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se\Desktop\Wild West\"/>
    </mc:Choice>
  </mc:AlternateContent>
  <xr:revisionPtr revIDLastSave="0" documentId="13_ncr:1_{B5346918-BCC2-4FFF-9E64-71CFCC719CF2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Character Sheet" sheetId="1" r:id="rId1"/>
    <sheet name="Skills" sheetId="7" r:id="rId2"/>
    <sheet name="Charts" sheetId="2" r:id="rId3"/>
    <sheet name="OE Rolls" sheetId="6" r:id="rId4"/>
    <sheet name="Calculations" sheetId="3" r:id="rId5"/>
  </sheets>
  <externalReferences>
    <externalReference r:id="rId6"/>
  </externalReferences>
  <definedNames>
    <definedName name="ActualLevel">Calculations!$D$17</definedName>
    <definedName name="Ag">Calculations!$D$27</definedName>
    <definedName name="AlchemistAdeptList">Charts!$CA$79:$CB$91</definedName>
    <definedName name="AlchemistPsychographerList">Charts!$CD$68:$CE$77</definedName>
    <definedName name="AlchemistSanctifierList">Charts!$BX$68:$BY$77</definedName>
    <definedName name="Archetype">'Character Sheet'!$AC$8</definedName>
    <definedName name="Background">Calculations!$J$305</definedName>
    <definedName name="BardList">Charts!$CA$31:$CB$36</definedName>
    <definedName name="ClericList">Charts!$BX$28:$BY$33</definedName>
    <definedName name="ClosedChanEssList">Charts!$CJ$26:$CK$48</definedName>
    <definedName name="ClosedChanEssMentList">Charts!$CS$36:$CT$68</definedName>
    <definedName name="ClosedChanList">Charts!$BX$16:$BY$25</definedName>
    <definedName name="ClosedEssList">Charts!$CA$16:$CB$28</definedName>
    <definedName name="ClosedEssMentList">Charts!$CP$26:$CQ$48</definedName>
    <definedName name="ClosedMentList">Charts!$CD$16:$CE$25</definedName>
    <definedName name="Co">Calculations!$D$28</definedName>
    <definedName name="Creatures">[1]!CreatureList</definedName>
    <definedName name="Culture">'Character Sheet'!$AC$6</definedName>
    <definedName name="DabblerList">Charts!$CA$39:$CB$44</definedName>
    <definedName name="DruidList">Charts!$BX$36:$BY$41</definedName>
    <definedName name="Em">Calculations!$D$29</definedName>
    <definedName name="EvilChanList">Charts!$BX$60:$BY$65</definedName>
    <definedName name="EvilEssList">Charts!$CA$71:$CB$76</definedName>
    <definedName name="EvilMentList">Charts!$CD$60:$CE$65</definedName>
    <definedName name="FataleList">Charts!$CA$63:$CB$68</definedName>
    <definedName name="HealerList">Charts!$CG$4:$CH$9</definedName>
    <definedName name="IllusionistList">Charts!$CA$47:$CB$52</definedName>
    <definedName name="In">Calculations!$D$30</definedName>
    <definedName name="LayHealerList">Charts!$CD$28:$CE$33</definedName>
    <definedName name="MagentList">Charts!$CD$36:$CE$41</definedName>
    <definedName name="MagicianList">Charts!$CA$55:$CB$60</definedName>
    <definedName name="MasterRaceChart">[1]!RaceChart</definedName>
    <definedName name="Me">Calculations!$D$31</definedName>
    <definedName name="MentalistList">Charts!$CD$44:$CE$49</definedName>
    <definedName name="MonkList">Charts!$CD$52:$CE$57</definedName>
    <definedName name="MysicList">Charts!$CG$12:$CH$17</definedName>
    <definedName name="NPC">[1]!NPCList</definedName>
    <definedName name="OpenChanEssList">Charts!$CJ$4:$CK$23</definedName>
    <definedName name="OpenChanEssMentList">Charts!$CS$4:$CT$33</definedName>
    <definedName name="OpenChanList">Charts!$BX$4:$BY$13</definedName>
    <definedName name="OpenEssList">Charts!$CA$4:$CB$13</definedName>
    <definedName name="OpenEssMentList">Charts!$CP$4:$CQ$23</definedName>
    <definedName name="OpenMentList">Charts!$CD$4:$CE$13</definedName>
    <definedName name="PaladinList">Charts!$BX$44:$BY$49</definedName>
    <definedName name="Pr">Calculations!$D$32</definedName>
    <definedName name="Profession">'Character Sheet'!$AC$7</definedName>
    <definedName name="Qu">Calculations!$D$33</definedName>
    <definedName name="Race">Calculations!$D$8</definedName>
    <definedName name="RandomLevelTable">Charts!$P$3:$X$304</definedName>
    <definedName name="RandomLevelTableRange">Charts!$P$2:$X$2</definedName>
    <definedName name="RangerList">Charts!$BX$52:$BY$57</definedName>
    <definedName name="Re">Calculations!$D$34</definedName>
    <definedName name="ReSt">Calculations!$D$23</definedName>
    <definedName name="SD">Calculations!$D$35</definedName>
    <definedName name="Sex">'Character Sheet'!$AC$12</definedName>
    <definedName name="SorcererList">Charts!$CG$20:$CH$25</definedName>
    <definedName name="St">Calculations!$D$36</definedName>
    <definedName name="Weight">Calculations!$J$155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568" i="7" l="1"/>
  <c r="U567" i="7"/>
  <c r="U566" i="7"/>
  <c r="U565" i="7"/>
  <c r="U564" i="7"/>
  <c r="U563" i="7"/>
  <c r="U562" i="7"/>
  <c r="U561" i="7"/>
  <c r="U560" i="7"/>
  <c r="U559" i="7"/>
  <c r="U558" i="7"/>
  <c r="U557" i="7"/>
  <c r="U556" i="7"/>
  <c r="U555" i="7"/>
  <c r="U554" i="7"/>
  <c r="U553" i="7"/>
  <c r="U552" i="7"/>
  <c r="U551" i="7"/>
  <c r="U550" i="7"/>
  <c r="U549" i="7"/>
  <c r="U548" i="7"/>
  <c r="U547" i="7"/>
  <c r="U546" i="7"/>
  <c r="U545" i="7"/>
  <c r="U544" i="7"/>
  <c r="U543" i="7"/>
  <c r="U542" i="7"/>
  <c r="U541" i="7"/>
  <c r="U540" i="7"/>
  <c r="U539" i="7"/>
  <c r="U538" i="7"/>
  <c r="U537" i="7"/>
  <c r="U536" i="7"/>
  <c r="U535" i="7"/>
  <c r="U534" i="7"/>
  <c r="U533" i="7"/>
  <c r="U532" i="7"/>
  <c r="U531" i="7"/>
  <c r="U530" i="7"/>
  <c r="U529" i="7"/>
  <c r="U528" i="7"/>
  <c r="U527" i="7"/>
  <c r="U526" i="7"/>
  <c r="U525" i="7"/>
  <c r="U524" i="7"/>
  <c r="U523" i="7"/>
  <c r="U522" i="7"/>
  <c r="U521" i="7"/>
  <c r="U520" i="7"/>
  <c r="U519" i="7"/>
  <c r="U518" i="7"/>
  <c r="U517" i="7"/>
  <c r="U516" i="7"/>
  <c r="U515" i="7"/>
  <c r="U514" i="7"/>
  <c r="U513" i="7"/>
  <c r="U512" i="7"/>
  <c r="U511" i="7"/>
  <c r="U510" i="7"/>
  <c r="U509" i="7"/>
  <c r="U508" i="7"/>
  <c r="U507" i="7"/>
  <c r="U506" i="7"/>
  <c r="U505" i="7"/>
  <c r="U504" i="7"/>
  <c r="U503" i="7"/>
  <c r="U502" i="7"/>
  <c r="U501" i="7"/>
  <c r="U500" i="7"/>
  <c r="U499" i="7"/>
  <c r="U498" i="7"/>
  <c r="U497" i="7"/>
  <c r="U496" i="7"/>
  <c r="U495" i="7"/>
  <c r="U494" i="7"/>
  <c r="U493" i="7"/>
  <c r="U492" i="7"/>
  <c r="U491" i="7"/>
  <c r="U490" i="7"/>
  <c r="U489" i="7"/>
  <c r="U488" i="7"/>
  <c r="U487" i="7"/>
  <c r="U486" i="7"/>
  <c r="U485" i="7"/>
  <c r="U484" i="7"/>
  <c r="U483" i="7"/>
  <c r="U482" i="7"/>
  <c r="U481" i="7"/>
  <c r="U480" i="7"/>
  <c r="U479" i="7"/>
  <c r="U478" i="7"/>
  <c r="U477" i="7"/>
  <c r="U476" i="7"/>
  <c r="U475" i="7"/>
  <c r="U474" i="7"/>
  <c r="U473" i="7"/>
  <c r="U472" i="7"/>
  <c r="U471" i="7"/>
  <c r="U470" i="7"/>
  <c r="U469" i="7"/>
  <c r="U468" i="7"/>
  <c r="U467" i="7"/>
  <c r="U466" i="7"/>
  <c r="U465" i="7"/>
  <c r="U464" i="7"/>
  <c r="U463" i="7"/>
  <c r="U462" i="7"/>
  <c r="U461" i="7"/>
  <c r="U460" i="7"/>
  <c r="U459" i="7"/>
  <c r="U458" i="7"/>
  <c r="U457" i="7"/>
  <c r="U456" i="7"/>
  <c r="U455" i="7"/>
  <c r="U454" i="7"/>
  <c r="U453" i="7"/>
  <c r="U452" i="7"/>
  <c r="U451" i="7"/>
  <c r="U450" i="7"/>
  <c r="U449" i="7"/>
  <c r="U448" i="7"/>
  <c r="U447" i="7"/>
  <c r="U446" i="7"/>
  <c r="U445" i="7"/>
  <c r="U444" i="7"/>
  <c r="U443" i="7"/>
  <c r="U442" i="7"/>
  <c r="U441" i="7"/>
  <c r="U440" i="7"/>
  <c r="U439" i="7"/>
  <c r="U438" i="7"/>
  <c r="U437" i="7"/>
  <c r="U436" i="7"/>
  <c r="U435" i="7"/>
  <c r="U434" i="7"/>
  <c r="U433" i="7"/>
  <c r="U432" i="7"/>
  <c r="U431" i="7"/>
  <c r="U430" i="7"/>
  <c r="U429" i="7"/>
  <c r="U428" i="7"/>
  <c r="U427" i="7"/>
  <c r="U426" i="7"/>
  <c r="U425" i="7"/>
  <c r="U424" i="7"/>
  <c r="U423" i="7"/>
  <c r="U422" i="7"/>
  <c r="U421" i="7"/>
  <c r="U420" i="7"/>
  <c r="U419" i="7"/>
  <c r="U418" i="7"/>
  <c r="U417" i="7"/>
  <c r="U416" i="7"/>
  <c r="U415" i="7"/>
  <c r="U414" i="7"/>
  <c r="U413" i="7"/>
  <c r="U412" i="7"/>
  <c r="U411" i="7"/>
  <c r="U410" i="7"/>
  <c r="U403" i="7"/>
  <c r="U369" i="7"/>
  <c r="U338" i="7"/>
  <c r="U324" i="7"/>
  <c r="U323" i="7"/>
  <c r="U322" i="7"/>
  <c r="U321" i="7"/>
  <c r="U320" i="7"/>
  <c r="U319" i="7"/>
  <c r="U318" i="7"/>
  <c r="U317" i="7"/>
  <c r="U316" i="7"/>
  <c r="U315" i="7"/>
  <c r="U314" i="7"/>
  <c r="U313" i="7"/>
  <c r="U312" i="7"/>
  <c r="U311" i="7"/>
  <c r="U310" i="7"/>
  <c r="U309" i="7"/>
  <c r="U308" i="7"/>
  <c r="U307" i="7"/>
  <c r="U306" i="7"/>
  <c r="U305" i="7"/>
  <c r="U304" i="7"/>
  <c r="U303" i="7"/>
  <c r="U302" i="7"/>
  <c r="U301" i="7"/>
  <c r="U300" i="7"/>
  <c r="U299" i="7"/>
  <c r="U298" i="7"/>
  <c r="U297" i="7"/>
  <c r="U296" i="7"/>
  <c r="U295" i="7"/>
  <c r="U294" i="7"/>
  <c r="U293" i="7"/>
  <c r="U292" i="7"/>
  <c r="U291" i="7"/>
  <c r="U290" i="7"/>
  <c r="U289" i="7"/>
  <c r="U288" i="7"/>
  <c r="U287" i="7"/>
  <c r="U286" i="7"/>
  <c r="U285" i="7"/>
  <c r="U284" i="7"/>
  <c r="U283" i="7"/>
  <c r="U282" i="7"/>
  <c r="U281" i="7"/>
  <c r="U280" i="7"/>
  <c r="U279" i="7"/>
  <c r="U278" i="7"/>
  <c r="U277" i="7"/>
  <c r="U276" i="7"/>
  <c r="U275" i="7"/>
  <c r="U274" i="7"/>
  <c r="U273" i="7"/>
  <c r="U272" i="7"/>
  <c r="U271" i="7"/>
  <c r="U270" i="7"/>
  <c r="U269" i="7"/>
  <c r="U268" i="7"/>
  <c r="U267" i="7"/>
  <c r="U266" i="7"/>
  <c r="U265" i="7"/>
  <c r="U264" i="7"/>
  <c r="U263" i="7"/>
  <c r="U262" i="7"/>
  <c r="U261" i="7"/>
  <c r="U260" i="7"/>
  <c r="U259" i="7"/>
  <c r="U258" i="7"/>
  <c r="U257" i="7"/>
  <c r="U256" i="7"/>
  <c r="U255" i="7"/>
  <c r="U254" i="7"/>
  <c r="U253" i="7"/>
  <c r="U252" i="7"/>
  <c r="U251" i="7"/>
  <c r="U250" i="7"/>
  <c r="U249" i="7"/>
  <c r="U248" i="7"/>
  <c r="U247" i="7"/>
  <c r="U246" i="7"/>
  <c r="U245" i="7"/>
  <c r="U244" i="7"/>
  <c r="U243" i="7"/>
  <c r="U242" i="7"/>
  <c r="U241" i="7"/>
  <c r="U240" i="7"/>
  <c r="U239" i="7"/>
  <c r="U238" i="7"/>
  <c r="U237" i="7"/>
  <c r="U236" i="7"/>
  <c r="U235" i="7"/>
  <c r="U234" i="7"/>
  <c r="U233" i="7"/>
  <c r="U232" i="7"/>
  <c r="U231" i="7"/>
  <c r="U230" i="7"/>
  <c r="U229" i="7"/>
  <c r="U228" i="7"/>
  <c r="U227" i="7"/>
  <c r="U226" i="7"/>
  <c r="U225" i="7"/>
  <c r="U224" i="7"/>
  <c r="U223" i="7"/>
  <c r="U222" i="7"/>
  <c r="U221" i="7"/>
  <c r="U220" i="7"/>
  <c r="U219" i="7"/>
  <c r="U218" i="7"/>
  <c r="U217" i="7"/>
  <c r="U216" i="7"/>
  <c r="U215" i="7"/>
  <c r="U214" i="7"/>
  <c r="U213" i="7"/>
  <c r="U212" i="7"/>
  <c r="U211" i="7"/>
  <c r="U210" i="7"/>
  <c r="U209" i="7"/>
  <c r="U208" i="7"/>
  <c r="U207" i="7"/>
  <c r="U206" i="7"/>
  <c r="U205" i="7"/>
  <c r="U204" i="7"/>
  <c r="U203" i="7"/>
  <c r="U202" i="7"/>
  <c r="U201" i="7"/>
  <c r="U200" i="7"/>
  <c r="U199" i="7"/>
  <c r="U198" i="7"/>
  <c r="U197" i="7"/>
  <c r="U196" i="7"/>
  <c r="U195" i="7"/>
  <c r="U194" i="7"/>
  <c r="U193" i="7"/>
  <c r="U192" i="7"/>
  <c r="U191" i="7"/>
  <c r="U190" i="7"/>
  <c r="U189" i="7"/>
  <c r="U188" i="7"/>
  <c r="U187" i="7"/>
  <c r="U186" i="7"/>
  <c r="U185" i="7"/>
  <c r="U184" i="7"/>
  <c r="U183" i="7"/>
  <c r="U182" i="7"/>
  <c r="U181" i="7"/>
  <c r="U180" i="7"/>
  <c r="U179" i="7"/>
  <c r="U178" i="7"/>
  <c r="U177" i="7"/>
  <c r="U176" i="7"/>
  <c r="U175" i="7"/>
  <c r="U174" i="7"/>
  <c r="U173" i="7"/>
  <c r="U172" i="7"/>
  <c r="U171" i="7"/>
  <c r="U170" i="7"/>
  <c r="U169" i="7"/>
  <c r="U168" i="7"/>
  <c r="U167" i="7"/>
  <c r="U166" i="7"/>
  <c r="U165" i="7"/>
  <c r="U164" i="7"/>
  <c r="U163" i="7"/>
  <c r="U162" i="7"/>
  <c r="U161" i="7"/>
  <c r="U160" i="7"/>
  <c r="U159" i="7"/>
  <c r="U158" i="7"/>
  <c r="U157" i="7"/>
  <c r="U156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9" i="7"/>
  <c r="U8" i="7"/>
  <c r="U7" i="7"/>
  <c r="U6" i="7"/>
  <c r="U5" i="7"/>
  <c r="U4" i="7"/>
  <c r="T568" i="7"/>
  <c r="T567" i="7"/>
  <c r="T566" i="7"/>
  <c r="T565" i="7"/>
  <c r="T564" i="7"/>
  <c r="T563" i="7"/>
  <c r="T562" i="7"/>
  <c r="T561" i="7"/>
  <c r="T560" i="7"/>
  <c r="T559" i="7"/>
  <c r="T558" i="7"/>
  <c r="T557" i="7"/>
  <c r="T556" i="7"/>
  <c r="T555" i="7"/>
  <c r="T554" i="7"/>
  <c r="T553" i="7"/>
  <c r="T552" i="7"/>
  <c r="T551" i="7"/>
  <c r="T550" i="7"/>
  <c r="T549" i="7"/>
  <c r="T548" i="7"/>
  <c r="T547" i="7"/>
  <c r="T546" i="7"/>
  <c r="T545" i="7"/>
  <c r="T544" i="7"/>
  <c r="T543" i="7"/>
  <c r="T542" i="7"/>
  <c r="T541" i="7"/>
  <c r="T540" i="7"/>
  <c r="T539" i="7"/>
  <c r="T538" i="7"/>
  <c r="T537" i="7"/>
  <c r="T536" i="7"/>
  <c r="T535" i="7"/>
  <c r="T534" i="7"/>
  <c r="T533" i="7"/>
  <c r="T532" i="7"/>
  <c r="T531" i="7"/>
  <c r="T530" i="7"/>
  <c r="T529" i="7"/>
  <c r="T528" i="7"/>
  <c r="T527" i="7"/>
  <c r="T526" i="7"/>
  <c r="T525" i="7"/>
  <c r="T524" i="7"/>
  <c r="T523" i="7"/>
  <c r="T522" i="7"/>
  <c r="T521" i="7"/>
  <c r="T520" i="7"/>
  <c r="T519" i="7"/>
  <c r="T518" i="7"/>
  <c r="T517" i="7"/>
  <c r="T516" i="7"/>
  <c r="T515" i="7"/>
  <c r="T514" i="7"/>
  <c r="T513" i="7"/>
  <c r="T512" i="7"/>
  <c r="T511" i="7"/>
  <c r="T510" i="7"/>
  <c r="T509" i="7"/>
  <c r="T508" i="7"/>
  <c r="T507" i="7"/>
  <c r="T506" i="7"/>
  <c r="T505" i="7"/>
  <c r="T504" i="7"/>
  <c r="T503" i="7"/>
  <c r="T502" i="7"/>
  <c r="T501" i="7"/>
  <c r="T500" i="7"/>
  <c r="T499" i="7"/>
  <c r="T498" i="7"/>
  <c r="T497" i="7"/>
  <c r="T496" i="7"/>
  <c r="T495" i="7"/>
  <c r="T494" i="7"/>
  <c r="T493" i="7"/>
  <c r="T492" i="7"/>
  <c r="T491" i="7"/>
  <c r="T490" i="7"/>
  <c r="T489" i="7"/>
  <c r="T488" i="7"/>
  <c r="T487" i="7"/>
  <c r="T486" i="7"/>
  <c r="T485" i="7"/>
  <c r="T484" i="7"/>
  <c r="T483" i="7"/>
  <c r="T482" i="7"/>
  <c r="T481" i="7"/>
  <c r="T480" i="7"/>
  <c r="T479" i="7"/>
  <c r="T478" i="7"/>
  <c r="T477" i="7"/>
  <c r="T476" i="7"/>
  <c r="T475" i="7"/>
  <c r="T474" i="7"/>
  <c r="T473" i="7"/>
  <c r="T472" i="7"/>
  <c r="T471" i="7"/>
  <c r="T470" i="7"/>
  <c r="T469" i="7"/>
  <c r="T468" i="7"/>
  <c r="T467" i="7"/>
  <c r="T466" i="7"/>
  <c r="T465" i="7"/>
  <c r="T464" i="7"/>
  <c r="T463" i="7"/>
  <c r="T462" i="7"/>
  <c r="T461" i="7"/>
  <c r="T460" i="7"/>
  <c r="T459" i="7"/>
  <c r="T458" i="7"/>
  <c r="T457" i="7"/>
  <c r="T456" i="7"/>
  <c r="T455" i="7"/>
  <c r="T454" i="7"/>
  <c r="T453" i="7"/>
  <c r="T452" i="7"/>
  <c r="T451" i="7"/>
  <c r="T450" i="7"/>
  <c r="T449" i="7"/>
  <c r="T448" i="7"/>
  <c r="T447" i="7"/>
  <c r="T446" i="7"/>
  <c r="T445" i="7"/>
  <c r="T444" i="7"/>
  <c r="T443" i="7"/>
  <c r="T442" i="7"/>
  <c r="T441" i="7"/>
  <c r="T440" i="7"/>
  <c r="T439" i="7"/>
  <c r="T438" i="7"/>
  <c r="T437" i="7"/>
  <c r="T436" i="7"/>
  <c r="T435" i="7"/>
  <c r="T434" i="7"/>
  <c r="T433" i="7"/>
  <c r="T432" i="7"/>
  <c r="T431" i="7"/>
  <c r="T430" i="7"/>
  <c r="T429" i="7"/>
  <c r="T428" i="7"/>
  <c r="T427" i="7"/>
  <c r="T426" i="7"/>
  <c r="T425" i="7"/>
  <c r="T424" i="7"/>
  <c r="T423" i="7"/>
  <c r="T422" i="7"/>
  <c r="T421" i="7"/>
  <c r="T420" i="7"/>
  <c r="T419" i="7"/>
  <c r="T418" i="7"/>
  <c r="T417" i="7"/>
  <c r="T416" i="7"/>
  <c r="T415" i="7"/>
  <c r="T414" i="7"/>
  <c r="T413" i="7"/>
  <c r="T412" i="7"/>
  <c r="T411" i="7"/>
  <c r="T410" i="7"/>
  <c r="T403" i="7"/>
  <c r="T369" i="7"/>
  <c r="T338" i="7"/>
  <c r="T324" i="7"/>
  <c r="T323" i="7"/>
  <c r="T322" i="7"/>
  <c r="T321" i="7"/>
  <c r="T320" i="7"/>
  <c r="T319" i="7"/>
  <c r="T318" i="7"/>
  <c r="T317" i="7"/>
  <c r="T316" i="7"/>
  <c r="T315" i="7"/>
  <c r="T314" i="7"/>
  <c r="T313" i="7"/>
  <c r="T312" i="7"/>
  <c r="T311" i="7"/>
  <c r="T310" i="7"/>
  <c r="T309" i="7"/>
  <c r="T308" i="7"/>
  <c r="T307" i="7"/>
  <c r="T306" i="7"/>
  <c r="T305" i="7"/>
  <c r="T304" i="7"/>
  <c r="T303" i="7"/>
  <c r="T302" i="7"/>
  <c r="T301" i="7"/>
  <c r="T300" i="7"/>
  <c r="T299" i="7"/>
  <c r="T298" i="7"/>
  <c r="T297" i="7"/>
  <c r="T296" i="7"/>
  <c r="T295" i="7"/>
  <c r="T294" i="7"/>
  <c r="T293" i="7"/>
  <c r="T292" i="7"/>
  <c r="T291" i="7"/>
  <c r="T290" i="7"/>
  <c r="T289" i="7"/>
  <c r="T288" i="7"/>
  <c r="T287" i="7"/>
  <c r="T286" i="7"/>
  <c r="T285" i="7"/>
  <c r="T284" i="7"/>
  <c r="T283" i="7"/>
  <c r="T282" i="7"/>
  <c r="T281" i="7"/>
  <c r="T280" i="7"/>
  <c r="T279" i="7"/>
  <c r="T278" i="7"/>
  <c r="T277" i="7"/>
  <c r="T276" i="7"/>
  <c r="T275" i="7"/>
  <c r="T274" i="7"/>
  <c r="T273" i="7"/>
  <c r="T272" i="7"/>
  <c r="T271" i="7"/>
  <c r="T270" i="7"/>
  <c r="T269" i="7"/>
  <c r="T268" i="7"/>
  <c r="T267" i="7"/>
  <c r="T266" i="7"/>
  <c r="T265" i="7"/>
  <c r="T264" i="7"/>
  <c r="T263" i="7"/>
  <c r="T262" i="7"/>
  <c r="T261" i="7"/>
  <c r="T260" i="7"/>
  <c r="T259" i="7"/>
  <c r="T258" i="7"/>
  <c r="T257" i="7"/>
  <c r="T256" i="7"/>
  <c r="T255" i="7"/>
  <c r="T254" i="7"/>
  <c r="T253" i="7"/>
  <c r="T252" i="7"/>
  <c r="T251" i="7"/>
  <c r="T250" i="7"/>
  <c r="T249" i="7"/>
  <c r="T248" i="7"/>
  <c r="T247" i="7"/>
  <c r="T246" i="7"/>
  <c r="T245" i="7"/>
  <c r="T244" i="7"/>
  <c r="T243" i="7"/>
  <c r="T242" i="7"/>
  <c r="T241" i="7"/>
  <c r="T240" i="7"/>
  <c r="T239" i="7"/>
  <c r="T238" i="7"/>
  <c r="T237" i="7"/>
  <c r="T236" i="7"/>
  <c r="T235" i="7"/>
  <c r="T234" i="7"/>
  <c r="T233" i="7"/>
  <c r="T232" i="7"/>
  <c r="T231" i="7"/>
  <c r="T230" i="7"/>
  <c r="T229" i="7"/>
  <c r="T228" i="7"/>
  <c r="T227" i="7"/>
  <c r="T226" i="7"/>
  <c r="T225" i="7"/>
  <c r="T224" i="7"/>
  <c r="T223" i="7"/>
  <c r="T222" i="7"/>
  <c r="T221" i="7"/>
  <c r="T220" i="7"/>
  <c r="T219" i="7"/>
  <c r="T218" i="7"/>
  <c r="T217" i="7"/>
  <c r="T216" i="7"/>
  <c r="T215" i="7"/>
  <c r="T214" i="7"/>
  <c r="T213" i="7"/>
  <c r="T212" i="7"/>
  <c r="T211" i="7"/>
  <c r="T210" i="7"/>
  <c r="T209" i="7"/>
  <c r="T208" i="7"/>
  <c r="T207" i="7"/>
  <c r="T206" i="7"/>
  <c r="T205" i="7"/>
  <c r="T204" i="7"/>
  <c r="T203" i="7"/>
  <c r="T202" i="7"/>
  <c r="T201" i="7"/>
  <c r="T200" i="7"/>
  <c r="T199" i="7"/>
  <c r="T198" i="7"/>
  <c r="T197" i="7"/>
  <c r="T196" i="7"/>
  <c r="T195" i="7"/>
  <c r="T194" i="7"/>
  <c r="T193" i="7"/>
  <c r="T192" i="7"/>
  <c r="T191" i="7"/>
  <c r="T190" i="7"/>
  <c r="T189" i="7"/>
  <c r="T188" i="7"/>
  <c r="T187" i="7"/>
  <c r="T186" i="7"/>
  <c r="T185" i="7"/>
  <c r="T184" i="7"/>
  <c r="T183" i="7"/>
  <c r="T182" i="7"/>
  <c r="T181" i="7"/>
  <c r="T180" i="7"/>
  <c r="T179" i="7"/>
  <c r="T178" i="7"/>
  <c r="T177" i="7"/>
  <c r="T176" i="7"/>
  <c r="T175" i="7"/>
  <c r="T174" i="7"/>
  <c r="T173" i="7"/>
  <c r="T172" i="7"/>
  <c r="T171" i="7"/>
  <c r="T170" i="7"/>
  <c r="T169" i="7"/>
  <c r="T168" i="7"/>
  <c r="T167" i="7"/>
  <c r="T166" i="7"/>
  <c r="T165" i="7"/>
  <c r="T164" i="7"/>
  <c r="T163" i="7"/>
  <c r="T162" i="7"/>
  <c r="T161" i="7"/>
  <c r="T160" i="7"/>
  <c r="T159" i="7"/>
  <c r="T158" i="7"/>
  <c r="T157" i="7"/>
  <c r="T156" i="7"/>
  <c r="T155" i="7"/>
  <c r="T154" i="7"/>
  <c r="T153" i="7"/>
  <c r="T152" i="7"/>
  <c r="T151" i="7"/>
  <c r="T150" i="7"/>
  <c r="T149" i="7"/>
  <c r="T148" i="7"/>
  <c r="T147" i="7"/>
  <c r="T146" i="7"/>
  <c r="T145" i="7"/>
  <c r="T144" i="7"/>
  <c r="T143" i="7"/>
  <c r="T142" i="7"/>
  <c r="T141" i="7"/>
  <c r="T140" i="7"/>
  <c r="T139" i="7"/>
  <c r="T138" i="7"/>
  <c r="T137" i="7"/>
  <c r="T136" i="7"/>
  <c r="T135" i="7"/>
  <c r="T134" i="7"/>
  <c r="T133" i="7"/>
  <c r="T132" i="7"/>
  <c r="T131" i="7"/>
  <c r="T130" i="7"/>
  <c r="T129" i="7"/>
  <c r="T128" i="7"/>
  <c r="T127" i="7"/>
  <c r="T126" i="7"/>
  <c r="T125" i="7"/>
  <c r="T124" i="7"/>
  <c r="T123" i="7"/>
  <c r="T122" i="7"/>
  <c r="T121" i="7"/>
  <c r="T120" i="7"/>
  <c r="T119" i="7"/>
  <c r="T118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T77" i="7"/>
  <c r="T76" i="7"/>
  <c r="T75" i="7"/>
  <c r="T74" i="7"/>
  <c r="T73" i="7"/>
  <c r="T72" i="7"/>
  <c r="T71" i="7"/>
  <c r="T70" i="7"/>
  <c r="T69" i="7"/>
  <c r="T68" i="7"/>
  <c r="T67" i="7"/>
  <c r="T66" i="7"/>
  <c r="T65" i="7"/>
  <c r="T64" i="7"/>
  <c r="T63" i="7"/>
  <c r="T62" i="7"/>
  <c r="T61" i="7"/>
  <c r="T60" i="7"/>
  <c r="T59" i="7"/>
  <c r="T58" i="7"/>
  <c r="T57" i="7"/>
  <c r="T56" i="7"/>
  <c r="T55" i="7"/>
  <c r="T54" i="7"/>
  <c r="T53" i="7"/>
  <c r="T52" i="7"/>
  <c r="T51" i="7"/>
  <c r="T50" i="7"/>
  <c r="T49" i="7"/>
  <c r="T48" i="7"/>
  <c r="T47" i="7"/>
  <c r="T46" i="7"/>
  <c r="T45" i="7"/>
  <c r="T44" i="7"/>
  <c r="T43" i="7"/>
  <c r="T42" i="7"/>
  <c r="T41" i="7"/>
  <c r="T40" i="7"/>
  <c r="T39" i="7"/>
  <c r="T38" i="7"/>
  <c r="T37" i="7"/>
  <c r="T36" i="7"/>
  <c r="T35" i="7"/>
  <c r="T34" i="7"/>
  <c r="T33" i="7"/>
  <c r="T32" i="7"/>
  <c r="T31" i="7"/>
  <c r="T30" i="7"/>
  <c r="T29" i="7"/>
  <c r="T28" i="7"/>
  <c r="T27" i="7"/>
  <c r="T26" i="7"/>
  <c r="T25" i="7"/>
  <c r="T24" i="7"/>
  <c r="T23" i="7"/>
  <c r="T22" i="7"/>
  <c r="T21" i="7"/>
  <c r="T20" i="7"/>
  <c r="T19" i="7"/>
  <c r="T18" i="7"/>
  <c r="T17" i="7"/>
  <c r="T16" i="7"/>
  <c r="T15" i="7"/>
  <c r="T14" i="7"/>
  <c r="T13" i="7"/>
  <c r="T12" i="7"/>
  <c r="T11" i="7"/>
  <c r="T10" i="7"/>
  <c r="T9" i="7"/>
  <c r="T8" i="7"/>
  <c r="T7" i="7"/>
  <c r="T6" i="7"/>
  <c r="T5" i="7"/>
  <c r="T4" i="7"/>
  <c r="AN324" i="7"/>
  <c r="AN323" i="7"/>
  <c r="AN322" i="7"/>
  <c r="AN321" i="7"/>
  <c r="AN320" i="7"/>
  <c r="AN319" i="7"/>
  <c r="AN318" i="7"/>
  <c r="AN317" i="7"/>
  <c r="AN316" i="7"/>
  <c r="AN315" i="7"/>
  <c r="AN314" i="7"/>
  <c r="AN313" i="7"/>
  <c r="AN312" i="7"/>
  <c r="AN311" i="7"/>
  <c r="AN310" i="7"/>
  <c r="AN309" i="7"/>
  <c r="AN308" i="7"/>
  <c r="AN307" i="7"/>
  <c r="AN306" i="7"/>
  <c r="AN305" i="7"/>
  <c r="AN304" i="7"/>
  <c r="AN303" i="7"/>
  <c r="AN302" i="7"/>
  <c r="AN301" i="7"/>
  <c r="AN300" i="7"/>
  <c r="AN299" i="7"/>
  <c r="AN298" i="7"/>
  <c r="AN297" i="7"/>
  <c r="AN296" i="7"/>
  <c r="AN295" i="7"/>
  <c r="AN294" i="7"/>
  <c r="AN293" i="7"/>
  <c r="AN292" i="7"/>
  <c r="AN291" i="7"/>
  <c r="AN290" i="7"/>
  <c r="AN289" i="7"/>
  <c r="AN288" i="7"/>
  <c r="AN287" i="7"/>
  <c r="AN286" i="7"/>
  <c r="AN285" i="7"/>
  <c r="AN284" i="7"/>
  <c r="AN283" i="7"/>
  <c r="AN282" i="7"/>
  <c r="AN281" i="7"/>
  <c r="AN280" i="7"/>
  <c r="AN279" i="7"/>
  <c r="AN278" i="7"/>
  <c r="AN277" i="7"/>
  <c r="AN276" i="7"/>
  <c r="AN275" i="7"/>
  <c r="AN274" i="7"/>
  <c r="AN273" i="7"/>
  <c r="AN272" i="7"/>
  <c r="AN271" i="7"/>
  <c r="AN270" i="7"/>
  <c r="AN269" i="7"/>
  <c r="AN268" i="7"/>
  <c r="AN267" i="7"/>
  <c r="AN266" i="7"/>
  <c r="AN265" i="7"/>
  <c r="AN264" i="7"/>
  <c r="AN263" i="7"/>
  <c r="AN262" i="7"/>
  <c r="AN261" i="7"/>
  <c r="AN260" i="7"/>
  <c r="AN259" i="7"/>
  <c r="AN258" i="7"/>
  <c r="AN257" i="7"/>
  <c r="AN256" i="7"/>
  <c r="AN255" i="7"/>
  <c r="AN254" i="7"/>
  <c r="AN253" i="7"/>
  <c r="AN252" i="7"/>
  <c r="AN251" i="7"/>
  <c r="AN250" i="7"/>
  <c r="AN249" i="7"/>
  <c r="AN248" i="7"/>
  <c r="AN247" i="7"/>
  <c r="AN246" i="7"/>
  <c r="AN245" i="7"/>
  <c r="AN244" i="7"/>
  <c r="AN243" i="7"/>
  <c r="AN242" i="7"/>
  <c r="AN241" i="7"/>
  <c r="AN240" i="7"/>
  <c r="AN239" i="7"/>
  <c r="AN238" i="7"/>
  <c r="AN237" i="7"/>
  <c r="AN236" i="7"/>
  <c r="AN235" i="7"/>
  <c r="AN234" i="7"/>
  <c r="AN233" i="7"/>
  <c r="AN232" i="7"/>
  <c r="AN231" i="7"/>
  <c r="AN230" i="7"/>
  <c r="AN229" i="7"/>
  <c r="AN228" i="7"/>
  <c r="AN227" i="7"/>
  <c r="AN226" i="7"/>
  <c r="AN225" i="7"/>
  <c r="AN224" i="7"/>
  <c r="AN223" i="7"/>
  <c r="AN222" i="7"/>
  <c r="AN221" i="7"/>
  <c r="AN220" i="7"/>
  <c r="AN219" i="7"/>
  <c r="AN218" i="7"/>
  <c r="AN217" i="7"/>
  <c r="AN216" i="7"/>
  <c r="AN215" i="7"/>
  <c r="AN214" i="7"/>
  <c r="AN213" i="7"/>
  <c r="AN212" i="7"/>
  <c r="AN211" i="7"/>
  <c r="AN210" i="7"/>
  <c r="AN209" i="7"/>
  <c r="AN208" i="7"/>
  <c r="AN207" i="7"/>
  <c r="AN206" i="7"/>
  <c r="AN205" i="7"/>
  <c r="AN204" i="7"/>
  <c r="AN203" i="7"/>
  <c r="AN202" i="7"/>
  <c r="AN201" i="7"/>
  <c r="AN200" i="7"/>
  <c r="AN199" i="7"/>
  <c r="AN198" i="7"/>
  <c r="AN197" i="7"/>
  <c r="AN196" i="7"/>
  <c r="AN195" i="7"/>
  <c r="AN194" i="7"/>
  <c r="AN193" i="7"/>
  <c r="AN192" i="7"/>
  <c r="AN191" i="7"/>
  <c r="AN190" i="7"/>
  <c r="AN189" i="7"/>
  <c r="AN188" i="7"/>
  <c r="AN187" i="7"/>
  <c r="AN186" i="7"/>
  <c r="AN185" i="7"/>
  <c r="AN184" i="7"/>
  <c r="AN183" i="7"/>
  <c r="AN182" i="7"/>
  <c r="AN181" i="7"/>
  <c r="AN180" i="7"/>
  <c r="AN179" i="7"/>
  <c r="AN178" i="7"/>
  <c r="AN177" i="7"/>
  <c r="AN176" i="7"/>
  <c r="AN175" i="7"/>
  <c r="AN174" i="7"/>
  <c r="AN173" i="7"/>
  <c r="AN172" i="7"/>
  <c r="AN171" i="7"/>
  <c r="AN170" i="7"/>
  <c r="AN169" i="7"/>
  <c r="AN168" i="7"/>
  <c r="AN167" i="7"/>
  <c r="AN166" i="7"/>
  <c r="AN165" i="7"/>
  <c r="AN164" i="7"/>
  <c r="AN163" i="7"/>
  <c r="AN162" i="7"/>
  <c r="AN161" i="7"/>
  <c r="AN160" i="7"/>
  <c r="AN159" i="7"/>
  <c r="AN158" i="7"/>
  <c r="AN157" i="7"/>
  <c r="AN156" i="7"/>
  <c r="AN155" i="7"/>
  <c r="AN154" i="7"/>
  <c r="AN153" i="7"/>
  <c r="AN152" i="7"/>
  <c r="AN151" i="7"/>
  <c r="AN150" i="7"/>
  <c r="AN149" i="7"/>
  <c r="AN148" i="7"/>
  <c r="AN147" i="7"/>
  <c r="AN146" i="7"/>
  <c r="AN145" i="7"/>
  <c r="AN144" i="7"/>
  <c r="AN143" i="7"/>
  <c r="AN142" i="7"/>
  <c r="AN141" i="7"/>
  <c r="AN140" i="7"/>
  <c r="AN139" i="7"/>
  <c r="AN138" i="7"/>
  <c r="AN137" i="7"/>
  <c r="AN136" i="7"/>
  <c r="AN135" i="7"/>
  <c r="AN134" i="7"/>
  <c r="AN133" i="7"/>
  <c r="AN132" i="7"/>
  <c r="AN131" i="7"/>
  <c r="AN130" i="7"/>
  <c r="AN129" i="7"/>
  <c r="AN128" i="7"/>
  <c r="AN127" i="7"/>
  <c r="AN126" i="7"/>
  <c r="AN125" i="7"/>
  <c r="AN124" i="7"/>
  <c r="AN123" i="7"/>
  <c r="AN122" i="7"/>
  <c r="AN121" i="7"/>
  <c r="AN120" i="7"/>
  <c r="AN119" i="7"/>
  <c r="AN118" i="7"/>
  <c r="AN117" i="7"/>
  <c r="AN116" i="7"/>
  <c r="AN115" i="7"/>
  <c r="AN114" i="7"/>
  <c r="AN113" i="7"/>
  <c r="AN112" i="7"/>
  <c r="AN111" i="7"/>
  <c r="AN110" i="7"/>
  <c r="AN109" i="7"/>
  <c r="AN108" i="7"/>
  <c r="AN107" i="7"/>
  <c r="AN106" i="7"/>
  <c r="AN105" i="7"/>
  <c r="AN104" i="7"/>
  <c r="AN103" i="7"/>
  <c r="AN102" i="7"/>
  <c r="AN101" i="7"/>
  <c r="AN100" i="7"/>
  <c r="AN99" i="7"/>
  <c r="AN98" i="7"/>
  <c r="AN97" i="7"/>
  <c r="AN96" i="7"/>
  <c r="AN95" i="7"/>
  <c r="AN94" i="7"/>
  <c r="AN93" i="7"/>
  <c r="AN92" i="7"/>
  <c r="AN91" i="7"/>
  <c r="AN90" i="7"/>
  <c r="AN89" i="7"/>
  <c r="AN88" i="7"/>
  <c r="AN87" i="7"/>
  <c r="AN86" i="7"/>
  <c r="AN85" i="7"/>
  <c r="AN84" i="7"/>
  <c r="AN83" i="7"/>
  <c r="AN82" i="7"/>
  <c r="AN81" i="7"/>
  <c r="AN80" i="7"/>
  <c r="AN79" i="7"/>
  <c r="AN78" i="7"/>
  <c r="AN77" i="7"/>
  <c r="AN76" i="7"/>
  <c r="AN75" i="7"/>
  <c r="AN74" i="7"/>
  <c r="AN73" i="7"/>
  <c r="AN72" i="7"/>
  <c r="AN71" i="7"/>
  <c r="AN70" i="7"/>
  <c r="AN69" i="7"/>
  <c r="AN68" i="7"/>
  <c r="AN67" i="7"/>
  <c r="AN66" i="7"/>
  <c r="AN65" i="7"/>
  <c r="AN64" i="7"/>
  <c r="AN63" i="7"/>
  <c r="AN62" i="7"/>
  <c r="AN61" i="7"/>
  <c r="AN60" i="7"/>
  <c r="AN59" i="7"/>
  <c r="AN58" i="7"/>
  <c r="AN57" i="7"/>
  <c r="AN56" i="7"/>
  <c r="AN55" i="7"/>
  <c r="AN54" i="7"/>
  <c r="AN53" i="7"/>
  <c r="AN52" i="7"/>
  <c r="AN51" i="7"/>
  <c r="AN50" i="7"/>
  <c r="AN49" i="7"/>
  <c r="AN48" i="7"/>
  <c r="AN47" i="7"/>
  <c r="AN46" i="7"/>
  <c r="AN45" i="7"/>
  <c r="AN44" i="7"/>
  <c r="AN43" i="7"/>
  <c r="AN42" i="7"/>
  <c r="AN41" i="7"/>
  <c r="AN40" i="7"/>
  <c r="AN39" i="7"/>
  <c r="AN38" i="7"/>
  <c r="AN37" i="7"/>
  <c r="AN36" i="7"/>
  <c r="AN35" i="7"/>
  <c r="AN34" i="7"/>
  <c r="AN33" i="7"/>
  <c r="AN32" i="7"/>
  <c r="AN31" i="7"/>
  <c r="AN30" i="7"/>
  <c r="AN29" i="7"/>
  <c r="AN28" i="7"/>
  <c r="AN27" i="7"/>
  <c r="AN26" i="7"/>
  <c r="AN25" i="7"/>
  <c r="AN24" i="7"/>
  <c r="AN23" i="7"/>
  <c r="AN22" i="7"/>
  <c r="AN21" i="7"/>
  <c r="AN20" i="7"/>
  <c r="AN19" i="7"/>
  <c r="AN18" i="7"/>
  <c r="AN17" i="7"/>
  <c r="AN16" i="7"/>
  <c r="AN15" i="7"/>
  <c r="AN14" i="7"/>
  <c r="AN13" i="7"/>
  <c r="AN12" i="7"/>
  <c r="AN11" i="7"/>
  <c r="AN10" i="7"/>
  <c r="AN9" i="7"/>
  <c r="AN8" i="7"/>
  <c r="AN7" i="7"/>
  <c r="AN6" i="7"/>
  <c r="AN5" i="7"/>
  <c r="AN4" i="7"/>
  <c r="AN3" i="7"/>
  <c r="AN568" i="7"/>
  <c r="AN567" i="7"/>
  <c r="AN566" i="7"/>
  <c r="AN565" i="7"/>
  <c r="AN564" i="7"/>
  <c r="AN563" i="7"/>
  <c r="AN562" i="7"/>
  <c r="AN561" i="7"/>
  <c r="AN560" i="7"/>
  <c r="AN559" i="7"/>
  <c r="AN558" i="7"/>
  <c r="AN557" i="7"/>
  <c r="AN556" i="7"/>
  <c r="AN555" i="7"/>
  <c r="AN554" i="7"/>
  <c r="AN553" i="7"/>
  <c r="AN552" i="7"/>
  <c r="AN551" i="7"/>
  <c r="AN550" i="7"/>
  <c r="AN549" i="7"/>
  <c r="AN548" i="7"/>
  <c r="AN547" i="7"/>
  <c r="AN546" i="7"/>
  <c r="AN545" i="7"/>
  <c r="AN544" i="7"/>
  <c r="AN543" i="7"/>
  <c r="AN542" i="7"/>
  <c r="AN541" i="7"/>
  <c r="AN540" i="7"/>
  <c r="AN539" i="7"/>
  <c r="AN538" i="7"/>
  <c r="AN537" i="7"/>
  <c r="AN536" i="7"/>
  <c r="AN535" i="7"/>
  <c r="AN534" i="7"/>
  <c r="AN533" i="7"/>
  <c r="AN532" i="7"/>
  <c r="AN531" i="7"/>
  <c r="AN530" i="7"/>
  <c r="AN529" i="7"/>
  <c r="AN528" i="7"/>
  <c r="AN527" i="7"/>
  <c r="AN526" i="7"/>
  <c r="AN525" i="7"/>
  <c r="AN524" i="7"/>
  <c r="AN523" i="7"/>
  <c r="AN522" i="7"/>
  <c r="AN521" i="7"/>
  <c r="AN520" i="7"/>
  <c r="AN519" i="7"/>
  <c r="AN518" i="7"/>
  <c r="AN517" i="7"/>
  <c r="AN516" i="7"/>
  <c r="AN515" i="7"/>
  <c r="AN514" i="7"/>
  <c r="AN513" i="7"/>
  <c r="AN512" i="7"/>
  <c r="AN511" i="7"/>
  <c r="AN510" i="7"/>
  <c r="AN509" i="7"/>
  <c r="AN508" i="7"/>
  <c r="AN507" i="7"/>
  <c r="AN506" i="7"/>
  <c r="AN505" i="7"/>
  <c r="AN504" i="7"/>
  <c r="AN503" i="7"/>
  <c r="AN502" i="7"/>
  <c r="AN501" i="7"/>
  <c r="AN500" i="7"/>
  <c r="AN499" i="7"/>
  <c r="AN498" i="7"/>
  <c r="AN497" i="7"/>
  <c r="AN496" i="7"/>
  <c r="AN495" i="7"/>
  <c r="AN494" i="7"/>
  <c r="AN493" i="7"/>
  <c r="AN492" i="7"/>
  <c r="AN491" i="7"/>
  <c r="AN490" i="7"/>
  <c r="AN489" i="7"/>
  <c r="AN488" i="7"/>
  <c r="AN487" i="7"/>
  <c r="AN486" i="7"/>
  <c r="AN485" i="7"/>
  <c r="AN484" i="7"/>
  <c r="AN483" i="7"/>
  <c r="AN482" i="7"/>
  <c r="AN481" i="7"/>
  <c r="AN480" i="7"/>
  <c r="AN479" i="7"/>
  <c r="AN478" i="7"/>
  <c r="AN477" i="7"/>
  <c r="AN476" i="7"/>
  <c r="AN475" i="7"/>
  <c r="AN474" i="7"/>
  <c r="AN473" i="7"/>
  <c r="AN472" i="7"/>
  <c r="AN471" i="7"/>
  <c r="AN470" i="7"/>
  <c r="AN469" i="7"/>
  <c r="AN468" i="7"/>
  <c r="AN467" i="7"/>
  <c r="AN466" i="7"/>
  <c r="AN465" i="7"/>
  <c r="AN464" i="7"/>
  <c r="AN463" i="7"/>
  <c r="AN462" i="7"/>
  <c r="AN461" i="7"/>
  <c r="AN460" i="7"/>
  <c r="AN459" i="7"/>
  <c r="AN458" i="7"/>
  <c r="AN457" i="7"/>
  <c r="AN456" i="7"/>
  <c r="AN455" i="7"/>
  <c r="AN454" i="7"/>
  <c r="AN453" i="7"/>
  <c r="AN452" i="7"/>
  <c r="AN451" i="7"/>
  <c r="AN450" i="7"/>
  <c r="AN449" i="7"/>
  <c r="AN448" i="7"/>
  <c r="AN447" i="7"/>
  <c r="AN446" i="7"/>
  <c r="AN445" i="7"/>
  <c r="AN444" i="7"/>
  <c r="AN443" i="7"/>
  <c r="AN442" i="7"/>
  <c r="AN441" i="7"/>
  <c r="AN440" i="7"/>
  <c r="AN439" i="7"/>
  <c r="AN438" i="7"/>
  <c r="AN437" i="7"/>
  <c r="AN436" i="7"/>
  <c r="AN435" i="7"/>
  <c r="AN434" i="7"/>
  <c r="AN433" i="7"/>
  <c r="AN432" i="7"/>
  <c r="AN431" i="7"/>
  <c r="AN430" i="7"/>
  <c r="AN429" i="7"/>
  <c r="AN428" i="7"/>
  <c r="AN427" i="7"/>
  <c r="AN426" i="7"/>
  <c r="AN425" i="7"/>
  <c r="AN424" i="7"/>
  <c r="AN423" i="7"/>
  <c r="AN422" i="7"/>
  <c r="AN421" i="7"/>
  <c r="AN420" i="7"/>
  <c r="AN419" i="7"/>
  <c r="AN418" i="7"/>
  <c r="AN417" i="7"/>
  <c r="AN416" i="7"/>
  <c r="AN415" i="7"/>
  <c r="AN414" i="7"/>
  <c r="AN413" i="7"/>
  <c r="AN412" i="7"/>
  <c r="AN411" i="7"/>
  <c r="AN410" i="7"/>
  <c r="AN409" i="7"/>
  <c r="AN408" i="7"/>
  <c r="AN407" i="7"/>
  <c r="AN406" i="7"/>
  <c r="AN405" i="7"/>
  <c r="AN404" i="7"/>
  <c r="AN403" i="7"/>
  <c r="AN402" i="7"/>
  <c r="AN401" i="7"/>
  <c r="AN400" i="7"/>
  <c r="AN399" i="7"/>
  <c r="AN398" i="7"/>
  <c r="AN397" i="7"/>
  <c r="AN396" i="7"/>
  <c r="AN395" i="7"/>
  <c r="AN394" i="7"/>
  <c r="AN393" i="7"/>
  <c r="AN392" i="7"/>
  <c r="AN391" i="7"/>
  <c r="AN390" i="7"/>
  <c r="AN389" i="7"/>
  <c r="AN388" i="7"/>
  <c r="AN387" i="7"/>
  <c r="AN386" i="7"/>
  <c r="AN385" i="7"/>
  <c r="AN384" i="7"/>
  <c r="AN383" i="7"/>
  <c r="AN382" i="7"/>
  <c r="AN381" i="7"/>
  <c r="AN380" i="7"/>
  <c r="AN379" i="7"/>
  <c r="AN378" i="7"/>
  <c r="AN377" i="7"/>
  <c r="AN376" i="7"/>
  <c r="AN375" i="7"/>
  <c r="AN374" i="7"/>
  <c r="AN373" i="7"/>
  <c r="AN372" i="7"/>
  <c r="AN371" i="7"/>
  <c r="AN370" i="7"/>
  <c r="AN369" i="7"/>
  <c r="AN368" i="7"/>
  <c r="AN367" i="7"/>
  <c r="AN366" i="7"/>
  <c r="AN365" i="7"/>
  <c r="AN364" i="7"/>
  <c r="AN363" i="7"/>
  <c r="AN362" i="7"/>
  <c r="AN361" i="7"/>
  <c r="AN360" i="7"/>
  <c r="AN359" i="7"/>
  <c r="AN358" i="7"/>
  <c r="AN357" i="7"/>
  <c r="AN356" i="7"/>
  <c r="AN355" i="7"/>
  <c r="AN354" i="7"/>
  <c r="AN353" i="7"/>
  <c r="AN352" i="7"/>
  <c r="AN351" i="7"/>
  <c r="AN350" i="7"/>
  <c r="AN349" i="7"/>
  <c r="AN348" i="7"/>
  <c r="AN347" i="7"/>
  <c r="AN346" i="7"/>
  <c r="AN345" i="7"/>
  <c r="AN344" i="7"/>
  <c r="AN343" i="7"/>
  <c r="AN342" i="7"/>
  <c r="AN341" i="7"/>
  <c r="AN340" i="7"/>
  <c r="AN339" i="7"/>
  <c r="AN338" i="7"/>
  <c r="AN337" i="7"/>
  <c r="AN336" i="7"/>
  <c r="AN335" i="7"/>
  <c r="AN334" i="7"/>
  <c r="AN333" i="7"/>
  <c r="AN332" i="7"/>
  <c r="AN331" i="7"/>
  <c r="AN330" i="7"/>
  <c r="AN329" i="7"/>
  <c r="AN328" i="7"/>
  <c r="AN327" i="7"/>
  <c r="AN326" i="7"/>
  <c r="AN325" i="7"/>
  <c r="AM3" i="7"/>
  <c r="A251" i="7" l="1"/>
  <c r="A252" i="7"/>
  <c r="A253" i="7"/>
  <c r="A254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2" i="7"/>
  <c r="A501" i="7"/>
  <c r="A500" i="7"/>
  <c r="A499" i="7"/>
  <c r="A497" i="7"/>
  <c r="A496" i="7"/>
  <c r="A495" i="7"/>
  <c r="A494" i="7"/>
  <c r="A493" i="7"/>
  <c r="A492" i="7"/>
  <c r="A490" i="7"/>
  <c r="A489" i="7"/>
  <c r="A488" i="7"/>
  <c r="A487" i="7"/>
  <c r="A486" i="7"/>
  <c r="A485" i="7"/>
  <c r="A483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78" i="7"/>
  <c r="A277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48" i="7"/>
  <c r="A247" i="7"/>
  <c r="A246" i="7"/>
  <c r="A245" i="7"/>
  <c r="A244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3" i="7"/>
  <c r="A192" i="7"/>
  <c r="A191" i="7"/>
  <c r="A190" i="7"/>
  <c r="A189" i="7"/>
  <c r="A188" i="7"/>
  <c r="A174" i="7"/>
  <c r="A173" i="7"/>
  <c r="A172" i="7"/>
  <c r="A171" i="7"/>
  <c r="A170" i="7"/>
  <c r="A169" i="7"/>
  <c r="A168" i="7"/>
  <c r="A167" i="7"/>
  <c r="A166" i="7"/>
  <c r="A165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2" i="7"/>
  <c r="A40" i="7"/>
  <c r="A39" i="7"/>
  <c r="A38" i="7"/>
  <c r="A34" i="7"/>
  <c r="A33" i="7"/>
  <c r="A28" i="7"/>
  <c r="A24" i="7"/>
  <c r="A14" i="7"/>
  <c r="A13" i="7"/>
  <c r="A12" i="7"/>
  <c r="A11" i="7"/>
  <c r="A10" i="7"/>
  <c r="A9" i="7"/>
  <c r="A8" i="7"/>
  <c r="A6" i="7"/>
  <c r="A5" i="7"/>
  <c r="A4" i="7"/>
  <c r="A3" i="7"/>
  <c r="A7" i="7"/>
  <c r="BE568" i="7"/>
  <c r="BE567" i="7"/>
  <c r="BE566" i="7"/>
  <c r="BE565" i="7"/>
  <c r="BE564" i="7"/>
  <c r="BE563" i="7"/>
  <c r="BE562" i="7"/>
  <c r="BE561" i="7"/>
  <c r="BE560" i="7"/>
  <c r="BE559" i="7"/>
  <c r="BE558" i="7"/>
  <c r="BE557" i="7"/>
  <c r="BE556" i="7"/>
  <c r="BE555" i="7"/>
  <c r="BE554" i="7"/>
  <c r="BE553" i="7"/>
  <c r="BE552" i="7"/>
  <c r="BE551" i="7"/>
  <c r="BE550" i="7"/>
  <c r="BE549" i="7"/>
  <c r="BE548" i="7"/>
  <c r="BE547" i="7"/>
  <c r="BE546" i="7"/>
  <c r="BE545" i="7"/>
  <c r="BE544" i="7"/>
  <c r="BE543" i="7"/>
  <c r="BE542" i="7"/>
  <c r="BE541" i="7"/>
  <c r="BE537" i="7"/>
  <c r="BE531" i="7"/>
  <c r="BE527" i="7"/>
  <c r="BE524" i="7"/>
  <c r="BE523" i="7"/>
  <c r="BE522" i="7"/>
  <c r="BE521" i="7"/>
  <c r="BE520" i="7"/>
  <c r="BE519" i="7"/>
  <c r="BE518" i="7"/>
  <c r="BE517" i="7"/>
  <c r="BE516" i="7"/>
  <c r="BE515" i="7"/>
  <c r="BE514" i="7"/>
  <c r="BE513" i="7"/>
  <c r="BE512" i="7"/>
  <c r="BE511" i="7"/>
  <c r="BE510" i="7"/>
  <c r="BE509" i="7"/>
  <c r="BE508" i="7"/>
  <c r="BE507" i="7"/>
  <c r="BE506" i="7"/>
  <c r="BE505" i="7"/>
  <c r="BE504" i="7"/>
  <c r="BE503" i="7"/>
  <c r="BE502" i="7"/>
  <c r="BE501" i="7"/>
  <c r="BE500" i="7"/>
  <c r="BE499" i="7"/>
  <c r="BE494" i="7"/>
  <c r="BE493" i="7"/>
  <c r="BE486" i="7"/>
  <c r="BE485" i="7"/>
  <c r="BE484" i="7"/>
  <c r="BE483" i="7"/>
  <c r="BE482" i="7"/>
  <c r="BE481" i="7"/>
  <c r="BE480" i="7"/>
  <c r="BE479" i="7"/>
  <c r="BE478" i="7"/>
  <c r="BE477" i="7"/>
  <c r="BE476" i="7"/>
  <c r="BE475" i="7"/>
  <c r="BE474" i="7"/>
  <c r="BE470" i="7"/>
  <c r="BE467" i="7"/>
  <c r="BE466" i="7"/>
  <c r="BE465" i="7"/>
  <c r="BE464" i="7"/>
  <c r="BE463" i="7"/>
  <c r="BE462" i="7"/>
  <c r="BE461" i="7"/>
  <c r="BE460" i="7"/>
  <c r="BE459" i="7"/>
  <c r="BE458" i="7"/>
  <c r="BE457" i="7"/>
  <c r="BE456" i="7"/>
  <c r="BE455" i="7"/>
  <c r="BE454" i="7"/>
  <c r="BE453" i="7"/>
  <c r="BE452" i="7"/>
  <c r="BE451" i="7"/>
  <c r="BE450" i="7"/>
  <c r="BE449" i="7"/>
  <c r="BE448" i="7"/>
  <c r="BE447" i="7"/>
  <c r="BE446" i="7"/>
  <c r="BE445" i="7"/>
  <c r="BE444" i="7"/>
  <c r="BE443" i="7"/>
  <c r="BE442" i="7"/>
  <c r="BE441" i="7"/>
  <c r="BE440" i="7"/>
  <c r="BE439" i="7"/>
  <c r="BE438" i="7"/>
  <c r="BE437" i="7"/>
  <c r="BE436" i="7"/>
  <c r="BE435" i="7"/>
  <c r="BE434" i="7"/>
  <c r="BE433" i="7"/>
  <c r="BE432" i="7"/>
  <c r="BE431" i="7"/>
  <c r="BE430" i="7"/>
  <c r="BE429" i="7"/>
  <c r="BE428" i="7"/>
  <c r="BE427" i="7"/>
  <c r="BE426" i="7"/>
  <c r="BE425" i="7"/>
  <c r="BE424" i="7"/>
  <c r="BE423" i="7"/>
  <c r="BE422" i="7"/>
  <c r="BE421" i="7"/>
  <c r="BE420" i="7"/>
  <c r="BE419" i="7"/>
  <c r="BE410" i="7"/>
  <c r="BE403" i="7"/>
  <c r="BE369" i="7"/>
  <c r="BE338" i="7"/>
  <c r="BE324" i="7"/>
  <c r="BE323" i="7"/>
  <c r="BE319" i="7"/>
  <c r="BE318" i="7"/>
  <c r="BE317" i="7"/>
  <c r="BE316" i="7"/>
  <c r="BE315" i="7"/>
  <c r="BE314" i="7"/>
  <c r="BE308" i="7"/>
  <c r="BE302" i="7"/>
  <c r="BE301" i="7"/>
  <c r="BE300" i="7"/>
  <c r="BE299" i="7"/>
  <c r="BE298" i="7"/>
  <c r="BE297" i="7"/>
  <c r="BE296" i="7"/>
  <c r="BE295" i="7"/>
  <c r="BE294" i="7"/>
  <c r="BE293" i="7"/>
  <c r="BE292" i="7"/>
  <c r="BE291" i="7"/>
  <c r="BE290" i="7"/>
  <c r="BE289" i="7"/>
  <c r="BE288" i="7"/>
  <c r="BE287" i="7"/>
  <c r="BE286" i="7"/>
  <c r="BE285" i="7"/>
  <c r="BE284" i="7"/>
  <c r="BE283" i="7"/>
  <c r="BE282" i="7"/>
  <c r="BE281" i="7"/>
  <c r="BE280" i="7"/>
  <c r="BE279" i="7"/>
  <c r="BE278" i="7"/>
  <c r="BE277" i="7"/>
  <c r="BE276" i="7"/>
  <c r="BE275" i="7"/>
  <c r="BE274" i="7"/>
  <c r="BE273" i="7"/>
  <c r="BE268" i="7"/>
  <c r="BE267" i="7"/>
  <c r="BE266" i="7"/>
  <c r="BE265" i="7"/>
  <c r="BE264" i="7"/>
  <c r="BE263" i="7"/>
  <c r="BE262" i="7"/>
  <c r="BE255" i="7"/>
  <c r="BE250" i="7"/>
  <c r="BE249" i="7"/>
  <c r="BE248" i="7"/>
  <c r="BE241" i="7"/>
  <c r="BE234" i="7"/>
  <c r="BE230" i="7"/>
  <c r="BE229" i="7"/>
  <c r="BE228" i="7"/>
  <c r="BE227" i="7"/>
  <c r="BE226" i="7"/>
  <c r="BE225" i="7"/>
  <c r="BE224" i="7"/>
  <c r="BE223" i="7"/>
  <c r="BE222" i="7"/>
  <c r="BE221" i="7"/>
  <c r="BE220" i="7"/>
  <c r="BE219" i="7"/>
  <c r="BE218" i="7"/>
  <c r="BE214" i="7"/>
  <c r="BE213" i="7"/>
  <c r="BE212" i="7"/>
  <c r="BE211" i="7"/>
  <c r="BE210" i="7"/>
  <c r="BE209" i="7"/>
  <c r="BE208" i="7"/>
  <c r="BE207" i="7"/>
  <c r="BE206" i="7"/>
  <c r="BE205" i="7"/>
  <c r="BE204" i="7"/>
  <c r="BE203" i="7"/>
  <c r="BE202" i="7"/>
  <c r="BE201" i="7"/>
  <c r="BE200" i="7"/>
  <c r="BE199" i="7"/>
  <c r="BE198" i="7"/>
  <c r="BE197" i="7"/>
  <c r="BE196" i="7"/>
  <c r="BE195" i="7"/>
  <c r="BE194" i="7"/>
  <c r="BE193" i="7"/>
  <c r="BE192" i="7"/>
  <c r="BE191" i="7"/>
  <c r="BE190" i="7"/>
  <c r="BE189" i="7"/>
  <c r="BE188" i="7"/>
  <c r="BE174" i="7"/>
  <c r="BE170" i="7"/>
  <c r="BE165" i="7"/>
  <c r="BE164" i="7"/>
  <c r="BE163" i="7"/>
  <c r="BE162" i="7"/>
  <c r="BE158" i="7"/>
  <c r="BE157" i="7"/>
  <c r="BE156" i="7"/>
  <c r="BE153" i="7"/>
  <c r="BE148" i="7"/>
  <c r="BE147" i="7"/>
  <c r="BE146" i="7"/>
  <c r="BE145" i="7"/>
  <c r="BE144" i="7"/>
  <c r="BE143" i="7"/>
  <c r="BE142" i="7"/>
  <c r="BE141" i="7"/>
  <c r="BE140" i="7"/>
  <c r="BE139" i="7"/>
  <c r="BE138" i="7"/>
  <c r="BE137" i="7"/>
  <c r="BE136" i="7"/>
  <c r="BE135" i="7"/>
  <c r="BE134" i="7"/>
  <c r="BE133" i="7"/>
  <c r="BE132" i="7"/>
  <c r="BE131" i="7"/>
  <c r="BE130" i="7"/>
  <c r="BE129" i="7"/>
  <c r="BE128" i="7"/>
  <c r="BE127" i="7"/>
  <c r="BE126" i="7"/>
  <c r="BE125" i="7"/>
  <c r="BE124" i="7"/>
  <c r="BE123" i="7"/>
  <c r="BE122" i="7"/>
  <c r="BE121" i="7"/>
  <c r="BE120" i="7"/>
  <c r="BE119" i="7"/>
  <c r="BE118" i="7"/>
  <c r="BE117" i="7"/>
  <c r="BE116" i="7"/>
  <c r="BE115" i="7"/>
  <c r="BE114" i="7"/>
  <c r="BE113" i="7"/>
  <c r="BE112" i="7"/>
  <c r="BE111" i="7"/>
  <c r="BE110" i="7"/>
  <c r="BE109" i="7"/>
  <c r="BE108" i="7"/>
  <c r="BE107" i="7"/>
  <c r="BE106" i="7"/>
  <c r="BE105" i="7"/>
  <c r="BE104" i="7"/>
  <c r="BE103" i="7"/>
  <c r="BE102" i="7"/>
  <c r="BE101" i="7"/>
  <c r="BE100" i="7"/>
  <c r="BE99" i="7"/>
  <c r="BE98" i="7"/>
  <c r="BE97" i="7"/>
  <c r="BE96" i="7"/>
  <c r="BE95" i="7"/>
  <c r="BE94" i="7"/>
  <c r="BE93" i="7"/>
  <c r="BE92" i="7"/>
  <c r="BE91" i="7"/>
  <c r="BE90" i="7"/>
  <c r="BE89" i="7"/>
  <c r="BE88" i="7"/>
  <c r="BE87" i="7"/>
  <c r="BE86" i="7"/>
  <c r="BE85" i="7"/>
  <c r="BE84" i="7"/>
  <c r="BE83" i="7"/>
  <c r="BE82" i="7"/>
  <c r="BE81" i="7"/>
  <c r="BE80" i="7"/>
  <c r="BE75" i="7"/>
  <c r="BE71" i="7"/>
  <c r="BE61" i="7"/>
  <c r="BE60" i="7"/>
  <c r="BE59" i="7"/>
  <c r="BE47" i="7"/>
  <c r="BE46" i="7"/>
  <c r="BE45" i="7"/>
  <c r="BE44" i="7"/>
  <c r="BE43" i="7"/>
  <c r="BE42" i="7"/>
  <c r="BE41" i="7"/>
  <c r="BE40" i="7"/>
  <c r="BE39" i="7"/>
  <c r="BE38" i="7"/>
  <c r="BE37" i="7"/>
  <c r="BE36" i="7"/>
  <c r="BE35" i="7"/>
  <c r="BE34" i="7"/>
  <c r="BE33" i="7"/>
  <c r="BE32" i="7"/>
  <c r="BE31" i="7"/>
  <c r="BE30" i="7"/>
  <c r="BE29" i="7"/>
  <c r="BE28" i="7"/>
  <c r="BE27" i="7"/>
  <c r="BE26" i="7"/>
  <c r="BE25" i="7"/>
  <c r="BE24" i="7"/>
  <c r="BE23" i="7"/>
  <c r="BE22" i="7"/>
  <c r="BE21" i="7"/>
  <c r="BE20" i="7"/>
  <c r="BE19" i="7"/>
  <c r="BE18" i="7"/>
  <c r="BE17" i="7"/>
  <c r="BE16" i="7"/>
  <c r="BE15" i="7"/>
  <c r="BE14" i="7"/>
  <c r="BE13" i="7"/>
  <c r="BE12" i="7"/>
  <c r="BE11" i="7"/>
  <c r="BE10" i="7"/>
  <c r="BE9" i="7"/>
  <c r="BE8" i="7"/>
  <c r="BE6" i="7"/>
  <c r="BE5" i="7"/>
  <c r="BE4" i="7"/>
  <c r="BE3" i="7"/>
  <c r="BE7" i="7"/>
  <c r="AW4" i="7"/>
  <c r="AW3" i="7"/>
  <c r="D99" i="3" l="1"/>
  <c r="D101" i="3" s="1"/>
  <c r="AM409" i="7"/>
  <c r="AM408" i="7"/>
  <c r="AM407" i="7"/>
  <c r="AM406" i="7"/>
  <c r="AM405" i="7"/>
  <c r="AM404" i="7"/>
  <c r="AM403" i="7"/>
  <c r="AM402" i="7"/>
  <c r="AM401" i="7"/>
  <c r="AM400" i="7"/>
  <c r="AM399" i="7"/>
  <c r="AM398" i="7"/>
  <c r="AM397" i="7"/>
  <c r="AM396" i="7"/>
  <c r="AM395" i="7"/>
  <c r="AM394" i="7"/>
  <c r="AM393" i="7"/>
  <c r="AM392" i="7"/>
  <c r="AM391" i="7"/>
  <c r="AM390" i="7"/>
  <c r="AM389" i="7"/>
  <c r="AM388" i="7"/>
  <c r="AM387" i="7"/>
  <c r="AM386" i="7"/>
  <c r="AM385" i="7"/>
  <c r="AM384" i="7"/>
  <c r="AM383" i="7"/>
  <c r="AM382" i="7"/>
  <c r="AM381" i="7"/>
  <c r="AM380" i="7"/>
  <c r="AM379" i="7"/>
  <c r="AM378" i="7"/>
  <c r="AM377" i="7"/>
  <c r="AM376" i="7"/>
  <c r="AM375" i="7"/>
  <c r="AM374" i="7"/>
  <c r="AM373" i="7"/>
  <c r="AM372" i="7"/>
  <c r="AM371" i="7"/>
  <c r="AM370" i="7"/>
  <c r="AM369" i="7"/>
  <c r="AM368" i="7"/>
  <c r="AM367" i="7"/>
  <c r="AM366" i="7"/>
  <c r="AM365" i="7"/>
  <c r="AM364" i="7"/>
  <c r="AM363" i="7"/>
  <c r="AM362" i="7"/>
  <c r="AM361" i="7"/>
  <c r="AM360" i="7"/>
  <c r="AM359" i="7"/>
  <c r="AM358" i="7"/>
  <c r="AM357" i="7"/>
  <c r="AM356" i="7"/>
  <c r="AM355" i="7"/>
  <c r="AM354" i="7"/>
  <c r="AM353" i="7"/>
  <c r="AM352" i="7"/>
  <c r="AM351" i="7"/>
  <c r="AM350" i="7"/>
  <c r="AM349" i="7"/>
  <c r="AM348" i="7"/>
  <c r="AM347" i="7"/>
  <c r="AM346" i="7"/>
  <c r="AM345" i="7"/>
  <c r="AM344" i="7"/>
  <c r="AM343" i="7"/>
  <c r="AM342" i="7"/>
  <c r="AM341" i="7"/>
  <c r="AM340" i="7"/>
  <c r="AM339" i="7"/>
  <c r="AM338" i="7"/>
  <c r="AM337" i="7"/>
  <c r="AM336" i="7"/>
  <c r="AM335" i="7"/>
  <c r="AM334" i="7"/>
  <c r="AM333" i="7"/>
  <c r="AM332" i="7"/>
  <c r="AM331" i="7"/>
  <c r="AM330" i="7"/>
  <c r="AM329" i="7"/>
  <c r="AM328" i="7"/>
  <c r="AM327" i="7"/>
  <c r="AM326" i="7"/>
  <c r="AM325" i="7"/>
  <c r="D98" i="3"/>
  <c r="V403" i="7"/>
  <c r="BO403" i="7" s="1"/>
  <c r="BP403" i="7" s="1"/>
  <c r="V369" i="7"/>
  <c r="BO369" i="7" s="1"/>
  <c r="BP369" i="7" s="1"/>
  <c r="V338" i="7"/>
  <c r="BO338" i="7" s="1"/>
  <c r="BP338" i="7" s="1"/>
  <c r="BD402" i="7"/>
  <c r="BB402" i="7"/>
  <c r="AU402" i="7"/>
  <c r="AS402" i="7"/>
  <c r="BD401" i="7"/>
  <c r="BB401" i="7"/>
  <c r="AU401" i="7"/>
  <c r="AS401" i="7"/>
  <c r="BD400" i="7"/>
  <c r="BB400" i="7"/>
  <c r="AU400" i="7"/>
  <c r="AS400" i="7"/>
  <c r="BD399" i="7"/>
  <c r="BB399" i="7"/>
  <c r="AU399" i="7"/>
  <c r="AS399" i="7"/>
  <c r="BD398" i="7"/>
  <c r="BB398" i="7"/>
  <c r="AU398" i="7"/>
  <c r="AS398" i="7"/>
  <c r="BD397" i="7"/>
  <c r="BB397" i="7"/>
  <c r="AU397" i="7"/>
  <c r="AS397" i="7"/>
  <c r="BD396" i="7"/>
  <c r="BB396" i="7"/>
  <c r="AU396" i="7"/>
  <c r="AS396" i="7"/>
  <c r="BD395" i="7"/>
  <c r="BB395" i="7"/>
  <c r="AU395" i="7"/>
  <c r="AS395" i="7"/>
  <c r="BD394" i="7"/>
  <c r="BB394" i="7"/>
  <c r="AU394" i="7"/>
  <c r="AS394" i="7"/>
  <c r="BD393" i="7"/>
  <c r="BB393" i="7"/>
  <c r="AU393" i="7"/>
  <c r="AS393" i="7"/>
  <c r="BD392" i="7"/>
  <c r="BB392" i="7"/>
  <c r="AU392" i="7"/>
  <c r="AS392" i="7"/>
  <c r="BD391" i="7"/>
  <c r="BB391" i="7"/>
  <c r="AU391" i="7"/>
  <c r="AS391" i="7"/>
  <c r="BD390" i="7"/>
  <c r="BB390" i="7"/>
  <c r="AU390" i="7"/>
  <c r="AS390" i="7"/>
  <c r="BD389" i="7"/>
  <c r="BB389" i="7"/>
  <c r="AU389" i="7"/>
  <c r="AS389" i="7"/>
  <c r="BD388" i="7"/>
  <c r="BB388" i="7"/>
  <c r="AU388" i="7"/>
  <c r="AS388" i="7"/>
  <c r="BD387" i="7"/>
  <c r="BB387" i="7"/>
  <c r="AU387" i="7"/>
  <c r="AS387" i="7"/>
  <c r="BD386" i="7"/>
  <c r="BB386" i="7"/>
  <c r="AU386" i="7"/>
  <c r="AS386" i="7"/>
  <c r="BD385" i="7"/>
  <c r="BB385" i="7"/>
  <c r="AU385" i="7"/>
  <c r="AS385" i="7"/>
  <c r="BD384" i="7"/>
  <c r="BB384" i="7"/>
  <c r="AU384" i="7"/>
  <c r="AS384" i="7"/>
  <c r="BD383" i="7"/>
  <c r="BB383" i="7"/>
  <c r="AU383" i="7"/>
  <c r="AS383" i="7"/>
  <c r="BD368" i="7"/>
  <c r="BB368" i="7"/>
  <c r="AU368" i="7"/>
  <c r="AS368" i="7"/>
  <c r="BD367" i="7"/>
  <c r="BB367" i="7"/>
  <c r="AU367" i="7"/>
  <c r="AS367" i="7"/>
  <c r="BD366" i="7"/>
  <c r="BB366" i="7"/>
  <c r="AU366" i="7"/>
  <c r="AS366" i="7"/>
  <c r="BD365" i="7"/>
  <c r="BB365" i="7"/>
  <c r="AU365" i="7"/>
  <c r="AS365" i="7"/>
  <c r="BD364" i="7"/>
  <c r="BB364" i="7"/>
  <c r="AU364" i="7"/>
  <c r="AS364" i="7"/>
  <c r="BD363" i="7"/>
  <c r="BB363" i="7"/>
  <c r="AU363" i="7"/>
  <c r="AS363" i="7"/>
  <c r="BD362" i="7"/>
  <c r="BB362" i="7"/>
  <c r="AU362" i="7"/>
  <c r="AS362" i="7"/>
  <c r="BD361" i="7"/>
  <c r="BB361" i="7"/>
  <c r="AU361" i="7"/>
  <c r="AS361" i="7"/>
  <c r="BD360" i="7"/>
  <c r="BB360" i="7"/>
  <c r="AU360" i="7"/>
  <c r="AS360" i="7"/>
  <c r="BD359" i="7"/>
  <c r="BB359" i="7"/>
  <c r="AU359" i="7"/>
  <c r="AS359" i="7"/>
  <c r="BD358" i="7"/>
  <c r="BB358" i="7"/>
  <c r="AU358" i="7"/>
  <c r="AS358" i="7"/>
  <c r="BD357" i="7"/>
  <c r="BB357" i="7"/>
  <c r="AU357" i="7"/>
  <c r="AS357" i="7"/>
  <c r="BD356" i="7"/>
  <c r="BB356" i="7"/>
  <c r="AU356" i="7"/>
  <c r="AS356" i="7"/>
  <c r="BD355" i="7"/>
  <c r="BB355" i="7"/>
  <c r="AU355" i="7"/>
  <c r="AS355" i="7"/>
  <c r="BD354" i="7"/>
  <c r="BB354" i="7"/>
  <c r="AU354" i="7"/>
  <c r="AS354" i="7"/>
  <c r="BD353" i="7"/>
  <c r="BB353" i="7"/>
  <c r="AU353" i="7"/>
  <c r="AS353" i="7"/>
  <c r="BD352" i="7"/>
  <c r="BB352" i="7"/>
  <c r="AU352" i="7"/>
  <c r="AS352" i="7"/>
  <c r="BD351" i="7"/>
  <c r="BB351" i="7"/>
  <c r="AU351" i="7"/>
  <c r="AS351" i="7"/>
  <c r="BD350" i="7"/>
  <c r="BB350" i="7"/>
  <c r="AU350" i="7"/>
  <c r="AS350" i="7"/>
  <c r="BD349" i="7"/>
  <c r="BB349" i="7"/>
  <c r="AU349" i="7"/>
  <c r="AS349" i="7"/>
  <c r="BD337" i="7"/>
  <c r="BB337" i="7"/>
  <c r="AU337" i="7"/>
  <c r="AS337" i="7"/>
  <c r="BD336" i="7"/>
  <c r="BB336" i="7"/>
  <c r="AU336" i="7"/>
  <c r="AS336" i="7"/>
  <c r="BD335" i="7"/>
  <c r="BB335" i="7"/>
  <c r="AU335" i="7"/>
  <c r="AS335" i="7"/>
  <c r="BD334" i="7"/>
  <c r="BB334" i="7"/>
  <c r="AU334" i="7"/>
  <c r="AS334" i="7"/>
  <c r="BD333" i="7"/>
  <c r="BB333" i="7"/>
  <c r="AU333" i="7"/>
  <c r="AS333" i="7"/>
  <c r="BD332" i="7"/>
  <c r="BB332" i="7"/>
  <c r="AU332" i="7"/>
  <c r="AS332" i="7"/>
  <c r="BD331" i="7"/>
  <c r="BB331" i="7"/>
  <c r="AU331" i="7"/>
  <c r="AS331" i="7"/>
  <c r="BD382" i="7"/>
  <c r="BB382" i="7"/>
  <c r="AU382" i="7"/>
  <c r="AS382" i="7"/>
  <c r="BD381" i="7"/>
  <c r="BB381" i="7"/>
  <c r="AU381" i="7"/>
  <c r="AS381" i="7"/>
  <c r="BD380" i="7"/>
  <c r="BB380" i="7"/>
  <c r="AU380" i="7"/>
  <c r="AS380" i="7"/>
  <c r="BD379" i="7"/>
  <c r="BB379" i="7"/>
  <c r="AU379" i="7"/>
  <c r="AS379" i="7"/>
  <c r="BD378" i="7"/>
  <c r="BB378" i="7"/>
  <c r="AU378" i="7"/>
  <c r="AS378" i="7"/>
  <c r="R402" i="7"/>
  <c r="R400" i="7"/>
  <c r="R398" i="7"/>
  <c r="R396" i="7"/>
  <c r="R394" i="7"/>
  <c r="R392" i="7"/>
  <c r="R390" i="7"/>
  <c r="R388" i="7"/>
  <c r="R386" i="7"/>
  <c r="R384" i="7"/>
  <c r="R382" i="7"/>
  <c r="R380" i="7"/>
  <c r="R378" i="7"/>
  <c r="R376" i="7"/>
  <c r="R374" i="7"/>
  <c r="R372" i="7"/>
  <c r="R401" i="7"/>
  <c r="R399" i="7"/>
  <c r="R397" i="7"/>
  <c r="R395" i="7"/>
  <c r="R393" i="7"/>
  <c r="R391" i="7"/>
  <c r="R389" i="7"/>
  <c r="R387" i="7"/>
  <c r="R385" i="7"/>
  <c r="R383" i="7"/>
  <c r="R381" i="7"/>
  <c r="R379" i="7"/>
  <c r="R377" i="7"/>
  <c r="R375" i="7"/>
  <c r="R373" i="7"/>
  <c r="R371" i="7"/>
  <c r="R370" i="7"/>
  <c r="R337" i="7"/>
  <c r="R335" i="7"/>
  <c r="R333" i="7"/>
  <c r="R331" i="7"/>
  <c r="R329" i="7"/>
  <c r="R327" i="7"/>
  <c r="R336" i="7"/>
  <c r="R334" i="7"/>
  <c r="R332" i="7"/>
  <c r="R330" i="7"/>
  <c r="R328" i="7"/>
  <c r="R326" i="7"/>
  <c r="R325" i="7"/>
  <c r="D100" i="3" l="1"/>
  <c r="D102" i="3"/>
  <c r="U326" i="7"/>
  <c r="U328" i="7"/>
  <c r="U330" i="7"/>
  <c r="U332" i="7"/>
  <c r="U334" i="7"/>
  <c r="U336" i="7"/>
  <c r="U327" i="7"/>
  <c r="U329" i="7"/>
  <c r="U331" i="7"/>
  <c r="U333" i="7"/>
  <c r="U335" i="7"/>
  <c r="U337" i="7"/>
  <c r="U370" i="7"/>
  <c r="U371" i="7"/>
  <c r="U373" i="7"/>
  <c r="U375" i="7"/>
  <c r="U377" i="7"/>
  <c r="U379" i="7"/>
  <c r="U381" i="7"/>
  <c r="U383" i="7"/>
  <c r="U385" i="7"/>
  <c r="U387" i="7"/>
  <c r="U389" i="7"/>
  <c r="U391" i="7"/>
  <c r="U393" i="7"/>
  <c r="U395" i="7"/>
  <c r="U397" i="7"/>
  <c r="U399" i="7"/>
  <c r="U401" i="7"/>
  <c r="U372" i="7"/>
  <c r="U374" i="7"/>
  <c r="U376" i="7"/>
  <c r="U378" i="7"/>
  <c r="U380" i="7"/>
  <c r="U382" i="7"/>
  <c r="U384" i="7"/>
  <c r="U386" i="7"/>
  <c r="U388" i="7"/>
  <c r="U390" i="7"/>
  <c r="U392" i="7"/>
  <c r="U394" i="7"/>
  <c r="U396" i="7"/>
  <c r="U398" i="7"/>
  <c r="U400" i="7"/>
  <c r="U402" i="7"/>
  <c r="U325" i="7"/>
  <c r="T326" i="7"/>
  <c r="T328" i="7"/>
  <c r="T330" i="7"/>
  <c r="T332" i="7"/>
  <c r="T334" i="7"/>
  <c r="T336" i="7"/>
  <c r="T327" i="7"/>
  <c r="T329" i="7"/>
  <c r="T331" i="7"/>
  <c r="T333" i="7"/>
  <c r="T335" i="7"/>
  <c r="T337" i="7"/>
  <c r="T370" i="7"/>
  <c r="T371" i="7"/>
  <c r="T373" i="7"/>
  <c r="T375" i="7"/>
  <c r="T377" i="7"/>
  <c r="T379" i="7"/>
  <c r="T381" i="7"/>
  <c r="T383" i="7"/>
  <c r="T385" i="7"/>
  <c r="T387" i="7"/>
  <c r="T389" i="7"/>
  <c r="T391" i="7"/>
  <c r="T393" i="7"/>
  <c r="T395" i="7"/>
  <c r="T397" i="7"/>
  <c r="T399" i="7"/>
  <c r="T401" i="7"/>
  <c r="T372" i="7"/>
  <c r="T374" i="7"/>
  <c r="T376" i="7"/>
  <c r="T378" i="7"/>
  <c r="T380" i="7"/>
  <c r="T382" i="7"/>
  <c r="T384" i="7"/>
  <c r="T386" i="7"/>
  <c r="T388" i="7"/>
  <c r="T390" i="7"/>
  <c r="T392" i="7"/>
  <c r="T394" i="7"/>
  <c r="T396" i="7"/>
  <c r="T398" i="7"/>
  <c r="T400" i="7"/>
  <c r="T402" i="7"/>
  <c r="T325" i="7"/>
  <c r="AW378" i="7"/>
  <c r="AX378" i="7" s="1"/>
  <c r="AW379" i="7"/>
  <c r="AX379" i="7" s="1"/>
  <c r="AW380" i="7"/>
  <c r="AX380" i="7" s="1"/>
  <c r="AW381" i="7"/>
  <c r="AX381" i="7" s="1"/>
  <c r="AW382" i="7"/>
  <c r="AX382" i="7" s="1"/>
  <c r="AW331" i="7"/>
  <c r="AX331" i="7" s="1"/>
  <c r="AW332" i="7"/>
  <c r="AX332" i="7" s="1"/>
  <c r="AW333" i="7"/>
  <c r="AX333" i="7" s="1"/>
  <c r="AW334" i="7"/>
  <c r="AX334" i="7" s="1"/>
  <c r="AW335" i="7"/>
  <c r="AX335" i="7" s="1"/>
  <c r="AW336" i="7"/>
  <c r="AX336" i="7" s="1"/>
  <c r="AW337" i="7"/>
  <c r="AX337" i="7" s="1"/>
  <c r="AV349" i="7"/>
  <c r="AW349" i="7"/>
  <c r="AX349" i="7" s="1"/>
  <c r="AV350" i="7"/>
  <c r="AW350" i="7"/>
  <c r="AX350" i="7" s="1"/>
  <c r="AV351" i="7"/>
  <c r="AW351" i="7"/>
  <c r="AX351" i="7" s="1"/>
  <c r="AV352" i="7"/>
  <c r="AW352" i="7"/>
  <c r="AX352" i="7" s="1"/>
  <c r="AV353" i="7"/>
  <c r="AW353" i="7"/>
  <c r="AX353" i="7" s="1"/>
  <c r="AV354" i="7"/>
  <c r="AW354" i="7"/>
  <c r="AX354" i="7" s="1"/>
  <c r="AV355" i="7"/>
  <c r="AW355" i="7"/>
  <c r="AX355" i="7" s="1"/>
  <c r="AV356" i="7"/>
  <c r="AW356" i="7"/>
  <c r="AX356" i="7" s="1"/>
  <c r="AV357" i="7"/>
  <c r="AW357" i="7"/>
  <c r="AX357" i="7" s="1"/>
  <c r="AV358" i="7"/>
  <c r="AW358" i="7"/>
  <c r="AX358" i="7" s="1"/>
  <c r="AV359" i="7"/>
  <c r="AW359" i="7"/>
  <c r="AX359" i="7" s="1"/>
  <c r="AV360" i="7"/>
  <c r="AW360" i="7"/>
  <c r="AX360" i="7" s="1"/>
  <c r="AV361" i="7"/>
  <c r="AW361" i="7"/>
  <c r="AX361" i="7" s="1"/>
  <c r="AW362" i="7"/>
  <c r="AX362" i="7" s="1"/>
  <c r="AW363" i="7"/>
  <c r="AX363" i="7" s="1"/>
  <c r="AW364" i="7"/>
  <c r="AX364" i="7" s="1"/>
  <c r="AW365" i="7"/>
  <c r="AX365" i="7" s="1"/>
  <c r="AW366" i="7"/>
  <c r="AX366" i="7" s="1"/>
  <c r="AW367" i="7"/>
  <c r="AX367" i="7" s="1"/>
  <c r="AW368" i="7"/>
  <c r="AX368" i="7" s="1"/>
  <c r="AW383" i="7"/>
  <c r="AX383" i="7" s="1"/>
  <c r="AW384" i="7"/>
  <c r="AX384" i="7" s="1"/>
  <c r="AW385" i="7"/>
  <c r="AX385" i="7" s="1"/>
  <c r="AW386" i="7"/>
  <c r="AX386" i="7" s="1"/>
  <c r="AW387" i="7"/>
  <c r="AX387" i="7" s="1"/>
  <c r="AW388" i="7"/>
  <c r="AX388" i="7" s="1"/>
  <c r="AW389" i="7"/>
  <c r="AX389" i="7" s="1"/>
  <c r="AV390" i="7"/>
  <c r="AW390" i="7"/>
  <c r="AX390" i="7" s="1"/>
  <c r="AV391" i="7"/>
  <c r="AW391" i="7"/>
  <c r="AV392" i="7"/>
  <c r="AW392" i="7"/>
  <c r="AX392" i="7" s="1"/>
  <c r="AV393" i="7"/>
  <c r="AW393" i="7"/>
  <c r="AX393" i="7" s="1"/>
  <c r="AV394" i="7"/>
  <c r="AW394" i="7"/>
  <c r="AX394" i="7" s="1"/>
  <c r="AV395" i="7"/>
  <c r="AW395" i="7"/>
  <c r="AX395" i="7" s="1"/>
  <c r="AW396" i="7"/>
  <c r="AX396" i="7" s="1"/>
  <c r="AW397" i="7"/>
  <c r="AX397" i="7" s="1"/>
  <c r="AW398" i="7"/>
  <c r="AX398" i="7" s="1"/>
  <c r="AW399" i="7"/>
  <c r="AX399" i="7" s="1"/>
  <c r="AW400" i="7"/>
  <c r="AX400" i="7" s="1"/>
  <c r="AW401" i="7"/>
  <c r="AX401" i="7" s="1"/>
  <c r="AW402" i="7"/>
  <c r="AX402" i="7" s="1"/>
  <c r="S379" i="7"/>
  <c r="S381" i="7"/>
  <c r="V383" i="7"/>
  <c r="BO383" i="7" s="1"/>
  <c r="BP383" i="7" s="1"/>
  <c r="S383" i="7"/>
  <c r="V385" i="7"/>
  <c r="BO385" i="7" s="1"/>
  <c r="BP385" i="7" s="1"/>
  <c r="S385" i="7"/>
  <c r="V387" i="7"/>
  <c r="BO387" i="7" s="1"/>
  <c r="BP387" i="7" s="1"/>
  <c r="S387" i="7"/>
  <c r="V389" i="7"/>
  <c r="BO389" i="7" s="1"/>
  <c r="BP389" i="7" s="1"/>
  <c r="S389" i="7"/>
  <c r="V391" i="7"/>
  <c r="BO391" i="7" s="1"/>
  <c r="BP391" i="7" s="1"/>
  <c r="S391" i="7"/>
  <c r="V393" i="7"/>
  <c r="BO393" i="7" s="1"/>
  <c r="BP393" i="7" s="1"/>
  <c r="S393" i="7"/>
  <c r="V395" i="7"/>
  <c r="BO395" i="7" s="1"/>
  <c r="BP395" i="7" s="1"/>
  <c r="S395" i="7"/>
  <c r="V397" i="7"/>
  <c r="BO397" i="7" s="1"/>
  <c r="BP397" i="7" s="1"/>
  <c r="S397" i="7"/>
  <c r="V399" i="7"/>
  <c r="BO399" i="7" s="1"/>
  <c r="BP399" i="7" s="1"/>
  <c r="S399" i="7"/>
  <c r="V401" i="7"/>
  <c r="BO401" i="7" s="1"/>
  <c r="BP401" i="7" s="1"/>
  <c r="S401" i="7"/>
  <c r="S378" i="7"/>
  <c r="S380" i="7"/>
  <c r="S382" i="7"/>
  <c r="V384" i="7"/>
  <c r="BO384" i="7" s="1"/>
  <c r="BP384" i="7" s="1"/>
  <c r="S384" i="7"/>
  <c r="V386" i="7"/>
  <c r="BO386" i="7" s="1"/>
  <c r="BP386" i="7" s="1"/>
  <c r="S386" i="7"/>
  <c r="V388" i="7"/>
  <c r="BO388" i="7" s="1"/>
  <c r="BP388" i="7" s="1"/>
  <c r="S388" i="7"/>
  <c r="V390" i="7"/>
  <c r="BO390" i="7" s="1"/>
  <c r="BP390" i="7" s="1"/>
  <c r="S390" i="7"/>
  <c r="V392" i="7"/>
  <c r="BO392" i="7" s="1"/>
  <c r="BP392" i="7" s="1"/>
  <c r="S392" i="7"/>
  <c r="V394" i="7"/>
  <c r="BO394" i="7" s="1"/>
  <c r="BP394" i="7" s="1"/>
  <c r="S394" i="7"/>
  <c r="V396" i="7"/>
  <c r="BO396" i="7" s="1"/>
  <c r="BP396" i="7" s="1"/>
  <c r="S396" i="7"/>
  <c r="V398" i="7"/>
  <c r="BO398" i="7" s="1"/>
  <c r="BP398" i="7" s="1"/>
  <c r="S398" i="7"/>
  <c r="V400" i="7"/>
  <c r="BO400" i="7" s="1"/>
  <c r="BP400" i="7" s="1"/>
  <c r="S400" i="7"/>
  <c r="V402" i="7"/>
  <c r="BO402" i="7" s="1"/>
  <c r="BP402" i="7" s="1"/>
  <c r="S402" i="7"/>
  <c r="V330" i="7"/>
  <c r="BO330" i="7" s="1"/>
  <c r="BP330" i="7" s="1"/>
  <c r="V332" i="7"/>
  <c r="BO332" i="7" s="1"/>
  <c r="BP332" i="7" s="1"/>
  <c r="V334" i="7"/>
  <c r="BO334" i="7" s="1"/>
  <c r="BP334" i="7" s="1"/>
  <c r="V336" i="7"/>
  <c r="BO336" i="7" s="1"/>
  <c r="BP336" i="7" s="1"/>
  <c r="V331" i="7"/>
  <c r="BO331" i="7" s="1"/>
  <c r="BP331" i="7" s="1"/>
  <c r="V333" i="7"/>
  <c r="BO333" i="7" s="1"/>
  <c r="BP333" i="7" s="1"/>
  <c r="V335" i="7"/>
  <c r="BO335" i="7" s="1"/>
  <c r="BP335" i="7" s="1"/>
  <c r="V337" i="7"/>
  <c r="BO337" i="7" s="1"/>
  <c r="BP337" i="7" s="1"/>
  <c r="V325" i="7"/>
  <c r="BO325" i="7" s="1"/>
  <c r="BP325" i="7" s="1"/>
  <c r="V326" i="7"/>
  <c r="BO326" i="7" s="1"/>
  <c r="BP326" i="7" s="1"/>
  <c r="V328" i="7"/>
  <c r="BO328" i="7" s="1"/>
  <c r="BP328" i="7" s="1"/>
  <c r="V327" i="7"/>
  <c r="BO327" i="7" s="1"/>
  <c r="BP327" i="7" s="1"/>
  <c r="V329" i="7"/>
  <c r="BO329" i="7" s="1"/>
  <c r="BP329" i="7" s="1"/>
  <c r="AV383" i="7"/>
  <c r="S332" i="7"/>
  <c r="S334" i="7"/>
  <c r="S336" i="7"/>
  <c r="S331" i="7"/>
  <c r="S333" i="7"/>
  <c r="S335" i="7"/>
  <c r="S337" i="7"/>
  <c r="AV396" i="7"/>
  <c r="AV362" i="7"/>
  <c r="AV386" i="7"/>
  <c r="AV400" i="7"/>
  <c r="AV366" i="7"/>
  <c r="AV384" i="7"/>
  <c r="AV388" i="7"/>
  <c r="AV398" i="7"/>
  <c r="AV401" i="7"/>
  <c r="AV364" i="7"/>
  <c r="AV368" i="7"/>
  <c r="AV385" i="7"/>
  <c r="AV387" i="7"/>
  <c r="AV389" i="7"/>
  <c r="AV397" i="7"/>
  <c r="AV399" i="7"/>
  <c r="AX391" i="7"/>
  <c r="AV402" i="7"/>
  <c r="AV363" i="7"/>
  <c r="AV365" i="7"/>
  <c r="AV367" i="7"/>
  <c r="AV335" i="7"/>
  <c r="AV333" i="7"/>
  <c r="AV336" i="7"/>
  <c r="AV331" i="7"/>
  <c r="AV332" i="7"/>
  <c r="AV334" i="7"/>
  <c r="AV337" i="7"/>
  <c r="AV378" i="7"/>
  <c r="AV379" i="7"/>
  <c r="AV381" i="7"/>
  <c r="AV380" i="7"/>
  <c r="AV382" i="7"/>
  <c r="R339" i="7"/>
  <c r="R341" i="7"/>
  <c r="R343" i="7"/>
  <c r="R345" i="7"/>
  <c r="R347" i="7"/>
  <c r="R349" i="7"/>
  <c r="R351" i="7"/>
  <c r="R353" i="7"/>
  <c r="R355" i="7"/>
  <c r="R357" i="7"/>
  <c r="R359" i="7"/>
  <c r="R361" i="7"/>
  <c r="R363" i="7"/>
  <c r="R365" i="7"/>
  <c r="R367" i="7"/>
  <c r="R340" i="7"/>
  <c r="R342" i="7"/>
  <c r="R344" i="7"/>
  <c r="R346" i="7"/>
  <c r="R348" i="7"/>
  <c r="R350" i="7"/>
  <c r="R352" i="7"/>
  <c r="R354" i="7"/>
  <c r="R356" i="7"/>
  <c r="R358" i="7"/>
  <c r="R360" i="7"/>
  <c r="R362" i="7"/>
  <c r="R364" i="7"/>
  <c r="R366" i="7"/>
  <c r="R368" i="7"/>
  <c r="R404" i="7"/>
  <c r="R406" i="7"/>
  <c r="R408" i="7"/>
  <c r="R405" i="7"/>
  <c r="R407" i="7"/>
  <c r="R409" i="7"/>
  <c r="U368" i="7" l="1"/>
  <c r="T368" i="7"/>
  <c r="S368" i="7"/>
  <c r="V368" i="7"/>
  <c r="BO368" i="7" s="1"/>
  <c r="BP368" i="7" s="1"/>
  <c r="U366" i="7"/>
  <c r="T366" i="7"/>
  <c r="V366" i="7"/>
  <c r="BO366" i="7" s="1"/>
  <c r="BP366" i="7" s="1"/>
  <c r="S366" i="7"/>
  <c r="U364" i="7"/>
  <c r="T364" i="7"/>
  <c r="S364" i="7"/>
  <c r="V364" i="7"/>
  <c r="BO364" i="7" s="1"/>
  <c r="BP364" i="7" s="1"/>
  <c r="U362" i="7"/>
  <c r="T362" i="7"/>
  <c r="S362" i="7"/>
  <c r="V362" i="7"/>
  <c r="BO362" i="7" s="1"/>
  <c r="BP362" i="7" s="1"/>
  <c r="U360" i="7"/>
  <c r="T360" i="7"/>
  <c r="S360" i="7"/>
  <c r="V360" i="7"/>
  <c r="BO360" i="7" s="1"/>
  <c r="BP360" i="7" s="1"/>
  <c r="U358" i="7"/>
  <c r="T358" i="7"/>
  <c r="S358" i="7"/>
  <c r="V358" i="7"/>
  <c r="BO358" i="7" s="1"/>
  <c r="BP358" i="7" s="1"/>
  <c r="U356" i="7"/>
  <c r="T356" i="7"/>
  <c r="S356" i="7"/>
  <c r="V356" i="7"/>
  <c r="BO356" i="7" s="1"/>
  <c r="BP356" i="7" s="1"/>
  <c r="U354" i="7"/>
  <c r="T354" i="7"/>
  <c r="S354" i="7"/>
  <c r="V354" i="7"/>
  <c r="BO354" i="7" s="1"/>
  <c r="BP354" i="7" s="1"/>
  <c r="U352" i="7"/>
  <c r="T352" i="7"/>
  <c r="S352" i="7"/>
  <c r="V352" i="7"/>
  <c r="BO352" i="7" s="1"/>
  <c r="BP352" i="7" s="1"/>
  <c r="U350" i="7"/>
  <c r="T350" i="7"/>
  <c r="S350" i="7"/>
  <c r="V350" i="7"/>
  <c r="BO350" i="7" s="1"/>
  <c r="BP350" i="7" s="1"/>
  <c r="U348" i="7"/>
  <c r="T348" i="7"/>
  <c r="U346" i="7"/>
  <c r="T346" i="7"/>
  <c r="U344" i="7"/>
  <c r="T344" i="7"/>
  <c r="U342" i="7"/>
  <c r="T342" i="7"/>
  <c r="U340" i="7"/>
  <c r="T340" i="7"/>
  <c r="U367" i="7"/>
  <c r="T367" i="7"/>
  <c r="S367" i="7"/>
  <c r="V367" i="7"/>
  <c r="BO367" i="7" s="1"/>
  <c r="BP367" i="7" s="1"/>
  <c r="V365" i="7"/>
  <c r="BO365" i="7" s="1"/>
  <c r="BP365" i="7" s="1"/>
  <c r="U365" i="7"/>
  <c r="T365" i="7"/>
  <c r="S365" i="7"/>
  <c r="U363" i="7"/>
  <c r="T363" i="7"/>
  <c r="S363" i="7"/>
  <c r="V363" i="7"/>
  <c r="BO363" i="7" s="1"/>
  <c r="BP363" i="7" s="1"/>
  <c r="U361" i="7"/>
  <c r="T361" i="7"/>
  <c r="S361" i="7"/>
  <c r="V361" i="7"/>
  <c r="BO361" i="7" s="1"/>
  <c r="BP361" i="7" s="1"/>
  <c r="U359" i="7"/>
  <c r="T359" i="7"/>
  <c r="S359" i="7"/>
  <c r="V359" i="7"/>
  <c r="BO359" i="7" s="1"/>
  <c r="BP359" i="7" s="1"/>
  <c r="U357" i="7"/>
  <c r="T357" i="7"/>
  <c r="S357" i="7"/>
  <c r="V357" i="7"/>
  <c r="BO357" i="7" s="1"/>
  <c r="BP357" i="7" s="1"/>
  <c r="U355" i="7"/>
  <c r="T355" i="7"/>
  <c r="V355" i="7"/>
  <c r="BO355" i="7" s="1"/>
  <c r="BP355" i="7" s="1"/>
  <c r="S355" i="7"/>
  <c r="U353" i="7"/>
  <c r="T353" i="7"/>
  <c r="S353" i="7"/>
  <c r="V353" i="7"/>
  <c r="BO353" i="7" s="1"/>
  <c r="BP353" i="7" s="1"/>
  <c r="U351" i="7"/>
  <c r="T351" i="7"/>
  <c r="V351" i="7"/>
  <c r="BO351" i="7" s="1"/>
  <c r="BP351" i="7" s="1"/>
  <c r="S351" i="7"/>
  <c r="V349" i="7"/>
  <c r="BO349" i="7" s="1"/>
  <c r="BP349" i="7" s="1"/>
  <c r="U349" i="7"/>
  <c r="T349" i="7"/>
  <c r="S349" i="7"/>
  <c r="U347" i="7"/>
  <c r="T347" i="7"/>
  <c r="U345" i="7"/>
  <c r="T345" i="7"/>
  <c r="U343" i="7"/>
  <c r="T343" i="7"/>
  <c r="U341" i="7"/>
  <c r="T341" i="7"/>
  <c r="U339" i="7"/>
  <c r="T339" i="7"/>
  <c r="T409" i="7"/>
  <c r="U409" i="7"/>
  <c r="U407" i="7"/>
  <c r="T407" i="7"/>
  <c r="T405" i="7"/>
  <c r="U405" i="7"/>
  <c r="U408" i="7"/>
  <c r="T408" i="7"/>
  <c r="T406" i="7"/>
  <c r="U406" i="7"/>
  <c r="U404" i="7"/>
  <c r="T404" i="7"/>
  <c r="Q251" i="7"/>
  <c r="Q252" i="7"/>
  <c r="Q253" i="7"/>
  <c r="BB253" i="7" s="1"/>
  <c r="Q254" i="7"/>
  <c r="AY3" i="7"/>
  <c r="AM4" i="7"/>
  <c r="AY4" i="7"/>
  <c r="BB568" i="7"/>
  <c r="BB567" i="7"/>
  <c r="BB566" i="7"/>
  <c r="BB565" i="7"/>
  <c r="BB564" i="7"/>
  <c r="BB563" i="7"/>
  <c r="BB562" i="7"/>
  <c r="BB561" i="7"/>
  <c r="BB560" i="7"/>
  <c r="BB559" i="7"/>
  <c r="BB558" i="7"/>
  <c r="BB557" i="7"/>
  <c r="BB556" i="7"/>
  <c r="BB555" i="7"/>
  <c r="BB554" i="7"/>
  <c r="BB553" i="7"/>
  <c r="BB552" i="7"/>
  <c r="BB551" i="7"/>
  <c r="BB550" i="7"/>
  <c r="BB549" i="7"/>
  <c r="BB548" i="7"/>
  <c r="BB547" i="7"/>
  <c r="BB546" i="7"/>
  <c r="BB545" i="7"/>
  <c r="BB544" i="7"/>
  <c r="BB543" i="7"/>
  <c r="BB542" i="7"/>
  <c r="BB540" i="7"/>
  <c r="BB539" i="7"/>
  <c r="BB538" i="7"/>
  <c r="BB537" i="7"/>
  <c r="BB536" i="7"/>
  <c r="BB535" i="7"/>
  <c r="BB534" i="7"/>
  <c r="BB533" i="7"/>
  <c r="BB532" i="7"/>
  <c r="BB531" i="7"/>
  <c r="BB530" i="7"/>
  <c r="BB529" i="7"/>
  <c r="BB528" i="7"/>
  <c r="BB527" i="7"/>
  <c r="BB526" i="7"/>
  <c r="BB525" i="7"/>
  <c r="BB524" i="7"/>
  <c r="BB498" i="7"/>
  <c r="BB497" i="7"/>
  <c r="BB496" i="7"/>
  <c r="BB495" i="7"/>
  <c r="BB494" i="7"/>
  <c r="BB492" i="7"/>
  <c r="BB491" i="7"/>
  <c r="BB490" i="7"/>
  <c r="BB489" i="7"/>
  <c r="BB488" i="7"/>
  <c r="BB487" i="7"/>
  <c r="BB486" i="7"/>
  <c r="BB473" i="7"/>
  <c r="BB472" i="7"/>
  <c r="BB471" i="7"/>
  <c r="BB470" i="7"/>
  <c r="BB469" i="7"/>
  <c r="BB468" i="7"/>
  <c r="BB467" i="7"/>
  <c r="BB418" i="7"/>
  <c r="BB417" i="7"/>
  <c r="BB416" i="7"/>
  <c r="BB415" i="7"/>
  <c r="BB414" i="7"/>
  <c r="BB413" i="7"/>
  <c r="BB412" i="7"/>
  <c r="BB411" i="7"/>
  <c r="BB410" i="7"/>
  <c r="BB409" i="7"/>
  <c r="BB408" i="7"/>
  <c r="BB407" i="7"/>
  <c r="BB406" i="7"/>
  <c r="BB405" i="7"/>
  <c r="BB404" i="7"/>
  <c r="BB403" i="7"/>
  <c r="BB377" i="7"/>
  <c r="BB376" i="7"/>
  <c r="BB375" i="7"/>
  <c r="BB374" i="7"/>
  <c r="BB373" i="7"/>
  <c r="BB372" i="7"/>
  <c r="BB371" i="7"/>
  <c r="BB370" i="7"/>
  <c r="BB369" i="7"/>
  <c r="BB348" i="7"/>
  <c r="BB347" i="7"/>
  <c r="BB346" i="7"/>
  <c r="BB345" i="7"/>
  <c r="BB344" i="7"/>
  <c r="BB343" i="7"/>
  <c r="BB342" i="7"/>
  <c r="BB341" i="7"/>
  <c r="BB340" i="7"/>
  <c r="BB339" i="7"/>
  <c r="BB338" i="7"/>
  <c r="BB330" i="7"/>
  <c r="BB329" i="7"/>
  <c r="BB328" i="7"/>
  <c r="BB327" i="7"/>
  <c r="BB326" i="7"/>
  <c r="BB325" i="7"/>
  <c r="BB324" i="7"/>
  <c r="BB322" i="7"/>
  <c r="BB321" i="7"/>
  <c r="BB320" i="7"/>
  <c r="BB319" i="7"/>
  <c r="BB313" i="7"/>
  <c r="BB312" i="7"/>
  <c r="BB311" i="7"/>
  <c r="BB310" i="7"/>
  <c r="BB309" i="7"/>
  <c r="BB308" i="7"/>
  <c r="BB307" i="7"/>
  <c r="BB306" i="7"/>
  <c r="BB305" i="7"/>
  <c r="BB304" i="7"/>
  <c r="BB303" i="7"/>
  <c r="BB302" i="7"/>
  <c r="BB298" i="7"/>
  <c r="BB297" i="7"/>
  <c r="BB296" i="7"/>
  <c r="BB295" i="7"/>
  <c r="BB272" i="7"/>
  <c r="BB271" i="7"/>
  <c r="BB270" i="7"/>
  <c r="BB269" i="7"/>
  <c r="BB268" i="7"/>
  <c r="BB261" i="7"/>
  <c r="BB260" i="7"/>
  <c r="BB259" i="7"/>
  <c r="BB258" i="7"/>
  <c r="BB257" i="7"/>
  <c r="BB256" i="7"/>
  <c r="BB255" i="7"/>
  <c r="BB254" i="7"/>
  <c r="BB252" i="7"/>
  <c r="BB251" i="7"/>
  <c r="BB248" i="7"/>
  <c r="BB247" i="7"/>
  <c r="BB246" i="7"/>
  <c r="BB245" i="7"/>
  <c r="BB244" i="7"/>
  <c r="BB243" i="7"/>
  <c r="BB242" i="7"/>
  <c r="BB241" i="7"/>
  <c r="BB240" i="7"/>
  <c r="BB239" i="7"/>
  <c r="BB238" i="7"/>
  <c r="BB237" i="7"/>
  <c r="BB236" i="7"/>
  <c r="BB235" i="7"/>
  <c r="BB234" i="7"/>
  <c r="BB233" i="7"/>
  <c r="BB232" i="7"/>
  <c r="BB231" i="7"/>
  <c r="BB230" i="7"/>
  <c r="BB229" i="7"/>
  <c r="BB228" i="7"/>
  <c r="BB227" i="7"/>
  <c r="BB226" i="7"/>
  <c r="BB225" i="7"/>
  <c r="BB224" i="7"/>
  <c r="BB223" i="7"/>
  <c r="BB222" i="7"/>
  <c r="BB220" i="7"/>
  <c r="BB219" i="7"/>
  <c r="BB217" i="7"/>
  <c r="BB216" i="7"/>
  <c r="BB215" i="7"/>
  <c r="BB214" i="7"/>
  <c r="BB187" i="7"/>
  <c r="BB186" i="7"/>
  <c r="BB185" i="7"/>
  <c r="BB184" i="7"/>
  <c r="BB183" i="7"/>
  <c r="BB182" i="7"/>
  <c r="BB181" i="7"/>
  <c r="BB180" i="7"/>
  <c r="BB179" i="7"/>
  <c r="BB178" i="7"/>
  <c r="BB177" i="7"/>
  <c r="BB176" i="7"/>
  <c r="BB175" i="7"/>
  <c r="BB174" i="7"/>
  <c r="BB173" i="7"/>
  <c r="BB172" i="7"/>
  <c r="BB171" i="7"/>
  <c r="BB170" i="7"/>
  <c r="BB169" i="7"/>
  <c r="BB168" i="7"/>
  <c r="BB167" i="7"/>
  <c r="BB166" i="7"/>
  <c r="BB165" i="7"/>
  <c r="BB161" i="7"/>
  <c r="BB160" i="7"/>
  <c r="BB159" i="7"/>
  <c r="BB158" i="7"/>
  <c r="BB157" i="7"/>
  <c r="BB156" i="7"/>
  <c r="BB155" i="7"/>
  <c r="BB154" i="7"/>
  <c r="BB153" i="7"/>
  <c r="BB152" i="7"/>
  <c r="BB151" i="7"/>
  <c r="BB150" i="7"/>
  <c r="BB149" i="7"/>
  <c r="BB148" i="7"/>
  <c r="BB79" i="7"/>
  <c r="BB78" i="7"/>
  <c r="BB77" i="7"/>
  <c r="BB76" i="7"/>
  <c r="BB75" i="7"/>
  <c r="BB74" i="7"/>
  <c r="BB73" i="7"/>
  <c r="BB72" i="7"/>
  <c r="BB71" i="7"/>
  <c r="BB70" i="7"/>
  <c r="BB69" i="7"/>
  <c r="BB68" i="7"/>
  <c r="BB67" i="7"/>
  <c r="BB66" i="7"/>
  <c r="BB65" i="7"/>
  <c r="BB64" i="7"/>
  <c r="BB63" i="7"/>
  <c r="BB62" i="7"/>
  <c r="BB61" i="7"/>
  <c r="BB60" i="7"/>
  <c r="BB58" i="7"/>
  <c r="BB57" i="7"/>
  <c r="BB56" i="7"/>
  <c r="BB55" i="7"/>
  <c r="BB54" i="7"/>
  <c r="BB53" i="7"/>
  <c r="BB52" i="7"/>
  <c r="BB51" i="7"/>
  <c r="BB50" i="7"/>
  <c r="BB49" i="7"/>
  <c r="BB48" i="7"/>
  <c r="BB47" i="7"/>
  <c r="BB20" i="7"/>
  <c r="BB19" i="7"/>
  <c r="BB18" i="7"/>
  <c r="BB17" i="7"/>
  <c r="BB16" i="7"/>
  <c r="BB221" i="7"/>
  <c r="Q250" i="7"/>
  <c r="BB250" i="7" s="1"/>
  <c r="Q249" i="7"/>
  <c r="BB249" i="7" s="1"/>
  <c r="S409" i="7" l="1"/>
  <c r="S408" i="7"/>
  <c r="S407" i="7"/>
  <c r="S406" i="7"/>
  <c r="S405" i="7"/>
  <c r="S404" i="7"/>
  <c r="S377" i="7"/>
  <c r="S376" i="7"/>
  <c r="S375" i="7"/>
  <c r="S374" i="7"/>
  <c r="S373" i="7"/>
  <c r="S372" i="7"/>
  <c r="S371" i="7"/>
  <c r="S370" i="7"/>
  <c r="S348" i="7"/>
  <c r="S347" i="7"/>
  <c r="S346" i="7"/>
  <c r="S345" i="7"/>
  <c r="S344" i="7"/>
  <c r="S343" i="7"/>
  <c r="S342" i="7"/>
  <c r="S341" i="7"/>
  <c r="S340" i="7"/>
  <c r="S339" i="7"/>
  <c r="S330" i="7"/>
  <c r="S329" i="7"/>
  <c r="S328" i="7"/>
  <c r="S327" i="7"/>
  <c r="S326" i="7"/>
  <c r="S325" i="7"/>
  <c r="S313" i="7"/>
  <c r="S312" i="7"/>
  <c r="S311" i="7"/>
  <c r="S310" i="7"/>
  <c r="S309" i="7"/>
  <c r="S307" i="7"/>
  <c r="S306" i="7"/>
  <c r="S305" i="7"/>
  <c r="S304" i="7"/>
  <c r="S303" i="7"/>
  <c r="S272" i="7"/>
  <c r="S271" i="7"/>
  <c r="S270" i="7"/>
  <c r="S269" i="7"/>
  <c r="S254" i="7"/>
  <c r="S253" i="7"/>
  <c r="S252" i="7"/>
  <c r="S251" i="7"/>
  <c r="S250" i="7"/>
  <c r="S249" i="7"/>
  <c r="V214" i="7"/>
  <c r="BO214" i="7" s="1"/>
  <c r="BP214" i="7" s="1"/>
  <c r="S79" i="7"/>
  <c r="S78" i="7"/>
  <c r="S77" i="7"/>
  <c r="S76" i="7"/>
  <c r="S74" i="7"/>
  <c r="S73" i="7"/>
  <c r="S72" i="7"/>
  <c r="S70" i="7"/>
  <c r="S69" i="7"/>
  <c r="S68" i="7"/>
  <c r="S67" i="7"/>
  <c r="S66" i="7"/>
  <c r="S65" i="7"/>
  <c r="S64" i="7"/>
  <c r="S63" i="7"/>
  <c r="S62" i="7"/>
  <c r="S60" i="7"/>
  <c r="S58" i="7"/>
  <c r="S57" i="7"/>
  <c r="S56" i="7"/>
  <c r="S55" i="7"/>
  <c r="S54" i="7"/>
  <c r="S53" i="7"/>
  <c r="S52" i="7"/>
  <c r="S51" i="7"/>
  <c r="S50" i="7"/>
  <c r="S49" i="7"/>
  <c r="S48" i="7"/>
  <c r="AA3" i="7"/>
  <c r="AA4" i="7"/>
  <c r="AP4" i="7" l="1"/>
  <c r="AP3" i="7"/>
  <c r="Y214" i="7"/>
  <c r="AB214" i="7" s="1"/>
  <c r="BL214" i="7"/>
  <c r="Z214" i="7"/>
  <c r="NM427" i="7"/>
  <c r="NM426" i="7"/>
  <c r="NM425" i="7"/>
  <c r="NM424" i="7"/>
  <c r="NM423" i="7"/>
  <c r="NM422" i="7"/>
  <c r="NM421" i="7"/>
  <c r="NM420" i="7"/>
  <c r="NM419" i="7"/>
  <c r="NM418" i="7"/>
  <c r="NM417" i="7"/>
  <c r="NM416" i="7"/>
  <c r="NM415" i="7"/>
  <c r="NM414" i="7"/>
  <c r="NM413" i="7"/>
  <c r="NM412" i="7"/>
  <c r="NM411" i="7"/>
  <c r="NM410" i="7"/>
  <c r="NM409" i="7"/>
  <c r="NM408" i="7"/>
  <c r="NM407" i="7"/>
  <c r="NM406" i="7"/>
  <c r="NM405" i="7"/>
  <c r="NM404" i="7"/>
  <c r="NM403" i="7"/>
  <c r="NM402" i="7"/>
  <c r="NM401" i="7"/>
  <c r="NM400" i="7"/>
  <c r="NM399" i="7"/>
  <c r="NM398" i="7"/>
  <c r="NM397" i="7"/>
  <c r="NM396" i="7"/>
  <c r="NM395" i="7"/>
  <c r="NM394" i="7"/>
  <c r="NM393" i="7"/>
  <c r="NM392" i="7"/>
  <c r="NM391" i="7"/>
  <c r="NM390" i="7"/>
  <c r="NM389" i="7"/>
  <c r="NM388" i="7"/>
  <c r="NM387" i="7"/>
  <c r="NM386" i="7"/>
  <c r="NM385" i="7"/>
  <c r="NM384" i="7"/>
  <c r="NM383" i="7"/>
  <c r="NM382" i="7"/>
  <c r="NM381" i="7"/>
  <c r="NM380" i="7"/>
  <c r="NM379" i="7"/>
  <c r="NM378" i="7"/>
  <c r="NM377" i="7"/>
  <c r="NM376" i="7"/>
  <c r="NM375" i="7"/>
  <c r="NM374" i="7"/>
  <c r="NM373" i="7"/>
  <c r="NM372" i="7"/>
  <c r="NM371" i="7"/>
  <c r="NM370" i="7"/>
  <c r="NM369" i="7"/>
  <c r="NM368" i="7"/>
  <c r="NM367" i="7"/>
  <c r="NM366" i="7"/>
  <c r="NM365" i="7"/>
  <c r="NM364" i="7"/>
  <c r="NM363" i="7"/>
  <c r="NM362" i="7"/>
  <c r="NM361" i="7"/>
  <c r="NM360" i="7"/>
  <c r="NM359" i="7"/>
  <c r="NM358" i="7"/>
  <c r="NM357" i="7"/>
  <c r="NM356" i="7"/>
  <c r="NM355" i="7"/>
  <c r="NM354" i="7"/>
  <c r="NM353" i="7"/>
  <c r="NM352" i="7"/>
  <c r="NM351" i="7"/>
  <c r="NM350" i="7"/>
  <c r="NM349" i="7"/>
  <c r="NM348" i="7"/>
  <c r="NM347" i="7"/>
  <c r="NM346" i="7"/>
  <c r="NM345" i="7"/>
  <c r="NM344" i="7"/>
  <c r="NM343" i="7"/>
  <c r="NM342" i="7"/>
  <c r="NM341" i="7"/>
  <c r="NM340" i="7"/>
  <c r="NM339" i="7"/>
  <c r="NM338" i="7"/>
  <c r="NM337" i="7"/>
  <c r="NM336" i="7"/>
  <c r="NM335" i="7"/>
  <c r="NM334" i="7"/>
  <c r="NM333" i="7"/>
  <c r="NM332" i="7"/>
  <c r="NM331" i="7"/>
  <c r="NM330" i="7"/>
  <c r="NM329" i="7"/>
  <c r="NM328" i="7"/>
  <c r="NM327" i="7"/>
  <c r="NM326" i="7"/>
  <c r="NM325" i="7"/>
  <c r="NM324" i="7"/>
  <c r="NM323" i="7"/>
  <c r="NM322" i="7"/>
  <c r="NM321" i="7"/>
  <c r="NM320" i="7"/>
  <c r="NM319" i="7"/>
  <c r="NM318" i="7"/>
  <c r="NM317" i="7"/>
  <c r="NM316" i="7"/>
  <c r="NM315" i="7"/>
  <c r="NM314" i="7"/>
  <c r="NM313" i="7"/>
  <c r="NM312" i="7"/>
  <c r="NM311" i="7"/>
  <c r="NM310" i="7"/>
  <c r="NM309" i="7"/>
  <c r="NM308" i="7"/>
  <c r="NM307" i="7"/>
  <c r="NM306" i="7"/>
  <c r="NM305" i="7"/>
  <c r="NM304" i="7"/>
  <c r="NM303" i="7"/>
  <c r="NM302" i="7"/>
  <c r="NM301" i="7"/>
  <c r="NM300" i="7"/>
  <c r="NM299" i="7"/>
  <c r="NM298" i="7"/>
  <c r="NM297" i="7"/>
  <c r="NM296" i="7"/>
  <c r="NM295" i="7"/>
  <c r="NM294" i="7"/>
  <c r="NM293" i="7"/>
  <c r="NM292" i="7"/>
  <c r="NM291" i="7"/>
  <c r="NM290" i="7"/>
  <c r="NM289" i="7"/>
  <c r="NM288" i="7"/>
  <c r="NM287" i="7"/>
  <c r="NM286" i="7"/>
  <c r="NM285" i="7"/>
  <c r="NM284" i="7"/>
  <c r="NM283" i="7"/>
  <c r="NM282" i="7"/>
  <c r="NM281" i="7"/>
  <c r="NM280" i="7"/>
  <c r="NM279" i="7"/>
  <c r="NM278" i="7"/>
  <c r="NM277" i="7"/>
  <c r="NM276" i="7"/>
  <c r="NM275" i="7"/>
  <c r="NM274" i="7"/>
  <c r="NM273" i="7"/>
  <c r="NM272" i="7"/>
  <c r="NM271" i="7"/>
  <c r="NM270" i="7"/>
  <c r="NM269" i="7"/>
  <c r="NM268" i="7"/>
  <c r="NM267" i="7"/>
  <c r="NM266" i="7"/>
  <c r="NM265" i="7"/>
  <c r="NM264" i="7"/>
  <c r="NM263" i="7"/>
  <c r="NM262" i="7"/>
  <c r="NM261" i="7"/>
  <c r="NM260" i="7"/>
  <c r="NM259" i="7"/>
  <c r="NM258" i="7"/>
  <c r="NM257" i="7"/>
  <c r="NM256" i="7"/>
  <c r="NM255" i="7"/>
  <c r="NM254" i="7"/>
  <c r="NM253" i="7"/>
  <c r="NM252" i="7"/>
  <c r="NM251" i="7"/>
  <c r="NM250" i="7"/>
  <c r="NM249" i="7"/>
  <c r="NM248" i="7"/>
  <c r="NM247" i="7"/>
  <c r="NM246" i="7"/>
  <c r="NM245" i="7"/>
  <c r="NM244" i="7"/>
  <c r="NM243" i="7"/>
  <c r="NM242" i="7"/>
  <c r="NM241" i="7"/>
  <c r="NM240" i="7"/>
  <c r="NM239" i="7"/>
  <c r="NM238" i="7"/>
  <c r="NM237" i="7"/>
  <c r="NM236" i="7"/>
  <c r="NM235" i="7"/>
  <c r="NM234" i="7"/>
  <c r="NM233" i="7"/>
  <c r="NM232" i="7"/>
  <c r="NM231" i="7"/>
  <c r="NM230" i="7"/>
  <c r="NM229" i="7"/>
  <c r="NM228" i="7"/>
  <c r="NM227" i="7"/>
  <c r="NM226" i="7"/>
  <c r="NM225" i="7"/>
  <c r="NM224" i="7"/>
  <c r="NM223" i="7"/>
  <c r="NM222" i="7"/>
  <c r="NM221" i="7"/>
  <c r="NM220" i="7"/>
  <c r="NM219" i="7"/>
  <c r="NM218" i="7"/>
  <c r="NM217" i="7"/>
  <c r="NM216" i="7"/>
  <c r="NM215" i="7"/>
  <c r="NM214" i="7"/>
  <c r="NM213" i="7"/>
  <c r="NM212" i="7"/>
  <c r="NM211" i="7"/>
  <c r="NM210" i="7"/>
  <c r="NM209" i="7"/>
  <c r="NM208" i="7"/>
  <c r="NM207" i="7"/>
  <c r="NM206" i="7"/>
  <c r="NM205" i="7"/>
  <c r="NM204" i="7"/>
  <c r="NM203" i="7"/>
  <c r="NM202" i="7"/>
  <c r="NM201" i="7"/>
  <c r="NM200" i="7"/>
  <c r="NM199" i="7"/>
  <c r="NM198" i="7"/>
  <c r="NM197" i="7"/>
  <c r="NM196" i="7"/>
  <c r="NM195" i="7"/>
  <c r="NM194" i="7"/>
  <c r="NM193" i="7"/>
  <c r="NM192" i="7"/>
  <c r="NM191" i="7"/>
  <c r="NM190" i="7"/>
  <c r="NM189" i="7"/>
  <c r="NM188" i="7"/>
  <c r="NM187" i="7"/>
  <c r="NM186" i="7"/>
  <c r="NM185" i="7"/>
  <c r="NM184" i="7"/>
  <c r="NM183" i="7"/>
  <c r="NM182" i="7"/>
  <c r="NM181" i="7"/>
  <c r="NM180" i="7"/>
  <c r="NM179" i="7"/>
  <c r="NM178" i="7"/>
  <c r="NM177" i="7"/>
  <c r="NM176" i="7"/>
  <c r="NM175" i="7"/>
  <c r="NM174" i="7"/>
  <c r="NM173" i="7"/>
  <c r="NM172" i="7"/>
  <c r="NM171" i="7"/>
  <c r="NM170" i="7"/>
  <c r="NM169" i="7"/>
  <c r="NM168" i="7"/>
  <c r="NM167" i="7"/>
  <c r="NM166" i="7"/>
  <c r="NM165" i="7"/>
  <c r="NM164" i="7"/>
  <c r="NM163" i="7"/>
  <c r="NM162" i="7"/>
  <c r="NM161" i="7"/>
  <c r="NM160" i="7"/>
  <c r="NM159" i="7"/>
  <c r="NM158" i="7"/>
  <c r="NM157" i="7"/>
  <c r="NM156" i="7"/>
  <c r="NM155" i="7"/>
  <c r="NM154" i="7"/>
  <c r="NM153" i="7"/>
  <c r="NM152" i="7"/>
  <c r="NM151" i="7"/>
  <c r="NM150" i="7"/>
  <c r="NM149" i="7"/>
  <c r="NM148" i="7"/>
  <c r="NM147" i="7"/>
  <c r="NM146" i="7"/>
  <c r="NM145" i="7"/>
  <c r="NM144" i="7"/>
  <c r="NM143" i="7"/>
  <c r="NM142" i="7"/>
  <c r="NM141" i="7"/>
  <c r="NM140" i="7"/>
  <c r="NM139" i="7"/>
  <c r="NM138" i="7"/>
  <c r="NM137" i="7"/>
  <c r="NM136" i="7"/>
  <c r="NM135" i="7"/>
  <c r="NM134" i="7"/>
  <c r="NM133" i="7"/>
  <c r="NM132" i="7"/>
  <c r="NM131" i="7"/>
  <c r="NM130" i="7"/>
  <c r="NM129" i="7"/>
  <c r="NM128" i="7"/>
  <c r="NM127" i="7"/>
  <c r="NM126" i="7"/>
  <c r="NM125" i="7"/>
  <c r="NM124" i="7"/>
  <c r="NM123" i="7"/>
  <c r="NM122" i="7"/>
  <c r="NM121" i="7"/>
  <c r="NM120" i="7"/>
  <c r="NM119" i="7"/>
  <c r="NM118" i="7"/>
  <c r="NM117" i="7"/>
  <c r="NM116" i="7"/>
  <c r="NM115" i="7"/>
  <c r="NM114" i="7"/>
  <c r="NM113" i="7"/>
  <c r="NM112" i="7"/>
  <c r="NM111" i="7"/>
  <c r="NM110" i="7"/>
  <c r="NM109" i="7"/>
  <c r="NM108" i="7"/>
  <c r="NM107" i="7"/>
  <c r="NM106" i="7"/>
  <c r="NM105" i="7"/>
  <c r="NM104" i="7"/>
  <c r="NM103" i="7"/>
  <c r="NM102" i="7"/>
  <c r="NM101" i="7"/>
  <c r="NM100" i="7"/>
  <c r="NM99" i="7"/>
  <c r="NM98" i="7"/>
  <c r="NM97" i="7"/>
  <c r="NM96" i="7"/>
  <c r="NM95" i="7"/>
  <c r="NM94" i="7"/>
  <c r="NM93" i="7"/>
  <c r="NM92" i="7"/>
  <c r="NM91" i="7"/>
  <c r="NM90" i="7"/>
  <c r="NM89" i="7"/>
  <c r="NM88" i="7"/>
  <c r="NM87" i="7"/>
  <c r="NM86" i="7"/>
  <c r="NM85" i="7"/>
  <c r="NM84" i="7"/>
  <c r="NM83" i="7"/>
  <c r="NM82" i="7"/>
  <c r="NM81" i="7"/>
  <c r="NM80" i="7"/>
  <c r="NM79" i="7"/>
  <c r="NM78" i="7"/>
  <c r="NM77" i="7"/>
  <c r="NM76" i="7"/>
  <c r="NM75" i="7"/>
  <c r="NM74" i="7"/>
  <c r="NM73" i="7"/>
  <c r="NM72" i="7"/>
  <c r="NM71" i="7"/>
  <c r="NM70" i="7"/>
  <c r="NM69" i="7"/>
  <c r="NM68" i="7"/>
  <c r="NM67" i="7"/>
  <c r="NM66" i="7"/>
  <c r="NM65" i="7"/>
  <c r="NM64" i="7"/>
  <c r="NM63" i="7"/>
  <c r="NM62" i="7"/>
  <c r="NM61" i="7"/>
  <c r="NM60" i="7"/>
  <c r="NM59" i="7"/>
  <c r="NM58" i="7"/>
  <c r="NM57" i="7"/>
  <c r="NM56" i="7"/>
  <c r="NM55" i="7"/>
  <c r="NM54" i="7"/>
  <c r="NM53" i="7"/>
  <c r="NM52" i="7"/>
  <c r="NM51" i="7"/>
  <c r="NM50" i="7"/>
  <c r="NM49" i="7"/>
  <c r="NM48" i="7"/>
  <c r="NM47" i="7"/>
  <c r="NM46" i="7"/>
  <c r="NM45" i="7"/>
  <c r="NM44" i="7"/>
  <c r="NM43" i="7"/>
  <c r="NM42" i="7"/>
  <c r="NM41" i="7"/>
  <c r="NM40" i="7"/>
  <c r="NM39" i="7"/>
  <c r="NM38" i="7"/>
  <c r="NM37" i="7"/>
  <c r="NM36" i="7"/>
  <c r="NM35" i="7"/>
  <c r="NM34" i="7"/>
  <c r="NM33" i="7"/>
  <c r="NM32" i="7"/>
  <c r="NM31" i="7"/>
  <c r="NM30" i="7"/>
  <c r="NM29" i="7"/>
  <c r="NM28" i="7"/>
  <c r="NM27" i="7"/>
  <c r="NM26" i="7"/>
  <c r="NM25" i="7"/>
  <c r="NM24" i="7"/>
  <c r="NM23" i="7"/>
  <c r="NM22" i="7"/>
  <c r="NM21" i="7"/>
  <c r="NM20" i="7"/>
  <c r="NM19" i="7"/>
  <c r="NM18" i="7"/>
  <c r="NM17" i="7"/>
  <c r="NM16" i="7"/>
  <c r="NM15" i="7"/>
  <c r="NM14" i="7"/>
  <c r="NM13" i="7"/>
  <c r="NM12" i="7"/>
  <c r="NM11" i="7"/>
  <c r="NM10" i="7"/>
  <c r="NM9" i="7"/>
  <c r="NM8" i="7"/>
  <c r="NM7" i="7"/>
  <c r="NM6" i="7"/>
  <c r="NG427" i="7"/>
  <c r="NG426" i="7"/>
  <c r="NG425" i="7"/>
  <c r="NG424" i="7"/>
  <c r="NG423" i="7"/>
  <c r="NG422" i="7"/>
  <c r="NG421" i="7"/>
  <c r="NG420" i="7"/>
  <c r="NG419" i="7"/>
  <c r="NG418" i="7"/>
  <c r="NG417" i="7"/>
  <c r="NG416" i="7"/>
  <c r="NG415" i="7"/>
  <c r="NG414" i="7"/>
  <c r="NG413" i="7"/>
  <c r="NG412" i="7"/>
  <c r="NG411" i="7"/>
  <c r="NG410" i="7"/>
  <c r="NG409" i="7"/>
  <c r="NG408" i="7"/>
  <c r="NG407" i="7"/>
  <c r="NG406" i="7"/>
  <c r="NG405" i="7"/>
  <c r="NG404" i="7"/>
  <c r="NG403" i="7"/>
  <c r="NG402" i="7"/>
  <c r="NG401" i="7"/>
  <c r="NG400" i="7"/>
  <c r="NG399" i="7"/>
  <c r="NG398" i="7"/>
  <c r="NG397" i="7"/>
  <c r="NG396" i="7"/>
  <c r="NG395" i="7"/>
  <c r="NG394" i="7"/>
  <c r="NG393" i="7"/>
  <c r="NG392" i="7"/>
  <c r="NG391" i="7"/>
  <c r="NG390" i="7"/>
  <c r="NG389" i="7"/>
  <c r="NG388" i="7"/>
  <c r="NG387" i="7"/>
  <c r="NG386" i="7"/>
  <c r="NG385" i="7"/>
  <c r="NG384" i="7"/>
  <c r="NG383" i="7"/>
  <c r="NG382" i="7"/>
  <c r="NG381" i="7"/>
  <c r="NG380" i="7"/>
  <c r="NG379" i="7"/>
  <c r="NG378" i="7"/>
  <c r="NG377" i="7"/>
  <c r="NG376" i="7"/>
  <c r="NG375" i="7"/>
  <c r="NG374" i="7"/>
  <c r="NG373" i="7"/>
  <c r="NG372" i="7"/>
  <c r="NG371" i="7"/>
  <c r="NG370" i="7"/>
  <c r="NG369" i="7"/>
  <c r="NG368" i="7"/>
  <c r="NG367" i="7"/>
  <c r="NG366" i="7"/>
  <c r="NG365" i="7"/>
  <c r="NG364" i="7"/>
  <c r="NG363" i="7"/>
  <c r="NG362" i="7"/>
  <c r="NG361" i="7"/>
  <c r="NG360" i="7"/>
  <c r="NG359" i="7"/>
  <c r="NG358" i="7"/>
  <c r="NG357" i="7"/>
  <c r="NG356" i="7"/>
  <c r="NG355" i="7"/>
  <c r="NG354" i="7"/>
  <c r="NG353" i="7"/>
  <c r="NG352" i="7"/>
  <c r="NG351" i="7"/>
  <c r="NG350" i="7"/>
  <c r="NG349" i="7"/>
  <c r="NG348" i="7"/>
  <c r="NG347" i="7"/>
  <c r="NG346" i="7"/>
  <c r="NG345" i="7"/>
  <c r="NG344" i="7"/>
  <c r="NG343" i="7"/>
  <c r="NG342" i="7"/>
  <c r="NG341" i="7"/>
  <c r="NG340" i="7"/>
  <c r="NG339" i="7"/>
  <c r="NG338" i="7"/>
  <c r="NG337" i="7"/>
  <c r="NG336" i="7"/>
  <c r="NG335" i="7"/>
  <c r="NG334" i="7"/>
  <c r="NG333" i="7"/>
  <c r="NG332" i="7"/>
  <c r="NG331" i="7"/>
  <c r="NG330" i="7"/>
  <c r="NG329" i="7"/>
  <c r="NG328" i="7"/>
  <c r="NG327" i="7"/>
  <c r="NG326" i="7"/>
  <c r="NG325" i="7"/>
  <c r="NG324" i="7"/>
  <c r="NG323" i="7"/>
  <c r="NG322" i="7"/>
  <c r="NG321" i="7"/>
  <c r="NG320" i="7"/>
  <c r="NG319" i="7"/>
  <c r="NG318" i="7"/>
  <c r="NG317" i="7"/>
  <c r="NG316" i="7"/>
  <c r="NG315" i="7"/>
  <c r="NG314" i="7"/>
  <c r="NG313" i="7"/>
  <c r="NG312" i="7"/>
  <c r="NG311" i="7"/>
  <c r="NG310" i="7"/>
  <c r="NG309" i="7"/>
  <c r="NG308" i="7"/>
  <c r="NG307" i="7"/>
  <c r="NG306" i="7"/>
  <c r="NG305" i="7"/>
  <c r="NG304" i="7"/>
  <c r="NG303" i="7"/>
  <c r="NG302" i="7"/>
  <c r="NG301" i="7"/>
  <c r="NG300" i="7"/>
  <c r="NG299" i="7"/>
  <c r="NG298" i="7"/>
  <c r="NG297" i="7"/>
  <c r="NG296" i="7"/>
  <c r="NG295" i="7"/>
  <c r="NG294" i="7"/>
  <c r="NG293" i="7"/>
  <c r="NG292" i="7"/>
  <c r="NG291" i="7"/>
  <c r="NG290" i="7"/>
  <c r="NG289" i="7"/>
  <c r="NG288" i="7"/>
  <c r="NG287" i="7"/>
  <c r="NG286" i="7"/>
  <c r="NG285" i="7"/>
  <c r="NG284" i="7"/>
  <c r="NG283" i="7"/>
  <c r="NG282" i="7"/>
  <c r="NG281" i="7"/>
  <c r="NG280" i="7"/>
  <c r="NG279" i="7"/>
  <c r="NG278" i="7"/>
  <c r="NG277" i="7"/>
  <c r="NG276" i="7"/>
  <c r="NG275" i="7"/>
  <c r="NG274" i="7"/>
  <c r="NG273" i="7"/>
  <c r="NG272" i="7"/>
  <c r="NG271" i="7"/>
  <c r="NG270" i="7"/>
  <c r="NG269" i="7"/>
  <c r="NG268" i="7"/>
  <c r="NG267" i="7"/>
  <c r="NG266" i="7"/>
  <c r="NG265" i="7"/>
  <c r="NG264" i="7"/>
  <c r="NG263" i="7"/>
  <c r="NG262" i="7"/>
  <c r="NG261" i="7"/>
  <c r="NG260" i="7"/>
  <c r="NG259" i="7"/>
  <c r="NG258" i="7"/>
  <c r="NG257" i="7"/>
  <c r="NG256" i="7"/>
  <c r="NG255" i="7"/>
  <c r="NG254" i="7"/>
  <c r="NG253" i="7"/>
  <c r="NG252" i="7"/>
  <c r="NG251" i="7"/>
  <c r="NG250" i="7"/>
  <c r="NG249" i="7"/>
  <c r="NG248" i="7"/>
  <c r="NG247" i="7"/>
  <c r="NG246" i="7"/>
  <c r="NG245" i="7"/>
  <c r="NG244" i="7"/>
  <c r="NG243" i="7"/>
  <c r="NG242" i="7"/>
  <c r="NG241" i="7"/>
  <c r="NG240" i="7"/>
  <c r="NG239" i="7"/>
  <c r="NG238" i="7"/>
  <c r="NG237" i="7"/>
  <c r="NG236" i="7"/>
  <c r="NG235" i="7"/>
  <c r="NG234" i="7"/>
  <c r="NG233" i="7"/>
  <c r="NG232" i="7"/>
  <c r="NG231" i="7"/>
  <c r="NG230" i="7"/>
  <c r="NG229" i="7"/>
  <c r="NG228" i="7"/>
  <c r="NG227" i="7"/>
  <c r="NG226" i="7"/>
  <c r="NG225" i="7"/>
  <c r="NG224" i="7"/>
  <c r="NG223" i="7"/>
  <c r="NG222" i="7"/>
  <c r="NG221" i="7"/>
  <c r="NG220" i="7"/>
  <c r="NG219" i="7"/>
  <c r="NG218" i="7"/>
  <c r="NG217" i="7"/>
  <c r="NG216" i="7"/>
  <c r="NG215" i="7"/>
  <c r="NG214" i="7"/>
  <c r="NG213" i="7"/>
  <c r="NG212" i="7"/>
  <c r="NG211" i="7"/>
  <c r="NG210" i="7"/>
  <c r="NG209" i="7"/>
  <c r="NG208" i="7"/>
  <c r="NG207" i="7"/>
  <c r="NG206" i="7"/>
  <c r="NG205" i="7"/>
  <c r="NG204" i="7"/>
  <c r="NG203" i="7"/>
  <c r="NG202" i="7"/>
  <c r="NG201" i="7"/>
  <c r="NG200" i="7"/>
  <c r="NG199" i="7"/>
  <c r="NG198" i="7"/>
  <c r="NG197" i="7"/>
  <c r="NG196" i="7"/>
  <c r="NG195" i="7"/>
  <c r="NG194" i="7"/>
  <c r="NG193" i="7"/>
  <c r="NG192" i="7"/>
  <c r="NG191" i="7"/>
  <c r="NG190" i="7"/>
  <c r="NG189" i="7"/>
  <c r="NG188" i="7"/>
  <c r="NG187" i="7"/>
  <c r="NG186" i="7"/>
  <c r="NG185" i="7"/>
  <c r="NG184" i="7"/>
  <c r="NG183" i="7"/>
  <c r="NG182" i="7"/>
  <c r="NG181" i="7"/>
  <c r="NG180" i="7"/>
  <c r="NG179" i="7"/>
  <c r="NG178" i="7"/>
  <c r="NG177" i="7"/>
  <c r="NG176" i="7"/>
  <c r="NG175" i="7"/>
  <c r="NG174" i="7"/>
  <c r="NG173" i="7"/>
  <c r="NG172" i="7"/>
  <c r="NG171" i="7"/>
  <c r="NG170" i="7"/>
  <c r="NG169" i="7"/>
  <c r="NG168" i="7"/>
  <c r="NG167" i="7"/>
  <c r="NG166" i="7"/>
  <c r="NG165" i="7"/>
  <c r="NG164" i="7"/>
  <c r="NG163" i="7"/>
  <c r="NG162" i="7"/>
  <c r="NG161" i="7"/>
  <c r="NG160" i="7"/>
  <c r="NG159" i="7"/>
  <c r="NG158" i="7"/>
  <c r="NG157" i="7"/>
  <c r="NG156" i="7"/>
  <c r="NG155" i="7"/>
  <c r="NG154" i="7"/>
  <c r="NG153" i="7"/>
  <c r="NG152" i="7"/>
  <c r="NG151" i="7"/>
  <c r="NG150" i="7"/>
  <c r="NG149" i="7"/>
  <c r="NG148" i="7"/>
  <c r="NG147" i="7"/>
  <c r="NG146" i="7"/>
  <c r="NG145" i="7"/>
  <c r="NG144" i="7"/>
  <c r="NG143" i="7"/>
  <c r="NG142" i="7"/>
  <c r="NG141" i="7"/>
  <c r="NG140" i="7"/>
  <c r="NG139" i="7"/>
  <c r="NG138" i="7"/>
  <c r="NG137" i="7"/>
  <c r="NG136" i="7"/>
  <c r="NG135" i="7"/>
  <c r="NG134" i="7"/>
  <c r="NG133" i="7"/>
  <c r="NG132" i="7"/>
  <c r="NG131" i="7"/>
  <c r="NG130" i="7"/>
  <c r="NG129" i="7"/>
  <c r="NG128" i="7"/>
  <c r="NG127" i="7"/>
  <c r="NG126" i="7"/>
  <c r="NG125" i="7"/>
  <c r="NG124" i="7"/>
  <c r="NG123" i="7"/>
  <c r="NG122" i="7"/>
  <c r="NG121" i="7"/>
  <c r="NG120" i="7"/>
  <c r="NG119" i="7"/>
  <c r="NG118" i="7"/>
  <c r="NG117" i="7"/>
  <c r="NG116" i="7"/>
  <c r="NG115" i="7"/>
  <c r="NG114" i="7"/>
  <c r="NG113" i="7"/>
  <c r="NG112" i="7"/>
  <c r="NG111" i="7"/>
  <c r="NG110" i="7"/>
  <c r="NG109" i="7"/>
  <c r="NG108" i="7"/>
  <c r="NG107" i="7"/>
  <c r="NG106" i="7"/>
  <c r="NG105" i="7"/>
  <c r="NG104" i="7"/>
  <c r="NG103" i="7"/>
  <c r="NG102" i="7"/>
  <c r="NG101" i="7"/>
  <c r="NG100" i="7"/>
  <c r="NG99" i="7"/>
  <c r="NG98" i="7"/>
  <c r="NG97" i="7"/>
  <c r="NG96" i="7"/>
  <c r="NG95" i="7"/>
  <c r="NG94" i="7"/>
  <c r="NG93" i="7"/>
  <c r="NG92" i="7"/>
  <c r="NG91" i="7"/>
  <c r="NG90" i="7"/>
  <c r="NG89" i="7"/>
  <c r="NG88" i="7"/>
  <c r="NG87" i="7"/>
  <c r="NG86" i="7"/>
  <c r="NG85" i="7"/>
  <c r="NG84" i="7"/>
  <c r="NG83" i="7"/>
  <c r="NG82" i="7"/>
  <c r="NG81" i="7"/>
  <c r="NG80" i="7"/>
  <c r="NG79" i="7"/>
  <c r="NG78" i="7"/>
  <c r="NG77" i="7"/>
  <c r="NG76" i="7"/>
  <c r="NG75" i="7"/>
  <c r="NG74" i="7"/>
  <c r="NG73" i="7"/>
  <c r="NG72" i="7"/>
  <c r="NG71" i="7"/>
  <c r="NG70" i="7"/>
  <c r="NG69" i="7"/>
  <c r="NG68" i="7"/>
  <c r="NG67" i="7"/>
  <c r="NG66" i="7"/>
  <c r="NG65" i="7"/>
  <c r="NG64" i="7"/>
  <c r="NG63" i="7"/>
  <c r="NG62" i="7"/>
  <c r="NG61" i="7"/>
  <c r="NG60" i="7"/>
  <c r="NG59" i="7"/>
  <c r="NG58" i="7"/>
  <c r="NG57" i="7"/>
  <c r="NG56" i="7"/>
  <c r="NG55" i="7"/>
  <c r="NG54" i="7"/>
  <c r="NG53" i="7"/>
  <c r="NG52" i="7"/>
  <c r="NG51" i="7"/>
  <c r="NG50" i="7"/>
  <c r="NG49" i="7"/>
  <c r="NG48" i="7"/>
  <c r="NG47" i="7"/>
  <c r="NG46" i="7"/>
  <c r="NG45" i="7"/>
  <c r="NG44" i="7"/>
  <c r="NG43" i="7"/>
  <c r="NG42" i="7"/>
  <c r="NG41" i="7"/>
  <c r="NG40" i="7"/>
  <c r="NG39" i="7"/>
  <c r="NG38" i="7"/>
  <c r="NG37" i="7"/>
  <c r="NG36" i="7"/>
  <c r="NG35" i="7"/>
  <c r="NG34" i="7"/>
  <c r="NG33" i="7"/>
  <c r="NG32" i="7"/>
  <c r="NG31" i="7"/>
  <c r="NG30" i="7"/>
  <c r="NG29" i="7"/>
  <c r="NG28" i="7"/>
  <c r="NG27" i="7"/>
  <c r="NG26" i="7"/>
  <c r="NG25" i="7"/>
  <c r="NG24" i="7"/>
  <c r="NG23" i="7"/>
  <c r="NG22" i="7"/>
  <c r="NG21" i="7"/>
  <c r="NG20" i="7"/>
  <c r="NG19" i="7"/>
  <c r="NG18" i="7"/>
  <c r="NG17" i="7"/>
  <c r="NG16" i="7"/>
  <c r="NG15" i="7"/>
  <c r="NG14" i="7"/>
  <c r="NG13" i="7"/>
  <c r="NG12" i="7"/>
  <c r="NG11" i="7"/>
  <c r="NG10" i="7"/>
  <c r="NG9" i="7"/>
  <c r="NG8" i="7"/>
  <c r="NG7" i="7"/>
  <c r="NG6" i="7"/>
  <c r="NA427" i="7"/>
  <c r="NA426" i="7"/>
  <c r="NA425" i="7"/>
  <c r="NA424" i="7"/>
  <c r="NA423" i="7"/>
  <c r="NA422" i="7"/>
  <c r="NA421" i="7"/>
  <c r="NA420" i="7"/>
  <c r="NA419" i="7"/>
  <c r="NA418" i="7"/>
  <c r="NA417" i="7"/>
  <c r="NA416" i="7"/>
  <c r="NA415" i="7"/>
  <c r="NA414" i="7"/>
  <c r="NA413" i="7"/>
  <c r="NA412" i="7"/>
  <c r="NA411" i="7"/>
  <c r="NA410" i="7"/>
  <c r="NA409" i="7"/>
  <c r="NA408" i="7"/>
  <c r="NA407" i="7"/>
  <c r="NA406" i="7"/>
  <c r="NA405" i="7"/>
  <c r="NA404" i="7"/>
  <c r="NA403" i="7"/>
  <c r="NA402" i="7"/>
  <c r="NA401" i="7"/>
  <c r="NA400" i="7"/>
  <c r="NA399" i="7"/>
  <c r="NA398" i="7"/>
  <c r="NA397" i="7"/>
  <c r="NA396" i="7"/>
  <c r="NA395" i="7"/>
  <c r="NA394" i="7"/>
  <c r="NA393" i="7"/>
  <c r="NA392" i="7"/>
  <c r="NA391" i="7"/>
  <c r="NA390" i="7"/>
  <c r="NA389" i="7"/>
  <c r="NA388" i="7"/>
  <c r="NA387" i="7"/>
  <c r="NA386" i="7"/>
  <c r="NA385" i="7"/>
  <c r="NA384" i="7"/>
  <c r="NA383" i="7"/>
  <c r="NA382" i="7"/>
  <c r="NA381" i="7"/>
  <c r="NA380" i="7"/>
  <c r="NA379" i="7"/>
  <c r="NA378" i="7"/>
  <c r="NA377" i="7"/>
  <c r="NA376" i="7"/>
  <c r="NA375" i="7"/>
  <c r="NA374" i="7"/>
  <c r="NA373" i="7"/>
  <c r="NA372" i="7"/>
  <c r="NA371" i="7"/>
  <c r="NA370" i="7"/>
  <c r="NA369" i="7"/>
  <c r="NA368" i="7"/>
  <c r="NA367" i="7"/>
  <c r="NA366" i="7"/>
  <c r="NA365" i="7"/>
  <c r="NA364" i="7"/>
  <c r="NA363" i="7"/>
  <c r="NA362" i="7"/>
  <c r="NA361" i="7"/>
  <c r="NA360" i="7"/>
  <c r="NA359" i="7"/>
  <c r="NA358" i="7"/>
  <c r="NA357" i="7"/>
  <c r="NA356" i="7"/>
  <c r="NA355" i="7"/>
  <c r="NA354" i="7"/>
  <c r="NA353" i="7"/>
  <c r="NA352" i="7"/>
  <c r="NA351" i="7"/>
  <c r="NA350" i="7"/>
  <c r="NA349" i="7"/>
  <c r="NA348" i="7"/>
  <c r="NA347" i="7"/>
  <c r="NA346" i="7"/>
  <c r="NA345" i="7"/>
  <c r="NA344" i="7"/>
  <c r="NA343" i="7"/>
  <c r="NA342" i="7"/>
  <c r="NA341" i="7"/>
  <c r="NA340" i="7"/>
  <c r="NA339" i="7"/>
  <c r="NA338" i="7"/>
  <c r="NA337" i="7"/>
  <c r="NA336" i="7"/>
  <c r="NA335" i="7"/>
  <c r="NA334" i="7"/>
  <c r="NA333" i="7"/>
  <c r="NA332" i="7"/>
  <c r="NA331" i="7"/>
  <c r="NA330" i="7"/>
  <c r="NA329" i="7"/>
  <c r="NA328" i="7"/>
  <c r="NA327" i="7"/>
  <c r="NA326" i="7"/>
  <c r="NA325" i="7"/>
  <c r="NA324" i="7"/>
  <c r="NA323" i="7"/>
  <c r="NA322" i="7"/>
  <c r="NA321" i="7"/>
  <c r="NA320" i="7"/>
  <c r="NA319" i="7"/>
  <c r="NA318" i="7"/>
  <c r="NA317" i="7"/>
  <c r="NA316" i="7"/>
  <c r="NA315" i="7"/>
  <c r="NA314" i="7"/>
  <c r="NA313" i="7"/>
  <c r="NA312" i="7"/>
  <c r="NA311" i="7"/>
  <c r="NA310" i="7"/>
  <c r="NA309" i="7"/>
  <c r="NA308" i="7"/>
  <c r="NA307" i="7"/>
  <c r="NA306" i="7"/>
  <c r="NA305" i="7"/>
  <c r="NA304" i="7"/>
  <c r="NA303" i="7"/>
  <c r="NA302" i="7"/>
  <c r="NA301" i="7"/>
  <c r="NA300" i="7"/>
  <c r="NA299" i="7"/>
  <c r="NA298" i="7"/>
  <c r="NA297" i="7"/>
  <c r="NA296" i="7"/>
  <c r="NA295" i="7"/>
  <c r="NA294" i="7"/>
  <c r="NA293" i="7"/>
  <c r="NA292" i="7"/>
  <c r="NA291" i="7"/>
  <c r="NA290" i="7"/>
  <c r="NA289" i="7"/>
  <c r="NA288" i="7"/>
  <c r="NA287" i="7"/>
  <c r="NA286" i="7"/>
  <c r="NA285" i="7"/>
  <c r="NA284" i="7"/>
  <c r="NA283" i="7"/>
  <c r="NA282" i="7"/>
  <c r="NA281" i="7"/>
  <c r="NA280" i="7"/>
  <c r="NA279" i="7"/>
  <c r="NA278" i="7"/>
  <c r="NA277" i="7"/>
  <c r="NA276" i="7"/>
  <c r="NA275" i="7"/>
  <c r="NA274" i="7"/>
  <c r="NA273" i="7"/>
  <c r="NA272" i="7"/>
  <c r="NA271" i="7"/>
  <c r="NA270" i="7"/>
  <c r="NA269" i="7"/>
  <c r="NA268" i="7"/>
  <c r="NA267" i="7"/>
  <c r="NA266" i="7"/>
  <c r="NA265" i="7"/>
  <c r="NA264" i="7"/>
  <c r="NA263" i="7"/>
  <c r="NA262" i="7"/>
  <c r="NA261" i="7"/>
  <c r="NA260" i="7"/>
  <c r="NA259" i="7"/>
  <c r="NA258" i="7"/>
  <c r="NA257" i="7"/>
  <c r="NA256" i="7"/>
  <c r="NA255" i="7"/>
  <c r="NA254" i="7"/>
  <c r="NA253" i="7"/>
  <c r="NA252" i="7"/>
  <c r="NA251" i="7"/>
  <c r="NA250" i="7"/>
  <c r="NA249" i="7"/>
  <c r="NA248" i="7"/>
  <c r="NA247" i="7"/>
  <c r="NA246" i="7"/>
  <c r="NA245" i="7"/>
  <c r="NA244" i="7"/>
  <c r="NA243" i="7"/>
  <c r="NA242" i="7"/>
  <c r="NA241" i="7"/>
  <c r="NA240" i="7"/>
  <c r="NA239" i="7"/>
  <c r="NA238" i="7"/>
  <c r="NA237" i="7"/>
  <c r="NA236" i="7"/>
  <c r="NA235" i="7"/>
  <c r="NA234" i="7"/>
  <c r="NA233" i="7"/>
  <c r="NA232" i="7"/>
  <c r="NA231" i="7"/>
  <c r="NA230" i="7"/>
  <c r="NA229" i="7"/>
  <c r="NA228" i="7"/>
  <c r="NA227" i="7"/>
  <c r="NA226" i="7"/>
  <c r="NA225" i="7"/>
  <c r="NA224" i="7"/>
  <c r="NA223" i="7"/>
  <c r="NA222" i="7"/>
  <c r="NA221" i="7"/>
  <c r="NA220" i="7"/>
  <c r="NA219" i="7"/>
  <c r="NA218" i="7"/>
  <c r="NA217" i="7"/>
  <c r="NA216" i="7"/>
  <c r="NA215" i="7"/>
  <c r="NA214" i="7"/>
  <c r="NA213" i="7"/>
  <c r="NA212" i="7"/>
  <c r="NA211" i="7"/>
  <c r="NA210" i="7"/>
  <c r="NA209" i="7"/>
  <c r="NA208" i="7"/>
  <c r="NA207" i="7"/>
  <c r="NA206" i="7"/>
  <c r="NA205" i="7"/>
  <c r="NA204" i="7"/>
  <c r="NA203" i="7"/>
  <c r="NA202" i="7"/>
  <c r="NA201" i="7"/>
  <c r="NA200" i="7"/>
  <c r="NA199" i="7"/>
  <c r="NA198" i="7"/>
  <c r="NA197" i="7"/>
  <c r="NA196" i="7"/>
  <c r="NA195" i="7"/>
  <c r="NA194" i="7"/>
  <c r="NA193" i="7"/>
  <c r="NA192" i="7"/>
  <c r="NA191" i="7"/>
  <c r="NA190" i="7"/>
  <c r="NA189" i="7"/>
  <c r="NA188" i="7"/>
  <c r="NA187" i="7"/>
  <c r="NA186" i="7"/>
  <c r="NA185" i="7"/>
  <c r="NA184" i="7"/>
  <c r="NA183" i="7"/>
  <c r="NA182" i="7"/>
  <c r="NA181" i="7"/>
  <c r="NA180" i="7"/>
  <c r="NA179" i="7"/>
  <c r="NA178" i="7"/>
  <c r="NA177" i="7"/>
  <c r="NA176" i="7"/>
  <c r="NA175" i="7"/>
  <c r="NA174" i="7"/>
  <c r="NA173" i="7"/>
  <c r="NA172" i="7"/>
  <c r="NA171" i="7"/>
  <c r="NA170" i="7"/>
  <c r="NA169" i="7"/>
  <c r="NA168" i="7"/>
  <c r="NA167" i="7"/>
  <c r="NA166" i="7"/>
  <c r="NA165" i="7"/>
  <c r="NA164" i="7"/>
  <c r="NA163" i="7"/>
  <c r="NA162" i="7"/>
  <c r="NA161" i="7"/>
  <c r="NA160" i="7"/>
  <c r="NA159" i="7"/>
  <c r="NA158" i="7"/>
  <c r="NA157" i="7"/>
  <c r="NA156" i="7"/>
  <c r="NA155" i="7"/>
  <c r="NA154" i="7"/>
  <c r="NA153" i="7"/>
  <c r="NA152" i="7"/>
  <c r="NA151" i="7"/>
  <c r="NA150" i="7"/>
  <c r="NA149" i="7"/>
  <c r="NA148" i="7"/>
  <c r="NA147" i="7"/>
  <c r="NA146" i="7"/>
  <c r="NA145" i="7"/>
  <c r="NA144" i="7"/>
  <c r="NA143" i="7"/>
  <c r="NA142" i="7"/>
  <c r="NA141" i="7"/>
  <c r="NA140" i="7"/>
  <c r="NA139" i="7"/>
  <c r="NA138" i="7"/>
  <c r="NA137" i="7"/>
  <c r="NA136" i="7"/>
  <c r="NA135" i="7"/>
  <c r="NA134" i="7"/>
  <c r="NA133" i="7"/>
  <c r="NA132" i="7"/>
  <c r="NA131" i="7"/>
  <c r="NA130" i="7"/>
  <c r="NA129" i="7"/>
  <c r="NA128" i="7"/>
  <c r="NA127" i="7"/>
  <c r="NA126" i="7"/>
  <c r="NA125" i="7"/>
  <c r="NA124" i="7"/>
  <c r="NA123" i="7"/>
  <c r="NA122" i="7"/>
  <c r="NA121" i="7"/>
  <c r="NA120" i="7"/>
  <c r="NA119" i="7"/>
  <c r="NA118" i="7"/>
  <c r="NA117" i="7"/>
  <c r="NA116" i="7"/>
  <c r="NA115" i="7"/>
  <c r="NA114" i="7"/>
  <c r="NA113" i="7"/>
  <c r="NA112" i="7"/>
  <c r="NA111" i="7"/>
  <c r="NA110" i="7"/>
  <c r="NA109" i="7"/>
  <c r="NA108" i="7"/>
  <c r="NA107" i="7"/>
  <c r="NA106" i="7"/>
  <c r="NA105" i="7"/>
  <c r="NA104" i="7"/>
  <c r="NA103" i="7"/>
  <c r="NA102" i="7"/>
  <c r="NA101" i="7"/>
  <c r="NA100" i="7"/>
  <c r="NA99" i="7"/>
  <c r="NA98" i="7"/>
  <c r="NA97" i="7"/>
  <c r="NA96" i="7"/>
  <c r="NA95" i="7"/>
  <c r="NA94" i="7"/>
  <c r="NA93" i="7"/>
  <c r="NA92" i="7"/>
  <c r="NA91" i="7"/>
  <c r="NA90" i="7"/>
  <c r="NA89" i="7"/>
  <c r="NA88" i="7"/>
  <c r="NA87" i="7"/>
  <c r="NA86" i="7"/>
  <c r="NA85" i="7"/>
  <c r="NA84" i="7"/>
  <c r="NA83" i="7"/>
  <c r="NA82" i="7"/>
  <c r="NA81" i="7"/>
  <c r="NA80" i="7"/>
  <c r="NA79" i="7"/>
  <c r="NA78" i="7"/>
  <c r="NA77" i="7"/>
  <c r="NA76" i="7"/>
  <c r="NA75" i="7"/>
  <c r="NA74" i="7"/>
  <c r="NA73" i="7"/>
  <c r="NA72" i="7"/>
  <c r="NA71" i="7"/>
  <c r="NA70" i="7"/>
  <c r="NA69" i="7"/>
  <c r="NA68" i="7"/>
  <c r="NA67" i="7"/>
  <c r="NA66" i="7"/>
  <c r="NA65" i="7"/>
  <c r="NA64" i="7"/>
  <c r="NA63" i="7"/>
  <c r="NA62" i="7"/>
  <c r="NA61" i="7"/>
  <c r="NA60" i="7"/>
  <c r="NA59" i="7"/>
  <c r="NA58" i="7"/>
  <c r="NA57" i="7"/>
  <c r="NA56" i="7"/>
  <c r="NA55" i="7"/>
  <c r="NA54" i="7"/>
  <c r="NA53" i="7"/>
  <c r="NA52" i="7"/>
  <c r="NA51" i="7"/>
  <c r="NA50" i="7"/>
  <c r="NA49" i="7"/>
  <c r="NA48" i="7"/>
  <c r="NA47" i="7"/>
  <c r="NA46" i="7"/>
  <c r="NA45" i="7"/>
  <c r="NA44" i="7"/>
  <c r="NA43" i="7"/>
  <c r="NA42" i="7"/>
  <c r="NA41" i="7"/>
  <c r="NA40" i="7"/>
  <c r="NA39" i="7"/>
  <c r="NA38" i="7"/>
  <c r="NA37" i="7"/>
  <c r="NA36" i="7"/>
  <c r="NA35" i="7"/>
  <c r="NA34" i="7"/>
  <c r="NA33" i="7"/>
  <c r="NA32" i="7"/>
  <c r="NA31" i="7"/>
  <c r="NA30" i="7"/>
  <c r="NA29" i="7"/>
  <c r="NA28" i="7"/>
  <c r="NA27" i="7"/>
  <c r="NA26" i="7"/>
  <c r="NA25" i="7"/>
  <c r="NA24" i="7"/>
  <c r="NA23" i="7"/>
  <c r="NA22" i="7"/>
  <c r="NA21" i="7"/>
  <c r="NA20" i="7"/>
  <c r="NA19" i="7"/>
  <c r="NA18" i="7"/>
  <c r="NA17" i="7"/>
  <c r="NA16" i="7"/>
  <c r="NA15" i="7"/>
  <c r="NA14" i="7"/>
  <c r="NA13" i="7"/>
  <c r="NA12" i="7"/>
  <c r="NA11" i="7"/>
  <c r="NA10" i="7"/>
  <c r="NA9" i="7"/>
  <c r="NA8" i="7"/>
  <c r="NA7" i="7"/>
  <c r="NA6" i="7"/>
  <c r="MU427" i="7"/>
  <c r="MU426" i="7"/>
  <c r="MU425" i="7"/>
  <c r="MU424" i="7"/>
  <c r="MU423" i="7"/>
  <c r="MU422" i="7"/>
  <c r="MU421" i="7"/>
  <c r="MU420" i="7"/>
  <c r="MU419" i="7"/>
  <c r="MU418" i="7"/>
  <c r="MU417" i="7"/>
  <c r="MU416" i="7"/>
  <c r="MU415" i="7"/>
  <c r="MU414" i="7"/>
  <c r="MU413" i="7"/>
  <c r="MU412" i="7"/>
  <c r="MU411" i="7"/>
  <c r="MU410" i="7"/>
  <c r="MU409" i="7"/>
  <c r="MU408" i="7"/>
  <c r="MU407" i="7"/>
  <c r="MU406" i="7"/>
  <c r="MU405" i="7"/>
  <c r="MU404" i="7"/>
  <c r="MU403" i="7"/>
  <c r="MU402" i="7"/>
  <c r="MU401" i="7"/>
  <c r="MU400" i="7"/>
  <c r="MU399" i="7"/>
  <c r="MU398" i="7"/>
  <c r="MU397" i="7"/>
  <c r="MU396" i="7"/>
  <c r="MU395" i="7"/>
  <c r="MU394" i="7"/>
  <c r="MU393" i="7"/>
  <c r="MU392" i="7"/>
  <c r="MU391" i="7"/>
  <c r="MU390" i="7"/>
  <c r="MU389" i="7"/>
  <c r="MU388" i="7"/>
  <c r="MU387" i="7"/>
  <c r="MU386" i="7"/>
  <c r="MU385" i="7"/>
  <c r="MU384" i="7"/>
  <c r="MU383" i="7"/>
  <c r="MU382" i="7"/>
  <c r="MU381" i="7"/>
  <c r="MU380" i="7"/>
  <c r="MU379" i="7"/>
  <c r="MU378" i="7"/>
  <c r="MU377" i="7"/>
  <c r="MU376" i="7"/>
  <c r="MU375" i="7"/>
  <c r="MU374" i="7"/>
  <c r="MU373" i="7"/>
  <c r="MU372" i="7"/>
  <c r="MU371" i="7"/>
  <c r="MU370" i="7"/>
  <c r="MU369" i="7"/>
  <c r="MU368" i="7"/>
  <c r="MU367" i="7"/>
  <c r="MU366" i="7"/>
  <c r="MU365" i="7"/>
  <c r="MU364" i="7"/>
  <c r="MU363" i="7"/>
  <c r="MU362" i="7"/>
  <c r="MU361" i="7"/>
  <c r="MU360" i="7"/>
  <c r="MU359" i="7"/>
  <c r="MU358" i="7"/>
  <c r="MU357" i="7"/>
  <c r="MU356" i="7"/>
  <c r="MU355" i="7"/>
  <c r="MU354" i="7"/>
  <c r="MU353" i="7"/>
  <c r="MU352" i="7"/>
  <c r="MU351" i="7"/>
  <c r="MU350" i="7"/>
  <c r="MU349" i="7"/>
  <c r="MU348" i="7"/>
  <c r="MU347" i="7"/>
  <c r="MU346" i="7"/>
  <c r="MU345" i="7"/>
  <c r="MU344" i="7"/>
  <c r="MU343" i="7"/>
  <c r="MU342" i="7"/>
  <c r="MU341" i="7"/>
  <c r="MU340" i="7"/>
  <c r="MU339" i="7"/>
  <c r="MU338" i="7"/>
  <c r="MU337" i="7"/>
  <c r="MU336" i="7"/>
  <c r="MU335" i="7"/>
  <c r="MU334" i="7"/>
  <c r="MU333" i="7"/>
  <c r="MU332" i="7"/>
  <c r="MU331" i="7"/>
  <c r="MU330" i="7"/>
  <c r="MU329" i="7"/>
  <c r="MU328" i="7"/>
  <c r="MU327" i="7"/>
  <c r="MU326" i="7"/>
  <c r="MU325" i="7"/>
  <c r="MU324" i="7"/>
  <c r="MU323" i="7"/>
  <c r="MU322" i="7"/>
  <c r="MU321" i="7"/>
  <c r="MU320" i="7"/>
  <c r="MU319" i="7"/>
  <c r="MU318" i="7"/>
  <c r="MU317" i="7"/>
  <c r="MU316" i="7"/>
  <c r="MU315" i="7"/>
  <c r="MU314" i="7"/>
  <c r="MU313" i="7"/>
  <c r="MU312" i="7"/>
  <c r="MU311" i="7"/>
  <c r="MU310" i="7"/>
  <c r="MU309" i="7"/>
  <c r="MU308" i="7"/>
  <c r="MU307" i="7"/>
  <c r="MU306" i="7"/>
  <c r="MU305" i="7"/>
  <c r="MU304" i="7"/>
  <c r="MU303" i="7"/>
  <c r="MU302" i="7"/>
  <c r="MU301" i="7"/>
  <c r="MU300" i="7"/>
  <c r="MU299" i="7"/>
  <c r="MU298" i="7"/>
  <c r="MU297" i="7"/>
  <c r="MU296" i="7"/>
  <c r="MU295" i="7"/>
  <c r="MU294" i="7"/>
  <c r="MU293" i="7"/>
  <c r="MU292" i="7"/>
  <c r="MU291" i="7"/>
  <c r="MU290" i="7"/>
  <c r="MU289" i="7"/>
  <c r="MU288" i="7"/>
  <c r="MU287" i="7"/>
  <c r="MU286" i="7"/>
  <c r="MU285" i="7"/>
  <c r="MU284" i="7"/>
  <c r="MU283" i="7"/>
  <c r="MU282" i="7"/>
  <c r="MU281" i="7"/>
  <c r="MU280" i="7"/>
  <c r="MU279" i="7"/>
  <c r="MU278" i="7"/>
  <c r="MU277" i="7"/>
  <c r="MU276" i="7"/>
  <c r="MU275" i="7"/>
  <c r="MU274" i="7"/>
  <c r="MU273" i="7"/>
  <c r="MU272" i="7"/>
  <c r="MU271" i="7"/>
  <c r="MU270" i="7"/>
  <c r="MU269" i="7"/>
  <c r="MU268" i="7"/>
  <c r="MU267" i="7"/>
  <c r="MU266" i="7"/>
  <c r="MU265" i="7"/>
  <c r="MU264" i="7"/>
  <c r="MU263" i="7"/>
  <c r="MU262" i="7"/>
  <c r="MU261" i="7"/>
  <c r="MU260" i="7"/>
  <c r="MU259" i="7"/>
  <c r="MU258" i="7"/>
  <c r="MU257" i="7"/>
  <c r="MU256" i="7"/>
  <c r="MU255" i="7"/>
  <c r="MU254" i="7"/>
  <c r="MU253" i="7"/>
  <c r="MU252" i="7"/>
  <c r="MU251" i="7"/>
  <c r="MU250" i="7"/>
  <c r="MU249" i="7"/>
  <c r="MU248" i="7"/>
  <c r="MU247" i="7"/>
  <c r="MU246" i="7"/>
  <c r="MU245" i="7"/>
  <c r="MU244" i="7"/>
  <c r="MU243" i="7"/>
  <c r="MU242" i="7"/>
  <c r="MU241" i="7"/>
  <c r="MU240" i="7"/>
  <c r="MU239" i="7"/>
  <c r="MU238" i="7"/>
  <c r="MU237" i="7"/>
  <c r="MU236" i="7"/>
  <c r="MU235" i="7"/>
  <c r="MU234" i="7"/>
  <c r="MU233" i="7"/>
  <c r="MU232" i="7"/>
  <c r="MU231" i="7"/>
  <c r="MU230" i="7"/>
  <c r="MU229" i="7"/>
  <c r="MU228" i="7"/>
  <c r="MU227" i="7"/>
  <c r="MU226" i="7"/>
  <c r="MU225" i="7"/>
  <c r="MU224" i="7"/>
  <c r="MU223" i="7"/>
  <c r="MU222" i="7"/>
  <c r="MU221" i="7"/>
  <c r="MU220" i="7"/>
  <c r="MU219" i="7"/>
  <c r="MU218" i="7"/>
  <c r="MU217" i="7"/>
  <c r="MU216" i="7"/>
  <c r="MU215" i="7"/>
  <c r="MU214" i="7"/>
  <c r="MU213" i="7"/>
  <c r="MU212" i="7"/>
  <c r="MU211" i="7"/>
  <c r="MU210" i="7"/>
  <c r="MU209" i="7"/>
  <c r="MU208" i="7"/>
  <c r="MU207" i="7"/>
  <c r="MU206" i="7"/>
  <c r="MU205" i="7"/>
  <c r="MU204" i="7"/>
  <c r="MU203" i="7"/>
  <c r="MU202" i="7"/>
  <c r="MU201" i="7"/>
  <c r="MU200" i="7"/>
  <c r="MU199" i="7"/>
  <c r="MU198" i="7"/>
  <c r="MU197" i="7"/>
  <c r="MU196" i="7"/>
  <c r="MU195" i="7"/>
  <c r="MU194" i="7"/>
  <c r="MU193" i="7"/>
  <c r="MU192" i="7"/>
  <c r="MU191" i="7"/>
  <c r="MU190" i="7"/>
  <c r="MU189" i="7"/>
  <c r="MU188" i="7"/>
  <c r="MU187" i="7"/>
  <c r="MU186" i="7"/>
  <c r="MU185" i="7"/>
  <c r="MU184" i="7"/>
  <c r="MU183" i="7"/>
  <c r="MU182" i="7"/>
  <c r="MU181" i="7"/>
  <c r="MU180" i="7"/>
  <c r="MU179" i="7"/>
  <c r="MU178" i="7"/>
  <c r="MU177" i="7"/>
  <c r="MU176" i="7"/>
  <c r="MU175" i="7"/>
  <c r="MU174" i="7"/>
  <c r="MU173" i="7"/>
  <c r="MU172" i="7"/>
  <c r="MU171" i="7"/>
  <c r="MU170" i="7"/>
  <c r="MU169" i="7"/>
  <c r="MU168" i="7"/>
  <c r="MU167" i="7"/>
  <c r="MU166" i="7"/>
  <c r="MU165" i="7"/>
  <c r="MU164" i="7"/>
  <c r="MU163" i="7"/>
  <c r="MU162" i="7"/>
  <c r="MU161" i="7"/>
  <c r="MU160" i="7"/>
  <c r="MU159" i="7"/>
  <c r="MU158" i="7"/>
  <c r="MU157" i="7"/>
  <c r="MU156" i="7"/>
  <c r="MU155" i="7"/>
  <c r="MU154" i="7"/>
  <c r="MU153" i="7"/>
  <c r="MU152" i="7"/>
  <c r="MU151" i="7"/>
  <c r="MU150" i="7"/>
  <c r="MU149" i="7"/>
  <c r="MU148" i="7"/>
  <c r="MU147" i="7"/>
  <c r="MU146" i="7"/>
  <c r="MU145" i="7"/>
  <c r="MU144" i="7"/>
  <c r="MU143" i="7"/>
  <c r="MU142" i="7"/>
  <c r="MU141" i="7"/>
  <c r="MU140" i="7"/>
  <c r="MU139" i="7"/>
  <c r="MU138" i="7"/>
  <c r="MU137" i="7"/>
  <c r="MU136" i="7"/>
  <c r="MU135" i="7"/>
  <c r="MU134" i="7"/>
  <c r="MU133" i="7"/>
  <c r="MU132" i="7"/>
  <c r="MU131" i="7"/>
  <c r="MU130" i="7"/>
  <c r="MU129" i="7"/>
  <c r="MU128" i="7"/>
  <c r="MU127" i="7"/>
  <c r="MU126" i="7"/>
  <c r="MU125" i="7"/>
  <c r="MU124" i="7"/>
  <c r="MU123" i="7"/>
  <c r="MU122" i="7"/>
  <c r="MU121" i="7"/>
  <c r="MU120" i="7"/>
  <c r="MU119" i="7"/>
  <c r="MU118" i="7"/>
  <c r="MU117" i="7"/>
  <c r="MU116" i="7"/>
  <c r="MU115" i="7"/>
  <c r="MU114" i="7"/>
  <c r="MU113" i="7"/>
  <c r="MU112" i="7"/>
  <c r="MU111" i="7"/>
  <c r="MU110" i="7"/>
  <c r="MU109" i="7"/>
  <c r="MU108" i="7"/>
  <c r="MU107" i="7"/>
  <c r="MU106" i="7"/>
  <c r="MU105" i="7"/>
  <c r="MU104" i="7"/>
  <c r="MU103" i="7"/>
  <c r="MU102" i="7"/>
  <c r="MU101" i="7"/>
  <c r="MU100" i="7"/>
  <c r="MU99" i="7"/>
  <c r="MU98" i="7"/>
  <c r="MU97" i="7"/>
  <c r="MU96" i="7"/>
  <c r="MU95" i="7"/>
  <c r="MU94" i="7"/>
  <c r="MU93" i="7"/>
  <c r="MU92" i="7"/>
  <c r="MU91" i="7"/>
  <c r="MU90" i="7"/>
  <c r="MU89" i="7"/>
  <c r="MU88" i="7"/>
  <c r="MU87" i="7"/>
  <c r="MU86" i="7"/>
  <c r="MU85" i="7"/>
  <c r="MU84" i="7"/>
  <c r="MU83" i="7"/>
  <c r="MU82" i="7"/>
  <c r="MU81" i="7"/>
  <c r="MU80" i="7"/>
  <c r="MU79" i="7"/>
  <c r="MU78" i="7"/>
  <c r="MU77" i="7"/>
  <c r="MU76" i="7"/>
  <c r="MU75" i="7"/>
  <c r="MU74" i="7"/>
  <c r="MU73" i="7"/>
  <c r="MU72" i="7"/>
  <c r="MU71" i="7"/>
  <c r="MU70" i="7"/>
  <c r="MU69" i="7"/>
  <c r="MU68" i="7"/>
  <c r="MU67" i="7"/>
  <c r="MU66" i="7"/>
  <c r="MU65" i="7"/>
  <c r="MU64" i="7"/>
  <c r="MU63" i="7"/>
  <c r="MU62" i="7"/>
  <c r="MU61" i="7"/>
  <c r="MU60" i="7"/>
  <c r="MU59" i="7"/>
  <c r="MU58" i="7"/>
  <c r="MU57" i="7"/>
  <c r="MU56" i="7"/>
  <c r="MU55" i="7"/>
  <c r="MU54" i="7"/>
  <c r="MU53" i="7"/>
  <c r="MU52" i="7"/>
  <c r="MU51" i="7"/>
  <c r="MU50" i="7"/>
  <c r="MU49" i="7"/>
  <c r="MU48" i="7"/>
  <c r="MU47" i="7"/>
  <c r="MU46" i="7"/>
  <c r="MU45" i="7"/>
  <c r="MU44" i="7"/>
  <c r="MU43" i="7"/>
  <c r="MU42" i="7"/>
  <c r="MU41" i="7"/>
  <c r="MU40" i="7"/>
  <c r="MU39" i="7"/>
  <c r="MU38" i="7"/>
  <c r="MU37" i="7"/>
  <c r="MU36" i="7"/>
  <c r="MU35" i="7"/>
  <c r="MU34" i="7"/>
  <c r="MU33" i="7"/>
  <c r="MU32" i="7"/>
  <c r="MU31" i="7"/>
  <c r="MU30" i="7"/>
  <c r="MU29" i="7"/>
  <c r="MU28" i="7"/>
  <c r="MU27" i="7"/>
  <c r="MU26" i="7"/>
  <c r="MU25" i="7"/>
  <c r="MU24" i="7"/>
  <c r="MU23" i="7"/>
  <c r="MU22" i="7"/>
  <c r="MU21" i="7"/>
  <c r="MU20" i="7"/>
  <c r="MU19" i="7"/>
  <c r="MU18" i="7"/>
  <c r="MU17" i="7"/>
  <c r="MU16" i="7"/>
  <c r="MU15" i="7"/>
  <c r="MU14" i="7"/>
  <c r="MU13" i="7"/>
  <c r="MU12" i="7"/>
  <c r="MU11" i="7"/>
  <c r="MU10" i="7"/>
  <c r="MU9" i="7"/>
  <c r="MU8" i="7"/>
  <c r="MU7" i="7"/>
  <c r="MU6" i="7"/>
  <c r="MO427" i="7"/>
  <c r="MO426" i="7"/>
  <c r="MO425" i="7"/>
  <c r="MO424" i="7"/>
  <c r="MO423" i="7"/>
  <c r="MO422" i="7"/>
  <c r="MO421" i="7"/>
  <c r="MO420" i="7"/>
  <c r="MO419" i="7"/>
  <c r="MO418" i="7"/>
  <c r="MO417" i="7"/>
  <c r="MO416" i="7"/>
  <c r="MO415" i="7"/>
  <c r="MO414" i="7"/>
  <c r="MO413" i="7"/>
  <c r="MO412" i="7"/>
  <c r="MO411" i="7"/>
  <c r="MO410" i="7"/>
  <c r="MO409" i="7"/>
  <c r="MO408" i="7"/>
  <c r="MO407" i="7"/>
  <c r="MO406" i="7"/>
  <c r="MO405" i="7"/>
  <c r="MO404" i="7"/>
  <c r="MO403" i="7"/>
  <c r="MO402" i="7"/>
  <c r="MO401" i="7"/>
  <c r="MO400" i="7"/>
  <c r="MO399" i="7"/>
  <c r="MO398" i="7"/>
  <c r="MO397" i="7"/>
  <c r="MO396" i="7"/>
  <c r="MO395" i="7"/>
  <c r="MO394" i="7"/>
  <c r="MO393" i="7"/>
  <c r="MO392" i="7"/>
  <c r="MO391" i="7"/>
  <c r="MO390" i="7"/>
  <c r="MO389" i="7"/>
  <c r="MO388" i="7"/>
  <c r="MO387" i="7"/>
  <c r="MO386" i="7"/>
  <c r="MO385" i="7"/>
  <c r="MO384" i="7"/>
  <c r="MO383" i="7"/>
  <c r="MO382" i="7"/>
  <c r="MO381" i="7"/>
  <c r="MO380" i="7"/>
  <c r="MO379" i="7"/>
  <c r="MO378" i="7"/>
  <c r="MO377" i="7"/>
  <c r="MO376" i="7"/>
  <c r="MO375" i="7"/>
  <c r="MO374" i="7"/>
  <c r="MO373" i="7"/>
  <c r="MO372" i="7"/>
  <c r="MO371" i="7"/>
  <c r="MO370" i="7"/>
  <c r="MO369" i="7"/>
  <c r="MO368" i="7"/>
  <c r="MO367" i="7"/>
  <c r="MO366" i="7"/>
  <c r="MO365" i="7"/>
  <c r="MO364" i="7"/>
  <c r="MO363" i="7"/>
  <c r="MO362" i="7"/>
  <c r="MO361" i="7"/>
  <c r="MO360" i="7"/>
  <c r="MO359" i="7"/>
  <c r="MO358" i="7"/>
  <c r="MO357" i="7"/>
  <c r="MO356" i="7"/>
  <c r="MO355" i="7"/>
  <c r="MO354" i="7"/>
  <c r="MO353" i="7"/>
  <c r="MO352" i="7"/>
  <c r="MO351" i="7"/>
  <c r="MO350" i="7"/>
  <c r="MO349" i="7"/>
  <c r="MO348" i="7"/>
  <c r="MO347" i="7"/>
  <c r="MO346" i="7"/>
  <c r="MO345" i="7"/>
  <c r="MO344" i="7"/>
  <c r="MO343" i="7"/>
  <c r="MO342" i="7"/>
  <c r="MO341" i="7"/>
  <c r="MO340" i="7"/>
  <c r="MO339" i="7"/>
  <c r="MO338" i="7"/>
  <c r="MO337" i="7"/>
  <c r="MO336" i="7"/>
  <c r="MO335" i="7"/>
  <c r="MO334" i="7"/>
  <c r="MO333" i="7"/>
  <c r="MO332" i="7"/>
  <c r="MO331" i="7"/>
  <c r="MO330" i="7"/>
  <c r="MO329" i="7"/>
  <c r="MO328" i="7"/>
  <c r="MO327" i="7"/>
  <c r="MO326" i="7"/>
  <c r="MO325" i="7"/>
  <c r="MO324" i="7"/>
  <c r="MO323" i="7"/>
  <c r="MO322" i="7"/>
  <c r="MO321" i="7"/>
  <c r="MO320" i="7"/>
  <c r="MO319" i="7"/>
  <c r="MO318" i="7"/>
  <c r="MO317" i="7"/>
  <c r="MO316" i="7"/>
  <c r="MO315" i="7"/>
  <c r="MO314" i="7"/>
  <c r="MO313" i="7"/>
  <c r="MO312" i="7"/>
  <c r="MO311" i="7"/>
  <c r="MO310" i="7"/>
  <c r="MO309" i="7"/>
  <c r="MO308" i="7"/>
  <c r="MO307" i="7"/>
  <c r="MO306" i="7"/>
  <c r="MO305" i="7"/>
  <c r="MO304" i="7"/>
  <c r="MO303" i="7"/>
  <c r="MO302" i="7"/>
  <c r="MO301" i="7"/>
  <c r="MO300" i="7"/>
  <c r="MO299" i="7"/>
  <c r="MO298" i="7"/>
  <c r="MO297" i="7"/>
  <c r="MO296" i="7"/>
  <c r="MO295" i="7"/>
  <c r="MO294" i="7"/>
  <c r="MO293" i="7"/>
  <c r="MO292" i="7"/>
  <c r="MO291" i="7"/>
  <c r="MO290" i="7"/>
  <c r="MO289" i="7"/>
  <c r="MO288" i="7"/>
  <c r="MO287" i="7"/>
  <c r="MO286" i="7"/>
  <c r="MO285" i="7"/>
  <c r="MO284" i="7"/>
  <c r="MO283" i="7"/>
  <c r="MO282" i="7"/>
  <c r="MO281" i="7"/>
  <c r="MO280" i="7"/>
  <c r="MO279" i="7"/>
  <c r="MO278" i="7"/>
  <c r="MO277" i="7"/>
  <c r="MO276" i="7"/>
  <c r="MO275" i="7"/>
  <c r="MO274" i="7"/>
  <c r="MO273" i="7"/>
  <c r="MO272" i="7"/>
  <c r="MO271" i="7"/>
  <c r="MO270" i="7"/>
  <c r="MO269" i="7"/>
  <c r="MO268" i="7"/>
  <c r="MO267" i="7"/>
  <c r="MO266" i="7"/>
  <c r="MO265" i="7"/>
  <c r="MO264" i="7"/>
  <c r="MO263" i="7"/>
  <c r="MO262" i="7"/>
  <c r="MO261" i="7"/>
  <c r="MO260" i="7"/>
  <c r="MO259" i="7"/>
  <c r="MO258" i="7"/>
  <c r="MO257" i="7"/>
  <c r="MO256" i="7"/>
  <c r="MO255" i="7"/>
  <c r="MO254" i="7"/>
  <c r="MO253" i="7"/>
  <c r="MO252" i="7"/>
  <c r="MO251" i="7"/>
  <c r="MO250" i="7"/>
  <c r="MO249" i="7"/>
  <c r="MO248" i="7"/>
  <c r="MO247" i="7"/>
  <c r="MO246" i="7"/>
  <c r="MO245" i="7"/>
  <c r="MO244" i="7"/>
  <c r="MO243" i="7"/>
  <c r="MO242" i="7"/>
  <c r="MO241" i="7"/>
  <c r="MO240" i="7"/>
  <c r="MO239" i="7"/>
  <c r="MO238" i="7"/>
  <c r="MO237" i="7"/>
  <c r="MO236" i="7"/>
  <c r="MO235" i="7"/>
  <c r="MO234" i="7"/>
  <c r="MO233" i="7"/>
  <c r="MO232" i="7"/>
  <c r="MO231" i="7"/>
  <c r="MO230" i="7"/>
  <c r="MO229" i="7"/>
  <c r="MO228" i="7"/>
  <c r="MO227" i="7"/>
  <c r="MO226" i="7"/>
  <c r="MO225" i="7"/>
  <c r="MO224" i="7"/>
  <c r="MO223" i="7"/>
  <c r="MO222" i="7"/>
  <c r="MO221" i="7"/>
  <c r="MO220" i="7"/>
  <c r="MO219" i="7"/>
  <c r="MO218" i="7"/>
  <c r="MO217" i="7"/>
  <c r="MO216" i="7"/>
  <c r="MO215" i="7"/>
  <c r="MO214" i="7"/>
  <c r="MO213" i="7"/>
  <c r="MO212" i="7"/>
  <c r="MO211" i="7"/>
  <c r="MO210" i="7"/>
  <c r="MO209" i="7"/>
  <c r="MO208" i="7"/>
  <c r="MO207" i="7"/>
  <c r="MO206" i="7"/>
  <c r="MO205" i="7"/>
  <c r="MO204" i="7"/>
  <c r="MO203" i="7"/>
  <c r="MO202" i="7"/>
  <c r="MO201" i="7"/>
  <c r="MO200" i="7"/>
  <c r="MO199" i="7"/>
  <c r="MO198" i="7"/>
  <c r="MO197" i="7"/>
  <c r="MO196" i="7"/>
  <c r="MO195" i="7"/>
  <c r="MO194" i="7"/>
  <c r="MO193" i="7"/>
  <c r="MO192" i="7"/>
  <c r="MO191" i="7"/>
  <c r="MO190" i="7"/>
  <c r="MO189" i="7"/>
  <c r="MO188" i="7"/>
  <c r="MO187" i="7"/>
  <c r="MO186" i="7"/>
  <c r="MO185" i="7"/>
  <c r="MO184" i="7"/>
  <c r="MO183" i="7"/>
  <c r="MO182" i="7"/>
  <c r="MO181" i="7"/>
  <c r="MO180" i="7"/>
  <c r="MO179" i="7"/>
  <c r="MO178" i="7"/>
  <c r="MO177" i="7"/>
  <c r="MO176" i="7"/>
  <c r="MO175" i="7"/>
  <c r="MO174" i="7"/>
  <c r="MO173" i="7"/>
  <c r="MO172" i="7"/>
  <c r="MO171" i="7"/>
  <c r="MO170" i="7"/>
  <c r="MO169" i="7"/>
  <c r="MO168" i="7"/>
  <c r="MO167" i="7"/>
  <c r="MO166" i="7"/>
  <c r="MO165" i="7"/>
  <c r="MO164" i="7"/>
  <c r="MO163" i="7"/>
  <c r="MO162" i="7"/>
  <c r="MO161" i="7"/>
  <c r="MO160" i="7"/>
  <c r="MO159" i="7"/>
  <c r="MO158" i="7"/>
  <c r="MO157" i="7"/>
  <c r="MO156" i="7"/>
  <c r="MO155" i="7"/>
  <c r="MO154" i="7"/>
  <c r="MO153" i="7"/>
  <c r="MO152" i="7"/>
  <c r="MO151" i="7"/>
  <c r="MO150" i="7"/>
  <c r="MO149" i="7"/>
  <c r="MO148" i="7"/>
  <c r="MO147" i="7"/>
  <c r="MO146" i="7"/>
  <c r="MO145" i="7"/>
  <c r="MO144" i="7"/>
  <c r="MO143" i="7"/>
  <c r="MO142" i="7"/>
  <c r="MO141" i="7"/>
  <c r="MO140" i="7"/>
  <c r="MO139" i="7"/>
  <c r="MO138" i="7"/>
  <c r="MO137" i="7"/>
  <c r="MO136" i="7"/>
  <c r="MO135" i="7"/>
  <c r="MO134" i="7"/>
  <c r="MO133" i="7"/>
  <c r="MO132" i="7"/>
  <c r="MO131" i="7"/>
  <c r="MO130" i="7"/>
  <c r="MO129" i="7"/>
  <c r="MO128" i="7"/>
  <c r="MO127" i="7"/>
  <c r="MO126" i="7"/>
  <c r="MO125" i="7"/>
  <c r="MO124" i="7"/>
  <c r="MO123" i="7"/>
  <c r="MO122" i="7"/>
  <c r="MO121" i="7"/>
  <c r="MO120" i="7"/>
  <c r="MO119" i="7"/>
  <c r="MO118" i="7"/>
  <c r="MO117" i="7"/>
  <c r="MO116" i="7"/>
  <c r="MO115" i="7"/>
  <c r="MO114" i="7"/>
  <c r="MO113" i="7"/>
  <c r="MO112" i="7"/>
  <c r="MO111" i="7"/>
  <c r="MO110" i="7"/>
  <c r="MO109" i="7"/>
  <c r="MO108" i="7"/>
  <c r="MO107" i="7"/>
  <c r="MO106" i="7"/>
  <c r="MO105" i="7"/>
  <c r="MO104" i="7"/>
  <c r="MO103" i="7"/>
  <c r="MO102" i="7"/>
  <c r="MO101" i="7"/>
  <c r="MO100" i="7"/>
  <c r="MO99" i="7"/>
  <c r="MO98" i="7"/>
  <c r="MO97" i="7"/>
  <c r="MO96" i="7"/>
  <c r="MO95" i="7"/>
  <c r="MO94" i="7"/>
  <c r="MO93" i="7"/>
  <c r="MO92" i="7"/>
  <c r="MO91" i="7"/>
  <c r="MO90" i="7"/>
  <c r="MO89" i="7"/>
  <c r="MO88" i="7"/>
  <c r="MO87" i="7"/>
  <c r="MO86" i="7"/>
  <c r="MO85" i="7"/>
  <c r="MO84" i="7"/>
  <c r="MO83" i="7"/>
  <c r="MO82" i="7"/>
  <c r="MO81" i="7"/>
  <c r="MO80" i="7"/>
  <c r="MO79" i="7"/>
  <c r="MO78" i="7"/>
  <c r="MO77" i="7"/>
  <c r="MO76" i="7"/>
  <c r="MO75" i="7"/>
  <c r="MO74" i="7"/>
  <c r="MO73" i="7"/>
  <c r="MO72" i="7"/>
  <c r="MO71" i="7"/>
  <c r="MO70" i="7"/>
  <c r="MO69" i="7"/>
  <c r="MO68" i="7"/>
  <c r="MO67" i="7"/>
  <c r="MO66" i="7"/>
  <c r="MO65" i="7"/>
  <c r="MO64" i="7"/>
  <c r="MO63" i="7"/>
  <c r="MO62" i="7"/>
  <c r="MO61" i="7"/>
  <c r="MO60" i="7"/>
  <c r="MO59" i="7"/>
  <c r="MO58" i="7"/>
  <c r="MO57" i="7"/>
  <c r="MO56" i="7"/>
  <c r="MO55" i="7"/>
  <c r="MO54" i="7"/>
  <c r="MO53" i="7"/>
  <c r="MO52" i="7"/>
  <c r="MO51" i="7"/>
  <c r="MO50" i="7"/>
  <c r="MO49" i="7"/>
  <c r="MO48" i="7"/>
  <c r="MO47" i="7"/>
  <c r="MO46" i="7"/>
  <c r="MO45" i="7"/>
  <c r="MO44" i="7"/>
  <c r="MO43" i="7"/>
  <c r="MO42" i="7"/>
  <c r="MO41" i="7"/>
  <c r="MO40" i="7"/>
  <c r="MO39" i="7"/>
  <c r="MO38" i="7"/>
  <c r="MO37" i="7"/>
  <c r="MO36" i="7"/>
  <c r="MO35" i="7"/>
  <c r="MO34" i="7"/>
  <c r="MO33" i="7"/>
  <c r="MO32" i="7"/>
  <c r="MO31" i="7"/>
  <c r="MO30" i="7"/>
  <c r="MO29" i="7"/>
  <c r="MO28" i="7"/>
  <c r="MO27" i="7"/>
  <c r="MO26" i="7"/>
  <c r="MO25" i="7"/>
  <c r="MO24" i="7"/>
  <c r="MO23" i="7"/>
  <c r="MO22" i="7"/>
  <c r="MO21" i="7"/>
  <c r="MO20" i="7"/>
  <c r="MO19" i="7"/>
  <c r="MO18" i="7"/>
  <c r="MO17" i="7"/>
  <c r="MO16" i="7"/>
  <c r="MO15" i="7"/>
  <c r="MO14" i="7"/>
  <c r="MO13" i="7"/>
  <c r="MO12" i="7"/>
  <c r="MO11" i="7"/>
  <c r="MO10" i="7"/>
  <c r="MO9" i="7"/>
  <c r="MO8" i="7"/>
  <c r="MO7" i="7"/>
  <c r="MO6" i="7"/>
  <c r="MI427" i="7"/>
  <c r="MI426" i="7"/>
  <c r="MI425" i="7"/>
  <c r="MI424" i="7"/>
  <c r="MI423" i="7"/>
  <c r="MI422" i="7"/>
  <c r="MI421" i="7"/>
  <c r="MI420" i="7"/>
  <c r="MI419" i="7"/>
  <c r="MI418" i="7"/>
  <c r="MI417" i="7"/>
  <c r="MI416" i="7"/>
  <c r="MI415" i="7"/>
  <c r="MI414" i="7"/>
  <c r="MI413" i="7"/>
  <c r="MI412" i="7"/>
  <c r="MI411" i="7"/>
  <c r="MI410" i="7"/>
  <c r="MI409" i="7"/>
  <c r="MI408" i="7"/>
  <c r="MI407" i="7"/>
  <c r="MI406" i="7"/>
  <c r="MI405" i="7"/>
  <c r="MI404" i="7"/>
  <c r="MI403" i="7"/>
  <c r="MI402" i="7"/>
  <c r="MI401" i="7"/>
  <c r="MI400" i="7"/>
  <c r="MI399" i="7"/>
  <c r="MI398" i="7"/>
  <c r="MI397" i="7"/>
  <c r="MI396" i="7"/>
  <c r="MI395" i="7"/>
  <c r="MI394" i="7"/>
  <c r="MI393" i="7"/>
  <c r="MI392" i="7"/>
  <c r="MI391" i="7"/>
  <c r="MI390" i="7"/>
  <c r="MI389" i="7"/>
  <c r="MI388" i="7"/>
  <c r="MI387" i="7"/>
  <c r="MI386" i="7"/>
  <c r="MI385" i="7"/>
  <c r="MI384" i="7"/>
  <c r="MI383" i="7"/>
  <c r="MI382" i="7"/>
  <c r="MI381" i="7"/>
  <c r="MI380" i="7"/>
  <c r="MI379" i="7"/>
  <c r="MI378" i="7"/>
  <c r="MI377" i="7"/>
  <c r="MI376" i="7"/>
  <c r="MI375" i="7"/>
  <c r="MI374" i="7"/>
  <c r="MI373" i="7"/>
  <c r="MI372" i="7"/>
  <c r="MI371" i="7"/>
  <c r="MI370" i="7"/>
  <c r="MI369" i="7"/>
  <c r="MI368" i="7"/>
  <c r="MI367" i="7"/>
  <c r="MI366" i="7"/>
  <c r="MI365" i="7"/>
  <c r="MI364" i="7"/>
  <c r="MI363" i="7"/>
  <c r="MI362" i="7"/>
  <c r="MI361" i="7"/>
  <c r="MI360" i="7"/>
  <c r="MI359" i="7"/>
  <c r="MI358" i="7"/>
  <c r="MI357" i="7"/>
  <c r="MI356" i="7"/>
  <c r="MI355" i="7"/>
  <c r="MI354" i="7"/>
  <c r="MI353" i="7"/>
  <c r="MI352" i="7"/>
  <c r="MI351" i="7"/>
  <c r="MI350" i="7"/>
  <c r="MI349" i="7"/>
  <c r="MI348" i="7"/>
  <c r="MI347" i="7"/>
  <c r="MI346" i="7"/>
  <c r="MI345" i="7"/>
  <c r="MI344" i="7"/>
  <c r="MI343" i="7"/>
  <c r="MI342" i="7"/>
  <c r="MI341" i="7"/>
  <c r="MI340" i="7"/>
  <c r="MI339" i="7"/>
  <c r="MI338" i="7"/>
  <c r="MI337" i="7"/>
  <c r="MI336" i="7"/>
  <c r="MI335" i="7"/>
  <c r="MI334" i="7"/>
  <c r="MI333" i="7"/>
  <c r="MI332" i="7"/>
  <c r="MI331" i="7"/>
  <c r="MI330" i="7"/>
  <c r="MI329" i="7"/>
  <c r="MI328" i="7"/>
  <c r="MI327" i="7"/>
  <c r="MI326" i="7"/>
  <c r="MI325" i="7"/>
  <c r="MI324" i="7"/>
  <c r="MI323" i="7"/>
  <c r="MI322" i="7"/>
  <c r="MI321" i="7"/>
  <c r="MI320" i="7"/>
  <c r="MI319" i="7"/>
  <c r="MI318" i="7"/>
  <c r="MI317" i="7"/>
  <c r="MI316" i="7"/>
  <c r="MI315" i="7"/>
  <c r="MI314" i="7"/>
  <c r="MI313" i="7"/>
  <c r="MI312" i="7"/>
  <c r="MI311" i="7"/>
  <c r="MI310" i="7"/>
  <c r="MI309" i="7"/>
  <c r="MI308" i="7"/>
  <c r="MI307" i="7"/>
  <c r="MI306" i="7"/>
  <c r="MI305" i="7"/>
  <c r="MI304" i="7"/>
  <c r="MI303" i="7"/>
  <c r="MI302" i="7"/>
  <c r="MI301" i="7"/>
  <c r="MI300" i="7"/>
  <c r="MI299" i="7"/>
  <c r="MI298" i="7"/>
  <c r="MI297" i="7"/>
  <c r="MI296" i="7"/>
  <c r="MI295" i="7"/>
  <c r="MI294" i="7"/>
  <c r="MI293" i="7"/>
  <c r="MI292" i="7"/>
  <c r="MI291" i="7"/>
  <c r="MI290" i="7"/>
  <c r="MI289" i="7"/>
  <c r="MI288" i="7"/>
  <c r="MI287" i="7"/>
  <c r="MI286" i="7"/>
  <c r="MI285" i="7"/>
  <c r="MI284" i="7"/>
  <c r="MI283" i="7"/>
  <c r="MI282" i="7"/>
  <c r="MI281" i="7"/>
  <c r="MI280" i="7"/>
  <c r="MI279" i="7"/>
  <c r="MI278" i="7"/>
  <c r="MI277" i="7"/>
  <c r="MI276" i="7"/>
  <c r="MI275" i="7"/>
  <c r="MI274" i="7"/>
  <c r="MI273" i="7"/>
  <c r="MI272" i="7"/>
  <c r="MI271" i="7"/>
  <c r="MI270" i="7"/>
  <c r="MI269" i="7"/>
  <c r="MI268" i="7"/>
  <c r="MI267" i="7"/>
  <c r="MI266" i="7"/>
  <c r="MI265" i="7"/>
  <c r="MI264" i="7"/>
  <c r="MI263" i="7"/>
  <c r="MI262" i="7"/>
  <c r="MI261" i="7"/>
  <c r="MI260" i="7"/>
  <c r="MI259" i="7"/>
  <c r="MI258" i="7"/>
  <c r="MI257" i="7"/>
  <c r="MI256" i="7"/>
  <c r="MI255" i="7"/>
  <c r="MI254" i="7"/>
  <c r="MI253" i="7"/>
  <c r="MI252" i="7"/>
  <c r="MI251" i="7"/>
  <c r="MI250" i="7"/>
  <c r="MI249" i="7"/>
  <c r="MI248" i="7"/>
  <c r="MI247" i="7"/>
  <c r="MI246" i="7"/>
  <c r="MI245" i="7"/>
  <c r="MI244" i="7"/>
  <c r="MI243" i="7"/>
  <c r="MI242" i="7"/>
  <c r="MI241" i="7"/>
  <c r="MI240" i="7"/>
  <c r="MI239" i="7"/>
  <c r="MI238" i="7"/>
  <c r="MI237" i="7"/>
  <c r="MI236" i="7"/>
  <c r="MI235" i="7"/>
  <c r="MI234" i="7"/>
  <c r="MI233" i="7"/>
  <c r="MI232" i="7"/>
  <c r="MI231" i="7"/>
  <c r="MI230" i="7"/>
  <c r="MI229" i="7"/>
  <c r="MI228" i="7"/>
  <c r="MI227" i="7"/>
  <c r="MI226" i="7"/>
  <c r="MI225" i="7"/>
  <c r="MI224" i="7"/>
  <c r="MI223" i="7"/>
  <c r="MI222" i="7"/>
  <c r="MI221" i="7"/>
  <c r="MI220" i="7"/>
  <c r="MI219" i="7"/>
  <c r="MI218" i="7"/>
  <c r="MI217" i="7"/>
  <c r="MI216" i="7"/>
  <c r="MI215" i="7"/>
  <c r="MI214" i="7"/>
  <c r="MI213" i="7"/>
  <c r="MI212" i="7"/>
  <c r="MI211" i="7"/>
  <c r="MI210" i="7"/>
  <c r="MI209" i="7"/>
  <c r="MI208" i="7"/>
  <c r="MI207" i="7"/>
  <c r="MI206" i="7"/>
  <c r="MI205" i="7"/>
  <c r="MI204" i="7"/>
  <c r="MI203" i="7"/>
  <c r="MI202" i="7"/>
  <c r="MI201" i="7"/>
  <c r="MI200" i="7"/>
  <c r="MI199" i="7"/>
  <c r="MI198" i="7"/>
  <c r="MI197" i="7"/>
  <c r="MI196" i="7"/>
  <c r="MI195" i="7"/>
  <c r="MI194" i="7"/>
  <c r="MI193" i="7"/>
  <c r="MI192" i="7"/>
  <c r="MI191" i="7"/>
  <c r="MI190" i="7"/>
  <c r="MI189" i="7"/>
  <c r="MI188" i="7"/>
  <c r="MI187" i="7"/>
  <c r="MI186" i="7"/>
  <c r="MI185" i="7"/>
  <c r="MI184" i="7"/>
  <c r="MI183" i="7"/>
  <c r="MI182" i="7"/>
  <c r="MI181" i="7"/>
  <c r="MI180" i="7"/>
  <c r="MI179" i="7"/>
  <c r="MI178" i="7"/>
  <c r="MI177" i="7"/>
  <c r="MI176" i="7"/>
  <c r="MI175" i="7"/>
  <c r="MI174" i="7"/>
  <c r="MI173" i="7"/>
  <c r="MI172" i="7"/>
  <c r="MI171" i="7"/>
  <c r="MI170" i="7"/>
  <c r="MI169" i="7"/>
  <c r="MI168" i="7"/>
  <c r="MI167" i="7"/>
  <c r="MI166" i="7"/>
  <c r="MI165" i="7"/>
  <c r="MI164" i="7"/>
  <c r="MI163" i="7"/>
  <c r="MI162" i="7"/>
  <c r="MI161" i="7"/>
  <c r="MI160" i="7"/>
  <c r="MI159" i="7"/>
  <c r="MI158" i="7"/>
  <c r="MI157" i="7"/>
  <c r="MI156" i="7"/>
  <c r="MI155" i="7"/>
  <c r="MI154" i="7"/>
  <c r="MI153" i="7"/>
  <c r="MI152" i="7"/>
  <c r="MI151" i="7"/>
  <c r="MI150" i="7"/>
  <c r="MI149" i="7"/>
  <c r="MI148" i="7"/>
  <c r="MI147" i="7"/>
  <c r="MI146" i="7"/>
  <c r="MI145" i="7"/>
  <c r="MI144" i="7"/>
  <c r="MI143" i="7"/>
  <c r="MI142" i="7"/>
  <c r="MI141" i="7"/>
  <c r="MI140" i="7"/>
  <c r="MI139" i="7"/>
  <c r="MI138" i="7"/>
  <c r="MI137" i="7"/>
  <c r="MI136" i="7"/>
  <c r="MI135" i="7"/>
  <c r="MI134" i="7"/>
  <c r="MI133" i="7"/>
  <c r="MI132" i="7"/>
  <c r="MI131" i="7"/>
  <c r="MI130" i="7"/>
  <c r="MI129" i="7"/>
  <c r="MI128" i="7"/>
  <c r="MI127" i="7"/>
  <c r="MI126" i="7"/>
  <c r="MI125" i="7"/>
  <c r="MI124" i="7"/>
  <c r="MI123" i="7"/>
  <c r="MI122" i="7"/>
  <c r="MI121" i="7"/>
  <c r="MI120" i="7"/>
  <c r="MI119" i="7"/>
  <c r="MI118" i="7"/>
  <c r="MI117" i="7"/>
  <c r="MI116" i="7"/>
  <c r="MI115" i="7"/>
  <c r="MI114" i="7"/>
  <c r="MI113" i="7"/>
  <c r="MI112" i="7"/>
  <c r="MI111" i="7"/>
  <c r="MI110" i="7"/>
  <c r="MI109" i="7"/>
  <c r="MI108" i="7"/>
  <c r="MI107" i="7"/>
  <c r="MI106" i="7"/>
  <c r="MI105" i="7"/>
  <c r="MI104" i="7"/>
  <c r="MI103" i="7"/>
  <c r="MI102" i="7"/>
  <c r="MI101" i="7"/>
  <c r="MI100" i="7"/>
  <c r="MI99" i="7"/>
  <c r="MI98" i="7"/>
  <c r="MI97" i="7"/>
  <c r="MI96" i="7"/>
  <c r="MI95" i="7"/>
  <c r="MI94" i="7"/>
  <c r="MI93" i="7"/>
  <c r="MI92" i="7"/>
  <c r="MI91" i="7"/>
  <c r="MI90" i="7"/>
  <c r="MI89" i="7"/>
  <c r="MI88" i="7"/>
  <c r="MI87" i="7"/>
  <c r="MI86" i="7"/>
  <c r="MI85" i="7"/>
  <c r="MI84" i="7"/>
  <c r="MI83" i="7"/>
  <c r="MI82" i="7"/>
  <c r="MI81" i="7"/>
  <c r="MI80" i="7"/>
  <c r="MI79" i="7"/>
  <c r="MI78" i="7"/>
  <c r="MI77" i="7"/>
  <c r="MI76" i="7"/>
  <c r="MI75" i="7"/>
  <c r="MI74" i="7"/>
  <c r="MI73" i="7"/>
  <c r="MI72" i="7"/>
  <c r="MI71" i="7"/>
  <c r="MI70" i="7"/>
  <c r="MI69" i="7"/>
  <c r="MI68" i="7"/>
  <c r="MI67" i="7"/>
  <c r="MI66" i="7"/>
  <c r="MI65" i="7"/>
  <c r="MI64" i="7"/>
  <c r="MI63" i="7"/>
  <c r="MI62" i="7"/>
  <c r="MI61" i="7"/>
  <c r="MI60" i="7"/>
  <c r="MI59" i="7"/>
  <c r="MI58" i="7"/>
  <c r="MI57" i="7"/>
  <c r="MI56" i="7"/>
  <c r="MI55" i="7"/>
  <c r="MI54" i="7"/>
  <c r="MI53" i="7"/>
  <c r="MI52" i="7"/>
  <c r="MI51" i="7"/>
  <c r="MI50" i="7"/>
  <c r="MI49" i="7"/>
  <c r="MI48" i="7"/>
  <c r="MI47" i="7"/>
  <c r="MI46" i="7"/>
  <c r="MI45" i="7"/>
  <c r="MI44" i="7"/>
  <c r="MI43" i="7"/>
  <c r="MI42" i="7"/>
  <c r="MI41" i="7"/>
  <c r="MI40" i="7"/>
  <c r="MI39" i="7"/>
  <c r="MI38" i="7"/>
  <c r="MI37" i="7"/>
  <c r="MI36" i="7"/>
  <c r="MI35" i="7"/>
  <c r="MI34" i="7"/>
  <c r="MI33" i="7"/>
  <c r="MI32" i="7"/>
  <c r="MI31" i="7"/>
  <c r="MI30" i="7"/>
  <c r="MI29" i="7"/>
  <c r="MI28" i="7"/>
  <c r="MI27" i="7"/>
  <c r="MI26" i="7"/>
  <c r="MI25" i="7"/>
  <c r="MI24" i="7"/>
  <c r="MI23" i="7"/>
  <c r="MI22" i="7"/>
  <c r="MI21" i="7"/>
  <c r="MI20" i="7"/>
  <c r="MI19" i="7"/>
  <c r="MI18" i="7"/>
  <c r="MI17" i="7"/>
  <c r="MI16" i="7"/>
  <c r="MI15" i="7"/>
  <c r="MI14" i="7"/>
  <c r="MI13" i="7"/>
  <c r="MI12" i="7"/>
  <c r="MI11" i="7"/>
  <c r="MI10" i="7"/>
  <c r="MI9" i="7"/>
  <c r="MI8" i="7"/>
  <c r="MI7" i="7"/>
  <c r="MI6" i="7"/>
  <c r="MC427" i="7"/>
  <c r="MC426" i="7"/>
  <c r="MC425" i="7"/>
  <c r="MC424" i="7"/>
  <c r="MC423" i="7"/>
  <c r="MC422" i="7"/>
  <c r="MC421" i="7"/>
  <c r="MC420" i="7"/>
  <c r="MC419" i="7"/>
  <c r="MC418" i="7"/>
  <c r="MC417" i="7"/>
  <c r="MC416" i="7"/>
  <c r="MC415" i="7"/>
  <c r="MC414" i="7"/>
  <c r="MC413" i="7"/>
  <c r="MC412" i="7"/>
  <c r="MC411" i="7"/>
  <c r="MC410" i="7"/>
  <c r="MC409" i="7"/>
  <c r="MC408" i="7"/>
  <c r="MC407" i="7"/>
  <c r="MC406" i="7"/>
  <c r="MC405" i="7"/>
  <c r="MC404" i="7"/>
  <c r="MC403" i="7"/>
  <c r="MC402" i="7"/>
  <c r="MC401" i="7"/>
  <c r="MC400" i="7"/>
  <c r="MC399" i="7"/>
  <c r="MC398" i="7"/>
  <c r="MC397" i="7"/>
  <c r="MC396" i="7"/>
  <c r="MC395" i="7"/>
  <c r="MC394" i="7"/>
  <c r="MC393" i="7"/>
  <c r="MC392" i="7"/>
  <c r="MC391" i="7"/>
  <c r="MC390" i="7"/>
  <c r="MC389" i="7"/>
  <c r="MC388" i="7"/>
  <c r="MC387" i="7"/>
  <c r="MC386" i="7"/>
  <c r="MC385" i="7"/>
  <c r="MC384" i="7"/>
  <c r="MC383" i="7"/>
  <c r="MC382" i="7"/>
  <c r="MC381" i="7"/>
  <c r="MC380" i="7"/>
  <c r="MC379" i="7"/>
  <c r="MC378" i="7"/>
  <c r="MC377" i="7"/>
  <c r="MC376" i="7"/>
  <c r="MC375" i="7"/>
  <c r="MC374" i="7"/>
  <c r="MC373" i="7"/>
  <c r="MC372" i="7"/>
  <c r="MC371" i="7"/>
  <c r="MC370" i="7"/>
  <c r="MC369" i="7"/>
  <c r="MC368" i="7"/>
  <c r="MC367" i="7"/>
  <c r="MC366" i="7"/>
  <c r="MC365" i="7"/>
  <c r="MC364" i="7"/>
  <c r="MC363" i="7"/>
  <c r="MC362" i="7"/>
  <c r="MC361" i="7"/>
  <c r="MC360" i="7"/>
  <c r="MC359" i="7"/>
  <c r="MC358" i="7"/>
  <c r="MC357" i="7"/>
  <c r="MC356" i="7"/>
  <c r="MC355" i="7"/>
  <c r="MC354" i="7"/>
  <c r="MC353" i="7"/>
  <c r="MC352" i="7"/>
  <c r="MC351" i="7"/>
  <c r="MC350" i="7"/>
  <c r="MC349" i="7"/>
  <c r="MC348" i="7"/>
  <c r="MC347" i="7"/>
  <c r="MC346" i="7"/>
  <c r="MC345" i="7"/>
  <c r="MC344" i="7"/>
  <c r="MC343" i="7"/>
  <c r="MC342" i="7"/>
  <c r="MC341" i="7"/>
  <c r="MC340" i="7"/>
  <c r="MC339" i="7"/>
  <c r="MC338" i="7"/>
  <c r="MC337" i="7"/>
  <c r="MC336" i="7"/>
  <c r="MC335" i="7"/>
  <c r="MC334" i="7"/>
  <c r="MC333" i="7"/>
  <c r="MC332" i="7"/>
  <c r="MC331" i="7"/>
  <c r="MC330" i="7"/>
  <c r="MC329" i="7"/>
  <c r="MC328" i="7"/>
  <c r="MC327" i="7"/>
  <c r="MC326" i="7"/>
  <c r="MC325" i="7"/>
  <c r="MC324" i="7"/>
  <c r="MC323" i="7"/>
  <c r="MC322" i="7"/>
  <c r="MC321" i="7"/>
  <c r="MC320" i="7"/>
  <c r="MC319" i="7"/>
  <c r="MC318" i="7"/>
  <c r="MC317" i="7"/>
  <c r="MC316" i="7"/>
  <c r="MC315" i="7"/>
  <c r="MC314" i="7"/>
  <c r="MC313" i="7"/>
  <c r="MC312" i="7"/>
  <c r="MC311" i="7"/>
  <c r="MC310" i="7"/>
  <c r="MC309" i="7"/>
  <c r="MC308" i="7"/>
  <c r="MC307" i="7"/>
  <c r="MC306" i="7"/>
  <c r="MC305" i="7"/>
  <c r="MC304" i="7"/>
  <c r="MC303" i="7"/>
  <c r="MC302" i="7"/>
  <c r="MC301" i="7"/>
  <c r="MC300" i="7"/>
  <c r="MC299" i="7"/>
  <c r="MC298" i="7"/>
  <c r="MC297" i="7"/>
  <c r="MC296" i="7"/>
  <c r="MC295" i="7"/>
  <c r="MC294" i="7"/>
  <c r="MC293" i="7"/>
  <c r="MC292" i="7"/>
  <c r="MC291" i="7"/>
  <c r="MC290" i="7"/>
  <c r="MC289" i="7"/>
  <c r="MC288" i="7"/>
  <c r="MC287" i="7"/>
  <c r="MC286" i="7"/>
  <c r="MC285" i="7"/>
  <c r="MC284" i="7"/>
  <c r="MC283" i="7"/>
  <c r="MC282" i="7"/>
  <c r="MC281" i="7"/>
  <c r="MC280" i="7"/>
  <c r="MC279" i="7"/>
  <c r="MC278" i="7"/>
  <c r="MC277" i="7"/>
  <c r="MC276" i="7"/>
  <c r="MC275" i="7"/>
  <c r="MC274" i="7"/>
  <c r="MC273" i="7"/>
  <c r="MC272" i="7"/>
  <c r="MC271" i="7"/>
  <c r="MC270" i="7"/>
  <c r="MC269" i="7"/>
  <c r="MC268" i="7"/>
  <c r="MC267" i="7"/>
  <c r="MC266" i="7"/>
  <c r="MC265" i="7"/>
  <c r="MC264" i="7"/>
  <c r="MC263" i="7"/>
  <c r="MC262" i="7"/>
  <c r="MC261" i="7"/>
  <c r="MC260" i="7"/>
  <c r="MC259" i="7"/>
  <c r="MC258" i="7"/>
  <c r="MC257" i="7"/>
  <c r="MC256" i="7"/>
  <c r="MC255" i="7"/>
  <c r="MC254" i="7"/>
  <c r="MC253" i="7"/>
  <c r="MC252" i="7"/>
  <c r="MC251" i="7"/>
  <c r="MC250" i="7"/>
  <c r="MC249" i="7"/>
  <c r="MC248" i="7"/>
  <c r="MC247" i="7"/>
  <c r="MC246" i="7"/>
  <c r="MC245" i="7"/>
  <c r="MC244" i="7"/>
  <c r="MC243" i="7"/>
  <c r="MC242" i="7"/>
  <c r="MC241" i="7"/>
  <c r="MC240" i="7"/>
  <c r="MC239" i="7"/>
  <c r="MC238" i="7"/>
  <c r="MC237" i="7"/>
  <c r="MC236" i="7"/>
  <c r="MC235" i="7"/>
  <c r="MC234" i="7"/>
  <c r="MC233" i="7"/>
  <c r="MC232" i="7"/>
  <c r="MC231" i="7"/>
  <c r="MC230" i="7"/>
  <c r="MC229" i="7"/>
  <c r="MC228" i="7"/>
  <c r="MC227" i="7"/>
  <c r="MC226" i="7"/>
  <c r="MC225" i="7"/>
  <c r="MC224" i="7"/>
  <c r="MC223" i="7"/>
  <c r="MC222" i="7"/>
  <c r="MC221" i="7"/>
  <c r="MC220" i="7"/>
  <c r="MC219" i="7"/>
  <c r="MC218" i="7"/>
  <c r="MC217" i="7"/>
  <c r="MC216" i="7"/>
  <c r="MC215" i="7"/>
  <c r="MC214" i="7"/>
  <c r="MC213" i="7"/>
  <c r="MC212" i="7"/>
  <c r="MC211" i="7"/>
  <c r="MC210" i="7"/>
  <c r="MC209" i="7"/>
  <c r="MC208" i="7"/>
  <c r="MC207" i="7"/>
  <c r="MC206" i="7"/>
  <c r="MC205" i="7"/>
  <c r="MC204" i="7"/>
  <c r="MC203" i="7"/>
  <c r="MC202" i="7"/>
  <c r="MC201" i="7"/>
  <c r="MC200" i="7"/>
  <c r="MC199" i="7"/>
  <c r="MC198" i="7"/>
  <c r="MC197" i="7"/>
  <c r="MC196" i="7"/>
  <c r="MC195" i="7"/>
  <c r="MC194" i="7"/>
  <c r="MC193" i="7"/>
  <c r="MC192" i="7"/>
  <c r="MC191" i="7"/>
  <c r="MC190" i="7"/>
  <c r="MC189" i="7"/>
  <c r="MC188" i="7"/>
  <c r="MC187" i="7"/>
  <c r="MC186" i="7"/>
  <c r="MC185" i="7"/>
  <c r="MC184" i="7"/>
  <c r="MC183" i="7"/>
  <c r="MC182" i="7"/>
  <c r="MC181" i="7"/>
  <c r="MC180" i="7"/>
  <c r="MC179" i="7"/>
  <c r="MC178" i="7"/>
  <c r="MC177" i="7"/>
  <c r="MC176" i="7"/>
  <c r="MC175" i="7"/>
  <c r="MC174" i="7"/>
  <c r="MC173" i="7"/>
  <c r="MC172" i="7"/>
  <c r="MC171" i="7"/>
  <c r="MC170" i="7"/>
  <c r="MC169" i="7"/>
  <c r="MC168" i="7"/>
  <c r="MC167" i="7"/>
  <c r="MC166" i="7"/>
  <c r="MC165" i="7"/>
  <c r="MC164" i="7"/>
  <c r="MC163" i="7"/>
  <c r="MC162" i="7"/>
  <c r="MC161" i="7"/>
  <c r="MC160" i="7"/>
  <c r="MC159" i="7"/>
  <c r="MC158" i="7"/>
  <c r="MC157" i="7"/>
  <c r="MC156" i="7"/>
  <c r="MC155" i="7"/>
  <c r="MC154" i="7"/>
  <c r="MC153" i="7"/>
  <c r="MC152" i="7"/>
  <c r="MC151" i="7"/>
  <c r="MC150" i="7"/>
  <c r="MC149" i="7"/>
  <c r="MC148" i="7"/>
  <c r="MC147" i="7"/>
  <c r="MC146" i="7"/>
  <c r="MC145" i="7"/>
  <c r="MC144" i="7"/>
  <c r="MC143" i="7"/>
  <c r="MC142" i="7"/>
  <c r="MC141" i="7"/>
  <c r="MC140" i="7"/>
  <c r="MC139" i="7"/>
  <c r="MC138" i="7"/>
  <c r="MC137" i="7"/>
  <c r="MC136" i="7"/>
  <c r="MC135" i="7"/>
  <c r="MC134" i="7"/>
  <c r="MC133" i="7"/>
  <c r="MC132" i="7"/>
  <c r="MC131" i="7"/>
  <c r="MC130" i="7"/>
  <c r="MC129" i="7"/>
  <c r="MC128" i="7"/>
  <c r="MC127" i="7"/>
  <c r="MC126" i="7"/>
  <c r="MC125" i="7"/>
  <c r="MC124" i="7"/>
  <c r="MC123" i="7"/>
  <c r="MC122" i="7"/>
  <c r="MC121" i="7"/>
  <c r="MC120" i="7"/>
  <c r="MC119" i="7"/>
  <c r="MC118" i="7"/>
  <c r="MC117" i="7"/>
  <c r="MC116" i="7"/>
  <c r="MC115" i="7"/>
  <c r="MC114" i="7"/>
  <c r="MC113" i="7"/>
  <c r="MC112" i="7"/>
  <c r="MC111" i="7"/>
  <c r="MC110" i="7"/>
  <c r="MC109" i="7"/>
  <c r="MC108" i="7"/>
  <c r="MC107" i="7"/>
  <c r="MC106" i="7"/>
  <c r="MC105" i="7"/>
  <c r="MC104" i="7"/>
  <c r="MC103" i="7"/>
  <c r="MC102" i="7"/>
  <c r="MC101" i="7"/>
  <c r="MC100" i="7"/>
  <c r="MC99" i="7"/>
  <c r="MC98" i="7"/>
  <c r="MC97" i="7"/>
  <c r="MC96" i="7"/>
  <c r="MC95" i="7"/>
  <c r="MC94" i="7"/>
  <c r="MC93" i="7"/>
  <c r="MC92" i="7"/>
  <c r="MC91" i="7"/>
  <c r="MC90" i="7"/>
  <c r="MC89" i="7"/>
  <c r="MC88" i="7"/>
  <c r="MC87" i="7"/>
  <c r="MC86" i="7"/>
  <c r="MC85" i="7"/>
  <c r="MC84" i="7"/>
  <c r="MC83" i="7"/>
  <c r="MC82" i="7"/>
  <c r="MC81" i="7"/>
  <c r="MC80" i="7"/>
  <c r="MC79" i="7"/>
  <c r="MC78" i="7"/>
  <c r="MC77" i="7"/>
  <c r="MC76" i="7"/>
  <c r="MC75" i="7"/>
  <c r="MC74" i="7"/>
  <c r="MC73" i="7"/>
  <c r="MC72" i="7"/>
  <c r="MC71" i="7"/>
  <c r="MC70" i="7"/>
  <c r="MC69" i="7"/>
  <c r="MC68" i="7"/>
  <c r="MC67" i="7"/>
  <c r="MC66" i="7"/>
  <c r="MC65" i="7"/>
  <c r="MC64" i="7"/>
  <c r="MC63" i="7"/>
  <c r="MC62" i="7"/>
  <c r="MC61" i="7"/>
  <c r="MC60" i="7"/>
  <c r="MC59" i="7"/>
  <c r="MC58" i="7"/>
  <c r="MC57" i="7"/>
  <c r="MC56" i="7"/>
  <c r="MC55" i="7"/>
  <c r="MC54" i="7"/>
  <c r="MC53" i="7"/>
  <c r="MC52" i="7"/>
  <c r="MC51" i="7"/>
  <c r="MC50" i="7"/>
  <c r="MC49" i="7"/>
  <c r="MC48" i="7"/>
  <c r="MC47" i="7"/>
  <c r="MC46" i="7"/>
  <c r="MC45" i="7"/>
  <c r="MC44" i="7"/>
  <c r="MC43" i="7"/>
  <c r="MC42" i="7"/>
  <c r="MC41" i="7"/>
  <c r="MC40" i="7"/>
  <c r="MC39" i="7"/>
  <c r="MC38" i="7"/>
  <c r="MC37" i="7"/>
  <c r="MC36" i="7"/>
  <c r="MC35" i="7"/>
  <c r="MC34" i="7"/>
  <c r="MC33" i="7"/>
  <c r="MC32" i="7"/>
  <c r="MC31" i="7"/>
  <c r="MC30" i="7"/>
  <c r="MC29" i="7"/>
  <c r="MC28" i="7"/>
  <c r="MC27" i="7"/>
  <c r="MC26" i="7"/>
  <c r="MC25" i="7"/>
  <c r="MC24" i="7"/>
  <c r="MC23" i="7"/>
  <c r="MC22" i="7"/>
  <c r="MC21" i="7"/>
  <c r="MC20" i="7"/>
  <c r="MC19" i="7"/>
  <c r="MC18" i="7"/>
  <c r="MC17" i="7"/>
  <c r="MC16" i="7"/>
  <c r="MC15" i="7"/>
  <c r="MC14" i="7"/>
  <c r="MC13" i="7"/>
  <c r="MC12" i="7"/>
  <c r="MC11" i="7"/>
  <c r="MC10" i="7"/>
  <c r="MC9" i="7"/>
  <c r="MC8" i="7"/>
  <c r="MC7" i="7"/>
  <c r="MC6" i="7"/>
  <c r="LW427" i="7"/>
  <c r="LW426" i="7"/>
  <c r="LW425" i="7"/>
  <c r="LW424" i="7"/>
  <c r="LW423" i="7"/>
  <c r="LW422" i="7"/>
  <c r="LW421" i="7"/>
  <c r="LW420" i="7"/>
  <c r="LW419" i="7"/>
  <c r="LW418" i="7"/>
  <c r="LW417" i="7"/>
  <c r="LW416" i="7"/>
  <c r="LW415" i="7"/>
  <c r="LW414" i="7"/>
  <c r="LW413" i="7"/>
  <c r="LW412" i="7"/>
  <c r="LW411" i="7"/>
  <c r="LW410" i="7"/>
  <c r="LW409" i="7"/>
  <c r="LW408" i="7"/>
  <c r="LW407" i="7"/>
  <c r="LW406" i="7"/>
  <c r="LW405" i="7"/>
  <c r="LW404" i="7"/>
  <c r="LW403" i="7"/>
  <c r="LW402" i="7"/>
  <c r="LW401" i="7"/>
  <c r="LW400" i="7"/>
  <c r="LW399" i="7"/>
  <c r="LW398" i="7"/>
  <c r="LW397" i="7"/>
  <c r="LW396" i="7"/>
  <c r="LW395" i="7"/>
  <c r="LW394" i="7"/>
  <c r="LW393" i="7"/>
  <c r="LW392" i="7"/>
  <c r="LW391" i="7"/>
  <c r="LW390" i="7"/>
  <c r="LW389" i="7"/>
  <c r="LW388" i="7"/>
  <c r="LW387" i="7"/>
  <c r="LW386" i="7"/>
  <c r="LW385" i="7"/>
  <c r="LW384" i="7"/>
  <c r="LW383" i="7"/>
  <c r="LW382" i="7"/>
  <c r="LW381" i="7"/>
  <c r="LW380" i="7"/>
  <c r="LW379" i="7"/>
  <c r="LW378" i="7"/>
  <c r="LW377" i="7"/>
  <c r="LW376" i="7"/>
  <c r="LW375" i="7"/>
  <c r="LW374" i="7"/>
  <c r="LW373" i="7"/>
  <c r="LW372" i="7"/>
  <c r="LW371" i="7"/>
  <c r="LW370" i="7"/>
  <c r="LW369" i="7"/>
  <c r="LW368" i="7"/>
  <c r="LW367" i="7"/>
  <c r="LW366" i="7"/>
  <c r="LW365" i="7"/>
  <c r="LW364" i="7"/>
  <c r="LW363" i="7"/>
  <c r="LW362" i="7"/>
  <c r="LW361" i="7"/>
  <c r="LW360" i="7"/>
  <c r="LW359" i="7"/>
  <c r="LW358" i="7"/>
  <c r="LW357" i="7"/>
  <c r="LW356" i="7"/>
  <c r="LW355" i="7"/>
  <c r="LW354" i="7"/>
  <c r="LW353" i="7"/>
  <c r="LW352" i="7"/>
  <c r="LW351" i="7"/>
  <c r="LW350" i="7"/>
  <c r="LW349" i="7"/>
  <c r="LW348" i="7"/>
  <c r="LW347" i="7"/>
  <c r="LW346" i="7"/>
  <c r="LW345" i="7"/>
  <c r="LW344" i="7"/>
  <c r="LW343" i="7"/>
  <c r="LW342" i="7"/>
  <c r="LW341" i="7"/>
  <c r="LW340" i="7"/>
  <c r="LW339" i="7"/>
  <c r="LW338" i="7"/>
  <c r="LW337" i="7"/>
  <c r="LW336" i="7"/>
  <c r="LW335" i="7"/>
  <c r="LW334" i="7"/>
  <c r="LW333" i="7"/>
  <c r="LW332" i="7"/>
  <c r="LW331" i="7"/>
  <c r="LW330" i="7"/>
  <c r="LW329" i="7"/>
  <c r="LW328" i="7"/>
  <c r="LW327" i="7"/>
  <c r="LW326" i="7"/>
  <c r="LW325" i="7"/>
  <c r="LW324" i="7"/>
  <c r="LW323" i="7"/>
  <c r="LW322" i="7"/>
  <c r="LW321" i="7"/>
  <c r="LW320" i="7"/>
  <c r="LW319" i="7"/>
  <c r="LW318" i="7"/>
  <c r="LW317" i="7"/>
  <c r="LW316" i="7"/>
  <c r="LW315" i="7"/>
  <c r="LW314" i="7"/>
  <c r="LW313" i="7"/>
  <c r="LW312" i="7"/>
  <c r="LW311" i="7"/>
  <c r="LW310" i="7"/>
  <c r="LW309" i="7"/>
  <c r="LW308" i="7"/>
  <c r="LW307" i="7"/>
  <c r="LW306" i="7"/>
  <c r="LW305" i="7"/>
  <c r="LW304" i="7"/>
  <c r="LW303" i="7"/>
  <c r="LW302" i="7"/>
  <c r="LW301" i="7"/>
  <c r="LW300" i="7"/>
  <c r="LW299" i="7"/>
  <c r="LW298" i="7"/>
  <c r="LW297" i="7"/>
  <c r="LW296" i="7"/>
  <c r="LW295" i="7"/>
  <c r="LW294" i="7"/>
  <c r="LW293" i="7"/>
  <c r="LW292" i="7"/>
  <c r="LW291" i="7"/>
  <c r="LW290" i="7"/>
  <c r="LW289" i="7"/>
  <c r="LW288" i="7"/>
  <c r="LW287" i="7"/>
  <c r="LW286" i="7"/>
  <c r="LW285" i="7"/>
  <c r="LW284" i="7"/>
  <c r="LW283" i="7"/>
  <c r="LW282" i="7"/>
  <c r="LW281" i="7"/>
  <c r="LW280" i="7"/>
  <c r="LW279" i="7"/>
  <c r="LW278" i="7"/>
  <c r="LW277" i="7"/>
  <c r="LW276" i="7"/>
  <c r="LW275" i="7"/>
  <c r="LW274" i="7"/>
  <c r="LW273" i="7"/>
  <c r="LW272" i="7"/>
  <c r="LW271" i="7"/>
  <c r="LW270" i="7"/>
  <c r="LW269" i="7"/>
  <c r="LW268" i="7"/>
  <c r="LW267" i="7"/>
  <c r="LW266" i="7"/>
  <c r="LW265" i="7"/>
  <c r="LW264" i="7"/>
  <c r="LW263" i="7"/>
  <c r="LW262" i="7"/>
  <c r="LW261" i="7"/>
  <c r="LW260" i="7"/>
  <c r="LW259" i="7"/>
  <c r="LW258" i="7"/>
  <c r="LW257" i="7"/>
  <c r="LW256" i="7"/>
  <c r="LW255" i="7"/>
  <c r="LW254" i="7"/>
  <c r="LW253" i="7"/>
  <c r="LW252" i="7"/>
  <c r="LW251" i="7"/>
  <c r="LW250" i="7"/>
  <c r="LW249" i="7"/>
  <c r="LW248" i="7"/>
  <c r="LW247" i="7"/>
  <c r="LW246" i="7"/>
  <c r="LW245" i="7"/>
  <c r="LW244" i="7"/>
  <c r="LW243" i="7"/>
  <c r="LW242" i="7"/>
  <c r="LW241" i="7"/>
  <c r="LW240" i="7"/>
  <c r="LW239" i="7"/>
  <c r="LW238" i="7"/>
  <c r="LW237" i="7"/>
  <c r="LW236" i="7"/>
  <c r="LW235" i="7"/>
  <c r="LW234" i="7"/>
  <c r="LW233" i="7"/>
  <c r="LW232" i="7"/>
  <c r="LW231" i="7"/>
  <c r="LW230" i="7"/>
  <c r="LW229" i="7"/>
  <c r="LW228" i="7"/>
  <c r="LW227" i="7"/>
  <c r="LW226" i="7"/>
  <c r="LW225" i="7"/>
  <c r="LW224" i="7"/>
  <c r="LW223" i="7"/>
  <c r="LW222" i="7"/>
  <c r="LW221" i="7"/>
  <c r="LW220" i="7"/>
  <c r="LW219" i="7"/>
  <c r="LW218" i="7"/>
  <c r="LW217" i="7"/>
  <c r="LW216" i="7"/>
  <c r="LW215" i="7"/>
  <c r="LW214" i="7"/>
  <c r="LW213" i="7"/>
  <c r="LW212" i="7"/>
  <c r="LW211" i="7"/>
  <c r="LW210" i="7"/>
  <c r="LW209" i="7"/>
  <c r="LW208" i="7"/>
  <c r="LW207" i="7"/>
  <c r="LW206" i="7"/>
  <c r="LW205" i="7"/>
  <c r="LW204" i="7"/>
  <c r="LW203" i="7"/>
  <c r="LW202" i="7"/>
  <c r="LW201" i="7"/>
  <c r="LW200" i="7"/>
  <c r="LW199" i="7"/>
  <c r="LW198" i="7"/>
  <c r="LW197" i="7"/>
  <c r="LW196" i="7"/>
  <c r="LW195" i="7"/>
  <c r="LW194" i="7"/>
  <c r="LW193" i="7"/>
  <c r="LW192" i="7"/>
  <c r="LW191" i="7"/>
  <c r="LW190" i="7"/>
  <c r="LW189" i="7"/>
  <c r="LW188" i="7"/>
  <c r="LW187" i="7"/>
  <c r="LW186" i="7"/>
  <c r="LW185" i="7"/>
  <c r="LW184" i="7"/>
  <c r="LW183" i="7"/>
  <c r="LW182" i="7"/>
  <c r="LW181" i="7"/>
  <c r="LW180" i="7"/>
  <c r="LW179" i="7"/>
  <c r="LW178" i="7"/>
  <c r="LW177" i="7"/>
  <c r="LW176" i="7"/>
  <c r="LW175" i="7"/>
  <c r="LW174" i="7"/>
  <c r="LW173" i="7"/>
  <c r="LW172" i="7"/>
  <c r="LW171" i="7"/>
  <c r="LW170" i="7"/>
  <c r="LW169" i="7"/>
  <c r="LW168" i="7"/>
  <c r="LW167" i="7"/>
  <c r="LW166" i="7"/>
  <c r="LW165" i="7"/>
  <c r="LW164" i="7"/>
  <c r="LW163" i="7"/>
  <c r="LW162" i="7"/>
  <c r="LW161" i="7"/>
  <c r="LW160" i="7"/>
  <c r="LW159" i="7"/>
  <c r="LW158" i="7"/>
  <c r="LW157" i="7"/>
  <c r="LW156" i="7"/>
  <c r="LW155" i="7"/>
  <c r="LW154" i="7"/>
  <c r="LW153" i="7"/>
  <c r="LW152" i="7"/>
  <c r="LW151" i="7"/>
  <c r="LW150" i="7"/>
  <c r="LW149" i="7"/>
  <c r="LW148" i="7"/>
  <c r="LW147" i="7"/>
  <c r="LW146" i="7"/>
  <c r="LW145" i="7"/>
  <c r="LW144" i="7"/>
  <c r="LW143" i="7"/>
  <c r="LW142" i="7"/>
  <c r="LW141" i="7"/>
  <c r="LW140" i="7"/>
  <c r="LW139" i="7"/>
  <c r="LW138" i="7"/>
  <c r="LW137" i="7"/>
  <c r="LW136" i="7"/>
  <c r="LW135" i="7"/>
  <c r="LW134" i="7"/>
  <c r="LW133" i="7"/>
  <c r="LW132" i="7"/>
  <c r="LW131" i="7"/>
  <c r="LW130" i="7"/>
  <c r="LW129" i="7"/>
  <c r="LW128" i="7"/>
  <c r="LW127" i="7"/>
  <c r="LW126" i="7"/>
  <c r="LW125" i="7"/>
  <c r="LW124" i="7"/>
  <c r="LW123" i="7"/>
  <c r="LW122" i="7"/>
  <c r="LW121" i="7"/>
  <c r="LW120" i="7"/>
  <c r="LW119" i="7"/>
  <c r="LW118" i="7"/>
  <c r="LW117" i="7"/>
  <c r="LW116" i="7"/>
  <c r="LW115" i="7"/>
  <c r="LW114" i="7"/>
  <c r="LW113" i="7"/>
  <c r="LW112" i="7"/>
  <c r="LW111" i="7"/>
  <c r="LW110" i="7"/>
  <c r="LW109" i="7"/>
  <c r="LW108" i="7"/>
  <c r="LW107" i="7"/>
  <c r="LW106" i="7"/>
  <c r="LW105" i="7"/>
  <c r="LW104" i="7"/>
  <c r="LW103" i="7"/>
  <c r="LW102" i="7"/>
  <c r="LW101" i="7"/>
  <c r="LW100" i="7"/>
  <c r="LW99" i="7"/>
  <c r="LW98" i="7"/>
  <c r="LW97" i="7"/>
  <c r="LW96" i="7"/>
  <c r="LW95" i="7"/>
  <c r="LW94" i="7"/>
  <c r="LW93" i="7"/>
  <c r="LW92" i="7"/>
  <c r="LW91" i="7"/>
  <c r="LW90" i="7"/>
  <c r="LW89" i="7"/>
  <c r="LW88" i="7"/>
  <c r="LW87" i="7"/>
  <c r="LW86" i="7"/>
  <c r="LW85" i="7"/>
  <c r="LW84" i="7"/>
  <c r="LW83" i="7"/>
  <c r="LW82" i="7"/>
  <c r="LW81" i="7"/>
  <c r="LW80" i="7"/>
  <c r="LW79" i="7"/>
  <c r="LW78" i="7"/>
  <c r="LW77" i="7"/>
  <c r="LW76" i="7"/>
  <c r="LW75" i="7"/>
  <c r="LW74" i="7"/>
  <c r="LW73" i="7"/>
  <c r="LW72" i="7"/>
  <c r="LW71" i="7"/>
  <c r="LW70" i="7"/>
  <c r="LW69" i="7"/>
  <c r="LW68" i="7"/>
  <c r="LW67" i="7"/>
  <c r="LW66" i="7"/>
  <c r="LW65" i="7"/>
  <c r="LW64" i="7"/>
  <c r="LW63" i="7"/>
  <c r="LW62" i="7"/>
  <c r="LW61" i="7"/>
  <c r="LW60" i="7"/>
  <c r="LW59" i="7"/>
  <c r="LW58" i="7"/>
  <c r="LW57" i="7"/>
  <c r="LW56" i="7"/>
  <c r="LW55" i="7"/>
  <c r="LW54" i="7"/>
  <c r="LW53" i="7"/>
  <c r="LW52" i="7"/>
  <c r="LW51" i="7"/>
  <c r="LW50" i="7"/>
  <c r="LW49" i="7"/>
  <c r="LW48" i="7"/>
  <c r="LW47" i="7"/>
  <c r="LW46" i="7"/>
  <c r="LW45" i="7"/>
  <c r="LW44" i="7"/>
  <c r="LW43" i="7"/>
  <c r="LW42" i="7"/>
  <c r="LW41" i="7"/>
  <c r="LW40" i="7"/>
  <c r="LW39" i="7"/>
  <c r="LW38" i="7"/>
  <c r="LW37" i="7"/>
  <c r="LW36" i="7"/>
  <c r="LW35" i="7"/>
  <c r="LW34" i="7"/>
  <c r="LW33" i="7"/>
  <c r="LW32" i="7"/>
  <c r="LW31" i="7"/>
  <c r="LW30" i="7"/>
  <c r="LW29" i="7"/>
  <c r="LW28" i="7"/>
  <c r="LW27" i="7"/>
  <c r="LW26" i="7"/>
  <c r="LW25" i="7"/>
  <c r="LW24" i="7"/>
  <c r="LW23" i="7"/>
  <c r="LW22" i="7"/>
  <c r="LW21" i="7"/>
  <c r="LW20" i="7"/>
  <c r="LW19" i="7"/>
  <c r="LW18" i="7"/>
  <c r="LW17" i="7"/>
  <c r="LW16" i="7"/>
  <c r="LW15" i="7"/>
  <c r="LW14" i="7"/>
  <c r="LW13" i="7"/>
  <c r="LW12" i="7"/>
  <c r="LW11" i="7"/>
  <c r="LW10" i="7"/>
  <c r="LW9" i="7"/>
  <c r="LW8" i="7"/>
  <c r="LW7" i="7"/>
  <c r="LW6" i="7"/>
  <c r="LQ427" i="7"/>
  <c r="LQ426" i="7"/>
  <c r="LQ425" i="7"/>
  <c r="LQ424" i="7"/>
  <c r="LQ423" i="7"/>
  <c r="LQ422" i="7"/>
  <c r="LQ421" i="7"/>
  <c r="LQ420" i="7"/>
  <c r="LQ419" i="7"/>
  <c r="LQ418" i="7"/>
  <c r="LQ417" i="7"/>
  <c r="LQ416" i="7"/>
  <c r="LQ415" i="7"/>
  <c r="LQ414" i="7"/>
  <c r="LQ413" i="7"/>
  <c r="LQ412" i="7"/>
  <c r="LQ411" i="7"/>
  <c r="LQ410" i="7"/>
  <c r="LQ409" i="7"/>
  <c r="LQ408" i="7"/>
  <c r="LQ407" i="7"/>
  <c r="LQ406" i="7"/>
  <c r="LQ405" i="7"/>
  <c r="LQ404" i="7"/>
  <c r="LQ403" i="7"/>
  <c r="LQ402" i="7"/>
  <c r="LQ401" i="7"/>
  <c r="LQ400" i="7"/>
  <c r="LQ399" i="7"/>
  <c r="LQ398" i="7"/>
  <c r="LQ397" i="7"/>
  <c r="LQ396" i="7"/>
  <c r="LQ395" i="7"/>
  <c r="LQ394" i="7"/>
  <c r="LQ393" i="7"/>
  <c r="LQ392" i="7"/>
  <c r="LQ391" i="7"/>
  <c r="LQ390" i="7"/>
  <c r="LQ389" i="7"/>
  <c r="LQ388" i="7"/>
  <c r="LQ387" i="7"/>
  <c r="LQ386" i="7"/>
  <c r="LQ385" i="7"/>
  <c r="LQ384" i="7"/>
  <c r="LQ383" i="7"/>
  <c r="LQ382" i="7"/>
  <c r="LQ381" i="7"/>
  <c r="LQ380" i="7"/>
  <c r="LQ379" i="7"/>
  <c r="LQ378" i="7"/>
  <c r="LQ377" i="7"/>
  <c r="LQ376" i="7"/>
  <c r="LQ375" i="7"/>
  <c r="LQ374" i="7"/>
  <c r="LQ373" i="7"/>
  <c r="LQ372" i="7"/>
  <c r="LQ371" i="7"/>
  <c r="LQ370" i="7"/>
  <c r="LQ369" i="7"/>
  <c r="LQ368" i="7"/>
  <c r="LQ367" i="7"/>
  <c r="LQ366" i="7"/>
  <c r="LQ365" i="7"/>
  <c r="LQ364" i="7"/>
  <c r="LQ363" i="7"/>
  <c r="LQ362" i="7"/>
  <c r="LQ361" i="7"/>
  <c r="LQ360" i="7"/>
  <c r="LQ359" i="7"/>
  <c r="LQ358" i="7"/>
  <c r="LQ357" i="7"/>
  <c r="LQ356" i="7"/>
  <c r="LQ355" i="7"/>
  <c r="LQ354" i="7"/>
  <c r="LQ353" i="7"/>
  <c r="LQ352" i="7"/>
  <c r="LQ351" i="7"/>
  <c r="LQ350" i="7"/>
  <c r="LQ349" i="7"/>
  <c r="LQ348" i="7"/>
  <c r="LQ347" i="7"/>
  <c r="LQ346" i="7"/>
  <c r="LQ345" i="7"/>
  <c r="LQ344" i="7"/>
  <c r="LQ343" i="7"/>
  <c r="LQ342" i="7"/>
  <c r="LQ341" i="7"/>
  <c r="LQ340" i="7"/>
  <c r="LQ339" i="7"/>
  <c r="LQ338" i="7"/>
  <c r="LQ337" i="7"/>
  <c r="LQ336" i="7"/>
  <c r="LQ335" i="7"/>
  <c r="LQ334" i="7"/>
  <c r="LQ333" i="7"/>
  <c r="LQ332" i="7"/>
  <c r="LQ331" i="7"/>
  <c r="LQ330" i="7"/>
  <c r="LQ329" i="7"/>
  <c r="LQ328" i="7"/>
  <c r="LQ327" i="7"/>
  <c r="LQ326" i="7"/>
  <c r="LQ325" i="7"/>
  <c r="LQ324" i="7"/>
  <c r="LQ323" i="7"/>
  <c r="LQ322" i="7"/>
  <c r="LQ321" i="7"/>
  <c r="LQ320" i="7"/>
  <c r="LQ319" i="7"/>
  <c r="LQ318" i="7"/>
  <c r="LQ317" i="7"/>
  <c r="LQ316" i="7"/>
  <c r="LQ315" i="7"/>
  <c r="LQ314" i="7"/>
  <c r="LQ313" i="7"/>
  <c r="LQ312" i="7"/>
  <c r="LQ311" i="7"/>
  <c r="LQ310" i="7"/>
  <c r="LQ309" i="7"/>
  <c r="LQ308" i="7"/>
  <c r="LQ307" i="7"/>
  <c r="LQ306" i="7"/>
  <c r="LQ305" i="7"/>
  <c r="LQ304" i="7"/>
  <c r="LQ303" i="7"/>
  <c r="LQ302" i="7"/>
  <c r="LQ301" i="7"/>
  <c r="LQ300" i="7"/>
  <c r="LQ299" i="7"/>
  <c r="LQ298" i="7"/>
  <c r="LQ297" i="7"/>
  <c r="LQ296" i="7"/>
  <c r="LQ295" i="7"/>
  <c r="LQ294" i="7"/>
  <c r="LQ293" i="7"/>
  <c r="LQ292" i="7"/>
  <c r="LQ291" i="7"/>
  <c r="LQ290" i="7"/>
  <c r="LQ289" i="7"/>
  <c r="LQ288" i="7"/>
  <c r="LQ287" i="7"/>
  <c r="LQ286" i="7"/>
  <c r="LQ285" i="7"/>
  <c r="LQ284" i="7"/>
  <c r="LQ283" i="7"/>
  <c r="LQ282" i="7"/>
  <c r="LQ281" i="7"/>
  <c r="LQ280" i="7"/>
  <c r="LQ279" i="7"/>
  <c r="LQ278" i="7"/>
  <c r="LQ277" i="7"/>
  <c r="LQ276" i="7"/>
  <c r="LQ275" i="7"/>
  <c r="LQ274" i="7"/>
  <c r="LQ273" i="7"/>
  <c r="LQ272" i="7"/>
  <c r="LQ271" i="7"/>
  <c r="LQ270" i="7"/>
  <c r="LQ269" i="7"/>
  <c r="LQ268" i="7"/>
  <c r="LQ267" i="7"/>
  <c r="LQ266" i="7"/>
  <c r="LQ265" i="7"/>
  <c r="LQ264" i="7"/>
  <c r="LQ263" i="7"/>
  <c r="LQ262" i="7"/>
  <c r="LQ261" i="7"/>
  <c r="LQ260" i="7"/>
  <c r="LQ259" i="7"/>
  <c r="LQ258" i="7"/>
  <c r="LQ257" i="7"/>
  <c r="LQ256" i="7"/>
  <c r="LQ255" i="7"/>
  <c r="LQ254" i="7"/>
  <c r="LQ253" i="7"/>
  <c r="LQ252" i="7"/>
  <c r="LQ251" i="7"/>
  <c r="LQ250" i="7"/>
  <c r="LQ249" i="7"/>
  <c r="LQ248" i="7"/>
  <c r="LQ247" i="7"/>
  <c r="LQ246" i="7"/>
  <c r="LQ245" i="7"/>
  <c r="LQ244" i="7"/>
  <c r="LQ243" i="7"/>
  <c r="LQ242" i="7"/>
  <c r="LQ241" i="7"/>
  <c r="LQ240" i="7"/>
  <c r="LQ239" i="7"/>
  <c r="LQ238" i="7"/>
  <c r="LQ237" i="7"/>
  <c r="LQ236" i="7"/>
  <c r="LQ235" i="7"/>
  <c r="LQ234" i="7"/>
  <c r="LQ233" i="7"/>
  <c r="LQ232" i="7"/>
  <c r="LQ231" i="7"/>
  <c r="LQ230" i="7"/>
  <c r="LQ229" i="7"/>
  <c r="LQ228" i="7"/>
  <c r="LQ227" i="7"/>
  <c r="LQ226" i="7"/>
  <c r="LQ225" i="7"/>
  <c r="LQ224" i="7"/>
  <c r="LQ223" i="7"/>
  <c r="LQ222" i="7"/>
  <c r="LQ221" i="7"/>
  <c r="LQ220" i="7"/>
  <c r="LQ219" i="7"/>
  <c r="LQ218" i="7"/>
  <c r="LQ217" i="7"/>
  <c r="LQ216" i="7"/>
  <c r="LQ215" i="7"/>
  <c r="LQ214" i="7"/>
  <c r="LQ213" i="7"/>
  <c r="LQ212" i="7"/>
  <c r="LQ211" i="7"/>
  <c r="LQ210" i="7"/>
  <c r="LQ209" i="7"/>
  <c r="LQ208" i="7"/>
  <c r="LQ207" i="7"/>
  <c r="LQ206" i="7"/>
  <c r="LQ205" i="7"/>
  <c r="LQ204" i="7"/>
  <c r="LQ203" i="7"/>
  <c r="LQ202" i="7"/>
  <c r="LQ201" i="7"/>
  <c r="LQ200" i="7"/>
  <c r="LQ199" i="7"/>
  <c r="LQ198" i="7"/>
  <c r="LQ197" i="7"/>
  <c r="LQ196" i="7"/>
  <c r="LQ195" i="7"/>
  <c r="LQ194" i="7"/>
  <c r="LQ193" i="7"/>
  <c r="LQ192" i="7"/>
  <c r="LQ191" i="7"/>
  <c r="LQ190" i="7"/>
  <c r="LQ189" i="7"/>
  <c r="LQ188" i="7"/>
  <c r="LQ187" i="7"/>
  <c r="LQ186" i="7"/>
  <c r="LQ185" i="7"/>
  <c r="LQ184" i="7"/>
  <c r="LQ183" i="7"/>
  <c r="LQ182" i="7"/>
  <c r="LQ181" i="7"/>
  <c r="LQ180" i="7"/>
  <c r="LQ179" i="7"/>
  <c r="LQ178" i="7"/>
  <c r="LQ177" i="7"/>
  <c r="LQ176" i="7"/>
  <c r="LQ175" i="7"/>
  <c r="LQ174" i="7"/>
  <c r="LQ173" i="7"/>
  <c r="LQ172" i="7"/>
  <c r="LQ171" i="7"/>
  <c r="LQ170" i="7"/>
  <c r="LQ169" i="7"/>
  <c r="LQ168" i="7"/>
  <c r="LQ167" i="7"/>
  <c r="LQ166" i="7"/>
  <c r="LQ165" i="7"/>
  <c r="LQ164" i="7"/>
  <c r="LQ163" i="7"/>
  <c r="LQ162" i="7"/>
  <c r="LQ161" i="7"/>
  <c r="LQ160" i="7"/>
  <c r="LQ159" i="7"/>
  <c r="LQ158" i="7"/>
  <c r="LQ157" i="7"/>
  <c r="LQ156" i="7"/>
  <c r="LQ155" i="7"/>
  <c r="LQ154" i="7"/>
  <c r="LQ153" i="7"/>
  <c r="LQ152" i="7"/>
  <c r="LQ151" i="7"/>
  <c r="LQ150" i="7"/>
  <c r="LQ149" i="7"/>
  <c r="LQ148" i="7"/>
  <c r="LQ147" i="7"/>
  <c r="LQ146" i="7"/>
  <c r="LQ145" i="7"/>
  <c r="LQ144" i="7"/>
  <c r="LQ143" i="7"/>
  <c r="LQ142" i="7"/>
  <c r="LQ141" i="7"/>
  <c r="LQ140" i="7"/>
  <c r="LQ139" i="7"/>
  <c r="LQ138" i="7"/>
  <c r="LQ137" i="7"/>
  <c r="LQ136" i="7"/>
  <c r="LQ135" i="7"/>
  <c r="LQ134" i="7"/>
  <c r="LQ133" i="7"/>
  <c r="LQ132" i="7"/>
  <c r="LQ131" i="7"/>
  <c r="LQ130" i="7"/>
  <c r="LQ129" i="7"/>
  <c r="LQ128" i="7"/>
  <c r="LQ127" i="7"/>
  <c r="LQ126" i="7"/>
  <c r="LQ125" i="7"/>
  <c r="LQ124" i="7"/>
  <c r="LQ123" i="7"/>
  <c r="LQ122" i="7"/>
  <c r="LQ121" i="7"/>
  <c r="LQ120" i="7"/>
  <c r="LQ119" i="7"/>
  <c r="LQ118" i="7"/>
  <c r="LQ117" i="7"/>
  <c r="LQ116" i="7"/>
  <c r="LQ115" i="7"/>
  <c r="LQ114" i="7"/>
  <c r="LQ113" i="7"/>
  <c r="LQ112" i="7"/>
  <c r="LQ111" i="7"/>
  <c r="LQ110" i="7"/>
  <c r="LQ109" i="7"/>
  <c r="LQ108" i="7"/>
  <c r="LQ107" i="7"/>
  <c r="LQ106" i="7"/>
  <c r="LQ105" i="7"/>
  <c r="LQ104" i="7"/>
  <c r="LQ103" i="7"/>
  <c r="LQ102" i="7"/>
  <c r="LQ101" i="7"/>
  <c r="LQ100" i="7"/>
  <c r="LQ99" i="7"/>
  <c r="LQ98" i="7"/>
  <c r="LQ97" i="7"/>
  <c r="LQ96" i="7"/>
  <c r="LQ95" i="7"/>
  <c r="LQ94" i="7"/>
  <c r="LQ93" i="7"/>
  <c r="LQ92" i="7"/>
  <c r="LQ91" i="7"/>
  <c r="LQ90" i="7"/>
  <c r="LQ89" i="7"/>
  <c r="LQ88" i="7"/>
  <c r="LQ87" i="7"/>
  <c r="LQ86" i="7"/>
  <c r="LQ85" i="7"/>
  <c r="LQ84" i="7"/>
  <c r="LQ83" i="7"/>
  <c r="LQ82" i="7"/>
  <c r="LQ81" i="7"/>
  <c r="LQ80" i="7"/>
  <c r="LQ79" i="7"/>
  <c r="LQ78" i="7"/>
  <c r="LQ77" i="7"/>
  <c r="LQ76" i="7"/>
  <c r="LQ75" i="7"/>
  <c r="LQ74" i="7"/>
  <c r="LQ73" i="7"/>
  <c r="LQ72" i="7"/>
  <c r="LQ71" i="7"/>
  <c r="LQ70" i="7"/>
  <c r="LQ69" i="7"/>
  <c r="LQ68" i="7"/>
  <c r="LQ67" i="7"/>
  <c r="LQ66" i="7"/>
  <c r="LQ65" i="7"/>
  <c r="LQ64" i="7"/>
  <c r="LQ63" i="7"/>
  <c r="LQ62" i="7"/>
  <c r="LQ61" i="7"/>
  <c r="LQ60" i="7"/>
  <c r="LQ59" i="7"/>
  <c r="LQ58" i="7"/>
  <c r="LQ57" i="7"/>
  <c r="LQ56" i="7"/>
  <c r="LQ55" i="7"/>
  <c r="LQ54" i="7"/>
  <c r="LQ53" i="7"/>
  <c r="LQ52" i="7"/>
  <c r="LQ51" i="7"/>
  <c r="LQ50" i="7"/>
  <c r="LQ49" i="7"/>
  <c r="LQ48" i="7"/>
  <c r="LQ47" i="7"/>
  <c r="LQ46" i="7"/>
  <c r="LQ45" i="7"/>
  <c r="LQ44" i="7"/>
  <c r="LQ43" i="7"/>
  <c r="LQ42" i="7"/>
  <c r="LQ41" i="7"/>
  <c r="LQ40" i="7"/>
  <c r="LQ39" i="7"/>
  <c r="LQ38" i="7"/>
  <c r="LQ37" i="7"/>
  <c r="LQ36" i="7"/>
  <c r="LQ35" i="7"/>
  <c r="LQ34" i="7"/>
  <c r="LQ33" i="7"/>
  <c r="LQ32" i="7"/>
  <c r="LQ31" i="7"/>
  <c r="LQ30" i="7"/>
  <c r="LQ29" i="7"/>
  <c r="LQ28" i="7"/>
  <c r="LQ27" i="7"/>
  <c r="LQ26" i="7"/>
  <c r="LQ25" i="7"/>
  <c r="LQ24" i="7"/>
  <c r="LQ23" i="7"/>
  <c r="LQ22" i="7"/>
  <c r="LQ21" i="7"/>
  <c r="LQ20" i="7"/>
  <c r="LQ19" i="7"/>
  <c r="LQ18" i="7"/>
  <c r="LQ17" i="7"/>
  <c r="LQ16" i="7"/>
  <c r="LQ15" i="7"/>
  <c r="LQ14" i="7"/>
  <c r="LQ13" i="7"/>
  <c r="LQ12" i="7"/>
  <c r="LQ11" i="7"/>
  <c r="LQ10" i="7"/>
  <c r="LQ9" i="7"/>
  <c r="LQ8" i="7"/>
  <c r="LQ7" i="7"/>
  <c r="LQ6" i="7"/>
  <c r="LK427" i="7"/>
  <c r="LK426" i="7"/>
  <c r="LK425" i="7"/>
  <c r="LK424" i="7"/>
  <c r="LK423" i="7"/>
  <c r="LK422" i="7"/>
  <c r="LK421" i="7"/>
  <c r="LK420" i="7"/>
  <c r="LK419" i="7"/>
  <c r="LK418" i="7"/>
  <c r="LK417" i="7"/>
  <c r="LK416" i="7"/>
  <c r="LK415" i="7"/>
  <c r="LK414" i="7"/>
  <c r="LK413" i="7"/>
  <c r="LK412" i="7"/>
  <c r="LK411" i="7"/>
  <c r="LK410" i="7"/>
  <c r="LK409" i="7"/>
  <c r="LK408" i="7"/>
  <c r="LK407" i="7"/>
  <c r="LK406" i="7"/>
  <c r="LK405" i="7"/>
  <c r="LK404" i="7"/>
  <c r="LK403" i="7"/>
  <c r="LK402" i="7"/>
  <c r="LK401" i="7"/>
  <c r="LK400" i="7"/>
  <c r="LK399" i="7"/>
  <c r="LK398" i="7"/>
  <c r="LK397" i="7"/>
  <c r="LK396" i="7"/>
  <c r="LK395" i="7"/>
  <c r="LK394" i="7"/>
  <c r="LK393" i="7"/>
  <c r="LK392" i="7"/>
  <c r="LK391" i="7"/>
  <c r="LK390" i="7"/>
  <c r="LK389" i="7"/>
  <c r="LK388" i="7"/>
  <c r="LK387" i="7"/>
  <c r="LK386" i="7"/>
  <c r="LK385" i="7"/>
  <c r="LK384" i="7"/>
  <c r="LK383" i="7"/>
  <c r="LK382" i="7"/>
  <c r="LK381" i="7"/>
  <c r="LK380" i="7"/>
  <c r="LK379" i="7"/>
  <c r="LK378" i="7"/>
  <c r="LK377" i="7"/>
  <c r="LK376" i="7"/>
  <c r="LK375" i="7"/>
  <c r="LK374" i="7"/>
  <c r="LK373" i="7"/>
  <c r="LK372" i="7"/>
  <c r="LK371" i="7"/>
  <c r="LK370" i="7"/>
  <c r="LK369" i="7"/>
  <c r="LK368" i="7"/>
  <c r="LK367" i="7"/>
  <c r="LK366" i="7"/>
  <c r="LK365" i="7"/>
  <c r="LK364" i="7"/>
  <c r="LK363" i="7"/>
  <c r="LK362" i="7"/>
  <c r="LK361" i="7"/>
  <c r="LK360" i="7"/>
  <c r="LK359" i="7"/>
  <c r="LK358" i="7"/>
  <c r="LK357" i="7"/>
  <c r="LK356" i="7"/>
  <c r="LK355" i="7"/>
  <c r="LK354" i="7"/>
  <c r="LK353" i="7"/>
  <c r="LK352" i="7"/>
  <c r="LK351" i="7"/>
  <c r="LK350" i="7"/>
  <c r="LK349" i="7"/>
  <c r="LK348" i="7"/>
  <c r="LK347" i="7"/>
  <c r="LK346" i="7"/>
  <c r="LK345" i="7"/>
  <c r="LK344" i="7"/>
  <c r="LK343" i="7"/>
  <c r="LK342" i="7"/>
  <c r="LK341" i="7"/>
  <c r="LK340" i="7"/>
  <c r="LK339" i="7"/>
  <c r="LK338" i="7"/>
  <c r="LK337" i="7"/>
  <c r="LK336" i="7"/>
  <c r="LK335" i="7"/>
  <c r="LK334" i="7"/>
  <c r="LK333" i="7"/>
  <c r="LK332" i="7"/>
  <c r="LK331" i="7"/>
  <c r="LK330" i="7"/>
  <c r="LK329" i="7"/>
  <c r="LK328" i="7"/>
  <c r="LK327" i="7"/>
  <c r="LK326" i="7"/>
  <c r="LK325" i="7"/>
  <c r="LK324" i="7"/>
  <c r="LK323" i="7"/>
  <c r="LK322" i="7"/>
  <c r="LK321" i="7"/>
  <c r="LK320" i="7"/>
  <c r="LK319" i="7"/>
  <c r="LK318" i="7"/>
  <c r="LK317" i="7"/>
  <c r="LK316" i="7"/>
  <c r="LK315" i="7"/>
  <c r="LK314" i="7"/>
  <c r="LK313" i="7"/>
  <c r="LK312" i="7"/>
  <c r="LK311" i="7"/>
  <c r="LK310" i="7"/>
  <c r="LK309" i="7"/>
  <c r="LK308" i="7"/>
  <c r="LK307" i="7"/>
  <c r="LK306" i="7"/>
  <c r="LK305" i="7"/>
  <c r="LK304" i="7"/>
  <c r="LK303" i="7"/>
  <c r="LK302" i="7"/>
  <c r="LK301" i="7"/>
  <c r="LK300" i="7"/>
  <c r="LK299" i="7"/>
  <c r="LK298" i="7"/>
  <c r="LK297" i="7"/>
  <c r="LK296" i="7"/>
  <c r="LK295" i="7"/>
  <c r="LK294" i="7"/>
  <c r="LK293" i="7"/>
  <c r="LK292" i="7"/>
  <c r="LK291" i="7"/>
  <c r="LK290" i="7"/>
  <c r="LK289" i="7"/>
  <c r="LK288" i="7"/>
  <c r="LK287" i="7"/>
  <c r="LK286" i="7"/>
  <c r="LK285" i="7"/>
  <c r="LK284" i="7"/>
  <c r="LK283" i="7"/>
  <c r="LK282" i="7"/>
  <c r="LK281" i="7"/>
  <c r="LK280" i="7"/>
  <c r="LK279" i="7"/>
  <c r="LK278" i="7"/>
  <c r="LK277" i="7"/>
  <c r="LK276" i="7"/>
  <c r="LK275" i="7"/>
  <c r="LK274" i="7"/>
  <c r="LK273" i="7"/>
  <c r="LK272" i="7"/>
  <c r="LK271" i="7"/>
  <c r="LK270" i="7"/>
  <c r="LK269" i="7"/>
  <c r="LK268" i="7"/>
  <c r="LK267" i="7"/>
  <c r="LK266" i="7"/>
  <c r="LK265" i="7"/>
  <c r="LK264" i="7"/>
  <c r="LK263" i="7"/>
  <c r="LK262" i="7"/>
  <c r="LK261" i="7"/>
  <c r="LK260" i="7"/>
  <c r="LK259" i="7"/>
  <c r="LK258" i="7"/>
  <c r="LK257" i="7"/>
  <c r="LK256" i="7"/>
  <c r="LK255" i="7"/>
  <c r="LK254" i="7"/>
  <c r="LK253" i="7"/>
  <c r="LK252" i="7"/>
  <c r="LK251" i="7"/>
  <c r="LK250" i="7"/>
  <c r="LK249" i="7"/>
  <c r="LK248" i="7"/>
  <c r="LK247" i="7"/>
  <c r="LK246" i="7"/>
  <c r="LK245" i="7"/>
  <c r="LK244" i="7"/>
  <c r="LK243" i="7"/>
  <c r="LK242" i="7"/>
  <c r="LK241" i="7"/>
  <c r="LK240" i="7"/>
  <c r="LK239" i="7"/>
  <c r="LK238" i="7"/>
  <c r="LK237" i="7"/>
  <c r="LK236" i="7"/>
  <c r="LK235" i="7"/>
  <c r="LK234" i="7"/>
  <c r="LK233" i="7"/>
  <c r="LK232" i="7"/>
  <c r="LK231" i="7"/>
  <c r="LK230" i="7"/>
  <c r="LK229" i="7"/>
  <c r="LK228" i="7"/>
  <c r="LK227" i="7"/>
  <c r="LK226" i="7"/>
  <c r="LK225" i="7"/>
  <c r="LK224" i="7"/>
  <c r="LK223" i="7"/>
  <c r="LK222" i="7"/>
  <c r="LK221" i="7"/>
  <c r="LK220" i="7"/>
  <c r="LK219" i="7"/>
  <c r="LK218" i="7"/>
  <c r="LK217" i="7"/>
  <c r="LK216" i="7"/>
  <c r="LK215" i="7"/>
  <c r="LK214" i="7"/>
  <c r="LK213" i="7"/>
  <c r="LK212" i="7"/>
  <c r="LK211" i="7"/>
  <c r="LK210" i="7"/>
  <c r="LK209" i="7"/>
  <c r="LK208" i="7"/>
  <c r="LK207" i="7"/>
  <c r="LK206" i="7"/>
  <c r="LK205" i="7"/>
  <c r="LK204" i="7"/>
  <c r="LK203" i="7"/>
  <c r="LK202" i="7"/>
  <c r="LK201" i="7"/>
  <c r="LK200" i="7"/>
  <c r="LK199" i="7"/>
  <c r="LK198" i="7"/>
  <c r="LK197" i="7"/>
  <c r="LK196" i="7"/>
  <c r="LK195" i="7"/>
  <c r="LK194" i="7"/>
  <c r="LK193" i="7"/>
  <c r="LK192" i="7"/>
  <c r="LK191" i="7"/>
  <c r="LK190" i="7"/>
  <c r="LK189" i="7"/>
  <c r="LK188" i="7"/>
  <c r="LK187" i="7"/>
  <c r="LK186" i="7"/>
  <c r="LK185" i="7"/>
  <c r="LK184" i="7"/>
  <c r="LK183" i="7"/>
  <c r="LK182" i="7"/>
  <c r="LK181" i="7"/>
  <c r="LK180" i="7"/>
  <c r="LK179" i="7"/>
  <c r="LK178" i="7"/>
  <c r="LK177" i="7"/>
  <c r="LK176" i="7"/>
  <c r="LK175" i="7"/>
  <c r="LK174" i="7"/>
  <c r="LK173" i="7"/>
  <c r="LK172" i="7"/>
  <c r="LK171" i="7"/>
  <c r="LK170" i="7"/>
  <c r="LK169" i="7"/>
  <c r="LK168" i="7"/>
  <c r="LK167" i="7"/>
  <c r="LK166" i="7"/>
  <c r="LK165" i="7"/>
  <c r="LK164" i="7"/>
  <c r="LK163" i="7"/>
  <c r="LK162" i="7"/>
  <c r="LK161" i="7"/>
  <c r="LK160" i="7"/>
  <c r="LK159" i="7"/>
  <c r="LK158" i="7"/>
  <c r="LK157" i="7"/>
  <c r="LK156" i="7"/>
  <c r="LK155" i="7"/>
  <c r="LK154" i="7"/>
  <c r="LK153" i="7"/>
  <c r="LK152" i="7"/>
  <c r="LK151" i="7"/>
  <c r="LK150" i="7"/>
  <c r="LK149" i="7"/>
  <c r="LK148" i="7"/>
  <c r="LK147" i="7"/>
  <c r="LK146" i="7"/>
  <c r="LK145" i="7"/>
  <c r="LK144" i="7"/>
  <c r="LK143" i="7"/>
  <c r="LK142" i="7"/>
  <c r="LK141" i="7"/>
  <c r="LK140" i="7"/>
  <c r="LK139" i="7"/>
  <c r="LK138" i="7"/>
  <c r="LK137" i="7"/>
  <c r="LK136" i="7"/>
  <c r="LK135" i="7"/>
  <c r="LK134" i="7"/>
  <c r="LK133" i="7"/>
  <c r="LK132" i="7"/>
  <c r="LK131" i="7"/>
  <c r="LK130" i="7"/>
  <c r="LK129" i="7"/>
  <c r="LK128" i="7"/>
  <c r="LK127" i="7"/>
  <c r="LK126" i="7"/>
  <c r="LK125" i="7"/>
  <c r="LK124" i="7"/>
  <c r="LK123" i="7"/>
  <c r="LK122" i="7"/>
  <c r="LK121" i="7"/>
  <c r="LK120" i="7"/>
  <c r="LK119" i="7"/>
  <c r="LK118" i="7"/>
  <c r="LK117" i="7"/>
  <c r="LK116" i="7"/>
  <c r="LK115" i="7"/>
  <c r="LK114" i="7"/>
  <c r="LK113" i="7"/>
  <c r="LK112" i="7"/>
  <c r="LK111" i="7"/>
  <c r="LK110" i="7"/>
  <c r="LK109" i="7"/>
  <c r="LK108" i="7"/>
  <c r="LK107" i="7"/>
  <c r="LK106" i="7"/>
  <c r="LK105" i="7"/>
  <c r="LK104" i="7"/>
  <c r="LK103" i="7"/>
  <c r="LK102" i="7"/>
  <c r="LK101" i="7"/>
  <c r="LK100" i="7"/>
  <c r="LK99" i="7"/>
  <c r="LK98" i="7"/>
  <c r="LK97" i="7"/>
  <c r="LK96" i="7"/>
  <c r="LK95" i="7"/>
  <c r="LK94" i="7"/>
  <c r="LK93" i="7"/>
  <c r="LK92" i="7"/>
  <c r="LK91" i="7"/>
  <c r="LK90" i="7"/>
  <c r="LK89" i="7"/>
  <c r="LK88" i="7"/>
  <c r="LK87" i="7"/>
  <c r="LK86" i="7"/>
  <c r="LK85" i="7"/>
  <c r="LK84" i="7"/>
  <c r="LK83" i="7"/>
  <c r="LK82" i="7"/>
  <c r="LK81" i="7"/>
  <c r="LK80" i="7"/>
  <c r="LK79" i="7"/>
  <c r="LK78" i="7"/>
  <c r="LK77" i="7"/>
  <c r="LK76" i="7"/>
  <c r="LK75" i="7"/>
  <c r="LK74" i="7"/>
  <c r="LK73" i="7"/>
  <c r="LK72" i="7"/>
  <c r="LK71" i="7"/>
  <c r="LK70" i="7"/>
  <c r="LK69" i="7"/>
  <c r="LK68" i="7"/>
  <c r="LK67" i="7"/>
  <c r="LK66" i="7"/>
  <c r="LK65" i="7"/>
  <c r="LK64" i="7"/>
  <c r="LK63" i="7"/>
  <c r="LK62" i="7"/>
  <c r="LK61" i="7"/>
  <c r="LK60" i="7"/>
  <c r="LK59" i="7"/>
  <c r="LK58" i="7"/>
  <c r="LK57" i="7"/>
  <c r="LK56" i="7"/>
  <c r="LK55" i="7"/>
  <c r="LK54" i="7"/>
  <c r="LK53" i="7"/>
  <c r="LK52" i="7"/>
  <c r="LK51" i="7"/>
  <c r="LK50" i="7"/>
  <c r="LK49" i="7"/>
  <c r="LK48" i="7"/>
  <c r="LK47" i="7"/>
  <c r="LK46" i="7"/>
  <c r="LK45" i="7"/>
  <c r="LK44" i="7"/>
  <c r="LK43" i="7"/>
  <c r="LK42" i="7"/>
  <c r="LK41" i="7"/>
  <c r="LK40" i="7"/>
  <c r="LK39" i="7"/>
  <c r="LK38" i="7"/>
  <c r="LK37" i="7"/>
  <c r="LK36" i="7"/>
  <c r="LK35" i="7"/>
  <c r="LK34" i="7"/>
  <c r="LK33" i="7"/>
  <c r="LK32" i="7"/>
  <c r="LK31" i="7"/>
  <c r="LK30" i="7"/>
  <c r="LK29" i="7"/>
  <c r="LK28" i="7"/>
  <c r="LK27" i="7"/>
  <c r="LK26" i="7"/>
  <c r="LK25" i="7"/>
  <c r="LK24" i="7"/>
  <c r="LK23" i="7"/>
  <c r="LK22" i="7"/>
  <c r="LK21" i="7"/>
  <c r="LK20" i="7"/>
  <c r="LK19" i="7"/>
  <c r="LK18" i="7"/>
  <c r="LK17" i="7"/>
  <c r="LK16" i="7"/>
  <c r="LK15" i="7"/>
  <c r="LK14" i="7"/>
  <c r="LK13" i="7"/>
  <c r="LK12" i="7"/>
  <c r="LK11" i="7"/>
  <c r="LK10" i="7"/>
  <c r="LK9" i="7"/>
  <c r="LK8" i="7"/>
  <c r="LK7" i="7"/>
  <c r="LK6" i="7"/>
  <c r="LE427" i="7"/>
  <c r="LE426" i="7"/>
  <c r="LE425" i="7"/>
  <c r="LE424" i="7"/>
  <c r="LE423" i="7"/>
  <c r="LE422" i="7"/>
  <c r="LE421" i="7"/>
  <c r="LE420" i="7"/>
  <c r="LE419" i="7"/>
  <c r="LE418" i="7"/>
  <c r="LE417" i="7"/>
  <c r="LE416" i="7"/>
  <c r="LE415" i="7"/>
  <c r="LE414" i="7"/>
  <c r="LE413" i="7"/>
  <c r="LE412" i="7"/>
  <c r="LE411" i="7"/>
  <c r="LE410" i="7"/>
  <c r="LE409" i="7"/>
  <c r="LE408" i="7"/>
  <c r="LE407" i="7"/>
  <c r="LE406" i="7"/>
  <c r="LE405" i="7"/>
  <c r="LE404" i="7"/>
  <c r="LE403" i="7"/>
  <c r="LE402" i="7"/>
  <c r="LE401" i="7"/>
  <c r="LE400" i="7"/>
  <c r="LE399" i="7"/>
  <c r="LE398" i="7"/>
  <c r="LE397" i="7"/>
  <c r="LE396" i="7"/>
  <c r="LE395" i="7"/>
  <c r="LE394" i="7"/>
  <c r="LE393" i="7"/>
  <c r="LE392" i="7"/>
  <c r="LE391" i="7"/>
  <c r="LE390" i="7"/>
  <c r="LE389" i="7"/>
  <c r="LE388" i="7"/>
  <c r="LE387" i="7"/>
  <c r="LE386" i="7"/>
  <c r="LE385" i="7"/>
  <c r="LE384" i="7"/>
  <c r="LE383" i="7"/>
  <c r="LE382" i="7"/>
  <c r="LE381" i="7"/>
  <c r="LE380" i="7"/>
  <c r="LE379" i="7"/>
  <c r="LE378" i="7"/>
  <c r="LE377" i="7"/>
  <c r="LE376" i="7"/>
  <c r="LE375" i="7"/>
  <c r="LE374" i="7"/>
  <c r="LE373" i="7"/>
  <c r="LE372" i="7"/>
  <c r="LE371" i="7"/>
  <c r="LE370" i="7"/>
  <c r="LE369" i="7"/>
  <c r="LE368" i="7"/>
  <c r="LE367" i="7"/>
  <c r="LE366" i="7"/>
  <c r="LE365" i="7"/>
  <c r="LE364" i="7"/>
  <c r="LE363" i="7"/>
  <c r="LE362" i="7"/>
  <c r="LE361" i="7"/>
  <c r="LE360" i="7"/>
  <c r="LE359" i="7"/>
  <c r="LE358" i="7"/>
  <c r="LE357" i="7"/>
  <c r="LE356" i="7"/>
  <c r="LE355" i="7"/>
  <c r="LE354" i="7"/>
  <c r="LE353" i="7"/>
  <c r="LE352" i="7"/>
  <c r="LE351" i="7"/>
  <c r="LE350" i="7"/>
  <c r="LE349" i="7"/>
  <c r="LE348" i="7"/>
  <c r="LE347" i="7"/>
  <c r="LE346" i="7"/>
  <c r="LE345" i="7"/>
  <c r="LE344" i="7"/>
  <c r="LE343" i="7"/>
  <c r="LE342" i="7"/>
  <c r="LE341" i="7"/>
  <c r="LE340" i="7"/>
  <c r="LE339" i="7"/>
  <c r="LE338" i="7"/>
  <c r="LE337" i="7"/>
  <c r="LE336" i="7"/>
  <c r="LE335" i="7"/>
  <c r="LE334" i="7"/>
  <c r="LE333" i="7"/>
  <c r="LE332" i="7"/>
  <c r="LE331" i="7"/>
  <c r="LE330" i="7"/>
  <c r="LE329" i="7"/>
  <c r="LE328" i="7"/>
  <c r="LE327" i="7"/>
  <c r="LE326" i="7"/>
  <c r="LE325" i="7"/>
  <c r="LE324" i="7"/>
  <c r="LE323" i="7"/>
  <c r="LE322" i="7"/>
  <c r="LE321" i="7"/>
  <c r="LE320" i="7"/>
  <c r="LE319" i="7"/>
  <c r="LE318" i="7"/>
  <c r="LE317" i="7"/>
  <c r="LE316" i="7"/>
  <c r="LE315" i="7"/>
  <c r="LE314" i="7"/>
  <c r="LE313" i="7"/>
  <c r="LE312" i="7"/>
  <c r="LE311" i="7"/>
  <c r="LE310" i="7"/>
  <c r="LE309" i="7"/>
  <c r="LE308" i="7"/>
  <c r="LE307" i="7"/>
  <c r="LE306" i="7"/>
  <c r="LE305" i="7"/>
  <c r="LE304" i="7"/>
  <c r="LE303" i="7"/>
  <c r="LE302" i="7"/>
  <c r="LE301" i="7"/>
  <c r="LE300" i="7"/>
  <c r="LE299" i="7"/>
  <c r="LE298" i="7"/>
  <c r="LE297" i="7"/>
  <c r="LE296" i="7"/>
  <c r="LE295" i="7"/>
  <c r="LE294" i="7"/>
  <c r="LE293" i="7"/>
  <c r="LE292" i="7"/>
  <c r="LE291" i="7"/>
  <c r="LE290" i="7"/>
  <c r="LE289" i="7"/>
  <c r="LE288" i="7"/>
  <c r="LE287" i="7"/>
  <c r="LE286" i="7"/>
  <c r="LE285" i="7"/>
  <c r="LE284" i="7"/>
  <c r="LE283" i="7"/>
  <c r="LE282" i="7"/>
  <c r="LE281" i="7"/>
  <c r="LE280" i="7"/>
  <c r="LE279" i="7"/>
  <c r="LE278" i="7"/>
  <c r="LE277" i="7"/>
  <c r="LE276" i="7"/>
  <c r="LE275" i="7"/>
  <c r="LE274" i="7"/>
  <c r="LE273" i="7"/>
  <c r="LE272" i="7"/>
  <c r="LE271" i="7"/>
  <c r="LE270" i="7"/>
  <c r="LE269" i="7"/>
  <c r="LE268" i="7"/>
  <c r="LE267" i="7"/>
  <c r="LE266" i="7"/>
  <c r="LE265" i="7"/>
  <c r="LE264" i="7"/>
  <c r="LE263" i="7"/>
  <c r="LE262" i="7"/>
  <c r="LE261" i="7"/>
  <c r="LE260" i="7"/>
  <c r="LE259" i="7"/>
  <c r="LE258" i="7"/>
  <c r="LE257" i="7"/>
  <c r="LE256" i="7"/>
  <c r="LE255" i="7"/>
  <c r="LE254" i="7"/>
  <c r="LE253" i="7"/>
  <c r="LE252" i="7"/>
  <c r="LE251" i="7"/>
  <c r="LE250" i="7"/>
  <c r="LE249" i="7"/>
  <c r="LE248" i="7"/>
  <c r="LE247" i="7"/>
  <c r="LE246" i="7"/>
  <c r="LE245" i="7"/>
  <c r="LE244" i="7"/>
  <c r="LE243" i="7"/>
  <c r="LE242" i="7"/>
  <c r="LE241" i="7"/>
  <c r="LE240" i="7"/>
  <c r="LE239" i="7"/>
  <c r="LE238" i="7"/>
  <c r="LE237" i="7"/>
  <c r="LE236" i="7"/>
  <c r="LE235" i="7"/>
  <c r="LE234" i="7"/>
  <c r="LE233" i="7"/>
  <c r="LE232" i="7"/>
  <c r="LE231" i="7"/>
  <c r="LE230" i="7"/>
  <c r="LE229" i="7"/>
  <c r="LE228" i="7"/>
  <c r="LE227" i="7"/>
  <c r="LE226" i="7"/>
  <c r="LE225" i="7"/>
  <c r="LE224" i="7"/>
  <c r="LE223" i="7"/>
  <c r="LE222" i="7"/>
  <c r="LE221" i="7"/>
  <c r="LE220" i="7"/>
  <c r="LE219" i="7"/>
  <c r="LE218" i="7"/>
  <c r="LE217" i="7"/>
  <c r="LE216" i="7"/>
  <c r="LE215" i="7"/>
  <c r="LE214" i="7"/>
  <c r="LE213" i="7"/>
  <c r="LE212" i="7"/>
  <c r="LE211" i="7"/>
  <c r="LE210" i="7"/>
  <c r="LE209" i="7"/>
  <c r="LE208" i="7"/>
  <c r="LE207" i="7"/>
  <c r="LE206" i="7"/>
  <c r="LE205" i="7"/>
  <c r="LE204" i="7"/>
  <c r="LE203" i="7"/>
  <c r="LE202" i="7"/>
  <c r="LE201" i="7"/>
  <c r="LE200" i="7"/>
  <c r="LE199" i="7"/>
  <c r="LE198" i="7"/>
  <c r="LE197" i="7"/>
  <c r="LE196" i="7"/>
  <c r="LE195" i="7"/>
  <c r="LE194" i="7"/>
  <c r="LE193" i="7"/>
  <c r="LE192" i="7"/>
  <c r="LE191" i="7"/>
  <c r="LE190" i="7"/>
  <c r="LE189" i="7"/>
  <c r="LE188" i="7"/>
  <c r="LE187" i="7"/>
  <c r="LE186" i="7"/>
  <c r="LE185" i="7"/>
  <c r="LE184" i="7"/>
  <c r="LE183" i="7"/>
  <c r="LE182" i="7"/>
  <c r="LE181" i="7"/>
  <c r="LE180" i="7"/>
  <c r="LE179" i="7"/>
  <c r="LE178" i="7"/>
  <c r="LE177" i="7"/>
  <c r="LE176" i="7"/>
  <c r="LE175" i="7"/>
  <c r="LE174" i="7"/>
  <c r="LE173" i="7"/>
  <c r="LE172" i="7"/>
  <c r="LE171" i="7"/>
  <c r="LE170" i="7"/>
  <c r="LE169" i="7"/>
  <c r="LE168" i="7"/>
  <c r="LE167" i="7"/>
  <c r="LE166" i="7"/>
  <c r="LE165" i="7"/>
  <c r="LE164" i="7"/>
  <c r="LE163" i="7"/>
  <c r="LE162" i="7"/>
  <c r="LE161" i="7"/>
  <c r="LE160" i="7"/>
  <c r="LE159" i="7"/>
  <c r="LE158" i="7"/>
  <c r="LE157" i="7"/>
  <c r="LE156" i="7"/>
  <c r="LE155" i="7"/>
  <c r="LE154" i="7"/>
  <c r="LE153" i="7"/>
  <c r="LE152" i="7"/>
  <c r="LE151" i="7"/>
  <c r="LE150" i="7"/>
  <c r="LE149" i="7"/>
  <c r="LE148" i="7"/>
  <c r="LE147" i="7"/>
  <c r="LE146" i="7"/>
  <c r="LE145" i="7"/>
  <c r="LE144" i="7"/>
  <c r="LE143" i="7"/>
  <c r="LE142" i="7"/>
  <c r="LE141" i="7"/>
  <c r="LE140" i="7"/>
  <c r="LE139" i="7"/>
  <c r="LE138" i="7"/>
  <c r="LE137" i="7"/>
  <c r="LE136" i="7"/>
  <c r="LE135" i="7"/>
  <c r="LE134" i="7"/>
  <c r="LE133" i="7"/>
  <c r="LE132" i="7"/>
  <c r="LE131" i="7"/>
  <c r="LE130" i="7"/>
  <c r="LE129" i="7"/>
  <c r="LE128" i="7"/>
  <c r="LE127" i="7"/>
  <c r="LE126" i="7"/>
  <c r="LE125" i="7"/>
  <c r="LE124" i="7"/>
  <c r="LE123" i="7"/>
  <c r="LE122" i="7"/>
  <c r="LE121" i="7"/>
  <c r="LE120" i="7"/>
  <c r="LE119" i="7"/>
  <c r="LE118" i="7"/>
  <c r="LE117" i="7"/>
  <c r="LE116" i="7"/>
  <c r="LE115" i="7"/>
  <c r="LE114" i="7"/>
  <c r="LE113" i="7"/>
  <c r="LE112" i="7"/>
  <c r="LE111" i="7"/>
  <c r="LE110" i="7"/>
  <c r="LE109" i="7"/>
  <c r="LE108" i="7"/>
  <c r="LE107" i="7"/>
  <c r="LE106" i="7"/>
  <c r="LE105" i="7"/>
  <c r="LE104" i="7"/>
  <c r="LE103" i="7"/>
  <c r="LE102" i="7"/>
  <c r="LE101" i="7"/>
  <c r="LE100" i="7"/>
  <c r="LE99" i="7"/>
  <c r="LE98" i="7"/>
  <c r="LE97" i="7"/>
  <c r="LE96" i="7"/>
  <c r="LE95" i="7"/>
  <c r="LE94" i="7"/>
  <c r="LE93" i="7"/>
  <c r="LE92" i="7"/>
  <c r="LE91" i="7"/>
  <c r="LE90" i="7"/>
  <c r="LE89" i="7"/>
  <c r="LE88" i="7"/>
  <c r="LE87" i="7"/>
  <c r="LE86" i="7"/>
  <c r="LE85" i="7"/>
  <c r="LE84" i="7"/>
  <c r="LE83" i="7"/>
  <c r="LE82" i="7"/>
  <c r="LE81" i="7"/>
  <c r="LE80" i="7"/>
  <c r="LE79" i="7"/>
  <c r="LE78" i="7"/>
  <c r="LE77" i="7"/>
  <c r="LE76" i="7"/>
  <c r="LE75" i="7"/>
  <c r="LE74" i="7"/>
  <c r="LE73" i="7"/>
  <c r="LE72" i="7"/>
  <c r="LE71" i="7"/>
  <c r="LE70" i="7"/>
  <c r="LE69" i="7"/>
  <c r="LE68" i="7"/>
  <c r="LE67" i="7"/>
  <c r="LE66" i="7"/>
  <c r="LE65" i="7"/>
  <c r="LE64" i="7"/>
  <c r="LE63" i="7"/>
  <c r="LE62" i="7"/>
  <c r="LE61" i="7"/>
  <c r="LE60" i="7"/>
  <c r="LE59" i="7"/>
  <c r="LE58" i="7"/>
  <c r="LE57" i="7"/>
  <c r="LE56" i="7"/>
  <c r="LE55" i="7"/>
  <c r="LE54" i="7"/>
  <c r="LE53" i="7"/>
  <c r="LE52" i="7"/>
  <c r="LE51" i="7"/>
  <c r="LE50" i="7"/>
  <c r="LE49" i="7"/>
  <c r="LE48" i="7"/>
  <c r="LE47" i="7"/>
  <c r="LE46" i="7"/>
  <c r="LE45" i="7"/>
  <c r="LE44" i="7"/>
  <c r="LE43" i="7"/>
  <c r="LE42" i="7"/>
  <c r="LE41" i="7"/>
  <c r="LE40" i="7"/>
  <c r="LE39" i="7"/>
  <c r="LE38" i="7"/>
  <c r="LE37" i="7"/>
  <c r="LE36" i="7"/>
  <c r="LE35" i="7"/>
  <c r="LE34" i="7"/>
  <c r="LE33" i="7"/>
  <c r="LE32" i="7"/>
  <c r="LE31" i="7"/>
  <c r="LE30" i="7"/>
  <c r="LE29" i="7"/>
  <c r="LE28" i="7"/>
  <c r="LE27" i="7"/>
  <c r="LE26" i="7"/>
  <c r="LE25" i="7"/>
  <c r="LE24" i="7"/>
  <c r="LE23" i="7"/>
  <c r="LE22" i="7"/>
  <c r="LE21" i="7"/>
  <c r="LE20" i="7"/>
  <c r="LE19" i="7"/>
  <c r="LE18" i="7"/>
  <c r="LE17" i="7"/>
  <c r="LE16" i="7"/>
  <c r="LE15" i="7"/>
  <c r="LE14" i="7"/>
  <c r="LE13" i="7"/>
  <c r="LE12" i="7"/>
  <c r="LE11" i="7"/>
  <c r="LE10" i="7"/>
  <c r="LE9" i="7"/>
  <c r="LE8" i="7"/>
  <c r="LE7" i="7"/>
  <c r="LE6" i="7"/>
  <c r="KY427" i="7"/>
  <c r="KY426" i="7"/>
  <c r="KY425" i="7"/>
  <c r="KY424" i="7"/>
  <c r="KY423" i="7"/>
  <c r="KY422" i="7"/>
  <c r="KY421" i="7"/>
  <c r="KY420" i="7"/>
  <c r="KY419" i="7"/>
  <c r="KY418" i="7"/>
  <c r="KY417" i="7"/>
  <c r="KY416" i="7"/>
  <c r="KY415" i="7"/>
  <c r="KY414" i="7"/>
  <c r="KY413" i="7"/>
  <c r="KY412" i="7"/>
  <c r="KY411" i="7"/>
  <c r="KY410" i="7"/>
  <c r="KY409" i="7"/>
  <c r="KY408" i="7"/>
  <c r="KY407" i="7"/>
  <c r="KY406" i="7"/>
  <c r="KY405" i="7"/>
  <c r="KY404" i="7"/>
  <c r="KY403" i="7"/>
  <c r="KY402" i="7"/>
  <c r="KY401" i="7"/>
  <c r="KY400" i="7"/>
  <c r="KY399" i="7"/>
  <c r="KY398" i="7"/>
  <c r="KY397" i="7"/>
  <c r="KY396" i="7"/>
  <c r="KY395" i="7"/>
  <c r="KY394" i="7"/>
  <c r="KY393" i="7"/>
  <c r="KY392" i="7"/>
  <c r="KY391" i="7"/>
  <c r="KY390" i="7"/>
  <c r="KY389" i="7"/>
  <c r="KY388" i="7"/>
  <c r="KY387" i="7"/>
  <c r="KY386" i="7"/>
  <c r="KY385" i="7"/>
  <c r="KY384" i="7"/>
  <c r="KY383" i="7"/>
  <c r="KY382" i="7"/>
  <c r="KY381" i="7"/>
  <c r="KY380" i="7"/>
  <c r="KY379" i="7"/>
  <c r="KY378" i="7"/>
  <c r="KY377" i="7"/>
  <c r="KY376" i="7"/>
  <c r="KY375" i="7"/>
  <c r="KY374" i="7"/>
  <c r="KY373" i="7"/>
  <c r="KY372" i="7"/>
  <c r="KY371" i="7"/>
  <c r="KY370" i="7"/>
  <c r="KY369" i="7"/>
  <c r="KY368" i="7"/>
  <c r="KY367" i="7"/>
  <c r="KY366" i="7"/>
  <c r="KY365" i="7"/>
  <c r="KY364" i="7"/>
  <c r="KY363" i="7"/>
  <c r="KY362" i="7"/>
  <c r="KY361" i="7"/>
  <c r="KY360" i="7"/>
  <c r="KY359" i="7"/>
  <c r="KY358" i="7"/>
  <c r="KY357" i="7"/>
  <c r="KY356" i="7"/>
  <c r="KY355" i="7"/>
  <c r="KY354" i="7"/>
  <c r="KY353" i="7"/>
  <c r="KY352" i="7"/>
  <c r="KY351" i="7"/>
  <c r="KY350" i="7"/>
  <c r="KY349" i="7"/>
  <c r="KY348" i="7"/>
  <c r="KY347" i="7"/>
  <c r="KY346" i="7"/>
  <c r="KY345" i="7"/>
  <c r="KY344" i="7"/>
  <c r="KY343" i="7"/>
  <c r="KY342" i="7"/>
  <c r="KY341" i="7"/>
  <c r="KY340" i="7"/>
  <c r="KY339" i="7"/>
  <c r="KY338" i="7"/>
  <c r="KY337" i="7"/>
  <c r="KY336" i="7"/>
  <c r="KY335" i="7"/>
  <c r="KY334" i="7"/>
  <c r="KY333" i="7"/>
  <c r="KY332" i="7"/>
  <c r="KY331" i="7"/>
  <c r="KY330" i="7"/>
  <c r="KY329" i="7"/>
  <c r="KY328" i="7"/>
  <c r="KY327" i="7"/>
  <c r="KY326" i="7"/>
  <c r="KY325" i="7"/>
  <c r="KY324" i="7"/>
  <c r="KY323" i="7"/>
  <c r="KY322" i="7"/>
  <c r="KY321" i="7"/>
  <c r="KY320" i="7"/>
  <c r="KY319" i="7"/>
  <c r="KY318" i="7"/>
  <c r="KY317" i="7"/>
  <c r="KY316" i="7"/>
  <c r="KY315" i="7"/>
  <c r="KY314" i="7"/>
  <c r="KY313" i="7"/>
  <c r="KY312" i="7"/>
  <c r="KY311" i="7"/>
  <c r="KY310" i="7"/>
  <c r="KY309" i="7"/>
  <c r="KY308" i="7"/>
  <c r="KY307" i="7"/>
  <c r="KY306" i="7"/>
  <c r="KY305" i="7"/>
  <c r="KY304" i="7"/>
  <c r="KY303" i="7"/>
  <c r="KY302" i="7"/>
  <c r="KY301" i="7"/>
  <c r="KY300" i="7"/>
  <c r="KY299" i="7"/>
  <c r="KY298" i="7"/>
  <c r="KY297" i="7"/>
  <c r="KY296" i="7"/>
  <c r="KY295" i="7"/>
  <c r="KY294" i="7"/>
  <c r="KY293" i="7"/>
  <c r="KY292" i="7"/>
  <c r="KY291" i="7"/>
  <c r="KY290" i="7"/>
  <c r="KY289" i="7"/>
  <c r="KY288" i="7"/>
  <c r="KY287" i="7"/>
  <c r="KY286" i="7"/>
  <c r="KY285" i="7"/>
  <c r="KY284" i="7"/>
  <c r="KY283" i="7"/>
  <c r="KY282" i="7"/>
  <c r="KY281" i="7"/>
  <c r="KY280" i="7"/>
  <c r="KY279" i="7"/>
  <c r="KY278" i="7"/>
  <c r="KY277" i="7"/>
  <c r="KY276" i="7"/>
  <c r="KY275" i="7"/>
  <c r="KY274" i="7"/>
  <c r="KY273" i="7"/>
  <c r="KY272" i="7"/>
  <c r="KY271" i="7"/>
  <c r="KY270" i="7"/>
  <c r="KY269" i="7"/>
  <c r="KY268" i="7"/>
  <c r="KY267" i="7"/>
  <c r="KY266" i="7"/>
  <c r="KY265" i="7"/>
  <c r="KY264" i="7"/>
  <c r="KY263" i="7"/>
  <c r="KY262" i="7"/>
  <c r="KY261" i="7"/>
  <c r="KY260" i="7"/>
  <c r="KY259" i="7"/>
  <c r="KY258" i="7"/>
  <c r="KY257" i="7"/>
  <c r="KY256" i="7"/>
  <c r="KY255" i="7"/>
  <c r="KY254" i="7"/>
  <c r="KY253" i="7"/>
  <c r="KY252" i="7"/>
  <c r="KY251" i="7"/>
  <c r="KY250" i="7"/>
  <c r="KY249" i="7"/>
  <c r="KY248" i="7"/>
  <c r="KY247" i="7"/>
  <c r="KY246" i="7"/>
  <c r="KY245" i="7"/>
  <c r="KY244" i="7"/>
  <c r="KY243" i="7"/>
  <c r="KY242" i="7"/>
  <c r="KY241" i="7"/>
  <c r="KY240" i="7"/>
  <c r="KY239" i="7"/>
  <c r="KY238" i="7"/>
  <c r="KY237" i="7"/>
  <c r="KY236" i="7"/>
  <c r="KY235" i="7"/>
  <c r="KY234" i="7"/>
  <c r="KY233" i="7"/>
  <c r="KY232" i="7"/>
  <c r="KY231" i="7"/>
  <c r="KY230" i="7"/>
  <c r="KY229" i="7"/>
  <c r="KY228" i="7"/>
  <c r="KY227" i="7"/>
  <c r="KY226" i="7"/>
  <c r="KY225" i="7"/>
  <c r="KY224" i="7"/>
  <c r="KY223" i="7"/>
  <c r="KY222" i="7"/>
  <c r="KY221" i="7"/>
  <c r="KY220" i="7"/>
  <c r="KY219" i="7"/>
  <c r="KY218" i="7"/>
  <c r="KY217" i="7"/>
  <c r="KY216" i="7"/>
  <c r="KY215" i="7"/>
  <c r="KY214" i="7"/>
  <c r="KY213" i="7"/>
  <c r="KY212" i="7"/>
  <c r="KY211" i="7"/>
  <c r="KY210" i="7"/>
  <c r="KY209" i="7"/>
  <c r="KY208" i="7"/>
  <c r="KY207" i="7"/>
  <c r="KY206" i="7"/>
  <c r="KY205" i="7"/>
  <c r="KY204" i="7"/>
  <c r="KY203" i="7"/>
  <c r="KY202" i="7"/>
  <c r="KY201" i="7"/>
  <c r="KY200" i="7"/>
  <c r="KY199" i="7"/>
  <c r="KY198" i="7"/>
  <c r="KY197" i="7"/>
  <c r="KY196" i="7"/>
  <c r="KY195" i="7"/>
  <c r="KY194" i="7"/>
  <c r="KY193" i="7"/>
  <c r="KY192" i="7"/>
  <c r="KY191" i="7"/>
  <c r="KY190" i="7"/>
  <c r="KY189" i="7"/>
  <c r="KY188" i="7"/>
  <c r="KY187" i="7"/>
  <c r="KY186" i="7"/>
  <c r="KY185" i="7"/>
  <c r="KY184" i="7"/>
  <c r="KY183" i="7"/>
  <c r="KY182" i="7"/>
  <c r="KY181" i="7"/>
  <c r="KY180" i="7"/>
  <c r="KY179" i="7"/>
  <c r="KY178" i="7"/>
  <c r="KY177" i="7"/>
  <c r="KY176" i="7"/>
  <c r="KY175" i="7"/>
  <c r="KY174" i="7"/>
  <c r="KY173" i="7"/>
  <c r="KY172" i="7"/>
  <c r="KY171" i="7"/>
  <c r="KY170" i="7"/>
  <c r="KY169" i="7"/>
  <c r="KY168" i="7"/>
  <c r="KY167" i="7"/>
  <c r="KY166" i="7"/>
  <c r="KY165" i="7"/>
  <c r="KY164" i="7"/>
  <c r="KY163" i="7"/>
  <c r="KY162" i="7"/>
  <c r="KY161" i="7"/>
  <c r="KY160" i="7"/>
  <c r="KY159" i="7"/>
  <c r="KY158" i="7"/>
  <c r="KY157" i="7"/>
  <c r="KY156" i="7"/>
  <c r="KY155" i="7"/>
  <c r="KY154" i="7"/>
  <c r="KY153" i="7"/>
  <c r="KY152" i="7"/>
  <c r="KY151" i="7"/>
  <c r="KY150" i="7"/>
  <c r="KY149" i="7"/>
  <c r="KY148" i="7"/>
  <c r="KY147" i="7"/>
  <c r="KY146" i="7"/>
  <c r="KY145" i="7"/>
  <c r="KY144" i="7"/>
  <c r="KY143" i="7"/>
  <c r="KY142" i="7"/>
  <c r="KY141" i="7"/>
  <c r="KY140" i="7"/>
  <c r="KY139" i="7"/>
  <c r="KY138" i="7"/>
  <c r="KY137" i="7"/>
  <c r="KY136" i="7"/>
  <c r="KY135" i="7"/>
  <c r="KY134" i="7"/>
  <c r="KY133" i="7"/>
  <c r="KY132" i="7"/>
  <c r="KY131" i="7"/>
  <c r="KY130" i="7"/>
  <c r="KY129" i="7"/>
  <c r="KY128" i="7"/>
  <c r="KY127" i="7"/>
  <c r="KY126" i="7"/>
  <c r="KY125" i="7"/>
  <c r="KY124" i="7"/>
  <c r="KY123" i="7"/>
  <c r="KY122" i="7"/>
  <c r="KY121" i="7"/>
  <c r="KY120" i="7"/>
  <c r="KY119" i="7"/>
  <c r="KY118" i="7"/>
  <c r="KY117" i="7"/>
  <c r="KY116" i="7"/>
  <c r="KY115" i="7"/>
  <c r="KY114" i="7"/>
  <c r="KY113" i="7"/>
  <c r="KY112" i="7"/>
  <c r="KY111" i="7"/>
  <c r="KY110" i="7"/>
  <c r="KY109" i="7"/>
  <c r="KY108" i="7"/>
  <c r="KY107" i="7"/>
  <c r="KY106" i="7"/>
  <c r="KY105" i="7"/>
  <c r="KY104" i="7"/>
  <c r="KY103" i="7"/>
  <c r="KY102" i="7"/>
  <c r="KY101" i="7"/>
  <c r="KY100" i="7"/>
  <c r="KY99" i="7"/>
  <c r="KY98" i="7"/>
  <c r="KY97" i="7"/>
  <c r="KY96" i="7"/>
  <c r="KY95" i="7"/>
  <c r="KY94" i="7"/>
  <c r="KY93" i="7"/>
  <c r="KY92" i="7"/>
  <c r="KY91" i="7"/>
  <c r="KY90" i="7"/>
  <c r="KY89" i="7"/>
  <c r="KY88" i="7"/>
  <c r="KY87" i="7"/>
  <c r="KY86" i="7"/>
  <c r="KY85" i="7"/>
  <c r="KY84" i="7"/>
  <c r="KY83" i="7"/>
  <c r="KY82" i="7"/>
  <c r="KY81" i="7"/>
  <c r="KY80" i="7"/>
  <c r="KY79" i="7"/>
  <c r="KY78" i="7"/>
  <c r="KY77" i="7"/>
  <c r="KY76" i="7"/>
  <c r="KY75" i="7"/>
  <c r="KY74" i="7"/>
  <c r="KY73" i="7"/>
  <c r="KY72" i="7"/>
  <c r="KY71" i="7"/>
  <c r="KY70" i="7"/>
  <c r="KY69" i="7"/>
  <c r="KY68" i="7"/>
  <c r="KY67" i="7"/>
  <c r="KY66" i="7"/>
  <c r="KY65" i="7"/>
  <c r="KY64" i="7"/>
  <c r="KY63" i="7"/>
  <c r="KY62" i="7"/>
  <c r="KY61" i="7"/>
  <c r="KY60" i="7"/>
  <c r="KY59" i="7"/>
  <c r="KY58" i="7"/>
  <c r="KY57" i="7"/>
  <c r="KY56" i="7"/>
  <c r="KY55" i="7"/>
  <c r="KY54" i="7"/>
  <c r="KY53" i="7"/>
  <c r="KY52" i="7"/>
  <c r="KY51" i="7"/>
  <c r="KY50" i="7"/>
  <c r="KY49" i="7"/>
  <c r="KY48" i="7"/>
  <c r="KY47" i="7"/>
  <c r="KY46" i="7"/>
  <c r="KY45" i="7"/>
  <c r="KY44" i="7"/>
  <c r="KY43" i="7"/>
  <c r="KY42" i="7"/>
  <c r="KY41" i="7"/>
  <c r="KY40" i="7"/>
  <c r="KY39" i="7"/>
  <c r="KY38" i="7"/>
  <c r="KY37" i="7"/>
  <c r="KY36" i="7"/>
  <c r="KY35" i="7"/>
  <c r="KY34" i="7"/>
  <c r="KY33" i="7"/>
  <c r="KY32" i="7"/>
  <c r="KY31" i="7"/>
  <c r="KY30" i="7"/>
  <c r="KY29" i="7"/>
  <c r="KY28" i="7"/>
  <c r="KY27" i="7"/>
  <c r="KY26" i="7"/>
  <c r="KY25" i="7"/>
  <c r="KY24" i="7"/>
  <c r="KY23" i="7"/>
  <c r="KY22" i="7"/>
  <c r="KY21" i="7"/>
  <c r="KY20" i="7"/>
  <c r="KY19" i="7"/>
  <c r="KY18" i="7"/>
  <c r="KY17" i="7"/>
  <c r="KY16" i="7"/>
  <c r="KY15" i="7"/>
  <c r="KY14" i="7"/>
  <c r="KY13" i="7"/>
  <c r="KY12" i="7"/>
  <c r="KY11" i="7"/>
  <c r="KY10" i="7"/>
  <c r="KY9" i="7"/>
  <c r="KY8" i="7"/>
  <c r="KY7" i="7"/>
  <c r="KY6" i="7"/>
  <c r="KS427" i="7"/>
  <c r="KS426" i="7"/>
  <c r="KS425" i="7"/>
  <c r="KS424" i="7"/>
  <c r="KS423" i="7"/>
  <c r="KS422" i="7"/>
  <c r="KS421" i="7"/>
  <c r="KS420" i="7"/>
  <c r="KS419" i="7"/>
  <c r="KS418" i="7"/>
  <c r="KS417" i="7"/>
  <c r="KS416" i="7"/>
  <c r="KS415" i="7"/>
  <c r="KS414" i="7"/>
  <c r="KS413" i="7"/>
  <c r="KS412" i="7"/>
  <c r="KS411" i="7"/>
  <c r="KS410" i="7"/>
  <c r="KS409" i="7"/>
  <c r="KS408" i="7"/>
  <c r="KS407" i="7"/>
  <c r="KS406" i="7"/>
  <c r="KS405" i="7"/>
  <c r="KS404" i="7"/>
  <c r="KS403" i="7"/>
  <c r="KS402" i="7"/>
  <c r="KS401" i="7"/>
  <c r="KS400" i="7"/>
  <c r="KS399" i="7"/>
  <c r="KS398" i="7"/>
  <c r="KS397" i="7"/>
  <c r="KS396" i="7"/>
  <c r="KS395" i="7"/>
  <c r="KS394" i="7"/>
  <c r="KS393" i="7"/>
  <c r="KS392" i="7"/>
  <c r="KS391" i="7"/>
  <c r="KS390" i="7"/>
  <c r="KS389" i="7"/>
  <c r="KS388" i="7"/>
  <c r="KS387" i="7"/>
  <c r="KS386" i="7"/>
  <c r="KS385" i="7"/>
  <c r="KS384" i="7"/>
  <c r="KS383" i="7"/>
  <c r="KS382" i="7"/>
  <c r="KS381" i="7"/>
  <c r="KS380" i="7"/>
  <c r="KS379" i="7"/>
  <c r="KS378" i="7"/>
  <c r="KS377" i="7"/>
  <c r="KS376" i="7"/>
  <c r="KS375" i="7"/>
  <c r="KS374" i="7"/>
  <c r="KS373" i="7"/>
  <c r="KS372" i="7"/>
  <c r="KS371" i="7"/>
  <c r="KS370" i="7"/>
  <c r="KS369" i="7"/>
  <c r="KS368" i="7"/>
  <c r="KS367" i="7"/>
  <c r="KS366" i="7"/>
  <c r="KS365" i="7"/>
  <c r="KS364" i="7"/>
  <c r="KS363" i="7"/>
  <c r="KS362" i="7"/>
  <c r="KS361" i="7"/>
  <c r="KS360" i="7"/>
  <c r="KS359" i="7"/>
  <c r="KS358" i="7"/>
  <c r="KS357" i="7"/>
  <c r="KS356" i="7"/>
  <c r="KS355" i="7"/>
  <c r="KS354" i="7"/>
  <c r="KS353" i="7"/>
  <c r="KS352" i="7"/>
  <c r="KS351" i="7"/>
  <c r="KS350" i="7"/>
  <c r="KS349" i="7"/>
  <c r="KS348" i="7"/>
  <c r="KS347" i="7"/>
  <c r="KS346" i="7"/>
  <c r="KS345" i="7"/>
  <c r="KS344" i="7"/>
  <c r="KS343" i="7"/>
  <c r="KS342" i="7"/>
  <c r="KS341" i="7"/>
  <c r="KS340" i="7"/>
  <c r="KS339" i="7"/>
  <c r="KS338" i="7"/>
  <c r="KS337" i="7"/>
  <c r="KS336" i="7"/>
  <c r="KS335" i="7"/>
  <c r="KS334" i="7"/>
  <c r="KS333" i="7"/>
  <c r="KS332" i="7"/>
  <c r="KS331" i="7"/>
  <c r="KS330" i="7"/>
  <c r="KS329" i="7"/>
  <c r="KS328" i="7"/>
  <c r="KS327" i="7"/>
  <c r="KS326" i="7"/>
  <c r="KS325" i="7"/>
  <c r="KS324" i="7"/>
  <c r="KS323" i="7"/>
  <c r="KS322" i="7"/>
  <c r="KS321" i="7"/>
  <c r="KS320" i="7"/>
  <c r="KS319" i="7"/>
  <c r="KS318" i="7"/>
  <c r="KS317" i="7"/>
  <c r="KS316" i="7"/>
  <c r="KS315" i="7"/>
  <c r="KS314" i="7"/>
  <c r="KS313" i="7"/>
  <c r="KS312" i="7"/>
  <c r="KS311" i="7"/>
  <c r="KS310" i="7"/>
  <c r="KS309" i="7"/>
  <c r="KS308" i="7"/>
  <c r="KS307" i="7"/>
  <c r="KS306" i="7"/>
  <c r="KS305" i="7"/>
  <c r="KS304" i="7"/>
  <c r="KS303" i="7"/>
  <c r="KS302" i="7"/>
  <c r="KS301" i="7"/>
  <c r="KS300" i="7"/>
  <c r="KS299" i="7"/>
  <c r="KS298" i="7"/>
  <c r="KS297" i="7"/>
  <c r="KS296" i="7"/>
  <c r="KS295" i="7"/>
  <c r="KS294" i="7"/>
  <c r="KS293" i="7"/>
  <c r="KS292" i="7"/>
  <c r="KS291" i="7"/>
  <c r="KS290" i="7"/>
  <c r="KS289" i="7"/>
  <c r="KS288" i="7"/>
  <c r="KS287" i="7"/>
  <c r="KS286" i="7"/>
  <c r="KS285" i="7"/>
  <c r="KS284" i="7"/>
  <c r="KS283" i="7"/>
  <c r="KS282" i="7"/>
  <c r="KS281" i="7"/>
  <c r="KS280" i="7"/>
  <c r="KS279" i="7"/>
  <c r="KS278" i="7"/>
  <c r="KS277" i="7"/>
  <c r="KS276" i="7"/>
  <c r="KS275" i="7"/>
  <c r="KS274" i="7"/>
  <c r="KS273" i="7"/>
  <c r="KS272" i="7"/>
  <c r="KS271" i="7"/>
  <c r="KS270" i="7"/>
  <c r="KS269" i="7"/>
  <c r="KS268" i="7"/>
  <c r="KS267" i="7"/>
  <c r="KS266" i="7"/>
  <c r="KS265" i="7"/>
  <c r="KS264" i="7"/>
  <c r="KS263" i="7"/>
  <c r="KS262" i="7"/>
  <c r="KS261" i="7"/>
  <c r="KS260" i="7"/>
  <c r="KS259" i="7"/>
  <c r="KS258" i="7"/>
  <c r="KS257" i="7"/>
  <c r="KS256" i="7"/>
  <c r="KS255" i="7"/>
  <c r="KS254" i="7"/>
  <c r="KS253" i="7"/>
  <c r="KS252" i="7"/>
  <c r="KS251" i="7"/>
  <c r="KS250" i="7"/>
  <c r="KS249" i="7"/>
  <c r="KS248" i="7"/>
  <c r="KS247" i="7"/>
  <c r="KS246" i="7"/>
  <c r="KS245" i="7"/>
  <c r="KS244" i="7"/>
  <c r="KS243" i="7"/>
  <c r="KS242" i="7"/>
  <c r="KS241" i="7"/>
  <c r="KS240" i="7"/>
  <c r="KS239" i="7"/>
  <c r="KS238" i="7"/>
  <c r="KS237" i="7"/>
  <c r="KS236" i="7"/>
  <c r="KS235" i="7"/>
  <c r="KS234" i="7"/>
  <c r="KS233" i="7"/>
  <c r="KS232" i="7"/>
  <c r="KS231" i="7"/>
  <c r="KS230" i="7"/>
  <c r="KS229" i="7"/>
  <c r="KS228" i="7"/>
  <c r="KS227" i="7"/>
  <c r="KS226" i="7"/>
  <c r="KS225" i="7"/>
  <c r="KS224" i="7"/>
  <c r="KS223" i="7"/>
  <c r="KS222" i="7"/>
  <c r="KS221" i="7"/>
  <c r="KS220" i="7"/>
  <c r="KS219" i="7"/>
  <c r="KS218" i="7"/>
  <c r="KS217" i="7"/>
  <c r="KS216" i="7"/>
  <c r="KS215" i="7"/>
  <c r="KS214" i="7"/>
  <c r="KS213" i="7"/>
  <c r="KS212" i="7"/>
  <c r="KS211" i="7"/>
  <c r="KS210" i="7"/>
  <c r="KS209" i="7"/>
  <c r="KS208" i="7"/>
  <c r="KS207" i="7"/>
  <c r="KS206" i="7"/>
  <c r="KS205" i="7"/>
  <c r="KS204" i="7"/>
  <c r="KS203" i="7"/>
  <c r="KS202" i="7"/>
  <c r="KS201" i="7"/>
  <c r="KS200" i="7"/>
  <c r="KS199" i="7"/>
  <c r="KS198" i="7"/>
  <c r="KS197" i="7"/>
  <c r="KS196" i="7"/>
  <c r="KS195" i="7"/>
  <c r="KS194" i="7"/>
  <c r="KS193" i="7"/>
  <c r="KS192" i="7"/>
  <c r="KS191" i="7"/>
  <c r="KS190" i="7"/>
  <c r="KS189" i="7"/>
  <c r="KS188" i="7"/>
  <c r="KS187" i="7"/>
  <c r="KS186" i="7"/>
  <c r="KS185" i="7"/>
  <c r="KS184" i="7"/>
  <c r="KS183" i="7"/>
  <c r="KS182" i="7"/>
  <c r="KS181" i="7"/>
  <c r="KS180" i="7"/>
  <c r="KS179" i="7"/>
  <c r="KS178" i="7"/>
  <c r="KS177" i="7"/>
  <c r="KS176" i="7"/>
  <c r="KS175" i="7"/>
  <c r="KS174" i="7"/>
  <c r="KS173" i="7"/>
  <c r="KS172" i="7"/>
  <c r="KS171" i="7"/>
  <c r="KS170" i="7"/>
  <c r="KS169" i="7"/>
  <c r="KS168" i="7"/>
  <c r="KS167" i="7"/>
  <c r="KS166" i="7"/>
  <c r="KS165" i="7"/>
  <c r="KS164" i="7"/>
  <c r="KS163" i="7"/>
  <c r="KS162" i="7"/>
  <c r="KS161" i="7"/>
  <c r="KS160" i="7"/>
  <c r="KS159" i="7"/>
  <c r="KS158" i="7"/>
  <c r="KS157" i="7"/>
  <c r="KS156" i="7"/>
  <c r="KS155" i="7"/>
  <c r="KS154" i="7"/>
  <c r="KS153" i="7"/>
  <c r="KS152" i="7"/>
  <c r="KS151" i="7"/>
  <c r="KS150" i="7"/>
  <c r="KS149" i="7"/>
  <c r="KS148" i="7"/>
  <c r="KS147" i="7"/>
  <c r="KS146" i="7"/>
  <c r="KS145" i="7"/>
  <c r="KS144" i="7"/>
  <c r="KS143" i="7"/>
  <c r="KS142" i="7"/>
  <c r="KS141" i="7"/>
  <c r="KS140" i="7"/>
  <c r="KS139" i="7"/>
  <c r="KS138" i="7"/>
  <c r="KS137" i="7"/>
  <c r="KS136" i="7"/>
  <c r="KS135" i="7"/>
  <c r="KS134" i="7"/>
  <c r="KS133" i="7"/>
  <c r="KS132" i="7"/>
  <c r="KS131" i="7"/>
  <c r="KS130" i="7"/>
  <c r="KS129" i="7"/>
  <c r="KS128" i="7"/>
  <c r="KS127" i="7"/>
  <c r="KS126" i="7"/>
  <c r="KS125" i="7"/>
  <c r="KS124" i="7"/>
  <c r="KS123" i="7"/>
  <c r="KS122" i="7"/>
  <c r="KS121" i="7"/>
  <c r="KS120" i="7"/>
  <c r="KS119" i="7"/>
  <c r="KS118" i="7"/>
  <c r="KS117" i="7"/>
  <c r="KS116" i="7"/>
  <c r="KS115" i="7"/>
  <c r="KS114" i="7"/>
  <c r="KS113" i="7"/>
  <c r="KS112" i="7"/>
  <c r="KS111" i="7"/>
  <c r="KS110" i="7"/>
  <c r="KS109" i="7"/>
  <c r="KS108" i="7"/>
  <c r="KS107" i="7"/>
  <c r="KS106" i="7"/>
  <c r="KS105" i="7"/>
  <c r="KS104" i="7"/>
  <c r="KS103" i="7"/>
  <c r="KS102" i="7"/>
  <c r="KS101" i="7"/>
  <c r="KS100" i="7"/>
  <c r="KS99" i="7"/>
  <c r="KS98" i="7"/>
  <c r="KS97" i="7"/>
  <c r="KS96" i="7"/>
  <c r="KS95" i="7"/>
  <c r="KS94" i="7"/>
  <c r="KS93" i="7"/>
  <c r="KS92" i="7"/>
  <c r="KS91" i="7"/>
  <c r="KS90" i="7"/>
  <c r="KS89" i="7"/>
  <c r="KS88" i="7"/>
  <c r="KS87" i="7"/>
  <c r="KS86" i="7"/>
  <c r="KS85" i="7"/>
  <c r="KS84" i="7"/>
  <c r="KS83" i="7"/>
  <c r="KS82" i="7"/>
  <c r="KS81" i="7"/>
  <c r="KS80" i="7"/>
  <c r="KS79" i="7"/>
  <c r="KS78" i="7"/>
  <c r="KS77" i="7"/>
  <c r="KS76" i="7"/>
  <c r="KS75" i="7"/>
  <c r="KS74" i="7"/>
  <c r="KS73" i="7"/>
  <c r="KS72" i="7"/>
  <c r="KS71" i="7"/>
  <c r="KS70" i="7"/>
  <c r="KS69" i="7"/>
  <c r="KS68" i="7"/>
  <c r="KS67" i="7"/>
  <c r="KS66" i="7"/>
  <c r="KS65" i="7"/>
  <c r="KS64" i="7"/>
  <c r="KS63" i="7"/>
  <c r="KS62" i="7"/>
  <c r="KS61" i="7"/>
  <c r="KS60" i="7"/>
  <c r="KS59" i="7"/>
  <c r="KS58" i="7"/>
  <c r="KS57" i="7"/>
  <c r="KS56" i="7"/>
  <c r="KS55" i="7"/>
  <c r="KS54" i="7"/>
  <c r="KS53" i="7"/>
  <c r="KS52" i="7"/>
  <c r="KS51" i="7"/>
  <c r="KS50" i="7"/>
  <c r="KS49" i="7"/>
  <c r="KS48" i="7"/>
  <c r="KS47" i="7"/>
  <c r="KS46" i="7"/>
  <c r="KS45" i="7"/>
  <c r="KS44" i="7"/>
  <c r="KS43" i="7"/>
  <c r="KS42" i="7"/>
  <c r="KS41" i="7"/>
  <c r="KS40" i="7"/>
  <c r="KS39" i="7"/>
  <c r="KS38" i="7"/>
  <c r="KS37" i="7"/>
  <c r="KS36" i="7"/>
  <c r="KS35" i="7"/>
  <c r="KS34" i="7"/>
  <c r="KS33" i="7"/>
  <c r="KS32" i="7"/>
  <c r="KS31" i="7"/>
  <c r="KS30" i="7"/>
  <c r="KS29" i="7"/>
  <c r="KS28" i="7"/>
  <c r="KS27" i="7"/>
  <c r="KS26" i="7"/>
  <c r="KS25" i="7"/>
  <c r="KS24" i="7"/>
  <c r="KS23" i="7"/>
  <c r="KS22" i="7"/>
  <c r="KS21" i="7"/>
  <c r="KS20" i="7"/>
  <c r="KS19" i="7"/>
  <c r="KS18" i="7"/>
  <c r="KS17" i="7"/>
  <c r="KS16" i="7"/>
  <c r="KS15" i="7"/>
  <c r="KS14" i="7"/>
  <c r="KS13" i="7"/>
  <c r="KS12" i="7"/>
  <c r="KS11" i="7"/>
  <c r="KS10" i="7"/>
  <c r="KS9" i="7"/>
  <c r="KS8" i="7"/>
  <c r="KS7" i="7"/>
  <c r="KS6" i="7"/>
  <c r="KM427" i="7"/>
  <c r="KM426" i="7"/>
  <c r="KM425" i="7"/>
  <c r="KM424" i="7"/>
  <c r="KM423" i="7"/>
  <c r="KM422" i="7"/>
  <c r="KM421" i="7"/>
  <c r="KM420" i="7"/>
  <c r="KM419" i="7"/>
  <c r="KM418" i="7"/>
  <c r="KM417" i="7"/>
  <c r="KM416" i="7"/>
  <c r="KM415" i="7"/>
  <c r="KM414" i="7"/>
  <c r="KM413" i="7"/>
  <c r="KM412" i="7"/>
  <c r="KM411" i="7"/>
  <c r="KM410" i="7"/>
  <c r="KM409" i="7"/>
  <c r="KM408" i="7"/>
  <c r="KM407" i="7"/>
  <c r="KM406" i="7"/>
  <c r="KM405" i="7"/>
  <c r="KM404" i="7"/>
  <c r="KM403" i="7"/>
  <c r="KM402" i="7"/>
  <c r="KM401" i="7"/>
  <c r="KM400" i="7"/>
  <c r="KM399" i="7"/>
  <c r="KM398" i="7"/>
  <c r="KM397" i="7"/>
  <c r="KM396" i="7"/>
  <c r="KM395" i="7"/>
  <c r="KM394" i="7"/>
  <c r="KM393" i="7"/>
  <c r="KM392" i="7"/>
  <c r="KM391" i="7"/>
  <c r="KM390" i="7"/>
  <c r="KM389" i="7"/>
  <c r="KM388" i="7"/>
  <c r="KM387" i="7"/>
  <c r="KM386" i="7"/>
  <c r="KM385" i="7"/>
  <c r="KM384" i="7"/>
  <c r="KM383" i="7"/>
  <c r="KM382" i="7"/>
  <c r="KM381" i="7"/>
  <c r="KM380" i="7"/>
  <c r="KM379" i="7"/>
  <c r="KM378" i="7"/>
  <c r="KM377" i="7"/>
  <c r="KM376" i="7"/>
  <c r="KM375" i="7"/>
  <c r="KM374" i="7"/>
  <c r="KM373" i="7"/>
  <c r="KM372" i="7"/>
  <c r="KM371" i="7"/>
  <c r="KM370" i="7"/>
  <c r="KM369" i="7"/>
  <c r="KM368" i="7"/>
  <c r="KM367" i="7"/>
  <c r="KM366" i="7"/>
  <c r="KM365" i="7"/>
  <c r="KM364" i="7"/>
  <c r="KM363" i="7"/>
  <c r="KM362" i="7"/>
  <c r="KM361" i="7"/>
  <c r="KM360" i="7"/>
  <c r="KM359" i="7"/>
  <c r="KM358" i="7"/>
  <c r="KM357" i="7"/>
  <c r="KM356" i="7"/>
  <c r="KM355" i="7"/>
  <c r="KM354" i="7"/>
  <c r="KM353" i="7"/>
  <c r="KM352" i="7"/>
  <c r="KM351" i="7"/>
  <c r="KM350" i="7"/>
  <c r="KM349" i="7"/>
  <c r="KM348" i="7"/>
  <c r="KM347" i="7"/>
  <c r="KM346" i="7"/>
  <c r="KM345" i="7"/>
  <c r="KM344" i="7"/>
  <c r="KM343" i="7"/>
  <c r="KM342" i="7"/>
  <c r="KM341" i="7"/>
  <c r="KM340" i="7"/>
  <c r="KM339" i="7"/>
  <c r="KM338" i="7"/>
  <c r="KM337" i="7"/>
  <c r="KM336" i="7"/>
  <c r="KM335" i="7"/>
  <c r="KM334" i="7"/>
  <c r="KM333" i="7"/>
  <c r="KM332" i="7"/>
  <c r="KM331" i="7"/>
  <c r="KM330" i="7"/>
  <c r="KM329" i="7"/>
  <c r="KM328" i="7"/>
  <c r="KM327" i="7"/>
  <c r="KM326" i="7"/>
  <c r="KM325" i="7"/>
  <c r="KM324" i="7"/>
  <c r="KM323" i="7"/>
  <c r="KM322" i="7"/>
  <c r="KM321" i="7"/>
  <c r="KM320" i="7"/>
  <c r="KM319" i="7"/>
  <c r="KM318" i="7"/>
  <c r="KM317" i="7"/>
  <c r="KM316" i="7"/>
  <c r="KM315" i="7"/>
  <c r="KM314" i="7"/>
  <c r="KM313" i="7"/>
  <c r="KM312" i="7"/>
  <c r="KM311" i="7"/>
  <c r="KM310" i="7"/>
  <c r="KM309" i="7"/>
  <c r="KM308" i="7"/>
  <c r="KM307" i="7"/>
  <c r="KM306" i="7"/>
  <c r="KM305" i="7"/>
  <c r="KM304" i="7"/>
  <c r="KM303" i="7"/>
  <c r="KM302" i="7"/>
  <c r="KM301" i="7"/>
  <c r="KM300" i="7"/>
  <c r="KM299" i="7"/>
  <c r="KM298" i="7"/>
  <c r="KM297" i="7"/>
  <c r="KM296" i="7"/>
  <c r="KM295" i="7"/>
  <c r="KM294" i="7"/>
  <c r="KM293" i="7"/>
  <c r="KM292" i="7"/>
  <c r="KM291" i="7"/>
  <c r="KM290" i="7"/>
  <c r="KM289" i="7"/>
  <c r="KM288" i="7"/>
  <c r="KM287" i="7"/>
  <c r="KM286" i="7"/>
  <c r="KM285" i="7"/>
  <c r="KM284" i="7"/>
  <c r="KM283" i="7"/>
  <c r="KM282" i="7"/>
  <c r="KM281" i="7"/>
  <c r="KM280" i="7"/>
  <c r="KM279" i="7"/>
  <c r="KM278" i="7"/>
  <c r="KM277" i="7"/>
  <c r="KM276" i="7"/>
  <c r="KM275" i="7"/>
  <c r="KM274" i="7"/>
  <c r="KM273" i="7"/>
  <c r="KM272" i="7"/>
  <c r="KM271" i="7"/>
  <c r="KM270" i="7"/>
  <c r="KM269" i="7"/>
  <c r="KM268" i="7"/>
  <c r="KM267" i="7"/>
  <c r="KM266" i="7"/>
  <c r="KM265" i="7"/>
  <c r="KM264" i="7"/>
  <c r="KM263" i="7"/>
  <c r="KM262" i="7"/>
  <c r="KM261" i="7"/>
  <c r="KM260" i="7"/>
  <c r="KM259" i="7"/>
  <c r="KM258" i="7"/>
  <c r="KM257" i="7"/>
  <c r="KM256" i="7"/>
  <c r="KM255" i="7"/>
  <c r="KM254" i="7"/>
  <c r="KM253" i="7"/>
  <c r="KM252" i="7"/>
  <c r="KM251" i="7"/>
  <c r="KM250" i="7"/>
  <c r="KM249" i="7"/>
  <c r="KM248" i="7"/>
  <c r="KM247" i="7"/>
  <c r="KM246" i="7"/>
  <c r="KM245" i="7"/>
  <c r="KM244" i="7"/>
  <c r="KM243" i="7"/>
  <c r="KM242" i="7"/>
  <c r="KM241" i="7"/>
  <c r="KM240" i="7"/>
  <c r="KM239" i="7"/>
  <c r="KM238" i="7"/>
  <c r="KM237" i="7"/>
  <c r="KM236" i="7"/>
  <c r="KM235" i="7"/>
  <c r="KM234" i="7"/>
  <c r="KM233" i="7"/>
  <c r="KM232" i="7"/>
  <c r="KM231" i="7"/>
  <c r="KM230" i="7"/>
  <c r="KM229" i="7"/>
  <c r="KM228" i="7"/>
  <c r="KM227" i="7"/>
  <c r="KM226" i="7"/>
  <c r="KM225" i="7"/>
  <c r="KM224" i="7"/>
  <c r="KM223" i="7"/>
  <c r="KM222" i="7"/>
  <c r="KM221" i="7"/>
  <c r="KM220" i="7"/>
  <c r="KM219" i="7"/>
  <c r="KM218" i="7"/>
  <c r="KM217" i="7"/>
  <c r="KM216" i="7"/>
  <c r="KM215" i="7"/>
  <c r="KM214" i="7"/>
  <c r="KM213" i="7"/>
  <c r="KM212" i="7"/>
  <c r="KM211" i="7"/>
  <c r="KM210" i="7"/>
  <c r="KM209" i="7"/>
  <c r="KM208" i="7"/>
  <c r="KM207" i="7"/>
  <c r="KM206" i="7"/>
  <c r="KM205" i="7"/>
  <c r="KM204" i="7"/>
  <c r="KM203" i="7"/>
  <c r="KM202" i="7"/>
  <c r="KM201" i="7"/>
  <c r="KM200" i="7"/>
  <c r="KM199" i="7"/>
  <c r="KM198" i="7"/>
  <c r="KM197" i="7"/>
  <c r="KM196" i="7"/>
  <c r="KM195" i="7"/>
  <c r="KM194" i="7"/>
  <c r="KM193" i="7"/>
  <c r="KM192" i="7"/>
  <c r="KM191" i="7"/>
  <c r="KM190" i="7"/>
  <c r="KM189" i="7"/>
  <c r="KM188" i="7"/>
  <c r="KM187" i="7"/>
  <c r="KM186" i="7"/>
  <c r="KM185" i="7"/>
  <c r="KM184" i="7"/>
  <c r="KM183" i="7"/>
  <c r="KM182" i="7"/>
  <c r="KM181" i="7"/>
  <c r="KM180" i="7"/>
  <c r="KM179" i="7"/>
  <c r="KM178" i="7"/>
  <c r="KM177" i="7"/>
  <c r="KM176" i="7"/>
  <c r="KM175" i="7"/>
  <c r="KM174" i="7"/>
  <c r="KM173" i="7"/>
  <c r="KM172" i="7"/>
  <c r="KM171" i="7"/>
  <c r="KM170" i="7"/>
  <c r="KM169" i="7"/>
  <c r="KM168" i="7"/>
  <c r="KM167" i="7"/>
  <c r="KM166" i="7"/>
  <c r="KM165" i="7"/>
  <c r="KM164" i="7"/>
  <c r="KM163" i="7"/>
  <c r="KM162" i="7"/>
  <c r="KM161" i="7"/>
  <c r="KM160" i="7"/>
  <c r="KM159" i="7"/>
  <c r="KM158" i="7"/>
  <c r="KM157" i="7"/>
  <c r="KM156" i="7"/>
  <c r="KM155" i="7"/>
  <c r="KM154" i="7"/>
  <c r="KM153" i="7"/>
  <c r="KM152" i="7"/>
  <c r="KM151" i="7"/>
  <c r="KM150" i="7"/>
  <c r="KM149" i="7"/>
  <c r="KM148" i="7"/>
  <c r="KM147" i="7"/>
  <c r="KM146" i="7"/>
  <c r="KM145" i="7"/>
  <c r="KM144" i="7"/>
  <c r="KM143" i="7"/>
  <c r="KM142" i="7"/>
  <c r="KM141" i="7"/>
  <c r="KM140" i="7"/>
  <c r="KM139" i="7"/>
  <c r="KM138" i="7"/>
  <c r="KM137" i="7"/>
  <c r="KM136" i="7"/>
  <c r="KM135" i="7"/>
  <c r="KM134" i="7"/>
  <c r="KM133" i="7"/>
  <c r="KM132" i="7"/>
  <c r="KM131" i="7"/>
  <c r="KM130" i="7"/>
  <c r="KM129" i="7"/>
  <c r="KM128" i="7"/>
  <c r="KM127" i="7"/>
  <c r="KM126" i="7"/>
  <c r="KM125" i="7"/>
  <c r="KM124" i="7"/>
  <c r="KM123" i="7"/>
  <c r="KM122" i="7"/>
  <c r="KM121" i="7"/>
  <c r="KM120" i="7"/>
  <c r="KM119" i="7"/>
  <c r="KM118" i="7"/>
  <c r="KM117" i="7"/>
  <c r="KM116" i="7"/>
  <c r="KM115" i="7"/>
  <c r="KM114" i="7"/>
  <c r="KM113" i="7"/>
  <c r="KM112" i="7"/>
  <c r="KM111" i="7"/>
  <c r="KM110" i="7"/>
  <c r="KM109" i="7"/>
  <c r="KM108" i="7"/>
  <c r="KM107" i="7"/>
  <c r="KM106" i="7"/>
  <c r="KM105" i="7"/>
  <c r="KM104" i="7"/>
  <c r="KM103" i="7"/>
  <c r="KM102" i="7"/>
  <c r="KM101" i="7"/>
  <c r="KM100" i="7"/>
  <c r="KM99" i="7"/>
  <c r="KM98" i="7"/>
  <c r="KM97" i="7"/>
  <c r="KM96" i="7"/>
  <c r="KM95" i="7"/>
  <c r="KM94" i="7"/>
  <c r="KM93" i="7"/>
  <c r="KM92" i="7"/>
  <c r="KM91" i="7"/>
  <c r="KM90" i="7"/>
  <c r="KM89" i="7"/>
  <c r="KM88" i="7"/>
  <c r="KM87" i="7"/>
  <c r="KM86" i="7"/>
  <c r="KM85" i="7"/>
  <c r="KM84" i="7"/>
  <c r="KM83" i="7"/>
  <c r="KM82" i="7"/>
  <c r="KM81" i="7"/>
  <c r="KM80" i="7"/>
  <c r="KM79" i="7"/>
  <c r="KM78" i="7"/>
  <c r="KM77" i="7"/>
  <c r="KM76" i="7"/>
  <c r="KM75" i="7"/>
  <c r="KM74" i="7"/>
  <c r="KM73" i="7"/>
  <c r="KM72" i="7"/>
  <c r="KM71" i="7"/>
  <c r="KM70" i="7"/>
  <c r="KM69" i="7"/>
  <c r="KM68" i="7"/>
  <c r="KM67" i="7"/>
  <c r="KM66" i="7"/>
  <c r="KM65" i="7"/>
  <c r="KM64" i="7"/>
  <c r="KM63" i="7"/>
  <c r="KM62" i="7"/>
  <c r="KM61" i="7"/>
  <c r="KM60" i="7"/>
  <c r="KM59" i="7"/>
  <c r="KM58" i="7"/>
  <c r="KM57" i="7"/>
  <c r="KM56" i="7"/>
  <c r="KM55" i="7"/>
  <c r="KM54" i="7"/>
  <c r="KM53" i="7"/>
  <c r="KM52" i="7"/>
  <c r="KM51" i="7"/>
  <c r="KM50" i="7"/>
  <c r="KM49" i="7"/>
  <c r="KM48" i="7"/>
  <c r="KM47" i="7"/>
  <c r="KM46" i="7"/>
  <c r="KM45" i="7"/>
  <c r="KM44" i="7"/>
  <c r="KM43" i="7"/>
  <c r="KM42" i="7"/>
  <c r="KM41" i="7"/>
  <c r="KM40" i="7"/>
  <c r="KM39" i="7"/>
  <c r="KM38" i="7"/>
  <c r="KM37" i="7"/>
  <c r="KM36" i="7"/>
  <c r="KM35" i="7"/>
  <c r="KM34" i="7"/>
  <c r="KM33" i="7"/>
  <c r="KM32" i="7"/>
  <c r="KM31" i="7"/>
  <c r="KM30" i="7"/>
  <c r="KM29" i="7"/>
  <c r="KM28" i="7"/>
  <c r="KM27" i="7"/>
  <c r="KM26" i="7"/>
  <c r="KM25" i="7"/>
  <c r="KM24" i="7"/>
  <c r="KM23" i="7"/>
  <c r="KM22" i="7"/>
  <c r="KM21" i="7"/>
  <c r="KM20" i="7"/>
  <c r="KM19" i="7"/>
  <c r="KM18" i="7"/>
  <c r="KM17" i="7"/>
  <c r="KM16" i="7"/>
  <c r="KM15" i="7"/>
  <c r="KM14" i="7"/>
  <c r="KM13" i="7"/>
  <c r="KM12" i="7"/>
  <c r="KM11" i="7"/>
  <c r="KM10" i="7"/>
  <c r="KM9" i="7"/>
  <c r="KM8" i="7"/>
  <c r="KM7" i="7"/>
  <c r="KM6" i="7"/>
  <c r="KG427" i="7"/>
  <c r="KG426" i="7"/>
  <c r="KG425" i="7"/>
  <c r="KG424" i="7"/>
  <c r="KG423" i="7"/>
  <c r="KG422" i="7"/>
  <c r="KG421" i="7"/>
  <c r="KG420" i="7"/>
  <c r="KG419" i="7"/>
  <c r="KG418" i="7"/>
  <c r="KG417" i="7"/>
  <c r="KG416" i="7"/>
  <c r="KG415" i="7"/>
  <c r="KG414" i="7"/>
  <c r="KG413" i="7"/>
  <c r="KG412" i="7"/>
  <c r="KG411" i="7"/>
  <c r="KG410" i="7"/>
  <c r="KG409" i="7"/>
  <c r="KG408" i="7"/>
  <c r="KG407" i="7"/>
  <c r="KG406" i="7"/>
  <c r="KG405" i="7"/>
  <c r="KG404" i="7"/>
  <c r="KG403" i="7"/>
  <c r="KG402" i="7"/>
  <c r="KG401" i="7"/>
  <c r="KG400" i="7"/>
  <c r="KG399" i="7"/>
  <c r="KG398" i="7"/>
  <c r="KG397" i="7"/>
  <c r="KG396" i="7"/>
  <c r="KG395" i="7"/>
  <c r="KG394" i="7"/>
  <c r="KG393" i="7"/>
  <c r="KG392" i="7"/>
  <c r="KG391" i="7"/>
  <c r="KG390" i="7"/>
  <c r="KG389" i="7"/>
  <c r="KG388" i="7"/>
  <c r="KG387" i="7"/>
  <c r="KG386" i="7"/>
  <c r="KG385" i="7"/>
  <c r="KG384" i="7"/>
  <c r="KG383" i="7"/>
  <c r="KG382" i="7"/>
  <c r="KG381" i="7"/>
  <c r="KG380" i="7"/>
  <c r="KG379" i="7"/>
  <c r="KG378" i="7"/>
  <c r="KG377" i="7"/>
  <c r="KG376" i="7"/>
  <c r="KG375" i="7"/>
  <c r="KG374" i="7"/>
  <c r="KG373" i="7"/>
  <c r="KG372" i="7"/>
  <c r="KG371" i="7"/>
  <c r="KG370" i="7"/>
  <c r="KG369" i="7"/>
  <c r="KG368" i="7"/>
  <c r="KG367" i="7"/>
  <c r="KG366" i="7"/>
  <c r="KG365" i="7"/>
  <c r="KG364" i="7"/>
  <c r="KG363" i="7"/>
  <c r="KG362" i="7"/>
  <c r="KG361" i="7"/>
  <c r="KG360" i="7"/>
  <c r="KG359" i="7"/>
  <c r="KG358" i="7"/>
  <c r="KG357" i="7"/>
  <c r="KG356" i="7"/>
  <c r="KG355" i="7"/>
  <c r="KG354" i="7"/>
  <c r="KG353" i="7"/>
  <c r="KG352" i="7"/>
  <c r="KG351" i="7"/>
  <c r="KG350" i="7"/>
  <c r="KG349" i="7"/>
  <c r="KG348" i="7"/>
  <c r="KG347" i="7"/>
  <c r="KG346" i="7"/>
  <c r="KG345" i="7"/>
  <c r="KG344" i="7"/>
  <c r="KG343" i="7"/>
  <c r="KG342" i="7"/>
  <c r="KG341" i="7"/>
  <c r="KG340" i="7"/>
  <c r="KG339" i="7"/>
  <c r="KG338" i="7"/>
  <c r="KG337" i="7"/>
  <c r="KG336" i="7"/>
  <c r="KG335" i="7"/>
  <c r="KG334" i="7"/>
  <c r="KG333" i="7"/>
  <c r="KG332" i="7"/>
  <c r="KG331" i="7"/>
  <c r="KG330" i="7"/>
  <c r="KG329" i="7"/>
  <c r="KG328" i="7"/>
  <c r="KG327" i="7"/>
  <c r="KG326" i="7"/>
  <c r="KG325" i="7"/>
  <c r="KG324" i="7"/>
  <c r="KG323" i="7"/>
  <c r="KG322" i="7"/>
  <c r="KG321" i="7"/>
  <c r="KG320" i="7"/>
  <c r="KG319" i="7"/>
  <c r="KG318" i="7"/>
  <c r="KG317" i="7"/>
  <c r="KG316" i="7"/>
  <c r="KG315" i="7"/>
  <c r="KG314" i="7"/>
  <c r="KG313" i="7"/>
  <c r="KG312" i="7"/>
  <c r="KG311" i="7"/>
  <c r="KG310" i="7"/>
  <c r="KG309" i="7"/>
  <c r="KG308" i="7"/>
  <c r="KG307" i="7"/>
  <c r="KG306" i="7"/>
  <c r="KG305" i="7"/>
  <c r="KG304" i="7"/>
  <c r="KG303" i="7"/>
  <c r="KG302" i="7"/>
  <c r="KG301" i="7"/>
  <c r="KG300" i="7"/>
  <c r="KG299" i="7"/>
  <c r="KG298" i="7"/>
  <c r="KG297" i="7"/>
  <c r="KG296" i="7"/>
  <c r="KG295" i="7"/>
  <c r="KG294" i="7"/>
  <c r="KG293" i="7"/>
  <c r="KG292" i="7"/>
  <c r="KG291" i="7"/>
  <c r="KG290" i="7"/>
  <c r="KG289" i="7"/>
  <c r="KG288" i="7"/>
  <c r="KG287" i="7"/>
  <c r="KG286" i="7"/>
  <c r="KG285" i="7"/>
  <c r="KG284" i="7"/>
  <c r="KG283" i="7"/>
  <c r="KG282" i="7"/>
  <c r="KG281" i="7"/>
  <c r="KG280" i="7"/>
  <c r="KG279" i="7"/>
  <c r="KG278" i="7"/>
  <c r="KG277" i="7"/>
  <c r="KG276" i="7"/>
  <c r="KG275" i="7"/>
  <c r="KG274" i="7"/>
  <c r="KG273" i="7"/>
  <c r="KG272" i="7"/>
  <c r="KG271" i="7"/>
  <c r="KG270" i="7"/>
  <c r="KG269" i="7"/>
  <c r="KG268" i="7"/>
  <c r="KG267" i="7"/>
  <c r="KG266" i="7"/>
  <c r="KG265" i="7"/>
  <c r="KG264" i="7"/>
  <c r="KG263" i="7"/>
  <c r="KG262" i="7"/>
  <c r="KG261" i="7"/>
  <c r="KG260" i="7"/>
  <c r="KG259" i="7"/>
  <c r="KG258" i="7"/>
  <c r="KG257" i="7"/>
  <c r="KG256" i="7"/>
  <c r="KG255" i="7"/>
  <c r="KG254" i="7"/>
  <c r="KG253" i="7"/>
  <c r="KG252" i="7"/>
  <c r="KG251" i="7"/>
  <c r="KG250" i="7"/>
  <c r="KG249" i="7"/>
  <c r="KG248" i="7"/>
  <c r="KG247" i="7"/>
  <c r="KG246" i="7"/>
  <c r="KG245" i="7"/>
  <c r="KG244" i="7"/>
  <c r="KG243" i="7"/>
  <c r="KG242" i="7"/>
  <c r="KG241" i="7"/>
  <c r="KG240" i="7"/>
  <c r="KG239" i="7"/>
  <c r="KG238" i="7"/>
  <c r="KG237" i="7"/>
  <c r="KG236" i="7"/>
  <c r="KG235" i="7"/>
  <c r="KG234" i="7"/>
  <c r="KG233" i="7"/>
  <c r="KG232" i="7"/>
  <c r="KG231" i="7"/>
  <c r="KG230" i="7"/>
  <c r="KG229" i="7"/>
  <c r="KG228" i="7"/>
  <c r="KG227" i="7"/>
  <c r="KG226" i="7"/>
  <c r="KG225" i="7"/>
  <c r="KG224" i="7"/>
  <c r="KG223" i="7"/>
  <c r="KG222" i="7"/>
  <c r="KG221" i="7"/>
  <c r="KG220" i="7"/>
  <c r="KG219" i="7"/>
  <c r="KG218" i="7"/>
  <c r="KG217" i="7"/>
  <c r="KG216" i="7"/>
  <c r="KG215" i="7"/>
  <c r="KG214" i="7"/>
  <c r="KG213" i="7"/>
  <c r="KG212" i="7"/>
  <c r="KG211" i="7"/>
  <c r="KG210" i="7"/>
  <c r="KG209" i="7"/>
  <c r="KG208" i="7"/>
  <c r="KG207" i="7"/>
  <c r="KG206" i="7"/>
  <c r="KG205" i="7"/>
  <c r="KG204" i="7"/>
  <c r="KG203" i="7"/>
  <c r="KG202" i="7"/>
  <c r="KG201" i="7"/>
  <c r="KG200" i="7"/>
  <c r="KG199" i="7"/>
  <c r="KG198" i="7"/>
  <c r="KG197" i="7"/>
  <c r="KG196" i="7"/>
  <c r="KG195" i="7"/>
  <c r="KG194" i="7"/>
  <c r="KG193" i="7"/>
  <c r="KG192" i="7"/>
  <c r="KG191" i="7"/>
  <c r="KG190" i="7"/>
  <c r="KG189" i="7"/>
  <c r="KG188" i="7"/>
  <c r="KG187" i="7"/>
  <c r="KG186" i="7"/>
  <c r="KG185" i="7"/>
  <c r="KG184" i="7"/>
  <c r="KG183" i="7"/>
  <c r="KG182" i="7"/>
  <c r="KG181" i="7"/>
  <c r="KG180" i="7"/>
  <c r="KG179" i="7"/>
  <c r="KG178" i="7"/>
  <c r="KG177" i="7"/>
  <c r="KG176" i="7"/>
  <c r="KG175" i="7"/>
  <c r="KG174" i="7"/>
  <c r="KG173" i="7"/>
  <c r="KG172" i="7"/>
  <c r="KG171" i="7"/>
  <c r="KG170" i="7"/>
  <c r="KG169" i="7"/>
  <c r="KG168" i="7"/>
  <c r="KG167" i="7"/>
  <c r="KG166" i="7"/>
  <c r="KG165" i="7"/>
  <c r="KG164" i="7"/>
  <c r="KG163" i="7"/>
  <c r="KG162" i="7"/>
  <c r="KG161" i="7"/>
  <c r="KG160" i="7"/>
  <c r="KG159" i="7"/>
  <c r="KG158" i="7"/>
  <c r="KG157" i="7"/>
  <c r="KG156" i="7"/>
  <c r="KG155" i="7"/>
  <c r="KG154" i="7"/>
  <c r="KG153" i="7"/>
  <c r="KG152" i="7"/>
  <c r="KG151" i="7"/>
  <c r="KG150" i="7"/>
  <c r="KG149" i="7"/>
  <c r="KG148" i="7"/>
  <c r="KG147" i="7"/>
  <c r="KG146" i="7"/>
  <c r="KG145" i="7"/>
  <c r="KG144" i="7"/>
  <c r="KG143" i="7"/>
  <c r="KG142" i="7"/>
  <c r="KG141" i="7"/>
  <c r="KG140" i="7"/>
  <c r="KG139" i="7"/>
  <c r="KG138" i="7"/>
  <c r="KG137" i="7"/>
  <c r="KG136" i="7"/>
  <c r="KG135" i="7"/>
  <c r="KG134" i="7"/>
  <c r="KG133" i="7"/>
  <c r="KG132" i="7"/>
  <c r="KG131" i="7"/>
  <c r="KG130" i="7"/>
  <c r="KG129" i="7"/>
  <c r="KG128" i="7"/>
  <c r="KG127" i="7"/>
  <c r="KG126" i="7"/>
  <c r="KG125" i="7"/>
  <c r="KG124" i="7"/>
  <c r="KG123" i="7"/>
  <c r="KG122" i="7"/>
  <c r="KG121" i="7"/>
  <c r="KG120" i="7"/>
  <c r="KG119" i="7"/>
  <c r="KG118" i="7"/>
  <c r="KG117" i="7"/>
  <c r="KG116" i="7"/>
  <c r="KG115" i="7"/>
  <c r="KG114" i="7"/>
  <c r="KG113" i="7"/>
  <c r="KG112" i="7"/>
  <c r="KG111" i="7"/>
  <c r="KG110" i="7"/>
  <c r="KG109" i="7"/>
  <c r="KG108" i="7"/>
  <c r="KG107" i="7"/>
  <c r="KG106" i="7"/>
  <c r="KG105" i="7"/>
  <c r="KG104" i="7"/>
  <c r="KG103" i="7"/>
  <c r="KG102" i="7"/>
  <c r="KG101" i="7"/>
  <c r="KG100" i="7"/>
  <c r="KG99" i="7"/>
  <c r="KG98" i="7"/>
  <c r="KG97" i="7"/>
  <c r="KG96" i="7"/>
  <c r="KG95" i="7"/>
  <c r="KG94" i="7"/>
  <c r="KG93" i="7"/>
  <c r="KG92" i="7"/>
  <c r="KG91" i="7"/>
  <c r="KG90" i="7"/>
  <c r="KG89" i="7"/>
  <c r="KG88" i="7"/>
  <c r="KG87" i="7"/>
  <c r="KG86" i="7"/>
  <c r="KG85" i="7"/>
  <c r="KG84" i="7"/>
  <c r="KG83" i="7"/>
  <c r="KG82" i="7"/>
  <c r="KG81" i="7"/>
  <c r="KG80" i="7"/>
  <c r="KG79" i="7"/>
  <c r="KG78" i="7"/>
  <c r="KG77" i="7"/>
  <c r="KG76" i="7"/>
  <c r="KG75" i="7"/>
  <c r="KG74" i="7"/>
  <c r="KG73" i="7"/>
  <c r="KG72" i="7"/>
  <c r="KG71" i="7"/>
  <c r="KG70" i="7"/>
  <c r="KG69" i="7"/>
  <c r="KG68" i="7"/>
  <c r="KG67" i="7"/>
  <c r="KG66" i="7"/>
  <c r="KG65" i="7"/>
  <c r="KG64" i="7"/>
  <c r="KG63" i="7"/>
  <c r="KG62" i="7"/>
  <c r="KG61" i="7"/>
  <c r="KG60" i="7"/>
  <c r="KG59" i="7"/>
  <c r="KG58" i="7"/>
  <c r="KG57" i="7"/>
  <c r="KG56" i="7"/>
  <c r="KG55" i="7"/>
  <c r="KG54" i="7"/>
  <c r="KG53" i="7"/>
  <c r="KG52" i="7"/>
  <c r="KG51" i="7"/>
  <c r="KG50" i="7"/>
  <c r="KG49" i="7"/>
  <c r="KG48" i="7"/>
  <c r="KG47" i="7"/>
  <c r="KG46" i="7"/>
  <c r="KG45" i="7"/>
  <c r="KG44" i="7"/>
  <c r="KG43" i="7"/>
  <c r="KG42" i="7"/>
  <c r="KG41" i="7"/>
  <c r="KG40" i="7"/>
  <c r="KG39" i="7"/>
  <c r="KG38" i="7"/>
  <c r="KG37" i="7"/>
  <c r="KG36" i="7"/>
  <c r="KG35" i="7"/>
  <c r="KG34" i="7"/>
  <c r="KG33" i="7"/>
  <c r="KG32" i="7"/>
  <c r="KG31" i="7"/>
  <c r="KG30" i="7"/>
  <c r="KG29" i="7"/>
  <c r="KG28" i="7"/>
  <c r="KG27" i="7"/>
  <c r="KG26" i="7"/>
  <c r="KG25" i="7"/>
  <c r="KG24" i="7"/>
  <c r="KG23" i="7"/>
  <c r="KG22" i="7"/>
  <c r="KG21" i="7"/>
  <c r="KG20" i="7"/>
  <c r="KG19" i="7"/>
  <c r="KG18" i="7"/>
  <c r="KG17" i="7"/>
  <c r="KG16" i="7"/>
  <c r="KG15" i="7"/>
  <c r="KG14" i="7"/>
  <c r="KG13" i="7"/>
  <c r="KG12" i="7"/>
  <c r="KG11" i="7"/>
  <c r="KG10" i="7"/>
  <c r="KG9" i="7"/>
  <c r="KG8" i="7"/>
  <c r="KG7" i="7"/>
  <c r="KG6" i="7"/>
  <c r="KA427" i="7"/>
  <c r="KA426" i="7"/>
  <c r="KA425" i="7"/>
  <c r="KA424" i="7"/>
  <c r="KA423" i="7"/>
  <c r="KA422" i="7"/>
  <c r="KA421" i="7"/>
  <c r="KA420" i="7"/>
  <c r="KA419" i="7"/>
  <c r="KA418" i="7"/>
  <c r="KA417" i="7"/>
  <c r="KA416" i="7"/>
  <c r="KA415" i="7"/>
  <c r="KA414" i="7"/>
  <c r="KA413" i="7"/>
  <c r="KA412" i="7"/>
  <c r="KA411" i="7"/>
  <c r="KA410" i="7"/>
  <c r="KA409" i="7"/>
  <c r="KA408" i="7"/>
  <c r="KA407" i="7"/>
  <c r="KA406" i="7"/>
  <c r="KA405" i="7"/>
  <c r="KA404" i="7"/>
  <c r="KA403" i="7"/>
  <c r="KA402" i="7"/>
  <c r="KA401" i="7"/>
  <c r="KA400" i="7"/>
  <c r="KA399" i="7"/>
  <c r="KA398" i="7"/>
  <c r="KA397" i="7"/>
  <c r="KA396" i="7"/>
  <c r="KA395" i="7"/>
  <c r="KA394" i="7"/>
  <c r="KA393" i="7"/>
  <c r="KA392" i="7"/>
  <c r="KA391" i="7"/>
  <c r="KA390" i="7"/>
  <c r="KA389" i="7"/>
  <c r="KA388" i="7"/>
  <c r="KA387" i="7"/>
  <c r="KA386" i="7"/>
  <c r="KA385" i="7"/>
  <c r="KA384" i="7"/>
  <c r="KA383" i="7"/>
  <c r="KA382" i="7"/>
  <c r="KA381" i="7"/>
  <c r="KA380" i="7"/>
  <c r="KA379" i="7"/>
  <c r="KA378" i="7"/>
  <c r="KA377" i="7"/>
  <c r="KA376" i="7"/>
  <c r="KA375" i="7"/>
  <c r="KA374" i="7"/>
  <c r="KA373" i="7"/>
  <c r="KA372" i="7"/>
  <c r="KA371" i="7"/>
  <c r="KA370" i="7"/>
  <c r="KA369" i="7"/>
  <c r="KA368" i="7"/>
  <c r="KA367" i="7"/>
  <c r="KA366" i="7"/>
  <c r="KA365" i="7"/>
  <c r="KA364" i="7"/>
  <c r="KA363" i="7"/>
  <c r="KA362" i="7"/>
  <c r="KA361" i="7"/>
  <c r="KA360" i="7"/>
  <c r="KA359" i="7"/>
  <c r="KA358" i="7"/>
  <c r="KA357" i="7"/>
  <c r="KA356" i="7"/>
  <c r="KA355" i="7"/>
  <c r="KA354" i="7"/>
  <c r="KA353" i="7"/>
  <c r="KA352" i="7"/>
  <c r="KA351" i="7"/>
  <c r="KA350" i="7"/>
  <c r="KA349" i="7"/>
  <c r="KA348" i="7"/>
  <c r="KA347" i="7"/>
  <c r="KA346" i="7"/>
  <c r="KA345" i="7"/>
  <c r="KA344" i="7"/>
  <c r="KA343" i="7"/>
  <c r="KA342" i="7"/>
  <c r="KA341" i="7"/>
  <c r="KA340" i="7"/>
  <c r="KA339" i="7"/>
  <c r="KA338" i="7"/>
  <c r="KA337" i="7"/>
  <c r="KA336" i="7"/>
  <c r="KA335" i="7"/>
  <c r="KA334" i="7"/>
  <c r="KA333" i="7"/>
  <c r="KA332" i="7"/>
  <c r="KA331" i="7"/>
  <c r="KA330" i="7"/>
  <c r="KA329" i="7"/>
  <c r="KA328" i="7"/>
  <c r="KA327" i="7"/>
  <c r="KA326" i="7"/>
  <c r="KA325" i="7"/>
  <c r="KA324" i="7"/>
  <c r="KA323" i="7"/>
  <c r="KA322" i="7"/>
  <c r="KA321" i="7"/>
  <c r="KA320" i="7"/>
  <c r="KA319" i="7"/>
  <c r="KA318" i="7"/>
  <c r="KA317" i="7"/>
  <c r="KA316" i="7"/>
  <c r="KA315" i="7"/>
  <c r="KA314" i="7"/>
  <c r="KA313" i="7"/>
  <c r="KA312" i="7"/>
  <c r="KA311" i="7"/>
  <c r="KA310" i="7"/>
  <c r="KA309" i="7"/>
  <c r="KA308" i="7"/>
  <c r="KA307" i="7"/>
  <c r="KA306" i="7"/>
  <c r="KA305" i="7"/>
  <c r="KA304" i="7"/>
  <c r="KA303" i="7"/>
  <c r="KA302" i="7"/>
  <c r="KA301" i="7"/>
  <c r="KA300" i="7"/>
  <c r="KA299" i="7"/>
  <c r="KA298" i="7"/>
  <c r="KA297" i="7"/>
  <c r="KA296" i="7"/>
  <c r="KA295" i="7"/>
  <c r="KA294" i="7"/>
  <c r="KA293" i="7"/>
  <c r="KA292" i="7"/>
  <c r="KA291" i="7"/>
  <c r="KA290" i="7"/>
  <c r="KA289" i="7"/>
  <c r="KA288" i="7"/>
  <c r="KA287" i="7"/>
  <c r="KA286" i="7"/>
  <c r="KA285" i="7"/>
  <c r="KA284" i="7"/>
  <c r="KA283" i="7"/>
  <c r="KA282" i="7"/>
  <c r="KA281" i="7"/>
  <c r="KA280" i="7"/>
  <c r="KA279" i="7"/>
  <c r="KA278" i="7"/>
  <c r="KA277" i="7"/>
  <c r="KA276" i="7"/>
  <c r="KA275" i="7"/>
  <c r="KA274" i="7"/>
  <c r="KA273" i="7"/>
  <c r="KA272" i="7"/>
  <c r="KA271" i="7"/>
  <c r="KA270" i="7"/>
  <c r="KA269" i="7"/>
  <c r="KA268" i="7"/>
  <c r="KA267" i="7"/>
  <c r="KA266" i="7"/>
  <c r="KA265" i="7"/>
  <c r="KA264" i="7"/>
  <c r="KA263" i="7"/>
  <c r="KA262" i="7"/>
  <c r="KA261" i="7"/>
  <c r="KA260" i="7"/>
  <c r="KA259" i="7"/>
  <c r="KA258" i="7"/>
  <c r="KA257" i="7"/>
  <c r="KA256" i="7"/>
  <c r="KA255" i="7"/>
  <c r="KA254" i="7"/>
  <c r="KA253" i="7"/>
  <c r="KA252" i="7"/>
  <c r="KA251" i="7"/>
  <c r="KA250" i="7"/>
  <c r="KA249" i="7"/>
  <c r="KA248" i="7"/>
  <c r="KA247" i="7"/>
  <c r="KA246" i="7"/>
  <c r="KA245" i="7"/>
  <c r="KA244" i="7"/>
  <c r="KA243" i="7"/>
  <c r="KA242" i="7"/>
  <c r="KA241" i="7"/>
  <c r="KA240" i="7"/>
  <c r="KA239" i="7"/>
  <c r="KA238" i="7"/>
  <c r="KA237" i="7"/>
  <c r="KA236" i="7"/>
  <c r="KA235" i="7"/>
  <c r="KA234" i="7"/>
  <c r="KA233" i="7"/>
  <c r="KA232" i="7"/>
  <c r="KA231" i="7"/>
  <c r="KA230" i="7"/>
  <c r="KA229" i="7"/>
  <c r="KA228" i="7"/>
  <c r="KA227" i="7"/>
  <c r="KA226" i="7"/>
  <c r="KA225" i="7"/>
  <c r="KA224" i="7"/>
  <c r="KA223" i="7"/>
  <c r="KA222" i="7"/>
  <c r="KA221" i="7"/>
  <c r="KA220" i="7"/>
  <c r="KA219" i="7"/>
  <c r="KA218" i="7"/>
  <c r="KA217" i="7"/>
  <c r="KA216" i="7"/>
  <c r="KA215" i="7"/>
  <c r="KA214" i="7"/>
  <c r="KA213" i="7"/>
  <c r="KA212" i="7"/>
  <c r="KA211" i="7"/>
  <c r="KA210" i="7"/>
  <c r="KA209" i="7"/>
  <c r="KA208" i="7"/>
  <c r="KA207" i="7"/>
  <c r="KA206" i="7"/>
  <c r="KA205" i="7"/>
  <c r="KA204" i="7"/>
  <c r="KA203" i="7"/>
  <c r="KA202" i="7"/>
  <c r="KA201" i="7"/>
  <c r="KA200" i="7"/>
  <c r="KA199" i="7"/>
  <c r="KA198" i="7"/>
  <c r="KA197" i="7"/>
  <c r="KA196" i="7"/>
  <c r="KA195" i="7"/>
  <c r="KA194" i="7"/>
  <c r="KA193" i="7"/>
  <c r="KA192" i="7"/>
  <c r="KA191" i="7"/>
  <c r="KA190" i="7"/>
  <c r="KA189" i="7"/>
  <c r="KA188" i="7"/>
  <c r="KA187" i="7"/>
  <c r="KA186" i="7"/>
  <c r="KA185" i="7"/>
  <c r="KA184" i="7"/>
  <c r="KA183" i="7"/>
  <c r="KA182" i="7"/>
  <c r="KA181" i="7"/>
  <c r="KA180" i="7"/>
  <c r="KA179" i="7"/>
  <c r="KA178" i="7"/>
  <c r="KA177" i="7"/>
  <c r="KA176" i="7"/>
  <c r="KA175" i="7"/>
  <c r="KA174" i="7"/>
  <c r="KA173" i="7"/>
  <c r="KA172" i="7"/>
  <c r="KA171" i="7"/>
  <c r="KA170" i="7"/>
  <c r="KA169" i="7"/>
  <c r="KA168" i="7"/>
  <c r="KA167" i="7"/>
  <c r="KA166" i="7"/>
  <c r="KA165" i="7"/>
  <c r="KA164" i="7"/>
  <c r="KA163" i="7"/>
  <c r="KA162" i="7"/>
  <c r="KA161" i="7"/>
  <c r="KA160" i="7"/>
  <c r="KA159" i="7"/>
  <c r="KA158" i="7"/>
  <c r="KA157" i="7"/>
  <c r="KA156" i="7"/>
  <c r="KA155" i="7"/>
  <c r="KA154" i="7"/>
  <c r="KA153" i="7"/>
  <c r="KA152" i="7"/>
  <c r="KA151" i="7"/>
  <c r="KA150" i="7"/>
  <c r="KA149" i="7"/>
  <c r="KA148" i="7"/>
  <c r="KA147" i="7"/>
  <c r="KA146" i="7"/>
  <c r="KA145" i="7"/>
  <c r="KA144" i="7"/>
  <c r="KA143" i="7"/>
  <c r="KA142" i="7"/>
  <c r="KA141" i="7"/>
  <c r="KA140" i="7"/>
  <c r="KA139" i="7"/>
  <c r="KA138" i="7"/>
  <c r="KA137" i="7"/>
  <c r="KA136" i="7"/>
  <c r="KA135" i="7"/>
  <c r="KA134" i="7"/>
  <c r="KA133" i="7"/>
  <c r="KA132" i="7"/>
  <c r="KA131" i="7"/>
  <c r="KA130" i="7"/>
  <c r="KA129" i="7"/>
  <c r="KA128" i="7"/>
  <c r="KA127" i="7"/>
  <c r="KA126" i="7"/>
  <c r="KA125" i="7"/>
  <c r="KA124" i="7"/>
  <c r="KA123" i="7"/>
  <c r="KA122" i="7"/>
  <c r="KA121" i="7"/>
  <c r="KA120" i="7"/>
  <c r="KA119" i="7"/>
  <c r="KA118" i="7"/>
  <c r="KA117" i="7"/>
  <c r="KA116" i="7"/>
  <c r="KA115" i="7"/>
  <c r="KA114" i="7"/>
  <c r="KA113" i="7"/>
  <c r="KA112" i="7"/>
  <c r="KA111" i="7"/>
  <c r="KA110" i="7"/>
  <c r="KA109" i="7"/>
  <c r="KA108" i="7"/>
  <c r="KA107" i="7"/>
  <c r="KA106" i="7"/>
  <c r="KA105" i="7"/>
  <c r="KA104" i="7"/>
  <c r="KA103" i="7"/>
  <c r="KA102" i="7"/>
  <c r="KA101" i="7"/>
  <c r="KA100" i="7"/>
  <c r="KA99" i="7"/>
  <c r="KA98" i="7"/>
  <c r="KA97" i="7"/>
  <c r="KA96" i="7"/>
  <c r="KA95" i="7"/>
  <c r="KA94" i="7"/>
  <c r="KA93" i="7"/>
  <c r="KA92" i="7"/>
  <c r="KA91" i="7"/>
  <c r="KA90" i="7"/>
  <c r="KA89" i="7"/>
  <c r="KA88" i="7"/>
  <c r="KA87" i="7"/>
  <c r="KA86" i="7"/>
  <c r="KA85" i="7"/>
  <c r="KA84" i="7"/>
  <c r="KA83" i="7"/>
  <c r="KA82" i="7"/>
  <c r="KA81" i="7"/>
  <c r="KA80" i="7"/>
  <c r="KA79" i="7"/>
  <c r="KA78" i="7"/>
  <c r="KA77" i="7"/>
  <c r="KA76" i="7"/>
  <c r="KA75" i="7"/>
  <c r="KA74" i="7"/>
  <c r="KA73" i="7"/>
  <c r="KA72" i="7"/>
  <c r="KA71" i="7"/>
  <c r="KA70" i="7"/>
  <c r="KA69" i="7"/>
  <c r="KA68" i="7"/>
  <c r="KA67" i="7"/>
  <c r="KA66" i="7"/>
  <c r="KA65" i="7"/>
  <c r="KA64" i="7"/>
  <c r="KA63" i="7"/>
  <c r="KA62" i="7"/>
  <c r="KA61" i="7"/>
  <c r="KA60" i="7"/>
  <c r="KA59" i="7"/>
  <c r="KA58" i="7"/>
  <c r="KA57" i="7"/>
  <c r="KA56" i="7"/>
  <c r="KA55" i="7"/>
  <c r="KA54" i="7"/>
  <c r="KA53" i="7"/>
  <c r="KA52" i="7"/>
  <c r="KA51" i="7"/>
  <c r="KA50" i="7"/>
  <c r="KA49" i="7"/>
  <c r="KA48" i="7"/>
  <c r="KA47" i="7"/>
  <c r="KA46" i="7"/>
  <c r="KA45" i="7"/>
  <c r="KA44" i="7"/>
  <c r="KA43" i="7"/>
  <c r="KA42" i="7"/>
  <c r="KA41" i="7"/>
  <c r="KA40" i="7"/>
  <c r="KA39" i="7"/>
  <c r="KA38" i="7"/>
  <c r="KA37" i="7"/>
  <c r="KA36" i="7"/>
  <c r="KA35" i="7"/>
  <c r="KA34" i="7"/>
  <c r="KA33" i="7"/>
  <c r="KA32" i="7"/>
  <c r="KA31" i="7"/>
  <c r="KA30" i="7"/>
  <c r="KA29" i="7"/>
  <c r="KA28" i="7"/>
  <c r="KA27" i="7"/>
  <c r="KA26" i="7"/>
  <c r="KA25" i="7"/>
  <c r="KA24" i="7"/>
  <c r="KA23" i="7"/>
  <c r="KA22" i="7"/>
  <c r="KA21" i="7"/>
  <c r="KA20" i="7"/>
  <c r="KA19" i="7"/>
  <c r="KA18" i="7"/>
  <c r="KA17" i="7"/>
  <c r="KA16" i="7"/>
  <c r="KA15" i="7"/>
  <c r="KA14" i="7"/>
  <c r="KA13" i="7"/>
  <c r="KA12" i="7"/>
  <c r="KA11" i="7"/>
  <c r="KA10" i="7"/>
  <c r="KA9" i="7"/>
  <c r="KA8" i="7"/>
  <c r="KA7" i="7"/>
  <c r="KA6" i="7"/>
  <c r="JU427" i="7"/>
  <c r="JU426" i="7"/>
  <c r="JU425" i="7"/>
  <c r="JU424" i="7"/>
  <c r="JU423" i="7"/>
  <c r="JU422" i="7"/>
  <c r="JU421" i="7"/>
  <c r="JU420" i="7"/>
  <c r="JU419" i="7"/>
  <c r="JU418" i="7"/>
  <c r="JU417" i="7"/>
  <c r="JU416" i="7"/>
  <c r="JU415" i="7"/>
  <c r="JU414" i="7"/>
  <c r="JU413" i="7"/>
  <c r="JU412" i="7"/>
  <c r="JU411" i="7"/>
  <c r="JU410" i="7"/>
  <c r="JU409" i="7"/>
  <c r="JU408" i="7"/>
  <c r="JU407" i="7"/>
  <c r="JU406" i="7"/>
  <c r="JU405" i="7"/>
  <c r="JU404" i="7"/>
  <c r="JU403" i="7"/>
  <c r="JU402" i="7"/>
  <c r="JU401" i="7"/>
  <c r="JU400" i="7"/>
  <c r="JU399" i="7"/>
  <c r="JU398" i="7"/>
  <c r="JU397" i="7"/>
  <c r="JU396" i="7"/>
  <c r="JU395" i="7"/>
  <c r="JU394" i="7"/>
  <c r="JU393" i="7"/>
  <c r="JU392" i="7"/>
  <c r="JU391" i="7"/>
  <c r="JU390" i="7"/>
  <c r="JU389" i="7"/>
  <c r="JU388" i="7"/>
  <c r="JU387" i="7"/>
  <c r="JU386" i="7"/>
  <c r="JU385" i="7"/>
  <c r="JU384" i="7"/>
  <c r="JU383" i="7"/>
  <c r="JU382" i="7"/>
  <c r="JU381" i="7"/>
  <c r="JU380" i="7"/>
  <c r="JU379" i="7"/>
  <c r="JU378" i="7"/>
  <c r="JU377" i="7"/>
  <c r="JU376" i="7"/>
  <c r="JU375" i="7"/>
  <c r="JU374" i="7"/>
  <c r="JU373" i="7"/>
  <c r="JU372" i="7"/>
  <c r="JU371" i="7"/>
  <c r="JU370" i="7"/>
  <c r="JU369" i="7"/>
  <c r="JU368" i="7"/>
  <c r="JU367" i="7"/>
  <c r="JU366" i="7"/>
  <c r="JU365" i="7"/>
  <c r="JU364" i="7"/>
  <c r="JU363" i="7"/>
  <c r="JU362" i="7"/>
  <c r="JU361" i="7"/>
  <c r="JU360" i="7"/>
  <c r="JU359" i="7"/>
  <c r="JU358" i="7"/>
  <c r="JU357" i="7"/>
  <c r="JU356" i="7"/>
  <c r="JU355" i="7"/>
  <c r="JU354" i="7"/>
  <c r="JU353" i="7"/>
  <c r="JU352" i="7"/>
  <c r="JU351" i="7"/>
  <c r="JU350" i="7"/>
  <c r="JU349" i="7"/>
  <c r="JU348" i="7"/>
  <c r="JU347" i="7"/>
  <c r="JU346" i="7"/>
  <c r="JU345" i="7"/>
  <c r="JU344" i="7"/>
  <c r="JU343" i="7"/>
  <c r="JU342" i="7"/>
  <c r="JU341" i="7"/>
  <c r="JU340" i="7"/>
  <c r="JU339" i="7"/>
  <c r="JU338" i="7"/>
  <c r="JU337" i="7"/>
  <c r="JU336" i="7"/>
  <c r="JU335" i="7"/>
  <c r="JU334" i="7"/>
  <c r="JU333" i="7"/>
  <c r="JU332" i="7"/>
  <c r="JU331" i="7"/>
  <c r="JU330" i="7"/>
  <c r="JU329" i="7"/>
  <c r="JU328" i="7"/>
  <c r="JU327" i="7"/>
  <c r="JU326" i="7"/>
  <c r="JU325" i="7"/>
  <c r="JU324" i="7"/>
  <c r="JU323" i="7"/>
  <c r="JU322" i="7"/>
  <c r="JU321" i="7"/>
  <c r="JU320" i="7"/>
  <c r="JU319" i="7"/>
  <c r="JU318" i="7"/>
  <c r="JU317" i="7"/>
  <c r="JU316" i="7"/>
  <c r="JU315" i="7"/>
  <c r="JU314" i="7"/>
  <c r="JU313" i="7"/>
  <c r="JU312" i="7"/>
  <c r="JU311" i="7"/>
  <c r="JU310" i="7"/>
  <c r="JU309" i="7"/>
  <c r="JU308" i="7"/>
  <c r="JU307" i="7"/>
  <c r="JU306" i="7"/>
  <c r="JU305" i="7"/>
  <c r="JU304" i="7"/>
  <c r="JU303" i="7"/>
  <c r="JU302" i="7"/>
  <c r="JU301" i="7"/>
  <c r="JU300" i="7"/>
  <c r="JU299" i="7"/>
  <c r="JU298" i="7"/>
  <c r="JU297" i="7"/>
  <c r="JU296" i="7"/>
  <c r="JU295" i="7"/>
  <c r="JU294" i="7"/>
  <c r="JU293" i="7"/>
  <c r="JU292" i="7"/>
  <c r="JU291" i="7"/>
  <c r="JU290" i="7"/>
  <c r="JU289" i="7"/>
  <c r="JU288" i="7"/>
  <c r="JU287" i="7"/>
  <c r="JU286" i="7"/>
  <c r="JU285" i="7"/>
  <c r="JU284" i="7"/>
  <c r="JU283" i="7"/>
  <c r="JU282" i="7"/>
  <c r="JU281" i="7"/>
  <c r="JU280" i="7"/>
  <c r="JU279" i="7"/>
  <c r="JU278" i="7"/>
  <c r="JU277" i="7"/>
  <c r="JU276" i="7"/>
  <c r="JU275" i="7"/>
  <c r="JU274" i="7"/>
  <c r="JU273" i="7"/>
  <c r="JU272" i="7"/>
  <c r="JU271" i="7"/>
  <c r="JU270" i="7"/>
  <c r="JU269" i="7"/>
  <c r="JU268" i="7"/>
  <c r="JU267" i="7"/>
  <c r="JU266" i="7"/>
  <c r="JU265" i="7"/>
  <c r="JU264" i="7"/>
  <c r="JU263" i="7"/>
  <c r="JU262" i="7"/>
  <c r="JU261" i="7"/>
  <c r="JU260" i="7"/>
  <c r="JU259" i="7"/>
  <c r="JU258" i="7"/>
  <c r="JU257" i="7"/>
  <c r="JU256" i="7"/>
  <c r="JU255" i="7"/>
  <c r="JU254" i="7"/>
  <c r="JU253" i="7"/>
  <c r="JU252" i="7"/>
  <c r="JU251" i="7"/>
  <c r="JU250" i="7"/>
  <c r="JU249" i="7"/>
  <c r="JU248" i="7"/>
  <c r="JU247" i="7"/>
  <c r="JU246" i="7"/>
  <c r="JU245" i="7"/>
  <c r="JU244" i="7"/>
  <c r="JU243" i="7"/>
  <c r="JU242" i="7"/>
  <c r="JU241" i="7"/>
  <c r="JU240" i="7"/>
  <c r="JU239" i="7"/>
  <c r="JU238" i="7"/>
  <c r="JU237" i="7"/>
  <c r="JU236" i="7"/>
  <c r="JU235" i="7"/>
  <c r="JU234" i="7"/>
  <c r="JU233" i="7"/>
  <c r="JU232" i="7"/>
  <c r="JU231" i="7"/>
  <c r="JU230" i="7"/>
  <c r="JU229" i="7"/>
  <c r="JU228" i="7"/>
  <c r="JU227" i="7"/>
  <c r="JU226" i="7"/>
  <c r="JU225" i="7"/>
  <c r="JU224" i="7"/>
  <c r="JU223" i="7"/>
  <c r="JU222" i="7"/>
  <c r="JU221" i="7"/>
  <c r="JU220" i="7"/>
  <c r="JU219" i="7"/>
  <c r="JU218" i="7"/>
  <c r="JU217" i="7"/>
  <c r="JU216" i="7"/>
  <c r="JU215" i="7"/>
  <c r="JU214" i="7"/>
  <c r="JU213" i="7"/>
  <c r="JU212" i="7"/>
  <c r="JU211" i="7"/>
  <c r="JU210" i="7"/>
  <c r="JU209" i="7"/>
  <c r="JU208" i="7"/>
  <c r="JU207" i="7"/>
  <c r="JU206" i="7"/>
  <c r="JU205" i="7"/>
  <c r="JU204" i="7"/>
  <c r="JU203" i="7"/>
  <c r="JU202" i="7"/>
  <c r="JU201" i="7"/>
  <c r="JU200" i="7"/>
  <c r="JU199" i="7"/>
  <c r="JU198" i="7"/>
  <c r="JU197" i="7"/>
  <c r="JU196" i="7"/>
  <c r="JU195" i="7"/>
  <c r="JU194" i="7"/>
  <c r="JU193" i="7"/>
  <c r="JU192" i="7"/>
  <c r="JU191" i="7"/>
  <c r="JU190" i="7"/>
  <c r="JU189" i="7"/>
  <c r="JU188" i="7"/>
  <c r="JU187" i="7"/>
  <c r="JU186" i="7"/>
  <c r="JU185" i="7"/>
  <c r="JU184" i="7"/>
  <c r="JU183" i="7"/>
  <c r="JU182" i="7"/>
  <c r="JU181" i="7"/>
  <c r="JU180" i="7"/>
  <c r="JU179" i="7"/>
  <c r="JU178" i="7"/>
  <c r="JU177" i="7"/>
  <c r="JU176" i="7"/>
  <c r="JU175" i="7"/>
  <c r="JU174" i="7"/>
  <c r="JU173" i="7"/>
  <c r="JU172" i="7"/>
  <c r="JU171" i="7"/>
  <c r="JU170" i="7"/>
  <c r="JU169" i="7"/>
  <c r="JU168" i="7"/>
  <c r="JU167" i="7"/>
  <c r="JU166" i="7"/>
  <c r="JU165" i="7"/>
  <c r="JU164" i="7"/>
  <c r="JU163" i="7"/>
  <c r="JU162" i="7"/>
  <c r="JU161" i="7"/>
  <c r="JU160" i="7"/>
  <c r="JU159" i="7"/>
  <c r="JU158" i="7"/>
  <c r="JU157" i="7"/>
  <c r="JU156" i="7"/>
  <c r="JU155" i="7"/>
  <c r="JU154" i="7"/>
  <c r="JU153" i="7"/>
  <c r="JU152" i="7"/>
  <c r="JU151" i="7"/>
  <c r="JU150" i="7"/>
  <c r="JU149" i="7"/>
  <c r="JU148" i="7"/>
  <c r="JU147" i="7"/>
  <c r="JU146" i="7"/>
  <c r="JU145" i="7"/>
  <c r="JU144" i="7"/>
  <c r="JU143" i="7"/>
  <c r="JU142" i="7"/>
  <c r="JU141" i="7"/>
  <c r="JU140" i="7"/>
  <c r="JU139" i="7"/>
  <c r="JU138" i="7"/>
  <c r="JU137" i="7"/>
  <c r="JU136" i="7"/>
  <c r="JU135" i="7"/>
  <c r="JU134" i="7"/>
  <c r="JU133" i="7"/>
  <c r="JU132" i="7"/>
  <c r="JU131" i="7"/>
  <c r="JU130" i="7"/>
  <c r="JU129" i="7"/>
  <c r="JU128" i="7"/>
  <c r="JU127" i="7"/>
  <c r="JU126" i="7"/>
  <c r="JU125" i="7"/>
  <c r="JU124" i="7"/>
  <c r="JU123" i="7"/>
  <c r="JU122" i="7"/>
  <c r="JU121" i="7"/>
  <c r="JU120" i="7"/>
  <c r="JU119" i="7"/>
  <c r="JU118" i="7"/>
  <c r="JU117" i="7"/>
  <c r="JU116" i="7"/>
  <c r="JU115" i="7"/>
  <c r="JU114" i="7"/>
  <c r="JU113" i="7"/>
  <c r="JU112" i="7"/>
  <c r="JU111" i="7"/>
  <c r="JU110" i="7"/>
  <c r="JU109" i="7"/>
  <c r="JU108" i="7"/>
  <c r="JU107" i="7"/>
  <c r="JU106" i="7"/>
  <c r="JU105" i="7"/>
  <c r="JU104" i="7"/>
  <c r="JU103" i="7"/>
  <c r="JU102" i="7"/>
  <c r="JU101" i="7"/>
  <c r="JU100" i="7"/>
  <c r="JU99" i="7"/>
  <c r="JU98" i="7"/>
  <c r="JU97" i="7"/>
  <c r="JU96" i="7"/>
  <c r="JU95" i="7"/>
  <c r="JU94" i="7"/>
  <c r="JU93" i="7"/>
  <c r="JU92" i="7"/>
  <c r="JU91" i="7"/>
  <c r="JU90" i="7"/>
  <c r="JU89" i="7"/>
  <c r="JU88" i="7"/>
  <c r="JU87" i="7"/>
  <c r="JU86" i="7"/>
  <c r="JU85" i="7"/>
  <c r="JU84" i="7"/>
  <c r="JU83" i="7"/>
  <c r="JU82" i="7"/>
  <c r="JU81" i="7"/>
  <c r="JU80" i="7"/>
  <c r="JU79" i="7"/>
  <c r="JU78" i="7"/>
  <c r="JU77" i="7"/>
  <c r="JU76" i="7"/>
  <c r="JU75" i="7"/>
  <c r="JU74" i="7"/>
  <c r="JU73" i="7"/>
  <c r="JU72" i="7"/>
  <c r="JU71" i="7"/>
  <c r="JU70" i="7"/>
  <c r="JU69" i="7"/>
  <c r="JU68" i="7"/>
  <c r="JU67" i="7"/>
  <c r="JU66" i="7"/>
  <c r="JU65" i="7"/>
  <c r="JU64" i="7"/>
  <c r="JU63" i="7"/>
  <c r="JU62" i="7"/>
  <c r="JU61" i="7"/>
  <c r="JU60" i="7"/>
  <c r="JU59" i="7"/>
  <c r="JU58" i="7"/>
  <c r="JU57" i="7"/>
  <c r="JU56" i="7"/>
  <c r="JU55" i="7"/>
  <c r="JU54" i="7"/>
  <c r="JU53" i="7"/>
  <c r="JU52" i="7"/>
  <c r="JU51" i="7"/>
  <c r="JU50" i="7"/>
  <c r="JU49" i="7"/>
  <c r="JU48" i="7"/>
  <c r="JU47" i="7"/>
  <c r="JU46" i="7"/>
  <c r="JU45" i="7"/>
  <c r="JU44" i="7"/>
  <c r="JU43" i="7"/>
  <c r="JU42" i="7"/>
  <c r="JU41" i="7"/>
  <c r="JU40" i="7"/>
  <c r="JU39" i="7"/>
  <c r="JU38" i="7"/>
  <c r="JU37" i="7"/>
  <c r="JU36" i="7"/>
  <c r="JU35" i="7"/>
  <c r="JU34" i="7"/>
  <c r="JU33" i="7"/>
  <c r="JU32" i="7"/>
  <c r="JU31" i="7"/>
  <c r="JU30" i="7"/>
  <c r="JU29" i="7"/>
  <c r="JU28" i="7"/>
  <c r="JU27" i="7"/>
  <c r="JU26" i="7"/>
  <c r="JU25" i="7"/>
  <c r="JU24" i="7"/>
  <c r="JU23" i="7"/>
  <c r="JU22" i="7"/>
  <c r="JU21" i="7"/>
  <c r="JU20" i="7"/>
  <c r="JU19" i="7"/>
  <c r="JU18" i="7"/>
  <c r="JU17" i="7"/>
  <c r="JU16" i="7"/>
  <c r="JU15" i="7"/>
  <c r="JU14" i="7"/>
  <c r="JU13" i="7"/>
  <c r="JU12" i="7"/>
  <c r="JU11" i="7"/>
  <c r="JU10" i="7"/>
  <c r="JU9" i="7"/>
  <c r="JU8" i="7"/>
  <c r="JU7" i="7"/>
  <c r="JU6" i="7"/>
  <c r="JO427" i="7"/>
  <c r="JO426" i="7"/>
  <c r="JO425" i="7"/>
  <c r="JO424" i="7"/>
  <c r="JO423" i="7"/>
  <c r="JO422" i="7"/>
  <c r="JO421" i="7"/>
  <c r="JO420" i="7"/>
  <c r="JO419" i="7"/>
  <c r="JO418" i="7"/>
  <c r="JO417" i="7"/>
  <c r="JO416" i="7"/>
  <c r="JO415" i="7"/>
  <c r="JO414" i="7"/>
  <c r="JO413" i="7"/>
  <c r="JO412" i="7"/>
  <c r="JO411" i="7"/>
  <c r="JO410" i="7"/>
  <c r="JO409" i="7"/>
  <c r="JO408" i="7"/>
  <c r="JO407" i="7"/>
  <c r="JO406" i="7"/>
  <c r="JO405" i="7"/>
  <c r="JO404" i="7"/>
  <c r="JO403" i="7"/>
  <c r="JO402" i="7"/>
  <c r="JO401" i="7"/>
  <c r="JO400" i="7"/>
  <c r="JO399" i="7"/>
  <c r="JO398" i="7"/>
  <c r="JO397" i="7"/>
  <c r="JO396" i="7"/>
  <c r="JO395" i="7"/>
  <c r="JO394" i="7"/>
  <c r="JO393" i="7"/>
  <c r="JO392" i="7"/>
  <c r="JO391" i="7"/>
  <c r="JO390" i="7"/>
  <c r="JO389" i="7"/>
  <c r="JO388" i="7"/>
  <c r="JO387" i="7"/>
  <c r="JO386" i="7"/>
  <c r="JO385" i="7"/>
  <c r="JO384" i="7"/>
  <c r="JO383" i="7"/>
  <c r="JO382" i="7"/>
  <c r="JO381" i="7"/>
  <c r="JO380" i="7"/>
  <c r="JO379" i="7"/>
  <c r="JO378" i="7"/>
  <c r="JO377" i="7"/>
  <c r="JO376" i="7"/>
  <c r="JO375" i="7"/>
  <c r="JO374" i="7"/>
  <c r="JO373" i="7"/>
  <c r="JO372" i="7"/>
  <c r="JO371" i="7"/>
  <c r="JO370" i="7"/>
  <c r="JO369" i="7"/>
  <c r="JO368" i="7"/>
  <c r="JO367" i="7"/>
  <c r="JO366" i="7"/>
  <c r="JO365" i="7"/>
  <c r="JO364" i="7"/>
  <c r="JO363" i="7"/>
  <c r="JO362" i="7"/>
  <c r="JO361" i="7"/>
  <c r="JO360" i="7"/>
  <c r="JO359" i="7"/>
  <c r="JO358" i="7"/>
  <c r="JO357" i="7"/>
  <c r="JO356" i="7"/>
  <c r="JO355" i="7"/>
  <c r="JO354" i="7"/>
  <c r="JO353" i="7"/>
  <c r="JO352" i="7"/>
  <c r="JO351" i="7"/>
  <c r="JO350" i="7"/>
  <c r="JO349" i="7"/>
  <c r="JO348" i="7"/>
  <c r="JO347" i="7"/>
  <c r="JO346" i="7"/>
  <c r="JO345" i="7"/>
  <c r="JO344" i="7"/>
  <c r="JO343" i="7"/>
  <c r="JO342" i="7"/>
  <c r="JO341" i="7"/>
  <c r="JO340" i="7"/>
  <c r="JO339" i="7"/>
  <c r="JO338" i="7"/>
  <c r="JO337" i="7"/>
  <c r="JO336" i="7"/>
  <c r="JO335" i="7"/>
  <c r="JO334" i="7"/>
  <c r="JO333" i="7"/>
  <c r="JO332" i="7"/>
  <c r="JO331" i="7"/>
  <c r="JO330" i="7"/>
  <c r="JO329" i="7"/>
  <c r="JO328" i="7"/>
  <c r="JO327" i="7"/>
  <c r="JO326" i="7"/>
  <c r="JO325" i="7"/>
  <c r="JO324" i="7"/>
  <c r="JO323" i="7"/>
  <c r="JO322" i="7"/>
  <c r="JO321" i="7"/>
  <c r="JO320" i="7"/>
  <c r="JO319" i="7"/>
  <c r="JO318" i="7"/>
  <c r="JO317" i="7"/>
  <c r="JO316" i="7"/>
  <c r="JO315" i="7"/>
  <c r="JO314" i="7"/>
  <c r="JO313" i="7"/>
  <c r="JO312" i="7"/>
  <c r="JO311" i="7"/>
  <c r="JO310" i="7"/>
  <c r="JO309" i="7"/>
  <c r="JO308" i="7"/>
  <c r="JO307" i="7"/>
  <c r="JO306" i="7"/>
  <c r="JO305" i="7"/>
  <c r="JO304" i="7"/>
  <c r="JO303" i="7"/>
  <c r="JO302" i="7"/>
  <c r="JO301" i="7"/>
  <c r="JO300" i="7"/>
  <c r="JO299" i="7"/>
  <c r="JO298" i="7"/>
  <c r="JO297" i="7"/>
  <c r="JO296" i="7"/>
  <c r="JO295" i="7"/>
  <c r="JO294" i="7"/>
  <c r="JO293" i="7"/>
  <c r="JO292" i="7"/>
  <c r="JO291" i="7"/>
  <c r="JO290" i="7"/>
  <c r="JO289" i="7"/>
  <c r="JO288" i="7"/>
  <c r="JO287" i="7"/>
  <c r="JO286" i="7"/>
  <c r="JO285" i="7"/>
  <c r="JO284" i="7"/>
  <c r="JO283" i="7"/>
  <c r="JO282" i="7"/>
  <c r="JO281" i="7"/>
  <c r="JO280" i="7"/>
  <c r="JO279" i="7"/>
  <c r="JO278" i="7"/>
  <c r="JO277" i="7"/>
  <c r="JO276" i="7"/>
  <c r="JO275" i="7"/>
  <c r="JO274" i="7"/>
  <c r="JO273" i="7"/>
  <c r="JO272" i="7"/>
  <c r="JO271" i="7"/>
  <c r="JO270" i="7"/>
  <c r="JO269" i="7"/>
  <c r="JO268" i="7"/>
  <c r="JO267" i="7"/>
  <c r="JO266" i="7"/>
  <c r="JO265" i="7"/>
  <c r="JO264" i="7"/>
  <c r="JO263" i="7"/>
  <c r="JO262" i="7"/>
  <c r="JO261" i="7"/>
  <c r="JO260" i="7"/>
  <c r="JO259" i="7"/>
  <c r="JO258" i="7"/>
  <c r="JO257" i="7"/>
  <c r="JO256" i="7"/>
  <c r="JO255" i="7"/>
  <c r="JO254" i="7"/>
  <c r="JO253" i="7"/>
  <c r="JO252" i="7"/>
  <c r="JO251" i="7"/>
  <c r="JO250" i="7"/>
  <c r="JO249" i="7"/>
  <c r="JO248" i="7"/>
  <c r="JO247" i="7"/>
  <c r="JO246" i="7"/>
  <c r="JO245" i="7"/>
  <c r="JO244" i="7"/>
  <c r="JO243" i="7"/>
  <c r="JO242" i="7"/>
  <c r="JO241" i="7"/>
  <c r="JO240" i="7"/>
  <c r="JO239" i="7"/>
  <c r="JO238" i="7"/>
  <c r="JO237" i="7"/>
  <c r="JO236" i="7"/>
  <c r="JO235" i="7"/>
  <c r="JO234" i="7"/>
  <c r="JO233" i="7"/>
  <c r="JO232" i="7"/>
  <c r="JO231" i="7"/>
  <c r="JO230" i="7"/>
  <c r="JO229" i="7"/>
  <c r="JO228" i="7"/>
  <c r="JO227" i="7"/>
  <c r="JO226" i="7"/>
  <c r="JO225" i="7"/>
  <c r="JO224" i="7"/>
  <c r="JO223" i="7"/>
  <c r="JO222" i="7"/>
  <c r="JO221" i="7"/>
  <c r="JO220" i="7"/>
  <c r="JO219" i="7"/>
  <c r="JO218" i="7"/>
  <c r="JO217" i="7"/>
  <c r="JO216" i="7"/>
  <c r="JO215" i="7"/>
  <c r="JO214" i="7"/>
  <c r="JO213" i="7"/>
  <c r="JO212" i="7"/>
  <c r="JO211" i="7"/>
  <c r="JO210" i="7"/>
  <c r="JO209" i="7"/>
  <c r="JO208" i="7"/>
  <c r="JO207" i="7"/>
  <c r="JO206" i="7"/>
  <c r="JO205" i="7"/>
  <c r="JO204" i="7"/>
  <c r="JO203" i="7"/>
  <c r="JO202" i="7"/>
  <c r="JO201" i="7"/>
  <c r="JO200" i="7"/>
  <c r="JO199" i="7"/>
  <c r="JO198" i="7"/>
  <c r="JO197" i="7"/>
  <c r="JO196" i="7"/>
  <c r="JO195" i="7"/>
  <c r="JO194" i="7"/>
  <c r="JO193" i="7"/>
  <c r="JO192" i="7"/>
  <c r="JO191" i="7"/>
  <c r="JO190" i="7"/>
  <c r="JO189" i="7"/>
  <c r="JO188" i="7"/>
  <c r="JO187" i="7"/>
  <c r="JO186" i="7"/>
  <c r="JO185" i="7"/>
  <c r="JO184" i="7"/>
  <c r="JO183" i="7"/>
  <c r="JO182" i="7"/>
  <c r="JO181" i="7"/>
  <c r="JO180" i="7"/>
  <c r="JO179" i="7"/>
  <c r="JO178" i="7"/>
  <c r="JO177" i="7"/>
  <c r="JO176" i="7"/>
  <c r="JO175" i="7"/>
  <c r="JO174" i="7"/>
  <c r="JO173" i="7"/>
  <c r="JO172" i="7"/>
  <c r="JO171" i="7"/>
  <c r="JO170" i="7"/>
  <c r="JO169" i="7"/>
  <c r="JO168" i="7"/>
  <c r="JO167" i="7"/>
  <c r="JO166" i="7"/>
  <c r="JO165" i="7"/>
  <c r="JO164" i="7"/>
  <c r="JO163" i="7"/>
  <c r="JO162" i="7"/>
  <c r="JO161" i="7"/>
  <c r="JO160" i="7"/>
  <c r="JO159" i="7"/>
  <c r="JO158" i="7"/>
  <c r="JO157" i="7"/>
  <c r="JO156" i="7"/>
  <c r="JO155" i="7"/>
  <c r="JO154" i="7"/>
  <c r="JO153" i="7"/>
  <c r="JO152" i="7"/>
  <c r="JO151" i="7"/>
  <c r="JO150" i="7"/>
  <c r="JO149" i="7"/>
  <c r="JO148" i="7"/>
  <c r="JO147" i="7"/>
  <c r="JO146" i="7"/>
  <c r="JO145" i="7"/>
  <c r="JO144" i="7"/>
  <c r="JO143" i="7"/>
  <c r="JO142" i="7"/>
  <c r="JO141" i="7"/>
  <c r="JO140" i="7"/>
  <c r="JO139" i="7"/>
  <c r="JO138" i="7"/>
  <c r="JO137" i="7"/>
  <c r="JO136" i="7"/>
  <c r="JO135" i="7"/>
  <c r="JO134" i="7"/>
  <c r="JO133" i="7"/>
  <c r="JO132" i="7"/>
  <c r="JO131" i="7"/>
  <c r="JO130" i="7"/>
  <c r="JO129" i="7"/>
  <c r="JO128" i="7"/>
  <c r="JO127" i="7"/>
  <c r="JO126" i="7"/>
  <c r="JO125" i="7"/>
  <c r="JO124" i="7"/>
  <c r="JO123" i="7"/>
  <c r="JO122" i="7"/>
  <c r="JO121" i="7"/>
  <c r="JO120" i="7"/>
  <c r="JO119" i="7"/>
  <c r="JO118" i="7"/>
  <c r="JO117" i="7"/>
  <c r="JO116" i="7"/>
  <c r="JO115" i="7"/>
  <c r="JO114" i="7"/>
  <c r="JO113" i="7"/>
  <c r="JO112" i="7"/>
  <c r="JO111" i="7"/>
  <c r="JO110" i="7"/>
  <c r="JO109" i="7"/>
  <c r="JO108" i="7"/>
  <c r="JO107" i="7"/>
  <c r="JO106" i="7"/>
  <c r="JO105" i="7"/>
  <c r="JO104" i="7"/>
  <c r="JO103" i="7"/>
  <c r="JO102" i="7"/>
  <c r="JO101" i="7"/>
  <c r="JO100" i="7"/>
  <c r="JO99" i="7"/>
  <c r="JO98" i="7"/>
  <c r="JO97" i="7"/>
  <c r="JO96" i="7"/>
  <c r="JO95" i="7"/>
  <c r="JO94" i="7"/>
  <c r="JO93" i="7"/>
  <c r="JO92" i="7"/>
  <c r="JO91" i="7"/>
  <c r="JO90" i="7"/>
  <c r="JO89" i="7"/>
  <c r="JO88" i="7"/>
  <c r="JO87" i="7"/>
  <c r="JO86" i="7"/>
  <c r="JO85" i="7"/>
  <c r="JO84" i="7"/>
  <c r="JO83" i="7"/>
  <c r="JO82" i="7"/>
  <c r="JO81" i="7"/>
  <c r="JO80" i="7"/>
  <c r="JO79" i="7"/>
  <c r="JO78" i="7"/>
  <c r="JO77" i="7"/>
  <c r="JO76" i="7"/>
  <c r="JO75" i="7"/>
  <c r="JO74" i="7"/>
  <c r="JO73" i="7"/>
  <c r="JO72" i="7"/>
  <c r="JO71" i="7"/>
  <c r="JO70" i="7"/>
  <c r="JO69" i="7"/>
  <c r="JO68" i="7"/>
  <c r="JO67" i="7"/>
  <c r="JO66" i="7"/>
  <c r="JO65" i="7"/>
  <c r="JO64" i="7"/>
  <c r="JO63" i="7"/>
  <c r="JO62" i="7"/>
  <c r="JO61" i="7"/>
  <c r="JO60" i="7"/>
  <c r="JO59" i="7"/>
  <c r="JO58" i="7"/>
  <c r="JO57" i="7"/>
  <c r="JO56" i="7"/>
  <c r="JO55" i="7"/>
  <c r="JO54" i="7"/>
  <c r="JO53" i="7"/>
  <c r="JO52" i="7"/>
  <c r="JO51" i="7"/>
  <c r="JO50" i="7"/>
  <c r="JO49" i="7"/>
  <c r="JO48" i="7"/>
  <c r="JO47" i="7"/>
  <c r="JO46" i="7"/>
  <c r="JO45" i="7"/>
  <c r="JO44" i="7"/>
  <c r="JO43" i="7"/>
  <c r="JO42" i="7"/>
  <c r="JO41" i="7"/>
  <c r="JO40" i="7"/>
  <c r="JO39" i="7"/>
  <c r="JO38" i="7"/>
  <c r="JO37" i="7"/>
  <c r="JO36" i="7"/>
  <c r="JO35" i="7"/>
  <c r="JO34" i="7"/>
  <c r="JO33" i="7"/>
  <c r="JO32" i="7"/>
  <c r="JO31" i="7"/>
  <c r="JO30" i="7"/>
  <c r="JO29" i="7"/>
  <c r="JO28" i="7"/>
  <c r="JO27" i="7"/>
  <c r="JO26" i="7"/>
  <c r="JO25" i="7"/>
  <c r="JO24" i="7"/>
  <c r="JO23" i="7"/>
  <c r="JO22" i="7"/>
  <c r="JO21" i="7"/>
  <c r="JO20" i="7"/>
  <c r="JO19" i="7"/>
  <c r="JO18" i="7"/>
  <c r="JO17" i="7"/>
  <c r="JO16" i="7"/>
  <c r="JO15" i="7"/>
  <c r="JO14" i="7"/>
  <c r="JO13" i="7"/>
  <c r="JO12" i="7"/>
  <c r="JO11" i="7"/>
  <c r="JO10" i="7"/>
  <c r="JO9" i="7"/>
  <c r="JO8" i="7"/>
  <c r="JO7" i="7"/>
  <c r="JO6" i="7"/>
  <c r="JI427" i="7"/>
  <c r="JI426" i="7"/>
  <c r="JI425" i="7"/>
  <c r="JI424" i="7"/>
  <c r="JI423" i="7"/>
  <c r="JI422" i="7"/>
  <c r="JI421" i="7"/>
  <c r="JI420" i="7"/>
  <c r="JI419" i="7"/>
  <c r="JI418" i="7"/>
  <c r="JI417" i="7"/>
  <c r="JI416" i="7"/>
  <c r="JI415" i="7"/>
  <c r="JI414" i="7"/>
  <c r="JI413" i="7"/>
  <c r="JI412" i="7"/>
  <c r="JI411" i="7"/>
  <c r="JI410" i="7"/>
  <c r="JI409" i="7"/>
  <c r="JI408" i="7"/>
  <c r="JI407" i="7"/>
  <c r="JI406" i="7"/>
  <c r="JI405" i="7"/>
  <c r="JI404" i="7"/>
  <c r="JI403" i="7"/>
  <c r="JI402" i="7"/>
  <c r="JI401" i="7"/>
  <c r="JI400" i="7"/>
  <c r="JI399" i="7"/>
  <c r="JI398" i="7"/>
  <c r="JI397" i="7"/>
  <c r="JI396" i="7"/>
  <c r="JI395" i="7"/>
  <c r="JI394" i="7"/>
  <c r="JI393" i="7"/>
  <c r="JI392" i="7"/>
  <c r="JI391" i="7"/>
  <c r="JI390" i="7"/>
  <c r="JI389" i="7"/>
  <c r="JI388" i="7"/>
  <c r="JI387" i="7"/>
  <c r="JI386" i="7"/>
  <c r="JI385" i="7"/>
  <c r="JI384" i="7"/>
  <c r="JI383" i="7"/>
  <c r="JI382" i="7"/>
  <c r="JI381" i="7"/>
  <c r="JI380" i="7"/>
  <c r="JI379" i="7"/>
  <c r="JI378" i="7"/>
  <c r="JI377" i="7"/>
  <c r="JI376" i="7"/>
  <c r="JI375" i="7"/>
  <c r="JI374" i="7"/>
  <c r="JI373" i="7"/>
  <c r="JI372" i="7"/>
  <c r="JI371" i="7"/>
  <c r="JI370" i="7"/>
  <c r="JI369" i="7"/>
  <c r="JI368" i="7"/>
  <c r="JI367" i="7"/>
  <c r="JI366" i="7"/>
  <c r="JI365" i="7"/>
  <c r="JI364" i="7"/>
  <c r="JI363" i="7"/>
  <c r="JI362" i="7"/>
  <c r="JI361" i="7"/>
  <c r="JI360" i="7"/>
  <c r="JI359" i="7"/>
  <c r="JI358" i="7"/>
  <c r="JI357" i="7"/>
  <c r="JI356" i="7"/>
  <c r="JI355" i="7"/>
  <c r="JI354" i="7"/>
  <c r="JI353" i="7"/>
  <c r="JI352" i="7"/>
  <c r="JI351" i="7"/>
  <c r="JI350" i="7"/>
  <c r="JI349" i="7"/>
  <c r="JI348" i="7"/>
  <c r="JI347" i="7"/>
  <c r="JI346" i="7"/>
  <c r="JI345" i="7"/>
  <c r="JI344" i="7"/>
  <c r="JI343" i="7"/>
  <c r="JI342" i="7"/>
  <c r="JI341" i="7"/>
  <c r="JI340" i="7"/>
  <c r="JI339" i="7"/>
  <c r="JI338" i="7"/>
  <c r="JI337" i="7"/>
  <c r="JI336" i="7"/>
  <c r="JI335" i="7"/>
  <c r="JI334" i="7"/>
  <c r="JI333" i="7"/>
  <c r="JI332" i="7"/>
  <c r="JI331" i="7"/>
  <c r="JI330" i="7"/>
  <c r="JI329" i="7"/>
  <c r="JI328" i="7"/>
  <c r="JI327" i="7"/>
  <c r="JI326" i="7"/>
  <c r="JI325" i="7"/>
  <c r="JI324" i="7"/>
  <c r="JI323" i="7"/>
  <c r="JI322" i="7"/>
  <c r="JI321" i="7"/>
  <c r="JI320" i="7"/>
  <c r="JI319" i="7"/>
  <c r="JI318" i="7"/>
  <c r="JI317" i="7"/>
  <c r="JI316" i="7"/>
  <c r="JI315" i="7"/>
  <c r="JI314" i="7"/>
  <c r="JI313" i="7"/>
  <c r="JI312" i="7"/>
  <c r="JI311" i="7"/>
  <c r="JI310" i="7"/>
  <c r="JI309" i="7"/>
  <c r="JI308" i="7"/>
  <c r="JI307" i="7"/>
  <c r="JI306" i="7"/>
  <c r="JI305" i="7"/>
  <c r="JI304" i="7"/>
  <c r="JI303" i="7"/>
  <c r="JI302" i="7"/>
  <c r="JI301" i="7"/>
  <c r="JI300" i="7"/>
  <c r="JI299" i="7"/>
  <c r="JI298" i="7"/>
  <c r="JI297" i="7"/>
  <c r="JI296" i="7"/>
  <c r="JI295" i="7"/>
  <c r="JI294" i="7"/>
  <c r="JI293" i="7"/>
  <c r="JI292" i="7"/>
  <c r="JI291" i="7"/>
  <c r="JI290" i="7"/>
  <c r="JI289" i="7"/>
  <c r="JI288" i="7"/>
  <c r="JI287" i="7"/>
  <c r="JI286" i="7"/>
  <c r="JI285" i="7"/>
  <c r="JI284" i="7"/>
  <c r="JI283" i="7"/>
  <c r="JI282" i="7"/>
  <c r="JI281" i="7"/>
  <c r="JI280" i="7"/>
  <c r="JI279" i="7"/>
  <c r="JI278" i="7"/>
  <c r="JI277" i="7"/>
  <c r="JI276" i="7"/>
  <c r="JI275" i="7"/>
  <c r="JI274" i="7"/>
  <c r="JI273" i="7"/>
  <c r="JI272" i="7"/>
  <c r="JI271" i="7"/>
  <c r="JI270" i="7"/>
  <c r="JI269" i="7"/>
  <c r="JI268" i="7"/>
  <c r="JI267" i="7"/>
  <c r="JI266" i="7"/>
  <c r="JI265" i="7"/>
  <c r="JI264" i="7"/>
  <c r="JI263" i="7"/>
  <c r="JI262" i="7"/>
  <c r="JI261" i="7"/>
  <c r="JI260" i="7"/>
  <c r="JI259" i="7"/>
  <c r="JI258" i="7"/>
  <c r="JI257" i="7"/>
  <c r="JI256" i="7"/>
  <c r="JI255" i="7"/>
  <c r="JI254" i="7"/>
  <c r="JI253" i="7"/>
  <c r="JI252" i="7"/>
  <c r="JI251" i="7"/>
  <c r="JI250" i="7"/>
  <c r="JI249" i="7"/>
  <c r="JI248" i="7"/>
  <c r="JI247" i="7"/>
  <c r="JI246" i="7"/>
  <c r="JI245" i="7"/>
  <c r="JI244" i="7"/>
  <c r="JI243" i="7"/>
  <c r="JI242" i="7"/>
  <c r="JI241" i="7"/>
  <c r="JI240" i="7"/>
  <c r="JI239" i="7"/>
  <c r="JI238" i="7"/>
  <c r="JI237" i="7"/>
  <c r="JI236" i="7"/>
  <c r="JI235" i="7"/>
  <c r="JI234" i="7"/>
  <c r="JI233" i="7"/>
  <c r="JI232" i="7"/>
  <c r="JI231" i="7"/>
  <c r="JI230" i="7"/>
  <c r="JI229" i="7"/>
  <c r="JI228" i="7"/>
  <c r="JI227" i="7"/>
  <c r="JI226" i="7"/>
  <c r="JI225" i="7"/>
  <c r="JI224" i="7"/>
  <c r="JI223" i="7"/>
  <c r="JI222" i="7"/>
  <c r="JI221" i="7"/>
  <c r="JI220" i="7"/>
  <c r="JI219" i="7"/>
  <c r="JI218" i="7"/>
  <c r="JI217" i="7"/>
  <c r="JI216" i="7"/>
  <c r="JI215" i="7"/>
  <c r="JI214" i="7"/>
  <c r="JI213" i="7"/>
  <c r="JI212" i="7"/>
  <c r="JI211" i="7"/>
  <c r="JI210" i="7"/>
  <c r="JI209" i="7"/>
  <c r="JI208" i="7"/>
  <c r="JI207" i="7"/>
  <c r="JI206" i="7"/>
  <c r="JI205" i="7"/>
  <c r="JI204" i="7"/>
  <c r="JI203" i="7"/>
  <c r="JI202" i="7"/>
  <c r="JI201" i="7"/>
  <c r="JI200" i="7"/>
  <c r="JI199" i="7"/>
  <c r="JI198" i="7"/>
  <c r="JI197" i="7"/>
  <c r="JI196" i="7"/>
  <c r="JI195" i="7"/>
  <c r="JI194" i="7"/>
  <c r="JI193" i="7"/>
  <c r="JI192" i="7"/>
  <c r="JI191" i="7"/>
  <c r="JI190" i="7"/>
  <c r="JI189" i="7"/>
  <c r="JI188" i="7"/>
  <c r="JI187" i="7"/>
  <c r="JI186" i="7"/>
  <c r="JI185" i="7"/>
  <c r="JI184" i="7"/>
  <c r="JI183" i="7"/>
  <c r="JI182" i="7"/>
  <c r="JI181" i="7"/>
  <c r="JI180" i="7"/>
  <c r="JI179" i="7"/>
  <c r="JI178" i="7"/>
  <c r="JI177" i="7"/>
  <c r="JI176" i="7"/>
  <c r="JI175" i="7"/>
  <c r="JI174" i="7"/>
  <c r="JI173" i="7"/>
  <c r="JI172" i="7"/>
  <c r="JI171" i="7"/>
  <c r="JI170" i="7"/>
  <c r="JI169" i="7"/>
  <c r="JI168" i="7"/>
  <c r="JI167" i="7"/>
  <c r="JI166" i="7"/>
  <c r="JI165" i="7"/>
  <c r="JI164" i="7"/>
  <c r="JI163" i="7"/>
  <c r="JI162" i="7"/>
  <c r="JI161" i="7"/>
  <c r="JI160" i="7"/>
  <c r="JI159" i="7"/>
  <c r="JI158" i="7"/>
  <c r="JI157" i="7"/>
  <c r="JI156" i="7"/>
  <c r="JI155" i="7"/>
  <c r="JI154" i="7"/>
  <c r="JI153" i="7"/>
  <c r="JI152" i="7"/>
  <c r="JI151" i="7"/>
  <c r="JI150" i="7"/>
  <c r="JI149" i="7"/>
  <c r="JI148" i="7"/>
  <c r="JI147" i="7"/>
  <c r="JI146" i="7"/>
  <c r="JI145" i="7"/>
  <c r="JI144" i="7"/>
  <c r="JI143" i="7"/>
  <c r="JI142" i="7"/>
  <c r="JI141" i="7"/>
  <c r="JI140" i="7"/>
  <c r="JI139" i="7"/>
  <c r="JI138" i="7"/>
  <c r="JI137" i="7"/>
  <c r="JI136" i="7"/>
  <c r="JI135" i="7"/>
  <c r="JI134" i="7"/>
  <c r="JI133" i="7"/>
  <c r="JI132" i="7"/>
  <c r="JI131" i="7"/>
  <c r="JI130" i="7"/>
  <c r="JI129" i="7"/>
  <c r="JI128" i="7"/>
  <c r="JI127" i="7"/>
  <c r="JI126" i="7"/>
  <c r="JI125" i="7"/>
  <c r="JI124" i="7"/>
  <c r="JI123" i="7"/>
  <c r="JI122" i="7"/>
  <c r="JI121" i="7"/>
  <c r="JI120" i="7"/>
  <c r="JI119" i="7"/>
  <c r="JI118" i="7"/>
  <c r="JI117" i="7"/>
  <c r="JI116" i="7"/>
  <c r="JI115" i="7"/>
  <c r="JI114" i="7"/>
  <c r="JI113" i="7"/>
  <c r="JI112" i="7"/>
  <c r="JI111" i="7"/>
  <c r="JI110" i="7"/>
  <c r="JI109" i="7"/>
  <c r="JI108" i="7"/>
  <c r="JI107" i="7"/>
  <c r="JI106" i="7"/>
  <c r="JI105" i="7"/>
  <c r="JI104" i="7"/>
  <c r="JI103" i="7"/>
  <c r="JI102" i="7"/>
  <c r="JI101" i="7"/>
  <c r="JI100" i="7"/>
  <c r="JI99" i="7"/>
  <c r="JI98" i="7"/>
  <c r="JI97" i="7"/>
  <c r="JI96" i="7"/>
  <c r="JI95" i="7"/>
  <c r="JI94" i="7"/>
  <c r="JI93" i="7"/>
  <c r="JI92" i="7"/>
  <c r="JI91" i="7"/>
  <c r="JI90" i="7"/>
  <c r="JI89" i="7"/>
  <c r="JI88" i="7"/>
  <c r="JI87" i="7"/>
  <c r="JI86" i="7"/>
  <c r="JI85" i="7"/>
  <c r="JI84" i="7"/>
  <c r="JI83" i="7"/>
  <c r="JI82" i="7"/>
  <c r="JI81" i="7"/>
  <c r="JI80" i="7"/>
  <c r="JI79" i="7"/>
  <c r="JI78" i="7"/>
  <c r="JI77" i="7"/>
  <c r="JI76" i="7"/>
  <c r="JI75" i="7"/>
  <c r="JI74" i="7"/>
  <c r="JI73" i="7"/>
  <c r="JI72" i="7"/>
  <c r="JI71" i="7"/>
  <c r="JI70" i="7"/>
  <c r="JI69" i="7"/>
  <c r="JI68" i="7"/>
  <c r="JI67" i="7"/>
  <c r="JI66" i="7"/>
  <c r="JI65" i="7"/>
  <c r="JI64" i="7"/>
  <c r="JI63" i="7"/>
  <c r="JI62" i="7"/>
  <c r="JI61" i="7"/>
  <c r="JI60" i="7"/>
  <c r="JI59" i="7"/>
  <c r="JI58" i="7"/>
  <c r="JI57" i="7"/>
  <c r="JI56" i="7"/>
  <c r="JI55" i="7"/>
  <c r="JI54" i="7"/>
  <c r="JI53" i="7"/>
  <c r="JI52" i="7"/>
  <c r="JI51" i="7"/>
  <c r="JI50" i="7"/>
  <c r="JI49" i="7"/>
  <c r="JI48" i="7"/>
  <c r="JI47" i="7"/>
  <c r="JI46" i="7"/>
  <c r="JI45" i="7"/>
  <c r="JI44" i="7"/>
  <c r="JI43" i="7"/>
  <c r="JI42" i="7"/>
  <c r="JI41" i="7"/>
  <c r="JI40" i="7"/>
  <c r="JI39" i="7"/>
  <c r="JI38" i="7"/>
  <c r="JI37" i="7"/>
  <c r="JI36" i="7"/>
  <c r="JI35" i="7"/>
  <c r="JI34" i="7"/>
  <c r="JI33" i="7"/>
  <c r="JI32" i="7"/>
  <c r="JI31" i="7"/>
  <c r="JI30" i="7"/>
  <c r="JI29" i="7"/>
  <c r="JI28" i="7"/>
  <c r="JI27" i="7"/>
  <c r="JI26" i="7"/>
  <c r="JI25" i="7"/>
  <c r="JI24" i="7"/>
  <c r="JI23" i="7"/>
  <c r="JI22" i="7"/>
  <c r="JI21" i="7"/>
  <c r="JI20" i="7"/>
  <c r="JI19" i="7"/>
  <c r="JI18" i="7"/>
  <c r="JI17" i="7"/>
  <c r="JI16" i="7"/>
  <c r="JI15" i="7"/>
  <c r="JI14" i="7"/>
  <c r="JI13" i="7"/>
  <c r="JI12" i="7"/>
  <c r="JI11" i="7"/>
  <c r="JI10" i="7"/>
  <c r="JI9" i="7"/>
  <c r="JI8" i="7"/>
  <c r="JI7" i="7"/>
  <c r="JI6" i="7"/>
  <c r="JC427" i="7"/>
  <c r="JC426" i="7"/>
  <c r="JC425" i="7"/>
  <c r="JC424" i="7"/>
  <c r="JC423" i="7"/>
  <c r="JC422" i="7"/>
  <c r="JC421" i="7"/>
  <c r="JC420" i="7"/>
  <c r="JC419" i="7"/>
  <c r="JC418" i="7"/>
  <c r="JC417" i="7"/>
  <c r="JC416" i="7"/>
  <c r="JC415" i="7"/>
  <c r="JC414" i="7"/>
  <c r="JC413" i="7"/>
  <c r="JC412" i="7"/>
  <c r="JC411" i="7"/>
  <c r="JC410" i="7"/>
  <c r="JC409" i="7"/>
  <c r="JC408" i="7"/>
  <c r="JC407" i="7"/>
  <c r="JC406" i="7"/>
  <c r="JC405" i="7"/>
  <c r="JC404" i="7"/>
  <c r="JC403" i="7"/>
  <c r="JC402" i="7"/>
  <c r="JC401" i="7"/>
  <c r="JC400" i="7"/>
  <c r="JC399" i="7"/>
  <c r="JC398" i="7"/>
  <c r="JC397" i="7"/>
  <c r="JC396" i="7"/>
  <c r="JC395" i="7"/>
  <c r="JC394" i="7"/>
  <c r="JC393" i="7"/>
  <c r="JC392" i="7"/>
  <c r="JC391" i="7"/>
  <c r="JC390" i="7"/>
  <c r="JC389" i="7"/>
  <c r="JC388" i="7"/>
  <c r="JC387" i="7"/>
  <c r="JC386" i="7"/>
  <c r="JC385" i="7"/>
  <c r="JC384" i="7"/>
  <c r="JC383" i="7"/>
  <c r="JC382" i="7"/>
  <c r="JC381" i="7"/>
  <c r="JC380" i="7"/>
  <c r="JC379" i="7"/>
  <c r="JC378" i="7"/>
  <c r="JC377" i="7"/>
  <c r="JC376" i="7"/>
  <c r="JC375" i="7"/>
  <c r="JC374" i="7"/>
  <c r="JC373" i="7"/>
  <c r="JC372" i="7"/>
  <c r="JC371" i="7"/>
  <c r="JC370" i="7"/>
  <c r="JC369" i="7"/>
  <c r="JC368" i="7"/>
  <c r="JC367" i="7"/>
  <c r="JC366" i="7"/>
  <c r="JC365" i="7"/>
  <c r="JC364" i="7"/>
  <c r="JC363" i="7"/>
  <c r="JC362" i="7"/>
  <c r="JC361" i="7"/>
  <c r="JC360" i="7"/>
  <c r="JC359" i="7"/>
  <c r="JC358" i="7"/>
  <c r="JC357" i="7"/>
  <c r="JC356" i="7"/>
  <c r="JC355" i="7"/>
  <c r="JC354" i="7"/>
  <c r="JC353" i="7"/>
  <c r="JC352" i="7"/>
  <c r="JC351" i="7"/>
  <c r="JC350" i="7"/>
  <c r="JC349" i="7"/>
  <c r="JC348" i="7"/>
  <c r="JC347" i="7"/>
  <c r="JC346" i="7"/>
  <c r="JC345" i="7"/>
  <c r="JC344" i="7"/>
  <c r="JC343" i="7"/>
  <c r="JC342" i="7"/>
  <c r="JC341" i="7"/>
  <c r="JC340" i="7"/>
  <c r="JC339" i="7"/>
  <c r="JC338" i="7"/>
  <c r="JC337" i="7"/>
  <c r="JC336" i="7"/>
  <c r="JC335" i="7"/>
  <c r="JC334" i="7"/>
  <c r="JC333" i="7"/>
  <c r="JC332" i="7"/>
  <c r="JC331" i="7"/>
  <c r="JC330" i="7"/>
  <c r="JC329" i="7"/>
  <c r="JC328" i="7"/>
  <c r="JC327" i="7"/>
  <c r="JC326" i="7"/>
  <c r="JC325" i="7"/>
  <c r="JC324" i="7"/>
  <c r="JC323" i="7"/>
  <c r="JC322" i="7"/>
  <c r="JC321" i="7"/>
  <c r="JC320" i="7"/>
  <c r="JC319" i="7"/>
  <c r="JC318" i="7"/>
  <c r="JC317" i="7"/>
  <c r="JC316" i="7"/>
  <c r="JC315" i="7"/>
  <c r="JC314" i="7"/>
  <c r="JC313" i="7"/>
  <c r="JC312" i="7"/>
  <c r="JC311" i="7"/>
  <c r="JC310" i="7"/>
  <c r="JC309" i="7"/>
  <c r="JC308" i="7"/>
  <c r="JC307" i="7"/>
  <c r="JC306" i="7"/>
  <c r="JC305" i="7"/>
  <c r="JC304" i="7"/>
  <c r="JC303" i="7"/>
  <c r="JC302" i="7"/>
  <c r="JC301" i="7"/>
  <c r="JC300" i="7"/>
  <c r="JC299" i="7"/>
  <c r="JC298" i="7"/>
  <c r="JC297" i="7"/>
  <c r="JC296" i="7"/>
  <c r="JC295" i="7"/>
  <c r="JC294" i="7"/>
  <c r="JC293" i="7"/>
  <c r="JC292" i="7"/>
  <c r="JC291" i="7"/>
  <c r="JC290" i="7"/>
  <c r="JC289" i="7"/>
  <c r="JC288" i="7"/>
  <c r="JC287" i="7"/>
  <c r="JC286" i="7"/>
  <c r="JC285" i="7"/>
  <c r="JC284" i="7"/>
  <c r="JC283" i="7"/>
  <c r="JC282" i="7"/>
  <c r="JC281" i="7"/>
  <c r="JC280" i="7"/>
  <c r="JC279" i="7"/>
  <c r="JC278" i="7"/>
  <c r="JC277" i="7"/>
  <c r="JC276" i="7"/>
  <c r="JC275" i="7"/>
  <c r="JC274" i="7"/>
  <c r="JC273" i="7"/>
  <c r="JC272" i="7"/>
  <c r="JC271" i="7"/>
  <c r="JC270" i="7"/>
  <c r="JC269" i="7"/>
  <c r="JC268" i="7"/>
  <c r="JC267" i="7"/>
  <c r="JC266" i="7"/>
  <c r="JC265" i="7"/>
  <c r="JC264" i="7"/>
  <c r="JC263" i="7"/>
  <c r="JC262" i="7"/>
  <c r="JC261" i="7"/>
  <c r="JC260" i="7"/>
  <c r="JC259" i="7"/>
  <c r="JC258" i="7"/>
  <c r="JC257" i="7"/>
  <c r="JC256" i="7"/>
  <c r="JC255" i="7"/>
  <c r="JC254" i="7"/>
  <c r="JC253" i="7"/>
  <c r="JC252" i="7"/>
  <c r="JC251" i="7"/>
  <c r="JC250" i="7"/>
  <c r="JC249" i="7"/>
  <c r="JC248" i="7"/>
  <c r="JC247" i="7"/>
  <c r="JC246" i="7"/>
  <c r="JC245" i="7"/>
  <c r="JC244" i="7"/>
  <c r="JC243" i="7"/>
  <c r="JC242" i="7"/>
  <c r="JC241" i="7"/>
  <c r="JC240" i="7"/>
  <c r="JC239" i="7"/>
  <c r="JC238" i="7"/>
  <c r="JC237" i="7"/>
  <c r="JC236" i="7"/>
  <c r="JC235" i="7"/>
  <c r="JC234" i="7"/>
  <c r="JC233" i="7"/>
  <c r="JC232" i="7"/>
  <c r="JC231" i="7"/>
  <c r="JC230" i="7"/>
  <c r="JC229" i="7"/>
  <c r="JC228" i="7"/>
  <c r="JC227" i="7"/>
  <c r="JC226" i="7"/>
  <c r="JC225" i="7"/>
  <c r="JC224" i="7"/>
  <c r="JC223" i="7"/>
  <c r="JC222" i="7"/>
  <c r="JC221" i="7"/>
  <c r="JC220" i="7"/>
  <c r="JC219" i="7"/>
  <c r="JC218" i="7"/>
  <c r="JC217" i="7"/>
  <c r="JC216" i="7"/>
  <c r="JC215" i="7"/>
  <c r="JC214" i="7"/>
  <c r="JC213" i="7"/>
  <c r="JC212" i="7"/>
  <c r="JC211" i="7"/>
  <c r="JC210" i="7"/>
  <c r="JC209" i="7"/>
  <c r="JC208" i="7"/>
  <c r="JC207" i="7"/>
  <c r="JC206" i="7"/>
  <c r="JC205" i="7"/>
  <c r="JC204" i="7"/>
  <c r="JC203" i="7"/>
  <c r="JC202" i="7"/>
  <c r="JC201" i="7"/>
  <c r="JC200" i="7"/>
  <c r="JC199" i="7"/>
  <c r="JC198" i="7"/>
  <c r="JC197" i="7"/>
  <c r="JC196" i="7"/>
  <c r="JC195" i="7"/>
  <c r="JC194" i="7"/>
  <c r="JC193" i="7"/>
  <c r="JC192" i="7"/>
  <c r="JC191" i="7"/>
  <c r="JC190" i="7"/>
  <c r="JC189" i="7"/>
  <c r="JC188" i="7"/>
  <c r="JC187" i="7"/>
  <c r="JC186" i="7"/>
  <c r="JC185" i="7"/>
  <c r="JC184" i="7"/>
  <c r="JC183" i="7"/>
  <c r="JC182" i="7"/>
  <c r="JC181" i="7"/>
  <c r="JC180" i="7"/>
  <c r="JC179" i="7"/>
  <c r="JC178" i="7"/>
  <c r="JC177" i="7"/>
  <c r="JC176" i="7"/>
  <c r="JC175" i="7"/>
  <c r="JC174" i="7"/>
  <c r="JC173" i="7"/>
  <c r="JC172" i="7"/>
  <c r="JC171" i="7"/>
  <c r="JC170" i="7"/>
  <c r="JC169" i="7"/>
  <c r="JC168" i="7"/>
  <c r="JC167" i="7"/>
  <c r="JC166" i="7"/>
  <c r="JC165" i="7"/>
  <c r="JC164" i="7"/>
  <c r="JC163" i="7"/>
  <c r="JC162" i="7"/>
  <c r="JC161" i="7"/>
  <c r="JC160" i="7"/>
  <c r="JC159" i="7"/>
  <c r="JC158" i="7"/>
  <c r="JC157" i="7"/>
  <c r="JC156" i="7"/>
  <c r="JC155" i="7"/>
  <c r="JC154" i="7"/>
  <c r="JC153" i="7"/>
  <c r="JC152" i="7"/>
  <c r="JC151" i="7"/>
  <c r="JC150" i="7"/>
  <c r="JC149" i="7"/>
  <c r="JC148" i="7"/>
  <c r="JC147" i="7"/>
  <c r="JC146" i="7"/>
  <c r="JC145" i="7"/>
  <c r="JC144" i="7"/>
  <c r="JC143" i="7"/>
  <c r="JC142" i="7"/>
  <c r="JC141" i="7"/>
  <c r="JC140" i="7"/>
  <c r="JC139" i="7"/>
  <c r="JC138" i="7"/>
  <c r="JC137" i="7"/>
  <c r="JC136" i="7"/>
  <c r="JC135" i="7"/>
  <c r="JC134" i="7"/>
  <c r="JC133" i="7"/>
  <c r="JC132" i="7"/>
  <c r="JC131" i="7"/>
  <c r="JC130" i="7"/>
  <c r="JC129" i="7"/>
  <c r="JC128" i="7"/>
  <c r="JC127" i="7"/>
  <c r="JC126" i="7"/>
  <c r="JC125" i="7"/>
  <c r="JC124" i="7"/>
  <c r="JC123" i="7"/>
  <c r="JC122" i="7"/>
  <c r="JC121" i="7"/>
  <c r="JC120" i="7"/>
  <c r="JC119" i="7"/>
  <c r="JC118" i="7"/>
  <c r="JC117" i="7"/>
  <c r="JC116" i="7"/>
  <c r="JC115" i="7"/>
  <c r="JC114" i="7"/>
  <c r="JC113" i="7"/>
  <c r="JC112" i="7"/>
  <c r="JC111" i="7"/>
  <c r="JC110" i="7"/>
  <c r="JC109" i="7"/>
  <c r="JC108" i="7"/>
  <c r="JC107" i="7"/>
  <c r="JC106" i="7"/>
  <c r="JC105" i="7"/>
  <c r="JC104" i="7"/>
  <c r="JC103" i="7"/>
  <c r="JC102" i="7"/>
  <c r="JC101" i="7"/>
  <c r="JC100" i="7"/>
  <c r="JC99" i="7"/>
  <c r="JC98" i="7"/>
  <c r="JC97" i="7"/>
  <c r="JC96" i="7"/>
  <c r="JC95" i="7"/>
  <c r="JC94" i="7"/>
  <c r="JC93" i="7"/>
  <c r="JC92" i="7"/>
  <c r="JC91" i="7"/>
  <c r="JC90" i="7"/>
  <c r="JC89" i="7"/>
  <c r="JC88" i="7"/>
  <c r="JC87" i="7"/>
  <c r="JC86" i="7"/>
  <c r="JC85" i="7"/>
  <c r="JC84" i="7"/>
  <c r="JC83" i="7"/>
  <c r="JC82" i="7"/>
  <c r="JC81" i="7"/>
  <c r="JC80" i="7"/>
  <c r="JC79" i="7"/>
  <c r="JC78" i="7"/>
  <c r="JC77" i="7"/>
  <c r="JC76" i="7"/>
  <c r="JC75" i="7"/>
  <c r="JC74" i="7"/>
  <c r="JC73" i="7"/>
  <c r="JC72" i="7"/>
  <c r="JC71" i="7"/>
  <c r="JC70" i="7"/>
  <c r="JC69" i="7"/>
  <c r="JC68" i="7"/>
  <c r="JC67" i="7"/>
  <c r="JC66" i="7"/>
  <c r="JC65" i="7"/>
  <c r="JC64" i="7"/>
  <c r="JC63" i="7"/>
  <c r="JC62" i="7"/>
  <c r="JC61" i="7"/>
  <c r="JC60" i="7"/>
  <c r="JC59" i="7"/>
  <c r="JC58" i="7"/>
  <c r="JC57" i="7"/>
  <c r="JC56" i="7"/>
  <c r="JC55" i="7"/>
  <c r="JC54" i="7"/>
  <c r="JC53" i="7"/>
  <c r="JC52" i="7"/>
  <c r="JC51" i="7"/>
  <c r="JC50" i="7"/>
  <c r="JC49" i="7"/>
  <c r="JC48" i="7"/>
  <c r="JC47" i="7"/>
  <c r="JC46" i="7"/>
  <c r="JC45" i="7"/>
  <c r="JC44" i="7"/>
  <c r="JC43" i="7"/>
  <c r="JC42" i="7"/>
  <c r="JC41" i="7"/>
  <c r="JC40" i="7"/>
  <c r="JC39" i="7"/>
  <c r="JC38" i="7"/>
  <c r="JC37" i="7"/>
  <c r="JC36" i="7"/>
  <c r="JC35" i="7"/>
  <c r="JC34" i="7"/>
  <c r="JC33" i="7"/>
  <c r="JC32" i="7"/>
  <c r="JC31" i="7"/>
  <c r="JC30" i="7"/>
  <c r="JC29" i="7"/>
  <c r="JC28" i="7"/>
  <c r="JC27" i="7"/>
  <c r="JC26" i="7"/>
  <c r="JC25" i="7"/>
  <c r="JC24" i="7"/>
  <c r="JC23" i="7"/>
  <c r="JC22" i="7"/>
  <c r="JC21" i="7"/>
  <c r="JC20" i="7"/>
  <c r="JC19" i="7"/>
  <c r="JC18" i="7"/>
  <c r="JC17" i="7"/>
  <c r="JC16" i="7"/>
  <c r="JC15" i="7"/>
  <c r="JC14" i="7"/>
  <c r="JC13" i="7"/>
  <c r="JC12" i="7"/>
  <c r="JC11" i="7"/>
  <c r="JC10" i="7"/>
  <c r="JC9" i="7"/>
  <c r="JC8" i="7"/>
  <c r="JC7" i="7"/>
  <c r="JC6" i="7"/>
  <c r="IW427" i="7"/>
  <c r="IW426" i="7"/>
  <c r="IW425" i="7"/>
  <c r="IW424" i="7"/>
  <c r="IW423" i="7"/>
  <c r="IW422" i="7"/>
  <c r="IW421" i="7"/>
  <c r="IW420" i="7"/>
  <c r="IW419" i="7"/>
  <c r="IW418" i="7"/>
  <c r="IW417" i="7"/>
  <c r="IW416" i="7"/>
  <c r="IW415" i="7"/>
  <c r="IW414" i="7"/>
  <c r="IW413" i="7"/>
  <c r="IW412" i="7"/>
  <c r="IW411" i="7"/>
  <c r="IW410" i="7"/>
  <c r="IW409" i="7"/>
  <c r="IW408" i="7"/>
  <c r="IW407" i="7"/>
  <c r="IW406" i="7"/>
  <c r="IW405" i="7"/>
  <c r="IW404" i="7"/>
  <c r="IW403" i="7"/>
  <c r="IW402" i="7"/>
  <c r="IW401" i="7"/>
  <c r="IW400" i="7"/>
  <c r="IW399" i="7"/>
  <c r="IW398" i="7"/>
  <c r="IW397" i="7"/>
  <c r="IW396" i="7"/>
  <c r="IW395" i="7"/>
  <c r="IW394" i="7"/>
  <c r="IW393" i="7"/>
  <c r="IW392" i="7"/>
  <c r="IW391" i="7"/>
  <c r="IW390" i="7"/>
  <c r="IW389" i="7"/>
  <c r="IW388" i="7"/>
  <c r="IW387" i="7"/>
  <c r="IW386" i="7"/>
  <c r="IW385" i="7"/>
  <c r="IW384" i="7"/>
  <c r="IW383" i="7"/>
  <c r="IW382" i="7"/>
  <c r="IW381" i="7"/>
  <c r="IW380" i="7"/>
  <c r="IW379" i="7"/>
  <c r="IW378" i="7"/>
  <c r="IW377" i="7"/>
  <c r="IW376" i="7"/>
  <c r="IW375" i="7"/>
  <c r="IW374" i="7"/>
  <c r="IW373" i="7"/>
  <c r="IW372" i="7"/>
  <c r="IW371" i="7"/>
  <c r="IW370" i="7"/>
  <c r="IW369" i="7"/>
  <c r="IW368" i="7"/>
  <c r="IW367" i="7"/>
  <c r="IW366" i="7"/>
  <c r="IW365" i="7"/>
  <c r="IW364" i="7"/>
  <c r="IW363" i="7"/>
  <c r="IW362" i="7"/>
  <c r="IW361" i="7"/>
  <c r="IW360" i="7"/>
  <c r="IW359" i="7"/>
  <c r="IW358" i="7"/>
  <c r="IW357" i="7"/>
  <c r="IW356" i="7"/>
  <c r="IW355" i="7"/>
  <c r="IW354" i="7"/>
  <c r="IW353" i="7"/>
  <c r="IW352" i="7"/>
  <c r="IW351" i="7"/>
  <c r="IW350" i="7"/>
  <c r="IW349" i="7"/>
  <c r="IW348" i="7"/>
  <c r="IW347" i="7"/>
  <c r="IW346" i="7"/>
  <c r="IW345" i="7"/>
  <c r="IW344" i="7"/>
  <c r="IW343" i="7"/>
  <c r="IW342" i="7"/>
  <c r="IW341" i="7"/>
  <c r="IW340" i="7"/>
  <c r="IW339" i="7"/>
  <c r="IW338" i="7"/>
  <c r="IW337" i="7"/>
  <c r="IW336" i="7"/>
  <c r="IW335" i="7"/>
  <c r="IW334" i="7"/>
  <c r="IW333" i="7"/>
  <c r="IW332" i="7"/>
  <c r="IW331" i="7"/>
  <c r="IW330" i="7"/>
  <c r="IW329" i="7"/>
  <c r="IW328" i="7"/>
  <c r="IW327" i="7"/>
  <c r="IW326" i="7"/>
  <c r="IW325" i="7"/>
  <c r="IW324" i="7"/>
  <c r="IW323" i="7"/>
  <c r="IW322" i="7"/>
  <c r="IW321" i="7"/>
  <c r="IW320" i="7"/>
  <c r="IW319" i="7"/>
  <c r="IW318" i="7"/>
  <c r="IW317" i="7"/>
  <c r="IW316" i="7"/>
  <c r="IW315" i="7"/>
  <c r="IW314" i="7"/>
  <c r="IW313" i="7"/>
  <c r="IW312" i="7"/>
  <c r="IW311" i="7"/>
  <c r="IW310" i="7"/>
  <c r="IW309" i="7"/>
  <c r="IW308" i="7"/>
  <c r="IW307" i="7"/>
  <c r="IW306" i="7"/>
  <c r="IW305" i="7"/>
  <c r="IW304" i="7"/>
  <c r="IW303" i="7"/>
  <c r="IW302" i="7"/>
  <c r="IW301" i="7"/>
  <c r="IW300" i="7"/>
  <c r="IW299" i="7"/>
  <c r="IW298" i="7"/>
  <c r="IW297" i="7"/>
  <c r="IW296" i="7"/>
  <c r="IW295" i="7"/>
  <c r="IW294" i="7"/>
  <c r="IW293" i="7"/>
  <c r="IW292" i="7"/>
  <c r="IW291" i="7"/>
  <c r="IW290" i="7"/>
  <c r="IW289" i="7"/>
  <c r="IW288" i="7"/>
  <c r="IW287" i="7"/>
  <c r="IW286" i="7"/>
  <c r="IW285" i="7"/>
  <c r="IW284" i="7"/>
  <c r="IW283" i="7"/>
  <c r="IW282" i="7"/>
  <c r="IW281" i="7"/>
  <c r="IW280" i="7"/>
  <c r="IW279" i="7"/>
  <c r="IW278" i="7"/>
  <c r="IW277" i="7"/>
  <c r="IW276" i="7"/>
  <c r="IW275" i="7"/>
  <c r="IW274" i="7"/>
  <c r="IW273" i="7"/>
  <c r="IW272" i="7"/>
  <c r="IW271" i="7"/>
  <c r="IW270" i="7"/>
  <c r="IW269" i="7"/>
  <c r="IW268" i="7"/>
  <c r="IW267" i="7"/>
  <c r="IW266" i="7"/>
  <c r="IW265" i="7"/>
  <c r="IW264" i="7"/>
  <c r="IW263" i="7"/>
  <c r="IW262" i="7"/>
  <c r="IW261" i="7"/>
  <c r="IW260" i="7"/>
  <c r="IW259" i="7"/>
  <c r="IW258" i="7"/>
  <c r="IW257" i="7"/>
  <c r="IW256" i="7"/>
  <c r="IW255" i="7"/>
  <c r="IW254" i="7"/>
  <c r="IW253" i="7"/>
  <c r="IW252" i="7"/>
  <c r="IW251" i="7"/>
  <c r="IW250" i="7"/>
  <c r="IW249" i="7"/>
  <c r="IW248" i="7"/>
  <c r="IW247" i="7"/>
  <c r="IW246" i="7"/>
  <c r="IW245" i="7"/>
  <c r="IW244" i="7"/>
  <c r="IW243" i="7"/>
  <c r="IW242" i="7"/>
  <c r="IW241" i="7"/>
  <c r="IW240" i="7"/>
  <c r="IW239" i="7"/>
  <c r="IW238" i="7"/>
  <c r="IW237" i="7"/>
  <c r="IW236" i="7"/>
  <c r="IW235" i="7"/>
  <c r="IW234" i="7"/>
  <c r="IW233" i="7"/>
  <c r="IW232" i="7"/>
  <c r="IW231" i="7"/>
  <c r="IW230" i="7"/>
  <c r="IW229" i="7"/>
  <c r="IW228" i="7"/>
  <c r="IW227" i="7"/>
  <c r="IW226" i="7"/>
  <c r="IW225" i="7"/>
  <c r="IW224" i="7"/>
  <c r="IW223" i="7"/>
  <c r="IW222" i="7"/>
  <c r="IW221" i="7"/>
  <c r="IW220" i="7"/>
  <c r="IW219" i="7"/>
  <c r="IW218" i="7"/>
  <c r="IW217" i="7"/>
  <c r="IW216" i="7"/>
  <c r="IW215" i="7"/>
  <c r="IW214" i="7"/>
  <c r="IW213" i="7"/>
  <c r="IW212" i="7"/>
  <c r="IW211" i="7"/>
  <c r="IW210" i="7"/>
  <c r="IW209" i="7"/>
  <c r="IW208" i="7"/>
  <c r="IW207" i="7"/>
  <c r="IW206" i="7"/>
  <c r="IW205" i="7"/>
  <c r="IW204" i="7"/>
  <c r="IW203" i="7"/>
  <c r="IW202" i="7"/>
  <c r="IW201" i="7"/>
  <c r="IW200" i="7"/>
  <c r="IW199" i="7"/>
  <c r="IW198" i="7"/>
  <c r="IW197" i="7"/>
  <c r="IW196" i="7"/>
  <c r="IW195" i="7"/>
  <c r="IW194" i="7"/>
  <c r="IW193" i="7"/>
  <c r="IW192" i="7"/>
  <c r="IW191" i="7"/>
  <c r="IW190" i="7"/>
  <c r="IW189" i="7"/>
  <c r="IW188" i="7"/>
  <c r="IW187" i="7"/>
  <c r="IW186" i="7"/>
  <c r="IW185" i="7"/>
  <c r="IW184" i="7"/>
  <c r="IW183" i="7"/>
  <c r="IW182" i="7"/>
  <c r="IW181" i="7"/>
  <c r="IW180" i="7"/>
  <c r="IW179" i="7"/>
  <c r="IW178" i="7"/>
  <c r="IW177" i="7"/>
  <c r="IW176" i="7"/>
  <c r="IW175" i="7"/>
  <c r="IW174" i="7"/>
  <c r="IW173" i="7"/>
  <c r="IW172" i="7"/>
  <c r="IW171" i="7"/>
  <c r="IW170" i="7"/>
  <c r="IW169" i="7"/>
  <c r="IW168" i="7"/>
  <c r="IW167" i="7"/>
  <c r="IW166" i="7"/>
  <c r="IW165" i="7"/>
  <c r="IW164" i="7"/>
  <c r="IW163" i="7"/>
  <c r="IW162" i="7"/>
  <c r="IW161" i="7"/>
  <c r="IW160" i="7"/>
  <c r="IW159" i="7"/>
  <c r="IW158" i="7"/>
  <c r="IW157" i="7"/>
  <c r="IW156" i="7"/>
  <c r="IW155" i="7"/>
  <c r="IW154" i="7"/>
  <c r="IW153" i="7"/>
  <c r="IW152" i="7"/>
  <c r="IW151" i="7"/>
  <c r="IW150" i="7"/>
  <c r="IW149" i="7"/>
  <c r="IW148" i="7"/>
  <c r="IW147" i="7"/>
  <c r="IW146" i="7"/>
  <c r="IW145" i="7"/>
  <c r="IW144" i="7"/>
  <c r="IW143" i="7"/>
  <c r="IW142" i="7"/>
  <c r="IW141" i="7"/>
  <c r="IW140" i="7"/>
  <c r="IW139" i="7"/>
  <c r="IW138" i="7"/>
  <c r="IW137" i="7"/>
  <c r="IW136" i="7"/>
  <c r="IW135" i="7"/>
  <c r="IW134" i="7"/>
  <c r="IW133" i="7"/>
  <c r="IW132" i="7"/>
  <c r="IW131" i="7"/>
  <c r="IW130" i="7"/>
  <c r="IW129" i="7"/>
  <c r="IW128" i="7"/>
  <c r="IW127" i="7"/>
  <c r="IW126" i="7"/>
  <c r="IW125" i="7"/>
  <c r="IW124" i="7"/>
  <c r="IW123" i="7"/>
  <c r="IW122" i="7"/>
  <c r="IW121" i="7"/>
  <c r="IW120" i="7"/>
  <c r="IW119" i="7"/>
  <c r="IW118" i="7"/>
  <c r="IW117" i="7"/>
  <c r="IW116" i="7"/>
  <c r="IW115" i="7"/>
  <c r="IW114" i="7"/>
  <c r="IW113" i="7"/>
  <c r="IW112" i="7"/>
  <c r="IW111" i="7"/>
  <c r="IW110" i="7"/>
  <c r="IW109" i="7"/>
  <c r="IW108" i="7"/>
  <c r="IW107" i="7"/>
  <c r="IW106" i="7"/>
  <c r="IW105" i="7"/>
  <c r="IW104" i="7"/>
  <c r="IW103" i="7"/>
  <c r="IW102" i="7"/>
  <c r="IW101" i="7"/>
  <c r="IW100" i="7"/>
  <c r="IW99" i="7"/>
  <c r="IW98" i="7"/>
  <c r="IW97" i="7"/>
  <c r="IW96" i="7"/>
  <c r="IW95" i="7"/>
  <c r="IW94" i="7"/>
  <c r="IW93" i="7"/>
  <c r="IW92" i="7"/>
  <c r="IW91" i="7"/>
  <c r="IW90" i="7"/>
  <c r="IW89" i="7"/>
  <c r="IW88" i="7"/>
  <c r="IW87" i="7"/>
  <c r="IW86" i="7"/>
  <c r="IW85" i="7"/>
  <c r="IW84" i="7"/>
  <c r="IW83" i="7"/>
  <c r="IW82" i="7"/>
  <c r="IW81" i="7"/>
  <c r="IW80" i="7"/>
  <c r="IW79" i="7"/>
  <c r="IW78" i="7"/>
  <c r="IW77" i="7"/>
  <c r="IW76" i="7"/>
  <c r="IW75" i="7"/>
  <c r="IW74" i="7"/>
  <c r="IW73" i="7"/>
  <c r="IW72" i="7"/>
  <c r="IW71" i="7"/>
  <c r="IW70" i="7"/>
  <c r="IW69" i="7"/>
  <c r="IW68" i="7"/>
  <c r="IW67" i="7"/>
  <c r="IW66" i="7"/>
  <c r="IW65" i="7"/>
  <c r="IW64" i="7"/>
  <c r="IW63" i="7"/>
  <c r="IW62" i="7"/>
  <c r="IW61" i="7"/>
  <c r="IW60" i="7"/>
  <c r="IW59" i="7"/>
  <c r="IW58" i="7"/>
  <c r="IW57" i="7"/>
  <c r="IW56" i="7"/>
  <c r="IW55" i="7"/>
  <c r="IW54" i="7"/>
  <c r="IW53" i="7"/>
  <c r="IW52" i="7"/>
  <c r="IW51" i="7"/>
  <c r="IW50" i="7"/>
  <c r="IW49" i="7"/>
  <c r="IW48" i="7"/>
  <c r="IW47" i="7"/>
  <c r="IW46" i="7"/>
  <c r="IW45" i="7"/>
  <c r="IW44" i="7"/>
  <c r="IW43" i="7"/>
  <c r="IW42" i="7"/>
  <c r="IW41" i="7"/>
  <c r="IW40" i="7"/>
  <c r="IW39" i="7"/>
  <c r="IW38" i="7"/>
  <c r="IW37" i="7"/>
  <c r="IW36" i="7"/>
  <c r="IW35" i="7"/>
  <c r="IW34" i="7"/>
  <c r="IW33" i="7"/>
  <c r="IW32" i="7"/>
  <c r="IW31" i="7"/>
  <c r="IW30" i="7"/>
  <c r="IW29" i="7"/>
  <c r="IW28" i="7"/>
  <c r="IW27" i="7"/>
  <c r="IW26" i="7"/>
  <c r="IW25" i="7"/>
  <c r="IW24" i="7"/>
  <c r="IW23" i="7"/>
  <c r="IW22" i="7"/>
  <c r="IW21" i="7"/>
  <c r="IW20" i="7"/>
  <c r="IW19" i="7"/>
  <c r="IW18" i="7"/>
  <c r="IW17" i="7"/>
  <c r="IW16" i="7"/>
  <c r="IW15" i="7"/>
  <c r="IW14" i="7"/>
  <c r="IW13" i="7"/>
  <c r="IW12" i="7"/>
  <c r="IW11" i="7"/>
  <c r="IW10" i="7"/>
  <c r="IW9" i="7"/>
  <c r="IW8" i="7"/>
  <c r="IW7" i="7"/>
  <c r="IW6" i="7"/>
  <c r="IQ427" i="7"/>
  <c r="IQ426" i="7"/>
  <c r="IQ425" i="7"/>
  <c r="IQ424" i="7"/>
  <c r="IQ423" i="7"/>
  <c r="IQ422" i="7"/>
  <c r="IQ421" i="7"/>
  <c r="IQ420" i="7"/>
  <c r="IQ419" i="7"/>
  <c r="IQ418" i="7"/>
  <c r="IQ417" i="7"/>
  <c r="IQ416" i="7"/>
  <c r="IQ415" i="7"/>
  <c r="IQ414" i="7"/>
  <c r="IQ413" i="7"/>
  <c r="IQ412" i="7"/>
  <c r="IQ411" i="7"/>
  <c r="IQ410" i="7"/>
  <c r="IQ409" i="7"/>
  <c r="IQ408" i="7"/>
  <c r="IQ407" i="7"/>
  <c r="IQ406" i="7"/>
  <c r="IQ405" i="7"/>
  <c r="IQ404" i="7"/>
  <c r="IQ403" i="7"/>
  <c r="IQ402" i="7"/>
  <c r="IQ401" i="7"/>
  <c r="IQ400" i="7"/>
  <c r="IQ399" i="7"/>
  <c r="IQ398" i="7"/>
  <c r="IQ397" i="7"/>
  <c r="IQ396" i="7"/>
  <c r="IQ395" i="7"/>
  <c r="IQ394" i="7"/>
  <c r="IQ393" i="7"/>
  <c r="IQ392" i="7"/>
  <c r="IQ391" i="7"/>
  <c r="IQ390" i="7"/>
  <c r="IQ389" i="7"/>
  <c r="IQ388" i="7"/>
  <c r="IQ387" i="7"/>
  <c r="IQ386" i="7"/>
  <c r="IQ385" i="7"/>
  <c r="IQ384" i="7"/>
  <c r="IQ383" i="7"/>
  <c r="IQ382" i="7"/>
  <c r="IQ381" i="7"/>
  <c r="IQ380" i="7"/>
  <c r="IQ379" i="7"/>
  <c r="IQ378" i="7"/>
  <c r="IQ377" i="7"/>
  <c r="IQ376" i="7"/>
  <c r="IQ375" i="7"/>
  <c r="IQ374" i="7"/>
  <c r="IQ373" i="7"/>
  <c r="IQ372" i="7"/>
  <c r="IQ371" i="7"/>
  <c r="IQ370" i="7"/>
  <c r="IQ369" i="7"/>
  <c r="IQ368" i="7"/>
  <c r="IQ367" i="7"/>
  <c r="IQ366" i="7"/>
  <c r="IQ365" i="7"/>
  <c r="IQ364" i="7"/>
  <c r="IQ363" i="7"/>
  <c r="IQ362" i="7"/>
  <c r="IQ361" i="7"/>
  <c r="IQ360" i="7"/>
  <c r="IQ359" i="7"/>
  <c r="IQ358" i="7"/>
  <c r="IQ357" i="7"/>
  <c r="IQ356" i="7"/>
  <c r="IQ355" i="7"/>
  <c r="IQ354" i="7"/>
  <c r="IQ353" i="7"/>
  <c r="IQ352" i="7"/>
  <c r="IQ351" i="7"/>
  <c r="IQ350" i="7"/>
  <c r="IQ349" i="7"/>
  <c r="IQ348" i="7"/>
  <c r="IQ347" i="7"/>
  <c r="IQ346" i="7"/>
  <c r="IQ345" i="7"/>
  <c r="IQ344" i="7"/>
  <c r="IQ343" i="7"/>
  <c r="IQ342" i="7"/>
  <c r="IQ341" i="7"/>
  <c r="IQ340" i="7"/>
  <c r="IQ339" i="7"/>
  <c r="IQ338" i="7"/>
  <c r="IQ337" i="7"/>
  <c r="IQ336" i="7"/>
  <c r="IQ335" i="7"/>
  <c r="IQ334" i="7"/>
  <c r="IQ333" i="7"/>
  <c r="IQ332" i="7"/>
  <c r="IQ331" i="7"/>
  <c r="IQ330" i="7"/>
  <c r="IQ329" i="7"/>
  <c r="IQ328" i="7"/>
  <c r="IQ327" i="7"/>
  <c r="IQ326" i="7"/>
  <c r="IQ325" i="7"/>
  <c r="IQ324" i="7"/>
  <c r="IQ323" i="7"/>
  <c r="IQ322" i="7"/>
  <c r="IQ321" i="7"/>
  <c r="IQ320" i="7"/>
  <c r="IQ319" i="7"/>
  <c r="IQ318" i="7"/>
  <c r="IQ317" i="7"/>
  <c r="IQ316" i="7"/>
  <c r="IQ315" i="7"/>
  <c r="IQ314" i="7"/>
  <c r="IQ313" i="7"/>
  <c r="IQ312" i="7"/>
  <c r="IQ311" i="7"/>
  <c r="IQ310" i="7"/>
  <c r="IQ309" i="7"/>
  <c r="IQ308" i="7"/>
  <c r="IQ307" i="7"/>
  <c r="IQ306" i="7"/>
  <c r="IQ305" i="7"/>
  <c r="IQ304" i="7"/>
  <c r="IQ303" i="7"/>
  <c r="IQ302" i="7"/>
  <c r="IQ301" i="7"/>
  <c r="IQ300" i="7"/>
  <c r="IQ299" i="7"/>
  <c r="IQ298" i="7"/>
  <c r="IQ297" i="7"/>
  <c r="IQ296" i="7"/>
  <c r="IQ295" i="7"/>
  <c r="IQ294" i="7"/>
  <c r="IQ293" i="7"/>
  <c r="IQ292" i="7"/>
  <c r="IQ291" i="7"/>
  <c r="IQ290" i="7"/>
  <c r="IQ289" i="7"/>
  <c r="IQ288" i="7"/>
  <c r="IQ287" i="7"/>
  <c r="IQ286" i="7"/>
  <c r="IQ285" i="7"/>
  <c r="IQ284" i="7"/>
  <c r="IQ283" i="7"/>
  <c r="IQ282" i="7"/>
  <c r="IQ281" i="7"/>
  <c r="IQ280" i="7"/>
  <c r="IQ279" i="7"/>
  <c r="IQ278" i="7"/>
  <c r="IQ277" i="7"/>
  <c r="IQ276" i="7"/>
  <c r="IQ275" i="7"/>
  <c r="IQ274" i="7"/>
  <c r="IQ273" i="7"/>
  <c r="IQ272" i="7"/>
  <c r="IQ271" i="7"/>
  <c r="IQ270" i="7"/>
  <c r="IQ269" i="7"/>
  <c r="IQ268" i="7"/>
  <c r="IQ267" i="7"/>
  <c r="IQ266" i="7"/>
  <c r="IQ265" i="7"/>
  <c r="IQ264" i="7"/>
  <c r="IQ263" i="7"/>
  <c r="IQ262" i="7"/>
  <c r="IQ261" i="7"/>
  <c r="IQ260" i="7"/>
  <c r="IQ259" i="7"/>
  <c r="IQ258" i="7"/>
  <c r="IQ257" i="7"/>
  <c r="IQ256" i="7"/>
  <c r="IQ255" i="7"/>
  <c r="IQ254" i="7"/>
  <c r="IQ253" i="7"/>
  <c r="IQ252" i="7"/>
  <c r="IQ251" i="7"/>
  <c r="IQ250" i="7"/>
  <c r="IQ249" i="7"/>
  <c r="IQ248" i="7"/>
  <c r="IQ247" i="7"/>
  <c r="IQ246" i="7"/>
  <c r="IQ245" i="7"/>
  <c r="IQ244" i="7"/>
  <c r="IQ243" i="7"/>
  <c r="IQ242" i="7"/>
  <c r="IQ241" i="7"/>
  <c r="IQ240" i="7"/>
  <c r="IQ239" i="7"/>
  <c r="IQ238" i="7"/>
  <c r="IQ237" i="7"/>
  <c r="IQ236" i="7"/>
  <c r="IQ235" i="7"/>
  <c r="IQ234" i="7"/>
  <c r="IQ233" i="7"/>
  <c r="IQ232" i="7"/>
  <c r="IQ231" i="7"/>
  <c r="IQ230" i="7"/>
  <c r="IQ229" i="7"/>
  <c r="IQ228" i="7"/>
  <c r="IQ227" i="7"/>
  <c r="IQ226" i="7"/>
  <c r="IQ225" i="7"/>
  <c r="IQ224" i="7"/>
  <c r="IQ223" i="7"/>
  <c r="IQ222" i="7"/>
  <c r="IQ221" i="7"/>
  <c r="IQ220" i="7"/>
  <c r="IQ219" i="7"/>
  <c r="IQ218" i="7"/>
  <c r="IQ217" i="7"/>
  <c r="IQ216" i="7"/>
  <c r="IQ215" i="7"/>
  <c r="IQ214" i="7"/>
  <c r="IQ213" i="7"/>
  <c r="IQ212" i="7"/>
  <c r="IQ211" i="7"/>
  <c r="IQ210" i="7"/>
  <c r="IQ209" i="7"/>
  <c r="IQ208" i="7"/>
  <c r="IQ207" i="7"/>
  <c r="IQ206" i="7"/>
  <c r="IQ205" i="7"/>
  <c r="IQ204" i="7"/>
  <c r="IQ203" i="7"/>
  <c r="IQ202" i="7"/>
  <c r="IQ201" i="7"/>
  <c r="IQ200" i="7"/>
  <c r="IQ199" i="7"/>
  <c r="IQ198" i="7"/>
  <c r="IQ197" i="7"/>
  <c r="IQ196" i="7"/>
  <c r="IQ195" i="7"/>
  <c r="IQ194" i="7"/>
  <c r="IQ193" i="7"/>
  <c r="IQ192" i="7"/>
  <c r="IQ191" i="7"/>
  <c r="IQ190" i="7"/>
  <c r="IQ189" i="7"/>
  <c r="IQ188" i="7"/>
  <c r="IQ187" i="7"/>
  <c r="IQ186" i="7"/>
  <c r="IQ185" i="7"/>
  <c r="IQ184" i="7"/>
  <c r="IQ183" i="7"/>
  <c r="IQ182" i="7"/>
  <c r="IQ181" i="7"/>
  <c r="IQ180" i="7"/>
  <c r="IQ179" i="7"/>
  <c r="IQ178" i="7"/>
  <c r="IQ177" i="7"/>
  <c r="IQ176" i="7"/>
  <c r="IQ175" i="7"/>
  <c r="IQ174" i="7"/>
  <c r="IQ173" i="7"/>
  <c r="IQ172" i="7"/>
  <c r="IQ171" i="7"/>
  <c r="IQ170" i="7"/>
  <c r="IQ169" i="7"/>
  <c r="IQ168" i="7"/>
  <c r="IQ167" i="7"/>
  <c r="IQ166" i="7"/>
  <c r="IQ165" i="7"/>
  <c r="IQ164" i="7"/>
  <c r="IQ163" i="7"/>
  <c r="IQ162" i="7"/>
  <c r="IQ161" i="7"/>
  <c r="IQ160" i="7"/>
  <c r="IQ159" i="7"/>
  <c r="IQ158" i="7"/>
  <c r="IQ157" i="7"/>
  <c r="IQ156" i="7"/>
  <c r="IQ155" i="7"/>
  <c r="IQ154" i="7"/>
  <c r="IQ153" i="7"/>
  <c r="IQ152" i="7"/>
  <c r="IQ151" i="7"/>
  <c r="IQ150" i="7"/>
  <c r="IQ149" i="7"/>
  <c r="IQ148" i="7"/>
  <c r="IQ147" i="7"/>
  <c r="IQ146" i="7"/>
  <c r="IQ145" i="7"/>
  <c r="IQ144" i="7"/>
  <c r="IQ143" i="7"/>
  <c r="IQ142" i="7"/>
  <c r="IQ141" i="7"/>
  <c r="IQ140" i="7"/>
  <c r="IQ139" i="7"/>
  <c r="IQ138" i="7"/>
  <c r="IQ137" i="7"/>
  <c r="IQ136" i="7"/>
  <c r="IQ135" i="7"/>
  <c r="IQ134" i="7"/>
  <c r="IQ133" i="7"/>
  <c r="IQ132" i="7"/>
  <c r="IQ131" i="7"/>
  <c r="IQ130" i="7"/>
  <c r="IQ129" i="7"/>
  <c r="IQ128" i="7"/>
  <c r="IQ127" i="7"/>
  <c r="IQ126" i="7"/>
  <c r="IQ125" i="7"/>
  <c r="IQ124" i="7"/>
  <c r="IQ123" i="7"/>
  <c r="IQ122" i="7"/>
  <c r="IQ121" i="7"/>
  <c r="IQ120" i="7"/>
  <c r="IQ119" i="7"/>
  <c r="IQ118" i="7"/>
  <c r="IQ117" i="7"/>
  <c r="IQ116" i="7"/>
  <c r="IQ115" i="7"/>
  <c r="IQ114" i="7"/>
  <c r="IQ113" i="7"/>
  <c r="IQ112" i="7"/>
  <c r="IQ111" i="7"/>
  <c r="IQ110" i="7"/>
  <c r="IQ109" i="7"/>
  <c r="IQ108" i="7"/>
  <c r="IQ107" i="7"/>
  <c r="IQ106" i="7"/>
  <c r="IQ105" i="7"/>
  <c r="IQ104" i="7"/>
  <c r="IQ103" i="7"/>
  <c r="IQ102" i="7"/>
  <c r="IQ101" i="7"/>
  <c r="IQ100" i="7"/>
  <c r="IQ99" i="7"/>
  <c r="IQ98" i="7"/>
  <c r="IQ97" i="7"/>
  <c r="IQ96" i="7"/>
  <c r="IQ95" i="7"/>
  <c r="IQ94" i="7"/>
  <c r="IQ93" i="7"/>
  <c r="IQ92" i="7"/>
  <c r="IQ91" i="7"/>
  <c r="IQ90" i="7"/>
  <c r="IQ89" i="7"/>
  <c r="IQ88" i="7"/>
  <c r="IQ87" i="7"/>
  <c r="IQ86" i="7"/>
  <c r="IQ85" i="7"/>
  <c r="IQ84" i="7"/>
  <c r="IQ83" i="7"/>
  <c r="IQ82" i="7"/>
  <c r="IQ81" i="7"/>
  <c r="IQ80" i="7"/>
  <c r="IQ79" i="7"/>
  <c r="IQ78" i="7"/>
  <c r="IQ77" i="7"/>
  <c r="IQ76" i="7"/>
  <c r="IQ75" i="7"/>
  <c r="IQ74" i="7"/>
  <c r="IQ73" i="7"/>
  <c r="IQ72" i="7"/>
  <c r="IQ71" i="7"/>
  <c r="IQ70" i="7"/>
  <c r="IQ69" i="7"/>
  <c r="IQ68" i="7"/>
  <c r="IQ67" i="7"/>
  <c r="IQ66" i="7"/>
  <c r="IQ65" i="7"/>
  <c r="IQ64" i="7"/>
  <c r="IQ63" i="7"/>
  <c r="IQ62" i="7"/>
  <c r="IQ61" i="7"/>
  <c r="IQ60" i="7"/>
  <c r="IQ59" i="7"/>
  <c r="IQ58" i="7"/>
  <c r="IQ57" i="7"/>
  <c r="IQ56" i="7"/>
  <c r="IQ55" i="7"/>
  <c r="IQ54" i="7"/>
  <c r="IQ53" i="7"/>
  <c r="IQ52" i="7"/>
  <c r="IQ51" i="7"/>
  <c r="IQ50" i="7"/>
  <c r="IQ49" i="7"/>
  <c r="IQ48" i="7"/>
  <c r="IQ47" i="7"/>
  <c r="IQ46" i="7"/>
  <c r="IQ45" i="7"/>
  <c r="IQ44" i="7"/>
  <c r="IQ43" i="7"/>
  <c r="IQ42" i="7"/>
  <c r="IQ41" i="7"/>
  <c r="IQ40" i="7"/>
  <c r="IQ39" i="7"/>
  <c r="IQ38" i="7"/>
  <c r="IQ37" i="7"/>
  <c r="IQ36" i="7"/>
  <c r="IQ35" i="7"/>
  <c r="IQ34" i="7"/>
  <c r="IQ33" i="7"/>
  <c r="IQ32" i="7"/>
  <c r="IQ31" i="7"/>
  <c r="IQ30" i="7"/>
  <c r="IQ29" i="7"/>
  <c r="IQ28" i="7"/>
  <c r="IQ27" i="7"/>
  <c r="IQ26" i="7"/>
  <c r="IQ25" i="7"/>
  <c r="IQ24" i="7"/>
  <c r="IQ23" i="7"/>
  <c r="IQ22" i="7"/>
  <c r="IQ21" i="7"/>
  <c r="IQ20" i="7"/>
  <c r="IQ19" i="7"/>
  <c r="IQ18" i="7"/>
  <c r="IQ17" i="7"/>
  <c r="IQ16" i="7"/>
  <c r="IQ15" i="7"/>
  <c r="IQ14" i="7"/>
  <c r="IQ13" i="7"/>
  <c r="IQ12" i="7"/>
  <c r="IQ11" i="7"/>
  <c r="IQ10" i="7"/>
  <c r="IQ9" i="7"/>
  <c r="IQ8" i="7"/>
  <c r="IQ7" i="7"/>
  <c r="IQ6" i="7"/>
  <c r="IK427" i="7"/>
  <c r="IK426" i="7"/>
  <c r="IK425" i="7"/>
  <c r="IK424" i="7"/>
  <c r="IK423" i="7"/>
  <c r="IK422" i="7"/>
  <c r="IK421" i="7"/>
  <c r="IK420" i="7"/>
  <c r="IK419" i="7"/>
  <c r="IK418" i="7"/>
  <c r="IK417" i="7"/>
  <c r="IK416" i="7"/>
  <c r="IK415" i="7"/>
  <c r="IK414" i="7"/>
  <c r="IK413" i="7"/>
  <c r="IK412" i="7"/>
  <c r="IK411" i="7"/>
  <c r="IK410" i="7"/>
  <c r="IK409" i="7"/>
  <c r="IK408" i="7"/>
  <c r="IK407" i="7"/>
  <c r="IK406" i="7"/>
  <c r="IK405" i="7"/>
  <c r="IK404" i="7"/>
  <c r="IK403" i="7"/>
  <c r="IK402" i="7"/>
  <c r="IK401" i="7"/>
  <c r="IK400" i="7"/>
  <c r="IK399" i="7"/>
  <c r="IK398" i="7"/>
  <c r="IK397" i="7"/>
  <c r="IK396" i="7"/>
  <c r="IK395" i="7"/>
  <c r="IK394" i="7"/>
  <c r="IK393" i="7"/>
  <c r="IK392" i="7"/>
  <c r="IK391" i="7"/>
  <c r="IK390" i="7"/>
  <c r="IK389" i="7"/>
  <c r="IK388" i="7"/>
  <c r="IK387" i="7"/>
  <c r="IK386" i="7"/>
  <c r="IK385" i="7"/>
  <c r="IK384" i="7"/>
  <c r="IK383" i="7"/>
  <c r="IK382" i="7"/>
  <c r="IK381" i="7"/>
  <c r="IK380" i="7"/>
  <c r="IK379" i="7"/>
  <c r="IK378" i="7"/>
  <c r="IK377" i="7"/>
  <c r="IK376" i="7"/>
  <c r="IK375" i="7"/>
  <c r="IK374" i="7"/>
  <c r="IK373" i="7"/>
  <c r="IK372" i="7"/>
  <c r="IK371" i="7"/>
  <c r="IK370" i="7"/>
  <c r="IK369" i="7"/>
  <c r="IK368" i="7"/>
  <c r="IK367" i="7"/>
  <c r="IK366" i="7"/>
  <c r="IK365" i="7"/>
  <c r="IK364" i="7"/>
  <c r="IK363" i="7"/>
  <c r="IK362" i="7"/>
  <c r="IK361" i="7"/>
  <c r="IK360" i="7"/>
  <c r="IK359" i="7"/>
  <c r="IK358" i="7"/>
  <c r="IK357" i="7"/>
  <c r="IK356" i="7"/>
  <c r="IK355" i="7"/>
  <c r="IK354" i="7"/>
  <c r="IK353" i="7"/>
  <c r="IK352" i="7"/>
  <c r="IK351" i="7"/>
  <c r="IK350" i="7"/>
  <c r="IK349" i="7"/>
  <c r="IK348" i="7"/>
  <c r="IK347" i="7"/>
  <c r="IK346" i="7"/>
  <c r="IK345" i="7"/>
  <c r="IK344" i="7"/>
  <c r="IK343" i="7"/>
  <c r="IK342" i="7"/>
  <c r="IK341" i="7"/>
  <c r="IK340" i="7"/>
  <c r="IK339" i="7"/>
  <c r="IK338" i="7"/>
  <c r="IK337" i="7"/>
  <c r="IK336" i="7"/>
  <c r="IK335" i="7"/>
  <c r="IK334" i="7"/>
  <c r="IK333" i="7"/>
  <c r="IK332" i="7"/>
  <c r="IK331" i="7"/>
  <c r="IK330" i="7"/>
  <c r="IK329" i="7"/>
  <c r="IK328" i="7"/>
  <c r="IK327" i="7"/>
  <c r="IK326" i="7"/>
  <c r="IK325" i="7"/>
  <c r="IK324" i="7"/>
  <c r="IK323" i="7"/>
  <c r="IK322" i="7"/>
  <c r="IK321" i="7"/>
  <c r="IK320" i="7"/>
  <c r="IK319" i="7"/>
  <c r="IK318" i="7"/>
  <c r="IK317" i="7"/>
  <c r="IK316" i="7"/>
  <c r="IK315" i="7"/>
  <c r="IK314" i="7"/>
  <c r="IK313" i="7"/>
  <c r="IK312" i="7"/>
  <c r="IK311" i="7"/>
  <c r="IK310" i="7"/>
  <c r="IK309" i="7"/>
  <c r="IK308" i="7"/>
  <c r="IK307" i="7"/>
  <c r="IK306" i="7"/>
  <c r="IK305" i="7"/>
  <c r="IK304" i="7"/>
  <c r="IK303" i="7"/>
  <c r="IK302" i="7"/>
  <c r="IK301" i="7"/>
  <c r="IK300" i="7"/>
  <c r="IK299" i="7"/>
  <c r="IK298" i="7"/>
  <c r="IK297" i="7"/>
  <c r="IK296" i="7"/>
  <c r="IK295" i="7"/>
  <c r="IK294" i="7"/>
  <c r="IK293" i="7"/>
  <c r="IK292" i="7"/>
  <c r="IK291" i="7"/>
  <c r="IK290" i="7"/>
  <c r="IK289" i="7"/>
  <c r="IK288" i="7"/>
  <c r="IK287" i="7"/>
  <c r="IK286" i="7"/>
  <c r="IK285" i="7"/>
  <c r="IK284" i="7"/>
  <c r="IK283" i="7"/>
  <c r="IK282" i="7"/>
  <c r="IK281" i="7"/>
  <c r="IK280" i="7"/>
  <c r="IK279" i="7"/>
  <c r="IK278" i="7"/>
  <c r="IK277" i="7"/>
  <c r="IK276" i="7"/>
  <c r="IK275" i="7"/>
  <c r="IK274" i="7"/>
  <c r="IK273" i="7"/>
  <c r="IK272" i="7"/>
  <c r="IK271" i="7"/>
  <c r="IK270" i="7"/>
  <c r="IK269" i="7"/>
  <c r="IK268" i="7"/>
  <c r="IK267" i="7"/>
  <c r="IK266" i="7"/>
  <c r="IK265" i="7"/>
  <c r="IK264" i="7"/>
  <c r="IK263" i="7"/>
  <c r="IK262" i="7"/>
  <c r="IK261" i="7"/>
  <c r="IK260" i="7"/>
  <c r="IK259" i="7"/>
  <c r="IK258" i="7"/>
  <c r="IK257" i="7"/>
  <c r="IK256" i="7"/>
  <c r="IK255" i="7"/>
  <c r="IK254" i="7"/>
  <c r="IK253" i="7"/>
  <c r="IK252" i="7"/>
  <c r="IK251" i="7"/>
  <c r="IK250" i="7"/>
  <c r="IK249" i="7"/>
  <c r="IK248" i="7"/>
  <c r="IK247" i="7"/>
  <c r="IK246" i="7"/>
  <c r="IK245" i="7"/>
  <c r="IK244" i="7"/>
  <c r="IK243" i="7"/>
  <c r="IK242" i="7"/>
  <c r="IK241" i="7"/>
  <c r="IK240" i="7"/>
  <c r="IK239" i="7"/>
  <c r="IK238" i="7"/>
  <c r="IK237" i="7"/>
  <c r="IK236" i="7"/>
  <c r="IK235" i="7"/>
  <c r="IK234" i="7"/>
  <c r="IK233" i="7"/>
  <c r="IK232" i="7"/>
  <c r="IK231" i="7"/>
  <c r="IK230" i="7"/>
  <c r="IK229" i="7"/>
  <c r="IK228" i="7"/>
  <c r="IK227" i="7"/>
  <c r="IK226" i="7"/>
  <c r="IK225" i="7"/>
  <c r="IK224" i="7"/>
  <c r="IK223" i="7"/>
  <c r="IK222" i="7"/>
  <c r="IK221" i="7"/>
  <c r="IK220" i="7"/>
  <c r="IK219" i="7"/>
  <c r="IK218" i="7"/>
  <c r="IK217" i="7"/>
  <c r="IK216" i="7"/>
  <c r="IK215" i="7"/>
  <c r="IK214" i="7"/>
  <c r="IK213" i="7"/>
  <c r="IK212" i="7"/>
  <c r="IK211" i="7"/>
  <c r="IK210" i="7"/>
  <c r="IK209" i="7"/>
  <c r="IK208" i="7"/>
  <c r="IK207" i="7"/>
  <c r="IK206" i="7"/>
  <c r="IK205" i="7"/>
  <c r="IK204" i="7"/>
  <c r="IK203" i="7"/>
  <c r="IK202" i="7"/>
  <c r="IK201" i="7"/>
  <c r="IK200" i="7"/>
  <c r="IK199" i="7"/>
  <c r="IK198" i="7"/>
  <c r="IK197" i="7"/>
  <c r="IK196" i="7"/>
  <c r="IK195" i="7"/>
  <c r="IK194" i="7"/>
  <c r="IK193" i="7"/>
  <c r="IK192" i="7"/>
  <c r="IK191" i="7"/>
  <c r="IK190" i="7"/>
  <c r="IK189" i="7"/>
  <c r="IK188" i="7"/>
  <c r="IK187" i="7"/>
  <c r="IK186" i="7"/>
  <c r="IK185" i="7"/>
  <c r="IK184" i="7"/>
  <c r="IK183" i="7"/>
  <c r="IK182" i="7"/>
  <c r="IK181" i="7"/>
  <c r="IK180" i="7"/>
  <c r="IK179" i="7"/>
  <c r="IK178" i="7"/>
  <c r="IK177" i="7"/>
  <c r="IK176" i="7"/>
  <c r="IK175" i="7"/>
  <c r="IK174" i="7"/>
  <c r="IK173" i="7"/>
  <c r="IK172" i="7"/>
  <c r="IK171" i="7"/>
  <c r="IK170" i="7"/>
  <c r="IK169" i="7"/>
  <c r="IK168" i="7"/>
  <c r="IK167" i="7"/>
  <c r="IK166" i="7"/>
  <c r="IK165" i="7"/>
  <c r="IK164" i="7"/>
  <c r="IK163" i="7"/>
  <c r="IK162" i="7"/>
  <c r="IK161" i="7"/>
  <c r="IK160" i="7"/>
  <c r="IK159" i="7"/>
  <c r="IK158" i="7"/>
  <c r="IK157" i="7"/>
  <c r="IK156" i="7"/>
  <c r="IK155" i="7"/>
  <c r="IK154" i="7"/>
  <c r="IK153" i="7"/>
  <c r="IK152" i="7"/>
  <c r="IK151" i="7"/>
  <c r="IK150" i="7"/>
  <c r="IK149" i="7"/>
  <c r="IK148" i="7"/>
  <c r="IK147" i="7"/>
  <c r="IK146" i="7"/>
  <c r="IK145" i="7"/>
  <c r="IK144" i="7"/>
  <c r="IK143" i="7"/>
  <c r="IK142" i="7"/>
  <c r="IK141" i="7"/>
  <c r="IK140" i="7"/>
  <c r="IK139" i="7"/>
  <c r="IK138" i="7"/>
  <c r="IK137" i="7"/>
  <c r="IK136" i="7"/>
  <c r="IK135" i="7"/>
  <c r="IK134" i="7"/>
  <c r="IK133" i="7"/>
  <c r="IK132" i="7"/>
  <c r="IK131" i="7"/>
  <c r="IK130" i="7"/>
  <c r="IK129" i="7"/>
  <c r="IK128" i="7"/>
  <c r="IK127" i="7"/>
  <c r="IK126" i="7"/>
  <c r="IK125" i="7"/>
  <c r="IK124" i="7"/>
  <c r="IK123" i="7"/>
  <c r="IK122" i="7"/>
  <c r="IK121" i="7"/>
  <c r="IK120" i="7"/>
  <c r="IK119" i="7"/>
  <c r="IK118" i="7"/>
  <c r="IK117" i="7"/>
  <c r="IK116" i="7"/>
  <c r="IK115" i="7"/>
  <c r="IK114" i="7"/>
  <c r="IK113" i="7"/>
  <c r="IK112" i="7"/>
  <c r="IK111" i="7"/>
  <c r="IK110" i="7"/>
  <c r="IK109" i="7"/>
  <c r="IK108" i="7"/>
  <c r="IK107" i="7"/>
  <c r="IK106" i="7"/>
  <c r="IK105" i="7"/>
  <c r="IK104" i="7"/>
  <c r="IK103" i="7"/>
  <c r="IK102" i="7"/>
  <c r="IK101" i="7"/>
  <c r="IK100" i="7"/>
  <c r="IK99" i="7"/>
  <c r="IK98" i="7"/>
  <c r="IK97" i="7"/>
  <c r="IK96" i="7"/>
  <c r="IK95" i="7"/>
  <c r="IK94" i="7"/>
  <c r="IK93" i="7"/>
  <c r="IK92" i="7"/>
  <c r="IK91" i="7"/>
  <c r="IK90" i="7"/>
  <c r="IK89" i="7"/>
  <c r="IK88" i="7"/>
  <c r="IK87" i="7"/>
  <c r="IK86" i="7"/>
  <c r="IK85" i="7"/>
  <c r="IK84" i="7"/>
  <c r="IK83" i="7"/>
  <c r="IK82" i="7"/>
  <c r="IK81" i="7"/>
  <c r="IK80" i="7"/>
  <c r="IK79" i="7"/>
  <c r="IK78" i="7"/>
  <c r="IK77" i="7"/>
  <c r="IK76" i="7"/>
  <c r="IK75" i="7"/>
  <c r="IK74" i="7"/>
  <c r="IK73" i="7"/>
  <c r="IK72" i="7"/>
  <c r="IK71" i="7"/>
  <c r="IK70" i="7"/>
  <c r="IK69" i="7"/>
  <c r="IK68" i="7"/>
  <c r="IK67" i="7"/>
  <c r="IK66" i="7"/>
  <c r="IK65" i="7"/>
  <c r="IK64" i="7"/>
  <c r="IK63" i="7"/>
  <c r="IK62" i="7"/>
  <c r="IK61" i="7"/>
  <c r="IK60" i="7"/>
  <c r="IK59" i="7"/>
  <c r="IK58" i="7"/>
  <c r="IK57" i="7"/>
  <c r="IK56" i="7"/>
  <c r="IK55" i="7"/>
  <c r="IK54" i="7"/>
  <c r="IK53" i="7"/>
  <c r="IK52" i="7"/>
  <c r="IK51" i="7"/>
  <c r="IK50" i="7"/>
  <c r="IK49" i="7"/>
  <c r="IK48" i="7"/>
  <c r="IK47" i="7"/>
  <c r="IK46" i="7"/>
  <c r="IK45" i="7"/>
  <c r="IK44" i="7"/>
  <c r="IK43" i="7"/>
  <c r="IK42" i="7"/>
  <c r="IK41" i="7"/>
  <c r="IK40" i="7"/>
  <c r="IK39" i="7"/>
  <c r="IK38" i="7"/>
  <c r="IK37" i="7"/>
  <c r="IK36" i="7"/>
  <c r="IK35" i="7"/>
  <c r="IK34" i="7"/>
  <c r="IK33" i="7"/>
  <c r="IK32" i="7"/>
  <c r="IK31" i="7"/>
  <c r="IK30" i="7"/>
  <c r="IK29" i="7"/>
  <c r="IK28" i="7"/>
  <c r="IK27" i="7"/>
  <c r="IK26" i="7"/>
  <c r="IK25" i="7"/>
  <c r="IK24" i="7"/>
  <c r="IK23" i="7"/>
  <c r="IK22" i="7"/>
  <c r="IK21" i="7"/>
  <c r="IK20" i="7"/>
  <c r="IK19" i="7"/>
  <c r="IK18" i="7"/>
  <c r="IK17" i="7"/>
  <c r="IK16" i="7"/>
  <c r="IK15" i="7"/>
  <c r="IK14" i="7"/>
  <c r="IK13" i="7"/>
  <c r="IK12" i="7"/>
  <c r="IK11" i="7"/>
  <c r="IK10" i="7"/>
  <c r="IK9" i="7"/>
  <c r="IK8" i="7"/>
  <c r="IK7" i="7"/>
  <c r="IK6" i="7"/>
  <c r="IE427" i="7"/>
  <c r="IE426" i="7"/>
  <c r="IE425" i="7"/>
  <c r="IE424" i="7"/>
  <c r="IE423" i="7"/>
  <c r="IE422" i="7"/>
  <c r="IE421" i="7"/>
  <c r="IE420" i="7"/>
  <c r="IE419" i="7"/>
  <c r="IE418" i="7"/>
  <c r="IE417" i="7"/>
  <c r="IE416" i="7"/>
  <c r="IE415" i="7"/>
  <c r="IE414" i="7"/>
  <c r="IE413" i="7"/>
  <c r="IE412" i="7"/>
  <c r="IE411" i="7"/>
  <c r="IE410" i="7"/>
  <c r="IE409" i="7"/>
  <c r="IE408" i="7"/>
  <c r="IE407" i="7"/>
  <c r="IE406" i="7"/>
  <c r="IE405" i="7"/>
  <c r="IE404" i="7"/>
  <c r="IE403" i="7"/>
  <c r="IE402" i="7"/>
  <c r="IE401" i="7"/>
  <c r="IE400" i="7"/>
  <c r="IE399" i="7"/>
  <c r="IE398" i="7"/>
  <c r="IE397" i="7"/>
  <c r="IE396" i="7"/>
  <c r="IE395" i="7"/>
  <c r="IE394" i="7"/>
  <c r="IE393" i="7"/>
  <c r="IE392" i="7"/>
  <c r="IE391" i="7"/>
  <c r="IE390" i="7"/>
  <c r="IE389" i="7"/>
  <c r="IE388" i="7"/>
  <c r="IE387" i="7"/>
  <c r="IE386" i="7"/>
  <c r="IE385" i="7"/>
  <c r="IE384" i="7"/>
  <c r="IE383" i="7"/>
  <c r="IE382" i="7"/>
  <c r="IE381" i="7"/>
  <c r="IE380" i="7"/>
  <c r="IE379" i="7"/>
  <c r="IE378" i="7"/>
  <c r="IE377" i="7"/>
  <c r="IE376" i="7"/>
  <c r="IE375" i="7"/>
  <c r="IE374" i="7"/>
  <c r="IE373" i="7"/>
  <c r="IE372" i="7"/>
  <c r="IE371" i="7"/>
  <c r="IE370" i="7"/>
  <c r="IE369" i="7"/>
  <c r="IE368" i="7"/>
  <c r="IE367" i="7"/>
  <c r="IE366" i="7"/>
  <c r="IE365" i="7"/>
  <c r="IE364" i="7"/>
  <c r="IE363" i="7"/>
  <c r="IE362" i="7"/>
  <c r="IE361" i="7"/>
  <c r="IE360" i="7"/>
  <c r="IE359" i="7"/>
  <c r="IE358" i="7"/>
  <c r="IE357" i="7"/>
  <c r="IE356" i="7"/>
  <c r="IE355" i="7"/>
  <c r="IE354" i="7"/>
  <c r="IE353" i="7"/>
  <c r="IE352" i="7"/>
  <c r="IE351" i="7"/>
  <c r="IE350" i="7"/>
  <c r="IE349" i="7"/>
  <c r="IE348" i="7"/>
  <c r="IE347" i="7"/>
  <c r="IE346" i="7"/>
  <c r="IE345" i="7"/>
  <c r="IE344" i="7"/>
  <c r="IE343" i="7"/>
  <c r="IE342" i="7"/>
  <c r="IE341" i="7"/>
  <c r="IE340" i="7"/>
  <c r="IE339" i="7"/>
  <c r="IE338" i="7"/>
  <c r="IE337" i="7"/>
  <c r="IE336" i="7"/>
  <c r="IE335" i="7"/>
  <c r="IE334" i="7"/>
  <c r="IE333" i="7"/>
  <c r="IE332" i="7"/>
  <c r="IE331" i="7"/>
  <c r="IE330" i="7"/>
  <c r="IE329" i="7"/>
  <c r="IE328" i="7"/>
  <c r="IE327" i="7"/>
  <c r="IE326" i="7"/>
  <c r="IE325" i="7"/>
  <c r="IE324" i="7"/>
  <c r="IE323" i="7"/>
  <c r="IE322" i="7"/>
  <c r="IE321" i="7"/>
  <c r="IE320" i="7"/>
  <c r="IE319" i="7"/>
  <c r="IE318" i="7"/>
  <c r="IE317" i="7"/>
  <c r="IE316" i="7"/>
  <c r="IE315" i="7"/>
  <c r="IE314" i="7"/>
  <c r="IE313" i="7"/>
  <c r="IE312" i="7"/>
  <c r="IE311" i="7"/>
  <c r="IE310" i="7"/>
  <c r="IE309" i="7"/>
  <c r="IE308" i="7"/>
  <c r="IE307" i="7"/>
  <c r="IE306" i="7"/>
  <c r="IE305" i="7"/>
  <c r="IE304" i="7"/>
  <c r="IE303" i="7"/>
  <c r="IE302" i="7"/>
  <c r="IE301" i="7"/>
  <c r="IE300" i="7"/>
  <c r="IE299" i="7"/>
  <c r="IE298" i="7"/>
  <c r="IE297" i="7"/>
  <c r="IE296" i="7"/>
  <c r="IE295" i="7"/>
  <c r="IE294" i="7"/>
  <c r="IE293" i="7"/>
  <c r="IE292" i="7"/>
  <c r="IE291" i="7"/>
  <c r="IE290" i="7"/>
  <c r="IE289" i="7"/>
  <c r="IE288" i="7"/>
  <c r="IE287" i="7"/>
  <c r="IE286" i="7"/>
  <c r="IE285" i="7"/>
  <c r="IE284" i="7"/>
  <c r="IE283" i="7"/>
  <c r="IE282" i="7"/>
  <c r="IE281" i="7"/>
  <c r="IE280" i="7"/>
  <c r="IE279" i="7"/>
  <c r="IE278" i="7"/>
  <c r="IE277" i="7"/>
  <c r="IE276" i="7"/>
  <c r="IE275" i="7"/>
  <c r="IE274" i="7"/>
  <c r="IE273" i="7"/>
  <c r="IE272" i="7"/>
  <c r="IE271" i="7"/>
  <c r="IE270" i="7"/>
  <c r="IE269" i="7"/>
  <c r="IE268" i="7"/>
  <c r="IE267" i="7"/>
  <c r="IE266" i="7"/>
  <c r="IE265" i="7"/>
  <c r="IE264" i="7"/>
  <c r="IE263" i="7"/>
  <c r="IE262" i="7"/>
  <c r="IE261" i="7"/>
  <c r="IE260" i="7"/>
  <c r="IE259" i="7"/>
  <c r="IE258" i="7"/>
  <c r="IE257" i="7"/>
  <c r="IE256" i="7"/>
  <c r="IE255" i="7"/>
  <c r="IE254" i="7"/>
  <c r="IE253" i="7"/>
  <c r="IE252" i="7"/>
  <c r="IE251" i="7"/>
  <c r="IE250" i="7"/>
  <c r="IE249" i="7"/>
  <c r="IE248" i="7"/>
  <c r="IE247" i="7"/>
  <c r="IE246" i="7"/>
  <c r="IE245" i="7"/>
  <c r="IE244" i="7"/>
  <c r="IE243" i="7"/>
  <c r="IE242" i="7"/>
  <c r="IE241" i="7"/>
  <c r="IE240" i="7"/>
  <c r="IE239" i="7"/>
  <c r="IE238" i="7"/>
  <c r="IE237" i="7"/>
  <c r="IE236" i="7"/>
  <c r="IE235" i="7"/>
  <c r="IE234" i="7"/>
  <c r="IE233" i="7"/>
  <c r="IE232" i="7"/>
  <c r="IE231" i="7"/>
  <c r="IE230" i="7"/>
  <c r="IE229" i="7"/>
  <c r="IE228" i="7"/>
  <c r="IE227" i="7"/>
  <c r="IE226" i="7"/>
  <c r="IE225" i="7"/>
  <c r="IE224" i="7"/>
  <c r="IE223" i="7"/>
  <c r="IE222" i="7"/>
  <c r="IE221" i="7"/>
  <c r="IE220" i="7"/>
  <c r="IE219" i="7"/>
  <c r="IE218" i="7"/>
  <c r="IE217" i="7"/>
  <c r="IE216" i="7"/>
  <c r="IE215" i="7"/>
  <c r="IE214" i="7"/>
  <c r="IE213" i="7"/>
  <c r="IE212" i="7"/>
  <c r="IE211" i="7"/>
  <c r="IE210" i="7"/>
  <c r="IE209" i="7"/>
  <c r="IE208" i="7"/>
  <c r="IE207" i="7"/>
  <c r="IE206" i="7"/>
  <c r="IE205" i="7"/>
  <c r="IE204" i="7"/>
  <c r="IE203" i="7"/>
  <c r="IE202" i="7"/>
  <c r="IE201" i="7"/>
  <c r="IE200" i="7"/>
  <c r="IE199" i="7"/>
  <c r="IE198" i="7"/>
  <c r="IE197" i="7"/>
  <c r="IE196" i="7"/>
  <c r="IE195" i="7"/>
  <c r="IE194" i="7"/>
  <c r="IE193" i="7"/>
  <c r="IE192" i="7"/>
  <c r="IE191" i="7"/>
  <c r="IE190" i="7"/>
  <c r="IE189" i="7"/>
  <c r="IE188" i="7"/>
  <c r="IE187" i="7"/>
  <c r="IE186" i="7"/>
  <c r="IE185" i="7"/>
  <c r="IE184" i="7"/>
  <c r="IE183" i="7"/>
  <c r="IE182" i="7"/>
  <c r="IE181" i="7"/>
  <c r="IE180" i="7"/>
  <c r="IE179" i="7"/>
  <c r="IE178" i="7"/>
  <c r="IE177" i="7"/>
  <c r="IE176" i="7"/>
  <c r="IE175" i="7"/>
  <c r="IE174" i="7"/>
  <c r="IE173" i="7"/>
  <c r="IE172" i="7"/>
  <c r="IE171" i="7"/>
  <c r="IE170" i="7"/>
  <c r="IE169" i="7"/>
  <c r="IE168" i="7"/>
  <c r="IE167" i="7"/>
  <c r="IE166" i="7"/>
  <c r="IE165" i="7"/>
  <c r="IE164" i="7"/>
  <c r="IE163" i="7"/>
  <c r="IE162" i="7"/>
  <c r="IE161" i="7"/>
  <c r="IE160" i="7"/>
  <c r="IE159" i="7"/>
  <c r="IE158" i="7"/>
  <c r="IE157" i="7"/>
  <c r="IE156" i="7"/>
  <c r="IE155" i="7"/>
  <c r="IE154" i="7"/>
  <c r="IE153" i="7"/>
  <c r="IE152" i="7"/>
  <c r="IE151" i="7"/>
  <c r="IE150" i="7"/>
  <c r="IE149" i="7"/>
  <c r="IE148" i="7"/>
  <c r="IE147" i="7"/>
  <c r="IE146" i="7"/>
  <c r="IE145" i="7"/>
  <c r="IE144" i="7"/>
  <c r="IE143" i="7"/>
  <c r="IE142" i="7"/>
  <c r="IE141" i="7"/>
  <c r="IE140" i="7"/>
  <c r="IE139" i="7"/>
  <c r="IE138" i="7"/>
  <c r="IE137" i="7"/>
  <c r="IE136" i="7"/>
  <c r="IE135" i="7"/>
  <c r="IE134" i="7"/>
  <c r="IE133" i="7"/>
  <c r="IE132" i="7"/>
  <c r="IE131" i="7"/>
  <c r="IE130" i="7"/>
  <c r="IE129" i="7"/>
  <c r="IE128" i="7"/>
  <c r="IE127" i="7"/>
  <c r="IE126" i="7"/>
  <c r="IE125" i="7"/>
  <c r="IE124" i="7"/>
  <c r="IE123" i="7"/>
  <c r="IE122" i="7"/>
  <c r="IE121" i="7"/>
  <c r="IE120" i="7"/>
  <c r="IE119" i="7"/>
  <c r="IE118" i="7"/>
  <c r="IE117" i="7"/>
  <c r="IE116" i="7"/>
  <c r="IE115" i="7"/>
  <c r="IE114" i="7"/>
  <c r="IE113" i="7"/>
  <c r="IE112" i="7"/>
  <c r="IE111" i="7"/>
  <c r="IE110" i="7"/>
  <c r="IE109" i="7"/>
  <c r="IE108" i="7"/>
  <c r="IE107" i="7"/>
  <c r="IE106" i="7"/>
  <c r="IE105" i="7"/>
  <c r="IE104" i="7"/>
  <c r="IE103" i="7"/>
  <c r="IE102" i="7"/>
  <c r="IE101" i="7"/>
  <c r="IE100" i="7"/>
  <c r="IE99" i="7"/>
  <c r="IE98" i="7"/>
  <c r="IE97" i="7"/>
  <c r="IE96" i="7"/>
  <c r="IE95" i="7"/>
  <c r="IE94" i="7"/>
  <c r="IE93" i="7"/>
  <c r="IE92" i="7"/>
  <c r="IE91" i="7"/>
  <c r="IE90" i="7"/>
  <c r="IE89" i="7"/>
  <c r="IE88" i="7"/>
  <c r="IE87" i="7"/>
  <c r="IE86" i="7"/>
  <c r="IE85" i="7"/>
  <c r="IE84" i="7"/>
  <c r="IE83" i="7"/>
  <c r="IE82" i="7"/>
  <c r="IE81" i="7"/>
  <c r="IE80" i="7"/>
  <c r="IE79" i="7"/>
  <c r="IE78" i="7"/>
  <c r="IE77" i="7"/>
  <c r="IE76" i="7"/>
  <c r="IE75" i="7"/>
  <c r="IE74" i="7"/>
  <c r="IE73" i="7"/>
  <c r="IE72" i="7"/>
  <c r="IE71" i="7"/>
  <c r="IE70" i="7"/>
  <c r="IE69" i="7"/>
  <c r="IE68" i="7"/>
  <c r="IE67" i="7"/>
  <c r="IE66" i="7"/>
  <c r="IE65" i="7"/>
  <c r="IE64" i="7"/>
  <c r="IE63" i="7"/>
  <c r="IE62" i="7"/>
  <c r="IE61" i="7"/>
  <c r="IE60" i="7"/>
  <c r="IE59" i="7"/>
  <c r="IE58" i="7"/>
  <c r="IE57" i="7"/>
  <c r="IE56" i="7"/>
  <c r="IE55" i="7"/>
  <c r="IE54" i="7"/>
  <c r="IE53" i="7"/>
  <c r="IE52" i="7"/>
  <c r="IE51" i="7"/>
  <c r="IE50" i="7"/>
  <c r="IE49" i="7"/>
  <c r="IE48" i="7"/>
  <c r="IE47" i="7"/>
  <c r="IE46" i="7"/>
  <c r="IE45" i="7"/>
  <c r="IE44" i="7"/>
  <c r="IE43" i="7"/>
  <c r="IE42" i="7"/>
  <c r="IE41" i="7"/>
  <c r="IE40" i="7"/>
  <c r="IE39" i="7"/>
  <c r="IE38" i="7"/>
  <c r="IE37" i="7"/>
  <c r="IE36" i="7"/>
  <c r="IE35" i="7"/>
  <c r="IE34" i="7"/>
  <c r="IE33" i="7"/>
  <c r="IE32" i="7"/>
  <c r="IE31" i="7"/>
  <c r="IE30" i="7"/>
  <c r="IE29" i="7"/>
  <c r="IE28" i="7"/>
  <c r="IE27" i="7"/>
  <c r="IE26" i="7"/>
  <c r="IE25" i="7"/>
  <c r="IE24" i="7"/>
  <c r="IE23" i="7"/>
  <c r="IE22" i="7"/>
  <c r="IE21" i="7"/>
  <c r="IE20" i="7"/>
  <c r="IE19" i="7"/>
  <c r="IE18" i="7"/>
  <c r="IE17" i="7"/>
  <c r="IE16" i="7"/>
  <c r="IE15" i="7"/>
  <c r="IE14" i="7"/>
  <c r="IE13" i="7"/>
  <c r="IE12" i="7"/>
  <c r="IE11" i="7"/>
  <c r="IE10" i="7"/>
  <c r="IE9" i="7"/>
  <c r="IE8" i="7"/>
  <c r="IE7" i="7"/>
  <c r="IE6" i="7"/>
  <c r="HY427" i="7"/>
  <c r="HY426" i="7"/>
  <c r="HY425" i="7"/>
  <c r="HY424" i="7"/>
  <c r="HY423" i="7"/>
  <c r="HY422" i="7"/>
  <c r="HY421" i="7"/>
  <c r="HY420" i="7"/>
  <c r="HY419" i="7"/>
  <c r="HY418" i="7"/>
  <c r="HY417" i="7"/>
  <c r="HY416" i="7"/>
  <c r="HY415" i="7"/>
  <c r="HY414" i="7"/>
  <c r="HY413" i="7"/>
  <c r="HY412" i="7"/>
  <c r="HY411" i="7"/>
  <c r="HY410" i="7"/>
  <c r="HY409" i="7"/>
  <c r="HY408" i="7"/>
  <c r="HY407" i="7"/>
  <c r="HY406" i="7"/>
  <c r="HY405" i="7"/>
  <c r="HY404" i="7"/>
  <c r="HY403" i="7"/>
  <c r="HY402" i="7"/>
  <c r="HY401" i="7"/>
  <c r="HY400" i="7"/>
  <c r="HY399" i="7"/>
  <c r="HY398" i="7"/>
  <c r="HY397" i="7"/>
  <c r="HY396" i="7"/>
  <c r="HY395" i="7"/>
  <c r="HY394" i="7"/>
  <c r="HY393" i="7"/>
  <c r="HY392" i="7"/>
  <c r="HY391" i="7"/>
  <c r="HY390" i="7"/>
  <c r="HY389" i="7"/>
  <c r="HY388" i="7"/>
  <c r="HY387" i="7"/>
  <c r="HY386" i="7"/>
  <c r="HY385" i="7"/>
  <c r="HY384" i="7"/>
  <c r="HY383" i="7"/>
  <c r="HY382" i="7"/>
  <c r="HY381" i="7"/>
  <c r="HY380" i="7"/>
  <c r="HY379" i="7"/>
  <c r="HY378" i="7"/>
  <c r="HY377" i="7"/>
  <c r="HY376" i="7"/>
  <c r="HY375" i="7"/>
  <c r="HY374" i="7"/>
  <c r="HY373" i="7"/>
  <c r="HY372" i="7"/>
  <c r="HY371" i="7"/>
  <c r="HY370" i="7"/>
  <c r="HY369" i="7"/>
  <c r="HY368" i="7"/>
  <c r="HY367" i="7"/>
  <c r="HY366" i="7"/>
  <c r="HY365" i="7"/>
  <c r="HY364" i="7"/>
  <c r="HY363" i="7"/>
  <c r="HY362" i="7"/>
  <c r="HY361" i="7"/>
  <c r="HY360" i="7"/>
  <c r="HY359" i="7"/>
  <c r="HY358" i="7"/>
  <c r="HY357" i="7"/>
  <c r="HY356" i="7"/>
  <c r="HY355" i="7"/>
  <c r="HY354" i="7"/>
  <c r="HY353" i="7"/>
  <c r="HY352" i="7"/>
  <c r="HY351" i="7"/>
  <c r="HY350" i="7"/>
  <c r="HY349" i="7"/>
  <c r="HY348" i="7"/>
  <c r="HY347" i="7"/>
  <c r="HY346" i="7"/>
  <c r="HY345" i="7"/>
  <c r="HY344" i="7"/>
  <c r="HY343" i="7"/>
  <c r="HY342" i="7"/>
  <c r="HY341" i="7"/>
  <c r="HY340" i="7"/>
  <c r="HY339" i="7"/>
  <c r="HY338" i="7"/>
  <c r="HY337" i="7"/>
  <c r="HY336" i="7"/>
  <c r="HY335" i="7"/>
  <c r="HY334" i="7"/>
  <c r="HY333" i="7"/>
  <c r="HY332" i="7"/>
  <c r="HY331" i="7"/>
  <c r="HY330" i="7"/>
  <c r="HY329" i="7"/>
  <c r="HY328" i="7"/>
  <c r="HY327" i="7"/>
  <c r="HY326" i="7"/>
  <c r="HY325" i="7"/>
  <c r="HY324" i="7"/>
  <c r="HY323" i="7"/>
  <c r="HY322" i="7"/>
  <c r="HY321" i="7"/>
  <c r="HY320" i="7"/>
  <c r="HY319" i="7"/>
  <c r="HY318" i="7"/>
  <c r="HY317" i="7"/>
  <c r="HY316" i="7"/>
  <c r="HY315" i="7"/>
  <c r="HY314" i="7"/>
  <c r="HY313" i="7"/>
  <c r="HY312" i="7"/>
  <c r="HY311" i="7"/>
  <c r="HY310" i="7"/>
  <c r="HY309" i="7"/>
  <c r="HY308" i="7"/>
  <c r="HY307" i="7"/>
  <c r="HY306" i="7"/>
  <c r="HY305" i="7"/>
  <c r="HY304" i="7"/>
  <c r="HY303" i="7"/>
  <c r="HY302" i="7"/>
  <c r="HY301" i="7"/>
  <c r="HY300" i="7"/>
  <c r="HY299" i="7"/>
  <c r="HY298" i="7"/>
  <c r="HY297" i="7"/>
  <c r="HY296" i="7"/>
  <c r="HY295" i="7"/>
  <c r="HY294" i="7"/>
  <c r="HY293" i="7"/>
  <c r="HY292" i="7"/>
  <c r="HY291" i="7"/>
  <c r="HY290" i="7"/>
  <c r="HY289" i="7"/>
  <c r="HY288" i="7"/>
  <c r="HY287" i="7"/>
  <c r="HY286" i="7"/>
  <c r="HY285" i="7"/>
  <c r="HY284" i="7"/>
  <c r="HY283" i="7"/>
  <c r="HY282" i="7"/>
  <c r="HY281" i="7"/>
  <c r="HY280" i="7"/>
  <c r="HY279" i="7"/>
  <c r="HY278" i="7"/>
  <c r="HY277" i="7"/>
  <c r="HY276" i="7"/>
  <c r="HY275" i="7"/>
  <c r="HY274" i="7"/>
  <c r="HY273" i="7"/>
  <c r="HY272" i="7"/>
  <c r="HY271" i="7"/>
  <c r="HY270" i="7"/>
  <c r="HY269" i="7"/>
  <c r="HY268" i="7"/>
  <c r="HY267" i="7"/>
  <c r="HY266" i="7"/>
  <c r="HY265" i="7"/>
  <c r="HY264" i="7"/>
  <c r="HY263" i="7"/>
  <c r="HY262" i="7"/>
  <c r="HY261" i="7"/>
  <c r="HY260" i="7"/>
  <c r="HY259" i="7"/>
  <c r="HY258" i="7"/>
  <c r="HY257" i="7"/>
  <c r="HY256" i="7"/>
  <c r="HY255" i="7"/>
  <c r="HY254" i="7"/>
  <c r="HY253" i="7"/>
  <c r="HY252" i="7"/>
  <c r="HY251" i="7"/>
  <c r="HY250" i="7"/>
  <c r="HY249" i="7"/>
  <c r="HY248" i="7"/>
  <c r="HY247" i="7"/>
  <c r="HY246" i="7"/>
  <c r="HY245" i="7"/>
  <c r="HY244" i="7"/>
  <c r="HY243" i="7"/>
  <c r="HY242" i="7"/>
  <c r="HY241" i="7"/>
  <c r="HY240" i="7"/>
  <c r="HY239" i="7"/>
  <c r="HY238" i="7"/>
  <c r="HY237" i="7"/>
  <c r="HY236" i="7"/>
  <c r="HY235" i="7"/>
  <c r="HY234" i="7"/>
  <c r="HY233" i="7"/>
  <c r="HY232" i="7"/>
  <c r="HY231" i="7"/>
  <c r="HY230" i="7"/>
  <c r="HY229" i="7"/>
  <c r="HY228" i="7"/>
  <c r="HY227" i="7"/>
  <c r="HY226" i="7"/>
  <c r="HY225" i="7"/>
  <c r="HY224" i="7"/>
  <c r="HY223" i="7"/>
  <c r="HY222" i="7"/>
  <c r="HY221" i="7"/>
  <c r="HY220" i="7"/>
  <c r="HY219" i="7"/>
  <c r="HY218" i="7"/>
  <c r="HY217" i="7"/>
  <c r="HY216" i="7"/>
  <c r="HY215" i="7"/>
  <c r="HY214" i="7"/>
  <c r="HY213" i="7"/>
  <c r="HY212" i="7"/>
  <c r="HY211" i="7"/>
  <c r="HY210" i="7"/>
  <c r="HY209" i="7"/>
  <c r="HY208" i="7"/>
  <c r="HY207" i="7"/>
  <c r="HY206" i="7"/>
  <c r="HY205" i="7"/>
  <c r="HY204" i="7"/>
  <c r="HY203" i="7"/>
  <c r="HY202" i="7"/>
  <c r="HY201" i="7"/>
  <c r="HY200" i="7"/>
  <c r="HY199" i="7"/>
  <c r="HY198" i="7"/>
  <c r="HY197" i="7"/>
  <c r="HY196" i="7"/>
  <c r="HY195" i="7"/>
  <c r="HY194" i="7"/>
  <c r="HY193" i="7"/>
  <c r="HY192" i="7"/>
  <c r="HY191" i="7"/>
  <c r="HY190" i="7"/>
  <c r="HY189" i="7"/>
  <c r="HY188" i="7"/>
  <c r="HY187" i="7"/>
  <c r="HY186" i="7"/>
  <c r="HY185" i="7"/>
  <c r="HY184" i="7"/>
  <c r="HY183" i="7"/>
  <c r="HY182" i="7"/>
  <c r="HY181" i="7"/>
  <c r="HY180" i="7"/>
  <c r="HY179" i="7"/>
  <c r="HY178" i="7"/>
  <c r="HY177" i="7"/>
  <c r="HY176" i="7"/>
  <c r="HY175" i="7"/>
  <c r="HY174" i="7"/>
  <c r="HY173" i="7"/>
  <c r="HY172" i="7"/>
  <c r="HY171" i="7"/>
  <c r="HY170" i="7"/>
  <c r="HY169" i="7"/>
  <c r="HY168" i="7"/>
  <c r="HY167" i="7"/>
  <c r="HY166" i="7"/>
  <c r="HY165" i="7"/>
  <c r="HY164" i="7"/>
  <c r="HY163" i="7"/>
  <c r="HY162" i="7"/>
  <c r="HY161" i="7"/>
  <c r="HY160" i="7"/>
  <c r="HY159" i="7"/>
  <c r="HY158" i="7"/>
  <c r="HY157" i="7"/>
  <c r="HY156" i="7"/>
  <c r="HY155" i="7"/>
  <c r="HY154" i="7"/>
  <c r="HY153" i="7"/>
  <c r="HY152" i="7"/>
  <c r="HY151" i="7"/>
  <c r="HY150" i="7"/>
  <c r="HY149" i="7"/>
  <c r="HY148" i="7"/>
  <c r="HY147" i="7"/>
  <c r="HY146" i="7"/>
  <c r="HY145" i="7"/>
  <c r="HY144" i="7"/>
  <c r="HY143" i="7"/>
  <c r="HY142" i="7"/>
  <c r="HY141" i="7"/>
  <c r="HY140" i="7"/>
  <c r="HY139" i="7"/>
  <c r="HY138" i="7"/>
  <c r="HY137" i="7"/>
  <c r="HY136" i="7"/>
  <c r="HY135" i="7"/>
  <c r="HY134" i="7"/>
  <c r="HY133" i="7"/>
  <c r="HY132" i="7"/>
  <c r="HY131" i="7"/>
  <c r="HY130" i="7"/>
  <c r="HY129" i="7"/>
  <c r="HY128" i="7"/>
  <c r="HY127" i="7"/>
  <c r="HY126" i="7"/>
  <c r="HY125" i="7"/>
  <c r="HY124" i="7"/>
  <c r="HY123" i="7"/>
  <c r="HY122" i="7"/>
  <c r="HY121" i="7"/>
  <c r="HY120" i="7"/>
  <c r="HY119" i="7"/>
  <c r="HY118" i="7"/>
  <c r="HY117" i="7"/>
  <c r="HY116" i="7"/>
  <c r="HY115" i="7"/>
  <c r="HY114" i="7"/>
  <c r="HY113" i="7"/>
  <c r="HY112" i="7"/>
  <c r="HY111" i="7"/>
  <c r="HY110" i="7"/>
  <c r="HY109" i="7"/>
  <c r="HY108" i="7"/>
  <c r="HY107" i="7"/>
  <c r="HY106" i="7"/>
  <c r="HY105" i="7"/>
  <c r="HY104" i="7"/>
  <c r="HY103" i="7"/>
  <c r="HY102" i="7"/>
  <c r="HY101" i="7"/>
  <c r="HY100" i="7"/>
  <c r="HY99" i="7"/>
  <c r="HY98" i="7"/>
  <c r="HY97" i="7"/>
  <c r="HY96" i="7"/>
  <c r="HY95" i="7"/>
  <c r="HY94" i="7"/>
  <c r="HY93" i="7"/>
  <c r="HY92" i="7"/>
  <c r="HY91" i="7"/>
  <c r="HY90" i="7"/>
  <c r="HY89" i="7"/>
  <c r="HY88" i="7"/>
  <c r="HY87" i="7"/>
  <c r="HY86" i="7"/>
  <c r="HY85" i="7"/>
  <c r="HY84" i="7"/>
  <c r="HY83" i="7"/>
  <c r="HY82" i="7"/>
  <c r="HY81" i="7"/>
  <c r="HY80" i="7"/>
  <c r="HY79" i="7"/>
  <c r="HY78" i="7"/>
  <c r="HY77" i="7"/>
  <c r="HY76" i="7"/>
  <c r="HY75" i="7"/>
  <c r="HY74" i="7"/>
  <c r="HY73" i="7"/>
  <c r="HY72" i="7"/>
  <c r="HY71" i="7"/>
  <c r="HY70" i="7"/>
  <c r="HY69" i="7"/>
  <c r="HY68" i="7"/>
  <c r="HY67" i="7"/>
  <c r="HY66" i="7"/>
  <c r="HY65" i="7"/>
  <c r="HY64" i="7"/>
  <c r="HY63" i="7"/>
  <c r="HY62" i="7"/>
  <c r="HY61" i="7"/>
  <c r="HY60" i="7"/>
  <c r="HY59" i="7"/>
  <c r="HY58" i="7"/>
  <c r="HY57" i="7"/>
  <c r="HY56" i="7"/>
  <c r="HY55" i="7"/>
  <c r="HY54" i="7"/>
  <c r="HY53" i="7"/>
  <c r="HY52" i="7"/>
  <c r="HY51" i="7"/>
  <c r="HY50" i="7"/>
  <c r="HY49" i="7"/>
  <c r="HY48" i="7"/>
  <c r="HY47" i="7"/>
  <c r="HY46" i="7"/>
  <c r="HY45" i="7"/>
  <c r="HY44" i="7"/>
  <c r="HY43" i="7"/>
  <c r="HY42" i="7"/>
  <c r="HY41" i="7"/>
  <c r="HY40" i="7"/>
  <c r="HY39" i="7"/>
  <c r="HY38" i="7"/>
  <c r="HY37" i="7"/>
  <c r="HY36" i="7"/>
  <c r="HY35" i="7"/>
  <c r="HY34" i="7"/>
  <c r="HY33" i="7"/>
  <c r="HY32" i="7"/>
  <c r="HY31" i="7"/>
  <c r="HY30" i="7"/>
  <c r="HY29" i="7"/>
  <c r="HY28" i="7"/>
  <c r="HY27" i="7"/>
  <c r="HY26" i="7"/>
  <c r="HY25" i="7"/>
  <c r="HY24" i="7"/>
  <c r="HY23" i="7"/>
  <c r="HY22" i="7"/>
  <c r="HY21" i="7"/>
  <c r="HY20" i="7"/>
  <c r="HY19" i="7"/>
  <c r="HY18" i="7"/>
  <c r="HY17" i="7"/>
  <c r="HY16" i="7"/>
  <c r="HY15" i="7"/>
  <c r="HY14" i="7"/>
  <c r="HY13" i="7"/>
  <c r="HY12" i="7"/>
  <c r="HY11" i="7"/>
  <c r="HY10" i="7"/>
  <c r="HY9" i="7"/>
  <c r="HY8" i="7"/>
  <c r="HY7" i="7"/>
  <c r="HY6" i="7"/>
  <c r="HS427" i="7"/>
  <c r="HS426" i="7"/>
  <c r="HS425" i="7"/>
  <c r="HS424" i="7"/>
  <c r="HS423" i="7"/>
  <c r="HS422" i="7"/>
  <c r="HS421" i="7"/>
  <c r="HS420" i="7"/>
  <c r="HS419" i="7"/>
  <c r="HS418" i="7"/>
  <c r="HS417" i="7"/>
  <c r="HS416" i="7"/>
  <c r="HS415" i="7"/>
  <c r="HS414" i="7"/>
  <c r="HS413" i="7"/>
  <c r="HS412" i="7"/>
  <c r="HS411" i="7"/>
  <c r="HS410" i="7"/>
  <c r="HS409" i="7"/>
  <c r="HS408" i="7"/>
  <c r="HS407" i="7"/>
  <c r="HS406" i="7"/>
  <c r="HS405" i="7"/>
  <c r="HS404" i="7"/>
  <c r="HS403" i="7"/>
  <c r="HS402" i="7"/>
  <c r="HS401" i="7"/>
  <c r="HS400" i="7"/>
  <c r="HS399" i="7"/>
  <c r="HS398" i="7"/>
  <c r="HS397" i="7"/>
  <c r="HS396" i="7"/>
  <c r="HS395" i="7"/>
  <c r="HS394" i="7"/>
  <c r="HS393" i="7"/>
  <c r="HS392" i="7"/>
  <c r="HS391" i="7"/>
  <c r="HS390" i="7"/>
  <c r="HS389" i="7"/>
  <c r="HS388" i="7"/>
  <c r="HS387" i="7"/>
  <c r="HS386" i="7"/>
  <c r="HS385" i="7"/>
  <c r="HS384" i="7"/>
  <c r="HS383" i="7"/>
  <c r="HS382" i="7"/>
  <c r="HS381" i="7"/>
  <c r="HS380" i="7"/>
  <c r="HS379" i="7"/>
  <c r="HS378" i="7"/>
  <c r="HS377" i="7"/>
  <c r="HS376" i="7"/>
  <c r="HS375" i="7"/>
  <c r="HS374" i="7"/>
  <c r="HS373" i="7"/>
  <c r="HS372" i="7"/>
  <c r="HS371" i="7"/>
  <c r="HS370" i="7"/>
  <c r="HS369" i="7"/>
  <c r="HS368" i="7"/>
  <c r="HS367" i="7"/>
  <c r="HS366" i="7"/>
  <c r="HS365" i="7"/>
  <c r="HS364" i="7"/>
  <c r="HS363" i="7"/>
  <c r="HS362" i="7"/>
  <c r="HS361" i="7"/>
  <c r="HS360" i="7"/>
  <c r="HS359" i="7"/>
  <c r="HS358" i="7"/>
  <c r="HS357" i="7"/>
  <c r="HS356" i="7"/>
  <c r="HS355" i="7"/>
  <c r="HS354" i="7"/>
  <c r="HS353" i="7"/>
  <c r="HS352" i="7"/>
  <c r="HS351" i="7"/>
  <c r="HS350" i="7"/>
  <c r="HS349" i="7"/>
  <c r="HS348" i="7"/>
  <c r="HS347" i="7"/>
  <c r="HS346" i="7"/>
  <c r="HS345" i="7"/>
  <c r="HS344" i="7"/>
  <c r="HS343" i="7"/>
  <c r="HS342" i="7"/>
  <c r="HS341" i="7"/>
  <c r="HS340" i="7"/>
  <c r="HS339" i="7"/>
  <c r="HS338" i="7"/>
  <c r="HS337" i="7"/>
  <c r="HS336" i="7"/>
  <c r="HS335" i="7"/>
  <c r="HS334" i="7"/>
  <c r="HS333" i="7"/>
  <c r="HS332" i="7"/>
  <c r="HS331" i="7"/>
  <c r="HS330" i="7"/>
  <c r="HS329" i="7"/>
  <c r="HS328" i="7"/>
  <c r="HS327" i="7"/>
  <c r="HS326" i="7"/>
  <c r="HS325" i="7"/>
  <c r="HS324" i="7"/>
  <c r="HS323" i="7"/>
  <c r="HS322" i="7"/>
  <c r="HS321" i="7"/>
  <c r="HS320" i="7"/>
  <c r="HS319" i="7"/>
  <c r="HS318" i="7"/>
  <c r="HS317" i="7"/>
  <c r="HS316" i="7"/>
  <c r="HS315" i="7"/>
  <c r="HS314" i="7"/>
  <c r="HS313" i="7"/>
  <c r="HS312" i="7"/>
  <c r="HS311" i="7"/>
  <c r="HS310" i="7"/>
  <c r="HS309" i="7"/>
  <c r="HS308" i="7"/>
  <c r="HS307" i="7"/>
  <c r="HS306" i="7"/>
  <c r="HS305" i="7"/>
  <c r="HS304" i="7"/>
  <c r="HS303" i="7"/>
  <c r="HS302" i="7"/>
  <c r="HS301" i="7"/>
  <c r="HS300" i="7"/>
  <c r="HS299" i="7"/>
  <c r="HS298" i="7"/>
  <c r="HS297" i="7"/>
  <c r="HS296" i="7"/>
  <c r="HS295" i="7"/>
  <c r="HS294" i="7"/>
  <c r="HS293" i="7"/>
  <c r="HS292" i="7"/>
  <c r="HS291" i="7"/>
  <c r="HS290" i="7"/>
  <c r="HS289" i="7"/>
  <c r="HS288" i="7"/>
  <c r="HS287" i="7"/>
  <c r="HS286" i="7"/>
  <c r="HS285" i="7"/>
  <c r="HS284" i="7"/>
  <c r="HS283" i="7"/>
  <c r="HS282" i="7"/>
  <c r="HS281" i="7"/>
  <c r="HS280" i="7"/>
  <c r="HS279" i="7"/>
  <c r="HS278" i="7"/>
  <c r="HS277" i="7"/>
  <c r="HS276" i="7"/>
  <c r="HS275" i="7"/>
  <c r="HS274" i="7"/>
  <c r="HS273" i="7"/>
  <c r="HS272" i="7"/>
  <c r="HS271" i="7"/>
  <c r="HS270" i="7"/>
  <c r="HS269" i="7"/>
  <c r="HS268" i="7"/>
  <c r="HS267" i="7"/>
  <c r="HS266" i="7"/>
  <c r="HS265" i="7"/>
  <c r="HS264" i="7"/>
  <c r="HS263" i="7"/>
  <c r="HS262" i="7"/>
  <c r="HS261" i="7"/>
  <c r="HS260" i="7"/>
  <c r="HS259" i="7"/>
  <c r="HS258" i="7"/>
  <c r="HS257" i="7"/>
  <c r="HS256" i="7"/>
  <c r="HS255" i="7"/>
  <c r="HS254" i="7"/>
  <c r="HS253" i="7"/>
  <c r="HS252" i="7"/>
  <c r="HS251" i="7"/>
  <c r="HS250" i="7"/>
  <c r="HS249" i="7"/>
  <c r="HS248" i="7"/>
  <c r="HS247" i="7"/>
  <c r="HS246" i="7"/>
  <c r="HS245" i="7"/>
  <c r="HS244" i="7"/>
  <c r="HS243" i="7"/>
  <c r="HS242" i="7"/>
  <c r="HS241" i="7"/>
  <c r="HS240" i="7"/>
  <c r="HS239" i="7"/>
  <c r="HS238" i="7"/>
  <c r="HS237" i="7"/>
  <c r="HS236" i="7"/>
  <c r="HS235" i="7"/>
  <c r="HS234" i="7"/>
  <c r="HS233" i="7"/>
  <c r="HS232" i="7"/>
  <c r="HS231" i="7"/>
  <c r="HS230" i="7"/>
  <c r="HS229" i="7"/>
  <c r="HS228" i="7"/>
  <c r="HS227" i="7"/>
  <c r="HS226" i="7"/>
  <c r="HS225" i="7"/>
  <c r="HS224" i="7"/>
  <c r="HS223" i="7"/>
  <c r="HS222" i="7"/>
  <c r="HS221" i="7"/>
  <c r="HS220" i="7"/>
  <c r="HS219" i="7"/>
  <c r="HS218" i="7"/>
  <c r="HS217" i="7"/>
  <c r="HS216" i="7"/>
  <c r="HS215" i="7"/>
  <c r="HS214" i="7"/>
  <c r="HS213" i="7"/>
  <c r="HS212" i="7"/>
  <c r="HS211" i="7"/>
  <c r="HS210" i="7"/>
  <c r="HS209" i="7"/>
  <c r="HS208" i="7"/>
  <c r="HS207" i="7"/>
  <c r="HS206" i="7"/>
  <c r="HS205" i="7"/>
  <c r="HS204" i="7"/>
  <c r="HS203" i="7"/>
  <c r="HS202" i="7"/>
  <c r="HS201" i="7"/>
  <c r="HS200" i="7"/>
  <c r="HS199" i="7"/>
  <c r="HS198" i="7"/>
  <c r="HS197" i="7"/>
  <c r="HS196" i="7"/>
  <c r="HS195" i="7"/>
  <c r="HS194" i="7"/>
  <c r="HS193" i="7"/>
  <c r="HS192" i="7"/>
  <c r="HS191" i="7"/>
  <c r="HS190" i="7"/>
  <c r="HS189" i="7"/>
  <c r="HS188" i="7"/>
  <c r="HS187" i="7"/>
  <c r="HS186" i="7"/>
  <c r="HS185" i="7"/>
  <c r="HS184" i="7"/>
  <c r="HS183" i="7"/>
  <c r="HS182" i="7"/>
  <c r="HS181" i="7"/>
  <c r="HS180" i="7"/>
  <c r="HS179" i="7"/>
  <c r="HS178" i="7"/>
  <c r="HS177" i="7"/>
  <c r="HS176" i="7"/>
  <c r="HS175" i="7"/>
  <c r="HS174" i="7"/>
  <c r="HS173" i="7"/>
  <c r="HS172" i="7"/>
  <c r="HS171" i="7"/>
  <c r="HS170" i="7"/>
  <c r="HS169" i="7"/>
  <c r="HS168" i="7"/>
  <c r="HS167" i="7"/>
  <c r="HS166" i="7"/>
  <c r="HS165" i="7"/>
  <c r="HS164" i="7"/>
  <c r="HS163" i="7"/>
  <c r="HS162" i="7"/>
  <c r="HS161" i="7"/>
  <c r="HS160" i="7"/>
  <c r="HS159" i="7"/>
  <c r="HS158" i="7"/>
  <c r="HS157" i="7"/>
  <c r="HS156" i="7"/>
  <c r="HS155" i="7"/>
  <c r="HS154" i="7"/>
  <c r="HS153" i="7"/>
  <c r="HS152" i="7"/>
  <c r="HS151" i="7"/>
  <c r="HS150" i="7"/>
  <c r="HS149" i="7"/>
  <c r="HS148" i="7"/>
  <c r="HS147" i="7"/>
  <c r="HS146" i="7"/>
  <c r="HS145" i="7"/>
  <c r="HS144" i="7"/>
  <c r="HS143" i="7"/>
  <c r="HS142" i="7"/>
  <c r="HS141" i="7"/>
  <c r="HS140" i="7"/>
  <c r="HS139" i="7"/>
  <c r="HS138" i="7"/>
  <c r="HS137" i="7"/>
  <c r="HS136" i="7"/>
  <c r="HS135" i="7"/>
  <c r="HS134" i="7"/>
  <c r="HS133" i="7"/>
  <c r="HS132" i="7"/>
  <c r="HS131" i="7"/>
  <c r="HS130" i="7"/>
  <c r="HS129" i="7"/>
  <c r="HS128" i="7"/>
  <c r="HS127" i="7"/>
  <c r="HS126" i="7"/>
  <c r="HS125" i="7"/>
  <c r="HS124" i="7"/>
  <c r="HS123" i="7"/>
  <c r="HS122" i="7"/>
  <c r="HS121" i="7"/>
  <c r="HS120" i="7"/>
  <c r="HS119" i="7"/>
  <c r="HS118" i="7"/>
  <c r="HS117" i="7"/>
  <c r="HS116" i="7"/>
  <c r="HS115" i="7"/>
  <c r="HS114" i="7"/>
  <c r="HS113" i="7"/>
  <c r="HS112" i="7"/>
  <c r="HS111" i="7"/>
  <c r="HS110" i="7"/>
  <c r="HS109" i="7"/>
  <c r="HS108" i="7"/>
  <c r="HS107" i="7"/>
  <c r="HS106" i="7"/>
  <c r="HS105" i="7"/>
  <c r="HS104" i="7"/>
  <c r="HS103" i="7"/>
  <c r="HS102" i="7"/>
  <c r="HS101" i="7"/>
  <c r="HS100" i="7"/>
  <c r="HS99" i="7"/>
  <c r="HS98" i="7"/>
  <c r="HS97" i="7"/>
  <c r="HS96" i="7"/>
  <c r="HS95" i="7"/>
  <c r="HS94" i="7"/>
  <c r="HS93" i="7"/>
  <c r="HS92" i="7"/>
  <c r="HS91" i="7"/>
  <c r="HS90" i="7"/>
  <c r="HS89" i="7"/>
  <c r="HS88" i="7"/>
  <c r="HS87" i="7"/>
  <c r="HS86" i="7"/>
  <c r="HS85" i="7"/>
  <c r="HS84" i="7"/>
  <c r="HS83" i="7"/>
  <c r="HS82" i="7"/>
  <c r="HS81" i="7"/>
  <c r="HS80" i="7"/>
  <c r="HS79" i="7"/>
  <c r="HS78" i="7"/>
  <c r="HS77" i="7"/>
  <c r="HS76" i="7"/>
  <c r="HS75" i="7"/>
  <c r="HS74" i="7"/>
  <c r="HS73" i="7"/>
  <c r="HS72" i="7"/>
  <c r="HS71" i="7"/>
  <c r="HS70" i="7"/>
  <c r="HS69" i="7"/>
  <c r="HS68" i="7"/>
  <c r="HS67" i="7"/>
  <c r="HS66" i="7"/>
  <c r="HS65" i="7"/>
  <c r="HS64" i="7"/>
  <c r="HS63" i="7"/>
  <c r="HS62" i="7"/>
  <c r="HS61" i="7"/>
  <c r="HS60" i="7"/>
  <c r="HS59" i="7"/>
  <c r="HS58" i="7"/>
  <c r="HS57" i="7"/>
  <c r="HS56" i="7"/>
  <c r="HS55" i="7"/>
  <c r="HS54" i="7"/>
  <c r="HS53" i="7"/>
  <c r="HS52" i="7"/>
  <c r="HS51" i="7"/>
  <c r="HS50" i="7"/>
  <c r="HS49" i="7"/>
  <c r="HS48" i="7"/>
  <c r="HS47" i="7"/>
  <c r="HS46" i="7"/>
  <c r="HS45" i="7"/>
  <c r="HS44" i="7"/>
  <c r="HS43" i="7"/>
  <c r="HS42" i="7"/>
  <c r="HS41" i="7"/>
  <c r="HS40" i="7"/>
  <c r="HS39" i="7"/>
  <c r="HS38" i="7"/>
  <c r="HS37" i="7"/>
  <c r="HS36" i="7"/>
  <c r="HS35" i="7"/>
  <c r="HS34" i="7"/>
  <c r="HS33" i="7"/>
  <c r="HS32" i="7"/>
  <c r="HS31" i="7"/>
  <c r="HS30" i="7"/>
  <c r="HS29" i="7"/>
  <c r="HS28" i="7"/>
  <c r="HS27" i="7"/>
  <c r="HS26" i="7"/>
  <c r="HS25" i="7"/>
  <c r="HS24" i="7"/>
  <c r="HS23" i="7"/>
  <c r="HS22" i="7"/>
  <c r="HS21" i="7"/>
  <c r="HS20" i="7"/>
  <c r="HS19" i="7"/>
  <c r="HS18" i="7"/>
  <c r="HS17" i="7"/>
  <c r="HS16" i="7"/>
  <c r="HS15" i="7"/>
  <c r="HS14" i="7"/>
  <c r="HS13" i="7"/>
  <c r="HS12" i="7"/>
  <c r="HS11" i="7"/>
  <c r="HS10" i="7"/>
  <c r="HS9" i="7"/>
  <c r="HS8" i="7"/>
  <c r="HS7" i="7"/>
  <c r="HS6" i="7"/>
  <c r="HM427" i="7"/>
  <c r="HM426" i="7"/>
  <c r="HM425" i="7"/>
  <c r="HM424" i="7"/>
  <c r="HM423" i="7"/>
  <c r="HM422" i="7"/>
  <c r="HM421" i="7"/>
  <c r="HM420" i="7"/>
  <c r="HM419" i="7"/>
  <c r="HM418" i="7"/>
  <c r="HM417" i="7"/>
  <c r="HM416" i="7"/>
  <c r="HM415" i="7"/>
  <c r="HM414" i="7"/>
  <c r="HM413" i="7"/>
  <c r="HM412" i="7"/>
  <c r="HM411" i="7"/>
  <c r="HM410" i="7"/>
  <c r="HM409" i="7"/>
  <c r="HM408" i="7"/>
  <c r="HM407" i="7"/>
  <c r="HM406" i="7"/>
  <c r="HM405" i="7"/>
  <c r="HM404" i="7"/>
  <c r="HM403" i="7"/>
  <c r="HM402" i="7"/>
  <c r="HM401" i="7"/>
  <c r="HM400" i="7"/>
  <c r="HM399" i="7"/>
  <c r="HM398" i="7"/>
  <c r="HM397" i="7"/>
  <c r="HM396" i="7"/>
  <c r="HM395" i="7"/>
  <c r="HM394" i="7"/>
  <c r="HM393" i="7"/>
  <c r="HM392" i="7"/>
  <c r="HM391" i="7"/>
  <c r="HM390" i="7"/>
  <c r="HM389" i="7"/>
  <c r="HM388" i="7"/>
  <c r="HM387" i="7"/>
  <c r="HM386" i="7"/>
  <c r="HM385" i="7"/>
  <c r="HM384" i="7"/>
  <c r="HM383" i="7"/>
  <c r="HM382" i="7"/>
  <c r="HM381" i="7"/>
  <c r="HM380" i="7"/>
  <c r="HM379" i="7"/>
  <c r="HM378" i="7"/>
  <c r="HM377" i="7"/>
  <c r="HM376" i="7"/>
  <c r="HM375" i="7"/>
  <c r="HM374" i="7"/>
  <c r="HM373" i="7"/>
  <c r="HM372" i="7"/>
  <c r="HM371" i="7"/>
  <c r="HM370" i="7"/>
  <c r="HM369" i="7"/>
  <c r="HM368" i="7"/>
  <c r="HM367" i="7"/>
  <c r="HM366" i="7"/>
  <c r="HM365" i="7"/>
  <c r="HM364" i="7"/>
  <c r="HM363" i="7"/>
  <c r="HM362" i="7"/>
  <c r="HM361" i="7"/>
  <c r="HM360" i="7"/>
  <c r="HM359" i="7"/>
  <c r="HM358" i="7"/>
  <c r="HM357" i="7"/>
  <c r="HM356" i="7"/>
  <c r="HM355" i="7"/>
  <c r="HM354" i="7"/>
  <c r="HM353" i="7"/>
  <c r="HM352" i="7"/>
  <c r="HM351" i="7"/>
  <c r="HM350" i="7"/>
  <c r="HM349" i="7"/>
  <c r="HM348" i="7"/>
  <c r="HM347" i="7"/>
  <c r="HM346" i="7"/>
  <c r="HM345" i="7"/>
  <c r="HM344" i="7"/>
  <c r="HM343" i="7"/>
  <c r="HM342" i="7"/>
  <c r="HM341" i="7"/>
  <c r="HM340" i="7"/>
  <c r="HM339" i="7"/>
  <c r="HM338" i="7"/>
  <c r="HM337" i="7"/>
  <c r="HM336" i="7"/>
  <c r="HM335" i="7"/>
  <c r="HM334" i="7"/>
  <c r="HM333" i="7"/>
  <c r="HM332" i="7"/>
  <c r="HM331" i="7"/>
  <c r="HM330" i="7"/>
  <c r="HM329" i="7"/>
  <c r="HM328" i="7"/>
  <c r="HM327" i="7"/>
  <c r="HM326" i="7"/>
  <c r="HM325" i="7"/>
  <c r="HM324" i="7"/>
  <c r="HM323" i="7"/>
  <c r="HM322" i="7"/>
  <c r="HM321" i="7"/>
  <c r="HM320" i="7"/>
  <c r="HM319" i="7"/>
  <c r="HM318" i="7"/>
  <c r="HM317" i="7"/>
  <c r="HM316" i="7"/>
  <c r="HM315" i="7"/>
  <c r="HM314" i="7"/>
  <c r="HM313" i="7"/>
  <c r="HM312" i="7"/>
  <c r="HM311" i="7"/>
  <c r="HM310" i="7"/>
  <c r="HM309" i="7"/>
  <c r="HM308" i="7"/>
  <c r="HM307" i="7"/>
  <c r="HM306" i="7"/>
  <c r="HM305" i="7"/>
  <c r="HM304" i="7"/>
  <c r="HM303" i="7"/>
  <c r="HM302" i="7"/>
  <c r="HM301" i="7"/>
  <c r="HM300" i="7"/>
  <c r="HM299" i="7"/>
  <c r="HM298" i="7"/>
  <c r="HM297" i="7"/>
  <c r="HM296" i="7"/>
  <c r="HM295" i="7"/>
  <c r="HM294" i="7"/>
  <c r="HM293" i="7"/>
  <c r="HM292" i="7"/>
  <c r="HM291" i="7"/>
  <c r="HM290" i="7"/>
  <c r="HM289" i="7"/>
  <c r="HM288" i="7"/>
  <c r="HM287" i="7"/>
  <c r="HM286" i="7"/>
  <c r="HM285" i="7"/>
  <c r="HM284" i="7"/>
  <c r="HM283" i="7"/>
  <c r="HM282" i="7"/>
  <c r="HM281" i="7"/>
  <c r="HM280" i="7"/>
  <c r="HM279" i="7"/>
  <c r="HM278" i="7"/>
  <c r="HM277" i="7"/>
  <c r="HM276" i="7"/>
  <c r="HM275" i="7"/>
  <c r="HM274" i="7"/>
  <c r="HM273" i="7"/>
  <c r="HM272" i="7"/>
  <c r="HM271" i="7"/>
  <c r="HM270" i="7"/>
  <c r="HM269" i="7"/>
  <c r="HM268" i="7"/>
  <c r="HM267" i="7"/>
  <c r="HM266" i="7"/>
  <c r="HM265" i="7"/>
  <c r="HM264" i="7"/>
  <c r="HM263" i="7"/>
  <c r="HM262" i="7"/>
  <c r="HM261" i="7"/>
  <c r="HM260" i="7"/>
  <c r="HM259" i="7"/>
  <c r="HM258" i="7"/>
  <c r="HM257" i="7"/>
  <c r="HM256" i="7"/>
  <c r="HM255" i="7"/>
  <c r="HM254" i="7"/>
  <c r="HM253" i="7"/>
  <c r="HM252" i="7"/>
  <c r="HM251" i="7"/>
  <c r="HM250" i="7"/>
  <c r="HM249" i="7"/>
  <c r="HM248" i="7"/>
  <c r="HM247" i="7"/>
  <c r="HM246" i="7"/>
  <c r="HM245" i="7"/>
  <c r="HM244" i="7"/>
  <c r="HM243" i="7"/>
  <c r="HM242" i="7"/>
  <c r="HM241" i="7"/>
  <c r="HM240" i="7"/>
  <c r="HM239" i="7"/>
  <c r="HM238" i="7"/>
  <c r="HM237" i="7"/>
  <c r="HM236" i="7"/>
  <c r="HM235" i="7"/>
  <c r="HM234" i="7"/>
  <c r="HM233" i="7"/>
  <c r="HM232" i="7"/>
  <c r="HM231" i="7"/>
  <c r="HM230" i="7"/>
  <c r="HM229" i="7"/>
  <c r="HM228" i="7"/>
  <c r="HM227" i="7"/>
  <c r="HM226" i="7"/>
  <c r="HM225" i="7"/>
  <c r="HM224" i="7"/>
  <c r="HM223" i="7"/>
  <c r="HM222" i="7"/>
  <c r="HM221" i="7"/>
  <c r="HM220" i="7"/>
  <c r="HM219" i="7"/>
  <c r="HM218" i="7"/>
  <c r="HM217" i="7"/>
  <c r="HM216" i="7"/>
  <c r="HM215" i="7"/>
  <c r="HM214" i="7"/>
  <c r="HM213" i="7"/>
  <c r="HM212" i="7"/>
  <c r="HM211" i="7"/>
  <c r="HM210" i="7"/>
  <c r="HM209" i="7"/>
  <c r="HM208" i="7"/>
  <c r="HM207" i="7"/>
  <c r="HM206" i="7"/>
  <c r="HM205" i="7"/>
  <c r="HM204" i="7"/>
  <c r="HM203" i="7"/>
  <c r="HM202" i="7"/>
  <c r="HM201" i="7"/>
  <c r="HM200" i="7"/>
  <c r="HM199" i="7"/>
  <c r="HM198" i="7"/>
  <c r="HM197" i="7"/>
  <c r="HM196" i="7"/>
  <c r="HM195" i="7"/>
  <c r="HM194" i="7"/>
  <c r="HM193" i="7"/>
  <c r="HM192" i="7"/>
  <c r="HM191" i="7"/>
  <c r="HM190" i="7"/>
  <c r="HM189" i="7"/>
  <c r="HM188" i="7"/>
  <c r="HM187" i="7"/>
  <c r="HM186" i="7"/>
  <c r="HM185" i="7"/>
  <c r="HM184" i="7"/>
  <c r="HM183" i="7"/>
  <c r="HM182" i="7"/>
  <c r="HM181" i="7"/>
  <c r="HM180" i="7"/>
  <c r="HM179" i="7"/>
  <c r="HM178" i="7"/>
  <c r="HM177" i="7"/>
  <c r="HM176" i="7"/>
  <c r="HM175" i="7"/>
  <c r="HM174" i="7"/>
  <c r="HM173" i="7"/>
  <c r="HM172" i="7"/>
  <c r="HM171" i="7"/>
  <c r="HM170" i="7"/>
  <c r="HM169" i="7"/>
  <c r="HM168" i="7"/>
  <c r="HM167" i="7"/>
  <c r="HM166" i="7"/>
  <c r="HM165" i="7"/>
  <c r="HM164" i="7"/>
  <c r="HM163" i="7"/>
  <c r="HM162" i="7"/>
  <c r="HM161" i="7"/>
  <c r="HM160" i="7"/>
  <c r="HM159" i="7"/>
  <c r="HM158" i="7"/>
  <c r="HM157" i="7"/>
  <c r="HM156" i="7"/>
  <c r="HM155" i="7"/>
  <c r="HM154" i="7"/>
  <c r="HM153" i="7"/>
  <c r="HM152" i="7"/>
  <c r="HM151" i="7"/>
  <c r="HM150" i="7"/>
  <c r="HM149" i="7"/>
  <c r="HM148" i="7"/>
  <c r="HM147" i="7"/>
  <c r="HM146" i="7"/>
  <c r="HM145" i="7"/>
  <c r="HM144" i="7"/>
  <c r="HM143" i="7"/>
  <c r="HM142" i="7"/>
  <c r="HM141" i="7"/>
  <c r="HM140" i="7"/>
  <c r="HM139" i="7"/>
  <c r="HM138" i="7"/>
  <c r="HM137" i="7"/>
  <c r="HM136" i="7"/>
  <c r="HM135" i="7"/>
  <c r="HM134" i="7"/>
  <c r="HM133" i="7"/>
  <c r="HM132" i="7"/>
  <c r="HM131" i="7"/>
  <c r="HM130" i="7"/>
  <c r="HM129" i="7"/>
  <c r="HM128" i="7"/>
  <c r="HM127" i="7"/>
  <c r="HM126" i="7"/>
  <c r="HM125" i="7"/>
  <c r="HM124" i="7"/>
  <c r="HM123" i="7"/>
  <c r="HM122" i="7"/>
  <c r="HM121" i="7"/>
  <c r="HM120" i="7"/>
  <c r="HM119" i="7"/>
  <c r="HM118" i="7"/>
  <c r="HM117" i="7"/>
  <c r="HM116" i="7"/>
  <c r="HM115" i="7"/>
  <c r="HM114" i="7"/>
  <c r="HM113" i="7"/>
  <c r="HM112" i="7"/>
  <c r="HM111" i="7"/>
  <c r="HM110" i="7"/>
  <c r="HM109" i="7"/>
  <c r="HM108" i="7"/>
  <c r="HM107" i="7"/>
  <c r="HM106" i="7"/>
  <c r="HM105" i="7"/>
  <c r="HM104" i="7"/>
  <c r="HM103" i="7"/>
  <c r="HM102" i="7"/>
  <c r="HM101" i="7"/>
  <c r="HM100" i="7"/>
  <c r="HM99" i="7"/>
  <c r="HM98" i="7"/>
  <c r="HM97" i="7"/>
  <c r="HM96" i="7"/>
  <c r="HM95" i="7"/>
  <c r="HM94" i="7"/>
  <c r="HM93" i="7"/>
  <c r="HM92" i="7"/>
  <c r="HM91" i="7"/>
  <c r="HM90" i="7"/>
  <c r="HM89" i="7"/>
  <c r="HM88" i="7"/>
  <c r="HM87" i="7"/>
  <c r="HM86" i="7"/>
  <c r="HM85" i="7"/>
  <c r="HM84" i="7"/>
  <c r="HM83" i="7"/>
  <c r="HM82" i="7"/>
  <c r="HM81" i="7"/>
  <c r="HM80" i="7"/>
  <c r="HM79" i="7"/>
  <c r="HM78" i="7"/>
  <c r="HM77" i="7"/>
  <c r="HM76" i="7"/>
  <c r="HM75" i="7"/>
  <c r="HM74" i="7"/>
  <c r="HM73" i="7"/>
  <c r="HM72" i="7"/>
  <c r="HM71" i="7"/>
  <c r="HM70" i="7"/>
  <c r="HM69" i="7"/>
  <c r="HM68" i="7"/>
  <c r="HM67" i="7"/>
  <c r="HM66" i="7"/>
  <c r="HM65" i="7"/>
  <c r="HM64" i="7"/>
  <c r="HM63" i="7"/>
  <c r="HM62" i="7"/>
  <c r="HM61" i="7"/>
  <c r="HM60" i="7"/>
  <c r="HM59" i="7"/>
  <c r="HM58" i="7"/>
  <c r="HM57" i="7"/>
  <c r="HM56" i="7"/>
  <c r="HM55" i="7"/>
  <c r="HM54" i="7"/>
  <c r="HM53" i="7"/>
  <c r="HM52" i="7"/>
  <c r="HM51" i="7"/>
  <c r="HM50" i="7"/>
  <c r="HM49" i="7"/>
  <c r="HM48" i="7"/>
  <c r="HM47" i="7"/>
  <c r="HM46" i="7"/>
  <c r="HM45" i="7"/>
  <c r="HM44" i="7"/>
  <c r="HM43" i="7"/>
  <c r="HM42" i="7"/>
  <c r="HM41" i="7"/>
  <c r="HM40" i="7"/>
  <c r="HM39" i="7"/>
  <c r="HM38" i="7"/>
  <c r="HM37" i="7"/>
  <c r="HM36" i="7"/>
  <c r="HM35" i="7"/>
  <c r="HM34" i="7"/>
  <c r="HM33" i="7"/>
  <c r="HM32" i="7"/>
  <c r="HM31" i="7"/>
  <c r="HM30" i="7"/>
  <c r="HM29" i="7"/>
  <c r="HM28" i="7"/>
  <c r="HM27" i="7"/>
  <c r="HM26" i="7"/>
  <c r="HM25" i="7"/>
  <c r="HM24" i="7"/>
  <c r="HM23" i="7"/>
  <c r="HM22" i="7"/>
  <c r="HM21" i="7"/>
  <c r="HM20" i="7"/>
  <c r="HM19" i="7"/>
  <c r="HM18" i="7"/>
  <c r="HM17" i="7"/>
  <c r="HM16" i="7"/>
  <c r="HM15" i="7"/>
  <c r="HM14" i="7"/>
  <c r="HM13" i="7"/>
  <c r="HM12" i="7"/>
  <c r="HM11" i="7"/>
  <c r="HM10" i="7"/>
  <c r="HM9" i="7"/>
  <c r="HM8" i="7"/>
  <c r="HM7" i="7"/>
  <c r="HM6" i="7"/>
  <c r="HG427" i="7"/>
  <c r="HG426" i="7"/>
  <c r="HG425" i="7"/>
  <c r="HG424" i="7"/>
  <c r="HG423" i="7"/>
  <c r="HG422" i="7"/>
  <c r="HG421" i="7"/>
  <c r="HG420" i="7"/>
  <c r="HG419" i="7"/>
  <c r="HG418" i="7"/>
  <c r="HG417" i="7"/>
  <c r="HG416" i="7"/>
  <c r="HG415" i="7"/>
  <c r="HG414" i="7"/>
  <c r="HG413" i="7"/>
  <c r="HG412" i="7"/>
  <c r="HG411" i="7"/>
  <c r="HG410" i="7"/>
  <c r="HG409" i="7"/>
  <c r="HG408" i="7"/>
  <c r="HG407" i="7"/>
  <c r="HG406" i="7"/>
  <c r="HG405" i="7"/>
  <c r="HG404" i="7"/>
  <c r="HG403" i="7"/>
  <c r="HG402" i="7"/>
  <c r="HG401" i="7"/>
  <c r="HG400" i="7"/>
  <c r="HG399" i="7"/>
  <c r="HG398" i="7"/>
  <c r="HG397" i="7"/>
  <c r="HG396" i="7"/>
  <c r="HG395" i="7"/>
  <c r="HG394" i="7"/>
  <c r="HG393" i="7"/>
  <c r="HG392" i="7"/>
  <c r="HG391" i="7"/>
  <c r="HG390" i="7"/>
  <c r="HG389" i="7"/>
  <c r="HG388" i="7"/>
  <c r="HG387" i="7"/>
  <c r="HG386" i="7"/>
  <c r="HG385" i="7"/>
  <c r="HG384" i="7"/>
  <c r="HG383" i="7"/>
  <c r="HG382" i="7"/>
  <c r="HG381" i="7"/>
  <c r="HG380" i="7"/>
  <c r="HG379" i="7"/>
  <c r="HG378" i="7"/>
  <c r="HG377" i="7"/>
  <c r="HG376" i="7"/>
  <c r="HG375" i="7"/>
  <c r="HG374" i="7"/>
  <c r="HG373" i="7"/>
  <c r="HG372" i="7"/>
  <c r="HG371" i="7"/>
  <c r="HG370" i="7"/>
  <c r="HG369" i="7"/>
  <c r="HG368" i="7"/>
  <c r="HG367" i="7"/>
  <c r="HG366" i="7"/>
  <c r="HG365" i="7"/>
  <c r="HG364" i="7"/>
  <c r="HG363" i="7"/>
  <c r="HG362" i="7"/>
  <c r="HG361" i="7"/>
  <c r="HG360" i="7"/>
  <c r="HG359" i="7"/>
  <c r="HG358" i="7"/>
  <c r="HG357" i="7"/>
  <c r="HG356" i="7"/>
  <c r="HG355" i="7"/>
  <c r="HG354" i="7"/>
  <c r="HG353" i="7"/>
  <c r="HG352" i="7"/>
  <c r="HG351" i="7"/>
  <c r="HG350" i="7"/>
  <c r="HG349" i="7"/>
  <c r="HG348" i="7"/>
  <c r="HG347" i="7"/>
  <c r="HG346" i="7"/>
  <c r="HG345" i="7"/>
  <c r="HG344" i="7"/>
  <c r="HG343" i="7"/>
  <c r="HG342" i="7"/>
  <c r="HG341" i="7"/>
  <c r="HG340" i="7"/>
  <c r="HG339" i="7"/>
  <c r="HG338" i="7"/>
  <c r="HG337" i="7"/>
  <c r="HG336" i="7"/>
  <c r="HG335" i="7"/>
  <c r="HG334" i="7"/>
  <c r="HG333" i="7"/>
  <c r="HG332" i="7"/>
  <c r="HG331" i="7"/>
  <c r="HG330" i="7"/>
  <c r="HG329" i="7"/>
  <c r="HG328" i="7"/>
  <c r="HG327" i="7"/>
  <c r="HG326" i="7"/>
  <c r="HG325" i="7"/>
  <c r="HG324" i="7"/>
  <c r="HG323" i="7"/>
  <c r="HG322" i="7"/>
  <c r="HG321" i="7"/>
  <c r="HG320" i="7"/>
  <c r="HG319" i="7"/>
  <c r="HG318" i="7"/>
  <c r="HG317" i="7"/>
  <c r="HG316" i="7"/>
  <c r="HG315" i="7"/>
  <c r="HG314" i="7"/>
  <c r="HG313" i="7"/>
  <c r="HG312" i="7"/>
  <c r="HG311" i="7"/>
  <c r="HG310" i="7"/>
  <c r="HG309" i="7"/>
  <c r="HG308" i="7"/>
  <c r="HG307" i="7"/>
  <c r="HG306" i="7"/>
  <c r="HG305" i="7"/>
  <c r="HG304" i="7"/>
  <c r="HG303" i="7"/>
  <c r="HG302" i="7"/>
  <c r="HG301" i="7"/>
  <c r="HG300" i="7"/>
  <c r="HG299" i="7"/>
  <c r="HG298" i="7"/>
  <c r="HG297" i="7"/>
  <c r="HG296" i="7"/>
  <c r="HG295" i="7"/>
  <c r="HG294" i="7"/>
  <c r="HG293" i="7"/>
  <c r="HG292" i="7"/>
  <c r="HG291" i="7"/>
  <c r="HG290" i="7"/>
  <c r="HG289" i="7"/>
  <c r="HG288" i="7"/>
  <c r="HG287" i="7"/>
  <c r="HG286" i="7"/>
  <c r="HG285" i="7"/>
  <c r="HG284" i="7"/>
  <c r="HG283" i="7"/>
  <c r="HG282" i="7"/>
  <c r="HG281" i="7"/>
  <c r="HG280" i="7"/>
  <c r="HG279" i="7"/>
  <c r="HG278" i="7"/>
  <c r="HG277" i="7"/>
  <c r="HG276" i="7"/>
  <c r="HG275" i="7"/>
  <c r="HG274" i="7"/>
  <c r="HG273" i="7"/>
  <c r="HG272" i="7"/>
  <c r="HG271" i="7"/>
  <c r="HG270" i="7"/>
  <c r="HG269" i="7"/>
  <c r="HG268" i="7"/>
  <c r="HG267" i="7"/>
  <c r="HG266" i="7"/>
  <c r="HG265" i="7"/>
  <c r="HG264" i="7"/>
  <c r="HG263" i="7"/>
  <c r="HG262" i="7"/>
  <c r="HG261" i="7"/>
  <c r="HG260" i="7"/>
  <c r="HG259" i="7"/>
  <c r="HG258" i="7"/>
  <c r="HG257" i="7"/>
  <c r="HG256" i="7"/>
  <c r="HG255" i="7"/>
  <c r="HG254" i="7"/>
  <c r="HG253" i="7"/>
  <c r="HG252" i="7"/>
  <c r="HG251" i="7"/>
  <c r="HG250" i="7"/>
  <c r="HG249" i="7"/>
  <c r="HG248" i="7"/>
  <c r="HG247" i="7"/>
  <c r="HG246" i="7"/>
  <c r="HG245" i="7"/>
  <c r="HG244" i="7"/>
  <c r="HG243" i="7"/>
  <c r="HG242" i="7"/>
  <c r="HG241" i="7"/>
  <c r="HG240" i="7"/>
  <c r="HG239" i="7"/>
  <c r="HG238" i="7"/>
  <c r="HG237" i="7"/>
  <c r="HG236" i="7"/>
  <c r="HG235" i="7"/>
  <c r="HG234" i="7"/>
  <c r="HG233" i="7"/>
  <c r="HG232" i="7"/>
  <c r="HG231" i="7"/>
  <c r="HG230" i="7"/>
  <c r="HG229" i="7"/>
  <c r="HG228" i="7"/>
  <c r="HG227" i="7"/>
  <c r="HG226" i="7"/>
  <c r="HG225" i="7"/>
  <c r="HG224" i="7"/>
  <c r="HG223" i="7"/>
  <c r="HG222" i="7"/>
  <c r="HG221" i="7"/>
  <c r="HG220" i="7"/>
  <c r="HG219" i="7"/>
  <c r="HG218" i="7"/>
  <c r="HG217" i="7"/>
  <c r="HG216" i="7"/>
  <c r="HG215" i="7"/>
  <c r="HG214" i="7"/>
  <c r="HG213" i="7"/>
  <c r="HG212" i="7"/>
  <c r="HG211" i="7"/>
  <c r="HG210" i="7"/>
  <c r="HG209" i="7"/>
  <c r="HG208" i="7"/>
  <c r="HG207" i="7"/>
  <c r="HG206" i="7"/>
  <c r="HG205" i="7"/>
  <c r="HG204" i="7"/>
  <c r="HG203" i="7"/>
  <c r="HG202" i="7"/>
  <c r="HG201" i="7"/>
  <c r="HG200" i="7"/>
  <c r="HG199" i="7"/>
  <c r="HG198" i="7"/>
  <c r="HG197" i="7"/>
  <c r="HG196" i="7"/>
  <c r="HG195" i="7"/>
  <c r="HG194" i="7"/>
  <c r="HG193" i="7"/>
  <c r="HG192" i="7"/>
  <c r="HG191" i="7"/>
  <c r="HG190" i="7"/>
  <c r="HG189" i="7"/>
  <c r="HG188" i="7"/>
  <c r="HG187" i="7"/>
  <c r="HG186" i="7"/>
  <c r="HG185" i="7"/>
  <c r="HG184" i="7"/>
  <c r="HG183" i="7"/>
  <c r="HG182" i="7"/>
  <c r="HG181" i="7"/>
  <c r="HG180" i="7"/>
  <c r="HG179" i="7"/>
  <c r="HG178" i="7"/>
  <c r="HG177" i="7"/>
  <c r="HG176" i="7"/>
  <c r="HG175" i="7"/>
  <c r="HG174" i="7"/>
  <c r="HG173" i="7"/>
  <c r="HG172" i="7"/>
  <c r="HG171" i="7"/>
  <c r="HG170" i="7"/>
  <c r="HG169" i="7"/>
  <c r="HG168" i="7"/>
  <c r="HG167" i="7"/>
  <c r="HG166" i="7"/>
  <c r="HG165" i="7"/>
  <c r="HG164" i="7"/>
  <c r="HG163" i="7"/>
  <c r="HG162" i="7"/>
  <c r="HG161" i="7"/>
  <c r="HG160" i="7"/>
  <c r="HG159" i="7"/>
  <c r="HG158" i="7"/>
  <c r="HG157" i="7"/>
  <c r="HG156" i="7"/>
  <c r="HG155" i="7"/>
  <c r="HG154" i="7"/>
  <c r="HG153" i="7"/>
  <c r="HG152" i="7"/>
  <c r="HG151" i="7"/>
  <c r="HG150" i="7"/>
  <c r="HG149" i="7"/>
  <c r="HG148" i="7"/>
  <c r="HG147" i="7"/>
  <c r="HG146" i="7"/>
  <c r="HG145" i="7"/>
  <c r="HG144" i="7"/>
  <c r="HG143" i="7"/>
  <c r="HG142" i="7"/>
  <c r="HG141" i="7"/>
  <c r="HG140" i="7"/>
  <c r="HG139" i="7"/>
  <c r="HG138" i="7"/>
  <c r="HG137" i="7"/>
  <c r="HG136" i="7"/>
  <c r="HG135" i="7"/>
  <c r="HG134" i="7"/>
  <c r="HG133" i="7"/>
  <c r="HG132" i="7"/>
  <c r="HG131" i="7"/>
  <c r="HG130" i="7"/>
  <c r="HG129" i="7"/>
  <c r="HG128" i="7"/>
  <c r="HG127" i="7"/>
  <c r="HG126" i="7"/>
  <c r="HG125" i="7"/>
  <c r="HG124" i="7"/>
  <c r="HG123" i="7"/>
  <c r="HG122" i="7"/>
  <c r="HG121" i="7"/>
  <c r="HG120" i="7"/>
  <c r="HG119" i="7"/>
  <c r="HG118" i="7"/>
  <c r="HG117" i="7"/>
  <c r="HG116" i="7"/>
  <c r="HG115" i="7"/>
  <c r="HG114" i="7"/>
  <c r="HG113" i="7"/>
  <c r="HG112" i="7"/>
  <c r="HG111" i="7"/>
  <c r="HG110" i="7"/>
  <c r="HG109" i="7"/>
  <c r="HG108" i="7"/>
  <c r="HG107" i="7"/>
  <c r="HG106" i="7"/>
  <c r="HG105" i="7"/>
  <c r="HG104" i="7"/>
  <c r="HG103" i="7"/>
  <c r="HG102" i="7"/>
  <c r="HG101" i="7"/>
  <c r="HG100" i="7"/>
  <c r="HG99" i="7"/>
  <c r="HG98" i="7"/>
  <c r="HG97" i="7"/>
  <c r="HG96" i="7"/>
  <c r="HG95" i="7"/>
  <c r="HG94" i="7"/>
  <c r="HG93" i="7"/>
  <c r="HG92" i="7"/>
  <c r="HG91" i="7"/>
  <c r="HG90" i="7"/>
  <c r="HG89" i="7"/>
  <c r="HG88" i="7"/>
  <c r="HG87" i="7"/>
  <c r="HG86" i="7"/>
  <c r="HG85" i="7"/>
  <c r="HG84" i="7"/>
  <c r="HG83" i="7"/>
  <c r="HG82" i="7"/>
  <c r="HG81" i="7"/>
  <c r="HG80" i="7"/>
  <c r="HG79" i="7"/>
  <c r="HG78" i="7"/>
  <c r="HG77" i="7"/>
  <c r="HG76" i="7"/>
  <c r="HG75" i="7"/>
  <c r="HG74" i="7"/>
  <c r="HG73" i="7"/>
  <c r="HG72" i="7"/>
  <c r="HG71" i="7"/>
  <c r="HG70" i="7"/>
  <c r="HG69" i="7"/>
  <c r="HG68" i="7"/>
  <c r="HG67" i="7"/>
  <c r="HG66" i="7"/>
  <c r="HG65" i="7"/>
  <c r="HG64" i="7"/>
  <c r="HG63" i="7"/>
  <c r="HG62" i="7"/>
  <c r="HG61" i="7"/>
  <c r="HG60" i="7"/>
  <c r="HG59" i="7"/>
  <c r="HG58" i="7"/>
  <c r="HG57" i="7"/>
  <c r="HG56" i="7"/>
  <c r="HG55" i="7"/>
  <c r="HG54" i="7"/>
  <c r="HG53" i="7"/>
  <c r="HG52" i="7"/>
  <c r="HG51" i="7"/>
  <c r="HG50" i="7"/>
  <c r="HG49" i="7"/>
  <c r="HG48" i="7"/>
  <c r="HG47" i="7"/>
  <c r="HG46" i="7"/>
  <c r="HG45" i="7"/>
  <c r="HG44" i="7"/>
  <c r="HG43" i="7"/>
  <c r="HG42" i="7"/>
  <c r="HG41" i="7"/>
  <c r="HG40" i="7"/>
  <c r="HG39" i="7"/>
  <c r="HG38" i="7"/>
  <c r="HG37" i="7"/>
  <c r="HG36" i="7"/>
  <c r="HG35" i="7"/>
  <c r="HG34" i="7"/>
  <c r="HG33" i="7"/>
  <c r="HG32" i="7"/>
  <c r="HG31" i="7"/>
  <c r="HG30" i="7"/>
  <c r="HG29" i="7"/>
  <c r="HG28" i="7"/>
  <c r="HG27" i="7"/>
  <c r="HG26" i="7"/>
  <c r="HG25" i="7"/>
  <c r="HG24" i="7"/>
  <c r="HG23" i="7"/>
  <c r="HG22" i="7"/>
  <c r="HG21" i="7"/>
  <c r="HG20" i="7"/>
  <c r="HG19" i="7"/>
  <c r="HG18" i="7"/>
  <c r="HG17" i="7"/>
  <c r="HG16" i="7"/>
  <c r="HG15" i="7"/>
  <c r="HG14" i="7"/>
  <c r="HG13" i="7"/>
  <c r="HG12" i="7"/>
  <c r="HG11" i="7"/>
  <c r="HG10" i="7"/>
  <c r="HG9" i="7"/>
  <c r="HG8" i="7"/>
  <c r="HG7" i="7"/>
  <c r="HG6" i="7"/>
  <c r="HA427" i="7"/>
  <c r="HA426" i="7"/>
  <c r="HA425" i="7"/>
  <c r="HA424" i="7"/>
  <c r="HA423" i="7"/>
  <c r="HA422" i="7"/>
  <c r="HA421" i="7"/>
  <c r="HA420" i="7"/>
  <c r="HA419" i="7"/>
  <c r="HA418" i="7"/>
  <c r="HA417" i="7"/>
  <c r="HA416" i="7"/>
  <c r="HA415" i="7"/>
  <c r="HA414" i="7"/>
  <c r="HA413" i="7"/>
  <c r="HA412" i="7"/>
  <c r="HA411" i="7"/>
  <c r="HA410" i="7"/>
  <c r="HA409" i="7"/>
  <c r="HA408" i="7"/>
  <c r="HA407" i="7"/>
  <c r="HA406" i="7"/>
  <c r="HA405" i="7"/>
  <c r="HA404" i="7"/>
  <c r="HA403" i="7"/>
  <c r="HA402" i="7"/>
  <c r="HA401" i="7"/>
  <c r="HA400" i="7"/>
  <c r="HA399" i="7"/>
  <c r="HA398" i="7"/>
  <c r="HA397" i="7"/>
  <c r="HA396" i="7"/>
  <c r="HA395" i="7"/>
  <c r="HA394" i="7"/>
  <c r="HA393" i="7"/>
  <c r="HA392" i="7"/>
  <c r="HA391" i="7"/>
  <c r="HA390" i="7"/>
  <c r="HA389" i="7"/>
  <c r="HA388" i="7"/>
  <c r="HA387" i="7"/>
  <c r="HA386" i="7"/>
  <c r="HA385" i="7"/>
  <c r="HA384" i="7"/>
  <c r="HA383" i="7"/>
  <c r="HA382" i="7"/>
  <c r="HA381" i="7"/>
  <c r="HA380" i="7"/>
  <c r="HA379" i="7"/>
  <c r="HA378" i="7"/>
  <c r="HA377" i="7"/>
  <c r="HA376" i="7"/>
  <c r="HA375" i="7"/>
  <c r="HA374" i="7"/>
  <c r="HA373" i="7"/>
  <c r="HA372" i="7"/>
  <c r="HA371" i="7"/>
  <c r="HA370" i="7"/>
  <c r="HA369" i="7"/>
  <c r="HA368" i="7"/>
  <c r="HA367" i="7"/>
  <c r="HA366" i="7"/>
  <c r="HA365" i="7"/>
  <c r="HA364" i="7"/>
  <c r="HA363" i="7"/>
  <c r="HA362" i="7"/>
  <c r="HA361" i="7"/>
  <c r="HA360" i="7"/>
  <c r="HA359" i="7"/>
  <c r="HA358" i="7"/>
  <c r="HA357" i="7"/>
  <c r="HA356" i="7"/>
  <c r="HA355" i="7"/>
  <c r="HA354" i="7"/>
  <c r="HA353" i="7"/>
  <c r="HA352" i="7"/>
  <c r="HA351" i="7"/>
  <c r="HA350" i="7"/>
  <c r="HA349" i="7"/>
  <c r="HA348" i="7"/>
  <c r="HA347" i="7"/>
  <c r="HA346" i="7"/>
  <c r="HA345" i="7"/>
  <c r="HA344" i="7"/>
  <c r="HA343" i="7"/>
  <c r="HA342" i="7"/>
  <c r="HA341" i="7"/>
  <c r="HA340" i="7"/>
  <c r="HA339" i="7"/>
  <c r="HA338" i="7"/>
  <c r="HA337" i="7"/>
  <c r="HA336" i="7"/>
  <c r="HA335" i="7"/>
  <c r="HA334" i="7"/>
  <c r="HA333" i="7"/>
  <c r="HA332" i="7"/>
  <c r="HA331" i="7"/>
  <c r="HA330" i="7"/>
  <c r="HA329" i="7"/>
  <c r="HA328" i="7"/>
  <c r="HA327" i="7"/>
  <c r="HA326" i="7"/>
  <c r="HA325" i="7"/>
  <c r="HA324" i="7"/>
  <c r="HA323" i="7"/>
  <c r="HA322" i="7"/>
  <c r="HA321" i="7"/>
  <c r="HA320" i="7"/>
  <c r="HA319" i="7"/>
  <c r="HA318" i="7"/>
  <c r="HA317" i="7"/>
  <c r="HA316" i="7"/>
  <c r="HA315" i="7"/>
  <c r="HA314" i="7"/>
  <c r="HA313" i="7"/>
  <c r="HA312" i="7"/>
  <c r="HA311" i="7"/>
  <c r="HA310" i="7"/>
  <c r="HA309" i="7"/>
  <c r="HA308" i="7"/>
  <c r="HA307" i="7"/>
  <c r="HA306" i="7"/>
  <c r="HA305" i="7"/>
  <c r="HA304" i="7"/>
  <c r="HA303" i="7"/>
  <c r="HA302" i="7"/>
  <c r="HA301" i="7"/>
  <c r="HA300" i="7"/>
  <c r="HA299" i="7"/>
  <c r="HA298" i="7"/>
  <c r="HA297" i="7"/>
  <c r="HA296" i="7"/>
  <c r="HA295" i="7"/>
  <c r="HA294" i="7"/>
  <c r="HA293" i="7"/>
  <c r="HA292" i="7"/>
  <c r="HA291" i="7"/>
  <c r="HA290" i="7"/>
  <c r="HA289" i="7"/>
  <c r="HA288" i="7"/>
  <c r="HA287" i="7"/>
  <c r="HA286" i="7"/>
  <c r="HA285" i="7"/>
  <c r="HA284" i="7"/>
  <c r="HA283" i="7"/>
  <c r="HA282" i="7"/>
  <c r="HA281" i="7"/>
  <c r="HA280" i="7"/>
  <c r="HA279" i="7"/>
  <c r="HA278" i="7"/>
  <c r="HA277" i="7"/>
  <c r="HA276" i="7"/>
  <c r="HA275" i="7"/>
  <c r="HA274" i="7"/>
  <c r="HA273" i="7"/>
  <c r="HA272" i="7"/>
  <c r="HA271" i="7"/>
  <c r="HA270" i="7"/>
  <c r="HA269" i="7"/>
  <c r="HA268" i="7"/>
  <c r="HA267" i="7"/>
  <c r="HA266" i="7"/>
  <c r="HA265" i="7"/>
  <c r="HA264" i="7"/>
  <c r="HA263" i="7"/>
  <c r="HA262" i="7"/>
  <c r="HA261" i="7"/>
  <c r="HA260" i="7"/>
  <c r="HA259" i="7"/>
  <c r="HA258" i="7"/>
  <c r="HA257" i="7"/>
  <c r="HA256" i="7"/>
  <c r="HA255" i="7"/>
  <c r="HA254" i="7"/>
  <c r="HA253" i="7"/>
  <c r="HA252" i="7"/>
  <c r="HA251" i="7"/>
  <c r="HA250" i="7"/>
  <c r="HA249" i="7"/>
  <c r="HA248" i="7"/>
  <c r="HA247" i="7"/>
  <c r="HA246" i="7"/>
  <c r="HA245" i="7"/>
  <c r="HA244" i="7"/>
  <c r="HA243" i="7"/>
  <c r="HA242" i="7"/>
  <c r="HA241" i="7"/>
  <c r="HA240" i="7"/>
  <c r="HA239" i="7"/>
  <c r="HA238" i="7"/>
  <c r="HA237" i="7"/>
  <c r="HA236" i="7"/>
  <c r="HA235" i="7"/>
  <c r="HA234" i="7"/>
  <c r="HA233" i="7"/>
  <c r="HA232" i="7"/>
  <c r="HA231" i="7"/>
  <c r="HA230" i="7"/>
  <c r="HA229" i="7"/>
  <c r="HA228" i="7"/>
  <c r="HA227" i="7"/>
  <c r="HA226" i="7"/>
  <c r="HA225" i="7"/>
  <c r="HA224" i="7"/>
  <c r="HA223" i="7"/>
  <c r="HA222" i="7"/>
  <c r="HA221" i="7"/>
  <c r="HA220" i="7"/>
  <c r="HA219" i="7"/>
  <c r="HA218" i="7"/>
  <c r="HA217" i="7"/>
  <c r="HA216" i="7"/>
  <c r="HA215" i="7"/>
  <c r="HA214" i="7"/>
  <c r="HA213" i="7"/>
  <c r="HA212" i="7"/>
  <c r="HA211" i="7"/>
  <c r="HA210" i="7"/>
  <c r="HA209" i="7"/>
  <c r="HA208" i="7"/>
  <c r="HA207" i="7"/>
  <c r="HA206" i="7"/>
  <c r="HA205" i="7"/>
  <c r="HA204" i="7"/>
  <c r="HA203" i="7"/>
  <c r="HA202" i="7"/>
  <c r="HA201" i="7"/>
  <c r="HA200" i="7"/>
  <c r="HA199" i="7"/>
  <c r="HA198" i="7"/>
  <c r="HA197" i="7"/>
  <c r="HA196" i="7"/>
  <c r="HA195" i="7"/>
  <c r="HA194" i="7"/>
  <c r="HA193" i="7"/>
  <c r="HA192" i="7"/>
  <c r="HA191" i="7"/>
  <c r="HA190" i="7"/>
  <c r="HA189" i="7"/>
  <c r="HA188" i="7"/>
  <c r="HA187" i="7"/>
  <c r="HA186" i="7"/>
  <c r="HA185" i="7"/>
  <c r="HA184" i="7"/>
  <c r="HA183" i="7"/>
  <c r="HA182" i="7"/>
  <c r="HA181" i="7"/>
  <c r="HA180" i="7"/>
  <c r="HA179" i="7"/>
  <c r="HA178" i="7"/>
  <c r="HA177" i="7"/>
  <c r="HA176" i="7"/>
  <c r="HA175" i="7"/>
  <c r="HA174" i="7"/>
  <c r="HA173" i="7"/>
  <c r="HA172" i="7"/>
  <c r="HA171" i="7"/>
  <c r="HA170" i="7"/>
  <c r="HA169" i="7"/>
  <c r="HA168" i="7"/>
  <c r="HA167" i="7"/>
  <c r="HA166" i="7"/>
  <c r="HA165" i="7"/>
  <c r="HA164" i="7"/>
  <c r="HA163" i="7"/>
  <c r="HA162" i="7"/>
  <c r="HA161" i="7"/>
  <c r="HA160" i="7"/>
  <c r="HA159" i="7"/>
  <c r="HA158" i="7"/>
  <c r="HA157" i="7"/>
  <c r="HA156" i="7"/>
  <c r="HA155" i="7"/>
  <c r="HA154" i="7"/>
  <c r="HA153" i="7"/>
  <c r="HA152" i="7"/>
  <c r="HA151" i="7"/>
  <c r="HA150" i="7"/>
  <c r="HA149" i="7"/>
  <c r="HA148" i="7"/>
  <c r="HA147" i="7"/>
  <c r="HA146" i="7"/>
  <c r="HA145" i="7"/>
  <c r="HA144" i="7"/>
  <c r="HA143" i="7"/>
  <c r="HA142" i="7"/>
  <c r="HA141" i="7"/>
  <c r="HA140" i="7"/>
  <c r="HA139" i="7"/>
  <c r="HA138" i="7"/>
  <c r="HA137" i="7"/>
  <c r="HA136" i="7"/>
  <c r="HA135" i="7"/>
  <c r="HA134" i="7"/>
  <c r="HA133" i="7"/>
  <c r="HA132" i="7"/>
  <c r="HA131" i="7"/>
  <c r="HA130" i="7"/>
  <c r="HA129" i="7"/>
  <c r="HA128" i="7"/>
  <c r="HA127" i="7"/>
  <c r="HA126" i="7"/>
  <c r="HA125" i="7"/>
  <c r="HA124" i="7"/>
  <c r="HA123" i="7"/>
  <c r="HA122" i="7"/>
  <c r="HA121" i="7"/>
  <c r="HA120" i="7"/>
  <c r="HA119" i="7"/>
  <c r="HA118" i="7"/>
  <c r="HA117" i="7"/>
  <c r="HA116" i="7"/>
  <c r="HA115" i="7"/>
  <c r="HA114" i="7"/>
  <c r="HA113" i="7"/>
  <c r="HA112" i="7"/>
  <c r="HA111" i="7"/>
  <c r="HA110" i="7"/>
  <c r="HA109" i="7"/>
  <c r="HA108" i="7"/>
  <c r="HA107" i="7"/>
  <c r="HA106" i="7"/>
  <c r="HA105" i="7"/>
  <c r="HA104" i="7"/>
  <c r="HA103" i="7"/>
  <c r="HA102" i="7"/>
  <c r="HA101" i="7"/>
  <c r="HA100" i="7"/>
  <c r="HA99" i="7"/>
  <c r="HA98" i="7"/>
  <c r="HA97" i="7"/>
  <c r="HA96" i="7"/>
  <c r="HA95" i="7"/>
  <c r="HA94" i="7"/>
  <c r="HA93" i="7"/>
  <c r="HA92" i="7"/>
  <c r="HA91" i="7"/>
  <c r="HA90" i="7"/>
  <c r="HA89" i="7"/>
  <c r="HA88" i="7"/>
  <c r="HA87" i="7"/>
  <c r="HA86" i="7"/>
  <c r="HA85" i="7"/>
  <c r="HA84" i="7"/>
  <c r="HA83" i="7"/>
  <c r="HA82" i="7"/>
  <c r="HA81" i="7"/>
  <c r="HA80" i="7"/>
  <c r="HA79" i="7"/>
  <c r="HA78" i="7"/>
  <c r="HA77" i="7"/>
  <c r="HA76" i="7"/>
  <c r="HA75" i="7"/>
  <c r="HA74" i="7"/>
  <c r="HA73" i="7"/>
  <c r="HA72" i="7"/>
  <c r="HA71" i="7"/>
  <c r="HA70" i="7"/>
  <c r="HA69" i="7"/>
  <c r="HA68" i="7"/>
  <c r="HA67" i="7"/>
  <c r="HA66" i="7"/>
  <c r="HA65" i="7"/>
  <c r="HA64" i="7"/>
  <c r="HA63" i="7"/>
  <c r="HA62" i="7"/>
  <c r="HA61" i="7"/>
  <c r="HA60" i="7"/>
  <c r="HA59" i="7"/>
  <c r="HA58" i="7"/>
  <c r="HA57" i="7"/>
  <c r="HA56" i="7"/>
  <c r="HA55" i="7"/>
  <c r="HA54" i="7"/>
  <c r="HA53" i="7"/>
  <c r="HA52" i="7"/>
  <c r="HA51" i="7"/>
  <c r="HA50" i="7"/>
  <c r="HA49" i="7"/>
  <c r="HA48" i="7"/>
  <c r="HA47" i="7"/>
  <c r="HA46" i="7"/>
  <c r="HA45" i="7"/>
  <c r="HA44" i="7"/>
  <c r="HA43" i="7"/>
  <c r="HA42" i="7"/>
  <c r="HA41" i="7"/>
  <c r="HA40" i="7"/>
  <c r="HA39" i="7"/>
  <c r="HA38" i="7"/>
  <c r="HA37" i="7"/>
  <c r="HA36" i="7"/>
  <c r="HA35" i="7"/>
  <c r="HA34" i="7"/>
  <c r="HA33" i="7"/>
  <c r="HA32" i="7"/>
  <c r="HA31" i="7"/>
  <c r="HA30" i="7"/>
  <c r="HA29" i="7"/>
  <c r="HA28" i="7"/>
  <c r="HA27" i="7"/>
  <c r="HA26" i="7"/>
  <c r="HA25" i="7"/>
  <c r="HA24" i="7"/>
  <c r="HA23" i="7"/>
  <c r="HA22" i="7"/>
  <c r="HA21" i="7"/>
  <c r="HA20" i="7"/>
  <c r="HA19" i="7"/>
  <c r="HA18" i="7"/>
  <c r="HA17" i="7"/>
  <c r="HA16" i="7"/>
  <c r="HA15" i="7"/>
  <c r="HA14" i="7"/>
  <c r="HA13" i="7"/>
  <c r="HA12" i="7"/>
  <c r="HA11" i="7"/>
  <c r="HA10" i="7"/>
  <c r="HA9" i="7"/>
  <c r="HA8" i="7"/>
  <c r="HA7" i="7"/>
  <c r="HA6" i="7"/>
  <c r="GU427" i="7"/>
  <c r="GU426" i="7"/>
  <c r="GU425" i="7"/>
  <c r="GU424" i="7"/>
  <c r="GU423" i="7"/>
  <c r="GU422" i="7"/>
  <c r="GU421" i="7"/>
  <c r="GU420" i="7"/>
  <c r="GU419" i="7"/>
  <c r="GU418" i="7"/>
  <c r="GU417" i="7"/>
  <c r="GU416" i="7"/>
  <c r="GU415" i="7"/>
  <c r="GU414" i="7"/>
  <c r="GU413" i="7"/>
  <c r="GU412" i="7"/>
  <c r="GU411" i="7"/>
  <c r="GU410" i="7"/>
  <c r="GU409" i="7"/>
  <c r="GU408" i="7"/>
  <c r="GU407" i="7"/>
  <c r="GU406" i="7"/>
  <c r="GU405" i="7"/>
  <c r="GU404" i="7"/>
  <c r="GU403" i="7"/>
  <c r="GU402" i="7"/>
  <c r="GU401" i="7"/>
  <c r="GU400" i="7"/>
  <c r="GU399" i="7"/>
  <c r="GU398" i="7"/>
  <c r="GU397" i="7"/>
  <c r="GU396" i="7"/>
  <c r="GU395" i="7"/>
  <c r="GU394" i="7"/>
  <c r="GU393" i="7"/>
  <c r="GU392" i="7"/>
  <c r="GU391" i="7"/>
  <c r="GU390" i="7"/>
  <c r="GU389" i="7"/>
  <c r="GU388" i="7"/>
  <c r="GU387" i="7"/>
  <c r="GU386" i="7"/>
  <c r="GU385" i="7"/>
  <c r="GU384" i="7"/>
  <c r="GU383" i="7"/>
  <c r="GU382" i="7"/>
  <c r="GU381" i="7"/>
  <c r="GU380" i="7"/>
  <c r="GU379" i="7"/>
  <c r="GU378" i="7"/>
  <c r="GU377" i="7"/>
  <c r="GU376" i="7"/>
  <c r="GU375" i="7"/>
  <c r="GU374" i="7"/>
  <c r="GU373" i="7"/>
  <c r="GU372" i="7"/>
  <c r="GU371" i="7"/>
  <c r="GU370" i="7"/>
  <c r="GU369" i="7"/>
  <c r="GU368" i="7"/>
  <c r="GU367" i="7"/>
  <c r="GU366" i="7"/>
  <c r="GU365" i="7"/>
  <c r="GU364" i="7"/>
  <c r="GU363" i="7"/>
  <c r="GU362" i="7"/>
  <c r="GU361" i="7"/>
  <c r="GU360" i="7"/>
  <c r="GU359" i="7"/>
  <c r="GU358" i="7"/>
  <c r="GU357" i="7"/>
  <c r="GU356" i="7"/>
  <c r="GU355" i="7"/>
  <c r="GU354" i="7"/>
  <c r="GU353" i="7"/>
  <c r="GU352" i="7"/>
  <c r="GU351" i="7"/>
  <c r="GU350" i="7"/>
  <c r="GU349" i="7"/>
  <c r="GU348" i="7"/>
  <c r="GU347" i="7"/>
  <c r="GU346" i="7"/>
  <c r="GU345" i="7"/>
  <c r="GU344" i="7"/>
  <c r="GU343" i="7"/>
  <c r="GU342" i="7"/>
  <c r="GU341" i="7"/>
  <c r="GU340" i="7"/>
  <c r="GU339" i="7"/>
  <c r="GU338" i="7"/>
  <c r="GU337" i="7"/>
  <c r="GU336" i="7"/>
  <c r="GU335" i="7"/>
  <c r="GU334" i="7"/>
  <c r="GU333" i="7"/>
  <c r="GU332" i="7"/>
  <c r="GU331" i="7"/>
  <c r="GU330" i="7"/>
  <c r="GU329" i="7"/>
  <c r="GU328" i="7"/>
  <c r="GU327" i="7"/>
  <c r="GU326" i="7"/>
  <c r="GU325" i="7"/>
  <c r="GU324" i="7"/>
  <c r="GU323" i="7"/>
  <c r="GU322" i="7"/>
  <c r="GU321" i="7"/>
  <c r="GU320" i="7"/>
  <c r="GU319" i="7"/>
  <c r="GU318" i="7"/>
  <c r="GU317" i="7"/>
  <c r="GU316" i="7"/>
  <c r="GU315" i="7"/>
  <c r="GU314" i="7"/>
  <c r="GU313" i="7"/>
  <c r="GU312" i="7"/>
  <c r="GU311" i="7"/>
  <c r="GU310" i="7"/>
  <c r="GU309" i="7"/>
  <c r="GU308" i="7"/>
  <c r="GU307" i="7"/>
  <c r="GU306" i="7"/>
  <c r="GU305" i="7"/>
  <c r="GU304" i="7"/>
  <c r="GU303" i="7"/>
  <c r="GU302" i="7"/>
  <c r="GU301" i="7"/>
  <c r="GU300" i="7"/>
  <c r="GU299" i="7"/>
  <c r="GU298" i="7"/>
  <c r="GU297" i="7"/>
  <c r="GU296" i="7"/>
  <c r="GU295" i="7"/>
  <c r="GU294" i="7"/>
  <c r="GU293" i="7"/>
  <c r="GU292" i="7"/>
  <c r="GU291" i="7"/>
  <c r="GU290" i="7"/>
  <c r="GU289" i="7"/>
  <c r="GU288" i="7"/>
  <c r="GU287" i="7"/>
  <c r="GU286" i="7"/>
  <c r="GU285" i="7"/>
  <c r="GU284" i="7"/>
  <c r="GU283" i="7"/>
  <c r="GU282" i="7"/>
  <c r="GU281" i="7"/>
  <c r="GU280" i="7"/>
  <c r="GU279" i="7"/>
  <c r="GU278" i="7"/>
  <c r="GU277" i="7"/>
  <c r="GU276" i="7"/>
  <c r="GU275" i="7"/>
  <c r="GU274" i="7"/>
  <c r="GU273" i="7"/>
  <c r="GU272" i="7"/>
  <c r="GU271" i="7"/>
  <c r="GU270" i="7"/>
  <c r="GU269" i="7"/>
  <c r="GU268" i="7"/>
  <c r="GU267" i="7"/>
  <c r="GU266" i="7"/>
  <c r="GU265" i="7"/>
  <c r="GU264" i="7"/>
  <c r="GU263" i="7"/>
  <c r="GU262" i="7"/>
  <c r="GU261" i="7"/>
  <c r="GU260" i="7"/>
  <c r="GU259" i="7"/>
  <c r="GU258" i="7"/>
  <c r="GU257" i="7"/>
  <c r="GU256" i="7"/>
  <c r="GU255" i="7"/>
  <c r="GU254" i="7"/>
  <c r="GU253" i="7"/>
  <c r="GU252" i="7"/>
  <c r="GU251" i="7"/>
  <c r="GU250" i="7"/>
  <c r="GU249" i="7"/>
  <c r="GU248" i="7"/>
  <c r="GU247" i="7"/>
  <c r="GU246" i="7"/>
  <c r="GU245" i="7"/>
  <c r="GU244" i="7"/>
  <c r="GU243" i="7"/>
  <c r="GU242" i="7"/>
  <c r="GU241" i="7"/>
  <c r="GU240" i="7"/>
  <c r="GU239" i="7"/>
  <c r="GU238" i="7"/>
  <c r="GU237" i="7"/>
  <c r="GU236" i="7"/>
  <c r="GU235" i="7"/>
  <c r="GU234" i="7"/>
  <c r="GU233" i="7"/>
  <c r="GU232" i="7"/>
  <c r="GU231" i="7"/>
  <c r="GU230" i="7"/>
  <c r="GU229" i="7"/>
  <c r="GU228" i="7"/>
  <c r="GU227" i="7"/>
  <c r="GU226" i="7"/>
  <c r="GU225" i="7"/>
  <c r="GU224" i="7"/>
  <c r="GU223" i="7"/>
  <c r="GU222" i="7"/>
  <c r="GU221" i="7"/>
  <c r="GU220" i="7"/>
  <c r="GU219" i="7"/>
  <c r="GU218" i="7"/>
  <c r="GU217" i="7"/>
  <c r="GU216" i="7"/>
  <c r="GU215" i="7"/>
  <c r="GU214" i="7"/>
  <c r="GU213" i="7"/>
  <c r="GU212" i="7"/>
  <c r="GU211" i="7"/>
  <c r="GU210" i="7"/>
  <c r="GU209" i="7"/>
  <c r="GU208" i="7"/>
  <c r="GU207" i="7"/>
  <c r="GU206" i="7"/>
  <c r="GU205" i="7"/>
  <c r="GU204" i="7"/>
  <c r="GU203" i="7"/>
  <c r="GU202" i="7"/>
  <c r="GU201" i="7"/>
  <c r="GU200" i="7"/>
  <c r="GU199" i="7"/>
  <c r="GU198" i="7"/>
  <c r="GU197" i="7"/>
  <c r="GU196" i="7"/>
  <c r="GU195" i="7"/>
  <c r="GU194" i="7"/>
  <c r="GU193" i="7"/>
  <c r="GU192" i="7"/>
  <c r="GU191" i="7"/>
  <c r="GU190" i="7"/>
  <c r="GU189" i="7"/>
  <c r="GU188" i="7"/>
  <c r="GU187" i="7"/>
  <c r="GU186" i="7"/>
  <c r="GU185" i="7"/>
  <c r="GU184" i="7"/>
  <c r="GU183" i="7"/>
  <c r="GU182" i="7"/>
  <c r="GU181" i="7"/>
  <c r="GU180" i="7"/>
  <c r="GU179" i="7"/>
  <c r="GU178" i="7"/>
  <c r="GU177" i="7"/>
  <c r="GU176" i="7"/>
  <c r="GU175" i="7"/>
  <c r="GU174" i="7"/>
  <c r="GU173" i="7"/>
  <c r="GU172" i="7"/>
  <c r="GU171" i="7"/>
  <c r="GU170" i="7"/>
  <c r="GU169" i="7"/>
  <c r="GU168" i="7"/>
  <c r="GU167" i="7"/>
  <c r="GU166" i="7"/>
  <c r="GU165" i="7"/>
  <c r="GU164" i="7"/>
  <c r="GU163" i="7"/>
  <c r="GU162" i="7"/>
  <c r="GU161" i="7"/>
  <c r="GU160" i="7"/>
  <c r="GU159" i="7"/>
  <c r="GU158" i="7"/>
  <c r="GU157" i="7"/>
  <c r="GU156" i="7"/>
  <c r="GU155" i="7"/>
  <c r="GU154" i="7"/>
  <c r="GU153" i="7"/>
  <c r="GU152" i="7"/>
  <c r="GU151" i="7"/>
  <c r="GU150" i="7"/>
  <c r="GU149" i="7"/>
  <c r="GU148" i="7"/>
  <c r="GU147" i="7"/>
  <c r="GU146" i="7"/>
  <c r="GU145" i="7"/>
  <c r="GU144" i="7"/>
  <c r="GU143" i="7"/>
  <c r="GU142" i="7"/>
  <c r="GU141" i="7"/>
  <c r="GU140" i="7"/>
  <c r="GU139" i="7"/>
  <c r="GU138" i="7"/>
  <c r="GU137" i="7"/>
  <c r="GU136" i="7"/>
  <c r="GU135" i="7"/>
  <c r="GU134" i="7"/>
  <c r="GU133" i="7"/>
  <c r="GU132" i="7"/>
  <c r="GU131" i="7"/>
  <c r="GU130" i="7"/>
  <c r="GU129" i="7"/>
  <c r="GU128" i="7"/>
  <c r="GU127" i="7"/>
  <c r="GU126" i="7"/>
  <c r="GU125" i="7"/>
  <c r="GU124" i="7"/>
  <c r="GU123" i="7"/>
  <c r="GU122" i="7"/>
  <c r="GU121" i="7"/>
  <c r="GU120" i="7"/>
  <c r="GU119" i="7"/>
  <c r="GU118" i="7"/>
  <c r="GU117" i="7"/>
  <c r="GU116" i="7"/>
  <c r="GU115" i="7"/>
  <c r="GU114" i="7"/>
  <c r="GU113" i="7"/>
  <c r="GU112" i="7"/>
  <c r="GU111" i="7"/>
  <c r="GU110" i="7"/>
  <c r="GU109" i="7"/>
  <c r="GU108" i="7"/>
  <c r="GU107" i="7"/>
  <c r="GU106" i="7"/>
  <c r="GU105" i="7"/>
  <c r="GU104" i="7"/>
  <c r="GU103" i="7"/>
  <c r="GU102" i="7"/>
  <c r="GU101" i="7"/>
  <c r="GU100" i="7"/>
  <c r="GU99" i="7"/>
  <c r="GU98" i="7"/>
  <c r="GU97" i="7"/>
  <c r="GU96" i="7"/>
  <c r="GU95" i="7"/>
  <c r="GU94" i="7"/>
  <c r="GU93" i="7"/>
  <c r="GU92" i="7"/>
  <c r="GU91" i="7"/>
  <c r="GU90" i="7"/>
  <c r="GU89" i="7"/>
  <c r="GU88" i="7"/>
  <c r="GU87" i="7"/>
  <c r="GU86" i="7"/>
  <c r="GU85" i="7"/>
  <c r="GU84" i="7"/>
  <c r="GU83" i="7"/>
  <c r="GU82" i="7"/>
  <c r="GU81" i="7"/>
  <c r="GU80" i="7"/>
  <c r="GU79" i="7"/>
  <c r="GU78" i="7"/>
  <c r="GU77" i="7"/>
  <c r="GU76" i="7"/>
  <c r="GU75" i="7"/>
  <c r="GU74" i="7"/>
  <c r="GU73" i="7"/>
  <c r="GU72" i="7"/>
  <c r="GU71" i="7"/>
  <c r="GU70" i="7"/>
  <c r="GU69" i="7"/>
  <c r="GU68" i="7"/>
  <c r="GU67" i="7"/>
  <c r="GU66" i="7"/>
  <c r="GU65" i="7"/>
  <c r="GU64" i="7"/>
  <c r="GU63" i="7"/>
  <c r="GU62" i="7"/>
  <c r="GU61" i="7"/>
  <c r="GU60" i="7"/>
  <c r="GU59" i="7"/>
  <c r="GU58" i="7"/>
  <c r="GU57" i="7"/>
  <c r="GU56" i="7"/>
  <c r="GU55" i="7"/>
  <c r="GU54" i="7"/>
  <c r="GU53" i="7"/>
  <c r="GU52" i="7"/>
  <c r="GU51" i="7"/>
  <c r="GU50" i="7"/>
  <c r="GU49" i="7"/>
  <c r="GU48" i="7"/>
  <c r="GU47" i="7"/>
  <c r="GU46" i="7"/>
  <c r="GU45" i="7"/>
  <c r="GU44" i="7"/>
  <c r="GU43" i="7"/>
  <c r="GU42" i="7"/>
  <c r="GU41" i="7"/>
  <c r="GU40" i="7"/>
  <c r="GU39" i="7"/>
  <c r="GU38" i="7"/>
  <c r="GU37" i="7"/>
  <c r="GU36" i="7"/>
  <c r="GU35" i="7"/>
  <c r="GU34" i="7"/>
  <c r="GU33" i="7"/>
  <c r="GU32" i="7"/>
  <c r="GU31" i="7"/>
  <c r="GU30" i="7"/>
  <c r="GU29" i="7"/>
  <c r="GU28" i="7"/>
  <c r="GU27" i="7"/>
  <c r="GU26" i="7"/>
  <c r="GU25" i="7"/>
  <c r="GU24" i="7"/>
  <c r="GU23" i="7"/>
  <c r="GU22" i="7"/>
  <c r="GU21" i="7"/>
  <c r="GU20" i="7"/>
  <c r="GU19" i="7"/>
  <c r="GU18" i="7"/>
  <c r="GU17" i="7"/>
  <c r="GU16" i="7"/>
  <c r="GU15" i="7"/>
  <c r="GU14" i="7"/>
  <c r="GU13" i="7"/>
  <c r="GU12" i="7"/>
  <c r="GU11" i="7"/>
  <c r="GU10" i="7"/>
  <c r="GU9" i="7"/>
  <c r="GU8" i="7"/>
  <c r="GU7" i="7"/>
  <c r="GU6" i="7"/>
  <c r="GO427" i="7"/>
  <c r="GO426" i="7"/>
  <c r="GO425" i="7"/>
  <c r="GO424" i="7"/>
  <c r="GO423" i="7"/>
  <c r="GO422" i="7"/>
  <c r="GO421" i="7"/>
  <c r="GO420" i="7"/>
  <c r="GO419" i="7"/>
  <c r="GO418" i="7"/>
  <c r="GO417" i="7"/>
  <c r="GO416" i="7"/>
  <c r="GO415" i="7"/>
  <c r="GO414" i="7"/>
  <c r="GO413" i="7"/>
  <c r="GO412" i="7"/>
  <c r="GO411" i="7"/>
  <c r="GO410" i="7"/>
  <c r="GO409" i="7"/>
  <c r="GO408" i="7"/>
  <c r="GO407" i="7"/>
  <c r="GO406" i="7"/>
  <c r="GO405" i="7"/>
  <c r="GO404" i="7"/>
  <c r="GO403" i="7"/>
  <c r="GO402" i="7"/>
  <c r="GO401" i="7"/>
  <c r="GO400" i="7"/>
  <c r="GO399" i="7"/>
  <c r="GO398" i="7"/>
  <c r="GO397" i="7"/>
  <c r="GO396" i="7"/>
  <c r="GO395" i="7"/>
  <c r="GO394" i="7"/>
  <c r="GO393" i="7"/>
  <c r="GO392" i="7"/>
  <c r="GO391" i="7"/>
  <c r="GO390" i="7"/>
  <c r="GO389" i="7"/>
  <c r="GO388" i="7"/>
  <c r="GO387" i="7"/>
  <c r="GO386" i="7"/>
  <c r="GO385" i="7"/>
  <c r="GO384" i="7"/>
  <c r="GO383" i="7"/>
  <c r="GO382" i="7"/>
  <c r="GO381" i="7"/>
  <c r="GO380" i="7"/>
  <c r="GO379" i="7"/>
  <c r="GO378" i="7"/>
  <c r="GO377" i="7"/>
  <c r="GO376" i="7"/>
  <c r="GO375" i="7"/>
  <c r="GO374" i="7"/>
  <c r="GO373" i="7"/>
  <c r="GO372" i="7"/>
  <c r="GO371" i="7"/>
  <c r="GO370" i="7"/>
  <c r="GO369" i="7"/>
  <c r="GO368" i="7"/>
  <c r="GO367" i="7"/>
  <c r="GO366" i="7"/>
  <c r="GO365" i="7"/>
  <c r="GO364" i="7"/>
  <c r="GO363" i="7"/>
  <c r="GO362" i="7"/>
  <c r="GO361" i="7"/>
  <c r="GO360" i="7"/>
  <c r="GO359" i="7"/>
  <c r="GO358" i="7"/>
  <c r="GO357" i="7"/>
  <c r="GO356" i="7"/>
  <c r="GO355" i="7"/>
  <c r="GO354" i="7"/>
  <c r="GO353" i="7"/>
  <c r="GO352" i="7"/>
  <c r="GO351" i="7"/>
  <c r="GO350" i="7"/>
  <c r="GO349" i="7"/>
  <c r="GO348" i="7"/>
  <c r="GO347" i="7"/>
  <c r="GO346" i="7"/>
  <c r="GO345" i="7"/>
  <c r="GO344" i="7"/>
  <c r="GO343" i="7"/>
  <c r="GO342" i="7"/>
  <c r="GO341" i="7"/>
  <c r="GO340" i="7"/>
  <c r="GO339" i="7"/>
  <c r="GO338" i="7"/>
  <c r="GO337" i="7"/>
  <c r="GO336" i="7"/>
  <c r="GO335" i="7"/>
  <c r="GO334" i="7"/>
  <c r="GO333" i="7"/>
  <c r="GO332" i="7"/>
  <c r="GO331" i="7"/>
  <c r="GO330" i="7"/>
  <c r="GO329" i="7"/>
  <c r="GO328" i="7"/>
  <c r="GO327" i="7"/>
  <c r="GO326" i="7"/>
  <c r="GO325" i="7"/>
  <c r="GO324" i="7"/>
  <c r="GO323" i="7"/>
  <c r="GO322" i="7"/>
  <c r="GO321" i="7"/>
  <c r="GO320" i="7"/>
  <c r="GO319" i="7"/>
  <c r="GO318" i="7"/>
  <c r="GO317" i="7"/>
  <c r="GO316" i="7"/>
  <c r="GO315" i="7"/>
  <c r="GO314" i="7"/>
  <c r="GO313" i="7"/>
  <c r="GO312" i="7"/>
  <c r="GO311" i="7"/>
  <c r="GO310" i="7"/>
  <c r="GO309" i="7"/>
  <c r="GO308" i="7"/>
  <c r="GO307" i="7"/>
  <c r="GO306" i="7"/>
  <c r="GO305" i="7"/>
  <c r="GO304" i="7"/>
  <c r="GO303" i="7"/>
  <c r="GO302" i="7"/>
  <c r="GO301" i="7"/>
  <c r="GO300" i="7"/>
  <c r="GO299" i="7"/>
  <c r="GO298" i="7"/>
  <c r="GO297" i="7"/>
  <c r="GO296" i="7"/>
  <c r="GO295" i="7"/>
  <c r="GO294" i="7"/>
  <c r="GO293" i="7"/>
  <c r="GO292" i="7"/>
  <c r="GO291" i="7"/>
  <c r="GO290" i="7"/>
  <c r="GO289" i="7"/>
  <c r="GO288" i="7"/>
  <c r="GO287" i="7"/>
  <c r="GO286" i="7"/>
  <c r="GO285" i="7"/>
  <c r="GO284" i="7"/>
  <c r="GO283" i="7"/>
  <c r="GO282" i="7"/>
  <c r="GO281" i="7"/>
  <c r="GO280" i="7"/>
  <c r="GO279" i="7"/>
  <c r="GO278" i="7"/>
  <c r="GO277" i="7"/>
  <c r="GO276" i="7"/>
  <c r="GO275" i="7"/>
  <c r="GO274" i="7"/>
  <c r="GO273" i="7"/>
  <c r="GO272" i="7"/>
  <c r="GO271" i="7"/>
  <c r="GO270" i="7"/>
  <c r="GO269" i="7"/>
  <c r="GO268" i="7"/>
  <c r="GO267" i="7"/>
  <c r="GO266" i="7"/>
  <c r="GO265" i="7"/>
  <c r="GO264" i="7"/>
  <c r="GO263" i="7"/>
  <c r="GO262" i="7"/>
  <c r="GO261" i="7"/>
  <c r="GO260" i="7"/>
  <c r="GO259" i="7"/>
  <c r="GO258" i="7"/>
  <c r="GO257" i="7"/>
  <c r="GO256" i="7"/>
  <c r="GO255" i="7"/>
  <c r="GO254" i="7"/>
  <c r="GO253" i="7"/>
  <c r="GO252" i="7"/>
  <c r="GO251" i="7"/>
  <c r="GO250" i="7"/>
  <c r="GO249" i="7"/>
  <c r="GO248" i="7"/>
  <c r="GO247" i="7"/>
  <c r="GO246" i="7"/>
  <c r="GO245" i="7"/>
  <c r="GO244" i="7"/>
  <c r="GO243" i="7"/>
  <c r="GO242" i="7"/>
  <c r="GO241" i="7"/>
  <c r="GO240" i="7"/>
  <c r="GO239" i="7"/>
  <c r="GO238" i="7"/>
  <c r="GO237" i="7"/>
  <c r="GO236" i="7"/>
  <c r="GO235" i="7"/>
  <c r="GO234" i="7"/>
  <c r="GO233" i="7"/>
  <c r="GO232" i="7"/>
  <c r="GO231" i="7"/>
  <c r="GO230" i="7"/>
  <c r="GO229" i="7"/>
  <c r="GO228" i="7"/>
  <c r="GO227" i="7"/>
  <c r="GO226" i="7"/>
  <c r="GO225" i="7"/>
  <c r="GO224" i="7"/>
  <c r="GO223" i="7"/>
  <c r="GO222" i="7"/>
  <c r="GO221" i="7"/>
  <c r="GO220" i="7"/>
  <c r="GO219" i="7"/>
  <c r="GO218" i="7"/>
  <c r="GO217" i="7"/>
  <c r="GO216" i="7"/>
  <c r="GO215" i="7"/>
  <c r="GO214" i="7"/>
  <c r="GO213" i="7"/>
  <c r="GO212" i="7"/>
  <c r="GO211" i="7"/>
  <c r="GO210" i="7"/>
  <c r="GO209" i="7"/>
  <c r="GO208" i="7"/>
  <c r="GO207" i="7"/>
  <c r="GO206" i="7"/>
  <c r="GO205" i="7"/>
  <c r="GO204" i="7"/>
  <c r="GO203" i="7"/>
  <c r="GO202" i="7"/>
  <c r="GO201" i="7"/>
  <c r="GO200" i="7"/>
  <c r="GO199" i="7"/>
  <c r="GO198" i="7"/>
  <c r="GO197" i="7"/>
  <c r="GO196" i="7"/>
  <c r="GO195" i="7"/>
  <c r="GO194" i="7"/>
  <c r="GO193" i="7"/>
  <c r="GO192" i="7"/>
  <c r="GO191" i="7"/>
  <c r="GO190" i="7"/>
  <c r="GO189" i="7"/>
  <c r="GO188" i="7"/>
  <c r="GO187" i="7"/>
  <c r="GO186" i="7"/>
  <c r="GO185" i="7"/>
  <c r="GO184" i="7"/>
  <c r="GO183" i="7"/>
  <c r="GO182" i="7"/>
  <c r="GO181" i="7"/>
  <c r="GO180" i="7"/>
  <c r="GO179" i="7"/>
  <c r="GO178" i="7"/>
  <c r="GO177" i="7"/>
  <c r="GO176" i="7"/>
  <c r="GO175" i="7"/>
  <c r="GO174" i="7"/>
  <c r="GO173" i="7"/>
  <c r="GO172" i="7"/>
  <c r="GO171" i="7"/>
  <c r="GO170" i="7"/>
  <c r="GO169" i="7"/>
  <c r="GO168" i="7"/>
  <c r="GO167" i="7"/>
  <c r="GO166" i="7"/>
  <c r="GO165" i="7"/>
  <c r="GO164" i="7"/>
  <c r="GO163" i="7"/>
  <c r="GO162" i="7"/>
  <c r="GO161" i="7"/>
  <c r="GO160" i="7"/>
  <c r="GO159" i="7"/>
  <c r="GO158" i="7"/>
  <c r="GO157" i="7"/>
  <c r="GO156" i="7"/>
  <c r="GO155" i="7"/>
  <c r="GO154" i="7"/>
  <c r="GO153" i="7"/>
  <c r="GO152" i="7"/>
  <c r="GO151" i="7"/>
  <c r="GO150" i="7"/>
  <c r="GO149" i="7"/>
  <c r="GO148" i="7"/>
  <c r="GO147" i="7"/>
  <c r="GO146" i="7"/>
  <c r="GO145" i="7"/>
  <c r="GO144" i="7"/>
  <c r="GO143" i="7"/>
  <c r="GO142" i="7"/>
  <c r="GO141" i="7"/>
  <c r="GO140" i="7"/>
  <c r="GO139" i="7"/>
  <c r="GO138" i="7"/>
  <c r="GO137" i="7"/>
  <c r="GO136" i="7"/>
  <c r="GO135" i="7"/>
  <c r="GO134" i="7"/>
  <c r="GO133" i="7"/>
  <c r="GO132" i="7"/>
  <c r="GO131" i="7"/>
  <c r="GO130" i="7"/>
  <c r="GO129" i="7"/>
  <c r="GO128" i="7"/>
  <c r="GO127" i="7"/>
  <c r="GO126" i="7"/>
  <c r="GO125" i="7"/>
  <c r="GO124" i="7"/>
  <c r="GO123" i="7"/>
  <c r="GO122" i="7"/>
  <c r="GO121" i="7"/>
  <c r="GO120" i="7"/>
  <c r="GO119" i="7"/>
  <c r="GO118" i="7"/>
  <c r="GO117" i="7"/>
  <c r="GO116" i="7"/>
  <c r="GO115" i="7"/>
  <c r="GO114" i="7"/>
  <c r="GO113" i="7"/>
  <c r="GO112" i="7"/>
  <c r="GO111" i="7"/>
  <c r="GO110" i="7"/>
  <c r="GO109" i="7"/>
  <c r="GO108" i="7"/>
  <c r="GO107" i="7"/>
  <c r="GO106" i="7"/>
  <c r="GO105" i="7"/>
  <c r="GO104" i="7"/>
  <c r="GO103" i="7"/>
  <c r="GO102" i="7"/>
  <c r="GO101" i="7"/>
  <c r="GO100" i="7"/>
  <c r="GO99" i="7"/>
  <c r="GO98" i="7"/>
  <c r="GO97" i="7"/>
  <c r="GO96" i="7"/>
  <c r="GO95" i="7"/>
  <c r="GO94" i="7"/>
  <c r="GO93" i="7"/>
  <c r="GO92" i="7"/>
  <c r="GO91" i="7"/>
  <c r="GO90" i="7"/>
  <c r="GO89" i="7"/>
  <c r="GO88" i="7"/>
  <c r="GO87" i="7"/>
  <c r="GO86" i="7"/>
  <c r="GO85" i="7"/>
  <c r="GO84" i="7"/>
  <c r="GO83" i="7"/>
  <c r="GO82" i="7"/>
  <c r="GO81" i="7"/>
  <c r="GO80" i="7"/>
  <c r="GO79" i="7"/>
  <c r="GO78" i="7"/>
  <c r="GO77" i="7"/>
  <c r="GO76" i="7"/>
  <c r="GO75" i="7"/>
  <c r="GO74" i="7"/>
  <c r="GO73" i="7"/>
  <c r="GO72" i="7"/>
  <c r="GO71" i="7"/>
  <c r="GO70" i="7"/>
  <c r="GO69" i="7"/>
  <c r="GO68" i="7"/>
  <c r="GO67" i="7"/>
  <c r="GO66" i="7"/>
  <c r="GO65" i="7"/>
  <c r="GO64" i="7"/>
  <c r="GO63" i="7"/>
  <c r="GO62" i="7"/>
  <c r="GO61" i="7"/>
  <c r="GO60" i="7"/>
  <c r="GO59" i="7"/>
  <c r="GO58" i="7"/>
  <c r="GO57" i="7"/>
  <c r="GO56" i="7"/>
  <c r="GO55" i="7"/>
  <c r="GO54" i="7"/>
  <c r="GO53" i="7"/>
  <c r="GO52" i="7"/>
  <c r="GO51" i="7"/>
  <c r="GO50" i="7"/>
  <c r="GO49" i="7"/>
  <c r="GO48" i="7"/>
  <c r="GO47" i="7"/>
  <c r="GO46" i="7"/>
  <c r="GO45" i="7"/>
  <c r="GO44" i="7"/>
  <c r="GO43" i="7"/>
  <c r="GO42" i="7"/>
  <c r="GO41" i="7"/>
  <c r="GO40" i="7"/>
  <c r="GO39" i="7"/>
  <c r="GO38" i="7"/>
  <c r="GO37" i="7"/>
  <c r="GO36" i="7"/>
  <c r="GO35" i="7"/>
  <c r="GO34" i="7"/>
  <c r="GO33" i="7"/>
  <c r="GO32" i="7"/>
  <c r="GO31" i="7"/>
  <c r="GO30" i="7"/>
  <c r="GO29" i="7"/>
  <c r="GO28" i="7"/>
  <c r="GO27" i="7"/>
  <c r="GO26" i="7"/>
  <c r="GO25" i="7"/>
  <c r="GO24" i="7"/>
  <c r="GO23" i="7"/>
  <c r="GO22" i="7"/>
  <c r="GO21" i="7"/>
  <c r="GO20" i="7"/>
  <c r="GO19" i="7"/>
  <c r="GO18" i="7"/>
  <c r="GO17" i="7"/>
  <c r="GO16" i="7"/>
  <c r="GO15" i="7"/>
  <c r="GO14" i="7"/>
  <c r="GO13" i="7"/>
  <c r="GO12" i="7"/>
  <c r="GO11" i="7"/>
  <c r="GO10" i="7"/>
  <c r="GO9" i="7"/>
  <c r="GO8" i="7"/>
  <c r="GO7" i="7"/>
  <c r="GO6" i="7"/>
  <c r="GI427" i="7"/>
  <c r="GI426" i="7"/>
  <c r="GI425" i="7"/>
  <c r="GI424" i="7"/>
  <c r="GI423" i="7"/>
  <c r="GI422" i="7"/>
  <c r="GI421" i="7"/>
  <c r="GI420" i="7"/>
  <c r="GI419" i="7"/>
  <c r="GI418" i="7"/>
  <c r="GI417" i="7"/>
  <c r="GI416" i="7"/>
  <c r="GI415" i="7"/>
  <c r="GI414" i="7"/>
  <c r="GI413" i="7"/>
  <c r="GI412" i="7"/>
  <c r="GI411" i="7"/>
  <c r="GI410" i="7"/>
  <c r="GI409" i="7"/>
  <c r="GI408" i="7"/>
  <c r="GI407" i="7"/>
  <c r="GI406" i="7"/>
  <c r="GI405" i="7"/>
  <c r="GI404" i="7"/>
  <c r="GI403" i="7"/>
  <c r="GI402" i="7"/>
  <c r="GI401" i="7"/>
  <c r="GI400" i="7"/>
  <c r="GI399" i="7"/>
  <c r="GI398" i="7"/>
  <c r="GI397" i="7"/>
  <c r="GI396" i="7"/>
  <c r="GI395" i="7"/>
  <c r="GI394" i="7"/>
  <c r="GI393" i="7"/>
  <c r="GI392" i="7"/>
  <c r="GI391" i="7"/>
  <c r="GI390" i="7"/>
  <c r="GI389" i="7"/>
  <c r="GI388" i="7"/>
  <c r="GI387" i="7"/>
  <c r="GI386" i="7"/>
  <c r="GI385" i="7"/>
  <c r="GI384" i="7"/>
  <c r="GI383" i="7"/>
  <c r="GI382" i="7"/>
  <c r="GI381" i="7"/>
  <c r="GI380" i="7"/>
  <c r="GI379" i="7"/>
  <c r="GI378" i="7"/>
  <c r="GI377" i="7"/>
  <c r="GI376" i="7"/>
  <c r="GI375" i="7"/>
  <c r="GI374" i="7"/>
  <c r="GI373" i="7"/>
  <c r="GI372" i="7"/>
  <c r="GI371" i="7"/>
  <c r="GI370" i="7"/>
  <c r="GI369" i="7"/>
  <c r="GI368" i="7"/>
  <c r="GI367" i="7"/>
  <c r="GI366" i="7"/>
  <c r="GI365" i="7"/>
  <c r="GI364" i="7"/>
  <c r="GI363" i="7"/>
  <c r="GI362" i="7"/>
  <c r="GI361" i="7"/>
  <c r="GI360" i="7"/>
  <c r="GI359" i="7"/>
  <c r="GI358" i="7"/>
  <c r="GI357" i="7"/>
  <c r="GI356" i="7"/>
  <c r="GI355" i="7"/>
  <c r="GI354" i="7"/>
  <c r="GI353" i="7"/>
  <c r="GI352" i="7"/>
  <c r="GI351" i="7"/>
  <c r="GI350" i="7"/>
  <c r="GI349" i="7"/>
  <c r="GI348" i="7"/>
  <c r="GI347" i="7"/>
  <c r="GI346" i="7"/>
  <c r="GI345" i="7"/>
  <c r="GI344" i="7"/>
  <c r="GI343" i="7"/>
  <c r="GI342" i="7"/>
  <c r="GI341" i="7"/>
  <c r="GI340" i="7"/>
  <c r="GI339" i="7"/>
  <c r="GI338" i="7"/>
  <c r="GI337" i="7"/>
  <c r="GI336" i="7"/>
  <c r="GI335" i="7"/>
  <c r="GI334" i="7"/>
  <c r="GI333" i="7"/>
  <c r="GI332" i="7"/>
  <c r="GI331" i="7"/>
  <c r="GI330" i="7"/>
  <c r="GI329" i="7"/>
  <c r="GI328" i="7"/>
  <c r="GI327" i="7"/>
  <c r="GI326" i="7"/>
  <c r="GI325" i="7"/>
  <c r="GI324" i="7"/>
  <c r="GI323" i="7"/>
  <c r="GI322" i="7"/>
  <c r="GI321" i="7"/>
  <c r="GI320" i="7"/>
  <c r="GI319" i="7"/>
  <c r="GI318" i="7"/>
  <c r="GI317" i="7"/>
  <c r="GI316" i="7"/>
  <c r="GI315" i="7"/>
  <c r="GI314" i="7"/>
  <c r="GI313" i="7"/>
  <c r="GI312" i="7"/>
  <c r="GI311" i="7"/>
  <c r="GI310" i="7"/>
  <c r="GI309" i="7"/>
  <c r="GI308" i="7"/>
  <c r="GI307" i="7"/>
  <c r="GI306" i="7"/>
  <c r="GI305" i="7"/>
  <c r="GI304" i="7"/>
  <c r="GI303" i="7"/>
  <c r="GI302" i="7"/>
  <c r="GI301" i="7"/>
  <c r="GI300" i="7"/>
  <c r="GI299" i="7"/>
  <c r="GI298" i="7"/>
  <c r="GI297" i="7"/>
  <c r="GI296" i="7"/>
  <c r="GI295" i="7"/>
  <c r="GI294" i="7"/>
  <c r="GI293" i="7"/>
  <c r="GI292" i="7"/>
  <c r="GI291" i="7"/>
  <c r="GI290" i="7"/>
  <c r="GI289" i="7"/>
  <c r="GI288" i="7"/>
  <c r="GI287" i="7"/>
  <c r="GI286" i="7"/>
  <c r="GI285" i="7"/>
  <c r="GI284" i="7"/>
  <c r="GI283" i="7"/>
  <c r="GI282" i="7"/>
  <c r="GI281" i="7"/>
  <c r="GI280" i="7"/>
  <c r="GI279" i="7"/>
  <c r="GI278" i="7"/>
  <c r="GI277" i="7"/>
  <c r="GI276" i="7"/>
  <c r="GI275" i="7"/>
  <c r="GI274" i="7"/>
  <c r="GI273" i="7"/>
  <c r="GI272" i="7"/>
  <c r="GI271" i="7"/>
  <c r="GI270" i="7"/>
  <c r="GI269" i="7"/>
  <c r="GI268" i="7"/>
  <c r="GI267" i="7"/>
  <c r="GI266" i="7"/>
  <c r="GI265" i="7"/>
  <c r="GI264" i="7"/>
  <c r="GI263" i="7"/>
  <c r="GI262" i="7"/>
  <c r="GI261" i="7"/>
  <c r="GI260" i="7"/>
  <c r="GI259" i="7"/>
  <c r="GI258" i="7"/>
  <c r="GI257" i="7"/>
  <c r="GI256" i="7"/>
  <c r="GI255" i="7"/>
  <c r="GI254" i="7"/>
  <c r="GI253" i="7"/>
  <c r="GI252" i="7"/>
  <c r="GI251" i="7"/>
  <c r="GI250" i="7"/>
  <c r="GI249" i="7"/>
  <c r="GI248" i="7"/>
  <c r="GI247" i="7"/>
  <c r="GI246" i="7"/>
  <c r="GI245" i="7"/>
  <c r="GI244" i="7"/>
  <c r="GI243" i="7"/>
  <c r="GI242" i="7"/>
  <c r="GI241" i="7"/>
  <c r="GI240" i="7"/>
  <c r="GI239" i="7"/>
  <c r="GI238" i="7"/>
  <c r="GI237" i="7"/>
  <c r="GI236" i="7"/>
  <c r="GI235" i="7"/>
  <c r="GI234" i="7"/>
  <c r="GI233" i="7"/>
  <c r="GI232" i="7"/>
  <c r="GI231" i="7"/>
  <c r="GI230" i="7"/>
  <c r="GI229" i="7"/>
  <c r="GI228" i="7"/>
  <c r="GI227" i="7"/>
  <c r="GI226" i="7"/>
  <c r="GI225" i="7"/>
  <c r="GI224" i="7"/>
  <c r="GI223" i="7"/>
  <c r="GI222" i="7"/>
  <c r="GI221" i="7"/>
  <c r="GI220" i="7"/>
  <c r="GI219" i="7"/>
  <c r="GI218" i="7"/>
  <c r="GI217" i="7"/>
  <c r="GI216" i="7"/>
  <c r="GI215" i="7"/>
  <c r="GI214" i="7"/>
  <c r="GI213" i="7"/>
  <c r="GI212" i="7"/>
  <c r="GI211" i="7"/>
  <c r="GI210" i="7"/>
  <c r="GI209" i="7"/>
  <c r="GI208" i="7"/>
  <c r="GI207" i="7"/>
  <c r="GI206" i="7"/>
  <c r="GI205" i="7"/>
  <c r="GI204" i="7"/>
  <c r="GI203" i="7"/>
  <c r="GI202" i="7"/>
  <c r="GI201" i="7"/>
  <c r="GI200" i="7"/>
  <c r="GI199" i="7"/>
  <c r="GI198" i="7"/>
  <c r="GI197" i="7"/>
  <c r="GI196" i="7"/>
  <c r="GI195" i="7"/>
  <c r="GI194" i="7"/>
  <c r="GI193" i="7"/>
  <c r="GI192" i="7"/>
  <c r="GI191" i="7"/>
  <c r="GI190" i="7"/>
  <c r="GI189" i="7"/>
  <c r="GI188" i="7"/>
  <c r="GI187" i="7"/>
  <c r="GI186" i="7"/>
  <c r="GI185" i="7"/>
  <c r="GI184" i="7"/>
  <c r="GI183" i="7"/>
  <c r="GI182" i="7"/>
  <c r="GI181" i="7"/>
  <c r="GI180" i="7"/>
  <c r="GI179" i="7"/>
  <c r="GI178" i="7"/>
  <c r="GI177" i="7"/>
  <c r="GI176" i="7"/>
  <c r="GI175" i="7"/>
  <c r="GI174" i="7"/>
  <c r="GI173" i="7"/>
  <c r="GI172" i="7"/>
  <c r="GI171" i="7"/>
  <c r="GI170" i="7"/>
  <c r="GI169" i="7"/>
  <c r="GI168" i="7"/>
  <c r="GI167" i="7"/>
  <c r="GI166" i="7"/>
  <c r="GI165" i="7"/>
  <c r="GI164" i="7"/>
  <c r="GI163" i="7"/>
  <c r="GI162" i="7"/>
  <c r="GI161" i="7"/>
  <c r="GI160" i="7"/>
  <c r="GI159" i="7"/>
  <c r="GI158" i="7"/>
  <c r="GI157" i="7"/>
  <c r="GI156" i="7"/>
  <c r="GI155" i="7"/>
  <c r="GI154" i="7"/>
  <c r="GI153" i="7"/>
  <c r="GI152" i="7"/>
  <c r="GI151" i="7"/>
  <c r="GI150" i="7"/>
  <c r="GI149" i="7"/>
  <c r="GI148" i="7"/>
  <c r="GI147" i="7"/>
  <c r="GI146" i="7"/>
  <c r="GI145" i="7"/>
  <c r="GI144" i="7"/>
  <c r="GI143" i="7"/>
  <c r="GI142" i="7"/>
  <c r="GI141" i="7"/>
  <c r="GI140" i="7"/>
  <c r="GI139" i="7"/>
  <c r="GI138" i="7"/>
  <c r="GI137" i="7"/>
  <c r="GI136" i="7"/>
  <c r="GI135" i="7"/>
  <c r="GI134" i="7"/>
  <c r="GI133" i="7"/>
  <c r="GI132" i="7"/>
  <c r="GI131" i="7"/>
  <c r="GI130" i="7"/>
  <c r="GI129" i="7"/>
  <c r="GI128" i="7"/>
  <c r="GI127" i="7"/>
  <c r="GI126" i="7"/>
  <c r="GI125" i="7"/>
  <c r="GI124" i="7"/>
  <c r="GI123" i="7"/>
  <c r="GI122" i="7"/>
  <c r="GI121" i="7"/>
  <c r="GI120" i="7"/>
  <c r="GI119" i="7"/>
  <c r="GI118" i="7"/>
  <c r="GI117" i="7"/>
  <c r="GI116" i="7"/>
  <c r="GI115" i="7"/>
  <c r="GI114" i="7"/>
  <c r="GI113" i="7"/>
  <c r="GI112" i="7"/>
  <c r="GI111" i="7"/>
  <c r="GI110" i="7"/>
  <c r="GI109" i="7"/>
  <c r="GI108" i="7"/>
  <c r="GI107" i="7"/>
  <c r="GI106" i="7"/>
  <c r="GI105" i="7"/>
  <c r="GI104" i="7"/>
  <c r="GI103" i="7"/>
  <c r="GI102" i="7"/>
  <c r="GI101" i="7"/>
  <c r="GI100" i="7"/>
  <c r="GI99" i="7"/>
  <c r="GI98" i="7"/>
  <c r="GI97" i="7"/>
  <c r="GI96" i="7"/>
  <c r="GI95" i="7"/>
  <c r="GI94" i="7"/>
  <c r="GI93" i="7"/>
  <c r="GI92" i="7"/>
  <c r="GI91" i="7"/>
  <c r="GI90" i="7"/>
  <c r="GI89" i="7"/>
  <c r="GI88" i="7"/>
  <c r="GI87" i="7"/>
  <c r="GI86" i="7"/>
  <c r="GI85" i="7"/>
  <c r="GI84" i="7"/>
  <c r="GI83" i="7"/>
  <c r="GI82" i="7"/>
  <c r="GI81" i="7"/>
  <c r="GI80" i="7"/>
  <c r="GI79" i="7"/>
  <c r="GI78" i="7"/>
  <c r="GI77" i="7"/>
  <c r="GI76" i="7"/>
  <c r="GI75" i="7"/>
  <c r="GI74" i="7"/>
  <c r="GI73" i="7"/>
  <c r="GI72" i="7"/>
  <c r="GI71" i="7"/>
  <c r="GI70" i="7"/>
  <c r="GI69" i="7"/>
  <c r="GI68" i="7"/>
  <c r="GI67" i="7"/>
  <c r="GI66" i="7"/>
  <c r="GI65" i="7"/>
  <c r="GI64" i="7"/>
  <c r="GI63" i="7"/>
  <c r="GI62" i="7"/>
  <c r="GI61" i="7"/>
  <c r="GI60" i="7"/>
  <c r="GI59" i="7"/>
  <c r="GI58" i="7"/>
  <c r="GI57" i="7"/>
  <c r="GI56" i="7"/>
  <c r="GI55" i="7"/>
  <c r="GI54" i="7"/>
  <c r="GI53" i="7"/>
  <c r="GI52" i="7"/>
  <c r="GI51" i="7"/>
  <c r="GI50" i="7"/>
  <c r="GI49" i="7"/>
  <c r="GI48" i="7"/>
  <c r="GI47" i="7"/>
  <c r="GI46" i="7"/>
  <c r="GI45" i="7"/>
  <c r="GI44" i="7"/>
  <c r="GI43" i="7"/>
  <c r="GI42" i="7"/>
  <c r="GI41" i="7"/>
  <c r="GI40" i="7"/>
  <c r="GI39" i="7"/>
  <c r="GI38" i="7"/>
  <c r="GI37" i="7"/>
  <c r="GI36" i="7"/>
  <c r="GI35" i="7"/>
  <c r="GI34" i="7"/>
  <c r="GI33" i="7"/>
  <c r="GI32" i="7"/>
  <c r="GI31" i="7"/>
  <c r="GI30" i="7"/>
  <c r="GI29" i="7"/>
  <c r="GI28" i="7"/>
  <c r="GI27" i="7"/>
  <c r="GI26" i="7"/>
  <c r="GI25" i="7"/>
  <c r="GI24" i="7"/>
  <c r="GI23" i="7"/>
  <c r="GI22" i="7"/>
  <c r="GI21" i="7"/>
  <c r="GI20" i="7"/>
  <c r="GI19" i="7"/>
  <c r="GI18" i="7"/>
  <c r="GI17" i="7"/>
  <c r="GI16" i="7"/>
  <c r="GI15" i="7"/>
  <c r="GI14" i="7"/>
  <c r="GI13" i="7"/>
  <c r="GI12" i="7"/>
  <c r="GI11" i="7"/>
  <c r="GI10" i="7"/>
  <c r="GI9" i="7"/>
  <c r="GI8" i="7"/>
  <c r="GI7" i="7"/>
  <c r="GI6" i="7"/>
  <c r="GC427" i="7"/>
  <c r="GC426" i="7"/>
  <c r="GC425" i="7"/>
  <c r="GC424" i="7"/>
  <c r="GC423" i="7"/>
  <c r="GC422" i="7"/>
  <c r="GC421" i="7"/>
  <c r="GC420" i="7"/>
  <c r="GC419" i="7"/>
  <c r="GC418" i="7"/>
  <c r="GC417" i="7"/>
  <c r="GC416" i="7"/>
  <c r="GC415" i="7"/>
  <c r="GC414" i="7"/>
  <c r="GC413" i="7"/>
  <c r="GC412" i="7"/>
  <c r="GC411" i="7"/>
  <c r="GC410" i="7"/>
  <c r="GC409" i="7"/>
  <c r="GC408" i="7"/>
  <c r="GC407" i="7"/>
  <c r="GC406" i="7"/>
  <c r="GC405" i="7"/>
  <c r="GC404" i="7"/>
  <c r="GC403" i="7"/>
  <c r="GC402" i="7"/>
  <c r="GC401" i="7"/>
  <c r="GC400" i="7"/>
  <c r="GC399" i="7"/>
  <c r="GC398" i="7"/>
  <c r="GC397" i="7"/>
  <c r="GC396" i="7"/>
  <c r="GC395" i="7"/>
  <c r="GC394" i="7"/>
  <c r="GC393" i="7"/>
  <c r="GC392" i="7"/>
  <c r="GC391" i="7"/>
  <c r="GC390" i="7"/>
  <c r="GC389" i="7"/>
  <c r="GC388" i="7"/>
  <c r="GC387" i="7"/>
  <c r="GC386" i="7"/>
  <c r="GC385" i="7"/>
  <c r="GC384" i="7"/>
  <c r="GC383" i="7"/>
  <c r="GC382" i="7"/>
  <c r="GC381" i="7"/>
  <c r="GC380" i="7"/>
  <c r="GC379" i="7"/>
  <c r="GC378" i="7"/>
  <c r="GC377" i="7"/>
  <c r="GC376" i="7"/>
  <c r="GC375" i="7"/>
  <c r="GC374" i="7"/>
  <c r="GC373" i="7"/>
  <c r="GC372" i="7"/>
  <c r="GC371" i="7"/>
  <c r="GC370" i="7"/>
  <c r="GC369" i="7"/>
  <c r="GC368" i="7"/>
  <c r="GC367" i="7"/>
  <c r="GC366" i="7"/>
  <c r="GC365" i="7"/>
  <c r="GC364" i="7"/>
  <c r="GC363" i="7"/>
  <c r="GC362" i="7"/>
  <c r="GC361" i="7"/>
  <c r="GC360" i="7"/>
  <c r="GC359" i="7"/>
  <c r="GC358" i="7"/>
  <c r="GC357" i="7"/>
  <c r="GC356" i="7"/>
  <c r="GC355" i="7"/>
  <c r="GC354" i="7"/>
  <c r="GC353" i="7"/>
  <c r="GC352" i="7"/>
  <c r="GC351" i="7"/>
  <c r="GC350" i="7"/>
  <c r="GC349" i="7"/>
  <c r="GC348" i="7"/>
  <c r="GC347" i="7"/>
  <c r="GC346" i="7"/>
  <c r="GC345" i="7"/>
  <c r="GC344" i="7"/>
  <c r="GC343" i="7"/>
  <c r="GC342" i="7"/>
  <c r="GC341" i="7"/>
  <c r="GC340" i="7"/>
  <c r="GC339" i="7"/>
  <c r="GC338" i="7"/>
  <c r="GC337" i="7"/>
  <c r="GC336" i="7"/>
  <c r="GC335" i="7"/>
  <c r="GC334" i="7"/>
  <c r="GC333" i="7"/>
  <c r="GC332" i="7"/>
  <c r="GC331" i="7"/>
  <c r="GC330" i="7"/>
  <c r="GC329" i="7"/>
  <c r="GC328" i="7"/>
  <c r="GC327" i="7"/>
  <c r="GC326" i="7"/>
  <c r="GC325" i="7"/>
  <c r="GC324" i="7"/>
  <c r="GC323" i="7"/>
  <c r="GC322" i="7"/>
  <c r="GC321" i="7"/>
  <c r="GC320" i="7"/>
  <c r="GC319" i="7"/>
  <c r="GC318" i="7"/>
  <c r="GC317" i="7"/>
  <c r="GC316" i="7"/>
  <c r="GC315" i="7"/>
  <c r="GC314" i="7"/>
  <c r="GC313" i="7"/>
  <c r="GC312" i="7"/>
  <c r="GC311" i="7"/>
  <c r="GC310" i="7"/>
  <c r="GC309" i="7"/>
  <c r="GC308" i="7"/>
  <c r="GC307" i="7"/>
  <c r="GC306" i="7"/>
  <c r="GC305" i="7"/>
  <c r="GC304" i="7"/>
  <c r="GC303" i="7"/>
  <c r="GC302" i="7"/>
  <c r="GC301" i="7"/>
  <c r="GC300" i="7"/>
  <c r="GC299" i="7"/>
  <c r="GC298" i="7"/>
  <c r="GC297" i="7"/>
  <c r="GC296" i="7"/>
  <c r="GC295" i="7"/>
  <c r="GC294" i="7"/>
  <c r="GC293" i="7"/>
  <c r="GC292" i="7"/>
  <c r="GC291" i="7"/>
  <c r="GC290" i="7"/>
  <c r="GC289" i="7"/>
  <c r="GC288" i="7"/>
  <c r="GC287" i="7"/>
  <c r="GC286" i="7"/>
  <c r="GC285" i="7"/>
  <c r="GC284" i="7"/>
  <c r="GC283" i="7"/>
  <c r="GC282" i="7"/>
  <c r="GC281" i="7"/>
  <c r="GC280" i="7"/>
  <c r="GC279" i="7"/>
  <c r="GC278" i="7"/>
  <c r="GC277" i="7"/>
  <c r="GC276" i="7"/>
  <c r="GC275" i="7"/>
  <c r="GC274" i="7"/>
  <c r="GC273" i="7"/>
  <c r="GC272" i="7"/>
  <c r="GC271" i="7"/>
  <c r="GC270" i="7"/>
  <c r="GC269" i="7"/>
  <c r="GC268" i="7"/>
  <c r="GC267" i="7"/>
  <c r="GC266" i="7"/>
  <c r="GC265" i="7"/>
  <c r="GC264" i="7"/>
  <c r="GC263" i="7"/>
  <c r="GC262" i="7"/>
  <c r="GC261" i="7"/>
  <c r="GC260" i="7"/>
  <c r="GC259" i="7"/>
  <c r="GC258" i="7"/>
  <c r="GC257" i="7"/>
  <c r="GC256" i="7"/>
  <c r="GC255" i="7"/>
  <c r="GC254" i="7"/>
  <c r="GC253" i="7"/>
  <c r="GC252" i="7"/>
  <c r="GC251" i="7"/>
  <c r="GC250" i="7"/>
  <c r="GC249" i="7"/>
  <c r="GC248" i="7"/>
  <c r="GC247" i="7"/>
  <c r="GC246" i="7"/>
  <c r="GC245" i="7"/>
  <c r="GC244" i="7"/>
  <c r="GC243" i="7"/>
  <c r="GC242" i="7"/>
  <c r="GC241" i="7"/>
  <c r="GC240" i="7"/>
  <c r="GC239" i="7"/>
  <c r="GC238" i="7"/>
  <c r="GC237" i="7"/>
  <c r="GC236" i="7"/>
  <c r="GC235" i="7"/>
  <c r="GC234" i="7"/>
  <c r="GC233" i="7"/>
  <c r="GC232" i="7"/>
  <c r="GC231" i="7"/>
  <c r="GC230" i="7"/>
  <c r="GC229" i="7"/>
  <c r="GC228" i="7"/>
  <c r="GC227" i="7"/>
  <c r="GC226" i="7"/>
  <c r="GC225" i="7"/>
  <c r="GC224" i="7"/>
  <c r="GC223" i="7"/>
  <c r="GC222" i="7"/>
  <c r="GC221" i="7"/>
  <c r="GC220" i="7"/>
  <c r="GC219" i="7"/>
  <c r="GC218" i="7"/>
  <c r="GC217" i="7"/>
  <c r="GC216" i="7"/>
  <c r="GC215" i="7"/>
  <c r="GC214" i="7"/>
  <c r="GC213" i="7"/>
  <c r="GC212" i="7"/>
  <c r="GC211" i="7"/>
  <c r="GC210" i="7"/>
  <c r="GC209" i="7"/>
  <c r="GC208" i="7"/>
  <c r="GC207" i="7"/>
  <c r="GC206" i="7"/>
  <c r="GC205" i="7"/>
  <c r="GC204" i="7"/>
  <c r="GC203" i="7"/>
  <c r="GC202" i="7"/>
  <c r="GC201" i="7"/>
  <c r="GC200" i="7"/>
  <c r="GC199" i="7"/>
  <c r="GC198" i="7"/>
  <c r="GC197" i="7"/>
  <c r="GC196" i="7"/>
  <c r="GC195" i="7"/>
  <c r="GC194" i="7"/>
  <c r="GC193" i="7"/>
  <c r="GC192" i="7"/>
  <c r="GC191" i="7"/>
  <c r="GC190" i="7"/>
  <c r="GC189" i="7"/>
  <c r="GC188" i="7"/>
  <c r="GC187" i="7"/>
  <c r="GC186" i="7"/>
  <c r="GC185" i="7"/>
  <c r="GC184" i="7"/>
  <c r="GC183" i="7"/>
  <c r="GC182" i="7"/>
  <c r="GC181" i="7"/>
  <c r="GC180" i="7"/>
  <c r="GC179" i="7"/>
  <c r="GC178" i="7"/>
  <c r="GC177" i="7"/>
  <c r="GC176" i="7"/>
  <c r="GC175" i="7"/>
  <c r="GC174" i="7"/>
  <c r="GC173" i="7"/>
  <c r="GC172" i="7"/>
  <c r="GC171" i="7"/>
  <c r="GC170" i="7"/>
  <c r="GC169" i="7"/>
  <c r="GC168" i="7"/>
  <c r="GC167" i="7"/>
  <c r="GC166" i="7"/>
  <c r="GC165" i="7"/>
  <c r="GC164" i="7"/>
  <c r="GC163" i="7"/>
  <c r="GC162" i="7"/>
  <c r="GC161" i="7"/>
  <c r="GC160" i="7"/>
  <c r="GC159" i="7"/>
  <c r="GC158" i="7"/>
  <c r="GC157" i="7"/>
  <c r="GC156" i="7"/>
  <c r="GC155" i="7"/>
  <c r="GC154" i="7"/>
  <c r="GC153" i="7"/>
  <c r="GC152" i="7"/>
  <c r="GC151" i="7"/>
  <c r="GC150" i="7"/>
  <c r="GC149" i="7"/>
  <c r="GC148" i="7"/>
  <c r="GC147" i="7"/>
  <c r="GC146" i="7"/>
  <c r="GC145" i="7"/>
  <c r="GC144" i="7"/>
  <c r="GC143" i="7"/>
  <c r="GC142" i="7"/>
  <c r="GC141" i="7"/>
  <c r="GC140" i="7"/>
  <c r="GC139" i="7"/>
  <c r="GC138" i="7"/>
  <c r="GC137" i="7"/>
  <c r="GC136" i="7"/>
  <c r="GC135" i="7"/>
  <c r="GC134" i="7"/>
  <c r="GC133" i="7"/>
  <c r="GC132" i="7"/>
  <c r="GC131" i="7"/>
  <c r="GC130" i="7"/>
  <c r="GC129" i="7"/>
  <c r="GC128" i="7"/>
  <c r="GC127" i="7"/>
  <c r="GC126" i="7"/>
  <c r="GC125" i="7"/>
  <c r="GC124" i="7"/>
  <c r="GC123" i="7"/>
  <c r="GC122" i="7"/>
  <c r="GC121" i="7"/>
  <c r="GC120" i="7"/>
  <c r="GC119" i="7"/>
  <c r="GC118" i="7"/>
  <c r="GC117" i="7"/>
  <c r="GC116" i="7"/>
  <c r="GC115" i="7"/>
  <c r="GC114" i="7"/>
  <c r="GC113" i="7"/>
  <c r="GC112" i="7"/>
  <c r="GC111" i="7"/>
  <c r="GC110" i="7"/>
  <c r="GC109" i="7"/>
  <c r="GC108" i="7"/>
  <c r="GC107" i="7"/>
  <c r="GC106" i="7"/>
  <c r="GC105" i="7"/>
  <c r="GC104" i="7"/>
  <c r="GC103" i="7"/>
  <c r="GC102" i="7"/>
  <c r="GC101" i="7"/>
  <c r="GC100" i="7"/>
  <c r="GC99" i="7"/>
  <c r="GC98" i="7"/>
  <c r="GC97" i="7"/>
  <c r="GC96" i="7"/>
  <c r="GC95" i="7"/>
  <c r="GC94" i="7"/>
  <c r="GC93" i="7"/>
  <c r="GC92" i="7"/>
  <c r="GC91" i="7"/>
  <c r="GC90" i="7"/>
  <c r="GC89" i="7"/>
  <c r="GC88" i="7"/>
  <c r="GC87" i="7"/>
  <c r="GC86" i="7"/>
  <c r="GC85" i="7"/>
  <c r="GC84" i="7"/>
  <c r="GC83" i="7"/>
  <c r="GC82" i="7"/>
  <c r="GC81" i="7"/>
  <c r="GC80" i="7"/>
  <c r="GC79" i="7"/>
  <c r="GC78" i="7"/>
  <c r="GC77" i="7"/>
  <c r="GC76" i="7"/>
  <c r="GC75" i="7"/>
  <c r="GC74" i="7"/>
  <c r="GC73" i="7"/>
  <c r="GC72" i="7"/>
  <c r="GC71" i="7"/>
  <c r="GC70" i="7"/>
  <c r="GC69" i="7"/>
  <c r="GC68" i="7"/>
  <c r="GC67" i="7"/>
  <c r="GC66" i="7"/>
  <c r="GC65" i="7"/>
  <c r="GC64" i="7"/>
  <c r="GC63" i="7"/>
  <c r="GC62" i="7"/>
  <c r="GC61" i="7"/>
  <c r="GC60" i="7"/>
  <c r="GC59" i="7"/>
  <c r="GC58" i="7"/>
  <c r="GC57" i="7"/>
  <c r="GC56" i="7"/>
  <c r="GC55" i="7"/>
  <c r="GC54" i="7"/>
  <c r="GC53" i="7"/>
  <c r="GC52" i="7"/>
  <c r="GC51" i="7"/>
  <c r="GC50" i="7"/>
  <c r="GC49" i="7"/>
  <c r="GC48" i="7"/>
  <c r="GC47" i="7"/>
  <c r="GC46" i="7"/>
  <c r="GC45" i="7"/>
  <c r="GC44" i="7"/>
  <c r="GC43" i="7"/>
  <c r="GC42" i="7"/>
  <c r="GC41" i="7"/>
  <c r="GC40" i="7"/>
  <c r="GC39" i="7"/>
  <c r="GC38" i="7"/>
  <c r="GC37" i="7"/>
  <c r="GC36" i="7"/>
  <c r="GC35" i="7"/>
  <c r="GC34" i="7"/>
  <c r="GC33" i="7"/>
  <c r="GC32" i="7"/>
  <c r="GC31" i="7"/>
  <c r="GC30" i="7"/>
  <c r="GC29" i="7"/>
  <c r="GC28" i="7"/>
  <c r="GC27" i="7"/>
  <c r="GC26" i="7"/>
  <c r="GC25" i="7"/>
  <c r="GC24" i="7"/>
  <c r="GC23" i="7"/>
  <c r="GC22" i="7"/>
  <c r="GC21" i="7"/>
  <c r="GC20" i="7"/>
  <c r="GC19" i="7"/>
  <c r="GC18" i="7"/>
  <c r="GC17" i="7"/>
  <c r="GC16" i="7"/>
  <c r="GC15" i="7"/>
  <c r="GC14" i="7"/>
  <c r="GC13" i="7"/>
  <c r="GC12" i="7"/>
  <c r="GC11" i="7"/>
  <c r="GC10" i="7"/>
  <c r="GC9" i="7"/>
  <c r="GC8" i="7"/>
  <c r="GC7" i="7"/>
  <c r="GC6" i="7"/>
  <c r="FW427" i="7"/>
  <c r="FW426" i="7"/>
  <c r="FW425" i="7"/>
  <c r="FW424" i="7"/>
  <c r="FW423" i="7"/>
  <c r="FW422" i="7"/>
  <c r="FW421" i="7"/>
  <c r="FW420" i="7"/>
  <c r="FW419" i="7"/>
  <c r="FW418" i="7"/>
  <c r="FW417" i="7"/>
  <c r="FW416" i="7"/>
  <c r="FW415" i="7"/>
  <c r="FW414" i="7"/>
  <c r="FW413" i="7"/>
  <c r="FW412" i="7"/>
  <c r="FW411" i="7"/>
  <c r="FW410" i="7"/>
  <c r="FW409" i="7"/>
  <c r="FW408" i="7"/>
  <c r="FW407" i="7"/>
  <c r="FW406" i="7"/>
  <c r="FW405" i="7"/>
  <c r="FW404" i="7"/>
  <c r="FW403" i="7"/>
  <c r="FW402" i="7"/>
  <c r="FW401" i="7"/>
  <c r="FW400" i="7"/>
  <c r="FW399" i="7"/>
  <c r="FW398" i="7"/>
  <c r="FW397" i="7"/>
  <c r="FW396" i="7"/>
  <c r="FW395" i="7"/>
  <c r="FW394" i="7"/>
  <c r="FW393" i="7"/>
  <c r="FW392" i="7"/>
  <c r="FW391" i="7"/>
  <c r="FW390" i="7"/>
  <c r="FW389" i="7"/>
  <c r="FW388" i="7"/>
  <c r="FW387" i="7"/>
  <c r="FW386" i="7"/>
  <c r="FW385" i="7"/>
  <c r="FW384" i="7"/>
  <c r="FW383" i="7"/>
  <c r="FW382" i="7"/>
  <c r="FW381" i="7"/>
  <c r="FW380" i="7"/>
  <c r="FW379" i="7"/>
  <c r="FW378" i="7"/>
  <c r="FW377" i="7"/>
  <c r="FW376" i="7"/>
  <c r="FW375" i="7"/>
  <c r="FW374" i="7"/>
  <c r="FW373" i="7"/>
  <c r="FW372" i="7"/>
  <c r="FW371" i="7"/>
  <c r="FW370" i="7"/>
  <c r="FW369" i="7"/>
  <c r="FW368" i="7"/>
  <c r="FW367" i="7"/>
  <c r="FW366" i="7"/>
  <c r="FW365" i="7"/>
  <c r="FW364" i="7"/>
  <c r="FW363" i="7"/>
  <c r="FW362" i="7"/>
  <c r="FW361" i="7"/>
  <c r="FW360" i="7"/>
  <c r="FW359" i="7"/>
  <c r="FW358" i="7"/>
  <c r="FW357" i="7"/>
  <c r="FW356" i="7"/>
  <c r="FW355" i="7"/>
  <c r="FW354" i="7"/>
  <c r="FW353" i="7"/>
  <c r="FW352" i="7"/>
  <c r="FW351" i="7"/>
  <c r="FW350" i="7"/>
  <c r="FW349" i="7"/>
  <c r="FW348" i="7"/>
  <c r="FW347" i="7"/>
  <c r="FW346" i="7"/>
  <c r="FW345" i="7"/>
  <c r="FW344" i="7"/>
  <c r="FW343" i="7"/>
  <c r="FW342" i="7"/>
  <c r="FW341" i="7"/>
  <c r="FW340" i="7"/>
  <c r="FW339" i="7"/>
  <c r="FW338" i="7"/>
  <c r="FW337" i="7"/>
  <c r="FW336" i="7"/>
  <c r="FW335" i="7"/>
  <c r="FW334" i="7"/>
  <c r="FW333" i="7"/>
  <c r="FW332" i="7"/>
  <c r="FW331" i="7"/>
  <c r="FW330" i="7"/>
  <c r="FW329" i="7"/>
  <c r="FW328" i="7"/>
  <c r="FW327" i="7"/>
  <c r="FW326" i="7"/>
  <c r="FW325" i="7"/>
  <c r="FW324" i="7"/>
  <c r="FW323" i="7"/>
  <c r="FW322" i="7"/>
  <c r="FW321" i="7"/>
  <c r="FW320" i="7"/>
  <c r="FW319" i="7"/>
  <c r="FW318" i="7"/>
  <c r="FW317" i="7"/>
  <c r="FW316" i="7"/>
  <c r="FW315" i="7"/>
  <c r="FW314" i="7"/>
  <c r="FW313" i="7"/>
  <c r="FW312" i="7"/>
  <c r="FW311" i="7"/>
  <c r="FW310" i="7"/>
  <c r="FW309" i="7"/>
  <c r="FW308" i="7"/>
  <c r="FW307" i="7"/>
  <c r="FW306" i="7"/>
  <c r="FW305" i="7"/>
  <c r="FW304" i="7"/>
  <c r="FW303" i="7"/>
  <c r="FW302" i="7"/>
  <c r="FW301" i="7"/>
  <c r="FW300" i="7"/>
  <c r="FW299" i="7"/>
  <c r="FW298" i="7"/>
  <c r="FW297" i="7"/>
  <c r="FW296" i="7"/>
  <c r="FW295" i="7"/>
  <c r="FW294" i="7"/>
  <c r="FW293" i="7"/>
  <c r="FW292" i="7"/>
  <c r="FW291" i="7"/>
  <c r="FW290" i="7"/>
  <c r="FW289" i="7"/>
  <c r="FW288" i="7"/>
  <c r="FW287" i="7"/>
  <c r="FW286" i="7"/>
  <c r="FW285" i="7"/>
  <c r="FW284" i="7"/>
  <c r="FW283" i="7"/>
  <c r="FW282" i="7"/>
  <c r="FW281" i="7"/>
  <c r="FW280" i="7"/>
  <c r="FW279" i="7"/>
  <c r="FW278" i="7"/>
  <c r="FW277" i="7"/>
  <c r="FW276" i="7"/>
  <c r="FW275" i="7"/>
  <c r="FW274" i="7"/>
  <c r="FW273" i="7"/>
  <c r="FW272" i="7"/>
  <c r="FW271" i="7"/>
  <c r="FW270" i="7"/>
  <c r="FW269" i="7"/>
  <c r="FW268" i="7"/>
  <c r="FW267" i="7"/>
  <c r="FW266" i="7"/>
  <c r="FW265" i="7"/>
  <c r="FW264" i="7"/>
  <c r="FW263" i="7"/>
  <c r="FW262" i="7"/>
  <c r="FW261" i="7"/>
  <c r="FW260" i="7"/>
  <c r="FW259" i="7"/>
  <c r="FW258" i="7"/>
  <c r="FW257" i="7"/>
  <c r="FW256" i="7"/>
  <c r="FW255" i="7"/>
  <c r="FW254" i="7"/>
  <c r="FW253" i="7"/>
  <c r="FW252" i="7"/>
  <c r="FW251" i="7"/>
  <c r="FW250" i="7"/>
  <c r="FW249" i="7"/>
  <c r="FW248" i="7"/>
  <c r="FW247" i="7"/>
  <c r="FW246" i="7"/>
  <c r="FW245" i="7"/>
  <c r="FW244" i="7"/>
  <c r="FW243" i="7"/>
  <c r="FW242" i="7"/>
  <c r="FW241" i="7"/>
  <c r="FW240" i="7"/>
  <c r="FW239" i="7"/>
  <c r="FW238" i="7"/>
  <c r="FW237" i="7"/>
  <c r="FW236" i="7"/>
  <c r="FW235" i="7"/>
  <c r="FW234" i="7"/>
  <c r="FW233" i="7"/>
  <c r="FW232" i="7"/>
  <c r="FW231" i="7"/>
  <c r="FW230" i="7"/>
  <c r="FW229" i="7"/>
  <c r="FW228" i="7"/>
  <c r="FW227" i="7"/>
  <c r="FW226" i="7"/>
  <c r="FW225" i="7"/>
  <c r="FW224" i="7"/>
  <c r="FW223" i="7"/>
  <c r="FW222" i="7"/>
  <c r="FW221" i="7"/>
  <c r="FW220" i="7"/>
  <c r="FW219" i="7"/>
  <c r="FW218" i="7"/>
  <c r="FW217" i="7"/>
  <c r="FW216" i="7"/>
  <c r="FW215" i="7"/>
  <c r="FW214" i="7"/>
  <c r="FW213" i="7"/>
  <c r="FW212" i="7"/>
  <c r="FW211" i="7"/>
  <c r="FW210" i="7"/>
  <c r="FW209" i="7"/>
  <c r="FW208" i="7"/>
  <c r="FW207" i="7"/>
  <c r="FW206" i="7"/>
  <c r="FW205" i="7"/>
  <c r="FW204" i="7"/>
  <c r="FW203" i="7"/>
  <c r="FW202" i="7"/>
  <c r="FW201" i="7"/>
  <c r="FW200" i="7"/>
  <c r="FW199" i="7"/>
  <c r="FW198" i="7"/>
  <c r="FW197" i="7"/>
  <c r="FW196" i="7"/>
  <c r="FW195" i="7"/>
  <c r="FW194" i="7"/>
  <c r="FW193" i="7"/>
  <c r="FW192" i="7"/>
  <c r="FW191" i="7"/>
  <c r="FW190" i="7"/>
  <c r="FW189" i="7"/>
  <c r="FW188" i="7"/>
  <c r="FW187" i="7"/>
  <c r="FW186" i="7"/>
  <c r="FW185" i="7"/>
  <c r="FW184" i="7"/>
  <c r="FW183" i="7"/>
  <c r="FW182" i="7"/>
  <c r="FW181" i="7"/>
  <c r="FW180" i="7"/>
  <c r="FW179" i="7"/>
  <c r="FW178" i="7"/>
  <c r="FW177" i="7"/>
  <c r="FW176" i="7"/>
  <c r="FW175" i="7"/>
  <c r="FW174" i="7"/>
  <c r="FW173" i="7"/>
  <c r="FW172" i="7"/>
  <c r="FW171" i="7"/>
  <c r="FW170" i="7"/>
  <c r="FW169" i="7"/>
  <c r="FW168" i="7"/>
  <c r="FW167" i="7"/>
  <c r="FW166" i="7"/>
  <c r="FW165" i="7"/>
  <c r="FW164" i="7"/>
  <c r="FW163" i="7"/>
  <c r="FW162" i="7"/>
  <c r="FW161" i="7"/>
  <c r="FW160" i="7"/>
  <c r="FW159" i="7"/>
  <c r="FW158" i="7"/>
  <c r="FW157" i="7"/>
  <c r="FW156" i="7"/>
  <c r="FW155" i="7"/>
  <c r="FW154" i="7"/>
  <c r="FW153" i="7"/>
  <c r="FW152" i="7"/>
  <c r="FW151" i="7"/>
  <c r="FW150" i="7"/>
  <c r="FW149" i="7"/>
  <c r="FW148" i="7"/>
  <c r="FW147" i="7"/>
  <c r="FW146" i="7"/>
  <c r="FW145" i="7"/>
  <c r="FW144" i="7"/>
  <c r="FW143" i="7"/>
  <c r="FW142" i="7"/>
  <c r="FW141" i="7"/>
  <c r="FW140" i="7"/>
  <c r="FW139" i="7"/>
  <c r="FW138" i="7"/>
  <c r="FW137" i="7"/>
  <c r="FW136" i="7"/>
  <c r="FW135" i="7"/>
  <c r="FW134" i="7"/>
  <c r="FW133" i="7"/>
  <c r="FW132" i="7"/>
  <c r="FW131" i="7"/>
  <c r="FW130" i="7"/>
  <c r="FW129" i="7"/>
  <c r="FW128" i="7"/>
  <c r="FW127" i="7"/>
  <c r="FW126" i="7"/>
  <c r="FW125" i="7"/>
  <c r="FW124" i="7"/>
  <c r="FW123" i="7"/>
  <c r="FW122" i="7"/>
  <c r="FW121" i="7"/>
  <c r="FW120" i="7"/>
  <c r="FW119" i="7"/>
  <c r="FW118" i="7"/>
  <c r="FW117" i="7"/>
  <c r="FW116" i="7"/>
  <c r="FW115" i="7"/>
  <c r="FW114" i="7"/>
  <c r="FW113" i="7"/>
  <c r="FW112" i="7"/>
  <c r="FW111" i="7"/>
  <c r="FW110" i="7"/>
  <c r="FW109" i="7"/>
  <c r="FW108" i="7"/>
  <c r="FW107" i="7"/>
  <c r="FW106" i="7"/>
  <c r="FW105" i="7"/>
  <c r="FW104" i="7"/>
  <c r="FW103" i="7"/>
  <c r="FW102" i="7"/>
  <c r="FW101" i="7"/>
  <c r="FW100" i="7"/>
  <c r="FW99" i="7"/>
  <c r="FW98" i="7"/>
  <c r="FW97" i="7"/>
  <c r="FW96" i="7"/>
  <c r="FW95" i="7"/>
  <c r="FW94" i="7"/>
  <c r="FW93" i="7"/>
  <c r="FW92" i="7"/>
  <c r="FW91" i="7"/>
  <c r="FW90" i="7"/>
  <c r="FW89" i="7"/>
  <c r="FW88" i="7"/>
  <c r="FW87" i="7"/>
  <c r="FW86" i="7"/>
  <c r="FW85" i="7"/>
  <c r="FW84" i="7"/>
  <c r="FW83" i="7"/>
  <c r="FW82" i="7"/>
  <c r="FW81" i="7"/>
  <c r="FW80" i="7"/>
  <c r="FW79" i="7"/>
  <c r="FW78" i="7"/>
  <c r="FW77" i="7"/>
  <c r="FW76" i="7"/>
  <c r="FW75" i="7"/>
  <c r="FW74" i="7"/>
  <c r="FW73" i="7"/>
  <c r="FW72" i="7"/>
  <c r="FW71" i="7"/>
  <c r="FW70" i="7"/>
  <c r="FW69" i="7"/>
  <c r="FW68" i="7"/>
  <c r="FW67" i="7"/>
  <c r="FW66" i="7"/>
  <c r="FW65" i="7"/>
  <c r="FW64" i="7"/>
  <c r="FW63" i="7"/>
  <c r="FW62" i="7"/>
  <c r="FW61" i="7"/>
  <c r="FW60" i="7"/>
  <c r="FW59" i="7"/>
  <c r="FW58" i="7"/>
  <c r="FW57" i="7"/>
  <c r="FW56" i="7"/>
  <c r="FW55" i="7"/>
  <c r="FW54" i="7"/>
  <c r="FW53" i="7"/>
  <c r="FW52" i="7"/>
  <c r="FW51" i="7"/>
  <c r="FW50" i="7"/>
  <c r="FW49" i="7"/>
  <c r="FW48" i="7"/>
  <c r="FW47" i="7"/>
  <c r="FW46" i="7"/>
  <c r="FW45" i="7"/>
  <c r="FW44" i="7"/>
  <c r="FW43" i="7"/>
  <c r="FW42" i="7"/>
  <c r="FW41" i="7"/>
  <c r="FW40" i="7"/>
  <c r="FW39" i="7"/>
  <c r="FW38" i="7"/>
  <c r="FW37" i="7"/>
  <c r="FW36" i="7"/>
  <c r="FW35" i="7"/>
  <c r="FW34" i="7"/>
  <c r="FW33" i="7"/>
  <c r="FW32" i="7"/>
  <c r="FW31" i="7"/>
  <c r="FW30" i="7"/>
  <c r="FW29" i="7"/>
  <c r="FW28" i="7"/>
  <c r="FW27" i="7"/>
  <c r="FW26" i="7"/>
  <c r="FW25" i="7"/>
  <c r="FW24" i="7"/>
  <c r="FW23" i="7"/>
  <c r="FW22" i="7"/>
  <c r="FW21" i="7"/>
  <c r="FW20" i="7"/>
  <c r="FW19" i="7"/>
  <c r="FW18" i="7"/>
  <c r="FW17" i="7"/>
  <c r="FW16" i="7"/>
  <c r="FW15" i="7"/>
  <c r="FW14" i="7"/>
  <c r="FW13" i="7"/>
  <c r="FW12" i="7"/>
  <c r="FW11" i="7"/>
  <c r="FW10" i="7"/>
  <c r="FW9" i="7"/>
  <c r="FW8" i="7"/>
  <c r="FW7" i="7"/>
  <c r="FW6" i="7"/>
  <c r="FQ427" i="7"/>
  <c r="FQ426" i="7"/>
  <c r="FQ425" i="7"/>
  <c r="FQ424" i="7"/>
  <c r="FQ423" i="7"/>
  <c r="FQ422" i="7"/>
  <c r="FQ421" i="7"/>
  <c r="FQ420" i="7"/>
  <c r="FQ419" i="7"/>
  <c r="FQ418" i="7"/>
  <c r="FQ417" i="7"/>
  <c r="FQ416" i="7"/>
  <c r="FQ415" i="7"/>
  <c r="FQ414" i="7"/>
  <c r="FQ413" i="7"/>
  <c r="FQ412" i="7"/>
  <c r="FQ411" i="7"/>
  <c r="FQ410" i="7"/>
  <c r="FQ409" i="7"/>
  <c r="FQ408" i="7"/>
  <c r="FQ407" i="7"/>
  <c r="FQ406" i="7"/>
  <c r="FQ405" i="7"/>
  <c r="FQ404" i="7"/>
  <c r="FQ403" i="7"/>
  <c r="FQ402" i="7"/>
  <c r="FQ401" i="7"/>
  <c r="FQ400" i="7"/>
  <c r="FQ399" i="7"/>
  <c r="FQ398" i="7"/>
  <c r="FQ397" i="7"/>
  <c r="FQ396" i="7"/>
  <c r="FQ395" i="7"/>
  <c r="FQ394" i="7"/>
  <c r="FQ393" i="7"/>
  <c r="FQ392" i="7"/>
  <c r="FQ391" i="7"/>
  <c r="FQ390" i="7"/>
  <c r="FQ389" i="7"/>
  <c r="FQ388" i="7"/>
  <c r="FQ387" i="7"/>
  <c r="FQ386" i="7"/>
  <c r="FQ385" i="7"/>
  <c r="FQ384" i="7"/>
  <c r="FQ383" i="7"/>
  <c r="FQ382" i="7"/>
  <c r="FQ381" i="7"/>
  <c r="FQ380" i="7"/>
  <c r="FQ379" i="7"/>
  <c r="FQ378" i="7"/>
  <c r="FQ377" i="7"/>
  <c r="FQ376" i="7"/>
  <c r="FQ375" i="7"/>
  <c r="FQ374" i="7"/>
  <c r="FQ373" i="7"/>
  <c r="FQ372" i="7"/>
  <c r="FQ371" i="7"/>
  <c r="FQ370" i="7"/>
  <c r="FQ369" i="7"/>
  <c r="FQ368" i="7"/>
  <c r="FQ367" i="7"/>
  <c r="FQ366" i="7"/>
  <c r="FQ365" i="7"/>
  <c r="FQ364" i="7"/>
  <c r="FQ363" i="7"/>
  <c r="FQ362" i="7"/>
  <c r="FQ361" i="7"/>
  <c r="FQ360" i="7"/>
  <c r="FQ359" i="7"/>
  <c r="FQ358" i="7"/>
  <c r="FQ357" i="7"/>
  <c r="FQ356" i="7"/>
  <c r="FQ355" i="7"/>
  <c r="FQ354" i="7"/>
  <c r="FQ353" i="7"/>
  <c r="FQ352" i="7"/>
  <c r="FQ351" i="7"/>
  <c r="FQ350" i="7"/>
  <c r="FQ349" i="7"/>
  <c r="FQ348" i="7"/>
  <c r="FQ347" i="7"/>
  <c r="FQ346" i="7"/>
  <c r="FQ345" i="7"/>
  <c r="FQ344" i="7"/>
  <c r="FQ343" i="7"/>
  <c r="FQ342" i="7"/>
  <c r="FQ341" i="7"/>
  <c r="FQ340" i="7"/>
  <c r="FQ339" i="7"/>
  <c r="FQ338" i="7"/>
  <c r="FQ337" i="7"/>
  <c r="FQ336" i="7"/>
  <c r="FQ335" i="7"/>
  <c r="FQ334" i="7"/>
  <c r="FQ333" i="7"/>
  <c r="FQ332" i="7"/>
  <c r="FQ331" i="7"/>
  <c r="FQ330" i="7"/>
  <c r="FQ329" i="7"/>
  <c r="FQ328" i="7"/>
  <c r="FQ327" i="7"/>
  <c r="FQ326" i="7"/>
  <c r="FQ325" i="7"/>
  <c r="FQ324" i="7"/>
  <c r="FQ323" i="7"/>
  <c r="FQ322" i="7"/>
  <c r="FQ321" i="7"/>
  <c r="FQ320" i="7"/>
  <c r="FQ319" i="7"/>
  <c r="FQ318" i="7"/>
  <c r="FQ317" i="7"/>
  <c r="FQ316" i="7"/>
  <c r="FQ315" i="7"/>
  <c r="FQ314" i="7"/>
  <c r="FQ313" i="7"/>
  <c r="FQ312" i="7"/>
  <c r="FQ311" i="7"/>
  <c r="FQ310" i="7"/>
  <c r="FQ309" i="7"/>
  <c r="FQ308" i="7"/>
  <c r="FQ307" i="7"/>
  <c r="FQ306" i="7"/>
  <c r="FQ305" i="7"/>
  <c r="FQ304" i="7"/>
  <c r="FQ303" i="7"/>
  <c r="FQ302" i="7"/>
  <c r="FQ301" i="7"/>
  <c r="FQ300" i="7"/>
  <c r="FQ299" i="7"/>
  <c r="FQ298" i="7"/>
  <c r="FQ297" i="7"/>
  <c r="FQ296" i="7"/>
  <c r="FQ295" i="7"/>
  <c r="FQ294" i="7"/>
  <c r="FQ293" i="7"/>
  <c r="FQ292" i="7"/>
  <c r="FQ291" i="7"/>
  <c r="FQ290" i="7"/>
  <c r="FQ289" i="7"/>
  <c r="FQ288" i="7"/>
  <c r="FQ287" i="7"/>
  <c r="FQ286" i="7"/>
  <c r="FQ285" i="7"/>
  <c r="FQ284" i="7"/>
  <c r="FQ283" i="7"/>
  <c r="FQ282" i="7"/>
  <c r="FQ281" i="7"/>
  <c r="FQ280" i="7"/>
  <c r="FQ279" i="7"/>
  <c r="FQ278" i="7"/>
  <c r="FQ277" i="7"/>
  <c r="FQ276" i="7"/>
  <c r="FQ275" i="7"/>
  <c r="FQ274" i="7"/>
  <c r="FQ273" i="7"/>
  <c r="FQ272" i="7"/>
  <c r="FQ271" i="7"/>
  <c r="FQ270" i="7"/>
  <c r="FQ269" i="7"/>
  <c r="FQ268" i="7"/>
  <c r="FQ267" i="7"/>
  <c r="FQ266" i="7"/>
  <c r="FQ265" i="7"/>
  <c r="FQ264" i="7"/>
  <c r="FQ263" i="7"/>
  <c r="FQ262" i="7"/>
  <c r="FQ261" i="7"/>
  <c r="FQ260" i="7"/>
  <c r="FQ259" i="7"/>
  <c r="FQ258" i="7"/>
  <c r="FQ257" i="7"/>
  <c r="FQ256" i="7"/>
  <c r="FQ255" i="7"/>
  <c r="FQ254" i="7"/>
  <c r="FQ253" i="7"/>
  <c r="FQ252" i="7"/>
  <c r="FQ251" i="7"/>
  <c r="FQ250" i="7"/>
  <c r="FQ249" i="7"/>
  <c r="FQ248" i="7"/>
  <c r="FQ247" i="7"/>
  <c r="FQ246" i="7"/>
  <c r="FQ245" i="7"/>
  <c r="FQ244" i="7"/>
  <c r="FQ243" i="7"/>
  <c r="FQ242" i="7"/>
  <c r="FQ241" i="7"/>
  <c r="FQ240" i="7"/>
  <c r="FQ239" i="7"/>
  <c r="FQ238" i="7"/>
  <c r="FQ237" i="7"/>
  <c r="FQ236" i="7"/>
  <c r="FQ235" i="7"/>
  <c r="FQ234" i="7"/>
  <c r="FQ233" i="7"/>
  <c r="FQ232" i="7"/>
  <c r="FQ231" i="7"/>
  <c r="FQ230" i="7"/>
  <c r="FQ229" i="7"/>
  <c r="FQ228" i="7"/>
  <c r="FQ227" i="7"/>
  <c r="FQ226" i="7"/>
  <c r="FQ225" i="7"/>
  <c r="FQ224" i="7"/>
  <c r="FQ223" i="7"/>
  <c r="FQ222" i="7"/>
  <c r="FQ221" i="7"/>
  <c r="FQ220" i="7"/>
  <c r="FQ219" i="7"/>
  <c r="FQ218" i="7"/>
  <c r="FQ217" i="7"/>
  <c r="FQ216" i="7"/>
  <c r="FQ215" i="7"/>
  <c r="FQ214" i="7"/>
  <c r="FQ213" i="7"/>
  <c r="FQ212" i="7"/>
  <c r="FQ211" i="7"/>
  <c r="FQ210" i="7"/>
  <c r="FQ209" i="7"/>
  <c r="FQ208" i="7"/>
  <c r="FQ207" i="7"/>
  <c r="FQ206" i="7"/>
  <c r="FQ205" i="7"/>
  <c r="FQ204" i="7"/>
  <c r="FQ203" i="7"/>
  <c r="FQ202" i="7"/>
  <c r="FQ201" i="7"/>
  <c r="FQ200" i="7"/>
  <c r="FQ199" i="7"/>
  <c r="FQ198" i="7"/>
  <c r="FQ197" i="7"/>
  <c r="FQ196" i="7"/>
  <c r="FQ195" i="7"/>
  <c r="FQ194" i="7"/>
  <c r="FQ193" i="7"/>
  <c r="FQ192" i="7"/>
  <c r="FQ191" i="7"/>
  <c r="FQ190" i="7"/>
  <c r="FQ189" i="7"/>
  <c r="FQ188" i="7"/>
  <c r="FQ187" i="7"/>
  <c r="FQ186" i="7"/>
  <c r="FQ185" i="7"/>
  <c r="FQ184" i="7"/>
  <c r="FQ183" i="7"/>
  <c r="FQ182" i="7"/>
  <c r="FQ181" i="7"/>
  <c r="FQ180" i="7"/>
  <c r="FQ179" i="7"/>
  <c r="FQ178" i="7"/>
  <c r="FQ177" i="7"/>
  <c r="FQ176" i="7"/>
  <c r="FQ175" i="7"/>
  <c r="FQ174" i="7"/>
  <c r="FQ173" i="7"/>
  <c r="FQ172" i="7"/>
  <c r="FQ171" i="7"/>
  <c r="FQ170" i="7"/>
  <c r="FQ169" i="7"/>
  <c r="FQ168" i="7"/>
  <c r="FQ167" i="7"/>
  <c r="FQ166" i="7"/>
  <c r="FQ165" i="7"/>
  <c r="FQ164" i="7"/>
  <c r="FQ163" i="7"/>
  <c r="FQ162" i="7"/>
  <c r="FQ161" i="7"/>
  <c r="FQ160" i="7"/>
  <c r="FQ159" i="7"/>
  <c r="FQ158" i="7"/>
  <c r="FQ157" i="7"/>
  <c r="FQ156" i="7"/>
  <c r="FQ155" i="7"/>
  <c r="FQ154" i="7"/>
  <c r="FQ153" i="7"/>
  <c r="FQ152" i="7"/>
  <c r="FQ151" i="7"/>
  <c r="FQ150" i="7"/>
  <c r="FQ149" i="7"/>
  <c r="FQ148" i="7"/>
  <c r="FQ147" i="7"/>
  <c r="FQ146" i="7"/>
  <c r="FQ145" i="7"/>
  <c r="FQ144" i="7"/>
  <c r="FQ143" i="7"/>
  <c r="FQ142" i="7"/>
  <c r="FQ141" i="7"/>
  <c r="FQ140" i="7"/>
  <c r="FQ139" i="7"/>
  <c r="FQ138" i="7"/>
  <c r="FQ137" i="7"/>
  <c r="FQ136" i="7"/>
  <c r="FQ135" i="7"/>
  <c r="FQ134" i="7"/>
  <c r="FQ133" i="7"/>
  <c r="FQ132" i="7"/>
  <c r="FQ131" i="7"/>
  <c r="FQ130" i="7"/>
  <c r="FQ129" i="7"/>
  <c r="FQ128" i="7"/>
  <c r="FQ127" i="7"/>
  <c r="FQ126" i="7"/>
  <c r="FQ125" i="7"/>
  <c r="FQ124" i="7"/>
  <c r="FQ123" i="7"/>
  <c r="FQ122" i="7"/>
  <c r="FQ121" i="7"/>
  <c r="FQ120" i="7"/>
  <c r="FQ119" i="7"/>
  <c r="FQ118" i="7"/>
  <c r="FQ117" i="7"/>
  <c r="FQ116" i="7"/>
  <c r="FQ115" i="7"/>
  <c r="FQ114" i="7"/>
  <c r="FQ113" i="7"/>
  <c r="FQ112" i="7"/>
  <c r="FQ111" i="7"/>
  <c r="FQ110" i="7"/>
  <c r="FQ109" i="7"/>
  <c r="FQ108" i="7"/>
  <c r="FQ107" i="7"/>
  <c r="FQ106" i="7"/>
  <c r="FQ105" i="7"/>
  <c r="FQ104" i="7"/>
  <c r="FQ103" i="7"/>
  <c r="FQ102" i="7"/>
  <c r="FQ101" i="7"/>
  <c r="FQ100" i="7"/>
  <c r="FQ99" i="7"/>
  <c r="FQ98" i="7"/>
  <c r="FQ97" i="7"/>
  <c r="FQ96" i="7"/>
  <c r="FQ95" i="7"/>
  <c r="FQ94" i="7"/>
  <c r="FQ93" i="7"/>
  <c r="FQ92" i="7"/>
  <c r="FQ91" i="7"/>
  <c r="FQ90" i="7"/>
  <c r="FQ89" i="7"/>
  <c r="FQ88" i="7"/>
  <c r="FQ87" i="7"/>
  <c r="FQ86" i="7"/>
  <c r="FQ85" i="7"/>
  <c r="FQ84" i="7"/>
  <c r="FQ83" i="7"/>
  <c r="FQ82" i="7"/>
  <c r="FQ81" i="7"/>
  <c r="FQ80" i="7"/>
  <c r="FQ79" i="7"/>
  <c r="FQ78" i="7"/>
  <c r="FQ77" i="7"/>
  <c r="FQ76" i="7"/>
  <c r="FQ75" i="7"/>
  <c r="FQ74" i="7"/>
  <c r="FQ73" i="7"/>
  <c r="FQ72" i="7"/>
  <c r="FQ71" i="7"/>
  <c r="FQ70" i="7"/>
  <c r="FQ69" i="7"/>
  <c r="FQ68" i="7"/>
  <c r="FQ67" i="7"/>
  <c r="FQ66" i="7"/>
  <c r="FQ65" i="7"/>
  <c r="FQ64" i="7"/>
  <c r="FQ63" i="7"/>
  <c r="FQ62" i="7"/>
  <c r="FQ61" i="7"/>
  <c r="FQ60" i="7"/>
  <c r="FQ59" i="7"/>
  <c r="FQ58" i="7"/>
  <c r="FQ57" i="7"/>
  <c r="FQ56" i="7"/>
  <c r="FQ55" i="7"/>
  <c r="FQ54" i="7"/>
  <c r="FQ53" i="7"/>
  <c r="FQ52" i="7"/>
  <c r="FQ51" i="7"/>
  <c r="FQ50" i="7"/>
  <c r="FQ49" i="7"/>
  <c r="FQ48" i="7"/>
  <c r="FQ47" i="7"/>
  <c r="FQ46" i="7"/>
  <c r="FQ45" i="7"/>
  <c r="FQ44" i="7"/>
  <c r="FQ43" i="7"/>
  <c r="FQ42" i="7"/>
  <c r="FQ41" i="7"/>
  <c r="FQ40" i="7"/>
  <c r="FQ39" i="7"/>
  <c r="FQ38" i="7"/>
  <c r="FQ37" i="7"/>
  <c r="FQ36" i="7"/>
  <c r="FQ35" i="7"/>
  <c r="FQ34" i="7"/>
  <c r="FQ33" i="7"/>
  <c r="FQ32" i="7"/>
  <c r="FQ31" i="7"/>
  <c r="FQ30" i="7"/>
  <c r="FQ29" i="7"/>
  <c r="FQ28" i="7"/>
  <c r="FQ27" i="7"/>
  <c r="FQ26" i="7"/>
  <c r="FQ25" i="7"/>
  <c r="FQ24" i="7"/>
  <c r="FQ23" i="7"/>
  <c r="FQ22" i="7"/>
  <c r="FQ21" i="7"/>
  <c r="FQ20" i="7"/>
  <c r="FQ19" i="7"/>
  <c r="FQ18" i="7"/>
  <c r="FQ17" i="7"/>
  <c r="FQ16" i="7"/>
  <c r="FQ15" i="7"/>
  <c r="FQ14" i="7"/>
  <c r="FQ13" i="7"/>
  <c r="FQ12" i="7"/>
  <c r="FQ11" i="7"/>
  <c r="FQ10" i="7"/>
  <c r="FQ9" i="7"/>
  <c r="FQ8" i="7"/>
  <c r="FQ7" i="7"/>
  <c r="FQ6" i="7"/>
  <c r="FK427" i="7"/>
  <c r="FK426" i="7"/>
  <c r="FK425" i="7"/>
  <c r="FK424" i="7"/>
  <c r="FK423" i="7"/>
  <c r="FK422" i="7"/>
  <c r="FK421" i="7"/>
  <c r="FK420" i="7"/>
  <c r="FK419" i="7"/>
  <c r="FK418" i="7"/>
  <c r="FK417" i="7"/>
  <c r="FK416" i="7"/>
  <c r="FK415" i="7"/>
  <c r="FK414" i="7"/>
  <c r="FK413" i="7"/>
  <c r="FK412" i="7"/>
  <c r="FK411" i="7"/>
  <c r="FK410" i="7"/>
  <c r="FK409" i="7"/>
  <c r="FK408" i="7"/>
  <c r="FK407" i="7"/>
  <c r="FK406" i="7"/>
  <c r="FK405" i="7"/>
  <c r="FK404" i="7"/>
  <c r="FK403" i="7"/>
  <c r="FK402" i="7"/>
  <c r="FK401" i="7"/>
  <c r="FK400" i="7"/>
  <c r="FK399" i="7"/>
  <c r="FK398" i="7"/>
  <c r="FK397" i="7"/>
  <c r="FK396" i="7"/>
  <c r="FK395" i="7"/>
  <c r="FK394" i="7"/>
  <c r="FK393" i="7"/>
  <c r="FK392" i="7"/>
  <c r="FK391" i="7"/>
  <c r="FK390" i="7"/>
  <c r="FK389" i="7"/>
  <c r="FK388" i="7"/>
  <c r="FK387" i="7"/>
  <c r="FK386" i="7"/>
  <c r="FK385" i="7"/>
  <c r="FK384" i="7"/>
  <c r="FK383" i="7"/>
  <c r="FK382" i="7"/>
  <c r="FK381" i="7"/>
  <c r="FK380" i="7"/>
  <c r="FK379" i="7"/>
  <c r="FK378" i="7"/>
  <c r="FK377" i="7"/>
  <c r="FK376" i="7"/>
  <c r="FK375" i="7"/>
  <c r="FK374" i="7"/>
  <c r="FK373" i="7"/>
  <c r="FK372" i="7"/>
  <c r="FK371" i="7"/>
  <c r="FK370" i="7"/>
  <c r="FK369" i="7"/>
  <c r="FK368" i="7"/>
  <c r="FK367" i="7"/>
  <c r="FK366" i="7"/>
  <c r="FK365" i="7"/>
  <c r="FK364" i="7"/>
  <c r="FK363" i="7"/>
  <c r="FK362" i="7"/>
  <c r="FK361" i="7"/>
  <c r="FK360" i="7"/>
  <c r="FK359" i="7"/>
  <c r="FK358" i="7"/>
  <c r="FK357" i="7"/>
  <c r="FK356" i="7"/>
  <c r="FK355" i="7"/>
  <c r="FK354" i="7"/>
  <c r="FK353" i="7"/>
  <c r="FK352" i="7"/>
  <c r="FK351" i="7"/>
  <c r="FK350" i="7"/>
  <c r="FK349" i="7"/>
  <c r="FK348" i="7"/>
  <c r="FK347" i="7"/>
  <c r="FK346" i="7"/>
  <c r="FK345" i="7"/>
  <c r="FK344" i="7"/>
  <c r="FK343" i="7"/>
  <c r="FK342" i="7"/>
  <c r="FK341" i="7"/>
  <c r="FK340" i="7"/>
  <c r="FK339" i="7"/>
  <c r="FK338" i="7"/>
  <c r="FK337" i="7"/>
  <c r="FK336" i="7"/>
  <c r="FK335" i="7"/>
  <c r="FK334" i="7"/>
  <c r="FK333" i="7"/>
  <c r="FK332" i="7"/>
  <c r="FK331" i="7"/>
  <c r="FK330" i="7"/>
  <c r="FK329" i="7"/>
  <c r="FK328" i="7"/>
  <c r="FK327" i="7"/>
  <c r="FK326" i="7"/>
  <c r="FK325" i="7"/>
  <c r="FK324" i="7"/>
  <c r="FK323" i="7"/>
  <c r="FK322" i="7"/>
  <c r="FK321" i="7"/>
  <c r="FK320" i="7"/>
  <c r="FK319" i="7"/>
  <c r="FK318" i="7"/>
  <c r="FK317" i="7"/>
  <c r="FK316" i="7"/>
  <c r="FK315" i="7"/>
  <c r="FK314" i="7"/>
  <c r="FK313" i="7"/>
  <c r="FK312" i="7"/>
  <c r="FK311" i="7"/>
  <c r="FK310" i="7"/>
  <c r="FK309" i="7"/>
  <c r="FK308" i="7"/>
  <c r="FK307" i="7"/>
  <c r="FK306" i="7"/>
  <c r="FK305" i="7"/>
  <c r="FK304" i="7"/>
  <c r="FK303" i="7"/>
  <c r="FK302" i="7"/>
  <c r="FK301" i="7"/>
  <c r="FK300" i="7"/>
  <c r="FK299" i="7"/>
  <c r="FK298" i="7"/>
  <c r="FK297" i="7"/>
  <c r="FK296" i="7"/>
  <c r="FK295" i="7"/>
  <c r="FK294" i="7"/>
  <c r="FK293" i="7"/>
  <c r="FK292" i="7"/>
  <c r="FK291" i="7"/>
  <c r="FK290" i="7"/>
  <c r="FK289" i="7"/>
  <c r="FK288" i="7"/>
  <c r="FK287" i="7"/>
  <c r="FK286" i="7"/>
  <c r="FK285" i="7"/>
  <c r="FK284" i="7"/>
  <c r="FK283" i="7"/>
  <c r="FK282" i="7"/>
  <c r="FK281" i="7"/>
  <c r="FK280" i="7"/>
  <c r="FK279" i="7"/>
  <c r="FK278" i="7"/>
  <c r="FK277" i="7"/>
  <c r="FK276" i="7"/>
  <c r="FK275" i="7"/>
  <c r="FK274" i="7"/>
  <c r="FK273" i="7"/>
  <c r="FK272" i="7"/>
  <c r="FK271" i="7"/>
  <c r="FK270" i="7"/>
  <c r="FK269" i="7"/>
  <c r="FK268" i="7"/>
  <c r="FK267" i="7"/>
  <c r="FK266" i="7"/>
  <c r="FK265" i="7"/>
  <c r="FK264" i="7"/>
  <c r="FK263" i="7"/>
  <c r="FK262" i="7"/>
  <c r="FK261" i="7"/>
  <c r="FK260" i="7"/>
  <c r="FK259" i="7"/>
  <c r="FK258" i="7"/>
  <c r="FK257" i="7"/>
  <c r="FK256" i="7"/>
  <c r="FK255" i="7"/>
  <c r="FK254" i="7"/>
  <c r="FK253" i="7"/>
  <c r="FK252" i="7"/>
  <c r="FK251" i="7"/>
  <c r="FK250" i="7"/>
  <c r="FK249" i="7"/>
  <c r="FK248" i="7"/>
  <c r="FK247" i="7"/>
  <c r="FK246" i="7"/>
  <c r="FK245" i="7"/>
  <c r="FK244" i="7"/>
  <c r="FK243" i="7"/>
  <c r="FK242" i="7"/>
  <c r="FK241" i="7"/>
  <c r="FK240" i="7"/>
  <c r="FK239" i="7"/>
  <c r="FK238" i="7"/>
  <c r="FK237" i="7"/>
  <c r="FK236" i="7"/>
  <c r="FK235" i="7"/>
  <c r="FK234" i="7"/>
  <c r="FK233" i="7"/>
  <c r="FK232" i="7"/>
  <c r="FK231" i="7"/>
  <c r="FK230" i="7"/>
  <c r="FK229" i="7"/>
  <c r="FK228" i="7"/>
  <c r="FK227" i="7"/>
  <c r="FK226" i="7"/>
  <c r="FK225" i="7"/>
  <c r="FK224" i="7"/>
  <c r="FK223" i="7"/>
  <c r="FK222" i="7"/>
  <c r="FK221" i="7"/>
  <c r="FK220" i="7"/>
  <c r="FK219" i="7"/>
  <c r="FK218" i="7"/>
  <c r="FK217" i="7"/>
  <c r="FK216" i="7"/>
  <c r="FK215" i="7"/>
  <c r="FK214" i="7"/>
  <c r="FK213" i="7"/>
  <c r="FK212" i="7"/>
  <c r="FK211" i="7"/>
  <c r="FK210" i="7"/>
  <c r="FK209" i="7"/>
  <c r="FK208" i="7"/>
  <c r="FK207" i="7"/>
  <c r="FK206" i="7"/>
  <c r="FK205" i="7"/>
  <c r="FK204" i="7"/>
  <c r="FK203" i="7"/>
  <c r="FK202" i="7"/>
  <c r="FK201" i="7"/>
  <c r="FK200" i="7"/>
  <c r="FK199" i="7"/>
  <c r="FK198" i="7"/>
  <c r="FK197" i="7"/>
  <c r="FK196" i="7"/>
  <c r="FK195" i="7"/>
  <c r="FK194" i="7"/>
  <c r="FK193" i="7"/>
  <c r="FK192" i="7"/>
  <c r="FK191" i="7"/>
  <c r="FK190" i="7"/>
  <c r="FK189" i="7"/>
  <c r="FK188" i="7"/>
  <c r="FK187" i="7"/>
  <c r="FK186" i="7"/>
  <c r="FK185" i="7"/>
  <c r="FK184" i="7"/>
  <c r="FK183" i="7"/>
  <c r="FK182" i="7"/>
  <c r="FK181" i="7"/>
  <c r="FK180" i="7"/>
  <c r="FK179" i="7"/>
  <c r="FK178" i="7"/>
  <c r="FK177" i="7"/>
  <c r="FK176" i="7"/>
  <c r="FK175" i="7"/>
  <c r="FK174" i="7"/>
  <c r="FK173" i="7"/>
  <c r="FK172" i="7"/>
  <c r="FK171" i="7"/>
  <c r="FK170" i="7"/>
  <c r="FK169" i="7"/>
  <c r="FK168" i="7"/>
  <c r="FK167" i="7"/>
  <c r="FK166" i="7"/>
  <c r="FK165" i="7"/>
  <c r="FK164" i="7"/>
  <c r="FK163" i="7"/>
  <c r="FK162" i="7"/>
  <c r="FK161" i="7"/>
  <c r="FK160" i="7"/>
  <c r="FK159" i="7"/>
  <c r="FK158" i="7"/>
  <c r="FK157" i="7"/>
  <c r="FK156" i="7"/>
  <c r="FK155" i="7"/>
  <c r="FK154" i="7"/>
  <c r="FK153" i="7"/>
  <c r="FK152" i="7"/>
  <c r="FK151" i="7"/>
  <c r="FK150" i="7"/>
  <c r="FK149" i="7"/>
  <c r="FK148" i="7"/>
  <c r="FK147" i="7"/>
  <c r="FK146" i="7"/>
  <c r="FK145" i="7"/>
  <c r="FK144" i="7"/>
  <c r="FK143" i="7"/>
  <c r="FK142" i="7"/>
  <c r="FK141" i="7"/>
  <c r="FK140" i="7"/>
  <c r="FK139" i="7"/>
  <c r="FK138" i="7"/>
  <c r="FK137" i="7"/>
  <c r="FK136" i="7"/>
  <c r="FK135" i="7"/>
  <c r="FK134" i="7"/>
  <c r="FK133" i="7"/>
  <c r="FK132" i="7"/>
  <c r="FK131" i="7"/>
  <c r="FK130" i="7"/>
  <c r="FK129" i="7"/>
  <c r="FK128" i="7"/>
  <c r="FK127" i="7"/>
  <c r="FK126" i="7"/>
  <c r="FK125" i="7"/>
  <c r="FK124" i="7"/>
  <c r="FK123" i="7"/>
  <c r="FK122" i="7"/>
  <c r="FK121" i="7"/>
  <c r="FK120" i="7"/>
  <c r="FK119" i="7"/>
  <c r="FK118" i="7"/>
  <c r="FK117" i="7"/>
  <c r="FK116" i="7"/>
  <c r="FK115" i="7"/>
  <c r="FK114" i="7"/>
  <c r="FK113" i="7"/>
  <c r="FK112" i="7"/>
  <c r="FK111" i="7"/>
  <c r="FK110" i="7"/>
  <c r="FK109" i="7"/>
  <c r="FK108" i="7"/>
  <c r="FK107" i="7"/>
  <c r="FK106" i="7"/>
  <c r="FK105" i="7"/>
  <c r="FK104" i="7"/>
  <c r="FK103" i="7"/>
  <c r="FK102" i="7"/>
  <c r="FK101" i="7"/>
  <c r="FK100" i="7"/>
  <c r="FK99" i="7"/>
  <c r="FK98" i="7"/>
  <c r="FK97" i="7"/>
  <c r="FK96" i="7"/>
  <c r="FK95" i="7"/>
  <c r="FK94" i="7"/>
  <c r="FK93" i="7"/>
  <c r="FK92" i="7"/>
  <c r="FK91" i="7"/>
  <c r="FK90" i="7"/>
  <c r="FK89" i="7"/>
  <c r="FK88" i="7"/>
  <c r="FK87" i="7"/>
  <c r="FK86" i="7"/>
  <c r="FK85" i="7"/>
  <c r="FK84" i="7"/>
  <c r="FK83" i="7"/>
  <c r="FK82" i="7"/>
  <c r="FK81" i="7"/>
  <c r="FK80" i="7"/>
  <c r="FK79" i="7"/>
  <c r="FK78" i="7"/>
  <c r="FK77" i="7"/>
  <c r="FK76" i="7"/>
  <c r="FK75" i="7"/>
  <c r="FK74" i="7"/>
  <c r="FK73" i="7"/>
  <c r="FK72" i="7"/>
  <c r="FK71" i="7"/>
  <c r="FK70" i="7"/>
  <c r="FK69" i="7"/>
  <c r="FK68" i="7"/>
  <c r="FK67" i="7"/>
  <c r="FK66" i="7"/>
  <c r="FK65" i="7"/>
  <c r="FK64" i="7"/>
  <c r="FK63" i="7"/>
  <c r="FK62" i="7"/>
  <c r="FK61" i="7"/>
  <c r="FK60" i="7"/>
  <c r="FK59" i="7"/>
  <c r="FK58" i="7"/>
  <c r="FK57" i="7"/>
  <c r="FK56" i="7"/>
  <c r="FK55" i="7"/>
  <c r="FK54" i="7"/>
  <c r="FK53" i="7"/>
  <c r="FK52" i="7"/>
  <c r="FK51" i="7"/>
  <c r="FK50" i="7"/>
  <c r="FK49" i="7"/>
  <c r="FK48" i="7"/>
  <c r="FK47" i="7"/>
  <c r="FK46" i="7"/>
  <c r="FK45" i="7"/>
  <c r="FK44" i="7"/>
  <c r="FK43" i="7"/>
  <c r="FK42" i="7"/>
  <c r="FK41" i="7"/>
  <c r="FK40" i="7"/>
  <c r="FK39" i="7"/>
  <c r="FK38" i="7"/>
  <c r="FK37" i="7"/>
  <c r="FK36" i="7"/>
  <c r="FK35" i="7"/>
  <c r="FK34" i="7"/>
  <c r="FK33" i="7"/>
  <c r="FK32" i="7"/>
  <c r="FK31" i="7"/>
  <c r="FK30" i="7"/>
  <c r="FK29" i="7"/>
  <c r="FK28" i="7"/>
  <c r="FK27" i="7"/>
  <c r="FK26" i="7"/>
  <c r="FK25" i="7"/>
  <c r="FK24" i="7"/>
  <c r="FK23" i="7"/>
  <c r="FK22" i="7"/>
  <c r="FK21" i="7"/>
  <c r="FK20" i="7"/>
  <c r="FK19" i="7"/>
  <c r="FK18" i="7"/>
  <c r="FK17" i="7"/>
  <c r="FK16" i="7"/>
  <c r="FK15" i="7"/>
  <c r="FK14" i="7"/>
  <c r="FK13" i="7"/>
  <c r="FK12" i="7"/>
  <c r="FK11" i="7"/>
  <c r="FK10" i="7"/>
  <c r="FK9" i="7"/>
  <c r="FK8" i="7"/>
  <c r="FK7" i="7"/>
  <c r="FK6" i="7"/>
  <c r="FE427" i="7"/>
  <c r="FE426" i="7"/>
  <c r="FE425" i="7"/>
  <c r="FE424" i="7"/>
  <c r="FE423" i="7"/>
  <c r="FE422" i="7"/>
  <c r="FE421" i="7"/>
  <c r="FE420" i="7"/>
  <c r="FE419" i="7"/>
  <c r="FE418" i="7"/>
  <c r="FE417" i="7"/>
  <c r="FE416" i="7"/>
  <c r="FE415" i="7"/>
  <c r="FE414" i="7"/>
  <c r="FE413" i="7"/>
  <c r="FE412" i="7"/>
  <c r="FE411" i="7"/>
  <c r="FE410" i="7"/>
  <c r="FE409" i="7"/>
  <c r="FE408" i="7"/>
  <c r="FE407" i="7"/>
  <c r="FE406" i="7"/>
  <c r="FE405" i="7"/>
  <c r="FE404" i="7"/>
  <c r="FE403" i="7"/>
  <c r="FE402" i="7"/>
  <c r="FE401" i="7"/>
  <c r="FE400" i="7"/>
  <c r="FE399" i="7"/>
  <c r="FE398" i="7"/>
  <c r="FE397" i="7"/>
  <c r="FE396" i="7"/>
  <c r="FE395" i="7"/>
  <c r="FE394" i="7"/>
  <c r="FE393" i="7"/>
  <c r="FE392" i="7"/>
  <c r="FE391" i="7"/>
  <c r="FE390" i="7"/>
  <c r="FE389" i="7"/>
  <c r="FE388" i="7"/>
  <c r="FE387" i="7"/>
  <c r="FE386" i="7"/>
  <c r="FE385" i="7"/>
  <c r="FE384" i="7"/>
  <c r="FE383" i="7"/>
  <c r="FE382" i="7"/>
  <c r="FE381" i="7"/>
  <c r="FE380" i="7"/>
  <c r="FE379" i="7"/>
  <c r="FE378" i="7"/>
  <c r="FE377" i="7"/>
  <c r="FE376" i="7"/>
  <c r="FE375" i="7"/>
  <c r="FE374" i="7"/>
  <c r="FE373" i="7"/>
  <c r="FE372" i="7"/>
  <c r="FE371" i="7"/>
  <c r="FE370" i="7"/>
  <c r="FE369" i="7"/>
  <c r="FE368" i="7"/>
  <c r="FE367" i="7"/>
  <c r="FE366" i="7"/>
  <c r="FE365" i="7"/>
  <c r="FE364" i="7"/>
  <c r="FE363" i="7"/>
  <c r="FE362" i="7"/>
  <c r="FE361" i="7"/>
  <c r="FE360" i="7"/>
  <c r="FE359" i="7"/>
  <c r="FE358" i="7"/>
  <c r="FE357" i="7"/>
  <c r="FE356" i="7"/>
  <c r="FE355" i="7"/>
  <c r="FE354" i="7"/>
  <c r="FE353" i="7"/>
  <c r="FE352" i="7"/>
  <c r="FE351" i="7"/>
  <c r="FE350" i="7"/>
  <c r="FE349" i="7"/>
  <c r="FE348" i="7"/>
  <c r="FE347" i="7"/>
  <c r="FE346" i="7"/>
  <c r="FE345" i="7"/>
  <c r="FE344" i="7"/>
  <c r="FE343" i="7"/>
  <c r="FE342" i="7"/>
  <c r="FE341" i="7"/>
  <c r="FE340" i="7"/>
  <c r="FE339" i="7"/>
  <c r="FE338" i="7"/>
  <c r="FE337" i="7"/>
  <c r="FE336" i="7"/>
  <c r="FE335" i="7"/>
  <c r="FE334" i="7"/>
  <c r="FE333" i="7"/>
  <c r="FE332" i="7"/>
  <c r="FE331" i="7"/>
  <c r="FE330" i="7"/>
  <c r="FE329" i="7"/>
  <c r="FE328" i="7"/>
  <c r="FE327" i="7"/>
  <c r="FE326" i="7"/>
  <c r="FE325" i="7"/>
  <c r="FE324" i="7"/>
  <c r="FE323" i="7"/>
  <c r="FE322" i="7"/>
  <c r="FE321" i="7"/>
  <c r="FE320" i="7"/>
  <c r="FE319" i="7"/>
  <c r="FE318" i="7"/>
  <c r="FE317" i="7"/>
  <c r="FE316" i="7"/>
  <c r="FE315" i="7"/>
  <c r="FE314" i="7"/>
  <c r="FE313" i="7"/>
  <c r="FE312" i="7"/>
  <c r="FE311" i="7"/>
  <c r="FE310" i="7"/>
  <c r="FE309" i="7"/>
  <c r="FE308" i="7"/>
  <c r="FE307" i="7"/>
  <c r="FE306" i="7"/>
  <c r="FE305" i="7"/>
  <c r="FE304" i="7"/>
  <c r="FE303" i="7"/>
  <c r="FE302" i="7"/>
  <c r="FE301" i="7"/>
  <c r="FE300" i="7"/>
  <c r="FE299" i="7"/>
  <c r="FE298" i="7"/>
  <c r="FE297" i="7"/>
  <c r="FE296" i="7"/>
  <c r="FE295" i="7"/>
  <c r="FE294" i="7"/>
  <c r="FE293" i="7"/>
  <c r="FE292" i="7"/>
  <c r="FE291" i="7"/>
  <c r="FE290" i="7"/>
  <c r="FE289" i="7"/>
  <c r="FE288" i="7"/>
  <c r="FE287" i="7"/>
  <c r="FE286" i="7"/>
  <c r="FE285" i="7"/>
  <c r="FE284" i="7"/>
  <c r="FE283" i="7"/>
  <c r="FE282" i="7"/>
  <c r="FE281" i="7"/>
  <c r="FE280" i="7"/>
  <c r="FE279" i="7"/>
  <c r="FE278" i="7"/>
  <c r="FE277" i="7"/>
  <c r="FE276" i="7"/>
  <c r="FE275" i="7"/>
  <c r="FE274" i="7"/>
  <c r="FE273" i="7"/>
  <c r="FE272" i="7"/>
  <c r="FE271" i="7"/>
  <c r="FE270" i="7"/>
  <c r="FE269" i="7"/>
  <c r="FE268" i="7"/>
  <c r="FE267" i="7"/>
  <c r="FE266" i="7"/>
  <c r="FE265" i="7"/>
  <c r="FE264" i="7"/>
  <c r="FE263" i="7"/>
  <c r="FE262" i="7"/>
  <c r="FE261" i="7"/>
  <c r="FE260" i="7"/>
  <c r="FE259" i="7"/>
  <c r="FE258" i="7"/>
  <c r="FE257" i="7"/>
  <c r="FE256" i="7"/>
  <c r="FE255" i="7"/>
  <c r="FE254" i="7"/>
  <c r="FE253" i="7"/>
  <c r="FE252" i="7"/>
  <c r="FE251" i="7"/>
  <c r="FE250" i="7"/>
  <c r="FE249" i="7"/>
  <c r="FE248" i="7"/>
  <c r="FE247" i="7"/>
  <c r="FE246" i="7"/>
  <c r="FE245" i="7"/>
  <c r="FE244" i="7"/>
  <c r="FE243" i="7"/>
  <c r="FE242" i="7"/>
  <c r="FE241" i="7"/>
  <c r="FE240" i="7"/>
  <c r="FE239" i="7"/>
  <c r="FE238" i="7"/>
  <c r="FE237" i="7"/>
  <c r="FE236" i="7"/>
  <c r="FE235" i="7"/>
  <c r="FE234" i="7"/>
  <c r="FE233" i="7"/>
  <c r="FE232" i="7"/>
  <c r="FE231" i="7"/>
  <c r="FE230" i="7"/>
  <c r="FE229" i="7"/>
  <c r="FE228" i="7"/>
  <c r="FE227" i="7"/>
  <c r="FE226" i="7"/>
  <c r="FE225" i="7"/>
  <c r="FE224" i="7"/>
  <c r="FE223" i="7"/>
  <c r="FE222" i="7"/>
  <c r="FE221" i="7"/>
  <c r="FE220" i="7"/>
  <c r="FE219" i="7"/>
  <c r="FE218" i="7"/>
  <c r="FE217" i="7"/>
  <c r="FE216" i="7"/>
  <c r="FE215" i="7"/>
  <c r="FE214" i="7"/>
  <c r="FE213" i="7"/>
  <c r="FE212" i="7"/>
  <c r="FE211" i="7"/>
  <c r="FE210" i="7"/>
  <c r="FE209" i="7"/>
  <c r="FE208" i="7"/>
  <c r="FE207" i="7"/>
  <c r="FE206" i="7"/>
  <c r="FE205" i="7"/>
  <c r="FE204" i="7"/>
  <c r="FE203" i="7"/>
  <c r="FE202" i="7"/>
  <c r="FE201" i="7"/>
  <c r="FE200" i="7"/>
  <c r="FE199" i="7"/>
  <c r="FE198" i="7"/>
  <c r="FE197" i="7"/>
  <c r="FE196" i="7"/>
  <c r="FE195" i="7"/>
  <c r="FE194" i="7"/>
  <c r="FE193" i="7"/>
  <c r="FE192" i="7"/>
  <c r="FE191" i="7"/>
  <c r="FE190" i="7"/>
  <c r="FE189" i="7"/>
  <c r="FE188" i="7"/>
  <c r="FE187" i="7"/>
  <c r="FE186" i="7"/>
  <c r="FE185" i="7"/>
  <c r="FE184" i="7"/>
  <c r="FE183" i="7"/>
  <c r="FE182" i="7"/>
  <c r="FE181" i="7"/>
  <c r="FE180" i="7"/>
  <c r="FE179" i="7"/>
  <c r="FE178" i="7"/>
  <c r="FE177" i="7"/>
  <c r="FE176" i="7"/>
  <c r="FE175" i="7"/>
  <c r="FE174" i="7"/>
  <c r="FE173" i="7"/>
  <c r="FE172" i="7"/>
  <c r="FE171" i="7"/>
  <c r="FE170" i="7"/>
  <c r="FE169" i="7"/>
  <c r="FE168" i="7"/>
  <c r="FE167" i="7"/>
  <c r="FE166" i="7"/>
  <c r="FE165" i="7"/>
  <c r="FE164" i="7"/>
  <c r="FE163" i="7"/>
  <c r="FE162" i="7"/>
  <c r="FE161" i="7"/>
  <c r="FE160" i="7"/>
  <c r="FE159" i="7"/>
  <c r="FE158" i="7"/>
  <c r="FE157" i="7"/>
  <c r="FE156" i="7"/>
  <c r="FE155" i="7"/>
  <c r="FE154" i="7"/>
  <c r="FE153" i="7"/>
  <c r="FE152" i="7"/>
  <c r="FE151" i="7"/>
  <c r="FE150" i="7"/>
  <c r="FE149" i="7"/>
  <c r="FE148" i="7"/>
  <c r="FE147" i="7"/>
  <c r="FE146" i="7"/>
  <c r="FE145" i="7"/>
  <c r="FE144" i="7"/>
  <c r="FE143" i="7"/>
  <c r="FE142" i="7"/>
  <c r="FE141" i="7"/>
  <c r="FE140" i="7"/>
  <c r="FE139" i="7"/>
  <c r="FE138" i="7"/>
  <c r="FE137" i="7"/>
  <c r="FE136" i="7"/>
  <c r="FE135" i="7"/>
  <c r="FE134" i="7"/>
  <c r="FE133" i="7"/>
  <c r="FE132" i="7"/>
  <c r="FE131" i="7"/>
  <c r="FE130" i="7"/>
  <c r="FE129" i="7"/>
  <c r="FE128" i="7"/>
  <c r="FE127" i="7"/>
  <c r="FE126" i="7"/>
  <c r="FE125" i="7"/>
  <c r="FE124" i="7"/>
  <c r="FE123" i="7"/>
  <c r="FE122" i="7"/>
  <c r="FE121" i="7"/>
  <c r="FE120" i="7"/>
  <c r="FE119" i="7"/>
  <c r="FE118" i="7"/>
  <c r="FE117" i="7"/>
  <c r="FE116" i="7"/>
  <c r="FE115" i="7"/>
  <c r="FE114" i="7"/>
  <c r="FE113" i="7"/>
  <c r="FE112" i="7"/>
  <c r="FE111" i="7"/>
  <c r="FE110" i="7"/>
  <c r="FE109" i="7"/>
  <c r="FE108" i="7"/>
  <c r="FE107" i="7"/>
  <c r="FE106" i="7"/>
  <c r="FE105" i="7"/>
  <c r="FE104" i="7"/>
  <c r="FE103" i="7"/>
  <c r="FE102" i="7"/>
  <c r="FE101" i="7"/>
  <c r="FE100" i="7"/>
  <c r="FE99" i="7"/>
  <c r="FE98" i="7"/>
  <c r="FE97" i="7"/>
  <c r="FE96" i="7"/>
  <c r="FE95" i="7"/>
  <c r="FE94" i="7"/>
  <c r="FE93" i="7"/>
  <c r="FE92" i="7"/>
  <c r="FE91" i="7"/>
  <c r="FE90" i="7"/>
  <c r="FE89" i="7"/>
  <c r="FE88" i="7"/>
  <c r="FE87" i="7"/>
  <c r="FE86" i="7"/>
  <c r="FE85" i="7"/>
  <c r="FE84" i="7"/>
  <c r="FE83" i="7"/>
  <c r="FE82" i="7"/>
  <c r="FE81" i="7"/>
  <c r="FE80" i="7"/>
  <c r="FE79" i="7"/>
  <c r="FE78" i="7"/>
  <c r="FE77" i="7"/>
  <c r="FE76" i="7"/>
  <c r="FE75" i="7"/>
  <c r="FE74" i="7"/>
  <c r="FE73" i="7"/>
  <c r="FE72" i="7"/>
  <c r="FE71" i="7"/>
  <c r="FE70" i="7"/>
  <c r="FE69" i="7"/>
  <c r="FE68" i="7"/>
  <c r="FE67" i="7"/>
  <c r="FE66" i="7"/>
  <c r="FE65" i="7"/>
  <c r="FE64" i="7"/>
  <c r="FE63" i="7"/>
  <c r="FE62" i="7"/>
  <c r="FE61" i="7"/>
  <c r="FE60" i="7"/>
  <c r="FE59" i="7"/>
  <c r="FE58" i="7"/>
  <c r="FE57" i="7"/>
  <c r="FE56" i="7"/>
  <c r="FE55" i="7"/>
  <c r="FE54" i="7"/>
  <c r="FE53" i="7"/>
  <c r="FE52" i="7"/>
  <c r="FE51" i="7"/>
  <c r="FE50" i="7"/>
  <c r="FE49" i="7"/>
  <c r="FE48" i="7"/>
  <c r="FE47" i="7"/>
  <c r="FE46" i="7"/>
  <c r="FE45" i="7"/>
  <c r="FE44" i="7"/>
  <c r="FE43" i="7"/>
  <c r="FE42" i="7"/>
  <c r="FE41" i="7"/>
  <c r="FE40" i="7"/>
  <c r="FE39" i="7"/>
  <c r="FE38" i="7"/>
  <c r="FE37" i="7"/>
  <c r="FE36" i="7"/>
  <c r="FE35" i="7"/>
  <c r="FE34" i="7"/>
  <c r="FE33" i="7"/>
  <c r="FE32" i="7"/>
  <c r="FE31" i="7"/>
  <c r="FE30" i="7"/>
  <c r="FE29" i="7"/>
  <c r="FE28" i="7"/>
  <c r="FE27" i="7"/>
  <c r="FE26" i="7"/>
  <c r="FE25" i="7"/>
  <c r="FE24" i="7"/>
  <c r="FE23" i="7"/>
  <c r="FE22" i="7"/>
  <c r="FE21" i="7"/>
  <c r="FE20" i="7"/>
  <c r="FE19" i="7"/>
  <c r="FE18" i="7"/>
  <c r="FE17" i="7"/>
  <c r="FE16" i="7"/>
  <c r="FE15" i="7"/>
  <c r="FE14" i="7"/>
  <c r="FE13" i="7"/>
  <c r="FE12" i="7"/>
  <c r="FE11" i="7"/>
  <c r="FE10" i="7"/>
  <c r="FE9" i="7"/>
  <c r="FE8" i="7"/>
  <c r="FE7" i="7"/>
  <c r="FE6" i="7"/>
  <c r="EY427" i="7"/>
  <c r="EY426" i="7"/>
  <c r="EY425" i="7"/>
  <c r="EY424" i="7"/>
  <c r="EY423" i="7"/>
  <c r="EY422" i="7"/>
  <c r="EY421" i="7"/>
  <c r="EY420" i="7"/>
  <c r="EY419" i="7"/>
  <c r="EY418" i="7"/>
  <c r="EY417" i="7"/>
  <c r="EY416" i="7"/>
  <c r="EY415" i="7"/>
  <c r="EY414" i="7"/>
  <c r="EY413" i="7"/>
  <c r="EY412" i="7"/>
  <c r="EY411" i="7"/>
  <c r="EY410" i="7"/>
  <c r="EY409" i="7"/>
  <c r="EY408" i="7"/>
  <c r="EY407" i="7"/>
  <c r="EY406" i="7"/>
  <c r="EY405" i="7"/>
  <c r="EY404" i="7"/>
  <c r="EY403" i="7"/>
  <c r="EY402" i="7"/>
  <c r="EY401" i="7"/>
  <c r="EY400" i="7"/>
  <c r="EY399" i="7"/>
  <c r="EY398" i="7"/>
  <c r="EY397" i="7"/>
  <c r="EY396" i="7"/>
  <c r="EY395" i="7"/>
  <c r="EY394" i="7"/>
  <c r="EY393" i="7"/>
  <c r="EY392" i="7"/>
  <c r="EY391" i="7"/>
  <c r="EY390" i="7"/>
  <c r="EY389" i="7"/>
  <c r="EY388" i="7"/>
  <c r="EY387" i="7"/>
  <c r="EY386" i="7"/>
  <c r="EY385" i="7"/>
  <c r="EY384" i="7"/>
  <c r="EY383" i="7"/>
  <c r="EY382" i="7"/>
  <c r="EY381" i="7"/>
  <c r="EY380" i="7"/>
  <c r="EY379" i="7"/>
  <c r="EY378" i="7"/>
  <c r="EY377" i="7"/>
  <c r="EY376" i="7"/>
  <c r="EY375" i="7"/>
  <c r="EY374" i="7"/>
  <c r="EY373" i="7"/>
  <c r="EY372" i="7"/>
  <c r="EY371" i="7"/>
  <c r="EY370" i="7"/>
  <c r="EY369" i="7"/>
  <c r="EY368" i="7"/>
  <c r="EY367" i="7"/>
  <c r="EY366" i="7"/>
  <c r="EY365" i="7"/>
  <c r="EY364" i="7"/>
  <c r="EY363" i="7"/>
  <c r="EY362" i="7"/>
  <c r="EY361" i="7"/>
  <c r="EY360" i="7"/>
  <c r="EY359" i="7"/>
  <c r="EY358" i="7"/>
  <c r="EY357" i="7"/>
  <c r="EY356" i="7"/>
  <c r="EY355" i="7"/>
  <c r="EY354" i="7"/>
  <c r="EY353" i="7"/>
  <c r="EY352" i="7"/>
  <c r="EY351" i="7"/>
  <c r="EY350" i="7"/>
  <c r="EY349" i="7"/>
  <c r="EY348" i="7"/>
  <c r="EY347" i="7"/>
  <c r="EY346" i="7"/>
  <c r="EY345" i="7"/>
  <c r="EY344" i="7"/>
  <c r="EY343" i="7"/>
  <c r="EY342" i="7"/>
  <c r="EY341" i="7"/>
  <c r="EY340" i="7"/>
  <c r="EY339" i="7"/>
  <c r="EY338" i="7"/>
  <c r="EY337" i="7"/>
  <c r="EY336" i="7"/>
  <c r="EY335" i="7"/>
  <c r="EY334" i="7"/>
  <c r="EY333" i="7"/>
  <c r="EY332" i="7"/>
  <c r="EY331" i="7"/>
  <c r="EY330" i="7"/>
  <c r="EY329" i="7"/>
  <c r="EY328" i="7"/>
  <c r="EY327" i="7"/>
  <c r="EY326" i="7"/>
  <c r="EY325" i="7"/>
  <c r="EY324" i="7"/>
  <c r="EY323" i="7"/>
  <c r="EY322" i="7"/>
  <c r="EY321" i="7"/>
  <c r="EY320" i="7"/>
  <c r="EY319" i="7"/>
  <c r="EY318" i="7"/>
  <c r="EY317" i="7"/>
  <c r="EY316" i="7"/>
  <c r="EY315" i="7"/>
  <c r="EY314" i="7"/>
  <c r="EY313" i="7"/>
  <c r="EY312" i="7"/>
  <c r="EY311" i="7"/>
  <c r="EY310" i="7"/>
  <c r="EY309" i="7"/>
  <c r="EY308" i="7"/>
  <c r="EY307" i="7"/>
  <c r="EY306" i="7"/>
  <c r="EY305" i="7"/>
  <c r="EY304" i="7"/>
  <c r="EY303" i="7"/>
  <c r="EY302" i="7"/>
  <c r="EY301" i="7"/>
  <c r="EY300" i="7"/>
  <c r="EY299" i="7"/>
  <c r="EY298" i="7"/>
  <c r="EY297" i="7"/>
  <c r="EY296" i="7"/>
  <c r="EY295" i="7"/>
  <c r="EY294" i="7"/>
  <c r="EY293" i="7"/>
  <c r="EY292" i="7"/>
  <c r="EY291" i="7"/>
  <c r="EY290" i="7"/>
  <c r="EY289" i="7"/>
  <c r="EY288" i="7"/>
  <c r="EY287" i="7"/>
  <c r="EY286" i="7"/>
  <c r="EY285" i="7"/>
  <c r="EY284" i="7"/>
  <c r="EY283" i="7"/>
  <c r="EY282" i="7"/>
  <c r="EY281" i="7"/>
  <c r="EY280" i="7"/>
  <c r="EY279" i="7"/>
  <c r="EY278" i="7"/>
  <c r="EY277" i="7"/>
  <c r="EY276" i="7"/>
  <c r="EY275" i="7"/>
  <c r="EY274" i="7"/>
  <c r="EY273" i="7"/>
  <c r="EY272" i="7"/>
  <c r="EY271" i="7"/>
  <c r="EY270" i="7"/>
  <c r="EY269" i="7"/>
  <c r="EY268" i="7"/>
  <c r="EY267" i="7"/>
  <c r="EY266" i="7"/>
  <c r="EY265" i="7"/>
  <c r="EY264" i="7"/>
  <c r="EY263" i="7"/>
  <c r="EY262" i="7"/>
  <c r="EY261" i="7"/>
  <c r="EY260" i="7"/>
  <c r="EY259" i="7"/>
  <c r="EY258" i="7"/>
  <c r="EY257" i="7"/>
  <c r="EY256" i="7"/>
  <c r="EY255" i="7"/>
  <c r="EY254" i="7"/>
  <c r="EY253" i="7"/>
  <c r="EY252" i="7"/>
  <c r="EY251" i="7"/>
  <c r="EY250" i="7"/>
  <c r="EY249" i="7"/>
  <c r="EY248" i="7"/>
  <c r="EY247" i="7"/>
  <c r="EY246" i="7"/>
  <c r="EY245" i="7"/>
  <c r="EY244" i="7"/>
  <c r="EY243" i="7"/>
  <c r="EY242" i="7"/>
  <c r="EY241" i="7"/>
  <c r="EY240" i="7"/>
  <c r="EY239" i="7"/>
  <c r="EY238" i="7"/>
  <c r="EY237" i="7"/>
  <c r="EY236" i="7"/>
  <c r="EY235" i="7"/>
  <c r="EY234" i="7"/>
  <c r="EY233" i="7"/>
  <c r="EY232" i="7"/>
  <c r="EY231" i="7"/>
  <c r="EY230" i="7"/>
  <c r="EY229" i="7"/>
  <c r="EY228" i="7"/>
  <c r="EY227" i="7"/>
  <c r="EY226" i="7"/>
  <c r="EY225" i="7"/>
  <c r="EY224" i="7"/>
  <c r="EY223" i="7"/>
  <c r="EY222" i="7"/>
  <c r="EY221" i="7"/>
  <c r="EY220" i="7"/>
  <c r="EY219" i="7"/>
  <c r="EY218" i="7"/>
  <c r="EY217" i="7"/>
  <c r="EY216" i="7"/>
  <c r="EY215" i="7"/>
  <c r="EY214" i="7"/>
  <c r="EY213" i="7"/>
  <c r="EY212" i="7"/>
  <c r="EY211" i="7"/>
  <c r="EY210" i="7"/>
  <c r="EY209" i="7"/>
  <c r="EY208" i="7"/>
  <c r="EY207" i="7"/>
  <c r="EY206" i="7"/>
  <c r="EY205" i="7"/>
  <c r="EY204" i="7"/>
  <c r="EY203" i="7"/>
  <c r="EY202" i="7"/>
  <c r="EY201" i="7"/>
  <c r="EY200" i="7"/>
  <c r="EY199" i="7"/>
  <c r="EY198" i="7"/>
  <c r="EY197" i="7"/>
  <c r="EY196" i="7"/>
  <c r="EY195" i="7"/>
  <c r="EY194" i="7"/>
  <c r="EY193" i="7"/>
  <c r="EY192" i="7"/>
  <c r="EY191" i="7"/>
  <c r="EY190" i="7"/>
  <c r="EY189" i="7"/>
  <c r="EY188" i="7"/>
  <c r="EY187" i="7"/>
  <c r="EY186" i="7"/>
  <c r="EY185" i="7"/>
  <c r="EY184" i="7"/>
  <c r="EY183" i="7"/>
  <c r="EY182" i="7"/>
  <c r="EY181" i="7"/>
  <c r="EY180" i="7"/>
  <c r="EY179" i="7"/>
  <c r="EY178" i="7"/>
  <c r="EY177" i="7"/>
  <c r="EY176" i="7"/>
  <c r="EY175" i="7"/>
  <c r="EY174" i="7"/>
  <c r="EY173" i="7"/>
  <c r="EY172" i="7"/>
  <c r="EY171" i="7"/>
  <c r="EY170" i="7"/>
  <c r="EY169" i="7"/>
  <c r="EY168" i="7"/>
  <c r="EY167" i="7"/>
  <c r="EY166" i="7"/>
  <c r="EY165" i="7"/>
  <c r="EY164" i="7"/>
  <c r="EY163" i="7"/>
  <c r="EY162" i="7"/>
  <c r="EY161" i="7"/>
  <c r="EY160" i="7"/>
  <c r="EY159" i="7"/>
  <c r="EY158" i="7"/>
  <c r="EY157" i="7"/>
  <c r="EY156" i="7"/>
  <c r="EY155" i="7"/>
  <c r="EY154" i="7"/>
  <c r="EY153" i="7"/>
  <c r="EY152" i="7"/>
  <c r="EY151" i="7"/>
  <c r="EY150" i="7"/>
  <c r="EY149" i="7"/>
  <c r="EY148" i="7"/>
  <c r="EY147" i="7"/>
  <c r="EY146" i="7"/>
  <c r="EY145" i="7"/>
  <c r="EY144" i="7"/>
  <c r="EY143" i="7"/>
  <c r="EY142" i="7"/>
  <c r="EY141" i="7"/>
  <c r="EY140" i="7"/>
  <c r="EY139" i="7"/>
  <c r="EY138" i="7"/>
  <c r="EY137" i="7"/>
  <c r="EY136" i="7"/>
  <c r="EY135" i="7"/>
  <c r="EY134" i="7"/>
  <c r="EY133" i="7"/>
  <c r="EY132" i="7"/>
  <c r="EY131" i="7"/>
  <c r="EY130" i="7"/>
  <c r="EY129" i="7"/>
  <c r="EY128" i="7"/>
  <c r="EY127" i="7"/>
  <c r="EY126" i="7"/>
  <c r="EY125" i="7"/>
  <c r="EY124" i="7"/>
  <c r="EY123" i="7"/>
  <c r="EY122" i="7"/>
  <c r="EY121" i="7"/>
  <c r="EY120" i="7"/>
  <c r="EY119" i="7"/>
  <c r="EY118" i="7"/>
  <c r="EY117" i="7"/>
  <c r="EY116" i="7"/>
  <c r="EY115" i="7"/>
  <c r="EY114" i="7"/>
  <c r="EY113" i="7"/>
  <c r="EY112" i="7"/>
  <c r="EY111" i="7"/>
  <c r="EY110" i="7"/>
  <c r="EY109" i="7"/>
  <c r="EY108" i="7"/>
  <c r="EY107" i="7"/>
  <c r="EY106" i="7"/>
  <c r="EY105" i="7"/>
  <c r="EY104" i="7"/>
  <c r="EY103" i="7"/>
  <c r="EY102" i="7"/>
  <c r="EY101" i="7"/>
  <c r="EY100" i="7"/>
  <c r="EY99" i="7"/>
  <c r="EY98" i="7"/>
  <c r="EY97" i="7"/>
  <c r="EY96" i="7"/>
  <c r="EY95" i="7"/>
  <c r="EY94" i="7"/>
  <c r="EY93" i="7"/>
  <c r="EY92" i="7"/>
  <c r="EY91" i="7"/>
  <c r="EY90" i="7"/>
  <c r="EY89" i="7"/>
  <c r="EY88" i="7"/>
  <c r="EY87" i="7"/>
  <c r="EY86" i="7"/>
  <c r="EY85" i="7"/>
  <c r="EY84" i="7"/>
  <c r="EY83" i="7"/>
  <c r="EY82" i="7"/>
  <c r="EY81" i="7"/>
  <c r="EY80" i="7"/>
  <c r="EY79" i="7"/>
  <c r="EY78" i="7"/>
  <c r="EY77" i="7"/>
  <c r="EY76" i="7"/>
  <c r="EY75" i="7"/>
  <c r="EY74" i="7"/>
  <c r="EY73" i="7"/>
  <c r="EY72" i="7"/>
  <c r="EY71" i="7"/>
  <c r="EY70" i="7"/>
  <c r="EY69" i="7"/>
  <c r="EY68" i="7"/>
  <c r="EY67" i="7"/>
  <c r="EY66" i="7"/>
  <c r="EY65" i="7"/>
  <c r="EY64" i="7"/>
  <c r="EY63" i="7"/>
  <c r="EY62" i="7"/>
  <c r="EY61" i="7"/>
  <c r="EY60" i="7"/>
  <c r="EY59" i="7"/>
  <c r="EY58" i="7"/>
  <c r="EY57" i="7"/>
  <c r="EY56" i="7"/>
  <c r="EY55" i="7"/>
  <c r="EY54" i="7"/>
  <c r="EY53" i="7"/>
  <c r="EY52" i="7"/>
  <c r="EY51" i="7"/>
  <c r="EY50" i="7"/>
  <c r="EY49" i="7"/>
  <c r="EY48" i="7"/>
  <c r="EY47" i="7"/>
  <c r="EY46" i="7"/>
  <c r="EY45" i="7"/>
  <c r="EY44" i="7"/>
  <c r="EY43" i="7"/>
  <c r="EY42" i="7"/>
  <c r="EY41" i="7"/>
  <c r="EY40" i="7"/>
  <c r="EY39" i="7"/>
  <c r="EY38" i="7"/>
  <c r="EY37" i="7"/>
  <c r="EY36" i="7"/>
  <c r="EY35" i="7"/>
  <c r="EY34" i="7"/>
  <c r="EY33" i="7"/>
  <c r="EY32" i="7"/>
  <c r="EY31" i="7"/>
  <c r="EY30" i="7"/>
  <c r="EY29" i="7"/>
  <c r="EY28" i="7"/>
  <c r="EY27" i="7"/>
  <c r="EY26" i="7"/>
  <c r="EY25" i="7"/>
  <c r="EY24" i="7"/>
  <c r="EY23" i="7"/>
  <c r="EY22" i="7"/>
  <c r="EY21" i="7"/>
  <c r="EY20" i="7"/>
  <c r="EY19" i="7"/>
  <c r="EY18" i="7"/>
  <c r="EY17" i="7"/>
  <c r="EY16" i="7"/>
  <c r="EY15" i="7"/>
  <c r="EY14" i="7"/>
  <c r="EY13" i="7"/>
  <c r="EY12" i="7"/>
  <c r="EY11" i="7"/>
  <c r="EY10" i="7"/>
  <c r="EY9" i="7"/>
  <c r="EY8" i="7"/>
  <c r="EY7" i="7"/>
  <c r="EY6" i="7"/>
  <c r="ES427" i="7"/>
  <c r="ES426" i="7"/>
  <c r="ES425" i="7"/>
  <c r="ES424" i="7"/>
  <c r="ES423" i="7"/>
  <c r="ES422" i="7"/>
  <c r="ES421" i="7"/>
  <c r="ES420" i="7"/>
  <c r="ES419" i="7"/>
  <c r="ES418" i="7"/>
  <c r="ES417" i="7"/>
  <c r="ES416" i="7"/>
  <c r="ES415" i="7"/>
  <c r="ES414" i="7"/>
  <c r="ES413" i="7"/>
  <c r="ES412" i="7"/>
  <c r="ES411" i="7"/>
  <c r="ES410" i="7"/>
  <c r="ES409" i="7"/>
  <c r="ES408" i="7"/>
  <c r="ES407" i="7"/>
  <c r="ES406" i="7"/>
  <c r="ES405" i="7"/>
  <c r="ES404" i="7"/>
  <c r="ES403" i="7"/>
  <c r="ES402" i="7"/>
  <c r="ES401" i="7"/>
  <c r="ES400" i="7"/>
  <c r="ES399" i="7"/>
  <c r="ES398" i="7"/>
  <c r="ES397" i="7"/>
  <c r="ES396" i="7"/>
  <c r="ES395" i="7"/>
  <c r="ES394" i="7"/>
  <c r="ES393" i="7"/>
  <c r="ES392" i="7"/>
  <c r="ES391" i="7"/>
  <c r="ES390" i="7"/>
  <c r="ES389" i="7"/>
  <c r="ES388" i="7"/>
  <c r="ES387" i="7"/>
  <c r="ES386" i="7"/>
  <c r="ES385" i="7"/>
  <c r="ES384" i="7"/>
  <c r="ES383" i="7"/>
  <c r="ES382" i="7"/>
  <c r="ES381" i="7"/>
  <c r="ES380" i="7"/>
  <c r="ES379" i="7"/>
  <c r="ES378" i="7"/>
  <c r="ES377" i="7"/>
  <c r="ES376" i="7"/>
  <c r="ES375" i="7"/>
  <c r="ES374" i="7"/>
  <c r="ES373" i="7"/>
  <c r="ES372" i="7"/>
  <c r="ES371" i="7"/>
  <c r="ES370" i="7"/>
  <c r="ES369" i="7"/>
  <c r="ES368" i="7"/>
  <c r="ES367" i="7"/>
  <c r="ES366" i="7"/>
  <c r="ES365" i="7"/>
  <c r="ES364" i="7"/>
  <c r="ES363" i="7"/>
  <c r="ES362" i="7"/>
  <c r="ES361" i="7"/>
  <c r="ES360" i="7"/>
  <c r="ES359" i="7"/>
  <c r="ES358" i="7"/>
  <c r="ES357" i="7"/>
  <c r="ES356" i="7"/>
  <c r="ES355" i="7"/>
  <c r="ES354" i="7"/>
  <c r="ES353" i="7"/>
  <c r="ES352" i="7"/>
  <c r="ES351" i="7"/>
  <c r="ES350" i="7"/>
  <c r="ES349" i="7"/>
  <c r="ES348" i="7"/>
  <c r="ES347" i="7"/>
  <c r="ES346" i="7"/>
  <c r="ES345" i="7"/>
  <c r="ES344" i="7"/>
  <c r="ES343" i="7"/>
  <c r="ES342" i="7"/>
  <c r="ES341" i="7"/>
  <c r="ES340" i="7"/>
  <c r="ES339" i="7"/>
  <c r="ES338" i="7"/>
  <c r="ES337" i="7"/>
  <c r="ES336" i="7"/>
  <c r="ES335" i="7"/>
  <c r="ES334" i="7"/>
  <c r="ES333" i="7"/>
  <c r="ES332" i="7"/>
  <c r="ES331" i="7"/>
  <c r="ES330" i="7"/>
  <c r="ES329" i="7"/>
  <c r="ES328" i="7"/>
  <c r="ES327" i="7"/>
  <c r="ES326" i="7"/>
  <c r="ES325" i="7"/>
  <c r="ES324" i="7"/>
  <c r="ES323" i="7"/>
  <c r="ES322" i="7"/>
  <c r="ES321" i="7"/>
  <c r="ES320" i="7"/>
  <c r="ES319" i="7"/>
  <c r="ES318" i="7"/>
  <c r="ES317" i="7"/>
  <c r="ES316" i="7"/>
  <c r="ES315" i="7"/>
  <c r="ES314" i="7"/>
  <c r="ES313" i="7"/>
  <c r="ES312" i="7"/>
  <c r="ES311" i="7"/>
  <c r="ES310" i="7"/>
  <c r="ES309" i="7"/>
  <c r="ES308" i="7"/>
  <c r="ES307" i="7"/>
  <c r="ES306" i="7"/>
  <c r="ES305" i="7"/>
  <c r="ES304" i="7"/>
  <c r="ES303" i="7"/>
  <c r="ES302" i="7"/>
  <c r="ES301" i="7"/>
  <c r="ES300" i="7"/>
  <c r="ES299" i="7"/>
  <c r="ES298" i="7"/>
  <c r="ES297" i="7"/>
  <c r="ES296" i="7"/>
  <c r="ES295" i="7"/>
  <c r="ES294" i="7"/>
  <c r="ES293" i="7"/>
  <c r="ES292" i="7"/>
  <c r="ES291" i="7"/>
  <c r="ES290" i="7"/>
  <c r="ES289" i="7"/>
  <c r="ES288" i="7"/>
  <c r="ES287" i="7"/>
  <c r="ES286" i="7"/>
  <c r="ES285" i="7"/>
  <c r="ES284" i="7"/>
  <c r="ES283" i="7"/>
  <c r="ES282" i="7"/>
  <c r="ES281" i="7"/>
  <c r="ES280" i="7"/>
  <c r="ES279" i="7"/>
  <c r="ES278" i="7"/>
  <c r="ES277" i="7"/>
  <c r="ES276" i="7"/>
  <c r="ES275" i="7"/>
  <c r="ES274" i="7"/>
  <c r="ES273" i="7"/>
  <c r="ES272" i="7"/>
  <c r="ES271" i="7"/>
  <c r="ES270" i="7"/>
  <c r="ES269" i="7"/>
  <c r="ES268" i="7"/>
  <c r="ES267" i="7"/>
  <c r="ES266" i="7"/>
  <c r="ES265" i="7"/>
  <c r="ES264" i="7"/>
  <c r="ES263" i="7"/>
  <c r="ES262" i="7"/>
  <c r="ES261" i="7"/>
  <c r="ES260" i="7"/>
  <c r="ES259" i="7"/>
  <c r="ES258" i="7"/>
  <c r="ES257" i="7"/>
  <c r="ES256" i="7"/>
  <c r="ES255" i="7"/>
  <c r="ES254" i="7"/>
  <c r="ES253" i="7"/>
  <c r="ES252" i="7"/>
  <c r="ES251" i="7"/>
  <c r="ES250" i="7"/>
  <c r="ES249" i="7"/>
  <c r="ES248" i="7"/>
  <c r="ES247" i="7"/>
  <c r="ES246" i="7"/>
  <c r="ES245" i="7"/>
  <c r="ES244" i="7"/>
  <c r="ES243" i="7"/>
  <c r="ES242" i="7"/>
  <c r="ES241" i="7"/>
  <c r="ES240" i="7"/>
  <c r="ES239" i="7"/>
  <c r="ES238" i="7"/>
  <c r="ES237" i="7"/>
  <c r="ES236" i="7"/>
  <c r="ES235" i="7"/>
  <c r="ES234" i="7"/>
  <c r="ES233" i="7"/>
  <c r="ES232" i="7"/>
  <c r="ES231" i="7"/>
  <c r="ES230" i="7"/>
  <c r="ES229" i="7"/>
  <c r="ES228" i="7"/>
  <c r="ES227" i="7"/>
  <c r="ES226" i="7"/>
  <c r="ES225" i="7"/>
  <c r="ES224" i="7"/>
  <c r="ES223" i="7"/>
  <c r="ES222" i="7"/>
  <c r="ES221" i="7"/>
  <c r="ES220" i="7"/>
  <c r="ES219" i="7"/>
  <c r="ES218" i="7"/>
  <c r="ES217" i="7"/>
  <c r="ES216" i="7"/>
  <c r="ES215" i="7"/>
  <c r="ES214" i="7"/>
  <c r="ES213" i="7"/>
  <c r="ES212" i="7"/>
  <c r="ES211" i="7"/>
  <c r="ES210" i="7"/>
  <c r="ES209" i="7"/>
  <c r="ES208" i="7"/>
  <c r="ES207" i="7"/>
  <c r="ES206" i="7"/>
  <c r="ES205" i="7"/>
  <c r="ES204" i="7"/>
  <c r="ES203" i="7"/>
  <c r="ES202" i="7"/>
  <c r="ES201" i="7"/>
  <c r="ES200" i="7"/>
  <c r="ES199" i="7"/>
  <c r="ES198" i="7"/>
  <c r="ES197" i="7"/>
  <c r="ES196" i="7"/>
  <c r="ES195" i="7"/>
  <c r="ES194" i="7"/>
  <c r="ES193" i="7"/>
  <c r="ES192" i="7"/>
  <c r="ES191" i="7"/>
  <c r="ES190" i="7"/>
  <c r="ES189" i="7"/>
  <c r="ES188" i="7"/>
  <c r="ES187" i="7"/>
  <c r="ES186" i="7"/>
  <c r="ES185" i="7"/>
  <c r="ES184" i="7"/>
  <c r="ES183" i="7"/>
  <c r="ES182" i="7"/>
  <c r="ES181" i="7"/>
  <c r="ES180" i="7"/>
  <c r="ES179" i="7"/>
  <c r="ES178" i="7"/>
  <c r="ES177" i="7"/>
  <c r="ES176" i="7"/>
  <c r="ES175" i="7"/>
  <c r="ES174" i="7"/>
  <c r="ES173" i="7"/>
  <c r="ES172" i="7"/>
  <c r="ES171" i="7"/>
  <c r="ES170" i="7"/>
  <c r="ES169" i="7"/>
  <c r="ES168" i="7"/>
  <c r="ES167" i="7"/>
  <c r="ES166" i="7"/>
  <c r="ES165" i="7"/>
  <c r="ES164" i="7"/>
  <c r="ES163" i="7"/>
  <c r="ES162" i="7"/>
  <c r="ES161" i="7"/>
  <c r="ES160" i="7"/>
  <c r="ES159" i="7"/>
  <c r="ES158" i="7"/>
  <c r="ES157" i="7"/>
  <c r="ES156" i="7"/>
  <c r="ES155" i="7"/>
  <c r="ES154" i="7"/>
  <c r="ES153" i="7"/>
  <c r="ES152" i="7"/>
  <c r="ES151" i="7"/>
  <c r="ES150" i="7"/>
  <c r="ES149" i="7"/>
  <c r="ES148" i="7"/>
  <c r="ES147" i="7"/>
  <c r="ES146" i="7"/>
  <c r="ES145" i="7"/>
  <c r="ES144" i="7"/>
  <c r="ES143" i="7"/>
  <c r="ES142" i="7"/>
  <c r="ES141" i="7"/>
  <c r="ES140" i="7"/>
  <c r="ES139" i="7"/>
  <c r="ES138" i="7"/>
  <c r="ES137" i="7"/>
  <c r="ES136" i="7"/>
  <c r="ES135" i="7"/>
  <c r="ES134" i="7"/>
  <c r="ES133" i="7"/>
  <c r="ES132" i="7"/>
  <c r="ES131" i="7"/>
  <c r="ES130" i="7"/>
  <c r="ES129" i="7"/>
  <c r="ES128" i="7"/>
  <c r="ES127" i="7"/>
  <c r="ES126" i="7"/>
  <c r="ES125" i="7"/>
  <c r="ES124" i="7"/>
  <c r="ES123" i="7"/>
  <c r="ES122" i="7"/>
  <c r="ES121" i="7"/>
  <c r="ES120" i="7"/>
  <c r="ES119" i="7"/>
  <c r="ES118" i="7"/>
  <c r="ES117" i="7"/>
  <c r="ES116" i="7"/>
  <c r="ES115" i="7"/>
  <c r="ES114" i="7"/>
  <c r="ES113" i="7"/>
  <c r="ES112" i="7"/>
  <c r="ES111" i="7"/>
  <c r="ES110" i="7"/>
  <c r="ES109" i="7"/>
  <c r="ES108" i="7"/>
  <c r="ES107" i="7"/>
  <c r="ES106" i="7"/>
  <c r="ES105" i="7"/>
  <c r="ES104" i="7"/>
  <c r="ES103" i="7"/>
  <c r="ES102" i="7"/>
  <c r="ES101" i="7"/>
  <c r="ES100" i="7"/>
  <c r="ES99" i="7"/>
  <c r="ES98" i="7"/>
  <c r="ES97" i="7"/>
  <c r="ES96" i="7"/>
  <c r="ES95" i="7"/>
  <c r="ES94" i="7"/>
  <c r="ES93" i="7"/>
  <c r="ES92" i="7"/>
  <c r="ES91" i="7"/>
  <c r="ES90" i="7"/>
  <c r="ES89" i="7"/>
  <c r="ES88" i="7"/>
  <c r="ES87" i="7"/>
  <c r="ES86" i="7"/>
  <c r="ES85" i="7"/>
  <c r="ES84" i="7"/>
  <c r="ES83" i="7"/>
  <c r="ES82" i="7"/>
  <c r="ES81" i="7"/>
  <c r="ES80" i="7"/>
  <c r="ES79" i="7"/>
  <c r="ES78" i="7"/>
  <c r="ES77" i="7"/>
  <c r="ES76" i="7"/>
  <c r="ES75" i="7"/>
  <c r="ES74" i="7"/>
  <c r="ES73" i="7"/>
  <c r="ES72" i="7"/>
  <c r="ES71" i="7"/>
  <c r="ES70" i="7"/>
  <c r="ES69" i="7"/>
  <c r="ES68" i="7"/>
  <c r="ES67" i="7"/>
  <c r="ES66" i="7"/>
  <c r="ES65" i="7"/>
  <c r="ES64" i="7"/>
  <c r="ES63" i="7"/>
  <c r="ES62" i="7"/>
  <c r="ES61" i="7"/>
  <c r="ES60" i="7"/>
  <c r="ES59" i="7"/>
  <c r="ES58" i="7"/>
  <c r="ES57" i="7"/>
  <c r="ES56" i="7"/>
  <c r="ES55" i="7"/>
  <c r="ES54" i="7"/>
  <c r="ES53" i="7"/>
  <c r="ES52" i="7"/>
  <c r="ES51" i="7"/>
  <c r="ES50" i="7"/>
  <c r="ES49" i="7"/>
  <c r="ES48" i="7"/>
  <c r="ES47" i="7"/>
  <c r="ES46" i="7"/>
  <c r="ES45" i="7"/>
  <c r="ES44" i="7"/>
  <c r="ES43" i="7"/>
  <c r="ES42" i="7"/>
  <c r="ES41" i="7"/>
  <c r="ES40" i="7"/>
  <c r="ES39" i="7"/>
  <c r="ES38" i="7"/>
  <c r="ES37" i="7"/>
  <c r="ES36" i="7"/>
  <c r="ES35" i="7"/>
  <c r="ES34" i="7"/>
  <c r="ES33" i="7"/>
  <c r="ES32" i="7"/>
  <c r="ES31" i="7"/>
  <c r="ES30" i="7"/>
  <c r="ES29" i="7"/>
  <c r="ES28" i="7"/>
  <c r="ES27" i="7"/>
  <c r="ES26" i="7"/>
  <c r="ES25" i="7"/>
  <c r="ES24" i="7"/>
  <c r="ES23" i="7"/>
  <c r="ES22" i="7"/>
  <c r="ES21" i="7"/>
  <c r="ES20" i="7"/>
  <c r="ES19" i="7"/>
  <c r="ES18" i="7"/>
  <c r="ES17" i="7"/>
  <c r="ES16" i="7"/>
  <c r="ES15" i="7"/>
  <c r="ES14" i="7"/>
  <c r="ES13" i="7"/>
  <c r="ES12" i="7"/>
  <c r="ES11" i="7"/>
  <c r="ES10" i="7"/>
  <c r="ES9" i="7"/>
  <c r="ES8" i="7"/>
  <c r="ES7" i="7"/>
  <c r="ES6" i="7"/>
  <c r="EM427" i="7"/>
  <c r="EM426" i="7"/>
  <c r="EM425" i="7"/>
  <c r="EM424" i="7"/>
  <c r="EM423" i="7"/>
  <c r="EM422" i="7"/>
  <c r="EM421" i="7"/>
  <c r="EM420" i="7"/>
  <c r="EM419" i="7"/>
  <c r="EM418" i="7"/>
  <c r="EM417" i="7"/>
  <c r="EM416" i="7"/>
  <c r="EM415" i="7"/>
  <c r="EM414" i="7"/>
  <c r="EM413" i="7"/>
  <c r="EM412" i="7"/>
  <c r="EM411" i="7"/>
  <c r="EM410" i="7"/>
  <c r="EM409" i="7"/>
  <c r="EM408" i="7"/>
  <c r="EM407" i="7"/>
  <c r="EM406" i="7"/>
  <c r="EM405" i="7"/>
  <c r="EM404" i="7"/>
  <c r="EM403" i="7"/>
  <c r="EM402" i="7"/>
  <c r="EM401" i="7"/>
  <c r="EM400" i="7"/>
  <c r="EM399" i="7"/>
  <c r="EM398" i="7"/>
  <c r="EM397" i="7"/>
  <c r="EM396" i="7"/>
  <c r="EM395" i="7"/>
  <c r="EM394" i="7"/>
  <c r="EM393" i="7"/>
  <c r="EM392" i="7"/>
  <c r="EM391" i="7"/>
  <c r="EM390" i="7"/>
  <c r="EM389" i="7"/>
  <c r="EM388" i="7"/>
  <c r="EM387" i="7"/>
  <c r="EM386" i="7"/>
  <c r="EM385" i="7"/>
  <c r="EM384" i="7"/>
  <c r="EM383" i="7"/>
  <c r="EM382" i="7"/>
  <c r="EM381" i="7"/>
  <c r="EM380" i="7"/>
  <c r="EM379" i="7"/>
  <c r="EM378" i="7"/>
  <c r="EM377" i="7"/>
  <c r="EM376" i="7"/>
  <c r="EM375" i="7"/>
  <c r="EM374" i="7"/>
  <c r="EM373" i="7"/>
  <c r="EM372" i="7"/>
  <c r="EM371" i="7"/>
  <c r="EM370" i="7"/>
  <c r="EM369" i="7"/>
  <c r="EM368" i="7"/>
  <c r="EM367" i="7"/>
  <c r="EM366" i="7"/>
  <c r="EM365" i="7"/>
  <c r="EM364" i="7"/>
  <c r="EM363" i="7"/>
  <c r="EM362" i="7"/>
  <c r="EM361" i="7"/>
  <c r="EM360" i="7"/>
  <c r="EM359" i="7"/>
  <c r="EM358" i="7"/>
  <c r="EM357" i="7"/>
  <c r="EM356" i="7"/>
  <c r="EM355" i="7"/>
  <c r="EM354" i="7"/>
  <c r="EM353" i="7"/>
  <c r="EM352" i="7"/>
  <c r="EM351" i="7"/>
  <c r="EM350" i="7"/>
  <c r="EM349" i="7"/>
  <c r="EM348" i="7"/>
  <c r="EM347" i="7"/>
  <c r="EM346" i="7"/>
  <c r="EM345" i="7"/>
  <c r="EM344" i="7"/>
  <c r="EM343" i="7"/>
  <c r="EM342" i="7"/>
  <c r="EM341" i="7"/>
  <c r="EM340" i="7"/>
  <c r="EM339" i="7"/>
  <c r="EM338" i="7"/>
  <c r="EM337" i="7"/>
  <c r="EM336" i="7"/>
  <c r="EM335" i="7"/>
  <c r="EM334" i="7"/>
  <c r="EM333" i="7"/>
  <c r="EM332" i="7"/>
  <c r="EM331" i="7"/>
  <c r="EM330" i="7"/>
  <c r="EM329" i="7"/>
  <c r="EM328" i="7"/>
  <c r="EM327" i="7"/>
  <c r="EM326" i="7"/>
  <c r="EM325" i="7"/>
  <c r="EM324" i="7"/>
  <c r="EM323" i="7"/>
  <c r="EM322" i="7"/>
  <c r="EM321" i="7"/>
  <c r="EM320" i="7"/>
  <c r="EM319" i="7"/>
  <c r="EM318" i="7"/>
  <c r="EM317" i="7"/>
  <c r="EM316" i="7"/>
  <c r="EM315" i="7"/>
  <c r="EM314" i="7"/>
  <c r="EM313" i="7"/>
  <c r="EM312" i="7"/>
  <c r="EM311" i="7"/>
  <c r="EM310" i="7"/>
  <c r="EM309" i="7"/>
  <c r="EM308" i="7"/>
  <c r="EM307" i="7"/>
  <c r="EM306" i="7"/>
  <c r="EM305" i="7"/>
  <c r="EM304" i="7"/>
  <c r="EM303" i="7"/>
  <c r="EM302" i="7"/>
  <c r="EM301" i="7"/>
  <c r="EM300" i="7"/>
  <c r="EM299" i="7"/>
  <c r="EM298" i="7"/>
  <c r="EM297" i="7"/>
  <c r="EM296" i="7"/>
  <c r="EM295" i="7"/>
  <c r="EM294" i="7"/>
  <c r="EM293" i="7"/>
  <c r="EM292" i="7"/>
  <c r="EM291" i="7"/>
  <c r="EM290" i="7"/>
  <c r="EM289" i="7"/>
  <c r="EM288" i="7"/>
  <c r="EM287" i="7"/>
  <c r="EM286" i="7"/>
  <c r="EM285" i="7"/>
  <c r="EM284" i="7"/>
  <c r="EM283" i="7"/>
  <c r="EM282" i="7"/>
  <c r="EM281" i="7"/>
  <c r="EM280" i="7"/>
  <c r="EM279" i="7"/>
  <c r="EM278" i="7"/>
  <c r="EM277" i="7"/>
  <c r="EM276" i="7"/>
  <c r="EM275" i="7"/>
  <c r="EM274" i="7"/>
  <c r="EM273" i="7"/>
  <c r="EM272" i="7"/>
  <c r="EM271" i="7"/>
  <c r="EM270" i="7"/>
  <c r="EM269" i="7"/>
  <c r="EM268" i="7"/>
  <c r="EM267" i="7"/>
  <c r="EM266" i="7"/>
  <c r="EM265" i="7"/>
  <c r="EM264" i="7"/>
  <c r="EM263" i="7"/>
  <c r="EM262" i="7"/>
  <c r="EM261" i="7"/>
  <c r="EM260" i="7"/>
  <c r="EM259" i="7"/>
  <c r="EM258" i="7"/>
  <c r="EM257" i="7"/>
  <c r="EM256" i="7"/>
  <c r="EM255" i="7"/>
  <c r="EM254" i="7"/>
  <c r="EM253" i="7"/>
  <c r="EM252" i="7"/>
  <c r="EM251" i="7"/>
  <c r="EM250" i="7"/>
  <c r="EM249" i="7"/>
  <c r="EM248" i="7"/>
  <c r="EM247" i="7"/>
  <c r="EM246" i="7"/>
  <c r="EM245" i="7"/>
  <c r="EM244" i="7"/>
  <c r="EM243" i="7"/>
  <c r="EM242" i="7"/>
  <c r="EM241" i="7"/>
  <c r="EM240" i="7"/>
  <c r="EM239" i="7"/>
  <c r="EM238" i="7"/>
  <c r="EM237" i="7"/>
  <c r="EM236" i="7"/>
  <c r="EM235" i="7"/>
  <c r="EM234" i="7"/>
  <c r="EM233" i="7"/>
  <c r="EM232" i="7"/>
  <c r="EM231" i="7"/>
  <c r="EM230" i="7"/>
  <c r="EM229" i="7"/>
  <c r="EM228" i="7"/>
  <c r="EM227" i="7"/>
  <c r="EM226" i="7"/>
  <c r="EM225" i="7"/>
  <c r="EM224" i="7"/>
  <c r="EM223" i="7"/>
  <c r="EM222" i="7"/>
  <c r="EM221" i="7"/>
  <c r="EM220" i="7"/>
  <c r="EM219" i="7"/>
  <c r="EM218" i="7"/>
  <c r="EM217" i="7"/>
  <c r="EM216" i="7"/>
  <c r="EM215" i="7"/>
  <c r="EM214" i="7"/>
  <c r="EM213" i="7"/>
  <c r="EM212" i="7"/>
  <c r="EM211" i="7"/>
  <c r="EM210" i="7"/>
  <c r="EM209" i="7"/>
  <c r="EM208" i="7"/>
  <c r="EM207" i="7"/>
  <c r="EM206" i="7"/>
  <c r="EM205" i="7"/>
  <c r="EM204" i="7"/>
  <c r="EM203" i="7"/>
  <c r="EM202" i="7"/>
  <c r="EM201" i="7"/>
  <c r="EM200" i="7"/>
  <c r="EM199" i="7"/>
  <c r="EM198" i="7"/>
  <c r="EM197" i="7"/>
  <c r="EM196" i="7"/>
  <c r="EM195" i="7"/>
  <c r="EM194" i="7"/>
  <c r="EM193" i="7"/>
  <c r="EM192" i="7"/>
  <c r="EM191" i="7"/>
  <c r="EM190" i="7"/>
  <c r="EM189" i="7"/>
  <c r="EM188" i="7"/>
  <c r="EM187" i="7"/>
  <c r="EM186" i="7"/>
  <c r="EM185" i="7"/>
  <c r="EM184" i="7"/>
  <c r="EM183" i="7"/>
  <c r="EM182" i="7"/>
  <c r="EM181" i="7"/>
  <c r="EM180" i="7"/>
  <c r="EM179" i="7"/>
  <c r="EM178" i="7"/>
  <c r="EM177" i="7"/>
  <c r="EM176" i="7"/>
  <c r="EM175" i="7"/>
  <c r="EM174" i="7"/>
  <c r="EM173" i="7"/>
  <c r="EM172" i="7"/>
  <c r="EM171" i="7"/>
  <c r="EM170" i="7"/>
  <c r="EM169" i="7"/>
  <c r="EM168" i="7"/>
  <c r="EM167" i="7"/>
  <c r="EM166" i="7"/>
  <c r="EM165" i="7"/>
  <c r="EM164" i="7"/>
  <c r="EM163" i="7"/>
  <c r="EM162" i="7"/>
  <c r="EM161" i="7"/>
  <c r="EM160" i="7"/>
  <c r="EM159" i="7"/>
  <c r="EM158" i="7"/>
  <c r="EM157" i="7"/>
  <c r="EM156" i="7"/>
  <c r="EM155" i="7"/>
  <c r="EM154" i="7"/>
  <c r="EM153" i="7"/>
  <c r="EM152" i="7"/>
  <c r="EM151" i="7"/>
  <c r="EM150" i="7"/>
  <c r="EM149" i="7"/>
  <c r="EM148" i="7"/>
  <c r="EM147" i="7"/>
  <c r="EM146" i="7"/>
  <c r="EM145" i="7"/>
  <c r="EM144" i="7"/>
  <c r="EM143" i="7"/>
  <c r="EM142" i="7"/>
  <c r="EM141" i="7"/>
  <c r="EM140" i="7"/>
  <c r="EM139" i="7"/>
  <c r="EM138" i="7"/>
  <c r="EM137" i="7"/>
  <c r="EM136" i="7"/>
  <c r="EM135" i="7"/>
  <c r="EM134" i="7"/>
  <c r="EM133" i="7"/>
  <c r="EM132" i="7"/>
  <c r="EM131" i="7"/>
  <c r="EM130" i="7"/>
  <c r="EM129" i="7"/>
  <c r="EM128" i="7"/>
  <c r="EM127" i="7"/>
  <c r="EM126" i="7"/>
  <c r="EM125" i="7"/>
  <c r="EM124" i="7"/>
  <c r="EM123" i="7"/>
  <c r="EM122" i="7"/>
  <c r="EM121" i="7"/>
  <c r="EM120" i="7"/>
  <c r="EM119" i="7"/>
  <c r="EM118" i="7"/>
  <c r="EM117" i="7"/>
  <c r="EM116" i="7"/>
  <c r="EM115" i="7"/>
  <c r="EM114" i="7"/>
  <c r="EM113" i="7"/>
  <c r="EM112" i="7"/>
  <c r="EM111" i="7"/>
  <c r="EM110" i="7"/>
  <c r="EM109" i="7"/>
  <c r="EM108" i="7"/>
  <c r="EM107" i="7"/>
  <c r="EM106" i="7"/>
  <c r="EM105" i="7"/>
  <c r="EM104" i="7"/>
  <c r="EM103" i="7"/>
  <c r="EM102" i="7"/>
  <c r="EM101" i="7"/>
  <c r="EM100" i="7"/>
  <c r="EM99" i="7"/>
  <c r="EM98" i="7"/>
  <c r="EM97" i="7"/>
  <c r="EM96" i="7"/>
  <c r="EM95" i="7"/>
  <c r="EM94" i="7"/>
  <c r="EM93" i="7"/>
  <c r="EM92" i="7"/>
  <c r="EM91" i="7"/>
  <c r="EM90" i="7"/>
  <c r="EM89" i="7"/>
  <c r="EM88" i="7"/>
  <c r="EM87" i="7"/>
  <c r="EM86" i="7"/>
  <c r="EM85" i="7"/>
  <c r="EM84" i="7"/>
  <c r="EM83" i="7"/>
  <c r="EM82" i="7"/>
  <c r="EM81" i="7"/>
  <c r="EM80" i="7"/>
  <c r="EM79" i="7"/>
  <c r="EM78" i="7"/>
  <c r="EM77" i="7"/>
  <c r="EM76" i="7"/>
  <c r="EM75" i="7"/>
  <c r="EM74" i="7"/>
  <c r="EM73" i="7"/>
  <c r="EM72" i="7"/>
  <c r="EM71" i="7"/>
  <c r="EM70" i="7"/>
  <c r="EM69" i="7"/>
  <c r="EM68" i="7"/>
  <c r="EM67" i="7"/>
  <c r="EM66" i="7"/>
  <c r="EM65" i="7"/>
  <c r="EM64" i="7"/>
  <c r="EM63" i="7"/>
  <c r="EM62" i="7"/>
  <c r="EM61" i="7"/>
  <c r="EM60" i="7"/>
  <c r="EM59" i="7"/>
  <c r="EM58" i="7"/>
  <c r="EM57" i="7"/>
  <c r="EM56" i="7"/>
  <c r="EM55" i="7"/>
  <c r="EM54" i="7"/>
  <c r="EM53" i="7"/>
  <c r="EM52" i="7"/>
  <c r="EM51" i="7"/>
  <c r="EM50" i="7"/>
  <c r="EM49" i="7"/>
  <c r="EM48" i="7"/>
  <c r="EM47" i="7"/>
  <c r="EM46" i="7"/>
  <c r="EM45" i="7"/>
  <c r="EM44" i="7"/>
  <c r="EM43" i="7"/>
  <c r="EM42" i="7"/>
  <c r="EM41" i="7"/>
  <c r="EM40" i="7"/>
  <c r="EM39" i="7"/>
  <c r="EM38" i="7"/>
  <c r="EM37" i="7"/>
  <c r="EM36" i="7"/>
  <c r="EM35" i="7"/>
  <c r="EM34" i="7"/>
  <c r="EM33" i="7"/>
  <c r="EM32" i="7"/>
  <c r="EM31" i="7"/>
  <c r="EM30" i="7"/>
  <c r="EM29" i="7"/>
  <c r="EM28" i="7"/>
  <c r="EM27" i="7"/>
  <c r="EM26" i="7"/>
  <c r="EM25" i="7"/>
  <c r="EM24" i="7"/>
  <c r="EM23" i="7"/>
  <c r="EM22" i="7"/>
  <c r="EM21" i="7"/>
  <c r="EM20" i="7"/>
  <c r="EM19" i="7"/>
  <c r="EM18" i="7"/>
  <c r="EM17" i="7"/>
  <c r="EM16" i="7"/>
  <c r="EM15" i="7"/>
  <c r="EM14" i="7"/>
  <c r="EM13" i="7"/>
  <c r="EM12" i="7"/>
  <c r="EM11" i="7"/>
  <c r="EM10" i="7"/>
  <c r="EM9" i="7"/>
  <c r="EM8" i="7"/>
  <c r="EM7" i="7"/>
  <c r="EM6" i="7"/>
  <c r="EG427" i="7"/>
  <c r="EG426" i="7"/>
  <c r="EG425" i="7"/>
  <c r="EG424" i="7"/>
  <c r="EG423" i="7"/>
  <c r="EG422" i="7"/>
  <c r="EG421" i="7"/>
  <c r="EG420" i="7"/>
  <c r="EG419" i="7"/>
  <c r="EG418" i="7"/>
  <c r="EG417" i="7"/>
  <c r="EG416" i="7"/>
  <c r="EG415" i="7"/>
  <c r="EG414" i="7"/>
  <c r="EG413" i="7"/>
  <c r="EG412" i="7"/>
  <c r="EG411" i="7"/>
  <c r="EG410" i="7"/>
  <c r="EG409" i="7"/>
  <c r="EG408" i="7"/>
  <c r="EG407" i="7"/>
  <c r="EG406" i="7"/>
  <c r="EG405" i="7"/>
  <c r="EG404" i="7"/>
  <c r="EG403" i="7"/>
  <c r="EG402" i="7"/>
  <c r="EG401" i="7"/>
  <c r="EG400" i="7"/>
  <c r="EG399" i="7"/>
  <c r="EG398" i="7"/>
  <c r="EG397" i="7"/>
  <c r="EG396" i="7"/>
  <c r="EG395" i="7"/>
  <c r="EG394" i="7"/>
  <c r="EG393" i="7"/>
  <c r="EG392" i="7"/>
  <c r="EG391" i="7"/>
  <c r="EG390" i="7"/>
  <c r="EG389" i="7"/>
  <c r="EG388" i="7"/>
  <c r="EG387" i="7"/>
  <c r="EG386" i="7"/>
  <c r="EG385" i="7"/>
  <c r="EG384" i="7"/>
  <c r="EG383" i="7"/>
  <c r="EG382" i="7"/>
  <c r="EG381" i="7"/>
  <c r="EG380" i="7"/>
  <c r="EG379" i="7"/>
  <c r="EG378" i="7"/>
  <c r="EG377" i="7"/>
  <c r="EG376" i="7"/>
  <c r="EG375" i="7"/>
  <c r="EG374" i="7"/>
  <c r="EG373" i="7"/>
  <c r="EG372" i="7"/>
  <c r="EG371" i="7"/>
  <c r="EG370" i="7"/>
  <c r="EG369" i="7"/>
  <c r="EG368" i="7"/>
  <c r="EG367" i="7"/>
  <c r="EG366" i="7"/>
  <c r="EG365" i="7"/>
  <c r="EG364" i="7"/>
  <c r="EG363" i="7"/>
  <c r="EG362" i="7"/>
  <c r="EG361" i="7"/>
  <c r="EG360" i="7"/>
  <c r="EG359" i="7"/>
  <c r="EG358" i="7"/>
  <c r="EG357" i="7"/>
  <c r="EG356" i="7"/>
  <c r="EG355" i="7"/>
  <c r="EG354" i="7"/>
  <c r="EG353" i="7"/>
  <c r="EG352" i="7"/>
  <c r="EG351" i="7"/>
  <c r="EG350" i="7"/>
  <c r="EG349" i="7"/>
  <c r="EG348" i="7"/>
  <c r="EG347" i="7"/>
  <c r="EG346" i="7"/>
  <c r="EG345" i="7"/>
  <c r="EG344" i="7"/>
  <c r="EG343" i="7"/>
  <c r="EG342" i="7"/>
  <c r="EG341" i="7"/>
  <c r="EG340" i="7"/>
  <c r="EG339" i="7"/>
  <c r="EG338" i="7"/>
  <c r="EG337" i="7"/>
  <c r="EG336" i="7"/>
  <c r="EG335" i="7"/>
  <c r="EG334" i="7"/>
  <c r="EG333" i="7"/>
  <c r="EG332" i="7"/>
  <c r="EG331" i="7"/>
  <c r="EG330" i="7"/>
  <c r="EG329" i="7"/>
  <c r="EG328" i="7"/>
  <c r="EG327" i="7"/>
  <c r="EG326" i="7"/>
  <c r="EG325" i="7"/>
  <c r="EG324" i="7"/>
  <c r="EG323" i="7"/>
  <c r="EG322" i="7"/>
  <c r="EG321" i="7"/>
  <c r="EG320" i="7"/>
  <c r="EG319" i="7"/>
  <c r="EG318" i="7"/>
  <c r="EG317" i="7"/>
  <c r="EG316" i="7"/>
  <c r="EG315" i="7"/>
  <c r="EG314" i="7"/>
  <c r="EG313" i="7"/>
  <c r="EG312" i="7"/>
  <c r="EG311" i="7"/>
  <c r="EG310" i="7"/>
  <c r="EG309" i="7"/>
  <c r="EG308" i="7"/>
  <c r="EG307" i="7"/>
  <c r="EG306" i="7"/>
  <c r="EG305" i="7"/>
  <c r="EG304" i="7"/>
  <c r="EG303" i="7"/>
  <c r="EG302" i="7"/>
  <c r="EG301" i="7"/>
  <c r="EG300" i="7"/>
  <c r="EG299" i="7"/>
  <c r="EG298" i="7"/>
  <c r="EG297" i="7"/>
  <c r="EG296" i="7"/>
  <c r="EG295" i="7"/>
  <c r="EG294" i="7"/>
  <c r="EG293" i="7"/>
  <c r="EG292" i="7"/>
  <c r="EG291" i="7"/>
  <c r="EG290" i="7"/>
  <c r="EG289" i="7"/>
  <c r="EG288" i="7"/>
  <c r="EG287" i="7"/>
  <c r="EG286" i="7"/>
  <c r="EG285" i="7"/>
  <c r="EG284" i="7"/>
  <c r="EG283" i="7"/>
  <c r="EG282" i="7"/>
  <c r="EG281" i="7"/>
  <c r="EG280" i="7"/>
  <c r="EG279" i="7"/>
  <c r="EG278" i="7"/>
  <c r="EG277" i="7"/>
  <c r="EG276" i="7"/>
  <c r="EG275" i="7"/>
  <c r="EG274" i="7"/>
  <c r="EG273" i="7"/>
  <c r="EG272" i="7"/>
  <c r="EG271" i="7"/>
  <c r="EG270" i="7"/>
  <c r="EG269" i="7"/>
  <c r="EG268" i="7"/>
  <c r="EG267" i="7"/>
  <c r="EG266" i="7"/>
  <c r="EG265" i="7"/>
  <c r="EG264" i="7"/>
  <c r="EG263" i="7"/>
  <c r="EG262" i="7"/>
  <c r="EG261" i="7"/>
  <c r="EG260" i="7"/>
  <c r="EG259" i="7"/>
  <c r="EG258" i="7"/>
  <c r="EG257" i="7"/>
  <c r="EG256" i="7"/>
  <c r="EG255" i="7"/>
  <c r="EG254" i="7"/>
  <c r="EG253" i="7"/>
  <c r="EG252" i="7"/>
  <c r="EG251" i="7"/>
  <c r="EG250" i="7"/>
  <c r="EG249" i="7"/>
  <c r="EG248" i="7"/>
  <c r="EG247" i="7"/>
  <c r="EG246" i="7"/>
  <c r="EG245" i="7"/>
  <c r="EG244" i="7"/>
  <c r="EG243" i="7"/>
  <c r="EG242" i="7"/>
  <c r="EG241" i="7"/>
  <c r="EG240" i="7"/>
  <c r="EG239" i="7"/>
  <c r="EG238" i="7"/>
  <c r="EG237" i="7"/>
  <c r="EG236" i="7"/>
  <c r="EG235" i="7"/>
  <c r="EG234" i="7"/>
  <c r="EG233" i="7"/>
  <c r="EG232" i="7"/>
  <c r="EG231" i="7"/>
  <c r="EG230" i="7"/>
  <c r="EG229" i="7"/>
  <c r="EG228" i="7"/>
  <c r="EG227" i="7"/>
  <c r="EG226" i="7"/>
  <c r="EG225" i="7"/>
  <c r="EG224" i="7"/>
  <c r="EG223" i="7"/>
  <c r="EG222" i="7"/>
  <c r="EG221" i="7"/>
  <c r="EG220" i="7"/>
  <c r="EG219" i="7"/>
  <c r="EG218" i="7"/>
  <c r="EG217" i="7"/>
  <c r="EG216" i="7"/>
  <c r="EG215" i="7"/>
  <c r="EG214" i="7"/>
  <c r="EG213" i="7"/>
  <c r="EG212" i="7"/>
  <c r="EG211" i="7"/>
  <c r="EG210" i="7"/>
  <c r="EG209" i="7"/>
  <c r="EG208" i="7"/>
  <c r="EG207" i="7"/>
  <c r="EG206" i="7"/>
  <c r="EG205" i="7"/>
  <c r="EG204" i="7"/>
  <c r="EG203" i="7"/>
  <c r="EG202" i="7"/>
  <c r="EG201" i="7"/>
  <c r="EG200" i="7"/>
  <c r="EG199" i="7"/>
  <c r="EG198" i="7"/>
  <c r="EG197" i="7"/>
  <c r="EG196" i="7"/>
  <c r="EG195" i="7"/>
  <c r="EG194" i="7"/>
  <c r="EG193" i="7"/>
  <c r="EG192" i="7"/>
  <c r="EG191" i="7"/>
  <c r="EG190" i="7"/>
  <c r="EG189" i="7"/>
  <c r="EG188" i="7"/>
  <c r="EG187" i="7"/>
  <c r="EG186" i="7"/>
  <c r="EG185" i="7"/>
  <c r="EG184" i="7"/>
  <c r="EG183" i="7"/>
  <c r="EG182" i="7"/>
  <c r="EG181" i="7"/>
  <c r="EG180" i="7"/>
  <c r="EG179" i="7"/>
  <c r="EG178" i="7"/>
  <c r="EG177" i="7"/>
  <c r="EG176" i="7"/>
  <c r="EG175" i="7"/>
  <c r="EG174" i="7"/>
  <c r="EG173" i="7"/>
  <c r="EG172" i="7"/>
  <c r="EG171" i="7"/>
  <c r="EG170" i="7"/>
  <c r="EG169" i="7"/>
  <c r="EG168" i="7"/>
  <c r="EG167" i="7"/>
  <c r="EG166" i="7"/>
  <c r="EG165" i="7"/>
  <c r="EG164" i="7"/>
  <c r="EG163" i="7"/>
  <c r="EG162" i="7"/>
  <c r="EG161" i="7"/>
  <c r="EG160" i="7"/>
  <c r="EG159" i="7"/>
  <c r="EG158" i="7"/>
  <c r="EG157" i="7"/>
  <c r="EG156" i="7"/>
  <c r="EG155" i="7"/>
  <c r="EG154" i="7"/>
  <c r="EG153" i="7"/>
  <c r="EG152" i="7"/>
  <c r="EG151" i="7"/>
  <c r="EG150" i="7"/>
  <c r="EG149" i="7"/>
  <c r="EG148" i="7"/>
  <c r="EG147" i="7"/>
  <c r="EG146" i="7"/>
  <c r="EG145" i="7"/>
  <c r="EG144" i="7"/>
  <c r="EG143" i="7"/>
  <c r="EG142" i="7"/>
  <c r="EG141" i="7"/>
  <c r="EG140" i="7"/>
  <c r="EG139" i="7"/>
  <c r="EG138" i="7"/>
  <c r="EG137" i="7"/>
  <c r="EG136" i="7"/>
  <c r="EG135" i="7"/>
  <c r="EG134" i="7"/>
  <c r="EG133" i="7"/>
  <c r="EG132" i="7"/>
  <c r="EG131" i="7"/>
  <c r="EG130" i="7"/>
  <c r="EG129" i="7"/>
  <c r="EG128" i="7"/>
  <c r="EG127" i="7"/>
  <c r="EG126" i="7"/>
  <c r="EG125" i="7"/>
  <c r="EG124" i="7"/>
  <c r="EG123" i="7"/>
  <c r="EG122" i="7"/>
  <c r="EG121" i="7"/>
  <c r="EG120" i="7"/>
  <c r="EG119" i="7"/>
  <c r="EG118" i="7"/>
  <c r="EG117" i="7"/>
  <c r="EG116" i="7"/>
  <c r="EG115" i="7"/>
  <c r="EG114" i="7"/>
  <c r="EG113" i="7"/>
  <c r="EG112" i="7"/>
  <c r="EG111" i="7"/>
  <c r="EG110" i="7"/>
  <c r="EG109" i="7"/>
  <c r="EG108" i="7"/>
  <c r="EG107" i="7"/>
  <c r="EG106" i="7"/>
  <c r="EG105" i="7"/>
  <c r="EG104" i="7"/>
  <c r="EG103" i="7"/>
  <c r="EG102" i="7"/>
  <c r="EG101" i="7"/>
  <c r="EG100" i="7"/>
  <c r="EG99" i="7"/>
  <c r="EG98" i="7"/>
  <c r="EG97" i="7"/>
  <c r="EG96" i="7"/>
  <c r="EG95" i="7"/>
  <c r="EG94" i="7"/>
  <c r="EG93" i="7"/>
  <c r="EG92" i="7"/>
  <c r="EG91" i="7"/>
  <c r="EG90" i="7"/>
  <c r="EG89" i="7"/>
  <c r="EG88" i="7"/>
  <c r="EG87" i="7"/>
  <c r="EG86" i="7"/>
  <c r="EG85" i="7"/>
  <c r="EG84" i="7"/>
  <c r="EG83" i="7"/>
  <c r="EG82" i="7"/>
  <c r="EG81" i="7"/>
  <c r="EG80" i="7"/>
  <c r="EG79" i="7"/>
  <c r="EG78" i="7"/>
  <c r="EG77" i="7"/>
  <c r="EG76" i="7"/>
  <c r="EG75" i="7"/>
  <c r="EG74" i="7"/>
  <c r="EG73" i="7"/>
  <c r="EG72" i="7"/>
  <c r="EG71" i="7"/>
  <c r="EG70" i="7"/>
  <c r="EG69" i="7"/>
  <c r="EG68" i="7"/>
  <c r="EG67" i="7"/>
  <c r="EG66" i="7"/>
  <c r="EG65" i="7"/>
  <c r="EG64" i="7"/>
  <c r="EG63" i="7"/>
  <c r="EG62" i="7"/>
  <c r="EG61" i="7"/>
  <c r="EG60" i="7"/>
  <c r="EG59" i="7"/>
  <c r="EG58" i="7"/>
  <c r="EG57" i="7"/>
  <c r="EG56" i="7"/>
  <c r="EG55" i="7"/>
  <c r="EG54" i="7"/>
  <c r="EG53" i="7"/>
  <c r="EG52" i="7"/>
  <c r="EG51" i="7"/>
  <c r="EG50" i="7"/>
  <c r="EG49" i="7"/>
  <c r="EG48" i="7"/>
  <c r="EG47" i="7"/>
  <c r="EG46" i="7"/>
  <c r="EG45" i="7"/>
  <c r="EG44" i="7"/>
  <c r="EG43" i="7"/>
  <c r="EG42" i="7"/>
  <c r="EG41" i="7"/>
  <c r="EG40" i="7"/>
  <c r="EG39" i="7"/>
  <c r="EG38" i="7"/>
  <c r="EG37" i="7"/>
  <c r="EG36" i="7"/>
  <c r="EG35" i="7"/>
  <c r="EG34" i="7"/>
  <c r="EG33" i="7"/>
  <c r="EG32" i="7"/>
  <c r="EG31" i="7"/>
  <c r="EG30" i="7"/>
  <c r="EG29" i="7"/>
  <c r="EG28" i="7"/>
  <c r="EG27" i="7"/>
  <c r="EG26" i="7"/>
  <c r="EG25" i="7"/>
  <c r="EG24" i="7"/>
  <c r="EG23" i="7"/>
  <c r="EG22" i="7"/>
  <c r="EG21" i="7"/>
  <c r="EG20" i="7"/>
  <c r="EG19" i="7"/>
  <c r="EG18" i="7"/>
  <c r="EG17" i="7"/>
  <c r="EG16" i="7"/>
  <c r="EG15" i="7"/>
  <c r="EG14" i="7"/>
  <c r="EG13" i="7"/>
  <c r="EG12" i="7"/>
  <c r="EG11" i="7"/>
  <c r="EG10" i="7"/>
  <c r="EG9" i="7"/>
  <c r="EG8" i="7"/>
  <c r="EG7" i="7"/>
  <c r="EG6" i="7"/>
  <c r="EA427" i="7"/>
  <c r="EA426" i="7"/>
  <c r="EA425" i="7"/>
  <c r="EA424" i="7"/>
  <c r="EA423" i="7"/>
  <c r="EA422" i="7"/>
  <c r="EA421" i="7"/>
  <c r="EA420" i="7"/>
  <c r="EA419" i="7"/>
  <c r="EA418" i="7"/>
  <c r="EA417" i="7"/>
  <c r="EA416" i="7"/>
  <c r="EA415" i="7"/>
  <c r="EA414" i="7"/>
  <c r="EA413" i="7"/>
  <c r="EA412" i="7"/>
  <c r="EA411" i="7"/>
  <c r="EA410" i="7"/>
  <c r="EA409" i="7"/>
  <c r="EA408" i="7"/>
  <c r="EA407" i="7"/>
  <c r="EA406" i="7"/>
  <c r="EA405" i="7"/>
  <c r="EA404" i="7"/>
  <c r="EA403" i="7"/>
  <c r="EA402" i="7"/>
  <c r="EA401" i="7"/>
  <c r="EA400" i="7"/>
  <c r="EA399" i="7"/>
  <c r="EA398" i="7"/>
  <c r="EA397" i="7"/>
  <c r="EA396" i="7"/>
  <c r="EA395" i="7"/>
  <c r="EA394" i="7"/>
  <c r="EA393" i="7"/>
  <c r="EA392" i="7"/>
  <c r="EA391" i="7"/>
  <c r="EA390" i="7"/>
  <c r="EA389" i="7"/>
  <c r="EA388" i="7"/>
  <c r="EA387" i="7"/>
  <c r="EA386" i="7"/>
  <c r="EA385" i="7"/>
  <c r="EA384" i="7"/>
  <c r="EA383" i="7"/>
  <c r="EA382" i="7"/>
  <c r="EA381" i="7"/>
  <c r="EA380" i="7"/>
  <c r="EA379" i="7"/>
  <c r="EA378" i="7"/>
  <c r="EA377" i="7"/>
  <c r="EA376" i="7"/>
  <c r="EA375" i="7"/>
  <c r="EA374" i="7"/>
  <c r="EA373" i="7"/>
  <c r="EA372" i="7"/>
  <c r="EA371" i="7"/>
  <c r="EA370" i="7"/>
  <c r="EA369" i="7"/>
  <c r="EA368" i="7"/>
  <c r="EA367" i="7"/>
  <c r="EA366" i="7"/>
  <c r="EA365" i="7"/>
  <c r="EA364" i="7"/>
  <c r="EA363" i="7"/>
  <c r="EA362" i="7"/>
  <c r="EA361" i="7"/>
  <c r="EA360" i="7"/>
  <c r="EA359" i="7"/>
  <c r="EA358" i="7"/>
  <c r="EA357" i="7"/>
  <c r="EA356" i="7"/>
  <c r="EA355" i="7"/>
  <c r="EA354" i="7"/>
  <c r="EA353" i="7"/>
  <c r="EA352" i="7"/>
  <c r="EA351" i="7"/>
  <c r="EA350" i="7"/>
  <c r="EA349" i="7"/>
  <c r="EA348" i="7"/>
  <c r="EA347" i="7"/>
  <c r="EA346" i="7"/>
  <c r="EA345" i="7"/>
  <c r="EA344" i="7"/>
  <c r="EA343" i="7"/>
  <c r="EA342" i="7"/>
  <c r="EA341" i="7"/>
  <c r="EA340" i="7"/>
  <c r="EA339" i="7"/>
  <c r="EA338" i="7"/>
  <c r="EA337" i="7"/>
  <c r="EA336" i="7"/>
  <c r="EA335" i="7"/>
  <c r="EA334" i="7"/>
  <c r="EA333" i="7"/>
  <c r="EA332" i="7"/>
  <c r="EA331" i="7"/>
  <c r="EA330" i="7"/>
  <c r="EA329" i="7"/>
  <c r="EA328" i="7"/>
  <c r="EA327" i="7"/>
  <c r="EA326" i="7"/>
  <c r="EA325" i="7"/>
  <c r="EA324" i="7"/>
  <c r="EA323" i="7"/>
  <c r="EA322" i="7"/>
  <c r="EA321" i="7"/>
  <c r="EA320" i="7"/>
  <c r="EA319" i="7"/>
  <c r="EA318" i="7"/>
  <c r="EA317" i="7"/>
  <c r="EA316" i="7"/>
  <c r="EA315" i="7"/>
  <c r="EA314" i="7"/>
  <c r="EA313" i="7"/>
  <c r="EA312" i="7"/>
  <c r="EA311" i="7"/>
  <c r="EA310" i="7"/>
  <c r="EA309" i="7"/>
  <c r="EA308" i="7"/>
  <c r="EA307" i="7"/>
  <c r="EA306" i="7"/>
  <c r="EA305" i="7"/>
  <c r="EA304" i="7"/>
  <c r="EA303" i="7"/>
  <c r="EA302" i="7"/>
  <c r="EA301" i="7"/>
  <c r="EA300" i="7"/>
  <c r="EA299" i="7"/>
  <c r="EA298" i="7"/>
  <c r="EA297" i="7"/>
  <c r="EA296" i="7"/>
  <c r="EA295" i="7"/>
  <c r="EA294" i="7"/>
  <c r="EA293" i="7"/>
  <c r="EA292" i="7"/>
  <c r="EA291" i="7"/>
  <c r="EA290" i="7"/>
  <c r="EA289" i="7"/>
  <c r="EA288" i="7"/>
  <c r="EA287" i="7"/>
  <c r="EA286" i="7"/>
  <c r="EA285" i="7"/>
  <c r="EA284" i="7"/>
  <c r="EA283" i="7"/>
  <c r="EA282" i="7"/>
  <c r="EA281" i="7"/>
  <c r="EA280" i="7"/>
  <c r="EA279" i="7"/>
  <c r="EA278" i="7"/>
  <c r="EA277" i="7"/>
  <c r="EA276" i="7"/>
  <c r="EA275" i="7"/>
  <c r="EA274" i="7"/>
  <c r="EA273" i="7"/>
  <c r="EA272" i="7"/>
  <c r="EA271" i="7"/>
  <c r="EA270" i="7"/>
  <c r="EA269" i="7"/>
  <c r="EA268" i="7"/>
  <c r="EA267" i="7"/>
  <c r="EA266" i="7"/>
  <c r="EA265" i="7"/>
  <c r="EA264" i="7"/>
  <c r="EA263" i="7"/>
  <c r="EA262" i="7"/>
  <c r="EA261" i="7"/>
  <c r="EA260" i="7"/>
  <c r="EA259" i="7"/>
  <c r="EA258" i="7"/>
  <c r="EA257" i="7"/>
  <c r="EA256" i="7"/>
  <c r="EA255" i="7"/>
  <c r="EA254" i="7"/>
  <c r="EA253" i="7"/>
  <c r="EA252" i="7"/>
  <c r="EA251" i="7"/>
  <c r="EA250" i="7"/>
  <c r="EA249" i="7"/>
  <c r="EA248" i="7"/>
  <c r="EA247" i="7"/>
  <c r="EA246" i="7"/>
  <c r="EA245" i="7"/>
  <c r="EA244" i="7"/>
  <c r="EA243" i="7"/>
  <c r="EA242" i="7"/>
  <c r="EA241" i="7"/>
  <c r="EA240" i="7"/>
  <c r="EA239" i="7"/>
  <c r="EA238" i="7"/>
  <c r="EA237" i="7"/>
  <c r="EA236" i="7"/>
  <c r="EA235" i="7"/>
  <c r="EA234" i="7"/>
  <c r="EA233" i="7"/>
  <c r="EA232" i="7"/>
  <c r="EA231" i="7"/>
  <c r="EA230" i="7"/>
  <c r="EA229" i="7"/>
  <c r="EA228" i="7"/>
  <c r="EA227" i="7"/>
  <c r="EA226" i="7"/>
  <c r="EA225" i="7"/>
  <c r="EA224" i="7"/>
  <c r="EA223" i="7"/>
  <c r="EA222" i="7"/>
  <c r="EA221" i="7"/>
  <c r="EA220" i="7"/>
  <c r="EA219" i="7"/>
  <c r="EA218" i="7"/>
  <c r="EA217" i="7"/>
  <c r="EA216" i="7"/>
  <c r="EA215" i="7"/>
  <c r="EA214" i="7"/>
  <c r="EA213" i="7"/>
  <c r="EA212" i="7"/>
  <c r="EA211" i="7"/>
  <c r="EA210" i="7"/>
  <c r="EA209" i="7"/>
  <c r="EA208" i="7"/>
  <c r="EA207" i="7"/>
  <c r="EA206" i="7"/>
  <c r="EA205" i="7"/>
  <c r="EA204" i="7"/>
  <c r="EA203" i="7"/>
  <c r="EA202" i="7"/>
  <c r="EA201" i="7"/>
  <c r="EA200" i="7"/>
  <c r="EA199" i="7"/>
  <c r="EA198" i="7"/>
  <c r="EA197" i="7"/>
  <c r="EA196" i="7"/>
  <c r="EA195" i="7"/>
  <c r="EA194" i="7"/>
  <c r="EA193" i="7"/>
  <c r="EA192" i="7"/>
  <c r="EA191" i="7"/>
  <c r="EA190" i="7"/>
  <c r="EA189" i="7"/>
  <c r="EA188" i="7"/>
  <c r="EA187" i="7"/>
  <c r="EA186" i="7"/>
  <c r="EA185" i="7"/>
  <c r="EA184" i="7"/>
  <c r="EA183" i="7"/>
  <c r="EA182" i="7"/>
  <c r="EA181" i="7"/>
  <c r="EA180" i="7"/>
  <c r="EA179" i="7"/>
  <c r="EA178" i="7"/>
  <c r="EA177" i="7"/>
  <c r="EA176" i="7"/>
  <c r="EA175" i="7"/>
  <c r="EA174" i="7"/>
  <c r="EA173" i="7"/>
  <c r="EA172" i="7"/>
  <c r="EA171" i="7"/>
  <c r="EA170" i="7"/>
  <c r="EA169" i="7"/>
  <c r="EA168" i="7"/>
  <c r="EA167" i="7"/>
  <c r="EA166" i="7"/>
  <c r="EA165" i="7"/>
  <c r="EA164" i="7"/>
  <c r="EA163" i="7"/>
  <c r="EA162" i="7"/>
  <c r="EA161" i="7"/>
  <c r="EA160" i="7"/>
  <c r="EA159" i="7"/>
  <c r="EA158" i="7"/>
  <c r="EA157" i="7"/>
  <c r="EA156" i="7"/>
  <c r="EA155" i="7"/>
  <c r="EA154" i="7"/>
  <c r="EA153" i="7"/>
  <c r="EA152" i="7"/>
  <c r="EA151" i="7"/>
  <c r="EA150" i="7"/>
  <c r="EA149" i="7"/>
  <c r="EA148" i="7"/>
  <c r="EA147" i="7"/>
  <c r="EA146" i="7"/>
  <c r="EA145" i="7"/>
  <c r="EA144" i="7"/>
  <c r="EA143" i="7"/>
  <c r="EA142" i="7"/>
  <c r="EA141" i="7"/>
  <c r="EA140" i="7"/>
  <c r="EA139" i="7"/>
  <c r="EA138" i="7"/>
  <c r="EA137" i="7"/>
  <c r="EA136" i="7"/>
  <c r="EA135" i="7"/>
  <c r="EA134" i="7"/>
  <c r="EA133" i="7"/>
  <c r="EA132" i="7"/>
  <c r="EA131" i="7"/>
  <c r="EA130" i="7"/>
  <c r="EA129" i="7"/>
  <c r="EA128" i="7"/>
  <c r="EA127" i="7"/>
  <c r="EA126" i="7"/>
  <c r="EA125" i="7"/>
  <c r="EA124" i="7"/>
  <c r="EA123" i="7"/>
  <c r="EA122" i="7"/>
  <c r="EA121" i="7"/>
  <c r="EA120" i="7"/>
  <c r="EA119" i="7"/>
  <c r="EA118" i="7"/>
  <c r="EA117" i="7"/>
  <c r="EA116" i="7"/>
  <c r="EA115" i="7"/>
  <c r="EA114" i="7"/>
  <c r="EA113" i="7"/>
  <c r="EA112" i="7"/>
  <c r="EA111" i="7"/>
  <c r="EA110" i="7"/>
  <c r="EA109" i="7"/>
  <c r="EA108" i="7"/>
  <c r="EA107" i="7"/>
  <c r="EA106" i="7"/>
  <c r="EA105" i="7"/>
  <c r="EA104" i="7"/>
  <c r="EA103" i="7"/>
  <c r="EA102" i="7"/>
  <c r="EA101" i="7"/>
  <c r="EA100" i="7"/>
  <c r="EA99" i="7"/>
  <c r="EA98" i="7"/>
  <c r="EA97" i="7"/>
  <c r="EA96" i="7"/>
  <c r="EA95" i="7"/>
  <c r="EA94" i="7"/>
  <c r="EA93" i="7"/>
  <c r="EA92" i="7"/>
  <c r="EA91" i="7"/>
  <c r="EA90" i="7"/>
  <c r="EA89" i="7"/>
  <c r="EA88" i="7"/>
  <c r="EA87" i="7"/>
  <c r="EA86" i="7"/>
  <c r="EA85" i="7"/>
  <c r="EA84" i="7"/>
  <c r="EA83" i="7"/>
  <c r="EA82" i="7"/>
  <c r="EA81" i="7"/>
  <c r="EA80" i="7"/>
  <c r="EA79" i="7"/>
  <c r="EA78" i="7"/>
  <c r="EA77" i="7"/>
  <c r="EA76" i="7"/>
  <c r="EA75" i="7"/>
  <c r="EA74" i="7"/>
  <c r="EA73" i="7"/>
  <c r="EA72" i="7"/>
  <c r="EA71" i="7"/>
  <c r="EA70" i="7"/>
  <c r="EA69" i="7"/>
  <c r="EA68" i="7"/>
  <c r="EA67" i="7"/>
  <c r="EA66" i="7"/>
  <c r="EA65" i="7"/>
  <c r="EA64" i="7"/>
  <c r="EA63" i="7"/>
  <c r="EA62" i="7"/>
  <c r="EA61" i="7"/>
  <c r="EA60" i="7"/>
  <c r="EA59" i="7"/>
  <c r="EA58" i="7"/>
  <c r="EA57" i="7"/>
  <c r="EA56" i="7"/>
  <c r="EA55" i="7"/>
  <c r="EA54" i="7"/>
  <c r="EA53" i="7"/>
  <c r="EA52" i="7"/>
  <c r="EA51" i="7"/>
  <c r="EA50" i="7"/>
  <c r="EA49" i="7"/>
  <c r="EA48" i="7"/>
  <c r="EA47" i="7"/>
  <c r="EA46" i="7"/>
  <c r="EA45" i="7"/>
  <c r="EA44" i="7"/>
  <c r="EA43" i="7"/>
  <c r="EA42" i="7"/>
  <c r="EA41" i="7"/>
  <c r="EA40" i="7"/>
  <c r="EA39" i="7"/>
  <c r="EA38" i="7"/>
  <c r="EA37" i="7"/>
  <c r="EA36" i="7"/>
  <c r="EA35" i="7"/>
  <c r="EA34" i="7"/>
  <c r="EA33" i="7"/>
  <c r="EA32" i="7"/>
  <c r="EA31" i="7"/>
  <c r="EA30" i="7"/>
  <c r="EA29" i="7"/>
  <c r="EA28" i="7"/>
  <c r="EA27" i="7"/>
  <c r="EA26" i="7"/>
  <c r="EA25" i="7"/>
  <c r="EA24" i="7"/>
  <c r="EA23" i="7"/>
  <c r="EA22" i="7"/>
  <c r="EA21" i="7"/>
  <c r="EA20" i="7"/>
  <c r="EA19" i="7"/>
  <c r="EA18" i="7"/>
  <c r="EA17" i="7"/>
  <c r="EA16" i="7"/>
  <c r="EA15" i="7"/>
  <c r="EA14" i="7"/>
  <c r="EA13" i="7"/>
  <c r="EA12" i="7"/>
  <c r="EA11" i="7"/>
  <c r="EA10" i="7"/>
  <c r="EA9" i="7"/>
  <c r="EA8" i="7"/>
  <c r="EA7" i="7"/>
  <c r="EA6" i="7"/>
  <c r="DU427" i="7"/>
  <c r="DU426" i="7"/>
  <c r="DU425" i="7"/>
  <c r="DU424" i="7"/>
  <c r="DU423" i="7"/>
  <c r="DU422" i="7"/>
  <c r="DU421" i="7"/>
  <c r="DU420" i="7"/>
  <c r="DU419" i="7"/>
  <c r="DU418" i="7"/>
  <c r="DU417" i="7"/>
  <c r="DU416" i="7"/>
  <c r="DU415" i="7"/>
  <c r="DU414" i="7"/>
  <c r="DU413" i="7"/>
  <c r="DU412" i="7"/>
  <c r="DU411" i="7"/>
  <c r="DU410" i="7"/>
  <c r="DU409" i="7"/>
  <c r="DU408" i="7"/>
  <c r="DU407" i="7"/>
  <c r="DU406" i="7"/>
  <c r="DU405" i="7"/>
  <c r="DU404" i="7"/>
  <c r="DU403" i="7"/>
  <c r="DU402" i="7"/>
  <c r="DU401" i="7"/>
  <c r="DU400" i="7"/>
  <c r="DU399" i="7"/>
  <c r="DU398" i="7"/>
  <c r="DU397" i="7"/>
  <c r="DU396" i="7"/>
  <c r="DU395" i="7"/>
  <c r="DU394" i="7"/>
  <c r="DU393" i="7"/>
  <c r="DU392" i="7"/>
  <c r="DU391" i="7"/>
  <c r="DU390" i="7"/>
  <c r="DU389" i="7"/>
  <c r="DU388" i="7"/>
  <c r="DU387" i="7"/>
  <c r="DU386" i="7"/>
  <c r="DU385" i="7"/>
  <c r="DU384" i="7"/>
  <c r="DU383" i="7"/>
  <c r="DU382" i="7"/>
  <c r="DU381" i="7"/>
  <c r="DU380" i="7"/>
  <c r="DU379" i="7"/>
  <c r="DU378" i="7"/>
  <c r="DU377" i="7"/>
  <c r="DU376" i="7"/>
  <c r="DU375" i="7"/>
  <c r="DU374" i="7"/>
  <c r="DU373" i="7"/>
  <c r="DU372" i="7"/>
  <c r="DU371" i="7"/>
  <c r="DU370" i="7"/>
  <c r="DU369" i="7"/>
  <c r="DU368" i="7"/>
  <c r="DU367" i="7"/>
  <c r="DU366" i="7"/>
  <c r="DU365" i="7"/>
  <c r="DU364" i="7"/>
  <c r="DU363" i="7"/>
  <c r="DU362" i="7"/>
  <c r="DU361" i="7"/>
  <c r="DU360" i="7"/>
  <c r="DU359" i="7"/>
  <c r="DU358" i="7"/>
  <c r="DU357" i="7"/>
  <c r="DU356" i="7"/>
  <c r="DU355" i="7"/>
  <c r="DU354" i="7"/>
  <c r="DU353" i="7"/>
  <c r="DU352" i="7"/>
  <c r="DU351" i="7"/>
  <c r="DU350" i="7"/>
  <c r="DU349" i="7"/>
  <c r="DU348" i="7"/>
  <c r="DU347" i="7"/>
  <c r="DU346" i="7"/>
  <c r="DU345" i="7"/>
  <c r="DU344" i="7"/>
  <c r="DU343" i="7"/>
  <c r="DU342" i="7"/>
  <c r="DU341" i="7"/>
  <c r="DU340" i="7"/>
  <c r="DU339" i="7"/>
  <c r="DU338" i="7"/>
  <c r="DU337" i="7"/>
  <c r="DU336" i="7"/>
  <c r="DU335" i="7"/>
  <c r="DU334" i="7"/>
  <c r="DU333" i="7"/>
  <c r="DU332" i="7"/>
  <c r="DU331" i="7"/>
  <c r="DU330" i="7"/>
  <c r="DU329" i="7"/>
  <c r="DU328" i="7"/>
  <c r="DU327" i="7"/>
  <c r="DU326" i="7"/>
  <c r="DU325" i="7"/>
  <c r="DU324" i="7"/>
  <c r="DU323" i="7"/>
  <c r="DU322" i="7"/>
  <c r="DU321" i="7"/>
  <c r="DU320" i="7"/>
  <c r="DU319" i="7"/>
  <c r="DU318" i="7"/>
  <c r="DU317" i="7"/>
  <c r="DU316" i="7"/>
  <c r="DU315" i="7"/>
  <c r="DU314" i="7"/>
  <c r="DU313" i="7"/>
  <c r="DU312" i="7"/>
  <c r="DU311" i="7"/>
  <c r="DU310" i="7"/>
  <c r="DU309" i="7"/>
  <c r="DU308" i="7"/>
  <c r="DU307" i="7"/>
  <c r="DU306" i="7"/>
  <c r="DU305" i="7"/>
  <c r="DU304" i="7"/>
  <c r="DU303" i="7"/>
  <c r="DU302" i="7"/>
  <c r="DU301" i="7"/>
  <c r="DU300" i="7"/>
  <c r="DU299" i="7"/>
  <c r="DU298" i="7"/>
  <c r="DU297" i="7"/>
  <c r="DU296" i="7"/>
  <c r="DU295" i="7"/>
  <c r="DU294" i="7"/>
  <c r="DU293" i="7"/>
  <c r="DU292" i="7"/>
  <c r="DU291" i="7"/>
  <c r="DU290" i="7"/>
  <c r="DU289" i="7"/>
  <c r="DU288" i="7"/>
  <c r="DU287" i="7"/>
  <c r="DU286" i="7"/>
  <c r="DU285" i="7"/>
  <c r="DU284" i="7"/>
  <c r="DU283" i="7"/>
  <c r="DU282" i="7"/>
  <c r="DU281" i="7"/>
  <c r="DU280" i="7"/>
  <c r="DU279" i="7"/>
  <c r="DU278" i="7"/>
  <c r="DU277" i="7"/>
  <c r="DU276" i="7"/>
  <c r="DU275" i="7"/>
  <c r="DU274" i="7"/>
  <c r="DU273" i="7"/>
  <c r="DU272" i="7"/>
  <c r="DU271" i="7"/>
  <c r="DU270" i="7"/>
  <c r="DU269" i="7"/>
  <c r="DU268" i="7"/>
  <c r="DU267" i="7"/>
  <c r="DU266" i="7"/>
  <c r="DU265" i="7"/>
  <c r="DU264" i="7"/>
  <c r="DU263" i="7"/>
  <c r="DU262" i="7"/>
  <c r="DU261" i="7"/>
  <c r="DU260" i="7"/>
  <c r="DU259" i="7"/>
  <c r="DU258" i="7"/>
  <c r="DU257" i="7"/>
  <c r="DU256" i="7"/>
  <c r="DU255" i="7"/>
  <c r="DU254" i="7"/>
  <c r="DU253" i="7"/>
  <c r="DU252" i="7"/>
  <c r="DU251" i="7"/>
  <c r="DU250" i="7"/>
  <c r="DU249" i="7"/>
  <c r="DU248" i="7"/>
  <c r="DU247" i="7"/>
  <c r="DU246" i="7"/>
  <c r="DU245" i="7"/>
  <c r="DU244" i="7"/>
  <c r="DU243" i="7"/>
  <c r="DU242" i="7"/>
  <c r="DU241" i="7"/>
  <c r="DU240" i="7"/>
  <c r="DU239" i="7"/>
  <c r="DU238" i="7"/>
  <c r="DU237" i="7"/>
  <c r="DU236" i="7"/>
  <c r="DU235" i="7"/>
  <c r="DU234" i="7"/>
  <c r="DU233" i="7"/>
  <c r="DU232" i="7"/>
  <c r="DU231" i="7"/>
  <c r="DU230" i="7"/>
  <c r="DU229" i="7"/>
  <c r="DU228" i="7"/>
  <c r="DU227" i="7"/>
  <c r="DU226" i="7"/>
  <c r="DU225" i="7"/>
  <c r="DU224" i="7"/>
  <c r="DU223" i="7"/>
  <c r="DU222" i="7"/>
  <c r="DU221" i="7"/>
  <c r="DU220" i="7"/>
  <c r="DU219" i="7"/>
  <c r="DU218" i="7"/>
  <c r="DU217" i="7"/>
  <c r="DU216" i="7"/>
  <c r="DU215" i="7"/>
  <c r="DU214" i="7"/>
  <c r="DU213" i="7"/>
  <c r="DU212" i="7"/>
  <c r="DU211" i="7"/>
  <c r="DU210" i="7"/>
  <c r="DU209" i="7"/>
  <c r="DU208" i="7"/>
  <c r="DU207" i="7"/>
  <c r="DU206" i="7"/>
  <c r="DU205" i="7"/>
  <c r="DU204" i="7"/>
  <c r="DU203" i="7"/>
  <c r="DU202" i="7"/>
  <c r="DU201" i="7"/>
  <c r="DU200" i="7"/>
  <c r="DU199" i="7"/>
  <c r="DU198" i="7"/>
  <c r="DU197" i="7"/>
  <c r="DU196" i="7"/>
  <c r="DU195" i="7"/>
  <c r="DU194" i="7"/>
  <c r="DU193" i="7"/>
  <c r="DU192" i="7"/>
  <c r="DU191" i="7"/>
  <c r="DU190" i="7"/>
  <c r="DU189" i="7"/>
  <c r="DU188" i="7"/>
  <c r="DU187" i="7"/>
  <c r="DU186" i="7"/>
  <c r="DU185" i="7"/>
  <c r="DU184" i="7"/>
  <c r="DU183" i="7"/>
  <c r="DU182" i="7"/>
  <c r="DU181" i="7"/>
  <c r="DU180" i="7"/>
  <c r="DU179" i="7"/>
  <c r="DU178" i="7"/>
  <c r="DU177" i="7"/>
  <c r="DU176" i="7"/>
  <c r="DU175" i="7"/>
  <c r="DU174" i="7"/>
  <c r="DU173" i="7"/>
  <c r="DU172" i="7"/>
  <c r="DU171" i="7"/>
  <c r="DU170" i="7"/>
  <c r="DU169" i="7"/>
  <c r="DU168" i="7"/>
  <c r="DU167" i="7"/>
  <c r="DU166" i="7"/>
  <c r="DU165" i="7"/>
  <c r="DU164" i="7"/>
  <c r="DU163" i="7"/>
  <c r="DU162" i="7"/>
  <c r="DU161" i="7"/>
  <c r="DU160" i="7"/>
  <c r="DU159" i="7"/>
  <c r="DU158" i="7"/>
  <c r="DU157" i="7"/>
  <c r="DU156" i="7"/>
  <c r="DU155" i="7"/>
  <c r="DU154" i="7"/>
  <c r="DU153" i="7"/>
  <c r="DU152" i="7"/>
  <c r="DU151" i="7"/>
  <c r="DU150" i="7"/>
  <c r="DU149" i="7"/>
  <c r="DU148" i="7"/>
  <c r="DU147" i="7"/>
  <c r="DU146" i="7"/>
  <c r="DU145" i="7"/>
  <c r="DU144" i="7"/>
  <c r="DU143" i="7"/>
  <c r="DU142" i="7"/>
  <c r="DU141" i="7"/>
  <c r="DU140" i="7"/>
  <c r="DU139" i="7"/>
  <c r="DU138" i="7"/>
  <c r="DU137" i="7"/>
  <c r="DU136" i="7"/>
  <c r="DU135" i="7"/>
  <c r="DU134" i="7"/>
  <c r="DU133" i="7"/>
  <c r="DU132" i="7"/>
  <c r="DU131" i="7"/>
  <c r="DU130" i="7"/>
  <c r="DU129" i="7"/>
  <c r="DU128" i="7"/>
  <c r="DU127" i="7"/>
  <c r="DU126" i="7"/>
  <c r="DU125" i="7"/>
  <c r="DU124" i="7"/>
  <c r="DU123" i="7"/>
  <c r="DU122" i="7"/>
  <c r="DU121" i="7"/>
  <c r="DU120" i="7"/>
  <c r="DU119" i="7"/>
  <c r="DU118" i="7"/>
  <c r="DU117" i="7"/>
  <c r="DU116" i="7"/>
  <c r="DU115" i="7"/>
  <c r="DU114" i="7"/>
  <c r="DU113" i="7"/>
  <c r="DU112" i="7"/>
  <c r="DU111" i="7"/>
  <c r="DU110" i="7"/>
  <c r="DU109" i="7"/>
  <c r="DU108" i="7"/>
  <c r="DU107" i="7"/>
  <c r="DU106" i="7"/>
  <c r="DU105" i="7"/>
  <c r="DU104" i="7"/>
  <c r="DU103" i="7"/>
  <c r="DU102" i="7"/>
  <c r="DU101" i="7"/>
  <c r="DU100" i="7"/>
  <c r="DU99" i="7"/>
  <c r="DU98" i="7"/>
  <c r="DU97" i="7"/>
  <c r="DU96" i="7"/>
  <c r="DU95" i="7"/>
  <c r="DU94" i="7"/>
  <c r="DU93" i="7"/>
  <c r="DU92" i="7"/>
  <c r="DU91" i="7"/>
  <c r="DU90" i="7"/>
  <c r="DU89" i="7"/>
  <c r="DU88" i="7"/>
  <c r="DU87" i="7"/>
  <c r="DU86" i="7"/>
  <c r="DU85" i="7"/>
  <c r="DU84" i="7"/>
  <c r="DU83" i="7"/>
  <c r="DU82" i="7"/>
  <c r="DU81" i="7"/>
  <c r="DU80" i="7"/>
  <c r="DU79" i="7"/>
  <c r="DU78" i="7"/>
  <c r="DU77" i="7"/>
  <c r="DU76" i="7"/>
  <c r="DU75" i="7"/>
  <c r="DU74" i="7"/>
  <c r="DU73" i="7"/>
  <c r="DU72" i="7"/>
  <c r="DU71" i="7"/>
  <c r="DU70" i="7"/>
  <c r="DU69" i="7"/>
  <c r="DU68" i="7"/>
  <c r="DU67" i="7"/>
  <c r="DU66" i="7"/>
  <c r="DU65" i="7"/>
  <c r="DU64" i="7"/>
  <c r="DU63" i="7"/>
  <c r="DU62" i="7"/>
  <c r="DU61" i="7"/>
  <c r="DU60" i="7"/>
  <c r="DU59" i="7"/>
  <c r="DU58" i="7"/>
  <c r="DU57" i="7"/>
  <c r="DU56" i="7"/>
  <c r="DU55" i="7"/>
  <c r="DU54" i="7"/>
  <c r="DU53" i="7"/>
  <c r="DU52" i="7"/>
  <c r="DU51" i="7"/>
  <c r="DU50" i="7"/>
  <c r="DU49" i="7"/>
  <c r="DU48" i="7"/>
  <c r="DU47" i="7"/>
  <c r="DU46" i="7"/>
  <c r="DU45" i="7"/>
  <c r="DU44" i="7"/>
  <c r="DU43" i="7"/>
  <c r="DU42" i="7"/>
  <c r="DU41" i="7"/>
  <c r="DU40" i="7"/>
  <c r="DU39" i="7"/>
  <c r="DU38" i="7"/>
  <c r="DU37" i="7"/>
  <c r="DU36" i="7"/>
  <c r="DU35" i="7"/>
  <c r="DU34" i="7"/>
  <c r="DU33" i="7"/>
  <c r="DU32" i="7"/>
  <c r="DU31" i="7"/>
  <c r="DU30" i="7"/>
  <c r="DU29" i="7"/>
  <c r="DU28" i="7"/>
  <c r="DU27" i="7"/>
  <c r="DU26" i="7"/>
  <c r="DU25" i="7"/>
  <c r="DU24" i="7"/>
  <c r="DU23" i="7"/>
  <c r="DU22" i="7"/>
  <c r="DU21" i="7"/>
  <c r="DU20" i="7"/>
  <c r="DU19" i="7"/>
  <c r="DU18" i="7"/>
  <c r="DU17" i="7"/>
  <c r="DU16" i="7"/>
  <c r="DU15" i="7"/>
  <c r="DU14" i="7"/>
  <c r="DU13" i="7"/>
  <c r="DU12" i="7"/>
  <c r="DU11" i="7"/>
  <c r="DU10" i="7"/>
  <c r="DU9" i="7"/>
  <c r="DU8" i="7"/>
  <c r="DU7" i="7"/>
  <c r="DU6" i="7"/>
  <c r="DO427" i="7"/>
  <c r="DO426" i="7"/>
  <c r="DO425" i="7"/>
  <c r="DO424" i="7"/>
  <c r="DO423" i="7"/>
  <c r="DO422" i="7"/>
  <c r="DO421" i="7"/>
  <c r="DO420" i="7"/>
  <c r="DO419" i="7"/>
  <c r="DO418" i="7"/>
  <c r="DO417" i="7"/>
  <c r="DO416" i="7"/>
  <c r="DO415" i="7"/>
  <c r="DO414" i="7"/>
  <c r="DO413" i="7"/>
  <c r="DO412" i="7"/>
  <c r="DO411" i="7"/>
  <c r="DO410" i="7"/>
  <c r="DO409" i="7"/>
  <c r="DO408" i="7"/>
  <c r="DO407" i="7"/>
  <c r="DO406" i="7"/>
  <c r="DO405" i="7"/>
  <c r="DO404" i="7"/>
  <c r="DO403" i="7"/>
  <c r="DO402" i="7"/>
  <c r="DO401" i="7"/>
  <c r="DO400" i="7"/>
  <c r="DO399" i="7"/>
  <c r="DO398" i="7"/>
  <c r="DO397" i="7"/>
  <c r="DO396" i="7"/>
  <c r="DO395" i="7"/>
  <c r="DO394" i="7"/>
  <c r="DO393" i="7"/>
  <c r="DO392" i="7"/>
  <c r="DO391" i="7"/>
  <c r="DO390" i="7"/>
  <c r="DO389" i="7"/>
  <c r="DO388" i="7"/>
  <c r="DO387" i="7"/>
  <c r="DO386" i="7"/>
  <c r="DO385" i="7"/>
  <c r="DO384" i="7"/>
  <c r="DO383" i="7"/>
  <c r="DO382" i="7"/>
  <c r="DO381" i="7"/>
  <c r="DO380" i="7"/>
  <c r="DO379" i="7"/>
  <c r="DO378" i="7"/>
  <c r="DO377" i="7"/>
  <c r="DO376" i="7"/>
  <c r="DO375" i="7"/>
  <c r="DO374" i="7"/>
  <c r="DO373" i="7"/>
  <c r="DO372" i="7"/>
  <c r="DO371" i="7"/>
  <c r="DO370" i="7"/>
  <c r="DO369" i="7"/>
  <c r="DO368" i="7"/>
  <c r="DO367" i="7"/>
  <c r="DO366" i="7"/>
  <c r="DO365" i="7"/>
  <c r="DO364" i="7"/>
  <c r="DO363" i="7"/>
  <c r="DO362" i="7"/>
  <c r="DO361" i="7"/>
  <c r="DO360" i="7"/>
  <c r="DO359" i="7"/>
  <c r="DO358" i="7"/>
  <c r="DO357" i="7"/>
  <c r="DO356" i="7"/>
  <c r="DO355" i="7"/>
  <c r="DO354" i="7"/>
  <c r="DO353" i="7"/>
  <c r="DO352" i="7"/>
  <c r="DO351" i="7"/>
  <c r="DO350" i="7"/>
  <c r="DO349" i="7"/>
  <c r="DO348" i="7"/>
  <c r="DO347" i="7"/>
  <c r="DO346" i="7"/>
  <c r="DO345" i="7"/>
  <c r="DO344" i="7"/>
  <c r="DO343" i="7"/>
  <c r="DO342" i="7"/>
  <c r="DO341" i="7"/>
  <c r="DO340" i="7"/>
  <c r="DO339" i="7"/>
  <c r="DO338" i="7"/>
  <c r="DO337" i="7"/>
  <c r="DO336" i="7"/>
  <c r="DO335" i="7"/>
  <c r="DO334" i="7"/>
  <c r="DO333" i="7"/>
  <c r="DO332" i="7"/>
  <c r="DO331" i="7"/>
  <c r="DO330" i="7"/>
  <c r="DO329" i="7"/>
  <c r="DO328" i="7"/>
  <c r="DO327" i="7"/>
  <c r="DO326" i="7"/>
  <c r="DO325" i="7"/>
  <c r="DO324" i="7"/>
  <c r="DO323" i="7"/>
  <c r="DO322" i="7"/>
  <c r="DO321" i="7"/>
  <c r="DO320" i="7"/>
  <c r="DO319" i="7"/>
  <c r="DO318" i="7"/>
  <c r="DO317" i="7"/>
  <c r="DO316" i="7"/>
  <c r="DO315" i="7"/>
  <c r="DO314" i="7"/>
  <c r="DO313" i="7"/>
  <c r="DO312" i="7"/>
  <c r="DO311" i="7"/>
  <c r="DO310" i="7"/>
  <c r="DO309" i="7"/>
  <c r="DO308" i="7"/>
  <c r="DO307" i="7"/>
  <c r="DO306" i="7"/>
  <c r="DO305" i="7"/>
  <c r="DO304" i="7"/>
  <c r="DO303" i="7"/>
  <c r="DO302" i="7"/>
  <c r="DO301" i="7"/>
  <c r="DO300" i="7"/>
  <c r="DO299" i="7"/>
  <c r="DO298" i="7"/>
  <c r="DO297" i="7"/>
  <c r="DO296" i="7"/>
  <c r="DO295" i="7"/>
  <c r="DO294" i="7"/>
  <c r="DO293" i="7"/>
  <c r="DO292" i="7"/>
  <c r="DO291" i="7"/>
  <c r="DO290" i="7"/>
  <c r="DO289" i="7"/>
  <c r="DO288" i="7"/>
  <c r="DO287" i="7"/>
  <c r="DO286" i="7"/>
  <c r="DO285" i="7"/>
  <c r="DO284" i="7"/>
  <c r="DO283" i="7"/>
  <c r="DO282" i="7"/>
  <c r="DO281" i="7"/>
  <c r="DO280" i="7"/>
  <c r="DO279" i="7"/>
  <c r="DO278" i="7"/>
  <c r="DO277" i="7"/>
  <c r="DO276" i="7"/>
  <c r="DO275" i="7"/>
  <c r="DO274" i="7"/>
  <c r="DO273" i="7"/>
  <c r="DO272" i="7"/>
  <c r="DO271" i="7"/>
  <c r="DO270" i="7"/>
  <c r="DO269" i="7"/>
  <c r="DO268" i="7"/>
  <c r="DO267" i="7"/>
  <c r="DO266" i="7"/>
  <c r="DO265" i="7"/>
  <c r="DO264" i="7"/>
  <c r="DO263" i="7"/>
  <c r="DO262" i="7"/>
  <c r="DO261" i="7"/>
  <c r="DO260" i="7"/>
  <c r="DO259" i="7"/>
  <c r="DO258" i="7"/>
  <c r="DO257" i="7"/>
  <c r="DO256" i="7"/>
  <c r="DO255" i="7"/>
  <c r="DO254" i="7"/>
  <c r="DO253" i="7"/>
  <c r="DO252" i="7"/>
  <c r="DO251" i="7"/>
  <c r="DO250" i="7"/>
  <c r="DO249" i="7"/>
  <c r="DO248" i="7"/>
  <c r="DO247" i="7"/>
  <c r="DO246" i="7"/>
  <c r="DO245" i="7"/>
  <c r="DO244" i="7"/>
  <c r="DO243" i="7"/>
  <c r="DO242" i="7"/>
  <c r="DO241" i="7"/>
  <c r="DO240" i="7"/>
  <c r="DO239" i="7"/>
  <c r="DO238" i="7"/>
  <c r="DO237" i="7"/>
  <c r="DO236" i="7"/>
  <c r="DO235" i="7"/>
  <c r="DO234" i="7"/>
  <c r="DO233" i="7"/>
  <c r="DO232" i="7"/>
  <c r="DO231" i="7"/>
  <c r="DO230" i="7"/>
  <c r="DO229" i="7"/>
  <c r="DO228" i="7"/>
  <c r="DO227" i="7"/>
  <c r="DO226" i="7"/>
  <c r="DO225" i="7"/>
  <c r="DO224" i="7"/>
  <c r="DO223" i="7"/>
  <c r="DO222" i="7"/>
  <c r="DO221" i="7"/>
  <c r="DO220" i="7"/>
  <c r="DO219" i="7"/>
  <c r="DO218" i="7"/>
  <c r="DO217" i="7"/>
  <c r="DO216" i="7"/>
  <c r="DO215" i="7"/>
  <c r="DO214" i="7"/>
  <c r="DO213" i="7"/>
  <c r="DO212" i="7"/>
  <c r="DO211" i="7"/>
  <c r="DO210" i="7"/>
  <c r="DO209" i="7"/>
  <c r="DO208" i="7"/>
  <c r="DO207" i="7"/>
  <c r="DO206" i="7"/>
  <c r="DO205" i="7"/>
  <c r="DO204" i="7"/>
  <c r="DO203" i="7"/>
  <c r="DO202" i="7"/>
  <c r="DO201" i="7"/>
  <c r="DO200" i="7"/>
  <c r="DO199" i="7"/>
  <c r="DO198" i="7"/>
  <c r="DO197" i="7"/>
  <c r="DO196" i="7"/>
  <c r="DO195" i="7"/>
  <c r="DO194" i="7"/>
  <c r="DO193" i="7"/>
  <c r="DO192" i="7"/>
  <c r="DO191" i="7"/>
  <c r="DO190" i="7"/>
  <c r="DO189" i="7"/>
  <c r="DO188" i="7"/>
  <c r="DO187" i="7"/>
  <c r="DO186" i="7"/>
  <c r="DO185" i="7"/>
  <c r="DO184" i="7"/>
  <c r="DO183" i="7"/>
  <c r="DO182" i="7"/>
  <c r="DO181" i="7"/>
  <c r="DO180" i="7"/>
  <c r="DO179" i="7"/>
  <c r="DO178" i="7"/>
  <c r="DO177" i="7"/>
  <c r="DO176" i="7"/>
  <c r="DO175" i="7"/>
  <c r="DO174" i="7"/>
  <c r="DO173" i="7"/>
  <c r="DO172" i="7"/>
  <c r="DO171" i="7"/>
  <c r="DO170" i="7"/>
  <c r="DO169" i="7"/>
  <c r="DO168" i="7"/>
  <c r="DO167" i="7"/>
  <c r="DO166" i="7"/>
  <c r="DO165" i="7"/>
  <c r="DO164" i="7"/>
  <c r="DO163" i="7"/>
  <c r="DO162" i="7"/>
  <c r="DO161" i="7"/>
  <c r="DO160" i="7"/>
  <c r="DO159" i="7"/>
  <c r="DO158" i="7"/>
  <c r="DO157" i="7"/>
  <c r="DO156" i="7"/>
  <c r="DO155" i="7"/>
  <c r="DO154" i="7"/>
  <c r="DO153" i="7"/>
  <c r="DO152" i="7"/>
  <c r="DO151" i="7"/>
  <c r="DO150" i="7"/>
  <c r="DO149" i="7"/>
  <c r="DO148" i="7"/>
  <c r="DO147" i="7"/>
  <c r="DO146" i="7"/>
  <c r="DO145" i="7"/>
  <c r="DO144" i="7"/>
  <c r="DO143" i="7"/>
  <c r="DO142" i="7"/>
  <c r="DO141" i="7"/>
  <c r="DO140" i="7"/>
  <c r="DO139" i="7"/>
  <c r="DO138" i="7"/>
  <c r="DO137" i="7"/>
  <c r="DO136" i="7"/>
  <c r="DO135" i="7"/>
  <c r="DO134" i="7"/>
  <c r="DO133" i="7"/>
  <c r="DO132" i="7"/>
  <c r="DO131" i="7"/>
  <c r="DO130" i="7"/>
  <c r="DO129" i="7"/>
  <c r="DO128" i="7"/>
  <c r="DO127" i="7"/>
  <c r="DO126" i="7"/>
  <c r="DO125" i="7"/>
  <c r="DO124" i="7"/>
  <c r="DO123" i="7"/>
  <c r="DO122" i="7"/>
  <c r="DO121" i="7"/>
  <c r="DO120" i="7"/>
  <c r="DO119" i="7"/>
  <c r="DO118" i="7"/>
  <c r="DO117" i="7"/>
  <c r="DO116" i="7"/>
  <c r="DO115" i="7"/>
  <c r="DO114" i="7"/>
  <c r="DO113" i="7"/>
  <c r="DO112" i="7"/>
  <c r="DO111" i="7"/>
  <c r="DO110" i="7"/>
  <c r="DO109" i="7"/>
  <c r="DO108" i="7"/>
  <c r="DO107" i="7"/>
  <c r="DO106" i="7"/>
  <c r="DO105" i="7"/>
  <c r="DO104" i="7"/>
  <c r="DO103" i="7"/>
  <c r="DO102" i="7"/>
  <c r="DO101" i="7"/>
  <c r="DO100" i="7"/>
  <c r="DO99" i="7"/>
  <c r="DO98" i="7"/>
  <c r="DO97" i="7"/>
  <c r="DO96" i="7"/>
  <c r="DO95" i="7"/>
  <c r="DO94" i="7"/>
  <c r="DO93" i="7"/>
  <c r="DO92" i="7"/>
  <c r="DO91" i="7"/>
  <c r="DO90" i="7"/>
  <c r="DO89" i="7"/>
  <c r="DO88" i="7"/>
  <c r="DO87" i="7"/>
  <c r="DO86" i="7"/>
  <c r="DO85" i="7"/>
  <c r="DO84" i="7"/>
  <c r="DO83" i="7"/>
  <c r="DO82" i="7"/>
  <c r="DO81" i="7"/>
  <c r="DO80" i="7"/>
  <c r="DO79" i="7"/>
  <c r="DO78" i="7"/>
  <c r="DO77" i="7"/>
  <c r="DO76" i="7"/>
  <c r="DO75" i="7"/>
  <c r="DO74" i="7"/>
  <c r="DO73" i="7"/>
  <c r="DO72" i="7"/>
  <c r="DO71" i="7"/>
  <c r="DO70" i="7"/>
  <c r="DO69" i="7"/>
  <c r="DO68" i="7"/>
  <c r="DO67" i="7"/>
  <c r="DO66" i="7"/>
  <c r="DO65" i="7"/>
  <c r="DO64" i="7"/>
  <c r="DO63" i="7"/>
  <c r="DO62" i="7"/>
  <c r="DO61" i="7"/>
  <c r="DO60" i="7"/>
  <c r="DO59" i="7"/>
  <c r="DO58" i="7"/>
  <c r="DO57" i="7"/>
  <c r="DO56" i="7"/>
  <c r="DO55" i="7"/>
  <c r="DO54" i="7"/>
  <c r="DO53" i="7"/>
  <c r="DO52" i="7"/>
  <c r="DO51" i="7"/>
  <c r="DO50" i="7"/>
  <c r="DO49" i="7"/>
  <c r="DO48" i="7"/>
  <c r="DO47" i="7"/>
  <c r="DO46" i="7"/>
  <c r="DO45" i="7"/>
  <c r="DO44" i="7"/>
  <c r="DO43" i="7"/>
  <c r="DO42" i="7"/>
  <c r="DO41" i="7"/>
  <c r="DO40" i="7"/>
  <c r="DO39" i="7"/>
  <c r="DO38" i="7"/>
  <c r="DO37" i="7"/>
  <c r="DO36" i="7"/>
  <c r="DO35" i="7"/>
  <c r="DO34" i="7"/>
  <c r="DO33" i="7"/>
  <c r="DO32" i="7"/>
  <c r="DO31" i="7"/>
  <c r="DO30" i="7"/>
  <c r="DO29" i="7"/>
  <c r="DO28" i="7"/>
  <c r="DO27" i="7"/>
  <c r="DO26" i="7"/>
  <c r="DO25" i="7"/>
  <c r="DO24" i="7"/>
  <c r="DO23" i="7"/>
  <c r="DO22" i="7"/>
  <c r="DO21" i="7"/>
  <c r="DO20" i="7"/>
  <c r="DO19" i="7"/>
  <c r="DO18" i="7"/>
  <c r="DO17" i="7"/>
  <c r="DO16" i="7"/>
  <c r="DO15" i="7"/>
  <c r="DO14" i="7"/>
  <c r="DO13" i="7"/>
  <c r="DO12" i="7"/>
  <c r="DO11" i="7"/>
  <c r="DO10" i="7"/>
  <c r="DO9" i="7"/>
  <c r="DO8" i="7"/>
  <c r="DO7" i="7"/>
  <c r="DO6" i="7"/>
  <c r="DI427" i="7"/>
  <c r="DI426" i="7"/>
  <c r="DI425" i="7"/>
  <c r="DI424" i="7"/>
  <c r="DI423" i="7"/>
  <c r="DI422" i="7"/>
  <c r="DI421" i="7"/>
  <c r="DI420" i="7"/>
  <c r="DI419" i="7"/>
  <c r="DI418" i="7"/>
  <c r="DI417" i="7"/>
  <c r="DI416" i="7"/>
  <c r="DI415" i="7"/>
  <c r="DI414" i="7"/>
  <c r="DI413" i="7"/>
  <c r="DI412" i="7"/>
  <c r="DI411" i="7"/>
  <c r="DI410" i="7"/>
  <c r="DI409" i="7"/>
  <c r="DI408" i="7"/>
  <c r="DI407" i="7"/>
  <c r="DI406" i="7"/>
  <c r="DI405" i="7"/>
  <c r="DI404" i="7"/>
  <c r="DI403" i="7"/>
  <c r="DI402" i="7"/>
  <c r="DI401" i="7"/>
  <c r="DI400" i="7"/>
  <c r="DI399" i="7"/>
  <c r="DI398" i="7"/>
  <c r="DI397" i="7"/>
  <c r="DI396" i="7"/>
  <c r="DI395" i="7"/>
  <c r="DI394" i="7"/>
  <c r="DI393" i="7"/>
  <c r="DI392" i="7"/>
  <c r="DI391" i="7"/>
  <c r="DI390" i="7"/>
  <c r="DI389" i="7"/>
  <c r="DI388" i="7"/>
  <c r="DI387" i="7"/>
  <c r="DI386" i="7"/>
  <c r="DI385" i="7"/>
  <c r="DI384" i="7"/>
  <c r="DI383" i="7"/>
  <c r="DI382" i="7"/>
  <c r="DI381" i="7"/>
  <c r="DI380" i="7"/>
  <c r="DI379" i="7"/>
  <c r="DI378" i="7"/>
  <c r="DI377" i="7"/>
  <c r="DI376" i="7"/>
  <c r="DI375" i="7"/>
  <c r="DI374" i="7"/>
  <c r="DI373" i="7"/>
  <c r="DI372" i="7"/>
  <c r="DI371" i="7"/>
  <c r="DI370" i="7"/>
  <c r="DI369" i="7"/>
  <c r="DI368" i="7"/>
  <c r="DI367" i="7"/>
  <c r="DI366" i="7"/>
  <c r="DI365" i="7"/>
  <c r="DI364" i="7"/>
  <c r="DI363" i="7"/>
  <c r="DI362" i="7"/>
  <c r="DI361" i="7"/>
  <c r="DI360" i="7"/>
  <c r="DI359" i="7"/>
  <c r="DI358" i="7"/>
  <c r="DI357" i="7"/>
  <c r="DI356" i="7"/>
  <c r="DI355" i="7"/>
  <c r="DI354" i="7"/>
  <c r="DI353" i="7"/>
  <c r="DI352" i="7"/>
  <c r="DI351" i="7"/>
  <c r="DI350" i="7"/>
  <c r="DI349" i="7"/>
  <c r="DI348" i="7"/>
  <c r="DI347" i="7"/>
  <c r="DI346" i="7"/>
  <c r="DI345" i="7"/>
  <c r="DI344" i="7"/>
  <c r="DI343" i="7"/>
  <c r="DI342" i="7"/>
  <c r="DI341" i="7"/>
  <c r="DI340" i="7"/>
  <c r="DI339" i="7"/>
  <c r="DI338" i="7"/>
  <c r="DI337" i="7"/>
  <c r="DI336" i="7"/>
  <c r="DI335" i="7"/>
  <c r="DI334" i="7"/>
  <c r="DI333" i="7"/>
  <c r="DI332" i="7"/>
  <c r="DI331" i="7"/>
  <c r="DI330" i="7"/>
  <c r="DI329" i="7"/>
  <c r="DI328" i="7"/>
  <c r="DI327" i="7"/>
  <c r="DI326" i="7"/>
  <c r="DI325" i="7"/>
  <c r="DI324" i="7"/>
  <c r="DI323" i="7"/>
  <c r="DI322" i="7"/>
  <c r="DI321" i="7"/>
  <c r="DI320" i="7"/>
  <c r="DI319" i="7"/>
  <c r="DI318" i="7"/>
  <c r="DI317" i="7"/>
  <c r="DI316" i="7"/>
  <c r="DI315" i="7"/>
  <c r="DI314" i="7"/>
  <c r="DI313" i="7"/>
  <c r="DI312" i="7"/>
  <c r="DI311" i="7"/>
  <c r="DI310" i="7"/>
  <c r="DI309" i="7"/>
  <c r="DI308" i="7"/>
  <c r="DI307" i="7"/>
  <c r="DI306" i="7"/>
  <c r="DI305" i="7"/>
  <c r="DI304" i="7"/>
  <c r="DI303" i="7"/>
  <c r="DI302" i="7"/>
  <c r="DI301" i="7"/>
  <c r="DI300" i="7"/>
  <c r="DI299" i="7"/>
  <c r="DI298" i="7"/>
  <c r="DI297" i="7"/>
  <c r="DI296" i="7"/>
  <c r="DI295" i="7"/>
  <c r="DI294" i="7"/>
  <c r="DI293" i="7"/>
  <c r="DI292" i="7"/>
  <c r="DI291" i="7"/>
  <c r="DI290" i="7"/>
  <c r="DI289" i="7"/>
  <c r="DI288" i="7"/>
  <c r="DI287" i="7"/>
  <c r="DI286" i="7"/>
  <c r="DI285" i="7"/>
  <c r="DI284" i="7"/>
  <c r="DI283" i="7"/>
  <c r="DI282" i="7"/>
  <c r="DI281" i="7"/>
  <c r="DI280" i="7"/>
  <c r="DI279" i="7"/>
  <c r="DI278" i="7"/>
  <c r="DI277" i="7"/>
  <c r="DI276" i="7"/>
  <c r="DI275" i="7"/>
  <c r="DI274" i="7"/>
  <c r="DI273" i="7"/>
  <c r="DI272" i="7"/>
  <c r="DI271" i="7"/>
  <c r="DI270" i="7"/>
  <c r="DI269" i="7"/>
  <c r="DI268" i="7"/>
  <c r="DI267" i="7"/>
  <c r="DI266" i="7"/>
  <c r="DI265" i="7"/>
  <c r="DI264" i="7"/>
  <c r="DI263" i="7"/>
  <c r="DI262" i="7"/>
  <c r="DI261" i="7"/>
  <c r="DI260" i="7"/>
  <c r="DI259" i="7"/>
  <c r="DI258" i="7"/>
  <c r="DI257" i="7"/>
  <c r="DI256" i="7"/>
  <c r="DI255" i="7"/>
  <c r="DI254" i="7"/>
  <c r="DI253" i="7"/>
  <c r="DI252" i="7"/>
  <c r="DI251" i="7"/>
  <c r="DI250" i="7"/>
  <c r="DI249" i="7"/>
  <c r="DI248" i="7"/>
  <c r="DI247" i="7"/>
  <c r="DI246" i="7"/>
  <c r="DI245" i="7"/>
  <c r="DI244" i="7"/>
  <c r="DI243" i="7"/>
  <c r="DI242" i="7"/>
  <c r="DI241" i="7"/>
  <c r="DI240" i="7"/>
  <c r="DI239" i="7"/>
  <c r="DI238" i="7"/>
  <c r="DI237" i="7"/>
  <c r="DI236" i="7"/>
  <c r="DI235" i="7"/>
  <c r="DI234" i="7"/>
  <c r="DI233" i="7"/>
  <c r="DI232" i="7"/>
  <c r="DI231" i="7"/>
  <c r="DI230" i="7"/>
  <c r="DI229" i="7"/>
  <c r="DI228" i="7"/>
  <c r="DI227" i="7"/>
  <c r="DI226" i="7"/>
  <c r="DI225" i="7"/>
  <c r="DI224" i="7"/>
  <c r="DI223" i="7"/>
  <c r="DI222" i="7"/>
  <c r="DI221" i="7"/>
  <c r="DI220" i="7"/>
  <c r="DI219" i="7"/>
  <c r="DI218" i="7"/>
  <c r="DI217" i="7"/>
  <c r="DI216" i="7"/>
  <c r="DI215" i="7"/>
  <c r="DI214" i="7"/>
  <c r="DI213" i="7"/>
  <c r="DI212" i="7"/>
  <c r="DI211" i="7"/>
  <c r="DI210" i="7"/>
  <c r="DI209" i="7"/>
  <c r="DI208" i="7"/>
  <c r="DI207" i="7"/>
  <c r="DI206" i="7"/>
  <c r="DI205" i="7"/>
  <c r="DI204" i="7"/>
  <c r="DI203" i="7"/>
  <c r="DI202" i="7"/>
  <c r="DI201" i="7"/>
  <c r="DI200" i="7"/>
  <c r="DI199" i="7"/>
  <c r="DI198" i="7"/>
  <c r="DI197" i="7"/>
  <c r="DI196" i="7"/>
  <c r="DI195" i="7"/>
  <c r="DI194" i="7"/>
  <c r="DI193" i="7"/>
  <c r="DI192" i="7"/>
  <c r="DI191" i="7"/>
  <c r="DI190" i="7"/>
  <c r="DI189" i="7"/>
  <c r="DI188" i="7"/>
  <c r="DI187" i="7"/>
  <c r="DI186" i="7"/>
  <c r="DI185" i="7"/>
  <c r="DI184" i="7"/>
  <c r="DI183" i="7"/>
  <c r="DI182" i="7"/>
  <c r="DI181" i="7"/>
  <c r="DI180" i="7"/>
  <c r="DI179" i="7"/>
  <c r="DI178" i="7"/>
  <c r="DI177" i="7"/>
  <c r="DI176" i="7"/>
  <c r="DI175" i="7"/>
  <c r="DI174" i="7"/>
  <c r="DI173" i="7"/>
  <c r="DI172" i="7"/>
  <c r="DI171" i="7"/>
  <c r="DI170" i="7"/>
  <c r="DI169" i="7"/>
  <c r="DI168" i="7"/>
  <c r="DI167" i="7"/>
  <c r="DI166" i="7"/>
  <c r="DI165" i="7"/>
  <c r="DI164" i="7"/>
  <c r="DI163" i="7"/>
  <c r="DI162" i="7"/>
  <c r="DI161" i="7"/>
  <c r="DI160" i="7"/>
  <c r="DI159" i="7"/>
  <c r="DI158" i="7"/>
  <c r="DI157" i="7"/>
  <c r="DI156" i="7"/>
  <c r="DI155" i="7"/>
  <c r="DI154" i="7"/>
  <c r="DI153" i="7"/>
  <c r="DI152" i="7"/>
  <c r="DI151" i="7"/>
  <c r="DI150" i="7"/>
  <c r="DI149" i="7"/>
  <c r="DI148" i="7"/>
  <c r="DI147" i="7"/>
  <c r="DI146" i="7"/>
  <c r="DI145" i="7"/>
  <c r="DI144" i="7"/>
  <c r="DI143" i="7"/>
  <c r="DI142" i="7"/>
  <c r="DI141" i="7"/>
  <c r="DI140" i="7"/>
  <c r="DI139" i="7"/>
  <c r="DI138" i="7"/>
  <c r="DI137" i="7"/>
  <c r="DI136" i="7"/>
  <c r="DI135" i="7"/>
  <c r="DI134" i="7"/>
  <c r="DI133" i="7"/>
  <c r="DI132" i="7"/>
  <c r="DI131" i="7"/>
  <c r="DI130" i="7"/>
  <c r="DI129" i="7"/>
  <c r="DI128" i="7"/>
  <c r="DI127" i="7"/>
  <c r="DI126" i="7"/>
  <c r="DI125" i="7"/>
  <c r="DI124" i="7"/>
  <c r="DI123" i="7"/>
  <c r="DI122" i="7"/>
  <c r="DI121" i="7"/>
  <c r="DI120" i="7"/>
  <c r="DI119" i="7"/>
  <c r="DI118" i="7"/>
  <c r="DI117" i="7"/>
  <c r="DI116" i="7"/>
  <c r="DI115" i="7"/>
  <c r="DI114" i="7"/>
  <c r="DI113" i="7"/>
  <c r="DI112" i="7"/>
  <c r="DI111" i="7"/>
  <c r="DI110" i="7"/>
  <c r="DI109" i="7"/>
  <c r="DI108" i="7"/>
  <c r="DI107" i="7"/>
  <c r="DI106" i="7"/>
  <c r="DI105" i="7"/>
  <c r="DI104" i="7"/>
  <c r="DI103" i="7"/>
  <c r="DI102" i="7"/>
  <c r="DI101" i="7"/>
  <c r="DI100" i="7"/>
  <c r="DI99" i="7"/>
  <c r="DI98" i="7"/>
  <c r="DI97" i="7"/>
  <c r="DI96" i="7"/>
  <c r="DI95" i="7"/>
  <c r="DI94" i="7"/>
  <c r="DI93" i="7"/>
  <c r="DI92" i="7"/>
  <c r="DI91" i="7"/>
  <c r="DI90" i="7"/>
  <c r="DI89" i="7"/>
  <c r="DI88" i="7"/>
  <c r="DI87" i="7"/>
  <c r="DI86" i="7"/>
  <c r="DI85" i="7"/>
  <c r="DI84" i="7"/>
  <c r="DI83" i="7"/>
  <c r="DI82" i="7"/>
  <c r="DI81" i="7"/>
  <c r="DI80" i="7"/>
  <c r="DI79" i="7"/>
  <c r="DI78" i="7"/>
  <c r="DI77" i="7"/>
  <c r="DI76" i="7"/>
  <c r="DI75" i="7"/>
  <c r="DI74" i="7"/>
  <c r="DI73" i="7"/>
  <c r="DI72" i="7"/>
  <c r="DI71" i="7"/>
  <c r="DI70" i="7"/>
  <c r="DI69" i="7"/>
  <c r="DI68" i="7"/>
  <c r="DI67" i="7"/>
  <c r="DI66" i="7"/>
  <c r="DI65" i="7"/>
  <c r="DI64" i="7"/>
  <c r="DI63" i="7"/>
  <c r="DI62" i="7"/>
  <c r="DI61" i="7"/>
  <c r="DI60" i="7"/>
  <c r="DI59" i="7"/>
  <c r="DI58" i="7"/>
  <c r="DI57" i="7"/>
  <c r="DI56" i="7"/>
  <c r="DI55" i="7"/>
  <c r="DI54" i="7"/>
  <c r="DI53" i="7"/>
  <c r="DI52" i="7"/>
  <c r="DI51" i="7"/>
  <c r="DI50" i="7"/>
  <c r="DI49" i="7"/>
  <c r="DI48" i="7"/>
  <c r="DI47" i="7"/>
  <c r="DI46" i="7"/>
  <c r="DI45" i="7"/>
  <c r="DI44" i="7"/>
  <c r="DI43" i="7"/>
  <c r="DI42" i="7"/>
  <c r="DI41" i="7"/>
  <c r="DI40" i="7"/>
  <c r="DI39" i="7"/>
  <c r="DI38" i="7"/>
  <c r="DI37" i="7"/>
  <c r="DI36" i="7"/>
  <c r="DI35" i="7"/>
  <c r="DI34" i="7"/>
  <c r="DI33" i="7"/>
  <c r="DI32" i="7"/>
  <c r="DI31" i="7"/>
  <c r="DI30" i="7"/>
  <c r="DI29" i="7"/>
  <c r="DI28" i="7"/>
  <c r="DI27" i="7"/>
  <c r="DI26" i="7"/>
  <c r="DI25" i="7"/>
  <c r="DI24" i="7"/>
  <c r="DI23" i="7"/>
  <c r="DI22" i="7"/>
  <c r="DI21" i="7"/>
  <c r="DI20" i="7"/>
  <c r="DI19" i="7"/>
  <c r="DI18" i="7"/>
  <c r="DI17" i="7"/>
  <c r="DI16" i="7"/>
  <c r="DI15" i="7"/>
  <c r="DI14" i="7"/>
  <c r="DI13" i="7"/>
  <c r="DI12" i="7"/>
  <c r="DI11" i="7"/>
  <c r="DI10" i="7"/>
  <c r="DI9" i="7"/>
  <c r="DI8" i="7"/>
  <c r="DI7" i="7"/>
  <c r="DI6" i="7"/>
  <c r="DC427" i="7"/>
  <c r="DC426" i="7"/>
  <c r="DC425" i="7"/>
  <c r="DC424" i="7"/>
  <c r="DC423" i="7"/>
  <c r="DC422" i="7"/>
  <c r="DC421" i="7"/>
  <c r="DC420" i="7"/>
  <c r="DC419" i="7"/>
  <c r="DC418" i="7"/>
  <c r="DC417" i="7"/>
  <c r="DC416" i="7"/>
  <c r="DC415" i="7"/>
  <c r="DC414" i="7"/>
  <c r="DC413" i="7"/>
  <c r="DC412" i="7"/>
  <c r="DC411" i="7"/>
  <c r="DC410" i="7"/>
  <c r="DC409" i="7"/>
  <c r="DC408" i="7"/>
  <c r="DC407" i="7"/>
  <c r="DC406" i="7"/>
  <c r="DC405" i="7"/>
  <c r="DC404" i="7"/>
  <c r="DC403" i="7"/>
  <c r="DC402" i="7"/>
  <c r="DC401" i="7"/>
  <c r="DC400" i="7"/>
  <c r="DC399" i="7"/>
  <c r="DC398" i="7"/>
  <c r="DC397" i="7"/>
  <c r="DC396" i="7"/>
  <c r="DC395" i="7"/>
  <c r="DC394" i="7"/>
  <c r="DC393" i="7"/>
  <c r="DC392" i="7"/>
  <c r="DC391" i="7"/>
  <c r="DC390" i="7"/>
  <c r="DC389" i="7"/>
  <c r="DC388" i="7"/>
  <c r="DC387" i="7"/>
  <c r="DC386" i="7"/>
  <c r="DC385" i="7"/>
  <c r="DC384" i="7"/>
  <c r="DC383" i="7"/>
  <c r="DC382" i="7"/>
  <c r="DC381" i="7"/>
  <c r="DC380" i="7"/>
  <c r="DC379" i="7"/>
  <c r="DC378" i="7"/>
  <c r="DC377" i="7"/>
  <c r="DC376" i="7"/>
  <c r="DC375" i="7"/>
  <c r="DC374" i="7"/>
  <c r="DC373" i="7"/>
  <c r="DC372" i="7"/>
  <c r="DC371" i="7"/>
  <c r="DC370" i="7"/>
  <c r="DC369" i="7"/>
  <c r="DC368" i="7"/>
  <c r="DC367" i="7"/>
  <c r="DC366" i="7"/>
  <c r="DC365" i="7"/>
  <c r="DC364" i="7"/>
  <c r="DC363" i="7"/>
  <c r="DC362" i="7"/>
  <c r="DC361" i="7"/>
  <c r="DC360" i="7"/>
  <c r="DC359" i="7"/>
  <c r="DC358" i="7"/>
  <c r="DC357" i="7"/>
  <c r="DC356" i="7"/>
  <c r="DC355" i="7"/>
  <c r="DC354" i="7"/>
  <c r="DC353" i="7"/>
  <c r="DC352" i="7"/>
  <c r="DC351" i="7"/>
  <c r="DC350" i="7"/>
  <c r="DC349" i="7"/>
  <c r="DC348" i="7"/>
  <c r="DC347" i="7"/>
  <c r="DC346" i="7"/>
  <c r="DC345" i="7"/>
  <c r="DC344" i="7"/>
  <c r="DC343" i="7"/>
  <c r="DC342" i="7"/>
  <c r="DC341" i="7"/>
  <c r="DC340" i="7"/>
  <c r="DC339" i="7"/>
  <c r="DC338" i="7"/>
  <c r="DC337" i="7"/>
  <c r="DC336" i="7"/>
  <c r="DC335" i="7"/>
  <c r="DC334" i="7"/>
  <c r="DC333" i="7"/>
  <c r="DC332" i="7"/>
  <c r="DC331" i="7"/>
  <c r="DC330" i="7"/>
  <c r="DC329" i="7"/>
  <c r="DC328" i="7"/>
  <c r="DC327" i="7"/>
  <c r="DC326" i="7"/>
  <c r="DC325" i="7"/>
  <c r="DC324" i="7"/>
  <c r="DC323" i="7"/>
  <c r="DC322" i="7"/>
  <c r="DC321" i="7"/>
  <c r="DC320" i="7"/>
  <c r="DC319" i="7"/>
  <c r="DC318" i="7"/>
  <c r="DC317" i="7"/>
  <c r="DC316" i="7"/>
  <c r="DC315" i="7"/>
  <c r="DC314" i="7"/>
  <c r="DC313" i="7"/>
  <c r="DC312" i="7"/>
  <c r="DC311" i="7"/>
  <c r="DC310" i="7"/>
  <c r="DC309" i="7"/>
  <c r="DC308" i="7"/>
  <c r="DC307" i="7"/>
  <c r="DC306" i="7"/>
  <c r="DC305" i="7"/>
  <c r="DC304" i="7"/>
  <c r="DC303" i="7"/>
  <c r="DC302" i="7"/>
  <c r="DC301" i="7"/>
  <c r="DC300" i="7"/>
  <c r="DC299" i="7"/>
  <c r="DC298" i="7"/>
  <c r="DC297" i="7"/>
  <c r="DC296" i="7"/>
  <c r="DC295" i="7"/>
  <c r="DC294" i="7"/>
  <c r="DC293" i="7"/>
  <c r="DC292" i="7"/>
  <c r="DC291" i="7"/>
  <c r="DC290" i="7"/>
  <c r="DC289" i="7"/>
  <c r="DC288" i="7"/>
  <c r="DC287" i="7"/>
  <c r="DC286" i="7"/>
  <c r="DC285" i="7"/>
  <c r="DC284" i="7"/>
  <c r="DC283" i="7"/>
  <c r="DC282" i="7"/>
  <c r="DC281" i="7"/>
  <c r="DC280" i="7"/>
  <c r="DC279" i="7"/>
  <c r="DC278" i="7"/>
  <c r="DC277" i="7"/>
  <c r="DC276" i="7"/>
  <c r="DC275" i="7"/>
  <c r="DC274" i="7"/>
  <c r="DC273" i="7"/>
  <c r="DC272" i="7"/>
  <c r="DC271" i="7"/>
  <c r="DC270" i="7"/>
  <c r="DC269" i="7"/>
  <c r="DC268" i="7"/>
  <c r="DC267" i="7"/>
  <c r="DC266" i="7"/>
  <c r="DC265" i="7"/>
  <c r="DC264" i="7"/>
  <c r="DC263" i="7"/>
  <c r="DC262" i="7"/>
  <c r="DC261" i="7"/>
  <c r="DC260" i="7"/>
  <c r="DC259" i="7"/>
  <c r="DC258" i="7"/>
  <c r="DC257" i="7"/>
  <c r="DC256" i="7"/>
  <c r="DC255" i="7"/>
  <c r="DC254" i="7"/>
  <c r="DC253" i="7"/>
  <c r="DC252" i="7"/>
  <c r="DC251" i="7"/>
  <c r="DC250" i="7"/>
  <c r="DC249" i="7"/>
  <c r="DC248" i="7"/>
  <c r="DC247" i="7"/>
  <c r="DC246" i="7"/>
  <c r="DC245" i="7"/>
  <c r="DC244" i="7"/>
  <c r="DC243" i="7"/>
  <c r="DC242" i="7"/>
  <c r="DC241" i="7"/>
  <c r="DC240" i="7"/>
  <c r="DC239" i="7"/>
  <c r="DC238" i="7"/>
  <c r="DC237" i="7"/>
  <c r="DC236" i="7"/>
  <c r="DC235" i="7"/>
  <c r="DC234" i="7"/>
  <c r="DC233" i="7"/>
  <c r="DC232" i="7"/>
  <c r="DC231" i="7"/>
  <c r="DC230" i="7"/>
  <c r="DC229" i="7"/>
  <c r="DC228" i="7"/>
  <c r="DC227" i="7"/>
  <c r="DC226" i="7"/>
  <c r="DC225" i="7"/>
  <c r="DC224" i="7"/>
  <c r="DC223" i="7"/>
  <c r="DC222" i="7"/>
  <c r="DC221" i="7"/>
  <c r="DC220" i="7"/>
  <c r="DC219" i="7"/>
  <c r="DC218" i="7"/>
  <c r="DC217" i="7"/>
  <c r="DC216" i="7"/>
  <c r="DC215" i="7"/>
  <c r="DC214" i="7"/>
  <c r="DC213" i="7"/>
  <c r="DC212" i="7"/>
  <c r="DC211" i="7"/>
  <c r="DC210" i="7"/>
  <c r="DC209" i="7"/>
  <c r="DC208" i="7"/>
  <c r="DC207" i="7"/>
  <c r="DC206" i="7"/>
  <c r="DC205" i="7"/>
  <c r="DC204" i="7"/>
  <c r="DC203" i="7"/>
  <c r="DC202" i="7"/>
  <c r="DC201" i="7"/>
  <c r="DC200" i="7"/>
  <c r="DC199" i="7"/>
  <c r="DC198" i="7"/>
  <c r="DC197" i="7"/>
  <c r="DC196" i="7"/>
  <c r="DC195" i="7"/>
  <c r="DC194" i="7"/>
  <c r="DC193" i="7"/>
  <c r="DC192" i="7"/>
  <c r="DC191" i="7"/>
  <c r="DC190" i="7"/>
  <c r="DC189" i="7"/>
  <c r="DC188" i="7"/>
  <c r="DC187" i="7"/>
  <c r="DC186" i="7"/>
  <c r="DC185" i="7"/>
  <c r="DC184" i="7"/>
  <c r="DC183" i="7"/>
  <c r="DC182" i="7"/>
  <c r="DC181" i="7"/>
  <c r="DC180" i="7"/>
  <c r="DC179" i="7"/>
  <c r="DC178" i="7"/>
  <c r="DC177" i="7"/>
  <c r="DC176" i="7"/>
  <c r="DC175" i="7"/>
  <c r="DC174" i="7"/>
  <c r="DC173" i="7"/>
  <c r="DC172" i="7"/>
  <c r="DC171" i="7"/>
  <c r="DC170" i="7"/>
  <c r="DC169" i="7"/>
  <c r="DC168" i="7"/>
  <c r="DC167" i="7"/>
  <c r="DC166" i="7"/>
  <c r="DC165" i="7"/>
  <c r="DC164" i="7"/>
  <c r="DC163" i="7"/>
  <c r="DC162" i="7"/>
  <c r="DC161" i="7"/>
  <c r="DC160" i="7"/>
  <c r="DC159" i="7"/>
  <c r="DC158" i="7"/>
  <c r="DC157" i="7"/>
  <c r="DC156" i="7"/>
  <c r="DC155" i="7"/>
  <c r="DC154" i="7"/>
  <c r="DC153" i="7"/>
  <c r="DC152" i="7"/>
  <c r="DC151" i="7"/>
  <c r="DC150" i="7"/>
  <c r="DC149" i="7"/>
  <c r="DC148" i="7"/>
  <c r="DC147" i="7"/>
  <c r="DC146" i="7"/>
  <c r="DC145" i="7"/>
  <c r="DC144" i="7"/>
  <c r="DC143" i="7"/>
  <c r="DC142" i="7"/>
  <c r="DC141" i="7"/>
  <c r="DC140" i="7"/>
  <c r="DC139" i="7"/>
  <c r="DC138" i="7"/>
  <c r="DC137" i="7"/>
  <c r="DC136" i="7"/>
  <c r="DC135" i="7"/>
  <c r="DC134" i="7"/>
  <c r="DC133" i="7"/>
  <c r="DC132" i="7"/>
  <c r="DC131" i="7"/>
  <c r="DC130" i="7"/>
  <c r="DC129" i="7"/>
  <c r="DC128" i="7"/>
  <c r="DC127" i="7"/>
  <c r="DC126" i="7"/>
  <c r="DC125" i="7"/>
  <c r="DC124" i="7"/>
  <c r="DC123" i="7"/>
  <c r="DC122" i="7"/>
  <c r="DC121" i="7"/>
  <c r="DC120" i="7"/>
  <c r="DC119" i="7"/>
  <c r="DC118" i="7"/>
  <c r="DC117" i="7"/>
  <c r="DC116" i="7"/>
  <c r="DC115" i="7"/>
  <c r="DC114" i="7"/>
  <c r="DC113" i="7"/>
  <c r="DC112" i="7"/>
  <c r="DC111" i="7"/>
  <c r="DC110" i="7"/>
  <c r="DC109" i="7"/>
  <c r="DC108" i="7"/>
  <c r="DC107" i="7"/>
  <c r="DC106" i="7"/>
  <c r="DC105" i="7"/>
  <c r="DC104" i="7"/>
  <c r="DC103" i="7"/>
  <c r="DC102" i="7"/>
  <c r="DC101" i="7"/>
  <c r="DC100" i="7"/>
  <c r="DC99" i="7"/>
  <c r="DC98" i="7"/>
  <c r="DC97" i="7"/>
  <c r="DC96" i="7"/>
  <c r="DC95" i="7"/>
  <c r="DC94" i="7"/>
  <c r="DC93" i="7"/>
  <c r="DC92" i="7"/>
  <c r="DC91" i="7"/>
  <c r="DC90" i="7"/>
  <c r="DC89" i="7"/>
  <c r="DC88" i="7"/>
  <c r="DC87" i="7"/>
  <c r="DC86" i="7"/>
  <c r="DC85" i="7"/>
  <c r="DC84" i="7"/>
  <c r="DC83" i="7"/>
  <c r="DC82" i="7"/>
  <c r="DC81" i="7"/>
  <c r="DC80" i="7"/>
  <c r="DC79" i="7"/>
  <c r="DC78" i="7"/>
  <c r="DC77" i="7"/>
  <c r="DC76" i="7"/>
  <c r="DC75" i="7"/>
  <c r="DC74" i="7"/>
  <c r="DC73" i="7"/>
  <c r="DC72" i="7"/>
  <c r="DC71" i="7"/>
  <c r="DC70" i="7"/>
  <c r="DC69" i="7"/>
  <c r="DC68" i="7"/>
  <c r="DC67" i="7"/>
  <c r="DC66" i="7"/>
  <c r="DC65" i="7"/>
  <c r="DC64" i="7"/>
  <c r="DC63" i="7"/>
  <c r="DC62" i="7"/>
  <c r="DC61" i="7"/>
  <c r="DC60" i="7"/>
  <c r="DC59" i="7"/>
  <c r="DC58" i="7"/>
  <c r="DC57" i="7"/>
  <c r="DC56" i="7"/>
  <c r="DC55" i="7"/>
  <c r="DC54" i="7"/>
  <c r="DC53" i="7"/>
  <c r="DC52" i="7"/>
  <c r="DC51" i="7"/>
  <c r="DC50" i="7"/>
  <c r="DC49" i="7"/>
  <c r="DC48" i="7"/>
  <c r="DC47" i="7"/>
  <c r="DC46" i="7"/>
  <c r="DC45" i="7"/>
  <c r="DC44" i="7"/>
  <c r="DC43" i="7"/>
  <c r="DC42" i="7"/>
  <c r="DC41" i="7"/>
  <c r="DC40" i="7"/>
  <c r="DC39" i="7"/>
  <c r="DC38" i="7"/>
  <c r="DC37" i="7"/>
  <c r="DC36" i="7"/>
  <c r="DC35" i="7"/>
  <c r="DC34" i="7"/>
  <c r="DC33" i="7"/>
  <c r="DC32" i="7"/>
  <c r="DC31" i="7"/>
  <c r="DC30" i="7"/>
  <c r="DC29" i="7"/>
  <c r="DC28" i="7"/>
  <c r="DC27" i="7"/>
  <c r="DC26" i="7"/>
  <c r="DC25" i="7"/>
  <c r="DC24" i="7"/>
  <c r="DC23" i="7"/>
  <c r="DC22" i="7"/>
  <c r="DC21" i="7"/>
  <c r="DC20" i="7"/>
  <c r="DC19" i="7"/>
  <c r="DC18" i="7"/>
  <c r="DC17" i="7"/>
  <c r="DC16" i="7"/>
  <c r="DC15" i="7"/>
  <c r="DC14" i="7"/>
  <c r="DC13" i="7"/>
  <c r="DC12" i="7"/>
  <c r="DC11" i="7"/>
  <c r="DC10" i="7"/>
  <c r="DC9" i="7"/>
  <c r="DC8" i="7"/>
  <c r="DC7" i="7"/>
  <c r="DC6" i="7"/>
  <c r="CW427" i="7"/>
  <c r="CW426" i="7"/>
  <c r="CW425" i="7"/>
  <c r="CW424" i="7"/>
  <c r="CW423" i="7"/>
  <c r="CW422" i="7"/>
  <c r="CW421" i="7"/>
  <c r="CW420" i="7"/>
  <c r="CW419" i="7"/>
  <c r="CW418" i="7"/>
  <c r="CW417" i="7"/>
  <c r="CW416" i="7"/>
  <c r="CW415" i="7"/>
  <c r="CW414" i="7"/>
  <c r="CW413" i="7"/>
  <c r="CW412" i="7"/>
  <c r="CW411" i="7"/>
  <c r="CW410" i="7"/>
  <c r="CW409" i="7"/>
  <c r="CW408" i="7"/>
  <c r="CW407" i="7"/>
  <c r="CW406" i="7"/>
  <c r="CW405" i="7"/>
  <c r="CW404" i="7"/>
  <c r="CW403" i="7"/>
  <c r="CW402" i="7"/>
  <c r="CW401" i="7"/>
  <c r="CW400" i="7"/>
  <c r="CW399" i="7"/>
  <c r="CW398" i="7"/>
  <c r="CW397" i="7"/>
  <c r="CW396" i="7"/>
  <c r="CW395" i="7"/>
  <c r="CW394" i="7"/>
  <c r="CW393" i="7"/>
  <c r="CW392" i="7"/>
  <c r="CW391" i="7"/>
  <c r="CW390" i="7"/>
  <c r="CW389" i="7"/>
  <c r="CW388" i="7"/>
  <c r="CW387" i="7"/>
  <c r="CW386" i="7"/>
  <c r="CW385" i="7"/>
  <c r="CW384" i="7"/>
  <c r="CW383" i="7"/>
  <c r="CW382" i="7"/>
  <c r="CW381" i="7"/>
  <c r="CW380" i="7"/>
  <c r="CW379" i="7"/>
  <c r="CW378" i="7"/>
  <c r="CW377" i="7"/>
  <c r="CW376" i="7"/>
  <c r="CW375" i="7"/>
  <c r="CW374" i="7"/>
  <c r="CW373" i="7"/>
  <c r="CW372" i="7"/>
  <c r="CW371" i="7"/>
  <c r="CW370" i="7"/>
  <c r="CW369" i="7"/>
  <c r="CW368" i="7"/>
  <c r="CW367" i="7"/>
  <c r="CW366" i="7"/>
  <c r="CW365" i="7"/>
  <c r="CW364" i="7"/>
  <c r="CW363" i="7"/>
  <c r="CW362" i="7"/>
  <c r="CW361" i="7"/>
  <c r="CW360" i="7"/>
  <c r="CW359" i="7"/>
  <c r="CW358" i="7"/>
  <c r="CW357" i="7"/>
  <c r="CW356" i="7"/>
  <c r="CW355" i="7"/>
  <c r="CW354" i="7"/>
  <c r="CW353" i="7"/>
  <c r="CW352" i="7"/>
  <c r="CW351" i="7"/>
  <c r="CW350" i="7"/>
  <c r="CW349" i="7"/>
  <c r="CW348" i="7"/>
  <c r="CW347" i="7"/>
  <c r="CW346" i="7"/>
  <c r="CW345" i="7"/>
  <c r="CW344" i="7"/>
  <c r="CW343" i="7"/>
  <c r="CW342" i="7"/>
  <c r="CW341" i="7"/>
  <c r="CW340" i="7"/>
  <c r="CW339" i="7"/>
  <c r="CW338" i="7"/>
  <c r="CW337" i="7"/>
  <c r="CW336" i="7"/>
  <c r="CW335" i="7"/>
  <c r="CW334" i="7"/>
  <c r="CW333" i="7"/>
  <c r="CW332" i="7"/>
  <c r="CW331" i="7"/>
  <c r="CW330" i="7"/>
  <c r="CW329" i="7"/>
  <c r="CW328" i="7"/>
  <c r="CW327" i="7"/>
  <c r="CW326" i="7"/>
  <c r="CW325" i="7"/>
  <c r="CW324" i="7"/>
  <c r="CW323" i="7"/>
  <c r="CW322" i="7"/>
  <c r="CW321" i="7"/>
  <c r="CW320" i="7"/>
  <c r="CW319" i="7"/>
  <c r="CW318" i="7"/>
  <c r="CW317" i="7"/>
  <c r="CW316" i="7"/>
  <c r="CW315" i="7"/>
  <c r="CW314" i="7"/>
  <c r="CW313" i="7"/>
  <c r="CW312" i="7"/>
  <c r="CW311" i="7"/>
  <c r="CW310" i="7"/>
  <c r="CW309" i="7"/>
  <c r="CW308" i="7"/>
  <c r="CW307" i="7"/>
  <c r="CW306" i="7"/>
  <c r="CW305" i="7"/>
  <c r="CW304" i="7"/>
  <c r="CW303" i="7"/>
  <c r="CW302" i="7"/>
  <c r="CW301" i="7"/>
  <c r="CW300" i="7"/>
  <c r="CW299" i="7"/>
  <c r="CW298" i="7"/>
  <c r="CW297" i="7"/>
  <c r="CW296" i="7"/>
  <c r="CW295" i="7"/>
  <c r="CW294" i="7"/>
  <c r="CW293" i="7"/>
  <c r="CW292" i="7"/>
  <c r="CW291" i="7"/>
  <c r="CW290" i="7"/>
  <c r="CW289" i="7"/>
  <c r="CW288" i="7"/>
  <c r="CW287" i="7"/>
  <c r="CW286" i="7"/>
  <c r="CW285" i="7"/>
  <c r="CW284" i="7"/>
  <c r="CW283" i="7"/>
  <c r="CW282" i="7"/>
  <c r="CW281" i="7"/>
  <c r="CW280" i="7"/>
  <c r="CW279" i="7"/>
  <c r="CW278" i="7"/>
  <c r="CW277" i="7"/>
  <c r="CW276" i="7"/>
  <c r="CW275" i="7"/>
  <c r="CW274" i="7"/>
  <c r="CW273" i="7"/>
  <c r="CW272" i="7"/>
  <c r="CW271" i="7"/>
  <c r="CW270" i="7"/>
  <c r="CW269" i="7"/>
  <c r="CW268" i="7"/>
  <c r="CW267" i="7"/>
  <c r="CW266" i="7"/>
  <c r="CW265" i="7"/>
  <c r="CW264" i="7"/>
  <c r="CW263" i="7"/>
  <c r="CW262" i="7"/>
  <c r="CW261" i="7"/>
  <c r="CW260" i="7"/>
  <c r="CW259" i="7"/>
  <c r="CW258" i="7"/>
  <c r="CW257" i="7"/>
  <c r="CW256" i="7"/>
  <c r="CW255" i="7"/>
  <c r="CW254" i="7"/>
  <c r="CW253" i="7"/>
  <c r="CW252" i="7"/>
  <c r="CW251" i="7"/>
  <c r="CW250" i="7"/>
  <c r="CW249" i="7"/>
  <c r="CW248" i="7"/>
  <c r="CW247" i="7"/>
  <c r="CW246" i="7"/>
  <c r="CW245" i="7"/>
  <c r="CW244" i="7"/>
  <c r="CW243" i="7"/>
  <c r="CW242" i="7"/>
  <c r="CW241" i="7"/>
  <c r="CW240" i="7"/>
  <c r="CW239" i="7"/>
  <c r="CW238" i="7"/>
  <c r="CW237" i="7"/>
  <c r="CW236" i="7"/>
  <c r="CW235" i="7"/>
  <c r="CW234" i="7"/>
  <c r="CW233" i="7"/>
  <c r="CW232" i="7"/>
  <c r="CW231" i="7"/>
  <c r="CW230" i="7"/>
  <c r="CW229" i="7"/>
  <c r="CW228" i="7"/>
  <c r="CW227" i="7"/>
  <c r="CW226" i="7"/>
  <c r="CW225" i="7"/>
  <c r="CW224" i="7"/>
  <c r="CW223" i="7"/>
  <c r="CW222" i="7"/>
  <c r="CW221" i="7"/>
  <c r="CW220" i="7"/>
  <c r="CW219" i="7"/>
  <c r="CW218" i="7"/>
  <c r="CW217" i="7"/>
  <c r="CW216" i="7"/>
  <c r="CW215" i="7"/>
  <c r="CW214" i="7"/>
  <c r="CW213" i="7"/>
  <c r="CW212" i="7"/>
  <c r="CW211" i="7"/>
  <c r="CW210" i="7"/>
  <c r="CW209" i="7"/>
  <c r="CW208" i="7"/>
  <c r="CW207" i="7"/>
  <c r="CW206" i="7"/>
  <c r="CW205" i="7"/>
  <c r="CW204" i="7"/>
  <c r="CW203" i="7"/>
  <c r="CW202" i="7"/>
  <c r="CW201" i="7"/>
  <c r="CW200" i="7"/>
  <c r="CW199" i="7"/>
  <c r="CW198" i="7"/>
  <c r="CW197" i="7"/>
  <c r="CW196" i="7"/>
  <c r="CW195" i="7"/>
  <c r="CW194" i="7"/>
  <c r="CW193" i="7"/>
  <c r="CW192" i="7"/>
  <c r="CW191" i="7"/>
  <c r="CW190" i="7"/>
  <c r="CW189" i="7"/>
  <c r="CW188" i="7"/>
  <c r="CW187" i="7"/>
  <c r="CW186" i="7"/>
  <c r="CW185" i="7"/>
  <c r="CW184" i="7"/>
  <c r="CW183" i="7"/>
  <c r="CW182" i="7"/>
  <c r="CW181" i="7"/>
  <c r="CW180" i="7"/>
  <c r="CW179" i="7"/>
  <c r="CW178" i="7"/>
  <c r="CW177" i="7"/>
  <c r="CW176" i="7"/>
  <c r="CW175" i="7"/>
  <c r="CW174" i="7"/>
  <c r="CW173" i="7"/>
  <c r="CW172" i="7"/>
  <c r="CW171" i="7"/>
  <c r="CW170" i="7"/>
  <c r="CW169" i="7"/>
  <c r="CW168" i="7"/>
  <c r="CW167" i="7"/>
  <c r="CW166" i="7"/>
  <c r="CW165" i="7"/>
  <c r="CW164" i="7"/>
  <c r="CW163" i="7"/>
  <c r="CW162" i="7"/>
  <c r="CW161" i="7"/>
  <c r="CW160" i="7"/>
  <c r="CW159" i="7"/>
  <c r="CW158" i="7"/>
  <c r="CW157" i="7"/>
  <c r="CW156" i="7"/>
  <c r="CW155" i="7"/>
  <c r="CW154" i="7"/>
  <c r="CW153" i="7"/>
  <c r="CW152" i="7"/>
  <c r="CW151" i="7"/>
  <c r="CW150" i="7"/>
  <c r="CW149" i="7"/>
  <c r="CW148" i="7"/>
  <c r="CW147" i="7"/>
  <c r="CW146" i="7"/>
  <c r="CW145" i="7"/>
  <c r="CW144" i="7"/>
  <c r="CW143" i="7"/>
  <c r="CW142" i="7"/>
  <c r="CW141" i="7"/>
  <c r="CW140" i="7"/>
  <c r="CW139" i="7"/>
  <c r="CW138" i="7"/>
  <c r="CW137" i="7"/>
  <c r="CW136" i="7"/>
  <c r="CW135" i="7"/>
  <c r="CW134" i="7"/>
  <c r="CW133" i="7"/>
  <c r="CW132" i="7"/>
  <c r="CW131" i="7"/>
  <c r="CW130" i="7"/>
  <c r="CW129" i="7"/>
  <c r="CW128" i="7"/>
  <c r="CW127" i="7"/>
  <c r="CW126" i="7"/>
  <c r="CW125" i="7"/>
  <c r="CW124" i="7"/>
  <c r="CW123" i="7"/>
  <c r="CW122" i="7"/>
  <c r="CW121" i="7"/>
  <c r="CW120" i="7"/>
  <c r="CW119" i="7"/>
  <c r="CW118" i="7"/>
  <c r="CW117" i="7"/>
  <c r="CW116" i="7"/>
  <c r="CW115" i="7"/>
  <c r="CW114" i="7"/>
  <c r="CW113" i="7"/>
  <c r="CW112" i="7"/>
  <c r="CW111" i="7"/>
  <c r="CW110" i="7"/>
  <c r="CW109" i="7"/>
  <c r="CW108" i="7"/>
  <c r="CW107" i="7"/>
  <c r="CW106" i="7"/>
  <c r="CW105" i="7"/>
  <c r="CW104" i="7"/>
  <c r="CW103" i="7"/>
  <c r="CW102" i="7"/>
  <c r="CW101" i="7"/>
  <c r="CW100" i="7"/>
  <c r="CW99" i="7"/>
  <c r="CW98" i="7"/>
  <c r="CW97" i="7"/>
  <c r="CW96" i="7"/>
  <c r="CW95" i="7"/>
  <c r="CW94" i="7"/>
  <c r="CW93" i="7"/>
  <c r="CW92" i="7"/>
  <c r="CW91" i="7"/>
  <c r="CW90" i="7"/>
  <c r="CW89" i="7"/>
  <c r="CW88" i="7"/>
  <c r="CW87" i="7"/>
  <c r="CW86" i="7"/>
  <c r="CW85" i="7"/>
  <c r="CW84" i="7"/>
  <c r="CW83" i="7"/>
  <c r="CW82" i="7"/>
  <c r="CW81" i="7"/>
  <c r="CW80" i="7"/>
  <c r="CW79" i="7"/>
  <c r="CW78" i="7"/>
  <c r="CW77" i="7"/>
  <c r="CW76" i="7"/>
  <c r="CW75" i="7"/>
  <c r="CW74" i="7"/>
  <c r="CW73" i="7"/>
  <c r="CW72" i="7"/>
  <c r="CW71" i="7"/>
  <c r="CW70" i="7"/>
  <c r="CW69" i="7"/>
  <c r="CW68" i="7"/>
  <c r="CW67" i="7"/>
  <c r="CW66" i="7"/>
  <c r="CW65" i="7"/>
  <c r="CW64" i="7"/>
  <c r="CW63" i="7"/>
  <c r="CW62" i="7"/>
  <c r="CW61" i="7"/>
  <c r="CW60" i="7"/>
  <c r="CW59" i="7"/>
  <c r="CW58" i="7"/>
  <c r="CW57" i="7"/>
  <c r="CW56" i="7"/>
  <c r="CW55" i="7"/>
  <c r="CW54" i="7"/>
  <c r="CW53" i="7"/>
  <c r="CW52" i="7"/>
  <c r="CW51" i="7"/>
  <c r="CW50" i="7"/>
  <c r="CW49" i="7"/>
  <c r="CW48" i="7"/>
  <c r="CW47" i="7"/>
  <c r="CW46" i="7"/>
  <c r="CW45" i="7"/>
  <c r="CW44" i="7"/>
  <c r="CW43" i="7"/>
  <c r="CW42" i="7"/>
  <c r="CW41" i="7"/>
  <c r="CW40" i="7"/>
  <c r="CW39" i="7"/>
  <c r="CW38" i="7"/>
  <c r="CW37" i="7"/>
  <c r="CW36" i="7"/>
  <c r="CW35" i="7"/>
  <c r="CW34" i="7"/>
  <c r="CW33" i="7"/>
  <c r="CW32" i="7"/>
  <c r="CW31" i="7"/>
  <c r="CW30" i="7"/>
  <c r="CW29" i="7"/>
  <c r="CW28" i="7"/>
  <c r="CW27" i="7"/>
  <c r="CW26" i="7"/>
  <c r="CW25" i="7"/>
  <c r="CW24" i="7"/>
  <c r="CW23" i="7"/>
  <c r="CW22" i="7"/>
  <c r="CW21" i="7"/>
  <c r="CW20" i="7"/>
  <c r="CW19" i="7"/>
  <c r="CW18" i="7"/>
  <c r="CW17" i="7"/>
  <c r="CW16" i="7"/>
  <c r="CW15" i="7"/>
  <c r="CW14" i="7"/>
  <c r="CW13" i="7"/>
  <c r="CW12" i="7"/>
  <c r="CW11" i="7"/>
  <c r="CW10" i="7"/>
  <c r="CW9" i="7"/>
  <c r="CW8" i="7"/>
  <c r="CW7" i="7"/>
  <c r="CW6" i="7"/>
  <c r="CQ427" i="7"/>
  <c r="CQ426" i="7"/>
  <c r="CQ425" i="7"/>
  <c r="CQ424" i="7"/>
  <c r="CQ423" i="7"/>
  <c r="CQ422" i="7"/>
  <c r="CQ421" i="7"/>
  <c r="CQ420" i="7"/>
  <c r="CQ419" i="7"/>
  <c r="CQ418" i="7"/>
  <c r="CQ417" i="7"/>
  <c r="CQ416" i="7"/>
  <c r="CQ415" i="7"/>
  <c r="CQ414" i="7"/>
  <c r="CQ413" i="7"/>
  <c r="CQ412" i="7"/>
  <c r="CQ411" i="7"/>
  <c r="CQ410" i="7"/>
  <c r="CQ409" i="7"/>
  <c r="CQ408" i="7"/>
  <c r="CQ407" i="7"/>
  <c r="CQ406" i="7"/>
  <c r="CQ405" i="7"/>
  <c r="CQ404" i="7"/>
  <c r="CQ403" i="7"/>
  <c r="CQ402" i="7"/>
  <c r="CQ401" i="7"/>
  <c r="CQ400" i="7"/>
  <c r="CQ399" i="7"/>
  <c r="CQ398" i="7"/>
  <c r="CQ397" i="7"/>
  <c r="CQ396" i="7"/>
  <c r="CQ395" i="7"/>
  <c r="CQ394" i="7"/>
  <c r="CQ393" i="7"/>
  <c r="CQ392" i="7"/>
  <c r="CQ391" i="7"/>
  <c r="CQ390" i="7"/>
  <c r="CQ389" i="7"/>
  <c r="CQ388" i="7"/>
  <c r="CQ387" i="7"/>
  <c r="CQ386" i="7"/>
  <c r="CQ385" i="7"/>
  <c r="CQ384" i="7"/>
  <c r="CQ383" i="7"/>
  <c r="CQ382" i="7"/>
  <c r="CQ381" i="7"/>
  <c r="CQ380" i="7"/>
  <c r="CQ379" i="7"/>
  <c r="CQ378" i="7"/>
  <c r="CQ377" i="7"/>
  <c r="CQ376" i="7"/>
  <c r="CQ375" i="7"/>
  <c r="CQ374" i="7"/>
  <c r="CQ373" i="7"/>
  <c r="CQ372" i="7"/>
  <c r="CQ371" i="7"/>
  <c r="CQ370" i="7"/>
  <c r="CQ369" i="7"/>
  <c r="CQ368" i="7"/>
  <c r="CQ367" i="7"/>
  <c r="CQ366" i="7"/>
  <c r="CQ365" i="7"/>
  <c r="CQ364" i="7"/>
  <c r="CQ363" i="7"/>
  <c r="CQ362" i="7"/>
  <c r="CQ361" i="7"/>
  <c r="CQ360" i="7"/>
  <c r="CQ359" i="7"/>
  <c r="CQ358" i="7"/>
  <c r="CQ357" i="7"/>
  <c r="CQ356" i="7"/>
  <c r="CQ355" i="7"/>
  <c r="CQ354" i="7"/>
  <c r="CQ353" i="7"/>
  <c r="CQ352" i="7"/>
  <c r="CQ351" i="7"/>
  <c r="CQ350" i="7"/>
  <c r="CQ349" i="7"/>
  <c r="CQ348" i="7"/>
  <c r="CQ347" i="7"/>
  <c r="CQ346" i="7"/>
  <c r="CQ345" i="7"/>
  <c r="CQ344" i="7"/>
  <c r="CQ343" i="7"/>
  <c r="CQ342" i="7"/>
  <c r="CQ341" i="7"/>
  <c r="CQ340" i="7"/>
  <c r="CQ339" i="7"/>
  <c r="CQ338" i="7"/>
  <c r="CQ337" i="7"/>
  <c r="CQ336" i="7"/>
  <c r="CQ335" i="7"/>
  <c r="CQ334" i="7"/>
  <c r="CQ333" i="7"/>
  <c r="CQ332" i="7"/>
  <c r="CQ331" i="7"/>
  <c r="CQ330" i="7"/>
  <c r="CQ329" i="7"/>
  <c r="CQ328" i="7"/>
  <c r="CQ327" i="7"/>
  <c r="CQ326" i="7"/>
  <c r="CQ325" i="7"/>
  <c r="CQ324" i="7"/>
  <c r="CQ323" i="7"/>
  <c r="CQ322" i="7"/>
  <c r="CQ321" i="7"/>
  <c r="CQ320" i="7"/>
  <c r="CQ319" i="7"/>
  <c r="CQ318" i="7"/>
  <c r="CQ317" i="7"/>
  <c r="CQ316" i="7"/>
  <c r="CQ315" i="7"/>
  <c r="CQ314" i="7"/>
  <c r="CQ313" i="7"/>
  <c r="CQ312" i="7"/>
  <c r="CQ311" i="7"/>
  <c r="CQ310" i="7"/>
  <c r="CQ309" i="7"/>
  <c r="CQ308" i="7"/>
  <c r="CQ307" i="7"/>
  <c r="CQ306" i="7"/>
  <c r="CQ305" i="7"/>
  <c r="CQ304" i="7"/>
  <c r="CQ303" i="7"/>
  <c r="CQ302" i="7"/>
  <c r="CQ301" i="7"/>
  <c r="CQ300" i="7"/>
  <c r="CQ299" i="7"/>
  <c r="CQ298" i="7"/>
  <c r="CQ297" i="7"/>
  <c r="CQ296" i="7"/>
  <c r="CQ295" i="7"/>
  <c r="CQ294" i="7"/>
  <c r="CQ293" i="7"/>
  <c r="CQ292" i="7"/>
  <c r="CQ291" i="7"/>
  <c r="CQ290" i="7"/>
  <c r="CQ289" i="7"/>
  <c r="CQ288" i="7"/>
  <c r="CQ287" i="7"/>
  <c r="CQ286" i="7"/>
  <c r="CQ285" i="7"/>
  <c r="CQ284" i="7"/>
  <c r="CQ283" i="7"/>
  <c r="CQ282" i="7"/>
  <c r="CQ281" i="7"/>
  <c r="CQ280" i="7"/>
  <c r="CQ279" i="7"/>
  <c r="CQ278" i="7"/>
  <c r="CQ277" i="7"/>
  <c r="CQ276" i="7"/>
  <c r="CQ275" i="7"/>
  <c r="CQ274" i="7"/>
  <c r="CQ273" i="7"/>
  <c r="CQ272" i="7"/>
  <c r="CQ271" i="7"/>
  <c r="CQ270" i="7"/>
  <c r="CQ269" i="7"/>
  <c r="CQ268" i="7"/>
  <c r="CQ267" i="7"/>
  <c r="CQ266" i="7"/>
  <c r="CQ265" i="7"/>
  <c r="CQ264" i="7"/>
  <c r="CQ263" i="7"/>
  <c r="CQ262" i="7"/>
  <c r="CQ261" i="7"/>
  <c r="CQ260" i="7"/>
  <c r="CQ259" i="7"/>
  <c r="CQ258" i="7"/>
  <c r="CQ257" i="7"/>
  <c r="CQ256" i="7"/>
  <c r="CQ255" i="7"/>
  <c r="CQ254" i="7"/>
  <c r="CQ253" i="7"/>
  <c r="CQ252" i="7"/>
  <c r="CQ251" i="7"/>
  <c r="CQ250" i="7"/>
  <c r="CQ249" i="7"/>
  <c r="CQ248" i="7"/>
  <c r="CQ247" i="7"/>
  <c r="CQ246" i="7"/>
  <c r="CQ245" i="7"/>
  <c r="CQ244" i="7"/>
  <c r="CQ243" i="7"/>
  <c r="CQ242" i="7"/>
  <c r="CQ241" i="7"/>
  <c r="CQ240" i="7"/>
  <c r="CQ239" i="7"/>
  <c r="CQ238" i="7"/>
  <c r="CQ237" i="7"/>
  <c r="CQ236" i="7"/>
  <c r="CQ235" i="7"/>
  <c r="CQ234" i="7"/>
  <c r="CQ233" i="7"/>
  <c r="CQ232" i="7"/>
  <c r="CQ231" i="7"/>
  <c r="CQ230" i="7"/>
  <c r="CQ229" i="7"/>
  <c r="CQ228" i="7"/>
  <c r="CQ227" i="7"/>
  <c r="CQ226" i="7"/>
  <c r="CQ225" i="7"/>
  <c r="CQ224" i="7"/>
  <c r="CQ223" i="7"/>
  <c r="CQ222" i="7"/>
  <c r="CQ221" i="7"/>
  <c r="CQ220" i="7"/>
  <c r="CQ219" i="7"/>
  <c r="CQ218" i="7"/>
  <c r="CQ217" i="7"/>
  <c r="CQ216" i="7"/>
  <c r="CQ215" i="7"/>
  <c r="CQ214" i="7"/>
  <c r="CQ213" i="7"/>
  <c r="CQ212" i="7"/>
  <c r="CQ211" i="7"/>
  <c r="CQ210" i="7"/>
  <c r="CQ209" i="7"/>
  <c r="CQ208" i="7"/>
  <c r="CQ207" i="7"/>
  <c r="CQ206" i="7"/>
  <c r="CQ205" i="7"/>
  <c r="CQ204" i="7"/>
  <c r="CQ203" i="7"/>
  <c r="CQ202" i="7"/>
  <c r="CQ201" i="7"/>
  <c r="CQ200" i="7"/>
  <c r="CQ199" i="7"/>
  <c r="CQ198" i="7"/>
  <c r="CQ197" i="7"/>
  <c r="CQ196" i="7"/>
  <c r="CQ195" i="7"/>
  <c r="CQ194" i="7"/>
  <c r="CQ193" i="7"/>
  <c r="CQ192" i="7"/>
  <c r="CQ191" i="7"/>
  <c r="CQ190" i="7"/>
  <c r="CQ189" i="7"/>
  <c r="CQ188" i="7"/>
  <c r="CQ187" i="7"/>
  <c r="CQ186" i="7"/>
  <c r="CQ185" i="7"/>
  <c r="CQ184" i="7"/>
  <c r="CQ183" i="7"/>
  <c r="CQ182" i="7"/>
  <c r="CQ181" i="7"/>
  <c r="CQ180" i="7"/>
  <c r="CQ179" i="7"/>
  <c r="CQ178" i="7"/>
  <c r="CQ177" i="7"/>
  <c r="CQ176" i="7"/>
  <c r="CQ175" i="7"/>
  <c r="CQ174" i="7"/>
  <c r="CQ173" i="7"/>
  <c r="CQ172" i="7"/>
  <c r="CQ171" i="7"/>
  <c r="CQ170" i="7"/>
  <c r="CQ169" i="7"/>
  <c r="CQ168" i="7"/>
  <c r="CQ167" i="7"/>
  <c r="CQ166" i="7"/>
  <c r="CQ165" i="7"/>
  <c r="CQ164" i="7"/>
  <c r="CQ163" i="7"/>
  <c r="CQ162" i="7"/>
  <c r="CQ161" i="7"/>
  <c r="CQ160" i="7"/>
  <c r="CQ159" i="7"/>
  <c r="CQ158" i="7"/>
  <c r="CQ157" i="7"/>
  <c r="CQ156" i="7"/>
  <c r="CQ155" i="7"/>
  <c r="CQ154" i="7"/>
  <c r="CQ153" i="7"/>
  <c r="CQ152" i="7"/>
  <c r="CQ151" i="7"/>
  <c r="CQ150" i="7"/>
  <c r="CQ149" i="7"/>
  <c r="CQ148" i="7"/>
  <c r="CQ147" i="7"/>
  <c r="CQ146" i="7"/>
  <c r="CQ145" i="7"/>
  <c r="CQ144" i="7"/>
  <c r="CQ143" i="7"/>
  <c r="CQ142" i="7"/>
  <c r="CQ141" i="7"/>
  <c r="CQ140" i="7"/>
  <c r="CQ139" i="7"/>
  <c r="CQ138" i="7"/>
  <c r="CQ137" i="7"/>
  <c r="CQ136" i="7"/>
  <c r="CQ135" i="7"/>
  <c r="CQ134" i="7"/>
  <c r="CQ133" i="7"/>
  <c r="CQ132" i="7"/>
  <c r="CQ131" i="7"/>
  <c r="CQ130" i="7"/>
  <c r="CQ129" i="7"/>
  <c r="CQ128" i="7"/>
  <c r="CQ127" i="7"/>
  <c r="CQ126" i="7"/>
  <c r="CQ125" i="7"/>
  <c r="CQ124" i="7"/>
  <c r="CQ123" i="7"/>
  <c r="CQ122" i="7"/>
  <c r="CQ121" i="7"/>
  <c r="CQ120" i="7"/>
  <c r="CQ119" i="7"/>
  <c r="CQ118" i="7"/>
  <c r="CQ117" i="7"/>
  <c r="CQ116" i="7"/>
  <c r="CQ115" i="7"/>
  <c r="CQ114" i="7"/>
  <c r="CQ113" i="7"/>
  <c r="CQ112" i="7"/>
  <c r="CQ111" i="7"/>
  <c r="CQ110" i="7"/>
  <c r="CQ109" i="7"/>
  <c r="CQ108" i="7"/>
  <c r="CQ107" i="7"/>
  <c r="CQ106" i="7"/>
  <c r="CQ105" i="7"/>
  <c r="CQ104" i="7"/>
  <c r="CQ103" i="7"/>
  <c r="CQ102" i="7"/>
  <c r="CQ101" i="7"/>
  <c r="CQ100" i="7"/>
  <c r="CQ99" i="7"/>
  <c r="CQ98" i="7"/>
  <c r="CQ97" i="7"/>
  <c r="CQ96" i="7"/>
  <c r="CQ95" i="7"/>
  <c r="CQ94" i="7"/>
  <c r="CQ93" i="7"/>
  <c r="CQ92" i="7"/>
  <c r="CQ91" i="7"/>
  <c r="CQ90" i="7"/>
  <c r="CQ89" i="7"/>
  <c r="CQ88" i="7"/>
  <c r="CQ87" i="7"/>
  <c r="CQ86" i="7"/>
  <c r="CQ85" i="7"/>
  <c r="CQ84" i="7"/>
  <c r="CQ83" i="7"/>
  <c r="CQ82" i="7"/>
  <c r="CQ81" i="7"/>
  <c r="CQ80" i="7"/>
  <c r="CQ79" i="7"/>
  <c r="CQ78" i="7"/>
  <c r="CQ77" i="7"/>
  <c r="CQ76" i="7"/>
  <c r="CQ75" i="7"/>
  <c r="CQ74" i="7"/>
  <c r="CQ73" i="7"/>
  <c r="CQ72" i="7"/>
  <c r="CQ71" i="7"/>
  <c r="CQ70" i="7"/>
  <c r="CQ69" i="7"/>
  <c r="CQ68" i="7"/>
  <c r="CQ67" i="7"/>
  <c r="CQ66" i="7"/>
  <c r="CQ65" i="7"/>
  <c r="CQ64" i="7"/>
  <c r="CQ63" i="7"/>
  <c r="CQ62" i="7"/>
  <c r="CQ61" i="7"/>
  <c r="CQ60" i="7"/>
  <c r="CQ59" i="7"/>
  <c r="CQ58" i="7"/>
  <c r="CQ57" i="7"/>
  <c r="CQ56" i="7"/>
  <c r="CQ55" i="7"/>
  <c r="CQ54" i="7"/>
  <c r="CQ53" i="7"/>
  <c r="CQ52" i="7"/>
  <c r="CQ51" i="7"/>
  <c r="CQ50" i="7"/>
  <c r="CQ49" i="7"/>
  <c r="CQ48" i="7"/>
  <c r="CQ47" i="7"/>
  <c r="CQ46" i="7"/>
  <c r="CQ45" i="7"/>
  <c r="CQ44" i="7"/>
  <c r="CQ43" i="7"/>
  <c r="CQ42" i="7"/>
  <c r="CQ41" i="7"/>
  <c r="CQ40" i="7"/>
  <c r="CQ39" i="7"/>
  <c r="CQ38" i="7"/>
  <c r="CQ37" i="7"/>
  <c r="CQ36" i="7"/>
  <c r="CQ35" i="7"/>
  <c r="CQ34" i="7"/>
  <c r="CQ33" i="7"/>
  <c r="CQ32" i="7"/>
  <c r="CQ31" i="7"/>
  <c r="CQ30" i="7"/>
  <c r="CQ29" i="7"/>
  <c r="CQ28" i="7"/>
  <c r="CQ27" i="7"/>
  <c r="CQ26" i="7"/>
  <c r="CQ25" i="7"/>
  <c r="CQ24" i="7"/>
  <c r="CQ23" i="7"/>
  <c r="CQ22" i="7"/>
  <c r="CQ21" i="7"/>
  <c r="CQ20" i="7"/>
  <c r="CQ19" i="7"/>
  <c r="CQ18" i="7"/>
  <c r="CQ17" i="7"/>
  <c r="CQ16" i="7"/>
  <c r="CQ15" i="7"/>
  <c r="CQ14" i="7"/>
  <c r="CQ13" i="7"/>
  <c r="CQ12" i="7"/>
  <c r="CQ11" i="7"/>
  <c r="CQ10" i="7"/>
  <c r="CQ9" i="7"/>
  <c r="CQ8" i="7"/>
  <c r="CQ7" i="7"/>
  <c r="CQ6" i="7"/>
  <c r="CK427" i="7"/>
  <c r="CK426" i="7"/>
  <c r="CK425" i="7"/>
  <c r="CK424" i="7"/>
  <c r="CK423" i="7"/>
  <c r="CK422" i="7"/>
  <c r="CK421" i="7"/>
  <c r="CK420" i="7"/>
  <c r="CK419" i="7"/>
  <c r="CK418" i="7"/>
  <c r="CK417" i="7"/>
  <c r="CK416" i="7"/>
  <c r="CK415" i="7"/>
  <c r="CK414" i="7"/>
  <c r="CK413" i="7"/>
  <c r="CK412" i="7"/>
  <c r="CK411" i="7"/>
  <c r="CK410" i="7"/>
  <c r="CK409" i="7"/>
  <c r="CK408" i="7"/>
  <c r="CK407" i="7"/>
  <c r="CK406" i="7"/>
  <c r="CK405" i="7"/>
  <c r="CK404" i="7"/>
  <c r="CK403" i="7"/>
  <c r="CK402" i="7"/>
  <c r="CK401" i="7"/>
  <c r="CK400" i="7"/>
  <c r="CK399" i="7"/>
  <c r="CK398" i="7"/>
  <c r="CK397" i="7"/>
  <c r="CK396" i="7"/>
  <c r="CK395" i="7"/>
  <c r="CK394" i="7"/>
  <c r="CK393" i="7"/>
  <c r="CK392" i="7"/>
  <c r="CK391" i="7"/>
  <c r="CK390" i="7"/>
  <c r="CK389" i="7"/>
  <c r="CK388" i="7"/>
  <c r="CK387" i="7"/>
  <c r="CK386" i="7"/>
  <c r="CK385" i="7"/>
  <c r="CK384" i="7"/>
  <c r="CK383" i="7"/>
  <c r="CK382" i="7"/>
  <c r="CK381" i="7"/>
  <c r="CK380" i="7"/>
  <c r="CK379" i="7"/>
  <c r="CK378" i="7"/>
  <c r="CK377" i="7"/>
  <c r="CK376" i="7"/>
  <c r="CK375" i="7"/>
  <c r="CK374" i="7"/>
  <c r="CK373" i="7"/>
  <c r="CK372" i="7"/>
  <c r="CK371" i="7"/>
  <c r="CK370" i="7"/>
  <c r="CK369" i="7"/>
  <c r="CK368" i="7"/>
  <c r="CK367" i="7"/>
  <c r="CK366" i="7"/>
  <c r="CK365" i="7"/>
  <c r="CK364" i="7"/>
  <c r="CK363" i="7"/>
  <c r="CK362" i="7"/>
  <c r="CK361" i="7"/>
  <c r="CK360" i="7"/>
  <c r="CK359" i="7"/>
  <c r="CK358" i="7"/>
  <c r="CK357" i="7"/>
  <c r="CK356" i="7"/>
  <c r="CK355" i="7"/>
  <c r="CK354" i="7"/>
  <c r="CK353" i="7"/>
  <c r="CK352" i="7"/>
  <c r="CK351" i="7"/>
  <c r="CK350" i="7"/>
  <c r="CK349" i="7"/>
  <c r="CK348" i="7"/>
  <c r="CK347" i="7"/>
  <c r="CK346" i="7"/>
  <c r="CK345" i="7"/>
  <c r="CK344" i="7"/>
  <c r="CK343" i="7"/>
  <c r="CK342" i="7"/>
  <c r="CK341" i="7"/>
  <c r="CK340" i="7"/>
  <c r="CK339" i="7"/>
  <c r="CK338" i="7"/>
  <c r="CK337" i="7"/>
  <c r="CK336" i="7"/>
  <c r="CK335" i="7"/>
  <c r="CK334" i="7"/>
  <c r="CK333" i="7"/>
  <c r="CK332" i="7"/>
  <c r="CK331" i="7"/>
  <c r="CK330" i="7"/>
  <c r="CK329" i="7"/>
  <c r="CK328" i="7"/>
  <c r="CK327" i="7"/>
  <c r="CK326" i="7"/>
  <c r="CK325" i="7"/>
  <c r="CK324" i="7"/>
  <c r="CK323" i="7"/>
  <c r="CK322" i="7"/>
  <c r="CK321" i="7"/>
  <c r="CK320" i="7"/>
  <c r="CK319" i="7"/>
  <c r="CK318" i="7"/>
  <c r="CK317" i="7"/>
  <c r="CK316" i="7"/>
  <c r="CK315" i="7"/>
  <c r="CK314" i="7"/>
  <c r="CK313" i="7"/>
  <c r="CK312" i="7"/>
  <c r="CK311" i="7"/>
  <c r="CK310" i="7"/>
  <c r="CK309" i="7"/>
  <c r="CK308" i="7"/>
  <c r="CK307" i="7"/>
  <c r="CK306" i="7"/>
  <c r="CK305" i="7"/>
  <c r="CK304" i="7"/>
  <c r="CK303" i="7"/>
  <c r="CK302" i="7"/>
  <c r="CK301" i="7"/>
  <c r="CK300" i="7"/>
  <c r="CK299" i="7"/>
  <c r="CK298" i="7"/>
  <c r="CK297" i="7"/>
  <c r="CK296" i="7"/>
  <c r="CK295" i="7"/>
  <c r="CK294" i="7"/>
  <c r="CK293" i="7"/>
  <c r="CK292" i="7"/>
  <c r="CK291" i="7"/>
  <c r="CK290" i="7"/>
  <c r="CK289" i="7"/>
  <c r="CK288" i="7"/>
  <c r="CK287" i="7"/>
  <c r="CK286" i="7"/>
  <c r="CK285" i="7"/>
  <c r="CK284" i="7"/>
  <c r="CK283" i="7"/>
  <c r="CK282" i="7"/>
  <c r="CK281" i="7"/>
  <c r="CK280" i="7"/>
  <c r="CK279" i="7"/>
  <c r="CK278" i="7"/>
  <c r="CK277" i="7"/>
  <c r="CK276" i="7"/>
  <c r="CK275" i="7"/>
  <c r="CK274" i="7"/>
  <c r="CK273" i="7"/>
  <c r="CK272" i="7"/>
  <c r="CK271" i="7"/>
  <c r="CK270" i="7"/>
  <c r="CK269" i="7"/>
  <c r="CK268" i="7"/>
  <c r="CK267" i="7"/>
  <c r="CK266" i="7"/>
  <c r="CK265" i="7"/>
  <c r="CK264" i="7"/>
  <c r="CK263" i="7"/>
  <c r="CK262" i="7"/>
  <c r="CK261" i="7"/>
  <c r="CK260" i="7"/>
  <c r="CK259" i="7"/>
  <c r="CK258" i="7"/>
  <c r="CK257" i="7"/>
  <c r="CK256" i="7"/>
  <c r="CK255" i="7"/>
  <c r="CK254" i="7"/>
  <c r="CK253" i="7"/>
  <c r="CK252" i="7"/>
  <c r="CK251" i="7"/>
  <c r="CK250" i="7"/>
  <c r="CK249" i="7"/>
  <c r="CK248" i="7"/>
  <c r="CK247" i="7"/>
  <c r="CK246" i="7"/>
  <c r="CK245" i="7"/>
  <c r="CK244" i="7"/>
  <c r="CK243" i="7"/>
  <c r="CK242" i="7"/>
  <c r="CK241" i="7"/>
  <c r="CK240" i="7"/>
  <c r="CK239" i="7"/>
  <c r="CK238" i="7"/>
  <c r="CK237" i="7"/>
  <c r="CK236" i="7"/>
  <c r="CK235" i="7"/>
  <c r="CK234" i="7"/>
  <c r="CK233" i="7"/>
  <c r="CK232" i="7"/>
  <c r="CK231" i="7"/>
  <c r="CK230" i="7"/>
  <c r="CK229" i="7"/>
  <c r="CK228" i="7"/>
  <c r="CK227" i="7"/>
  <c r="CK226" i="7"/>
  <c r="CK225" i="7"/>
  <c r="CK224" i="7"/>
  <c r="CK223" i="7"/>
  <c r="CK222" i="7"/>
  <c r="CK221" i="7"/>
  <c r="CK220" i="7"/>
  <c r="CK219" i="7"/>
  <c r="CK218" i="7"/>
  <c r="CK217" i="7"/>
  <c r="CK216" i="7"/>
  <c r="CK215" i="7"/>
  <c r="CK214" i="7"/>
  <c r="CK213" i="7"/>
  <c r="CK212" i="7"/>
  <c r="CK211" i="7"/>
  <c r="CK210" i="7"/>
  <c r="CK209" i="7"/>
  <c r="CK208" i="7"/>
  <c r="CK207" i="7"/>
  <c r="CK206" i="7"/>
  <c r="CK205" i="7"/>
  <c r="CK204" i="7"/>
  <c r="CK203" i="7"/>
  <c r="CK202" i="7"/>
  <c r="CK201" i="7"/>
  <c r="CK200" i="7"/>
  <c r="CK199" i="7"/>
  <c r="CK198" i="7"/>
  <c r="CK197" i="7"/>
  <c r="CK196" i="7"/>
  <c r="CK195" i="7"/>
  <c r="CK194" i="7"/>
  <c r="CK193" i="7"/>
  <c r="CK192" i="7"/>
  <c r="CK191" i="7"/>
  <c r="CK190" i="7"/>
  <c r="CK189" i="7"/>
  <c r="CK188" i="7"/>
  <c r="CK187" i="7"/>
  <c r="CK186" i="7"/>
  <c r="CK185" i="7"/>
  <c r="CK184" i="7"/>
  <c r="CK183" i="7"/>
  <c r="CK182" i="7"/>
  <c r="CK181" i="7"/>
  <c r="CK180" i="7"/>
  <c r="CK179" i="7"/>
  <c r="CK178" i="7"/>
  <c r="CK177" i="7"/>
  <c r="CK176" i="7"/>
  <c r="CK175" i="7"/>
  <c r="CK174" i="7"/>
  <c r="CK173" i="7"/>
  <c r="CK172" i="7"/>
  <c r="CK171" i="7"/>
  <c r="CK170" i="7"/>
  <c r="CK169" i="7"/>
  <c r="CK168" i="7"/>
  <c r="CK167" i="7"/>
  <c r="CK166" i="7"/>
  <c r="CK165" i="7"/>
  <c r="CK164" i="7"/>
  <c r="CK163" i="7"/>
  <c r="CK162" i="7"/>
  <c r="CK161" i="7"/>
  <c r="CK160" i="7"/>
  <c r="CK159" i="7"/>
  <c r="CK158" i="7"/>
  <c r="CK157" i="7"/>
  <c r="CK156" i="7"/>
  <c r="CK155" i="7"/>
  <c r="CK154" i="7"/>
  <c r="CK153" i="7"/>
  <c r="CK152" i="7"/>
  <c r="CK151" i="7"/>
  <c r="CK150" i="7"/>
  <c r="CK149" i="7"/>
  <c r="CK148" i="7"/>
  <c r="CK147" i="7"/>
  <c r="CK146" i="7"/>
  <c r="CK145" i="7"/>
  <c r="CK144" i="7"/>
  <c r="CK143" i="7"/>
  <c r="CK142" i="7"/>
  <c r="CK141" i="7"/>
  <c r="CK140" i="7"/>
  <c r="CK139" i="7"/>
  <c r="CK138" i="7"/>
  <c r="CK137" i="7"/>
  <c r="CK136" i="7"/>
  <c r="CK135" i="7"/>
  <c r="CK134" i="7"/>
  <c r="CK133" i="7"/>
  <c r="CK132" i="7"/>
  <c r="CK131" i="7"/>
  <c r="CK130" i="7"/>
  <c r="CK129" i="7"/>
  <c r="CK128" i="7"/>
  <c r="CK127" i="7"/>
  <c r="CK126" i="7"/>
  <c r="CK125" i="7"/>
  <c r="CK124" i="7"/>
  <c r="CK123" i="7"/>
  <c r="CK122" i="7"/>
  <c r="CK121" i="7"/>
  <c r="CK120" i="7"/>
  <c r="CK119" i="7"/>
  <c r="CK118" i="7"/>
  <c r="CK117" i="7"/>
  <c r="CK116" i="7"/>
  <c r="CK115" i="7"/>
  <c r="CK114" i="7"/>
  <c r="CK113" i="7"/>
  <c r="CK112" i="7"/>
  <c r="CK111" i="7"/>
  <c r="CK110" i="7"/>
  <c r="CK109" i="7"/>
  <c r="CK108" i="7"/>
  <c r="CK107" i="7"/>
  <c r="CK106" i="7"/>
  <c r="CK105" i="7"/>
  <c r="CK104" i="7"/>
  <c r="CK103" i="7"/>
  <c r="CK102" i="7"/>
  <c r="CK101" i="7"/>
  <c r="CK100" i="7"/>
  <c r="CK99" i="7"/>
  <c r="CK98" i="7"/>
  <c r="CK97" i="7"/>
  <c r="CK96" i="7"/>
  <c r="CK95" i="7"/>
  <c r="CK94" i="7"/>
  <c r="CK93" i="7"/>
  <c r="CK92" i="7"/>
  <c r="CK91" i="7"/>
  <c r="CK90" i="7"/>
  <c r="CK89" i="7"/>
  <c r="CK88" i="7"/>
  <c r="CK87" i="7"/>
  <c r="CK86" i="7"/>
  <c r="CK85" i="7"/>
  <c r="CK84" i="7"/>
  <c r="CK83" i="7"/>
  <c r="CK82" i="7"/>
  <c r="CK81" i="7"/>
  <c r="CK80" i="7"/>
  <c r="CK79" i="7"/>
  <c r="CK78" i="7"/>
  <c r="CK77" i="7"/>
  <c r="CK76" i="7"/>
  <c r="CK75" i="7"/>
  <c r="CK74" i="7"/>
  <c r="CK73" i="7"/>
  <c r="CK72" i="7"/>
  <c r="CK71" i="7"/>
  <c r="CK70" i="7"/>
  <c r="CK69" i="7"/>
  <c r="CK68" i="7"/>
  <c r="CK67" i="7"/>
  <c r="CK66" i="7"/>
  <c r="CK65" i="7"/>
  <c r="CK64" i="7"/>
  <c r="CK63" i="7"/>
  <c r="CK62" i="7"/>
  <c r="CK61" i="7"/>
  <c r="CK60" i="7"/>
  <c r="CK59" i="7"/>
  <c r="CK58" i="7"/>
  <c r="CK57" i="7"/>
  <c r="CK56" i="7"/>
  <c r="CK55" i="7"/>
  <c r="CK54" i="7"/>
  <c r="CK53" i="7"/>
  <c r="CK52" i="7"/>
  <c r="CK51" i="7"/>
  <c r="CK50" i="7"/>
  <c r="CK49" i="7"/>
  <c r="CK48" i="7"/>
  <c r="CK47" i="7"/>
  <c r="CK46" i="7"/>
  <c r="CK45" i="7"/>
  <c r="CK44" i="7"/>
  <c r="CK43" i="7"/>
  <c r="CK42" i="7"/>
  <c r="CK41" i="7"/>
  <c r="CK40" i="7"/>
  <c r="CK39" i="7"/>
  <c r="CK38" i="7"/>
  <c r="CK37" i="7"/>
  <c r="CK36" i="7"/>
  <c r="CK35" i="7"/>
  <c r="CK34" i="7"/>
  <c r="CK33" i="7"/>
  <c r="CK32" i="7"/>
  <c r="CK31" i="7"/>
  <c r="CK30" i="7"/>
  <c r="CK29" i="7"/>
  <c r="CK28" i="7"/>
  <c r="CK27" i="7"/>
  <c r="CK26" i="7"/>
  <c r="CK25" i="7"/>
  <c r="CK24" i="7"/>
  <c r="CK23" i="7"/>
  <c r="CK22" i="7"/>
  <c r="CK21" i="7"/>
  <c r="CK20" i="7"/>
  <c r="CK19" i="7"/>
  <c r="CK18" i="7"/>
  <c r="CK17" i="7"/>
  <c r="CK16" i="7"/>
  <c r="CK15" i="7"/>
  <c r="CK14" i="7"/>
  <c r="CK13" i="7"/>
  <c r="CK12" i="7"/>
  <c r="CK11" i="7"/>
  <c r="CK10" i="7"/>
  <c r="CK9" i="7"/>
  <c r="CK8" i="7"/>
  <c r="CK7" i="7"/>
  <c r="CK6" i="7"/>
  <c r="CJ3" i="7"/>
  <c r="CP3" i="7" s="1"/>
  <c r="CV3" i="7" s="1"/>
  <c r="DB3" i="7" s="1"/>
  <c r="DH3" i="7" s="1"/>
  <c r="DN3" i="7" s="1"/>
  <c r="DT3" i="7" s="1"/>
  <c r="DZ3" i="7" s="1"/>
  <c r="EF3" i="7" s="1"/>
  <c r="EL3" i="7" s="1"/>
  <c r="ER3" i="7" s="1"/>
  <c r="EX3" i="7" s="1"/>
  <c r="FD3" i="7" s="1"/>
  <c r="FJ3" i="7" s="1"/>
  <c r="FP3" i="7" s="1"/>
  <c r="FV3" i="7" s="1"/>
  <c r="GB3" i="7" s="1"/>
  <c r="GH3" i="7" s="1"/>
  <c r="GN3" i="7" s="1"/>
  <c r="GT3" i="7" s="1"/>
  <c r="GZ3" i="7" s="1"/>
  <c r="HF3" i="7" s="1"/>
  <c r="HL3" i="7" s="1"/>
  <c r="HR3" i="7" s="1"/>
  <c r="HX3" i="7" s="1"/>
  <c r="ID3" i="7" s="1"/>
  <c r="IJ3" i="7" s="1"/>
  <c r="IP3" i="7" s="1"/>
  <c r="IV3" i="7" s="1"/>
  <c r="JB3" i="7" s="1"/>
  <c r="JH3" i="7" s="1"/>
  <c r="JN3" i="7" s="1"/>
  <c r="JT3" i="7" s="1"/>
  <c r="JZ3" i="7" s="1"/>
  <c r="KF3" i="7" s="1"/>
  <c r="KL3" i="7" s="1"/>
  <c r="KR3" i="7" s="1"/>
  <c r="KX3" i="7" s="1"/>
  <c r="LD3" i="7" s="1"/>
  <c r="LJ3" i="7" s="1"/>
  <c r="LP3" i="7" s="1"/>
  <c r="LV3" i="7" s="1"/>
  <c r="MB3" i="7" s="1"/>
  <c r="MH3" i="7" s="1"/>
  <c r="MN3" i="7" s="1"/>
  <c r="MT3" i="7" s="1"/>
  <c r="MZ3" i="7" s="1"/>
  <c r="NF3" i="7" s="1"/>
  <c r="NL3" i="7" s="1"/>
  <c r="NR3" i="7" s="1"/>
  <c r="CE427" i="7"/>
  <c r="CE426" i="7"/>
  <c r="CE425" i="7"/>
  <c r="CE424" i="7"/>
  <c r="CE423" i="7"/>
  <c r="CE422" i="7"/>
  <c r="CE421" i="7"/>
  <c r="CE420" i="7"/>
  <c r="CE419" i="7"/>
  <c r="CE418" i="7"/>
  <c r="CE417" i="7"/>
  <c r="CE416" i="7"/>
  <c r="CE415" i="7"/>
  <c r="CE414" i="7"/>
  <c r="CE413" i="7"/>
  <c r="CE412" i="7"/>
  <c r="CE411" i="7"/>
  <c r="CE410" i="7"/>
  <c r="CE409" i="7"/>
  <c r="CE408" i="7"/>
  <c r="CE407" i="7"/>
  <c r="CE406" i="7"/>
  <c r="CE405" i="7"/>
  <c r="CE404" i="7"/>
  <c r="CE403" i="7"/>
  <c r="CE402" i="7"/>
  <c r="CE401" i="7"/>
  <c r="CE400" i="7"/>
  <c r="CE399" i="7"/>
  <c r="CE398" i="7"/>
  <c r="CE397" i="7"/>
  <c r="CE396" i="7"/>
  <c r="CE395" i="7"/>
  <c r="CE394" i="7"/>
  <c r="CE393" i="7"/>
  <c r="CE392" i="7"/>
  <c r="CE391" i="7"/>
  <c r="CE390" i="7"/>
  <c r="CE389" i="7"/>
  <c r="CE388" i="7"/>
  <c r="CE387" i="7"/>
  <c r="CE386" i="7"/>
  <c r="CE385" i="7"/>
  <c r="CE384" i="7"/>
  <c r="CE383" i="7"/>
  <c r="CE382" i="7"/>
  <c r="CE381" i="7"/>
  <c r="CE380" i="7"/>
  <c r="CE379" i="7"/>
  <c r="CE378" i="7"/>
  <c r="CE377" i="7"/>
  <c r="CE376" i="7"/>
  <c r="CE375" i="7"/>
  <c r="CE374" i="7"/>
  <c r="CE373" i="7"/>
  <c r="CE372" i="7"/>
  <c r="CE371" i="7"/>
  <c r="CE370" i="7"/>
  <c r="CE369" i="7"/>
  <c r="CE368" i="7"/>
  <c r="CE367" i="7"/>
  <c r="CE366" i="7"/>
  <c r="CE365" i="7"/>
  <c r="CE364" i="7"/>
  <c r="CE363" i="7"/>
  <c r="CE362" i="7"/>
  <c r="CE361" i="7"/>
  <c r="CE360" i="7"/>
  <c r="CE359" i="7"/>
  <c r="CE358" i="7"/>
  <c r="CE357" i="7"/>
  <c r="CE356" i="7"/>
  <c r="CE355" i="7"/>
  <c r="CE354" i="7"/>
  <c r="CE353" i="7"/>
  <c r="CE352" i="7"/>
  <c r="CE351" i="7"/>
  <c r="CE350" i="7"/>
  <c r="CE349" i="7"/>
  <c r="CE348" i="7"/>
  <c r="CE347" i="7"/>
  <c r="CE346" i="7"/>
  <c r="CE345" i="7"/>
  <c r="CE344" i="7"/>
  <c r="CE343" i="7"/>
  <c r="CE342" i="7"/>
  <c r="CE341" i="7"/>
  <c r="CE340" i="7"/>
  <c r="CE339" i="7"/>
  <c r="CE338" i="7"/>
  <c r="CE337" i="7"/>
  <c r="CE336" i="7"/>
  <c r="CE335" i="7"/>
  <c r="CE334" i="7"/>
  <c r="CE333" i="7"/>
  <c r="CE332" i="7"/>
  <c r="CE331" i="7"/>
  <c r="CE330" i="7"/>
  <c r="CE329" i="7"/>
  <c r="CE328" i="7"/>
  <c r="CE327" i="7"/>
  <c r="CE326" i="7"/>
  <c r="CE325" i="7"/>
  <c r="CE324" i="7"/>
  <c r="CE323" i="7"/>
  <c r="CE322" i="7"/>
  <c r="CE321" i="7"/>
  <c r="CE320" i="7"/>
  <c r="CE319" i="7"/>
  <c r="CE318" i="7"/>
  <c r="CE317" i="7"/>
  <c r="CE316" i="7"/>
  <c r="CE315" i="7"/>
  <c r="CE314" i="7"/>
  <c r="CE313" i="7"/>
  <c r="CE312" i="7"/>
  <c r="CE311" i="7"/>
  <c r="CE310" i="7"/>
  <c r="CE309" i="7"/>
  <c r="CE308" i="7"/>
  <c r="CE307" i="7"/>
  <c r="CE306" i="7"/>
  <c r="CE305" i="7"/>
  <c r="CE304" i="7"/>
  <c r="CE303" i="7"/>
  <c r="CE302" i="7"/>
  <c r="CE301" i="7"/>
  <c r="CE300" i="7"/>
  <c r="CE299" i="7"/>
  <c r="CE298" i="7"/>
  <c r="CE297" i="7"/>
  <c r="CE296" i="7"/>
  <c r="CE295" i="7"/>
  <c r="CE294" i="7"/>
  <c r="CE293" i="7"/>
  <c r="CE292" i="7"/>
  <c r="CE291" i="7"/>
  <c r="CE290" i="7"/>
  <c r="CE289" i="7"/>
  <c r="CE288" i="7"/>
  <c r="CE287" i="7"/>
  <c r="CE286" i="7"/>
  <c r="CE285" i="7"/>
  <c r="CE284" i="7"/>
  <c r="CE283" i="7"/>
  <c r="CE282" i="7"/>
  <c r="CE281" i="7"/>
  <c r="CE280" i="7"/>
  <c r="CE279" i="7"/>
  <c r="CE278" i="7"/>
  <c r="CE277" i="7"/>
  <c r="CE276" i="7"/>
  <c r="CE275" i="7"/>
  <c r="CE274" i="7"/>
  <c r="CE273" i="7"/>
  <c r="CE272" i="7"/>
  <c r="CE271" i="7"/>
  <c r="CE270" i="7"/>
  <c r="CE269" i="7"/>
  <c r="CE268" i="7"/>
  <c r="CE267" i="7"/>
  <c r="CE266" i="7"/>
  <c r="CE265" i="7"/>
  <c r="CE264" i="7"/>
  <c r="CE263" i="7"/>
  <c r="CE262" i="7"/>
  <c r="CE261" i="7"/>
  <c r="CE260" i="7"/>
  <c r="CE259" i="7"/>
  <c r="CE258" i="7"/>
  <c r="CE257" i="7"/>
  <c r="CE256" i="7"/>
  <c r="CE255" i="7"/>
  <c r="CE254" i="7"/>
  <c r="CE253" i="7"/>
  <c r="CE252" i="7"/>
  <c r="CE251" i="7"/>
  <c r="CE250" i="7"/>
  <c r="CE249" i="7"/>
  <c r="CE248" i="7"/>
  <c r="CE247" i="7"/>
  <c r="CE246" i="7"/>
  <c r="CE245" i="7"/>
  <c r="CE244" i="7"/>
  <c r="CE243" i="7"/>
  <c r="CE242" i="7"/>
  <c r="CE241" i="7"/>
  <c r="CE240" i="7"/>
  <c r="CE239" i="7"/>
  <c r="CE238" i="7"/>
  <c r="CE237" i="7"/>
  <c r="CE236" i="7"/>
  <c r="CE235" i="7"/>
  <c r="CE234" i="7"/>
  <c r="CE233" i="7"/>
  <c r="CE232" i="7"/>
  <c r="CE231" i="7"/>
  <c r="CE230" i="7"/>
  <c r="CE229" i="7"/>
  <c r="CE228" i="7"/>
  <c r="CE227" i="7"/>
  <c r="CE226" i="7"/>
  <c r="CE225" i="7"/>
  <c r="CE224" i="7"/>
  <c r="CE223" i="7"/>
  <c r="CE222" i="7"/>
  <c r="CE221" i="7"/>
  <c r="CE220" i="7"/>
  <c r="CE219" i="7"/>
  <c r="CE218" i="7"/>
  <c r="CE217" i="7"/>
  <c r="CE216" i="7"/>
  <c r="CE215" i="7"/>
  <c r="CE214" i="7"/>
  <c r="CE213" i="7"/>
  <c r="CE212" i="7"/>
  <c r="CE211" i="7"/>
  <c r="CE210" i="7"/>
  <c r="CE209" i="7"/>
  <c r="CE208" i="7"/>
  <c r="CE207" i="7"/>
  <c r="CE206" i="7"/>
  <c r="CE205" i="7"/>
  <c r="CE204" i="7"/>
  <c r="CE203" i="7"/>
  <c r="CE202" i="7"/>
  <c r="CE201" i="7"/>
  <c r="CE200" i="7"/>
  <c r="CE199" i="7"/>
  <c r="CE198" i="7"/>
  <c r="CE197" i="7"/>
  <c r="CE196" i="7"/>
  <c r="CE195" i="7"/>
  <c r="CE194" i="7"/>
  <c r="CE193" i="7"/>
  <c r="CE192" i="7"/>
  <c r="CE191" i="7"/>
  <c r="CE190" i="7"/>
  <c r="CE189" i="7"/>
  <c r="CE188" i="7"/>
  <c r="CE187" i="7"/>
  <c r="CE186" i="7"/>
  <c r="CE185" i="7"/>
  <c r="CE184" i="7"/>
  <c r="CE183" i="7"/>
  <c r="CE182" i="7"/>
  <c r="CE181" i="7"/>
  <c r="CE180" i="7"/>
  <c r="CE179" i="7"/>
  <c r="CE178" i="7"/>
  <c r="CE177" i="7"/>
  <c r="CE176" i="7"/>
  <c r="CE175" i="7"/>
  <c r="CE174" i="7"/>
  <c r="CE173" i="7"/>
  <c r="CE172" i="7"/>
  <c r="CE171" i="7"/>
  <c r="CE170" i="7"/>
  <c r="CE169" i="7"/>
  <c r="CE168" i="7"/>
  <c r="CE167" i="7"/>
  <c r="CE166" i="7"/>
  <c r="CE165" i="7"/>
  <c r="CE164" i="7"/>
  <c r="CE163" i="7"/>
  <c r="CE162" i="7"/>
  <c r="CE161" i="7"/>
  <c r="CE160" i="7"/>
  <c r="CE159" i="7"/>
  <c r="CE158" i="7"/>
  <c r="CE157" i="7"/>
  <c r="CE156" i="7"/>
  <c r="CE155" i="7"/>
  <c r="CE154" i="7"/>
  <c r="CE153" i="7"/>
  <c r="CE152" i="7"/>
  <c r="CE151" i="7"/>
  <c r="CE150" i="7"/>
  <c r="CE149" i="7"/>
  <c r="CE148" i="7"/>
  <c r="CE147" i="7"/>
  <c r="CE146" i="7"/>
  <c r="CE145" i="7"/>
  <c r="CE144" i="7"/>
  <c r="CE143" i="7"/>
  <c r="CE142" i="7"/>
  <c r="CE141" i="7"/>
  <c r="CE140" i="7"/>
  <c r="CE139" i="7"/>
  <c r="CE138" i="7"/>
  <c r="CE137" i="7"/>
  <c r="CE136" i="7"/>
  <c r="CE135" i="7"/>
  <c r="CE134" i="7"/>
  <c r="CE133" i="7"/>
  <c r="CE132" i="7"/>
  <c r="CE131" i="7"/>
  <c r="CE130" i="7"/>
  <c r="CE129" i="7"/>
  <c r="CE128" i="7"/>
  <c r="CE127" i="7"/>
  <c r="CE126" i="7"/>
  <c r="CE125" i="7"/>
  <c r="CE124" i="7"/>
  <c r="CE123" i="7"/>
  <c r="CE122" i="7"/>
  <c r="CE121" i="7"/>
  <c r="CE120" i="7"/>
  <c r="CE119" i="7"/>
  <c r="CE118" i="7"/>
  <c r="CE117" i="7"/>
  <c r="CE116" i="7"/>
  <c r="CE115" i="7"/>
  <c r="CE114" i="7"/>
  <c r="CE113" i="7"/>
  <c r="CE112" i="7"/>
  <c r="CE111" i="7"/>
  <c r="CE110" i="7"/>
  <c r="CE109" i="7"/>
  <c r="CE108" i="7"/>
  <c r="CE107" i="7"/>
  <c r="CE106" i="7"/>
  <c r="CE105" i="7"/>
  <c r="CE104" i="7"/>
  <c r="CE103" i="7"/>
  <c r="CE102" i="7"/>
  <c r="CE101" i="7"/>
  <c r="CE100" i="7"/>
  <c r="CE99" i="7"/>
  <c r="CE98" i="7"/>
  <c r="CE97" i="7"/>
  <c r="CE96" i="7"/>
  <c r="CE95" i="7"/>
  <c r="CE94" i="7"/>
  <c r="CE93" i="7"/>
  <c r="CE92" i="7"/>
  <c r="CE91" i="7"/>
  <c r="CE90" i="7"/>
  <c r="CE89" i="7"/>
  <c r="CE88" i="7"/>
  <c r="CE87" i="7"/>
  <c r="CE86" i="7"/>
  <c r="CE85" i="7"/>
  <c r="CE84" i="7"/>
  <c r="CE83" i="7"/>
  <c r="CE82" i="7"/>
  <c r="CE81" i="7"/>
  <c r="CE80" i="7"/>
  <c r="CE79" i="7"/>
  <c r="CE78" i="7"/>
  <c r="CE77" i="7"/>
  <c r="CE76" i="7"/>
  <c r="CE75" i="7"/>
  <c r="CE74" i="7"/>
  <c r="CE73" i="7"/>
  <c r="CE72" i="7"/>
  <c r="CE71" i="7"/>
  <c r="CE70" i="7"/>
  <c r="CE69" i="7"/>
  <c r="CE68" i="7"/>
  <c r="CE67" i="7"/>
  <c r="CE66" i="7"/>
  <c r="CE65" i="7"/>
  <c r="CE64" i="7"/>
  <c r="CE63" i="7"/>
  <c r="CE62" i="7"/>
  <c r="CE61" i="7"/>
  <c r="CE60" i="7"/>
  <c r="CE59" i="7"/>
  <c r="CE58" i="7"/>
  <c r="CE57" i="7"/>
  <c r="CE56" i="7"/>
  <c r="CE55" i="7"/>
  <c r="CE54" i="7"/>
  <c r="CE53" i="7"/>
  <c r="CE52" i="7"/>
  <c r="CE51" i="7"/>
  <c r="CE50" i="7"/>
  <c r="CE49" i="7"/>
  <c r="CE48" i="7"/>
  <c r="CE47" i="7"/>
  <c r="CE46" i="7"/>
  <c r="CE45" i="7"/>
  <c r="CE44" i="7"/>
  <c r="CE43" i="7"/>
  <c r="CE42" i="7"/>
  <c r="CE41" i="7"/>
  <c r="CE40" i="7"/>
  <c r="CE39" i="7"/>
  <c r="CE38" i="7"/>
  <c r="CE37" i="7"/>
  <c r="CE36" i="7"/>
  <c r="CE35" i="7"/>
  <c r="CE34" i="7"/>
  <c r="CE33" i="7"/>
  <c r="CE32" i="7"/>
  <c r="CE31" i="7"/>
  <c r="CE30" i="7"/>
  <c r="CE29" i="7"/>
  <c r="CE28" i="7"/>
  <c r="CE27" i="7"/>
  <c r="CE26" i="7"/>
  <c r="CE25" i="7"/>
  <c r="CE24" i="7"/>
  <c r="CE23" i="7"/>
  <c r="CE22" i="7"/>
  <c r="CE21" i="7"/>
  <c r="CE20" i="7"/>
  <c r="CE19" i="7"/>
  <c r="CE18" i="7"/>
  <c r="CE17" i="7"/>
  <c r="CE16" i="7"/>
  <c r="CE15" i="7"/>
  <c r="CE14" i="7"/>
  <c r="CE13" i="7"/>
  <c r="CE12" i="7"/>
  <c r="CE11" i="7"/>
  <c r="CE10" i="7"/>
  <c r="CE9" i="7"/>
  <c r="CE8" i="7"/>
  <c r="CE7" i="7"/>
  <c r="CE6" i="7"/>
  <c r="BY427" i="7" l="1"/>
  <c r="BY426" i="7"/>
  <c r="BY425" i="7"/>
  <c r="BY424" i="7"/>
  <c r="BY423" i="7"/>
  <c r="BY422" i="7"/>
  <c r="BY421" i="7"/>
  <c r="BY420" i="7"/>
  <c r="BY419" i="7"/>
  <c r="BY418" i="7"/>
  <c r="BY417" i="7"/>
  <c r="BY416" i="7"/>
  <c r="BY415" i="7"/>
  <c r="BY414" i="7"/>
  <c r="BY413" i="7"/>
  <c r="BY412" i="7"/>
  <c r="BY411" i="7"/>
  <c r="BY410" i="7"/>
  <c r="BY409" i="7"/>
  <c r="BY408" i="7"/>
  <c r="BY407" i="7"/>
  <c r="BY406" i="7"/>
  <c r="BY405" i="7"/>
  <c r="BY404" i="7"/>
  <c r="BY403" i="7"/>
  <c r="BY402" i="7"/>
  <c r="BY401" i="7"/>
  <c r="BY400" i="7"/>
  <c r="BY399" i="7"/>
  <c r="BY398" i="7"/>
  <c r="BY397" i="7"/>
  <c r="BY396" i="7"/>
  <c r="BY395" i="7"/>
  <c r="BY394" i="7"/>
  <c r="BY393" i="7"/>
  <c r="BY392" i="7"/>
  <c r="BY391" i="7"/>
  <c r="BY390" i="7"/>
  <c r="BY389" i="7"/>
  <c r="BY388" i="7"/>
  <c r="BY387" i="7"/>
  <c r="BY386" i="7"/>
  <c r="BY385" i="7"/>
  <c r="BY384" i="7"/>
  <c r="BY383" i="7"/>
  <c r="BY382" i="7"/>
  <c r="BY381" i="7"/>
  <c r="BY380" i="7"/>
  <c r="BY379" i="7"/>
  <c r="BY378" i="7"/>
  <c r="BY377" i="7"/>
  <c r="BY376" i="7"/>
  <c r="BY375" i="7"/>
  <c r="BY374" i="7"/>
  <c r="BY373" i="7"/>
  <c r="BY372" i="7"/>
  <c r="BY371" i="7"/>
  <c r="BY370" i="7"/>
  <c r="BY369" i="7"/>
  <c r="BY368" i="7"/>
  <c r="BY367" i="7"/>
  <c r="BY366" i="7"/>
  <c r="BY365" i="7"/>
  <c r="BY364" i="7"/>
  <c r="BY363" i="7"/>
  <c r="BY362" i="7"/>
  <c r="BY361" i="7"/>
  <c r="BY360" i="7"/>
  <c r="BY359" i="7"/>
  <c r="BY358" i="7"/>
  <c r="BY357" i="7"/>
  <c r="BY356" i="7"/>
  <c r="BY355" i="7"/>
  <c r="BY354" i="7"/>
  <c r="BY353" i="7"/>
  <c r="BY352" i="7"/>
  <c r="BY351" i="7"/>
  <c r="BY350" i="7"/>
  <c r="BY349" i="7"/>
  <c r="BY348" i="7"/>
  <c r="BY347" i="7"/>
  <c r="BY346" i="7"/>
  <c r="BY345" i="7"/>
  <c r="BY344" i="7"/>
  <c r="BY343" i="7"/>
  <c r="BY342" i="7"/>
  <c r="BY341" i="7"/>
  <c r="BY340" i="7"/>
  <c r="BY339" i="7"/>
  <c r="BY338" i="7"/>
  <c r="BY337" i="7"/>
  <c r="BY336" i="7"/>
  <c r="BY335" i="7"/>
  <c r="BY334" i="7"/>
  <c r="BY333" i="7"/>
  <c r="BY332" i="7"/>
  <c r="BY331" i="7"/>
  <c r="BY330" i="7"/>
  <c r="BY329" i="7"/>
  <c r="BY328" i="7"/>
  <c r="BY327" i="7"/>
  <c r="BY326" i="7"/>
  <c r="BY325" i="7"/>
  <c r="BY324" i="7"/>
  <c r="BY323" i="7"/>
  <c r="BY322" i="7"/>
  <c r="BY321" i="7"/>
  <c r="BY320" i="7"/>
  <c r="BY319" i="7"/>
  <c r="BY318" i="7"/>
  <c r="BY317" i="7"/>
  <c r="BY316" i="7"/>
  <c r="BY315" i="7"/>
  <c r="BY314" i="7"/>
  <c r="BY313" i="7"/>
  <c r="BY312" i="7"/>
  <c r="BY311" i="7"/>
  <c r="BY310" i="7"/>
  <c r="BY309" i="7"/>
  <c r="BY308" i="7"/>
  <c r="BY307" i="7"/>
  <c r="BY306" i="7"/>
  <c r="BY305" i="7"/>
  <c r="BY304" i="7"/>
  <c r="BY303" i="7"/>
  <c r="BY302" i="7"/>
  <c r="BY301" i="7"/>
  <c r="BY300" i="7"/>
  <c r="BY299" i="7"/>
  <c r="BY298" i="7"/>
  <c r="BY297" i="7"/>
  <c r="BY296" i="7"/>
  <c r="BY295" i="7"/>
  <c r="BY294" i="7"/>
  <c r="BY293" i="7"/>
  <c r="BY292" i="7"/>
  <c r="BY291" i="7"/>
  <c r="BY290" i="7"/>
  <c r="BY289" i="7"/>
  <c r="BY288" i="7"/>
  <c r="BY287" i="7"/>
  <c r="BY286" i="7"/>
  <c r="BY285" i="7"/>
  <c r="BY284" i="7"/>
  <c r="BY283" i="7"/>
  <c r="BY282" i="7"/>
  <c r="BY281" i="7"/>
  <c r="BY280" i="7"/>
  <c r="BY279" i="7"/>
  <c r="BY278" i="7"/>
  <c r="BY277" i="7"/>
  <c r="BY276" i="7"/>
  <c r="BY275" i="7"/>
  <c r="BY274" i="7"/>
  <c r="BY273" i="7"/>
  <c r="BY272" i="7"/>
  <c r="BY271" i="7"/>
  <c r="BY270" i="7"/>
  <c r="BY269" i="7"/>
  <c r="BY268" i="7"/>
  <c r="BY267" i="7"/>
  <c r="BY266" i="7"/>
  <c r="BY265" i="7"/>
  <c r="BY264" i="7"/>
  <c r="BY263" i="7"/>
  <c r="BY262" i="7"/>
  <c r="BY261" i="7"/>
  <c r="BY260" i="7"/>
  <c r="BY259" i="7"/>
  <c r="BY258" i="7"/>
  <c r="BY257" i="7"/>
  <c r="BY256" i="7"/>
  <c r="BY255" i="7"/>
  <c r="BY254" i="7"/>
  <c r="BY253" i="7"/>
  <c r="BY252" i="7"/>
  <c r="BY251" i="7"/>
  <c r="BY250" i="7"/>
  <c r="BY249" i="7"/>
  <c r="BY248" i="7"/>
  <c r="BY247" i="7"/>
  <c r="BY246" i="7"/>
  <c r="BY245" i="7"/>
  <c r="BY244" i="7"/>
  <c r="BY243" i="7"/>
  <c r="BY242" i="7"/>
  <c r="BY241" i="7"/>
  <c r="BY240" i="7"/>
  <c r="BY239" i="7"/>
  <c r="BY238" i="7"/>
  <c r="BY237" i="7"/>
  <c r="BY236" i="7"/>
  <c r="BY235" i="7"/>
  <c r="BY234" i="7"/>
  <c r="BY233" i="7"/>
  <c r="BY232" i="7"/>
  <c r="BY231" i="7"/>
  <c r="BY230" i="7"/>
  <c r="BY229" i="7"/>
  <c r="BY228" i="7"/>
  <c r="BY227" i="7"/>
  <c r="BY226" i="7"/>
  <c r="BY225" i="7"/>
  <c r="BY224" i="7"/>
  <c r="BY223" i="7"/>
  <c r="BY222" i="7"/>
  <c r="BY221" i="7"/>
  <c r="BY220" i="7"/>
  <c r="BY219" i="7"/>
  <c r="BY218" i="7"/>
  <c r="BY217" i="7"/>
  <c r="BY216" i="7"/>
  <c r="BY215" i="7"/>
  <c r="BY214" i="7"/>
  <c r="BY213" i="7"/>
  <c r="BY212" i="7"/>
  <c r="BY211" i="7"/>
  <c r="BY210" i="7"/>
  <c r="BY209" i="7"/>
  <c r="BY208" i="7"/>
  <c r="BY207" i="7"/>
  <c r="BY206" i="7"/>
  <c r="BY205" i="7"/>
  <c r="BY204" i="7"/>
  <c r="BY203" i="7"/>
  <c r="BY202" i="7"/>
  <c r="BY201" i="7"/>
  <c r="BY200" i="7"/>
  <c r="BY199" i="7"/>
  <c r="BY198" i="7"/>
  <c r="BY197" i="7"/>
  <c r="BY196" i="7"/>
  <c r="BY195" i="7"/>
  <c r="BY194" i="7"/>
  <c r="BY193" i="7"/>
  <c r="BY192" i="7"/>
  <c r="BY191" i="7"/>
  <c r="BY190" i="7"/>
  <c r="BY189" i="7"/>
  <c r="BY188" i="7"/>
  <c r="BY187" i="7"/>
  <c r="BY186" i="7"/>
  <c r="BY185" i="7"/>
  <c r="BY184" i="7"/>
  <c r="BY183" i="7"/>
  <c r="BY182" i="7"/>
  <c r="BY181" i="7"/>
  <c r="BY180" i="7"/>
  <c r="BY179" i="7"/>
  <c r="BY178" i="7"/>
  <c r="BY177" i="7"/>
  <c r="BY176" i="7"/>
  <c r="BY175" i="7"/>
  <c r="BY174" i="7"/>
  <c r="BY173" i="7"/>
  <c r="BY172" i="7"/>
  <c r="BY171" i="7"/>
  <c r="BY170" i="7"/>
  <c r="BY169" i="7"/>
  <c r="BY168" i="7"/>
  <c r="BY167" i="7"/>
  <c r="BY166" i="7"/>
  <c r="BY165" i="7"/>
  <c r="BY164" i="7"/>
  <c r="BY163" i="7"/>
  <c r="BY162" i="7"/>
  <c r="BY161" i="7"/>
  <c r="BY160" i="7"/>
  <c r="BY159" i="7"/>
  <c r="BY158" i="7"/>
  <c r="BY157" i="7"/>
  <c r="BY156" i="7"/>
  <c r="BY155" i="7"/>
  <c r="BY154" i="7"/>
  <c r="BY153" i="7"/>
  <c r="BY152" i="7"/>
  <c r="BY151" i="7"/>
  <c r="BY150" i="7"/>
  <c r="BY149" i="7"/>
  <c r="BY148" i="7"/>
  <c r="BY147" i="7"/>
  <c r="BY146" i="7"/>
  <c r="BY145" i="7"/>
  <c r="BY144" i="7"/>
  <c r="BY143" i="7"/>
  <c r="BY142" i="7"/>
  <c r="BY141" i="7"/>
  <c r="BY140" i="7"/>
  <c r="BY139" i="7"/>
  <c r="BY138" i="7"/>
  <c r="BY137" i="7"/>
  <c r="BY136" i="7"/>
  <c r="BY135" i="7"/>
  <c r="BY134" i="7"/>
  <c r="BY133" i="7"/>
  <c r="BY132" i="7"/>
  <c r="BY131" i="7"/>
  <c r="BY130" i="7"/>
  <c r="BY129" i="7"/>
  <c r="BY128" i="7"/>
  <c r="BY127" i="7"/>
  <c r="BY126" i="7"/>
  <c r="BY125" i="7"/>
  <c r="BY124" i="7"/>
  <c r="BY123" i="7"/>
  <c r="BY122" i="7"/>
  <c r="BY121" i="7"/>
  <c r="BY120" i="7"/>
  <c r="BY119" i="7"/>
  <c r="BY118" i="7"/>
  <c r="BY117" i="7"/>
  <c r="BY116" i="7"/>
  <c r="BY115" i="7"/>
  <c r="BY114" i="7"/>
  <c r="BY113" i="7"/>
  <c r="BY112" i="7"/>
  <c r="BY111" i="7"/>
  <c r="BY110" i="7"/>
  <c r="BY109" i="7"/>
  <c r="BY108" i="7"/>
  <c r="BY107" i="7"/>
  <c r="BY106" i="7"/>
  <c r="BY105" i="7"/>
  <c r="BY104" i="7"/>
  <c r="BY103" i="7"/>
  <c r="BY102" i="7"/>
  <c r="BY101" i="7"/>
  <c r="BY100" i="7"/>
  <c r="BY99" i="7"/>
  <c r="BY98" i="7"/>
  <c r="BY97" i="7"/>
  <c r="BY96" i="7"/>
  <c r="BY95" i="7"/>
  <c r="BY94" i="7"/>
  <c r="BY93" i="7"/>
  <c r="BY92" i="7"/>
  <c r="BY91" i="7"/>
  <c r="BY90" i="7"/>
  <c r="BY89" i="7"/>
  <c r="BY88" i="7"/>
  <c r="BY87" i="7"/>
  <c r="BY86" i="7"/>
  <c r="BY85" i="7"/>
  <c r="BY84" i="7"/>
  <c r="BY83" i="7"/>
  <c r="BY82" i="7"/>
  <c r="BY81" i="7"/>
  <c r="BY80" i="7"/>
  <c r="BY79" i="7"/>
  <c r="BY78" i="7"/>
  <c r="BY77" i="7"/>
  <c r="BY76" i="7"/>
  <c r="BY75" i="7"/>
  <c r="BY74" i="7"/>
  <c r="BY73" i="7"/>
  <c r="BY72" i="7"/>
  <c r="BY71" i="7"/>
  <c r="BY70" i="7"/>
  <c r="BY69" i="7"/>
  <c r="BY68" i="7"/>
  <c r="BY67" i="7"/>
  <c r="BY66" i="7"/>
  <c r="BY65" i="7"/>
  <c r="BY64" i="7"/>
  <c r="BY63" i="7"/>
  <c r="BY62" i="7"/>
  <c r="BY61" i="7"/>
  <c r="BY60" i="7"/>
  <c r="BY59" i="7"/>
  <c r="BY58" i="7"/>
  <c r="BY57" i="7"/>
  <c r="BY56" i="7"/>
  <c r="BY55" i="7"/>
  <c r="BY54" i="7"/>
  <c r="BY53" i="7"/>
  <c r="BY52" i="7"/>
  <c r="BY51" i="7"/>
  <c r="BY50" i="7"/>
  <c r="BY49" i="7"/>
  <c r="BY48" i="7"/>
  <c r="BY47" i="7"/>
  <c r="BY46" i="7"/>
  <c r="BY45" i="7"/>
  <c r="BY44" i="7"/>
  <c r="BY43" i="7"/>
  <c r="BY42" i="7"/>
  <c r="BY41" i="7"/>
  <c r="BY40" i="7"/>
  <c r="BY39" i="7"/>
  <c r="BY38" i="7"/>
  <c r="BY37" i="7"/>
  <c r="BY36" i="7"/>
  <c r="BY35" i="7"/>
  <c r="BY34" i="7"/>
  <c r="BY33" i="7"/>
  <c r="BY32" i="7"/>
  <c r="BY31" i="7"/>
  <c r="BY30" i="7"/>
  <c r="BY29" i="7"/>
  <c r="BY28" i="7"/>
  <c r="BY27" i="7"/>
  <c r="BY26" i="7"/>
  <c r="BY25" i="7"/>
  <c r="BY24" i="7"/>
  <c r="BY23" i="7"/>
  <c r="BY22" i="7"/>
  <c r="BY21" i="7"/>
  <c r="BY20" i="7"/>
  <c r="BY19" i="7"/>
  <c r="BY18" i="7"/>
  <c r="BY17" i="7"/>
  <c r="BY16" i="7"/>
  <c r="BY15" i="7"/>
  <c r="BY14" i="7"/>
  <c r="BY13" i="7"/>
  <c r="BY12" i="7"/>
  <c r="BY11" i="7"/>
  <c r="BY10" i="7"/>
  <c r="BY9" i="7"/>
  <c r="BY8" i="7"/>
  <c r="BY7" i="7"/>
  <c r="BY6" i="7"/>
  <c r="AV4" i="7"/>
  <c r="AV3" i="7"/>
  <c r="BD9" i="7"/>
  <c r="BD8" i="7"/>
  <c r="BD7" i="7"/>
  <c r="BD6" i="7"/>
  <c r="BD5" i="7"/>
  <c r="BD4" i="7"/>
  <c r="BD3" i="7"/>
  <c r="BD568" i="7"/>
  <c r="BD567" i="7"/>
  <c r="BD566" i="7"/>
  <c r="BD565" i="7"/>
  <c r="BD564" i="7"/>
  <c r="BD563" i="7"/>
  <c r="BD562" i="7"/>
  <c r="BD561" i="7"/>
  <c r="BD560" i="7"/>
  <c r="BD559" i="7"/>
  <c r="BD558" i="7"/>
  <c r="BD557" i="7"/>
  <c r="BD556" i="7"/>
  <c r="BD555" i="7"/>
  <c r="BD554" i="7"/>
  <c r="BD553" i="7"/>
  <c r="BD552" i="7"/>
  <c r="BD551" i="7"/>
  <c r="BD550" i="7"/>
  <c r="BD549" i="7"/>
  <c r="BD548" i="7"/>
  <c r="BD547" i="7"/>
  <c r="BD546" i="7"/>
  <c r="BD545" i="7"/>
  <c r="BD544" i="7"/>
  <c r="BD543" i="7"/>
  <c r="BD542" i="7"/>
  <c r="BD541" i="7"/>
  <c r="BD540" i="7"/>
  <c r="BD539" i="7"/>
  <c r="BD538" i="7"/>
  <c r="BD537" i="7"/>
  <c r="BD536" i="7"/>
  <c r="BD535" i="7"/>
  <c r="BD534" i="7"/>
  <c r="BD533" i="7"/>
  <c r="BD532" i="7"/>
  <c r="BD531" i="7"/>
  <c r="BD530" i="7"/>
  <c r="BD529" i="7"/>
  <c r="BD528" i="7"/>
  <c r="BD527" i="7"/>
  <c r="BD526" i="7"/>
  <c r="BD525" i="7"/>
  <c r="BD524" i="7"/>
  <c r="BD523" i="7"/>
  <c r="BD522" i="7"/>
  <c r="BD521" i="7"/>
  <c r="BD520" i="7"/>
  <c r="BD519" i="7"/>
  <c r="BD518" i="7"/>
  <c r="BD517" i="7"/>
  <c r="BD516" i="7"/>
  <c r="BD515" i="7"/>
  <c r="BD514" i="7"/>
  <c r="BD513" i="7"/>
  <c r="BD512" i="7"/>
  <c r="BD511" i="7"/>
  <c r="BD510" i="7"/>
  <c r="BD509" i="7"/>
  <c r="BD508" i="7"/>
  <c r="BD507" i="7"/>
  <c r="BD506" i="7"/>
  <c r="BD505" i="7"/>
  <c r="BD504" i="7"/>
  <c r="BD503" i="7"/>
  <c r="BD502" i="7"/>
  <c r="BD501" i="7"/>
  <c r="BD500" i="7"/>
  <c r="BD499" i="7"/>
  <c r="BD498" i="7"/>
  <c r="BD497" i="7"/>
  <c r="BD496" i="7"/>
  <c r="BD495" i="7"/>
  <c r="BD494" i="7"/>
  <c r="BD493" i="7"/>
  <c r="BD492" i="7"/>
  <c r="BD491" i="7"/>
  <c r="BD490" i="7"/>
  <c r="BD489" i="7"/>
  <c r="BD488" i="7"/>
  <c r="BD487" i="7"/>
  <c r="BD486" i="7"/>
  <c r="BD485" i="7"/>
  <c r="BD484" i="7"/>
  <c r="BD483" i="7"/>
  <c r="BD482" i="7"/>
  <c r="BD481" i="7"/>
  <c r="BD480" i="7"/>
  <c r="BD479" i="7"/>
  <c r="BD478" i="7"/>
  <c r="BD477" i="7"/>
  <c r="BD476" i="7"/>
  <c r="BD475" i="7"/>
  <c r="BD474" i="7"/>
  <c r="BD473" i="7"/>
  <c r="BD472" i="7"/>
  <c r="BD471" i="7"/>
  <c r="BD470" i="7"/>
  <c r="BD469" i="7"/>
  <c r="BD468" i="7"/>
  <c r="BD467" i="7"/>
  <c r="BD466" i="7"/>
  <c r="BD465" i="7"/>
  <c r="BD464" i="7"/>
  <c r="BD463" i="7"/>
  <c r="BD462" i="7"/>
  <c r="BD461" i="7"/>
  <c r="BD460" i="7"/>
  <c r="BD459" i="7"/>
  <c r="BD458" i="7"/>
  <c r="BD457" i="7"/>
  <c r="BD456" i="7"/>
  <c r="BD455" i="7"/>
  <c r="BD454" i="7"/>
  <c r="BD453" i="7"/>
  <c r="BD452" i="7"/>
  <c r="BD451" i="7"/>
  <c r="BD450" i="7"/>
  <c r="BD449" i="7"/>
  <c r="BD448" i="7"/>
  <c r="BD447" i="7"/>
  <c r="BD446" i="7"/>
  <c r="BD445" i="7"/>
  <c r="BD444" i="7"/>
  <c r="BD443" i="7"/>
  <c r="BD442" i="7"/>
  <c r="BD441" i="7"/>
  <c r="BD440" i="7"/>
  <c r="BD439" i="7"/>
  <c r="BD438" i="7"/>
  <c r="BD437" i="7"/>
  <c r="BD436" i="7"/>
  <c r="BD435" i="7"/>
  <c r="BD434" i="7"/>
  <c r="BD433" i="7"/>
  <c r="BD432" i="7"/>
  <c r="BD431" i="7"/>
  <c r="BD430" i="7"/>
  <c r="BD429" i="7"/>
  <c r="BD428" i="7"/>
  <c r="BD427" i="7"/>
  <c r="BD426" i="7"/>
  <c r="BD425" i="7"/>
  <c r="BD424" i="7"/>
  <c r="BD423" i="7"/>
  <c r="BD422" i="7"/>
  <c r="BD421" i="7"/>
  <c r="BD420" i="7"/>
  <c r="BD419" i="7"/>
  <c r="BD418" i="7"/>
  <c r="BD417" i="7"/>
  <c r="BD416" i="7"/>
  <c r="BD415" i="7"/>
  <c r="BD414" i="7"/>
  <c r="BD413" i="7"/>
  <c r="BD412" i="7"/>
  <c r="BD411" i="7"/>
  <c r="BD410" i="7"/>
  <c r="BD409" i="7"/>
  <c r="BD408" i="7"/>
  <c r="BD407" i="7"/>
  <c r="BD406" i="7"/>
  <c r="BD405" i="7"/>
  <c r="BD404" i="7"/>
  <c r="BD403" i="7"/>
  <c r="BD377" i="7"/>
  <c r="BD376" i="7"/>
  <c r="BD375" i="7"/>
  <c r="BD374" i="7"/>
  <c r="BD373" i="7"/>
  <c r="BD372" i="7"/>
  <c r="BD371" i="7"/>
  <c r="BD370" i="7"/>
  <c r="BD369" i="7"/>
  <c r="BD348" i="7"/>
  <c r="BD347" i="7"/>
  <c r="BD346" i="7"/>
  <c r="BD345" i="7"/>
  <c r="BD344" i="7"/>
  <c r="BD343" i="7"/>
  <c r="BD342" i="7"/>
  <c r="BD341" i="7"/>
  <c r="BD340" i="7"/>
  <c r="BD339" i="7"/>
  <c r="BD338" i="7"/>
  <c r="BD330" i="7"/>
  <c r="BD329" i="7"/>
  <c r="BD328" i="7"/>
  <c r="BD327" i="7"/>
  <c r="BD326" i="7"/>
  <c r="BD325" i="7"/>
  <c r="BD324" i="7"/>
  <c r="BD323" i="7"/>
  <c r="BD322" i="7"/>
  <c r="BD321" i="7"/>
  <c r="BD320" i="7"/>
  <c r="BD319" i="7"/>
  <c r="BD318" i="7"/>
  <c r="BD317" i="7"/>
  <c r="BD316" i="7"/>
  <c r="BD315" i="7"/>
  <c r="BD314" i="7"/>
  <c r="BD313" i="7"/>
  <c r="BD312" i="7"/>
  <c r="BD311" i="7"/>
  <c r="BD310" i="7"/>
  <c r="BD309" i="7"/>
  <c r="BD308" i="7"/>
  <c r="BD307" i="7"/>
  <c r="BD306" i="7"/>
  <c r="BD305" i="7"/>
  <c r="BD304" i="7"/>
  <c r="BD303" i="7"/>
  <c r="BD302" i="7"/>
  <c r="BD301" i="7"/>
  <c r="BD300" i="7"/>
  <c r="BD299" i="7"/>
  <c r="BD298" i="7"/>
  <c r="BD297" i="7"/>
  <c r="BD296" i="7"/>
  <c r="BD295" i="7"/>
  <c r="BD294" i="7"/>
  <c r="BD293" i="7"/>
  <c r="BD292" i="7"/>
  <c r="BD291" i="7"/>
  <c r="BD290" i="7"/>
  <c r="BD289" i="7"/>
  <c r="BD288" i="7"/>
  <c r="BD287" i="7"/>
  <c r="BD286" i="7"/>
  <c r="BD285" i="7"/>
  <c r="BD284" i="7"/>
  <c r="BD283" i="7"/>
  <c r="BD282" i="7"/>
  <c r="BD281" i="7"/>
  <c r="BD280" i="7"/>
  <c r="BD279" i="7"/>
  <c r="BD278" i="7"/>
  <c r="BD277" i="7"/>
  <c r="BD276" i="7"/>
  <c r="BD275" i="7"/>
  <c r="BD274" i="7"/>
  <c r="BD273" i="7"/>
  <c r="BD272" i="7"/>
  <c r="BD271" i="7"/>
  <c r="BD270" i="7"/>
  <c r="BD269" i="7"/>
  <c r="BD268" i="7"/>
  <c r="BD267" i="7"/>
  <c r="BD266" i="7"/>
  <c r="BD265" i="7"/>
  <c r="BD264" i="7"/>
  <c r="BD263" i="7"/>
  <c r="BD262" i="7"/>
  <c r="BD261" i="7"/>
  <c r="BD260" i="7"/>
  <c r="BD259" i="7"/>
  <c r="BD258" i="7"/>
  <c r="BD257" i="7"/>
  <c r="BD256" i="7"/>
  <c r="BD255" i="7"/>
  <c r="BD254" i="7"/>
  <c r="BD253" i="7"/>
  <c r="BD252" i="7"/>
  <c r="BD251" i="7"/>
  <c r="BD250" i="7"/>
  <c r="BD249" i="7"/>
  <c r="BD248" i="7"/>
  <c r="BD247" i="7"/>
  <c r="BD246" i="7"/>
  <c r="BD245" i="7"/>
  <c r="BD244" i="7"/>
  <c r="BD243" i="7"/>
  <c r="BD242" i="7"/>
  <c r="BD241" i="7"/>
  <c r="BD240" i="7"/>
  <c r="BD239" i="7"/>
  <c r="BD238" i="7"/>
  <c r="BD237" i="7"/>
  <c r="BD236" i="7"/>
  <c r="BD235" i="7"/>
  <c r="BD234" i="7"/>
  <c r="BD233" i="7"/>
  <c r="BD232" i="7"/>
  <c r="BD231" i="7"/>
  <c r="BD230" i="7"/>
  <c r="BD229" i="7"/>
  <c r="BD228" i="7"/>
  <c r="BD227" i="7"/>
  <c r="BD226" i="7"/>
  <c r="BD225" i="7"/>
  <c r="BD224" i="7"/>
  <c r="BD223" i="7"/>
  <c r="BD222" i="7"/>
  <c r="BD221" i="7"/>
  <c r="BD220" i="7"/>
  <c r="BD219" i="7"/>
  <c r="BD218" i="7"/>
  <c r="BD217" i="7"/>
  <c r="BD216" i="7"/>
  <c r="BD215" i="7"/>
  <c r="BD214" i="7"/>
  <c r="BD213" i="7"/>
  <c r="BD212" i="7"/>
  <c r="BD211" i="7"/>
  <c r="BD210" i="7"/>
  <c r="BD209" i="7"/>
  <c r="BD208" i="7"/>
  <c r="BD207" i="7"/>
  <c r="BD206" i="7"/>
  <c r="BD205" i="7"/>
  <c r="BD204" i="7"/>
  <c r="BD203" i="7"/>
  <c r="BD202" i="7"/>
  <c r="BD201" i="7"/>
  <c r="BD200" i="7"/>
  <c r="BD199" i="7"/>
  <c r="BD198" i="7"/>
  <c r="BD197" i="7"/>
  <c r="BD196" i="7"/>
  <c r="BD195" i="7"/>
  <c r="BD194" i="7"/>
  <c r="BD193" i="7"/>
  <c r="BD192" i="7"/>
  <c r="BD191" i="7"/>
  <c r="BD190" i="7"/>
  <c r="BD189" i="7"/>
  <c r="BD188" i="7"/>
  <c r="BD187" i="7"/>
  <c r="BD186" i="7"/>
  <c r="BD185" i="7"/>
  <c r="BD184" i="7"/>
  <c r="BD183" i="7"/>
  <c r="BD182" i="7"/>
  <c r="BD181" i="7"/>
  <c r="BD180" i="7"/>
  <c r="BD179" i="7"/>
  <c r="BD178" i="7"/>
  <c r="BD177" i="7"/>
  <c r="BD176" i="7"/>
  <c r="BD175" i="7"/>
  <c r="BD174" i="7"/>
  <c r="BD173" i="7"/>
  <c r="BD172" i="7"/>
  <c r="BD171" i="7"/>
  <c r="BD170" i="7"/>
  <c r="BD169" i="7"/>
  <c r="BD168" i="7"/>
  <c r="BD167" i="7"/>
  <c r="BD166" i="7"/>
  <c r="BD165" i="7"/>
  <c r="BD164" i="7"/>
  <c r="BD163" i="7"/>
  <c r="BD162" i="7"/>
  <c r="BD161" i="7"/>
  <c r="BD160" i="7"/>
  <c r="BD159" i="7"/>
  <c r="BD158" i="7"/>
  <c r="BD157" i="7"/>
  <c r="BD156" i="7"/>
  <c r="BD155" i="7"/>
  <c r="BD154" i="7"/>
  <c r="BD153" i="7"/>
  <c r="BD152" i="7"/>
  <c r="BD151" i="7"/>
  <c r="BD150" i="7"/>
  <c r="BD149" i="7"/>
  <c r="BD148" i="7"/>
  <c r="BD147" i="7"/>
  <c r="BD146" i="7"/>
  <c r="BD145" i="7"/>
  <c r="BD144" i="7"/>
  <c r="BD143" i="7"/>
  <c r="BD142" i="7"/>
  <c r="BD141" i="7"/>
  <c r="BD140" i="7"/>
  <c r="BD139" i="7"/>
  <c r="BD138" i="7"/>
  <c r="BD137" i="7"/>
  <c r="BD136" i="7"/>
  <c r="BD135" i="7"/>
  <c r="BD134" i="7"/>
  <c r="BD133" i="7"/>
  <c r="BD132" i="7"/>
  <c r="BD131" i="7"/>
  <c r="BD130" i="7"/>
  <c r="BD129" i="7"/>
  <c r="BD128" i="7"/>
  <c r="BD127" i="7"/>
  <c r="BD126" i="7"/>
  <c r="BD125" i="7"/>
  <c r="BD124" i="7"/>
  <c r="BD123" i="7"/>
  <c r="BD122" i="7"/>
  <c r="BD121" i="7"/>
  <c r="BD120" i="7"/>
  <c r="BD119" i="7"/>
  <c r="BD118" i="7"/>
  <c r="BD117" i="7"/>
  <c r="BD116" i="7"/>
  <c r="BD115" i="7"/>
  <c r="BD114" i="7"/>
  <c r="BD113" i="7"/>
  <c r="BD112" i="7"/>
  <c r="BD111" i="7"/>
  <c r="BD110" i="7"/>
  <c r="BD109" i="7"/>
  <c r="BD108" i="7"/>
  <c r="BD107" i="7"/>
  <c r="BD106" i="7"/>
  <c r="BD105" i="7"/>
  <c r="BD104" i="7"/>
  <c r="BD103" i="7"/>
  <c r="BD102" i="7"/>
  <c r="BD101" i="7"/>
  <c r="BD100" i="7"/>
  <c r="BD99" i="7"/>
  <c r="BD98" i="7"/>
  <c r="BD97" i="7"/>
  <c r="BD96" i="7"/>
  <c r="BD95" i="7"/>
  <c r="BD94" i="7"/>
  <c r="BD93" i="7"/>
  <c r="BD92" i="7"/>
  <c r="BD91" i="7"/>
  <c r="BD90" i="7"/>
  <c r="BD89" i="7"/>
  <c r="BD88" i="7"/>
  <c r="BD87" i="7"/>
  <c r="BD86" i="7"/>
  <c r="BD85" i="7"/>
  <c r="BD84" i="7"/>
  <c r="BD83" i="7"/>
  <c r="BD82" i="7"/>
  <c r="BD81" i="7"/>
  <c r="BD80" i="7"/>
  <c r="BD79" i="7"/>
  <c r="BD78" i="7"/>
  <c r="BD77" i="7"/>
  <c r="BD76" i="7"/>
  <c r="BD75" i="7"/>
  <c r="BD74" i="7"/>
  <c r="BD73" i="7"/>
  <c r="BD72" i="7"/>
  <c r="BD71" i="7"/>
  <c r="BD70" i="7"/>
  <c r="BD69" i="7"/>
  <c r="BD68" i="7"/>
  <c r="BD67" i="7"/>
  <c r="BD66" i="7"/>
  <c r="BD65" i="7"/>
  <c r="BD64" i="7"/>
  <c r="BD63" i="7"/>
  <c r="BD62" i="7"/>
  <c r="BD61" i="7"/>
  <c r="BD60" i="7"/>
  <c r="BD59" i="7"/>
  <c r="BD58" i="7"/>
  <c r="BD57" i="7"/>
  <c r="BD56" i="7"/>
  <c r="BD55" i="7"/>
  <c r="BD54" i="7"/>
  <c r="BD53" i="7"/>
  <c r="BD52" i="7"/>
  <c r="BD51" i="7"/>
  <c r="BD50" i="7"/>
  <c r="BD49" i="7"/>
  <c r="BD48" i="7"/>
  <c r="BD47" i="7"/>
  <c r="BD46" i="7"/>
  <c r="BD45" i="7"/>
  <c r="BD44" i="7"/>
  <c r="BD43" i="7"/>
  <c r="BD42" i="7"/>
  <c r="BD41" i="7"/>
  <c r="BD40" i="7"/>
  <c r="BD39" i="7"/>
  <c r="BD38" i="7"/>
  <c r="BD37" i="7"/>
  <c r="BD36" i="7"/>
  <c r="BD35" i="7"/>
  <c r="BD34" i="7"/>
  <c r="BD33" i="7"/>
  <c r="BD32" i="7"/>
  <c r="BD31" i="7"/>
  <c r="BD30" i="7"/>
  <c r="BD29" i="7"/>
  <c r="BD28" i="7"/>
  <c r="BD27" i="7"/>
  <c r="BD26" i="7"/>
  <c r="BD25" i="7"/>
  <c r="BD24" i="7"/>
  <c r="BD23" i="7"/>
  <c r="BD22" i="7"/>
  <c r="BD21" i="7"/>
  <c r="BD20" i="7"/>
  <c r="BD19" i="7"/>
  <c r="BD18" i="7"/>
  <c r="BD17" i="7"/>
  <c r="BD16" i="7"/>
  <c r="BD15" i="7"/>
  <c r="BD14" i="7"/>
  <c r="BD13" i="7"/>
  <c r="BD12" i="7"/>
  <c r="BD11" i="7"/>
  <c r="BD10" i="7"/>
  <c r="Q4" i="7"/>
  <c r="Q3" i="7"/>
  <c r="BB3" i="7" s="1"/>
  <c r="AM568" i="7"/>
  <c r="AM567" i="7"/>
  <c r="AM566" i="7"/>
  <c r="AM565" i="7"/>
  <c r="AM564" i="7"/>
  <c r="AM563" i="7"/>
  <c r="AM562" i="7"/>
  <c r="AM561" i="7"/>
  <c r="AM560" i="7"/>
  <c r="AM559" i="7"/>
  <c r="AM558" i="7"/>
  <c r="AM557" i="7"/>
  <c r="AM556" i="7"/>
  <c r="AM555" i="7"/>
  <c r="AM554" i="7"/>
  <c r="AM553" i="7"/>
  <c r="AM552" i="7"/>
  <c r="AM551" i="7"/>
  <c r="AM550" i="7"/>
  <c r="AM549" i="7"/>
  <c r="AM548" i="7"/>
  <c r="BG548" i="7" s="1"/>
  <c r="AM547" i="7"/>
  <c r="AM546" i="7"/>
  <c r="BG546" i="7" s="1"/>
  <c r="AM545" i="7"/>
  <c r="AM544" i="7"/>
  <c r="BG544" i="7" s="1"/>
  <c r="AM543" i="7"/>
  <c r="AM542" i="7"/>
  <c r="AM541" i="7"/>
  <c r="AM540" i="7"/>
  <c r="AM539" i="7"/>
  <c r="AM538" i="7"/>
  <c r="AM537" i="7"/>
  <c r="AM536" i="7"/>
  <c r="AM535" i="7"/>
  <c r="AM534" i="7"/>
  <c r="AM533" i="7"/>
  <c r="AM532" i="7"/>
  <c r="AM531" i="7"/>
  <c r="AM530" i="7"/>
  <c r="AM529" i="7"/>
  <c r="AM528" i="7"/>
  <c r="AM527" i="7"/>
  <c r="AM526" i="7"/>
  <c r="AM525" i="7"/>
  <c r="AM524" i="7"/>
  <c r="AM523" i="7"/>
  <c r="AM522" i="7"/>
  <c r="AM521" i="7"/>
  <c r="AM520" i="7"/>
  <c r="AM519" i="7"/>
  <c r="AM518" i="7"/>
  <c r="AM517" i="7"/>
  <c r="AM516" i="7"/>
  <c r="AM515" i="7"/>
  <c r="AM514" i="7"/>
  <c r="AM513" i="7"/>
  <c r="AM512" i="7"/>
  <c r="AM511" i="7"/>
  <c r="AM510" i="7"/>
  <c r="AM509" i="7"/>
  <c r="AM508" i="7"/>
  <c r="AM507" i="7"/>
  <c r="AM506" i="7"/>
  <c r="AM505" i="7"/>
  <c r="AM504" i="7"/>
  <c r="AM503" i="7"/>
  <c r="AM502" i="7"/>
  <c r="AM501" i="7"/>
  <c r="AM500" i="7"/>
  <c r="AM499" i="7"/>
  <c r="AM498" i="7"/>
  <c r="AM497" i="7"/>
  <c r="AM496" i="7"/>
  <c r="AM495" i="7"/>
  <c r="AM494" i="7"/>
  <c r="AM493" i="7"/>
  <c r="AM492" i="7"/>
  <c r="AM491" i="7"/>
  <c r="AM490" i="7"/>
  <c r="AM489" i="7"/>
  <c r="AM488" i="7"/>
  <c r="AM487" i="7"/>
  <c r="AM486" i="7"/>
  <c r="AM485" i="7"/>
  <c r="AM484" i="7"/>
  <c r="AM483" i="7"/>
  <c r="AM482" i="7"/>
  <c r="AM481" i="7"/>
  <c r="AM480" i="7"/>
  <c r="AM479" i="7"/>
  <c r="AM478" i="7"/>
  <c r="AM477" i="7"/>
  <c r="AM476" i="7"/>
  <c r="AM475" i="7"/>
  <c r="AM474" i="7"/>
  <c r="AM473" i="7"/>
  <c r="AM472" i="7"/>
  <c r="AM471" i="7"/>
  <c r="AM470" i="7"/>
  <c r="AM469" i="7"/>
  <c r="AM468" i="7"/>
  <c r="AM467" i="7"/>
  <c r="AM466" i="7"/>
  <c r="AM465" i="7"/>
  <c r="AM464" i="7"/>
  <c r="AM463" i="7"/>
  <c r="AM462" i="7"/>
  <c r="AM461" i="7"/>
  <c r="AM460" i="7"/>
  <c r="AM459" i="7"/>
  <c r="AM458" i="7"/>
  <c r="AM457" i="7"/>
  <c r="AM456" i="7"/>
  <c r="AM455" i="7"/>
  <c r="AM454" i="7"/>
  <c r="AM453" i="7"/>
  <c r="AM452" i="7"/>
  <c r="AM451" i="7"/>
  <c r="AM450" i="7"/>
  <c r="AM449" i="7"/>
  <c r="AM448" i="7"/>
  <c r="AM447" i="7"/>
  <c r="AM446" i="7"/>
  <c r="AM445" i="7"/>
  <c r="AM444" i="7"/>
  <c r="AM443" i="7"/>
  <c r="AM442" i="7"/>
  <c r="AM441" i="7"/>
  <c r="AM440" i="7"/>
  <c r="AM439" i="7"/>
  <c r="AM438" i="7"/>
  <c r="AM437" i="7"/>
  <c r="AM436" i="7"/>
  <c r="AM435" i="7"/>
  <c r="AM434" i="7"/>
  <c r="AM433" i="7"/>
  <c r="AM432" i="7"/>
  <c r="AM431" i="7"/>
  <c r="AM430" i="7"/>
  <c r="AM429" i="7"/>
  <c r="AM428" i="7"/>
  <c r="AM427" i="7"/>
  <c r="AM426" i="7"/>
  <c r="AM425" i="7"/>
  <c r="AM424" i="7"/>
  <c r="AM423" i="7"/>
  <c r="AM422" i="7"/>
  <c r="AM421" i="7"/>
  <c r="AM420" i="7"/>
  <c r="AM419" i="7"/>
  <c r="AM418" i="7"/>
  <c r="AM417" i="7"/>
  <c r="AM416" i="7"/>
  <c r="AM415" i="7"/>
  <c r="AM414" i="7"/>
  <c r="AM413" i="7"/>
  <c r="AM412" i="7"/>
  <c r="AM411" i="7"/>
  <c r="AM410" i="7"/>
  <c r="AM324" i="7"/>
  <c r="AM323" i="7"/>
  <c r="AM322" i="7"/>
  <c r="AM321" i="7"/>
  <c r="AM320" i="7"/>
  <c r="AM319" i="7"/>
  <c r="AM318" i="7"/>
  <c r="AM317" i="7"/>
  <c r="AM316" i="7"/>
  <c r="AM315" i="7"/>
  <c r="AM314" i="7"/>
  <c r="AM313" i="7"/>
  <c r="AM312" i="7"/>
  <c r="AM311" i="7"/>
  <c r="AM310" i="7"/>
  <c r="AM309" i="7"/>
  <c r="AM308" i="7"/>
  <c r="AM307" i="7"/>
  <c r="AM306" i="7"/>
  <c r="AM305" i="7"/>
  <c r="AM304" i="7"/>
  <c r="AM303" i="7"/>
  <c r="AM302" i="7"/>
  <c r="AM301" i="7"/>
  <c r="AM300" i="7"/>
  <c r="AM299" i="7"/>
  <c r="AM298" i="7"/>
  <c r="BF298" i="7" s="1"/>
  <c r="AM297" i="7"/>
  <c r="AM296" i="7"/>
  <c r="BF296" i="7" s="1"/>
  <c r="AM295" i="7"/>
  <c r="AM294" i="7"/>
  <c r="BF294" i="7" s="1"/>
  <c r="AM293" i="7"/>
  <c r="BF293" i="7" s="1"/>
  <c r="AM292" i="7"/>
  <c r="BF292" i="7" s="1"/>
  <c r="AM291" i="7"/>
  <c r="BF291" i="7" s="1"/>
  <c r="AM290" i="7"/>
  <c r="BF290" i="7" s="1"/>
  <c r="AM289" i="7"/>
  <c r="BF289" i="7" s="1"/>
  <c r="AM288" i="7"/>
  <c r="BF288" i="7" s="1"/>
  <c r="AM287" i="7"/>
  <c r="BF287" i="7" s="1"/>
  <c r="AM286" i="7"/>
  <c r="BF286" i="7" s="1"/>
  <c r="AM285" i="7"/>
  <c r="BF285" i="7" s="1"/>
  <c r="AM284" i="7"/>
  <c r="AM283" i="7"/>
  <c r="AM282" i="7"/>
  <c r="AM281" i="7"/>
  <c r="AM280" i="7"/>
  <c r="AM279" i="7"/>
  <c r="AM278" i="7"/>
  <c r="AM277" i="7"/>
  <c r="AM276" i="7"/>
  <c r="AM275" i="7"/>
  <c r="AM274" i="7"/>
  <c r="AM273" i="7"/>
  <c r="AM272" i="7"/>
  <c r="AM271" i="7"/>
  <c r="AM270" i="7"/>
  <c r="AM269" i="7"/>
  <c r="AM268" i="7"/>
  <c r="AM267" i="7"/>
  <c r="AM266" i="7"/>
  <c r="AM265" i="7"/>
  <c r="AM264" i="7"/>
  <c r="AM263" i="7"/>
  <c r="AM262" i="7"/>
  <c r="AM261" i="7"/>
  <c r="AM260" i="7"/>
  <c r="AM259" i="7"/>
  <c r="AM258" i="7"/>
  <c r="AM257" i="7"/>
  <c r="AM256" i="7"/>
  <c r="AM255" i="7"/>
  <c r="AM254" i="7"/>
  <c r="AM253" i="7"/>
  <c r="AM252" i="7"/>
  <c r="AM251" i="7"/>
  <c r="AM250" i="7"/>
  <c r="AM249" i="7"/>
  <c r="AM248" i="7"/>
  <c r="AM247" i="7"/>
  <c r="AM246" i="7"/>
  <c r="AM245" i="7"/>
  <c r="AM244" i="7"/>
  <c r="AM243" i="7"/>
  <c r="AM242" i="7"/>
  <c r="AM241" i="7"/>
  <c r="AM240" i="7"/>
  <c r="AM239" i="7"/>
  <c r="AM238" i="7"/>
  <c r="AM237" i="7"/>
  <c r="AM236" i="7"/>
  <c r="AM235" i="7"/>
  <c r="AM234" i="7"/>
  <c r="AM233" i="7"/>
  <c r="AM232" i="7"/>
  <c r="AM231" i="7"/>
  <c r="AM230" i="7"/>
  <c r="AM229" i="7"/>
  <c r="AM228" i="7"/>
  <c r="AM227" i="7"/>
  <c r="AM226" i="7"/>
  <c r="AM225" i="7"/>
  <c r="AM224" i="7"/>
  <c r="AM223" i="7"/>
  <c r="AM222" i="7"/>
  <c r="AM221" i="7"/>
  <c r="AM220" i="7"/>
  <c r="AM219" i="7"/>
  <c r="AM218" i="7"/>
  <c r="AM217" i="7"/>
  <c r="AM216" i="7"/>
  <c r="AM215" i="7"/>
  <c r="AM214" i="7"/>
  <c r="AM213" i="7"/>
  <c r="AM212" i="7"/>
  <c r="AM211" i="7"/>
  <c r="AM210" i="7"/>
  <c r="AM209" i="7"/>
  <c r="AM208" i="7"/>
  <c r="AM207" i="7"/>
  <c r="AM206" i="7"/>
  <c r="AM205" i="7"/>
  <c r="AM204" i="7"/>
  <c r="AM203" i="7"/>
  <c r="AM202" i="7"/>
  <c r="AM201" i="7"/>
  <c r="AM200" i="7"/>
  <c r="AM199" i="7"/>
  <c r="AM198" i="7"/>
  <c r="AM197" i="7"/>
  <c r="AM196" i="7"/>
  <c r="AM195" i="7"/>
  <c r="AM194" i="7"/>
  <c r="AM193" i="7"/>
  <c r="AM192" i="7"/>
  <c r="AM191" i="7"/>
  <c r="AM190" i="7"/>
  <c r="AM189" i="7"/>
  <c r="AM188" i="7"/>
  <c r="AM187" i="7"/>
  <c r="AM186" i="7"/>
  <c r="AM185" i="7"/>
  <c r="AM184" i="7"/>
  <c r="AM183" i="7"/>
  <c r="AM182" i="7"/>
  <c r="AM181" i="7"/>
  <c r="AM180" i="7"/>
  <c r="AM179" i="7"/>
  <c r="AM178" i="7"/>
  <c r="AM177" i="7"/>
  <c r="AM176" i="7"/>
  <c r="AM175" i="7"/>
  <c r="AM174" i="7"/>
  <c r="AM173" i="7"/>
  <c r="AM172" i="7"/>
  <c r="AM171" i="7"/>
  <c r="AM170" i="7"/>
  <c r="AM169" i="7"/>
  <c r="AM168" i="7"/>
  <c r="AM167" i="7"/>
  <c r="AM166" i="7"/>
  <c r="AM165" i="7"/>
  <c r="AM164" i="7"/>
  <c r="AM163" i="7"/>
  <c r="AM162" i="7"/>
  <c r="AM161" i="7"/>
  <c r="AM160" i="7"/>
  <c r="AM159" i="7"/>
  <c r="AM158" i="7"/>
  <c r="AM157" i="7"/>
  <c r="AM156" i="7"/>
  <c r="AM155" i="7"/>
  <c r="AM154" i="7"/>
  <c r="AM153" i="7"/>
  <c r="AM152" i="7"/>
  <c r="AM151" i="7"/>
  <c r="AM150" i="7"/>
  <c r="AM149" i="7"/>
  <c r="AM148" i="7"/>
  <c r="AM147" i="7"/>
  <c r="AM146" i="7"/>
  <c r="AM145" i="7"/>
  <c r="AM144" i="7"/>
  <c r="AM143" i="7"/>
  <c r="AM142" i="7"/>
  <c r="AM141" i="7"/>
  <c r="AM140" i="7"/>
  <c r="AM139" i="7"/>
  <c r="AM138" i="7"/>
  <c r="AM137" i="7"/>
  <c r="AM136" i="7"/>
  <c r="AM135" i="7"/>
  <c r="AM134" i="7"/>
  <c r="BG134" i="7" s="1"/>
  <c r="AM133" i="7"/>
  <c r="BG133" i="7" s="1"/>
  <c r="AM132" i="7"/>
  <c r="BG132" i="7" s="1"/>
  <c r="AM131" i="7"/>
  <c r="BG131" i="7" s="1"/>
  <c r="AM130" i="7"/>
  <c r="BG130" i="7" s="1"/>
  <c r="AM129" i="7"/>
  <c r="BG129" i="7" s="1"/>
  <c r="AM128" i="7"/>
  <c r="BG128" i="7" s="1"/>
  <c r="AM127" i="7"/>
  <c r="BG127" i="7" s="1"/>
  <c r="AM126" i="7"/>
  <c r="BG126" i="7" s="1"/>
  <c r="AM125" i="7"/>
  <c r="BG125" i="7" s="1"/>
  <c r="AM124" i="7"/>
  <c r="BG124" i="7" s="1"/>
  <c r="AM123" i="7"/>
  <c r="BG123" i="7" s="1"/>
  <c r="AM122" i="7"/>
  <c r="BG122" i="7" s="1"/>
  <c r="AM121" i="7"/>
  <c r="BG121" i="7" s="1"/>
  <c r="AM120" i="7"/>
  <c r="BG120" i="7" s="1"/>
  <c r="AM119" i="7"/>
  <c r="BG119" i="7" s="1"/>
  <c r="AM118" i="7"/>
  <c r="BG118" i="7" s="1"/>
  <c r="AM117" i="7"/>
  <c r="BG117" i="7" s="1"/>
  <c r="AM116" i="7"/>
  <c r="BG116" i="7" s="1"/>
  <c r="AM115" i="7"/>
  <c r="BG115" i="7" s="1"/>
  <c r="AM114" i="7"/>
  <c r="BG114" i="7" s="1"/>
  <c r="AM113" i="7"/>
  <c r="BG113" i="7" s="1"/>
  <c r="AM112" i="7"/>
  <c r="BG112" i="7" s="1"/>
  <c r="AM111" i="7"/>
  <c r="BG111" i="7" s="1"/>
  <c r="AM110" i="7"/>
  <c r="BG110" i="7" s="1"/>
  <c r="AM109" i="7"/>
  <c r="BG109" i="7" s="1"/>
  <c r="AM108" i="7"/>
  <c r="BG108" i="7" s="1"/>
  <c r="AM107" i="7"/>
  <c r="BG107" i="7" s="1"/>
  <c r="AM106" i="7"/>
  <c r="BG106" i="7" s="1"/>
  <c r="AM105" i="7"/>
  <c r="BG105" i="7" s="1"/>
  <c r="AM104" i="7"/>
  <c r="BG104" i="7" s="1"/>
  <c r="AM103" i="7"/>
  <c r="BG103" i="7" s="1"/>
  <c r="AM102" i="7"/>
  <c r="BG102" i="7" s="1"/>
  <c r="AM101" i="7"/>
  <c r="BG101" i="7" s="1"/>
  <c r="AM100" i="7"/>
  <c r="BG100" i="7" s="1"/>
  <c r="AM99" i="7"/>
  <c r="BG99" i="7" s="1"/>
  <c r="AM98" i="7"/>
  <c r="BG98" i="7" s="1"/>
  <c r="AM97" i="7"/>
  <c r="BG97" i="7" s="1"/>
  <c r="AM96" i="7"/>
  <c r="BG96" i="7" s="1"/>
  <c r="AM95" i="7"/>
  <c r="BG95" i="7" s="1"/>
  <c r="AM94" i="7"/>
  <c r="BG94" i="7" s="1"/>
  <c r="AM93" i="7"/>
  <c r="BG93" i="7" s="1"/>
  <c r="AM92" i="7"/>
  <c r="BG92" i="7" s="1"/>
  <c r="AM91" i="7"/>
  <c r="BG91" i="7" s="1"/>
  <c r="AM90" i="7"/>
  <c r="BG90" i="7" s="1"/>
  <c r="AM89" i="7"/>
  <c r="BG89" i="7" s="1"/>
  <c r="AM88" i="7"/>
  <c r="AM87" i="7"/>
  <c r="BF87" i="7" s="1"/>
  <c r="AM86" i="7"/>
  <c r="BF86" i="7" s="1"/>
  <c r="AM85" i="7"/>
  <c r="BF85" i="7" s="1"/>
  <c r="AM84" i="7"/>
  <c r="BF84" i="7" s="1"/>
  <c r="AM83" i="7"/>
  <c r="BF83" i="7" s="1"/>
  <c r="AM82" i="7"/>
  <c r="BF82" i="7" s="1"/>
  <c r="AM81" i="7"/>
  <c r="BF81" i="7" s="1"/>
  <c r="AM80" i="7"/>
  <c r="AM79" i="7"/>
  <c r="AM78" i="7"/>
  <c r="AM77" i="7"/>
  <c r="AM76" i="7"/>
  <c r="AM75" i="7"/>
  <c r="AM74" i="7"/>
  <c r="AM73" i="7"/>
  <c r="AM72" i="7"/>
  <c r="AM71" i="7"/>
  <c r="AM70" i="7"/>
  <c r="AM69" i="7"/>
  <c r="AM68" i="7"/>
  <c r="AM67" i="7"/>
  <c r="AM66" i="7"/>
  <c r="AM65" i="7"/>
  <c r="AM64" i="7"/>
  <c r="AM63" i="7"/>
  <c r="AM62" i="7"/>
  <c r="AM61" i="7"/>
  <c r="AM60" i="7"/>
  <c r="AM59" i="7"/>
  <c r="AM58" i="7"/>
  <c r="AM57" i="7"/>
  <c r="AM56" i="7"/>
  <c r="AM55" i="7"/>
  <c r="AM54" i="7"/>
  <c r="AM53" i="7"/>
  <c r="AM52" i="7"/>
  <c r="AM51" i="7"/>
  <c r="AM50" i="7"/>
  <c r="AM49" i="7"/>
  <c r="AM48" i="7"/>
  <c r="AM47" i="7"/>
  <c r="AM46" i="7"/>
  <c r="AM45" i="7"/>
  <c r="AM44" i="7"/>
  <c r="AM43" i="7"/>
  <c r="AM42" i="7"/>
  <c r="AM41" i="7"/>
  <c r="AM40" i="7"/>
  <c r="AM39" i="7"/>
  <c r="AM38" i="7"/>
  <c r="AM37" i="7"/>
  <c r="AM36" i="7"/>
  <c r="AM35" i="7"/>
  <c r="AM34" i="7"/>
  <c r="AM33" i="7"/>
  <c r="AM32" i="7"/>
  <c r="AM31" i="7"/>
  <c r="AM30" i="7"/>
  <c r="AM29" i="7"/>
  <c r="AM28" i="7"/>
  <c r="AM27" i="7"/>
  <c r="AM26" i="7"/>
  <c r="AM25" i="7"/>
  <c r="AM24" i="7"/>
  <c r="AM23" i="7"/>
  <c r="AM22" i="7"/>
  <c r="AM21" i="7"/>
  <c r="AM20" i="7"/>
  <c r="AM19" i="7"/>
  <c r="AM18" i="7"/>
  <c r="AM17" i="7"/>
  <c r="AM16" i="7"/>
  <c r="AM15" i="7"/>
  <c r="AM14" i="7"/>
  <c r="AM13" i="7"/>
  <c r="AM12" i="7"/>
  <c r="AM11" i="7"/>
  <c r="AM10" i="7"/>
  <c r="AM9" i="7"/>
  <c r="AM8" i="7"/>
  <c r="AM7" i="7"/>
  <c r="AM6" i="7"/>
  <c r="AM5" i="7"/>
  <c r="BI562" i="7"/>
  <c r="BI550" i="7"/>
  <c r="BI542" i="7"/>
  <c r="BI537" i="7"/>
  <c r="BI531" i="7"/>
  <c r="BI527" i="7"/>
  <c r="BI524" i="7"/>
  <c r="BI494" i="7"/>
  <c r="BI486" i="7"/>
  <c r="BI470" i="7"/>
  <c r="BI467" i="7"/>
  <c r="BI410" i="7"/>
  <c r="BI403" i="7"/>
  <c r="BI369" i="7"/>
  <c r="BI338" i="7"/>
  <c r="BI324" i="7"/>
  <c r="BI319" i="7"/>
  <c r="BI308" i="7"/>
  <c r="BI302" i="7"/>
  <c r="BI295" i="7"/>
  <c r="BI268" i="7"/>
  <c r="BI255" i="7"/>
  <c r="BI248" i="7"/>
  <c r="BI241" i="7"/>
  <c r="BI234" i="7"/>
  <c r="BI230" i="7"/>
  <c r="BI227" i="7"/>
  <c r="BI223" i="7"/>
  <c r="BI219" i="7"/>
  <c r="BI214" i="7"/>
  <c r="BI174" i="7"/>
  <c r="BI170" i="7"/>
  <c r="BI165" i="7"/>
  <c r="BI158" i="7"/>
  <c r="BI157" i="7"/>
  <c r="BI156" i="7"/>
  <c r="BI153" i="7"/>
  <c r="BI148" i="7"/>
  <c r="BI75" i="7"/>
  <c r="BI71" i="7"/>
  <c r="BI61" i="7"/>
  <c r="BI60" i="7"/>
  <c r="BI47" i="7"/>
  <c r="BI20" i="7"/>
  <c r="BI19" i="7"/>
  <c r="BI18" i="7"/>
  <c r="BI17" i="7"/>
  <c r="BI16" i="7"/>
  <c r="V561" i="7"/>
  <c r="V560" i="7"/>
  <c r="V559" i="7"/>
  <c r="V558" i="7"/>
  <c r="V557" i="7"/>
  <c r="V556" i="7"/>
  <c r="V555" i="7"/>
  <c r="V554" i="7"/>
  <c r="V553" i="7"/>
  <c r="V552" i="7"/>
  <c r="V551" i="7"/>
  <c r="V550" i="7"/>
  <c r="BO550" i="7" s="1"/>
  <c r="BP550" i="7" s="1"/>
  <c r="V549" i="7"/>
  <c r="V548" i="7"/>
  <c r="V547" i="7"/>
  <c r="V546" i="7"/>
  <c r="V545" i="7"/>
  <c r="V544" i="7"/>
  <c r="V543" i="7"/>
  <c r="V542" i="7"/>
  <c r="BO542" i="7" s="1"/>
  <c r="BP542" i="7" s="1"/>
  <c r="V541" i="7"/>
  <c r="BO541" i="7" s="1"/>
  <c r="BP541" i="7" s="1"/>
  <c r="V537" i="7"/>
  <c r="BO537" i="7" s="1"/>
  <c r="BP537" i="7" s="1"/>
  <c r="V531" i="7"/>
  <c r="BO531" i="7" s="1"/>
  <c r="BP531" i="7" s="1"/>
  <c r="V527" i="7"/>
  <c r="BO527" i="7" s="1"/>
  <c r="BP527" i="7" s="1"/>
  <c r="V524" i="7"/>
  <c r="BO524" i="7" s="1"/>
  <c r="BP524" i="7" s="1"/>
  <c r="V506" i="7"/>
  <c r="BO506" i="7" s="1"/>
  <c r="BP506" i="7" s="1"/>
  <c r="V505" i="7"/>
  <c r="BO505" i="7" s="1"/>
  <c r="BP505" i="7" s="1"/>
  <c r="V499" i="7"/>
  <c r="BO499" i="7" s="1"/>
  <c r="BP499" i="7" s="1"/>
  <c r="V494" i="7"/>
  <c r="BO494" i="7" s="1"/>
  <c r="BP494" i="7" s="1"/>
  <c r="V493" i="7"/>
  <c r="BO493" i="7" s="1"/>
  <c r="BP493" i="7" s="1"/>
  <c r="V486" i="7"/>
  <c r="BO486" i="7" s="1"/>
  <c r="BP486" i="7" s="1"/>
  <c r="V475" i="7"/>
  <c r="BO475" i="7" s="1"/>
  <c r="BP475" i="7" s="1"/>
  <c r="V474" i="7"/>
  <c r="BO474" i="7" s="1"/>
  <c r="BP474" i="7" s="1"/>
  <c r="V470" i="7"/>
  <c r="BO470" i="7" s="1"/>
  <c r="BP470" i="7" s="1"/>
  <c r="V467" i="7"/>
  <c r="BO467" i="7" s="1"/>
  <c r="BP467" i="7" s="1"/>
  <c r="V420" i="7"/>
  <c r="BO420" i="7" s="1"/>
  <c r="BP420" i="7" s="1"/>
  <c r="V419" i="7"/>
  <c r="BO419" i="7" s="1"/>
  <c r="BP419" i="7" s="1"/>
  <c r="V410" i="7"/>
  <c r="BO410" i="7" s="1"/>
  <c r="BP410" i="7" s="1"/>
  <c r="V324" i="7"/>
  <c r="BO324" i="7" s="1"/>
  <c r="BP324" i="7" s="1"/>
  <c r="V323" i="7"/>
  <c r="BO323" i="7" s="1"/>
  <c r="BP323" i="7" s="1"/>
  <c r="V319" i="7"/>
  <c r="BO319" i="7" s="1"/>
  <c r="BP319" i="7" s="1"/>
  <c r="V315" i="7"/>
  <c r="BO315" i="7" s="1"/>
  <c r="BP315" i="7" s="1"/>
  <c r="V314" i="7"/>
  <c r="BO314" i="7" s="1"/>
  <c r="BP314" i="7" s="1"/>
  <c r="V308" i="7"/>
  <c r="BO308" i="7" s="1"/>
  <c r="BP308" i="7" s="1"/>
  <c r="V302" i="7"/>
  <c r="BO302" i="7" s="1"/>
  <c r="BP302" i="7" s="1"/>
  <c r="V300" i="7"/>
  <c r="BO300" i="7" s="1"/>
  <c r="BP300" i="7" s="1"/>
  <c r="V299" i="7"/>
  <c r="BO299" i="7" s="1"/>
  <c r="BP299" i="7" s="1"/>
  <c r="V295" i="7"/>
  <c r="BO295" i="7" s="1"/>
  <c r="BP295" i="7" s="1"/>
  <c r="V284" i="7"/>
  <c r="BO284" i="7" s="1"/>
  <c r="BP284" i="7" s="1"/>
  <c r="V283" i="7"/>
  <c r="BO283" i="7" s="1"/>
  <c r="BP283" i="7" s="1"/>
  <c r="V278" i="7"/>
  <c r="BO278" i="7" s="1"/>
  <c r="BP278" i="7" s="1"/>
  <c r="V273" i="7"/>
  <c r="BO273" i="7" s="1"/>
  <c r="BP273" i="7" s="1"/>
  <c r="V272" i="7"/>
  <c r="V271" i="7"/>
  <c r="V270" i="7"/>
  <c r="V269" i="7"/>
  <c r="V268" i="7"/>
  <c r="BO268" i="7" s="1"/>
  <c r="BP268" i="7" s="1"/>
  <c r="V262" i="7"/>
  <c r="BO262" i="7" s="1"/>
  <c r="BP262" i="7" s="1"/>
  <c r="V255" i="7"/>
  <c r="BO255" i="7" s="1"/>
  <c r="BP255" i="7" s="1"/>
  <c r="V248" i="7"/>
  <c r="BO248" i="7" s="1"/>
  <c r="BP248" i="7" s="1"/>
  <c r="V241" i="7"/>
  <c r="BO241" i="7" s="1"/>
  <c r="BP241" i="7" s="1"/>
  <c r="V234" i="7"/>
  <c r="BO234" i="7" s="1"/>
  <c r="BP234" i="7" s="1"/>
  <c r="V230" i="7"/>
  <c r="BO230" i="7" s="1"/>
  <c r="BP230" i="7" s="1"/>
  <c r="V227" i="7"/>
  <c r="BO227" i="7" s="1"/>
  <c r="BP227" i="7" s="1"/>
  <c r="V223" i="7"/>
  <c r="BO223" i="7" s="1"/>
  <c r="BP223" i="7" s="1"/>
  <c r="V219" i="7"/>
  <c r="BO219" i="7" s="1"/>
  <c r="BP219" i="7" s="1"/>
  <c r="V218" i="7"/>
  <c r="BO218" i="7" s="1"/>
  <c r="BP218" i="7" s="1"/>
  <c r="V198" i="7"/>
  <c r="BO198" i="7" s="1"/>
  <c r="BP198" i="7" s="1"/>
  <c r="V197" i="7"/>
  <c r="BO197" i="7" s="1"/>
  <c r="BP197" i="7" s="1"/>
  <c r="V193" i="7"/>
  <c r="BO193" i="7" s="1"/>
  <c r="BP193" i="7" s="1"/>
  <c r="V188" i="7"/>
  <c r="BO188" i="7" s="1"/>
  <c r="BP188" i="7" s="1"/>
  <c r="V174" i="7"/>
  <c r="BO174" i="7" s="1"/>
  <c r="BP174" i="7" s="1"/>
  <c r="V170" i="7"/>
  <c r="BO170" i="7" s="1"/>
  <c r="BP170" i="7" s="1"/>
  <c r="V165" i="7"/>
  <c r="BO165" i="7" s="1"/>
  <c r="BP165" i="7" s="1"/>
  <c r="V163" i="7"/>
  <c r="BO163" i="7" s="1"/>
  <c r="BP163" i="7" s="1"/>
  <c r="V162" i="7"/>
  <c r="BO162" i="7" s="1"/>
  <c r="BP162" i="7" s="1"/>
  <c r="V161" i="7"/>
  <c r="V160" i="7"/>
  <c r="V159" i="7"/>
  <c r="V158" i="7"/>
  <c r="BO158" i="7" s="1"/>
  <c r="BP158" i="7" s="1"/>
  <c r="V157" i="7"/>
  <c r="V156" i="7"/>
  <c r="BO156" i="7" s="1"/>
  <c r="BP156" i="7" s="1"/>
  <c r="V155" i="7"/>
  <c r="V154" i="7"/>
  <c r="V153" i="7"/>
  <c r="BO153" i="7" s="1"/>
  <c r="BP153" i="7" s="1"/>
  <c r="V152" i="7"/>
  <c r="V151" i="7"/>
  <c r="V150" i="7"/>
  <c r="V149" i="7"/>
  <c r="V148" i="7"/>
  <c r="BO148" i="7" s="1"/>
  <c r="BP148" i="7" s="1"/>
  <c r="V139" i="7"/>
  <c r="BO139" i="7" s="1"/>
  <c r="BP139" i="7" s="1"/>
  <c r="V138" i="7"/>
  <c r="BO138" i="7" s="1"/>
  <c r="BP138" i="7" s="1"/>
  <c r="V135" i="7"/>
  <c r="BO135" i="7" s="1"/>
  <c r="BP135" i="7" s="1"/>
  <c r="V88" i="7"/>
  <c r="BO88" i="7" s="1"/>
  <c r="BP88" i="7" s="1"/>
  <c r="V80" i="7"/>
  <c r="BO80" i="7" s="1"/>
  <c r="BP80" i="7" s="1"/>
  <c r="V75" i="7"/>
  <c r="BO75" i="7" s="1"/>
  <c r="BP75" i="7" s="1"/>
  <c r="V71" i="7"/>
  <c r="BO71" i="7" s="1"/>
  <c r="BP71" i="7" s="1"/>
  <c r="V61" i="7"/>
  <c r="BO61" i="7" s="1"/>
  <c r="BP61" i="7" s="1"/>
  <c r="V59" i="7"/>
  <c r="BO59" i="7" s="1"/>
  <c r="BP59" i="7" s="1"/>
  <c r="V47" i="7"/>
  <c r="BO47" i="7" s="1"/>
  <c r="BP47" i="7" s="1"/>
  <c r="V46" i="7"/>
  <c r="BO46" i="7" s="1"/>
  <c r="BP46" i="7" s="1"/>
  <c r="V40" i="7"/>
  <c r="BO40" i="7" s="1"/>
  <c r="BP40" i="7" s="1"/>
  <c r="V38" i="7"/>
  <c r="BO38" i="7" s="1"/>
  <c r="BP38" i="7" s="1"/>
  <c r="V34" i="7"/>
  <c r="BO34" i="7" s="1"/>
  <c r="BP34" i="7" s="1"/>
  <c r="V28" i="7"/>
  <c r="BO28" i="7" s="1"/>
  <c r="BP28" i="7" s="1"/>
  <c r="V22" i="7"/>
  <c r="V14" i="7"/>
  <c r="BO14" i="7" s="1"/>
  <c r="BP14" i="7" s="1"/>
  <c r="V12" i="7"/>
  <c r="BO12" i="7" s="1"/>
  <c r="BP12" i="7" s="1"/>
  <c r="V10" i="7"/>
  <c r="BO10" i="7" s="1"/>
  <c r="BP10" i="7" s="1"/>
  <c r="V8" i="7"/>
  <c r="BO8" i="7" s="1"/>
  <c r="BP8" i="7" s="1"/>
  <c r="V6" i="7"/>
  <c r="BO6" i="7" s="1"/>
  <c r="BP6" i="7" s="1"/>
  <c r="V5" i="7"/>
  <c r="BO5" i="7" s="1"/>
  <c r="BP5" i="7" s="1"/>
  <c r="V568" i="7"/>
  <c r="V567" i="7"/>
  <c r="V566" i="7"/>
  <c r="V565" i="7"/>
  <c r="V564" i="7"/>
  <c r="V563" i="7"/>
  <c r="V562" i="7"/>
  <c r="BO562" i="7" s="1"/>
  <c r="BP562" i="7" s="1"/>
  <c r="AU568" i="7"/>
  <c r="AW568" i="7" s="1"/>
  <c r="AU567" i="7"/>
  <c r="AW567" i="7" s="1"/>
  <c r="AU566" i="7"/>
  <c r="AW566" i="7" s="1"/>
  <c r="AU565" i="7"/>
  <c r="AW565" i="7" s="1"/>
  <c r="AU564" i="7"/>
  <c r="AW564" i="7" s="1"/>
  <c r="AU563" i="7"/>
  <c r="AW563" i="7" s="1"/>
  <c r="AU561" i="7"/>
  <c r="AW561" i="7" s="1"/>
  <c r="AU560" i="7"/>
  <c r="AW560" i="7" s="1"/>
  <c r="AU559" i="7"/>
  <c r="AW559" i="7" s="1"/>
  <c r="AU558" i="7"/>
  <c r="AW558" i="7" s="1"/>
  <c r="AU557" i="7"/>
  <c r="AW557" i="7" s="1"/>
  <c r="AU556" i="7"/>
  <c r="AW556" i="7" s="1"/>
  <c r="AU555" i="7"/>
  <c r="AW555" i="7" s="1"/>
  <c r="AU554" i="7"/>
  <c r="AW554" i="7" s="1"/>
  <c r="AU553" i="7"/>
  <c r="AW553" i="7" s="1"/>
  <c r="AU552" i="7"/>
  <c r="AW552" i="7" s="1"/>
  <c r="AU551" i="7"/>
  <c r="AW551" i="7" s="1"/>
  <c r="AU549" i="7"/>
  <c r="AW549" i="7" s="1"/>
  <c r="AU548" i="7"/>
  <c r="AW548" i="7" s="1"/>
  <c r="AU547" i="7"/>
  <c r="AW547" i="7" s="1"/>
  <c r="AU546" i="7"/>
  <c r="AW546" i="7" s="1"/>
  <c r="AU545" i="7"/>
  <c r="AW545" i="7" s="1"/>
  <c r="AU544" i="7"/>
  <c r="AW544" i="7" s="1"/>
  <c r="AU543" i="7"/>
  <c r="AW543" i="7" s="1"/>
  <c r="AU540" i="7"/>
  <c r="AW540" i="7" s="1"/>
  <c r="AU539" i="7"/>
  <c r="AW539" i="7" s="1"/>
  <c r="AU538" i="7"/>
  <c r="AW538" i="7" s="1"/>
  <c r="AU536" i="7"/>
  <c r="AW536" i="7" s="1"/>
  <c r="AU535" i="7"/>
  <c r="AW535" i="7" s="1"/>
  <c r="AU534" i="7"/>
  <c r="AW534" i="7" s="1"/>
  <c r="AU533" i="7"/>
  <c r="AW533" i="7" s="1"/>
  <c r="AU532" i="7"/>
  <c r="AW532" i="7" s="1"/>
  <c r="AU530" i="7"/>
  <c r="AW530" i="7" s="1"/>
  <c r="AU529" i="7"/>
  <c r="AW529" i="7" s="1"/>
  <c r="AU528" i="7"/>
  <c r="AW528" i="7" s="1"/>
  <c r="AU526" i="7"/>
  <c r="AW526" i="7" s="1"/>
  <c r="AU525" i="7"/>
  <c r="AW525" i="7" s="1"/>
  <c r="AU498" i="7"/>
  <c r="AW498" i="7" s="1"/>
  <c r="AU497" i="7"/>
  <c r="AW497" i="7" s="1"/>
  <c r="AU496" i="7"/>
  <c r="AW496" i="7" s="1"/>
  <c r="AU495" i="7"/>
  <c r="AW495" i="7" s="1"/>
  <c r="AU492" i="7"/>
  <c r="AW492" i="7" s="1"/>
  <c r="AU491" i="7"/>
  <c r="AW491" i="7" s="1"/>
  <c r="AU490" i="7"/>
  <c r="AW490" i="7" s="1"/>
  <c r="AU489" i="7"/>
  <c r="AW489" i="7" s="1"/>
  <c r="AU488" i="7"/>
  <c r="AW488" i="7" s="1"/>
  <c r="AU487" i="7"/>
  <c r="AW487" i="7" s="1"/>
  <c r="AU473" i="7"/>
  <c r="AW473" i="7" s="1"/>
  <c r="AU472" i="7"/>
  <c r="AW472" i="7" s="1"/>
  <c r="AU471" i="7"/>
  <c r="AW471" i="7" s="1"/>
  <c r="AU469" i="7"/>
  <c r="AW469" i="7" s="1"/>
  <c r="AU468" i="7"/>
  <c r="AW468" i="7" s="1"/>
  <c r="AU418" i="7"/>
  <c r="AW418" i="7" s="1"/>
  <c r="AU417" i="7"/>
  <c r="AW417" i="7" s="1"/>
  <c r="AU416" i="7"/>
  <c r="AW416" i="7" s="1"/>
  <c r="AU415" i="7"/>
  <c r="AW415" i="7" s="1"/>
  <c r="AU414" i="7"/>
  <c r="AW414" i="7" s="1"/>
  <c r="AU413" i="7"/>
  <c r="AW413" i="7" s="1"/>
  <c r="AU412" i="7"/>
  <c r="AW412" i="7" s="1"/>
  <c r="AU411" i="7"/>
  <c r="AW411" i="7" s="1"/>
  <c r="AU409" i="7"/>
  <c r="AW409" i="7" s="1"/>
  <c r="AU408" i="7"/>
  <c r="AW408" i="7" s="1"/>
  <c r="AU407" i="7"/>
  <c r="AW407" i="7" s="1"/>
  <c r="AU406" i="7"/>
  <c r="AW406" i="7" s="1"/>
  <c r="AU405" i="7"/>
  <c r="AW405" i="7" s="1"/>
  <c r="AU404" i="7"/>
  <c r="AW404" i="7" s="1"/>
  <c r="AU377" i="7"/>
  <c r="AW377" i="7" s="1"/>
  <c r="AU376" i="7"/>
  <c r="AW376" i="7" s="1"/>
  <c r="AU375" i="7"/>
  <c r="AW375" i="7" s="1"/>
  <c r="AU374" i="7"/>
  <c r="AW374" i="7" s="1"/>
  <c r="AU373" i="7"/>
  <c r="AW373" i="7" s="1"/>
  <c r="AU372" i="7"/>
  <c r="AW372" i="7" s="1"/>
  <c r="AU371" i="7"/>
  <c r="AW371" i="7" s="1"/>
  <c r="AU370" i="7"/>
  <c r="AW370" i="7" s="1"/>
  <c r="AU348" i="7"/>
  <c r="AW348" i="7" s="1"/>
  <c r="AU347" i="7"/>
  <c r="AW347" i="7" s="1"/>
  <c r="AU346" i="7"/>
  <c r="AW346" i="7" s="1"/>
  <c r="AU345" i="7"/>
  <c r="AW345" i="7" s="1"/>
  <c r="AU344" i="7"/>
  <c r="AW344" i="7" s="1"/>
  <c r="AU343" i="7"/>
  <c r="AW343" i="7" s="1"/>
  <c r="AU342" i="7"/>
  <c r="AW342" i="7" s="1"/>
  <c r="AU341" i="7"/>
  <c r="AW341" i="7" s="1"/>
  <c r="AU340" i="7"/>
  <c r="AW340" i="7" s="1"/>
  <c r="AU339" i="7"/>
  <c r="AW339" i="7" s="1"/>
  <c r="AU330" i="7"/>
  <c r="AW330" i="7" s="1"/>
  <c r="AU329" i="7"/>
  <c r="AW329" i="7" s="1"/>
  <c r="AU328" i="7"/>
  <c r="AW328" i="7" s="1"/>
  <c r="AU327" i="7"/>
  <c r="AW327" i="7" s="1"/>
  <c r="AU326" i="7"/>
  <c r="AW326" i="7" s="1"/>
  <c r="AU325" i="7"/>
  <c r="AW325" i="7" s="1"/>
  <c r="AU322" i="7"/>
  <c r="AW322" i="7" s="1"/>
  <c r="AU321" i="7"/>
  <c r="AW321" i="7" s="1"/>
  <c r="AU320" i="7"/>
  <c r="AW320" i="7" s="1"/>
  <c r="AU313" i="7"/>
  <c r="AW313" i="7" s="1"/>
  <c r="AU312" i="7"/>
  <c r="AW312" i="7" s="1"/>
  <c r="AU311" i="7"/>
  <c r="AW311" i="7" s="1"/>
  <c r="AU310" i="7"/>
  <c r="AW310" i="7" s="1"/>
  <c r="AU309" i="7"/>
  <c r="AW309" i="7" s="1"/>
  <c r="AU307" i="7"/>
  <c r="AW307" i="7" s="1"/>
  <c r="AU306" i="7"/>
  <c r="AW306" i="7" s="1"/>
  <c r="AU305" i="7"/>
  <c r="AW305" i="7" s="1"/>
  <c r="AU304" i="7"/>
  <c r="AW304" i="7" s="1"/>
  <c r="AU303" i="7"/>
  <c r="AW303" i="7" s="1"/>
  <c r="AU298" i="7"/>
  <c r="AW298" i="7" s="1"/>
  <c r="AU297" i="7"/>
  <c r="AW297" i="7" s="1"/>
  <c r="AU296" i="7"/>
  <c r="AW296" i="7" s="1"/>
  <c r="AU272" i="7"/>
  <c r="AW272" i="7" s="1"/>
  <c r="AU271" i="7"/>
  <c r="AW271" i="7" s="1"/>
  <c r="AU270" i="7"/>
  <c r="AW270" i="7" s="1"/>
  <c r="AU269" i="7"/>
  <c r="AW269" i="7" s="1"/>
  <c r="AU261" i="7"/>
  <c r="AW261" i="7" s="1"/>
  <c r="AU260" i="7"/>
  <c r="AW260" i="7" s="1"/>
  <c r="AU259" i="7"/>
  <c r="AW259" i="7" s="1"/>
  <c r="AU258" i="7"/>
  <c r="AW258" i="7" s="1"/>
  <c r="AU257" i="7"/>
  <c r="AW257" i="7" s="1"/>
  <c r="AU256" i="7"/>
  <c r="AW256" i="7" s="1"/>
  <c r="AU254" i="7"/>
  <c r="AW254" i="7" s="1"/>
  <c r="AU253" i="7"/>
  <c r="AW253" i="7" s="1"/>
  <c r="AU252" i="7"/>
  <c r="AW252" i="7" s="1"/>
  <c r="AU251" i="7"/>
  <c r="AW251" i="7" s="1"/>
  <c r="AU250" i="7"/>
  <c r="AW250" i="7" s="1"/>
  <c r="AU249" i="7"/>
  <c r="AW249" i="7" s="1"/>
  <c r="AU247" i="7"/>
  <c r="AW247" i="7" s="1"/>
  <c r="AU246" i="7"/>
  <c r="AW246" i="7" s="1"/>
  <c r="AU245" i="7"/>
  <c r="AW245" i="7" s="1"/>
  <c r="AU244" i="7"/>
  <c r="AW244" i="7" s="1"/>
  <c r="AU243" i="7"/>
  <c r="AW243" i="7" s="1"/>
  <c r="AU242" i="7"/>
  <c r="AW242" i="7" s="1"/>
  <c r="AU240" i="7"/>
  <c r="AW240" i="7" s="1"/>
  <c r="AU239" i="7"/>
  <c r="AW239" i="7" s="1"/>
  <c r="AU238" i="7"/>
  <c r="AW238" i="7" s="1"/>
  <c r="AU237" i="7"/>
  <c r="AW237" i="7" s="1"/>
  <c r="AU236" i="7"/>
  <c r="AW236" i="7" s="1"/>
  <c r="AU235" i="7"/>
  <c r="AW235" i="7" s="1"/>
  <c r="AU233" i="7"/>
  <c r="AW233" i="7" s="1"/>
  <c r="AU232" i="7"/>
  <c r="AW232" i="7" s="1"/>
  <c r="AU231" i="7"/>
  <c r="AW231" i="7" s="1"/>
  <c r="AU229" i="7"/>
  <c r="AW229" i="7" s="1"/>
  <c r="AU228" i="7"/>
  <c r="AW228" i="7" s="1"/>
  <c r="AU226" i="7"/>
  <c r="AW226" i="7" s="1"/>
  <c r="AU225" i="7"/>
  <c r="AW225" i="7" s="1"/>
  <c r="AU224" i="7"/>
  <c r="AW224" i="7" s="1"/>
  <c r="AU222" i="7"/>
  <c r="AW222" i="7" s="1"/>
  <c r="AU221" i="7"/>
  <c r="AW221" i="7" s="1"/>
  <c r="AU220" i="7"/>
  <c r="AW220" i="7" s="1"/>
  <c r="AU217" i="7"/>
  <c r="AW217" i="7" s="1"/>
  <c r="AU216" i="7"/>
  <c r="AW216" i="7" s="1"/>
  <c r="AU215" i="7"/>
  <c r="AW215" i="7" s="1"/>
  <c r="AU187" i="7"/>
  <c r="AW187" i="7" s="1"/>
  <c r="AU186" i="7"/>
  <c r="AW186" i="7" s="1"/>
  <c r="AU185" i="7"/>
  <c r="AW185" i="7" s="1"/>
  <c r="AU184" i="7"/>
  <c r="AW184" i="7" s="1"/>
  <c r="AU183" i="7"/>
  <c r="AW183" i="7" s="1"/>
  <c r="AU182" i="7"/>
  <c r="AW182" i="7" s="1"/>
  <c r="AU181" i="7"/>
  <c r="AW181" i="7" s="1"/>
  <c r="AU180" i="7"/>
  <c r="AW180" i="7" s="1"/>
  <c r="AU179" i="7"/>
  <c r="AW179" i="7" s="1"/>
  <c r="AU178" i="7"/>
  <c r="AW178" i="7" s="1"/>
  <c r="AU177" i="7"/>
  <c r="AW177" i="7" s="1"/>
  <c r="AU176" i="7"/>
  <c r="AW176" i="7" s="1"/>
  <c r="AU175" i="7"/>
  <c r="AW175" i="7" s="1"/>
  <c r="AU173" i="7"/>
  <c r="AW173" i="7" s="1"/>
  <c r="AU172" i="7"/>
  <c r="AW172" i="7" s="1"/>
  <c r="AU171" i="7"/>
  <c r="AW171" i="7" s="1"/>
  <c r="AU169" i="7"/>
  <c r="AW169" i="7" s="1"/>
  <c r="AU168" i="7"/>
  <c r="AW168" i="7" s="1"/>
  <c r="AU167" i="7"/>
  <c r="AW167" i="7" s="1"/>
  <c r="AU166" i="7"/>
  <c r="AW166" i="7" s="1"/>
  <c r="AU161" i="7"/>
  <c r="AW161" i="7" s="1"/>
  <c r="AU160" i="7"/>
  <c r="AW160" i="7" s="1"/>
  <c r="AU159" i="7"/>
  <c r="AW159" i="7" s="1"/>
  <c r="AU155" i="7"/>
  <c r="AW155" i="7" s="1"/>
  <c r="AU154" i="7"/>
  <c r="AW154" i="7" s="1"/>
  <c r="AU152" i="7"/>
  <c r="AW152" i="7" s="1"/>
  <c r="AU151" i="7"/>
  <c r="AW151" i="7" s="1"/>
  <c r="AU150" i="7"/>
  <c r="AW150" i="7" s="1"/>
  <c r="AU149" i="7"/>
  <c r="AW149" i="7" s="1"/>
  <c r="AU79" i="7"/>
  <c r="AW79" i="7" s="1"/>
  <c r="AU78" i="7"/>
  <c r="AW78" i="7" s="1"/>
  <c r="AU77" i="7"/>
  <c r="AW77" i="7" s="1"/>
  <c r="AU76" i="7"/>
  <c r="AW76" i="7" s="1"/>
  <c r="AU74" i="7"/>
  <c r="AW74" i="7" s="1"/>
  <c r="AU73" i="7"/>
  <c r="AW73" i="7" s="1"/>
  <c r="AU72" i="7"/>
  <c r="AW72" i="7" s="1"/>
  <c r="AU70" i="7"/>
  <c r="AW70" i="7" s="1"/>
  <c r="AU69" i="7"/>
  <c r="AW69" i="7" s="1"/>
  <c r="AU68" i="7"/>
  <c r="AW68" i="7" s="1"/>
  <c r="AU67" i="7"/>
  <c r="AW67" i="7" s="1"/>
  <c r="AU66" i="7"/>
  <c r="AW66" i="7" s="1"/>
  <c r="AU65" i="7"/>
  <c r="AW65" i="7" s="1"/>
  <c r="AU64" i="7"/>
  <c r="AW64" i="7" s="1"/>
  <c r="AU63" i="7"/>
  <c r="AW63" i="7" s="1"/>
  <c r="AU62" i="7"/>
  <c r="AW62" i="7" s="1"/>
  <c r="AU58" i="7"/>
  <c r="AW58" i="7" s="1"/>
  <c r="AU57" i="7"/>
  <c r="AW57" i="7" s="1"/>
  <c r="AU56" i="7"/>
  <c r="AW56" i="7" s="1"/>
  <c r="AU55" i="7"/>
  <c r="AW55" i="7" s="1"/>
  <c r="AU54" i="7"/>
  <c r="AW54" i="7" s="1"/>
  <c r="AU53" i="7"/>
  <c r="AW53" i="7" s="1"/>
  <c r="AU52" i="7"/>
  <c r="AW52" i="7" s="1"/>
  <c r="AU51" i="7"/>
  <c r="AW51" i="7" s="1"/>
  <c r="AU50" i="7"/>
  <c r="AW50" i="7" s="1"/>
  <c r="AU49" i="7"/>
  <c r="AW49" i="7" s="1"/>
  <c r="AU48" i="7"/>
  <c r="AW48" i="7" s="1"/>
  <c r="AU20" i="7"/>
  <c r="AW20" i="7" s="1"/>
  <c r="AU19" i="7"/>
  <c r="AW19" i="7" s="1"/>
  <c r="AU18" i="7"/>
  <c r="AW18" i="7" s="1"/>
  <c r="AU17" i="7"/>
  <c r="AW17" i="7" s="1"/>
  <c r="AU16" i="7"/>
  <c r="AW16" i="7" s="1"/>
  <c r="AS568" i="7"/>
  <c r="AS567" i="7"/>
  <c r="AS566" i="7"/>
  <c r="AS565" i="7"/>
  <c r="AS564" i="7"/>
  <c r="AS563" i="7"/>
  <c r="AS561" i="7"/>
  <c r="AS560" i="7"/>
  <c r="AS559" i="7"/>
  <c r="AS558" i="7"/>
  <c r="AS557" i="7"/>
  <c r="AS556" i="7"/>
  <c r="AS555" i="7"/>
  <c r="AS554" i="7"/>
  <c r="AS553" i="7"/>
  <c r="AS552" i="7"/>
  <c r="AS551" i="7"/>
  <c r="AS549" i="7"/>
  <c r="AS548" i="7"/>
  <c r="AS547" i="7"/>
  <c r="AS546" i="7"/>
  <c r="AS545" i="7"/>
  <c r="AS544" i="7"/>
  <c r="AS543" i="7"/>
  <c r="AS540" i="7"/>
  <c r="AS539" i="7"/>
  <c r="AS538" i="7"/>
  <c r="AS536" i="7"/>
  <c r="AS535" i="7"/>
  <c r="AS534" i="7"/>
  <c r="AS533" i="7"/>
  <c r="AS532" i="7"/>
  <c r="AS530" i="7"/>
  <c r="AS529" i="7"/>
  <c r="AS528" i="7"/>
  <c r="AS526" i="7"/>
  <c r="AS525" i="7"/>
  <c r="AS498" i="7"/>
  <c r="AS497" i="7"/>
  <c r="AS496" i="7"/>
  <c r="AS495" i="7"/>
  <c r="AS492" i="7"/>
  <c r="AS491" i="7"/>
  <c r="AS490" i="7"/>
  <c r="AS489" i="7"/>
  <c r="AS488" i="7"/>
  <c r="AS487" i="7"/>
  <c r="AS473" i="7"/>
  <c r="AS472" i="7"/>
  <c r="AS471" i="7"/>
  <c r="AS469" i="7"/>
  <c r="AS468" i="7"/>
  <c r="AS418" i="7"/>
  <c r="AS417" i="7"/>
  <c r="AS416" i="7"/>
  <c r="AS415" i="7"/>
  <c r="AS414" i="7"/>
  <c r="AS413" i="7"/>
  <c r="AS412" i="7"/>
  <c r="AS411" i="7"/>
  <c r="AS409" i="7"/>
  <c r="AS408" i="7"/>
  <c r="AS407" i="7"/>
  <c r="AS406" i="7"/>
  <c r="AS405" i="7"/>
  <c r="AS404" i="7"/>
  <c r="AS377" i="7"/>
  <c r="AS376" i="7"/>
  <c r="AS375" i="7"/>
  <c r="AS374" i="7"/>
  <c r="AS373" i="7"/>
  <c r="AS372" i="7"/>
  <c r="AS371" i="7"/>
  <c r="AS370" i="7"/>
  <c r="AS348" i="7"/>
  <c r="AS347" i="7"/>
  <c r="AS346" i="7"/>
  <c r="AS345" i="7"/>
  <c r="AS344" i="7"/>
  <c r="AS343" i="7"/>
  <c r="AS342" i="7"/>
  <c r="AS341" i="7"/>
  <c r="AS340" i="7"/>
  <c r="AS339" i="7"/>
  <c r="AS330" i="7"/>
  <c r="AS329" i="7"/>
  <c r="AS328" i="7"/>
  <c r="AS327" i="7"/>
  <c r="AS326" i="7"/>
  <c r="AS325" i="7"/>
  <c r="AS322" i="7"/>
  <c r="AS321" i="7"/>
  <c r="AS320" i="7"/>
  <c r="AS313" i="7"/>
  <c r="AS312" i="7"/>
  <c r="AS311" i="7"/>
  <c r="AS310" i="7"/>
  <c r="AS309" i="7"/>
  <c r="AS307" i="7"/>
  <c r="AS306" i="7"/>
  <c r="AS305" i="7"/>
  <c r="AS304" i="7"/>
  <c r="AS303" i="7"/>
  <c r="AS298" i="7"/>
  <c r="AS297" i="7"/>
  <c r="AS296" i="7"/>
  <c r="AS272" i="7"/>
  <c r="AS271" i="7"/>
  <c r="AS270" i="7"/>
  <c r="AS269" i="7"/>
  <c r="AS261" i="7"/>
  <c r="AS260" i="7"/>
  <c r="AS259" i="7"/>
  <c r="AS258" i="7"/>
  <c r="AS257" i="7"/>
  <c r="AS256" i="7"/>
  <c r="AS254" i="7"/>
  <c r="AS253" i="7"/>
  <c r="AS252" i="7"/>
  <c r="AS251" i="7"/>
  <c r="AS250" i="7"/>
  <c r="AS249" i="7"/>
  <c r="AS247" i="7"/>
  <c r="AS246" i="7"/>
  <c r="AS245" i="7"/>
  <c r="AS244" i="7"/>
  <c r="AS243" i="7"/>
  <c r="AS242" i="7"/>
  <c r="AS240" i="7"/>
  <c r="AS239" i="7"/>
  <c r="AS238" i="7"/>
  <c r="AS237" i="7"/>
  <c r="AS236" i="7"/>
  <c r="AS235" i="7"/>
  <c r="AS233" i="7"/>
  <c r="AS232" i="7"/>
  <c r="AS231" i="7"/>
  <c r="AS229" i="7"/>
  <c r="AS228" i="7"/>
  <c r="AS226" i="7"/>
  <c r="AS225" i="7"/>
  <c r="AS224" i="7"/>
  <c r="AS222" i="7"/>
  <c r="AS221" i="7"/>
  <c r="AS220" i="7"/>
  <c r="AS217" i="7"/>
  <c r="AS216" i="7"/>
  <c r="AS215" i="7"/>
  <c r="AS187" i="7"/>
  <c r="AS186" i="7"/>
  <c r="AS185" i="7"/>
  <c r="AS184" i="7"/>
  <c r="AS183" i="7"/>
  <c r="AS182" i="7"/>
  <c r="AS181" i="7"/>
  <c r="AS180" i="7"/>
  <c r="AS179" i="7"/>
  <c r="AS178" i="7"/>
  <c r="AS177" i="7"/>
  <c r="AS176" i="7"/>
  <c r="AS175" i="7"/>
  <c r="AS173" i="7"/>
  <c r="AS172" i="7"/>
  <c r="AS171" i="7"/>
  <c r="AS169" i="7"/>
  <c r="AS168" i="7"/>
  <c r="AS167" i="7"/>
  <c r="AS166" i="7"/>
  <c r="AS161" i="7"/>
  <c r="AS160" i="7"/>
  <c r="AS159" i="7"/>
  <c r="AS157" i="7"/>
  <c r="AU157" i="7" s="1"/>
  <c r="AS155" i="7"/>
  <c r="AS154" i="7"/>
  <c r="AS152" i="7"/>
  <c r="AS151" i="7"/>
  <c r="AS150" i="7"/>
  <c r="AS149" i="7"/>
  <c r="AS79" i="7"/>
  <c r="AS78" i="7"/>
  <c r="AS77" i="7"/>
  <c r="AS76" i="7"/>
  <c r="AS74" i="7"/>
  <c r="AS73" i="7"/>
  <c r="AS72" i="7"/>
  <c r="AS70" i="7"/>
  <c r="AS69" i="7"/>
  <c r="AS68" i="7"/>
  <c r="AS67" i="7"/>
  <c r="AS66" i="7"/>
  <c r="AS65" i="7"/>
  <c r="AS64" i="7"/>
  <c r="AS63" i="7"/>
  <c r="AS62" i="7"/>
  <c r="AS60" i="7"/>
  <c r="AU60" i="7" s="1"/>
  <c r="AS58" i="7"/>
  <c r="AS57" i="7"/>
  <c r="AS56" i="7"/>
  <c r="AS55" i="7"/>
  <c r="AS54" i="7"/>
  <c r="AS53" i="7"/>
  <c r="AS52" i="7"/>
  <c r="AS51" i="7"/>
  <c r="AS50" i="7"/>
  <c r="AS49" i="7"/>
  <c r="AS48" i="7"/>
  <c r="AS47" i="7"/>
  <c r="AU47" i="7" s="1"/>
  <c r="AS20" i="7"/>
  <c r="AS19" i="7"/>
  <c r="AS18" i="7"/>
  <c r="AS17" i="7"/>
  <c r="AS16" i="7"/>
  <c r="Q541" i="7"/>
  <c r="Q523" i="7"/>
  <c r="BB523" i="7" s="1"/>
  <c r="Q522" i="7"/>
  <c r="Q521" i="7"/>
  <c r="Q520" i="7"/>
  <c r="Q519" i="7"/>
  <c r="Q518" i="7"/>
  <c r="Q517" i="7"/>
  <c r="Q516" i="7"/>
  <c r="Q515" i="7"/>
  <c r="Q514" i="7"/>
  <c r="Q513" i="7"/>
  <c r="Q512" i="7"/>
  <c r="Q511" i="7"/>
  <c r="Q510" i="7"/>
  <c r="Q509" i="7"/>
  <c r="Q508" i="7"/>
  <c r="Q507" i="7"/>
  <c r="BB507" i="7" s="1"/>
  <c r="Q506" i="7"/>
  <c r="Q505" i="7"/>
  <c r="Q504" i="7"/>
  <c r="Q503" i="7"/>
  <c r="Q502" i="7"/>
  <c r="Q501" i="7"/>
  <c r="Q500" i="7"/>
  <c r="Q499" i="7"/>
  <c r="Q493" i="7"/>
  <c r="Q485" i="7"/>
  <c r="Q484" i="7"/>
  <c r="Q483" i="7"/>
  <c r="Q482" i="7"/>
  <c r="Q481" i="7"/>
  <c r="BB481" i="7" s="1"/>
  <c r="Q480" i="7"/>
  <c r="Q479" i="7"/>
  <c r="Q478" i="7"/>
  <c r="Q477" i="7"/>
  <c r="Q476" i="7"/>
  <c r="Q475" i="7"/>
  <c r="Q474" i="7"/>
  <c r="Q466" i="7"/>
  <c r="Q465" i="7"/>
  <c r="Q464" i="7"/>
  <c r="Q463" i="7"/>
  <c r="Q462" i="7"/>
  <c r="Q461" i="7"/>
  <c r="Q460" i="7"/>
  <c r="Q459" i="7"/>
  <c r="Q458" i="7"/>
  <c r="Q457" i="7"/>
  <c r="Q456" i="7"/>
  <c r="Q455" i="7"/>
  <c r="Q454" i="7"/>
  <c r="Q453" i="7"/>
  <c r="Q452" i="7"/>
  <c r="Q451" i="7"/>
  <c r="Q450" i="7"/>
  <c r="Q449" i="7"/>
  <c r="Q448" i="7"/>
  <c r="Q447" i="7"/>
  <c r="Q446" i="7"/>
  <c r="Q445" i="7"/>
  <c r="Q444" i="7"/>
  <c r="Q443" i="7"/>
  <c r="Q442" i="7"/>
  <c r="Q441" i="7"/>
  <c r="Q440" i="7"/>
  <c r="Q439" i="7"/>
  <c r="Q438" i="7"/>
  <c r="Q437" i="7"/>
  <c r="Q436" i="7"/>
  <c r="BB436" i="7" s="1"/>
  <c r="Q435" i="7"/>
  <c r="Q434" i="7"/>
  <c r="BB434" i="7" s="1"/>
  <c r="Q433" i="7"/>
  <c r="Q432" i="7"/>
  <c r="BB432" i="7" s="1"/>
  <c r="Q431" i="7"/>
  <c r="Q430" i="7"/>
  <c r="BB430" i="7" s="1"/>
  <c r="Q429" i="7"/>
  <c r="Q428" i="7"/>
  <c r="BB428" i="7" s="1"/>
  <c r="Q427" i="7"/>
  <c r="Q426" i="7"/>
  <c r="BB426" i="7" s="1"/>
  <c r="Q425" i="7"/>
  <c r="Q424" i="7"/>
  <c r="BB424" i="7" s="1"/>
  <c r="Q423" i="7"/>
  <c r="Q422" i="7"/>
  <c r="BB422" i="7" s="1"/>
  <c r="Q421" i="7"/>
  <c r="Q420" i="7"/>
  <c r="Q419" i="7"/>
  <c r="Q323" i="7"/>
  <c r="Q318" i="7"/>
  <c r="Q317" i="7"/>
  <c r="BB317" i="7" s="1"/>
  <c r="Q316" i="7"/>
  <c r="Q315" i="7"/>
  <c r="Q314" i="7"/>
  <c r="Q301" i="7"/>
  <c r="BB301" i="7" s="1"/>
  <c r="Q300" i="7"/>
  <c r="Q299" i="7"/>
  <c r="BB299" i="7" s="1"/>
  <c r="Q294" i="7"/>
  <c r="BB294" i="7" s="1"/>
  <c r="Q293" i="7"/>
  <c r="BB293" i="7" s="1"/>
  <c r="Q292" i="7"/>
  <c r="Q291" i="7"/>
  <c r="BB291" i="7" s="1"/>
  <c r="Q290" i="7"/>
  <c r="BB290" i="7" s="1"/>
  <c r="Q289" i="7"/>
  <c r="BB289" i="7" s="1"/>
  <c r="Q288" i="7"/>
  <c r="Q287" i="7"/>
  <c r="BB287" i="7" s="1"/>
  <c r="Q286" i="7"/>
  <c r="BB286" i="7" s="1"/>
  <c r="Q285" i="7"/>
  <c r="BB285" i="7" s="1"/>
  <c r="Q284" i="7"/>
  <c r="Q283" i="7"/>
  <c r="Q282" i="7"/>
  <c r="Q281" i="7"/>
  <c r="BB281" i="7" s="1"/>
  <c r="Q280" i="7"/>
  <c r="Q279" i="7"/>
  <c r="BB279" i="7" s="1"/>
  <c r="Q278" i="7"/>
  <c r="Q277" i="7"/>
  <c r="BB277" i="7" s="1"/>
  <c r="Q276" i="7"/>
  <c r="Q275" i="7"/>
  <c r="BB275" i="7" s="1"/>
  <c r="Q274" i="7"/>
  <c r="Q273" i="7"/>
  <c r="Q267" i="7"/>
  <c r="Q266" i="7"/>
  <c r="BB266" i="7" s="1"/>
  <c r="Q265" i="7"/>
  <c r="Q264" i="7"/>
  <c r="BB264" i="7" s="1"/>
  <c r="Q263" i="7"/>
  <c r="Q262" i="7"/>
  <c r="AS219" i="7"/>
  <c r="AU219" i="7" s="1"/>
  <c r="Q218" i="7"/>
  <c r="Q213" i="7"/>
  <c r="Q212" i="7"/>
  <c r="BB212" i="7" s="1"/>
  <c r="Q211" i="7"/>
  <c r="BB211" i="7" s="1"/>
  <c r="Q210" i="7"/>
  <c r="BB210" i="7" s="1"/>
  <c r="Q209" i="7"/>
  <c r="BB209" i="7" s="1"/>
  <c r="Q208" i="7"/>
  <c r="BB208" i="7" s="1"/>
  <c r="Q207" i="7"/>
  <c r="BB207" i="7" s="1"/>
  <c r="Q206" i="7"/>
  <c r="BB206" i="7" s="1"/>
  <c r="Q205" i="7"/>
  <c r="BB205" i="7" s="1"/>
  <c r="Q204" i="7"/>
  <c r="BB204" i="7" s="1"/>
  <c r="Q203" i="7"/>
  <c r="BB203" i="7" s="1"/>
  <c r="Q202" i="7"/>
  <c r="BB202" i="7" s="1"/>
  <c r="Q201" i="7"/>
  <c r="BB201" i="7" s="1"/>
  <c r="Q200" i="7"/>
  <c r="BB200" i="7" s="1"/>
  <c r="Q199" i="7"/>
  <c r="BB199" i="7" s="1"/>
  <c r="Q198" i="7"/>
  <c r="Q197" i="7"/>
  <c r="Q196" i="7"/>
  <c r="BB196" i="7" s="1"/>
  <c r="Q195" i="7"/>
  <c r="BB195" i="7" s="1"/>
  <c r="Q194" i="7"/>
  <c r="BB194" i="7" s="1"/>
  <c r="Q193" i="7"/>
  <c r="Q192" i="7"/>
  <c r="BB192" i="7" s="1"/>
  <c r="Q191" i="7"/>
  <c r="Q190" i="7"/>
  <c r="BB190" i="7" s="1"/>
  <c r="Q189" i="7"/>
  <c r="Q188" i="7"/>
  <c r="AS174" i="7"/>
  <c r="AU174" i="7" s="1"/>
  <c r="Q164" i="7"/>
  <c r="BB164" i="7" s="1"/>
  <c r="Q163" i="7"/>
  <c r="Q162" i="7"/>
  <c r="AS158" i="7"/>
  <c r="AU158" i="7" s="1"/>
  <c r="Q147" i="7"/>
  <c r="Q146" i="7"/>
  <c r="BB146" i="7" s="1"/>
  <c r="Q145" i="7"/>
  <c r="Q144" i="7"/>
  <c r="BB144" i="7" s="1"/>
  <c r="Q143" i="7"/>
  <c r="Q142" i="7"/>
  <c r="BB142" i="7" s="1"/>
  <c r="Q141" i="7"/>
  <c r="Q140" i="7"/>
  <c r="BB140" i="7" s="1"/>
  <c r="Q139" i="7"/>
  <c r="Q138" i="7"/>
  <c r="Q137" i="7"/>
  <c r="Q136" i="7"/>
  <c r="BB136" i="7" s="1"/>
  <c r="Q135" i="7"/>
  <c r="Q134" i="7"/>
  <c r="BB134" i="7" s="1"/>
  <c r="Q133" i="7"/>
  <c r="BB133" i="7" s="1"/>
  <c r="Q132" i="7"/>
  <c r="BB132" i="7" s="1"/>
  <c r="Q131" i="7"/>
  <c r="BB131" i="7" s="1"/>
  <c r="Q130" i="7"/>
  <c r="BB130" i="7" s="1"/>
  <c r="Q129" i="7"/>
  <c r="BB129" i="7" s="1"/>
  <c r="Q128" i="7"/>
  <c r="BB128" i="7" s="1"/>
  <c r="Q127" i="7"/>
  <c r="BB127" i="7" s="1"/>
  <c r="Q126" i="7"/>
  <c r="BB126" i="7" s="1"/>
  <c r="Q125" i="7"/>
  <c r="BB125" i="7" s="1"/>
  <c r="Q124" i="7"/>
  <c r="BB124" i="7" s="1"/>
  <c r="Q123" i="7"/>
  <c r="BB123" i="7" s="1"/>
  <c r="Q122" i="7"/>
  <c r="BB122" i="7" s="1"/>
  <c r="Q121" i="7"/>
  <c r="BB121" i="7" s="1"/>
  <c r="Q120" i="7"/>
  <c r="BB120" i="7" s="1"/>
  <c r="Q119" i="7"/>
  <c r="BB119" i="7" s="1"/>
  <c r="Q118" i="7"/>
  <c r="BB118" i="7" s="1"/>
  <c r="Q117" i="7"/>
  <c r="BB117" i="7" s="1"/>
  <c r="Q116" i="7"/>
  <c r="BB116" i="7" s="1"/>
  <c r="Q115" i="7"/>
  <c r="BB115" i="7" s="1"/>
  <c r="Q114" i="7"/>
  <c r="BB114" i="7" s="1"/>
  <c r="Q113" i="7"/>
  <c r="BB113" i="7" s="1"/>
  <c r="Q112" i="7"/>
  <c r="BB112" i="7" s="1"/>
  <c r="Q111" i="7"/>
  <c r="BB111" i="7" s="1"/>
  <c r="Q110" i="7"/>
  <c r="BB110" i="7" s="1"/>
  <c r="Q109" i="7"/>
  <c r="BB109" i="7" s="1"/>
  <c r="Q108" i="7"/>
  <c r="BB108" i="7" s="1"/>
  <c r="Q107" i="7"/>
  <c r="BB107" i="7" s="1"/>
  <c r="Q106" i="7"/>
  <c r="BB106" i="7" s="1"/>
  <c r="Q105" i="7"/>
  <c r="BB105" i="7" s="1"/>
  <c r="Q104" i="7"/>
  <c r="BB104" i="7" s="1"/>
  <c r="Q103" i="7"/>
  <c r="BB103" i="7" s="1"/>
  <c r="Q102" i="7"/>
  <c r="BB102" i="7" s="1"/>
  <c r="Q101" i="7"/>
  <c r="BB101" i="7" s="1"/>
  <c r="Q100" i="7"/>
  <c r="BB100" i="7" s="1"/>
  <c r="Q99" i="7"/>
  <c r="BB99" i="7" s="1"/>
  <c r="Q98" i="7"/>
  <c r="BB98" i="7" s="1"/>
  <c r="Q97" i="7"/>
  <c r="BB97" i="7" s="1"/>
  <c r="Q96" i="7"/>
  <c r="BB96" i="7" s="1"/>
  <c r="Q95" i="7"/>
  <c r="BB95" i="7" s="1"/>
  <c r="Q94" i="7"/>
  <c r="BB94" i="7" s="1"/>
  <c r="Q93" i="7"/>
  <c r="BB93" i="7" s="1"/>
  <c r="Q92" i="7"/>
  <c r="BB92" i="7" s="1"/>
  <c r="Q91" i="7"/>
  <c r="BB91" i="7" s="1"/>
  <c r="Q90" i="7"/>
  <c r="BB90" i="7" s="1"/>
  <c r="Q89" i="7"/>
  <c r="BB89" i="7" s="1"/>
  <c r="Q88" i="7"/>
  <c r="BB88" i="7" s="1"/>
  <c r="Q87" i="7"/>
  <c r="BB87" i="7" s="1"/>
  <c r="Q86" i="7"/>
  <c r="BB86" i="7" s="1"/>
  <c r="Q85" i="7"/>
  <c r="BB85" i="7" s="1"/>
  <c r="Q84" i="7"/>
  <c r="BB84" i="7" s="1"/>
  <c r="Q83" i="7"/>
  <c r="BB83" i="7" s="1"/>
  <c r="Q82" i="7"/>
  <c r="BB82" i="7" s="1"/>
  <c r="Q81" i="7"/>
  <c r="BB81" i="7" s="1"/>
  <c r="Q80" i="7"/>
  <c r="Q59" i="7"/>
  <c r="Q46" i="7"/>
  <c r="Q45" i="7"/>
  <c r="Q44" i="7"/>
  <c r="BB44" i="7" s="1"/>
  <c r="Q43" i="7"/>
  <c r="Q42" i="7"/>
  <c r="BB42" i="7" s="1"/>
  <c r="Q41" i="7"/>
  <c r="Q40" i="7"/>
  <c r="BB40" i="7" s="1"/>
  <c r="Q39" i="7"/>
  <c r="Q38" i="7"/>
  <c r="Q37" i="7"/>
  <c r="Q36" i="7"/>
  <c r="BB36" i="7" s="1"/>
  <c r="Q35" i="7"/>
  <c r="Q34" i="7"/>
  <c r="Q33" i="7"/>
  <c r="Q32" i="7"/>
  <c r="BB32" i="7" s="1"/>
  <c r="Q31" i="7"/>
  <c r="Q30" i="7"/>
  <c r="BB30" i="7" s="1"/>
  <c r="Q29" i="7"/>
  <c r="Q28" i="7"/>
  <c r="BB28" i="7" s="1"/>
  <c r="Q27" i="7"/>
  <c r="Q26" i="7"/>
  <c r="BB26" i="7" s="1"/>
  <c r="Q25" i="7"/>
  <c r="Q24" i="7"/>
  <c r="BB24" i="7" s="1"/>
  <c r="Q23" i="7"/>
  <c r="Q22" i="7"/>
  <c r="Q21" i="7"/>
  <c r="Q15" i="7"/>
  <c r="Q14" i="7"/>
  <c r="Q13" i="7"/>
  <c r="Q12" i="7"/>
  <c r="Q11" i="7"/>
  <c r="Q10" i="7"/>
  <c r="Q9" i="7"/>
  <c r="Q8" i="7"/>
  <c r="Q7" i="7"/>
  <c r="Q6" i="7"/>
  <c r="Q5" i="7"/>
  <c r="BB5" i="7" s="1"/>
  <c r="BO22" i="7" l="1"/>
  <c r="BP22" i="7" s="1"/>
  <c r="O22" i="7" s="1"/>
  <c r="BB6" i="7"/>
  <c r="BI6" i="7" s="1"/>
  <c r="BB10" i="7"/>
  <c r="BI10" i="7" s="1"/>
  <c r="BB14" i="7"/>
  <c r="BI14" i="7" s="1"/>
  <c r="BB23" i="7"/>
  <c r="BI23" i="7" s="1"/>
  <c r="BB27" i="7"/>
  <c r="BI27" i="7" s="1"/>
  <c r="BB31" i="7"/>
  <c r="BI31" i="7" s="1"/>
  <c r="BB37" i="7"/>
  <c r="BI37" i="7" s="1"/>
  <c r="BB135" i="7"/>
  <c r="BI135" i="7" s="1"/>
  <c r="BB139" i="7"/>
  <c r="BI139" i="7" s="1"/>
  <c r="BB143" i="7"/>
  <c r="BI143" i="7" s="1"/>
  <c r="BB218" i="7"/>
  <c r="BI218" i="7" s="1"/>
  <c r="BB262" i="7"/>
  <c r="BI262" i="7" s="1"/>
  <c r="BB273" i="7"/>
  <c r="BI273" i="7" s="1"/>
  <c r="BB283" i="7"/>
  <c r="BI283" i="7" s="1"/>
  <c r="BB420" i="7"/>
  <c r="BI420" i="7" s="1"/>
  <c r="BB438" i="7"/>
  <c r="BI438" i="7" s="1"/>
  <c r="BB442" i="7"/>
  <c r="BI442" i="7" s="1"/>
  <c r="BB444" i="7"/>
  <c r="BI444" i="7" s="1"/>
  <c r="BB448" i="7"/>
  <c r="BI448" i="7" s="1"/>
  <c r="BB450" i="7"/>
  <c r="BI450" i="7" s="1"/>
  <c r="BB452" i="7"/>
  <c r="BI452" i="7" s="1"/>
  <c r="BB454" i="7"/>
  <c r="BI454" i="7" s="1"/>
  <c r="BB458" i="7"/>
  <c r="BI458" i="7" s="1"/>
  <c r="BB460" i="7"/>
  <c r="BI460" i="7" s="1"/>
  <c r="BB462" i="7"/>
  <c r="BI462" i="7" s="1"/>
  <c r="BB464" i="7"/>
  <c r="BI464" i="7" s="1"/>
  <c r="BB466" i="7"/>
  <c r="BI466" i="7" s="1"/>
  <c r="BB475" i="7"/>
  <c r="BI475" i="7" s="1"/>
  <c r="BB477" i="7"/>
  <c r="BI477" i="7" s="1"/>
  <c r="BB479" i="7"/>
  <c r="BI479" i="7" s="1"/>
  <c r="BB483" i="7"/>
  <c r="BI483" i="7" s="1"/>
  <c r="BB509" i="7"/>
  <c r="BI509" i="7" s="1"/>
  <c r="BB511" i="7"/>
  <c r="BI511" i="7" s="1"/>
  <c r="BB7" i="7"/>
  <c r="BI7" i="7" s="1"/>
  <c r="BB9" i="7"/>
  <c r="BI9" i="7" s="1"/>
  <c r="BB11" i="7"/>
  <c r="BI11" i="7" s="1"/>
  <c r="BB13" i="7"/>
  <c r="BI13" i="7" s="1"/>
  <c r="BB15" i="7"/>
  <c r="BI15" i="7" s="1"/>
  <c r="BB22" i="7"/>
  <c r="BI22" i="7" s="1"/>
  <c r="BB34" i="7"/>
  <c r="BI34" i="7" s="1"/>
  <c r="BB38" i="7"/>
  <c r="BI38" i="7" s="1"/>
  <c r="BB46" i="7"/>
  <c r="BI46" i="7" s="1"/>
  <c r="BB80" i="7"/>
  <c r="BI80" i="7" s="1"/>
  <c r="BB138" i="7"/>
  <c r="BI138" i="7" s="1"/>
  <c r="BB163" i="7"/>
  <c r="BI163" i="7" s="1"/>
  <c r="BB189" i="7"/>
  <c r="BI189" i="7" s="1"/>
  <c r="BB191" i="7"/>
  <c r="BI191" i="7" s="1"/>
  <c r="BB193" i="7"/>
  <c r="BI193" i="7" s="1"/>
  <c r="BB197" i="7"/>
  <c r="BI197" i="7" s="1"/>
  <c r="BB213" i="7"/>
  <c r="BI213" i="7" s="1"/>
  <c r="BB263" i="7"/>
  <c r="BI263" i="7" s="1"/>
  <c r="BB265" i="7"/>
  <c r="BI265" i="7" s="1"/>
  <c r="BB267" i="7"/>
  <c r="BI267" i="7" s="1"/>
  <c r="BB274" i="7"/>
  <c r="BI274" i="7" s="1"/>
  <c r="BB276" i="7"/>
  <c r="BI276" i="7" s="1"/>
  <c r="BB278" i="7"/>
  <c r="BI278" i="7" s="1"/>
  <c r="BB280" i="7"/>
  <c r="BB282" i="7"/>
  <c r="BI282" i="7" s="1"/>
  <c r="BB284" i="7"/>
  <c r="BI284" i="7" s="1"/>
  <c r="BB288" i="7"/>
  <c r="BB292" i="7"/>
  <c r="BB300" i="7"/>
  <c r="BI300" i="7" s="1"/>
  <c r="BB314" i="7"/>
  <c r="BI314" i="7" s="1"/>
  <c r="BB316" i="7"/>
  <c r="BI316" i="7" s="1"/>
  <c r="BB318" i="7"/>
  <c r="BI318" i="7" s="1"/>
  <c r="BB419" i="7"/>
  <c r="BI419" i="7" s="1"/>
  <c r="BB421" i="7"/>
  <c r="BI421" i="7" s="1"/>
  <c r="BB423" i="7"/>
  <c r="BI423" i="7" s="1"/>
  <c r="BB425" i="7"/>
  <c r="BI425" i="7" s="1"/>
  <c r="BB427" i="7"/>
  <c r="BI427" i="7" s="1"/>
  <c r="BB429" i="7"/>
  <c r="BI429" i="7" s="1"/>
  <c r="BB431" i="7"/>
  <c r="BI431" i="7" s="1"/>
  <c r="BB433" i="7"/>
  <c r="BI433" i="7" s="1"/>
  <c r="BB435" i="7"/>
  <c r="BI435" i="7" s="1"/>
  <c r="BB437" i="7"/>
  <c r="BI437" i="7" s="1"/>
  <c r="BB439" i="7"/>
  <c r="BI439" i="7" s="1"/>
  <c r="BB441" i="7"/>
  <c r="BI441" i="7" s="1"/>
  <c r="BB443" i="7"/>
  <c r="BI443" i="7" s="1"/>
  <c r="BB445" i="7"/>
  <c r="BI445" i="7" s="1"/>
  <c r="BB447" i="7"/>
  <c r="BI447" i="7" s="1"/>
  <c r="BB449" i="7"/>
  <c r="BI449" i="7" s="1"/>
  <c r="BB451" i="7"/>
  <c r="BI451" i="7" s="1"/>
  <c r="BB453" i="7"/>
  <c r="BI453" i="7" s="1"/>
  <c r="BB455" i="7"/>
  <c r="BI455" i="7" s="1"/>
  <c r="BB457" i="7"/>
  <c r="BI457" i="7" s="1"/>
  <c r="BB459" i="7"/>
  <c r="BI459" i="7" s="1"/>
  <c r="BB461" i="7"/>
  <c r="BI461" i="7" s="1"/>
  <c r="BB463" i="7"/>
  <c r="BI463" i="7" s="1"/>
  <c r="BB465" i="7"/>
  <c r="BI465" i="7" s="1"/>
  <c r="BB474" i="7"/>
  <c r="BI474" i="7" s="1"/>
  <c r="BB476" i="7"/>
  <c r="BI476" i="7" s="1"/>
  <c r="BB478" i="7"/>
  <c r="BI478" i="7" s="1"/>
  <c r="BB480" i="7"/>
  <c r="BI480" i="7" s="1"/>
  <c r="BB482" i="7"/>
  <c r="BI482" i="7" s="1"/>
  <c r="BB484" i="7"/>
  <c r="BI484" i="7" s="1"/>
  <c r="BB493" i="7"/>
  <c r="BI493" i="7" s="1"/>
  <c r="BB500" i="7"/>
  <c r="BI500" i="7" s="1"/>
  <c r="BB502" i="7"/>
  <c r="BI502" i="7" s="1"/>
  <c r="BB504" i="7"/>
  <c r="BI504" i="7" s="1"/>
  <c r="BB506" i="7"/>
  <c r="BI506" i="7" s="1"/>
  <c r="BB508" i="7"/>
  <c r="BI508" i="7" s="1"/>
  <c r="BB510" i="7"/>
  <c r="BI510" i="7" s="1"/>
  <c r="BB512" i="7"/>
  <c r="BI512" i="7" s="1"/>
  <c r="BB514" i="7"/>
  <c r="BI514" i="7" s="1"/>
  <c r="BB516" i="7"/>
  <c r="BI516" i="7" s="1"/>
  <c r="BB518" i="7"/>
  <c r="BI518" i="7" s="1"/>
  <c r="BB520" i="7"/>
  <c r="BI520" i="7" s="1"/>
  <c r="BB522" i="7"/>
  <c r="BI522" i="7" s="1"/>
  <c r="BB541" i="7"/>
  <c r="BI541" i="7" s="1"/>
  <c r="BB8" i="7"/>
  <c r="BI8" i="7" s="1"/>
  <c r="BB12" i="7"/>
  <c r="BI12" i="7" s="1"/>
  <c r="BB21" i="7"/>
  <c r="BI21" i="7" s="1"/>
  <c r="BB25" i="7"/>
  <c r="BI25" i="7" s="1"/>
  <c r="BB29" i="7"/>
  <c r="BI29" i="7" s="1"/>
  <c r="BB33" i="7"/>
  <c r="BI33" i="7" s="1"/>
  <c r="BB35" i="7"/>
  <c r="BI35" i="7" s="1"/>
  <c r="BB39" i="7"/>
  <c r="BI39" i="7" s="1"/>
  <c r="BB41" i="7"/>
  <c r="BI41" i="7" s="1"/>
  <c r="BB43" i="7"/>
  <c r="BI43" i="7" s="1"/>
  <c r="BB45" i="7"/>
  <c r="BI45" i="7" s="1"/>
  <c r="BB59" i="7"/>
  <c r="BI59" i="7" s="1"/>
  <c r="BB137" i="7"/>
  <c r="BI137" i="7" s="1"/>
  <c r="BB141" i="7"/>
  <c r="BI141" i="7" s="1"/>
  <c r="BB145" i="7"/>
  <c r="BI145" i="7" s="1"/>
  <c r="BB147" i="7"/>
  <c r="BI147" i="7" s="1"/>
  <c r="BB162" i="7"/>
  <c r="BI162" i="7" s="1"/>
  <c r="BB188" i="7"/>
  <c r="BI188" i="7" s="1"/>
  <c r="BB198" i="7"/>
  <c r="BI198" i="7" s="1"/>
  <c r="BB315" i="7"/>
  <c r="BI315" i="7" s="1"/>
  <c r="BB323" i="7"/>
  <c r="BI323" i="7" s="1"/>
  <c r="BB440" i="7"/>
  <c r="BI440" i="7" s="1"/>
  <c r="BB446" i="7"/>
  <c r="BI446" i="7" s="1"/>
  <c r="BB456" i="7"/>
  <c r="BI456" i="7" s="1"/>
  <c r="BB485" i="7"/>
  <c r="BI485" i="7" s="1"/>
  <c r="BB499" i="7"/>
  <c r="BI499" i="7" s="1"/>
  <c r="BB501" i="7"/>
  <c r="BI501" i="7" s="1"/>
  <c r="BB503" i="7"/>
  <c r="BI503" i="7" s="1"/>
  <c r="BB505" i="7"/>
  <c r="BI505" i="7" s="1"/>
  <c r="BB513" i="7"/>
  <c r="BI513" i="7" s="1"/>
  <c r="BB515" i="7"/>
  <c r="BI515" i="7" s="1"/>
  <c r="BB517" i="7"/>
  <c r="BI517" i="7" s="1"/>
  <c r="BB519" i="7"/>
  <c r="BI519" i="7" s="1"/>
  <c r="BB521" i="7"/>
  <c r="BI521" i="7" s="1"/>
  <c r="V4" i="7"/>
  <c r="K4" i="7" s="1"/>
  <c r="K5" i="7" s="1"/>
  <c r="K6" i="7" s="1"/>
  <c r="BB4" i="7"/>
  <c r="AV158" i="7"/>
  <c r="AV174" i="7"/>
  <c r="AV47" i="7"/>
  <c r="AV60" i="7"/>
  <c r="AV17" i="7"/>
  <c r="AX17" i="7"/>
  <c r="AV19" i="7"/>
  <c r="AX19" i="7"/>
  <c r="AV48" i="7"/>
  <c r="AX48" i="7"/>
  <c r="AV50" i="7"/>
  <c r="AX50" i="7"/>
  <c r="AV52" i="7"/>
  <c r="AX52" i="7"/>
  <c r="AV54" i="7"/>
  <c r="AX54" i="7"/>
  <c r="AV56" i="7"/>
  <c r="AX56" i="7"/>
  <c r="AV58" i="7"/>
  <c r="AX58" i="7"/>
  <c r="AV63" i="7"/>
  <c r="AX63" i="7"/>
  <c r="AV65" i="7"/>
  <c r="AX65" i="7"/>
  <c r="AV67" i="7"/>
  <c r="AX67" i="7"/>
  <c r="AV69" i="7"/>
  <c r="AX69" i="7"/>
  <c r="AV72" i="7"/>
  <c r="AX72" i="7"/>
  <c r="AV74" i="7"/>
  <c r="AX74" i="7"/>
  <c r="AV77" i="7"/>
  <c r="AX77" i="7"/>
  <c r="AV79" i="7"/>
  <c r="AX79" i="7"/>
  <c r="AV150" i="7"/>
  <c r="AX150" i="7"/>
  <c r="AV152" i="7"/>
  <c r="AX152" i="7"/>
  <c r="AV160" i="7"/>
  <c r="AX160" i="7"/>
  <c r="AV166" i="7"/>
  <c r="AX166" i="7"/>
  <c r="AV168" i="7"/>
  <c r="AX168" i="7"/>
  <c r="AV176" i="7"/>
  <c r="AX176" i="7"/>
  <c r="AV178" i="7"/>
  <c r="AX178" i="7"/>
  <c r="AV180" i="7"/>
  <c r="AX180" i="7"/>
  <c r="AV182" i="7"/>
  <c r="AX182" i="7"/>
  <c r="AV184" i="7"/>
  <c r="AX184" i="7"/>
  <c r="AV186" i="7"/>
  <c r="AX186" i="7"/>
  <c r="AV16" i="7"/>
  <c r="AX16" i="7"/>
  <c r="AV18" i="7"/>
  <c r="AX18" i="7"/>
  <c r="AV20" i="7"/>
  <c r="AX20" i="7"/>
  <c r="AV49" i="7"/>
  <c r="AX49" i="7"/>
  <c r="AV51" i="7"/>
  <c r="AX51" i="7"/>
  <c r="AV53" i="7"/>
  <c r="AX53" i="7"/>
  <c r="AV55" i="7"/>
  <c r="AX55" i="7"/>
  <c r="AV57" i="7"/>
  <c r="AX57" i="7"/>
  <c r="AV62" i="7"/>
  <c r="AX62" i="7"/>
  <c r="AV64" i="7"/>
  <c r="AX64" i="7"/>
  <c r="AV66" i="7"/>
  <c r="AX66" i="7"/>
  <c r="AV68" i="7"/>
  <c r="AX68" i="7"/>
  <c r="AV70" i="7"/>
  <c r="AX70" i="7"/>
  <c r="AV73" i="7"/>
  <c r="AX73" i="7"/>
  <c r="AV76" i="7"/>
  <c r="AX76" i="7"/>
  <c r="AV78" i="7"/>
  <c r="AX78" i="7"/>
  <c r="AV154" i="7"/>
  <c r="AX154" i="7"/>
  <c r="AV172" i="7"/>
  <c r="AX172" i="7"/>
  <c r="AV216" i="7"/>
  <c r="AX216" i="7"/>
  <c r="AV220" i="7"/>
  <c r="AX220" i="7"/>
  <c r="AV222" i="7"/>
  <c r="AX222" i="7"/>
  <c r="AV228" i="7"/>
  <c r="AX228" i="7"/>
  <c r="AV224" i="7"/>
  <c r="AX224" i="7"/>
  <c r="AV226" i="7"/>
  <c r="AX226" i="7"/>
  <c r="BL562" i="7"/>
  <c r="W562" i="7" s="1"/>
  <c r="O562" i="7"/>
  <c r="BL47" i="7"/>
  <c r="W47" i="7" s="1"/>
  <c r="O47" i="7"/>
  <c r="BL5" i="7"/>
  <c r="W5" i="7" s="1"/>
  <c r="O5" i="7"/>
  <c r="BL38" i="7"/>
  <c r="W38" i="7" s="1"/>
  <c r="O38" i="7"/>
  <c r="BL46" i="7"/>
  <c r="W46" i="7" s="1"/>
  <c r="O46" i="7"/>
  <c r="BL59" i="7"/>
  <c r="W59" i="7" s="1"/>
  <c r="O59" i="7"/>
  <c r="BL71" i="7"/>
  <c r="W71" i="7" s="1"/>
  <c r="O71" i="7"/>
  <c r="BL80" i="7"/>
  <c r="W80" i="7" s="1"/>
  <c r="O80" i="7"/>
  <c r="BL135" i="7"/>
  <c r="W135" i="7" s="1"/>
  <c r="O135" i="7"/>
  <c r="BL139" i="7"/>
  <c r="W139" i="7" s="1"/>
  <c r="O139" i="7"/>
  <c r="BL153" i="7"/>
  <c r="W153" i="7" s="1"/>
  <c r="O153" i="7"/>
  <c r="BL163" i="7"/>
  <c r="W163" i="7" s="1"/>
  <c r="O163" i="7"/>
  <c r="BL170" i="7"/>
  <c r="W170" i="7" s="1"/>
  <c r="O170" i="7"/>
  <c r="BL174" i="7"/>
  <c r="W174" i="7" s="1"/>
  <c r="O174" i="7"/>
  <c r="BL188" i="7"/>
  <c r="W188" i="7" s="1"/>
  <c r="O188" i="7"/>
  <c r="BL197" i="7"/>
  <c r="W197" i="7" s="1"/>
  <c r="O197" i="7"/>
  <c r="BL218" i="7"/>
  <c r="W218" i="7" s="1"/>
  <c r="O218" i="7"/>
  <c r="BL230" i="7"/>
  <c r="W230" i="7" s="1"/>
  <c r="O230" i="7"/>
  <c r="BL234" i="7"/>
  <c r="W234" i="7" s="1"/>
  <c r="O234" i="7"/>
  <c r="BL248" i="7"/>
  <c r="W248" i="7" s="1"/>
  <c r="O248" i="7"/>
  <c r="BL262" i="7"/>
  <c r="W262" i="7" s="1"/>
  <c r="O262" i="7"/>
  <c r="BL273" i="7"/>
  <c r="W273" i="7" s="1"/>
  <c r="O273" i="7"/>
  <c r="BL283" i="7"/>
  <c r="W283" i="7" s="1"/>
  <c r="O283" i="7"/>
  <c r="BL295" i="7"/>
  <c r="W295" i="7" s="1"/>
  <c r="O295" i="7"/>
  <c r="BL299" i="7"/>
  <c r="W299" i="7" s="1"/>
  <c r="O299" i="7"/>
  <c r="BL302" i="7"/>
  <c r="W302" i="7" s="1"/>
  <c r="O302" i="7"/>
  <c r="BL308" i="7"/>
  <c r="W308" i="7" s="1"/>
  <c r="O308" i="7"/>
  <c r="BL314" i="7"/>
  <c r="W314" i="7" s="1"/>
  <c r="O314" i="7"/>
  <c r="BL319" i="7"/>
  <c r="W319" i="7" s="1"/>
  <c r="O319" i="7"/>
  <c r="BL323" i="7"/>
  <c r="W323" i="7" s="1"/>
  <c r="O323" i="7"/>
  <c r="BL338" i="7"/>
  <c r="W338" i="7" s="1"/>
  <c r="O338" i="7"/>
  <c r="BL403" i="7"/>
  <c r="W403" i="7" s="1"/>
  <c r="O403" i="7"/>
  <c r="BL419" i="7"/>
  <c r="W419" i="7" s="1"/>
  <c r="O419" i="7"/>
  <c r="BL467" i="7"/>
  <c r="W467" i="7" s="1"/>
  <c r="O467" i="7"/>
  <c r="BL475" i="7"/>
  <c r="W475" i="7" s="1"/>
  <c r="O475" i="7"/>
  <c r="BL493" i="7"/>
  <c r="W493" i="7" s="1"/>
  <c r="O493" i="7"/>
  <c r="BL499" i="7"/>
  <c r="W499" i="7" s="1"/>
  <c r="O499" i="7"/>
  <c r="BL506" i="7"/>
  <c r="W506" i="7" s="1"/>
  <c r="O506" i="7"/>
  <c r="BL527" i="7"/>
  <c r="W527" i="7" s="1"/>
  <c r="O527" i="7"/>
  <c r="BL531" i="7"/>
  <c r="W531" i="7" s="1"/>
  <c r="O531" i="7"/>
  <c r="BL537" i="7"/>
  <c r="W537" i="7" s="1"/>
  <c r="O537" i="7"/>
  <c r="BL541" i="7"/>
  <c r="W541" i="7" s="1"/>
  <c r="O541" i="7"/>
  <c r="BL75" i="7"/>
  <c r="W75" i="7" s="1"/>
  <c r="O75" i="7"/>
  <c r="BL165" i="7"/>
  <c r="W165" i="7" s="1"/>
  <c r="O165" i="7"/>
  <c r="BL193" i="7"/>
  <c r="W193" i="7" s="1"/>
  <c r="O193" i="7"/>
  <c r="BL198" i="7"/>
  <c r="W198" i="7" s="1"/>
  <c r="O198" i="7"/>
  <c r="BL223" i="7"/>
  <c r="W223" i="7" s="1"/>
  <c r="O223" i="7"/>
  <c r="BL227" i="7"/>
  <c r="W227" i="7" s="1"/>
  <c r="O227" i="7"/>
  <c r="BL241" i="7"/>
  <c r="W241" i="7" s="1"/>
  <c r="O241" i="7"/>
  <c r="BL255" i="7"/>
  <c r="W255" i="7" s="1"/>
  <c r="O255" i="7"/>
  <c r="BL315" i="7"/>
  <c r="W315" i="7" s="1"/>
  <c r="O315" i="7"/>
  <c r="BL486" i="7"/>
  <c r="W486" i="7" s="1"/>
  <c r="O486" i="7"/>
  <c r="BL494" i="7"/>
  <c r="W494" i="7" s="1"/>
  <c r="O494" i="7"/>
  <c r="BL542" i="7"/>
  <c r="W542" i="7" s="1"/>
  <c r="O542" i="7"/>
  <c r="BL550" i="7"/>
  <c r="W550" i="7" s="1"/>
  <c r="O550" i="7"/>
  <c r="O10" i="7"/>
  <c r="BL10" i="7"/>
  <c r="W10" i="7" s="1"/>
  <c r="BL22" i="7"/>
  <c r="W22" i="7" s="1"/>
  <c r="BN34" i="7"/>
  <c r="BL34" i="7"/>
  <c r="W34" i="7" s="1"/>
  <c r="O61" i="7"/>
  <c r="BL61" i="7"/>
  <c r="W61" i="7" s="1"/>
  <c r="BN88" i="7"/>
  <c r="BL88" i="7"/>
  <c r="W88" i="7" s="1"/>
  <c r="BN138" i="7"/>
  <c r="BL138" i="7"/>
  <c r="W138" i="7" s="1"/>
  <c r="O148" i="7"/>
  <c r="BL148" i="7"/>
  <c r="W148" i="7" s="1"/>
  <c r="BN162" i="7"/>
  <c r="BL162" i="7"/>
  <c r="W162" i="7" s="1"/>
  <c r="O324" i="7"/>
  <c r="BL324" i="7"/>
  <c r="W324" i="7" s="1"/>
  <c r="O369" i="7"/>
  <c r="BL369" i="7"/>
  <c r="W369" i="7" s="1"/>
  <c r="O420" i="7"/>
  <c r="BL420" i="7"/>
  <c r="W420" i="7" s="1"/>
  <c r="O474" i="7"/>
  <c r="BL474" i="7"/>
  <c r="W474" i="7" s="1"/>
  <c r="O6" i="7"/>
  <c r="BL6" i="7"/>
  <c r="W6" i="7" s="1"/>
  <c r="O14" i="7"/>
  <c r="BL14" i="7"/>
  <c r="W14" i="7" s="1"/>
  <c r="BN40" i="7"/>
  <c r="BL40" i="7"/>
  <c r="W40" i="7" s="1"/>
  <c r="BN156" i="7"/>
  <c r="BL156" i="7"/>
  <c r="W156" i="7" s="1"/>
  <c r="O158" i="7"/>
  <c r="BL158" i="7"/>
  <c r="W158" i="7" s="1"/>
  <c r="O219" i="7"/>
  <c r="BL219" i="7"/>
  <c r="W219" i="7" s="1"/>
  <c r="O268" i="7"/>
  <c r="BL268" i="7"/>
  <c r="W268" i="7" s="1"/>
  <c r="BL278" i="7"/>
  <c r="W278" i="7" s="1"/>
  <c r="O284" i="7"/>
  <c r="BL284" i="7"/>
  <c r="W284" i="7" s="1"/>
  <c r="O300" i="7"/>
  <c r="BL300" i="7"/>
  <c r="W300" i="7" s="1"/>
  <c r="O410" i="7"/>
  <c r="BL410" i="7"/>
  <c r="W410" i="7" s="1"/>
  <c r="O470" i="7"/>
  <c r="BL470" i="7"/>
  <c r="W470" i="7" s="1"/>
  <c r="BN505" i="7"/>
  <c r="BL505" i="7"/>
  <c r="W505" i="7" s="1"/>
  <c r="O524" i="7"/>
  <c r="BL524" i="7"/>
  <c r="W524" i="7" s="1"/>
  <c r="O8" i="7"/>
  <c r="BL8" i="7"/>
  <c r="W8" i="7" s="1"/>
  <c r="O12" i="7"/>
  <c r="BL12" i="7"/>
  <c r="W12" i="7" s="1"/>
  <c r="BN28" i="7"/>
  <c r="BL28" i="7"/>
  <c r="W28" i="7" s="1"/>
  <c r="BL157" i="7"/>
  <c r="W157" i="7" s="1"/>
  <c r="BN6" i="7"/>
  <c r="BN14" i="7"/>
  <c r="BN148" i="7"/>
  <c r="BN268" i="7"/>
  <c r="BN284" i="7"/>
  <c r="BN300" i="7"/>
  <c r="BN324" i="7"/>
  <c r="BN10" i="7"/>
  <c r="BN22" i="7"/>
  <c r="BN158" i="7"/>
  <c r="BN420" i="7"/>
  <c r="BN135" i="7"/>
  <c r="BN188" i="7"/>
  <c r="O214" i="7"/>
  <c r="BN214" i="7"/>
  <c r="BN230" i="7"/>
  <c r="BN248" i="7"/>
  <c r="BN262" i="7"/>
  <c r="BN273" i="7"/>
  <c r="BN283" i="7"/>
  <c r="BN295" i="7"/>
  <c r="BN299" i="7"/>
  <c r="BN308" i="7"/>
  <c r="BN323" i="7"/>
  <c r="BN403" i="7"/>
  <c r="BN419" i="7"/>
  <c r="BN475" i="7"/>
  <c r="BN527" i="7"/>
  <c r="BN541" i="7"/>
  <c r="BI5" i="7"/>
  <c r="BN8" i="7"/>
  <c r="BN12" i="7"/>
  <c r="BN59" i="7"/>
  <c r="BN80" i="7"/>
  <c r="BN5" i="7"/>
  <c r="O28" i="7"/>
  <c r="BN139" i="7"/>
  <c r="BN153" i="7"/>
  <c r="BN163" i="7"/>
  <c r="BN170" i="7"/>
  <c r="BN174" i="7"/>
  <c r="BN197" i="7"/>
  <c r="BN218" i="7"/>
  <c r="BN234" i="7"/>
  <c r="BN302" i="7"/>
  <c r="BN314" i="7"/>
  <c r="BN319" i="7"/>
  <c r="BN338" i="7"/>
  <c r="BN467" i="7"/>
  <c r="BN493" i="7"/>
  <c r="BN499" i="7"/>
  <c r="BN506" i="7"/>
  <c r="BN531" i="7"/>
  <c r="BN537" i="7"/>
  <c r="BN38" i="7"/>
  <c r="BN46" i="7"/>
  <c r="BN71" i="7"/>
  <c r="BN562" i="7"/>
  <c r="O34" i="7"/>
  <c r="O138" i="7"/>
  <c r="O156" i="7"/>
  <c r="BN193" i="7"/>
  <c r="BN219" i="7"/>
  <c r="BN223" i="7"/>
  <c r="BN227" i="7"/>
  <c r="BN241" i="7"/>
  <c r="BN255" i="7"/>
  <c r="BN315" i="7"/>
  <c r="BN494" i="7"/>
  <c r="O505" i="7"/>
  <c r="BN524" i="7"/>
  <c r="BN542" i="7"/>
  <c r="BN550" i="7"/>
  <c r="V3" i="7"/>
  <c r="BO3" i="7" s="1"/>
  <c r="BP3" i="7" s="1"/>
  <c r="BN47" i="7"/>
  <c r="BN61" i="7"/>
  <c r="BN75" i="7"/>
  <c r="BN165" i="7"/>
  <c r="BN198" i="7"/>
  <c r="BN278" i="7"/>
  <c r="BN369" i="7"/>
  <c r="BN410" i="7"/>
  <c r="BN470" i="7"/>
  <c r="BN474" i="7"/>
  <c r="BN486" i="7"/>
  <c r="O40" i="7"/>
  <c r="O88" i="7"/>
  <c r="O162" i="7"/>
  <c r="O278" i="7"/>
  <c r="AV219" i="7"/>
  <c r="AV149" i="7"/>
  <c r="AV161" i="7"/>
  <c r="AX161" i="7"/>
  <c r="AV167" i="7"/>
  <c r="AX167" i="7"/>
  <c r="AV169" i="7"/>
  <c r="AX169" i="7"/>
  <c r="AV175" i="7"/>
  <c r="AV179" i="7"/>
  <c r="AX179" i="7"/>
  <c r="AV181" i="7"/>
  <c r="AX181" i="7"/>
  <c r="AV185" i="7"/>
  <c r="AX185" i="7"/>
  <c r="AV187" i="7"/>
  <c r="AV215" i="7"/>
  <c r="AX215" i="7"/>
  <c r="AV221" i="7"/>
  <c r="AX221" i="7"/>
  <c r="AV232" i="7"/>
  <c r="AV237" i="7"/>
  <c r="AX237" i="7"/>
  <c r="AV242" i="7"/>
  <c r="AX242" i="7"/>
  <c r="AV246" i="7"/>
  <c r="AX246" i="7"/>
  <c r="AV251" i="7"/>
  <c r="AV256" i="7"/>
  <c r="AX256" i="7"/>
  <c r="AV260" i="7"/>
  <c r="AV271" i="7"/>
  <c r="AX271" i="7"/>
  <c r="AV298" i="7"/>
  <c r="AX298" i="7"/>
  <c r="AV306" i="7"/>
  <c r="AX306" i="7"/>
  <c r="AV311" i="7"/>
  <c r="AX311" i="7"/>
  <c r="AV321" i="7"/>
  <c r="AX321" i="7"/>
  <c r="AV327" i="7"/>
  <c r="AX327" i="7"/>
  <c r="AV339" i="7"/>
  <c r="AX339" i="7"/>
  <c r="AV343" i="7"/>
  <c r="AX343" i="7"/>
  <c r="AV347" i="7"/>
  <c r="AX347" i="7"/>
  <c r="AV372" i="7"/>
  <c r="AX372" i="7"/>
  <c r="AV376" i="7"/>
  <c r="AX376" i="7"/>
  <c r="AV406" i="7"/>
  <c r="AX406" i="7"/>
  <c r="AV411" i="7"/>
  <c r="AX411" i="7"/>
  <c r="AV413" i="7"/>
  <c r="AX413" i="7"/>
  <c r="AV417" i="7"/>
  <c r="AX417" i="7"/>
  <c r="AV471" i="7"/>
  <c r="AV488" i="7"/>
  <c r="AX488" i="7"/>
  <c r="AV490" i="7"/>
  <c r="AX490" i="7"/>
  <c r="AV496" i="7"/>
  <c r="AV498" i="7"/>
  <c r="AX498" i="7"/>
  <c r="AV529" i="7"/>
  <c r="AX529" i="7"/>
  <c r="AV532" i="7"/>
  <c r="AX532" i="7"/>
  <c r="AV536" i="7"/>
  <c r="AX536" i="7"/>
  <c r="AV543" i="7"/>
  <c r="AX543" i="7"/>
  <c r="AV547" i="7"/>
  <c r="AX547" i="7"/>
  <c r="AV552" i="7"/>
  <c r="AX552" i="7"/>
  <c r="AV556" i="7"/>
  <c r="AX556" i="7"/>
  <c r="AV558" i="7"/>
  <c r="AX558" i="7"/>
  <c r="AV565" i="7"/>
  <c r="AV157" i="7"/>
  <c r="AV155" i="7"/>
  <c r="AX155" i="7"/>
  <c r="AV171" i="7"/>
  <c r="AX171" i="7"/>
  <c r="AV173" i="7"/>
  <c r="AX173" i="7"/>
  <c r="AV225" i="7"/>
  <c r="AV231" i="7"/>
  <c r="AX231" i="7"/>
  <c r="AV233" i="7"/>
  <c r="AX233" i="7"/>
  <c r="AV236" i="7"/>
  <c r="AX236" i="7"/>
  <c r="AV238" i="7"/>
  <c r="AV240" i="7"/>
  <c r="AX240" i="7"/>
  <c r="AV243" i="7"/>
  <c r="AX243" i="7"/>
  <c r="AV245" i="7"/>
  <c r="AV247" i="7"/>
  <c r="AX247" i="7"/>
  <c r="AV250" i="7"/>
  <c r="AX250" i="7"/>
  <c r="AV252" i="7"/>
  <c r="AX252" i="7"/>
  <c r="AV254" i="7"/>
  <c r="AV257" i="7"/>
  <c r="AX257" i="7"/>
  <c r="AV259" i="7"/>
  <c r="AX259" i="7"/>
  <c r="AV261" i="7"/>
  <c r="AV270" i="7"/>
  <c r="AX270" i="7"/>
  <c r="AV272" i="7"/>
  <c r="AX272" i="7"/>
  <c r="AV297" i="7"/>
  <c r="AX297" i="7"/>
  <c r="AV303" i="7"/>
  <c r="AX303" i="7"/>
  <c r="AV305" i="7"/>
  <c r="AX305" i="7"/>
  <c r="AV307" i="7"/>
  <c r="AV310" i="7"/>
  <c r="AX310" i="7"/>
  <c r="AV312" i="7"/>
  <c r="AV320" i="7"/>
  <c r="AX320" i="7"/>
  <c r="AV322" i="7"/>
  <c r="AX322" i="7"/>
  <c r="AV326" i="7"/>
  <c r="AX326" i="7"/>
  <c r="AV328" i="7"/>
  <c r="AV330" i="7"/>
  <c r="AX330" i="7"/>
  <c r="AV340" i="7"/>
  <c r="AX340" i="7"/>
  <c r="AV342" i="7"/>
  <c r="AX342" i="7"/>
  <c r="AV344" i="7"/>
  <c r="AX344" i="7"/>
  <c r="AV346" i="7"/>
  <c r="AV348" i="7"/>
  <c r="AX348" i="7"/>
  <c r="AV371" i="7"/>
  <c r="AX371" i="7"/>
  <c r="AV373" i="7"/>
  <c r="AX373" i="7"/>
  <c r="AV375" i="7"/>
  <c r="AV377" i="7"/>
  <c r="AX377" i="7"/>
  <c r="AV405" i="7"/>
  <c r="AX405" i="7"/>
  <c r="AV407" i="7"/>
  <c r="AX407" i="7"/>
  <c r="AV409" i="7"/>
  <c r="AV412" i="7"/>
  <c r="AX412" i="7"/>
  <c r="AV414" i="7"/>
  <c r="AX414" i="7"/>
  <c r="AV416" i="7"/>
  <c r="AV418" i="7"/>
  <c r="AX418" i="7"/>
  <c r="AV469" i="7"/>
  <c r="AX469" i="7"/>
  <c r="AV472" i="7"/>
  <c r="AX472" i="7"/>
  <c r="AV487" i="7"/>
  <c r="AX487" i="7"/>
  <c r="AV489" i="7"/>
  <c r="AX489" i="7"/>
  <c r="AV491" i="7"/>
  <c r="AV495" i="7"/>
  <c r="AX495" i="7"/>
  <c r="AV497" i="7"/>
  <c r="AX497" i="7"/>
  <c r="AV525" i="7"/>
  <c r="AX525" i="7"/>
  <c r="AV528" i="7"/>
  <c r="AX528" i="7"/>
  <c r="AV530" i="7"/>
  <c r="AV533" i="7"/>
  <c r="AV535" i="7"/>
  <c r="AX535" i="7"/>
  <c r="AV538" i="7"/>
  <c r="AX538" i="7"/>
  <c r="AV540" i="7"/>
  <c r="AX540" i="7"/>
  <c r="AV544" i="7"/>
  <c r="AX544" i="7"/>
  <c r="AV546" i="7"/>
  <c r="AV548" i="7"/>
  <c r="AX548" i="7"/>
  <c r="AV551" i="7"/>
  <c r="AX551" i="7"/>
  <c r="AV553" i="7"/>
  <c r="AX553" i="7"/>
  <c r="AV555" i="7"/>
  <c r="AV557" i="7"/>
  <c r="AX557" i="7"/>
  <c r="AV559" i="7"/>
  <c r="AX559" i="7"/>
  <c r="AV561" i="7"/>
  <c r="AX561" i="7"/>
  <c r="AV564" i="7"/>
  <c r="AX564" i="7"/>
  <c r="AV566" i="7"/>
  <c r="AX566" i="7"/>
  <c r="AV568" i="7"/>
  <c r="AX568" i="7"/>
  <c r="AV151" i="7"/>
  <c r="AX151" i="7"/>
  <c r="AV159" i="7"/>
  <c r="AX159" i="7"/>
  <c r="AV177" i="7"/>
  <c r="AX177" i="7"/>
  <c r="AV183" i="7"/>
  <c r="AX183" i="7"/>
  <c r="AV217" i="7"/>
  <c r="AX217" i="7"/>
  <c r="AV229" i="7"/>
  <c r="AX229" i="7"/>
  <c r="AV235" i="7"/>
  <c r="AX235" i="7"/>
  <c r="AV239" i="7"/>
  <c r="AX239" i="7"/>
  <c r="AV244" i="7"/>
  <c r="AX244" i="7"/>
  <c r="AV249" i="7"/>
  <c r="AX249" i="7"/>
  <c r="AV253" i="7"/>
  <c r="AX253" i="7"/>
  <c r="AV258" i="7"/>
  <c r="AX258" i="7"/>
  <c r="AV269" i="7"/>
  <c r="AX269" i="7"/>
  <c r="AV296" i="7"/>
  <c r="AX296" i="7"/>
  <c r="AV304" i="7"/>
  <c r="AX304" i="7"/>
  <c r="AV309" i="7"/>
  <c r="AX309" i="7"/>
  <c r="AV313" i="7"/>
  <c r="AX313" i="7"/>
  <c r="AV325" i="7"/>
  <c r="AX325" i="7"/>
  <c r="AV329" i="7"/>
  <c r="AX329" i="7"/>
  <c r="AV341" i="7"/>
  <c r="AX341" i="7"/>
  <c r="AV345" i="7"/>
  <c r="AX345" i="7"/>
  <c r="AV370" i="7"/>
  <c r="AX370" i="7"/>
  <c r="AV374" i="7"/>
  <c r="AX374" i="7"/>
  <c r="AV404" i="7"/>
  <c r="AX404" i="7"/>
  <c r="AV408" i="7"/>
  <c r="AX408" i="7"/>
  <c r="AV415" i="7"/>
  <c r="AX415" i="7"/>
  <c r="AV468" i="7"/>
  <c r="AX468" i="7"/>
  <c r="AV473" i="7"/>
  <c r="AX473" i="7"/>
  <c r="AV492" i="7"/>
  <c r="AX492" i="7"/>
  <c r="AV526" i="7"/>
  <c r="AX526" i="7"/>
  <c r="AV534" i="7"/>
  <c r="AX534" i="7"/>
  <c r="AV539" i="7"/>
  <c r="AX539" i="7"/>
  <c r="AV545" i="7"/>
  <c r="AX545" i="7"/>
  <c r="AV549" i="7"/>
  <c r="AX549" i="7"/>
  <c r="AV554" i="7"/>
  <c r="AX554" i="7"/>
  <c r="AV560" i="7"/>
  <c r="AX560" i="7"/>
  <c r="AV563" i="7"/>
  <c r="AX563" i="7"/>
  <c r="AV567" i="7"/>
  <c r="AX567" i="7"/>
  <c r="W214" i="7"/>
  <c r="BG563" i="7"/>
  <c r="BG565" i="7"/>
  <c r="BG567" i="7"/>
  <c r="BG551" i="7"/>
  <c r="BG553" i="7"/>
  <c r="BG555" i="7"/>
  <c r="BG557" i="7"/>
  <c r="BG559" i="7"/>
  <c r="BG561" i="7"/>
  <c r="BG564" i="7"/>
  <c r="BG566" i="7"/>
  <c r="BG568" i="7"/>
  <c r="BG552" i="7"/>
  <c r="BG554" i="7"/>
  <c r="BG556" i="7"/>
  <c r="BG558" i="7"/>
  <c r="BG560" i="7"/>
  <c r="BG543" i="7"/>
  <c r="BG545" i="7"/>
  <c r="BG547" i="7"/>
  <c r="BG549" i="7"/>
  <c r="BF297" i="7"/>
  <c r="BH296" i="7" s="1"/>
  <c r="BJ296" i="7" s="1"/>
  <c r="BI88" i="7"/>
  <c r="AX149" i="7"/>
  <c r="AX175" i="7"/>
  <c r="AX187" i="7"/>
  <c r="AX251" i="7"/>
  <c r="AX471" i="7"/>
  <c r="AX565" i="7"/>
  <c r="AX232" i="7"/>
  <c r="AX260" i="7"/>
  <c r="AX496" i="7"/>
  <c r="AX238" i="7"/>
  <c r="AX254" i="7"/>
  <c r="AX312" i="7"/>
  <c r="AX328" i="7"/>
  <c r="AX375" i="7"/>
  <c r="AX416" i="7"/>
  <c r="AX530" i="7"/>
  <c r="AX546" i="7"/>
  <c r="AX225" i="7"/>
  <c r="AX245" i="7"/>
  <c r="AX261" i="7"/>
  <c r="AX307" i="7"/>
  <c r="AX346" i="7"/>
  <c r="AX409" i="7"/>
  <c r="AX491" i="7"/>
  <c r="AX533" i="7"/>
  <c r="AX555" i="7"/>
  <c r="BI164" i="7"/>
  <c r="BI204" i="7"/>
  <c r="BI206" i="7"/>
  <c r="BI210" i="7"/>
  <c r="BI212" i="7"/>
  <c r="BI264" i="7"/>
  <c r="BI266" i="7"/>
  <c r="AS299" i="7"/>
  <c r="AU299" i="7" s="1"/>
  <c r="AW299" i="7" s="1"/>
  <c r="BI299" i="7"/>
  <c r="BI301" i="7"/>
  <c r="BI317" i="7"/>
  <c r="BI424" i="7"/>
  <c r="BI428" i="7"/>
  <c r="BI434" i="7"/>
  <c r="V7" i="7"/>
  <c r="V9" i="7"/>
  <c r="V11" i="7"/>
  <c r="V13" i="7"/>
  <c r="V83" i="7"/>
  <c r="V87" i="7"/>
  <c r="V143" i="7"/>
  <c r="V147" i="7"/>
  <c r="V191" i="7"/>
  <c r="BI190" i="7"/>
  <c r="V190" i="7"/>
  <c r="V192" i="7"/>
  <c r="BI192" i="7"/>
  <c r="BI194" i="7"/>
  <c r="BI196" i="7"/>
  <c r="BI200" i="7"/>
  <c r="BI202" i="7"/>
  <c r="BI208" i="7"/>
  <c r="BI275" i="7"/>
  <c r="BI277" i="7"/>
  <c r="BI279" i="7"/>
  <c r="BI281" i="7"/>
  <c r="BI422" i="7"/>
  <c r="BI426" i="7"/>
  <c r="BI430" i="7"/>
  <c r="BI432" i="7"/>
  <c r="BI436" i="7"/>
  <c r="AS24" i="7"/>
  <c r="AU24" i="7" s="1"/>
  <c r="BI24" i="7"/>
  <c r="BI26" i="7"/>
  <c r="AS28" i="7"/>
  <c r="AU28" i="7" s="1"/>
  <c r="AW28" i="7" s="1"/>
  <c r="BI28" i="7"/>
  <c r="BI30" i="7"/>
  <c r="AS32" i="7"/>
  <c r="AU32" i="7" s="1"/>
  <c r="BI32" i="7"/>
  <c r="AS36" i="7"/>
  <c r="AU36" i="7" s="1"/>
  <c r="BI36" i="7"/>
  <c r="AS40" i="7"/>
  <c r="AU40" i="7" s="1"/>
  <c r="AW40" i="7" s="1"/>
  <c r="BI40" i="7"/>
  <c r="BI42" i="7"/>
  <c r="AS44" i="7"/>
  <c r="AU44" i="7" s="1"/>
  <c r="BI44" i="7"/>
  <c r="V82" i="7"/>
  <c r="V84" i="7"/>
  <c r="V86" i="7"/>
  <c r="BI136" i="7"/>
  <c r="BI140" i="7"/>
  <c r="V140" i="7"/>
  <c r="V142" i="7"/>
  <c r="BI142" i="7"/>
  <c r="BI144" i="7"/>
  <c r="V144" i="7"/>
  <c r="V146" i="7"/>
  <c r="BI146" i="7"/>
  <c r="BI195" i="7"/>
  <c r="BI199" i="7"/>
  <c r="BI201" i="7"/>
  <c r="BI203" i="7"/>
  <c r="BI205" i="7"/>
  <c r="BI207" i="7"/>
  <c r="BI209" i="7"/>
  <c r="BI211" i="7"/>
  <c r="V81" i="7"/>
  <c r="V85" i="7"/>
  <c r="V141" i="7"/>
  <c r="V145" i="7"/>
  <c r="BL145" i="7" s="1"/>
  <c r="V189" i="7"/>
  <c r="BI280" i="7"/>
  <c r="AS481" i="7"/>
  <c r="AU481" i="7" s="1"/>
  <c r="BI481" i="7"/>
  <c r="AS507" i="7"/>
  <c r="AU507" i="7" s="1"/>
  <c r="BI507" i="7"/>
  <c r="AS523" i="7"/>
  <c r="AU523" i="7" s="1"/>
  <c r="BI523" i="7"/>
  <c r="AS7" i="7"/>
  <c r="AU7" i="7" s="1"/>
  <c r="AS11" i="7"/>
  <c r="AU11" i="7" s="1"/>
  <c r="AS15" i="7"/>
  <c r="AU15" i="7" s="1"/>
  <c r="AS83" i="7"/>
  <c r="AU83" i="7" s="1"/>
  <c r="AS99" i="7"/>
  <c r="AU99" i="7" s="1"/>
  <c r="AS107" i="7"/>
  <c r="AU107" i="7" s="1"/>
  <c r="AS111" i="7"/>
  <c r="AU111" i="7" s="1"/>
  <c r="AS119" i="7"/>
  <c r="AU119" i="7" s="1"/>
  <c r="AS123" i="7"/>
  <c r="AU123" i="7" s="1"/>
  <c r="AS127" i="7"/>
  <c r="AU127" i="7" s="1"/>
  <c r="AS131" i="7"/>
  <c r="AU131" i="7" s="1"/>
  <c r="AS135" i="7"/>
  <c r="AU135" i="7" s="1"/>
  <c r="AW135" i="7" s="1"/>
  <c r="AS139" i="7"/>
  <c r="AU139" i="7" s="1"/>
  <c r="AW139" i="7" s="1"/>
  <c r="AS143" i="7"/>
  <c r="AU143" i="7" s="1"/>
  <c r="AS147" i="7"/>
  <c r="AU147" i="7" s="1"/>
  <c r="AS193" i="7"/>
  <c r="AU193" i="7" s="1"/>
  <c r="AW193" i="7" s="1"/>
  <c r="AS209" i="7"/>
  <c r="AU209" i="7" s="1"/>
  <c r="AS227" i="7"/>
  <c r="AU227" i="7" s="1"/>
  <c r="AW227" i="7" s="1"/>
  <c r="AS475" i="7"/>
  <c r="AU475" i="7" s="1"/>
  <c r="AW475" i="7" s="1"/>
  <c r="AS479" i="7"/>
  <c r="AU479" i="7" s="1"/>
  <c r="AS483" i="7"/>
  <c r="AU483" i="7" s="1"/>
  <c r="AS501" i="7"/>
  <c r="AU501" i="7" s="1"/>
  <c r="AS509" i="7"/>
  <c r="AU509" i="7" s="1"/>
  <c r="AS513" i="7"/>
  <c r="AU513" i="7" s="1"/>
  <c r="AS517" i="7"/>
  <c r="AU517" i="7" s="1"/>
  <c r="AS521" i="7"/>
  <c r="AU521" i="7" s="1"/>
  <c r="AS75" i="7"/>
  <c r="AU75" i="7" s="1"/>
  <c r="AS87" i="7"/>
  <c r="AU87" i="7" s="1"/>
  <c r="AS91" i="7"/>
  <c r="AU91" i="7" s="1"/>
  <c r="AS95" i="7"/>
  <c r="AU95" i="7" s="1"/>
  <c r="AS103" i="7"/>
  <c r="AU103" i="7" s="1"/>
  <c r="AS115" i="7"/>
  <c r="AU115" i="7" s="1"/>
  <c r="AS163" i="7"/>
  <c r="AU163" i="7" s="1"/>
  <c r="AW163" i="7" s="1"/>
  <c r="AS189" i="7"/>
  <c r="AU189" i="7" s="1"/>
  <c r="AS197" i="7"/>
  <c r="AU197" i="7" s="1"/>
  <c r="AW197" i="7" s="1"/>
  <c r="AS201" i="7"/>
  <c r="AU201" i="7" s="1"/>
  <c r="AS205" i="7"/>
  <c r="AU205" i="7" s="1"/>
  <c r="AS213" i="7"/>
  <c r="AU213" i="7" s="1"/>
  <c r="AS301" i="7"/>
  <c r="AU301" i="7" s="1"/>
  <c r="AS317" i="7"/>
  <c r="AU317" i="7" s="1"/>
  <c r="AS493" i="7"/>
  <c r="AU493" i="7" s="1"/>
  <c r="AW493" i="7" s="1"/>
  <c r="AS505" i="7"/>
  <c r="AU505" i="7" s="1"/>
  <c r="AW505" i="7" s="1"/>
  <c r="AS527" i="7"/>
  <c r="AU527" i="7" s="1"/>
  <c r="AS5" i="7"/>
  <c r="AU5" i="7" s="1"/>
  <c r="AW5" i="7" s="1"/>
  <c r="AS9" i="7"/>
  <c r="AU9" i="7" s="1"/>
  <c r="AS13" i="7"/>
  <c r="AU13" i="7" s="1"/>
  <c r="AS61" i="7"/>
  <c r="AU61" i="7" s="1"/>
  <c r="AS81" i="7"/>
  <c r="AU81" i="7" s="1"/>
  <c r="AS85" i="7"/>
  <c r="AU85" i="7" s="1"/>
  <c r="AS89" i="7"/>
  <c r="AU89" i="7" s="1"/>
  <c r="AS93" i="7"/>
  <c r="AU93" i="7" s="1"/>
  <c r="AS97" i="7"/>
  <c r="AU97" i="7" s="1"/>
  <c r="AS101" i="7"/>
  <c r="AU101" i="7" s="1"/>
  <c r="AS105" i="7"/>
  <c r="AU105" i="7" s="1"/>
  <c r="AS109" i="7"/>
  <c r="AU109" i="7" s="1"/>
  <c r="AS113" i="7"/>
  <c r="AU113" i="7" s="1"/>
  <c r="AS117" i="7"/>
  <c r="AU117" i="7" s="1"/>
  <c r="AS121" i="7"/>
  <c r="AU121" i="7" s="1"/>
  <c r="AS125" i="7"/>
  <c r="AU125" i="7" s="1"/>
  <c r="AS129" i="7"/>
  <c r="AU129" i="7" s="1"/>
  <c r="AS133" i="7"/>
  <c r="AU133" i="7" s="1"/>
  <c r="AS137" i="7"/>
  <c r="AU137" i="7" s="1"/>
  <c r="AS141" i="7"/>
  <c r="AU141" i="7" s="1"/>
  <c r="AS145" i="7"/>
  <c r="AU145" i="7" s="1"/>
  <c r="AS153" i="7"/>
  <c r="AU153" i="7" s="1"/>
  <c r="AS165" i="7"/>
  <c r="AU165" i="7" s="1"/>
  <c r="AS191" i="7"/>
  <c r="AU191" i="7" s="1"/>
  <c r="AS195" i="7"/>
  <c r="AU195" i="7" s="1"/>
  <c r="AS199" i="7"/>
  <c r="AU199" i="7" s="1"/>
  <c r="AS203" i="7"/>
  <c r="AU203" i="7" s="1"/>
  <c r="AS207" i="7"/>
  <c r="AU207" i="7" s="1"/>
  <c r="AS211" i="7"/>
  <c r="AU211" i="7" s="1"/>
  <c r="AS315" i="7"/>
  <c r="AU315" i="7" s="1"/>
  <c r="AW315" i="7" s="1"/>
  <c r="AS319" i="7"/>
  <c r="AU319" i="7" s="1"/>
  <c r="AS477" i="7"/>
  <c r="AU477" i="7" s="1"/>
  <c r="AS485" i="7"/>
  <c r="AU485" i="7" s="1"/>
  <c r="AV485" i="7" s="1"/>
  <c r="AS499" i="7"/>
  <c r="AU499" i="7" s="1"/>
  <c r="AW499" i="7" s="1"/>
  <c r="AS503" i="7"/>
  <c r="AU503" i="7" s="1"/>
  <c r="AS511" i="7"/>
  <c r="AU511" i="7" s="1"/>
  <c r="AS515" i="7"/>
  <c r="AU515" i="7" s="1"/>
  <c r="AS519" i="7"/>
  <c r="AU519" i="7" s="1"/>
  <c r="AS537" i="7"/>
  <c r="AU537" i="7" s="1"/>
  <c r="AS6" i="7"/>
  <c r="AU6" i="7" s="1"/>
  <c r="AW6" i="7" s="1"/>
  <c r="AS8" i="7"/>
  <c r="AU8" i="7" s="1"/>
  <c r="AW8" i="7" s="1"/>
  <c r="AS12" i="7"/>
  <c r="AU12" i="7" s="1"/>
  <c r="AW12" i="7" s="1"/>
  <c r="AS14" i="7"/>
  <c r="AU14" i="7" s="1"/>
  <c r="AW14" i="7" s="1"/>
  <c r="AS80" i="7"/>
  <c r="AU80" i="7" s="1"/>
  <c r="AW80" i="7" s="1"/>
  <c r="AS84" i="7"/>
  <c r="AU84" i="7" s="1"/>
  <c r="AS88" i="7"/>
  <c r="AU88" i="7" s="1"/>
  <c r="AW88" i="7" s="1"/>
  <c r="AS92" i="7"/>
  <c r="AU92" i="7" s="1"/>
  <c r="AS96" i="7"/>
  <c r="AU96" i="7" s="1"/>
  <c r="AS100" i="7"/>
  <c r="AU100" i="7" s="1"/>
  <c r="AS104" i="7"/>
  <c r="AU104" i="7" s="1"/>
  <c r="AS108" i="7"/>
  <c r="AU108" i="7" s="1"/>
  <c r="AS112" i="7"/>
  <c r="AU112" i="7" s="1"/>
  <c r="AS116" i="7"/>
  <c r="AU116" i="7" s="1"/>
  <c r="AS120" i="7"/>
  <c r="AU120" i="7" s="1"/>
  <c r="AS124" i="7"/>
  <c r="AU124" i="7" s="1"/>
  <c r="AS128" i="7"/>
  <c r="AU128" i="7" s="1"/>
  <c r="AS130" i="7"/>
  <c r="AU130" i="7" s="1"/>
  <c r="AS134" i="7"/>
  <c r="AU134" i="7" s="1"/>
  <c r="AS138" i="7"/>
  <c r="AU138" i="7" s="1"/>
  <c r="AW138" i="7" s="1"/>
  <c r="AS142" i="7"/>
  <c r="AU142" i="7" s="1"/>
  <c r="AS146" i="7"/>
  <c r="AU146" i="7" s="1"/>
  <c r="AS156" i="7"/>
  <c r="AU156" i="7" s="1"/>
  <c r="AS164" i="7"/>
  <c r="AU164" i="7" s="1"/>
  <c r="AS188" i="7"/>
  <c r="AU188" i="7" s="1"/>
  <c r="AW188" i="7" s="1"/>
  <c r="AS192" i="7"/>
  <c r="AU192" i="7" s="1"/>
  <c r="AS196" i="7"/>
  <c r="AU196" i="7" s="1"/>
  <c r="AS200" i="7"/>
  <c r="AU200" i="7" s="1"/>
  <c r="AS204" i="7"/>
  <c r="AU204" i="7" s="1"/>
  <c r="AS208" i="7"/>
  <c r="AU208" i="7" s="1"/>
  <c r="AS314" i="7"/>
  <c r="AU314" i="7" s="1"/>
  <c r="AW314" i="7" s="1"/>
  <c r="AS403" i="7"/>
  <c r="AU403" i="7" s="1"/>
  <c r="AS21" i="7"/>
  <c r="AU21" i="7" s="1"/>
  <c r="AS25" i="7"/>
  <c r="AU25" i="7" s="1"/>
  <c r="AS29" i="7"/>
  <c r="AU29" i="7" s="1"/>
  <c r="AS33" i="7"/>
  <c r="AU33" i="7" s="1"/>
  <c r="AS37" i="7"/>
  <c r="AU37" i="7" s="1"/>
  <c r="AS41" i="7"/>
  <c r="AU41" i="7" s="1"/>
  <c r="AS45" i="7"/>
  <c r="AU45" i="7" s="1"/>
  <c r="AS223" i="7"/>
  <c r="AU223" i="7" s="1"/>
  <c r="AW223" i="7" s="1"/>
  <c r="AS241" i="7"/>
  <c r="AU241" i="7" s="1"/>
  <c r="AS263" i="7"/>
  <c r="AU263" i="7" s="1"/>
  <c r="AS267" i="7"/>
  <c r="AU267" i="7" s="1"/>
  <c r="AS275" i="7"/>
  <c r="AU275" i="7" s="1"/>
  <c r="AS279" i="7"/>
  <c r="AU279" i="7" s="1"/>
  <c r="AS283" i="7"/>
  <c r="AU283" i="7" s="1"/>
  <c r="AW283" i="7" s="1"/>
  <c r="AS287" i="7"/>
  <c r="AU287" i="7" s="1"/>
  <c r="AS291" i="7"/>
  <c r="AU291" i="7" s="1"/>
  <c r="AS295" i="7"/>
  <c r="AU295" i="7" s="1"/>
  <c r="AS323" i="7"/>
  <c r="AU323" i="7" s="1"/>
  <c r="AW323" i="7" s="1"/>
  <c r="AS419" i="7"/>
  <c r="AU419" i="7" s="1"/>
  <c r="AW419" i="7" s="1"/>
  <c r="AS427" i="7"/>
  <c r="AU427" i="7" s="1"/>
  <c r="AS435" i="7"/>
  <c r="AU435" i="7" s="1"/>
  <c r="AS443" i="7"/>
  <c r="AU443" i="7" s="1"/>
  <c r="AS451" i="7"/>
  <c r="AU451" i="7" s="1"/>
  <c r="AS459" i="7"/>
  <c r="AU459" i="7" s="1"/>
  <c r="AS467" i="7"/>
  <c r="AU467" i="7" s="1"/>
  <c r="AS10" i="7"/>
  <c r="AU10" i="7" s="1"/>
  <c r="AW10" i="7" s="1"/>
  <c r="AS82" i="7"/>
  <c r="AU82" i="7" s="1"/>
  <c r="AS86" i="7"/>
  <c r="AU86" i="7" s="1"/>
  <c r="AS90" i="7"/>
  <c r="AU90" i="7" s="1"/>
  <c r="AS94" i="7"/>
  <c r="AU94" i="7" s="1"/>
  <c r="AS98" i="7"/>
  <c r="AU98" i="7" s="1"/>
  <c r="AS102" i="7"/>
  <c r="AU102" i="7" s="1"/>
  <c r="AS106" i="7"/>
  <c r="AU106" i="7" s="1"/>
  <c r="AS110" i="7"/>
  <c r="AU110" i="7" s="1"/>
  <c r="AS114" i="7"/>
  <c r="AU114" i="7" s="1"/>
  <c r="AS118" i="7"/>
  <c r="AU118" i="7" s="1"/>
  <c r="AS122" i="7"/>
  <c r="AU122" i="7" s="1"/>
  <c r="AS126" i="7"/>
  <c r="AU126" i="7" s="1"/>
  <c r="AS132" i="7"/>
  <c r="AU132" i="7" s="1"/>
  <c r="AS136" i="7"/>
  <c r="AU136" i="7" s="1"/>
  <c r="AS140" i="7"/>
  <c r="AU140" i="7" s="1"/>
  <c r="AS144" i="7"/>
  <c r="AU144" i="7" s="1"/>
  <c r="AS148" i="7"/>
  <c r="AU148" i="7" s="1"/>
  <c r="AS162" i="7"/>
  <c r="AU162" i="7" s="1"/>
  <c r="AW162" i="7" s="1"/>
  <c r="AS170" i="7"/>
  <c r="AU170" i="7" s="1"/>
  <c r="AS190" i="7"/>
  <c r="AU190" i="7" s="1"/>
  <c r="AS194" i="7"/>
  <c r="AU194" i="7" s="1"/>
  <c r="AS198" i="7"/>
  <c r="AU198" i="7" s="1"/>
  <c r="AW198" i="7" s="1"/>
  <c r="AS202" i="7"/>
  <c r="AU202" i="7" s="1"/>
  <c r="AS206" i="7"/>
  <c r="AU206" i="7" s="1"/>
  <c r="AS210" i="7"/>
  <c r="AU210" i="7" s="1"/>
  <c r="AS212" i="7"/>
  <c r="AU212" i="7" s="1"/>
  <c r="AS218" i="7"/>
  <c r="AU218" i="7" s="1"/>
  <c r="AW218" i="7" s="1"/>
  <c r="AS230" i="7"/>
  <c r="AU230" i="7" s="1"/>
  <c r="AS300" i="7"/>
  <c r="AU300" i="7" s="1"/>
  <c r="AW300" i="7" s="1"/>
  <c r="AS302" i="7"/>
  <c r="AU302" i="7" s="1"/>
  <c r="AS316" i="7"/>
  <c r="AU316" i="7" s="1"/>
  <c r="AS318" i="7"/>
  <c r="AU318" i="7" s="1"/>
  <c r="AS421" i="7"/>
  <c r="AU421" i="7" s="1"/>
  <c r="AS425" i="7"/>
  <c r="AU425" i="7" s="1"/>
  <c r="AS429" i="7"/>
  <c r="AU429" i="7" s="1"/>
  <c r="AS433" i="7"/>
  <c r="AU433" i="7" s="1"/>
  <c r="AS437" i="7"/>
  <c r="AU437" i="7" s="1"/>
  <c r="AS441" i="7"/>
  <c r="AU441" i="7" s="1"/>
  <c r="AS445" i="7"/>
  <c r="AU445" i="7" s="1"/>
  <c r="AS449" i="7"/>
  <c r="AU449" i="7" s="1"/>
  <c r="AS453" i="7"/>
  <c r="AU453" i="7" s="1"/>
  <c r="AS457" i="7"/>
  <c r="AU457" i="7" s="1"/>
  <c r="AS461" i="7"/>
  <c r="AU461" i="7" s="1"/>
  <c r="AS465" i="7"/>
  <c r="AU465" i="7" s="1"/>
  <c r="AS474" i="7"/>
  <c r="AU474" i="7" s="1"/>
  <c r="AW474" i="7" s="1"/>
  <c r="AS476" i="7"/>
  <c r="AU476" i="7" s="1"/>
  <c r="AS478" i="7"/>
  <c r="AU478" i="7" s="1"/>
  <c r="AS480" i="7"/>
  <c r="AU480" i="7" s="1"/>
  <c r="AS482" i="7"/>
  <c r="AU482" i="7" s="1"/>
  <c r="AS484" i="7"/>
  <c r="AU484" i="7" s="1"/>
  <c r="AS486" i="7"/>
  <c r="AU486" i="7" s="1"/>
  <c r="AS494" i="7"/>
  <c r="AU494" i="7" s="1"/>
  <c r="AS500" i="7"/>
  <c r="AU500" i="7" s="1"/>
  <c r="AS502" i="7"/>
  <c r="AU502" i="7" s="1"/>
  <c r="AS504" i="7"/>
  <c r="AU504" i="7" s="1"/>
  <c r="AS506" i="7"/>
  <c r="AU506" i="7" s="1"/>
  <c r="AW506" i="7" s="1"/>
  <c r="AS508" i="7"/>
  <c r="AU508" i="7" s="1"/>
  <c r="AS510" i="7"/>
  <c r="AU510" i="7" s="1"/>
  <c r="AS512" i="7"/>
  <c r="AU512" i="7" s="1"/>
  <c r="AS514" i="7"/>
  <c r="AU514" i="7" s="1"/>
  <c r="AS516" i="7"/>
  <c r="AU516" i="7" s="1"/>
  <c r="AS518" i="7"/>
  <c r="AU518" i="7" s="1"/>
  <c r="AS520" i="7"/>
  <c r="AU520" i="7" s="1"/>
  <c r="AS522" i="7"/>
  <c r="AU522" i="7" s="1"/>
  <c r="AS524" i="7"/>
  <c r="AU524" i="7" s="1"/>
  <c r="AS531" i="7"/>
  <c r="AU531" i="7" s="1"/>
  <c r="AS541" i="7"/>
  <c r="AU541" i="7" s="1"/>
  <c r="AW541" i="7" s="1"/>
  <c r="AS550" i="7"/>
  <c r="AU550" i="7" s="1"/>
  <c r="AS23" i="7"/>
  <c r="AU23" i="7" s="1"/>
  <c r="AS27" i="7"/>
  <c r="AU27" i="7" s="1"/>
  <c r="AS31" i="7"/>
  <c r="AU31" i="7" s="1"/>
  <c r="AS35" i="7"/>
  <c r="AU35" i="7" s="1"/>
  <c r="AS39" i="7"/>
  <c r="AU39" i="7" s="1"/>
  <c r="AS43" i="7"/>
  <c r="AU43" i="7" s="1"/>
  <c r="AS59" i="7"/>
  <c r="AU59" i="7" s="1"/>
  <c r="AW59" i="7" s="1"/>
  <c r="AS71" i="7"/>
  <c r="AU71" i="7" s="1"/>
  <c r="AS255" i="7"/>
  <c r="AU255" i="7" s="1"/>
  <c r="AS265" i="7"/>
  <c r="AU265" i="7" s="1"/>
  <c r="AS273" i="7"/>
  <c r="AU273" i="7" s="1"/>
  <c r="AW273" i="7" s="1"/>
  <c r="AS277" i="7"/>
  <c r="AU277" i="7" s="1"/>
  <c r="AS281" i="7"/>
  <c r="AU281" i="7" s="1"/>
  <c r="AV281" i="7" s="1"/>
  <c r="AS285" i="7"/>
  <c r="AU285" i="7" s="1"/>
  <c r="AS289" i="7"/>
  <c r="AU289" i="7" s="1"/>
  <c r="AS293" i="7"/>
  <c r="AU293" i="7" s="1"/>
  <c r="AS338" i="7"/>
  <c r="AU338" i="7" s="1"/>
  <c r="AS423" i="7"/>
  <c r="AU423" i="7" s="1"/>
  <c r="AS431" i="7"/>
  <c r="AU431" i="7" s="1"/>
  <c r="AS439" i="7"/>
  <c r="AU439" i="7" s="1"/>
  <c r="AS447" i="7"/>
  <c r="AU447" i="7" s="1"/>
  <c r="AS455" i="7"/>
  <c r="AU455" i="7" s="1"/>
  <c r="AS463" i="7"/>
  <c r="AU463" i="7" s="1"/>
  <c r="AS22" i="7"/>
  <c r="AU22" i="7" s="1"/>
  <c r="AW22" i="7" s="1"/>
  <c r="AS26" i="7"/>
  <c r="AU26" i="7" s="1"/>
  <c r="AS30" i="7"/>
  <c r="AU30" i="7" s="1"/>
  <c r="AS34" i="7"/>
  <c r="AU34" i="7" s="1"/>
  <c r="AW34" i="7" s="1"/>
  <c r="AS38" i="7"/>
  <c r="AU38" i="7" s="1"/>
  <c r="AW38" i="7" s="1"/>
  <c r="AS42" i="7"/>
  <c r="AU42" i="7" s="1"/>
  <c r="AS46" i="7"/>
  <c r="AU46" i="7" s="1"/>
  <c r="AW46" i="7" s="1"/>
  <c r="AS214" i="7"/>
  <c r="AU214" i="7" s="1"/>
  <c r="AS234" i="7"/>
  <c r="AU234" i="7" s="1"/>
  <c r="AS248" i="7"/>
  <c r="AU248" i="7" s="1"/>
  <c r="AW248" i="7" s="1"/>
  <c r="AS262" i="7"/>
  <c r="AU262" i="7" s="1"/>
  <c r="AW262" i="7" s="1"/>
  <c r="AS264" i="7"/>
  <c r="AU264" i="7" s="1"/>
  <c r="AS266" i="7"/>
  <c r="AU266" i="7" s="1"/>
  <c r="AS268" i="7"/>
  <c r="AU268" i="7" s="1"/>
  <c r="AW268" i="7" s="1"/>
  <c r="AS274" i="7"/>
  <c r="AU274" i="7" s="1"/>
  <c r="AS276" i="7"/>
  <c r="AU276" i="7" s="1"/>
  <c r="AS278" i="7"/>
  <c r="AU278" i="7" s="1"/>
  <c r="AW278" i="7" s="1"/>
  <c r="AS280" i="7"/>
  <c r="AU280" i="7" s="1"/>
  <c r="AW280" i="7" s="1"/>
  <c r="AS282" i="7"/>
  <c r="AU282" i="7" s="1"/>
  <c r="AS284" i="7"/>
  <c r="AU284" i="7" s="1"/>
  <c r="AW284" i="7" s="1"/>
  <c r="AS286" i="7"/>
  <c r="AU286" i="7" s="1"/>
  <c r="AS288" i="7"/>
  <c r="AU288" i="7" s="1"/>
  <c r="AS290" i="7"/>
  <c r="AU290" i="7" s="1"/>
  <c r="AS292" i="7"/>
  <c r="AU292" i="7" s="1"/>
  <c r="AS294" i="7"/>
  <c r="AU294" i="7" s="1"/>
  <c r="AS308" i="7"/>
  <c r="AU308" i="7" s="1"/>
  <c r="AS324" i="7"/>
  <c r="AU324" i="7" s="1"/>
  <c r="AS369" i="7"/>
  <c r="AU369" i="7" s="1"/>
  <c r="AS410" i="7"/>
  <c r="AU410" i="7" s="1"/>
  <c r="AS420" i="7"/>
  <c r="AU420" i="7" s="1"/>
  <c r="AW420" i="7" s="1"/>
  <c r="AS422" i="7"/>
  <c r="AU422" i="7" s="1"/>
  <c r="AS424" i="7"/>
  <c r="AU424" i="7" s="1"/>
  <c r="AS426" i="7"/>
  <c r="AU426" i="7" s="1"/>
  <c r="AS428" i="7"/>
  <c r="AU428" i="7" s="1"/>
  <c r="AS430" i="7"/>
  <c r="AU430" i="7" s="1"/>
  <c r="AS432" i="7"/>
  <c r="AU432" i="7" s="1"/>
  <c r="AS434" i="7"/>
  <c r="AU434" i="7" s="1"/>
  <c r="AS436" i="7"/>
  <c r="AU436" i="7" s="1"/>
  <c r="AS438" i="7"/>
  <c r="AU438" i="7" s="1"/>
  <c r="AS440" i="7"/>
  <c r="AU440" i="7" s="1"/>
  <c r="AS442" i="7"/>
  <c r="AU442" i="7" s="1"/>
  <c r="AS444" i="7"/>
  <c r="AU444" i="7" s="1"/>
  <c r="AS446" i="7"/>
  <c r="AU446" i="7" s="1"/>
  <c r="AS448" i="7"/>
  <c r="AU448" i="7" s="1"/>
  <c r="AS450" i="7"/>
  <c r="AU450" i="7" s="1"/>
  <c r="AS452" i="7"/>
  <c r="AU452" i="7" s="1"/>
  <c r="AS454" i="7"/>
  <c r="AU454" i="7" s="1"/>
  <c r="AS456" i="7"/>
  <c r="AU456" i="7" s="1"/>
  <c r="AS458" i="7"/>
  <c r="AU458" i="7" s="1"/>
  <c r="AS460" i="7"/>
  <c r="AU460" i="7" s="1"/>
  <c r="AS462" i="7"/>
  <c r="AU462" i="7" s="1"/>
  <c r="AS464" i="7"/>
  <c r="AU464" i="7" s="1"/>
  <c r="AS466" i="7"/>
  <c r="AU466" i="7" s="1"/>
  <c r="AS470" i="7"/>
  <c r="AU470" i="7" s="1"/>
  <c r="AS542" i="7"/>
  <c r="AU542" i="7" s="1"/>
  <c r="AS562" i="7"/>
  <c r="AU562" i="7" s="1"/>
  <c r="AW562" i="7" s="1"/>
  <c r="Y4" i="7" l="1"/>
  <c r="M4" i="7" s="1"/>
  <c r="BO4" i="7"/>
  <c r="BP4" i="7" s="1"/>
  <c r="O4" i="7" s="1"/>
  <c r="BN4" i="7"/>
  <c r="BL4" i="7"/>
  <c r="W4" i="7" s="1"/>
  <c r="BL189" i="7"/>
  <c r="W189" i="7" s="1"/>
  <c r="BL141" i="7"/>
  <c r="W141" i="7" s="1"/>
  <c r="BL147" i="7"/>
  <c r="W147" i="7" s="1"/>
  <c r="BL11" i="7"/>
  <c r="W11" i="7" s="1"/>
  <c r="BL7" i="7"/>
  <c r="W7" i="7" s="1"/>
  <c r="BL191" i="7"/>
  <c r="W191" i="7" s="1"/>
  <c r="BL143" i="7"/>
  <c r="W143" i="7" s="1"/>
  <c r="BL13" i="7"/>
  <c r="W13" i="7" s="1"/>
  <c r="BL9" i="7"/>
  <c r="W9" i="7" s="1"/>
  <c r="AV503" i="7"/>
  <c r="AV279" i="7"/>
  <c r="AV15" i="7"/>
  <c r="BL192" i="7"/>
  <c r="W192" i="7" s="1"/>
  <c r="BL146" i="7"/>
  <c r="W146" i="7" s="1"/>
  <c r="BL142" i="7"/>
  <c r="W142" i="7" s="1"/>
  <c r="Y3" i="7"/>
  <c r="Z3" i="7" s="1"/>
  <c r="BL3" i="7"/>
  <c r="W3" i="7" s="1"/>
  <c r="BL144" i="7"/>
  <c r="W144" i="7" s="1"/>
  <c r="BL140" i="7"/>
  <c r="W140" i="7" s="1"/>
  <c r="BL190" i="7"/>
  <c r="W190" i="7" s="1"/>
  <c r="L4" i="7"/>
  <c r="Z4" i="7"/>
  <c r="BH288" i="7"/>
  <c r="BJ288" i="7" s="1"/>
  <c r="BN3" i="7"/>
  <c r="AV470" i="7"/>
  <c r="AV460" i="7"/>
  <c r="AV452" i="7"/>
  <c r="AV440" i="7"/>
  <c r="AV436" i="7"/>
  <c r="AV428" i="7"/>
  <c r="AV420" i="7"/>
  <c r="AY420" i="7"/>
  <c r="AV292" i="7"/>
  <c r="AV284" i="7"/>
  <c r="AV276" i="7"/>
  <c r="AV268" i="7"/>
  <c r="AY268" i="7"/>
  <c r="AY269" i="7" s="1"/>
  <c r="AY270" i="7" s="1"/>
  <c r="AV214" i="7"/>
  <c r="AW214" i="7" s="1"/>
  <c r="AV34" i="7"/>
  <c r="AV26" i="7"/>
  <c r="AV431" i="7"/>
  <c r="AV289" i="7"/>
  <c r="AV273" i="7"/>
  <c r="AV59" i="7"/>
  <c r="AV31" i="7"/>
  <c r="AV23" i="7"/>
  <c r="AV524" i="7"/>
  <c r="AV516" i="7"/>
  <c r="AV508" i="7"/>
  <c r="AV500" i="7"/>
  <c r="AV482" i="7"/>
  <c r="AV474" i="7"/>
  <c r="AV453" i="7"/>
  <c r="AV437" i="7"/>
  <c r="AV421" i="7"/>
  <c r="AV300" i="7"/>
  <c r="AV212" i="7"/>
  <c r="AV206" i="7"/>
  <c r="AV162" i="7"/>
  <c r="AV136" i="7"/>
  <c r="AV118" i="7"/>
  <c r="AV102" i="7"/>
  <c r="AV10" i="7"/>
  <c r="AV443" i="7"/>
  <c r="AV323" i="7"/>
  <c r="AY323" i="7"/>
  <c r="AV283" i="7"/>
  <c r="AV263" i="7"/>
  <c r="AV41" i="7"/>
  <c r="AV25" i="7"/>
  <c r="AV208" i="7"/>
  <c r="AV192" i="7"/>
  <c r="AV138" i="7"/>
  <c r="AV124" i="7"/>
  <c r="AV108" i="7"/>
  <c r="AV92" i="7"/>
  <c r="AV14" i="7"/>
  <c r="AV537" i="7"/>
  <c r="AV319" i="7"/>
  <c r="AV203" i="7"/>
  <c r="AV165" i="7"/>
  <c r="AV137" i="7"/>
  <c r="AV121" i="7"/>
  <c r="AV97" i="7"/>
  <c r="AV81" i="7"/>
  <c r="AV5" i="7"/>
  <c r="AY5" i="7"/>
  <c r="AV317" i="7"/>
  <c r="AV201" i="7"/>
  <c r="AV115" i="7"/>
  <c r="AV87" i="7"/>
  <c r="AV513" i="7"/>
  <c r="AV501" i="7"/>
  <c r="AV193" i="7"/>
  <c r="AY193" i="7"/>
  <c r="AV135" i="7"/>
  <c r="AV119" i="7"/>
  <c r="AV83" i="7"/>
  <c r="AV11" i="7"/>
  <c r="AV523" i="7"/>
  <c r="AV507" i="7"/>
  <c r="AV481" i="7"/>
  <c r="AV36" i="7"/>
  <c r="AV24" i="7"/>
  <c r="AV299" i="7"/>
  <c r="AV562" i="7"/>
  <c r="AV464" i="7"/>
  <c r="AV456" i="7"/>
  <c r="AV448" i="7"/>
  <c r="AV444" i="7"/>
  <c r="AV432" i="7"/>
  <c r="AV424" i="7"/>
  <c r="AV369" i="7"/>
  <c r="AV308" i="7"/>
  <c r="AV288" i="7"/>
  <c r="AV280" i="7"/>
  <c r="AV264" i="7"/>
  <c r="AV248" i="7"/>
  <c r="AV42" i="7"/>
  <c r="AV463" i="7"/>
  <c r="AV447" i="7"/>
  <c r="AV338" i="7"/>
  <c r="AV255" i="7"/>
  <c r="AV39" i="7"/>
  <c r="AV541" i="7"/>
  <c r="AV520" i="7"/>
  <c r="AV512" i="7"/>
  <c r="AV504" i="7"/>
  <c r="AV486" i="7"/>
  <c r="AV478" i="7"/>
  <c r="AV461" i="7"/>
  <c r="AV445" i="7"/>
  <c r="AV429" i="7"/>
  <c r="AV316" i="7"/>
  <c r="AV218" i="7"/>
  <c r="AV198" i="7"/>
  <c r="AV190" i="7"/>
  <c r="AV144" i="7"/>
  <c r="AV126" i="7"/>
  <c r="AV110" i="7"/>
  <c r="AV94" i="7"/>
  <c r="AV86" i="7"/>
  <c r="AV459" i="7"/>
  <c r="AV427" i="7"/>
  <c r="AV291" i="7"/>
  <c r="AV275" i="7"/>
  <c r="AV223" i="7"/>
  <c r="AV33" i="7"/>
  <c r="AV403" i="7"/>
  <c r="AV200" i="7"/>
  <c r="AV164" i="7"/>
  <c r="AV146" i="7"/>
  <c r="AV130" i="7"/>
  <c r="AV116" i="7"/>
  <c r="AV100" i="7"/>
  <c r="AV84" i="7"/>
  <c r="AV8" i="7"/>
  <c r="AV515" i="7"/>
  <c r="AV211" i="7"/>
  <c r="AV195" i="7"/>
  <c r="AV145" i="7"/>
  <c r="AV129" i="7"/>
  <c r="AV113" i="7"/>
  <c r="AV105" i="7"/>
  <c r="AV89" i="7"/>
  <c r="AV13" i="7"/>
  <c r="AV505" i="7"/>
  <c r="AV213" i="7"/>
  <c r="AV189" i="7"/>
  <c r="AV95" i="7"/>
  <c r="AV521" i="7"/>
  <c r="AV479" i="7"/>
  <c r="AV227" i="7"/>
  <c r="AV143" i="7"/>
  <c r="AV127" i="7"/>
  <c r="AV107" i="7"/>
  <c r="AV542" i="7"/>
  <c r="AV466" i="7"/>
  <c r="AV462" i="7"/>
  <c r="AV458" i="7"/>
  <c r="AV454" i="7"/>
  <c r="AV450" i="7"/>
  <c r="AV446" i="7"/>
  <c r="AV442" i="7"/>
  <c r="AV438" i="7"/>
  <c r="AV434" i="7"/>
  <c r="AV430" i="7"/>
  <c r="AV426" i="7"/>
  <c r="AV422" i="7"/>
  <c r="AV410" i="7"/>
  <c r="AV324" i="7"/>
  <c r="AV294" i="7"/>
  <c r="AV290" i="7"/>
  <c r="AV286" i="7"/>
  <c r="AV282" i="7"/>
  <c r="AV278" i="7"/>
  <c r="AV274" i="7"/>
  <c r="AV266" i="7"/>
  <c r="AV262" i="7"/>
  <c r="AV234" i="7"/>
  <c r="AV46" i="7"/>
  <c r="AY46" i="7"/>
  <c r="AV38" i="7"/>
  <c r="AV30" i="7"/>
  <c r="AV22" i="7"/>
  <c r="AV455" i="7"/>
  <c r="AV439" i="7"/>
  <c r="AV423" i="7"/>
  <c r="AV293" i="7"/>
  <c r="AV285" i="7"/>
  <c r="AV277" i="7"/>
  <c r="AV265" i="7"/>
  <c r="AV71" i="7"/>
  <c r="AV43" i="7"/>
  <c r="AV35" i="7"/>
  <c r="AV27" i="7"/>
  <c r="AV550" i="7"/>
  <c r="AV531" i="7"/>
  <c r="AV522" i="7"/>
  <c r="AV518" i="7"/>
  <c r="AV514" i="7"/>
  <c r="AV510" i="7"/>
  <c r="AV506" i="7"/>
  <c r="AV502" i="7"/>
  <c r="AV494" i="7"/>
  <c r="AV484" i="7"/>
  <c r="AV480" i="7"/>
  <c r="AV476" i="7"/>
  <c r="AV465" i="7"/>
  <c r="AV457" i="7"/>
  <c r="AV449" i="7"/>
  <c r="AV441" i="7"/>
  <c r="AV433" i="7"/>
  <c r="AV425" i="7"/>
  <c r="AV318" i="7"/>
  <c r="AV302" i="7"/>
  <c r="AV230" i="7"/>
  <c r="AV210" i="7"/>
  <c r="AV202" i="7"/>
  <c r="AV194" i="7"/>
  <c r="AV170" i="7"/>
  <c r="AV148" i="7"/>
  <c r="AV140" i="7"/>
  <c r="AV132" i="7"/>
  <c r="AV122" i="7"/>
  <c r="AV114" i="7"/>
  <c r="AV106" i="7"/>
  <c r="AV98" i="7"/>
  <c r="AV90" i="7"/>
  <c r="AV82" i="7"/>
  <c r="AV467" i="7"/>
  <c r="AV451" i="7"/>
  <c r="AV435" i="7"/>
  <c r="AV419" i="7"/>
  <c r="AV295" i="7"/>
  <c r="AV287" i="7"/>
  <c r="AV267" i="7"/>
  <c r="AV241" i="7"/>
  <c r="AV45" i="7"/>
  <c r="AV37" i="7"/>
  <c r="AV29" i="7"/>
  <c r="AV21" i="7"/>
  <c r="AV314" i="7"/>
  <c r="AV204" i="7"/>
  <c r="AV196" i="7"/>
  <c r="AV188" i="7"/>
  <c r="AV156" i="7"/>
  <c r="AV142" i="7"/>
  <c r="AV134" i="7"/>
  <c r="AV128" i="7"/>
  <c r="AV120" i="7"/>
  <c r="AV112" i="7"/>
  <c r="AV104" i="7"/>
  <c r="AV96" i="7"/>
  <c r="AV88" i="7"/>
  <c r="AV80" i="7"/>
  <c r="AV12" i="7"/>
  <c r="AV6" i="7"/>
  <c r="AV519" i="7"/>
  <c r="AV511" i="7"/>
  <c r="AV499" i="7"/>
  <c r="AV477" i="7"/>
  <c r="AV315" i="7"/>
  <c r="AV207" i="7"/>
  <c r="AV199" i="7"/>
  <c r="AV191" i="7"/>
  <c r="AV153" i="7"/>
  <c r="AV141" i="7"/>
  <c r="AV133" i="7"/>
  <c r="AV125" i="7"/>
  <c r="AV117" i="7"/>
  <c r="AV109" i="7"/>
  <c r="AV101" i="7"/>
  <c r="AV93" i="7"/>
  <c r="AV85" i="7"/>
  <c r="AV61" i="7"/>
  <c r="AV9" i="7"/>
  <c r="AV527" i="7"/>
  <c r="AV493" i="7"/>
  <c r="AV301" i="7"/>
  <c r="AV205" i="7"/>
  <c r="AV197" i="7"/>
  <c r="AV163" i="7"/>
  <c r="AV103" i="7"/>
  <c r="AV91" i="7"/>
  <c r="AV75" i="7"/>
  <c r="AV517" i="7"/>
  <c r="AV509" i="7"/>
  <c r="AV483" i="7"/>
  <c r="AV475" i="7"/>
  <c r="AV209" i="7"/>
  <c r="AV147" i="7"/>
  <c r="AV139" i="7"/>
  <c r="AV131" i="7"/>
  <c r="AV123" i="7"/>
  <c r="AV111" i="7"/>
  <c r="AV99" i="7"/>
  <c r="AV7" i="7"/>
  <c r="AV44" i="7"/>
  <c r="AV40" i="7"/>
  <c r="AY40" i="7"/>
  <c r="AV32" i="7"/>
  <c r="AV28" i="7"/>
  <c r="BH108" i="7"/>
  <c r="BK108" i="7" s="1"/>
  <c r="BI228" i="7"/>
  <c r="BI220" i="7"/>
  <c r="BI224" i="7"/>
  <c r="BI229" i="7"/>
  <c r="BH287" i="7"/>
  <c r="BJ287" i="7" s="1"/>
  <c r="BH125" i="7"/>
  <c r="BK125" i="7" s="1"/>
  <c r="BI250" i="7"/>
  <c r="BI221" i="7"/>
  <c r="BH82" i="7"/>
  <c r="BJ82" i="7" s="1"/>
  <c r="BH83" i="7"/>
  <c r="BJ83" i="7" s="1"/>
  <c r="BH297" i="7"/>
  <c r="BJ297" i="7" s="1"/>
  <c r="BH298" i="7"/>
  <c r="BJ298" i="7" s="1"/>
  <c r="BI226" i="7"/>
  <c r="BI222" i="7"/>
  <c r="BI225" i="7"/>
  <c r="BI249" i="7"/>
  <c r="BH86" i="7"/>
  <c r="BJ86" i="7" s="1"/>
  <c r="BH291" i="7"/>
  <c r="BJ291" i="7" s="1"/>
  <c r="BH87" i="7"/>
  <c r="BJ87" i="7" s="1"/>
  <c r="BH292" i="7"/>
  <c r="BJ292" i="7" s="1"/>
  <c r="BH81" i="7"/>
  <c r="BJ81" i="7" s="1"/>
  <c r="BH553" i="7"/>
  <c r="BK553" i="7" s="1"/>
  <c r="BH93" i="7"/>
  <c r="BK93" i="7" s="1"/>
  <c r="BH554" i="7"/>
  <c r="BI554" i="7" s="1"/>
  <c r="BH109" i="7"/>
  <c r="BK109" i="7" s="1"/>
  <c r="BH124" i="7"/>
  <c r="BK124" i="7" s="1"/>
  <c r="BH92" i="7"/>
  <c r="BK92" i="7" s="1"/>
  <c r="BH544" i="7"/>
  <c r="BK544" i="7" s="1"/>
  <c r="BH84" i="7"/>
  <c r="BJ84" i="7" s="1"/>
  <c r="BH293" i="7"/>
  <c r="BJ293" i="7" s="1"/>
  <c r="BH289" i="7"/>
  <c r="BJ289" i="7" s="1"/>
  <c r="BH285" i="7"/>
  <c r="BI285" i="7" s="1"/>
  <c r="BH85" i="7"/>
  <c r="BJ85" i="7" s="1"/>
  <c r="BH294" i="7"/>
  <c r="BJ294" i="7" s="1"/>
  <c r="BH290" i="7"/>
  <c r="BJ290" i="7" s="1"/>
  <c r="BH286" i="7"/>
  <c r="BJ286" i="7" s="1"/>
  <c r="BH133" i="7"/>
  <c r="BK133" i="7" s="1"/>
  <c r="BH117" i="7"/>
  <c r="BK117" i="7" s="1"/>
  <c r="BH101" i="7"/>
  <c r="BK101" i="7" s="1"/>
  <c r="BH132" i="7"/>
  <c r="BK132" i="7" s="1"/>
  <c r="BH116" i="7"/>
  <c r="BK116" i="7" s="1"/>
  <c r="BH100" i="7"/>
  <c r="BK100" i="7" s="1"/>
  <c r="BH545" i="7"/>
  <c r="BK545" i="7" s="1"/>
  <c r="BH549" i="7"/>
  <c r="BK549" i="7" s="1"/>
  <c r="BH559" i="7"/>
  <c r="BK559" i="7" s="1"/>
  <c r="BH567" i="7"/>
  <c r="BI567" i="7" s="1"/>
  <c r="BH560" i="7"/>
  <c r="BI560" i="7" s="1"/>
  <c r="BH556" i="7"/>
  <c r="BI556" i="7" s="1"/>
  <c r="BH552" i="7"/>
  <c r="BI552" i="7" s="1"/>
  <c r="BH129" i="7"/>
  <c r="BH121" i="7"/>
  <c r="BH113" i="7"/>
  <c r="BH105" i="7"/>
  <c r="BH97" i="7"/>
  <c r="BH89" i="7"/>
  <c r="BK89" i="7" s="1"/>
  <c r="BH128" i="7"/>
  <c r="BK128" i="7" s="1"/>
  <c r="BH120" i="7"/>
  <c r="BK120" i="7" s="1"/>
  <c r="BH112" i="7"/>
  <c r="BK112" i="7" s="1"/>
  <c r="BH104" i="7"/>
  <c r="BK104" i="7" s="1"/>
  <c r="BH96" i="7"/>
  <c r="BK96" i="7" s="1"/>
  <c r="BH558" i="7"/>
  <c r="BK558" i="7" s="1"/>
  <c r="BH548" i="7"/>
  <c r="BK548" i="7" s="1"/>
  <c r="BH563" i="7"/>
  <c r="BH131" i="7"/>
  <c r="BH127" i="7"/>
  <c r="BH123" i="7"/>
  <c r="BH119" i="7"/>
  <c r="BH115" i="7"/>
  <c r="BH111" i="7"/>
  <c r="BH107" i="7"/>
  <c r="BH103" i="7"/>
  <c r="BH99" i="7"/>
  <c r="BH95" i="7"/>
  <c r="BH91" i="7"/>
  <c r="BH134" i="7"/>
  <c r="BK134" i="7" s="1"/>
  <c r="BH130" i="7"/>
  <c r="BK130" i="7" s="1"/>
  <c r="BH126" i="7"/>
  <c r="BK126" i="7" s="1"/>
  <c r="BH122" i="7"/>
  <c r="BK122" i="7" s="1"/>
  <c r="BH118" i="7"/>
  <c r="BK118" i="7" s="1"/>
  <c r="BH114" i="7"/>
  <c r="BK114" i="7" s="1"/>
  <c r="BH110" i="7"/>
  <c r="BK110" i="7" s="1"/>
  <c r="BH106" i="7"/>
  <c r="BK106" i="7" s="1"/>
  <c r="BH102" i="7"/>
  <c r="BK102" i="7" s="1"/>
  <c r="BH98" i="7"/>
  <c r="BK98" i="7" s="1"/>
  <c r="BH94" i="7"/>
  <c r="BK94" i="7" s="1"/>
  <c r="BH90" i="7"/>
  <c r="BK90" i="7" s="1"/>
  <c r="BH547" i="7"/>
  <c r="BH543" i="7"/>
  <c r="BH546" i="7"/>
  <c r="BH561" i="7"/>
  <c r="BH557" i="7"/>
  <c r="BH566" i="7"/>
  <c r="BK566" i="7" s="1"/>
  <c r="BH555" i="7"/>
  <c r="BI555" i="7" s="1"/>
  <c r="BH551" i="7"/>
  <c r="BK551" i="7" s="1"/>
  <c r="BH565" i="7"/>
  <c r="BI565" i="7" s="1"/>
  <c r="BH568" i="7"/>
  <c r="BI568" i="7" s="1"/>
  <c r="BH564" i="7"/>
  <c r="BI564" i="7" s="1"/>
  <c r="W145" i="7"/>
  <c r="BI296" i="7"/>
  <c r="AX46" i="7"/>
  <c r="AZ46" i="7" s="1"/>
  <c r="AX420" i="7"/>
  <c r="AZ420" i="7" s="1"/>
  <c r="AX323" i="7"/>
  <c r="AZ323" i="7" s="1"/>
  <c r="AU2" i="7"/>
  <c r="AB4" i="7" l="1"/>
  <c r="AB3" i="7"/>
  <c r="AK3" i="7" s="1"/>
  <c r="AY271" i="7"/>
  <c r="AY248" i="7"/>
  <c r="AY249" i="7" s="1"/>
  <c r="AY250" i="7" s="1"/>
  <c r="AY251" i="7" s="1"/>
  <c r="AY252" i="7" s="1"/>
  <c r="AY253" i="7" s="1"/>
  <c r="AY254" i="7" s="1"/>
  <c r="AX40" i="7"/>
  <c r="AZ40" i="7" s="1"/>
  <c r="AX193" i="7"/>
  <c r="AZ193" i="7" s="1"/>
  <c r="AX268" i="7"/>
  <c r="AZ268" i="7" s="1"/>
  <c r="AZ269" i="7" s="1"/>
  <c r="AZ270" i="7" s="1"/>
  <c r="AZ271" i="7" s="1"/>
  <c r="AZ272" i="7" s="1"/>
  <c r="AX139" i="7"/>
  <c r="AZ139" i="7" s="1"/>
  <c r="AY139" i="7"/>
  <c r="AX475" i="7"/>
  <c r="AZ475" i="7" s="1"/>
  <c r="AY475" i="7"/>
  <c r="AX163" i="7"/>
  <c r="AZ163" i="7" s="1"/>
  <c r="AY163" i="7"/>
  <c r="AX197" i="7"/>
  <c r="AZ197" i="7" s="1"/>
  <c r="AY197" i="7"/>
  <c r="AX493" i="7"/>
  <c r="AZ493" i="7" s="1"/>
  <c r="AY493" i="7"/>
  <c r="AX315" i="7"/>
  <c r="AZ315" i="7" s="1"/>
  <c r="AY315" i="7"/>
  <c r="AX499" i="7"/>
  <c r="AZ499" i="7" s="1"/>
  <c r="AY499" i="7"/>
  <c r="AX6" i="7"/>
  <c r="AZ6" i="7" s="1"/>
  <c r="AY6" i="7"/>
  <c r="AX12" i="7"/>
  <c r="AZ12" i="7" s="1"/>
  <c r="AY12" i="7"/>
  <c r="AX80" i="7"/>
  <c r="AZ80" i="7" s="1"/>
  <c r="AY80" i="7"/>
  <c r="AX88" i="7"/>
  <c r="AZ88" i="7" s="1"/>
  <c r="AY88" i="7"/>
  <c r="AX314" i="7"/>
  <c r="AZ314" i="7" s="1"/>
  <c r="AY314" i="7"/>
  <c r="AX22" i="7"/>
  <c r="AZ22" i="7" s="1"/>
  <c r="AY22" i="7"/>
  <c r="AX38" i="7"/>
  <c r="AZ38" i="7" s="1"/>
  <c r="AY38" i="7"/>
  <c r="AX262" i="7"/>
  <c r="AZ262" i="7" s="1"/>
  <c r="AY262" i="7"/>
  <c r="AX278" i="7"/>
  <c r="AZ278" i="7" s="1"/>
  <c r="AY278" i="7"/>
  <c r="AX8" i="7"/>
  <c r="AZ8" i="7" s="1"/>
  <c r="AY8" i="7"/>
  <c r="AX28" i="7"/>
  <c r="AZ28" i="7" s="1"/>
  <c r="AY28" i="7"/>
  <c r="AX188" i="7"/>
  <c r="AZ188" i="7" s="1"/>
  <c r="AY188" i="7"/>
  <c r="AX419" i="7"/>
  <c r="AZ419" i="7" s="1"/>
  <c r="AY419" i="7"/>
  <c r="AX506" i="7"/>
  <c r="AZ506" i="7" s="1"/>
  <c r="AY506" i="7"/>
  <c r="AX505" i="7"/>
  <c r="AZ505" i="7" s="1"/>
  <c r="AY505" i="7"/>
  <c r="AX198" i="7"/>
  <c r="AZ198" i="7" s="1"/>
  <c r="AY198" i="7"/>
  <c r="AX218" i="7"/>
  <c r="AZ218" i="7" s="1"/>
  <c r="AY218" i="7"/>
  <c r="AX541" i="7"/>
  <c r="AZ541" i="7" s="1"/>
  <c r="AY541" i="7"/>
  <c r="AX280" i="7"/>
  <c r="AZ280" i="7" s="1"/>
  <c r="AY280" i="7"/>
  <c r="AX562" i="7"/>
  <c r="AZ562" i="7" s="1"/>
  <c r="AZ563" i="7" s="1"/>
  <c r="AZ564" i="7" s="1"/>
  <c r="AZ565" i="7" s="1"/>
  <c r="AY562" i="7"/>
  <c r="AY563" i="7" s="1"/>
  <c r="AX299" i="7"/>
  <c r="AZ299" i="7" s="1"/>
  <c r="AY299" i="7"/>
  <c r="AX162" i="7"/>
  <c r="AZ162" i="7" s="1"/>
  <c r="AY162" i="7"/>
  <c r="AX135" i="7"/>
  <c r="AZ135" i="7" s="1"/>
  <c r="AY135" i="7"/>
  <c r="AX14" i="7"/>
  <c r="AZ14" i="7" s="1"/>
  <c r="AY14" i="7"/>
  <c r="AX138" i="7"/>
  <c r="AZ138" i="7" s="1"/>
  <c r="AY138" i="7"/>
  <c r="AX283" i="7"/>
  <c r="AZ283" i="7" s="1"/>
  <c r="AY283" i="7"/>
  <c r="AX10" i="7"/>
  <c r="AZ10" i="7" s="1"/>
  <c r="AY10" i="7"/>
  <c r="AX300" i="7"/>
  <c r="AZ300" i="7" s="1"/>
  <c r="AY300" i="7"/>
  <c r="AX474" i="7"/>
  <c r="AZ474" i="7" s="1"/>
  <c r="AY474" i="7"/>
  <c r="AX59" i="7"/>
  <c r="AZ59" i="7" s="1"/>
  <c r="AY59" i="7"/>
  <c r="AX273" i="7"/>
  <c r="AZ273" i="7" s="1"/>
  <c r="AY273" i="7"/>
  <c r="AX34" i="7"/>
  <c r="AZ34" i="7" s="1"/>
  <c r="AY34" i="7"/>
  <c r="AX284" i="7"/>
  <c r="AZ284" i="7" s="1"/>
  <c r="AY284" i="7"/>
  <c r="BI293" i="7"/>
  <c r="BI553" i="7"/>
  <c r="BL553" i="7" s="1"/>
  <c r="W553" i="7" s="1"/>
  <c r="BI288" i="7"/>
  <c r="AK4" i="7"/>
  <c r="BK555" i="7"/>
  <c r="BL555" i="7" s="1"/>
  <c r="BI544" i="7"/>
  <c r="BI104" i="7"/>
  <c r="BJ285" i="7"/>
  <c r="BK554" i="7"/>
  <c r="BI291" i="7"/>
  <c r="BI132" i="7"/>
  <c r="BI286" i="7"/>
  <c r="BI558" i="7"/>
  <c r="BI549" i="7"/>
  <c r="BK556" i="7"/>
  <c r="BK564" i="7"/>
  <c r="BL564" i="7" s="1"/>
  <c r="W564" i="7" s="1"/>
  <c r="BI92" i="7"/>
  <c r="BI116" i="7"/>
  <c r="BK565" i="7"/>
  <c r="BI292" i="7"/>
  <c r="BI100" i="7"/>
  <c r="BI108" i="7"/>
  <c r="BI124" i="7"/>
  <c r="BI294" i="7"/>
  <c r="BI89" i="7"/>
  <c r="BK567" i="7"/>
  <c r="BL567" i="7" s="1"/>
  <c r="BI117" i="7"/>
  <c r="BI133" i="7"/>
  <c r="BI287" i="7"/>
  <c r="BI83" i="7"/>
  <c r="BI559" i="7"/>
  <c r="BI82" i="7"/>
  <c r="BI120" i="7"/>
  <c r="BK568" i="7"/>
  <c r="BI545" i="7"/>
  <c r="BK560" i="7"/>
  <c r="BI125" i="7"/>
  <c r="BI297" i="7"/>
  <c r="BI86" i="7"/>
  <c r="BI84" i="7"/>
  <c r="BI81" i="7"/>
  <c r="BI87" i="7"/>
  <c r="BI551" i="7"/>
  <c r="BI548" i="7"/>
  <c r="BK552" i="7"/>
  <c r="BL552" i="7" s="1"/>
  <c r="W552" i="7" s="1"/>
  <c r="BI101" i="7"/>
  <c r="BI298" i="7"/>
  <c r="BI289" i="7"/>
  <c r="BI85" i="7"/>
  <c r="BI96" i="7"/>
  <c r="BI112" i="7"/>
  <c r="BI128" i="7"/>
  <c r="BI290" i="7"/>
  <c r="BI93" i="7"/>
  <c r="BI109" i="7"/>
  <c r="BI566" i="7"/>
  <c r="BK97" i="7"/>
  <c r="BI97" i="7"/>
  <c r="BK113" i="7"/>
  <c r="BI113" i="7"/>
  <c r="BK129" i="7"/>
  <c r="BI129" i="7"/>
  <c r="BK563" i="7"/>
  <c r="BI563" i="7"/>
  <c r="BK105" i="7"/>
  <c r="BI105" i="7"/>
  <c r="BK121" i="7"/>
  <c r="BI121" i="7"/>
  <c r="BK557" i="7"/>
  <c r="BI557" i="7"/>
  <c r="BK546" i="7"/>
  <c r="BI546" i="7"/>
  <c r="BK547" i="7"/>
  <c r="BI547" i="7"/>
  <c r="BK95" i="7"/>
  <c r="BI95" i="7"/>
  <c r="BK103" i="7"/>
  <c r="BI103" i="7"/>
  <c r="BK111" i="7"/>
  <c r="BI111" i="7"/>
  <c r="BK119" i="7"/>
  <c r="BI119" i="7"/>
  <c r="BK127" i="7"/>
  <c r="BI127" i="7"/>
  <c r="BI90" i="7"/>
  <c r="BI114" i="7"/>
  <c r="BI134" i="7"/>
  <c r="BI102" i="7"/>
  <c r="BI110" i="7"/>
  <c r="BI122" i="7"/>
  <c r="BK561" i="7"/>
  <c r="BI561" i="7"/>
  <c r="BK543" i="7"/>
  <c r="BI543" i="7"/>
  <c r="BK91" i="7"/>
  <c r="BI91" i="7"/>
  <c r="BK99" i="7"/>
  <c r="BI99" i="7"/>
  <c r="BK107" i="7"/>
  <c r="BI107" i="7"/>
  <c r="BK115" i="7"/>
  <c r="BI115" i="7"/>
  <c r="BK123" i="7"/>
  <c r="BI123" i="7"/>
  <c r="BK131" i="7"/>
  <c r="BI131" i="7"/>
  <c r="BI94" i="7"/>
  <c r="BI126" i="7"/>
  <c r="BI98" i="7"/>
  <c r="BI106" i="7"/>
  <c r="BI118" i="7"/>
  <c r="BI130" i="7"/>
  <c r="AX5" i="7"/>
  <c r="AZ5" i="7" s="1"/>
  <c r="BL84" i="7" l="1"/>
  <c r="W84" i="7" s="1"/>
  <c r="AY272" i="7"/>
  <c r="AY564" i="7"/>
  <c r="BL543" i="7"/>
  <c r="W543" i="7" s="1"/>
  <c r="BL561" i="7"/>
  <c r="W561" i="7" s="1"/>
  <c r="BL547" i="7"/>
  <c r="W547" i="7" s="1"/>
  <c r="BL546" i="7"/>
  <c r="W546" i="7" s="1"/>
  <c r="BL557" i="7"/>
  <c r="W557" i="7" s="1"/>
  <c r="BL563" i="7"/>
  <c r="W563" i="7" s="1"/>
  <c r="BL87" i="7"/>
  <c r="W87" i="7" s="1"/>
  <c r="BL82" i="7"/>
  <c r="W82" i="7" s="1"/>
  <c r="BL83" i="7"/>
  <c r="W83" i="7" s="1"/>
  <c r="BL85" i="7"/>
  <c r="W85" i="7" s="1"/>
  <c r="BL81" i="7"/>
  <c r="W81" i="7" s="1"/>
  <c r="BL86" i="7"/>
  <c r="W86" i="7" s="1"/>
  <c r="BL551" i="7"/>
  <c r="W551" i="7" s="1"/>
  <c r="BL545" i="7"/>
  <c r="W545" i="7" s="1"/>
  <c r="BL559" i="7"/>
  <c r="W559" i="7" s="1"/>
  <c r="BL558" i="7"/>
  <c r="W558" i="7" s="1"/>
  <c r="BL554" i="7"/>
  <c r="W554" i="7" s="1"/>
  <c r="BL566" i="7"/>
  <c r="W566" i="7" s="1"/>
  <c r="BL548" i="7"/>
  <c r="W548" i="7" s="1"/>
  <c r="W567" i="7"/>
  <c r="BL549" i="7"/>
  <c r="W549" i="7" s="1"/>
  <c r="BL544" i="7"/>
  <c r="W544" i="7" s="1"/>
  <c r="W555" i="7"/>
  <c r="BL556" i="7"/>
  <c r="W556" i="7" s="1"/>
  <c r="BL565" i="7"/>
  <c r="W565" i="7" s="1"/>
  <c r="BL560" i="7"/>
  <c r="W560" i="7" s="1"/>
  <c r="BL568" i="7"/>
  <c r="W568" i="7" s="1"/>
  <c r="AX227" i="7"/>
  <c r="AX223" i="7"/>
  <c r="AX248" i="7"/>
  <c r="AZ248" i="7" s="1"/>
  <c r="AZ249" i="7" s="1"/>
  <c r="AZ250" i="7" s="1"/>
  <c r="AZ251" i="7" s="1"/>
  <c r="AZ252" i="7" s="1"/>
  <c r="AZ253" i="7" s="1"/>
  <c r="AZ566" i="7"/>
  <c r="AY565" i="7" l="1"/>
  <c r="AZ567" i="7"/>
  <c r="AZ254" i="7"/>
  <c r="AY566" i="7" l="1"/>
  <c r="AZ568" i="7"/>
  <c r="AY567" i="7" l="1"/>
  <c r="AY568" i="7" l="1"/>
  <c r="BV14" i="2" l="1"/>
  <c r="BV13" i="2"/>
  <c r="BV12" i="2"/>
  <c r="BV11" i="2"/>
  <c r="BV10" i="2"/>
  <c r="BV9" i="2"/>
  <c r="BV8" i="2"/>
  <c r="BV7" i="2"/>
  <c r="BV6" i="2"/>
  <c r="BV5" i="2"/>
  <c r="BV4" i="2"/>
  <c r="BV3" i="2"/>
  <c r="BV2" i="2"/>
  <c r="BR4" i="2"/>
  <c r="BR5" i="2" s="1"/>
  <c r="BR6" i="2" s="1"/>
  <c r="BR7" i="2" s="1"/>
  <c r="BR8" i="2" s="1"/>
  <c r="BR9" i="2" s="1"/>
  <c r="BR10" i="2" s="1"/>
  <c r="BR11" i="2" s="1"/>
  <c r="BR12" i="2" s="1"/>
  <c r="BR13" i="2" s="1"/>
  <c r="BR14" i="2" s="1"/>
  <c r="BR15" i="2" s="1"/>
  <c r="BR16" i="2" s="1"/>
  <c r="BR17" i="2" s="1"/>
  <c r="BR18" i="2" s="1"/>
  <c r="BR19" i="2" s="1"/>
  <c r="BR20" i="2" s="1"/>
  <c r="BR21" i="2" s="1"/>
  <c r="BR22" i="2" s="1"/>
  <c r="BR23" i="2" s="1"/>
  <c r="BR24" i="2" s="1"/>
  <c r="BR25" i="2" s="1"/>
  <c r="BR26" i="2" s="1"/>
  <c r="BR27" i="2" s="1"/>
  <c r="BR28" i="2" s="1"/>
  <c r="BR29" i="2" s="1"/>
  <c r="BR30" i="2" s="1"/>
  <c r="BR31" i="2" s="1"/>
  <c r="BR32" i="2" s="1"/>
  <c r="BR33" i="2" s="1"/>
  <c r="BR34" i="2" s="1"/>
  <c r="BR35" i="2" s="1"/>
  <c r="BR36" i="2" s="1"/>
  <c r="BR37" i="2" s="1"/>
  <c r="BR38" i="2" s="1"/>
  <c r="BR39" i="2" s="1"/>
  <c r="BR40" i="2" s="1"/>
  <c r="BR41" i="2" s="1"/>
  <c r="BR42" i="2" s="1"/>
  <c r="BR43" i="2" s="1"/>
  <c r="BR44" i="2" s="1"/>
  <c r="BR45" i="2" s="1"/>
  <c r="BR46" i="2" s="1"/>
  <c r="BR47" i="2" s="1"/>
  <c r="BR48" i="2" s="1"/>
  <c r="BR49" i="2" s="1"/>
  <c r="BR50" i="2" s="1"/>
  <c r="BR51" i="2" s="1"/>
  <c r="BR52" i="2" s="1"/>
  <c r="BR53" i="2" s="1"/>
  <c r="BR54" i="2" s="1"/>
  <c r="BR55" i="2" s="1"/>
  <c r="BR56" i="2" s="1"/>
  <c r="BR57" i="2" s="1"/>
  <c r="BR58" i="2" s="1"/>
  <c r="BR59" i="2" s="1"/>
  <c r="BR60" i="2" s="1"/>
  <c r="BR61" i="2" s="1"/>
  <c r="BR62" i="2" s="1"/>
  <c r="BR63" i="2" s="1"/>
  <c r="BR64" i="2" s="1"/>
  <c r="BR65" i="2" s="1"/>
  <c r="BR66" i="2" s="1"/>
  <c r="BR67" i="2" s="1"/>
  <c r="BR68" i="2" s="1"/>
  <c r="BR69" i="2" s="1"/>
  <c r="BR70" i="2" s="1"/>
  <c r="BR71" i="2" s="1"/>
  <c r="BR72" i="2" s="1"/>
  <c r="BR73" i="2" s="1"/>
  <c r="BR74" i="2" s="1"/>
  <c r="BR75" i="2" s="1"/>
  <c r="BR76" i="2" s="1"/>
  <c r="BR77" i="2" s="1"/>
  <c r="BR78" i="2" s="1"/>
  <c r="BR79" i="2" s="1"/>
  <c r="BR80" i="2" s="1"/>
  <c r="BR81" i="2" s="1"/>
  <c r="BR82" i="2" s="1"/>
  <c r="BR83" i="2" s="1"/>
  <c r="BR84" i="2" s="1"/>
  <c r="BR85" i="2" s="1"/>
  <c r="BR86" i="2" s="1"/>
  <c r="BR87" i="2" s="1"/>
  <c r="BR88" i="2" s="1"/>
  <c r="BR89" i="2" s="1"/>
  <c r="BR90" i="2" s="1"/>
  <c r="BR91" i="2" s="1"/>
  <c r="BR92" i="2" s="1"/>
  <c r="BR93" i="2" s="1"/>
  <c r="BR94" i="2" s="1"/>
  <c r="BR95" i="2" s="1"/>
  <c r="BR96" i="2" s="1"/>
  <c r="BR97" i="2" s="1"/>
  <c r="BR98" i="2" s="1"/>
  <c r="BR99" i="2" s="1"/>
  <c r="BR100" i="2" s="1"/>
  <c r="BR101" i="2" s="1"/>
  <c r="BR102" i="2" s="1"/>
  <c r="BN398" i="7" l="1"/>
  <c r="BN400" i="7"/>
  <c r="BN402" i="7"/>
  <c r="BN384" i="7"/>
  <c r="BN386" i="7"/>
  <c r="BN388" i="7"/>
  <c r="BN391" i="7"/>
  <c r="BN392" i="7"/>
  <c r="BN393" i="7"/>
  <c r="BN394" i="7"/>
  <c r="BN395" i="7"/>
  <c r="BN397" i="7"/>
  <c r="BN401" i="7"/>
  <c r="BN396" i="7"/>
  <c r="BN399" i="7"/>
  <c r="BN383" i="7"/>
  <c r="BN385" i="7"/>
  <c r="BN387" i="7"/>
  <c r="BN389" i="7"/>
  <c r="BN390" i="7"/>
  <c r="BN331" i="7"/>
  <c r="BN333" i="7"/>
  <c r="BN335" i="7"/>
  <c r="BN337" i="7"/>
  <c r="BN350" i="7"/>
  <c r="BN353" i="7"/>
  <c r="BN355" i="7"/>
  <c r="BN358" i="7"/>
  <c r="BN360" i="7"/>
  <c r="BN351" i="7"/>
  <c r="BN363" i="7"/>
  <c r="BN365" i="7"/>
  <c r="BN367" i="7"/>
  <c r="BN332" i="7"/>
  <c r="BN334" i="7"/>
  <c r="BN336" i="7"/>
  <c r="BN349" i="7"/>
  <c r="BN352" i="7"/>
  <c r="BN354" i="7"/>
  <c r="BN356" i="7"/>
  <c r="BN357" i="7"/>
  <c r="BN359" i="7"/>
  <c r="BN361" i="7"/>
  <c r="BN362" i="7"/>
  <c r="BN364" i="7"/>
  <c r="BN366" i="7"/>
  <c r="BN368" i="7"/>
  <c r="BN13" i="7"/>
  <c r="BN11" i="7"/>
  <c r="BN9" i="7"/>
  <c r="BN7" i="7"/>
  <c r="BN566" i="7"/>
  <c r="BN544" i="7"/>
  <c r="BN548" i="7"/>
  <c r="BN554" i="7"/>
  <c r="BN558" i="7"/>
  <c r="BN563" i="7"/>
  <c r="BN567" i="7"/>
  <c r="BN564" i="7"/>
  <c r="BN568" i="7"/>
  <c r="BN546" i="7"/>
  <c r="BN552" i="7"/>
  <c r="BN556" i="7"/>
  <c r="BN560" i="7"/>
  <c r="BN565" i="7"/>
  <c r="BN543" i="7"/>
  <c r="BN547" i="7"/>
  <c r="BN551" i="7"/>
  <c r="BN555" i="7"/>
  <c r="BN559" i="7"/>
  <c r="BN545" i="7"/>
  <c r="BN549" i="7"/>
  <c r="BN553" i="7"/>
  <c r="BN557" i="7"/>
  <c r="BN561" i="7"/>
  <c r="BN82" i="7"/>
  <c r="BN86" i="7"/>
  <c r="BN85" i="7"/>
  <c r="BN84" i="7"/>
  <c r="BN83" i="7"/>
  <c r="BN81" i="7"/>
  <c r="BN87" i="7"/>
  <c r="BN150" i="7"/>
  <c r="BN154" i="7"/>
  <c r="BN270" i="7"/>
  <c r="BN149" i="7"/>
  <c r="BN155" i="7"/>
  <c r="BN159" i="7"/>
  <c r="BN271" i="7"/>
  <c r="BN152" i="7"/>
  <c r="BN160" i="7"/>
  <c r="BN272" i="7"/>
  <c r="BN151" i="7"/>
  <c r="BN157" i="7"/>
  <c r="BN161" i="7"/>
  <c r="BN269" i="7"/>
  <c r="BN145" i="7"/>
  <c r="BN142" i="7"/>
  <c r="BN140" i="7"/>
  <c r="BN143" i="7"/>
  <c r="BN146" i="7"/>
  <c r="BN141" i="7"/>
  <c r="BN144" i="7"/>
  <c r="BN147" i="7"/>
  <c r="BN189" i="7"/>
  <c r="BN190" i="7"/>
  <c r="BN192" i="7"/>
  <c r="BN191" i="7"/>
  <c r="F95" i="3" l="1"/>
  <c r="F94" i="3"/>
  <c r="F93" i="3"/>
  <c r="F92" i="3"/>
  <c r="F91" i="3"/>
  <c r="E93" i="3"/>
  <c r="E91" i="3"/>
  <c r="E94" i="3"/>
  <c r="E92" i="3"/>
  <c r="D95" i="3"/>
  <c r="D94" i="3"/>
  <c r="D93" i="3"/>
  <c r="D92" i="3"/>
  <c r="D91" i="3"/>
  <c r="G95" i="3" l="1"/>
  <c r="G93" i="3"/>
  <c r="G92" i="3"/>
  <c r="G94" i="3"/>
  <c r="G91" i="3"/>
  <c r="H91" i="3" l="1"/>
  <c r="H92" i="3"/>
  <c r="H93" i="3"/>
  <c r="H94" i="3"/>
  <c r="H95" i="3"/>
  <c r="Y299" i="7" l="1"/>
  <c r="AB299" i="7" s="1"/>
  <c r="Y300" i="7"/>
  <c r="AB300" i="7" s="1"/>
  <c r="AA12" i="7"/>
  <c r="AA311" i="7"/>
  <c r="AA309" i="7"/>
  <c r="AA303" i="7"/>
  <c r="AA46" i="7"/>
  <c r="AA41" i="7"/>
  <c r="AA192" i="7"/>
  <c r="AA44" i="7"/>
  <c r="AA301" i="7"/>
  <c r="AA189" i="7"/>
  <c r="AA6" i="7"/>
  <c r="AA308" i="7"/>
  <c r="AA38" i="7"/>
  <c r="AA14" i="7"/>
  <c r="AA312" i="7"/>
  <c r="AA306" i="7"/>
  <c r="AA40" i="7"/>
  <c r="AA34" i="7"/>
  <c r="AA28" i="7"/>
  <c r="AA5" i="7"/>
  <c r="AA27" i="7"/>
  <c r="AA190" i="7"/>
  <c r="AA47" i="7"/>
  <c r="AA10" i="7"/>
  <c r="AA304" i="7"/>
  <c r="AA42" i="7"/>
  <c r="AA8" i="7"/>
  <c r="AA307" i="7"/>
  <c r="AA59" i="7"/>
  <c r="AA313" i="7"/>
  <c r="AA315" i="7"/>
  <c r="AA191" i="7"/>
  <c r="AA26" i="7"/>
  <c r="AA310" i="7"/>
  <c r="AA61" i="7"/>
  <c r="AA305" i="7"/>
  <c r="AA314" i="7"/>
  <c r="AA43" i="7"/>
  <c r="AA302" i="7"/>
  <c r="AA193" i="7"/>
  <c r="AA45" i="7"/>
  <c r="AP45" i="7" l="1"/>
  <c r="AP193" i="7"/>
  <c r="AP302" i="7"/>
  <c r="AP43" i="7"/>
  <c r="AP314" i="7"/>
  <c r="AP305" i="7"/>
  <c r="AP61" i="7"/>
  <c r="AP310" i="7"/>
  <c r="AP26" i="7"/>
  <c r="AP191" i="7"/>
  <c r="AP315" i="7"/>
  <c r="AP313" i="7"/>
  <c r="AP59" i="7"/>
  <c r="AP307" i="7"/>
  <c r="AP8" i="7"/>
  <c r="AP42" i="7"/>
  <c r="AP304" i="7"/>
  <c r="AP10" i="7"/>
  <c r="AP47" i="7"/>
  <c r="AP190" i="7"/>
  <c r="AP27" i="7"/>
  <c r="AP5" i="7"/>
  <c r="AP28" i="7"/>
  <c r="AP34" i="7"/>
  <c r="AP40" i="7"/>
  <c r="AP306" i="7"/>
  <c r="AP312" i="7"/>
  <c r="AP14" i="7"/>
  <c r="AP38" i="7"/>
  <c r="AP308" i="7"/>
  <c r="AP6" i="7"/>
  <c r="AP189" i="7"/>
  <c r="AP301" i="7"/>
  <c r="AP44" i="7"/>
  <c r="AP192" i="7"/>
  <c r="AP41" i="7"/>
  <c r="AP46" i="7"/>
  <c r="AP303" i="7"/>
  <c r="AP309" i="7"/>
  <c r="AP311" i="7"/>
  <c r="AP12" i="7"/>
  <c r="AW234" i="7"/>
  <c r="AW531" i="7"/>
  <c r="AW219" i="7"/>
  <c r="AW302" i="7"/>
  <c r="AW165" i="7"/>
  <c r="AW527" i="7"/>
  <c r="AW524" i="7"/>
  <c r="AW542" i="7"/>
  <c r="AW319" i="7"/>
  <c r="AW467" i="7"/>
  <c r="AW295" i="7"/>
  <c r="AW158" i="7"/>
  <c r="AW153" i="7"/>
  <c r="AW550" i="7"/>
  <c r="AW308" i="7"/>
  <c r="Y14" i="7"/>
  <c r="AB14" i="7" s="1"/>
  <c r="Y10" i="7"/>
  <c r="AB10" i="7" s="1"/>
  <c r="Y6" i="7"/>
  <c r="Y40" i="7"/>
  <c r="AB40" i="7" s="1"/>
  <c r="Y28" i="7"/>
  <c r="AB28" i="7" s="1"/>
  <c r="Y527" i="7"/>
  <c r="AB527" i="7" s="1"/>
  <c r="Y505" i="7"/>
  <c r="AB505" i="7" s="1"/>
  <c r="Y499" i="7"/>
  <c r="AB499" i="7" s="1"/>
  <c r="Y493" i="7"/>
  <c r="AB493" i="7" s="1"/>
  <c r="Y419" i="7"/>
  <c r="AB419" i="7" s="1"/>
  <c r="Y338" i="7"/>
  <c r="AB338" i="7" s="1"/>
  <c r="Y319" i="7"/>
  <c r="AB319" i="7" s="1"/>
  <c r="Y315" i="7"/>
  <c r="AB315" i="7" s="1"/>
  <c r="Y295" i="7"/>
  <c r="AB295" i="7" s="1"/>
  <c r="Y273" i="7"/>
  <c r="AB273" i="7" s="1"/>
  <c r="Y241" i="7"/>
  <c r="AB241" i="7" s="1"/>
  <c r="Y193" i="7"/>
  <c r="AB193" i="7" s="1"/>
  <c r="Y163" i="7"/>
  <c r="AB163" i="7" s="1"/>
  <c r="Y562" i="7"/>
  <c r="AB562" i="7" s="1"/>
  <c r="Y550" i="7"/>
  <c r="AB550" i="7" s="1"/>
  <c r="Y494" i="7"/>
  <c r="AB494" i="7" s="1"/>
  <c r="Y486" i="7"/>
  <c r="AB486" i="7" s="1"/>
  <c r="Y420" i="7"/>
  <c r="AB420" i="7" s="1"/>
  <c r="Y410" i="7"/>
  <c r="AB410" i="7" s="1"/>
  <c r="Y284" i="7"/>
  <c r="AB284" i="7" s="1"/>
  <c r="Y278" i="7"/>
  <c r="AB278" i="7" s="1"/>
  <c r="Y268" i="7"/>
  <c r="AB268" i="7" s="1"/>
  <c r="Y248" i="7"/>
  <c r="AB248" i="7" s="1"/>
  <c r="Y234" i="7"/>
  <c r="AB234" i="7" s="1"/>
  <c r="Y198" i="7"/>
  <c r="AB198" i="7" s="1"/>
  <c r="Y188" i="7"/>
  <c r="AB188" i="7" s="1"/>
  <c r="Y174" i="7"/>
  <c r="AB174" i="7" s="1"/>
  <c r="Y170" i="7"/>
  <c r="AB170" i="7" s="1"/>
  <c r="Y88" i="7"/>
  <c r="AB88" i="7" s="1"/>
  <c r="Y80" i="7"/>
  <c r="AB80" i="7" s="1"/>
  <c r="Y59" i="7"/>
  <c r="AB59" i="7" s="1"/>
  <c r="Y12" i="7"/>
  <c r="AB12" i="7" s="1"/>
  <c r="Y8" i="7"/>
  <c r="AB8" i="7" s="1"/>
  <c r="Y46" i="7"/>
  <c r="AB46" i="7" s="1"/>
  <c r="Y38" i="7"/>
  <c r="AB38" i="7" s="1"/>
  <c r="Y34" i="7"/>
  <c r="AB34" i="7" s="1"/>
  <c r="Y22" i="7"/>
  <c r="AB22" i="7" s="1"/>
  <c r="Y5" i="7"/>
  <c r="M5" i="7" s="1"/>
  <c r="M6" i="7" s="1"/>
  <c r="Y541" i="7"/>
  <c r="AB541" i="7" s="1"/>
  <c r="Y537" i="7"/>
  <c r="AB537" i="7" s="1"/>
  <c r="Y531" i="7"/>
  <c r="AB531" i="7" s="1"/>
  <c r="Y475" i="7"/>
  <c r="AB475" i="7" s="1"/>
  <c r="Y467" i="7"/>
  <c r="AB467" i="7" s="1"/>
  <c r="Y403" i="7"/>
  <c r="AB403" i="7" s="1"/>
  <c r="Y323" i="7"/>
  <c r="AB323" i="7" s="1"/>
  <c r="Y283" i="7"/>
  <c r="AB283" i="7" s="1"/>
  <c r="Y255" i="7"/>
  <c r="AB255" i="7" s="1"/>
  <c r="Y227" i="7"/>
  <c r="AB227" i="7" s="1"/>
  <c r="Y219" i="7"/>
  <c r="AB219" i="7" s="1"/>
  <c r="Y197" i="7"/>
  <c r="AB197" i="7" s="1"/>
  <c r="Y165" i="7"/>
  <c r="AB165" i="7" s="1"/>
  <c r="Y153" i="7"/>
  <c r="AB153" i="7" s="1"/>
  <c r="Y139" i="7"/>
  <c r="AB139" i="7" s="1"/>
  <c r="Y135" i="7"/>
  <c r="AB135" i="7" s="1"/>
  <c r="Y542" i="7"/>
  <c r="AB542" i="7" s="1"/>
  <c r="Y524" i="7"/>
  <c r="AB524" i="7" s="1"/>
  <c r="Y506" i="7"/>
  <c r="AB506" i="7" s="1"/>
  <c r="Y474" i="7"/>
  <c r="AB474" i="7" s="1"/>
  <c r="Y470" i="7"/>
  <c r="AB470" i="7" s="1"/>
  <c r="Y369" i="7"/>
  <c r="AB369" i="7" s="1"/>
  <c r="Y324" i="7"/>
  <c r="AB324" i="7" s="1"/>
  <c r="Y314" i="7"/>
  <c r="AB314" i="7" s="1"/>
  <c r="Y308" i="7"/>
  <c r="AB308" i="7" s="1"/>
  <c r="Y302" i="7"/>
  <c r="AB302" i="7" s="1"/>
  <c r="Y262" i="7"/>
  <c r="AB262" i="7" s="1"/>
  <c r="Y230" i="7"/>
  <c r="AB230" i="7" s="1"/>
  <c r="Y218" i="7"/>
  <c r="AB218" i="7" s="1"/>
  <c r="Y162" i="7"/>
  <c r="AB162" i="7" s="1"/>
  <c r="Y158" i="7"/>
  <c r="AB158" i="7" s="1"/>
  <c r="Y156" i="7"/>
  <c r="AB156" i="7" s="1"/>
  <c r="Y148" i="7"/>
  <c r="AB148" i="7" s="1"/>
  <c r="Y138" i="7"/>
  <c r="AB138" i="7" s="1"/>
  <c r="Z550" i="7"/>
  <c r="Z6" i="7"/>
  <c r="Y223" i="7"/>
  <c r="AB223" i="7" s="1"/>
  <c r="AA22" i="7"/>
  <c r="AP22" i="7" l="1"/>
  <c r="AW301" i="7"/>
  <c r="AW41" i="7"/>
  <c r="AW27" i="7"/>
  <c r="AW42" i="7"/>
  <c r="AW45" i="7"/>
  <c r="L5" i="7"/>
  <c r="L6" i="7" s="1"/>
  <c r="AB6" i="7"/>
  <c r="AK6" i="7" s="1"/>
  <c r="AB5" i="7"/>
  <c r="Z223" i="7"/>
  <c r="Z474" i="7"/>
  <c r="Z135" i="7"/>
  <c r="Z153" i="7"/>
  <c r="Z197" i="7"/>
  <c r="Z227" i="7"/>
  <c r="Z475" i="7"/>
  <c r="Z5" i="7"/>
  <c r="Z486" i="7"/>
  <c r="Z163" i="7"/>
  <c r="Z241" i="7"/>
  <c r="Z295" i="7"/>
  <c r="Z419" i="7"/>
  <c r="Z499" i="7"/>
  <c r="Z10" i="7"/>
  <c r="Z324" i="7"/>
  <c r="Z506" i="7"/>
  <c r="Z542" i="7"/>
  <c r="Z139" i="7"/>
  <c r="Z219" i="7"/>
  <c r="Z255" i="7"/>
  <c r="Z323" i="7"/>
  <c r="Z467" i="7"/>
  <c r="Z541" i="7"/>
  <c r="Z8" i="7"/>
  <c r="Z59" i="7"/>
  <c r="Z494" i="7"/>
  <c r="Z562" i="7"/>
  <c r="Z193" i="7"/>
  <c r="Z315" i="7"/>
  <c r="Z493" i="7"/>
  <c r="Z14" i="7"/>
  <c r="AK14" i="7" s="1"/>
  <c r="Z12" i="7"/>
  <c r="AK12" i="7" s="1"/>
  <c r="Z165" i="7"/>
  <c r="Z470" i="7"/>
  <c r="Z158" i="7"/>
  <c r="Z170" i="7"/>
  <c r="Z230" i="7"/>
  <c r="Z314" i="7"/>
  <c r="AK314" i="7" s="1"/>
  <c r="Z283" i="7"/>
  <c r="Z319" i="7"/>
  <c r="Z148" i="7"/>
  <c r="Z505" i="7"/>
  <c r="Z537" i="7"/>
  <c r="Z138" i="7"/>
  <c r="Z162" i="7"/>
  <c r="Z174" i="7"/>
  <c r="Z198" i="7"/>
  <c r="Z234" i="7"/>
  <c r="Z262" i="7"/>
  <c r="Z302" i="7"/>
  <c r="AK302" i="7" s="1"/>
  <c r="Z34" i="7"/>
  <c r="AK34" i="7" s="1"/>
  <c r="Z46" i="7"/>
  <c r="AK46" i="7" s="1"/>
  <c r="Z524" i="7"/>
  <c r="Z299" i="7"/>
  <c r="Z188" i="7"/>
  <c r="Z80" i="7"/>
  <c r="Z268" i="7"/>
  <c r="Z284" i="7"/>
  <c r="Z40" i="7"/>
  <c r="AK40" i="7" s="1"/>
  <c r="Z218" i="7"/>
  <c r="Z278" i="7"/>
  <c r="Z38" i="7"/>
  <c r="AK38" i="7" s="1"/>
  <c r="Z420" i="7"/>
  <c r="Z273" i="7"/>
  <c r="Z88" i="7"/>
  <c r="Z156" i="7"/>
  <c r="Z308" i="7"/>
  <c r="AK308" i="7" s="1"/>
  <c r="Z527" i="7"/>
  <c r="Z248" i="7"/>
  <c r="Z300" i="7"/>
  <c r="Z28" i="7"/>
  <c r="AK28" i="7" s="1"/>
  <c r="Z531" i="7"/>
  <c r="AA23" i="7"/>
  <c r="AP23" i="7" l="1"/>
  <c r="AK10" i="7"/>
  <c r="AK315" i="7"/>
  <c r="AK193" i="7"/>
  <c r="AK59" i="7"/>
  <c r="AK8" i="7"/>
  <c r="AK5" i="7"/>
  <c r="Z22" i="7"/>
  <c r="AK22" i="7" s="1"/>
  <c r="AA24" i="7"/>
  <c r="AP24" i="7" l="1"/>
  <c r="E36" i="3"/>
  <c r="E35" i="3"/>
  <c r="E34" i="3"/>
  <c r="E33" i="3"/>
  <c r="E32" i="3"/>
  <c r="E31" i="3"/>
  <c r="E30" i="3"/>
  <c r="E29" i="3"/>
  <c r="E28" i="3"/>
  <c r="E27" i="3"/>
  <c r="AA25" i="7"/>
  <c r="AP25" i="7" l="1"/>
  <c r="E37" i="3"/>
  <c r="AW338" i="7" l="1"/>
  <c r="F2" i="2"/>
  <c r="F3" i="2"/>
  <c r="F4" i="2"/>
  <c r="F14" i="2"/>
  <c r="F13" i="2"/>
  <c r="F12" i="2"/>
  <c r="F11" i="2"/>
  <c r="F10" i="2"/>
  <c r="F9" i="2"/>
  <c r="F8" i="2"/>
  <c r="F7" i="2"/>
  <c r="F5" i="2"/>
  <c r="F6" i="2"/>
  <c r="D55" i="3"/>
  <c r="D41" i="3"/>
  <c r="AA26" i="3"/>
  <c r="AG26" i="3" s="1"/>
  <c r="AM26" i="3" s="1"/>
  <c r="AS26" i="3" s="1"/>
  <c r="AY26" i="3" s="1"/>
  <c r="BE26" i="3" s="1"/>
  <c r="BK26" i="3" s="1"/>
  <c r="BQ26" i="3" s="1"/>
  <c r="BW26" i="3" s="1"/>
  <c r="CC26" i="3" s="1"/>
  <c r="CI26" i="3" s="1"/>
  <c r="CO26" i="3" s="1"/>
  <c r="CU26" i="3" s="1"/>
  <c r="DA26" i="3" s="1"/>
  <c r="DG26" i="3" s="1"/>
  <c r="DM26" i="3" s="1"/>
  <c r="DS26" i="3" s="1"/>
  <c r="DY26" i="3" s="1"/>
  <c r="EE26" i="3" s="1"/>
  <c r="EK26" i="3" s="1"/>
  <c r="EQ26" i="3" s="1"/>
  <c r="EW26" i="3" s="1"/>
  <c r="FC26" i="3" s="1"/>
  <c r="FI26" i="3" s="1"/>
  <c r="FO26" i="3" s="1"/>
  <c r="FU26" i="3" s="1"/>
  <c r="GA26" i="3" s="1"/>
  <c r="GG26" i="3" s="1"/>
  <c r="GM26" i="3" s="1"/>
  <c r="GS26" i="3" s="1"/>
  <c r="GY26" i="3" s="1"/>
  <c r="HE26" i="3" s="1"/>
  <c r="HK26" i="3" s="1"/>
  <c r="HQ26" i="3" s="1"/>
  <c r="HW26" i="3" s="1"/>
  <c r="IC26" i="3" s="1"/>
  <c r="II26" i="3" s="1"/>
  <c r="IO26" i="3" s="1"/>
  <c r="IU26" i="3" s="1"/>
  <c r="JA26" i="3" s="1"/>
  <c r="JG26" i="3" s="1"/>
  <c r="JM26" i="3" s="1"/>
  <c r="JS26" i="3" s="1"/>
  <c r="JY26" i="3" s="1"/>
  <c r="KE26" i="3" s="1"/>
  <c r="KK26" i="3" s="1"/>
  <c r="KQ26" i="3" s="1"/>
  <c r="KW26" i="3" s="1"/>
  <c r="LC26" i="3" s="1"/>
  <c r="LI26" i="3" s="1"/>
  <c r="D20" i="3"/>
  <c r="AB9" i="2"/>
  <c r="AA9" i="2"/>
  <c r="AB7" i="2"/>
  <c r="AB5" i="2"/>
  <c r="B36" i="3"/>
  <c r="I36" i="3" s="1"/>
  <c r="B35" i="3"/>
  <c r="I35" i="3" s="1"/>
  <c r="B34" i="3"/>
  <c r="I34" i="3" s="1"/>
  <c r="B33" i="3"/>
  <c r="I33" i="3" s="1"/>
  <c r="B32" i="3"/>
  <c r="I32" i="3" s="1"/>
  <c r="B31" i="3"/>
  <c r="I31" i="3" s="1"/>
  <c r="B30" i="3"/>
  <c r="I30" i="3" s="1"/>
  <c r="B29" i="3"/>
  <c r="I29" i="3" s="1"/>
  <c r="B28" i="3"/>
  <c r="I28" i="3" s="1"/>
  <c r="B27" i="3"/>
  <c r="I27" i="3" s="1"/>
  <c r="B2" i="6"/>
  <c r="C2" i="6" s="1"/>
  <c r="E2" i="6" s="1"/>
  <c r="D8" i="3"/>
  <c r="AO568" i="7" l="1"/>
  <c r="AO566" i="7"/>
  <c r="AO564" i="7"/>
  <c r="AO562" i="7"/>
  <c r="AO560" i="7"/>
  <c r="AO558" i="7"/>
  <c r="AO556" i="7"/>
  <c r="AO554" i="7"/>
  <c r="AO552" i="7"/>
  <c r="AO550" i="7"/>
  <c r="AO548" i="7"/>
  <c r="AO546" i="7"/>
  <c r="AO544" i="7"/>
  <c r="AO542" i="7"/>
  <c r="AO540" i="7"/>
  <c r="AO538" i="7"/>
  <c r="AO536" i="7"/>
  <c r="AO534" i="7"/>
  <c r="AO532" i="7"/>
  <c r="AO530" i="7"/>
  <c r="AO528" i="7"/>
  <c r="AO526" i="7"/>
  <c r="AO524" i="7"/>
  <c r="AO522" i="7"/>
  <c r="AO520" i="7"/>
  <c r="AO518" i="7"/>
  <c r="AO516" i="7"/>
  <c r="AO514" i="7"/>
  <c r="AO512" i="7"/>
  <c r="AO510" i="7"/>
  <c r="AO508" i="7"/>
  <c r="AO506" i="7"/>
  <c r="AO504" i="7"/>
  <c r="AO502" i="7"/>
  <c r="AO500" i="7"/>
  <c r="AO498" i="7"/>
  <c r="AO496" i="7"/>
  <c r="AO494" i="7"/>
  <c r="AO492" i="7"/>
  <c r="AO490" i="7"/>
  <c r="AO488" i="7"/>
  <c r="AO486" i="7"/>
  <c r="AO484" i="7"/>
  <c r="AO482" i="7"/>
  <c r="AO480" i="7"/>
  <c r="AO478" i="7"/>
  <c r="AO476" i="7"/>
  <c r="AO474" i="7"/>
  <c r="AO472" i="7"/>
  <c r="AO470" i="7"/>
  <c r="AO468" i="7"/>
  <c r="AO466" i="7"/>
  <c r="AO464" i="7"/>
  <c r="AO462" i="7"/>
  <c r="AO460" i="7"/>
  <c r="AO458" i="7"/>
  <c r="AO456" i="7"/>
  <c r="AO454" i="7"/>
  <c r="AO452" i="7"/>
  <c r="AO450" i="7"/>
  <c r="AO448" i="7"/>
  <c r="AO446" i="7"/>
  <c r="AO444" i="7"/>
  <c r="AO442" i="7"/>
  <c r="AO440" i="7"/>
  <c r="AO438" i="7"/>
  <c r="AO436" i="7"/>
  <c r="AO434" i="7"/>
  <c r="AO432" i="7"/>
  <c r="AO430" i="7"/>
  <c r="AO428" i="7"/>
  <c r="AO426" i="7"/>
  <c r="AO424" i="7"/>
  <c r="AO422" i="7"/>
  <c r="AO420" i="7"/>
  <c r="AO418" i="7"/>
  <c r="AO416" i="7"/>
  <c r="AO414" i="7"/>
  <c r="AO412" i="7"/>
  <c r="AO410" i="7"/>
  <c r="AO408" i="7"/>
  <c r="AO406" i="7"/>
  <c r="AO404" i="7"/>
  <c r="AO402" i="7"/>
  <c r="AO400" i="7"/>
  <c r="AO398" i="7"/>
  <c r="AO396" i="7"/>
  <c r="AO394" i="7"/>
  <c r="AO392" i="7"/>
  <c r="AO390" i="7"/>
  <c r="AO388" i="7"/>
  <c r="AO386" i="7"/>
  <c r="AO384" i="7"/>
  <c r="AO382" i="7"/>
  <c r="AO380" i="7"/>
  <c r="AO378" i="7"/>
  <c r="AO376" i="7"/>
  <c r="AO374" i="7"/>
  <c r="AO372" i="7"/>
  <c r="AO370" i="7"/>
  <c r="AO368" i="7"/>
  <c r="AO366" i="7"/>
  <c r="AO364" i="7"/>
  <c r="AO362" i="7"/>
  <c r="AO360" i="7"/>
  <c r="AO358" i="7"/>
  <c r="AO356" i="7"/>
  <c r="AO354" i="7"/>
  <c r="AO352" i="7"/>
  <c r="AO350" i="7"/>
  <c r="AO348" i="7"/>
  <c r="AO346" i="7"/>
  <c r="AO344" i="7"/>
  <c r="AO342" i="7"/>
  <c r="AO340" i="7"/>
  <c r="AO338" i="7"/>
  <c r="AO336" i="7"/>
  <c r="AO334" i="7"/>
  <c r="AO332" i="7"/>
  <c r="AO330" i="7"/>
  <c r="AO328" i="7"/>
  <c r="AO326" i="7"/>
  <c r="AO323" i="7"/>
  <c r="AO321" i="7"/>
  <c r="AO319" i="7"/>
  <c r="AO317" i="7"/>
  <c r="AO315" i="7"/>
  <c r="AO313" i="7"/>
  <c r="AO311" i="7"/>
  <c r="AO309" i="7"/>
  <c r="AO307" i="7"/>
  <c r="AO305" i="7"/>
  <c r="AO303" i="7"/>
  <c r="AO301" i="7"/>
  <c r="AO299" i="7"/>
  <c r="AO297" i="7"/>
  <c r="AO295" i="7"/>
  <c r="AO293" i="7"/>
  <c r="AO291" i="7"/>
  <c r="AO289" i="7"/>
  <c r="AO287" i="7"/>
  <c r="AO285" i="7"/>
  <c r="AO283" i="7"/>
  <c r="AO281" i="7"/>
  <c r="AO279" i="7"/>
  <c r="AO277" i="7"/>
  <c r="AO275" i="7"/>
  <c r="AO273" i="7"/>
  <c r="AO271" i="7"/>
  <c r="AO269" i="7"/>
  <c r="AO267" i="7"/>
  <c r="AO265" i="7"/>
  <c r="AO263" i="7"/>
  <c r="AO261" i="7"/>
  <c r="AO259" i="7"/>
  <c r="AO257" i="7"/>
  <c r="AO255" i="7"/>
  <c r="AO253" i="7"/>
  <c r="AO251" i="7"/>
  <c r="AO249" i="7"/>
  <c r="AO247" i="7"/>
  <c r="AO245" i="7"/>
  <c r="AO243" i="7"/>
  <c r="AO241" i="7"/>
  <c r="AO239" i="7"/>
  <c r="AO237" i="7"/>
  <c r="AO235" i="7"/>
  <c r="AO233" i="7"/>
  <c r="AO231" i="7"/>
  <c r="AO229" i="7"/>
  <c r="AO567" i="7"/>
  <c r="AO563" i="7"/>
  <c r="AO559" i="7"/>
  <c r="AO555" i="7"/>
  <c r="AO551" i="7"/>
  <c r="AO547" i="7"/>
  <c r="AO543" i="7"/>
  <c r="AO539" i="7"/>
  <c r="AO535" i="7"/>
  <c r="AO531" i="7"/>
  <c r="AO527" i="7"/>
  <c r="AO523" i="7"/>
  <c r="AO519" i="7"/>
  <c r="AO515" i="7"/>
  <c r="AO511" i="7"/>
  <c r="AO507" i="7"/>
  <c r="AO503" i="7"/>
  <c r="AO499" i="7"/>
  <c r="AO495" i="7"/>
  <c r="AO491" i="7"/>
  <c r="AO487" i="7"/>
  <c r="AO483" i="7"/>
  <c r="AO479" i="7"/>
  <c r="AO475" i="7"/>
  <c r="AO471" i="7"/>
  <c r="AO467" i="7"/>
  <c r="AO463" i="7"/>
  <c r="AO459" i="7"/>
  <c r="AO455" i="7"/>
  <c r="AO451" i="7"/>
  <c r="AO447" i="7"/>
  <c r="AO443" i="7"/>
  <c r="AO439" i="7"/>
  <c r="AO435" i="7"/>
  <c r="AO431" i="7"/>
  <c r="AO427" i="7"/>
  <c r="AO423" i="7"/>
  <c r="AO419" i="7"/>
  <c r="AO415" i="7"/>
  <c r="AO411" i="7"/>
  <c r="AO407" i="7"/>
  <c r="AO403" i="7"/>
  <c r="AO399" i="7"/>
  <c r="AO395" i="7"/>
  <c r="AO391" i="7"/>
  <c r="AO387" i="7"/>
  <c r="AO383" i="7"/>
  <c r="AO379" i="7"/>
  <c r="AO375" i="7"/>
  <c r="AO371" i="7"/>
  <c r="AO367" i="7"/>
  <c r="AO363" i="7"/>
  <c r="AO359" i="7"/>
  <c r="AO355" i="7"/>
  <c r="AO351" i="7"/>
  <c r="AO347" i="7"/>
  <c r="AO343" i="7"/>
  <c r="AO339" i="7"/>
  <c r="AO335" i="7"/>
  <c r="AO331" i="7"/>
  <c r="AO327" i="7"/>
  <c r="AO322" i="7"/>
  <c r="AO318" i="7"/>
  <c r="AO314" i="7"/>
  <c r="AO310" i="7"/>
  <c r="AO306" i="7"/>
  <c r="AO302" i="7"/>
  <c r="AO298" i="7"/>
  <c r="AO294" i="7"/>
  <c r="AO290" i="7"/>
  <c r="AO286" i="7"/>
  <c r="AO282" i="7"/>
  <c r="AO278" i="7"/>
  <c r="AO274" i="7"/>
  <c r="AO270" i="7"/>
  <c r="AO266" i="7"/>
  <c r="AO262" i="7"/>
  <c r="AO258" i="7"/>
  <c r="AO254" i="7"/>
  <c r="AO250" i="7"/>
  <c r="AO246" i="7"/>
  <c r="AO242" i="7"/>
  <c r="AO238" i="7"/>
  <c r="AO234" i="7"/>
  <c r="AO230" i="7"/>
  <c r="AO227" i="7"/>
  <c r="AO225" i="7"/>
  <c r="AO223" i="7"/>
  <c r="AO221" i="7"/>
  <c r="AO219" i="7"/>
  <c r="AO217" i="7"/>
  <c r="AO215" i="7"/>
  <c r="AO213" i="7"/>
  <c r="AO211" i="7"/>
  <c r="AO209" i="7"/>
  <c r="AO207" i="7"/>
  <c r="AO205" i="7"/>
  <c r="AO203" i="7"/>
  <c r="AO201" i="7"/>
  <c r="AO199" i="7"/>
  <c r="AO197" i="7"/>
  <c r="AO195" i="7"/>
  <c r="AO193" i="7"/>
  <c r="AO191" i="7"/>
  <c r="AO189" i="7"/>
  <c r="AO187" i="7"/>
  <c r="AO185" i="7"/>
  <c r="AO183" i="7"/>
  <c r="AO181" i="7"/>
  <c r="AO179" i="7"/>
  <c r="AO177" i="7"/>
  <c r="AO175" i="7"/>
  <c r="AO173" i="7"/>
  <c r="AO171" i="7"/>
  <c r="AO169" i="7"/>
  <c r="AO167" i="7"/>
  <c r="AO165" i="7"/>
  <c r="AO163" i="7"/>
  <c r="AO161" i="7"/>
  <c r="AO159" i="7"/>
  <c r="AO157" i="7"/>
  <c r="AO155" i="7"/>
  <c r="AO153" i="7"/>
  <c r="AO151" i="7"/>
  <c r="AO149" i="7"/>
  <c r="AO147" i="7"/>
  <c r="AO145" i="7"/>
  <c r="AO143" i="7"/>
  <c r="AO141" i="7"/>
  <c r="AO139" i="7"/>
  <c r="AO137" i="7"/>
  <c r="AO135" i="7"/>
  <c r="AO133" i="7"/>
  <c r="AO131" i="7"/>
  <c r="AO129" i="7"/>
  <c r="AO127" i="7"/>
  <c r="AO125" i="7"/>
  <c r="AO123" i="7"/>
  <c r="AO121" i="7"/>
  <c r="AO119" i="7"/>
  <c r="AO117" i="7"/>
  <c r="AO115" i="7"/>
  <c r="AO113" i="7"/>
  <c r="AO111" i="7"/>
  <c r="AO109" i="7"/>
  <c r="AO107" i="7"/>
  <c r="AO105" i="7"/>
  <c r="AO103" i="7"/>
  <c r="AO101" i="7"/>
  <c r="AO99" i="7"/>
  <c r="AO97" i="7"/>
  <c r="AO95" i="7"/>
  <c r="AO93" i="7"/>
  <c r="AO91" i="7"/>
  <c r="AO89" i="7"/>
  <c r="AO87" i="7"/>
  <c r="AO85" i="7"/>
  <c r="AO83" i="7"/>
  <c r="AO81" i="7"/>
  <c r="AO79" i="7"/>
  <c r="AO77" i="7"/>
  <c r="AO75" i="7"/>
  <c r="AO73" i="7"/>
  <c r="AO71" i="7"/>
  <c r="AO69" i="7"/>
  <c r="AO67" i="7"/>
  <c r="AO65" i="7"/>
  <c r="AO63" i="7"/>
  <c r="AO61" i="7"/>
  <c r="AO59" i="7"/>
  <c r="AO57" i="7"/>
  <c r="AO55" i="7"/>
  <c r="AO53" i="7"/>
  <c r="AO51" i="7"/>
  <c r="AO49" i="7"/>
  <c r="AO47" i="7"/>
  <c r="AO45" i="7"/>
  <c r="AO43" i="7"/>
  <c r="AO41" i="7"/>
  <c r="AO39" i="7"/>
  <c r="AO37" i="7"/>
  <c r="AO35" i="7"/>
  <c r="AO33" i="7"/>
  <c r="AO31" i="7"/>
  <c r="AO29" i="7"/>
  <c r="AO27" i="7"/>
  <c r="AO25" i="7"/>
  <c r="AO23" i="7"/>
  <c r="AO21" i="7"/>
  <c r="AO19" i="7"/>
  <c r="AO17" i="7"/>
  <c r="AO15" i="7"/>
  <c r="AO13" i="7"/>
  <c r="AO11" i="7"/>
  <c r="AO9" i="7"/>
  <c r="AO7" i="7"/>
  <c r="AO5" i="7"/>
  <c r="AO3" i="7"/>
  <c r="AO565" i="7"/>
  <c r="AO561" i="7"/>
  <c r="AO557" i="7"/>
  <c r="AO553" i="7"/>
  <c r="AO549" i="7"/>
  <c r="AO545" i="7"/>
  <c r="AO541" i="7"/>
  <c r="AO537" i="7"/>
  <c r="AO533" i="7"/>
  <c r="AO529" i="7"/>
  <c r="AO525" i="7"/>
  <c r="AO521" i="7"/>
  <c r="AO517" i="7"/>
  <c r="AO513" i="7"/>
  <c r="AO509" i="7"/>
  <c r="AO505" i="7"/>
  <c r="AO501" i="7"/>
  <c r="AO497" i="7"/>
  <c r="AO493" i="7"/>
  <c r="AO489" i="7"/>
  <c r="AO485" i="7"/>
  <c r="AO481" i="7"/>
  <c r="AO477" i="7"/>
  <c r="AO473" i="7"/>
  <c r="AO469" i="7"/>
  <c r="AO465" i="7"/>
  <c r="AO461" i="7"/>
  <c r="AO457" i="7"/>
  <c r="AO453" i="7"/>
  <c r="AO449" i="7"/>
  <c r="AO445" i="7"/>
  <c r="AO441" i="7"/>
  <c r="AO437" i="7"/>
  <c r="AO433" i="7"/>
  <c r="AO429" i="7"/>
  <c r="AO425" i="7"/>
  <c r="AO421" i="7"/>
  <c r="AO417" i="7"/>
  <c r="AO413" i="7"/>
  <c r="AO409" i="7"/>
  <c r="AO405" i="7"/>
  <c r="AO401" i="7"/>
  <c r="AO397" i="7"/>
  <c r="AO393" i="7"/>
  <c r="AO389" i="7"/>
  <c r="AO385" i="7"/>
  <c r="AO381" i="7"/>
  <c r="AO377" i="7"/>
  <c r="AO373" i="7"/>
  <c r="AO369" i="7"/>
  <c r="AO365" i="7"/>
  <c r="AO361" i="7"/>
  <c r="AO357" i="7"/>
  <c r="AO353" i="7"/>
  <c r="AO349" i="7"/>
  <c r="AO345" i="7"/>
  <c r="AO341" i="7"/>
  <c r="AO337" i="7"/>
  <c r="AO333" i="7"/>
  <c r="AO329" i="7"/>
  <c r="AO324" i="7"/>
  <c r="AO320" i="7"/>
  <c r="AO316" i="7"/>
  <c r="AO312" i="7"/>
  <c r="AO308" i="7"/>
  <c r="AO304" i="7"/>
  <c r="AO300" i="7"/>
  <c r="AO296" i="7"/>
  <c r="AO292" i="7"/>
  <c r="AO288" i="7"/>
  <c r="AO284" i="7"/>
  <c r="AO280" i="7"/>
  <c r="AO276" i="7"/>
  <c r="AO272" i="7"/>
  <c r="AO268" i="7"/>
  <c r="AO264" i="7"/>
  <c r="AO260" i="7"/>
  <c r="AO256" i="7"/>
  <c r="AO252" i="7"/>
  <c r="AO248" i="7"/>
  <c r="AO244" i="7"/>
  <c r="AO240" i="7"/>
  <c r="AO236" i="7"/>
  <c r="AO232" i="7"/>
  <c r="AO228" i="7"/>
  <c r="AO226" i="7"/>
  <c r="AO222" i="7"/>
  <c r="AO218" i="7"/>
  <c r="AO214" i="7"/>
  <c r="AO210" i="7"/>
  <c r="AO206" i="7"/>
  <c r="AO202" i="7"/>
  <c r="AO198" i="7"/>
  <c r="AO194" i="7"/>
  <c r="AO190" i="7"/>
  <c r="AO186" i="7"/>
  <c r="AO182" i="7"/>
  <c r="AO178" i="7"/>
  <c r="AO174" i="7"/>
  <c r="AO170" i="7"/>
  <c r="AO166" i="7"/>
  <c r="AO162" i="7"/>
  <c r="AO158" i="7"/>
  <c r="AO154" i="7"/>
  <c r="AO150" i="7"/>
  <c r="AO146" i="7"/>
  <c r="AO142" i="7"/>
  <c r="AO138" i="7"/>
  <c r="AO134" i="7"/>
  <c r="AO130" i="7"/>
  <c r="AO126" i="7"/>
  <c r="AO122" i="7"/>
  <c r="AO118" i="7"/>
  <c r="AO114" i="7"/>
  <c r="AO110" i="7"/>
  <c r="AO106" i="7"/>
  <c r="AO102" i="7"/>
  <c r="AO98" i="7"/>
  <c r="AO94" i="7"/>
  <c r="AO90" i="7"/>
  <c r="AO86" i="7"/>
  <c r="AO82" i="7"/>
  <c r="AO78" i="7"/>
  <c r="AO74" i="7"/>
  <c r="AO70" i="7"/>
  <c r="AO66" i="7"/>
  <c r="AO62" i="7"/>
  <c r="AO58" i="7"/>
  <c r="AO54" i="7"/>
  <c r="AO50" i="7"/>
  <c r="AO46" i="7"/>
  <c r="AO42" i="7"/>
  <c r="AO38" i="7"/>
  <c r="AO34" i="7"/>
  <c r="AO30" i="7"/>
  <c r="AO26" i="7"/>
  <c r="AO22" i="7"/>
  <c r="AO18" i="7"/>
  <c r="AO14" i="7"/>
  <c r="AO10" i="7"/>
  <c r="AO6" i="7"/>
  <c r="AO325" i="7"/>
  <c r="AO224" i="7"/>
  <c r="AO220" i="7"/>
  <c r="AO216" i="7"/>
  <c r="AO212" i="7"/>
  <c r="AO208" i="7"/>
  <c r="AO204" i="7"/>
  <c r="AO200" i="7"/>
  <c r="AO196" i="7"/>
  <c r="AO192" i="7"/>
  <c r="AO188" i="7"/>
  <c r="AO184" i="7"/>
  <c r="AO180" i="7"/>
  <c r="AO176" i="7"/>
  <c r="AO172" i="7"/>
  <c r="AO168" i="7"/>
  <c r="AO164" i="7"/>
  <c r="AO160" i="7"/>
  <c r="AO156" i="7"/>
  <c r="AO152" i="7"/>
  <c r="AO148" i="7"/>
  <c r="AO144" i="7"/>
  <c r="AO140" i="7"/>
  <c r="AO136" i="7"/>
  <c r="AO132" i="7"/>
  <c r="AO128" i="7"/>
  <c r="AO124" i="7"/>
  <c r="AO120" i="7"/>
  <c r="AO116" i="7"/>
  <c r="AO112" i="7"/>
  <c r="AO108" i="7"/>
  <c r="AO104" i="7"/>
  <c r="AO100" i="7"/>
  <c r="AO96" i="7"/>
  <c r="AO92" i="7"/>
  <c r="AO88" i="7"/>
  <c r="AO84" i="7"/>
  <c r="AO80" i="7"/>
  <c r="AO76" i="7"/>
  <c r="AO72" i="7"/>
  <c r="AO68" i="7"/>
  <c r="AO64" i="7"/>
  <c r="AO60" i="7"/>
  <c r="AO56" i="7"/>
  <c r="AO52" i="7"/>
  <c r="AO48" i="7"/>
  <c r="AO44" i="7"/>
  <c r="AO40" i="7"/>
  <c r="AO36" i="7"/>
  <c r="AO32" i="7"/>
  <c r="AO28" i="7"/>
  <c r="AO24" i="7"/>
  <c r="AO20" i="7"/>
  <c r="AO16" i="7"/>
  <c r="AO12" i="7"/>
  <c r="AO8" i="7"/>
  <c r="AO4" i="7"/>
  <c r="BH3" i="1"/>
  <c r="BB3" i="1"/>
  <c r="AY531" i="7"/>
  <c r="AY532" i="7" s="1"/>
  <c r="AY533" i="7" s="1"/>
  <c r="AY534" i="7" s="1"/>
  <c r="AY535" i="7" s="1"/>
  <c r="AY536" i="7" s="1"/>
  <c r="AY527" i="7"/>
  <c r="AY528" i="7" s="1"/>
  <c r="AY529" i="7" s="1"/>
  <c r="AY530" i="7" s="1"/>
  <c r="AY550" i="7"/>
  <c r="AY551" i="7" s="1"/>
  <c r="AY552" i="7" s="1"/>
  <c r="AY553" i="7" s="1"/>
  <c r="AY554" i="7" s="1"/>
  <c r="AY555" i="7" s="1"/>
  <c r="AY556" i="7" s="1"/>
  <c r="AY557" i="7" s="1"/>
  <c r="AY558" i="7" s="1"/>
  <c r="AY559" i="7" s="1"/>
  <c r="AY560" i="7" s="1"/>
  <c r="AY561" i="7" s="1"/>
  <c r="AY542" i="7"/>
  <c r="AY543" i="7" s="1"/>
  <c r="AY544" i="7" s="1"/>
  <c r="AY545" i="7" s="1"/>
  <c r="AY546" i="7" s="1"/>
  <c r="AY547" i="7" s="1"/>
  <c r="AY548" i="7" s="1"/>
  <c r="AY549" i="7" s="1"/>
  <c r="AY524" i="7"/>
  <c r="AY525" i="7" s="1"/>
  <c r="AY526" i="7" s="1"/>
  <c r="AY308" i="7"/>
  <c r="AY309" i="7" s="1"/>
  <c r="AY234" i="7"/>
  <c r="AY235" i="7" s="1"/>
  <c r="AY236" i="7" s="1"/>
  <c r="AY237" i="7" s="1"/>
  <c r="AY238" i="7" s="1"/>
  <c r="AY239" i="7" s="1"/>
  <c r="AY240" i="7" s="1"/>
  <c r="AY214" i="7"/>
  <c r="AY215" i="7" s="1"/>
  <c r="AY216" i="7" s="1"/>
  <c r="AY217" i="7" s="1"/>
  <c r="AY338" i="7"/>
  <c r="AY295" i="7"/>
  <c r="AY296" i="7" s="1"/>
  <c r="AY297" i="7" s="1"/>
  <c r="AY298" i="7" s="1"/>
  <c r="AY158" i="7"/>
  <c r="AY159" i="7" s="1"/>
  <c r="AY160" i="7" s="1"/>
  <c r="AY161" i="7" s="1"/>
  <c r="AW44" i="7"/>
  <c r="AW26" i="7"/>
  <c r="AY219" i="7"/>
  <c r="AY220" i="7" s="1"/>
  <c r="AY221" i="7" s="1"/>
  <c r="AY222" i="7" s="1"/>
  <c r="AY223" i="7" s="1"/>
  <c r="AY224" i="7" s="1"/>
  <c r="AY225" i="7" s="1"/>
  <c r="AY226" i="7" s="1"/>
  <c r="AY227" i="7" s="1"/>
  <c r="AY228" i="7" s="1"/>
  <c r="AY229" i="7" s="1"/>
  <c r="AY165" i="7"/>
  <c r="AY166" i="7" s="1"/>
  <c r="AY167" i="7" s="1"/>
  <c r="AY168" i="7" s="1"/>
  <c r="AY169" i="7" s="1"/>
  <c r="AY153" i="7"/>
  <c r="AY154" i="7" s="1"/>
  <c r="AY155" i="7" s="1"/>
  <c r="AW43" i="7"/>
  <c r="D61" i="3"/>
  <c r="D22" i="3"/>
  <c r="L28" i="3" s="1"/>
  <c r="Z338" i="7"/>
  <c r="J36" i="3"/>
  <c r="B78" i="3"/>
  <c r="D80" i="3" s="1"/>
  <c r="D12" i="3"/>
  <c r="D13" i="3" s="1"/>
  <c r="D48" i="3"/>
  <c r="D9" i="3"/>
  <c r="D40" i="3"/>
  <c r="D42" i="3" s="1"/>
  <c r="AC12" i="1" s="1"/>
  <c r="D45" i="3"/>
  <c r="D47" i="3"/>
  <c r="D46" i="3"/>
  <c r="D50" i="3"/>
  <c r="J27" i="3"/>
  <c r="J29" i="3"/>
  <c r="J31" i="3"/>
  <c r="J33" i="3"/>
  <c r="J35" i="3"/>
  <c r="J28" i="3"/>
  <c r="J30" i="3"/>
  <c r="J32" i="3"/>
  <c r="J34" i="3"/>
  <c r="D21" i="3"/>
  <c r="L27" i="3" s="1"/>
  <c r="G27" i="3"/>
  <c r="G30" i="3"/>
  <c r="G34" i="3"/>
  <c r="G28" i="3"/>
  <c r="G32" i="3"/>
  <c r="G29" i="3"/>
  <c r="G31" i="3"/>
  <c r="G33" i="3"/>
  <c r="G35" i="3"/>
  <c r="D2" i="6"/>
  <c r="F2" i="6" s="1"/>
  <c r="AW191" i="7" l="1"/>
  <c r="AY191" i="7" s="1"/>
  <c r="BO191" i="7" s="1"/>
  <c r="AW24" i="7"/>
  <c r="AY24" i="7" s="1"/>
  <c r="AW192" i="7"/>
  <c r="AY192" i="7" s="1"/>
  <c r="BO192" i="7" s="1"/>
  <c r="BE303" i="7"/>
  <c r="BE307" i="7"/>
  <c r="BE311" i="7"/>
  <c r="BE304" i="7"/>
  <c r="BE312" i="7"/>
  <c r="AW189" i="7"/>
  <c r="AW190" i="7"/>
  <c r="AY190" i="7" s="1"/>
  <c r="BO190" i="7" s="1"/>
  <c r="BE305" i="7"/>
  <c r="BE309" i="7"/>
  <c r="BE313" i="7"/>
  <c r="BE306" i="7"/>
  <c r="BE310" i="7"/>
  <c r="AW23" i="7"/>
  <c r="AY23" i="7" s="1"/>
  <c r="AW25" i="7"/>
  <c r="AY25" i="7" s="1"/>
  <c r="AW71" i="7"/>
  <c r="AY71" i="7" s="1"/>
  <c r="AY72" i="7" s="1"/>
  <c r="AY73" i="7" s="1"/>
  <c r="AY74" i="7" s="1"/>
  <c r="AW174" i="7"/>
  <c r="AY174" i="7" s="1"/>
  <c r="AY175" i="7" s="1"/>
  <c r="AY176" i="7" s="1"/>
  <c r="AY177" i="7" s="1"/>
  <c r="AY178" i="7" s="1"/>
  <c r="AY179" i="7" s="1"/>
  <c r="AY180" i="7" s="1"/>
  <c r="AY181" i="7" s="1"/>
  <c r="AY182" i="7" s="1"/>
  <c r="AY183" i="7" s="1"/>
  <c r="AY184" i="7" s="1"/>
  <c r="AY185" i="7" s="1"/>
  <c r="AY186" i="7" s="1"/>
  <c r="AY187" i="7" s="1"/>
  <c r="AW494" i="7"/>
  <c r="AY494" i="7" s="1"/>
  <c r="AY495" i="7" s="1"/>
  <c r="AY496" i="7" s="1"/>
  <c r="AY497" i="7" s="1"/>
  <c r="AY498" i="7" s="1"/>
  <c r="AW47" i="7"/>
  <c r="AY47" i="7" s="1"/>
  <c r="AY48" i="7" s="1"/>
  <c r="AY49" i="7" s="1"/>
  <c r="AY50" i="7" s="1"/>
  <c r="AY51" i="7" s="1"/>
  <c r="AY52" i="7" s="1"/>
  <c r="AY53" i="7" s="1"/>
  <c r="AY54" i="7" s="1"/>
  <c r="AY55" i="7" s="1"/>
  <c r="AY56" i="7" s="1"/>
  <c r="AY57" i="7" s="1"/>
  <c r="AY58" i="7" s="1"/>
  <c r="AW61" i="7"/>
  <c r="AY61" i="7" s="1"/>
  <c r="AY62" i="7" s="1"/>
  <c r="AY63" i="7" s="1"/>
  <c r="AY64" i="7" s="1"/>
  <c r="AY65" i="7" s="1"/>
  <c r="AY66" i="7" s="1"/>
  <c r="AY67" i="7" s="1"/>
  <c r="AY68" i="7" s="1"/>
  <c r="AY69" i="7" s="1"/>
  <c r="AY70" i="7" s="1"/>
  <c r="AY310" i="7"/>
  <c r="AY41" i="7"/>
  <c r="AY45" i="7"/>
  <c r="AY26" i="7"/>
  <c r="AY42" i="7"/>
  <c r="AY27" i="7"/>
  <c r="AY43" i="7"/>
  <c r="AY44" i="7"/>
  <c r="AY301" i="7"/>
  <c r="AY189" i="7"/>
  <c r="BO189" i="7" s="1"/>
  <c r="AY319" i="7"/>
  <c r="AY320" i="7" s="1"/>
  <c r="AY321" i="7" s="1"/>
  <c r="AY322" i="7" s="1"/>
  <c r="AY339" i="7"/>
  <c r="AY340" i="7" s="1"/>
  <c r="AY341" i="7" s="1"/>
  <c r="AY342" i="7" s="1"/>
  <c r="AY343" i="7" s="1"/>
  <c r="AY344" i="7" s="1"/>
  <c r="AY345" i="7" s="1"/>
  <c r="AY346" i="7" s="1"/>
  <c r="AY347" i="7" s="1"/>
  <c r="AY348" i="7" s="1"/>
  <c r="AY349" i="7" s="1"/>
  <c r="AY467" i="7"/>
  <c r="AY468" i="7" s="1"/>
  <c r="AY469" i="7" s="1"/>
  <c r="AY302" i="7"/>
  <c r="AY303" i="7" s="1"/>
  <c r="D78" i="3"/>
  <c r="D79" i="3"/>
  <c r="D56" i="3"/>
  <c r="D57" i="3" s="1"/>
  <c r="D58" i="3" s="1"/>
  <c r="D49" i="3"/>
  <c r="D74" i="3" s="1"/>
  <c r="D14" i="3"/>
  <c r="G2" i="6"/>
  <c r="H2" i="6" s="1"/>
  <c r="D15" i="3" s="1"/>
  <c r="AY304" i="7" l="1"/>
  <c r="AY311" i="7"/>
  <c r="AY350" i="7"/>
  <c r="BH310" i="7"/>
  <c r="BI310" i="7" s="1"/>
  <c r="BH306" i="7"/>
  <c r="BI306" i="7" s="1"/>
  <c r="BH313" i="7"/>
  <c r="BI313" i="7" s="1"/>
  <c r="BH309" i="7"/>
  <c r="BI309" i="7" s="1"/>
  <c r="BH305" i="7"/>
  <c r="BI305" i="7" s="1"/>
  <c r="BH312" i="7"/>
  <c r="BI312" i="7" s="1"/>
  <c r="BH304" i="7"/>
  <c r="BI304" i="7" s="1"/>
  <c r="BH311" i="7"/>
  <c r="BI311" i="7" s="1"/>
  <c r="BH307" i="7"/>
  <c r="BI307" i="7" s="1"/>
  <c r="BH303" i="7"/>
  <c r="BI303" i="7" s="1"/>
  <c r="D59" i="3"/>
  <c r="AC13" i="1"/>
  <c r="D16" i="3"/>
  <c r="D51" i="3"/>
  <c r="D75" i="3" s="1"/>
  <c r="AY312" i="7" l="1"/>
  <c r="AY305" i="7"/>
  <c r="AY351" i="7"/>
  <c r="D17" i="3"/>
  <c r="D68" i="3"/>
  <c r="D52" i="3"/>
  <c r="D53" i="3" s="1"/>
  <c r="D54" i="3" s="1"/>
  <c r="AC9" i="1" s="1"/>
  <c r="D60" i="3"/>
  <c r="D62" i="3" s="1"/>
  <c r="D63" i="3" s="1"/>
  <c r="D64" i="3" s="1"/>
  <c r="D76" i="3"/>
  <c r="D77" i="3" s="1"/>
  <c r="LK28" i="3"/>
  <c r="AY306" i="7" l="1"/>
  <c r="AY313" i="7"/>
  <c r="AY352" i="7"/>
  <c r="L1" i="7"/>
  <c r="AK3" i="1"/>
  <c r="D69" i="3"/>
  <c r="D70" i="3" s="1"/>
  <c r="D71" i="3" s="1"/>
  <c r="AC10" i="1" s="1"/>
  <c r="D65" i="3"/>
  <c r="LO28" i="3"/>
  <c r="LP28" i="3"/>
  <c r="LK27" i="3"/>
  <c r="AY307" i="7" l="1"/>
  <c r="AY353" i="7"/>
  <c r="D66" i="3"/>
  <c r="D67" i="3" s="1"/>
  <c r="LP27" i="3"/>
  <c r="LO27" i="3"/>
  <c r="AY354" i="7" l="1"/>
  <c r="AC11" i="1"/>
  <c r="AY355" i="7" l="1"/>
  <c r="G36" i="3"/>
  <c r="AY356" i="7" l="1"/>
  <c r="H35" i="3"/>
  <c r="H30" i="3"/>
  <c r="H34" i="3"/>
  <c r="H32" i="3"/>
  <c r="H33" i="3"/>
  <c r="H28" i="3"/>
  <c r="H29" i="3"/>
  <c r="H31" i="3"/>
  <c r="H36" i="3"/>
  <c r="H27" i="3"/>
  <c r="AY357" i="7" l="1"/>
  <c r="K30" i="3"/>
  <c r="M30" i="3" s="1"/>
  <c r="K35" i="3"/>
  <c r="M35" i="3" s="1"/>
  <c r="K34" i="3"/>
  <c r="M34" i="3" s="1"/>
  <c r="K28" i="3"/>
  <c r="M28" i="3" s="1"/>
  <c r="K27" i="3"/>
  <c r="M27" i="3" s="1"/>
  <c r="K29" i="3"/>
  <c r="M29" i="3" s="1"/>
  <c r="K31" i="3"/>
  <c r="M31" i="3" s="1"/>
  <c r="K32" i="3"/>
  <c r="M32" i="3" s="1"/>
  <c r="K33" i="3"/>
  <c r="M33" i="3" s="1"/>
  <c r="K36" i="3"/>
  <c r="M36" i="3" s="1"/>
  <c r="AY358" i="7" l="1"/>
  <c r="L33" i="3"/>
  <c r="L36" i="3"/>
  <c r="L32" i="3"/>
  <c r="L29" i="3"/>
  <c r="L35" i="3"/>
  <c r="L31" i="3"/>
  <c r="L34" i="3"/>
  <c r="L30" i="3"/>
  <c r="AY359" i="7" l="1"/>
  <c r="Z369" i="7"/>
  <c r="LM30" i="3"/>
  <c r="P30" i="3"/>
  <c r="LK30" i="3"/>
  <c r="LM34" i="3"/>
  <c r="P34" i="3"/>
  <c r="LM31" i="3"/>
  <c r="P31" i="3"/>
  <c r="LK31" i="3"/>
  <c r="LM29" i="3"/>
  <c r="P29" i="3"/>
  <c r="LK29" i="3"/>
  <c r="LM32" i="3"/>
  <c r="P32" i="3"/>
  <c r="LK36" i="3"/>
  <c r="LK34" i="3"/>
  <c r="LM27" i="3"/>
  <c r="P27" i="3"/>
  <c r="Q27" i="3" s="1"/>
  <c r="LM35" i="3"/>
  <c r="P35" i="3"/>
  <c r="LK35" i="3"/>
  <c r="LM28" i="3"/>
  <c r="P28" i="3"/>
  <c r="LK32" i="3"/>
  <c r="LM36" i="3"/>
  <c r="P36" i="3"/>
  <c r="LM33" i="3"/>
  <c r="P33" i="3"/>
  <c r="LK33" i="3"/>
  <c r="AY360" i="7" l="1"/>
  <c r="Q28" i="3"/>
  <c r="R27" i="3"/>
  <c r="S27" i="3" s="1"/>
  <c r="T27" i="3" s="1"/>
  <c r="U27" i="3" s="1"/>
  <c r="V27" i="3" s="1"/>
  <c r="W27" i="3" s="1"/>
  <c r="LO34" i="3"/>
  <c r="LP34" i="3"/>
  <c r="LO31" i="3"/>
  <c r="LP31" i="3"/>
  <c r="LP33" i="3"/>
  <c r="LO33" i="3"/>
  <c r="LO32" i="3"/>
  <c r="LP32" i="3"/>
  <c r="LO35" i="3"/>
  <c r="LP35" i="3"/>
  <c r="LO36" i="3"/>
  <c r="LP36" i="3"/>
  <c r="LO29" i="3"/>
  <c r="LP29" i="3"/>
  <c r="LP30" i="3"/>
  <c r="LO30" i="3"/>
  <c r="AY361" i="7" l="1"/>
  <c r="Q29" i="3"/>
  <c r="X27" i="3"/>
  <c r="Y27" i="3" s="1"/>
  <c r="Z27" i="3" s="1"/>
  <c r="AA27" i="3" s="1"/>
  <c r="AY362" i="7" l="1"/>
  <c r="Q30" i="3"/>
  <c r="Q31" i="3" s="1"/>
  <c r="AB27" i="3"/>
  <c r="R28" i="3"/>
  <c r="S28" i="3" s="1"/>
  <c r="T28" i="3" s="1"/>
  <c r="U28" i="3" s="1"/>
  <c r="V28" i="3" s="1"/>
  <c r="W28" i="3" s="1"/>
  <c r="AY363" i="7" l="1"/>
  <c r="AC27" i="3"/>
  <c r="AD27" i="3" s="1"/>
  <c r="AE27" i="3" s="1"/>
  <c r="AF27" i="3" s="1"/>
  <c r="AG27" i="3" s="1"/>
  <c r="Q32" i="3"/>
  <c r="Q33" i="3" s="1"/>
  <c r="X28" i="3"/>
  <c r="Y28" i="3" s="1"/>
  <c r="Z28" i="3" s="1"/>
  <c r="AA28" i="3" s="1"/>
  <c r="R29" i="3"/>
  <c r="S29" i="3" s="1"/>
  <c r="T29" i="3" s="1"/>
  <c r="U29" i="3" s="1"/>
  <c r="V29" i="3" s="1"/>
  <c r="W29" i="3" s="1"/>
  <c r="AY364" i="7" l="1"/>
  <c r="Q34" i="3"/>
  <c r="Q35" i="3" s="1"/>
  <c r="AH27" i="3"/>
  <c r="AI27" i="3" s="1"/>
  <c r="AJ27" i="3" s="1"/>
  <c r="AK27" i="3" s="1"/>
  <c r="AL27" i="3" s="1"/>
  <c r="AM27" i="3" s="1"/>
  <c r="AB28" i="3"/>
  <c r="AC28" i="3" s="1"/>
  <c r="AD28" i="3" s="1"/>
  <c r="AE28" i="3" s="1"/>
  <c r="AF28" i="3" s="1"/>
  <c r="AG28" i="3" s="1"/>
  <c r="X29" i="3"/>
  <c r="Y29" i="3" s="1"/>
  <c r="Z29" i="3" s="1"/>
  <c r="AA29" i="3" s="1"/>
  <c r="R32" i="3"/>
  <c r="S32" i="3" s="1"/>
  <c r="T32" i="3" s="1"/>
  <c r="U32" i="3" s="1"/>
  <c r="V32" i="3" s="1"/>
  <c r="R30" i="3"/>
  <c r="S30" i="3" s="1"/>
  <c r="T30" i="3" s="1"/>
  <c r="U30" i="3" s="1"/>
  <c r="V30" i="3" s="1"/>
  <c r="AY365" i="7" l="1"/>
  <c r="AN27" i="3"/>
  <c r="AO27" i="3" s="1"/>
  <c r="AP27" i="3" s="1"/>
  <c r="AQ27" i="3" s="1"/>
  <c r="AR27" i="3" s="1"/>
  <c r="AS27" i="3" s="1"/>
  <c r="W30" i="3"/>
  <c r="AH28" i="3"/>
  <c r="AB29" i="3"/>
  <c r="R31" i="3"/>
  <c r="S31" i="3" s="1"/>
  <c r="T31" i="3" s="1"/>
  <c r="U31" i="3" s="1"/>
  <c r="V31" i="3" s="1"/>
  <c r="AY366" i="7" l="1"/>
  <c r="W31" i="3"/>
  <c r="W32" i="3" s="1"/>
  <c r="AT27" i="3"/>
  <c r="AU27" i="3" s="1"/>
  <c r="AV27" i="3" s="1"/>
  <c r="AW27" i="3" s="1"/>
  <c r="AX27" i="3" s="1"/>
  <c r="AY27" i="3" s="1"/>
  <c r="AI28" i="3"/>
  <c r="AJ28" i="3" s="1"/>
  <c r="AK28" i="3" s="1"/>
  <c r="AL28" i="3" s="1"/>
  <c r="AM28" i="3" s="1"/>
  <c r="AC29" i="3"/>
  <c r="AD29" i="3" s="1"/>
  <c r="AE29" i="3" s="1"/>
  <c r="AF29" i="3" s="1"/>
  <c r="AG29" i="3" s="1"/>
  <c r="X30" i="3"/>
  <c r="Y30" i="3" s="1"/>
  <c r="Z30" i="3" s="1"/>
  <c r="AA30" i="3" s="1"/>
  <c r="AB30" i="3" s="1"/>
  <c r="R33" i="3"/>
  <c r="S33" i="3" s="1"/>
  <c r="T33" i="3" s="1"/>
  <c r="U33" i="3" s="1"/>
  <c r="V33" i="3" s="1"/>
  <c r="AY367" i="7" l="1"/>
  <c r="W33" i="3"/>
  <c r="X33" i="3" s="1"/>
  <c r="Y33" i="3" s="1"/>
  <c r="Z33" i="3" s="1"/>
  <c r="AA33" i="3" s="1"/>
  <c r="AC30" i="3"/>
  <c r="AD30" i="3" s="1"/>
  <c r="AE30" i="3" s="1"/>
  <c r="AF30" i="3" s="1"/>
  <c r="AG30" i="3" s="1"/>
  <c r="AH30" i="3" s="1"/>
  <c r="AZ27" i="3"/>
  <c r="BA27" i="3" s="1"/>
  <c r="BB27" i="3" s="1"/>
  <c r="BC27" i="3" s="1"/>
  <c r="BD27" i="3" s="1"/>
  <c r="BE27" i="3" s="1"/>
  <c r="AN28" i="3"/>
  <c r="AO28" i="3" s="1"/>
  <c r="AP28" i="3" s="1"/>
  <c r="AQ28" i="3" s="1"/>
  <c r="AR28" i="3" s="1"/>
  <c r="AS28" i="3" s="1"/>
  <c r="AH29" i="3"/>
  <c r="AI29" i="3" s="1"/>
  <c r="AJ29" i="3" s="1"/>
  <c r="AK29" i="3" s="1"/>
  <c r="AL29" i="3" s="1"/>
  <c r="AM29" i="3" s="1"/>
  <c r="X31" i="3"/>
  <c r="Y31" i="3" s="1"/>
  <c r="Z31" i="3" s="1"/>
  <c r="AA31" i="3" s="1"/>
  <c r="AB31" i="3" s="1"/>
  <c r="X32" i="3"/>
  <c r="Y32" i="3" s="1"/>
  <c r="Z32" i="3" s="1"/>
  <c r="AA32" i="3" s="1"/>
  <c r="AB32" i="3" s="1"/>
  <c r="R34" i="3"/>
  <c r="S34" i="3" s="1"/>
  <c r="T34" i="3" s="1"/>
  <c r="U34" i="3" s="1"/>
  <c r="V34" i="3" s="1"/>
  <c r="AY368" i="7" l="1"/>
  <c r="Z403" i="7"/>
  <c r="BF27" i="3"/>
  <c r="BG27" i="3" s="1"/>
  <c r="BH27" i="3" s="1"/>
  <c r="BI27" i="3" s="1"/>
  <c r="BJ27" i="3" s="1"/>
  <c r="BK27" i="3" s="1"/>
  <c r="AT28" i="3"/>
  <c r="AU28" i="3" s="1"/>
  <c r="AV28" i="3" s="1"/>
  <c r="AW28" i="3" s="1"/>
  <c r="AX28" i="3" s="1"/>
  <c r="AY28" i="3" s="1"/>
  <c r="AN29" i="3"/>
  <c r="AO29" i="3" s="1"/>
  <c r="AP29" i="3" s="1"/>
  <c r="AQ29" i="3" s="1"/>
  <c r="AR29" i="3" s="1"/>
  <c r="AS29" i="3" s="1"/>
  <c r="AI30" i="3"/>
  <c r="AJ30" i="3" s="1"/>
  <c r="AK30" i="3" s="1"/>
  <c r="AL30" i="3" s="1"/>
  <c r="AM30" i="3" s="1"/>
  <c r="AC31" i="3"/>
  <c r="AC32" i="3" s="1"/>
  <c r="AD32" i="3" s="1"/>
  <c r="AE32" i="3" s="1"/>
  <c r="AF32" i="3" s="1"/>
  <c r="AG32" i="3" s="1"/>
  <c r="W34" i="3"/>
  <c r="X34" i="3" s="1"/>
  <c r="Y34" i="3" s="1"/>
  <c r="Z34" i="3" s="1"/>
  <c r="AA34" i="3" s="1"/>
  <c r="AB34" i="3" s="1"/>
  <c r="AB33" i="3"/>
  <c r="AZ28" i="3" l="1"/>
  <c r="BA28" i="3" s="1"/>
  <c r="BB28" i="3" s="1"/>
  <c r="BC28" i="3" s="1"/>
  <c r="BD28" i="3" s="1"/>
  <c r="BE28" i="3" s="1"/>
  <c r="AT29" i="3"/>
  <c r="AU29" i="3" s="1"/>
  <c r="AV29" i="3" s="1"/>
  <c r="AW29" i="3" s="1"/>
  <c r="AX29" i="3" s="1"/>
  <c r="AY29" i="3" s="1"/>
  <c r="BL27" i="3"/>
  <c r="BM27" i="3" s="1"/>
  <c r="BN27" i="3" s="1"/>
  <c r="BO27" i="3" s="1"/>
  <c r="BP27" i="3" s="1"/>
  <c r="BQ27" i="3" s="1"/>
  <c r="AN30" i="3"/>
  <c r="AO30" i="3" s="1"/>
  <c r="AP30" i="3" s="1"/>
  <c r="AQ30" i="3" s="1"/>
  <c r="AR30" i="3" s="1"/>
  <c r="AS30" i="3" s="1"/>
  <c r="AD31" i="3"/>
  <c r="AE31" i="3" s="1"/>
  <c r="AF31" i="3" s="1"/>
  <c r="AG31" i="3" s="1"/>
  <c r="AC33" i="3"/>
  <c r="AC34" i="3" s="1"/>
  <c r="AH32" i="3"/>
  <c r="AD33" i="3" l="1"/>
  <c r="AE33" i="3" s="1"/>
  <c r="AF33" i="3" s="1"/>
  <c r="AG33" i="3" s="1"/>
  <c r="AH33" i="3" s="1"/>
  <c r="BR27" i="3"/>
  <c r="BS27" i="3" s="1"/>
  <c r="BT27" i="3" s="1"/>
  <c r="BU27" i="3" s="1"/>
  <c r="BV27" i="3" s="1"/>
  <c r="BW27" i="3" s="1"/>
  <c r="AZ29" i="3"/>
  <c r="BA29" i="3" s="1"/>
  <c r="BB29" i="3" s="1"/>
  <c r="BC29" i="3" s="1"/>
  <c r="BD29" i="3" s="1"/>
  <c r="BE29" i="3" s="1"/>
  <c r="BF28" i="3"/>
  <c r="BG28" i="3" s="1"/>
  <c r="BH28" i="3" s="1"/>
  <c r="BI28" i="3" s="1"/>
  <c r="BJ28" i="3" s="1"/>
  <c r="BK28" i="3" s="1"/>
  <c r="AT30" i="3"/>
  <c r="AU30" i="3" s="1"/>
  <c r="AV30" i="3" s="1"/>
  <c r="AW30" i="3" s="1"/>
  <c r="AX30" i="3" s="1"/>
  <c r="AY30" i="3" s="1"/>
  <c r="AH31" i="3"/>
  <c r="AI31" i="3" s="1"/>
  <c r="AD34" i="3"/>
  <c r="AE34" i="3" s="1"/>
  <c r="AF34" i="3" s="1"/>
  <c r="AG34" i="3" s="1"/>
  <c r="AH34" i="3" s="1"/>
  <c r="AJ31" i="3" l="1"/>
  <c r="AK31" i="3" s="1"/>
  <c r="AL31" i="3" s="1"/>
  <c r="AM31" i="3" s="1"/>
  <c r="AN31" i="3" s="1"/>
  <c r="AO31" i="3" s="1"/>
  <c r="AP31" i="3" s="1"/>
  <c r="AQ31" i="3" s="1"/>
  <c r="AR31" i="3" s="1"/>
  <c r="AI32" i="3"/>
  <c r="AJ32" i="3" s="1"/>
  <c r="AK32" i="3" s="1"/>
  <c r="AL32" i="3" s="1"/>
  <c r="AM32" i="3" s="1"/>
  <c r="BF29" i="3"/>
  <c r="BG29" i="3" s="1"/>
  <c r="BH29" i="3" s="1"/>
  <c r="BI29" i="3" s="1"/>
  <c r="BJ29" i="3" s="1"/>
  <c r="BK29" i="3" s="1"/>
  <c r="BL28" i="3"/>
  <c r="BM28" i="3" s="1"/>
  <c r="BN28" i="3" s="1"/>
  <c r="BO28" i="3" s="1"/>
  <c r="BP28" i="3" s="1"/>
  <c r="BQ28" i="3" s="1"/>
  <c r="BX27" i="3"/>
  <c r="BY27" i="3" s="1"/>
  <c r="BZ27" i="3" s="1"/>
  <c r="CA27" i="3" s="1"/>
  <c r="CB27" i="3" s="1"/>
  <c r="CC27" i="3" s="1"/>
  <c r="AZ30" i="3"/>
  <c r="BA30" i="3" s="1"/>
  <c r="BB30" i="3" s="1"/>
  <c r="BC30" i="3" s="1"/>
  <c r="BD30" i="3" s="1"/>
  <c r="BE30" i="3" s="1"/>
  <c r="AI33" i="3" l="1"/>
  <c r="AJ33" i="3" s="1"/>
  <c r="AK33" i="3" s="1"/>
  <c r="AL33" i="3" s="1"/>
  <c r="AM33" i="3" s="1"/>
  <c r="AN33" i="3" s="1"/>
  <c r="BR28" i="3"/>
  <c r="BS28" i="3" s="1"/>
  <c r="BT28" i="3" s="1"/>
  <c r="BU28" i="3" s="1"/>
  <c r="BV28" i="3" s="1"/>
  <c r="BW28" i="3" s="1"/>
  <c r="BF30" i="3"/>
  <c r="BG30" i="3" s="1"/>
  <c r="BH30" i="3" s="1"/>
  <c r="BI30" i="3" s="1"/>
  <c r="BJ30" i="3" s="1"/>
  <c r="BK30" i="3" s="1"/>
  <c r="CD27" i="3"/>
  <c r="CE27" i="3" s="1"/>
  <c r="CF27" i="3" s="1"/>
  <c r="CG27" i="3" s="1"/>
  <c r="CH27" i="3" s="1"/>
  <c r="CI27" i="3" s="1"/>
  <c r="BL29" i="3"/>
  <c r="BM29" i="3" s="1"/>
  <c r="BN29" i="3" s="1"/>
  <c r="BO29" i="3" s="1"/>
  <c r="BP29" i="3" s="1"/>
  <c r="BQ29" i="3" s="1"/>
  <c r="AN32" i="3"/>
  <c r="AO32" i="3" s="1"/>
  <c r="AP32" i="3" s="1"/>
  <c r="AQ32" i="3" s="1"/>
  <c r="AR32" i="3" s="1"/>
  <c r="AS32" i="3" s="1"/>
  <c r="AS31" i="3"/>
  <c r="AI34" i="3" l="1"/>
  <c r="AJ34" i="3" s="1"/>
  <c r="AK34" i="3" s="1"/>
  <c r="AL34" i="3" s="1"/>
  <c r="AM34" i="3" s="1"/>
  <c r="AN34" i="3" s="1"/>
  <c r="AO33" i="3"/>
  <c r="AP33" i="3" s="1"/>
  <c r="AQ33" i="3" s="1"/>
  <c r="AR33" i="3" s="1"/>
  <c r="AS33" i="3" s="1"/>
  <c r="AT33" i="3" s="1"/>
  <c r="BR29" i="3"/>
  <c r="BS29" i="3" s="1"/>
  <c r="BT29" i="3" s="1"/>
  <c r="BU29" i="3" s="1"/>
  <c r="BV29" i="3" s="1"/>
  <c r="BW29" i="3" s="1"/>
  <c r="BL30" i="3"/>
  <c r="BM30" i="3" s="1"/>
  <c r="BN30" i="3" s="1"/>
  <c r="BO30" i="3" s="1"/>
  <c r="BP30" i="3" s="1"/>
  <c r="BQ30" i="3" s="1"/>
  <c r="AT32" i="3"/>
  <c r="CJ27" i="3"/>
  <c r="CK27" i="3" s="1"/>
  <c r="CL27" i="3" s="1"/>
  <c r="CM27" i="3" s="1"/>
  <c r="CN27" i="3" s="1"/>
  <c r="CO27" i="3" s="1"/>
  <c r="BX28" i="3"/>
  <c r="BY28" i="3" s="1"/>
  <c r="BZ28" i="3" s="1"/>
  <c r="CA28" i="3" s="1"/>
  <c r="CB28" i="3" s="1"/>
  <c r="CC28" i="3" s="1"/>
  <c r="AT31" i="3"/>
  <c r="AU31" i="3" s="1"/>
  <c r="AV31" i="3" s="1"/>
  <c r="AW31" i="3" s="1"/>
  <c r="AX31" i="3" s="1"/>
  <c r="AY31" i="3" s="1"/>
  <c r="AO34" i="3" l="1"/>
  <c r="AP34" i="3" s="1"/>
  <c r="AQ34" i="3" s="1"/>
  <c r="AR34" i="3" s="1"/>
  <c r="AS34" i="3" s="1"/>
  <c r="AT34" i="3" s="1"/>
  <c r="AZ31" i="3"/>
  <c r="BA31" i="3" s="1"/>
  <c r="BB31" i="3" s="1"/>
  <c r="BC31" i="3" s="1"/>
  <c r="BD31" i="3" s="1"/>
  <c r="BE31" i="3" s="1"/>
  <c r="CD28" i="3"/>
  <c r="CE28" i="3" s="1"/>
  <c r="CF28" i="3" s="1"/>
  <c r="CG28" i="3" s="1"/>
  <c r="CH28" i="3" s="1"/>
  <c r="CI28" i="3" s="1"/>
  <c r="BX29" i="3"/>
  <c r="BY29" i="3" s="1"/>
  <c r="BZ29" i="3" s="1"/>
  <c r="CA29" i="3" s="1"/>
  <c r="CB29" i="3" s="1"/>
  <c r="CC29" i="3" s="1"/>
  <c r="CP27" i="3"/>
  <c r="CQ27" i="3" s="1"/>
  <c r="CR27" i="3" s="1"/>
  <c r="CS27" i="3" s="1"/>
  <c r="CT27" i="3" s="1"/>
  <c r="CU27" i="3" s="1"/>
  <c r="BR30" i="3"/>
  <c r="BS30" i="3" s="1"/>
  <c r="BT30" i="3" s="1"/>
  <c r="BU30" i="3" s="1"/>
  <c r="BV30" i="3" s="1"/>
  <c r="BW30" i="3" s="1"/>
  <c r="AU32" i="3"/>
  <c r="AV32" i="3" s="1"/>
  <c r="AW32" i="3" s="1"/>
  <c r="AX32" i="3" s="1"/>
  <c r="AY32" i="3" s="1"/>
  <c r="Z410" i="7" l="1"/>
  <c r="BX30" i="3"/>
  <c r="BY30" i="3" s="1"/>
  <c r="BZ30" i="3" s="1"/>
  <c r="CA30" i="3" s="1"/>
  <c r="CB30" i="3" s="1"/>
  <c r="CC30" i="3" s="1"/>
  <c r="CJ28" i="3"/>
  <c r="CK28" i="3" s="1"/>
  <c r="CL28" i="3" s="1"/>
  <c r="CM28" i="3" s="1"/>
  <c r="CN28" i="3" s="1"/>
  <c r="CO28" i="3" s="1"/>
  <c r="CV27" i="3"/>
  <c r="CW27" i="3" s="1"/>
  <c r="CX27" i="3" s="1"/>
  <c r="CY27" i="3" s="1"/>
  <c r="CZ27" i="3" s="1"/>
  <c r="DA27" i="3" s="1"/>
  <c r="CD29" i="3"/>
  <c r="CE29" i="3" s="1"/>
  <c r="CF29" i="3" s="1"/>
  <c r="CG29" i="3" s="1"/>
  <c r="CH29" i="3" s="1"/>
  <c r="CI29" i="3" s="1"/>
  <c r="BF31" i="3"/>
  <c r="BG31" i="3" s="1"/>
  <c r="BH31" i="3" s="1"/>
  <c r="BI31" i="3" s="1"/>
  <c r="BJ31" i="3" s="1"/>
  <c r="BK31" i="3" s="1"/>
  <c r="AZ32" i="3"/>
  <c r="BA32" i="3" s="1"/>
  <c r="BB32" i="3" s="1"/>
  <c r="BC32" i="3" s="1"/>
  <c r="BD32" i="3" s="1"/>
  <c r="BE32" i="3" s="1"/>
  <c r="AU33" i="3"/>
  <c r="AV33" i="3" s="1"/>
  <c r="AW33" i="3" s="1"/>
  <c r="AX33" i="3" s="1"/>
  <c r="AY33" i="3" s="1"/>
  <c r="CJ29" i="3" l="1"/>
  <c r="CK29" i="3" s="1"/>
  <c r="CL29" i="3" s="1"/>
  <c r="CM29" i="3" s="1"/>
  <c r="CN29" i="3" s="1"/>
  <c r="CO29" i="3" s="1"/>
  <c r="CP28" i="3"/>
  <c r="CQ28" i="3" s="1"/>
  <c r="CR28" i="3" s="1"/>
  <c r="CS28" i="3" s="1"/>
  <c r="CT28" i="3" s="1"/>
  <c r="CU28" i="3" s="1"/>
  <c r="BL31" i="3"/>
  <c r="BM31" i="3" s="1"/>
  <c r="BN31" i="3" s="1"/>
  <c r="BO31" i="3" s="1"/>
  <c r="BP31" i="3" s="1"/>
  <c r="BQ31" i="3" s="1"/>
  <c r="DB27" i="3"/>
  <c r="DC27" i="3" s="1"/>
  <c r="DD27" i="3" s="1"/>
  <c r="DE27" i="3" s="1"/>
  <c r="DF27" i="3" s="1"/>
  <c r="DG27" i="3" s="1"/>
  <c r="CD30" i="3"/>
  <c r="CE30" i="3" s="1"/>
  <c r="CF30" i="3" s="1"/>
  <c r="CG30" i="3" s="1"/>
  <c r="CH30" i="3" s="1"/>
  <c r="CI30" i="3" s="1"/>
  <c r="AZ33" i="3"/>
  <c r="BA33" i="3" s="1"/>
  <c r="BB33" i="3" s="1"/>
  <c r="BC33" i="3" s="1"/>
  <c r="BD33" i="3" s="1"/>
  <c r="BE33" i="3" s="1"/>
  <c r="BF32" i="3"/>
  <c r="BG32" i="3" s="1"/>
  <c r="BH32" i="3" s="1"/>
  <c r="BI32" i="3" s="1"/>
  <c r="BJ32" i="3" s="1"/>
  <c r="BK32" i="3" s="1"/>
  <c r="AU34" i="3"/>
  <c r="AV34" i="3" s="1"/>
  <c r="AW34" i="3" s="1"/>
  <c r="AX34" i="3" s="1"/>
  <c r="AY34" i="3" s="1"/>
  <c r="BF33" i="3" l="1"/>
  <c r="BG33" i="3" s="1"/>
  <c r="BH33" i="3" s="1"/>
  <c r="BI33" i="3" s="1"/>
  <c r="BJ33" i="3" s="1"/>
  <c r="BK33" i="3" s="1"/>
  <c r="DH27" i="3"/>
  <c r="DI27" i="3" s="1"/>
  <c r="DJ27" i="3" s="1"/>
  <c r="DK27" i="3" s="1"/>
  <c r="DL27" i="3" s="1"/>
  <c r="DM27" i="3" s="1"/>
  <c r="CV28" i="3"/>
  <c r="CW28" i="3" s="1"/>
  <c r="CX28" i="3" s="1"/>
  <c r="CY28" i="3" s="1"/>
  <c r="CZ28" i="3" s="1"/>
  <c r="DA28" i="3" s="1"/>
  <c r="BL32" i="3"/>
  <c r="BM32" i="3" s="1"/>
  <c r="BN32" i="3" s="1"/>
  <c r="BO32" i="3" s="1"/>
  <c r="BP32" i="3" s="1"/>
  <c r="BQ32" i="3" s="1"/>
  <c r="CJ30" i="3"/>
  <c r="CK30" i="3" s="1"/>
  <c r="CL30" i="3" s="1"/>
  <c r="CM30" i="3" s="1"/>
  <c r="CN30" i="3" s="1"/>
  <c r="CO30" i="3" s="1"/>
  <c r="BR31" i="3"/>
  <c r="BS31" i="3" s="1"/>
  <c r="BT31" i="3" s="1"/>
  <c r="BU31" i="3" s="1"/>
  <c r="BV31" i="3" s="1"/>
  <c r="BW31" i="3" s="1"/>
  <c r="CP29" i="3"/>
  <c r="CQ29" i="3" s="1"/>
  <c r="CR29" i="3" s="1"/>
  <c r="CS29" i="3" s="1"/>
  <c r="CT29" i="3" s="1"/>
  <c r="CU29" i="3" s="1"/>
  <c r="AZ34" i="3"/>
  <c r="BA34" i="3" s="1"/>
  <c r="BB34" i="3" s="1"/>
  <c r="BC34" i="3" s="1"/>
  <c r="BD34" i="3" s="1"/>
  <c r="BE34" i="3" s="1"/>
  <c r="CV29" i="3" l="1"/>
  <c r="CW29" i="3" s="1"/>
  <c r="CX29" i="3" s="1"/>
  <c r="CY29" i="3" s="1"/>
  <c r="CZ29" i="3" s="1"/>
  <c r="DA29" i="3" s="1"/>
  <c r="CP30" i="3"/>
  <c r="CQ30" i="3" s="1"/>
  <c r="CR30" i="3" s="1"/>
  <c r="CS30" i="3" s="1"/>
  <c r="CT30" i="3" s="1"/>
  <c r="CU30" i="3" s="1"/>
  <c r="DB28" i="3"/>
  <c r="DC28" i="3" s="1"/>
  <c r="DD28" i="3" s="1"/>
  <c r="DE28" i="3" s="1"/>
  <c r="DF28" i="3" s="1"/>
  <c r="DG28" i="3" s="1"/>
  <c r="DN27" i="3"/>
  <c r="DO27" i="3" s="1"/>
  <c r="DP27" i="3" s="1"/>
  <c r="DQ27" i="3" s="1"/>
  <c r="DR27" i="3" s="1"/>
  <c r="DS27" i="3" s="1"/>
  <c r="BF34" i="3"/>
  <c r="BG34" i="3" s="1"/>
  <c r="BH34" i="3" s="1"/>
  <c r="BI34" i="3" s="1"/>
  <c r="BJ34" i="3" s="1"/>
  <c r="BK34" i="3" s="1"/>
  <c r="BX31" i="3"/>
  <c r="BY31" i="3" s="1"/>
  <c r="BZ31" i="3" s="1"/>
  <c r="CA31" i="3" s="1"/>
  <c r="CB31" i="3" s="1"/>
  <c r="CC31" i="3" s="1"/>
  <c r="BR32" i="3"/>
  <c r="BS32" i="3" s="1"/>
  <c r="BT32" i="3" s="1"/>
  <c r="BU32" i="3" s="1"/>
  <c r="BV32" i="3" s="1"/>
  <c r="BW32" i="3" s="1"/>
  <c r="BL33" i="3"/>
  <c r="BM33" i="3" s="1"/>
  <c r="BN33" i="3" s="1"/>
  <c r="BO33" i="3" s="1"/>
  <c r="BP33" i="3" s="1"/>
  <c r="BQ33" i="3" s="1"/>
  <c r="BX32" i="3" l="1"/>
  <c r="BY32" i="3" s="1"/>
  <c r="BZ32" i="3" s="1"/>
  <c r="CA32" i="3" s="1"/>
  <c r="CB32" i="3" s="1"/>
  <c r="CC32" i="3" s="1"/>
  <c r="BR33" i="3"/>
  <c r="BS33" i="3" s="1"/>
  <c r="BT33" i="3" s="1"/>
  <c r="BU33" i="3" s="1"/>
  <c r="BV33" i="3" s="1"/>
  <c r="BW33" i="3" s="1"/>
  <c r="CD31" i="3"/>
  <c r="CE31" i="3" s="1"/>
  <c r="CF31" i="3" s="1"/>
  <c r="CG31" i="3" s="1"/>
  <c r="CH31" i="3" s="1"/>
  <c r="CI31" i="3" s="1"/>
  <c r="DT27" i="3"/>
  <c r="DU27" i="3" s="1"/>
  <c r="DV27" i="3" s="1"/>
  <c r="DW27" i="3" s="1"/>
  <c r="DX27" i="3" s="1"/>
  <c r="DY27" i="3" s="1"/>
  <c r="CV30" i="3"/>
  <c r="CW30" i="3" s="1"/>
  <c r="CX30" i="3" s="1"/>
  <c r="CY30" i="3" s="1"/>
  <c r="CZ30" i="3" s="1"/>
  <c r="DA30" i="3" s="1"/>
  <c r="BL34" i="3"/>
  <c r="BM34" i="3" s="1"/>
  <c r="BN34" i="3" s="1"/>
  <c r="BO34" i="3" s="1"/>
  <c r="BP34" i="3" s="1"/>
  <c r="BQ34" i="3" s="1"/>
  <c r="DH28" i="3"/>
  <c r="DI28" i="3" s="1"/>
  <c r="DJ28" i="3" s="1"/>
  <c r="DK28" i="3" s="1"/>
  <c r="DL28" i="3" s="1"/>
  <c r="DM28" i="3" s="1"/>
  <c r="DB29" i="3"/>
  <c r="DC29" i="3" s="1"/>
  <c r="DD29" i="3" s="1"/>
  <c r="DE29" i="3" s="1"/>
  <c r="DF29" i="3" s="1"/>
  <c r="DG29" i="3" s="1"/>
  <c r="DN28" i="3" l="1"/>
  <c r="DO28" i="3" s="1"/>
  <c r="DP28" i="3" s="1"/>
  <c r="DQ28" i="3" s="1"/>
  <c r="DR28" i="3" s="1"/>
  <c r="DS28" i="3" s="1"/>
  <c r="BR34" i="3"/>
  <c r="BS34" i="3" s="1"/>
  <c r="BT34" i="3" s="1"/>
  <c r="BU34" i="3" s="1"/>
  <c r="BV34" i="3" s="1"/>
  <c r="BW34" i="3" s="1"/>
  <c r="DZ27" i="3"/>
  <c r="EA27" i="3" s="1"/>
  <c r="EB27" i="3" s="1"/>
  <c r="EC27" i="3" s="1"/>
  <c r="ED27" i="3" s="1"/>
  <c r="EE27" i="3" s="1"/>
  <c r="BX33" i="3"/>
  <c r="BY33" i="3" s="1"/>
  <c r="BZ33" i="3" s="1"/>
  <c r="CA33" i="3" s="1"/>
  <c r="CB33" i="3" s="1"/>
  <c r="CC33" i="3" s="1"/>
  <c r="DB30" i="3"/>
  <c r="DC30" i="3" s="1"/>
  <c r="DD30" i="3" s="1"/>
  <c r="DE30" i="3" s="1"/>
  <c r="DF30" i="3" s="1"/>
  <c r="DG30" i="3" s="1"/>
  <c r="CJ31" i="3"/>
  <c r="CK31" i="3" s="1"/>
  <c r="CL31" i="3" s="1"/>
  <c r="CM31" i="3" s="1"/>
  <c r="CN31" i="3" s="1"/>
  <c r="CO31" i="3" s="1"/>
  <c r="CD32" i="3"/>
  <c r="CE32" i="3" s="1"/>
  <c r="CF32" i="3" s="1"/>
  <c r="CG32" i="3" s="1"/>
  <c r="CH32" i="3" s="1"/>
  <c r="CI32" i="3" s="1"/>
  <c r="DH29" i="3"/>
  <c r="DI29" i="3" s="1"/>
  <c r="DJ29" i="3" s="1"/>
  <c r="DK29" i="3" s="1"/>
  <c r="DL29" i="3" s="1"/>
  <c r="DM29" i="3" s="1"/>
  <c r="CJ32" i="3" l="1"/>
  <c r="CK32" i="3" s="1"/>
  <c r="CL32" i="3" s="1"/>
  <c r="CM32" i="3" s="1"/>
  <c r="CN32" i="3" s="1"/>
  <c r="CO32" i="3" s="1"/>
  <c r="DN29" i="3"/>
  <c r="DO29" i="3" s="1"/>
  <c r="DP29" i="3" s="1"/>
  <c r="DQ29" i="3" s="1"/>
  <c r="DR29" i="3" s="1"/>
  <c r="DS29" i="3" s="1"/>
  <c r="CP31" i="3"/>
  <c r="CQ31" i="3" s="1"/>
  <c r="CR31" i="3" s="1"/>
  <c r="CS31" i="3" s="1"/>
  <c r="CT31" i="3" s="1"/>
  <c r="CU31" i="3" s="1"/>
  <c r="CD33" i="3"/>
  <c r="CE33" i="3" s="1"/>
  <c r="CF33" i="3" s="1"/>
  <c r="CG33" i="3" s="1"/>
  <c r="CH33" i="3" s="1"/>
  <c r="CI33" i="3" s="1"/>
  <c r="BX34" i="3"/>
  <c r="BY34" i="3" s="1"/>
  <c r="BZ34" i="3" s="1"/>
  <c r="CA34" i="3" s="1"/>
  <c r="CB34" i="3" s="1"/>
  <c r="CC34" i="3" s="1"/>
  <c r="DH30" i="3"/>
  <c r="DI30" i="3" s="1"/>
  <c r="DJ30" i="3" s="1"/>
  <c r="DK30" i="3" s="1"/>
  <c r="DL30" i="3" s="1"/>
  <c r="DM30" i="3" s="1"/>
  <c r="EF27" i="3"/>
  <c r="EG27" i="3" s="1"/>
  <c r="EH27" i="3" s="1"/>
  <c r="EI27" i="3" s="1"/>
  <c r="EJ27" i="3" s="1"/>
  <c r="EK27" i="3" s="1"/>
  <c r="DT28" i="3"/>
  <c r="DU28" i="3" s="1"/>
  <c r="DV28" i="3" s="1"/>
  <c r="DW28" i="3" s="1"/>
  <c r="DX28" i="3" s="1"/>
  <c r="DY28" i="3" s="1"/>
  <c r="DN30" i="3" l="1"/>
  <c r="DO30" i="3" s="1"/>
  <c r="DP30" i="3" s="1"/>
  <c r="DQ30" i="3" s="1"/>
  <c r="DR30" i="3" s="1"/>
  <c r="DS30" i="3" s="1"/>
  <c r="CJ33" i="3"/>
  <c r="CK33" i="3" s="1"/>
  <c r="CL33" i="3" s="1"/>
  <c r="CM33" i="3" s="1"/>
  <c r="CN33" i="3" s="1"/>
  <c r="CO33" i="3" s="1"/>
  <c r="DT29" i="3"/>
  <c r="DU29" i="3" s="1"/>
  <c r="DV29" i="3" s="1"/>
  <c r="DW29" i="3" s="1"/>
  <c r="DX29" i="3" s="1"/>
  <c r="DY29" i="3" s="1"/>
  <c r="CD34" i="3"/>
  <c r="CE34" i="3" s="1"/>
  <c r="CF34" i="3" s="1"/>
  <c r="CG34" i="3" s="1"/>
  <c r="CH34" i="3" s="1"/>
  <c r="CI34" i="3" s="1"/>
  <c r="CV31" i="3"/>
  <c r="CW31" i="3" s="1"/>
  <c r="CX31" i="3" s="1"/>
  <c r="CY31" i="3" s="1"/>
  <c r="CZ31" i="3" s="1"/>
  <c r="DA31" i="3" s="1"/>
  <c r="CP32" i="3"/>
  <c r="CQ32" i="3" s="1"/>
  <c r="CR32" i="3" s="1"/>
  <c r="CS32" i="3" s="1"/>
  <c r="CT32" i="3" s="1"/>
  <c r="CU32" i="3" s="1"/>
  <c r="DZ28" i="3"/>
  <c r="EA28" i="3" s="1"/>
  <c r="EB28" i="3" s="1"/>
  <c r="EC28" i="3" s="1"/>
  <c r="ED28" i="3" s="1"/>
  <c r="EE28" i="3" s="1"/>
  <c r="EL27" i="3"/>
  <c r="EM27" i="3" s="1"/>
  <c r="EN27" i="3" s="1"/>
  <c r="EO27" i="3" s="1"/>
  <c r="EP27" i="3" s="1"/>
  <c r="EQ27" i="3" s="1"/>
  <c r="ER27" i="3" l="1"/>
  <c r="ES27" i="3" s="1"/>
  <c r="ET27" i="3" s="1"/>
  <c r="EU27" i="3" s="1"/>
  <c r="EV27" i="3" s="1"/>
  <c r="EW27" i="3" s="1"/>
  <c r="CV32" i="3"/>
  <c r="CW32" i="3" s="1"/>
  <c r="CX32" i="3" s="1"/>
  <c r="CY32" i="3" s="1"/>
  <c r="CZ32" i="3" s="1"/>
  <c r="DA32" i="3" s="1"/>
  <c r="CJ34" i="3"/>
  <c r="CK34" i="3" s="1"/>
  <c r="CL34" i="3" s="1"/>
  <c r="CM34" i="3" s="1"/>
  <c r="CN34" i="3" s="1"/>
  <c r="CO34" i="3" s="1"/>
  <c r="CP33" i="3"/>
  <c r="CQ33" i="3" s="1"/>
  <c r="CR33" i="3" s="1"/>
  <c r="CS33" i="3" s="1"/>
  <c r="CT33" i="3" s="1"/>
  <c r="CU33" i="3" s="1"/>
  <c r="DB31" i="3"/>
  <c r="DC31" i="3" s="1"/>
  <c r="DD31" i="3" s="1"/>
  <c r="DE31" i="3" s="1"/>
  <c r="DF31" i="3" s="1"/>
  <c r="DG31" i="3" s="1"/>
  <c r="DZ29" i="3"/>
  <c r="EA29" i="3" s="1"/>
  <c r="EB29" i="3" s="1"/>
  <c r="EC29" i="3" s="1"/>
  <c r="ED29" i="3" s="1"/>
  <c r="EE29" i="3" s="1"/>
  <c r="DT30" i="3"/>
  <c r="DU30" i="3" s="1"/>
  <c r="DV30" i="3" s="1"/>
  <c r="DW30" i="3" s="1"/>
  <c r="DX30" i="3" s="1"/>
  <c r="DY30" i="3" s="1"/>
  <c r="EF28" i="3"/>
  <c r="EG28" i="3" s="1"/>
  <c r="EH28" i="3" s="1"/>
  <c r="EI28" i="3" s="1"/>
  <c r="EJ28" i="3" s="1"/>
  <c r="EK28" i="3" s="1"/>
  <c r="EL28" i="3" l="1"/>
  <c r="EM28" i="3" s="1"/>
  <c r="EN28" i="3" s="1"/>
  <c r="EO28" i="3" s="1"/>
  <c r="EP28" i="3" s="1"/>
  <c r="EQ28" i="3" s="1"/>
  <c r="EF29" i="3"/>
  <c r="EG29" i="3" s="1"/>
  <c r="EH29" i="3" s="1"/>
  <c r="EI29" i="3" s="1"/>
  <c r="EJ29" i="3" s="1"/>
  <c r="EK29" i="3" s="1"/>
  <c r="CV33" i="3"/>
  <c r="CW33" i="3" s="1"/>
  <c r="CX33" i="3" s="1"/>
  <c r="CY33" i="3" s="1"/>
  <c r="CZ33" i="3" s="1"/>
  <c r="DA33" i="3" s="1"/>
  <c r="DB32" i="3"/>
  <c r="DC32" i="3" s="1"/>
  <c r="DD32" i="3" s="1"/>
  <c r="DE32" i="3" s="1"/>
  <c r="DF32" i="3" s="1"/>
  <c r="DG32" i="3" s="1"/>
  <c r="DZ30" i="3"/>
  <c r="EA30" i="3" s="1"/>
  <c r="EB30" i="3" s="1"/>
  <c r="EC30" i="3" s="1"/>
  <c r="ED30" i="3" s="1"/>
  <c r="EE30" i="3" s="1"/>
  <c r="DH31" i="3"/>
  <c r="DI31" i="3" s="1"/>
  <c r="DJ31" i="3" s="1"/>
  <c r="DK31" i="3" s="1"/>
  <c r="DL31" i="3" s="1"/>
  <c r="DM31" i="3" s="1"/>
  <c r="CP34" i="3"/>
  <c r="CQ34" i="3" s="1"/>
  <c r="CR34" i="3" s="1"/>
  <c r="CS34" i="3" s="1"/>
  <c r="CT34" i="3" s="1"/>
  <c r="CU34" i="3" s="1"/>
  <c r="EX27" i="3"/>
  <c r="EY27" i="3" s="1"/>
  <c r="EZ27" i="3" s="1"/>
  <c r="FA27" i="3" s="1"/>
  <c r="FB27" i="3" s="1"/>
  <c r="FC27" i="3" s="1"/>
  <c r="FD27" i="3" l="1"/>
  <c r="FE27" i="3" s="1"/>
  <c r="FF27" i="3" s="1"/>
  <c r="FG27" i="3" s="1"/>
  <c r="FH27" i="3" s="1"/>
  <c r="FI27" i="3" s="1"/>
  <c r="EF30" i="3"/>
  <c r="EG30" i="3" s="1"/>
  <c r="EH30" i="3" s="1"/>
  <c r="EI30" i="3" s="1"/>
  <c r="EJ30" i="3" s="1"/>
  <c r="EK30" i="3" s="1"/>
  <c r="DB33" i="3"/>
  <c r="DC33" i="3" s="1"/>
  <c r="DD33" i="3" s="1"/>
  <c r="DE33" i="3" s="1"/>
  <c r="DF33" i="3" s="1"/>
  <c r="DG33" i="3" s="1"/>
  <c r="CV34" i="3"/>
  <c r="CW34" i="3" s="1"/>
  <c r="CX34" i="3" s="1"/>
  <c r="CY34" i="3" s="1"/>
  <c r="CZ34" i="3" s="1"/>
  <c r="DA34" i="3" s="1"/>
  <c r="DN31" i="3"/>
  <c r="DO31" i="3" s="1"/>
  <c r="DP31" i="3" s="1"/>
  <c r="DQ31" i="3" s="1"/>
  <c r="DR31" i="3" s="1"/>
  <c r="DS31" i="3" s="1"/>
  <c r="DH32" i="3"/>
  <c r="DI32" i="3" s="1"/>
  <c r="DJ32" i="3" s="1"/>
  <c r="DK32" i="3" s="1"/>
  <c r="DL32" i="3" s="1"/>
  <c r="DM32" i="3" s="1"/>
  <c r="ER28" i="3"/>
  <c r="ES28" i="3" s="1"/>
  <c r="ET28" i="3" s="1"/>
  <c r="EU28" i="3" s="1"/>
  <c r="EV28" i="3" s="1"/>
  <c r="EW28" i="3" s="1"/>
  <c r="EL29" i="3"/>
  <c r="EM29" i="3" s="1"/>
  <c r="EN29" i="3" s="1"/>
  <c r="EO29" i="3" s="1"/>
  <c r="EP29" i="3" s="1"/>
  <c r="EQ29" i="3" s="1"/>
  <c r="DN32" i="3" l="1"/>
  <c r="DO32" i="3" s="1"/>
  <c r="DP32" i="3" s="1"/>
  <c r="DQ32" i="3" s="1"/>
  <c r="DR32" i="3" s="1"/>
  <c r="DS32" i="3" s="1"/>
  <c r="DB34" i="3"/>
  <c r="DC34" i="3" s="1"/>
  <c r="DD34" i="3" s="1"/>
  <c r="DE34" i="3" s="1"/>
  <c r="DF34" i="3" s="1"/>
  <c r="DG34" i="3" s="1"/>
  <c r="EL30" i="3"/>
  <c r="EM30" i="3" s="1"/>
  <c r="EN30" i="3" s="1"/>
  <c r="EO30" i="3" s="1"/>
  <c r="EP30" i="3" s="1"/>
  <c r="EQ30" i="3" s="1"/>
  <c r="DT31" i="3"/>
  <c r="DU31" i="3" s="1"/>
  <c r="DV31" i="3" s="1"/>
  <c r="DW31" i="3" s="1"/>
  <c r="DX31" i="3" s="1"/>
  <c r="DY31" i="3" s="1"/>
  <c r="DH33" i="3"/>
  <c r="DI33" i="3" s="1"/>
  <c r="DJ33" i="3" s="1"/>
  <c r="DK33" i="3" s="1"/>
  <c r="DL33" i="3" s="1"/>
  <c r="DM33" i="3" s="1"/>
  <c r="FJ27" i="3"/>
  <c r="FK27" i="3" s="1"/>
  <c r="FL27" i="3" s="1"/>
  <c r="FM27" i="3" s="1"/>
  <c r="FN27" i="3" s="1"/>
  <c r="FO27" i="3" s="1"/>
  <c r="EX28" i="3"/>
  <c r="EY28" i="3" s="1"/>
  <c r="EZ28" i="3" s="1"/>
  <c r="FA28" i="3" s="1"/>
  <c r="FB28" i="3" s="1"/>
  <c r="FC28" i="3" s="1"/>
  <c r="ER29" i="3"/>
  <c r="ES29" i="3" s="1"/>
  <c r="ET29" i="3" s="1"/>
  <c r="EU29" i="3" s="1"/>
  <c r="EV29" i="3" s="1"/>
  <c r="EW29" i="3" s="1"/>
  <c r="FD28" i="3" l="1"/>
  <c r="FE28" i="3" s="1"/>
  <c r="FF28" i="3" s="1"/>
  <c r="FG28" i="3" s="1"/>
  <c r="FH28" i="3" s="1"/>
  <c r="FI28" i="3" s="1"/>
  <c r="DN33" i="3"/>
  <c r="DO33" i="3" s="1"/>
  <c r="DP33" i="3" s="1"/>
  <c r="DQ33" i="3" s="1"/>
  <c r="DR33" i="3" s="1"/>
  <c r="DS33" i="3" s="1"/>
  <c r="DH34" i="3"/>
  <c r="DI34" i="3" s="1"/>
  <c r="DJ34" i="3" s="1"/>
  <c r="DK34" i="3" s="1"/>
  <c r="DL34" i="3" s="1"/>
  <c r="DM34" i="3" s="1"/>
  <c r="DZ31" i="3"/>
  <c r="EA31" i="3" s="1"/>
  <c r="EB31" i="3" s="1"/>
  <c r="EC31" i="3" s="1"/>
  <c r="ED31" i="3" s="1"/>
  <c r="EE31" i="3" s="1"/>
  <c r="DT32" i="3"/>
  <c r="DU32" i="3" s="1"/>
  <c r="DV32" i="3" s="1"/>
  <c r="DW32" i="3" s="1"/>
  <c r="DX32" i="3" s="1"/>
  <c r="DY32" i="3" s="1"/>
  <c r="EX29" i="3"/>
  <c r="EY29" i="3" s="1"/>
  <c r="EZ29" i="3" s="1"/>
  <c r="FA29" i="3" s="1"/>
  <c r="FB29" i="3" s="1"/>
  <c r="FC29" i="3" s="1"/>
  <c r="FP27" i="3"/>
  <c r="FQ27" i="3" s="1"/>
  <c r="FR27" i="3" s="1"/>
  <c r="FS27" i="3" s="1"/>
  <c r="FT27" i="3" s="1"/>
  <c r="FU27" i="3" s="1"/>
  <c r="ER30" i="3"/>
  <c r="ES30" i="3" s="1"/>
  <c r="ET30" i="3" s="1"/>
  <c r="EU30" i="3" s="1"/>
  <c r="EV30" i="3" s="1"/>
  <c r="EW30" i="3" s="1"/>
  <c r="EX30" i="3" l="1"/>
  <c r="EY30" i="3" s="1"/>
  <c r="EZ30" i="3" s="1"/>
  <c r="FA30" i="3" s="1"/>
  <c r="FB30" i="3" s="1"/>
  <c r="FC30" i="3" s="1"/>
  <c r="FV27" i="3"/>
  <c r="FW27" i="3" s="1"/>
  <c r="FX27" i="3" s="1"/>
  <c r="FY27" i="3" s="1"/>
  <c r="FZ27" i="3" s="1"/>
  <c r="GA27" i="3" s="1"/>
  <c r="DZ32" i="3"/>
  <c r="EA32" i="3" s="1"/>
  <c r="EB32" i="3" s="1"/>
  <c r="EC32" i="3" s="1"/>
  <c r="ED32" i="3" s="1"/>
  <c r="EE32" i="3" s="1"/>
  <c r="DT33" i="3"/>
  <c r="DU33" i="3" s="1"/>
  <c r="DV33" i="3" s="1"/>
  <c r="DW33" i="3" s="1"/>
  <c r="DX33" i="3" s="1"/>
  <c r="DY33" i="3" s="1"/>
  <c r="FD29" i="3"/>
  <c r="FE29" i="3" s="1"/>
  <c r="FF29" i="3" s="1"/>
  <c r="FG29" i="3" s="1"/>
  <c r="FH29" i="3" s="1"/>
  <c r="FI29" i="3" s="1"/>
  <c r="EF31" i="3"/>
  <c r="EG31" i="3" s="1"/>
  <c r="EH31" i="3" s="1"/>
  <c r="EI31" i="3" s="1"/>
  <c r="EJ31" i="3" s="1"/>
  <c r="EK31" i="3" s="1"/>
  <c r="DN34" i="3"/>
  <c r="DO34" i="3" s="1"/>
  <c r="DP34" i="3" s="1"/>
  <c r="DQ34" i="3" s="1"/>
  <c r="DR34" i="3" s="1"/>
  <c r="DS34" i="3" s="1"/>
  <c r="FJ28" i="3"/>
  <c r="FK28" i="3" s="1"/>
  <c r="FL28" i="3" s="1"/>
  <c r="FM28" i="3" s="1"/>
  <c r="FN28" i="3" s="1"/>
  <c r="FO28" i="3" s="1"/>
  <c r="FJ29" i="3" l="1"/>
  <c r="FK29" i="3" s="1"/>
  <c r="FL29" i="3" s="1"/>
  <c r="FM29" i="3" s="1"/>
  <c r="FN29" i="3" s="1"/>
  <c r="FO29" i="3" s="1"/>
  <c r="GB27" i="3"/>
  <c r="GC27" i="3" s="1"/>
  <c r="GD27" i="3" s="1"/>
  <c r="GE27" i="3" s="1"/>
  <c r="GF27" i="3" s="1"/>
  <c r="GG27" i="3" s="1"/>
  <c r="DT34" i="3"/>
  <c r="DU34" i="3" s="1"/>
  <c r="DV34" i="3" s="1"/>
  <c r="DW34" i="3" s="1"/>
  <c r="DX34" i="3" s="1"/>
  <c r="DY34" i="3" s="1"/>
  <c r="EL31" i="3"/>
  <c r="EM31" i="3" s="1"/>
  <c r="EN31" i="3" s="1"/>
  <c r="EO31" i="3" s="1"/>
  <c r="EP31" i="3" s="1"/>
  <c r="EQ31" i="3" s="1"/>
  <c r="EF32" i="3"/>
  <c r="EG32" i="3" s="1"/>
  <c r="EH32" i="3" s="1"/>
  <c r="EI32" i="3" s="1"/>
  <c r="EJ32" i="3" s="1"/>
  <c r="EK32" i="3" s="1"/>
  <c r="FD30" i="3"/>
  <c r="FE30" i="3" s="1"/>
  <c r="FF30" i="3" s="1"/>
  <c r="FG30" i="3" s="1"/>
  <c r="FH30" i="3" s="1"/>
  <c r="FI30" i="3" s="1"/>
  <c r="FP28" i="3"/>
  <c r="FQ28" i="3" s="1"/>
  <c r="FR28" i="3" s="1"/>
  <c r="FS28" i="3" s="1"/>
  <c r="FT28" i="3" s="1"/>
  <c r="FU28" i="3" s="1"/>
  <c r="DZ33" i="3"/>
  <c r="EA33" i="3" s="1"/>
  <c r="EB33" i="3" s="1"/>
  <c r="EC33" i="3" s="1"/>
  <c r="ED33" i="3" s="1"/>
  <c r="EE33" i="3" s="1"/>
  <c r="EF33" i="3" l="1"/>
  <c r="EG33" i="3" s="1"/>
  <c r="EH33" i="3" s="1"/>
  <c r="EI33" i="3" s="1"/>
  <c r="EJ33" i="3" s="1"/>
  <c r="EK33" i="3" s="1"/>
  <c r="FJ30" i="3"/>
  <c r="FK30" i="3" s="1"/>
  <c r="FL30" i="3" s="1"/>
  <c r="FM30" i="3" s="1"/>
  <c r="FN30" i="3" s="1"/>
  <c r="FO30" i="3" s="1"/>
  <c r="ER31" i="3"/>
  <c r="ES31" i="3" s="1"/>
  <c r="ET31" i="3" s="1"/>
  <c r="EU31" i="3" s="1"/>
  <c r="EV31" i="3" s="1"/>
  <c r="EW31" i="3" s="1"/>
  <c r="GH27" i="3"/>
  <c r="GI27" i="3" s="1"/>
  <c r="GJ27" i="3" s="1"/>
  <c r="GK27" i="3" s="1"/>
  <c r="GL27" i="3" s="1"/>
  <c r="GM27" i="3" s="1"/>
  <c r="FV28" i="3"/>
  <c r="FW28" i="3" s="1"/>
  <c r="FX28" i="3" s="1"/>
  <c r="FY28" i="3" s="1"/>
  <c r="FZ28" i="3" s="1"/>
  <c r="GA28" i="3" s="1"/>
  <c r="EL32" i="3"/>
  <c r="EM32" i="3" s="1"/>
  <c r="EN32" i="3" s="1"/>
  <c r="EO32" i="3" s="1"/>
  <c r="EP32" i="3" s="1"/>
  <c r="EQ32" i="3" s="1"/>
  <c r="DZ34" i="3"/>
  <c r="EA34" i="3" s="1"/>
  <c r="EB34" i="3" s="1"/>
  <c r="EC34" i="3" s="1"/>
  <c r="ED34" i="3" s="1"/>
  <c r="EE34" i="3" s="1"/>
  <c r="FP29" i="3"/>
  <c r="FQ29" i="3" s="1"/>
  <c r="FR29" i="3" s="1"/>
  <c r="FS29" i="3" s="1"/>
  <c r="FT29" i="3" s="1"/>
  <c r="FU29" i="3" s="1"/>
  <c r="R35" i="3"/>
  <c r="S35" i="3" s="1"/>
  <c r="T35" i="3" s="1"/>
  <c r="U35" i="3" s="1"/>
  <c r="Q36" i="3"/>
  <c r="R36" i="3" s="1"/>
  <c r="S36" i="3" s="1"/>
  <c r="T36" i="3" s="1"/>
  <c r="U36" i="3" s="1"/>
  <c r="FV29" i="3" l="1"/>
  <c r="FW29" i="3" s="1"/>
  <c r="FX29" i="3" s="1"/>
  <c r="FY29" i="3" s="1"/>
  <c r="FZ29" i="3" s="1"/>
  <c r="GA29" i="3" s="1"/>
  <c r="GN27" i="3"/>
  <c r="GO27" i="3" s="1"/>
  <c r="GP27" i="3" s="1"/>
  <c r="GQ27" i="3" s="1"/>
  <c r="GR27" i="3" s="1"/>
  <c r="GS27" i="3" s="1"/>
  <c r="FP30" i="3"/>
  <c r="FQ30" i="3" s="1"/>
  <c r="FR30" i="3" s="1"/>
  <c r="FS30" i="3" s="1"/>
  <c r="FT30" i="3" s="1"/>
  <c r="FU30" i="3" s="1"/>
  <c r="EF34" i="3"/>
  <c r="EG34" i="3" s="1"/>
  <c r="EH34" i="3" s="1"/>
  <c r="EI34" i="3" s="1"/>
  <c r="EJ34" i="3" s="1"/>
  <c r="EK34" i="3" s="1"/>
  <c r="EX31" i="3"/>
  <c r="EY31" i="3" s="1"/>
  <c r="EZ31" i="3" s="1"/>
  <c r="FA31" i="3" s="1"/>
  <c r="FB31" i="3" s="1"/>
  <c r="FC31" i="3" s="1"/>
  <c r="EL33" i="3"/>
  <c r="EM33" i="3" s="1"/>
  <c r="EN33" i="3" s="1"/>
  <c r="EO33" i="3" s="1"/>
  <c r="EP33" i="3" s="1"/>
  <c r="EQ33" i="3" s="1"/>
  <c r="ER32" i="3"/>
  <c r="ES32" i="3" s="1"/>
  <c r="ET32" i="3" s="1"/>
  <c r="EU32" i="3" s="1"/>
  <c r="EV32" i="3" s="1"/>
  <c r="EW32" i="3" s="1"/>
  <c r="GB28" i="3"/>
  <c r="GC28" i="3" s="1"/>
  <c r="GD28" i="3" s="1"/>
  <c r="GE28" i="3" s="1"/>
  <c r="GF28" i="3" s="1"/>
  <c r="GG28" i="3" s="1"/>
  <c r="V35" i="3"/>
  <c r="V36" i="3"/>
  <c r="GH28" i="3" l="1"/>
  <c r="GI28" i="3" s="1"/>
  <c r="GJ28" i="3" s="1"/>
  <c r="GK28" i="3" s="1"/>
  <c r="GL28" i="3" s="1"/>
  <c r="GM28" i="3" s="1"/>
  <c r="ER33" i="3"/>
  <c r="ES33" i="3" s="1"/>
  <c r="ET33" i="3" s="1"/>
  <c r="EU33" i="3" s="1"/>
  <c r="EV33" i="3" s="1"/>
  <c r="EW33" i="3" s="1"/>
  <c r="EL34" i="3"/>
  <c r="EM34" i="3" s="1"/>
  <c r="EN34" i="3" s="1"/>
  <c r="EO34" i="3" s="1"/>
  <c r="EP34" i="3" s="1"/>
  <c r="EQ34" i="3" s="1"/>
  <c r="GT27" i="3"/>
  <c r="GU27" i="3" s="1"/>
  <c r="GV27" i="3" s="1"/>
  <c r="GW27" i="3" s="1"/>
  <c r="GX27" i="3" s="1"/>
  <c r="GY27" i="3" s="1"/>
  <c r="EX32" i="3"/>
  <c r="EY32" i="3" s="1"/>
  <c r="EZ32" i="3" s="1"/>
  <c r="FA32" i="3" s="1"/>
  <c r="FB32" i="3" s="1"/>
  <c r="FC32" i="3" s="1"/>
  <c r="FD31" i="3"/>
  <c r="FE31" i="3" s="1"/>
  <c r="FF31" i="3" s="1"/>
  <c r="FG31" i="3" s="1"/>
  <c r="FH31" i="3" s="1"/>
  <c r="FI31" i="3" s="1"/>
  <c r="FV30" i="3"/>
  <c r="FW30" i="3" s="1"/>
  <c r="FX30" i="3" s="1"/>
  <c r="FY30" i="3" s="1"/>
  <c r="FZ30" i="3" s="1"/>
  <c r="GA30" i="3" s="1"/>
  <c r="GB29" i="3"/>
  <c r="GC29" i="3" s="1"/>
  <c r="GD29" i="3" s="1"/>
  <c r="GE29" i="3" s="1"/>
  <c r="GF29" i="3" s="1"/>
  <c r="GG29" i="3" s="1"/>
  <c r="W35" i="3"/>
  <c r="W36" i="3" s="1"/>
  <c r="X36" i="3" s="1"/>
  <c r="Y36" i="3" s="1"/>
  <c r="Z36" i="3" s="1"/>
  <c r="AA36" i="3" s="1"/>
  <c r="GB30" i="3" l="1"/>
  <c r="GC30" i="3" s="1"/>
  <c r="GD30" i="3" s="1"/>
  <c r="GE30" i="3" s="1"/>
  <c r="GF30" i="3" s="1"/>
  <c r="GG30" i="3" s="1"/>
  <c r="ER34" i="3"/>
  <c r="ES34" i="3" s="1"/>
  <c r="ET34" i="3" s="1"/>
  <c r="EU34" i="3" s="1"/>
  <c r="EV34" i="3" s="1"/>
  <c r="EW34" i="3" s="1"/>
  <c r="FD32" i="3"/>
  <c r="FE32" i="3" s="1"/>
  <c r="FF32" i="3" s="1"/>
  <c r="FG32" i="3" s="1"/>
  <c r="FH32" i="3" s="1"/>
  <c r="FI32" i="3" s="1"/>
  <c r="GN28" i="3"/>
  <c r="GO28" i="3" s="1"/>
  <c r="GP28" i="3" s="1"/>
  <c r="GQ28" i="3" s="1"/>
  <c r="GR28" i="3" s="1"/>
  <c r="GS28" i="3" s="1"/>
  <c r="GH29" i="3"/>
  <c r="GI29" i="3" s="1"/>
  <c r="GJ29" i="3" s="1"/>
  <c r="GK29" i="3" s="1"/>
  <c r="GL29" i="3" s="1"/>
  <c r="GM29" i="3" s="1"/>
  <c r="FJ31" i="3"/>
  <c r="FK31" i="3" s="1"/>
  <c r="FL31" i="3" s="1"/>
  <c r="FM31" i="3" s="1"/>
  <c r="FN31" i="3" s="1"/>
  <c r="FO31" i="3" s="1"/>
  <c r="GZ27" i="3"/>
  <c r="HA27" i="3" s="1"/>
  <c r="HB27" i="3" s="1"/>
  <c r="HC27" i="3" s="1"/>
  <c r="HD27" i="3" s="1"/>
  <c r="HE27" i="3" s="1"/>
  <c r="EX33" i="3"/>
  <c r="EY33" i="3" s="1"/>
  <c r="EZ33" i="3" s="1"/>
  <c r="FA33" i="3" s="1"/>
  <c r="FB33" i="3" s="1"/>
  <c r="FC33" i="3" s="1"/>
  <c r="X35" i="3"/>
  <c r="Y35" i="3" s="1"/>
  <c r="Z35" i="3" s="1"/>
  <c r="AA35" i="3" s="1"/>
  <c r="AB35" i="3" s="1"/>
  <c r="AB36" i="3"/>
  <c r="FD33" i="3" l="1"/>
  <c r="FE33" i="3" s="1"/>
  <c r="FF33" i="3" s="1"/>
  <c r="FG33" i="3" s="1"/>
  <c r="FH33" i="3" s="1"/>
  <c r="FI33" i="3" s="1"/>
  <c r="FP31" i="3"/>
  <c r="FQ31" i="3" s="1"/>
  <c r="FR31" i="3" s="1"/>
  <c r="FS31" i="3" s="1"/>
  <c r="FT31" i="3" s="1"/>
  <c r="FU31" i="3" s="1"/>
  <c r="GT28" i="3"/>
  <c r="GU28" i="3" s="1"/>
  <c r="GV28" i="3" s="1"/>
  <c r="GW28" i="3" s="1"/>
  <c r="GX28" i="3" s="1"/>
  <c r="GY28" i="3" s="1"/>
  <c r="EX34" i="3"/>
  <c r="EY34" i="3" s="1"/>
  <c r="EZ34" i="3" s="1"/>
  <c r="FA34" i="3" s="1"/>
  <c r="FB34" i="3" s="1"/>
  <c r="FC34" i="3" s="1"/>
  <c r="HF27" i="3"/>
  <c r="HG27" i="3" s="1"/>
  <c r="HH27" i="3" s="1"/>
  <c r="HI27" i="3" s="1"/>
  <c r="HJ27" i="3" s="1"/>
  <c r="HK27" i="3" s="1"/>
  <c r="GN29" i="3"/>
  <c r="GO29" i="3" s="1"/>
  <c r="GP29" i="3" s="1"/>
  <c r="GQ29" i="3" s="1"/>
  <c r="GR29" i="3" s="1"/>
  <c r="GS29" i="3" s="1"/>
  <c r="FJ32" i="3"/>
  <c r="FK32" i="3" s="1"/>
  <c r="FL32" i="3" s="1"/>
  <c r="FM32" i="3" s="1"/>
  <c r="FN32" i="3" s="1"/>
  <c r="FO32" i="3" s="1"/>
  <c r="GH30" i="3"/>
  <c r="GI30" i="3" s="1"/>
  <c r="GJ30" i="3" s="1"/>
  <c r="GK30" i="3" s="1"/>
  <c r="GL30" i="3" s="1"/>
  <c r="GM30" i="3" s="1"/>
  <c r="AC35" i="3"/>
  <c r="AC36" i="3" s="1"/>
  <c r="AD36" i="3" s="1"/>
  <c r="AE36" i="3" s="1"/>
  <c r="AF36" i="3" s="1"/>
  <c r="AG36" i="3" s="1"/>
  <c r="GT29" i="3" l="1"/>
  <c r="GU29" i="3" s="1"/>
  <c r="GV29" i="3" s="1"/>
  <c r="GW29" i="3" s="1"/>
  <c r="GX29" i="3" s="1"/>
  <c r="GY29" i="3" s="1"/>
  <c r="FV31" i="3"/>
  <c r="FW31" i="3" s="1"/>
  <c r="FX31" i="3" s="1"/>
  <c r="FY31" i="3" s="1"/>
  <c r="FZ31" i="3" s="1"/>
  <c r="GA31" i="3" s="1"/>
  <c r="HL27" i="3"/>
  <c r="HM27" i="3" s="1"/>
  <c r="HN27" i="3" s="1"/>
  <c r="HO27" i="3" s="1"/>
  <c r="HP27" i="3" s="1"/>
  <c r="HQ27" i="3" s="1"/>
  <c r="FJ33" i="3"/>
  <c r="FK33" i="3" s="1"/>
  <c r="FL33" i="3" s="1"/>
  <c r="FM33" i="3" s="1"/>
  <c r="FN33" i="3" s="1"/>
  <c r="FO33" i="3" s="1"/>
  <c r="FP32" i="3"/>
  <c r="FQ32" i="3" s="1"/>
  <c r="FR32" i="3" s="1"/>
  <c r="FS32" i="3" s="1"/>
  <c r="FT32" i="3" s="1"/>
  <c r="FU32" i="3" s="1"/>
  <c r="FD34" i="3"/>
  <c r="FE34" i="3" s="1"/>
  <c r="FF34" i="3" s="1"/>
  <c r="FG34" i="3" s="1"/>
  <c r="FH34" i="3" s="1"/>
  <c r="FI34" i="3" s="1"/>
  <c r="GZ28" i="3"/>
  <c r="HA28" i="3" s="1"/>
  <c r="HB28" i="3" s="1"/>
  <c r="HC28" i="3" s="1"/>
  <c r="HD28" i="3" s="1"/>
  <c r="HE28" i="3" s="1"/>
  <c r="GN30" i="3"/>
  <c r="GO30" i="3" s="1"/>
  <c r="GP30" i="3" s="1"/>
  <c r="GQ30" i="3" s="1"/>
  <c r="GR30" i="3" s="1"/>
  <c r="GS30" i="3" s="1"/>
  <c r="AH36" i="3"/>
  <c r="AD35" i="3"/>
  <c r="AE35" i="3" s="1"/>
  <c r="AF35" i="3" s="1"/>
  <c r="AG35" i="3" s="1"/>
  <c r="GT30" i="3" l="1"/>
  <c r="GU30" i="3" s="1"/>
  <c r="GV30" i="3" s="1"/>
  <c r="GW30" i="3" s="1"/>
  <c r="GX30" i="3" s="1"/>
  <c r="GY30" i="3" s="1"/>
  <c r="FJ34" i="3"/>
  <c r="FK34" i="3" s="1"/>
  <c r="FL34" i="3" s="1"/>
  <c r="FM34" i="3" s="1"/>
  <c r="FN34" i="3" s="1"/>
  <c r="FO34" i="3" s="1"/>
  <c r="FP33" i="3"/>
  <c r="FQ33" i="3" s="1"/>
  <c r="FR33" i="3" s="1"/>
  <c r="FS33" i="3" s="1"/>
  <c r="FT33" i="3" s="1"/>
  <c r="FU33" i="3" s="1"/>
  <c r="GB31" i="3"/>
  <c r="GC31" i="3" s="1"/>
  <c r="GD31" i="3" s="1"/>
  <c r="GE31" i="3" s="1"/>
  <c r="GF31" i="3" s="1"/>
  <c r="GG31" i="3" s="1"/>
  <c r="HF28" i="3"/>
  <c r="HG28" i="3" s="1"/>
  <c r="HH28" i="3" s="1"/>
  <c r="HI28" i="3" s="1"/>
  <c r="HJ28" i="3" s="1"/>
  <c r="HK28" i="3" s="1"/>
  <c r="FV32" i="3"/>
  <c r="FW32" i="3" s="1"/>
  <c r="FX32" i="3" s="1"/>
  <c r="FY32" i="3" s="1"/>
  <c r="FZ32" i="3" s="1"/>
  <c r="GA32" i="3" s="1"/>
  <c r="HR27" i="3"/>
  <c r="HS27" i="3" s="1"/>
  <c r="HT27" i="3" s="1"/>
  <c r="HU27" i="3" s="1"/>
  <c r="HV27" i="3" s="1"/>
  <c r="HW27" i="3" s="1"/>
  <c r="GZ29" i="3"/>
  <c r="HA29" i="3" s="1"/>
  <c r="HB29" i="3" s="1"/>
  <c r="HC29" i="3" s="1"/>
  <c r="HD29" i="3" s="1"/>
  <c r="HE29" i="3" s="1"/>
  <c r="AH35" i="3"/>
  <c r="AI35" i="3" s="1"/>
  <c r="AI36" i="3" s="1"/>
  <c r="AJ36" i="3" s="1"/>
  <c r="AK36" i="3" s="1"/>
  <c r="AL36" i="3" s="1"/>
  <c r="AM36" i="3" s="1"/>
  <c r="AN36" i="3" s="1"/>
  <c r="FP34" i="3" l="1"/>
  <c r="FQ34" i="3" s="1"/>
  <c r="FR34" i="3" s="1"/>
  <c r="FS34" i="3" s="1"/>
  <c r="FT34" i="3" s="1"/>
  <c r="FU34" i="3" s="1"/>
  <c r="GB32" i="3"/>
  <c r="GC32" i="3" s="1"/>
  <c r="GD32" i="3" s="1"/>
  <c r="GE32" i="3" s="1"/>
  <c r="GF32" i="3" s="1"/>
  <c r="GG32" i="3" s="1"/>
  <c r="HL28" i="3"/>
  <c r="HM28" i="3" s="1"/>
  <c r="HN28" i="3" s="1"/>
  <c r="HO28" i="3" s="1"/>
  <c r="HP28" i="3" s="1"/>
  <c r="HQ28" i="3" s="1"/>
  <c r="GZ30" i="3"/>
  <c r="HA30" i="3" s="1"/>
  <c r="HB30" i="3" s="1"/>
  <c r="HC30" i="3" s="1"/>
  <c r="HD30" i="3" s="1"/>
  <c r="HE30" i="3" s="1"/>
  <c r="HF29" i="3"/>
  <c r="HG29" i="3" s="1"/>
  <c r="HH29" i="3" s="1"/>
  <c r="HI29" i="3" s="1"/>
  <c r="HJ29" i="3" s="1"/>
  <c r="HK29" i="3" s="1"/>
  <c r="HX27" i="3"/>
  <c r="HY27" i="3" s="1"/>
  <c r="HZ27" i="3" s="1"/>
  <c r="IA27" i="3" s="1"/>
  <c r="IB27" i="3" s="1"/>
  <c r="IC27" i="3" s="1"/>
  <c r="GH31" i="3"/>
  <c r="GI31" i="3" s="1"/>
  <c r="GJ31" i="3" s="1"/>
  <c r="GK31" i="3" s="1"/>
  <c r="GL31" i="3" s="1"/>
  <c r="GM31" i="3" s="1"/>
  <c r="FV33" i="3"/>
  <c r="FW33" i="3" s="1"/>
  <c r="FX33" i="3" s="1"/>
  <c r="FY33" i="3" s="1"/>
  <c r="FZ33" i="3" s="1"/>
  <c r="GA33" i="3" s="1"/>
  <c r="AJ35" i="3"/>
  <c r="AK35" i="3" s="1"/>
  <c r="AL35" i="3" s="1"/>
  <c r="AM35" i="3" s="1"/>
  <c r="AN35" i="3" s="1"/>
  <c r="AO35" i="3" s="1"/>
  <c r="AP35" i="3" l="1"/>
  <c r="AQ35" i="3" s="1"/>
  <c r="AR35" i="3" s="1"/>
  <c r="AS35" i="3" s="1"/>
  <c r="AO36" i="3"/>
  <c r="AP36" i="3" s="1"/>
  <c r="AQ36" i="3" s="1"/>
  <c r="AR36" i="3" s="1"/>
  <c r="AS36" i="3" s="1"/>
  <c r="HF30" i="3"/>
  <c r="HG30" i="3" s="1"/>
  <c r="HH30" i="3" s="1"/>
  <c r="HI30" i="3" s="1"/>
  <c r="HJ30" i="3" s="1"/>
  <c r="HK30" i="3" s="1"/>
  <c r="GH32" i="3"/>
  <c r="GI32" i="3" s="1"/>
  <c r="GJ32" i="3" s="1"/>
  <c r="GK32" i="3" s="1"/>
  <c r="GL32" i="3" s="1"/>
  <c r="GM32" i="3" s="1"/>
  <c r="HL29" i="3"/>
  <c r="HM29" i="3" s="1"/>
  <c r="HN29" i="3" s="1"/>
  <c r="HO29" i="3" s="1"/>
  <c r="HP29" i="3" s="1"/>
  <c r="HQ29" i="3" s="1"/>
  <c r="HR28" i="3"/>
  <c r="HS28" i="3" s="1"/>
  <c r="HT28" i="3" s="1"/>
  <c r="HU28" i="3" s="1"/>
  <c r="HV28" i="3" s="1"/>
  <c r="HW28" i="3" s="1"/>
  <c r="FV34" i="3"/>
  <c r="FW34" i="3" s="1"/>
  <c r="FX34" i="3" s="1"/>
  <c r="FY34" i="3" s="1"/>
  <c r="FZ34" i="3" s="1"/>
  <c r="GA34" i="3" s="1"/>
  <c r="GB33" i="3"/>
  <c r="GC33" i="3" s="1"/>
  <c r="GD33" i="3" s="1"/>
  <c r="GE33" i="3" s="1"/>
  <c r="GF33" i="3" s="1"/>
  <c r="GG33" i="3" s="1"/>
  <c r="GN31" i="3"/>
  <c r="GO31" i="3" s="1"/>
  <c r="GP31" i="3" s="1"/>
  <c r="GQ31" i="3" s="1"/>
  <c r="GR31" i="3" s="1"/>
  <c r="GS31" i="3" s="1"/>
  <c r="ID27" i="3"/>
  <c r="IE27" i="3" s="1"/>
  <c r="IF27" i="3" s="1"/>
  <c r="IG27" i="3" s="1"/>
  <c r="IH27" i="3" s="1"/>
  <c r="II27" i="3" s="1"/>
  <c r="GT31" i="3" l="1"/>
  <c r="GU31" i="3" s="1"/>
  <c r="GV31" i="3" s="1"/>
  <c r="GW31" i="3" s="1"/>
  <c r="GX31" i="3" s="1"/>
  <c r="GY31" i="3" s="1"/>
  <c r="HX28" i="3"/>
  <c r="HY28" i="3" s="1"/>
  <c r="HZ28" i="3" s="1"/>
  <c r="IA28" i="3" s="1"/>
  <c r="IB28" i="3" s="1"/>
  <c r="IC28" i="3" s="1"/>
  <c r="GN32" i="3"/>
  <c r="GO32" i="3" s="1"/>
  <c r="GP32" i="3" s="1"/>
  <c r="GQ32" i="3" s="1"/>
  <c r="GR32" i="3" s="1"/>
  <c r="GS32" i="3" s="1"/>
  <c r="GH33" i="3"/>
  <c r="GI33" i="3" s="1"/>
  <c r="GJ33" i="3" s="1"/>
  <c r="GK33" i="3" s="1"/>
  <c r="GL33" i="3" s="1"/>
  <c r="GM33" i="3" s="1"/>
  <c r="HR29" i="3"/>
  <c r="HS29" i="3" s="1"/>
  <c r="HT29" i="3" s="1"/>
  <c r="HU29" i="3" s="1"/>
  <c r="HV29" i="3" s="1"/>
  <c r="HW29" i="3" s="1"/>
  <c r="HL30" i="3"/>
  <c r="HM30" i="3" s="1"/>
  <c r="HN30" i="3" s="1"/>
  <c r="HO30" i="3" s="1"/>
  <c r="HP30" i="3" s="1"/>
  <c r="HQ30" i="3" s="1"/>
  <c r="GB34" i="3"/>
  <c r="GC34" i="3" s="1"/>
  <c r="GD34" i="3" s="1"/>
  <c r="GE34" i="3" s="1"/>
  <c r="GF34" i="3" s="1"/>
  <c r="GG34" i="3" s="1"/>
  <c r="AT36" i="3"/>
  <c r="IJ27" i="3"/>
  <c r="IK27" i="3" s="1"/>
  <c r="IL27" i="3" s="1"/>
  <c r="IM27" i="3" s="1"/>
  <c r="IN27" i="3" s="1"/>
  <c r="IO27" i="3" s="1"/>
  <c r="AT35" i="3"/>
  <c r="AU35" i="3" s="1"/>
  <c r="AV35" i="3" s="1"/>
  <c r="AW35" i="3" s="1"/>
  <c r="AX35" i="3" s="1"/>
  <c r="AY35" i="3" s="1"/>
  <c r="IP27" i="3" l="1"/>
  <c r="IQ27" i="3" s="1"/>
  <c r="IR27" i="3" s="1"/>
  <c r="IS27" i="3" s="1"/>
  <c r="IT27" i="3" s="1"/>
  <c r="IU27" i="3" s="1"/>
  <c r="GH34" i="3"/>
  <c r="GI34" i="3" s="1"/>
  <c r="GJ34" i="3" s="1"/>
  <c r="GK34" i="3" s="1"/>
  <c r="GL34" i="3" s="1"/>
  <c r="GM34" i="3" s="1"/>
  <c r="GN33" i="3"/>
  <c r="GO33" i="3" s="1"/>
  <c r="GP33" i="3" s="1"/>
  <c r="GQ33" i="3" s="1"/>
  <c r="GR33" i="3" s="1"/>
  <c r="GS33" i="3" s="1"/>
  <c r="ID28" i="3"/>
  <c r="IE28" i="3" s="1"/>
  <c r="IF28" i="3" s="1"/>
  <c r="IG28" i="3" s="1"/>
  <c r="IH28" i="3" s="1"/>
  <c r="II28" i="3" s="1"/>
  <c r="AZ35" i="3"/>
  <c r="BA35" i="3" s="1"/>
  <c r="BB35" i="3" s="1"/>
  <c r="BC35" i="3" s="1"/>
  <c r="BD35" i="3" s="1"/>
  <c r="BE35" i="3" s="1"/>
  <c r="HX29" i="3"/>
  <c r="HY29" i="3" s="1"/>
  <c r="HZ29" i="3" s="1"/>
  <c r="IA29" i="3" s="1"/>
  <c r="IB29" i="3" s="1"/>
  <c r="IC29" i="3" s="1"/>
  <c r="GT32" i="3"/>
  <c r="GU32" i="3" s="1"/>
  <c r="GV32" i="3" s="1"/>
  <c r="GW32" i="3" s="1"/>
  <c r="GX32" i="3" s="1"/>
  <c r="GY32" i="3" s="1"/>
  <c r="GZ31" i="3"/>
  <c r="HA31" i="3" s="1"/>
  <c r="HB31" i="3" s="1"/>
  <c r="HC31" i="3" s="1"/>
  <c r="HD31" i="3" s="1"/>
  <c r="HE31" i="3" s="1"/>
  <c r="AU36" i="3"/>
  <c r="AV36" i="3" s="1"/>
  <c r="AW36" i="3" s="1"/>
  <c r="AX36" i="3" s="1"/>
  <c r="AY36" i="3" s="1"/>
  <c r="HR30" i="3"/>
  <c r="HS30" i="3" s="1"/>
  <c r="HT30" i="3" s="1"/>
  <c r="HU30" i="3" s="1"/>
  <c r="HV30" i="3" s="1"/>
  <c r="HW30" i="3" s="1"/>
  <c r="BF35" i="3" l="1"/>
  <c r="BG35" i="3" s="1"/>
  <c r="BH35" i="3" s="1"/>
  <c r="BI35" i="3" s="1"/>
  <c r="BJ35" i="3" s="1"/>
  <c r="BK35" i="3" s="1"/>
  <c r="GT33" i="3"/>
  <c r="GU33" i="3" s="1"/>
  <c r="GV33" i="3" s="1"/>
  <c r="GW33" i="3" s="1"/>
  <c r="GX33" i="3" s="1"/>
  <c r="GY33" i="3" s="1"/>
  <c r="HF31" i="3"/>
  <c r="HG31" i="3" s="1"/>
  <c r="HH31" i="3" s="1"/>
  <c r="HI31" i="3" s="1"/>
  <c r="HJ31" i="3" s="1"/>
  <c r="HK31" i="3" s="1"/>
  <c r="IJ28" i="3"/>
  <c r="IK28" i="3" s="1"/>
  <c r="IL28" i="3" s="1"/>
  <c r="IM28" i="3" s="1"/>
  <c r="IN28" i="3" s="1"/>
  <c r="IO28" i="3" s="1"/>
  <c r="IV27" i="3"/>
  <c r="IW27" i="3" s="1"/>
  <c r="IX27" i="3" s="1"/>
  <c r="IY27" i="3" s="1"/>
  <c r="IZ27" i="3" s="1"/>
  <c r="JA27" i="3" s="1"/>
  <c r="GZ32" i="3"/>
  <c r="HA32" i="3" s="1"/>
  <c r="HB32" i="3" s="1"/>
  <c r="HC32" i="3" s="1"/>
  <c r="HD32" i="3" s="1"/>
  <c r="HE32" i="3" s="1"/>
  <c r="ID29" i="3"/>
  <c r="IE29" i="3" s="1"/>
  <c r="IF29" i="3" s="1"/>
  <c r="IG29" i="3" s="1"/>
  <c r="IH29" i="3" s="1"/>
  <c r="II29" i="3" s="1"/>
  <c r="GN34" i="3"/>
  <c r="GO34" i="3" s="1"/>
  <c r="GP34" i="3" s="1"/>
  <c r="GQ34" i="3" s="1"/>
  <c r="GR34" i="3" s="1"/>
  <c r="GS34" i="3" s="1"/>
  <c r="HX30" i="3"/>
  <c r="HY30" i="3" s="1"/>
  <c r="HZ30" i="3" s="1"/>
  <c r="IA30" i="3" s="1"/>
  <c r="IB30" i="3" s="1"/>
  <c r="IC30" i="3" s="1"/>
  <c r="AZ36" i="3"/>
  <c r="BA36" i="3" s="1"/>
  <c r="BB36" i="3" s="1"/>
  <c r="BC36" i="3" s="1"/>
  <c r="BD36" i="3" s="1"/>
  <c r="BE36" i="3" s="1"/>
  <c r="ID30" i="3" l="1"/>
  <c r="IE30" i="3" s="1"/>
  <c r="IF30" i="3" s="1"/>
  <c r="IG30" i="3" s="1"/>
  <c r="IH30" i="3" s="1"/>
  <c r="II30" i="3" s="1"/>
  <c r="IJ29" i="3"/>
  <c r="IK29" i="3" s="1"/>
  <c r="IL29" i="3" s="1"/>
  <c r="IM29" i="3" s="1"/>
  <c r="IN29" i="3" s="1"/>
  <c r="IO29" i="3" s="1"/>
  <c r="IP28" i="3"/>
  <c r="IQ28" i="3" s="1"/>
  <c r="IR28" i="3" s="1"/>
  <c r="IS28" i="3" s="1"/>
  <c r="IT28" i="3" s="1"/>
  <c r="IU28" i="3" s="1"/>
  <c r="GZ33" i="3"/>
  <c r="HA33" i="3" s="1"/>
  <c r="HB33" i="3" s="1"/>
  <c r="HC33" i="3" s="1"/>
  <c r="HD33" i="3" s="1"/>
  <c r="HE33" i="3" s="1"/>
  <c r="BF36" i="3"/>
  <c r="BG36" i="3" s="1"/>
  <c r="BH36" i="3" s="1"/>
  <c r="BI36" i="3" s="1"/>
  <c r="BJ36" i="3" s="1"/>
  <c r="BK36" i="3" s="1"/>
  <c r="GT34" i="3"/>
  <c r="GU34" i="3" s="1"/>
  <c r="GV34" i="3" s="1"/>
  <c r="GW34" i="3" s="1"/>
  <c r="GX34" i="3" s="1"/>
  <c r="GY34" i="3" s="1"/>
  <c r="HF32" i="3"/>
  <c r="HG32" i="3" s="1"/>
  <c r="HH32" i="3" s="1"/>
  <c r="HI32" i="3" s="1"/>
  <c r="HJ32" i="3" s="1"/>
  <c r="HK32" i="3" s="1"/>
  <c r="HL31" i="3"/>
  <c r="HM31" i="3" s="1"/>
  <c r="HN31" i="3" s="1"/>
  <c r="HO31" i="3" s="1"/>
  <c r="HP31" i="3" s="1"/>
  <c r="HQ31" i="3" s="1"/>
  <c r="BL35" i="3"/>
  <c r="BM35" i="3" s="1"/>
  <c r="BN35" i="3" s="1"/>
  <c r="BO35" i="3" s="1"/>
  <c r="BP35" i="3" s="1"/>
  <c r="BQ35" i="3" s="1"/>
  <c r="JB27" i="3"/>
  <c r="JC27" i="3" s="1"/>
  <c r="JD27" i="3" s="1"/>
  <c r="JE27" i="3" s="1"/>
  <c r="JF27" i="3" s="1"/>
  <c r="JG27" i="3" s="1"/>
  <c r="JH27" i="3" l="1"/>
  <c r="JI27" i="3" s="1"/>
  <c r="JJ27" i="3" s="1"/>
  <c r="JK27" i="3" s="1"/>
  <c r="JL27" i="3" s="1"/>
  <c r="JM27" i="3" s="1"/>
  <c r="HR31" i="3"/>
  <c r="HS31" i="3" s="1"/>
  <c r="HT31" i="3" s="1"/>
  <c r="HU31" i="3" s="1"/>
  <c r="HV31" i="3" s="1"/>
  <c r="HW31" i="3" s="1"/>
  <c r="HF33" i="3"/>
  <c r="HG33" i="3" s="1"/>
  <c r="HH33" i="3" s="1"/>
  <c r="HI33" i="3" s="1"/>
  <c r="HJ33" i="3" s="1"/>
  <c r="HK33" i="3" s="1"/>
  <c r="IP29" i="3"/>
  <c r="IQ29" i="3" s="1"/>
  <c r="IR29" i="3" s="1"/>
  <c r="IS29" i="3" s="1"/>
  <c r="IT29" i="3" s="1"/>
  <c r="IU29" i="3" s="1"/>
  <c r="BR35" i="3"/>
  <c r="BS35" i="3" s="1"/>
  <c r="BT35" i="3" s="1"/>
  <c r="BU35" i="3" s="1"/>
  <c r="BV35" i="3" s="1"/>
  <c r="BW35" i="3" s="1"/>
  <c r="BL36" i="3"/>
  <c r="BM36" i="3" s="1"/>
  <c r="BN36" i="3" s="1"/>
  <c r="BO36" i="3" s="1"/>
  <c r="BP36" i="3" s="1"/>
  <c r="BQ36" i="3" s="1"/>
  <c r="IV28" i="3"/>
  <c r="IW28" i="3" s="1"/>
  <c r="IX28" i="3" s="1"/>
  <c r="IY28" i="3" s="1"/>
  <c r="IZ28" i="3" s="1"/>
  <c r="JA28" i="3" s="1"/>
  <c r="IJ30" i="3"/>
  <c r="IK30" i="3" s="1"/>
  <c r="IL30" i="3" s="1"/>
  <c r="IM30" i="3" s="1"/>
  <c r="IN30" i="3" s="1"/>
  <c r="IO30" i="3" s="1"/>
  <c r="GZ34" i="3"/>
  <c r="HA34" i="3" s="1"/>
  <c r="HB34" i="3" s="1"/>
  <c r="HC34" i="3" s="1"/>
  <c r="HD34" i="3" s="1"/>
  <c r="HE34" i="3" s="1"/>
  <c r="HL32" i="3"/>
  <c r="HM32" i="3" s="1"/>
  <c r="HN32" i="3" s="1"/>
  <c r="HO32" i="3" s="1"/>
  <c r="HP32" i="3" s="1"/>
  <c r="HQ32" i="3" s="1"/>
  <c r="HF34" i="3" l="1"/>
  <c r="HG34" i="3" s="1"/>
  <c r="HH34" i="3" s="1"/>
  <c r="HI34" i="3" s="1"/>
  <c r="HJ34" i="3" s="1"/>
  <c r="HK34" i="3" s="1"/>
  <c r="BR36" i="3"/>
  <c r="BS36" i="3" s="1"/>
  <c r="BT36" i="3" s="1"/>
  <c r="BU36" i="3" s="1"/>
  <c r="BV36" i="3" s="1"/>
  <c r="BW36" i="3" s="1"/>
  <c r="IV29" i="3"/>
  <c r="IW29" i="3" s="1"/>
  <c r="IX29" i="3" s="1"/>
  <c r="IY29" i="3" s="1"/>
  <c r="IZ29" i="3" s="1"/>
  <c r="JA29" i="3" s="1"/>
  <c r="HX31" i="3"/>
  <c r="HY31" i="3" s="1"/>
  <c r="HZ31" i="3" s="1"/>
  <c r="IA31" i="3" s="1"/>
  <c r="IB31" i="3" s="1"/>
  <c r="IC31" i="3" s="1"/>
  <c r="JB28" i="3"/>
  <c r="JC28" i="3" s="1"/>
  <c r="JD28" i="3" s="1"/>
  <c r="JE28" i="3" s="1"/>
  <c r="JF28" i="3" s="1"/>
  <c r="JG28" i="3" s="1"/>
  <c r="BX35" i="3"/>
  <c r="BY35" i="3" s="1"/>
  <c r="BZ35" i="3" s="1"/>
  <c r="CA35" i="3" s="1"/>
  <c r="CB35" i="3" s="1"/>
  <c r="CC35" i="3" s="1"/>
  <c r="HL33" i="3"/>
  <c r="HM33" i="3" s="1"/>
  <c r="HN33" i="3" s="1"/>
  <c r="HO33" i="3" s="1"/>
  <c r="HP33" i="3" s="1"/>
  <c r="HQ33" i="3" s="1"/>
  <c r="JN27" i="3"/>
  <c r="JO27" i="3" s="1"/>
  <c r="JP27" i="3" s="1"/>
  <c r="JQ27" i="3" s="1"/>
  <c r="JR27" i="3" s="1"/>
  <c r="JS27" i="3" s="1"/>
  <c r="HR32" i="3"/>
  <c r="HS32" i="3" s="1"/>
  <c r="HT32" i="3" s="1"/>
  <c r="HU32" i="3" s="1"/>
  <c r="HV32" i="3" s="1"/>
  <c r="HW32" i="3" s="1"/>
  <c r="IP30" i="3"/>
  <c r="IQ30" i="3" s="1"/>
  <c r="IR30" i="3" s="1"/>
  <c r="IS30" i="3" s="1"/>
  <c r="IT30" i="3" s="1"/>
  <c r="IU30" i="3" s="1"/>
  <c r="IV30" i="3" l="1"/>
  <c r="IW30" i="3" s="1"/>
  <c r="IX30" i="3" s="1"/>
  <c r="IY30" i="3" s="1"/>
  <c r="IZ30" i="3" s="1"/>
  <c r="JA30" i="3" s="1"/>
  <c r="JT27" i="3"/>
  <c r="JU27" i="3" s="1"/>
  <c r="JV27" i="3" s="1"/>
  <c r="JW27" i="3" s="1"/>
  <c r="JX27" i="3" s="1"/>
  <c r="JY27" i="3" s="1"/>
  <c r="CD35" i="3"/>
  <c r="CE35" i="3" s="1"/>
  <c r="CF35" i="3" s="1"/>
  <c r="CG35" i="3" s="1"/>
  <c r="CH35" i="3" s="1"/>
  <c r="CI35" i="3" s="1"/>
  <c r="ID31" i="3"/>
  <c r="IE31" i="3" s="1"/>
  <c r="IF31" i="3" s="1"/>
  <c r="IG31" i="3" s="1"/>
  <c r="IH31" i="3" s="1"/>
  <c r="II31" i="3" s="1"/>
  <c r="BX36" i="3"/>
  <c r="BY36" i="3" s="1"/>
  <c r="BZ36" i="3" s="1"/>
  <c r="CA36" i="3" s="1"/>
  <c r="CB36" i="3" s="1"/>
  <c r="CC36" i="3" s="1"/>
  <c r="HX32" i="3"/>
  <c r="HY32" i="3" s="1"/>
  <c r="HZ32" i="3" s="1"/>
  <c r="IA32" i="3" s="1"/>
  <c r="IB32" i="3" s="1"/>
  <c r="IC32" i="3" s="1"/>
  <c r="HR33" i="3"/>
  <c r="HS33" i="3" s="1"/>
  <c r="HT33" i="3" s="1"/>
  <c r="HU33" i="3" s="1"/>
  <c r="HV33" i="3" s="1"/>
  <c r="HW33" i="3" s="1"/>
  <c r="JH28" i="3"/>
  <c r="JI28" i="3" s="1"/>
  <c r="JJ28" i="3" s="1"/>
  <c r="JK28" i="3" s="1"/>
  <c r="JL28" i="3" s="1"/>
  <c r="JM28" i="3" s="1"/>
  <c r="JB29" i="3"/>
  <c r="JC29" i="3" s="1"/>
  <c r="JD29" i="3" s="1"/>
  <c r="JE29" i="3" s="1"/>
  <c r="JF29" i="3" s="1"/>
  <c r="JG29" i="3" s="1"/>
  <c r="HL34" i="3"/>
  <c r="HM34" i="3" s="1"/>
  <c r="HN34" i="3" s="1"/>
  <c r="HO34" i="3" s="1"/>
  <c r="HP34" i="3" s="1"/>
  <c r="HQ34" i="3" s="1"/>
  <c r="HX33" i="3" l="1"/>
  <c r="HY33" i="3" s="1"/>
  <c r="HZ33" i="3" s="1"/>
  <c r="IA33" i="3" s="1"/>
  <c r="IB33" i="3" s="1"/>
  <c r="IC33" i="3" s="1"/>
  <c r="JH29" i="3"/>
  <c r="JI29" i="3" s="1"/>
  <c r="JJ29" i="3" s="1"/>
  <c r="JK29" i="3" s="1"/>
  <c r="JL29" i="3" s="1"/>
  <c r="JM29" i="3" s="1"/>
  <c r="ID32" i="3"/>
  <c r="IE32" i="3" s="1"/>
  <c r="IF32" i="3" s="1"/>
  <c r="IG32" i="3" s="1"/>
  <c r="IH32" i="3" s="1"/>
  <c r="II32" i="3" s="1"/>
  <c r="IJ31" i="3"/>
  <c r="IK31" i="3" s="1"/>
  <c r="IL31" i="3" s="1"/>
  <c r="IM31" i="3" s="1"/>
  <c r="IN31" i="3" s="1"/>
  <c r="IO31" i="3" s="1"/>
  <c r="JZ27" i="3"/>
  <c r="KA27" i="3" s="1"/>
  <c r="KB27" i="3" s="1"/>
  <c r="KC27" i="3" s="1"/>
  <c r="KD27" i="3" s="1"/>
  <c r="KE27" i="3" s="1"/>
  <c r="CD36" i="3"/>
  <c r="CE36" i="3" s="1"/>
  <c r="CF36" i="3" s="1"/>
  <c r="CG36" i="3" s="1"/>
  <c r="CH36" i="3" s="1"/>
  <c r="CI36" i="3" s="1"/>
  <c r="CJ35" i="3"/>
  <c r="CK35" i="3" s="1"/>
  <c r="CL35" i="3" s="1"/>
  <c r="CM35" i="3" s="1"/>
  <c r="CN35" i="3" s="1"/>
  <c r="CO35" i="3" s="1"/>
  <c r="JB30" i="3"/>
  <c r="JC30" i="3" s="1"/>
  <c r="JD30" i="3" s="1"/>
  <c r="JE30" i="3" s="1"/>
  <c r="JF30" i="3" s="1"/>
  <c r="JG30" i="3" s="1"/>
  <c r="HR34" i="3"/>
  <c r="HS34" i="3" s="1"/>
  <c r="HT34" i="3" s="1"/>
  <c r="HU34" i="3" s="1"/>
  <c r="HV34" i="3" s="1"/>
  <c r="HW34" i="3" s="1"/>
  <c r="JN28" i="3"/>
  <c r="JO28" i="3" s="1"/>
  <c r="JP28" i="3" s="1"/>
  <c r="JQ28" i="3" s="1"/>
  <c r="JR28" i="3" s="1"/>
  <c r="JS28" i="3" s="1"/>
  <c r="JT28" i="3" l="1"/>
  <c r="JU28" i="3" s="1"/>
  <c r="JV28" i="3" s="1"/>
  <c r="JW28" i="3" s="1"/>
  <c r="JX28" i="3" s="1"/>
  <c r="JY28" i="3" s="1"/>
  <c r="JH30" i="3"/>
  <c r="JI30" i="3" s="1"/>
  <c r="JJ30" i="3" s="1"/>
  <c r="JK30" i="3" s="1"/>
  <c r="JL30" i="3" s="1"/>
  <c r="JM30" i="3" s="1"/>
  <c r="CJ36" i="3"/>
  <c r="CK36" i="3" s="1"/>
  <c r="CL36" i="3" s="1"/>
  <c r="CM36" i="3" s="1"/>
  <c r="CN36" i="3" s="1"/>
  <c r="CO36" i="3" s="1"/>
  <c r="IP31" i="3"/>
  <c r="IQ31" i="3" s="1"/>
  <c r="IR31" i="3" s="1"/>
  <c r="IS31" i="3" s="1"/>
  <c r="IT31" i="3" s="1"/>
  <c r="IU31" i="3" s="1"/>
  <c r="HX34" i="3"/>
  <c r="HY34" i="3" s="1"/>
  <c r="HZ34" i="3" s="1"/>
  <c r="IA34" i="3" s="1"/>
  <c r="IB34" i="3" s="1"/>
  <c r="IC34" i="3" s="1"/>
  <c r="CP35" i="3"/>
  <c r="CQ35" i="3" s="1"/>
  <c r="CR35" i="3" s="1"/>
  <c r="CS35" i="3" s="1"/>
  <c r="CT35" i="3" s="1"/>
  <c r="CU35" i="3" s="1"/>
  <c r="KF27" i="3"/>
  <c r="KG27" i="3" s="1"/>
  <c r="KH27" i="3" s="1"/>
  <c r="KI27" i="3" s="1"/>
  <c r="KJ27" i="3" s="1"/>
  <c r="KK27" i="3" s="1"/>
  <c r="ID33" i="3"/>
  <c r="IE33" i="3" s="1"/>
  <c r="IF33" i="3" s="1"/>
  <c r="IG33" i="3" s="1"/>
  <c r="IH33" i="3" s="1"/>
  <c r="II33" i="3" s="1"/>
  <c r="IJ32" i="3"/>
  <c r="IK32" i="3" s="1"/>
  <c r="IL32" i="3" s="1"/>
  <c r="IM32" i="3" s="1"/>
  <c r="IN32" i="3" s="1"/>
  <c r="IO32" i="3" s="1"/>
  <c r="JN29" i="3"/>
  <c r="JO29" i="3" s="1"/>
  <c r="JP29" i="3" s="1"/>
  <c r="JQ29" i="3" s="1"/>
  <c r="JR29" i="3" s="1"/>
  <c r="JS29" i="3" s="1"/>
  <c r="IJ33" i="3" l="1"/>
  <c r="IK33" i="3" s="1"/>
  <c r="IL33" i="3" s="1"/>
  <c r="IM33" i="3" s="1"/>
  <c r="IN33" i="3" s="1"/>
  <c r="IO33" i="3" s="1"/>
  <c r="IP32" i="3"/>
  <c r="IQ32" i="3" s="1"/>
  <c r="IR32" i="3" s="1"/>
  <c r="IS32" i="3" s="1"/>
  <c r="IT32" i="3" s="1"/>
  <c r="IU32" i="3" s="1"/>
  <c r="KL27" i="3"/>
  <c r="KM27" i="3" s="1"/>
  <c r="KN27" i="3" s="1"/>
  <c r="KO27" i="3" s="1"/>
  <c r="KP27" i="3" s="1"/>
  <c r="KQ27" i="3" s="1"/>
  <c r="ID34" i="3"/>
  <c r="IE34" i="3" s="1"/>
  <c r="IF34" i="3" s="1"/>
  <c r="IG34" i="3" s="1"/>
  <c r="IH34" i="3" s="1"/>
  <c r="II34" i="3" s="1"/>
  <c r="CP36" i="3"/>
  <c r="CQ36" i="3" s="1"/>
  <c r="CR36" i="3" s="1"/>
  <c r="CS36" i="3" s="1"/>
  <c r="CT36" i="3" s="1"/>
  <c r="CU36" i="3" s="1"/>
  <c r="JT29" i="3"/>
  <c r="JU29" i="3" s="1"/>
  <c r="JV29" i="3" s="1"/>
  <c r="JW29" i="3" s="1"/>
  <c r="JX29" i="3" s="1"/>
  <c r="JY29" i="3" s="1"/>
  <c r="CV35" i="3"/>
  <c r="CW35" i="3" s="1"/>
  <c r="CX35" i="3" s="1"/>
  <c r="CY35" i="3" s="1"/>
  <c r="CZ35" i="3" s="1"/>
  <c r="DA35" i="3" s="1"/>
  <c r="IV31" i="3"/>
  <c r="IW31" i="3" s="1"/>
  <c r="IX31" i="3" s="1"/>
  <c r="IY31" i="3" s="1"/>
  <c r="IZ31" i="3" s="1"/>
  <c r="JA31" i="3" s="1"/>
  <c r="JZ28" i="3"/>
  <c r="KA28" i="3" s="1"/>
  <c r="KB28" i="3" s="1"/>
  <c r="KC28" i="3" s="1"/>
  <c r="KD28" i="3" s="1"/>
  <c r="KE28" i="3" s="1"/>
  <c r="JN30" i="3"/>
  <c r="JO30" i="3" s="1"/>
  <c r="JP30" i="3" s="1"/>
  <c r="JQ30" i="3" s="1"/>
  <c r="JR30" i="3" s="1"/>
  <c r="JS30" i="3" s="1"/>
  <c r="JT30" i="3" l="1"/>
  <c r="JU30" i="3" s="1"/>
  <c r="JV30" i="3" s="1"/>
  <c r="JW30" i="3" s="1"/>
  <c r="JX30" i="3" s="1"/>
  <c r="JY30" i="3" s="1"/>
  <c r="DB35" i="3"/>
  <c r="DC35" i="3" s="1"/>
  <c r="DD35" i="3" s="1"/>
  <c r="DE35" i="3" s="1"/>
  <c r="DF35" i="3" s="1"/>
  <c r="DG35" i="3" s="1"/>
  <c r="CV36" i="3"/>
  <c r="CW36" i="3" s="1"/>
  <c r="CX36" i="3" s="1"/>
  <c r="CY36" i="3" s="1"/>
  <c r="CZ36" i="3" s="1"/>
  <c r="DA36" i="3" s="1"/>
  <c r="IV32" i="3"/>
  <c r="IW32" i="3" s="1"/>
  <c r="IX32" i="3" s="1"/>
  <c r="IY32" i="3" s="1"/>
  <c r="IZ32" i="3" s="1"/>
  <c r="JA32" i="3" s="1"/>
  <c r="KF28" i="3"/>
  <c r="KG28" i="3" s="1"/>
  <c r="KH28" i="3" s="1"/>
  <c r="KI28" i="3" s="1"/>
  <c r="KJ28" i="3" s="1"/>
  <c r="KK28" i="3" s="1"/>
  <c r="JZ29" i="3"/>
  <c r="KA29" i="3" s="1"/>
  <c r="KB29" i="3" s="1"/>
  <c r="KC29" i="3" s="1"/>
  <c r="KD29" i="3" s="1"/>
  <c r="KE29" i="3" s="1"/>
  <c r="IJ34" i="3"/>
  <c r="IK34" i="3" s="1"/>
  <c r="IL34" i="3" s="1"/>
  <c r="IM34" i="3" s="1"/>
  <c r="IN34" i="3" s="1"/>
  <c r="IO34" i="3" s="1"/>
  <c r="IP33" i="3"/>
  <c r="IQ33" i="3" s="1"/>
  <c r="IR33" i="3" s="1"/>
  <c r="IS33" i="3" s="1"/>
  <c r="IT33" i="3" s="1"/>
  <c r="IU33" i="3" s="1"/>
  <c r="JB31" i="3"/>
  <c r="JC31" i="3" s="1"/>
  <c r="JD31" i="3" s="1"/>
  <c r="JE31" i="3" s="1"/>
  <c r="JF31" i="3" s="1"/>
  <c r="JG31" i="3" s="1"/>
  <c r="KR27" i="3"/>
  <c r="KS27" i="3" s="1"/>
  <c r="KT27" i="3" s="1"/>
  <c r="KU27" i="3" s="1"/>
  <c r="KV27" i="3" s="1"/>
  <c r="KW27" i="3" s="1"/>
  <c r="KX27" i="3" l="1"/>
  <c r="KY27" i="3" s="1"/>
  <c r="KZ27" i="3" s="1"/>
  <c r="LA27" i="3" s="1"/>
  <c r="LB27" i="3" s="1"/>
  <c r="LC27" i="3" s="1"/>
  <c r="JH31" i="3"/>
  <c r="JI31" i="3" s="1"/>
  <c r="JJ31" i="3" s="1"/>
  <c r="JK31" i="3" s="1"/>
  <c r="JL31" i="3" s="1"/>
  <c r="JM31" i="3" s="1"/>
  <c r="KF29" i="3"/>
  <c r="KG29" i="3" s="1"/>
  <c r="KH29" i="3" s="1"/>
  <c r="KI29" i="3" s="1"/>
  <c r="KJ29" i="3" s="1"/>
  <c r="KK29" i="3" s="1"/>
  <c r="JB32" i="3"/>
  <c r="JC32" i="3" s="1"/>
  <c r="JD32" i="3" s="1"/>
  <c r="JE32" i="3" s="1"/>
  <c r="JF32" i="3" s="1"/>
  <c r="JG32" i="3" s="1"/>
  <c r="DH35" i="3"/>
  <c r="DI35" i="3" s="1"/>
  <c r="DJ35" i="3" s="1"/>
  <c r="DK35" i="3" s="1"/>
  <c r="DL35" i="3" s="1"/>
  <c r="DM35" i="3" s="1"/>
  <c r="IV33" i="3"/>
  <c r="IW33" i="3" s="1"/>
  <c r="IX33" i="3" s="1"/>
  <c r="IY33" i="3" s="1"/>
  <c r="IZ33" i="3" s="1"/>
  <c r="JA33" i="3" s="1"/>
  <c r="KL28" i="3"/>
  <c r="KM28" i="3" s="1"/>
  <c r="KN28" i="3" s="1"/>
  <c r="KO28" i="3" s="1"/>
  <c r="KP28" i="3" s="1"/>
  <c r="KQ28" i="3" s="1"/>
  <c r="DB36" i="3"/>
  <c r="DC36" i="3" s="1"/>
  <c r="DD36" i="3" s="1"/>
  <c r="DE36" i="3" s="1"/>
  <c r="DF36" i="3" s="1"/>
  <c r="DG36" i="3" s="1"/>
  <c r="JZ30" i="3"/>
  <c r="KA30" i="3" s="1"/>
  <c r="KB30" i="3" s="1"/>
  <c r="KC30" i="3" s="1"/>
  <c r="KD30" i="3" s="1"/>
  <c r="KE30" i="3" s="1"/>
  <c r="IP34" i="3"/>
  <c r="IQ34" i="3" s="1"/>
  <c r="IR34" i="3" s="1"/>
  <c r="IS34" i="3" s="1"/>
  <c r="IT34" i="3" s="1"/>
  <c r="IU34" i="3" s="1"/>
  <c r="LD27" i="3" l="1"/>
  <c r="LE27" i="3" s="1"/>
  <c r="LF27" i="3" s="1"/>
  <c r="LG27" i="3" s="1"/>
  <c r="LH27" i="3" s="1"/>
  <c r="LI27" i="3" s="1"/>
  <c r="LL27" i="3" s="1"/>
  <c r="LN27" i="3" s="1"/>
  <c r="LQ27" i="3" s="1"/>
  <c r="IV34" i="3"/>
  <c r="IW34" i="3" s="1"/>
  <c r="IX34" i="3" s="1"/>
  <c r="IY34" i="3" s="1"/>
  <c r="IZ34" i="3" s="1"/>
  <c r="JA34" i="3" s="1"/>
  <c r="DH36" i="3"/>
  <c r="DI36" i="3" s="1"/>
  <c r="DJ36" i="3" s="1"/>
  <c r="DK36" i="3" s="1"/>
  <c r="DL36" i="3" s="1"/>
  <c r="DM36" i="3" s="1"/>
  <c r="JB33" i="3"/>
  <c r="JC33" i="3" s="1"/>
  <c r="JD33" i="3" s="1"/>
  <c r="JE33" i="3" s="1"/>
  <c r="JF33" i="3" s="1"/>
  <c r="JG33" i="3" s="1"/>
  <c r="DN35" i="3"/>
  <c r="DO35" i="3" s="1"/>
  <c r="DP35" i="3" s="1"/>
  <c r="DQ35" i="3" s="1"/>
  <c r="DR35" i="3" s="1"/>
  <c r="DS35" i="3" s="1"/>
  <c r="KL29" i="3"/>
  <c r="KM29" i="3" s="1"/>
  <c r="KN29" i="3" s="1"/>
  <c r="KO29" i="3" s="1"/>
  <c r="KP29" i="3" s="1"/>
  <c r="KQ29" i="3" s="1"/>
  <c r="KF30" i="3"/>
  <c r="KG30" i="3" s="1"/>
  <c r="KH30" i="3" s="1"/>
  <c r="KI30" i="3" s="1"/>
  <c r="KJ30" i="3" s="1"/>
  <c r="KK30" i="3" s="1"/>
  <c r="KR28" i="3"/>
  <c r="KS28" i="3" s="1"/>
  <c r="KT28" i="3" s="1"/>
  <c r="KU28" i="3" s="1"/>
  <c r="KV28" i="3" s="1"/>
  <c r="KW28" i="3" s="1"/>
  <c r="JH32" i="3"/>
  <c r="JI32" i="3" s="1"/>
  <c r="JJ32" i="3" s="1"/>
  <c r="JK32" i="3" s="1"/>
  <c r="JL32" i="3" s="1"/>
  <c r="JM32" i="3" s="1"/>
  <c r="JN31" i="3"/>
  <c r="JO31" i="3" s="1"/>
  <c r="JP31" i="3" s="1"/>
  <c r="JQ31" i="3" s="1"/>
  <c r="JR31" i="3" s="1"/>
  <c r="JS31" i="3" s="1"/>
  <c r="KX28" i="3" l="1"/>
  <c r="KY28" i="3" s="1"/>
  <c r="KZ28" i="3" s="1"/>
  <c r="LA28" i="3" s="1"/>
  <c r="LB28" i="3" s="1"/>
  <c r="LC28" i="3" s="1"/>
  <c r="JT31" i="3"/>
  <c r="JU31" i="3" s="1"/>
  <c r="JV31" i="3" s="1"/>
  <c r="JW31" i="3" s="1"/>
  <c r="JX31" i="3" s="1"/>
  <c r="JY31" i="3" s="1"/>
  <c r="KL30" i="3"/>
  <c r="KM30" i="3" s="1"/>
  <c r="KN30" i="3" s="1"/>
  <c r="KO30" i="3" s="1"/>
  <c r="KP30" i="3" s="1"/>
  <c r="KQ30" i="3" s="1"/>
  <c r="JH33" i="3"/>
  <c r="JI33" i="3" s="1"/>
  <c r="JJ33" i="3" s="1"/>
  <c r="JK33" i="3" s="1"/>
  <c r="JL33" i="3" s="1"/>
  <c r="JM33" i="3" s="1"/>
  <c r="DN36" i="3"/>
  <c r="DO36" i="3" s="1"/>
  <c r="DP36" i="3" s="1"/>
  <c r="DQ36" i="3" s="1"/>
  <c r="DR36" i="3" s="1"/>
  <c r="DS36" i="3" s="1"/>
  <c r="DT35" i="3"/>
  <c r="DU35" i="3" s="1"/>
  <c r="DV35" i="3" s="1"/>
  <c r="DW35" i="3" s="1"/>
  <c r="DX35" i="3" s="1"/>
  <c r="DY35" i="3" s="1"/>
  <c r="JB34" i="3"/>
  <c r="JC34" i="3" s="1"/>
  <c r="JD34" i="3" s="1"/>
  <c r="JE34" i="3" s="1"/>
  <c r="JF34" i="3" s="1"/>
  <c r="JG34" i="3" s="1"/>
  <c r="JN32" i="3"/>
  <c r="JO32" i="3" s="1"/>
  <c r="JP32" i="3" s="1"/>
  <c r="JQ32" i="3" s="1"/>
  <c r="JR32" i="3" s="1"/>
  <c r="JS32" i="3" s="1"/>
  <c r="KR29" i="3"/>
  <c r="KS29" i="3" s="1"/>
  <c r="KT29" i="3" s="1"/>
  <c r="KU29" i="3" s="1"/>
  <c r="KV29" i="3" s="1"/>
  <c r="KW29" i="3" s="1"/>
  <c r="KX29" i="3" l="1"/>
  <c r="KY29" i="3" s="1"/>
  <c r="KZ29" i="3" s="1"/>
  <c r="LA29" i="3" s="1"/>
  <c r="LB29" i="3" s="1"/>
  <c r="LC29" i="3" s="1"/>
  <c r="LD28" i="3"/>
  <c r="LE28" i="3" s="1"/>
  <c r="LF28" i="3" s="1"/>
  <c r="LG28" i="3" s="1"/>
  <c r="LH28" i="3" s="1"/>
  <c r="LI28" i="3" s="1"/>
  <c r="LL28" i="3" s="1"/>
  <c r="LN28" i="3" s="1"/>
  <c r="LQ28" i="3" s="1"/>
  <c r="JT32" i="3"/>
  <c r="JU32" i="3" s="1"/>
  <c r="JV32" i="3" s="1"/>
  <c r="JW32" i="3" s="1"/>
  <c r="JX32" i="3" s="1"/>
  <c r="JY32" i="3" s="1"/>
  <c r="JH34" i="3"/>
  <c r="JI34" i="3" s="1"/>
  <c r="JJ34" i="3" s="1"/>
  <c r="JK34" i="3" s="1"/>
  <c r="JL34" i="3" s="1"/>
  <c r="JM34" i="3" s="1"/>
  <c r="DT36" i="3"/>
  <c r="DU36" i="3" s="1"/>
  <c r="DV36" i="3" s="1"/>
  <c r="DW36" i="3" s="1"/>
  <c r="DX36" i="3" s="1"/>
  <c r="DY36" i="3" s="1"/>
  <c r="KR30" i="3"/>
  <c r="KS30" i="3" s="1"/>
  <c r="KT30" i="3" s="1"/>
  <c r="KU30" i="3" s="1"/>
  <c r="KV30" i="3" s="1"/>
  <c r="KW30" i="3" s="1"/>
  <c r="DZ35" i="3"/>
  <c r="EA35" i="3" s="1"/>
  <c r="EB35" i="3" s="1"/>
  <c r="EC35" i="3" s="1"/>
  <c r="ED35" i="3" s="1"/>
  <c r="EE35" i="3" s="1"/>
  <c r="JN33" i="3"/>
  <c r="JO33" i="3" s="1"/>
  <c r="JP33" i="3" s="1"/>
  <c r="JQ33" i="3" s="1"/>
  <c r="JR33" i="3" s="1"/>
  <c r="JS33" i="3" s="1"/>
  <c r="JZ31" i="3"/>
  <c r="KA31" i="3" s="1"/>
  <c r="KB31" i="3" s="1"/>
  <c r="KC31" i="3" s="1"/>
  <c r="KD31" i="3" s="1"/>
  <c r="KE31" i="3" s="1"/>
  <c r="KX30" i="3" l="1"/>
  <c r="KY30" i="3" s="1"/>
  <c r="KZ30" i="3" s="1"/>
  <c r="LA30" i="3" s="1"/>
  <c r="LB30" i="3" s="1"/>
  <c r="LC30" i="3" s="1"/>
  <c r="LD29" i="3"/>
  <c r="LE29" i="3" s="1"/>
  <c r="LF29" i="3" s="1"/>
  <c r="LG29" i="3" s="1"/>
  <c r="LH29" i="3" s="1"/>
  <c r="LI29" i="3" s="1"/>
  <c r="LL29" i="3" s="1"/>
  <c r="LN29" i="3" s="1"/>
  <c r="LQ29" i="3" s="1"/>
  <c r="JT33" i="3"/>
  <c r="JU33" i="3" s="1"/>
  <c r="JV33" i="3" s="1"/>
  <c r="JW33" i="3" s="1"/>
  <c r="JX33" i="3" s="1"/>
  <c r="JY33" i="3" s="1"/>
  <c r="KF31" i="3"/>
  <c r="KG31" i="3" s="1"/>
  <c r="KH31" i="3" s="1"/>
  <c r="KI31" i="3" s="1"/>
  <c r="KJ31" i="3" s="1"/>
  <c r="KK31" i="3" s="1"/>
  <c r="EF35" i="3"/>
  <c r="EG35" i="3" s="1"/>
  <c r="EH35" i="3" s="1"/>
  <c r="EI35" i="3" s="1"/>
  <c r="EJ35" i="3" s="1"/>
  <c r="EK35" i="3" s="1"/>
  <c r="DZ36" i="3"/>
  <c r="EA36" i="3" s="1"/>
  <c r="EB36" i="3" s="1"/>
  <c r="EC36" i="3" s="1"/>
  <c r="ED36" i="3" s="1"/>
  <c r="EE36" i="3" s="1"/>
  <c r="JZ32" i="3"/>
  <c r="KA32" i="3" s="1"/>
  <c r="KB32" i="3" s="1"/>
  <c r="KC32" i="3" s="1"/>
  <c r="KD32" i="3" s="1"/>
  <c r="KE32" i="3" s="1"/>
  <c r="JN34" i="3"/>
  <c r="JO34" i="3" s="1"/>
  <c r="JP34" i="3" s="1"/>
  <c r="JQ34" i="3" s="1"/>
  <c r="JR34" i="3" s="1"/>
  <c r="JS34" i="3" s="1"/>
  <c r="LD30" i="3" l="1"/>
  <c r="LE30" i="3" s="1"/>
  <c r="LF30" i="3" s="1"/>
  <c r="LG30" i="3" s="1"/>
  <c r="LH30" i="3" s="1"/>
  <c r="LI30" i="3" s="1"/>
  <c r="LL30" i="3" s="1"/>
  <c r="LN30" i="3" s="1"/>
  <c r="LQ30" i="3" s="1"/>
  <c r="KF32" i="3"/>
  <c r="KG32" i="3" s="1"/>
  <c r="KH32" i="3" s="1"/>
  <c r="KI32" i="3" s="1"/>
  <c r="KJ32" i="3" s="1"/>
  <c r="KK32" i="3" s="1"/>
  <c r="KL31" i="3"/>
  <c r="KM31" i="3" s="1"/>
  <c r="KN31" i="3" s="1"/>
  <c r="KO31" i="3" s="1"/>
  <c r="KP31" i="3" s="1"/>
  <c r="KQ31" i="3" s="1"/>
  <c r="JT34" i="3"/>
  <c r="JU34" i="3" s="1"/>
  <c r="JV34" i="3" s="1"/>
  <c r="JW34" i="3" s="1"/>
  <c r="JX34" i="3" s="1"/>
  <c r="JY34" i="3" s="1"/>
  <c r="EL35" i="3"/>
  <c r="EM35" i="3" s="1"/>
  <c r="EN35" i="3" s="1"/>
  <c r="EO35" i="3" s="1"/>
  <c r="EP35" i="3" s="1"/>
  <c r="EQ35" i="3" s="1"/>
  <c r="JZ33" i="3"/>
  <c r="KA33" i="3" s="1"/>
  <c r="KB33" i="3" s="1"/>
  <c r="KC33" i="3" s="1"/>
  <c r="KD33" i="3" s="1"/>
  <c r="KE33" i="3" s="1"/>
  <c r="EF36" i="3"/>
  <c r="EG36" i="3" s="1"/>
  <c r="EH36" i="3" s="1"/>
  <c r="EI36" i="3" s="1"/>
  <c r="EJ36" i="3" s="1"/>
  <c r="EK36" i="3" s="1"/>
  <c r="EL36" i="3" l="1"/>
  <c r="EM36" i="3" s="1"/>
  <c r="EN36" i="3" s="1"/>
  <c r="EO36" i="3" s="1"/>
  <c r="EP36" i="3" s="1"/>
  <c r="EQ36" i="3" s="1"/>
  <c r="ER35" i="3"/>
  <c r="ES35" i="3" s="1"/>
  <c r="ET35" i="3" s="1"/>
  <c r="EU35" i="3" s="1"/>
  <c r="EV35" i="3" s="1"/>
  <c r="EW35" i="3" s="1"/>
  <c r="KR31" i="3"/>
  <c r="KS31" i="3" s="1"/>
  <c r="KT31" i="3" s="1"/>
  <c r="KU31" i="3" s="1"/>
  <c r="KV31" i="3" s="1"/>
  <c r="KW31" i="3" s="1"/>
  <c r="KF33" i="3"/>
  <c r="KG33" i="3" s="1"/>
  <c r="KH33" i="3" s="1"/>
  <c r="KI33" i="3" s="1"/>
  <c r="KJ33" i="3" s="1"/>
  <c r="KK33" i="3" s="1"/>
  <c r="JZ34" i="3"/>
  <c r="KA34" i="3" s="1"/>
  <c r="KB34" i="3" s="1"/>
  <c r="KC34" i="3" s="1"/>
  <c r="KD34" i="3" s="1"/>
  <c r="KE34" i="3" s="1"/>
  <c r="KL32" i="3"/>
  <c r="KM32" i="3" s="1"/>
  <c r="KN32" i="3" s="1"/>
  <c r="KO32" i="3" s="1"/>
  <c r="KP32" i="3" s="1"/>
  <c r="KQ32" i="3" s="1"/>
  <c r="KX31" i="3" l="1"/>
  <c r="KY31" i="3" s="1"/>
  <c r="KZ31" i="3" s="1"/>
  <c r="LA31" i="3" s="1"/>
  <c r="LB31" i="3" s="1"/>
  <c r="LC31" i="3" s="1"/>
  <c r="KR32" i="3"/>
  <c r="KS32" i="3" s="1"/>
  <c r="KT32" i="3" s="1"/>
  <c r="KU32" i="3" s="1"/>
  <c r="KV32" i="3" s="1"/>
  <c r="KW32" i="3" s="1"/>
  <c r="KL33" i="3"/>
  <c r="KM33" i="3" s="1"/>
  <c r="KN33" i="3" s="1"/>
  <c r="KO33" i="3" s="1"/>
  <c r="KP33" i="3" s="1"/>
  <c r="KQ33" i="3" s="1"/>
  <c r="EX35" i="3"/>
  <c r="EY35" i="3" s="1"/>
  <c r="EZ35" i="3" s="1"/>
  <c r="FA35" i="3" s="1"/>
  <c r="FB35" i="3" s="1"/>
  <c r="FC35" i="3" s="1"/>
  <c r="ER36" i="3"/>
  <c r="ES36" i="3" s="1"/>
  <c r="ET36" i="3" s="1"/>
  <c r="EU36" i="3" s="1"/>
  <c r="EV36" i="3" s="1"/>
  <c r="EW36" i="3" s="1"/>
  <c r="KF34" i="3"/>
  <c r="KG34" i="3" s="1"/>
  <c r="KH34" i="3" s="1"/>
  <c r="KI34" i="3" s="1"/>
  <c r="KJ34" i="3" s="1"/>
  <c r="KK34" i="3" s="1"/>
  <c r="KX32" i="3" l="1"/>
  <c r="KY32" i="3" s="1"/>
  <c r="KZ32" i="3" s="1"/>
  <c r="LA32" i="3" s="1"/>
  <c r="LB32" i="3" s="1"/>
  <c r="LC32" i="3" s="1"/>
  <c r="LD31" i="3"/>
  <c r="LE31" i="3" s="1"/>
  <c r="LF31" i="3" s="1"/>
  <c r="LG31" i="3" s="1"/>
  <c r="LH31" i="3" s="1"/>
  <c r="LI31" i="3" s="1"/>
  <c r="LL31" i="3" s="1"/>
  <c r="LN31" i="3" s="1"/>
  <c r="LQ31" i="3" s="1"/>
  <c r="EX36" i="3"/>
  <c r="EY36" i="3" s="1"/>
  <c r="EZ36" i="3" s="1"/>
  <c r="FA36" i="3" s="1"/>
  <c r="FB36" i="3" s="1"/>
  <c r="FC36" i="3" s="1"/>
  <c r="KL34" i="3"/>
  <c r="KM34" i="3" s="1"/>
  <c r="KN34" i="3" s="1"/>
  <c r="KO34" i="3" s="1"/>
  <c r="KP34" i="3" s="1"/>
  <c r="KQ34" i="3" s="1"/>
  <c r="FD35" i="3"/>
  <c r="FE35" i="3" s="1"/>
  <c r="FF35" i="3" s="1"/>
  <c r="FG35" i="3" s="1"/>
  <c r="FH35" i="3" s="1"/>
  <c r="FI35" i="3" s="1"/>
  <c r="KR33" i="3"/>
  <c r="KS33" i="3" s="1"/>
  <c r="KT33" i="3" s="1"/>
  <c r="KU33" i="3" s="1"/>
  <c r="KV33" i="3" s="1"/>
  <c r="KW33" i="3" s="1"/>
  <c r="KX33" i="3" l="1"/>
  <c r="KY33" i="3" s="1"/>
  <c r="KZ33" i="3" s="1"/>
  <c r="LA33" i="3" s="1"/>
  <c r="LB33" i="3" s="1"/>
  <c r="LC33" i="3" s="1"/>
  <c r="LD32" i="3"/>
  <c r="LE32" i="3" s="1"/>
  <c r="LF32" i="3" s="1"/>
  <c r="LG32" i="3" s="1"/>
  <c r="LH32" i="3" s="1"/>
  <c r="LI32" i="3" s="1"/>
  <c r="LL32" i="3" s="1"/>
  <c r="LN32" i="3" s="1"/>
  <c r="LQ32" i="3" s="1"/>
  <c r="FJ35" i="3"/>
  <c r="FK35" i="3" s="1"/>
  <c r="FL35" i="3" s="1"/>
  <c r="FM35" i="3" s="1"/>
  <c r="FN35" i="3" s="1"/>
  <c r="FO35" i="3" s="1"/>
  <c r="FD36" i="3"/>
  <c r="FE36" i="3" s="1"/>
  <c r="FF36" i="3" s="1"/>
  <c r="FG36" i="3" s="1"/>
  <c r="FH36" i="3" s="1"/>
  <c r="FI36" i="3" s="1"/>
  <c r="KR34" i="3"/>
  <c r="KS34" i="3" s="1"/>
  <c r="KT34" i="3" s="1"/>
  <c r="KU34" i="3" s="1"/>
  <c r="KV34" i="3" s="1"/>
  <c r="KW34" i="3" s="1"/>
  <c r="KX34" i="3" l="1"/>
  <c r="KY34" i="3" s="1"/>
  <c r="KZ34" i="3" s="1"/>
  <c r="LA34" i="3" s="1"/>
  <c r="LB34" i="3" s="1"/>
  <c r="LC34" i="3" s="1"/>
  <c r="LD33" i="3"/>
  <c r="LE33" i="3" s="1"/>
  <c r="LF33" i="3" s="1"/>
  <c r="LG33" i="3" s="1"/>
  <c r="LH33" i="3" s="1"/>
  <c r="LI33" i="3" s="1"/>
  <c r="LL33" i="3" s="1"/>
  <c r="LN33" i="3" s="1"/>
  <c r="LQ33" i="3" s="1"/>
  <c r="FJ36" i="3"/>
  <c r="FK36" i="3" s="1"/>
  <c r="FL36" i="3" s="1"/>
  <c r="FM36" i="3" s="1"/>
  <c r="FN36" i="3" s="1"/>
  <c r="FO36" i="3" s="1"/>
  <c r="FP35" i="3"/>
  <c r="FQ35" i="3" s="1"/>
  <c r="FR35" i="3" s="1"/>
  <c r="FS35" i="3" s="1"/>
  <c r="FT35" i="3" s="1"/>
  <c r="FU35" i="3" s="1"/>
  <c r="LD34" i="3" l="1"/>
  <c r="LE34" i="3" s="1"/>
  <c r="LF34" i="3" s="1"/>
  <c r="LG34" i="3" s="1"/>
  <c r="LH34" i="3" s="1"/>
  <c r="LI34" i="3" s="1"/>
  <c r="LL34" i="3" s="1"/>
  <c r="LN34" i="3" s="1"/>
  <c r="LQ34" i="3" s="1"/>
  <c r="FV35" i="3"/>
  <c r="FW35" i="3" s="1"/>
  <c r="FX35" i="3" s="1"/>
  <c r="FY35" i="3" s="1"/>
  <c r="FZ35" i="3" s="1"/>
  <c r="GA35" i="3" s="1"/>
  <c r="FP36" i="3"/>
  <c r="FQ36" i="3" s="1"/>
  <c r="FR36" i="3" s="1"/>
  <c r="FS36" i="3" s="1"/>
  <c r="FT36" i="3" s="1"/>
  <c r="FU36" i="3" s="1"/>
  <c r="FV36" i="3" l="1"/>
  <c r="FW36" i="3" s="1"/>
  <c r="FX36" i="3" s="1"/>
  <c r="FY36" i="3" s="1"/>
  <c r="FZ36" i="3" s="1"/>
  <c r="GA36" i="3" s="1"/>
  <c r="GB35" i="3"/>
  <c r="GC35" i="3" s="1"/>
  <c r="GD35" i="3" s="1"/>
  <c r="GE35" i="3" s="1"/>
  <c r="GF35" i="3" s="1"/>
  <c r="GG35" i="3" s="1"/>
  <c r="GB36" i="3" l="1"/>
  <c r="GC36" i="3" s="1"/>
  <c r="GD36" i="3" s="1"/>
  <c r="GE36" i="3" s="1"/>
  <c r="GF36" i="3" s="1"/>
  <c r="GG36" i="3" s="1"/>
  <c r="GH35" i="3"/>
  <c r="GI35" i="3" s="1"/>
  <c r="GJ35" i="3" s="1"/>
  <c r="GK35" i="3" s="1"/>
  <c r="GL35" i="3" s="1"/>
  <c r="GM35" i="3" s="1"/>
  <c r="GN35" i="3" l="1"/>
  <c r="GO35" i="3" s="1"/>
  <c r="GP35" i="3" s="1"/>
  <c r="GQ35" i="3" s="1"/>
  <c r="GR35" i="3" s="1"/>
  <c r="GS35" i="3" s="1"/>
  <c r="GH36" i="3"/>
  <c r="GI36" i="3" s="1"/>
  <c r="GJ36" i="3" s="1"/>
  <c r="GK36" i="3" s="1"/>
  <c r="GL36" i="3" s="1"/>
  <c r="GM36" i="3" s="1"/>
  <c r="GT35" i="3" l="1"/>
  <c r="GU35" i="3" s="1"/>
  <c r="GV35" i="3" s="1"/>
  <c r="GW35" i="3" s="1"/>
  <c r="GX35" i="3" s="1"/>
  <c r="GY35" i="3" s="1"/>
  <c r="GN36" i="3"/>
  <c r="GO36" i="3" s="1"/>
  <c r="GP36" i="3" s="1"/>
  <c r="GQ36" i="3" s="1"/>
  <c r="GR36" i="3" s="1"/>
  <c r="GS36" i="3" s="1"/>
  <c r="GT36" i="3" l="1"/>
  <c r="GU36" i="3" s="1"/>
  <c r="GV36" i="3" s="1"/>
  <c r="GW36" i="3" s="1"/>
  <c r="GX36" i="3" s="1"/>
  <c r="GY36" i="3" s="1"/>
  <c r="GZ35" i="3"/>
  <c r="HA35" i="3" s="1"/>
  <c r="HB35" i="3" s="1"/>
  <c r="HC35" i="3" s="1"/>
  <c r="HD35" i="3" s="1"/>
  <c r="HE35" i="3" s="1"/>
  <c r="GZ36" i="3" l="1"/>
  <c r="HA36" i="3" s="1"/>
  <c r="HB36" i="3" s="1"/>
  <c r="HC36" i="3" s="1"/>
  <c r="HD36" i="3" s="1"/>
  <c r="HE36" i="3" s="1"/>
  <c r="HF35" i="3"/>
  <c r="HG35" i="3" s="1"/>
  <c r="HH35" i="3" s="1"/>
  <c r="HI35" i="3" s="1"/>
  <c r="HJ35" i="3" s="1"/>
  <c r="HK35" i="3" s="1"/>
  <c r="HL35" i="3" l="1"/>
  <c r="HM35" i="3" s="1"/>
  <c r="HN35" i="3" s="1"/>
  <c r="HO35" i="3" s="1"/>
  <c r="HP35" i="3" s="1"/>
  <c r="HQ35" i="3" s="1"/>
  <c r="HF36" i="3"/>
  <c r="HG36" i="3" s="1"/>
  <c r="HH36" i="3" s="1"/>
  <c r="HI36" i="3" s="1"/>
  <c r="HJ36" i="3" s="1"/>
  <c r="HK36" i="3" s="1"/>
  <c r="HR35" i="3" l="1"/>
  <c r="HS35" i="3" s="1"/>
  <c r="HT35" i="3" s="1"/>
  <c r="HU35" i="3" s="1"/>
  <c r="HV35" i="3" s="1"/>
  <c r="HW35" i="3" s="1"/>
  <c r="HL36" i="3"/>
  <c r="HM36" i="3" s="1"/>
  <c r="HN36" i="3" s="1"/>
  <c r="HO36" i="3" s="1"/>
  <c r="HP36" i="3" s="1"/>
  <c r="HQ36" i="3" s="1"/>
  <c r="HR36" i="3" l="1"/>
  <c r="HS36" i="3" s="1"/>
  <c r="HT36" i="3" s="1"/>
  <c r="HU36" i="3" s="1"/>
  <c r="HV36" i="3" s="1"/>
  <c r="HW36" i="3" s="1"/>
  <c r="HX35" i="3"/>
  <c r="HY35" i="3" s="1"/>
  <c r="HZ35" i="3" s="1"/>
  <c r="IA35" i="3" s="1"/>
  <c r="IB35" i="3" s="1"/>
  <c r="IC35" i="3" s="1"/>
  <c r="ID35" i="3" l="1"/>
  <c r="IE35" i="3" s="1"/>
  <c r="IF35" i="3" s="1"/>
  <c r="IG35" i="3" s="1"/>
  <c r="IH35" i="3" s="1"/>
  <c r="II35" i="3" s="1"/>
  <c r="HX36" i="3"/>
  <c r="HY36" i="3" s="1"/>
  <c r="HZ36" i="3" s="1"/>
  <c r="IA36" i="3" s="1"/>
  <c r="IB36" i="3" s="1"/>
  <c r="IC36" i="3" s="1"/>
  <c r="ID36" i="3" l="1"/>
  <c r="IE36" i="3" s="1"/>
  <c r="IF36" i="3" s="1"/>
  <c r="IG36" i="3" s="1"/>
  <c r="IH36" i="3" s="1"/>
  <c r="II36" i="3" s="1"/>
  <c r="IJ35" i="3"/>
  <c r="IK35" i="3" s="1"/>
  <c r="IL35" i="3" s="1"/>
  <c r="IM35" i="3" s="1"/>
  <c r="IN35" i="3" s="1"/>
  <c r="IO35" i="3" s="1"/>
  <c r="IP35" i="3" l="1"/>
  <c r="IQ35" i="3" s="1"/>
  <c r="IR35" i="3" s="1"/>
  <c r="IS35" i="3" s="1"/>
  <c r="IT35" i="3" s="1"/>
  <c r="IU35" i="3" s="1"/>
  <c r="IJ36" i="3"/>
  <c r="IK36" i="3" s="1"/>
  <c r="IL36" i="3" s="1"/>
  <c r="IM36" i="3" s="1"/>
  <c r="IN36" i="3" s="1"/>
  <c r="IO36" i="3" s="1"/>
  <c r="IP36" i="3" l="1"/>
  <c r="IQ36" i="3" s="1"/>
  <c r="IR36" i="3" s="1"/>
  <c r="IS36" i="3" s="1"/>
  <c r="IT36" i="3" s="1"/>
  <c r="IU36" i="3" s="1"/>
  <c r="IV35" i="3"/>
  <c r="IW35" i="3" s="1"/>
  <c r="IX35" i="3" s="1"/>
  <c r="IY35" i="3" s="1"/>
  <c r="IZ35" i="3" s="1"/>
  <c r="JA35" i="3" s="1"/>
  <c r="IV36" i="3" l="1"/>
  <c r="IW36" i="3" s="1"/>
  <c r="IX36" i="3" s="1"/>
  <c r="IY36" i="3" s="1"/>
  <c r="IZ36" i="3" s="1"/>
  <c r="JA36" i="3" s="1"/>
  <c r="JB35" i="3"/>
  <c r="JC35" i="3" s="1"/>
  <c r="JD35" i="3" s="1"/>
  <c r="JE35" i="3" s="1"/>
  <c r="JF35" i="3" s="1"/>
  <c r="JG35" i="3" s="1"/>
  <c r="JH35" i="3" l="1"/>
  <c r="JI35" i="3" s="1"/>
  <c r="JJ35" i="3" s="1"/>
  <c r="JK35" i="3" s="1"/>
  <c r="JL35" i="3" s="1"/>
  <c r="JM35" i="3" s="1"/>
  <c r="JB36" i="3"/>
  <c r="JC36" i="3" s="1"/>
  <c r="JD36" i="3" s="1"/>
  <c r="JE36" i="3" s="1"/>
  <c r="JF36" i="3" s="1"/>
  <c r="JG36" i="3" s="1"/>
  <c r="AW276" i="7" l="1"/>
  <c r="AY276" i="7" s="1"/>
  <c r="AW286" i="7"/>
  <c r="AY286" i="7" s="1"/>
  <c r="AW294" i="7"/>
  <c r="AY294" i="7" s="1"/>
  <c r="AW293" i="7"/>
  <c r="AY293" i="7" s="1"/>
  <c r="AW290" i="7"/>
  <c r="AW83" i="7"/>
  <c r="AY83" i="7" s="1"/>
  <c r="AW81" i="7"/>
  <c r="AY81" i="7" s="1"/>
  <c r="AW483" i="7"/>
  <c r="AY483" i="7" s="1"/>
  <c r="AW136" i="7"/>
  <c r="AY136" i="7" s="1"/>
  <c r="AW84" i="7"/>
  <c r="AY84" i="7" s="1"/>
  <c r="AW85" i="7"/>
  <c r="AY85" i="7" s="1"/>
  <c r="AW82" i="7"/>
  <c r="AY82" i="7" s="1"/>
  <c r="AW21" i="7"/>
  <c r="AY21" i="7" s="1"/>
  <c r="AW500" i="7"/>
  <c r="AY500" i="7" s="1"/>
  <c r="AW501" i="7"/>
  <c r="AY501" i="7" s="1"/>
  <c r="AW503" i="7"/>
  <c r="AY503" i="7" s="1"/>
  <c r="AW196" i="7"/>
  <c r="AY196" i="7" s="1"/>
  <c r="AW263" i="7"/>
  <c r="AY263" i="7" s="1"/>
  <c r="AW267" i="7"/>
  <c r="AY267" i="7" s="1"/>
  <c r="AW508" i="7"/>
  <c r="AY508" i="7" s="1"/>
  <c r="AW265" i="7"/>
  <c r="AW511" i="7"/>
  <c r="AY511" i="7" s="1"/>
  <c r="AW522" i="7"/>
  <c r="AY522" i="7" s="1"/>
  <c r="AW206" i="7"/>
  <c r="AY206" i="7" s="1"/>
  <c r="AW202" i="7"/>
  <c r="AY202" i="7" s="1"/>
  <c r="AW447" i="7"/>
  <c r="AY447" i="7" s="1"/>
  <c r="AW426" i="7"/>
  <c r="AY426" i="7" s="1"/>
  <c r="AW423" i="7"/>
  <c r="AY423" i="7" s="1"/>
  <c r="AW436" i="7"/>
  <c r="AY436" i="7" s="1"/>
  <c r="AW145" i="7"/>
  <c r="AY145" i="7" s="1"/>
  <c r="AW451" i="7"/>
  <c r="AY451" i="7" s="1"/>
  <c r="AW428" i="7"/>
  <c r="AY428" i="7" s="1"/>
  <c r="AW424" i="7"/>
  <c r="AY424" i="7" s="1"/>
  <c r="AW466" i="7"/>
  <c r="AY466" i="7" s="1"/>
  <c r="AW433" i="7"/>
  <c r="AY433" i="7" s="1"/>
  <c r="AW431" i="7"/>
  <c r="AY431" i="7" s="1"/>
  <c r="AW449" i="7"/>
  <c r="AY449" i="7" s="1"/>
  <c r="AW432" i="7"/>
  <c r="AY432" i="7" s="1"/>
  <c r="AW99" i="7"/>
  <c r="AY99" i="7" s="1"/>
  <c r="AW140" i="7"/>
  <c r="AW464" i="7"/>
  <c r="AY464" i="7" s="1"/>
  <c r="AW109" i="7"/>
  <c r="AY109" i="7" s="1"/>
  <c r="AW110" i="7"/>
  <c r="AY110" i="7" s="1"/>
  <c r="AW117" i="7"/>
  <c r="AY117" i="7" s="1"/>
  <c r="AW118" i="7"/>
  <c r="AY118" i="7" s="1"/>
  <c r="AW119" i="7"/>
  <c r="AY119" i="7" s="1"/>
  <c r="AW104" i="7"/>
  <c r="AY104" i="7" s="1"/>
  <c r="AW131" i="7"/>
  <c r="AY131" i="7" s="1"/>
  <c r="AW114" i="7"/>
  <c r="AY114" i="7" s="1"/>
  <c r="AW105" i="7"/>
  <c r="AY105" i="7" s="1"/>
  <c r="AW126" i="7"/>
  <c r="AY126" i="7" s="1"/>
  <c r="AW129" i="7"/>
  <c r="AY129" i="7" s="1"/>
  <c r="AW130" i="7"/>
  <c r="AY130" i="7" s="1"/>
  <c r="AW134" i="7"/>
  <c r="AY134" i="7" s="1"/>
  <c r="AW289" i="7"/>
  <c r="AY289" i="7" s="1"/>
  <c r="AW29" i="7"/>
  <c r="AY29" i="7" s="1"/>
  <c r="AW476" i="7"/>
  <c r="AY476" i="7" s="1"/>
  <c r="AW478" i="7"/>
  <c r="AY478" i="7" s="1"/>
  <c r="AW195" i="7"/>
  <c r="AY195" i="7" s="1"/>
  <c r="AW282" i="7"/>
  <c r="AY282" i="7" s="1"/>
  <c r="AW512" i="7"/>
  <c r="AY512" i="7" s="1"/>
  <c r="AW264" i="7"/>
  <c r="AY264" i="7" s="1"/>
  <c r="AW213" i="7"/>
  <c r="AY213" i="7" s="1"/>
  <c r="AW201" i="7"/>
  <c r="AY201" i="7" s="1"/>
  <c r="AW209" i="7"/>
  <c r="AY209" i="7" s="1"/>
  <c r="AW445" i="7"/>
  <c r="AY445" i="7" s="1"/>
  <c r="AW421" i="7"/>
  <c r="AY421" i="7" s="1"/>
  <c r="AW444" i="7"/>
  <c r="AY444" i="7" s="1"/>
  <c r="AW441" i="7"/>
  <c r="AY441" i="7" s="1"/>
  <c r="AW434" i="7"/>
  <c r="AY434" i="7" s="1"/>
  <c r="AW100" i="7"/>
  <c r="AY100" i="7" s="1"/>
  <c r="AW141" i="7"/>
  <c r="AY141" i="7" s="1"/>
  <c r="AW429" i="7"/>
  <c r="AY429" i="7" s="1"/>
  <c r="AW157" i="7"/>
  <c r="AY157" i="7" s="1"/>
  <c r="AW98" i="7"/>
  <c r="AY98" i="7" s="1"/>
  <c r="AW440" i="7"/>
  <c r="AY440" i="7" s="1"/>
  <c r="AW422" i="7"/>
  <c r="AY422" i="7" s="1"/>
  <c r="AW128" i="7"/>
  <c r="AY128" i="7" s="1"/>
  <c r="AW132" i="7"/>
  <c r="AY132" i="7" s="1"/>
  <c r="AW125" i="7"/>
  <c r="AY125" i="7" s="1"/>
  <c r="AW102" i="7"/>
  <c r="AY102" i="7" s="1"/>
  <c r="AW113" i="7"/>
  <c r="AY113" i="7" s="1"/>
  <c r="AW285" i="7"/>
  <c r="AY285" i="7" s="1"/>
  <c r="AW275" i="7"/>
  <c r="AY275" i="7" s="1"/>
  <c r="AW274" i="7"/>
  <c r="AY274" i="7" s="1"/>
  <c r="AW30" i="7"/>
  <c r="AY30" i="7" s="1"/>
  <c r="AW39" i="7"/>
  <c r="AY39" i="7" s="1"/>
  <c r="AW11" i="7"/>
  <c r="AW291" i="7"/>
  <c r="AY291" i="7" s="1"/>
  <c r="AW13" i="7"/>
  <c r="AY13" i="7" s="1"/>
  <c r="AW287" i="7"/>
  <c r="AY287" i="7" s="1"/>
  <c r="AW137" i="7"/>
  <c r="AY137" i="7" s="1"/>
  <c r="AW479" i="7"/>
  <c r="AY479" i="7" s="1"/>
  <c r="AW485" i="7"/>
  <c r="AY485" i="7" s="1"/>
  <c r="AW477" i="7"/>
  <c r="AY477" i="7" s="1"/>
  <c r="AW480" i="7"/>
  <c r="AY480" i="7" s="1"/>
  <c r="AW481" i="7"/>
  <c r="AY481" i="7" s="1"/>
  <c r="AW87" i="7"/>
  <c r="AY87" i="7" s="1"/>
  <c r="AW86" i="7"/>
  <c r="AY86" i="7" s="1"/>
  <c r="AW504" i="7"/>
  <c r="AY504" i="7" s="1"/>
  <c r="AW502" i="7"/>
  <c r="AY502" i="7" s="1"/>
  <c r="AW520" i="7"/>
  <c r="AY520" i="7" s="1"/>
  <c r="AW31" i="7"/>
  <c r="AY31" i="7" s="1"/>
  <c r="AW279" i="7"/>
  <c r="AY279" i="7" s="1"/>
  <c r="AW194" i="7"/>
  <c r="AY194" i="7" s="1"/>
  <c r="AW509" i="7"/>
  <c r="AY509" i="7" s="1"/>
  <c r="AW266" i="7"/>
  <c r="AY266" i="7" s="1"/>
  <c r="AW518" i="7"/>
  <c r="AY518" i="7" s="1"/>
  <c r="AW513" i="7"/>
  <c r="AY513" i="7" s="1"/>
  <c r="AW517" i="7"/>
  <c r="AY517" i="7" s="1"/>
  <c r="AW164" i="7"/>
  <c r="AY164" i="7" s="1"/>
  <c r="AW510" i="7"/>
  <c r="AY510" i="7" s="1"/>
  <c r="AW521" i="7"/>
  <c r="AY521" i="7" s="1"/>
  <c r="AW523" i="7"/>
  <c r="AY523" i="7" s="1"/>
  <c r="AW515" i="7"/>
  <c r="AY515" i="7" s="1"/>
  <c r="AW519" i="7"/>
  <c r="AY519" i="7" s="1"/>
  <c r="AW514" i="7"/>
  <c r="AY514" i="7" s="1"/>
  <c r="AW507" i="7"/>
  <c r="AY507" i="7" s="1"/>
  <c r="AW516" i="7"/>
  <c r="AY516" i="7" s="1"/>
  <c r="AW200" i="7"/>
  <c r="AY200" i="7" s="1"/>
  <c r="AW211" i="7"/>
  <c r="AY211" i="7" s="1"/>
  <c r="AW103" i="7"/>
  <c r="AY103" i="7" s="1"/>
  <c r="AW205" i="7"/>
  <c r="AY205" i="7" s="1"/>
  <c r="AW203" i="7"/>
  <c r="AY203" i="7" s="1"/>
  <c r="AW208" i="7"/>
  <c r="AW210" i="7"/>
  <c r="AY210" i="7" s="1"/>
  <c r="AW212" i="7"/>
  <c r="AY212" i="7" s="1"/>
  <c r="AW207" i="7"/>
  <c r="AY207" i="7" s="1"/>
  <c r="AW204" i="7"/>
  <c r="AY204" i="7" s="1"/>
  <c r="AW199" i="7"/>
  <c r="AY199" i="7" s="1"/>
  <c r="AW450" i="7"/>
  <c r="AY450" i="7" s="1"/>
  <c r="AW425" i="7"/>
  <c r="AY425" i="7" s="1"/>
  <c r="AW435" i="7"/>
  <c r="AW89" i="7"/>
  <c r="AY89" i="7" s="1"/>
  <c r="AW465" i="7"/>
  <c r="AY465" i="7" s="1"/>
  <c r="AW461" i="7"/>
  <c r="AY461" i="7" s="1"/>
  <c r="AW146" i="7"/>
  <c r="AY146" i="7" s="1"/>
  <c r="AW463" i="7"/>
  <c r="AY463" i="7" s="1"/>
  <c r="AW458" i="7"/>
  <c r="AY458" i="7" s="1"/>
  <c r="AW437" i="7"/>
  <c r="AY437" i="7" s="1"/>
  <c r="AW439" i="7"/>
  <c r="AW147" i="7"/>
  <c r="AY147" i="7" s="1"/>
  <c r="AW427" i="7"/>
  <c r="AY427" i="7" s="1"/>
  <c r="AW443" i="7"/>
  <c r="AY443" i="7" s="1"/>
  <c r="AW457" i="7"/>
  <c r="AY457" i="7" s="1"/>
  <c r="AW448" i="7"/>
  <c r="AY448" i="7" s="1"/>
  <c r="AW446" i="7"/>
  <c r="AY446" i="7" s="1"/>
  <c r="AW455" i="7"/>
  <c r="AY455" i="7" s="1"/>
  <c r="AW442" i="7"/>
  <c r="AY442" i="7" s="1"/>
  <c r="AW116" i="7"/>
  <c r="AY116" i="7" s="1"/>
  <c r="AW460" i="7"/>
  <c r="AY460" i="7" s="1"/>
  <c r="AW144" i="7"/>
  <c r="AY144" i="7" s="1"/>
  <c r="AW452" i="7"/>
  <c r="AY452" i="7" s="1"/>
  <c r="AW142" i="7"/>
  <c r="AY142" i="7" s="1"/>
  <c r="AW459" i="7"/>
  <c r="AY459" i="7" s="1"/>
  <c r="AW430" i="7"/>
  <c r="AY430" i="7" s="1"/>
  <c r="AW143" i="7"/>
  <c r="AY143" i="7" s="1"/>
  <c r="AW462" i="7"/>
  <c r="AY462" i="7" s="1"/>
  <c r="AW454" i="7"/>
  <c r="AY454" i="7" s="1"/>
  <c r="AW106" i="7"/>
  <c r="AY106" i="7" s="1"/>
  <c r="AW456" i="7"/>
  <c r="AY456" i="7" s="1"/>
  <c r="AW438" i="7"/>
  <c r="AY438" i="7" s="1"/>
  <c r="AW133" i="7"/>
  <c r="AW127" i="7"/>
  <c r="AY127" i="7" s="1"/>
  <c r="AW95" i="7"/>
  <c r="AY95" i="7" s="1"/>
  <c r="AW92" i="7"/>
  <c r="AY92" i="7" s="1"/>
  <c r="AW93" i="7"/>
  <c r="AY93" i="7" s="1"/>
  <c r="AW111" i="7"/>
  <c r="AY111" i="7" s="1"/>
  <c r="AW96" i="7"/>
  <c r="AY96" i="7" s="1"/>
  <c r="AW101" i="7"/>
  <c r="AY101" i="7" s="1"/>
  <c r="AW122" i="7"/>
  <c r="AW123" i="7"/>
  <c r="AY123" i="7" s="1"/>
  <c r="AW108" i="7"/>
  <c r="AY108" i="7" s="1"/>
  <c r="AW94" i="7"/>
  <c r="AY94" i="7" s="1"/>
  <c r="AW97" i="7"/>
  <c r="AY97" i="7" s="1"/>
  <c r="AW120" i="7"/>
  <c r="AY120" i="7" s="1"/>
  <c r="AW91" i="7"/>
  <c r="AY91" i="7" s="1"/>
  <c r="AW90" i="7"/>
  <c r="AY90" i="7" s="1"/>
  <c r="AW121" i="7"/>
  <c r="AY121" i="7" s="1"/>
  <c r="AW107" i="7"/>
  <c r="AY107" i="7" s="1"/>
  <c r="AW115" i="7"/>
  <c r="AY115" i="7" s="1"/>
  <c r="AW124" i="7"/>
  <c r="AY124" i="7" s="1"/>
  <c r="AW292" i="7"/>
  <c r="AY292" i="7" s="1"/>
  <c r="AW288" i="7"/>
  <c r="AY288" i="7" s="1"/>
  <c r="AW277" i="7"/>
  <c r="AY277" i="7" s="1"/>
  <c r="AY290" i="7"/>
  <c r="AY265" i="7"/>
  <c r="AY140" i="7"/>
  <c r="AY11" i="7"/>
  <c r="AY208" i="7"/>
  <c r="AY435" i="7"/>
  <c r="AY439" i="7"/>
  <c r="AY133" i="7"/>
  <c r="AY122" i="7"/>
  <c r="JN35" i="3"/>
  <c r="JO35" i="3" s="1"/>
  <c r="JP35" i="3" s="1"/>
  <c r="JQ35" i="3" s="1"/>
  <c r="JR35" i="3" s="1"/>
  <c r="JS35" i="3" s="1"/>
  <c r="JH36" i="3"/>
  <c r="JI36" i="3" s="1"/>
  <c r="JJ36" i="3" s="1"/>
  <c r="JK36" i="3" s="1"/>
  <c r="JL36" i="3" s="1"/>
  <c r="JM36" i="3" s="1"/>
  <c r="AW317" i="7" l="1"/>
  <c r="AY317" i="7" s="1"/>
  <c r="AW318" i="7"/>
  <c r="AY318" i="7" s="1"/>
  <c r="AW316" i="7"/>
  <c r="AX316" i="7" s="1"/>
  <c r="AZ316" i="7" s="1"/>
  <c r="AX208" i="7"/>
  <c r="AZ208" i="7" s="1"/>
  <c r="JN36" i="3"/>
  <c r="JO36" i="3" s="1"/>
  <c r="JP36" i="3" s="1"/>
  <c r="JQ36" i="3" s="1"/>
  <c r="JR36" i="3" s="1"/>
  <c r="JS36" i="3" s="1"/>
  <c r="JT35" i="3"/>
  <c r="JU35" i="3" s="1"/>
  <c r="JV35" i="3" s="1"/>
  <c r="JW35" i="3" s="1"/>
  <c r="JX35" i="3" s="1"/>
  <c r="JY35" i="3" s="1"/>
  <c r="AX318" i="7" l="1"/>
  <c r="AZ318" i="7" s="1"/>
  <c r="AY316" i="7"/>
  <c r="AX317" i="7"/>
  <c r="AZ317" i="7" s="1"/>
  <c r="AX210" i="7"/>
  <c r="AZ210" i="7" s="1"/>
  <c r="AX212" i="7"/>
  <c r="AZ212" i="7" s="1"/>
  <c r="AX207" i="7"/>
  <c r="AZ207" i="7" s="1"/>
  <c r="AX204" i="7"/>
  <c r="AZ204" i="7" s="1"/>
  <c r="AX199" i="7"/>
  <c r="AZ199" i="7" s="1"/>
  <c r="AX450" i="7"/>
  <c r="AZ450" i="7" s="1"/>
  <c r="AX425" i="7"/>
  <c r="AZ425" i="7" s="1"/>
  <c r="AX435" i="7"/>
  <c r="AZ435" i="7" s="1"/>
  <c r="AX89" i="7"/>
  <c r="AZ89" i="7" s="1"/>
  <c r="AX465" i="7"/>
  <c r="AZ465" i="7" s="1"/>
  <c r="AX461" i="7"/>
  <c r="AZ461" i="7" s="1"/>
  <c r="AX146" i="7"/>
  <c r="AZ146" i="7" s="1"/>
  <c r="AX463" i="7"/>
  <c r="AZ463" i="7" s="1"/>
  <c r="AX458" i="7"/>
  <c r="AZ458" i="7" s="1"/>
  <c r="AX437" i="7"/>
  <c r="AZ437" i="7" s="1"/>
  <c r="AX439" i="7"/>
  <c r="AZ439" i="7" s="1"/>
  <c r="AX147" i="7"/>
  <c r="AZ147" i="7" s="1"/>
  <c r="AX427" i="7"/>
  <c r="AZ427" i="7" s="1"/>
  <c r="AX443" i="7"/>
  <c r="AZ443" i="7" s="1"/>
  <c r="AX457" i="7"/>
  <c r="AZ457" i="7" s="1"/>
  <c r="AX448" i="7"/>
  <c r="AZ448" i="7" s="1"/>
  <c r="AX446" i="7"/>
  <c r="AZ446" i="7" s="1"/>
  <c r="AX455" i="7"/>
  <c r="AZ455" i="7" s="1"/>
  <c r="AX442" i="7"/>
  <c r="AZ442" i="7" s="1"/>
  <c r="AX116" i="7"/>
  <c r="AZ116" i="7" s="1"/>
  <c r="AX460" i="7"/>
  <c r="AZ460" i="7" s="1"/>
  <c r="AX144" i="7"/>
  <c r="AZ144" i="7" s="1"/>
  <c r="AX452" i="7"/>
  <c r="AZ452" i="7" s="1"/>
  <c r="AX142" i="7"/>
  <c r="AZ142" i="7" s="1"/>
  <c r="AX91" i="7"/>
  <c r="AZ91" i="7" s="1"/>
  <c r="AX121" i="7"/>
  <c r="AZ121" i="7" s="1"/>
  <c r="AX115" i="7"/>
  <c r="AZ115" i="7" s="1"/>
  <c r="AX292" i="7"/>
  <c r="AZ292" i="7" s="1"/>
  <c r="AX277" i="7"/>
  <c r="AZ277" i="7" s="1"/>
  <c r="AX429" i="7"/>
  <c r="AZ429" i="7" s="1"/>
  <c r="AX157" i="7"/>
  <c r="AZ157" i="7" s="1"/>
  <c r="AX99" i="7"/>
  <c r="AZ99" i="7" s="1"/>
  <c r="AX140" i="7"/>
  <c r="AZ140" i="7" s="1"/>
  <c r="AX440" i="7"/>
  <c r="AZ440" i="7" s="1"/>
  <c r="AX109" i="7"/>
  <c r="AZ109" i="7" s="1"/>
  <c r="AX128" i="7"/>
  <c r="AZ128" i="7" s="1"/>
  <c r="AX117" i="7"/>
  <c r="AZ117" i="7" s="1"/>
  <c r="AX125" i="7"/>
  <c r="AZ125" i="7" s="1"/>
  <c r="AX104" i="7"/>
  <c r="AZ104" i="7" s="1"/>
  <c r="AX114" i="7"/>
  <c r="AZ114" i="7" s="1"/>
  <c r="AX102" i="7"/>
  <c r="AZ102" i="7" s="1"/>
  <c r="AX126" i="7"/>
  <c r="AZ126" i="7" s="1"/>
  <c r="AX113" i="7"/>
  <c r="AZ113" i="7" s="1"/>
  <c r="AX134" i="7"/>
  <c r="AZ134" i="7" s="1"/>
  <c r="AX289" i="7"/>
  <c r="AZ289" i="7" s="1"/>
  <c r="AX275" i="7"/>
  <c r="AZ275" i="7" s="1"/>
  <c r="AX30" i="7"/>
  <c r="AZ30" i="7" s="1"/>
  <c r="AX291" i="7"/>
  <c r="AZ291" i="7" s="1"/>
  <c r="AX287" i="7"/>
  <c r="AZ287" i="7" s="1"/>
  <c r="AX479" i="7"/>
  <c r="AZ479" i="7" s="1"/>
  <c r="AX480" i="7"/>
  <c r="AZ480" i="7" s="1"/>
  <c r="AX481" i="7"/>
  <c r="AZ481" i="7" s="1"/>
  <c r="AX86" i="7"/>
  <c r="AZ86" i="7" s="1"/>
  <c r="AX502" i="7"/>
  <c r="AZ502" i="7" s="1"/>
  <c r="AX31" i="7"/>
  <c r="AZ31" i="7" s="1"/>
  <c r="AX279" i="7"/>
  <c r="AZ279" i="7" s="1"/>
  <c r="AX509" i="7"/>
  <c r="AZ509" i="7" s="1"/>
  <c r="AX518" i="7"/>
  <c r="AZ518" i="7" s="1"/>
  <c r="AX517" i="7"/>
  <c r="AZ517" i="7" s="1"/>
  <c r="AX510" i="7"/>
  <c r="AZ510" i="7" s="1"/>
  <c r="AX523" i="7"/>
  <c r="AZ523" i="7" s="1"/>
  <c r="AX519" i="7"/>
  <c r="AZ519" i="7" s="1"/>
  <c r="AX507" i="7"/>
  <c r="AZ507" i="7" s="1"/>
  <c r="AX200" i="7"/>
  <c r="AZ200" i="7" s="1"/>
  <c r="AX103" i="7"/>
  <c r="AZ103" i="7" s="1"/>
  <c r="AX203" i="7"/>
  <c r="AZ203" i="7" s="1"/>
  <c r="AX430" i="7"/>
  <c r="AZ430" i="7" s="1"/>
  <c r="AX462" i="7"/>
  <c r="AZ462" i="7" s="1"/>
  <c r="AX106" i="7"/>
  <c r="AZ106" i="7" s="1"/>
  <c r="AX438" i="7"/>
  <c r="AZ438" i="7" s="1"/>
  <c r="AX127" i="7"/>
  <c r="AZ127" i="7" s="1"/>
  <c r="AX92" i="7"/>
  <c r="AZ92" i="7" s="1"/>
  <c r="AX111" i="7"/>
  <c r="AZ111" i="7" s="1"/>
  <c r="AX101" i="7"/>
  <c r="AZ101" i="7" s="1"/>
  <c r="AX123" i="7"/>
  <c r="AZ123" i="7" s="1"/>
  <c r="AX94" i="7"/>
  <c r="AZ94" i="7" s="1"/>
  <c r="AX120" i="7"/>
  <c r="AZ120" i="7" s="1"/>
  <c r="AX107" i="7"/>
  <c r="AZ107" i="7" s="1"/>
  <c r="AX288" i="7"/>
  <c r="AZ288" i="7" s="1"/>
  <c r="AX276" i="7"/>
  <c r="AZ276" i="7" s="1"/>
  <c r="AX29" i="7"/>
  <c r="AZ29" i="7" s="1"/>
  <c r="AX286" i="7"/>
  <c r="AZ286" i="7" s="1"/>
  <c r="AX294" i="7"/>
  <c r="AZ294" i="7" s="1"/>
  <c r="AX293" i="7"/>
  <c r="AZ293" i="7" s="1"/>
  <c r="AX290" i="7"/>
  <c r="AZ290" i="7" s="1"/>
  <c r="AX83" i="7"/>
  <c r="AZ83" i="7" s="1"/>
  <c r="AX81" i="7"/>
  <c r="AZ81" i="7" s="1"/>
  <c r="AX476" i="7"/>
  <c r="AZ476" i="7" s="1"/>
  <c r="AX483" i="7"/>
  <c r="AZ483" i="7" s="1"/>
  <c r="AX136" i="7"/>
  <c r="AZ136" i="7" s="1"/>
  <c r="AX478" i="7"/>
  <c r="AZ478" i="7" s="1"/>
  <c r="AX84" i="7"/>
  <c r="AZ84" i="7" s="1"/>
  <c r="AX85" i="7"/>
  <c r="AZ85" i="7" s="1"/>
  <c r="AX82" i="7"/>
  <c r="AZ82" i="7" s="1"/>
  <c r="AX21" i="7"/>
  <c r="AZ21" i="7" s="1"/>
  <c r="AX500" i="7"/>
  <c r="AZ500" i="7" s="1"/>
  <c r="AX501" i="7"/>
  <c r="AZ501" i="7" s="1"/>
  <c r="AX503" i="7"/>
  <c r="AZ503" i="7" s="1"/>
  <c r="AX195" i="7"/>
  <c r="AZ195" i="7" s="1"/>
  <c r="AX282" i="7"/>
  <c r="AZ282" i="7" s="1"/>
  <c r="AX196" i="7"/>
  <c r="AZ196" i="7" s="1"/>
  <c r="AX512" i="7"/>
  <c r="AZ512" i="7" s="1"/>
  <c r="AX263" i="7"/>
  <c r="AZ263" i="7" s="1"/>
  <c r="AX264" i="7"/>
  <c r="AZ264" i="7" s="1"/>
  <c r="AX267" i="7"/>
  <c r="AZ267" i="7" s="1"/>
  <c r="AX508" i="7"/>
  <c r="AZ508" i="7" s="1"/>
  <c r="AX265" i="7"/>
  <c r="AZ265" i="7" s="1"/>
  <c r="AX511" i="7"/>
  <c r="AZ511" i="7" s="1"/>
  <c r="AX522" i="7"/>
  <c r="AZ522" i="7" s="1"/>
  <c r="AX213" i="7"/>
  <c r="AZ213" i="7" s="1"/>
  <c r="AX201" i="7"/>
  <c r="AZ201" i="7" s="1"/>
  <c r="AX209" i="7"/>
  <c r="AZ209" i="7" s="1"/>
  <c r="AX206" i="7"/>
  <c r="AZ206" i="7" s="1"/>
  <c r="AX202" i="7"/>
  <c r="AZ202" i="7" s="1"/>
  <c r="AX445" i="7"/>
  <c r="AZ445" i="7" s="1"/>
  <c r="AX447" i="7"/>
  <c r="AZ447" i="7" s="1"/>
  <c r="AX426" i="7"/>
  <c r="AZ426" i="7" s="1"/>
  <c r="AX421" i="7"/>
  <c r="AZ421" i="7" s="1"/>
  <c r="AX423" i="7"/>
  <c r="AZ423" i="7" s="1"/>
  <c r="AX444" i="7"/>
  <c r="AZ444" i="7" s="1"/>
  <c r="AX436" i="7"/>
  <c r="AZ436" i="7" s="1"/>
  <c r="AX145" i="7"/>
  <c r="AZ145" i="7" s="1"/>
  <c r="AX441" i="7"/>
  <c r="AZ441" i="7" s="1"/>
  <c r="AX451" i="7"/>
  <c r="AZ451" i="7" s="1"/>
  <c r="AX434" i="7"/>
  <c r="AZ434" i="7" s="1"/>
  <c r="AX100" i="7"/>
  <c r="AZ100" i="7" s="1"/>
  <c r="AX141" i="7"/>
  <c r="AZ141" i="7" s="1"/>
  <c r="AX428" i="7"/>
  <c r="AZ428" i="7" s="1"/>
  <c r="AX424" i="7"/>
  <c r="AZ424" i="7" s="1"/>
  <c r="AX466" i="7"/>
  <c r="AZ466" i="7" s="1"/>
  <c r="AX433" i="7"/>
  <c r="AZ433" i="7" s="1"/>
  <c r="AX431" i="7"/>
  <c r="AZ431" i="7" s="1"/>
  <c r="AX449" i="7"/>
  <c r="AZ449" i="7" s="1"/>
  <c r="AX432" i="7"/>
  <c r="AZ432" i="7" s="1"/>
  <c r="AX98" i="7"/>
  <c r="AZ98" i="7" s="1"/>
  <c r="AX464" i="7"/>
  <c r="AZ464" i="7" s="1"/>
  <c r="AX422" i="7"/>
  <c r="AZ422" i="7" s="1"/>
  <c r="AX110" i="7"/>
  <c r="AZ110" i="7" s="1"/>
  <c r="AX132" i="7"/>
  <c r="AZ132" i="7" s="1"/>
  <c r="AX118" i="7"/>
  <c r="AZ118" i="7" s="1"/>
  <c r="AX119" i="7"/>
  <c r="AZ119" i="7" s="1"/>
  <c r="AX131" i="7"/>
  <c r="AZ131" i="7" s="1"/>
  <c r="AX105" i="7"/>
  <c r="AZ105" i="7" s="1"/>
  <c r="AX129" i="7"/>
  <c r="AZ129" i="7" s="1"/>
  <c r="AX130" i="7"/>
  <c r="AZ130" i="7" s="1"/>
  <c r="AX285" i="7"/>
  <c r="AZ285" i="7" s="1"/>
  <c r="AX274" i="7"/>
  <c r="AZ274" i="7" s="1"/>
  <c r="AX39" i="7"/>
  <c r="AZ39" i="7" s="1"/>
  <c r="AX11" i="7"/>
  <c r="AZ11" i="7" s="1"/>
  <c r="AX13" i="7"/>
  <c r="AZ13" i="7" s="1"/>
  <c r="AX137" i="7"/>
  <c r="AZ137" i="7" s="1"/>
  <c r="AX485" i="7"/>
  <c r="AZ485" i="7" s="1"/>
  <c r="AX477" i="7"/>
  <c r="AZ477" i="7" s="1"/>
  <c r="AX87" i="7"/>
  <c r="AZ87" i="7" s="1"/>
  <c r="AX504" i="7"/>
  <c r="AZ504" i="7" s="1"/>
  <c r="AX520" i="7"/>
  <c r="AZ520" i="7" s="1"/>
  <c r="AX194" i="7"/>
  <c r="AZ194" i="7" s="1"/>
  <c r="AX266" i="7"/>
  <c r="AZ266" i="7" s="1"/>
  <c r="AX513" i="7"/>
  <c r="AZ513" i="7" s="1"/>
  <c r="AX164" i="7"/>
  <c r="AZ164" i="7" s="1"/>
  <c r="AX521" i="7"/>
  <c r="AZ521" i="7" s="1"/>
  <c r="AX515" i="7"/>
  <c r="AZ515" i="7" s="1"/>
  <c r="AX514" i="7"/>
  <c r="AZ514" i="7" s="1"/>
  <c r="AX516" i="7"/>
  <c r="AZ516" i="7" s="1"/>
  <c r="AX211" i="7"/>
  <c r="AZ211" i="7" s="1"/>
  <c r="AX205" i="7"/>
  <c r="AZ205" i="7" s="1"/>
  <c r="AX143" i="7"/>
  <c r="AZ143" i="7" s="1"/>
  <c r="AX454" i="7"/>
  <c r="AZ454" i="7" s="1"/>
  <c r="AX456" i="7"/>
  <c r="AZ456" i="7" s="1"/>
  <c r="AX133" i="7"/>
  <c r="AZ133" i="7" s="1"/>
  <c r="AX95" i="7"/>
  <c r="AZ95" i="7" s="1"/>
  <c r="AX93" i="7"/>
  <c r="AZ93" i="7" s="1"/>
  <c r="AX96" i="7"/>
  <c r="AZ96" i="7" s="1"/>
  <c r="AX122" i="7"/>
  <c r="AZ122" i="7" s="1"/>
  <c r="AX108" i="7"/>
  <c r="AZ108" i="7" s="1"/>
  <c r="AX97" i="7"/>
  <c r="AZ97" i="7" s="1"/>
  <c r="AX90" i="7"/>
  <c r="AZ90" i="7" s="1"/>
  <c r="AX124" i="7"/>
  <c r="AZ124" i="7" s="1"/>
  <c r="AX319" i="7"/>
  <c r="AZ319" i="7" s="1"/>
  <c r="AZ320" i="7" s="1"/>
  <c r="AZ321" i="7" s="1"/>
  <c r="AZ322" i="7" s="1"/>
  <c r="AX219" i="7"/>
  <c r="AZ219" i="7" s="1"/>
  <c r="AZ220" i="7" s="1"/>
  <c r="AZ221" i="7" s="1"/>
  <c r="AZ222" i="7" s="1"/>
  <c r="AZ223" i="7" s="1"/>
  <c r="AZ224" i="7" s="1"/>
  <c r="AZ225" i="7" s="1"/>
  <c r="AZ226" i="7" s="1"/>
  <c r="AZ227" i="7" s="1"/>
  <c r="AZ228" i="7" s="1"/>
  <c r="AZ229" i="7" s="1"/>
  <c r="AX234" i="7"/>
  <c r="AZ234" i="7" s="1"/>
  <c r="AZ235" i="7" s="1"/>
  <c r="AZ236" i="7" s="1"/>
  <c r="AZ237" i="7" s="1"/>
  <c r="AZ238" i="7" s="1"/>
  <c r="AZ239" i="7" s="1"/>
  <c r="AZ240" i="7" s="1"/>
  <c r="AX214" i="7"/>
  <c r="AZ214" i="7" s="1"/>
  <c r="AZ215" i="7" s="1"/>
  <c r="AZ216" i="7" s="1"/>
  <c r="AZ217" i="7" s="1"/>
  <c r="AX531" i="7"/>
  <c r="AZ531" i="7" s="1"/>
  <c r="AZ532" i="7" s="1"/>
  <c r="AZ533" i="7" s="1"/>
  <c r="AZ534" i="7" s="1"/>
  <c r="AZ535" i="7" s="1"/>
  <c r="AZ536" i="7" s="1"/>
  <c r="AX527" i="7"/>
  <c r="AZ527" i="7" s="1"/>
  <c r="AZ528" i="7" s="1"/>
  <c r="AZ529" i="7" s="1"/>
  <c r="AZ530" i="7" s="1"/>
  <c r="AX338" i="7"/>
  <c r="AZ338" i="7" s="1"/>
  <c r="AZ339" i="7" s="1"/>
  <c r="AZ340" i="7" s="1"/>
  <c r="AZ341" i="7" s="1"/>
  <c r="AZ342" i="7" s="1"/>
  <c r="AZ343" i="7" s="1"/>
  <c r="AZ344" i="7" s="1"/>
  <c r="AZ345" i="7" s="1"/>
  <c r="AZ346" i="7" s="1"/>
  <c r="AZ347" i="7" s="1"/>
  <c r="AZ348" i="7" s="1"/>
  <c r="AZ349" i="7" s="1"/>
  <c r="AZ350" i="7" s="1"/>
  <c r="AZ351" i="7" s="1"/>
  <c r="AZ352" i="7" s="1"/>
  <c r="AZ353" i="7" s="1"/>
  <c r="AZ354" i="7" s="1"/>
  <c r="AZ355" i="7" s="1"/>
  <c r="AZ356" i="7" s="1"/>
  <c r="AZ357" i="7" s="1"/>
  <c r="AZ358" i="7" s="1"/>
  <c r="AZ359" i="7" s="1"/>
  <c r="AZ360" i="7" s="1"/>
  <c r="AZ361" i="7" s="1"/>
  <c r="AZ362" i="7" s="1"/>
  <c r="AZ363" i="7" s="1"/>
  <c r="AZ364" i="7" s="1"/>
  <c r="AZ365" i="7" s="1"/>
  <c r="AZ366" i="7" s="1"/>
  <c r="AZ367" i="7" s="1"/>
  <c r="AZ368" i="7" s="1"/>
  <c r="AX550" i="7"/>
  <c r="AZ550" i="7" s="1"/>
  <c r="AZ551" i="7" s="1"/>
  <c r="AZ552" i="7" s="1"/>
  <c r="AZ553" i="7" s="1"/>
  <c r="AZ554" i="7" s="1"/>
  <c r="AZ555" i="7" s="1"/>
  <c r="AZ556" i="7" s="1"/>
  <c r="AZ557" i="7" s="1"/>
  <c r="AZ558" i="7" s="1"/>
  <c r="AZ559" i="7" s="1"/>
  <c r="AZ560" i="7" s="1"/>
  <c r="AZ561" i="7" s="1"/>
  <c r="AX295" i="7"/>
  <c r="AZ295" i="7" s="1"/>
  <c r="AZ296" i="7" s="1"/>
  <c r="AZ297" i="7" s="1"/>
  <c r="AZ298" i="7" s="1"/>
  <c r="AX165" i="7"/>
  <c r="AZ165" i="7" s="1"/>
  <c r="AZ166" i="7" s="1"/>
  <c r="AZ167" i="7" s="1"/>
  <c r="AZ168" i="7" s="1"/>
  <c r="AZ169" i="7" s="1"/>
  <c r="AX41" i="7"/>
  <c r="AZ41" i="7" s="1"/>
  <c r="AX45" i="7"/>
  <c r="AZ45" i="7" s="1"/>
  <c r="AX301" i="7"/>
  <c r="AZ301" i="7" s="1"/>
  <c r="AX459" i="7"/>
  <c r="AZ459" i="7" s="1"/>
  <c r="AX542" i="7"/>
  <c r="AZ542" i="7" s="1"/>
  <c r="AZ543" i="7" s="1"/>
  <c r="AZ544" i="7" s="1"/>
  <c r="AZ545" i="7" s="1"/>
  <c r="AZ546" i="7" s="1"/>
  <c r="AZ547" i="7" s="1"/>
  <c r="AZ548" i="7" s="1"/>
  <c r="AZ549" i="7" s="1"/>
  <c r="AX467" i="7"/>
  <c r="AZ467" i="7" s="1"/>
  <c r="AZ468" i="7" s="1"/>
  <c r="AZ469" i="7" s="1"/>
  <c r="AX174" i="7"/>
  <c r="AZ174" i="7" s="1"/>
  <c r="AZ175" i="7" s="1"/>
  <c r="AZ176" i="7" s="1"/>
  <c r="AZ177" i="7" s="1"/>
  <c r="AZ178" i="7" s="1"/>
  <c r="AZ179" i="7" s="1"/>
  <c r="AZ180" i="7" s="1"/>
  <c r="AZ181" i="7" s="1"/>
  <c r="AZ182" i="7" s="1"/>
  <c r="AZ183" i="7" s="1"/>
  <c r="AZ184" i="7" s="1"/>
  <c r="AZ185" i="7" s="1"/>
  <c r="AZ186" i="7" s="1"/>
  <c r="AZ187" i="7" s="1"/>
  <c r="AX158" i="7"/>
  <c r="AZ158" i="7" s="1"/>
  <c r="AZ159" i="7" s="1"/>
  <c r="AZ160" i="7" s="1"/>
  <c r="AZ161" i="7" s="1"/>
  <c r="AX524" i="7"/>
  <c r="AZ524" i="7" s="1"/>
  <c r="AZ525" i="7" s="1"/>
  <c r="AZ526" i="7" s="1"/>
  <c r="AX43" i="7"/>
  <c r="AZ43" i="7" s="1"/>
  <c r="AX27" i="7"/>
  <c r="AZ27" i="7" s="1"/>
  <c r="AX308" i="7"/>
  <c r="AZ308" i="7" s="1"/>
  <c r="AZ309" i="7" s="1"/>
  <c r="AZ310" i="7" s="1"/>
  <c r="AZ311" i="7" s="1"/>
  <c r="AZ312" i="7" s="1"/>
  <c r="AZ313" i="7" s="1"/>
  <c r="AX153" i="7"/>
  <c r="AZ153" i="7" s="1"/>
  <c r="AZ154" i="7" s="1"/>
  <c r="AZ155" i="7" s="1"/>
  <c r="AX302" i="7"/>
  <c r="AZ302" i="7" s="1"/>
  <c r="AZ303" i="7" s="1"/>
  <c r="AZ304" i="7" s="1"/>
  <c r="AZ305" i="7" s="1"/>
  <c r="AZ306" i="7" s="1"/>
  <c r="AZ307" i="7" s="1"/>
  <c r="JZ35" i="3"/>
  <c r="KA35" i="3" s="1"/>
  <c r="KB35" i="3" s="1"/>
  <c r="KC35" i="3" s="1"/>
  <c r="KD35" i="3" s="1"/>
  <c r="KE35" i="3" s="1"/>
  <c r="JT36" i="3"/>
  <c r="JU36" i="3" s="1"/>
  <c r="JV36" i="3" s="1"/>
  <c r="JW36" i="3" s="1"/>
  <c r="JX36" i="3" s="1"/>
  <c r="JY36" i="3" s="1"/>
  <c r="KF35" i="3" l="1"/>
  <c r="KG35" i="3" s="1"/>
  <c r="KH35" i="3" s="1"/>
  <c r="KI35" i="3" s="1"/>
  <c r="KJ35" i="3" s="1"/>
  <c r="KK35" i="3" s="1"/>
  <c r="JZ36" i="3"/>
  <c r="KA36" i="3" s="1"/>
  <c r="KB36" i="3" s="1"/>
  <c r="KC36" i="3" s="1"/>
  <c r="KD36" i="3" s="1"/>
  <c r="KE36" i="3" s="1"/>
  <c r="KF36" i="3" l="1"/>
  <c r="KG36" i="3" s="1"/>
  <c r="KH36" i="3" s="1"/>
  <c r="KI36" i="3" s="1"/>
  <c r="KJ36" i="3" s="1"/>
  <c r="KK36" i="3" s="1"/>
  <c r="KL35" i="3"/>
  <c r="KM35" i="3" s="1"/>
  <c r="KN35" i="3" s="1"/>
  <c r="KO35" i="3" s="1"/>
  <c r="KP35" i="3" s="1"/>
  <c r="KQ35" i="3" s="1"/>
  <c r="KL36" i="3" l="1"/>
  <c r="KM36" i="3" s="1"/>
  <c r="KN36" i="3" s="1"/>
  <c r="KO36" i="3" s="1"/>
  <c r="KP36" i="3" s="1"/>
  <c r="KQ36" i="3" s="1"/>
  <c r="KR35" i="3"/>
  <c r="KS35" i="3" s="1"/>
  <c r="KT35" i="3" s="1"/>
  <c r="KU35" i="3" s="1"/>
  <c r="KV35" i="3" s="1"/>
  <c r="KW35" i="3" s="1"/>
  <c r="KX35" i="3" l="1"/>
  <c r="KY35" i="3" s="1"/>
  <c r="KZ35" i="3" s="1"/>
  <c r="LA35" i="3" s="1"/>
  <c r="LB35" i="3" s="1"/>
  <c r="LC35" i="3" s="1"/>
  <c r="KR36" i="3"/>
  <c r="KS36" i="3" s="1"/>
  <c r="KT36" i="3" s="1"/>
  <c r="KU36" i="3" s="1"/>
  <c r="KV36" i="3" s="1"/>
  <c r="KW36" i="3" s="1"/>
  <c r="KX36" i="3" l="1"/>
  <c r="KY36" i="3" s="1"/>
  <c r="KZ36" i="3" s="1"/>
  <c r="LA36" i="3" s="1"/>
  <c r="LB36" i="3" s="1"/>
  <c r="LC36" i="3" s="1"/>
  <c r="LD35" i="3"/>
  <c r="LE35" i="3" s="1"/>
  <c r="LF35" i="3" s="1"/>
  <c r="LG35" i="3" s="1"/>
  <c r="LH35" i="3" s="1"/>
  <c r="LI35" i="3" s="1"/>
  <c r="LL35" i="3" s="1"/>
  <c r="LN35" i="3" l="1"/>
  <c r="LQ35" i="3" s="1"/>
  <c r="LD36" i="3"/>
  <c r="LE36" i="3" s="1"/>
  <c r="LF36" i="3" s="1"/>
  <c r="LG36" i="3" s="1"/>
  <c r="LH36" i="3" s="1"/>
  <c r="LI36" i="3" s="1"/>
  <c r="LL36" i="3" s="1"/>
  <c r="LN36" i="3" s="1"/>
  <c r="LQ36" i="3" s="1"/>
  <c r="D27" i="3" l="1"/>
  <c r="G6" i="1" s="1"/>
  <c r="D36" i="3"/>
  <c r="D35" i="3"/>
  <c r="HE3" i="1" s="1"/>
  <c r="HE4" i="1" s="1"/>
  <c r="D30" i="3"/>
  <c r="GC3" i="1" s="1"/>
  <c r="D28" i="3"/>
  <c r="GX3" i="1" s="1"/>
  <c r="GX4" i="1" s="1"/>
  <c r="G9" i="1"/>
  <c r="D29" i="3"/>
  <c r="GJ3" i="1" s="1"/>
  <c r="D32" i="3"/>
  <c r="D31" i="3"/>
  <c r="D33" i="3"/>
  <c r="D34" i="3"/>
  <c r="G16" i="1"/>
  <c r="Y71" i="7"/>
  <c r="AB71" i="7" s="1"/>
  <c r="AA284" i="7"/>
  <c r="AA71" i="7"/>
  <c r="AA80" i="7"/>
  <c r="AA75" i="7"/>
  <c r="AA283" i="7"/>
  <c r="AA88" i="7"/>
  <c r="AA138" i="7"/>
  <c r="AA486" i="7"/>
  <c r="AA499" i="7"/>
  <c r="AA300" i="7"/>
  <c r="AA493" i="7"/>
  <c r="AA295" i="7"/>
  <c r="AA299" i="7"/>
  <c r="AA139" i="7"/>
  <c r="AA494" i="7"/>
  <c r="AA135" i="7"/>
  <c r="AA234" i="7"/>
  <c r="AA219" i="7"/>
  <c r="AA248" i="7"/>
  <c r="AA223" i="7"/>
  <c r="AA230" i="7"/>
  <c r="AA262" i="7"/>
  <c r="AA467" i="7"/>
  <c r="AA156" i="7"/>
  <c r="AA158" i="7"/>
  <c r="AA241" i="7"/>
  <c r="AA163" i="7"/>
  <c r="AA153" i="7"/>
  <c r="AA162" i="7"/>
  <c r="AA470" i="7"/>
  <c r="AA255" i="7"/>
  <c r="AA218" i="7"/>
  <c r="AA148" i="7"/>
  <c r="AA227" i="7"/>
  <c r="AA474" i="7"/>
  <c r="AA475" i="7"/>
  <c r="AA214" i="7"/>
  <c r="AA506" i="7"/>
  <c r="AA505" i="7"/>
  <c r="AA531" i="7"/>
  <c r="AA562" i="7"/>
  <c r="AA165" i="7"/>
  <c r="AA527" i="7"/>
  <c r="AA524" i="7"/>
  <c r="AA268" i="7"/>
  <c r="AA542" i="7"/>
  <c r="AA170" i="7"/>
  <c r="AA273" i="7"/>
  <c r="AA537" i="7"/>
  <c r="AA188" i="7"/>
  <c r="AA174" i="7"/>
  <c r="AA550" i="7"/>
  <c r="AA541" i="7"/>
  <c r="AA278" i="7"/>
  <c r="AA197" i="7"/>
  <c r="AA198" i="7"/>
  <c r="AA63" i="7"/>
  <c r="AA65" i="7"/>
  <c r="AA57" i="7"/>
  <c r="AA52" i="7"/>
  <c r="AA69" i="7"/>
  <c r="AA64" i="7"/>
  <c r="AA62" i="7"/>
  <c r="AA76" i="7"/>
  <c r="AA66" i="7"/>
  <c r="AA51" i="7"/>
  <c r="AA53" i="7"/>
  <c r="AA55" i="7"/>
  <c r="AA48" i="7"/>
  <c r="AA77" i="7"/>
  <c r="AA60" i="7"/>
  <c r="AA50" i="7"/>
  <c r="AA72" i="7"/>
  <c r="AA70" i="7"/>
  <c r="AA74" i="7"/>
  <c r="AA79" i="7"/>
  <c r="AA67" i="7"/>
  <c r="AA73" i="7"/>
  <c r="AA49" i="7"/>
  <c r="AA56" i="7"/>
  <c r="AA54" i="7"/>
  <c r="AA68" i="7"/>
  <c r="AA58" i="7"/>
  <c r="AA78" i="7"/>
  <c r="AA503" i="7"/>
  <c r="AA497" i="7"/>
  <c r="AA501" i="7"/>
  <c r="AA502" i="7"/>
  <c r="AA504" i="7"/>
  <c r="AA496" i="7"/>
  <c r="AA500" i="7"/>
  <c r="AA498" i="7"/>
  <c r="AA495" i="7"/>
  <c r="AA281" i="7"/>
  <c r="AA280" i="7"/>
  <c r="AA282" i="7"/>
  <c r="AA279" i="7"/>
  <c r="AA29" i="7"/>
  <c r="AA37" i="7"/>
  <c r="AA32" i="7"/>
  <c r="AA36" i="7"/>
  <c r="AA39" i="7"/>
  <c r="AA35" i="7"/>
  <c r="AA30" i="7"/>
  <c r="AA484" i="7"/>
  <c r="AA481" i="7"/>
  <c r="AA9" i="7"/>
  <c r="AA13" i="7"/>
  <c r="AA7" i="7"/>
  <c r="AA11" i="7"/>
  <c r="AA277" i="7"/>
  <c r="AA285" i="7"/>
  <c r="AA296" i="7"/>
  <c r="AA288" i="7"/>
  <c r="AA297" i="7"/>
  <c r="AA292" i="7"/>
  <c r="AA289" i="7"/>
  <c r="AA298" i="7"/>
  <c r="AA478" i="7"/>
  <c r="AA480" i="7"/>
  <c r="AA491" i="7"/>
  <c r="AA477" i="7"/>
  <c r="AA489" i="7"/>
  <c r="AA490" i="7"/>
  <c r="AA136" i="7"/>
  <c r="AA482" i="7"/>
  <c r="AA483" i="7"/>
  <c r="AA485" i="7"/>
  <c r="AA476" i="7"/>
  <c r="AA479" i="7"/>
  <c r="AA81" i="7"/>
  <c r="AA137" i="7"/>
  <c r="AA83" i="7"/>
  <c r="AA487" i="7"/>
  <c r="AA488" i="7"/>
  <c r="AA492" i="7"/>
  <c r="AA290" i="7"/>
  <c r="AA287" i="7"/>
  <c r="AA293" i="7"/>
  <c r="AA291" i="7"/>
  <c r="AA294" i="7"/>
  <c r="AA286" i="7"/>
  <c r="AA33" i="7"/>
  <c r="AA274" i="7"/>
  <c r="AA276" i="7"/>
  <c r="AA275" i="7"/>
  <c r="AA31" i="7"/>
  <c r="AA195" i="7"/>
  <c r="AA194" i="7"/>
  <c r="AA196" i="7"/>
  <c r="AA556" i="7"/>
  <c r="AA561" i="7"/>
  <c r="AA557" i="7"/>
  <c r="AA554" i="7"/>
  <c r="AA553" i="7"/>
  <c r="AA559" i="7"/>
  <c r="AA558" i="7"/>
  <c r="AA560" i="7"/>
  <c r="AA555" i="7"/>
  <c r="AA552" i="7"/>
  <c r="AA551" i="7"/>
  <c r="AA168" i="7"/>
  <c r="AA173" i="7"/>
  <c r="AA171" i="7"/>
  <c r="AA172" i="7"/>
  <c r="AA167" i="7"/>
  <c r="AA166" i="7"/>
  <c r="AA169" i="7"/>
  <c r="AA103" i="7"/>
  <c r="AA89" i="7"/>
  <c r="AA100" i="7"/>
  <c r="AA116" i="7"/>
  <c r="AA99" i="7"/>
  <c r="AA98" i="7"/>
  <c r="AA106" i="7"/>
  <c r="AA133" i="7"/>
  <c r="AA109" i="7"/>
  <c r="AA127" i="7"/>
  <c r="AA128" i="7"/>
  <c r="AA95" i="7"/>
  <c r="AA110" i="7"/>
  <c r="AA92" i="7"/>
  <c r="AA117" i="7"/>
  <c r="AA93" i="7"/>
  <c r="AA132" i="7"/>
  <c r="AA111" i="7"/>
  <c r="AA118" i="7"/>
  <c r="AA96" i="7"/>
  <c r="AA125" i="7"/>
  <c r="AA101" i="7"/>
  <c r="AA119" i="7"/>
  <c r="AA122" i="7"/>
  <c r="AA104" i="7"/>
  <c r="AA123" i="7"/>
  <c r="AA131" i="7"/>
  <c r="AA108" i="7"/>
  <c r="AA114" i="7"/>
  <c r="AA94" i="7"/>
  <c r="AA102" i="7"/>
  <c r="AA97" i="7"/>
  <c r="AA105" i="7"/>
  <c r="AA120" i="7"/>
  <c r="AA126" i="7"/>
  <c r="AA91" i="7"/>
  <c r="AA129" i="7"/>
  <c r="AA90" i="7"/>
  <c r="AA113" i="7"/>
  <c r="AA121" i="7"/>
  <c r="AA130" i="7"/>
  <c r="AA107" i="7"/>
  <c r="AA134" i="7"/>
  <c r="AA115" i="7"/>
  <c r="AA124" i="7"/>
  <c r="AA112" i="7"/>
  <c r="AA543" i="7"/>
  <c r="AA544" i="7"/>
  <c r="AA547" i="7"/>
  <c r="AA548" i="7"/>
  <c r="AA545" i="7"/>
  <c r="AA549" i="7"/>
  <c r="AA546" i="7"/>
  <c r="AA566" i="7"/>
  <c r="AA568" i="7"/>
  <c r="AA565" i="7"/>
  <c r="AA567" i="7"/>
  <c r="AA564" i="7"/>
  <c r="AA563" i="7"/>
  <c r="AA422" i="7"/>
  <c r="AA438" i="7"/>
  <c r="AA150" i="7"/>
  <c r="AA456" i="7"/>
  <c r="AA159" i="7"/>
  <c r="AA151" i="7"/>
  <c r="AA454" i="7"/>
  <c r="AA440" i="7"/>
  <c r="AA462" i="7"/>
  <c r="AA464" i="7"/>
  <c r="AA149" i="7"/>
  <c r="AA140" i="7"/>
  <c r="AA161" i="7"/>
  <c r="AA143" i="7"/>
  <c r="AA430" i="7"/>
  <c r="AA432" i="7"/>
  <c r="AA459" i="7"/>
  <c r="AA157" i="7"/>
  <c r="AA142" i="7"/>
  <c r="AA449" i="7"/>
  <c r="AA473" i="7"/>
  <c r="AA160" i="7"/>
  <c r="AA452" i="7"/>
  <c r="AA471" i="7"/>
  <c r="AA144" i="7"/>
  <c r="AA271" i="7"/>
  <c r="AA460" i="7"/>
  <c r="AA431" i="7"/>
  <c r="AA155" i="7"/>
  <c r="AA270" i="7"/>
  <c r="AA429" i="7"/>
  <c r="AA442" i="7"/>
  <c r="AA433" i="7"/>
  <c r="AA455" i="7"/>
  <c r="AA466" i="7"/>
  <c r="AA272" i="7"/>
  <c r="AA453" i="7"/>
  <c r="AA446" i="7"/>
  <c r="AA424" i="7"/>
  <c r="AA448" i="7"/>
  <c r="AA469" i="7"/>
  <c r="AA152" i="7"/>
  <c r="AA428" i="7"/>
  <c r="AA457" i="7"/>
  <c r="AA472" i="7"/>
  <c r="AA468" i="7"/>
  <c r="AA141" i="7"/>
  <c r="AA443" i="7"/>
  <c r="AA154" i="7"/>
  <c r="AA427" i="7"/>
  <c r="AA147" i="7"/>
  <c r="AA269" i="7"/>
  <c r="AA439" i="7"/>
  <c r="AA434" i="7"/>
  <c r="AA437" i="7"/>
  <c r="AA451" i="7"/>
  <c r="AA458" i="7"/>
  <c r="AA441" i="7"/>
  <c r="AA463" i="7"/>
  <c r="AA145" i="7"/>
  <c r="AA146" i="7"/>
  <c r="AA436" i="7"/>
  <c r="AA461" i="7"/>
  <c r="AA444" i="7"/>
  <c r="AA465" i="7"/>
  <c r="AA423" i="7"/>
  <c r="AA421" i="7"/>
  <c r="AA435" i="7"/>
  <c r="AA426" i="7"/>
  <c r="AA425" i="7"/>
  <c r="AA447" i="7"/>
  <c r="AA450" i="7"/>
  <c r="AA445" i="7"/>
  <c r="AA215" i="7"/>
  <c r="AA254" i="7"/>
  <c r="AA231" i="7"/>
  <c r="AA228" i="7"/>
  <c r="AA199" i="7"/>
  <c r="AA242" i="7"/>
  <c r="AA204" i="7"/>
  <c r="AA224" i="7"/>
  <c r="AA249" i="7"/>
  <c r="AA202" i="7"/>
  <c r="AA221" i="7"/>
  <c r="AA250" i="7"/>
  <c r="AA259" i="7"/>
  <c r="AA260" i="7"/>
  <c r="AA226" i="7"/>
  <c r="AA244" i="7"/>
  <c r="AA207" i="7"/>
  <c r="AA220" i="7"/>
  <c r="AA257" i="7"/>
  <c r="AA232" i="7"/>
  <c r="AA212" i="7"/>
  <c r="AA206" i="7"/>
  <c r="AA229" i="7"/>
  <c r="AA209" i="7"/>
  <c r="AA247" i="7"/>
  <c r="AA240" i="7"/>
  <c r="AA239" i="7"/>
  <c r="AA236" i="7"/>
  <c r="AA210" i="7"/>
  <c r="AA237" i="7"/>
  <c r="AA222" i="7"/>
  <c r="AA201" i="7"/>
  <c r="AA258" i="7"/>
  <c r="AA246" i="7"/>
  <c r="AA252" i="7"/>
  <c r="AA245" i="7"/>
  <c r="AA208" i="7"/>
  <c r="AA233" i="7"/>
  <c r="AA203" i="7"/>
  <c r="AA251" i="7"/>
  <c r="AA261" i="7"/>
  <c r="AA216" i="7"/>
  <c r="AA253" i="7"/>
  <c r="AA213" i="7"/>
  <c r="AA205" i="7"/>
  <c r="AA243" i="7"/>
  <c r="AA256" i="7"/>
  <c r="AA235" i="7"/>
  <c r="AA238" i="7"/>
  <c r="AA211" i="7"/>
  <c r="AA225" i="7"/>
  <c r="AA200" i="7"/>
  <c r="AA217" i="7"/>
  <c r="AA184" i="7"/>
  <c r="AA180" i="7"/>
  <c r="AA176" i="7"/>
  <c r="AA265" i="7"/>
  <c r="AA187" i="7"/>
  <c r="AA179" i="7"/>
  <c r="AA181" i="7"/>
  <c r="AA267" i="7"/>
  <c r="AA264" i="7"/>
  <c r="AA263" i="7"/>
  <c r="AA164" i="7"/>
  <c r="AA186" i="7"/>
  <c r="AA183" i="7"/>
  <c r="AA185" i="7"/>
  <c r="AA182" i="7"/>
  <c r="AA175" i="7"/>
  <c r="AA177" i="7"/>
  <c r="AA178" i="7"/>
  <c r="AA266" i="7"/>
  <c r="AA516" i="7"/>
  <c r="AA530" i="7"/>
  <c r="AA522" i="7"/>
  <c r="AA536" i="7"/>
  <c r="AA528" i="7"/>
  <c r="AA511" i="7"/>
  <c r="AA507" i="7"/>
  <c r="AA514" i="7"/>
  <c r="AA535" i="7"/>
  <c r="AA508" i="7"/>
  <c r="AA519" i="7"/>
  <c r="AA515" i="7"/>
  <c r="AA529" i="7"/>
  <c r="AA523" i="7"/>
  <c r="AA538" i="7"/>
  <c r="AA521" i="7"/>
  <c r="AA510" i="7"/>
  <c r="AA539" i="7"/>
  <c r="AA534" i="7"/>
  <c r="AA512" i="7"/>
  <c r="AA540" i="7"/>
  <c r="AA517" i="7"/>
  <c r="AA533" i="7"/>
  <c r="AA526" i="7"/>
  <c r="AA532" i="7"/>
  <c r="AA513" i="7"/>
  <c r="AA525" i="7"/>
  <c r="AA518" i="7"/>
  <c r="AA509" i="7"/>
  <c r="AA520" i="7"/>
  <c r="AA16" i="7"/>
  <c r="AA15" i="7"/>
  <c r="AA20" i="7"/>
  <c r="AA17" i="7"/>
  <c r="AA18" i="7"/>
  <c r="AA19" i="7"/>
  <c r="AA21" i="7"/>
  <c r="AA86" i="7"/>
  <c r="AA82" i="7"/>
  <c r="AA87" i="7"/>
  <c r="AA85" i="7"/>
  <c r="AA84" i="7"/>
  <c r="GQ3" i="1" l="1"/>
  <c r="GQ4" i="1" s="1"/>
  <c r="AP198" i="7"/>
  <c r="AK198" i="7"/>
  <c r="AP197" i="7"/>
  <c r="AK197" i="7"/>
  <c r="AP278" i="7"/>
  <c r="AK278" i="7"/>
  <c r="AP541" i="7"/>
  <c r="AK541" i="7"/>
  <c r="AP550" i="7"/>
  <c r="AK550" i="7"/>
  <c r="AP174" i="7"/>
  <c r="AK174" i="7"/>
  <c r="AP188" i="7"/>
  <c r="AK188" i="7"/>
  <c r="AP537" i="7"/>
  <c r="AW537" i="7" s="1"/>
  <c r="AK537" i="7"/>
  <c r="AP273" i="7"/>
  <c r="AK273" i="7"/>
  <c r="AP170" i="7"/>
  <c r="AW170" i="7" s="1"/>
  <c r="AK170" i="7"/>
  <c r="AP542" i="7"/>
  <c r="AK542" i="7"/>
  <c r="AP268" i="7"/>
  <c r="AK268" i="7"/>
  <c r="AP524" i="7"/>
  <c r="AK524" i="7"/>
  <c r="AP527" i="7"/>
  <c r="AK527" i="7"/>
  <c r="AP165" i="7"/>
  <c r="AK165" i="7"/>
  <c r="AP562" i="7"/>
  <c r="AK562" i="7"/>
  <c r="AP531" i="7"/>
  <c r="AK531" i="7"/>
  <c r="AP505" i="7"/>
  <c r="AK505" i="7"/>
  <c r="AP506" i="7"/>
  <c r="AK506" i="7"/>
  <c r="AP214" i="7"/>
  <c r="AK214" i="7"/>
  <c r="AP475" i="7"/>
  <c r="AK475" i="7"/>
  <c r="AP474" i="7"/>
  <c r="AK474" i="7"/>
  <c r="AP227" i="7"/>
  <c r="AK227" i="7"/>
  <c r="AP148" i="7"/>
  <c r="AW148" i="7" s="1"/>
  <c r="AK148" i="7"/>
  <c r="AP218" i="7"/>
  <c r="AK218" i="7"/>
  <c r="AP255" i="7"/>
  <c r="AW255" i="7" s="1"/>
  <c r="AY255" i="7" s="1"/>
  <c r="AY256" i="7" s="1"/>
  <c r="AY257" i="7" s="1"/>
  <c r="AY258" i="7" s="1"/>
  <c r="AY259" i="7" s="1"/>
  <c r="AY260" i="7" s="1"/>
  <c r="AY261" i="7" s="1"/>
  <c r="AK255" i="7"/>
  <c r="AP470" i="7"/>
  <c r="AW470" i="7" s="1"/>
  <c r="AY470" i="7" s="1"/>
  <c r="AY471" i="7" s="1"/>
  <c r="AY472" i="7" s="1"/>
  <c r="AY473" i="7" s="1"/>
  <c r="AK470" i="7"/>
  <c r="AP162" i="7"/>
  <c r="AK162" i="7"/>
  <c r="AP153" i="7"/>
  <c r="AK153" i="7"/>
  <c r="AP163" i="7"/>
  <c r="AK163" i="7"/>
  <c r="AP241" i="7"/>
  <c r="AW241" i="7" s="1"/>
  <c r="AK241" i="7"/>
  <c r="AP158" i="7"/>
  <c r="AK158" i="7"/>
  <c r="AP156" i="7"/>
  <c r="AW156" i="7" s="1"/>
  <c r="AK156" i="7"/>
  <c r="AP467" i="7"/>
  <c r="AK467" i="7"/>
  <c r="AP262" i="7"/>
  <c r="AK262" i="7"/>
  <c r="AP230" i="7"/>
  <c r="AW230" i="7" s="1"/>
  <c r="AK230" i="7"/>
  <c r="AP223" i="7"/>
  <c r="AK223" i="7"/>
  <c r="AP248" i="7"/>
  <c r="AK248" i="7"/>
  <c r="AP219" i="7"/>
  <c r="AK219" i="7"/>
  <c r="AP234" i="7"/>
  <c r="AK234" i="7"/>
  <c r="AP135" i="7"/>
  <c r="AK135" i="7"/>
  <c r="AP494" i="7"/>
  <c r="AK494" i="7"/>
  <c r="AP139" i="7"/>
  <c r="AK139" i="7"/>
  <c r="AP299" i="7"/>
  <c r="AK299" i="7"/>
  <c r="AP295" i="7"/>
  <c r="AK295" i="7"/>
  <c r="AP493" i="7"/>
  <c r="AK493" i="7"/>
  <c r="AP300" i="7"/>
  <c r="AK300" i="7"/>
  <c r="AP499" i="7"/>
  <c r="AK499" i="7"/>
  <c r="AP486" i="7"/>
  <c r="AW486" i="7" s="1"/>
  <c r="AK486" i="7"/>
  <c r="AP138" i="7"/>
  <c r="AK138" i="7"/>
  <c r="AP88" i="7"/>
  <c r="AK88" i="7"/>
  <c r="AP283" i="7"/>
  <c r="AK283" i="7"/>
  <c r="AP75" i="7"/>
  <c r="AW75" i="7" s="1"/>
  <c r="AP80" i="7"/>
  <c r="AK80" i="7"/>
  <c r="AP71" i="7"/>
  <c r="AP284" i="7"/>
  <c r="AK284" i="7"/>
  <c r="CC3" i="1"/>
  <c r="G11" i="1"/>
  <c r="G8" i="1"/>
  <c r="AP78" i="7"/>
  <c r="BE78" i="7" s="1"/>
  <c r="AP58" i="7"/>
  <c r="BE58" i="7" s="1"/>
  <c r="AP68" i="7"/>
  <c r="BE68" i="7" s="1"/>
  <c r="AP54" i="7"/>
  <c r="BE54" i="7" s="1"/>
  <c r="AP56" i="7"/>
  <c r="BE56" i="7" s="1"/>
  <c r="AP49" i="7"/>
  <c r="BE49" i="7" s="1"/>
  <c r="AP73" i="7"/>
  <c r="BE73" i="7" s="1"/>
  <c r="AP67" i="7"/>
  <c r="BE67" i="7" s="1"/>
  <c r="AP79" i="7"/>
  <c r="BE79" i="7" s="1"/>
  <c r="AP74" i="7"/>
  <c r="BE74" i="7" s="1"/>
  <c r="AP70" i="7"/>
  <c r="BE70" i="7" s="1"/>
  <c r="AP72" i="7"/>
  <c r="BE72" i="7" s="1"/>
  <c r="AP50" i="7"/>
  <c r="BE50" i="7" s="1"/>
  <c r="AP60" i="7"/>
  <c r="AW60" i="7" s="1"/>
  <c r="AP77" i="7"/>
  <c r="BE77" i="7" s="1"/>
  <c r="AP48" i="7"/>
  <c r="BE48" i="7" s="1"/>
  <c r="AP55" i="7"/>
  <c r="BE55" i="7" s="1"/>
  <c r="AP53" i="7"/>
  <c r="BE53" i="7" s="1"/>
  <c r="AP51" i="7"/>
  <c r="BE51" i="7" s="1"/>
  <c r="AP66" i="7"/>
  <c r="BE66" i="7" s="1"/>
  <c r="AP76" i="7"/>
  <c r="BE76" i="7" s="1"/>
  <c r="BH76" i="7" s="1"/>
  <c r="BI76" i="7" s="1"/>
  <c r="AP62" i="7"/>
  <c r="BE62" i="7" s="1"/>
  <c r="AP64" i="7"/>
  <c r="BE64" i="7" s="1"/>
  <c r="AP69" i="7"/>
  <c r="BE69" i="7" s="1"/>
  <c r="AP52" i="7"/>
  <c r="BE52" i="7" s="1"/>
  <c r="AP57" i="7"/>
  <c r="BE57" i="7" s="1"/>
  <c r="AP65" i="7"/>
  <c r="BE65" i="7" s="1"/>
  <c r="AP63" i="7"/>
  <c r="BE63" i="7" s="1"/>
  <c r="GJ4" i="1"/>
  <c r="G14" i="1"/>
  <c r="G15" i="1"/>
  <c r="D23" i="3"/>
  <c r="PT195" i="7" s="1"/>
  <c r="AW3" i="1"/>
  <c r="AP30" i="7"/>
  <c r="AP35" i="7"/>
  <c r="AW35" i="7" s="1"/>
  <c r="AY35" i="7" s="1"/>
  <c r="AP39" i="7"/>
  <c r="AP36" i="7"/>
  <c r="AW36" i="7" s="1"/>
  <c r="AY36" i="7" s="1"/>
  <c r="AP32" i="7"/>
  <c r="AW32" i="7" s="1"/>
  <c r="AP37" i="7"/>
  <c r="AW37" i="7" s="1"/>
  <c r="AY37" i="7" s="1"/>
  <c r="AP29" i="7"/>
  <c r="AP279" i="7"/>
  <c r="AP282" i="7"/>
  <c r="AP280" i="7"/>
  <c r="AP281" i="7"/>
  <c r="AW281" i="7" s="1"/>
  <c r="AP495" i="7"/>
  <c r="BE495" i="7" s="1"/>
  <c r="AP498" i="7"/>
  <c r="BE498" i="7" s="1"/>
  <c r="AP500" i="7"/>
  <c r="AP496" i="7"/>
  <c r="BE496" i="7" s="1"/>
  <c r="AP504" i="7"/>
  <c r="AP502" i="7"/>
  <c r="AP501" i="7"/>
  <c r="AP497" i="7"/>
  <c r="BE497" i="7" s="1"/>
  <c r="AP503" i="7"/>
  <c r="GC4" i="1"/>
  <c r="G7" i="1"/>
  <c r="D37" i="3"/>
  <c r="AP481" i="7"/>
  <c r="AP484" i="7"/>
  <c r="AW484" i="7" s="1"/>
  <c r="D83" i="3"/>
  <c r="AQ3" i="1" s="1"/>
  <c r="G12" i="1"/>
  <c r="AP84" i="7"/>
  <c r="BO84" i="7" s="1"/>
  <c r="AP85" i="7"/>
  <c r="BO85" i="7" s="1"/>
  <c r="AP87" i="7"/>
  <c r="BO87" i="7" s="1"/>
  <c r="AP82" i="7"/>
  <c r="BO82" i="7" s="1"/>
  <c r="AP86" i="7"/>
  <c r="BO86" i="7" s="1"/>
  <c r="AP21" i="7"/>
  <c r="AP19" i="7"/>
  <c r="AP18" i="7"/>
  <c r="AP17" i="7"/>
  <c r="AP20" i="7"/>
  <c r="AP15" i="7"/>
  <c r="AW15" i="7" s="1"/>
  <c r="AP16" i="7"/>
  <c r="AP520" i="7"/>
  <c r="AP509" i="7"/>
  <c r="AP518" i="7"/>
  <c r="AP525" i="7"/>
  <c r="BE525" i="7" s="1"/>
  <c r="AP513" i="7"/>
  <c r="AP532" i="7"/>
  <c r="BE532" i="7" s="1"/>
  <c r="AP526" i="7"/>
  <c r="BE526" i="7" s="1"/>
  <c r="AP533" i="7"/>
  <c r="BE533" i="7" s="1"/>
  <c r="AP517" i="7"/>
  <c r="AP540" i="7"/>
  <c r="BE540" i="7" s="1"/>
  <c r="AP512" i="7"/>
  <c r="AP534" i="7"/>
  <c r="BE534" i="7" s="1"/>
  <c r="AP539" i="7"/>
  <c r="BE539" i="7" s="1"/>
  <c r="AP510" i="7"/>
  <c r="AP521" i="7"/>
  <c r="AP538" i="7"/>
  <c r="BE538" i="7" s="1"/>
  <c r="AP523" i="7"/>
  <c r="AP529" i="7"/>
  <c r="BE529" i="7" s="1"/>
  <c r="AP515" i="7"/>
  <c r="AP519" i="7"/>
  <c r="AP508" i="7"/>
  <c r="AP535" i="7"/>
  <c r="BE535" i="7" s="1"/>
  <c r="AP514" i="7"/>
  <c r="AP507" i="7"/>
  <c r="AP511" i="7"/>
  <c r="AP528" i="7"/>
  <c r="BE528" i="7" s="1"/>
  <c r="AP536" i="7"/>
  <c r="BE536" i="7" s="1"/>
  <c r="AP522" i="7"/>
  <c r="AP530" i="7"/>
  <c r="BE530" i="7" s="1"/>
  <c r="AP516" i="7"/>
  <c r="AP266" i="7"/>
  <c r="AP178" i="7"/>
  <c r="BE178" i="7" s="1"/>
  <c r="AP177" i="7"/>
  <c r="BE177" i="7" s="1"/>
  <c r="AP175" i="7"/>
  <c r="BE175" i="7" s="1"/>
  <c r="AP182" i="7"/>
  <c r="BE182" i="7" s="1"/>
  <c r="AP185" i="7"/>
  <c r="BE185" i="7" s="1"/>
  <c r="AP183" i="7"/>
  <c r="BE183" i="7" s="1"/>
  <c r="AP186" i="7"/>
  <c r="BE186" i="7" s="1"/>
  <c r="AP164" i="7"/>
  <c r="AP263" i="7"/>
  <c r="AP264" i="7"/>
  <c r="AP267" i="7"/>
  <c r="AP181" i="7"/>
  <c r="BE181" i="7" s="1"/>
  <c r="AP179" i="7"/>
  <c r="BE179" i="7" s="1"/>
  <c r="AP187" i="7"/>
  <c r="BE187" i="7" s="1"/>
  <c r="AP265" i="7"/>
  <c r="AP176" i="7"/>
  <c r="BE176" i="7" s="1"/>
  <c r="AP180" i="7"/>
  <c r="BE180" i="7" s="1"/>
  <c r="AP184" i="7"/>
  <c r="BE184" i="7" s="1"/>
  <c r="AP217" i="7"/>
  <c r="BE217" i="7" s="1"/>
  <c r="AP200" i="7"/>
  <c r="AP225" i="7"/>
  <c r="AP211" i="7"/>
  <c r="AP238" i="7"/>
  <c r="BE238" i="7" s="1"/>
  <c r="AP235" i="7"/>
  <c r="BE235" i="7" s="1"/>
  <c r="AP256" i="7"/>
  <c r="BE256" i="7" s="1"/>
  <c r="AP243" i="7"/>
  <c r="BE243" i="7" s="1"/>
  <c r="AP205" i="7"/>
  <c r="AP213" i="7"/>
  <c r="AP253" i="7"/>
  <c r="BE253" i="7" s="1"/>
  <c r="AP216" i="7"/>
  <c r="BE216" i="7" s="1"/>
  <c r="AP261" i="7"/>
  <c r="BE261" i="7" s="1"/>
  <c r="AP251" i="7"/>
  <c r="BE251" i="7" s="1"/>
  <c r="AP203" i="7"/>
  <c r="AP233" i="7"/>
  <c r="BE233" i="7" s="1"/>
  <c r="AP208" i="7"/>
  <c r="AP245" i="7"/>
  <c r="BE245" i="7" s="1"/>
  <c r="AP252" i="7"/>
  <c r="BE252" i="7" s="1"/>
  <c r="AP246" i="7"/>
  <c r="BE246" i="7" s="1"/>
  <c r="AP258" i="7"/>
  <c r="BE258" i="7" s="1"/>
  <c r="AP201" i="7"/>
  <c r="AP222" i="7"/>
  <c r="AP237" i="7"/>
  <c r="BE237" i="7" s="1"/>
  <c r="AP210" i="7"/>
  <c r="AP236" i="7"/>
  <c r="BE236" i="7" s="1"/>
  <c r="AP239" i="7"/>
  <c r="BE239" i="7" s="1"/>
  <c r="AP240" i="7"/>
  <c r="BE240" i="7" s="1"/>
  <c r="AP247" i="7"/>
  <c r="BE247" i="7" s="1"/>
  <c r="AP209" i="7"/>
  <c r="AP229" i="7"/>
  <c r="AP206" i="7"/>
  <c r="AP212" i="7"/>
  <c r="AP232" i="7"/>
  <c r="BE232" i="7" s="1"/>
  <c r="AP257" i="7"/>
  <c r="BE257" i="7" s="1"/>
  <c r="AP220" i="7"/>
  <c r="AP207" i="7"/>
  <c r="AP244" i="7"/>
  <c r="BE244" i="7" s="1"/>
  <c r="AP226" i="7"/>
  <c r="AP260" i="7"/>
  <c r="BE260" i="7" s="1"/>
  <c r="AP259" i="7"/>
  <c r="BE259" i="7" s="1"/>
  <c r="AP250" i="7"/>
  <c r="AP221" i="7"/>
  <c r="AP202" i="7"/>
  <c r="AP249" i="7"/>
  <c r="AP224" i="7"/>
  <c r="AP204" i="7"/>
  <c r="AP242" i="7"/>
  <c r="BE242" i="7" s="1"/>
  <c r="AP199" i="7"/>
  <c r="AP228" i="7"/>
  <c r="AP231" i="7"/>
  <c r="BE231" i="7" s="1"/>
  <c r="AP254" i="7"/>
  <c r="BE254" i="7" s="1"/>
  <c r="AP215" i="7"/>
  <c r="BE215" i="7" s="1"/>
  <c r="AP445" i="7"/>
  <c r="AP450" i="7"/>
  <c r="AP447" i="7"/>
  <c r="AP425" i="7"/>
  <c r="AP426" i="7"/>
  <c r="AP435" i="7"/>
  <c r="AP421" i="7"/>
  <c r="AP423" i="7"/>
  <c r="AP465" i="7"/>
  <c r="AP444" i="7"/>
  <c r="AP461" i="7"/>
  <c r="AP436" i="7"/>
  <c r="AP146" i="7"/>
  <c r="BO146" i="7" s="1"/>
  <c r="AP145" i="7"/>
  <c r="BO145" i="7" s="1"/>
  <c r="AP463" i="7"/>
  <c r="AP441" i="7"/>
  <c r="AP458" i="7"/>
  <c r="AP451" i="7"/>
  <c r="AP437" i="7"/>
  <c r="AP434" i="7"/>
  <c r="AP439" i="7"/>
  <c r="AP269" i="7"/>
  <c r="AP147" i="7"/>
  <c r="BO147" i="7" s="1"/>
  <c r="AP427" i="7"/>
  <c r="AP154" i="7"/>
  <c r="AP443" i="7"/>
  <c r="AP141" i="7"/>
  <c r="BO141" i="7" s="1"/>
  <c r="AP468" i="7"/>
  <c r="BE468" i="7" s="1"/>
  <c r="AP472" i="7"/>
  <c r="BE472" i="7" s="1"/>
  <c r="AP457" i="7"/>
  <c r="AP428" i="7"/>
  <c r="AP152" i="7"/>
  <c r="AP469" i="7"/>
  <c r="BE469" i="7" s="1"/>
  <c r="AP448" i="7"/>
  <c r="AP424" i="7"/>
  <c r="AP446" i="7"/>
  <c r="AP453" i="7"/>
  <c r="AW453" i="7" s="1"/>
  <c r="AP272" i="7"/>
  <c r="AP466" i="7"/>
  <c r="AP455" i="7"/>
  <c r="AP433" i="7"/>
  <c r="AP442" i="7"/>
  <c r="AP429" i="7"/>
  <c r="AP270" i="7"/>
  <c r="AP155" i="7"/>
  <c r="AP431" i="7"/>
  <c r="AP460" i="7"/>
  <c r="AP271" i="7"/>
  <c r="AP144" i="7"/>
  <c r="BO144" i="7" s="1"/>
  <c r="AP471" i="7"/>
  <c r="BE471" i="7" s="1"/>
  <c r="AP452" i="7"/>
  <c r="AP160" i="7"/>
  <c r="AP473" i="7"/>
  <c r="BE473" i="7" s="1"/>
  <c r="AP449" i="7"/>
  <c r="AP142" i="7"/>
  <c r="BO142" i="7" s="1"/>
  <c r="AP157" i="7"/>
  <c r="BO157" i="7" s="1"/>
  <c r="AP459" i="7"/>
  <c r="AP432" i="7"/>
  <c r="AP430" i="7"/>
  <c r="AP143" i="7"/>
  <c r="BO143" i="7" s="1"/>
  <c r="AP161" i="7"/>
  <c r="AP140" i="7"/>
  <c r="BO140" i="7" s="1"/>
  <c r="AP149" i="7"/>
  <c r="AP464" i="7"/>
  <c r="AP462" i="7"/>
  <c r="AP440" i="7"/>
  <c r="AP454" i="7"/>
  <c r="AP151" i="7"/>
  <c r="AP159" i="7"/>
  <c r="AP456" i="7"/>
  <c r="AP150" i="7"/>
  <c r="AP438" i="7"/>
  <c r="AP422" i="7"/>
  <c r="AP563" i="7"/>
  <c r="BO563" i="7" s="1"/>
  <c r="AP564" i="7"/>
  <c r="BO564" i="7" s="1"/>
  <c r="AP567" i="7"/>
  <c r="BO567" i="7" s="1"/>
  <c r="AP565" i="7"/>
  <c r="BO565" i="7" s="1"/>
  <c r="AP568" i="7"/>
  <c r="BO568" i="7" s="1"/>
  <c r="AP566" i="7"/>
  <c r="BO566" i="7" s="1"/>
  <c r="AP546" i="7"/>
  <c r="BO546" i="7" s="1"/>
  <c r="AP549" i="7"/>
  <c r="BO549" i="7" s="1"/>
  <c r="AP545" i="7"/>
  <c r="BO545" i="7" s="1"/>
  <c r="AP548" i="7"/>
  <c r="BO548" i="7" s="1"/>
  <c r="AP547" i="7"/>
  <c r="BO547" i="7" s="1"/>
  <c r="AP544" i="7"/>
  <c r="BO544" i="7" s="1"/>
  <c r="AP543" i="7"/>
  <c r="BO543" i="7" s="1"/>
  <c r="AP112" i="7"/>
  <c r="AW112" i="7" s="1"/>
  <c r="AP124" i="7"/>
  <c r="AP115" i="7"/>
  <c r="AP134" i="7"/>
  <c r="AP107" i="7"/>
  <c r="AP130" i="7"/>
  <c r="AP121" i="7"/>
  <c r="AP113" i="7"/>
  <c r="AP90" i="7"/>
  <c r="AP129" i="7"/>
  <c r="AP91" i="7"/>
  <c r="AP126" i="7"/>
  <c r="AP120" i="7"/>
  <c r="AP105" i="7"/>
  <c r="AP97" i="7"/>
  <c r="AP102" i="7"/>
  <c r="AP94" i="7"/>
  <c r="AP114" i="7"/>
  <c r="AP108" i="7"/>
  <c r="AP131" i="7"/>
  <c r="AP123" i="7"/>
  <c r="AP104" i="7"/>
  <c r="AP122" i="7"/>
  <c r="AP119" i="7"/>
  <c r="AP101" i="7"/>
  <c r="AP125" i="7"/>
  <c r="AP96" i="7"/>
  <c r="AP118" i="7"/>
  <c r="AP111" i="7"/>
  <c r="AP132" i="7"/>
  <c r="AP93" i="7"/>
  <c r="AP117" i="7"/>
  <c r="AP92" i="7"/>
  <c r="AP110" i="7"/>
  <c r="AP95" i="7"/>
  <c r="AP128" i="7"/>
  <c r="AP127" i="7"/>
  <c r="AP109" i="7"/>
  <c r="AP133" i="7"/>
  <c r="AP106" i="7"/>
  <c r="AP98" i="7"/>
  <c r="AP99" i="7"/>
  <c r="AP116" i="7"/>
  <c r="AP100" i="7"/>
  <c r="AP89" i="7"/>
  <c r="AP103" i="7"/>
  <c r="AP169" i="7"/>
  <c r="BE169" i="7" s="1"/>
  <c r="AP166" i="7"/>
  <c r="BE166" i="7" s="1"/>
  <c r="AP167" i="7"/>
  <c r="BE167" i="7" s="1"/>
  <c r="AP172" i="7"/>
  <c r="BE172" i="7" s="1"/>
  <c r="AP171" i="7"/>
  <c r="BE171" i="7" s="1"/>
  <c r="AP173" i="7"/>
  <c r="BE173" i="7" s="1"/>
  <c r="AP168" i="7"/>
  <c r="BE168" i="7" s="1"/>
  <c r="AP551" i="7"/>
  <c r="BO551" i="7" s="1"/>
  <c r="AP552" i="7"/>
  <c r="BO552" i="7" s="1"/>
  <c r="AP555" i="7"/>
  <c r="BO555" i="7" s="1"/>
  <c r="AP560" i="7"/>
  <c r="BO560" i="7" s="1"/>
  <c r="AP558" i="7"/>
  <c r="BO558" i="7" s="1"/>
  <c r="AP559" i="7"/>
  <c r="BO559" i="7" s="1"/>
  <c r="AP553" i="7"/>
  <c r="BO553" i="7" s="1"/>
  <c r="AP554" i="7"/>
  <c r="BO554" i="7" s="1"/>
  <c r="AP557" i="7"/>
  <c r="BO557" i="7" s="1"/>
  <c r="AP561" i="7"/>
  <c r="BO561" i="7" s="1"/>
  <c r="AP556" i="7"/>
  <c r="BO556" i="7" s="1"/>
  <c r="AP196" i="7"/>
  <c r="AP194" i="7"/>
  <c r="AP195" i="7"/>
  <c r="AP31" i="7"/>
  <c r="AP275" i="7"/>
  <c r="AP276" i="7"/>
  <c r="AP274" i="7"/>
  <c r="AP33" i="7"/>
  <c r="AW33" i="7" s="1"/>
  <c r="AP286" i="7"/>
  <c r="AP294" i="7"/>
  <c r="AP291" i="7"/>
  <c r="AP293" i="7"/>
  <c r="AP287" i="7"/>
  <c r="AP290" i="7"/>
  <c r="AP492" i="7"/>
  <c r="BE492" i="7" s="1"/>
  <c r="AP488" i="7"/>
  <c r="BE488" i="7" s="1"/>
  <c r="AP487" i="7"/>
  <c r="BE487" i="7" s="1"/>
  <c r="AP83" i="7"/>
  <c r="BO83" i="7" s="1"/>
  <c r="AP137" i="7"/>
  <c r="AP81" i="7"/>
  <c r="BO81" i="7" s="1"/>
  <c r="AP479" i="7"/>
  <c r="AP476" i="7"/>
  <c r="AP485" i="7"/>
  <c r="AP483" i="7"/>
  <c r="AP482" i="7"/>
  <c r="AW482" i="7" s="1"/>
  <c r="AY482" i="7" s="1"/>
  <c r="AP136" i="7"/>
  <c r="AP490" i="7"/>
  <c r="BE490" i="7" s="1"/>
  <c r="AP489" i="7"/>
  <c r="BE489" i="7" s="1"/>
  <c r="AP477" i="7"/>
  <c r="AP491" i="7"/>
  <c r="BE491" i="7" s="1"/>
  <c r="AP480" i="7"/>
  <c r="AP478" i="7"/>
  <c r="AP298" i="7"/>
  <c r="AP289" i="7"/>
  <c r="AP292" i="7"/>
  <c r="AP297" i="7"/>
  <c r="AP288" i="7"/>
  <c r="AP296" i="7"/>
  <c r="AP285" i="7"/>
  <c r="AP277" i="7"/>
  <c r="AP11" i="7"/>
  <c r="BO11" i="7" s="1"/>
  <c r="AP7" i="7"/>
  <c r="AP13" i="7"/>
  <c r="BO13" i="7" s="1"/>
  <c r="AP9" i="7"/>
  <c r="AW9" i="7" s="1"/>
  <c r="G13" i="1"/>
  <c r="G10" i="1"/>
  <c r="Z71" i="7"/>
  <c r="Y75" i="7"/>
  <c r="AB75" i="7" s="1"/>
  <c r="Y61" i="7"/>
  <c r="AB61" i="7" s="1"/>
  <c r="Y47" i="7"/>
  <c r="AB47" i="7" s="1"/>
  <c r="AA402" i="7"/>
  <c r="AA401" i="7"/>
  <c r="AA400" i="7"/>
  <c r="AA399" i="7"/>
  <c r="AA398" i="7"/>
  <c r="AA397" i="7"/>
  <c r="AA396" i="7"/>
  <c r="AA395" i="7"/>
  <c r="AA394" i="7"/>
  <c r="AA393" i="7"/>
  <c r="AA392" i="7"/>
  <c r="AA391" i="7"/>
  <c r="AA390" i="7"/>
  <c r="AA389" i="7"/>
  <c r="AA388" i="7"/>
  <c r="AA387" i="7"/>
  <c r="AA386" i="7"/>
  <c r="AA385" i="7"/>
  <c r="AA383" i="7"/>
  <c r="AA384" i="7"/>
  <c r="AA349" i="7"/>
  <c r="AA350" i="7"/>
  <c r="AA351" i="7"/>
  <c r="AA353" i="7"/>
  <c r="AA355" i="7"/>
  <c r="AA357" i="7"/>
  <c r="AA359" i="7"/>
  <c r="AA361" i="7"/>
  <c r="AA352" i="7"/>
  <c r="AA354" i="7"/>
  <c r="AA356" i="7"/>
  <c r="AA358" i="7"/>
  <c r="AA360" i="7"/>
  <c r="AA362" i="7"/>
  <c r="AA363" i="7"/>
  <c r="AA364" i="7"/>
  <c r="AA365" i="7"/>
  <c r="AA366" i="7"/>
  <c r="AA367" i="7"/>
  <c r="AA368" i="7"/>
  <c r="AA331" i="7"/>
  <c r="AA332" i="7"/>
  <c r="AA334" i="7"/>
  <c r="AA336" i="7"/>
  <c r="AA333" i="7"/>
  <c r="AA335" i="7"/>
  <c r="AA337" i="7"/>
  <c r="AA370" i="7"/>
  <c r="AA327" i="7"/>
  <c r="AA341" i="7"/>
  <c r="AA330" i="7"/>
  <c r="AA347" i="7"/>
  <c r="AA343" i="7"/>
  <c r="AA342" i="7"/>
  <c r="AA340" i="7"/>
  <c r="AA409" i="7"/>
  <c r="AA326" i="7"/>
  <c r="AA325" i="7"/>
  <c r="AA372" i="7"/>
  <c r="AA329" i="7"/>
  <c r="AA345" i="7"/>
  <c r="AA374" i="7"/>
  <c r="AA406" i="7"/>
  <c r="AA377" i="7"/>
  <c r="AA408" i="7"/>
  <c r="AA404" i="7"/>
  <c r="AA328" i="7"/>
  <c r="AA376" i="7"/>
  <c r="AA375" i="7"/>
  <c r="AA371" i="7"/>
  <c r="AA346" i="7"/>
  <c r="AA344" i="7"/>
  <c r="AA339" i="7"/>
  <c r="AA373" i="7"/>
  <c r="AA407" i="7"/>
  <c r="AA405" i="7"/>
  <c r="AA348" i="7"/>
  <c r="AA382" i="7"/>
  <c r="AA380" i="7"/>
  <c r="AA381" i="7"/>
  <c r="AA379" i="7"/>
  <c r="AA378" i="7"/>
  <c r="AA410" i="7"/>
  <c r="AA403" i="7"/>
  <c r="AA369" i="7"/>
  <c r="AA338" i="7"/>
  <c r="AA323" i="7"/>
  <c r="AA420" i="7"/>
  <c r="AA319" i="7"/>
  <c r="AA419" i="7"/>
  <c r="AA324" i="7"/>
  <c r="AA414" i="7"/>
  <c r="AA418" i="7"/>
  <c r="AA411" i="7"/>
  <c r="AA412" i="7"/>
  <c r="AA416" i="7"/>
  <c r="AA415" i="7"/>
  <c r="AA413" i="7"/>
  <c r="AA417" i="7"/>
  <c r="AA317" i="7"/>
  <c r="AA318" i="7"/>
  <c r="AA316" i="7"/>
  <c r="AA322" i="7"/>
  <c r="AA321" i="7"/>
  <c r="AA320" i="7"/>
  <c r="AY453" i="7" l="1"/>
  <c r="AY15" i="7"/>
  <c r="AY16" i="7" s="1"/>
  <c r="AY17" i="7" s="1"/>
  <c r="AY18" i="7" s="1"/>
  <c r="AY19" i="7" s="1"/>
  <c r="AY20" i="7" s="1"/>
  <c r="AY484" i="7"/>
  <c r="AW7" i="7"/>
  <c r="AY33" i="7"/>
  <c r="AY75" i="7"/>
  <c r="AY76" i="7" s="1"/>
  <c r="AY77" i="7" s="1"/>
  <c r="AY78" i="7" s="1"/>
  <c r="AY79" i="7" s="1"/>
  <c r="AX75" i="7"/>
  <c r="AZ75" i="7" s="1"/>
  <c r="AZ76" i="7" s="1"/>
  <c r="AZ77" i="7" s="1"/>
  <c r="AZ78" i="7" s="1"/>
  <c r="AZ79" i="7" s="1"/>
  <c r="AY486" i="7"/>
  <c r="AY487" i="7" s="1"/>
  <c r="AY488" i="7" s="1"/>
  <c r="AY489" i="7" s="1"/>
  <c r="AY490" i="7" s="1"/>
  <c r="AY491" i="7" s="1"/>
  <c r="AY492" i="7" s="1"/>
  <c r="AY230" i="7"/>
  <c r="AY231" i="7" s="1"/>
  <c r="AY232" i="7" s="1"/>
  <c r="AY233" i="7" s="1"/>
  <c r="AY156" i="7"/>
  <c r="AX156" i="7"/>
  <c r="AZ156" i="7" s="1"/>
  <c r="AY241" i="7"/>
  <c r="AY242" i="7" s="1"/>
  <c r="AY243" i="7" s="1"/>
  <c r="AY244" i="7" s="1"/>
  <c r="AY245" i="7" s="1"/>
  <c r="AY246" i="7" s="1"/>
  <c r="AY247" i="7" s="1"/>
  <c r="AX241" i="7"/>
  <c r="AZ241" i="7" s="1"/>
  <c r="AZ242" i="7" s="1"/>
  <c r="AZ243" i="7" s="1"/>
  <c r="AZ244" i="7" s="1"/>
  <c r="AZ245" i="7" s="1"/>
  <c r="AZ246" i="7" s="1"/>
  <c r="AZ247" i="7" s="1"/>
  <c r="AY148" i="7"/>
  <c r="AY149" i="7" s="1"/>
  <c r="AY150" i="7" s="1"/>
  <c r="AY151" i="7" s="1"/>
  <c r="AY152" i="7" s="1"/>
  <c r="AX148" i="7"/>
  <c r="AZ148" i="7" s="1"/>
  <c r="AZ149" i="7" s="1"/>
  <c r="AZ150" i="7" s="1"/>
  <c r="AZ151" i="7" s="1"/>
  <c r="AZ152" i="7" s="1"/>
  <c r="AY170" i="7"/>
  <c r="AY171" i="7" s="1"/>
  <c r="AY172" i="7" s="1"/>
  <c r="AY173" i="7" s="1"/>
  <c r="AX170" i="7"/>
  <c r="AZ170" i="7" s="1"/>
  <c r="AZ171" i="7" s="1"/>
  <c r="AZ172" i="7" s="1"/>
  <c r="AZ173" i="7" s="1"/>
  <c r="AY537" i="7"/>
  <c r="AY538" i="7" s="1"/>
  <c r="AY539" i="7" s="1"/>
  <c r="AY540" i="7" s="1"/>
  <c r="BH79" i="7"/>
  <c r="BI79" i="7" s="1"/>
  <c r="AP324" i="7"/>
  <c r="AW324" i="7" s="1"/>
  <c r="AK324" i="7"/>
  <c r="AP419" i="7"/>
  <c r="AK419" i="7"/>
  <c r="AP319" i="7"/>
  <c r="AK319" i="7"/>
  <c r="AP420" i="7"/>
  <c r="AK420" i="7"/>
  <c r="AP323" i="7"/>
  <c r="AK323" i="7"/>
  <c r="AP338" i="7"/>
  <c r="AK338" i="7"/>
  <c r="AP369" i="7"/>
  <c r="AW369" i="7" s="1"/>
  <c r="AK369" i="7"/>
  <c r="AP403" i="7"/>
  <c r="AW403" i="7" s="1"/>
  <c r="AK403" i="7"/>
  <c r="AP410" i="7"/>
  <c r="AW410" i="7" s="1"/>
  <c r="AK410" i="7"/>
  <c r="AP378" i="7"/>
  <c r="BE378" i="7" s="1"/>
  <c r="AP379" i="7"/>
  <c r="BE379" i="7" s="1"/>
  <c r="AP381" i="7"/>
  <c r="BE381" i="7" s="1"/>
  <c r="AP380" i="7"/>
  <c r="BE380" i="7" s="1"/>
  <c r="AP382" i="7"/>
  <c r="BE382" i="7" s="1"/>
  <c r="AP348" i="7"/>
  <c r="BE348" i="7" s="1"/>
  <c r="AP405" i="7"/>
  <c r="BE405" i="7" s="1"/>
  <c r="AP407" i="7"/>
  <c r="BE407" i="7" s="1"/>
  <c r="AP373" i="7"/>
  <c r="BE373" i="7" s="1"/>
  <c r="AP339" i="7"/>
  <c r="BE339" i="7" s="1"/>
  <c r="AP344" i="7"/>
  <c r="BE344" i="7" s="1"/>
  <c r="AP346" i="7"/>
  <c r="BE346" i="7" s="1"/>
  <c r="AP371" i="7"/>
  <c r="BE371" i="7" s="1"/>
  <c r="AP375" i="7"/>
  <c r="BE375" i="7" s="1"/>
  <c r="AP376" i="7"/>
  <c r="BE376" i="7" s="1"/>
  <c r="AP328" i="7"/>
  <c r="BE328" i="7" s="1"/>
  <c r="AP404" i="7"/>
  <c r="BE404" i="7" s="1"/>
  <c r="AP408" i="7"/>
  <c r="BE408" i="7" s="1"/>
  <c r="AP377" i="7"/>
  <c r="BE377" i="7" s="1"/>
  <c r="AP406" i="7"/>
  <c r="BE406" i="7" s="1"/>
  <c r="AP374" i="7"/>
  <c r="BE374" i="7" s="1"/>
  <c r="AP345" i="7"/>
  <c r="BE345" i="7" s="1"/>
  <c r="AP329" i="7"/>
  <c r="BE329" i="7" s="1"/>
  <c r="AP372" i="7"/>
  <c r="BE372" i="7" s="1"/>
  <c r="AP325" i="7"/>
  <c r="BE325" i="7" s="1"/>
  <c r="AP326" i="7"/>
  <c r="BE326" i="7" s="1"/>
  <c r="AP409" i="7"/>
  <c r="BE409" i="7" s="1"/>
  <c r="AP340" i="7"/>
  <c r="BE340" i="7" s="1"/>
  <c r="AP342" i="7"/>
  <c r="BE342" i="7" s="1"/>
  <c r="AP343" i="7"/>
  <c r="BE343" i="7" s="1"/>
  <c r="AP347" i="7"/>
  <c r="BE347" i="7" s="1"/>
  <c r="AP330" i="7"/>
  <c r="BE330" i="7" s="1"/>
  <c r="AP341" i="7"/>
  <c r="BE341" i="7" s="1"/>
  <c r="AP327" i="7"/>
  <c r="BE327" i="7" s="1"/>
  <c r="AP370" i="7"/>
  <c r="BE370" i="7" s="1"/>
  <c r="AP337" i="7"/>
  <c r="BE337" i="7" s="1"/>
  <c r="AP335" i="7"/>
  <c r="BE335" i="7" s="1"/>
  <c r="AP333" i="7"/>
  <c r="BE333" i="7" s="1"/>
  <c r="AP336" i="7"/>
  <c r="BE336" i="7" s="1"/>
  <c r="AP334" i="7"/>
  <c r="BE334" i="7" s="1"/>
  <c r="AP332" i="7"/>
  <c r="BE332" i="7" s="1"/>
  <c r="AP331" i="7"/>
  <c r="BE331" i="7" s="1"/>
  <c r="AP368" i="7"/>
  <c r="BE368" i="7" s="1"/>
  <c r="AP367" i="7"/>
  <c r="BE367" i="7" s="1"/>
  <c r="AP366" i="7"/>
  <c r="BE366" i="7" s="1"/>
  <c r="AP365" i="7"/>
  <c r="BE365" i="7" s="1"/>
  <c r="AP364" i="7"/>
  <c r="BE364" i="7" s="1"/>
  <c r="AP363" i="7"/>
  <c r="BE363" i="7" s="1"/>
  <c r="AP362" i="7"/>
  <c r="BE362" i="7" s="1"/>
  <c r="AP360" i="7"/>
  <c r="BE360" i="7" s="1"/>
  <c r="AP358" i="7"/>
  <c r="BE358" i="7" s="1"/>
  <c r="AP356" i="7"/>
  <c r="BE356" i="7" s="1"/>
  <c r="AP354" i="7"/>
  <c r="BE354" i="7" s="1"/>
  <c r="AP352" i="7"/>
  <c r="BE352" i="7" s="1"/>
  <c r="AP361" i="7"/>
  <c r="BE361" i="7" s="1"/>
  <c r="AP359" i="7"/>
  <c r="BE359" i="7" s="1"/>
  <c r="AP357" i="7"/>
  <c r="BE357" i="7" s="1"/>
  <c r="AP355" i="7"/>
  <c r="BE355" i="7" s="1"/>
  <c r="AP353" i="7"/>
  <c r="BE353" i="7" s="1"/>
  <c r="AP351" i="7"/>
  <c r="BE351" i="7" s="1"/>
  <c r="AP350" i="7"/>
  <c r="BE350" i="7" s="1"/>
  <c r="AP349" i="7"/>
  <c r="BE349" i="7" s="1"/>
  <c r="AP384" i="7"/>
  <c r="BE384" i="7" s="1"/>
  <c r="AP383" i="7"/>
  <c r="BE383" i="7" s="1"/>
  <c r="AP385" i="7"/>
  <c r="BE385" i="7" s="1"/>
  <c r="AP386" i="7"/>
  <c r="BE386" i="7" s="1"/>
  <c r="AP387" i="7"/>
  <c r="BE387" i="7" s="1"/>
  <c r="AP388" i="7"/>
  <c r="BE388" i="7" s="1"/>
  <c r="AP389" i="7"/>
  <c r="BE389" i="7" s="1"/>
  <c r="AP390" i="7"/>
  <c r="BE390" i="7" s="1"/>
  <c r="AP391" i="7"/>
  <c r="BE391" i="7" s="1"/>
  <c r="AP392" i="7"/>
  <c r="BE392" i="7" s="1"/>
  <c r="AP393" i="7"/>
  <c r="BE393" i="7" s="1"/>
  <c r="AP394" i="7"/>
  <c r="BE394" i="7" s="1"/>
  <c r="AP395" i="7"/>
  <c r="BE395" i="7" s="1"/>
  <c r="AP396" i="7"/>
  <c r="BE396" i="7" s="1"/>
  <c r="AP397" i="7"/>
  <c r="BE397" i="7" s="1"/>
  <c r="AP398" i="7"/>
  <c r="BE398" i="7" s="1"/>
  <c r="AP399" i="7"/>
  <c r="BE399" i="7" s="1"/>
  <c r="AP400" i="7"/>
  <c r="BE400" i="7" s="1"/>
  <c r="AP401" i="7"/>
  <c r="BE401" i="7" s="1"/>
  <c r="AP402" i="7"/>
  <c r="BE402" i="7" s="1"/>
  <c r="PT254" i="7"/>
  <c r="AY9" i="7"/>
  <c r="BO9" i="7" s="1"/>
  <c r="AX71" i="7"/>
  <c r="AZ71" i="7" s="1"/>
  <c r="AZ72" i="7" s="1"/>
  <c r="AZ73" i="7" s="1"/>
  <c r="AZ74" i="7" s="1"/>
  <c r="AX494" i="7"/>
  <c r="AZ494" i="7" s="1"/>
  <c r="AZ495" i="7" s="1"/>
  <c r="AZ496" i="7" s="1"/>
  <c r="AZ497" i="7" s="1"/>
  <c r="AZ498" i="7" s="1"/>
  <c r="AX44" i="7"/>
  <c r="AZ44" i="7" s="1"/>
  <c r="AX42" i="7"/>
  <c r="AZ42" i="7" s="1"/>
  <c r="AX26" i="7"/>
  <c r="AZ26" i="7" s="1"/>
  <c r="AY281" i="7"/>
  <c r="AX281" i="7"/>
  <c r="AZ281" i="7" s="1"/>
  <c r="AY32" i="7"/>
  <c r="AX32" i="7"/>
  <c r="AZ32" i="7" s="1"/>
  <c r="AY60" i="7"/>
  <c r="AX60" i="7"/>
  <c r="AZ60" i="7" s="1"/>
  <c r="AY112" i="7"/>
  <c r="AX112" i="7"/>
  <c r="AZ112" i="7" s="1"/>
  <c r="BH72" i="7"/>
  <c r="BI72" i="7" s="1"/>
  <c r="BH77" i="7"/>
  <c r="BI77" i="7" s="1"/>
  <c r="BH58" i="7"/>
  <c r="BI58" i="7" s="1"/>
  <c r="PT208" i="7"/>
  <c r="PT324" i="7"/>
  <c r="PT348" i="7"/>
  <c r="PT365" i="7"/>
  <c r="PT59" i="7"/>
  <c r="PT19" i="7"/>
  <c r="PT141" i="7"/>
  <c r="PT68" i="7"/>
  <c r="PT161" i="7"/>
  <c r="PT362" i="7"/>
  <c r="PT115" i="7"/>
  <c r="PT159" i="7"/>
  <c r="PT101" i="7"/>
  <c r="PT253" i="7"/>
  <c r="PT26" i="7"/>
  <c r="PT50" i="7"/>
  <c r="PT72" i="7"/>
  <c r="PT288" i="7"/>
  <c r="PT415" i="7"/>
  <c r="PT185" i="7"/>
  <c r="PT366" i="7"/>
  <c r="PT228" i="7"/>
  <c r="PT411" i="7"/>
  <c r="PT33" i="7"/>
  <c r="PT372" i="7"/>
  <c r="PT371" i="7"/>
  <c r="PT235" i="7"/>
  <c r="PT132" i="7"/>
  <c r="PT79" i="7"/>
  <c r="PT264" i="7"/>
  <c r="PT139" i="7"/>
  <c r="PT12" i="7"/>
  <c r="PT69" i="7"/>
  <c r="PT272" i="7"/>
  <c r="PT142" i="7"/>
  <c r="PT154" i="7"/>
  <c r="PT360" i="7"/>
  <c r="PT236" i="7"/>
  <c r="PT234" i="7"/>
  <c r="PT343" i="7"/>
  <c r="PT210" i="7"/>
  <c r="PT117" i="7"/>
  <c r="PT152" i="7"/>
  <c r="PT418" i="7"/>
  <c r="PT140" i="7"/>
  <c r="PT425" i="7"/>
  <c r="BH496" i="7"/>
  <c r="BI496" i="7" s="1"/>
  <c r="PT419" i="7"/>
  <c r="PT355" i="7"/>
  <c r="PT243" i="7"/>
  <c r="PT15" i="7"/>
  <c r="PT187" i="7"/>
  <c r="PT173" i="7"/>
  <c r="PT199" i="7"/>
  <c r="PT35" i="7"/>
  <c r="PT111" i="7"/>
  <c r="PT87" i="7"/>
  <c r="PT41" i="7"/>
  <c r="PT387" i="7"/>
  <c r="PT292" i="7"/>
  <c r="PT219" i="7"/>
  <c r="PT103" i="7"/>
  <c r="PT331" i="7"/>
  <c r="PT189" i="7"/>
  <c r="PT63" i="7"/>
  <c r="PT98" i="7"/>
  <c r="PT85" i="7"/>
  <c r="PT55" i="7"/>
  <c r="PT37" i="7"/>
  <c r="PT180" i="7"/>
  <c r="PT100" i="7"/>
  <c r="PT14" i="7"/>
  <c r="PT193" i="7"/>
  <c r="PT242" i="7"/>
  <c r="PT217" i="7"/>
  <c r="PT255" i="7"/>
  <c r="PT118" i="7"/>
  <c r="PT322" i="7"/>
  <c r="PT266" i="7"/>
  <c r="PT64" i="7"/>
  <c r="PT405" i="7"/>
  <c r="PT377" i="7"/>
  <c r="PT126" i="7"/>
  <c r="PT40" i="7"/>
  <c r="PT138" i="7"/>
  <c r="PT52" i="7"/>
  <c r="PT81" i="7"/>
  <c r="PT337" i="7"/>
  <c r="PT422" i="7"/>
  <c r="PT16" i="7"/>
  <c r="PT310" i="7"/>
  <c r="PT256" i="7"/>
  <c r="PT306" i="7"/>
  <c r="BH63" i="7"/>
  <c r="BI63" i="7" s="1"/>
  <c r="BH57" i="7"/>
  <c r="BI57" i="7" s="1"/>
  <c r="BH73" i="7"/>
  <c r="BI73" i="7" s="1"/>
  <c r="PT375" i="7"/>
  <c r="PT275" i="7"/>
  <c r="PT334" i="7"/>
  <c r="PT232" i="7"/>
  <c r="PT393" i="7"/>
  <c r="PT329" i="7"/>
  <c r="PT265" i="7"/>
  <c r="PT314" i="7"/>
  <c r="PT222" i="7"/>
  <c r="PT303" i="7"/>
  <c r="PT390" i="7"/>
  <c r="PT262" i="7"/>
  <c r="PT421" i="7"/>
  <c r="PT357" i="7"/>
  <c r="PT293" i="7"/>
  <c r="PT370" i="7"/>
  <c r="PT250" i="7"/>
  <c r="PT186" i="7"/>
  <c r="PT136" i="7"/>
  <c r="PT190" i="7"/>
  <c r="PT80" i="7"/>
  <c r="PT359" i="7"/>
  <c r="PT267" i="7"/>
  <c r="PT318" i="7"/>
  <c r="PT224" i="7"/>
  <c r="PT385" i="7"/>
  <c r="PT321" i="7"/>
  <c r="PT426" i="7"/>
  <c r="PT298" i="7"/>
  <c r="PT214" i="7"/>
  <c r="PT295" i="7"/>
  <c r="PT374" i="7"/>
  <c r="PT252" i="7"/>
  <c r="PT413" i="7"/>
  <c r="PT349" i="7"/>
  <c r="PT285" i="7"/>
  <c r="PT354" i="7"/>
  <c r="PT226" i="7"/>
  <c r="PT112" i="7"/>
  <c r="PT56" i="7"/>
  <c r="PT352" i="7"/>
  <c r="PT177" i="7"/>
  <c r="PT49" i="7"/>
  <c r="PT291" i="7"/>
  <c r="PT248" i="7"/>
  <c r="PT345" i="7"/>
  <c r="PT346" i="7"/>
  <c r="PT335" i="7"/>
  <c r="PT294" i="7"/>
  <c r="PT373" i="7"/>
  <c r="PT402" i="7"/>
  <c r="PT202" i="7"/>
  <c r="PT88" i="7"/>
  <c r="PT423" i="7"/>
  <c r="PT350" i="7"/>
  <c r="PT401" i="7"/>
  <c r="PT273" i="7"/>
  <c r="PT230" i="7"/>
  <c r="PT406" i="7"/>
  <c r="PT3" i="7"/>
  <c r="PT301" i="7"/>
  <c r="PT258" i="7"/>
  <c r="PT92" i="7"/>
  <c r="PT209" i="7"/>
  <c r="PT166" i="7"/>
  <c r="PT102" i="7"/>
  <c r="PT38" i="7"/>
  <c r="PT245" i="7"/>
  <c r="PT13" i="7"/>
  <c r="PT223" i="7"/>
  <c r="PT148" i="7"/>
  <c r="PT311" i="7"/>
  <c r="PT270" i="7"/>
  <c r="PT361" i="7"/>
  <c r="PT378" i="7"/>
  <c r="PT367" i="7"/>
  <c r="PT326" i="7"/>
  <c r="PT389" i="7"/>
  <c r="PT261" i="7"/>
  <c r="PT218" i="7"/>
  <c r="PT104" i="7"/>
  <c r="PT48" i="7"/>
  <c r="PT382" i="7"/>
  <c r="PT417" i="7"/>
  <c r="PT289" i="7"/>
  <c r="PT246" i="7"/>
  <c r="PT263" i="7"/>
  <c r="PT220" i="7"/>
  <c r="PT317" i="7"/>
  <c r="PT290" i="7"/>
  <c r="PT156" i="7"/>
  <c r="PT241" i="7"/>
  <c r="PT399" i="7"/>
  <c r="PT409" i="7"/>
  <c r="PT238" i="7"/>
  <c r="PT212" i="7"/>
  <c r="PT274" i="7"/>
  <c r="PT108" i="7"/>
  <c r="PT240" i="7"/>
  <c r="PT330" i="7"/>
  <c r="PT278" i="7"/>
  <c r="PT386" i="7"/>
  <c r="PT416" i="7"/>
  <c r="PT134" i="7"/>
  <c r="PT6" i="7"/>
  <c r="PT316" i="7"/>
  <c r="PT84" i="7"/>
  <c r="PT20" i="7"/>
  <c r="PT249" i="7"/>
  <c r="PT121" i="7"/>
  <c r="PT170" i="7"/>
  <c r="PT106" i="7"/>
  <c r="PT42" i="7"/>
  <c r="PT160" i="7"/>
  <c r="PT124" i="7"/>
  <c r="PT8" i="7"/>
  <c r="PT225" i="7"/>
  <c r="PT97" i="7"/>
  <c r="PT158" i="7"/>
  <c r="PT94" i="7"/>
  <c r="PT30" i="7"/>
  <c r="PT259" i="7"/>
  <c r="PT216" i="7"/>
  <c r="PT313" i="7"/>
  <c r="PT282" i="7"/>
  <c r="PT287" i="7"/>
  <c r="PT244" i="7"/>
  <c r="PT341" i="7"/>
  <c r="PT338" i="7"/>
  <c r="PT192" i="7"/>
  <c r="PT172" i="7"/>
  <c r="PT327" i="7"/>
  <c r="PT286" i="7"/>
  <c r="PT369" i="7"/>
  <c r="PT394" i="7"/>
  <c r="PT383" i="7"/>
  <c r="PT342" i="7"/>
  <c r="PT397" i="7"/>
  <c r="PT269" i="7"/>
  <c r="PT194" i="7"/>
  <c r="PT32" i="7"/>
  <c r="PT145" i="7"/>
  <c r="PT150" i="7"/>
  <c r="PT86" i="7"/>
  <c r="PT22" i="7"/>
  <c r="PT181" i="7"/>
  <c r="PT380" i="7"/>
  <c r="PT191" i="7"/>
  <c r="PT116" i="7"/>
  <c r="PT36" i="7"/>
  <c r="PT304" i="7"/>
  <c r="PT153" i="7"/>
  <c r="PT196" i="7"/>
  <c r="PT122" i="7"/>
  <c r="PT58" i="7"/>
  <c r="PT178" i="7"/>
  <c r="PT200" i="7"/>
  <c r="PT24" i="7"/>
  <c r="PT257" i="7"/>
  <c r="PT129" i="7"/>
  <c r="PT174" i="7"/>
  <c r="PT110" i="7"/>
  <c r="PT46" i="7"/>
  <c r="PT296" i="7"/>
  <c r="PT29" i="7"/>
  <c r="PT239" i="7"/>
  <c r="PT164" i="7"/>
  <c r="PT60" i="7"/>
  <c r="PT400" i="7"/>
  <c r="PT201" i="7"/>
  <c r="PT73" i="7"/>
  <c r="PT146" i="7"/>
  <c r="PT82" i="7"/>
  <c r="PT18" i="7"/>
  <c r="PT165" i="7"/>
  <c r="PT364" i="7"/>
  <c r="PT392" i="7"/>
  <c r="PT268" i="7"/>
  <c r="PT119" i="7"/>
  <c r="PT344" i="7"/>
  <c r="PT376" i="7"/>
  <c r="PT25" i="7"/>
  <c r="PT408" i="7"/>
  <c r="PT284" i="7"/>
  <c r="PT76" i="7"/>
  <c r="PT233" i="7"/>
  <c r="PT162" i="7"/>
  <c r="PT34" i="7"/>
  <c r="PT5" i="7"/>
  <c r="PT396" i="7"/>
  <c r="PT23" i="7"/>
  <c r="PT77" i="7"/>
  <c r="PT203" i="7"/>
  <c r="PT75" i="7"/>
  <c r="PT47" i="7"/>
  <c r="PT61" i="7"/>
  <c r="PT260" i="7"/>
  <c r="PT131" i="7"/>
  <c r="PT407" i="7"/>
  <c r="PT395" i="7"/>
  <c r="PT403" i="7"/>
  <c r="PT21" i="7"/>
  <c r="PT167" i="7"/>
  <c r="PT39" i="7"/>
  <c r="PT95" i="7"/>
  <c r="PT109" i="7"/>
  <c r="PT308" i="7"/>
  <c r="PT155" i="7"/>
  <c r="PT27" i="7"/>
  <c r="PT221" i="7"/>
  <c r="PT420" i="7"/>
  <c r="PT211" i="7"/>
  <c r="PT83" i="7"/>
  <c r="PT315" i="7"/>
  <c r="PT307" i="7"/>
  <c r="PT213" i="7"/>
  <c r="PT207" i="7"/>
  <c r="PT44" i="7"/>
  <c r="PT169" i="7"/>
  <c r="PT130" i="7"/>
  <c r="PT424" i="7"/>
  <c r="PT300" i="7"/>
  <c r="PT215" i="7"/>
  <c r="PT237" i="7"/>
  <c r="PT404" i="7"/>
  <c r="PT171" i="7"/>
  <c r="PT43" i="7"/>
  <c r="PT312" i="7"/>
  <c r="PT17" i="7"/>
  <c r="PT227" i="7"/>
  <c r="PT99" i="7"/>
  <c r="PT391" i="7"/>
  <c r="PT427" i="7"/>
  <c r="PT10" i="7"/>
  <c r="PT332" i="7"/>
  <c r="PT135" i="7"/>
  <c r="PT7" i="7"/>
  <c r="BH69" i="7"/>
  <c r="BI69" i="7" s="1"/>
  <c r="BH68" i="7"/>
  <c r="BI68" i="7" s="1"/>
  <c r="BH70" i="7"/>
  <c r="BI70" i="7" s="1"/>
  <c r="BH64" i="7"/>
  <c r="BI64" i="7" s="1"/>
  <c r="BH65" i="7"/>
  <c r="BI65" i="7" s="1"/>
  <c r="BH66" i="7"/>
  <c r="BI66" i="7" s="1"/>
  <c r="BH53" i="7"/>
  <c r="BI53" i="7" s="1"/>
  <c r="BH51" i="7"/>
  <c r="BI51" i="7" s="1"/>
  <c r="BH48" i="7"/>
  <c r="BI48" i="7" s="1"/>
  <c r="BH74" i="7"/>
  <c r="BI74" i="7" s="1"/>
  <c r="BH67" i="7"/>
  <c r="BI67" i="7" s="1"/>
  <c r="BH49" i="7"/>
  <c r="BI49" i="7" s="1"/>
  <c r="BH54" i="7"/>
  <c r="BI54" i="7" s="1"/>
  <c r="PT339" i="7"/>
  <c r="PT347" i="7"/>
  <c r="PT51" i="7"/>
  <c r="PT179" i="7"/>
  <c r="PT356" i="7"/>
  <c r="PT157" i="7"/>
  <c r="PT143" i="7"/>
  <c r="PT123" i="7"/>
  <c r="PT251" i="7"/>
  <c r="PT45" i="7"/>
  <c r="PT31" i="7"/>
  <c r="PT71" i="7"/>
  <c r="PT133" i="7"/>
  <c r="PT363" i="7"/>
  <c r="PT163" i="7"/>
  <c r="PT125" i="7"/>
  <c r="PT107" i="7"/>
  <c r="PT205" i="7"/>
  <c r="PT197" i="7"/>
  <c r="PT66" i="7"/>
  <c r="PT336" i="7"/>
  <c r="PT412" i="7"/>
  <c r="PT379" i="7"/>
  <c r="PT147" i="7"/>
  <c r="PT93" i="7"/>
  <c r="PT91" i="7"/>
  <c r="PT9" i="7"/>
  <c r="PT280" i="7"/>
  <c r="PT231" i="7"/>
  <c r="PT323" i="7"/>
  <c r="PT67" i="7"/>
  <c r="PT388" i="7"/>
  <c r="PT11" i="7"/>
  <c r="PT276" i="7"/>
  <c r="PT151" i="7"/>
  <c r="PT229" i="7"/>
  <c r="PT105" i="7"/>
  <c r="PT182" i="7"/>
  <c r="PT340" i="7"/>
  <c r="PT127" i="7"/>
  <c r="PT183" i="7"/>
  <c r="PT247" i="7"/>
  <c r="PT328" i="7"/>
  <c r="PT114" i="7"/>
  <c r="PT137" i="7"/>
  <c r="PT28" i="7"/>
  <c r="PT175" i="7"/>
  <c r="PT149" i="7"/>
  <c r="PT78" i="7"/>
  <c r="PT65" i="7"/>
  <c r="PT384" i="7"/>
  <c r="PT128" i="7"/>
  <c r="PT90" i="7"/>
  <c r="PT89" i="7"/>
  <c r="PT4" i="7"/>
  <c r="PT184" i="7"/>
  <c r="PT53" i="7"/>
  <c r="PT54" i="7"/>
  <c r="PT188" i="7"/>
  <c r="PT206" i="7"/>
  <c r="PT333" i="7"/>
  <c r="PT279" i="7"/>
  <c r="PT305" i="7"/>
  <c r="PT414" i="7"/>
  <c r="PT120" i="7"/>
  <c r="PT277" i="7"/>
  <c r="PT358" i="7"/>
  <c r="PT410" i="7"/>
  <c r="PT302" i="7"/>
  <c r="PT62" i="7"/>
  <c r="PT204" i="7"/>
  <c r="PT320" i="7"/>
  <c r="PT96" i="7"/>
  <c r="PT74" i="7"/>
  <c r="PT57" i="7"/>
  <c r="PT368" i="7"/>
  <c r="PT198" i="7"/>
  <c r="PT70" i="7"/>
  <c r="PT144" i="7"/>
  <c r="PT319" i="7"/>
  <c r="PT283" i="7"/>
  <c r="PT309" i="7"/>
  <c r="PT281" i="7"/>
  <c r="PT113" i="7"/>
  <c r="PT176" i="7"/>
  <c r="PT381" i="7"/>
  <c r="PT351" i="7"/>
  <c r="PT353" i="7"/>
  <c r="PT299" i="7"/>
  <c r="PT168" i="7"/>
  <c r="PT325" i="7"/>
  <c r="PT271" i="7"/>
  <c r="PT297" i="7"/>
  <c r="PT398" i="7"/>
  <c r="BH62" i="7"/>
  <c r="BI62" i="7" s="1"/>
  <c r="BH52" i="7"/>
  <c r="BI52" i="7" s="1"/>
  <c r="BH55" i="7"/>
  <c r="BI55" i="7" s="1"/>
  <c r="BH50" i="7"/>
  <c r="BI50" i="7" s="1"/>
  <c r="BH56" i="7"/>
  <c r="BI56" i="7" s="1"/>
  <c r="BH498" i="7"/>
  <c r="BI498" i="7" s="1"/>
  <c r="BH497" i="7"/>
  <c r="BI497" i="7" s="1"/>
  <c r="AX470" i="7"/>
  <c r="AZ470" i="7" s="1"/>
  <c r="AZ471" i="7" s="1"/>
  <c r="AZ472" i="7" s="1"/>
  <c r="AZ473" i="7" s="1"/>
  <c r="BH78" i="7"/>
  <c r="BI78" i="7" s="1"/>
  <c r="AP320" i="7"/>
  <c r="BE320" i="7" s="1"/>
  <c r="AP321" i="7"/>
  <c r="BE321" i="7" s="1"/>
  <c r="AP322" i="7"/>
  <c r="BE322" i="7" s="1"/>
  <c r="AP316" i="7"/>
  <c r="AP318" i="7"/>
  <c r="AP317" i="7"/>
  <c r="AP417" i="7"/>
  <c r="BE417" i="7" s="1"/>
  <c r="AP413" i="7"/>
  <c r="BE413" i="7" s="1"/>
  <c r="AP415" i="7"/>
  <c r="BE415" i="7" s="1"/>
  <c r="AP416" i="7"/>
  <c r="BE416" i="7" s="1"/>
  <c r="AP412" i="7"/>
  <c r="BE412" i="7" s="1"/>
  <c r="AP411" i="7"/>
  <c r="BE411" i="7" s="1"/>
  <c r="AP418" i="7"/>
  <c r="BE418" i="7" s="1"/>
  <c r="AP414" i="7"/>
  <c r="BE414" i="7" s="1"/>
  <c r="AX191" i="7"/>
  <c r="AZ191" i="7" s="1"/>
  <c r="BH491" i="7"/>
  <c r="BI491" i="7" s="1"/>
  <c r="BH490" i="7"/>
  <c r="BI490" i="7" s="1"/>
  <c r="AX9" i="7"/>
  <c r="AZ9" i="7" s="1"/>
  <c r="BH495" i="7"/>
  <c r="BI495" i="7" s="1"/>
  <c r="AX255" i="7"/>
  <c r="AZ255" i="7" s="1"/>
  <c r="AZ256" i="7" s="1"/>
  <c r="AZ257" i="7" s="1"/>
  <c r="AZ258" i="7" s="1"/>
  <c r="AZ259" i="7" s="1"/>
  <c r="AZ260" i="7" s="1"/>
  <c r="AZ261" i="7" s="1"/>
  <c r="AX23" i="7"/>
  <c r="AZ23" i="7" s="1"/>
  <c r="BH488" i="7"/>
  <c r="BI488" i="7" s="1"/>
  <c r="AX192" i="7"/>
  <c r="AZ192" i="7" s="1"/>
  <c r="AX25" i="7"/>
  <c r="AZ25" i="7" s="1"/>
  <c r="AX36" i="7"/>
  <c r="AZ36" i="7" s="1"/>
  <c r="AX47" i="7"/>
  <c r="AZ47" i="7" s="1"/>
  <c r="AZ48" i="7" s="1"/>
  <c r="AZ49" i="7" s="1"/>
  <c r="AZ50" i="7" s="1"/>
  <c r="AZ51" i="7" s="1"/>
  <c r="AZ52" i="7" s="1"/>
  <c r="AZ53" i="7" s="1"/>
  <c r="AZ54" i="7" s="1"/>
  <c r="AZ55" i="7" s="1"/>
  <c r="AZ56" i="7" s="1"/>
  <c r="AZ57" i="7" s="1"/>
  <c r="AZ58" i="7" s="1"/>
  <c r="AX482" i="7"/>
  <c r="AZ482" i="7" s="1"/>
  <c r="BH489" i="7"/>
  <c r="BI489" i="7" s="1"/>
  <c r="BH168" i="7"/>
  <c r="BI168" i="7" s="1"/>
  <c r="BH171" i="7"/>
  <c r="BI171" i="7" s="1"/>
  <c r="BH473" i="7"/>
  <c r="BI473" i="7" s="1"/>
  <c r="BH469" i="7"/>
  <c r="BI469" i="7" s="1"/>
  <c r="BH254" i="7"/>
  <c r="BI254" i="7" s="1"/>
  <c r="BH242" i="7"/>
  <c r="BI242" i="7" s="1"/>
  <c r="BH260" i="7"/>
  <c r="BI260" i="7" s="1"/>
  <c r="BH232" i="7"/>
  <c r="BI232" i="7" s="1"/>
  <c r="BH240" i="7"/>
  <c r="BI240" i="7" s="1"/>
  <c r="BH216" i="7"/>
  <c r="BI216" i="7" s="1"/>
  <c r="BH184" i="7"/>
  <c r="BI184" i="7" s="1"/>
  <c r="BH530" i="7"/>
  <c r="BI530" i="7" s="1"/>
  <c r="BH536" i="7"/>
  <c r="BI536" i="7" s="1"/>
  <c r="BH539" i="7"/>
  <c r="BI539" i="7" s="1"/>
  <c r="BH526" i="7"/>
  <c r="BI526" i="7" s="1"/>
  <c r="AX37" i="7"/>
  <c r="AZ37" i="7" s="1"/>
  <c r="BH487" i="7"/>
  <c r="BI487" i="7" s="1"/>
  <c r="BH173" i="7"/>
  <c r="BI173" i="7" s="1"/>
  <c r="BH172" i="7"/>
  <c r="BI172" i="7" s="1"/>
  <c r="BH166" i="7"/>
  <c r="BI166" i="7" s="1"/>
  <c r="BO151" i="7"/>
  <c r="BE151" i="7"/>
  <c r="BO160" i="7"/>
  <c r="BE160" i="7"/>
  <c r="BH471" i="7"/>
  <c r="BI471" i="7" s="1"/>
  <c r="BO271" i="7"/>
  <c r="BE271" i="7"/>
  <c r="BO270" i="7"/>
  <c r="BE270" i="7"/>
  <c r="BO272" i="7"/>
  <c r="BE272" i="7"/>
  <c r="BO152" i="7"/>
  <c r="BE152" i="7"/>
  <c r="BH468" i="7"/>
  <c r="BI468" i="7" s="1"/>
  <c r="BO269" i="7"/>
  <c r="BE269" i="7"/>
  <c r="BH215" i="7"/>
  <c r="BI215" i="7" s="1"/>
  <c r="BH231" i="7"/>
  <c r="BI231" i="7" s="1"/>
  <c r="BH259" i="7"/>
  <c r="BI259" i="7" s="1"/>
  <c r="BH257" i="7"/>
  <c r="BI257" i="7" s="1"/>
  <c r="BH247" i="7"/>
  <c r="BI247" i="7" s="1"/>
  <c r="BH239" i="7"/>
  <c r="BI239" i="7" s="1"/>
  <c r="BH258" i="7"/>
  <c r="BI258" i="7" s="1"/>
  <c r="BH252" i="7"/>
  <c r="BI252" i="7" s="1"/>
  <c r="BH261" i="7"/>
  <c r="BI261" i="7" s="1"/>
  <c r="BH253" i="7"/>
  <c r="BI253" i="7" s="1"/>
  <c r="BH256" i="7"/>
  <c r="BI256" i="7" s="1"/>
  <c r="BH238" i="7"/>
  <c r="BI238" i="7" s="1"/>
  <c r="BH217" i="7"/>
  <c r="BI217" i="7" s="1"/>
  <c r="BH180" i="7"/>
  <c r="BI180" i="7" s="1"/>
  <c r="BH179" i="7"/>
  <c r="BI179" i="7" s="1"/>
  <c r="BH186" i="7"/>
  <c r="BI186" i="7" s="1"/>
  <c r="BH185" i="7"/>
  <c r="BI185" i="7" s="1"/>
  <c r="BH175" i="7"/>
  <c r="BI175" i="7" s="1"/>
  <c r="BH178" i="7"/>
  <c r="BI178" i="7" s="1"/>
  <c r="BH528" i="7"/>
  <c r="BI528" i="7" s="1"/>
  <c r="BH535" i="7"/>
  <c r="BI535" i="7" s="1"/>
  <c r="BH529" i="7"/>
  <c r="BI529" i="7" s="1"/>
  <c r="BH538" i="7"/>
  <c r="BI538" i="7" s="1"/>
  <c r="BH534" i="7"/>
  <c r="BI534" i="7" s="1"/>
  <c r="BH540" i="7"/>
  <c r="BI540" i="7" s="1"/>
  <c r="BH533" i="7"/>
  <c r="BI533" i="7" s="1"/>
  <c r="BH532" i="7"/>
  <c r="BI532" i="7" s="1"/>
  <c r="BH525" i="7"/>
  <c r="BI525" i="7" s="1"/>
  <c r="BH492" i="7"/>
  <c r="BI492" i="7" s="1"/>
  <c r="BH167" i="7"/>
  <c r="BI167" i="7" s="1"/>
  <c r="BH169" i="7"/>
  <c r="BI169" i="7" s="1"/>
  <c r="BO150" i="7"/>
  <c r="BE150" i="7"/>
  <c r="BO159" i="7"/>
  <c r="BE159" i="7"/>
  <c r="BO149" i="7"/>
  <c r="BE149" i="7"/>
  <c r="BO161" i="7"/>
  <c r="BE161" i="7"/>
  <c r="BO155" i="7"/>
  <c r="BE155" i="7"/>
  <c r="BH472" i="7"/>
  <c r="BI472" i="7" s="1"/>
  <c r="BO154" i="7"/>
  <c r="BE154" i="7"/>
  <c r="BH244" i="7"/>
  <c r="BI244" i="7" s="1"/>
  <c r="BH236" i="7"/>
  <c r="BI236" i="7" s="1"/>
  <c r="BH237" i="7"/>
  <c r="BI237" i="7" s="1"/>
  <c r="BH246" i="7"/>
  <c r="BI246" i="7" s="1"/>
  <c r="BH245" i="7"/>
  <c r="BI245" i="7" s="1"/>
  <c r="BH233" i="7"/>
  <c r="BI233" i="7" s="1"/>
  <c r="BH251" i="7"/>
  <c r="BI251" i="7" s="1"/>
  <c r="BH243" i="7"/>
  <c r="BI243" i="7" s="1"/>
  <c r="BH235" i="7"/>
  <c r="BI235" i="7" s="1"/>
  <c r="BH176" i="7"/>
  <c r="BI176" i="7" s="1"/>
  <c r="BH187" i="7"/>
  <c r="BI187" i="7" s="1"/>
  <c r="BH181" i="7"/>
  <c r="BI181" i="7" s="1"/>
  <c r="BH183" i="7"/>
  <c r="BI183" i="7" s="1"/>
  <c r="BH182" i="7"/>
  <c r="BI182" i="7" s="1"/>
  <c r="BH177" i="7"/>
  <c r="BI177" i="7" s="1"/>
  <c r="AK71" i="7"/>
  <c r="Z75" i="7"/>
  <c r="Z47" i="7"/>
  <c r="Z61" i="7"/>
  <c r="AY410" i="7" l="1"/>
  <c r="AY411" i="7" s="1"/>
  <c r="AY412" i="7" s="1"/>
  <c r="AY413" i="7" s="1"/>
  <c r="AY414" i="7" s="1"/>
  <c r="AY415" i="7" s="1"/>
  <c r="AY416" i="7" s="1"/>
  <c r="AY417" i="7" s="1"/>
  <c r="AY418" i="7" s="1"/>
  <c r="AX410" i="7"/>
  <c r="AZ410" i="7" s="1"/>
  <c r="AZ411" i="7" s="1"/>
  <c r="AZ412" i="7" s="1"/>
  <c r="AZ413" i="7" s="1"/>
  <c r="AZ414" i="7" s="1"/>
  <c r="AZ415" i="7" s="1"/>
  <c r="AZ416" i="7" s="1"/>
  <c r="AZ417" i="7" s="1"/>
  <c r="AZ418" i="7" s="1"/>
  <c r="AY403" i="7"/>
  <c r="AY404" i="7" s="1"/>
  <c r="AY405" i="7" s="1"/>
  <c r="AY406" i="7" s="1"/>
  <c r="AY407" i="7" s="1"/>
  <c r="AY408" i="7" s="1"/>
  <c r="AY409" i="7" s="1"/>
  <c r="AX403" i="7"/>
  <c r="AZ403" i="7" s="1"/>
  <c r="AZ404" i="7" s="1"/>
  <c r="AZ405" i="7" s="1"/>
  <c r="AZ406" i="7" s="1"/>
  <c r="AZ407" i="7" s="1"/>
  <c r="AZ408" i="7" s="1"/>
  <c r="AZ409" i="7" s="1"/>
  <c r="AY369" i="7"/>
  <c r="AY370" i="7" s="1"/>
  <c r="AY371" i="7" s="1"/>
  <c r="AY372" i="7" s="1"/>
  <c r="AY373" i="7" s="1"/>
  <c r="AY374" i="7" s="1"/>
  <c r="AY375" i="7" s="1"/>
  <c r="AY376" i="7" s="1"/>
  <c r="AY377" i="7" s="1"/>
  <c r="AY378" i="7" s="1"/>
  <c r="AY379" i="7" s="1"/>
  <c r="AY380" i="7" s="1"/>
  <c r="AY381" i="7" s="1"/>
  <c r="AY382" i="7" s="1"/>
  <c r="AY383" i="7" s="1"/>
  <c r="AY384" i="7" s="1"/>
  <c r="AY385" i="7" s="1"/>
  <c r="AY386" i="7" s="1"/>
  <c r="AY387" i="7" s="1"/>
  <c r="AY388" i="7" s="1"/>
  <c r="AY389" i="7" s="1"/>
  <c r="AY390" i="7" s="1"/>
  <c r="AY391" i="7" s="1"/>
  <c r="AY392" i="7" s="1"/>
  <c r="AY393" i="7" s="1"/>
  <c r="AY394" i="7" s="1"/>
  <c r="AY395" i="7" s="1"/>
  <c r="AY396" i="7" s="1"/>
  <c r="AY397" i="7" s="1"/>
  <c r="AY398" i="7" s="1"/>
  <c r="AY399" i="7" s="1"/>
  <c r="AY400" i="7" s="1"/>
  <c r="AY401" i="7" s="1"/>
  <c r="AY402" i="7" s="1"/>
  <c r="AX369" i="7"/>
  <c r="AZ369" i="7" s="1"/>
  <c r="AZ370" i="7" s="1"/>
  <c r="AZ371" i="7" s="1"/>
  <c r="AZ372" i="7" s="1"/>
  <c r="AZ373" i="7" s="1"/>
  <c r="AZ374" i="7" s="1"/>
  <c r="AZ375" i="7" s="1"/>
  <c r="AZ376" i="7" s="1"/>
  <c r="AZ377" i="7" s="1"/>
  <c r="AZ378" i="7" s="1"/>
  <c r="AZ379" i="7" s="1"/>
  <c r="AZ380" i="7" s="1"/>
  <c r="AZ381" i="7" s="1"/>
  <c r="AZ382" i="7" s="1"/>
  <c r="AZ383" i="7" s="1"/>
  <c r="AZ384" i="7" s="1"/>
  <c r="AZ385" i="7" s="1"/>
  <c r="AZ386" i="7" s="1"/>
  <c r="AZ387" i="7" s="1"/>
  <c r="AZ388" i="7" s="1"/>
  <c r="AZ389" i="7" s="1"/>
  <c r="AZ390" i="7" s="1"/>
  <c r="AZ391" i="7" s="1"/>
  <c r="AZ392" i="7" s="1"/>
  <c r="AZ393" i="7" s="1"/>
  <c r="AZ394" i="7" s="1"/>
  <c r="AZ395" i="7" s="1"/>
  <c r="AZ396" i="7" s="1"/>
  <c r="AZ397" i="7" s="1"/>
  <c r="AZ398" i="7" s="1"/>
  <c r="AZ399" i="7" s="1"/>
  <c r="AZ400" i="7" s="1"/>
  <c r="AZ401" i="7" s="1"/>
  <c r="AZ402" i="7" s="1"/>
  <c r="AY324" i="7"/>
  <c r="AY325" i="7" s="1"/>
  <c r="AY326" i="7" s="1"/>
  <c r="AY327" i="7" s="1"/>
  <c r="AY328" i="7" s="1"/>
  <c r="AY329" i="7" s="1"/>
  <c r="AY330" i="7" s="1"/>
  <c r="AY331" i="7" s="1"/>
  <c r="AY332" i="7" s="1"/>
  <c r="AY333" i="7" s="1"/>
  <c r="AY334" i="7" s="1"/>
  <c r="AY335" i="7" s="1"/>
  <c r="AY336" i="7" s="1"/>
  <c r="AY337" i="7" s="1"/>
  <c r="AX324" i="7"/>
  <c r="AZ324" i="7" s="1"/>
  <c r="AZ325" i="7" s="1"/>
  <c r="AZ326" i="7" s="1"/>
  <c r="AZ327" i="7" s="1"/>
  <c r="AZ328" i="7" s="1"/>
  <c r="AZ329" i="7" s="1"/>
  <c r="AZ330" i="7" s="1"/>
  <c r="AZ331" i="7" s="1"/>
  <c r="AZ332" i="7" s="1"/>
  <c r="AZ333" i="7" s="1"/>
  <c r="AZ334" i="7" s="1"/>
  <c r="AZ335" i="7" s="1"/>
  <c r="AZ336" i="7" s="1"/>
  <c r="AZ337" i="7" s="1"/>
  <c r="AX537" i="7"/>
  <c r="AZ537" i="7" s="1"/>
  <c r="AZ538" i="7" s="1"/>
  <c r="AZ539" i="7" s="1"/>
  <c r="AZ540" i="7" s="1"/>
  <c r="AX230" i="7"/>
  <c r="AZ230" i="7" s="1"/>
  <c r="AZ231" i="7" s="1"/>
  <c r="AZ232" i="7" s="1"/>
  <c r="AZ233" i="7" s="1"/>
  <c r="AX486" i="7"/>
  <c r="AZ486" i="7" s="1"/>
  <c r="AZ487" i="7" s="1"/>
  <c r="AZ488" i="7" s="1"/>
  <c r="AZ489" i="7" s="1"/>
  <c r="AZ490" i="7" s="1"/>
  <c r="AZ491" i="7" s="1"/>
  <c r="AZ492" i="7" s="1"/>
  <c r="AX33" i="7"/>
  <c r="AZ33" i="7" s="1"/>
  <c r="AY7" i="7"/>
  <c r="BO7" i="7" s="1"/>
  <c r="AX189" i="7"/>
  <c r="AZ189" i="7" s="1"/>
  <c r="AX7" i="7"/>
  <c r="AZ7" i="7" s="1"/>
  <c r="AX484" i="7"/>
  <c r="AZ484" i="7" s="1"/>
  <c r="AX15" i="7"/>
  <c r="AZ15" i="7" s="1"/>
  <c r="AZ16" i="7" s="1"/>
  <c r="AZ17" i="7" s="1"/>
  <c r="AZ18" i="7" s="1"/>
  <c r="AZ19" i="7" s="1"/>
  <c r="AZ20" i="7" s="1"/>
  <c r="AX453" i="7"/>
  <c r="AZ453" i="7" s="1"/>
  <c r="AX24" i="7"/>
  <c r="AZ24" i="7" s="1"/>
  <c r="AX61" i="7"/>
  <c r="AZ61" i="7" s="1"/>
  <c r="AZ62" i="7" s="1"/>
  <c r="AZ63" i="7" s="1"/>
  <c r="AZ64" i="7" s="1"/>
  <c r="AZ65" i="7" s="1"/>
  <c r="AZ66" i="7" s="1"/>
  <c r="AZ67" i="7" s="1"/>
  <c r="AZ68" i="7" s="1"/>
  <c r="AZ69" i="7" s="1"/>
  <c r="AZ70" i="7" s="1"/>
  <c r="AX35" i="7"/>
  <c r="AZ35" i="7" s="1"/>
  <c r="AX190" i="7"/>
  <c r="AZ190" i="7" s="1"/>
  <c r="BH401" i="7"/>
  <c r="BI401" i="7" s="1"/>
  <c r="BL401" i="7" s="1"/>
  <c r="W401" i="7" s="1"/>
  <c r="BH350" i="7"/>
  <c r="BI350" i="7" s="1"/>
  <c r="BL350" i="7" s="1"/>
  <c r="W350" i="7" s="1"/>
  <c r="BH332" i="7"/>
  <c r="BI332" i="7" s="1"/>
  <c r="BL332" i="7" s="1"/>
  <c r="W332" i="7" s="1"/>
  <c r="BH409" i="7"/>
  <c r="BI409" i="7" s="1"/>
  <c r="BH402" i="7"/>
  <c r="BI402" i="7" s="1"/>
  <c r="BL402" i="7" s="1"/>
  <c r="W402" i="7" s="1"/>
  <c r="BH400" i="7"/>
  <c r="BI400" i="7" s="1"/>
  <c r="BL400" i="7" s="1"/>
  <c r="W400" i="7" s="1"/>
  <c r="BH398" i="7"/>
  <c r="BI398" i="7" s="1"/>
  <c r="BL398" i="7" s="1"/>
  <c r="W398" i="7" s="1"/>
  <c r="BH396" i="7"/>
  <c r="BI396" i="7" s="1"/>
  <c r="BL396" i="7" s="1"/>
  <c r="W396" i="7" s="1"/>
  <c r="BH394" i="7"/>
  <c r="BI394" i="7" s="1"/>
  <c r="BL394" i="7" s="1"/>
  <c r="W394" i="7" s="1"/>
  <c r="BH392" i="7"/>
  <c r="BI392" i="7" s="1"/>
  <c r="BL392" i="7" s="1"/>
  <c r="W392" i="7" s="1"/>
  <c r="BH390" i="7"/>
  <c r="BI390" i="7" s="1"/>
  <c r="BL390" i="7" s="1"/>
  <c r="W390" i="7" s="1"/>
  <c r="BH388" i="7"/>
  <c r="BI388" i="7" s="1"/>
  <c r="BL388" i="7" s="1"/>
  <c r="W388" i="7" s="1"/>
  <c r="BH386" i="7"/>
  <c r="BI386" i="7" s="1"/>
  <c r="BL386" i="7" s="1"/>
  <c r="W386" i="7" s="1"/>
  <c r="BH383" i="7"/>
  <c r="BI383" i="7" s="1"/>
  <c r="BL383" i="7" s="1"/>
  <c r="W383" i="7" s="1"/>
  <c r="BH349" i="7"/>
  <c r="BI349" i="7" s="1"/>
  <c r="BL349" i="7" s="1"/>
  <c r="W349" i="7" s="1"/>
  <c r="BH351" i="7"/>
  <c r="BI351" i="7" s="1"/>
  <c r="BL351" i="7" s="1"/>
  <c r="W351" i="7" s="1"/>
  <c r="BH355" i="7"/>
  <c r="BI355" i="7" s="1"/>
  <c r="BL355" i="7" s="1"/>
  <c r="W355" i="7" s="1"/>
  <c r="BH359" i="7"/>
  <c r="BI359" i="7" s="1"/>
  <c r="BL359" i="7" s="1"/>
  <c r="W359" i="7" s="1"/>
  <c r="BH352" i="7"/>
  <c r="BI352" i="7" s="1"/>
  <c r="BL352" i="7" s="1"/>
  <c r="W352" i="7" s="1"/>
  <c r="BH356" i="7"/>
  <c r="BI356" i="7" s="1"/>
  <c r="BL356" i="7" s="1"/>
  <c r="W356" i="7" s="1"/>
  <c r="BH360" i="7"/>
  <c r="BI360" i="7" s="1"/>
  <c r="BL360" i="7" s="1"/>
  <c r="W360" i="7" s="1"/>
  <c r="BH363" i="7"/>
  <c r="BI363" i="7" s="1"/>
  <c r="BL363" i="7" s="1"/>
  <c r="W363" i="7" s="1"/>
  <c r="BH365" i="7"/>
  <c r="BI365" i="7" s="1"/>
  <c r="BL365" i="7" s="1"/>
  <c r="W365" i="7" s="1"/>
  <c r="BH367" i="7"/>
  <c r="BI367" i="7" s="1"/>
  <c r="BL367" i="7" s="1"/>
  <c r="W367" i="7" s="1"/>
  <c r="BH331" i="7"/>
  <c r="BI331" i="7" s="1"/>
  <c r="BL331" i="7" s="1"/>
  <c r="W331" i="7" s="1"/>
  <c r="BH334" i="7"/>
  <c r="BI334" i="7" s="1"/>
  <c r="BL334" i="7" s="1"/>
  <c r="W334" i="7" s="1"/>
  <c r="BH333" i="7"/>
  <c r="BI333" i="7" s="1"/>
  <c r="BL333" i="7" s="1"/>
  <c r="W333" i="7" s="1"/>
  <c r="BH337" i="7"/>
  <c r="BI337" i="7" s="1"/>
  <c r="BL337" i="7" s="1"/>
  <c r="W337" i="7" s="1"/>
  <c r="BH327" i="7"/>
  <c r="BI327" i="7" s="1"/>
  <c r="BH330" i="7"/>
  <c r="BI330" i="7" s="1"/>
  <c r="BH343" i="7"/>
  <c r="BI343" i="7" s="1"/>
  <c r="BH340" i="7"/>
  <c r="BI340" i="7" s="1"/>
  <c r="BH326" i="7"/>
  <c r="BI326" i="7" s="1"/>
  <c r="BH372" i="7"/>
  <c r="BI372" i="7" s="1"/>
  <c r="BH345" i="7"/>
  <c r="BI345" i="7" s="1"/>
  <c r="BH406" i="7"/>
  <c r="BI406" i="7" s="1"/>
  <c r="BH408" i="7"/>
  <c r="BI408" i="7" s="1"/>
  <c r="BH328" i="7"/>
  <c r="BI328" i="7" s="1"/>
  <c r="BH375" i="7"/>
  <c r="BI375" i="7" s="1"/>
  <c r="BH346" i="7"/>
  <c r="BI346" i="7" s="1"/>
  <c r="BH339" i="7"/>
  <c r="BI339" i="7" s="1"/>
  <c r="BH407" i="7"/>
  <c r="BI407" i="7" s="1"/>
  <c r="BH348" i="7"/>
  <c r="BI348" i="7" s="1"/>
  <c r="BH380" i="7"/>
  <c r="BI380" i="7" s="1"/>
  <c r="BH379" i="7"/>
  <c r="BI379" i="7" s="1"/>
  <c r="BH399" i="7"/>
  <c r="BI399" i="7" s="1"/>
  <c r="BL399" i="7" s="1"/>
  <c r="W399" i="7" s="1"/>
  <c r="BH397" i="7"/>
  <c r="BI397" i="7" s="1"/>
  <c r="BL397" i="7" s="1"/>
  <c r="W397" i="7" s="1"/>
  <c r="BH395" i="7"/>
  <c r="BI395" i="7" s="1"/>
  <c r="BL395" i="7" s="1"/>
  <c r="W395" i="7" s="1"/>
  <c r="BH393" i="7"/>
  <c r="BI393" i="7" s="1"/>
  <c r="BL393" i="7" s="1"/>
  <c r="W393" i="7" s="1"/>
  <c r="BH391" i="7"/>
  <c r="BI391" i="7" s="1"/>
  <c r="BL391" i="7" s="1"/>
  <c r="W391" i="7" s="1"/>
  <c r="BH389" i="7"/>
  <c r="BI389" i="7" s="1"/>
  <c r="BL389" i="7" s="1"/>
  <c r="W389" i="7" s="1"/>
  <c r="BH387" i="7"/>
  <c r="BI387" i="7" s="1"/>
  <c r="BL387" i="7" s="1"/>
  <c r="W387" i="7" s="1"/>
  <c r="BH385" i="7"/>
  <c r="BI385" i="7" s="1"/>
  <c r="BL385" i="7" s="1"/>
  <c r="W385" i="7" s="1"/>
  <c r="BH384" i="7"/>
  <c r="BI384" i="7" s="1"/>
  <c r="BL384" i="7" s="1"/>
  <c r="W384" i="7" s="1"/>
  <c r="BH353" i="7"/>
  <c r="BI353" i="7" s="1"/>
  <c r="BL353" i="7" s="1"/>
  <c r="W353" i="7" s="1"/>
  <c r="BH357" i="7"/>
  <c r="BI357" i="7" s="1"/>
  <c r="BL357" i="7" s="1"/>
  <c r="W357" i="7" s="1"/>
  <c r="BH361" i="7"/>
  <c r="BI361" i="7" s="1"/>
  <c r="BL361" i="7" s="1"/>
  <c r="W361" i="7" s="1"/>
  <c r="BH354" i="7"/>
  <c r="BI354" i="7" s="1"/>
  <c r="BL354" i="7" s="1"/>
  <c r="W354" i="7" s="1"/>
  <c r="BH358" i="7"/>
  <c r="BI358" i="7" s="1"/>
  <c r="BL358" i="7" s="1"/>
  <c r="W358" i="7" s="1"/>
  <c r="BH362" i="7"/>
  <c r="BI362" i="7" s="1"/>
  <c r="BL362" i="7" s="1"/>
  <c r="W362" i="7" s="1"/>
  <c r="BH364" i="7"/>
  <c r="BI364" i="7" s="1"/>
  <c r="BL364" i="7" s="1"/>
  <c r="W364" i="7" s="1"/>
  <c r="BH366" i="7"/>
  <c r="BI366" i="7" s="1"/>
  <c r="BL366" i="7" s="1"/>
  <c r="W366" i="7" s="1"/>
  <c r="BH368" i="7"/>
  <c r="BI368" i="7" s="1"/>
  <c r="BL368" i="7" s="1"/>
  <c r="W368" i="7" s="1"/>
  <c r="BH336" i="7"/>
  <c r="BI336" i="7" s="1"/>
  <c r="BL336" i="7" s="1"/>
  <c r="W336" i="7" s="1"/>
  <c r="BH335" i="7"/>
  <c r="BI335" i="7" s="1"/>
  <c r="BL335" i="7" s="1"/>
  <c r="W335" i="7" s="1"/>
  <c r="BH370" i="7"/>
  <c r="BI370" i="7" s="1"/>
  <c r="BH341" i="7"/>
  <c r="BI341" i="7" s="1"/>
  <c r="BH347" i="7"/>
  <c r="BI347" i="7" s="1"/>
  <c r="BH342" i="7"/>
  <c r="BI342" i="7" s="1"/>
  <c r="BH325" i="7"/>
  <c r="BI325" i="7" s="1"/>
  <c r="BH329" i="7"/>
  <c r="BI329" i="7" s="1"/>
  <c r="BH374" i="7"/>
  <c r="BI374" i="7" s="1"/>
  <c r="BH377" i="7"/>
  <c r="BI377" i="7" s="1"/>
  <c r="BH404" i="7"/>
  <c r="BI404" i="7" s="1"/>
  <c r="BH376" i="7"/>
  <c r="BI376" i="7" s="1"/>
  <c r="BH371" i="7"/>
  <c r="BI371" i="7" s="1"/>
  <c r="BH344" i="7"/>
  <c r="BI344" i="7" s="1"/>
  <c r="BH373" i="7"/>
  <c r="BI373" i="7" s="1"/>
  <c r="BH405" i="7"/>
  <c r="BI405" i="7" s="1"/>
  <c r="BH382" i="7"/>
  <c r="BI382" i="7" s="1"/>
  <c r="BH381" i="7"/>
  <c r="BI381" i="7" s="1"/>
  <c r="BH378" i="7"/>
  <c r="BI378" i="7" s="1"/>
  <c r="BH412" i="7"/>
  <c r="BI412" i="7" s="1"/>
  <c r="BH414" i="7"/>
  <c r="BI414" i="7" s="1"/>
  <c r="BH320" i="7"/>
  <c r="BI320" i="7" s="1"/>
  <c r="BH416" i="7"/>
  <c r="BI416" i="7" s="1"/>
  <c r="BH417" i="7"/>
  <c r="BI417" i="7" s="1"/>
  <c r="BH321" i="7"/>
  <c r="BI321" i="7" s="1"/>
  <c r="BH415" i="7"/>
  <c r="BI415" i="7" s="1"/>
  <c r="BH413" i="7"/>
  <c r="BI413" i="7" s="1"/>
  <c r="BH322" i="7"/>
  <c r="BI322" i="7" s="1"/>
  <c r="BH411" i="7"/>
  <c r="BI411" i="7" s="1"/>
  <c r="BH418" i="7"/>
  <c r="BI418" i="7" s="1"/>
  <c r="BH161" i="7"/>
  <c r="BI161" i="7" s="1"/>
  <c r="BL161" i="7" s="1"/>
  <c r="W161" i="7" s="1"/>
  <c r="BH149" i="7"/>
  <c r="BI149" i="7" s="1"/>
  <c r="BL149" i="7" s="1"/>
  <c r="W149" i="7" s="1"/>
  <c r="BH154" i="7"/>
  <c r="BI154" i="7" s="1"/>
  <c r="BL154" i="7" s="1"/>
  <c r="W154" i="7" s="1"/>
  <c r="BH269" i="7"/>
  <c r="BI269" i="7" s="1"/>
  <c r="BL269" i="7" s="1"/>
  <c r="W269" i="7" s="1"/>
  <c r="BH155" i="7"/>
  <c r="BI155" i="7" s="1"/>
  <c r="BL155" i="7" s="1"/>
  <c r="W155" i="7" s="1"/>
  <c r="BH159" i="7"/>
  <c r="BI159" i="7" s="1"/>
  <c r="BL159" i="7" s="1"/>
  <c r="W159" i="7" s="1"/>
  <c r="BH150" i="7"/>
  <c r="BI150" i="7" s="1"/>
  <c r="BL150" i="7" s="1"/>
  <c r="W150" i="7" s="1"/>
  <c r="BH152" i="7"/>
  <c r="BI152" i="7" s="1"/>
  <c r="BL152" i="7" s="1"/>
  <c r="W152" i="7" s="1"/>
  <c r="BH272" i="7"/>
  <c r="BI272" i="7" s="1"/>
  <c r="BL272" i="7" s="1"/>
  <c r="W272" i="7" s="1"/>
  <c r="BH270" i="7"/>
  <c r="BI270" i="7" s="1"/>
  <c r="BL270" i="7" s="1"/>
  <c r="W270" i="7" s="1"/>
  <c r="BH271" i="7"/>
  <c r="BI271" i="7" s="1"/>
  <c r="BL271" i="7" s="1"/>
  <c r="W271" i="7" s="1"/>
  <c r="BH160" i="7"/>
  <c r="BI160" i="7" s="1"/>
  <c r="BL160" i="7" s="1"/>
  <c r="W160" i="7" s="1"/>
  <c r="BH151" i="7"/>
  <c r="BI151" i="7" s="1"/>
  <c r="BL151" i="7" s="1"/>
  <c r="W151" i="7" s="1"/>
  <c r="AK61" i="7"/>
  <c r="AK47" i="7"/>
  <c r="AK75" i="7"/>
  <c r="BL326" i="7" l="1"/>
  <c r="W326" i="7" s="1"/>
  <c r="BN326" i="7"/>
  <c r="BL330" i="7"/>
  <c r="W330" i="7" s="1"/>
  <c r="BN330" i="7"/>
  <c r="BL327" i="7"/>
  <c r="W327" i="7" s="1"/>
  <c r="BN327" i="7"/>
  <c r="BL328" i="7"/>
  <c r="W328" i="7" s="1"/>
  <c r="BN328" i="7"/>
  <c r="BL325" i="7"/>
  <c r="W325" i="7" s="1"/>
  <c r="BN325" i="7"/>
  <c r="BL329" i="7"/>
  <c r="W329" i="7" s="1"/>
  <c r="BN329" i="7"/>
  <c r="CD4" i="7" l="1"/>
  <c r="O395" i="7" l="1"/>
  <c r="O389" i="7"/>
  <c r="O397" i="7"/>
  <c r="O390" i="7"/>
  <c r="O398" i="7"/>
  <c r="O393" i="7"/>
  <c r="O385" i="7"/>
  <c r="O394" i="7"/>
  <c r="O387" i="7"/>
  <c r="O402" i="7"/>
  <c r="O391" i="7"/>
  <c r="O401" i="7"/>
  <c r="O392" i="7"/>
  <c r="O383" i="7"/>
  <c r="O396" i="7"/>
  <c r="O386" i="7"/>
  <c r="O399" i="7"/>
  <c r="O388" i="7"/>
  <c r="O400" i="7"/>
  <c r="O384" i="7"/>
  <c r="O349" i="7"/>
  <c r="O364" i="7"/>
  <c r="O359" i="7"/>
  <c r="O351" i="7"/>
  <c r="O354" i="7"/>
  <c r="O367" i="7"/>
  <c r="O360" i="7"/>
  <c r="O355" i="7"/>
  <c r="O366" i="7"/>
  <c r="O361" i="7"/>
  <c r="O365" i="7"/>
  <c r="O356" i="7"/>
  <c r="O350" i="7"/>
  <c r="O362" i="7"/>
  <c r="O357" i="7"/>
  <c r="O368" i="7"/>
  <c r="O352" i="7"/>
  <c r="O363" i="7"/>
  <c r="O358" i="7"/>
  <c r="O353" i="7"/>
  <c r="O335" i="7"/>
  <c r="O334" i="7"/>
  <c r="O333" i="7"/>
  <c r="O332" i="7"/>
  <c r="O331" i="7"/>
  <c r="O337" i="7"/>
  <c r="O336" i="7"/>
  <c r="V250" i="7" l="1"/>
  <c r="V251" i="7" l="1"/>
  <c r="BL250" i="7"/>
  <c r="W250" i="7" s="1"/>
  <c r="BN250" i="7"/>
  <c r="BO250" i="7" s="1"/>
  <c r="V523" i="7"/>
  <c r="V522" i="7"/>
  <c r="V521" i="7"/>
  <c r="V520" i="7"/>
  <c r="V519" i="7"/>
  <c r="V518" i="7"/>
  <c r="V517" i="7"/>
  <c r="V516" i="7"/>
  <c r="V515" i="7"/>
  <c r="V514" i="7"/>
  <c r="V513" i="7"/>
  <c r="V512" i="7"/>
  <c r="V511" i="7"/>
  <c r="V510" i="7"/>
  <c r="V509" i="7"/>
  <c r="V508" i="7"/>
  <c r="V507" i="7"/>
  <c r="V504" i="7"/>
  <c r="V503" i="7"/>
  <c r="V502" i="7"/>
  <c r="V501" i="7"/>
  <c r="V500" i="7"/>
  <c r="V485" i="7"/>
  <c r="V484" i="7"/>
  <c r="V483" i="7"/>
  <c r="V482" i="7"/>
  <c r="V481" i="7"/>
  <c r="V480" i="7"/>
  <c r="V479" i="7"/>
  <c r="V478" i="7"/>
  <c r="V477" i="7"/>
  <c r="V476" i="7"/>
  <c r="V466" i="7"/>
  <c r="V465" i="7"/>
  <c r="V464" i="7"/>
  <c r="V463" i="7"/>
  <c r="V462" i="7"/>
  <c r="V461" i="7"/>
  <c r="V460" i="7"/>
  <c r="V459" i="7"/>
  <c r="V458" i="7"/>
  <c r="V457" i="7"/>
  <c r="V456" i="7"/>
  <c r="V455" i="7"/>
  <c r="V454" i="7"/>
  <c r="V453" i="7"/>
  <c r="V452" i="7"/>
  <c r="V451" i="7"/>
  <c r="V450" i="7"/>
  <c r="V449" i="7"/>
  <c r="V448" i="7"/>
  <c r="V447" i="7"/>
  <c r="V446" i="7"/>
  <c r="V445" i="7"/>
  <c r="V444" i="7"/>
  <c r="V443" i="7"/>
  <c r="V442" i="7"/>
  <c r="V441" i="7"/>
  <c r="V440" i="7"/>
  <c r="V439" i="7"/>
  <c r="V438" i="7"/>
  <c r="V437" i="7"/>
  <c r="V436" i="7"/>
  <c r="V435" i="7"/>
  <c r="V434" i="7"/>
  <c r="V433" i="7"/>
  <c r="V432" i="7"/>
  <c r="V431" i="7"/>
  <c r="V430" i="7"/>
  <c r="V429" i="7"/>
  <c r="V428" i="7"/>
  <c r="V427" i="7"/>
  <c r="V426" i="7"/>
  <c r="V425" i="7"/>
  <c r="V424" i="7"/>
  <c r="V423" i="7"/>
  <c r="V422" i="7"/>
  <c r="V421" i="7"/>
  <c r="V318" i="7"/>
  <c r="V317" i="7"/>
  <c r="V316" i="7"/>
  <c r="V301" i="7"/>
  <c r="V294" i="7"/>
  <c r="V293" i="7"/>
  <c r="V292" i="7"/>
  <c r="V291" i="7"/>
  <c r="V290" i="7"/>
  <c r="V289" i="7"/>
  <c r="V288" i="7"/>
  <c r="V287" i="7"/>
  <c r="V286" i="7"/>
  <c r="V285" i="7"/>
  <c r="V282" i="7"/>
  <c r="V281" i="7"/>
  <c r="V280" i="7"/>
  <c r="V279" i="7"/>
  <c r="V277" i="7"/>
  <c r="V276" i="7"/>
  <c r="V275" i="7"/>
  <c r="V274" i="7"/>
  <c r="V267" i="7"/>
  <c r="V266" i="7"/>
  <c r="V265" i="7"/>
  <c r="V264" i="7"/>
  <c r="V263" i="7"/>
  <c r="V249" i="7"/>
  <c r="V213" i="7"/>
  <c r="V212" i="7"/>
  <c r="V211" i="7"/>
  <c r="V210" i="7"/>
  <c r="V209" i="7"/>
  <c r="V208" i="7"/>
  <c r="V207" i="7"/>
  <c r="V206" i="7"/>
  <c r="V205" i="7"/>
  <c r="V204" i="7"/>
  <c r="V203" i="7"/>
  <c r="V202" i="7"/>
  <c r="V201" i="7"/>
  <c r="V200" i="7"/>
  <c r="V199" i="7"/>
  <c r="V196" i="7"/>
  <c r="V195" i="7"/>
  <c r="V194" i="7"/>
  <c r="V164" i="7"/>
  <c r="V137" i="7"/>
  <c r="V136" i="7"/>
  <c r="V134" i="7"/>
  <c r="V133" i="7"/>
  <c r="V132" i="7"/>
  <c r="V131" i="7"/>
  <c r="V130" i="7"/>
  <c r="V129" i="7"/>
  <c r="V128" i="7"/>
  <c r="V127" i="7"/>
  <c r="V126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2" i="7"/>
  <c r="V101" i="7"/>
  <c r="V100" i="7"/>
  <c r="V99" i="7"/>
  <c r="V98" i="7"/>
  <c r="V97" i="7"/>
  <c r="V96" i="7"/>
  <c r="V95" i="7"/>
  <c r="V94" i="7"/>
  <c r="V93" i="7"/>
  <c r="V92" i="7"/>
  <c r="V91" i="7"/>
  <c r="V90" i="7"/>
  <c r="V89" i="7"/>
  <c r="V45" i="7"/>
  <c r="V44" i="7"/>
  <c r="V43" i="7"/>
  <c r="V42" i="7"/>
  <c r="V41" i="7"/>
  <c r="V39" i="7"/>
  <c r="V37" i="7"/>
  <c r="V36" i="7"/>
  <c r="V35" i="7"/>
  <c r="V33" i="7"/>
  <c r="V32" i="7"/>
  <c r="V31" i="7"/>
  <c r="V30" i="7"/>
  <c r="V29" i="7"/>
  <c r="V21" i="7"/>
  <c r="V24" i="7" l="1"/>
  <c r="V26" i="7"/>
  <c r="V23" i="7"/>
  <c r="V25" i="7"/>
  <c r="V27" i="7"/>
  <c r="BL501" i="7"/>
  <c r="W501" i="7" s="1"/>
  <c r="BN501" i="7"/>
  <c r="BO501" i="7" s="1"/>
  <c r="BL503" i="7"/>
  <c r="W503" i="7" s="1"/>
  <c r="BN503" i="7"/>
  <c r="BO503" i="7" s="1"/>
  <c r="V497" i="7"/>
  <c r="V495" i="7"/>
  <c r="V498" i="7"/>
  <c r="V496" i="7"/>
  <c r="BL500" i="7"/>
  <c r="W500" i="7" s="1"/>
  <c r="BN500" i="7"/>
  <c r="BO500" i="7" s="1"/>
  <c r="BL502" i="7"/>
  <c r="W502" i="7" s="1"/>
  <c r="BN502" i="7"/>
  <c r="BO502" i="7" s="1"/>
  <c r="BL504" i="7"/>
  <c r="W504" i="7" s="1"/>
  <c r="BN504" i="7"/>
  <c r="BO504" i="7" s="1"/>
  <c r="BL194" i="7"/>
  <c r="W194" i="7" s="1"/>
  <c r="BN194" i="7"/>
  <c r="BO194" i="7" s="1"/>
  <c r="BL196" i="7"/>
  <c r="W196" i="7" s="1"/>
  <c r="BN196" i="7"/>
  <c r="BO196" i="7" s="1"/>
  <c r="BL195" i="7"/>
  <c r="W195" i="7" s="1"/>
  <c r="BN195" i="7"/>
  <c r="BO195" i="7" s="1"/>
  <c r="BL164" i="7"/>
  <c r="W164" i="7" s="1"/>
  <c r="BN164" i="7"/>
  <c r="BO164" i="7" s="1"/>
  <c r="V173" i="7"/>
  <c r="V171" i="7"/>
  <c r="V172" i="7"/>
  <c r="V169" i="7"/>
  <c r="V167" i="7"/>
  <c r="V168" i="7"/>
  <c r="V166" i="7"/>
  <c r="V187" i="7"/>
  <c r="V185" i="7"/>
  <c r="V183" i="7"/>
  <c r="V181" i="7"/>
  <c r="V179" i="7"/>
  <c r="V177" i="7"/>
  <c r="V175" i="7"/>
  <c r="V186" i="7"/>
  <c r="V184" i="7"/>
  <c r="V182" i="7"/>
  <c r="V180" i="7"/>
  <c r="V178" i="7"/>
  <c r="V176" i="7"/>
  <c r="BL42" i="7"/>
  <c r="W42" i="7" s="1"/>
  <c r="BN42" i="7"/>
  <c r="BO42" i="7" s="1"/>
  <c r="BL44" i="7"/>
  <c r="W44" i="7" s="1"/>
  <c r="BN44" i="7"/>
  <c r="BO44" i="7" s="1"/>
  <c r="BL41" i="7"/>
  <c r="W41" i="7" s="1"/>
  <c r="BN41" i="7"/>
  <c r="BO41" i="7" s="1"/>
  <c r="BL43" i="7"/>
  <c r="W43" i="7" s="1"/>
  <c r="BN43" i="7"/>
  <c r="BO43" i="7" s="1"/>
  <c r="BL45" i="7"/>
  <c r="W45" i="7" s="1"/>
  <c r="BN45" i="7"/>
  <c r="BO45" i="7" s="1"/>
  <c r="BL29" i="7"/>
  <c r="W29" i="7" s="1"/>
  <c r="BN29" i="7"/>
  <c r="BO29" i="7" s="1"/>
  <c r="BL31" i="7"/>
  <c r="W31" i="7" s="1"/>
  <c r="BN31" i="7"/>
  <c r="BO31" i="7" s="1"/>
  <c r="BL33" i="7"/>
  <c r="W33" i="7" s="1"/>
  <c r="BN33" i="7"/>
  <c r="BO33" i="7" s="1"/>
  <c r="BL30" i="7"/>
  <c r="W30" i="7" s="1"/>
  <c r="BN30" i="7"/>
  <c r="BO30" i="7" s="1"/>
  <c r="BL32" i="7"/>
  <c r="W32" i="7" s="1"/>
  <c r="BN32" i="7"/>
  <c r="BO32" i="7" s="1"/>
  <c r="BL35" i="7"/>
  <c r="W35" i="7" s="1"/>
  <c r="BN35" i="7"/>
  <c r="BO35" i="7" s="1"/>
  <c r="BL36" i="7"/>
  <c r="W36" i="7" s="1"/>
  <c r="BN36" i="7"/>
  <c r="BO36" i="7" s="1"/>
  <c r="BL39" i="7"/>
  <c r="W39" i="7" s="1"/>
  <c r="BN39" i="7"/>
  <c r="BO39" i="7" s="1"/>
  <c r="BL37" i="7"/>
  <c r="W37" i="7" s="1"/>
  <c r="BN37" i="7"/>
  <c r="BO37" i="7" s="1"/>
  <c r="BL89" i="7"/>
  <c r="W89" i="7" s="1"/>
  <c r="BN89" i="7"/>
  <c r="BO89" i="7" s="1"/>
  <c r="BL91" i="7"/>
  <c r="W91" i="7" s="1"/>
  <c r="BN91" i="7"/>
  <c r="BO91" i="7" s="1"/>
  <c r="BL93" i="7"/>
  <c r="W93" i="7" s="1"/>
  <c r="BN93" i="7"/>
  <c r="BO93" i="7" s="1"/>
  <c r="BL95" i="7"/>
  <c r="W95" i="7" s="1"/>
  <c r="BN95" i="7"/>
  <c r="BO95" i="7" s="1"/>
  <c r="BL97" i="7"/>
  <c r="W97" i="7" s="1"/>
  <c r="BN97" i="7"/>
  <c r="BO97" i="7" s="1"/>
  <c r="BL99" i="7"/>
  <c r="W99" i="7" s="1"/>
  <c r="BN99" i="7"/>
  <c r="BO99" i="7" s="1"/>
  <c r="BL101" i="7"/>
  <c r="W101" i="7" s="1"/>
  <c r="BN101" i="7"/>
  <c r="BO101" i="7" s="1"/>
  <c r="BL103" i="7"/>
  <c r="W103" i="7" s="1"/>
  <c r="BN103" i="7"/>
  <c r="BO103" i="7" s="1"/>
  <c r="BL105" i="7"/>
  <c r="W105" i="7" s="1"/>
  <c r="BN105" i="7"/>
  <c r="BO105" i="7" s="1"/>
  <c r="BL107" i="7"/>
  <c r="W107" i="7" s="1"/>
  <c r="BN107" i="7"/>
  <c r="BO107" i="7" s="1"/>
  <c r="BL109" i="7"/>
  <c r="W109" i="7" s="1"/>
  <c r="BN109" i="7"/>
  <c r="BO109" i="7" s="1"/>
  <c r="BL111" i="7"/>
  <c r="W111" i="7" s="1"/>
  <c r="BN111" i="7"/>
  <c r="BO111" i="7" s="1"/>
  <c r="BL113" i="7"/>
  <c r="W113" i="7" s="1"/>
  <c r="BN113" i="7"/>
  <c r="BO113" i="7" s="1"/>
  <c r="BL115" i="7"/>
  <c r="W115" i="7" s="1"/>
  <c r="BN115" i="7"/>
  <c r="BO115" i="7" s="1"/>
  <c r="BL117" i="7"/>
  <c r="W117" i="7" s="1"/>
  <c r="BN117" i="7"/>
  <c r="BO117" i="7" s="1"/>
  <c r="BL119" i="7"/>
  <c r="W119" i="7" s="1"/>
  <c r="BN119" i="7"/>
  <c r="BO119" i="7" s="1"/>
  <c r="BL121" i="7"/>
  <c r="W121" i="7" s="1"/>
  <c r="BN121" i="7"/>
  <c r="BO121" i="7" s="1"/>
  <c r="BL123" i="7"/>
  <c r="W123" i="7" s="1"/>
  <c r="BN123" i="7"/>
  <c r="BO123" i="7" s="1"/>
  <c r="BL125" i="7"/>
  <c r="W125" i="7" s="1"/>
  <c r="BN125" i="7"/>
  <c r="BO125" i="7" s="1"/>
  <c r="BL127" i="7"/>
  <c r="W127" i="7" s="1"/>
  <c r="BN127" i="7"/>
  <c r="BO127" i="7" s="1"/>
  <c r="BL129" i="7"/>
  <c r="W129" i="7" s="1"/>
  <c r="BN129" i="7"/>
  <c r="BO129" i="7" s="1"/>
  <c r="BL131" i="7"/>
  <c r="W131" i="7" s="1"/>
  <c r="BN131" i="7"/>
  <c r="BO131" i="7" s="1"/>
  <c r="BL133" i="7"/>
  <c r="W133" i="7" s="1"/>
  <c r="BN133" i="7"/>
  <c r="BO133" i="7" s="1"/>
  <c r="BL90" i="7"/>
  <c r="W90" i="7" s="1"/>
  <c r="BN90" i="7"/>
  <c r="BO90" i="7" s="1"/>
  <c r="BL92" i="7"/>
  <c r="W92" i="7" s="1"/>
  <c r="BN92" i="7"/>
  <c r="BO92" i="7" s="1"/>
  <c r="BL94" i="7"/>
  <c r="W94" i="7" s="1"/>
  <c r="BN94" i="7"/>
  <c r="BO94" i="7" s="1"/>
  <c r="BL96" i="7"/>
  <c r="W96" i="7" s="1"/>
  <c r="BN96" i="7"/>
  <c r="BO96" i="7" s="1"/>
  <c r="BL98" i="7"/>
  <c r="W98" i="7" s="1"/>
  <c r="BN98" i="7"/>
  <c r="BO98" i="7" s="1"/>
  <c r="BL100" i="7"/>
  <c r="W100" i="7" s="1"/>
  <c r="BN100" i="7"/>
  <c r="BO100" i="7" s="1"/>
  <c r="BL102" i="7"/>
  <c r="W102" i="7" s="1"/>
  <c r="BN102" i="7"/>
  <c r="BO102" i="7" s="1"/>
  <c r="BL104" i="7"/>
  <c r="W104" i="7" s="1"/>
  <c r="BN104" i="7"/>
  <c r="BO104" i="7" s="1"/>
  <c r="BL106" i="7"/>
  <c r="W106" i="7" s="1"/>
  <c r="BN106" i="7"/>
  <c r="BO106" i="7" s="1"/>
  <c r="BL108" i="7"/>
  <c r="W108" i="7" s="1"/>
  <c r="BN108" i="7"/>
  <c r="BO108" i="7" s="1"/>
  <c r="BL110" i="7"/>
  <c r="W110" i="7" s="1"/>
  <c r="BN110" i="7"/>
  <c r="BO110" i="7" s="1"/>
  <c r="BL112" i="7"/>
  <c r="W112" i="7" s="1"/>
  <c r="BN112" i="7"/>
  <c r="BO112" i="7" s="1"/>
  <c r="BL114" i="7"/>
  <c r="W114" i="7" s="1"/>
  <c r="BN114" i="7"/>
  <c r="BO114" i="7" s="1"/>
  <c r="BL116" i="7"/>
  <c r="W116" i="7" s="1"/>
  <c r="BN116" i="7"/>
  <c r="BO116" i="7" s="1"/>
  <c r="BL118" i="7"/>
  <c r="W118" i="7" s="1"/>
  <c r="BN118" i="7"/>
  <c r="BO118" i="7" s="1"/>
  <c r="BL120" i="7"/>
  <c r="W120" i="7" s="1"/>
  <c r="BN120" i="7"/>
  <c r="BO120" i="7" s="1"/>
  <c r="BL122" i="7"/>
  <c r="W122" i="7" s="1"/>
  <c r="BN122" i="7"/>
  <c r="BO122" i="7" s="1"/>
  <c r="BL124" i="7"/>
  <c r="W124" i="7" s="1"/>
  <c r="BN124" i="7"/>
  <c r="BO124" i="7" s="1"/>
  <c r="BL126" i="7"/>
  <c r="W126" i="7" s="1"/>
  <c r="BN126" i="7"/>
  <c r="BO126" i="7" s="1"/>
  <c r="BL128" i="7"/>
  <c r="W128" i="7" s="1"/>
  <c r="BN128" i="7"/>
  <c r="BO128" i="7" s="1"/>
  <c r="BL130" i="7"/>
  <c r="W130" i="7" s="1"/>
  <c r="BN130" i="7"/>
  <c r="BO130" i="7" s="1"/>
  <c r="BL132" i="7"/>
  <c r="W132" i="7" s="1"/>
  <c r="BN132" i="7"/>
  <c r="BO132" i="7" s="1"/>
  <c r="BL134" i="7"/>
  <c r="W134" i="7" s="1"/>
  <c r="BN134" i="7"/>
  <c r="BO134" i="7" s="1"/>
  <c r="BL136" i="7"/>
  <c r="W136" i="7" s="1"/>
  <c r="BN136" i="7"/>
  <c r="BO136" i="7" s="1"/>
  <c r="BL137" i="7"/>
  <c r="W137" i="7" s="1"/>
  <c r="BN137" i="7"/>
  <c r="BO137" i="7" s="1"/>
  <c r="BL199" i="7"/>
  <c r="W199" i="7" s="1"/>
  <c r="BN199" i="7"/>
  <c r="BO199" i="7" s="1"/>
  <c r="BL201" i="7"/>
  <c r="W201" i="7" s="1"/>
  <c r="BN201" i="7"/>
  <c r="BO201" i="7" s="1"/>
  <c r="BL203" i="7"/>
  <c r="W203" i="7" s="1"/>
  <c r="BN203" i="7"/>
  <c r="BO203" i="7" s="1"/>
  <c r="BL205" i="7"/>
  <c r="W205" i="7" s="1"/>
  <c r="BN205" i="7"/>
  <c r="BO205" i="7" s="1"/>
  <c r="BL207" i="7"/>
  <c r="W207" i="7" s="1"/>
  <c r="BN207" i="7"/>
  <c r="BO207" i="7" s="1"/>
  <c r="BL209" i="7"/>
  <c r="W209" i="7" s="1"/>
  <c r="BN209" i="7"/>
  <c r="BO209" i="7" s="1"/>
  <c r="BL211" i="7"/>
  <c r="W211" i="7" s="1"/>
  <c r="BN211" i="7"/>
  <c r="BO211" i="7" s="1"/>
  <c r="BL213" i="7"/>
  <c r="W213" i="7" s="1"/>
  <c r="BN213" i="7"/>
  <c r="BO213" i="7" s="1"/>
  <c r="V215" i="7"/>
  <c r="V216" i="7"/>
  <c r="V217" i="7"/>
  <c r="V232" i="7"/>
  <c r="V233" i="7"/>
  <c r="V231" i="7"/>
  <c r="V246" i="7"/>
  <c r="V244" i="7"/>
  <c r="V242" i="7"/>
  <c r="V247" i="7"/>
  <c r="V245" i="7"/>
  <c r="V243" i="7"/>
  <c r="V260" i="7"/>
  <c r="V258" i="7"/>
  <c r="V256" i="7"/>
  <c r="V261" i="7"/>
  <c r="V259" i="7"/>
  <c r="V257" i="7"/>
  <c r="BL200" i="7"/>
  <c r="W200" i="7" s="1"/>
  <c r="BN200" i="7"/>
  <c r="BO200" i="7" s="1"/>
  <c r="BL202" i="7"/>
  <c r="W202" i="7" s="1"/>
  <c r="BN202" i="7"/>
  <c r="BO202" i="7" s="1"/>
  <c r="BL204" i="7"/>
  <c r="W204" i="7" s="1"/>
  <c r="BN204" i="7"/>
  <c r="BO204" i="7" s="1"/>
  <c r="BL206" i="7"/>
  <c r="W206" i="7" s="1"/>
  <c r="BN206" i="7"/>
  <c r="BO206" i="7" s="1"/>
  <c r="BL208" i="7"/>
  <c r="W208" i="7" s="1"/>
  <c r="BN208" i="7"/>
  <c r="BO208" i="7" s="1"/>
  <c r="BL210" i="7"/>
  <c r="W210" i="7" s="1"/>
  <c r="BN210" i="7"/>
  <c r="BO210" i="7" s="1"/>
  <c r="BL212" i="7"/>
  <c r="W212" i="7" s="1"/>
  <c r="BN212" i="7"/>
  <c r="BO212" i="7" s="1"/>
  <c r="V228" i="7"/>
  <c r="V226" i="7"/>
  <c r="V224" i="7"/>
  <c r="V222" i="7"/>
  <c r="V220" i="7"/>
  <c r="V229" i="7"/>
  <c r="V225" i="7"/>
  <c r="V221" i="7"/>
  <c r="V240" i="7"/>
  <c r="V238" i="7"/>
  <c r="V236" i="7"/>
  <c r="V239" i="7"/>
  <c r="V237" i="7"/>
  <c r="V235" i="7"/>
  <c r="BL249" i="7"/>
  <c r="W249" i="7" s="1"/>
  <c r="BN249" i="7"/>
  <c r="BO249" i="7" s="1"/>
  <c r="V252" i="7"/>
  <c r="BN251" i="7"/>
  <c r="BO251" i="7" s="1"/>
  <c r="BL251" i="7"/>
  <c r="W251" i="7" s="1"/>
  <c r="BL264" i="7"/>
  <c r="W264" i="7" s="1"/>
  <c r="BN264" i="7"/>
  <c r="BO264" i="7" s="1"/>
  <c r="BL266" i="7"/>
  <c r="W266" i="7" s="1"/>
  <c r="BN266" i="7"/>
  <c r="BO266" i="7" s="1"/>
  <c r="BL263" i="7"/>
  <c r="W263" i="7" s="1"/>
  <c r="BN263" i="7"/>
  <c r="BO263" i="7" s="1"/>
  <c r="BL265" i="7"/>
  <c r="W265" i="7" s="1"/>
  <c r="BN265" i="7"/>
  <c r="BO265" i="7" s="1"/>
  <c r="BL267" i="7"/>
  <c r="W267" i="7" s="1"/>
  <c r="BN267" i="7"/>
  <c r="BO267" i="7" s="1"/>
  <c r="BL274" i="7"/>
  <c r="W274" i="7" s="1"/>
  <c r="BN274" i="7"/>
  <c r="BO274" i="7" s="1"/>
  <c r="BL275" i="7"/>
  <c r="W275" i="7" s="1"/>
  <c r="BN275" i="7"/>
  <c r="BO275" i="7" s="1"/>
  <c r="BL277" i="7"/>
  <c r="W277" i="7" s="1"/>
  <c r="BN277" i="7"/>
  <c r="BO277" i="7" s="1"/>
  <c r="BL276" i="7"/>
  <c r="W276" i="7" s="1"/>
  <c r="BN276" i="7"/>
  <c r="BO276" i="7" s="1"/>
  <c r="BL280" i="7"/>
  <c r="W280" i="7" s="1"/>
  <c r="BN280" i="7"/>
  <c r="BO280" i="7" s="1"/>
  <c r="BL282" i="7"/>
  <c r="W282" i="7" s="1"/>
  <c r="BN282" i="7"/>
  <c r="BO282" i="7" s="1"/>
  <c r="BL279" i="7"/>
  <c r="W279" i="7" s="1"/>
  <c r="BN279" i="7"/>
  <c r="BO279" i="7" s="1"/>
  <c r="BL281" i="7"/>
  <c r="W281" i="7" s="1"/>
  <c r="BN281" i="7"/>
  <c r="BO281" i="7" s="1"/>
  <c r="BL285" i="7"/>
  <c r="W285" i="7" s="1"/>
  <c r="BN285" i="7"/>
  <c r="BO285" i="7" s="1"/>
  <c r="BL286" i="7"/>
  <c r="W286" i="7" s="1"/>
  <c r="BN286" i="7"/>
  <c r="BO286" i="7" s="1"/>
  <c r="BL288" i="7"/>
  <c r="W288" i="7" s="1"/>
  <c r="BN288" i="7"/>
  <c r="BO288" i="7" s="1"/>
  <c r="BL290" i="7"/>
  <c r="W290" i="7" s="1"/>
  <c r="BN290" i="7"/>
  <c r="BO290" i="7" s="1"/>
  <c r="BL292" i="7"/>
  <c r="W292" i="7" s="1"/>
  <c r="BN292" i="7"/>
  <c r="BO292" i="7" s="1"/>
  <c r="BL294" i="7"/>
  <c r="W294" i="7" s="1"/>
  <c r="BN294" i="7"/>
  <c r="BO294" i="7" s="1"/>
  <c r="BL287" i="7"/>
  <c r="W287" i="7" s="1"/>
  <c r="BN287" i="7"/>
  <c r="BO287" i="7" s="1"/>
  <c r="BL289" i="7"/>
  <c r="W289" i="7" s="1"/>
  <c r="BN289" i="7"/>
  <c r="BO289" i="7" s="1"/>
  <c r="BL291" i="7"/>
  <c r="W291" i="7" s="1"/>
  <c r="BN291" i="7"/>
  <c r="BO291" i="7" s="1"/>
  <c r="BL293" i="7"/>
  <c r="W293" i="7" s="1"/>
  <c r="BN293" i="7"/>
  <c r="BO293" i="7" s="1"/>
  <c r="V298" i="7"/>
  <c r="V296" i="7"/>
  <c r="V297" i="7"/>
  <c r="BL301" i="7"/>
  <c r="W301" i="7" s="1"/>
  <c r="BN301" i="7"/>
  <c r="BO301" i="7" s="1"/>
  <c r="V313" i="7"/>
  <c r="V311" i="7"/>
  <c r="V309" i="7"/>
  <c r="V312" i="7"/>
  <c r="V310" i="7"/>
  <c r="V307" i="7"/>
  <c r="V305" i="7"/>
  <c r="V303" i="7"/>
  <c r="V306" i="7"/>
  <c r="V304" i="7"/>
  <c r="BL316" i="7"/>
  <c r="W316" i="7" s="1"/>
  <c r="BN316" i="7"/>
  <c r="BO316" i="7" s="1"/>
  <c r="BL317" i="7"/>
  <c r="W317" i="7" s="1"/>
  <c r="BN317" i="7"/>
  <c r="BO317" i="7" s="1"/>
  <c r="V321" i="7"/>
  <c r="V322" i="7"/>
  <c r="V320" i="7"/>
  <c r="BL318" i="7"/>
  <c r="W318" i="7" s="1"/>
  <c r="BN318" i="7"/>
  <c r="BO318" i="7" s="1"/>
  <c r="BL422" i="7"/>
  <c r="W422" i="7" s="1"/>
  <c r="BN422" i="7"/>
  <c r="BO422" i="7" s="1"/>
  <c r="BL424" i="7"/>
  <c r="W424" i="7" s="1"/>
  <c r="BN424" i="7"/>
  <c r="BO424" i="7" s="1"/>
  <c r="BL426" i="7"/>
  <c r="W426" i="7" s="1"/>
  <c r="BN426" i="7"/>
  <c r="BO426" i="7" s="1"/>
  <c r="BL428" i="7"/>
  <c r="W428" i="7" s="1"/>
  <c r="BN428" i="7"/>
  <c r="BO428" i="7" s="1"/>
  <c r="BL430" i="7"/>
  <c r="W430" i="7" s="1"/>
  <c r="BN430" i="7"/>
  <c r="BO430" i="7" s="1"/>
  <c r="BL432" i="7"/>
  <c r="W432" i="7" s="1"/>
  <c r="BN432" i="7"/>
  <c r="BO432" i="7" s="1"/>
  <c r="BL434" i="7"/>
  <c r="W434" i="7" s="1"/>
  <c r="BN434" i="7"/>
  <c r="BO434" i="7" s="1"/>
  <c r="BL436" i="7"/>
  <c r="W436" i="7" s="1"/>
  <c r="BN436" i="7"/>
  <c r="BO436" i="7" s="1"/>
  <c r="BL438" i="7"/>
  <c r="W438" i="7" s="1"/>
  <c r="BN438" i="7"/>
  <c r="BO438" i="7" s="1"/>
  <c r="BL440" i="7"/>
  <c r="W440" i="7" s="1"/>
  <c r="BN440" i="7"/>
  <c r="BO440" i="7" s="1"/>
  <c r="BL442" i="7"/>
  <c r="W442" i="7" s="1"/>
  <c r="BN442" i="7"/>
  <c r="BO442" i="7" s="1"/>
  <c r="BL444" i="7"/>
  <c r="W444" i="7" s="1"/>
  <c r="BN444" i="7"/>
  <c r="BO444" i="7" s="1"/>
  <c r="BL446" i="7"/>
  <c r="W446" i="7" s="1"/>
  <c r="BN446" i="7"/>
  <c r="BO446" i="7" s="1"/>
  <c r="BL448" i="7"/>
  <c r="W448" i="7" s="1"/>
  <c r="BN448" i="7"/>
  <c r="BO448" i="7" s="1"/>
  <c r="BL450" i="7"/>
  <c r="W450" i="7" s="1"/>
  <c r="BN450" i="7"/>
  <c r="BO450" i="7" s="1"/>
  <c r="BL452" i="7"/>
  <c r="W452" i="7" s="1"/>
  <c r="BN452" i="7"/>
  <c r="BO452" i="7" s="1"/>
  <c r="BL454" i="7"/>
  <c r="W454" i="7" s="1"/>
  <c r="BN454" i="7"/>
  <c r="BO454" i="7" s="1"/>
  <c r="BL456" i="7"/>
  <c r="W456" i="7" s="1"/>
  <c r="BN456" i="7"/>
  <c r="BO456" i="7" s="1"/>
  <c r="BL458" i="7"/>
  <c r="W458" i="7" s="1"/>
  <c r="BN458" i="7"/>
  <c r="BO458" i="7" s="1"/>
  <c r="BL460" i="7"/>
  <c r="W460" i="7" s="1"/>
  <c r="BN460" i="7"/>
  <c r="BO460" i="7" s="1"/>
  <c r="BL462" i="7"/>
  <c r="W462" i="7" s="1"/>
  <c r="BN462" i="7"/>
  <c r="BO462" i="7" s="1"/>
  <c r="BL464" i="7"/>
  <c r="W464" i="7" s="1"/>
  <c r="BN464" i="7"/>
  <c r="BO464" i="7" s="1"/>
  <c r="BL466" i="7"/>
  <c r="W466" i="7" s="1"/>
  <c r="BN466" i="7"/>
  <c r="BO466" i="7" s="1"/>
  <c r="V473" i="7"/>
  <c r="V471" i="7"/>
  <c r="V472" i="7"/>
  <c r="BL421" i="7"/>
  <c r="W421" i="7" s="1"/>
  <c r="BN421" i="7"/>
  <c r="BO421" i="7" s="1"/>
  <c r="BL423" i="7"/>
  <c r="W423" i="7" s="1"/>
  <c r="BN423" i="7"/>
  <c r="BO423" i="7" s="1"/>
  <c r="BL425" i="7"/>
  <c r="W425" i="7" s="1"/>
  <c r="BN425" i="7"/>
  <c r="BO425" i="7" s="1"/>
  <c r="BL427" i="7"/>
  <c r="W427" i="7" s="1"/>
  <c r="BN427" i="7"/>
  <c r="BO427" i="7" s="1"/>
  <c r="BL429" i="7"/>
  <c r="W429" i="7" s="1"/>
  <c r="BN429" i="7"/>
  <c r="BO429" i="7" s="1"/>
  <c r="BL431" i="7"/>
  <c r="W431" i="7" s="1"/>
  <c r="BN431" i="7"/>
  <c r="BO431" i="7" s="1"/>
  <c r="BL433" i="7"/>
  <c r="W433" i="7" s="1"/>
  <c r="BN433" i="7"/>
  <c r="BO433" i="7" s="1"/>
  <c r="BL435" i="7"/>
  <c r="W435" i="7" s="1"/>
  <c r="BN435" i="7"/>
  <c r="BO435" i="7" s="1"/>
  <c r="BL437" i="7"/>
  <c r="W437" i="7" s="1"/>
  <c r="BN437" i="7"/>
  <c r="BO437" i="7" s="1"/>
  <c r="BL439" i="7"/>
  <c r="W439" i="7" s="1"/>
  <c r="BN439" i="7"/>
  <c r="BO439" i="7" s="1"/>
  <c r="BL441" i="7"/>
  <c r="W441" i="7" s="1"/>
  <c r="BN441" i="7"/>
  <c r="BO441" i="7" s="1"/>
  <c r="BL443" i="7"/>
  <c r="W443" i="7" s="1"/>
  <c r="BN443" i="7"/>
  <c r="BO443" i="7" s="1"/>
  <c r="BL445" i="7"/>
  <c r="W445" i="7" s="1"/>
  <c r="BN445" i="7"/>
  <c r="BO445" i="7" s="1"/>
  <c r="BL447" i="7"/>
  <c r="W447" i="7" s="1"/>
  <c r="BN447" i="7"/>
  <c r="BO447" i="7" s="1"/>
  <c r="BL449" i="7"/>
  <c r="W449" i="7" s="1"/>
  <c r="BN449" i="7"/>
  <c r="BO449" i="7" s="1"/>
  <c r="BL451" i="7"/>
  <c r="W451" i="7" s="1"/>
  <c r="BN451" i="7"/>
  <c r="BO451" i="7" s="1"/>
  <c r="BL453" i="7"/>
  <c r="W453" i="7" s="1"/>
  <c r="BN453" i="7"/>
  <c r="BO453" i="7" s="1"/>
  <c r="BL455" i="7"/>
  <c r="W455" i="7" s="1"/>
  <c r="BN455" i="7"/>
  <c r="BO455" i="7" s="1"/>
  <c r="BL457" i="7"/>
  <c r="W457" i="7" s="1"/>
  <c r="BN457" i="7"/>
  <c r="BO457" i="7" s="1"/>
  <c r="BL459" i="7"/>
  <c r="W459" i="7" s="1"/>
  <c r="BN459" i="7"/>
  <c r="BO459" i="7" s="1"/>
  <c r="BL461" i="7"/>
  <c r="W461" i="7" s="1"/>
  <c r="BN461" i="7"/>
  <c r="BO461" i="7" s="1"/>
  <c r="BL463" i="7"/>
  <c r="W463" i="7" s="1"/>
  <c r="BN463" i="7"/>
  <c r="BO463" i="7" s="1"/>
  <c r="BL465" i="7"/>
  <c r="W465" i="7" s="1"/>
  <c r="BN465" i="7"/>
  <c r="BO465" i="7" s="1"/>
  <c r="V469" i="7"/>
  <c r="V468" i="7"/>
  <c r="BL477" i="7"/>
  <c r="W477" i="7" s="1"/>
  <c r="BN477" i="7"/>
  <c r="BO477" i="7" s="1"/>
  <c r="BL479" i="7"/>
  <c r="W479" i="7" s="1"/>
  <c r="BN479" i="7"/>
  <c r="BO479" i="7" s="1"/>
  <c r="BL481" i="7"/>
  <c r="W481" i="7" s="1"/>
  <c r="BN481" i="7"/>
  <c r="BO481" i="7" s="1"/>
  <c r="BL483" i="7"/>
  <c r="W483" i="7" s="1"/>
  <c r="BN483" i="7"/>
  <c r="BO483" i="7" s="1"/>
  <c r="BL485" i="7"/>
  <c r="W485" i="7" s="1"/>
  <c r="BN485" i="7"/>
  <c r="BO485" i="7" s="1"/>
  <c r="BL476" i="7"/>
  <c r="W476" i="7" s="1"/>
  <c r="BN476" i="7"/>
  <c r="BO476" i="7" s="1"/>
  <c r="BL478" i="7"/>
  <c r="W478" i="7" s="1"/>
  <c r="BN478" i="7"/>
  <c r="BO478" i="7" s="1"/>
  <c r="BL480" i="7"/>
  <c r="W480" i="7" s="1"/>
  <c r="BN480" i="7"/>
  <c r="BO480" i="7" s="1"/>
  <c r="BL482" i="7"/>
  <c r="W482" i="7" s="1"/>
  <c r="BN482" i="7"/>
  <c r="BO482" i="7" s="1"/>
  <c r="BL484" i="7"/>
  <c r="W484" i="7" s="1"/>
  <c r="BN484" i="7"/>
  <c r="BO484" i="7" s="1"/>
  <c r="V491" i="7"/>
  <c r="V489" i="7"/>
  <c r="V487" i="7"/>
  <c r="V492" i="7"/>
  <c r="V490" i="7"/>
  <c r="V488" i="7"/>
  <c r="BL507" i="7"/>
  <c r="W507" i="7" s="1"/>
  <c r="BN507" i="7"/>
  <c r="BO507" i="7" s="1"/>
  <c r="BL509" i="7"/>
  <c r="W509" i="7" s="1"/>
  <c r="BN509" i="7"/>
  <c r="BO509" i="7" s="1"/>
  <c r="BL511" i="7"/>
  <c r="W511" i="7" s="1"/>
  <c r="BN511" i="7"/>
  <c r="BO511" i="7" s="1"/>
  <c r="BL513" i="7"/>
  <c r="W513" i="7" s="1"/>
  <c r="BN513" i="7"/>
  <c r="BO513" i="7" s="1"/>
  <c r="BL515" i="7"/>
  <c r="W515" i="7" s="1"/>
  <c r="BN515" i="7"/>
  <c r="BO515" i="7" s="1"/>
  <c r="BL517" i="7"/>
  <c r="W517" i="7" s="1"/>
  <c r="BN517" i="7"/>
  <c r="BO517" i="7" s="1"/>
  <c r="BL519" i="7"/>
  <c r="W519" i="7" s="1"/>
  <c r="BN519" i="7"/>
  <c r="BO519" i="7" s="1"/>
  <c r="BL521" i="7"/>
  <c r="W521" i="7" s="1"/>
  <c r="BN521" i="7"/>
  <c r="BO521" i="7" s="1"/>
  <c r="BL523" i="7"/>
  <c r="W523" i="7" s="1"/>
  <c r="BN523" i="7"/>
  <c r="BO523" i="7" s="1"/>
  <c r="V530" i="7"/>
  <c r="V528" i="7"/>
  <c r="V529" i="7"/>
  <c r="V540" i="7"/>
  <c r="V538" i="7"/>
  <c r="V539" i="7"/>
  <c r="BL508" i="7"/>
  <c r="W508" i="7" s="1"/>
  <c r="BN508" i="7"/>
  <c r="BO508" i="7" s="1"/>
  <c r="BL510" i="7"/>
  <c r="W510" i="7" s="1"/>
  <c r="BN510" i="7"/>
  <c r="BO510" i="7" s="1"/>
  <c r="BL512" i="7"/>
  <c r="W512" i="7" s="1"/>
  <c r="BN512" i="7"/>
  <c r="BO512" i="7" s="1"/>
  <c r="BL514" i="7"/>
  <c r="W514" i="7" s="1"/>
  <c r="BN514" i="7"/>
  <c r="BO514" i="7" s="1"/>
  <c r="BL516" i="7"/>
  <c r="W516" i="7" s="1"/>
  <c r="BN516" i="7"/>
  <c r="BO516" i="7" s="1"/>
  <c r="BL518" i="7"/>
  <c r="W518" i="7" s="1"/>
  <c r="BN518" i="7"/>
  <c r="BO518" i="7" s="1"/>
  <c r="BL520" i="7"/>
  <c r="W520" i="7" s="1"/>
  <c r="BN520" i="7"/>
  <c r="BO520" i="7" s="1"/>
  <c r="BL522" i="7"/>
  <c r="W522" i="7" s="1"/>
  <c r="BN522" i="7"/>
  <c r="BO522" i="7" s="1"/>
  <c r="V526" i="7"/>
  <c r="V525" i="7"/>
  <c r="V536" i="7"/>
  <c r="V534" i="7"/>
  <c r="V532" i="7"/>
  <c r="V535" i="7"/>
  <c r="V533" i="7"/>
  <c r="V20" i="7"/>
  <c r="V18" i="7"/>
  <c r="V16" i="7"/>
  <c r="V19" i="7"/>
  <c r="V17" i="7"/>
  <c r="V15" i="7"/>
  <c r="BL21" i="7"/>
  <c r="W21" i="7" s="1"/>
  <c r="BN21" i="7"/>
  <c r="BO21" i="7" s="1"/>
  <c r="BL27" i="7" l="1"/>
  <c r="W27" i="7" s="1"/>
  <c r="BN27" i="7"/>
  <c r="BO27" i="7" s="1"/>
  <c r="BL25" i="7"/>
  <c r="W25" i="7" s="1"/>
  <c r="BN25" i="7"/>
  <c r="BO25" i="7" s="1"/>
  <c r="BL23" i="7"/>
  <c r="W23" i="7" s="1"/>
  <c r="BN23" i="7"/>
  <c r="BO23" i="7" s="1"/>
  <c r="BL26" i="7"/>
  <c r="W26" i="7" s="1"/>
  <c r="BN26" i="7"/>
  <c r="BO26" i="7" s="1"/>
  <c r="BL24" i="7"/>
  <c r="W24" i="7" s="1"/>
  <c r="BN24" i="7"/>
  <c r="BO24" i="7" s="1"/>
  <c r="BN496" i="7"/>
  <c r="BO496" i="7" s="1"/>
  <c r="BL496" i="7"/>
  <c r="W496" i="7" s="1"/>
  <c r="BN495" i="7"/>
  <c r="BO495" i="7" s="1"/>
  <c r="BL495" i="7"/>
  <c r="W495" i="7" s="1"/>
  <c r="BN498" i="7"/>
  <c r="BO498" i="7" s="1"/>
  <c r="BL498" i="7"/>
  <c r="W498" i="7" s="1"/>
  <c r="BN497" i="7"/>
  <c r="BO497" i="7" s="1"/>
  <c r="BL497" i="7"/>
  <c r="W497" i="7" s="1"/>
  <c r="BN176" i="7"/>
  <c r="BO176" i="7" s="1"/>
  <c r="BL176" i="7"/>
  <c r="W176" i="7" s="1"/>
  <c r="BN180" i="7"/>
  <c r="BO180" i="7" s="1"/>
  <c r="BL180" i="7"/>
  <c r="W180" i="7" s="1"/>
  <c r="BN184" i="7"/>
  <c r="BO184" i="7" s="1"/>
  <c r="BL184" i="7"/>
  <c r="W184" i="7" s="1"/>
  <c r="BN175" i="7"/>
  <c r="BO175" i="7" s="1"/>
  <c r="BL175" i="7"/>
  <c r="W175" i="7" s="1"/>
  <c r="BN179" i="7"/>
  <c r="BO179" i="7" s="1"/>
  <c r="BL179" i="7"/>
  <c r="W179" i="7" s="1"/>
  <c r="BN183" i="7"/>
  <c r="BO183" i="7" s="1"/>
  <c r="BL183" i="7"/>
  <c r="W183" i="7" s="1"/>
  <c r="BN187" i="7"/>
  <c r="BO187" i="7" s="1"/>
  <c r="BL187" i="7"/>
  <c r="W187" i="7" s="1"/>
  <c r="BN168" i="7"/>
  <c r="BO168" i="7" s="1"/>
  <c r="BL168" i="7"/>
  <c r="W168" i="7" s="1"/>
  <c r="BN169" i="7"/>
  <c r="BO169" i="7" s="1"/>
  <c r="BL169" i="7"/>
  <c r="W169" i="7" s="1"/>
  <c r="BN172" i="7"/>
  <c r="BO172" i="7" s="1"/>
  <c r="BL172" i="7"/>
  <c r="W172" i="7" s="1"/>
  <c r="BN173" i="7"/>
  <c r="BO173" i="7" s="1"/>
  <c r="BL173" i="7"/>
  <c r="W173" i="7" s="1"/>
  <c r="BN178" i="7"/>
  <c r="BO178" i="7" s="1"/>
  <c r="BL178" i="7"/>
  <c r="W178" i="7" s="1"/>
  <c r="BN182" i="7"/>
  <c r="BO182" i="7" s="1"/>
  <c r="BL182" i="7"/>
  <c r="W182" i="7" s="1"/>
  <c r="BN186" i="7"/>
  <c r="BO186" i="7" s="1"/>
  <c r="BL186" i="7"/>
  <c r="W186" i="7" s="1"/>
  <c r="BN177" i="7"/>
  <c r="BO177" i="7" s="1"/>
  <c r="BL177" i="7"/>
  <c r="W177" i="7" s="1"/>
  <c r="BN181" i="7"/>
  <c r="BO181" i="7" s="1"/>
  <c r="BL181" i="7"/>
  <c r="W181" i="7" s="1"/>
  <c r="BN185" i="7"/>
  <c r="BO185" i="7" s="1"/>
  <c r="BL185" i="7"/>
  <c r="W185" i="7" s="1"/>
  <c r="BN166" i="7"/>
  <c r="BO166" i="7" s="1"/>
  <c r="BL166" i="7"/>
  <c r="W166" i="7" s="1"/>
  <c r="BN167" i="7"/>
  <c r="BO167" i="7" s="1"/>
  <c r="BL167" i="7"/>
  <c r="W167" i="7" s="1"/>
  <c r="BN171" i="7"/>
  <c r="BO171" i="7" s="1"/>
  <c r="BL171" i="7"/>
  <c r="W171" i="7" s="1"/>
  <c r="BN237" i="7"/>
  <c r="BO237" i="7" s="1"/>
  <c r="BL237" i="7"/>
  <c r="W237" i="7" s="1"/>
  <c r="BN236" i="7"/>
  <c r="BO236" i="7" s="1"/>
  <c r="BL236" i="7"/>
  <c r="W236" i="7" s="1"/>
  <c r="BN240" i="7"/>
  <c r="BO240" i="7" s="1"/>
  <c r="BL240" i="7"/>
  <c r="W240" i="7" s="1"/>
  <c r="BL225" i="7"/>
  <c r="W225" i="7" s="1"/>
  <c r="BN225" i="7"/>
  <c r="BO225" i="7" s="1"/>
  <c r="BL220" i="7"/>
  <c r="W220" i="7" s="1"/>
  <c r="BN220" i="7"/>
  <c r="BO220" i="7" s="1"/>
  <c r="BL224" i="7"/>
  <c r="W224" i="7" s="1"/>
  <c r="BN224" i="7"/>
  <c r="BO224" i="7" s="1"/>
  <c r="BL228" i="7"/>
  <c r="W228" i="7" s="1"/>
  <c r="BN228" i="7"/>
  <c r="BO228" i="7" s="1"/>
  <c r="BN257" i="7"/>
  <c r="BO257" i="7" s="1"/>
  <c r="BL257" i="7"/>
  <c r="W257" i="7" s="1"/>
  <c r="BN261" i="7"/>
  <c r="BO261" i="7" s="1"/>
  <c r="BL261" i="7"/>
  <c r="W261" i="7" s="1"/>
  <c r="BN258" i="7"/>
  <c r="BO258" i="7" s="1"/>
  <c r="BL258" i="7"/>
  <c r="W258" i="7" s="1"/>
  <c r="BN243" i="7"/>
  <c r="BO243" i="7" s="1"/>
  <c r="BL243" i="7"/>
  <c r="W243" i="7" s="1"/>
  <c r="BN247" i="7"/>
  <c r="BO247" i="7" s="1"/>
  <c r="BL247" i="7"/>
  <c r="W247" i="7" s="1"/>
  <c r="BN244" i="7"/>
  <c r="BO244" i="7" s="1"/>
  <c r="BL244" i="7"/>
  <c r="W244" i="7" s="1"/>
  <c r="BN231" i="7"/>
  <c r="BO231" i="7" s="1"/>
  <c r="BL231" i="7"/>
  <c r="W231" i="7" s="1"/>
  <c r="BN232" i="7"/>
  <c r="BO232" i="7" s="1"/>
  <c r="BL232" i="7"/>
  <c r="W232" i="7" s="1"/>
  <c r="BN216" i="7"/>
  <c r="BO216" i="7" s="1"/>
  <c r="BL216" i="7"/>
  <c r="W216" i="7" s="1"/>
  <c r="V253" i="7"/>
  <c r="BN252" i="7"/>
  <c r="BO252" i="7" s="1"/>
  <c r="BL252" i="7"/>
  <c r="W252" i="7" s="1"/>
  <c r="BN235" i="7"/>
  <c r="BO235" i="7" s="1"/>
  <c r="BL235" i="7"/>
  <c r="W235" i="7" s="1"/>
  <c r="BN239" i="7"/>
  <c r="BO239" i="7" s="1"/>
  <c r="BL239" i="7"/>
  <c r="W239" i="7" s="1"/>
  <c r="BN238" i="7"/>
  <c r="BO238" i="7" s="1"/>
  <c r="BL238" i="7"/>
  <c r="W238" i="7" s="1"/>
  <c r="BL221" i="7"/>
  <c r="W221" i="7" s="1"/>
  <c r="BN221" i="7"/>
  <c r="BO221" i="7" s="1"/>
  <c r="BL229" i="7"/>
  <c r="W229" i="7" s="1"/>
  <c r="BN229" i="7"/>
  <c r="BO229" i="7" s="1"/>
  <c r="BL222" i="7"/>
  <c r="W222" i="7" s="1"/>
  <c r="BN222" i="7"/>
  <c r="BO222" i="7" s="1"/>
  <c r="BL226" i="7"/>
  <c r="W226" i="7" s="1"/>
  <c r="BN226" i="7"/>
  <c r="BO226" i="7" s="1"/>
  <c r="BN259" i="7"/>
  <c r="BO259" i="7" s="1"/>
  <c r="BL259" i="7"/>
  <c r="W259" i="7" s="1"/>
  <c r="BN256" i="7"/>
  <c r="BO256" i="7" s="1"/>
  <c r="BL256" i="7"/>
  <c r="W256" i="7" s="1"/>
  <c r="BN260" i="7"/>
  <c r="BO260" i="7" s="1"/>
  <c r="BL260" i="7"/>
  <c r="W260" i="7" s="1"/>
  <c r="BN245" i="7"/>
  <c r="BO245" i="7" s="1"/>
  <c r="BL245" i="7"/>
  <c r="W245" i="7" s="1"/>
  <c r="BN242" i="7"/>
  <c r="BO242" i="7" s="1"/>
  <c r="BL242" i="7"/>
  <c r="W242" i="7" s="1"/>
  <c r="BN246" i="7"/>
  <c r="BO246" i="7" s="1"/>
  <c r="BL246" i="7"/>
  <c r="W246" i="7" s="1"/>
  <c r="BN233" i="7"/>
  <c r="BO233" i="7" s="1"/>
  <c r="BL233" i="7"/>
  <c r="W233" i="7" s="1"/>
  <c r="BN217" i="7"/>
  <c r="BO217" i="7" s="1"/>
  <c r="BL217" i="7"/>
  <c r="W217" i="7" s="1"/>
  <c r="BN215" i="7"/>
  <c r="BO215" i="7" s="1"/>
  <c r="BL215" i="7"/>
  <c r="W215" i="7" s="1"/>
  <c r="BL296" i="7"/>
  <c r="W296" i="7" s="1"/>
  <c r="BN296" i="7"/>
  <c r="BO296" i="7" s="1"/>
  <c r="BL297" i="7"/>
  <c r="W297" i="7" s="1"/>
  <c r="BN297" i="7"/>
  <c r="BO297" i="7" s="1"/>
  <c r="BL298" i="7"/>
  <c r="W298" i="7" s="1"/>
  <c r="BN298" i="7"/>
  <c r="BO298" i="7" s="1"/>
  <c r="BN306" i="7"/>
  <c r="BO306" i="7" s="1"/>
  <c r="BL306" i="7"/>
  <c r="W306" i="7" s="1"/>
  <c r="BN305" i="7"/>
  <c r="BO305" i="7" s="1"/>
  <c r="BL305" i="7"/>
  <c r="W305" i="7" s="1"/>
  <c r="BN310" i="7"/>
  <c r="BO310" i="7" s="1"/>
  <c r="BL310" i="7"/>
  <c r="W310" i="7" s="1"/>
  <c r="BN309" i="7"/>
  <c r="BO309" i="7" s="1"/>
  <c r="BL309" i="7"/>
  <c r="W309" i="7" s="1"/>
  <c r="BN313" i="7"/>
  <c r="BO313" i="7" s="1"/>
  <c r="BL313" i="7"/>
  <c r="W313" i="7" s="1"/>
  <c r="BN304" i="7"/>
  <c r="BO304" i="7" s="1"/>
  <c r="BL304" i="7"/>
  <c r="W304" i="7" s="1"/>
  <c r="BN303" i="7"/>
  <c r="BO303" i="7" s="1"/>
  <c r="BL303" i="7"/>
  <c r="W303" i="7" s="1"/>
  <c r="BN307" i="7"/>
  <c r="BO307" i="7" s="1"/>
  <c r="BL307" i="7"/>
  <c r="W307" i="7" s="1"/>
  <c r="BN312" i="7"/>
  <c r="BO312" i="7" s="1"/>
  <c r="BL312" i="7"/>
  <c r="W312" i="7" s="1"/>
  <c r="BN311" i="7"/>
  <c r="BO311" i="7" s="1"/>
  <c r="BL311" i="7"/>
  <c r="W311" i="7" s="1"/>
  <c r="BN322" i="7"/>
  <c r="BO322" i="7" s="1"/>
  <c r="BL322" i="7"/>
  <c r="W322" i="7" s="1"/>
  <c r="BN320" i="7"/>
  <c r="BO320" i="7" s="1"/>
  <c r="BL320" i="7"/>
  <c r="W320" i="7" s="1"/>
  <c r="BN321" i="7"/>
  <c r="BO321" i="7" s="1"/>
  <c r="BL321" i="7"/>
  <c r="W321" i="7" s="1"/>
  <c r="BN468" i="7"/>
  <c r="BO468" i="7" s="1"/>
  <c r="BL468" i="7"/>
  <c r="W468" i="7" s="1"/>
  <c r="BN472" i="7"/>
  <c r="BO472" i="7" s="1"/>
  <c r="BL472" i="7"/>
  <c r="W472" i="7" s="1"/>
  <c r="BN473" i="7"/>
  <c r="BO473" i="7" s="1"/>
  <c r="BL473" i="7"/>
  <c r="W473" i="7" s="1"/>
  <c r="BN469" i="7"/>
  <c r="BO469" i="7" s="1"/>
  <c r="BL469" i="7"/>
  <c r="W469" i="7" s="1"/>
  <c r="BN471" i="7"/>
  <c r="BO471" i="7" s="1"/>
  <c r="BL471" i="7"/>
  <c r="W471" i="7" s="1"/>
  <c r="BN488" i="7"/>
  <c r="BO488" i="7" s="1"/>
  <c r="BL488" i="7"/>
  <c r="W488" i="7" s="1"/>
  <c r="BN492" i="7"/>
  <c r="BO492" i="7" s="1"/>
  <c r="BL492" i="7"/>
  <c r="W492" i="7" s="1"/>
  <c r="BN489" i="7"/>
  <c r="BO489" i="7" s="1"/>
  <c r="BL489" i="7"/>
  <c r="W489" i="7" s="1"/>
  <c r="BN490" i="7"/>
  <c r="BO490" i="7" s="1"/>
  <c r="BL490" i="7"/>
  <c r="W490" i="7" s="1"/>
  <c r="BN487" i="7"/>
  <c r="BO487" i="7" s="1"/>
  <c r="BL487" i="7"/>
  <c r="W487" i="7" s="1"/>
  <c r="BN491" i="7"/>
  <c r="BO491" i="7" s="1"/>
  <c r="BL491" i="7"/>
  <c r="W491" i="7" s="1"/>
  <c r="BN533" i="7"/>
  <c r="BO533" i="7" s="1"/>
  <c r="BL533" i="7"/>
  <c r="W533" i="7" s="1"/>
  <c r="BN532" i="7"/>
  <c r="BO532" i="7" s="1"/>
  <c r="BL532" i="7"/>
  <c r="W532" i="7" s="1"/>
  <c r="BN536" i="7"/>
  <c r="BO536" i="7" s="1"/>
  <c r="BL536" i="7"/>
  <c r="W536" i="7" s="1"/>
  <c r="BN526" i="7"/>
  <c r="BO526" i="7" s="1"/>
  <c r="BL526" i="7"/>
  <c r="W526" i="7" s="1"/>
  <c r="BN538" i="7"/>
  <c r="BO538" i="7" s="1"/>
  <c r="BL538" i="7"/>
  <c r="W538" i="7" s="1"/>
  <c r="BN529" i="7"/>
  <c r="BO529" i="7" s="1"/>
  <c r="BL529" i="7"/>
  <c r="W529" i="7" s="1"/>
  <c r="BN530" i="7"/>
  <c r="BO530" i="7" s="1"/>
  <c r="BL530" i="7"/>
  <c r="W530" i="7" s="1"/>
  <c r="BN535" i="7"/>
  <c r="BO535" i="7" s="1"/>
  <c r="BL535" i="7"/>
  <c r="W535" i="7" s="1"/>
  <c r="BN534" i="7"/>
  <c r="BO534" i="7" s="1"/>
  <c r="BL534" i="7"/>
  <c r="W534" i="7" s="1"/>
  <c r="BN525" i="7"/>
  <c r="BO525" i="7" s="1"/>
  <c r="BL525" i="7"/>
  <c r="W525" i="7" s="1"/>
  <c r="BN539" i="7"/>
  <c r="BO539" i="7" s="1"/>
  <c r="BL539" i="7"/>
  <c r="W539" i="7" s="1"/>
  <c r="BN540" i="7"/>
  <c r="BO540" i="7" s="1"/>
  <c r="BL540" i="7"/>
  <c r="W540" i="7" s="1"/>
  <c r="BN528" i="7"/>
  <c r="BO528" i="7" s="1"/>
  <c r="BL528" i="7"/>
  <c r="W528" i="7" s="1"/>
  <c r="BL15" i="7"/>
  <c r="W15" i="7" s="1"/>
  <c r="BN15" i="7"/>
  <c r="BO15" i="7" s="1"/>
  <c r="BL19" i="7"/>
  <c r="W19" i="7" s="1"/>
  <c r="BN19" i="7"/>
  <c r="BO19" i="7" s="1"/>
  <c r="BL18" i="7"/>
  <c r="W18" i="7" s="1"/>
  <c r="BN18" i="7"/>
  <c r="BO18" i="7" s="1"/>
  <c r="BL17" i="7"/>
  <c r="W17" i="7" s="1"/>
  <c r="BN17" i="7"/>
  <c r="BO17" i="7" s="1"/>
  <c r="BL16" i="7"/>
  <c r="W16" i="7" s="1"/>
  <c r="BN16" i="7"/>
  <c r="BO16" i="7" s="1"/>
  <c r="BL20" i="7"/>
  <c r="W20" i="7" s="1"/>
  <c r="BN20" i="7"/>
  <c r="BO20" i="7" s="1"/>
  <c r="V254" i="7" l="1"/>
  <c r="BN253" i="7"/>
  <c r="BO253" i="7" s="1"/>
  <c r="BL253" i="7"/>
  <c r="W253" i="7" s="1"/>
  <c r="BN254" i="7" l="1"/>
  <c r="BO254" i="7" s="1"/>
  <c r="BL254" i="7"/>
  <c r="W254" i="7" s="1"/>
  <c r="D87" i="3" l="1"/>
  <c r="D86" i="3"/>
  <c r="D89" i="3" l="1"/>
  <c r="D88" i="3"/>
  <c r="I93" i="3" s="1"/>
  <c r="V341" i="7"/>
  <c r="V345" i="7"/>
  <c r="V340" i="7"/>
  <c r="V344" i="7"/>
  <c r="V348" i="7"/>
  <c r="V343" i="7"/>
  <c r="V347" i="7"/>
  <c r="V342" i="7"/>
  <c r="V346" i="7"/>
  <c r="V339" i="7"/>
  <c r="V371" i="7"/>
  <c r="V375" i="7"/>
  <c r="V379" i="7"/>
  <c r="V381" i="7"/>
  <c r="V372" i="7"/>
  <c r="V376" i="7"/>
  <c r="V373" i="7"/>
  <c r="V377" i="7"/>
  <c r="V374" i="7"/>
  <c r="V378" i="7"/>
  <c r="V380" i="7"/>
  <c r="V382" i="7"/>
  <c r="V370" i="7"/>
  <c r="V417" i="7"/>
  <c r="V413" i="7"/>
  <c r="V418" i="7"/>
  <c r="V414" i="7"/>
  <c r="V415" i="7"/>
  <c r="V411" i="7"/>
  <c r="V416" i="7"/>
  <c r="V412" i="7"/>
  <c r="I91" i="3" l="1"/>
  <c r="V51" i="7" s="1"/>
  <c r="V74" i="7"/>
  <c r="V73" i="7"/>
  <c r="BN73" i="7" s="1"/>
  <c r="V72" i="7"/>
  <c r="V406" i="7"/>
  <c r="V405" i="7"/>
  <c r="V409" i="7"/>
  <c r="V408" i="7"/>
  <c r="V407" i="7"/>
  <c r="V404" i="7"/>
  <c r="BL416" i="7"/>
  <c r="W416" i="7" s="1"/>
  <c r="BN416" i="7"/>
  <c r="BO416" i="7" s="1"/>
  <c r="BL415" i="7"/>
  <c r="W415" i="7" s="1"/>
  <c r="BN415" i="7"/>
  <c r="BO415" i="7" s="1"/>
  <c r="BL418" i="7"/>
  <c r="W418" i="7" s="1"/>
  <c r="BN418" i="7"/>
  <c r="BO418" i="7" s="1"/>
  <c r="BL417" i="7"/>
  <c r="W417" i="7" s="1"/>
  <c r="BN417" i="7"/>
  <c r="BO417" i="7" s="1"/>
  <c r="BN382" i="7"/>
  <c r="BO382" i="7" s="1"/>
  <c r="BL382" i="7"/>
  <c r="W382" i="7" s="1"/>
  <c r="BN378" i="7"/>
  <c r="BO378" i="7" s="1"/>
  <c r="BL378" i="7"/>
  <c r="W378" i="7" s="1"/>
  <c r="BL377" i="7"/>
  <c r="W377" i="7" s="1"/>
  <c r="BN377" i="7"/>
  <c r="BO377" i="7" s="1"/>
  <c r="BL376" i="7"/>
  <c r="W376" i="7" s="1"/>
  <c r="BN376" i="7"/>
  <c r="BO376" i="7" s="1"/>
  <c r="BN381" i="7"/>
  <c r="BO381" i="7" s="1"/>
  <c r="BL381" i="7"/>
  <c r="W381" i="7" s="1"/>
  <c r="BL375" i="7"/>
  <c r="W375" i="7" s="1"/>
  <c r="BN375" i="7"/>
  <c r="BO375" i="7" s="1"/>
  <c r="BL339" i="7"/>
  <c r="W339" i="7" s="1"/>
  <c r="BN339" i="7"/>
  <c r="BO339" i="7" s="1"/>
  <c r="BL342" i="7"/>
  <c r="W342" i="7" s="1"/>
  <c r="BN342" i="7"/>
  <c r="BO342" i="7" s="1"/>
  <c r="BL343" i="7"/>
  <c r="W343" i="7" s="1"/>
  <c r="BN343" i="7"/>
  <c r="BO343" i="7" s="1"/>
  <c r="BL344" i="7"/>
  <c r="W344" i="7" s="1"/>
  <c r="BN344" i="7"/>
  <c r="BO344" i="7" s="1"/>
  <c r="BL345" i="7"/>
  <c r="W345" i="7" s="1"/>
  <c r="BN345" i="7"/>
  <c r="BO345" i="7" s="1"/>
  <c r="BL412" i="7"/>
  <c r="W412" i="7" s="1"/>
  <c r="BN412" i="7"/>
  <c r="BO412" i="7" s="1"/>
  <c r="BL411" i="7"/>
  <c r="W411" i="7" s="1"/>
  <c r="BN411" i="7"/>
  <c r="BO411" i="7" s="1"/>
  <c r="BL414" i="7"/>
  <c r="W414" i="7" s="1"/>
  <c r="BN414" i="7"/>
  <c r="BO414" i="7" s="1"/>
  <c r="BL413" i="7"/>
  <c r="W413" i="7" s="1"/>
  <c r="BN413" i="7"/>
  <c r="BO413" i="7" s="1"/>
  <c r="BL370" i="7"/>
  <c r="W370" i="7" s="1"/>
  <c r="BN370" i="7"/>
  <c r="BO370" i="7" s="1"/>
  <c r="BN380" i="7"/>
  <c r="BO380" i="7" s="1"/>
  <c r="BL380" i="7"/>
  <c r="W380" i="7" s="1"/>
  <c r="BL374" i="7"/>
  <c r="W374" i="7" s="1"/>
  <c r="BN374" i="7"/>
  <c r="BO374" i="7" s="1"/>
  <c r="BL373" i="7"/>
  <c r="W373" i="7" s="1"/>
  <c r="BN373" i="7"/>
  <c r="BO373" i="7" s="1"/>
  <c r="BL372" i="7"/>
  <c r="W372" i="7" s="1"/>
  <c r="BN372" i="7"/>
  <c r="BO372" i="7" s="1"/>
  <c r="BN379" i="7"/>
  <c r="BO379" i="7" s="1"/>
  <c r="BL379" i="7"/>
  <c r="W379" i="7" s="1"/>
  <c r="BL371" i="7"/>
  <c r="W371" i="7" s="1"/>
  <c r="BN371" i="7"/>
  <c r="BO371" i="7" s="1"/>
  <c r="BL346" i="7"/>
  <c r="W346" i="7" s="1"/>
  <c r="BN346" i="7"/>
  <c r="BO346" i="7" s="1"/>
  <c r="BL347" i="7"/>
  <c r="W347" i="7" s="1"/>
  <c r="BN347" i="7"/>
  <c r="BO347" i="7" s="1"/>
  <c r="BL348" i="7"/>
  <c r="W348" i="7" s="1"/>
  <c r="BN348" i="7"/>
  <c r="BO348" i="7" s="1"/>
  <c r="BL340" i="7"/>
  <c r="W340" i="7" s="1"/>
  <c r="BN340" i="7"/>
  <c r="BO340" i="7" s="1"/>
  <c r="BL341" i="7"/>
  <c r="W341" i="7" s="1"/>
  <c r="BN341" i="7"/>
  <c r="BO341" i="7" s="1"/>
  <c r="I94" i="3"/>
  <c r="V60" i="7" s="1"/>
  <c r="I92" i="3"/>
  <c r="I95" i="3"/>
  <c r="V57" i="7" l="1"/>
  <c r="BN57" i="7" s="1"/>
  <c r="BO57" i="7" s="1"/>
  <c r="V58" i="7"/>
  <c r="BN58" i="7" s="1"/>
  <c r="BO58" i="7" s="1"/>
  <c r="V49" i="7"/>
  <c r="BN49" i="7" s="1"/>
  <c r="BO49" i="7" s="1"/>
  <c r="V53" i="7"/>
  <c r="BN53" i="7" s="1"/>
  <c r="BO53" i="7" s="1"/>
  <c r="V56" i="7"/>
  <c r="BL56" i="7" s="1"/>
  <c r="W56" i="7" s="1"/>
  <c r="BN51" i="7"/>
  <c r="BO51" i="7" s="1"/>
  <c r="BO73" i="7"/>
  <c r="V54" i="7"/>
  <c r="V52" i="7"/>
  <c r="V50" i="7"/>
  <c r="V48" i="7"/>
  <c r="V55" i="7"/>
  <c r="BL55" i="7" s="1"/>
  <c r="W55" i="7" s="1"/>
  <c r="BN52" i="7"/>
  <c r="BL51" i="7"/>
  <c r="W51" i="7" s="1"/>
  <c r="BL73" i="7"/>
  <c r="W73" i="7" s="1"/>
  <c r="BL72" i="7"/>
  <c r="W72" i="7" s="1"/>
  <c r="BN74" i="7"/>
  <c r="BO74" i="7" s="1"/>
  <c r="BL58" i="7"/>
  <c r="W58" i="7" s="1"/>
  <c r="BN72" i="7"/>
  <c r="BO72" i="7" s="1"/>
  <c r="BL49" i="7"/>
  <c r="W49" i="7" s="1"/>
  <c r="BL74" i="7"/>
  <c r="W74" i="7" s="1"/>
  <c r="V79" i="7"/>
  <c r="V76" i="7"/>
  <c r="V78" i="7"/>
  <c r="V77" i="7"/>
  <c r="BL60" i="7"/>
  <c r="W60" i="7" s="1"/>
  <c r="BN60" i="7"/>
  <c r="BO60" i="7" s="1"/>
  <c r="BN404" i="7"/>
  <c r="BO404" i="7" s="1"/>
  <c r="BL404" i="7"/>
  <c r="W404" i="7" s="1"/>
  <c r="BN408" i="7"/>
  <c r="BO408" i="7" s="1"/>
  <c r="BL408" i="7"/>
  <c r="W408" i="7" s="1"/>
  <c r="BN405" i="7"/>
  <c r="BO405" i="7" s="1"/>
  <c r="BL405" i="7"/>
  <c r="W405" i="7" s="1"/>
  <c r="V70" i="7"/>
  <c r="V62" i="7"/>
  <c r="V65" i="7"/>
  <c r="V64" i="7"/>
  <c r="V69" i="7"/>
  <c r="V66" i="7"/>
  <c r="V63" i="7"/>
  <c r="V68" i="7"/>
  <c r="V67" i="7"/>
  <c r="BN407" i="7"/>
  <c r="BO407" i="7" s="1"/>
  <c r="BL407" i="7"/>
  <c r="W407" i="7" s="1"/>
  <c r="BN409" i="7"/>
  <c r="BO409" i="7" s="1"/>
  <c r="BL409" i="7"/>
  <c r="W409" i="7" s="1"/>
  <c r="BN406" i="7"/>
  <c r="BO406" i="7" s="1"/>
  <c r="BL406" i="7"/>
  <c r="W406" i="7" s="1"/>
  <c r="BL53" i="7" l="1"/>
  <c r="W53" i="7" s="1"/>
  <c r="BL57" i="7"/>
  <c r="W57" i="7" s="1"/>
  <c r="BN56" i="7"/>
  <c r="BO56" i="7" s="1"/>
  <c r="BN55" i="7"/>
  <c r="BO55" i="7" s="1"/>
  <c r="BL50" i="7"/>
  <c r="W50" i="7" s="1"/>
  <c r="BL54" i="7"/>
  <c r="W54" i="7" s="1"/>
  <c r="BN48" i="7"/>
  <c r="BO48" i="7" s="1"/>
  <c r="BL52" i="7"/>
  <c r="W52" i="7" s="1"/>
  <c r="BO52" i="7"/>
  <c r="BL48" i="7"/>
  <c r="W48" i="7" s="1"/>
  <c r="BN54" i="7"/>
  <c r="BO54" i="7" s="1"/>
  <c r="BN50" i="7"/>
  <c r="BO50" i="7" s="1"/>
  <c r="BL68" i="7"/>
  <c r="W68" i="7" s="1"/>
  <c r="BN68" i="7"/>
  <c r="BO68" i="7" s="1"/>
  <c r="BL66" i="7"/>
  <c r="W66" i="7" s="1"/>
  <c r="BN66" i="7"/>
  <c r="BO66" i="7" s="1"/>
  <c r="BL64" i="7"/>
  <c r="W64" i="7" s="1"/>
  <c r="BN64" i="7"/>
  <c r="BO64" i="7" s="1"/>
  <c r="BL62" i="7"/>
  <c r="W62" i="7" s="1"/>
  <c r="BN62" i="7"/>
  <c r="BO62" i="7" s="1"/>
  <c r="BL77" i="7"/>
  <c r="W77" i="7" s="1"/>
  <c r="BN77" i="7"/>
  <c r="BO77" i="7" s="1"/>
  <c r="BL76" i="7"/>
  <c r="W76" i="7" s="1"/>
  <c r="BN76" i="7"/>
  <c r="BO76" i="7" s="1"/>
  <c r="BL67" i="7"/>
  <c r="W67" i="7" s="1"/>
  <c r="BN67" i="7"/>
  <c r="BO67" i="7" s="1"/>
  <c r="BL63" i="7"/>
  <c r="W63" i="7" s="1"/>
  <c r="BN63" i="7"/>
  <c r="BO63" i="7" s="1"/>
  <c r="BL69" i="7"/>
  <c r="W69" i="7" s="1"/>
  <c r="BN69" i="7"/>
  <c r="BO69" i="7" s="1"/>
  <c r="BL65" i="7"/>
  <c r="W65" i="7" s="1"/>
  <c r="BN65" i="7"/>
  <c r="BO65" i="7" s="1"/>
  <c r="BL70" i="7"/>
  <c r="W70" i="7" s="1"/>
  <c r="BN70" i="7"/>
  <c r="BO70" i="7" s="1"/>
  <c r="BL78" i="7"/>
  <c r="W78" i="7" s="1"/>
  <c r="BN78" i="7"/>
  <c r="BO78" i="7" s="1"/>
  <c r="BL79" i="7"/>
  <c r="W79" i="7" s="1"/>
  <c r="BN79" i="7"/>
  <c r="BO79" i="7" s="1"/>
  <c r="BP54" i="7" l="1"/>
  <c r="BP48" i="7"/>
  <c r="BP341" i="7"/>
  <c r="BP348" i="7"/>
  <c r="BP346" i="7"/>
  <c r="BP372" i="7"/>
  <c r="BP374" i="7"/>
  <c r="BP381" i="7"/>
  <c r="BP382" i="7"/>
  <c r="BP380" i="7"/>
  <c r="BP344" i="7"/>
  <c r="BP342" i="7"/>
  <c r="O342" i="7" s="1"/>
  <c r="BP375" i="7"/>
  <c r="BP377" i="7"/>
  <c r="O377" i="7" s="1"/>
  <c r="BP340" i="7"/>
  <c r="BP347" i="7"/>
  <c r="O347" i="7" s="1"/>
  <c r="BP371" i="7"/>
  <c r="BP373" i="7"/>
  <c r="O373" i="7" s="1"/>
  <c r="BP370" i="7"/>
  <c r="BP378" i="7"/>
  <c r="O378" i="7" s="1"/>
  <c r="BP379" i="7"/>
  <c r="BP345" i="7"/>
  <c r="O345" i="7" s="1"/>
  <c r="BP343" i="7"/>
  <c r="BP339" i="7"/>
  <c r="O339" i="7" s="1"/>
  <c r="BP376" i="7"/>
  <c r="BP405" i="7"/>
  <c r="O405" i="7" s="1"/>
  <c r="BP404" i="7"/>
  <c r="BP53" i="7"/>
  <c r="BP406" i="7"/>
  <c r="BP39" i="7"/>
  <c r="BP42" i="7"/>
  <c r="BP304" i="7"/>
  <c r="BP246" i="7"/>
  <c r="BP191" i="7"/>
  <c r="BP192" i="7"/>
  <c r="BP264" i="7"/>
  <c r="BP272" i="7"/>
  <c r="BP189" i="7"/>
  <c r="O189" i="7" s="1"/>
  <c r="BP311" i="7"/>
  <c r="BP297" i="7"/>
  <c r="O297" i="7" s="1"/>
  <c r="BP306" i="7"/>
  <c r="BP414" i="7"/>
  <c r="BP86" i="7"/>
  <c r="BP510" i="7"/>
  <c r="BP103" i="7"/>
  <c r="BP207" i="7"/>
  <c r="O207" i="7" s="1"/>
  <c r="BP458" i="7"/>
  <c r="BP460" i="7"/>
  <c r="O460" i="7" s="1"/>
  <c r="BP127" i="7"/>
  <c r="BP107" i="7"/>
  <c r="O107" i="7" s="1"/>
  <c r="BP288" i="7"/>
  <c r="BP489" i="7"/>
  <c r="BP267" i="7"/>
  <c r="BP233" i="7"/>
  <c r="BP426" i="7"/>
  <c r="BP424" i="7"/>
  <c r="BP464" i="7"/>
  <c r="BP114" i="7"/>
  <c r="BP552" i="7"/>
  <c r="BP487" i="7"/>
  <c r="O487" i="7" s="1"/>
  <c r="BP266" i="7"/>
  <c r="BP172" i="7"/>
  <c r="O172" i="7" s="1"/>
  <c r="BP252" i="7"/>
  <c r="BP215" i="7"/>
  <c r="BP457" i="7"/>
  <c r="BP454" i="7"/>
  <c r="O454" i="7" s="1"/>
  <c r="BP97" i="7"/>
  <c r="BP560" i="7"/>
  <c r="O560" i="7" s="1"/>
  <c r="BP136" i="7"/>
  <c r="BP167" i="7"/>
  <c r="O167" i="7" s="1"/>
  <c r="BP201" i="7"/>
  <c r="BP447" i="7"/>
  <c r="BP469" i="7"/>
  <c r="BP140" i="7"/>
  <c r="O140" i="7" s="1"/>
  <c r="BP131" i="7"/>
  <c r="BP112" i="7"/>
  <c r="O112" i="7" s="1"/>
  <c r="BP492" i="7"/>
  <c r="BP509" i="7"/>
  <c r="O509" i="7" s="1"/>
  <c r="BP519" i="7"/>
  <c r="O519" i="7" s="1"/>
  <c r="BP208" i="7"/>
  <c r="O208" i="7" s="1"/>
  <c r="BP231" i="7"/>
  <c r="BP468" i="7"/>
  <c r="O468" i="7" s="1"/>
  <c r="BP430" i="7"/>
  <c r="O430" i="7" s="1"/>
  <c r="BP101" i="7"/>
  <c r="O101" i="7" s="1"/>
  <c r="BP548" i="7"/>
  <c r="O548" i="7" s="1"/>
  <c r="BP488" i="7"/>
  <c r="BP171" i="7"/>
  <c r="BP225" i="7"/>
  <c r="O225" i="7" s="1"/>
  <c r="BP224" i="7"/>
  <c r="BP100" i="7"/>
  <c r="BP449" i="7"/>
  <c r="O449" i="7" s="1"/>
  <c r="BP132" i="7"/>
  <c r="O132" i="7" s="1"/>
  <c r="BP568" i="7"/>
  <c r="BP294" i="7"/>
  <c r="O294" i="7" s="1"/>
  <c r="BP495" i="7"/>
  <c r="O495" i="7" s="1"/>
  <c r="BP521" i="7"/>
  <c r="O521" i="7" s="1"/>
  <c r="BP203" i="7"/>
  <c r="BP199" i="7"/>
  <c r="O199" i="7" s="1"/>
  <c r="BP443" i="7"/>
  <c r="BP459" i="7"/>
  <c r="BP96" i="7"/>
  <c r="O96" i="7" s="1"/>
  <c r="BP549" i="7"/>
  <c r="BP11" i="7"/>
  <c r="BP500" i="7"/>
  <c r="O500" i="7" s="1"/>
  <c r="BP528" i="7"/>
  <c r="O528" i="7" s="1"/>
  <c r="BP236" i="7"/>
  <c r="O236" i="7" s="1"/>
  <c r="BP421" i="7"/>
  <c r="BP453" i="7"/>
  <c r="O453" i="7" s="1"/>
  <c r="BP440" i="7"/>
  <c r="O440" i="7" s="1"/>
  <c r="BP102" i="7"/>
  <c r="O102" i="7" s="1"/>
  <c r="BP555" i="7"/>
  <c r="BP477" i="7"/>
  <c r="O477" i="7" s="1"/>
  <c r="BP526" i="7"/>
  <c r="BP169" i="7"/>
  <c r="BP247" i="7"/>
  <c r="O247" i="7" s="1"/>
  <c r="BP465" i="7"/>
  <c r="BP455" i="7"/>
  <c r="O455" i="7" s="1"/>
  <c r="BP106" i="7"/>
  <c r="O106" i="7" s="1"/>
  <c r="BP120" i="7"/>
  <c r="O120" i="7" s="1"/>
  <c r="BP559" i="7"/>
  <c r="O559" i="7" s="1"/>
  <c r="BP81" i="7"/>
  <c r="BP534" i="7"/>
  <c r="O534" i="7" s="1"/>
  <c r="BP235" i="7"/>
  <c r="BP228" i="7"/>
  <c r="O228" i="7" s="1"/>
  <c r="BP141" i="7"/>
  <c r="BP432" i="7"/>
  <c r="O432" i="7" s="1"/>
  <c r="BP125" i="7"/>
  <c r="BP545" i="7"/>
  <c r="O545" i="7" s="1"/>
  <c r="BP490" i="7"/>
  <c r="BP532" i="7"/>
  <c r="BP166" i="7"/>
  <c r="O166" i="7" s="1"/>
  <c r="BP239" i="7"/>
  <c r="BP89" i="7"/>
  <c r="BP116" i="7"/>
  <c r="O116" i="7" s="1"/>
  <c r="BP133" i="7"/>
  <c r="BP121" i="7"/>
  <c r="O121" i="7" s="1"/>
  <c r="BP557" i="7"/>
  <c r="O557" i="7" s="1"/>
  <c r="BP85" i="7"/>
  <c r="O85" i="7" s="1"/>
  <c r="BP522" i="7"/>
  <c r="BP209" i="7"/>
  <c r="O209" i="7" s="1"/>
  <c r="BP444" i="7"/>
  <c r="BP433" i="7"/>
  <c r="BP159" i="7"/>
  <c r="O159" i="7" s="1"/>
  <c r="BP126" i="7"/>
  <c r="BP296" i="7"/>
  <c r="BP496" i="7"/>
  <c r="BP538" i="7"/>
  <c r="O538" i="7" s="1"/>
  <c r="BP205" i="7"/>
  <c r="O205" i="7" s="1"/>
  <c r="BP259" i="7"/>
  <c r="O259" i="7" s="1"/>
  <c r="BP439" i="7"/>
  <c r="BP452" i="7"/>
  <c r="BP92" i="7"/>
  <c r="O92" i="7" s="1"/>
  <c r="BP564" i="7"/>
  <c r="O564" i="7" s="1"/>
  <c r="BP291" i="7"/>
  <c r="O291" i="7" s="1"/>
  <c r="BP501" i="7"/>
  <c r="O501" i="7" s="1"/>
  <c r="BP536" i="7"/>
  <c r="O536" i="7" s="1"/>
  <c r="BP220" i="7"/>
  <c r="O220" i="7" s="1"/>
  <c r="BP441" i="7"/>
  <c r="O441" i="7" s="1"/>
  <c r="BP431" i="7"/>
  <c r="O431" i="7" s="1"/>
  <c r="BP109" i="7"/>
  <c r="BP130" i="7"/>
  <c r="O130" i="7" s="1"/>
  <c r="BP561" i="7"/>
  <c r="O561" i="7" s="1"/>
  <c r="BP480" i="7"/>
  <c r="O480" i="7" s="1"/>
  <c r="BP533" i="7"/>
  <c r="BP516" i="7"/>
  <c r="O516" i="7" s="1"/>
  <c r="BP226" i="7"/>
  <c r="O226" i="7" s="1"/>
  <c r="BP437" i="7"/>
  <c r="BP144" i="7"/>
  <c r="O144" i="7" s="1"/>
  <c r="BP95" i="7"/>
  <c r="O95" i="7" s="1"/>
  <c r="BP115" i="7"/>
  <c r="O115" i="7" s="1"/>
  <c r="BP556" i="7"/>
  <c r="O556" i="7" s="1"/>
  <c r="BP478" i="7"/>
  <c r="O478" i="7" s="1"/>
  <c r="BP508" i="7"/>
  <c r="BP245" i="7"/>
  <c r="O245" i="7" s="1"/>
  <c r="BP254" i="7"/>
  <c r="BP472" i="7"/>
  <c r="O472" i="7" s="1"/>
  <c r="BP99" i="7"/>
  <c r="BP119" i="7"/>
  <c r="O119" i="7" s="1"/>
  <c r="BP547" i="7"/>
  <c r="O547" i="7" s="1"/>
  <c r="BP321" i="7"/>
  <c r="O321" i="7" s="1"/>
  <c r="BP7" i="7"/>
  <c r="BP322" i="7"/>
  <c r="O322" i="7" s="1"/>
  <c r="BP418" i="7"/>
  <c r="O418" i="7" s="1"/>
  <c r="BP411" i="7"/>
  <c r="O411" i="7" s="1"/>
  <c r="BP412" i="7"/>
  <c r="BP415" i="7"/>
  <c r="O415" i="7" s="1"/>
  <c r="BP313" i="7"/>
  <c r="BP309" i="7"/>
  <c r="O309" i="7" s="1"/>
  <c r="BP60" i="7"/>
  <c r="BP57" i="7"/>
  <c r="BP51" i="7"/>
  <c r="BP217" i="7"/>
  <c r="O217" i="7" s="1"/>
  <c r="BP232" i="7"/>
  <c r="O232" i="7" s="1"/>
  <c r="BP145" i="7"/>
  <c r="O145" i="7" s="1"/>
  <c r="BP155" i="7"/>
  <c r="O155" i="7" s="1"/>
  <c r="BP422" i="7"/>
  <c r="O422" i="7" s="1"/>
  <c r="BP113" i="7"/>
  <c r="BP554" i="7"/>
  <c r="O554" i="7" s="1"/>
  <c r="BP320" i="7"/>
  <c r="O320" i="7" s="1"/>
  <c r="BP316" i="7"/>
  <c r="O316" i="7" s="1"/>
  <c r="BP318" i="7"/>
  <c r="BP417" i="7"/>
  <c r="O417" i="7" s="1"/>
  <c r="BP413" i="7"/>
  <c r="O413" i="7" s="1"/>
  <c r="BP416" i="7"/>
  <c r="O416" i="7" s="1"/>
  <c r="BP301" i="7"/>
  <c r="BP305" i="7"/>
  <c r="O305" i="7" s="1"/>
  <c r="BP407" i="7"/>
  <c r="O407" i="7" s="1"/>
  <c r="BP58" i="7"/>
  <c r="O58" i="7" s="1"/>
  <c r="BP74" i="7"/>
  <c r="BP73" i="7"/>
  <c r="O73" i="7" s="1"/>
  <c r="BP408" i="7"/>
  <c r="BP56" i="7"/>
  <c r="O56" i="7" s="1"/>
  <c r="BP49" i="7"/>
  <c r="BP409" i="7"/>
  <c r="BP256" i="7"/>
  <c r="BP307" i="7"/>
  <c r="O307" i="7" s="1"/>
  <c r="BP190" i="7"/>
  <c r="O190" i="7" s="1"/>
  <c r="BP277" i="7"/>
  <c r="O277" i="7" s="1"/>
  <c r="BP310" i="7"/>
  <c r="O310" i="7" s="1"/>
  <c r="BP289" i="7"/>
  <c r="O289" i="7" s="1"/>
  <c r="BP293" i="7"/>
  <c r="O293" i="7" s="1"/>
  <c r="BP24" i="7"/>
  <c r="O24" i="7" s="1"/>
  <c r="BP303" i="7"/>
  <c r="O303" i="7" s="1"/>
  <c r="BP285" i="7"/>
  <c r="O285" i="7" s="1"/>
  <c r="BP260" i="7"/>
  <c r="BP312" i="7"/>
  <c r="O312" i="7" s="1"/>
  <c r="BP137" i="7"/>
  <c r="BP518" i="7"/>
  <c r="O518" i="7" s="1"/>
  <c r="BP535" i="7"/>
  <c r="O535" i="7" s="1"/>
  <c r="BP258" i="7"/>
  <c r="O258" i="7" s="1"/>
  <c r="BP450" i="7"/>
  <c r="O450" i="7" s="1"/>
  <c r="BP152" i="7"/>
  <c r="O152" i="7" s="1"/>
  <c r="BP161" i="7"/>
  <c r="BP123" i="7"/>
  <c r="BP124" i="7"/>
  <c r="O124" i="7" s="1"/>
  <c r="BP9" i="7"/>
  <c r="O9" i="7" s="1"/>
  <c r="BP168" i="7"/>
  <c r="BP530" i="7"/>
  <c r="O530" i="7" s="1"/>
  <c r="BP206" i="7"/>
  <c r="O206" i="7" s="1"/>
  <c r="BP434" i="7"/>
  <c r="O434" i="7" s="1"/>
  <c r="BP471" i="7"/>
  <c r="BP110" i="7"/>
  <c r="O110" i="7" s="1"/>
  <c r="BP563" i="7"/>
  <c r="O563" i="7" s="1"/>
  <c r="BP33" i="7"/>
  <c r="BP87" i="7"/>
  <c r="BP540" i="7"/>
  <c r="O540" i="7" s="1"/>
  <c r="BP211" i="7"/>
  <c r="O211" i="7" s="1"/>
  <c r="BP257" i="7"/>
  <c r="O257" i="7" s="1"/>
  <c r="BP463" i="7"/>
  <c r="BP473" i="7"/>
  <c r="O473" i="7" s="1"/>
  <c r="BP93" i="7"/>
  <c r="BP565" i="7"/>
  <c r="O565" i="7" s="1"/>
  <c r="BP275" i="7"/>
  <c r="O275" i="7" s="1"/>
  <c r="BP497" i="7"/>
  <c r="O497" i="7" s="1"/>
  <c r="BP238" i="7"/>
  <c r="O238" i="7" s="1"/>
  <c r="BP244" i="7"/>
  <c r="BP451" i="7"/>
  <c r="O451" i="7" s="1"/>
  <c r="BP271" i="7"/>
  <c r="BP128" i="7"/>
  <c r="O128" i="7" s="1"/>
  <c r="BP134" i="7"/>
  <c r="O134" i="7" s="1"/>
  <c r="BP286" i="7"/>
  <c r="O286" i="7" s="1"/>
  <c r="BP481" i="7"/>
  <c r="O481" i="7" s="1"/>
  <c r="BP517" i="7"/>
  <c r="BP200" i="7"/>
  <c r="O200" i="7" s="1"/>
  <c r="BP212" i="7"/>
  <c r="O212" i="7" s="1"/>
  <c r="BP146" i="7"/>
  <c r="BP270" i="7"/>
  <c r="O270" i="7" s="1"/>
  <c r="BP438" i="7"/>
  <c r="O438" i="7" s="1"/>
  <c r="BP90" i="7"/>
  <c r="O90" i="7" s="1"/>
  <c r="BP553" i="7"/>
  <c r="BP84" i="7"/>
  <c r="O84" i="7" s="1"/>
  <c r="BP265" i="7"/>
  <c r="O265" i="7" s="1"/>
  <c r="BP240" i="7"/>
  <c r="O240" i="7" s="1"/>
  <c r="BP423" i="7"/>
  <c r="O423" i="7" s="1"/>
  <c r="BP466" i="7"/>
  <c r="O466" i="7" s="1"/>
  <c r="BP151" i="7"/>
  <c r="O151" i="7" s="1"/>
  <c r="BP105" i="7"/>
  <c r="O105" i="7" s="1"/>
  <c r="BP558" i="7"/>
  <c r="BP479" i="7"/>
  <c r="O479" i="7" s="1"/>
  <c r="BP525" i="7"/>
  <c r="O525" i="7" s="1"/>
  <c r="BP514" i="7"/>
  <c r="O514" i="7" s="1"/>
  <c r="BP229" i="7"/>
  <c r="BP461" i="7"/>
  <c r="O461" i="7" s="1"/>
  <c r="BP442" i="7"/>
  <c r="O442" i="7" s="1"/>
  <c r="BP456" i="7"/>
  <c r="O456" i="7" s="1"/>
  <c r="BP91" i="7"/>
  <c r="O91" i="7" s="1"/>
  <c r="BP292" i="7"/>
  <c r="BP476" i="7"/>
  <c r="O476" i="7" s="1"/>
  <c r="BP539" i="7"/>
  <c r="O539" i="7" s="1"/>
  <c r="BP213" i="7"/>
  <c r="BP202" i="7"/>
  <c r="O202" i="7" s="1"/>
  <c r="BP269" i="7"/>
  <c r="O269" i="7" s="1"/>
  <c r="BP160" i="7"/>
  <c r="O160" i="7" s="1"/>
  <c r="BP117" i="7"/>
  <c r="O117" i="7" s="1"/>
  <c r="BP567" i="7"/>
  <c r="O567" i="7" s="1"/>
  <c r="BP13" i="7"/>
  <c r="O13" i="7" s="1"/>
  <c r="BP502" i="7"/>
  <c r="O502" i="7" s="1"/>
  <c r="BP529" i="7"/>
  <c r="BP261" i="7"/>
  <c r="O261" i="7" s="1"/>
  <c r="BP204" i="7"/>
  <c r="BP427" i="7"/>
  <c r="O427" i="7" s="1"/>
  <c r="BP142" i="7"/>
  <c r="BP111" i="7"/>
  <c r="O111" i="7" s="1"/>
  <c r="BP566" i="7"/>
  <c r="O566" i="7" s="1"/>
  <c r="BP274" i="7"/>
  <c r="O274" i="7" s="1"/>
  <c r="BP82" i="7"/>
  <c r="O82" i="7" s="1"/>
  <c r="BP511" i="7"/>
  <c r="O511" i="7" s="1"/>
  <c r="BP237" i="7"/>
  <c r="O237" i="7" s="1"/>
  <c r="BP436" i="7"/>
  <c r="O436" i="7" s="1"/>
  <c r="BP429" i="7"/>
  <c r="O429" i="7" s="1"/>
  <c r="BP150" i="7"/>
  <c r="O150" i="7" s="1"/>
  <c r="BP129" i="7"/>
  <c r="O129" i="7" s="1"/>
  <c r="BP317" i="7"/>
  <c r="BP504" i="7"/>
  <c r="O504" i="7" s="1"/>
  <c r="BP523" i="7"/>
  <c r="O523" i="7" s="1"/>
  <c r="BP253" i="7"/>
  <c r="O253" i="7" s="1"/>
  <c r="BP221" i="7"/>
  <c r="O221" i="7" s="1"/>
  <c r="BP147" i="7"/>
  <c r="BP143" i="7"/>
  <c r="O143" i="7" s="1"/>
  <c r="BP122" i="7"/>
  <c r="O122" i="7" s="1"/>
  <c r="BP544" i="7"/>
  <c r="O544" i="7" s="1"/>
  <c r="BP83" i="7"/>
  <c r="O83" i="7" s="1"/>
  <c r="BP512" i="7"/>
  <c r="O512" i="7" s="1"/>
  <c r="BP251" i="7"/>
  <c r="BP242" i="7"/>
  <c r="O242" i="7" s="1"/>
  <c r="BP154" i="7"/>
  <c r="O154" i="7" s="1"/>
  <c r="BP157" i="7"/>
  <c r="BP118" i="7"/>
  <c r="O118" i="7" s="1"/>
  <c r="BP546" i="7"/>
  <c r="O546" i="7" s="1"/>
  <c r="BP485" i="7"/>
  <c r="BP513" i="7"/>
  <c r="O513" i="7" s="1"/>
  <c r="BP507" i="7"/>
  <c r="O507" i="7" s="1"/>
  <c r="BP210" i="7"/>
  <c r="O210" i="7" s="1"/>
  <c r="BP435" i="7"/>
  <c r="O435" i="7" s="1"/>
  <c r="BP446" i="7"/>
  <c r="BP462" i="7"/>
  <c r="O462" i="7" s="1"/>
  <c r="BP94" i="7"/>
  <c r="BP298" i="7"/>
  <c r="O298" i="7" s="1"/>
  <c r="BP483" i="7"/>
  <c r="O483" i="7" s="1"/>
  <c r="BP263" i="7"/>
  <c r="O263" i="7" s="1"/>
  <c r="BP216" i="7"/>
  <c r="BP445" i="7"/>
  <c r="O445" i="7" s="1"/>
  <c r="BP428" i="7"/>
  <c r="O428" i="7" s="1"/>
  <c r="BP98" i="7"/>
  <c r="O98" i="7" s="1"/>
  <c r="BP104" i="7"/>
  <c r="O104" i="7" s="1"/>
  <c r="BP543" i="7"/>
  <c r="BP287" i="7"/>
  <c r="O287" i="7" s="1"/>
  <c r="BP520" i="7"/>
  <c r="BP515" i="7"/>
  <c r="BP222" i="7"/>
  <c r="O222" i="7" s="1"/>
  <c r="BP425" i="7"/>
  <c r="O425" i="7" s="1"/>
  <c r="BP448" i="7"/>
  <c r="O448" i="7" s="1"/>
  <c r="BP149" i="7"/>
  <c r="BP108" i="7"/>
  <c r="O108" i="7" s="1"/>
  <c r="BP551" i="7"/>
  <c r="O551" i="7" s="1"/>
  <c r="BP290" i="7"/>
  <c r="O290" i="7" s="1"/>
  <c r="BP173" i="7"/>
  <c r="O173" i="7" s="1"/>
  <c r="BP79" i="7"/>
  <c r="BP78" i="7"/>
  <c r="BP70" i="7"/>
  <c r="BP65" i="7"/>
  <c r="O65" i="7" s="1"/>
  <c r="BP69" i="7"/>
  <c r="BP63" i="7"/>
  <c r="O63" i="7" s="1"/>
  <c r="BP67" i="7"/>
  <c r="BP76" i="7"/>
  <c r="O76" i="7" s="1"/>
  <c r="BP77" i="7"/>
  <c r="BP62" i="7"/>
  <c r="O62" i="7" s="1"/>
  <c r="BP64" i="7"/>
  <c r="O64" i="7" s="1"/>
  <c r="BP66" i="7"/>
  <c r="O66" i="7" s="1"/>
  <c r="BP68" i="7"/>
  <c r="O68" i="7" s="1"/>
  <c r="BP50" i="7"/>
  <c r="O50" i="7" s="1"/>
  <c r="BP55" i="7"/>
  <c r="BP52" i="7"/>
  <c r="O52" i="7" s="1"/>
  <c r="BP484" i="7"/>
  <c r="O484" i="7" s="1"/>
  <c r="O326" i="7"/>
  <c r="O325" i="7"/>
  <c r="O328" i="7"/>
  <c r="O330" i="7"/>
  <c r="O329" i="7"/>
  <c r="O327" i="7"/>
  <c r="O78" i="7"/>
  <c r="O57" i="7"/>
  <c r="O60" i="7"/>
  <c r="O374" i="7"/>
  <c r="O51" i="7"/>
  <c r="O244" i="7"/>
  <c r="O97" i="7"/>
  <c r="O549" i="7"/>
  <c r="O266" i="7"/>
  <c r="O459" i="7"/>
  <c r="O522" i="7"/>
  <c r="O304" i="7"/>
  <c r="O288" i="7"/>
  <c r="O11" i="7"/>
  <c r="O318" i="7"/>
  <c r="O306" i="7"/>
  <c r="O267" i="7"/>
  <c r="O444" i="7"/>
  <c r="O463" i="7"/>
  <c r="O443" i="7"/>
  <c r="O492" i="7"/>
  <c r="O233" i="7"/>
  <c r="O133" i="7"/>
  <c r="O311" i="7"/>
  <c r="O235" i="7"/>
  <c r="O421" i="7"/>
  <c r="O296" i="7"/>
  <c r="O555" i="7"/>
  <c r="O7" i="7"/>
  <c r="O54" i="7"/>
  <c r="O340" i="7"/>
  <c r="O371" i="7"/>
  <c r="O370" i="7"/>
  <c r="O412" i="7"/>
  <c r="O343" i="7"/>
  <c r="O381" i="7"/>
  <c r="O382" i="7"/>
  <c r="O380" i="7"/>
  <c r="O252" i="7"/>
  <c r="O137" i="7"/>
  <c r="O87" i="7"/>
  <c r="O81" i="7"/>
  <c r="O201" i="7"/>
  <c r="O568" i="7"/>
  <c r="O313" i="7"/>
  <c r="O131" i="7"/>
  <c r="O464" i="7"/>
  <c r="O192" i="7"/>
  <c r="O136" i="7"/>
  <c r="O552" i="7"/>
  <c r="O471" i="7"/>
  <c r="O254" i="7"/>
  <c r="O260" i="7"/>
  <c r="O246" i="7"/>
  <c r="O171" i="7"/>
  <c r="O526" i="7"/>
  <c r="O272" i="7"/>
  <c r="O437" i="7"/>
  <c r="O469" i="7"/>
  <c r="O86" i="7"/>
  <c r="O89" i="7"/>
  <c r="O42" i="7"/>
  <c r="O301" i="7"/>
  <c r="O203" i="7"/>
  <c r="O376" i="7"/>
  <c r="O49" i="7"/>
  <c r="O341" i="7"/>
  <c r="O348" i="7"/>
  <c r="O346" i="7"/>
  <c r="O379" i="7"/>
  <c r="O74" i="7"/>
  <c r="O344" i="7"/>
  <c r="O375" i="7"/>
  <c r="O406" i="7"/>
  <c r="BP250" i="7" l="1"/>
  <c r="BP249" i="7"/>
  <c r="O249" i="7" s="1"/>
  <c r="BP164" i="7"/>
  <c r="O164" i="7" s="1"/>
  <c r="BP36" i="7"/>
  <c r="O36" i="7" s="1"/>
  <c r="BP25" i="7"/>
  <c r="BP19" i="7"/>
  <c r="O19" i="7" s="1"/>
  <c r="BP20" i="7"/>
  <c r="O20" i="7" s="1"/>
  <c r="BP184" i="7"/>
  <c r="O184" i="7" s="1"/>
  <c r="BP187" i="7"/>
  <c r="O187" i="7" s="1"/>
  <c r="BP177" i="7"/>
  <c r="O177" i="7" s="1"/>
  <c r="BP482" i="7"/>
  <c r="O482" i="7" s="1"/>
  <c r="BP43" i="7"/>
  <c r="O43" i="7" s="1"/>
  <c r="BP280" i="7"/>
  <c r="O280" i="7" s="1"/>
  <c r="BP27" i="7"/>
  <c r="O27" i="7" s="1"/>
  <c r="BP491" i="7"/>
  <c r="O491" i="7" s="1"/>
  <c r="BP18" i="7"/>
  <c r="O18" i="7" s="1"/>
  <c r="BP498" i="7"/>
  <c r="O498" i="7" s="1"/>
  <c r="BP175" i="7"/>
  <c r="O175" i="7" s="1"/>
  <c r="BP178" i="7"/>
  <c r="O178" i="7" s="1"/>
  <c r="BP181" i="7"/>
  <c r="O181" i="7" s="1"/>
  <c r="BP196" i="7"/>
  <c r="O196" i="7" s="1"/>
  <c r="BP37" i="7"/>
  <c r="O37" i="7" s="1"/>
  <c r="BP281" i="7"/>
  <c r="O281" i="7" s="1"/>
  <c r="BP41" i="7"/>
  <c r="O41" i="7" s="1"/>
  <c r="BP31" i="7"/>
  <c r="O31" i="7" s="1"/>
  <c r="BP276" i="7"/>
  <c r="O276" i="7" s="1"/>
  <c r="BP72" i="7"/>
  <c r="O72" i="7" s="1"/>
  <c r="BP21" i="7"/>
  <c r="O21" i="7" s="1"/>
  <c r="BP29" i="7"/>
  <c r="O29" i="7" s="1"/>
  <c r="BP279" i="7"/>
  <c r="O279" i="7" s="1"/>
  <c r="BP194" i="7"/>
  <c r="O194" i="7" s="1"/>
  <c r="BP26" i="7"/>
  <c r="O26" i="7" s="1"/>
  <c r="BP17" i="7"/>
  <c r="O17" i="7" s="1"/>
  <c r="BP176" i="7"/>
  <c r="O176" i="7" s="1"/>
  <c r="BP179" i="7"/>
  <c r="O179" i="7" s="1"/>
  <c r="BP182" i="7"/>
  <c r="O182" i="7" s="1"/>
  <c r="BP185" i="7"/>
  <c r="O185" i="7" s="1"/>
  <c r="BP30" i="7"/>
  <c r="O30" i="7" s="1"/>
  <c r="BP503" i="7"/>
  <c r="O503" i="7" s="1"/>
  <c r="BP44" i="7"/>
  <c r="O44" i="7" s="1"/>
  <c r="BP23" i="7"/>
  <c r="O23" i="7" s="1"/>
  <c r="BP15" i="7"/>
  <c r="O15" i="7" s="1"/>
  <c r="BP16" i="7"/>
  <c r="O16" i="7" s="1"/>
  <c r="BP180" i="7"/>
  <c r="O180" i="7" s="1"/>
  <c r="BP183" i="7"/>
  <c r="O183" i="7" s="1"/>
  <c r="BP186" i="7"/>
  <c r="O186" i="7" s="1"/>
  <c r="BP243" i="7"/>
  <c r="BP35" i="7"/>
  <c r="O35" i="7" s="1"/>
  <c r="BP282" i="7"/>
  <c r="O282" i="7" s="1"/>
  <c r="BP195" i="7"/>
  <c r="O195" i="7" s="1"/>
  <c r="BP45" i="7"/>
  <c r="O45" i="7" s="1"/>
  <c r="BP32" i="7"/>
  <c r="O32" i="7" s="1"/>
  <c r="O79" i="7"/>
  <c r="O409" i="7"/>
  <c r="O70" i="7"/>
  <c r="O69" i="7"/>
  <c r="O67" i="7"/>
  <c r="O404" i="7"/>
  <c r="O53" i="7"/>
  <c r="O77" i="7"/>
  <c r="O408" i="7"/>
  <c r="O372" i="7"/>
  <c r="O414" i="7"/>
  <c r="O55" i="7"/>
  <c r="O250" i="7"/>
  <c r="O264" i="7"/>
  <c r="O146" i="7"/>
  <c r="O447" i="7"/>
  <c r="O508" i="7"/>
  <c r="O439" i="7"/>
  <c r="O168" i="7"/>
  <c r="O239" i="7"/>
  <c r="O243" i="7"/>
  <c r="O109" i="7"/>
  <c r="O424" i="7"/>
  <c r="O510" i="7"/>
  <c r="O488" i="7"/>
  <c r="O100" i="7"/>
  <c r="O25" i="7"/>
  <c r="O457" i="7"/>
  <c r="O515" i="7"/>
  <c r="O553" i="7"/>
  <c r="O292" i="7"/>
  <c r="O529" i="7"/>
  <c r="O224" i="7"/>
  <c r="O446" i="7"/>
  <c r="O103" i="7"/>
  <c r="O39" i="7"/>
  <c r="O142" i="7"/>
  <c r="O114" i="7"/>
  <c r="O126" i="7"/>
  <c r="O157" i="7"/>
  <c r="O127" i="7"/>
  <c r="O113" i="7"/>
  <c r="O215" i="7"/>
  <c r="O317" i="7"/>
  <c r="O532" i="7"/>
  <c r="O458" i="7"/>
  <c r="O229" i="7"/>
  <c r="O125" i="7"/>
  <c r="O161" i="7"/>
  <c r="O490" i="7"/>
  <c r="O99" i="7"/>
  <c r="O465" i="7"/>
  <c r="O533" i="7"/>
  <c r="O558" i="7"/>
  <c r="O251" i="7"/>
  <c r="O204" i="7"/>
  <c r="O141" i="7"/>
  <c r="O216" i="7"/>
  <c r="O48" i="7"/>
  <c r="O517" i="7"/>
  <c r="O231" i="7"/>
  <c r="O169" i="7"/>
  <c r="O149" i="7"/>
  <c r="O271" i="7"/>
  <c r="O496" i="7"/>
  <c r="O426" i="7"/>
  <c r="O191" i="7"/>
  <c r="O93" i="7"/>
  <c r="O123" i="7"/>
  <c r="O543" i="7"/>
  <c r="O452" i="7"/>
  <c r="O256" i="7"/>
  <c r="O33" i="7"/>
  <c r="O433" i="7"/>
  <c r="O489" i="7"/>
  <c r="O520" i="7"/>
  <c r="O213" i="7"/>
  <c r="O94" i="7"/>
  <c r="O147" i="7"/>
  <c r="O485" i="7"/>
  <c r="BS298" i="7" l="1"/>
  <c r="BT298" i="7" s="1"/>
  <c r="BS185" i="7"/>
  <c r="BT185" i="7" s="1"/>
  <c r="BS422" i="7"/>
  <c r="BT422" i="7" s="1"/>
  <c r="BS30" i="7"/>
  <c r="BT30" i="7" s="1"/>
  <c r="BV30" i="7" s="1"/>
  <c r="BS119" i="7"/>
  <c r="BT119" i="7" s="1"/>
  <c r="BS175" i="7"/>
  <c r="BT175" i="7" s="1"/>
  <c r="BS299" i="7"/>
  <c r="BT299" i="7" s="1"/>
  <c r="BS366" i="7"/>
  <c r="BT366" i="7" s="1"/>
  <c r="BU366" i="7" s="1"/>
  <c r="BS412" i="7"/>
  <c r="BT412" i="7" s="1"/>
  <c r="BS277" i="7"/>
  <c r="BT277" i="7" s="1"/>
  <c r="BW277" i="7" s="1"/>
  <c r="BS242" i="7"/>
  <c r="BT242" i="7" s="1"/>
  <c r="BS178" i="7"/>
  <c r="BT178" i="7" s="1"/>
  <c r="BW178" i="7" s="1"/>
  <c r="BS19" i="7"/>
  <c r="BT19" i="7" s="1"/>
  <c r="BS285" i="7"/>
  <c r="BT285" i="7" s="1"/>
  <c r="BV285" i="7" s="1"/>
  <c r="BS148" i="7"/>
  <c r="BT148" i="7" s="1"/>
  <c r="BS11" i="7"/>
  <c r="BT11" i="7" s="1"/>
  <c r="BW11" i="7" s="1"/>
  <c r="BS134" i="7"/>
  <c r="BT134" i="7" s="1"/>
  <c r="BU134" i="7" s="1"/>
  <c r="BS146" i="7"/>
  <c r="BT146" i="7" s="1"/>
  <c r="BS226" i="7"/>
  <c r="BT226" i="7" s="1"/>
  <c r="BV226" i="7" s="1"/>
  <c r="BS163" i="7"/>
  <c r="BT163" i="7" s="1"/>
  <c r="BV163" i="7" s="1"/>
  <c r="BS393" i="7"/>
  <c r="BT393" i="7" s="1"/>
  <c r="BV393" i="7" s="1"/>
  <c r="BS18" i="7"/>
  <c r="BT18" i="7" s="1"/>
  <c r="BV18" i="7" s="1"/>
  <c r="BS162" i="7"/>
  <c r="BT162" i="7" s="1"/>
  <c r="BV162" i="7" s="1"/>
  <c r="BS332" i="7"/>
  <c r="BT332" i="7" s="1"/>
  <c r="BS186" i="7"/>
  <c r="BT186" i="7" s="1"/>
  <c r="BU186" i="7" s="1"/>
  <c r="BS169" i="7"/>
  <c r="BT169" i="7" s="1"/>
  <c r="BW169" i="7" s="1"/>
  <c r="BS47" i="7"/>
  <c r="BT47" i="7" s="1"/>
  <c r="BW47" i="7" s="1"/>
  <c r="BS338" i="7"/>
  <c r="BT338" i="7" s="1"/>
  <c r="BV338" i="7" s="1"/>
  <c r="BS352" i="7"/>
  <c r="BT352" i="7" s="1"/>
  <c r="BW352" i="7" s="1"/>
  <c r="BS334" i="7"/>
  <c r="BT334" i="7" s="1"/>
  <c r="BV334" i="7" s="1"/>
  <c r="BS82" i="7"/>
  <c r="BT82" i="7" s="1"/>
  <c r="BV82" i="7" s="1"/>
  <c r="BS413" i="7"/>
  <c r="BT413" i="7" s="1"/>
  <c r="BW413" i="7" s="1"/>
  <c r="BS390" i="7"/>
  <c r="BT390" i="7" s="1"/>
  <c r="BV390" i="7" s="1"/>
  <c r="BS102" i="7"/>
  <c r="BT102" i="7" s="1"/>
  <c r="BW102" i="7" s="1"/>
  <c r="BS14" i="7"/>
  <c r="BT14" i="7" s="1"/>
  <c r="BW14" i="7" s="1"/>
  <c r="BS341" i="7"/>
  <c r="BT341" i="7" s="1"/>
  <c r="BU341" i="7" s="1"/>
  <c r="BS302" i="7"/>
  <c r="BT302" i="7" s="1"/>
  <c r="BW302" i="7" s="1"/>
  <c r="BS55" i="7"/>
  <c r="BT55" i="7" s="1"/>
  <c r="BV55" i="7" s="1"/>
  <c r="BS356" i="7"/>
  <c r="BT356" i="7" s="1"/>
  <c r="BV356" i="7" s="1"/>
  <c r="BS322" i="7"/>
  <c r="BT322" i="7" s="1"/>
  <c r="BS195" i="7"/>
  <c r="BT195" i="7" s="1"/>
  <c r="BW195" i="7" s="1"/>
  <c r="BS245" i="7"/>
  <c r="BT245" i="7" s="1"/>
  <c r="BV245" i="7" s="1"/>
  <c r="BS68" i="7"/>
  <c r="BT68" i="7" s="1"/>
  <c r="BU68" i="7" s="1"/>
  <c r="BS207" i="7"/>
  <c r="BT207" i="7" s="1"/>
  <c r="BW207" i="7" s="1"/>
  <c r="BS93" i="7"/>
  <c r="BT93" i="7" s="1"/>
  <c r="BU93" i="7" s="1"/>
  <c r="BS79" i="7"/>
  <c r="BT79" i="7" s="1"/>
  <c r="BV79" i="7" s="1"/>
  <c r="BS127" i="7"/>
  <c r="BT127" i="7" s="1"/>
  <c r="BW127" i="7" s="1"/>
  <c r="BS324" i="7"/>
  <c r="BT324" i="7" s="1"/>
  <c r="BS316" i="7"/>
  <c r="BT316" i="7" s="1"/>
  <c r="BU316" i="7" s="1"/>
  <c r="BS374" i="7"/>
  <c r="BT374" i="7" s="1"/>
  <c r="BU374" i="7" s="1"/>
  <c r="BS63" i="7"/>
  <c r="BT63" i="7" s="1"/>
  <c r="BV63" i="7" s="1"/>
  <c r="BS365" i="7"/>
  <c r="BT365" i="7" s="1"/>
  <c r="BV365" i="7" s="1"/>
  <c r="BS294" i="7"/>
  <c r="BT294" i="7" s="1"/>
  <c r="BW294" i="7" s="1"/>
  <c r="BS377" i="7"/>
  <c r="BT377" i="7" s="1"/>
  <c r="BV377" i="7" s="1"/>
  <c r="BS50" i="7"/>
  <c r="BT50" i="7" s="1"/>
  <c r="BW50" i="7" s="1"/>
  <c r="BS231" i="7"/>
  <c r="BT231" i="7" s="1"/>
  <c r="BV231" i="7" s="1"/>
  <c r="BS52" i="7"/>
  <c r="BT52" i="7" s="1"/>
  <c r="BV52" i="7" s="1"/>
  <c r="BS25" i="7"/>
  <c r="BT25" i="7" s="1"/>
  <c r="BS141" i="7"/>
  <c r="BT141" i="7" s="1"/>
  <c r="BV141" i="7" s="1"/>
  <c r="BS264" i="7"/>
  <c r="BT264" i="7" s="1"/>
  <c r="BU264" i="7" s="1"/>
  <c r="BS137" i="7"/>
  <c r="BT137" i="7" s="1"/>
  <c r="BV137" i="7" s="1"/>
  <c r="BS282" i="7"/>
  <c r="BT282" i="7" s="1"/>
  <c r="BV282" i="7" s="1"/>
  <c r="BS279" i="7"/>
  <c r="BT279" i="7" s="1"/>
  <c r="BV279" i="7" s="1"/>
  <c r="BS313" i="7"/>
  <c r="BT313" i="7" s="1"/>
  <c r="BS266" i="7"/>
  <c r="BT266" i="7" s="1"/>
  <c r="BW266" i="7" s="1"/>
  <c r="BS60" i="7"/>
  <c r="BT60" i="7" s="1"/>
  <c r="BV60" i="7" s="1"/>
  <c r="BS202" i="7"/>
  <c r="BT202" i="7" s="1"/>
  <c r="BV202" i="7" s="1"/>
  <c r="BS173" i="7"/>
  <c r="BT173" i="7" s="1"/>
  <c r="BV173" i="7" s="1"/>
  <c r="BS248" i="7"/>
  <c r="BT248" i="7" s="1"/>
  <c r="BU248" i="7" s="1"/>
  <c r="BS86" i="7"/>
  <c r="BT86" i="7" s="1"/>
  <c r="BV86" i="7" s="1"/>
  <c r="BS384" i="7"/>
  <c r="BT384" i="7" s="1"/>
  <c r="BU384" i="7" s="1"/>
  <c r="BS404" i="7"/>
  <c r="BT404" i="7" s="1"/>
  <c r="BU404" i="7" s="1"/>
  <c r="BS360" i="7"/>
  <c r="BT360" i="7" s="1"/>
  <c r="BV360" i="7" s="1"/>
  <c r="BS416" i="7"/>
  <c r="BT416" i="7" s="1"/>
  <c r="BU416" i="7" s="1"/>
  <c r="BS57" i="7"/>
  <c r="BT57" i="7" s="1"/>
  <c r="BV57" i="7" s="1"/>
  <c r="BS283" i="7"/>
  <c r="BT283" i="7" s="1"/>
  <c r="BW283" i="7" s="1"/>
  <c r="BS232" i="7"/>
  <c r="BT232" i="7" s="1"/>
  <c r="BV232" i="7" s="1"/>
  <c r="BS13" i="7"/>
  <c r="BT13" i="7" s="1"/>
  <c r="BU13" i="7" s="1"/>
  <c r="BS251" i="7"/>
  <c r="BT251" i="7" s="1"/>
  <c r="BV251" i="7" s="1"/>
  <c r="BS15" i="7"/>
  <c r="BT15" i="7" s="1"/>
  <c r="BV15" i="7" s="1"/>
  <c r="BS373" i="7"/>
  <c r="BT373" i="7" s="1"/>
  <c r="BV373" i="7" s="1"/>
  <c r="BS151" i="7"/>
  <c r="BT151" i="7" s="1"/>
  <c r="BV151" i="7" s="1"/>
  <c r="BS300" i="7"/>
  <c r="BT300" i="7" s="1"/>
  <c r="BV300" i="7" s="1"/>
  <c r="BS84" i="7"/>
  <c r="BT84" i="7" s="1"/>
  <c r="BV84" i="7" s="1"/>
  <c r="BS171" i="7"/>
  <c r="BT171" i="7" s="1"/>
  <c r="BW171" i="7" s="1"/>
  <c r="BS39" i="7"/>
  <c r="BT39" i="7" s="1"/>
  <c r="BW39" i="7" s="1"/>
  <c r="BS409" i="7"/>
  <c r="BT409" i="7" s="1"/>
  <c r="BW409" i="7" s="1"/>
  <c r="BS118" i="7"/>
  <c r="BT118" i="7" s="1"/>
  <c r="BU118" i="7" s="1"/>
  <c r="BS121" i="7"/>
  <c r="BT121" i="7" s="1"/>
  <c r="BV121" i="7" s="1"/>
  <c r="BS395" i="7"/>
  <c r="BT395" i="7" s="1"/>
  <c r="BU395" i="7" s="1"/>
  <c r="BS213" i="7"/>
  <c r="BT213" i="7" s="1"/>
  <c r="BU213" i="7" s="1"/>
  <c r="BS386" i="7"/>
  <c r="BT386" i="7" s="1"/>
  <c r="BU386" i="7" s="1"/>
  <c r="BS424" i="7"/>
  <c r="BT424" i="7" s="1"/>
  <c r="BV424" i="7" s="1"/>
  <c r="BS244" i="7"/>
  <c r="BT244" i="7" s="1"/>
  <c r="BV244" i="7" s="1"/>
  <c r="BS181" i="7"/>
  <c r="BT181" i="7" s="1"/>
  <c r="BU181" i="7" s="1"/>
  <c r="BS218" i="7"/>
  <c r="BT218" i="7" s="1"/>
  <c r="BV218" i="7" s="1"/>
  <c r="BS230" i="7"/>
  <c r="BT230" i="7" s="1"/>
  <c r="BW230" i="7" s="1"/>
  <c r="BS330" i="7"/>
  <c r="BT330" i="7" s="1"/>
  <c r="BV330" i="7" s="1"/>
  <c r="BS247" i="7"/>
  <c r="BT247" i="7" s="1"/>
  <c r="BW247" i="7" s="1"/>
  <c r="BS214" i="7"/>
  <c r="BT214" i="7" s="1"/>
  <c r="BW214" i="7" s="1"/>
  <c r="BS417" i="7"/>
  <c r="BT417" i="7" s="1"/>
  <c r="BW417" i="7" s="1"/>
  <c r="BS271" i="7"/>
  <c r="BT271" i="7" s="1"/>
  <c r="BV271" i="7" s="1"/>
  <c r="BS174" i="7"/>
  <c r="BT174" i="7" s="1"/>
  <c r="BV174" i="7" s="1"/>
  <c r="BS403" i="7"/>
  <c r="BT403" i="7" s="1"/>
  <c r="BV403" i="7" s="1"/>
  <c r="BS312" i="7"/>
  <c r="BT312" i="7" s="1"/>
  <c r="BV312" i="7" s="1"/>
  <c r="BS188" i="7"/>
  <c r="BT188" i="7" s="1"/>
  <c r="BV188" i="7" s="1"/>
  <c r="BS45" i="7"/>
  <c r="BT45" i="7" s="1"/>
  <c r="BW45" i="7" s="1"/>
  <c r="BS275" i="7"/>
  <c r="BT275" i="7" s="1"/>
  <c r="BW275" i="7" s="1"/>
  <c r="BS72" i="7"/>
  <c r="BT72" i="7" s="1"/>
  <c r="BW72" i="7" s="1"/>
  <c r="BS297" i="7"/>
  <c r="BT297" i="7" s="1"/>
  <c r="BW297" i="7" s="1"/>
  <c r="BS410" i="7"/>
  <c r="BT410" i="7" s="1"/>
  <c r="BV410" i="7" s="1"/>
  <c r="BS252" i="7"/>
  <c r="BT252" i="7" s="1"/>
  <c r="BW252" i="7" s="1"/>
  <c r="BS128" i="7"/>
  <c r="BT128" i="7" s="1"/>
  <c r="BW128" i="7" s="1"/>
  <c r="BS6" i="7"/>
  <c r="BT6" i="7" s="1"/>
  <c r="BS157" i="7"/>
  <c r="BT157" i="7" s="1"/>
  <c r="BU157" i="7" s="1"/>
  <c r="BS69" i="7"/>
  <c r="BT69" i="7" s="1"/>
  <c r="BU69" i="7" s="1"/>
  <c r="BS155" i="7"/>
  <c r="BT155" i="7" s="1"/>
  <c r="BU155" i="7" s="1"/>
  <c r="BS256" i="7"/>
  <c r="BT256" i="7" s="1"/>
  <c r="BW256" i="7" s="1"/>
  <c r="BS217" i="7"/>
  <c r="BT217" i="7" s="1"/>
  <c r="BV217" i="7" s="1"/>
  <c r="BS33" i="7"/>
  <c r="BT33" i="7" s="1"/>
  <c r="BU33" i="7" s="1"/>
  <c r="BS343" i="7"/>
  <c r="BT343" i="7" s="1"/>
  <c r="BU343" i="7" s="1"/>
  <c r="BS364" i="7"/>
  <c r="BT364" i="7" s="1"/>
  <c r="BV364" i="7" s="1"/>
  <c r="BS272" i="7"/>
  <c r="BT272" i="7" s="1"/>
  <c r="BV272" i="7" s="1"/>
  <c r="BS85" i="7"/>
  <c r="BT85" i="7" s="1"/>
  <c r="BV85" i="7" s="1"/>
  <c r="BS80" i="7"/>
  <c r="BT80" i="7" s="1"/>
  <c r="BV80" i="7" s="1"/>
  <c r="BS351" i="7"/>
  <c r="BT351" i="7" s="1"/>
  <c r="BU351" i="7" s="1"/>
  <c r="BS120" i="7"/>
  <c r="BT120" i="7" s="1"/>
  <c r="BV120" i="7" s="1"/>
  <c r="BS408" i="7"/>
  <c r="BT408" i="7" s="1"/>
  <c r="BU408" i="7" s="1"/>
  <c r="BS388" i="7"/>
  <c r="BT388" i="7" s="1"/>
  <c r="BV388" i="7" s="1"/>
  <c r="BS229" i="7"/>
  <c r="BT229" i="7" s="1"/>
  <c r="BU229" i="7" s="1"/>
  <c r="BS215" i="7"/>
  <c r="BT215" i="7" s="1"/>
  <c r="BU215" i="7" s="1"/>
  <c r="BS401" i="7"/>
  <c r="BT401" i="7" s="1"/>
  <c r="BU401" i="7" s="1"/>
  <c r="BS43" i="7"/>
  <c r="BT43" i="7" s="1"/>
  <c r="BW43" i="7" s="1"/>
  <c r="BS421" i="7"/>
  <c r="BT421" i="7" s="1"/>
  <c r="BU421" i="7" s="1"/>
  <c r="BS400" i="7"/>
  <c r="BT400" i="7" s="1"/>
  <c r="BU400" i="7" s="1"/>
  <c r="BS154" i="7"/>
  <c r="BT154" i="7" s="1"/>
  <c r="BW154" i="7" s="1"/>
  <c r="BS385" i="7"/>
  <c r="BT385" i="7" s="1"/>
  <c r="BU385" i="7" s="1"/>
  <c r="BS335" i="7"/>
  <c r="BT335" i="7" s="1"/>
  <c r="BV335" i="7" s="1"/>
  <c r="BS142" i="7"/>
  <c r="BT142" i="7" s="1"/>
  <c r="BV142" i="7" s="1"/>
  <c r="BS419" i="7"/>
  <c r="BT419" i="7" s="1"/>
  <c r="BU419" i="7" s="1"/>
  <c r="BS328" i="7"/>
  <c r="BT328" i="7" s="1"/>
  <c r="BV328" i="7" s="1"/>
  <c r="BS204" i="7"/>
  <c r="BT204" i="7" s="1"/>
  <c r="BV204" i="7" s="1"/>
  <c r="BS29" i="7"/>
  <c r="BT29" i="7" s="1"/>
  <c r="BW29" i="7" s="1"/>
  <c r="BS243" i="7"/>
  <c r="BT243" i="7" s="1"/>
  <c r="BW243" i="7" s="1"/>
  <c r="BS56" i="7"/>
  <c r="BT56" i="7" s="1"/>
  <c r="BU56" i="7" s="1"/>
  <c r="BS265" i="7"/>
  <c r="BT265" i="7" s="1"/>
  <c r="BU265" i="7" s="1"/>
  <c r="BS359" i="7"/>
  <c r="BT359" i="7" s="1"/>
  <c r="BV359" i="7" s="1"/>
  <c r="BS268" i="7"/>
  <c r="BT268" i="7" s="1"/>
  <c r="BW268" i="7" s="1"/>
  <c r="BS144" i="7"/>
  <c r="BT144" i="7" s="1"/>
  <c r="BV144" i="7" s="1"/>
  <c r="BS89" i="7"/>
  <c r="BT89" i="7" s="1"/>
  <c r="BV89" i="7" s="1"/>
  <c r="BS331" i="7"/>
  <c r="BT331" i="7" s="1"/>
  <c r="BV331" i="7" s="1"/>
  <c r="BS133" i="7"/>
  <c r="BT133" i="7" s="1"/>
  <c r="BW133" i="7" s="1"/>
  <c r="BS420" i="7"/>
  <c r="BT420" i="7" s="1"/>
  <c r="BV420" i="7" s="1"/>
  <c r="BS161" i="7"/>
  <c r="BT161" i="7" s="1"/>
  <c r="BU161" i="7" s="1"/>
  <c r="BS368" i="7"/>
  <c r="BT368" i="7" s="1"/>
  <c r="BU368" i="7" s="1"/>
  <c r="BS41" i="7"/>
  <c r="BT41" i="7" s="1"/>
  <c r="BU41" i="7" s="1"/>
  <c r="BS253" i="7"/>
  <c r="BT253" i="7" s="1"/>
  <c r="BU253" i="7" s="1"/>
  <c r="BS203" i="7"/>
  <c r="BT203" i="7" s="1"/>
  <c r="BU203" i="7" s="1"/>
  <c r="BS7" i="7"/>
  <c r="BT7" i="7" s="1"/>
  <c r="BW7" i="7" s="1"/>
  <c r="BS222" i="7"/>
  <c r="BT222" i="7" s="1"/>
  <c r="BV222" i="7" s="1"/>
  <c r="BS350" i="7"/>
  <c r="BT350" i="7" s="1"/>
  <c r="BV350" i="7" s="1"/>
  <c r="BS182" i="7"/>
  <c r="BT182" i="7" s="1"/>
  <c r="BV182" i="7" s="1"/>
  <c r="BS198" i="7"/>
  <c r="BT198" i="7" s="1"/>
  <c r="BW198" i="7" s="1"/>
  <c r="BS99" i="7"/>
  <c r="BT99" i="7" s="1"/>
  <c r="BV99" i="7" s="1"/>
  <c r="BS46" i="7"/>
  <c r="BT46" i="7" s="1"/>
  <c r="BW46" i="7" s="1"/>
  <c r="BS425" i="7"/>
  <c r="BT425" i="7" s="1"/>
  <c r="BV425" i="7" s="1"/>
  <c r="BS270" i="7"/>
  <c r="BT270" i="7" s="1"/>
  <c r="BV270" i="7" s="1"/>
  <c r="BS87" i="7"/>
  <c r="BT87" i="7" s="1"/>
  <c r="BV87" i="7" s="1"/>
  <c r="BS225" i="7"/>
  <c r="BT225" i="7" s="1"/>
  <c r="BV225" i="7" s="1"/>
  <c r="BS258" i="7"/>
  <c r="BT258" i="7" s="1"/>
  <c r="BV258" i="7" s="1"/>
  <c r="BS358" i="7"/>
  <c r="BT358" i="7" s="1"/>
  <c r="BV358" i="7" s="1"/>
  <c r="BS397" i="7"/>
  <c r="BT397" i="7" s="1"/>
  <c r="BW397" i="7" s="1"/>
  <c r="BS306" i="7"/>
  <c r="BT306" i="7" s="1"/>
  <c r="BV306" i="7" s="1"/>
  <c r="BS166" i="7"/>
  <c r="BT166" i="7" s="1"/>
  <c r="BV166" i="7" s="1"/>
  <c r="BS67" i="7"/>
  <c r="BT67" i="7" s="1"/>
  <c r="BW67" i="7" s="1"/>
  <c r="BS287" i="7"/>
  <c r="BT287" i="7" s="1"/>
  <c r="BW287" i="7" s="1"/>
  <c r="BS78" i="7"/>
  <c r="BT78" i="7" s="1"/>
  <c r="BW78" i="7" s="1"/>
  <c r="BS382" i="7"/>
  <c r="BT382" i="7" s="1"/>
  <c r="BU382" i="7" s="1"/>
  <c r="BS238" i="7"/>
  <c r="BT238" i="7" s="1"/>
  <c r="BV238" i="7" s="1"/>
  <c r="BS114" i="7"/>
  <c r="BT114" i="7" s="1"/>
  <c r="BV114" i="7" s="1"/>
  <c r="BS139" i="7"/>
  <c r="BT139" i="7" s="1"/>
  <c r="BV139" i="7" s="1"/>
  <c r="BS193" i="7"/>
  <c r="BT193" i="7" s="1"/>
  <c r="BU193" i="7" s="1"/>
  <c r="BS101" i="7"/>
  <c r="BT101" i="7" s="1"/>
  <c r="BU101" i="7" s="1"/>
  <c r="BS73" i="7"/>
  <c r="BT73" i="7" s="1"/>
  <c r="BU73" i="7" s="1"/>
  <c r="BS150" i="7"/>
  <c r="BT150" i="7" s="1"/>
  <c r="BV150" i="7" s="1"/>
  <c r="BS83" i="7"/>
  <c r="BT83" i="7" s="1"/>
  <c r="BU83" i="7" s="1"/>
  <c r="BS319" i="7"/>
  <c r="BT319" i="7" s="1"/>
  <c r="BV319" i="7" s="1"/>
  <c r="BS94" i="7"/>
  <c r="BT94" i="7" s="1"/>
  <c r="BV94" i="7" s="1"/>
  <c r="BS396" i="7"/>
  <c r="BT396" i="7" s="1"/>
  <c r="BU396" i="7" s="1"/>
  <c r="BS286" i="7"/>
  <c r="BT286" i="7" s="1"/>
  <c r="BS71" i="7"/>
  <c r="BT71" i="7" s="1"/>
  <c r="BS289" i="7"/>
  <c r="BT289" i="7" s="1"/>
  <c r="BS235" i="7"/>
  <c r="BT235" i="7" s="1"/>
  <c r="BW235" i="7" s="1"/>
  <c r="BS66" i="7"/>
  <c r="BT66" i="7" s="1"/>
  <c r="BS257" i="7"/>
  <c r="BT257" i="7" s="1"/>
  <c r="BS208" i="7"/>
  <c r="BT208" i="7" s="1"/>
  <c r="BW208" i="7" s="1"/>
  <c r="BS423" i="7"/>
  <c r="BT423" i="7" s="1"/>
  <c r="BU423" i="7" s="1"/>
  <c r="BS392" i="7"/>
  <c r="BT392" i="7" s="1"/>
  <c r="BS140" i="7"/>
  <c r="BT140" i="7" s="1"/>
  <c r="BU140" i="7" s="1"/>
  <c r="BS355" i="7"/>
  <c r="BT355" i="7" s="1"/>
  <c r="BW355" i="7" s="1"/>
  <c r="BS91" i="7"/>
  <c r="BT91" i="7" s="1"/>
  <c r="BW91" i="7" s="1"/>
  <c r="BS310" i="7"/>
  <c r="BT310" i="7" s="1"/>
  <c r="BS113" i="7"/>
  <c r="BT113" i="7" s="1"/>
  <c r="BS38" i="7"/>
  <c r="BT38" i="7" s="1"/>
  <c r="BV38" i="7" s="1"/>
  <c r="BS158" i="7"/>
  <c r="BT158" i="7" s="1"/>
  <c r="BV158" i="7" s="1"/>
  <c r="BS117" i="7"/>
  <c r="BT117" i="7" s="1"/>
  <c r="BS276" i="7"/>
  <c r="BT276" i="7" s="1"/>
  <c r="BV276" i="7" s="1"/>
  <c r="BS323" i="7"/>
  <c r="BT323" i="7" s="1"/>
  <c r="BW323" i="7" s="1"/>
  <c r="BS379" i="7"/>
  <c r="BT379" i="7" s="1"/>
  <c r="BW379" i="7" s="1"/>
  <c r="BS28" i="7"/>
  <c r="BT28" i="7" s="1"/>
  <c r="BU28" i="7" s="1"/>
  <c r="BS103" i="7"/>
  <c r="BT103" i="7" s="1"/>
  <c r="BS362" i="7"/>
  <c r="BT362" i="7" s="1"/>
  <c r="BS190" i="7"/>
  <c r="BT190" i="7" s="1"/>
  <c r="BV190" i="7" s="1"/>
  <c r="BS192" i="7"/>
  <c r="BT192" i="7" s="1"/>
  <c r="BV192" i="7" s="1"/>
  <c r="BS407" i="7"/>
  <c r="BT407" i="7" s="1"/>
  <c r="BU407" i="7" s="1"/>
  <c r="BS8" i="7"/>
  <c r="BT8" i="7" s="1"/>
  <c r="BW8" i="7" s="1"/>
  <c r="BS124" i="7"/>
  <c r="BT124" i="7" s="1"/>
  <c r="BU124" i="7" s="1"/>
  <c r="BS402" i="7"/>
  <c r="BT402" i="7" s="1"/>
  <c r="BU402" i="7" s="1"/>
  <c r="BS59" i="7"/>
  <c r="BT59" i="7" s="1"/>
  <c r="BS342" i="7"/>
  <c r="BT342" i="7" s="1"/>
  <c r="BS74" i="7"/>
  <c r="BT74" i="7" s="1"/>
  <c r="BV74" i="7" s="1"/>
  <c r="BS95" i="7"/>
  <c r="BT95" i="7" s="1"/>
  <c r="BW95" i="7" s="1"/>
  <c r="BS191" i="7"/>
  <c r="BT191" i="7" s="1"/>
  <c r="BW191" i="7" s="1"/>
  <c r="BS116" i="7"/>
  <c r="BT116" i="7" s="1"/>
  <c r="BU116" i="7" s="1"/>
  <c r="BS92" i="7"/>
  <c r="BT92" i="7" s="1"/>
  <c r="BV92" i="7" s="1"/>
  <c r="BS65" i="7"/>
  <c r="BT65" i="7" s="1"/>
  <c r="BU65" i="7" s="1"/>
  <c r="BS263" i="7"/>
  <c r="BT263" i="7" s="1"/>
  <c r="BV263" i="7" s="1"/>
  <c r="BS318" i="7"/>
  <c r="BT318" i="7" s="1"/>
  <c r="BU318" i="7" s="1"/>
  <c r="BS221" i="7"/>
  <c r="BT221" i="7" s="1"/>
  <c r="BV221" i="7" s="1"/>
  <c r="BS205" i="7"/>
  <c r="BT205" i="7" s="1"/>
  <c r="BU205" i="7" s="1"/>
  <c r="BS54" i="7"/>
  <c r="BT54" i="7" s="1"/>
  <c r="BW54" i="7" s="1"/>
  <c r="BS21" i="7"/>
  <c r="BT21" i="7" s="1"/>
  <c r="BS375" i="7"/>
  <c r="BT375" i="7" s="1"/>
  <c r="BW375" i="7" s="1"/>
  <c r="BS96" i="7"/>
  <c r="BT96" i="7" s="1"/>
  <c r="BS260" i="7"/>
  <c r="BT260" i="7" s="1"/>
  <c r="BU260" i="7" s="1"/>
  <c r="BS427" i="7"/>
  <c r="BT427" i="7" s="1"/>
  <c r="BU427" i="7" s="1"/>
  <c r="BS354" i="7"/>
  <c r="BT354" i="7" s="1"/>
  <c r="BW354" i="7" s="1"/>
  <c r="BS149" i="7"/>
  <c r="BT149" i="7" s="1"/>
  <c r="BU149" i="7" s="1"/>
  <c r="BS35" i="7"/>
  <c r="BT35" i="7" s="1"/>
  <c r="BU35" i="7" s="1"/>
  <c r="BS210" i="7"/>
  <c r="BT210" i="7" s="1"/>
  <c r="BW210" i="7" s="1"/>
  <c r="BS36" i="7"/>
  <c r="BT36" i="7" s="1"/>
  <c r="BW36" i="7" s="1"/>
  <c r="BS131" i="7"/>
  <c r="BT131" i="7" s="1"/>
  <c r="BV131" i="7" s="1"/>
  <c r="BS153" i="7"/>
  <c r="BT153" i="7" s="1"/>
  <c r="BU153" i="7" s="1"/>
  <c r="BS414" i="7"/>
  <c r="BT414" i="7" s="1"/>
  <c r="BU414" i="7" s="1"/>
  <c r="BS194" i="7"/>
  <c r="BT194" i="7" s="1"/>
  <c r="BV194" i="7" s="1"/>
  <c r="BS327" i="7"/>
  <c r="BT327" i="7" s="1"/>
  <c r="BV327" i="7" s="1"/>
  <c r="BS376" i="7"/>
  <c r="BT376" i="7" s="1"/>
  <c r="BW376" i="7" s="1"/>
  <c r="BS34" i="7"/>
  <c r="BT34" i="7" s="1"/>
  <c r="BV34" i="7" s="1"/>
  <c r="BS321" i="7"/>
  <c r="BT321" i="7" s="1"/>
  <c r="BV321" i="7" s="1"/>
  <c r="BS267" i="7"/>
  <c r="BT267" i="7" s="1"/>
  <c r="BU267" i="7" s="1"/>
  <c r="BS176" i="7"/>
  <c r="BT176" i="7" s="1"/>
  <c r="BV176" i="7" s="1"/>
  <c r="BS391" i="7"/>
  <c r="BT391" i="7" s="1"/>
  <c r="BU391" i="7" s="1"/>
  <c r="BS24" i="7"/>
  <c r="BT24" i="7" s="1"/>
  <c r="BU24" i="7" s="1"/>
  <c r="BS108" i="7"/>
  <c r="BT108" i="7" s="1"/>
  <c r="BU108" i="7" s="1"/>
  <c r="BS370" i="7"/>
  <c r="BT370" i="7" s="1"/>
  <c r="BV370" i="7" s="1"/>
  <c r="BS27" i="7"/>
  <c r="BT27" i="7" s="1"/>
  <c r="BU27" i="7" s="1"/>
  <c r="BS398" i="7"/>
  <c r="BT398" i="7" s="1"/>
  <c r="BW398" i="7" s="1"/>
  <c r="BS406" i="7"/>
  <c r="BT406" i="7" s="1"/>
  <c r="BW406" i="7" s="1"/>
  <c r="BS170" i="7"/>
  <c r="BT170" i="7" s="1"/>
  <c r="BV170" i="7" s="1"/>
  <c r="BS415" i="7"/>
  <c r="BT415" i="7" s="1"/>
  <c r="BW415" i="7" s="1"/>
  <c r="BS273" i="7"/>
  <c r="BT273" i="7" s="1"/>
  <c r="BV273" i="7" s="1"/>
  <c r="BS160" i="7"/>
  <c r="BT160" i="7" s="1"/>
  <c r="BS40" i="7"/>
  <c r="BT40" i="7" s="1"/>
  <c r="BV40" i="7" s="1"/>
  <c r="BS110" i="7"/>
  <c r="BT110" i="7" s="1"/>
  <c r="BS70" i="7"/>
  <c r="BT70" i="7" s="1"/>
  <c r="BW70" i="7" s="1"/>
  <c r="BS308" i="7"/>
  <c r="BT308" i="7" s="1"/>
  <c r="BV308" i="7" s="1"/>
  <c r="BS380" i="7"/>
  <c r="BT380" i="7" s="1"/>
  <c r="BW380" i="7" s="1"/>
  <c r="BS126" i="7"/>
  <c r="BT126" i="7" s="1"/>
  <c r="BU126" i="7" s="1"/>
  <c r="BS293" i="7"/>
  <c r="BT293" i="7" s="1"/>
  <c r="BV293" i="7" s="1"/>
  <c r="BS269" i="7"/>
  <c r="BT269" i="7" s="1"/>
  <c r="BU269" i="7" s="1"/>
  <c r="BS12" i="7"/>
  <c r="BS17" i="7"/>
  <c r="BT17" i="7" s="1"/>
  <c r="BW17" i="7" s="1"/>
  <c r="BS394" i="7"/>
  <c r="BT394" i="7" s="1"/>
  <c r="BW394" i="7" s="1"/>
  <c r="BS125" i="7"/>
  <c r="BT125" i="7" s="1"/>
  <c r="BV125" i="7" s="1"/>
  <c r="BS135" i="7"/>
  <c r="BT135" i="7" s="1"/>
  <c r="BV135" i="7" s="1"/>
  <c r="BS240" i="7"/>
  <c r="BT240" i="7" s="1"/>
  <c r="BV240" i="7" s="1"/>
  <c r="BS106" i="7"/>
  <c r="BT106" i="7" s="1"/>
  <c r="BV106" i="7" s="1"/>
  <c r="BS97" i="7"/>
  <c r="BT97" i="7" s="1"/>
  <c r="BW97" i="7" s="1"/>
  <c r="BS345" i="7"/>
  <c r="BT345" i="7" s="1"/>
  <c r="BV345" i="7" s="1"/>
  <c r="BS196" i="7"/>
  <c r="BT196" i="7" s="1"/>
  <c r="BV196" i="7" s="1"/>
  <c r="BS179" i="7"/>
  <c r="BT179" i="7" s="1"/>
  <c r="BW179" i="7" s="1"/>
  <c r="BS227" i="7"/>
  <c r="BT227" i="7" s="1"/>
  <c r="BV227" i="7" s="1"/>
  <c r="BS159" i="7"/>
  <c r="BT159" i="7" s="1"/>
  <c r="BW159" i="7" s="1"/>
  <c r="BS100" i="7"/>
  <c r="BT100" i="7" s="1"/>
  <c r="BU100" i="7" s="1"/>
  <c r="BS290" i="7"/>
  <c r="BT290" i="7" s="1"/>
  <c r="BU290" i="7" s="1"/>
  <c r="BS274" i="7"/>
  <c r="BT274" i="7" s="1"/>
  <c r="BV274" i="7" s="1"/>
  <c r="BS223" i="7"/>
  <c r="BT223" i="7" s="1"/>
  <c r="BU223" i="7" s="1"/>
  <c r="BS361" i="7"/>
  <c r="BT361" i="7" s="1"/>
  <c r="BV361" i="7" s="1"/>
  <c r="BS23" i="7"/>
  <c r="BT23" i="7" s="1"/>
  <c r="BU23" i="7" s="1"/>
  <c r="BS317" i="7"/>
  <c r="BT317" i="7" s="1"/>
  <c r="BW317" i="7" s="1"/>
  <c r="BS381" i="7"/>
  <c r="BT381" i="7" s="1"/>
  <c r="BU381" i="7" s="1"/>
  <c r="BS51" i="7"/>
  <c r="BT51" i="7" s="1"/>
  <c r="BU51" i="7" s="1"/>
  <c r="BS255" i="7"/>
  <c r="BT255" i="7" s="1"/>
  <c r="BU255" i="7" s="1"/>
  <c r="BS62" i="7"/>
  <c r="BT62" i="7" s="1"/>
  <c r="BV62" i="7" s="1"/>
  <c r="BS309" i="7"/>
  <c r="BT309" i="7" s="1"/>
  <c r="BU309" i="7" s="1"/>
  <c r="BS254" i="7"/>
  <c r="BT254" i="7" s="1"/>
  <c r="BU254" i="7" s="1"/>
  <c r="BS130" i="7"/>
  <c r="BT130" i="7" s="1"/>
  <c r="BU130" i="7" s="1"/>
  <c r="BS107" i="7"/>
  <c r="BT107" i="7" s="1"/>
  <c r="BU107" i="7" s="1"/>
  <c r="BS129" i="7"/>
  <c r="BT129" i="7" s="1"/>
  <c r="BU129" i="7" s="1"/>
  <c r="BS165" i="7"/>
  <c r="BT165" i="7" s="1"/>
  <c r="BV165" i="7" s="1"/>
  <c r="BS111" i="7"/>
  <c r="BT111" i="7" s="1"/>
  <c r="BV111" i="7" s="1"/>
  <c r="BS295" i="7"/>
  <c r="BT295" i="7" s="1"/>
  <c r="BV295" i="7" s="1"/>
  <c r="BS98" i="7"/>
  <c r="BT98" i="7" s="1"/>
  <c r="BV98" i="7" s="1"/>
  <c r="BS349" i="7"/>
  <c r="BT349" i="7" s="1"/>
  <c r="BV349" i="7" s="1"/>
  <c r="BS197" i="7"/>
  <c r="BT197" i="7" s="1"/>
  <c r="BW197" i="7" s="1"/>
  <c r="BS20" i="7"/>
  <c r="BT20" i="7" s="1"/>
  <c r="BV20" i="7" s="1"/>
  <c r="BS143" i="7"/>
  <c r="BT143" i="7" s="1"/>
  <c r="BW143" i="7" s="1"/>
  <c r="BS112" i="7"/>
  <c r="BT112" i="7" s="1"/>
  <c r="BW112" i="7" s="1"/>
  <c r="BS236" i="7"/>
  <c r="BT236" i="7" s="1"/>
  <c r="BW236" i="7" s="1"/>
  <c r="BS378" i="7"/>
  <c r="BT378" i="7" s="1"/>
  <c r="BW378" i="7" s="1"/>
  <c r="BS329" i="7"/>
  <c r="BT329" i="7" s="1"/>
  <c r="BU329" i="7" s="1"/>
  <c r="BS88" i="7"/>
  <c r="BT88" i="7" s="1"/>
  <c r="BU88" i="7" s="1"/>
  <c r="BS307" i="7"/>
  <c r="BT307" i="7" s="1"/>
  <c r="BU307" i="7" s="1"/>
  <c r="BS61" i="7"/>
  <c r="BT61" i="7" s="1"/>
  <c r="BW61" i="7" s="1"/>
  <c r="BS172" i="7"/>
  <c r="BT172" i="7" s="1"/>
  <c r="BW172" i="7" s="1"/>
  <c r="BS296" i="7"/>
  <c r="BT296" i="7" s="1"/>
  <c r="BW296" i="7" s="1"/>
  <c r="BS387" i="7"/>
  <c r="BT387" i="7" s="1"/>
  <c r="BW387" i="7" s="1"/>
  <c r="BS206" i="7"/>
  <c r="BT206" i="7" s="1"/>
  <c r="BW206" i="7" s="1"/>
  <c r="BS211" i="7"/>
  <c r="BT211" i="7" s="1"/>
  <c r="BW211" i="7" s="1"/>
  <c r="BS325" i="7"/>
  <c r="BT325" i="7" s="1"/>
  <c r="BU325" i="7" s="1"/>
  <c r="BS246" i="7"/>
  <c r="BT246" i="7" s="1"/>
  <c r="BU246" i="7" s="1"/>
  <c r="BS42" i="7"/>
  <c r="BT42" i="7" s="1"/>
  <c r="BV42" i="7" s="1"/>
  <c r="BS239" i="7"/>
  <c r="BT239" i="7" s="1"/>
  <c r="BV239" i="7" s="1"/>
  <c r="BS389" i="7"/>
  <c r="BT389" i="7" s="1"/>
  <c r="BW389" i="7" s="1"/>
  <c r="BS241" i="7"/>
  <c r="BT241" i="7" s="1"/>
  <c r="BS184" i="7"/>
  <c r="BT184" i="7" s="1"/>
  <c r="BV184" i="7" s="1"/>
  <c r="BS16" i="7"/>
  <c r="BT16" i="7" s="1"/>
  <c r="BS336" i="7"/>
  <c r="BT336" i="7" s="1"/>
  <c r="BU336" i="7" s="1"/>
  <c r="BS32" i="7"/>
  <c r="BT32" i="7" s="1"/>
  <c r="BV32" i="7" s="1"/>
  <c r="BS224" i="7"/>
  <c r="BT224" i="7" s="1"/>
  <c r="BW224" i="7" s="1"/>
  <c r="BS284" i="7"/>
  <c r="BT284" i="7" s="1"/>
  <c r="BS344" i="7"/>
  <c r="BT344" i="7" s="1"/>
  <c r="BV344" i="7" s="1"/>
  <c r="BS122" i="7"/>
  <c r="BT122" i="7" s="1"/>
  <c r="BS167" i="7"/>
  <c r="BT167" i="7" s="1"/>
  <c r="BU167" i="7" s="1"/>
  <c r="BS333" i="7"/>
  <c r="BT333" i="7" s="1"/>
  <c r="BW333" i="7" s="1"/>
  <c r="BS200" i="7"/>
  <c r="BT200" i="7" s="1"/>
  <c r="BV200" i="7" s="1"/>
  <c r="BS363" i="7"/>
  <c r="BT363" i="7" s="1"/>
  <c r="BS288" i="7"/>
  <c r="BT288" i="7" s="1"/>
  <c r="BV288" i="7" s="1"/>
  <c r="BS104" i="7"/>
  <c r="BT104" i="7" s="1"/>
  <c r="BS233" i="7"/>
  <c r="BT233" i="7" s="1"/>
  <c r="BV233" i="7" s="1"/>
  <c r="BS183" i="7"/>
  <c r="BT183" i="7" s="1"/>
  <c r="BS216" i="7"/>
  <c r="BT216" i="7" s="1"/>
  <c r="BU216" i="7" s="1"/>
  <c r="BS405" i="7"/>
  <c r="BT405" i="7" s="1"/>
  <c r="BS22" i="7"/>
  <c r="BT22" i="7" s="1"/>
  <c r="BU22" i="7" s="1"/>
  <c r="BS357" i="7"/>
  <c r="BT357" i="7" s="1"/>
  <c r="BS262" i="7"/>
  <c r="BT262" i="7" s="1"/>
  <c r="BU262" i="7" s="1"/>
  <c r="BS304" i="7"/>
  <c r="BT304" i="7" s="1"/>
  <c r="BU304" i="7" s="1"/>
  <c r="BS337" i="7"/>
  <c r="BT337" i="7" s="1"/>
  <c r="BV337" i="7" s="1"/>
  <c r="BS315" i="7"/>
  <c r="BT315" i="7" s="1"/>
  <c r="BS48" i="7"/>
  <c r="BT48" i="7" s="1"/>
  <c r="BU48" i="7" s="1"/>
  <c r="BS90" i="7"/>
  <c r="BT90" i="7" s="1"/>
  <c r="BS291" i="7"/>
  <c r="BT291" i="7" s="1"/>
  <c r="BV291" i="7" s="1"/>
  <c r="BS353" i="7"/>
  <c r="BT353" i="7" s="1"/>
  <c r="BS10" i="7"/>
  <c r="BT10" i="7" s="1"/>
  <c r="BU10" i="7" s="1"/>
  <c r="BS115" i="7"/>
  <c r="BT115" i="7" s="1"/>
  <c r="BW115" i="7" s="1"/>
  <c r="BS311" i="7"/>
  <c r="BT311" i="7" s="1"/>
  <c r="BU311" i="7" s="1"/>
  <c r="BS305" i="7"/>
  <c r="BT305" i="7" s="1"/>
  <c r="BU305" i="7" s="1"/>
  <c r="BS152" i="7"/>
  <c r="BT152" i="7" s="1"/>
  <c r="BV152" i="7" s="1"/>
  <c r="BS383" i="7"/>
  <c r="BT383" i="7" s="1"/>
  <c r="BS53" i="7"/>
  <c r="BT53" i="7" s="1"/>
  <c r="BW53" i="7" s="1"/>
  <c r="BS326" i="7"/>
  <c r="BT326" i="7" s="1"/>
  <c r="BV326" i="7" s="1"/>
  <c r="BS136" i="7"/>
  <c r="BT136" i="7" s="1"/>
  <c r="BU136" i="7" s="1"/>
  <c r="BS418" i="7"/>
  <c r="BT418" i="7" s="1"/>
  <c r="BS164" i="7"/>
  <c r="BT164" i="7" s="1"/>
  <c r="BV164" i="7" s="1"/>
  <c r="BS320" i="7"/>
  <c r="BT320" i="7" s="1"/>
  <c r="BS187" i="7"/>
  <c r="BT187" i="7" s="1"/>
  <c r="BV187" i="7" s="1"/>
  <c r="BS301" i="7"/>
  <c r="BT301" i="7" s="1"/>
  <c r="BU301" i="7" s="1"/>
  <c r="BS250" i="7"/>
  <c r="BT250" i="7" s="1"/>
  <c r="BU250" i="7" s="1"/>
  <c r="BS201" i="7"/>
  <c r="BT201" i="7" s="1"/>
  <c r="BW201" i="7" s="1"/>
  <c r="BS31" i="7"/>
  <c r="BT31" i="7" s="1"/>
  <c r="BW31" i="7" s="1"/>
  <c r="BS303" i="7"/>
  <c r="BT303" i="7" s="1"/>
  <c r="BU303" i="7" s="1"/>
  <c r="BS145" i="7"/>
  <c r="BT145" i="7" s="1"/>
  <c r="BU145" i="7" s="1"/>
  <c r="BS44" i="7"/>
  <c r="BT44" i="7" s="1"/>
  <c r="BV44" i="7" s="1"/>
  <c r="BS49" i="7"/>
  <c r="BT49" i="7" s="1"/>
  <c r="BU49" i="7" s="1"/>
  <c r="BS340" i="7"/>
  <c r="BT340" i="7" s="1"/>
  <c r="BU340" i="7" s="1"/>
  <c r="BS189" i="7"/>
  <c r="BT189" i="7" s="1"/>
  <c r="BU189" i="7" s="1"/>
  <c r="BS199" i="7"/>
  <c r="BT199" i="7" s="1"/>
  <c r="BW199" i="7" s="1"/>
  <c r="BS212" i="7"/>
  <c r="BT212" i="7" s="1"/>
  <c r="BU212" i="7" s="1"/>
  <c r="BS237" i="7"/>
  <c r="BT237" i="7" s="1"/>
  <c r="BW237" i="7" s="1"/>
  <c r="BS369" i="7"/>
  <c r="BT369" i="7" s="1"/>
  <c r="BV369" i="7" s="1"/>
  <c r="BS219" i="7"/>
  <c r="BT219" i="7" s="1"/>
  <c r="BW219" i="7" s="1"/>
  <c r="BS367" i="7"/>
  <c r="BT367" i="7" s="1"/>
  <c r="BV367" i="7" s="1"/>
  <c r="BS132" i="7"/>
  <c r="BT132" i="7" s="1"/>
  <c r="BU132" i="7" s="1"/>
  <c r="BS26" i="7"/>
  <c r="BT26" i="7" s="1"/>
  <c r="BV26" i="7" s="1"/>
  <c r="BS64" i="7"/>
  <c r="BT64" i="7" s="1"/>
  <c r="BU64" i="7" s="1"/>
  <c r="BS209" i="7"/>
  <c r="BT209" i="7" s="1"/>
  <c r="BV209" i="7" s="1"/>
  <c r="BS399" i="7"/>
  <c r="BT399" i="7" s="1"/>
  <c r="BU399" i="7" s="1"/>
  <c r="BS9" i="7"/>
  <c r="BS220" i="7"/>
  <c r="BT220" i="7" s="1"/>
  <c r="BU220" i="7" s="1"/>
  <c r="BS348" i="7"/>
  <c r="BT348" i="7" s="1"/>
  <c r="BV348" i="7" s="1"/>
  <c r="BS372" i="7"/>
  <c r="BT372" i="7" s="1"/>
  <c r="BW372" i="7" s="1"/>
  <c r="BS109" i="7"/>
  <c r="BT109" i="7" s="1"/>
  <c r="BU109" i="7" s="1"/>
  <c r="BS339" i="7"/>
  <c r="BT339" i="7" s="1"/>
  <c r="BU339" i="7" s="1"/>
  <c r="BS77" i="7"/>
  <c r="BT77" i="7" s="1"/>
  <c r="BV77" i="7" s="1"/>
  <c r="BS156" i="7"/>
  <c r="BT156" i="7" s="1"/>
  <c r="BU156" i="7" s="1"/>
  <c r="BS280" i="7"/>
  <c r="BT280" i="7" s="1"/>
  <c r="BV280" i="7" s="1"/>
  <c r="BS371" i="7"/>
  <c r="BT371" i="7" s="1"/>
  <c r="BV371" i="7" s="1"/>
  <c r="BS234" i="7"/>
  <c r="BT234" i="7" s="1"/>
  <c r="BV234" i="7" s="1"/>
  <c r="BS147" i="7"/>
  <c r="BT147" i="7" s="1"/>
  <c r="BU147" i="7" s="1"/>
  <c r="BS261" i="7"/>
  <c r="BT261" i="7" s="1"/>
  <c r="BU261" i="7" s="1"/>
  <c r="BS278" i="7"/>
  <c r="BT278" i="7" s="1"/>
  <c r="BU278" i="7" s="1"/>
  <c r="BS123" i="7"/>
  <c r="BT123" i="7" s="1"/>
  <c r="BU123" i="7" s="1"/>
  <c r="BS177" i="7"/>
  <c r="BT177" i="7" s="1"/>
  <c r="BW177" i="7" s="1"/>
  <c r="BS314" i="7"/>
  <c r="BT314" i="7" s="1"/>
  <c r="BW314" i="7" s="1"/>
  <c r="BS105" i="7"/>
  <c r="BT105" i="7" s="1"/>
  <c r="BW105" i="7" s="1"/>
  <c r="BS138" i="7"/>
  <c r="BT138" i="7" s="1"/>
  <c r="BV138" i="7" s="1"/>
  <c r="BS75" i="7"/>
  <c r="BT75" i="7" s="1"/>
  <c r="BW75" i="7" s="1"/>
  <c r="BS58" i="7"/>
  <c r="BT58" i="7" s="1"/>
  <c r="BW58" i="7" s="1"/>
  <c r="BS76" i="7"/>
  <c r="BT76" i="7" s="1"/>
  <c r="BW76" i="7" s="1"/>
  <c r="BS81" i="7"/>
  <c r="BT81" i="7" s="1"/>
  <c r="BV81" i="7" s="1"/>
  <c r="BS249" i="7"/>
  <c r="BT249" i="7" s="1"/>
  <c r="BW249" i="7" s="1"/>
  <c r="BS259" i="7"/>
  <c r="BT259" i="7" s="1"/>
  <c r="BV259" i="7" s="1"/>
  <c r="BS180" i="7"/>
  <c r="BT180" i="7" s="1"/>
  <c r="BW180" i="7" s="1"/>
  <c r="BS411" i="7"/>
  <c r="BT411" i="7" s="1"/>
  <c r="BV411" i="7" s="1"/>
  <c r="BS346" i="7"/>
  <c r="BT346" i="7" s="1"/>
  <c r="BU346" i="7" s="1"/>
  <c r="BS347" i="7"/>
  <c r="BT347" i="7" s="1"/>
  <c r="BU347" i="7" s="1"/>
  <c r="BS426" i="7"/>
  <c r="BT426" i="7" s="1"/>
  <c r="BV426" i="7" s="1"/>
  <c r="BS37" i="7"/>
  <c r="BT37" i="7" s="1"/>
  <c r="BV37" i="7" s="1"/>
  <c r="BS168" i="7"/>
  <c r="BT168" i="7" s="1"/>
  <c r="BW168" i="7" s="1"/>
  <c r="BS281" i="7"/>
  <c r="BT281" i="7" s="1"/>
  <c r="BV281" i="7" s="1"/>
  <c r="BS228" i="7"/>
  <c r="BT228" i="7" s="1"/>
  <c r="BW228" i="7" s="1"/>
  <c r="BS292" i="7"/>
  <c r="BT292" i="7" s="1"/>
  <c r="BW292" i="7" s="1"/>
  <c r="BU422" i="7"/>
  <c r="BV422" i="7"/>
  <c r="BW422" i="7"/>
  <c r="BU338" i="7"/>
  <c r="BU352" i="7"/>
  <c r="BV242" i="7"/>
  <c r="BW242" i="7"/>
  <c r="BU242" i="7"/>
  <c r="BU299" i="7"/>
  <c r="BV299" i="7"/>
  <c r="BW299" i="7"/>
  <c r="BW19" i="7"/>
  <c r="BV19" i="7"/>
  <c r="BU19" i="7"/>
  <c r="BV298" i="7"/>
  <c r="BW298" i="7"/>
  <c r="BU298" i="7"/>
  <c r="BV148" i="7"/>
  <c r="BW148" i="7"/>
  <c r="BU148" i="7"/>
  <c r="BW119" i="7"/>
  <c r="BU119" i="7"/>
  <c r="BV119" i="7"/>
  <c r="BU47" i="7"/>
  <c r="BU412" i="7"/>
  <c r="BV412" i="7"/>
  <c r="BW412" i="7"/>
  <c r="BV366" i="7"/>
  <c r="BV186" i="7" l="1"/>
  <c r="BU393" i="7"/>
  <c r="BW226" i="7"/>
  <c r="BW373" i="7"/>
  <c r="BU121" i="7"/>
  <c r="BU18" i="7"/>
  <c r="BU11" i="7"/>
  <c r="BV169" i="7"/>
  <c r="BU285" i="7"/>
  <c r="BV11" i="7"/>
  <c r="BW30" i="7"/>
  <c r="BV178" i="7"/>
  <c r="BW163" i="7"/>
  <c r="BU417" i="7"/>
  <c r="BV155" i="7"/>
  <c r="BU72" i="7"/>
  <c r="BW80" i="7"/>
  <c r="BV47" i="7"/>
  <c r="BW162" i="7"/>
  <c r="BW393" i="7"/>
  <c r="BU226" i="7"/>
  <c r="BW341" i="7"/>
  <c r="BU231" i="7"/>
  <c r="BW377" i="7"/>
  <c r="BU334" i="7"/>
  <c r="BV419" i="7"/>
  <c r="BU79" i="7"/>
  <c r="BV193" i="7"/>
  <c r="BW312" i="7"/>
  <c r="BU128" i="7"/>
  <c r="BV343" i="7"/>
  <c r="BW63" i="7"/>
  <c r="BW248" i="7"/>
  <c r="BW279" i="7"/>
  <c r="BW141" i="7"/>
  <c r="BV229" i="7"/>
  <c r="BW89" i="7"/>
  <c r="BW258" i="7"/>
  <c r="BV413" i="7"/>
  <c r="BW421" i="7"/>
  <c r="BV265" i="7"/>
  <c r="BV203" i="7"/>
  <c r="BV341" i="7"/>
  <c r="BV247" i="7"/>
  <c r="BU174" i="7"/>
  <c r="KH174" i="7" s="1"/>
  <c r="KI174" i="7" s="1"/>
  <c r="KJ174" i="7" s="1"/>
  <c r="BU45" i="7"/>
  <c r="BU410" i="7"/>
  <c r="BW157" i="7"/>
  <c r="BU217" i="7"/>
  <c r="BU272" i="7"/>
  <c r="BV294" i="7"/>
  <c r="BW360" i="7"/>
  <c r="BW202" i="7"/>
  <c r="BV195" i="7"/>
  <c r="BW82" i="7"/>
  <c r="BU61" i="7"/>
  <c r="BU227" i="7"/>
  <c r="BV214" i="7"/>
  <c r="BW271" i="7"/>
  <c r="BU403" i="7"/>
  <c r="BW188" i="7"/>
  <c r="BV275" i="7"/>
  <c r="BU297" i="7"/>
  <c r="BV252" i="7"/>
  <c r="BV69" i="7"/>
  <c r="BV256" i="7"/>
  <c r="BV33" i="7"/>
  <c r="BU364" i="7"/>
  <c r="BW85" i="7"/>
  <c r="BW351" i="7"/>
  <c r="BV401" i="7"/>
  <c r="BW335" i="7"/>
  <c r="BU204" i="7"/>
  <c r="BV268" i="7"/>
  <c r="BV161" i="7"/>
  <c r="BU94" i="7"/>
  <c r="BU287" i="7"/>
  <c r="BW166" i="7"/>
  <c r="BW99" i="7"/>
  <c r="BV13" i="7"/>
  <c r="BU15" i="7"/>
  <c r="BW86" i="7"/>
  <c r="BU60" i="7"/>
  <c r="BV414" i="7"/>
  <c r="BW41" i="7"/>
  <c r="BU222" i="7"/>
  <c r="BV73" i="7"/>
  <c r="BU114" i="7"/>
  <c r="BV397" i="7"/>
  <c r="BW87" i="7"/>
  <c r="BU425" i="7"/>
  <c r="BU308" i="7"/>
  <c r="BU295" i="7"/>
  <c r="BW51" i="7"/>
  <c r="BU95" i="7"/>
  <c r="EB95" i="7" s="1"/>
  <c r="EC95" i="7" s="1"/>
  <c r="BU208" i="7"/>
  <c r="BV134" i="7"/>
  <c r="BW134" i="7"/>
  <c r="BV68" i="7"/>
  <c r="BW251" i="7"/>
  <c r="BW232" i="7"/>
  <c r="BV213" i="7"/>
  <c r="BV266" i="7"/>
  <c r="BW186" i="7"/>
  <c r="BU137" i="7"/>
  <c r="BU162" i="7"/>
  <c r="BW356" i="7"/>
  <c r="BV302" i="7"/>
  <c r="BV352" i="7"/>
  <c r="BV168" i="7"/>
  <c r="BV340" i="7"/>
  <c r="BU20" i="7"/>
  <c r="BW107" i="7"/>
  <c r="BW414" i="7"/>
  <c r="BU274" i="7"/>
  <c r="BU125" i="7"/>
  <c r="BV95" i="7"/>
  <c r="BU214" i="7"/>
  <c r="BU271" i="7"/>
  <c r="BW403" i="7"/>
  <c r="BU188" i="7"/>
  <c r="BU275" i="7"/>
  <c r="BV297" i="7"/>
  <c r="BU252" i="7"/>
  <c r="BW69" i="7"/>
  <c r="BU256" i="7"/>
  <c r="BW33" i="7"/>
  <c r="BW364" i="7"/>
  <c r="BU85" i="7"/>
  <c r="BV351" i="7"/>
  <c r="BV408" i="7"/>
  <c r="BW229" i="7"/>
  <c r="BV421" i="7"/>
  <c r="BU154" i="7"/>
  <c r="BU335" i="7"/>
  <c r="BW204" i="7"/>
  <c r="BU243" i="7"/>
  <c r="BW265" i="7"/>
  <c r="BU89" i="7"/>
  <c r="BV133" i="7"/>
  <c r="BW161" i="7"/>
  <c r="BW203" i="7"/>
  <c r="BW222" i="7"/>
  <c r="BW94" i="7"/>
  <c r="BV83" i="7"/>
  <c r="BW73" i="7"/>
  <c r="BW114" i="7"/>
  <c r="BV382" i="7"/>
  <c r="BV287" i="7"/>
  <c r="BU166" i="7"/>
  <c r="BU397" i="7"/>
  <c r="BU258" i="7"/>
  <c r="BU87" i="7"/>
  <c r="BW425" i="7"/>
  <c r="BU99" i="7"/>
  <c r="BU283" i="7"/>
  <c r="BW118" i="7"/>
  <c r="BW365" i="7"/>
  <c r="BW386" i="7"/>
  <c r="BV404" i="7"/>
  <c r="BV323" i="7"/>
  <c r="BU207" i="7"/>
  <c r="BW426" i="7"/>
  <c r="BW278" i="7"/>
  <c r="BV342" i="7"/>
  <c r="BW342" i="7"/>
  <c r="BW117" i="7"/>
  <c r="BU117" i="7"/>
  <c r="BU84" i="7"/>
  <c r="BW84" i="7"/>
  <c r="BU146" i="7"/>
  <c r="BW146" i="7"/>
  <c r="BV110" i="7"/>
  <c r="BW110" i="7"/>
  <c r="BV160" i="7"/>
  <c r="BW160" i="7"/>
  <c r="BU96" i="7"/>
  <c r="BW96" i="7"/>
  <c r="BW21" i="7"/>
  <c r="BU21" i="7"/>
  <c r="BW362" i="7"/>
  <c r="BU362" i="7"/>
  <c r="BV310" i="7"/>
  <c r="BU310" i="7"/>
  <c r="BV392" i="7"/>
  <c r="BW392" i="7"/>
  <c r="BV66" i="7"/>
  <c r="BU66" i="7"/>
  <c r="BV289" i="7"/>
  <c r="BW289" i="7"/>
  <c r="BV286" i="7"/>
  <c r="BW286" i="7"/>
  <c r="BU182" i="7"/>
  <c r="BW182" i="7"/>
  <c r="BU330" i="7"/>
  <c r="BW330" i="7"/>
  <c r="BU218" i="7"/>
  <c r="BW218" i="7"/>
  <c r="BU244" i="7"/>
  <c r="BW244" i="7"/>
  <c r="BW395" i="7"/>
  <c r="BV395" i="7"/>
  <c r="BU39" i="7"/>
  <c r="BV39" i="7"/>
  <c r="BU151" i="7"/>
  <c r="BW151" i="7"/>
  <c r="BW416" i="7"/>
  <c r="BV416" i="7"/>
  <c r="BW173" i="7"/>
  <c r="BU173" i="7"/>
  <c r="BV313" i="7"/>
  <c r="BU313" i="7"/>
  <c r="BU282" i="7"/>
  <c r="BW282" i="7"/>
  <c r="BV264" i="7"/>
  <c r="BW264" i="7"/>
  <c r="BW25" i="7"/>
  <c r="BU25" i="7"/>
  <c r="BW374" i="7"/>
  <c r="BV374" i="7"/>
  <c r="BV324" i="7"/>
  <c r="BU324" i="7"/>
  <c r="BU245" i="7"/>
  <c r="BW245" i="7"/>
  <c r="BV322" i="7"/>
  <c r="BU322" i="7"/>
  <c r="BW55" i="7"/>
  <c r="BU55" i="7"/>
  <c r="BV102" i="7"/>
  <c r="BU102" i="7"/>
  <c r="BV332" i="7"/>
  <c r="BU332" i="7"/>
  <c r="BV277" i="7"/>
  <c r="BU277" i="7"/>
  <c r="BU175" i="7"/>
  <c r="BW175" i="7"/>
  <c r="BV185" i="7"/>
  <c r="BU185" i="7"/>
  <c r="BU37" i="7"/>
  <c r="BW308" i="7"/>
  <c r="BU206" i="7"/>
  <c r="NH206" i="7" s="1"/>
  <c r="NI206" i="7" s="1"/>
  <c r="BU378" i="7"/>
  <c r="BU349" i="7"/>
  <c r="BU165" i="7"/>
  <c r="KB165" i="7" s="1"/>
  <c r="KC165" i="7" s="1"/>
  <c r="KD165" i="7" s="1"/>
  <c r="BW254" i="7"/>
  <c r="BW62" i="7"/>
  <c r="BU317" i="7"/>
  <c r="BV100" i="7"/>
  <c r="BU97" i="7"/>
  <c r="BU240" i="7"/>
  <c r="MV240" i="7" s="1"/>
  <c r="MW240" i="7" s="1"/>
  <c r="BU17" i="7"/>
  <c r="ET17" i="7" s="1"/>
  <c r="EU17" i="7" s="1"/>
  <c r="BW408" i="7"/>
  <c r="BW401" i="7"/>
  <c r="BV154" i="7"/>
  <c r="BW419" i="7"/>
  <c r="BV243" i="7"/>
  <c r="BU268" i="7"/>
  <c r="BU133" i="7"/>
  <c r="BV41" i="7"/>
  <c r="BW83" i="7"/>
  <c r="BW193" i="7"/>
  <c r="BW382" i="7"/>
  <c r="BV167" i="7"/>
  <c r="BW366" i="7"/>
  <c r="BW13" i="7"/>
  <c r="BV283" i="7"/>
  <c r="BW15" i="7"/>
  <c r="BU34" i="7"/>
  <c r="BV118" i="7"/>
  <c r="BU365" i="7"/>
  <c r="BV386" i="7"/>
  <c r="BW404" i="7"/>
  <c r="BU86" i="7"/>
  <c r="BV8" i="7"/>
  <c r="BU169" i="7"/>
  <c r="BW60" i="7"/>
  <c r="BW324" i="7"/>
  <c r="BW313" i="7"/>
  <c r="BU38" i="7"/>
  <c r="BW79" i="7"/>
  <c r="BV355" i="7"/>
  <c r="BW332" i="7"/>
  <c r="BV25" i="7"/>
  <c r="BV207" i="7"/>
  <c r="BW285" i="7"/>
  <c r="BW231" i="7"/>
  <c r="BU377" i="7"/>
  <c r="BU30" i="7"/>
  <c r="BW322" i="7"/>
  <c r="BW18" i="7"/>
  <c r="BU178" i="7"/>
  <c r="BW185" i="7"/>
  <c r="BU163" i="7"/>
  <c r="BU413" i="7"/>
  <c r="BV175" i="7"/>
  <c r="BV146" i="7"/>
  <c r="BW334" i="7"/>
  <c r="BW338" i="7"/>
  <c r="BV325" i="7"/>
  <c r="BU296" i="7"/>
  <c r="BV88" i="7"/>
  <c r="BU112" i="7"/>
  <c r="BW349" i="7"/>
  <c r="BW295" i="7"/>
  <c r="BW165" i="7"/>
  <c r="BV107" i="7"/>
  <c r="BV254" i="7"/>
  <c r="BU62" i="7"/>
  <c r="BV317" i="7"/>
  <c r="BW361" i="7"/>
  <c r="BW274" i="7"/>
  <c r="BW227" i="7"/>
  <c r="BW196" i="7"/>
  <c r="BV97" i="7"/>
  <c r="BW240" i="7"/>
  <c r="BW125" i="7"/>
  <c r="BV17" i="7"/>
  <c r="BV269" i="7"/>
  <c r="BV126" i="7"/>
  <c r="BV96" i="7"/>
  <c r="BV224" i="7"/>
  <c r="BV21" i="7"/>
  <c r="BV415" i="7"/>
  <c r="BU389" i="7"/>
  <c r="BV406" i="7"/>
  <c r="BW27" i="7"/>
  <c r="BV205" i="7"/>
  <c r="BW327" i="7"/>
  <c r="BW131" i="7"/>
  <c r="BV149" i="7"/>
  <c r="BW65" i="7"/>
  <c r="BW116" i="7"/>
  <c r="BW402" i="7"/>
  <c r="BW192" i="7"/>
  <c r="BV28" i="7"/>
  <c r="BV220" i="7"/>
  <c r="BV246" i="7"/>
  <c r="BU211" i="7"/>
  <c r="LX211" i="7" s="1"/>
  <c r="LY211" i="7" s="1"/>
  <c r="BU387" i="7"/>
  <c r="BU172" i="7"/>
  <c r="JJ172" i="7" s="1"/>
  <c r="JK172" i="7" s="1"/>
  <c r="BV307" i="7"/>
  <c r="BV329" i="7"/>
  <c r="BU236" i="7"/>
  <c r="HH236" i="7" s="1"/>
  <c r="HI236" i="7" s="1"/>
  <c r="BU143" i="7"/>
  <c r="NB143" i="7" s="1"/>
  <c r="NC143" i="7" s="1"/>
  <c r="BU197" i="7"/>
  <c r="FL197" i="7" s="1"/>
  <c r="FM197" i="7" s="1"/>
  <c r="BU247" i="7"/>
  <c r="BV417" i="7"/>
  <c r="BW174" i="7"/>
  <c r="BU312" i="7"/>
  <c r="BV45" i="7"/>
  <c r="BV72" i="7"/>
  <c r="BW410" i="7"/>
  <c r="BV128" i="7"/>
  <c r="BV157" i="7"/>
  <c r="BW155" i="7"/>
  <c r="BW217" i="7"/>
  <c r="BW343" i="7"/>
  <c r="BW272" i="7"/>
  <c r="BU80" i="7"/>
  <c r="BW120" i="7"/>
  <c r="BU388" i="7"/>
  <c r="BV215" i="7"/>
  <c r="BU43" i="7"/>
  <c r="BV400" i="7"/>
  <c r="BW385" i="7"/>
  <c r="BW142" i="7"/>
  <c r="BU328" i="7"/>
  <c r="BV29" i="7"/>
  <c r="BW56" i="7"/>
  <c r="BW359" i="7"/>
  <c r="BW144" i="7"/>
  <c r="BU331" i="7"/>
  <c r="BU420" i="7"/>
  <c r="BV368" i="7"/>
  <c r="BW68" i="7"/>
  <c r="BW396" i="7"/>
  <c r="BW319" i="7"/>
  <c r="BU150" i="7"/>
  <c r="BV101" i="7"/>
  <c r="BU139" i="7"/>
  <c r="BW238" i="7"/>
  <c r="BU251" i="7"/>
  <c r="BU294" i="7"/>
  <c r="BU373" i="7"/>
  <c r="BU232" i="7"/>
  <c r="BW121" i="7"/>
  <c r="BU360" i="7"/>
  <c r="BW213" i="7"/>
  <c r="BU63" i="7"/>
  <c r="BV248" i="7"/>
  <c r="BU202" i="7"/>
  <c r="BU266" i="7"/>
  <c r="BU279" i="7"/>
  <c r="BW137" i="7"/>
  <c r="BU141" i="7"/>
  <c r="BU195" i="7"/>
  <c r="BU356" i="7"/>
  <c r="BU302" i="7"/>
  <c r="BU82" i="7"/>
  <c r="BU180" i="7"/>
  <c r="ET180" i="7" s="1"/>
  <c r="EU180" i="7" s="1"/>
  <c r="BU105" i="7"/>
  <c r="LF105" i="7" s="1"/>
  <c r="LG105" i="7" s="1"/>
  <c r="BV156" i="7"/>
  <c r="BV132" i="7"/>
  <c r="BV301" i="7"/>
  <c r="BU120" i="7"/>
  <c r="BW388" i="7"/>
  <c r="BW215" i="7"/>
  <c r="BV43" i="7"/>
  <c r="BW400" i="7"/>
  <c r="BV385" i="7"/>
  <c r="BU142" i="7"/>
  <c r="BW328" i="7"/>
  <c r="BU29" i="7"/>
  <c r="BV56" i="7"/>
  <c r="BU359" i="7"/>
  <c r="BU144" i="7"/>
  <c r="BW331" i="7"/>
  <c r="BW420" i="7"/>
  <c r="BW368" i="7"/>
  <c r="BV396" i="7"/>
  <c r="BU319" i="7"/>
  <c r="BW150" i="7"/>
  <c r="BW101" i="7"/>
  <c r="BW139" i="7"/>
  <c r="BU238" i="7"/>
  <c r="BW407" i="7"/>
  <c r="BU276" i="7"/>
  <c r="BV140" i="7"/>
  <c r="BV228" i="7"/>
  <c r="BW346" i="7"/>
  <c r="BU249" i="7"/>
  <c r="MV249" i="7" s="1"/>
  <c r="MW249" i="7" s="1"/>
  <c r="BV76" i="7"/>
  <c r="BU177" i="7"/>
  <c r="BU371" i="7"/>
  <c r="BW339" i="7"/>
  <c r="BV399" i="7"/>
  <c r="BU237" i="7"/>
  <c r="BV303" i="7"/>
  <c r="BW246" i="7"/>
  <c r="BV211" i="7"/>
  <c r="BV387" i="7"/>
  <c r="BV172" i="7"/>
  <c r="BW307" i="7"/>
  <c r="BW329" i="7"/>
  <c r="BV236" i="7"/>
  <c r="BV143" i="7"/>
  <c r="BV197" i="7"/>
  <c r="BU326" i="7"/>
  <c r="BV309" i="7"/>
  <c r="BW309" i="7"/>
  <c r="BV255" i="7"/>
  <c r="BW255" i="7"/>
  <c r="BV381" i="7"/>
  <c r="BW381" i="7"/>
  <c r="BW23" i="7"/>
  <c r="BV23" i="7"/>
  <c r="BV223" i="7"/>
  <c r="BW223" i="7"/>
  <c r="BW290" i="7"/>
  <c r="BV290" i="7"/>
  <c r="BV159" i="7"/>
  <c r="BU159" i="7"/>
  <c r="MV159" i="7" s="1"/>
  <c r="MW159" i="7" s="1"/>
  <c r="BV179" i="7"/>
  <c r="BU179" i="7"/>
  <c r="KH179" i="7" s="1"/>
  <c r="KI179" i="7" s="1"/>
  <c r="BW345" i="7"/>
  <c r="BU345" i="7"/>
  <c r="MP345" i="7" s="1"/>
  <c r="MQ345" i="7" s="1"/>
  <c r="BW106" i="7"/>
  <c r="BU106" i="7"/>
  <c r="LR106" i="7" s="1"/>
  <c r="LS106" i="7" s="1"/>
  <c r="BW59" i="7"/>
  <c r="BU59" i="7"/>
  <c r="BW103" i="7"/>
  <c r="BV103" i="7"/>
  <c r="BV113" i="7"/>
  <c r="BU113" i="7"/>
  <c r="BW257" i="7"/>
  <c r="BV257" i="7"/>
  <c r="BW71" i="7"/>
  <c r="BU71" i="7"/>
  <c r="BU78" i="7"/>
  <c r="BV78" i="7"/>
  <c r="BV67" i="7"/>
  <c r="BU67" i="7"/>
  <c r="BU306" i="7"/>
  <c r="BW306" i="7"/>
  <c r="BU358" i="7"/>
  <c r="BW358" i="7"/>
  <c r="BU225" i="7"/>
  <c r="BW225" i="7"/>
  <c r="BU270" i="7"/>
  <c r="BW270" i="7"/>
  <c r="BU46" i="7"/>
  <c r="BV46" i="7"/>
  <c r="BV198" i="7"/>
  <c r="BU198" i="7"/>
  <c r="BU350" i="7"/>
  <c r="BW350" i="7"/>
  <c r="BU7" i="7"/>
  <c r="BV7" i="7"/>
  <c r="BW253" i="7"/>
  <c r="BV253" i="7"/>
  <c r="BV230" i="7"/>
  <c r="BU230" i="7"/>
  <c r="BU424" i="7"/>
  <c r="BW424" i="7"/>
  <c r="BW291" i="7"/>
  <c r="BW325" i="7"/>
  <c r="BV206" i="7"/>
  <c r="BV296" i="7"/>
  <c r="BV61" i="7"/>
  <c r="BW88" i="7"/>
  <c r="BV378" i="7"/>
  <c r="BV112" i="7"/>
  <c r="BW20" i="7"/>
  <c r="BV51" i="7"/>
  <c r="BU361" i="7"/>
  <c r="LL361" i="7" s="1"/>
  <c r="LM361" i="7" s="1"/>
  <c r="LN361" i="7" s="1"/>
  <c r="BW100" i="7"/>
  <c r="BU196" i="7"/>
  <c r="GJ196" i="7" s="1"/>
  <c r="GK196" i="7" s="1"/>
  <c r="GL196" i="7" s="1"/>
  <c r="BW269" i="7"/>
  <c r="BW126" i="7"/>
  <c r="BU337" i="7"/>
  <c r="BW22" i="7"/>
  <c r="BW344" i="7"/>
  <c r="BU160" i="7"/>
  <c r="BV336" i="7"/>
  <c r="BU415" i="7"/>
  <c r="BU184" i="7"/>
  <c r="BU406" i="7"/>
  <c r="BW42" i="7"/>
  <c r="BV108" i="7"/>
  <c r="BW205" i="7"/>
  <c r="BV391" i="7"/>
  <c r="BV267" i="7"/>
  <c r="BW34" i="7"/>
  <c r="BU327" i="7"/>
  <c r="BV318" i="7"/>
  <c r="BU131" i="7"/>
  <c r="BU210" i="7"/>
  <c r="BW149" i="7"/>
  <c r="BV65" i="7"/>
  <c r="BV427" i="7"/>
  <c r="BV116" i="7"/>
  <c r="BU342" i="7"/>
  <c r="BV402" i="7"/>
  <c r="BU8" i="7"/>
  <c r="BU192" i="7"/>
  <c r="BV362" i="7"/>
  <c r="BW28" i="7"/>
  <c r="BU323" i="7"/>
  <c r="BV117" i="7"/>
  <c r="BW38" i="7"/>
  <c r="BW310" i="7"/>
  <c r="BU355" i="7"/>
  <c r="BU392" i="7"/>
  <c r="BV208" i="7"/>
  <c r="BW66" i="7"/>
  <c r="BU228" i="7"/>
  <c r="BU168" i="7"/>
  <c r="CL168" i="7" s="1"/>
  <c r="CM168" i="7" s="1"/>
  <c r="BU426" i="7"/>
  <c r="BV346" i="7"/>
  <c r="BV180" i="7"/>
  <c r="BV249" i="7"/>
  <c r="BU76" i="7"/>
  <c r="NB76" i="7" s="1"/>
  <c r="NC76" i="7" s="1"/>
  <c r="ND76" i="7" s="1"/>
  <c r="BU75" i="7"/>
  <c r="BV105" i="7"/>
  <c r="BV278" i="7"/>
  <c r="BV147" i="7"/>
  <c r="BW371" i="7"/>
  <c r="BV339" i="7"/>
  <c r="BU372" i="7"/>
  <c r="BW220" i="7"/>
  <c r="BV64" i="7"/>
  <c r="BU219" i="7"/>
  <c r="BU199" i="7"/>
  <c r="BU44" i="7"/>
  <c r="BU201" i="7"/>
  <c r="BU333" i="7"/>
  <c r="BV407" i="7"/>
  <c r="BU103" i="7"/>
  <c r="BW276" i="7"/>
  <c r="BW113" i="7"/>
  <c r="BW140" i="7"/>
  <c r="BU257" i="7"/>
  <c r="BV71" i="7"/>
  <c r="BV353" i="7"/>
  <c r="BW353" i="7"/>
  <c r="BW40" i="7"/>
  <c r="BU40" i="7"/>
  <c r="BW170" i="7"/>
  <c r="BU170" i="7"/>
  <c r="BV153" i="7"/>
  <c r="BW153" i="7"/>
  <c r="BU36" i="7"/>
  <c r="BV36" i="7"/>
  <c r="BW35" i="7"/>
  <c r="BV35" i="7"/>
  <c r="BU354" i="7"/>
  <c r="BV354" i="7"/>
  <c r="BV260" i="7"/>
  <c r="BW260" i="7"/>
  <c r="BU375" i="7"/>
  <c r="BV375" i="7"/>
  <c r="BV54" i="7"/>
  <c r="BU54" i="7"/>
  <c r="BW221" i="7"/>
  <c r="BU221" i="7"/>
  <c r="BU191" i="7"/>
  <c r="BV191" i="7"/>
  <c r="BW124" i="7"/>
  <c r="BV124" i="7"/>
  <c r="BU190" i="7"/>
  <c r="BW190" i="7"/>
  <c r="BV379" i="7"/>
  <c r="BU379" i="7"/>
  <c r="BU158" i="7"/>
  <c r="BW158" i="7"/>
  <c r="BV91" i="7"/>
  <c r="BU91" i="7"/>
  <c r="BV423" i="7"/>
  <c r="BW423" i="7"/>
  <c r="BV235" i="7"/>
  <c r="BU235" i="7"/>
  <c r="BW181" i="7"/>
  <c r="BV181" i="7"/>
  <c r="BV409" i="7"/>
  <c r="BU409" i="7"/>
  <c r="BV171" i="7"/>
  <c r="BU171" i="7"/>
  <c r="BU300" i="7"/>
  <c r="BW300" i="7"/>
  <c r="BU57" i="7"/>
  <c r="BW57" i="7"/>
  <c r="BW384" i="7"/>
  <c r="BV384" i="7"/>
  <c r="BW52" i="7"/>
  <c r="BU52" i="7"/>
  <c r="BU50" i="7"/>
  <c r="BV50" i="7"/>
  <c r="BW316" i="7"/>
  <c r="BV316" i="7"/>
  <c r="BV127" i="7"/>
  <c r="BU127" i="7"/>
  <c r="BV93" i="7"/>
  <c r="BW93" i="7"/>
  <c r="BU14" i="7"/>
  <c r="BV14" i="7"/>
  <c r="BU390" i="7"/>
  <c r="BW390" i="7"/>
  <c r="BW411" i="7"/>
  <c r="BU367" i="7"/>
  <c r="LX367" i="7" s="1"/>
  <c r="LY367" i="7" s="1"/>
  <c r="BW369" i="7"/>
  <c r="BW212" i="7"/>
  <c r="BW167" i="7"/>
  <c r="BV262" i="7"/>
  <c r="BU110" i="7"/>
  <c r="BV216" i="7"/>
  <c r="BW233" i="7"/>
  <c r="BU224" i="7"/>
  <c r="BW200" i="7"/>
  <c r="BW184" i="7"/>
  <c r="BV389" i="7"/>
  <c r="BU42" i="7"/>
  <c r="BV27" i="7"/>
  <c r="BW108" i="7"/>
  <c r="BW391" i="7"/>
  <c r="BW267" i="7"/>
  <c r="BW318" i="7"/>
  <c r="BV210" i="7"/>
  <c r="BW427" i="7"/>
  <c r="BU289" i="7"/>
  <c r="BU286" i="7"/>
  <c r="BU292" i="7"/>
  <c r="BV48" i="7"/>
  <c r="BW262" i="7"/>
  <c r="BW216" i="7"/>
  <c r="BU233" i="7"/>
  <c r="BW288" i="7"/>
  <c r="BU200" i="7"/>
  <c r="BW281" i="7"/>
  <c r="BV347" i="7"/>
  <c r="BW259" i="7"/>
  <c r="BU209" i="7"/>
  <c r="FL209" i="7" s="1"/>
  <c r="FM209" i="7" s="1"/>
  <c r="FN209" i="7" s="1"/>
  <c r="BU26" i="7"/>
  <c r="NN26" i="7" s="1"/>
  <c r="NO26" i="7" s="1"/>
  <c r="BW337" i="7"/>
  <c r="BW48" i="7"/>
  <c r="BU152" i="7"/>
  <c r="BV311" i="7"/>
  <c r="BV10" i="7"/>
  <c r="BV22" i="7"/>
  <c r="BU344" i="7"/>
  <c r="BU288" i="7"/>
  <c r="BW336" i="7"/>
  <c r="BU320" i="7"/>
  <c r="BV320" i="7"/>
  <c r="BW418" i="7"/>
  <c r="BU418" i="7"/>
  <c r="BU383" i="7"/>
  <c r="BV383" i="7"/>
  <c r="BV90" i="7"/>
  <c r="BW90" i="7"/>
  <c r="BV315" i="7"/>
  <c r="BU315" i="7"/>
  <c r="BU357" i="7"/>
  <c r="BV357" i="7"/>
  <c r="BW405" i="7"/>
  <c r="BV405" i="7"/>
  <c r="BU183" i="7"/>
  <c r="BW183" i="7"/>
  <c r="BV104" i="7"/>
  <c r="BU104" i="7"/>
  <c r="BV363" i="7"/>
  <c r="BW363" i="7"/>
  <c r="BW122" i="7"/>
  <c r="BU122" i="7"/>
  <c r="BU284" i="7"/>
  <c r="BV284" i="7"/>
  <c r="BW32" i="7"/>
  <c r="BU32" i="7"/>
  <c r="BU16" i="7"/>
  <c r="BW16" i="7"/>
  <c r="BU241" i="7"/>
  <c r="BV241" i="7"/>
  <c r="BU239" i="7"/>
  <c r="BW239" i="7"/>
  <c r="BU98" i="7"/>
  <c r="NB98" i="7" s="1"/>
  <c r="NC98" i="7" s="1"/>
  <c r="BW98" i="7"/>
  <c r="BU111" i="7"/>
  <c r="BW111" i="7"/>
  <c r="BW129" i="7"/>
  <c r="BV129" i="7"/>
  <c r="BW130" i="7"/>
  <c r="BV130" i="7"/>
  <c r="BU135" i="7"/>
  <c r="BW135" i="7"/>
  <c r="BV394" i="7"/>
  <c r="BU394" i="7"/>
  <c r="BT12" i="7"/>
  <c r="X14" i="7"/>
  <c r="X531" i="7"/>
  <c r="BU293" i="7"/>
  <c r="BW293" i="7"/>
  <c r="BV380" i="7"/>
  <c r="BU380" i="7"/>
  <c r="BV70" i="7"/>
  <c r="BU70" i="7"/>
  <c r="BU273" i="7"/>
  <c r="BW273" i="7"/>
  <c r="BV398" i="7"/>
  <c r="BU398" i="7"/>
  <c r="BU370" i="7"/>
  <c r="BW370" i="7"/>
  <c r="BW24" i="7"/>
  <c r="BV24" i="7"/>
  <c r="BU176" i="7"/>
  <c r="BW176" i="7"/>
  <c r="BU321" i="7"/>
  <c r="BW321" i="7"/>
  <c r="BV376" i="7"/>
  <c r="BU376" i="7"/>
  <c r="BU194" i="7"/>
  <c r="BW194" i="7"/>
  <c r="BU263" i="7"/>
  <c r="BW263" i="7"/>
  <c r="BU92" i="7"/>
  <c r="BW92" i="7"/>
  <c r="BU74" i="7"/>
  <c r="BW74" i="7"/>
  <c r="BV59" i="7"/>
  <c r="BV75" i="7"/>
  <c r="BV177" i="7"/>
  <c r="BW147" i="7"/>
  <c r="BW156" i="7"/>
  <c r="BV372" i="7"/>
  <c r="BW399" i="7"/>
  <c r="BW64" i="7"/>
  <c r="BW132" i="7"/>
  <c r="BV219" i="7"/>
  <c r="BV237" i="7"/>
  <c r="BV199" i="7"/>
  <c r="BW340" i="7"/>
  <c r="BW44" i="7"/>
  <c r="BW303" i="7"/>
  <c r="BV201" i="7"/>
  <c r="BW301" i="7"/>
  <c r="X335" i="7"/>
  <c r="Y335" i="7" s="1"/>
  <c r="Z335" i="7" s="1"/>
  <c r="BW326" i="7"/>
  <c r="BV304" i="7"/>
  <c r="BW383" i="7"/>
  <c r="BW315" i="7"/>
  <c r="BV305" i="7"/>
  <c r="BU115" i="7"/>
  <c r="BW357" i="7"/>
  <c r="BV122" i="7"/>
  <c r="BU405" i="7"/>
  <c r="BV183" i="7"/>
  <c r="BW284" i="7"/>
  <c r="BW104" i="7"/>
  <c r="BU363" i="7"/>
  <c r="BV333" i="7"/>
  <c r="BV16" i="7"/>
  <c r="BW241" i="7"/>
  <c r="X387" i="7"/>
  <c r="Y387" i="7" s="1"/>
  <c r="X71" i="7"/>
  <c r="X494" i="7"/>
  <c r="X505" i="7"/>
  <c r="X230" i="7"/>
  <c r="BW320" i="7"/>
  <c r="BV418" i="7"/>
  <c r="BU90" i="7"/>
  <c r="BW304" i="7"/>
  <c r="BW305" i="7"/>
  <c r="BV115" i="7"/>
  <c r="BU353" i="7"/>
  <c r="X28" i="7"/>
  <c r="BU291" i="7"/>
  <c r="KT291" i="7" s="1"/>
  <c r="KU291" i="7" s="1"/>
  <c r="KV291" i="7" s="1"/>
  <c r="BU81" i="7"/>
  <c r="BU58" i="7"/>
  <c r="BU138" i="7"/>
  <c r="BU314" i="7"/>
  <c r="GP314" i="7" s="1"/>
  <c r="GQ314" i="7" s="1"/>
  <c r="BW123" i="7"/>
  <c r="BV261" i="7"/>
  <c r="BW234" i="7"/>
  <c r="BW280" i="7"/>
  <c r="BU77" i="7"/>
  <c r="KH77" i="7" s="1"/>
  <c r="KI77" i="7" s="1"/>
  <c r="BV109" i="7"/>
  <c r="BW348" i="7"/>
  <c r="X384" i="7"/>
  <c r="Y384" i="7" s="1"/>
  <c r="Z384" i="7" s="1"/>
  <c r="X398" i="7"/>
  <c r="Y398" i="7" s="1"/>
  <c r="X365" i="7"/>
  <c r="Y365" i="7" s="1"/>
  <c r="Z365" i="7" s="1"/>
  <c r="X283" i="7"/>
  <c r="X474" i="7"/>
  <c r="X541" i="7"/>
  <c r="X527" i="7"/>
  <c r="BW81" i="7"/>
  <c r="BV58" i="7"/>
  <c r="BW138" i="7"/>
  <c r="BV314" i="7"/>
  <c r="BV123" i="7"/>
  <c r="BW261" i="7"/>
  <c r="BU234" i="7"/>
  <c r="KN234" i="7" s="1"/>
  <c r="KO234" i="7" s="1"/>
  <c r="KP234" i="7" s="1"/>
  <c r="BU280" i="7"/>
  <c r="LL280" i="7" s="1"/>
  <c r="LM280" i="7" s="1"/>
  <c r="LN280" i="7" s="1"/>
  <c r="BW77" i="7"/>
  <c r="BW109" i="7"/>
  <c r="BU348" i="7"/>
  <c r="BW209" i="7"/>
  <c r="BW26" i="7"/>
  <c r="BW367" i="7"/>
  <c r="BU369" i="7"/>
  <c r="BV212" i="7"/>
  <c r="X334" i="7"/>
  <c r="Y334" i="7" s="1"/>
  <c r="X388" i="7"/>
  <c r="Y388" i="7" s="1"/>
  <c r="Z388" i="7" s="1"/>
  <c r="X393" i="7"/>
  <c r="Y393" i="7" s="1"/>
  <c r="AB393" i="7" s="1"/>
  <c r="X367" i="7"/>
  <c r="Y367" i="7" s="1"/>
  <c r="AB367" i="7" s="1"/>
  <c r="X361" i="7"/>
  <c r="Y361" i="7" s="1"/>
  <c r="Z361" i="7" s="1"/>
  <c r="X22" i="7"/>
  <c r="X40" i="7"/>
  <c r="X234" i="7"/>
  <c r="X248" i="7"/>
  <c r="X268" i="7"/>
  <c r="X273" i="7"/>
  <c r="X47" i="7"/>
  <c r="X61" i="7"/>
  <c r="X193" i="7"/>
  <c r="X59" i="7"/>
  <c r="X227" i="7"/>
  <c r="BT9" i="7"/>
  <c r="X214" i="7"/>
  <c r="X419" i="7"/>
  <c r="X302" i="7"/>
  <c r="X550" i="7"/>
  <c r="X323" i="7"/>
  <c r="X300" i="7"/>
  <c r="X148" i="7"/>
  <c r="X562" i="7"/>
  <c r="X255" i="7"/>
  <c r="X10" i="7"/>
  <c r="X138" i="7"/>
  <c r="X524" i="7"/>
  <c r="X403" i="7"/>
  <c r="X278" i="7"/>
  <c r="X542" i="7"/>
  <c r="X315" i="7"/>
  <c r="X284" i="7"/>
  <c r="X88" i="7"/>
  <c r="X506" i="7"/>
  <c r="X163" i="7"/>
  <c r="X223" i="7"/>
  <c r="X46" i="7"/>
  <c r="X475" i="7"/>
  <c r="X369" i="7"/>
  <c r="X198" i="7"/>
  <c r="X493" i="7"/>
  <c r="X324" i="7"/>
  <c r="X5" i="7"/>
  <c r="X8" i="7"/>
  <c r="X319" i="7"/>
  <c r="X162" i="7"/>
  <c r="X170" i="7"/>
  <c r="X3" i="7"/>
  <c r="X467" i="7"/>
  <c r="X314" i="7"/>
  <c r="X188" i="7"/>
  <c r="X338" i="7"/>
  <c r="X308" i="7"/>
  <c r="X156" i="7"/>
  <c r="X4" i="7"/>
  <c r="X295" i="7"/>
  <c r="X34" i="7"/>
  <c r="X158" i="7"/>
  <c r="X360" i="7"/>
  <c r="Y360" i="7" s="1"/>
  <c r="Z360" i="7" s="1"/>
  <c r="X397" i="7"/>
  <c r="Y397" i="7" s="1"/>
  <c r="X366" i="7"/>
  <c r="Y366" i="7" s="1"/>
  <c r="Z366" i="7" s="1"/>
  <c r="X395" i="7"/>
  <c r="Y395" i="7" s="1"/>
  <c r="AB395" i="7" s="1"/>
  <c r="X355" i="7"/>
  <c r="Y355" i="7" s="1"/>
  <c r="AB355" i="7" s="1"/>
  <c r="X358" i="7"/>
  <c r="Y358" i="7" s="1"/>
  <c r="Z358" i="7" s="1"/>
  <c r="X396" i="7"/>
  <c r="Y396" i="7" s="1"/>
  <c r="AB396" i="7" s="1"/>
  <c r="X332" i="7"/>
  <c r="Y332" i="7" s="1"/>
  <c r="Z332" i="7" s="1"/>
  <c r="X399" i="7"/>
  <c r="Y399" i="7" s="1"/>
  <c r="Z399" i="7" s="1"/>
  <c r="X368" i="7"/>
  <c r="Y368" i="7" s="1"/>
  <c r="Z368" i="7" s="1"/>
  <c r="X352" i="7"/>
  <c r="Y352" i="7" s="1"/>
  <c r="AB352" i="7" s="1"/>
  <c r="X356" i="7"/>
  <c r="Y356" i="7" s="1"/>
  <c r="AB356" i="7" s="1"/>
  <c r="X354" i="7"/>
  <c r="Y354" i="7" s="1"/>
  <c r="AB354" i="7" s="1"/>
  <c r="X359" i="7"/>
  <c r="Y359" i="7" s="1"/>
  <c r="AB359" i="7" s="1"/>
  <c r="X349" i="7"/>
  <c r="Y349" i="7" s="1"/>
  <c r="X400" i="7"/>
  <c r="Y400" i="7" s="1"/>
  <c r="Z400" i="7" s="1"/>
  <c r="X391" i="7"/>
  <c r="Y391" i="7" s="1"/>
  <c r="AB391" i="7" s="1"/>
  <c r="X331" i="7"/>
  <c r="Y331" i="7" s="1"/>
  <c r="AB331" i="7" s="1"/>
  <c r="X336" i="7"/>
  <c r="Y336" i="7" s="1"/>
  <c r="X357" i="7"/>
  <c r="Y357" i="7" s="1"/>
  <c r="Z357" i="7" s="1"/>
  <c r="X333" i="7"/>
  <c r="Y333" i="7" s="1"/>
  <c r="Z333" i="7" s="1"/>
  <c r="BW189" i="7"/>
  <c r="BV189" i="7"/>
  <c r="BV49" i="7"/>
  <c r="BW49" i="7"/>
  <c r="BW145" i="7"/>
  <c r="BV145" i="7"/>
  <c r="BU31" i="7"/>
  <c r="MJ31" i="7" s="1"/>
  <c r="MK31" i="7" s="1"/>
  <c r="BV31" i="7"/>
  <c r="BW250" i="7"/>
  <c r="BV250" i="7"/>
  <c r="BU187" i="7"/>
  <c r="MV187" i="7" s="1"/>
  <c r="MW187" i="7" s="1"/>
  <c r="BW187" i="7"/>
  <c r="BU164" i="7"/>
  <c r="NN164" i="7" s="1"/>
  <c r="NO164" i="7" s="1"/>
  <c r="NP164" i="7" s="1"/>
  <c r="BW164" i="7"/>
  <c r="BW136" i="7"/>
  <c r="BV136" i="7"/>
  <c r="BU53" i="7"/>
  <c r="NB53" i="7" s="1"/>
  <c r="NC53" i="7" s="1"/>
  <c r="BV53" i="7"/>
  <c r="BV292" i="7"/>
  <c r="BU281" i="7"/>
  <c r="BW37" i="7"/>
  <c r="BW347" i="7"/>
  <c r="BU411" i="7"/>
  <c r="LX411" i="7" s="1"/>
  <c r="LY411" i="7" s="1"/>
  <c r="LZ411" i="7" s="1"/>
  <c r="BU259" i="7"/>
  <c r="DV259" i="7" s="1"/>
  <c r="DW259" i="7" s="1"/>
  <c r="DX259" i="7" s="1"/>
  <c r="X337" i="7"/>
  <c r="Y337" i="7" s="1"/>
  <c r="AB337" i="7" s="1"/>
  <c r="X402" i="7"/>
  <c r="Y402" i="7" s="1"/>
  <c r="Z402" i="7" s="1"/>
  <c r="X385" i="7"/>
  <c r="Y385" i="7" s="1"/>
  <c r="Z385" i="7" s="1"/>
  <c r="X363" i="7"/>
  <c r="Y363" i="7" s="1"/>
  <c r="Z363" i="7" s="1"/>
  <c r="X394" i="7"/>
  <c r="Y394" i="7" s="1"/>
  <c r="Z394" i="7" s="1"/>
  <c r="X362" i="7"/>
  <c r="Y362" i="7" s="1"/>
  <c r="Z362" i="7" s="1"/>
  <c r="X386" i="7"/>
  <c r="Y386" i="7" s="1"/>
  <c r="Z386" i="7" s="1"/>
  <c r="X383" i="7"/>
  <c r="Y383" i="7" s="1"/>
  <c r="Z383" i="7" s="1"/>
  <c r="X392" i="7"/>
  <c r="Y392" i="7" s="1"/>
  <c r="X389" i="7"/>
  <c r="Y389" i="7" s="1"/>
  <c r="AB389" i="7" s="1"/>
  <c r="X364" i="7"/>
  <c r="Y364" i="7" s="1"/>
  <c r="Z364" i="7" s="1"/>
  <c r="X139" i="7"/>
  <c r="X410" i="7"/>
  <c r="X165" i="7"/>
  <c r="X486" i="7"/>
  <c r="X241" i="7"/>
  <c r="X38" i="7"/>
  <c r="X135" i="7"/>
  <c r="X80" i="7"/>
  <c r="X299" i="7"/>
  <c r="X262" i="7"/>
  <c r="X420" i="7"/>
  <c r="X6" i="7"/>
  <c r="X174" i="7"/>
  <c r="X12" i="7"/>
  <c r="X219" i="7"/>
  <c r="X218" i="7"/>
  <c r="X499" i="7"/>
  <c r="X75" i="7"/>
  <c r="X537" i="7"/>
  <c r="X153" i="7"/>
  <c r="X470" i="7"/>
  <c r="X197" i="7"/>
  <c r="BW152" i="7"/>
  <c r="BW311" i="7"/>
  <c r="BW10" i="7"/>
  <c r="NN291" i="7"/>
  <c r="NO291" i="7" s="1"/>
  <c r="NP291" i="7" s="1"/>
  <c r="MV292" i="7"/>
  <c r="MW292" i="7" s="1"/>
  <c r="KT228" i="7"/>
  <c r="KU228" i="7" s="1"/>
  <c r="LL278" i="7"/>
  <c r="LM278" i="7" s="1"/>
  <c r="MP278" i="7"/>
  <c r="MQ278" i="7" s="1"/>
  <c r="LR278" i="7"/>
  <c r="LS278" i="7" s="1"/>
  <c r="LX278" i="7"/>
  <c r="LY278" i="7" s="1"/>
  <c r="MJ278" i="7"/>
  <c r="MK278" i="7" s="1"/>
  <c r="KT278" i="7"/>
  <c r="KU278" i="7" s="1"/>
  <c r="KZ278" i="7"/>
  <c r="LA278" i="7" s="1"/>
  <c r="CX278" i="7"/>
  <c r="CY278" i="7" s="1"/>
  <c r="JJ278" i="7"/>
  <c r="JK278" i="7" s="1"/>
  <c r="JL278" i="7" s="1"/>
  <c r="IL278" i="7"/>
  <c r="IM278" i="7" s="1"/>
  <c r="HB278" i="7"/>
  <c r="HC278" i="7" s="1"/>
  <c r="GD278" i="7"/>
  <c r="GE278" i="7" s="1"/>
  <c r="HZ278" i="7"/>
  <c r="IA278" i="7" s="1"/>
  <c r="EH278" i="7"/>
  <c r="EI278" i="7" s="1"/>
  <c r="DJ278" i="7"/>
  <c r="DK278" i="7" s="1"/>
  <c r="JP278" i="7"/>
  <c r="JQ278" i="7" s="1"/>
  <c r="JD278" i="7"/>
  <c r="JE278" i="7" s="1"/>
  <c r="IF278" i="7"/>
  <c r="IG278" i="7" s="1"/>
  <c r="GV278" i="7"/>
  <c r="GW278" i="7" s="1"/>
  <c r="FX278" i="7"/>
  <c r="FY278" i="7" s="1"/>
  <c r="FL278" i="7"/>
  <c r="FM278" i="7" s="1"/>
  <c r="EB278" i="7"/>
  <c r="EC278" i="7" s="1"/>
  <c r="DD278" i="7"/>
  <c r="DE278" i="7" s="1"/>
  <c r="CF278" i="7"/>
  <c r="CG278" i="7" s="1"/>
  <c r="CL278" i="7"/>
  <c r="CM278" i="7" s="1"/>
  <c r="NN278" i="7"/>
  <c r="NO278" i="7" s="1"/>
  <c r="NB278" i="7"/>
  <c r="NC278" i="7" s="1"/>
  <c r="MD278" i="7"/>
  <c r="ME278" i="7" s="1"/>
  <c r="MV278" i="7"/>
  <c r="MW278" i="7" s="1"/>
  <c r="NH278" i="7"/>
  <c r="NI278" i="7" s="1"/>
  <c r="LF278" i="7"/>
  <c r="LG278" i="7" s="1"/>
  <c r="KN278" i="7"/>
  <c r="KO278" i="7" s="1"/>
  <c r="KH278" i="7"/>
  <c r="KI278" i="7" s="1"/>
  <c r="KB278" i="7"/>
  <c r="KC278" i="7" s="1"/>
  <c r="IX278" i="7"/>
  <c r="IY278" i="7" s="1"/>
  <c r="HT278" i="7"/>
  <c r="HU278" i="7" s="1"/>
  <c r="GP278" i="7"/>
  <c r="GQ278" i="7" s="1"/>
  <c r="HH278" i="7"/>
  <c r="HI278" i="7" s="1"/>
  <c r="EZ278" i="7"/>
  <c r="FA278" i="7" s="1"/>
  <c r="DV278" i="7"/>
  <c r="DW278" i="7" s="1"/>
  <c r="FF278" i="7"/>
  <c r="FG278" i="7" s="1"/>
  <c r="JV278" i="7"/>
  <c r="JW278" i="7" s="1"/>
  <c r="IR278" i="7"/>
  <c r="IS278" i="7" s="1"/>
  <c r="HN278" i="7"/>
  <c r="HO278" i="7" s="1"/>
  <c r="GJ278" i="7"/>
  <c r="GK278" i="7" s="1"/>
  <c r="FR278" i="7"/>
  <c r="FS278" i="7" s="1"/>
  <c r="EN278" i="7"/>
  <c r="EO278" i="7" s="1"/>
  <c r="DP278" i="7"/>
  <c r="DQ278" i="7" s="1"/>
  <c r="ET278" i="7"/>
  <c r="EU278" i="7" s="1"/>
  <c r="CR278" i="7"/>
  <c r="CS278" i="7" s="1"/>
  <c r="BZ278" i="7"/>
  <c r="CA278" i="7" s="1"/>
  <c r="NN339" i="7"/>
  <c r="NO339" i="7" s="1"/>
  <c r="NB339" i="7"/>
  <c r="NC339" i="7" s="1"/>
  <c r="MD339" i="7"/>
  <c r="ME339" i="7" s="1"/>
  <c r="NH339" i="7"/>
  <c r="NI339" i="7" s="1"/>
  <c r="MJ339" i="7"/>
  <c r="MK339" i="7" s="1"/>
  <c r="LF339" i="7"/>
  <c r="LG339" i="7" s="1"/>
  <c r="KH339" i="7"/>
  <c r="KI339" i="7" s="1"/>
  <c r="KN339" i="7"/>
  <c r="KO339" i="7" s="1"/>
  <c r="JV339" i="7"/>
  <c r="JW339" i="7" s="1"/>
  <c r="IR339" i="7"/>
  <c r="IS339" i="7" s="1"/>
  <c r="HZ339" i="7"/>
  <c r="IA339" i="7" s="1"/>
  <c r="GP339" i="7"/>
  <c r="GQ339" i="7" s="1"/>
  <c r="FR339" i="7"/>
  <c r="FS339" i="7" s="1"/>
  <c r="EN339" i="7"/>
  <c r="EO339" i="7" s="1"/>
  <c r="DP339" i="7"/>
  <c r="DQ339" i="7" s="1"/>
  <c r="ET339" i="7"/>
  <c r="EU339" i="7" s="1"/>
  <c r="JJ339" i="7"/>
  <c r="JK339" i="7" s="1"/>
  <c r="HN339" i="7"/>
  <c r="HO339" i="7" s="1"/>
  <c r="HH339" i="7"/>
  <c r="HI339" i="7" s="1"/>
  <c r="DJ339" i="7"/>
  <c r="DK339" i="7" s="1"/>
  <c r="JP339" i="7"/>
  <c r="JQ339" i="7" s="1"/>
  <c r="HT339" i="7"/>
  <c r="HU339" i="7" s="1"/>
  <c r="FX339" i="7"/>
  <c r="FY339" i="7" s="1"/>
  <c r="DV339" i="7"/>
  <c r="DW339" i="7" s="1"/>
  <c r="CR339" i="7"/>
  <c r="CS339" i="7" s="1"/>
  <c r="CT339" i="7" s="1"/>
  <c r="BZ339" i="7"/>
  <c r="CA339" i="7" s="1"/>
  <c r="LL339" i="7"/>
  <c r="LM339" i="7" s="1"/>
  <c r="MP339" i="7"/>
  <c r="MQ339" i="7" s="1"/>
  <c r="LR339" i="7"/>
  <c r="LS339" i="7" s="1"/>
  <c r="MV339" i="7"/>
  <c r="MW339" i="7" s="1"/>
  <c r="LX339" i="7"/>
  <c r="LY339" i="7" s="1"/>
  <c r="KT339" i="7"/>
  <c r="KU339" i="7" s="1"/>
  <c r="KZ339" i="7"/>
  <c r="LA339" i="7" s="1"/>
  <c r="KB339" i="7"/>
  <c r="KC339" i="7" s="1"/>
  <c r="JD339" i="7"/>
  <c r="JE339" i="7" s="1"/>
  <c r="IF339" i="7"/>
  <c r="IG339" i="7" s="1"/>
  <c r="HB339" i="7"/>
  <c r="HC339" i="7" s="1"/>
  <c r="GD339" i="7"/>
  <c r="GE339" i="7" s="1"/>
  <c r="FL339" i="7"/>
  <c r="FM339" i="7" s="1"/>
  <c r="EB339" i="7"/>
  <c r="EC339" i="7" s="1"/>
  <c r="DD339" i="7"/>
  <c r="DE339" i="7" s="1"/>
  <c r="CX339" i="7"/>
  <c r="CY339" i="7" s="1"/>
  <c r="IL339" i="7"/>
  <c r="IM339" i="7" s="1"/>
  <c r="GJ339" i="7"/>
  <c r="GK339" i="7" s="1"/>
  <c r="EH339" i="7"/>
  <c r="EI339" i="7" s="1"/>
  <c r="CF339" i="7"/>
  <c r="CG339" i="7" s="1"/>
  <c r="IX339" i="7"/>
  <c r="IY339" i="7" s="1"/>
  <c r="GV339" i="7"/>
  <c r="GW339" i="7" s="1"/>
  <c r="EZ339" i="7"/>
  <c r="FA339" i="7" s="1"/>
  <c r="FF339" i="7"/>
  <c r="FG339" i="7" s="1"/>
  <c r="CL339" i="7"/>
  <c r="CM339" i="7" s="1"/>
  <c r="NN220" i="7"/>
  <c r="NO220" i="7" s="1"/>
  <c r="NB220" i="7"/>
  <c r="NC220" i="7" s="1"/>
  <c r="MD220" i="7"/>
  <c r="ME220" i="7" s="1"/>
  <c r="NH220" i="7"/>
  <c r="NI220" i="7" s="1"/>
  <c r="MJ220" i="7"/>
  <c r="MK220" i="7" s="1"/>
  <c r="KZ220" i="7"/>
  <c r="LA220" i="7" s="1"/>
  <c r="LB220" i="7" s="1"/>
  <c r="LF220" i="7"/>
  <c r="LG220" i="7" s="1"/>
  <c r="KN220" i="7"/>
  <c r="KO220" i="7" s="1"/>
  <c r="KP220" i="7" s="1"/>
  <c r="JP220" i="7"/>
  <c r="JQ220" i="7" s="1"/>
  <c r="IX220" i="7"/>
  <c r="IY220" i="7" s="1"/>
  <c r="HT220" i="7"/>
  <c r="HU220" i="7" s="1"/>
  <c r="GP220" i="7"/>
  <c r="GQ220" i="7" s="1"/>
  <c r="HH220" i="7"/>
  <c r="HI220" i="7" s="1"/>
  <c r="EZ220" i="7"/>
  <c r="FA220" i="7" s="1"/>
  <c r="DV220" i="7"/>
  <c r="DW220" i="7" s="1"/>
  <c r="FF220" i="7"/>
  <c r="FG220" i="7" s="1"/>
  <c r="KB220" i="7"/>
  <c r="KC220" i="7" s="1"/>
  <c r="IR220" i="7"/>
  <c r="IS220" i="7" s="1"/>
  <c r="IT220" i="7" s="1"/>
  <c r="HN220" i="7"/>
  <c r="HO220" i="7" s="1"/>
  <c r="GJ220" i="7"/>
  <c r="GK220" i="7" s="1"/>
  <c r="FR220" i="7"/>
  <c r="FS220" i="7" s="1"/>
  <c r="EN220" i="7"/>
  <c r="EO220" i="7" s="1"/>
  <c r="DP220" i="7"/>
  <c r="DQ220" i="7" s="1"/>
  <c r="ET220" i="7"/>
  <c r="EU220" i="7" s="1"/>
  <c r="CL220" i="7"/>
  <c r="CM220" i="7" s="1"/>
  <c r="BZ220" i="7"/>
  <c r="CA220" i="7" s="1"/>
  <c r="LL220" i="7"/>
  <c r="LM220" i="7" s="1"/>
  <c r="MP220" i="7"/>
  <c r="MQ220" i="7" s="1"/>
  <c r="LR220" i="7"/>
  <c r="LS220" i="7" s="1"/>
  <c r="MV220" i="7"/>
  <c r="MW220" i="7" s="1"/>
  <c r="LX220" i="7"/>
  <c r="LY220" i="7" s="1"/>
  <c r="KH220" i="7"/>
  <c r="KI220" i="7" s="1"/>
  <c r="KT220" i="7"/>
  <c r="KU220" i="7" s="1"/>
  <c r="CX220" i="7"/>
  <c r="CY220" i="7" s="1"/>
  <c r="JJ220" i="7"/>
  <c r="JK220" i="7" s="1"/>
  <c r="IL220" i="7"/>
  <c r="IM220" i="7" s="1"/>
  <c r="HB220" i="7"/>
  <c r="HC220" i="7" s="1"/>
  <c r="GD220" i="7"/>
  <c r="GE220" i="7" s="1"/>
  <c r="HZ220" i="7"/>
  <c r="IA220" i="7" s="1"/>
  <c r="EH220" i="7"/>
  <c r="EI220" i="7" s="1"/>
  <c r="DJ220" i="7"/>
  <c r="DK220" i="7" s="1"/>
  <c r="JV220" i="7"/>
  <c r="JW220" i="7" s="1"/>
  <c r="JD220" i="7"/>
  <c r="JE220" i="7" s="1"/>
  <c r="IF220" i="7"/>
  <c r="IG220" i="7" s="1"/>
  <c r="GV220" i="7"/>
  <c r="GW220" i="7" s="1"/>
  <c r="FX220" i="7"/>
  <c r="FY220" i="7" s="1"/>
  <c r="FL220" i="7"/>
  <c r="FM220" i="7" s="1"/>
  <c r="EB220" i="7"/>
  <c r="EC220" i="7" s="1"/>
  <c r="ED220" i="7" s="1"/>
  <c r="DD220" i="7"/>
  <c r="DE220" i="7" s="1"/>
  <c r="CR220" i="7"/>
  <c r="CS220" i="7" s="1"/>
  <c r="CF220" i="7"/>
  <c r="CG220" i="7" s="1"/>
  <c r="MV219" i="7"/>
  <c r="MW219" i="7" s="1"/>
  <c r="NN325" i="7"/>
  <c r="NO325" i="7" s="1"/>
  <c r="NB325" i="7"/>
  <c r="NC325" i="7" s="1"/>
  <c r="MD325" i="7"/>
  <c r="ME325" i="7" s="1"/>
  <c r="NH325" i="7"/>
  <c r="NI325" i="7" s="1"/>
  <c r="MJ325" i="7"/>
  <c r="MK325" i="7" s="1"/>
  <c r="LF325" i="7"/>
  <c r="LG325" i="7" s="1"/>
  <c r="KN325" i="7"/>
  <c r="KO325" i="7" s="1"/>
  <c r="KH325" i="7"/>
  <c r="KI325" i="7" s="1"/>
  <c r="JV325" i="7"/>
  <c r="JW325" i="7" s="1"/>
  <c r="IR325" i="7"/>
  <c r="IS325" i="7" s="1"/>
  <c r="HZ325" i="7"/>
  <c r="IA325" i="7" s="1"/>
  <c r="GP325" i="7"/>
  <c r="GQ325" i="7" s="1"/>
  <c r="FR325" i="7"/>
  <c r="FS325" i="7" s="1"/>
  <c r="EN325" i="7"/>
  <c r="EO325" i="7" s="1"/>
  <c r="DP325" i="7"/>
  <c r="DQ325" i="7" s="1"/>
  <c r="ET325" i="7"/>
  <c r="EU325" i="7" s="1"/>
  <c r="JJ325" i="7"/>
  <c r="JK325" i="7" s="1"/>
  <c r="HN325" i="7"/>
  <c r="HO325" i="7" s="1"/>
  <c r="HH325" i="7"/>
  <c r="HI325" i="7" s="1"/>
  <c r="DJ325" i="7"/>
  <c r="DK325" i="7" s="1"/>
  <c r="JP325" i="7"/>
  <c r="JQ325" i="7" s="1"/>
  <c r="HT325" i="7"/>
  <c r="HU325" i="7" s="1"/>
  <c r="FX325" i="7"/>
  <c r="FY325" i="7" s="1"/>
  <c r="DV325" i="7"/>
  <c r="DW325" i="7" s="1"/>
  <c r="CR325" i="7"/>
  <c r="CS325" i="7" s="1"/>
  <c r="BZ325" i="7"/>
  <c r="CA325" i="7" s="1"/>
  <c r="LL325" i="7"/>
  <c r="LM325" i="7" s="1"/>
  <c r="MP325" i="7"/>
  <c r="MQ325" i="7" s="1"/>
  <c r="LR325" i="7"/>
  <c r="LS325" i="7" s="1"/>
  <c r="MV325" i="7"/>
  <c r="MW325" i="7" s="1"/>
  <c r="LX325" i="7"/>
  <c r="LY325" i="7" s="1"/>
  <c r="LZ325" i="7" s="1"/>
  <c r="KT325" i="7"/>
  <c r="KU325" i="7" s="1"/>
  <c r="KZ325" i="7"/>
  <c r="LA325" i="7" s="1"/>
  <c r="KB325" i="7"/>
  <c r="KC325" i="7" s="1"/>
  <c r="JD325" i="7"/>
  <c r="JE325" i="7" s="1"/>
  <c r="IF325" i="7"/>
  <c r="IG325" i="7" s="1"/>
  <c r="HB325" i="7"/>
  <c r="HC325" i="7" s="1"/>
  <c r="GD325" i="7"/>
  <c r="GE325" i="7" s="1"/>
  <c r="FL325" i="7"/>
  <c r="FM325" i="7" s="1"/>
  <c r="EB325" i="7"/>
  <c r="EC325" i="7" s="1"/>
  <c r="DD325" i="7"/>
  <c r="DE325" i="7" s="1"/>
  <c r="CX325" i="7"/>
  <c r="CY325" i="7" s="1"/>
  <c r="IL325" i="7"/>
  <c r="IM325" i="7" s="1"/>
  <c r="GJ325" i="7"/>
  <c r="GK325" i="7" s="1"/>
  <c r="EH325" i="7"/>
  <c r="EI325" i="7" s="1"/>
  <c r="CF325" i="7"/>
  <c r="CG325" i="7" s="1"/>
  <c r="IX325" i="7"/>
  <c r="IY325" i="7" s="1"/>
  <c r="GV325" i="7"/>
  <c r="GW325" i="7" s="1"/>
  <c r="EZ325" i="7"/>
  <c r="FA325" i="7" s="1"/>
  <c r="FB325" i="7" s="1"/>
  <c r="FF325" i="7"/>
  <c r="FG325" i="7" s="1"/>
  <c r="CL325" i="7"/>
  <c r="CM325" i="7" s="1"/>
  <c r="FX211" i="7"/>
  <c r="FY211" i="7" s="1"/>
  <c r="FZ211" i="7" s="1"/>
  <c r="HH211" i="7"/>
  <c r="HI211" i="7" s="1"/>
  <c r="HJ211" i="7" s="1"/>
  <c r="CR172" i="7"/>
  <c r="CS172" i="7" s="1"/>
  <c r="CT172" i="7" s="1"/>
  <c r="DV172" i="7"/>
  <c r="DW172" i="7" s="1"/>
  <c r="DX172" i="7" s="1"/>
  <c r="LL88" i="7"/>
  <c r="LM88" i="7" s="1"/>
  <c r="MP88" i="7"/>
  <c r="MQ88" i="7" s="1"/>
  <c r="LR88" i="7"/>
  <c r="LS88" i="7" s="1"/>
  <c r="MV88" i="7"/>
  <c r="MW88" i="7" s="1"/>
  <c r="MX88" i="7" s="1"/>
  <c r="LX88" i="7"/>
  <c r="LY88" i="7" s="1"/>
  <c r="KT88" i="7"/>
  <c r="KU88" i="7" s="1"/>
  <c r="KV88" i="7" s="1"/>
  <c r="KZ88" i="7"/>
  <c r="LA88" i="7" s="1"/>
  <c r="JV88" i="7"/>
  <c r="JW88" i="7" s="1"/>
  <c r="JD88" i="7"/>
  <c r="JE88" i="7" s="1"/>
  <c r="IF88" i="7"/>
  <c r="IG88" i="7" s="1"/>
  <c r="IH88" i="7" s="1"/>
  <c r="GP88" i="7"/>
  <c r="GQ88" i="7" s="1"/>
  <c r="HH88" i="7"/>
  <c r="HI88" i="7" s="1"/>
  <c r="EZ88" i="7"/>
  <c r="FA88" i="7" s="1"/>
  <c r="DV88" i="7"/>
  <c r="DW88" i="7" s="1"/>
  <c r="FR88" i="7"/>
  <c r="FS88" i="7" s="1"/>
  <c r="CX88" i="7"/>
  <c r="CY88" i="7" s="1"/>
  <c r="IL88" i="7"/>
  <c r="IM88" i="7" s="1"/>
  <c r="FX88" i="7"/>
  <c r="FY88" i="7" s="1"/>
  <c r="EB88" i="7"/>
  <c r="EC88" i="7" s="1"/>
  <c r="CF88" i="7"/>
  <c r="CG88" i="7" s="1"/>
  <c r="IX88" i="7"/>
  <c r="IY88" i="7" s="1"/>
  <c r="GJ88" i="7"/>
  <c r="GK88" i="7" s="1"/>
  <c r="EN88" i="7"/>
  <c r="EO88" i="7" s="1"/>
  <c r="FF88" i="7"/>
  <c r="FG88" i="7" s="1"/>
  <c r="CL88" i="7"/>
  <c r="CM88" i="7" s="1"/>
  <c r="NN88" i="7"/>
  <c r="NO88" i="7" s="1"/>
  <c r="NB88" i="7"/>
  <c r="NC88" i="7" s="1"/>
  <c r="MD88" i="7"/>
  <c r="ME88" i="7" s="1"/>
  <c r="NH88" i="7"/>
  <c r="NI88" i="7" s="1"/>
  <c r="MJ88" i="7"/>
  <c r="MK88" i="7" s="1"/>
  <c r="LF88" i="7"/>
  <c r="LG88" i="7" s="1"/>
  <c r="KN88" i="7"/>
  <c r="KO88" i="7" s="1"/>
  <c r="KH88" i="7"/>
  <c r="KI88" i="7" s="1"/>
  <c r="JP88" i="7"/>
  <c r="JQ88" i="7" s="1"/>
  <c r="IR88" i="7"/>
  <c r="IS88" i="7" s="1"/>
  <c r="HB88" i="7"/>
  <c r="HC88" i="7" s="1"/>
  <c r="GD88" i="7"/>
  <c r="GE88" i="7" s="1"/>
  <c r="HT88" i="7"/>
  <c r="HU88" i="7" s="1"/>
  <c r="EH88" i="7"/>
  <c r="EI88" i="7" s="1"/>
  <c r="DJ88" i="7"/>
  <c r="DK88" i="7" s="1"/>
  <c r="ET88" i="7"/>
  <c r="EU88" i="7" s="1"/>
  <c r="JJ88" i="7"/>
  <c r="JK88" i="7" s="1"/>
  <c r="GV88" i="7"/>
  <c r="GW88" i="7" s="1"/>
  <c r="FL88" i="7"/>
  <c r="FM88" i="7" s="1"/>
  <c r="DD88" i="7"/>
  <c r="DE88" i="7" s="1"/>
  <c r="KB88" i="7"/>
  <c r="KC88" i="7" s="1"/>
  <c r="HN88" i="7"/>
  <c r="HO88" i="7" s="1"/>
  <c r="HZ88" i="7"/>
  <c r="IA88" i="7" s="1"/>
  <c r="DP88" i="7"/>
  <c r="DQ88" i="7" s="1"/>
  <c r="CR88" i="7"/>
  <c r="CS88" i="7" s="1"/>
  <c r="BZ88" i="7"/>
  <c r="CA88" i="7" s="1"/>
  <c r="GP143" i="7"/>
  <c r="GQ143" i="7" s="1"/>
  <c r="GR143" i="7" s="1"/>
  <c r="MJ143" i="7"/>
  <c r="MK143" i="7" s="1"/>
  <c r="ML143" i="7" s="1"/>
  <c r="IF143" i="7"/>
  <c r="IG143" i="7" s="1"/>
  <c r="IH143" i="7" s="1"/>
  <c r="CX165" i="7"/>
  <c r="CY165" i="7" s="1"/>
  <c r="CZ165" i="7" s="1"/>
  <c r="CR165" i="7"/>
  <c r="CS165" i="7" s="1"/>
  <c r="CT165" i="7" s="1"/>
  <c r="NH165" i="7"/>
  <c r="NI165" i="7" s="1"/>
  <c r="NJ165" i="7" s="1"/>
  <c r="NH129" i="7"/>
  <c r="NI129" i="7" s="1"/>
  <c r="MJ129" i="7"/>
  <c r="MK129" i="7" s="1"/>
  <c r="LL129" i="7"/>
  <c r="LM129" i="7" s="1"/>
  <c r="MP129" i="7"/>
  <c r="MQ129" i="7" s="1"/>
  <c r="LR129" i="7"/>
  <c r="LS129" i="7" s="1"/>
  <c r="KT129" i="7"/>
  <c r="KU129" i="7" s="1"/>
  <c r="KZ129" i="7"/>
  <c r="LA129" i="7" s="1"/>
  <c r="KB129" i="7"/>
  <c r="KC129" i="7" s="1"/>
  <c r="JD129" i="7"/>
  <c r="JE129" i="7" s="1"/>
  <c r="IF129" i="7"/>
  <c r="IG129" i="7" s="1"/>
  <c r="GV129" i="7"/>
  <c r="GW129" i="7" s="1"/>
  <c r="FX129" i="7"/>
  <c r="FY129" i="7" s="1"/>
  <c r="EZ129" i="7"/>
  <c r="FA129" i="7" s="1"/>
  <c r="DV129" i="7"/>
  <c r="DW129" i="7" s="1"/>
  <c r="FR129" i="7"/>
  <c r="FS129" i="7" s="1"/>
  <c r="FT129" i="7" s="1"/>
  <c r="JV129" i="7"/>
  <c r="JW129" i="7" s="1"/>
  <c r="HZ129" i="7"/>
  <c r="IA129" i="7" s="1"/>
  <c r="HT129" i="7"/>
  <c r="HU129" i="7" s="1"/>
  <c r="DP129" i="7"/>
  <c r="DQ129" i="7" s="1"/>
  <c r="CX129" i="7"/>
  <c r="CY129" i="7" s="1"/>
  <c r="IL129" i="7"/>
  <c r="IM129" i="7" s="1"/>
  <c r="GD129" i="7"/>
  <c r="GE129" i="7" s="1"/>
  <c r="EB129" i="7"/>
  <c r="EC129" i="7" s="1"/>
  <c r="CR129" i="7"/>
  <c r="CS129" i="7" s="1"/>
  <c r="BZ129" i="7"/>
  <c r="CA129" i="7" s="1"/>
  <c r="NN129" i="7"/>
  <c r="NO129" i="7" s="1"/>
  <c r="MV129" i="7"/>
  <c r="MW129" i="7" s="1"/>
  <c r="LX129" i="7"/>
  <c r="LY129" i="7" s="1"/>
  <c r="NB129" i="7"/>
  <c r="NC129" i="7" s="1"/>
  <c r="MD129" i="7"/>
  <c r="ME129" i="7" s="1"/>
  <c r="LF129" i="7"/>
  <c r="LG129" i="7" s="1"/>
  <c r="KN129" i="7"/>
  <c r="KO129" i="7" s="1"/>
  <c r="KH129" i="7"/>
  <c r="KI129" i="7" s="1"/>
  <c r="JP129" i="7"/>
  <c r="JQ129" i="7" s="1"/>
  <c r="IR129" i="7"/>
  <c r="IS129" i="7" s="1"/>
  <c r="HN129" i="7"/>
  <c r="HO129" i="7" s="1"/>
  <c r="GJ129" i="7"/>
  <c r="GK129" i="7" s="1"/>
  <c r="HH129" i="7"/>
  <c r="HI129" i="7" s="1"/>
  <c r="EH129" i="7"/>
  <c r="EI129" i="7" s="1"/>
  <c r="DJ129" i="7"/>
  <c r="DK129" i="7" s="1"/>
  <c r="ET129" i="7"/>
  <c r="EU129" i="7" s="1"/>
  <c r="IX129" i="7"/>
  <c r="IY129" i="7" s="1"/>
  <c r="GP129" i="7"/>
  <c r="GQ129" i="7" s="1"/>
  <c r="EN129" i="7"/>
  <c r="EO129" i="7" s="1"/>
  <c r="FF129" i="7"/>
  <c r="FG129" i="7" s="1"/>
  <c r="JJ129" i="7"/>
  <c r="JK129" i="7" s="1"/>
  <c r="HB129" i="7"/>
  <c r="HC129" i="7" s="1"/>
  <c r="FL129" i="7"/>
  <c r="FM129" i="7" s="1"/>
  <c r="DD129" i="7"/>
  <c r="DE129" i="7" s="1"/>
  <c r="CL129" i="7"/>
  <c r="CM129" i="7" s="1"/>
  <c r="CF129" i="7"/>
  <c r="CG129" i="7" s="1"/>
  <c r="LL130" i="7"/>
  <c r="LM130" i="7" s="1"/>
  <c r="MP130" i="7"/>
  <c r="MQ130" i="7" s="1"/>
  <c r="LR130" i="7"/>
  <c r="LS130" i="7" s="1"/>
  <c r="LX130" i="7"/>
  <c r="LY130" i="7" s="1"/>
  <c r="MJ130" i="7"/>
  <c r="MK130" i="7" s="1"/>
  <c r="KT130" i="7"/>
  <c r="KU130" i="7" s="1"/>
  <c r="KZ130" i="7"/>
  <c r="LA130" i="7" s="1"/>
  <c r="CX130" i="7"/>
  <c r="CY130" i="7" s="1"/>
  <c r="JJ130" i="7"/>
  <c r="JK130" i="7" s="1"/>
  <c r="IL130" i="7"/>
  <c r="IM130" i="7" s="1"/>
  <c r="GV130" i="7"/>
  <c r="GW130" i="7" s="1"/>
  <c r="FX130" i="7"/>
  <c r="FY130" i="7" s="1"/>
  <c r="FL130" i="7"/>
  <c r="FM130" i="7" s="1"/>
  <c r="EB130" i="7"/>
  <c r="EC130" i="7" s="1"/>
  <c r="DD130" i="7"/>
  <c r="DE130" i="7" s="1"/>
  <c r="JV130" i="7"/>
  <c r="JW130" i="7" s="1"/>
  <c r="JD130" i="7"/>
  <c r="JE130" i="7" s="1"/>
  <c r="IF130" i="7"/>
  <c r="IG130" i="7" s="1"/>
  <c r="GP130" i="7"/>
  <c r="GQ130" i="7" s="1"/>
  <c r="HH130" i="7"/>
  <c r="HI130" i="7" s="1"/>
  <c r="EZ130" i="7"/>
  <c r="FA130" i="7" s="1"/>
  <c r="DV130" i="7"/>
  <c r="DW130" i="7" s="1"/>
  <c r="FR130" i="7"/>
  <c r="FS130" i="7" s="1"/>
  <c r="CR130" i="7"/>
  <c r="CS130" i="7" s="1"/>
  <c r="BZ130" i="7"/>
  <c r="CA130" i="7" s="1"/>
  <c r="NN130" i="7"/>
  <c r="NO130" i="7" s="1"/>
  <c r="NB130" i="7"/>
  <c r="NC130" i="7" s="1"/>
  <c r="ND130" i="7" s="1"/>
  <c r="MD130" i="7"/>
  <c r="ME130" i="7" s="1"/>
  <c r="MV130" i="7"/>
  <c r="MW130" i="7" s="1"/>
  <c r="NH130" i="7"/>
  <c r="NI130" i="7" s="1"/>
  <c r="LF130" i="7"/>
  <c r="LG130" i="7" s="1"/>
  <c r="KN130" i="7"/>
  <c r="KO130" i="7" s="1"/>
  <c r="KH130" i="7"/>
  <c r="KI130" i="7" s="1"/>
  <c r="JP130" i="7"/>
  <c r="JQ130" i="7" s="1"/>
  <c r="IX130" i="7"/>
  <c r="IY130" i="7" s="1"/>
  <c r="HN130" i="7"/>
  <c r="HO130" i="7" s="1"/>
  <c r="GJ130" i="7"/>
  <c r="GK130" i="7" s="1"/>
  <c r="HZ130" i="7"/>
  <c r="IA130" i="7" s="1"/>
  <c r="EN130" i="7"/>
  <c r="EO130" i="7" s="1"/>
  <c r="DP130" i="7"/>
  <c r="DQ130" i="7" s="1"/>
  <c r="FF130" i="7"/>
  <c r="FG130" i="7" s="1"/>
  <c r="KB130" i="7"/>
  <c r="KC130" i="7" s="1"/>
  <c r="IR130" i="7"/>
  <c r="IS130" i="7" s="1"/>
  <c r="HB130" i="7"/>
  <c r="HC130" i="7" s="1"/>
  <c r="GD130" i="7"/>
  <c r="GE130" i="7" s="1"/>
  <c r="HT130" i="7"/>
  <c r="HU130" i="7" s="1"/>
  <c r="EH130" i="7"/>
  <c r="EI130" i="7" s="1"/>
  <c r="DJ130" i="7"/>
  <c r="DK130" i="7" s="1"/>
  <c r="ET130" i="7"/>
  <c r="EU130" i="7" s="1"/>
  <c r="CL130" i="7"/>
  <c r="CM130" i="7" s="1"/>
  <c r="CF130" i="7"/>
  <c r="CG130" i="7" s="1"/>
  <c r="LL414" i="7"/>
  <c r="LM414" i="7" s="1"/>
  <c r="MP414" i="7"/>
  <c r="MQ414" i="7" s="1"/>
  <c r="MR414" i="7" s="1"/>
  <c r="LR414" i="7"/>
  <c r="LS414" i="7" s="1"/>
  <c r="LT414" i="7" s="1"/>
  <c r="LX414" i="7"/>
  <c r="LY414" i="7" s="1"/>
  <c r="MJ414" i="7"/>
  <c r="MK414" i="7" s="1"/>
  <c r="ML414" i="7" s="1"/>
  <c r="KT414" i="7"/>
  <c r="KU414" i="7" s="1"/>
  <c r="KV414" i="7" s="1"/>
  <c r="KZ414" i="7"/>
  <c r="LA414" i="7" s="1"/>
  <c r="CX414" i="7"/>
  <c r="CY414" i="7" s="1"/>
  <c r="JJ414" i="7"/>
  <c r="JK414" i="7" s="1"/>
  <c r="JL414" i="7" s="1"/>
  <c r="IL414" i="7"/>
  <c r="IM414" i="7" s="1"/>
  <c r="HB414" i="7"/>
  <c r="HC414" i="7" s="1"/>
  <c r="HD414" i="7" s="1"/>
  <c r="FX414" i="7"/>
  <c r="FY414" i="7" s="1"/>
  <c r="GV414" i="7"/>
  <c r="GW414" i="7" s="1"/>
  <c r="GX414" i="7" s="1"/>
  <c r="EH414" i="7"/>
  <c r="EI414" i="7" s="1"/>
  <c r="DJ414" i="7"/>
  <c r="DK414" i="7" s="1"/>
  <c r="KB414" i="7"/>
  <c r="KC414" i="7" s="1"/>
  <c r="JD414" i="7"/>
  <c r="JE414" i="7" s="1"/>
  <c r="JF414" i="7" s="1"/>
  <c r="IF414" i="7"/>
  <c r="IG414" i="7" s="1"/>
  <c r="GP414" i="7"/>
  <c r="GQ414" i="7" s="1"/>
  <c r="GR414" i="7" s="1"/>
  <c r="HH414" i="7"/>
  <c r="HI414" i="7" s="1"/>
  <c r="HJ414" i="7" s="1"/>
  <c r="FL414" i="7"/>
  <c r="FM414" i="7" s="1"/>
  <c r="EB414" i="7"/>
  <c r="EC414" i="7" s="1"/>
  <c r="ED414" i="7" s="1"/>
  <c r="DD414" i="7"/>
  <c r="DE414" i="7" s="1"/>
  <c r="CR414" i="7"/>
  <c r="CS414" i="7" s="1"/>
  <c r="BZ414" i="7"/>
  <c r="CA414" i="7" s="1"/>
  <c r="NN414" i="7"/>
  <c r="NO414" i="7" s="1"/>
  <c r="NP414" i="7" s="1"/>
  <c r="NB414" i="7"/>
  <c r="NC414" i="7" s="1"/>
  <c r="MD414" i="7"/>
  <c r="ME414" i="7" s="1"/>
  <c r="MV414" i="7"/>
  <c r="MW414" i="7" s="1"/>
  <c r="NH414" i="7"/>
  <c r="NI414" i="7" s="1"/>
  <c r="LF414" i="7"/>
  <c r="LG414" i="7" s="1"/>
  <c r="KH414" i="7"/>
  <c r="KI414" i="7" s="1"/>
  <c r="KJ414" i="7" s="1"/>
  <c r="KN414" i="7"/>
  <c r="KO414" i="7" s="1"/>
  <c r="KP414" i="7" s="1"/>
  <c r="JP414" i="7"/>
  <c r="JQ414" i="7" s="1"/>
  <c r="JR414" i="7" s="1"/>
  <c r="IX414" i="7"/>
  <c r="IY414" i="7" s="1"/>
  <c r="HT414" i="7"/>
  <c r="HU414" i="7" s="1"/>
  <c r="HV414" i="7" s="1"/>
  <c r="GJ414" i="7"/>
  <c r="GK414" i="7" s="1"/>
  <c r="FR414" i="7"/>
  <c r="FS414" i="7" s="1"/>
  <c r="EZ414" i="7"/>
  <c r="FA414" i="7" s="1"/>
  <c r="FB414" i="7" s="1"/>
  <c r="DV414" i="7"/>
  <c r="DW414" i="7" s="1"/>
  <c r="FF414" i="7"/>
  <c r="FG414" i="7" s="1"/>
  <c r="FH414" i="7" s="1"/>
  <c r="JV414" i="7"/>
  <c r="JW414" i="7" s="1"/>
  <c r="IR414" i="7"/>
  <c r="IS414" i="7" s="1"/>
  <c r="HN414" i="7"/>
  <c r="HO414" i="7" s="1"/>
  <c r="GD414" i="7"/>
  <c r="GE414" i="7" s="1"/>
  <c r="HZ414" i="7"/>
  <c r="IA414" i="7" s="1"/>
  <c r="EN414" i="7"/>
  <c r="EO414" i="7" s="1"/>
  <c r="DP414" i="7"/>
  <c r="DQ414" i="7" s="1"/>
  <c r="DR414" i="7" s="1"/>
  <c r="ET414" i="7"/>
  <c r="EU414" i="7" s="1"/>
  <c r="EV414" i="7" s="1"/>
  <c r="CL414" i="7"/>
  <c r="CM414" i="7" s="1"/>
  <c r="CF414" i="7"/>
  <c r="CG414" i="7" s="1"/>
  <c r="CH414" i="7" s="1"/>
  <c r="LL309" i="7"/>
  <c r="LM309" i="7" s="1"/>
  <c r="MP309" i="7"/>
  <c r="MQ309" i="7" s="1"/>
  <c r="LR309" i="7"/>
  <c r="LS309" i="7" s="1"/>
  <c r="MV309" i="7"/>
  <c r="MW309" i="7" s="1"/>
  <c r="LX309" i="7"/>
  <c r="LY309" i="7" s="1"/>
  <c r="NB309" i="7"/>
  <c r="NC309" i="7" s="1"/>
  <c r="NH309" i="7"/>
  <c r="NI309" i="7" s="1"/>
  <c r="KZ309" i="7"/>
  <c r="LA309" i="7" s="1"/>
  <c r="KT309" i="7"/>
  <c r="KU309" i="7" s="1"/>
  <c r="KN309" i="7"/>
  <c r="KO309" i="7" s="1"/>
  <c r="JV309" i="7"/>
  <c r="JW309" i="7" s="1"/>
  <c r="IR309" i="7"/>
  <c r="IS309" i="7" s="1"/>
  <c r="HZ309" i="7"/>
  <c r="IA309" i="7" s="1"/>
  <c r="GP309" i="7"/>
  <c r="GQ309" i="7" s="1"/>
  <c r="FR309" i="7"/>
  <c r="FS309" i="7" s="1"/>
  <c r="EN309" i="7"/>
  <c r="EO309" i="7" s="1"/>
  <c r="DP309" i="7"/>
  <c r="DQ309" i="7" s="1"/>
  <c r="ET309" i="7"/>
  <c r="EU309" i="7" s="1"/>
  <c r="JJ309" i="7"/>
  <c r="JK309" i="7" s="1"/>
  <c r="HN309" i="7"/>
  <c r="HO309" i="7" s="1"/>
  <c r="HH309" i="7"/>
  <c r="HI309" i="7" s="1"/>
  <c r="DJ309" i="7"/>
  <c r="DK309" i="7" s="1"/>
  <c r="JP309" i="7"/>
  <c r="JQ309" i="7" s="1"/>
  <c r="HT309" i="7"/>
  <c r="HU309" i="7" s="1"/>
  <c r="FX309" i="7"/>
  <c r="FY309" i="7" s="1"/>
  <c r="DV309" i="7"/>
  <c r="DW309" i="7" s="1"/>
  <c r="CR309" i="7"/>
  <c r="CS309" i="7" s="1"/>
  <c r="BZ309" i="7"/>
  <c r="CA309" i="7" s="1"/>
  <c r="NN309" i="7"/>
  <c r="NO309" i="7" s="1"/>
  <c r="MD309" i="7"/>
  <c r="ME309" i="7" s="1"/>
  <c r="MJ309" i="7"/>
  <c r="MK309" i="7" s="1"/>
  <c r="KH309" i="7"/>
  <c r="KI309" i="7" s="1"/>
  <c r="LF309" i="7"/>
  <c r="LG309" i="7" s="1"/>
  <c r="KB309" i="7"/>
  <c r="KC309" i="7" s="1"/>
  <c r="JD309" i="7"/>
  <c r="JE309" i="7" s="1"/>
  <c r="IF309" i="7"/>
  <c r="IG309" i="7" s="1"/>
  <c r="HB309" i="7"/>
  <c r="HC309" i="7" s="1"/>
  <c r="GD309" i="7"/>
  <c r="GE309" i="7" s="1"/>
  <c r="FL309" i="7"/>
  <c r="FM309" i="7" s="1"/>
  <c r="EB309" i="7"/>
  <c r="EC309" i="7" s="1"/>
  <c r="DD309" i="7"/>
  <c r="DE309" i="7" s="1"/>
  <c r="CX309" i="7"/>
  <c r="CY309" i="7" s="1"/>
  <c r="IL309" i="7"/>
  <c r="IM309" i="7" s="1"/>
  <c r="GJ309" i="7"/>
  <c r="GK309" i="7" s="1"/>
  <c r="EH309" i="7"/>
  <c r="EI309" i="7" s="1"/>
  <c r="CF309" i="7"/>
  <c r="CG309" i="7" s="1"/>
  <c r="IX309" i="7"/>
  <c r="IY309" i="7" s="1"/>
  <c r="GV309" i="7"/>
  <c r="GW309" i="7" s="1"/>
  <c r="EZ309" i="7"/>
  <c r="FA309" i="7" s="1"/>
  <c r="FF309" i="7"/>
  <c r="FG309" i="7" s="1"/>
  <c r="CL309" i="7"/>
  <c r="CM309" i="7" s="1"/>
  <c r="NN255" i="7"/>
  <c r="NO255" i="7" s="1"/>
  <c r="NB255" i="7"/>
  <c r="NC255" i="7" s="1"/>
  <c r="MD255" i="7"/>
  <c r="ME255" i="7" s="1"/>
  <c r="NH255" i="7"/>
  <c r="NI255" i="7" s="1"/>
  <c r="MJ255" i="7"/>
  <c r="MK255" i="7" s="1"/>
  <c r="LF255" i="7"/>
  <c r="LG255" i="7" s="1"/>
  <c r="KN255" i="7"/>
  <c r="KO255" i="7" s="1"/>
  <c r="KH255" i="7"/>
  <c r="KI255" i="7" s="1"/>
  <c r="JP255" i="7"/>
  <c r="JQ255" i="7" s="1"/>
  <c r="IX255" i="7"/>
  <c r="IY255" i="7" s="1"/>
  <c r="HT255" i="7"/>
  <c r="HU255" i="7" s="1"/>
  <c r="GV255" i="7"/>
  <c r="GW255" i="7" s="1"/>
  <c r="GX255" i="7" s="1"/>
  <c r="FX255" i="7"/>
  <c r="FY255" i="7" s="1"/>
  <c r="EZ255" i="7"/>
  <c r="FA255" i="7" s="1"/>
  <c r="DV255" i="7"/>
  <c r="DW255" i="7" s="1"/>
  <c r="FF255" i="7"/>
  <c r="FG255" i="7" s="1"/>
  <c r="JV255" i="7"/>
  <c r="JW255" i="7" s="1"/>
  <c r="IR255" i="7"/>
  <c r="IS255" i="7" s="1"/>
  <c r="HZ255" i="7"/>
  <c r="IA255" i="7" s="1"/>
  <c r="GP255" i="7"/>
  <c r="GQ255" i="7" s="1"/>
  <c r="GR255" i="7" s="1"/>
  <c r="FR255" i="7"/>
  <c r="FS255" i="7" s="1"/>
  <c r="EN255" i="7"/>
  <c r="EO255" i="7" s="1"/>
  <c r="DP255" i="7"/>
  <c r="DQ255" i="7" s="1"/>
  <c r="ET255" i="7"/>
  <c r="EU255" i="7" s="1"/>
  <c r="CL255" i="7"/>
  <c r="CM255" i="7" s="1"/>
  <c r="CF255" i="7"/>
  <c r="CG255" i="7" s="1"/>
  <c r="LL255" i="7"/>
  <c r="LM255" i="7" s="1"/>
  <c r="MP255" i="7"/>
  <c r="MQ255" i="7" s="1"/>
  <c r="LR255" i="7"/>
  <c r="LS255" i="7" s="1"/>
  <c r="MV255" i="7"/>
  <c r="MW255" i="7" s="1"/>
  <c r="LX255" i="7"/>
  <c r="LY255" i="7" s="1"/>
  <c r="KT255" i="7"/>
  <c r="KU255" i="7" s="1"/>
  <c r="KZ255" i="7"/>
  <c r="LA255" i="7" s="1"/>
  <c r="CX255" i="7"/>
  <c r="CY255" i="7" s="1"/>
  <c r="JJ255" i="7"/>
  <c r="JK255" i="7" s="1"/>
  <c r="IL255" i="7"/>
  <c r="IM255" i="7" s="1"/>
  <c r="HN255" i="7"/>
  <c r="HO255" i="7" s="1"/>
  <c r="GJ255" i="7"/>
  <c r="GK255" i="7" s="1"/>
  <c r="GL255" i="7" s="1"/>
  <c r="HH255" i="7"/>
  <c r="HI255" i="7" s="1"/>
  <c r="EH255" i="7"/>
  <c r="EI255" i="7" s="1"/>
  <c r="DJ255" i="7"/>
  <c r="DK255" i="7" s="1"/>
  <c r="KB255" i="7"/>
  <c r="KC255" i="7" s="1"/>
  <c r="JD255" i="7"/>
  <c r="JE255" i="7" s="1"/>
  <c r="IF255" i="7"/>
  <c r="IG255" i="7" s="1"/>
  <c r="HB255" i="7"/>
  <c r="HC255" i="7" s="1"/>
  <c r="GD255" i="7"/>
  <c r="GE255" i="7" s="1"/>
  <c r="FL255" i="7"/>
  <c r="FM255" i="7" s="1"/>
  <c r="EB255" i="7"/>
  <c r="EC255" i="7" s="1"/>
  <c r="DD255" i="7"/>
  <c r="DE255" i="7" s="1"/>
  <c r="CR255" i="7"/>
  <c r="CS255" i="7" s="1"/>
  <c r="BZ255" i="7"/>
  <c r="CA255" i="7" s="1"/>
  <c r="NH381" i="7"/>
  <c r="NI381" i="7" s="1"/>
  <c r="MJ381" i="7"/>
  <c r="MK381" i="7" s="1"/>
  <c r="LL381" i="7"/>
  <c r="LM381" i="7" s="1"/>
  <c r="MP381" i="7"/>
  <c r="MQ381" i="7" s="1"/>
  <c r="LR381" i="7"/>
  <c r="LS381" i="7" s="1"/>
  <c r="KN381" i="7"/>
  <c r="KO381" i="7" s="1"/>
  <c r="KT381" i="7"/>
  <c r="KU381" i="7" s="1"/>
  <c r="KB381" i="7"/>
  <c r="KC381" i="7" s="1"/>
  <c r="JD381" i="7"/>
  <c r="JE381" i="7" s="1"/>
  <c r="IF381" i="7"/>
  <c r="IG381" i="7" s="1"/>
  <c r="HB381" i="7"/>
  <c r="HC381" i="7" s="1"/>
  <c r="FX381" i="7"/>
  <c r="FY381" i="7" s="1"/>
  <c r="FL381" i="7"/>
  <c r="FM381" i="7" s="1"/>
  <c r="EB381" i="7"/>
  <c r="EC381" i="7" s="1"/>
  <c r="DD381" i="7"/>
  <c r="DE381" i="7" s="1"/>
  <c r="CX381" i="7"/>
  <c r="CY381" i="7" s="1"/>
  <c r="IL381" i="7"/>
  <c r="IM381" i="7" s="1"/>
  <c r="GD381" i="7"/>
  <c r="GE381" i="7" s="1"/>
  <c r="EH381" i="7"/>
  <c r="EI381" i="7" s="1"/>
  <c r="CR381" i="7"/>
  <c r="CS381" i="7" s="1"/>
  <c r="JP381" i="7"/>
  <c r="JQ381" i="7" s="1"/>
  <c r="HT381" i="7"/>
  <c r="HU381" i="7" s="1"/>
  <c r="GV381" i="7"/>
  <c r="GW381" i="7" s="1"/>
  <c r="DV381" i="7"/>
  <c r="DW381" i="7" s="1"/>
  <c r="CL381" i="7"/>
  <c r="CM381" i="7" s="1"/>
  <c r="NN381" i="7"/>
  <c r="NO381" i="7" s="1"/>
  <c r="MV381" i="7"/>
  <c r="MW381" i="7" s="1"/>
  <c r="LX381" i="7"/>
  <c r="LY381" i="7" s="1"/>
  <c r="NB381" i="7"/>
  <c r="NC381" i="7" s="1"/>
  <c r="MD381" i="7"/>
  <c r="ME381" i="7" s="1"/>
  <c r="KZ381" i="7"/>
  <c r="LA381" i="7" s="1"/>
  <c r="LF381" i="7"/>
  <c r="LG381" i="7" s="1"/>
  <c r="KH381" i="7"/>
  <c r="KI381" i="7" s="1"/>
  <c r="JV381" i="7"/>
  <c r="JW381" i="7" s="1"/>
  <c r="IR381" i="7"/>
  <c r="IS381" i="7" s="1"/>
  <c r="HZ381" i="7"/>
  <c r="IA381" i="7" s="1"/>
  <c r="GJ381" i="7"/>
  <c r="GK381" i="7" s="1"/>
  <c r="FR381" i="7"/>
  <c r="FS381" i="7" s="1"/>
  <c r="EN381" i="7"/>
  <c r="EO381" i="7" s="1"/>
  <c r="DP381" i="7"/>
  <c r="DQ381" i="7" s="1"/>
  <c r="ET381" i="7"/>
  <c r="EU381" i="7" s="1"/>
  <c r="JJ381" i="7"/>
  <c r="JK381" i="7" s="1"/>
  <c r="HN381" i="7"/>
  <c r="HO381" i="7" s="1"/>
  <c r="HH381" i="7"/>
  <c r="HI381" i="7" s="1"/>
  <c r="DJ381" i="7"/>
  <c r="DK381" i="7" s="1"/>
  <c r="CF381" i="7"/>
  <c r="CG381" i="7" s="1"/>
  <c r="IX381" i="7"/>
  <c r="IY381" i="7" s="1"/>
  <c r="GP381" i="7"/>
  <c r="GQ381" i="7" s="1"/>
  <c r="EZ381" i="7"/>
  <c r="FA381" i="7" s="1"/>
  <c r="FF381" i="7"/>
  <c r="FG381" i="7" s="1"/>
  <c r="BZ381" i="7"/>
  <c r="CA381" i="7" s="1"/>
  <c r="NN23" i="7"/>
  <c r="NO23" i="7" s="1"/>
  <c r="MV23" i="7"/>
  <c r="MW23" i="7" s="1"/>
  <c r="LX23" i="7"/>
  <c r="LY23" i="7" s="1"/>
  <c r="NB23" i="7"/>
  <c r="NC23" i="7" s="1"/>
  <c r="MD23" i="7"/>
  <c r="ME23" i="7" s="1"/>
  <c r="LF23" i="7"/>
  <c r="LG23" i="7" s="1"/>
  <c r="KN23" i="7"/>
  <c r="KO23" i="7" s="1"/>
  <c r="KZ23" i="7"/>
  <c r="LA23" i="7" s="1"/>
  <c r="JP23" i="7"/>
  <c r="JQ23" i="7" s="1"/>
  <c r="IR23" i="7"/>
  <c r="IS23" i="7" s="1"/>
  <c r="HN23" i="7"/>
  <c r="HO23" i="7" s="1"/>
  <c r="GJ23" i="7"/>
  <c r="GK23" i="7" s="1"/>
  <c r="GL23" i="7" s="1"/>
  <c r="HH23" i="7"/>
  <c r="HI23" i="7" s="1"/>
  <c r="EH23" i="7"/>
  <c r="EI23" i="7" s="1"/>
  <c r="DJ23" i="7"/>
  <c r="DK23" i="7" s="1"/>
  <c r="ET23" i="7"/>
  <c r="EU23" i="7" s="1"/>
  <c r="JJ23" i="7"/>
  <c r="JK23" i="7" s="1"/>
  <c r="HB23" i="7"/>
  <c r="HC23" i="7" s="1"/>
  <c r="FL23" i="7"/>
  <c r="FM23" i="7" s="1"/>
  <c r="DD23" i="7"/>
  <c r="DE23" i="7" s="1"/>
  <c r="CF23" i="7"/>
  <c r="CG23" i="7" s="1"/>
  <c r="IX23" i="7"/>
  <c r="IY23" i="7" s="1"/>
  <c r="GP23" i="7"/>
  <c r="GQ23" i="7" s="1"/>
  <c r="EN23" i="7"/>
  <c r="EO23" i="7" s="1"/>
  <c r="FF23" i="7"/>
  <c r="FG23" i="7" s="1"/>
  <c r="BZ23" i="7"/>
  <c r="CA23" i="7" s="1"/>
  <c r="CB23" i="7" s="1"/>
  <c r="NH23" i="7"/>
  <c r="NI23" i="7" s="1"/>
  <c r="MJ23" i="7"/>
  <c r="MK23" i="7" s="1"/>
  <c r="LL23" i="7"/>
  <c r="LM23" i="7" s="1"/>
  <c r="MP23" i="7"/>
  <c r="MQ23" i="7" s="1"/>
  <c r="LR23" i="7"/>
  <c r="LS23" i="7" s="1"/>
  <c r="LT23" i="7" s="1"/>
  <c r="KT23" i="7"/>
  <c r="KU23" i="7" s="1"/>
  <c r="KH23" i="7"/>
  <c r="KI23" i="7" s="1"/>
  <c r="KB23" i="7"/>
  <c r="KC23" i="7" s="1"/>
  <c r="JD23" i="7"/>
  <c r="JE23" i="7" s="1"/>
  <c r="IF23" i="7"/>
  <c r="IG23" i="7" s="1"/>
  <c r="GV23" i="7"/>
  <c r="GW23" i="7" s="1"/>
  <c r="HT23" i="7"/>
  <c r="HU23" i="7" s="1"/>
  <c r="EZ23" i="7"/>
  <c r="FA23" i="7" s="1"/>
  <c r="DV23" i="7"/>
  <c r="DW23" i="7" s="1"/>
  <c r="FR23" i="7"/>
  <c r="FS23" i="7" s="1"/>
  <c r="CX23" i="7"/>
  <c r="CY23" i="7" s="1"/>
  <c r="IL23" i="7"/>
  <c r="IM23" i="7" s="1"/>
  <c r="GD23" i="7"/>
  <c r="GE23" i="7" s="1"/>
  <c r="EB23" i="7"/>
  <c r="EC23" i="7" s="1"/>
  <c r="CR23" i="7"/>
  <c r="CS23" i="7" s="1"/>
  <c r="JV23" i="7"/>
  <c r="JW23" i="7" s="1"/>
  <c r="HZ23" i="7"/>
  <c r="IA23" i="7" s="1"/>
  <c r="FX23" i="7"/>
  <c r="FY23" i="7" s="1"/>
  <c r="DP23" i="7"/>
  <c r="DQ23" i="7" s="1"/>
  <c r="CL23" i="7"/>
  <c r="CM23" i="7" s="1"/>
  <c r="NN223" i="7"/>
  <c r="NO223" i="7" s="1"/>
  <c r="MV223" i="7"/>
  <c r="MW223" i="7" s="1"/>
  <c r="LX223" i="7"/>
  <c r="LY223" i="7" s="1"/>
  <c r="NB223" i="7"/>
  <c r="NC223" i="7" s="1"/>
  <c r="MD223" i="7"/>
  <c r="ME223" i="7" s="1"/>
  <c r="LF223" i="7"/>
  <c r="LG223" i="7" s="1"/>
  <c r="KN223" i="7"/>
  <c r="KO223" i="7" s="1"/>
  <c r="KH223" i="7"/>
  <c r="KI223" i="7" s="1"/>
  <c r="JP223" i="7"/>
  <c r="JQ223" i="7" s="1"/>
  <c r="IR223" i="7"/>
  <c r="IS223" i="7" s="1"/>
  <c r="HZ223" i="7"/>
  <c r="IA223" i="7" s="1"/>
  <c r="GP223" i="7"/>
  <c r="GQ223" i="7" s="1"/>
  <c r="FR223" i="7"/>
  <c r="FS223" i="7" s="1"/>
  <c r="EN223" i="7"/>
  <c r="EO223" i="7" s="1"/>
  <c r="DP223" i="7"/>
  <c r="DQ223" i="7" s="1"/>
  <c r="ET223" i="7"/>
  <c r="EU223" i="7" s="1"/>
  <c r="JJ223" i="7"/>
  <c r="JK223" i="7" s="1"/>
  <c r="HN223" i="7"/>
  <c r="HO223" i="7" s="1"/>
  <c r="HH223" i="7"/>
  <c r="HI223" i="7" s="1"/>
  <c r="DJ223" i="7"/>
  <c r="DK223" i="7" s="1"/>
  <c r="CF223" i="7"/>
  <c r="CG223" i="7" s="1"/>
  <c r="IX223" i="7"/>
  <c r="IY223" i="7" s="1"/>
  <c r="GV223" i="7"/>
  <c r="GW223" i="7" s="1"/>
  <c r="EZ223" i="7"/>
  <c r="FA223" i="7" s="1"/>
  <c r="FF223" i="7"/>
  <c r="FG223" i="7" s="1"/>
  <c r="BZ223" i="7"/>
  <c r="CA223" i="7" s="1"/>
  <c r="NH223" i="7"/>
  <c r="NI223" i="7" s="1"/>
  <c r="MJ223" i="7"/>
  <c r="MK223" i="7" s="1"/>
  <c r="LL223" i="7"/>
  <c r="LM223" i="7" s="1"/>
  <c r="MP223" i="7"/>
  <c r="MQ223" i="7" s="1"/>
  <c r="LR223" i="7"/>
  <c r="LS223" i="7" s="1"/>
  <c r="LT223" i="7" s="1"/>
  <c r="KT223" i="7"/>
  <c r="KU223" i="7" s="1"/>
  <c r="KZ223" i="7"/>
  <c r="LA223" i="7" s="1"/>
  <c r="KB223" i="7"/>
  <c r="KC223" i="7" s="1"/>
  <c r="JD223" i="7"/>
  <c r="JE223" i="7" s="1"/>
  <c r="IF223" i="7"/>
  <c r="IG223" i="7" s="1"/>
  <c r="HB223" i="7"/>
  <c r="HC223" i="7" s="1"/>
  <c r="GD223" i="7"/>
  <c r="GE223" i="7" s="1"/>
  <c r="FL223" i="7"/>
  <c r="FM223" i="7" s="1"/>
  <c r="EB223" i="7"/>
  <c r="EC223" i="7" s="1"/>
  <c r="DD223" i="7"/>
  <c r="DE223" i="7" s="1"/>
  <c r="CX223" i="7"/>
  <c r="CY223" i="7" s="1"/>
  <c r="IL223" i="7"/>
  <c r="IM223" i="7" s="1"/>
  <c r="GJ223" i="7"/>
  <c r="GK223" i="7" s="1"/>
  <c r="EH223" i="7"/>
  <c r="EI223" i="7" s="1"/>
  <c r="CR223" i="7"/>
  <c r="CS223" i="7" s="1"/>
  <c r="JV223" i="7"/>
  <c r="JW223" i="7" s="1"/>
  <c r="HT223" i="7"/>
  <c r="HU223" i="7" s="1"/>
  <c r="FX223" i="7"/>
  <c r="FY223" i="7" s="1"/>
  <c r="DV223" i="7"/>
  <c r="DW223" i="7" s="1"/>
  <c r="CL223" i="7"/>
  <c r="CM223" i="7" s="1"/>
  <c r="NH290" i="7"/>
  <c r="NI290" i="7" s="1"/>
  <c r="NJ290" i="7" s="1"/>
  <c r="MJ290" i="7"/>
  <c r="MK290" i="7" s="1"/>
  <c r="LL290" i="7"/>
  <c r="LM290" i="7" s="1"/>
  <c r="LN290" i="7" s="1"/>
  <c r="MP290" i="7"/>
  <c r="MQ290" i="7" s="1"/>
  <c r="LR290" i="7"/>
  <c r="LS290" i="7" s="1"/>
  <c r="KH290" i="7"/>
  <c r="KI290" i="7" s="1"/>
  <c r="KT290" i="7"/>
  <c r="KU290" i="7" s="1"/>
  <c r="JP290" i="7"/>
  <c r="JQ290" i="7" s="1"/>
  <c r="JD290" i="7"/>
  <c r="JE290" i="7" s="1"/>
  <c r="IF290" i="7"/>
  <c r="IG290" i="7" s="1"/>
  <c r="IH290" i="7" s="1"/>
  <c r="GV290" i="7"/>
  <c r="GW290" i="7" s="1"/>
  <c r="GX290" i="7" s="1"/>
  <c r="FX290" i="7"/>
  <c r="FY290" i="7" s="1"/>
  <c r="FL290" i="7"/>
  <c r="FM290" i="7" s="1"/>
  <c r="EB290" i="7"/>
  <c r="EC290" i="7" s="1"/>
  <c r="DD290" i="7"/>
  <c r="DE290" i="7" s="1"/>
  <c r="CR290" i="7"/>
  <c r="CS290" i="7" s="1"/>
  <c r="CX290" i="7"/>
  <c r="CY290" i="7" s="1"/>
  <c r="CZ290" i="7" s="1"/>
  <c r="JJ290" i="7"/>
  <c r="JK290" i="7" s="1"/>
  <c r="IL290" i="7"/>
  <c r="IM290" i="7" s="1"/>
  <c r="HB290" i="7"/>
  <c r="HC290" i="7" s="1"/>
  <c r="GD290" i="7"/>
  <c r="GE290" i="7" s="1"/>
  <c r="GF290" i="7" s="1"/>
  <c r="HZ290" i="7"/>
  <c r="IA290" i="7" s="1"/>
  <c r="EH290" i="7"/>
  <c r="EI290" i="7" s="1"/>
  <c r="DJ290" i="7"/>
  <c r="DK290" i="7" s="1"/>
  <c r="CL290" i="7"/>
  <c r="CM290" i="7" s="1"/>
  <c r="NN290" i="7"/>
  <c r="NO290" i="7" s="1"/>
  <c r="MV290" i="7"/>
  <c r="MW290" i="7" s="1"/>
  <c r="MX290" i="7" s="1"/>
  <c r="LX290" i="7"/>
  <c r="LY290" i="7" s="1"/>
  <c r="NB290" i="7"/>
  <c r="NC290" i="7" s="1"/>
  <c r="ND290" i="7" s="1"/>
  <c r="MD290" i="7"/>
  <c r="ME290" i="7" s="1"/>
  <c r="KZ290" i="7"/>
  <c r="LA290" i="7" s="1"/>
  <c r="LB290" i="7" s="1"/>
  <c r="LF290" i="7"/>
  <c r="LG290" i="7" s="1"/>
  <c r="KN290" i="7"/>
  <c r="KO290" i="7" s="1"/>
  <c r="JV290" i="7"/>
  <c r="JW290" i="7" s="1"/>
  <c r="JX290" i="7" s="1"/>
  <c r="IR290" i="7"/>
  <c r="IS290" i="7" s="1"/>
  <c r="IT290" i="7" s="1"/>
  <c r="HN290" i="7"/>
  <c r="HO290" i="7" s="1"/>
  <c r="GJ290" i="7"/>
  <c r="GK290" i="7" s="1"/>
  <c r="GL290" i="7" s="1"/>
  <c r="FR290" i="7"/>
  <c r="FS290" i="7" s="1"/>
  <c r="EN290" i="7"/>
  <c r="EO290" i="7" s="1"/>
  <c r="EP290" i="7" s="1"/>
  <c r="DP290" i="7"/>
  <c r="DQ290" i="7" s="1"/>
  <c r="DR290" i="7" s="1"/>
  <c r="ET290" i="7"/>
  <c r="EU290" i="7" s="1"/>
  <c r="CF290" i="7"/>
  <c r="CG290" i="7" s="1"/>
  <c r="KB290" i="7"/>
  <c r="KC290" i="7" s="1"/>
  <c r="KD290" i="7" s="1"/>
  <c r="IX290" i="7"/>
  <c r="IY290" i="7" s="1"/>
  <c r="HT290" i="7"/>
  <c r="HU290" i="7" s="1"/>
  <c r="GP290" i="7"/>
  <c r="GQ290" i="7" s="1"/>
  <c r="HH290" i="7"/>
  <c r="HI290" i="7" s="1"/>
  <c r="HJ290" i="7" s="1"/>
  <c r="EZ290" i="7"/>
  <c r="FA290" i="7" s="1"/>
  <c r="DV290" i="7"/>
  <c r="DW290" i="7" s="1"/>
  <c r="FF290" i="7"/>
  <c r="FG290" i="7" s="1"/>
  <c r="BZ290" i="7"/>
  <c r="CA290" i="7" s="1"/>
  <c r="CB290" i="7" s="1"/>
  <c r="GD159" i="7"/>
  <c r="GE159" i="7" s="1"/>
  <c r="MD159" i="7"/>
  <c r="ME159" i="7" s="1"/>
  <c r="HN159" i="7"/>
  <c r="HO159" i="7" s="1"/>
  <c r="LL179" i="7"/>
  <c r="LM179" i="7" s="1"/>
  <c r="GV179" i="7"/>
  <c r="GW179" i="7" s="1"/>
  <c r="EH179" i="7"/>
  <c r="EI179" i="7" s="1"/>
  <c r="MV179" i="7"/>
  <c r="MW179" i="7" s="1"/>
  <c r="LF179" i="7"/>
  <c r="LG179" i="7" s="1"/>
  <c r="IR179" i="7"/>
  <c r="IS179" i="7" s="1"/>
  <c r="EN179" i="7"/>
  <c r="EO179" i="7" s="1"/>
  <c r="HB179" i="7"/>
  <c r="HC179" i="7" s="1"/>
  <c r="IX179" i="7"/>
  <c r="IY179" i="7" s="1"/>
  <c r="BZ179" i="7"/>
  <c r="CA179" i="7" s="1"/>
  <c r="MV345" i="7"/>
  <c r="MW345" i="7" s="1"/>
  <c r="MX345" i="7" s="1"/>
  <c r="KB345" i="7"/>
  <c r="KC345" i="7" s="1"/>
  <c r="KD345" i="7" s="1"/>
  <c r="GD345" i="7"/>
  <c r="GE345" i="7" s="1"/>
  <c r="GF345" i="7" s="1"/>
  <c r="CX345" i="7"/>
  <c r="CY345" i="7" s="1"/>
  <c r="CZ345" i="7" s="1"/>
  <c r="CF345" i="7"/>
  <c r="CG345" i="7" s="1"/>
  <c r="CH345" i="7" s="1"/>
  <c r="FF345" i="7"/>
  <c r="FG345" i="7" s="1"/>
  <c r="FH345" i="7" s="1"/>
  <c r="MD345" i="7"/>
  <c r="ME345" i="7" s="1"/>
  <c r="MF345" i="7" s="1"/>
  <c r="KT345" i="7"/>
  <c r="KU345" i="7" s="1"/>
  <c r="KV345" i="7" s="1"/>
  <c r="HZ345" i="7"/>
  <c r="IA345" i="7" s="1"/>
  <c r="IB345" i="7" s="1"/>
  <c r="DP345" i="7"/>
  <c r="DQ345" i="7" s="1"/>
  <c r="DR345" i="7" s="1"/>
  <c r="HH345" i="7"/>
  <c r="HI345" i="7" s="1"/>
  <c r="HJ345" i="7" s="1"/>
  <c r="FX345" i="7"/>
  <c r="FY345" i="7" s="1"/>
  <c r="FZ345" i="7" s="1"/>
  <c r="LL106" i="7"/>
  <c r="LM106" i="7" s="1"/>
  <c r="LN106" i="7" s="1"/>
  <c r="LX106" i="7"/>
  <c r="LY106" i="7" s="1"/>
  <c r="LZ106" i="7" s="1"/>
  <c r="JJ106" i="7"/>
  <c r="JK106" i="7" s="1"/>
  <c r="JL106" i="7" s="1"/>
  <c r="FL106" i="7"/>
  <c r="FM106" i="7" s="1"/>
  <c r="FN106" i="7" s="1"/>
  <c r="JD106" i="7"/>
  <c r="JE106" i="7" s="1"/>
  <c r="JF106" i="7" s="1"/>
  <c r="EZ106" i="7"/>
  <c r="FA106" i="7" s="1"/>
  <c r="FB106" i="7" s="1"/>
  <c r="CL106" i="7"/>
  <c r="CM106" i="7" s="1"/>
  <c r="CN106" i="7" s="1"/>
  <c r="NH106" i="7"/>
  <c r="NI106" i="7" s="1"/>
  <c r="NJ106" i="7" s="1"/>
  <c r="KH106" i="7"/>
  <c r="KI106" i="7" s="1"/>
  <c r="KJ106" i="7" s="1"/>
  <c r="GJ106" i="7"/>
  <c r="GK106" i="7" s="1"/>
  <c r="GL106" i="7" s="1"/>
  <c r="FF106" i="7"/>
  <c r="FG106" i="7" s="1"/>
  <c r="FH106" i="7" s="1"/>
  <c r="GD106" i="7"/>
  <c r="GE106" i="7" s="1"/>
  <c r="GF106" i="7" s="1"/>
  <c r="ET106" i="7"/>
  <c r="EU106" i="7" s="1"/>
  <c r="EV106" i="7" s="1"/>
  <c r="MP240" i="7"/>
  <c r="MQ240" i="7" s="1"/>
  <c r="MR240" i="7" s="1"/>
  <c r="KH240" i="7"/>
  <c r="KI240" i="7" s="1"/>
  <c r="KJ240" i="7" s="1"/>
  <c r="IL240" i="7"/>
  <c r="IM240" i="7" s="1"/>
  <c r="IN240" i="7" s="1"/>
  <c r="EH240" i="7"/>
  <c r="EI240" i="7" s="1"/>
  <c r="EJ240" i="7" s="1"/>
  <c r="IF240" i="7"/>
  <c r="IG240" i="7" s="1"/>
  <c r="IH240" i="7" s="1"/>
  <c r="EB240" i="7"/>
  <c r="EC240" i="7" s="1"/>
  <c r="ED240" i="7" s="1"/>
  <c r="NN240" i="7"/>
  <c r="NO240" i="7" s="1"/>
  <c r="NP240" i="7" s="1"/>
  <c r="MJ240" i="7"/>
  <c r="MK240" i="7" s="1"/>
  <c r="ML240" i="7" s="1"/>
  <c r="KB240" i="7"/>
  <c r="KC240" i="7" s="1"/>
  <c r="KD240" i="7" s="1"/>
  <c r="HH240" i="7"/>
  <c r="HI240" i="7" s="1"/>
  <c r="HJ240" i="7" s="1"/>
  <c r="JV240" i="7"/>
  <c r="JW240" i="7" s="1"/>
  <c r="JX240" i="7" s="1"/>
  <c r="FR240" i="7"/>
  <c r="FS240" i="7" s="1"/>
  <c r="FT240" i="7" s="1"/>
  <c r="CL240" i="7"/>
  <c r="CM240" i="7" s="1"/>
  <c r="CN240" i="7" s="1"/>
  <c r="LL125" i="7"/>
  <c r="LM125" i="7" s="1"/>
  <c r="LN125" i="7" s="1"/>
  <c r="LR125" i="7"/>
  <c r="LS125" i="7" s="1"/>
  <c r="LT125" i="7" s="1"/>
  <c r="LX125" i="7"/>
  <c r="LY125" i="7" s="1"/>
  <c r="LZ125" i="7" s="1"/>
  <c r="KT125" i="7"/>
  <c r="KU125" i="7" s="1"/>
  <c r="KV125" i="7" s="1"/>
  <c r="JJ125" i="7"/>
  <c r="JK125" i="7" s="1"/>
  <c r="JL125" i="7" s="1"/>
  <c r="HB125" i="7"/>
  <c r="HC125" i="7" s="1"/>
  <c r="HD125" i="7" s="1"/>
  <c r="FL125" i="7"/>
  <c r="FM125" i="7" s="1"/>
  <c r="FN125" i="7" s="1"/>
  <c r="DD125" i="7"/>
  <c r="DE125" i="7" s="1"/>
  <c r="DF125" i="7" s="1"/>
  <c r="KB125" i="7"/>
  <c r="KC125" i="7" s="1"/>
  <c r="KD125" i="7" s="1"/>
  <c r="JD125" i="7"/>
  <c r="JE125" i="7" s="1"/>
  <c r="JF125" i="7" s="1"/>
  <c r="IF125" i="7"/>
  <c r="IG125" i="7" s="1"/>
  <c r="IH125" i="7" s="1"/>
  <c r="GV125" i="7"/>
  <c r="GW125" i="7" s="1"/>
  <c r="GX125" i="7" s="1"/>
  <c r="FX125" i="7"/>
  <c r="FY125" i="7" s="1"/>
  <c r="FZ125" i="7" s="1"/>
  <c r="EZ125" i="7"/>
  <c r="FA125" i="7" s="1"/>
  <c r="FB125" i="7" s="1"/>
  <c r="DV125" i="7"/>
  <c r="DW125" i="7" s="1"/>
  <c r="DX125" i="7" s="1"/>
  <c r="FR125" i="7"/>
  <c r="FS125" i="7" s="1"/>
  <c r="FT125" i="7" s="1"/>
  <c r="CR125" i="7"/>
  <c r="CS125" i="7" s="1"/>
  <c r="CT125" i="7" s="1"/>
  <c r="CF125" i="7"/>
  <c r="CG125" i="7" s="1"/>
  <c r="CH125" i="7" s="1"/>
  <c r="NN125" i="7"/>
  <c r="NO125" i="7" s="1"/>
  <c r="NP125" i="7" s="1"/>
  <c r="NB125" i="7"/>
  <c r="NC125" i="7" s="1"/>
  <c r="ND125" i="7" s="1"/>
  <c r="MD125" i="7"/>
  <c r="ME125" i="7" s="1"/>
  <c r="MF125" i="7" s="1"/>
  <c r="NH125" i="7"/>
  <c r="NI125" i="7" s="1"/>
  <c r="NJ125" i="7" s="1"/>
  <c r="MJ125" i="7"/>
  <c r="MK125" i="7" s="1"/>
  <c r="ML125" i="7" s="1"/>
  <c r="KZ125" i="7"/>
  <c r="LA125" i="7" s="1"/>
  <c r="LB125" i="7" s="1"/>
  <c r="LF125" i="7"/>
  <c r="LG125" i="7" s="1"/>
  <c r="LH125" i="7" s="1"/>
  <c r="KN125" i="7"/>
  <c r="KO125" i="7" s="1"/>
  <c r="KP125" i="7" s="1"/>
  <c r="JV125" i="7"/>
  <c r="JW125" i="7" s="1"/>
  <c r="JX125" i="7" s="1"/>
  <c r="IX125" i="7"/>
  <c r="IY125" i="7" s="1"/>
  <c r="IZ125" i="7" s="1"/>
  <c r="HZ125" i="7"/>
  <c r="IA125" i="7" s="1"/>
  <c r="IB125" i="7" s="1"/>
  <c r="GP125" i="7"/>
  <c r="GQ125" i="7" s="1"/>
  <c r="GR125" i="7" s="1"/>
  <c r="HT125" i="7"/>
  <c r="HU125" i="7" s="1"/>
  <c r="HV125" i="7" s="1"/>
  <c r="EN125" i="7"/>
  <c r="EO125" i="7" s="1"/>
  <c r="EP125" i="7" s="1"/>
  <c r="DP125" i="7"/>
  <c r="DQ125" i="7" s="1"/>
  <c r="DR125" i="7" s="1"/>
  <c r="FF125" i="7"/>
  <c r="FG125" i="7" s="1"/>
  <c r="FH125" i="7" s="1"/>
  <c r="JP125" i="7"/>
  <c r="JQ125" i="7" s="1"/>
  <c r="JR125" i="7" s="1"/>
  <c r="IR125" i="7"/>
  <c r="IS125" i="7" s="1"/>
  <c r="IT125" i="7" s="1"/>
  <c r="HN125" i="7"/>
  <c r="HO125" i="7" s="1"/>
  <c r="HP125" i="7" s="1"/>
  <c r="GJ125" i="7"/>
  <c r="GK125" i="7" s="1"/>
  <c r="GL125" i="7" s="1"/>
  <c r="HH125" i="7"/>
  <c r="HI125" i="7" s="1"/>
  <c r="HJ125" i="7" s="1"/>
  <c r="EH125" i="7"/>
  <c r="EI125" i="7" s="1"/>
  <c r="EJ125" i="7" s="1"/>
  <c r="DJ125" i="7"/>
  <c r="DK125" i="7" s="1"/>
  <c r="DL125" i="7" s="1"/>
  <c r="ET125" i="7"/>
  <c r="EU125" i="7" s="1"/>
  <c r="EV125" i="7" s="1"/>
  <c r="CL125" i="7"/>
  <c r="CM125" i="7" s="1"/>
  <c r="CN125" i="7" s="1"/>
  <c r="BZ125" i="7"/>
  <c r="CA125" i="7" s="1"/>
  <c r="CB125" i="7" s="1"/>
  <c r="LL269" i="7"/>
  <c r="LM269" i="7" s="1"/>
  <c r="LN269" i="7" s="1"/>
  <c r="MP269" i="7"/>
  <c r="MQ269" i="7" s="1"/>
  <c r="MR269" i="7" s="1"/>
  <c r="LR269" i="7"/>
  <c r="LS269" i="7" s="1"/>
  <c r="LT269" i="7" s="1"/>
  <c r="MJ269" i="7"/>
  <c r="MK269" i="7" s="1"/>
  <c r="LX269" i="7"/>
  <c r="LY269" i="7" s="1"/>
  <c r="KT269" i="7"/>
  <c r="KU269" i="7" s="1"/>
  <c r="KV269" i="7" s="1"/>
  <c r="KH269" i="7"/>
  <c r="KI269" i="7" s="1"/>
  <c r="KJ269" i="7" s="1"/>
  <c r="KB269" i="7"/>
  <c r="KC269" i="7" s="1"/>
  <c r="KD269" i="7" s="1"/>
  <c r="JD269" i="7"/>
  <c r="JE269" i="7" s="1"/>
  <c r="JF269" i="7" s="1"/>
  <c r="IF269" i="7"/>
  <c r="IG269" i="7" s="1"/>
  <c r="HB269" i="7"/>
  <c r="HC269" i="7" s="1"/>
  <c r="HD269" i="7" s="1"/>
  <c r="GD269" i="7"/>
  <c r="GE269" i="7" s="1"/>
  <c r="GF269" i="7" s="1"/>
  <c r="FL269" i="7"/>
  <c r="FM269" i="7" s="1"/>
  <c r="FN269" i="7" s="1"/>
  <c r="EB269" i="7"/>
  <c r="EC269" i="7" s="1"/>
  <c r="DD269" i="7"/>
  <c r="DE269" i="7" s="1"/>
  <c r="DF269" i="7" s="1"/>
  <c r="CX269" i="7"/>
  <c r="CY269" i="7" s="1"/>
  <c r="IL269" i="7"/>
  <c r="IM269" i="7" s="1"/>
  <c r="GJ269" i="7"/>
  <c r="GK269" i="7" s="1"/>
  <c r="EH269" i="7"/>
  <c r="EI269" i="7" s="1"/>
  <c r="EJ269" i="7" s="1"/>
  <c r="CR269" i="7"/>
  <c r="CS269" i="7" s="1"/>
  <c r="CT269" i="7" s="1"/>
  <c r="JP269" i="7"/>
  <c r="JQ269" i="7" s="1"/>
  <c r="JR269" i="7" s="1"/>
  <c r="HT269" i="7"/>
  <c r="HU269" i="7" s="1"/>
  <c r="FX269" i="7"/>
  <c r="FY269" i="7" s="1"/>
  <c r="FZ269" i="7" s="1"/>
  <c r="DV269" i="7"/>
  <c r="DW269" i="7" s="1"/>
  <c r="CL269" i="7"/>
  <c r="CM269" i="7" s="1"/>
  <c r="CN269" i="7" s="1"/>
  <c r="NN269" i="7"/>
  <c r="NO269" i="7" s="1"/>
  <c r="NP269" i="7" s="1"/>
  <c r="NB269" i="7"/>
  <c r="NC269" i="7" s="1"/>
  <c r="ND269" i="7" s="1"/>
  <c r="MD269" i="7"/>
  <c r="ME269" i="7" s="1"/>
  <c r="NH269" i="7"/>
  <c r="NI269" i="7" s="1"/>
  <c r="NJ269" i="7" s="1"/>
  <c r="MV269" i="7"/>
  <c r="MW269" i="7" s="1"/>
  <c r="LF269" i="7"/>
  <c r="LG269" i="7" s="1"/>
  <c r="LH269" i="7" s="1"/>
  <c r="KN269" i="7"/>
  <c r="KO269" i="7" s="1"/>
  <c r="KZ269" i="7"/>
  <c r="LA269" i="7" s="1"/>
  <c r="LB269" i="7" s="1"/>
  <c r="JV269" i="7"/>
  <c r="JW269" i="7" s="1"/>
  <c r="IR269" i="7"/>
  <c r="IS269" i="7" s="1"/>
  <c r="IT269" i="7" s="1"/>
  <c r="HZ269" i="7"/>
  <c r="IA269" i="7" s="1"/>
  <c r="GP269" i="7"/>
  <c r="GQ269" i="7" s="1"/>
  <c r="FR269" i="7"/>
  <c r="FS269" i="7" s="1"/>
  <c r="FT269" i="7" s="1"/>
  <c r="EN269" i="7"/>
  <c r="EO269" i="7" s="1"/>
  <c r="EP269" i="7" s="1"/>
  <c r="DP269" i="7"/>
  <c r="DQ269" i="7" s="1"/>
  <c r="DR269" i="7" s="1"/>
  <c r="ET269" i="7"/>
  <c r="EU269" i="7" s="1"/>
  <c r="EV269" i="7" s="1"/>
  <c r="JJ269" i="7"/>
  <c r="JK269" i="7" s="1"/>
  <c r="JL269" i="7" s="1"/>
  <c r="HN269" i="7"/>
  <c r="HO269" i="7" s="1"/>
  <c r="HP269" i="7" s="1"/>
  <c r="HH269" i="7"/>
  <c r="HI269" i="7" s="1"/>
  <c r="HJ269" i="7" s="1"/>
  <c r="DJ269" i="7"/>
  <c r="DK269" i="7" s="1"/>
  <c r="DL269" i="7" s="1"/>
  <c r="CF269" i="7"/>
  <c r="CG269" i="7" s="1"/>
  <c r="CH269" i="7" s="1"/>
  <c r="IX269" i="7"/>
  <c r="IY269" i="7" s="1"/>
  <c r="IZ269" i="7" s="1"/>
  <c r="GV269" i="7"/>
  <c r="GW269" i="7" s="1"/>
  <c r="GX269" i="7" s="1"/>
  <c r="EZ269" i="7"/>
  <c r="FA269" i="7" s="1"/>
  <c r="FB269" i="7" s="1"/>
  <c r="FF269" i="7"/>
  <c r="FG269" i="7" s="1"/>
  <c r="FH269" i="7" s="1"/>
  <c r="BZ269" i="7"/>
  <c r="CA269" i="7" s="1"/>
  <c r="CB269" i="7" s="1"/>
  <c r="BZ95" i="7"/>
  <c r="CA95" i="7" s="1"/>
  <c r="CB95" i="7" s="1"/>
  <c r="NN126" i="7"/>
  <c r="NO126" i="7" s="1"/>
  <c r="MV126" i="7"/>
  <c r="MW126" i="7" s="1"/>
  <c r="LX126" i="7"/>
  <c r="LY126" i="7" s="1"/>
  <c r="NB126" i="7"/>
  <c r="NC126" i="7" s="1"/>
  <c r="MD126" i="7"/>
  <c r="ME126" i="7" s="1"/>
  <c r="LF126" i="7"/>
  <c r="LG126" i="7" s="1"/>
  <c r="KN126" i="7"/>
  <c r="KO126" i="7" s="1"/>
  <c r="KH126" i="7"/>
  <c r="KI126" i="7" s="1"/>
  <c r="JP126" i="7"/>
  <c r="JQ126" i="7" s="1"/>
  <c r="IX126" i="7"/>
  <c r="IY126" i="7" s="1"/>
  <c r="HN126" i="7"/>
  <c r="HO126" i="7" s="1"/>
  <c r="GJ126" i="7"/>
  <c r="GK126" i="7" s="1"/>
  <c r="HZ126" i="7"/>
  <c r="IA126" i="7" s="1"/>
  <c r="EN126" i="7"/>
  <c r="EO126" i="7" s="1"/>
  <c r="DP126" i="7"/>
  <c r="DQ126" i="7" s="1"/>
  <c r="FF126" i="7"/>
  <c r="FG126" i="7" s="1"/>
  <c r="KB126" i="7"/>
  <c r="KC126" i="7" s="1"/>
  <c r="IR126" i="7"/>
  <c r="IS126" i="7" s="1"/>
  <c r="HB126" i="7"/>
  <c r="HC126" i="7" s="1"/>
  <c r="GD126" i="7"/>
  <c r="GE126" i="7" s="1"/>
  <c r="HT126" i="7"/>
  <c r="HU126" i="7" s="1"/>
  <c r="EH126" i="7"/>
  <c r="EI126" i="7" s="1"/>
  <c r="DJ126" i="7"/>
  <c r="DK126" i="7" s="1"/>
  <c r="ET126" i="7"/>
  <c r="EU126" i="7" s="1"/>
  <c r="CL126" i="7"/>
  <c r="CM126" i="7" s="1"/>
  <c r="CF126" i="7"/>
  <c r="CG126" i="7" s="1"/>
  <c r="NH126" i="7"/>
  <c r="NI126" i="7" s="1"/>
  <c r="MJ126" i="7"/>
  <c r="MK126" i="7" s="1"/>
  <c r="LL126" i="7"/>
  <c r="LM126" i="7" s="1"/>
  <c r="MP126" i="7"/>
  <c r="MQ126" i="7" s="1"/>
  <c r="LR126" i="7"/>
  <c r="LS126" i="7" s="1"/>
  <c r="KT126" i="7"/>
  <c r="KU126" i="7" s="1"/>
  <c r="KZ126" i="7"/>
  <c r="LA126" i="7" s="1"/>
  <c r="CX126" i="7"/>
  <c r="CY126" i="7" s="1"/>
  <c r="JJ126" i="7"/>
  <c r="JK126" i="7" s="1"/>
  <c r="IL126" i="7"/>
  <c r="IM126" i="7" s="1"/>
  <c r="GV126" i="7"/>
  <c r="GW126" i="7" s="1"/>
  <c r="FX126" i="7"/>
  <c r="FY126" i="7" s="1"/>
  <c r="FL126" i="7"/>
  <c r="FM126" i="7" s="1"/>
  <c r="EB126" i="7"/>
  <c r="EC126" i="7" s="1"/>
  <c r="DD126" i="7"/>
  <c r="DE126" i="7" s="1"/>
  <c r="JV126" i="7"/>
  <c r="JW126" i="7" s="1"/>
  <c r="JD126" i="7"/>
  <c r="JE126" i="7" s="1"/>
  <c r="IF126" i="7"/>
  <c r="IG126" i="7" s="1"/>
  <c r="GP126" i="7"/>
  <c r="GQ126" i="7" s="1"/>
  <c r="HH126" i="7"/>
  <c r="HI126" i="7" s="1"/>
  <c r="EZ126" i="7"/>
  <c r="FA126" i="7" s="1"/>
  <c r="DV126" i="7"/>
  <c r="DW126" i="7" s="1"/>
  <c r="FR126" i="7"/>
  <c r="FS126" i="7" s="1"/>
  <c r="CR126" i="7"/>
  <c r="CS126" i="7" s="1"/>
  <c r="BZ126" i="7"/>
  <c r="CA126" i="7" s="1"/>
  <c r="NN247" i="7"/>
  <c r="NO247" i="7" s="1"/>
  <c r="NP247" i="7" s="1"/>
  <c r="MV247" i="7"/>
  <c r="MW247" i="7" s="1"/>
  <c r="MX247" i="7" s="1"/>
  <c r="LX247" i="7"/>
  <c r="LY247" i="7" s="1"/>
  <c r="LZ247" i="7" s="1"/>
  <c r="NB247" i="7"/>
  <c r="NC247" i="7" s="1"/>
  <c r="ND247" i="7" s="1"/>
  <c r="MD247" i="7"/>
  <c r="ME247" i="7" s="1"/>
  <c r="MF247" i="7" s="1"/>
  <c r="KZ247" i="7"/>
  <c r="LA247" i="7" s="1"/>
  <c r="LB247" i="7" s="1"/>
  <c r="LF247" i="7"/>
  <c r="LG247" i="7" s="1"/>
  <c r="LH247" i="7" s="1"/>
  <c r="KN247" i="7"/>
  <c r="KO247" i="7" s="1"/>
  <c r="KP247" i="7" s="1"/>
  <c r="JV247" i="7"/>
  <c r="JW247" i="7" s="1"/>
  <c r="JX247" i="7" s="1"/>
  <c r="IR247" i="7"/>
  <c r="IS247" i="7" s="1"/>
  <c r="IT247" i="7" s="1"/>
  <c r="HZ247" i="7"/>
  <c r="IA247" i="7" s="1"/>
  <c r="IB247" i="7" s="1"/>
  <c r="GP247" i="7"/>
  <c r="GQ247" i="7" s="1"/>
  <c r="GR247" i="7" s="1"/>
  <c r="FR247" i="7"/>
  <c r="FS247" i="7" s="1"/>
  <c r="FT247" i="7" s="1"/>
  <c r="EN247" i="7"/>
  <c r="EO247" i="7" s="1"/>
  <c r="EP247" i="7" s="1"/>
  <c r="DP247" i="7"/>
  <c r="DQ247" i="7" s="1"/>
  <c r="DR247" i="7" s="1"/>
  <c r="ET247" i="7"/>
  <c r="EU247" i="7" s="1"/>
  <c r="EV247" i="7" s="1"/>
  <c r="IX247" i="7"/>
  <c r="IY247" i="7" s="1"/>
  <c r="IZ247" i="7" s="1"/>
  <c r="GV247" i="7"/>
  <c r="GW247" i="7" s="1"/>
  <c r="GX247" i="7" s="1"/>
  <c r="EZ247" i="7"/>
  <c r="FA247" i="7" s="1"/>
  <c r="FB247" i="7" s="1"/>
  <c r="FF247" i="7"/>
  <c r="FG247" i="7" s="1"/>
  <c r="FH247" i="7" s="1"/>
  <c r="HN247" i="7"/>
  <c r="HO247" i="7" s="1"/>
  <c r="HP247" i="7" s="1"/>
  <c r="DJ247" i="7"/>
  <c r="DK247" i="7" s="1"/>
  <c r="DL247" i="7" s="1"/>
  <c r="CF247" i="7"/>
  <c r="CG247" i="7" s="1"/>
  <c r="CH247" i="7" s="1"/>
  <c r="IL247" i="7"/>
  <c r="IM247" i="7" s="1"/>
  <c r="IN247" i="7" s="1"/>
  <c r="EH247" i="7"/>
  <c r="EI247" i="7" s="1"/>
  <c r="EJ247" i="7" s="1"/>
  <c r="BZ247" i="7"/>
  <c r="CA247" i="7" s="1"/>
  <c r="CB247" i="7" s="1"/>
  <c r="NH247" i="7"/>
  <c r="NI247" i="7" s="1"/>
  <c r="NJ247" i="7" s="1"/>
  <c r="MJ247" i="7"/>
  <c r="MK247" i="7" s="1"/>
  <c r="ML247" i="7" s="1"/>
  <c r="LL247" i="7"/>
  <c r="LM247" i="7" s="1"/>
  <c r="LN247" i="7" s="1"/>
  <c r="MP247" i="7"/>
  <c r="MQ247" i="7" s="1"/>
  <c r="MR247" i="7" s="1"/>
  <c r="LR247" i="7"/>
  <c r="LS247" i="7" s="1"/>
  <c r="LT247" i="7" s="1"/>
  <c r="KH247" i="7"/>
  <c r="KI247" i="7" s="1"/>
  <c r="KJ247" i="7" s="1"/>
  <c r="KT247" i="7"/>
  <c r="KU247" i="7" s="1"/>
  <c r="KV247" i="7" s="1"/>
  <c r="KB247" i="7"/>
  <c r="KC247" i="7" s="1"/>
  <c r="KD247" i="7" s="1"/>
  <c r="JD247" i="7"/>
  <c r="JE247" i="7" s="1"/>
  <c r="JF247" i="7" s="1"/>
  <c r="IF247" i="7"/>
  <c r="IG247" i="7" s="1"/>
  <c r="IH247" i="7" s="1"/>
  <c r="HB247" i="7"/>
  <c r="HC247" i="7" s="1"/>
  <c r="HD247" i="7" s="1"/>
  <c r="GD247" i="7"/>
  <c r="GE247" i="7" s="1"/>
  <c r="GF247" i="7" s="1"/>
  <c r="FL247" i="7"/>
  <c r="FM247" i="7" s="1"/>
  <c r="FN247" i="7" s="1"/>
  <c r="EB247" i="7"/>
  <c r="EC247" i="7" s="1"/>
  <c r="ED247" i="7" s="1"/>
  <c r="DD247" i="7"/>
  <c r="DE247" i="7" s="1"/>
  <c r="DF247" i="7" s="1"/>
  <c r="JP247" i="7"/>
  <c r="JQ247" i="7" s="1"/>
  <c r="JR247" i="7" s="1"/>
  <c r="HT247" i="7"/>
  <c r="HU247" i="7" s="1"/>
  <c r="HV247" i="7" s="1"/>
  <c r="FX247" i="7"/>
  <c r="FY247" i="7" s="1"/>
  <c r="FZ247" i="7" s="1"/>
  <c r="DV247" i="7"/>
  <c r="DW247" i="7" s="1"/>
  <c r="DX247" i="7" s="1"/>
  <c r="JJ247" i="7"/>
  <c r="JK247" i="7" s="1"/>
  <c r="JL247" i="7" s="1"/>
  <c r="HH247" i="7"/>
  <c r="HI247" i="7" s="1"/>
  <c r="HJ247" i="7" s="1"/>
  <c r="CR247" i="7"/>
  <c r="CS247" i="7" s="1"/>
  <c r="CT247" i="7" s="1"/>
  <c r="CX247" i="7"/>
  <c r="CY247" i="7" s="1"/>
  <c r="CZ247" i="7" s="1"/>
  <c r="GJ247" i="7"/>
  <c r="GK247" i="7" s="1"/>
  <c r="GL247" i="7" s="1"/>
  <c r="CL247" i="7"/>
  <c r="CM247" i="7" s="1"/>
  <c r="CN247" i="7" s="1"/>
  <c r="NN417" i="7"/>
  <c r="NO417" i="7" s="1"/>
  <c r="MV417" i="7"/>
  <c r="MW417" i="7" s="1"/>
  <c r="LX417" i="7"/>
  <c r="LY417" i="7" s="1"/>
  <c r="MP417" i="7"/>
  <c r="MQ417" i="7" s="1"/>
  <c r="NB417" i="7"/>
  <c r="NC417" i="7" s="1"/>
  <c r="KZ417" i="7"/>
  <c r="LA417" i="7" s="1"/>
  <c r="KT417" i="7"/>
  <c r="KU417" i="7" s="1"/>
  <c r="KH417" i="7"/>
  <c r="KI417" i="7" s="1"/>
  <c r="JV417" i="7"/>
  <c r="JW417" i="7" s="1"/>
  <c r="IR417" i="7"/>
  <c r="IS417" i="7" s="1"/>
  <c r="HZ417" i="7"/>
  <c r="IA417" i="7" s="1"/>
  <c r="GJ417" i="7"/>
  <c r="GK417" i="7" s="1"/>
  <c r="GL417" i="7" s="1"/>
  <c r="FR417" i="7"/>
  <c r="FS417" i="7" s="1"/>
  <c r="EN417" i="7"/>
  <c r="EO417" i="7" s="1"/>
  <c r="DP417" i="7"/>
  <c r="DQ417" i="7" s="1"/>
  <c r="ET417" i="7"/>
  <c r="EU417" i="7" s="1"/>
  <c r="JJ417" i="7"/>
  <c r="JK417" i="7" s="1"/>
  <c r="HN417" i="7"/>
  <c r="HO417" i="7" s="1"/>
  <c r="HH417" i="7"/>
  <c r="HI417" i="7" s="1"/>
  <c r="DJ417" i="7"/>
  <c r="DK417" i="7" s="1"/>
  <c r="JP417" i="7"/>
  <c r="JQ417" i="7" s="1"/>
  <c r="HT417" i="7"/>
  <c r="HU417" i="7" s="1"/>
  <c r="GV417" i="7"/>
  <c r="GW417" i="7" s="1"/>
  <c r="DV417" i="7"/>
  <c r="DW417" i="7" s="1"/>
  <c r="DX417" i="7" s="1"/>
  <c r="CR417" i="7"/>
  <c r="CS417" i="7" s="1"/>
  <c r="BZ417" i="7"/>
  <c r="CA417" i="7" s="1"/>
  <c r="NH417" i="7"/>
  <c r="NI417" i="7" s="1"/>
  <c r="MJ417" i="7"/>
  <c r="MK417" i="7" s="1"/>
  <c r="LL417" i="7"/>
  <c r="LM417" i="7" s="1"/>
  <c r="LR417" i="7"/>
  <c r="LS417" i="7" s="1"/>
  <c r="MD417" i="7"/>
  <c r="ME417" i="7" s="1"/>
  <c r="KN417" i="7"/>
  <c r="KO417" i="7" s="1"/>
  <c r="LF417" i="7"/>
  <c r="LG417" i="7" s="1"/>
  <c r="KB417" i="7"/>
  <c r="KC417" i="7" s="1"/>
  <c r="JD417" i="7"/>
  <c r="JE417" i="7" s="1"/>
  <c r="IF417" i="7"/>
  <c r="IG417" i="7" s="1"/>
  <c r="HB417" i="7"/>
  <c r="HC417" i="7" s="1"/>
  <c r="FX417" i="7"/>
  <c r="FY417" i="7" s="1"/>
  <c r="FL417" i="7"/>
  <c r="FM417" i="7" s="1"/>
  <c r="EB417" i="7"/>
  <c r="EC417" i="7" s="1"/>
  <c r="DD417" i="7"/>
  <c r="DE417" i="7" s="1"/>
  <c r="CX417" i="7"/>
  <c r="CY417" i="7" s="1"/>
  <c r="IL417" i="7"/>
  <c r="IM417" i="7" s="1"/>
  <c r="GD417" i="7"/>
  <c r="GE417" i="7" s="1"/>
  <c r="EH417" i="7"/>
  <c r="EI417" i="7" s="1"/>
  <c r="CF417" i="7"/>
  <c r="CG417" i="7" s="1"/>
  <c r="CH417" i="7" s="1"/>
  <c r="IX417" i="7"/>
  <c r="IY417" i="7" s="1"/>
  <c r="GP417" i="7"/>
  <c r="GQ417" i="7" s="1"/>
  <c r="EZ417" i="7"/>
  <c r="FA417" i="7" s="1"/>
  <c r="FF417" i="7"/>
  <c r="FG417" i="7" s="1"/>
  <c r="CL417" i="7"/>
  <c r="CM417" i="7" s="1"/>
  <c r="LL174" i="7"/>
  <c r="LM174" i="7" s="1"/>
  <c r="LN174" i="7" s="1"/>
  <c r="NH45" i="7"/>
  <c r="NI45" i="7" s="1"/>
  <c r="NJ45" i="7" s="1"/>
  <c r="MJ45" i="7"/>
  <c r="MK45" i="7" s="1"/>
  <c r="ML45" i="7" s="1"/>
  <c r="LL45" i="7"/>
  <c r="LM45" i="7" s="1"/>
  <c r="LN45" i="7" s="1"/>
  <c r="MP45" i="7"/>
  <c r="MQ45" i="7" s="1"/>
  <c r="MR45" i="7" s="1"/>
  <c r="LR45" i="7"/>
  <c r="LS45" i="7" s="1"/>
  <c r="LT45" i="7" s="1"/>
  <c r="KT45" i="7"/>
  <c r="KU45" i="7" s="1"/>
  <c r="KV45" i="7" s="1"/>
  <c r="KZ45" i="7"/>
  <c r="LA45" i="7" s="1"/>
  <c r="LB45" i="7" s="1"/>
  <c r="KB45" i="7"/>
  <c r="KC45" i="7" s="1"/>
  <c r="KD45" i="7" s="1"/>
  <c r="JD45" i="7"/>
  <c r="JE45" i="7" s="1"/>
  <c r="JF45" i="7" s="1"/>
  <c r="IF45" i="7"/>
  <c r="IG45" i="7" s="1"/>
  <c r="IH45" i="7" s="1"/>
  <c r="GV45" i="7"/>
  <c r="GW45" i="7" s="1"/>
  <c r="GX45" i="7" s="1"/>
  <c r="HT45" i="7"/>
  <c r="HU45" i="7" s="1"/>
  <c r="HV45" i="7" s="1"/>
  <c r="EZ45" i="7"/>
  <c r="FA45" i="7" s="1"/>
  <c r="FB45" i="7" s="1"/>
  <c r="DV45" i="7"/>
  <c r="DW45" i="7" s="1"/>
  <c r="DX45" i="7" s="1"/>
  <c r="FR45" i="7"/>
  <c r="FS45" i="7" s="1"/>
  <c r="FT45" i="7" s="1"/>
  <c r="CX45" i="7"/>
  <c r="CY45" i="7" s="1"/>
  <c r="CZ45" i="7" s="1"/>
  <c r="IL45" i="7"/>
  <c r="IM45" i="7" s="1"/>
  <c r="IN45" i="7" s="1"/>
  <c r="GD45" i="7"/>
  <c r="GE45" i="7" s="1"/>
  <c r="GF45" i="7" s="1"/>
  <c r="EB45" i="7"/>
  <c r="EC45" i="7" s="1"/>
  <c r="ED45" i="7" s="1"/>
  <c r="CR45" i="7"/>
  <c r="CS45" i="7" s="1"/>
  <c r="CT45" i="7" s="1"/>
  <c r="JV45" i="7"/>
  <c r="JW45" i="7" s="1"/>
  <c r="JX45" i="7" s="1"/>
  <c r="HZ45" i="7"/>
  <c r="IA45" i="7" s="1"/>
  <c r="IB45" i="7" s="1"/>
  <c r="FX45" i="7"/>
  <c r="FY45" i="7" s="1"/>
  <c r="FZ45" i="7" s="1"/>
  <c r="DP45" i="7"/>
  <c r="DQ45" i="7" s="1"/>
  <c r="DR45" i="7" s="1"/>
  <c r="CL45" i="7"/>
  <c r="CM45" i="7" s="1"/>
  <c r="CN45" i="7" s="1"/>
  <c r="NN45" i="7"/>
  <c r="NO45" i="7" s="1"/>
  <c r="NP45" i="7" s="1"/>
  <c r="MV45" i="7"/>
  <c r="MW45" i="7" s="1"/>
  <c r="MX45" i="7" s="1"/>
  <c r="LX45" i="7"/>
  <c r="LY45" i="7" s="1"/>
  <c r="LZ45" i="7" s="1"/>
  <c r="NB45" i="7"/>
  <c r="NC45" i="7" s="1"/>
  <c r="ND45" i="7" s="1"/>
  <c r="MD45" i="7"/>
  <c r="ME45" i="7" s="1"/>
  <c r="MF45" i="7" s="1"/>
  <c r="LF45" i="7"/>
  <c r="LG45" i="7" s="1"/>
  <c r="LH45" i="7" s="1"/>
  <c r="KN45" i="7"/>
  <c r="KO45" i="7" s="1"/>
  <c r="KP45" i="7" s="1"/>
  <c r="KH45" i="7"/>
  <c r="KI45" i="7" s="1"/>
  <c r="KJ45" i="7" s="1"/>
  <c r="JP45" i="7"/>
  <c r="JQ45" i="7" s="1"/>
  <c r="JR45" i="7" s="1"/>
  <c r="IR45" i="7"/>
  <c r="IS45" i="7" s="1"/>
  <c r="IT45" i="7" s="1"/>
  <c r="HN45" i="7"/>
  <c r="HO45" i="7" s="1"/>
  <c r="HP45" i="7" s="1"/>
  <c r="GJ45" i="7"/>
  <c r="GK45" i="7" s="1"/>
  <c r="GL45" i="7" s="1"/>
  <c r="HH45" i="7"/>
  <c r="HI45" i="7" s="1"/>
  <c r="HJ45" i="7" s="1"/>
  <c r="EH45" i="7"/>
  <c r="EI45" i="7" s="1"/>
  <c r="EJ45" i="7" s="1"/>
  <c r="DJ45" i="7"/>
  <c r="DK45" i="7" s="1"/>
  <c r="DL45" i="7" s="1"/>
  <c r="ET45" i="7"/>
  <c r="EU45" i="7" s="1"/>
  <c r="EV45" i="7" s="1"/>
  <c r="JJ45" i="7"/>
  <c r="JK45" i="7" s="1"/>
  <c r="JL45" i="7" s="1"/>
  <c r="HB45" i="7"/>
  <c r="HC45" i="7" s="1"/>
  <c r="HD45" i="7" s="1"/>
  <c r="FL45" i="7"/>
  <c r="FM45" i="7" s="1"/>
  <c r="FN45" i="7" s="1"/>
  <c r="DD45" i="7"/>
  <c r="DE45" i="7" s="1"/>
  <c r="DF45" i="7" s="1"/>
  <c r="CF45" i="7"/>
  <c r="CG45" i="7" s="1"/>
  <c r="CH45" i="7" s="1"/>
  <c r="IX45" i="7"/>
  <c r="IY45" i="7" s="1"/>
  <c r="IZ45" i="7" s="1"/>
  <c r="GP45" i="7"/>
  <c r="GQ45" i="7" s="1"/>
  <c r="GR45" i="7" s="1"/>
  <c r="EN45" i="7"/>
  <c r="EO45" i="7" s="1"/>
  <c r="EP45" i="7" s="1"/>
  <c r="FF45" i="7"/>
  <c r="FG45" i="7" s="1"/>
  <c r="FH45" i="7" s="1"/>
  <c r="BZ45" i="7"/>
  <c r="CA45" i="7" s="1"/>
  <c r="CB45" i="7" s="1"/>
  <c r="LL72" i="7"/>
  <c r="LM72" i="7" s="1"/>
  <c r="MP72" i="7"/>
  <c r="MQ72" i="7" s="1"/>
  <c r="LR72" i="7"/>
  <c r="LS72" i="7" s="1"/>
  <c r="MV72" i="7"/>
  <c r="MW72" i="7" s="1"/>
  <c r="LX72" i="7"/>
  <c r="LY72" i="7" s="1"/>
  <c r="KH72" i="7"/>
  <c r="KI72" i="7" s="1"/>
  <c r="KT72" i="7"/>
  <c r="KU72" i="7" s="1"/>
  <c r="CX72" i="7"/>
  <c r="CY72" i="7" s="1"/>
  <c r="CZ72" i="7" s="1"/>
  <c r="JJ72" i="7"/>
  <c r="JK72" i="7" s="1"/>
  <c r="IL72" i="7"/>
  <c r="IM72" i="7" s="1"/>
  <c r="GV72" i="7"/>
  <c r="GW72" i="7" s="1"/>
  <c r="FX72" i="7"/>
  <c r="FY72" i="7" s="1"/>
  <c r="FL72" i="7"/>
  <c r="FM72" i="7" s="1"/>
  <c r="EB72" i="7"/>
  <c r="EC72" i="7" s="1"/>
  <c r="DD72" i="7"/>
  <c r="DE72" i="7" s="1"/>
  <c r="JV72" i="7"/>
  <c r="JW72" i="7" s="1"/>
  <c r="JX72" i="7" s="1"/>
  <c r="JD72" i="7"/>
  <c r="JE72" i="7" s="1"/>
  <c r="IF72" i="7"/>
  <c r="IG72" i="7" s="1"/>
  <c r="GP72" i="7"/>
  <c r="GQ72" i="7" s="1"/>
  <c r="HH72" i="7"/>
  <c r="HI72" i="7" s="1"/>
  <c r="EZ72" i="7"/>
  <c r="FA72" i="7" s="1"/>
  <c r="DV72" i="7"/>
  <c r="DW72" i="7" s="1"/>
  <c r="FR72" i="7"/>
  <c r="FS72" i="7" s="1"/>
  <c r="CR72" i="7"/>
  <c r="CS72" i="7" s="1"/>
  <c r="CF72" i="7"/>
  <c r="CG72" i="7" s="1"/>
  <c r="NN72" i="7"/>
  <c r="NO72" i="7" s="1"/>
  <c r="NB72" i="7"/>
  <c r="NC72" i="7" s="1"/>
  <c r="MD72" i="7"/>
  <c r="ME72" i="7" s="1"/>
  <c r="NH72" i="7"/>
  <c r="NI72" i="7" s="1"/>
  <c r="MJ72" i="7"/>
  <c r="MK72" i="7" s="1"/>
  <c r="KZ72" i="7"/>
  <c r="LA72" i="7" s="1"/>
  <c r="LF72" i="7"/>
  <c r="LG72" i="7" s="1"/>
  <c r="KN72" i="7"/>
  <c r="KO72" i="7" s="1"/>
  <c r="KB72" i="7"/>
  <c r="KC72" i="7" s="1"/>
  <c r="IX72" i="7"/>
  <c r="IY72" i="7" s="1"/>
  <c r="HN72" i="7"/>
  <c r="HO72" i="7" s="1"/>
  <c r="GJ72" i="7"/>
  <c r="GK72" i="7" s="1"/>
  <c r="HZ72" i="7"/>
  <c r="IA72" i="7" s="1"/>
  <c r="EN72" i="7"/>
  <c r="EO72" i="7" s="1"/>
  <c r="DP72" i="7"/>
  <c r="DQ72" i="7" s="1"/>
  <c r="FF72" i="7"/>
  <c r="FG72" i="7" s="1"/>
  <c r="JP72" i="7"/>
  <c r="JQ72" i="7" s="1"/>
  <c r="IR72" i="7"/>
  <c r="IS72" i="7" s="1"/>
  <c r="HB72" i="7"/>
  <c r="HC72" i="7" s="1"/>
  <c r="GD72" i="7"/>
  <c r="GE72" i="7" s="1"/>
  <c r="HT72" i="7"/>
  <c r="HU72" i="7" s="1"/>
  <c r="EH72" i="7"/>
  <c r="EI72" i="7" s="1"/>
  <c r="DJ72" i="7"/>
  <c r="DK72" i="7" s="1"/>
  <c r="ET72" i="7"/>
  <c r="EU72" i="7" s="1"/>
  <c r="CL72" i="7"/>
  <c r="CM72" i="7" s="1"/>
  <c r="BZ72" i="7"/>
  <c r="CA72" i="7" s="1"/>
  <c r="GD410" i="7"/>
  <c r="GE410" i="7" s="1"/>
  <c r="GF410" i="7" s="1"/>
  <c r="NH128" i="7"/>
  <c r="NI128" i="7" s="1"/>
  <c r="MJ128" i="7"/>
  <c r="MK128" i="7" s="1"/>
  <c r="LL128" i="7"/>
  <c r="LM128" i="7" s="1"/>
  <c r="MP128" i="7"/>
  <c r="MQ128" i="7" s="1"/>
  <c r="LR128" i="7"/>
  <c r="LS128" i="7" s="1"/>
  <c r="KT128" i="7"/>
  <c r="KU128" i="7" s="1"/>
  <c r="KH128" i="7"/>
  <c r="KI128" i="7" s="1"/>
  <c r="JV128" i="7"/>
  <c r="JW128" i="7" s="1"/>
  <c r="JD128" i="7"/>
  <c r="JE128" i="7" s="1"/>
  <c r="IF128" i="7"/>
  <c r="IG128" i="7" s="1"/>
  <c r="GP128" i="7"/>
  <c r="GQ128" i="7" s="1"/>
  <c r="HH128" i="7"/>
  <c r="HI128" i="7" s="1"/>
  <c r="EZ128" i="7"/>
  <c r="FA128" i="7" s="1"/>
  <c r="DV128" i="7"/>
  <c r="DW128" i="7" s="1"/>
  <c r="FR128" i="7"/>
  <c r="FS128" i="7" s="1"/>
  <c r="CX128" i="7"/>
  <c r="CY128" i="7" s="1"/>
  <c r="IL128" i="7"/>
  <c r="IM128" i="7" s="1"/>
  <c r="FX128" i="7"/>
  <c r="FY128" i="7" s="1"/>
  <c r="EB128" i="7"/>
  <c r="EC128" i="7" s="1"/>
  <c r="CR128" i="7"/>
  <c r="CS128" i="7" s="1"/>
  <c r="CT128" i="7" s="1"/>
  <c r="JP128" i="7"/>
  <c r="JQ128" i="7" s="1"/>
  <c r="HN128" i="7"/>
  <c r="HO128" i="7" s="1"/>
  <c r="HZ128" i="7"/>
  <c r="IA128" i="7" s="1"/>
  <c r="DP128" i="7"/>
  <c r="DQ128" i="7" s="1"/>
  <c r="DR128" i="7" s="1"/>
  <c r="CL128" i="7"/>
  <c r="CM128" i="7" s="1"/>
  <c r="NN128" i="7"/>
  <c r="NO128" i="7" s="1"/>
  <c r="MV128" i="7"/>
  <c r="MW128" i="7" s="1"/>
  <c r="LX128" i="7"/>
  <c r="LY128" i="7" s="1"/>
  <c r="NB128" i="7"/>
  <c r="NC128" i="7" s="1"/>
  <c r="MD128" i="7"/>
  <c r="ME128" i="7" s="1"/>
  <c r="LF128" i="7"/>
  <c r="LG128" i="7" s="1"/>
  <c r="KN128" i="7"/>
  <c r="KO128" i="7" s="1"/>
  <c r="KZ128" i="7"/>
  <c r="LA128" i="7" s="1"/>
  <c r="KB128" i="7"/>
  <c r="KC128" i="7" s="1"/>
  <c r="IR128" i="7"/>
  <c r="IS128" i="7" s="1"/>
  <c r="HB128" i="7"/>
  <c r="HC128" i="7" s="1"/>
  <c r="GD128" i="7"/>
  <c r="GE128" i="7" s="1"/>
  <c r="HT128" i="7"/>
  <c r="HU128" i="7" s="1"/>
  <c r="EH128" i="7"/>
  <c r="EI128" i="7" s="1"/>
  <c r="DJ128" i="7"/>
  <c r="DK128" i="7" s="1"/>
  <c r="ET128" i="7"/>
  <c r="EU128" i="7" s="1"/>
  <c r="JJ128" i="7"/>
  <c r="JK128" i="7" s="1"/>
  <c r="GV128" i="7"/>
  <c r="GW128" i="7" s="1"/>
  <c r="FL128" i="7"/>
  <c r="FM128" i="7" s="1"/>
  <c r="DD128" i="7"/>
  <c r="DE128" i="7" s="1"/>
  <c r="CF128" i="7"/>
  <c r="CG128" i="7" s="1"/>
  <c r="IX128" i="7"/>
  <c r="IY128" i="7" s="1"/>
  <c r="GJ128" i="7"/>
  <c r="GK128" i="7" s="1"/>
  <c r="EN128" i="7"/>
  <c r="EO128" i="7" s="1"/>
  <c r="FF128" i="7"/>
  <c r="FG128" i="7" s="1"/>
  <c r="FH128" i="7" s="1"/>
  <c r="BZ128" i="7"/>
  <c r="CA128" i="7" s="1"/>
  <c r="NN347" i="7"/>
  <c r="NO347" i="7" s="1"/>
  <c r="MV347" i="7"/>
  <c r="MW347" i="7" s="1"/>
  <c r="LX347" i="7"/>
  <c r="LY347" i="7" s="1"/>
  <c r="NB347" i="7"/>
  <c r="NC347" i="7" s="1"/>
  <c r="MD347" i="7"/>
  <c r="ME347" i="7" s="1"/>
  <c r="LF347" i="7"/>
  <c r="LG347" i="7" s="1"/>
  <c r="KH347" i="7"/>
  <c r="KI347" i="7" s="1"/>
  <c r="KZ347" i="7"/>
  <c r="LA347" i="7" s="1"/>
  <c r="JV347" i="7"/>
  <c r="JW347" i="7" s="1"/>
  <c r="IR347" i="7"/>
  <c r="IS347" i="7" s="1"/>
  <c r="HZ347" i="7"/>
  <c r="IA347" i="7" s="1"/>
  <c r="GP347" i="7"/>
  <c r="GQ347" i="7" s="1"/>
  <c r="FR347" i="7"/>
  <c r="FS347" i="7" s="1"/>
  <c r="EN347" i="7"/>
  <c r="EO347" i="7" s="1"/>
  <c r="DP347" i="7"/>
  <c r="DQ347" i="7" s="1"/>
  <c r="ET347" i="7"/>
  <c r="EU347" i="7" s="1"/>
  <c r="JJ347" i="7"/>
  <c r="JK347" i="7" s="1"/>
  <c r="HN347" i="7"/>
  <c r="HO347" i="7" s="1"/>
  <c r="HH347" i="7"/>
  <c r="HI347" i="7" s="1"/>
  <c r="DJ347" i="7"/>
  <c r="DK347" i="7" s="1"/>
  <c r="CF347" i="7"/>
  <c r="CG347" i="7" s="1"/>
  <c r="IX347" i="7"/>
  <c r="IY347" i="7" s="1"/>
  <c r="GV347" i="7"/>
  <c r="GW347" i="7" s="1"/>
  <c r="EZ347" i="7"/>
  <c r="FA347" i="7" s="1"/>
  <c r="FF347" i="7"/>
  <c r="FG347" i="7" s="1"/>
  <c r="BZ347" i="7"/>
  <c r="CA347" i="7" s="1"/>
  <c r="NH347" i="7"/>
  <c r="NI347" i="7" s="1"/>
  <c r="MJ347" i="7"/>
  <c r="MK347" i="7" s="1"/>
  <c r="LL347" i="7"/>
  <c r="LM347" i="7" s="1"/>
  <c r="MP347" i="7"/>
  <c r="MQ347" i="7" s="1"/>
  <c r="LR347" i="7"/>
  <c r="LS347" i="7" s="1"/>
  <c r="KT347" i="7"/>
  <c r="KU347" i="7" s="1"/>
  <c r="KN347" i="7"/>
  <c r="KO347" i="7" s="1"/>
  <c r="KB347" i="7"/>
  <c r="KC347" i="7" s="1"/>
  <c r="JD347" i="7"/>
  <c r="JE347" i="7" s="1"/>
  <c r="IF347" i="7"/>
  <c r="IG347" i="7" s="1"/>
  <c r="HB347" i="7"/>
  <c r="HC347" i="7" s="1"/>
  <c r="GD347" i="7"/>
  <c r="GE347" i="7" s="1"/>
  <c r="FL347" i="7"/>
  <c r="FM347" i="7" s="1"/>
  <c r="EB347" i="7"/>
  <c r="EC347" i="7" s="1"/>
  <c r="DD347" i="7"/>
  <c r="DE347" i="7" s="1"/>
  <c r="CX347" i="7"/>
  <c r="CY347" i="7" s="1"/>
  <c r="IL347" i="7"/>
  <c r="IM347" i="7" s="1"/>
  <c r="GJ347" i="7"/>
  <c r="GK347" i="7" s="1"/>
  <c r="EH347" i="7"/>
  <c r="EI347" i="7" s="1"/>
  <c r="CR347" i="7"/>
  <c r="CS347" i="7" s="1"/>
  <c r="JP347" i="7"/>
  <c r="JQ347" i="7" s="1"/>
  <c r="HT347" i="7"/>
  <c r="HU347" i="7" s="1"/>
  <c r="FX347" i="7"/>
  <c r="FY347" i="7" s="1"/>
  <c r="DV347" i="7"/>
  <c r="DW347" i="7" s="1"/>
  <c r="CL347" i="7"/>
  <c r="CM347" i="7" s="1"/>
  <c r="NH346" i="7"/>
  <c r="NI346" i="7" s="1"/>
  <c r="MJ346" i="7"/>
  <c r="MK346" i="7" s="1"/>
  <c r="LL346" i="7"/>
  <c r="LM346" i="7" s="1"/>
  <c r="MP346" i="7"/>
  <c r="MQ346" i="7" s="1"/>
  <c r="LR346" i="7"/>
  <c r="LS346" i="7" s="1"/>
  <c r="KN346" i="7"/>
  <c r="KO346" i="7" s="1"/>
  <c r="KT346" i="7"/>
  <c r="KU346" i="7" s="1"/>
  <c r="CX346" i="7"/>
  <c r="CY346" i="7" s="1"/>
  <c r="JJ346" i="7"/>
  <c r="JK346" i="7" s="1"/>
  <c r="IL346" i="7"/>
  <c r="IM346" i="7" s="1"/>
  <c r="HB346" i="7"/>
  <c r="HC346" i="7" s="1"/>
  <c r="GD346" i="7"/>
  <c r="GE346" i="7" s="1"/>
  <c r="HZ346" i="7"/>
  <c r="IA346" i="7" s="1"/>
  <c r="EH346" i="7"/>
  <c r="EI346" i="7" s="1"/>
  <c r="DJ346" i="7"/>
  <c r="DK346" i="7" s="1"/>
  <c r="JP346" i="7"/>
  <c r="JQ346" i="7" s="1"/>
  <c r="JD346" i="7"/>
  <c r="JE346" i="7" s="1"/>
  <c r="IF346" i="7"/>
  <c r="IG346" i="7" s="1"/>
  <c r="GV346" i="7"/>
  <c r="GW346" i="7" s="1"/>
  <c r="FX346" i="7"/>
  <c r="FY346" i="7" s="1"/>
  <c r="FL346" i="7"/>
  <c r="FM346" i="7" s="1"/>
  <c r="EB346" i="7"/>
  <c r="EC346" i="7" s="1"/>
  <c r="DD346" i="7"/>
  <c r="DE346" i="7" s="1"/>
  <c r="CR346" i="7"/>
  <c r="CS346" i="7" s="1"/>
  <c r="CL346" i="7"/>
  <c r="CM346" i="7" s="1"/>
  <c r="NN346" i="7"/>
  <c r="NO346" i="7" s="1"/>
  <c r="MV346" i="7"/>
  <c r="MW346" i="7" s="1"/>
  <c r="LX346" i="7"/>
  <c r="LY346" i="7" s="1"/>
  <c r="NB346" i="7"/>
  <c r="NC346" i="7" s="1"/>
  <c r="MD346" i="7"/>
  <c r="ME346" i="7" s="1"/>
  <c r="KZ346" i="7"/>
  <c r="LA346" i="7" s="1"/>
  <c r="LF346" i="7"/>
  <c r="LG346" i="7" s="1"/>
  <c r="KH346" i="7"/>
  <c r="KI346" i="7" s="1"/>
  <c r="KB346" i="7"/>
  <c r="KC346" i="7" s="1"/>
  <c r="IX346" i="7"/>
  <c r="IY346" i="7" s="1"/>
  <c r="HT346" i="7"/>
  <c r="HU346" i="7" s="1"/>
  <c r="GP346" i="7"/>
  <c r="GQ346" i="7" s="1"/>
  <c r="HH346" i="7"/>
  <c r="HI346" i="7" s="1"/>
  <c r="EZ346" i="7"/>
  <c r="FA346" i="7" s="1"/>
  <c r="DV346" i="7"/>
  <c r="DW346" i="7" s="1"/>
  <c r="FF346" i="7"/>
  <c r="FG346" i="7" s="1"/>
  <c r="JV346" i="7"/>
  <c r="JW346" i="7" s="1"/>
  <c r="IR346" i="7"/>
  <c r="IS346" i="7" s="1"/>
  <c r="HN346" i="7"/>
  <c r="HO346" i="7" s="1"/>
  <c r="HP346" i="7" s="1"/>
  <c r="GJ346" i="7"/>
  <c r="GK346" i="7" s="1"/>
  <c r="FR346" i="7"/>
  <c r="FS346" i="7" s="1"/>
  <c r="EN346" i="7"/>
  <c r="EO346" i="7" s="1"/>
  <c r="DP346" i="7"/>
  <c r="DQ346" i="7" s="1"/>
  <c r="ET346" i="7"/>
  <c r="EU346" i="7" s="1"/>
  <c r="CF346" i="7"/>
  <c r="CG346" i="7" s="1"/>
  <c r="BZ346" i="7"/>
  <c r="CA346" i="7" s="1"/>
  <c r="NN308" i="7"/>
  <c r="NO308" i="7" s="1"/>
  <c r="NP308" i="7" s="1"/>
  <c r="NB308" i="7"/>
  <c r="NC308" i="7" s="1"/>
  <c r="ND308" i="7" s="1"/>
  <c r="MD308" i="7"/>
  <c r="ME308" i="7" s="1"/>
  <c r="MF308" i="7" s="1"/>
  <c r="MV308" i="7"/>
  <c r="MW308" i="7" s="1"/>
  <c r="MX308" i="7" s="1"/>
  <c r="NH308" i="7"/>
  <c r="NI308" i="7" s="1"/>
  <c r="NJ308" i="7" s="1"/>
  <c r="LF308" i="7"/>
  <c r="LG308" i="7" s="1"/>
  <c r="LH308" i="7" s="1"/>
  <c r="KN308" i="7"/>
  <c r="KO308" i="7" s="1"/>
  <c r="KP308" i="7" s="1"/>
  <c r="KH308" i="7"/>
  <c r="KI308" i="7" s="1"/>
  <c r="KJ308" i="7" s="1"/>
  <c r="JV308" i="7"/>
  <c r="JW308" i="7" s="1"/>
  <c r="JX308" i="7" s="1"/>
  <c r="IR308" i="7"/>
  <c r="IS308" i="7" s="1"/>
  <c r="IT308" i="7" s="1"/>
  <c r="HN308" i="7"/>
  <c r="HO308" i="7" s="1"/>
  <c r="HP308" i="7" s="1"/>
  <c r="GJ308" i="7"/>
  <c r="GK308" i="7" s="1"/>
  <c r="GL308" i="7" s="1"/>
  <c r="FR308" i="7"/>
  <c r="FS308" i="7" s="1"/>
  <c r="FT308" i="7" s="1"/>
  <c r="EN308" i="7"/>
  <c r="EO308" i="7" s="1"/>
  <c r="EP308" i="7" s="1"/>
  <c r="DP308" i="7"/>
  <c r="DQ308" i="7" s="1"/>
  <c r="DR308" i="7" s="1"/>
  <c r="ET308" i="7"/>
  <c r="EU308" i="7" s="1"/>
  <c r="EV308" i="7" s="1"/>
  <c r="JJ308" i="7"/>
  <c r="JK308" i="7" s="1"/>
  <c r="JL308" i="7" s="1"/>
  <c r="HB308" i="7"/>
  <c r="HC308" i="7" s="1"/>
  <c r="HD308" i="7" s="1"/>
  <c r="HZ308" i="7"/>
  <c r="IA308" i="7" s="1"/>
  <c r="IB308" i="7" s="1"/>
  <c r="DJ308" i="7"/>
  <c r="DK308" i="7" s="1"/>
  <c r="DL308" i="7" s="1"/>
  <c r="CF308" i="7"/>
  <c r="CG308" i="7" s="1"/>
  <c r="CH308" i="7" s="1"/>
  <c r="IX308" i="7"/>
  <c r="IY308" i="7" s="1"/>
  <c r="IZ308" i="7" s="1"/>
  <c r="GP308" i="7"/>
  <c r="GQ308" i="7" s="1"/>
  <c r="GR308" i="7" s="1"/>
  <c r="EZ308" i="7"/>
  <c r="FA308" i="7" s="1"/>
  <c r="FB308" i="7" s="1"/>
  <c r="FF308" i="7"/>
  <c r="FG308" i="7" s="1"/>
  <c r="FH308" i="7" s="1"/>
  <c r="BZ308" i="7"/>
  <c r="CA308" i="7" s="1"/>
  <c r="CB308" i="7" s="1"/>
  <c r="LL308" i="7"/>
  <c r="LM308" i="7" s="1"/>
  <c r="LN308" i="7" s="1"/>
  <c r="MP308" i="7"/>
  <c r="MQ308" i="7" s="1"/>
  <c r="MR308" i="7" s="1"/>
  <c r="LR308" i="7"/>
  <c r="LS308" i="7" s="1"/>
  <c r="LT308" i="7" s="1"/>
  <c r="LX308" i="7"/>
  <c r="LY308" i="7" s="1"/>
  <c r="LZ308" i="7" s="1"/>
  <c r="MJ308" i="7"/>
  <c r="MK308" i="7" s="1"/>
  <c r="ML308" i="7" s="1"/>
  <c r="KT308" i="7"/>
  <c r="KU308" i="7" s="1"/>
  <c r="KV308" i="7" s="1"/>
  <c r="KZ308" i="7"/>
  <c r="LA308" i="7" s="1"/>
  <c r="LB308" i="7" s="1"/>
  <c r="JP308" i="7"/>
  <c r="JQ308" i="7" s="1"/>
  <c r="JR308" i="7" s="1"/>
  <c r="JD308" i="7"/>
  <c r="JE308" i="7" s="1"/>
  <c r="JF308" i="7" s="1"/>
  <c r="IF308" i="7"/>
  <c r="IG308" i="7" s="1"/>
  <c r="IH308" i="7" s="1"/>
  <c r="GV308" i="7"/>
  <c r="GW308" i="7" s="1"/>
  <c r="GX308" i="7" s="1"/>
  <c r="FX308" i="7"/>
  <c r="FY308" i="7" s="1"/>
  <c r="FZ308" i="7" s="1"/>
  <c r="FL308" i="7"/>
  <c r="FM308" i="7" s="1"/>
  <c r="FN308" i="7" s="1"/>
  <c r="EB308" i="7"/>
  <c r="EC308" i="7" s="1"/>
  <c r="ED308" i="7" s="1"/>
  <c r="DD308" i="7"/>
  <c r="DE308" i="7" s="1"/>
  <c r="DF308" i="7" s="1"/>
  <c r="CX308" i="7"/>
  <c r="CY308" i="7" s="1"/>
  <c r="CZ308" i="7" s="1"/>
  <c r="IL308" i="7"/>
  <c r="IM308" i="7" s="1"/>
  <c r="IN308" i="7" s="1"/>
  <c r="GD308" i="7"/>
  <c r="GE308" i="7" s="1"/>
  <c r="GF308" i="7" s="1"/>
  <c r="EH308" i="7"/>
  <c r="EI308" i="7" s="1"/>
  <c r="EJ308" i="7" s="1"/>
  <c r="CR308" i="7"/>
  <c r="CS308" i="7" s="1"/>
  <c r="CT308" i="7" s="1"/>
  <c r="KB308" i="7"/>
  <c r="KC308" i="7" s="1"/>
  <c r="KD308" i="7" s="1"/>
  <c r="HT308" i="7"/>
  <c r="HU308" i="7" s="1"/>
  <c r="HV308" i="7" s="1"/>
  <c r="HH308" i="7"/>
  <c r="HI308" i="7" s="1"/>
  <c r="HJ308" i="7" s="1"/>
  <c r="DV308" i="7"/>
  <c r="DW308" i="7" s="1"/>
  <c r="DX308" i="7" s="1"/>
  <c r="CL308" i="7"/>
  <c r="CM308" i="7" s="1"/>
  <c r="CN308" i="7" s="1"/>
  <c r="NN76" i="7"/>
  <c r="NO76" i="7" s="1"/>
  <c r="NP76" i="7" s="1"/>
  <c r="MD76" i="7"/>
  <c r="ME76" i="7" s="1"/>
  <c r="MF76" i="7" s="1"/>
  <c r="MV76" i="7"/>
  <c r="MW76" i="7" s="1"/>
  <c r="MX76" i="7" s="1"/>
  <c r="KN76" i="7"/>
  <c r="KO76" i="7" s="1"/>
  <c r="KP76" i="7" s="1"/>
  <c r="KB76" i="7"/>
  <c r="KC76" i="7" s="1"/>
  <c r="KD76" i="7" s="1"/>
  <c r="HN76" i="7"/>
  <c r="HO76" i="7" s="1"/>
  <c r="HP76" i="7" s="1"/>
  <c r="HZ76" i="7"/>
  <c r="IA76" i="7" s="1"/>
  <c r="IB76" i="7" s="1"/>
  <c r="DP76" i="7"/>
  <c r="DQ76" i="7" s="1"/>
  <c r="DR76" i="7" s="1"/>
  <c r="JP76" i="7"/>
  <c r="JQ76" i="7" s="1"/>
  <c r="JR76" i="7" s="1"/>
  <c r="HB76" i="7"/>
  <c r="HC76" i="7" s="1"/>
  <c r="HD76" i="7" s="1"/>
  <c r="HT76" i="7"/>
  <c r="HU76" i="7" s="1"/>
  <c r="HV76" i="7" s="1"/>
  <c r="DJ76" i="7"/>
  <c r="DK76" i="7" s="1"/>
  <c r="DL76" i="7" s="1"/>
  <c r="CR76" i="7"/>
  <c r="CS76" i="7" s="1"/>
  <c r="CT76" i="7" s="1"/>
  <c r="LL76" i="7"/>
  <c r="LM76" i="7" s="1"/>
  <c r="LN76" i="7" s="1"/>
  <c r="LR76" i="7"/>
  <c r="LS76" i="7" s="1"/>
  <c r="LT76" i="7" s="1"/>
  <c r="LX76" i="7"/>
  <c r="LY76" i="7" s="1"/>
  <c r="LZ76" i="7" s="1"/>
  <c r="KZ76" i="7"/>
  <c r="LA76" i="7" s="1"/>
  <c r="LB76" i="7" s="1"/>
  <c r="JJ76" i="7"/>
  <c r="JK76" i="7" s="1"/>
  <c r="JL76" i="7" s="1"/>
  <c r="GV76" i="7"/>
  <c r="GW76" i="7" s="1"/>
  <c r="GX76" i="7" s="1"/>
  <c r="FL76" i="7"/>
  <c r="FM76" i="7" s="1"/>
  <c r="FN76" i="7" s="1"/>
  <c r="DD76" i="7"/>
  <c r="DE76" i="7" s="1"/>
  <c r="DF76" i="7" s="1"/>
  <c r="JD76" i="7"/>
  <c r="JE76" i="7" s="1"/>
  <c r="JF76" i="7" s="1"/>
  <c r="GP76" i="7"/>
  <c r="GQ76" i="7" s="1"/>
  <c r="GR76" i="7" s="1"/>
  <c r="EZ76" i="7"/>
  <c r="FA76" i="7" s="1"/>
  <c r="FB76" i="7" s="1"/>
  <c r="FR76" i="7"/>
  <c r="FS76" i="7" s="1"/>
  <c r="FT76" i="7" s="1"/>
  <c r="CL76" i="7"/>
  <c r="CM76" i="7" s="1"/>
  <c r="CN76" i="7" s="1"/>
  <c r="NN123" i="7"/>
  <c r="NO123" i="7" s="1"/>
  <c r="NB123" i="7"/>
  <c r="NC123" i="7" s="1"/>
  <c r="MD123" i="7"/>
  <c r="ME123" i="7" s="1"/>
  <c r="NH123" i="7"/>
  <c r="NI123" i="7" s="1"/>
  <c r="MV123" i="7"/>
  <c r="MW123" i="7" s="1"/>
  <c r="LF123" i="7"/>
  <c r="LG123" i="7" s="1"/>
  <c r="KN123" i="7"/>
  <c r="KO123" i="7" s="1"/>
  <c r="KH123" i="7"/>
  <c r="KI123" i="7" s="1"/>
  <c r="JV123" i="7"/>
  <c r="JW123" i="7" s="1"/>
  <c r="IX123" i="7"/>
  <c r="IY123" i="7" s="1"/>
  <c r="HZ123" i="7"/>
  <c r="IA123" i="7" s="1"/>
  <c r="GP123" i="7"/>
  <c r="GQ123" i="7" s="1"/>
  <c r="HT123" i="7"/>
  <c r="HU123" i="7" s="1"/>
  <c r="EN123" i="7"/>
  <c r="EO123" i="7" s="1"/>
  <c r="DP123" i="7"/>
  <c r="DQ123" i="7" s="1"/>
  <c r="FF123" i="7"/>
  <c r="FG123" i="7" s="1"/>
  <c r="JP123" i="7"/>
  <c r="JQ123" i="7" s="1"/>
  <c r="IR123" i="7"/>
  <c r="IS123" i="7" s="1"/>
  <c r="HN123" i="7"/>
  <c r="HO123" i="7" s="1"/>
  <c r="GJ123" i="7"/>
  <c r="GK123" i="7" s="1"/>
  <c r="HH123" i="7"/>
  <c r="HI123" i="7" s="1"/>
  <c r="EH123" i="7"/>
  <c r="EI123" i="7" s="1"/>
  <c r="DJ123" i="7"/>
  <c r="DK123" i="7" s="1"/>
  <c r="ET123" i="7"/>
  <c r="EU123" i="7" s="1"/>
  <c r="CL123" i="7"/>
  <c r="CM123" i="7" s="1"/>
  <c r="CF123" i="7"/>
  <c r="CG123" i="7" s="1"/>
  <c r="LL123" i="7"/>
  <c r="LM123" i="7" s="1"/>
  <c r="MP123" i="7"/>
  <c r="MQ123" i="7" s="1"/>
  <c r="LR123" i="7"/>
  <c r="LS123" i="7" s="1"/>
  <c r="MJ123" i="7"/>
  <c r="MK123" i="7" s="1"/>
  <c r="LX123" i="7"/>
  <c r="LY123" i="7" s="1"/>
  <c r="KT123" i="7"/>
  <c r="KU123" i="7" s="1"/>
  <c r="KZ123" i="7"/>
  <c r="LA123" i="7" s="1"/>
  <c r="CX123" i="7"/>
  <c r="CY123" i="7" s="1"/>
  <c r="JJ123" i="7"/>
  <c r="JK123" i="7" s="1"/>
  <c r="IL123" i="7"/>
  <c r="IM123" i="7" s="1"/>
  <c r="HB123" i="7"/>
  <c r="HC123" i="7" s="1"/>
  <c r="GD123" i="7"/>
  <c r="GE123" i="7" s="1"/>
  <c r="FL123" i="7"/>
  <c r="FM123" i="7" s="1"/>
  <c r="EB123" i="7"/>
  <c r="EC123" i="7" s="1"/>
  <c r="DD123" i="7"/>
  <c r="DE123" i="7" s="1"/>
  <c r="KB123" i="7"/>
  <c r="KC123" i="7" s="1"/>
  <c r="JD123" i="7"/>
  <c r="JE123" i="7" s="1"/>
  <c r="IF123" i="7"/>
  <c r="IG123" i="7" s="1"/>
  <c r="GV123" i="7"/>
  <c r="GW123" i="7" s="1"/>
  <c r="FX123" i="7"/>
  <c r="FY123" i="7" s="1"/>
  <c r="EZ123" i="7"/>
  <c r="FA123" i="7" s="1"/>
  <c r="DV123" i="7"/>
  <c r="DW123" i="7" s="1"/>
  <c r="FR123" i="7"/>
  <c r="FS123" i="7" s="1"/>
  <c r="CR123" i="7"/>
  <c r="CS123" i="7" s="1"/>
  <c r="BZ123" i="7"/>
  <c r="CA123" i="7" s="1"/>
  <c r="NN261" i="7"/>
  <c r="NO261" i="7" s="1"/>
  <c r="NB261" i="7"/>
  <c r="NC261" i="7" s="1"/>
  <c r="MJ261" i="7"/>
  <c r="MK261" i="7" s="1"/>
  <c r="ML261" i="7" s="1"/>
  <c r="NH261" i="7"/>
  <c r="NI261" i="7" s="1"/>
  <c r="MD261" i="7"/>
  <c r="ME261" i="7" s="1"/>
  <c r="LF261" i="7"/>
  <c r="LG261" i="7" s="1"/>
  <c r="KN261" i="7"/>
  <c r="KO261" i="7" s="1"/>
  <c r="KH261" i="7"/>
  <c r="KI261" i="7" s="1"/>
  <c r="JV261" i="7"/>
  <c r="JW261" i="7" s="1"/>
  <c r="JX261" i="7" s="1"/>
  <c r="IR261" i="7"/>
  <c r="IS261" i="7" s="1"/>
  <c r="HZ261" i="7"/>
  <c r="IA261" i="7" s="1"/>
  <c r="GP261" i="7"/>
  <c r="GQ261" i="7" s="1"/>
  <c r="FR261" i="7"/>
  <c r="FS261" i="7" s="1"/>
  <c r="EN261" i="7"/>
  <c r="EO261" i="7" s="1"/>
  <c r="DP261" i="7"/>
  <c r="DQ261" i="7" s="1"/>
  <c r="ET261" i="7"/>
  <c r="EU261" i="7" s="1"/>
  <c r="JJ261" i="7"/>
  <c r="JK261" i="7" s="1"/>
  <c r="HN261" i="7"/>
  <c r="HO261" i="7" s="1"/>
  <c r="HH261" i="7"/>
  <c r="HI261" i="7" s="1"/>
  <c r="DJ261" i="7"/>
  <c r="DK261" i="7" s="1"/>
  <c r="CF261" i="7"/>
  <c r="CG261" i="7" s="1"/>
  <c r="IX261" i="7"/>
  <c r="IY261" i="7" s="1"/>
  <c r="GV261" i="7"/>
  <c r="GW261" i="7" s="1"/>
  <c r="EZ261" i="7"/>
  <c r="FA261" i="7" s="1"/>
  <c r="FF261" i="7"/>
  <c r="FG261" i="7" s="1"/>
  <c r="BZ261" i="7"/>
  <c r="CA261" i="7" s="1"/>
  <c r="CB261" i="7" s="1"/>
  <c r="LL261" i="7"/>
  <c r="LM261" i="7" s="1"/>
  <c r="MV261" i="7"/>
  <c r="MW261" i="7" s="1"/>
  <c r="LX261" i="7"/>
  <c r="LY261" i="7" s="1"/>
  <c r="MP261" i="7"/>
  <c r="MQ261" i="7" s="1"/>
  <c r="MR261" i="7" s="1"/>
  <c r="LR261" i="7"/>
  <c r="LS261" i="7" s="1"/>
  <c r="LT261" i="7" s="1"/>
  <c r="KT261" i="7"/>
  <c r="KU261" i="7" s="1"/>
  <c r="KZ261" i="7"/>
  <c r="LA261" i="7" s="1"/>
  <c r="KB261" i="7"/>
  <c r="KC261" i="7" s="1"/>
  <c r="JD261" i="7"/>
  <c r="JE261" i="7" s="1"/>
  <c r="IF261" i="7"/>
  <c r="IG261" i="7" s="1"/>
  <c r="HB261" i="7"/>
  <c r="HC261" i="7" s="1"/>
  <c r="GD261" i="7"/>
  <c r="GE261" i="7" s="1"/>
  <c r="GF261" i="7" s="1"/>
  <c r="FL261" i="7"/>
  <c r="FM261" i="7" s="1"/>
  <c r="EB261" i="7"/>
  <c r="EC261" i="7" s="1"/>
  <c r="DD261" i="7"/>
  <c r="DE261" i="7" s="1"/>
  <c r="CX261" i="7"/>
  <c r="CY261" i="7" s="1"/>
  <c r="IL261" i="7"/>
  <c r="IM261" i="7" s="1"/>
  <c r="GJ261" i="7"/>
  <c r="GK261" i="7" s="1"/>
  <c r="EH261" i="7"/>
  <c r="EI261" i="7" s="1"/>
  <c r="CR261" i="7"/>
  <c r="CS261" i="7" s="1"/>
  <c r="JP261" i="7"/>
  <c r="JQ261" i="7" s="1"/>
  <c r="HT261" i="7"/>
  <c r="HU261" i="7" s="1"/>
  <c r="FX261" i="7"/>
  <c r="FY261" i="7" s="1"/>
  <c r="DV261" i="7"/>
  <c r="DW261" i="7" s="1"/>
  <c r="CL261" i="7"/>
  <c r="CM261" i="7" s="1"/>
  <c r="NN147" i="7"/>
  <c r="NO147" i="7" s="1"/>
  <c r="NP147" i="7" s="1"/>
  <c r="NB147" i="7"/>
  <c r="NC147" i="7" s="1"/>
  <c r="ND147" i="7" s="1"/>
  <c r="MD147" i="7"/>
  <c r="ME147" i="7" s="1"/>
  <c r="MF147" i="7" s="1"/>
  <c r="NH147" i="7"/>
  <c r="NI147" i="7" s="1"/>
  <c r="NJ147" i="7" s="1"/>
  <c r="MV147" i="7"/>
  <c r="MW147" i="7" s="1"/>
  <c r="MX147" i="7" s="1"/>
  <c r="LF147" i="7"/>
  <c r="LG147" i="7" s="1"/>
  <c r="LH147" i="7" s="1"/>
  <c r="KN147" i="7"/>
  <c r="KO147" i="7" s="1"/>
  <c r="KP147" i="7" s="1"/>
  <c r="KH147" i="7"/>
  <c r="KI147" i="7" s="1"/>
  <c r="KJ147" i="7" s="1"/>
  <c r="JV147" i="7"/>
  <c r="JW147" i="7" s="1"/>
  <c r="JX147" i="7" s="1"/>
  <c r="IX147" i="7"/>
  <c r="IY147" i="7" s="1"/>
  <c r="IZ147" i="7" s="1"/>
  <c r="HZ147" i="7"/>
  <c r="IA147" i="7" s="1"/>
  <c r="IB147" i="7" s="1"/>
  <c r="GP147" i="7"/>
  <c r="GQ147" i="7" s="1"/>
  <c r="GR147" i="7" s="1"/>
  <c r="HT147" i="7"/>
  <c r="HU147" i="7" s="1"/>
  <c r="HV147" i="7" s="1"/>
  <c r="EZ147" i="7"/>
  <c r="FA147" i="7" s="1"/>
  <c r="FB147" i="7" s="1"/>
  <c r="DV147" i="7"/>
  <c r="DW147" i="7" s="1"/>
  <c r="DX147" i="7" s="1"/>
  <c r="FF147" i="7"/>
  <c r="FG147" i="7" s="1"/>
  <c r="FH147" i="7" s="1"/>
  <c r="JP147" i="7"/>
  <c r="JQ147" i="7" s="1"/>
  <c r="JR147" i="7" s="1"/>
  <c r="IR147" i="7"/>
  <c r="IS147" i="7" s="1"/>
  <c r="IT147" i="7" s="1"/>
  <c r="HN147" i="7"/>
  <c r="HO147" i="7" s="1"/>
  <c r="HP147" i="7" s="1"/>
  <c r="GJ147" i="7"/>
  <c r="GK147" i="7" s="1"/>
  <c r="GL147" i="7" s="1"/>
  <c r="FR147" i="7"/>
  <c r="FS147" i="7" s="1"/>
  <c r="FT147" i="7" s="1"/>
  <c r="EN147" i="7"/>
  <c r="EO147" i="7" s="1"/>
  <c r="EP147" i="7" s="1"/>
  <c r="DP147" i="7"/>
  <c r="DQ147" i="7" s="1"/>
  <c r="DR147" i="7" s="1"/>
  <c r="ET147" i="7"/>
  <c r="EU147" i="7" s="1"/>
  <c r="EV147" i="7" s="1"/>
  <c r="CL147" i="7"/>
  <c r="CM147" i="7" s="1"/>
  <c r="CN147" i="7" s="1"/>
  <c r="CF147" i="7"/>
  <c r="CG147" i="7" s="1"/>
  <c r="CH147" i="7" s="1"/>
  <c r="LL147" i="7"/>
  <c r="LM147" i="7" s="1"/>
  <c r="LN147" i="7" s="1"/>
  <c r="MP147" i="7"/>
  <c r="MQ147" i="7" s="1"/>
  <c r="MR147" i="7" s="1"/>
  <c r="LR147" i="7"/>
  <c r="LS147" i="7" s="1"/>
  <c r="LT147" i="7" s="1"/>
  <c r="MJ147" i="7"/>
  <c r="MK147" i="7" s="1"/>
  <c r="ML147" i="7" s="1"/>
  <c r="LX147" i="7"/>
  <c r="LY147" i="7" s="1"/>
  <c r="LZ147" i="7" s="1"/>
  <c r="KT147" i="7"/>
  <c r="KU147" i="7" s="1"/>
  <c r="KV147" i="7" s="1"/>
  <c r="KZ147" i="7"/>
  <c r="LA147" i="7" s="1"/>
  <c r="LB147" i="7" s="1"/>
  <c r="CX147" i="7"/>
  <c r="CY147" i="7" s="1"/>
  <c r="CZ147" i="7" s="1"/>
  <c r="JJ147" i="7"/>
  <c r="JK147" i="7" s="1"/>
  <c r="JL147" i="7" s="1"/>
  <c r="IL147" i="7"/>
  <c r="IM147" i="7" s="1"/>
  <c r="IN147" i="7" s="1"/>
  <c r="HB147" i="7"/>
  <c r="HC147" i="7" s="1"/>
  <c r="HD147" i="7" s="1"/>
  <c r="GD147" i="7"/>
  <c r="GE147" i="7" s="1"/>
  <c r="GF147" i="7" s="1"/>
  <c r="HH147" i="7"/>
  <c r="HI147" i="7" s="1"/>
  <c r="HJ147" i="7" s="1"/>
  <c r="EH147" i="7"/>
  <c r="EI147" i="7" s="1"/>
  <c r="EJ147" i="7" s="1"/>
  <c r="DJ147" i="7"/>
  <c r="DK147" i="7" s="1"/>
  <c r="DL147" i="7" s="1"/>
  <c r="KB147" i="7"/>
  <c r="KC147" i="7" s="1"/>
  <c r="KD147" i="7" s="1"/>
  <c r="JD147" i="7"/>
  <c r="JE147" i="7" s="1"/>
  <c r="JF147" i="7" s="1"/>
  <c r="IF147" i="7"/>
  <c r="IG147" i="7" s="1"/>
  <c r="IH147" i="7" s="1"/>
  <c r="GV147" i="7"/>
  <c r="GW147" i="7" s="1"/>
  <c r="GX147" i="7" s="1"/>
  <c r="FX147" i="7"/>
  <c r="FY147" i="7" s="1"/>
  <c r="FZ147" i="7" s="1"/>
  <c r="EB147" i="7"/>
  <c r="EC147" i="7" s="1"/>
  <c r="ED147" i="7" s="1"/>
  <c r="CR147" i="7"/>
  <c r="CS147" i="7" s="1"/>
  <c r="CT147" i="7" s="1"/>
  <c r="FL147" i="7"/>
  <c r="FM147" i="7" s="1"/>
  <c r="FN147" i="7" s="1"/>
  <c r="DD147" i="7"/>
  <c r="DE147" i="7" s="1"/>
  <c r="DF147" i="7" s="1"/>
  <c r="BZ147" i="7"/>
  <c r="CA147" i="7" s="1"/>
  <c r="CB147" i="7" s="1"/>
  <c r="NN371" i="7"/>
  <c r="NO371" i="7" s="1"/>
  <c r="NP371" i="7" s="1"/>
  <c r="MV371" i="7"/>
  <c r="MW371" i="7" s="1"/>
  <c r="MX371" i="7" s="1"/>
  <c r="LX371" i="7"/>
  <c r="LY371" i="7" s="1"/>
  <c r="LZ371" i="7" s="1"/>
  <c r="NB371" i="7"/>
  <c r="NC371" i="7" s="1"/>
  <c r="ND371" i="7" s="1"/>
  <c r="MD371" i="7"/>
  <c r="ME371" i="7" s="1"/>
  <c r="MF371" i="7" s="1"/>
  <c r="KZ371" i="7"/>
  <c r="LA371" i="7" s="1"/>
  <c r="LB371" i="7" s="1"/>
  <c r="LF371" i="7"/>
  <c r="LG371" i="7" s="1"/>
  <c r="LH371" i="7" s="1"/>
  <c r="KH371" i="7"/>
  <c r="KI371" i="7" s="1"/>
  <c r="KJ371" i="7" s="1"/>
  <c r="JV371" i="7"/>
  <c r="JW371" i="7" s="1"/>
  <c r="JX371" i="7" s="1"/>
  <c r="IR371" i="7"/>
  <c r="IS371" i="7" s="1"/>
  <c r="IT371" i="7" s="1"/>
  <c r="HZ371" i="7"/>
  <c r="IA371" i="7" s="1"/>
  <c r="IB371" i="7" s="1"/>
  <c r="GJ371" i="7"/>
  <c r="GK371" i="7" s="1"/>
  <c r="GL371" i="7" s="1"/>
  <c r="FR371" i="7"/>
  <c r="FS371" i="7" s="1"/>
  <c r="FT371" i="7" s="1"/>
  <c r="EN371" i="7"/>
  <c r="EO371" i="7" s="1"/>
  <c r="EP371" i="7" s="1"/>
  <c r="DP371" i="7"/>
  <c r="DQ371" i="7" s="1"/>
  <c r="DR371" i="7" s="1"/>
  <c r="ET371" i="7"/>
  <c r="EU371" i="7" s="1"/>
  <c r="EV371" i="7" s="1"/>
  <c r="JJ371" i="7"/>
  <c r="JK371" i="7" s="1"/>
  <c r="JL371" i="7" s="1"/>
  <c r="HN371" i="7"/>
  <c r="HO371" i="7" s="1"/>
  <c r="HP371" i="7" s="1"/>
  <c r="HH371" i="7"/>
  <c r="HI371" i="7" s="1"/>
  <c r="HJ371" i="7" s="1"/>
  <c r="DJ371" i="7"/>
  <c r="DK371" i="7" s="1"/>
  <c r="DL371" i="7" s="1"/>
  <c r="CF371" i="7"/>
  <c r="CG371" i="7" s="1"/>
  <c r="CH371" i="7" s="1"/>
  <c r="IX371" i="7"/>
  <c r="IY371" i="7" s="1"/>
  <c r="IZ371" i="7" s="1"/>
  <c r="GP371" i="7"/>
  <c r="GQ371" i="7" s="1"/>
  <c r="GR371" i="7" s="1"/>
  <c r="EZ371" i="7"/>
  <c r="FA371" i="7" s="1"/>
  <c r="FB371" i="7" s="1"/>
  <c r="FF371" i="7"/>
  <c r="FG371" i="7" s="1"/>
  <c r="FH371" i="7" s="1"/>
  <c r="BZ371" i="7"/>
  <c r="CA371" i="7" s="1"/>
  <c r="CB371" i="7" s="1"/>
  <c r="NH371" i="7"/>
  <c r="NI371" i="7" s="1"/>
  <c r="NJ371" i="7" s="1"/>
  <c r="MJ371" i="7"/>
  <c r="MK371" i="7" s="1"/>
  <c r="ML371" i="7" s="1"/>
  <c r="LL371" i="7"/>
  <c r="LM371" i="7" s="1"/>
  <c r="LN371" i="7" s="1"/>
  <c r="MP371" i="7"/>
  <c r="MQ371" i="7" s="1"/>
  <c r="MR371" i="7" s="1"/>
  <c r="LR371" i="7"/>
  <c r="LS371" i="7" s="1"/>
  <c r="LT371" i="7" s="1"/>
  <c r="KN371" i="7"/>
  <c r="KO371" i="7" s="1"/>
  <c r="KP371" i="7" s="1"/>
  <c r="KT371" i="7"/>
  <c r="KU371" i="7" s="1"/>
  <c r="KV371" i="7" s="1"/>
  <c r="KB371" i="7"/>
  <c r="KC371" i="7" s="1"/>
  <c r="KD371" i="7" s="1"/>
  <c r="JD371" i="7"/>
  <c r="JE371" i="7" s="1"/>
  <c r="JF371" i="7" s="1"/>
  <c r="IF371" i="7"/>
  <c r="IG371" i="7" s="1"/>
  <c r="IH371" i="7" s="1"/>
  <c r="HB371" i="7"/>
  <c r="HC371" i="7" s="1"/>
  <c r="HD371" i="7" s="1"/>
  <c r="FX371" i="7"/>
  <c r="FY371" i="7" s="1"/>
  <c r="FZ371" i="7" s="1"/>
  <c r="FL371" i="7"/>
  <c r="FM371" i="7" s="1"/>
  <c r="FN371" i="7" s="1"/>
  <c r="EB371" i="7"/>
  <c r="EC371" i="7" s="1"/>
  <c r="ED371" i="7" s="1"/>
  <c r="DD371" i="7"/>
  <c r="DE371" i="7" s="1"/>
  <c r="DF371" i="7" s="1"/>
  <c r="CX371" i="7"/>
  <c r="CY371" i="7" s="1"/>
  <c r="CZ371" i="7" s="1"/>
  <c r="IL371" i="7"/>
  <c r="IM371" i="7" s="1"/>
  <c r="IN371" i="7" s="1"/>
  <c r="GD371" i="7"/>
  <c r="GE371" i="7" s="1"/>
  <c r="GF371" i="7" s="1"/>
  <c r="EH371" i="7"/>
  <c r="EI371" i="7" s="1"/>
  <c r="EJ371" i="7" s="1"/>
  <c r="CR371" i="7"/>
  <c r="CS371" i="7" s="1"/>
  <c r="CT371" i="7" s="1"/>
  <c r="JP371" i="7"/>
  <c r="JQ371" i="7" s="1"/>
  <c r="JR371" i="7" s="1"/>
  <c r="HT371" i="7"/>
  <c r="HU371" i="7" s="1"/>
  <c r="HV371" i="7" s="1"/>
  <c r="GV371" i="7"/>
  <c r="GW371" i="7" s="1"/>
  <c r="GX371" i="7" s="1"/>
  <c r="DV371" i="7"/>
  <c r="DW371" i="7" s="1"/>
  <c r="DX371" i="7" s="1"/>
  <c r="CL371" i="7"/>
  <c r="CM371" i="7" s="1"/>
  <c r="CN371" i="7" s="1"/>
  <c r="NN156" i="7"/>
  <c r="NO156" i="7" s="1"/>
  <c r="NP156" i="7" s="1"/>
  <c r="NB156" i="7"/>
  <c r="NC156" i="7" s="1"/>
  <c r="ND156" i="7" s="1"/>
  <c r="MD156" i="7"/>
  <c r="ME156" i="7" s="1"/>
  <c r="MF156" i="7" s="1"/>
  <c r="NH156" i="7"/>
  <c r="NI156" i="7" s="1"/>
  <c r="NJ156" i="7" s="1"/>
  <c r="MJ156" i="7"/>
  <c r="MK156" i="7" s="1"/>
  <c r="ML156" i="7" s="1"/>
  <c r="KZ156" i="7"/>
  <c r="LA156" i="7" s="1"/>
  <c r="LB156" i="7" s="1"/>
  <c r="LF156" i="7"/>
  <c r="LG156" i="7" s="1"/>
  <c r="LH156" i="7" s="1"/>
  <c r="KN156" i="7"/>
  <c r="KO156" i="7" s="1"/>
  <c r="KP156" i="7" s="1"/>
  <c r="JP156" i="7"/>
  <c r="JQ156" i="7" s="1"/>
  <c r="IX156" i="7"/>
  <c r="IY156" i="7" s="1"/>
  <c r="IZ156" i="7" s="1"/>
  <c r="HN156" i="7"/>
  <c r="HO156" i="7" s="1"/>
  <c r="HP156" i="7" s="1"/>
  <c r="GJ156" i="7"/>
  <c r="GK156" i="7" s="1"/>
  <c r="GL156" i="7" s="1"/>
  <c r="FR156" i="7"/>
  <c r="FS156" i="7" s="1"/>
  <c r="FT156" i="7" s="1"/>
  <c r="EZ156" i="7"/>
  <c r="FA156" i="7" s="1"/>
  <c r="FB156" i="7" s="1"/>
  <c r="DV156" i="7"/>
  <c r="DW156" i="7" s="1"/>
  <c r="DX156" i="7" s="1"/>
  <c r="FF156" i="7"/>
  <c r="FG156" i="7" s="1"/>
  <c r="FH156" i="7" s="1"/>
  <c r="KB156" i="7"/>
  <c r="KC156" i="7" s="1"/>
  <c r="KD156" i="7" s="1"/>
  <c r="IR156" i="7"/>
  <c r="IS156" i="7" s="1"/>
  <c r="IT156" i="7" s="1"/>
  <c r="HB156" i="7"/>
  <c r="HC156" i="7" s="1"/>
  <c r="HD156" i="7" s="1"/>
  <c r="GD156" i="7"/>
  <c r="GE156" i="7" s="1"/>
  <c r="GF156" i="7" s="1"/>
  <c r="HZ156" i="7"/>
  <c r="IA156" i="7" s="1"/>
  <c r="IB156" i="7" s="1"/>
  <c r="EN156" i="7"/>
  <c r="EO156" i="7" s="1"/>
  <c r="EP156" i="7" s="1"/>
  <c r="DP156" i="7"/>
  <c r="DQ156" i="7" s="1"/>
  <c r="DR156" i="7" s="1"/>
  <c r="ET156" i="7"/>
  <c r="EU156" i="7" s="1"/>
  <c r="EV156" i="7" s="1"/>
  <c r="CL156" i="7"/>
  <c r="CM156" i="7" s="1"/>
  <c r="CN156" i="7" s="1"/>
  <c r="BZ156" i="7"/>
  <c r="CA156" i="7" s="1"/>
  <c r="CB156" i="7" s="1"/>
  <c r="LL156" i="7"/>
  <c r="LM156" i="7" s="1"/>
  <c r="LN156" i="7" s="1"/>
  <c r="MP156" i="7"/>
  <c r="MQ156" i="7" s="1"/>
  <c r="MR156" i="7" s="1"/>
  <c r="LR156" i="7"/>
  <c r="LS156" i="7" s="1"/>
  <c r="LT156" i="7" s="1"/>
  <c r="MV156" i="7"/>
  <c r="MW156" i="7" s="1"/>
  <c r="MX156" i="7" s="1"/>
  <c r="LX156" i="7"/>
  <c r="LY156" i="7" s="1"/>
  <c r="LZ156" i="7" s="1"/>
  <c r="KH156" i="7"/>
  <c r="KI156" i="7" s="1"/>
  <c r="KJ156" i="7" s="1"/>
  <c r="KT156" i="7"/>
  <c r="KU156" i="7" s="1"/>
  <c r="KV156" i="7" s="1"/>
  <c r="CX156" i="7"/>
  <c r="CY156" i="7" s="1"/>
  <c r="CZ156" i="7" s="1"/>
  <c r="JJ156" i="7"/>
  <c r="JK156" i="7" s="1"/>
  <c r="JL156" i="7" s="1"/>
  <c r="IL156" i="7"/>
  <c r="IM156" i="7" s="1"/>
  <c r="IN156" i="7" s="1"/>
  <c r="GV156" i="7"/>
  <c r="GW156" i="7" s="1"/>
  <c r="GX156" i="7" s="1"/>
  <c r="FX156" i="7"/>
  <c r="FY156" i="7" s="1"/>
  <c r="FZ156" i="7" s="1"/>
  <c r="HT156" i="7"/>
  <c r="HU156" i="7" s="1"/>
  <c r="HV156" i="7" s="1"/>
  <c r="EH156" i="7"/>
  <c r="EI156" i="7" s="1"/>
  <c r="DJ156" i="7"/>
  <c r="DK156" i="7" s="1"/>
  <c r="DL156" i="7" s="1"/>
  <c r="JV156" i="7"/>
  <c r="JW156" i="7" s="1"/>
  <c r="JX156" i="7" s="1"/>
  <c r="JD156" i="7"/>
  <c r="JE156" i="7" s="1"/>
  <c r="JF156" i="7" s="1"/>
  <c r="IF156" i="7"/>
  <c r="IG156" i="7" s="1"/>
  <c r="IH156" i="7" s="1"/>
  <c r="GP156" i="7"/>
  <c r="GQ156" i="7" s="1"/>
  <c r="GR156" i="7" s="1"/>
  <c r="HH156" i="7"/>
  <c r="HI156" i="7" s="1"/>
  <c r="HJ156" i="7" s="1"/>
  <c r="FL156" i="7"/>
  <c r="FM156" i="7" s="1"/>
  <c r="FN156" i="7" s="1"/>
  <c r="EB156" i="7"/>
  <c r="EC156" i="7" s="1"/>
  <c r="ED156" i="7" s="1"/>
  <c r="DD156" i="7"/>
  <c r="DE156" i="7" s="1"/>
  <c r="DF156" i="7" s="1"/>
  <c r="CR156" i="7"/>
  <c r="CS156" i="7" s="1"/>
  <c r="CT156" i="7" s="1"/>
  <c r="CF156" i="7"/>
  <c r="CG156" i="7" s="1"/>
  <c r="CH156" i="7" s="1"/>
  <c r="LL109" i="7"/>
  <c r="LM109" i="7" s="1"/>
  <c r="MP109" i="7"/>
  <c r="MQ109" i="7" s="1"/>
  <c r="LR109" i="7"/>
  <c r="LS109" i="7" s="1"/>
  <c r="MV109" i="7"/>
  <c r="MW109" i="7" s="1"/>
  <c r="LX109" i="7"/>
  <c r="LY109" i="7" s="1"/>
  <c r="KH109" i="7"/>
  <c r="KI109" i="7" s="1"/>
  <c r="KN109" i="7"/>
  <c r="KO109" i="7" s="1"/>
  <c r="KB109" i="7"/>
  <c r="KC109" i="7" s="1"/>
  <c r="KD109" i="7" s="1"/>
  <c r="JD109" i="7"/>
  <c r="JE109" i="7" s="1"/>
  <c r="IF109" i="7"/>
  <c r="IG109" i="7" s="1"/>
  <c r="GV109" i="7"/>
  <c r="GW109" i="7" s="1"/>
  <c r="FX109" i="7"/>
  <c r="FY109" i="7" s="1"/>
  <c r="EZ109" i="7"/>
  <c r="FA109" i="7" s="1"/>
  <c r="DV109" i="7"/>
  <c r="DW109" i="7" s="1"/>
  <c r="FR109" i="7"/>
  <c r="FS109" i="7" s="1"/>
  <c r="CX109" i="7"/>
  <c r="CY109" i="7" s="1"/>
  <c r="IL109" i="7"/>
  <c r="IM109" i="7" s="1"/>
  <c r="GD109" i="7"/>
  <c r="GE109" i="7" s="1"/>
  <c r="EB109" i="7"/>
  <c r="EC109" i="7" s="1"/>
  <c r="CF109" i="7"/>
  <c r="CG109" i="7" s="1"/>
  <c r="IX109" i="7"/>
  <c r="IY109" i="7" s="1"/>
  <c r="GP109" i="7"/>
  <c r="GQ109" i="7" s="1"/>
  <c r="GR109" i="7" s="1"/>
  <c r="EN109" i="7"/>
  <c r="EO109" i="7" s="1"/>
  <c r="FF109" i="7"/>
  <c r="FG109" i="7" s="1"/>
  <c r="CL109" i="7"/>
  <c r="CM109" i="7" s="1"/>
  <c r="NN109" i="7"/>
  <c r="NO109" i="7" s="1"/>
  <c r="NB109" i="7"/>
  <c r="NC109" i="7" s="1"/>
  <c r="MD109" i="7"/>
  <c r="ME109" i="7" s="1"/>
  <c r="NH109" i="7"/>
  <c r="NI109" i="7" s="1"/>
  <c r="MJ109" i="7"/>
  <c r="MK109" i="7" s="1"/>
  <c r="KZ109" i="7"/>
  <c r="LA109" i="7" s="1"/>
  <c r="LF109" i="7"/>
  <c r="LG109" i="7" s="1"/>
  <c r="KT109" i="7"/>
  <c r="KU109" i="7" s="1"/>
  <c r="JP109" i="7"/>
  <c r="JQ109" i="7" s="1"/>
  <c r="IR109" i="7"/>
  <c r="IS109" i="7" s="1"/>
  <c r="HN109" i="7"/>
  <c r="HO109" i="7" s="1"/>
  <c r="HP109" i="7" s="1"/>
  <c r="GJ109" i="7"/>
  <c r="GK109" i="7" s="1"/>
  <c r="HH109" i="7"/>
  <c r="HI109" i="7" s="1"/>
  <c r="EH109" i="7"/>
  <c r="EI109" i="7" s="1"/>
  <c r="DJ109" i="7"/>
  <c r="DK109" i="7" s="1"/>
  <c r="ET109" i="7"/>
  <c r="EU109" i="7" s="1"/>
  <c r="JJ109" i="7"/>
  <c r="JK109" i="7" s="1"/>
  <c r="HB109" i="7"/>
  <c r="HC109" i="7" s="1"/>
  <c r="FL109" i="7"/>
  <c r="FM109" i="7" s="1"/>
  <c r="DD109" i="7"/>
  <c r="DE109" i="7" s="1"/>
  <c r="JV109" i="7"/>
  <c r="JW109" i="7" s="1"/>
  <c r="HZ109" i="7"/>
  <c r="IA109" i="7" s="1"/>
  <c r="HT109" i="7"/>
  <c r="HU109" i="7" s="1"/>
  <c r="DP109" i="7"/>
  <c r="DQ109" i="7" s="1"/>
  <c r="CR109" i="7"/>
  <c r="CS109" i="7" s="1"/>
  <c r="BZ109" i="7"/>
  <c r="CA109" i="7" s="1"/>
  <c r="NN399" i="7"/>
  <c r="NO399" i="7" s="1"/>
  <c r="NP399" i="7" s="1"/>
  <c r="NB399" i="7"/>
  <c r="NC399" i="7" s="1"/>
  <c r="ND399" i="7" s="1"/>
  <c r="MD399" i="7"/>
  <c r="ME399" i="7" s="1"/>
  <c r="MF399" i="7" s="1"/>
  <c r="NH399" i="7"/>
  <c r="NI399" i="7" s="1"/>
  <c r="NJ399" i="7" s="1"/>
  <c r="MJ399" i="7"/>
  <c r="MK399" i="7" s="1"/>
  <c r="ML399" i="7" s="1"/>
  <c r="KZ399" i="7"/>
  <c r="LA399" i="7" s="1"/>
  <c r="LB399" i="7" s="1"/>
  <c r="LF399" i="7"/>
  <c r="LG399" i="7" s="1"/>
  <c r="LH399" i="7" s="1"/>
  <c r="KH399" i="7"/>
  <c r="KI399" i="7" s="1"/>
  <c r="KJ399" i="7" s="1"/>
  <c r="JP399" i="7"/>
  <c r="JQ399" i="7" s="1"/>
  <c r="JR399" i="7" s="1"/>
  <c r="IX399" i="7"/>
  <c r="IY399" i="7" s="1"/>
  <c r="IZ399" i="7" s="1"/>
  <c r="HT399" i="7"/>
  <c r="HU399" i="7" s="1"/>
  <c r="HV399" i="7" s="1"/>
  <c r="GP399" i="7"/>
  <c r="GQ399" i="7" s="1"/>
  <c r="GR399" i="7" s="1"/>
  <c r="GV399" i="7"/>
  <c r="GW399" i="7" s="1"/>
  <c r="GX399" i="7" s="1"/>
  <c r="EZ399" i="7"/>
  <c r="FA399" i="7" s="1"/>
  <c r="FB399" i="7" s="1"/>
  <c r="DV399" i="7"/>
  <c r="DW399" i="7" s="1"/>
  <c r="DX399" i="7" s="1"/>
  <c r="FF399" i="7"/>
  <c r="FG399" i="7" s="1"/>
  <c r="FH399" i="7" s="1"/>
  <c r="JV399" i="7"/>
  <c r="JW399" i="7" s="1"/>
  <c r="JX399" i="7" s="1"/>
  <c r="IR399" i="7"/>
  <c r="IS399" i="7" s="1"/>
  <c r="IT399" i="7" s="1"/>
  <c r="HZ399" i="7"/>
  <c r="IA399" i="7" s="1"/>
  <c r="IB399" i="7" s="1"/>
  <c r="GJ399" i="7"/>
  <c r="GK399" i="7" s="1"/>
  <c r="GL399" i="7" s="1"/>
  <c r="FR399" i="7"/>
  <c r="FS399" i="7" s="1"/>
  <c r="FT399" i="7" s="1"/>
  <c r="EN399" i="7"/>
  <c r="EO399" i="7" s="1"/>
  <c r="EP399" i="7" s="1"/>
  <c r="DP399" i="7"/>
  <c r="DQ399" i="7" s="1"/>
  <c r="DR399" i="7" s="1"/>
  <c r="ET399" i="7"/>
  <c r="EU399" i="7" s="1"/>
  <c r="EV399" i="7" s="1"/>
  <c r="CL399" i="7"/>
  <c r="CM399" i="7" s="1"/>
  <c r="CN399" i="7" s="1"/>
  <c r="BZ399" i="7"/>
  <c r="CA399" i="7" s="1"/>
  <c r="CB399" i="7" s="1"/>
  <c r="LL399" i="7"/>
  <c r="LM399" i="7" s="1"/>
  <c r="LN399" i="7" s="1"/>
  <c r="MP399" i="7"/>
  <c r="MQ399" i="7" s="1"/>
  <c r="MR399" i="7" s="1"/>
  <c r="LR399" i="7"/>
  <c r="LS399" i="7" s="1"/>
  <c r="LT399" i="7" s="1"/>
  <c r="MV399" i="7"/>
  <c r="MW399" i="7" s="1"/>
  <c r="MX399" i="7" s="1"/>
  <c r="LX399" i="7"/>
  <c r="LY399" i="7" s="1"/>
  <c r="LZ399" i="7" s="1"/>
  <c r="KN399" i="7"/>
  <c r="KO399" i="7" s="1"/>
  <c r="KP399" i="7" s="1"/>
  <c r="KT399" i="7"/>
  <c r="KU399" i="7" s="1"/>
  <c r="KV399" i="7" s="1"/>
  <c r="CX399" i="7"/>
  <c r="CY399" i="7" s="1"/>
  <c r="CZ399" i="7" s="1"/>
  <c r="JJ399" i="7"/>
  <c r="JK399" i="7" s="1"/>
  <c r="JL399" i="7" s="1"/>
  <c r="IL399" i="7"/>
  <c r="IM399" i="7" s="1"/>
  <c r="IN399" i="7" s="1"/>
  <c r="HN399" i="7"/>
  <c r="HO399" i="7" s="1"/>
  <c r="HP399" i="7" s="1"/>
  <c r="GD399" i="7"/>
  <c r="GE399" i="7" s="1"/>
  <c r="GF399" i="7" s="1"/>
  <c r="HH399" i="7"/>
  <c r="HI399" i="7" s="1"/>
  <c r="HJ399" i="7" s="1"/>
  <c r="EH399" i="7"/>
  <c r="EI399" i="7" s="1"/>
  <c r="EJ399" i="7" s="1"/>
  <c r="DJ399" i="7"/>
  <c r="DK399" i="7" s="1"/>
  <c r="DL399" i="7" s="1"/>
  <c r="KB399" i="7"/>
  <c r="KC399" i="7" s="1"/>
  <c r="KD399" i="7" s="1"/>
  <c r="JD399" i="7"/>
  <c r="JE399" i="7" s="1"/>
  <c r="JF399" i="7" s="1"/>
  <c r="IF399" i="7"/>
  <c r="IG399" i="7" s="1"/>
  <c r="IH399" i="7" s="1"/>
  <c r="HB399" i="7"/>
  <c r="HC399" i="7" s="1"/>
  <c r="HD399" i="7" s="1"/>
  <c r="FX399" i="7"/>
  <c r="FY399" i="7" s="1"/>
  <c r="FZ399" i="7" s="1"/>
  <c r="FL399" i="7"/>
  <c r="FM399" i="7" s="1"/>
  <c r="FN399" i="7" s="1"/>
  <c r="EB399" i="7"/>
  <c r="EC399" i="7" s="1"/>
  <c r="ED399" i="7" s="1"/>
  <c r="DD399" i="7"/>
  <c r="DE399" i="7" s="1"/>
  <c r="DF399" i="7" s="1"/>
  <c r="CR399" i="7"/>
  <c r="CS399" i="7" s="1"/>
  <c r="CT399" i="7" s="1"/>
  <c r="CF399" i="7"/>
  <c r="CG399" i="7" s="1"/>
  <c r="CH399" i="7" s="1"/>
  <c r="NN64" i="7"/>
  <c r="NO64" i="7" s="1"/>
  <c r="MV64" i="7"/>
  <c r="MW64" i="7" s="1"/>
  <c r="LX64" i="7"/>
  <c r="LY64" i="7" s="1"/>
  <c r="NB64" i="7"/>
  <c r="NC64" i="7" s="1"/>
  <c r="MD64" i="7"/>
  <c r="ME64" i="7" s="1"/>
  <c r="KZ64" i="7"/>
  <c r="LA64" i="7" s="1"/>
  <c r="LF64" i="7"/>
  <c r="LG64" i="7" s="1"/>
  <c r="KN64" i="7"/>
  <c r="KO64" i="7" s="1"/>
  <c r="KB64" i="7"/>
  <c r="KC64" i="7" s="1"/>
  <c r="IX64" i="7"/>
  <c r="IY64" i="7" s="1"/>
  <c r="HN64" i="7"/>
  <c r="HO64" i="7" s="1"/>
  <c r="GJ64" i="7"/>
  <c r="GK64" i="7" s="1"/>
  <c r="HZ64" i="7"/>
  <c r="IA64" i="7" s="1"/>
  <c r="EN64" i="7"/>
  <c r="EO64" i="7" s="1"/>
  <c r="DP64" i="7"/>
  <c r="DQ64" i="7" s="1"/>
  <c r="FF64" i="7"/>
  <c r="FG64" i="7" s="1"/>
  <c r="JP64" i="7"/>
  <c r="JQ64" i="7" s="1"/>
  <c r="IR64" i="7"/>
  <c r="IS64" i="7" s="1"/>
  <c r="HB64" i="7"/>
  <c r="HC64" i="7" s="1"/>
  <c r="GD64" i="7"/>
  <c r="GE64" i="7" s="1"/>
  <c r="HT64" i="7"/>
  <c r="HU64" i="7" s="1"/>
  <c r="EH64" i="7"/>
  <c r="EI64" i="7" s="1"/>
  <c r="DJ64" i="7"/>
  <c r="DK64" i="7" s="1"/>
  <c r="DL64" i="7" s="1"/>
  <c r="ET64" i="7"/>
  <c r="EU64" i="7" s="1"/>
  <c r="CF64" i="7"/>
  <c r="CG64" i="7" s="1"/>
  <c r="BZ64" i="7"/>
  <c r="CA64" i="7" s="1"/>
  <c r="NH64" i="7"/>
  <c r="NI64" i="7" s="1"/>
  <c r="MJ64" i="7"/>
  <c r="MK64" i="7" s="1"/>
  <c r="LL64" i="7"/>
  <c r="LM64" i="7" s="1"/>
  <c r="MP64" i="7"/>
  <c r="MQ64" i="7" s="1"/>
  <c r="LR64" i="7"/>
  <c r="LS64" i="7" s="1"/>
  <c r="KH64" i="7"/>
  <c r="KI64" i="7" s="1"/>
  <c r="KT64" i="7"/>
  <c r="KU64" i="7" s="1"/>
  <c r="CX64" i="7"/>
  <c r="CY64" i="7" s="1"/>
  <c r="JJ64" i="7"/>
  <c r="JK64" i="7" s="1"/>
  <c r="IL64" i="7"/>
  <c r="IM64" i="7" s="1"/>
  <c r="GV64" i="7"/>
  <c r="GW64" i="7" s="1"/>
  <c r="FX64" i="7"/>
  <c r="FY64" i="7" s="1"/>
  <c r="FL64" i="7"/>
  <c r="FM64" i="7" s="1"/>
  <c r="EB64" i="7"/>
  <c r="EC64" i="7" s="1"/>
  <c r="DD64" i="7"/>
  <c r="DE64" i="7" s="1"/>
  <c r="JV64" i="7"/>
  <c r="JW64" i="7" s="1"/>
  <c r="JD64" i="7"/>
  <c r="JE64" i="7" s="1"/>
  <c r="IF64" i="7"/>
  <c r="IG64" i="7" s="1"/>
  <c r="GP64" i="7"/>
  <c r="GQ64" i="7" s="1"/>
  <c r="HH64" i="7"/>
  <c r="HI64" i="7" s="1"/>
  <c r="EZ64" i="7"/>
  <c r="FA64" i="7" s="1"/>
  <c r="DV64" i="7"/>
  <c r="DW64" i="7" s="1"/>
  <c r="FR64" i="7"/>
  <c r="FS64" i="7" s="1"/>
  <c r="CR64" i="7"/>
  <c r="CS64" i="7" s="1"/>
  <c r="CL64" i="7"/>
  <c r="CM64" i="7" s="1"/>
  <c r="NN132" i="7"/>
  <c r="NO132" i="7" s="1"/>
  <c r="MV132" i="7"/>
  <c r="MW132" i="7" s="1"/>
  <c r="LX132" i="7"/>
  <c r="LY132" i="7" s="1"/>
  <c r="NB132" i="7"/>
  <c r="NC132" i="7" s="1"/>
  <c r="MD132" i="7"/>
  <c r="ME132" i="7" s="1"/>
  <c r="KZ132" i="7"/>
  <c r="LA132" i="7" s="1"/>
  <c r="LF132" i="7"/>
  <c r="LG132" i="7" s="1"/>
  <c r="KN132" i="7"/>
  <c r="KO132" i="7" s="1"/>
  <c r="JP132" i="7"/>
  <c r="JQ132" i="7" s="1"/>
  <c r="IX132" i="7"/>
  <c r="IY132" i="7" s="1"/>
  <c r="HN132" i="7"/>
  <c r="HO132" i="7" s="1"/>
  <c r="GJ132" i="7"/>
  <c r="GK132" i="7" s="1"/>
  <c r="HZ132" i="7"/>
  <c r="IA132" i="7" s="1"/>
  <c r="EN132" i="7"/>
  <c r="EO132" i="7" s="1"/>
  <c r="DP132" i="7"/>
  <c r="DQ132" i="7" s="1"/>
  <c r="FF132" i="7"/>
  <c r="FG132" i="7" s="1"/>
  <c r="KB132" i="7"/>
  <c r="KC132" i="7" s="1"/>
  <c r="IR132" i="7"/>
  <c r="IS132" i="7" s="1"/>
  <c r="HB132" i="7"/>
  <c r="HC132" i="7" s="1"/>
  <c r="GD132" i="7"/>
  <c r="GE132" i="7" s="1"/>
  <c r="HT132" i="7"/>
  <c r="HU132" i="7" s="1"/>
  <c r="EH132" i="7"/>
  <c r="EI132" i="7" s="1"/>
  <c r="DJ132" i="7"/>
  <c r="DK132" i="7" s="1"/>
  <c r="ET132" i="7"/>
  <c r="EU132" i="7" s="1"/>
  <c r="CF132" i="7"/>
  <c r="CG132" i="7" s="1"/>
  <c r="BZ132" i="7"/>
  <c r="CA132" i="7" s="1"/>
  <c r="NH132" i="7"/>
  <c r="NI132" i="7" s="1"/>
  <c r="NJ132" i="7" s="1"/>
  <c r="MJ132" i="7"/>
  <c r="MK132" i="7" s="1"/>
  <c r="LL132" i="7"/>
  <c r="LM132" i="7" s="1"/>
  <c r="MP132" i="7"/>
  <c r="MQ132" i="7" s="1"/>
  <c r="LR132" i="7"/>
  <c r="LS132" i="7" s="1"/>
  <c r="KH132" i="7"/>
  <c r="KI132" i="7" s="1"/>
  <c r="KT132" i="7"/>
  <c r="KU132" i="7" s="1"/>
  <c r="CX132" i="7"/>
  <c r="CY132" i="7" s="1"/>
  <c r="CZ132" i="7" s="1"/>
  <c r="JJ132" i="7"/>
  <c r="JK132" i="7" s="1"/>
  <c r="IL132" i="7"/>
  <c r="IM132" i="7" s="1"/>
  <c r="GV132" i="7"/>
  <c r="GW132" i="7" s="1"/>
  <c r="FX132" i="7"/>
  <c r="FY132" i="7" s="1"/>
  <c r="FL132" i="7"/>
  <c r="FM132" i="7" s="1"/>
  <c r="EB132" i="7"/>
  <c r="EC132" i="7" s="1"/>
  <c r="DD132" i="7"/>
  <c r="DE132" i="7" s="1"/>
  <c r="JV132" i="7"/>
  <c r="JW132" i="7" s="1"/>
  <c r="JD132" i="7"/>
  <c r="JE132" i="7" s="1"/>
  <c r="IF132" i="7"/>
  <c r="IG132" i="7" s="1"/>
  <c r="GP132" i="7"/>
  <c r="GQ132" i="7" s="1"/>
  <c r="HH132" i="7"/>
  <c r="HI132" i="7" s="1"/>
  <c r="EZ132" i="7"/>
  <c r="FA132" i="7" s="1"/>
  <c r="DV132" i="7"/>
  <c r="DW132" i="7" s="1"/>
  <c r="FR132" i="7"/>
  <c r="FS132" i="7" s="1"/>
  <c r="CR132" i="7"/>
  <c r="CS132" i="7" s="1"/>
  <c r="CL132" i="7"/>
  <c r="CM132" i="7" s="1"/>
  <c r="NN212" i="7"/>
  <c r="NO212" i="7" s="1"/>
  <c r="MV212" i="7"/>
  <c r="MW212" i="7" s="1"/>
  <c r="LX212" i="7"/>
  <c r="LY212" i="7" s="1"/>
  <c r="NB212" i="7"/>
  <c r="NC212" i="7" s="1"/>
  <c r="ND212" i="7" s="1"/>
  <c r="MD212" i="7"/>
  <c r="ME212" i="7" s="1"/>
  <c r="KZ212" i="7"/>
  <c r="LA212" i="7" s="1"/>
  <c r="LF212" i="7"/>
  <c r="LG212" i="7" s="1"/>
  <c r="KN212" i="7"/>
  <c r="KO212" i="7" s="1"/>
  <c r="JP212" i="7"/>
  <c r="JQ212" i="7" s="1"/>
  <c r="IX212" i="7"/>
  <c r="IY212" i="7" s="1"/>
  <c r="HN212" i="7"/>
  <c r="HO212" i="7" s="1"/>
  <c r="GJ212" i="7"/>
  <c r="GK212" i="7" s="1"/>
  <c r="FR212" i="7"/>
  <c r="FS212" i="7" s="1"/>
  <c r="EZ212" i="7"/>
  <c r="FA212" i="7" s="1"/>
  <c r="DV212" i="7"/>
  <c r="DW212" i="7" s="1"/>
  <c r="FF212" i="7"/>
  <c r="FG212" i="7" s="1"/>
  <c r="KB212" i="7"/>
  <c r="KC212" i="7" s="1"/>
  <c r="IR212" i="7"/>
  <c r="IS212" i="7" s="1"/>
  <c r="HB212" i="7"/>
  <c r="HC212" i="7" s="1"/>
  <c r="GD212" i="7"/>
  <c r="GE212" i="7" s="1"/>
  <c r="HZ212" i="7"/>
  <c r="IA212" i="7" s="1"/>
  <c r="EN212" i="7"/>
  <c r="EO212" i="7" s="1"/>
  <c r="EP212" i="7" s="1"/>
  <c r="DP212" i="7"/>
  <c r="DQ212" i="7" s="1"/>
  <c r="ET212" i="7"/>
  <c r="EU212" i="7" s="1"/>
  <c r="CF212" i="7"/>
  <c r="CG212" i="7" s="1"/>
  <c r="BZ212" i="7"/>
  <c r="CA212" i="7" s="1"/>
  <c r="NH212" i="7"/>
  <c r="NI212" i="7" s="1"/>
  <c r="NJ212" i="7" s="1"/>
  <c r="MJ212" i="7"/>
  <c r="MK212" i="7" s="1"/>
  <c r="LL212" i="7"/>
  <c r="LM212" i="7" s="1"/>
  <c r="MP212" i="7"/>
  <c r="MQ212" i="7" s="1"/>
  <c r="LR212" i="7"/>
  <c r="LS212" i="7" s="1"/>
  <c r="KH212" i="7"/>
  <c r="KI212" i="7" s="1"/>
  <c r="KT212" i="7"/>
  <c r="KU212" i="7" s="1"/>
  <c r="CX212" i="7"/>
  <c r="CY212" i="7" s="1"/>
  <c r="JJ212" i="7"/>
  <c r="JK212" i="7" s="1"/>
  <c r="IL212" i="7"/>
  <c r="IM212" i="7" s="1"/>
  <c r="GV212" i="7"/>
  <c r="GW212" i="7" s="1"/>
  <c r="GX212" i="7" s="1"/>
  <c r="FX212" i="7"/>
  <c r="FY212" i="7" s="1"/>
  <c r="HT212" i="7"/>
  <c r="HU212" i="7" s="1"/>
  <c r="EH212" i="7"/>
  <c r="EI212" i="7" s="1"/>
  <c r="DJ212" i="7"/>
  <c r="DK212" i="7" s="1"/>
  <c r="JV212" i="7"/>
  <c r="JW212" i="7" s="1"/>
  <c r="JD212" i="7"/>
  <c r="JE212" i="7" s="1"/>
  <c r="IF212" i="7"/>
  <c r="IG212" i="7" s="1"/>
  <c r="IH212" i="7" s="1"/>
  <c r="GP212" i="7"/>
  <c r="GQ212" i="7" s="1"/>
  <c r="HH212" i="7"/>
  <c r="HI212" i="7" s="1"/>
  <c r="FL212" i="7"/>
  <c r="FM212" i="7" s="1"/>
  <c r="EB212" i="7"/>
  <c r="EC212" i="7" s="1"/>
  <c r="DD212" i="7"/>
  <c r="DE212" i="7" s="1"/>
  <c r="CR212" i="7"/>
  <c r="CS212" i="7" s="1"/>
  <c r="CL212" i="7"/>
  <c r="CM212" i="7" s="1"/>
  <c r="NN189" i="7"/>
  <c r="NO189" i="7" s="1"/>
  <c r="MV189" i="7"/>
  <c r="MW189" i="7" s="1"/>
  <c r="LX189" i="7"/>
  <c r="LY189" i="7" s="1"/>
  <c r="NB189" i="7"/>
  <c r="NC189" i="7" s="1"/>
  <c r="MD189" i="7"/>
  <c r="ME189" i="7" s="1"/>
  <c r="KZ189" i="7"/>
  <c r="LA189" i="7" s="1"/>
  <c r="LF189" i="7"/>
  <c r="LG189" i="7" s="1"/>
  <c r="KN189" i="7"/>
  <c r="KO189" i="7" s="1"/>
  <c r="JV189" i="7"/>
  <c r="JW189" i="7" s="1"/>
  <c r="IX189" i="7"/>
  <c r="IY189" i="7" s="1"/>
  <c r="HZ189" i="7"/>
  <c r="IA189" i="7" s="1"/>
  <c r="GP189" i="7"/>
  <c r="GQ189" i="7" s="1"/>
  <c r="HT189" i="7"/>
  <c r="HU189" i="7" s="1"/>
  <c r="EZ189" i="7"/>
  <c r="FA189" i="7" s="1"/>
  <c r="DV189" i="7"/>
  <c r="DW189" i="7" s="1"/>
  <c r="FF189" i="7"/>
  <c r="FG189" i="7" s="1"/>
  <c r="JP189" i="7"/>
  <c r="JQ189" i="7" s="1"/>
  <c r="IR189" i="7"/>
  <c r="IS189" i="7" s="1"/>
  <c r="HN189" i="7"/>
  <c r="HO189" i="7" s="1"/>
  <c r="GJ189" i="7"/>
  <c r="GK189" i="7" s="1"/>
  <c r="FR189" i="7"/>
  <c r="FS189" i="7" s="1"/>
  <c r="EN189" i="7"/>
  <c r="EO189" i="7" s="1"/>
  <c r="DP189" i="7"/>
  <c r="DQ189" i="7" s="1"/>
  <c r="ET189" i="7"/>
  <c r="EU189" i="7" s="1"/>
  <c r="CF189" i="7"/>
  <c r="CG189" i="7" s="1"/>
  <c r="BZ189" i="7"/>
  <c r="CA189" i="7" s="1"/>
  <c r="NH189" i="7"/>
  <c r="NI189" i="7" s="1"/>
  <c r="MJ189" i="7"/>
  <c r="MK189" i="7" s="1"/>
  <c r="LL189" i="7"/>
  <c r="LM189" i="7" s="1"/>
  <c r="MP189" i="7"/>
  <c r="MQ189" i="7" s="1"/>
  <c r="LR189" i="7"/>
  <c r="LS189" i="7" s="1"/>
  <c r="KH189" i="7"/>
  <c r="KI189" i="7" s="1"/>
  <c r="KT189" i="7"/>
  <c r="KU189" i="7" s="1"/>
  <c r="CX189" i="7"/>
  <c r="CY189" i="7" s="1"/>
  <c r="JJ189" i="7"/>
  <c r="JK189" i="7" s="1"/>
  <c r="IL189" i="7"/>
  <c r="IM189" i="7" s="1"/>
  <c r="HB189" i="7"/>
  <c r="HC189" i="7" s="1"/>
  <c r="GD189" i="7"/>
  <c r="GE189" i="7" s="1"/>
  <c r="HH189" i="7"/>
  <c r="HI189" i="7" s="1"/>
  <c r="EH189" i="7"/>
  <c r="EI189" i="7" s="1"/>
  <c r="DJ189" i="7"/>
  <c r="DK189" i="7" s="1"/>
  <c r="KB189" i="7"/>
  <c r="KC189" i="7" s="1"/>
  <c r="JD189" i="7"/>
  <c r="JE189" i="7" s="1"/>
  <c r="IF189" i="7"/>
  <c r="IG189" i="7" s="1"/>
  <c r="GV189" i="7"/>
  <c r="GW189" i="7" s="1"/>
  <c r="FX189" i="7"/>
  <c r="FY189" i="7" s="1"/>
  <c r="FL189" i="7"/>
  <c r="FM189" i="7" s="1"/>
  <c r="EB189" i="7"/>
  <c r="EC189" i="7" s="1"/>
  <c r="DD189" i="7"/>
  <c r="DE189" i="7" s="1"/>
  <c r="CR189" i="7"/>
  <c r="CS189" i="7" s="1"/>
  <c r="CL189" i="7"/>
  <c r="CM189" i="7" s="1"/>
  <c r="NN340" i="7"/>
  <c r="NO340" i="7" s="1"/>
  <c r="MV340" i="7"/>
  <c r="MW340" i="7" s="1"/>
  <c r="LX340" i="7"/>
  <c r="LY340" i="7" s="1"/>
  <c r="NB340" i="7"/>
  <c r="NC340" i="7" s="1"/>
  <c r="MD340" i="7"/>
  <c r="ME340" i="7" s="1"/>
  <c r="KZ340" i="7"/>
  <c r="LA340" i="7" s="1"/>
  <c r="LF340" i="7"/>
  <c r="LG340" i="7" s="1"/>
  <c r="KH340" i="7"/>
  <c r="KI340" i="7" s="1"/>
  <c r="KB340" i="7"/>
  <c r="KC340" i="7" s="1"/>
  <c r="IX340" i="7"/>
  <c r="IY340" i="7" s="1"/>
  <c r="HT340" i="7"/>
  <c r="HU340" i="7" s="1"/>
  <c r="GP340" i="7"/>
  <c r="GQ340" i="7" s="1"/>
  <c r="HH340" i="7"/>
  <c r="HI340" i="7" s="1"/>
  <c r="EZ340" i="7"/>
  <c r="FA340" i="7" s="1"/>
  <c r="DV340" i="7"/>
  <c r="DW340" i="7" s="1"/>
  <c r="FF340" i="7"/>
  <c r="FG340" i="7" s="1"/>
  <c r="JV340" i="7"/>
  <c r="JW340" i="7" s="1"/>
  <c r="IR340" i="7"/>
  <c r="IS340" i="7" s="1"/>
  <c r="HN340" i="7"/>
  <c r="HO340" i="7" s="1"/>
  <c r="GJ340" i="7"/>
  <c r="GK340" i="7" s="1"/>
  <c r="FR340" i="7"/>
  <c r="FS340" i="7" s="1"/>
  <c r="EN340" i="7"/>
  <c r="EO340" i="7" s="1"/>
  <c r="DP340" i="7"/>
  <c r="DQ340" i="7" s="1"/>
  <c r="ET340" i="7"/>
  <c r="EU340" i="7" s="1"/>
  <c r="CF340" i="7"/>
  <c r="CG340" i="7" s="1"/>
  <c r="BZ340" i="7"/>
  <c r="CA340" i="7" s="1"/>
  <c r="NH340" i="7"/>
  <c r="NI340" i="7" s="1"/>
  <c r="MJ340" i="7"/>
  <c r="MK340" i="7" s="1"/>
  <c r="LL340" i="7"/>
  <c r="LM340" i="7" s="1"/>
  <c r="MP340" i="7"/>
  <c r="MQ340" i="7" s="1"/>
  <c r="LR340" i="7"/>
  <c r="LS340" i="7" s="1"/>
  <c r="KN340" i="7"/>
  <c r="KO340" i="7" s="1"/>
  <c r="KT340" i="7"/>
  <c r="KU340" i="7" s="1"/>
  <c r="CX340" i="7"/>
  <c r="CY340" i="7" s="1"/>
  <c r="JJ340" i="7"/>
  <c r="JK340" i="7" s="1"/>
  <c r="IL340" i="7"/>
  <c r="IM340" i="7" s="1"/>
  <c r="IN340" i="7" s="1"/>
  <c r="HB340" i="7"/>
  <c r="HC340" i="7" s="1"/>
  <c r="GD340" i="7"/>
  <c r="GE340" i="7" s="1"/>
  <c r="HZ340" i="7"/>
  <c r="IA340" i="7" s="1"/>
  <c r="EH340" i="7"/>
  <c r="EI340" i="7" s="1"/>
  <c r="DJ340" i="7"/>
  <c r="DK340" i="7" s="1"/>
  <c r="JP340" i="7"/>
  <c r="JQ340" i="7" s="1"/>
  <c r="JD340" i="7"/>
  <c r="JE340" i="7" s="1"/>
  <c r="IF340" i="7"/>
  <c r="IG340" i="7" s="1"/>
  <c r="GV340" i="7"/>
  <c r="GW340" i="7" s="1"/>
  <c r="FX340" i="7"/>
  <c r="FY340" i="7" s="1"/>
  <c r="FL340" i="7"/>
  <c r="FM340" i="7" s="1"/>
  <c r="EB340" i="7"/>
  <c r="EC340" i="7" s="1"/>
  <c r="DD340" i="7"/>
  <c r="DE340" i="7" s="1"/>
  <c r="CR340" i="7"/>
  <c r="CS340" i="7" s="1"/>
  <c r="CL340" i="7"/>
  <c r="CM340" i="7" s="1"/>
  <c r="NN49" i="7"/>
  <c r="NO49" i="7" s="1"/>
  <c r="NB49" i="7"/>
  <c r="NC49" i="7" s="1"/>
  <c r="MD49" i="7"/>
  <c r="ME49" i="7" s="1"/>
  <c r="NH49" i="7"/>
  <c r="NI49" i="7" s="1"/>
  <c r="MV49" i="7"/>
  <c r="MW49" i="7" s="1"/>
  <c r="LF49" i="7"/>
  <c r="LG49" i="7" s="1"/>
  <c r="KN49" i="7"/>
  <c r="KO49" i="7" s="1"/>
  <c r="KZ49" i="7"/>
  <c r="LA49" i="7" s="1"/>
  <c r="JP49" i="7"/>
  <c r="JQ49" i="7" s="1"/>
  <c r="IR49" i="7"/>
  <c r="IS49" i="7" s="1"/>
  <c r="HN49" i="7"/>
  <c r="HO49" i="7" s="1"/>
  <c r="GJ49" i="7"/>
  <c r="GK49" i="7" s="1"/>
  <c r="HH49" i="7"/>
  <c r="HI49" i="7" s="1"/>
  <c r="EH49" i="7"/>
  <c r="EI49" i="7" s="1"/>
  <c r="DJ49" i="7"/>
  <c r="DK49" i="7" s="1"/>
  <c r="ET49" i="7"/>
  <c r="EU49" i="7" s="1"/>
  <c r="JJ49" i="7"/>
  <c r="JK49" i="7" s="1"/>
  <c r="HB49" i="7"/>
  <c r="HC49" i="7" s="1"/>
  <c r="FL49" i="7"/>
  <c r="FM49" i="7" s="1"/>
  <c r="DD49" i="7"/>
  <c r="DE49" i="7" s="1"/>
  <c r="CF49" i="7"/>
  <c r="CG49" i="7" s="1"/>
  <c r="IX49" i="7"/>
  <c r="IY49" i="7" s="1"/>
  <c r="GP49" i="7"/>
  <c r="GQ49" i="7" s="1"/>
  <c r="EN49" i="7"/>
  <c r="EO49" i="7" s="1"/>
  <c r="FF49" i="7"/>
  <c r="FG49" i="7" s="1"/>
  <c r="BZ49" i="7"/>
  <c r="CA49" i="7" s="1"/>
  <c r="LL49" i="7"/>
  <c r="LM49" i="7" s="1"/>
  <c r="MP49" i="7"/>
  <c r="MQ49" i="7" s="1"/>
  <c r="LR49" i="7"/>
  <c r="LS49" i="7" s="1"/>
  <c r="MJ49" i="7"/>
  <c r="MK49" i="7" s="1"/>
  <c r="LX49" i="7"/>
  <c r="LY49" i="7" s="1"/>
  <c r="KT49" i="7"/>
  <c r="KU49" i="7" s="1"/>
  <c r="KH49" i="7"/>
  <c r="KI49" i="7" s="1"/>
  <c r="KB49" i="7"/>
  <c r="KC49" i="7" s="1"/>
  <c r="JD49" i="7"/>
  <c r="JE49" i="7" s="1"/>
  <c r="IF49" i="7"/>
  <c r="IG49" i="7" s="1"/>
  <c r="GV49" i="7"/>
  <c r="GW49" i="7" s="1"/>
  <c r="HT49" i="7"/>
  <c r="HU49" i="7" s="1"/>
  <c r="EZ49" i="7"/>
  <c r="FA49" i="7" s="1"/>
  <c r="DV49" i="7"/>
  <c r="DW49" i="7" s="1"/>
  <c r="FR49" i="7"/>
  <c r="FS49" i="7" s="1"/>
  <c r="CX49" i="7"/>
  <c r="CY49" i="7" s="1"/>
  <c r="IL49" i="7"/>
  <c r="IM49" i="7" s="1"/>
  <c r="GD49" i="7"/>
  <c r="GE49" i="7" s="1"/>
  <c r="EB49" i="7"/>
  <c r="EC49" i="7" s="1"/>
  <c r="CR49" i="7"/>
  <c r="CS49" i="7" s="1"/>
  <c r="JV49" i="7"/>
  <c r="JW49" i="7" s="1"/>
  <c r="HZ49" i="7"/>
  <c r="IA49" i="7" s="1"/>
  <c r="FX49" i="7"/>
  <c r="FY49" i="7" s="1"/>
  <c r="DP49" i="7"/>
  <c r="DQ49" i="7" s="1"/>
  <c r="CL49" i="7"/>
  <c r="CM49" i="7" s="1"/>
  <c r="NN145" i="7"/>
  <c r="NO145" i="7" s="1"/>
  <c r="NB145" i="7"/>
  <c r="NC145" i="7" s="1"/>
  <c r="MD145" i="7"/>
  <c r="ME145" i="7" s="1"/>
  <c r="MV145" i="7"/>
  <c r="MW145" i="7" s="1"/>
  <c r="NH145" i="7"/>
  <c r="NI145" i="7" s="1"/>
  <c r="LF145" i="7"/>
  <c r="LG145" i="7" s="1"/>
  <c r="KN145" i="7"/>
  <c r="KO145" i="7" s="1"/>
  <c r="KH145" i="7"/>
  <c r="KI145" i="7" s="1"/>
  <c r="JV145" i="7"/>
  <c r="JW145" i="7" s="1"/>
  <c r="IX145" i="7"/>
  <c r="IY145" i="7" s="1"/>
  <c r="HZ145" i="7"/>
  <c r="IA145" i="7" s="1"/>
  <c r="GP145" i="7"/>
  <c r="GQ145" i="7" s="1"/>
  <c r="HT145" i="7"/>
  <c r="HU145" i="7" s="1"/>
  <c r="EN145" i="7"/>
  <c r="EO145" i="7" s="1"/>
  <c r="DP145" i="7"/>
  <c r="DQ145" i="7" s="1"/>
  <c r="FF145" i="7"/>
  <c r="FG145" i="7" s="1"/>
  <c r="JP145" i="7"/>
  <c r="JQ145" i="7" s="1"/>
  <c r="IR145" i="7"/>
  <c r="IS145" i="7" s="1"/>
  <c r="HN145" i="7"/>
  <c r="HO145" i="7" s="1"/>
  <c r="GJ145" i="7"/>
  <c r="GK145" i="7" s="1"/>
  <c r="HH145" i="7"/>
  <c r="HI145" i="7" s="1"/>
  <c r="EH145" i="7"/>
  <c r="EI145" i="7" s="1"/>
  <c r="DJ145" i="7"/>
  <c r="DK145" i="7" s="1"/>
  <c r="ET145" i="7"/>
  <c r="EU145" i="7" s="1"/>
  <c r="CR145" i="7"/>
  <c r="CS145" i="7" s="1"/>
  <c r="BZ145" i="7"/>
  <c r="CA145" i="7" s="1"/>
  <c r="LL145" i="7"/>
  <c r="LM145" i="7" s="1"/>
  <c r="MP145" i="7"/>
  <c r="MQ145" i="7" s="1"/>
  <c r="LR145" i="7"/>
  <c r="LS145" i="7" s="1"/>
  <c r="LX145" i="7"/>
  <c r="LY145" i="7" s="1"/>
  <c r="MJ145" i="7"/>
  <c r="MK145" i="7" s="1"/>
  <c r="KT145" i="7"/>
  <c r="KU145" i="7" s="1"/>
  <c r="KZ145" i="7"/>
  <c r="LA145" i="7" s="1"/>
  <c r="CX145" i="7"/>
  <c r="CY145" i="7" s="1"/>
  <c r="JJ145" i="7"/>
  <c r="JK145" i="7" s="1"/>
  <c r="IL145" i="7"/>
  <c r="IM145" i="7" s="1"/>
  <c r="HB145" i="7"/>
  <c r="HC145" i="7" s="1"/>
  <c r="GD145" i="7"/>
  <c r="GE145" i="7" s="1"/>
  <c r="FL145" i="7"/>
  <c r="FM145" i="7" s="1"/>
  <c r="EB145" i="7"/>
  <c r="EC145" i="7" s="1"/>
  <c r="DD145" i="7"/>
  <c r="DE145" i="7" s="1"/>
  <c r="KB145" i="7"/>
  <c r="KC145" i="7" s="1"/>
  <c r="JD145" i="7"/>
  <c r="JE145" i="7" s="1"/>
  <c r="IF145" i="7"/>
  <c r="IG145" i="7" s="1"/>
  <c r="GV145" i="7"/>
  <c r="GW145" i="7" s="1"/>
  <c r="FX145" i="7"/>
  <c r="FY145" i="7" s="1"/>
  <c r="EZ145" i="7"/>
  <c r="FA145" i="7" s="1"/>
  <c r="DV145" i="7"/>
  <c r="DW145" i="7" s="1"/>
  <c r="FR145" i="7"/>
  <c r="FS145" i="7" s="1"/>
  <c r="CF145" i="7"/>
  <c r="CG145" i="7" s="1"/>
  <c r="CL145" i="7"/>
  <c r="CM145" i="7" s="1"/>
  <c r="NN303" i="7"/>
  <c r="NO303" i="7" s="1"/>
  <c r="NP303" i="7" s="1"/>
  <c r="NB303" i="7"/>
  <c r="NC303" i="7" s="1"/>
  <c r="ND303" i="7" s="1"/>
  <c r="MD303" i="7"/>
  <c r="ME303" i="7" s="1"/>
  <c r="MF303" i="7" s="1"/>
  <c r="MV303" i="7"/>
  <c r="MW303" i="7" s="1"/>
  <c r="MX303" i="7" s="1"/>
  <c r="NH303" i="7"/>
  <c r="NI303" i="7" s="1"/>
  <c r="NJ303" i="7" s="1"/>
  <c r="LF303" i="7"/>
  <c r="LG303" i="7" s="1"/>
  <c r="LH303" i="7" s="1"/>
  <c r="KN303" i="7"/>
  <c r="KO303" i="7" s="1"/>
  <c r="KP303" i="7" s="1"/>
  <c r="KH303" i="7"/>
  <c r="KI303" i="7" s="1"/>
  <c r="KJ303" i="7" s="1"/>
  <c r="JV303" i="7"/>
  <c r="JW303" i="7" s="1"/>
  <c r="JX303" i="7" s="1"/>
  <c r="IR303" i="7"/>
  <c r="IS303" i="7" s="1"/>
  <c r="IT303" i="7" s="1"/>
  <c r="HZ303" i="7"/>
  <c r="IA303" i="7" s="1"/>
  <c r="IB303" i="7" s="1"/>
  <c r="GP303" i="7"/>
  <c r="GQ303" i="7" s="1"/>
  <c r="GR303" i="7" s="1"/>
  <c r="FR303" i="7"/>
  <c r="FS303" i="7" s="1"/>
  <c r="FT303" i="7" s="1"/>
  <c r="EN303" i="7"/>
  <c r="EO303" i="7" s="1"/>
  <c r="EP303" i="7" s="1"/>
  <c r="DP303" i="7"/>
  <c r="DQ303" i="7" s="1"/>
  <c r="DR303" i="7" s="1"/>
  <c r="ET303" i="7"/>
  <c r="EU303" i="7" s="1"/>
  <c r="EV303" i="7" s="1"/>
  <c r="JJ303" i="7"/>
  <c r="JK303" i="7" s="1"/>
  <c r="JL303" i="7" s="1"/>
  <c r="HN303" i="7"/>
  <c r="HO303" i="7" s="1"/>
  <c r="HP303" i="7" s="1"/>
  <c r="HH303" i="7"/>
  <c r="HI303" i="7" s="1"/>
  <c r="HJ303" i="7" s="1"/>
  <c r="DJ303" i="7"/>
  <c r="DK303" i="7" s="1"/>
  <c r="DL303" i="7" s="1"/>
  <c r="CF303" i="7"/>
  <c r="CG303" i="7" s="1"/>
  <c r="CH303" i="7" s="1"/>
  <c r="IX303" i="7"/>
  <c r="IY303" i="7" s="1"/>
  <c r="IZ303" i="7" s="1"/>
  <c r="GV303" i="7"/>
  <c r="GW303" i="7" s="1"/>
  <c r="GX303" i="7" s="1"/>
  <c r="EZ303" i="7"/>
  <c r="FA303" i="7" s="1"/>
  <c r="FB303" i="7" s="1"/>
  <c r="FF303" i="7"/>
  <c r="FG303" i="7" s="1"/>
  <c r="FH303" i="7" s="1"/>
  <c r="BZ303" i="7"/>
  <c r="CA303" i="7" s="1"/>
  <c r="CB303" i="7" s="1"/>
  <c r="LL303" i="7"/>
  <c r="LM303" i="7" s="1"/>
  <c r="LN303" i="7" s="1"/>
  <c r="MP303" i="7"/>
  <c r="MQ303" i="7" s="1"/>
  <c r="MR303" i="7" s="1"/>
  <c r="LR303" i="7"/>
  <c r="LS303" i="7" s="1"/>
  <c r="LT303" i="7" s="1"/>
  <c r="LX303" i="7"/>
  <c r="LY303" i="7" s="1"/>
  <c r="LZ303" i="7" s="1"/>
  <c r="MJ303" i="7"/>
  <c r="MK303" i="7" s="1"/>
  <c r="ML303" i="7" s="1"/>
  <c r="KT303" i="7"/>
  <c r="KU303" i="7" s="1"/>
  <c r="KV303" i="7" s="1"/>
  <c r="KZ303" i="7"/>
  <c r="LA303" i="7" s="1"/>
  <c r="LB303" i="7" s="1"/>
  <c r="KB303" i="7"/>
  <c r="KC303" i="7" s="1"/>
  <c r="KD303" i="7" s="1"/>
  <c r="JD303" i="7"/>
  <c r="JE303" i="7" s="1"/>
  <c r="JF303" i="7" s="1"/>
  <c r="IF303" i="7"/>
  <c r="IG303" i="7" s="1"/>
  <c r="IH303" i="7" s="1"/>
  <c r="HB303" i="7"/>
  <c r="HC303" i="7" s="1"/>
  <c r="HD303" i="7" s="1"/>
  <c r="GD303" i="7"/>
  <c r="GE303" i="7" s="1"/>
  <c r="GF303" i="7" s="1"/>
  <c r="FL303" i="7"/>
  <c r="FM303" i="7" s="1"/>
  <c r="FN303" i="7" s="1"/>
  <c r="EB303" i="7"/>
  <c r="EC303" i="7" s="1"/>
  <c r="ED303" i="7" s="1"/>
  <c r="DD303" i="7"/>
  <c r="DE303" i="7" s="1"/>
  <c r="DF303" i="7" s="1"/>
  <c r="CX303" i="7"/>
  <c r="CY303" i="7" s="1"/>
  <c r="CZ303" i="7" s="1"/>
  <c r="IL303" i="7"/>
  <c r="IM303" i="7" s="1"/>
  <c r="IN303" i="7" s="1"/>
  <c r="GJ303" i="7"/>
  <c r="GK303" i="7" s="1"/>
  <c r="GL303" i="7" s="1"/>
  <c r="EH303" i="7"/>
  <c r="EI303" i="7" s="1"/>
  <c r="EJ303" i="7" s="1"/>
  <c r="CR303" i="7"/>
  <c r="CS303" i="7" s="1"/>
  <c r="CT303" i="7" s="1"/>
  <c r="JP303" i="7"/>
  <c r="JQ303" i="7" s="1"/>
  <c r="JR303" i="7" s="1"/>
  <c r="HT303" i="7"/>
  <c r="HU303" i="7" s="1"/>
  <c r="HV303" i="7" s="1"/>
  <c r="FX303" i="7"/>
  <c r="FY303" i="7" s="1"/>
  <c r="FZ303" i="7" s="1"/>
  <c r="DV303" i="7"/>
  <c r="DW303" i="7" s="1"/>
  <c r="DX303" i="7" s="1"/>
  <c r="CL303" i="7"/>
  <c r="CM303" i="7" s="1"/>
  <c r="CN303" i="7" s="1"/>
  <c r="NH250" i="7"/>
  <c r="NI250" i="7" s="1"/>
  <c r="MJ250" i="7"/>
  <c r="MK250" i="7" s="1"/>
  <c r="LL250" i="7"/>
  <c r="LM250" i="7" s="1"/>
  <c r="MP250" i="7"/>
  <c r="MQ250" i="7" s="1"/>
  <c r="LR250" i="7"/>
  <c r="LS250" i="7" s="1"/>
  <c r="KH250" i="7"/>
  <c r="KI250" i="7" s="1"/>
  <c r="KT250" i="7"/>
  <c r="KU250" i="7" s="1"/>
  <c r="JP250" i="7"/>
  <c r="JQ250" i="7" s="1"/>
  <c r="JD250" i="7"/>
  <c r="JE250" i="7" s="1"/>
  <c r="IF250" i="7"/>
  <c r="IG250" i="7" s="1"/>
  <c r="GV250" i="7"/>
  <c r="GW250" i="7" s="1"/>
  <c r="FX250" i="7"/>
  <c r="FY250" i="7" s="1"/>
  <c r="FL250" i="7"/>
  <c r="FM250" i="7" s="1"/>
  <c r="EB250" i="7"/>
  <c r="EC250" i="7" s="1"/>
  <c r="DD250" i="7"/>
  <c r="DE250" i="7" s="1"/>
  <c r="KB250" i="7"/>
  <c r="KC250" i="7" s="1"/>
  <c r="HT250" i="7"/>
  <c r="HU250" i="7" s="1"/>
  <c r="HH250" i="7"/>
  <c r="HI250" i="7" s="1"/>
  <c r="DV250" i="7"/>
  <c r="DW250" i="7" s="1"/>
  <c r="JJ250" i="7"/>
  <c r="JK250" i="7" s="1"/>
  <c r="HZ250" i="7"/>
  <c r="IA250" i="7" s="1"/>
  <c r="CR250" i="7"/>
  <c r="CS250" i="7" s="1"/>
  <c r="CX250" i="7"/>
  <c r="CY250" i="7" s="1"/>
  <c r="GD250" i="7"/>
  <c r="GE250" i="7" s="1"/>
  <c r="CL250" i="7"/>
  <c r="CM250" i="7" s="1"/>
  <c r="NN250" i="7"/>
  <c r="NO250" i="7" s="1"/>
  <c r="MV250" i="7"/>
  <c r="MW250" i="7" s="1"/>
  <c r="LX250" i="7"/>
  <c r="LY250" i="7" s="1"/>
  <c r="NB250" i="7"/>
  <c r="NC250" i="7" s="1"/>
  <c r="MD250" i="7"/>
  <c r="ME250" i="7" s="1"/>
  <c r="KZ250" i="7"/>
  <c r="LA250" i="7" s="1"/>
  <c r="LF250" i="7"/>
  <c r="LG250" i="7" s="1"/>
  <c r="KN250" i="7"/>
  <c r="KO250" i="7" s="1"/>
  <c r="JV250" i="7"/>
  <c r="JW250" i="7" s="1"/>
  <c r="IR250" i="7"/>
  <c r="IS250" i="7" s="1"/>
  <c r="HN250" i="7"/>
  <c r="HO250" i="7" s="1"/>
  <c r="GJ250" i="7"/>
  <c r="GK250" i="7" s="1"/>
  <c r="FR250" i="7"/>
  <c r="FS250" i="7" s="1"/>
  <c r="EN250" i="7"/>
  <c r="EO250" i="7" s="1"/>
  <c r="DP250" i="7"/>
  <c r="DQ250" i="7" s="1"/>
  <c r="ET250" i="7"/>
  <c r="EU250" i="7" s="1"/>
  <c r="IX250" i="7"/>
  <c r="IY250" i="7" s="1"/>
  <c r="GP250" i="7"/>
  <c r="GQ250" i="7" s="1"/>
  <c r="EZ250" i="7"/>
  <c r="FA250" i="7" s="1"/>
  <c r="FF250" i="7"/>
  <c r="FG250" i="7" s="1"/>
  <c r="HB250" i="7"/>
  <c r="HC250" i="7" s="1"/>
  <c r="DJ250" i="7"/>
  <c r="DK250" i="7" s="1"/>
  <c r="CF250" i="7"/>
  <c r="CG250" i="7" s="1"/>
  <c r="IL250" i="7"/>
  <c r="IM250" i="7" s="1"/>
  <c r="EH250" i="7"/>
  <c r="EI250" i="7" s="1"/>
  <c r="BZ250" i="7"/>
  <c r="CA250" i="7" s="1"/>
  <c r="NH301" i="7"/>
  <c r="NI301" i="7" s="1"/>
  <c r="NJ301" i="7" s="1"/>
  <c r="MJ301" i="7"/>
  <c r="MK301" i="7" s="1"/>
  <c r="ML301" i="7" s="1"/>
  <c r="NB301" i="7"/>
  <c r="NC301" i="7" s="1"/>
  <c r="ND301" i="7" s="1"/>
  <c r="LL301" i="7"/>
  <c r="LM301" i="7" s="1"/>
  <c r="LN301" i="7" s="1"/>
  <c r="LR301" i="7"/>
  <c r="LS301" i="7" s="1"/>
  <c r="LT301" i="7" s="1"/>
  <c r="KH301" i="7"/>
  <c r="KI301" i="7" s="1"/>
  <c r="KJ301" i="7" s="1"/>
  <c r="KN301" i="7"/>
  <c r="KO301" i="7" s="1"/>
  <c r="KP301" i="7" s="1"/>
  <c r="KB301" i="7"/>
  <c r="KC301" i="7" s="1"/>
  <c r="KD301" i="7" s="1"/>
  <c r="JD301" i="7"/>
  <c r="JE301" i="7" s="1"/>
  <c r="JF301" i="7" s="1"/>
  <c r="IF301" i="7"/>
  <c r="IG301" i="7" s="1"/>
  <c r="IH301" i="7" s="1"/>
  <c r="HB301" i="7"/>
  <c r="HC301" i="7" s="1"/>
  <c r="HD301" i="7" s="1"/>
  <c r="GD301" i="7"/>
  <c r="GE301" i="7" s="1"/>
  <c r="GF301" i="7" s="1"/>
  <c r="FL301" i="7"/>
  <c r="FM301" i="7" s="1"/>
  <c r="FN301" i="7" s="1"/>
  <c r="EB301" i="7"/>
  <c r="EC301" i="7" s="1"/>
  <c r="ED301" i="7" s="1"/>
  <c r="DD301" i="7"/>
  <c r="DE301" i="7" s="1"/>
  <c r="DF301" i="7" s="1"/>
  <c r="CX301" i="7"/>
  <c r="CY301" i="7" s="1"/>
  <c r="CZ301" i="7" s="1"/>
  <c r="IL301" i="7"/>
  <c r="IM301" i="7" s="1"/>
  <c r="IN301" i="7" s="1"/>
  <c r="GJ301" i="7"/>
  <c r="GK301" i="7" s="1"/>
  <c r="EH301" i="7"/>
  <c r="EI301" i="7" s="1"/>
  <c r="EJ301" i="7" s="1"/>
  <c r="CF301" i="7"/>
  <c r="CG301" i="7" s="1"/>
  <c r="CH301" i="7" s="1"/>
  <c r="IX301" i="7"/>
  <c r="IY301" i="7" s="1"/>
  <c r="IZ301" i="7" s="1"/>
  <c r="GV301" i="7"/>
  <c r="GW301" i="7" s="1"/>
  <c r="GX301" i="7" s="1"/>
  <c r="EZ301" i="7"/>
  <c r="FA301" i="7" s="1"/>
  <c r="FB301" i="7" s="1"/>
  <c r="FF301" i="7"/>
  <c r="FG301" i="7" s="1"/>
  <c r="FH301" i="7" s="1"/>
  <c r="CL301" i="7"/>
  <c r="CM301" i="7" s="1"/>
  <c r="CN301" i="7" s="1"/>
  <c r="NN301" i="7"/>
  <c r="NO301" i="7" s="1"/>
  <c r="MV301" i="7"/>
  <c r="MW301" i="7" s="1"/>
  <c r="MX301" i="7" s="1"/>
  <c r="LX301" i="7"/>
  <c r="LY301" i="7" s="1"/>
  <c r="LZ301" i="7" s="1"/>
  <c r="MD301" i="7"/>
  <c r="ME301" i="7" s="1"/>
  <c r="MF301" i="7" s="1"/>
  <c r="MP301" i="7"/>
  <c r="MQ301" i="7" s="1"/>
  <c r="MR301" i="7" s="1"/>
  <c r="KZ301" i="7"/>
  <c r="LA301" i="7" s="1"/>
  <c r="LB301" i="7" s="1"/>
  <c r="LF301" i="7"/>
  <c r="LG301" i="7" s="1"/>
  <c r="LH301" i="7" s="1"/>
  <c r="KT301" i="7"/>
  <c r="KU301" i="7" s="1"/>
  <c r="KV301" i="7" s="1"/>
  <c r="JV301" i="7"/>
  <c r="JW301" i="7" s="1"/>
  <c r="JX301" i="7" s="1"/>
  <c r="IR301" i="7"/>
  <c r="IS301" i="7" s="1"/>
  <c r="IT301" i="7" s="1"/>
  <c r="HZ301" i="7"/>
  <c r="IA301" i="7" s="1"/>
  <c r="IB301" i="7" s="1"/>
  <c r="GP301" i="7"/>
  <c r="GQ301" i="7" s="1"/>
  <c r="GR301" i="7" s="1"/>
  <c r="FR301" i="7"/>
  <c r="FS301" i="7" s="1"/>
  <c r="FT301" i="7" s="1"/>
  <c r="EN301" i="7"/>
  <c r="EO301" i="7" s="1"/>
  <c r="EP301" i="7" s="1"/>
  <c r="DP301" i="7"/>
  <c r="DQ301" i="7" s="1"/>
  <c r="DR301" i="7" s="1"/>
  <c r="ET301" i="7"/>
  <c r="EU301" i="7" s="1"/>
  <c r="EV301" i="7" s="1"/>
  <c r="JJ301" i="7"/>
  <c r="JK301" i="7" s="1"/>
  <c r="JL301" i="7" s="1"/>
  <c r="HN301" i="7"/>
  <c r="HO301" i="7" s="1"/>
  <c r="HP301" i="7" s="1"/>
  <c r="HH301" i="7"/>
  <c r="HI301" i="7" s="1"/>
  <c r="HJ301" i="7" s="1"/>
  <c r="DJ301" i="7"/>
  <c r="DK301" i="7" s="1"/>
  <c r="DL301" i="7" s="1"/>
  <c r="JP301" i="7"/>
  <c r="JQ301" i="7" s="1"/>
  <c r="JR301" i="7" s="1"/>
  <c r="HT301" i="7"/>
  <c r="HU301" i="7" s="1"/>
  <c r="HV301" i="7" s="1"/>
  <c r="FX301" i="7"/>
  <c r="FY301" i="7" s="1"/>
  <c r="FZ301" i="7" s="1"/>
  <c r="DV301" i="7"/>
  <c r="DW301" i="7" s="1"/>
  <c r="DX301" i="7" s="1"/>
  <c r="CR301" i="7"/>
  <c r="CS301" i="7" s="1"/>
  <c r="CT301" i="7" s="1"/>
  <c r="BZ301" i="7"/>
  <c r="CA301" i="7" s="1"/>
  <c r="CB301" i="7" s="1"/>
  <c r="NH246" i="7"/>
  <c r="NI246" i="7" s="1"/>
  <c r="MJ246" i="7"/>
  <c r="MK246" i="7" s="1"/>
  <c r="ML246" i="7" s="1"/>
  <c r="NB246" i="7"/>
  <c r="NC246" i="7" s="1"/>
  <c r="LL246" i="7"/>
  <c r="LM246" i="7" s="1"/>
  <c r="LR246" i="7"/>
  <c r="LS246" i="7" s="1"/>
  <c r="KH246" i="7"/>
  <c r="KI246" i="7" s="1"/>
  <c r="KN246" i="7"/>
  <c r="KO246" i="7" s="1"/>
  <c r="JP246" i="7"/>
  <c r="JQ246" i="7" s="1"/>
  <c r="JD246" i="7"/>
  <c r="JE246" i="7" s="1"/>
  <c r="IF246" i="7"/>
  <c r="IG246" i="7" s="1"/>
  <c r="IH246" i="7" s="1"/>
  <c r="GV246" i="7"/>
  <c r="GW246" i="7" s="1"/>
  <c r="FX246" i="7"/>
  <c r="FY246" i="7" s="1"/>
  <c r="FL246" i="7"/>
  <c r="FM246" i="7" s="1"/>
  <c r="EB246" i="7"/>
  <c r="EC246" i="7" s="1"/>
  <c r="DD246" i="7"/>
  <c r="DE246" i="7" s="1"/>
  <c r="CX246" i="7"/>
  <c r="CY246" i="7" s="1"/>
  <c r="IL246" i="7"/>
  <c r="IM246" i="7" s="1"/>
  <c r="IN246" i="7" s="1"/>
  <c r="GD246" i="7"/>
  <c r="GE246" i="7" s="1"/>
  <c r="EH246" i="7"/>
  <c r="EI246" i="7" s="1"/>
  <c r="CF246" i="7"/>
  <c r="CG246" i="7" s="1"/>
  <c r="IX246" i="7"/>
  <c r="IY246" i="7" s="1"/>
  <c r="GP246" i="7"/>
  <c r="GQ246" i="7" s="1"/>
  <c r="EZ246" i="7"/>
  <c r="FA246" i="7" s="1"/>
  <c r="FF246" i="7"/>
  <c r="FG246" i="7" s="1"/>
  <c r="FH246" i="7" s="1"/>
  <c r="CL246" i="7"/>
  <c r="CM246" i="7" s="1"/>
  <c r="NN246" i="7"/>
  <c r="NO246" i="7" s="1"/>
  <c r="MV246" i="7"/>
  <c r="MW246" i="7" s="1"/>
  <c r="MX246" i="7" s="1"/>
  <c r="LX246" i="7"/>
  <c r="LY246" i="7" s="1"/>
  <c r="LZ246" i="7" s="1"/>
  <c r="MD246" i="7"/>
  <c r="ME246" i="7" s="1"/>
  <c r="MF246" i="7" s="1"/>
  <c r="MP246" i="7"/>
  <c r="MQ246" i="7" s="1"/>
  <c r="KZ246" i="7"/>
  <c r="LA246" i="7" s="1"/>
  <c r="LF246" i="7"/>
  <c r="LG246" i="7" s="1"/>
  <c r="KT246" i="7"/>
  <c r="KU246" i="7" s="1"/>
  <c r="JV246" i="7"/>
  <c r="JW246" i="7" s="1"/>
  <c r="IR246" i="7"/>
  <c r="IS246" i="7" s="1"/>
  <c r="IT246" i="7" s="1"/>
  <c r="HN246" i="7"/>
  <c r="HO246" i="7" s="1"/>
  <c r="GJ246" i="7"/>
  <c r="GK246" i="7" s="1"/>
  <c r="FR246" i="7"/>
  <c r="FS246" i="7" s="1"/>
  <c r="FT246" i="7" s="1"/>
  <c r="EN246" i="7"/>
  <c r="EO246" i="7" s="1"/>
  <c r="DP246" i="7"/>
  <c r="DQ246" i="7" s="1"/>
  <c r="ET246" i="7"/>
  <c r="EU246" i="7" s="1"/>
  <c r="JJ246" i="7"/>
  <c r="JK246" i="7" s="1"/>
  <c r="HB246" i="7"/>
  <c r="HC246" i="7" s="1"/>
  <c r="HZ246" i="7"/>
  <c r="IA246" i="7" s="1"/>
  <c r="IB246" i="7" s="1"/>
  <c r="DJ246" i="7"/>
  <c r="DK246" i="7" s="1"/>
  <c r="KB246" i="7"/>
  <c r="KC246" i="7" s="1"/>
  <c r="HT246" i="7"/>
  <c r="HU246" i="7" s="1"/>
  <c r="HH246" i="7"/>
  <c r="HI246" i="7" s="1"/>
  <c r="HJ246" i="7" s="1"/>
  <c r="DV246" i="7"/>
  <c r="DW246" i="7" s="1"/>
  <c r="CR246" i="7"/>
  <c r="CS246" i="7" s="1"/>
  <c r="BZ246" i="7"/>
  <c r="CA246" i="7" s="1"/>
  <c r="HB206" i="7"/>
  <c r="HC206" i="7" s="1"/>
  <c r="IL206" i="7"/>
  <c r="IM206" i="7" s="1"/>
  <c r="NN296" i="7"/>
  <c r="NO296" i="7" s="1"/>
  <c r="NP296" i="7" s="1"/>
  <c r="NB296" i="7"/>
  <c r="NC296" i="7" s="1"/>
  <c r="ND296" i="7" s="1"/>
  <c r="MD296" i="7"/>
  <c r="ME296" i="7" s="1"/>
  <c r="MF296" i="7" s="1"/>
  <c r="NH296" i="7"/>
  <c r="NI296" i="7" s="1"/>
  <c r="NJ296" i="7" s="1"/>
  <c r="MJ296" i="7"/>
  <c r="MK296" i="7" s="1"/>
  <c r="ML296" i="7" s="1"/>
  <c r="KZ296" i="7"/>
  <c r="LA296" i="7" s="1"/>
  <c r="LB296" i="7" s="1"/>
  <c r="LF296" i="7"/>
  <c r="LG296" i="7" s="1"/>
  <c r="LH296" i="7" s="1"/>
  <c r="KN296" i="7"/>
  <c r="KO296" i="7" s="1"/>
  <c r="KP296" i="7" s="1"/>
  <c r="KB296" i="7"/>
  <c r="KC296" i="7" s="1"/>
  <c r="KD296" i="7" s="1"/>
  <c r="IX296" i="7"/>
  <c r="IY296" i="7" s="1"/>
  <c r="IZ296" i="7" s="1"/>
  <c r="HT296" i="7"/>
  <c r="HU296" i="7" s="1"/>
  <c r="HV296" i="7" s="1"/>
  <c r="GP296" i="7"/>
  <c r="GQ296" i="7" s="1"/>
  <c r="GR296" i="7" s="1"/>
  <c r="HH296" i="7"/>
  <c r="HI296" i="7" s="1"/>
  <c r="HJ296" i="7" s="1"/>
  <c r="EZ296" i="7"/>
  <c r="FA296" i="7" s="1"/>
  <c r="FB296" i="7" s="1"/>
  <c r="DV296" i="7"/>
  <c r="DW296" i="7" s="1"/>
  <c r="DX296" i="7" s="1"/>
  <c r="FF296" i="7"/>
  <c r="FG296" i="7" s="1"/>
  <c r="FH296" i="7" s="1"/>
  <c r="JV296" i="7"/>
  <c r="JW296" i="7" s="1"/>
  <c r="JX296" i="7" s="1"/>
  <c r="IR296" i="7"/>
  <c r="IS296" i="7" s="1"/>
  <c r="IT296" i="7" s="1"/>
  <c r="HN296" i="7"/>
  <c r="HO296" i="7" s="1"/>
  <c r="HP296" i="7" s="1"/>
  <c r="GJ296" i="7"/>
  <c r="GK296" i="7" s="1"/>
  <c r="GL296" i="7" s="1"/>
  <c r="FR296" i="7"/>
  <c r="FS296" i="7" s="1"/>
  <c r="FT296" i="7" s="1"/>
  <c r="EN296" i="7"/>
  <c r="EO296" i="7" s="1"/>
  <c r="EP296" i="7" s="1"/>
  <c r="DP296" i="7"/>
  <c r="DQ296" i="7" s="1"/>
  <c r="DR296" i="7" s="1"/>
  <c r="ET296" i="7"/>
  <c r="EU296" i="7" s="1"/>
  <c r="EV296" i="7" s="1"/>
  <c r="CL296" i="7"/>
  <c r="CM296" i="7" s="1"/>
  <c r="CN296" i="7" s="1"/>
  <c r="BZ296" i="7"/>
  <c r="CA296" i="7" s="1"/>
  <c r="CB296" i="7" s="1"/>
  <c r="LL296" i="7"/>
  <c r="LM296" i="7" s="1"/>
  <c r="LN296" i="7" s="1"/>
  <c r="MP296" i="7"/>
  <c r="MQ296" i="7" s="1"/>
  <c r="MR296" i="7" s="1"/>
  <c r="LR296" i="7"/>
  <c r="LS296" i="7" s="1"/>
  <c r="LT296" i="7" s="1"/>
  <c r="MV296" i="7"/>
  <c r="MW296" i="7" s="1"/>
  <c r="MX296" i="7" s="1"/>
  <c r="LX296" i="7"/>
  <c r="LY296" i="7" s="1"/>
  <c r="LZ296" i="7" s="1"/>
  <c r="KH296" i="7"/>
  <c r="KI296" i="7" s="1"/>
  <c r="KJ296" i="7" s="1"/>
  <c r="KT296" i="7"/>
  <c r="KU296" i="7" s="1"/>
  <c r="KV296" i="7" s="1"/>
  <c r="CX296" i="7"/>
  <c r="CY296" i="7" s="1"/>
  <c r="CZ296" i="7" s="1"/>
  <c r="JJ296" i="7"/>
  <c r="JK296" i="7" s="1"/>
  <c r="JL296" i="7" s="1"/>
  <c r="IL296" i="7"/>
  <c r="IM296" i="7" s="1"/>
  <c r="IN296" i="7" s="1"/>
  <c r="HB296" i="7"/>
  <c r="HC296" i="7" s="1"/>
  <c r="HD296" i="7" s="1"/>
  <c r="GD296" i="7"/>
  <c r="GE296" i="7" s="1"/>
  <c r="GF296" i="7" s="1"/>
  <c r="HZ296" i="7"/>
  <c r="IA296" i="7" s="1"/>
  <c r="IB296" i="7" s="1"/>
  <c r="EH296" i="7"/>
  <c r="EI296" i="7" s="1"/>
  <c r="EJ296" i="7" s="1"/>
  <c r="DJ296" i="7"/>
  <c r="DK296" i="7" s="1"/>
  <c r="DL296" i="7" s="1"/>
  <c r="JP296" i="7"/>
  <c r="JQ296" i="7" s="1"/>
  <c r="JR296" i="7" s="1"/>
  <c r="JD296" i="7"/>
  <c r="JE296" i="7" s="1"/>
  <c r="JF296" i="7" s="1"/>
  <c r="IF296" i="7"/>
  <c r="IG296" i="7" s="1"/>
  <c r="IH296" i="7" s="1"/>
  <c r="GV296" i="7"/>
  <c r="GW296" i="7" s="1"/>
  <c r="GX296" i="7" s="1"/>
  <c r="FX296" i="7"/>
  <c r="FY296" i="7" s="1"/>
  <c r="FZ296" i="7" s="1"/>
  <c r="FL296" i="7"/>
  <c r="FM296" i="7" s="1"/>
  <c r="FN296" i="7" s="1"/>
  <c r="EB296" i="7"/>
  <c r="EC296" i="7" s="1"/>
  <c r="ED296" i="7" s="1"/>
  <c r="DD296" i="7"/>
  <c r="DE296" i="7" s="1"/>
  <c r="DF296" i="7" s="1"/>
  <c r="CR296" i="7"/>
  <c r="CS296" i="7" s="1"/>
  <c r="CT296" i="7" s="1"/>
  <c r="CF296" i="7"/>
  <c r="CG296" i="7" s="1"/>
  <c r="CH296" i="7" s="1"/>
  <c r="NN61" i="7"/>
  <c r="NO61" i="7" s="1"/>
  <c r="NB61" i="7"/>
  <c r="NC61" i="7" s="1"/>
  <c r="MD61" i="7"/>
  <c r="ME61" i="7" s="1"/>
  <c r="MF61" i="7" s="1"/>
  <c r="NH61" i="7"/>
  <c r="NI61" i="7" s="1"/>
  <c r="MJ61" i="7"/>
  <c r="MK61" i="7" s="1"/>
  <c r="KZ61" i="7"/>
  <c r="LA61" i="7" s="1"/>
  <c r="LF61" i="7"/>
  <c r="LG61" i="7" s="1"/>
  <c r="KN61" i="7"/>
  <c r="KO61" i="7" s="1"/>
  <c r="JV61" i="7"/>
  <c r="JW61" i="7" s="1"/>
  <c r="IX61" i="7"/>
  <c r="IY61" i="7" s="1"/>
  <c r="HZ61" i="7"/>
  <c r="IA61" i="7" s="1"/>
  <c r="GP61" i="7"/>
  <c r="GQ61" i="7" s="1"/>
  <c r="HT61" i="7"/>
  <c r="HU61" i="7" s="1"/>
  <c r="EN61" i="7"/>
  <c r="EO61" i="7" s="1"/>
  <c r="DP61" i="7"/>
  <c r="DQ61" i="7" s="1"/>
  <c r="DR61" i="7" s="1"/>
  <c r="FF61" i="7"/>
  <c r="FG61" i="7" s="1"/>
  <c r="JP61" i="7"/>
  <c r="JQ61" i="7" s="1"/>
  <c r="IR61" i="7"/>
  <c r="IS61" i="7" s="1"/>
  <c r="HN61" i="7"/>
  <c r="HO61" i="7" s="1"/>
  <c r="GJ61" i="7"/>
  <c r="GK61" i="7" s="1"/>
  <c r="HH61" i="7"/>
  <c r="HI61" i="7" s="1"/>
  <c r="EH61" i="7"/>
  <c r="EI61" i="7" s="1"/>
  <c r="DJ61" i="7"/>
  <c r="DK61" i="7" s="1"/>
  <c r="ET61" i="7"/>
  <c r="EU61" i="7" s="1"/>
  <c r="CL61" i="7"/>
  <c r="CM61" i="7" s="1"/>
  <c r="BZ61" i="7"/>
  <c r="CA61" i="7" s="1"/>
  <c r="LL61" i="7"/>
  <c r="LM61" i="7" s="1"/>
  <c r="MP61" i="7"/>
  <c r="MQ61" i="7" s="1"/>
  <c r="LR61" i="7"/>
  <c r="LS61" i="7" s="1"/>
  <c r="MV61" i="7"/>
  <c r="MW61" i="7" s="1"/>
  <c r="LX61" i="7"/>
  <c r="LY61" i="7" s="1"/>
  <c r="KH61" i="7"/>
  <c r="KI61" i="7" s="1"/>
  <c r="KT61" i="7"/>
  <c r="KU61" i="7" s="1"/>
  <c r="CX61" i="7"/>
  <c r="CY61" i="7" s="1"/>
  <c r="JJ61" i="7"/>
  <c r="JK61" i="7" s="1"/>
  <c r="JL61" i="7" s="1"/>
  <c r="IL61" i="7"/>
  <c r="IM61" i="7" s="1"/>
  <c r="HB61" i="7"/>
  <c r="HC61" i="7" s="1"/>
  <c r="GD61" i="7"/>
  <c r="GE61" i="7" s="1"/>
  <c r="FL61" i="7"/>
  <c r="FM61" i="7" s="1"/>
  <c r="FN61" i="7" s="1"/>
  <c r="EB61" i="7"/>
  <c r="EC61" i="7" s="1"/>
  <c r="DD61" i="7"/>
  <c r="DE61" i="7" s="1"/>
  <c r="DF61" i="7" s="1"/>
  <c r="KB61" i="7"/>
  <c r="KC61" i="7" s="1"/>
  <c r="JD61" i="7"/>
  <c r="JE61" i="7" s="1"/>
  <c r="JF61" i="7" s="1"/>
  <c r="IF61" i="7"/>
  <c r="IG61" i="7" s="1"/>
  <c r="GV61" i="7"/>
  <c r="GW61" i="7" s="1"/>
  <c r="GX61" i="7" s="1"/>
  <c r="FX61" i="7"/>
  <c r="FY61" i="7" s="1"/>
  <c r="EZ61" i="7"/>
  <c r="FA61" i="7" s="1"/>
  <c r="DV61" i="7"/>
  <c r="DW61" i="7" s="1"/>
  <c r="FR61" i="7"/>
  <c r="FS61" i="7" s="1"/>
  <c r="CR61" i="7"/>
  <c r="CS61" i="7" s="1"/>
  <c r="CF61" i="7"/>
  <c r="CG61" i="7" s="1"/>
  <c r="LL307" i="7"/>
  <c r="LM307" i="7" s="1"/>
  <c r="MP307" i="7"/>
  <c r="MQ307" i="7" s="1"/>
  <c r="LR307" i="7"/>
  <c r="LS307" i="7" s="1"/>
  <c r="MV307" i="7"/>
  <c r="MW307" i="7" s="1"/>
  <c r="MX307" i="7" s="1"/>
  <c r="LX307" i="7"/>
  <c r="LY307" i="7" s="1"/>
  <c r="KH307" i="7"/>
  <c r="KI307" i="7" s="1"/>
  <c r="KT307" i="7"/>
  <c r="KU307" i="7" s="1"/>
  <c r="CX307" i="7"/>
  <c r="CY307" i="7" s="1"/>
  <c r="CZ307" i="7" s="1"/>
  <c r="JJ307" i="7"/>
  <c r="JK307" i="7" s="1"/>
  <c r="IL307" i="7"/>
  <c r="IM307" i="7" s="1"/>
  <c r="HN307" i="7"/>
  <c r="HO307" i="7" s="1"/>
  <c r="GJ307" i="7"/>
  <c r="GK307" i="7" s="1"/>
  <c r="GL307" i="7" s="1"/>
  <c r="HH307" i="7"/>
  <c r="HI307" i="7" s="1"/>
  <c r="EH307" i="7"/>
  <c r="EI307" i="7" s="1"/>
  <c r="EJ307" i="7" s="1"/>
  <c r="DJ307" i="7"/>
  <c r="DK307" i="7" s="1"/>
  <c r="KB307" i="7"/>
  <c r="KC307" i="7" s="1"/>
  <c r="JD307" i="7"/>
  <c r="JE307" i="7" s="1"/>
  <c r="IF307" i="7"/>
  <c r="IG307" i="7" s="1"/>
  <c r="HB307" i="7"/>
  <c r="HC307" i="7" s="1"/>
  <c r="GD307" i="7"/>
  <c r="GE307" i="7" s="1"/>
  <c r="FL307" i="7"/>
  <c r="FM307" i="7" s="1"/>
  <c r="EB307" i="7"/>
  <c r="EC307" i="7" s="1"/>
  <c r="ED307" i="7" s="1"/>
  <c r="DD307" i="7"/>
  <c r="DE307" i="7" s="1"/>
  <c r="CR307" i="7"/>
  <c r="CS307" i="7" s="1"/>
  <c r="CF307" i="7"/>
  <c r="CG307" i="7" s="1"/>
  <c r="NN307" i="7"/>
  <c r="NO307" i="7" s="1"/>
  <c r="NB307" i="7"/>
  <c r="NC307" i="7" s="1"/>
  <c r="MD307" i="7"/>
  <c r="ME307" i="7" s="1"/>
  <c r="NH307" i="7"/>
  <c r="NI307" i="7" s="1"/>
  <c r="MJ307" i="7"/>
  <c r="MK307" i="7" s="1"/>
  <c r="KZ307" i="7"/>
  <c r="LA307" i="7" s="1"/>
  <c r="LF307" i="7"/>
  <c r="LG307" i="7" s="1"/>
  <c r="LH307" i="7" s="1"/>
  <c r="KN307" i="7"/>
  <c r="KO307" i="7" s="1"/>
  <c r="JP307" i="7"/>
  <c r="JQ307" i="7" s="1"/>
  <c r="IX307" i="7"/>
  <c r="IY307" i="7" s="1"/>
  <c r="HT307" i="7"/>
  <c r="HU307" i="7" s="1"/>
  <c r="GV307" i="7"/>
  <c r="GW307" i="7" s="1"/>
  <c r="FX307" i="7"/>
  <c r="FY307" i="7" s="1"/>
  <c r="EZ307" i="7"/>
  <c r="FA307" i="7" s="1"/>
  <c r="DV307" i="7"/>
  <c r="DW307" i="7" s="1"/>
  <c r="FF307" i="7"/>
  <c r="FG307" i="7" s="1"/>
  <c r="JV307" i="7"/>
  <c r="JW307" i="7" s="1"/>
  <c r="IR307" i="7"/>
  <c r="IS307" i="7" s="1"/>
  <c r="HZ307" i="7"/>
  <c r="IA307" i="7" s="1"/>
  <c r="GP307" i="7"/>
  <c r="GQ307" i="7" s="1"/>
  <c r="FR307" i="7"/>
  <c r="FS307" i="7" s="1"/>
  <c r="EN307" i="7"/>
  <c r="EO307" i="7" s="1"/>
  <c r="DP307" i="7"/>
  <c r="DQ307" i="7" s="1"/>
  <c r="DR307" i="7" s="1"/>
  <c r="ET307" i="7"/>
  <c r="EU307" i="7" s="1"/>
  <c r="CL307" i="7"/>
  <c r="CM307" i="7" s="1"/>
  <c r="BZ307" i="7"/>
  <c r="CA307" i="7" s="1"/>
  <c r="LL329" i="7"/>
  <c r="LM329" i="7" s="1"/>
  <c r="LN329" i="7" s="1"/>
  <c r="MP329" i="7"/>
  <c r="MQ329" i="7" s="1"/>
  <c r="MR329" i="7" s="1"/>
  <c r="LR329" i="7"/>
  <c r="LS329" i="7" s="1"/>
  <c r="LT329" i="7" s="1"/>
  <c r="MV329" i="7"/>
  <c r="MW329" i="7" s="1"/>
  <c r="MX329" i="7" s="1"/>
  <c r="LX329" i="7"/>
  <c r="LY329" i="7" s="1"/>
  <c r="LZ329" i="7" s="1"/>
  <c r="KT329" i="7"/>
  <c r="KU329" i="7" s="1"/>
  <c r="KV329" i="7" s="1"/>
  <c r="KZ329" i="7"/>
  <c r="LA329" i="7" s="1"/>
  <c r="LB329" i="7" s="1"/>
  <c r="KB329" i="7"/>
  <c r="KC329" i="7" s="1"/>
  <c r="KD329" i="7" s="1"/>
  <c r="JD329" i="7"/>
  <c r="JE329" i="7" s="1"/>
  <c r="JF329" i="7" s="1"/>
  <c r="IF329" i="7"/>
  <c r="IG329" i="7" s="1"/>
  <c r="IH329" i="7" s="1"/>
  <c r="HB329" i="7"/>
  <c r="HC329" i="7" s="1"/>
  <c r="HD329" i="7" s="1"/>
  <c r="GD329" i="7"/>
  <c r="GE329" i="7" s="1"/>
  <c r="GF329" i="7" s="1"/>
  <c r="FL329" i="7"/>
  <c r="FM329" i="7" s="1"/>
  <c r="FN329" i="7" s="1"/>
  <c r="EB329" i="7"/>
  <c r="EC329" i="7" s="1"/>
  <c r="ED329" i="7" s="1"/>
  <c r="DD329" i="7"/>
  <c r="DE329" i="7" s="1"/>
  <c r="DF329" i="7" s="1"/>
  <c r="CX329" i="7"/>
  <c r="CY329" i="7" s="1"/>
  <c r="CZ329" i="7" s="1"/>
  <c r="IL329" i="7"/>
  <c r="IM329" i="7" s="1"/>
  <c r="IN329" i="7" s="1"/>
  <c r="GJ329" i="7"/>
  <c r="GK329" i="7" s="1"/>
  <c r="GL329" i="7" s="1"/>
  <c r="EH329" i="7"/>
  <c r="EI329" i="7" s="1"/>
  <c r="EJ329" i="7" s="1"/>
  <c r="CF329" i="7"/>
  <c r="CG329" i="7" s="1"/>
  <c r="CH329" i="7" s="1"/>
  <c r="IX329" i="7"/>
  <c r="IY329" i="7" s="1"/>
  <c r="IZ329" i="7" s="1"/>
  <c r="GV329" i="7"/>
  <c r="GW329" i="7" s="1"/>
  <c r="GX329" i="7" s="1"/>
  <c r="EZ329" i="7"/>
  <c r="FA329" i="7" s="1"/>
  <c r="FB329" i="7" s="1"/>
  <c r="FF329" i="7"/>
  <c r="FG329" i="7" s="1"/>
  <c r="FH329" i="7" s="1"/>
  <c r="CL329" i="7"/>
  <c r="CM329" i="7" s="1"/>
  <c r="CN329" i="7" s="1"/>
  <c r="NN329" i="7"/>
  <c r="NO329" i="7" s="1"/>
  <c r="NP329" i="7" s="1"/>
  <c r="NB329" i="7"/>
  <c r="NC329" i="7" s="1"/>
  <c r="ND329" i="7" s="1"/>
  <c r="MD329" i="7"/>
  <c r="ME329" i="7" s="1"/>
  <c r="MF329" i="7" s="1"/>
  <c r="NH329" i="7"/>
  <c r="NI329" i="7" s="1"/>
  <c r="NJ329" i="7" s="1"/>
  <c r="MJ329" i="7"/>
  <c r="MK329" i="7" s="1"/>
  <c r="ML329" i="7" s="1"/>
  <c r="LF329" i="7"/>
  <c r="LG329" i="7" s="1"/>
  <c r="LH329" i="7" s="1"/>
  <c r="KH329" i="7"/>
  <c r="KI329" i="7" s="1"/>
  <c r="KJ329" i="7" s="1"/>
  <c r="KN329" i="7"/>
  <c r="KO329" i="7" s="1"/>
  <c r="KP329" i="7" s="1"/>
  <c r="JV329" i="7"/>
  <c r="JW329" i="7" s="1"/>
  <c r="JX329" i="7" s="1"/>
  <c r="IR329" i="7"/>
  <c r="IS329" i="7" s="1"/>
  <c r="IT329" i="7" s="1"/>
  <c r="HZ329" i="7"/>
  <c r="IA329" i="7" s="1"/>
  <c r="IB329" i="7" s="1"/>
  <c r="GP329" i="7"/>
  <c r="GQ329" i="7" s="1"/>
  <c r="GR329" i="7" s="1"/>
  <c r="FR329" i="7"/>
  <c r="FS329" i="7" s="1"/>
  <c r="FT329" i="7" s="1"/>
  <c r="EN329" i="7"/>
  <c r="EO329" i="7" s="1"/>
  <c r="EP329" i="7" s="1"/>
  <c r="DP329" i="7"/>
  <c r="DQ329" i="7" s="1"/>
  <c r="DR329" i="7" s="1"/>
  <c r="ET329" i="7"/>
  <c r="EU329" i="7" s="1"/>
  <c r="EV329" i="7" s="1"/>
  <c r="JJ329" i="7"/>
  <c r="JK329" i="7" s="1"/>
  <c r="JL329" i="7" s="1"/>
  <c r="HN329" i="7"/>
  <c r="HO329" i="7" s="1"/>
  <c r="HP329" i="7" s="1"/>
  <c r="HH329" i="7"/>
  <c r="HI329" i="7" s="1"/>
  <c r="HJ329" i="7" s="1"/>
  <c r="DJ329" i="7"/>
  <c r="DK329" i="7" s="1"/>
  <c r="DL329" i="7" s="1"/>
  <c r="JP329" i="7"/>
  <c r="JQ329" i="7" s="1"/>
  <c r="JR329" i="7" s="1"/>
  <c r="HT329" i="7"/>
  <c r="HU329" i="7" s="1"/>
  <c r="HV329" i="7" s="1"/>
  <c r="FX329" i="7"/>
  <c r="FY329" i="7" s="1"/>
  <c r="FZ329" i="7" s="1"/>
  <c r="DV329" i="7"/>
  <c r="DW329" i="7" s="1"/>
  <c r="DX329" i="7" s="1"/>
  <c r="CR329" i="7"/>
  <c r="CS329" i="7" s="1"/>
  <c r="CT329" i="7" s="1"/>
  <c r="BZ329" i="7"/>
  <c r="CA329" i="7" s="1"/>
  <c r="CB329" i="7" s="1"/>
  <c r="NH378" i="7"/>
  <c r="NI378" i="7" s="1"/>
  <c r="MJ378" i="7"/>
  <c r="MK378" i="7" s="1"/>
  <c r="LL378" i="7"/>
  <c r="LM378" i="7" s="1"/>
  <c r="MP378" i="7"/>
  <c r="MQ378" i="7" s="1"/>
  <c r="LR378" i="7"/>
  <c r="LS378" i="7" s="1"/>
  <c r="KT378" i="7"/>
  <c r="KU378" i="7" s="1"/>
  <c r="KZ378" i="7"/>
  <c r="LA378" i="7" s="1"/>
  <c r="CX378" i="7"/>
  <c r="CY378" i="7" s="1"/>
  <c r="JJ378" i="7"/>
  <c r="JK378" i="7" s="1"/>
  <c r="IL378" i="7"/>
  <c r="IM378" i="7" s="1"/>
  <c r="HB378" i="7"/>
  <c r="HC378" i="7" s="1"/>
  <c r="FX378" i="7"/>
  <c r="FY378" i="7" s="1"/>
  <c r="FZ378" i="7" s="1"/>
  <c r="GV378" i="7"/>
  <c r="GW378" i="7" s="1"/>
  <c r="EH378" i="7"/>
  <c r="EI378" i="7" s="1"/>
  <c r="DJ378" i="7"/>
  <c r="DK378" i="7" s="1"/>
  <c r="KB378" i="7"/>
  <c r="KC378" i="7" s="1"/>
  <c r="JD378" i="7"/>
  <c r="JE378" i="7" s="1"/>
  <c r="IF378" i="7"/>
  <c r="IG378" i="7" s="1"/>
  <c r="GP378" i="7"/>
  <c r="GQ378" i="7" s="1"/>
  <c r="HH378" i="7"/>
  <c r="HI378" i="7" s="1"/>
  <c r="HJ378" i="7" s="1"/>
  <c r="FL378" i="7"/>
  <c r="FM378" i="7" s="1"/>
  <c r="EB378" i="7"/>
  <c r="EC378" i="7" s="1"/>
  <c r="DD378" i="7"/>
  <c r="DE378" i="7" s="1"/>
  <c r="DF378" i="7" s="1"/>
  <c r="CR378" i="7"/>
  <c r="CS378" i="7" s="1"/>
  <c r="BZ378" i="7"/>
  <c r="CA378" i="7" s="1"/>
  <c r="NN378" i="7"/>
  <c r="NO378" i="7" s="1"/>
  <c r="MV378" i="7"/>
  <c r="MW378" i="7" s="1"/>
  <c r="LX378" i="7"/>
  <c r="LY378" i="7" s="1"/>
  <c r="NB378" i="7"/>
  <c r="NC378" i="7" s="1"/>
  <c r="MD378" i="7"/>
  <c r="ME378" i="7" s="1"/>
  <c r="MF378" i="7" s="1"/>
  <c r="LF378" i="7"/>
  <c r="LG378" i="7" s="1"/>
  <c r="KH378" i="7"/>
  <c r="KI378" i="7" s="1"/>
  <c r="KN378" i="7"/>
  <c r="KO378" i="7" s="1"/>
  <c r="JP378" i="7"/>
  <c r="JQ378" i="7" s="1"/>
  <c r="JR378" i="7" s="1"/>
  <c r="IX378" i="7"/>
  <c r="IY378" i="7" s="1"/>
  <c r="HT378" i="7"/>
  <c r="HU378" i="7" s="1"/>
  <c r="HV378" i="7" s="1"/>
  <c r="GJ378" i="7"/>
  <c r="GK378" i="7" s="1"/>
  <c r="FR378" i="7"/>
  <c r="FS378" i="7" s="1"/>
  <c r="FT378" i="7" s="1"/>
  <c r="EZ378" i="7"/>
  <c r="FA378" i="7" s="1"/>
  <c r="DV378" i="7"/>
  <c r="DW378" i="7" s="1"/>
  <c r="DX378" i="7" s="1"/>
  <c r="FF378" i="7"/>
  <c r="FG378" i="7" s="1"/>
  <c r="JV378" i="7"/>
  <c r="JW378" i="7" s="1"/>
  <c r="JX378" i="7" s="1"/>
  <c r="IR378" i="7"/>
  <c r="IS378" i="7" s="1"/>
  <c r="HN378" i="7"/>
  <c r="HO378" i="7" s="1"/>
  <c r="HP378" i="7" s="1"/>
  <c r="GD378" i="7"/>
  <c r="GE378" i="7" s="1"/>
  <c r="HZ378" i="7"/>
  <c r="IA378" i="7" s="1"/>
  <c r="IB378" i="7" s="1"/>
  <c r="EN378" i="7"/>
  <c r="EO378" i="7" s="1"/>
  <c r="DP378" i="7"/>
  <c r="DQ378" i="7" s="1"/>
  <c r="DR378" i="7" s="1"/>
  <c r="ET378" i="7"/>
  <c r="EU378" i="7" s="1"/>
  <c r="CL378" i="7"/>
  <c r="CM378" i="7" s="1"/>
  <c r="CN378" i="7" s="1"/>
  <c r="CF378" i="7"/>
  <c r="CG378" i="7" s="1"/>
  <c r="CH378" i="7" s="1"/>
  <c r="NH112" i="7"/>
  <c r="NI112" i="7" s="1"/>
  <c r="NJ112" i="7" s="1"/>
  <c r="MJ112" i="7"/>
  <c r="MK112" i="7" s="1"/>
  <c r="ML112" i="7" s="1"/>
  <c r="LL112" i="7"/>
  <c r="LM112" i="7" s="1"/>
  <c r="LN112" i="7" s="1"/>
  <c r="MP112" i="7"/>
  <c r="MQ112" i="7" s="1"/>
  <c r="MR112" i="7" s="1"/>
  <c r="LR112" i="7"/>
  <c r="LS112" i="7" s="1"/>
  <c r="LT112" i="7" s="1"/>
  <c r="KT112" i="7"/>
  <c r="KU112" i="7" s="1"/>
  <c r="KV112" i="7" s="1"/>
  <c r="KZ112" i="7"/>
  <c r="LA112" i="7" s="1"/>
  <c r="LB112" i="7" s="1"/>
  <c r="CX112" i="7"/>
  <c r="CY112" i="7" s="1"/>
  <c r="CZ112" i="7" s="1"/>
  <c r="JJ112" i="7"/>
  <c r="JK112" i="7" s="1"/>
  <c r="JL112" i="7" s="1"/>
  <c r="IL112" i="7"/>
  <c r="IM112" i="7" s="1"/>
  <c r="IN112" i="7" s="1"/>
  <c r="GV112" i="7"/>
  <c r="GW112" i="7" s="1"/>
  <c r="GX112" i="7" s="1"/>
  <c r="FX112" i="7"/>
  <c r="FY112" i="7" s="1"/>
  <c r="FZ112" i="7" s="1"/>
  <c r="FL112" i="7"/>
  <c r="FM112" i="7" s="1"/>
  <c r="FN112" i="7" s="1"/>
  <c r="EB112" i="7"/>
  <c r="EC112" i="7" s="1"/>
  <c r="ED112" i="7" s="1"/>
  <c r="DD112" i="7"/>
  <c r="DE112" i="7" s="1"/>
  <c r="DF112" i="7" s="1"/>
  <c r="JV112" i="7"/>
  <c r="JW112" i="7" s="1"/>
  <c r="JX112" i="7" s="1"/>
  <c r="JD112" i="7"/>
  <c r="JE112" i="7" s="1"/>
  <c r="JF112" i="7" s="1"/>
  <c r="IF112" i="7"/>
  <c r="IG112" i="7" s="1"/>
  <c r="IH112" i="7" s="1"/>
  <c r="GP112" i="7"/>
  <c r="GQ112" i="7" s="1"/>
  <c r="GR112" i="7" s="1"/>
  <c r="HH112" i="7"/>
  <c r="HI112" i="7" s="1"/>
  <c r="HJ112" i="7" s="1"/>
  <c r="EZ112" i="7"/>
  <c r="FA112" i="7" s="1"/>
  <c r="FB112" i="7" s="1"/>
  <c r="DV112" i="7"/>
  <c r="DW112" i="7" s="1"/>
  <c r="DX112" i="7" s="1"/>
  <c r="FR112" i="7"/>
  <c r="FS112" i="7" s="1"/>
  <c r="FT112" i="7" s="1"/>
  <c r="CR112" i="7"/>
  <c r="CS112" i="7" s="1"/>
  <c r="CT112" i="7" s="1"/>
  <c r="BZ112" i="7"/>
  <c r="CA112" i="7" s="1"/>
  <c r="CB112" i="7" s="1"/>
  <c r="NN112" i="7"/>
  <c r="NO112" i="7" s="1"/>
  <c r="NP112" i="7" s="1"/>
  <c r="MV112" i="7"/>
  <c r="MW112" i="7" s="1"/>
  <c r="MX112" i="7" s="1"/>
  <c r="LX112" i="7"/>
  <c r="LY112" i="7" s="1"/>
  <c r="LZ112" i="7" s="1"/>
  <c r="NB112" i="7"/>
  <c r="NC112" i="7" s="1"/>
  <c r="ND112" i="7" s="1"/>
  <c r="MD112" i="7"/>
  <c r="ME112" i="7" s="1"/>
  <c r="MF112" i="7" s="1"/>
  <c r="LF112" i="7"/>
  <c r="LG112" i="7" s="1"/>
  <c r="LH112" i="7" s="1"/>
  <c r="KN112" i="7"/>
  <c r="KO112" i="7" s="1"/>
  <c r="KP112" i="7" s="1"/>
  <c r="KH112" i="7"/>
  <c r="KI112" i="7" s="1"/>
  <c r="KJ112" i="7" s="1"/>
  <c r="JP112" i="7"/>
  <c r="JQ112" i="7" s="1"/>
  <c r="JR112" i="7" s="1"/>
  <c r="IX112" i="7"/>
  <c r="IY112" i="7" s="1"/>
  <c r="IZ112" i="7" s="1"/>
  <c r="HN112" i="7"/>
  <c r="HO112" i="7" s="1"/>
  <c r="HP112" i="7" s="1"/>
  <c r="GJ112" i="7"/>
  <c r="GK112" i="7" s="1"/>
  <c r="GL112" i="7" s="1"/>
  <c r="HZ112" i="7"/>
  <c r="IA112" i="7" s="1"/>
  <c r="IB112" i="7" s="1"/>
  <c r="EN112" i="7"/>
  <c r="EO112" i="7" s="1"/>
  <c r="EP112" i="7" s="1"/>
  <c r="DP112" i="7"/>
  <c r="DQ112" i="7" s="1"/>
  <c r="DR112" i="7" s="1"/>
  <c r="FF112" i="7"/>
  <c r="FG112" i="7" s="1"/>
  <c r="FH112" i="7" s="1"/>
  <c r="KB112" i="7"/>
  <c r="KC112" i="7" s="1"/>
  <c r="KD112" i="7" s="1"/>
  <c r="IR112" i="7"/>
  <c r="IS112" i="7" s="1"/>
  <c r="IT112" i="7" s="1"/>
  <c r="HB112" i="7"/>
  <c r="HC112" i="7" s="1"/>
  <c r="HD112" i="7" s="1"/>
  <c r="GD112" i="7"/>
  <c r="GE112" i="7" s="1"/>
  <c r="GF112" i="7" s="1"/>
  <c r="HT112" i="7"/>
  <c r="HU112" i="7" s="1"/>
  <c r="HV112" i="7" s="1"/>
  <c r="EH112" i="7"/>
  <c r="EI112" i="7" s="1"/>
  <c r="EJ112" i="7" s="1"/>
  <c r="DJ112" i="7"/>
  <c r="DK112" i="7" s="1"/>
  <c r="DL112" i="7" s="1"/>
  <c r="ET112" i="7"/>
  <c r="EU112" i="7" s="1"/>
  <c r="EV112" i="7" s="1"/>
  <c r="CL112" i="7"/>
  <c r="CM112" i="7" s="1"/>
  <c r="CN112" i="7" s="1"/>
  <c r="CF112" i="7"/>
  <c r="CG112" i="7" s="1"/>
  <c r="CH112" i="7" s="1"/>
  <c r="LL20" i="7"/>
  <c r="LM20" i="7" s="1"/>
  <c r="MP20" i="7"/>
  <c r="MQ20" i="7" s="1"/>
  <c r="LR20" i="7"/>
  <c r="LS20" i="7" s="1"/>
  <c r="LT20" i="7" s="1"/>
  <c r="MV20" i="7"/>
  <c r="MW20" i="7" s="1"/>
  <c r="MX20" i="7" s="1"/>
  <c r="LX20" i="7"/>
  <c r="LY20" i="7" s="1"/>
  <c r="LZ20" i="7" s="1"/>
  <c r="KH20" i="7"/>
  <c r="KI20" i="7" s="1"/>
  <c r="KJ20" i="7" s="1"/>
  <c r="LF20" i="7"/>
  <c r="LG20" i="7" s="1"/>
  <c r="JV20" i="7"/>
  <c r="JW20" i="7" s="1"/>
  <c r="JX20" i="7" s="1"/>
  <c r="JD20" i="7"/>
  <c r="JE20" i="7" s="1"/>
  <c r="IF20" i="7"/>
  <c r="IG20" i="7" s="1"/>
  <c r="IH20" i="7" s="1"/>
  <c r="GP20" i="7"/>
  <c r="GQ20" i="7" s="1"/>
  <c r="GR20" i="7" s="1"/>
  <c r="FX20" i="7"/>
  <c r="FY20" i="7" s="1"/>
  <c r="FZ20" i="7" s="1"/>
  <c r="EZ20" i="7"/>
  <c r="FA20" i="7" s="1"/>
  <c r="DV20" i="7"/>
  <c r="DW20" i="7" s="1"/>
  <c r="DX20" i="7" s="1"/>
  <c r="FR20" i="7"/>
  <c r="FS20" i="7" s="1"/>
  <c r="CX20" i="7"/>
  <c r="CY20" i="7" s="1"/>
  <c r="CZ20" i="7" s="1"/>
  <c r="IL20" i="7"/>
  <c r="IM20" i="7" s="1"/>
  <c r="HH20" i="7"/>
  <c r="HI20" i="7" s="1"/>
  <c r="HJ20" i="7" s="1"/>
  <c r="EB20" i="7"/>
  <c r="EC20" i="7" s="1"/>
  <c r="CF20" i="7"/>
  <c r="CG20" i="7" s="1"/>
  <c r="CH20" i="7" s="1"/>
  <c r="IX20" i="7"/>
  <c r="IY20" i="7" s="1"/>
  <c r="IZ20" i="7" s="1"/>
  <c r="GJ20" i="7"/>
  <c r="GK20" i="7" s="1"/>
  <c r="EN20" i="7"/>
  <c r="EO20" i="7" s="1"/>
  <c r="EP20" i="7" s="1"/>
  <c r="FF20" i="7"/>
  <c r="FG20" i="7" s="1"/>
  <c r="FH20" i="7" s="1"/>
  <c r="CL20" i="7"/>
  <c r="CM20" i="7" s="1"/>
  <c r="NN20" i="7"/>
  <c r="NO20" i="7" s="1"/>
  <c r="NP20" i="7" s="1"/>
  <c r="NB20" i="7"/>
  <c r="NC20" i="7" s="1"/>
  <c r="ND20" i="7" s="1"/>
  <c r="MD20" i="7"/>
  <c r="ME20" i="7" s="1"/>
  <c r="MF20" i="7" s="1"/>
  <c r="NH20" i="7"/>
  <c r="NI20" i="7" s="1"/>
  <c r="NJ20" i="7" s="1"/>
  <c r="MJ20" i="7"/>
  <c r="MK20" i="7" s="1"/>
  <c r="ML20" i="7" s="1"/>
  <c r="KZ20" i="7"/>
  <c r="LA20" i="7" s="1"/>
  <c r="KT20" i="7"/>
  <c r="KU20" i="7" s="1"/>
  <c r="KV20" i="7" s="1"/>
  <c r="KN20" i="7"/>
  <c r="KO20" i="7" s="1"/>
  <c r="KP20" i="7" s="1"/>
  <c r="JP20" i="7"/>
  <c r="JQ20" i="7" s="1"/>
  <c r="IR20" i="7"/>
  <c r="IS20" i="7" s="1"/>
  <c r="IT20" i="7" s="1"/>
  <c r="HB20" i="7"/>
  <c r="HC20" i="7" s="1"/>
  <c r="GD20" i="7"/>
  <c r="GE20" i="7" s="1"/>
  <c r="GF20" i="7" s="1"/>
  <c r="HT20" i="7"/>
  <c r="HU20" i="7" s="1"/>
  <c r="EH20" i="7"/>
  <c r="EI20" i="7" s="1"/>
  <c r="EJ20" i="7" s="1"/>
  <c r="DJ20" i="7"/>
  <c r="DK20" i="7" s="1"/>
  <c r="DL20" i="7" s="1"/>
  <c r="ET20" i="7"/>
  <c r="EU20" i="7" s="1"/>
  <c r="EV20" i="7" s="1"/>
  <c r="JJ20" i="7"/>
  <c r="JK20" i="7" s="1"/>
  <c r="JL20" i="7" s="1"/>
  <c r="GV20" i="7"/>
  <c r="GW20" i="7" s="1"/>
  <c r="GX20" i="7" s="1"/>
  <c r="FL20" i="7"/>
  <c r="FM20" i="7" s="1"/>
  <c r="FN20" i="7" s="1"/>
  <c r="DD20" i="7"/>
  <c r="DE20" i="7" s="1"/>
  <c r="DF20" i="7" s="1"/>
  <c r="KB20" i="7"/>
  <c r="KC20" i="7" s="1"/>
  <c r="KD20" i="7" s="1"/>
  <c r="HN20" i="7"/>
  <c r="HO20" i="7" s="1"/>
  <c r="HP20" i="7" s="1"/>
  <c r="HZ20" i="7"/>
  <c r="IA20" i="7" s="1"/>
  <c r="IB20" i="7" s="1"/>
  <c r="DP20" i="7"/>
  <c r="DQ20" i="7" s="1"/>
  <c r="CR20" i="7"/>
  <c r="CS20" i="7" s="1"/>
  <c r="CT20" i="7" s="1"/>
  <c r="BZ20" i="7"/>
  <c r="CA20" i="7" s="1"/>
  <c r="CB20" i="7" s="1"/>
  <c r="NN98" i="7"/>
  <c r="NO98" i="7" s="1"/>
  <c r="NP98" i="7" s="1"/>
  <c r="MD98" i="7"/>
  <c r="ME98" i="7" s="1"/>
  <c r="MF98" i="7" s="1"/>
  <c r="NH98" i="7"/>
  <c r="NI98" i="7" s="1"/>
  <c r="NJ98" i="7" s="1"/>
  <c r="MV98" i="7"/>
  <c r="MW98" i="7" s="1"/>
  <c r="MX98" i="7" s="1"/>
  <c r="LF98" i="7"/>
  <c r="LG98" i="7" s="1"/>
  <c r="LH98" i="7" s="1"/>
  <c r="KN98" i="7"/>
  <c r="KO98" i="7" s="1"/>
  <c r="KP98" i="7" s="1"/>
  <c r="KH98" i="7"/>
  <c r="KI98" i="7" s="1"/>
  <c r="KJ98" i="7" s="1"/>
  <c r="JP98" i="7"/>
  <c r="JQ98" i="7" s="1"/>
  <c r="JR98" i="7" s="1"/>
  <c r="IX98" i="7"/>
  <c r="IY98" i="7" s="1"/>
  <c r="IZ98" i="7" s="1"/>
  <c r="HN98" i="7"/>
  <c r="HO98" i="7" s="1"/>
  <c r="HP98" i="7" s="1"/>
  <c r="GJ98" i="7"/>
  <c r="GK98" i="7" s="1"/>
  <c r="GL98" i="7" s="1"/>
  <c r="HZ98" i="7"/>
  <c r="IA98" i="7" s="1"/>
  <c r="IB98" i="7" s="1"/>
  <c r="EN98" i="7"/>
  <c r="EO98" i="7" s="1"/>
  <c r="EP98" i="7" s="1"/>
  <c r="DP98" i="7"/>
  <c r="DQ98" i="7" s="1"/>
  <c r="DR98" i="7" s="1"/>
  <c r="FF98" i="7"/>
  <c r="FG98" i="7" s="1"/>
  <c r="FH98" i="7" s="1"/>
  <c r="KB98" i="7"/>
  <c r="KC98" i="7" s="1"/>
  <c r="KD98" i="7" s="1"/>
  <c r="IR98" i="7"/>
  <c r="IS98" i="7" s="1"/>
  <c r="IT98" i="7" s="1"/>
  <c r="HB98" i="7"/>
  <c r="HC98" i="7" s="1"/>
  <c r="HD98" i="7" s="1"/>
  <c r="GD98" i="7"/>
  <c r="GE98" i="7" s="1"/>
  <c r="GF98" i="7" s="1"/>
  <c r="HT98" i="7"/>
  <c r="HU98" i="7" s="1"/>
  <c r="HV98" i="7" s="1"/>
  <c r="EH98" i="7"/>
  <c r="EI98" i="7" s="1"/>
  <c r="EJ98" i="7" s="1"/>
  <c r="DJ98" i="7"/>
  <c r="DK98" i="7" s="1"/>
  <c r="DL98" i="7" s="1"/>
  <c r="ET98" i="7"/>
  <c r="EU98" i="7" s="1"/>
  <c r="EV98" i="7" s="1"/>
  <c r="CL98" i="7"/>
  <c r="CM98" i="7" s="1"/>
  <c r="CN98" i="7" s="1"/>
  <c r="CF98" i="7"/>
  <c r="CG98" i="7" s="1"/>
  <c r="CH98" i="7" s="1"/>
  <c r="LL98" i="7"/>
  <c r="LM98" i="7" s="1"/>
  <c r="LN98" i="7" s="1"/>
  <c r="LR98" i="7"/>
  <c r="LS98" i="7" s="1"/>
  <c r="LT98" i="7" s="1"/>
  <c r="LX98" i="7"/>
  <c r="LY98" i="7" s="1"/>
  <c r="LZ98" i="7" s="1"/>
  <c r="KZ98" i="7"/>
  <c r="LA98" i="7" s="1"/>
  <c r="LB98" i="7" s="1"/>
  <c r="JJ98" i="7"/>
  <c r="JK98" i="7" s="1"/>
  <c r="GV98" i="7"/>
  <c r="GW98" i="7" s="1"/>
  <c r="GX98" i="7" s="1"/>
  <c r="FL98" i="7"/>
  <c r="FM98" i="7" s="1"/>
  <c r="FN98" i="7" s="1"/>
  <c r="DD98" i="7"/>
  <c r="DE98" i="7" s="1"/>
  <c r="DF98" i="7" s="1"/>
  <c r="JD98" i="7"/>
  <c r="JE98" i="7" s="1"/>
  <c r="JF98" i="7" s="1"/>
  <c r="GP98" i="7"/>
  <c r="GQ98" i="7" s="1"/>
  <c r="GR98" i="7" s="1"/>
  <c r="EZ98" i="7"/>
  <c r="FA98" i="7" s="1"/>
  <c r="FB98" i="7" s="1"/>
  <c r="FR98" i="7"/>
  <c r="FS98" i="7" s="1"/>
  <c r="FT98" i="7" s="1"/>
  <c r="BZ98" i="7"/>
  <c r="CA98" i="7" s="1"/>
  <c r="CB98" i="7" s="1"/>
  <c r="MP98" i="7"/>
  <c r="MQ98" i="7" s="1"/>
  <c r="MR98" i="7" s="1"/>
  <c r="MJ98" i="7"/>
  <c r="MK98" i="7" s="1"/>
  <c r="ML98" i="7" s="1"/>
  <c r="KT98" i="7"/>
  <c r="KU98" i="7" s="1"/>
  <c r="KV98" i="7" s="1"/>
  <c r="CX98" i="7"/>
  <c r="CY98" i="7" s="1"/>
  <c r="CZ98" i="7" s="1"/>
  <c r="IL98" i="7"/>
  <c r="IM98" i="7" s="1"/>
  <c r="IN98" i="7" s="1"/>
  <c r="FX98" i="7"/>
  <c r="FY98" i="7" s="1"/>
  <c r="EB98" i="7"/>
  <c r="EC98" i="7" s="1"/>
  <c r="ED98" i="7" s="1"/>
  <c r="JV98" i="7"/>
  <c r="JW98" i="7" s="1"/>
  <c r="JX98" i="7" s="1"/>
  <c r="IF98" i="7"/>
  <c r="IG98" i="7" s="1"/>
  <c r="IH98" i="7" s="1"/>
  <c r="HH98" i="7"/>
  <c r="HI98" i="7" s="1"/>
  <c r="HJ98" i="7" s="1"/>
  <c r="DV98" i="7"/>
  <c r="DW98" i="7" s="1"/>
  <c r="DX98" i="7" s="1"/>
  <c r="CR98" i="7"/>
  <c r="CS98" i="7" s="1"/>
  <c r="CT98" i="7" s="1"/>
  <c r="NN111" i="7"/>
  <c r="NO111" i="7" s="1"/>
  <c r="NP111" i="7" s="1"/>
  <c r="MV111" i="7"/>
  <c r="MW111" i="7" s="1"/>
  <c r="MX111" i="7" s="1"/>
  <c r="LX111" i="7"/>
  <c r="LY111" i="7" s="1"/>
  <c r="LZ111" i="7" s="1"/>
  <c r="NB111" i="7"/>
  <c r="NC111" i="7" s="1"/>
  <c r="ND111" i="7" s="1"/>
  <c r="MD111" i="7"/>
  <c r="ME111" i="7" s="1"/>
  <c r="MF111" i="7" s="1"/>
  <c r="LF111" i="7"/>
  <c r="LG111" i="7" s="1"/>
  <c r="LH111" i="7" s="1"/>
  <c r="KN111" i="7"/>
  <c r="KO111" i="7" s="1"/>
  <c r="KP111" i="7" s="1"/>
  <c r="KH111" i="7"/>
  <c r="KI111" i="7" s="1"/>
  <c r="KJ111" i="7" s="1"/>
  <c r="JP111" i="7"/>
  <c r="JQ111" i="7" s="1"/>
  <c r="JR111" i="7" s="1"/>
  <c r="IR111" i="7"/>
  <c r="IS111" i="7" s="1"/>
  <c r="IT111" i="7" s="1"/>
  <c r="HN111" i="7"/>
  <c r="HO111" i="7" s="1"/>
  <c r="HP111" i="7" s="1"/>
  <c r="GJ111" i="7"/>
  <c r="GK111" i="7" s="1"/>
  <c r="GL111" i="7" s="1"/>
  <c r="HH111" i="7"/>
  <c r="HI111" i="7" s="1"/>
  <c r="HJ111" i="7" s="1"/>
  <c r="EH111" i="7"/>
  <c r="EI111" i="7" s="1"/>
  <c r="EJ111" i="7" s="1"/>
  <c r="DJ111" i="7"/>
  <c r="DK111" i="7" s="1"/>
  <c r="DL111" i="7" s="1"/>
  <c r="ET111" i="7"/>
  <c r="EU111" i="7" s="1"/>
  <c r="EV111" i="7" s="1"/>
  <c r="JJ111" i="7"/>
  <c r="JK111" i="7" s="1"/>
  <c r="JL111" i="7" s="1"/>
  <c r="HB111" i="7"/>
  <c r="HC111" i="7" s="1"/>
  <c r="HD111" i="7" s="1"/>
  <c r="FL111" i="7"/>
  <c r="FM111" i="7" s="1"/>
  <c r="FN111" i="7" s="1"/>
  <c r="DD111" i="7"/>
  <c r="DE111" i="7" s="1"/>
  <c r="DF111" i="7" s="1"/>
  <c r="CF111" i="7"/>
  <c r="CG111" i="7" s="1"/>
  <c r="CH111" i="7" s="1"/>
  <c r="IX111" i="7"/>
  <c r="IY111" i="7" s="1"/>
  <c r="IZ111" i="7" s="1"/>
  <c r="GP111" i="7"/>
  <c r="GQ111" i="7" s="1"/>
  <c r="GR111" i="7" s="1"/>
  <c r="EN111" i="7"/>
  <c r="EO111" i="7" s="1"/>
  <c r="EP111" i="7" s="1"/>
  <c r="FF111" i="7"/>
  <c r="FG111" i="7" s="1"/>
  <c r="FH111" i="7" s="1"/>
  <c r="BZ111" i="7"/>
  <c r="CA111" i="7" s="1"/>
  <c r="CB111" i="7" s="1"/>
  <c r="MJ111" i="7"/>
  <c r="MK111" i="7" s="1"/>
  <c r="ML111" i="7" s="1"/>
  <c r="MP111" i="7"/>
  <c r="MQ111" i="7" s="1"/>
  <c r="MR111" i="7" s="1"/>
  <c r="KT111" i="7"/>
  <c r="KU111" i="7" s="1"/>
  <c r="KV111" i="7" s="1"/>
  <c r="KB111" i="7"/>
  <c r="KC111" i="7" s="1"/>
  <c r="KD111" i="7" s="1"/>
  <c r="IF111" i="7"/>
  <c r="IG111" i="7" s="1"/>
  <c r="IH111" i="7" s="1"/>
  <c r="FX111" i="7"/>
  <c r="FY111" i="7" s="1"/>
  <c r="FZ111" i="7" s="1"/>
  <c r="DV111" i="7"/>
  <c r="DW111" i="7" s="1"/>
  <c r="DX111" i="7" s="1"/>
  <c r="CX111" i="7"/>
  <c r="CY111" i="7" s="1"/>
  <c r="CZ111" i="7" s="1"/>
  <c r="GD111" i="7"/>
  <c r="GE111" i="7" s="1"/>
  <c r="GF111" i="7" s="1"/>
  <c r="CR111" i="7"/>
  <c r="CS111" i="7" s="1"/>
  <c r="CT111" i="7" s="1"/>
  <c r="HZ111" i="7"/>
  <c r="IA111" i="7" s="1"/>
  <c r="IB111" i="7" s="1"/>
  <c r="DP111" i="7"/>
  <c r="DQ111" i="7" s="1"/>
  <c r="DR111" i="7" s="1"/>
  <c r="NH111" i="7"/>
  <c r="NI111" i="7" s="1"/>
  <c r="NJ111" i="7" s="1"/>
  <c r="LL111" i="7"/>
  <c r="LM111" i="7" s="1"/>
  <c r="LN111" i="7" s="1"/>
  <c r="LR111" i="7"/>
  <c r="LS111" i="7" s="1"/>
  <c r="LT111" i="7" s="1"/>
  <c r="KZ111" i="7"/>
  <c r="LA111" i="7" s="1"/>
  <c r="LB111" i="7" s="1"/>
  <c r="JD111" i="7"/>
  <c r="JE111" i="7" s="1"/>
  <c r="JF111" i="7" s="1"/>
  <c r="GV111" i="7"/>
  <c r="GW111" i="7" s="1"/>
  <c r="GX111" i="7" s="1"/>
  <c r="EZ111" i="7"/>
  <c r="FA111" i="7" s="1"/>
  <c r="FB111" i="7" s="1"/>
  <c r="FR111" i="7"/>
  <c r="FS111" i="7" s="1"/>
  <c r="FT111" i="7" s="1"/>
  <c r="IL111" i="7"/>
  <c r="IM111" i="7" s="1"/>
  <c r="IN111" i="7" s="1"/>
  <c r="EB111" i="7"/>
  <c r="EC111" i="7" s="1"/>
  <c r="JV111" i="7"/>
  <c r="JW111" i="7" s="1"/>
  <c r="JX111" i="7" s="1"/>
  <c r="HT111" i="7"/>
  <c r="HU111" i="7" s="1"/>
  <c r="HV111" i="7" s="1"/>
  <c r="CL111" i="7"/>
  <c r="CM111" i="7" s="1"/>
  <c r="CN111" i="7" s="1"/>
  <c r="NN107" i="7"/>
  <c r="NO107" i="7" s="1"/>
  <c r="NP107" i="7" s="1"/>
  <c r="NB107" i="7"/>
  <c r="NC107" i="7" s="1"/>
  <c r="ND107" i="7" s="1"/>
  <c r="MD107" i="7"/>
  <c r="ME107" i="7" s="1"/>
  <c r="NH107" i="7"/>
  <c r="NI107" i="7" s="1"/>
  <c r="NJ107" i="7" s="1"/>
  <c r="MV107" i="7"/>
  <c r="MW107" i="7" s="1"/>
  <c r="MX107" i="7" s="1"/>
  <c r="LF107" i="7"/>
  <c r="LG107" i="7" s="1"/>
  <c r="LH107" i="7" s="1"/>
  <c r="KN107" i="7"/>
  <c r="KO107" i="7" s="1"/>
  <c r="KH107" i="7"/>
  <c r="KI107" i="7" s="1"/>
  <c r="KJ107" i="7" s="1"/>
  <c r="JV107" i="7"/>
  <c r="JW107" i="7" s="1"/>
  <c r="JX107" i="7" s="1"/>
  <c r="IX107" i="7"/>
  <c r="IY107" i="7" s="1"/>
  <c r="IZ107" i="7" s="1"/>
  <c r="HZ107" i="7"/>
  <c r="IA107" i="7" s="1"/>
  <c r="IB107" i="7" s="1"/>
  <c r="GP107" i="7"/>
  <c r="GQ107" i="7" s="1"/>
  <c r="GR107" i="7" s="1"/>
  <c r="HT107" i="7"/>
  <c r="HU107" i="7" s="1"/>
  <c r="HV107" i="7" s="1"/>
  <c r="EN107" i="7"/>
  <c r="EO107" i="7" s="1"/>
  <c r="EP107" i="7" s="1"/>
  <c r="DP107" i="7"/>
  <c r="DQ107" i="7" s="1"/>
  <c r="DR107" i="7" s="1"/>
  <c r="FF107" i="7"/>
  <c r="FG107" i="7" s="1"/>
  <c r="FH107" i="7" s="1"/>
  <c r="JP107" i="7"/>
  <c r="JQ107" i="7" s="1"/>
  <c r="JR107" i="7" s="1"/>
  <c r="IR107" i="7"/>
  <c r="IS107" i="7" s="1"/>
  <c r="IT107" i="7" s="1"/>
  <c r="HN107" i="7"/>
  <c r="HO107" i="7" s="1"/>
  <c r="HP107" i="7" s="1"/>
  <c r="GJ107" i="7"/>
  <c r="GK107" i="7" s="1"/>
  <c r="GL107" i="7" s="1"/>
  <c r="HH107" i="7"/>
  <c r="HI107" i="7" s="1"/>
  <c r="HJ107" i="7" s="1"/>
  <c r="EH107" i="7"/>
  <c r="EI107" i="7" s="1"/>
  <c r="EJ107" i="7" s="1"/>
  <c r="DJ107" i="7"/>
  <c r="DK107" i="7" s="1"/>
  <c r="DL107" i="7" s="1"/>
  <c r="ET107" i="7"/>
  <c r="EU107" i="7" s="1"/>
  <c r="EV107" i="7" s="1"/>
  <c r="CL107" i="7"/>
  <c r="CM107" i="7" s="1"/>
  <c r="CN107" i="7" s="1"/>
  <c r="CF107" i="7"/>
  <c r="CG107" i="7" s="1"/>
  <c r="CH107" i="7" s="1"/>
  <c r="LL107" i="7"/>
  <c r="LM107" i="7" s="1"/>
  <c r="LN107" i="7" s="1"/>
  <c r="MP107" i="7"/>
  <c r="MQ107" i="7" s="1"/>
  <c r="MR107" i="7" s="1"/>
  <c r="LR107" i="7"/>
  <c r="LS107" i="7" s="1"/>
  <c r="LT107" i="7" s="1"/>
  <c r="MJ107" i="7"/>
  <c r="MK107" i="7" s="1"/>
  <c r="ML107" i="7" s="1"/>
  <c r="LX107" i="7"/>
  <c r="LY107" i="7" s="1"/>
  <c r="LZ107" i="7" s="1"/>
  <c r="KT107" i="7"/>
  <c r="KU107" i="7" s="1"/>
  <c r="KV107" i="7" s="1"/>
  <c r="KZ107" i="7"/>
  <c r="LA107" i="7" s="1"/>
  <c r="LB107" i="7" s="1"/>
  <c r="CX107" i="7"/>
  <c r="CY107" i="7" s="1"/>
  <c r="CZ107" i="7" s="1"/>
  <c r="JJ107" i="7"/>
  <c r="JK107" i="7" s="1"/>
  <c r="IL107" i="7"/>
  <c r="IM107" i="7" s="1"/>
  <c r="IN107" i="7" s="1"/>
  <c r="HB107" i="7"/>
  <c r="HC107" i="7" s="1"/>
  <c r="HD107" i="7" s="1"/>
  <c r="GD107" i="7"/>
  <c r="GE107" i="7" s="1"/>
  <c r="GF107" i="7" s="1"/>
  <c r="FL107" i="7"/>
  <c r="FM107" i="7" s="1"/>
  <c r="FN107" i="7" s="1"/>
  <c r="EB107" i="7"/>
  <c r="EC107" i="7" s="1"/>
  <c r="ED107" i="7" s="1"/>
  <c r="DD107" i="7"/>
  <c r="DE107" i="7" s="1"/>
  <c r="DF107" i="7" s="1"/>
  <c r="KB107" i="7"/>
  <c r="KC107" i="7" s="1"/>
  <c r="KD107" i="7" s="1"/>
  <c r="JD107" i="7"/>
  <c r="JE107" i="7" s="1"/>
  <c r="JF107" i="7" s="1"/>
  <c r="IF107" i="7"/>
  <c r="IG107" i="7" s="1"/>
  <c r="IH107" i="7" s="1"/>
  <c r="GV107" i="7"/>
  <c r="GW107" i="7" s="1"/>
  <c r="GX107" i="7" s="1"/>
  <c r="FX107" i="7"/>
  <c r="FY107" i="7" s="1"/>
  <c r="FZ107" i="7" s="1"/>
  <c r="EZ107" i="7"/>
  <c r="FA107" i="7" s="1"/>
  <c r="FB107" i="7" s="1"/>
  <c r="DV107" i="7"/>
  <c r="DW107" i="7" s="1"/>
  <c r="DX107" i="7" s="1"/>
  <c r="FR107" i="7"/>
  <c r="FS107" i="7" s="1"/>
  <c r="FT107" i="7" s="1"/>
  <c r="CR107" i="7"/>
  <c r="CS107" i="7" s="1"/>
  <c r="CT107" i="7" s="1"/>
  <c r="BZ107" i="7"/>
  <c r="CA107" i="7" s="1"/>
  <c r="NN254" i="7"/>
  <c r="NO254" i="7" s="1"/>
  <c r="NP254" i="7" s="1"/>
  <c r="NB254" i="7"/>
  <c r="NC254" i="7" s="1"/>
  <c r="MD254" i="7"/>
  <c r="ME254" i="7" s="1"/>
  <c r="MF254" i="7" s="1"/>
  <c r="NH254" i="7"/>
  <c r="NI254" i="7" s="1"/>
  <c r="MV254" i="7"/>
  <c r="MW254" i="7" s="1"/>
  <c r="MX254" i="7" s="1"/>
  <c r="LF254" i="7"/>
  <c r="LG254" i="7" s="1"/>
  <c r="KN254" i="7"/>
  <c r="KO254" i="7" s="1"/>
  <c r="KP254" i="7" s="1"/>
  <c r="KH254" i="7"/>
  <c r="KI254" i="7" s="1"/>
  <c r="KB254" i="7"/>
  <c r="KC254" i="7" s="1"/>
  <c r="KD254" i="7" s="1"/>
  <c r="IX254" i="7"/>
  <c r="IY254" i="7" s="1"/>
  <c r="HT254" i="7"/>
  <c r="HU254" i="7" s="1"/>
  <c r="HV254" i="7" s="1"/>
  <c r="GP254" i="7"/>
  <c r="GQ254" i="7" s="1"/>
  <c r="HH254" i="7"/>
  <c r="HI254" i="7" s="1"/>
  <c r="HJ254" i="7" s="1"/>
  <c r="EZ254" i="7"/>
  <c r="FA254" i="7" s="1"/>
  <c r="DV254" i="7"/>
  <c r="DW254" i="7" s="1"/>
  <c r="DX254" i="7" s="1"/>
  <c r="FF254" i="7"/>
  <c r="FG254" i="7" s="1"/>
  <c r="JV254" i="7"/>
  <c r="JW254" i="7" s="1"/>
  <c r="JX254" i="7" s="1"/>
  <c r="IR254" i="7"/>
  <c r="IS254" i="7" s="1"/>
  <c r="HN254" i="7"/>
  <c r="HO254" i="7" s="1"/>
  <c r="HP254" i="7" s="1"/>
  <c r="GJ254" i="7"/>
  <c r="GK254" i="7" s="1"/>
  <c r="FR254" i="7"/>
  <c r="FS254" i="7" s="1"/>
  <c r="FT254" i="7" s="1"/>
  <c r="EN254" i="7"/>
  <c r="EO254" i="7" s="1"/>
  <c r="DP254" i="7"/>
  <c r="DQ254" i="7" s="1"/>
  <c r="DR254" i="7" s="1"/>
  <c r="ET254" i="7"/>
  <c r="EU254" i="7" s="1"/>
  <c r="CL254" i="7"/>
  <c r="CM254" i="7" s="1"/>
  <c r="CN254" i="7" s="1"/>
  <c r="CF254" i="7"/>
  <c r="CG254" i="7" s="1"/>
  <c r="LL254" i="7"/>
  <c r="LM254" i="7" s="1"/>
  <c r="LN254" i="7" s="1"/>
  <c r="MP254" i="7"/>
  <c r="MQ254" i="7" s="1"/>
  <c r="LR254" i="7"/>
  <c r="LS254" i="7" s="1"/>
  <c r="LT254" i="7" s="1"/>
  <c r="MJ254" i="7"/>
  <c r="MK254" i="7" s="1"/>
  <c r="LX254" i="7"/>
  <c r="LY254" i="7" s="1"/>
  <c r="LZ254" i="7" s="1"/>
  <c r="KT254" i="7"/>
  <c r="KU254" i="7" s="1"/>
  <c r="KZ254" i="7"/>
  <c r="LA254" i="7" s="1"/>
  <c r="LB254" i="7" s="1"/>
  <c r="CX254" i="7"/>
  <c r="CY254" i="7" s="1"/>
  <c r="JJ254" i="7"/>
  <c r="JK254" i="7" s="1"/>
  <c r="JL254" i="7" s="1"/>
  <c r="IL254" i="7"/>
  <c r="IM254" i="7" s="1"/>
  <c r="HB254" i="7"/>
  <c r="HC254" i="7" s="1"/>
  <c r="HD254" i="7" s="1"/>
  <c r="GD254" i="7"/>
  <c r="GE254" i="7" s="1"/>
  <c r="HZ254" i="7"/>
  <c r="IA254" i="7" s="1"/>
  <c r="IB254" i="7" s="1"/>
  <c r="EH254" i="7"/>
  <c r="EI254" i="7" s="1"/>
  <c r="DJ254" i="7"/>
  <c r="DK254" i="7" s="1"/>
  <c r="DL254" i="7" s="1"/>
  <c r="JP254" i="7"/>
  <c r="JQ254" i="7" s="1"/>
  <c r="JD254" i="7"/>
  <c r="JE254" i="7" s="1"/>
  <c r="JF254" i="7" s="1"/>
  <c r="IF254" i="7"/>
  <c r="IG254" i="7" s="1"/>
  <c r="GV254" i="7"/>
  <c r="GW254" i="7" s="1"/>
  <c r="GX254" i="7" s="1"/>
  <c r="FX254" i="7"/>
  <c r="FY254" i="7" s="1"/>
  <c r="FL254" i="7"/>
  <c r="FM254" i="7" s="1"/>
  <c r="FN254" i="7" s="1"/>
  <c r="EB254" i="7"/>
  <c r="EC254" i="7" s="1"/>
  <c r="DD254" i="7"/>
  <c r="DE254" i="7" s="1"/>
  <c r="DF254" i="7" s="1"/>
  <c r="CR254" i="7"/>
  <c r="CS254" i="7" s="1"/>
  <c r="BZ254" i="7"/>
  <c r="CA254" i="7" s="1"/>
  <c r="CB254" i="7" s="1"/>
  <c r="LL62" i="7"/>
  <c r="LM62" i="7" s="1"/>
  <c r="LN62" i="7" s="1"/>
  <c r="MP62" i="7"/>
  <c r="MQ62" i="7" s="1"/>
  <c r="MR62" i="7" s="1"/>
  <c r="LR62" i="7"/>
  <c r="LS62" i="7" s="1"/>
  <c r="LT62" i="7" s="1"/>
  <c r="MV62" i="7"/>
  <c r="MW62" i="7" s="1"/>
  <c r="MX62" i="7" s="1"/>
  <c r="LX62" i="7"/>
  <c r="LY62" i="7" s="1"/>
  <c r="LZ62" i="7" s="1"/>
  <c r="KH62" i="7"/>
  <c r="KI62" i="7" s="1"/>
  <c r="KJ62" i="7" s="1"/>
  <c r="KT62" i="7"/>
  <c r="KU62" i="7" s="1"/>
  <c r="KV62" i="7" s="1"/>
  <c r="JV62" i="7"/>
  <c r="JW62" i="7" s="1"/>
  <c r="JX62" i="7" s="1"/>
  <c r="JD62" i="7"/>
  <c r="JE62" i="7" s="1"/>
  <c r="JF62" i="7" s="1"/>
  <c r="IF62" i="7"/>
  <c r="IG62" i="7" s="1"/>
  <c r="IH62" i="7" s="1"/>
  <c r="GP62" i="7"/>
  <c r="GQ62" i="7" s="1"/>
  <c r="GR62" i="7" s="1"/>
  <c r="HH62" i="7"/>
  <c r="HI62" i="7" s="1"/>
  <c r="HJ62" i="7" s="1"/>
  <c r="EZ62" i="7"/>
  <c r="FA62" i="7" s="1"/>
  <c r="FB62" i="7" s="1"/>
  <c r="DV62" i="7"/>
  <c r="DW62" i="7" s="1"/>
  <c r="DX62" i="7" s="1"/>
  <c r="FR62" i="7"/>
  <c r="FS62" i="7" s="1"/>
  <c r="FT62" i="7" s="1"/>
  <c r="KB62" i="7"/>
  <c r="KC62" i="7" s="1"/>
  <c r="KD62" i="7" s="1"/>
  <c r="HN62" i="7"/>
  <c r="HO62" i="7" s="1"/>
  <c r="HP62" i="7" s="1"/>
  <c r="HZ62" i="7"/>
  <c r="IA62" i="7" s="1"/>
  <c r="IB62" i="7" s="1"/>
  <c r="DP62" i="7"/>
  <c r="DQ62" i="7" s="1"/>
  <c r="DR62" i="7" s="1"/>
  <c r="CX62" i="7"/>
  <c r="CY62" i="7" s="1"/>
  <c r="CZ62" i="7" s="1"/>
  <c r="IL62" i="7"/>
  <c r="IM62" i="7" s="1"/>
  <c r="IN62" i="7" s="1"/>
  <c r="FX62" i="7"/>
  <c r="FY62" i="7" s="1"/>
  <c r="FZ62" i="7" s="1"/>
  <c r="EB62" i="7"/>
  <c r="EC62" i="7" s="1"/>
  <c r="ED62" i="7" s="1"/>
  <c r="CR62" i="7"/>
  <c r="CS62" i="7" s="1"/>
  <c r="CT62" i="7" s="1"/>
  <c r="CF62" i="7"/>
  <c r="CG62" i="7" s="1"/>
  <c r="CH62" i="7" s="1"/>
  <c r="NN62" i="7"/>
  <c r="NO62" i="7" s="1"/>
  <c r="NP62" i="7" s="1"/>
  <c r="NB62" i="7"/>
  <c r="NC62" i="7" s="1"/>
  <c r="ND62" i="7" s="1"/>
  <c r="MD62" i="7"/>
  <c r="ME62" i="7" s="1"/>
  <c r="MF62" i="7" s="1"/>
  <c r="NH62" i="7"/>
  <c r="NI62" i="7" s="1"/>
  <c r="NJ62" i="7" s="1"/>
  <c r="MJ62" i="7"/>
  <c r="MK62" i="7" s="1"/>
  <c r="ML62" i="7" s="1"/>
  <c r="KZ62" i="7"/>
  <c r="LA62" i="7" s="1"/>
  <c r="LB62" i="7" s="1"/>
  <c r="LF62" i="7"/>
  <c r="LG62" i="7" s="1"/>
  <c r="LH62" i="7" s="1"/>
  <c r="KN62" i="7"/>
  <c r="KO62" i="7" s="1"/>
  <c r="KP62" i="7" s="1"/>
  <c r="JP62" i="7"/>
  <c r="JQ62" i="7" s="1"/>
  <c r="JR62" i="7" s="1"/>
  <c r="IR62" i="7"/>
  <c r="IS62" i="7" s="1"/>
  <c r="IT62" i="7" s="1"/>
  <c r="HB62" i="7"/>
  <c r="HC62" i="7" s="1"/>
  <c r="HD62" i="7" s="1"/>
  <c r="GD62" i="7"/>
  <c r="GE62" i="7" s="1"/>
  <c r="GF62" i="7" s="1"/>
  <c r="HT62" i="7"/>
  <c r="HU62" i="7" s="1"/>
  <c r="HV62" i="7" s="1"/>
  <c r="EH62" i="7"/>
  <c r="EI62" i="7" s="1"/>
  <c r="EJ62" i="7" s="1"/>
  <c r="DJ62" i="7"/>
  <c r="DK62" i="7" s="1"/>
  <c r="DL62" i="7" s="1"/>
  <c r="ET62" i="7"/>
  <c r="EU62" i="7" s="1"/>
  <c r="EV62" i="7" s="1"/>
  <c r="IX62" i="7"/>
  <c r="IY62" i="7" s="1"/>
  <c r="IZ62" i="7" s="1"/>
  <c r="GJ62" i="7"/>
  <c r="GK62" i="7" s="1"/>
  <c r="GL62" i="7" s="1"/>
  <c r="EN62" i="7"/>
  <c r="EO62" i="7" s="1"/>
  <c r="EP62" i="7" s="1"/>
  <c r="FF62" i="7"/>
  <c r="FG62" i="7" s="1"/>
  <c r="FH62" i="7" s="1"/>
  <c r="JJ62" i="7"/>
  <c r="JK62" i="7" s="1"/>
  <c r="JL62" i="7" s="1"/>
  <c r="GV62" i="7"/>
  <c r="GW62" i="7" s="1"/>
  <c r="GX62" i="7" s="1"/>
  <c r="FL62" i="7"/>
  <c r="FM62" i="7" s="1"/>
  <c r="FN62" i="7" s="1"/>
  <c r="DD62" i="7"/>
  <c r="DE62" i="7" s="1"/>
  <c r="DF62" i="7" s="1"/>
  <c r="CL62" i="7"/>
  <c r="CM62" i="7" s="1"/>
  <c r="CN62" i="7" s="1"/>
  <c r="BZ62" i="7"/>
  <c r="CA62" i="7" s="1"/>
  <c r="CB62" i="7" s="1"/>
  <c r="LL51" i="7"/>
  <c r="LM51" i="7" s="1"/>
  <c r="LN51" i="7" s="1"/>
  <c r="MP51" i="7"/>
  <c r="MQ51" i="7" s="1"/>
  <c r="MR51" i="7" s="1"/>
  <c r="LR51" i="7"/>
  <c r="LS51" i="7" s="1"/>
  <c r="LT51" i="7" s="1"/>
  <c r="MV51" i="7"/>
  <c r="MW51" i="7" s="1"/>
  <c r="MX51" i="7" s="1"/>
  <c r="LX51" i="7"/>
  <c r="LY51" i="7" s="1"/>
  <c r="LZ51" i="7" s="1"/>
  <c r="KT51" i="7"/>
  <c r="KU51" i="7" s="1"/>
  <c r="KV51" i="7" s="1"/>
  <c r="KZ51" i="7"/>
  <c r="LA51" i="7" s="1"/>
  <c r="LB51" i="7" s="1"/>
  <c r="CX51" i="7"/>
  <c r="CY51" i="7" s="1"/>
  <c r="CZ51" i="7" s="1"/>
  <c r="JJ51" i="7"/>
  <c r="JK51" i="7" s="1"/>
  <c r="JL51" i="7" s="1"/>
  <c r="IL51" i="7"/>
  <c r="IM51" i="7" s="1"/>
  <c r="IN51" i="7" s="1"/>
  <c r="HB51" i="7"/>
  <c r="HC51" i="7" s="1"/>
  <c r="HD51" i="7" s="1"/>
  <c r="GD51" i="7"/>
  <c r="GE51" i="7" s="1"/>
  <c r="GF51" i="7" s="1"/>
  <c r="FL51" i="7"/>
  <c r="FM51" i="7" s="1"/>
  <c r="FN51" i="7" s="1"/>
  <c r="EB51" i="7"/>
  <c r="EC51" i="7" s="1"/>
  <c r="ED51" i="7" s="1"/>
  <c r="DD51" i="7"/>
  <c r="DE51" i="7" s="1"/>
  <c r="DF51" i="7" s="1"/>
  <c r="KB51" i="7"/>
  <c r="KC51" i="7" s="1"/>
  <c r="KD51" i="7" s="1"/>
  <c r="JD51" i="7"/>
  <c r="JE51" i="7" s="1"/>
  <c r="JF51" i="7" s="1"/>
  <c r="IF51" i="7"/>
  <c r="IG51" i="7" s="1"/>
  <c r="IH51" i="7" s="1"/>
  <c r="GV51" i="7"/>
  <c r="GW51" i="7" s="1"/>
  <c r="GX51" i="7" s="1"/>
  <c r="HT51" i="7"/>
  <c r="HU51" i="7" s="1"/>
  <c r="HV51" i="7" s="1"/>
  <c r="EZ51" i="7"/>
  <c r="FA51" i="7" s="1"/>
  <c r="FB51" i="7" s="1"/>
  <c r="DV51" i="7"/>
  <c r="DW51" i="7" s="1"/>
  <c r="DX51" i="7" s="1"/>
  <c r="FR51" i="7"/>
  <c r="FS51" i="7" s="1"/>
  <c r="FT51" i="7" s="1"/>
  <c r="CR51" i="7"/>
  <c r="CS51" i="7" s="1"/>
  <c r="CT51" i="7" s="1"/>
  <c r="BZ51" i="7"/>
  <c r="CA51" i="7" s="1"/>
  <c r="CB51" i="7" s="1"/>
  <c r="NN51" i="7"/>
  <c r="NO51" i="7" s="1"/>
  <c r="NP51" i="7" s="1"/>
  <c r="NB51" i="7"/>
  <c r="NC51" i="7" s="1"/>
  <c r="ND51" i="7" s="1"/>
  <c r="MD51" i="7"/>
  <c r="ME51" i="7" s="1"/>
  <c r="MF51" i="7" s="1"/>
  <c r="NH51" i="7"/>
  <c r="NI51" i="7" s="1"/>
  <c r="NJ51" i="7" s="1"/>
  <c r="MJ51" i="7"/>
  <c r="MK51" i="7" s="1"/>
  <c r="ML51" i="7" s="1"/>
  <c r="LF51" i="7"/>
  <c r="LG51" i="7" s="1"/>
  <c r="LH51" i="7" s="1"/>
  <c r="KN51" i="7"/>
  <c r="KO51" i="7" s="1"/>
  <c r="KP51" i="7" s="1"/>
  <c r="KH51" i="7"/>
  <c r="KI51" i="7" s="1"/>
  <c r="KJ51" i="7" s="1"/>
  <c r="JV51" i="7"/>
  <c r="JW51" i="7" s="1"/>
  <c r="JX51" i="7" s="1"/>
  <c r="IX51" i="7"/>
  <c r="IY51" i="7" s="1"/>
  <c r="IZ51" i="7" s="1"/>
  <c r="HZ51" i="7"/>
  <c r="IA51" i="7" s="1"/>
  <c r="IB51" i="7" s="1"/>
  <c r="GP51" i="7"/>
  <c r="GQ51" i="7" s="1"/>
  <c r="GR51" i="7" s="1"/>
  <c r="FX51" i="7"/>
  <c r="FY51" i="7" s="1"/>
  <c r="FZ51" i="7" s="1"/>
  <c r="EN51" i="7"/>
  <c r="EO51" i="7" s="1"/>
  <c r="EP51" i="7" s="1"/>
  <c r="DP51" i="7"/>
  <c r="DQ51" i="7" s="1"/>
  <c r="DR51" i="7" s="1"/>
  <c r="FF51" i="7"/>
  <c r="FG51" i="7" s="1"/>
  <c r="FH51" i="7" s="1"/>
  <c r="JP51" i="7"/>
  <c r="JQ51" i="7" s="1"/>
  <c r="JR51" i="7" s="1"/>
  <c r="IR51" i="7"/>
  <c r="IS51" i="7" s="1"/>
  <c r="IT51" i="7" s="1"/>
  <c r="HN51" i="7"/>
  <c r="HO51" i="7" s="1"/>
  <c r="HP51" i="7" s="1"/>
  <c r="GJ51" i="7"/>
  <c r="GK51" i="7" s="1"/>
  <c r="GL51" i="7" s="1"/>
  <c r="HH51" i="7"/>
  <c r="HI51" i="7" s="1"/>
  <c r="HJ51" i="7" s="1"/>
  <c r="EH51" i="7"/>
  <c r="EI51" i="7" s="1"/>
  <c r="EJ51" i="7" s="1"/>
  <c r="DJ51" i="7"/>
  <c r="DK51" i="7" s="1"/>
  <c r="DL51" i="7" s="1"/>
  <c r="ET51" i="7"/>
  <c r="EU51" i="7" s="1"/>
  <c r="EV51" i="7" s="1"/>
  <c r="CL51" i="7"/>
  <c r="CM51" i="7" s="1"/>
  <c r="CN51" i="7" s="1"/>
  <c r="CF51" i="7"/>
  <c r="CG51" i="7" s="1"/>
  <c r="CH51" i="7" s="1"/>
  <c r="CX317" i="7"/>
  <c r="CY317" i="7" s="1"/>
  <c r="CZ317" i="7" s="1"/>
  <c r="FF317" i="7"/>
  <c r="FG317" i="7" s="1"/>
  <c r="FH317" i="7" s="1"/>
  <c r="KT317" i="7"/>
  <c r="KU317" i="7" s="1"/>
  <c r="KV317" i="7" s="1"/>
  <c r="DP317" i="7"/>
  <c r="DQ317" i="7" s="1"/>
  <c r="DR317" i="7" s="1"/>
  <c r="FX317" i="7"/>
  <c r="FY317" i="7" s="1"/>
  <c r="FZ317" i="7" s="1"/>
  <c r="HT361" i="7"/>
  <c r="HU361" i="7" s="1"/>
  <c r="HV361" i="7" s="1"/>
  <c r="NB274" i="7"/>
  <c r="NC274" i="7" s="1"/>
  <c r="ND274" i="7" s="1"/>
  <c r="KN274" i="7"/>
  <c r="KO274" i="7" s="1"/>
  <c r="KP274" i="7" s="1"/>
  <c r="GJ274" i="7"/>
  <c r="GK274" i="7" s="1"/>
  <c r="GL274" i="7" s="1"/>
  <c r="ET274" i="7"/>
  <c r="EU274" i="7" s="1"/>
  <c r="EV274" i="7" s="1"/>
  <c r="DJ274" i="7"/>
  <c r="DK274" i="7" s="1"/>
  <c r="DL274" i="7" s="1"/>
  <c r="EZ274" i="7"/>
  <c r="FA274" i="7" s="1"/>
  <c r="FB274" i="7" s="1"/>
  <c r="MJ274" i="7"/>
  <c r="MK274" i="7" s="1"/>
  <c r="ML274" i="7" s="1"/>
  <c r="KH274" i="7"/>
  <c r="KI274" i="7" s="1"/>
  <c r="KJ274" i="7" s="1"/>
  <c r="IF274" i="7"/>
  <c r="IG274" i="7" s="1"/>
  <c r="IH274" i="7" s="1"/>
  <c r="EB274" i="7"/>
  <c r="EC274" i="7" s="1"/>
  <c r="ED274" i="7" s="1"/>
  <c r="GD274" i="7"/>
  <c r="GE274" i="7" s="1"/>
  <c r="GF274" i="7" s="1"/>
  <c r="HT274" i="7"/>
  <c r="HU274" i="7" s="1"/>
  <c r="HV274" i="7" s="1"/>
  <c r="NN100" i="7"/>
  <c r="NO100" i="7" s="1"/>
  <c r="NP100" i="7" s="1"/>
  <c r="NB100" i="7"/>
  <c r="NC100" i="7" s="1"/>
  <c r="ND100" i="7" s="1"/>
  <c r="MD100" i="7"/>
  <c r="ME100" i="7" s="1"/>
  <c r="MF100" i="7" s="1"/>
  <c r="NH100" i="7"/>
  <c r="NI100" i="7" s="1"/>
  <c r="NJ100" i="7" s="1"/>
  <c r="MJ100" i="7"/>
  <c r="MK100" i="7" s="1"/>
  <c r="ML100" i="7" s="1"/>
  <c r="LF100" i="7"/>
  <c r="LG100" i="7" s="1"/>
  <c r="LH100" i="7" s="1"/>
  <c r="KN100" i="7"/>
  <c r="KO100" i="7" s="1"/>
  <c r="KP100" i="7" s="1"/>
  <c r="KH100" i="7"/>
  <c r="KI100" i="7" s="1"/>
  <c r="KJ100" i="7" s="1"/>
  <c r="JP100" i="7"/>
  <c r="JQ100" i="7" s="1"/>
  <c r="JR100" i="7" s="1"/>
  <c r="IX100" i="7"/>
  <c r="IY100" i="7" s="1"/>
  <c r="IZ100" i="7" s="1"/>
  <c r="HN100" i="7"/>
  <c r="HO100" i="7" s="1"/>
  <c r="HP100" i="7" s="1"/>
  <c r="GJ100" i="7"/>
  <c r="GK100" i="7" s="1"/>
  <c r="GL100" i="7" s="1"/>
  <c r="HZ100" i="7"/>
  <c r="IA100" i="7" s="1"/>
  <c r="IB100" i="7" s="1"/>
  <c r="EN100" i="7"/>
  <c r="EO100" i="7" s="1"/>
  <c r="EP100" i="7" s="1"/>
  <c r="DP100" i="7"/>
  <c r="DQ100" i="7" s="1"/>
  <c r="DR100" i="7" s="1"/>
  <c r="FF100" i="7"/>
  <c r="FG100" i="7" s="1"/>
  <c r="FH100" i="7" s="1"/>
  <c r="KB100" i="7"/>
  <c r="KC100" i="7" s="1"/>
  <c r="KD100" i="7" s="1"/>
  <c r="IR100" i="7"/>
  <c r="IS100" i="7" s="1"/>
  <c r="IT100" i="7" s="1"/>
  <c r="HB100" i="7"/>
  <c r="HC100" i="7" s="1"/>
  <c r="HD100" i="7" s="1"/>
  <c r="GD100" i="7"/>
  <c r="GE100" i="7" s="1"/>
  <c r="GF100" i="7" s="1"/>
  <c r="HT100" i="7"/>
  <c r="HU100" i="7" s="1"/>
  <c r="HV100" i="7" s="1"/>
  <c r="EH100" i="7"/>
  <c r="EI100" i="7" s="1"/>
  <c r="EJ100" i="7" s="1"/>
  <c r="DJ100" i="7"/>
  <c r="DK100" i="7" s="1"/>
  <c r="DL100" i="7" s="1"/>
  <c r="ET100" i="7"/>
  <c r="EU100" i="7" s="1"/>
  <c r="EV100" i="7" s="1"/>
  <c r="CF100" i="7"/>
  <c r="CG100" i="7" s="1"/>
  <c r="CH100" i="7" s="1"/>
  <c r="BZ100" i="7"/>
  <c r="CA100" i="7" s="1"/>
  <c r="CB100" i="7" s="1"/>
  <c r="LL100" i="7"/>
  <c r="LM100" i="7" s="1"/>
  <c r="LN100" i="7" s="1"/>
  <c r="MP100" i="7"/>
  <c r="MQ100" i="7" s="1"/>
  <c r="MR100" i="7" s="1"/>
  <c r="LR100" i="7"/>
  <c r="LS100" i="7" s="1"/>
  <c r="LT100" i="7" s="1"/>
  <c r="MV100" i="7"/>
  <c r="MW100" i="7" s="1"/>
  <c r="MX100" i="7" s="1"/>
  <c r="LX100" i="7"/>
  <c r="LY100" i="7" s="1"/>
  <c r="LZ100" i="7" s="1"/>
  <c r="KT100" i="7"/>
  <c r="KU100" i="7" s="1"/>
  <c r="KV100" i="7" s="1"/>
  <c r="KZ100" i="7"/>
  <c r="LA100" i="7" s="1"/>
  <c r="LB100" i="7" s="1"/>
  <c r="CX100" i="7"/>
  <c r="CY100" i="7" s="1"/>
  <c r="CZ100" i="7" s="1"/>
  <c r="JJ100" i="7"/>
  <c r="JK100" i="7" s="1"/>
  <c r="JL100" i="7" s="1"/>
  <c r="IL100" i="7"/>
  <c r="IM100" i="7" s="1"/>
  <c r="IN100" i="7" s="1"/>
  <c r="GV100" i="7"/>
  <c r="GW100" i="7" s="1"/>
  <c r="GX100" i="7" s="1"/>
  <c r="FX100" i="7"/>
  <c r="FY100" i="7" s="1"/>
  <c r="FZ100" i="7" s="1"/>
  <c r="FL100" i="7"/>
  <c r="FM100" i="7" s="1"/>
  <c r="FN100" i="7" s="1"/>
  <c r="EB100" i="7"/>
  <c r="EC100" i="7" s="1"/>
  <c r="ED100" i="7" s="1"/>
  <c r="DD100" i="7"/>
  <c r="DE100" i="7" s="1"/>
  <c r="DF100" i="7" s="1"/>
  <c r="JV100" i="7"/>
  <c r="JW100" i="7" s="1"/>
  <c r="JX100" i="7" s="1"/>
  <c r="JD100" i="7"/>
  <c r="JE100" i="7" s="1"/>
  <c r="JF100" i="7" s="1"/>
  <c r="IF100" i="7"/>
  <c r="IG100" i="7" s="1"/>
  <c r="IH100" i="7" s="1"/>
  <c r="GP100" i="7"/>
  <c r="GQ100" i="7" s="1"/>
  <c r="GR100" i="7" s="1"/>
  <c r="HH100" i="7"/>
  <c r="HI100" i="7" s="1"/>
  <c r="HJ100" i="7" s="1"/>
  <c r="EZ100" i="7"/>
  <c r="FA100" i="7" s="1"/>
  <c r="FB100" i="7" s="1"/>
  <c r="DV100" i="7"/>
  <c r="DW100" i="7" s="1"/>
  <c r="DX100" i="7" s="1"/>
  <c r="FR100" i="7"/>
  <c r="FS100" i="7" s="1"/>
  <c r="FT100" i="7" s="1"/>
  <c r="CR100" i="7"/>
  <c r="CS100" i="7" s="1"/>
  <c r="CT100" i="7" s="1"/>
  <c r="CL100" i="7"/>
  <c r="CM100" i="7" s="1"/>
  <c r="CN100" i="7" s="1"/>
  <c r="NB227" i="7"/>
  <c r="NC227" i="7" s="1"/>
  <c r="ND227" i="7" s="1"/>
  <c r="KH227" i="7"/>
  <c r="KI227" i="7" s="1"/>
  <c r="KJ227" i="7" s="1"/>
  <c r="GP227" i="7"/>
  <c r="GQ227" i="7" s="1"/>
  <c r="GR227" i="7" s="1"/>
  <c r="ET227" i="7"/>
  <c r="EU227" i="7" s="1"/>
  <c r="EV227" i="7" s="1"/>
  <c r="DJ227" i="7"/>
  <c r="DK227" i="7" s="1"/>
  <c r="DL227" i="7" s="1"/>
  <c r="EZ227" i="7"/>
  <c r="FA227" i="7" s="1"/>
  <c r="FB227" i="7" s="1"/>
  <c r="MJ227" i="7"/>
  <c r="MK227" i="7" s="1"/>
  <c r="ML227" i="7" s="1"/>
  <c r="KT227" i="7"/>
  <c r="KU227" i="7" s="1"/>
  <c r="KV227" i="7" s="1"/>
  <c r="IF227" i="7"/>
  <c r="IG227" i="7" s="1"/>
  <c r="IH227" i="7" s="1"/>
  <c r="EB227" i="7"/>
  <c r="EC227" i="7" s="1"/>
  <c r="ED227" i="7" s="1"/>
  <c r="GJ227" i="7"/>
  <c r="GK227" i="7" s="1"/>
  <c r="GL227" i="7" s="1"/>
  <c r="HT227" i="7"/>
  <c r="HU227" i="7" s="1"/>
  <c r="HV227" i="7" s="1"/>
  <c r="ET196" i="7"/>
  <c r="EU196" i="7" s="1"/>
  <c r="EV196" i="7" s="1"/>
  <c r="NB97" i="7"/>
  <c r="NC97" i="7" s="1"/>
  <c r="ND97" i="7" s="1"/>
  <c r="GP97" i="7"/>
  <c r="GQ97" i="7" s="1"/>
  <c r="GR97" i="7" s="1"/>
  <c r="GJ97" i="7"/>
  <c r="GK97" i="7" s="1"/>
  <c r="GL97" i="7" s="1"/>
  <c r="MJ97" i="7"/>
  <c r="MK97" i="7" s="1"/>
  <c r="ML97" i="7" s="1"/>
  <c r="IL97" i="7"/>
  <c r="IM97" i="7" s="1"/>
  <c r="IN97" i="7" s="1"/>
  <c r="IF97" i="7"/>
  <c r="IG97" i="7" s="1"/>
  <c r="IH97" i="7" s="1"/>
  <c r="NN11" i="7"/>
  <c r="NO11" i="7" s="1"/>
  <c r="NP11" i="7" s="1"/>
  <c r="LX11" i="7"/>
  <c r="LY11" i="7" s="1"/>
  <c r="LZ11" i="7" s="1"/>
  <c r="MD11" i="7"/>
  <c r="ME11" i="7" s="1"/>
  <c r="MF11" i="7" s="1"/>
  <c r="LF11" i="7"/>
  <c r="LG11" i="7" s="1"/>
  <c r="LH11" i="7" s="1"/>
  <c r="JV11" i="7"/>
  <c r="JW11" i="7" s="1"/>
  <c r="JX11" i="7" s="1"/>
  <c r="HZ11" i="7"/>
  <c r="IA11" i="7" s="1"/>
  <c r="IB11" i="7" s="1"/>
  <c r="FX11" i="7"/>
  <c r="FY11" i="7" s="1"/>
  <c r="FZ11" i="7" s="1"/>
  <c r="DP11" i="7"/>
  <c r="DQ11" i="7" s="1"/>
  <c r="DR11" i="7" s="1"/>
  <c r="JP11" i="7"/>
  <c r="JQ11" i="7" s="1"/>
  <c r="JR11" i="7" s="1"/>
  <c r="HN11" i="7"/>
  <c r="HO11" i="7" s="1"/>
  <c r="HP11" i="7" s="1"/>
  <c r="HH11" i="7"/>
  <c r="HI11" i="7" s="1"/>
  <c r="HJ11" i="7" s="1"/>
  <c r="DJ11" i="7"/>
  <c r="DK11" i="7" s="1"/>
  <c r="DL11" i="7" s="1"/>
  <c r="CF11" i="7"/>
  <c r="CG11" i="7" s="1"/>
  <c r="CH11" i="7" s="1"/>
  <c r="NH11" i="7"/>
  <c r="NI11" i="7" s="1"/>
  <c r="NJ11" i="7" s="1"/>
  <c r="LL11" i="7"/>
  <c r="LM11" i="7" s="1"/>
  <c r="LN11" i="7" s="1"/>
  <c r="LR11" i="7"/>
  <c r="LS11" i="7" s="1"/>
  <c r="LT11" i="7" s="1"/>
  <c r="KT11" i="7"/>
  <c r="KU11" i="7" s="1"/>
  <c r="KV11" i="7" s="1"/>
  <c r="CX11" i="7"/>
  <c r="CY11" i="7" s="1"/>
  <c r="CZ11" i="7" s="1"/>
  <c r="JJ11" i="7"/>
  <c r="JK11" i="7" s="1"/>
  <c r="JL11" i="7" s="1"/>
  <c r="IL11" i="7"/>
  <c r="IM11" i="7" s="1"/>
  <c r="IN11" i="7" s="1"/>
  <c r="HB11" i="7"/>
  <c r="HC11" i="7" s="1"/>
  <c r="HD11" i="7" s="1"/>
  <c r="GD11" i="7"/>
  <c r="GE11" i="7" s="1"/>
  <c r="GF11" i="7" s="1"/>
  <c r="FL11" i="7"/>
  <c r="FM11" i="7" s="1"/>
  <c r="FN11" i="7" s="1"/>
  <c r="EB11" i="7"/>
  <c r="EC11" i="7" s="1"/>
  <c r="ED11" i="7" s="1"/>
  <c r="DD11" i="7"/>
  <c r="DE11" i="7" s="1"/>
  <c r="DF11" i="7" s="1"/>
  <c r="KB11" i="7"/>
  <c r="KC11" i="7" s="1"/>
  <c r="KD11" i="7" s="1"/>
  <c r="JD11" i="7"/>
  <c r="JE11" i="7" s="1"/>
  <c r="JF11" i="7" s="1"/>
  <c r="IF11" i="7"/>
  <c r="IG11" i="7" s="1"/>
  <c r="IH11" i="7" s="1"/>
  <c r="GV11" i="7"/>
  <c r="GW11" i="7" s="1"/>
  <c r="GX11" i="7" s="1"/>
  <c r="HT11" i="7"/>
  <c r="HU11" i="7" s="1"/>
  <c r="HV11" i="7" s="1"/>
  <c r="EZ11" i="7"/>
  <c r="FA11" i="7" s="1"/>
  <c r="FB11" i="7" s="1"/>
  <c r="DV11" i="7"/>
  <c r="DW11" i="7" s="1"/>
  <c r="DX11" i="7" s="1"/>
  <c r="FR11" i="7"/>
  <c r="FS11" i="7" s="1"/>
  <c r="FT11" i="7" s="1"/>
  <c r="CR11" i="7"/>
  <c r="CS11" i="7" s="1"/>
  <c r="CT11" i="7" s="1"/>
  <c r="CL11" i="7"/>
  <c r="CM11" i="7" s="1"/>
  <c r="CN11" i="7" s="1"/>
  <c r="NN135" i="7"/>
  <c r="NO135" i="7" s="1"/>
  <c r="NP135" i="7" s="1"/>
  <c r="NB135" i="7"/>
  <c r="NC135" i="7" s="1"/>
  <c r="ND135" i="7" s="1"/>
  <c r="MD135" i="7"/>
  <c r="ME135" i="7" s="1"/>
  <c r="MF135" i="7" s="1"/>
  <c r="NH135" i="7"/>
  <c r="NI135" i="7" s="1"/>
  <c r="NJ135" i="7" s="1"/>
  <c r="MJ135" i="7"/>
  <c r="MK135" i="7" s="1"/>
  <c r="ML135" i="7" s="1"/>
  <c r="KZ135" i="7"/>
  <c r="LA135" i="7" s="1"/>
  <c r="LB135" i="7" s="1"/>
  <c r="LF135" i="7"/>
  <c r="LG135" i="7" s="1"/>
  <c r="LH135" i="7" s="1"/>
  <c r="KN135" i="7"/>
  <c r="KO135" i="7" s="1"/>
  <c r="KP135" i="7" s="1"/>
  <c r="JV135" i="7"/>
  <c r="JW135" i="7" s="1"/>
  <c r="JX135" i="7" s="1"/>
  <c r="IX135" i="7"/>
  <c r="IY135" i="7" s="1"/>
  <c r="IZ135" i="7" s="1"/>
  <c r="HZ135" i="7"/>
  <c r="IA135" i="7" s="1"/>
  <c r="IB135" i="7" s="1"/>
  <c r="GP135" i="7"/>
  <c r="GQ135" i="7" s="1"/>
  <c r="GR135" i="7" s="1"/>
  <c r="HT135" i="7"/>
  <c r="HU135" i="7" s="1"/>
  <c r="HV135" i="7" s="1"/>
  <c r="EN135" i="7"/>
  <c r="EO135" i="7" s="1"/>
  <c r="EP135" i="7" s="1"/>
  <c r="DP135" i="7"/>
  <c r="DQ135" i="7" s="1"/>
  <c r="DR135" i="7" s="1"/>
  <c r="FF135" i="7"/>
  <c r="FG135" i="7" s="1"/>
  <c r="FH135" i="7" s="1"/>
  <c r="JP135" i="7"/>
  <c r="JQ135" i="7" s="1"/>
  <c r="JR135" i="7" s="1"/>
  <c r="IR135" i="7"/>
  <c r="IS135" i="7" s="1"/>
  <c r="IT135" i="7" s="1"/>
  <c r="HN135" i="7"/>
  <c r="HO135" i="7" s="1"/>
  <c r="HP135" i="7" s="1"/>
  <c r="GJ135" i="7"/>
  <c r="GK135" i="7" s="1"/>
  <c r="GL135" i="7" s="1"/>
  <c r="HH135" i="7"/>
  <c r="HI135" i="7" s="1"/>
  <c r="HJ135" i="7" s="1"/>
  <c r="EH135" i="7"/>
  <c r="EI135" i="7" s="1"/>
  <c r="EJ135" i="7" s="1"/>
  <c r="DJ135" i="7"/>
  <c r="DK135" i="7" s="1"/>
  <c r="DL135" i="7" s="1"/>
  <c r="ET135" i="7"/>
  <c r="EU135" i="7" s="1"/>
  <c r="EV135" i="7" s="1"/>
  <c r="CL135" i="7"/>
  <c r="CM135" i="7" s="1"/>
  <c r="CN135" i="7" s="1"/>
  <c r="BZ135" i="7"/>
  <c r="CA135" i="7" s="1"/>
  <c r="CB135" i="7" s="1"/>
  <c r="LL135" i="7"/>
  <c r="LM135" i="7" s="1"/>
  <c r="LN135" i="7" s="1"/>
  <c r="MP135" i="7"/>
  <c r="MQ135" i="7" s="1"/>
  <c r="MR135" i="7" s="1"/>
  <c r="LR135" i="7"/>
  <c r="LS135" i="7" s="1"/>
  <c r="LT135" i="7" s="1"/>
  <c r="MV135" i="7"/>
  <c r="MW135" i="7" s="1"/>
  <c r="MX135" i="7" s="1"/>
  <c r="LX135" i="7"/>
  <c r="LY135" i="7" s="1"/>
  <c r="LZ135" i="7" s="1"/>
  <c r="KH135" i="7"/>
  <c r="KI135" i="7" s="1"/>
  <c r="KJ135" i="7" s="1"/>
  <c r="KT135" i="7"/>
  <c r="KU135" i="7" s="1"/>
  <c r="KV135" i="7" s="1"/>
  <c r="CX135" i="7"/>
  <c r="CY135" i="7" s="1"/>
  <c r="CZ135" i="7" s="1"/>
  <c r="JJ135" i="7"/>
  <c r="JK135" i="7" s="1"/>
  <c r="JL135" i="7" s="1"/>
  <c r="IL135" i="7"/>
  <c r="IM135" i="7" s="1"/>
  <c r="IN135" i="7" s="1"/>
  <c r="HB135" i="7"/>
  <c r="HC135" i="7" s="1"/>
  <c r="HD135" i="7" s="1"/>
  <c r="GD135" i="7"/>
  <c r="GE135" i="7" s="1"/>
  <c r="GF135" i="7" s="1"/>
  <c r="FL135" i="7"/>
  <c r="FM135" i="7" s="1"/>
  <c r="FN135" i="7" s="1"/>
  <c r="EB135" i="7"/>
  <c r="EC135" i="7" s="1"/>
  <c r="ED135" i="7" s="1"/>
  <c r="DD135" i="7"/>
  <c r="DE135" i="7" s="1"/>
  <c r="DF135" i="7" s="1"/>
  <c r="KB135" i="7"/>
  <c r="KC135" i="7" s="1"/>
  <c r="KD135" i="7" s="1"/>
  <c r="JD135" i="7"/>
  <c r="JE135" i="7" s="1"/>
  <c r="JF135" i="7" s="1"/>
  <c r="IF135" i="7"/>
  <c r="IG135" i="7" s="1"/>
  <c r="IH135" i="7" s="1"/>
  <c r="GV135" i="7"/>
  <c r="GW135" i="7" s="1"/>
  <c r="GX135" i="7" s="1"/>
  <c r="FX135" i="7"/>
  <c r="FY135" i="7" s="1"/>
  <c r="FZ135" i="7" s="1"/>
  <c r="EZ135" i="7"/>
  <c r="FA135" i="7" s="1"/>
  <c r="FB135" i="7" s="1"/>
  <c r="DV135" i="7"/>
  <c r="DW135" i="7" s="1"/>
  <c r="DX135" i="7" s="1"/>
  <c r="FR135" i="7"/>
  <c r="FS135" i="7" s="1"/>
  <c r="FT135" i="7" s="1"/>
  <c r="CR135" i="7"/>
  <c r="CS135" i="7" s="1"/>
  <c r="CT135" i="7" s="1"/>
  <c r="CF135" i="7"/>
  <c r="CG135" i="7" s="1"/>
  <c r="CH135" i="7" s="1"/>
  <c r="MP394" i="7"/>
  <c r="MQ394" i="7" s="1"/>
  <c r="MR394" i="7" s="1"/>
  <c r="HT394" i="7"/>
  <c r="HU394" i="7" s="1"/>
  <c r="HV394" i="7" s="1"/>
  <c r="LX70" i="7"/>
  <c r="LY70" i="7" s="1"/>
  <c r="LZ70" i="7" s="1"/>
  <c r="MD70" i="7"/>
  <c r="ME70" i="7" s="1"/>
  <c r="LF70" i="7"/>
  <c r="LG70" i="7" s="1"/>
  <c r="JP70" i="7"/>
  <c r="JQ70" i="7" s="1"/>
  <c r="HB70" i="7"/>
  <c r="HC70" i="7" s="1"/>
  <c r="HT70" i="7"/>
  <c r="HU70" i="7" s="1"/>
  <c r="DJ70" i="7"/>
  <c r="DK70" i="7" s="1"/>
  <c r="IX70" i="7"/>
  <c r="IY70" i="7" s="1"/>
  <c r="EN70" i="7"/>
  <c r="EO70" i="7" s="1"/>
  <c r="GV70" i="7"/>
  <c r="GW70" i="7" s="1"/>
  <c r="CF70" i="7"/>
  <c r="CG70" i="7" s="1"/>
  <c r="EB70" i="7"/>
  <c r="EC70" i="7" s="1"/>
  <c r="NH70" i="7"/>
  <c r="NI70" i="7" s="1"/>
  <c r="LL70" i="7"/>
  <c r="LM70" i="7" s="1"/>
  <c r="LR70" i="7"/>
  <c r="LS70" i="7" s="1"/>
  <c r="KT70" i="7"/>
  <c r="KU70" i="7" s="1"/>
  <c r="JD70" i="7"/>
  <c r="JE70" i="7" s="1"/>
  <c r="GP70" i="7"/>
  <c r="GQ70" i="7" s="1"/>
  <c r="EZ70" i="7"/>
  <c r="FA70" i="7" s="1"/>
  <c r="FR70" i="7"/>
  <c r="FS70" i="7" s="1"/>
  <c r="HN70" i="7"/>
  <c r="HO70" i="7" s="1"/>
  <c r="DP70" i="7"/>
  <c r="DQ70" i="7" s="1"/>
  <c r="FL70" i="7"/>
  <c r="FM70" i="7" s="1"/>
  <c r="CX70" i="7"/>
  <c r="CY70" i="7" s="1"/>
  <c r="CL70" i="7"/>
  <c r="CM70" i="7" s="1"/>
  <c r="KB293" i="7"/>
  <c r="KC293" i="7" s="1"/>
  <c r="KD293" i="7" s="1"/>
  <c r="DP293" i="7"/>
  <c r="DQ293" i="7" s="1"/>
  <c r="DR293" i="7" s="1"/>
  <c r="MJ380" i="7"/>
  <c r="MK380" i="7" s="1"/>
  <c r="MP380" i="7"/>
  <c r="MQ380" i="7" s="1"/>
  <c r="MR380" i="7" s="1"/>
  <c r="KN380" i="7"/>
  <c r="KO380" i="7" s="1"/>
  <c r="KB380" i="7"/>
  <c r="KC380" i="7" s="1"/>
  <c r="KD380" i="7" s="1"/>
  <c r="IF380" i="7"/>
  <c r="IG380" i="7" s="1"/>
  <c r="HH380" i="7"/>
  <c r="HI380" i="7" s="1"/>
  <c r="HJ380" i="7" s="1"/>
  <c r="EB380" i="7"/>
  <c r="EC380" i="7" s="1"/>
  <c r="JP380" i="7"/>
  <c r="JQ380" i="7" s="1"/>
  <c r="JR380" i="7" s="1"/>
  <c r="FR380" i="7"/>
  <c r="FS380" i="7" s="1"/>
  <c r="FT380" i="7" s="1"/>
  <c r="JJ380" i="7"/>
  <c r="JK380" i="7" s="1"/>
  <c r="JL380" i="7" s="1"/>
  <c r="CR380" i="7"/>
  <c r="CS380" i="7" s="1"/>
  <c r="CT380" i="7" s="1"/>
  <c r="FX380" i="7"/>
  <c r="FY380" i="7" s="1"/>
  <c r="FZ380" i="7" s="1"/>
  <c r="NN380" i="7"/>
  <c r="NO380" i="7" s="1"/>
  <c r="LX380" i="7"/>
  <c r="LY380" i="7" s="1"/>
  <c r="LZ380" i="7" s="1"/>
  <c r="MD380" i="7"/>
  <c r="ME380" i="7" s="1"/>
  <c r="MF380" i="7" s="1"/>
  <c r="LF380" i="7"/>
  <c r="LG380" i="7" s="1"/>
  <c r="LH380" i="7" s="1"/>
  <c r="JV380" i="7"/>
  <c r="JW380" i="7" s="1"/>
  <c r="HN380" i="7"/>
  <c r="HO380" i="7" s="1"/>
  <c r="HP380" i="7" s="1"/>
  <c r="HZ380" i="7"/>
  <c r="IA380" i="7" s="1"/>
  <c r="IB380" i="7" s="1"/>
  <c r="DP380" i="7"/>
  <c r="DQ380" i="7" s="1"/>
  <c r="DR380" i="7" s="1"/>
  <c r="IX380" i="7"/>
  <c r="IY380" i="7" s="1"/>
  <c r="IZ380" i="7" s="1"/>
  <c r="EZ380" i="7"/>
  <c r="FA380" i="7" s="1"/>
  <c r="FB380" i="7" s="1"/>
  <c r="HB380" i="7"/>
  <c r="HC380" i="7" s="1"/>
  <c r="HD380" i="7" s="1"/>
  <c r="CF380" i="7"/>
  <c r="CG380" i="7" s="1"/>
  <c r="CH380" i="7" s="1"/>
  <c r="EH380" i="7"/>
  <c r="EI380" i="7" s="1"/>
  <c r="EJ380" i="7" s="1"/>
  <c r="NH214" i="7"/>
  <c r="NI214" i="7" s="1"/>
  <c r="NJ214" i="7" s="1"/>
  <c r="NK214" i="7" s="1"/>
  <c r="MJ214" i="7"/>
  <c r="MK214" i="7" s="1"/>
  <c r="ML214" i="7" s="1"/>
  <c r="MM214" i="7" s="1"/>
  <c r="LL214" i="7"/>
  <c r="LM214" i="7" s="1"/>
  <c r="LN214" i="7" s="1"/>
  <c r="LO214" i="7" s="1"/>
  <c r="MP214" i="7"/>
  <c r="MQ214" i="7" s="1"/>
  <c r="MR214" i="7" s="1"/>
  <c r="MS214" i="7" s="1"/>
  <c r="LR214" i="7"/>
  <c r="LS214" i="7" s="1"/>
  <c r="LT214" i="7" s="1"/>
  <c r="LU214" i="7" s="1"/>
  <c r="KH214" i="7"/>
  <c r="KI214" i="7" s="1"/>
  <c r="KJ214" i="7" s="1"/>
  <c r="KK214" i="7" s="1"/>
  <c r="KT214" i="7"/>
  <c r="KU214" i="7" s="1"/>
  <c r="KV214" i="7" s="1"/>
  <c r="KW214" i="7" s="1"/>
  <c r="JV214" i="7"/>
  <c r="JW214" i="7" s="1"/>
  <c r="JX214" i="7" s="1"/>
  <c r="JY214" i="7" s="1"/>
  <c r="JD214" i="7"/>
  <c r="JE214" i="7" s="1"/>
  <c r="JF214" i="7" s="1"/>
  <c r="JG214" i="7" s="1"/>
  <c r="IF214" i="7"/>
  <c r="IG214" i="7" s="1"/>
  <c r="IH214" i="7" s="1"/>
  <c r="II214" i="7" s="1"/>
  <c r="GP214" i="7"/>
  <c r="GQ214" i="7" s="1"/>
  <c r="GR214" i="7" s="1"/>
  <c r="GS214" i="7" s="1"/>
  <c r="HH214" i="7"/>
  <c r="HI214" i="7" s="1"/>
  <c r="HJ214" i="7" s="1"/>
  <c r="HK214" i="7" s="1"/>
  <c r="JP214" i="7"/>
  <c r="JQ214" i="7" s="1"/>
  <c r="JR214" i="7" s="1"/>
  <c r="JS214" i="7" s="1"/>
  <c r="HN214" i="7"/>
  <c r="HO214" i="7" s="1"/>
  <c r="HP214" i="7" s="1"/>
  <c r="HQ214" i="7" s="1"/>
  <c r="FR214" i="7"/>
  <c r="FS214" i="7" s="1"/>
  <c r="FT214" i="7" s="1"/>
  <c r="FU214" i="7" s="1"/>
  <c r="EN214" i="7"/>
  <c r="EO214" i="7" s="1"/>
  <c r="EP214" i="7" s="1"/>
  <c r="EQ214" i="7" s="1"/>
  <c r="DP214" i="7"/>
  <c r="DQ214" i="7" s="1"/>
  <c r="DR214" i="7" s="1"/>
  <c r="DS214" i="7" s="1"/>
  <c r="ET214" i="7"/>
  <c r="EU214" i="7" s="1"/>
  <c r="EV214" i="7" s="1"/>
  <c r="EW214" i="7" s="1"/>
  <c r="GV214" i="7"/>
  <c r="GW214" i="7" s="1"/>
  <c r="GX214" i="7" s="1"/>
  <c r="GY214" i="7" s="1"/>
  <c r="EH214" i="7"/>
  <c r="EI214" i="7" s="1"/>
  <c r="EJ214" i="7" s="1"/>
  <c r="EK214" i="7" s="1"/>
  <c r="CR214" i="7"/>
  <c r="CS214" i="7" s="1"/>
  <c r="CT214" i="7" s="1"/>
  <c r="CU214" i="7" s="1"/>
  <c r="CX214" i="7"/>
  <c r="CY214" i="7" s="1"/>
  <c r="CZ214" i="7" s="1"/>
  <c r="DA214" i="7" s="1"/>
  <c r="FX214" i="7"/>
  <c r="FY214" i="7" s="1"/>
  <c r="FZ214" i="7" s="1"/>
  <c r="GA214" i="7" s="1"/>
  <c r="DV214" i="7"/>
  <c r="DW214" i="7" s="1"/>
  <c r="DX214" i="7" s="1"/>
  <c r="DY214" i="7" s="1"/>
  <c r="CL214" i="7"/>
  <c r="CM214" i="7" s="1"/>
  <c r="CN214" i="7" s="1"/>
  <c r="CO214" i="7" s="1"/>
  <c r="NN214" i="7"/>
  <c r="NO214" i="7" s="1"/>
  <c r="NP214" i="7" s="1"/>
  <c r="NQ214" i="7" s="1"/>
  <c r="MV214" i="7"/>
  <c r="MW214" i="7" s="1"/>
  <c r="MX214" i="7" s="1"/>
  <c r="MY214" i="7" s="1"/>
  <c r="LX214" i="7"/>
  <c r="LY214" i="7" s="1"/>
  <c r="LZ214" i="7" s="1"/>
  <c r="MA214" i="7" s="1"/>
  <c r="NB214" i="7"/>
  <c r="NC214" i="7" s="1"/>
  <c r="ND214" i="7" s="1"/>
  <c r="NE214" i="7" s="1"/>
  <c r="MD214" i="7"/>
  <c r="ME214" i="7" s="1"/>
  <c r="MF214" i="7" s="1"/>
  <c r="MG214" i="7" s="1"/>
  <c r="KZ214" i="7"/>
  <c r="LA214" i="7" s="1"/>
  <c r="LB214" i="7" s="1"/>
  <c r="LC214" i="7" s="1"/>
  <c r="LF214" i="7"/>
  <c r="LG214" i="7" s="1"/>
  <c r="LH214" i="7" s="1"/>
  <c r="LI214" i="7" s="1"/>
  <c r="KN214" i="7"/>
  <c r="KO214" i="7" s="1"/>
  <c r="KP214" i="7" s="1"/>
  <c r="KQ214" i="7" s="1"/>
  <c r="KB214" i="7"/>
  <c r="KC214" i="7" s="1"/>
  <c r="KD214" i="7" s="1"/>
  <c r="KE214" i="7" s="1"/>
  <c r="IR214" i="7"/>
  <c r="IS214" i="7" s="1"/>
  <c r="IT214" i="7" s="1"/>
  <c r="IU214" i="7" s="1"/>
  <c r="HB214" i="7"/>
  <c r="HC214" i="7" s="1"/>
  <c r="HD214" i="7" s="1"/>
  <c r="HE214" i="7" s="1"/>
  <c r="GD214" i="7"/>
  <c r="GE214" i="7" s="1"/>
  <c r="GF214" i="7" s="1"/>
  <c r="GG214" i="7" s="1"/>
  <c r="HZ214" i="7"/>
  <c r="IA214" i="7" s="1"/>
  <c r="IB214" i="7" s="1"/>
  <c r="IC214" i="7" s="1"/>
  <c r="IX214" i="7"/>
  <c r="IY214" i="7" s="1"/>
  <c r="IZ214" i="7" s="1"/>
  <c r="JA214" i="7" s="1"/>
  <c r="GJ214" i="7"/>
  <c r="GK214" i="7" s="1"/>
  <c r="GL214" i="7" s="1"/>
  <c r="GM214" i="7" s="1"/>
  <c r="FL214" i="7"/>
  <c r="FM214" i="7" s="1"/>
  <c r="FN214" i="7" s="1"/>
  <c r="FO214" i="7" s="1"/>
  <c r="EB214" i="7"/>
  <c r="EC214" i="7" s="1"/>
  <c r="ED214" i="7" s="1"/>
  <c r="EE214" i="7" s="1"/>
  <c r="DD214" i="7"/>
  <c r="DE214" i="7" s="1"/>
  <c r="DF214" i="7" s="1"/>
  <c r="DG214" i="7" s="1"/>
  <c r="JJ214" i="7"/>
  <c r="JK214" i="7" s="1"/>
  <c r="JL214" i="7" s="1"/>
  <c r="JM214" i="7" s="1"/>
  <c r="HT214" i="7"/>
  <c r="HU214" i="7" s="1"/>
  <c r="HV214" i="7" s="1"/>
  <c r="HW214" i="7" s="1"/>
  <c r="DJ214" i="7"/>
  <c r="DK214" i="7" s="1"/>
  <c r="DL214" i="7" s="1"/>
  <c r="DM214" i="7" s="1"/>
  <c r="CF214" i="7"/>
  <c r="CG214" i="7" s="1"/>
  <c r="CH214" i="7" s="1"/>
  <c r="CI214" i="7" s="1"/>
  <c r="IL214" i="7"/>
  <c r="IM214" i="7" s="1"/>
  <c r="IN214" i="7" s="1"/>
  <c r="IO214" i="7" s="1"/>
  <c r="EZ214" i="7"/>
  <c r="FA214" i="7" s="1"/>
  <c r="FB214" i="7" s="1"/>
  <c r="FC214" i="7" s="1"/>
  <c r="FF214" i="7"/>
  <c r="FG214" i="7" s="1"/>
  <c r="FH214" i="7" s="1"/>
  <c r="FI214" i="7" s="1"/>
  <c r="BZ214" i="7"/>
  <c r="CA214" i="7" s="1"/>
  <c r="CB214" i="7" s="1"/>
  <c r="CC214" i="7" s="1"/>
  <c r="NB271" i="7"/>
  <c r="NC271" i="7" s="1"/>
  <c r="ND271" i="7" s="1"/>
  <c r="NH271" i="7"/>
  <c r="NI271" i="7" s="1"/>
  <c r="NJ271" i="7" s="1"/>
  <c r="LF271" i="7"/>
  <c r="LG271" i="7" s="1"/>
  <c r="LH271" i="7" s="1"/>
  <c r="KH271" i="7"/>
  <c r="KI271" i="7" s="1"/>
  <c r="KJ271" i="7" s="1"/>
  <c r="IR271" i="7"/>
  <c r="IS271" i="7" s="1"/>
  <c r="IT271" i="7" s="1"/>
  <c r="GP271" i="7"/>
  <c r="GQ271" i="7" s="1"/>
  <c r="GR271" i="7" s="1"/>
  <c r="EN271" i="7"/>
  <c r="EO271" i="7" s="1"/>
  <c r="EP271" i="7" s="1"/>
  <c r="ET271" i="7"/>
  <c r="EU271" i="7" s="1"/>
  <c r="EV271" i="7" s="1"/>
  <c r="HN271" i="7"/>
  <c r="HO271" i="7" s="1"/>
  <c r="HP271" i="7" s="1"/>
  <c r="DJ271" i="7"/>
  <c r="DK271" i="7" s="1"/>
  <c r="DL271" i="7" s="1"/>
  <c r="HT271" i="7"/>
  <c r="HU271" i="7" s="1"/>
  <c r="HV271" i="7" s="1"/>
  <c r="DV271" i="7"/>
  <c r="DW271" i="7" s="1"/>
  <c r="DX271" i="7" s="1"/>
  <c r="BZ271" i="7"/>
  <c r="CA271" i="7" s="1"/>
  <c r="CB271" i="7" s="1"/>
  <c r="MP271" i="7"/>
  <c r="MQ271" i="7" s="1"/>
  <c r="MR271" i="7" s="1"/>
  <c r="MV271" i="7"/>
  <c r="MW271" i="7" s="1"/>
  <c r="MX271" i="7" s="1"/>
  <c r="KT271" i="7"/>
  <c r="KU271" i="7" s="1"/>
  <c r="KV271" i="7" s="1"/>
  <c r="KB271" i="7"/>
  <c r="KC271" i="7" s="1"/>
  <c r="KD271" i="7" s="1"/>
  <c r="IF271" i="7"/>
  <c r="IG271" i="7" s="1"/>
  <c r="IH271" i="7" s="1"/>
  <c r="GD271" i="7"/>
  <c r="GE271" i="7" s="1"/>
  <c r="GF271" i="7" s="1"/>
  <c r="EB271" i="7"/>
  <c r="EC271" i="7" s="1"/>
  <c r="ED271" i="7" s="1"/>
  <c r="CX271" i="7"/>
  <c r="CY271" i="7" s="1"/>
  <c r="CZ271" i="7" s="1"/>
  <c r="GJ271" i="7"/>
  <c r="GK271" i="7" s="1"/>
  <c r="GL271" i="7" s="1"/>
  <c r="CF271" i="7"/>
  <c r="CG271" i="7" s="1"/>
  <c r="CH271" i="7" s="1"/>
  <c r="GV271" i="7"/>
  <c r="GW271" i="7" s="1"/>
  <c r="GX271" i="7" s="1"/>
  <c r="FF271" i="7"/>
  <c r="FG271" i="7" s="1"/>
  <c r="FH271" i="7" s="1"/>
  <c r="NN403" i="7"/>
  <c r="NO403" i="7" s="1"/>
  <c r="NP403" i="7" s="1"/>
  <c r="MV403" i="7"/>
  <c r="MW403" i="7" s="1"/>
  <c r="MX403" i="7" s="1"/>
  <c r="LX403" i="7"/>
  <c r="LY403" i="7" s="1"/>
  <c r="LZ403" i="7" s="1"/>
  <c r="MD403" i="7"/>
  <c r="ME403" i="7" s="1"/>
  <c r="MF403" i="7" s="1"/>
  <c r="MP403" i="7"/>
  <c r="MQ403" i="7" s="1"/>
  <c r="MR403" i="7" s="1"/>
  <c r="KZ403" i="7"/>
  <c r="LA403" i="7" s="1"/>
  <c r="LB403" i="7" s="1"/>
  <c r="LF403" i="7"/>
  <c r="LG403" i="7" s="1"/>
  <c r="LH403" i="7" s="1"/>
  <c r="KH403" i="7"/>
  <c r="KI403" i="7" s="1"/>
  <c r="KJ403" i="7" s="1"/>
  <c r="JP403" i="7"/>
  <c r="JQ403" i="7" s="1"/>
  <c r="JR403" i="7" s="1"/>
  <c r="IX403" i="7"/>
  <c r="IY403" i="7" s="1"/>
  <c r="IZ403" i="7" s="1"/>
  <c r="HT403" i="7"/>
  <c r="HU403" i="7" s="1"/>
  <c r="HV403" i="7" s="1"/>
  <c r="GP403" i="7"/>
  <c r="GQ403" i="7" s="1"/>
  <c r="GR403" i="7" s="1"/>
  <c r="GV403" i="7"/>
  <c r="GW403" i="7" s="1"/>
  <c r="GX403" i="7" s="1"/>
  <c r="EZ403" i="7"/>
  <c r="FA403" i="7" s="1"/>
  <c r="FB403" i="7" s="1"/>
  <c r="DV403" i="7"/>
  <c r="DW403" i="7" s="1"/>
  <c r="DX403" i="7" s="1"/>
  <c r="FF403" i="7"/>
  <c r="FG403" i="7" s="1"/>
  <c r="FH403" i="7" s="1"/>
  <c r="JV403" i="7"/>
  <c r="JW403" i="7" s="1"/>
  <c r="JX403" i="7" s="1"/>
  <c r="IR403" i="7"/>
  <c r="IS403" i="7" s="1"/>
  <c r="IT403" i="7" s="1"/>
  <c r="HZ403" i="7"/>
  <c r="IA403" i="7" s="1"/>
  <c r="IB403" i="7" s="1"/>
  <c r="GJ403" i="7"/>
  <c r="GK403" i="7" s="1"/>
  <c r="GL403" i="7" s="1"/>
  <c r="FR403" i="7"/>
  <c r="FS403" i="7" s="1"/>
  <c r="FT403" i="7" s="1"/>
  <c r="EN403" i="7"/>
  <c r="EO403" i="7" s="1"/>
  <c r="EP403" i="7" s="1"/>
  <c r="DP403" i="7"/>
  <c r="DQ403" i="7" s="1"/>
  <c r="DR403" i="7" s="1"/>
  <c r="ET403" i="7"/>
  <c r="EU403" i="7" s="1"/>
  <c r="EV403" i="7" s="1"/>
  <c r="CL403" i="7"/>
  <c r="CM403" i="7" s="1"/>
  <c r="CN403" i="7" s="1"/>
  <c r="BZ403" i="7"/>
  <c r="CA403" i="7" s="1"/>
  <c r="CB403" i="7" s="1"/>
  <c r="NH403" i="7"/>
  <c r="NI403" i="7" s="1"/>
  <c r="NJ403" i="7" s="1"/>
  <c r="MJ403" i="7"/>
  <c r="MK403" i="7" s="1"/>
  <c r="ML403" i="7" s="1"/>
  <c r="NB403" i="7"/>
  <c r="NC403" i="7" s="1"/>
  <c r="ND403" i="7" s="1"/>
  <c r="LL403" i="7"/>
  <c r="LM403" i="7" s="1"/>
  <c r="LN403" i="7" s="1"/>
  <c r="LR403" i="7"/>
  <c r="LS403" i="7" s="1"/>
  <c r="LT403" i="7" s="1"/>
  <c r="KN403" i="7"/>
  <c r="KO403" i="7" s="1"/>
  <c r="KP403" i="7" s="1"/>
  <c r="KT403" i="7"/>
  <c r="KU403" i="7" s="1"/>
  <c r="KV403" i="7" s="1"/>
  <c r="CX403" i="7"/>
  <c r="CY403" i="7" s="1"/>
  <c r="CZ403" i="7" s="1"/>
  <c r="JJ403" i="7"/>
  <c r="JK403" i="7" s="1"/>
  <c r="JL403" i="7" s="1"/>
  <c r="IL403" i="7"/>
  <c r="IM403" i="7" s="1"/>
  <c r="IN403" i="7" s="1"/>
  <c r="HN403" i="7"/>
  <c r="HO403" i="7" s="1"/>
  <c r="HP403" i="7" s="1"/>
  <c r="GD403" i="7"/>
  <c r="GE403" i="7" s="1"/>
  <c r="GF403" i="7" s="1"/>
  <c r="HH403" i="7"/>
  <c r="HI403" i="7" s="1"/>
  <c r="HJ403" i="7" s="1"/>
  <c r="EH403" i="7"/>
  <c r="EI403" i="7" s="1"/>
  <c r="EJ403" i="7" s="1"/>
  <c r="DJ403" i="7"/>
  <c r="DK403" i="7" s="1"/>
  <c r="DL403" i="7" s="1"/>
  <c r="KB403" i="7"/>
  <c r="KC403" i="7" s="1"/>
  <c r="KD403" i="7" s="1"/>
  <c r="JD403" i="7"/>
  <c r="JE403" i="7" s="1"/>
  <c r="JF403" i="7" s="1"/>
  <c r="IF403" i="7"/>
  <c r="IG403" i="7" s="1"/>
  <c r="IH403" i="7" s="1"/>
  <c r="HB403" i="7"/>
  <c r="HC403" i="7" s="1"/>
  <c r="HD403" i="7" s="1"/>
  <c r="FX403" i="7"/>
  <c r="FY403" i="7" s="1"/>
  <c r="FZ403" i="7" s="1"/>
  <c r="FL403" i="7"/>
  <c r="FM403" i="7" s="1"/>
  <c r="FN403" i="7" s="1"/>
  <c r="EB403" i="7"/>
  <c r="EC403" i="7" s="1"/>
  <c r="ED403" i="7" s="1"/>
  <c r="DD403" i="7"/>
  <c r="DE403" i="7" s="1"/>
  <c r="DF403" i="7" s="1"/>
  <c r="CR403" i="7"/>
  <c r="CS403" i="7" s="1"/>
  <c r="CT403" i="7" s="1"/>
  <c r="CF403" i="7"/>
  <c r="CG403" i="7" s="1"/>
  <c r="CH403" i="7" s="1"/>
  <c r="MV188" i="7"/>
  <c r="MW188" i="7" s="1"/>
  <c r="MX188" i="7" s="1"/>
  <c r="NB188" i="7"/>
  <c r="NC188" i="7" s="1"/>
  <c r="ND188" i="7" s="1"/>
  <c r="LF188" i="7"/>
  <c r="LG188" i="7" s="1"/>
  <c r="LH188" i="7" s="1"/>
  <c r="KZ188" i="7"/>
  <c r="LA188" i="7" s="1"/>
  <c r="LB188" i="7" s="1"/>
  <c r="IR188" i="7"/>
  <c r="IS188" i="7" s="1"/>
  <c r="IT188" i="7" s="1"/>
  <c r="GD188" i="7"/>
  <c r="GE188" i="7" s="1"/>
  <c r="GF188" i="7" s="1"/>
  <c r="EN188" i="7"/>
  <c r="EO188" i="7" s="1"/>
  <c r="EP188" i="7" s="1"/>
  <c r="ET188" i="7"/>
  <c r="EU188" i="7" s="1"/>
  <c r="EV188" i="7" s="1"/>
  <c r="GV188" i="7"/>
  <c r="GW188" i="7" s="1"/>
  <c r="GX188" i="7" s="1"/>
  <c r="DJ188" i="7"/>
  <c r="DK188" i="7" s="1"/>
  <c r="DL188" i="7" s="1"/>
  <c r="IX188" i="7"/>
  <c r="IY188" i="7" s="1"/>
  <c r="IZ188" i="7" s="1"/>
  <c r="EZ188" i="7"/>
  <c r="FA188" i="7" s="1"/>
  <c r="FB188" i="7" s="1"/>
  <c r="BZ188" i="7"/>
  <c r="CA188" i="7" s="1"/>
  <c r="CB188" i="7" s="1"/>
  <c r="MJ188" i="7"/>
  <c r="MK188" i="7" s="1"/>
  <c r="ML188" i="7" s="1"/>
  <c r="MP188" i="7"/>
  <c r="MQ188" i="7" s="1"/>
  <c r="MR188" i="7" s="1"/>
  <c r="KT188" i="7"/>
  <c r="KU188" i="7" s="1"/>
  <c r="KV188" i="7" s="1"/>
  <c r="JV188" i="7"/>
  <c r="JW188" i="7" s="1"/>
  <c r="JX188" i="7" s="1"/>
  <c r="IF188" i="7"/>
  <c r="IG188" i="7" s="1"/>
  <c r="IH188" i="7" s="1"/>
  <c r="HH188" i="7"/>
  <c r="HI188" i="7" s="1"/>
  <c r="HJ188" i="7" s="1"/>
  <c r="EB188" i="7"/>
  <c r="EC188" i="7" s="1"/>
  <c r="ED188" i="7" s="1"/>
  <c r="CX188" i="7"/>
  <c r="CY188" i="7" s="1"/>
  <c r="CZ188" i="7" s="1"/>
  <c r="FX188" i="7"/>
  <c r="FY188" i="7" s="1"/>
  <c r="FZ188" i="7" s="1"/>
  <c r="CR188" i="7"/>
  <c r="CS188" i="7" s="1"/>
  <c r="CT188" i="7" s="1"/>
  <c r="HN188" i="7"/>
  <c r="HO188" i="7" s="1"/>
  <c r="HP188" i="7" s="1"/>
  <c r="DV188" i="7"/>
  <c r="DW188" i="7" s="1"/>
  <c r="DX188" i="7" s="1"/>
  <c r="LL275" i="7"/>
  <c r="LM275" i="7" s="1"/>
  <c r="LN275" i="7" s="1"/>
  <c r="MP275" i="7"/>
  <c r="MQ275" i="7" s="1"/>
  <c r="MR275" i="7" s="1"/>
  <c r="LR275" i="7"/>
  <c r="LS275" i="7" s="1"/>
  <c r="LT275" i="7" s="1"/>
  <c r="MV275" i="7"/>
  <c r="MW275" i="7" s="1"/>
  <c r="MX275" i="7" s="1"/>
  <c r="LX275" i="7"/>
  <c r="LY275" i="7" s="1"/>
  <c r="LZ275" i="7" s="1"/>
  <c r="KH275" i="7"/>
  <c r="KI275" i="7" s="1"/>
  <c r="KJ275" i="7" s="1"/>
  <c r="KT275" i="7"/>
  <c r="KU275" i="7" s="1"/>
  <c r="KV275" i="7" s="1"/>
  <c r="CX275" i="7"/>
  <c r="CY275" i="7" s="1"/>
  <c r="CZ275" i="7" s="1"/>
  <c r="JJ275" i="7"/>
  <c r="JK275" i="7" s="1"/>
  <c r="JL275" i="7" s="1"/>
  <c r="IL275" i="7"/>
  <c r="IM275" i="7" s="1"/>
  <c r="IN275" i="7" s="1"/>
  <c r="HN275" i="7"/>
  <c r="HO275" i="7" s="1"/>
  <c r="HP275" i="7" s="1"/>
  <c r="GJ275" i="7"/>
  <c r="GK275" i="7" s="1"/>
  <c r="GL275" i="7" s="1"/>
  <c r="HH275" i="7"/>
  <c r="HI275" i="7" s="1"/>
  <c r="HJ275" i="7" s="1"/>
  <c r="EH275" i="7"/>
  <c r="EI275" i="7" s="1"/>
  <c r="EJ275" i="7" s="1"/>
  <c r="DJ275" i="7"/>
  <c r="DK275" i="7" s="1"/>
  <c r="DL275" i="7" s="1"/>
  <c r="KB275" i="7"/>
  <c r="KC275" i="7" s="1"/>
  <c r="KD275" i="7" s="1"/>
  <c r="JD275" i="7"/>
  <c r="JE275" i="7" s="1"/>
  <c r="JF275" i="7" s="1"/>
  <c r="IF275" i="7"/>
  <c r="IG275" i="7" s="1"/>
  <c r="IH275" i="7" s="1"/>
  <c r="HB275" i="7"/>
  <c r="HC275" i="7" s="1"/>
  <c r="HD275" i="7" s="1"/>
  <c r="GD275" i="7"/>
  <c r="GE275" i="7" s="1"/>
  <c r="GF275" i="7" s="1"/>
  <c r="FL275" i="7"/>
  <c r="FM275" i="7" s="1"/>
  <c r="FN275" i="7" s="1"/>
  <c r="EB275" i="7"/>
  <c r="EC275" i="7" s="1"/>
  <c r="ED275" i="7" s="1"/>
  <c r="DD275" i="7"/>
  <c r="DE275" i="7" s="1"/>
  <c r="DF275" i="7" s="1"/>
  <c r="CR275" i="7"/>
  <c r="CS275" i="7" s="1"/>
  <c r="CT275" i="7" s="1"/>
  <c r="CF275" i="7"/>
  <c r="CG275" i="7" s="1"/>
  <c r="CH275" i="7" s="1"/>
  <c r="NN275" i="7"/>
  <c r="NO275" i="7" s="1"/>
  <c r="NP275" i="7" s="1"/>
  <c r="NB275" i="7"/>
  <c r="NC275" i="7" s="1"/>
  <c r="ND275" i="7" s="1"/>
  <c r="MD275" i="7"/>
  <c r="ME275" i="7" s="1"/>
  <c r="MF275" i="7" s="1"/>
  <c r="NH275" i="7"/>
  <c r="NI275" i="7" s="1"/>
  <c r="NJ275" i="7" s="1"/>
  <c r="MJ275" i="7"/>
  <c r="MK275" i="7" s="1"/>
  <c r="ML275" i="7" s="1"/>
  <c r="KZ275" i="7"/>
  <c r="LA275" i="7" s="1"/>
  <c r="LB275" i="7" s="1"/>
  <c r="LF275" i="7"/>
  <c r="LG275" i="7" s="1"/>
  <c r="LH275" i="7" s="1"/>
  <c r="KN275" i="7"/>
  <c r="KO275" i="7" s="1"/>
  <c r="KP275" i="7" s="1"/>
  <c r="JP275" i="7"/>
  <c r="JQ275" i="7" s="1"/>
  <c r="JR275" i="7" s="1"/>
  <c r="IX275" i="7"/>
  <c r="IY275" i="7" s="1"/>
  <c r="IZ275" i="7" s="1"/>
  <c r="HT275" i="7"/>
  <c r="HU275" i="7" s="1"/>
  <c r="HV275" i="7" s="1"/>
  <c r="GV275" i="7"/>
  <c r="GW275" i="7" s="1"/>
  <c r="GX275" i="7" s="1"/>
  <c r="FX275" i="7"/>
  <c r="FY275" i="7" s="1"/>
  <c r="FZ275" i="7" s="1"/>
  <c r="EZ275" i="7"/>
  <c r="FA275" i="7" s="1"/>
  <c r="FB275" i="7" s="1"/>
  <c r="DV275" i="7"/>
  <c r="DW275" i="7" s="1"/>
  <c r="DX275" i="7" s="1"/>
  <c r="FF275" i="7"/>
  <c r="FG275" i="7" s="1"/>
  <c r="FH275" i="7" s="1"/>
  <c r="JV275" i="7"/>
  <c r="JW275" i="7" s="1"/>
  <c r="JX275" i="7" s="1"/>
  <c r="IR275" i="7"/>
  <c r="IS275" i="7" s="1"/>
  <c r="IT275" i="7" s="1"/>
  <c r="HZ275" i="7"/>
  <c r="IA275" i="7" s="1"/>
  <c r="IB275" i="7" s="1"/>
  <c r="GP275" i="7"/>
  <c r="GQ275" i="7" s="1"/>
  <c r="GR275" i="7" s="1"/>
  <c r="FR275" i="7"/>
  <c r="FS275" i="7" s="1"/>
  <c r="FT275" i="7" s="1"/>
  <c r="EN275" i="7"/>
  <c r="EO275" i="7" s="1"/>
  <c r="EP275" i="7" s="1"/>
  <c r="DP275" i="7"/>
  <c r="DQ275" i="7" s="1"/>
  <c r="DR275" i="7" s="1"/>
  <c r="ET275" i="7"/>
  <c r="EU275" i="7" s="1"/>
  <c r="EV275" i="7" s="1"/>
  <c r="CL275" i="7"/>
  <c r="CM275" i="7" s="1"/>
  <c r="CN275" i="7" s="1"/>
  <c r="BZ275" i="7"/>
  <c r="CA275" i="7" s="1"/>
  <c r="CB275" i="7" s="1"/>
  <c r="MP297" i="7"/>
  <c r="MQ297" i="7" s="1"/>
  <c r="MR297" i="7" s="1"/>
  <c r="MV297" i="7"/>
  <c r="MW297" i="7" s="1"/>
  <c r="MX297" i="7" s="1"/>
  <c r="KH297" i="7"/>
  <c r="KI297" i="7" s="1"/>
  <c r="KJ297" i="7" s="1"/>
  <c r="CX297" i="7"/>
  <c r="CY297" i="7" s="1"/>
  <c r="CZ297" i="7" s="1"/>
  <c r="IL297" i="7"/>
  <c r="IM297" i="7" s="1"/>
  <c r="IN297" i="7" s="1"/>
  <c r="GJ297" i="7"/>
  <c r="GK297" i="7" s="1"/>
  <c r="GL297" i="7" s="1"/>
  <c r="EH297" i="7"/>
  <c r="EI297" i="7" s="1"/>
  <c r="EJ297" i="7" s="1"/>
  <c r="KB297" i="7"/>
  <c r="KC297" i="7" s="1"/>
  <c r="KD297" i="7" s="1"/>
  <c r="IF297" i="7"/>
  <c r="IG297" i="7" s="1"/>
  <c r="IH297" i="7" s="1"/>
  <c r="GD297" i="7"/>
  <c r="GE297" i="7" s="1"/>
  <c r="GF297" i="7" s="1"/>
  <c r="EB297" i="7"/>
  <c r="EC297" i="7" s="1"/>
  <c r="ED297" i="7" s="1"/>
  <c r="CR297" i="7"/>
  <c r="CS297" i="7" s="1"/>
  <c r="CT297" i="7" s="1"/>
  <c r="NN297" i="7"/>
  <c r="NO297" i="7" s="1"/>
  <c r="NP297" i="7" s="1"/>
  <c r="MD297" i="7"/>
  <c r="ME297" i="7" s="1"/>
  <c r="MF297" i="7" s="1"/>
  <c r="MJ297" i="7"/>
  <c r="MK297" i="7" s="1"/>
  <c r="ML297" i="7" s="1"/>
  <c r="LF297" i="7"/>
  <c r="LG297" i="7" s="1"/>
  <c r="LH297" i="7" s="1"/>
  <c r="JP297" i="7"/>
  <c r="JQ297" i="7" s="1"/>
  <c r="JR297" i="7" s="1"/>
  <c r="HT297" i="7"/>
  <c r="HU297" i="7" s="1"/>
  <c r="HV297" i="7" s="1"/>
  <c r="FX297" i="7"/>
  <c r="FY297" i="7" s="1"/>
  <c r="FZ297" i="7" s="1"/>
  <c r="DV297" i="7"/>
  <c r="DW297" i="7" s="1"/>
  <c r="DX297" i="7" s="1"/>
  <c r="JV297" i="7"/>
  <c r="JW297" i="7" s="1"/>
  <c r="JX297" i="7" s="1"/>
  <c r="HZ297" i="7"/>
  <c r="IA297" i="7" s="1"/>
  <c r="IB297" i="7" s="1"/>
  <c r="FR297" i="7"/>
  <c r="FS297" i="7" s="1"/>
  <c r="FT297" i="7" s="1"/>
  <c r="DP297" i="7"/>
  <c r="DQ297" i="7" s="1"/>
  <c r="DR297" i="7" s="1"/>
  <c r="CL297" i="7"/>
  <c r="CM297" i="7" s="1"/>
  <c r="CN297" i="7" s="1"/>
  <c r="NN252" i="7"/>
  <c r="NO252" i="7" s="1"/>
  <c r="NP252" i="7" s="1"/>
  <c r="MV252" i="7"/>
  <c r="MW252" i="7" s="1"/>
  <c r="MX252" i="7" s="1"/>
  <c r="LX252" i="7"/>
  <c r="LY252" i="7" s="1"/>
  <c r="LZ252" i="7" s="1"/>
  <c r="NB252" i="7"/>
  <c r="NC252" i="7" s="1"/>
  <c r="ND252" i="7" s="1"/>
  <c r="MD252" i="7"/>
  <c r="ME252" i="7" s="1"/>
  <c r="MF252" i="7" s="1"/>
  <c r="LF252" i="7"/>
  <c r="LG252" i="7" s="1"/>
  <c r="LH252" i="7" s="1"/>
  <c r="KN252" i="7"/>
  <c r="KO252" i="7" s="1"/>
  <c r="KP252" i="7" s="1"/>
  <c r="KH252" i="7"/>
  <c r="KI252" i="7" s="1"/>
  <c r="KJ252" i="7" s="1"/>
  <c r="JV252" i="7"/>
  <c r="JW252" i="7" s="1"/>
  <c r="JX252" i="7" s="1"/>
  <c r="IR252" i="7"/>
  <c r="IS252" i="7" s="1"/>
  <c r="IT252" i="7" s="1"/>
  <c r="HN252" i="7"/>
  <c r="HO252" i="7" s="1"/>
  <c r="HP252" i="7" s="1"/>
  <c r="GJ252" i="7"/>
  <c r="GK252" i="7" s="1"/>
  <c r="GL252" i="7" s="1"/>
  <c r="FR252" i="7"/>
  <c r="FS252" i="7" s="1"/>
  <c r="FT252" i="7" s="1"/>
  <c r="EN252" i="7"/>
  <c r="EO252" i="7" s="1"/>
  <c r="EP252" i="7" s="1"/>
  <c r="DP252" i="7"/>
  <c r="DQ252" i="7" s="1"/>
  <c r="DR252" i="7" s="1"/>
  <c r="ET252" i="7"/>
  <c r="EU252" i="7" s="1"/>
  <c r="EV252" i="7" s="1"/>
  <c r="JJ252" i="7"/>
  <c r="JK252" i="7" s="1"/>
  <c r="JL252" i="7" s="1"/>
  <c r="HB252" i="7"/>
  <c r="HC252" i="7" s="1"/>
  <c r="HD252" i="7" s="1"/>
  <c r="HZ252" i="7"/>
  <c r="IA252" i="7" s="1"/>
  <c r="IB252" i="7" s="1"/>
  <c r="DJ252" i="7"/>
  <c r="DK252" i="7" s="1"/>
  <c r="DL252" i="7" s="1"/>
  <c r="CF252" i="7"/>
  <c r="CG252" i="7" s="1"/>
  <c r="CH252" i="7" s="1"/>
  <c r="IX252" i="7"/>
  <c r="IY252" i="7" s="1"/>
  <c r="IZ252" i="7" s="1"/>
  <c r="GP252" i="7"/>
  <c r="GQ252" i="7" s="1"/>
  <c r="GR252" i="7" s="1"/>
  <c r="EZ252" i="7"/>
  <c r="FA252" i="7" s="1"/>
  <c r="FB252" i="7" s="1"/>
  <c r="FF252" i="7"/>
  <c r="FG252" i="7" s="1"/>
  <c r="FH252" i="7" s="1"/>
  <c r="BZ252" i="7"/>
  <c r="CA252" i="7" s="1"/>
  <c r="CB252" i="7" s="1"/>
  <c r="NH252" i="7"/>
  <c r="NI252" i="7" s="1"/>
  <c r="NJ252" i="7" s="1"/>
  <c r="MJ252" i="7"/>
  <c r="MK252" i="7" s="1"/>
  <c r="ML252" i="7" s="1"/>
  <c r="LL252" i="7"/>
  <c r="LM252" i="7" s="1"/>
  <c r="LN252" i="7" s="1"/>
  <c r="MP252" i="7"/>
  <c r="MQ252" i="7" s="1"/>
  <c r="MR252" i="7" s="1"/>
  <c r="LR252" i="7"/>
  <c r="LS252" i="7" s="1"/>
  <c r="LT252" i="7" s="1"/>
  <c r="KT252" i="7"/>
  <c r="KU252" i="7" s="1"/>
  <c r="KV252" i="7" s="1"/>
  <c r="KZ252" i="7"/>
  <c r="LA252" i="7" s="1"/>
  <c r="LB252" i="7" s="1"/>
  <c r="JP252" i="7"/>
  <c r="JQ252" i="7" s="1"/>
  <c r="JR252" i="7" s="1"/>
  <c r="JD252" i="7"/>
  <c r="JE252" i="7" s="1"/>
  <c r="JF252" i="7" s="1"/>
  <c r="IF252" i="7"/>
  <c r="IG252" i="7" s="1"/>
  <c r="IH252" i="7" s="1"/>
  <c r="GV252" i="7"/>
  <c r="GW252" i="7" s="1"/>
  <c r="GX252" i="7" s="1"/>
  <c r="FX252" i="7"/>
  <c r="FY252" i="7" s="1"/>
  <c r="FZ252" i="7" s="1"/>
  <c r="FL252" i="7"/>
  <c r="FM252" i="7" s="1"/>
  <c r="FN252" i="7" s="1"/>
  <c r="EB252" i="7"/>
  <c r="EC252" i="7" s="1"/>
  <c r="ED252" i="7" s="1"/>
  <c r="DD252" i="7"/>
  <c r="DE252" i="7" s="1"/>
  <c r="DF252" i="7" s="1"/>
  <c r="CX252" i="7"/>
  <c r="CY252" i="7" s="1"/>
  <c r="CZ252" i="7" s="1"/>
  <c r="IL252" i="7"/>
  <c r="IM252" i="7" s="1"/>
  <c r="IN252" i="7" s="1"/>
  <c r="GD252" i="7"/>
  <c r="GE252" i="7" s="1"/>
  <c r="GF252" i="7" s="1"/>
  <c r="EH252" i="7"/>
  <c r="EI252" i="7" s="1"/>
  <c r="EJ252" i="7" s="1"/>
  <c r="CR252" i="7"/>
  <c r="CS252" i="7" s="1"/>
  <c r="CT252" i="7" s="1"/>
  <c r="KB252" i="7"/>
  <c r="KC252" i="7" s="1"/>
  <c r="KD252" i="7" s="1"/>
  <c r="HT252" i="7"/>
  <c r="HU252" i="7" s="1"/>
  <c r="HV252" i="7" s="1"/>
  <c r="HH252" i="7"/>
  <c r="HI252" i="7" s="1"/>
  <c r="HJ252" i="7" s="1"/>
  <c r="DV252" i="7"/>
  <c r="DW252" i="7" s="1"/>
  <c r="DX252" i="7" s="1"/>
  <c r="CL252" i="7"/>
  <c r="CM252" i="7" s="1"/>
  <c r="CN252" i="7" s="1"/>
  <c r="AB335" i="7"/>
  <c r="AB365" i="7"/>
  <c r="LL69" i="7"/>
  <c r="LM69" i="7" s="1"/>
  <c r="MP69" i="7"/>
  <c r="MQ69" i="7" s="1"/>
  <c r="MR69" i="7" s="1"/>
  <c r="LR69" i="7"/>
  <c r="LS69" i="7" s="1"/>
  <c r="LT69" i="7" s="1"/>
  <c r="MV69" i="7"/>
  <c r="MW69" i="7" s="1"/>
  <c r="MX69" i="7" s="1"/>
  <c r="LX69" i="7"/>
  <c r="LY69" i="7" s="1"/>
  <c r="LZ69" i="7" s="1"/>
  <c r="KT69" i="7"/>
  <c r="KU69" i="7" s="1"/>
  <c r="KV69" i="7" s="1"/>
  <c r="KZ69" i="7"/>
  <c r="LA69" i="7" s="1"/>
  <c r="CX69" i="7"/>
  <c r="CY69" i="7" s="1"/>
  <c r="CZ69" i="7" s="1"/>
  <c r="JJ69" i="7"/>
  <c r="JK69" i="7" s="1"/>
  <c r="IL69" i="7"/>
  <c r="IM69" i="7" s="1"/>
  <c r="IN69" i="7" s="1"/>
  <c r="HB69" i="7"/>
  <c r="HC69" i="7" s="1"/>
  <c r="GD69" i="7"/>
  <c r="GE69" i="7" s="1"/>
  <c r="GF69" i="7" s="1"/>
  <c r="FL69" i="7"/>
  <c r="FM69" i="7" s="1"/>
  <c r="EB69" i="7"/>
  <c r="EC69" i="7" s="1"/>
  <c r="ED69" i="7" s="1"/>
  <c r="DD69" i="7"/>
  <c r="DE69" i="7" s="1"/>
  <c r="KB69" i="7"/>
  <c r="KC69" i="7" s="1"/>
  <c r="KD69" i="7" s="1"/>
  <c r="JD69" i="7"/>
  <c r="JE69" i="7" s="1"/>
  <c r="IF69" i="7"/>
  <c r="IG69" i="7" s="1"/>
  <c r="IH69" i="7" s="1"/>
  <c r="GV69" i="7"/>
  <c r="GW69" i="7" s="1"/>
  <c r="FX69" i="7"/>
  <c r="FY69" i="7" s="1"/>
  <c r="FZ69" i="7" s="1"/>
  <c r="EZ69" i="7"/>
  <c r="FA69" i="7" s="1"/>
  <c r="DV69" i="7"/>
  <c r="DW69" i="7" s="1"/>
  <c r="DX69" i="7" s="1"/>
  <c r="FR69" i="7"/>
  <c r="FS69" i="7" s="1"/>
  <c r="CF69" i="7"/>
  <c r="CG69" i="7" s="1"/>
  <c r="CH69" i="7" s="1"/>
  <c r="CL69" i="7"/>
  <c r="CM69" i="7" s="1"/>
  <c r="CN69" i="7" s="1"/>
  <c r="NN69" i="7"/>
  <c r="NO69" i="7" s="1"/>
  <c r="NP69" i="7" s="1"/>
  <c r="NB69" i="7"/>
  <c r="NC69" i="7" s="1"/>
  <c r="MD69" i="7"/>
  <c r="ME69" i="7" s="1"/>
  <c r="MF69" i="7" s="1"/>
  <c r="NH69" i="7"/>
  <c r="NI69" i="7" s="1"/>
  <c r="NJ69" i="7" s="1"/>
  <c r="MJ69" i="7"/>
  <c r="MK69" i="7" s="1"/>
  <c r="ML69" i="7" s="1"/>
  <c r="LF69" i="7"/>
  <c r="LG69" i="7" s="1"/>
  <c r="KN69" i="7"/>
  <c r="KO69" i="7" s="1"/>
  <c r="KP69" i="7" s="1"/>
  <c r="KH69" i="7"/>
  <c r="KI69" i="7" s="1"/>
  <c r="JV69" i="7"/>
  <c r="JW69" i="7" s="1"/>
  <c r="JX69" i="7" s="1"/>
  <c r="IX69" i="7"/>
  <c r="IY69" i="7" s="1"/>
  <c r="HZ69" i="7"/>
  <c r="IA69" i="7" s="1"/>
  <c r="IB69" i="7" s="1"/>
  <c r="GP69" i="7"/>
  <c r="GQ69" i="7" s="1"/>
  <c r="GR69" i="7" s="1"/>
  <c r="HT69" i="7"/>
  <c r="HU69" i="7" s="1"/>
  <c r="HV69" i="7" s="1"/>
  <c r="EN69" i="7"/>
  <c r="EO69" i="7" s="1"/>
  <c r="DP69" i="7"/>
  <c r="DQ69" i="7" s="1"/>
  <c r="DR69" i="7" s="1"/>
  <c r="FF69" i="7"/>
  <c r="FG69" i="7" s="1"/>
  <c r="JP69" i="7"/>
  <c r="JQ69" i="7" s="1"/>
  <c r="JR69" i="7" s="1"/>
  <c r="IR69" i="7"/>
  <c r="IS69" i="7" s="1"/>
  <c r="HN69" i="7"/>
  <c r="HO69" i="7" s="1"/>
  <c r="HP69" i="7" s="1"/>
  <c r="GJ69" i="7"/>
  <c r="GK69" i="7" s="1"/>
  <c r="GL69" i="7" s="1"/>
  <c r="HH69" i="7"/>
  <c r="HI69" i="7" s="1"/>
  <c r="HJ69" i="7" s="1"/>
  <c r="EH69" i="7"/>
  <c r="EI69" i="7" s="1"/>
  <c r="DJ69" i="7"/>
  <c r="DK69" i="7" s="1"/>
  <c r="DL69" i="7" s="1"/>
  <c r="ET69" i="7"/>
  <c r="EU69" i="7" s="1"/>
  <c r="CR69" i="7"/>
  <c r="CS69" i="7" s="1"/>
  <c r="CT69" i="7" s="1"/>
  <c r="BZ69" i="7"/>
  <c r="CA69" i="7" s="1"/>
  <c r="NH217" i="7"/>
  <c r="NI217" i="7" s="1"/>
  <c r="NJ217" i="7" s="1"/>
  <c r="LL217" i="7"/>
  <c r="LM217" i="7" s="1"/>
  <c r="LN217" i="7" s="1"/>
  <c r="LR217" i="7"/>
  <c r="LS217" i="7" s="1"/>
  <c r="LT217" i="7" s="1"/>
  <c r="KT217" i="7"/>
  <c r="KU217" i="7" s="1"/>
  <c r="KV217" i="7" s="1"/>
  <c r="JJ217" i="7"/>
  <c r="JK217" i="7" s="1"/>
  <c r="JL217" i="7" s="1"/>
  <c r="HN217" i="7"/>
  <c r="HO217" i="7" s="1"/>
  <c r="HP217" i="7" s="1"/>
  <c r="HH217" i="7"/>
  <c r="HI217" i="7" s="1"/>
  <c r="HJ217" i="7" s="1"/>
  <c r="DJ217" i="7"/>
  <c r="DK217" i="7" s="1"/>
  <c r="DL217" i="7" s="1"/>
  <c r="JD217" i="7"/>
  <c r="JE217" i="7" s="1"/>
  <c r="JF217" i="7" s="1"/>
  <c r="HB217" i="7"/>
  <c r="HC217" i="7" s="1"/>
  <c r="HD217" i="7" s="1"/>
  <c r="FL217" i="7"/>
  <c r="FM217" i="7" s="1"/>
  <c r="FN217" i="7" s="1"/>
  <c r="DD217" i="7"/>
  <c r="DE217" i="7" s="1"/>
  <c r="DF217" i="7" s="1"/>
  <c r="CL217" i="7"/>
  <c r="CM217" i="7" s="1"/>
  <c r="CN217" i="7" s="1"/>
  <c r="MV217" i="7"/>
  <c r="MW217" i="7" s="1"/>
  <c r="MX217" i="7" s="1"/>
  <c r="NB217" i="7"/>
  <c r="NC217" i="7" s="1"/>
  <c r="ND217" i="7" s="1"/>
  <c r="KZ217" i="7"/>
  <c r="LA217" i="7" s="1"/>
  <c r="LB217" i="7" s="1"/>
  <c r="KN217" i="7"/>
  <c r="KO217" i="7" s="1"/>
  <c r="KP217" i="7" s="1"/>
  <c r="IX217" i="7"/>
  <c r="IY217" i="7" s="1"/>
  <c r="IZ217" i="7" s="1"/>
  <c r="GV217" i="7"/>
  <c r="GW217" i="7" s="1"/>
  <c r="GX217" i="7" s="1"/>
  <c r="EZ217" i="7"/>
  <c r="FA217" i="7" s="1"/>
  <c r="FB217" i="7" s="1"/>
  <c r="FF217" i="7"/>
  <c r="FG217" i="7" s="1"/>
  <c r="FH217" i="7" s="1"/>
  <c r="IR217" i="7"/>
  <c r="IS217" i="7" s="1"/>
  <c r="IT217" i="7" s="1"/>
  <c r="GP217" i="7"/>
  <c r="GQ217" i="7" s="1"/>
  <c r="GR217" i="7" s="1"/>
  <c r="EN217" i="7"/>
  <c r="EO217" i="7" s="1"/>
  <c r="EP217" i="7" s="1"/>
  <c r="ET217" i="7"/>
  <c r="EU217" i="7" s="1"/>
  <c r="EV217" i="7" s="1"/>
  <c r="BZ217" i="7"/>
  <c r="CA217" i="7" s="1"/>
  <c r="CB217" i="7" s="1"/>
  <c r="LL33" i="7"/>
  <c r="LM33" i="7" s="1"/>
  <c r="MP33" i="7"/>
  <c r="MQ33" i="7" s="1"/>
  <c r="MR33" i="7" s="1"/>
  <c r="LR33" i="7"/>
  <c r="LS33" i="7" s="1"/>
  <c r="LT33" i="7" s="1"/>
  <c r="MV33" i="7"/>
  <c r="MW33" i="7" s="1"/>
  <c r="MX33" i="7" s="1"/>
  <c r="LX33" i="7"/>
  <c r="LY33" i="7" s="1"/>
  <c r="KT33" i="7"/>
  <c r="KU33" i="7" s="1"/>
  <c r="KV33" i="7" s="1"/>
  <c r="KZ33" i="7"/>
  <c r="LA33" i="7" s="1"/>
  <c r="CX33" i="7"/>
  <c r="CY33" i="7" s="1"/>
  <c r="CZ33" i="7" s="1"/>
  <c r="JJ33" i="7"/>
  <c r="JK33" i="7" s="1"/>
  <c r="JL33" i="7" s="1"/>
  <c r="IL33" i="7"/>
  <c r="IM33" i="7" s="1"/>
  <c r="IN33" i="7" s="1"/>
  <c r="HB33" i="7"/>
  <c r="HC33" i="7" s="1"/>
  <c r="GD33" i="7"/>
  <c r="GE33" i="7" s="1"/>
  <c r="GF33" i="7" s="1"/>
  <c r="FL33" i="7"/>
  <c r="FM33" i="7" s="1"/>
  <c r="EB33" i="7"/>
  <c r="EC33" i="7" s="1"/>
  <c r="ED33" i="7" s="1"/>
  <c r="DD33" i="7"/>
  <c r="DE33" i="7" s="1"/>
  <c r="KB33" i="7"/>
  <c r="KC33" i="7" s="1"/>
  <c r="KD33" i="7" s="1"/>
  <c r="JD33" i="7"/>
  <c r="JE33" i="7" s="1"/>
  <c r="IF33" i="7"/>
  <c r="IG33" i="7" s="1"/>
  <c r="IH33" i="7" s="1"/>
  <c r="GV33" i="7"/>
  <c r="GW33" i="7" s="1"/>
  <c r="GX33" i="7" s="1"/>
  <c r="HT33" i="7"/>
  <c r="HU33" i="7" s="1"/>
  <c r="HV33" i="7" s="1"/>
  <c r="EZ33" i="7"/>
  <c r="FA33" i="7" s="1"/>
  <c r="DV33" i="7"/>
  <c r="DW33" i="7" s="1"/>
  <c r="DX33" i="7" s="1"/>
  <c r="FR33" i="7"/>
  <c r="FS33" i="7" s="1"/>
  <c r="CF33" i="7"/>
  <c r="CG33" i="7" s="1"/>
  <c r="CH33" i="7" s="1"/>
  <c r="CL33" i="7"/>
  <c r="CM33" i="7" s="1"/>
  <c r="NN33" i="7"/>
  <c r="NO33" i="7" s="1"/>
  <c r="NP33" i="7" s="1"/>
  <c r="NB33" i="7"/>
  <c r="NC33" i="7" s="1"/>
  <c r="MD33" i="7"/>
  <c r="ME33" i="7" s="1"/>
  <c r="MF33" i="7" s="1"/>
  <c r="NH33" i="7"/>
  <c r="NI33" i="7" s="1"/>
  <c r="MJ33" i="7"/>
  <c r="MK33" i="7" s="1"/>
  <c r="ML33" i="7" s="1"/>
  <c r="LF33" i="7"/>
  <c r="LG33" i="7" s="1"/>
  <c r="KN33" i="7"/>
  <c r="KO33" i="7" s="1"/>
  <c r="KP33" i="7" s="1"/>
  <c r="KH33" i="7"/>
  <c r="KI33" i="7" s="1"/>
  <c r="JV33" i="7"/>
  <c r="JW33" i="7" s="1"/>
  <c r="JX33" i="7" s="1"/>
  <c r="IX33" i="7"/>
  <c r="IY33" i="7" s="1"/>
  <c r="HZ33" i="7"/>
  <c r="IA33" i="7" s="1"/>
  <c r="IB33" i="7" s="1"/>
  <c r="GP33" i="7"/>
  <c r="GQ33" i="7" s="1"/>
  <c r="FX33" i="7"/>
  <c r="FY33" i="7" s="1"/>
  <c r="FZ33" i="7" s="1"/>
  <c r="EN33" i="7"/>
  <c r="EO33" i="7" s="1"/>
  <c r="DP33" i="7"/>
  <c r="DQ33" i="7" s="1"/>
  <c r="DR33" i="7" s="1"/>
  <c r="FF33" i="7"/>
  <c r="FG33" i="7" s="1"/>
  <c r="JP33" i="7"/>
  <c r="JQ33" i="7" s="1"/>
  <c r="JR33" i="7" s="1"/>
  <c r="IR33" i="7"/>
  <c r="IS33" i="7" s="1"/>
  <c r="IT33" i="7" s="1"/>
  <c r="HN33" i="7"/>
  <c r="HO33" i="7" s="1"/>
  <c r="HP33" i="7" s="1"/>
  <c r="GJ33" i="7"/>
  <c r="GK33" i="7" s="1"/>
  <c r="HH33" i="7"/>
  <c r="HI33" i="7" s="1"/>
  <c r="HJ33" i="7" s="1"/>
  <c r="EH33" i="7"/>
  <c r="EI33" i="7" s="1"/>
  <c r="DJ33" i="7"/>
  <c r="DK33" i="7" s="1"/>
  <c r="DL33" i="7" s="1"/>
  <c r="ET33" i="7"/>
  <c r="EU33" i="7" s="1"/>
  <c r="EV33" i="7" s="1"/>
  <c r="CR33" i="7"/>
  <c r="CS33" i="7" s="1"/>
  <c r="CT33" i="7" s="1"/>
  <c r="BZ33" i="7"/>
  <c r="CA33" i="7" s="1"/>
  <c r="NN272" i="7"/>
  <c r="NO272" i="7" s="1"/>
  <c r="NP272" i="7" s="1"/>
  <c r="NB272" i="7"/>
  <c r="NC272" i="7" s="1"/>
  <c r="ND272" i="7" s="1"/>
  <c r="MD272" i="7"/>
  <c r="ME272" i="7" s="1"/>
  <c r="MF272" i="7" s="1"/>
  <c r="NH272" i="7"/>
  <c r="NI272" i="7" s="1"/>
  <c r="NJ272" i="7" s="1"/>
  <c r="MJ272" i="7"/>
  <c r="MK272" i="7" s="1"/>
  <c r="ML272" i="7" s="1"/>
  <c r="LF272" i="7"/>
  <c r="LG272" i="7" s="1"/>
  <c r="LH272" i="7" s="1"/>
  <c r="KN272" i="7"/>
  <c r="KO272" i="7" s="1"/>
  <c r="KP272" i="7" s="1"/>
  <c r="KH272" i="7"/>
  <c r="KI272" i="7" s="1"/>
  <c r="KJ272" i="7" s="1"/>
  <c r="KB272" i="7"/>
  <c r="KC272" i="7" s="1"/>
  <c r="KD272" i="7" s="1"/>
  <c r="IX272" i="7"/>
  <c r="IY272" i="7" s="1"/>
  <c r="IZ272" i="7" s="1"/>
  <c r="HT272" i="7"/>
  <c r="HU272" i="7" s="1"/>
  <c r="HV272" i="7" s="1"/>
  <c r="GP272" i="7"/>
  <c r="GQ272" i="7" s="1"/>
  <c r="GR272" i="7" s="1"/>
  <c r="HH272" i="7"/>
  <c r="HI272" i="7" s="1"/>
  <c r="HJ272" i="7" s="1"/>
  <c r="EZ272" i="7"/>
  <c r="FA272" i="7" s="1"/>
  <c r="FB272" i="7" s="1"/>
  <c r="DV272" i="7"/>
  <c r="DW272" i="7" s="1"/>
  <c r="DX272" i="7" s="1"/>
  <c r="FF272" i="7"/>
  <c r="FG272" i="7" s="1"/>
  <c r="FH272" i="7" s="1"/>
  <c r="JV272" i="7"/>
  <c r="JW272" i="7" s="1"/>
  <c r="JX272" i="7" s="1"/>
  <c r="IR272" i="7"/>
  <c r="IS272" i="7" s="1"/>
  <c r="IT272" i="7" s="1"/>
  <c r="HN272" i="7"/>
  <c r="HO272" i="7" s="1"/>
  <c r="HP272" i="7" s="1"/>
  <c r="GJ272" i="7"/>
  <c r="GK272" i="7" s="1"/>
  <c r="GL272" i="7" s="1"/>
  <c r="FR272" i="7"/>
  <c r="FS272" i="7" s="1"/>
  <c r="FT272" i="7" s="1"/>
  <c r="EN272" i="7"/>
  <c r="EO272" i="7" s="1"/>
  <c r="EP272" i="7" s="1"/>
  <c r="DP272" i="7"/>
  <c r="DQ272" i="7" s="1"/>
  <c r="DR272" i="7" s="1"/>
  <c r="ET272" i="7"/>
  <c r="EU272" i="7" s="1"/>
  <c r="EV272" i="7" s="1"/>
  <c r="CR272" i="7"/>
  <c r="CS272" i="7" s="1"/>
  <c r="CT272" i="7" s="1"/>
  <c r="BZ272" i="7"/>
  <c r="CA272" i="7" s="1"/>
  <c r="CB272" i="7" s="1"/>
  <c r="LL272" i="7"/>
  <c r="LM272" i="7" s="1"/>
  <c r="LN272" i="7" s="1"/>
  <c r="MP272" i="7"/>
  <c r="MQ272" i="7" s="1"/>
  <c r="MR272" i="7" s="1"/>
  <c r="LR272" i="7"/>
  <c r="LS272" i="7" s="1"/>
  <c r="LT272" i="7" s="1"/>
  <c r="MV272" i="7"/>
  <c r="MW272" i="7" s="1"/>
  <c r="MX272" i="7" s="1"/>
  <c r="LX272" i="7"/>
  <c r="LY272" i="7" s="1"/>
  <c r="LZ272" i="7" s="1"/>
  <c r="KT272" i="7"/>
  <c r="KU272" i="7" s="1"/>
  <c r="KV272" i="7" s="1"/>
  <c r="KZ272" i="7"/>
  <c r="LA272" i="7" s="1"/>
  <c r="LB272" i="7" s="1"/>
  <c r="CX272" i="7"/>
  <c r="CY272" i="7" s="1"/>
  <c r="CZ272" i="7" s="1"/>
  <c r="JJ272" i="7"/>
  <c r="JK272" i="7" s="1"/>
  <c r="JL272" i="7" s="1"/>
  <c r="IL272" i="7"/>
  <c r="IM272" i="7" s="1"/>
  <c r="IN272" i="7" s="1"/>
  <c r="HB272" i="7"/>
  <c r="HC272" i="7" s="1"/>
  <c r="HD272" i="7" s="1"/>
  <c r="GD272" i="7"/>
  <c r="GE272" i="7" s="1"/>
  <c r="GF272" i="7" s="1"/>
  <c r="HZ272" i="7"/>
  <c r="IA272" i="7" s="1"/>
  <c r="IB272" i="7" s="1"/>
  <c r="EH272" i="7"/>
  <c r="EI272" i="7" s="1"/>
  <c r="EJ272" i="7" s="1"/>
  <c r="DJ272" i="7"/>
  <c r="DK272" i="7" s="1"/>
  <c r="DL272" i="7" s="1"/>
  <c r="JP272" i="7"/>
  <c r="JQ272" i="7" s="1"/>
  <c r="JR272" i="7" s="1"/>
  <c r="JD272" i="7"/>
  <c r="JE272" i="7" s="1"/>
  <c r="JF272" i="7" s="1"/>
  <c r="IF272" i="7"/>
  <c r="IG272" i="7" s="1"/>
  <c r="IH272" i="7" s="1"/>
  <c r="GV272" i="7"/>
  <c r="GW272" i="7" s="1"/>
  <c r="GX272" i="7" s="1"/>
  <c r="FX272" i="7"/>
  <c r="FY272" i="7" s="1"/>
  <c r="FZ272" i="7" s="1"/>
  <c r="FL272" i="7"/>
  <c r="FM272" i="7" s="1"/>
  <c r="FN272" i="7" s="1"/>
  <c r="EB272" i="7"/>
  <c r="EC272" i="7" s="1"/>
  <c r="ED272" i="7" s="1"/>
  <c r="DD272" i="7"/>
  <c r="DE272" i="7" s="1"/>
  <c r="DF272" i="7" s="1"/>
  <c r="CF272" i="7"/>
  <c r="CG272" i="7" s="1"/>
  <c r="CH272" i="7" s="1"/>
  <c r="CL272" i="7"/>
  <c r="CM272" i="7" s="1"/>
  <c r="CN272" i="7" s="1"/>
  <c r="MD80" i="7"/>
  <c r="ME80" i="7" s="1"/>
  <c r="MF80" i="7" s="1"/>
  <c r="KN80" i="7"/>
  <c r="KO80" i="7" s="1"/>
  <c r="KP80" i="7" s="1"/>
  <c r="HN80" i="7"/>
  <c r="HO80" i="7" s="1"/>
  <c r="HP80" i="7" s="1"/>
  <c r="DP80" i="7"/>
  <c r="DQ80" i="7" s="1"/>
  <c r="DR80" i="7" s="1"/>
  <c r="HB80" i="7"/>
  <c r="HC80" i="7" s="1"/>
  <c r="HD80" i="7" s="1"/>
  <c r="DJ80" i="7"/>
  <c r="DK80" i="7" s="1"/>
  <c r="DL80" i="7" s="1"/>
  <c r="LL80" i="7"/>
  <c r="LM80" i="7" s="1"/>
  <c r="LN80" i="7" s="1"/>
  <c r="LX80" i="7"/>
  <c r="LY80" i="7" s="1"/>
  <c r="LZ80" i="7" s="1"/>
  <c r="JJ80" i="7"/>
  <c r="JK80" i="7" s="1"/>
  <c r="JL80" i="7" s="1"/>
  <c r="FL80" i="7"/>
  <c r="FM80" i="7" s="1"/>
  <c r="FN80" i="7" s="1"/>
  <c r="JD80" i="7"/>
  <c r="JE80" i="7" s="1"/>
  <c r="JF80" i="7" s="1"/>
  <c r="EZ80" i="7"/>
  <c r="FA80" i="7" s="1"/>
  <c r="FB80" i="7" s="1"/>
  <c r="CL80" i="7"/>
  <c r="CM80" i="7" s="1"/>
  <c r="CN80" i="7" s="1"/>
  <c r="NN351" i="7"/>
  <c r="NO351" i="7" s="1"/>
  <c r="NP351" i="7" s="1"/>
  <c r="NB351" i="7"/>
  <c r="NC351" i="7" s="1"/>
  <c r="ND351" i="7" s="1"/>
  <c r="MV351" i="7"/>
  <c r="MW351" i="7" s="1"/>
  <c r="MX351" i="7" s="1"/>
  <c r="LX351" i="7"/>
  <c r="LY351" i="7" s="1"/>
  <c r="LZ351" i="7" s="1"/>
  <c r="LR351" i="7"/>
  <c r="LS351" i="7" s="1"/>
  <c r="LT351" i="7" s="1"/>
  <c r="KZ351" i="7"/>
  <c r="LA351" i="7" s="1"/>
  <c r="LB351" i="7" s="1"/>
  <c r="KT351" i="7"/>
  <c r="KU351" i="7" s="1"/>
  <c r="KV351" i="7" s="1"/>
  <c r="KH351" i="7"/>
  <c r="KI351" i="7" s="1"/>
  <c r="KJ351" i="7" s="1"/>
  <c r="JV351" i="7"/>
  <c r="JW351" i="7" s="1"/>
  <c r="JX351" i="7" s="1"/>
  <c r="IR351" i="7"/>
  <c r="IS351" i="7" s="1"/>
  <c r="IT351" i="7" s="1"/>
  <c r="HZ351" i="7"/>
  <c r="IA351" i="7" s="1"/>
  <c r="IB351" i="7" s="1"/>
  <c r="GJ351" i="7"/>
  <c r="GK351" i="7" s="1"/>
  <c r="GL351" i="7" s="1"/>
  <c r="FR351" i="7"/>
  <c r="FS351" i="7" s="1"/>
  <c r="FT351" i="7" s="1"/>
  <c r="EN351" i="7"/>
  <c r="EO351" i="7" s="1"/>
  <c r="EP351" i="7" s="1"/>
  <c r="DP351" i="7"/>
  <c r="DQ351" i="7" s="1"/>
  <c r="DR351" i="7" s="1"/>
  <c r="ET351" i="7"/>
  <c r="EU351" i="7" s="1"/>
  <c r="EV351" i="7" s="1"/>
  <c r="JJ351" i="7"/>
  <c r="JK351" i="7" s="1"/>
  <c r="JL351" i="7" s="1"/>
  <c r="HN351" i="7"/>
  <c r="HO351" i="7" s="1"/>
  <c r="HP351" i="7" s="1"/>
  <c r="HH351" i="7"/>
  <c r="HI351" i="7" s="1"/>
  <c r="HJ351" i="7" s="1"/>
  <c r="DJ351" i="7"/>
  <c r="DK351" i="7" s="1"/>
  <c r="DL351" i="7" s="1"/>
  <c r="JP351" i="7"/>
  <c r="JQ351" i="7" s="1"/>
  <c r="JR351" i="7" s="1"/>
  <c r="HT351" i="7"/>
  <c r="HU351" i="7" s="1"/>
  <c r="HV351" i="7" s="1"/>
  <c r="GV351" i="7"/>
  <c r="GW351" i="7" s="1"/>
  <c r="GX351" i="7" s="1"/>
  <c r="DV351" i="7"/>
  <c r="DW351" i="7" s="1"/>
  <c r="DX351" i="7" s="1"/>
  <c r="CR351" i="7"/>
  <c r="CS351" i="7" s="1"/>
  <c r="CT351" i="7" s="1"/>
  <c r="BZ351" i="7"/>
  <c r="CA351" i="7" s="1"/>
  <c r="CB351" i="7" s="1"/>
  <c r="LL351" i="7"/>
  <c r="LM351" i="7" s="1"/>
  <c r="LN351" i="7" s="1"/>
  <c r="NH351" i="7"/>
  <c r="NI351" i="7" s="1"/>
  <c r="NJ351" i="7" s="1"/>
  <c r="MJ351" i="7"/>
  <c r="MK351" i="7" s="1"/>
  <c r="ML351" i="7" s="1"/>
  <c r="MP351" i="7"/>
  <c r="MQ351" i="7" s="1"/>
  <c r="MR351" i="7" s="1"/>
  <c r="MD351" i="7"/>
  <c r="ME351" i="7" s="1"/>
  <c r="MF351" i="7" s="1"/>
  <c r="KN351" i="7"/>
  <c r="KO351" i="7" s="1"/>
  <c r="KP351" i="7" s="1"/>
  <c r="LF351" i="7"/>
  <c r="LG351" i="7" s="1"/>
  <c r="LH351" i="7" s="1"/>
  <c r="KB351" i="7"/>
  <c r="KC351" i="7" s="1"/>
  <c r="KD351" i="7" s="1"/>
  <c r="JD351" i="7"/>
  <c r="JE351" i="7" s="1"/>
  <c r="JF351" i="7" s="1"/>
  <c r="IF351" i="7"/>
  <c r="IG351" i="7" s="1"/>
  <c r="IH351" i="7" s="1"/>
  <c r="HB351" i="7"/>
  <c r="HC351" i="7" s="1"/>
  <c r="HD351" i="7" s="1"/>
  <c r="FX351" i="7"/>
  <c r="FY351" i="7" s="1"/>
  <c r="FZ351" i="7" s="1"/>
  <c r="FL351" i="7"/>
  <c r="FM351" i="7" s="1"/>
  <c r="FN351" i="7" s="1"/>
  <c r="EB351" i="7"/>
  <c r="EC351" i="7" s="1"/>
  <c r="ED351" i="7" s="1"/>
  <c r="DD351" i="7"/>
  <c r="DE351" i="7" s="1"/>
  <c r="DF351" i="7" s="1"/>
  <c r="CX351" i="7"/>
  <c r="CY351" i="7" s="1"/>
  <c r="CZ351" i="7" s="1"/>
  <c r="IL351" i="7"/>
  <c r="IM351" i="7" s="1"/>
  <c r="IN351" i="7" s="1"/>
  <c r="GD351" i="7"/>
  <c r="GE351" i="7" s="1"/>
  <c r="GF351" i="7" s="1"/>
  <c r="EH351" i="7"/>
  <c r="EI351" i="7" s="1"/>
  <c r="EJ351" i="7" s="1"/>
  <c r="CF351" i="7"/>
  <c r="CG351" i="7" s="1"/>
  <c r="CH351" i="7" s="1"/>
  <c r="IX351" i="7"/>
  <c r="IY351" i="7" s="1"/>
  <c r="IZ351" i="7" s="1"/>
  <c r="GP351" i="7"/>
  <c r="GQ351" i="7" s="1"/>
  <c r="GR351" i="7" s="1"/>
  <c r="EZ351" i="7"/>
  <c r="FA351" i="7" s="1"/>
  <c r="FB351" i="7" s="1"/>
  <c r="FF351" i="7"/>
  <c r="FG351" i="7" s="1"/>
  <c r="FH351" i="7" s="1"/>
  <c r="CL351" i="7"/>
  <c r="CM351" i="7" s="1"/>
  <c r="CN351" i="7" s="1"/>
  <c r="NN120" i="7"/>
  <c r="NO120" i="7" s="1"/>
  <c r="NP120" i="7" s="1"/>
  <c r="MD120" i="7"/>
  <c r="ME120" i="7" s="1"/>
  <c r="MF120" i="7" s="1"/>
  <c r="JP120" i="7"/>
  <c r="JQ120" i="7" s="1"/>
  <c r="JR120" i="7" s="1"/>
  <c r="HZ120" i="7"/>
  <c r="IA120" i="7" s="1"/>
  <c r="IB120" i="7" s="1"/>
  <c r="KB120" i="7"/>
  <c r="KC120" i="7" s="1"/>
  <c r="KD120" i="7" s="1"/>
  <c r="HT120" i="7"/>
  <c r="HU120" i="7" s="1"/>
  <c r="HV120" i="7" s="1"/>
  <c r="DJ120" i="7"/>
  <c r="DK120" i="7" s="1"/>
  <c r="DL120" i="7" s="1"/>
  <c r="CL120" i="7"/>
  <c r="CM120" i="7" s="1"/>
  <c r="CN120" i="7" s="1"/>
  <c r="NH120" i="7"/>
  <c r="NI120" i="7" s="1"/>
  <c r="NJ120" i="7" s="1"/>
  <c r="LL120" i="7"/>
  <c r="LM120" i="7" s="1"/>
  <c r="LN120" i="7" s="1"/>
  <c r="LR120" i="7"/>
  <c r="LS120" i="7" s="1"/>
  <c r="LT120" i="7" s="1"/>
  <c r="KZ120" i="7"/>
  <c r="LA120" i="7" s="1"/>
  <c r="LB120" i="7" s="1"/>
  <c r="JJ120" i="7"/>
  <c r="JK120" i="7" s="1"/>
  <c r="JL120" i="7" s="1"/>
  <c r="GV120" i="7"/>
  <c r="GW120" i="7" s="1"/>
  <c r="GX120" i="7" s="1"/>
  <c r="FL120" i="7"/>
  <c r="FM120" i="7" s="1"/>
  <c r="FN120" i="7" s="1"/>
  <c r="DD120" i="7"/>
  <c r="DE120" i="7" s="1"/>
  <c r="DF120" i="7" s="1"/>
  <c r="JD120" i="7"/>
  <c r="JE120" i="7" s="1"/>
  <c r="JF120" i="7" s="1"/>
  <c r="GP120" i="7"/>
  <c r="GQ120" i="7" s="1"/>
  <c r="GR120" i="7" s="1"/>
  <c r="EZ120" i="7"/>
  <c r="FA120" i="7" s="1"/>
  <c r="FB120" i="7" s="1"/>
  <c r="FR120" i="7"/>
  <c r="FS120" i="7" s="1"/>
  <c r="FT120" i="7" s="1"/>
  <c r="BZ120" i="7"/>
  <c r="CA120" i="7" s="1"/>
  <c r="CB120" i="7" s="1"/>
  <c r="MV388" i="7"/>
  <c r="MW388" i="7" s="1"/>
  <c r="MX388" i="7" s="1"/>
  <c r="NB388" i="7"/>
  <c r="NC388" i="7" s="1"/>
  <c r="ND388" i="7" s="1"/>
  <c r="LF388" i="7"/>
  <c r="LG388" i="7" s="1"/>
  <c r="LH388" i="7" s="1"/>
  <c r="KN388" i="7"/>
  <c r="KO388" i="7" s="1"/>
  <c r="KP388" i="7" s="1"/>
  <c r="IX388" i="7"/>
  <c r="IY388" i="7" s="1"/>
  <c r="IZ388" i="7" s="1"/>
  <c r="GJ388" i="7"/>
  <c r="GK388" i="7" s="1"/>
  <c r="GL388" i="7" s="1"/>
  <c r="EZ388" i="7"/>
  <c r="FA388" i="7" s="1"/>
  <c r="FB388" i="7" s="1"/>
  <c r="FF388" i="7"/>
  <c r="FG388" i="7" s="1"/>
  <c r="FH388" i="7" s="1"/>
  <c r="IR388" i="7"/>
  <c r="IS388" i="7" s="1"/>
  <c r="IT388" i="7" s="1"/>
  <c r="GD388" i="7"/>
  <c r="GE388" i="7" s="1"/>
  <c r="GF388" i="7" s="1"/>
  <c r="EN388" i="7"/>
  <c r="EO388" i="7" s="1"/>
  <c r="EP388" i="7" s="1"/>
  <c r="ET388" i="7"/>
  <c r="EU388" i="7" s="1"/>
  <c r="EV388" i="7" s="1"/>
  <c r="CF388" i="7"/>
  <c r="CG388" i="7" s="1"/>
  <c r="CH388" i="7" s="1"/>
  <c r="MJ388" i="7"/>
  <c r="MK388" i="7" s="1"/>
  <c r="ML388" i="7" s="1"/>
  <c r="MP388" i="7"/>
  <c r="MQ388" i="7" s="1"/>
  <c r="MR388" i="7" s="1"/>
  <c r="KT388" i="7"/>
  <c r="KU388" i="7" s="1"/>
  <c r="KV388" i="7" s="1"/>
  <c r="CX388" i="7"/>
  <c r="CY388" i="7" s="1"/>
  <c r="CZ388" i="7" s="1"/>
  <c r="IL388" i="7"/>
  <c r="IM388" i="7" s="1"/>
  <c r="IN388" i="7" s="1"/>
  <c r="FX388" i="7"/>
  <c r="FY388" i="7" s="1"/>
  <c r="FZ388" i="7" s="1"/>
  <c r="EH388" i="7"/>
  <c r="EI388" i="7" s="1"/>
  <c r="EJ388" i="7" s="1"/>
  <c r="KB388" i="7"/>
  <c r="KC388" i="7" s="1"/>
  <c r="KD388" i="7" s="1"/>
  <c r="IF388" i="7"/>
  <c r="IG388" i="7" s="1"/>
  <c r="IH388" i="7" s="1"/>
  <c r="HH388" i="7"/>
  <c r="HI388" i="7" s="1"/>
  <c r="HJ388" i="7" s="1"/>
  <c r="EB388" i="7"/>
  <c r="EC388" i="7" s="1"/>
  <c r="ED388" i="7" s="1"/>
  <c r="CR388" i="7"/>
  <c r="CS388" i="7" s="1"/>
  <c r="CT388" i="7" s="1"/>
  <c r="LL229" i="7"/>
  <c r="LM229" i="7" s="1"/>
  <c r="LN229" i="7" s="1"/>
  <c r="MP229" i="7"/>
  <c r="MQ229" i="7" s="1"/>
  <c r="MR229" i="7" s="1"/>
  <c r="LR229" i="7"/>
  <c r="LS229" i="7" s="1"/>
  <c r="LT229" i="7" s="1"/>
  <c r="MV229" i="7"/>
  <c r="MW229" i="7" s="1"/>
  <c r="MX229" i="7" s="1"/>
  <c r="LX229" i="7"/>
  <c r="LY229" i="7" s="1"/>
  <c r="LZ229" i="7" s="1"/>
  <c r="KH229" i="7"/>
  <c r="KI229" i="7" s="1"/>
  <c r="KJ229" i="7" s="1"/>
  <c r="KT229" i="7"/>
  <c r="KU229" i="7" s="1"/>
  <c r="KV229" i="7" s="1"/>
  <c r="CX229" i="7"/>
  <c r="CY229" i="7" s="1"/>
  <c r="CZ229" i="7" s="1"/>
  <c r="JJ229" i="7"/>
  <c r="JK229" i="7" s="1"/>
  <c r="JL229" i="7" s="1"/>
  <c r="IL229" i="7"/>
  <c r="IM229" i="7" s="1"/>
  <c r="IN229" i="7" s="1"/>
  <c r="HN229" i="7"/>
  <c r="HO229" i="7" s="1"/>
  <c r="HP229" i="7" s="1"/>
  <c r="GJ229" i="7"/>
  <c r="GK229" i="7" s="1"/>
  <c r="GL229" i="7" s="1"/>
  <c r="HH229" i="7"/>
  <c r="HI229" i="7" s="1"/>
  <c r="HJ229" i="7" s="1"/>
  <c r="EH229" i="7"/>
  <c r="EI229" i="7" s="1"/>
  <c r="EJ229" i="7" s="1"/>
  <c r="DJ229" i="7"/>
  <c r="DK229" i="7" s="1"/>
  <c r="DL229" i="7" s="1"/>
  <c r="KB229" i="7"/>
  <c r="KC229" i="7" s="1"/>
  <c r="KD229" i="7" s="1"/>
  <c r="JD229" i="7"/>
  <c r="JE229" i="7" s="1"/>
  <c r="JF229" i="7" s="1"/>
  <c r="IF229" i="7"/>
  <c r="IG229" i="7" s="1"/>
  <c r="IH229" i="7" s="1"/>
  <c r="HB229" i="7"/>
  <c r="HC229" i="7" s="1"/>
  <c r="HD229" i="7" s="1"/>
  <c r="GD229" i="7"/>
  <c r="GE229" i="7" s="1"/>
  <c r="GF229" i="7" s="1"/>
  <c r="FL229" i="7"/>
  <c r="FM229" i="7" s="1"/>
  <c r="FN229" i="7" s="1"/>
  <c r="EB229" i="7"/>
  <c r="EC229" i="7" s="1"/>
  <c r="ED229" i="7" s="1"/>
  <c r="DD229" i="7"/>
  <c r="DE229" i="7" s="1"/>
  <c r="DF229" i="7" s="1"/>
  <c r="CR229" i="7"/>
  <c r="CS229" i="7" s="1"/>
  <c r="CT229" i="7" s="1"/>
  <c r="CF229" i="7"/>
  <c r="CG229" i="7" s="1"/>
  <c r="CH229" i="7" s="1"/>
  <c r="NN229" i="7"/>
  <c r="NO229" i="7" s="1"/>
  <c r="NP229" i="7" s="1"/>
  <c r="NB229" i="7"/>
  <c r="NC229" i="7" s="1"/>
  <c r="ND229" i="7" s="1"/>
  <c r="MD229" i="7"/>
  <c r="ME229" i="7" s="1"/>
  <c r="MF229" i="7" s="1"/>
  <c r="NH229" i="7"/>
  <c r="NI229" i="7" s="1"/>
  <c r="NJ229" i="7" s="1"/>
  <c r="MJ229" i="7"/>
  <c r="MK229" i="7" s="1"/>
  <c r="ML229" i="7" s="1"/>
  <c r="KZ229" i="7"/>
  <c r="LA229" i="7" s="1"/>
  <c r="LB229" i="7" s="1"/>
  <c r="LF229" i="7"/>
  <c r="LG229" i="7" s="1"/>
  <c r="LH229" i="7" s="1"/>
  <c r="KN229" i="7"/>
  <c r="KO229" i="7" s="1"/>
  <c r="KP229" i="7" s="1"/>
  <c r="JV229" i="7"/>
  <c r="JW229" i="7" s="1"/>
  <c r="JX229" i="7" s="1"/>
  <c r="IX229" i="7"/>
  <c r="IY229" i="7" s="1"/>
  <c r="IZ229" i="7" s="1"/>
  <c r="HT229" i="7"/>
  <c r="HU229" i="7" s="1"/>
  <c r="HV229" i="7" s="1"/>
  <c r="GV229" i="7"/>
  <c r="GW229" i="7" s="1"/>
  <c r="GX229" i="7" s="1"/>
  <c r="FX229" i="7"/>
  <c r="FY229" i="7" s="1"/>
  <c r="FZ229" i="7" s="1"/>
  <c r="EZ229" i="7"/>
  <c r="FA229" i="7" s="1"/>
  <c r="FB229" i="7" s="1"/>
  <c r="DV229" i="7"/>
  <c r="DW229" i="7" s="1"/>
  <c r="DX229" i="7" s="1"/>
  <c r="FF229" i="7"/>
  <c r="FG229" i="7" s="1"/>
  <c r="FH229" i="7" s="1"/>
  <c r="JP229" i="7"/>
  <c r="JQ229" i="7" s="1"/>
  <c r="JR229" i="7" s="1"/>
  <c r="IR229" i="7"/>
  <c r="IS229" i="7" s="1"/>
  <c r="IT229" i="7" s="1"/>
  <c r="HZ229" i="7"/>
  <c r="IA229" i="7" s="1"/>
  <c r="IB229" i="7" s="1"/>
  <c r="GP229" i="7"/>
  <c r="GQ229" i="7" s="1"/>
  <c r="GR229" i="7" s="1"/>
  <c r="FR229" i="7"/>
  <c r="FS229" i="7" s="1"/>
  <c r="FT229" i="7" s="1"/>
  <c r="EN229" i="7"/>
  <c r="EO229" i="7" s="1"/>
  <c r="EP229" i="7" s="1"/>
  <c r="DP229" i="7"/>
  <c r="DQ229" i="7" s="1"/>
  <c r="DR229" i="7" s="1"/>
  <c r="ET229" i="7"/>
  <c r="EU229" i="7" s="1"/>
  <c r="EV229" i="7" s="1"/>
  <c r="CL229" i="7"/>
  <c r="CM229" i="7" s="1"/>
  <c r="CN229" i="7" s="1"/>
  <c r="BZ229" i="7"/>
  <c r="CA229" i="7" s="1"/>
  <c r="CB229" i="7" s="1"/>
  <c r="MP43" i="7"/>
  <c r="MQ43" i="7" s="1"/>
  <c r="MR43" i="7" s="1"/>
  <c r="MJ43" i="7"/>
  <c r="MK43" i="7" s="1"/>
  <c r="ML43" i="7" s="1"/>
  <c r="KT43" i="7"/>
  <c r="KU43" i="7" s="1"/>
  <c r="KV43" i="7" s="1"/>
  <c r="CX43" i="7"/>
  <c r="CY43" i="7" s="1"/>
  <c r="CZ43" i="7" s="1"/>
  <c r="IL43" i="7"/>
  <c r="IM43" i="7" s="1"/>
  <c r="IN43" i="7" s="1"/>
  <c r="GD43" i="7"/>
  <c r="GE43" i="7" s="1"/>
  <c r="GF43" i="7" s="1"/>
  <c r="EB43" i="7"/>
  <c r="EC43" i="7" s="1"/>
  <c r="ED43" i="7" s="1"/>
  <c r="KB43" i="7"/>
  <c r="KC43" i="7" s="1"/>
  <c r="KD43" i="7" s="1"/>
  <c r="IF43" i="7"/>
  <c r="IG43" i="7" s="1"/>
  <c r="IH43" i="7" s="1"/>
  <c r="HT43" i="7"/>
  <c r="HU43" i="7" s="1"/>
  <c r="HV43" i="7" s="1"/>
  <c r="DV43" i="7"/>
  <c r="DW43" i="7" s="1"/>
  <c r="DX43" i="7" s="1"/>
  <c r="CF43" i="7"/>
  <c r="CG43" i="7" s="1"/>
  <c r="CH43" i="7" s="1"/>
  <c r="NN43" i="7"/>
  <c r="NO43" i="7" s="1"/>
  <c r="NP43" i="7" s="1"/>
  <c r="MD43" i="7"/>
  <c r="ME43" i="7" s="1"/>
  <c r="MF43" i="7" s="1"/>
  <c r="MV43" i="7"/>
  <c r="MW43" i="7" s="1"/>
  <c r="MX43" i="7" s="1"/>
  <c r="KN43" i="7"/>
  <c r="KO43" i="7" s="1"/>
  <c r="KP43" i="7" s="1"/>
  <c r="JV43" i="7"/>
  <c r="JW43" i="7" s="1"/>
  <c r="JX43" i="7" s="1"/>
  <c r="HZ43" i="7"/>
  <c r="IA43" i="7" s="1"/>
  <c r="IB43" i="7" s="1"/>
  <c r="FX43" i="7"/>
  <c r="FY43" i="7" s="1"/>
  <c r="FZ43" i="7" s="1"/>
  <c r="DP43" i="7"/>
  <c r="DQ43" i="7" s="1"/>
  <c r="DR43" i="7" s="1"/>
  <c r="JP43" i="7"/>
  <c r="JQ43" i="7" s="1"/>
  <c r="JR43" i="7" s="1"/>
  <c r="HN43" i="7"/>
  <c r="HO43" i="7" s="1"/>
  <c r="HP43" i="7" s="1"/>
  <c r="HH43" i="7"/>
  <c r="HI43" i="7" s="1"/>
  <c r="HJ43" i="7" s="1"/>
  <c r="DJ43" i="7"/>
  <c r="DK43" i="7" s="1"/>
  <c r="DL43" i="7" s="1"/>
  <c r="CR43" i="7"/>
  <c r="CS43" i="7" s="1"/>
  <c r="CT43" i="7" s="1"/>
  <c r="NN421" i="7"/>
  <c r="NO421" i="7" s="1"/>
  <c r="NP421" i="7" s="1"/>
  <c r="MV421" i="7"/>
  <c r="MW421" i="7" s="1"/>
  <c r="MX421" i="7" s="1"/>
  <c r="LX421" i="7"/>
  <c r="LY421" i="7" s="1"/>
  <c r="LZ421" i="7" s="1"/>
  <c r="NB421" i="7"/>
  <c r="NC421" i="7" s="1"/>
  <c r="ND421" i="7" s="1"/>
  <c r="MD421" i="7"/>
  <c r="ME421" i="7" s="1"/>
  <c r="MF421" i="7" s="1"/>
  <c r="LF421" i="7"/>
  <c r="LG421" i="7" s="1"/>
  <c r="LH421" i="7" s="1"/>
  <c r="KH421" i="7"/>
  <c r="KI421" i="7" s="1"/>
  <c r="KJ421" i="7" s="1"/>
  <c r="KN421" i="7"/>
  <c r="KO421" i="7" s="1"/>
  <c r="KP421" i="7" s="1"/>
  <c r="JP421" i="7"/>
  <c r="JQ421" i="7" s="1"/>
  <c r="JR421" i="7" s="1"/>
  <c r="IX421" i="7"/>
  <c r="IY421" i="7" s="1"/>
  <c r="IZ421" i="7" s="1"/>
  <c r="HT421" i="7"/>
  <c r="HU421" i="7" s="1"/>
  <c r="HV421" i="7" s="1"/>
  <c r="GP421" i="7"/>
  <c r="GQ421" i="7" s="1"/>
  <c r="GR421" i="7" s="1"/>
  <c r="GV421" i="7"/>
  <c r="GW421" i="7" s="1"/>
  <c r="GX421" i="7" s="1"/>
  <c r="EZ421" i="7"/>
  <c r="FA421" i="7" s="1"/>
  <c r="FB421" i="7" s="1"/>
  <c r="DV421" i="7"/>
  <c r="DW421" i="7" s="1"/>
  <c r="DX421" i="7" s="1"/>
  <c r="FF421" i="7"/>
  <c r="FG421" i="7" s="1"/>
  <c r="FH421" i="7" s="1"/>
  <c r="JV421" i="7"/>
  <c r="JW421" i="7" s="1"/>
  <c r="JX421" i="7" s="1"/>
  <c r="IR421" i="7"/>
  <c r="IS421" i="7" s="1"/>
  <c r="IT421" i="7" s="1"/>
  <c r="HZ421" i="7"/>
  <c r="IA421" i="7" s="1"/>
  <c r="IB421" i="7" s="1"/>
  <c r="GJ421" i="7"/>
  <c r="GK421" i="7" s="1"/>
  <c r="GL421" i="7" s="1"/>
  <c r="FR421" i="7"/>
  <c r="FS421" i="7" s="1"/>
  <c r="FT421" i="7" s="1"/>
  <c r="EN421" i="7"/>
  <c r="EO421" i="7" s="1"/>
  <c r="EP421" i="7" s="1"/>
  <c r="DP421" i="7"/>
  <c r="DQ421" i="7" s="1"/>
  <c r="DR421" i="7" s="1"/>
  <c r="ET421" i="7"/>
  <c r="EU421" i="7" s="1"/>
  <c r="EV421" i="7" s="1"/>
  <c r="CL421" i="7"/>
  <c r="CM421" i="7" s="1"/>
  <c r="CN421" i="7" s="1"/>
  <c r="CF421" i="7"/>
  <c r="CG421" i="7" s="1"/>
  <c r="CH421" i="7" s="1"/>
  <c r="NH421" i="7"/>
  <c r="NI421" i="7" s="1"/>
  <c r="NJ421" i="7" s="1"/>
  <c r="MJ421" i="7"/>
  <c r="MK421" i="7" s="1"/>
  <c r="ML421" i="7" s="1"/>
  <c r="LL421" i="7"/>
  <c r="LM421" i="7" s="1"/>
  <c r="LN421" i="7" s="1"/>
  <c r="MP421" i="7"/>
  <c r="MQ421" i="7" s="1"/>
  <c r="MR421" i="7" s="1"/>
  <c r="LR421" i="7"/>
  <c r="LS421" i="7" s="1"/>
  <c r="LT421" i="7" s="1"/>
  <c r="KT421" i="7"/>
  <c r="KU421" i="7" s="1"/>
  <c r="KV421" i="7" s="1"/>
  <c r="KZ421" i="7"/>
  <c r="LA421" i="7" s="1"/>
  <c r="LB421" i="7" s="1"/>
  <c r="CX421" i="7"/>
  <c r="CY421" i="7" s="1"/>
  <c r="CZ421" i="7" s="1"/>
  <c r="JJ421" i="7"/>
  <c r="JK421" i="7" s="1"/>
  <c r="JL421" i="7" s="1"/>
  <c r="IL421" i="7"/>
  <c r="IM421" i="7" s="1"/>
  <c r="IN421" i="7" s="1"/>
  <c r="HN421" i="7"/>
  <c r="HO421" i="7" s="1"/>
  <c r="HP421" i="7" s="1"/>
  <c r="GD421" i="7"/>
  <c r="GE421" i="7" s="1"/>
  <c r="GF421" i="7" s="1"/>
  <c r="HH421" i="7"/>
  <c r="HI421" i="7" s="1"/>
  <c r="HJ421" i="7" s="1"/>
  <c r="EH421" i="7"/>
  <c r="EI421" i="7" s="1"/>
  <c r="EJ421" i="7" s="1"/>
  <c r="DJ421" i="7"/>
  <c r="DK421" i="7" s="1"/>
  <c r="DL421" i="7" s="1"/>
  <c r="KB421" i="7"/>
  <c r="KC421" i="7" s="1"/>
  <c r="KD421" i="7" s="1"/>
  <c r="JD421" i="7"/>
  <c r="JE421" i="7" s="1"/>
  <c r="JF421" i="7" s="1"/>
  <c r="IF421" i="7"/>
  <c r="IG421" i="7" s="1"/>
  <c r="IH421" i="7" s="1"/>
  <c r="HB421" i="7"/>
  <c r="HC421" i="7" s="1"/>
  <c r="HD421" i="7" s="1"/>
  <c r="FX421" i="7"/>
  <c r="FY421" i="7" s="1"/>
  <c r="FZ421" i="7" s="1"/>
  <c r="FL421" i="7"/>
  <c r="FM421" i="7" s="1"/>
  <c r="FN421" i="7" s="1"/>
  <c r="EB421" i="7"/>
  <c r="EC421" i="7" s="1"/>
  <c r="ED421" i="7" s="1"/>
  <c r="DD421" i="7"/>
  <c r="DE421" i="7" s="1"/>
  <c r="DF421" i="7" s="1"/>
  <c r="CR421" i="7"/>
  <c r="CS421" i="7" s="1"/>
  <c r="CT421" i="7" s="1"/>
  <c r="BZ421" i="7"/>
  <c r="CA421" i="7" s="1"/>
  <c r="CB421" i="7" s="1"/>
  <c r="NN154" i="7"/>
  <c r="NO154" i="7" s="1"/>
  <c r="NP154" i="7" s="1"/>
  <c r="MV154" i="7"/>
  <c r="MW154" i="7" s="1"/>
  <c r="MX154" i="7" s="1"/>
  <c r="LX154" i="7"/>
  <c r="LY154" i="7" s="1"/>
  <c r="LZ154" i="7" s="1"/>
  <c r="NB154" i="7"/>
  <c r="NC154" i="7" s="1"/>
  <c r="ND154" i="7" s="1"/>
  <c r="MD154" i="7"/>
  <c r="ME154" i="7" s="1"/>
  <c r="MF154" i="7" s="1"/>
  <c r="LF154" i="7"/>
  <c r="LG154" i="7" s="1"/>
  <c r="LH154" i="7" s="1"/>
  <c r="KN154" i="7"/>
  <c r="KO154" i="7" s="1"/>
  <c r="KP154" i="7" s="1"/>
  <c r="KH154" i="7"/>
  <c r="KI154" i="7" s="1"/>
  <c r="KJ154" i="7" s="1"/>
  <c r="JP154" i="7"/>
  <c r="JQ154" i="7" s="1"/>
  <c r="JR154" i="7" s="1"/>
  <c r="IX154" i="7"/>
  <c r="IY154" i="7" s="1"/>
  <c r="IZ154" i="7" s="1"/>
  <c r="HN154" i="7"/>
  <c r="HO154" i="7" s="1"/>
  <c r="HP154" i="7" s="1"/>
  <c r="GJ154" i="7"/>
  <c r="GK154" i="7" s="1"/>
  <c r="GL154" i="7" s="1"/>
  <c r="FR154" i="7"/>
  <c r="FS154" i="7" s="1"/>
  <c r="FT154" i="7" s="1"/>
  <c r="EZ154" i="7"/>
  <c r="FA154" i="7" s="1"/>
  <c r="FB154" i="7" s="1"/>
  <c r="DV154" i="7"/>
  <c r="DW154" i="7" s="1"/>
  <c r="DX154" i="7" s="1"/>
  <c r="FF154" i="7"/>
  <c r="FG154" i="7" s="1"/>
  <c r="FH154" i="7" s="1"/>
  <c r="KB154" i="7"/>
  <c r="KC154" i="7" s="1"/>
  <c r="KD154" i="7" s="1"/>
  <c r="IR154" i="7"/>
  <c r="IS154" i="7" s="1"/>
  <c r="IT154" i="7" s="1"/>
  <c r="HB154" i="7"/>
  <c r="HC154" i="7" s="1"/>
  <c r="HD154" i="7" s="1"/>
  <c r="GD154" i="7"/>
  <c r="GE154" i="7" s="1"/>
  <c r="GF154" i="7" s="1"/>
  <c r="HZ154" i="7"/>
  <c r="IA154" i="7" s="1"/>
  <c r="IB154" i="7" s="1"/>
  <c r="EN154" i="7"/>
  <c r="EO154" i="7" s="1"/>
  <c r="EP154" i="7" s="1"/>
  <c r="DP154" i="7"/>
  <c r="DQ154" i="7" s="1"/>
  <c r="DR154" i="7" s="1"/>
  <c r="ET154" i="7"/>
  <c r="EU154" i="7" s="1"/>
  <c r="EV154" i="7" s="1"/>
  <c r="CL154" i="7"/>
  <c r="CM154" i="7" s="1"/>
  <c r="CN154" i="7" s="1"/>
  <c r="CF154" i="7"/>
  <c r="CG154" i="7" s="1"/>
  <c r="CH154" i="7" s="1"/>
  <c r="NH154" i="7"/>
  <c r="NI154" i="7" s="1"/>
  <c r="NJ154" i="7" s="1"/>
  <c r="MJ154" i="7"/>
  <c r="MK154" i="7" s="1"/>
  <c r="ML154" i="7" s="1"/>
  <c r="LL154" i="7"/>
  <c r="LM154" i="7" s="1"/>
  <c r="LN154" i="7" s="1"/>
  <c r="MP154" i="7"/>
  <c r="MQ154" i="7" s="1"/>
  <c r="MR154" i="7" s="1"/>
  <c r="LR154" i="7"/>
  <c r="LS154" i="7" s="1"/>
  <c r="LT154" i="7" s="1"/>
  <c r="KT154" i="7"/>
  <c r="KU154" i="7" s="1"/>
  <c r="KV154" i="7" s="1"/>
  <c r="KZ154" i="7"/>
  <c r="LA154" i="7" s="1"/>
  <c r="LB154" i="7" s="1"/>
  <c r="CX154" i="7"/>
  <c r="CY154" i="7" s="1"/>
  <c r="CZ154" i="7" s="1"/>
  <c r="JJ154" i="7"/>
  <c r="JK154" i="7" s="1"/>
  <c r="JL154" i="7" s="1"/>
  <c r="IL154" i="7"/>
  <c r="IM154" i="7" s="1"/>
  <c r="IN154" i="7" s="1"/>
  <c r="GV154" i="7"/>
  <c r="GW154" i="7" s="1"/>
  <c r="GX154" i="7" s="1"/>
  <c r="FX154" i="7"/>
  <c r="FY154" i="7" s="1"/>
  <c r="FZ154" i="7" s="1"/>
  <c r="HT154" i="7"/>
  <c r="HU154" i="7" s="1"/>
  <c r="HV154" i="7" s="1"/>
  <c r="EH154" i="7"/>
  <c r="EI154" i="7" s="1"/>
  <c r="EJ154" i="7" s="1"/>
  <c r="DJ154" i="7"/>
  <c r="DK154" i="7" s="1"/>
  <c r="DL154" i="7" s="1"/>
  <c r="JV154" i="7"/>
  <c r="JW154" i="7" s="1"/>
  <c r="JX154" i="7" s="1"/>
  <c r="JD154" i="7"/>
  <c r="JE154" i="7" s="1"/>
  <c r="JF154" i="7" s="1"/>
  <c r="IF154" i="7"/>
  <c r="IG154" i="7" s="1"/>
  <c r="IH154" i="7" s="1"/>
  <c r="GP154" i="7"/>
  <c r="GQ154" i="7" s="1"/>
  <c r="GR154" i="7" s="1"/>
  <c r="HH154" i="7"/>
  <c r="HI154" i="7" s="1"/>
  <c r="HJ154" i="7" s="1"/>
  <c r="FL154" i="7"/>
  <c r="FM154" i="7" s="1"/>
  <c r="FN154" i="7" s="1"/>
  <c r="EB154" i="7"/>
  <c r="EC154" i="7" s="1"/>
  <c r="ED154" i="7" s="1"/>
  <c r="DD154" i="7"/>
  <c r="DE154" i="7" s="1"/>
  <c r="DF154" i="7" s="1"/>
  <c r="CR154" i="7"/>
  <c r="CS154" i="7" s="1"/>
  <c r="CT154" i="7" s="1"/>
  <c r="BZ154" i="7"/>
  <c r="CA154" i="7" s="1"/>
  <c r="CB154" i="7" s="1"/>
  <c r="NN142" i="7"/>
  <c r="NO142" i="7" s="1"/>
  <c r="NP142" i="7" s="1"/>
  <c r="LX142" i="7"/>
  <c r="LY142" i="7" s="1"/>
  <c r="LZ142" i="7" s="1"/>
  <c r="MD142" i="7"/>
  <c r="ME142" i="7" s="1"/>
  <c r="MF142" i="7" s="1"/>
  <c r="KN142" i="7"/>
  <c r="KO142" i="7" s="1"/>
  <c r="KP142" i="7" s="1"/>
  <c r="JP142" i="7"/>
  <c r="JQ142" i="7" s="1"/>
  <c r="JR142" i="7" s="1"/>
  <c r="HN142" i="7"/>
  <c r="HO142" i="7" s="1"/>
  <c r="HP142" i="7" s="1"/>
  <c r="HZ142" i="7"/>
  <c r="IA142" i="7" s="1"/>
  <c r="IB142" i="7" s="1"/>
  <c r="DP142" i="7"/>
  <c r="DQ142" i="7" s="1"/>
  <c r="DR142" i="7" s="1"/>
  <c r="KB142" i="7"/>
  <c r="KC142" i="7" s="1"/>
  <c r="KD142" i="7" s="1"/>
  <c r="HB142" i="7"/>
  <c r="HC142" i="7" s="1"/>
  <c r="HD142" i="7" s="1"/>
  <c r="HT142" i="7"/>
  <c r="HU142" i="7" s="1"/>
  <c r="HV142" i="7" s="1"/>
  <c r="DJ142" i="7"/>
  <c r="DK142" i="7" s="1"/>
  <c r="DL142" i="7" s="1"/>
  <c r="CL142" i="7"/>
  <c r="CM142" i="7" s="1"/>
  <c r="CN142" i="7" s="1"/>
  <c r="NH142" i="7"/>
  <c r="NI142" i="7" s="1"/>
  <c r="NJ142" i="7" s="1"/>
  <c r="LL142" i="7"/>
  <c r="LM142" i="7" s="1"/>
  <c r="LN142" i="7" s="1"/>
  <c r="LR142" i="7"/>
  <c r="LS142" i="7" s="1"/>
  <c r="LT142" i="7" s="1"/>
  <c r="KZ142" i="7"/>
  <c r="LA142" i="7" s="1"/>
  <c r="LB142" i="7" s="1"/>
  <c r="JJ142" i="7"/>
  <c r="JK142" i="7" s="1"/>
  <c r="JL142" i="7" s="1"/>
  <c r="GV142" i="7"/>
  <c r="GW142" i="7" s="1"/>
  <c r="GX142" i="7" s="1"/>
  <c r="FL142" i="7"/>
  <c r="FM142" i="7" s="1"/>
  <c r="FN142" i="7" s="1"/>
  <c r="DD142" i="7"/>
  <c r="DE142" i="7" s="1"/>
  <c r="DF142" i="7" s="1"/>
  <c r="JD142" i="7"/>
  <c r="JE142" i="7" s="1"/>
  <c r="JF142" i="7" s="1"/>
  <c r="GP142" i="7"/>
  <c r="GQ142" i="7" s="1"/>
  <c r="GR142" i="7" s="1"/>
  <c r="EZ142" i="7"/>
  <c r="FA142" i="7" s="1"/>
  <c r="FB142" i="7" s="1"/>
  <c r="FR142" i="7"/>
  <c r="FS142" i="7" s="1"/>
  <c r="FT142" i="7" s="1"/>
  <c r="BZ142" i="7"/>
  <c r="CA142" i="7" s="1"/>
  <c r="CB142" i="7" s="1"/>
  <c r="NB328" i="7"/>
  <c r="NC328" i="7" s="1"/>
  <c r="ND328" i="7" s="1"/>
  <c r="NH328" i="7"/>
  <c r="NI328" i="7" s="1"/>
  <c r="NJ328" i="7" s="1"/>
  <c r="LF328" i="7"/>
  <c r="LG328" i="7" s="1"/>
  <c r="LH328" i="7" s="1"/>
  <c r="KN328" i="7"/>
  <c r="KO328" i="7" s="1"/>
  <c r="KP328" i="7" s="1"/>
  <c r="IR328" i="7"/>
  <c r="IS328" i="7" s="1"/>
  <c r="IT328" i="7" s="1"/>
  <c r="GJ328" i="7"/>
  <c r="GK328" i="7" s="1"/>
  <c r="GL328" i="7" s="1"/>
  <c r="EN328" i="7"/>
  <c r="EO328" i="7" s="1"/>
  <c r="EP328" i="7" s="1"/>
  <c r="ET328" i="7"/>
  <c r="EU328" i="7" s="1"/>
  <c r="EV328" i="7" s="1"/>
  <c r="HB328" i="7"/>
  <c r="HC328" i="7" s="1"/>
  <c r="HD328" i="7" s="1"/>
  <c r="DJ328" i="7"/>
  <c r="DK328" i="7" s="1"/>
  <c r="DL328" i="7" s="1"/>
  <c r="HT328" i="7"/>
  <c r="HU328" i="7" s="1"/>
  <c r="HV328" i="7" s="1"/>
  <c r="DV328" i="7"/>
  <c r="DW328" i="7" s="1"/>
  <c r="DX328" i="7" s="1"/>
  <c r="BZ328" i="7"/>
  <c r="CA328" i="7" s="1"/>
  <c r="CB328" i="7" s="1"/>
  <c r="MP328" i="7"/>
  <c r="MQ328" i="7" s="1"/>
  <c r="MR328" i="7" s="1"/>
  <c r="MV328" i="7"/>
  <c r="MW328" i="7" s="1"/>
  <c r="MX328" i="7" s="1"/>
  <c r="KT328" i="7"/>
  <c r="KU328" i="7" s="1"/>
  <c r="KV328" i="7" s="1"/>
  <c r="JP328" i="7"/>
  <c r="JQ328" i="7" s="1"/>
  <c r="JR328" i="7" s="1"/>
  <c r="IF328" i="7"/>
  <c r="IG328" i="7" s="1"/>
  <c r="IH328" i="7" s="1"/>
  <c r="FX328" i="7"/>
  <c r="FY328" i="7" s="1"/>
  <c r="FZ328" i="7" s="1"/>
  <c r="EB328" i="7"/>
  <c r="EC328" i="7" s="1"/>
  <c r="ED328" i="7" s="1"/>
  <c r="CX328" i="7"/>
  <c r="CY328" i="7" s="1"/>
  <c r="CZ328" i="7" s="1"/>
  <c r="GD328" i="7"/>
  <c r="GE328" i="7" s="1"/>
  <c r="GF328" i="7" s="1"/>
  <c r="CF328" i="7"/>
  <c r="CG328" i="7" s="1"/>
  <c r="CH328" i="7" s="1"/>
  <c r="GP328" i="7"/>
  <c r="GQ328" i="7" s="1"/>
  <c r="GR328" i="7" s="1"/>
  <c r="FF328" i="7"/>
  <c r="FG328" i="7" s="1"/>
  <c r="FH328" i="7" s="1"/>
  <c r="NN29" i="7"/>
  <c r="NO29" i="7" s="1"/>
  <c r="NP29" i="7" s="1"/>
  <c r="MD29" i="7"/>
  <c r="ME29" i="7" s="1"/>
  <c r="MF29" i="7" s="1"/>
  <c r="MJ29" i="7"/>
  <c r="MK29" i="7" s="1"/>
  <c r="ML29" i="7" s="1"/>
  <c r="KN29" i="7"/>
  <c r="KO29" i="7" s="1"/>
  <c r="KP29" i="7" s="1"/>
  <c r="JP29" i="7"/>
  <c r="JQ29" i="7" s="1"/>
  <c r="JR29" i="7" s="1"/>
  <c r="HN29" i="7"/>
  <c r="HO29" i="7" s="1"/>
  <c r="HP29" i="7" s="1"/>
  <c r="HH29" i="7"/>
  <c r="HI29" i="7" s="1"/>
  <c r="HJ29" i="7" s="1"/>
  <c r="DJ29" i="7"/>
  <c r="DK29" i="7" s="1"/>
  <c r="DL29" i="7" s="1"/>
  <c r="JJ29" i="7"/>
  <c r="JK29" i="7" s="1"/>
  <c r="JL29" i="7" s="1"/>
  <c r="FL29" i="7"/>
  <c r="FM29" i="7" s="1"/>
  <c r="FN29" i="7" s="1"/>
  <c r="JV29" i="7"/>
  <c r="JW29" i="7" s="1"/>
  <c r="JX29" i="7" s="1"/>
  <c r="FX29" i="7"/>
  <c r="FY29" i="7" s="1"/>
  <c r="FZ29" i="7" s="1"/>
  <c r="CR29" i="7"/>
  <c r="CS29" i="7" s="1"/>
  <c r="CT29" i="7" s="1"/>
  <c r="LL29" i="7"/>
  <c r="LM29" i="7" s="1"/>
  <c r="LN29" i="7" s="1"/>
  <c r="LR29" i="7"/>
  <c r="LS29" i="7" s="1"/>
  <c r="LT29" i="7" s="1"/>
  <c r="LX29" i="7"/>
  <c r="LY29" i="7" s="1"/>
  <c r="LZ29" i="7" s="1"/>
  <c r="KZ29" i="7"/>
  <c r="LA29" i="7" s="1"/>
  <c r="LB29" i="7" s="1"/>
  <c r="JD29" i="7"/>
  <c r="JE29" i="7" s="1"/>
  <c r="JF29" i="7" s="1"/>
  <c r="GV29" i="7"/>
  <c r="GW29" i="7" s="1"/>
  <c r="GX29" i="7" s="1"/>
  <c r="EZ29" i="7"/>
  <c r="FA29" i="7" s="1"/>
  <c r="FB29" i="7" s="1"/>
  <c r="FR29" i="7"/>
  <c r="FS29" i="7" s="1"/>
  <c r="FT29" i="7" s="1"/>
  <c r="IL29" i="7"/>
  <c r="IM29" i="7" s="1"/>
  <c r="IN29" i="7" s="1"/>
  <c r="EB29" i="7"/>
  <c r="EC29" i="7" s="1"/>
  <c r="ED29" i="7" s="1"/>
  <c r="IX29" i="7"/>
  <c r="IY29" i="7" s="1"/>
  <c r="IZ29" i="7" s="1"/>
  <c r="EN29" i="7"/>
  <c r="EO29" i="7" s="1"/>
  <c r="EP29" i="7" s="1"/>
  <c r="CL29" i="7"/>
  <c r="CM29" i="7" s="1"/>
  <c r="CN29" i="7" s="1"/>
  <c r="NH243" i="7"/>
  <c r="NI243" i="7" s="1"/>
  <c r="NJ243" i="7" s="1"/>
  <c r="MJ243" i="7"/>
  <c r="MK243" i="7" s="1"/>
  <c r="ML243" i="7" s="1"/>
  <c r="LL243" i="7"/>
  <c r="LM243" i="7" s="1"/>
  <c r="LN243" i="7" s="1"/>
  <c r="MP243" i="7"/>
  <c r="MQ243" i="7" s="1"/>
  <c r="MR243" i="7" s="1"/>
  <c r="LR243" i="7"/>
  <c r="LS243" i="7" s="1"/>
  <c r="LT243" i="7" s="1"/>
  <c r="KT243" i="7"/>
  <c r="KU243" i="7" s="1"/>
  <c r="KV243" i="7" s="1"/>
  <c r="KH243" i="7"/>
  <c r="KI243" i="7" s="1"/>
  <c r="KJ243" i="7" s="1"/>
  <c r="KB243" i="7"/>
  <c r="KC243" i="7" s="1"/>
  <c r="KD243" i="7" s="1"/>
  <c r="JD243" i="7"/>
  <c r="JE243" i="7" s="1"/>
  <c r="JF243" i="7" s="1"/>
  <c r="IF243" i="7"/>
  <c r="IG243" i="7" s="1"/>
  <c r="IH243" i="7" s="1"/>
  <c r="HB243" i="7"/>
  <c r="HC243" i="7" s="1"/>
  <c r="HD243" i="7" s="1"/>
  <c r="GD243" i="7"/>
  <c r="GE243" i="7" s="1"/>
  <c r="GF243" i="7" s="1"/>
  <c r="FL243" i="7"/>
  <c r="FM243" i="7" s="1"/>
  <c r="FN243" i="7" s="1"/>
  <c r="EB243" i="7"/>
  <c r="EC243" i="7" s="1"/>
  <c r="ED243" i="7" s="1"/>
  <c r="DD243" i="7"/>
  <c r="DE243" i="7" s="1"/>
  <c r="DF243" i="7" s="1"/>
  <c r="CX243" i="7"/>
  <c r="CY243" i="7" s="1"/>
  <c r="CZ243" i="7" s="1"/>
  <c r="IL243" i="7"/>
  <c r="IM243" i="7" s="1"/>
  <c r="IN243" i="7" s="1"/>
  <c r="GJ243" i="7"/>
  <c r="GK243" i="7" s="1"/>
  <c r="GL243" i="7" s="1"/>
  <c r="EH243" i="7"/>
  <c r="EI243" i="7" s="1"/>
  <c r="EJ243" i="7" s="1"/>
  <c r="CR243" i="7"/>
  <c r="CS243" i="7" s="1"/>
  <c r="CT243" i="7" s="1"/>
  <c r="JP243" i="7"/>
  <c r="JQ243" i="7" s="1"/>
  <c r="JR243" i="7" s="1"/>
  <c r="HT243" i="7"/>
  <c r="HU243" i="7" s="1"/>
  <c r="HV243" i="7" s="1"/>
  <c r="FX243" i="7"/>
  <c r="FY243" i="7" s="1"/>
  <c r="FZ243" i="7" s="1"/>
  <c r="DV243" i="7"/>
  <c r="DW243" i="7" s="1"/>
  <c r="DX243" i="7" s="1"/>
  <c r="CL243" i="7"/>
  <c r="CM243" i="7" s="1"/>
  <c r="CN243" i="7" s="1"/>
  <c r="NN243" i="7"/>
  <c r="NO243" i="7" s="1"/>
  <c r="NP243" i="7" s="1"/>
  <c r="MV243" i="7"/>
  <c r="MW243" i="7" s="1"/>
  <c r="MX243" i="7" s="1"/>
  <c r="LX243" i="7"/>
  <c r="LY243" i="7" s="1"/>
  <c r="LZ243" i="7" s="1"/>
  <c r="NB243" i="7"/>
  <c r="NC243" i="7" s="1"/>
  <c r="ND243" i="7" s="1"/>
  <c r="MD243" i="7"/>
  <c r="ME243" i="7" s="1"/>
  <c r="MF243" i="7" s="1"/>
  <c r="LF243" i="7"/>
  <c r="LG243" i="7" s="1"/>
  <c r="LH243" i="7" s="1"/>
  <c r="KN243" i="7"/>
  <c r="KO243" i="7" s="1"/>
  <c r="KP243" i="7" s="1"/>
  <c r="KZ243" i="7"/>
  <c r="LA243" i="7" s="1"/>
  <c r="LB243" i="7" s="1"/>
  <c r="JV243" i="7"/>
  <c r="JW243" i="7" s="1"/>
  <c r="JX243" i="7" s="1"/>
  <c r="IR243" i="7"/>
  <c r="IS243" i="7" s="1"/>
  <c r="IT243" i="7" s="1"/>
  <c r="HZ243" i="7"/>
  <c r="IA243" i="7" s="1"/>
  <c r="IB243" i="7" s="1"/>
  <c r="GP243" i="7"/>
  <c r="GQ243" i="7" s="1"/>
  <c r="GR243" i="7" s="1"/>
  <c r="FR243" i="7"/>
  <c r="FS243" i="7" s="1"/>
  <c r="FT243" i="7" s="1"/>
  <c r="EN243" i="7"/>
  <c r="EO243" i="7" s="1"/>
  <c r="EP243" i="7" s="1"/>
  <c r="DP243" i="7"/>
  <c r="DQ243" i="7" s="1"/>
  <c r="DR243" i="7" s="1"/>
  <c r="ET243" i="7"/>
  <c r="EU243" i="7" s="1"/>
  <c r="EV243" i="7" s="1"/>
  <c r="JJ243" i="7"/>
  <c r="JK243" i="7" s="1"/>
  <c r="JL243" i="7" s="1"/>
  <c r="HN243" i="7"/>
  <c r="HO243" i="7" s="1"/>
  <c r="HP243" i="7" s="1"/>
  <c r="HH243" i="7"/>
  <c r="HI243" i="7" s="1"/>
  <c r="HJ243" i="7" s="1"/>
  <c r="DJ243" i="7"/>
  <c r="DK243" i="7" s="1"/>
  <c r="DL243" i="7" s="1"/>
  <c r="CF243" i="7"/>
  <c r="CG243" i="7" s="1"/>
  <c r="CH243" i="7" s="1"/>
  <c r="IX243" i="7"/>
  <c r="IY243" i="7" s="1"/>
  <c r="IZ243" i="7" s="1"/>
  <c r="GV243" i="7"/>
  <c r="GW243" i="7" s="1"/>
  <c r="GX243" i="7" s="1"/>
  <c r="EZ243" i="7"/>
  <c r="FA243" i="7" s="1"/>
  <c r="FB243" i="7" s="1"/>
  <c r="FF243" i="7"/>
  <c r="FG243" i="7" s="1"/>
  <c r="FH243" i="7" s="1"/>
  <c r="BZ243" i="7"/>
  <c r="CA243" i="7" s="1"/>
  <c r="CB243" i="7" s="1"/>
  <c r="NH265" i="7"/>
  <c r="NI265" i="7" s="1"/>
  <c r="NJ265" i="7" s="1"/>
  <c r="MJ265" i="7"/>
  <c r="MK265" i="7" s="1"/>
  <c r="ML265" i="7" s="1"/>
  <c r="LL265" i="7"/>
  <c r="LM265" i="7" s="1"/>
  <c r="LN265" i="7" s="1"/>
  <c r="MP265" i="7"/>
  <c r="MQ265" i="7" s="1"/>
  <c r="MR265" i="7" s="1"/>
  <c r="LR265" i="7"/>
  <c r="LS265" i="7" s="1"/>
  <c r="LT265" i="7" s="1"/>
  <c r="KT265" i="7"/>
  <c r="KU265" i="7" s="1"/>
  <c r="KV265" i="7" s="1"/>
  <c r="KZ265" i="7"/>
  <c r="LA265" i="7" s="1"/>
  <c r="LB265" i="7" s="1"/>
  <c r="CX265" i="7"/>
  <c r="CY265" i="7" s="1"/>
  <c r="CZ265" i="7" s="1"/>
  <c r="JJ265" i="7"/>
  <c r="JK265" i="7" s="1"/>
  <c r="JL265" i="7" s="1"/>
  <c r="IL265" i="7"/>
  <c r="IM265" i="7" s="1"/>
  <c r="IN265" i="7" s="1"/>
  <c r="HN265" i="7"/>
  <c r="HO265" i="7" s="1"/>
  <c r="HP265" i="7" s="1"/>
  <c r="GJ265" i="7"/>
  <c r="GK265" i="7" s="1"/>
  <c r="GL265" i="7" s="1"/>
  <c r="HH265" i="7"/>
  <c r="HI265" i="7" s="1"/>
  <c r="HJ265" i="7" s="1"/>
  <c r="EH265" i="7"/>
  <c r="EI265" i="7" s="1"/>
  <c r="EJ265" i="7" s="1"/>
  <c r="DJ265" i="7"/>
  <c r="DK265" i="7" s="1"/>
  <c r="DL265" i="7" s="1"/>
  <c r="KB265" i="7"/>
  <c r="KC265" i="7" s="1"/>
  <c r="KD265" i="7" s="1"/>
  <c r="JD265" i="7"/>
  <c r="JE265" i="7" s="1"/>
  <c r="JF265" i="7" s="1"/>
  <c r="IF265" i="7"/>
  <c r="IG265" i="7" s="1"/>
  <c r="IH265" i="7" s="1"/>
  <c r="HB265" i="7"/>
  <c r="HC265" i="7" s="1"/>
  <c r="HD265" i="7" s="1"/>
  <c r="GD265" i="7"/>
  <c r="GE265" i="7" s="1"/>
  <c r="GF265" i="7" s="1"/>
  <c r="FL265" i="7"/>
  <c r="FM265" i="7" s="1"/>
  <c r="FN265" i="7" s="1"/>
  <c r="EB265" i="7"/>
  <c r="EC265" i="7" s="1"/>
  <c r="ED265" i="7" s="1"/>
  <c r="DD265" i="7"/>
  <c r="DE265" i="7" s="1"/>
  <c r="DF265" i="7" s="1"/>
  <c r="CR265" i="7"/>
  <c r="CS265" i="7" s="1"/>
  <c r="CT265" i="7" s="1"/>
  <c r="BZ265" i="7"/>
  <c r="CA265" i="7" s="1"/>
  <c r="CB265" i="7" s="1"/>
  <c r="NN265" i="7"/>
  <c r="NO265" i="7" s="1"/>
  <c r="NP265" i="7" s="1"/>
  <c r="MV265" i="7"/>
  <c r="MW265" i="7" s="1"/>
  <c r="MX265" i="7" s="1"/>
  <c r="LX265" i="7"/>
  <c r="LY265" i="7" s="1"/>
  <c r="LZ265" i="7" s="1"/>
  <c r="NB265" i="7"/>
  <c r="NC265" i="7" s="1"/>
  <c r="ND265" i="7" s="1"/>
  <c r="MD265" i="7"/>
  <c r="ME265" i="7" s="1"/>
  <c r="MF265" i="7" s="1"/>
  <c r="LF265" i="7"/>
  <c r="LG265" i="7" s="1"/>
  <c r="LH265" i="7" s="1"/>
  <c r="KN265" i="7"/>
  <c r="KO265" i="7" s="1"/>
  <c r="KP265" i="7" s="1"/>
  <c r="KH265" i="7"/>
  <c r="KI265" i="7" s="1"/>
  <c r="KJ265" i="7" s="1"/>
  <c r="JP265" i="7"/>
  <c r="JQ265" i="7" s="1"/>
  <c r="JR265" i="7" s="1"/>
  <c r="IX265" i="7"/>
  <c r="IY265" i="7" s="1"/>
  <c r="IZ265" i="7" s="1"/>
  <c r="HT265" i="7"/>
  <c r="HU265" i="7" s="1"/>
  <c r="HV265" i="7" s="1"/>
  <c r="GV265" i="7"/>
  <c r="GW265" i="7" s="1"/>
  <c r="GX265" i="7" s="1"/>
  <c r="FX265" i="7"/>
  <c r="FY265" i="7" s="1"/>
  <c r="FZ265" i="7" s="1"/>
  <c r="EZ265" i="7"/>
  <c r="FA265" i="7" s="1"/>
  <c r="FB265" i="7" s="1"/>
  <c r="DV265" i="7"/>
  <c r="DW265" i="7" s="1"/>
  <c r="DX265" i="7" s="1"/>
  <c r="FF265" i="7"/>
  <c r="FG265" i="7" s="1"/>
  <c r="FH265" i="7" s="1"/>
  <c r="JV265" i="7"/>
  <c r="JW265" i="7" s="1"/>
  <c r="JX265" i="7" s="1"/>
  <c r="IR265" i="7"/>
  <c r="IS265" i="7" s="1"/>
  <c r="IT265" i="7" s="1"/>
  <c r="HZ265" i="7"/>
  <c r="IA265" i="7" s="1"/>
  <c r="IB265" i="7" s="1"/>
  <c r="GP265" i="7"/>
  <c r="GQ265" i="7" s="1"/>
  <c r="GR265" i="7" s="1"/>
  <c r="FR265" i="7"/>
  <c r="FS265" i="7" s="1"/>
  <c r="FT265" i="7" s="1"/>
  <c r="EN265" i="7"/>
  <c r="EO265" i="7" s="1"/>
  <c r="EP265" i="7" s="1"/>
  <c r="DP265" i="7"/>
  <c r="DQ265" i="7" s="1"/>
  <c r="DR265" i="7" s="1"/>
  <c r="ET265" i="7"/>
  <c r="EU265" i="7" s="1"/>
  <c r="EV265" i="7" s="1"/>
  <c r="CL265" i="7"/>
  <c r="CM265" i="7" s="1"/>
  <c r="CN265" i="7" s="1"/>
  <c r="CF265" i="7"/>
  <c r="CG265" i="7" s="1"/>
  <c r="CH265" i="7" s="1"/>
  <c r="MP359" i="7"/>
  <c r="MQ359" i="7" s="1"/>
  <c r="MR359" i="7" s="1"/>
  <c r="MV359" i="7"/>
  <c r="MW359" i="7" s="1"/>
  <c r="MX359" i="7" s="1"/>
  <c r="KN359" i="7"/>
  <c r="KO359" i="7" s="1"/>
  <c r="KP359" i="7" s="1"/>
  <c r="KB359" i="7"/>
  <c r="KC359" i="7" s="1"/>
  <c r="KD359" i="7" s="1"/>
  <c r="IF359" i="7"/>
  <c r="IG359" i="7" s="1"/>
  <c r="IH359" i="7" s="1"/>
  <c r="FX359" i="7"/>
  <c r="FY359" i="7" s="1"/>
  <c r="FZ359" i="7" s="1"/>
  <c r="EB359" i="7"/>
  <c r="EC359" i="7" s="1"/>
  <c r="ED359" i="7" s="1"/>
  <c r="CX359" i="7"/>
  <c r="CY359" i="7" s="1"/>
  <c r="CZ359" i="7" s="1"/>
  <c r="GD359" i="7"/>
  <c r="GE359" i="7" s="1"/>
  <c r="GF359" i="7" s="1"/>
  <c r="CF359" i="7"/>
  <c r="CG359" i="7" s="1"/>
  <c r="CH359" i="7" s="1"/>
  <c r="GP359" i="7"/>
  <c r="GQ359" i="7" s="1"/>
  <c r="GR359" i="7" s="1"/>
  <c r="FF359" i="7"/>
  <c r="FG359" i="7" s="1"/>
  <c r="FH359" i="7" s="1"/>
  <c r="NN359" i="7"/>
  <c r="NO359" i="7" s="1"/>
  <c r="NP359" i="7" s="1"/>
  <c r="MD359" i="7"/>
  <c r="ME359" i="7" s="1"/>
  <c r="MF359" i="7" s="1"/>
  <c r="MJ359" i="7"/>
  <c r="MK359" i="7" s="1"/>
  <c r="ML359" i="7" s="1"/>
  <c r="LF359" i="7"/>
  <c r="LG359" i="7" s="1"/>
  <c r="LH359" i="7" s="1"/>
  <c r="JV359" i="7"/>
  <c r="JW359" i="7" s="1"/>
  <c r="JX359" i="7" s="1"/>
  <c r="HZ359" i="7"/>
  <c r="IA359" i="7" s="1"/>
  <c r="IB359" i="7" s="1"/>
  <c r="FR359" i="7"/>
  <c r="FS359" i="7" s="1"/>
  <c r="FT359" i="7" s="1"/>
  <c r="DP359" i="7"/>
  <c r="DQ359" i="7" s="1"/>
  <c r="DR359" i="7" s="1"/>
  <c r="JJ359" i="7"/>
  <c r="JK359" i="7" s="1"/>
  <c r="JL359" i="7" s="1"/>
  <c r="HH359" i="7"/>
  <c r="HI359" i="7" s="1"/>
  <c r="HJ359" i="7" s="1"/>
  <c r="JP359" i="7"/>
  <c r="JQ359" i="7" s="1"/>
  <c r="JR359" i="7" s="1"/>
  <c r="GV359" i="7"/>
  <c r="GW359" i="7" s="1"/>
  <c r="GX359" i="7" s="1"/>
  <c r="CR359" i="7"/>
  <c r="CS359" i="7" s="1"/>
  <c r="CT359" i="7" s="1"/>
  <c r="NH144" i="7"/>
  <c r="NI144" i="7" s="1"/>
  <c r="NJ144" i="7" s="1"/>
  <c r="MJ144" i="7"/>
  <c r="MK144" i="7" s="1"/>
  <c r="ML144" i="7" s="1"/>
  <c r="LL144" i="7"/>
  <c r="LM144" i="7" s="1"/>
  <c r="LN144" i="7" s="1"/>
  <c r="MP144" i="7"/>
  <c r="MQ144" i="7" s="1"/>
  <c r="MR144" i="7" s="1"/>
  <c r="LR144" i="7"/>
  <c r="LS144" i="7" s="1"/>
  <c r="LT144" i="7" s="1"/>
  <c r="KT144" i="7"/>
  <c r="KU144" i="7" s="1"/>
  <c r="KV144" i="7" s="1"/>
  <c r="KH144" i="7"/>
  <c r="KI144" i="7" s="1"/>
  <c r="KJ144" i="7" s="1"/>
  <c r="JV144" i="7"/>
  <c r="JW144" i="7" s="1"/>
  <c r="JX144" i="7" s="1"/>
  <c r="JD144" i="7"/>
  <c r="JE144" i="7" s="1"/>
  <c r="JF144" i="7" s="1"/>
  <c r="IF144" i="7"/>
  <c r="IG144" i="7" s="1"/>
  <c r="IH144" i="7" s="1"/>
  <c r="GP144" i="7"/>
  <c r="GQ144" i="7" s="1"/>
  <c r="GR144" i="7" s="1"/>
  <c r="HH144" i="7"/>
  <c r="HI144" i="7" s="1"/>
  <c r="HJ144" i="7" s="1"/>
  <c r="EZ144" i="7"/>
  <c r="FA144" i="7" s="1"/>
  <c r="FB144" i="7" s="1"/>
  <c r="DV144" i="7"/>
  <c r="DW144" i="7" s="1"/>
  <c r="DX144" i="7" s="1"/>
  <c r="FR144" i="7"/>
  <c r="FS144" i="7" s="1"/>
  <c r="FT144" i="7" s="1"/>
  <c r="CX144" i="7"/>
  <c r="CY144" i="7" s="1"/>
  <c r="CZ144" i="7" s="1"/>
  <c r="IL144" i="7"/>
  <c r="IM144" i="7" s="1"/>
  <c r="IN144" i="7" s="1"/>
  <c r="FX144" i="7"/>
  <c r="FY144" i="7" s="1"/>
  <c r="FZ144" i="7" s="1"/>
  <c r="EB144" i="7"/>
  <c r="EC144" i="7" s="1"/>
  <c r="ED144" i="7" s="1"/>
  <c r="CR144" i="7"/>
  <c r="CS144" i="7" s="1"/>
  <c r="CT144" i="7" s="1"/>
  <c r="JP144" i="7"/>
  <c r="JQ144" i="7" s="1"/>
  <c r="JR144" i="7" s="1"/>
  <c r="HN144" i="7"/>
  <c r="HO144" i="7" s="1"/>
  <c r="HP144" i="7" s="1"/>
  <c r="HZ144" i="7"/>
  <c r="IA144" i="7" s="1"/>
  <c r="IB144" i="7" s="1"/>
  <c r="DP144" i="7"/>
  <c r="DQ144" i="7" s="1"/>
  <c r="DR144" i="7" s="1"/>
  <c r="CL144" i="7"/>
  <c r="CM144" i="7" s="1"/>
  <c r="CN144" i="7" s="1"/>
  <c r="NN144" i="7"/>
  <c r="NO144" i="7" s="1"/>
  <c r="NP144" i="7" s="1"/>
  <c r="MV144" i="7"/>
  <c r="MW144" i="7" s="1"/>
  <c r="MX144" i="7" s="1"/>
  <c r="LX144" i="7"/>
  <c r="LY144" i="7" s="1"/>
  <c r="LZ144" i="7" s="1"/>
  <c r="NB144" i="7"/>
  <c r="NC144" i="7" s="1"/>
  <c r="ND144" i="7" s="1"/>
  <c r="MD144" i="7"/>
  <c r="ME144" i="7" s="1"/>
  <c r="MF144" i="7" s="1"/>
  <c r="LF144" i="7"/>
  <c r="LG144" i="7" s="1"/>
  <c r="LH144" i="7" s="1"/>
  <c r="KN144" i="7"/>
  <c r="KO144" i="7" s="1"/>
  <c r="KP144" i="7" s="1"/>
  <c r="KZ144" i="7"/>
  <c r="LA144" i="7" s="1"/>
  <c r="LB144" i="7" s="1"/>
  <c r="KB144" i="7"/>
  <c r="KC144" i="7" s="1"/>
  <c r="KD144" i="7" s="1"/>
  <c r="IR144" i="7"/>
  <c r="IS144" i="7" s="1"/>
  <c r="IT144" i="7" s="1"/>
  <c r="HB144" i="7"/>
  <c r="HC144" i="7" s="1"/>
  <c r="HD144" i="7" s="1"/>
  <c r="GD144" i="7"/>
  <c r="GE144" i="7" s="1"/>
  <c r="GF144" i="7" s="1"/>
  <c r="HT144" i="7"/>
  <c r="HU144" i="7" s="1"/>
  <c r="HV144" i="7" s="1"/>
  <c r="EH144" i="7"/>
  <c r="EI144" i="7" s="1"/>
  <c r="EJ144" i="7" s="1"/>
  <c r="DJ144" i="7"/>
  <c r="DK144" i="7" s="1"/>
  <c r="DL144" i="7" s="1"/>
  <c r="ET144" i="7"/>
  <c r="EU144" i="7" s="1"/>
  <c r="EV144" i="7" s="1"/>
  <c r="JJ144" i="7"/>
  <c r="JK144" i="7" s="1"/>
  <c r="JL144" i="7" s="1"/>
  <c r="GV144" i="7"/>
  <c r="GW144" i="7" s="1"/>
  <c r="GX144" i="7" s="1"/>
  <c r="FL144" i="7"/>
  <c r="FM144" i="7" s="1"/>
  <c r="FN144" i="7" s="1"/>
  <c r="DD144" i="7"/>
  <c r="DE144" i="7" s="1"/>
  <c r="DF144" i="7" s="1"/>
  <c r="CF144" i="7"/>
  <c r="CG144" i="7" s="1"/>
  <c r="CH144" i="7" s="1"/>
  <c r="IX144" i="7"/>
  <c r="IY144" i="7" s="1"/>
  <c r="IZ144" i="7" s="1"/>
  <c r="GJ144" i="7"/>
  <c r="GK144" i="7" s="1"/>
  <c r="GL144" i="7" s="1"/>
  <c r="EN144" i="7"/>
  <c r="EO144" i="7" s="1"/>
  <c r="EP144" i="7" s="1"/>
  <c r="FF144" i="7"/>
  <c r="FG144" i="7" s="1"/>
  <c r="FH144" i="7" s="1"/>
  <c r="BZ144" i="7"/>
  <c r="CA144" i="7" s="1"/>
  <c r="CB144" i="7" s="1"/>
  <c r="NH331" i="7"/>
  <c r="NI331" i="7" s="1"/>
  <c r="NJ331" i="7" s="1"/>
  <c r="MJ331" i="7"/>
  <c r="MK331" i="7" s="1"/>
  <c r="ML331" i="7" s="1"/>
  <c r="LL331" i="7"/>
  <c r="LM331" i="7" s="1"/>
  <c r="LN331" i="7" s="1"/>
  <c r="MP331" i="7"/>
  <c r="MQ331" i="7" s="1"/>
  <c r="MR331" i="7" s="1"/>
  <c r="LR331" i="7"/>
  <c r="LS331" i="7" s="1"/>
  <c r="LT331" i="7" s="1"/>
  <c r="KT331" i="7"/>
  <c r="KU331" i="7" s="1"/>
  <c r="KV331" i="7" s="1"/>
  <c r="KN331" i="7"/>
  <c r="KO331" i="7" s="1"/>
  <c r="KP331" i="7" s="1"/>
  <c r="KB331" i="7"/>
  <c r="KC331" i="7" s="1"/>
  <c r="KD331" i="7" s="1"/>
  <c r="JD331" i="7"/>
  <c r="JE331" i="7" s="1"/>
  <c r="JF331" i="7" s="1"/>
  <c r="IF331" i="7"/>
  <c r="IG331" i="7" s="1"/>
  <c r="IH331" i="7" s="1"/>
  <c r="HB331" i="7"/>
  <c r="HC331" i="7" s="1"/>
  <c r="HD331" i="7" s="1"/>
  <c r="GD331" i="7"/>
  <c r="GE331" i="7" s="1"/>
  <c r="GF331" i="7" s="1"/>
  <c r="FL331" i="7"/>
  <c r="FM331" i="7" s="1"/>
  <c r="FN331" i="7" s="1"/>
  <c r="EB331" i="7"/>
  <c r="EC331" i="7" s="1"/>
  <c r="ED331" i="7" s="1"/>
  <c r="DD331" i="7"/>
  <c r="DE331" i="7" s="1"/>
  <c r="DF331" i="7" s="1"/>
  <c r="CX331" i="7"/>
  <c r="CY331" i="7" s="1"/>
  <c r="CZ331" i="7" s="1"/>
  <c r="IL331" i="7"/>
  <c r="IM331" i="7" s="1"/>
  <c r="IN331" i="7" s="1"/>
  <c r="GJ331" i="7"/>
  <c r="GK331" i="7" s="1"/>
  <c r="GL331" i="7" s="1"/>
  <c r="EH331" i="7"/>
  <c r="EI331" i="7" s="1"/>
  <c r="EJ331" i="7" s="1"/>
  <c r="CR331" i="7"/>
  <c r="CS331" i="7" s="1"/>
  <c r="CT331" i="7" s="1"/>
  <c r="JP331" i="7"/>
  <c r="JQ331" i="7" s="1"/>
  <c r="JR331" i="7" s="1"/>
  <c r="HT331" i="7"/>
  <c r="HU331" i="7" s="1"/>
  <c r="HV331" i="7" s="1"/>
  <c r="FX331" i="7"/>
  <c r="FY331" i="7" s="1"/>
  <c r="FZ331" i="7" s="1"/>
  <c r="DV331" i="7"/>
  <c r="DW331" i="7" s="1"/>
  <c r="DX331" i="7" s="1"/>
  <c r="CL331" i="7"/>
  <c r="CM331" i="7" s="1"/>
  <c r="CN331" i="7" s="1"/>
  <c r="MV331" i="7"/>
  <c r="MW331" i="7" s="1"/>
  <c r="MX331" i="7" s="1"/>
  <c r="NB331" i="7"/>
  <c r="NC331" i="7" s="1"/>
  <c r="ND331" i="7" s="1"/>
  <c r="LF331" i="7"/>
  <c r="LG331" i="7" s="1"/>
  <c r="LH331" i="7" s="1"/>
  <c r="KZ331" i="7"/>
  <c r="LA331" i="7" s="1"/>
  <c r="LB331" i="7" s="1"/>
  <c r="IR331" i="7"/>
  <c r="IS331" i="7" s="1"/>
  <c r="IT331" i="7" s="1"/>
  <c r="GP331" i="7"/>
  <c r="GQ331" i="7" s="1"/>
  <c r="GR331" i="7" s="1"/>
  <c r="EN331" i="7"/>
  <c r="EO331" i="7" s="1"/>
  <c r="EP331" i="7" s="1"/>
  <c r="ET331" i="7"/>
  <c r="EU331" i="7" s="1"/>
  <c r="EV331" i="7" s="1"/>
  <c r="HN331" i="7"/>
  <c r="HO331" i="7" s="1"/>
  <c r="HP331" i="7" s="1"/>
  <c r="DJ331" i="7"/>
  <c r="DK331" i="7" s="1"/>
  <c r="DL331" i="7" s="1"/>
  <c r="IX331" i="7"/>
  <c r="IY331" i="7" s="1"/>
  <c r="IZ331" i="7" s="1"/>
  <c r="EZ331" i="7"/>
  <c r="FA331" i="7" s="1"/>
  <c r="FB331" i="7" s="1"/>
  <c r="BZ331" i="7"/>
  <c r="CA331" i="7" s="1"/>
  <c r="CB331" i="7" s="1"/>
  <c r="NN331" i="7"/>
  <c r="NO331" i="7" s="1"/>
  <c r="NP331" i="7" s="1"/>
  <c r="LX331" i="7"/>
  <c r="LY331" i="7" s="1"/>
  <c r="LZ331" i="7" s="1"/>
  <c r="MD331" i="7"/>
  <c r="ME331" i="7" s="1"/>
  <c r="MF331" i="7" s="1"/>
  <c r="KH331" i="7"/>
  <c r="KI331" i="7" s="1"/>
  <c r="KJ331" i="7" s="1"/>
  <c r="JV331" i="7"/>
  <c r="JW331" i="7" s="1"/>
  <c r="JX331" i="7" s="1"/>
  <c r="HZ331" i="7"/>
  <c r="IA331" i="7" s="1"/>
  <c r="IB331" i="7" s="1"/>
  <c r="FR331" i="7"/>
  <c r="FS331" i="7" s="1"/>
  <c r="FT331" i="7" s="1"/>
  <c r="DP331" i="7"/>
  <c r="DQ331" i="7" s="1"/>
  <c r="DR331" i="7" s="1"/>
  <c r="JJ331" i="7"/>
  <c r="JK331" i="7" s="1"/>
  <c r="JL331" i="7" s="1"/>
  <c r="HH331" i="7"/>
  <c r="HI331" i="7" s="1"/>
  <c r="HJ331" i="7" s="1"/>
  <c r="CF331" i="7"/>
  <c r="CG331" i="7" s="1"/>
  <c r="CH331" i="7" s="1"/>
  <c r="GV331" i="7"/>
  <c r="GW331" i="7" s="1"/>
  <c r="GX331" i="7" s="1"/>
  <c r="FF331" i="7"/>
  <c r="FG331" i="7" s="1"/>
  <c r="FH331" i="7" s="1"/>
  <c r="NN420" i="7"/>
  <c r="NO420" i="7" s="1"/>
  <c r="NP420" i="7" s="1"/>
  <c r="MD420" i="7"/>
  <c r="ME420" i="7" s="1"/>
  <c r="MF420" i="7" s="1"/>
  <c r="MJ420" i="7"/>
  <c r="MK420" i="7" s="1"/>
  <c r="ML420" i="7" s="1"/>
  <c r="LF420" i="7"/>
  <c r="LG420" i="7" s="1"/>
  <c r="LH420" i="7" s="1"/>
  <c r="JP420" i="7"/>
  <c r="JQ420" i="7" s="1"/>
  <c r="JR420" i="7" s="1"/>
  <c r="HT420" i="7"/>
  <c r="HU420" i="7" s="1"/>
  <c r="HV420" i="7" s="1"/>
  <c r="FR420" i="7"/>
  <c r="FS420" i="7" s="1"/>
  <c r="FT420" i="7" s="1"/>
  <c r="KB420" i="7"/>
  <c r="KC420" i="7" s="1"/>
  <c r="KD420" i="7" s="1"/>
  <c r="IF420" i="7"/>
  <c r="IG420" i="7" s="1"/>
  <c r="IH420" i="7" s="1"/>
  <c r="HH420" i="7"/>
  <c r="HI420" i="7" s="1"/>
  <c r="HJ420" i="7" s="1"/>
  <c r="EB420" i="7"/>
  <c r="EC420" i="7" s="1"/>
  <c r="ED420" i="7" s="1"/>
  <c r="DV420" i="7"/>
  <c r="DW420" i="7" s="1"/>
  <c r="DX420" i="7" s="1"/>
  <c r="CL420" i="7"/>
  <c r="CM420" i="7" s="1"/>
  <c r="CN420" i="7" s="1"/>
  <c r="LL420" i="7"/>
  <c r="LM420" i="7" s="1"/>
  <c r="LN420" i="7" s="1"/>
  <c r="LR420" i="7"/>
  <c r="LS420" i="7" s="1"/>
  <c r="LT420" i="7" s="1"/>
  <c r="LX420" i="7"/>
  <c r="LY420" i="7" s="1"/>
  <c r="LZ420" i="7" s="1"/>
  <c r="KT420" i="7"/>
  <c r="KU420" i="7" s="1"/>
  <c r="KV420" i="7" s="1"/>
  <c r="JJ420" i="7"/>
  <c r="JK420" i="7" s="1"/>
  <c r="JL420" i="7" s="1"/>
  <c r="HB420" i="7"/>
  <c r="HC420" i="7" s="1"/>
  <c r="HD420" i="7" s="1"/>
  <c r="GV420" i="7"/>
  <c r="GW420" i="7" s="1"/>
  <c r="GX420" i="7" s="1"/>
  <c r="JV420" i="7"/>
  <c r="JW420" i="7" s="1"/>
  <c r="JX420" i="7" s="1"/>
  <c r="HN420" i="7"/>
  <c r="HO420" i="7" s="1"/>
  <c r="HP420" i="7" s="1"/>
  <c r="HZ420" i="7"/>
  <c r="IA420" i="7" s="1"/>
  <c r="IB420" i="7" s="1"/>
  <c r="DP420" i="7"/>
  <c r="DQ420" i="7" s="1"/>
  <c r="DR420" i="7" s="1"/>
  <c r="FF420" i="7"/>
  <c r="FG420" i="7" s="1"/>
  <c r="FH420" i="7" s="1"/>
  <c r="CF420" i="7"/>
  <c r="CG420" i="7" s="1"/>
  <c r="CH420" i="7" s="1"/>
  <c r="NH161" i="7"/>
  <c r="NI161" i="7" s="1"/>
  <c r="NJ161" i="7" s="1"/>
  <c r="MJ161" i="7"/>
  <c r="MK161" i="7" s="1"/>
  <c r="ML161" i="7" s="1"/>
  <c r="LL161" i="7"/>
  <c r="LM161" i="7" s="1"/>
  <c r="LN161" i="7" s="1"/>
  <c r="MP161" i="7"/>
  <c r="MQ161" i="7" s="1"/>
  <c r="MR161" i="7" s="1"/>
  <c r="LR161" i="7"/>
  <c r="LS161" i="7" s="1"/>
  <c r="LT161" i="7" s="1"/>
  <c r="KT161" i="7"/>
  <c r="KU161" i="7" s="1"/>
  <c r="KV161" i="7" s="1"/>
  <c r="KZ161" i="7"/>
  <c r="LA161" i="7" s="1"/>
  <c r="LB161" i="7" s="1"/>
  <c r="KB161" i="7"/>
  <c r="KC161" i="7" s="1"/>
  <c r="KD161" i="7" s="1"/>
  <c r="JD161" i="7"/>
  <c r="JE161" i="7" s="1"/>
  <c r="JF161" i="7" s="1"/>
  <c r="MV161" i="7"/>
  <c r="MW161" i="7" s="1"/>
  <c r="MX161" i="7" s="1"/>
  <c r="NB161" i="7"/>
  <c r="NC161" i="7" s="1"/>
  <c r="ND161" i="7" s="1"/>
  <c r="LF161" i="7"/>
  <c r="LG161" i="7" s="1"/>
  <c r="LH161" i="7" s="1"/>
  <c r="KH161" i="7"/>
  <c r="KI161" i="7" s="1"/>
  <c r="KJ161" i="7" s="1"/>
  <c r="IR161" i="7"/>
  <c r="IS161" i="7" s="1"/>
  <c r="IT161" i="7" s="1"/>
  <c r="HN161" i="7"/>
  <c r="HO161" i="7" s="1"/>
  <c r="HP161" i="7" s="1"/>
  <c r="GJ161" i="7"/>
  <c r="GK161" i="7" s="1"/>
  <c r="GL161" i="7" s="1"/>
  <c r="FR161" i="7"/>
  <c r="FS161" i="7" s="1"/>
  <c r="FT161" i="7" s="1"/>
  <c r="EN161" i="7"/>
  <c r="EO161" i="7" s="1"/>
  <c r="EP161" i="7" s="1"/>
  <c r="DP161" i="7"/>
  <c r="DQ161" i="7" s="1"/>
  <c r="DR161" i="7" s="1"/>
  <c r="ET161" i="7"/>
  <c r="EU161" i="7" s="1"/>
  <c r="EV161" i="7" s="1"/>
  <c r="JJ161" i="7"/>
  <c r="JK161" i="7" s="1"/>
  <c r="JL161" i="7" s="1"/>
  <c r="HB161" i="7"/>
  <c r="HC161" i="7" s="1"/>
  <c r="HD161" i="7" s="1"/>
  <c r="HH161" i="7"/>
  <c r="HI161" i="7" s="1"/>
  <c r="HJ161" i="7" s="1"/>
  <c r="DJ161" i="7"/>
  <c r="DK161" i="7" s="1"/>
  <c r="DL161" i="7" s="1"/>
  <c r="CF161" i="7"/>
  <c r="CG161" i="7" s="1"/>
  <c r="CH161" i="7" s="1"/>
  <c r="IX161" i="7"/>
  <c r="IY161" i="7" s="1"/>
  <c r="IZ161" i="7" s="1"/>
  <c r="GP161" i="7"/>
  <c r="GQ161" i="7" s="1"/>
  <c r="GR161" i="7" s="1"/>
  <c r="EZ161" i="7"/>
  <c r="FA161" i="7" s="1"/>
  <c r="FB161" i="7" s="1"/>
  <c r="FF161" i="7"/>
  <c r="FG161" i="7" s="1"/>
  <c r="FH161" i="7" s="1"/>
  <c r="BZ161" i="7"/>
  <c r="CA161" i="7" s="1"/>
  <c r="CB161" i="7" s="1"/>
  <c r="NN161" i="7"/>
  <c r="NO161" i="7" s="1"/>
  <c r="NP161" i="7" s="1"/>
  <c r="LX161" i="7"/>
  <c r="LY161" i="7" s="1"/>
  <c r="LZ161" i="7" s="1"/>
  <c r="MD161" i="7"/>
  <c r="ME161" i="7" s="1"/>
  <c r="MF161" i="7" s="1"/>
  <c r="KN161" i="7"/>
  <c r="KO161" i="7" s="1"/>
  <c r="KP161" i="7" s="1"/>
  <c r="JP161" i="7"/>
  <c r="JQ161" i="7" s="1"/>
  <c r="JR161" i="7" s="1"/>
  <c r="IF161" i="7"/>
  <c r="IG161" i="7" s="1"/>
  <c r="IH161" i="7" s="1"/>
  <c r="GV161" i="7"/>
  <c r="GW161" i="7" s="1"/>
  <c r="GX161" i="7" s="1"/>
  <c r="FX161" i="7"/>
  <c r="FY161" i="7" s="1"/>
  <c r="FZ161" i="7" s="1"/>
  <c r="FL161" i="7"/>
  <c r="FM161" i="7" s="1"/>
  <c r="FN161" i="7" s="1"/>
  <c r="EB161" i="7"/>
  <c r="EC161" i="7" s="1"/>
  <c r="ED161" i="7" s="1"/>
  <c r="DD161" i="7"/>
  <c r="DE161" i="7" s="1"/>
  <c r="DF161" i="7" s="1"/>
  <c r="CX161" i="7"/>
  <c r="CY161" i="7" s="1"/>
  <c r="CZ161" i="7" s="1"/>
  <c r="IL161" i="7"/>
  <c r="IM161" i="7" s="1"/>
  <c r="IN161" i="7" s="1"/>
  <c r="GD161" i="7"/>
  <c r="GE161" i="7" s="1"/>
  <c r="GF161" i="7" s="1"/>
  <c r="EH161" i="7"/>
  <c r="EI161" i="7" s="1"/>
  <c r="EJ161" i="7" s="1"/>
  <c r="CR161" i="7"/>
  <c r="CS161" i="7" s="1"/>
  <c r="CT161" i="7" s="1"/>
  <c r="JV161" i="7"/>
  <c r="JW161" i="7" s="1"/>
  <c r="JX161" i="7" s="1"/>
  <c r="HZ161" i="7"/>
  <c r="IA161" i="7" s="1"/>
  <c r="IB161" i="7" s="1"/>
  <c r="HT161" i="7"/>
  <c r="HU161" i="7" s="1"/>
  <c r="HV161" i="7" s="1"/>
  <c r="DV161" i="7"/>
  <c r="DW161" i="7" s="1"/>
  <c r="DX161" i="7" s="1"/>
  <c r="CL161" i="7"/>
  <c r="CM161" i="7" s="1"/>
  <c r="CN161" i="7" s="1"/>
  <c r="NH68" i="7"/>
  <c r="NI68" i="7" s="1"/>
  <c r="NJ68" i="7" s="1"/>
  <c r="MJ68" i="7"/>
  <c r="MK68" i="7" s="1"/>
  <c r="ML68" i="7" s="1"/>
  <c r="NB68" i="7"/>
  <c r="NC68" i="7" s="1"/>
  <c r="ND68" i="7" s="1"/>
  <c r="LL68" i="7"/>
  <c r="LM68" i="7" s="1"/>
  <c r="LN68" i="7" s="1"/>
  <c r="LR68" i="7"/>
  <c r="LS68" i="7" s="1"/>
  <c r="LT68" i="7" s="1"/>
  <c r="KH68" i="7"/>
  <c r="KI68" i="7" s="1"/>
  <c r="KJ68" i="7" s="1"/>
  <c r="KT68" i="7"/>
  <c r="KU68" i="7" s="1"/>
  <c r="KV68" i="7" s="1"/>
  <c r="CX68" i="7"/>
  <c r="CY68" i="7" s="1"/>
  <c r="CZ68" i="7" s="1"/>
  <c r="JJ68" i="7"/>
  <c r="JK68" i="7" s="1"/>
  <c r="JL68" i="7" s="1"/>
  <c r="IL68" i="7"/>
  <c r="IM68" i="7" s="1"/>
  <c r="IN68" i="7" s="1"/>
  <c r="GV68" i="7"/>
  <c r="GW68" i="7" s="1"/>
  <c r="GX68" i="7" s="1"/>
  <c r="FX68" i="7"/>
  <c r="FY68" i="7" s="1"/>
  <c r="FZ68" i="7" s="1"/>
  <c r="FL68" i="7"/>
  <c r="FM68" i="7" s="1"/>
  <c r="FN68" i="7" s="1"/>
  <c r="EB68" i="7"/>
  <c r="EC68" i="7" s="1"/>
  <c r="ED68" i="7" s="1"/>
  <c r="DD68" i="7"/>
  <c r="DE68" i="7" s="1"/>
  <c r="DF68" i="7" s="1"/>
  <c r="JV68" i="7"/>
  <c r="JW68" i="7" s="1"/>
  <c r="JX68" i="7" s="1"/>
  <c r="JD68" i="7"/>
  <c r="JE68" i="7" s="1"/>
  <c r="JF68" i="7" s="1"/>
  <c r="IF68" i="7"/>
  <c r="IG68" i="7" s="1"/>
  <c r="IH68" i="7" s="1"/>
  <c r="GP68" i="7"/>
  <c r="GQ68" i="7" s="1"/>
  <c r="GR68" i="7" s="1"/>
  <c r="HH68" i="7"/>
  <c r="HI68" i="7" s="1"/>
  <c r="HJ68" i="7" s="1"/>
  <c r="EZ68" i="7"/>
  <c r="FA68" i="7" s="1"/>
  <c r="FB68" i="7" s="1"/>
  <c r="DV68" i="7"/>
  <c r="DW68" i="7" s="1"/>
  <c r="DX68" i="7" s="1"/>
  <c r="FR68" i="7"/>
  <c r="FS68" i="7" s="1"/>
  <c r="FT68" i="7" s="1"/>
  <c r="CR68" i="7"/>
  <c r="CS68" i="7" s="1"/>
  <c r="CT68" i="7" s="1"/>
  <c r="CF68" i="7"/>
  <c r="CG68" i="7" s="1"/>
  <c r="CH68" i="7" s="1"/>
  <c r="NN68" i="7"/>
  <c r="NO68" i="7" s="1"/>
  <c r="NP68" i="7" s="1"/>
  <c r="LX68" i="7"/>
  <c r="LY68" i="7" s="1"/>
  <c r="LZ68" i="7" s="1"/>
  <c r="MP68" i="7"/>
  <c r="MQ68" i="7" s="1"/>
  <c r="MR68" i="7" s="1"/>
  <c r="LF68" i="7"/>
  <c r="LG68" i="7" s="1"/>
  <c r="LH68" i="7" s="1"/>
  <c r="KB68" i="7"/>
  <c r="KC68" i="7" s="1"/>
  <c r="KD68" i="7" s="1"/>
  <c r="HN68" i="7"/>
  <c r="HO68" i="7" s="1"/>
  <c r="HP68" i="7" s="1"/>
  <c r="HZ68" i="7"/>
  <c r="IA68" i="7" s="1"/>
  <c r="IB68" i="7" s="1"/>
  <c r="DP68" i="7"/>
  <c r="DQ68" i="7" s="1"/>
  <c r="DR68" i="7" s="1"/>
  <c r="JP68" i="7"/>
  <c r="JQ68" i="7" s="1"/>
  <c r="JR68" i="7" s="1"/>
  <c r="HB68" i="7"/>
  <c r="HC68" i="7" s="1"/>
  <c r="HD68" i="7" s="1"/>
  <c r="HT68" i="7"/>
  <c r="HU68" i="7" s="1"/>
  <c r="HV68" i="7" s="1"/>
  <c r="DJ68" i="7"/>
  <c r="DK68" i="7" s="1"/>
  <c r="DL68" i="7" s="1"/>
  <c r="CL68" i="7"/>
  <c r="CM68" i="7" s="1"/>
  <c r="CN68" i="7" s="1"/>
  <c r="MV68" i="7"/>
  <c r="MW68" i="7" s="1"/>
  <c r="MX68" i="7" s="1"/>
  <c r="MD68" i="7"/>
  <c r="ME68" i="7" s="1"/>
  <c r="MF68" i="7" s="1"/>
  <c r="KZ68" i="7"/>
  <c r="LA68" i="7" s="1"/>
  <c r="LB68" i="7" s="1"/>
  <c r="KN68" i="7"/>
  <c r="KO68" i="7" s="1"/>
  <c r="KP68" i="7" s="1"/>
  <c r="IX68" i="7"/>
  <c r="IY68" i="7" s="1"/>
  <c r="IZ68" i="7" s="1"/>
  <c r="GJ68" i="7"/>
  <c r="GK68" i="7" s="1"/>
  <c r="GL68" i="7" s="1"/>
  <c r="EN68" i="7"/>
  <c r="EO68" i="7" s="1"/>
  <c r="EP68" i="7" s="1"/>
  <c r="FF68" i="7"/>
  <c r="FG68" i="7" s="1"/>
  <c r="FH68" i="7" s="1"/>
  <c r="IR68" i="7"/>
  <c r="IS68" i="7" s="1"/>
  <c r="IT68" i="7" s="1"/>
  <c r="GD68" i="7"/>
  <c r="GE68" i="7" s="1"/>
  <c r="GF68" i="7" s="1"/>
  <c r="EH68" i="7"/>
  <c r="EI68" i="7" s="1"/>
  <c r="EJ68" i="7" s="1"/>
  <c r="ET68" i="7"/>
  <c r="EU68" i="7" s="1"/>
  <c r="EV68" i="7" s="1"/>
  <c r="BZ68" i="7"/>
  <c r="CA68" i="7" s="1"/>
  <c r="CB68" i="7" s="1"/>
  <c r="NN253" i="7"/>
  <c r="NO253" i="7" s="1"/>
  <c r="NP253" i="7" s="1"/>
  <c r="NB253" i="7"/>
  <c r="NC253" i="7" s="1"/>
  <c r="ND253" i="7" s="1"/>
  <c r="MD253" i="7"/>
  <c r="ME253" i="7" s="1"/>
  <c r="MF253" i="7" s="1"/>
  <c r="NH253" i="7"/>
  <c r="NI253" i="7" s="1"/>
  <c r="NJ253" i="7" s="1"/>
  <c r="MJ253" i="7"/>
  <c r="MK253" i="7" s="1"/>
  <c r="ML253" i="7" s="1"/>
  <c r="KZ253" i="7"/>
  <c r="LA253" i="7" s="1"/>
  <c r="LB253" i="7" s="1"/>
  <c r="LF253" i="7"/>
  <c r="LG253" i="7" s="1"/>
  <c r="LH253" i="7" s="1"/>
  <c r="KN253" i="7"/>
  <c r="KO253" i="7" s="1"/>
  <c r="KP253" i="7" s="1"/>
  <c r="JV253" i="7"/>
  <c r="JW253" i="7" s="1"/>
  <c r="JX253" i="7" s="1"/>
  <c r="IR253" i="7"/>
  <c r="IS253" i="7" s="1"/>
  <c r="IT253" i="7" s="1"/>
  <c r="HZ253" i="7"/>
  <c r="IA253" i="7" s="1"/>
  <c r="IB253" i="7" s="1"/>
  <c r="GP253" i="7"/>
  <c r="GQ253" i="7" s="1"/>
  <c r="GR253" i="7" s="1"/>
  <c r="FR253" i="7"/>
  <c r="FS253" i="7" s="1"/>
  <c r="FT253" i="7" s="1"/>
  <c r="EN253" i="7"/>
  <c r="EO253" i="7" s="1"/>
  <c r="EP253" i="7" s="1"/>
  <c r="DP253" i="7"/>
  <c r="DQ253" i="7" s="1"/>
  <c r="DR253" i="7" s="1"/>
  <c r="ET253" i="7"/>
  <c r="EU253" i="7" s="1"/>
  <c r="EV253" i="7" s="1"/>
  <c r="IX253" i="7"/>
  <c r="IY253" i="7" s="1"/>
  <c r="IZ253" i="7" s="1"/>
  <c r="GV253" i="7"/>
  <c r="GW253" i="7" s="1"/>
  <c r="GX253" i="7" s="1"/>
  <c r="EZ253" i="7"/>
  <c r="FA253" i="7" s="1"/>
  <c r="FB253" i="7" s="1"/>
  <c r="FF253" i="7"/>
  <c r="FG253" i="7" s="1"/>
  <c r="FH253" i="7" s="1"/>
  <c r="JJ253" i="7"/>
  <c r="JK253" i="7" s="1"/>
  <c r="JL253" i="7" s="1"/>
  <c r="HN253" i="7"/>
  <c r="HO253" i="7" s="1"/>
  <c r="HP253" i="7" s="1"/>
  <c r="HH253" i="7"/>
  <c r="HI253" i="7" s="1"/>
  <c r="HJ253" i="7" s="1"/>
  <c r="DJ253" i="7"/>
  <c r="DK253" i="7" s="1"/>
  <c r="DL253" i="7" s="1"/>
  <c r="CL253" i="7"/>
  <c r="CM253" i="7" s="1"/>
  <c r="CN253" i="7" s="1"/>
  <c r="BZ253" i="7"/>
  <c r="CA253" i="7" s="1"/>
  <c r="CB253" i="7" s="1"/>
  <c r="LL253" i="7"/>
  <c r="LM253" i="7" s="1"/>
  <c r="LN253" i="7" s="1"/>
  <c r="MP253" i="7"/>
  <c r="MQ253" i="7" s="1"/>
  <c r="MR253" i="7" s="1"/>
  <c r="LR253" i="7"/>
  <c r="LS253" i="7" s="1"/>
  <c r="LT253" i="7" s="1"/>
  <c r="MV253" i="7"/>
  <c r="MW253" i="7" s="1"/>
  <c r="MX253" i="7" s="1"/>
  <c r="LX253" i="7"/>
  <c r="LY253" i="7" s="1"/>
  <c r="LZ253" i="7" s="1"/>
  <c r="KH253" i="7"/>
  <c r="KI253" i="7" s="1"/>
  <c r="KJ253" i="7" s="1"/>
  <c r="KT253" i="7"/>
  <c r="KU253" i="7" s="1"/>
  <c r="KV253" i="7" s="1"/>
  <c r="KB253" i="7"/>
  <c r="KC253" i="7" s="1"/>
  <c r="KD253" i="7" s="1"/>
  <c r="JD253" i="7"/>
  <c r="JE253" i="7" s="1"/>
  <c r="JF253" i="7" s="1"/>
  <c r="IF253" i="7"/>
  <c r="IG253" i="7" s="1"/>
  <c r="IH253" i="7" s="1"/>
  <c r="HB253" i="7"/>
  <c r="HC253" i="7" s="1"/>
  <c r="HD253" i="7" s="1"/>
  <c r="GD253" i="7"/>
  <c r="GE253" i="7" s="1"/>
  <c r="GF253" i="7" s="1"/>
  <c r="FL253" i="7"/>
  <c r="FM253" i="7" s="1"/>
  <c r="FN253" i="7" s="1"/>
  <c r="EB253" i="7"/>
  <c r="EC253" i="7" s="1"/>
  <c r="ED253" i="7" s="1"/>
  <c r="DD253" i="7"/>
  <c r="DE253" i="7" s="1"/>
  <c r="DF253" i="7" s="1"/>
  <c r="JP253" i="7"/>
  <c r="JQ253" i="7" s="1"/>
  <c r="JR253" i="7" s="1"/>
  <c r="HT253" i="7"/>
  <c r="HU253" i="7" s="1"/>
  <c r="HV253" i="7" s="1"/>
  <c r="FX253" i="7"/>
  <c r="FY253" i="7" s="1"/>
  <c r="FZ253" i="7" s="1"/>
  <c r="DV253" i="7"/>
  <c r="DW253" i="7" s="1"/>
  <c r="DX253" i="7" s="1"/>
  <c r="CX253" i="7"/>
  <c r="CY253" i="7" s="1"/>
  <c r="CZ253" i="7" s="1"/>
  <c r="IL253" i="7"/>
  <c r="IM253" i="7" s="1"/>
  <c r="IN253" i="7" s="1"/>
  <c r="GJ253" i="7"/>
  <c r="GK253" i="7" s="1"/>
  <c r="GL253" i="7" s="1"/>
  <c r="EH253" i="7"/>
  <c r="EI253" i="7" s="1"/>
  <c r="EJ253" i="7" s="1"/>
  <c r="CR253" i="7"/>
  <c r="CS253" i="7" s="1"/>
  <c r="CT253" i="7" s="1"/>
  <c r="CF253" i="7"/>
  <c r="CG253" i="7" s="1"/>
  <c r="CH253" i="7" s="1"/>
  <c r="NN222" i="7"/>
  <c r="NO222" i="7" s="1"/>
  <c r="NP222" i="7" s="1"/>
  <c r="NB222" i="7"/>
  <c r="NC222" i="7" s="1"/>
  <c r="ND222" i="7" s="1"/>
  <c r="MD222" i="7"/>
  <c r="ME222" i="7" s="1"/>
  <c r="MF222" i="7" s="1"/>
  <c r="NH222" i="7"/>
  <c r="NI222" i="7" s="1"/>
  <c r="NJ222" i="7" s="1"/>
  <c r="MJ222" i="7"/>
  <c r="MK222" i="7" s="1"/>
  <c r="ML222" i="7" s="1"/>
  <c r="KZ222" i="7"/>
  <c r="LA222" i="7" s="1"/>
  <c r="LB222" i="7" s="1"/>
  <c r="KT222" i="7"/>
  <c r="KU222" i="7" s="1"/>
  <c r="KV222" i="7" s="1"/>
  <c r="KN222" i="7"/>
  <c r="KO222" i="7" s="1"/>
  <c r="KP222" i="7" s="1"/>
  <c r="KB222" i="7"/>
  <c r="KC222" i="7" s="1"/>
  <c r="KD222" i="7" s="1"/>
  <c r="IR222" i="7"/>
  <c r="IS222" i="7" s="1"/>
  <c r="IT222" i="7" s="1"/>
  <c r="HN222" i="7"/>
  <c r="HO222" i="7" s="1"/>
  <c r="HP222" i="7" s="1"/>
  <c r="GJ222" i="7"/>
  <c r="GK222" i="7" s="1"/>
  <c r="GL222" i="7" s="1"/>
  <c r="FR222" i="7"/>
  <c r="FS222" i="7" s="1"/>
  <c r="FT222" i="7" s="1"/>
  <c r="EN222" i="7"/>
  <c r="EO222" i="7" s="1"/>
  <c r="EP222" i="7" s="1"/>
  <c r="DP222" i="7"/>
  <c r="DQ222" i="7" s="1"/>
  <c r="DR222" i="7" s="1"/>
  <c r="ET222" i="7"/>
  <c r="EU222" i="7" s="1"/>
  <c r="EV222" i="7" s="1"/>
  <c r="JJ222" i="7"/>
  <c r="JK222" i="7" s="1"/>
  <c r="JL222" i="7" s="1"/>
  <c r="HB222" i="7"/>
  <c r="HC222" i="7" s="1"/>
  <c r="HD222" i="7" s="1"/>
  <c r="HZ222" i="7"/>
  <c r="IA222" i="7" s="1"/>
  <c r="IB222" i="7" s="1"/>
  <c r="DJ222" i="7"/>
  <c r="DK222" i="7" s="1"/>
  <c r="DL222" i="7" s="1"/>
  <c r="JP222" i="7"/>
  <c r="JQ222" i="7" s="1"/>
  <c r="JR222" i="7" s="1"/>
  <c r="HT222" i="7"/>
  <c r="HU222" i="7" s="1"/>
  <c r="HV222" i="7" s="1"/>
  <c r="HH222" i="7"/>
  <c r="HI222" i="7" s="1"/>
  <c r="HJ222" i="7" s="1"/>
  <c r="DV222" i="7"/>
  <c r="DW222" i="7" s="1"/>
  <c r="DX222" i="7" s="1"/>
  <c r="CR222" i="7"/>
  <c r="CS222" i="7" s="1"/>
  <c r="CT222" i="7" s="1"/>
  <c r="BZ222" i="7"/>
  <c r="CA222" i="7" s="1"/>
  <c r="CB222" i="7" s="1"/>
  <c r="MP222" i="7"/>
  <c r="MQ222" i="7" s="1"/>
  <c r="MR222" i="7" s="1"/>
  <c r="MV222" i="7"/>
  <c r="MW222" i="7" s="1"/>
  <c r="MX222" i="7" s="1"/>
  <c r="KH222" i="7"/>
  <c r="KI222" i="7" s="1"/>
  <c r="KJ222" i="7" s="1"/>
  <c r="JV222" i="7"/>
  <c r="JW222" i="7" s="1"/>
  <c r="JX222" i="7" s="1"/>
  <c r="IF222" i="7"/>
  <c r="IG222" i="7" s="1"/>
  <c r="IH222" i="7" s="1"/>
  <c r="FX222" i="7"/>
  <c r="FY222" i="7" s="1"/>
  <c r="FZ222" i="7" s="1"/>
  <c r="EB222" i="7"/>
  <c r="EC222" i="7" s="1"/>
  <c r="ED222" i="7" s="1"/>
  <c r="CX222" i="7"/>
  <c r="CY222" i="7" s="1"/>
  <c r="CZ222" i="7" s="1"/>
  <c r="GD222" i="7"/>
  <c r="GE222" i="7" s="1"/>
  <c r="GF222" i="7" s="1"/>
  <c r="CF222" i="7"/>
  <c r="CG222" i="7" s="1"/>
  <c r="CH222" i="7" s="1"/>
  <c r="GP222" i="7"/>
  <c r="GQ222" i="7" s="1"/>
  <c r="GR222" i="7" s="1"/>
  <c r="FF222" i="7"/>
  <c r="FG222" i="7" s="1"/>
  <c r="FH222" i="7" s="1"/>
  <c r="LL222" i="7"/>
  <c r="LM222" i="7" s="1"/>
  <c r="LN222" i="7" s="1"/>
  <c r="LR222" i="7"/>
  <c r="LS222" i="7" s="1"/>
  <c r="LT222" i="7" s="1"/>
  <c r="LX222" i="7"/>
  <c r="LY222" i="7" s="1"/>
  <c r="LZ222" i="7" s="1"/>
  <c r="LF222" i="7"/>
  <c r="LG222" i="7" s="1"/>
  <c r="LH222" i="7" s="1"/>
  <c r="JD222" i="7"/>
  <c r="JE222" i="7" s="1"/>
  <c r="JF222" i="7" s="1"/>
  <c r="GV222" i="7"/>
  <c r="GW222" i="7" s="1"/>
  <c r="GX222" i="7" s="1"/>
  <c r="FL222" i="7"/>
  <c r="FM222" i="7" s="1"/>
  <c r="FN222" i="7" s="1"/>
  <c r="DD222" i="7"/>
  <c r="DE222" i="7" s="1"/>
  <c r="DF222" i="7" s="1"/>
  <c r="IL222" i="7"/>
  <c r="IM222" i="7" s="1"/>
  <c r="IN222" i="7" s="1"/>
  <c r="EH222" i="7"/>
  <c r="EI222" i="7" s="1"/>
  <c r="EJ222" i="7" s="1"/>
  <c r="IX222" i="7"/>
  <c r="IY222" i="7" s="1"/>
  <c r="IZ222" i="7" s="1"/>
  <c r="EZ222" i="7"/>
  <c r="FA222" i="7" s="1"/>
  <c r="FB222" i="7" s="1"/>
  <c r="CL222" i="7"/>
  <c r="CM222" i="7" s="1"/>
  <c r="CN222" i="7" s="1"/>
  <c r="MP319" i="7"/>
  <c r="MQ319" i="7" s="1"/>
  <c r="MR319" i="7" s="1"/>
  <c r="MV319" i="7"/>
  <c r="MW319" i="7" s="1"/>
  <c r="MX319" i="7" s="1"/>
  <c r="KT319" i="7"/>
  <c r="KU319" i="7" s="1"/>
  <c r="KV319" i="7" s="1"/>
  <c r="KB319" i="7"/>
  <c r="KC319" i="7" s="1"/>
  <c r="KD319" i="7" s="1"/>
  <c r="IF319" i="7"/>
  <c r="IG319" i="7" s="1"/>
  <c r="IH319" i="7" s="1"/>
  <c r="GD319" i="7"/>
  <c r="GE319" i="7" s="1"/>
  <c r="GF319" i="7" s="1"/>
  <c r="EB319" i="7"/>
  <c r="EC319" i="7" s="1"/>
  <c r="ED319" i="7" s="1"/>
  <c r="CX319" i="7"/>
  <c r="CY319" i="7" s="1"/>
  <c r="CZ319" i="7" s="1"/>
  <c r="GJ319" i="7"/>
  <c r="GK319" i="7" s="1"/>
  <c r="GL319" i="7" s="1"/>
  <c r="CF319" i="7"/>
  <c r="CG319" i="7" s="1"/>
  <c r="CH319" i="7" s="1"/>
  <c r="GV319" i="7"/>
  <c r="GW319" i="7" s="1"/>
  <c r="GX319" i="7" s="1"/>
  <c r="FF319" i="7"/>
  <c r="FG319" i="7" s="1"/>
  <c r="FH319" i="7" s="1"/>
  <c r="NN319" i="7"/>
  <c r="NO319" i="7" s="1"/>
  <c r="NP319" i="7" s="1"/>
  <c r="MJ319" i="7"/>
  <c r="MK319" i="7" s="1"/>
  <c r="ML319" i="7" s="1"/>
  <c r="JV319" i="7"/>
  <c r="JW319" i="7" s="1"/>
  <c r="JX319" i="7" s="1"/>
  <c r="FR319" i="7"/>
  <c r="FS319" i="7" s="1"/>
  <c r="FT319" i="7" s="1"/>
  <c r="JJ319" i="7"/>
  <c r="JK319" i="7" s="1"/>
  <c r="JL319" i="7" s="1"/>
  <c r="JP319" i="7"/>
  <c r="JQ319" i="7" s="1"/>
  <c r="JR319" i="7" s="1"/>
  <c r="CR319" i="7"/>
  <c r="CS319" i="7" s="1"/>
  <c r="CT319" i="7" s="1"/>
  <c r="NH319" i="7"/>
  <c r="NI319" i="7" s="1"/>
  <c r="NJ319" i="7" s="1"/>
  <c r="KH319" i="7"/>
  <c r="KI319" i="7" s="1"/>
  <c r="KJ319" i="7" s="1"/>
  <c r="GP319" i="7"/>
  <c r="GQ319" i="7" s="1"/>
  <c r="GR319" i="7" s="1"/>
  <c r="ET319" i="7"/>
  <c r="EU319" i="7" s="1"/>
  <c r="EV319" i="7" s="1"/>
  <c r="DJ319" i="7"/>
  <c r="DK319" i="7" s="1"/>
  <c r="DL319" i="7" s="1"/>
  <c r="DV319" i="7"/>
  <c r="DW319" i="7" s="1"/>
  <c r="DX319" i="7" s="1"/>
  <c r="LL150" i="7"/>
  <c r="LM150" i="7" s="1"/>
  <c r="LN150" i="7" s="1"/>
  <c r="MP150" i="7"/>
  <c r="MQ150" i="7" s="1"/>
  <c r="MR150" i="7" s="1"/>
  <c r="LR150" i="7"/>
  <c r="LS150" i="7" s="1"/>
  <c r="LT150" i="7" s="1"/>
  <c r="MV150" i="7"/>
  <c r="MW150" i="7" s="1"/>
  <c r="MX150" i="7" s="1"/>
  <c r="LX150" i="7"/>
  <c r="LY150" i="7" s="1"/>
  <c r="LZ150" i="7" s="1"/>
  <c r="KT150" i="7"/>
  <c r="KU150" i="7" s="1"/>
  <c r="KV150" i="7" s="1"/>
  <c r="KZ150" i="7"/>
  <c r="LA150" i="7" s="1"/>
  <c r="LB150" i="7" s="1"/>
  <c r="JV150" i="7"/>
  <c r="JW150" i="7" s="1"/>
  <c r="JX150" i="7" s="1"/>
  <c r="JD150" i="7"/>
  <c r="JE150" i="7" s="1"/>
  <c r="JF150" i="7" s="1"/>
  <c r="IF150" i="7"/>
  <c r="IG150" i="7" s="1"/>
  <c r="IH150" i="7" s="1"/>
  <c r="GP150" i="7"/>
  <c r="GQ150" i="7" s="1"/>
  <c r="GR150" i="7" s="1"/>
  <c r="HH150" i="7"/>
  <c r="HI150" i="7" s="1"/>
  <c r="HJ150" i="7" s="1"/>
  <c r="FL150" i="7"/>
  <c r="FM150" i="7" s="1"/>
  <c r="FN150" i="7" s="1"/>
  <c r="EB150" i="7"/>
  <c r="EC150" i="7" s="1"/>
  <c r="ED150" i="7" s="1"/>
  <c r="DD150" i="7"/>
  <c r="DE150" i="7" s="1"/>
  <c r="DF150" i="7" s="1"/>
  <c r="CX150" i="7"/>
  <c r="CY150" i="7" s="1"/>
  <c r="CZ150" i="7" s="1"/>
  <c r="IL150" i="7"/>
  <c r="IM150" i="7" s="1"/>
  <c r="IN150" i="7" s="1"/>
  <c r="FX150" i="7"/>
  <c r="FY150" i="7" s="1"/>
  <c r="FZ150" i="7" s="1"/>
  <c r="EH150" i="7"/>
  <c r="EI150" i="7" s="1"/>
  <c r="EJ150" i="7" s="1"/>
  <c r="CF150" i="7"/>
  <c r="CG150" i="7" s="1"/>
  <c r="CH150" i="7" s="1"/>
  <c r="IX150" i="7"/>
  <c r="IY150" i="7" s="1"/>
  <c r="IZ150" i="7" s="1"/>
  <c r="GJ150" i="7"/>
  <c r="GK150" i="7" s="1"/>
  <c r="GL150" i="7" s="1"/>
  <c r="EZ150" i="7"/>
  <c r="FA150" i="7" s="1"/>
  <c r="FB150" i="7" s="1"/>
  <c r="FF150" i="7"/>
  <c r="FG150" i="7" s="1"/>
  <c r="FH150" i="7" s="1"/>
  <c r="CL150" i="7"/>
  <c r="CM150" i="7" s="1"/>
  <c r="CN150" i="7" s="1"/>
  <c r="NB150" i="7"/>
  <c r="NC150" i="7" s="1"/>
  <c r="ND150" i="7" s="1"/>
  <c r="NH150" i="7"/>
  <c r="NI150" i="7" s="1"/>
  <c r="NJ150" i="7" s="1"/>
  <c r="LF150" i="7"/>
  <c r="LG150" i="7" s="1"/>
  <c r="LH150" i="7" s="1"/>
  <c r="KH150" i="7"/>
  <c r="KI150" i="7" s="1"/>
  <c r="KJ150" i="7" s="1"/>
  <c r="IR150" i="7"/>
  <c r="IS150" i="7" s="1"/>
  <c r="IT150" i="7" s="1"/>
  <c r="GD150" i="7"/>
  <c r="GE150" i="7" s="1"/>
  <c r="GF150" i="7" s="1"/>
  <c r="EN150" i="7"/>
  <c r="EO150" i="7" s="1"/>
  <c r="EP150" i="7" s="1"/>
  <c r="ET150" i="7"/>
  <c r="EU150" i="7" s="1"/>
  <c r="EV150" i="7" s="1"/>
  <c r="GV150" i="7"/>
  <c r="GW150" i="7" s="1"/>
  <c r="GX150" i="7" s="1"/>
  <c r="DJ150" i="7"/>
  <c r="DK150" i="7" s="1"/>
  <c r="DL150" i="7" s="1"/>
  <c r="HN150" i="7"/>
  <c r="HO150" i="7" s="1"/>
  <c r="HP150" i="7" s="1"/>
  <c r="DV150" i="7"/>
  <c r="DW150" i="7" s="1"/>
  <c r="DX150" i="7" s="1"/>
  <c r="BZ150" i="7"/>
  <c r="CA150" i="7" s="1"/>
  <c r="CB150" i="7" s="1"/>
  <c r="NN150" i="7"/>
  <c r="NO150" i="7" s="1"/>
  <c r="NP150" i="7" s="1"/>
  <c r="MD150" i="7"/>
  <c r="ME150" i="7" s="1"/>
  <c r="MF150" i="7" s="1"/>
  <c r="MJ150" i="7"/>
  <c r="MK150" i="7" s="1"/>
  <c r="ML150" i="7" s="1"/>
  <c r="KN150" i="7"/>
  <c r="KO150" i="7" s="1"/>
  <c r="KP150" i="7" s="1"/>
  <c r="KB150" i="7"/>
  <c r="KC150" i="7" s="1"/>
  <c r="KD150" i="7" s="1"/>
  <c r="HB150" i="7"/>
  <c r="HC150" i="7" s="1"/>
  <c r="HD150" i="7" s="1"/>
  <c r="HZ150" i="7"/>
  <c r="IA150" i="7" s="1"/>
  <c r="IB150" i="7" s="1"/>
  <c r="DP150" i="7"/>
  <c r="DQ150" i="7" s="1"/>
  <c r="DR150" i="7" s="1"/>
  <c r="JJ150" i="7"/>
  <c r="JK150" i="7" s="1"/>
  <c r="JL150" i="7" s="1"/>
  <c r="HT150" i="7"/>
  <c r="HU150" i="7" s="1"/>
  <c r="HV150" i="7" s="1"/>
  <c r="JP150" i="7"/>
  <c r="JQ150" i="7" s="1"/>
  <c r="JR150" i="7" s="1"/>
  <c r="FR150" i="7"/>
  <c r="FS150" i="7" s="1"/>
  <c r="FT150" i="7" s="1"/>
  <c r="CR150" i="7"/>
  <c r="CS150" i="7" s="1"/>
  <c r="CT150" i="7" s="1"/>
  <c r="NN73" i="7"/>
  <c r="NO73" i="7" s="1"/>
  <c r="NP73" i="7" s="1"/>
  <c r="NB73" i="7"/>
  <c r="NC73" i="7" s="1"/>
  <c r="ND73" i="7" s="1"/>
  <c r="MD73" i="7"/>
  <c r="ME73" i="7" s="1"/>
  <c r="MF73" i="7" s="1"/>
  <c r="NH73" i="7"/>
  <c r="NI73" i="7" s="1"/>
  <c r="NJ73" i="7" s="1"/>
  <c r="MV73" i="7"/>
  <c r="MW73" i="7" s="1"/>
  <c r="MX73" i="7" s="1"/>
  <c r="LF73" i="7"/>
  <c r="LG73" i="7" s="1"/>
  <c r="LH73" i="7" s="1"/>
  <c r="KN73" i="7"/>
  <c r="KO73" i="7" s="1"/>
  <c r="KP73" i="7" s="1"/>
  <c r="KH73" i="7"/>
  <c r="KI73" i="7" s="1"/>
  <c r="KJ73" i="7" s="1"/>
  <c r="JV73" i="7"/>
  <c r="JW73" i="7" s="1"/>
  <c r="JX73" i="7" s="1"/>
  <c r="IX73" i="7"/>
  <c r="IY73" i="7" s="1"/>
  <c r="IZ73" i="7" s="1"/>
  <c r="HZ73" i="7"/>
  <c r="IA73" i="7" s="1"/>
  <c r="IB73" i="7" s="1"/>
  <c r="GP73" i="7"/>
  <c r="GQ73" i="7" s="1"/>
  <c r="GR73" i="7" s="1"/>
  <c r="HT73" i="7"/>
  <c r="HU73" i="7" s="1"/>
  <c r="HV73" i="7" s="1"/>
  <c r="EN73" i="7"/>
  <c r="EO73" i="7" s="1"/>
  <c r="EP73" i="7" s="1"/>
  <c r="DP73" i="7"/>
  <c r="DQ73" i="7" s="1"/>
  <c r="DR73" i="7" s="1"/>
  <c r="FF73" i="7"/>
  <c r="FG73" i="7" s="1"/>
  <c r="FH73" i="7" s="1"/>
  <c r="JP73" i="7"/>
  <c r="JQ73" i="7" s="1"/>
  <c r="JR73" i="7" s="1"/>
  <c r="IR73" i="7"/>
  <c r="IS73" i="7" s="1"/>
  <c r="IT73" i="7" s="1"/>
  <c r="HN73" i="7"/>
  <c r="HO73" i="7" s="1"/>
  <c r="HP73" i="7" s="1"/>
  <c r="GJ73" i="7"/>
  <c r="GK73" i="7" s="1"/>
  <c r="GL73" i="7" s="1"/>
  <c r="HH73" i="7"/>
  <c r="HI73" i="7" s="1"/>
  <c r="HJ73" i="7" s="1"/>
  <c r="EH73" i="7"/>
  <c r="EI73" i="7" s="1"/>
  <c r="EJ73" i="7" s="1"/>
  <c r="DJ73" i="7"/>
  <c r="DK73" i="7" s="1"/>
  <c r="DL73" i="7" s="1"/>
  <c r="ET73" i="7"/>
  <c r="EU73" i="7" s="1"/>
  <c r="EV73" i="7" s="1"/>
  <c r="CL73" i="7"/>
  <c r="CM73" i="7" s="1"/>
  <c r="CN73" i="7" s="1"/>
  <c r="CF73" i="7"/>
  <c r="CG73" i="7" s="1"/>
  <c r="CH73" i="7" s="1"/>
  <c r="LL73" i="7"/>
  <c r="LM73" i="7" s="1"/>
  <c r="LN73" i="7" s="1"/>
  <c r="MP73" i="7"/>
  <c r="MQ73" i="7" s="1"/>
  <c r="MR73" i="7" s="1"/>
  <c r="LR73" i="7"/>
  <c r="LS73" i="7" s="1"/>
  <c r="LT73" i="7" s="1"/>
  <c r="MJ73" i="7"/>
  <c r="MK73" i="7" s="1"/>
  <c r="ML73" i="7" s="1"/>
  <c r="LX73" i="7"/>
  <c r="LY73" i="7" s="1"/>
  <c r="LZ73" i="7" s="1"/>
  <c r="KT73" i="7"/>
  <c r="KU73" i="7" s="1"/>
  <c r="KV73" i="7" s="1"/>
  <c r="KZ73" i="7"/>
  <c r="LA73" i="7" s="1"/>
  <c r="LB73" i="7" s="1"/>
  <c r="CX73" i="7"/>
  <c r="CY73" i="7" s="1"/>
  <c r="CZ73" i="7" s="1"/>
  <c r="JJ73" i="7"/>
  <c r="JK73" i="7" s="1"/>
  <c r="JL73" i="7" s="1"/>
  <c r="IL73" i="7"/>
  <c r="IM73" i="7" s="1"/>
  <c r="IN73" i="7" s="1"/>
  <c r="HB73" i="7"/>
  <c r="HC73" i="7" s="1"/>
  <c r="HD73" i="7" s="1"/>
  <c r="GD73" i="7"/>
  <c r="GE73" i="7" s="1"/>
  <c r="GF73" i="7" s="1"/>
  <c r="FL73" i="7"/>
  <c r="FM73" i="7" s="1"/>
  <c r="FN73" i="7" s="1"/>
  <c r="EB73" i="7"/>
  <c r="EC73" i="7" s="1"/>
  <c r="ED73" i="7" s="1"/>
  <c r="DD73" i="7"/>
  <c r="DE73" i="7" s="1"/>
  <c r="DF73" i="7" s="1"/>
  <c r="KB73" i="7"/>
  <c r="KC73" i="7" s="1"/>
  <c r="KD73" i="7" s="1"/>
  <c r="JD73" i="7"/>
  <c r="JE73" i="7" s="1"/>
  <c r="JF73" i="7" s="1"/>
  <c r="IF73" i="7"/>
  <c r="IG73" i="7" s="1"/>
  <c r="IH73" i="7" s="1"/>
  <c r="GV73" i="7"/>
  <c r="GW73" i="7" s="1"/>
  <c r="GX73" i="7" s="1"/>
  <c r="FX73" i="7"/>
  <c r="FY73" i="7" s="1"/>
  <c r="FZ73" i="7" s="1"/>
  <c r="EZ73" i="7"/>
  <c r="FA73" i="7" s="1"/>
  <c r="FB73" i="7" s="1"/>
  <c r="DV73" i="7"/>
  <c r="DW73" i="7" s="1"/>
  <c r="DX73" i="7" s="1"/>
  <c r="FR73" i="7"/>
  <c r="FS73" i="7" s="1"/>
  <c r="FT73" i="7" s="1"/>
  <c r="CR73" i="7"/>
  <c r="CS73" i="7" s="1"/>
  <c r="CT73" i="7" s="1"/>
  <c r="BZ73" i="7"/>
  <c r="CA73" i="7" s="1"/>
  <c r="CB73" i="7" s="1"/>
  <c r="NN139" i="7"/>
  <c r="NO139" i="7" s="1"/>
  <c r="NP139" i="7" s="1"/>
  <c r="NB139" i="7"/>
  <c r="NC139" i="7" s="1"/>
  <c r="ND139" i="7" s="1"/>
  <c r="MD139" i="7"/>
  <c r="ME139" i="7" s="1"/>
  <c r="MF139" i="7" s="1"/>
  <c r="NH139" i="7"/>
  <c r="NI139" i="7" s="1"/>
  <c r="NJ139" i="7" s="1"/>
  <c r="MJ139" i="7"/>
  <c r="MK139" i="7" s="1"/>
  <c r="ML139" i="7" s="1"/>
  <c r="KZ139" i="7"/>
  <c r="LA139" i="7" s="1"/>
  <c r="LB139" i="7" s="1"/>
  <c r="LF139" i="7"/>
  <c r="LG139" i="7" s="1"/>
  <c r="LH139" i="7" s="1"/>
  <c r="KN139" i="7"/>
  <c r="KO139" i="7" s="1"/>
  <c r="KP139" i="7" s="1"/>
  <c r="JP139" i="7"/>
  <c r="JQ139" i="7" s="1"/>
  <c r="JR139" i="7" s="1"/>
  <c r="IR139" i="7"/>
  <c r="IS139" i="7" s="1"/>
  <c r="IT139" i="7" s="1"/>
  <c r="HN139" i="7"/>
  <c r="HO139" i="7" s="1"/>
  <c r="HP139" i="7" s="1"/>
  <c r="GJ139" i="7"/>
  <c r="GK139" i="7" s="1"/>
  <c r="GL139" i="7" s="1"/>
  <c r="HH139" i="7"/>
  <c r="HI139" i="7" s="1"/>
  <c r="HJ139" i="7" s="1"/>
  <c r="EH139" i="7"/>
  <c r="EI139" i="7" s="1"/>
  <c r="EJ139" i="7" s="1"/>
  <c r="DJ139" i="7"/>
  <c r="DK139" i="7" s="1"/>
  <c r="DL139" i="7" s="1"/>
  <c r="ET139" i="7"/>
  <c r="EU139" i="7" s="1"/>
  <c r="EV139" i="7" s="1"/>
  <c r="IX139" i="7"/>
  <c r="IY139" i="7" s="1"/>
  <c r="IZ139" i="7" s="1"/>
  <c r="GP139" i="7"/>
  <c r="GQ139" i="7" s="1"/>
  <c r="GR139" i="7" s="1"/>
  <c r="EN139" i="7"/>
  <c r="EO139" i="7" s="1"/>
  <c r="EP139" i="7" s="1"/>
  <c r="FF139" i="7"/>
  <c r="FG139" i="7" s="1"/>
  <c r="FH139" i="7" s="1"/>
  <c r="JJ139" i="7"/>
  <c r="JK139" i="7" s="1"/>
  <c r="JL139" i="7" s="1"/>
  <c r="HB139" i="7"/>
  <c r="HC139" i="7" s="1"/>
  <c r="HD139" i="7" s="1"/>
  <c r="FL139" i="7"/>
  <c r="FM139" i="7" s="1"/>
  <c r="FN139" i="7" s="1"/>
  <c r="DD139" i="7"/>
  <c r="DE139" i="7" s="1"/>
  <c r="DF139" i="7" s="1"/>
  <c r="CL139" i="7"/>
  <c r="CM139" i="7" s="1"/>
  <c r="CN139" i="7" s="1"/>
  <c r="BZ139" i="7"/>
  <c r="CA139" i="7" s="1"/>
  <c r="CB139" i="7" s="1"/>
  <c r="LL139" i="7"/>
  <c r="LM139" i="7" s="1"/>
  <c r="LN139" i="7" s="1"/>
  <c r="MP139" i="7"/>
  <c r="MQ139" i="7" s="1"/>
  <c r="MR139" i="7" s="1"/>
  <c r="LR139" i="7"/>
  <c r="LS139" i="7" s="1"/>
  <c r="LT139" i="7" s="1"/>
  <c r="MV139" i="7"/>
  <c r="MW139" i="7" s="1"/>
  <c r="MX139" i="7" s="1"/>
  <c r="LX139" i="7"/>
  <c r="LY139" i="7" s="1"/>
  <c r="LZ139" i="7" s="1"/>
  <c r="KH139" i="7"/>
  <c r="KI139" i="7" s="1"/>
  <c r="KJ139" i="7" s="1"/>
  <c r="KT139" i="7"/>
  <c r="KU139" i="7" s="1"/>
  <c r="KV139" i="7" s="1"/>
  <c r="KB139" i="7"/>
  <c r="KC139" i="7" s="1"/>
  <c r="KD139" i="7" s="1"/>
  <c r="JD139" i="7"/>
  <c r="JE139" i="7" s="1"/>
  <c r="JF139" i="7" s="1"/>
  <c r="IF139" i="7"/>
  <c r="IG139" i="7" s="1"/>
  <c r="IH139" i="7" s="1"/>
  <c r="GV139" i="7"/>
  <c r="GW139" i="7" s="1"/>
  <c r="GX139" i="7" s="1"/>
  <c r="FX139" i="7"/>
  <c r="FY139" i="7" s="1"/>
  <c r="FZ139" i="7" s="1"/>
  <c r="EZ139" i="7"/>
  <c r="FA139" i="7" s="1"/>
  <c r="FB139" i="7" s="1"/>
  <c r="DV139" i="7"/>
  <c r="DW139" i="7" s="1"/>
  <c r="DX139" i="7" s="1"/>
  <c r="FR139" i="7"/>
  <c r="FS139" i="7" s="1"/>
  <c r="FT139" i="7" s="1"/>
  <c r="JV139" i="7"/>
  <c r="JW139" i="7" s="1"/>
  <c r="JX139" i="7" s="1"/>
  <c r="HZ139" i="7"/>
  <c r="IA139" i="7" s="1"/>
  <c r="IB139" i="7" s="1"/>
  <c r="HT139" i="7"/>
  <c r="HU139" i="7" s="1"/>
  <c r="HV139" i="7" s="1"/>
  <c r="DP139" i="7"/>
  <c r="DQ139" i="7" s="1"/>
  <c r="DR139" i="7" s="1"/>
  <c r="CX139" i="7"/>
  <c r="CY139" i="7" s="1"/>
  <c r="CZ139" i="7" s="1"/>
  <c r="IL139" i="7"/>
  <c r="IM139" i="7" s="1"/>
  <c r="IN139" i="7" s="1"/>
  <c r="GD139" i="7"/>
  <c r="GE139" i="7" s="1"/>
  <c r="GF139" i="7" s="1"/>
  <c r="EB139" i="7"/>
  <c r="EC139" i="7" s="1"/>
  <c r="ED139" i="7" s="1"/>
  <c r="CR139" i="7"/>
  <c r="CS139" i="7" s="1"/>
  <c r="CT139" i="7" s="1"/>
  <c r="CF139" i="7"/>
  <c r="CG139" i="7" s="1"/>
  <c r="CH139" i="7" s="1"/>
  <c r="NB238" i="7"/>
  <c r="NC238" i="7" s="1"/>
  <c r="ND238" i="7" s="1"/>
  <c r="NH238" i="7"/>
  <c r="NI238" i="7" s="1"/>
  <c r="NJ238" i="7" s="1"/>
  <c r="KZ238" i="7"/>
  <c r="LA238" i="7" s="1"/>
  <c r="LB238" i="7" s="1"/>
  <c r="KN238" i="7"/>
  <c r="KO238" i="7" s="1"/>
  <c r="KP238" i="7" s="1"/>
  <c r="IR238" i="7"/>
  <c r="IS238" i="7" s="1"/>
  <c r="IT238" i="7" s="1"/>
  <c r="GJ238" i="7"/>
  <c r="GK238" i="7" s="1"/>
  <c r="GL238" i="7" s="1"/>
  <c r="EN238" i="7"/>
  <c r="EO238" i="7" s="1"/>
  <c r="EP238" i="7" s="1"/>
  <c r="ET238" i="7"/>
  <c r="EU238" i="7" s="1"/>
  <c r="EV238" i="7" s="1"/>
  <c r="GP238" i="7"/>
  <c r="GQ238" i="7" s="1"/>
  <c r="GR238" i="7" s="1"/>
  <c r="FF238" i="7"/>
  <c r="FG238" i="7" s="1"/>
  <c r="FH238" i="7" s="1"/>
  <c r="HB238" i="7"/>
  <c r="HC238" i="7" s="1"/>
  <c r="HD238" i="7" s="1"/>
  <c r="DJ238" i="7"/>
  <c r="DK238" i="7" s="1"/>
  <c r="DL238" i="7" s="1"/>
  <c r="BZ238" i="7"/>
  <c r="CA238" i="7" s="1"/>
  <c r="CB238" i="7" s="1"/>
  <c r="MP238" i="7"/>
  <c r="MQ238" i="7" s="1"/>
  <c r="MR238" i="7" s="1"/>
  <c r="MV238" i="7"/>
  <c r="MW238" i="7" s="1"/>
  <c r="MX238" i="7" s="1"/>
  <c r="KH238" i="7"/>
  <c r="KI238" i="7" s="1"/>
  <c r="KJ238" i="7" s="1"/>
  <c r="JP238" i="7"/>
  <c r="JQ238" i="7" s="1"/>
  <c r="JR238" i="7" s="1"/>
  <c r="IF238" i="7"/>
  <c r="IG238" i="7" s="1"/>
  <c r="IH238" i="7" s="1"/>
  <c r="FX238" i="7"/>
  <c r="FY238" i="7" s="1"/>
  <c r="FZ238" i="7" s="1"/>
  <c r="EB238" i="7"/>
  <c r="EC238" i="7" s="1"/>
  <c r="ED238" i="7" s="1"/>
  <c r="KB238" i="7"/>
  <c r="KC238" i="7" s="1"/>
  <c r="KD238" i="7" s="1"/>
  <c r="HH238" i="7"/>
  <c r="HI238" i="7" s="1"/>
  <c r="HJ238" i="7" s="1"/>
  <c r="CX238" i="7"/>
  <c r="CY238" i="7" s="1"/>
  <c r="CZ238" i="7" s="1"/>
  <c r="GD238" i="7"/>
  <c r="GE238" i="7" s="1"/>
  <c r="GF238" i="7" s="1"/>
  <c r="CR238" i="7"/>
  <c r="CS238" i="7" s="1"/>
  <c r="CT238" i="7" s="1"/>
  <c r="NH287" i="7"/>
  <c r="NI287" i="7" s="1"/>
  <c r="NJ287" i="7" s="1"/>
  <c r="MJ287" i="7"/>
  <c r="MK287" i="7" s="1"/>
  <c r="ML287" i="7" s="1"/>
  <c r="LL287" i="7"/>
  <c r="LM287" i="7" s="1"/>
  <c r="LN287" i="7" s="1"/>
  <c r="MP287" i="7"/>
  <c r="MQ287" i="7" s="1"/>
  <c r="MR287" i="7" s="1"/>
  <c r="LR287" i="7"/>
  <c r="LS287" i="7" s="1"/>
  <c r="LT287" i="7" s="1"/>
  <c r="KT287" i="7"/>
  <c r="KU287" i="7" s="1"/>
  <c r="KV287" i="7" s="1"/>
  <c r="KZ287" i="7"/>
  <c r="LA287" i="7" s="1"/>
  <c r="LB287" i="7" s="1"/>
  <c r="KB287" i="7"/>
  <c r="KC287" i="7" s="1"/>
  <c r="KD287" i="7" s="1"/>
  <c r="JD287" i="7"/>
  <c r="JE287" i="7" s="1"/>
  <c r="JF287" i="7" s="1"/>
  <c r="IF287" i="7"/>
  <c r="IG287" i="7" s="1"/>
  <c r="IH287" i="7" s="1"/>
  <c r="HB287" i="7"/>
  <c r="HC287" i="7" s="1"/>
  <c r="HD287" i="7" s="1"/>
  <c r="GD287" i="7"/>
  <c r="GE287" i="7" s="1"/>
  <c r="GF287" i="7" s="1"/>
  <c r="FL287" i="7"/>
  <c r="FM287" i="7" s="1"/>
  <c r="FN287" i="7" s="1"/>
  <c r="EB287" i="7"/>
  <c r="EC287" i="7" s="1"/>
  <c r="ED287" i="7" s="1"/>
  <c r="DD287" i="7"/>
  <c r="DE287" i="7" s="1"/>
  <c r="DF287" i="7" s="1"/>
  <c r="JP287" i="7"/>
  <c r="JQ287" i="7" s="1"/>
  <c r="JR287" i="7" s="1"/>
  <c r="HT287" i="7"/>
  <c r="HU287" i="7" s="1"/>
  <c r="HV287" i="7" s="1"/>
  <c r="FX287" i="7"/>
  <c r="FY287" i="7" s="1"/>
  <c r="FZ287" i="7" s="1"/>
  <c r="DV287" i="7"/>
  <c r="DW287" i="7" s="1"/>
  <c r="DX287" i="7" s="1"/>
  <c r="CX287" i="7"/>
  <c r="CY287" i="7" s="1"/>
  <c r="CZ287" i="7" s="1"/>
  <c r="IL287" i="7"/>
  <c r="IM287" i="7" s="1"/>
  <c r="IN287" i="7" s="1"/>
  <c r="GJ287" i="7"/>
  <c r="GK287" i="7" s="1"/>
  <c r="GL287" i="7" s="1"/>
  <c r="EH287" i="7"/>
  <c r="EI287" i="7" s="1"/>
  <c r="EJ287" i="7" s="1"/>
  <c r="CR287" i="7"/>
  <c r="CS287" i="7" s="1"/>
  <c r="CT287" i="7" s="1"/>
  <c r="BZ287" i="7"/>
  <c r="CA287" i="7" s="1"/>
  <c r="CB287" i="7" s="1"/>
  <c r="NN287" i="7"/>
  <c r="NO287" i="7" s="1"/>
  <c r="NP287" i="7" s="1"/>
  <c r="MV287" i="7"/>
  <c r="MW287" i="7" s="1"/>
  <c r="MX287" i="7" s="1"/>
  <c r="LX287" i="7"/>
  <c r="LY287" i="7" s="1"/>
  <c r="LZ287" i="7" s="1"/>
  <c r="NB287" i="7"/>
  <c r="NC287" i="7" s="1"/>
  <c r="ND287" i="7" s="1"/>
  <c r="MD287" i="7"/>
  <c r="ME287" i="7" s="1"/>
  <c r="MF287" i="7" s="1"/>
  <c r="LF287" i="7"/>
  <c r="LG287" i="7" s="1"/>
  <c r="LH287" i="7" s="1"/>
  <c r="KN287" i="7"/>
  <c r="KO287" i="7" s="1"/>
  <c r="KP287" i="7" s="1"/>
  <c r="KH287" i="7"/>
  <c r="KI287" i="7" s="1"/>
  <c r="KJ287" i="7" s="1"/>
  <c r="JV287" i="7"/>
  <c r="JW287" i="7" s="1"/>
  <c r="JX287" i="7" s="1"/>
  <c r="IR287" i="7"/>
  <c r="IS287" i="7" s="1"/>
  <c r="IT287" i="7" s="1"/>
  <c r="HZ287" i="7"/>
  <c r="IA287" i="7" s="1"/>
  <c r="IB287" i="7" s="1"/>
  <c r="GP287" i="7"/>
  <c r="GQ287" i="7" s="1"/>
  <c r="GR287" i="7" s="1"/>
  <c r="FR287" i="7"/>
  <c r="FS287" i="7" s="1"/>
  <c r="FT287" i="7" s="1"/>
  <c r="EN287" i="7"/>
  <c r="EO287" i="7" s="1"/>
  <c r="EP287" i="7" s="1"/>
  <c r="DP287" i="7"/>
  <c r="DQ287" i="7" s="1"/>
  <c r="DR287" i="7" s="1"/>
  <c r="ET287" i="7"/>
  <c r="EU287" i="7" s="1"/>
  <c r="EV287" i="7" s="1"/>
  <c r="IX287" i="7"/>
  <c r="IY287" i="7" s="1"/>
  <c r="IZ287" i="7" s="1"/>
  <c r="GV287" i="7"/>
  <c r="GW287" i="7" s="1"/>
  <c r="GX287" i="7" s="1"/>
  <c r="EZ287" i="7"/>
  <c r="FA287" i="7" s="1"/>
  <c r="FB287" i="7" s="1"/>
  <c r="FF287" i="7"/>
  <c r="FG287" i="7" s="1"/>
  <c r="FH287" i="7" s="1"/>
  <c r="JJ287" i="7"/>
  <c r="JK287" i="7" s="1"/>
  <c r="JL287" i="7" s="1"/>
  <c r="HN287" i="7"/>
  <c r="HO287" i="7" s="1"/>
  <c r="HP287" i="7" s="1"/>
  <c r="HH287" i="7"/>
  <c r="HI287" i="7" s="1"/>
  <c r="HJ287" i="7" s="1"/>
  <c r="DJ287" i="7"/>
  <c r="DK287" i="7" s="1"/>
  <c r="DL287" i="7" s="1"/>
  <c r="CL287" i="7"/>
  <c r="CM287" i="7" s="1"/>
  <c r="CN287" i="7" s="1"/>
  <c r="CF287" i="7"/>
  <c r="CG287" i="7" s="1"/>
  <c r="CH287" i="7" s="1"/>
  <c r="NH166" i="7"/>
  <c r="NI166" i="7" s="1"/>
  <c r="NJ166" i="7" s="1"/>
  <c r="MJ166" i="7"/>
  <c r="MK166" i="7" s="1"/>
  <c r="ML166" i="7" s="1"/>
  <c r="LL166" i="7"/>
  <c r="LM166" i="7" s="1"/>
  <c r="LN166" i="7" s="1"/>
  <c r="MP166" i="7"/>
  <c r="MQ166" i="7" s="1"/>
  <c r="MR166" i="7" s="1"/>
  <c r="LR166" i="7"/>
  <c r="LS166" i="7" s="1"/>
  <c r="LT166" i="7" s="1"/>
  <c r="KH166" i="7"/>
  <c r="KI166" i="7" s="1"/>
  <c r="KJ166" i="7" s="1"/>
  <c r="KT166" i="7"/>
  <c r="KU166" i="7" s="1"/>
  <c r="KV166" i="7" s="1"/>
  <c r="CX166" i="7"/>
  <c r="CY166" i="7" s="1"/>
  <c r="CZ166" i="7" s="1"/>
  <c r="JJ166" i="7"/>
  <c r="JK166" i="7" s="1"/>
  <c r="JL166" i="7" s="1"/>
  <c r="IL166" i="7"/>
  <c r="IM166" i="7" s="1"/>
  <c r="IN166" i="7" s="1"/>
  <c r="GV166" i="7"/>
  <c r="GW166" i="7" s="1"/>
  <c r="GX166" i="7" s="1"/>
  <c r="FX166" i="7"/>
  <c r="FY166" i="7" s="1"/>
  <c r="FZ166" i="7" s="1"/>
  <c r="HT166" i="7"/>
  <c r="HU166" i="7" s="1"/>
  <c r="HV166" i="7" s="1"/>
  <c r="EH166" i="7"/>
  <c r="EI166" i="7" s="1"/>
  <c r="EJ166" i="7" s="1"/>
  <c r="DJ166" i="7"/>
  <c r="DK166" i="7" s="1"/>
  <c r="DL166" i="7" s="1"/>
  <c r="JV166" i="7"/>
  <c r="JW166" i="7" s="1"/>
  <c r="JX166" i="7" s="1"/>
  <c r="JD166" i="7"/>
  <c r="JE166" i="7" s="1"/>
  <c r="JF166" i="7" s="1"/>
  <c r="IF166" i="7"/>
  <c r="IG166" i="7" s="1"/>
  <c r="IH166" i="7" s="1"/>
  <c r="GP166" i="7"/>
  <c r="GQ166" i="7" s="1"/>
  <c r="GR166" i="7" s="1"/>
  <c r="HH166" i="7"/>
  <c r="HI166" i="7" s="1"/>
  <c r="HJ166" i="7" s="1"/>
  <c r="FL166" i="7"/>
  <c r="FM166" i="7" s="1"/>
  <c r="FN166" i="7" s="1"/>
  <c r="EB166" i="7"/>
  <c r="EC166" i="7" s="1"/>
  <c r="ED166" i="7" s="1"/>
  <c r="DD166" i="7"/>
  <c r="DE166" i="7" s="1"/>
  <c r="DF166" i="7" s="1"/>
  <c r="CR166" i="7"/>
  <c r="CS166" i="7" s="1"/>
  <c r="CT166" i="7" s="1"/>
  <c r="CF166" i="7"/>
  <c r="CG166" i="7" s="1"/>
  <c r="CH166" i="7" s="1"/>
  <c r="NN166" i="7"/>
  <c r="NO166" i="7" s="1"/>
  <c r="NP166" i="7" s="1"/>
  <c r="MV166" i="7"/>
  <c r="MW166" i="7" s="1"/>
  <c r="MX166" i="7" s="1"/>
  <c r="LX166" i="7"/>
  <c r="LY166" i="7" s="1"/>
  <c r="LZ166" i="7" s="1"/>
  <c r="NB166" i="7"/>
  <c r="NC166" i="7" s="1"/>
  <c r="ND166" i="7" s="1"/>
  <c r="MD166" i="7"/>
  <c r="ME166" i="7" s="1"/>
  <c r="MF166" i="7" s="1"/>
  <c r="KZ166" i="7"/>
  <c r="LA166" i="7" s="1"/>
  <c r="LB166" i="7" s="1"/>
  <c r="LF166" i="7"/>
  <c r="LG166" i="7" s="1"/>
  <c r="LH166" i="7" s="1"/>
  <c r="KN166" i="7"/>
  <c r="KO166" i="7" s="1"/>
  <c r="KP166" i="7" s="1"/>
  <c r="JP166" i="7"/>
  <c r="JQ166" i="7" s="1"/>
  <c r="JR166" i="7" s="1"/>
  <c r="IX166" i="7"/>
  <c r="IY166" i="7" s="1"/>
  <c r="IZ166" i="7" s="1"/>
  <c r="HN166" i="7"/>
  <c r="HO166" i="7" s="1"/>
  <c r="HP166" i="7" s="1"/>
  <c r="GJ166" i="7"/>
  <c r="GK166" i="7" s="1"/>
  <c r="GL166" i="7" s="1"/>
  <c r="FR166" i="7"/>
  <c r="FS166" i="7" s="1"/>
  <c r="FT166" i="7" s="1"/>
  <c r="EZ166" i="7"/>
  <c r="FA166" i="7" s="1"/>
  <c r="FB166" i="7" s="1"/>
  <c r="DV166" i="7"/>
  <c r="DW166" i="7" s="1"/>
  <c r="DX166" i="7" s="1"/>
  <c r="FF166" i="7"/>
  <c r="FG166" i="7" s="1"/>
  <c r="FH166" i="7" s="1"/>
  <c r="KB166" i="7"/>
  <c r="KC166" i="7" s="1"/>
  <c r="KD166" i="7" s="1"/>
  <c r="IR166" i="7"/>
  <c r="IS166" i="7" s="1"/>
  <c r="IT166" i="7" s="1"/>
  <c r="HB166" i="7"/>
  <c r="HC166" i="7" s="1"/>
  <c r="HD166" i="7" s="1"/>
  <c r="GD166" i="7"/>
  <c r="GE166" i="7" s="1"/>
  <c r="GF166" i="7" s="1"/>
  <c r="HZ166" i="7"/>
  <c r="IA166" i="7" s="1"/>
  <c r="IB166" i="7" s="1"/>
  <c r="EN166" i="7"/>
  <c r="EO166" i="7" s="1"/>
  <c r="EP166" i="7" s="1"/>
  <c r="DP166" i="7"/>
  <c r="DQ166" i="7" s="1"/>
  <c r="DR166" i="7" s="1"/>
  <c r="ET166" i="7"/>
  <c r="EU166" i="7" s="1"/>
  <c r="EV166" i="7" s="1"/>
  <c r="CL166" i="7"/>
  <c r="CM166" i="7" s="1"/>
  <c r="CN166" i="7" s="1"/>
  <c r="BZ166" i="7"/>
  <c r="CA166" i="7" s="1"/>
  <c r="CB166" i="7" s="1"/>
  <c r="NH397" i="7"/>
  <c r="NI397" i="7" s="1"/>
  <c r="NJ397" i="7" s="1"/>
  <c r="MJ397" i="7"/>
  <c r="MK397" i="7" s="1"/>
  <c r="ML397" i="7" s="1"/>
  <c r="LL397" i="7"/>
  <c r="LM397" i="7" s="1"/>
  <c r="LN397" i="7" s="1"/>
  <c r="MP397" i="7"/>
  <c r="MQ397" i="7" s="1"/>
  <c r="MR397" i="7" s="1"/>
  <c r="LR397" i="7"/>
  <c r="LS397" i="7" s="1"/>
  <c r="LT397" i="7" s="1"/>
  <c r="KN397" i="7"/>
  <c r="KO397" i="7" s="1"/>
  <c r="KP397" i="7" s="1"/>
  <c r="KT397" i="7"/>
  <c r="KU397" i="7" s="1"/>
  <c r="KV397" i="7" s="1"/>
  <c r="KB397" i="7"/>
  <c r="KC397" i="7" s="1"/>
  <c r="KD397" i="7" s="1"/>
  <c r="JD397" i="7"/>
  <c r="JE397" i="7" s="1"/>
  <c r="JF397" i="7" s="1"/>
  <c r="IF397" i="7"/>
  <c r="IG397" i="7" s="1"/>
  <c r="IH397" i="7" s="1"/>
  <c r="HB397" i="7"/>
  <c r="HC397" i="7" s="1"/>
  <c r="HD397" i="7" s="1"/>
  <c r="FX397" i="7"/>
  <c r="FY397" i="7" s="1"/>
  <c r="FZ397" i="7" s="1"/>
  <c r="FL397" i="7"/>
  <c r="FM397" i="7" s="1"/>
  <c r="FN397" i="7" s="1"/>
  <c r="EB397" i="7"/>
  <c r="EC397" i="7" s="1"/>
  <c r="ED397" i="7" s="1"/>
  <c r="DD397" i="7"/>
  <c r="DE397" i="7" s="1"/>
  <c r="DF397" i="7" s="1"/>
  <c r="CR397" i="7"/>
  <c r="CS397" i="7" s="1"/>
  <c r="CT397" i="7" s="1"/>
  <c r="CX397" i="7"/>
  <c r="CY397" i="7" s="1"/>
  <c r="CZ397" i="7" s="1"/>
  <c r="JJ397" i="7"/>
  <c r="JK397" i="7" s="1"/>
  <c r="JL397" i="7" s="1"/>
  <c r="IL397" i="7"/>
  <c r="IM397" i="7" s="1"/>
  <c r="IN397" i="7" s="1"/>
  <c r="HN397" i="7"/>
  <c r="HO397" i="7" s="1"/>
  <c r="HP397" i="7" s="1"/>
  <c r="GD397" i="7"/>
  <c r="GE397" i="7" s="1"/>
  <c r="GF397" i="7" s="1"/>
  <c r="HH397" i="7"/>
  <c r="HI397" i="7" s="1"/>
  <c r="HJ397" i="7" s="1"/>
  <c r="EH397" i="7"/>
  <c r="EI397" i="7" s="1"/>
  <c r="EJ397" i="7" s="1"/>
  <c r="DJ397" i="7"/>
  <c r="DK397" i="7" s="1"/>
  <c r="DL397" i="7" s="1"/>
  <c r="CL397" i="7"/>
  <c r="CM397" i="7" s="1"/>
  <c r="CN397" i="7" s="1"/>
  <c r="NN397" i="7"/>
  <c r="NO397" i="7" s="1"/>
  <c r="NP397" i="7" s="1"/>
  <c r="MV397" i="7"/>
  <c r="MW397" i="7" s="1"/>
  <c r="MX397" i="7" s="1"/>
  <c r="LX397" i="7"/>
  <c r="LY397" i="7" s="1"/>
  <c r="LZ397" i="7" s="1"/>
  <c r="NB397" i="7"/>
  <c r="NC397" i="7" s="1"/>
  <c r="ND397" i="7" s="1"/>
  <c r="MD397" i="7"/>
  <c r="ME397" i="7" s="1"/>
  <c r="MF397" i="7" s="1"/>
  <c r="KZ397" i="7"/>
  <c r="LA397" i="7" s="1"/>
  <c r="LB397" i="7" s="1"/>
  <c r="LF397" i="7"/>
  <c r="LG397" i="7" s="1"/>
  <c r="LH397" i="7" s="1"/>
  <c r="KH397" i="7"/>
  <c r="KI397" i="7" s="1"/>
  <c r="KJ397" i="7" s="1"/>
  <c r="JV397" i="7"/>
  <c r="JW397" i="7" s="1"/>
  <c r="JX397" i="7" s="1"/>
  <c r="IR397" i="7"/>
  <c r="IS397" i="7" s="1"/>
  <c r="IT397" i="7" s="1"/>
  <c r="HZ397" i="7"/>
  <c r="IA397" i="7" s="1"/>
  <c r="IB397" i="7" s="1"/>
  <c r="GJ397" i="7"/>
  <c r="GK397" i="7" s="1"/>
  <c r="GL397" i="7" s="1"/>
  <c r="FR397" i="7"/>
  <c r="FS397" i="7" s="1"/>
  <c r="FT397" i="7" s="1"/>
  <c r="EN397" i="7"/>
  <c r="EO397" i="7" s="1"/>
  <c r="EP397" i="7" s="1"/>
  <c r="DP397" i="7"/>
  <c r="DQ397" i="7" s="1"/>
  <c r="DR397" i="7" s="1"/>
  <c r="ET397" i="7"/>
  <c r="EU397" i="7" s="1"/>
  <c r="EV397" i="7" s="1"/>
  <c r="CF397" i="7"/>
  <c r="CG397" i="7" s="1"/>
  <c r="CH397" i="7" s="1"/>
  <c r="JP397" i="7"/>
  <c r="JQ397" i="7" s="1"/>
  <c r="JR397" i="7" s="1"/>
  <c r="IX397" i="7"/>
  <c r="IY397" i="7" s="1"/>
  <c r="IZ397" i="7" s="1"/>
  <c r="HT397" i="7"/>
  <c r="HU397" i="7" s="1"/>
  <c r="HV397" i="7" s="1"/>
  <c r="GP397" i="7"/>
  <c r="GQ397" i="7" s="1"/>
  <c r="GR397" i="7" s="1"/>
  <c r="GV397" i="7"/>
  <c r="GW397" i="7" s="1"/>
  <c r="GX397" i="7" s="1"/>
  <c r="EZ397" i="7"/>
  <c r="FA397" i="7" s="1"/>
  <c r="FB397" i="7" s="1"/>
  <c r="DV397" i="7"/>
  <c r="DW397" i="7" s="1"/>
  <c r="DX397" i="7" s="1"/>
  <c r="FF397" i="7"/>
  <c r="FG397" i="7" s="1"/>
  <c r="FH397" i="7" s="1"/>
  <c r="BZ397" i="7"/>
  <c r="CA397" i="7" s="1"/>
  <c r="CB397" i="7" s="1"/>
  <c r="NN258" i="7"/>
  <c r="NO258" i="7" s="1"/>
  <c r="NP258" i="7" s="1"/>
  <c r="NB258" i="7"/>
  <c r="NC258" i="7" s="1"/>
  <c r="ND258" i="7" s="1"/>
  <c r="MD258" i="7"/>
  <c r="ME258" i="7" s="1"/>
  <c r="MF258" i="7" s="1"/>
  <c r="NH258" i="7"/>
  <c r="NI258" i="7" s="1"/>
  <c r="NJ258" i="7" s="1"/>
  <c r="MJ258" i="7"/>
  <c r="MK258" i="7" s="1"/>
  <c r="ML258" i="7" s="1"/>
  <c r="LF258" i="7"/>
  <c r="LG258" i="7" s="1"/>
  <c r="LH258" i="7" s="1"/>
  <c r="KN258" i="7"/>
  <c r="KO258" i="7" s="1"/>
  <c r="KP258" i="7" s="1"/>
  <c r="KH258" i="7"/>
  <c r="KI258" i="7" s="1"/>
  <c r="KJ258" i="7" s="1"/>
  <c r="KB258" i="7"/>
  <c r="KC258" i="7" s="1"/>
  <c r="KD258" i="7" s="1"/>
  <c r="IX258" i="7"/>
  <c r="IY258" i="7" s="1"/>
  <c r="IZ258" i="7" s="1"/>
  <c r="HT258" i="7"/>
  <c r="HU258" i="7" s="1"/>
  <c r="HV258" i="7" s="1"/>
  <c r="GP258" i="7"/>
  <c r="GQ258" i="7" s="1"/>
  <c r="GR258" i="7" s="1"/>
  <c r="HH258" i="7"/>
  <c r="HI258" i="7" s="1"/>
  <c r="HJ258" i="7" s="1"/>
  <c r="EZ258" i="7"/>
  <c r="FA258" i="7" s="1"/>
  <c r="FB258" i="7" s="1"/>
  <c r="DV258" i="7"/>
  <c r="DW258" i="7" s="1"/>
  <c r="DX258" i="7" s="1"/>
  <c r="FF258" i="7"/>
  <c r="FG258" i="7" s="1"/>
  <c r="FH258" i="7" s="1"/>
  <c r="JV258" i="7"/>
  <c r="JW258" i="7" s="1"/>
  <c r="JX258" i="7" s="1"/>
  <c r="IR258" i="7"/>
  <c r="IS258" i="7" s="1"/>
  <c r="IT258" i="7" s="1"/>
  <c r="HN258" i="7"/>
  <c r="HO258" i="7" s="1"/>
  <c r="HP258" i="7" s="1"/>
  <c r="GJ258" i="7"/>
  <c r="GK258" i="7" s="1"/>
  <c r="GL258" i="7" s="1"/>
  <c r="FR258" i="7"/>
  <c r="FS258" i="7" s="1"/>
  <c r="FT258" i="7" s="1"/>
  <c r="EN258" i="7"/>
  <c r="EO258" i="7" s="1"/>
  <c r="EP258" i="7" s="1"/>
  <c r="DP258" i="7"/>
  <c r="DQ258" i="7" s="1"/>
  <c r="DR258" i="7" s="1"/>
  <c r="ET258" i="7"/>
  <c r="EU258" i="7" s="1"/>
  <c r="EV258" i="7" s="1"/>
  <c r="CL258" i="7"/>
  <c r="CM258" i="7" s="1"/>
  <c r="CN258" i="7" s="1"/>
  <c r="CF258" i="7"/>
  <c r="CG258" i="7" s="1"/>
  <c r="CH258" i="7" s="1"/>
  <c r="LL258" i="7"/>
  <c r="LM258" i="7" s="1"/>
  <c r="LN258" i="7" s="1"/>
  <c r="MP258" i="7"/>
  <c r="MQ258" i="7" s="1"/>
  <c r="MR258" i="7" s="1"/>
  <c r="LR258" i="7"/>
  <c r="LS258" i="7" s="1"/>
  <c r="LT258" i="7" s="1"/>
  <c r="MV258" i="7"/>
  <c r="MW258" i="7" s="1"/>
  <c r="MX258" i="7" s="1"/>
  <c r="LX258" i="7"/>
  <c r="LY258" i="7" s="1"/>
  <c r="LZ258" i="7" s="1"/>
  <c r="KT258" i="7"/>
  <c r="KU258" i="7" s="1"/>
  <c r="KV258" i="7" s="1"/>
  <c r="KZ258" i="7"/>
  <c r="LA258" i="7" s="1"/>
  <c r="LB258" i="7" s="1"/>
  <c r="CX258" i="7"/>
  <c r="CY258" i="7" s="1"/>
  <c r="CZ258" i="7" s="1"/>
  <c r="JJ258" i="7"/>
  <c r="JK258" i="7" s="1"/>
  <c r="JL258" i="7" s="1"/>
  <c r="IL258" i="7"/>
  <c r="IM258" i="7" s="1"/>
  <c r="IN258" i="7" s="1"/>
  <c r="HB258" i="7"/>
  <c r="HC258" i="7" s="1"/>
  <c r="HD258" i="7" s="1"/>
  <c r="GD258" i="7"/>
  <c r="GE258" i="7" s="1"/>
  <c r="GF258" i="7" s="1"/>
  <c r="HZ258" i="7"/>
  <c r="IA258" i="7" s="1"/>
  <c r="IB258" i="7" s="1"/>
  <c r="EH258" i="7"/>
  <c r="EI258" i="7" s="1"/>
  <c r="EJ258" i="7" s="1"/>
  <c r="DJ258" i="7"/>
  <c r="DK258" i="7" s="1"/>
  <c r="DL258" i="7" s="1"/>
  <c r="JP258" i="7"/>
  <c r="JQ258" i="7" s="1"/>
  <c r="JR258" i="7" s="1"/>
  <c r="JD258" i="7"/>
  <c r="JE258" i="7" s="1"/>
  <c r="JF258" i="7" s="1"/>
  <c r="IF258" i="7"/>
  <c r="IG258" i="7" s="1"/>
  <c r="IH258" i="7" s="1"/>
  <c r="GV258" i="7"/>
  <c r="GW258" i="7" s="1"/>
  <c r="GX258" i="7" s="1"/>
  <c r="FX258" i="7"/>
  <c r="FY258" i="7" s="1"/>
  <c r="FZ258" i="7" s="1"/>
  <c r="FL258" i="7"/>
  <c r="FM258" i="7" s="1"/>
  <c r="FN258" i="7" s="1"/>
  <c r="EB258" i="7"/>
  <c r="EC258" i="7" s="1"/>
  <c r="ED258" i="7" s="1"/>
  <c r="DD258" i="7"/>
  <c r="DE258" i="7" s="1"/>
  <c r="DF258" i="7" s="1"/>
  <c r="CR258" i="7"/>
  <c r="CS258" i="7" s="1"/>
  <c r="CT258" i="7" s="1"/>
  <c r="BZ258" i="7"/>
  <c r="CA258" i="7" s="1"/>
  <c r="CB258" i="7" s="1"/>
  <c r="LL87" i="7"/>
  <c r="LM87" i="7" s="1"/>
  <c r="LN87" i="7" s="1"/>
  <c r="MP87" i="7"/>
  <c r="MQ87" i="7" s="1"/>
  <c r="MR87" i="7" s="1"/>
  <c r="LR87" i="7"/>
  <c r="LS87" i="7" s="1"/>
  <c r="LT87" i="7" s="1"/>
  <c r="MV87" i="7"/>
  <c r="MW87" i="7" s="1"/>
  <c r="MX87" i="7" s="1"/>
  <c r="LX87" i="7"/>
  <c r="LY87" i="7" s="1"/>
  <c r="LZ87" i="7" s="1"/>
  <c r="KH87" i="7"/>
  <c r="KI87" i="7" s="1"/>
  <c r="KJ87" i="7" s="1"/>
  <c r="KN87" i="7"/>
  <c r="KO87" i="7" s="1"/>
  <c r="KP87" i="7" s="1"/>
  <c r="KB87" i="7"/>
  <c r="KC87" i="7" s="1"/>
  <c r="KD87" i="7" s="1"/>
  <c r="JD87" i="7"/>
  <c r="JE87" i="7" s="1"/>
  <c r="JF87" i="7" s="1"/>
  <c r="IF87" i="7"/>
  <c r="IG87" i="7" s="1"/>
  <c r="IH87" i="7" s="1"/>
  <c r="GV87" i="7"/>
  <c r="GW87" i="7" s="1"/>
  <c r="GX87" i="7" s="1"/>
  <c r="FX87" i="7"/>
  <c r="FY87" i="7" s="1"/>
  <c r="FZ87" i="7" s="1"/>
  <c r="EZ87" i="7"/>
  <c r="FA87" i="7" s="1"/>
  <c r="FB87" i="7" s="1"/>
  <c r="DV87" i="7"/>
  <c r="DW87" i="7" s="1"/>
  <c r="DX87" i="7" s="1"/>
  <c r="FR87" i="7"/>
  <c r="FS87" i="7" s="1"/>
  <c r="FT87" i="7" s="1"/>
  <c r="CX87" i="7"/>
  <c r="CY87" i="7" s="1"/>
  <c r="CZ87" i="7" s="1"/>
  <c r="IL87" i="7"/>
  <c r="IM87" i="7" s="1"/>
  <c r="IN87" i="7" s="1"/>
  <c r="GD87" i="7"/>
  <c r="GE87" i="7" s="1"/>
  <c r="GF87" i="7" s="1"/>
  <c r="EB87" i="7"/>
  <c r="EC87" i="7" s="1"/>
  <c r="ED87" i="7" s="1"/>
  <c r="CF87" i="7"/>
  <c r="CG87" i="7" s="1"/>
  <c r="CH87" i="7" s="1"/>
  <c r="IX87" i="7"/>
  <c r="IY87" i="7" s="1"/>
  <c r="IZ87" i="7" s="1"/>
  <c r="GP87" i="7"/>
  <c r="GQ87" i="7" s="1"/>
  <c r="GR87" i="7" s="1"/>
  <c r="EN87" i="7"/>
  <c r="EO87" i="7" s="1"/>
  <c r="EP87" i="7" s="1"/>
  <c r="FF87" i="7"/>
  <c r="FG87" i="7" s="1"/>
  <c r="FH87" i="7" s="1"/>
  <c r="CL87" i="7"/>
  <c r="CM87" i="7" s="1"/>
  <c r="CN87" i="7" s="1"/>
  <c r="NN87" i="7"/>
  <c r="NO87" i="7" s="1"/>
  <c r="NP87" i="7" s="1"/>
  <c r="NB87" i="7"/>
  <c r="NC87" i="7" s="1"/>
  <c r="ND87" i="7" s="1"/>
  <c r="MD87" i="7"/>
  <c r="ME87" i="7" s="1"/>
  <c r="MF87" i="7" s="1"/>
  <c r="NH87" i="7"/>
  <c r="NI87" i="7" s="1"/>
  <c r="NJ87" i="7" s="1"/>
  <c r="MJ87" i="7"/>
  <c r="MK87" i="7" s="1"/>
  <c r="ML87" i="7" s="1"/>
  <c r="KZ87" i="7"/>
  <c r="LA87" i="7" s="1"/>
  <c r="LB87" i="7" s="1"/>
  <c r="LF87" i="7"/>
  <c r="LG87" i="7" s="1"/>
  <c r="LH87" i="7" s="1"/>
  <c r="KT87" i="7"/>
  <c r="KU87" i="7" s="1"/>
  <c r="KV87" i="7" s="1"/>
  <c r="JP87" i="7"/>
  <c r="JQ87" i="7" s="1"/>
  <c r="JR87" i="7" s="1"/>
  <c r="IR87" i="7"/>
  <c r="IS87" i="7" s="1"/>
  <c r="IT87" i="7" s="1"/>
  <c r="HN87" i="7"/>
  <c r="HO87" i="7" s="1"/>
  <c r="HP87" i="7" s="1"/>
  <c r="GJ87" i="7"/>
  <c r="GK87" i="7" s="1"/>
  <c r="GL87" i="7" s="1"/>
  <c r="HH87" i="7"/>
  <c r="HI87" i="7" s="1"/>
  <c r="HJ87" i="7" s="1"/>
  <c r="EH87" i="7"/>
  <c r="EI87" i="7" s="1"/>
  <c r="EJ87" i="7" s="1"/>
  <c r="DJ87" i="7"/>
  <c r="DK87" i="7" s="1"/>
  <c r="DL87" i="7" s="1"/>
  <c r="ET87" i="7"/>
  <c r="EU87" i="7" s="1"/>
  <c r="EV87" i="7" s="1"/>
  <c r="JJ87" i="7"/>
  <c r="JK87" i="7" s="1"/>
  <c r="JL87" i="7" s="1"/>
  <c r="HB87" i="7"/>
  <c r="HC87" i="7" s="1"/>
  <c r="HD87" i="7" s="1"/>
  <c r="FL87" i="7"/>
  <c r="FM87" i="7" s="1"/>
  <c r="FN87" i="7" s="1"/>
  <c r="DD87" i="7"/>
  <c r="DE87" i="7" s="1"/>
  <c r="DF87" i="7" s="1"/>
  <c r="JV87" i="7"/>
  <c r="JW87" i="7" s="1"/>
  <c r="JX87" i="7" s="1"/>
  <c r="HZ87" i="7"/>
  <c r="IA87" i="7" s="1"/>
  <c r="IB87" i="7" s="1"/>
  <c r="HT87" i="7"/>
  <c r="HU87" i="7" s="1"/>
  <c r="HV87" i="7" s="1"/>
  <c r="DP87" i="7"/>
  <c r="DQ87" i="7" s="1"/>
  <c r="DR87" i="7" s="1"/>
  <c r="CR87" i="7"/>
  <c r="CS87" i="7" s="1"/>
  <c r="CT87" i="7" s="1"/>
  <c r="BZ87" i="7"/>
  <c r="CA87" i="7" s="1"/>
  <c r="CB87" i="7" s="1"/>
  <c r="NN425" i="7"/>
  <c r="NO425" i="7" s="1"/>
  <c r="NP425" i="7" s="1"/>
  <c r="NB425" i="7"/>
  <c r="NC425" i="7" s="1"/>
  <c r="ND425" i="7" s="1"/>
  <c r="MD425" i="7"/>
  <c r="ME425" i="7" s="1"/>
  <c r="MF425" i="7" s="1"/>
  <c r="NH425" i="7"/>
  <c r="NI425" i="7" s="1"/>
  <c r="NJ425" i="7" s="1"/>
  <c r="MV425" i="7"/>
  <c r="MW425" i="7" s="1"/>
  <c r="MX425" i="7" s="1"/>
  <c r="LF425" i="7"/>
  <c r="LG425" i="7" s="1"/>
  <c r="LH425" i="7" s="1"/>
  <c r="KH425" i="7"/>
  <c r="KI425" i="7" s="1"/>
  <c r="KJ425" i="7" s="1"/>
  <c r="KN425" i="7"/>
  <c r="KO425" i="7" s="1"/>
  <c r="KP425" i="7" s="1"/>
  <c r="JP425" i="7"/>
  <c r="JQ425" i="7" s="1"/>
  <c r="JR425" i="7" s="1"/>
  <c r="IX425" i="7"/>
  <c r="IY425" i="7" s="1"/>
  <c r="IZ425" i="7" s="1"/>
  <c r="HT425" i="7"/>
  <c r="HU425" i="7" s="1"/>
  <c r="HV425" i="7" s="1"/>
  <c r="GP425" i="7"/>
  <c r="GQ425" i="7" s="1"/>
  <c r="GR425" i="7" s="1"/>
  <c r="GV425" i="7"/>
  <c r="GW425" i="7" s="1"/>
  <c r="GX425" i="7" s="1"/>
  <c r="EZ425" i="7"/>
  <c r="FA425" i="7" s="1"/>
  <c r="FB425" i="7" s="1"/>
  <c r="DV425" i="7"/>
  <c r="DW425" i="7" s="1"/>
  <c r="DX425" i="7" s="1"/>
  <c r="FF425" i="7"/>
  <c r="FG425" i="7" s="1"/>
  <c r="FH425" i="7" s="1"/>
  <c r="JV425" i="7"/>
  <c r="JW425" i="7" s="1"/>
  <c r="JX425" i="7" s="1"/>
  <c r="IR425" i="7"/>
  <c r="IS425" i="7" s="1"/>
  <c r="IT425" i="7" s="1"/>
  <c r="HZ425" i="7"/>
  <c r="IA425" i="7" s="1"/>
  <c r="IB425" i="7" s="1"/>
  <c r="GJ425" i="7"/>
  <c r="GK425" i="7" s="1"/>
  <c r="GL425" i="7" s="1"/>
  <c r="FR425" i="7"/>
  <c r="FS425" i="7" s="1"/>
  <c r="FT425" i="7" s="1"/>
  <c r="EN425" i="7"/>
  <c r="EO425" i="7" s="1"/>
  <c r="EP425" i="7" s="1"/>
  <c r="DP425" i="7"/>
  <c r="DQ425" i="7" s="1"/>
  <c r="DR425" i="7" s="1"/>
  <c r="ET425" i="7"/>
  <c r="EU425" i="7" s="1"/>
  <c r="EV425" i="7" s="1"/>
  <c r="CL425" i="7"/>
  <c r="CM425" i="7" s="1"/>
  <c r="CN425" i="7" s="1"/>
  <c r="CF425" i="7"/>
  <c r="CG425" i="7" s="1"/>
  <c r="CH425" i="7" s="1"/>
  <c r="LL425" i="7"/>
  <c r="LM425" i="7" s="1"/>
  <c r="LN425" i="7" s="1"/>
  <c r="MP425" i="7"/>
  <c r="MQ425" i="7" s="1"/>
  <c r="MR425" i="7" s="1"/>
  <c r="LR425" i="7"/>
  <c r="LS425" i="7" s="1"/>
  <c r="LT425" i="7" s="1"/>
  <c r="MJ425" i="7"/>
  <c r="MK425" i="7" s="1"/>
  <c r="ML425" i="7" s="1"/>
  <c r="LX425" i="7"/>
  <c r="LY425" i="7" s="1"/>
  <c r="LZ425" i="7" s="1"/>
  <c r="KT425" i="7"/>
  <c r="KU425" i="7" s="1"/>
  <c r="KV425" i="7" s="1"/>
  <c r="KZ425" i="7"/>
  <c r="LA425" i="7" s="1"/>
  <c r="LB425" i="7" s="1"/>
  <c r="CX425" i="7"/>
  <c r="CY425" i="7" s="1"/>
  <c r="CZ425" i="7" s="1"/>
  <c r="JJ425" i="7"/>
  <c r="JK425" i="7" s="1"/>
  <c r="JL425" i="7" s="1"/>
  <c r="IL425" i="7"/>
  <c r="IM425" i="7" s="1"/>
  <c r="IN425" i="7" s="1"/>
  <c r="HN425" i="7"/>
  <c r="HO425" i="7" s="1"/>
  <c r="HP425" i="7" s="1"/>
  <c r="GD425" i="7"/>
  <c r="GE425" i="7" s="1"/>
  <c r="GF425" i="7" s="1"/>
  <c r="HH425" i="7"/>
  <c r="HI425" i="7" s="1"/>
  <c r="HJ425" i="7" s="1"/>
  <c r="EH425" i="7"/>
  <c r="EI425" i="7" s="1"/>
  <c r="EJ425" i="7" s="1"/>
  <c r="DJ425" i="7"/>
  <c r="DK425" i="7" s="1"/>
  <c r="DL425" i="7" s="1"/>
  <c r="KB425" i="7"/>
  <c r="KC425" i="7" s="1"/>
  <c r="KD425" i="7" s="1"/>
  <c r="JD425" i="7"/>
  <c r="JE425" i="7" s="1"/>
  <c r="JF425" i="7" s="1"/>
  <c r="IF425" i="7"/>
  <c r="IG425" i="7" s="1"/>
  <c r="IH425" i="7" s="1"/>
  <c r="HB425" i="7"/>
  <c r="HC425" i="7" s="1"/>
  <c r="HD425" i="7" s="1"/>
  <c r="FX425" i="7"/>
  <c r="FY425" i="7" s="1"/>
  <c r="FZ425" i="7" s="1"/>
  <c r="FL425" i="7"/>
  <c r="FM425" i="7" s="1"/>
  <c r="FN425" i="7" s="1"/>
  <c r="EB425" i="7"/>
  <c r="EC425" i="7" s="1"/>
  <c r="ED425" i="7" s="1"/>
  <c r="DD425" i="7"/>
  <c r="DE425" i="7" s="1"/>
  <c r="DF425" i="7" s="1"/>
  <c r="CR425" i="7"/>
  <c r="CS425" i="7" s="1"/>
  <c r="CT425" i="7" s="1"/>
  <c r="BZ425" i="7"/>
  <c r="CA425" i="7" s="1"/>
  <c r="CB425" i="7" s="1"/>
  <c r="LL99" i="7"/>
  <c r="LM99" i="7" s="1"/>
  <c r="LN99" i="7" s="1"/>
  <c r="MP99" i="7"/>
  <c r="MQ99" i="7" s="1"/>
  <c r="MR99" i="7" s="1"/>
  <c r="LR99" i="7"/>
  <c r="LS99" i="7" s="1"/>
  <c r="LT99" i="7" s="1"/>
  <c r="MV99" i="7"/>
  <c r="MW99" i="7" s="1"/>
  <c r="MX99" i="7" s="1"/>
  <c r="LX99" i="7"/>
  <c r="LY99" i="7" s="1"/>
  <c r="LZ99" i="7" s="1"/>
  <c r="KH99" i="7"/>
  <c r="KI99" i="7" s="1"/>
  <c r="KJ99" i="7" s="1"/>
  <c r="KN99" i="7"/>
  <c r="KO99" i="7" s="1"/>
  <c r="KP99" i="7" s="1"/>
  <c r="KB99" i="7"/>
  <c r="KC99" i="7" s="1"/>
  <c r="KD99" i="7" s="1"/>
  <c r="JD99" i="7"/>
  <c r="JE99" i="7" s="1"/>
  <c r="JF99" i="7" s="1"/>
  <c r="IF99" i="7"/>
  <c r="IG99" i="7" s="1"/>
  <c r="IH99" i="7" s="1"/>
  <c r="GV99" i="7"/>
  <c r="GW99" i="7" s="1"/>
  <c r="GX99" i="7" s="1"/>
  <c r="FX99" i="7"/>
  <c r="FY99" i="7" s="1"/>
  <c r="FZ99" i="7" s="1"/>
  <c r="EZ99" i="7"/>
  <c r="FA99" i="7" s="1"/>
  <c r="FB99" i="7" s="1"/>
  <c r="DV99" i="7"/>
  <c r="DW99" i="7" s="1"/>
  <c r="DX99" i="7" s="1"/>
  <c r="FR99" i="7"/>
  <c r="FS99" i="7" s="1"/>
  <c r="FT99" i="7" s="1"/>
  <c r="CX99" i="7"/>
  <c r="CY99" i="7" s="1"/>
  <c r="CZ99" i="7" s="1"/>
  <c r="IL99" i="7"/>
  <c r="IM99" i="7" s="1"/>
  <c r="IN99" i="7" s="1"/>
  <c r="GD99" i="7"/>
  <c r="GE99" i="7" s="1"/>
  <c r="GF99" i="7" s="1"/>
  <c r="EB99" i="7"/>
  <c r="EC99" i="7" s="1"/>
  <c r="ED99" i="7" s="1"/>
  <c r="CF99" i="7"/>
  <c r="CG99" i="7" s="1"/>
  <c r="CH99" i="7" s="1"/>
  <c r="IX99" i="7"/>
  <c r="IY99" i="7" s="1"/>
  <c r="IZ99" i="7" s="1"/>
  <c r="GP99" i="7"/>
  <c r="GQ99" i="7" s="1"/>
  <c r="GR99" i="7" s="1"/>
  <c r="EN99" i="7"/>
  <c r="EO99" i="7" s="1"/>
  <c r="EP99" i="7" s="1"/>
  <c r="FF99" i="7"/>
  <c r="FG99" i="7" s="1"/>
  <c r="FH99" i="7" s="1"/>
  <c r="CL99" i="7"/>
  <c r="CM99" i="7" s="1"/>
  <c r="CN99" i="7" s="1"/>
  <c r="NN99" i="7"/>
  <c r="NO99" i="7" s="1"/>
  <c r="NP99" i="7" s="1"/>
  <c r="NB99" i="7"/>
  <c r="NC99" i="7" s="1"/>
  <c r="ND99" i="7" s="1"/>
  <c r="MD99" i="7"/>
  <c r="ME99" i="7" s="1"/>
  <c r="MF99" i="7" s="1"/>
  <c r="NH99" i="7"/>
  <c r="NI99" i="7" s="1"/>
  <c r="NJ99" i="7" s="1"/>
  <c r="MJ99" i="7"/>
  <c r="MK99" i="7" s="1"/>
  <c r="ML99" i="7" s="1"/>
  <c r="KZ99" i="7"/>
  <c r="LA99" i="7" s="1"/>
  <c r="LB99" i="7" s="1"/>
  <c r="LF99" i="7"/>
  <c r="LG99" i="7" s="1"/>
  <c r="LH99" i="7" s="1"/>
  <c r="KT99" i="7"/>
  <c r="KU99" i="7" s="1"/>
  <c r="KV99" i="7" s="1"/>
  <c r="JP99" i="7"/>
  <c r="JQ99" i="7" s="1"/>
  <c r="JR99" i="7" s="1"/>
  <c r="IR99" i="7"/>
  <c r="IS99" i="7" s="1"/>
  <c r="IT99" i="7" s="1"/>
  <c r="HN99" i="7"/>
  <c r="HO99" i="7" s="1"/>
  <c r="HP99" i="7" s="1"/>
  <c r="GJ99" i="7"/>
  <c r="GK99" i="7" s="1"/>
  <c r="GL99" i="7" s="1"/>
  <c r="HH99" i="7"/>
  <c r="HI99" i="7" s="1"/>
  <c r="HJ99" i="7" s="1"/>
  <c r="EH99" i="7"/>
  <c r="EI99" i="7" s="1"/>
  <c r="EJ99" i="7" s="1"/>
  <c r="DJ99" i="7"/>
  <c r="DK99" i="7" s="1"/>
  <c r="DL99" i="7" s="1"/>
  <c r="ET99" i="7"/>
  <c r="EU99" i="7" s="1"/>
  <c r="EV99" i="7" s="1"/>
  <c r="JJ99" i="7"/>
  <c r="JK99" i="7" s="1"/>
  <c r="JL99" i="7" s="1"/>
  <c r="HB99" i="7"/>
  <c r="HC99" i="7" s="1"/>
  <c r="HD99" i="7" s="1"/>
  <c r="FL99" i="7"/>
  <c r="FM99" i="7" s="1"/>
  <c r="FN99" i="7" s="1"/>
  <c r="DD99" i="7"/>
  <c r="DE99" i="7" s="1"/>
  <c r="DF99" i="7" s="1"/>
  <c r="JV99" i="7"/>
  <c r="JW99" i="7" s="1"/>
  <c r="JX99" i="7" s="1"/>
  <c r="HZ99" i="7"/>
  <c r="IA99" i="7" s="1"/>
  <c r="IB99" i="7" s="1"/>
  <c r="HT99" i="7"/>
  <c r="HU99" i="7" s="1"/>
  <c r="HV99" i="7" s="1"/>
  <c r="DP99" i="7"/>
  <c r="DQ99" i="7" s="1"/>
  <c r="DR99" i="7" s="1"/>
  <c r="CR99" i="7"/>
  <c r="CS99" i="7" s="1"/>
  <c r="CT99" i="7" s="1"/>
  <c r="BZ99" i="7"/>
  <c r="CA99" i="7" s="1"/>
  <c r="CB99" i="7" s="1"/>
  <c r="NN182" i="7"/>
  <c r="NO182" i="7" s="1"/>
  <c r="NP182" i="7" s="1"/>
  <c r="NB182" i="7"/>
  <c r="NC182" i="7" s="1"/>
  <c r="ND182" i="7" s="1"/>
  <c r="MD182" i="7"/>
  <c r="ME182" i="7" s="1"/>
  <c r="MF182" i="7" s="1"/>
  <c r="NH182" i="7"/>
  <c r="NI182" i="7" s="1"/>
  <c r="NJ182" i="7" s="1"/>
  <c r="MJ182" i="7"/>
  <c r="MK182" i="7" s="1"/>
  <c r="ML182" i="7" s="1"/>
  <c r="LF182" i="7"/>
  <c r="LG182" i="7" s="1"/>
  <c r="LH182" i="7" s="1"/>
  <c r="KN182" i="7"/>
  <c r="KO182" i="7" s="1"/>
  <c r="KP182" i="7" s="1"/>
  <c r="KH182" i="7"/>
  <c r="KI182" i="7" s="1"/>
  <c r="KJ182" i="7" s="1"/>
  <c r="JP182" i="7"/>
  <c r="JQ182" i="7" s="1"/>
  <c r="JR182" i="7" s="1"/>
  <c r="IX182" i="7"/>
  <c r="IY182" i="7" s="1"/>
  <c r="IZ182" i="7" s="1"/>
  <c r="HN182" i="7"/>
  <c r="HO182" i="7" s="1"/>
  <c r="HP182" i="7" s="1"/>
  <c r="GJ182" i="7"/>
  <c r="GK182" i="7" s="1"/>
  <c r="GL182" i="7" s="1"/>
  <c r="FR182" i="7"/>
  <c r="FS182" i="7" s="1"/>
  <c r="FT182" i="7" s="1"/>
  <c r="EZ182" i="7"/>
  <c r="FA182" i="7" s="1"/>
  <c r="FB182" i="7" s="1"/>
  <c r="DV182" i="7"/>
  <c r="DW182" i="7" s="1"/>
  <c r="DX182" i="7" s="1"/>
  <c r="FF182" i="7"/>
  <c r="FG182" i="7" s="1"/>
  <c r="FH182" i="7" s="1"/>
  <c r="KB182" i="7"/>
  <c r="KC182" i="7" s="1"/>
  <c r="KD182" i="7" s="1"/>
  <c r="IR182" i="7"/>
  <c r="IS182" i="7" s="1"/>
  <c r="IT182" i="7" s="1"/>
  <c r="HB182" i="7"/>
  <c r="HC182" i="7" s="1"/>
  <c r="HD182" i="7" s="1"/>
  <c r="GD182" i="7"/>
  <c r="GE182" i="7" s="1"/>
  <c r="GF182" i="7" s="1"/>
  <c r="HZ182" i="7"/>
  <c r="IA182" i="7" s="1"/>
  <c r="IB182" i="7" s="1"/>
  <c r="EN182" i="7"/>
  <c r="EO182" i="7" s="1"/>
  <c r="EP182" i="7" s="1"/>
  <c r="DP182" i="7"/>
  <c r="DQ182" i="7" s="1"/>
  <c r="DR182" i="7" s="1"/>
  <c r="ET182" i="7"/>
  <c r="EU182" i="7" s="1"/>
  <c r="EV182" i="7" s="1"/>
  <c r="CL182" i="7"/>
  <c r="CM182" i="7" s="1"/>
  <c r="CN182" i="7" s="1"/>
  <c r="CF182" i="7"/>
  <c r="CG182" i="7" s="1"/>
  <c r="CH182" i="7" s="1"/>
  <c r="LL182" i="7"/>
  <c r="LM182" i="7" s="1"/>
  <c r="LN182" i="7" s="1"/>
  <c r="MP182" i="7"/>
  <c r="MQ182" i="7" s="1"/>
  <c r="MR182" i="7" s="1"/>
  <c r="LR182" i="7"/>
  <c r="LS182" i="7" s="1"/>
  <c r="LT182" i="7" s="1"/>
  <c r="MV182" i="7"/>
  <c r="MW182" i="7" s="1"/>
  <c r="MX182" i="7" s="1"/>
  <c r="LX182" i="7"/>
  <c r="LY182" i="7" s="1"/>
  <c r="LZ182" i="7" s="1"/>
  <c r="KT182" i="7"/>
  <c r="KU182" i="7" s="1"/>
  <c r="KV182" i="7" s="1"/>
  <c r="KZ182" i="7"/>
  <c r="LA182" i="7" s="1"/>
  <c r="LB182" i="7" s="1"/>
  <c r="CX182" i="7"/>
  <c r="CY182" i="7" s="1"/>
  <c r="CZ182" i="7" s="1"/>
  <c r="JJ182" i="7"/>
  <c r="JK182" i="7" s="1"/>
  <c r="JL182" i="7" s="1"/>
  <c r="IL182" i="7"/>
  <c r="IM182" i="7" s="1"/>
  <c r="IN182" i="7" s="1"/>
  <c r="GV182" i="7"/>
  <c r="GW182" i="7" s="1"/>
  <c r="GX182" i="7" s="1"/>
  <c r="FX182" i="7"/>
  <c r="FY182" i="7" s="1"/>
  <c r="FZ182" i="7" s="1"/>
  <c r="HT182" i="7"/>
  <c r="HU182" i="7" s="1"/>
  <c r="HV182" i="7" s="1"/>
  <c r="EH182" i="7"/>
  <c r="EI182" i="7" s="1"/>
  <c r="EJ182" i="7" s="1"/>
  <c r="DJ182" i="7"/>
  <c r="DK182" i="7" s="1"/>
  <c r="DL182" i="7" s="1"/>
  <c r="JV182" i="7"/>
  <c r="JW182" i="7" s="1"/>
  <c r="JX182" i="7" s="1"/>
  <c r="JD182" i="7"/>
  <c r="JE182" i="7" s="1"/>
  <c r="JF182" i="7" s="1"/>
  <c r="IF182" i="7"/>
  <c r="IG182" i="7" s="1"/>
  <c r="IH182" i="7" s="1"/>
  <c r="GP182" i="7"/>
  <c r="GQ182" i="7" s="1"/>
  <c r="GR182" i="7" s="1"/>
  <c r="HH182" i="7"/>
  <c r="HI182" i="7" s="1"/>
  <c r="HJ182" i="7" s="1"/>
  <c r="FL182" i="7"/>
  <c r="FM182" i="7" s="1"/>
  <c r="FN182" i="7" s="1"/>
  <c r="EB182" i="7"/>
  <c r="EC182" i="7" s="1"/>
  <c r="ED182" i="7" s="1"/>
  <c r="DD182" i="7"/>
  <c r="DE182" i="7" s="1"/>
  <c r="DF182" i="7" s="1"/>
  <c r="CR182" i="7"/>
  <c r="CS182" i="7" s="1"/>
  <c r="CT182" i="7" s="1"/>
  <c r="BZ182" i="7"/>
  <c r="CA182" i="7" s="1"/>
  <c r="CB182" i="7" s="1"/>
  <c r="NH337" i="7"/>
  <c r="NI337" i="7" s="1"/>
  <c r="NJ337" i="7" s="1"/>
  <c r="MJ337" i="7"/>
  <c r="MK337" i="7" s="1"/>
  <c r="ML337" i="7" s="1"/>
  <c r="LL337" i="7"/>
  <c r="LM337" i="7" s="1"/>
  <c r="LN337" i="7" s="1"/>
  <c r="MP337" i="7"/>
  <c r="MQ337" i="7" s="1"/>
  <c r="MR337" i="7" s="1"/>
  <c r="LR337" i="7"/>
  <c r="LS337" i="7" s="1"/>
  <c r="LT337" i="7" s="1"/>
  <c r="KT337" i="7"/>
  <c r="KU337" i="7" s="1"/>
  <c r="KV337" i="7" s="1"/>
  <c r="KZ337" i="7"/>
  <c r="LA337" i="7" s="1"/>
  <c r="LB337" i="7" s="1"/>
  <c r="CX337" i="7"/>
  <c r="CY337" i="7" s="1"/>
  <c r="CZ337" i="7" s="1"/>
  <c r="JJ337" i="7"/>
  <c r="JK337" i="7" s="1"/>
  <c r="JL337" i="7" s="1"/>
  <c r="IL337" i="7"/>
  <c r="IM337" i="7" s="1"/>
  <c r="IN337" i="7" s="1"/>
  <c r="HN337" i="7"/>
  <c r="HO337" i="7" s="1"/>
  <c r="HP337" i="7" s="1"/>
  <c r="GJ337" i="7"/>
  <c r="GK337" i="7" s="1"/>
  <c r="GL337" i="7" s="1"/>
  <c r="HH337" i="7"/>
  <c r="HI337" i="7" s="1"/>
  <c r="HJ337" i="7" s="1"/>
  <c r="EH337" i="7"/>
  <c r="EI337" i="7" s="1"/>
  <c r="EJ337" i="7" s="1"/>
  <c r="DJ337" i="7"/>
  <c r="DK337" i="7" s="1"/>
  <c r="DL337" i="7" s="1"/>
  <c r="KB337" i="7"/>
  <c r="KC337" i="7" s="1"/>
  <c r="KD337" i="7" s="1"/>
  <c r="JD337" i="7"/>
  <c r="JE337" i="7" s="1"/>
  <c r="JF337" i="7" s="1"/>
  <c r="IF337" i="7"/>
  <c r="IG337" i="7" s="1"/>
  <c r="IH337" i="7" s="1"/>
  <c r="HB337" i="7"/>
  <c r="HC337" i="7" s="1"/>
  <c r="HD337" i="7" s="1"/>
  <c r="GD337" i="7"/>
  <c r="GE337" i="7" s="1"/>
  <c r="GF337" i="7" s="1"/>
  <c r="FL337" i="7"/>
  <c r="FM337" i="7" s="1"/>
  <c r="FN337" i="7" s="1"/>
  <c r="EB337" i="7"/>
  <c r="EC337" i="7" s="1"/>
  <c r="ED337" i="7" s="1"/>
  <c r="DD337" i="7"/>
  <c r="DE337" i="7" s="1"/>
  <c r="DF337" i="7" s="1"/>
  <c r="CR337" i="7"/>
  <c r="CS337" i="7" s="1"/>
  <c r="CT337" i="7" s="1"/>
  <c r="BZ337" i="7"/>
  <c r="CA337" i="7" s="1"/>
  <c r="CB337" i="7" s="1"/>
  <c r="NN337" i="7"/>
  <c r="NO337" i="7" s="1"/>
  <c r="NP337" i="7" s="1"/>
  <c r="MV337" i="7"/>
  <c r="MW337" i="7" s="1"/>
  <c r="MX337" i="7" s="1"/>
  <c r="LX337" i="7"/>
  <c r="LY337" i="7" s="1"/>
  <c r="LZ337" i="7" s="1"/>
  <c r="NB337" i="7"/>
  <c r="NC337" i="7" s="1"/>
  <c r="ND337" i="7" s="1"/>
  <c r="MD337" i="7"/>
  <c r="ME337" i="7" s="1"/>
  <c r="MF337" i="7" s="1"/>
  <c r="LF337" i="7"/>
  <c r="LG337" i="7" s="1"/>
  <c r="LH337" i="7" s="1"/>
  <c r="KH337" i="7"/>
  <c r="KI337" i="7" s="1"/>
  <c r="KJ337" i="7" s="1"/>
  <c r="KN337" i="7"/>
  <c r="KO337" i="7" s="1"/>
  <c r="KP337" i="7" s="1"/>
  <c r="JP337" i="7"/>
  <c r="JQ337" i="7" s="1"/>
  <c r="JR337" i="7" s="1"/>
  <c r="IX337" i="7"/>
  <c r="IY337" i="7" s="1"/>
  <c r="IZ337" i="7" s="1"/>
  <c r="HT337" i="7"/>
  <c r="HU337" i="7" s="1"/>
  <c r="HV337" i="7" s="1"/>
  <c r="GV337" i="7"/>
  <c r="GW337" i="7" s="1"/>
  <c r="GX337" i="7" s="1"/>
  <c r="FX337" i="7"/>
  <c r="FY337" i="7" s="1"/>
  <c r="FZ337" i="7" s="1"/>
  <c r="EZ337" i="7"/>
  <c r="FA337" i="7" s="1"/>
  <c r="FB337" i="7" s="1"/>
  <c r="DV337" i="7"/>
  <c r="DW337" i="7" s="1"/>
  <c r="DX337" i="7" s="1"/>
  <c r="FF337" i="7"/>
  <c r="FG337" i="7" s="1"/>
  <c r="FH337" i="7" s="1"/>
  <c r="JV337" i="7"/>
  <c r="JW337" i="7" s="1"/>
  <c r="JX337" i="7" s="1"/>
  <c r="IR337" i="7"/>
  <c r="IS337" i="7" s="1"/>
  <c r="IT337" i="7" s="1"/>
  <c r="HZ337" i="7"/>
  <c r="IA337" i="7" s="1"/>
  <c r="IB337" i="7" s="1"/>
  <c r="GP337" i="7"/>
  <c r="GQ337" i="7" s="1"/>
  <c r="GR337" i="7" s="1"/>
  <c r="FR337" i="7"/>
  <c r="FS337" i="7" s="1"/>
  <c r="FT337" i="7" s="1"/>
  <c r="EN337" i="7"/>
  <c r="EO337" i="7" s="1"/>
  <c r="EP337" i="7" s="1"/>
  <c r="DP337" i="7"/>
  <c r="DQ337" i="7" s="1"/>
  <c r="DR337" i="7" s="1"/>
  <c r="ET337" i="7"/>
  <c r="EU337" i="7" s="1"/>
  <c r="EV337" i="7" s="1"/>
  <c r="CL337" i="7"/>
  <c r="CM337" i="7" s="1"/>
  <c r="CN337" i="7" s="1"/>
  <c r="CF337" i="7"/>
  <c r="CG337" i="7" s="1"/>
  <c r="CH337" i="7" s="1"/>
  <c r="MV418" i="7"/>
  <c r="MW418" i="7" s="1"/>
  <c r="MX418" i="7" s="1"/>
  <c r="NB418" i="7"/>
  <c r="NC418" i="7" s="1"/>
  <c r="ND418" i="7" s="1"/>
  <c r="LF418" i="7"/>
  <c r="LG418" i="7" s="1"/>
  <c r="LH418" i="7" s="1"/>
  <c r="KN418" i="7"/>
  <c r="KO418" i="7" s="1"/>
  <c r="KP418" i="7" s="1"/>
  <c r="IX418" i="7"/>
  <c r="IY418" i="7" s="1"/>
  <c r="IZ418" i="7" s="1"/>
  <c r="GJ418" i="7"/>
  <c r="GK418" i="7" s="1"/>
  <c r="GL418" i="7" s="1"/>
  <c r="EZ418" i="7"/>
  <c r="FA418" i="7" s="1"/>
  <c r="FB418" i="7" s="1"/>
  <c r="FF418" i="7"/>
  <c r="FG418" i="7" s="1"/>
  <c r="FH418" i="7" s="1"/>
  <c r="IR418" i="7"/>
  <c r="IS418" i="7" s="1"/>
  <c r="IT418" i="7" s="1"/>
  <c r="GD418" i="7"/>
  <c r="GE418" i="7" s="1"/>
  <c r="GF418" i="7" s="1"/>
  <c r="EN418" i="7"/>
  <c r="EO418" i="7" s="1"/>
  <c r="EP418" i="7" s="1"/>
  <c r="ET418" i="7"/>
  <c r="EU418" i="7" s="1"/>
  <c r="EV418" i="7" s="1"/>
  <c r="CF418" i="7"/>
  <c r="CG418" i="7" s="1"/>
  <c r="CH418" i="7" s="1"/>
  <c r="MJ418" i="7"/>
  <c r="MK418" i="7" s="1"/>
  <c r="ML418" i="7" s="1"/>
  <c r="MP418" i="7"/>
  <c r="MQ418" i="7" s="1"/>
  <c r="MR418" i="7" s="1"/>
  <c r="KT418" i="7"/>
  <c r="KU418" i="7" s="1"/>
  <c r="KV418" i="7" s="1"/>
  <c r="CX418" i="7"/>
  <c r="CY418" i="7" s="1"/>
  <c r="CZ418" i="7" s="1"/>
  <c r="IL418" i="7"/>
  <c r="IM418" i="7" s="1"/>
  <c r="IN418" i="7" s="1"/>
  <c r="FX418" i="7"/>
  <c r="FY418" i="7" s="1"/>
  <c r="FZ418" i="7" s="1"/>
  <c r="EH418" i="7"/>
  <c r="EI418" i="7" s="1"/>
  <c r="EJ418" i="7" s="1"/>
  <c r="KB418" i="7"/>
  <c r="KC418" i="7" s="1"/>
  <c r="KD418" i="7" s="1"/>
  <c r="IF418" i="7"/>
  <c r="IG418" i="7" s="1"/>
  <c r="IH418" i="7" s="1"/>
  <c r="HH418" i="7"/>
  <c r="HI418" i="7" s="1"/>
  <c r="HJ418" i="7" s="1"/>
  <c r="EB418" i="7"/>
  <c r="EC418" i="7" s="1"/>
  <c r="ED418" i="7" s="1"/>
  <c r="CR418" i="7"/>
  <c r="CS418" i="7" s="1"/>
  <c r="CT418" i="7" s="1"/>
  <c r="NN136" i="7"/>
  <c r="NO136" i="7" s="1"/>
  <c r="NB136" i="7"/>
  <c r="NC136" i="7" s="1"/>
  <c r="MD136" i="7"/>
  <c r="ME136" i="7" s="1"/>
  <c r="NH136" i="7"/>
  <c r="NI136" i="7" s="1"/>
  <c r="MJ136" i="7"/>
  <c r="MK136" i="7" s="1"/>
  <c r="KZ136" i="7"/>
  <c r="LA136" i="7" s="1"/>
  <c r="LF136" i="7"/>
  <c r="LG136" i="7" s="1"/>
  <c r="KT136" i="7"/>
  <c r="KU136" i="7" s="1"/>
  <c r="KB136" i="7"/>
  <c r="KC136" i="7" s="1"/>
  <c r="IR136" i="7"/>
  <c r="IS136" i="7" s="1"/>
  <c r="HB136" i="7"/>
  <c r="HC136" i="7" s="1"/>
  <c r="GD136" i="7"/>
  <c r="GE136" i="7" s="1"/>
  <c r="HT136" i="7"/>
  <c r="HU136" i="7" s="1"/>
  <c r="EH136" i="7"/>
  <c r="EI136" i="7" s="1"/>
  <c r="DJ136" i="7"/>
  <c r="DK136" i="7" s="1"/>
  <c r="ET136" i="7"/>
  <c r="EU136" i="7" s="1"/>
  <c r="JJ136" i="7"/>
  <c r="JK136" i="7" s="1"/>
  <c r="GV136" i="7"/>
  <c r="GW136" i="7" s="1"/>
  <c r="FL136" i="7"/>
  <c r="FM136" i="7" s="1"/>
  <c r="DD136" i="7"/>
  <c r="DE136" i="7" s="1"/>
  <c r="JP136" i="7"/>
  <c r="JQ136" i="7" s="1"/>
  <c r="HN136" i="7"/>
  <c r="HO136" i="7" s="1"/>
  <c r="HZ136" i="7"/>
  <c r="IA136" i="7" s="1"/>
  <c r="DP136" i="7"/>
  <c r="DQ136" i="7" s="1"/>
  <c r="CR136" i="7"/>
  <c r="CS136" i="7" s="1"/>
  <c r="BZ136" i="7"/>
  <c r="CA136" i="7" s="1"/>
  <c r="LL136" i="7"/>
  <c r="LM136" i="7" s="1"/>
  <c r="MP136" i="7"/>
  <c r="MQ136" i="7" s="1"/>
  <c r="LR136" i="7"/>
  <c r="LS136" i="7" s="1"/>
  <c r="MV136" i="7"/>
  <c r="MW136" i="7" s="1"/>
  <c r="LX136" i="7"/>
  <c r="LY136" i="7" s="1"/>
  <c r="KH136" i="7"/>
  <c r="KI136" i="7" s="1"/>
  <c r="KN136" i="7"/>
  <c r="KO136" i="7" s="1"/>
  <c r="JV136" i="7"/>
  <c r="JW136" i="7" s="1"/>
  <c r="JD136" i="7"/>
  <c r="JE136" i="7" s="1"/>
  <c r="IF136" i="7"/>
  <c r="IG136" i="7" s="1"/>
  <c r="GP136" i="7"/>
  <c r="GQ136" i="7" s="1"/>
  <c r="HH136" i="7"/>
  <c r="HI136" i="7" s="1"/>
  <c r="EZ136" i="7"/>
  <c r="FA136" i="7" s="1"/>
  <c r="DV136" i="7"/>
  <c r="DW136" i="7" s="1"/>
  <c r="FR136" i="7"/>
  <c r="FS136" i="7" s="1"/>
  <c r="CX136" i="7"/>
  <c r="CY136" i="7" s="1"/>
  <c r="IL136" i="7"/>
  <c r="IM136" i="7" s="1"/>
  <c r="FX136" i="7"/>
  <c r="FY136" i="7" s="1"/>
  <c r="EB136" i="7"/>
  <c r="EC136" i="7" s="1"/>
  <c r="CF136" i="7"/>
  <c r="CG136" i="7" s="1"/>
  <c r="IX136" i="7"/>
  <c r="IY136" i="7" s="1"/>
  <c r="GJ136" i="7"/>
  <c r="GK136" i="7" s="1"/>
  <c r="EN136" i="7"/>
  <c r="EO136" i="7" s="1"/>
  <c r="FF136" i="7"/>
  <c r="FG136" i="7" s="1"/>
  <c r="CL136" i="7"/>
  <c r="CM136" i="7" s="1"/>
  <c r="LL90" i="7"/>
  <c r="LM90" i="7" s="1"/>
  <c r="LN90" i="7" s="1"/>
  <c r="LR90" i="7"/>
  <c r="LS90" i="7" s="1"/>
  <c r="LT90" i="7" s="1"/>
  <c r="LX90" i="7"/>
  <c r="LY90" i="7" s="1"/>
  <c r="LZ90" i="7" s="1"/>
  <c r="KZ90" i="7"/>
  <c r="LA90" i="7" s="1"/>
  <c r="LB90" i="7" s="1"/>
  <c r="JJ90" i="7"/>
  <c r="JK90" i="7" s="1"/>
  <c r="JL90" i="7" s="1"/>
  <c r="GV90" i="7"/>
  <c r="GW90" i="7" s="1"/>
  <c r="GX90" i="7" s="1"/>
  <c r="FL90" i="7"/>
  <c r="FM90" i="7" s="1"/>
  <c r="FN90" i="7" s="1"/>
  <c r="DD90" i="7"/>
  <c r="DE90" i="7" s="1"/>
  <c r="DF90" i="7" s="1"/>
  <c r="JD90" i="7"/>
  <c r="JE90" i="7" s="1"/>
  <c r="JF90" i="7" s="1"/>
  <c r="GP90" i="7"/>
  <c r="GQ90" i="7" s="1"/>
  <c r="GR90" i="7" s="1"/>
  <c r="EZ90" i="7"/>
  <c r="FA90" i="7" s="1"/>
  <c r="FB90" i="7" s="1"/>
  <c r="FR90" i="7"/>
  <c r="FS90" i="7" s="1"/>
  <c r="FT90" i="7" s="1"/>
  <c r="CL90" i="7"/>
  <c r="CM90" i="7" s="1"/>
  <c r="CN90" i="7" s="1"/>
  <c r="NB90" i="7"/>
  <c r="NC90" i="7" s="1"/>
  <c r="ND90" i="7" s="1"/>
  <c r="NH90" i="7"/>
  <c r="NI90" i="7" s="1"/>
  <c r="NJ90" i="7" s="1"/>
  <c r="LF90" i="7"/>
  <c r="LG90" i="7" s="1"/>
  <c r="LH90" i="7" s="1"/>
  <c r="KH90" i="7"/>
  <c r="KI90" i="7" s="1"/>
  <c r="KJ90" i="7" s="1"/>
  <c r="IX90" i="7"/>
  <c r="IY90" i="7" s="1"/>
  <c r="IZ90" i="7" s="1"/>
  <c r="GJ90" i="7"/>
  <c r="GK90" i="7" s="1"/>
  <c r="GL90" i="7" s="1"/>
  <c r="EN90" i="7"/>
  <c r="EO90" i="7" s="1"/>
  <c r="EP90" i="7" s="1"/>
  <c r="FF90" i="7"/>
  <c r="FG90" i="7" s="1"/>
  <c r="FH90" i="7" s="1"/>
  <c r="IR90" i="7"/>
  <c r="IS90" i="7" s="1"/>
  <c r="IT90" i="7" s="1"/>
  <c r="GD90" i="7"/>
  <c r="GE90" i="7" s="1"/>
  <c r="GF90" i="7" s="1"/>
  <c r="EH90" i="7"/>
  <c r="EI90" i="7" s="1"/>
  <c r="EJ90" i="7" s="1"/>
  <c r="ET90" i="7"/>
  <c r="EU90" i="7" s="1"/>
  <c r="EV90" i="7" s="1"/>
  <c r="BZ90" i="7"/>
  <c r="CA90" i="7" s="1"/>
  <c r="CB90" i="7" s="1"/>
  <c r="LL304" i="7"/>
  <c r="LM304" i="7" s="1"/>
  <c r="MP304" i="7"/>
  <c r="MQ304" i="7" s="1"/>
  <c r="MR304" i="7" s="1"/>
  <c r="LR304" i="7"/>
  <c r="LS304" i="7" s="1"/>
  <c r="LT304" i="7" s="1"/>
  <c r="MV304" i="7"/>
  <c r="MW304" i="7" s="1"/>
  <c r="MX304" i="7" s="1"/>
  <c r="LX304" i="7"/>
  <c r="LY304" i="7" s="1"/>
  <c r="LZ304" i="7" s="1"/>
  <c r="KH304" i="7"/>
  <c r="KI304" i="7" s="1"/>
  <c r="KJ304" i="7" s="1"/>
  <c r="KN304" i="7"/>
  <c r="KO304" i="7" s="1"/>
  <c r="KP304" i="7" s="1"/>
  <c r="JP304" i="7"/>
  <c r="JQ304" i="7" s="1"/>
  <c r="JR304" i="7" s="1"/>
  <c r="JD304" i="7"/>
  <c r="JE304" i="7" s="1"/>
  <c r="JF304" i="7" s="1"/>
  <c r="IF304" i="7"/>
  <c r="IG304" i="7" s="1"/>
  <c r="IH304" i="7" s="1"/>
  <c r="GV304" i="7"/>
  <c r="GW304" i="7" s="1"/>
  <c r="GX304" i="7" s="1"/>
  <c r="FX304" i="7"/>
  <c r="FY304" i="7" s="1"/>
  <c r="FZ304" i="7" s="1"/>
  <c r="FL304" i="7"/>
  <c r="FM304" i="7" s="1"/>
  <c r="FN304" i="7" s="1"/>
  <c r="EB304" i="7"/>
  <c r="EC304" i="7" s="1"/>
  <c r="ED304" i="7" s="1"/>
  <c r="DD304" i="7"/>
  <c r="DE304" i="7" s="1"/>
  <c r="DF304" i="7" s="1"/>
  <c r="CX304" i="7"/>
  <c r="CY304" i="7" s="1"/>
  <c r="CZ304" i="7" s="1"/>
  <c r="IL304" i="7"/>
  <c r="IM304" i="7" s="1"/>
  <c r="GD304" i="7"/>
  <c r="GE304" i="7" s="1"/>
  <c r="GF304" i="7" s="1"/>
  <c r="EH304" i="7"/>
  <c r="EI304" i="7" s="1"/>
  <c r="EJ304" i="7" s="1"/>
  <c r="CF304" i="7"/>
  <c r="CG304" i="7" s="1"/>
  <c r="CH304" i="7" s="1"/>
  <c r="IX304" i="7"/>
  <c r="IY304" i="7" s="1"/>
  <c r="IZ304" i="7" s="1"/>
  <c r="GP304" i="7"/>
  <c r="GQ304" i="7" s="1"/>
  <c r="GR304" i="7" s="1"/>
  <c r="EZ304" i="7"/>
  <c r="FA304" i="7" s="1"/>
  <c r="FF304" i="7"/>
  <c r="FG304" i="7" s="1"/>
  <c r="FH304" i="7" s="1"/>
  <c r="CL304" i="7"/>
  <c r="CM304" i="7" s="1"/>
  <c r="CN304" i="7" s="1"/>
  <c r="NN304" i="7"/>
  <c r="NO304" i="7" s="1"/>
  <c r="NP304" i="7" s="1"/>
  <c r="NB304" i="7"/>
  <c r="NC304" i="7" s="1"/>
  <c r="ND304" i="7" s="1"/>
  <c r="MD304" i="7"/>
  <c r="ME304" i="7" s="1"/>
  <c r="MF304" i="7" s="1"/>
  <c r="NH304" i="7"/>
  <c r="NI304" i="7" s="1"/>
  <c r="NJ304" i="7" s="1"/>
  <c r="MJ304" i="7"/>
  <c r="MK304" i="7" s="1"/>
  <c r="ML304" i="7" s="1"/>
  <c r="KZ304" i="7"/>
  <c r="LA304" i="7" s="1"/>
  <c r="LB304" i="7" s="1"/>
  <c r="LF304" i="7"/>
  <c r="LG304" i="7" s="1"/>
  <c r="LH304" i="7" s="1"/>
  <c r="KT304" i="7"/>
  <c r="KU304" i="7" s="1"/>
  <c r="JV304" i="7"/>
  <c r="JW304" i="7" s="1"/>
  <c r="JX304" i="7" s="1"/>
  <c r="IR304" i="7"/>
  <c r="IS304" i="7" s="1"/>
  <c r="IT304" i="7" s="1"/>
  <c r="HN304" i="7"/>
  <c r="HO304" i="7" s="1"/>
  <c r="HP304" i="7" s="1"/>
  <c r="GJ304" i="7"/>
  <c r="GK304" i="7" s="1"/>
  <c r="FR304" i="7"/>
  <c r="FS304" i="7" s="1"/>
  <c r="FT304" i="7" s="1"/>
  <c r="EN304" i="7"/>
  <c r="EO304" i="7" s="1"/>
  <c r="EP304" i="7" s="1"/>
  <c r="DP304" i="7"/>
  <c r="DQ304" i="7" s="1"/>
  <c r="DR304" i="7" s="1"/>
  <c r="ET304" i="7"/>
  <c r="EU304" i="7" s="1"/>
  <c r="JJ304" i="7"/>
  <c r="JK304" i="7" s="1"/>
  <c r="JL304" i="7" s="1"/>
  <c r="HB304" i="7"/>
  <c r="HC304" i="7" s="1"/>
  <c r="HD304" i="7" s="1"/>
  <c r="HZ304" i="7"/>
  <c r="IA304" i="7" s="1"/>
  <c r="IB304" i="7" s="1"/>
  <c r="DJ304" i="7"/>
  <c r="DK304" i="7" s="1"/>
  <c r="DL304" i="7" s="1"/>
  <c r="KB304" i="7"/>
  <c r="KC304" i="7" s="1"/>
  <c r="KD304" i="7" s="1"/>
  <c r="HT304" i="7"/>
  <c r="HU304" i="7" s="1"/>
  <c r="HH304" i="7"/>
  <c r="HI304" i="7" s="1"/>
  <c r="HJ304" i="7" s="1"/>
  <c r="DV304" i="7"/>
  <c r="DW304" i="7" s="1"/>
  <c r="DX304" i="7" s="1"/>
  <c r="CR304" i="7"/>
  <c r="CS304" i="7" s="1"/>
  <c r="CT304" i="7" s="1"/>
  <c r="BZ304" i="7"/>
  <c r="CA304" i="7" s="1"/>
  <c r="NN383" i="7"/>
  <c r="NO383" i="7" s="1"/>
  <c r="NP383" i="7" s="1"/>
  <c r="NB383" i="7"/>
  <c r="NC383" i="7" s="1"/>
  <c r="ND383" i="7" s="1"/>
  <c r="MD383" i="7"/>
  <c r="ME383" i="7" s="1"/>
  <c r="MF383" i="7" s="1"/>
  <c r="NH383" i="7"/>
  <c r="NI383" i="7" s="1"/>
  <c r="NJ383" i="7" s="1"/>
  <c r="MJ383" i="7"/>
  <c r="MK383" i="7" s="1"/>
  <c r="ML383" i="7" s="1"/>
  <c r="LF383" i="7"/>
  <c r="LG383" i="7" s="1"/>
  <c r="LH383" i="7" s="1"/>
  <c r="KH383" i="7"/>
  <c r="KI383" i="7" s="1"/>
  <c r="KJ383" i="7" s="1"/>
  <c r="KN383" i="7"/>
  <c r="KO383" i="7" s="1"/>
  <c r="KP383" i="7" s="1"/>
  <c r="JP383" i="7"/>
  <c r="JQ383" i="7" s="1"/>
  <c r="JR383" i="7" s="1"/>
  <c r="IX383" i="7"/>
  <c r="IY383" i="7" s="1"/>
  <c r="IZ383" i="7" s="1"/>
  <c r="HT383" i="7"/>
  <c r="HU383" i="7" s="1"/>
  <c r="HV383" i="7" s="1"/>
  <c r="GP383" i="7"/>
  <c r="GQ383" i="7" s="1"/>
  <c r="GR383" i="7" s="1"/>
  <c r="GV383" i="7"/>
  <c r="GW383" i="7" s="1"/>
  <c r="GX383" i="7" s="1"/>
  <c r="EZ383" i="7"/>
  <c r="FA383" i="7" s="1"/>
  <c r="FB383" i="7" s="1"/>
  <c r="DV383" i="7"/>
  <c r="DW383" i="7" s="1"/>
  <c r="DX383" i="7" s="1"/>
  <c r="FF383" i="7"/>
  <c r="FG383" i="7" s="1"/>
  <c r="FH383" i="7" s="1"/>
  <c r="JV383" i="7"/>
  <c r="JW383" i="7" s="1"/>
  <c r="JX383" i="7" s="1"/>
  <c r="IR383" i="7"/>
  <c r="IS383" i="7" s="1"/>
  <c r="IT383" i="7" s="1"/>
  <c r="HZ383" i="7"/>
  <c r="IA383" i="7" s="1"/>
  <c r="IB383" i="7" s="1"/>
  <c r="GJ383" i="7"/>
  <c r="GK383" i="7" s="1"/>
  <c r="GL383" i="7" s="1"/>
  <c r="FR383" i="7"/>
  <c r="FS383" i="7" s="1"/>
  <c r="FT383" i="7" s="1"/>
  <c r="EN383" i="7"/>
  <c r="EO383" i="7" s="1"/>
  <c r="EP383" i="7" s="1"/>
  <c r="DP383" i="7"/>
  <c r="DQ383" i="7" s="1"/>
  <c r="DR383" i="7" s="1"/>
  <c r="ET383" i="7"/>
  <c r="EU383" i="7" s="1"/>
  <c r="EV383" i="7" s="1"/>
  <c r="CR383" i="7"/>
  <c r="CS383" i="7" s="1"/>
  <c r="CT383" i="7" s="1"/>
  <c r="BZ383" i="7"/>
  <c r="CA383" i="7" s="1"/>
  <c r="CB383" i="7" s="1"/>
  <c r="LL383" i="7"/>
  <c r="LM383" i="7" s="1"/>
  <c r="LN383" i="7" s="1"/>
  <c r="MP383" i="7"/>
  <c r="MQ383" i="7" s="1"/>
  <c r="MR383" i="7" s="1"/>
  <c r="LR383" i="7"/>
  <c r="LS383" i="7" s="1"/>
  <c r="LT383" i="7" s="1"/>
  <c r="MV383" i="7"/>
  <c r="MW383" i="7" s="1"/>
  <c r="MX383" i="7" s="1"/>
  <c r="LX383" i="7"/>
  <c r="LY383" i="7" s="1"/>
  <c r="LZ383" i="7" s="1"/>
  <c r="KT383" i="7"/>
  <c r="KU383" i="7" s="1"/>
  <c r="KV383" i="7" s="1"/>
  <c r="KZ383" i="7"/>
  <c r="LA383" i="7" s="1"/>
  <c r="LB383" i="7" s="1"/>
  <c r="CX383" i="7"/>
  <c r="CY383" i="7" s="1"/>
  <c r="CZ383" i="7" s="1"/>
  <c r="JJ383" i="7"/>
  <c r="JK383" i="7" s="1"/>
  <c r="JL383" i="7" s="1"/>
  <c r="IL383" i="7"/>
  <c r="IM383" i="7" s="1"/>
  <c r="IN383" i="7" s="1"/>
  <c r="HN383" i="7"/>
  <c r="HO383" i="7" s="1"/>
  <c r="HP383" i="7" s="1"/>
  <c r="GD383" i="7"/>
  <c r="GE383" i="7" s="1"/>
  <c r="GF383" i="7" s="1"/>
  <c r="HH383" i="7"/>
  <c r="HI383" i="7" s="1"/>
  <c r="HJ383" i="7" s="1"/>
  <c r="EH383" i="7"/>
  <c r="EI383" i="7" s="1"/>
  <c r="EJ383" i="7" s="1"/>
  <c r="DJ383" i="7"/>
  <c r="DK383" i="7" s="1"/>
  <c r="DL383" i="7" s="1"/>
  <c r="KB383" i="7"/>
  <c r="KC383" i="7" s="1"/>
  <c r="KD383" i="7" s="1"/>
  <c r="JD383" i="7"/>
  <c r="JE383" i="7" s="1"/>
  <c r="JF383" i="7" s="1"/>
  <c r="IF383" i="7"/>
  <c r="IG383" i="7" s="1"/>
  <c r="IH383" i="7" s="1"/>
  <c r="HB383" i="7"/>
  <c r="HC383" i="7" s="1"/>
  <c r="HD383" i="7" s="1"/>
  <c r="FX383" i="7"/>
  <c r="FY383" i="7" s="1"/>
  <c r="FZ383" i="7" s="1"/>
  <c r="FL383" i="7"/>
  <c r="FM383" i="7" s="1"/>
  <c r="FN383" i="7" s="1"/>
  <c r="EB383" i="7"/>
  <c r="EC383" i="7" s="1"/>
  <c r="ED383" i="7" s="1"/>
  <c r="DD383" i="7"/>
  <c r="DE383" i="7" s="1"/>
  <c r="DF383" i="7" s="1"/>
  <c r="CF383" i="7"/>
  <c r="CG383" i="7" s="1"/>
  <c r="CH383" i="7" s="1"/>
  <c r="CL383" i="7"/>
  <c r="CM383" i="7" s="1"/>
  <c r="CN383" i="7" s="1"/>
  <c r="NH152" i="7"/>
  <c r="NI152" i="7" s="1"/>
  <c r="NJ152" i="7" s="1"/>
  <c r="LL152" i="7"/>
  <c r="LM152" i="7" s="1"/>
  <c r="LN152" i="7" s="1"/>
  <c r="LR152" i="7"/>
  <c r="LS152" i="7" s="1"/>
  <c r="LT152" i="7" s="1"/>
  <c r="KT152" i="7"/>
  <c r="KU152" i="7" s="1"/>
  <c r="KV152" i="7" s="1"/>
  <c r="JJ152" i="7"/>
  <c r="JK152" i="7" s="1"/>
  <c r="JL152" i="7" s="1"/>
  <c r="GV152" i="7"/>
  <c r="GW152" i="7" s="1"/>
  <c r="GX152" i="7" s="1"/>
  <c r="HT152" i="7"/>
  <c r="HU152" i="7" s="1"/>
  <c r="HV152" i="7" s="1"/>
  <c r="DJ152" i="7"/>
  <c r="DK152" i="7" s="1"/>
  <c r="DL152" i="7" s="1"/>
  <c r="JD152" i="7"/>
  <c r="JE152" i="7" s="1"/>
  <c r="JF152" i="7" s="1"/>
  <c r="GP152" i="7"/>
  <c r="GQ152" i="7" s="1"/>
  <c r="GR152" i="7" s="1"/>
  <c r="FL152" i="7"/>
  <c r="FM152" i="7" s="1"/>
  <c r="FN152" i="7" s="1"/>
  <c r="DD152" i="7"/>
  <c r="DE152" i="7" s="1"/>
  <c r="DF152" i="7" s="1"/>
  <c r="CL152" i="7"/>
  <c r="CM152" i="7" s="1"/>
  <c r="CN152" i="7" s="1"/>
  <c r="MV152" i="7"/>
  <c r="MW152" i="7" s="1"/>
  <c r="MX152" i="7" s="1"/>
  <c r="NB152" i="7"/>
  <c r="NC152" i="7" s="1"/>
  <c r="ND152" i="7" s="1"/>
  <c r="KZ152" i="7"/>
  <c r="LA152" i="7" s="1"/>
  <c r="LB152" i="7" s="1"/>
  <c r="KN152" i="7"/>
  <c r="KO152" i="7" s="1"/>
  <c r="KP152" i="7" s="1"/>
  <c r="IX152" i="7"/>
  <c r="IY152" i="7" s="1"/>
  <c r="IZ152" i="7" s="1"/>
  <c r="GJ152" i="7"/>
  <c r="GK152" i="7" s="1"/>
  <c r="GL152" i="7" s="1"/>
  <c r="EZ152" i="7"/>
  <c r="FA152" i="7" s="1"/>
  <c r="FB152" i="7" s="1"/>
  <c r="FF152" i="7"/>
  <c r="FG152" i="7" s="1"/>
  <c r="FH152" i="7" s="1"/>
  <c r="IR152" i="7"/>
  <c r="IS152" i="7" s="1"/>
  <c r="IT152" i="7" s="1"/>
  <c r="GD152" i="7"/>
  <c r="GE152" i="7" s="1"/>
  <c r="GF152" i="7" s="1"/>
  <c r="EN152" i="7"/>
  <c r="EO152" i="7" s="1"/>
  <c r="EP152" i="7" s="1"/>
  <c r="ET152" i="7"/>
  <c r="EU152" i="7" s="1"/>
  <c r="EV152" i="7" s="1"/>
  <c r="BZ152" i="7"/>
  <c r="CA152" i="7" s="1"/>
  <c r="CB152" i="7" s="1"/>
  <c r="NH305" i="7"/>
  <c r="NI305" i="7" s="1"/>
  <c r="NJ305" i="7" s="1"/>
  <c r="MJ305" i="7"/>
  <c r="MK305" i="7" s="1"/>
  <c r="ML305" i="7" s="1"/>
  <c r="LL305" i="7"/>
  <c r="LM305" i="7" s="1"/>
  <c r="LN305" i="7" s="1"/>
  <c r="LR305" i="7"/>
  <c r="LS305" i="7" s="1"/>
  <c r="LT305" i="7" s="1"/>
  <c r="MD305" i="7"/>
  <c r="ME305" i="7" s="1"/>
  <c r="MF305" i="7" s="1"/>
  <c r="KH305" i="7"/>
  <c r="KI305" i="7" s="1"/>
  <c r="KJ305" i="7" s="1"/>
  <c r="KT305" i="7"/>
  <c r="KU305" i="7" s="1"/>
  <c r="KV305" i="7" s="1"/>
  <c r="CX305" i="7"/>
  <c r="CY305" i="7" s="1"/>
  <c r="CZ305" i="7" s="1"/>
  <c r="JJ305" i="7"/>
  <c r="JK305" i="7" s="1"/>
  <c r="JL305" i="7" s="1"/>
  <c r="IL305" i="7"/>
  <c r="IM305" i="7" s="1"/>
  <c r="IN305" i="7" s="1"/>
  <c r="HN305" i="7"/>
  <c r="HO305" i="7" s="1"/>
  <c r="HP305" i="7" s="1"/>
  <c r="GJ305" i="7"/>
  <c r="GK305" i="7" s="1"/>
  <c r="GL305" i="7" s="1"/>
  <c r="HH305" i="7"/>
  <c r="HI305" i="7" s="1"/>
  <c r="HJ305" i="7" s="1"/>
  <c r="EH305" i="7"/>
  <c r="EI305" i="7" s="1"/>
  <c r="EJ305" i="7" s="1"/>
  <c r="DJ305" i="7"/>
  <c r="DK305" i="7" s="1"/>
  <c r="DL305" i="7" s="1"/>
  <c r="KB305" i="7"/>
  <c r="KC305" i="7" s="1"/>
  <c r="KD305" i="7" s="1"/>
  <c r="JD305" i="7"/>
  <c r="JE305" i="7" s="1"/>
  <c r="JF305" i="7" s="1"/>
  <c r="IF305" i="7"/>
  <c r="IG305" i="7" s="1"/>
  <c r="IH305" i="7" s="1"/>
  <c r="HB305" i="7"/>
  <c r="HC305" i="7" s="1"/>
  <c r="HD305" i="7" s="1"/>
  <c r="GD305" i="7"/>
  <c r="GE305" i="7" s="1"/>
  <c r="GF305" i="7" s="1"/>
  <c r="FL305" i="7"/>
  <c r="FM305" i="7" s="1"/>
  <c r="FN305" i="7" s="1"/>
  <c r="EB305" i="7"/>
  <c r="EC305" i="7" s="1"/>
  <c r="ED305" i="7" s="1"/>
  <c r="DD305" i="7"/>
  <c r="DE305" i="7" s="1"/>
  <c r="DF305" i="7" s="1"/>
  <c r="CR305" i="7"/>
  <c r="CS305" i="7" s="1"/>
  <c r="CT305" i="7" s="1"/>
  <c r="CL305" i="7"/>
  <c r="CM305" i="7" s="1"/>
  <c r="CN305" i="7" s="1"/>
  <c r="NN305" i="7"/>
  <c r="NO305" i="7" s="1"/>
  <c r="NP305" i="7" s="1"/>
  <c r="MV305" i="7"/>
  <c r="MW305" i="7" s="1"/>
  <c r="MX305" i="7" s="1"/>
  <c r="LX305" i="7"/>
  <c r="LY305" i="7" s="1"/>
  <c r="LZ305" i="7" s="1"/>
  <c r="MP305" i="7"/>
  <c r="MQ305" i="7" s="1"/>
  <c r="MR305" i="7" s="1"/>
  <c r="NB305" i="7"/>
  <c r="NC305" i="7" s="1"/>
  <c r="ND305" i="7" s="1"/>
  <c r="KZ305" i="7"/>
  <c r="LA305" i="7" s="1"/>
  <c r="LB305" i="7" s="1"/>
  <c r="LF305" i="7"/>
  <c r="LG305" i="7" s="1"/>
  <c r="LH305" i="7" s="1"/>
  <c r="KN305" i="7"/>
  <c r="KO305" i="7" s="1"/>
  <c r="KP305" i="7" s="1"/>
  <c r="JP305" i="7"/>
  <c r="JQ305" i="7" s="1"/>
  <c r="JR305" i="7" s="1"/>
  <c r="IX305" i="7"/>
  <c r="IY305" i="7" s="1"/>
  <c r="IZ305" i="7" s="1"/>
  <c r="HT305" i="7"/>
  <c r="HU305" i="7" s="1"/>
  <c r="HV305" i="7" s="1"/>
  <c r="GV305" i="7"/>
  <c r="GW305" i="7" s="1"/>
  <c r="GX305" i="7" s="1"/>
  <c r="FX305" i="7"/>
  <c r="FY305" i="7" s="1"/>
  <c r="FZ305" i="7" s="1"/>
  <c r="EZ305" i="7"/>
  <c r="FA305" i="7" s="1"/>
  <c r="FB305" i="7" s="1"/>
  <c r="DV305" i="7"/>
  <c r="DW305" i="7" s="1"/>
  <c r="DX305" i="7" s="1"/>
  <c r="FF305" i="7"/>
  <c r="FG305" i="7" s="1"/>
  <c r="FH305" i="7" s="1"/>
  <c r="JV305" i="7"/>
  <c r="JW305" i="7" s="1"/>
  <c r="JX305" i="7" s="1"/>
  <c r="IR305" i="7"/>
  <c r="IS305" i="7" s="1"/>
  <c r="IT305" i="7" s="1"/>
  <c r="HZ305" i="7"/>
  <c r="IA305" i="7" s="1"/>
  <c r="IB305" i="7" s="1"/>
  <c r="GP305" i="7"/>
  <c r="GQ305" i="7" s="1"/>
  <c r="GR305" i="7" s="1"/>
  <c r="FR305" i="7"/>
  <c r="FS305" i="7" s="1"/>
  <c r="FT305" i="7" s="1"/>
  <c r="EN305" i="7"/>
  <c r="EO305" i="7" s="1"/>
  <c r="EP305" i="7" s="1"/>
  <c r="DP305" i="7"/>
  <c r="DQ305" i="7" s="1"/>
  <c r="DR305" i="7" s="1"/>
  <c r="ET305" i="7"/>
  <c r="EU305" i="7" s="1"/>
  <c r="EV305" i="7" s="1"/>
  <c r="CF305" i="7"/>
  <c r="CG305" i="7" s="1"/>
  <c r="CH305" i="7" s="1"/>
  <c r="BZ305" i="7"/>
  <c r="CA305" i="7" s="1"/>
  <c r="CB305" i="7" s="1"/>
  <c r="NN262" i="7"/>
  <c r="NO262" i="7" s="1"/>
  <c r="NP262" i="7" s="1"/>
  <c r="NB262" i="7"/>
  <c r="NC262" i="7" s="1"/>
  <c r="ND262" i="7" s="1"/>
  <c r="MD262" i="7"/>
  <c r="ME262" i="7" s="1"/>
  <c r="MF262" i="7" s="1"/>
  <c r="NH262" i="7"/>
  <c r="NI262" i="7" s="1"/>
  <c r="NJ262" i="7" s="1"/>
  <c r="MJ262" i="7"/>
  <c r="MK262" i="7" s="1"/>
  <c r="ML262" i="7" s="1"/>
  <c r="LF262" i="7"/>
  <c r="LG262" i="7" s="1"/>
  <c r="LH262" i="7" s="1"/>
  <c r="KN262" i="7"/>
  <c r="KO262" i="7" s="1"/>
  <c r="KP262" i="7" s="1"/>
  <c r="KH262" i="7"/>
  <c r="KI262" i="7" s="1"/>
  <c r="KJ262" i="7" s="1"/>
  <c r="JV262" i="7"/>
  <c r="JW262" i="7" s="1"/>
  <c r="JX262" i="7" s="1"/>
  <c r="IR262" i="7"/>
  <c r="IS262" i="7" s="1"/>
  <c r="IT262" i="7" s="1"/>
  <c r="HN262" i="7"/>
  <c r="HO262" i="7" s="1"/>
  <c r="HP262" i="7" s="1"/>
  <c r="GJ262" i="7"/>
  <c r="GK262" i="7" s="1"/>
  <c r="GL262" i="7" s="1"/>
  <c r="FR262" i="7"/>
  <c r="FS262" i="7" s="1"/>
  <c r="FT262" i="7" s="1"/>
  <c r="EN262" i="7"/>
  <c r="EO262" i="7" s="1"/>
  <c r="EP262" i="7" s="1"/>
  <c r="DP262" i="7"/>
  <c r="DQ262" i="7" s="1"/>
  <c r="DR262" i="7" s="1"/>
  <c r="ET262" i="7"/>
  <c r="EU262" i="7" s="1"/>
  <c r="EV262" i="7" s="1"/>
  <c r="IX262" i="7"/>
  <c r="IY262" i="7" s="1"/>
  <c r="IZ262" i="7" s="1"/>
  <c r="GP262" i="7"/>
  <c r="GQ262" i="7" s="1"/>
  <c r="GR262" i="7" s="1"/>
  <c r="EZ262" i="7"/>
  <c r="FA262" i="7" s="1"/>
  <c r="FB262" i="7" s="1"/>
  <c r="FF262" i="7"/>
  <c r="FG262" i="7" s="1"/>
  <c r="FH262" i="7" s="1"/>
  <c r="HB262" i="7"/>
  <c r="HC262" i="7" s="1"/>
  <c r="HD262" i="7" s="1"/>
  <c r="DJ262" i="7"/>
  <c r="DK262" i="7" s="1"/>
  <c r="DL262" i="7" s="1"/>
  <c r="CX262" i="7"/>
  <c r="CY262" i="7" s="1"/>
  <c r="CZ262" i="7" s="1"/>
  <c r="GD262" i="7"/>
  <c r="GE262" i="7" s="1"/>
  <c r="GF262" i="7" s="1"/>
  <c r="CR262" i="7"/>
  <c r="CS262" i="7" s="1"/>
  <c r="CT262" i="7" s="1"/>
  <c r="BZ262" i="7"/>
  <c r="CA262" i="7" s="1"/>
  <c r="CB262" i="7" s="1"/>
  <c r="LL262" i="7"/>
  <c r="LM262" i="7" s="1"/>
  <c r="LN262" i="7" s="1"/>
  <c r="MP262" i="7"/>
  <c r="MQ262" i="7" s="1"/>
  <c r="MR262" i="7" s="1"/>
  <c r="LR262" i="7"/>
  <c r="LS262" i="7" s="1"/>
  <c r="LT262" i="7" s="1"/>
  <c r="MV262" i="7"/>
  <c r="MW262" i="7" s="1"/>
  <c r="MX262" i="7" s="1"/>
  <c r="LX262" i="7"/>
  <c r="LY262" i="7" s="1"/>
  <c r="LZ262" i="7" s="1"/>
  <c r="KT262" i="7"/>
  <c r="KU262" i="7" s="1"/>
  <c r="KV262" i="7" s="1"/>
  <c r="KZ262" i="7"/>
  <c r="LA262" i="7" s="1"/>
  <c r="LB262" i="7" s="1"/>
  <c r="JP262" i="7"/>
  <c r="JQ262" i="7" s="1"/>
  <c r="JR262" i="7" s="1"/>
  <c r="JD262" i="7"/>
  <c r="JE262" i="7" s="1"/>
  <c r="JF262" i="7" s="1"/>
  <c r="IF262" i="7"/>
  <c r="IG262" i="7" s="1"/>
  <c r="IH262" i="7" s="1"/>
  <c r="GV262" i="7"/>
  <c r="GW262" i="7" s="1"/>
  <c r="GX262" i="7" s="1"/>
  <c r="FX262" i="7"/>
  <c r="FY262" i="7" s="1"/>
  <c r="FZ262" i="7" s="1"/>
  <c r="FL262" i="7"/>
  <c r="FM262" i="7" s="1"/>
  <c r="FN262" i="7" s="1"/>
  <c r="EB262" i="7"/>
  <c r="EC262" i="7" s="1"/>
  <c r="ED262" i="7" s="1"/>
  <c r="DD262" i="7"/>
  <c r="DE262" i="7" s="1"/>
  <c r="DF262" i="7" s="1"/>
  <c r="KB262" i="7"/>
  <c r="KC262" i="7" s="1"/>
  <c r="KD262" i="7" s="1"/>
  <c r="HT262" i="7"/>
  <c r="HU262" i="7" s="1"/>
  <c r="HV262" i="7" s="1"/>
  <c r="HH262" i="7"/>
  <c r="HI262" i="7" s="1"/>
  <c r="HJ262" i="7" s="1"/>
  <c r="DV262" i="7"/>
  <c r="DW262" i="7" s="1"/>
  <c r="DX262" i="7" s="1"/>
  <c r="JJ262" i="7"/>
  <c r="JK262" i="7" s="1"/>
  <c r="JL262" i="7" s="1"/>
  <c r="HZ262" i="7"/>
  <c r="IA262" i="7" s="1"/>
  <c r="IB262" i="7" s="1"/>
  <c r="CF262" i="7"/>
  <c r="CG262" i="7" s="1"/>
  <c r="CH262" i="7" s="1"/>
  <c r="IL262" i="7"/>
  <c r="IM262" i="7" s="1"/>
  <c r="IN262" i="7" s="1"/>
  <c r="EH262" i="7"/>
  <c r="EI262" i="7" s="1"/>
  <c r="EJ262" i="7" s="1"/>
  <c r="CL262" i="7"/>
  <c r="CM262" i="7" s="1"/>
  <c r="CN262" i="7" s="1"/>
  <c r="NN366" i="7"/>
  <c r="NO366" i="7" s="1"/>
  <c r="NP366" i="7" s="1"/>
  <c r="NB366" i="7"/>
  <c r="NC366" i="7" s="1"/>
  <c r="ND366" i="7" s="1"/>
  <c r="MD366" i="7"/>
  <c r="ME366" i="7" s="1"/>
  <c r="MF366" i="7" s="1"/>
  <c r="NH366" i="7"/>
  <c r="NI366" i="7" s="1"/>
  <c r="NJ366" i="7" s="1"/>
  <c r="MJ366" i="7"/>
  <c r="MK366" i="7" s="1"/>
  <c r="ML366" i="7" s="1"/>
  <c r="KZ366" i="7"/>
  <c r="LA366" i="7" s="1"/>
  <c r="LB366" i="7" s="1"/>
  <c r="LF366" i="7"/>
  <c r="LG366" i="7" s="1"/>
  <c r="LH366" i="7" s="1"/>
  <c r="KH366" i="7"/>
  <c r="KI366" i="7" s="1"/>
  <c r="KJ366" i="7" s="1"/>
  <c r="JP366" i="7"/>
  <c r="JQ366" i="7" s="1"/>
  <c r="JR366" i="7" s="1"/>
  <c r="IX366" i="7"/>
  <c r="IY366" i="7" s="1"/>
  <c r="IZ366" i="7" s="1"/>
  <c r="HT366" i="7"/>
  <c r="HU366" i="7" s="1"/>
  <c r="HV366" i="7" s="1"/>
  <c r="GJ366" i="7"/>
  <c r="GK366" i="7" s="1"/>
  <c r="GL366" i="7" s="1"/>
  <c r="FR366" i="7"/>
  <c r="FS366" i="7" s="1"/>
  <c r="FT366" i="7" s="1"/>
  <c r="EZ366" i="7"/>
  <c r="FA366" i="7" s="1"/>
  <c r="FB366" i="7" s="1"/>
  <c r="DV366" i="7"/>
  <c r="DW366" i="7" s="1"/>
  <c r="DX366" i="7" s="1"/>
  <c r="FF366" i="7"/>
  <c r="FG366" i="7" s="1"/>
  <c r="FH366" i="7" s="1"/>
  <c r="JV366" i="7"/>
  <c r="JW366" i="7" s="1"/>
  <c r="JX366" i="7" s="1"/>
  <c r="IR366" i="7"/>
  <c r="IS366" i="7" s="1"/>
  <c r="IT366" i="7" s="1"/>
  <c r="HN366" i="7"/>
  <c r="HO366" i="7" s="1"/>
  <c r="HP366" i="7" s="1"/>
  <c r="GD366" i="7"/>
  <c r="GE366" i="7" s="1"/>
  <c r="GF366" i="7" s="1"/>
  <c r="HZ366" i="7"/>
  <c r="IA366" i="7" s="1"/>
  <c r="IB366" i="7" s="1"/>
  <c r="EN366" i="7"/>
  <c r="EO366" i="7" s="1"/>
  <c r="EP366" i="7" s="1"/>
  <c r="DP366" i="7"/>
  <c r="DQ366" i="7" s="1"/>
  <c r="DR366" i="7" s="1"/>
  <c r="ET366" i="7"/>
  <c r="EU366" i="7" s="1"/>
  <c r="EV366" i="7" s="1"/>
  <c r="CL366" i="7"/>
  <c r="CM366" i="7" s="1"/>
  <c r="CN366" i="7" s="1"/>
  <c r="BZ366" i="7"/>
  <c r="CA366" i="7" s="1"/>
  <c r="CB366" i="7" s="1"/>
  <c r="LL366" i="7"/>
  <c r="LM366" i="7" s="1"/>
  <c r="LN366" i="7" s="1"/>
  <c r="MP366" i="7"/>
  <c r="MQ366" i="7" s="1"/>
  <c r="MR366" i="7" s="1"/>
  <c r="LR366" i="7"/>
  <c r="LS366" i="7" s="1"/>
  <c r="LT366" i="7" s="1"/>
  <c r="MV366" i="7"/>
  <c r="MW366" i="7" s="1"/>
  <c r="MX366" i="7" s="1"/>
  <c r="LX366" i="7"/>
  <c r="LY366" i="7" s="1"/>
  <c r="LZ366" i="7" s="1"/>
  <c r="KN366" i="7"/>
  <c r="KO366" i="7" s="1"/>
  <c r="KP366" i="7" s="1"/>
  <c r="KT366" i="7"/>
  <c r="KU366" i="7" s="1"/>
  <c r="KV366" i="7" s="1"/>
  <c r="CX366" i="7"/>
  <c r="CY366" i="7" s="1"/>
  <c r="CZ366" i="7" s="1"/>
  <c r="JJ366" i="7"/>
  <c r="JK366" i="7" s="1"/>
  <c r="JL366" i="7" s="1"/>
  <c r="IL366" i="7"/>
  <c r="IM366" i="7" s="1"/>
  <c r="IN366" i="7" s="1"/>
  <c r="HB366" i="7"/>
  <c r="HC366" i="7" s="1"/>
  <c r="HD366" i="7" s="1"/>
  <c r="FX366" i="7"/>
  <c r="FY366" i="7" s="1"/>
  <c r="FZ366" i="7" s="1"/>
  <c r="GV366" i="7"/>
  <c r="GW366" i="7" s="1"/>
  <c r="GX366" i="7" s="1"/>
  <c r="EH366" i="7"/>
  <c r="EI366" i="7" s="1"/>
  <c r="EJ366" i="7" s="1"/>
  <c r="DJ366" i="7"/>
  <c r="DK366" i="7" s="1"/>
  <c r="DL366" i="7" s="1"/>
  <c r="KB366" i="7"/>
  <c r="KC366" i="7" s="1"/>
  <c r="KD366" i="7" s="1"/>
  <c r="JD366" i="7"/>
  <c r="JE366" i="7" s="1"/>
  <c r="JF366" i="7" s="1"/>
  <c r="IF366" i="7"/>
  <c r="IG366" i="7" s="1"/>
  <c r="IH366" i="7" s="1"/>
  <c r="GP366" i="7"/>
  <c r="GQ366" i="7" s="1"/>
  <c r="GR366" i="7" s="1"/>
  <c r="HH366" i="7"/>
  <c r="HI366" i="7" s="1"/>
  <c r="HJ366" i="7" s="1"/>
  <c r="FL366" i="7"/>
  <c r="FM366" i="7" s="1"/>
  <c r="FN366" i="7" s="1"/>
  <c r="EB366" i="7"/>
  <c r="EC366" i="7" s="1"/>
  <c r="ED366" i="7" s="1"/>
  <c r="DD366" i="7"/>
  <c r="DE366" i="7" s="1"/>
  <c r="DF366" i="7" s="1"/>
  <c r="CR366" i="7"/>
  <c r="CS366" i="7" s="1"/>
  <c r="CT366" i="7" s="1"/>
  <c r="CF366" i="7"/>
  <c r="CG366" i="7" s="1"/>
  <c r="CH366" i="7" s="1"/>
  <c r="NH357" i="7"/>
  <c r="NI357" i="7" s="1"/>
  <c r="NJ357" i="7" s="1"/>
  <c r="MJ357" i="7"/>
  <c r="MK357" i="7" s="1"/>
  <c r="ML357" i="7" s="1"/>
  <c r="LL357" i="7"/>
  <c r="LM357" i="7" s="1"/>
  <c r="LN357" i="7" s="1"/>
  <c r="LR357" i="7"/>
  <c r="LS357" i="7" s="1"/>
  <c r="LT357" i="7" s="1"/>
  <c r="MD357" i="7"/>
  <c r="ME357" i="7" s="1"/>
  <c r="MF357" i="7" s="1"/>
  <c r="KN357" i="7"/>
  <c r="KO357" i="7" s="1"/>
  <c r="KP357" i="7" s="1"/>
  <c r="KT357" i="7"/>
  <c r="KU357" i="7" s="1"/>
  <c r="KV357" i="7" s="1"/>
  <c r="CX357" i="7"/>
  <c r="CY357" i="7" s="1"/>
  <c r="CZ357" i="7" s="1"/>
  <c r="JJ357" i="7"/>
  <c r="JK357" i="7" s="1"/>
  <c r="JL357" i="7" s="1"/>
  <c r="IL357" i="7"/>
  <c r="IM357" i="7" s="1"/>
  <c r="IN357" i="7" s="1"/>
  <c r="HN357" i="7"/>
  <c r="HO357" i="7" s="1"/>
  <c r="HP357" i="7" s="1"/>
  <c r="GD357" i="7"/>
  <c r="GE357" i="7" s="1"/>
  <c r="GF357" i="7" s="1"/>
  <c r="HH357" i="7"/>
  <c r="HI357" i="7" s="1"/>
  <c r="HJ357" i="7" s="1"/>
  <c r="EH357" i="7"/>
  <c r="EI357" i="7" s="1"/>
  <c r="EJ357" i="7" s="1"/>
  <c r="DJ357" i="7"/>
  <c r="DK357" i="7" s="1"/>
  <c r="DL357" i="7" s="1"/>
  <c r="KB357" i="7"/>
  <c r="KC357" i="7" s="1"/>
  <c r="KD357" i="7" s="1"/>
  <c r="JD357" i="7"/>
  <c r="JE357" i="7" s="1"/>
  <c r="JF357" i="7" s="1"/>
  <c r="IF357" i="7"/>
  <c r="IG357" i="7" s="1"/>
  <c r="IH357" i="7" s="1"/>
  <c r="HB357" i="7"/>
  <c r="HC357" i="7" s="1"/>
  <c r="HD357" i="7" s="1"/>
  <c r="FX357" i="7"/>
  <c r="FY357" i="7" s="1"/>
  <c r="FZ357" i="7" s="1"/>
  <c r="FL357" i="7"/>
  <c r="FM357" i="7" s="1"/>
  <c r="FN357" i="7" s="1"/>
  <c r="EB357" i="7"/>
  <c r="EC357" i="7" s="1"/>
  <c r="ED357" i="7" s="1"/>
  <c r="DD357" i="7"/>
  <c r="DE357" i="7" s="1"/>
  <c r="DF357" i="7" s="1"/>
  <c r="CR357" i="7"/>
  <c r="CS357" i="7" s="1"/>
  <c r="CT357" i="7" s="1"/>
  <c r="CL357" i="7"/>
  <c r="CM357" i="7" s="1"/>
  <c r="CN357" i="7" s="1"/>
  <c r="NN357" i="7"/>
  <c r="NO357" i="7" s="1"/>
  <c r="NP357" i="7" s="1"/>
  <c r="MV357" i="7"/>
  <c r="MW357" i="7" s="1"/>
  <c r="MX357" i="7" s="1"/>
  <c r="LX357" i="7"/>
  <c r="LY357" i="7" s="1"/>
  <c r="LZ357" i="7" s="1"/>
  <c r="MP357" i="7"/>
  <c r="MQ357" i="7" s="1"/>
  <c r="MR357" i="7" s="1"/>
  <c r="NB357" i="7"/>
  <c r="NC357" i="7" s="1"/>
  <c r="ND357" i="7" s="1"/>
  <c r="KZ357" i="7"/>
  <c r="LA357" i="7" s="1"/>
  <c r="LB357" i="7" s="1"/>
  <c r="LF357" i="7"/>
  <c r="LG357" i="7" s="1"/>
  <c r="LH357" i="7" s="1"/>
  <c r="KH357" i="7"/>
  <c r="KI357" i="7" s="1"/>
  <c r="KJ357" i="7" s="1"/>
  <c r="JP357" i="7"/>
  <c r="JQ357" i="7" s="1"/>
  <c r="JR357" i="7" s="1"/>
  <c r="IX357" i="7"/>
  <c r="IY357" i="7" s="1"/>
  <c r="IZ357" i="7" s="1"/>
  <c r="HT357" i="7"/>
  <c r="HU357" i="7" s="1"/>
  <c r="HV357" i="7" s="1"/>
  <c r="GP357" i="7"/>
  <c r="GQ357" i="7" s="1"/>
  <c r="GR357" i="7" s="1"/>
  <c r="GV357" i="7"/>
  <c r="GW357" i="7" s="1"/>
  <c r="GX357" i="7" s="1"/>
  <c r="EZ357" i="7"/>
  <c r="FA357" i="7" s="1"/>
  <c r="FB357" i="7" s="1"/>
  <c r="DV357" i="7"/>
  <c r="DW357" i="7" s="1"/>
  <c r="DX357" i="7" s="1"/>
  <c r="FF357" i="7"/>
  <c r="FG357" i="7" s="1"/>
  <c r="FH357" i="7" s="1"/>
  <c r="JV357" i="7"/>
  <c r="JW357" i="7" s="1"/>
  <c r="JX357" i="7" s="1"/>
  <c r="IR357" i="7"/>
  <c r="IS357" i="7" s="1"/>
  <c r="IT357" i="7" s="1"/>
  <c r="HZ357" i="7"/>
  <c r="IA357" i="7" s="1"/>
  <c r="IB357" i="7" s="1"/>
  <c r="GJ357" i="7"/>
  <c r="GK357" i="7" s="1"/>
  <c r="GL357" i="7" s="1"/>
  <c r="FR357" i="7"/>
  <c r="FS357" i="7" s="1"/>
  <c r="FT357" i="7" s="1"/>
  <c r="EN357" i="7"/>
  <c r="EO357" i="7" s="1"/>
  <c r="EP357" i="7" s="1"/>
  <c r="DP357" i="7"/>
  <c r="DQ357" i="7" s="1"/>
  <c r="DR357" i="7" s="1"/>
  <c r="ET357" i="7"/>
  <c r="EU357" i="7" s="1"/>
  <c r="EV357" i="7" s="1"/>
  <c r="CF357" i="7"/>
  <c r="CG357" i="7" s="1"/>
  <c r="CH357" i="7" s="1"/>
  <c r="BZ357" i="7"/>
  <c r="CA357" i="7" s="1"/>
  <c r="CB357" i="7" s="1"/>
  <c r="MJ122" i="7"/>
  <c r="MK122" i="7" s="1"/>
  <c r="LR122" i="7"/>
  <c r="LS122" i="7" s="1"/>
  <c r="LT122" i="7" s="1"/>
  <c r="KH122" i="7"/>
  <c r="KI122" i="7" s="1"/>
  <c r="CX122" i="7"/>
  <c r="CY122" i="7" s="1"/>
  <c r="CZ122" i="7" s="1"/>
  <c r="IL122" i="7"/>
  <c r="IM122" i="7" s="1"/>
  <c r="FX122" i="7"/>
  <c r="FY122" i="7" s="1"/>
  <c r="FZ122" i="7" s="1"/>
  <c r="EB122" i="7"/>
  <c r="EC122" i="7" s="1"/>
  <c r="JV122" i="7"/>
  <c r="JW122" i="7" s="1"/>
  <c r="JX122" i="7" s="1"/>
  <c r="IF122" i="7"/>
  <c r="IG122" i="7" s="1"/>
  <c r="HH122" i="7"/>
  <c r="HI122" i="7" s="1"/>
  <c r="HJ122" i="7" s="1"/>
  <c r="DV122" i="7"/>
  <c r="DW122" i="7" s="1"/>
  <c r="CR122" i="7"/>
  <c r="CS122" i="7" s="1"/>
  <c r="CT122" i="7" s="1"/>
  <c r="NN122" i="7"/>
  <c r="NO122" i="7" s="1"/>
  <c r="LX122" i="7"/>
  <c r="LY122" i="7" s="1"/>
  <c r="LZ122" i="7" s="1"/>
  <c r="NB122" i="7"/>
  <c r="NC122" i="7" s="1"/>
  <c r="LF122" i="7"/>
  <c r="LG122" i="7" s="1"/>
  <c r="LH122" i="7" s="1"/>
  <c r="JP122" i="7"/>
  <c r="JQ122" i="7" s="1"/>
  <c r="HN122" i="7"/>
  <c r="HO122" i="7" s="1"/>
  <c r="HP122" i="7" s="1"/>
  <c r="HZ122" i="7"/>
  <c r="IA122" i="7" s="1"/>
  <c r="DP122" i="7"/>
  <c r="DQ122" i="7" s="1"/>
  <c r="DR122" i="7" s="1"/>
  <c r="KB122" i="7"/>
  <c r="KC122" i="7" s="1"/>
  <c r="HB122" i="7"/>
  <c r="HC122" i="7" s="1"/>
  <c r="HD122" i="7" s="1"/>
  <c r="HT122" i="7"/>
  <c r="HU122" i="7" s="1"/>
  <c r="DJ122" i="7"/>
  <c r="DK122" i="7" s="1"/>
  <c r="DL122" i="7" s="1"/>
  <c r="CF122" i="7"/>
  <c r="CG122" i="7" s="1"/>
  <c r="NN353" i="7"/>
  <c r="NO353" i="7" s="1"/>
  <c r="NP353" i="7" s="1"/>
  <c r="LX353" i="7"/>
  <c r="LY353" i="7" s="1"/>
  <c r="LZ353" i="7" s="1"/>
  <c r="MD353" i="7"/>
  <c r="ME353" i="7" s="1"/>
  <c r="MF353" i="7" s="1"/>
  <c r="KH353" i="7"/>
  <c r="KI353" i="7" s="1"/>
  <c r="KJ353" i="7" s="1"/>
  <c r="JP353" i="7"/>
  <c r="JQ353" i="7" s="1"/>
  <c r="JR353" i="7" s="1"/>
  <c r="HT353" i="7"/>
  <c r="HU353" i="7" s="1"/>
  <c r="HV353" i="7" s="1"/>
  <c r="GV353" i="7"/>
  <c r="GW353" i="7" s="1"/>
  <c r="GX353" i="7" s="1"/>
  <c r="DV353" i="7"/>
  <c r="DW353" i="7" s="1"/>
  <c r="DX353" i="7" s="1"/>
  <c r="JV353" i="7"/>
  <c r="JW353" i="7" s="1"/>
  <c r="JX353" i="7" s="1"/>
  <c r="HZ353" i="7"/>
  <c r="IA353" i="7" s="1"/>
  <c r="IB353" i="7" s="1"/>
  <c r="FR353" i="7"/>
  <c r="FS353" i="7" s="1"/>
  <c r="FT353" i="7" s="1"/>
  <c r="DP353" i="7"/>
  <c r="DQ353" i="7" s="1"/>
  <c r="DR353" i="7" s="1"/>
  <c r="CL353" i="7"/>
  <c r="CM353" i="7" s="1"/>
  <c r="CN353" i="7" s="1"/>
  <c r="NH353" i="7"/>
  <c r="NI353" i="7" s="1"/>
  <c r="NJ353" i="7" s="1"/>
  <c r="LL353" i="7"/>
  <c r="LM353" i="7" s="1"/>
  <c r="LN353" i="7" s="1"/>
  <c r="LR353" i="7"/>
  <c r="LS353" i="7" s="1"/>
  <c r="LT353" i="7" s="1"/>
  <c r="KZ353" i="7"/>
  <c r="LA353" i="7" s="1"/>
  <c r="LB353" i="7" s="1"/>
  <c r="JJ353" i="7"/>
  <c r="JK353" i="7" s="1"/>
  <c r="JL353" i="7" s="1"/>
  <c r="HN353" i="7"/>
  <c r="HO353" i="7" s="1"/>
  <c r="HP353" i="7" s="1"/>
  <c r="HH353" i="7"/>
  <c r="HI353" i="7" s="1"/>
  <c r="HJ353" i="7" s="1"/>
  <c r="DJ353" i="7"/>
  <c r="DK353" i="7" s="1"/>
  <c r="DL353" i="7" s="1"/>
  <c r="JD353" i="7"/>
  <c r="JE353" i="7" s="1"/>
  <c r="JF353" i="7" s="1"/>
  <c r="HB353" i="7"/>
  <c r="HC353" i="7" s="1"/>
  <c r="HD353" i="7" s="1"/>
  <c r="FL353" i="7"/>
  <c r="FM353" i="7" s="1"/>
  <c r="FN353" i="7" s="1"/>
  <c r="DD353" i="7"/>
  <c r="DE353" i="7" s="1"/>
  <c r="DF353" i="7" s="1"/>
  <c r="BZ353" i="7"/>
  <c r="CA353" i="7" s="1"/>
  <c r="CB353" i="7" s="1"/>
  <c r="NH110" i="7"/>
  <c r="NI110" i="7" s="1"/>
  <c r="NJ110" i="7" s="1"/>
  <c r="MJ110" i="7"/>
  <c r="MK110" i="7" s="1"/>
  <c r="ML110" i="7" s="1"/>
  <c r="LL110" i="7"/>
  <c r="LM110" i="7" s="1"/>
  <c r="LN110" i="7" s="1"/>
  <c r="LR110" i="7"/>
  <c r="LS110" i="7" s="1"/>
  <c r="LT110" i="7" s="1"/>
  <c r="MD110" i="7"/>
  <c r="ME110" i="7" s="1"/>
  <c r="MF110" i="7" s="1"/>
  <c r="KH110" i="7"/>
  <c r="KI110" i="7" s="1"/>
  <c r="KJ110" i="7" s="1"/>
  <c r="KT110" i="7"/>
  <c r="KU110" i="7" s="1"/>
  <c r="KV110" i="7" s="1"/>
  <c r="CX110" i="7"/>
  <c r="CY110" i="7" s="1"/>
  <c r="CZ110" i="7" s="1"/>
  <c r="JJ110" i="7"/>
  <c r="JK110" i="7" s="1"/>
  <c r="JL110" i="7" s="1"/>
  <c r="IL110" i="7"/>
  <c r="IM110" i="7" s="1"/>
  <c r="IN110" i="7" s="1"/>
  <c r="GV110" i="7"/>
  <c r="GW110" i="7" s="1"/>
  <c r="GX110" i="7" s="1"/>
  <c r="FX110" i="7"/>
  <c r="FY110" i="7" s="1"/>
  <c r="FZ110" i="7" s="1"/>
  <c r="FL110" i="7"/>
  <c r="FM110" i="7" s="1"/>
  <c r="FN110" i="7" s="1"/>
  <c r="EB110" i="7"/>
  <c r="EC110" i="7" s="1"/>
  <c r="ED110" i="7" s="1"/>
  <c r="DD110" i="7"/>
  <c r="DE110" i="7" s="1"/>
  <c r="DF110" i="7" s="1"/>
  <c r="JV110" i="7"/>
  <c r="JW110" i="7" s="1"/>
  <c r="JX110" i="7" s="1"/>
  <c r="JD110" i="7"/>
  <c r="JE110" i="7" s="1"/>
  <c r="JF110" i="7" s="1"/>
  <c r="IF110" i="7"/>
  <c r="IG110" i="7" s="1"/>
  <c r="IH110" i="7" s="1"/>
  <c r="GP110" i="7"/>
  <c r="GQ110" i="7" s="1"/>
  <c r="GR110" i="7" s="1"/>
  <c r="HH110" i="7"/>
  <c r="HI110" i="7" s="1"/>
  <c r="HJ110" i="7" s="1"/>
  <c r="EZ110" i="7"/>
  <c r="FA110" i="7" s="1"/>
  <c r="FB110" i="7" s="1"/>
  <c r="DV110" i="7"/>
  <c r="DW110" i="7" s="1"/>
  <c r="DX110" i="7" s="1"/>
  <c r="FR110" i="7"/>
  <c r="FS110" i="7" s="1"/>
  <c r="FT110" i="7" s="1"/>
  <c r="CR110" i="7"/>
  <c r="CS110" i="7" s="1"/>
  <c r="CT110" i="7" s="1"/>
  <c r="CL110" i="7"/>
  <c r="CM110" i="7" s="1"/>
  <c r="CN110" i="7" s="1"/>
  <c r="NN110" i="7"/>
  <c r="NO110" i="7" s="1"/>
  <c r="NP110" i="7" s="1"/>
  <c r="MV110" i="7"/>
  <c r="MW110" i="7" s="1"/>
  <c r="MX110" i="7" s="1"/>
  <c r="LX110" i="7"/>
  <c r="LY110" i="7" s="1"/>
  <c r="LZ110" i="7" s="1"/>
  <c r="MP110" i="7"/>
  <c r="MQ110" i="7" s="1"/>
  <c r="MR110" i="7" s="1"/>
  <c r="NB110" i="7"/>
  <c r="NC110" i="7" s="1"/>
  <c r="ND110" i="7" s="1"/>
  <c r="KZ110" i="7"/>
  <c r="LA110" i="7" s="1"/>
  <c r="LB110" i="7" s="1"/>
  <c r="LF110" i="7"/>
  <c r="LG110" i="7" s="1"/>
  <c r="LH110" i="7" s="1"/>
  <c r="KN110" i="7"/>
  <c r="KO110" i="7" s="1"/>
  <c r="KP110" i="7" s="1"/>
  <c r="JP110" i="7"/>
  <c r="JQ110" i="7" s="1"/>
  <c r="JR110" i="7" s="1"/>
  <c r="IX110" i="7"/>
  <c r="IY110" i="7" s="1"/>
  <c r="IZ110" i="7" s="1"/>
  <c r="HN110" i="7"/>
  <c r="HO110" i="7" s="1"/>
  <c r="HP110" i="7" s="1"/>
  <c r="GJ110" i="7"/>
  <c r="GK110" i="7" s="1"/>
  <c r="GL110" i="7" s="1"/>
  <c r="HZ110" i="7"/>
  <c r="IA110" i="7" s="1"/>
  <c r="IB110" i="7" s="1"/>
  <c r="EN110" i="7"/>
  <c r="EO110" i="7" s="1"/>
  <c r="EP110" i="7" s="1"/>
  <c r="DP110" i="7"/>
  <c r="DQ110" i="7" s="1"/>
  <c r="DR110" i="7" s="1"/>
  <c r="FF110" i="7"/>
  <c r="FG110" i="7" s="1"/>
  <c r="FH110" i="7" s="1"/>
  <c r="KB110" i="7"/>
  <c r="KC110" i="7" s="1"/>
  <c r="KD110" i="7" s="1"/>
  <c r="IR110" i="7"/>
  <c r="IS110" i="7" s="1"/>
  <c r="IT110" i="7" s="1"/>
  <c r="HB110" i="7"/>
  <c r="HC110" i="7" s="1"/>
  <c r="HD110" i="7" s="1"/>
  <c r="GD110" i="7"/>
  <c r="GE110" i="7" s="1"/>
  <c r="GF110" i="7" s="1"/>
  <c r="HT110" i="7"/>
  <c r="HU110" i="7" s="1"/>
  <c r="HV110" i="7" s="1"/>
  <c r="EH110" i="7"/>
  <c r="EI110" i="7" s="1"/>
  <c r="EJ110" i="7" s="1"/>
  <c r="DJ110" i="7"/>
  <c r="DK110" i="7" s="1"/>
  <c r="DL110" i="7" s="1"/>
  <c r="ET110" i="7"/>
  <c r="EU110" i="7" s="1"/>
  <c r="EV110" i="7" s="1"/>
  <c r="CF110" i="7"/>
  <c r="CG110" i="7" s="1"/>
  <c r="CH110" i="7" s="1"/>
  <c r="BZ110" i="7"/>
  <c r="CA110" i="7" s="1"/>
  <c r="CB110" i="7" s="1"/>
  <c r="NH344" i="7"/>
  <c r="NI344" i="7" s="1"/>
  <c r="NJ344" i="7" s="1"/>
  <c r="LL344" i="7"/>
  <c r="LM344" i="7" s="1"/>
  <c r="LN344" i="7" s="1"/>
  <c r="LR344" i="7"/>
  <c r="LS344" i="7" s="1"/>
  <c r="LT344" i="7" s="1"/>
  <c r="KZ344" i="7"/>
  <c r="LA344" i="7" s="1"/>
  <c r="LB344" i="7" s="1"/>
  <c r="JJ344" i="7"/>
  <c r="JK344" i="7" s="1"/>
  <c r="JL344" i="7" s="1"/>
  <c r="HB344" i="7"/>
  <c r="HC344" i="7" s="1"/>
  <c r="HD344" i="7" s="1"/>
  <c r="HZ344" i="7"/>
  <c r="IA344" i="7" s="1"/>
  <c r="IB344" i="7" s="1"/>
  <c r="DJ344" i="7"/>
  <c r="DK344" i="7" s="1"/>
  <c r="DL344" i="7" s="1"/>
  <c r="JD344" i="7"/>
  <c r="JE344" i="7" s="1"/>
  <c r="JF344" i="7" s="1"/>
  <c r="GV344" i="7"/>
  <c r="GW344" i="7" s="1"/>
  <c r="GX344" i="7" s="1"/>
  <c r="FL344" i="7"/>
  <c r="FM344" i="7" s="1"/>
  <c r="FN344" i="7" s="1"/>
  <c r="DD344" i="7"/>
  <c r="DE344" i="7" s="1"/>
  <c r="DF344" i="7" s="1"/>
  <c r="BZ344" i="7"/>
  <c r="CA344" i="7" s="1"/>
  <c r="CB344" i="7" s="1"/>
  <c r="MV344" i="7"/>
  <c r="MW344" i="7" s="1"/>
  <c r="MX344" i="7" s="1"/>
  <c r="NB344" i="7"/>
  <c r="NC344" i="7" s="1"/>
  <c r="ND344" i="7" s="1"/>
  <c r="LF344" i="7"/>
  <c r="LG344" i="7" s="1"/>
  <c r="LH344" i="7" s="1"/>
  <c r="KN344" i="7"/>
  <c r="KO344" i="7" s="1"/>
  <c r="KP344" i="7" s="1"/>
  <c r="IX344" i="7"/>
  <c r="IY344" i="7" s="1"/>
  <c r="IZ344" i="7" s="1"/>
  <c r="GP344" i="7"/>
  <c r="GQ344" i="7" s="1"/>
  <c r="GR344" i="7" s="1"/>
  <c r="EZ344" i="7"/>
  <c r="FA344" i="7" s="1"/>
  <c r="FB344" i="7" s="1"/>
  <c r="FF344" i="7"/>
  <c r="FG344" i="7" s="1"/>
  <c r="FH344" i="7" s="1"/>
  <c r="IR344" i="7"/>
  <c r="IS344" i="7" s="1"/>
  <c r="IT344" i="7" s="1"/>
  <c r="GJ344" i="7"/>
  <c r="GK344" i="7" s="1"/>
  <c r="GL344" i="7" s="1"/>
  <c r="EN344" i="7"/>
  <c r="EO344" i="7" s="1"/>
  <c r="EP344" i="7" s="1"/>
  <c r="ET344" i="7"/>
  <c r="EU344" i="7" s="1"/>
  <c r="EV344" i="7" s="1"/>
  <c r="CF344" i="7"/>
  <c r="CG344" i="7" s="1"/>
  <c r="CH344" i="7" s="1"/>
  <c r="NN216" i="7"/>
  <c r="NO216" i="7" s="1"/>
  <c r="NP216" i="7" s="1"/>
  <c r="MV216" i="7"/>
  <c r="MW216" i="7" s="1"/>
  <c r="MX216" i="7" s="1"/>
  <c r="LX216" i="7"/>
  <c r="LY216" i="7" s="1"/>
  <c r="LZ216" i="7" s="1"/>
  <c r="NB216" i="7"/>
  <c r="NC216" i="7" s="1"/>
  <c r="ND216" i="7" s="1"/>
  <c r="MD216" i="7"/>
  <c r="ME216" i="7" s="1"/>
  <c r="MF216" i="7" s="1"/>
  <c r="LF216" i="7"/>
  <c r="LG216" i="7" s="1"/>
  <c r="LH216" i="7" s="1"/>
  <c r="KN216" i="7"/>
  <c r="KO216" i="7" s="1"/>
  <c r="KP216" i="7" s="1"/>
  <c r="KH216" i="7"/>
  <c r="KI216" i="7" s="1"/>
  <c r="KJ216" i="7" s="1"/>
  <c r="JP216" i="7"/>
  <c r="JQ216" i="7" s="1"/>
  <c r="JR216" i="7" s="1"/>
  <c r="IX216" i="7"/>
  <c r="IY216" i="7" s="1"/>
  <c r="IZ216" i="7" s="1"/>
  <c r="HT216" i="7"/>
  <c r="HU216" i="7" s="1"/>
  <c r="HV216" i="7" s="1"/>
  <c r="NH216" i="7"/>
  <c r="NI216" i="7" s="1"/>
  <c r="NJ216" i="7" s="1"/>
  <c r="LL216" i="7"/>
  <c r="LM216" i="7" s="1"/>
  <c r="LN216" i="7" s="1"/>
  <c r="LR216" i="7"/>
  <c r="LS216" i="7" s="1"/>
  <c r="LT216" i="7" s="1"/>
  <c r="KZ216" i="7"/>
  <c r="LA216" i="7" s="1"/>
  <c r="LB216" i="7" s="1"/>
  <c r="JJ216" i="7"/>
  <c r="JK216" i="7" s="1"/>
  <c r="JL216" i="7" s="1"/>
  <c r="HB216" i="7"/>
  <c r="HC216" i="7" s="1"/>
  <c r="HD216" i="7" s="1"/>
  <c r="GD216" i="7"/>
  <c r="GE216" i="7" s="1"/>
  <c r="GF216" i="7" s="1"/>
  <c r="HZ216" i="7"/>
  <c r="IA216" i="7" s="1"/>
  <c r="IB216" i="7" s="1"/>
  <c r="EH216" i="7"/>
  <c r="EI216" i="7" s="1"/>
  <c r="EJ216" i="7" s="1"/>
  <c r="DJ216" i="7"/>
  <c r="DK216" i="7" s="1"/>
  <c r="DL216" i="7" s="1"/>
  <c r="JV216" i="7"/>
  <c r="JW216" i="7" s="1"/>
  <c r="JX216" i="7" s="1"/>
  <c r="JD216" i="7"/>
  <c r="JE216" i="7" s="1"/>
  <c r="JF216" i="7" s="1"/>
  <c r="IF216" i="7"/>
  <c r="IG216" i="7" s="1"/>
  <c r="IH216" i="7" s="1"/>
  <c r="GV216" i="7"/>
  <c r="GW216" i="7" s="1"/>
  <c r="GX216" i="7" s="1"/>
  <c r="FX216" i="7"/>
  <c r="FY216" i="7" s="1"/>
  <c r="FZ216" i="7" s="1"/>
  <c r="FL216" i="7"/>
  <c r="FM216" i="7" s="1"/>
  <c r="FN216" i="7" s="1"/>
  <c r="EB216" i="7"/>
  <c r="EC216" i="7" s="1"/>
  <c r="ED216" i="7" s="1"/>
  <c r="DD216" i="7"/>
  <c r="DE216" i="7" s="1"/>
  <c r="DF216" i="7" s="1"/>
  <c r="CR216" i="7"/>
  <c r="CS216" i="7" s="1"/>
  <c r="CT216" i="7" s="1"/>
  <c r="BZ216" i="7"/>
  <c r="CA216" i="7" s="1"/>
  <c r="CB216" i="7" s="1"/>
  <c r="MJ216" i="7"/>
  <c r="MK216" i="7" s="1"/>
  <c r="ML216" i="7" s="1"/>
  <c r="MP216" i="7"/>
  <c r="MQ216" i="7" s="1"/>
  <c r="MR216" i="7" s="1"/>
  <c r="KT216" i="7"/>
  <c r="KU216" i="7" s="1"/>
  <c r="KV216" i="7" s="1"/>
  <c r="CX216" i="7"/>
  <c r="CY216" i="7" s="1"/>
  <c r="CZ216" i="7" s="1"/>
  <c r="IL216" i="7"/>
  <c r="IM216" i="7" s="1"/>
  <c r="IN216" i="7" s="1"/>
  <c r="GP216" i="7"/>
  <c r="GQ216" i="7" s="1"/>
  <c r="GR216" i="7" s="1"/>
  <c r="HH216" i="7"/>
  <c r="HI216" i="7" s="1"/>
  <c r="HJ216" i="7" s="1"/>
  <c r="EZ216" i="7"/>
  <c r="FA216" i="7" s="1"/>
  <c r="FB216" i="7" s="1"/>
  <c r="DV216" i="7"/>
  <c r="DW216" i="7" s="1"/>
  <c r="DX216" i="7" s="1"/>
  <c r="FF216" i="7"/>
  <c r="FG216" i="7" s="1"/>
  <c r="FH216" i="7" s="1"/>
  <c r="KB216" i="7"/>
  <c r="KC216" i="7" s="1"/>
  <c r="KD216" i="7" s="1"/>
  <c r="IR216" i="7"/>
  <c r="IS216" i="7" s="1"/>
  <c r="IT216" i="7" s="1"/>
  <c r="HN216" i="7"/>
  <c r="HO216" i="7" s="1"/>
  <c r="HP216" i="7" s="1"/>
  <c r="GJ216" i="7"/>
  <c r="GK216" i="7" s="1"/>
  <c r="GL216" i="7" s="1"/>
  <c r="FR216" i="7"/>
  <c r="FS216" i="7" s="1"/>
  <c r="FT216" i="7" s="1"/>
  <c r="EN216" i="7"/>
  <c r="EO216" i="7" s="1"/>
  <c r="EP216" i="7" s="1"/>
  <c r="DP216" i="7"/>
  <c r="DQ216" i="7" s="1"/>
  <c r="DR216" i="7" s="1"/>
  <c r="ET216" i="7"/>
  <c r="EU216" i="7" s="1"/>
  <c r="EV216" i="7" s="1"/>
  <c r="CL216" i="7"/>
  <c r="CM216" i="7" s="1"/>
  <c r="CN216" i="7" s="1"/>
  <c r="CF216" i="7"/>
  <c r="CG216" i="7" s="1"/>
  <c r="CH216" i="7" s="1"/>
  <c r="NH183" i="7"/>
  <c r="NI183" i="7" s="1"/>
  <c r="MJ183" i="7"/>
  <c r="MK183" i="7" s="1"/>
  <c r="ML183" i="7" s="1"/>
  <c r="LL183" i="7"/>
  <c r="LM183" i="7" s="1"/>
  <c r="MP183" i="7"/>
  <c r="MQ183" i="7" s="1"/>
  <c r="MR183" i="7" s="1"/>
  <c r="LR183" i="7"/>
  <c r="LS183" i="7" s="1"/>
  <c r="KT183" i="7"/>
  <c r="KU183" i="7" s="1"/>
  <c r="KV183" i="7" s="1"/>
  <c r="KZ183" i="7"/>
  <c r="LA183" i="7" s="1"/>
  <c r="CX183" i="7"/>
  <c r="CY183" i="7" s="1"/>
  <c r="CZ183" i="7" s="1"/>
  <c r="JJ183" i="7"/>
  <c r="JK183" i="7" s="1"/>
  <c r="JL183" i="7" s="1"/>
  <c r="IL183" i="7"/>
  <c r="IM183" i="7" s="1"/>
  <c r="IN183" i="7" s="1"/>
  <c r="HB183" i="7"/>
  <c r="HC183" i="7" s="1"/>
  <c r="GD183" i="7"/>
  <c r="GE183" i="7" s="1"/>
  <c r="GF183" i="7" s="1"/>
  <c r="HH183" i="7"/>
  <c r="HI183" i="7" s="1"/>
  <c r="HJ183" i="7" s="1"/>
  <c r="EH183" i="7"/>
  <c r="EI183" i="7" s="1"/>
  <c r="EJ183" i="7" s="1"/>
  <c r="DJ183" i="7"/>
  <c r="DK183" i="7" s="1"/>
  <c r="KB183" i="7"/>
  <c r="KC183" i="7" s="1"/>
  <c r="KD183" i="7" s="1"/>
  <c r="JD183" i="7"/>
  <c r="JE183" i="7" s="1"/>
  <c r="IF183" i="7"/>
  <c r="IG183" i="7" s="1"/>
  <c r="IH183" i="7" s="1"/>
  <c r="GV183" i="7"/>
  <c r="GW183" i="7" s="1"/>
  <c r="FX183" i="7"/>
  <c r="FY183" i="7" s="1"/>
  <c r="FZ183" i="7" s="1"/>
  <c r="FL183" i="7"/>
  <c r="FM183" i="7" s="1"/>
  <c r="EB183" i="7"/>
  <c r="EC183" i="7" s="1"/>
  <c r="ED183" i="7" s="1"/>
  <c r="DD183" i="7"/>
  <c r="DE183" i="7" s="1"/>
  <c r="CF183" i="7"/>
  <c r="CG183" i="7" s="1"/>
  <c r="CH183" i="7" s="1"/>
  <c r="CL183" i="7"/>
  <c r="CM183" i="7" s="1"/>
  <c r="NN183" i="7"/>
  <c r="NO183" i="7" s="1"/>
  <c r="NP183" i="7" s="1"/>
  <c r="MV183" i="7"/>
  <c r="MW183" i="7" s="1"/>
  <c r="MX183" i="7" s="1"/>
  <c r="LX183" i="7"/>
  <c r="LY183" i="7" s="1"/>
  <c r="LZ183" i="7" s="1"/>
  <c r="NB183" i="7"/>
  <c r="NC183" i="7" s="1"/>
  <c r="MD183" i="7"/>
  <c r="ME183" i="7" s="1"/>
  <c r="MF183" i="7" s="1"/>
  <c r="LF183" i="7"/>
  <c r="LG183" i="7" s="1"/>
  <c r="LH183" i="7" s="1"/>
  <c r="KN183" i="7"/>
  <c r="KO183" i="7" s="1"/>
  <c r="KP183" i="7" s="1"/>
  <c r="KH183" i="7"/>
  <c r="KI183" i="7" s="1"/>
  <c r="KJ183" i="7" s="1"/>
  <c r="JV183" i="7"/>
  <c r="JW183" i="7" s="1"/>
  <c r="JX183" i="7" s="1"/>
  <c r="IX183" i="7"/>
  <c r="IY183" i="7" s="1"/>
  <c r="HZ183" i="7"/>
  <c r="IA183" i="7" s="1"/>
  <c r="IB183" i="7" s="1"/>
  <c r="GP183" i="7"/>
  <c r="GQ183" i="7" s="1"/>
  <c r="HT183" i="7"/>
  <c r="HU183" i="7" s="1"/>
  <c r="HV183" i="7" s="1"/>
  <c r="EZ183" i="7"/>
  <c r="FA183" i="7" s="1"/>
  <c r="DV183" i="7"/>
  <c r="DW183" i="7" s="1"/>
  <c r="DX183" i="7" s="1"/>
  <c r="FF183" i="7"/>
  <c r="FG183" i="7" s="1"/>
  <c r="JP183" i="7"/>
  <c r="JQ183" i="7" s="1"/>
  <c r="JR183" i="7" s="1"/>
  <c r="IR183" i="7"/>
  <c r="IS183" i="7" s="1"/>
  <c r="HN183" i="7"/>
  <c r="HO183" i="7" s="1"/>
  <c r="HP183" i="7" s="1"/>
  <c r="GJ183" i="7"/>
  <c r="GK183" i="7" s="1"/>
  <c r="FR183" i="7"/>
  <c r="FS183" i="7" s="1"/>
  <c r="FT183" i="7" s="1"/>
  <c r="EN183" i="7"/>
  <c r="EO183" i="7" s="1"/>
  <c r="DP183" i="7"/>
  <c r="DQ183" i="7" s="1"/>
  <c r="DR183" i="7" s="1"/>
  <c r="ET183" i="7"/>
  <c r="EU183" i="7" s="1"/>
  <c r="CR183" i="7"/>
  <c r="CS183" i="7" s="1"/>
  <c r="CT183" i="7" s="1"/>
  <c r="BZ183" i="7"/>
  <c r="CA183" i="7" s="1"/>
  <c r="MV40" i="7"/>
  <c r="MW40" i="7" s="1"/>
  <c r="MX40" i="7" s="1"/>
  <c r="NB40" i="7"/>
  <c r="NC40" i="7" s="1"/>
  <c r="ND40" i="7" s="1"/>
  <c r="LF40" i="7"/>
  <c r="LG40" i="7" s="1"/>
  <c r="LH40" i="7" s="1"/>
  <c r="KH40" i="7"/>
  <c r="KI40" i="7" s="1"/>
  <c r="KJ40" i="7" s="1"/>
  <c r="IR40" i="7"/>
  <c r="IS40" i="7" s="1"/>
  <c r="IT40" i="7" s="1"/>
  <c r="GD40" i="7"/>
  <c r="GE40" i="7" s="1"/>
  <c r="GF40" i="7" s="1"/>
  <c r="EH40" i="7"/>
  <c r="EI40" i="7" s="1"/>
  <c r="EJ40" i="7" s="1"/>
  <c r="ET40" i="7"/>
  <c r="EU40" i="7" s="1"/>
  <c r="EV40" i="7" s="1"/>
  <c r="GV40" i="7"/>
  <c r="GW40" i="7" s="1"/>
  <c r="GX40" i="7" s="1"/>
  <c r="DD40" i="7"/>
  <c r="DE40" i="7" s="1"/>
  <c r="DF40" i="7" s="1"/>
  <c r="IX40" i="7"/>
  <c r="IY40" i="7" s="1"/>
  <c r="IZ40" i="7" s="1"/>
  <c r="EN40" i="7"/>
  <c r="EO40" i="7" s="1"/>
  <c r="EP40" i="7" s="1"/>
  <c r="BZ40" i="7"/>
  <c r="CA40" i="7" s="1"/>
  <c r="CB40" i="7" s="1"/>
  <c r="MJ40" i="7"/>
  <c r="MK40" i="7" s="1"/>
  <c r="ML40" i="7" s="1"/>
  <c r="MP40" i="7"/>
  <c r="MQ40" i="7" s="1"/>
  <c r="MR40" i="7" s="1"/>
  <c r="KT40" i="7"/>
  <c r="KU40" i="7" s="1"/>
  <c r="KV40" i="7" s="1"/>
  <c r="JV40" i="7"/>
  <c r="JW40" i="7" s="1"/>
  <c r="JX40" i="7" s="1"/>
  <c r="IF40" i="7"/>
  <c r="IG40" i="7" s="1"/>
  <c r="IH40" i="7" s="1"/>
  <c r="FX40" i="7"/>
  <c r="FY40" i="7" s="1"/>
  <c r="FZ40" i="7" s="1"/>
  <c r="DV40" i="7"/>
  <c r="DW40" i="7" s="1"/>
  <c r="DX40" i="7" s="1"/>
  <c r="CX40" i="7"/>
  <c r="CY40" i="7" s="1"/>
  <c r="CZ40" i="7" s="1"/>
  <c r="HH40" i="7"/>
  <c r="HI40" i="7" s="1"/>
  <c r="HJ40" i="7" s="1"/>
  <c r="CR40" i="7"/>
  <c r="CS40" i="7" s="1"/>
  <c r="CT40" i="7" s="1"/>
  <c r="HN40" i="7"/>
  <c r="HO40" i="7" s="1"/>
  <c r="HP40" i="7" s="1"/>
  <c r="DP40" i="7"/>
  <c r="DQ40" i="7" s="1"/>
  <c r="DR40" i="7" s="1"/>
  <c r="NN160" i="7"/>
  <c r="NO160" i="7" s="1"/>
  <c r="NP160" i="7" s="1"/>
  <c r="LX160" i="7"/>
  <c r="LY160" i="7" s="1"/>
  <c r="LZ160" i="7" s="1"/>
  <c r="MD160" i="7"/>
  <c r="ME160" i="7" s="1"/>
  <c r="MF160" i="7" s="1"/>
  <c r="KN160" i="7"/>
  <c r="KO160" i="7" s="1"/>
  <c r="KP160" i="7" s="1"/>
  <c r="JP160" i="7"/>
  <c r="JQ160" i="7" s="1"/>
  <c r="JR160" i="7" s="1"/>
  <c r="HN160" i="7"/>
  <c r="HO160" i="7" s="1"/>
  <c r="HP160" i="7" s="1"/>
  <c r="FR160" i="7"/>
  <c r="FS160" i="7" s="1"/>
  <c r="FT160" i="7" s="1"/>
  <c r="DV160" i="7"/>
  <c r="DW160" i="7" s="1"/>
  <c r="DX160" i="7" s="1"/>
  <c r="KB160" i="7"/>
  <c r="KC160" i="7" s="1"/>
  <c r="KD160" i="7" s="1"/>
  <c r="HB160" i="7"/>
  <c r="HC160" i="7" s="1"/>
  <c r="HD160" i="7" s="1"/>
  <c r="HZ160" i="7"/>
  <c r="IA160" i="7" s="1"/>
  <c r="IB160" i="7" s="1"/>
  <c r="DP160" i="7"/>
  <c r="DQ160" i="7" s="1"/>
  <c r="DR160" i="7" s="1"/>
  <c r="CL160" i="7"/>
  <c r="CM160" i="7" s="1"/>
  <c r="CN160" i="7" s="1"/>
  <c r="NH160" i="7"/>
  <c r="NI160" i="7" s="1"/>
  <c r="NJ160" i="7" s="1"/>
  <c r="LL160" i="7"/>
  <c r="LM160" i="7" s="1"/>
  <c r="LN160" i="7" s="1"/>
  <c r="LR160" i="7"/>
  <c r="LS160" i="7" s="1"/>
  <c r="LT160" i="7" s="1"/>
  <c r="KZ160" i="7"/>
  <c r="LA160" i="7" s="1"/>
  <c r="LB160" i="7" s="1"/>
  <c r="JJ160" i="7"/>
  <c r="JK160" i="7" s="1"/>
  <c r="JL160" i="7" s="1"/>
  <c r="GV160" i="7"/>
  <c r="GW160" i="7" s="1"/>
  <c r="GX160" i="7" s="1"/>
  <c r="HT160" i="7"/>
  <c r="HU160" i="7" s="1"/>
  <c r="HV160" i="7" s="1"/>
  <c r="DJ160" i="7"/>
  <c r="DK160" i="7" s="1"/>
  <c r="DL160" i="7" s="1"/>
  <c r="JD160" i="7"/>
  <c r="JE160" i="7" s="1"/>
  <c r="JF160" i="7" s="1"/>
  <c r="GP160" i="7"/>
  <c r="GQ160" i="7" s="1"/>
  <c r="GR160" i="7" s="1"/>
  <c r="FL160" i="7"/>
  <c r="FM160" i="7" s="1"/>
  <c r="FN160" i="7" s="1"/>
  <c r="DD160" i="7"/>
  <c r="DE160" i="7" s="1"/>
  <c r="DF160" i="7" s="1"/>
  <c r="BZ160" i="7"/>
  <c r="CA160" i="7" s="1"/>
  <c r="CB160" i="7" s="1"/>
  <c r="MV224" i="7"/>
  <c r="MW224" i="7" s="1"/>
  <c r="MX224" i="7" s="1"/>
  <c r="NB224" i="7"/>
  <c r="NC224" i="7" s="1"/>
  <c r="ND224" i="7" s="1"/>
  <c r="LF224" i="7"/>
  <c r="LG224" i="7" s="1"/>
  <c r="LH224" i="7" s="1"/>
  <c r="KH224" i="7"/>
  <c r="KI224" i="7" s="1"/>
  <c r="KJ224" i="7" s="1"/>
  <c r="IX224" i="7"/>
  <c r="IY224" i="7" s="1"/>
  <c r="IZ224" i="7" s="1"/>
  <c r="GP224" i="7"/>
  <c r="GQ224" i="7" s="1"/>
  <c r="GR224" i="7" s="1"/>
  <c r="EZ224" i="7"/>
  <c r="FA224" i="7" s="1"/>
  <c r="FB224" i="7" s="1"/>
  <c r="FF224" i="7"/>
  <c r="FG224" i="7" s="1"/>
  <c r="FH224" i="7" s="1"/>
  <c r="IR224" i="7"/>
  <c r="IS224" i="7" s="1"/>
  <c r="IT224" i="7" s="1"/>
  <c r="GJ224" i="7"/>
  <c r="GK224" i="7" s="1"/>
  <c r="GL224" i="7" s="1"/>
  <c r="EN224" i="7"/>
  <c r="EO224" i="7" s="1"/>
  <c r="EP224" i="7" s="1"/>
  <c r="ET224" i="7"/>
  <c r="EU224" i="7" s="1"/>
  <c r="EV224" i="7" s="1"/>
  <c r="CF224" i="7"/>
  <c r="CG224" i="7" s="1"/>
  <c r="CH224" i="7" s="1"/>
  <c r="MJ224" i="7"/>
  <c r="MK224" i="7" s="1"/>
  <c r="ML224" i="7" s="1"/>
  <c r="MP224" i="7"/>
  <c r="MQ224" i="7" s="1"/>
  <c r="MR224" i="7" s="1"/>
  <c r="KT224" i="7"/>
  <c r="KU224" i="7" s="1"/>
  <c r="KV224" i="7" s="1"/>
  <c r="CX224" i="7"/>
  <c r="CY224" i="7" s="1"/>
  <c r="CZ224" i="7" s="1"/>
  <c r="IL224" i="7"/>
  <c r="IM224" i="7" s="1"/>
  <c r="IN224" i="7" s="1"/>
  <c r="GD224" i="7"/>
  <c r="GE224" i="7" s="1"/>
  <c r="GF224" i="7" s="1"/>
  <c r="EH224" i="7"/>
  <c r="EI224" i="7" s="1"/>
  <c r="EJ224" i="7" s="1"/>
  <c r="JV224" i="7"/>
  <c r="JW224" i="7" s="1"/>
  <c r="JX224" i="7" s="1"/>
  <c r="IF224" i="7"/>
  <c r="IG224" i="7" s="1"/>
  <c r="IH224" i="7" s="1"/>
  <c r="FX224" i="7"/>
  <c r="FY224" i="7" s="1"/>
  <c r="FZ224" i="7" s="1"/>
  <c r="FL224" i="7"/>
  <c r="FM224" i="7" s="1"/>
  <c r="FN224" i="7" s="1"/>
  <c r="EB224" i="7"/>
  <c r="EC224" i="7" s="1"/>
  <c r="ED224" i="7" s="1"/>
  <c r="DD224" i="7"/>
  <c r="DE224" i="7" s="1"/>
  <c r="DF224" i="7" s="1"/>
  <c r="CR224" i="7"/>
  <c r="CS224" i="7" s="1"/>
  <c r="CT224" i="7" s="1"/>
  <c r="BZ224" i="7"/>
  <c r="CA224" i="7" s="1"/>
  <c r="CB224" i="7" s="1"/>
  <c r="NN283" i="7"/>
  <c r="NO283" i="7" s="1"/>
  <c r="NP283" i="7" s="1"/>
  <c r="NB283" i="7"/>
  <c r="NC283" i="7" s="1"/>
  <c r="ND283" i="7" s="1"/>
  <c r="MD283" i="7"/>
  <c r="ME283" i="7" s="1"/>
  <c r="MF283" i="7" s="1"/>
  <c r="NH283" i="7"/>
  <c r="NI283" i="7" s="1"/>
  <c r="NJ283" i="7" s="1"/>
  <c r="MJ283" i="7"/>
  <c r="MK283" i="7" s="1"/>
  <c r="ML283" i="7" s="1"/>
  <c r="LF283" i="7"/>
  <c r="LG283" i="7" s="1"/>
  <c r="LH283" i="7" s="1"/>
  <c r="KN283" i="7"/>
  <c r="KO283" i="7" s="1"/>
  <c r="KP283" i="7" s="1"/>
  <c r="KH283" i="7"/>
  <c r="KI283" i="7" s="1"/>
  <c r="KJ283" i="7" s="1"/>
  <c r="JP283" i="7"/>
  <c r="JQ283" i="7" s="1"/>
  <c r="JR283" i="7" s="1"/>
  <c r="IX283" i="7"/>
  <c r="IY283" i="7" s="1"/>
  <c r="IZ283" i="7" s="1"/>
  <c r="HT283" i="7"/>
  <c r="HU283" i="7" s="1"/>
  <c r="HV283" i="7" s="1"/>
  <c r="GV283" i="7"/>
  <c r="GW283" i="7" s="1"/>
  <c r="GX283" i="7" s="1"/>
  <c r="FX283" i="7"/>
  <c r="FY283" i="7" s="1"/>
  <c r="FZ283" i="7" s="1"/>
  <c r="EZ283" i="7"/>
  <c r="FA283" i="7" s="1"/>
  <c r="FB283" i="7" s="1"/>
  <c r="DV283" i="7"/>
  <c r="DW283" i="7" s="1"/>
  <c r="DX283" i="7" s="1"/>
  <c r="FF283" i="7"/>
  <c r="FG283" i="7" s="1"/>
  <c r="FH283" i="7" s="1"/>
  <c r="JV283" i="7"/>
  <c r="JW283" i="7" s="1"/>
  <c r="JX283" i="7" s="1"/>
  <c r="IR283" i="7"/>
  <c r="IS283" i="7" s="1"/>
  <c r="IT283" i="7" s="1"/>
  <c r="HZ283" i="7"/>
  <c r="IA283" i="7" s="1"/>
  <c r="IB283" i="7" s="1"/>
  <c r="GP283" i="7"/>
  <c r="GQ283" i="7" s="1"/>
  <c r="GR283" i="7" s="1"/>
  <c r="FR283" i="7"/>
  <c r="FS283" i="7" s="1"/>
  <c r="FT283" i="7" s="1"/>
  <c r="EN283" i="7"/>
  <c r="EO283" i="7" s="1"/>
  <c r="EP283" i="7" s="1"/>
  <c r="DP283" i="7"/>
  <c r="DQ283" i="7" s="1"/>
  <c r="DR283" i="7" s="1"/>
  <c r="ET283" i="7"/>
  <c r="EU283" i="7" s="1"/>
  <c r="EV283" i="7" s="1"/>
  <c r="CR283" i="7"/>
  <c r="CS283" i="7" s="1"/>
  <c r="CT283" i="7" s="1"/>
  <c r="BZ283" i="7"/>
  <c r="CA283" i="7" s="1"/>
  <c r="CB283" i="7" s="1"/>
  <c r="LL283" i="7"/>
  <c r="LM283" i="7" s="1"/>
  <c r="LN283" i="7" s="1"/>
  <c r="MP283" i="7"/>
  <c r="MQ283" i="7" s="1"/>
  <c r="MR283" i="7" s="1"/>
  <c r="LR283" i="7"/>
  <c r="LS283" i="7" s="1"/>
  <c r="LT283" i="7" s="1"/>
  <c r="MV283" i="7"/>
  <c r="MW283" i="7" s="1"/>
  <c r="MX283" i="7" s="1"/>
  <c r="LX283" i="7"/>
  <c r="LY283" i="7" s="1"/>
  <c r="LZ283" i="7" s="1"/>
  <c r="KT283" i="7"/>
  <c r="KU283" i="7" s="1"/>
  <c r="KV283" i="7" s="1"/>
  <c r="KZ283" i="7"/>
  <c r="LA283" i="7" s="1"/>
  <c r="LB283" i="7" s="1"/>
  <c r="CX283" i="7"/>
  <c r="CY283" i="7" s="1"/>
  <c r="CZ283" i="7" s="1"/>
  <c r="JJ283" i="7"/>
  <c r="JK283" i="7" s="1"/>
  <c r="JL283" i="7" s="1"/>
  <c r="IL283" i="7"/>
  <c r="IM283" i="7" s="1"/>
  <c r="IN283" i="7" s="1"/>
  <c r="HN283" i="7"/>
  <c r="HO283" i="7" s="1"/>
  <c r="HP283" i="7" s="1"/>
  <c r="GJ283" i="7"/>
  <c r="GK283" i="7" s="1"/>
  <c r="GL283" i="7" s="1"/>
  <c r="HH283" i="7"/>
  <c r="HI283" i="7" s="1"/>
  <c r="HJ283" i="7" s="1"/>
  <c r="EH283" i="7"/>
  <c r="EI283" i="7" s="1"/>
  <c r="EJ283" i="7" s="1"/>
  <c r="DJ283" i="7"/>
  <c r="DK283" i="7" s="1"/>
  <c r="DL283" i="7" s="1"/>
  <c r="KB283" i="7"/>
  <c r="KC283" i="7" s="1"/>
  <c r="KD283" i="7" s="1"/>
  <c r="JD283" i="7"/>
  <c r="JE283" i="7" s="1"/>
  <c r="JF283" i="7" s="1"/>
  <c r="IF283" i="7"/>
  <c r="IG283" i="7" s="1"/>
  <c r="IH283" i="7" s="1"/>
  <c r="HB283" i="7"/>
  <c r="HC283" i="7" s="1"/>
  <c r="HD283" i="7" s="1"/>
  <c r="GD283" i="7"/>
  <c r="GE283" i="7" s="1"/>
  <c r="GF283" i="7" s="1"/>
  <c r="FL283" i="7"/>
  <c r="FM283" i="7" s="1"/>
  <c r="FN283" i="7" s="1"/>
  <c r="EB283" i="7"/>
  <c r="EC283" i="7" s="1"/>
  <c r="ED283" i="7" s="1"/>
  <c r="DD283" i="7"/>
  <c r="DE283" i="7" s="1"/>
  <c r="DF283" i="7" s="1"/>
  <c r="CF283" i="7"/>
  <c r="CG283" i="7" s="1"/>
  <c r="CH283" i="7" s="1"/>
  <c r="CL283" i="7"/>
  <c r="CM283" i="7" s="1"/>
  <c r="CN283" i="7" s="1"/>
  <c r="LL32" i="7"/>
  <c r="LM32" i="7" s="1"/>
  <c r="LN32" i="7" s="1"/>
  <c r="MP32" i="7"/>
  <c r="MQ32" i="7" s="1"/>
  <c r="MR32" i="7" s="1"/>
  <c r="LR32" i="7"/>
  <c r="LS32" i="7" s="1"/>
  <c r="LT32" i="7" s="1"/>
  <c r="MV32" i="7"/>
  <c r="MW32" i="7" s="1"/>
  <c r="MX32" i="7" s="1"/>
  <c r="LX32" i="7"/>
  <c r="LY32" i="7" s="1"/>
  <c r="LZ32" i="7" s="1"/>
  <c r="KT32" i="7"/>
  <c r="KU32" i="7" s="1"/>
  <c r="KV32" i="7" s="1"/>
  <c r="KZ32" i="7"/>
  <c r="LA32" i="7" s="1"/>
  <c r="LB32" i="7" s="1"/>
  <c r="CX32" i="7"/>
  <c r="CY32" i="7" s="1"/>
  <c r="CZ32" i="7" s="1"/>
  <c r="JJ32" i="7"/>
  <c r="JK32" i="7" s="1"/>
  <c r="JL32" i="7" s="1"/>
  <c r="IL32" i="7"/>
  <c r="IM32" i="7" s="1"/>
  <c r="IN32" i="7" s="1"/>
  <c r="GV32" i="7"/>
  <c r="GW32" i="7" s="1"/>
  <c r="GX32" i="7" s="1"/>
  <c r="HH32" i="7"/>
  <c r="HI32" i="7" s="1"/>
  <c r="HJ32" i="7" s="1"/>
  <c r="FL32" i="7"/>
  <c r="FM32" i="7" s="1"/>
  <c r="FN32" i="7" s="1"/>
  <c r="EB32" i="7"/>
  <c r="EC32" i="7" s="1"/>
  <c r="ED32" i="7" s="1"/>
  <c r="DD32" i="7"/>
  <c r="DE32" i="7" s="1"/>
  <c r="DF32" i="7" s="1"/>
  <c r="JV32" i="7"/>
  <c r="JW32" i="7" s="1"/>
  <c r="JX32" i="7" s="1"/>
  <c r="JD32" i="7"/>
  <c r="JE32" i="7" s="1"/>
  <c r="JF32" i="7" s="1"/>
  <c r="IF32" i="7"/>
  <c r="IG32" i="7" s="1"/>
  <c r="IH32" i="7" s="1"/>
  <c r="GP32" i="7"/>
  <c r="GQ32" i="7" s="1"/>
  <c r="GR32" i="7" s="1"/>
  <c r="FX32" i="7"/>
  <c r="FY32" i="7" s="1"/>
  <c r="FZ32" i="7" s="1"/>
  <c r="EZ32" i="7"/>
  <c r="FA32" i="7" s="1"/>
  <c r="FB32" i="7" s="1"/>
  <c r="DV32" i="7"/>
  <c r="DW32" i="7" s="1"/>
  <c r="DX32" i="7" s="1"/>
  <c r="FR32" i="7"/>
  <c r="FS32" i="7" s="1"/>
  <c r="FT32" i="7" s="1"/>
  <c r="CF32" i="7"/>
  <c r="CG32" i="7" s="1"/>
  <c r="CH32" i="7" s="1"/>
  <c r="CL32" i="7"/>
  <c r="CM32" i="7" s="1"/>
  <c r="CN32" i="7" s="1"/>
  <c r="NN32" i="7"/>
  <c r="NO32" i="7" s="1"/>
  <c r="NP32" i="7" s="1"/>
  <c r="NB32" i="7"/>
  <c r="NC32" i="7" s="1"/>
  <c r="ND32" i="7" s="1"/>
  <c r="MD32" i="7"/>
  <c r="ME32" i="7" s="1"/>
  <c r="MF32" i="7" s="1"/>
  <c r="NH32" i="7"/>
  <c r="NI32" i="7" s="1"/>
  <c r="NJ32" i="7" s="1"/>
  <c r="MJ32" i="7"/>
  <c r="MK32" i="7" s="1"/>
  <c r="ML32" i="7" s="1"/>
  <c r="LF32" i="7"/>
  <c r="LG32" i="7" s="1"/>
  <c r="LH32" i="7" s="1"/>
  <c r="KN32" i="7"/>
  <c r="KO32" i="7" s="1"/>
  <c r="KP32" i="7" s="1"/>
  <c r="KH32" i="7"/>
  <c r="KI32" i="7" s="1"/>
  <c r="KJ32" i="7" s="1"/>
  <c r="KB32" i="7"/>
  <c r="KC32" i="7" s="1"/>
  <c r="KD32" i="7" s="1"/>
  <c r="IX32" i="7"/>
  <c r="IY32" i="7" s="1"/>
  <c r="IZ32" i="7" s="1"/>
  <c r="HN32" i="7"/>
  <c r="HO32" i="7" s="1"/>
  <c r="HP32" i="7" s="1"/>
  <c r="GJ32" i="7"/>
  <c r="GK32" i="7" s="1"/>
  <c r="GL32" i="7" s="1"/>
  <c r="HZ32" i="7"/>
  <c r="IA32" i="7" s="1"/>
  <c r="IB32" i="7" s="1"/>
  <c r="EN32" i="7"/>
  <c r="EO32" i="7" s="1"/>
  <c r="EP32" i="7" s="1"/>
  <c r="DP32" i="7"/>
  <c r="DQ32" i="7" s="1"/>
  <c r="DR32" i="7" s="1"/>
  <c r="FF32" i="7"/>
  <c r="FG32" i="7" s="1"/>
  <c r="FH32" i="7" s="1"/>
  <c r="JP32" i="7"/>
  <c r="JQ32" i="7" s="1"/>
  <c r="JR32" i="7" s="1"/>
  <c r="IR32" i="7"/>
  <c r="IS32" i="7" s="1"/>
  <c r="IT32" i="7" s="1"/>
  <c r="HB32" i="7"/>
  <c r="HC32" i="7" s="1"/>
  <c r="HD32" i="7" s="1"/>
  <c r="GD32" i="7"/>
  <c r="GE32" i="7" s="1"/>
  <c r="GF32" i="7" s="1"/>
  <c r="HT32" i="7"/>
  <c r="HU32" i="7" s="1"/>
  <c r="HV32" i="7" s="1"/>
  <c r="EH32" i="7"/>
  <c r="EI32" i="7" s="1"/>
  <c r="EJ32" i="7" s="1"/>
  <c r="DJ32" i="7"/>
  <c r="DK32" i="7" s="1"/>
  <c r="DL32" i="7" s="1"/>
  <c r="ET32" i="7"/>
  <c r="EU32" i="7" s="1"/>
  <c r="EV32" i="7" s="1"/>
  <c r="CR32" i="7"/>
  <c r="CS32" i="7" s="1"/>
  <c r="CT32" i="7" s="1"/>
  <c r="BZ32" i="7"/>
  <c r="CA32" i="7" s="1"/>
  <c r="CB32" i="7" s="1"/>
  <c r="NN273" i="7"/>
  <c r="NO273" i="7" s="1"/>
  <c r="NP273" i="7" s="1"/>
  <c r="MV273" i="7"/>
  <c r="MW273" i="7" s="1"/>
  <c r="MX273" i="7" s="1"/>
  <c r="LX273" i="7"/>
  <c r="LY273" i="7" s="1"/>
  <c r="LZ273" i="7" s="1"/>
  <c r="NB273" i="7"/>
  <c r="NC273" i="7" s="1"/>
  <c r="ND273" i="7" s="1"/>
  <c r="MD273" i="7"/>
  <c r="ME273" i="7" s="1"/>
  <c r="MF273" i="7" s="1"/>
  <c r="KZ273" i="7"/>
  <c r="LA273" i="7" s="1"/>
  <c r="LB273" i="7" s="1"/>
  <c r="LF273" i="7"/>
  <c r="LG273" i="7" s="1"/>
  <c r="LH273" i="7" s="1"/>
  <c r="KN273" i="7"/>
  <c r="KO273" i="7" s="1"/>
  <c r="KP273" i="7" s="1"/>
  <c r="JP273" i="7"/>
  <c r="JQ273" i="7" s="1"/>
  <c r="JR273" i="7" s="1"/>
  <c r="IX273" i="7"/>
  <c r="IY273" i="7" s="1"/>
  <c r="IZ273" i="7" s="1"/>
  <c r="HT273" i="7"/>
  <c r="HU273" i="7" s="1"/>
  <c r="HV273" i="7" s="1"/>
  <c r="GV273" i="7"/>
  <c r="GW273" i="7" s="1"/>
  <c r="GX273" i="7" s="1"/>
  <c r="FX273" i="7"/>
  <c r="FY273" i="7" s="1"/>
  <c r="FZ273" i="7" s="1"/>
  <c r="EZ273" i="7"/>
  <c r="FA273" i="7" s="1"/>
  <c r="FB273" i="7" s="1"/>
  <c r="DV273" i="7"/>
  <c r="DW273" i="7" s="1"/>
  <c r="DX273" i="7" s="1"/>
  <c r="FF273" i="7"/>
  <c r="FG273" i="7" s="1"/>
  <c r="FH273" i="7" s="1"/>
  <c r="JV273" i="7"/>
  <c r="JW273" i="7" s="1"/>
  <c r="JX273" i="7" s="1"/>
  <c r="IR273" i="7"/>
  <c r="IS273" i="7" s="1"/>
  <c r="IT273" i="7" s="1"/>
  <c r="HZ273" i="7"/>
  <c r="IA273" i="7" s="1"/>
  <c r="IB273" i="7" s="1"/>
  <c r="GP273" i="7"/>
  <c r="GQ273" i="7" s="1"/>
  <c r="GR273" i="7" s="1"/>
  <c r="FR273" i="7"/>
  <c r="FS273" i="7" s="1"/>
  <c r="FT273" i="7" s="1"/>
  <c r="EN273" i="7"/>
  <c r="EO273" i="7" s="1"/>
  <c r="EP273" i="7" s="1"/>
  <c r="DP273" i="7"/>
  <c r="DQ273" i="7" s="1"/>
  <c r="DR273" i="7" s="1"/>
  <c r="ET273" i="7"/>
  <c r="EU273" i="7" s="1"/>
  <c r="EV273" i="7" s="1"/>
  <c r="CF273" i="7"/>
  <c r="CG273" i="7" s="1"/>
  <c r="CH273" i="7" s="1"/>
  <c r="BZ273" i="7"/>
  <c r="CA273" i="7" s="1"/>
  <c r="CB273" i="7" s="1"/>
  <c r="NH273" i="7"/>
  <c r="NI273" i="7" s="1"/>
  <c r="NJ273" i="7" s="1"/>
  <c r="MJ273" i="7"/>
  <c r="MK273" i="7" s="1"/>
  <c r="ML273" i="7" s="1"/>
  <c r="LL273" i="7"/>
  <c r="LM273" i="7" s="1"/>
  <c r="LN273" i="7" s="1"/>
  <c r="MP273" i="7"/>
  <c r="MQ273" i="7" s="1"/>
  <c r="MR273" i="7" s="1"/>
  <c r="LR273" i="7"/>
  <c r="LS273" i="7" s="1"/>
  <c r="LT273" i="7" s="1"/>
  <c r="KH273" i="7"/>
  <c r="KI273" i="7" s="1"/>
  <c r="KJ273" i="7" s="1"/>
  <c r="KT273" i="7"/>
  <c r="KU273" i="7" s="1"/>
  <c r="KV273" i="7" s="1"/>
  <c r="CX273" i="7"/>
  <c r="CY273" i="7" s="1"/>
  <c r="CZ273" i="7" s="1"/>
  <c r="JJ273" i="7"/>
  <c r="JK273" i="7" s="1"/>
  <c r="JL273" i="7" s="1"/>
  <c r="IL273" i="7"/>
  <c r="IM273" i="7" s="1"/>
  <c r="IN273" i="7" s="1"/>
  <c r="HN273" i="7"/>
  <c r="HO273" i="7" s="1"/>
  <c r="HP273" i="7" s="1"/>
  <c r="GJ273" i="7"/>
  <c r="GK273" i="7" s="1"/>
  <c r="GL273" i="7" s="1"/>
  <c r="HH273" i="7"/>
  <c r="HI273" i="7" s="1"/>
  <c r="HJ273" i="7" s="1"/>
  <c r="EH273" i="7"/>
  <c r="EI273" i="7" s="1"/>
  <c r="EJ273" i="7" s="1"/>
  <c r="DJ273" i="7"/>
  <c r="DK273" i="7" s="1"/>
  <c r="DL273" i="7" s="1"/>
  <c r="KB273" i="7"/>
  <c r="KC273" i="7" s="1"/>
  <c r="KD273" i="7" s="1"/>
  <c r="JD273" i="7"/>
  <c r="JE273" i="7" s="1"/>
  <c r="JF273" i="7" s="1"/>
  <c r="IF273" i="7"/>
  <c r="IG273" i="7" s="1"/>
  <c r="IH273" i="7" s="1"/>
  <c r="HB273" i="7"/>
  <c r="HC273" i="7" s="1"/>
  <c r="HD273" i="7" s="1"/>
  <c r="GD273" i="7"/>
  <c r="GE273" i="7" s="1"/>
  <c r="GF273" i="7" s="1"/>
  <c r="FL273" i="7"/>
  <c r="FM273" i="7" s="1"/>
  <c r="FN273" i="7" s="1"/>
  <c r="EB273" i="7"/>
  <c r="EC273" i="7" s="1"/>
  <c r="ED273" i="7" s="1"/>
  <c r="DD273" i="7"/>
  <c r="DE273" i="7" s="1"/>
  <c r="DF273" i="7" s="1"/>
  <c r="CR273" i="7"/>
  <c r="CS273" i="7" s="1"/>
  <c r="CT273" i="7" s="1"/>
  <c r="CL273" i="7"/>
  <c r="CM273" i="7" s="1"/>
  <c r="CN273" i="7" s="1"/>
  <c r="LL336" i="7"/>
  <c r="LM336" i="7" s="1"/>
  <c r="LN336" i="7" s="1"/>
  <c r="MP336" i="7"/>
  <c r="MQ336" i="7" s="1"/>
  <c r="MR336" i="7" s="1"/>
  <c r="LR336" i="7"/>
  <c r="LS336" i="7" s="1"/>
  <c r="LT336" i="7" s="1"/>
  <c r="MV336" i="7"/>
  <c r="MW336" i="7" s="1"/>
  <c r="MX336" i="7" s="1"/>
  <c r="LX336" i="7"/>
  <c r="LY336" i="7" s="1"/>
  <c r="LZ336" i="7" s="1"/>
  <c r="KT336" i="7"/>
  <c r="KU336" i="7" s="1"/>
  <c r="KV336" i="7" s="1"/>
  <c r="KZ336" i="7"/>
  <c r="LA336" i="7" s="1"/>
  <c r="LB336" i="7" s="1"/>
  <c r="CX336" i="7"/>
  <c r="CY336" i="7" s="1"/>
  <c r="CZ336" i="7" s="1"/>
  <c r="JJ336" i="7"/>
  <c r="JK336" i="7" s="1"/>
  <c r="JL336" i="7" s="1"/>
  <c r="IL336" i="7"/>
  <c r="IM336" i="7" s="1"/>
  <c r="IN336" i="7" s="1"/>
  <c r="HB336" i="7"/>
  <c r="HC336" i="7" s="1"/>
  <c r="HD336" i="7" s="1"/>
  <c r="GD336" i="7"/>
  <c r="GE336" i="7" s="1"/>
  <c r="GF336" i="7" s="1"/>
  <c r="HZ336" i="7"/>
  <c r="IA336" i="7" s="1"/>
  <c r="IB336" i="7" s="1"/>
  <c r="EH336" i="7"/>
  <c r="EI336" i="7" s="1"/>
  <c r="EJ336" i="7" s="1"/>
  <c r="DJ336" i="7"/>
  <c r="DK336" i="7" s="1"/>
  <c r="DL336" i="7" s="1"/>
  <c r="JP336" i="7"/>
  <c r="JQ336" i="7" s="1"/>
  <c r="JR336" i="7" s="1"/>
  <c r="JD336" i="7"/>
  <c r="JE336" i="7" s="1"/>
  <c r="JF336" i="7" s="1"/>
  <c r="IF336" i="7"/>
  <c r="IG336" i="7" s="1"/>
  <c r="IH336" i="7" s="1"/>
  <c r="GV336" i="7"/>
  <c r="GW336" i="7" s="1"/>
  <c r="GX336" i="7" s="1"/>
  <c r="FX336" i="7"/>
  <c r="FY336" i="7" s="1"/>
  <c r="FZ336" i="7" s="1"/>
  <c r="FL336" i="7"/>
  <c r="FM336" i="7" s="1"/>
  <c r="FN336" i="7" s="1"/>
  <c r="EB336" i="7"/>
  <c r="EC336" i="7" s="1"/>
  <c r="ED336" i="7" s="1"/>
  <c r="DD336" i="7"/>
  <c r="DE336" i="7" s="1"/>
  <c r="DF336" i="7" s="1"/>
  <c r="CF336" i="7"/>
  <c r="CG336" i="7" s="1"/>
  <c r="CH336" i="7" s="1"/>
  <c r="CL336" i="7"/>
  <c r="CM336" i="7" s="1"/>
  <c r="CN336" i="7" s="1"/>
  <c r="NN336" i="7"/>
  <c r="NO336" i="7" s="1"/>
  <c r="NP336" i="7" s="1"/>
  <c r="NB336" i="7"/>
  <c r="NC336" i="7" s="1"/>
  <c r="ND336" i="7" s="1"/>
  <c r="MD336" i="7"/>
  <c r="ME336" i="7" s="1"/>
  <c r="MF336" i="7" s="1"/>
  <c r="NH336" i="7"/>
  <c r="NI336" i="7" s="1"/>
  <c r="NJ336" i="7" s="1"/>
  <c r="MJ336" i="7"/>
  <c r="MK336" i="7" s="1"/>
  <c r="ML336" i="7" s="1"/>
  <c r="LF336" i="7"/>
  <c r="LG336" i="7" s="1"/>
  <c r="LH336" i="7" s="1"/>
  <c r="KH336" i="7"/>
  <c r="KI336" i="7" s="1"/>
  <c r="KJ336" i="7" s="1"/>
  <c r="KN336" i="7"/>
  <c r="KO336" i="7" s="1"/>
  <c r="KP336" i="7" s="1"/>
  <c r="KB336" i="7"/>
  <c r="KC336" i="7" s="1"/>
  <c r="KD336" i="7" s="1"/>
  <c r="IX336" i="7"/>
  <c r="IY336" i="7" s="1"/>
  <c r="IZ336" i="7" s="1"/>
  <c r="HT336" i="7"/>
  <c r="HU336" i="7" s="1"/>
  <c r="HV336" i="7" s="1"/>
  <c r="GP336" i="7"/>
  <c r="GQ336" i="7" s="1"/>
  <c r="GR336" i="7" s="1"/>
  <c r="HH336" i="7"/>
  <c r="HI336" i="7" s="1"/>
  <c r="HJ336" i="7" s="1"/>
  <c r="EZ336" i="7"/>
  <c r="FA336" i="7" s="1"/>
  <c r="FB336" i="7" s="1"/>
  <c r="DV336" i="7"/>
  <c r="DW336" i="7" s="1"/>
  <c r="DX336" i="7" s="1"/>
  <c r="FF336" i="7"/>
  <c r="FG336" i="7" s="1"/>
  <c r="FH336" i="7" s="1"/>
  <c r="JV336" i="7"/>
  <c r="JW336" i="7" s="1"/>
  <c r="JX336" i="7" s="1"/>
  <c r="IR336" i="7"/>
  <c r="IS336" i="7" s="1"/>
  <c r="IT336" i="7" s="1"/>
  <c r="HN336" i="7"/>
  <c r="HO336" i="7" s="1"/>
  <c r="HP336" i="7" s="1"/>
  <c r="GJ336" i="7"/>
  <c r="GK336" i="7" s="1"/>
  <c r="GL336" i="7" s="1"/>
  <c r="FR336" i="7"/>
  <c r="FS336" i="7" s="1"/>
  <c r="FT336" i="7" s="1"/>
  <c r="EN336" i="7"/>
  <c r="EO336" i="7" s="1"/>
  <c r="EP336" i="7" s="1"/>
  <c r="DP336" i="7"/>
  <c r="DQ336" i="7" s="1"/>
  <c r="DR336" i="7" s="1"/>
  <c r="ET336" i="7"/>
  <c r="EU336" i="7" s="1"/>
  <c r="EV336" i="7" s="1"/>
  <c r="CR336" i="7"/>
  <c r="CS336" i="7" s="1"/>
  <c r="CT336" i="7" s="1"/>
  <c r="BZ336" i="7"/>
  <c r="CA336" i="7" s="1"/>
  <c r="CB336" i="7" s="1"/>
  <c r="LL16" i="7"/>
  <c r="LM16" i="7" s="1"/>
  <c r="LN16" i="7" s="1"/>
  <c r="MP16" i="7"/>
  <c r="MQ16" i="7" s="1"/>
  <c r="MR16" i="7" s="1"/>
  <c r="LR16" i="7"/>
  <c r="LS16" i="7" s="1"/>
  <c r="LT16" i="7" s="1"/>
  <c r="MV16" i="7"/>
  <c r="MW16" i="7" s="1"/>
  <c r="MX16" i="7" s="1"/>
  <c r="LX16" i="7"/>
  <c r="LY16" i="7" s="1"/>
  <c r="LZ16" i="7" s="1"/>
  <c r="KT16" i="7"/>
  <c r="KU16" i="7" s="1"/>
  <c r="KV16" i="7" s="1"/>
  <c r="KZ16" i="7"/>
  <c r="LA16" i="7" s="1"/>
  <c r="LB16" i="7" s="1"/>
  <c r="CX16" i="7"/>
  <c r="CY16" i="7" s="1"/>
  <c r="CZ16" i="7" s="1"/>
  <c r="JJ16" i="7"/>
  <c r="JK16" i="7" s="1"/>
  <c r="JL16" i="7" s="1"/>
  <c r="IL16" i="7"/>
  <c r="IM16" i="7" s="1"/>
  <c r="IN16" i="7" s="1"/>
  <c r="GV16" i="7"/>
  <c r="GW16" i="7" s="1"/>
  <c r="GX16" i="7" s="1"/>
  <c r="HH16" i="7"/>
  <c r="HI16" i="7" s="1"/>
  <c r="HJ16" i="7" s="1"/>
  <c r="FL16" i="7"/>
  <c r="FM16" i="7" s="1"/>
  <c r="FN16" i="7" s="1"/>
  <c r="EB16" i="7"/>
  <c r="EC16" i="7" s="1"/>
  <c r="ED16" i="7" s="1"/>
  <c r="DD16" i="7"/>
  <c r="DE16" i="7" s="1"/>
  <c r="DF16" i="7" s="1"/>
  <c r="JV16" i="7"/>
  <c r="JW16" i="7" s="1"/>
  <c r="JX16" i="7" s="1"/>
  <c r="JD16" i="7"/>
  <c r="JE16" i="7" s="1"/>
  <c r="JF16" i="7" s="1"/>
  <c r="IF16" i="7"/>
  <c r="IG16" i="7" s="1"/>
  <c r="IH16" i="7" s="1"/>
  <c r="GP16" i="7"/>
  <c r="GQ16" i="7" s="1"/>
  <c r="GR16" i="7" s="1"/>
  <c r="FX16" i="7"/>
  <c r="FY16" i="7" s="1"/>
  <c r="FZ16" i="7" s="1"/>
  <c r="EZ16" i="7"/>
  <c r="FA16" i="7" s="1"/>
  <c r="FB16" i="7" s="1"/>
  <c r="DV16" i="7"/>
  <c r="DW16" i="7" s="1"/>
  <c r="DX16" i="7" s="1"/>
  <c r="FR16" i="7"/>
  <c r="FS16" i="7" s="1"/>
  <c r="FT16" i="7" s="1"/>
  <c r="CF16" i="7"/>
  <c r="CG16" i="7" s="1"/>
  <c r="CH16" i="7" s="1"/>
  <c r="CL16" i="7"/>
  <c r="CM16" i="7" s="1"/>
  <c r="CN16" i="7" s="1"/>
  <c r="NN16" i="7"/>
  <c r="NO16" i="7" s="1"/>
  <c r="NP16" i="7" s="1"/>
  <c r="NB16" i="7"/>
  <c r="NC16" i="7" s="1"/>
  <c r="ND16" i="7" s="1"/>
  <c r="MD16" i="7"/>
  <c r="ME16" i="7" s="1"/>
  <c r="MF16" i="7" s="1"/>
  <c r="NH16" i="7"/>
  <c r="NI16" i="7" s="1"/>
  <c r="NJ16" i="7" s="1"/>
  <c r="MJ16" i="7"/>
  <c r="MK16" i="7" s="1"/>
  <c r="ML16" i="7" s="1"/>
  <c r="LF16" i="7"/>
  <c r="LG16" i="7" s="1"/>
  <c r="LH16" i="7" s="1"/>
  <c r="KN16" i="7"/>
  <c r="KO16" i="7" s="1"/>
  <c r="KP16" i="7" s="1"/>
  <c r="KH16" i="7"/>
  <c r="KI16" i="7" s="1"/>
  <c r="KJ16" i="7" s="1"/>
  <c r="KB16" i="7"/>
  <c r="KC16" i="7" s="1"/>
  <c r="KD16" i="7" s="1"/>
  <c r="IX16" i="7"/>
  <c r="IY16" i="7" s="1"/>
  <c r="IZ16" i="7" s="1"/>
  <c r="HN16" i="7"/>
  <c r="HO16" i="7" s="1"/>
  <c r="HP16" i="7" s="1"/>
  <c r="GJ16" i="7"/>
  <c r="GK16" i="7" s="1"/>
  <c r="GL16" i="7" s="1"/>
  <c r="HZ16" i="7"/>
  <c r="IA16" i="7" s="1"/>
  <c r="IB16" i="7" s="1"/>
  <c r="EN16" i="7"/>
  <c r="EO16" i="7" s="1"/>
  <c r="EP16" i="7" s="1"/>
  <c r="DP16" i="7"/>
  <c r="DQ16" i="7" s="1"/>
  <c r="DR16" i="7" s="1"/>
  <c r="FF16" i="7"/>
  <c r="FG16" i="7" s="1"/>
  <c r="FH16" i="7" s="1"/>
  <c r="JP16" i="7"/>
  <c r="JQ16" i="7" s="1"/>
  <c r="JR16" i="7" s="1"/>
  <c r="IR16" i="7"/>
  <c r="IS16" i="7" s="1"/>
  <c r="IT16" i="7" s="1"/>
  <c r="HB16" i="7"/>
  <c r="HC16" i="7" s="1"/>
  <c r="HD16" i="7" s="1"/>
  <c r="GD16" i="7"/>
  <c r="GE16" i="7" s="1"/>
  <c r="GF16" i="7" s="1"/>
  <c r="HT16" i="7"/>
  <c r="HU16" i="7" s="1"/>
  <c r="HV16" i="7" s="1"/>
  <c r="EH16" i="7"/>
  <c r="EI16" i="7" s="1"/>
  <c r="EJ16" i="7" s="1"/>
  <c r="DJ16" i="7"/>
  <c r="DK16" i="7" s="1"/>
  <c r="DL16" i="7" s="1"/>
  <c r="ET16" i="7"/>
  <c r="EU16" i="7" s="1"/>
  <c r="EV16" i="7" s="1"/>
  <c r="CR16" i="7"/>
  <c r="CS16" i="7" s="1"/>
  <c r="CT16" i="7" s="1"/>
  <c r="BZ16" i="7"/>
  <c r="CA16" i="7" s="1"/>
  <c r="CB16" i="7" s="1"/>
  <c r="NH184" i="7"/>
  <c r="NI184" i="7" s="1"/>
  <c r="NJ184" i="7" s="1"/>
  <c r="MJ184" i="7"/>
  <c r="MK184" i="7" s="1"/>
  <c r="ML184" i="7" s="1"/>
  <c r="NB184" i="7"/>
  <c r="NC184" i="7" s="1"/>
  <c r="ND184" i="7" s="1"/>
  <c r="LL184" i="7"/>
  <c r="LM184" i="7" s="1"/>
  <c r="LN184" i="7" s="1"/>
  <c r="LR184" i="7"/>
  <c r="LS184" i="7" s="1"/>
  <c r="LT184" i="7" s="1"/>
  <c r="KH184" i="7"/>
  <c r="KI184" i="7" s="1"/>
  <c r="KJ184" i="7" s="1"/>
  <c r="KN184" i="7"/>
  <c r="KO184" i="7" s="1"/>
  <c r="KP184" i="7" s="1"/>
  <c r="JV184" i="7"/>
  <c r="JW184" i="7" s="1"/>
  <c r="JX184" i="7" s="1"/>
  <c r="JD184" i="7"/>
  <c r="JE184" i="7" s="1"/>
  <c r="JF184" i="7" s="1"/>
  <c r="IF184" i="7"/>
  <c r="IG184" i="7" s="1"/>
  <c r="IH184" i="7" s="1"/>
  <c r="GP184" i="7"/>
  <c r="GQ184" i="7" s="1"/>
  <c r="GR184" i="7" s="1"/>
  <c r="HH184" i="7"/>
  <c r="HI184" i="7" s="1"/>
  <c r="HJ184" i="7" s="1"/>
  <c r="FL184" i="7"/>
  <c r="FM184" i="7" s="1"/>
  <c r="FN184" i="7" s="1"/>
  <c r="EB184" i="7"/>
  <c r="EC184" i="7" s="1"/>
  <c r="ED184" i="7" s="1"/>
  <c r="DD184" i="7"/>
  <c r="DE184" i="7" s="1"/>
  <c r="DF184" i="7" s="1"/>
  <c r="CX184" i="7"/>
  <c r="CY184" i="7" s="1"/>
  <c r="CZ184" i="7" s="1"/>
  <c r="IL184" i="7"/>
  <c r="IM184" i="7" s="1"/>
  <c r="IN184" i="7" s="1"/>
  <c r="FX184" i="7"/>
  <c r="FY184" i="7" s="1"/>
  <c r="FZ184" i="7" s="1"/>
  <c r="EH184" i="7"/>
  <c r="EI184" i="7" s="1"/>
  <c r="EJ184" i="7" s="1"/>
  <c r="CF184" i="7"/>
  <c r="CG184" i="7" s="1"/>
  <c r="CH184" i="7" s="1"/>
  <c r="IX184" i="7"/>
  <c r="IY184" i="7" s="1"/>
  <c r="IZ184" i="7" s="1"/>
  <c r="GJ184" i="7"/>
  <c r="GK184" i="7" s="1"/>
  <c r="GL184" i="7" s="1"/>
  <c r="EZ184" i="7"/>
  <c r="FA184" i="7" s="1"/>
  <c r="FB184" i="7" s="1"/>
  <c r="FF184" i="7"/>
  <c r="FG184" i="7" s="1"/>
  <c r="FH184" i="7" s="1"/>
  <c r="CL184" i="7"/>
  <c r="CM184" i="7" s="1"/>
  <c r="CN184" i="7" s="1"/>
  <c r="NN184" i="7"/>
  <c r="NO184" i="7" s="1"/>
  <c r="NP184" i="7" s="1"/>
  <c r="MV184" i="7"/>
  <c r="MW184" i="7" s="1"/>
  <c r="MX184" i="7" s="1"/>
  <c r="LX184" i="7"/>
  <c r="LY184" i="7" s="1"/>
  <c r="LZ184" i="7" s="1"/>
  <c r="MD184" i="7"/>
  <c r="ME184" i="7" s="1"/>
  <c r="MF184" i="7" s="1"/>
  <c r="MP184" i="7"/>
  <c r="MQ184" i="7" s="1"/>
  <c r="MR184" i="7" s="1"/>
  <c r="KZ184" i="7"/>
  <c r="LA184" i="7" s="1"/>
  <c r="LB184" i="7" s="1"/>
  <c r="LF184" i="7"/>
  <c r="LG184" i="7" s="1"/>
  <c r="LH184" i="7" s="1"/>
  <c r="KT184" i="7"/>
  <c r="KU184" i="7" s="1"/>
  <c r="KV184" i="7" s="1"/>
  <c r="KB184" i="7"/>
  <c r="KC184" i="7" s="1"/>
  <c r="KD184" i="7" s="1"/>
  <c r="IR184" i="7"/>
  <c r="IS184" i="7" s="1"/>
  <c r="IT184" i="7" s="1"/>
  <c r="HB184" i="7"/>
  <c r="HC184" i="7" s="1"/>
  <c r="HD184" i="7" s="1"/>
  <c r="GD184" i="7"/>
  <c r="GE184" i="7" s="1"/>
  <c r="GF184" i="7" s="1"/>
  <c r="HZ184" i="7"/>
  <c r="IA184" i="7" s="1"/>
  <c r="IB184" i="7" s="1"/>
  <c r="EN184" i="7"/>
  <c r="EO184" i="7" s="1"/>
  <c r="EP184" i="7" s="1"/>
  <c r="DP184" i="7"/>
  <c r="DQ184" i="7" s="1"/>
  <c r="DR184" i="7" s="1"/>
  <c r="ET184" i="7"/>
  <c r="EU184" i="7" s="1"/>
  <c r="EV184" i="7" s="1"/>
  <c r="JJ184" i="7"/>
  <c r="JK184" i="7" s="1"/>
  <c r="JL184" i="7" s="1"/>
  <c r="GV184" i="7"/>
  <c r="GW184" i="7" s="1"/>
  <c r="GX184" i="7" s="1"/>
  <c r="HT184" i="7"/>
  <c r="HU184" i="7" s="1"/>
  <c r="HV184" i="7" s="1"/>
  <c r="DJ184" i="7"/>
  <c r="DK184" i="7" s="1"/>
  <c r="DL184" i="7" s="1"/>
  <c r="JP184" i="7"/>
  <c r="JQ184" i="7" s="1"/>
  <c r="JR184" i="7" s="1"/>
  <c r="HN184" i="7"/>
  <c r="HO184" i="7" s="1"/>
  <c r="HP184" i="7" s="1"/>
  <c r="FR184" i="7"/>
  <c r="FS184" i="7" s="1"/>
  <c r="FT184" i="7" s="1"/>
  <c r="DV184" i="7"/>
  <c r="DW184" i="7" s="1"/>
  <c r="DX184" i="7" s="1"/>
  <c r="CR184" i="7"/>
  <c r="CS184" i="7" s="1"/>
  <c r="CT184" i="7" s="1"/>
  <c r="BZ184" i="7"/>
  <c r="CA184" i="7" s="1"/>
  <c r="CB184" i="7" s="1"/>
  <c r="NH241" i="7"/>
  <c r="NI241" i="7" s="1"/>
  <c r="NJ241" i="7" s="1"/>
  <c r="MJ241" i="7"/>
  <c r="MK241" i="7" s="1"/>
  <c r="ML241" i="7" s="1"/>
  <c r="NB241" i="7"/>
  <c r="NC241" i="7" s="1"/>
  <c r="ND241" i="7" s="1"/>
  <c r="LL241" i="7"/>
  <c r="LM241" i="7" s="1"/>
  <c r="LN241" i="7" s="1"/>
  <c r="LR241" i="7"/>
  <c r="LS241" i="7" s="1"/>
  <c r="LT241" i="7" s="1"/>
  <c r="KH241" i="7"/>
  <c r="KI241" i="7" s="1"/>
  <c r="KJ241" i="7" s="1"/>
  <c r="KN241" i="7"/>
  <c r="KO241" i="7" s="1"/>
  <c r="KP241" i="7" s="1"/>
  <c r="KB241" i="7"/>
  <c r="KC241" i="7" s="1"/>
  <c r="KD241" i="7" s="1"/>
  <c r="JD241" i="7"/>
  <c r="JE241" i="7" s="1"/>
  <c r="JF241" i="7" s="1"/>
  <c r="IF241" i="7"/>
  <c r="IG241" i="7" s="1"/>
  <c r="IH241" i="7" s="1"/>
  <c r="HB241" i="7"/>
  <c r="HC241" i="7" s="1"/>
  <c r="HD241" i="7" s="1"/>
  <c r="GD241" i="7"/>
  <c r="GE241" i="7" s="1"/>
  <c r="GF241" i="7" s="1"/>
  <c r="FL241" i="7"/>
  <c r="FM241" i="7" s="1"/>
  <c r="FN241" i="7" s="1"/>
  <c r="EB241" i="7"/>
  <c r="EC241" i="7" s="1"/>
  <c r="ED241" i="7" s="1"/>
  <c r="DD241" i="7"/>
  <c r="DE241" i="7" s="1"/>
  <c r="DF241" i="7" s="1"/>
  <c r="CX241" i="7"/>
  <c r="CY241" i="7" s="1"/>
  <c r="CZ241" i="7" s="1"/>
  <c r="IL241" i="7"/>
  <c r="IM241" i="7" s="1"/>
  <c r="IN241" i="7" s="1"/>
  <c r="GJ241" i="7"/>
  <c r="GK241" i="7" s="1"/>
  <c r="GL241" i="7" s="1"/>
  <c r="EH241" i="7"/>
  <c r="EI241" i="7" s="1"/>
  <c r="EJ241" i="7" s="1"/>
  <c r="CF241" i="7"/>
  <c r="CG241" i="7" s="1"/>
  <c r="CH241" i="7" s="1"/>
  <c r="IX241" i="7"/>
  <c r="IY241" i="7" s="1"/>
  <c r="IZ241" i="7" s="1"/>
  <c r="GV241" i="7"/>
  <c r="GW241" i="7" s="1"/>
  <c r="GX241" i="7" s="1"/>
  <c r="EZ241" i="7"/>
  <c r="FA241" i="7" s="1"/>
  <c r="FB241" i="7" s="1"/>
  <c r="FF241" i="7"/>
  <c r="FG241" i="7" s="1"/>
  <c r="FH241" i="7" s="1"/>
  <c r="CL241" i="7"/>
  <c r="CM241" i="7" s="1"/>
  <c r="CN241" i="7" s="1"/>
  <c r="NN241" i="7"/>
  <c r="NO241" i="7" s="1"/>
  <c r="NP241" i="7" s="1"/>
  <c r="MV241" i="7"/>
  <c r="MW241" i="7" s="1"/>
  <c r="MX241" i="7" s="1"/>
  <c r="LX241" i="7"/>
  <c r="LY241" i="7" s="1"/>
  <c r="LZ241" i="7" s="1"/>
  <c r="MD241" i="7"/>
  <c r="ME241" i="7" s="1"/>
  <c r="MF241" i="7" s="1"/>
  <c r="MP241" i="7"/>
  <c r="MQ241" i="7" s="1"/>
  <c r="MR241" i="7" s="1"/>
  <c r="KZ241" i="7"/>
  <c r="LA241" i="7" s="1"/>
  <c r="LB241" i="7" s="1"/>
  <c r="LF241" i="7"/>
  <c r="LG241" i="7" s="1"/>
  <c r="LH241" i="7" s="1"/>
  <c r="KT241" i="7"/>
  <c r="KU241" i="7" s="1"/>
  <c r="KV241" i="7" s="1"/>
  <c r="JV241" i="7"/>
  <c r="JW241" i="7" s="1"/>
  <c r="JX241" i="7" s="1"/>
  <c r="IR241" i="7"/>
  <c r="IS241" i="7" s="1"/>
  <c r="IT241" i="7" s="1"/>
  <c r="HZ241" i="7"/>
  <c r="IA241" i="7" s="1"/>
  <c r="IB241" i="7" s="1"/>
  <c r="GP241" i="7"/>
  <c r="GQ241" i="7" s="1"/>
  <c r="GR241" i="7" s="1"/>
  <c r="FR241" i="7"/>
  <c r="FS241" i="7" s="1"/>
  <c r="FT241" i="7" s="1"/>
  <c r="EN241" i="7"/>
  <c r="EO241" i="7" s="1"/>
  <c r="EP241" i="7" s="1"/>
  <c r="DP241" i="7"/>
  <c r="DQ241" i="7" s="1"/>
  <c r="DR241" i="7" s="1"/>
  <c r="ET241" i="7"/>
  <c r="EU241" i="7" s="1"/>
  <c r="EV241" i="7" s="1"/>
  <c r="JJ241" i="7"/>
  <c r="JK241" i="7" s="1"/>
  <c r="JL241" i="7" s="1"/>
  <c r="HN241" i="7"/>
  <c r="HO241" i="7" s="1"/>
  <c r="HP241" i="7" s="1"/>
  <c r="HH241" i="7"/>
  <c r="HI241" i="7" s="1"/>
  <c r="HJ241" i="7" s="1"/>
  <c r="DJ241" i="7"/>
  <c r="DK241" i="7" s="1"/>
  <c r="DL241" i="7" s="1"/>
  <c r="JP241" i="7"/>
  <c r="JQ241" i="7" s="1"/>
  <c r="JR241" i="7" s="1"/>
  <c r="HT241" i="7"/>
  <c r="HU241" i="7" s="1"/>
  <c r="HV241" i="7" s="1"/>
  <c r="FX241" i="7"/>
  <c r="FY241" i="7" s="1"/>
  <c r="FZ241" i="7" s="1"/>
  <c r="DV241" i="7"/>
  <c r="DW241" i="7" s="1"/>
  <c r="DX241" i="7" s="1"/>
  <c r="CR241" i="7"/>
  <c r="CS241" i="7" s="1"/>
  <c r="CT241" i="7" s="1"/>
  <c r="BZ241" i="7"/>
  <c r="CA241" i="7" s="1"/>
  <c r="CB241" i="7" s="1"/>
  <c r="NN389" i="7"/>
  <c r="NO389" i="7" s="1"/>
  <c r="NP389" i="7" s="1"/>
  <c r="MV389" i="7"/>
  <c r="MW389" i="7" s="1"/>
  <c r="MX389" i="7" s="1"/>
  <c r="LX389" i="7"/>
  <c r="LY389" i="7" s="1"/>
  <c r="LZ389" i="7" s="1"/>
  <c r="MD389" i="7"/>
  <c r="ME389" i="7" s="1"/>
  <c r="MF389" i="7" s="1"/>
  <c r="MP389" i="7"/>
  <c r="MQ389" i="7" s="1"/>
  <c r="MR389" i="7" s="1"/>
  <c r="KZ389" i="7"/>
  <c r="LA389" i="7" s="1"/>
  <c r="LB389" i="7" s="1"/>
  <c r="LF389" i="7"/>
  <c r="LG389" i="7" s="1"/>
  <c r="LH389" i="7" s="1"/>
  <c r="KT389" i="7"/>
  <c r="KU389" i="7" s="1"/>
  <c r="KV389" i="7" s="1"/>
  <c r="JV389" i="7"/>
  <c r="JW389" i="7" s="1"/>
  <c r="JX389" i="7" s="1"/>
  <c r="IR389" i="7"/>
  <c r="IS389" i="7" s="1"/>
  <c r="IT389" i="7" s="1"/>
  <c r="HZ389" i="7"/>
  <c r="IA389" i="7" s="1"/>
  <c r="IB389" i="7" s="1"/>
  <c r="GJ389" i="7"/>
  <c r="GK389" i="7" s="1"/>
  <c r="GL389" i="7" s="1"/>
  <c r="FR389" i="7"/>
  <c r="FS389" i="7" s="1"/>
  <c r="FT389" i="7" s="1"/>
  <c r="EN389" i="7"/>
  <c r="EO389" i="7" s="1"/>
  <c r="EP389" i="7" s="1"/>
  <c r="DP389" i="7"/>
  <c r="DQ389" i="7" s="1"/>
  <c r="DR389" i="7" s="1"/>
  <c r="ET389" i="7"/>
  <c r="EU389" i="7" s="1"/>
  <c r="EV389" i="7" s="1"/>
  <c r="JJ389" i="7"/>
  <c r="JK389" i="7" s="1"/>
  <c r="JL389" i="7" s="1"/>
  <c r="HN389" i="7"/>
  <c r="HO389" i="7" s="1"/>
  <c r="HP389" i="7" s="1"/>
  <c r="HH389" i="7"/>
  <c r="HI389" i="7" s="1"/>
  <c r="HJ389" i="7" s="1"/>
  <c r="DJ389" i="7"/>
  <c r="DK389" i="7" s="1"/>
  <c r="DL389" i="7" s="1"/>
  <c r="JP389" i="7"/>
  <c r="JQ389" i="7" s="1"/>
  <c r="JR389" i="7" s="1"/>
  <c r="HT389" i="7"/>
  <c r="HU389" i="7" s="1"/>
  <c r="HV389" i="7" s="1"/>
  <c r="GV389" i="7"/>
  <c r="GW389" i="7" s="1"/>
  <c r="GX389" i="7" s="1"/>
  <c r="DV389" i="7"/>
  <c r="DW389" i="7" s="1"/>
  <c r="DX389" i="7" s="1"/>
  <c r="CR389" i="7"/>
  <c r="CS389" i="7" s="1"/>
  <c r="CT389" i="7" s="1"/>
  <c r="BZ389" i="7"/>
  <c r="CA389" i="7" s="1"/>
  <c r="CB389" i="7" s="1"/>
  <c r="NH389" i="7"/>
  <c r="NI389" i="7" s="1"/>
  <c r="NJ389" i="7" s="1"/>
  <c r="MJ389" i="7"/>
  <c r="MK389" i="7" s="1"/>
  <c r="ML389" i="7" s="1"/>
  <c r="NB389" i="7"/>
  <c r="NC389" i="7" s="1"/>
  <c r="ND389" i="7" s="1"/>
  <c r="LL389" i="7"/>
  <c r="LM389" i="7" s="1"/>
  <c r="LN389" i="7" s="1"/>
  <c r="LR389" i="7"/>
  <c r="LS389" i="7" s="1"/>
  <c r="LT389" i="7" s="1"/>
  <c r="KN389" i="7"/>
  <c r="KO389" i="7" s="1"/>
  <c r="KP389" i="7" s="1"/>
  <c r="KH389" i="7"/>
  <c r="KI389" i="7" s="1"/>
  <c r="KJ389" i="7" s="1"/>
  <c r="KB389" i="7"/>
  <c r="KC389" i="7" s="1"/>
  <c r="KD389" i="7" s="1"/>
  <c r="JD389" i="7"/>
  <c r="JE389" i="7" s="1"/>
  <c r="JF389" i="7" s="1"/>
  <c r="IF389" i="7"/>
  <c r="IG389" i="7" s="1"/>
  <c r="IH389" i="7" s="1"/>
  <c r="HB389" i="7"/>
  <c r="HC389" i="7" s="1"/>
  <c r="HD389" i="7" s="1"/>
  <c r="FX389" i="7"/>
  <c r="FY389" i="7" s="1"/>
  <c r="FZ389" i="7" s="1"/>
  <c r="FL389" i="7"/>
  <c r="FM389" i="7" s="1"/>
  <c r="FN389" i="7" s="1"/>
  <c r="EB389" i="7"/>
  <c r="EC389" i="7" s="1"/>
  <c r="ED389" i="7" s="1"/>
  <c r="DD389" i="7"/>
  <c r="DE389" i="7" s="1"/>
  <c r="DF389" i="7" s="1"/>
  <c r="CX389" i="7"/>
  <c r="CY389" i="7" s="1"/>
  <c r="CZ389" i="7" s="1"/>
  <c r="IL389" i="7"/>
  <c r="IM389" i="7" s="1"/>
  <c r="IN389" i="7" s="1"/>
  <c r="GD389" i="7"/>
  <c r="GE389" i="7" s="1"/>
  <c r="GF389" i="7" s="1"/>
  <c r="EH389" i="7"/>
  <c r="EI389" i="7" s="1"/>
  <c r="EJ389" i="7" s="1"/>
  <c r="CF389" i="7"/>
  <c r="CG389" i="7" s="1"/>
  <c r="CH389" i="7" s="1"/>
  <c r="IX389" i="7"/>
  <c r="IY389" i="7" s="1"/>
  <c r="IZ389" i="7" s="1"/>
  <c r="GP389" i="7"/>
  <c r="GQ389" i="7" s="1"/>
  <c r="GR389" i="7" s="1"/>
  <c r="EZ389" i="7"/>
  <c r="FA389" i="7" s="1"/>
  <c r="FB389" i="7" s="1"/>
  <c r="FF389" i="7"/>
  <c r="FG389" i="7" s="1"/>
  <c r="FH389" i="7" s="1"/>
  <c r="CL389" i="7"/>
  <c r="CM389" i="7" s="1"/>
  <c r="CN389" i="7" s="1"/>
  <c r="NN239" i="7"/>
  <c r="NO239" i="7" s="1"/>
  <c r="NP239" i="7" s="1"/>
  <c r="NB239" i="7"/>
  <c r="NC239" i="7" s="1"/>
  <c r="ND239" i="7" s="1"/>
  <c r="MD239" i="7"/>
  <c r="ME239" i="7" s="1"/>
  <c r="MF239" i="7" s="1"/>
  <c r="NH239" i="7"/>
  <c r="NI239" i="7" s="1"/>
  <c r="NJ239" i="7" s="1"/>
  <c r="MJ239" i="7"/>
  <c r="MK239" i="7" s="1"/>
  <c r="ML239" i="7" s="1"/>
  <c r="LF239" i="7"/>
  <c r="LG239" i="7" s="1"/>
  <c r="LH239" i="7" s="1"/>
  <c r="KN239" i="7"/>
  <c r="KO239" i="7" s="1"/>
  <c r="KP239" i="7" s="1"/>
  <c r="KH239" i="7"/>
  <c r="KI239" i="7" s="1"/>
  <c r="KJ239" i="7" s="1"/>
  <c r="JV239" i="7"/>
  <c r="JW239" i="7" s="1"/>
  <c r="JX239" i="7" s="1"/>
  <c r="IR239" i="7"/>
  <c r="IS239" i="7" s="1"/>
  <c r="IT239" i="7" s="1"/>
  <c r="HZ239" i="7"/>
  <c r="IA239" i="7" s="1"/>
  <c r="IB239" i="7" s="1"/>
  <c r="GP239" i="7"/>
  <c r="GQ239" i="7" s="1"/>
  <c r="GR239" i="7" s="1"/>
  <c r="FR239" i="7"/>
  <c r="FS239" i="7" s="1"/>
  <c r="FT239" i="7" s="1"/>
  <c r="EN239" i="7"/>
  <c r="EO239" i="7" s="1"/>
  <c r="EP239" i="7" s="1"/>
  <c r="DP239" i="7"/>
  <c r="DQ239" i="7" s="1"/>
  <c r="DR239" i="7" s="1"/>
  <c r="ET239" i="7"/>
  <c r="EU239" i="7" s="1"/>
  <c r="EV239" i="7" s="1"/>
  <c r="IX239" i="7"/>
  <c r="IY239" i="7" s="1"/>
  <c r="IZ239" i="7" s="1"/>
  <c r="GV239" i="7"/>
  <c r="GW239" i="7" s="1"/>
  <c r="GX239" i="7" s="1"/>
  <c r="EZ239" i="7"/>
  <c r="FA239" i="7" s="1"/>
  <c r="FB239" i="7" s="1"/>
  <c r="FF239" i="7"/>
  <c r="FG239" i="7" s="1"/>
  <c r="FH239" i="7" s="1"/>
  <c r="HN239" i="7"/>
  <c r="HO239" i="7" s="1"/>
  <c r="HP239" i="7" s="1"/>
  <c r="DJ239" i="7"/>
  <c r="DK239" i="7" s="1"/>
  <c r="DL239" i="7" s="1"/>
  <c r="CX239" i="7"/>
  <c r="CY239" i="7" s="1"/>
  <c r="CZ239" i="7" s="1"/>
  <c r="GJ239" i="7"/>
  <c r="GK239" i="7" s="1"/>
  <c r="GL239" i="7" s="1"/>
  <c r="CR239" i="7"/>
  <c r="CS239" i="7" s="1"/>
  <c r="CT239" i="7" s="1"/>
  <c r="BZ239" i="7"/>
  <c r="CA239" i="7" s="1"/>
  <c r="CB239" i="7" s="1"/>
  <c r="LL239" i="7"/>
  <c r="LM239" i="7" s="1"/>
  <c r="LN239" i="7" s="1"/>
  <c r="MP239" i="7"/>
  <c r="MQ239" i="7" s="1"/>
  <c r="MR239" i="7" s="1"/>
  <c r="LR239" i="7"/>
  <c r="LS239" i="7" s="1"/>
  <c r="LT239" i="7" s="1"/>
  <c r="MV239" i="7"/>
  <c r="MW239" i="7" s="1"/>
  <c r="MX239" i="7" s="1"/>
  <c r="LX239" i="7"/>
  <c r="LY239" i="7" s="1"/>
  <c r="LZ239" i="7" s="1"/>
  <c r="KT239" i="7"/>
  <c r="KU239" i="7" s="1"/>
  <c r="KV239" i="7" s="1"/>
  <c r="KZ239" i="7"/>
  <c r="LA239" i="7" s="1"/>
  <c r="LB239" i="7" s="1"/>
  <c r="KB239" i="7"/>
  <c r="KC239" i="7" s="1"/>
  <c r="KD239" i="7" s="1"/>
  <c r="JD239" i="7"/>
  <c r="JE239" i="7" s="1"/>
  <c r="JF239" i="7" s="1"/>
  <c r="IF239" i="7"/>
  <c r="IG239" i="7" s="1"/>
  <c r="IH239" i="7" s="1"/>
  <c r="HB239" i="7"/>
  <c r="HC239" i="7" s="1"/>
  <c r="HD239" i="7" s="1"/>
  <c r="GD239" i="7"/>
  <c r="GE239" i="7" s="1"/>
  <c r="GF239" i="7" s="1"/>
  <c r="FL239" i="7"/>
  <c r="FM239" i="7" s="1"/>
  <c r="FN239" i="7" s="1"/>
  <c r="EB239" i="7"/>
  <c r="EC239" i="7" s="1"/>
  <c r="ED239" i="7" s="1"/>
  <c r="DD239" i="7"/>
  <c r="DE239" i="7" s="1"/>
  <c r="DF239" i="7" s="1"/>
  <c r="JP239" i="7"/>
  <c r="JQ239" i="7" s="1"/>
  <c r="JR239" i="7" s="1"/>
  <c r="HT239" i="7"/>
  <c r="HU239" i="7" s="1"/>
  <c r="HV239" i="7" s="1"/>
  <c r="FX239" i="7"/>
  <c r="FY239" i="7" s="1"/>
  <c r="FZ239" i="7" s="1"/>
  <c r="DV239" i="7"/>
  <c r="DW239" i="7" s="1"/>
  <c r="DX239" i="7" s="1"/>
  <c r="JJ239" i="7"/>
  <c r="JK239" i="7" s="1"/>
  <c r="JL239" i="7" s="1"/>
  <c r="HH239" i="7"/>
  <c r="HI239" i="7" s="1"/>
  <c r="HJ239" i="7" s="1"/>
  <c r="CF239" i="7"/>
  <c r="CG239" i="7" s="1"/>
  <c r="CH239" i="7" s="1"/>
  <c r="IL239" i="7"/>
  <c r="IM239" i="7" s="1"/>
  <c r="IN239" i="7" s="1"/>
  <c r="EH239" i="7"/>
  <c r="EI239" i="7" s="1"/>
  <c r="EJ239" i="7" s="1"/>
  <c r="CL239" i="7"/>
  <c r="CM239" i="7" s="1"/>
  <c r="CN239" i="7" s="1"/>
  <c r="LL42" i="7"/>
  <c r="LM42" i="7" s="1"/>
  <c r="LN42" i="7" s="1"/>
  <c r="MP42" i="7"/>
  <c r="MQ42" i="7" s="1"/>
  <c r="MR42" i="7" s="1"/>
  <c r="LR42" i="7"/>
  <c r="LS42" i="7" s="1"/>
  <c r="LT42" i="7" s="1"/>
  <c r="MJ42" i="7"/>
  <c r="MK42" i="7" s="1"/>
  <c r="ML42" i="7" s="1"/>
  <c r="LX42" i="7"/>
  <c r="LY42" i="7" s="1"/>
  <c r="LZ42" i="7" s="1"/>
  <c r="KT42" i="7"/>
  <c r="KU42" i="7" s="1"/>
  <c r="KV42" i="7" s="1"/>
  <c r="KH42" i="7"/>
  <c r="KI42" i="7" s="1"/>
  <c r="KJ42" i="7" s="1"/>
  <c r="JV42" i="7"/>
  <c r="JW42" i="7" s="1"/>
  <c r="JX42" i="7" s="1"/>
  <c r="JD42" i="7"/>
  <c r="JE42" i="7" s="1"/>
  <c r="JF42" i="7" s="1"/>
  <c r="IF42" i="7"/>
  <c r="IG42" i="7" s="1"/>
  <c r="IH42" i="7" s="1"/>
  <c r="GP42" i="7"/>
  <c r="GQ42" i="7" s="1"/>
  <c r="GR42" i="7" s="1"/>
  <c r="FX42" i="7"/>
  <c r="FY42" i="7" s="1"/>
  <c r="FZ42" i="7" s="1"/>
  <c r="EZ42" i="7"/>
  <c r="FA42" i="7" s="1"/>
  <c r="FB42" i="7" s="1"/>
  <c r="DV42" i="7"/>
  <c r="DW42" i="7" s="1"/>
  <c r="DX42" i="7" s="1"/>
  <c r="FR42" i="7"/>
  <c r="FS42" i="7" s="1"/>
  <c r="FT42" i="7" s="1"/>
  <c r="CX42" i="7"/>
  <c r="CY42" i="7" s="1"/>
  <c r="CZ42" i="7" s="1"/>
  <c r="IL42" i="7"/>
  <c r="IM42" i="7" s="1"/>
  <c r="IN42" i="7" s="1"/>
  <c r="HH42" i="7"/>
  <c r="HI42" i="7" s="1"/>
  <c r="HJ42" i="7" s="1"/>
  <c r="EB42" i="7"/>
  <c r="EC42" i="7" s="1"/>
  <c r="ED42" i="7" s="1"/>
  <c r="CR42" i="7"/>
  <c r="CS42" i="7" s="1"/>
  <c r="CT42" i="7" s="1"/>
  <c r="KB42" i="7"/>
  <c r="KC42" i="7" s="1"/>
  <c r="KD42" i="7" s="1"/>
  <c r="HN42" i="7"/>
  <c r="HO42" i="7" s="1"/>
  <c r="HP42" i="7" s="1"/>
  <c r="HZ42" i="7"/>
  <c r="IA42" i="7" s="1"/>
  <c r="IB42" i="7" s="1"/>
  <c r="DP42" i="7"/>
  <c r="DQ42" i="7" s="1"/>
  <c r="DR42" i="7" s="1"/>
  <c r="CL42" i="7"/>
  <c r="CM42" i="7" s="1"/>
  <c r="CN42" i="7" s="1"/>
  <c r="NN42" i="7"/>
  <c r="NO42" i="7" s="1"/>
  <c r="NP42" i="7" s="1"/>
  <c r="NB42" i="7"/>
  <c r="NC42" i="7" s="1"/>
  <c r="ND42" i="7" s="1"/>
  <c r="MD42" i="7"/>
  <c r="ME42" i="7" s="1"/>
  <c r="MF42" i="7" s="1"/>
  <c r="NH42" i="7"/>
  <c r="NI42" i="7" s="1"/>
  <c r="NJ42" i="7" s="1"/>
  <c r="MV42" i="7"/>
  <c r="MW42" i="7" s="1"/>
  <c r="MX42" i="7" s="1"/>
  <c r="LF42" i="7"/>
  <c r="LG42" i="7" s="1"/>
  <c r="LH42" i="7" s="1"/>
  <c r="KN42" i="7"/>
  <c r="KO42" i="7" s="1"/>
  <c r="KP42" i="7" s="1"/>
  <c r="KZ42" i="7"/>
  <c r="LA42" i="7" s="1"/>
  <c r="LB42" i="7" s="1"/>
  <c r="JP42" i="7"/>
  <c r="JQ42" i="7" s="1"/>
  <c r="JR42" i="7" s="1"/>
  <c r="IR42" i="7"/>
  <c r="IS42" i="7" s="1"/>
  <c r="IT42" i="7" s="1"/>
  <c r="HB42" i="7"/>
  <c r="HC42" i="7" s="1"/>
  <c r="HD42" i="7" s="1"/>
  <c r="GD42" i="7"/>
  <c r="GE42" i="7" s="1"/>
  <c r="GF42" i="7" s="1"/>
  <c r="HT42" i="7"/>
  <c r="HU42" i="7" s="1"/>
  <c r="HV42" i="7" s="1"/>
  <c r="EH42" i="7"/>
  <c r="EI42" i="7" s="1"/>
  <c r="EJ42" i="7" s="1"/>
  <c r="DJ42" i="7"/>
  <c r="DK42" i="7" s="1"/>
  <c r="DL42" i="7" s="1"/>
  <c r="ET42" i="7"/>
  <c r="EU42" i="7" s="1"/>
  <c r="EV42" i="7" s="1"/>
  <c r="JJ42" i="7"/>
  <c r="JK42" i="7" s="1"/>
  <c r="JL42" i="7" s="1"/>
  <c r="GV42" i="7"/>
  <c r="GW42" i="7" s="1"/>
  <c r="GX42" i="7" s="1"/>
  <c r="FL42" i="7"/>
  <c r="FM42" i="7" s="1"/>
  <c r="FN42" i="7" s="1"/>
  <c r="DD42" i="7"/>
  <c r="DE42" i="7" s="1"/>
  <c r="DF42" i="7" s="1"/>
  <c r="CF42" i="7"/>
  <c r="CG42" i="7" s="1"/>
  <c r="CH42" i="7" s="1"/>
  <c r="IX42" i="7"/>
  <c r="IY42" i="7" s="1"/>
  <c r="IZ42" i="7" s="1"/>
  <c r="GJ42" i="7"/>
  <c r="GK42" i="7" s="1"/>
  <c r="GL42" i="7" s="1"/>
  <c r="EN42" i="7"/>
  <c r="EO42" i="7" s="1"/>
  <c r="EP42" i="7" s="1"/>
  <c r="FF42" i="7"/>
  <c r="FG42" i="7" s="1"/>
  <c r="FH42" i="7" s="1"/>
  <c r="BZ42" i="7"/>
  <c r="CA42" i="7" s="1"/>
  <c r="CB42" i="7" s="1"/>
  <c r="MP398" i="7"/>
  <c r="MQ398" i="7" s="1"/>
  <c r="MR398" i="7" s="1"/>
  <c r="MJ398" i="7"/>
  <c r="MK398" i="7" s="1"/>
  <c r="ML398" i="7" s="1"/>
  <c r="KT398" i="7"/>
  <c r="KU398" i="7" s="1"/>
  <c r="KV398" i="7" s="1"/>
  <c r="KB398" i="7"/>
  <c r="KC398" i="7" s="1"/>
  <c r="KD398" i="7" s="1"/>
  <c r="IF398" i="7"/>
  <c r="IG398" i="7" s="1"/>
  <c r="IH398" i="7" s="1"/>
  <c r="HH398" i="7"/>
  <c r="HI398" i="7" s="1"/>
  <c r="HJ398" i="7" s="1"/>
  <c r="EB398" i="7"/>
  <c r="EC398" i="7" s="1"/>
  <c r="ED398" i="7" s="1"/>
  <c r="CX398" i="7"/>
  <c r="CY398" i="7" s="1"/>
  <c r="CZ398" i="7" s="1"/>
  <c r="FX398" i="7"/>
  <c r="FY398" i="7" s="1"/>
  <c r="FZ398" i="7" s="1"/>
  <c r="CR398" i="7"/>
  <c r="CS398" i="7" s="1"/>
  <c r="CT398" i="7" s="1"/>
  <c r="HT398" i="7"/>
  <c r="HU398" i="7" s="1"/>
  <c r="HV398" i="7" s="1"/>
  <c r="DV398" i="7"/>
  <c r="DW398" i="7" s="1"/>
  <c r="DX398" i="7" s="1"/>
  <c r="NN398" i="7"/>
  <c r="NO398" i="7" s="1"/>
  <c r="NP398" i="7" s="1"/>
  <c r="MD398" i="7"/>
  <c r="ME398" i="7" s="1"/>
  <c r="MF398" i="7" s="1"/>
  <c r="MV398" i="7"/>
  <c r="MW398" i="7" s="1"/>
  <c r="MX398" i="7" s="1"/>
  <c r="KH398" i="7"/>
  <c r="KI398" i="7" s="1"/>
  <c r="KJ398" i="7" s="1"/>
  <c r="JV398" i="7"/>
  <c r="JW398" i="7" s="1"/>
  <c r="JX398" i="7" s="1"/>
  <c r="HN398" i="7"/>
  <c r="HO398" i="7" s="1"/>
  <c r="HP398" i="7" s="1"/>
  <c r="HZ398" i="7"/>
  <c r="IA398" i="7" s="1"/>
  <c r="IB398" i="7" s="1"/>
  <c r="EN398" i="7"/>
  <c r="EO398" i="7" s="1"/>
  <c r="EP398" i="7" s="1"/>
  <c r="DP398" i="7"/>
  <c r="DQ398" i="7" s="1"/>
  <c r="DR398" i="7" s="1"/>
  <c r="ET398" i="7"/>
  <c r="EU398" i="7" s="1"/>
  <c r="EV398" i="7" s="1"/>
  <c r="JJ398" i="7"/>
  <c r="JK398" i="7" s="1"/>
  <c r="JL398" i="7" s="1"/>
  <c r="HB398" i="7"/>
  <c r="HC398" i="7" s="1"/>
  <c r="HD398" i="7" s="1"/>
  <c r="GV398" i="7"/>
  <c r="GW398" i="7" s="1"/>
  <c r="GX398" i="7" s="1"/>
  <c r="DJ398" i="7"/>
  <c r="DK398" i="7" s="1"/>
  <c r="DL398" i="7" s="1"/>
  <c r="CF398" i="7"/>
  <c r="CG398" i="7" s="1"/>
  <c r="CH398" i="7" s="1"/>
  <c r="IX398" i="7"/>
  <c r="IY398" i="7" s="1"/>
  <c r="IZ398" i="7" s="1"/>
  <c r="GJ398" i="7"/>
  <c r="GK398" i="7" s="1"/>
  <c r="GL398" i="7" s="1"/>
  <c r="EZ398" i="7"/>
  <c r="FA398" i="7" s="1"/>
  <c r="FB398" i="7" s="1"/>
  <c r="FF398" i="7"/>
  <c r="FG398" i="7" s="1"/>
  <c r="FH398" i="7" s="1"/>
  <c r="BZ398" i="7"/>
  <c r="CA398" i="7" s="1"/>
  <c r="CB398" i="7" s="1"/>
  <c r="LL27" i="7"/>
  <c r="LM27" i="7" s="1"/>
  <c r="LN27" i="7" s="1"/>
  <c r="MP27" i="7"/>
  <c r="MQ27" i="7" s="1"/>
  <c r="MR27" i="7" s="1"/>
  <c r="LR27" i="7"/>
  <c r="LS27" i="7" s="1"/>
  <c r="LT27" i="7" s="1"/>
  <c r="MV27" i="7"/>
  <c r="MW27" i="7" s="1"/>
  <c r="MX27" i="7" s="1"/>
  <c r="LX27" i="7"/>
  <c r="LY27" i="7" s="1"/>
  <c r="LZ27" i="7" s="1"/>
  <c r="KH27" i="7"/>
  <c r="KI27" i="7" s="1"/>
  <c r="KJ27" i="7" s="1"/>
  <c r="LF27" i="7"/>
  <c r="LG27" i="7" s="1"/>
  <c r="LH27" i="7" s="1"/>
  <c r="KB27" i="7"/>
  <c r="KC27" i="7" s="1"/>
  <c r="KD27" i="7" s="1"/>
  <c r="JD27" i="7"/>
  <c r="JE27" i="7" s="1"/>
  <c r="JF27" i="7" s="1"/>
  <c r="IF27" i="7"/>
  <c r="IG27" i="7" s="1"/>
  <c r="IH27" i="7" s="1"/>
  <c r="GV27" i="7"/>
  <c r="GW27" i="7" s="1"/>
  <c r="GX27" i="7" s="1"/>
  <c r="HT27" i="7"/>
  <c r="HU27" i="7" s="1"/>
  <c r="HV27" i="7" s="1"/>
  <c r="EZ27" i="7"/>
  <c r="FA27" i="7" s="1"/>
  <c r="FB27" i="7" s="1"/>
  <c r="DV27" i="7"/>
  <c r="DW27" i="7" s="1"/>
  <c r="DX27" i="7" s="1"/>
  <c r="FR27" i="7"/>
  <c r="FS27" i="7" s="1"/>
  <c r="FT27" i="7" s="1"/>
  <c r="CX27" i="7"/>
  <c r="CY27" i="7" s="1"/>
  <c r="CZ27" i="7" s="1"/>
  <c r="IL27" i="7"/>
  <c r="IM27" i="7" s="1"/>
  <c r="IN27" i="7" s="1"/>
  <c r="GD27" i="7"/>
  <c r="GE27" i="7" s="1"/>
  <c r="GF27" i="7" s="1"/>
  <c r="EB27" i="7"/>
  <c r="EC27" i="7" s="1"/>
  <c r="ED27" i="7" s="1"/>
  <c r="CF27" i="7"/>
  <c r="CG27" i="7" s="1"/>
  <c r="CH27" i="7" s="1"/>
  <c r="IX27" i="7"/>
  <c r="IY27" i="7" s="1"/>
  <c r="IZ27" i="7" s="1"/>
  <c r="GP27" i="7"/>
  <c r="GQ27" i="7" s="1"/>
  <c r="GR27" i="7" s="1"/>
  <c r="EN27" i="7"/>
  <c r="EO27" i="7" s="1"/>
  <c r="EP27" i="7" s="1"/>
  <c r="FF27" i="7"/>
  <c r="FG27" i="7" s="1"/>
  <c r="FH27" i="7" s="1"/>
  <c r="CL27" i="7"/>
  <c r="CM27" i="7" s="1"/>
  <c r="CN27" i="7" s="1"/>
  <c r="NN27" i="7"/>
  <c r="NO27" i="7" s="1"/>
  <c r="NP27" i="7" s="1"/>
  <c r="NB27" i="7"/>
  <c r="NC27" i="7" s="1"/>
  <c r="ND27" i="7" s="1"/>
  <c r="MD27" i="7"/>
  <c r="ME27" i="7" s="1"/>
  <c r="MF27" i="7" s="1"/>
  <c r="NH27" i="7"/>
  <c r="NI27" i="7" s="1"/>
  <c r="NJ27" i="7" s="1"/>
  <c r="MJ27" i="7"/>
  <c r="MK27" i="7" s="1"/>
  <c r="ML27" i="7" s="1"/>
  <c r="KZ27" i="7"/>
  <c r="LA27" i="7" s="1"/>
  <c r="LB27" i="7" s="1"/>
  <c r="KT27" i="7"/>
  <c r="KU27" i="7" s="1"/>
  <c r="KV27" i="7" s="1"/>
  <c r="KN27" i="7"/>
  <c r="KO27" i="7" s="1"/>
  <c r="KP27" i="7" s="1"/>
  <c r="JP27" i="7"/>
  <c r="JQ27" i="7" s="1"/>
  <c r="JR27" i="7" s="1"/>
  <c r="IR27" i="7"/>
  <c r="IS27" i="7" s="1"/>
  <c r="IT27" i="7" s="1"/>
  <c r="HN27" i="7"/>
  <c r="HO27" i="7" s="1"/>
  <c r="HP27" i="7" s="1"/>
  <c r="GJ27" i="7"/>
  <c r="GK27" i="7" s="1"/>
  <c r="GL27" i="7" s="1"/>
  <c r="HH27" i="7"/>
  <c r="HI27" i="7" s="1"/>
  <c r="HJ27" i="7" s="1"/>
  <c r="EH27" i="7"/>
  <c r="EI27" i="7" s="1"/>
  <c r="EJ27" i="7" s="1"/>
  <c r="DJ27" i="7"/>
  <c r="DK27" i="7" s="1"/>
  <c r="DL27" i="7" s="1"/>
  <c r="ET27" i="7"/>
  <c r="EU27" i="7" s="1"/>
  <c r="EV27" i="7" s="1"/>
  <c r="JJ27" i="7"/>
  <c r="JK27" i="7" s="1"/>
  <c r="JL27" i="7" s="1"/>
  <c r="HB27" i="7"/>
  <c r="HC27" i="7" s="1"/>
  <c r="HD27" i="7" s="1"/>
  <c r="FL27" i="7"/>
  <c r="FM27" i="7" s="1"/>
  <c r="FN27" i="7" s="1"/>
  <c r="DD27" i="7"/>
  <c r="DE27" i="7" s="1"/>
  <c r="DF27" i="7" s="1"/>
  <c r="JV27" i="7"/>
  <c r="JW27" i="7" s="1"/>
  <c r="JX27" i="7" s="1"/>
  <c r="HZ27" i="7"/>
  <c r="IA27" i="7" s="1"/>
  <c r="IB27" i="7" s="1"/>
  <c r="FX27" i="7"/>
  <c r="FY27" i="7" s="1"/>
  <c r="FZ27" i="7" s="1"/>
  <c r="DP27" i="7"/>
  <c r="DQ27" i="7" s="1"/>
  <c r="DR27" i="7" s="1"/>
  <c r="CR27" i="7"/>
  <c r="CS27" i="7" s="1"/>
  <c r="CT27" i="7" s="1"/>
  <c r="BZ27" i="7"/>
  <c r="CA27" i="7" s="1"/>
  <c r="CB27" i="7" s="1"/>
  <c r="LL370" i="7"/>
  <c r="LM370" i="7" s="1"/>
  <c r="LN370" i="7" s="1"/>
  <c r="MP370" i="7"/>
  <c r="MQ370" i="7" s="1"/>
  <c r="MR370" i="7" s="1"/>
  <c r="LR370" i="7"/>
  <c r="LS370" i="7" s="1"/>
  <c r="LT370" i="7" s="1"/>
  <c r="MJ370" i="7"/>
  <c r="MK370" i="7" s="1"/>
  <c r="ML370" i="7" s="1"/>
  <c r="LX370" i="7"/>
  <c r="LY370" i="7" s="1"/>
  <c r="LZ370" i="7" s="1"/>
  <c r="KT370" i="7"/>
  <c r="KU370" i="7" s="1"/>
  <c r="KV370" i="7" s="1"/>
  <c r="KZ370" i="7"/>
  <c r="LA370" i="7" s="1"/>
  <c r="LB370" i="7" s="1"/>
  <c r="CX370" i="7"/>
  <c r="CY370" i="7" s="1"/>
  <c r="CZ370" i="7" s="1"/>
  <c r="JJ370" i="7"/>
  <c r="JK370" i="7" s="1"/>
  <c r="JL370" i="7" s="1"/>
  <c r="IL370" i="7"/>
  <c r="IM370" i="7" s="1"/>
  <c r="IN370" i="7" s="1"/>
  <c r="HB370" i="7"/>
  <c r="HC370" i="7" s="1"/>
  <c r="HD370" i="7" s="1"/>
  <c r="FX370" i="7"/>
  <c r="FY370" i="7" s="1"/>
  <c r="FZ370" i="7" s="1"/>
  <c r="GV370" i="7"/>
  <c r="GW370" i="7" s="1"/>
  <c r="GX370" i="7" s="1"/>
  <c r="EH370" i="7"/>
  <c r="EI370" i="7" s="1"/>
  <c r="EJ370" i="7" s="1"/>
  <c r="DJ370" i="7"/>
  <c r="DK370" i="7" s="1"/>
  <c r="DL370" i="7" s="1"/>
  <c r="KB370" i="7"/>
  <c r="KC370" i="7" s="1"/>
  <c r="KD370" i="7" s="1"/>
  <c r="JD370" i="7"/>
  <c r="JE370" i="7" s="1"/>
  <c r="JF370" i="7" s="1"/>
  <c r="IF370" i="7"/>
  <c r="IG370" i="7" s="1"/>
  <c r="IH370" i="7" s="1"/>
  <c r="GP370" i="7"/>
  <c r="GQ370" i="7" s="1"/>
  <c r="GR370" i="7" s="1"/>
  <c r="HH370" i="7"/>
  <c r="HI370" i="7" s="1"/>
  <c r="HJ370" i="7" s="1"/>
  <c r="FL370" i="7"/>
  <c r="FM370" i="7" s="1"/>
  <c r="FN370" i="7" s="1"/>
  <c r="EB370" i="7"/>
  <c r="EC370" i="7" s="1"/>
  <c r="ED370" i="7" s="1"/>
  <c r="DD370" i="7"/>
  <c r="DE370" i="7" s="1"/>
  <c r="DF370" i="7" s="1"/>
  <c r="CF370" i="7"/>
  <c r="CG370" i="7" s="1"/>
  <c r="CH370" i="7" s="1"/>
  <c r="CL370" i="7"/>
  <c r="CM370" i="7" s="1"/>
  <c r="CN370" i="7" s="1"/>
  <c r="NN370" i="7"/>
  <c r="NO370" i="7" s="1"/>
  <c r="NP370" i="7" s="1"/>
  <c r="NB370" i="7"/>
  <c r="NC370" i="7" s="1"/>
  <c r="ND370" i="7" s="1"/>
  <c r="MD370" i="7"/>
  <c r="ME370" i="7" s="1"/>
  <c r="MF370" i="7" s="1"/>
  <c r="NH370" i="7"/>
  <c r="NI370" i="7" s="1"/>
  <c r="NJ370" i="7" s="1"/>
  <c r="MV370" i="7"/>
  <c r="MW370" i="7" s="1"/>
  <c r="MX370" i="7" s="1"/>
  <c r="LF370" i="7"/>
  <c r="LG370" i="7" s="1"/>
  <c r="LH370" i="7" s="1"/>
  <c r="KH370" i="7"/>
  <c r="KI370" i="7" s="1"/>
  <c r="KJ370" i="7" s="1"/>
  <c r="KN370" i="7"/>
  <c r="KO370" i="7" s="1"/>
  <c r="KP370" i="7" s="1"/>
  <c r="JP370" i="7"/>
  <c r="JQ370" i="7" s="1"/>
  <c r="JR370" i="7" s="1"/>
  <c r="IX370" i="7"/>
  <c r="IY370" i="7" s="1"/>
  <c r="IZ370" i="7" s="1"/>
  <c r="HT370" i="7"/>
  <c r="HU370" i="7" s="1"/>
  <c r="HV370" i="7" s="1"/>
  <c r="GJ370" i="7"/>
  <c r="GK370" i="7" s="1"/>
  <c r="GL370" i="7" s="1"/>
  <c r="FR370" i="7"/>
  <c r="FS370" i="7" s="1"/>
  <c r="FT370" i="7" s="1"/>
  <c r="EZ370" i="7"/>
  <c r="FA370" i="7" s="1"/>
  <c r="FB370" i="7" s="1"/>
  <c r="DV370" i="7"/>
  <c r="DW370" i="7" s="1"/>
  <c r="DX370" i="7" s="1"/>
  <c r="FF370" i="7"/>
  <c r="FG370" i="7" s="1"/>
  <c r="FH370" i="7" s="1"/>
  <c r="JV370" i="7"/>
  <c r="JW370" i="7" s="1"/>
  <c r="JX370" i="7" s="1"/>
  <c r="IR370" i="7"/>
  <c r="IS370" i="7" s="1"/>
  <c r="IT370" i="7" s="1"/>
  <c r="HN370" i="7"/>
  <c r="HO370" i="7" s="1"/>
  <c r="HP370" i="7" s="1"/>
  <c r="GD370" i="7"/>
  <c r="GE370" i="7" s="1"/>
  <c r="GF370" i="7" s="1"/>
  <c r="HZ370" i="7"/>
  <c r="IA370" i="7" s="1"/>
  <c r="IB370" i="7" s="1"/>
  <c r="EN370" i="7"/>
  <c r="EO370" i="7" s="1"/>
  <c r="EP370" i="7" s="1"/>
  <c r="DP370" i="7"/>
  <c r="DQ370" i="7" s="1"/>
  <c r="DR370" i="7" s="1"/>
  <c r="ET370" i="7"/>
  <c r="EU370" i="7" s="1"/>
  <c r="EV370" i="7" s="1"/>
  <c r="CR370" i="7"/>
  <c r="CS370" i="7" s="1"/>
  <c r="CT370" i="7" s="1"/>
  <c r="BZ370" i="7"/>
  <c r="CA370" i="7" s="1"/>
  <c r="CB370" i="7" s="1"/>
  <c r="NH108" i="7"/>
  <c r="NI108" i="7" s="1"/>
  <c r="NJ108" i="7" s="1"/>
  <c r="MJ108" i="7"/>
  <c r="MK108" i="7" s="1"/>
  <c r="ML108" i="7" s="1"/>
  <c r="LL108" i="7"/>
  <c r="LM108" i="7" s="1"/>
  <c r="LN108" i="7" s="1"/>
  <c r="MP108" i="7"/>
  <c r="MQ108" i="7" s="1"/>
  <c r="MR108" i="7" s="1"/>
  <c r="LR108" i="7"/>
  <c r="LS108" i="7" s="1"/>
  <c r="LT108" i="7" s="1"/>
  <c r="KT108" i="7"/>
  <c r="KU108" i="7" s="1"/>
  <c r="KV108" i="7" s="1"/>
  <c r="KZ108" i="7"/>
  <c r="LA108" i="7" s="1"/>
  <c r="LB108" i="7" s="1"/>
  <c r="CX108" i="7"/>
  <c r="CY108" i="7" s="1"/>
  <c r="CZ108" i="7" s="1"/>
  <c r="JJ108" i="7"/>
  <c r="JK108" i="7" s="1"/>
  <c r="JL108" i="7" s="1"/>
  <c r="IL108" i="7"/>
  <c r="IM108" i="7" s="1"/>
  <c r="IN108" i="7" s="1"/>
  <c r="GV108" i="7"/>
  <c r="GW108" i="7" s="1"/>
  <c r="GX108" i="7" s="1"/>
  <c r="FX108" i="7"/>
  <c r="FY108" i="7" s="1"/>
  <c r="FZ108" i="7" s="1"/>
  <c r="FL108" i="7"/>
  <c r="FM108" i="7" s="1"/>
  <c r="FN108" i="7" s="1"/>
  <c r="EB108" i="7"/>
  <c r="EC108" i="7" s="1"/>
  <c r="ED108" i="7" s="1"/>
  <c r="DD108" i="7"/>
  <c r="DE108" i="7" s="1"/>
  <c r="DF108" i="7" s="1"/>
  <c r="JV108" i="7"/>
  <c r="JW108" i="7" s="1"/>
  <c r="JX108" i="7" s="1"/>
  <c r="JD108" i="7"/>
  <c r="JE108" i="7" s="1"/>
  <c r="JF108" i="7" s="1"/>
  <c r="IF108" i="7"/>
  <c r="IG108" i="7" s="1"/>
  <c r="IH108" i="7" s="1"/>
  <c r="GP108" i="7"/>
  <c r="GQ108" i="7" s="1"/>
  <c r="GR108" i="7" s="1"/>
  <c r="HH108" i="7"/>
  <c r="HI108" i="7" s="1"/>
  <c r="HJ108" i="7" s="1"/>
  <c r="EZ108" i="7"/>
  <c r="FA108" i="7" s="1"/>
  <c r="FB108" i="7" s="1"/>
  <c r="DV108" i="7"/>
  <c r="DW108" i="7" s="1"/>
  <c r="DX108" i="7" s="1"/>
  <c r="FR108" i="7"/>
  <c r="FS108" i="7" s="1"/>
  <c r="FT108" i="7" s="1"/>
  <c r="CR108" i="7"/>
  <c r="CS108" i="7" s="1"/>
  <c r="CT108" i="7" s="1"/>
  <c r="BZ108" i="7"/>
  <c r="CA108" i="7" s="1"/>
  <c r="CB108" i="7" s="1"/>
  <c r="NN108" i="7"/>
  <c r="NO108" i="7" s="1"/>
  <c r="NP108" i="7" s="1"/>
  <c r="MV108" i="7"/>
  <c r="MW108" i="7" s="1"/>
  <c r="MX108" i="7" s="1"/>
  <c r="LX108" i="7"/>
  <c r="LY108" i="7" s="1"/>
  <c r="LZ108" i="7" s="1"/>
  <c r="NB108" i="7"/>
  <c r="NC108" i="7" s="1"/>
  <c r="ND108" i="7" s="1"/>
  <c r="MD108" i="7"/>
  <c r="ME108" i="7" s="1"/>
  <c r="MF108" i="7" s="1"/>
  <c r="LF108" i="7"/>
  <c r="LG108" i="7" s="1"/>
  <c r="LH108" i="7" s="1"/>
  <c r="KN108" i="7"/>
  <c r="KO108" i="7" s="1"/>
  <c r="KP108" i="7" s="1"/>
  <c r="KH108" i="7"/>
  <c r="KI108" i="7" s="1"/>
  <c r="KJ108" i="7" s="1"/>
  <c r="JP108" i="7"/>
  <c r="JQ108" i="7" s="1"/>
  <c r="JR108" i="7" s="1"/>
  <c r="IX108" i="7"/>
  <c r="IY108" i="7" s="1"/>
  <c r="IZ108" i="7" s="1"/>
  <c r="HN108" i="7"/>
  <c r="HO108" i="7" s="1"/>
  <c r="HP108" i="7" s="1"/>
  <c r="GJ108" i="7"/>
  <c r="GK108" i="7" s="1"/>
  <c r="GL108" i="7" s="1"/>
  <c r="HZ108" i="7"/>
  <c r="IA108" i="7" s="1"/>
  <c r="IB108" i="7" s="1"/>
  <c r="EN108" i="7"/>
  <c r="EO108" i="7" s="1"/>
  <c r="EP108" i="7" s="1"/>
  <c r="DP108" i="7"/>
  <c r="DQ108" i="7" s="1"/>
  <c r="DR108" i="7" s="1"/>
  <c r="FF108" i="7"/>
  <c r="FG108" i="7" s="1"/>
  <c r="FH108" i="7" s="1"/>
  <c r="KB108" i="7"/>
  <c r="KC108" i="7" s="1"/>
  <c r="KD108" i="7" s="1"/>
  <c r="IR108" i="7"/>
  <c r="IS108" i="7" s="1"/>
  <c r="IT108" i="7" s="1"/>
  <c r="HB108" i="7"/>
  <c r="HC108" i="7" s="1"/>
  <c r="HD108" i="7" s="1"/>
  <c r="GD108" i="7"/>
  <c r="GE108" i="7" s="1"/>
  <c r="GF108" i="7" s="1"/>
  <c r="HT108" i="7"/>
  <c r="HU108" i="7" s="1"/>
  <c r="HV108" i="7" s="1"/>
  <c r="EH108" i="7"/>
  <c r="EI108" i="7" s="1"/>
  <c r="EJ108" i="7" s="1"/>
  <c r="DJ108" i="7"/>
  <c r="DK108" i="7" s="1"/>
  <c r="DL108" i="7" s="1"/>
  <c r="ET108" i="7"/>
  <c r="EU108" i="7" s="1"/>
  <c r="EV108" i="7" s="1"/>
  <c r="CL108" i="7"/>
  <c r="CM108" i="7" s="1"/>
  <c r="CN108" i="7" s="1"/>
  <c r="CF108" i="7"/>
  <c r="CG108" i="7" s="1"/>
  <c r="CH108" i="7" s="1"/>
  <c r="NN205" i="7"/>
  <c r="NO205" i="7" s="1"/>
  <c r="NP205" i="7" s="1"/>
  <c r="MV205" i="7"/>
  <c r="MW205" i="7" s="1"/>
  <c r="MX205" i="7" s="1"/>
  <c r="LX205" i="7"/>
  <c r="LY205" i="7" s="1"/>
  <c r="LZ205" i="7" s="1"/>
  <c r="NB205" i="7"/>
  <c r="NC205" i="7" s="1"/>
  <c r="ND205" i="7" s="1"/>
  <c r="MD205" i="7"/>
  <c r="ME205" i="7" s="1"/>
  <c r="MF205" i="7" s="1"/>
  <c r="KZ205" i="7"/>
  <c r="LA205" i="7" s="1"/>
  <c r="LB205" i="7" s="1"/>
  <c r="LF205" i="7"/>
  <c r="LG205" i="7" s="1"/>
  <c r="LH205" i="7" s="1"/>
  <c r="KN205" i="7"/>
  <c r="KO205" i="7" s="1"/>
  <c r="KP205" i="7" s="1"/>
  <c r="JP205" i="7"/>
  <c r="JQ205" i="7" s="1"/>
  <c r="JR205" i="7" s="1"/>
  <c r="IR205" i="7"/>
  <c r="IS205" i="7" s="1"/>
  <c r="IT205" i="7" s="1"/>
  <c r="HN205" i="7"/>
  <c r="HO205" i="7" s="1"/>
  <c r="HP205" i="7" s="1"/>
  <c r="GJ205" i="7"/>
  <c r="GK205" i="7" s="1"/>
  <c r="GL205" i="7" s="1"/>
  <c r="FR205" i="7"/>
  <c r="FS205" i="7" s="1"/>
  <c r="FT205" i="7" s="1"/>
  <c r="EN205" i="7"/>
  <c r="EO205" i="7" s="1"/>
  <c r="EP205" i="7" s="1"/>
  <c r="DP205" i="7"/>
  <c r="DQ205" i="7" s="1"/>
  <c r="DR205" i="7" s="1"/>
  <c r="ET205" i="7"/>
  <c r="EU205" i="7" s="1"/>
  <c r="EV205" i="7" s="1"/>
  <c r="JJ205" i="7"/>
  <c r="JK205" i="7" s="1"/>
  <c r="JL205" i="7" s="1"/>
  <c r="HB205" i="7"/>
  <c r="HC205" i="7" s="1"/>
  <c r="HD205" i="7" s="1"/>
  <c r="HH205" i="7"/>
  <c r="HI205" i="7" s="1"/>
  <c r="HJ205" i="7" s="1"/>
  <c r="DJ205" i="7"/>
  <c r="DK205" i="7" s="1"/>
  <c r="DL205" i="7" s="1"/>
  <c r="CF205" i="7"/>
  <c r="CG205" i="7" s="1"/>
  <c r="CH205" i="7" s="1"/>
  <c r="IX205" i="7"/>
  <c r="IY205" i="7" s="1"/>
  <c r="IZ205" i="7" s="1"/>
  <c r="GP205" i="7"/>
  <c r="GQ205" i="7" s="1"/>
  <c r="GR205" i="7" s="1"/>
  <c r="EZ205" i="7"/>
  <c r="FA205" i="7" s="1"/>
  <c r="FB205" i="7" s="1"/>
  <c r="FF205" i="7"/>
  <c r="FG205" i="7" s="1"/>
  <c r="FH205" i="7" s="1"/>
  <c r="BZ205" i="7"/>
  <c r="CA205" i="7" s="1"/>
  <c r="CB205" i="7" s="1"/>
  <c r="NH205" i="7"/>
  <c r="NI205" i="7" s="1"/>
  <c r="NJ205" i="7" s="1"/>
  <c r="MJ205" i="7"/>
  <c r="MK205" i="7" s="1"/>
  <c r="ML205" i="7" s="1"/>
  <c r="LL205" i="7"/>
  <c r="LM205" i="7" s="1"/>
  <c r="LN205" i="7" s="1"/>
  <c r="MP205" i="7"/>
  <c r="MQ205" i="7" s="1"/>
  <c r="MR205" i="7" s="1"/>
  <c r="LR205" i="7"/>
  <c r="LS205" i="7" s="1"/>
  <c r="LT205" i="7" s="1"/>
  <c r="KH205" i="7"/>
  <c r="KI205" i="7" s="1"/>
  <c r="KJ205" i="7" s="1"/>
  <c r="KT205" i="7"/>
  <c r="KU205" i="7" s="1"/>
  <c r="KV205" i="7" s="1"/>
  <c r="KB205" i="7"/>
  <c r="KC205" i="7" s="1"/>
  <c r="KD205" i="7" s="1"/>
  <c r="JD205" i="7"/>
  <c r="JE205" i="7" s="1"/>
  <c r="JF205" i="7" s="1"/>
  <c r="IF205" i="7"/>
  <c r="IG205" i="7" s="1"/>
  <c r="IH205" i="7" s="1"/>
  <c r="GV205" i="7"/>
  <c r="GW205" i="7" s="1"/>
  <c r="GX205" i="7" s="1"/>
  <c r="FX205" i="7"/>
  <c r="FY205" i="7" s="1"/>
  <c r="FZ205" i="7" s="1"/>
  <c r="FL205" i="7"/>
  <c r="FM205" i="7" s="1"/>
  <c r="FN205" i="7" s="1"/>
  <c r="EB205" i="7"/>
  <c r="EC205" i="7" s="1"/>
  <c r="ED205" i="7" s="1"/>
  <c r="DD205" i="7"/>
  <c r="DE205" i="7" s="1"/>
  <c r="DF205" i="7" s="1"/>
  <c r="CX205" i="7"/>
  <c r="CY205" i="7" s="1"/>
  <c r="CZ205" i="7" s="1"/>
  <c r="IL205" i="7"/>
  <c r="IM205" i="7" s="1"/>
  <c r="IN205" i="7" s="1"/>
  <c r="GD205" i="7"/>
  <c r="GE205" i="7" s="1"/>
  <c r="GF205" i="7" s="1"/>
  <c r="EH205" i="7"/>
  <c r="EI205" i="7" s="1"/>
  <c r="EJ205" i="7" s="1"/>
  <c r="CR205" i="7"/>
  <c r="CS205" i="7" s="1"/>
  <c r="CT205" i="7" s="1"/>
  <c r="JV205" i="7"/>
  <c r="JW205" i="7" s="1"/>
  <c r="JX205" i="7" s="1"/>
  <c r="HZ205" i="7"/>
  <c r="IA205" i="7" s="1"/>
  <c r="IB205" i="7" s="1"/>
  <c r="HT205" i="7"/>
  <c r="HU205" i="7" s="1"/>
  <c r="HV205" i="7" s="1"/>
  <c r="DV205" i="7"/>
  <c r="DW205" i="7" s="1"/>
  <c r="DX205" i="7" s="1"/>
  <c r="CL205" i="7"/>
  <c r="CM205" i="7" s="1"/>
  <c r="CN205" i="7" s="1"/>
  <c r="NN391" i="7"/>
  <c r="NO391" i="7" s="1"/>
  <c r="NP391" i="7" s="1"/>
  <c r="MV391" i="7"/>
  <c r="MW391" i="7" s="1"/>
  <c r="MX391" i="7" s="1"/>
  <c r="LX391" i="7"/>
  <c r="LY391" i="7" s="1"/>
  <c r="LZ391" i="7" s="1"/>
  <c r="NB391" i="7"/>
  <c r="NC391" i="7" s="1"/>
  <c r="ND391" i="7" s="1"/>
  <c r="MD391" i="7"/>
  <c r="ME391" i="7" s="1"/>
  <c r="MF391" i="7" s="1"/>
  <c r="LF391" i="7"/>
  <c r="LG391" i="7" s="1"/>
  <c r="LH391" i="7" s="1"/>
  <c r="KH391" i="7"/>
  <c r="KI391" i="7" s="1"/>
  <c r="KJ391" i="7" s="1"/>
  <c r="KN391" i="7"/>
  <c r="KO391" i="7" s="1"/>
  <c r="KP391" i="7" s="1"/>
  <c r="JP391" i="7"/>
  <c r="JQ391" i="7" s="1"/>
  <c r="JR391" i="7" s="1"/>
  <c r="IX391" i="7"/>
  <c r="IY391" i="7" s="1"/>
  <c r="IZ391" i="7" s="1"/>
  <c r="HT391" i="7"/>
  <c r="HU391" i="7" s="1"/>
  <c r="HV391" i="7" s="1"/>
  <c r="GP391" i="7"/>
  <c r="GQ391" i="7" s="1"/>
  <c r="GR391" i="7" s="1"/>
  <c r="GV391" i="7"/>
  <c r="GW391" i="7" s="1"/>
  <c r="GX391" i="7" s="1"/>
  <c r="EZ391" i="7"/>
  <c r="FA391" i="7" s="1"/>
  <c r="FB391" i="7" s="1"/>
  <c r="DV391" i="7"/>
  <c r="DW391" i="7" s="1"/>
  <c r="DX391" i="7" s="1"/>
  <c r="FF391" i="7"/>
  <c r="FG391" i="7" s="1"/>
  <c r="FH391" i="7" s="1"/>
  <c r="JV391" i="7"/>
  <c r="JW391" i="7" s="1"/>
  <c r="JX391" i="7" s="1"/>
  <c r="IR391" i="7"/>
  <c r="IS391" i="7" s="1"/>
  <c r="IT391" i="7" s="1"/>
  <c r="HZ391" i="7"/>
  <c r="IA391" i="7" s="1"/>
  <c r="IB391" i="7" s="1"/>
  <c r="GJ391" i="7"/>
  <c r="GK391" i="7" s="1"/>
  <c r="GL391" i="7" s="1"/>
  <c r="FR391" i="7"/>
  <c r="FS391" i="7" s="1"/>
  <c r="FT391" i="7" s="1"/>
  <c r="EN391" i="7"/>
  <c r="EO391" i="7" s="1"/>
  <c r="EP391" i="7" s="1"/>
  <c r="DP391" i="7"/>
  <c r="DQ391" i="7" s="1"/>
  <c r="DR391" i="7" s="1"/>
  <c r="ET391" i="7"/>
  <c r="EU391" i="7" s="1"/>
  <c r="EV391" i="7" s="1"/>
  <c r="CL391" i="7"/>
  <c r="CM391" i="7" s="1"/>
  <c r="CN391" i="7" s="1"/>
  <c r="CF391" i="7"/>
  <c r="CG391" i="7" s="1"/>
  <c r="CH391" i="7" s="1"/>
  <c r="NH391" i="7"/>
  <c r="NI391" i="7" s="1"/>
  <c r="NJ391" i="7" s="1"/>
  <c r="MJ391" i="7"/>
  <c r="MK391" i="7" s="1"/>
  <c r="ML391" i="7" s="1"/>
  <c r="LL391" i="7"/>
  <c r="LM391" i="7" s="1"/>
  <c r="LN391" i="7" s="1"/>
  <c r="MP391" i="7"/>
  <c r="MQ391" i="7" s="1"/>
  <c r="MR391" i="7" s="1"/>
  <c r="LR391" i="7"/>
  <c r="LS391" i="7" s="1"/>
  <c r="LT391" i="7" s="1"/>
  <c r="KT391" i="7"/>
  <c r="KU391" i="7" s="1"/>
  <c r="KV391" i="7" s="1"/>
  <c r="KZ391" i="7"/>
  <c r="LA391" i="7" s="1"/>
  <c r="LB391" i="7" s="1"/>
  <c r="CX391" i="7"/>
  <c r="CY391" i="7" s="1"/>
  <c r="CZ391" i="7" s="1"/>
  <c r="JJ391" i="7"/>
  <c r="JK391" i="7" s="1"/>
  <c r="JL391" i="7" s="1"/>
  <c r="IL391" i="7"/>
  <c r="IM391" i="7" s="1"/>
  <c r="IN391" i="7" s="1"/>
  <c r="HN391" i="7"/>
  <c r="HO391" i="7" s="1"/>
  <c r="HP391" i="7" s="1"/>
  <c r="GD391" i="7"/>
  <c r="GE391" i="7" s="1"/>
  <c r="GF391" i="7" s="1"/>
  <c r="HH391" i="7"/>
  <c r="HI391" i="7" s="1"/>
  <c r="HJ391" i="7" s="1"/>
  <c r="EH391" i="7"/>
  <c r="EI391" i="7" s="1"/>
  <c r="EJ391" i="7" s="1"/>
  <c r="DJ391" i="7"/>
  <c r="DK391" i="7" s="1"/>
  <c r="DL391" i="7" s="1"/>
  <c r="KB391" i="7"/>
  <c r="KC391" i="7" s="1"/>
  <c r="KD391" i="7" s="1"/>
  <c r="JD391" i="7"/>
  <c r="JE391" i="7" s="1"/>
  <c r="JF391" i="7" s="1"/>
  <c r="IF391" i="7"/>
  <c r="IG391" i="7" s="1"/>
  <c r="IH391" i="7" s="1"/>
  <c r="HB391" i="7"/>
  <c r="HC391" i="7" s="1"/>
  <c r="HD391" i="7" s="1"/>
  <c r="FX391" i="7"/>
  <c r="FY391" i="7" s="1"/>
  <c r="FZ391" i="7" s="1"/>
  <c r="FL391" i="7"/>
  <c r="FM391" i="7" s="1"/>
  <c r="FN391" i="7" s="1"/>
  <c r="EB391" i="7"/>
  <c r="EC391" i="7" s="1"/>
  <c r="ED391" i="7" s="1"/>
  <c r="DD391" i="7"/>
  <c r="DE391" i="7" s="1"/>
  <c r="DF391" i="7" s="1"/>
  <c r="CR391" i="7"/>
  <c r="CS391" i="7" s="1"/>
  <c r="CT391" i="7" s="1"/>
  <c r="BZ391" i="7"/>
  <c r="CA391" i="7" s="1"/>
  <c r="CB391" i="7" s="1"/>
  <c r="NN176" i="7"/>
  <c r="NO176" i="7" s="1"/>
  <c r="NP176" i="7" s="1"/>
  <c r="NB176" i="7"/>
  <c r="NC176" i="7" s="1"/>
  <c r="ND176" i="7" s="1"/>
  <c r="MD176" i="7"/>
  <c r="ME176" i="7" s="1"/>
  <c r="MF176" i="7" s="1"/>
  <c r="NH176" i="7"/>
  <c r="NI176" i="7" s="1"/>
  <c r="NJ176" i="7" s="1"/>
  <c r="MJ176" i="7"/>
  <c r="MK176" i="7" s="1"/>
  <c r="ML176" i="7" s="1"/>
  <c r="KZ176" i="7"/>
  <c r="LA176" i="7" s="1"/>
  <c r="LB176" i="7" s="1"/>
  <c r="LF176" i="7"/>
  <c r="LG176" i="7" s="1"/>
  <c r="LH176" i="7" s="1"/>
  <c r="KN176" i="7"/>
  <c r="KO176" i="7" s="1"/>
  <c r="KP176" i="7" s="1"/>
  <c r="JP176" i="7"/>
  <c r="JQ176" i="7" s="1"/>
  <c r="JR176" i="7" s="1"/>
  <c r="IX176" i="7"/>
  <c r="IY176" i="7" s="1"/>
  <c r="IZ176" i="7" s="1"/>
  <c r="HN176" i="7"/>
  <c r="HO176" i="7" s="1"/>
  <c r="HP176" i="7" s="1"/>
  <c r="GJ176" i="7"/>
  <c r="GK176" i="7" s="1"/>
  <c r="GL176" i="7" s="1"/>
  <c r="FR176" i="7"/>
  <c r="FS176" i="7" s="1"/>
  <c r="FT176" i="7" s="1"/>
  <c r="EZ176" i="7"/>
  <c r="FA176" i="7" s="1"/>
  <c r="FB176" i="7" s="1"/>
  <c r="DV176" i="7"/>
  <c r="DW176" i="7" s="1"/>
  <c r="DX176" i="7" s="1"/>
  <c r="FF176" i="7"/>
  <c r="FG176" i="7" s="1"/>
  <c r="FH176" i="7" s="1"/>
  <c r="KB176" i="7"/>
  <c r="KC176" i="7" s="1"/>
  <c r="KD176" i="7" s="1"/>
  <c r="IR176" i="7"/>
  <c r="IS176" i="7" s="1"/>
  <c r="IT176" i="7" s="1"/>
  <c r="HB176" i="7"/>
  <c r="HC176" i="7" s="1"/>
  <c r="HD176" i="7" s="1"/>
  <c r="GD176" i="7"/>
  <c r="GE176" i="7" s="1"/>
  <c r="GF176" i="7" s="1"/>
  <c r="HZ176" i="7"/>
  <c r="IA176" i="7" s="1"/>
  <c r="IB176" i="7" s="1"/>
  <c r="EN176" i="7"/>
  <c r="EO176" i="7" s="1"/>
  <c r="EP176" i="7" s="1"/>
  <c r="DP176" i="7"/>
  <c r="DQ176" i="7" s="1"/>
  <c r="DR176" i="7" s="1"/>
  <c r="ET176" i="7"/>
  <c r="EU176" i="7" s="1"/>
  <c r="EV176" i="7" s="1"/>
  <c r="CL176" i="7"/>
  <c r="CM176" i="7" s="1"/>
  <c r="CN176" i="7" s="1"/>
  <c r="BZ176" i="7"/>
  <c r="CA176" i="7" s="1"/>
  <c r="CB176" i="7" s="1"/>
  <c r="LL176" i="7"/>
  <c r="LM176" i="7" s="1"/>
  <c r="LN176" i="7" s="1"/>
  <c r="MP176" i="7"/>
  <c r="MQ176" i="7" s="1"/>
  <c r="MR176" i="7" s="1"/>
  <c r="LR176" i="7"/>
  <c r="LS176" i="7" s="1"/>
  <c r="LT176" i="7" s="1"/>
  <c r="MV176" i="7"/>
  <c r="MW176" i="7" s="1"/>
  <c r="MX176" i="7" s="1"/>
  <c r="LX176" i="7"/>
  <c r="LY176" i="7" s="1"/>
  <c r="LZ176" i="7" s="1"/>
  <c r="KH176" i="7"/>
  <c r="KI176" i="7" s="1"/>
  <c r="KJ176" i="7" s="1"/>
  <c r="KT176" i="7"/>
  <c r="KU176" i="7" s="1"/>
  <c r="KV176" i="7" s="1"/>
  <c r="CX176" i="7"/>
  <c r="CY176" i="7" s="1"/>
  <c r="CZ176" i="7" s="1"/>
  <c r="JJ176" i="7"/>
  <c r="JK176" i="7" s="1"/>
  <c r="JL176" i="7" s="1"/>
  <c r="IL176" i="7"/>
  <c r="IM176" i="7" s="1"/>
  <c r="IN176" i="7" s="1"/>
  <c r="GV176" i="7"/>
  <c r="GW176" i="7" s="1"/>
  <c r="GX176" i="7" s="1"/>
  <c r="FX176" i="7"/>
  <c r="FY176" i="7" s="1"/>
  <c r="FZ176" i="7" s="1"/>
  <c r="HT176" i="7"/>
  <c r="HU176" i="7" s="1"/>
  <c r="HV176" i="7" s="1"/>
  <c r="EH176" i="7"/>
  <c r="EI176" i="7" s="1"/>
  <c r="EJ176" i="7" s="1"/>
  <c r="DJ176" i="7"/>
  <c r="DK176" i="7" s="1"/>
  <c r="DL176" i="7" s="1"/>
  <c r="JV176" i="7"/>
  <c r="JW176" i="7" s="1"/>
  <c r="JX176" i="7" s="1"/>
  <c r="JD176" i="7"/>
  <c r="JE176" i="7" s="1"/>
  <c r="JF176" i="7" s="1"/>
  <c r="IF176" i="7"/>
  <c r="IG176" i="7" s="1"/>
  <c r="IH176" i="7" s="1"/>
  <c r="GP176" i="7"/>
  <c r="GQ176" i="7" s="1"/>
  <c r="GR176" i="7" s="1"/>
  <c r="HH176" i="7"/>
  <c r="HI176" i="7" s="1"/>
  <c r="HJ176" i="7" s="1"/>
  <c r="FL176" i="7"/>
  <c r="FM176" i="7" s="1"/>
  <c r="FN176" i="7" s="1"/>
  <c r="EB176" i="7"/>
  <c r="EC176" i="7" s="1"/>
  <c r="ED176" i="7" s="1"/>
  <c r="DD176" i="7"/>
  <c r="DE176" i="7" s="1"/>
  <c r="DF176" i="7" s="1"/>
  <c r="CR176" i="7"/>
  <c r="CS176" i="7" s="1"/>
  <c r="CT176" i="7" s="1"/>
  <c r="CF176" i="7"/>
  <c r="CG176" i="7" s="1"/>
  <c r="CH176" i="7" s="1"/>
  <c r="NN267" i="7"/>
  <c r="NO267" i="7" s="1"/>
  <c r="NP267" i="7" s="1"/>
  <c r="NB267" i="7"/>
  <c r="NC267" i="7" s="1"/>
  <c r="ND267" i="7" s="1"/>
  <c r="MD267" i="7"/>
  <c r="ME267" i="7" s="1"/>
  <c r="MF267" i="7" s="1"/>
  <c r="NH267" i="7"/>
  <c r="NI267" i="7" s="1"/>
  <c r="NJ267" i="7" s="1"/>
  <c r="MJ267" i="7"/>
  <c r="MK267" i="7" s="1"/>
  <c r="ML267" i="7" s="1"/>
  <c r="KZ267" i="7"/>
  <c r="LA267" i="7" s="1"/>
  <c r="LB267" i="7" s="1"/>
  <c r="LF267" i="7"/>
  <c r="LG267" i="7" s="1"/>
  <c r="LH267" i="7" s="1"/>
  <c r="KN267" i="7"/>
  <c r="KO267" i="7" s="1"/>
  <c r="KP267" i="7" s="1"/>
  <c r="JP267" i="7"/>
  <c r="JQ267" i="7" s="1"/>
  <c r="JR267" i="7" s="1"/>
  <c r="IX267" i="7"/>
  <c r="IY267" i="7" s="1"/>
  <c r="IZ267" i="7" s="1"/>
  <c r="HT267" i="7"/>
  <c r="HU267" i="7" s="1"/>
  <c r="HV267" i="7" s="1"/>
  <c r="GV267" i="7"/>
  <c r="GW267" i="7" s="1"/>
  <c r="GX267" i="7" s="1"/>
  <c r="FX267" i="7"/>
  <c r="FY267" i="7" s="1"/>
  <c r="FZ267" i="7" s="1"/>
  <c r="EZ267" i="7"/>
  <c r="FA267" i="7" s="1"/>
  <c r="FB267" i="7" s="1"/>
  <c r="DV267" i="7"/>
  <c r="DW267" i="7" s="1"/>
  <c r="DX267" i="7" s="1"/>
  <c r="FF267" i="7"/>
  <c r="FG267" i="7" s="1"/>
  <c r="FH267" i="7" s="1"/>
  <c r="JV267" i="7"/>
  <c r="JW267" i="7" s="1"/>
  <c r="JX267" i="7" s="1"/>
  <c r="IR267" i="7"/>
  <c r="IS267" i="7" s="1"/>
  <c r="IT267" i="7" s="1"/>
  <c r="HZ267" i="7"/>
  <c r="IA267" i="7" s="1"/>
  <c r="IB267" i="7" s="1"/>
  <c r="GP267" i="7"/>
  <c r="GQ267" i="7" s="1"/>
  <c r="GR267" i="7" s="1"/>
  <c r="FR267" i="7"/>
  <c r="FS267" i="7" s="1"/>
  <c r="FT267" i="7" s="1"/>
  <c r="EN267" i="7"/>
  <c r="EO267" i="7" s="1"/>
  <c r="EP267" i="7" s="1"/>
  <c r="DP267" i="7"/>
  <c r="DQ267" i="7" s="1"/>
  <c r="DR267" i="7" s="1"/>
  <c r="ET267" i="7"/>
  <c r="EU267" i="7" s="1"/>
  <c r="EV267" i="7" s="1"/>
  <c r="CL267" i="7"/>
  <c r="CM267" i="7" s="1"/>
  <c r="CN267" i="7" s="1"/>
  <c r="BZ267" i="7"/>
  <c r="CA267" i="7" s="1"/>
  <c r="CB267" i="7" s="1"/>
  <c r="LL267" i="7"/>
  <c r="LM267" i="7" s="1"/>
  <c r="LN267" i="7" s="1"/>
  <c r="MP267" i="7"/>
  <c r="MQ267" i="7" s="1"/>
  <c r="MR267" i="7" s="1"/>
  <c r="LR267" i="7"/>
  <c r="LS267" i="7" s="1"/>
  <c r="LT267" i="7" s="1"/>
  <c r="MV267" i="7"/>
  <c r="MW267" i="7" s="1"/>
  <c r="MX267" i="7" s="1"/>
  <c r="LX267" i="7"/>
  <c r="LY267" i="7" s="1"/>
  <c r="LZ267" i="7" s="1"/>
  <c r="KH267" i="7"/>
  <c r="KI267" i="7" s="1"/>
  <c r="KJ267" i="7" s="1"/>
  <c r="KT267" i="7"/>
  <c r="KU267" i="7" s="1"/>
  <c r="KV267" i="7" s="1"/>
  <c r="CX267" i="7"/>
  <c r="CY267" i="7" s="1"/>
  <c r="CZ267" i="7" s="1"/>
  <c r="JJ267" i="7"/>
  <c r="JK267" i="7" s="1"/>
  <c r="JL267" i="7" s="1"/>
  <c r="IL267" i="7"/>
  <c r="IM267" i="7" s="1"/>
  <c r="IN267" i="7" s="1"/>
  <c r="HN267" i="7"/>
  <c r="HO267" i="7" s="1"/>
  <c r="HP267" i="7" s="1"/>
  <c r="GJ267" i="7"/>
  <c r="GK267" i="7" s="1"/>
  <c r="GL267" i="7" s="1"/>
  <c r="HH267" i="7"/>
  <c r="HI267" i="7" s="1"/>
  <c r="HJ267" i="7" s="1"/>
  <c r="EH267" i="7"/>
  <c r="EI267" i="7" s="1"/>
  <c r="EJ267" i="7" s="1"/>
  <c r="DJ267" i="7"/>
  <c r="DK267" i="7" s="1"/>
  <c r="DL267" i="7" s="1"/>
  <c r="KB267" i="7"/>
  <c r="KC267" i="7" s="1"/>
  <c r="KD267" i="7" s="1"/>
  <c r="JD267" i="7"/>
  <c r="JE267" i="7" s="1"/>
  <c r="JF267" i="7" s="1"/>
  <c r="IF267" i="7"/>
  <c r="IG267" i="7" s="1"/>
  <c r="IH267" i="7" s="1"/>
  <c r="HB267" i="7"/>
  <c r="HC267" i="7" s="1"/>
  <c r="HD267" i="7" s="1"/>
  <c r="GD267" i="7"/>
  <c r="GE267" i="7" s="1"/>
  <c r="GF267" i="7" s="1"/>
  <c r="FL267" i="7"/>
  <c r="FM267" i="7" s="1"/>
  <c r="FN267" i="7" s="1"/>
  <c r="EB267" i="7"/>
  <c r="EC267" i="7" s="1"/>
  <c r="ED267" i="7" s="1"/>
  <c r="DD267" i="7"/>
  <c r="DE267" i="7" s="1"/>
  <c r="DF267" i="7" s="1"/>
  <c r="CR267" i="7"/>
  <c r="CS267" i="7" s="1"/>
  <c r="CT267" i="7" s="1"/>
  <c r="CF267" i="7"/>
  <c r="CG267" i="7" s="1"/>
  <c r="CH267" i="7" s="1"/>
  <c r="NN321" i="7"/>
  <c r="NO321" i="7" s="1"/>
  <c r="NP321" i="7" s="1"/>
  <c r="MV321" i="7"/>
  <c r="MW321" i="7" s="1"/>
  <c r="MX321" i="7" s="1"/>
  <c r="LX321" i="7"/>
  <c r="LY321" i="7" s="1"/>
  <c r="LZ321" i="7" s="1"/>
  <c r="NB321" i="7"/>
  <c r="NC321" i="7" s="1"/>
  <c r="ND321" i="7" s="1"/>
  <c r="MD321" i="7"/>
  <c r="ME321" i="7" s="1"/>
  <c r="MF321" i="7" s="1"/>
  <c r="LF321" i="7"/>
  <c r="LG321" i="7" s="1"/>
  <c r="LH321" i="7" s="1"/>
  <c r="KN321" i="7"/>
  <c r="KO321" i="7" s="1"/>
  <c r="KP321" i="7" s="1"/>
  <c r="KZ321" i="7"/>
  <c r="LA321" i="7" s="1"/>
  <c r="LB321" i="7" s="1"/>
  <c r="JV321" i="7"/>
  <c r="JW321" i="7" s="1"/>
  <c r="JX321" i="7" s="1"/>
  <c r="IR321" i="7"/>
  <c r="IS321" i="7" s="1"/>
  <c r="IT321" i="7" s="1"/>
  <c r="HZ321" i="7"/>
  <c r="IA321" i="7" s="1"/>
  <c r="IB321" i="7" s="1"/>
  <c r="GP321" i="7"/>
  <c r="GQ321" i="7" s="1"/>
  <c r="GR321" i="7" s="1"/>
  <c r="FR321" i="7"/>
  <c r="FS321" i="7" s="1"/>
  <c r="FT321" i="7" s="1"/>
  <c r="EN321" i="7"/>
  <c r="EO321" i="7" s="1"/>
  <c r="EP321" i="7" s="1"/>
  <c r="DP321" i="7"/>
  <c r="DQ321" i="7" s="1"/>
  <c r="DR321" i="7" s="1"/>
  <c r="ET321" i="7"/>
  <c r="EU321" i="7" s="1"/>
  <c r="EV321" i="7" s="1"/>
  <c r="JJ321" i="7"/>
  <c r="JK321" i="7" s="1"/>
  <c r="JL321" i="7" s="1"/>
  <c r="HN321" i="7"/>
  <c r="HO321" i="7" s="1"/>
  <c r="HP321" i="7" s="1"/>
  <c r="HH321" i="7"/>
  <c r="HI321" i="7" s="1"/>
  <c r="HJ321" i="7" s="1"/>
  <c r="DJ321" i="7"/>
  <c r="DK321" i="7" s="1"/>
  <c r="DL321" i="7" s="1"/>
  <c r="CF321" i="7"/>
  <c r="CG321" i="7" s="1"/>
  <c r="CH321" i="7" s="1"/>
  <c r="IX321" i="7"/>
  <c r="IY321" i="7" s="1"/>
  <c r="IZ321" i="7" s="1"/>
  <c r="GV321" i="7"/>
  <c r="GW321" i="7" s="1"/>
  <c r="GX321" i="7" s="1"/>
  <c r="EZ321" i="7"/>
  <c r="FA321" i="7" s="1"/>
  <c r="FB321" i="7" s="1"/>
  <c r="FF321" i="7"/>
  <c r="FG321" i="7" s="1"/>
  <c r="FH321" i="7" s="1"/>
  <c r="BZ321" i="7"/>
  <c r="CA321" i="7" s="1"/>
  <c r="CB321" i="7" s="1"/>
  <c r="NH321" i="7"/>
  <c r="NI321" i="7" s="1"/>
  <c r="NJ321" i="7" s="1"/>
  <c r="MJ321" i="7"/>
  <c r="MK321" i="7" s="1"/>
  <c r="ML321" i="7" s="1"/>
  <c r="LL321" i="7"/>
  <c r="LM321" i="7" s="1"/>
  <c r="LN321" i="7" s="1"/>
  <c r="MP321" i="7"/>
  <c r="MQ321" i="7" s="1"/>
  <c r="MR321" i="7" s="1"/>
  <c r="KT321" i="7"/>
  <c r="KU321" i="7" s="1"/>
  <c r="KV321" i="7" s="1"/>
  <c r="KB321" i="7"/>
  <c r="KC321" i="7" s="1"/>
  <c r="KD321" i="7" s="1"/>
  <c r="IF321" i="7"/>
  <c r="IG321" i="7" s="1"/>
  <c r="IH321" i="7" s="1"/>
  <c r="GD321" i="7"/>
  <c r="GE321" i="7" s="1"/>
  <c r="GF321" i="7" s="1"/>
  <c r="EB321" i="7"/>
  <c r="EC321" i="7" s="1"/>
  <c r="ED321" i="7" s="1"/>
  <c r="CX321" i="7"/>
  <c r="CY321" i="7" s="1"/>
  <c r="CZ321" i="7" s="1"/>
  <c r="GJ321" i="7"/>
  <c r="GK321" i="7" s="1"/>
  <c r="GL321" i="7" s="1"/>
  <c r="CR321" i="7"/>
  <c r="CS321" i="7" s="1"/>
  <c r="CT321" i="7" s="1"/>
  <c r="HT321" i="7"/>
  <c r="HU321" i="7" s="1"/>
  <c r="HV321" i="7" s="1"/>
  <c r="DV321" i="7"/>
  <c r="DW321" i="7" s="1"/>
  <c r="DX321" i="7" s="1"/>
  <c r="LR321" i="7"/>
  <c r="LS321" i="7" s="1"/>
  <c r="LT321" i="7" s="1"/>
  <c r="KH321" i="7"/>
  <c r="KI321" i="7" s="1"/>
  <c r="KJ321" i="7" s="1"/>
  <c r="JD321" i="7"/>
  <c r="JE321" i="7" s="1"/>
  <c r="JF321" i="7" s="1"/>
  <c r="HB321" i="7"/>
  <c r="HC321" i="7" s="1"/>
  <c r="HD321" i="7" s="1"/>
  <c r="FL321" i="7"/>
  <c r="FM321" i="7" s="1"/>
  <c r="FN321" i="7" s="1"/>
  <c r="DD321" i="7"/>
  <c r="DE321" i="7" s="1"/>
  <c r="DF321" i="7" s="1"/>
  <c r="IL321" i="7"/>
  <c r="IM321" i="7" s="1"/>
  <c r="IN321" i="7" s="1"/>
  <c r="EH321" i="7"/>
  <c r="EI321" i="7" s="1"/>
  <c r="EJ321" i="7" s="1"/>
  <c r="JP321" i="7"/>
  <c r="JQ321" i="7" s="1"/>
  <c r="JR321" i="7" s="1"/>
  <c r="FX321" i="7"/>
  <c r="FY321" i="7" s="1"/>
  <c r="FZ321" i="7" s="1"/>
  <c r="CL321" i="7"/>
  <c r="CM321" i="7" s="1"/>
  <c r="CN321" i="7" s="1"/>
  <c r="NN34" i="7"/>
  <c r="NO34" i="7" s="1"/>
  <c r="NP34" i="7" s="1"/>
  <c r="MV34" i="7"/>
  <c r="MW34" i="7" s="1"/>
  <c r="MX34" i="7" s="1"/>
  <c r="LX34" i="7"/>
  <c r="LY34" i="7" s="1"/>
  <c r="LZ34" i="7" s="1"/>
  <c r="MP34" i="7"/>
  <c r="MQ34" i="7" s="1"/>
  <c r="MR34" i="7" s="1"/>
  <c r="NB34" i="7"/>
  <c r="NC34" i="7" s="1"/>
  <c r="ND34" i="7" s="1"/>
  <c r="KZ34" i="7"/>
  <c r="LA34" i="7" s="1"/>
  <c r="LB34" i="7" s="1"/>
  <c r="LF34" i="7"/>
  <c r="LG34" i="7" s="1"/>
  <c r="LH34" i="7" s="1"/>
  <c r="KN34" i="7"/>
  <c r="KO34" i="7" s="1"/>
  <c r="KP34" i="7" s="1"/>
  <c r="KB34" i="7"/>
  <c r="KC34" i="7" s="1"/>
  <c r="KD34" i="7" s="1"/>
  <c r="IX34" i="7"/>
  <c r="IY34" i="7" s="1"/>
  <c r="IZ34" i="7" s="1"/>
  <c r="HN34" i="7"/>
  <c r="HO34" i="7" s="1"/>
  <c r="HP34" i="7" s="1"/>
  <c r="GJ34" i="7"/>
  <c r="GK34" i="7" s="1"/>
  <c r="GL34" i="7" s="1"/>
  <c r="HZ34" i="7"/>
  <c r="IA34" i="7" s="1"/>
  <c r="IB34" i="7" s="1"/>
  <c r="EN34" i="7"/>
  <c r="EO34" i="7" s="1"/>
  <c r="EP34" i="7" s="1"/>
  <c r="DP34" i="7"/>
  <c r="DQ34" i="7" s="1"/>
  <c r="DR34" i="7" s="1"/>
  <c r="FF34" i="7"/>
  <c r="FG34" i="7" s="1"/>
  <c r="FH34" i="7" s="1"/>
  <c r="JP34" i="7"/>
  <c r="JQ34" i="7" s="1"/>
  <c r="JR34" i="7" s="1"/>
  <c r="IR34" i="7"/>
  <c r="IS34" i="7" s="1"/>
  <c r="IT34" i="7" s="1"/>
  <c r="HB34" i="7"/>
  <c r="HC34" i="7" s="1"/>
  <c r="HD34" i="7" s="1"/>
  <c r="GD34" i="7"/>
  <c r="GE34" i="7" s="1"/>
  <c r="GF34" i="7" s="1"/>
  <c r="HT34" i="7"/>
  <c r="HU34" i="7" s="1"/>
  <c r="HV34" i="7" s="1"/>
  <c r="EH34" i="7"/>
  <c r="EI34" i="7" s="1"/>
  <c r="EJ34" i="7" s="1"/>
  <c r="DJ34" i="7"/>
  <c r="DK34" i="7" s="1"/>
  <c r="DL34" i="7" s="1"/>
  <c r="ET34" i="7"/>
  <c r="EU34" i="7" s="1"/>
  <c r="EV34" i="7" s="1"/>
  <c r="CL34" i="7"/>
  <c r="CM34" i="7" s="1"/>
  <c r="CN34" i="7" s="1"/>
  <c r="BZ34" i="7"/>
  <c r="CA34" i="7" s="1"/>
  <c r="CB34" i="7" s="1"/>
  <c r="NH34" i="7"/>
  <c r="NI34" i="7" s="1"/>
  <c r="NJ34" i="7" s="1"/>
  <c r="MJ34" i="7"/>
  <c r="MK34" i="7" s="1"/>
  <c r="ML34" i="7" s="1"/>
  <c r="LL34" i="7"/>
  <c r="LM34" i="7" s="1"/>
  <c r="LN34" i="7" s="1"/>
  <c r="LR34" i="7"/>
  <c r="LS34" i="7" s="1"/>
  <c r="LT34" i="7" s="1"/>
  <c r="MD34" i="7"/>
  <c r="ME34" i="7" s="1"/>
  <c r="MF34" i="7" s="1"/>
  <c r="KH34" i="7"/>
  <c r="KI34" i="7" s="1"/>
  <c r="KJ34" i="7" s="1"/>
  <c r="KT34" i="7"/>
  <c r="KU34" i="7" s="1"/>
  <c r="KV34" i="7" s="1"/>
  <c r="CX34" i="7"/>
  <c r="CY34" i="7" s="1"/>
  <c r="CZ34" i="7" s="1"/>
  <c r="JJ34" i="7"/>
  <c r="JK34" i="7" s="1"/>
  <c r="JL34" i="7" s="1"/>
  <c r="IL34" i="7"/>
  <c r="IM34" i="7" s="1"/>
  <c r="IN34" i="7" s="1"/>
  <c r="GV34" i="7"/>
  <c r="GW34" i="7" s="1"/>
  <c r="GX34" i="7" s="1"/>
  <c r="HH34" i="7"/>
  <c r="HI34" i="7" s="1"/>
  <c r="HJ34" i="7" s="1"/>
  <c r="FL34" i="7"/>
  <c r="FM34" i="7" s="1"/>
  <c r="FN34" i="7" s="1"/>
  <c r="EB34" i="7"/>
  <c r="EC34" i="7" s="1"/>
  <c r="ED34" i="7" s="1"/>
  <c r="DD34" i="7"/>
  <c r="DE34" i="7" s="1"/>
  <c r="DF34" i="7" s="1"/>
  <c r="JV34" i="7"/>
  <c r="JW34" i="7" s="1"/>
  <c r="JX34" i="7" s="1"/>
  <c r="JD34" i="7"/>
  <c r="JE34" i="7" s="1"/>
  <c r="JF34" i="7" s="1"/>
  <c r="IF34" i="7"/>
  <c r="IG34" i="7" s="1"/>
  <c r="IH34" i="7" s="1"/>
  <c r="GP34" i="7"/>
  <c r="GQ34" i="7" s="1"/>
  <c r="GR34" i="7" s="1"/>
  <c r="FX34" i="7"/>
  <c r="FY34" i="7" s="1"/>
  <c r="FZ34" i="7" s="1"/>
  <c r="EZ34" i="7"/>
  <c r="FA34" i="7" s="1"/>
  <c r="FB34" i="7" s="1"/>
  <c r="DV34" i="7"/>
  <c r="DW34" i="7" s="1"/>
  <c r="DX34" i="7" s="1"/>
  <c r="FR34" i="7"/>
  <c r="FS34" i="7" s="1"/>
  <c r="FT34" i="7" s="1"/>
  <c r="CR34" i="7"/>
  <c r="CS34" i="7" s="1"/>
  <c r="CT34" i="7" s="1"/>
  <c r="CF34" i="7"/>
  <c r="CG34" i="7" s="1"/>
  <c r="CH34" i="7" s="1"/>
  <c r="NN376" i="7"/>
  <c r="NO376" i="7" s="1"/>
  <c r="NP376" i="7" s="1"/>
  <c r="MV376" i="7"/>
  <c r="MW376" i="7" s="1"/>
  <c r="MX376" i="7" s="1"/>
  <c r="LX376" i="7"/>
  <c r="LY376" i="7" s="1"/>
  <c r="LZ376" i="7" s="1"/>
  <c r="NB376" i="7"/>
  <c r="NC376" i="7" s="1"/>
  <c r="ND376" i="7" s="1"/>
  <c r="MD376" i="7"/>
  <c r="ME376" i="7" s="1"/>
  <c r="MF376" i="7" s="1"/>
  <c r="LF376" i="7"/>
  <c r="LG376" i="7" s="1"/>
  <c r="LH376" i="7" s="1"/>
  <c r="KH376" i="7"/>
  <c r="KI376" i="7" s="1"/>
  <c r="KJ376" i="7" s="1"/>
  <c r="KZ376" i="7"/>
  <c r="LA376" i="7" s="1"/>
  <c r="LB376" i="7" s="1"/>
  <c r="JV376" i="7"/>
  <c r="JW376" i="7" s="1"/>
  <c r="JX376" i="7" s="1"/>
  <c r="IR376" i="7"/>
  <c r="IS376" i="7" s="1"/>
  <c r="IT376" i="7" s="1"/>
  <c r="HN376" i="7"/>
  <c r="HO376" i="7" s="1"/>
  <c r="HP376" i="7" s="1"/>
  <c r="GD376" i="7"/>
  <c r="GE376" i="7" s="1"/>
  <c r="GF376" i="7" s="1"/>
  <c r="HZ376" i="7"/>
  <c r="IA376" i="7" s="1"/>
  <c r="IB376" i="7" s="1"/>
  <c r="EN376" i="7"/>
  <c r="EO376" i="7" s="1"/>
  <c r="EP376" i="7" s="1"/>
  <c r="DP376" i="7"/>
  <c r="DQ376" i="7" s="1"/>
  <c r="DR376" i="7" s="1"/>
  <c r="ET376" i="7"/>
  <c r="EU376" i="7" s="1"/>
  <c r="EV376" i="7" s="1"/>
  <c r="JJ376" i="7"/>
  <c r="JK376" i="7" s="1"/>
  <c r="JL376" i="7" s="1"/>
  <c r="HB376" i="7"/>
  <c r="HC376" i="7" s="1"/>
  <c r="HD376" i="7" s="1"/>
  <c r="GV376" i="7"/>
  <c r="GW376" i="7" s="1"/>
  <c r="GX376" i="7" s="1"/>
  <c r="DJ376" i="7"/>
  <c r="DK376" i="7" s="1"/>
  <c r="DL376" i="7" s="1"/>
  <c r="CF376" i="7"/>
  <c r="CG376" i="7" s="1"/>
  <c r="CH376" i="7" s="1"/>
  <c r="IX376" i="7"/>
  <c r="IY376" i="7" s="1"/>
  <c r="IZ376" i="7" s="1"/>
  <c r="GJ376" i="7"/>
  <c r="GK376" i="7" s="1"/>
  <c r="GL376" i="7" s="1"/>
  <c r="EZ376" i="7"/>
  <c r="FA376" i="7" s="1"/>
  <c r="FB376" i="7" s="1"/>
  <c r="FF376" i="7"/>
  <c r="FG376" i="7" s="1"/>
  <c r="FH376" i="7" s="1"/>
  <c r="BZ376" i="7"/>
  <c r="CA376" i="7" s="1"/>
  <c r="CB376" i="7" s="1"/>
  <c r="NH376" i="7"/>
  <c r="NI376" i="7" s="1"/>
  <c r="NJ376" i="7" s="1"/>
  <c r="MJ376" i="7"/>
  <c r="MK376" i="7" s="1"/>
  <c r="ML376" i="7" s="1"/>
  <c r="LL376" i="7"/>
  <c r="LM376" i="7" s="1"/>
  <c r="LN376" i="7" s="1"/>
  <c r="MP376" i="7"/>
  <c r="MQ376" i="7" s="1"/>
  <c r="MR376" i="7" s="1"/>
  <c r="LR376" i="7"/>
  <c r="LS376" i="7" s="1"/>
  <c r="LT376" i="7" s="1"/>
  <c r="KT376" i="7"/>
  <c r="KU376" i="7" s="1"/>
  <c r="KV376" i="7" s="1"/>
  <c r="KN376" i="7"/>
  <c r="KO376" i="7" s="1"/>
  <c r="KP376" i="7" s="1"/>
  <c r="KB376" i="7"/>
  <c r="KC376" i="7" s="1"/>
  <c r="KD376" i="7" s="1"/>
  <c r="JD376" i="7"/>
  <c r="JE376" i="7" s="1"/>
  <c r="JF376" i="7" s="1"/>
  <c r="IF376" i="7"/>
  <c r="IG376" i="7" s="1"/>
  <c r="IH376" i="7" s="1"/>
  <c r="GP376" i="7"/>
  <c r="GQ376" i="7" s="1"/>
  <c r="GR376" i="7" s="1"/>
  <c r="HH376" i="7"/>
  <c r="HI376" i="7" s="1"/>
  <c r="HJ376" i="7" s="1"/>
  <c r="FL376" i="7"/>
  <c r="FM376" i="7" s="1"/>
  <c r="FN376" i="7" s="1"/>
  <c r="EB376" i="7"/>
  <c r="EC376" i="7" s="1"/>
  <c r="ED376" i="7" s="1"/>
  <c r="DD376" i="7"/>
  <c r="DE376" i="7" s="1"/>
  <c r="DF376" i="7" s="1"/>
  <c r="CX376" i="7"/>
  <c r="CY376" i="7" s="1"/>
  <c r="CZ376" i="7" s="1"/>
  <c r="IL376" i="7"/>
  <c r="IM376" i="7" s="1"/>
  <c r="IN376" i="7" s="1"/>
  <c r="FX376" i="7"/>
  <c r="FY376" i="7" s="1"/>
  <c r="FZ376" i="7" s="1"/>
  <c r="EH376" i="7"/>
  <c r="EI376" i="7" s="1"/>
  <c r="EJ376" i="7" s="1"/>
  <c r="CR376" i="7"/>
  <c r="CS376" i="7" s="1"/>
  <c r="CT376" i="7" s="1"/>
  <c r="JP376" i="7"/>
  <c r="JQ376" i="7" s="1"/>
  <c r="JR376" i="7" s="1"/>
  <c r="HT376" i="7"/>
  <c r="HU376" i="7" s="1"/>
  <c r="HV376" i="7" s="1"/>
  <c r="FR376" i="7"/>
  <c r="FS376" i="7" s="1"/>
  <c r="FT376" i="7" s="1"/>
  <c r="DV376" i="7"/>
  <c r="DW376" i="7" s="1"/>
  <c r="DX376" i="7" s="1"/>
  <c r="CL376" i="7"/>
  <c r="CM376" i="7" s="1"/>
  <c r="CN376" i="7" s="1"/>
  <c r="LL327" i="7"/>
  <c r="LM327" i="7" s="1"/>
  <c r="LN327" i="7" s="1"/>
  <c r="MP327" i="7"/>
  <c r="MQ327" i="7" s="1"/>
  <c r="MR327" i="7" s="1"/>
  <c r="LR327" i="7"/>
  <c r="LS327" i="7" s="1"/>
  <c r="LT327" i="7" s="1"/>
  <c r="MV327" i="7"/>
  <c r="MW327" i="7" s="1"/>
  <c r="MX327" i="7" s="1"/>
  <c r="LX327" i="7"/>
  <c r="LY327" i="7" s="1"/>
  <c r="LZ327" i="7" s="1"/>
  <c r="KN327" i="7"/>
  <c r="KO327" i="7" s="1"/>
  <c r="KP327" i="7" s="1"/>
  <c r="LF327" i="7"/>
  <c r="LG327" i="7" s="1"/>
  <c r="LH327" i="7" s="1"/>
  <c r="KB327" i="7"/>
  <c r="KC327" i="7" s="1"/>
  <c r="KD327" i="7" s="1"/>
  <c r="JD327" i="7"/>
  <c r="JE327" i="7" s="1"/>
  <c r="JF327" i="7" s="1"/>
  <c r="IF327" i="7"/>
  <c r="IG327" i="7" s="1"/>
  <c r="IH327" i="7" s="1"/>
  <c r="HB327" i="7"/>
  <c r="HC327" i="7" s="1"/>
  <c r="HD327" i="7" s="1"/>
  <c r="GD327" i="7"/>
  <c r="GE327" i="7" s="1"/>
  <c r="GF327" i="7" s="1"/>
  <c r="FL327" i="7"/>
  <c r="FM327" i="7" s="1"/>
  <c r="FN327" i="7" s="1"/>
  <c r="EB327" i="7"/>
  <c r="EC327" i="7" s="1"/>
  <c r="ED327" i="7" s="1"/>
  <c r="DD327" i="7"/>
  <c r="DE327" i="7" s="1"/>
  <c r="DF327" i="7" s="1"/>
  <c r="CX327" i="7"/>
  <c r="CY327" i="7" s="1"/>
  <c r="CZ327" i="7" s="1"/>
  <c r="IL327" i="7"/>
  <c r="IM327" i="7" s="1"/>
  <c r="IN327" i="7" s="1"/>
  <c r="GJ327" i="7"/>
  <c r="GK327" i="7" s="1"/>
  <c r="GL327" i="7" s="1"/>
  <c r="EH327" i="7"/>
  <c r="EI327" i="7" s="1"/>
  <c r="EJ327" i="7" s="1"/>
  <c r="CF327" i="7"/>
  <c r="CG327" i="7" s="1"/>
  <c r="CH327" i="7" s="1"/>
  <c r="IX327" i="7"/>
  <c r="IY327" i="7" s="1"/>
  <c r="IZ327" i="7" s="1"/>
  <c r="GV327" i="7"/>
  <c r="GW327" i="7" s="1"/>
  <c r="GX327" i="7" s="1"/>
  <c r="EZ327" i="7"/>
  <c r="FA327" i="7" s="1"/>
  <c r="FB327" i="7" s="1"/>
  <c r="FF327" i="7"/>
  <c r="FG327" i="7" s="1"/>
  <c r="FH327" i="7" s="1"/>
  <c r="CL327" i="7"/>
  <c r="CM327" i="7" s="1"/>
  <c r="CN327" i="7" s="1"/>
  <c r="NB327" i="7"/>
  <c r="NC327" i="7" s="1"/>
  <c r="ND327" i="7" s="1"/>
  <c r="NH327" i="7"/>
  <c r="NI327" i="7" s="1"/>
  <c r="NJ327" i="7" s="1"/>
  <c r="KZ327" i="7"/>
  <c r="LA327" i="7" s="1"/>
  <c r="LB327" i="7" s="1"/>
  <c r="KH327" i="7"/>
  <c r="KI327" i="7" s="1"/>
  <c r="KJ327" i="7" s="1"/>
  <c r="IR327" i="7"/>
  <c r="IS327" i="7" s="1"/>
  <c r="IT327" i="7" s="1"/>
  <c r="GP327" i="7"/>
  <c r="GQ327" i="7" s="1"/>
  <c r="GR327" i="7" s="1"/>
  <c r="EN327" i="7"/>
  <c r="EO327" i="7" s="1"/>
  <c r="EP327" i="7" s="1"/>
  <c r="ET327" i="7"/>
  <c r="EU327" i="7" s="1"/>
  <c r="EV327" i="7" s="1"/>
  <c r="HN327" i="7"/>
  <c r="HO327" i="7" s="1"/>
  <c r="HP327" i="7" s="1"/>
  <c r="DJ327" i="7"/>
  <c r="DK327" i="7" s="1"/>
  <c r="DL327" i="7" s="1"/>
  <c r="HT327" i="7"/>
  <c r="HU327" i="7" s="1"/>
  <c r="HV327" i="7" s="1"/>
  <c r="DV327" i="7"/>
  <c r="DW327" i="7" s="1"/>
  <c r="DX327" i="7" s="1"/>
  <c r="BZ327" i="7"/>
  <c r="CA327" i="7" s="1"/>
  <c r="CB327" i="7" s="1"/>
  <c r="NN327" i="7"/>
  <c r="NO327" i="7" s="1"/>
  <c r="NP327" i="7" s="1"/>
  <c r="MD327" i="7"/>
  <c r="ME327" i="7" s="1"/>
  <c r="MF327" i="7" s="1"/>
  <c r="MJ327" i="7"/>
  <c r="MK327" i="7" s="1"/>
  <c r="ML327" i="7" s="1"/>
  <c r="KT327" i="7"/>
  <c r="KU327" i="7" s="1"/>
  <c r="KV327" i="7" s="1"/>
  <c r="JV327" i="7"/>
  <c r="JW327" i="7" s="1"/>
  <c r="JX327" i="7" s="1"/>
  <c r="HZ327" i="7"/>
  <c r="IA327" i="7" s="1"/>
  <c r="IB327" i="7" s="1"/>
  <c r="FR327" i="7"/>
  <c r="FS327" i="7" s="1"/>
  <c r="FT327" i="7" s="1"/>
  <c r="DP327" i="7"/>
  <c r="DQ327" i="7" s="1"/>
  <c r="DR327" i="7" s="1"/>
  <c r="JJ327" i="7"/>
  <c r="JK327" i="7" s="1"/>
  <c r="JL327" i="7" s="1"/>
  <c r="HH327" i="7"/>
  <c r="HI327" i="7" s="1"/>
  <c r="HJ327" i="7" s="1"/>
  <c r="JP327" i="7"/>
  <c r="JQ327" i="7" s="1"/>
  <c r="JR327" i="7" s="1"/>
  <c r="FX327" i="7"/>
  <c r="FY327" i="7" s="1"/>
  <c r="FZ327" i="7" s="1"/>
  <c r="CR327" i="7"/>
  <c r="CS327" i="7" s="1"/>
  <c r="CT327" i="7" s="1"/>
  <c r="NH194" i="7"/>
  <c r="NI194" i="7" s="1"/>
  <c r="NJ194" i="7" s="1"/>
  <c r="MJ194" i="7"/>
  <c r="MK194" i="7" s="1"/>
  <c r="ML194" i="7" s="1"/>
  <c r="NB194" i="7"/>
  <c r="NC194" i="7" s="1"/>
  <c r="ND194" i="7" s="1"/>
  <c r="LL194" i="7"/>
  <c r="LM194" i="7" s="1"/>
  <c r="LN194" i="7" s="1"/>
  <c r="LR194" i="7"/>
  <c r="LS194" i="7" s="1"/>
  <c r="LT194" i="7" s="1"/>
  <c r="KH194" i="7"/>
  <c r="KI194" i="7" s="1"/>
  <c r="KJ194" i="7" s="1"/>
  <c r="KT194" i="7"/>
  <c r="KU194" i="7" s="1"/>
  <c r="KV194" i="7" s="1"/>
  <c r="CX194" i="7"/>
  <c r="CY194" i="7" s="1"/>
  <c r="CZ194" i="7" s="1"/>
  <c r="JJ194" i="7"/>
  <c r="JK194" i="7" s="1"/>
  <c r="JL194" i="7" s="1"/>
  <c r="IL194" i="7"/>
  <c r="IM194" i="7" s="1"/>
  <c r="IN194" i="7" s="1"/>
  <c r="GV194" i="7"/>
  <c r="GW194" i="7" s="1"/>
  <c r="GX194" i="7" s="1"/>
  <c r="FX194" i="7"/>
  <c r="FY194" i="7" s="1"/>
  <c r="FZ194" i="7" s="1"/>
  <c r="HT194" i="7"/>
  <c r="HU194" i="7" s="1"/>
  <c r="HV194" i="7" s="1"/>
  <c r="EH194" i="7"/>
  <c r="EI194" i="7" s="1"/>
  <c r="EJ194" i="7" s="1"/>
  <c r="DJ194" i="7"/>
  <c r="DK194" i="7" s="1"/>
  <c r="DL194" i="7" s="1"/>
  <c r="JV194" i="7"/>
  <c r="JW194" i="7" s="1"/>
  <c r="JX194" i="7" s="1"/>
  <c r="JD194" i="7"/>
  <c r="JE194" i="7" s="1"/>
  <c r="JF194" i="7" s="1"/>
  <c r="IF194" i="7"/>
  <c r="IG194" i="7" s="1"/>
  <c r="IH194" i="7" s="1"/>
  <c r="GP194" i="7"/>
  <c r="GQ194" i="7" s="1"/>
  <c r="GR194" i="7" s="1"/>
  <c r="HH194" i="7"/>
  <c r="HI194" i="7" s="1"/>
  <c r="HJ194" i="7" s="1"/>
  <c r="FL194" i="7"/>
  <c r="FM194" i="7" s="1"/>
  <c r="FN194" i="7" s="1"/>
  <c r="EB194" i="7"/>
  <c r="EC194" i="7" s="1"/>
  <c r="ED194" i="7" s="1"/>
  <c r="DD194" i="7"/>
  <c r="DE194" i="7" s="1"/>
  <c r="DF194" i="7" s="1"/>
  <c r="CR194" i="7"/>
  <c r="CS194" i="7" s="1"/>
  <c r="CT194" i="7" s="1"/>
  <c r="CF194" i="7"/>
  <c r="CG194" i="7" s="1"/>
  <c r="CH194" i="7" s="1"/>
  <c r="NN194" i="7"/>
  <c r="NO194" i="7" s="1"/>
  <c r="NP194" i="7" s="1"/>
  <c r="LX194" i="7"/>
  <c r="LY194" i="7" s="1"/>
  <c r="LZ194" i="7" s="1"/>
  <c r="MP194" i="7"/>
  <c r="MQ194" i="7" s="1"/>
  <c r="MR194" i="7" s="1"/>
  <c r="LF194" i="7"/>
  <c r="LG194" i="7" s="1"/>
  <c r="LH194" i="7" s="1"/>
  <c r="JP194" i="7"/>
  <c r="JQ194" i="7" s="1"/>
  <c r="JR194" i="7" s="1"/>
  <c r="HN194" i="7"/>
  <c r="HO194" i="7" s="1"/>
  <c r="HP194" i="7" s="1"/>
  <c r="FR194" i="7"/>
  <c r="FS194" i="7" s="1"/>
  <c r="FT194" i="7" s="1"/>
  <c r="DV194" i="7"/>
  <c r="DW194" i="7" s="1"/>
  <c r="DX194" i="7" s="1"/>
  <c r="KB194" i="7"/>
  <c r="KC194" i="7" s="1"/>
  <c r="KD194" i="7" s="1"/>
  <c r="HB194" i="7"/>
  <c r="HC194" i="7" s="1"/>
  <c r="HD194" i="7" s="1"/>
  <c r="HZ194" i="7"/>
  <c r="IA194" i="7" s="1"/>
  <c r="IB194" i="7" s="1"/>
  <c r="DP194" i="7"/>
  <c r="DQ194" i="7" s="1"/>
  <c r="DR194" i="7" s="1"/>
  <c r="CL194" i="7"/>
  <c r="CM194" i="7" s="1"/>
  <c r="CN194" i="7" s="1"/>
  <c r="MV194" i="7"/>
  <c r="MW194" i="7" s="1"/>
  <c r="MX194" i="7" s="1"/>
  <c r="MD194" i="7"/>
  <c r="ME194" i="7" s="1"/>
  <c r="MF194" i="7" s="1"/>
  <c r="KZ194" i="7"/>
  <c r="LA194" i="7" s="1"/>
  <c r="LB194" i="7" s="1"/>
  <c r="KN194" i="7"/>
  <c r="KO194" i="7" s="1"/>
  <c r="KP194" i="7" s="1"/>
  <c r="IX194" i="7"/>
  <c r="IY194" i="7" s="1"/>
  <c r="IZ194" i="7" s="1"/>
  <c r="GJ194" i="7"/>
  <c r="GK194" i="7" s="1"/>
  <c r="GL194" i="7" s="1"/>
  <c r="EZ194" i="7"/>
  <c r="FA194" i="7" s="1"/>
  <c r="FB194" i="7" s="1"/>
  <c r="FF194" i="7"/>
  <c r="FG194" i="7" s="1"/>
  <c r="FH194" i="7" s="1"/>
  <c r="IR194" i="7"/>
  <c r="IS194" i="7" s="1"/>
  <c r="IT194" i="7" s="1"/>
  <c r="GD194" i="7"/>
  <c r="GE194" i="7" s="1"/>
  <c r="GF194" i="7" s="1"/>
  <c r="EN194" i="7"/>
  <c r="EO194" i="7" s="1"/>
  <c r="EP194" i="7" s="1"/>
  <c r="ET194" i="7"/>
  <c r="EU194" i="7" s="1"/>
  <c r="EV194" i="7" s="1"/>
  <c r="BZ194" i="7"/>
  <c r="CA194" i="7" s="1"/>
  <c r="CB194" i="7" s="1"/>
  <c r="NN409" i="7"/>
  <c r="NO409" i="7" s="1"/>
  <c r="NP409" i="7" s="1"/>
  <c r="MV409" i="7"/>
  <c r="MW409" i="7" s="1"/>
  <c r="MX409" i="7" s="1"/>
  <c r="LX409" i="7"/>
  <c r="LY409" i="7" s="1"/>
  <c r="LZ409" i="7" s="1"/>
  <c r="NB409" i="7"/>
  <c r="NC409" i="7" s="1"/>
  <c r="ND409" i="7" s="1"/>
  <c r="MD409" i="7"/>
  <c r="ME409" i="7" s="1"/>
  <c r="MF409" i="7" s="1"/>
  <c r="LF409" i="7"/>
  <c r="LG409" i="7" s="1"/>
  <c r="LH409" i="7" s="1"/>
  <c r="KH409" i="7"/>
  <c r="KI409" i="7" s="1"/>
  <c r="KJ409" i="7" s="1"/>
  <c r="KN409" i="7"/>
  <c r="KO409" i="7" s="1"/>
  <c r="KP409" i="7" s="1"/>
  <c r="JV409" i="7"/>
  <c r="JW409" i="7" s="1"/>
  <c r="JX409" i="7" s="1"/>
  <c r="IR409" i="7"/>
  <c r="IS409" i="7" s="1"/>
  <c r="IT409" i="7" s="1"/>
  <c r="HZ409" i="7"/>
  <c r="IA409" i="7" s="1"/>
  <c r="IB409" i="7" s="1"/>
  <c r="GJ409" i="7"/>
  <c r="GK409" i="7" s="1"/>
  <c r="GL409" i="7" s="1"/>
  <c r="FR409" i="7"/>
  <c r="FS409" i="7" s="1"/>
  <c r="FT409" i="7" s="1"/>
  <c r="EN409" i="7"/>
  <c r="EO409" i="7" s="1"/>
  <c r="EP409" i="7" s="1"/>
  <c r="DP409" i="7"/>
  <c r="DQ409" i="7" s="1"/>
  <c r="DR409" i="7" s="1"/>
  <c r="ET409" i="7"/>
  <c r="EU409" i="7" s="1"/>
  <c r="EV409" i="7" s="1"/>
  <c r="IX409" i="7"/>
  <c r="IY409" i="7" s="1"/>
  <c r="IZ409" i="7" s="1"/>
  <c r="GP409" i="7"/>
  <c r="GQ409" i="7" s="1"/>
  <c r="GR409" i="7" s="1"/>
  <c r="EZ409" i="7"/>
  <c r="FA409" i="7" s="1"/>
  <c r="FB409" i="7" s="1"/>
  <c r="FF409" i="7"/>
  <c r="FG409" i="7" s="1"/>
  <c r="FH409" i="7" s="1"/>
  <c r="JJ409" i="7"/>
  <c r="JK409" i="7" s="1"/>
  <c r="JL409" i="7" s="1"/>
  <c r="HN409" i="7"/>
  <c r="HO409" i="7" s="1"/>
  <c r="HP409" i="7" s="1"/>
  <c r="HH409" i="7"/>
  <c r="HI409" i="7" s="1"/>
  <c r="HJ409" i="7" s="1"/>
  <c r="DJ409" i="7"/>
  <c r="DK409" i="7" s="1"/>
  <c r="DL409" i="7" s="1"/>
  <c r="CL409" i="7"/>
  <c r="CM409" i="7" s="1"/>
  <c r="CN409" i="7" s="1"/>
  <c r="CF409" i="7"/>
  <c r="CG409" i="7" s="1"/>
  <c r="CH409" i="7" s="1"/>
  <c r="NH409" i="7"/>
  <c r="NI409" i="7" s="1"/>
  <c r="NJ409" i="7" s="1"/>
  <c r="MJ409" i="7"/>
  <c r="MK409" i="7" s="1"/>
  <c r="ML409" i="7" s="1"/>
  <c r="LL409" i="7"/>
  <c r="LM409" i="7" s="1"/>
  <c r="LN409" i="7" s="1"/>
  <c r="MP409" i="7"/>
  <c r="MQ409" i="7" s="1"/>
  <c r="MR409" i="7" s="1"/>
  <c r="LR409" i="7"/>
  <c r="LS409" i="7" s="1"/>
  <c r="LT409" i="7" s="1"/>
  <c r="KT409" i="7"/>
  <c r="KU409" i="7" s="1"/>
  <c r="KV409" i="7" s="1"/>
  <c r="KZ409" i="7"/>
  <c r="LA409" i="7" s="1"/>
  <c r="LB409" i="7" s="1"/>
  <c r="KB409" i="7"/>
  <c r="KC409" i="7" s="1"/>
  <c r="KD409" i="7" s="1"/>
  <c r="JD409" i="7"/>
  <c r="JE409" i="7" s="1"/>
  <c r="JF409" i="7" s="1"/>
  <c r="IF409" i="7"/>
  <c r="IG409" i="7" s="1"/>
  <c r="IH409" i="7" s="1"/>
  <c r="HB409" i="7"/>
  <c r="HC409" i="7" s="1"/>
  <c r="HD409" i="7" s="1"/>
  <c r="FX409" i="7"/>
  <c r="FY409" i="7" s="1"/>
  <c r="FZ409" i="7" s="1"/>
  <c r="FL409" i="7"/>
  <c r="FM409" i="7" s="1"/>
  <c r="FN409" i="7" s="1"/>
  <c r="EB409" i="7"/>
  <c r="EC409" i="7" s="1"/>
  <c r="ED409" i="7" s="1"/>
  <c r="DD409" i="7"/>
  <c r="DE409" i="7" s="1"/>
  <c r="DF409" i="7" s="1"/>
  <c r="JP409" i="7"/>
  <c r="JQ409" i="7" s="1"/>
  <c r="JR409" i="7" s="1"/>
  <c r="HT409" i="7"/>
  <c r="HU409" i="7" s="1"/>
  <c r="HV409" i="7" s="1"/>
  <c r="GV409" i="7"/>
  <c r="GW409" i="7" s="1"/>
  <c r="GX409" i="7" s="1"/>
  <c r="DV409" i="7"/>
  <c r="DW409" i="7" s="1"/>
  <c r="DX409" i="7" s="1"/>
  <c r="CX409" i="7"/>
  <c r="CY409" i="7" s="1"/>
  <c r="CZ409" i="7" s="1"/>
  <c r="IL409" i="7"/>
  <c r="IM409" i="7" s="1"/>
  <c r="IN409" i="7" s="1"/>
  <c r="GD409" i="7"/>
  <c r="GE409" i="7" s="1"/>
  <c r="GF409" i="7" s="1"/>
  <c r="EH409" i="7"/>
  <c r="EI409" i="7" s="1"/>
  <c r="EJ409" i="7" s="1"/>
  <c r="CR409" i="7"/>
  <c r="CS409" i="7" s="1"/>
  <c r="CT409" i="7" s="1"/>
  <c r="BZ409" i="7"/>
  <c r="CA409" i="7" s="1"/>
  <c r="CB409" i="7" s="1"/>
  <c r="NN36" i="7"/>
  <c r="NO36" i="7" s="1"/>
  <c r="NP36" i="7" s="1"/>
  <c r="NB36" i="7"/>
  <c r="NC36" i="7" s="1"/>
  <c r="ND36" i="7" s="1"/>
  <c r="MD36" i="7"/>
  <c r="ME36" i="7" s="1"/>
  <c r="MF36" i="7" s="1"/>
  <c r="NH36" i="7"/>
  <c r="NI36" i="7" s="1"/>
  <c r="NJ36" i="7" s="1"/>
  <c r="MJ36" i="7"/>
  <c r="MK36" i="7" s="1"/>
  <c r="ML36" i="7" s="1"/>
  <c r="KZ36" i="7"/>
  <c r="LA36" i="7" s="1"/>
  <c r="LB36" i="7" s="1"/>
  <c r="KT36" i="7"/>
  <c r="KU36" i="7" s="1"/>
  <c r="KV36" i="7" s="1"/>
  <c r="KN36" i="7"/>
  <c r="KO36" i="7" s="1"/>
  <c r="KP36" i="7" s="1"/>
  <c r="JP36" i="7"/>
  <c r="JQ36" i="7" s="1"/>
  <c r="JR36" i="7" s="1"/>
  <c r="IR36" i="7"/>
  <c r="IS36" i="7" s="1"/>
  <c r="IT36" i="7" s="1"/>
  <c r="HB36" i="7"/>
  <c r="HC36" i="7" s="1"/>
  <c r="HD36" i="7" s="1"/>
  <c r="GD36" i="7"/>
  <c r="GE36" i="7" s="1"/>
  <c r="GF36" i="7" s="1"/>
  <c r="HT36" i="7"/>
  <c r="HU36" i="7" s="1"/>
  <c r="HV36" i="7" s="1"/>
  <c r="EH36" i="7"/>
  <c r="EI36" i="7" s="1"/>
  <c r="EJ36" i="7" s="1"/>
  <c r="DJ36" i="7"/>
  <c r="DK36" i="7" s="1"/>
  <c r="DL36" i="7" s="1"/>
  <c r="ET36" i="7"/>
  <c r="EU36" i="7" s="1"/>
  <c r="EV36" i="7" s="1"/>
  <c r="JJ36" i="7"/>
  <c r="JK36" i="7" s="1"/>
  <c r="JL36" i="7" s="1"/>
  <c r="GV36" i="7"/>
  <c r="GW36" i="7" s="1"/>
  <c r="GX36" i="7" s="1"/>
  <c r="FL36" i="7"/>
  <c r="FM36" i="7" s="1"/>
  <c r="FN36" i="7" s="1"/>
  <c r="DD36" i="7"/>
  <c r="DE36" i="7" s="1"/>
  <c r="DF36" i="7" s="1"/>
  <c r="KB36" i="7"/>
  <c r="KC36" i="7" s="1"/>
  <c r="KD36" i="7" s="1"/>
  <c r="HN36" i="7"/>
  <c r="HO36" i="7" s="1"/>
  <c r="HP36" i="7" s="1"/>
  <c r="HZ36" i="7"/>
  <c r="IA36" i="7" s="1"/>
  <c r="IB36" i="7" s="1"/>
  <c r="DP36" i="7"/>
  <c r="DQ36" i="7" s="1"/>
  <c r="DR36" i="7" s="1"/>
  <c r="CR36" i="7"/>
  <c r="CS36" i="7" s="1"/>
  <c r="CT36" i="7" s="1"/>
  <c r="BZ36" i="7"/>
  <c r="CA36" i="7" s="1"/>
  <c r="CB36" i="7" s="1"/>
  <c r="LL36" i="7"/>
  <c r="LM36" i="7" s="1"/>
  <c r="LN36" i="7" s="1"/>
  <c r="MP36" i="7"/>
  <c r="MQ36" i="7" s="1"/>
  <c r="MR36" i="7" s="1"/>
  <c r="LR36" i="7"/>
  <c r="LS36" i="7" s="1"/>
  <c r="LT36" i="7" s="1"/>
  <c r="MV36" i="7"/>
  <c r="MW36" i="7" s="1"/>
  <c r="MX36" i="7" s="1"/>
  <c r="LX36" i="7"/>
  <c r="LY36" i="7" s="1"/>
  <c r="LZ36" i="7" s="1"/>
  <c r="KH36" i="7"/>
  <c r="KI36" i="7" s="1"/>
  <c r="KJ36" i="7" s="1"/>
  <c r="LF36" i="7"/>
  <c r="LG36" i="7" s="1"/>
  <c r="LH36" i="7" s="1"/>
  <c r="JV36" i="7"/>
  <c r="JW36" i="7" s="1"/>
  <c r="JX36" i="7" s="1"/>
  <c r="JD36" i="7"/>
  <c r="JE36" i="7" s="1"/>
  <c r="JF36" i="7" s="1"/>
  <c r="IF36" i="7"/>
  <c r="IG36" i="7" s="1"/>
  <c r="IH36" i="7" s="1"/>
  <c r="GP36" i="7"/>
  <c r="GQ36" i="7" s="1"/>
  <c r="GR36" i="7" s="1"/>
  <c r="FX36" i="7"/>
  <c r="FY36" i="7" s="1"/>
  <c r="FZ36" i="7" s="1"/>
  <c r="EZ36" i="7"/>
  <c r="FA36" i="7" s="1"/>
  <c r="FB36" i="7" s="1"/>
  <c r="DV36" i="7"/>
  <c r="DW36" i="7" s="1"/>
  <c r="DX36" i="7" s="1"/>
  <c r="FR36" i="7"/>
  <c r="FS36" i="7" s="1"/>
  <c r="FT36" i="7" s="1"/>
  <c r="CX36" i="7"/>
  <c r="CY36" i="7" s="1"/>
  <c r="CZ36" i="7" s="1"/>
  <c r="IL36" i="7"/>
  <c r="IM36" i="7" s="1"/>
  <c r="IN36" i="7" s="1"/>
  <c r="HH36" i="7"/>
  <c r="HI36" i="7" s="1"/>
  <c r="HJ36" i="7" s="1"/>
  <c r="EB36" i="7"/>
  <c r="EC36" i="7" s="1"/>
  <c r="ED36" i="7" s="1"/>
  <c r="CF36" i="7"/>
  <c r="CG36" i="7" s="1"/>
  <c r="CH36" i="7" s="1"/>
  <c r="IX36" i="7"/>
  <c r="IY36" i="7" s="1"/>
  <c r="IZ36" i="7" s="1"/>
  <c r="GJ36" i="7"/>
  <c r="GK36" i="7" s="1"/>
  <c r="GL36" i="7" s="1"/>
  <c r="EN36" i="7"/>
  <c r="EO36" i="7" s="1"/>
  <c r="EP36" i="7" s="1"/>
  <c r="FF36" i="7"/>
  <c r="FG36" i="7" s="1"/>
  <c r="FH36" i="7" s="1"/>
  <c r="CL36" i="7"/>
  <c r="CM36" i="7" s="1"/>
  <c r="CN36" i="7" s="1"/>
  <c r="NN263" i="7"/>
  <c r="NO263" i="7" s="1"/>
  <c r="NP263" i="7" s="1"/>
  <c r="MV263" i="7"/>
  <c r="MW263" i="7" s="1"/>
  <c r="MX263" i="7" s="1"/>
  <c r="LX263" i="7"/>
  <c r="LY263" i="7" s="1"/>
  <c r="LZ263" i="7" s="1"/>
  <c r="NB263" i="7"/>
  <c r="NC263" i="7" s="1"/>
  <c r="ND263" i="7" s="1"/>
  <c r="MD263" i="7"/>
  <c r="ME263" i="7" s="1"/>
  <c r="MF263" i="7" s="1"/>
  <c r="LF263" i="7"/>
  <c r="LG263" i="7" s="1"/>
  <c r="LH263" i="7" s="1"/>
  <c r="KN263" i="7"/>
  <c r="KO263" i="7" s="1"/>
  <c r="KP263" i="7" s="1"/>
  <c r="KH263" i="7"/>
  <c r="KI263" i="7" s="1"/>
  <c r="KJ263" i="7" s="1"/>
  <c r="JV263" i="7"/>
  <c r="JW263" i="7" s="1"/>
  <c r="JX263" i="7" s="1"/>
  <c r="IR263" i="7"/>
  <c r="IS263" i="7" s="1"/>
  <c r="IT263" i="7" s="1"/>
  <c r="HZ263" i="7"/>
  <c r="IA263" i="7" s="1"/>
  <c r="IB263" i="7" s="1"/>
  <c r="GP263" i="7"/>
  <c r="GQ263" i="7" s="1"/>
  <c r="GR263" i="7" s="1"/>
  <c r="FR263" i="7"/>
  <c r="FS263" i="7" s="1"/>
  <c r="FT263" i="7" s="1"/>
  <c r="EN263" i="7"/>
  <c r="EO263" i="7" s="1"/>
  <c r="EP263" i="7" s="1"/>
  <c r="DP263" i="7"/>
  <c r="DQ263" i="7" s="1"/>
  <c r="DR263" i="7" s="1"/>
  <c r="ET263" i="7"/>
  <c r="EU263" i="7" s="1"/>
  <c r="EV263" i="7" s="1"/>
  <c r="IX263" i="7"/>
  <c r="IY263" i="7" s="1"/>
  <c r="IZ263" i="7" s="1"/>
  <c r="GV263" i="7"/>
  <c r="GW263" i="7" s="1"/>
  <c r="GX263" i="7" s="1"/>
  <c r="EZ263" i="7"/>
  <c r="FA263" i="7" s="1"/>
  <c r="FB263" i="7" s="1"/>
  <c r="FF263" i="7"/>
  <c r="FG263" i="7" s="1"/>
  <c r="FH263" i="7" s="1"/>
  <c r="JJ263" i="7"/>
  <c r="JK263" i="7" s="1"/>
  <c r="JL263" i="7" s="1"/>
  <c r="HN263" i="7"/>
  <c r="HO263" i="7" s="1"/>
  <c r="HP263" i="7" s="1"/>
  <c r="HH263" i="7"/>
  <c r="HI263" i="7" s="1"/>
  <c r="HJ263" i="7" s="1"/>
  <c r="DJ263" i="7"/>
  <c r="DK263" i="7" s="1"/>
  <c r="DL263" i="7" s="1"/>
  <c r="CL263" i="7"/>
  <c r="CM263" i="7" s="1"/>
  <c r="CN263" i="7" s="1"/>
  <c r="CF263" i="7"/>
  <c r="CG263" i="7" s="1"/>
  <c r="CH263" i="7" s="1"/>
  <c r="NH263" i="7"/>
  <c r="NI263" i="7" s="1"/>
  <c r="NJ263" i="7" s="1"/>
  <c r="MJ263" i="7"/>
  <c r="MK263" i="7" s="1"/>
  <c r="ML263" i="7" s="1"/>
  <c r="LL263" i="7"/>
  <c r="LM263" i="7" s="1"/>
  <c r="LN263" i="7" s="1"/>
  <c r="MP263" i="7"/>
  <c r="MQ263" i="7" s="1"/>
  <c r="MR263" i="7" s="1"/>
  <c r="LR263" i="7"/>
  <c r="LS263" i="7" s="1"/>
  <c r="LT263" i="7" s="1"/>
  <c r="KT263" i="7"/>
  <c r="KU263" i="7" s="1"/>
  <c r="KV263" i="7" s="1"/>
  <c r="KZ263" i="7"/>
  <c r="LA263" i="7" s="1"/>
  <c r="LB263" i="7" s="1"/>
  <c r="KB263" i="7"/>
  <c r="KC263" i="7" s="1"/>
  <c r="KD263" i="7" s="1"/>
  <c r="JD263" i="7"/>
  <c r="JE263" i="7" s="1"/>
  <c r="JF263" i="7" s="1"/>
  <c r="IF263" i="7"/>
  <c r="IG263" i="7" s="1"/>
  <c r="IH263" i="7" s="1"/>
  <c r="HB263" i="7"/>
  <c r="HC263" i="7" s="1"/>
  <c r="HD263" i="7" s="1"/>
  <c r="GD263" i="7"/>
  <c r="GE263" i="7" s="1"/>
  <c r="GF263" i="7" s="1"/>
  <c r="FL263" i="7"/>
  <c r="FM263" i="7" s="1"/>
  <c r="FN263" i="7" s="1"/>
  <c r="EB263" i="7"/>
  <c r="EC263" i="7" s="1"/>
  <c r="ED263" i="7" s="1"/>
  <c r="DD263" i="7"/>
  <c r="DE263" i="7" s="1"/>
  <c r="DF263" i="7" s="1"/>
  <c r="JP263" i="7"/>
  <c r="JQ263" i="7" s="1"/>
  <c r="JR263" i="7" s="1"/>
  <c r="HT263" i="7"/>
  <c r="HU263" i="7" s="1"/>
  <c r="HV263" i="7" s="1"/>
  <c r="FX263" i="7"/>
  <c r="FY263" i="7" s="1"/>
  <c r="FZ263" i="7" s="1"/>
  <c r="DV263" i="7"/>
  <c r="DW263" i="7" s="1"/>
  <c r="DX263" i="7" s="1"/>
  <c r="CX263" i="7"/>
  <c r="CY263" i="7" s="1"/>
  <c r="CZ263" i="7" s="1"/>
  <c r="IL263" i="7"/>
  <c r="IM263" i="7" s="1"/>
  <c r="IN263" i="7" s="1"/>
  <c r="GJ263" i="7"/>
  <c r="GK263" i="7" s="1"/>
  <c r="GL263" i="7" s="1"/>
  <c r="EH263" i="7"/>
  <c r="EI263" i="7" s="1"/>
  <c r="EJ263" i="7" s="1"/>
  <c r="CR263" i="7"/>
  <c r="CS263" i="7" s="1"/>
  <c r="CT263" i="7" s="1"/>
  <c r="BZ263" i="7"/>
  <c r="CA263" i="7" s="1"/>
  <c r="CB263" i="7" s="1"/>
  <c r="NH210" i="7"/>
  <c r="NI210" i="7" s="1"/>
  <c r="NJ210" i="7" s="1"/>
  <c r="MJ210" i="7"/>
  <c r="MK210" i="7" s="1"/>
  <c r="ML210" i="7" s="1"/>
  <c r="LL210" i="7"/>
  <c r="LM210" i="7" s="1"/>
  <c r="LN210" i="7" s="1"/>
  <c r="MP210" i="7"/>
  <c r="MQ210" i="7" s="1"/>
  <c r="MR210" i="7" s="1"/>
  <c r="LR210" i="7"/>
  <c r="LS210" i="7" s="1"/>
  <c r="LT210" i="7" s="1"/>
  <c r="KT210" i="7"/>
  <c r="KU210" i="7" s="1"/>
  <c r="KV210" i="7" s="1"/>
  <c r="KZ210" i="7"/>
  <c r="LA210" i="7" s="1"/>
  <c r="LB210" i="7" s="1"/>
  <c r="JV210" i="7"/>
  <c r="JW210" i="7" s="1"/>
  <c r="JX210" i="7" s="1"/>
  <c r="JD210" i="7"/>
  <c r="JE210" i="7" s="1"/>
  <c r="JF210" i="7" s="1"/>
  <c r="IF210" i="7"/>
  <c r="IG210" i="7" s="1"/>
  <c r="IH210" i="7" s="1"/>
  <c r="GP210" i="7"/>
  <c r="GQ210" i="7" s="1"/>
  <c r="GR210" i="7" s="1"/>
  <c r="HH210" i="7"/>
  <c r="HI210" i="7" s="1"/>
  <c r="HJ210" i="7" s="1"/>
  <c r="FL210" i="7"/>
  <c r="FM210" i="7" s="1"/>
  <c r="FN210" i="7" s="1"/>
  <c r="EB210" i="7"/>
  <c r="EC210" i="7" s="1"/>
  <c r="ED210" i="7" s="1"/>
  <c r="DD210" i="7"/>
  <c r="DE210" i="7" s="1"/>
  <c r="DF210" i="7" s="1"/>
  <c r="CX210" i="7"/>
  <c r="CY210" i="7" s="1"/>
  <c r="CZ210" i="7" s="1"/>
  <c r="IL210" i="7"/>
  <c r="IM210" i="7" s="1"/>
  <c r="IN210" i="7" s="1"/>
  <c r="FX210" i="7"/>
  <c r="FY210" i="7" s="1"/>
  <c r="FZ210" i="7" s="1"/>
  <c r="EH210" i="7"/>
  <c r="EI210" i="7" s="1"/>
  <c r="EJ210" i="7" s="1"/>
  <c r="CR210" i="7"/>
  <c r="CS210" i="7" s="1"/>
  <c r="CT210" i="7" s="1"/>
  <c r="JP210" i="7"/>
  <c r="JQ210" i="7" s="1"/>
  <c r="JR210" i="7" s="1"/>
  <c r="HN210" i="7"/>
  <c r="HO210" i="7" s="1"/>
  <c r="HP210" i="7" s="1"/>
  <c r="FR210" i="7"/>
  <c r="FS210" i="7" s="1"/>
  <c r="FT210" i="7" s="1"/>
  <c r="DV210" i="7"/>
  <c r="DW210" i="7" s="1"/>
  <c r="DX210" i="7" s="1"/>
  <c r="CL210" i="7"/>
  <c r="CM210" i="7" s="1"/>
  <c r="CN210" i="7" s="1"/>
  <c r="NN210" i="7"/>
  <c r="NO210" i="7" s="1"/>
  <c r="NP210" i="7" s="1"/>
  <c r="MV210" i="7"/>
  <c r="MW210" i="7" s="1"/>
  <c r="MX210" i="7" s="1"/>
  <c r="LX210" i="7"/>
  <c r="LY210" i="7" s="1"/>
  <c r="LZ210" i="7" s="1"/>
  <c r="NB210" i="7"/>
  <c r="NC210" i="7" s="1"/>
  <c r="ND210" i="7" s="1"/>
  <c r="MD210" i="7"/>
  <c r="ME210" i="7" s="1"/>
  <c r="MF210" i="7" s="1"/>
  <c r="LF210" i="7"/>
  <c r="LG210" i="7" s="1"/>
  <c r="LH210" i="7" s="1"/>
  <c r="KN210" i="7"/>
  <c r="KO210" i="7" s="1"/>
  <c r="KP210" i="7" s="1"/>
  <c r="KH210" i="7"/>
  <c r="KI210" i="7" s="1"/>
  <c r="KJ210" i="7" s="1"/>
  <c r="KB210" i="7"/>
  <c r="KC210" i="7" s="1"/>
  <c r="KD210" i="7" s="1"/>
  <c r="IR210" i="7"/>
  <c r="IS210" i="7" s="1"/>
  <c r="IT210" i="7" s="1"/>
  <c r="HB210" i="7"/>
  <c r="HC210" i="7" s="1"/>
  <c r="HD210" i="7" s="1"/>
  <c r="GD210" i="7"/>
  <c r="GE210" i="7" s="1"/>
  <c r="GF210" i="7" s="1"/>
  <c r="HZ210" i="7"/>
  <c r="IA210" i="7" s="1"/>
  <c r="IB210" i="7" s="1"/>
  <c r="EN210" i="7"/>
  <c r="EO210" i="7" s="1"/>
  <c r="EP210" i="7" s="1"/>
  <c r="DP210" i="7"/>
  <c r="DQ210" i="7" s="1"/>
  <c r="DR210" i="7" s="1"/>
  <c r="ET210" i="7"/>
  <c r="EU210" i="7" s="1"/>
  <c r="EV210" i="7" s="1"/>
  <c r="JJ210" i="7"/>
  <c r="JK210" i="7" s="1"/>
  <c r="JL210" i="7" s="1"/>
  <c r="GV210" i="7"/>
  <c r="GW210" i="7" s="1"/>
  <c r="GX210" i="7" s="1"/>
  <c r="HT210" i="7"/>
  <c r="HU210" i="7" s="1"/>
  <c r="HV210" i="7" s="1"/>
  <c r="DJ210" i="7"/>
  <c r="DK210" i="7" s="1"/>
  <c r="DL210" i="7" s="1"/>
  <c r="CF210" i="7"/>
  <c r="CG210" i="7" s="1"/>
  <c r="CH210" i="7" s="1"/>
  <c r="IX210" i="7"/>
  <c r="IY210" i="7" s="1"/>
  <c r="IZ210" i="7" s="1"/>
  <c r="GJ210" i="7"/>
  <c r="GK210" i="7" s="1"/>
  <c r="GL210" i="7" s="1"/>
  <c r="EZ210" i="7"/>
  <c r="FA210" i="7" s="1"/>
  <c r="FB210" i="7" s="1"/>
  <c r="FF210" i="7"/>
  <c r="FG210" i="7" s="1"/>
  <c r="FH210" i="7" s="1"/>
  <c r="BZ210" i="7"/>
  <c r="CA210" i="7" s="1"/>
  <c r="CB210" i="7" s="1"/>
  <c r="NH121" i="7"/>
  <c r="NI121" i="7" s="1"/>
  <c r="NJ121" i="7" s="1"/>
  <c r="MJ121" i="7"/>
  <c r="MK121" i="7" s="1"/>
  <c r="ML121" i="7" s="1"/>
  <c r="LL121" i="7"/>
  <c r="LM121" i="7" s="1"/>
  <c r="LN121" i="7" s="1"/>
  <c r="MP121" i="7"/>
  <c r="MQ121" i="7" s="1"/>
  <c r="MR121" i="7" s="1"/>
  <c r="LR121" i="7"/>
  <c r="LS121" i="7" s="1"/>
  <c r="LT121" i="7" s="1"/>
  <c r="KH121" i="7"/>
  <c r="KI121" i="7" s="1"/>
  <c r="KJ121" i="7" s="1"/>
  <c r="KT121" i="7"/>
  <c r="KU121" i="7" s="1"/>
  <c r="KV121" i="7" s="1"/>
  <c r="CX121" i="7"/>
  <c r="CY121" i="7" s="1"/>
  <c r="CZ121" i="7" s="1"/>
  <c r="JJ121" i="7"/>
  <c r="JK121" i="7" s="1"/>
  <c r="JL121" i="7" s="1"/>
  <c r="IL121" i="7"/>
  <c r="IM121" i="7" s="1"/>
  <c r="IN121" i="7" s="1"/>
  <c r="HB121" i="7"/>
  <c r="HC121" i="7" s="1"/>
  <c r="HD121" i="7" s="1"/>
  <c r="GD121" i="7"/>
  <c r="GE121" i="7" s="1"/>
  <c r="GF121" i="7" s="1"/>
  <c r="FL121" i="7"/>
  <c r="FM121" i="7" s="1"/>
  <c r="FN121" i="7" s="1"/>
  <c r="EB121" i="7"/>
  <c r="EC121" i="7" s="1"/>
  <c r="ED121" i="7" s="1"/>
  <c r="DD121" i="7"/>
  <c r="DE121" i="7" s="1"/>
  <c r="DF121" i="7" s="1"/>
  <c r="KB121" i="7"/>
  <c r="KC121" i="7" s="1"/>
  <c r="KD121" i="7" s="1"/>
  <c r="JD121" i="7"/>
  <c r="JE121" i="7" s="1"/>
  <c r="JF121" i="7" s="1"/>
  <c r="IF121" i="7"/>
  <c r="IG121" i="7" s="1"/>
  <c r="IH121" i="7" s="1"/>
  <c r="GV121" i="7"/>
  <c r="GW121" i="7" s="1"/>
  <c r="GX121" i="7" s="1"/>
  <c r="FX121" i="7"/>
  <c r="FY121" i="7" s="1"/>
  <c r="FZ121" i="7" s="1"/>
  <c r="EZ121" i="7"/>
  <c r="FA121" i="7" s="1"/>
  <c r="FB121" i="7" s="1"/>
  <c r="DV121" i="7"/>
  <c r="DW121" i="7" s="1"/>
  <c r="DX121" i="7" s="1"/>
  <c r="FR121" i="7"/>
  <c r="FS121" i="7" s="1"/>
  <c r="FT121" i="7" s="1"/>
  <c r="CR121" i="7"/>
  <c r="CS121" i="7" s="1"/>
  <c r="CT121" i="7" s="1"/>
  <c r="CF121" i="7"/>
  <c r="CG121" i="7" s="1"/>
  <c r="CH121" i="7" s="1"/>
  <c r="NN121" i="7"/>
  <c r="NO121" i="7" s="1"/>
  <c r="NP121" i="7" s="1"/>
  <c r="MV121" i="7"/>
  <c r="MW121" i="7" s="1"/>
  <c r="MX121" i="7" s="1"/>
  <c r="LX121" i="7"/>
  <c r="LY121" i="7" s="1"/>
  <c r="LZ121" i="7" s="1"/>
  <c r="NB121" i="7"/>
  <c r="NC121" i="7" s="1"/>
  <c r="ND121" i="7" s="1"/>
  <c r="MD121" i="7"/>
  <c r="ME121" i="7" s="1"/>
  <c r="MF121" i="7" s="1"/>
  <c r="KZ121" i="7"/>
  <c r="LA121" i="7" s="1"/>
  <c r="LB121" i="7" s="1"/>
  <c r="LF121" i="7"/>
  <c r="LG121" i="7" s="1"/>
  <c r="LH121" i="7" s="1"/>
  <c r="KN121" i="7"/>
  <c r="KO121" i="7" s="1"/>
  <c r="KP121" i="7" s="1"/>
  <c r="JV121" i="7"/>
  <c r="JW121" i="7" s="1"/>
  <c r="JX121" i="7" s="1"/>
  <c r="IX121" i="7"/>
  <c r="IY121" i="7" s="1"/>
  <c r="IZ121" i="7" s="1"/>
  <c r="HZ121" i="7"/>
  <c r="IA121" i="7" s="1"/>
  <c r="IB121" i="7" s="1"/>
  <c r="GP121" i="7"/>
  <c r="GQ121" i="7" s="1"/>
  <c r="GR121" i="7" s="1"/>
  <c r="HT121" i="7"/>
  <c r="HU121" i="7" s="1"/>
  <c r="HV121" i="7" s="1"/>
  <c r="EN121" i="7"/>
  <c r="EO121" i="7" s="1"/>
  <c r="EP121" i="7" s="1"/>
  <c r="DP121" i="7"/>
  <c r="DQ121" i="7" s="1"/>
  <c r="DR121" i="7" s="1"/>
  <c r="FF121" i="7"/>
  <c r="FG121" i="7" s="1"/>
  <c r="FH121" i="7" s="1"/>
  <c r="JP121" i="7"/>
  <c r="JQ121" i="7" s="1"/>
  <c r="JR121" i="7" s="1"/>
  <c r="IR121" i="7"/>
  <c r="IS121" i="7" s="1"/>
  <c r="IT121" i="7" s="1"/>
  <c r="HN121" i="7"/>
  <c r="HO121" i="7" s="1"/>
  <c r="HP121" i="7" s="1"/>
  <c r="GJ121" i="7"/>
  <c r="GK121" i="7" s="1"/>
  <c r="GL121" i="7" s="1"/>
  <c r="HH121" i="7"/>
  <c r="HI121" i="7" s="1"/>
  <c r="HJ121" i="7" s="1"/>
  <c r="EH121" i="7"/>
  <c r="EI121" i="7" s="1"/>
  <c r="EJ121" i="7" s="1"/>
  <c r="DJ121" i="7"/>
  <c r="DK121" i="7" s="1"/>
  <c r="DL121" i="7" s="1"/>
  <c r="ET121" i="7"/>
  <c r="EU121" i="7" s="1"/>
  <c r="EV121" i="7" s="1"/>
  <c r="CL121" i="7"/>
  <c r="CM121" i="7" s="1"/>
  <c r="CN121" i="7" s="1"/>
  <c r="BZ121" i="7"/>
  <c r="CA121" i="7" s="1"/>
  <c r="CB121" i="7" s="1"/>
  <c r="LL365" i="7"/>
  <c r="LM365" i="7" s="1"/>
  <c r="LN365" i="7" s="1"/>
  <c r="MP365" i="7"/>
  <c r="MQ365" i="7" s="1"/>
  <c r="MR365" i="7" s="1"/>
  <c r="LR365" i="7"/>
  <c r="LS365" i="7" s="1"/>
  <c r="LT365" i="7" s="1"/>
  <c r="MV365" i="7"/>
  <c r="MW365" i="7" s="1"/>
  <c r="MX365" i="7" s="1"/>
  <c r="LX365" i="7"/>
  <c r="LY365" i="7" s="1"/>
  <c r="LZ365" i="7" s="1"/>
  <c r="KT365" i="7"/>
  <c r="KU365" i="7" s="1"/>
  <c r="KV365" i="7" s="1"/>
  <c r="KZ365" i="7"/>
  <c r="LA365" i="7" s="1"/>
  <c r="LB365" i="7" s="1"/>
  <c r="KB365" i="7"/>
  <c r="KC365" i="7" s="1"/>
  <c r="KD365" i="7" s="1"/>
  <c r="JD365" i="7"/>
  <c r="JE365" i="7" s="1"/>
  <c r="JF365" i="7" s="1"/>
  <c r="IF365" i="7"/>
  <c r="IG365" i="7" s="1"/>
  <c r="IH365" i="7" s="1"/>
  <c r="HB365" i="7"/>
  <c r="HC365" i="7" s="1"/>
  <c r="HD365" i="7" s="1"/>
  <c r="FX365" i="7"/>
  <c r="FY365" i="7" s="1"/>
  <c r="FZ365" i="7" s="1"/>
  <c r="FL365" i="7"/>
  <c r="FM365" i="7" s="1"/>
  <c r="FN365" i="7" s="1"/>
  <c r="EB365" i="7"/>
  <c r="EC365" i="7" s="1"/>
  <c r="ED365" i="7" s="1"/>
  <c r="DD365" i="7"/>
  <c r="DE365" i="7" s="1"/>
  <c r="DF365" i="7" s="1"/>
  <c r="CF365" i="7"/>
  <c r="CG365" i="7" s="1"/>
  <c r="CH365" i="7" s="1"/>
  <c r="JP365" i="7"/>
  <c r="JQ365" i="7" s="1"/>
  <c r="JR365" i="7" s="1"/>
  <c r="IX365" i="7"/>
  <c r="IY365" i="7" s="1"/>
  <c r="IZ365" i="7" s="1"/>
  <c r="HT365" i="7"/>
  <c r="HU365" i="7" s="1"/>
  <c r="HV365" i="7" s="1"/>
  <c r="GP365" i="7"/>
  <c r="GQ365" i="7" s="1"/>
  <c r="GR365" i="7" s="1"/>
  <c r="GV365" i="7"/>
  <c r="GW365" i="7" s="1"/>
  <c r="GX365" i="7" s="1"/>
  <c r="EZ365" i="7"/>
  <c r="FA365" i="7" s="1"/>
  <c r="FB365" i="7" s="1"/>
  <c r="DV365" i="7"/>
  <c r="DW365" i="7" s="1"/>
  <c r="DX365" i="7" s="1"/>
  <c r="FF365" i="7"/>
  <c r="FG365" i="7" s="1"/>
  <c r="FH365" i="7" s="1"/>
  <c r="CL365" i="7"/>
  <c r="CM365" i="7" s="1"/>
  <c r="CN365" i="7" s="1"/>
  <c r="NN365" i="7"/>
  <c r="NO365" i="7" s="1"/>
  <c r="NP365" i="7" s="1"/>
  <c r="NB365" i="7"/>
  <c r="NC365" i="7" s="1"/>
  <c r="ND365" i="7" s="1"/>
  <c r="MD365" i="7"/>
  <c r="ME365" i="7" s="1"/>
  <c r="MF365" i="7" s="1"/>
  <c r="NH365" i="7"/>
  <c r="NI365" i="7" s="1"/>
  <c r="NJ365" i="7" s="1"/>
  <c r="MJ365" i="7"/>
  <c r="MK365" i="7" s="1"/>
  <c r="ML365" i="7" s="1"/>
  <c r="LF365" i="7"/>
  <c r="LG365" i="7" s="1"/>
  <c r="LH365" i="7" s="1"/>
  <c r="KH365" i="7"/>
  <c r="KI365" i="7" s="1"/>
  <c r="KJ365" i="7" s="1"/>
  <c r="KN365" i="7"/>
  <c r="KO365" i="7" s="1"/>
  <c r="KP365" i="7" s="1"/>
  <c r="JV365" i="7"/>
  <c r="JW365" i="7" s="1"/>
  <c r="JX365" i="7" s="1"/>
  <c r="IR365" i="7"/>
  <c r="IS365" i="7" s="1"/>
  <c r="IT365" i="7" s="1"/>
  <c r="HZ365" i="7"/>
  <c r="IA365" i="7" s="1"/>
  <c r="IB365" i="7" s="1"/>
  <c r="GJ365" i="7"/>
  <c r="GK365" i="7" s="1"/>
  <c r="GL365" i="7" s="1"/>
  <c r="FR365" i="7"/>
  <c r="FS365" i="7" s="1"/>
  <c r="FT365" i="7" s="1"/>
  <c r="EN365" i="7"/>
  <c r="EO365" i="7" s="1"/>
  <c r="EP365" i="7" s="1"/>
  <c r="DP365" i="7"/>
  <c r="DQ365" i="7" s="1"/>
  <c r="DR365" i="7" s="1"/>
  <c r="ET365" i="7"/>
  <c r="EU365" i="7" s="1"/>
  <c r="EV365" i="7" s="1"/>
  <c r="CX365" i="7"/>
  <c r="CY365" i="7" s="1"/>
  <c r="CZ365" i="7" s="1"/>
  <c r="JJ365" i="7"/>
  <c r="JK365" i="7" s="1"/>
  <c r="JL365" i="7" s="1"/>
  <c r="IL365" i="7"/>
  <c r="IM365" i="7" s="1"/>
  <c r="IN365" i="7" s="1"/>
  <c r="HN365" i="7"/>
  <c r="HO365" i="7" s="1"/>
  <c r="HP365" i="7" s="1"/>
  <c r="GD365" i="7"/>
  <c r="GE365" i="7" s="1"/>
  <c r="GF365" i="7" s="1"/>
  <c r="HH365" i="7"/>
  <c r="HI365" i="7" s="1"/>
  <c r="HJ365" i="7" s="1"/>
  <c r="EH365" i="7"/>
  <c r="EI365" i="7" s="1"/>
  <c r="EJ365" i="7" s="1"/>
  <c r="DJ365" i="7"/>
  <c r="DK365" i="7" s="1"/>
  <c r="DL365" i="7" s="1"/>
  <c r="CR365" i="7"/>
  <c r="CS365" i="7" s="1"/>
  <c r="CT365" i="7" s="1"/>
  <c r="BZ365" i="7"/>
  <c r="CA365" i="7" s="1"/>
  <c r="CB365" i="7" s="1"/>
  <c r="NN149" i="7"/>
  <c r="NO149" i="7" s="1"/>
  <c r="NP149" i="7" s="1"/>
  <c r="MV149" i="7"/>
  <c r="MW149" i="7" s="1"/>
  <c r="MX149" i="7" s="1"/>
  <c r="LX149" i="7"/>
  <c r="LY149" i="7" s="1"/>
  <c r="LZ149" i="7" s="1"/>
  <c r="NB149" i="7"/>
  <c r="NC149" i="7" s="1"/>
  <c r="ND149" i="7" s="1"/>
  <c r="MD149" i="7"/>
  <c r="ME149" i="7" s="1"/>
  <c r="MF149" i="7" s="1"/>
  <c r="KZ149" i="7"/>
  <c r="LA149" i="7" s="1"/>
  <c r="LB149" i="7" s="1"/>
  <c r="LF149" i="7"/>
  <c r="LG149" i="7" s="1"/>
  <c r="LH149" i="7" s="1"/>
  <c r="KN149" i="7"/>
  <c r="KO149" i="7" s="1"/>
  <c r="KP149" i="7" s="1"/>
  <c r="JV149" i="7"/>
  <c r="JW149" i="7" s="1"/>
  <c r="JX149" i="7" s="1"/>
  <c r="IX149" i="7"/>
  <c r="IY149" i="7" s="1"/>
  <c r="IZ149" i="7" s="1"/>
  <c r="HZ149" i="7"/>
  <c r="IA149" i="7" s="1"/>
  <c r="IB149" i="7" s="1"/>
  <c r="GP149" i="7"/>
  <c r="GQ149" i="7" s="1"/>
  <c r="GR149" i="7" s="1"/>
  <c r="HT149" i="7"/>
  <c r="HU149" i="7" s="1"/>
  <c r="HV149" i="7" s="1"/>
  <c r="EZ149" i="7"/>
  <c r="FA149" i="7" s="1"/>
  <c r="FB149" i="7" s="1"/>
  <c r="DV149" i="7"/>
  <c r="DW149" i="7" s="1"/>
  <c r="DX149" i="7" s="1"/>
  <c r="FF149" i="7"/>
  <c r="FG149" i="7" s="1"/>
  <c r="FH149" i="7" s="1"/>
  <c r="JP149" i="7"/>
  <c r="JQ149" i="7" s="1"/>
  <c r="JR149" i="7" s="1"/>
  <c r="IR149" i="7"/>
  <c r="IS149" i="7" s="1"/>
  <c r="IT149" i="7" s="1"/>
  <c r="HN149" i="7"/>
  <c r="HO149" i="7" s="1"/>
  <c r="HP149" i="7" s="1"/>
  <c r="GJ149" i="7"/>
  <c r="GK149" i="7" s="1"/>
  <c r="GL149" i="7" s="1"/>
  <c r="FR149" i="7"/>
  <c r="FS149" i="7" s="1"/>
  <c r="FT149" i="7" s="1"/>
  <c r="EN149" i="7"/>
  <c r="EO149" i="7" s="1"/>
  <c r="EP149" i="7" s="1"/>
  <c r="DP149" i="7"/>
  <c r="DQ149" i="7" s="1"/>
  <c r="DR149" i="7" s="1"/>
  <c r="ET149" i="7"/>
  <c r="EU149" i="7" s="1"/>
  <c r="EV149" i="7" s="1"/>
  <c r="CR149" i="7"/>
  <c r="CS149" i="7" s="1"/>
  <c r="CT149" i="7" s="1"/>
  <c r="BZ149" i="7"/>
  <c r="CA149" i="7" s="1"/>
  <c r="CB149" i="7" s="1"/>
  <c r="NH149" i="7"/>
  <c r="NI149" i="7" s="1"/>
  <c r="NJ149" i="7" s="1"/>
  <c r="MJ149" i="7"/>
  <c r="MK149" i="7" s="1"/>
  <c r="ML149" i="7" s="1"/>
  <c r="LL149" i="7"/>
  <c r="LM149" i="7" s="1"/>
  <c r="LN149" i="7" s="1"/>
  <c r="MP149" i="7"/>
  <c r="MQ149" i="7" s="1"/>
  <c r="MR149" i="7" s="1"/>
  <c r="LR149" i="7"/>
  <c r="LS149" i="7" s="1"/>
  <c r="LT149" i="7" s="1"/>
  <c r="KH149" i="7"/>
  <c r="KI149" i="7" s="1"/>
  <c r="KJ149" i="7" s="1"/>
  <c r="KT149" i="7"/>
  <c r="KU149" i="7" s="1"/>
  <c r="KV149" i="7" s="1"/>
  <c r="CX149" i="7"/>
  <c r="CY149" i="7" s="1"/>
  <c r="CZ149" i="7" s="1"/>
  <c r="JJ149" i="7"/>
  <c r="JK149" i="7" s="1"/>
  <c r="JL149" i="7" s="1"/>
  <c r="IL149" i="7"/>
  <c r="IM149" i="7" s="1"/>
  <c r="IN149" i="7" s="1"/>
  <c r="HB149" i="7"/>
  <c r="HC149" i="7" s="1"/>
  <c r="HD149" i="7" s="1"/>
  <c r="GD149" i="7"/>
  <c r="GE149" i="7" s="1"/>
  <c r="GF149" i="7" s="1"/>
  <c r="HH149" i="7"/>
  <c r="HI149" i="7" s="1"/>
  <c r="HJ149" i="7" s="1"/>
  <c r="EH149" i="7"/>
  <c r="EI149" i="7" s="1"/>
  <c r="EJ149" i="7" s="1"/>
  <c r="DJ149" i="7"/>
  <c r="DK149" i="7" s="1"/>
  <c r="DL149" i="7" s="1"/>
  <c r="KB149" i="7"/>
  <c r="KC149" i="7" s="1"/>
  <c r="KD149" i="7" s="1"/>
  <c r="JD149" i="7"/>
  <c r="JE149" i="7" s="1"/>
  <c r="JF149" i="7" s="1"/>
  <c r="IF149" i="7"/>
  <c r="IG149" i="7" s="1"/>
  <c r="IH149" i="7" s="1"/>
  <c r="GV149" i="7"/>
  <c r="GW149" i="7" s="1"/>
  <c r="GX149" i="7" s="1"/>
  <c r="FX149" i="7"/>
  <c r="FY149" i="7" s="1"/>
  <c r="FZ149" i="7" s="1"/>
  <c r="FL149" i="7"/>
  <c r="FM149" i="7" s="1"/>
  <c r="FN149" i="7" s="1"/>
  <c r="EB149" i="7"/>
  <c r="EC149" i="7" s="1"/>
  <c r="ED149" i="7" s="1"/>
  <c r="DD149" i="7"/>
  <c r="DE149" i="7" s="1"/>
  <c r="DF149" i="7" s="1"/>
  <c r="CF149" i="7"/>
  <c r="CG149" i="7" s="1"/>
  <c r="CH149" i="7" s="1"/>
  <c r="CL149" i="7"/>
  <c r="CM149" i="7" s="1"/>
  <c r="CN149" i="7" s="1"/>
  <c r="NN354" i="7"/>
  <c r="NO354" i="7" s="1"/>
  <c r="NP354" i="7" s="1"/>
  <c r="NB354" i="7"/>
  <c r="NC354" i="7" s="1"/>
  <c r="ND354" i="7" s="1"/>
  <c r="MD354" i="7"/>
  <c r="ME354" i="7" s="1"/>
  <c r="MF354" i="7" s="1"/>
  <c r="NH354" i="7"/>
  <c r="NI354" i="7" s="1"/>
  <c r="NJ354" i="7" s="1"/>
  <c r="MJ354" i="7"/>
  <c r="MK354" i="7" s="1"/>
  <c r="ML354" i="7" s="1"/>
  <c r="KZ354" i="7"/>
  <c r="LA354" i="7" s="1"/>
  <c r="LB354" i="7" s="1"/>
  <c r="KT354" i="7"/>
  <c r="KU354" i="7" s="1"/>
  <c r="KV354" i="7" s="1"/>
  <c r="KH354" i="7"/>
  <c r="KI354" i="7" s="1"/>
  <c r="KJ354" i="7" s="1"/>
  <c r="JV354" i="7"/>
  <c r="JW354" i="7" s="1"/>
  <c r="JX354" i="7" s="1"/>
  <c r="IR354" i="7"/>
  <c r="IS354" i="7" s="1"/>
  <c r="IT354" i="7" s="1"/>
  <c r="HN354" i="7"/>
  <c r="HO354" i="7" s="1"/>
  <c r="HP354" i="7" s="1"/>
  <c r="GD354" i="7"/>
  <c r="GE354" i="7" s="1"/>
  <c r="GF354" i="7" s="1"/>
  <c r="HZ354" i="7"/>
  <c r="IA354" i="7" s="1"/>
  <c r="IB354" i="7" s="1"/>
  <c r="EN354" i="7"/>
  <c r="EO354" i="7" s="1"/>
  <c r="EP354" i="7" s="1"/>
  <c r="DP354" i="7"/>
  <c r="DQ354" i="7" s="1"/>
  <c r="DR354" i="7" s="1"/>
  <c r="ET354" i="7"/>
  <c r="EU354" i="7" s="1"/>
  <c r="EV354" i="7" s="1"/>
  <c r="JJ354" i="7"/>
  <c r="JK354" i="7" s="1"/>
  <c r="JL354" i="7" s="1"/>
  <c r="HB354" i="7"/>
  <c r="HC354" i="7" s="1"/>
  <c r="HD354" i="7" s="1"/>
  <c r="GV354" i="7"/>
  <c r="GW354" i="7" s="1"/>
  <c r="GX354" i="7" s="1"/>
  <c r="DJ354" i="7"/>
  <c r="DK354" i="7" s="1"/>
  <c r="DL354" i="7" s="1"/>
  <c r="KB354" i="7"/>
  <c r="KC354" i="7" s="1"/>
  <c r="KD354" i="7" s="1"/>
  <c r="HT354" i="7"/>
  <c r="HU354" i="7" s="1"/>
  <c r="HV354" i="7" s="1"/>
  <c r="FR354" i="7"/>
  <c r="FS354" i="7" s="1"/>
  <c r="FT354" i="7" s="1"/>
  <c r="DV354" i="7"/>
  <c r="DW354" i="7" s="1"/>
  <c r="DX354" i="7" s="1"/>
  <c r="CR354" i="7"/>
  <c r="CS354" i="7" s="1"/>
  <c r="CT354" i="7" s="1"/>
  <c r="BZ354" i="7"/>
  <c r="CA354" i="7" s="1"/>
  <c r="CB354" i="7" s="1"/>
  <c r="LL354" i="7"/>
  <c r="LM354" i="7" s="1"/>
  <c r="LN354" i="7" s="1"/>
  <c r="MP354" i="7"/>
  <c r="MQ354" i="7" s="1"/>
  <c r="MR354" i="7" s="1"/>
  <c r="LR354" i="7"/>
  <c r="LS354" i="7" s="1"/>
  <c r="LT354" i="7" s="1"/>
  <c r="MV354" i="7"/>
  <c r="MW354" i="7" s="1"/>
  <c r="MX354" i="7" s="1"/>
  <c r="LX354" i="7"/>
  <c r="LY354" i="7" s="1"/>
  <c r="LZ354" i="7" s="1"/>
  <c r="KN354" i="7"/>
  <c r="KO354" i="7" s="1"/>
  <c r="KP354" i="7" s="1"/>
  <c r="LF354" i="7"/>
  <c r="LG354" i="7" s="1"/>
  <c r="LH354" i="7" s="1"/>
  <c r="JP354" i="7"/>
  <c r="JQ354" i="7" s="1"/>
  <c r="JR354" i="7" s="1"/>
  <c r="JD354" i="7"/>
  <c r="JE354" i="7" s="1"/>
  <c r="JF354" i="7" s="1"/>
  <c r="IF354" i="7"/>
  <c r="IG354" i="7" s="1"/>
  <c r="IH354" i="7" s="1"/>
  <c r="GP354" i="7"/>
  <c r="GQ354" i="7" s="1"/>
  <c r="GR354" i="7" s="1"/>
  <c r="HH354" i="7"/>
  <c r="HI354" i="7" s="1"/>
  <c r="HJ354" i="7" s="1"/>
  <c r="FL354" i="7"/>
  <c r="FM354" i="7" s="1"/>
  <c r="FN354" i="7" s="1"/>
  <c r="EB354" i="7"/>
  <c r="EC354" i="7" s="1"/>
  <c r="ED354" i="7" s="1"/>
  <c r="DD354" i="7"/>
  <c r="DE354" i="7" s="1"/>
  <c r="DF354" i="7" s="1"/>
  <c r="CX354" i="7"/>
  <c r="CY354" i="7" s="1"/>
  <c r="CZ354" i="7" s="1"/>
  <c r="IL354" i="7"/>
  <c r="IM354" i="7" s="1"/>
  <c r="IN354" i="7" s="1"/>
  <c r="FX354" i="7"/>
  <c r="FY354" i="7" s="1"/>
  <c r="FZ354" i="7" s="1"/>
  <c r="EH354" i="7"/>
  <c r="EI354" i="7" s="1"/>
  <c r="EJ354" i="7" s="1"/>
  <c r="CF354" i="7"/>
  <c r="CG354" i="7" s="1"/>
  <c r="CH354" i="7" s="1"/>
  <c r="IX354" i="7"/>
  <c r="IY354" i="7" s="1"/>
  <c r="IZ354" i="7" s="1"/>
  <c r="GJ354" i="7"/>
  <c r="GK354" i="7" s="1"/>
  <c r="GL354" i="7" s="1"/>
  <c r="EZ354" i="7"/>
  <c r="FA354" i="7" s="1"/>
  <c r="FB354" i="7" s="1"/>
  <c r="FF354" i="7"/>
  <c r="FG354" i="7" s="1"/>
  <c r="FH354" i="7" s="1"/>
  <c r="CL354" i="7"/>
  <c r="CM354" i="7" s="1"/>
  <c r="CN354" i="7" s="1"/>
  <c r="NH360" i="7"/>
  <c r="NI360" i="7" s="1"/>
  <c r="NJ360" i="7" s="1"/>
  <c r="MJ360" i="7"/>
  <c r="MK360" i="7" s="1"/>
  <c r="ML360" i="7" s="1"/>
  <c r="LL360" i="7"/>
  <c r="LM360" i="7" s="1"/>
  <c r="LN360" i="7" s="1"/>
  <c r="MP360" i="7"/>
  <c r="MQ360" i="7" s="1"/>
  <c r="MR360" i="7" s="1"/>
  <c r="LR360" i="7"/>
  <c r="LS360" i="7" s="1"/>
  <c r="LT360" i="7" s="1"/>
  <c r="KT360" i="7"/>
  <c r="KU360" i="7" s="1"/>
  <c r="KV360" i="7" s="1"/>
  <c r="KN360" i="7"/>
  <c r="KO360" i="7" s="1"/>
  <c r="KP360" i="7" s="1"/>
  <c r="KB360" i="7"/>
  <c r="KC360" i="7" s="1"/>
  <c r="KD360" i="7" s="1"/>
  <c r="JD360" i="7"/>
  <c r="JE360" i="7" s="1"/>
  <c r="JF360" i="7" s="1"/>
  <c r="IF360" i="7"/>
  <c r="IG360" i="7" s="1"/>
  <c r="IH360" i="7" s="1"/>
  <c r="GP360" i="7"/>
  <c r="GQ360" i="7" s="1"/>
  <c r="GR360" i="7" s="1"/>
  <c r="HH360" i="7"/>
  <c r="HI360" i="7" s="1"/>
  <c r="HJ360" i="7" s="1"/>
  <c r="FL360" i="7"/>
  <c r="FM360" i="7" s="1"/>
  <c r="FN360" i="7" s="1"/>
  <c r="EB360" i="7"/>
  <c r="EC360" i="7" s="1"/>
  <c r="ED360" i="7" s="1"/>
  <c r="DD360" i="7"/>
  <c r="DE360" i="7" s="1"/>
  <c r="DF360" i="7" s="1"/>
  <c r="CX360" i="7"/>
  <c r="CY360" i="7" s="1"/>
  <c r="CZ360" i="7" s="1"/>
  <c r="IL360" i="7"/>
  <c r="IM360" i="7" s="1"/>
  <c r="IN360" i="7" s="1"/>
  <c r="FX360" i="7"/>
  <c r="FY360" i="7" s="1"/>
  <c r="FZ360" i="7" s="1"/>
  <c r="EH360" i="7"/>
  <c r="EI360" i="7" s="1"/>
  <c r="EJ360" i="7" s="1"/>
  <c r="CR360" i="7"/>
  <c r="CS360" i="7" s="1"/>
  <c r="CT360" i="7" s="1"/>
  <c r="JP360" i="7"/>
  <c r="JQ360" i="7" s="1"/>
  <c r="JR360" i="7" s="1"/>
  <c r="HT360" i="7"/>
  <c r="HU360" i="7" s="1"/>
  <c r="HV360" i="7" s="1"/>
  <c r="FR360" i="7"/>
  <c r="FS360" i="7" s="1"/>
  <c r="FT360" i="7" s="1"/>
  <c r="DV360" i="7"/>
  <c r="DW360" i="7" s="1"/>
  <c r="DX360" i="7" s="1"/>
  <c r="CL360" i="7"/>
  <c r="CM360" i="7" s="1"/>
  <c r="CN360" i="7" s="1"/>
  <c r="NN360" i="7"/>
  <c r="NO360" i="7" s="1"/>
  <c r="NP360" i="7" s="1"/>
  <c r="MV360" i="7"/>
  <c r="MW360" i="7" s="1"/>
  <c r="MX360" i="7" s="1"/>
  <c r="LX360" i="7"/>
  <c r="LY360" i="7" s="1"/>
  <c r="LZ360" i="7" s="1"/>
  <c r="NB360" i="7"/>
  <c r="NC360" i="7" s="1"/>
  <c r="ND360" i="7" s="1"/>
  <c r="MD360" i="7"/>
  <c r="ME360" i="7" s="1"/>
  <c r="MF360" i="7" s="1"/>
  <c r="LF360" i="7"/>
  <c r="LG360" i="7" s="1"/>
  <c r="LH360" i="7" s="1"/>
  <c r="KH360" i="7"/>
  <c r="KI360" i="7" s="1"/>
  <c r="KJ360" i="7" s="1"/>
  <c r="KZ360" i="7"/>
  <c r="LA360" i="7" s="1"/>
  <c r="LB360" i="7" s="1"/>
  <c r="JV360" i="7"/>
  <c r="JW360" i="7" s="1"/>
  <c r="JX360" i="7" s="1"/>
  <c r="IR360" i="7"/>
  <c r="IS360" i="7" s="1"/>
  <c r="IT360" i="7" s="1"/>
  <c r="HN360" i="7"/>
  <c r="HO360" i="7" s="1"/>
  <c r="HP360" i="7" s="1"/>
  <c r="GD360" i="7"/>
  <c r="GE360" i="7" s="1"/>
  <c r="GF360" i="7" s="1"/>
  <c r="HZ360" i="7"/>
  <c r="IA360" i="7" s="1"/>
  <c r="IB360" i="7" s="1"/>
  <c r="EN360" i="7"/>
  <c r="EO360" i="7" s="1"/>
  <c r="EP360" i="7" s="1"/>
  <c r="DP360" i="7"/>
  <c r="DQ360" i="7" s="1"/>
  <c r="DR360" i="7" s="1"/>
  <c r="ET360" i="7"/>
  <c r="EU360" i="7" s="1"/>
  <c r="EV360" i="7" s="1"/>
  <c r="JJ360" i="7"/>
  <c r="JK360" i="7" s="1"/>
  <c r="JL360" i="7" s="1"/>
  <c r="HB360" i="7"/>
  <c r="HC360" i="7" s="1"/>
  <c r="HD360" i="7" s="1"/>
  <c r="GV360" i="7"/>
  <c r="GW360" i="7" s="1"/>
  <c r="GX360" i="7" s="1"/>
  <c r="DJ360" i="7"/>
  <c r="DK360" i="7" s="1"/>
  <c r="DL360" i="7" s="1"/>
  <c r="CF360" i="7"/>
  <c r="CG360" i="7" s="1"/>
  <c r="CH360" i="7" s="1"/>
  <c r="IX360" i="7"/>
  <c r="IY360" i="7" s="1"/>
  <c r="IZ360" i="7" s="1"/>
  <c r="GJ360" i="7"/>
  <c r="GK360" i="7" s="1"/>
  <c r="GL360" i="7" s="1"/>
  <c r="EZ360" i="7"/>
  <c r="FA360" i="7" s="1"/>
  <c r="FB360" i="7" s="1"/>
  <c r="FF360" i="7"/>
  <c r="FG360" i="7" s="1"/>
  <c r="FH360" i="7" s="1"/>
  <c r="BZ360" i="7"/>
  <c r="CA360" i="7" s="1"/>
  <c r="CB360" i="7" s="1"/>
  <c r="LL92" i="7"/>
  <c r="LM92" i="7" s="1"/>
  <c r="LN92" i="7" s="1"/>
  <c r="MP92" i="7"/>
  <c r="MQ92" i="7" s="1"/>
  <c r="MR92" i="7" s="1"/>
  <c r="LR92" i="7"/>
  <c r="LS92" i="7" s="1"/>
  <c r="LT92" i="7" s="1"/>
  <c r="MV92" i="7"/>
  <c r="MW92" i="7" s="1"/>
  <c r="MX92" i="7" s="1"/>
  <c r="LX92" i="7"/>
  <c r="LY92" i="7" s="1"/>
  <c r="LZ92" i="7" s="1"/>
  <c r="KH92" i="7"/>
  <c r="KI92" i="7" s="1"/>
  <c r="KJ92" i="7" s="1"/>
  <c r="KT92" i="7"/>
  <c r="KU92" i="7" s="1"/>
  <c r="KV92" i="7" s="1"/>
  <c r="CX92" i="7"/>
  <c r="CY92" i="7" s="1"/>
  <c r="CZ92" i="7" s="1"/>
  <c r="JJ92" i="7"/>
  <c r="JK92" i="7" s="1"/>
  <c r="JL92" i="7" s="1"/>
  <c r="IL92" i="7"/>
  <c r="IM92" i="7" s="1"/>
  <c r="IN92" i="7" s="1"/>
  <c r="GV92" i="7"/>
  <c r="GW92" i="7" s="1"/>
  <c r="GX92" i="7" s="1"/>
  <c r="FX92" i="7"/>
  <c r="FY92" i="7" s="1"/>
  <c r="FZ92" i="7" s="1"/>
  <c r="FL92" i="7"/>
  <c r="FM92" i="7" s="1"/>
  <c r="FN92" i="7" s="1"/>
  <c r="EB92" i="7"/>
  <c r="EC92" i="7" s="1"/>
  <c r="ED92" i="7" s="1"/>
  <c r="DD92" i="7"/>
  <c r="DE92" i="7" s="1"/>
  <c r="DF92" i="7" s="1"/>
  <c r="JV92" i="7"/>
  <c r="JW92" i="7" s="1"/>
  <c r="JX92" i="7" s="1"/>
  <c r="JD92" i="7"/>
  <c r="JE92" i="7" s="1"/>
  <c r="JF92" i="7" s="1"/>
  <c r="IF92" i="7"/>
  <c r="IG92" i="7" s="1"/>
  <c r="IH92" i="7" s="1"/>
  <c r="GP92" i="7"/>
  <c r="GQ92" i="7" s="1"/>
  <c r="GR92" i="7" s="1"/>
  <c r="HH92" i="7"/>
  <c r="HI92" i="7" s="1"/>
  <c r="HJ92" i="7" s="1"/>
  <c r="EZ92" i="7"/>
  <c r="FA92" i="7" s="1"/>
  <c r="FB92" i="7" s="1"/>
  <c r="DV92" i="7"/>
  <c r="DW92" i="7" s="1"/>
  <c r="DX92" i="7" s="1"/>
  <c r="FR92" i="7"/>
  <c r="FS92" i="7" s="1"/>
  <c r="FT92" i="7" s="1"/>
  <c r="CR92" i="7"/>
  <c r="CS92" i="7" s="1"/>
  <c r="CT92" i="7" s="1"/>
  <c r="CF92" i="7"/>
  <c r="CG92" i="7" s="1"/>
  <c r="CH92" i="7" s="1"/>
  <c r="NN92" i="7"/>
  <c r="NO92" i="7" s="1"/>
  <c r="NP92" i="7" s="1"/>
  <c r="NB92" i="7"/>
  <c r="NC92" i="7" s="1"/>
  <c r="ND92" i="7" s="1"/>
  <c r="MD92" i="7"/>
  <c r="ME92" i="7" s="1"/>
  <c r="MF92" i="7" s="1"/>
  <c r="NH92" i="7"/>
  <c r="NI92" i="7" s="1"/>
  <c r="NJ92" i="7" s="1"/>
  <c r="MJ92" i="7"/>
  <c r="MK92" i="7" s="1"/>
  <c r="ML92" i="7" s="1"/>
  <c r="KZ92" i="7"/>
  <c r="LA92" i="7" s="1"/>
  <c r="LB92" i="7" s="1"/>
  <c r="LF92" i="7"/>
  <c r="LG92" i="7" s="1"/>
  <c r="LH92" i="7" s="1"/>
  <c r="KN92" i="7"/>
  <c r="KO92" i="7" s="1"/>
  <c r="KP92" i="7" s="1"/>
  <c r="JP92" i="7"/>
  <c r="JQ92" i="7" s="1"/>
  <c r="JR92" i="7" s="1"/>
  <c r="IX92" i="7"/>
  <c r="IY92" i="7" s="1"/>
  <c r="IZ92" i="7" s="1"/>
  <c r="HN92" i="7"/>
  <c r="HO92" i="7" s="1"/>
  <c r="HP92" i="7" s="1"/>
  <c r="GJ92" i="7"/>
  <c r="GK92" i="7" s="1"/>
  <c r="GL92" i="7" s="1"/>
  <c r="HZ92" i="7"/>
  <c r="IA92" i="7" s="1"/>
  <c r="IB92" i="7" s="1"/>
  <c r="EN92" i="7"/>
  <c r="EO92" i="7" s="1"/>
  <c r="EP92" i="7" s="1"/>
  <c r="DP92" i="7"/>
  <c r="DQ92" i="7" s="1"/>
  <c r="DR92" i="7" s="1"/>
  <c r="FF92" i="7"/>
  <c r="FG92" i="7" s="1"/>
  <c r="FH92" i="7" s="1"/>
  <c r="KB92" i="7"/>
  <c r="KC92" i="7" s="1"/>
  <c r="KD92" i="7" s="1"/>
  <c r="IR92" i="7"/>
  <c r="IS92" i="7" s="1"/>
  <c r="IT92" i="7" s="1"/>
  <c r="HB92" i="7"/>
  <c r="HC92" i="7" s="1"/>
  <c r="HD92" i="7" s="1"/>
  <c r="GD92" i="7"/>
  <c r="GE92" i="7" s="1"/>
  <c r="GF92" i="7" s="1"/>
  <c r="HT92" i="7"/>
  <c r="HU92" i="7" s="1"/>
  <c r="HV92" i="7" s="1"/>
  <c r="EH92" i="7"/>
  <c r="EI92" i="7" s="1"/>
  <c r="EJ92" i="7" s="1"/>
  <c r="DJ92" i="7"/>
  <c r="DK92" i="7" s="1"/>
  <c r="DL92" i="7" s="1"/>
  <c r="ET92" i="7"/>
  <c r="EU92" i="7" s="1"/>
  <c r="EV92" i="7" s="1"/>
  <c r="CL92" i="7"/>
  <c r="CM92" i="7" s="1"/>
  <c r="CN92" i="7" s="1"/>
  <c r="BZ92" i="7"/>
  <c r="CA92" i="7" s="1"/>
  <c r="CB92" i="7" s="1"/>
  <c r="NN213" i="7"/>
  <c r="NO213" i="7" s="1"/>
  <c r="NP213" i="7" s="1"/>
  <c r="MV213" i="7"/>
  <c r="MW213" i="7" s="1"/>
  <c r="MX213" i="7" s="1"/>
  <c r="LX213" i="7"/>
  <c r="LY213" i="7" s="1"/>
  <c r="LZ213" i="7" s="1"/>
  <c r="NB213" i="7"/>
  <c r="NC213" i="7" s="1"/>
  <c r="ND213" i="7" s="1"/>
  <c r="MD213" i="7"/>
  <c r="ME213" i="7" s="1"/>
  <c r="MF213" i="7" s="1"/>
  <c r="LF213" i="7"/>
  <c r="LG213" i="7" s="1"/>
  <c r="LH213" i="7" s="1"/>
  <c r="KN213" i="7"/>
  <c r="KO213" i="7" s="1"/>
  <c r="KP213" i="7" s="1"/>
  <c r="KH213" i="7"/>
  <c r="KI213" i="7" s="1"/>
  <c r="KJ213" i="7" s="1"/>
  <c r="JP213" i="7"/>
  <c r="JQ213" i="7" s="1"/>
  <c r="JR213" i="7" s="1"/>
  <c r="IR213" i="7"/>
  <c r="IS213" i="7" s="1"/>
  <c r="IT213" i="7" s="1"/>
  <c r="HN213" i="7"/>
  <c r="HO213" i="7" s="1"/>
  <c r="HP213" i="7" s="1"/>
  <c r="GJ213" i="7"/>
  <c r="GK213" i="7" s="1"/>
  <c r="GL213" i="7" s="1"/>
  <c r="FR213" i="7"/>
  <c r="FS213" i="7" s="1"/>
  <c r="FT213" i="7" s="1"/>
  <c r="EN213" i="7"/>
  <c r="EO213" i="7" s="1"/>
  <c r="EP213" i="7" s="1"/>
  <c r="DP213" i="7"/>
  <c r="DQ213" i="7" s="1"/>
  <c r="DR213" i="7" s="1"/>
  <c r="ET213" i="7"/>
  <c r="EU213" i="7" s="1"/>
  <c r="EV213" i="7" s="1"/>
  <c r="JJ213" i="7"/>
  <c r="JK213" i="7" s="1"/>
  <c r="JL213" i="7" s="1"/>
  <c r="HB213" i="7"/>
  <c r="HC213" i="7" s="1"/>
  <c r="HD213" i="7" s="1"/>
  <c r="HH213" i="7"/>
  <c r="HI213" i="7" s="1"/>
  <c r="HJ213" i="7" s="1"/>
  <c r="DJ213" i="7"/>
  <c r="DK213" i="7" s="1"/>
  <c r="DL213" i="7" s="1"/>
  <c r="CF213" i="7"/>
  <c r="CG213" i="7" s="1"/>
  <c r="CH213" i="7" s="1"/>
  <c r="IX213" i="7"/>
  <c r="IY213" i="7" s="1"/>
  <c r="IZ213" i="7" s="1"/>
  <c r="GP213" i="7"/>
  <c r="GQ213" i="7" s="1"/>
  <c r="GR213" i="7" s="1"/>
  <c r="EZ213" i="7"/>
  <c r="FA213" i="7" s="1"/>
  <c r="FB213" i="7" s="1"/>
  <c r="FF213" i="7"/>
  <c r="FG213" i="7" s="1"/>
  <c r="FH213" i="7" s="1"/>
  <c r="BZ213" i="7"/>
  <c r="CA213" i="7" s="1"/>
  <c r="CB213" i="7" s="1"/>
  <c r="NH213" i="7"/>
  <c r="NI213" i="7" s="1"/>
  <c r="NJ213" i="7" s="1"/>
  <c r="MJ213" i="7"/>
  <c r="MK213" i="7" s="1"/>
  <c r="ML213" i="7" s="1"/>
  <c r="LL213" i="7"/>
  <c r="LM213" i="7" s="1"/>
  <c r="LN213" i="7" s="1"/>
  <c r="MP213" i="7"/>
  <c r="MQ213" i="7" s="1"/>
  <c r="MR213" i="7" s="1"/>
  <c r="LR213" i="7"/>
  <c r="LS213" i="7" s="1"/>
  <c r="LT213" i="7" s="1"/>
  <c r="KT213" i="7"/>
  <c r="KU213" i="7" s="1"/>
  <c r="KV213" i="7" s="1"/>
  <c r="KZ213" i="7"/>
  <c r="LA213" i="7" s="1"/>
  <c r="LB213" i="7" s="1"/>
  <c r="KB213" i="7"/>
  <c r="KC213" i="7" s="1"/>
  <c r="KD213" i="7" s="1"/>
  <c r="JD213" i="7"/>
  <c r="JE213" i="7" s="1"/>
  <c r="JF213" i="7" s="1"/>
  <c r="IF213" i="7"/>
  <c r="IG213" i="7" s="1"/>
  <c r="IH213" i="7" s="1"/>
  <c r="GV213" i="7"/>
  <c r="GW213" i="7" s="1"/>
  <c r="GX213" i="7" s="1"/>
  <c r="FX213" i="7"/>
  <c r="FY213" i="7" s="1"/>
  <c r="FZ213" i="7" s="1"/>
  <c r="FL213" i="7"/>
  <c r="FM213" i="7" s="1"/>
  <c r="FN213" i="7" s="1"/>
  <c r="EB213" i="7"/>
  <c r="EC213" i="7" s="1"/>
  <c r="ED213" i="7" s="1"/>
  <c r="DD213" i="7"/>
  <c r="DE213" i="7" s="1"/>
  <c r="DF213" i="7" s="1"/>
  <c r="CX213" i="7"/>
  <c r="CY213" i="7" s="1"/>
  <c r="CZ213" i="7" s="1"/>
  <c r="IL213" i="7"/>
  <c r="IM213" i="7" s="1"/>
  <c r="IN213" i="7" s="1"/>
  <c r="GD213" i="7"/>
  <c r="GE213" i="7" s="1"/>
  <c r="GF213" i="7" s="1"/>
  <c r="EH213" i="7"/>
  <c r="EI213" i="7" s="1"/>
  <c r="EJ213" i="7" s="1"/>
  <c r="CR213" i="7"/>
  <c r="CS213" i="7" s="1"/>
  <c r="CT213" i="7" s="1"/>
  <c r="JV213" i="7"/>
  <c r="JW213" i="7" s="1"/>
  <c r="JX213" i="7" s="1"/>
  <c r="HZ213" i="7"/>
  <c r="IA213" i="7" s="1"/>
  <c r="IB213" i="7" s="1"/>
  <c r="HT213" i="7"/>
  <c r="HU213" i="7" s="1"/>
  <c r="HV213" i="7" s="1"/>
  <c r="DV213" i="7"/>
  <c r="DW213" i="7" s="1"/>
  <c r="DX213" i="7" s="1"/>
  <c r="CL213" i="7"/>
  <c r="CM213" i="7" s="1"/>
  <c r="CN213" i="7" s="1"/>
  <c r="NN116" i="7"/>
  <c r="NO116" i="7" s="1"/>
  <c r="NP116" i="7" s="1"/>
  <c r="MV116" i="7"/>
  <c r="MW116" i="7" s="1"/>
  <c r="MX116" i="7" s="1"/>
  <c r="LX116" i="7"/>
  <c r="LY116" i="7" s="1"/>
  <c r="LZ116" i="7" s="1"/>
  <c r="NB116" i="7"/>
  <c r="NC116" i="7" s="1"/>
  <c r="ND116" i="7" s="1"/>
  <c r="MD116" i="7"/>
  <c r="ME116" i="7" s="1"/>
  <c r="MF116" i="7" s="1"/>
  <c r="LF116" i="7"/>
  <c r="LG116" i="7" s="1"/>
  <c r="LH116" i="7" s="1"/>
  <c r="KN116" i="7"/>
  <c r="KO116" i="7" s="1"/>
  <c r="KP116" i="7" s="1"/>
  <c r="KH116" i="7"/>
  <c r="KI116" i="7" s="1"/>
  <c r="KJ116" i="7" s="1"/>
  <c r="JP116" i="7"/>
  <c r="JQ116" i="7" s="1"/>
  <c r="JR116" i="7" s="1"/>
  <c r="IX116" i="7"/>
  <c r="IY116" i="7" s="1"/>
  <c r="IZ116" i="7" s="1"/>
  <c r="HN116" i="7"/>
  <c r="HO116" i="7" s="1"/>
  <c r="HP116" i="7" s="1"/>
  <c r="GJ116" i="7"/>
  <c r="GK116" i="7" s="1"/>
  <c r="GL116" i="7" s="1"/>
  <c r="HZ116" i="7"/>
  <c r="IA116" i="7" s="1"/>
  <c r="IB116" i="7" s="1"/>
  <c r="EN116" i="7"/>
  <c r="EO116" i="7" s="1"/>
  <c r="EP116" i="7" s="1"/>
  <c r="DP116" i="7"/>
  <c r="DQ116" i="7" s="1"/>
  <c r="DR116" i="7" s="1"/>
  <c r="FF116" i="7"/>
  <c r="FG116" i="7" s="1"/>
  <c r="FH116" i="7" s="1"/>
  <c r="KB116" i="7"/>
  <c r="KC116" i="7" s="1"/>
  <c r="KD116" i="7" s="1"/>
  <c r="IR116" i="7"/>
  <c r="IS116" i="7" s="1"/>
  <c r="IT116" i="7" s="1"/>
  <c r="HB116" i="7"/>
  <c r="HC116" i="7" s="1"/>
  <c r="HD116" i="7" s="1"/>
  <c r="GD116" i="7"/>
  <c r="GE116" i="7" s="1"/>
  <c r="GF116" i="7" s="1"/>
  <c r="HT116" i="7"/>
  <c r="HU116" i="7" s="1"/>
  <c r="HV116" i="7" s="1"/>
  <c r="EH116" i="7"/>
  <c r="EI116" i="7" s="1"/>
  <c r="EJ116" i="7" s="1"/>
  <c r="DJ116" i="7"/>
  <c r="DK116" i="7" s="1"/>
  <c r="DL116" i="7" s="1"/>
  <c r="ET116" i="7"/>
  <c r="EU116" i="7" s="1"/>
  <c r="EV116" i="7" s="1"/>
  <c r="CL116" i="7"/>
  <c r="CM116" i="7" s="1"/>
  <c r="CN116" i="7" s="1"/>
  <c r="CF116" i="7"/>
  <c r="CG116" i="7" s="1"/>
  <c r="CH116" i="7" s="1"/>
  <c r="NH116" i="7"/>
  <c r="NI116" i="7" s="1"/>
  <c r="NJ116" i="7" s="1"/>
  <c r="MJ116" i="7"/>
  <c r="MK116" i="7" s="1"/>
  <c r="ML116" i="7" s="1"/>
  <c r="LL116" i="7"/>
  <c r="LM116" i="7" s="1"/>
  <c r="LN116" i="7" s="1"/>
  <c r="MP116" i="7"/>
  <c r="MQ116" i="7" s="1"/>
  <c r="MR116" i="7" s="1"/>
  <c r="LR116" i="7"/>
  <c r="LS116" i="7" s="1"/>
  <c r="LT116" i="7" s="1"/>
  <c r="KT116" i="7"/>
  <c r="KU116" i="7" s="1"/>
  <c r="KV116" i="7" s="1"/>
  <c r="KZ116" i="7"/>
  <c r="LA116" i="7" s="1"/>
  <c r="LB116" i="7" s="1"/>
  <c r="CX116" i="7"/>
  <c r="CY116" i="7" s="1"/>
  <c r="CZ116" i="7" s="1"/>
  <c r="JJ116" i="7"/>
  <c r="JK116" i="7" s="1"/>
  <c r="JL116" i="7" s="1"/>
  <c r="IL116" i="7"/>
  <c r="IM116" i="7" s="1"/>
  <c r="IN116" i="7" s="1"/>
  <c r="GV116" i="7"/>
  <c r="GW116" i="7" s="1"/>
  <c r="GX116" i="7" s="1"/>
  <c r="FX116" i="7"/>
  <c r="FY116" i="7" s="1"/>
  <c r="FZ116" i="7" s="1"/>
  <c r="FL116" i="7"/>
  <c r="FM116" i="7" s="1"/>
  <c r="FN116" i="7" s="1"/>
  <c r="EB116" i="7"/>
  <c r="EC116" i="7" s="1"/>
  <c r="ED116" i="7" s="1"/>
  <c r="DD116" i="7"/>
  <c r="DE116" i="7" s="1"/>
  <c r="DF116" i="7" s="1"/>
  <c r="JV116" i="7"/>
  <c r="JW116" i="7" s="1"/>
  <c r="JX116" i="7" s="1"/>
  <c r="JD116" i="7"/>
  <c r="JE116" i="7" s="1"/>
  <c r="JF116" i="7" s="1"/>
  <c r="IF116" i="7"/>
  <c r="IG116" i="7" s="1"/>
  <c r="IH116" i="7" s="1"/>
  <c r="GP116" i="7"/>
  <c r="GQ116" i="7" s="1"/>
  <c r="GR116" i="7" s="1"/>
  <c r="HH116" i="7"/>
  <c r="HI116" i="7" s="1"/>
  <c r="HJ116" i="7" s="1"/>
  <c r="EZ116" i="7"/>
  <c r="FA116" i="7" s="1"/>
  <c r="FB116" i="7" s="1"/>
  <c r="DV116" i="7"/>
  <c r="DW116" i="7" s="1"/>
  <c r="DX116" i="7" s="1"/>
  <c r="FR116" i="7"/>
  <c r="FS116" i="7" s="1"/>
  <c r="FT116" i="7" s="1"/>
  <c r="CR116" i="7"/>
  <c r="CS116" i="7" s="1"/>
  <c r="CT116" i="7" s="1"/>
  <c r="BZ116" i="7"/>
  <c r="CA116" i="7" s="1"/>
  <c r="CB116" i="7" s="1"/>
  <c r="NN404" i="7"/>
  <c r="NO404" i="7" s="1"/>
  <c r="NP404" i="7" s="1"/>
  <c r="MV404" i="7"/>
  <c r="MW404" i="7" s="1"/>
  <c r="MX404" i="7" s="1"/>
  <c r="LX404" i="7"/>
  <c r="LY404" i="7" s="1"/>
  <c r="LZ404" i="7" s="1"/>
  <c r="NB404" i="7"/>
  <c r="NC404" i="7" s="1"/>
  <c r="ND404" i="7" s="1"/>
  <c r="MD404" i="7"/>
  <c r="ME404" i="7" s="1"/>
  <c r="MF404" i="7" s="1"/>
  <c r="LF404" i="7"/>
  <c r="LG404" i="7" s="1"/>
  <c r="LH404" i="7" s="1"/>
  <c r="KH404" i="7"/>
  <c r="KI404" i="7" s="1"/>
  <c r="KJ404" i="7" s="1"/>
  <c r="KN404" i="7"/>
  <c r="KO404" i="7" s="1"/>
  <c r="KP404" i="7" s="1"/>
  <c r="JP404" i="7"/>
  <c r="JQ404" i="7" s="1"/>
  <c r="JR404" i="7" s="1"/>
  <c r="IX404" i="7"/>
  <c r="IY404" i="7" s="1"/>
  <c r="IZ404" i="7" s="1"/>
  <c r="HT404" i="7"/>
  <c r="HU404" i="7" s="1"/>
  <c r="HV404" i="7" s="1"/>
  <c r="GJ404" i="7"/>
  <c r="GK404" i="7" s="1"/>
  <c r="GL404" i="7" s="1"/>
  <c r="FR404" i="7"/>
  <c r="FS404" i="7" s="1"/>
  <c r="FT404" i="7" s="1"/>
  <c r="EZ404" i="7"/>
  <c r="FA404" i="7" s="1"/>
  <c r="FB404" i="7" s="1"/>
  <c r="DV404" i="7"/>
  <c r="DW404" i="7" s="1"/>
  <c r="DX404" i="7" s="1"/>
  <c r="FF404" i="7"/>
  <c r="FG404" i="7" s="1"/>
  <c r="FH404" i="7" s="1"/>
  <c r="JV404" i="7"/>
  <c r="JW404" i="7" s="1"/>
  <c r="JX404" i="7" s="1"/>
  <c r="IR404" i="7"/>
  <c r="IS404" i="7" s="1"/>
  <c r="IT404" i="7" s="1"/>
  <c r="HN404" i="7"/>
  <c r="HO404" i="7" s="1"/>
  <c r="HP404" i="7" s="1"/>
  <c r="GD404" i="7"/>
  <c r="GE404" i="7" s="1"/>
  <c r="GF404" i="7" s="1"/>
  <c r="HZ404" i="7"/>
  <c r="IA404" i="7" s="1"/>
  <c r="IB404" i="7" s="1"/>
  <c r="EN404" i="7"/>
  <c r="EO404" i="7" s="1"/>
  <c r="EP404" i="7" s="1"/>
  <c r="DP404" i="7"/>
  <c r="DQ404" i="7" s="1"/>
  <c r="DR404" i="7" s="1"/>
  <c r="ET404" i="7"/>
  <c r="EU404" i="7" s="1"/>
  <c r="EV404" i="7" s="1"/>
  <c r="CL404" i="7"/>
  <c r="CM404" i="7" s="1"/>
  <c r="CN404" i="7" s="1"/>
  <c r="CF404" i="7"/>
  <c r="CG404" i="7" s="1"/>
  <c r="CH404" i="7" s="1"/>
  <c r="NH404" i="7"/>
  <c r="NI404" i="7" s="1"/>
  <c r="NJ404" i="7" s="1"/>
  <c r="MJ404" i="7"/>
  <c r="MK404" i="7" s="1"/>
  <c r="ML404" i="7" s="1"/>
  <c r="LL404" i="7"/>
  <c r="LM404" i="7" s="1"/>
  <c r="LN404" i="7" s="1"/>
  <c r="MP404" i="7"/>
  <c r="MQ404" i="7" s="1"/>
  <c r="MR404" i="7" s="1"/>
  <c r="LR404" i="7"/>
  <c r="LS404" i="7" s="1"/>
  <c r="LT404" i="7" s="1"/>
  <c r="KT404" i="7"/>
  <c r="KU404" i="7" s="1"/>
  <c r="KV404" i="7" s="1"/>
  <c r="KZ404" i="7"/>
  <c r="LA404" i="7" s="1"/>
  <c r="LB404" i="7" s="1"/>
  <c r="CX404" i="7"/>
  <c r="CY404" i="7" s="1"/>
  <c r="CZ404" i="7" s="1"/>
  <c r="JJ404" i="7"/>
  <c r="JK404" i="7" s="1"/>
  <c r="JL404" i="7" s="1"/>
  <c r="IL404" i="7"/>
  <c r="IM404" i="7" s="1"/>
  <c r="IN404" i="7" s="1"/>
  <c r="HB404" i="7"/>
  <c r="HC404" i="7" s="1"/>
  <c r="HD404" i="7" s="1"/>
  <c r="FX404" i="7"/>
  <c r="FY404" i="7" s="1"/>
  <c r="FZ404" i="7" s="1"/>
  <c r="GV404" i="7"/>
  <c r="GW404" i="7" s="1"/>
  <c r="GX404" i="7" s="1"/>
  <c r="EH404" i="7"/>
  <c r="EI404" i="7" s="1"/>
  <c r="EJ404" i="7" s="1"/>
  <c r="DJ404" i="7"/>
  <c r="DK404" i="7" s="1"/>
  <c r="DL404" i="7" s="1"/>
  <c r="KB404" i="7"/>
  <c r="KC404" i="7" s="1"/>
  <c r="KD404" i="7" s="1"/>
  <c r="JD404" i="7"/>
  <c r="JE404" i="7" s="1"/>
  <c r="JF404" i="7" s="1"/>
  <c r="IF404" i="7"/>
  <c r="IG404" i="7" s="1"/>
  <c r="IH404" i="7" s="1"/>
  <c r="GP404" i="7"/>
  <c r="GQ404" i="7" s="1"/>
  <c r="GR404" i="7" s="1"/>
  <c r="HH404" i="7"/>
  <c r="HI404" i="7" s="1"/>
  <c r="HJ404" i="7" s="1"/>
  <c r="FL404" i="7"/>
  <c r="FM404" i="7" s="1"/>
  <c r="FN404" i="7" s="1"/>
  <c r="EB404" i="7"/>
  <c r="EC404" i="7" s="1"/>
  <c r="ED404" i="7" s="1"/>
  <c r="DD404" i="7"/>
  <c r="DE404" i="7" s="1"/>
  <c r="DF404" i="7" s="1"/>
  <c r="CR404" i="7"/>
  <c r="CS404" i="7" s="1"/>
  <c r="CT404" i="7" s="1"/>
  <c r="BZ404" i="7"/>
  <c r="CA404" i="7" s="1"/>
  <c r="CB404" i="7" s="1"/>
  <c r="NN244" i="7"/>
  <c r="NO244" i="7" s="1"/>
  <c r="NP244" i="7" s="1"/>
  <c r="NB244" i="7"/>
  <c r="NC244" i="7" s="1"/>
  <c r="ND244" i="7" s="1"/>
  <c r="MD244" i="7"/>
  <c r="ME244" i="7" s="1"/>
  <c r="MF244" i="7" s="1"/>
  <c r="NH244" i="7"/>
  <c r="NI244" i="7" s="1"/>
  <c r="NJ244" i="7" s="1"/>
  <c r="MJ244" i="7"/>
  <c r="MK244" i="7" s="1"/>
  <c r="ML244" i="7" s="1"/>
  <c r="KZ244" i="7"/>
  <c r="LA244" i="7" s="1"/>
  <c r="LB244" i="7" s="1"/>
  <c r="LF244" i="7"/>
  <c r="LG244" i="7" s="1"/>
  <c r="LH244" i="7" s="1"/>
  <c r="KN244" i="7"/>
  <c r="KO244" i="7" s="1"/>
  <c r="KP244" i="7" s="1"/>
  <c r="KB244" i="7"/>
  <c r="KC244" i="7" s="1"/>
  <c r="KD244" i="7" s="1"/>
  <c r="IX244" i="7"/>
  <c r="IY244" i="7" s="1"/>
  <c r="IZ244" i="7" s="1"/>
  <c r="HT244" i="7"/>
  <c r="HU244" i="7" s="1"/>
  <c r="HV244" i="7" s="1"/>
  <c r="GP244" i="7"/>
  <c r="GQ244" i="7" s="1"/>
  <c r="GR244" i="7" s="1"/>
  <c r="HH244" i="7"/>
  <c r="HI244" i="7" s="1"/>
  <c r="HJ244" i="7" s="1"/>
  <c r="EZ244" i="7"/>
  <c r="FA244" i="7" s="1"/>
  <c r="FB244" i="7" s="1"/>
  <c r="DV244" i="7"/>
  <c r="DW244" i="7" s="1"/>
  <c r="DX244" i="7" s="1"/>
  <c r="FF244" i="7"/>
  <c r="FG244" i="7" s="1"/>
  <c r="FH244" i="7" s="1"/>
  <c r="JV244" i="7"/>
  <c r="JW244" i="7" s="1"/>
  <c r="JX244" i="7" s="1"/>
  <c r="IR244" i="7"/>
  <c r="IS244" i="7" s="1"/>
  <c r="IT244" i="7" s="1"/>
  <c r="HN244" i="7"/>
  <c r="HO244" i="7" s="1"/>
  <c r="HP244" i="7" s="1"/>
  <c r="GJ244" i="7"/>
  <c r="GK244" i="7" s="1"/>
  <c r="GL244" i="7" s="1"/>
  <c r="FR244" i="7"/>
  <c r="FS244" i="7" s="1"/>
  <c r="FT244" i="7" s="1"/>
  <c r="EN244" i="7"/>
  <c r="EO244" i="7" s="1"/>
  <c r="EP244" i="7" s="1"/>
  <c r="DP244" i="7"/>
  <c r="DQ244" i="7" s="1"/>
  <c r="DR244" i="7" s="1"/>
  <c r="ET244" i="7"/>
  <c r="EU244" i="7" s="1"/>
  <c r="EV244" i="7" s="1"/>
  <c r="CL244" i="7"/>
  <c r="CM244" i="7" s="1"/>
  <c r="CN244" i="7" s="1"/>
  <c r="BZ244" i="7"/>
  <c r="CA244" i="7" s="1"/>
  <c r="CB244" i="7" s="1"/>
  <c r="LL244" i="7"/>
  <c r="LM244" i="7" s="1"/>
  <c r="LN244" i="7" s="1"/>
  <c r="MP244" i="7"/>
  <c r="MQ244" i="7" s="1"/>
  <c r="MR244" i="7" s="1"/>
  <c r="LR244" i="7"/>
  <c r="LS244" i="7" s="1"/>
  <c r="LT244" i="7" s="1"/>
  <c r="MV244" i="7"/>
  <c r="MW244" i="7" s="1"/>
  <c r="MX244" i="7" s="1"/>
  <c r="LX244" i="7"/>
  <c r="LY244" i="7" s="1"/>
  <c r="LZ244" i="7" s="1"/>
  <c r="KH244" i="7"/>
  <c r="KI244" i="7" s="1"/>
  <c r="KJ244" i="7" s="1"/>
  <c r="KT244" i="7"/>
  <c r="KU244" i="7" s="1"/>
  <c r="KV244" i="7" s="1"/>
  <c r="CX244" i="7"/>
  <c r="CY244" i="7" s="1"/>
  <c r="CZ244" i="7" s="1"/>
  <c r="JJ244" i="7"/>
  <c r="JK244" i="7" s="1"/>
  <c r="JL244" i="7" s="1"/>
  <c r="IL244" i="7"/>
  <c r="IM244" i="7" s="1"/>
  <c r="IN244" i="7" s="1"/>
  <c r="HB244" i="7"/>
  <c r="HC244" i="7" s="1"/>
  <c r="HD244" i="7" s="1"/>
  <c r="GD244" i="7"/>
  <c r="GE244" i="7" s="1"/>
  <c r="GF244" i="7" s="1"/>
  <c r="HZ244" i="7"/>
  <c r="IA244" i="7" s="1"/>
  <c r="IB244" i="7" s="1"/>
  <c r="EH244" i="7"/>
  <c r="EI244" i="7" s="1"/>
  <c r="EJ244" i="7" s="1"/>
  <c r="DJ244" i="7"/>
  <c r="DK244" i="7" s="1"/>
  <c r="DL244" i="7" s="1"/>
  <c r="JP244" i="7"/>
  <c r="JQ244" i="7" s="1"/>
  <c r="JR244" i="7" s="1"/>
  <c r="JD244" i="7"/>
  <c r="JE244" i="7" s="1"/>
  <c r="JF244" i="7" s="1"/>
  <c r="IF244" i="7"/>
  <c r="IG244" i="7" s="1"/>
  <c r="IH244" i="7" s="1"/>
  <c r="GV244" i="7"/>
  <c r="GW244" i="7" s="1"/>
  <c r="GX244" i="7" s="1"/>
  <c r="FX244" i="7"/>
  <c r="FY244" i="7" s="1"/>
  <c r="FZ244" i="7" s="1"/>
  <c r="FL244" i="7"/>
  <c r="FM244" i="7" s="1"/>
  <c r="FN244" i="7" s="1"/>
  <c r="EB244" i="7"/>
  <c r="EC244" i="7" s="1"/>
  <c r="ED244" i="7" s="1"/>
  <c r="DD244" i="7"/>
  <c r="DE244" i="7" s="1"/>
  <c r="DF244" i="7" s="1"/>
  <c r="CR244" i="7"/>
  <c r="CS244" i="7" s="1"/>
  <c r="CT244" i="7" s="1"/>
  <c r="CF244" i="7"/>
  <c r="CG244" i="7" s="1"/>
  <c r="CH244" i="7" s="1"/>
  <c r="NN191" i="7"/>
  <c r="NO191" i="7" s="1"/>
  <c r="NP191" i="7" s="1"/>
  <c r="MV191" i="7"/>
  <c r="MW191" i="7" s="1"/>
  <c r="MX191" i="7" s="1"/>
  <c r="LX191" i="7"/>
  <c r="LY191" i="7" s="1"/>
  <c r="LZ191" i="7" s="1"/>
  <c r="NB191" i="7"/>
  <c r="NC191" i="7" s="1"/>
  <c r="ND191" i="7" s="1"/>
  <c r="MD191" i="7"/>
  <c r="ME191" i="7" s="1"/>
  <c r="MF191" i="7" s="1"/>
  <c r="KZ191" i="7"/>
  <c r="LA191" i="7" s="1"/>
  <c r="LB191" i="7" s="1"/>
  <c r="LF191" i="7"/>
  <c r="LG191" i="7" s="1"/>
  <c r="LH191" i="7" s="1"/>
  <c r="KN191" i="7"/>
  <c r="KO191" i="7" s="1"/>
  <c r="KP191" i="7" s="1"/>
  <c r="JV191" i="7"/>
  <c r="JW191" i="7" s="1"/>
  <c r="JX191" i="7" s="1"/>
  <c r="IX191" i="7"/>
  <c r="IY191" i="7" s="1"/>
  <c r="IZ191" i="7" s="1"/>
  <c r="HZ191" i="7"/>
  <c r="IA191" i="7" s="1"/>
  <c r="IB191" i="7" s="1"/>
  <c r="GP191" i="7"/>
  <c r="GQ191" i="7" s="1"/>
  <c r="GR191" i="7" s="1"/>
  <c r="HT191" i="7"/>
  <c r="HU191" i="7" s="1"/>
  <c r="HV191" i="7" s="1"/>
  <c r="EZ191" i="7"/>
  <c r="FA191" i="7" s="1"/>
  <c r="FB191" i="7" s="1"/>
  <c r="KB191" i="7"/>
  <c r="KC191" i="7" s="1"/>
  <c r="KD191" i="7" s="1"/>
  <c r="JD191" i="7"/>
  <c r="JE191" i="7" s="1"/>
  <c r="JF191" i="7" s="1"/>
  <c r="IF191" i="7"/>
  <c r="IG191" i="7" s="1"/>
  <c r="IH191" i="7" s="1"/>
  <c r="GV191" i="7"/>
  <c r="GW191" i="7" s="1"/>
  <c r="GX191" i="7" s="1"/>
  <c r="FX191" i="7"/>
  <c r="FY191" i="7" s="1"/>
  <c r="FZ191" i="7" s="1"/>
  <c r="FL191" i="7"/>
  <c r="FM191" i="7" s="1"/>
  <c r="FN191" i="7" s="1"/>
  <c r="EB191" i="7"/>
  <c r="EC191" i="7" s="1"/>
  <c r="ED191" i="7" s="1"/>
  <c r="DD191" i="7"/>
  <c r="DE191" i="7" s="1"/>
  <c r="DF191" i="7" s="1"/>
  <c r="DV191" i="7"/>
  <c r="DW191" i="7" s="1"/>
  <c r="DX191" i="7" s="1"/>
  <c r="DJ191" i="7"/>
  <c r="DK191" i="7" s="1"/>
  <c r="DL191" i="7" s="1"/>
  <c r="CF191" i="7"/>
  <c r="CG191" i="7" s="1"/>
  <c r="CH191" i="7" s="1"/>
  <c r="BZ191" i="7"/>
  <c r="CA191" i="7" s="1"/>
  <c r="CB191" i="7" s="1"/>
  <c r="NH191" i="7"/>
  <c r="NI191" i="7" s="1"/>
  <c r="NJ191" i="7" s="1"/>
  <c r="MJ191" i="7"/>
  <c r="MK191" i="7" s="1"/>
  <c r="ML191" i="7" s="1"/>
  <c r="LL191" i="7"/>
  <c r="LM191" i="7" s="1"/>
  <c r="LN191" i="7" s="1"/>
  <c r="MP191" i="7"/>
  <c r="MQ191" i="7" s="1"/>
  <c r="MR191" i="7" s="1"/>
  <c r="LR191" i="7"/>
  <c r="LS191" i="7" s="1"/>
  <c r="LT191" i="7" s="1"/>
  <c r="KH191" i="7"/>
  <c r="KI191" i="7" s="1"/>
  <c r="KJ191" i="7" s="1"/>
  <c r="KT191" i="7"/>
  <c r="KU191" i="7" s="1"/>
  <c r="KV191" i="7" s="1"/>
  <c r="CX191" i="7"/>
  <c r="CY191" i="7" s="1"/>
  <c r="CZ191" i="7" s="1"/>
  <c r="JJ191" i="7"/>
  <c r="JK191" i="7" s="1"/>
  <c r="JL191" i="7" s="1"/>
  <c r="IL191" i="7"/>
  <c r="IM191" i="7" s="1"/>
  <c r="IN191" i="7" s="1"/>
  <c r="HB191" i="7"/>
  <c r="HC191" i="7" s="1"/>
  <c r="HD191" i="7" s="1"/>
  <c r="GD191" i="7"/>
  <c r="GE191" i="7" s="1"/>
  <c r="GF191" i="7" s="1"/>
  <c r="HH191" i="7"/>
  <c r="HI191" i="7" s="1"/>
  <c r="HJ191" i="7" s="1"/>
  <c r="EH191" i="7"/>
  <c r="EI191" i="7" s="1"/>
  <c r="EJ191" i="7" s="1"/>
  <c r="JP191" i="7"/>
  <c r="JQ191" i="7" s="1"/>
  <c r="JR191" i="7" s="1"/>
  <c r="IR191" i="7"/>
  <c r="IS191" i="7" s="1"/>
  <c r="IT191" i="7" s="1"/>
  <c r="HN191" i="7"/>
  <c r="HO191" i="7" s="1"/>
  <c r="HP191" i="7" s="1"/>
  <c r="GJ191" i="7"/>
  <c r="GK191" i="7" s="1"/>
  <c r="GL191" i="7" s="1"/>
  <c r="FR191" i="7"/>
  <c r="FS191" i="7" s="1"/>
  <c r="FT191" i="7" s="1"/>
  <c r="EN191" i="7"/>
  <c r="EO191" i="7" s="1"/>
  <c r="EP191" i="7" s="1"/>
  <c r="DP191" i="7"/>
  <c r="DQ191" i="7" s="1"/>
  <c r="DR191" i="7" s="1"/>
  <c r="ET191" i="7"/>
  <c r="EU191" i="7" s="1"/>
  <c r="EV191" i="7" s="1"/>
  <c r="FF191" i="7"/>
  <c r="FG191" i="7" s="1"/>
  <c r="FH191" i="7" s="1"/>
  <c r="CR191" i="7"/>
  <c r="CS191" i="7" s="1"/>
  <c r="CT191" i="7" s="1"/>
  <c r="CL191" i="7"/>
  <c r="CM191" i="7" s="1"/>
  <c r="CN191" i="7" s="1"/>
  <c r="LL218" i="7"/>
  <c r="LM218" i="7" s="1"/>
  <c r="LN218" i="7" s="1"/>
  <c r="MP218" i="7"/>
  <c r="MQ218" i="7" s="1"/>
  <c r="MR218" i="7" s="1"/>
  <c r="LR218" i="7"/>
  <c r="LS218" i="7" s="1"/>
  <c r="LT218" i="7" s="1"/>
  <c r="MV218" i="7"/>
  <c r="MW218" i="7" s="1"/>
  <c r="MX218" i="7" s="1"/>
  <c r="LX218" i="7"/>
  <c r="LY218" i="7" s="1"/>
  <c r="LZ218" i="7" s="1"/>
  <c r="KT218" i="7"/>
  <c r="KU218" i="7" s="1"/>
  <c r="KV218" i="7" s="1"/>
  <c r="KZ218" i="7"/>
  <c r="LA218" i="7" s="1"/>
  <c r="LB218" i="7" s="1"/>
  <c r="JV218" i="7"/>
  <c r="JW218" i="7" s="1"/>
  <c r="JX218" i="7" s="1"/>
  <c r="JD218" i="7"/>
  <c r="JE218" i="7" s="1"/>
  <c r="JF218" i="7" s="1"/>
  <c r="IF218" i="7"/>
  <c r="IG218" i="7" s="1"/>
  <c r="IH218" i="7" s="1"/>
  <c r="GV218" i="7"/>
  <c r="GW218" i="7" s="1"/>
  <c r="GX218" i="7" s="1"/>
  <c r="FX218" i="7"/>
  <c r="FY218" i="7" s="1"/>
  <c r="FZ218" i="7" s="1"/>
  <c r="FL218" i="7"/>
  <c r="FM218" i="7" s="1"/>
  <c r="FN218" i="7" s="1"/>
  <c r="EB218" i="7"/>
  <c r="EC218" i="7" s="1"/>
  <c r="ED218" i="7" s="1"/>
  <c r="DD218" i="7"/>
  <c r="DE218" i="7" s="1"/>
  <c r="DF218" i="7" s="1"/>
  <c r="JP218" i="7"/>
  <c r="JQ218" i="7" s="1"/>
  <c r="JR218" i="7" s="1"/>
  <c r="HT218" i="7"/>
  <c r="HU218" i="7" s="1"/>
  <c r="HV218" i="7" s="1"/>
  <c r="HH218" i="7"/>
  <c r="HI218" i="7" s="1"/>
  <c r="HJ218" i="7" s="1"/>
  <c r="DV218" i="7"/>
  <c r="DW218" i="7" s="1"/>
  <c r="DX218" i="7" s="1"/>
  <c r="JJ218" i="7"/>
  <c r="JK218" i="7" s="1"/>
  <c r="JL218" i="7" s="1"/>
  <c r="HZ218" i="7"/>
  <c r="IA218" i="7" s="1"/>
  <c r="IB218" i="7" s="1"/>
  <c r="CF218" i="7"/>
  <c r="CG218" i="7" s="1"/>
  <c r="CH218" i="7" s="1"/>
  <c r="IL218" i="7"/>
  <c r="IM218" i="7" s="1"/>
  <c r="IN218" i="7" s="1"/>
  <c r="EH218" i="7"/>
  <c r="EI218" i="7" s="1"/>
  <c r="EJ218" i="7" s="1"/>
  <c r="CL218" i="7"/>
  <c r="CM218" i="7" s="1"/>
  <c r="CN218" i="7" s="1"/>
  <c r="NN218" i="7"/>
  <c r="NO218" i="7" s="1"/>
  <c r="NP218" i="7" s="1"/>
  <c r="NB218" i="7"/>
  <c r="NC218" i="7" s="1"/>
  <c r="ND218" i="7" s="1"/>
  <c r="MD218" i="7"/>
  <c r="ME218" i="7" s="1"/>
  <c r="MF218" i="7" s="1"/>
  <c r="NH218" i="7"/>
  <c r="NI218" i="7" s="1"/>
  <c r="NJ218" i="7" s="1"/>
  <c r="MJ218" i="7"/>
  <c r="MK218" i="7" s="1"/>
  <c r="ML218" i="7" s="1"/>
  <c r="LF218" i="7"/>
  <c r="LG218" i="7" s="1"/>
  <c r="LH218" i="7" s="1"/>
  <c r="KN218" i="7"/>
  <c r="KO218" i="7" s="1"/>
  <c r="KP218" i="7" s="1"/>
  <c r="KH218" i="7"/>
  <c r="KI218" i="7" s="1"/>
  <c r="KJ218" i="7" s="1"/>
  <c r="KB218" i="7"/>
  <c r="KC218" i="7" s="1"/>
  <c r="KD218" i="7" s="1"/>
  <c r="IR218" i="7"/>
  <c r="IS218" i="7" s="1"/>
  <c r="IT218" i="7" s="1"/>
  <c r="HN218" i="7"/>
  <c r="HO218" i="7" s="1"/>
  <c r="HP218" i="7" s="1"/>
  <c r="GJ218" i="7"/>
  <c r="GK218" i="7" s="1"/>
  <c r="GL218" i="7" s="1"/>
  <c r="FR218" i="7"/>
  <c r="FS218" i="7" s="1"/>
  <c r="FT218" i="7" s="1"/>
  <c r="EN218" i="7"/>
  <c r="EO218" i="7" s="1"/>
  <c r="EP218" i="7" s="1"/>
  <c r="DP218" i="7"/>
  <c r="DQ218" i="7" s="1"/>
  <c r="DR218" i="7" s="1"/>
  <c r="ET218" i="7"/>
  <c r="EU218" i="7" s="1"/>
  <c r="EV218" i="7" s="1"/>
  <c r="IX218" i="7"/>
  <c r="IY218" i="7" s="1"/>
  <c r="IZ218" i="7" s="1"/>
  <c r="GP218" i="7"/>
  <c r="GQ218" i="7" s="1"/>
  <c r="GR218" i="7" s="1"/>
  <c r="EZ218" i="7"/>
  <c r="FA218" i="7" s="1"/>
  <c r="FB218" i="7" s="1"/>
  <c r="FF218" i="7"/>
  <c r="FG218" i="7" s="1"/>
  <c r="FH218" i="7" s="1"/>
  <c r="HB218" i="7"/>
  <c r="HC218" i="7" s="1"/>
  <c r="HD218" i="7" s="1"/>
  <c r="DJ218" i="7"/>
  <c r="DK218" i="7" s="1"/>
  <c r="DL218" i="7" s="1"/>
  <c r="CX218" i="7"/>
  <c r="CY218" i="7" s="1"/>
  <c r="CZ218" i="7" s="1"/>
  <c r="GD218" i="7"/>
  <c r="GE218" i="7" s="1"/>
  <c r="GF218" i="7" s="1"/>
  <c r="CR218" i="7"/>
  <c r="CS218" i="7" s="1"/>
  <c r="CT218" i="7" s="1"/>
  <c r="BZ218" i="7"/>
  <c r="CA218" i="7" s="1"/>
  <c r="CB218" i="7" s="1"/>
  <c r="NN74" i="7"/>
  <c r="NO74" i="7" s="1"/>
  <c r="NP74" i="7" s="1"/>
  <c r="NB74" i="7"/>
  <c r="NC74" i="7" s="1"/>
  <c r="ND74" i="7" s="1"/>
  <c r="MD74" i="7"/>
  <c r="ME74" i="7" s="1"/>
  <c r="MF74" i="7" s="1"/>
  <c r="NH74" i="7"/>
  <c r="NI74" i="7" s="1"/>
  <c r="NJ74" i="7" s="1"/>
  <c r="MJ74" i="7"/>
  <c r="MK74" i="7" s="1"/>
  <c r="ML74" i="7" s="1"/>
  <c r="LF74" i="7"/>
  <c r="LG74" i="7" s="1"/>
  <c r="LH74" i="7" s="1"/>
  <c r="KN74" i="7"/>
  <c r="KO74" i="7" s="1"/>
  <c r="KP74" i="7" s="1"/>
  <c r="KH74" i="7"/>
  <c r="KI74" i="7" s="1"/>
  <c r="KJ74" i="7" s="1"/>
  <c r="JP74" i="7"/>
  <c r="JQ74" i="7" s="1"/>
  <c r="JR74" i="7" s="1"/>
  <c r="IR74" i="7"/>
  <c r="IS74" i="7" s="1"/>
  <c r="IT74" i="7" s="1"/>
  <c r="HB74" i="7"/>
  <c r="HC74" i="7" s="1"/>
  <c r="HD74" i="7" s="1"/>
  <c r="GD74" i="7"/>
  <c r="GE74" i="7" s="1"/>
  <c r="GF74" i="7" s="1"/>
  <c r="HT74" i="7"/>
  <c r="HU74" i="7" s="1"/>
  <c r="HV74" i="7" s="1"/>
  <c r="EH74" i="7"/>
  <c r="EI74" i="7" s="1"/>
  <c r="EJ74" i="7" s="1"/>
  <c r="DJ74" i="7"/>
  <c r="DK74" i="7" s="1"/>
  <c r="DL74" i="7" s="1"/>
  <c r="ET74" i="7"/>
  <c r="EU74" i="7" s="1"/>
  <c r="EV74" i="7" s="1"/>
  <c r="IX74" i="7"/>
  <c r="IY74" i="7" s="1"/>
  <c r="IZ74" i="7" s="1"/>
  <c r="GJ74" i="7"/>
  <c r="GK74" i="7" s="1"/>
  <c r="GL74" i="7" s="1"/>
  <c r="EN74" i="7"/>
  <c r="EO74" i="7" s="1"/>
  <c r="EP74" i="7" s="1"/>
  <c r="FF74" i="7"/>
  <c r="FG74" i="7" s="1"/>
  <c r="FH74" i="7" s="1"/>
  <c r="GV74" i="7"/>
  <c r="GW74" i="7" s="1"/>
  <c r="GX74" i="7" s="1"/>
  <c r="DD74" i="7"/>
  <c r="DE74" i="7" s="1"/>
  <c r="DF74" i="7" s="1"/>
  <c r="CX74" i="7"/>
  <c r="CY74" i="7" s="1"/>
  <c r="CZ74" i="7" s="1"/>
  <c r="FX74" i="7"/>
  <c r="FY74" i="7" s="1"/>
  <c r="FZ74" i="7" s="1"/>
  <c r="CR74" i="7"/>
  <c r="CS74" i="7" s="1"/>
  <c r="CT74" i="7" s="1"/>
  <c r="BZ74" i="7"/>
  <c r="CA74" i="7" s="1"/>
  <c r="CB74" i="7" s="1"/>
  <c r="LL74" i="7"/>
  <c r="LM74" i="7" s="1"/>
  <c r="LN74" i="7" s="1"/>
  <c r="MP74" i="7"/>
  <c r="MQ74" i="7" s="1"/>
  <c r="MR74" i="7" s="1"/>
  <c r="LR74" i="7"/>
  <c r="LS74" i="7" s="1"/>
  <c r="LT74" i="7" s="1"/>
  <c r="MV74" i="7"/>
  <c r="MW74" i="7" s="1"/>
  <c r="MX74" i="7" s="1"/>
  <c r="LX74" i="7"/>
  <c r="LY74" i="7" s="1"/>
  <c r="LZ74" i="7" s="1"/>
  <c r="KT74" i="7"/>
  <c r="KU74" i="7" s="1"/>
  <c r="KV74" i="7" s="1"/>
  <c r="KZ74" i="7"/>
  <c r="LA74" i="7" s="1"/>
  <c r="LB74" i="7" s="1"/>
  <c r="JV74" i="7"/>
  <c r="JW74" i="7" s="1"/>
  <c r="JX74" i="7" s="1"/>
  <c r="JD74" i="7"/>
  <c r="JE74" i="7" s="1"/>
  <c r="JF74" i="7" s="1"/>
  <c r="IF74" i="7"/>
  <c r="IG74" i="7" s="1"/>
  <c r="IH74" i="7" s="1"/>
  <c r="GP74" i="7"/>
  <c r="GQ74" i="7" s="1"/>
  <c r="GR74" i="7" s="1"/>
  <c r="HH74" i="7"/>
  <c r="HI74" i="7" s="1"/>
  <c r="HJ74" i="7" s="1"/>
  <c r="EZ74" i="7"/>
  <c r="FA74" i="7" s="1"/>
  <c r="FB74" i="7" s="1"/>
  <c r="DV74" i="7"/>
  <c r="DW74" i="7" s="1"/>
  <c r="DX74" i="7" s="1"/>
  <c r="FR74" i="7"/>
  <c r="FS74" i="7" s="1"/>
  <c r="FT74" i="7" s="1"/>
  <c r="KB74" i="7"/>
  <c r="KC74" i="7" s="1"/>
  <c r="KD74" i="7" s="1"/>
  <c r="HN74" i="7"/>
  <c r="HO74" i="7" s="1"/>
  <c r="HP74" i="7" s="1"/>
  <c r="HZ74" i="7"/>
  <c r="IA74" i="7" s="1"/>
  <c r="IB74" i="7" s="1"/>
  <c r="DP74" i="7"/>
  <c r="DQ74" i="7" s="1"/>
  <c r="DR74" i="7" s="1"/>
  <c r="JJ74" i="7"/>
  <c r="JK74" i="7" s="1"/>
  <c r="JL74" i="7" s="1"/>
  <c r="FL74" i="7"/>
  <c r="FM74" i="7" s="1"/>
  <c r="FN74" i="7" s="1"/>
  <c r="CF74" i="7"/>
  <c r="CG74" i="7" s="1"/>
  <c r="CH74" i="7" s="1"/>
  <c r="IL74" i="7"/>
  <c r="IM74" i="7" s="1"/>
  <c r="IN74" i="7" s="1"/>
  <c r="EB74" i="7"/>
  <c r="EC74" i="7" s="1"/>
  <c r="ED74" i="7" s="1"/>
  <c r="CL74" i="7"/>
  <c r="CM74" i="7" s="1"/>
  <c r="CN74" i="7" s="1"/>
  <c r="NN342" i="7"/>
  <c r="NO342" i="7" s="1"/>
  <c r="NP342" i="7" s="1"/>
  <c r="NB342" i="7"/>
  <c r="NC342" i="7" s="1"/>
  <c r="ND342" i="7" s="1"/>
  <c r="MD342" i="7"/>
  <c r="ME342" i="7" s="1"/>
  <c r="MF342" i="7" s="1"/>
  <c r="NH342" i="7"/>
  <c r="NI342" i="7" s="1"/>
  <c r="NJ342" i="7" s="1"/>
  <c r="MJ342" i="7"/>
  <c r="MK342" i="7" s="1"/>
  <c r="ML342" i="7" s="1"/>
  <c r="LF342" i="7"/>
  <c r="LG342" i="7" s="1"/>
  <c r="LH342" i="7" s="1"/>
  <c r="KH342" i="7"/>
  <c r="KI342" i="7" s="1"/>
  <c r="KJ342" i="7" s="1"/>
  <c r="KN342" i="7"/>
  <c r="KO342" i="7" s="1"/>
  <c r="KP342" i="7" s="1"/>
  <c r="JV342" i="7"/>
  <c r="JW342" i="7" s="1"/>
  <c r="JX342" i="7" s="1"/>
  <c r="IR342" i="7"/>
  <c r="IS342" i="7" s="1"/>
  <c r="IT342" i="7" s="1"/>
  <c r="HN342" i="7"/>
  <c r="HO342" i="7" s="1"/>
  <c r="HP342" i="7" s="1"/>
  <c r="GJ342" i="7"/>
  <c r="GK342" i="7" s="1"/>
  <c r="GL342" i="7" s="1"/>
  <c r="FR342" i="7"/>
  <c r="FS342" i="7" s="1"/>
  <c r="FT342" i="7" s="1"/>
  <c r="EN342" i="7"/>
  <c r="EO342" i="7" s="1"/>
  <c r="EP342" i="7" s="1"/>
  <c r="DP342" i="7"/>
  <c r="DQ342" i="7" s="1"/>
  <c r="DR342" i="7" s="1"/>
  <c r="ET342" i="7"/>
  <c r="EU342" i="7" s="1"/>
  <c r="EV342" i="7" s="1"/>
  <c r="JJ342" i="7"/>
  <c r="JK342" i="7" s="1"/>
  <c r="JL342" i="7" s="1"/>
  <c r="HB342" i="7"/>
  <c r="HC342" i="7" s="1"/>
  <c r="HD342" i="7" s="1"/>
  <c r="HZ342" i="7"/>
  <c r="IA342" i="7" s="1"/>
  <c r="IB342" i="7" s="1"/>
  <c r="DJ342" i="7"/>
  <c r="DK342" i="7" s="1"/>
  <c r="DL342" i="7" s="1"/>
  <c r="KB342" i="7"/>
  <c r="KC342" i="7" s="1"/>
  <c r="KD342" i="7" s="1"/>
  <c r="HT342" i="7"/>
  <c r="HU342" i="7" s="1"/>
  <c r="HV342" i="7" s="1"/>
  <c r="HH342" i="7"/>
  <c r="HI342" i="7" s="1"/>
  <c r="HJ342" i="7" s="1"/>
  <c r="DV342" i="7"/>
  <c r="DW342" i="7" s="1"/>
  <c r="DX342" i="7" s="1"/>
  <c r="CR342" i="7"/>
  <c r="CS342" i="7" s="1"/>
  <c r="CT342" i="7" s="1"/>
  <c r="BZ342" i="7"/>
  <c r="CA342" i="7" s="1"/>
  <c r="CB342" i="7" s="1"/>
  <c r="LL342" i="7"/>
  <c r="LM342" i="7" s="1"/>
  <c r="LN342" i="7" s="1"/>
  <c r="MP342" i="7"/>
  <c r="MQ342" i="7" s="1"/>
  <c r="MR342" i="7" s="1"/>
  <c r="LR342" i="7"/>
  <c r="LS342" i="7" s="1"/>
  <c r="LT342" i="7" s="1"/>
  <c r="MV342" i="7"/>
  <c r="MW342" i="7" s="1"/>
  <c r="MX342" i="7" s="1"/>
  <c r="LX342" i="7"/>
  <c r="LY342" i="7" s="1"/>
  <c r="LZ342" i="7" s="1"/>
  <c r="KT342" i="7"/>
  <c r="KU342" i="7" s="1"/>
  <c r="KV342" i="7" s="1"/>
  <c r="KZ342" i="7"/>
  <c r="LA342" i="7" s="1"/>
  <c r="LB342" i="7" s="1"/>
  <c r="JP342" i="7"/>
  <c r="JQ342" i="7" s="1"/>
  <c r="JR342" i="7" s="1"/>
  <c r="JD342" i="7"/>
  <c r="JE342" i="7" s="1"/>
  <c r="JF342" i="7" s="1"/>
  <c r="IF342" i="7"/>
  <c r="IG342" i="7" s="1"/>
  <c r="IH342" i="7" s="1"/>
  <c r="GV342" i="7"/>
  <c r="GW342" i="7" s="1"/>
  <c r="GX342" i="7" s="1"/>
  <c r="FX342" i="7"/>
  <c r="FY342" i="7" s="1"/>
  <c r="FZ342" i="7" s="1"/>
  <c r="FL342" i="7"/>
  <c r="FM342" i="7" s="1"/>
  <c r="FN342" i="7" s="1"/>
  <c r="EB342" i="7"/>
  <c r="EC342" i="7" s="1"/>
  <c r="ED342" i="7" s="1"/>
  <c r="DD342" i="7"/>
  <c r="DE342" i="7" s="1"/>
  <c r="DF342" i="7" s="1"/>
  <c r="CX342" i="7"/>
  <c r="CY342" i="7" s="1"/>
  <c r="CZ342" i="7" s="1"/>
  <c r="IL342" i="7"/>
  <c r="IM342" i="7" s="1"/>
  <c r="IN342" i="7" s="1"/>
  <c r="GD342" i="7"/>
  <c r="GE342" i="7" s="1"/>
  <c r="GF342" i="7" s="1"/>
  <c r="EH342" i="7"/>
  <c r="EI342" i="7" s="1"/>
  <c r="EJ342" i="7" s="1"/>
  <c r="CF342" i="7"/>
  <c r="CG342" i="7" s="1"/>
  <c r="CH342" i="7" s="1"/>
  <c r="IX342" i="7"/>
  <c r="IY342" i="7" s="1"/>
  <c r="IZ342" i="7" s="1"/>
  <c r="GP342" i="7"/>
  <c r="GQ342" i="7" s="1"/>
  <c r="GR342" i="7" s="1"/>
  <c r="EZ342" i="7"/>
  <c r="FA342" i="7" s="1"/>
  <c r="FB342" i="7" s="1"/>
  <c r="FF342" i="7"/>
  <c r="FG342" i="7" s="1"/>
  <c r="FH342" i="7" s="1"/>
  <c r="CL342" i="7"/>
  <c r="CM342" i="7" s="1"/>
  <c r="CN342" i="7" s="1"/>
  <c r="NN374" i="7"/>
  <c r="NO374" i="7" s="1"/>
  <c r="NP374" i="7" s="1"/>
  <c r="MV374" i="7"/>
  <c r="MW374" i="7" s="1"/>
  <c r="MX374" i="7" s="1"/>
  <c r="LX374" i="7"/>
  <c r="LY374" i="7" s="1"/>
  <c r="LZ374" i="7" s="1"/>
  <c r="NB374" i="7"/>
  <c r="NC374" i="7" s="1"/>
  <c r="ND374" i="7" s="1"/>
  <c r="MD374" i="7"/>
  <c r="ME374" i="7" s="1"/>
  <c r="MF374" i="7" s="1"/>
  <c r="KZ374" i="7"/>
  <c r="LA374" i="7" s="1"/>
  <c r="LB374" i="7" s="1"/>
  <c r="LF374" i="7"/>
  <c r="LG374" i="7" s="1"/>
  <c r="LH374" i="7" s="1"/>
  <c r="KH374" i="7"/>
  <c r="KI374" i="7" s="1"/>
  <c r="KJ374" i="7" s="1"/>
  <c r="JV374" i="7"/>
  <c r="JW374" i="7" s="1"/>
  <c r="JX374" i="7" s="1"/>
  <c r="IR374" i="7"/>
  <c r="IS374" i="7" s="1"/>
  <c r="IT374" i="7" s="1"/>
  <c r="HN374" i="7"/>
  <c r="HO374" i="7" s="1"/>
  <c r="HP374" i="7" s="1"/>
  <c r="GD374" i="7"/>
  <c r="GE374" i="7" s="1"/>
  <c r="GF374" i="7" s="1"/>
  <c r="HZ374" i="7"/>
  <c r="IA374" i="7" s="1"/>
  <c r="IB374" i="7" s="1"/>
  <c r="EN374" i="7"/>
  <c r="EO374" i="7" s="1"/>
  <c r="EP374" i="7" s="1"/>
  <c r="DP374" i="7"/>
  <c r="DQ374" i="7" s="1"/>
  <c r="DR374" i="7" s="1"/>
  <c r="ET374" i="7"/>
  <c r="EU374" i="7" s="1"/>
  <c r="EV374" i="7" s="1"/>
  <c r="JJ374" i="7"/>
  <c r="JK374" i="7" s="1"/>
  <c r="JL374" i="7" s="1"/>
  <c r="HB374" i="7"/>
  <c r="HC374" i="7" s="1"/>
  <c r="HD374" i="7" s="1"/>
  <c r="GV374" i="7"/>
  <c r="GW374" i="7" s="1"/>
  <c r="GX374" i="7" s="1"/>
  <c r="DJ374" i="7"/>
  <c r="DK374" i="7" s="1"/>
  <c r="DL374" i="7" s="1"/>
  <c r="CF374" i="7"/>
  <c r="CG374" i="7" s="1"/>
  <c r="CH374" i="7" s="1"/>
  <c r="IX374" i="7"/>
  <c r="IY374" i="7" s="1"/>
  <c r="IZ374" i="7" s="1"/>
  <c r="GJ374" i="7"/>
  <c r="GK374" i="7" s="1"/>
  <c r="GL374" i="7" s="1"/>
  <c r="EZ374" i="7"/>
  <c r="FA374" i="7" s="1"/>
  <c r="FB374" i="7" s="1"/>
  <c r="FF374" i="7"/>
  <c r="FG374" i="7" s="1"/>
  <c r="FH374" i="7" s="1"/>
  <c r="BZ374" i="7"/>
  <c r="CA374" i="7" s="1"/>
  <c r="CB374" i="7" s="1"/>
  <c r="NH374" i="7"/>
  <c r="NI374" i="7" s="1"/>
  <c r="NJ374" i="7" s="1"/>
  <c r="MJ374" i="7"/>
  <c r="MK374" i="7" s="1"/>
  <c r="ML374" i="7" s="1"/>
  <c r="LL374" i="7"/>
  <c r="LM374" i="7" s="1"/>
  <c r="LN374" i="7" s="1"/>
  <c r="MP374" i="7"/>
  <c r="MQ374" i="7" s="1"/>
  <c r="MR374" i="7" s="1"/>
  <c r="LR374" i="7"/>
  <c r="LS374" i="7" s="1"/>
  <c r="LT374" i="7" s="1"/>
  <c r="KN374" i="7"/>
  <c r="KO374" i="7" s="1"/>
  <c r="KP374" i="7" s="1"/>
  <c r="KT374" i="7"/>
  <c r="KU374" i="7" s="1"/>
  <c r="KV374" i="7" s="1"/>
  <c r="KB374" i="7"/>
  <c r="KC374" i="7" s="1"/>
  <c r="KD374" i="7" s="1"/>
  <c r="JD374" i="7"/>
  <c r="JE374" i="7" s="1"/>
  <c r="JF374" i="7" s="1"/>
  <c r="IF374" i="7"/>
  <c r="IG374" i="7" s="1"/>
  <c r="IH374" i="7" s="1"/>
  <c r="GP374" i="7"/>
  <c r="GQ374" i="7" s="1"/>
  <c r="GR374" i="7" s="1"/>
  <c r="HH374" i="7"/>
  <c r="HI374" i="7" s="1"/>
  <c r="HJ374" i="7" s="1"/>
  <c r="FL374" i="7"/>
  <c r="FM374" i="7" s="1"/>
  <c r="FN374" i="7" s="1"/>
  <c r="EB374" i="7"/>
  <c r="EC374" i="7" s="1"/>
  <c r="ED374" i="7" s="1"/>
  <c r="DD374" i="7"/>
  <c r="DE374" i="7" s="1"/>
  <c r="DF374" i="7" s="1"/>
  <c r="CX374" i="7"/>
  <c r="CY374" i="7" s="1"/>
  <c r="CZ374" i="7" s="1"/>
  <c r="IL374" i="7"/>
  <c r="IM374" i="7" s="1"/>
  <c r="IN374" i="7" s="1"/>
  <c r="FX374" i="7"/>
  <c r="FY374" i="7" s="1"/>
  <c r="FZ374" i="7" s="1"/>
  <c r="EH374" i="7"/>
  <c r="EI374" i="7" s="1"/>
  <c r="EJ374" i="7" s="1"/>
  <c r="CR374" i="7"/>
  <c r="CS374" i="7" s="1"/>
  <c r="CT374" i="7" s="1"/>
  <c r="JP374" i="7"/>
  <c r="JQ374" i="7" s="1"/>
  <c r="JR374" i="7" s="1"/>
  <c r="HT374" i="7"/>
  <c r="HU374" i="7" s="1"/>
  <c r="HV374" i="7" s="1"/>
  <c r="FR374" i="7"/>
  <c r="FS374" i="7" s="1"/>
  <c r="FT374" i="7" s="1"/>
  <c r="DV374" i="7"/>
  <c r="DW374" i="7" s="1"/>
  <c r="DX374" i="7" s="1"/>
  <c r="CL374" i="7"/>
  <c r="CM374" i="7" s="1"/>
  <c r="CN374" i="7" s="1"/>
  <c r="NN248" i="7"/>
  <c r="NO248" i="7" s="1"/>
  <c r="NP248" i="7" s="1"/>
  <c r="NB248" i="7"/>
  <c r="NC248" i="7" s="1"/>
  <c r="ND248" i="7" s="1"/>
  <c r="MD248" i="7"/>
  <c r="ME248" i="7" s="1"/>
  <c r="MF248" i="7" s="1"/>
  <c r="NH248" i="7"/>
  <c r="NI248" i="7" s="1"/>
  <c r="NJ248" i="7" s="1"/>
  <c r="MJ248" i="7"/>
  <c r="MK248" i="7" s="1"/>
  <c r="ML248" i="7" s="1"/>
  <c r="KZ248" i="7"/>
  <c r="LA248" i="7" s="1"/>
  <c r="LB248" i="7" s="1"/>
  <c r="LF248" i="7"/>
  <c r="LG248" i="7" s="1"/>
  <c r="LH248" i="7" s="1"/>
  <c r="KT248" i="7"/>
  <c r="KU248" i="7" s="1"/>
  <c r="KV248" i="7" s="1"/>
  <c r="JV248" i="7"/>
  <c r="JW248" i="7" s="1"/>
  <c r="JX248" i="7" s="1"/>
  <c r="IR248" i="7"/>
  <c r="IS248" i="7" s="1"/>
  <c r="IT248" i="7" s="1"/>
  <c r="HN248" i="7"/>
  <c r="HO248" i="7" s="1"/>
  <c r="HP248" i="7" s="1"/>
  <c r="GJ248" i="7"/>
  <c r="GK248" i="7" s="1"/>
  <c r="GL248" i="7" s="1"/>
  <c r="FR248" i="7"/>
  <c r="FS248" i="7" s="1"/>
  <c r="FT248" i="7" s="1"/>
  <c r="EN248" i="7"/>
  <c r="EO248" i="7" s="1"/>
  <c r="EP248" i="7" s="1"/>
  <c r="DP248" i="7"/>
  <c r="DQ248" i="7" s="1"/>
  <c r="DR248" i="7" s="1"/>
  <c r="ET248" i="7"/>
  <c r="EU248" i="7" s="1"/>
  <c r="EV248" i="7" s="1"/>
  <c r="JJ248" i="7"/>
  <c r="JK248" i="7" s="1"/>
  <c r="JL248" i="7" s="1"/>
  <c r="HB248" i="7"/>
  <c r="HC248" i="7" s="1"/>
  <c r="HD248" i="7" s="1"/>
  <c r="HZ248" i="7"/>
  <c r="IA248" i="7" s="1"/>
  <c r="IB248" i="7" s="1"/>
  <c r="DJ248" i="7"/>
  <c r="DK248" i="7" s="1"/>
  <c r="DL248" i="7" s="1"/>
  <c r="KB248" i="7"/>
  <c r="KC248" i="7" s="1"/>
  <c r="KD248" i="7" s="1"/>
  <c r="HT248" i="7"/>
  <c r="HU248" i="7" s="1"/>
  <c r="HV248" i="7" s="1"/>
  <c r="HH248" i="7"/>
  <c r="HI248" i="7" s="1"/>
  <c r="HJ248" i="7" s="1"/>
  <c r="DV248" i="7"/>
  <c r="DW248" i="7" s="1"/>
  <c r="DX248" i="7" s="1"/>
  <c r="CR248" i="7"/>
  <c r="CS248" i="7" s="1"/>
  <c r="CT248" i="7" s="1"/>
  <c r="BZ248" i="7"/>
  <c r="CA248" i="7" s="1"/>
  <c r="CB248" i="7" s="1"/>
  <c r="LL248" i="7"/>
  <c r="LM248" i="7" s="1"/>
  <c r="LN248" i="7" s="1"/>
  <c r="MP248" i="7"/>
  <c r="MQ248" i="7" s="1"/>
  <c r="MR248" i="7" s="1"/>
  <c r="LR248" i="7"/>
  <c r="LS248" i="7" s="1"/>
  <c r="LT248" i="7" s="1"/>
  <c r="MV248" i="7"/>
  <c r="MW248" i="7" s="1"/>
  <c r="MX248" i="7" s="1"/>
  <c r="LX248" i="7"/>
  <c r="LY248" i="7" s="1"/>
  <c r="LZ248" i="7" s="1"/>
  <c r="KH248" i="7"/>
  <c r="KI248" i="7" s="1"/>
  <c r="KJ248" i="7" s="1"/>
  <c r="KN248" i="7"/>
  <c r="KO248" i="7" s="1"/>
  <c r="KP248" i="7" s="1"/>
  <c r="JP248" i="7"/>
  <c r="JQ248" i="7" s="1"/>
  <c r="JR248" i="7" s="1"/>
  <c r="JD248" i="7"/>
  <c r="JE248" i="7" s="1"/>
  <c r="JF248" i="7" s="1"/>
  <c r="IF248" i="7"/>
  <c r="IG248" i="7" s="1"/>
  <c r="IH248" i="7" s="1"/>
  <c r="GV248" i="7"/>
  <c r="GW248" i="7" s="1"/>
  <c r="GX248" i="7" s="1"/>
  <c r="FX248" i="7"/>
  <c r="FY248" i="7" s="1"/>
  <c r="FZ248" i="7" s="1"/>
  <c r="FL248" i="7"/>
  <c r="FM248" i="7" s="1"/>
  <c r="FN248" i="7" s="1"/>
  <c r="EB248" i="7"/>
  <c r="EC248" i="7" s="1"/>
  <c r="ED248" i="7" s="1"/>
  <c r="DD248" i="7"/>
  <c r="DE248" i="7" s="1"/>
  <c r="DF248" i="7" s="1"/>
  <c r="CX248" i="7"/>
  <c r="CY248" i="7" s="1"/>
  <c r="CZ248" i="7" s="1"/>
  <c r="IL248" i="7"/>
  <c r="IM248" i="7" s="1"/>
  <c r="IN248" i="7" s="1"/>
  <c r="GD248" i="7"/>
  <c r="GE248" i="7" s="1"/>
  <c r="GF248" i="7" s="1"/>
  <c r="EH248" i="7"/>
  <c r="EI248" i="7" s="1"/>
  <c r="EJ248" i="7" s="1"/>
  <c r="CF248" i="7"/>
  <c r="CG248" i="7" s="1"/>
  <c r="CH248" i="7" s="1"/>
  <c r="IX248" i="7"/>
  <c r="IY248" i="7" s="1"/>
  <c r="IZ248" i="7" s="1"/>
  <c r="GP248" i="7"/>
  <c r="GQ248" i="7" s="1"/>
  <c r="GR248" i="7" s="1"/>
  <c r="EZ248" i="7"/>
  <c r="FA248" i="7" s="1"/>
  <c r="FB248" i="7" s="1"/>
  <c r="FF248" i="7"/>
  <c r="FG248" i="7" s="1"/>
  <c r="FH248" i="7" s="1"/>
  <c r="CL248" i="7"/>
  <c r="CM248" i="7" s="1"/>
  <c r="CN248" i="7" s="1"/>
  <c r="NN119" i="7"/>
  <c r="NO119" i="7" s="1"/>
  <c r="NP119" i="7" s="1"/>
  <c r="NB119" i="7"/>
  <c r="NC119" i="7" s="1"/>
  <c r="ND119" i="7" s="1"/>
  <c r="MD119" i="7"/>
  <c r="ME119" i="7" s="1"/>
  <c r="MF119" i="7" s="1"/>
  <c r="NH119" i="7"/>
  <c r="NI119" i="7" s="1"/>
  <c r="NJ119" i="7" s="1"/>
  <c r="MJ119" i="7"/>
  <c r="MK119" i="7" s="1"/>
  <c r="ML119" i="7" s="1"/>
  <c r="KZ119" i="7"/>
  <c r="LA119" i="7" s="1"/>
  <c r="LB119" i="7" s="1"/>
  <c r="LF119" i="7"/>
  <c r="LG119" i="7" s="1"/>
  <c r="LH119" i="7" s="1"/>
  <c r="KT119" i="7"/>
  <c r="KU119" i="7" s="1"/>
  <c r="KV119" i="7" s="1"/>
  <c r="JP119" i="7"/>
  <c r="JQ119" i="7" s="1"/>
  <c r="JR119" i="7" s="1"/>
  <c r="IR119" i="7"/>
  <c r="IS119" i="7" s="1"/>
  <c r="IT119" i="7" s="1"/>
  <c r="HN119" i="7"/>
  <c r="HO119" i="7" s="1"/>
  <c r="HP119" i="7" s="1"/>
  <c r="GJ119" i="7"/>
  <c r="GK119" i="7" s="1"/>
  <c r="GL119" i="7" s="1"/>
  <c r="HH119" i="7"/>
  <c r="HI119" i="7" s="1"/>
  <c r="HJ119" i="7" s="1"/>
  <c r="EH119" i="7"/>
  <c r="EI119" i="7" s="1"/>
  <c r="EJ119" i="7" s="1"/>
  <c r="DJ119" i="7"/>
  <c r="DK119" i="7" s="1"/>
  <c r="DL119" i="7" s="1"/>
  <c r="ET119" i="7"/>
  <c r="EU119" i="7" s="1"/>
  <c r="EV119" i="7" s="1"/>
  <c r="JJ119" i="7"/>
  <c r="JK119" i="7" s="1"/>
  <c r="JL119" i="7" s="1"/>
  <c r="HB119" i="7"/>
  <c r="HC119" i="7" s="1"/>
  <c r="HD119" i="7" s="1"/>
  <c r="FL119" i="7"/>
  <c r="FM119" i="7" s="1"/>
  <c r="FN119" i="7" s="1"/>
  <c r="DD119" i="7"/>
  <c r="DE119" i="7" s="1"/>
  <c r="DF119" i="7" s="1"/>
  <c r="JV119" i="7"/>
  <c r="JW119" i="7" s="1"/>
  <c r="JX119" i="7" s="1"/>
  <c r="HZ119" i="7"/>
  <c r="IA119" i="7" s="1"/>
  <c r="IB119" i="7" s="1"/>
  <c r="HT119" i="7"/>
  <c r="HU119" i="7" s="1"/>
  <c r="HV119" i="7" s="1"/>
  <c r="DP119" i="7"/>
  <c r="DQ119" i="7" s="1"/>
  <c r="DR119" i="7" s="1"/>
  <c r="CR119" i="7"/>
  <c r="CS119" i="7" s="1"/>
  <c r="CT119" i="7" s="1"/>
  <c r="BZ119" i="7"/>
  <c r="CA119" i="7" s="1"/>
  <c r="CB119" i="7" s="1"/>
  <c r="LL119" i="7"/>
  <c r="LM119" i="7" s="1"/>
  <c r="LN119" i="7" s="1"/>
  <c r="MP119" i="7"/>
  <c r="MQ119" i="7" s="1"/>
  <c r="MR119" i="7" s="1"/>
  <c r="LR119" i="7"/>
  <c r="LS119" i="7" s="1"/>
  <c r="LT119" i="7" s="1"/>
  <c r="MV119" i="7"/>
  <c r="MW119" i="7" s="1"/>
  <c r="MX119" i="7" s="1"/>
  <c r="LX119" i="7"/>
  <c r="LY119" i="7" s="1"/>
  <c r="LZ119" i="7" s="1"/>
  <c r="KH119" i="7"/>
  <c r="KI119" i="7" s="1"/>
  <c r="KJ119" i="7" s="1"/>
  <c r="KN119" i="7"/>
  <c r="KO119" i="7" s="1"/>
  <c r="KP119" i="7" s="1"/>
  <c r="KB119" i="7"/>
  <c r="KC119" i="7" s="1"/>
  <c r="KD119" i="7" s="1"/>
  <c r="JD119" i="7"/>
  <c r="JE119" i="7" s="1"/>
  <c r="JF119" i="7" s="1"/>
  <c r="IF119" i="7"/>
  <c r="IG119" i="7" s="1"/>
  <c r="IH119" i="7" s="1"/>
  <c r="GV119" i="7"/>
  <c r="GW119" i="7" s="1"/>
  <c r="GX119" i="7" s="1"/>
  <c r="FX119" i="7"/>
  <c r="FY119" i="7" s="1"/>
  <c r="FZ119" i="7" s="1"/>
  <c r="EZ119" i="7"/>
  <c r="FA119" i="7" s="1"/>
  <c r="FB119" i="7" s="1"/>
  <c r="DV119" i="7"/>
  <c r="DW119" i="7" s="1"/>
  <c r="DX119" i="7" s="1"/>
  <c r="FR119" i="7"/>
  <c r="FS119" i="7" s="1"/>
  <c r="FT119" i="7" s="1"/>
  <c r="CX119" i="7"/>
  <c r="CY119" i="7" s="1"/>
  <c r="CZ119" i="7" s="1"/>
  <c r="IL119" i="7"/>
  <c r="IM119" i="7" s="1"/>
  <c r="IN119" i="7" s="1"/>
  <c r="GD119" i="7"/>
  <c r="GE119" i="7" s="1"/>
  <c r="GF119" i="7" s="1"/>
  <c r="EB119" i="7"/>
  <c r="EC119" i="7" s="1"/>
  <c r="ED119" i="7" s="1"/>
  <c r="CF119" i="7"/>
  <c r="CG119" i="7" s="1"/>
  <c r="CH119" i="7" s="1"/>
  <c r="IX119" i="7"/>
  <c r="IY119" i="7" s="1"/>
  <c r="IZ119" i="7" s="1"/>
  <c r="GP119" i="7"/>
  <c r="GQ119" i="7" s="1"/>
  <c r="GR119" i="7" s="1"/>
  <c r="EN119" i="7"/>
  <c r="EO119" i="7" s="1"/>
  <c r="EP119" i="7" s="1"/>
  <c r="FF119" i="7"/>
  <c r="FG119" i="7" s="1"/>
  <c r="FH119" i="7" s="1"/>
  <c r="CL119" i="7"/>
  <c r="CM119" i="7" s="1"/>
  <c r="CN119" i="7" s="1"/>
  <c r="NN8" i="7"/>
  <c r="NO8" i="7" s="1"/>
  <c r="NP8" i="7" s="1"/>
  <c r="MV8" i="7"/>
  <c r="MW8" i="7" s="1"/>
  <c r="MX8" i="7" s="1"/>
  <c r="LX8" i="7"/>
  <c r="LY8" i="7" s="1"/>
  <c r="LZ8" i="7" s="1"/>
  <c r="NB8" i="7"/>
  <c r="NC8" i="7" s="1"/>
  <c r="ND8" i="7" s="1"/>
  <c r="MD8" i="7"/>
  <c r="ME8" i="7" s="1"/>
  <c r="MF8" i="7" s="1"/>
  <c r="LF8" i="7"/>
  <c r="LG8" i="7" s="1"/>
  <c r="LH8" i="7" s="1"/>
  <c r="KH8" i="7"/>
  <c r="KI8" i="7" s="1"/>
  <c r="KJ8" i="7" s="1"/>
  <c r="KN8" i="7"/>
  <c r="KO8" i="7" s="1"/>
  <c r="KP8" i="7" s="1"/>
  <c r="KB8" i="7"/>
  <c r="KC8" i="7" s="1"/>
  <c r="KD8" i="7" s="1"/>
  <c r="IX8" i="7"/>
  <c r="IY8" i="7" s="1"/>
  <c r="IZ8" i="7" s="1"/>
  <c r="HN8" i="7"/>
  <c r="HO8" i="7" s="1"/>
  <c r="HP8" i="7" s="1"/>
  <c r="GJ8" i="7"/>
  <c r="GK8" i="7" s="1"/>
  <c r="GL8" i="7" s="1"/>
  <c r="HZ8" i="7"/>
  <c r="IA8" i="7" s="1"/>
  <c r="IB8" i="7" s="1"/>
  <c r="EN8" i="7"/>
  <c r="EO8" i="7" s="1"/>
  <c r="EP8" i="7" s="1"/>
  <c r="DP8" i="7"/>
  <c r="DQ8" i="7" s="1"/>
  <c r="DR8" i="7" s="1"/>
  <c r="FF8" i="7"/>
  <c r="FG8" i="7" s="1"/>
  <c r="FH8" i="7" s="1"/>
  <c r="JP8" i="7"/>
  <c r="JQ8" i="7" s="1"/>
  <c r="JR8" i="7" s="1"/>
  <c r="IR8" i="7"/>
  <c r="IS8" i="7" s="1"/>
  <c r="IT8" i="7" s="1"/>
  <c r="HB8" i="7"/>
  <c r="HC8" i="7" s="1"/>
  <c r="HD8" i="7" s="1"/>
  <c r="GD8" i="7"/>
  <c r="GE8" i="7" s="1"/>
  <c r="GF8" i="7" s="1"/>
  <c r="HT8" i="7"/>
  <c r="HU8" i="7" s="1"/>
  <c r="HV8" i="7" s="1"/>
  <c r="EH8" i="7"/>
  <c r="EI8" i="7" s="1"/>
  <c r="EJ8" i="7" s="1"/>
  <c r="DJ8" i="7"/>
  <c r="DK8" i="7" s="1"/>
  <c r="DL8" i="7" s="1"/>
  <c r="ET8" i="7"/>
  <c r="EU8" i="7" s="1"/>
  <c r="EV8" i="7" s="1"/>
  <c r="CL8" i="7"/>
  <c r="CM8" i="7" s="1"/>
  <c r="CN8" i="7" s="1"/>
  <c r="CF8" i="7"/>
  <c r="CG8" i="7" s="1"/>
  <c r="CH8" i="7" s="1"/>
  <c r="NH8" i="7"/>
  <c r="NI8" i="7" s="1"/>
  <c r="NJ8" i="7" s="1"/>
  <c r="MJ8" i="7"/>
  <c r="MK8" i="7" s="1"/>
  <c r="ML8" i="7" s="1"/>
  <c r="LL8" i="7"/>
  <c r="LM8" i="7" s="1"/>
  <c r="LN8" i="7" s="1"/>
  <c r="MP8" i="7"/>
  <c r="MQ8" i="7" s="1"/>
  <c r="MR8" i="7" s="1"/>
  <c r="LR8" i="7"/>
  <c r="LS8" i="7" s="1"/>
  <c r="LT8" i="7" s="1"/>
  <c r="KT8" i="7"/>
  <c r="KU8" i="7" s="1"/>
  <c r="KV8" i="7" s="1"/>
  <c r="KZ8" i="7"/>
  <c r="LA8" i="7" s="1"/>
  <c r="LB8" i="7" s="1"/>
  <c r="CX8" i="7"/>
  <c r="CY8" i="7" s="1"/>
  <c r="CZ8" i="7" s="1"/>
  <c r="JJ8" i="7"/>
  <c r="JK8" i="7" s="1"/>
  <c r="JL8" i="7" s="1"/>
  <c r="IL8" i="7"/>
  <c r="IM8" i="7" s="1"/>
  <c r="IN8" i="7" s="1"/>
  <c r="GV8" i="7"/>
  <c r="GW8" i="7" s="1"/>
  <c r="GX8" i="7" s="1"/>
  <c r="HH8" i="7"/>
  <c r="HI8" i="7" s="1"/>
  <c r="HJ8" i="7" s="1"/>
  <c r="FL8" i="7"/>
  <c r="FM8" i="7" s="1"/>
  <c r="FN8" i="7" s="1"/>
  <c r="EB8" i="7"/>
  <c r="EC8" i="7" s="1"/>
  <c r="ED8" i="7" s="1"/>
  <c r="DD8" i="7"/>
  <c r="DE8" i="7" s="1"/>
  <c r="DF8" i="7" s="1"/>
  <c r="JV8" i="7"/>
  <c r="JW8" i="7" s="1"/>
  <c r="JX8" i="7" s="1"/>
  <c r="JD8" i="7"/>
  <c r="JE8" i="7" s="1"/>
  <c r="JF8" i="7" s="1"/>
  <c r="IF8" i="7"/>
  <c r="IG8" i="7" s="1"/>
  <c r="IH8" i="7" s="1"/>
  <c r="GP8" i="7"/>
  <c r="GQ8" i="7" s="1"/>
  <c r="GR8" i="7" s="1"/>
  <c r="FX8" i="7"/>
  <c r="FY8" i="7" s="1"/>
  <c r="FZ8" i="7" s="1"/>
  <c r="EZ8" i="7"/>
  <c r="FA8" i="7" s="1"/>
  <c r="FB8" i="7" s="1"/>
  <c r="DV8" i="7"/>
  <c r="DW8" i="7" s="1"/>
  <c r="DX8" i="7" s="1"/>
  <c r="FR8" i="7"/>
  <c r="FS8" i="7" s="1"/>
  <c r="FT8" i="7" s="1"/>
  <c r="CR8" i="7"/>
  <c r="CS8" i="7" s="1"/>
  <c r="CT8" i="7" s="1"/>
  <c r="BZ8" i="7"/>
  <c r="CA8" i="7" s="1"/>
  <c r="CB8" i="7" s="1"/>
  <c r="LL316" i="7"/>
  <c r="LM316" i="7" s="1"/>
  <c r="LN316" i="7" s="1"/>
  <c r="MP316" i="7"/>
  <c r="MQ316" i="7" s="1"/>
  <c r="MR316" i="7" s="1"/>
  <c r="LR316" i="7"/>
  <c r="LS316" i="7" s="1"/>
  <c r="LT316" i="7" s="1"/>
  <c r="MV316" i="7"/>
  <c r="MW316" i="7" s="1"/>
  <c r="MX316" i="7" s="1"/>
  <c r="LX316" i="7"/>
  <c r="LY316" i="7" s="1"/>
  <c r="LZ316" i="7" s="1"/>
  <c r="KH316" i="7"/>
  <c r="KI316" i="7" s="1"/>
  <c r="KJ316" i="7" s="1"/>
  <c r="LF316" i="7"/>
  <c r="LG316" i="7" s="1"/>
  <c r="LH316" i="7" s="1"/>
  <c r="JP316" i="7"/>
  <c r="JQ316" i="7" s="1"/>
  <c r="JR316" i="7" s="1"/>
  <c r="JD316" i="7"/>
  <c r="JE316" i="7" s="1"/>
  <c r="JF316" i="7" s="1"/>
  <c r="IF316" i="7"/>
  <c r="IG316" i="7" s="1"/>
  <c r="IH316" i="7" s="1"/>
  <c r="GV316" i="7"/>
  <c r="GW316" i="7" s="1"/>
  <c r="GX316" i="7" s="1"/>
  <c r="FX316" i="7"/>
  <c r="FY316" i="7" s="1"/>
  <c r="FZ316" i="7" s="1"/>
  <c r="FL316" i="7"/>
  <c r="FM316" i="7" s="1"/>
  <c r="FN316" i="7" s="1"/>
  <c r="EB316" i="7"/>
  <c r="EC316" i="7" s="1"/>
  <c r="ED316" i="7" s="1"/>
  <c r="DD316" i="7"/>
  <c r="DE316" i="7" s="1"/>
  <c r="DF316" i="7" s="1"/>
  <c r="CX316" i="7"/>
  <c r="CY316" i="7" s="1"/>
  <c r="CZ316" i="7" s="1"/>
  <c r="IL316" i="7"/>
  <c r="IM316" i="7" s="1"/>
  <c r="IN316" i="7" s="1"/>
  <c r="GD316" i="7"/>
  <c r="GE316" i="7" s="1"/>
  <c r="GF316" i="7" s="1"/>
  <c r="EH316" i="7"/>
  <c r="EI316" i="7" s="1"/>
  <c r="EJ316" i="7" s="1"/>
  <c r="CF316" i="7"/>
  <c r="CG316" i="7" s="1"/>
  <c r="CH316" i="7" s="1"/>
  <c r="IX316" i="7"/>
  <c r="IY316" i="7" s="1"/>
  <c r="IZ316" i="7" s="1"/>
  <c r="GP316" i="7"/>
  <c r="GQ316" i="7" s="1"/>
  <c r="GR316" i="7" s="1"/>
  <c r="EZ316" i="7"/>
  <c r="FA316" i="7" s="1"/>
  <c r="FB316" i="7" s="1"/>
  <c r="FF316" i="7"/>
  <c r="FG316" i="7" s="1"/>
  <c r="FH316" i="7" s="1"/>
  <c r="CL316" i="7"/>
  <c r="CM316" i="7" s="1"/>
  <c r="CN316" i="7" s="1"/>
  <c r="NN316" i="7"/>
  <c r="NO316" i="7" s="1"/>
  <c r="NP316" i="7" s="1"/>
  <c r="NB316" i="7"/>
  <c r="NC316" i="7" s="1"/>
  <c r="ND316" i="7" s="1"/>
  <c r="MD316" i="7"/>
  <c r="ME316" i="7" s="1"/>
  <c r="MF316" i="7" s="1"/>
  <c r="NH316" i="7"/>
  <c r="NI316" i="7" s="1"/>
  <c r="NJ316" i="7" s="1"/>
  <c r="MJ316" i="7"/>
  <c r="MK316" i="7" s="1"/>
  <c r="ML316" i="7" s="1"/>
  <c r="KZ316" i="7"/>
  <c r="LA316" i="7" s="1"/>
  <c r="LB316" i="7" s="1"/>
  <c r="KT316" i="7"/>
  <c r="KU316" i="7" s="1"/>
  <c r="KV316" i="7" s="1"/>
  <c r="KN316" i="7"/>
  <c r="KO316" i="7" s="1"/>
  <c r="KP316" i="7" s="1"/>
  <c r="JV316" i="7"/>
  <c r="JW316" i="7" s="1"/>
  <c r="JX316" i="7" s="1"/>
  <c r="IR316" i="7"/>
  <c r="IS316" i="7" s="1"/>
  <c r="IT316" i="7" s="1"/>
  <c r="HN316" i="7"/>
  <c r="HO316" i="7" s="1"/>
  <c r="HP316" i="7" s="1"/>
  <c r="GJ316" i="7"/>
  <c r="GK316" i="7" s="1"/>
  <c r="GL316" i="7" s="1"/>
  <c r="FR316" i="7"/>
  <c r="FS316" i="7" s="1"/>
  <c r="FT316" i="7" s="1"/>
  <c r="EN316" i="7"/>
  <c r="EO316" i="7" s="1"/>
  <c r="EP316" i="7" s="1"/>
  <c r="DP316" i="7"/>
  <c r="DQ316" i="7" s="1"/>
  <c r="DR316" i="7" s="1"/>
  <c r="ET316" i="7"/>
  <c r="EU316" i="7" s="1"/>
  <c r="EV316" i="7" s="1"/>
  <c r="JJ316" i="7"/>
  <c r="JK316" i="7" s="1"/>
  <c r="JL316" i="7" s="1"/>
  <c r="HB316" i="7"/>
  <c r="HC316" i="7" s="1"/>
  <c r="HD316" i="7" s="1"/>
  <c r="HZ316" i="7"/>
  <c r="IA316" i="7" s="1"/>
  <c r="IB316" i="7" s="1"/>
  <c r="DJ316" i="7"/>
  <c r="DK316" i="7" s="1"/>
  <c r="DL316" i="7" s="1"/>
  <c r="KB316" i="7"/>
  <c r="KC316" i="7" s="1"/>
  <c r="KD316" i="7" s="1"/>
  <c r="HT316" i="7"/>
  <c r="HU316" i="7" s="1"/>
  <c r="HV316" i="7" s="1"/>
  <c r="HH316" i="7"/>
  <c r="HI316" i="7" s="1"/>
  <c r="HJ316" i="7" s="1"/>
  <c r="DV316" i="7"/>
  <c r="DW316" i="7" s="1"/>
  <c r="DX316" i="7" s="1"/>
  <c r="CR316" i="7"/>
  <c r="CS316" i="7" s="1"/>
  <c r="CT316" i="7" s="1"/>
  <c r="BZ316" i="7"/>
  <c r="CA316" i="7" s="1"/>
  <c r="CB316" i="7" s="1"/>
  <c r="LL192" i="7"/>
  <c r="LM192" i="7" s="1"/>
  <c r="LN192" i="7" s="1"/>
  <c r="MP192" i="7"/>
  <c r="MQ192" i="7" s="1"/>
  <c r="MR192" i="7" s="1"/>
  <c r="LR192" i="7"/>
  <c r="LS192" i="7" s="1"/>
  <c r="LT192" i="7" s="1"/>
  <c r="MV192" i="7"/>
  <c r="MW192" i="7" s="1"/>
  <c r="MX192" i="7" s="1"/>
  <c r="LX192" i="7"/>
  <c r="LY192" i="7" s="1"/>
  <c r="LZ192" i="7" s="1"/>
  <c r="KH192" i="7"/>
  <c r="KI192" i="7" s="1"/>
  <c r="KJ192" i="7" s="1"/>
  <c r="KN192" i="7"/>
  <c r="KO192" i="7" s="1"/>
  <c r="KP192" i="7" s="1"/>
  <c r="JV192" i="7"/>
  <c r="JW192" i="7" s="1"/>
  <c r="JX192" i="7" s="1"/>
  <c r="JD192" i="7"/>
  <c r="JE192" i="7" s="1"/>
  <c r="JF192" i="7" s="1"/>
  <c r="IF192" i="7"/>
  <c r="IG192" i="7" s="1"/>
  <c r="IH192" i="7" s="1"/>
  <c r="GP192" i="7"/>
  <c r="GQ192" i="7" s="1"/>
  <c r="GR192" i="7" s="1"/>
  <c r="HH192" i="7"/>
  <c r="HI192" i="7" s="1"/>
  <c r="HJ192" i="7" s="1"/>
  <c r="FL192" i="7"/>
  <c r="FM192" i="7" s="1"/>
  <c r="FN192" i="7" s="1"/>
  <c r="EB192" i="7"/>
  <c r="EC192" i="7" s="1"/>
  <c r="ED192" i="7" s="1"/>
  <c r="DD192" i="7"/>
  <c r="DE192" i="7" s="1"/>
  <c r="DF192" i="7" s="1"/>
  <c r="CX192" i="7"/>
  <c r="CY192" i="7" s="1"/>
  <c r="CZ192" i="7" s="1"/>
  <c r="IL192" i="7"/>
  <c r="IM192" i="7" s="1"/>
  <c r="IN192" i="7" s="1"/>
  <c r="FX192" i="7"/>
  <c r="FY192" i="7" s="1"/>
  <c r="FZ192" i="7" s="1"/>
  <c r="EH192" i="7"/>
  <c r="EI192" i="7" s="1"/>
  <c r="EJ192" i="7" s="1"/>
  <c r="CF192" i="7"/>
  <c r="CG192" i="7" s="1"/>
  <c r="CH192" i="7" s="1"/>
  <c r="IX192" i="7"/>
  <c r="IY192" i="7" s="1"/>
  <c r="IZ192" i="7" s="1"/>
  <c r="GJ192" i="7"/>
  <c r="GK192" i="7" s="1"/>
  <c r="GL192" i="7" s="1"/>
  <c r="EZ192" i="7"/>
  <c r="FA192" i="7" s="1"/>
  <c r="FB192" i="7" s="1"/>
  <c r="FF192" i="7"/>
  <c r="FG192" i="7" s="1"/>
  <c r="FH192" i="7" s="1"/>
  <c r="CL192" i="7"/>
  <c r="CM192" i="7" s="1"/>
  <c r="CN192" i="7" s="1"/>
  <c r="NN192" i="7"/>
  <c r="NO192" i="7" s="1"/>
  <c r="NP192" i="7" s="1"/>
  <c r="NB192" i="7"/>
  <c r="NC192" i="7" s="1"/>
  <c r="ND192" i="7" s="1"/>
  <c r="MD192" i="7"/>
  <c r="ME192" i="7" s="1"/>
  <c r="MF192" i="7" s="1"/>
  <c r="NH192" i="7"/>
  <c r="NI192" i="7" s="1"/>
  <c r="NJ192" i="7" s="1"/>
  <c r="MJ192" i="7"/>
  <c r="MK192" i="7" s="1"/>
  <c r="ML192" i="7" s="1"/>
  <c r="KZ192" i="7"/>
  <c r="LA192" i="7" s="1"/>
  <c r="LB192" i="7" s="1"/>
  <c r="LF192" i="7"/>
  <c r="LG192" i="7" s="1"/>
  <c r="LH192" i="7" s="1"/>
  <c r="KT192" i="7"/>
  <c r="KU192" i="7" s="1"/>
  <c r="KV192" i="7" s="1"/>
  <c r="KB192" i="7"/>
  <c r="KC192" i="7" s="1"/>
  <c r="KD192" i="7" s="1"/>
  <c r="IR192" i="7"/>
  <c r="IS192" i="7" s="1"/>
  <c r="IT192" i="7" s="1"/>
  <c r="HB192" i="7"/>
  <c r="HC192" i="7" s="1"/>
  <c r="HD192" i="7" s="1"/>
  <c r="GD192" i="7"/>
  <c r="GE192" i="7" s="1"/>
  <c r="GF192" i="7" s="1"/>
  <c r="HZ192" i="7"/>
  <c r="IA192" i="7" s="1"/>
  <c r="IB192" i="7" s="1"/>
  <c r="EN192" i="7"/>
  <c r="EO192" i="7" s="1"/>
  <c r="EP192" i="7" s="1"/>
  <c r="DP192" i="7"/>
  <c r="DQ192" i="7" s="1"/>
  <c r="DR192" i="7" s="1"/>
  <c r="ET192" i="7"/>
  <c r="EU192" i="7" s="1"/>
  <c r="EV192" i="7" s="1"/>
  <c r="JJ192" i="7"/>
  <c r="JK192" i="7" s="1"/>
  <c r="JL192" i="7" s="1"/>
  <c r="GV192" i="7"/>
  <c r="GW192" i="7" s="1"/>
  <c r="GX192" i="7" s="1"/>
  <c r="HT192" i="7"/>
  <c r="HU192" i="7" s="1"/>
  <c r="HV192" i="7" s="1"/>
  <c r="DJ192" i="7"/>
  <c r="DK192" i="7" s="1"/>
  <c r="DL192" i="7" s="1"/>
  <c r="JP192" i="7"/>
  <c r="JQ192" i="7" s="1"/>
  <c r="JR192" i="7" s="1"/>
  <c r="HN192" i="7"/>
  <c r="HO192" i="7" s="1"/>
  <c r="HP192" i="7" s="1"/>
  <c r="FR192" i="7"/>
  <c r="FS192" i="7" s="1"/>
  <c r="FT192" i="7" s="1"/>
  <c r="DV192" i="7"/>
  <c r="DW192" i="7" s="1"/>
  <c r="DX192" i="7" s="1"/>
  <c r="CR192" i="7"/>
  <c r="CS192" i="7" s="1"/>
  <c r="CT192" i="7" s="1"/>
  <c r="BZ192" i="7"/>
  <c r="CA192" i="7" s="1"/>
  <c r="CB192" i="7" s="1"/>
  <c r="LL190" i="7"/>
  <c r="LM190" i="7" s="1"/>
  <c r="LN190" i="7" s="1"/>
  <c r="MP190" i="7"/>
  <c r="MQ190" i="7" s="1"/>
  <c r="MR190" i="7" s="1"/>
  <c r="LR190" i="7"/>
  <c r="LS190" i="7" s="1"/>
  <c r="LT190" i="7" s="1"/>
  <c r="MV190" i="7"/>
  <c r="MW190" i="7" s="1"/>
  <c r="MX190" i="7" s="1"/>
  <c r="LX190" i="7"/>
  <c r="LY190" i="7" s="1"/>
  <c r="LZ190" i="7" s="1"/>
  <c r="KH190" i="7"/>
  <c r="KI190" i="7" s="1"/>
  <c r="KJ190" i="7" s="1"/>
  <c r="KN190" i="7"/>
  <c r="KO190" i="7" s="1"/>
  <c r="KP190" i="7" s="1"/>
  <c r="JV190" i="7"/>
  <c r="JW190" i="7" s="1"/>
  <c r="JX190" i="7" s="1"/>
  <c r="JD190" i="7"/>
  <c r="JE190" i="7" s="1"/>
  <c r="JF190" i="7" s="1"/>
  <c r="IF190" i="7"/>
  <c r="IG190" i="7" s="1"/>
  <c r="IH190" i="7" s="1"/>
  <c r="GP190" i="7"/>
  <c r="GQ190" i="7" s="1"/>
  <c r="GR190" i="7" s="1"/>
  <c r="HH190" i="7"/>
  <c r="HI190" i="7" s="1"/>
  <c r="HJ190" i="7" s="1"/>
  <c r="FL190" i="7"/>
  <c r="FM190" i="7" s="1"/>
  <c r="FN190" i="7" s="1"/>
  <c r="EB190" i="7"/>
  <c r="EC190" i="7" s="1"/>
  <c r="ED190" i="7" s="1"/>
  <c r="DD190" i="7"/>
  <c r="DE190" i="7" s="1"/>
  <c r="DF190" i="7" s="1"/>
  <c r="CX190" i="7"/>
  <c r="CY190" i="7" s="1"/>
  <c r="CZ190" i="7" s="1"/>
  <c r="IL190" i="7"/>
  <c r="IM190" i="7" s="1"/>
  <c r="IN190" i="7" s="1"/>
  <c r="FX190" i="7"/>
  <c r="FY190" i="7" s="1"/>
  <c r="FZ190" i="7" s="1"/>
  <c r="EH190" i="7"/>
  <c r="EI190" i="7" s="1"/>
  <c r="EJ190" i="7" s="1"/>
  <c r="CF190" i="7"/>
  <c r="CG190" i="7" s="1"/>
  <c r="CH190" i="7" s="1"/>
  <c r="IX190" i="7"/>
  <c r="IY190" i="7" s="1"/>
  <c r="IZ190" i="7" s="1"/>
  <c r="GJ190" i="7"/>
  <c r="GK190" i="7" s="1"/>
  <c r="GL190" i="7" s="1"/>
  <c r="EZ190" i="7"/>
  <c r="FA190" i="7" s="1"/>
  <c r="FB190" i="7" s="1"/>
  <c r="FF190" i="7"/>
  <c r="FG190" i="7" s="1"/>
  <c r="FH190" i="7" s="1"/>
  <c r="CL190" i="7"/>
  <c r="CM190" i="7" s="1"/>
  <c r="CN190" i="7" s="1"/>
  <c r="NN190" i="7"/>
  <c r="NO190" i="7" s="1"/>
  <c r="NP190" i="7" s="1"/>
  <c r="NB190" i="7"/>
  <c r="NC190" i="7" s="1"/>
  <c r="ND190" i="7" s="1"/>
  <c r="MD190" i="7"/>
  <c r="ME190" i="7" s="1"/>
  <c r="MF190" i="7" s="1"/>
  <c r="NH190" i="7"/>
  <c r="NI190" i="7" s="1"/>
  <c r="NJ190" i="7" s="1"/>
  <c r="MJ190" i="7"/>
  <c r="MK190" i="7" s="1"/>
  <c r="ML190" i="7" s="1"/>
  <c r="KZ190" i="7"/>
  <c r="LA190" i="7" s="1"/>
  <c r="LB190" i="7" s="1"/>
  <c r="LF190" i="7"/>
  <c r="LG190" i="7" s="1"/>
  <c r="LH190" i="7" s="1"/>
  <c r="KT190" i="7"/>
  <c r="KU190" i="7" s="1"/>
  <c r="KV190" i="7" s="1"/>
  <c r="KB190" i="7"/>
  <c r="KC190" i="7" s="1"/>
  <c r="KD190" i="7" s="1"/>
  <c r="IR190" i="7"/>
  <c r="IS190" i="7" s="1"/>
  <c r="IT190" i="7" s="1"/>
  <c r="HB190" i="7"/>
  <c r="HC190" i="7" s="1"/>
  <c r="HD190" i="7" s="1"/>
  <c r="GD190" i="7"/>
  <c r="GE190" i="7" s="1"/>
  <c r="GF190" i="7" s="1"/>
  <c r="HZ190" i="7"/>
  <c r="IA190" i="7" s="1"/>
  <c r="IB190" i="7" s="1"/>
  <c r="EN190" i="7"/>
  <c r="EO190" i="7" s="1"/>
  <c r="EP190" i="7" s="1"/>
  <c r="DP190" i="7"/>
  <c r="DQ190" i="7" s="1"/>
  <c r="DR190" i="7" s="1"/>
  <c r="ET190" i="7"/>
  <c r="EU190" i="7" s="1"/>
  <c r="EV190" i="7" s="1"/>
  <c r="JJ190" i="7"/>
  <c r="JK190" i="7" s="1"/>
  <c r="JL190" i="7" s="1"/>
  <c r="GV190" i="7"/>
  <c r="GW190" i="7" s="1"/>
  <c r="GX190" i="7" s="1"/>
  <c r="HT190" i="7"/>
  <c r="HU190" i="7" s="1"/>
  <c r="HV190" i="7" s="1"/>
  <c r="DJ190" i="7"/>
  <c r="DK190" i="7" s="1"/>
  <c r="DL190" i="7" s="1"/>
  <c r="JP190" i="7"/>
  <c r="JQ190" i="7" s="1"/>
  <c r="JR190" i="7" s="1"/>
  <c r="HN190" i="7"/>
  <c r="HO190" i="7" s="1"/>
  <c r="HP190" i="7" s="1"/>
  <c r="FR190" i="7"/>
  <c r="FS190" i="7" s="1"/>
  <c r="FT190" i="7" s="1"/>
  <c r="DV190" i="7"/>
  <c r="DW190" i="7" s="1"/>
  <c r="DX190" i="7" s="1"/>
  <c r="CR190" i="7"/>
  <c r="CS190" i="7" s="1"/>
  <c r="CT190" i="7" s="1"/>
  <c r="BZ190" i="7"/>
  <c r="CA190" i="7" s="1"/>
  <c r="CB190" i="7" s="1"/>
  <c r="NN362" i="7"/>
  <c r="NO362" i="7" s="1"/>
  <c r="NP362" i="7" s="1"/>
  <c r="MV362" i="7"/>
  <c r="MW362" i="7" s="1"/>
  <c r="MX362" i="7" s="1"/>
  <c r="LX362" i="7"/>
  <c r="LY362" i="7" s="1"/>
  <c r="LZ362" i="7" s="1"/>
  <c r="NB362" i="7"/>
  <c r="NC362" i="7" s="1"/>
  <c r="ND362" i="7" s="1"/>
  <c r="MD362" i="7"/>
  <c r="ME362" i="7" s="1"/>
  <c r="MF362" i="7" s="1"/>
  <c r="KZ362" i="7"/>
  <c r="LA362" i="7" s="1"/>
  <c r="LB362" i="7" s="1"/>
  <c r="LF362" i="7"/>
  <c r="LG362" i="7" s="1"/>
  <c r="LH362" i="7" s="1"/>
  <c r="KH362" i="7"/>
  <c r="KI362" i="7" s="1"/>
  <c r="KJ362" i="7" s="1"/>
  <c r="JP362" i="7"/>
  <c r="JQ362" i="7" s="1"/>
  <c r="JR362" i="7" s="1"/>
  <c r="IX362" i="7"/>
  <c r="IY362" i="7" s="1"/>
  <c r="IZ362" i="7" s="1"/>
  <c r="HT362" i="7"/>
  <c r="HU362" i="7" s="1"/>
  <c r="HV362" i="7" s="1"/>
  <c r="GJ362" i="7"/>
  <c r="GK362" i="7" s="1"/>
  <c r="GL362" i="7" s="1"/>
  <c r="FR362" i="7"/>
  <c r="FS362" i="7" s="1"/>
  <c r="FT362" i="7" s="1"/>
  <c r="EZ362" i="7"/>
  <c r="FA362" i="7" s="1"/>
  <c r="FB362" i="7" s="1"/>
  <c r="DV362" i="7"/>
  <c r="DW362" i="7" s="1"/>
  <c r="DX362" i="7" s="1"/>
  <c r="FF362" i="7"/>
  <c r="FG362" i="7" s="1"/>
  <c r="FH362" i="7" s="1"/>
  <c r="JV362" i="7"/>
  <c r="JW362" i="7" s="1"/>
  <c r="JX362" i="7" s="1"/>
  <c r="IR362" i="7"/>
  <c r="IS362" i="7" s="1"/>
  <c r="IT362" i="7" s="1"/>
  <c r="HN362" i="7"/>
  <c r="HO362" i="7" s="1"/>
  <c r="HP362" i="7" s="1"/>
  <c r="GD362" i="7"/>
  <c r="GE362" i="7" s="1"/>
  <c r="GF362" i="7" s="1"/>
  <c r="HZ362" i="7"/>
  <c r="IA362" i="7" s="1"/>
  <c r="IB362" i="7" s="1"/>
  <c r="EN362" i="7"/>
  <c r="EO362" i="7" s="1"/>
  <c r="EP362" i="7" s="1"/>
  <c r="DP362" i="7"/>
  <c r="DQ362" i="7" s="1"/>
  <c r="DR362" i="7" s="1"/>
  <c r="ET362" i="7"/>
  <c r="EU362" i="7" s="1"/>
  <c r="EV362" i="7" s="1"/>
  <c r="CF362" i="7"/>
  <c r="CG362" i="7" s="1"/>
  <c r="CH362" i="7" s="1"/>
  <c r="BZ362" i="7"/>
  <c r="CA362" i="7" s="1"/>
  <c r="CB362" i="7" s="1"/>
  <c r="NH362" i="7"/>
  <c r="NI362" i="7" s="1"/>
  <c r="NJ362" i="7" s="1"/>
  <c r="MJ362" i="7"/>
  <c r="MK362" i="7" s="1"/>
  <c r="ML362" i="7" s="1"/>
  <c r="LL362" i="7"/>
  <c r="LM362" i="7" s="1"/>
  <c r="LN362" i="7" s="1"/>
  <c r="MP362" i="7"/>
  <c r="MQ362" i="7" s="1"/>
  <c r="MR362" i="7" s="1"/>
  <c r="LR362" i="7"/>
  <c r="LS362" i="7" s="1"/>
  <c r="LT362" i="7" s="1"/>
  <c r="KN362" i="7"/>
  <c r="KO362" i="7" s="1"/>
  <c r="KP362" i="7" s="1"/>
  <c r="KT362" i="7"/>
  <c r="KU362" i="7" s="1"/>
  <c r="KV362" i="7" s="1"/>
  <c r="CX362" i="7"/>
  <c r="CY362" i="7" s="1"/>
  <c r="CZ362" i="7" s="1"/>
  <c r="JJ362" i="7"/>
  <c r="JK362" i="7" s="1"/>
  <c r="JL362" i="7" s="1"/>
  <c r="IL362" i="7"/>
  <c r="IM362" i="7" s="1"/>
  <c r="IN362" i="7" s="1"/>
  <c r="HB362" i="7"/>
  <c r="HC362" i="7" s="1"/>
  <c r="HD362" i="7" s="1"/>
  <c r="FX362" i="7"/>
  <c r="FY362" i="7" s="1"/>
  <c r="FZ362" i="7" s="1"/>
  <c r="GV362" i="7"/>
  <c r="GW362" i="7" s="1"/>
  <c r="GX362" i="7" s="1"/>
  <c r="EH362" i="7"/>
  <c r="EI362" i="7" s="1"/>
  <c r="EJ362" i="7" s="1"/>
  <c r="DJ362" i="7"/>
  <c r="DK362" i="7" s="1"/>
  <c r="DL362" i="7" s="1"/>
  <c r="KB362" i="7"/>
  <c r="KC362" i="7" s="1"/>
  <c r="KD362" i="7" s="1"/>
  <c r="JD362" i="7"/>
  <c r="JE362" i="7" s="1"/>
  <c r="JF362" i="7" s="1"/>
  <c r="IF362" i="7"/>
  <c r="IG362" i="7" s="1"/>
  <c r="IH362" i="7" s="1"/>
  <c r="GP362" i="7"/>
  <c r="GQ362" i="7" s="1"/>
  <c r="GR362" i="7" s="1"/>
  <c r="HH362" i="7"/>
  <c r="HI362" i="7" s="1"/>
  <c r="HJ362" i="7" s="1"/>
  <c r="FL362" i="7"/>
  <c r="FM362" i="7" s="1"/>
  <c r="FN362" i="7" s="1"/>
  <c r="EB362" i="7"/>
  <c r="EC362" i="7" s="1"/>
  <c r="ED362" i="7" s="1"/>
  <c r="DD362" i="7"/>
  <c r="DE362" i="7" s="1"/>
  <c r="DF362" i="7" s="1"/>
  <c r="CR362" i="7"/>
  <c r="CS362" i="7" s="1"/>
  <c r="CT362" i="7" s="1"/>
  <c r="CL362" i="7"/>
  <c r="CM362" i="7" s="1"/>
  <c r="CN362" i="7" s="1"/>
  <c r="LL103" i="7"/>
  <c r="LM103" i="7" s="1"/>
  <c r="LN103" i="7" s="1"/>
  <c r="MP103" i="7"/>
  <c r="MQ103" i="7" s="1"/>
  <c r="MR103" i="7" s="1"/>
  <c r="LR103" i="7"/>
  <c r="LS103" i="7" s="1"/>
  <c r="LT103" i="7" s="1"/>
  <c r="MV103" i="7"/>
  <c r="MW103" i="7" s="1"/>
  <c r="MX103" i="7" s="1"/>
  <c r="LX103" i="7"/>
  <c r="LY103" i="7" s="1"/>
  <c r="LZ103" i="7" s="1"/>
  <c r="KT103" i="7"/>
  <c r="KU103" i="7" s="1"/>
  <c r="KV103" i="7" s="1"/>
  <c r="KZ103" i="7"/>
  <c r="LA103" i="7" s="1"/>
  <c r="LB103" i="7" s="1"/>
  <c r="CX103" i="7"/>
  <c r="CY103" i="7" s="1"/>
  <c r="CZ103" i="7" s="1"/>
  <c r="JJ103" i="7"/>
  <c r="JK103" i="7" s="1"/>
  <c r="JL103" i="7" s="1"/>
  <c r="IL103" i="7"/>
  <c r="IM103" i="7" s="1"/>
  <c r="IN103" i="7" s="1"/>
  <c r="HB103" i="7"/>
  <c r="HC103" i="7" s="1"/>
  <c r="HD103" i="7" s="1"/>
  <c r="GD103" i="7"/>
  <c r="GE103" i="7" s="1"/>
  <c r="GF103" i="7" s="1"/>
  <c r="FL103" i="7"/>
  <c r="FM103" i="7" s="1"/>
  <c r="FN103" i="7" s="1"/>
  <c r="EB103" i="7"/>
  <c r="EC103" i="7" s="1"/>
  <c r="ED103" i="7" s="1"/>
  <c r="DD103" i="7"/>
  <c r="DE103" i="7" s="1"/>
  <c r="DF103" i="7" s="1"/>
  <c r="KB103" i="7"/>
  <c r="KC103" i="7" s="1"/>
  <c r="KD103" i="7" s="1"/>
  <c r="JD103" i="7"/>
  <c r="JE103" i="7" s="1"/>
  <c r="JF103" i="7" s="1"/>
  <c r="IF103" i="7"/>
  <c r="IG103" i="7" s="1"/>
  <c r="IH103" i="7" s="1"/>
  <c r="GV103" i="7"/>
  <c r="GW103" i="7" s="1"/>
  <c r="GX103" i="7" s="1"/>
  <c r="FX103" i="7"/>
  <c r="FY103" i="7" s="1"/>
  <c r="FZ103" i="7" s="1"/>
  <c r="EZ103" i="7"/>
  <c r="FA103" i="7" s="1"/>
  <c r="FB103" i="7" s="1"/>
  <c r="DV103" i="7"/>
  <c r="DW103" i="7" s="1"/>
  <c r="DX103" i="7" s="1"/>
  <c r="FR103" i="7"/>
  <c r="FS103" i="7" s="1"/>
  <c r="FT103" i="7" s="1"/>
  <c r="CF103" i="7"/>
  <c r="CG103" i="7" s="1"/>
  <c r="CH103" i="7" s="1"/>
  <c r="CL103" i="7"/>
  <c r="CM103" i="7" s="1"/>
  <c r="CN103" i="7" s="1"/>
  <c r="NN103" i="7"/>
  <c r="NO103" i="7" s="1"/>
  <c r="NP103" i="7" s="1"/>
  <c r="NB103" i="7"/>
  <c r="NC103" i="7" s="1"/>
  <c r="ND103" i="7" s="1"/>
  <c r="MD103" i="7"/>
  <c r="ME103" i="7" s="1"/>
  <c r="MF103" i="7" s="1"/>
  <c r="NH103" i="7"/>
  <c r="NI103" i="7" s="1"/>
  <c r="NJ103" i="7" s="1"/>
  <c r="MJ103" i="7"/>
  <c r="MK103" i="7" s="1"/>
  <c r="ML103" i="7" s="1"/>
  <c r="LF103" i="7"/>
  <c r="LG103" i="7" s="1"/>
  <c r="LH103" i="7" s="1"/>
  <c r="KN103" i="7"/>
  <c r="KO103" i="7" s="1"/>
  <c r="KP103" i="7" s="1"/>
  <c r="KH103" i="7"/>
  <c r="KI103" i="7" s="1"/>
  <c r="KJ103" i="7" s="1"/>
  <c r="JV103" i="7"/>
  <c r="JW103" i="7" s="1"/>
  <c r="JX103" i="7" s="1"/>
  <c r="IX103" i="7"/>
  <c r="IY103" i="7" s="1"/>
  <c r="IZ103" i="7" s="1"/>
  <c r="HZ103" i="7"/>
  <c r="IA103" i="7" s="1"/>
  <c r="IB103" i="7" s="1"/>
  <c r="GP103" i="7"/>
  <c r="GQ103" i="7" s="1"/>
  <c r="GR103" i="7" s="1"/>
  <c r="HT103" i="7"/>
  <c r="HU103" i="7" s="1"/>
  <c r="HV103" i="7" s="1"/>
  <c r="EN103" i="7"/>
  <c r="EO103" i="7" s="1"/>
  <c r="EP103" i="7" s="1"/>
  <c r="DP103" i="7"/>
  <c r="DQ103" i="7" s="1"/>
  <c r="DR103" i="7" s="1"/>
  <c r="FF103" i="7"/>
  <c r="FG103" i="7" s="1"/>
  <c r="FH103" i="7" s="1"/>
  <c r="JP103" i="7"/>
  <c r="JQ103" i="7" s="1"/>
  <c r="JR103" i="7" s="1"/>
  <c r="IR103" i="7"/>
  <c r="IS103" i="7" s="1"/>
  <c r="IT103" i="7" s="1"/>
  <c r="HN103" i="7"/>
  <c r="HO103" i="7" s="1"/>
  <c r="HP103" i="7" s="1"/>
  <c r="GJ103" i="7"/>
  <c r="GK103" i="7" s="1"/>
  <c r="GL103" i="7" s="1"/>
  <c r="HH103" i="7"/>
  <c r="HI103" i="7" s="1"/>
  <c r="HJ103" i="7" s="1"/>
  <c r="EH103" i="7"/>
  <c r="EI103" i="7" s="1"/>
  <c r="EJ103" i="7" s="1"/>
  <c r="DJ103" i="7"/>
  <c r="DK103" i="7" s="1"/>
  <c r="DL103" i="7" s="1"/>
  <c r="ET103" i="7"/>
  <c r="EU103" i="7" s="1"/>
  <c r="EV103" i="7" s="1"/>
  <c r="CR103" i="7"/>
  <c r="CS103" i="7" s="1"/>
  <c r="CT103" i="7" s="1"/>
  <c r="BZ103" i="7"/>
  <c r="CA103" i="7" s="1"/>
  <c r="CB103" i="7" s="1"/>
  <c r="NN379" i="7"/>
  <c r="NO379" i="7" s="1"/>
  <c r="NP379" i="7" s="1"/>
  <c r="MV379" i="7"/>
  <c r="MW379" i="7" s="1"/>
  <c r="MX379" i="7" s="1"/>
  <c r="LX379" i="7"/>
  <c r="LY379" i="7" s="1"/>
  <c r="LZ379" i="7" s="1"/>
  <c r="NB379" i="7"/>
  <c r="NC379" i="7" s="1"/>
  <c r="ND379" i="7" s="1"/>
  <c r="MD379" i="7"/>
  <c r="ME379" i="7" s="1"/>
  <c r="MF379" i="7" s="1"/>
  <c r="KZ379" i="7"/>
  <c r="LA379" i="7" s="1"/>
  <c r="LB379" i="7" s="1"/>
  <c r="LF379" i="7"/>
  <c r="LG379" i="7" s="1"/>
  <c r="LH379" i="7" s="1"/>
  <c r="KH379" i="7"/>
  <c r="KI379" i="7" s="1"/>
  <c r="KJ379" i="7" s="1"/>
  <c r="JP379" i="7"/>
  <c r="JQ379" i="7" s="1"/>
  <c r="JR379" i="7" s="1"/>
  <c r="IX379" i="7"/>
  <c r="IY379" i="7" s="1"/>
  <c r="IZ379" i="7" s="1"/>
  <c r="HT379" i="7"/>
  <c r="HU379" i="7" s="1"/>
  <c r="HV379" i="7" s="1"/>
  <c r="GP379" i="7"/>
  <c r="GQ379" i="7" s="1"/>
  <c r="GR379" i="7" s="1"/>
  <c r="GV379" i="7"/>
  <c r="GW379" i="7" s="1"/>
  <c r="GX379" i="7" s="1"/>
  <c r="EZ379" i="7"/>
  <c r="FA379" i="7" s="1"/>
  <c r="FB379" i="7" s="1"/>
  <c r="DV379" i="7"/>
  <c r="DW379" i="7" s="1"/>
  <c r="DX379" i="7" s="1"/>
  <c r="FF379" i="7"/>
  <c r="FG379" i="7" s="1"/>
  <c r="FH379" i="7" s="1"/>
  <c r="JV379" i="7"/>
  <c r="JW379" i="7" s="1"/>
  <c r="JX379" i="7" s="1"/>
  <c r="IR379" i="7"/>
  <c r="IS379" i="7" s="1"/>
  <c r="IT379" i="7" s="1"/>
  <c r="HZ379" i="7"/>
  <c r="IA379" i="7" s="1"/>
  <c r="IB379" i="7" s="1"/>
  <c r="GJ379" i="7"/>
  <c r="GK379" i="7" s="1"/>
  <c r="GL379" i="7" s="1"/>
  <c r="FR379" i="7"/>
  <c r="FS379" i="7" s="1"/>
  <c r="FT379" i="7" s="1"/>
  <c r="EN379" i="7"/>
  <c r="EO379" i="7" s="1"/>
  <c r="EP379" i="7" s="1"/>
  <c r="DP379" i="7"/>
  <c r="DQ379" i="7" s="1"/>
  <c r="DR379" i="7" s="1"/>
  <c r="ET379" i="7"/>
  <c r="EU379" i="7" s="1"/>
  <c r="EV379" i="7" s="1"/>
  <c r="CF379" i="7"/>
  <c r="CG379" i="7" s="1"/>
  <c r="CH379" i="7" s="1"/>
  <c r="BZ379" i="7"/>
  <c r="CA379" i="7" s="1"/>
  <c r="CB379" i="7" s="1"/>
  <c r="NH379" i="7"/>
  <c r="NI379" i="7" s="1"/>
  <c r="NJ379" i="7" s="1"/>
  <c r="MJ379" i="7"/>
  <c r="MK379" i="7" s="1"/>
  <c r="ML379" i="7" s="1"/>
  <c r="LL379" i="7"/>
  <c r="LM379" i="7" s="1"/>
  <c r="LN379" i="7" s="1"/>
  <c r="MP379" i="7"/>
  <c r="MQ379" i="7" s="1"/>
  <c r="MR379" i="7" s="1"/>
  <c r="LR379" i="7"/>
  <c r="LS379" i="7" s="1"/>
  <c r="LT379" i="7" s="1"/>
  <c r="KN379" i="7"/>
  <c r="KO379" i="7" s="1"/>
  <c r="KP379" i="7" s="1"/>
  <c r="KT379" i="7"/>
  <c r="KU379" i="7" s="1"/>
  <c r="KV379" i="7" s="1"/>
  <c r="CX379" i="7"/>
  <c r="CY379" i="7" s="1"/>
  <c r="CZ379" i="7" s="1"/>
  <c r="JJ379" i="7"/>
  <c r="JK379" i="7" s="1"/>
  <c r="JL379" i="7" s="1"/>
  <c r="IL379" i="7"/>
  <c r="IM379" i="7" s="1"/>
  <c r="IN379" i="7" s="1"/>
  <c r="HN379" i="7"/>
  <c r="HO379" i="7" s="1"/>
  <c r="HP379" i="7" s="1"/>
  <c r="GD379" i="7"/>
  <c r="GE379" i="7" s="1"/>
  <c r="GF379" i="7" s="1"/>
  <c r="HH379" i="7"/>
  <c r="HI379" i="7" s="1"/>
  <c r="HJ379" i="7" s="1"/>
  <c r="EH379" i="7"/>
  <c r="EI379" i="7" s="1"/>
  <c r="EJ379" i="7" s="1"/>
  <c r="DJ379" i="7"/>
  <c r="DK379" i="7" s="1"/>
  <c r="DL379" i="7" s="1"/>
  <c r="KB379" i="7"/>
  <c r="KC379" i="7" s="1"/>
  <c r="KD379" i="7" s="1"/>
  <c r="JD379" i="7"/>
  <c r="JE379" i="7" s="1"/>
  <c r="JF379" i="7" s="1"/>
  <c r="IF379" i="7"/>
  <c r="IG379" i="7" s="1"/>
  <c r="IH379" i="7" s="1"/>
  <c r="HB379" i="7"/>
  <c r="HC379" i="7" s="1"/>
  <c r="HD379" i="7" s="1"/>
  <c r="FX379" i="7"/>
  <c r="FY379" i="7" s="1"/>
  <c r="FZ379" i="7" s="1"/>
  <c r="FL379" i="7"/>
  <c r="FM379" i="7" s="1"/>
  <c r="FN379" i="7" s="1"/>
  <c r="EB379" i="7"/>
  <c r="EC379" i="7" s="1"/>
  <c r="ED379" i="7" s="1"/>
  <c r="DD379" i="7"/>
  <c r="DE379" i="7" s="1"/>
  <c r="DF379" i="7" s="1"/>
  <c r="CR379" i="7"/>
  <c r="CS379" i="7" s="1"/>
  <c r="CT379" i="7" s="1"/>
  <c r="CL379" i="7"/>
  <c r="CM379" i="7" s="1"/>
  <c r="CN379" i="7" s="1"/>
  <c r="NN323" i="7"/>
  <c r="NO323" i="7" s="1"/>
  <c r="NP323" i="7" s="1"/>
  <c r="MV323" i="7"/>
  <c r="MW323" i="7" s="1"/>
  <c r="MX323" i="7" s="1"/>
  <c r="LX323" i="7"/>
  <c r="LY323" i="7" s="1"/>
  <c r="LZ323" i="7" s="1"/>
  <c r="NB323" i="7"/>
  <c r="NC323" i="7" s="1"/>
  <c r="ND323" i="7" s="1"/>
  <c r="MD323" i="7"/>
  <c r="ME323" i="7" s="1"/>
  <c r="MF323" i="7" s="1"/>
  <c r="KZ323" i="7"/>
  <c r="LA323" i="7" s="1"/>
  <c r="LB323" i="7" s="1"/>
  <c r="LF323" i="7"/>
  <c r="LG323" i="7" s="1"/>
  <c r="LH323" i="7" s="1"/>
  <c r="KN323" i="7"/>
  <c r="KO323" i="7" s="1"/>
  <c r="KP323" i="7" s="1"/>
  <c r="JP323" i="7"/>
  <c r="JQ323" i="7" s="1"/>
  <c r="JR323" i="7" s="1"/>
  <c r="IX323" i="7"/>
  <c r="IY323" i="7" s="1"/>
  <c r="IZ323" i="7" s="1"/>
  <c r="HT323" i="7"/>
  <c r="HU323" i="7" s="1"/>
  <c r="HV323" i="7" s="1"/>
  <c r="GV323" i="7"/>
  <c r="GW323" i="7" s="1"/>
  <c r="GX323" i="7" s="1"/>
  <c r="FX323" i="7"/>
  <c r="FY323" i="7" s="1"/>
  <c r="FZ323" i="7" s="1"/>
  <c r="EZ323" i="7"/>
  <c r="FA323" i="7" s="1"/>
  <c r="FB323" i="7" s="1"/>
  <c r="DV323" i="7"/>
  <c r="DW323" i="7" s="1"/>
  <c r="DX323" i="7" s="1"/>
  <c r="FF323" i="7"/>
  <c r="FG323" i="7" s="1"/>
  <c r="FH323" i="7" s="1"/>
  <c r="JV323" i="7"/>
  <c r="JW323" i="7" s="1"/>
  <c r="JX323" i="7" s="1"/>
  <c r="IR323" i="7"/>
  <c r="IS323" i="7" s="1"/>
  <c r="IT323" i="7" s="1"/>
  <c r="HZ323" i="7"/>
  <c r="IA323" i="7" s="1"/>
  <c r="IB323" i="7" s="1"/>
  <c r="GP323" i="7"/>
  <c r="GQ323" i="7" s="1"/>
  <c r="GR323" i="7" s="1"/>
  <c r="FR323" i="7"/>
  <c r="FS323" i="7" s="1"/>
  <c r="FT323" i="7" s="1"/>
  <c r="EN323" i="7"/>
  <c r="EO323" i="7" s="1"/>
  <c r="EP323" i="7" s="1"/>
  <c r="DP323" i="7"/>
  <c r="DQ323" i="7" s="1"/>
  <c r="DR323" i="7" s="1"/>
  <c r="ET323" i="7"/>
  <c r="EU323" i="7" s="1"/>
  <c r="EV323" i="7" s="1"/>
  <c r="CF323" i="7"/>
  <c r="CG323" i="7" s="1"/>
  <c r="CH323" i="7" s="1"/>
  <c r="BZ323" i="7"/>
  <c r="CA323" i="7" s="1"/>
  <c r="CB323" i="7" s="1"/>
  <c r="NH323" i="7"/>
  <c r="NI323" i="7" s="1"/>
  <c r="NJ323" i="7" s="1"/>
  <c r="MJ323" i="7"/>
  <c r="MK323" i="7" s="1"/>
  <c r="ML323" i="7" s="1"/>
  <c r="LL323" i="7"/>
  <c r="LM323" i="7" s="1"/>
  <c r="LN323" i="7" s="1"/>
  <c r="MP323" i="7"/>
  <c r="MQ323" i="7" s="1"/>
  <c r="MR323" i="7" s="1"/>
  <c r="LR323" i="7"/>
  <c r="LS323" i="7" s="1"/>
  <c r="LT323" i="7" s="1"/>
  <c r="KH323" i="7"/>
  <c r="KI323" i="7" s="1"/>
  <c r="KJ323" i="7" s="1"/>
  <c r="KT323" i="7"/>
  <c r="KU323" i="7" s="1"/>
  <c r="KV323" i="7" s="1"/>
  <c r="CX323" i="7"/>
  <c r="CY323" i="7" s="1"/>
  <c r="CZ323" i="7" s="1"/>
  <c r="JJ323" i="7"/>
  <c r="JK323" i="7" s="1"/>
  <c r="JL323" i="7" s="1"/>
  <c r="IL323" i="7"/>
  <c r="IM323" i="7" s="1"/>
  <c r="IN323" i="7" s="1"/>
  <c r="HN323" i="7"/>
  <c r="HO323" i="7" s="1"/>
  <c r="HP323" i="7" s="1"/>
  <c r="GJ323" i="7"/>
  <c r="GK323" i="7" s="1"/>
  <c r="GL323" i="7" s="1"/>
  <c r="HH323" i="7"/>
  <c r="HI323" i="7" s="1"/>
  <c r="HJ323" i="7" s="1"/>
  <c r="EH323" i="7"/>
  <c r="EI323" i="7" s="1"/>
  <c r="EJ323" i="7" s="1"/>
  <c r="DJ323" i="7"/>
  <c r="DK323" i="7" s="1"/>
  <c r="DL323" i="7" s="1"/>
  <c r="KB323" i="7"/>
  <c r="KC323" i="7" s="1"/>
  <c r="KD323" i="7" s="1"/>
  <c r="JD323" i="7"/>
  <c r="JE323" i="7" s="1"/>
  <c r="JF323" i="7" s="1"/>
  <c r="IF323" i="7"/>
  <c r="IG323" i="7" s="1"/>
  <c r="IH323" i="7" s="1"/>
  <c r="HB323" i="7"/>
  <c r="HC323" i="7" s="1"/>
  <c r="HD323" i="7" s="1"/>
  <c r="GD323" i="7"/>
  <c r="GE323" i="7" s="1"/>
  <c r="GF323" i="7" s="1"/>
  <c r="FL323" i="7"/>
  <c r="FM323" i="7" s="1"/>
  <c r="FN323" i="7" s="1"/>
  <c r="EB323" i="7"/>
  <c r="EC323" i="7" s="1"/>
  <c r="ED323" i="7" s="1"/>
  <c r="DD323" i="7"/>
  <c r="DE323" i="7" s="1"/>
  <c r="DF323" i="7" s="1"/>
  <c r="CR323" i="7"/>
  <c r="CS323" i="7" s="1"/>
  <c r="CT323" i="7" s="1"/>
  <c r="CL323" i="7"/>
  <c r="CM323" i="7" s="1"/>
  <c r="CN323" i="7" s="1"/>
  <c r="LL276" i="7"/>
  <c r="LM276" i="7" s="1"/>
  <c r="LN276" i="7" s="1"/>
  <c r="MP276" i="7"/>
  <c r="MQ276" i="7" s="1"/>
  <c r="MR276" i="7" s="1"/>
  <c r="LR276" i="7"/>
  <c r="LS276" i="7" s="1"/>
  <c r="LT276" i="7" s="1"/>
  <c r="MV276" i="7"/>
  <c r="MW276" i="7" s="1"/>
  <c r="MX276" i="7" s="1"/>
  <c r="LX276" i="7"/>
  <c r="LY276" i="7" s="1"/>
  <c r="LZ276" i="7" s="1"/>
  <c r="KT276" i="7"/>
  <c r="KU276" i="7" s="1"/>
  <c r="KV276" i="7" s="1"/>
  <c r="KZ276" i="7"/>
  <c r="LA276" i="7" s="1"/>
  <c r="LB276" i="7" s="1"/>
  <c r="CX276" i="7"/>
  <c r="CY276" i="7" s="1"/>
  <c r="CZ276" i="7" s="1"/>
  <c r="JJ276" i="7"/>
  <c r="JK276" i="7" s="1"/>
  <c r="JL276" i="7" s="1"/>
  <c r="IL276" i="7"/>
  <c r="IM276" i="7" s="1"/>
  <c r="IN276" i="7" s="1"/>
  <c r="HB276" i="7"/>
  <c r="HC276" i="7" s="1"/>
  <c r="HD276" i="7" s="1"/>
  <c r="GD276" i="7"/>
  <c r="GE276" i="7" s="1"/>
  <c r="GF276" i="7" s="1"/>
  <c r="HZ276" i="7"/>
  <c r="IA276" i="7" s="1"/>
  <c r="IB276" i="7" s="1"/>
  <c r="EH276" i="7"/>
  <c r="EI276" i="7" s="1"/>
  <c r="EJ276" i="7" s="1"/>
  <c r="DJ276" i="7"/>
  <c r="DK276" i="7" s="1"/>
  <c r="DL276" i="7" s="1"/>
  <c r="JP276" i="7"/>
  <c r="JQ276" i="7" s="1"/>
  <c r="JR276" i="7" s="1"/>
  <c r="JD276" i="7"/>
  <c r="JE276" i="7" s="1"/>
  <c r="JF276" i="7" s="1"/>
  <c r="IF276" i="7"/>
  <c r="IG276" i="7" s="1"/>
  <c r="IH276" i="7" s="1"/>
  <c r="GV276" i="7"/>
  <c r="GW276" i="7" s="1"/>
  <c r="GX276" i="7" s="1"/>
  <c r="FX276" i="7"/>
  <c r="FY276" i="7" s="1"/>
  <c r="FZ276" i="7" s="1"/>
  <c r="FL276" i="7"/>
  <c r="FM276" i="7" s="1"/>
  <c r="FN276" i="7" s="1"/>
  <c r="EB276" i="7"/>
  <c r="EC276" i="7" s="1"/>
  <c r="ED276" i="7" s="1"/>
  <c r="DD276" i="7"/>
  <c r="DE276" i="7" s="1"/>
  <c r="DF276" i="7" s="1"/>
  <c r="CF276" i="7"/>
  <c r="CG276" i="7" s="1"/>
  <c r="CH276" i="7" s="1"/>
  <c r="CL276" i="7"/>
  <c r="CM276" i="7" s="1"/>
  <c r="CN276" i="7" s="1"/>
  <c r="NN276" i="7"/>
  <c r="NO276" i="7" s="1"/>
  <c r="NP276" i="7" s="1"/>
  <c r="NB276" i="7"/>
  <c r="NC276" i="7" s="1"/>
  <c r="ND276" i="7" s="1"/>
  <c r="MD276" i="7"/>
  <c r="ME276" i="7" s="1"/>
  <c r="MF276" i="7" s="1"/>
  <c r="NH276" i="7"/>
  <c r="NI276" i="7" s="1"/>
  <c r="NJ276" i="7" s="1"/>
  <c r="MJ276" i="7"/>
  <c r="MK276" i="7" s="1"/>
  <c r="ML276" i="7" s="1"/>
  <c r="LF276" i="7"/>
  <c r="LG276" i="7" s="1"/>
  <c r="LH276" i="7" s="1"/>
  <c r="KN276" i="7"/>
  <c r="KO276" i="7" s="1"/>
  <c r="KP276" i="7" s="1"/>
  <c r="KH276" i="7"/>
  <c r="KI276" i="7" s="1"/>
  <c r="KJ276" i="7" s="1"/>
  <c r="KB276" i="7"/>
  <c r="KC276" i="7" s="1"/>
  <c r="KD276" i="7" s="1"/>
  <c r="IX276" i="7"/>
  <c r="IY276" i="7" s="1"/>
  <c r="IZ276" i="7" s="1"/>
  <c r="HT276" i="7"/>
  <c r="HU276" i="7" s="1"/>
  <c r="HV276" i="7" s="1"/>
  <c r="GP276" i="7"/>
  <c r="GQ276" i="7" s="1"/>
  <c r="GR276" i="7" s="1"/>
  <c r="HH276" i="7"/>
  <c r="HI276" i="7" s="1"/>
  <c r="HJ276" i="7" s="1"/>
  <c r="EZ276" i="7"/>
  <c r="FA276" i="7" s="1"/>
  <c r="FB276" i="7" s="1"/>
  <c r="DV276" i="7"/>
  <c r="DW276" i="7" s="1"/>
  <c r="DX276" i="7" s="1"/>
  <c r="FF276" i="7"/>
  <c r="FG276" i="7" s="1"/>
  <c r="FH276" i="7" s="1"/>
  <c r="JV276" i="7"/>
  <c r="JW276" i="7" s="1"/>
  <c r="JX276" i="7" s="1"/>
  <c r="IR276" i="7"/>
  <c r="IS276" i="7" s="1"/>
  <c r="IT276" i="7" s="1"/>
  <c r="HN276" i="7"/>
  <c r="HO276" i="7" s="1"/>
  <c r="HP276" i="7" s="1"/>
  <c r="GJ276" i="7"/>
  <c r="GK276" i="7" s="1"/>
  <c r="GL276" i="7" s="1"/>
  <c r="FR276" i="7"/>
  <c r="FS276" i="7" s="1"/>
  <c r="FT276" i="7" s="1"/>
  <c r="EN276" i="7"/>
  <c r="EO276" i="7" s="1"/>
  <c r="EP276" i="7" s="1"/>
  <c r="DP276" i="7"/>
  <c r="DQ276" i="7" s="1"/>
  <c r="DR276" i="7" s="1"/>
  <c r="ET276" i="7"/>
  <c r="EU276" i="7" s="1"/>
  <c r="EV276" i="7" s="1"/>
  <c r="CR276" i="7"/>
  <c r="CS276" i="7" s="1"/>
  <c r="CT276" i="7" s="1"/>
  <c r="BZ276" i="7"/>
  <c r="CA276" i="7" s="1"/>
  <c r="CB276" i="7" s="1"/>
  <c r="NN117" i="7"/>
  <c r="NO117" i="7" s="1"/>
  <c r="NP117" i="7" s="1"/>
  <c r="NB117" i="7"/>
  <c r="NC117" i="7" s="1"/>
  <c r="ND117" i="7" s="1"/>
  <c r="MD117" i="7"/>
  <c r="ME117" i="7" s="1"/>
  <c r="MF117" i="7" s="1"/>
  <c r="NH117" i="7"/>
  <c r="NI117" i="7" s="1"/>
  <c r="NJ117" i="7" s="1"/>
  <c r="MJ117" i="7"/>
  <c r="MK117" i="7" s="1"/>
  <c r="ML117" i="7" s="1"/>
  <c r="KZ117" i="7"/>
  <c r="LA117" i="7" s="1"/>
  <c r="LB117" i="7" s="1"/>
  <c r="LF117" i="7"/>
  <c r="LG117" i="7" s="1"/>
  <c r="LH117" i="7" s="1"/>
  <c r="KN117" i="7"/>
  <c r="KO117" i="7" s="1"/>
  <c r="KP117" i="7" s="1"/>
  <c r="JV117" i="7"/>
  <c r="JW117" i="7" s="1"/>
  <c r="JX117" i="7" s="1"/>
  <c r="IX117" i="7"/>
  <c r="IY117" i="7" s="1"/>
  <c r="IZ117" i="7" s="1"/>
  <c r="HZ117" i="7"/>
  <c r="IA117" i="7" s="1"/>
  <c r="IB117" i="7" s="1"/>
  <c r="GP117" i="7"/>
  <c r="GQ117" i="7" s="1"/>
  <c r="GR117" i="7" s="1"/>
  <c r="HT117" i="7"/>
  <c r="HU117" i="7" s="1"/>
  <c r="HV117" i="7" s="1"/>
  <c r="EN117" i="7"/>
  <c r="EO117" i="7" s="1"/>
  <c r="EP117" i="7" s="1"/>
  <c r="DP117" i="7"/>
  <c r="DQ117" i="7" s="1"/>
  <c r="DR117" i="7" s="1"/>
  <c r="FF117" i="7"/>
  <c r="FG117" i="7" s="1"/>
  <c r="FH117" i="7" s="1"/>
  <c r="JP117" i="7"/>
  <c r="JQ117" i="7" s="1"/>
  <c r="JR117" i="7" s="1"/>
  <c r="IR117" i="7"/>
  <c r="IS117" i="7" s="1"/>
  <c r="IT117" i="7" s="1"/>
  <c r="HN117" i="7"/>
  <c r="HO117" i="7" s="1"/>
  <c r="HP117" i="7" s="1"/>
  <c r="GJ117" i="7"/>
  <c r="GK117" i="7" s="1"/>
  <c r="GL117" i="7" s="1"/>
  <c r="HH117" i="7"/>
  <c r="HI117" i="7" s="1"/>
  <c r="HJ117" i="7" s="1"/>
  <c r="EH117" i="7"/>
  <c r="EI117" i="7" s="1"/>
  <c r="EJ117" i="7" s="1"/>
  <c r="DJ117" i="7"/>
  <c r="DK117" i="7" s="1"/>
  <c r="DL117" i="7" s="1"/>
  <c r="ET117" i="7"/>
  <c r="EU117" i="7" s="1"/>
  <c r="EV117" i="7" s="1"/>
  <c r="CL117" i="7"/>
  <c r="CM117" i="7" s="1"/>
  <c r="CN117" i="7" s="1"/>
  <c r="BZ117" i="7"/>
  <c r="CA117" i="7" s="1"/>
  <c r="CB117" i="7" s="1"/>
  <c r="LL117" i="7"/>
  <c r="LM117" i="7" s="1"/>
  <c r="LN117" i="7" s="1"/>
  <c r="MP117" i="7"/>
  <c r="MQ117" i="7" s="1"/>
  <c r="MR117" i="7" s="1"/>
  <c r="LR117" i="7"/>
  <c r="LS117" i="7" s="1"/>
  <c r="LT117" i="7" s="1"/>
  <c r="MV117" i="7"/>
  <c r="MW117" i="7" s="1"/>
  <c r="MX117" i="7" s="1"/>
  <c r="LX117" i="7"/>
  <c r="LY117" i="7" s="1"/>
  <c r="LZ117" i="7" s="1"/>
  <c r="KH117" i="7"/>
  <c r="KI117" i="7" s="1"/>
  <c r="KJ117" i="7" s="1"/>
  <c r="KT117" i="7"/>
  <c r="KU117" i="7" s="1"/>
  <c r="KV117" i="7" s="1"/>
  <c r="CX117" i="7"/>
  <c r="CY117" i="7" s="1"/>
  <c r="CZ117" i="7" s="1"/>
  <c r="JJ117" i="7"/>
  <c r="JK117" i="7" s="1"/>
  <c r="JL117" i="7" s="1"/>
  <c r="IL117" i="7"/>
  <c r="IM117" i="7" s="1"/>
  <c r="IN117" i="7" s="1"/>
  <c r="HB117" i="7"/>
  <c r="HC117" i="7" s="1"/>
  <c r="HD117" i="7" s="1"/>
  <c r="GD117" i="7"/>
  <c r="GE117" i="7" s="1"/>
  <c r="GF117" i="7" s="1"/>
  <c r="FL117" i="7"/>
  <c r="FM117" i="7" s="1"/>
  <c r="FN117" i="7" s="1"/>
  <c r="EB117" i="7"/>
  <c r="EC117" i="7" s="1"/>
  <c r="ED117" i="7" s="1"/>
  <c r="DD117" i="7"/>
  <c r="DE117" i="7" s="1"/>
  <c r="DF117" i="7" s="1"/>
  <c r="KB117" i="7"/>
  <c r="KC117" i="7" s="1"/>
  <c r="KD117" i="7" s="1"/>
  <c r="JD117" i="7"/>
  <c r="JE117" i="7" s="1"/>
  <c r="JF117" i="7" s="1"/>
  <c r="IF117" i="7"/>
  <c r="IG117" i="7" s="1"/>
  <c r="IH117" i="7" s="1"/>
  <c r="GV117" i="7"/>
  <c r="GW117" i="7" s="1"/>
  <c r="GX117" i="7" s="1"/>
  <c r="FX117" i="7"/>
  <c r="FY117" i="7" s="1"/>
  <c r="FZ117" i="7" s="1"/>
  <c r="EZ117" i="7"/>
  <c r="FA117" i="7" s="1"/>
  <c r="FB117" i="7" s="1"/>
  <c r="DV117" i="7"/>
  <c r="DW117" i="7" s="1"/>
  <c r="DX117" i="7" s="1"/>
  <c r="FR117" i="7"/>
  <c r="FS117" i="7" s="1"/>
  <c r="FT117" i="7" s="1"/>
  <c r="CR117" i="7"/>
  <c r="CS117" i="7" s="1"/>
  <c r="CT117" i="7" s="1"/>
  <c r="CF117" i="7"/>
  <c r="CG117" i="7" s="1"/>
  <c r="CH117" i="7" s="1"/>
  <c r="NN158" i="7"/>
  <c r="NO158" i="7" s="1"/>
  <c r="NP158" i="7" s="1"/>
  <c r="MV158" i="7"/>
  <c r="MW158" i="7" s="1"/>
  <c r="MX158" i="7" s="1"/>
  <c r="LX158" i="7"/>
  <c r="LY158" i="7" s="1"/>
  <c r="LZ158" i="7" s="1"/>
  <c r="NB158" i="7"/>
  <c r="NC158" i="7" s="1"/>
  <c r="ND158" i="7" s="1"/>
  <c r="MD158" i="7"/>
  <c r="ME158" i="7" s="1"/>
  <c r="MF158" i="7" s="1"/>
  <c r="LF158" i="7"/>
  <c r="LG158" i="7" s="1"/>
  <c r="LH158" i="7" s="1"/>
  <c r="KN158" i="7"/>
  <c r="KO158" i="7" s="1"/>
  <c r="KP158" i="7" s="1"/>
  <c r="KH158" i="7"/>
  <c r="KI158" i="7" s="1"/>
  <c r="KJ158" i="7" s="1"/>
  <c r="JP158" i="7"/>
  <c r="JQ158" i="7" s="1"/>
  <c r="JR158" i="7" s="1"/>
  <c r="IX158" i="7"/>
  <c r="IY158" i="7" s="1"/>
  <c r="IZ158" i="7" s="1"/>
  <c r="HN158" i="7"/>
  <c r="HO158" i="7" s="1"/>
  <c r="HP158" i="7" s="1"/>
  <c r="GJ158" i="7"/>
  <c r="GK158" i="7" s="1"/>
  <c r="GL158" i="7" s="1"/>
  <c r="FR158" i="7"/>
  <c r="FS158" i="7" s="1"/>
  <c r="FT158" i="7" s="1"/>
  <c r="EZ158" i="7"/>
  <c r="FA158" i="7" s="1"/>
  <c r="FB158" i="7" s="1"/>
  <c r="DV158" i="7"/>
  <c r="DW158" i="7" s="1"/>
  <c r="DX158" i="7" s="1"/>
  <c r="FF158" i="7"/>
  <c r="FG158" i="7" s="1"/>
  <c r="FH158" i="7" s="1"/>
  <c r="KB158" i="7"/>
  <c r="KC158" i="7" s="1"/>
  <c r="KD158" i="7" s="1"/>
  <c r="IR158" i="7"/>
  <c r="IS158" i="7" s="1"/>
  <c r="IT158" i="7" s="1"/>
  <c r="HB158" i="7"/>
  <c r="HC158" i="7" s="1"/>
  <c r="HD158" i="7" s="1"/>
  <c r="GD158" i="7"/>
  <c r="GE158" i="7" s="1"/>
  <c r="GF158" i="7" s="1"/>
  <c r="HZ158" i="7"/>
  <c r="IA158" i="7" s="1"/>
  <c r="IB158" i="7" s="1"/>
  <c r="EN158" i="7"/>
  <c r="EO158" i="7" s="1"/>
  <c r="EP158" i="7" s="1"/>
  <c r="DP158" i="7"/>
  <c r="DQ158" i="7" s="1"/>
  <c r="DR158" i="7" s="1"/>
  <c r="ET158" i="7"/>
  <c r="EU158" i="7" s="1"/>
  <c r="EV158" i="7" s="1"/>
  <c r="CL158" i="7"/>
  <c r="CM158" i="7" s="1"/>
  <c r="CN158" i="7" s="1"/>
  <c r="CF158" i="7"/>
  <c r="CG158" i="7" s="1"/>
  <c r="CH158" i="7" s="1"/>
  <c r="NH158" i="7"/>
  <c r="NI158" i="7" s="1"/>
  <c r="NJ158" i="7" s="1"/>
  <c r="MJ158" i="7"/>
  <c r="MK158" i="7" s="1"/>
  <c r="ML158" i="7" s="1"/>
  <c r="LL158" i="7"/>
  <c r="LM158" i="7" s="1"/>
  <c r="LN158" i="7" s="1"/>
  <c r="MP158" i="7"/>
  <c r="MQ158" i="7" s="1"/>
  <c r="MR158" i="7" s="1"/>
  <c r="LR158" i="7"/>
  <c r="LS158" i="7" s="1"/>
  <c r="LT158" i="7" s="1"/>
  <c r="KT158" i="7"/>
  <c r="KU158" i="7" s="1"/>
  <c r="KV158" i="7" s="1"/>
  <c r="KZ158" i="7"/>
  <c r="LA158" i="7" s="1"/>
  <c r="LB158" i="7" s="1"/>
  <c r="CX158" i="7"/>
  <c r="CY158" i="7" s="1"/>
  <c r="CZ158" i="7" s="1"/>
  <c r="JJ158" i="7"/>
  <c r="JK158" i="7" s="1"/>
  <c r="JL158" i="7" s="1"/>
  <c r="IL158" i="7"/>
  <c r="IM158" i="7" s="1"/>
  <c r="IN158" i="7" s="1"/>
  <c r="GV158" i="7"/>
  <c r="GW158" i="7" s="1"/>
  <c r="GX158" i="7" s="1"/>
  <c r="FX158" i="7"/>
  <c r="FY158" i="7" s="1"/>
  <c r="FZ158" i="7" s="1"/>
  <c r="HT158" i="7"/>
  <c r="HU158" i="7" s="1"/>
  <c r="HV158" i="7" s="1"/>
  <c r="EH158" i="7"/>
  <c r="EI158" i="7" s="1"/>
  <c r="EJ158" i="7" s="1"/>
  <c r="DJ158" i="7"/>
  <c r="DK158" i="7" s="1"/>
  <c r="DL158" i="7" s="1"/>
  <c r="JV158" i="7"/>
  <c r="JW158" i="7" s="1"/>
  <c r="JX158" i="7" s="1"/>
  <c r="JD158" i="7"/>
  <c r="JE158" i="7" s="1"/>
  <c r="JF158" i="7" s="1"/>
  <c r="IF158" i="7"/>
  <c r="IG158" i="7" s="1"/>
  <c r="IH158" i="7" s="1"/>
  <c r="GP158" i="7"/>
  <c r="GQ158" i="7" s="1"/>
  <c r="GR158" i="7" s="1"/>
  <c r="HH158" i="7"/>
  <c r="HI158" i="7" s="1"/>
  <c r="HJ158" i="7" s="1"/>
  <c r="FL158" i="7"/>
  <c r="FM158" i="7" s="1"/>
  <c r="FN158" i="7" s="1"/>
  <c r="EB158" i="7"/>
  <c r="EC158" i="7" s="1"/>
  <c r="ED158" i="7" s="1"/>
  <c r="DD158" i="7"/>
  <c r="DE158" i="7" s="1"/>
  <c r="DF158" i="7" s="1"/>
  <c r="CR158" i="7"/>
  <c r="CS158" i="7" s="1"/>
  <c r="CT158" i="7" s="1"/>
  <c r="BZ158" i="7"/>
  <c r="CA158" i="7" s="1"/>
  <c r="CB158" i="7" s="1"/>
  <c r="NH38" i="7"/>
  <c r="NI38" i="7" s="1"/>
  <c r="NJ38" i="7" s="1"/>
  <c r="MJ38" i="7"/>
  <c r="MK38" i="7" s="1"/>
  <c r="ML38" i="7" s="1"/>
  <c r="NB38" i="7"/>
  <c r="NC38" i="7" s="1"/>
  <c r="ND38" i="7" s="1"/>
  <c r="LL38" i="7"/>
  <c r="LM38" i="7" s="1"/>
  <c r="LN38" i="7" s="1"/>
  <c r="LR38" i="7"/>
  <c r="LS38" i="7" s="1"/>
  <c r="LT38" i="7" s="1"/>
  <c r="KH38" i="7"/>
  <c r="KI38" i="7" s="1"/>
  <c r="KJ38" i="7" s="1"/>
  <c r="KT38" i="7"/>
  <c r="KU38" i="7" s="1"/>
  <c r="KV38" i="7" s="1"/>
  <c r="CX38" i="7"/>
  <c r="CY38" i="7" s="1"/>
  <c r="CZ38" i="7" s="1"/>
  <c r="JJ38" i="7"/>
  <c r="JK38" i="7" s="1"/>
  <c r="JL38" i="7" s="1"/>
  <c r="IL38" i="7"/>
  <c r="IM38" i="7" s="1"/>
  <c r="IN38" i="7" s="1"/>
  <c r="GV38" i="7"/>
  <c r="GW38" i="7" s="1"/>
  <c r="GX38" i="7" s="1"/>
  <c r="HH38" i="7"/>
  <c r="HI38" i="7" s="1"/>
  <c r="HJ38" i="7" s="1"/>
  <c r="FL38" i="7"/>
  <c r="FM38" i="7" s="1"/>
  <c r="FN38" i="7" s="1"/>
  <c r="EB38" i="7"/>
  <c r="EC38" i="7" s="1"/>
  <c r="ED38" i="7" s="1"/>
  <c r="DD38" i="7"/>
  <c r="DE38" i="7" s="1"/>
  <c r="DF38" i="7" s="1"/>
  <c r="JV38" i="7"/>
  <c r="JW38" i="7" s="1"/>
  <c r="JX38" i="7" s="1"/>
  <c r="JD38" i="7"/>
  <c r="JE38" i="7" s="1"/>
  <c r="JF38" i="7" s="1"/>
  <c r="IF38" i="7"/>
  <c r="IG38" i="7" s="1"/>
  <c r="IH38" i="7" s="1"/>
  <c r="GP38" i="7"/>
  <c r="GQ38" i="7" s="1"/>
  <c r="GR38" i="7" s="1"/>
  <c r="FX38" i="7"/>
  <c r="FY38" i="7" s="1"/>
  <c r="FZ38" i="7" s="1"/>
  <c r="EZ38" i="7"/>
  <c r="FA38" i="7" s="1"/>
  <c r="FB38" i="7" s="1"/>
  <c r="DV38" i="7"/>
  <c r="DW38" i="7" s="1"/>
  <c r="DX38" i="7" s="1"/>
  <c r="FR38" i="7"/>
  <c r="FS38" i="7" s="1"/>
  <c r="FT38" i="7" s="1"/>
  <c r="CR38" i="7"/>
  <c r="CS38" i="7" s="1"/>
  <c r="CT38" i="7" s="1"/>
  <c r="CL38" i="7"/>
  <c r="CM38" i="7" s="1"/>
  <c r="CN38" i="7" s="1"/>
  <c r="NN38" i="7"/>
  <c r="NO38" i="7" s="1"/>
  <c r="NP38" i="7" s="1"/>
  <c r="MV38" i="7"/>
  <c r="MW38" i="7" s="1"/>
  <c r="MX38" i="7" s="1"/>
  <c r="LX38" i="7"/>
  <c r="LY38" i="7" s="1"/>
  <c r="LZ38" i="7" s="1"/>
  <c r="MD38" i="7"/>
  <c r="ME38" i="7" s="1"/>
  <c r="MF38" i="7" s="1"/>
  <c r="MP38" i="7"/>
  <c r="MQ38" i="7" s="1"/>
  <c r="MR38" i="7" s="1"/>
  <c r="KZ38" i="7"/>
  <c r="LA38" i="7" s="1"/>
  <c r="LB38" i="7" s="1"/>
  <c r="LF38" i="7"/>
  <c r="LG38" i="7" s="1"/>
  <c r="LH38" i="7" s="1"/>
  <c r="KN38" i="7"/>
  <c r="KO38" i="7" s="1"/>
  <c r="KP38" i="7" s="1"/>
  <c r="KB38" i="7"/>
  <c r="KC38" i="7" s="1"/>
  <c r="KD38" i="7" s="1"/>
  <c r="IX38" i="7"/>
  <c r="IY38" i="7" s="1"/>
  <c r="IZ38" i="7" s="1"/>
  <c r="HN38" i="7"/>
  <c r="HO38" i="7" s="1"/>
  <c r="HP38" i="7" s="1"/>
  <c r="GJ38" i="7"/>
  <c r="GK38" i="7" s="1"/>
  <c r="GL38" i="7" s="1"/>
  <c r="HZ38" i="7"/>
  <c r="IA38" i="7" s="1"/>
  <c r="IB38" i="7" s="1"/>
  <c r="EN38" i="7"/>
  <c r="EO38" i="7" s="1"/>
  <c r="EP38" i="7" s="1"/>
  <c r="DP38" i="7"/>
  <c r="DQ38" i="7" s="1"/>
  <c r="DR38" i="7" s="1"/>
  <c r="FF38" i="7"/>
  <c r="FG38" i="7" s="1"/>
  <c r="FH38" i="7" s="1"/>
  <c r="JP38" i="7"/>
  <c r="JQ38" i="7" s="1"/>
  <c r="JR38" i="7" s="1"/>
  <c r="IR38" i="7"/>
  <c r="IS38" i="7" s="1"/>
  <c r="IT38" i="7" s="1"/>
  <c r="HB38" i="7"/>
  <c r="HC38" i="7" s="1"/>
  <c r="HD38" i="7" s="1"/>
  <c r="GD38" i="7"/>
  <c r="GE38" i="7" s="1"/>
  <c r="GF38" i="7" s="1"/>
  <c r="HT38" i="7"/>
  <c r="HU38" i="7" s="1"/>
  <c r="HV38" i="7" s="1"/>
  <c r="EH38" i="7"/>
  <c r="EI38" i="7" s="1"/>
  <c r="EJ38" i="7" s="1"/>
  <c r="DJ38" i="7"/>
  <c r="DK38" i="7" s="1"/>
  <c r="DL38" i="7" s="1"/>
  <c r="ET38" i="7"/>
  <c r="EU38" i="7" s="1"/>
  <c r="EV38" i="7" s="1"/>
  <c r="CF38" i="7"/>
  <c r="CG38" i="7" s="1"/>
  <c r="CH38" i="7" s="1"/>
  <c r="BZ38" i="7"/>
  <c r="CA38" i="7" s="1"/>
  <c r="CB38" i="7" s="1"/>
  <c r="LL113" i="7"/>
  <c r="LM113" i="7" s="1"/>
  <c r="LN113" i="7" s="1"/>
  <c r="MP113" i="7"/>
  <c r="MQ113" i="7" s="1"/>
  <c r="MR113" i="7" s="1"/>
  <c r="LR113" i="7"/>
  <c r="LS113" i="7" s="1"/>
  <c r="LT113" i="7" s="1"/>
  <c r="MV113" i="7"/>
  <c r="MW113" i="7" s="1"/>
  <c r="MX113" i="7" s="1"/>
  <c r="LX113" i="7"/>
  <c r="LY113" i="7" s="1"/>
  <c r="LZ113" i="7" s="1"/>
  <c r="KH113" i="7"/>
  <c r="KI113" i="7" s="1"/>
  <c r="KJ113" i="7" s="1"/>
  <c r="KT113" i="7"/>
  <c r="KU113" i="7" s="1"/>
  <c r="KV113" i="7" s="1"/>
  <c r="CX113" i="7"/>
  <c r="CY113" i="7" s="1"/>
  <c r="CZ113" i="7" s="1"/>
  <c r="JJ113" i="7"/>
  <c r="JK113" i="7" s="1"/>
  <c r="JL113" i="7" s="1"/>
  <c r="IL113" i="7"/>
  <c r="IM113" i="7" s="1"/>
  <c r="IN113" i="7" s="1"/>
  <c r="HB113" i="7"/>
  <c r="HC113" i="7" s="1"/>
  <c r="HD113" i="7" s="1"/>
  <c r="GD113" i="7"/>
  <c r="GE113" i="7" s="1"/>
  <c r="GF113" i="7" s="1"/>
  <c r="FL113" i="7"/>
  <c r="FM113" i="7" s="1"/>
  <c r="FN113" i="7" s="1"/>
  <c r="EB113" i="7"/>
  <c r="EC113" i="7" s="1"/>
  <c r="ED113" i="7" s="1"/>
  <c r="DD113" i="7"/>
  <c r="DE113" i="7" s="1"/>
  <c r="DF113" i="7" s="1"/>
  <c r="KB113" i="7"/>
  <c r="KC113" i="7" s="1"/>
  <c r="KD113" i="7" s="1"/>
  <c r="JD113" i="7"/>
  <c r="JE113" i="7" s="1"/>
  <c r="JF113" i="7" s="1"/>
  <c r="IF113" i="7"/>
  <c r="IG113" i="7" s="1"/>
  <c r="IH113" i="7" s="1"/>
  <c r="GV113" i="7"/>
  <c r="GW113" i="7" s="1"/>
  <c r="GX113" i="7" s="1"/>
  <c r="FX113" i="7"/>
  <c r="FY113" i="7" s="1"/>
  <c r="FZ113" i="7" s="1"/>
  <c r="EZ113" i="7"/>
  <c r="FA113" i="7" s="1"/>
  <c r="FB113" i="7" s="1"/>
  <c r="DV113" i="7"/>
  <c r="DW113" i="7" s="1"/>
  <c r="DX113" i="7" s="1"/>
  <c r="FR113" i="7"/>
  <c r="FS113" i="7" s="1"/>
  <c r="FT113" i="7" s="1"/>
  <c r="CR113" i="7"/>
  <c r="CS113" i="7" s="1"/>
  <c r="CT113" i="7" s="1"/>
  <c r="CF113" i="7"/>
  <c r="CG113" i="7" s="1"/>
  <c r="CH113" i="7" s="1"/>
  <c r="NN113" i="7"/>
  <c r="NO113" i="7" s="1"/>
  <c r="NP113" i="7" s="1"/>
  <c r="NB113" i="7"/>
  <c r="NC113" i="7" s="1"/>
  <c r="ND113" i="7" s="1"/>
  <c r="MD113" i="7"/>
  <c r="ME113" i="7" s="1"/>
  <c r="MF113" i="7" s="1"/>
  <c r="NH113" i="7"/>
  <c r="NI113" i="7" s="1"/>
  <c r="NJ113" i="7" s="1"/>
  <c r="MJ113" i="7"/>
  <c r="MK113" i="7" s="1"/>
  <c r="ML113" i="7" s="1"/>
  <c r="KZ113" i="7"/>
  <c r="LA113" i="7" s="1"/>
  <c r="LB113" i="7" s="1"/>
  <c r="LF113" i="7"/>
  <c r="LG113" i="7" s="1"/>
  <c r="LH113" i="7" s="1"/>
  <c r="KN113" i="7"/>
  <c r="KO113" i="7" s="1"/>
  <c r="KP113" i="7" s="1"/>
  <c r="JV113" i="7"/>
  <c r="JW113" i="7" s="1"/>
  <c r="JX113" i="7" s="1"/>
  <c r="IX113" i="7"/>
  <c r="IY113" i="7" s="1"/>
  <c r="IZ113" i="7" s="1"/>
  <c r="HZ113" i="7"/>
  <c r="IA113" i="7" s="1"/>
  <c r="IB113" i="7" s="1"/>
  <c r="GP113" i="7"/>
  <c r="GQ113" i="7" s="1"/>
  <c r="GR113" i="7" s="1"/>
  <c r="HT113" i="7"/>
  <c r="HU113" i="7" s="1"/>
  <c r="HV113" i="7" s="1"/>
  <c r="EN113" i="7"/>
  <c r="EO113" i="7" s="1"/>
  <c r="EP113" i="7" s="1"/>
  <c r="DP113" i="7"/>
  <c r="DQ113" i="7" s="1"/>
  <c r="DR113" i="7" s="1"/>
  <c r="FF113" i="7"/>
  <c r="FG113" i="7" s="1"/>
  <c r="FH113" i="7" s="1"/>
  <c r="JP113" i="7"/>
  <c r="JQ113" i="7" s="1"/>
  <c r="JR113" i="7" s="1"/>
  <c r="IR113" i="7"/>
  <c r="IS113" i="7" s="1"/>
  <c r="IT113" i="7" s="1"/>
  <c r="HN113" i="7"/>
  <c r="HO113" i="7" s="1"/>
  <c r="HP113" i="7" s="1"/>
  <c r="GJ113" i="7"/>
  <c r="GK113" i="7" s="1"/>
  <c r="GL113" i="7" s="1"/>
  <c r="HH113" i="7"/>
  <c r="HI113" i="7" s="1"/>
  <c r="HJ113" i="7" s="1"/>
  <c r="EH113" i="7"/>
  <c r="EI113" i="7" s="1"/>
  <c r="EJ113" i="7" s="1"/>
  <c r="DJ113" i="7"/>
  <c r="DK113" i="7" s="1"/>
  <c r="DL113" i="7" s="1"/>
  <c r="ET113" i="7"/>
  <c r="EU113" i="7" s="1"/>
  <c r="EV113" i="7" s="1"/>
  <c r="CL113" i="7"/>
  <c r="CM113" i="7" s="1"/>
  <c r="CN113" i="7" s="1"/>
  <c r="BZ113" i="7"/>
  <c r="CA113" i="7" s="1"/>
  <c r="CB113" i="7" s="1"/>
  <c r="LL310" i="7"/>
  <c r="LM310" i="7" s="1"/>
  <c r="LN310" i="7" s="1"/>
  <c r="MP310" i="7"/>
  <c r="MQ310" i="7" s="1"/>
  <c r="MR310" i="7" s="1"/>
  <c r="LR310" i="7"/>
  <c r="LS310" i="7" s="1"/>
  <c r="LT310" i="7" s="1"/>
  <c r="MV310" i="7"/>
  <c r="MW310" i="7" s="1"/>
  <c r="MX310" i="7" s="1"/>
  <c r="LX310" i="7"/>
  <c r="LY310" i="7" s="1"/>
  <c r="LZ310" i="7" s="1"/>
  <c r="KH310" i="7"/>
  <c r="KI310" i="7" s="1"/>
  <c r="KJ310" i="7" s="1"/>
  <c r="KT310" i="7"/>
  <c r="KU310" i="7" s="1"/>
  <c r="KV310" i="7" s="1"/>
  <c r="CX310" i="7"/>
  <c r="CY310" i="7" s="1"/>
  <c r="CZ310" i="7" s="1"/>
  <c r="JJ310" i="7"/>
  <c r="JK310" i="7" s="1"/>
  <c r="JL310" i="7" s="1"/>
  <c r="IL310" i="7"/>
  <c r="IM310" i="7" s="1"/>
  <c r="IN310" i="7" s="1"/>
  <c r="HB310" i="7"/>
  <c r="HC310" i="7" s="1"/>
  <c r="HD310" i="7" s="1"/>
  <c r="GD310" i="7"/>
  <c r="GE310" i="7" s="1"/>
  <c r="GF310" i="7" s="1"/>
  <c r="HZ310" i="7"/>
  <c r="IA310" i="7" s="1"/>
  <c r="IB310" i="7" s="1"/>
  <c r="EH310" i="7"/>
  <c r="EI310" i="7" s="1"/>
  <c r="EJ310" i="7" s="1"/>
  <c r="DJ310" i="7"/>
  <c r="DK310" i="7" s="1"/>
  <c r="DL310" i="7" s="1"/>
  <c r="JP310" i="7"/>
  <c r="JQ310" i="7" s="1"/>
  <c r="JR310" i="7" s="1"/>
  <c r="JD310" i="7"/>
  <c r="JE310" i="7" s="1"/>
  <c r="JF310" i="7" s="1"/>
  <c r="IF310" i="7"/>
  <c r="IG310" i="7" s="1"/>
  <c r="IH310" i="7" s="1"/>
  <c r="GV310" i="7"/>
  <c r="GW310" i="7" s="1"/>
  <c r="GX310" i="7" s="1"/>
  <c r="FX310" i="7"/>
  <c r="FY310" i="7" s="1"/>
  <c r="FZ310" i="7" s="1"/>
  <c r="FL310" i="7"/>
  <c r="FM310" i="7" s="1"/>
  <c r="FN310" i="7" s="1"/>
  <c r="EB310" i="7"/>
  <c r="EC310" i="7" s="1"/>
  <c r="ED310" i="7" s="1"/>
  <c r="DD310" i="7"/>
  <c r="DE310" i="7" s="1"/>
  <c r="DF310" i="7" s="1"/>
  <c r="CR310" i="7"/>
  <c r="CS310" i="7" s="1"/>
  <c r="CT310" i="7" s="1"/>
  <c r="CF310" i="7"/>
  <c r="CG310" i="7" s="1"/>
  <c r="CH310" i="7" s="1"/>
  <c r="NN310" i="7"/>
  <c r="NO310" i="7" s="1"/>
  <c r="NP310" i="7" s="1"/>
  <c r="NB310" i="7"/>
  <c r="NC310" i="7" s="1"/>
  <c r="ND310" i="7" s="1"/>
  <c r="MD310" i="7"/>
  <c r="ME310" i="7" s="1"/>
  <c r="MF310" i="7" s="1"/>
  <c r="NH310" i="7"/>
  <c r="NI310" i="7" s="1"/>
  <c r="NJ310" i="7" s="1"/>
  <c r="MJ310" i="7"/>
  <c r="MK310" i="7" s="1"/>
  <c r="ML310" i="7" s="1"/>
  <c r="KZ310" i="7"/>
  <c r="LA310" i="7" s="1"/>
  <c r="LB310" i="7" s="1"/>
  <c r="LF310" i="7"/>
  <c r="LG310" i="7" s="1"/>
  <c r="LH310" i="7" s="1"/>
  <c r="KN310" i="7"/>
  <c r="KO310" i="7" s="1"/>
  <c r="KP310" i="7" s="1"/>
  <c r="KB310" i="7"/>
  <c r="KC310" i="7" s="1"/>
  <c r="KD310" i="7" s="1"/>
  <c r="IX310" i="7"/>
  <c r="IY310" i="7" s="1"/>
  <c r="IZ310" i="7" s="1"/>
  <c r="HT310" i="7"/>
  <c r="HU310" i="7" s="1"/>
  <c r="HV310" i="7" s="1"/>
  <c r="GP310" i="7"/>
  <c r="GQ310" i="7" s="1"/>
  <c r="GR310" i="7" s="1"/>
  <c r="HH310" i="7"/>
  <c r="HI310" i="7" s="1"/>
  <c r="HJ310" i="7" s="1"/>
  <c r="EZ310" i="7"/>
  <c r="FA310" i="7" s="1"/>
  <c r="FB310" i="7" s="1"/>
  <c r="DV310" i="7"/>
  <c r="DW310" i="7" s="1"/>
  <c r="DX310" i="7" s="1"/>
  <c r="FF310" i="7"/>
  <c r="FG310" i="7" s="1"/>
  <c r="FH310" i="7" s="1"/>
  <c r="JV310" i="7"/>
  <c r="JW310" i="7" s="1"/>
  <c r="JX310" i="7" s="1"/>
  <c r="IR310" i="7"/>
  <c r="IS310" i="7" s="1"/>
  <c r="IT310" i="7" s="1"/>
  <c r="HN310" i="7"/>
  <c r="HO310" i="7" s="1"/>
  <c r="HP310" i="7" s="1"/>
  <c r="GJ310" i="7"/>
  <c r="GK310" i="7" s="1"/>
  <c r="GL310" i="7" s="1"/>
  <c r="FR310" i="7"/>
  <c r="FS310" i="7" s="1"/>
  <c r="FT310" i="7" s="1"/>
  <c r="EN310" i="7"/>
  <c r="EO310" i="7" s="1"/>
  <c r="EP310" i="7" s="1"/>
  <c r="DP310" i="7"/>
  <c r="DQ310" i="7" s="1"/>
  <c r="DR310" i="7" s="1"/>
  <c r="ET310" i="7"/>
  <c r="EU310" i="7" s="1"/>
  <c r="EV310" i="7" s="1"/>
  <c r="CL310" i="7"/>
  <c r="CM310" i="7" s="1"/>
  <c r="CN310" i="7" s="1"/>
  <c r="BZ310" i="7"/>
  <c r="CA310" i="7" s="1"/>
  <c r="CB310" i="7" s="1"/>
  <c r="NN91" i="7"/>
  <c r="NO91" i="7" s="1"/>
  <c r="NP91" i="7" s="1"/>
  <c r="NB91" i="7"/>
  <c r="NC91" i="7" s="1"/>
  <c r="ND91" i="7" s="1"/>
  <c r="MD91" i="7"/>
  <c r="ME91" i="7" s="1"/>
  <c r="MF91" i="7" s="1"/>
  <c r="NH91" i="7"/>
  <c r="NI91" i="7" s="1"/>
  <c r="NJ91" i="7" s="1"/>
  <c r="MJ91" i="7"/>
  <c r="MK91" i="7" s="1"/>
  <c r="ML91" i="7" s="1"/>
  <c r="KZ91" i="7"/>
  <c r="LA91" i="7" s="1"/>
  <c r="LB91" i="7" s="1"/>
  <c r="LF91" i="7"/>
  <c r="LG91" i="7" s="1"/>
  <c r="LH91" i="7" s="1"/>
  <c r="KN91" i="7"/>
  <c r="KO91" i="7" s="1"/>
  <c r="KP91" i="7" s="1"/>
  <c r="JV91" i="7"/>
  <c r="JW91" i="7" s="1"/>
  <c r="JX91" i="7" s="1"/>
  <c r="IX91" i="7"/>
  <c r="IY91" i="7" s="1"/>
  <c r="IZ91" i="7" s="1"/>
  <c r="HZ91" i="7"/>
  <c r="IA91" i="7" s="1"/>
  <c r="IB91" i="7" s="1"/>
  <c r="GP91" i="7"/>
  <c r="GQ91" i="7" s="1"/>
  <c r="GR91" i="7" s="1"/>
  <c r="HT91" i="7"/>
  <c r="HU91" i="7" s="1"/>
  <c r="HV91" i="7" s="1"/>
  <c r="EN91" i="7"/>
  <c r="EO91" i="7" s="1"/>
  <c r="EP91" i="7" s="1"/>
  <c r="DP91" i="7"/>
  <c r="DQ91" i="7" s="1"/>
  <c r="DR91" i="7" s="1"/>
  <c r="FF91" i="7"/>
  <c r="FG91" i="7" s="1"/>
  <c r="FH91" i="7" s="1"/>
  <c r="JP91" i="7"/>
  <c r="JQ91" i="7" s="1"/>
  <c r="JR91" i="7" s="1"/>
  <c r="IR91" i="7"/>
  <c r="IS91" i="7" s="1"/>
  <c r="IT91" i="7" s="1"/>
  <c r="HN91" i="7"/>
  <c r="HO91" i="7" s="1"/>
  <c r="HP91" i="7" s="1"/>
  <c r="GJ91" i="7"/>
  <c r="GK91" i="7" s="1"/>
  <c r="GL91" i="7" s="1"/>
  <c r="HH91" i="7"/>
  <c r="HI91" i="7" s="1"/>
  <c r="HJ91" i="7" s="1"/>
  <c r="EH91" i="7"/>
  <c r="EI91" i="7" s="1"/>
  <c r="EJ91" i="7" s="1"/>
  <c r="DJ91" i="7"/>
  <c r="DK91" i="7" s="1"/>
  <c r="DL91" i="7" s="1"/>
  <c r="ET91" i="7"/>
  <c r="EU91" i="7" s="1"/>
  <c r="EV91" i="7" s="1"/>
  <c r="CL91" i="7"/>
  <c r="CM91" i="7" s="1"/>
  <c r="CN91" i="7" s="1"/>
  <c r="BZ91" i="7"/>
  <c r="CA91" i="7" s="1"/>
  <c r="CB91" i="7" s="1"/>
  <c r="LL91" i="7"/>
  <c r="LM91" i="7" s="1"/>
  <c r="LN91" i="7" s="1"/>
  <c r="MP91" i="7"/>
  <c r="MQ91" i="7" s="1"/>
  <c r="MR91" i="7" s="1"/>
  <c r="LR91" i="7"/>
  <c r="LS91" i="7" s="1"/>
  <c r="LT91" i="7" s="1"/>
  <c r="MV91" i="7"/>
  <c r="MW91" i="7" s="1"/>
  <c r="MX91" i="7" s="1"/>
  <c r="LX91" i="7"/>
  <c r="LY91" i="7" s="1"/>
  <c r="LZ91" i="7" s="1"/>
  <c r="KH91" i="7"/>
  <c r="KI91" i="7" s="1"/>
  <c r="KJ91" i="7" s="1"/>
  <c r="KT91" i="7"/>
  <c r="KU91" i="7" s="1"/>
  <c r="KV91" i="7" s="1"/>
  <c r="CX91" i="7"/>
  <c r="CY91" i="7" s="1"/>
  <c r="CZ91" i="7" s="1"/>
  <c r="JJ91" i="7"/>
  <c r="JK91" i="7" s="1"/>
  <c r="JL91" i="7" s="1"/>
  <c r="IL91" i="7"/>
  <c r="IM91" i="7" s="1"/>
  <c r="IN91" i="7" s="1"/>
  <c r="HB91" i="7"/>
  <c r="HC91" i="7" s="1"/>
  <c r="HD91" i="7" s="1"/>
  <c r="GD91" i="7"/>
  <c r="GE91" i="7" s="1"/>
  <c r="GF91" i="7" s="1"/>
  <c r="FL91" i="7"/>
  <c r="FM91" i="7" s="1"/>
  <c r="FN91" i="7" s="1"/>
  <c r="EB91" i="7"/>
  <c r="EC91" i="7" s="1"/>
  <c r="ED91" i="7" s="1"/>
  <c r="DD91" i="7"/>
  <c r="DE91" i="7" s="1"/>
  <c r="DF91" i="7" s="1"/>
  <c r="KB91" i="7"/>
  <c r="KC91" i="7" s="1"/>
  <c r="KD91" i="7" s="1"/>
  <c r="JD91" i="7"/>
  <c r="JE91" i="7" s="1"/>
  <c r="JF91" i="7" s="1"/>
  <c r="IF91" i="7"/>
  <c r="IG91" i="7" s="1"/>
  <c r="IH91" i="7" s="1"/>
  <c r="GV91" i="7"/>
  <c r="GW91" i="7" s="1"/>
  <c r="GX91" i="7" s="1"/>
  <c r="FX91" i="7"/>
  <c r="FY91" i="7" s="1"/>
  <c r="FZ91" i="7" s="1"/>
  <c r="EZ91" i="7"/>
  <c r="FA91" i="7" s="1"/>
  <c r="FB91" i="7" s="1"/>
  <c r="DV91" i="7"/>
  <c r="DW91" i="7" s="1"/>
  <c r="DX91" i="7" s="1"/>
  <c r="FR91" i="7"/>
  <c r="FS91" i="7" s="1"/>
  <c r="FT91" i="7" s="1"/>
  <c r="CR91" i="7"/>
  <c r="CS91" i="7" s="1"/>
  <c r="CT91" i="7" s="1"/>
  <c r="CF91" i="7"/>
  <c r="CG91" i="7" s="1"/>
  <c r="CH91" i="7" s="1"/>
  <c r="NN355" i="7"/>
  <c r="NO355" i="7" s="1"/>
  <c r="NP355" i="7" s="1"/>
  <c r="MV355" i="7"/>
  <c r="MW355" i="7" s="1"/>
  <c r="MX355" i="7" s="1"/>
  <c r="LX355" i="7"/>
  <c r="LY355" i="7" s="1"/>
  <c r="LZ355" i="7" s="1"/>
  <c r="NB355" i="7"/>
  <c r="NC355" i="7" s="1"/>
  <c r="ND355" i="7" s="1"/>
  <c r="MD355" i="7"/>
  <c r="ME355" i="7" s="1"/>
  <c r="MF355" i="7" s="1"/>
  <c r="LF355" i="7"/>
  <c r="LG355" i="7" s="1"/>
  <c r="LH355" i="7" s="1"/>
  <c r="KH355" i="7"/>
  <c r="KI355" i="7" s="1"/>
  <c r="KJ355" i="7" s="1"/>
  <c r="KZ355" i="7"/>
  <c r="LA355" i="7" s="1"/>
  <c r="LB355" i="7" s="1"/>
  <c r="JV355" i="7"/>
  <c r="JW355" i="7" s="1"/>
  <c r="JX355" i="7" s="1"/>
  <c r="IR355" i="7"/>
  <c r="IS355" i="7" s="1"/>
  <c r="IT355" i="7" s="1"/>
  <c r="HZ355" i="7"/>
  <c r="IA355" i="7" s="1"/>
  <c r="IB355" i="7" s="1"/>
  <c r="GJ355" i="7"/>
  <c r="GK355" i="7" s="1"/>
  <c r="GL355" i="7" s="1"/>
  <c r="FR355" i="7"/>
  <c r="FS355" i="7" s="1"/>
  <c r="FT355" i="7" s="1"/>
  <c r="EN355" i="7"/>
  <c r="EO355" i="7" s="1"/>
  <c r="EP355" i="7" s="1"/>
  <c r="DP355" i="7"/>
  <c r="DQ355" i="7" s="1"/>
  <c r="DR355" i="7" s="1"/>
  <c r="ET355" i="7"/>
  <c r="EU355" i="7" s="1"/>
  <c r="EV355" i="7" s="1"/>
  <c r="JJ355" i="7"/>
  <c r="JK355" i="7" s="1"/>
  <c r="JL355" i="7" s="1"/>
  <c r="HN355" i="7"/>
  <c r="HO355" i="7" s="1"/>
  <c r="HP355" i="7" s="1"/>
  <c r="HH355" i="7"/>
  <c r="HI355" i="7" s="1"/>
  <c r="HJ355" i="7" s="1"/>
  <c r="DJ355" i="7"/>
  <c r="DK355" i="7" s="1"/>
  <c r="DL355" i="7" s="1"/>
  <c r="CF355" i="7"/>
  <c r="CG355" i="7" s="1"/>
  <c r="CH355" i="7" s="1"/>
  <c r="IX355" i="7"/>
  <c r="IY355" i="7" s="1"/>
  <c r="IZ355" i="7" s="1"/>
  <c r="GP355" i="7"/>
  <c r="GQ355" i="7" s="1"/>
  <c r="GR355" i="7" s="1"/>
  <c r="EZ355" i="7"/>
  <c r="FA355" i="7" s="1"/>
  <c r="FB355" i="7" s="1"/>
  <c r="FF355" i="7"/>
  <c r="FG355" i="7" s="1"/>
  <c r="FH355" i="7" s="1"/>
  <c r="BZ355" i="7"/>
  <c r="CA355" i="7" s="1"/>
  <c r="CB355" i="7" s="1"/>
  <c r="NH355" i="7"/>
  <c r="NI355" i="7" s="1"/>
  <c r="NJ355" i="7" s="1"/>
  <c r="MJ355" i="7"/>
  <c r="MK355" i="7" s="1"/>
  <c r="ML355" i="7" s="1"/>
  <c r="LL355" i="7"/>
  <c r="LM355" i="7" s="1"/>
  <c r="LN355" i="7" s="1"/>
  <c r="MP355" i="7"/>
  <c r="MQ355" i="7" s="1"/>
  <c r="MR355" i="7" s="1"/>
  <c r="LR355" i="7"/>
  <c r="LS355" i="7" s="1"/>
  <c r="LT355" i="7" s="1"/>
  <c r="KT355" i="7"/>
  <c r="KU355" i="7" s="1"/>
  <c r="KV355" i="7" s="1"/>
  <c r="KN355" i="7"/>
  <c r="KO355" i="7" s="1"/>
  <c r="KP355" i="7" s="1"/>
  <c r="KB355" i="7"/>
  <c r="KC355" i="7" s="1"/>
  <c r="KD355" i="7" s="1"/>
  <c r="JD355" i="7"/>
  <c r="JE355" i="7" s="1"/>
  <c r="JF355" i="7" s="1"/>
  <c r="IF355" i="7"/>
  <c r="IG355" i="7" s="1"/>
  <c r="IH355" i="7" s="1"/>
  <c r="HB355" i="7"/>
  <c r="HC355" i="7" s="1"/>
  <c r="HD355" i="7" s="1"/>
  <c r="FX355" i="7"/>
  <c r="FY355" i="7" s="1"/>
  <c r="FZ355" i="7" s="1"/>
  <c r="FL355" i="7"/>
  <c r="FM355" i="7" s="1"/>
  <c r="FN355" i="7" s="1"/>
  <c r="EB355" i="7"/>
  <c r="EC355" i="7" s="1"/>
  <c r="ED355" i="7" s="1"/>
  <c r="DD355" i="7"/>
  <c r="DE355" i="7" s="1"/>
  <c r="DF355" i="7" s="1"/>
  <c r="CX355" i="7"/>
  <c r="CY355" i="7" s="1"/>
  <c r="CZ355" i="7" s="1"/>
  <c r="IL355" i="7"/>
  <c r="IM355" i="7" s="1"/>
  <c r="IN355" i="7" s="1"/>
  <c r="GD355" i="7"/>
  <c r="GE355" i="7" s="1"/>
  <c r="GF355" i="7" s="1"/>
  <c r="EH355" i="7"/>
  <c r="EI355" i="7" s="1"/>
  <c r="EJ355" i="7" s="1"/>
  <c r="CR355" i="7"/>
  <c r="CS355" i="7" s="1"/>
  <c r="CT355" i="7" s="1"/>
  <c r="JP355" i="7"/>
  <c r="JQ355" i="7" s="1"/>
  <c r="JR355" i="7" s="1"/>
  <c r="HT355" i="7"/>
  <c r="HU355" i="7" s="1"/>
  <c r="HV355" i="7" s="1"/>
  <c r="GV355" i="7"/>
  <c r="GW355" i="7" s="1"/>
  <c r="GX355" i="7" s="1"/>
  <c r="DV355" i="7"/>
  <c r="DW355" i="7" s="1"/>
  <c r="DX355" i="7" s="1"/>
  <c r="CL355" i="7"/>
  <c r="CM355" i="7" s="1"/>
  <c r="CN355" i="7" s="1"/>
  <c r="NH264" i="7"/>
  <c r="NI264" i="7" s="1"/>
  <c r="NJ264" i="7" s="1"/>
  <c r="MJ264" i="7"/>
  <c r="MK264" i="7" s="1"/>
  <c r="ML264" i="7" s="1"/>
  <c r="LL264" i="7"/>
  <c r="LM264" i="7" s="1"/>
  <c r="LN264" i="7" s="1"/>
  <c r="MP264" i="7"/>
  <c r="MQ264" i="7" s="1"/>
  <c r="MR264" i="7" s="1"/>
  <c r="LR264" i="7"/>
  <c r="LS264" i="7" s="1"/>
  <c r="LT264" i="7" s="1"/>
  <c r="KH264" i="7"/>
  <c r="KI264" i="7" s="1"/>
  <c r="KJ264" i="7" s="1"/>
  <c r="KT264" i="7"/>
  <c r="KU264" i="7" s="1"/>
  <c r="KV264" i="7" s="1"/>
  <c r="JP264" i="7"/>
  <c r="JQ264" i="7" s="1"/>
  <c r="JR264" i="7" s="1"/>
  <c r="JD264" i="7"/>
  <c r="JE264" i="7" s="1"/>
  <c r="JF264" i="7" s="1"/>
  <c r="IF264" i="7"/>
  <c r="IG264" i="7" s="1"/>
  <c r="IH264" i="7" s="1"/>
  <c r="GV264" i="7"/>
  <c r="GW264" i="7" s="1"/>
  <c r="GX264" i="7" s="1"/>
  <c r="FX264" i="7"/>
  <c r="FY264" i="7" s="1"/>
  <c r="FZ264" i="7" s="1"/>
  <c r="FL264" i="7"/>
  <c r="FM264" i="7" s="1"/>
  <c r="FN264" i="7" s="1"/>
  <c r="EB264" i="7"/>
  <c r="EC264" i="7" s="1"/>
  <c r="ED264" i="7" s="1"/>
  <c r="DD264" i="7"/>
  <c r="DE264" i="7" s="1"/>
  <c r="DF264" i="7" s="1"/>
  <c r="CX264" i="7"/>
  <c r="CY264" i="7" s="1"/>
  <c r="CZ264" i="7" s="1"/>
  <c r="IL264" i="7"/>
  <c r="IM264" i="7" s="1"/>
  <c r="IN264" i="7" s="1"/>
  <c r="GD264" i="7"/>
  <c r="GE264" i="7" s="1"/>
  <c r="GF264" i="7" s="1"/>
  <c r="EH264" i="7"/>
  <c r="EI264" i="7" s="1"/>
  <c r="EJ264" i="7" s="1"/>
  <c r="CR264" i="7"/>
  <c r="CS264" i="7" s="1"/>
  <c r="CT264" i="7" s="1"/>
  <c r="KB264" i="7"/>
  <c r="KC264" i="7" s="1"/>
  <c r="KD264" i="7" s="1"/>
  <c r="HT264" i="7"/>
  <c r="HU264" i="7" s="1"/>
  <c r="HV264" i="7" s="1"/>
  <c r="HH264" i="7"/>
  <c r="HI264" i="7" s="1"/>
  <c r="HJ264" i="7" s="1"/>
  <c r="DV264" i="7"/>
  <c r="DW264" i="7" s="1"/>
  <c r="DX264" i="7" s="1"/>
  <c r="CL264" i="7"/>
  <c r="CM264" i="7" s="1"/>
  <c r="CN264" i="7" s="1"/>
  <c r="NN264" i="7"/>
  <c r="NO264" i="7" s="1"/>
  <c r="NP264" i="7" s="1"/>
  <c r="MV264" i="7"/>
  <c r="MW264" i="7" s="1"/>
  <c r="MX264" i="7" s="1"/>
  <c r="LX264" i="7"/>
  <c r="LY264" i="7" s="1"/>
  <c r="LZ264" i="7" s="1"/>
  <c r="NB264" i="7"/>
  <c r="NC264" i="7" s="1"/>
  <c r="ND264" i="7" s="1"/>
  <c r="MD264" i="7"/>
  <c r="ME264" i="7" s="1"/>
  <c r="MF264" i="7" s="1"/>
  <c r="KZ264" i="7"/>
  <c r="LA264" i="7" s="1"/>
  <c r="LB264" i="7" s="1"/>
  <c r="LF264" i="7"/>
  <c r="LG264" i="7" s="1"/>
  <c r="LH264" i="7" s="1"/>
  <c r="KN264" i="7"/>
  <c r="KO264" i="7" s="1"/>
  <c r="KP264" i="7" s="1"/>
  <c r="JV264" i="7"/>
  <c r="JW264" i="7" s="1"/>
  <c r="JX264" i="7" s="1"/>
  <c r="IR264" i="7"/>
  <c r="IS264" i="7" s="1"/>
  <c r="IT264" i="7" s="1"/>
  <c r="HN264" i="7"/>
  <c r="HO264" i="7" s="1"/>
  <c r="HP264" i="7" s="1"/>
  <c r="GJ264" i="7"/>
  <c r="GK264" i="7" s="1"/>
  <c r="GL264" i="7" s="1"/>
  <c r="FR264" i="7"/>
  <c r="FS264" i="7" s="1"/>
  <c r="FT264" i="7" s="1"/>
  <c r="EN264" i="7"/>
  <c r="EO264" i="7" s="1"/>
  <c r="EP264" i="7" s="1"/>
  <c r="DP264" i="7"/>
  <c r="DQ264" i="7" s="1"/>
  <c r="DR264" i="7" s="1"/>
  <c r="ET264" i="7"/>
  <c r="EU264" i="7" s="1"/>
  <c r="EV264" i="7" s="1"/>
  <c r="JJ264" i="7"/>
  <c r="JK264" i="7" s="1"/>
  <c r="JL264" i="7" s="1"/>
  <c r="HB264" i="7"/>
  <c r="HC264" i="7" s="1"/>
  <c r="HD264" i="7" s="1"/>
  <c r="HZ264" i="7"/>
  <c r="IA264" i="7" s="1"/>
  <c r="IB264" i="7" s="1"/>
  <c r="DJ264" i="7"/>
  <c r="DK264" i="7" s="1"/>
  <c r="DL264" i="7" s="1"/>
  <c r="CF264" i="7"/>
  <c r="CG264" i="7" s="1"/>
  <c r="CH264" i="7" s="1"/>
  <c r="IX264" i="7"/>
  <c r="IY264" i="7" s="1"/>
  <c r="IZ264" i="7" s="1"/>
  <c r="GP264" i="7"/>
  <c r="GQ264" i="7" s="1"/>
  <c r="GR264" i="7" s="1"/>
  <c r="EZ264" i="7"/>
  <c r="FA264" i="7" s="1"/>
  <c r="FB264" i="7" s="1"/>
  <c r="FF264" i="7"/>
  <c r="FG264" i="7" s="1"/>
  <c r="FH264" i="7" s="1"/>
  <c r="BZ264" i="7"/>
  <c r="CA264" i="7" s="1"/>
  <c r="CB264" i="7" s="1"/>
  <c r="NH93" i="7"/>
  <c r="NI93" i="7" s="1"/>
  <c r="NJ93" i="7" s="1"/>
  <c r="MJ93" i="7"/>
  <c r="MK93" i="7" s="1"/>
  <c r="ML93" i="7" s="1"/>
  <c r="LL93" i="7"/>
  <c r="LM93" i="7" s="1"/>
  <c r="LN93" i="7" s="1"/>
  <c r="MP93" i="7"/>
  <c r="MQ93" i="7" s="1"/>
  <c r="MR93" i="7" s="1"/>
  <c r="LR93" i="7"/>
  <c r="LS93" i="7" s="1"/>
  <c r="LT93" i="7" s="1"/>
  <c r="KH93" i="7"/>
  <c r="KI93" i="7" s="1"/>
  <c r="KJ93" i="7" s="1"/>
  <c r="KT93" i="7"/>
  <c r="KU93" i="7" s="1"/>
  <c r="KV93" i="7" s="1"/>
  <c r="KB93" i="7"/>
  <c r="KC93" i="7" s="1"/>
  <c r="KD93" i="7" s="1"/>
  <c r="JD93" i="7"/>
  <c r="JE93" i="7" s="1"/>
  <c r="JF93" i="7" s="1"/>
  <c r="IF93" i="7"/>
  <c r="IG93" i="7" s="1"/>
  <c r="IH93" i="7" s="1"/>
  <c r="GV93" i="7"/>
  <c r="GW93" i="7" s="1"/>
  <c r="GX93" i="7" s="1"/>
  <c r="FX93" i="7"/>
  <c r="FY93" i="7" s="1"/>
  <c r="FZ93" i="7" s="1"/>
  <c r="EZ93" i="7"/>
  <c r="FA93" i="7" s="1"/>
  <c r="FB93" i="7" s="1"/>
  <c r="DV93" i="7"/>
  <c r="DW93" i="7" s="1"/>
  <c r="DX93" i="7" s="1"/>
  <c r="FR93" i="7"/>
  <c r="FS93" i="7" s="1"/>
  <c r="FT93" i="7" s="1"/>
  <c r="CX93" i="7"/>
  <c r="CY93" i="7" s="1"/>
  <c r="CZ93" i="7" s="1"/>
  <c r="IL93" i="7"/>
  <c r="IM93" i="7" s="1"/>
  <c r="IN93" i="7" s="1"/>
  <c r="GD93" i="7"/>
  <c r="GE93" i="7" s="1"/>
  <c r="GF93" i="7" s="1"/>
  <c r="EB93" i="7"/>
  <c r="EC93" i="7" s="1"/>
  <c r="ED93" i="7" s="1"/>
  <c r="CR93" i="7"/>
  <c r="CS93" i="7" s="1"/>
  <c r="CT93" i="7" s="1"/>
  <c r="JV93" i="7"/>
  <c r="JW93" i="7" s="1"/>
  <c r="JX93" i="7" s="1"/>
  <c r="HZ93" i="7"/>
  <c r="IA93" i="7" s="1"/>
  <c r="IB93" i="7" s="1"/>
  <c r="HT93" i="7"/>
  <c r="HU93" i="7" s="1"/>
  <c r="HV93" i="7" s="1"/>
  <c r="DP93" i="7"/>
  <c r="DQ93" i="7" s="1"/>
  <c r="DR93" i="7" s="1"/>
  <c r="CL93" i="7"/>
  <c r="CM93" i="7" s="1"/>
  <c r="CN93" i="7" s="1"/>
  <c r="NN93" i="7"/>
  <c r="NO93" i="7" s="1"/>
  <c r="NP93" i="7" s="1"/>
  <c r="MV93" i="7"/>
  <c r="MW93" i="7" s="1"/>
  <c r="MX93" i="7" s="1"/>
  <c r="LX93" i="7"/>
  <c r="LY93" i="7" s="1"/>
  <c r="LZ93" i="7" s="1"/>
  <c r="NB93" i="7"/>
  <c r="NC93" i="7" s="1"/>
  <c r="ND93" i="7" s="1"/>
  <c r="MD93" i="7"/>
  <c r="ME93" i="7" s="1"/>
  <c r="MF93" i="7" s="1"/>
  <c r="KZ93" i="7"/>
  <c r="LA93" i="7" s="1"/>
  <c r="LB93" i="7" s="1"/>
  <c r="LF93" i="7"/>
  <c r="LG93" i="7" s="1"/>
  <c r="LH93" i="7" s="1"/>
  <c r="KN93" i="7"/>
  <c r="KO93" i="7" s="1"/>
  <c r="KP93" i="7" s="1"/>
  <c r="JP93" i="7"/>
  <c r="JQ93" i="7" s="1"/>
  <c r="JR93" i="7" s="1"/>
  <c r="IR93" i="7"/>
  <c r="IS93" i="7" s="1"/>
  <c r="IT93" i="7" s="1"/>
  <c r="HN93" i="7"/>
  <c r="HO93" i="7" s="1"/>
  <c r="HP93" i="7" s="1"/>
  <c r="GJ93" i="7"/>
  <c r="GK93" i="7" s="1"/>
  <c r="GL93" i="7" s="1"/>
  <c r="HH93" i="7"/>
  <c r="HI93" i="7" s="1"/>
  <c r="HJ93" i="7" s="1"/>
  <c r="EH93" i="7"/>
  <c r="EI93" i="7" s="1"/>
  <c r="EJ93" i="7" s="1"/>
  <c r="DJ93" i="7"/>
  <c r="DK93" i="7" s="1"/>
  <c r="DL93" i="7" s="1"/>
  <c r="ET93" i="7"/>
  <c r="EU93" i="7" s="1"/>
  <c r="EV93" i="7" s="1"/>
  <c r="JJ93" i="7"/>
  <c r="JK93" i="7" s="1"/>
  <c r="JL93" i="7" s="1"/>
  <c r="HB93" i="7"/>
  <c r="HC93" i="7" s="1"/>
  <c r="HD93" i="7" s="1"/>
  <c r="FL93" i="7"/>
  <c r="FM93" i="7" s="1"/>
  <c r="FN93" i="7" s="1"/>
  <c r="DD93" i="7"/>
  <c r="DE93" i="7" s="1"/>
  <c r="DF93" i="7" s="1"/>
  <c r="CF93" i="7"/>
  <c r="CG93" i="7" s="1"/>
  <c r="CH93" i="7" s="1"/>
  <c r="IX93" i="7"/>
  <c r="IY93" i="7" s="1"/>
  <c r="IZ93" i="7" s="1"/>
  <c r="GP93" i="7"/>
  <c r="GQ93" i="7" s="1"/>
  <c r="GR93" i="7" s="1"/>
  <c r="EN93" i="7"/>
  <c r="EO93" i="7" s="1"/>
  <c r="EP93" i="7" s="1"/>
  <c r="FF93" i="7"/>
  <c r="FG93" i="7" s="1"/>
  <c r="FH93" i="7" s="1"/>
  <c r="BZ93" i="7"/>
  <c r="CA93" i="7" s="1"/>
  <c r="CB93" i="7" s="1"/>
  <c r="NN392" i="7"/>
  <c r="NO392" i="7" s="1"/>
  <c r="NP392" i="7" s="1"/>
  <c r="NB392" i="7"/>
  <c r="NC392" i="7" s="1"/>
  <c r="ND392" i="7" s="1"/>
  <c r="MD392" i="7"/>
  <c r="ME392" i="7" s="1"/>
  <c r="MF392" i="7" s="1"/>
  <c r="NH392" i="7"/>
  <c r="NI392" i="7" s="1"/>
  <c r="NJ392" i="7" s="1"/>
  <c r="MJ392" i="7"/>
  <c r="MK392" i="7" s="1"/>
  <c r="ML392" i="7" s="1"/>
  <c r="KZ392" i="7"/>
  <c r="LA392" i="7" s="1"/>
  <c r="LB392" i="7" s="1"/>
  <c r="KT392" i="7"/>
  <c r="KU392" i="7" s="1"/>
  <c r="KV392" i="7" s="1"/>
  <c r="KH392" i="7"/>
  <c r="KI392" i="7" s="1"/>
  <c r="KJ392" i="7" s="1"/>
  <c r="JV392" i="7"/>
  <c r="JW392" i="7" s="1"/>
  <c r="JX392" i="7" s="1"/>
  <c r="IR392" i="7"/>
  <c r="IS392" i="7" s="1"/>
  <c r="IT392" i="7" s="1"/>
  <c r="HN392" i="7"/>
  <c r="HO392" i="7" s="1"/>
  <c r="HP392" i="7" s="1"/>
  <c r="GD392" i="7"/>
  <c r="GE392" i="7" s="1"/>
  <c r="GF392" i="7" s="1"/>
  <c r="HZ392" i="7"/>
  <c r="IA392" i="7" s="1"/>
  <c r="IB392" i="7" s="1"/>
  <c r="EN392" i="7"/>
  <c r="EO392" i="7" s="1"/>
  <c r="EP392" i="7" s="1"/>
  <c r="DP392" i="7"/>
  <c r="DQ392" i="7" s="1"/>
  <c r="DR392" i="7" s="1"/>
  <c r="ET392" i="7"/>
  <c r="EU392" i="7" s="1"/>
  <c r="EV392" i="7" s="1"/>
  <c r="JJ392" i="7"/>
  <c r="JK392" i="7" s="1"/>
  <c r="JL392" i="7" s="1"/>
  <c r="HB392" i="7"/>
  <c r="HC392" i="7" s="1"/>
  <c r="HD392" i="7" s="1"/>
  <c r="GV392" i="7"/>
  <c r="GW392" i="7" s="1"/>
  <c r="GX392" i="7" s="1"/>
  <c r="DJ392" i="7"/>
  <c r="DK392" i="7" s="1"/>
  <c r="DL392" i="7" s="1"/>
  <c r="JP392" i="7"/>
  <c r="JQ392" i="7" s="1"/>
  <c r="JR392" i="7" s="1"/>
  <c r="HT392" i="7"/>
  <c r="HU392" i="7" s="1"/>
  <c r="HV392" i="7" s="1"/>
  <c r="FR392" i="7"/>
  <c r="FS392" i="7" s="1"/>
  <c r="FT392" i="7" s="1"/>
  <c r="DV392" i="7"/>
  <c r="DW392" i="7" s="1"/>
  <c r="DX392" i="7" s="1"/>
  <c r="CR392" i="7"/>
  <c r="CS392" i="7" s="1"/>
  <c r="CT392" i="7" s="1"/>
  <c r="BZ392" i="7"/>
  <c r="CA392" i="7" s="1"/>
  <c r="CB392" i="7" s="1"/>
  <c r="LL392" i="7"/>
  <c r="LM392" i="7" s="1"/>
  <c r="LN392" i="7" s="1"/>
  <c r="MP392" i="7"/>
  <c r="MQ392" i="7" s="1"/>
  <c r="MR392" i="7" s="1"/>
  <c r="LR392" i="7"/>
  <c r="LS392" i="7" s="1"/>
  <c r="LT392" i="7" s="1"/>
  <c r="MV392" i="7"/>
  <c r="MW392" i="7" s="1"/>
  <c r="MX392" i="7" s="1"/>
  <c r="LX392" i="7"/>
  <c r="LY392" i="7" s="1"/>
  <c r="LZ392" i="7" s="1"/>
  <c r="KN392" i="7"/>
  <c r="KO392" i="7" s="1"/>
  <c r="KP392" i="7" s="1"/>
  <c r="LF392" i="7"/>
  <c r="LG392" i="7" s="1"/>
  <c r="LH392" i="7" s="1"/>
  <c r="KB392" i="7"/>
  <c r="KC392" i="7" s="1"/>
  <c r="KD392" i="7" s="1"/>
  <c r="JD392" i="7"/>
  <c r="JE392" i="7" s="1"/>
  <c r="JF392" i="7" s="1"/>
  <c r="IF392" i="7"/>
  <c r="IG392" i="7" s="1"/>
  <c r="IH392" i="7" s="1"/>
  <c r="GP392" i="7"/>
  <c r="GQ392" i="7" s="1"/>
  <c r="GR392" i="7" s="1"/>
  <c r="HH392" i="7"/>
  <c r="HI392" i="7" s="1"/>
  <c r="HJ392" i="7" s="1"/>
  <c r="FL392" i="7"/>
  <c r="FM392" i="7" s="1"/>
  <c r="FN392" i="7" s="1"/>
  <c r="EB392" i="7"/>
  <c r="EC392" i="7" s="1"/>
  <c r="ED392" i="7" s="1"/>
  <c r="DD392" i="7"/>
  <c r="DE392" i="7" s="1"/>
  <c r="DF392" i="7" s="1"/>
  <c r="CX392" i="7"/>
  <c r="CY392" i="7" s="1"/>
  <c r="CZ392" i="7" s="1"/>
  <c r="IL392" i="7"/>
  <c r="IM392" i="7" s="1"/>
  <c r="IN392" i="7" s="1"/>
  <c r="FX392" i="7"/>
  <c r="FY392" i="7" s="1"/>
  <c r="FZ392" i="7" s="1"/>
  <c r="EH392" i="7"/>
  <c r="EI392" i="7" s="1"/>
  <c r="EJ392" i="7" s="1"/>
  <c r="CF392" i="7"/>
  <c r="CG392" i="7" s="1"/>
  <c r="CH392" i="7" s="1"/>
  <c r="IX392" i="7"/>
  <c r="IY392" i="7" s="1"/>
  <c r="IZ392" i="7" s="1"/>
  <c r="GJ392" i="7"/>
  <c r="GK392" i="7" s="1"/>
  <c r="GL392" i="7" s="1"/>
  <c r="EZ392" i="7"/>
  <c r="FA392" i="7" s="1"/>
  <c r="FB392" i="7" s="1"/>
  <c r="FF392" i="7"/>
  <c r="FG392" i="7" s="1"/>
  <c r="FH392" i="7" s="1"/>
  <c r="CL392" i="7"/>
  <c r="CM392" i="7" s="1"/>
  <c r="CN392" i="7" s="1"/>
  <c r="NN208" i="7"/>
  <c r="NO208" i="7" s="1"/>
  <c r="NP208" i="7" s="1"/>
  <c r="NB208" i="7"/>
  <c r="NC208" i="7" s="1"/>
  <c r="ND208" i="7" s="1"/>
  <c r="MD208" i="7"/>
  <c r="ME208" i="7" s="1"/>
  <c r="MF208" i="7" s="1"/>
  <c r="NH208" i="7"/>
  <c r="NI208" i="7" s="1"/>
  <c r="NJ208" i="7" s="1"/>
  <c r="MJ208" i="7"/>
  <c r="MK208" i="7" s="1"/>
  <c r="ML208" i="7" s="1"/>
  <c r="KZ208" i="7"/>
  <c r="LA208" i="7" s="1"/>
  <c r="LB208" i="7" s="1"/>
  <c r="LF208" i="7"/>
  <c r="LG208" i="7" s="1"/>
  <c r="LH208" i="7" s="1"/>
  <c r="KT208" i="7"/>
  <c r="KU208" i="7" s="1"/>
  <c r="KV208" i="7" s="1"/>
  <c r="KB208" i="7"/>
  <c r="KC208" i="7" s="1"/>
  <c r="KD208" i="7" s="1"/>
  <c r="IR208" i="7"/>
  <c r="IS208" i="7" s="1"/>
  <c r="IT208" i="7" s="1"/>
  <c r="HB208" i="7"/>
  <c r="HC208" i="7" s="1"/>
  <c r="HD208" i="7" s="1"/>
  <c r="GD208" i="7"/>
  <c r="GE208" i="7" s="1"/>
  <c r="GF208" i="7" s="1"/>
  <c r="HZ208" i="7"/>
  <c r="IA208" i="7" s="1"/>
  <c r="IB208" i="7" s="1"/>
  <c r="EN208" i="7"/>
  <c r="EO208" i="7" s="1"/>
  <c r="EP208" i="7" s="1"/>
  <c r="DP208" i="7"/>
  <c r="DQ208" i="7" s="1"/>
  <c r="DR208" i="7" s="1"/>
  <c r="ET208" i="7"/>
  <c r="EU208" i="7" s="1"/>
  <c r="EV208" i="7" s="1"/>
  <c r="JJ208" i="7"/>
  <c r="JK208" i="7" s="1"/>
  <c r="JL208" i="7" s="1"/>
  <c r="GV208" i="7"/>
  <c r="GW208" i="7" s="1"/>
  <c r="GX208" i="7" s="1"/>
  <c r="HT208" i="7"/>
  <c r="HU208" i="7" s="1"/>
  <c r="HV208" i="7" s="1"/>
  <c r="DJ208" i="7"/>
  <c r="DK208" i="7" s="1"/>
  <c r="DL208" i="7" s="1"/>
  <c r="JP208" i="7"/>
  <c r="JQ208" i="7" s="1"/>
  <c r="JR208" i="7" s="1"/>
  <c r="HN208" i="7"/>
  <c r="HO208" i="7" s="1"/>
  <c r="HP208" i="7" s="1"/>
  <c r="FR208" i="7"/>
  <c r="FS208" i="7" s="1"/>
  <c r="FT208" i="7" s="1"/>
  <c r="DV208" i="7"/>
  <c r="DW208" i="7" s="1"/>
  <c r="DX208" i="7" s="1"/>
  <c r="CR208" i="7"/>
  <c r="CS208" i="7" s="1"/>
  <c r="CT208" i="7" s="1"/>
  <c r="BZ208" i="7"/>
  <c r="CA208" i="7" s="1"/>
  <c r="CB208" i="7" s="1"/>
  <c r="LL208" i="7"/>
  <c r="LM208" i="7" s="1"/>
  <c r="LN208" i="7" s="1"/>
  <c r="MP208" i="7"/>
  <c r="MQ208" i="7" s="1"/>
  <c r="MR208" i="7" s="1"/>
  <c r="LR208" i="7"/>
  <c r="LS208" i="7" s="1"/>
  <c r="LT208" i="7" s="1"/>
  <c r="MV208" i="7"/>
  <c r="MW208" i="7" s="1"/>
  <c r="MX208" i="7" s="1"/>
  <c r="LX208" i="7"/>
  <c r="LY208" i="7" s="1"/>
  <c r="LZ208" i="7" s="1"/>
  <c r="KH208" i="7"/>
  <c r="KI208" i="7" s="1"/>
  <c r="KJ208" i="7" s="1"/>
  <c r="KN208" i="7"/>
  <c r="KO208" i="7" s="1"/>
  <c r="KP208" i="7" s="1"/>
  <c r="JV208" i="7"/>
  <c r="JW208" i="7" s="1"/>
  <c r="JX208" i="7" s="1"/>
  <c r="JD208" i="7"/>
  <c r="JE208" i="7" s="1"/>
  <c r="JF208" i="7" s="1"/>
  <c r="IF208" i="7"/>
  <c r="IG208" i="7" s="1"/>
  <c r="IH208" i="7" s="1"/>
  <c r="GP208" i="7"/>
  <c r="GQ208" i="7" s="1"/>
  <c r="GR208" i="7" s="1"/>
  <c r="HH208" i="7"/>
  <c r="HI208" i="7" s="1"/>
  <c r="HJ208" i="7" s="1"/>
  <c r="FL208" i="7"/>
  <c r="FM208" i="7" s="1"/>
  <c r="FN208" i="7" s="1"/>
  <c r="EB208" i="7"/>
  <c r="EC208" i="7" s="1"/>
  <c r="ED208" i="7" s="1"/>
  <c r="DD208" i="7"/>
  <c r="DE208" i="7" s="1"/>
  <c r="DF208" i="7" s="1"/>
  <c r="CX208" i="7"/>
  <c r="CY208" i="7" s="1"/>
  <c r="CZ208" i="7" s="1"/>
  <c r="IL208" i="7"/>
  <c r="IM208" i="7" s="1"/>
  <c r="IN208" i="7" s="1"/>
  <c r="FX208" i="7"/>
  <c r="FY208" i="7" s="1"/>
  <c r="FZ208" i="7" s="1"/>
  <c r="EH208" i="7"/>
  <c r="EI208" i="7" s="1"/>
  <c r="EJ208" i="7" s="1"/>
  <c r="CF208" i="7"/>
  <c r="CG208" i="7" s="1"/>
  <c r="CH208" i="7" s="1"/>
  <c r="IX208" i="7"/>
  <c r="IY208" i="7" s="1"/>
  <c r="IZ208" i="7" s="1"/>
  <c r="GJ208" i="7"/>
  <c r="GK208" i="7" s="1"/>
  <c r="GL208" i="7" s="1"/>
  <c r="EZ208" i="7"/>
  <c r="FA208" i="7" s="1"/>
  <c r="FB208" i="7" s="1"/>
  <c r="FF208" i="7"/>
  <c r="FG208" i="7" s="1"/>
  <c r="FH208" i="7" s="1"/>
  <c r="CL208" i="7"/>
  <c r="CM208" i="7" s="1"/>
  <c r="CN208" i="7" s="1"/>
  <c r="NN207" i="7"/>
  <c r="NO207" i="7" s="1"/>
  <c r="NP207" i="7" s="1"/>
  <c r="NB207" i="7"/>
  <c r="NC207" i="7" s="1"/>
  <c r="ND207" i="7" s="1"/>
  <c r="MD207" i="7"/>
  <c r="ME207" i="7" s="1"/>
  <c r="MF207" i="7" s="1"/>
  <c r="NH207" i="7"/>
  <c r="NI207" i="7" s="1"/>
  <c r="NJ207" i="7" s="1"/>
  <c r="MJ207" i="7"/>
  <c r="MK207" i="7" s="1"/>
  <c r="ML207" i="7" s="1"/>
  <c r="KZ207" i="7"/>
  <c r="LA207" i="7" s="1"/>
  <c r="LB207" i="7" s="1"/>
  <c r="LF207" i="7"/>
  <c r="LG207" i="7" s="1"/>
  <c r="LH207" i="7" s="1"/>
  <c r="KT207" i="7"/>
  <c r="KU207" i="7" s="1"/>
  <c r="KV207" i="7" s="1"/>
  <c r="JP207" i="7"/>
  <c r="JQ207" i="7" s="1"/>
  <c r="JR207" i="7" s="1"/>
  <c r="IR207" i="7"/>
  <c r="IS207" i="7" s="1"/>
  <c r="IT207" i="7" s="1"/>
  <c r="HN207" i="7"/>
  <c r="HO207" i="7" s="1"/>
  <c r="HP207" i="7" s="1"/>
  <c r="GJ207" i="7"/>
  <c r="GK207" i="7" s="1"/>
  <c r="GL207" i="7" s="1"/>
  <c r="FR207" i="7"/>
  <c r="FS207" i="7" s="1"/>
  <c r="FT207" i="7" s="1"/>
  <c r="EN207" i="7"/>
  <c r="EO207" i="7" s="1"/>
  <c r="EP207" i="7" s="1"/>
  <c r="DP207" i="7"/>
  <c r="DQ207" i="7" s="1"/>
  <c r="DR207" i="7" s="1"/>
  <c r="ET207" i="7"/>
  <c r="EU207" i="7" s="1"/>
  <c r="EV207" i="7" s="1"/>
  <c r="JJ207" i="7"/>
  <c r="JK207" i="7" s="1"/>
  <c r="JL207" i="7" s="1"/>
  <c r="HB207" i="7"/>
  <c r="HC207" i="7" s="1"/>
  <c r="HD207" i="7" s="1"/>
  <c r="HH207" i="7"/>
  <c r="HI207" i="7" s="1"/>
  <c r="HJ207" i="7" s="1"/>
  <c r="DJ207" i="7"/>
  <c r="DK207" i="7" s="1"/>
  <c r="DL207" i="7" s="1"/>
  <c r="JV207" i="7"/>
  <c r="JW207" i="7" s="1"/>
  <c r="JX207" i="7" s="1"/>
  <c r="HZ207" i="7"/>
  <c r="IA207" i="7" s="1"/>
  <c r="IB207" i="7" s="1"/>
  <c r="HT207" i="7"/>
  <c r="HU207" i="7" s="1"/>
  <c r="HV207" i="7" s="1"/>
  <c r="DV207" i="7"/>
  <c r="DW207" i="7" s="1"/>
  <c r="DX207" i="7" s="1"/>
  <c r="CR207" i="7"/>
  <c r="CS207" i="7" s="1"/>
  <c r="CT207" i="7" s="1"/>
  <c r="BZ207" i="7"/>
  <c r="CA207" i="7" s="1"/>
  <c r="CB207" i="7" s="1"/>
  <c r="LL207" i="7"/>
  <c r="LM207" i="7" s="1"/>
  <c r="LN207" i="7" s="1"/>
  <c r="LR207" i="7"/>
  <c r="LS207" i="7" s="1"/>
  <c r="LT207" i="7" s="1"/>
  <c r="LX207" i="7"/>
  <c r="LY207" i="7" s="1"/>
  <c r="LZ207" i="7" s="1"/>
  <c r="KN207" i="7"/>
  <c r="KO207" i="7" s="1"/>
  <c r="KP207" i="7" s="1"/>
  <c r="JD207" i="7"/>
  <c r="JE207" i="7" s="1"/>
  <c r="JF207" i="7" s="1"/>
  <c r="GV207" i="7"/>
  <c r="GW207" i="7" s="1"/>
  <c r="GX207" i="7" s="1"/>
  <c r="FL207" i="7"/>
  <c r="FM207" i="7" s="1"/>
  <c r="FN207" i="7" s="1"/>
  <c r="DD207" i="7"/>
  <c r="DE207" i="7" s="1"/>
  <c r="DF207" i="7" s="1"/>
  <c r="IL207" i="7"/>
  <c r="IM207" i="7" s="1"/>
  <c r="IN207" i="7" s="1"/>
  <c r="EH207" i="7"/>
  <c r="EI207" i="7" s="1"/>
  <c r="EJ207" i="7" s="1"/>
  <c r="IX207" i="7"/>
  <c r="IY207" i="7" s="1"/>
  <c r="IZ207" i="7" s="1"/>
  <c r="EZ207" i="7"/>
  <c r="FA207" i="7" s="1"/>
  <c r="FB207" i="7" s="1"/>
  <c r="CL207" i="7"/>
  <c r="CM207" i="7" s="1"/>
  <c r="CN207" i="7" s="1"/>
  <c r="MP207" i="7"/>
  <c r="MQ207" i="7" s="1"/>
  <c r="MR207" i="7" s="1"/>
  <c r="MV207" i="7"/>
  <c r="MW207" i="7" s="1"/>
  <c r="MX207" i="7" s="1"/>
  <c r="KH207" i="7"/>
  <c r="KI207" i="7" s="1"/>
  <c r="KJ207" i="7" s="1"/>
  <c r="KB207" i="7"/>
  <c r="KC207" i="7" s="1"/>
  <c r="KD207" i="7" s="1"/>
  <c r="IF207" i="7"/>
  <c r="IG207" i="7" s="1"/>
  <c r="IH207" i="7" s="1"/>
  <c r="FX207" i="7"/>
  <c r="FY207" i="7" s="1"/>
  <c r="FZ207" i="7" s="1"/>
  <c r="EB207" i="7"/>
  <c r="EC207" i="7" s="1"/>
  <c r="ED207" i="7" s="1"/>
  <c r="CX207" i="7"/>
  <c r="CY207" i="7" s="1"/>
  <c r="CZ207" i="7" s="1"/>
  <c r="GD207" i="7"/>
  <c r="GE207" i="7" s="1"/>
  <c r="GF207" i="7" s="1"/>
  <c r="CF207" i="7"/>
  <c r="CG207" i="7" s="1"/>
  <c r="CH207" i="7" s="1"/>
  <c r="GP207" i="7"/>
  <c r="GQ207" i="7" s="1"/>
  <c r="GR207" i="7" s="1"/>
  <c r="FF207" i="7"/>
  <c r="FG207" i="7" s="1"/>
  <c r="FH207" i="7" s="1"/>
  <c r="NN257" i="7"/>
  <c r="NO257" i="7" s="1"/>
  <c r="NP257" i="7" s="1"/>
  <c r="MV257" i="7"/>
  <c r="MW257" i="7" s="1"/>
  <c r="MX257" i="7" s="1"/>
  <c r="LX257" i="7"/>
  <c r="LY257" i="7" s="1"/>
  <c r="LZ257" i="7" s="1"/>
  <c r="NB257" i="7"/>
  <c r="NC257" i="7" s="1"/>
  <c r="ND257" i="7" s="1"/>
  <c r="MD257" i="7"/>
  <c r="ME257" i="7" s="1"/>
  <c r="MF257" i="7" s="1"/>
  <c r="LF257" i="7"/>
  <c r="LG257" i="7" s="1"/>
  <c r="LH257" i="7" s="1"/>
  <c r="KN257" i="7"/>
  <c r="KO257" i="7" s="1"/>
  <c r="KP257" i="7" s="1"/>
  <c r="KH257" i="7"/>
  <c r="KI257" i="7" s="1"/>
  <c r="KJ257" i="7" s="1"/>
  <c r="JP257" i="7"/>
  <c r="JQ257" i="7" s="1"/>
  <c r="JR257" i="7" s="1"/>
  <c r="IX257" i="7"/>
  <c r="IY257" i="7" s="1"/>
  <c r="IZ257" i="7" s="1"/>
  <c r="HT257" i="7"/>
  <c r="HU257" i="7" s="1"/>
  <c r="HV257" i="7" s="1"/>
  <c r="GV257" i="7"/>
  <c r="GW257" i="7" s="1"/>
  <c r="GX257" i="7" s="1"/>
  <c r="FX257" i="7"/>
  <c r="FY257" i="7" s="1"/>
  <c r="FZ257" i="7" s="1"/>
  <c r="EZ257" i="7"/>
  <c r="FA257" i="7" s="1"/>
  <c r="FB257" i="7" s="1"/>
  <c r="DV257" i="7"/>
  <c r="DW257" i="7" s="1"/>
  <c r="DX257" i="7" s="1"/>
  <c r="FF257" i="7"/>
  <c r="FG257" i="7" s="1"/>
  <c r="FH257" i="7" s="1"/>
  <c r="JV257" i="7"/>
  <c r="JW257" i="7" s="1"/>
  <c r="JX257" i="7" s="1"/>
  <c r="IR257" i="7"/>
  <c r="IS257" i="7" s="1"/>
  <c r="IT257" i="7" s="1"/>
  <c r="HZ257" i="7"/>
  <c r="IA257" i="7" s="1"/>
  <c r="IB257" i="7" s="1"/>
  <c r="GP257" i="7"/>
  <c r="GQ257" i="7" s="1"/>
  <c r="GR257" i="7" s="1"/>
  <c r="FR257" i="7"/>
  <c r="FS257" i="7" s="1"/>
  <c r="FT257" i="7" s="1"/>
  <c r="EN257" i="7"/>
  <c r="EO257" i="7" s="1"/>
  <c r="EP257" i="7" s="1"/>
  <c r="DP257" i="7"/>
  <c r="DQ257" i="7" s="1"/>
  <c r="DR257" i="7" s="1"/>
  <c r="ET257" i="7"/>
  <c r="EU257" i="7" s="1"/>
  <c r="EV257" i="7" s="1"/>
  <c r="CL257" i="7"/>
  <c r="CM257" i="7" s="1"/>
  <c r="CN257" i="7" s="1"/>
  <c r="CF257" i="7"/>
  <c r="CG257" i="7" s="1"/>
  <c r="CH257" i="7" s="1"/>
  <c r="NH257" i="7"/>
  <c r="NI257" i="7" s="1"/>
  <c r="NJ257" i="7" s="1"/>
  <c r="LL257" i="7"/>
  <c r="LM257" i="7" s="1"/>
  <c r="LN257" i="7" s="1"/>
  <c r="LR257" i="7"/>
  <c r="LS257" i="7" s="1"/>
  <c r="LT257" i="7" s="1"/>
  <c r="KZ257" i="7"/>
  <c r="LA257" i="7" s="1"/>
  <c r="LB257" i="7" s="1"/>
  <c r="JJ257" i="7"/>
  <c r="JK257" i="7" s="1"/>
  <c r="JL257" i="7" s="1"/>
  <c r="HN257" i="7"/>
  <c r="HO257" i="7" s="1"/>
  <c r="HP257" i="7" s="1"/>
  <c r="HH257" i="7"/>
  <c r="HI257" i="7" s="1"/>
  <c r="HJ257" i="7" s="1"/>
  <c r="DJ257" i="7"/>
  <c r="DK257" i="7" s="1"/>
  <c r="DL257" i="7" s="1"/>
  <c r="JD257" i="7"/>
  <c r="JE257" i="7" s="1"/>
  <c r="JF257" i="7" s="1"/>
  <c r="HB257" i="7"/>
  <c r="HC257" i="7" s="1"/>
  <c r="HD257" i="7" s="1"/>
  <c r="FL257" i="7"/>
  <c r="FM257" i="7" s="1"/>
  <c r="FN257" i="7" s="1"/>
  <c r="DD257" i="7"/>
  <c r="DE257" i="7" s="1"/>
  <c r="DF257" i="7" s="1"/>
  <c r="BZ257" i="7"/>
  <c r="CA257" i="7" s="1"/>
  <c r="CB257" i="7" s="1"/>
  <c r="MJ257" i="7"/>
  <c r="MK257" i="7" s="1"/>
  <c r="ML257" i="7" s="1"/>
  <c r="MP257" i="7"/>
  <c r="MQ257" i="7" s="1"/>
  <c r="MR257" i="7" s="1"/>
  <c r="KT257" i="7"/>
  <c r="KU257" i="7" s="1"/>
  <c r="KV257" i="7" s="1"/>
  <c r="CX257" i="7"/>
  <c r="CY257" i="7" s="1"/>
  <c r="CZ257" i="7" s="1"/>
  <c r="IL257" i="7"/>
  <c r="IM257" i="7" s="1"/>
  <c r="IN257" i="7" s="1"/>
  <c r="GJ257" i="7"/>
  <c r="GK257" i="7" s="1"/>
  <c r="GL257" i="7" s="1"/>
  <c r="EH257" i="7"/>
  <c r="EI257" i="7" s="1"/>
  <c r="EJ257" i="7" s="1"/>
  <c r="KB257" i="7"/>
  <c r="KC257" i="7" s="1"/>
  <c r="KD257" i="7" s="1"/>
  <c r="IF257" i="7"/>
  <c r="IG257" i="7" s="1"/>
  <c r="IH257" i="7" s="1"/>
  <c r="GD257" i="7"/>
  <c r="GE257" i="7" s="1"/>
  <c r="GF257" i="7" s="1"/>
  <c r="EB257" i="7"/>
  <c r="EC257" i="7" s="1"/>
  <c r="ED257" i="7" s="1"/>
  <c r="CR257" i="7"/>
  <c r="CS257" i="7" s="1"/>
  <c r="CT257" i="7" s="1"/>
  <c r="NN66" i="7"/>
  <c r="NO66" i="7" s="1"/>
  <c r="NP66" i="7" s="1"/>
  <c r="NB66" i="7"/>
  <c r="NC66" i="7" s="1"/>
  <c r="ND66" i="7" s="1"/>
  <c r="MD66" i="7"/>
  <c r="ME66" i="7" s="1"/>
  <c r="MF66" i="7" s="1"/>
  <c r="NH66" i="7"/>
  <c r="NI66" i="7" s="1"/>
  <c r="NJ66" i="7" s="1"/>
  <c r="MJ66" i="7"/>
  <c r="MK66" i="7" s="1"/>
  <c r="ML66" i="7" s="1"/>
  <c r="KZ66" i="7"/>
  <c r="LA66" i="7" s="1"/>
  <c r="LB66" i="7" s="1"/>
  <c r="LF66" i="7"/>
  <c r="LG66" i="7" s="1"/>
  <c r="LH66" i="7" s="1"/>
  <c r="KT66" i="7"/>
  <c r="KU66" i="7" s="1"/>
  <c r="KV66" i="7" s="1"/>
  <c r="JP66" i="7"/>
  <c r="JQ66" i="7" s="1"/>
  <c r="JR66" i="7" s="1"/>
  <c r="IR66" i="7"/>
  <c r="IS66" i="7" s="1"/>
  <c r="IT66" i="7" s="1"/>
  <c r="HB66" i="7"/>
  <c r="HC66" i="7" s="1"/>
  <c r="HD66" i="7" s="1"/>
  <c r="GD66" i="7"/>
  <c r="GE66" i="7" s="1"/>
  <c r="GF66" i="7" s="1"/>
  <c r="HT66" i="7"/>
  <c r="HU66" i="7" s="1"/>
  <c r="HV66" i="7" s="1"/>
  <c r="EH66" i="7"/>
  <c r="EI66" i="7" s="1"/>
  <c r="EJ66" i="7" s="1"/>
  <c r="DJ66" i="7"/>
  <c r="DK66" i="7" s="1"/>
  <c r="DL66" i="7" s="1"/>
  <c r="ET66" i="7"/>
  <c r="EU66" i="7" s="1"/>
  <c r="EV66" i="7" s="1"/>
  <c r="JJ66" i="7"/>
  <c r="JK66" i="7" s="1"/>
  <c r="JL66" i="7" s="1"/>
  <c r="GV66" i="7"/>
  <c r="GW66" i="7" s="1"/>
  <c r="GX66" i="7" s="1"/>
  <c r="FL66" i="7"/>
  <c r="FM66" i="7" s="1"/>
  <c r="FN66" i="7" s="1"/>
  <c r="DD66" i="7"/>
  <c r="DE66" i="7" s="1"/>
  <c r="DF66" i="7" s="1"/>
  <c r="KB66" i="7"/>
  <c r="KC66" i="7" s="1"/>
  <c r="KD66" i="7" s="1"/>
  <c r="HN66" i="7"/>
  <c r="HO66" i="7" s="1"/>
  <c r="HP66" i="7" s="1"/>
  <c r="HZ66" i="7"/>
  <c r="IA66" i="7" s="1"/>
  <c r="IB66" i="7" s="1"/>
  <c r="DP66" i="7"/>
  <c r="DQ66" i="7" s="1"/>
  <c r="DR66" i="7" s="1"/>
  <c r="CR66" i="7"/>
  <c r="CS66" i="7" s="1"/>
  <c r="CT66" i="7" s="1"/>
  <c r="BZ66" i="7"/>
  <c r="CA66" i="7" s="1"/>
  <c r="CB66" i="7" s="1"/>
  <c r="LL66" i="7"/>
  <c r="LM66" i="7" s="1"/>
  <c r="LN66" i="7" s="1"/>
  <c r="MP66" i="7"/>
  <c r="MQ66" i="7" s="1"/>
  <c r="MR66" i="7" s="1"/>
  <c r="LR66" i="7"/>
  <c r="LS66" i="7" s="1"/>
  <c r="LT66" i="7" s="1"/>
  <c r="MV66" i="7"/>
  <c r="MW66" i="7" s="1"/>
  <c r="MX66" i="7" s="1"/>
  <c r="LX66" i="7"/>
  <c r="LY66" i="7" s="1"/>
  <c r="LZ66" i="7" s="1"/>
  <c r="KH66" i="7"/>
  <c r="KI66" i="7" s="1"/>
  <c r="KJ66" i="7" s="1"/>
  <c r="KN66" i="7"/>
  <c r="KO66" i="7" s="1"/>
  <c r="KP66" i="7" s="1"/>
  <c r="JV66" i="7"/>
  <c r="JW66" i="7" s="1"/>
  <c r="JX66" i="7" s="1"/>
  <c r="JD66" i="7"/>
  <c r="JE66" i="7" s="1"/>
  <c r="JF66" i="7" s="1"/>
  <c r="IF66" i="7"/>
  <c r="IG66" i="7" s="1"/>
  <c r="IH66" i="7" s="1"/>
  <c r="GP66" i="7"/>
  <c r="GQ66" i="7" s="1"/>
  <c r="GR66" i="7" s="1"/>
  <c r="HH66" i="7"/>
  <c r="HI66" i="7" s="1"/>
  <c r="HJ66" i="7" s="1"/>
  <c r="EZ66" i="7"/>
  <c r="FA66" i="7" s="1"/>
  <c r="FB66" i="7" s="1"/>
  <c r="DV66" i="7"/>
  <c r="DW66" i="7" s="1"/>
  <c r="DX66" i="7" s="1"/>
  <c r="FR66" i="7"/>
  <c r="FS66" i="7" s="1"/>
  <c r="FT66" i="7" s="1"/>
  <c r="CX66" i="7"/>
  <c r="CY66" i="7" s="1"/>
  <c r="CZ66" i="7" s="1"/>
  <c r="IL66" i="7"/>
  <c r="IM66" i="7" s="1"/>
  <c r="IN66" i="7" s="1"/>
  <c r="FX66" i="7"/>
  <c r="FY66" i="7" s="1"/>
  <c r="FZ66" i="7" s="1"/>
  <c r="EB66" i="7"/>
  <c r="EC66" i="7" s="1"/>
  <c r="ED66" i="7" s="1"/>
  <c r="CF66" i="7"/>
  <c r="CG66" i="7" s="1"/>
  <c r="CH66" i="7" s="1"/>
  <c r="IX66" i="7"/>
  <c r="IY66" i="7" s="1"/>
  <c r="IZ66" i="7" s="1"/>
  <c r="GJ66" i="7"/>
  <c r="GK66" i="7" s="1"/>
  <c r="GL66" i="7" s="1"/>
  <c r="EN66" i="7"/>
  <c r="EO66" i="7" s="1"/>
  <c r="EP66" i="7" s="1"/>
  <c r="FF66" i="7"/>
  <c r="FG66" i="7" s="1"/>
  <c r="FH66" i="7" s="1"/>
  <c r="CL66" i="7"/>
  <c r="CM66" i="7" s="1"/>
  <c r="CN66" i="7" s="1"/>
  <c r="NN235" i="7"/>
  <c r="NO235" i="7" s="1"/>
  <c r="NP235" i="7" s="1"/>
  <c r="NB235" i="7"/>
  <c r="NC235" i="7" s="1"/>
  <c r="ND235" i="7" s="1"/>
  <c r="MD235" i="7"/>
  <c r="ME235" i="7" s="1"/>
  <c r="MF235" i="7" s="1"/>
  <c r="NH235" i="7"/>
  <c r="NI235" i="7" s="1"/>
  <c r="NJ235" i="7" s="1"/>
  <c r="MJ235" i="7"/>
  <c r="MK235" i="7" s="1"/>
  <c r="ML235" i="7" s="1"/>
  <c r="KZ235" i="7"/>
  <c r="LA235" i="7" s="1"/>
  <c r="LB235" i="7" s="1"/>
  <c r="LF235" i="7"/>
  <c r="LG235" i="7" s="1"/>
  <c r="LH235" i="7" s="1"/>
  <c r="KT235" i="7"/>
  <c r="KU235" i="7" s="1"/>
  <c r="KV235" i="7" s="1"/>
  <c r="JV235" i="7"/>
  <c r="JW235" i="7" s="1"/>
  <c r="JX235" i="7" s="1"/>
  <c r="IR235" i="7"/>
  <c r="IS235" i="7" s="1"/>
  <c r="IT235" i="7" s="1"/>
  <c r="HZ235" i="7"/>
  <c r="IA235" i="7" s="1"/>
  <c r="IB235" i="7" s="1"/>
  <c r="GP235" i="7"/>
  <c r="GQ235" i="7" s="1"/>
  <c r="GR235" i="7" s="1"/>
  <c r="FR235" i="7"/>
  <c r="FS235" i="7" s="1"/>
  <c r="FT235" i="7" s="1"/>
  <c r="EN235" i="7"/>
  <c r="EO235" i="7" s="1"/>
  <c r="EP235" i="7" s="1"/>
  <c r="DP235" i="7"/>
  <c r="DQ235" i="7" s="1"/>
  <c r="DR235" i="7" s="1"/>
  <c r="ET235" i="7"/>
  <c r="EU235" i="7" s="1"/>
  <c r="EV235" i="7" s="1"/>
  <c r="JJ235" i="7"/>
  <c r="JK235" i="7" s="1"/>
  <c r="JL235" i="7" s="1"/>
  <c r="HN235" i="7"/>
  <c r="HO235" i="7" s="1"/>
  <c r="HP235" i="7" s="1"/>
  <c r="HH235" i="7"/>
  <c r="HI235" i="7" s="1"/>
  <c r="HJ235" i="7" s="1"/>
  <c r="DJ235" i="7"/>
  <c r="DK235" i="7" s="1"/>
  <c r="DL235" i="7" s="1"/>
  <c r="JP235" i="7"/>
  <c r="JQ235" i="7" s="1"/>
  <c r="JR235" i="7" s="1"/>
  <c r="HT235" i="7"/>
  <c r="HU235" i="7" s="1"/>
  <c r="HV235" i="7" s="1"/>
  <c r="FX235" i="7"/>
  <c r="FY235" i="7" s="1"/>
  <c r="FZ235" i="7" s="1"/>
  <c r="DV235" i="7"/>
  <c r="DW235" i="7" s="1"/>
  <c r="DX235" i="7" s="1"/>
  <c r="CR235" i="7"/>
  <c r="CS235" i="7" s="1"/>
  <c r="CT235" i="7" s="1"/>
  <c r="BZ235" i="7"/>
  <c r="CA235" i="7" s="1"/>
  <c r="CB235" i="7" s="1"/>
  <c r="LL235" i="7"/>
  <c r="LM235" i="7" s="1"/>
  <c r="LN235" i="7" s="1"/>
  <c r="MP235" i="7"/>
  <c r="MQ235" i="7" s="1"/>
  <c r="MR235" i="7" s="1"/>
  <c r="LR235" i="7"/>
  <c r="LS235" i="7" s="1"/>
  <c r="LT235" i="7" s="1"/>
  <c r="MV235" i="7"/>
  <c r="MW235" i="7" s="1"/>
  <c r="MX235" i="7" s="1"/>
  <c r="LX235" i="7"/>
  <c r="LY235" i="7" s="1"/>
  <c r="LZ235" i="7" s="1"/>
  <c r="KH235" i="7"/>
  <c r="KI235" i="7" s="1"/>
  <c r="KJ235" i="7" s="1"/>
  <c r="KN235" i="7"/>
  <c r="KO235" i="7" s="1"/>
  <c r="KP235" i="7" s="1"/>
  <c r="KB235" i="7"/>
  <c r="KC235" i="7" s="1"/>
  <c r="KD235" i="7" s="1"/>
  <c r="JD235" i="7"/>
  <c r="JE235" i="7" s="1"/>
  <c r="JF235" i="7" s="1"/>
  <c r="IF235" i="7"/>
  <c r="IG235" i="7" s="1"/>
  <c r="IH235" i="7" s="1"/>
  <c r="HB235" i="7"/>
  <c r="HC235" i="7" s="1"/>
  <c r="HD235" i="7" s="1"/>
  <c r="GD235" i="7"/>
  <c r="GE235" i="7" s="1"/>
  <c r="GF235" i="7" s="1"/>
  <c r="FL235" i="7"/>
  <c r="FM235" i="7" s="1"/>
  <c r="FN235" i="7" s="1"/>
  <c r="EB235" i="7"/>
  <c r="EC235" i="7" s="1"/>
  <c r="ED235" i="7" s="1"/>
  <c r="DD235" i="7"/>
  <c r="DE235" i="7" s="1"/>
  <c r="DF235" i="7" s="1"/>
  <c r="CX235" i="7"/>
  <c r="CY235" i="7" s="1"/>
  <c r="CZ235" i="7" s="1"/>
  <c r="IL235" i="7"/>
  <c r="IM235" i="7" s="1"/>
  <c r="IN235" i="7" s="1"/>
  <c r="GJ235" i="7"/>
  <c r="GK235" i="7" s="1"/>
  <c r="GL235" i="7" s="1"/>
  <c r="EH235" i="7"/>
  <c r="EI235" i="7" s="1"/>
  <c r="EJ235" i="7" s="1"/>
  <c r="CF235" i="7"/>
  <c r="CG235" i="7" s="1"/>
  <c r="CH235" i="7" s="1"/>
  <c r="IX235" i="7"/>
  <c r="IY235" i="7" s="1"/>
  <c r="IZ235" i="7" s="1"/>
  <c r="GV235" i="7"/>
  <c r="GW235" i="7" s="1"/>
  <c r="GX235" i="7" s="1"/>
  <c r="EZ235" i="7"/>
  <c r="FA235" i="7" s="1"/>
  <c r="FB235" i="7" s="1"/>
  <c r="FF235" i="7"/>
  <c r="FG235" i="7" s="1"/>
  <c r="FH235" i="7" s="1"/>
  <c r="CL235" i="7"/>
  <c r="CM235" i="7" s="1"/>
  <c r="CN235" i="7" s="1"/>
  <c r="NN50" i="7"/>
  <c r="NO50" i="7" s="1"/>
  <c r="NP50" i="7" s="1"/>
  <c r="NB50" i="7"/>
  <c r="NC50" i="7" s="1"/>
  <c r="ND50" i="7" s="1"/>
  <c r="MD50" i="7"/>
  <c r="ME50" i="7" s="1"/>
  <c r="MF50" i="7" s="1"/>
  <c r="NH50" i="7"/>
  <c r="NI50" i="7" s="1"/>
  <c r="NJ50" i="7" s="1"/>
  <c r="MJ50" i="7"/>
  <c r="MK50" i="7" s="1"/>
  <c r="ML50" i="7" s="1"/>
  <c r="KZ50" i="7"/>
  <c r="LA50" i="7" s="1"/>
  <c r="LB50" i="7" s="1"/>
  <c r="LF50" i="7"/>
  <c r="LG50" i="7" s="1"/>
  <c r="LH50" i="7" s="1"/>
  <c r="KN50" i="7"/>
  <c r="KO50" i="7" s="1"/>
  <c r="KP50" i="7" s="1"/>
  <c r="JP50" i="7"/>
  <c r="JQ50" i="7" s="1"/>
  <c r="JR50" i="7" s="1"/>
  <c r="IR50" i="7"/>
  <c r="IS50" i="7" s="1"/>
  <c r="IT50" i="7" s="1"/>
  <c r="HB50" i="7"/>
  <c r="HC50" i="7" s="1"/>
  <c r="HD50" i="7" s="1"/>
  <c r="GD50" i="7"/>
  <c r="GE50" i="7" s="1"/>
  <c r="GF50" i="7" s="1"/>
  <c r="HT50" i="7"/>
  <c r="HU50" i="7" s="1"/>
  <c r="HV50" i="7" s="1"/>
  <c r="EH50" i="7"/>
  <c r="EI50" i="7" s="1"/>
  <c r="EJ50" i="7" s="1"/>
  <c r="DJ50" i="7"/>
  <c r="DK50" i="7" s="1"/>
  <c r="DL50" i="7" s="1"/>
  <c r="ET50" i="7"/>
  <c r="EU50" i="7" s="1"/>
  <c r="EV50" i="7" s="1"/>
  <c r="IX50" i="7"/>
  <c r="IY50" i="7" s="1"/>
  <c r="IZ50" i="7" s="1"/>
  <c r="GJ50" i="7"/>
  <c r="GK50" i="7" s="1"/>
  <c r="GL50" i="7" s="1"/>
  <c r="EN50" i="7"/>
  <c r="EO50" i="7" s="1"/>
  <c r="EP50" i="7" s="1"/>
  <c r="FF50" i="7"/>
  <c r="FG50" i="7" s="1"/>
  <c r="FH50" i="7" s="1"/>
  <c r="JJ50" i="7"/>
  <c r="JK50" i="7" s="1"/>
  <c r="JL50" i="7" s="1"/>
  <c r="GV50" i="7"/>
  <c r="GW50" i="7" s="1"/>
  <c r="GX50" i="7" s="1"/>
  <c r="FL50" i="7"/>
  <c r="FM50" i="7" s="1"/>
  <c r="FN50" i="7" s="1"/>
  <c r="DD50" i="7"/>
  <c r="DE50" i="7" s="1"/>
  <c r="DF50" i="7" s="1"/>
  <c r="CL50" i="7"/>
  <c r="CM50" i="7" s="1"/>
  <c r="CN50" i="7" s="1"/>
  <c r="BZ50" i="7"/>
  <c r="CA50" i="7" s="1"/>
  <c r="CB50" i="7" s="1"/>
  <c r="LL50" i="7"/>
  <c r="LM50" i="7" s="1"/>
  <c r="LN50" i="7" s="1"/>
  <c r="LR50" i="7"/>
  <c r="LS50" i="7" s="1"/>
  <c r="LT50" i="7" s="1"/>
  <c r="LX50" i="7"/>
  <c r="LY50" i="7" s="1"/>
  <c r="LZ50" i="7" s="1"/>
  <c r="KT50" i="7"/>
  <c r="KU50" i="7" s="1"/>
  <c r="KV50" i="7" s="1"/>
  <c r="JD50" i="7"/>
  <c r="JE50" i="7" s="1"/>
  <c r="JF50" i="7" s="1"/>
  <c r="GP50" i="7"/>
  <c r="GQ50" i="7" s="1"/>
  <c r="GR50" i="7" s="1"/>
  <c r="EZ50" i="7"/>
  <c r="FA50" i="7" s="1"/>
  <c r="FB50" i="7" s="1"/>
  <c r="FR50" i="7"/>
  <c r="FS50" i="7" s="1"/>
  <c r="FT50" i="7" s="1"/>
  <c r="HN50" i="7"/>
  <c r="HO50" i="7" s="1"/>
  <c r="HP50" i="7" s="1"/>
  <c r="DP50" i="7"/>
  <c r="DQ50" i="7" s="1"/>
  <c r="DR50" i="7" s="1"/>
  <c r="IL50" i="7"/>
  <c r="IM50" i="7" s="1"/>
  <c r="IN50" i="7" s="1"/>
  <c r="EB50" i="7"/>
  <c r="EC50" i="7" s="1"/>
  <c r="ED50" i="7" s="1"/>
  <c r="CF50" i="7"/>
  <c r="CG50" i="7" s="1"/>
  <c r="CH50" i="7" s="1"/>
  <c r="MP50" i="7"/>
  <c r="MQ50" i="7" s="1"/>
  <c r="MR50" i="7" s="1"/>
  <c r="MV50" i="7"/>
  <c r="MW50" i="7" s="1"/>
  <c r="MX50" i="7" s="1"/>
  <c r="KH50" i="7"/>
  <c r="KI50" i="7" s="1"/>
  <c r="KJ50" i="7" s="1"/>
  <c r="JV50" i="7"/>
  <c r="JW50" i="7" s="1"/>
  <c r="JX50" i="7" s="1"/>
  <c r="IF50" i="7"/>
  <c r="IG50" i="7" s="1"/>
  <c r="IH50" i="7" s="1"/>
  <c r="FX50" i="7"/>
  <c r="FY50" i="7" s="1"/>
  <c r="FZ50" i="7" s="1"/>
  <c r="DV50" i="7"/>
  <c r="DW50" i="7" s="1"/>
  <c r="DX50" i="7" s="1"/>
  <c r="KB50" i="7"/>
  <c r="KC50" i="7" s="1"/>
  <c r="KD50" i="7" s="1"/>
  <c r="HZ50" i="7"/>
  <c r="IA50" i="7" s="1"/>
  <c r="IB50" i="7" s="1"/>
  <c r="CX50" i="7"/>
  <c r="CY50" i="7" s="1"/>
  <c r="CZ50" i="7" s="1"/>
  <c r="HH50" i="7"/>
  <c r="HI50" i="7" s="1"/>
  <c r="HJ50" i="7" s="1"/>
  <c r="CR50" i="7"/>
  <c r="CS50" i="7" s="1"/>
  <c r="CT50" i="7" s="1"/>
  <c r="NH162" i="7"/>
  <c r="NI162" i="7" s="1"/>
  <c r="NJ162" i="7" s="1"/>
  <c r="MJ162" i="7"/>
  <c r="MK162" i="7" s="1"/>
  <c r="ML162" i="7" s="1"/>
  <c r="LL162" i="7"/>
  <c r="LM162" i="7" s="1"/>
  <c r="LN162" i="7" s="1"/>
  <c r="MP162" i="7"/>
  <c r="MQ162" i="7" s="1"/>
  <c r="MR162" i="7" s="1"/>
  <c r="LR162" i="7"/>
  <c r="LS162" i="7" s="1"/>
  <c r="LT162" i="7" s="1"/>
  <c r="KT162" i="7"/>
  <c r="KU162" i="7" s="1"/>
  <c r="KV162" i="7" s="1"/>
  <c r="KH162" i="7"/>
  <c r="KI162" i="7" s="1"/>
  <c r="KJ162" i="7" s="1"/>
  <c r="JV162" i="7"/>
  <c r="JW162" i="7" s="1"/>
  <c r="JX162" i="7" s="1"/>
  <c r="JD162" i="7"/>
  <c r="JE162" i="7" s="1"/>
  <c r="JF162" i="7" s="1"/>
  <c r="IF162" i="7"/>
  <c r="IG162" i="7" s="1"/>
  <c r="IH162" i="7" s="1"/>
  <c r="GP162" i="7"/>
  <c r="GQ162" i="7" s="1"/>
  <c r="GR162" i="7" s="1"/>
  <c r="HH162" i="7"/>
  <c r="HI162" i="7" s="1"/>
  <c r="HJ162" i="7" s="1"/>
  <c r="FL162" i="7"/>
  <c r="FM162" i="7" s="1"/>
  <c r="FN162" i="7" s="1"/>
  <c r="EB162" i="7"/>
  <c r="EC162" i="7" s="1"/>
  <c r="ED162" i="7" s="1"/>
  <c r="DD162" i="7"/>
  <c r="DE162" i="7" s="1"/>
  <c r="DF162" i="7" s="1"/>
  <c r="CX162" i="7"/>
  <c r="CY162" i="7" s="1"/>
  <c r="CZ162" i="7" s="1"/>
  <c r="IL162" i="7"/>
  <c r="IM162" i="7" s="1"/>
  <c r="IN162" i="7" s="1"/>
  <c r="FX162" i="7"/>
  <c r="FY162" i="7" s="1"/>
  <c r="FZ162" i="7" s="1"/>
  <c r="EH162" i="7"/>
  <c r="EI162" i="7" s="1"/>
  <c r="EJ162" i="7" s="1"/>
  <c r="CR162" i="7"/>
  <c r="CS162" i="7" s="1"/>
  <c r="CT162" i="7" s="1"/>
  <c r="JP162" i="7"/>
  <c r="JQ162" i="7" s="1"/>
  <c r="JR162" i="7" s="1"/>
  <c r="HN162" i="7"/>
  <c r="HO162" i="7" s="1"/>
  <c r="HP162" i="7" s="1"/>
  <c r="FR162" i="7"/>
  <c r="FS162" i="7" s="1"/>
  <c r="FT162" i="7" s="1"/>
  <c r="DV162" i="7"/>
  <c r="DW162" i="7" s="1"/>
  <c r="DX162" i="7" s="1"/>
  <c r="CL162" i="7"/>
  <c r="CM162" i="7" s="1"/>
  <c r="CN162" i="7" s="1"/>
  <c r="NN162" i="7"/>
  <c r="NO162" i="7" s="1"/>
  <c r="NP162" i="7" s="1"/>
  <c r="MV162" i="7"/>
  <c r="MW162" i="7" s="1"/>
  <c r="MX162" i="7" s="1"/>
  <c r="LX162" i="7"/>
  <c r="LY162" i="7" s="1"/>
  <c r="LZ162" i="7" s="1"/>
  <c r="NB162" i="7"/>
  <c r="NC162" i="7" s="1"/>
  <c r="ND162" i="7" s="1"/>
  <c r="MD162" i="7"/>
  <c r="ME162" i="7" s="1"/>
  <c r="MF162" i="7" s="1"/>
  <c r="LF162" i="7"/>
  <c r="LG162" i="7" s="1"/>
  <c r="LH162" i="7" s="1"/>
  <c r="KN162" i="7"/>
  <c r="KO162" i="7" s="1"/>
  <c r="KP162" i="7" s="1"/>
  <c r="KZ162" i="7"/>
  <c r="LA162" i="7" s="1"/>
  <c r="LB162" i="7" s="1"/>
  <c r="KB162" i="7"/>
  <c r="KC162" i="7" s="1"/>
  <c r="KD162" i="7" s="1"/>
  <c r="IR162" i="7"/>
  <c r="IS162" i="7" s="1"/>
  <c r="IT162" i="7" s="1"/>
  <c r="HB162" i="7"/>
  <c r="HC162" i="7" s="1"/>
  <c r="HD162" i="7" s="1"/>
  <c r="GD162" i="7"/>
  <c r="GE162" i="7" s="1"/>
  <c r="GF162" i="7" s="1"/>
  <c r="HZ162" i="7"/>
  <c r="IA162" i="7" s="1"/>
  <c r="IB162" i="7" s="1"/>
  <c r="EN162" i="7"/>
  <c r="EO162" i="7" s="1"/>
  <c r="EP162" i="7" s="1"/>
  <c r="DP162" i="7"/>
  <c r="DQ162" i="7" s="1"/>
  <c r="DR162" i="7" s="1"/>
  <c r="ET162" i="7"/>
  <c r="EU162" i="7" s="1"/>
  <c r="EV162" i="7" s="1"/>
  <c r="JJ162" i="7"/>
  <c r="JK162" i="7" s="1"/>
  <c r="JL162" i="7" s="1"/>
  <c r="GV162" i="7"/>
  <c r="GW162" i="7" s="1"/>
  <c r="GX162" i="7" s="1"/>
  <c r="HT162" i="7"/>
  <c r="HU162" i="7" s="1"/>
  <c r="HV162" i="7" s="1"/>
  <c r="DJ162" i="7"/>
  <c r="DK162" i="7" s="1"/>
  <c r="DL162" i="7" s="1"/>
  <c r="CF162" i="7"/>
  <c r="CG162" i="7" s="1"/>
  <c r="CH162" i="7" s="1"/>
  <c r="IX162" i="7"/>
  <c r="IY162" i="7" s="1"/>
  <c r="IZ162" i="7" s="1"/>
  <c r="GJ162" i="7"/>
  <c r="GK162" i="7" s="1"/>
  <c r="GL162" i="7" s="1"/>
  <c r="EZ162" i="7"/>
  <c r="FA162" i="7" s="1"/>
  <c r="FB162" i="7" s="1"/>
  <c r="FF162" i="7"/>
  <c r="FG162" i="7" s="1"/>
  <c r="FH162" i="7" s="1"/>
  <c r="BZ162" i="7"/>
  <c r="CA162" i="7" s="1"/>
  <c r="CB162" i="7" s="1"/>
  <c r="NN377" i="7"/>
  <c r="NO377" i="7" s="1"/>
  <c r="NP377" i="7" s="1"/>
  <c r="NB377" i="7"/>
  <c r="NC377" i="7" s="1"/>
  <c r="ND377" i="7" s="1"/>
  <c r="MD377" i="7"/>
  <c r="ME377" i="7" s="1"/>
  <c r="MF377" i="7" s="1"/>
  <c r="NH377" i="7"/>
  <c r="NI377" i="7" s="1"/>
  <c r="NJ377" i="7" s="1"/>
  <c r="MJ377" i="7"/>
  <c r="MK377" i="7" s="1"/>
  <c r="ML377" i="7" s="1"/>
  <c r="KZ377" i="7"/>
  <c r="LA377" i="7" s="1"/>
  <c r="LB377" i="7" s="1"/>
  <c r="KT377" i="7"/>
  <c r="KU377" i="7" s="1"/>
  <c r="KV377" i="7" s="1"/>
  <c r="KH377" i="7"/>
  <c r="KI377" i="7" s="1"/>
  <c r="KJ377" i="7" s="1"/>
  <c r="JV377" i="7"/>
  <c r="JW377" i="7" s="1"/>
  <c r="JX377" i="7" s="1"/>
  <c r="IR377" i="7"/>
  <c r="IS377" i="7" s="1"/>
  <c r="IT377" i="7" s="1"/>
  <c r="HZ377" i="7"/>
  <c r="IA377" i="7" s="1"/>
  <c r="IB377" i="7" s="1"/>
  <c r="GJ377" i="7"/>
  <c r="GK377" i="7" s="1"/>
  <c r="GL377" i="7" s="1"/>
  <c r="FR377" i="7"/>
  <c r="FS377" i="7" s="1"/>
  <c r="FT377" i="7" s="1"/>
  <c r="EN377" i="7"/>
  <c r="EO377" i="7" s="1"/>
  <c r="EP377" i="7" s="1"/>
  <c r="DP377" i="7"/>
  <c r="DQ377" i="7" s="1"/>
  <c r="DR377" i="7" s="1"/>
  <c r="ET377" i="7"/>
  <c r="EU377" i="7" s="1"/>
  <c r="EV377" i="7" s="1"/>
  <c r="JJ377" i="7"/>
  <c r="JK377" i="7" s="1"/>
  <c r="JL377" i="7" s="1"/>
  <c r="HN377" i="7"/>
  <c r="HO377" i="7" s="1"/>
  <c r="HP377" i="7" s="1"/>
  <c r="HH377" i="7"/>
  <c r="HI377" i="7" s="1"/>
  <c r="HJ377" i="7" s="1"/>
  <c r="DJ377" i="7"/>
  <c r="DK377" i="7" s="1"/>
  <c r="DL377" i="7" s="1"/>
  <c r="JP377" i="7"/>
  <c r="JQ377" i="7" s="1"/>
  <c r="JR377" i="7" s="1"/>
  <c r="HT377" i="7"/>
  <c r="HU377" i="7" s="1"/>
  <c r="HV377" i="7" s="1"/>
  <c r="GV377" i="7"/>
  <c r="GW377" i="7" s="1"/>
  <c r="GX377" i="7" s="1"/>
  <c r="DV377" i="7"/>
  <c r="DW377" i="7" s="1"/>
  <c r="DX377" i="7" s="1"/>
  <c r="CR377" i="7"/>
  <c r="CS377" i="7" s="1"/>
  <c r="CT377" i="7" s="1"/>
  <c r="BZ377" i="7"/>
  <c r="CA377" i="7" s="1"/>
  <c r="CB377" i="7" s="1"/>
  <c r="LL377" i="7"/>
  <c r="LM377" i="7" s="1"/>
  <c r="LN377" i="7" s="1"/>
  <c r="LR377" i="7"/>
  <c r="LS377" i="7" s="1"/>
  <c r="LT377" i="7" s="1"/>
  <c r="LX377" i="7"/>
  <c r="LY377" i="7" s="1"/>
  <c r="LZ377" i="7" s="1"/>
  <c r="LF377" i="7"/>
  <c r="LG377" i="7" s="1"/>
  <c r="LH377" i="7" s="1"/>
  <c r="JD377" i="7"/>
  <c r="JE377" i="7" s="1"/>
  <c r="JF377" i="7" s="1"/>
  <c r="HB377" i="7"/>
  <c r="HC377" i="7" s="1"/>
  <c r="HD377" i="7" s="1"/>
  <c r="FL377" i="7"/>
  <c r="FM377" i="7" s="1"/>
  <c r="FN377" i="7" s="1"/>
  <c r="DD377" i="7"/>
  <c r="DE377" i="7" s="1"/>
  <c r="DF377" i="7" s="1"/>
  <c r="IL377" i="7"/>
  <c r="IM377" i="7" s="1"/>
  <c r="IN377" i="7" s="1"/>
  <c r="EH377" i="7"/>
  <c r="EI377" i="7" s="1"/>
  <c r="EJ377" i="7" s="1"/>
  <c r="IX377" i="7"/>
  <c r="IY377" i="7" s="1"/>
  <c r="IZ377" i="7" s="1"/>
  <c r="EZ377" i="7"/>
  <c r="FA377" i="7" s="1"/>
  <c r="FB377" i="7" s="1"/>
  <c r="CL377" i="7"/>
  <c r="CM377" i="7" s="1"/>
  <c r="CN377" i="7" s="1"/>
  <c r="MP377" i="7"/>
  <c r="MQ377" i="7" s="1"/>
  <c r="MR377" i="7" s="1"/>
  <c r="MV377" i="7"/>
  <c r="MW377" i="7" s="1"/>
  <c r="MX377" i="7" s="1"/>
  <c r="KN377" i="7"/>
  <c r="KO377" i="7" s="1"/>
  <c r="KP377" i="7" s="1"/>
  <c r="KB377" i="7"/>
  <c r="KC377" i="7" s="1"/>
  <c r="KD377" i="7" s="1"/>
  <c r="IF377" i="7"/>
  <c r="IG377" i="7" s="1"/>
  <c r="IH377" i="7" s="1"/>
  <c r="FX377" i="7"/>
  <c r="FY377" i="7" s="1"/>
  <c r="FZ377" i="7" s="1"/>
  <c r="EB377" i="7"/>
  <c r="EC377" i="7" s="1"/>
  <c r="ED377" i="7" s="1"/>
  <c r="CX377" i="7"/>
  <c r="CY377" i="7" s="1"/>
  <c r="CZ377" i="7" s="1"/>
  <c r="GD377" i="7"/>
  <c r="GE377" i="7" s="1"/>
  <c r="GF377" i="7" s="1"/>
  <c r="CF377" i="7"/>
  <c r="CG377" i="7" s="1"/>
  <c r="CH377" i="7" s="1"/>
  <c r="GP377" i="7"/>
  <c r="GQ377" i="7" s="1"/>
  <c r="GR377" i="7" s="1"/>
  <c r="FF377" i="7"/>
  <c r="FG377" i="7" s="1"/>
  <c r="FH377" i="7" s="1"/>
  <c r="NN30" i="7"/>
  <c r="NO30" i="7" s="1"/>
  <c r="NP30" i="7" s="1"/>
  <c r="MV30" i="7"/>
  <c r="MW30" i="7" s="1"/>
  <c r="MX30" i="7" s="1"/>
  <c r="LX30" i="7"/>
  <c r="LY30" i="7" s="1"/>
  <c r="LZ30" i="7" s="1"/>
  <c r="NB30" i="7"/>
  <c r="NC30" i="7" s="1"/>
  <c r="ND30" i="7" s="1"/>
  <c r="MD30" i="7"/>
  <c r="ME30" i="7" s="1"/>
  <c r="MF30" i="7" s="1"/>
  <c r="LF30" i="7"/>
  <c r="LG30" i="7" s="1"/>
  <c r="LH30" i="7" s="1"/>
  <c r="KN30" i="7"/>
  <c r="KO30" i="7" s="1"/>
  <c r="KP30" i="7" s="1"/>
  <c r="KZ30" i="7"/>
  <c r="LA30" i="7" s="1"/>
  <c r="LB30" i="7" s="1"/>
  <c r="JP30" i="7"/>
  <c r="JQ30" i="7" s="1"/>
  <c r="JR30" i="7" s="1"/>
  <c r="IR30" i="7"/>
  <c r="IS30" i="7" s="1"/>
  <c r="IT30" i="7" s="1"/>
  <c r="HB30" i="7"/>
  <c r="HC30" i="7" s="1"/>
  <c r="HD30" i="7" s="1"/>
  <c r="GD30" i="7"/>
  <c r="GE30" i="7" s="1"/>
  <c r="GF30" i="7" s="1"/>
  <c r="HT30" i="7"/>
  <c r="HU30" i="7" s="1"/>
  <c r="HV30" i="7" s="1"/>
  <c r="EH30" i="7"/>
  <c r="EI30" i="7" s="1"/>
  <c r="EJ30" i="7" s="1"/>
  <c r="DJ30" i="7"/>
  <c r="DK30" i="7" s="1"/>
  <c r="DL30" i="7" s="1"/>
  <c r="ET30" i="7"/>
  <c r="EU30" i="7" s="1"/>
  <c r="EV30" i="7" s="1"/>
  <c r="JJ30" i="7"/>
  <c r="JK30" i="7" s="1"/>
  <c r="JL30" i="7" s="1"/>
  <c r="GV30" i="7"/>
  <c r="GW30" i="7" s="1"/>
  <c r="GX30" i="7" s="1"/>
  <c r="FL30" i="7"/>
  <c r="FM30" i="7" s="1"/>
  <c r="FN30" i="7" s="1"/>
  <c r="DD30" i="7"/>
  <c r="DE30" i="7" s="1"/>
  <c r="DF30" i="7" s="1"/>
  <c r="CF30" i="7"/>
  <c r="CG30" i="7" s="1"/>
  <c r="CH30" i="7" s="1"/>
  <c r="IX30" i="7"/>
  <c r="IY30" i="7" s="1"/>
  <c r="IZ30" i="7" s="1"/>
  <c r="GJ30" i="7"/>
  <c r="GK30" i="7" s="1"/>
  <c r="GL30" i="7" s="1"/>
  <c r="EN30" i="7"/>
  <c r="EO30" i="7" s="1"/>
  <c r="EP30" i="7" s="1"/>
  <c r="FF30" i="7"/>
  <c r="FG30" i="7" s="1"/>
  <c r="FH30" i="7" s="1"/>
  <c r="BZ30" i="7"/>
  <c r="CA30" i="7" s="1"/>
  <c r="CB30" i="7" s="1"/>
  <c r="NH30" i="7"/>
  <c r="NI30" i="7" s="1"/>
  <c r="NJ30" i="7" s="1"/>
  <c r="MJ30" i="7"/>
  <c r="MK30" i="7" s="1"/>
  <c r="ML30" i="7" s="1"/>
  <c r="LL30" i="7"/>
  <c r="LM30" i="7" s="1"/>
  <c r="LN30" i="7" s="1"/>
  <c r="MP30" i="7"/>
  <c r="MQ30" i="7" s="1"/>
  <c r="MR30" i="7" s="1"/>
  <c r="LR30" i="7"/>
  <c r="LS30" i="7" s="1"/>
  <c r="LT30" i="7" s="1"/>
  <c r="KT30" i="7"/>
  <c r="KU30" i="7" s="1"/>
  <c r="KV30" i="7" s="1"/>
  <c r="KH30" i="7"/>
  <c r="KI30" i="7" s="1"/>
  <c r="KJ30" i="7" s="1"/>
  <c r="JV30" i="7"/>
  <c r="JW30" i="7" s="1"/>
  <c r="JX30" i="7" s="1"/>
  <c r="JD30" i="7"/>
  <c r="JE30" i="7" s="1"/>
  <c r="JF30" i="7" s="1"/>
  <c r="IF30" i="7"/>
  <c r="IG30" i="7" s="1"/>
  <c r="IH30" i="7" s="1"/>
  <c r="GP30" i="7"/>
  <c r="GQ30" i="7" s="1"/>
  <c r="GR30" i="7" s="1"/>
  <c r="FX30" i="7"/>
  <c r="FY30" i="7" s="1"/>
  <c r="FZ30" i="7" s="1"/>
  <c r="EZ30" i="7"/>
  <c r="FA30" i="7" s="1"/>
  <c r="FB30" i="7" s="1"/>
  <c r="DV30" i="7"/>
  <c r="DW30" i="7" s="1"/>
  <c r="DX30" i="7" s="1"/>
  <c r="FR30" i="7"/>
  <c r="FS30" i="7" s="1"/>
  <c r="FT30" i="7" s="1"/>
  <c r="CX30" i="7"/>
  <c r="CY30" i="7" s="1"/>
  <c r="CZ30" i="7" s="1"/>
  <c r="IL30" i="7"/>
  <c r="IM30" i="7" s="1"/>
  <c r="IN30" i="7" s="1"/>
  <c r="HH30" i="7"/>
  <c r="HI30" i="7" s="1"/>
  <c r="HJ30" i="7" s="1"/>
  <c r="EB30" i="7"/>
  <c r="EC30" i="7" s="1"/>
  <c r="ED30" i="7" s="1"/>
  <c r="CR30" i="7"/>
  <c r="CS30" i="7" s="1"/>
  <c r="CT30" i="7" s="1"/>
  <c r="KB30" i="7"/>
  <c r="KC30" i="7" s="1"/>
  <c r="KD30" i="7" s="1"/>
  <c r="HN30" i="7"/>
  <c r="HO30" i="7" s="1"/>
  <c r="HP30" i="7" s="1"/>
  <c r="HZ30" i="7"/>
  <c r="IA30" i="7" s="1"/>
  <c r="IB30" i="7" s="1"/>
  <c r="DP30" i="7"/>
  <c r="DQ30" i="7" s="1"/>
  <c r="DR30" i="7" s="1"/>
  <c r="CL30" i="7"/>
  <c r="CM30" i="7" s="1"/>
  <c r="CN30" i="7" s="1"/>
  <c r="NN19" i="7"/>
  <c r="NO19" i="7" s="1"/>
  <c r="NP19" i="7" s="1"/>
  <c r="MV19" i="7"/>
  <c r="MW19" i="7" s="1"/>
  <c r="MX19" i="7" s="1"/>
  <c r="LX19" i="7"/>
  <c r="LY19" i="7" s="1"/>
  <c r="LZ19" i="7" s="1"/>
  <c r="NB19" i="7"/>
  <c r="NC19" i="7" s="1"/>
  <c r="ND19" i="7" s="1"/>
  <c r="MD19" i="7"/>
  <c r="ME19" i="7" s="1"/>
  <c r="MF19" i="7" s="1"/>
  <c r="KZ19" i="7"/>
  <c r="LA19" i="7" s="1"/>
  <c r="LB19" i="7" s="1"/>
  <c r="LF19" i="7"/>
  <c r="LG19" i="7" s="1"/>
  <c r="LH19" i="7" s="1"/>
  <c r="KN19" i="7"/>
  <c r="KO19" i="7" s="1"/>
  <c r="KP19" i="7" s="1"/>
  <c r="JP19" i="7"/>
  <c r="JQ19" i="7" s="1"/>
  <c r="JR19" i="7" s="1"/>
  <c r="IR19" i="7"/>
  <c r="IS19" i="7" s="1"/>
  <c r="IT19" i="7" s="1"/>
  <c r="HN19" i="7"/>
  <c r="HO19" i="7" s="1"/>
  <c r="HP19" i="7" s="1"/>
  <c r="GJ19" i="7"/>
  <c r="GK19" i="7" s="1"/>
  <c r="GL19" i="7" s="1"/>
  <c r="HH19" i="7"/>
  <c r="HI19" i="7" s="1"/>
  <c r="HJ19" i="7" s="1"/>
  <c r="EH19" i="7"/>
  <c r="EI19" i="7" s="1"/>
  <c r="EJ19" i="7" s="1"/>
  <c r="DJ19" i="7"/>
  <c r="DK19" i="7" s="1"/>
  <c r="DL19" i="7" s="1"/>
  <c r="ET19" i="7"/>
  <c r="EU19" i="7" s="1"/>
  <c r="EV19" i="7" s="1"/>
  <c r="JJ19" i="7"/>
  <c r="JK19" i="7" s="1"/>
  <c r="JL19" i="7" s="1"/>
  <c r="HB19" i="7"/>
  <c r="HC19" i="7" s="1"/>
  <c r="HD19" i="7" s="1"/>
  <c r="FL19" i="7"/>
  <c r="FM19" i="7" s="1"/>
  <c r="FN19" i="7" s="1"/>
  <c r="DD19" i="7"/>
  <c r="DE19" i="7" s="1"/>
  <c r="DF19" i="7" s="1"/>
  <c r="CF19" i="7"/>
  <c r="CG19" i="7" s="1"/>
  <c r="CH19" i="7" s="1"/>
  <c r="IX19" i="7"/>
  <c r="IY19" i="7" s="1"/>
  <c r="IZ19" i="7" s="1"/>
  <c r="GP19" i="7"/>
  <c r="GQ19" i="7" s="1"/>
  <c r="GR19" i="7" s="1"/>
  <c r="EN19" i="7"/>
  <c r="EO19" i="7" s="1"/>
  <c r="EP19" i="7" s="1"/>
  <c r="FF19" i="7"/>
  <c r="FG19" i="7" s="1"/>
  <c r="FH19" i="7" s="1"/>
  <c r="BZ19" i="7"/>
  <c r="CA19" i="7" s="1"/>
  <c r="CB19" i="7" s="1"/>
  <c r="NH19" i="7"/>
  <c r="NI19" i="7" s="1"/>
  <c r="NJ19" i="7" s="1"/>
  <c r="MJ19" i="7"/>
  <c r="MK19" i="7" s="1"/>
  <c r="ML19" i="7" s="1"/>
  <c r="LL19" i="7"/>
  <c r="LM19" i="7" s="1"/>
  <c r="LN19" i="7" s="1"/>
  <c r="MP19" i="7"/>
  <c r="MQ19" i="7" s="1"/>
  <c r="MR19" i="7" s="1"/>
  <c r="LR19" i="7"/>
  <c r="LS19" i="7" s="1"/>
  <c r="LT19" i="7" s="1"/>
  <c r="KH19" i="7"/>
  <c r="KI19" i="7" s="1"/>
  <c r="KJ19" i="7" s="1"/>
  <c r="KT19" i="7"/>
  <c r="KU19" i="7" s="1"/>
  <c r="KV19" i="7" s="1"/>
  <c r="KB19" i="7"/>
  <c r="KC19" i="7" s="1"/>
  <c r="KD19" i="7" s="1"/>
  <c r="JD19" i="7"/>
  <c r="JE19" i="7" s="1"/>
  <c r="JF19" i="7" s="1"/>
  <c r="IF19" i="7"/>
  <c r="IG19" i="7" s="1"/>
  <c r="IH19" i="7" s="1"/>
  <c r="GV19" i="7"/>
  <c r="GW19" i="7" s="1"/>
  <c r="GX19" i="7" s="1"/>
  <c r="HT19" i="7"/>
  <c r="HU19" i="7" s="1"/>
  <c r="HV19" i="7" s="1"/>
  <c r="EZ19" i="7"/>
  <c r="FA19" i="7" s="1"/>
  <c r="FB19" i="7" s="1"/>
  <c r="DV19" i="7"/>
  <c r="DW19" i="7" s="1"/>
  <c r="DX19" i="7" s="1"/>
  <c r="FR19" i="7"/>
  <c r="FS19" i="7" s="1"/>
  <c r="FT19" i="7" s="1"/>
  <c r="CX19" i="7"/>
  <c r="CY19" i="7" s="1"/>
  <c r="CZ19" i="7" s="1"/>
  <c r="IL19" i="7"/>
  <c r="IM19" i="7" s="1"/>
  <c r="IN19" i="7" s="1"/>
  <c r="GD19" i="7"/>
  <c r="GE19" i="7" s="1"/>
  <c r="GF19" i="7" s="1"/>
  <c r="EB19" i="7"/>
  <c r="EC19" i="7" s="1"/>
  <c r="ED19" i="7" s="1"/>
  <c r="CR19" i="7"/>
  <c r="CS19" i="7" s="1"/>
  <c r="CT19" i="7" s="1"/>
  <c r="JV19" i="7"/>
  <c r="JW19" i="7" s="1"/>
  <c r="JX19" i="7" s="1"/>
  <c r="HZ19" i="7"/>
  <c r="IA19" i="7" s="1"/>
  <c r="IB19" i="7" s="1"/>
  <c r="FX19" i="7"/>
  <c r="FY19" i="7" s="1"/>
  <c r="FZ19" i="7" s="1"/>
  <c r="DP19" i="7"/>
  <c r="DQ19" i="7" s="1"/>
  <c r="DR19" i="7" s="1"/>
  <c r="CL19" i="7"/>
  <c r="CM19" i="7" s="1"/>
  <c r="CN19" i="7" s="1"/>
  <c r="NN299" i="7"/>
  <c r="NO299" i="7" s="1"/>
  <c r="NP299" i="7" s="1"/>
  <c r="NB299" i="7"/>
  <c r="NC299" i="7" s="1"/>
  <c r="ND299" i="7" s="1"/>
  <c r="MD299" i="7"/>
  <c r="ME299" i="7" s="1"/>
  <c r="MF299" i="7" s="1"/>
  <c r="MV299" i="7"/>
  <c r="MW299" i="7" s="1"/>
  <c r="MX299" i="7" s="1"/>
  <c r="NH299" i="7"/>
  <c r="NI299" i="7" s="1"/>
  <c r="NJ299" i="7" s="1"/>
  <c r="LF299" i="7"/>
  <c r="LG299" i="7" s="1"/>
  <c r="LH299" i="7" s="1"/>
  <c r="KN299" i="7"/>
  <c r="KO299" i="7" s="1"/>
  <c r="KP299" i="7" s="1"/>
  <c r="KH299" i="7"/>
  <c r="KI299" i="7" s="1"/>
  <c r="KJ299" i="7" s="1"/>
  <c r="JP299" i="7"/>
  <c r="JQ299" i="7" s="1"/>
  <c r="JR299" i="7" s="1"/>
  <c r="IX299" i="7"/>
  <c r="IY299" i="7" s="1"/>
  <c r="IZ299" i="7" s="1"/>
  <c r="HT299" i="7"/>
  <c r="HU299" i="7" s="1"/>
  <c r="HV299" i="7" s="1"/>
  <c r="GV299" i="7"/>
  <c r="GW299" i="7" s="1"/>
  <c r="GX299" i="7" s="1"/>
  <c r="FX299" i="7"/>
  <c r="FY299" i="7" s="1"/>
  <c r="FZ299" i="7" s="1"/>
  <c r="EZ299" i="7"/>
  <c r="FA299" i="7" s="1"/>
  <c r="FB299" i="7" s="1"/>
  <c r="DV299" i="7"/>
  <c r="DW299" i="7" s="1"/>
  <c r="DX299" i="7" s="1"/>
  <c r="FF299" i="7"/>
  <c r="FG299" i="7" s="1"/>
  <c r="FH299" i="7" s="1"/>
  <c r="JV299" i="7"/>
  <c r="JW299" i="7" s="1"/>
  <c r="JX299" i="7" s="1"/>
  <c r="IR299" i="7"/>
  <c r="IS299" i="7" s="1"/>
  <c r="IT299" i="7" s="1"/>
  <c r="HZ299" i="7"/>
  <c r="IA299" i="7" s="1"/>
  <c r="IB299" i="7" s="1"/>
  <c r="GP299" i="7"/>
  <c r="GQ299" i="7" s="1"/>
  <c r="GR299" i="7" s="1"/>
  <c r="FR299" i="7"/>
  <c r="FS299" i="7" s="1"/>
  <c r="FT299" i="7" s="1"/>
  <c r="EN299" i="7"/>
  <c r="EO299" i="7" s="1"/>
  <c r="EP299" i="7" s="1"/>
  <c r="DP299" i="7"/>
  <c r="DQ299" i="7" s="1"/>
  <c r="DR299" i="7" s="1"/>
  <c r="ET299" i="7"/>
  <c r="EU299" i="7" s="1"/>
  <c r="EV299" i="7" s="1"/>
  <c r="CL299" i="7"/>
  <c r="CM299" i="7" s="1"/>
  <c r="CN299" i="7" s="1"/>
  <c r="CF299" i="7"/>
  <c r="CG299" i="7" s="1"/>
  <c r="CH299" i="7" s="1"/>
  <c r="MP299" i="7"/>
  <c r="MQ299" i="7" s="1"/>
  <c r="MR299" i="7" s="1"/>
  <c r="LX299" i="7"/>
  <c r="LY299" i="7" s="1"/>
  <c r="LZ299" i="7" s="1"/>
  <c r="KT299" i="7"/>
  <c r="KU299" i="7" s="1"/>
  <c r="KV299" i="7" s="1"/>
  <c r="CX299" i="7"/>
  <c r="CY299" i="7" s="1"/>
  <c r="CZ299" i="7" s="1"/>
  <c r="IL299" i="7"/>
  <c r="IM299" i="7" s="1"/>
  <c r="IN299" i="7" s="1"/>
  <c r="GJ299" i="7"/>
  <c r="GK299" i="7" s="1"/>
  <c r="GL299" i="7" s="1"/>
  <c r="EH299" i="7"/>
  <c r="EI299" i="7" s="1"/>
  <c r="EJ299" i="7" s="1"/>
  <c r="KB299" i="7"/>
  <c r="KC299" i="7" s="1"/>
  <c r="KD299" i="7" s="1"/>
  <c r="IF299" i="7"/>
  <c r="IG299" i="7" s="1"/>
  <c r="IH299" i="7" s="1"/>
  <c r="GD299" i="7"/>
  <c r="GE299" i="7" s="1"/>
  <c r="GF299" i="7" s="1"/>
  <c r="EB299" i="7"/>
  <c r="EC299" i="7" s="1"/>
  <c r="ED299" i="7" s="1"/>
  <c r="CR299" i="7"/>
  <c r="CS299" i="7" s="1"/>
  <c r="CT299" i="7" s="1"/>
  <c r="LL299" i="7"/>
  <c r="LM299" i="7" s="1"/>
  <c r="LN299" i="7" s="1"/>
  <c r="LR299" i="7"/>
  <c r="LS299" i="7" s="1"/>
  <c r="LT299" i="7" s="1"/>
  <c r="MJ299" i="7"/>
  <c r="MK299" i="7" s="1"/>
  <c r="ML299" i="7" s="1"/>
  <c r="KZ299" i="7"/>
  <c r="LA299" i="7" s="1"/>
  <c r="LB299" i="7" s="1"/>
  <c r="JJ299" i="7"/>
  <c r="JK299" i="7" s="1"/>
  <c r="JL299" i="7" s="1"/>
  <c r="HN299" i="7"/>
  <c r="HO299" i="7" s="1"/>
  <c r="HP299" i="7" s="1"/>
  <c r="HH299" i="7"/>
  <c r="HI299" i="7" s="1"/>
  <c r="HJ299" i="7" s="1"/>
  <c r="DJ299" i="7"/>
  <c r="DK299" i="7" s="1"/>
  <c r="DL299" i="7" s="1"/>
  <c r="JD299" i="7"/>
  <c r="JE299" i="7" s="1"/>
  <c r="JF299" i="7" s="1"/>
  <c r="HB299" i="7"/>
  <c r="HC299" i="7" s="1"/>
  <c r="HD299" i="7" s="1"/>
  <c r="FL299" i="7"/>
  <c r="FM299" i="7" s="1"/>
  <c r="FN299" i="7" s="1"/>
  <c r="DD299" i="7"/>
  <c r="DE299" i="7" s="1"/>
  <c r="DF299" i="7" s="1"/>
  <c r="BZ299" i="7"/>
  <c r="CA299" i="7" s="1"/>
  <c r="CB299" i="7" s="1"/>
  <c r="NN18" i="7"/>
  <c r="NO18" i="7" s="1"/>
  <c r="NP18" i="7" s="1"/>
  <c r="MV18" i="7"/>
  <c r="MW18" i="7" s="1"/>
  <c r="MX18" i="7" s="1"/>
  <c r="LX18" i="7"/>
  <c r="LY18" i="7" s="1"/>
  <c r="LZ18" i="7" s="1"/>
  <c r="NB18" i="7"/>
  <c r="NC18" i="7" s="1"/>
  <c r="ND18" i="7" s="1"/>
  <c r="MD18" i="7"/>
  <c r="ME18" i="7" s="1"/>
  <c r="MF18" i="7" s="1"/>
  <c r="LF18" i="7"/>
  <c r="LG18" i="7" s="1"/>
  <c r="LH18" i="7" s="1"/>
  <c r="KN18" i="7"/>
  <c r="KO18" i="7" s="1"/>
  <c r="KP18" i="7" s="1"/>
  <c r="KZ18" i="7"/>
  <c r="LA18" i="7" s="1"/>
  <c r="LB18" i="7" s="1"/>
  <c r="JP18" i="7"/>
  <c r="JQ18" i="7" s="1"/>
  <c r="JR18" i="7" s="1"/>
  <c r="IR18" i="7"/>
  <c r="IS18" i="7" s="1"/>
  <c r="IT18" i="7" s="1"/>
  <c r="HB18" i="7"/>
  <c r="HC18" i="7" s="1"/>
  <c r="HD18" i="7" s="1"/>
  <c r="GD18" i="7"/>
  <c r="GE18" i="7" s="1"/>
  <c r="GF18" i="7" s="1"/>
  <c r="HT18" i="7"/>
  <c r="HU18" i="7" s="1"/>
  <c r="HV18" i="7" s="1"/>
  <c r="EH18" i="7"/>
  <c r="EI18" i="7" s="1"/>
  <c r="EJ18" i="7" s="1"/>
  <c r="DJ18" i="7"/>
  <c r="DK18" i="7" s="1"/>
  <c r="DL18" i="7" s="1"/>
  <c r="ET18" i="7"/>
  <c r="EU18" i="7" s="1"/>
  <c r="EV18" i="7" s="1"/>
  <c r="JJ18" i="7"/>
  <c r="JK18" i="7" s="1"/>
  <c r="JL18" i="7" s="1"/>
  <c r="GV18" i="7"/>
  <c r="GW18" i="7" s="1"/>
  <c r="GX18" i="7" s="1"/>
  <c r="FL18" i="7"/>
  <c r="FM18" i="7" s="1"/>
  <c r="FN18" i="7" s="1"/>
  <c r="DD18" i="7"/>
  <c r="DE18" i="7" s="1"/>
  <c r="DF18" i="7" s="1"/>
  <c r="CF18" i="7"/>
  <c r="CG18" i="7" s="1"/>
  <c r="CH18" i="7" s="1"/>
  <c r="IX18" i="7"/>
  <c r="IY18" i="7" s="1"/>
  <c r="IZ18" i="7" s="1"/>
  <c r="GJ18" i="7"/>
  <c r="GK18" i="7" s="1"/>
  <c r="GL18" i="7" s="1"/>
  <c r="EN18" i="7"/>
  <c r="EO18" i="7" s="1"/>
  <c r="EP18" i="7" s="1"/>
  <c r="FF18" i="7"/>
  <c r="FG18" i="7" s="1"/>
  <c r="FH18" i="7" s="1"/>
  <c r="BZ18" i="7"/>
  <c r="CA18" i="7" s="1"/>
  <c r="CB18" i="7" s="1"/>
  <c r="NH18" i="7"/>
  <c r="NI18" i="7" s="1"/>
  <c r="NJ18" i="7" s="1"/>
  <c r="MJ18" i="7"/>
  <c r="MK18" i="7" s="1"/>
  <c r="ML18" i="7" s="1"/>
  <c r="LL18" i="7"/>
  <c r="LM18" i="7" s="1"/>
  <c r="LN18" i="7" s="1"/>
  <c r="MP18" i="7"/>
  <c r="MQ18" i="7" s="1"/>
  <c r="MR18" i="7" s="1"/>
  <c r="LR18" i="7"/>
  <c r="LS18" i="7" s="1"/>
  <c r="LT18" i="7" s="1"/>
  <c r="KT18" i="7"/>
  <c r="KU18" i="7" s="1"/>
  <c r="KV18" i="7" s="1"/>
  <c r="KH18" i="7"/>
  <c r="KI18" i="7" s="1"/>
  <c r="KJ18" i="7" s="1"/>
  <c r="JV18" i="7"/>
  <c r="JW18" i="7" s="1"/>
  <c r="JX18" i="7" s="1"/>
  <c r="JD18" i="7"/>
  <c r="JE18" i="7" s="1"/>
  <c r="JF18" i="7" s="1"/>
  <c r="IF18" i="7"/>
  <c r="IG18" i="7" s="1"/>
  <c r="IH18" i="7" s="1"/>
  <c r="GP18" i="7"/>
  <c r="GQ18" i="7" s="1"/>
  <c r="GR18" i="7" s="1"/>
  <c r="FX18" i="7"/>
  <c r="FY18" i="7" s="1"/>
  <c r="FZ18" i="7" s="1"/>
  <c r="EZ18" i="7"/>
  <c r="FA18" i="7" s="1"/>
  <c r="FB18" i="7" s="1"/>
  <c r="DV18" i="7"/>
  <c r="DW18" i="7" s="1"/>
  <c r="DX18" i="7" s="1"/>
  <c r="FR18" i="7"/>
  <c r="FS18" i="7" s="1"/>
  <c r="FT18" i="7" s="1"/>
  <c r="CX18" i="7"/>
  <c r="CY18" i="7" s="1"/>
  <c r="CZ18" i="7" s="1"/>
  <c r="IL18" i="7"/>
  <c r="IM18" i="7" s="1"/>
  <c r="IN18" i="7" s="1"/>
  <c r="HH18" i="7"/>
  <c r="HI18" i="7" s="1"/>
  <c r="HJ18" i="7" s="1"/>
  <c r="EB18" i="7"/>
  <c r="EC18" i="7" s="1"/>
  <c r="ED18" i="7" s="1"/>
  <c r="CR18" i="7"/>
  <c r="CS18" i="7" s="1"/>
  <c r="CT18" i="7" s="1"/>
  <c r="KB18" i="7"/>
  <c r="KC18" i="7" s="1"/>
  <c r="KD18" i="7" s="1"/>
  <c r="HN18" i="7"/>
  <c r="HO18" i="7" s="1"/>
  <c r="HP18" i="7" s="1"/>
  <c r="HZ18" i="7"/>
  <c r="IA18" i="7" s="1"/>
  <c r="IB18" i="7" s="1"/>
  <c r="DP18" i="7"/>
  <c r="DQ18" i="7" s="1"/>
  <c r="DR18" i="7" s="1"/>
  <c r="CL18" i="7"/>
  <c r="CM18" i="7" s="1"/>
  <c r="CN18" i="7" s="1"/>
  <c r="NN178" i="7"/>
  <c r="NO178" i="7" s="1"/>
  <c r="NP178" i="7" s="1"/>
  <c r="MV178" i="7"/>
  <c r="MW178" i="7" s="1"/>
  <c r="MX178" i="7" s="1"/>
  <c r="LX178" i="7"/>
  <c r="LY178" i="7" s="1"/>
  <c r="LZ178" i="7" s="1"/>
  <c r="NB178" i="7"/>
  <c r="NC178" i="7" s="1"/>
  <c r="ND178" i="7" s="1"/>
  <c r="MD178" i="7"/>
  <c r="ME178" i="7" s="1"/>
  <c r="MF178" i="7" s="1"/>
  <c r="LF178" i="7"/>
  <c r="LG178" i="7" s="1"/>
  <c r="LH178" i="7" s="1"/>
  <c r="KN178" i="7"/>
  <c r="KO178" i="7" s="1"/>
  <c r="KP178" i="7" s="1"/>
  <c r="KH178" i="7"/>
  <c r="KI178" i="7" s="1"/>
  <c r="KJ178" i="7" s="1"/>
  <c r="KB178" i="7"/>
  <c r="KC178" i="7" s="1"/>
  <c r="KD178" i="7" s="1"/>
  <c r="IR178" i="7"/>
  <c r="IS178" i="7" s="1"/>
  <c r="IT178" i="7" s="1"/>
  <c r="HB178" i="7"/>
  <c r="HC178" i="7" s="1"/>
  <c r="HD178" i="7" s="1"/>
  <c r="GD178" i="7"/>
  <c r="GE178" i="7" s="1"/>
  <c r="GF178" i="7" s="1"/>
  <c r="HZ178" i="7"/>
  <c r="IA178" i="7" s="1"/>
  <c r="IB178" i="7" s="1"/>
  <c r="EN178" i="7"/>
  <c r="EO178" i="7" s="1"/>
  <c r="EP178" i="7" s="1"/>
  <c r="DP178" i="7"/>
  <c r="DQ178" i="7" s="1"/>
  <c r="DR178" i="7" s="1"/>
  <c r="ET178" i="7"/>
  <c r="EU178" i="7" s="1"/>
  <c r="EV178" i="7" s="1"/>
  <c r="IX178" i="7"/>
  <c r="IY178" i="7" s="1"/>
  <c r="IZ178" i="7" s="1"/>
  <c r="GJ178" i="7"/>
  <c r="GK178" i="7" s="1"/>
  <c r="GL178" i="7" s="1"/>
  <c r="EZ178" i="7"/>
  <c r="FA178" i="7" s="1"/>
  <c r="FB178" i="7" s="1"/>
  <c r="FF178" i="7"/>
  <c r="FG178" i="7" s="1"/>
  <c r="FH178" i="7" s="1"/>
  <c r="JJ178" i="7"/>
  <c r="JK178" i="7" s="1"/>
  <c r="JL178" i="7" s="1"/>
  <c r="GV178" i="7"/>
  <c r="GW178" i="7" s="1"/>
  <c r="GX178" i="7" s="1"/>
  <c r="HT178" i="7"/>
  <c r="HU178" i="7" s="1"/>
  <c r="HV178" i="7" s="1"/>
  <c r="DJ178" i="7"/>
  <c r="DK178" i="7" s="1"/>
  <c r="DL178" i="7" s="1"/>
  <c r="CL178" i="7"/>
  <c r="CM178" i="7" s="1"/>
  <c r="CN178" i="7" s="1"/>
  <c r="CF178" i="7"/>
  <c r="CG178" i="7" s="1"/>
  <c r="CH178" i="7" s="1"/>
  <c r="NH178" i="7"/>
  <c r="NI178" i="7" s="1"/>
  <c r="NJ178" i="7" s="1"/>
  <c r="MJ178" i="7"/>
  <c r="MK178" i="7" s="1"/>
  <c r="ML178" i="7" s="1"/>
  <c r="LL178" i="7"/>
  <c r="LM178" i="7" s="1"/>
  <c r="LN178" i="7" s="1"/>
  <c r="MP178" i="7"/>
  <c r="MQ178" i="7" s="1"/>
  <c r="MR178" i="7" s="1"/>
  <c r="LR178" i="7"/>
  <c r="LS178" i="7" s="1"/>
  <c r="LT178" i="7" s="1"/>
  <c r="KT178" i="7"/>
  <c r="KU178" i="7" s="1"/>
  <c r="KV178" i="7" s="1"/>
  <c r="KZ178" i="7"/>
  <c r="LA178" i="7" s="1"/>
  <c r="LB178" i="7" s="1"/>
  <c r="JV178" i="7"/>
  <c r="JW178" i="7" s="1"/>
  <c r="JX178" i="7" s="1"/>
  <c r="JD178" i="7"/>
  <c r="JE178" i="7" s="1"/>
  <c r="JF178" i="7" s="1"/>
  <c r="IF178" i="7"/>
  <c r="IG178" i="7" s="1"/>
  <c r="IH178" i="7" s="1"/>
  <c r="GP178" i="7"/>
  <c r="GQ178" i="7" s="1"/>
  <c r="GR178" i="7" s="1"/>
  <c r="HH178" i="7"/>
  <c r="HI178" i="7" s="1"/>
  <c r="HJ178" i="7" s="1"/>
  <c r="FL178" i="7"/>
  <c r="FM178" i="7" s="1"/>
  <c r="FN178" i="7" s="1"/>
  <c r="EB178" i="7"/>
  <c r="EC178" i="7" s="1"/>
  <c r="ED178" i="7" s="1"/>
  <c r="DD178" i="7"/>
  <c r="DE178" i="7" s="1"/>
  <c r="DF178" i="7" s="1"/>
  <c r="JP178" i="7"/>
  <c r="JQ178" i="7" s="1"/>
  <c r="JR178" i="7" s="1"/>
  <c r="HN178" i="7"/>
  <c r="HO178" i="7" s="1"/>
  <c r="HP178" i="7" s="1"/>
  <c r="FR178" i="7"/>
  <c r="FS178" i="7" s="1"/>
  <c r="FT178" i="7" s="1"/>
  <c r="DV178" i="7"/>
  <c r="DW178" i="7" s="1"/>
  <c r="DX178" i="7" s="1"/>
  <c r="CX178" i="7"/>
  <c r="CY178" i="7" s="1"/>
  <c r="CZ178" i="7" s="1"/>
  <c r="IL178" i="7"/>
  <c r="IM178" i="7" s="1"/>
  <c r="IN178" i="7" s="1"/>
  <c r="FX178" i="7"/>
  <c r="FY178" i="7" s="1"/>
  <c r="FZ178" i="7" s="1"/>
  <c r="EH178" i="7"/>
  <c r="EI178" i="7" s="1"/>
  <c r="EJ178" i="7" s="1"/>
  <c r="CR178" i="7"/>
  <c r="CS178" i="7" s="1"/>
  <c r="CT178" i="7" s="1"/>
  <c r="BZ178" i="7"/>
  <c r="CA178" i="7" s="1"/>
  <c r="CB178" i="7" s="1"/>
  <c r="NN393" i="7"/>
  <c r="NO393" i="7" s="1"/>
  <c r="NP393" i="7" s="1"/>
  <c r="MV393" i="7"/>
  <c r="MW393" i="7" s="1"/>
  <c r="MX393" i="7" s="1"/>
  <c r="LX393" i="7"/>
  <c r="LY393" i="7" s="1"/>
  <c r="LZ393" i="7" s="1"/>
  <c r="NB393" i="7"/>
  <c r="NC393" i="7" s="1"/>
  <c r="ND393" i="7" s="1"/>
  <c r="MD393" i="7"/>
  <c r="ME393" i="7" s="1"/>
  <c r="MF393" i="7" s="1"/>
  <c r="LF393" i="7"/>
  <c r="LG393" i="7" s="1"/>
  <c r="LH393" i="7" s="1"/>
  <c r="KH393" i="7"/>
  <c r="KI393" i="7" s="1"/>
  <c r="KJ393" i="7" s="1"/>
  <c r="KZ393" i="7"/>
  <c r="LA393" i="7" s="1"/>
  <c r="LB393" i="7" s="1"/>
  <c r="JV393" i="7"/>
  <c r="JW393" i="7" s="1"/>
  <c r="JX393" i="7" s="1"/>
  <c r="IR393" i="7"/>
  <c r="IS393" i="7" s="1"/>
  <c r="IT393" i="7" s="1"/>
  <c r="HZ393" i="7"/>
  <c r="IA393" i="7" s="1"/>
  <c r="IB393" i="7" s="1"/>
  <c r="GJ393" i="7"/>
  <c r="GK393" i="7" s="1"/>
  <c r="GL393" i="7" s="1"/>
  <c r="FR393" i="7"/>
  <c r="FS393" i="7" s="1"/>
  <c r="FT393" i="7" s="1"/>
  <c r="EN393" i="7"/>
  <c r="EO393" i="7" s="1"/>
  <c r="EP393" i="7" s="1"/>
  <c r="DP393" i="7"/>
  <c r="DQ393" i="7" s="1"/>
  <c r="DR393" i="7" s="1"/>
  <c r="ET393" i="7"/>
  <c r="EU393" i="7" s="1"/>
  <c r="EV393" i="7" s="1"/>
  <c r="JJ393" i="7"/>
  <c r="JK393" i="7" s="1"/>
  <c r="JL393" i="7" s="1"/>
  <c r="HN393" i="7"/>
  <c r="HO393" i="7" s="1"/>
  <c r="HP393" i="7" s="1"/>
  <c r="HH393" i="7"/>
  <c r="HI393" i="7" s="1"/>
  <c r="HJ393" i="7" s="1"/>
  <c r="DJ393" i="7"/>
  <c r="DK393" i="7" s="1"/>
  <c r="DL393" i="7" s="1"/>
  <c r="CF393" i="7"/>
  <c r="CG393" i="7" s="1"/>
  <c r="CH393" i="7" s="1"/>
  <c r="IX393" i="7"/>
  <c r="IY393" i="7" s="1"/>
  <c r="IZ393" i="7" s="1"/>
  <c r="GP393" i="7"/>
  <c r="GQ393" i="7" s="1"/>
  <c r="GR393" i="7" s="1"/>
  <c r="EZ393" i="7"/>
  <c r="FA393" i="7" s="1"/>
  <c r="FB393" i="7" s="1"/>
  <c r="FF393" i="7"/>
  <c r="FG393" i="7" s="1"/>
  <c r="FH393" i="7" s="1"/>
  <c r="BZ393" i="7"/>
  <c r="CA393" i="7" s="1"/>
  <c r="CB393" i="7" s="1"/>
  <c r="NH393" i="7"/>
  <c r="NI393" i="7" s="1"/>
  <c r="NJ393" i="7" s="1"/>
  <c r="MJ393" i="7"/>
  <c r="MK393" i="7" s="1"/>
  <c r="ML393" i="7" s="1"/>
  <c r="LL393" i="7"/>
  <c r="LM393" i="7" s="1"/>
  <c r="LN393" i="7" s="1"/>
  <c r="MP393" i="7"/>
  <c r="MQ393" i="7" s="1"/>
  <c r="MR393" i="7" s="1"/>
  <c r="LR393" i="7"/>
  <c r="LS393" i="7" s="1"/>
  <c r="LT393" i="7" s="1"/>
  <c r="KT393" i="7"/>
  <c r="KU393" i="7" s="1"/>
  <c r="KV393" i="7" s="1"/>
  <c r="KN393" i="7"/>
  <c r="KO393" i="7" s="1"/>
  <c r="KP393" i="7" s="1"/>
  <c r="KB393" i="7"/>
  <c r="KC393" i="7" s="1"/>
  <c r="KD393" i="7" s="1"/>
  <c r="JD393" i="7"/>
  <c r="JE393" i="7" s="1"/>
  <c r="JF393" i="7" s="1"/>
  <c r="IF393" i="7"/>
  <c r="IG393" i="7" s="1"/>
  <c r="IH393" i="7" s="1"/>
  <c r="HB393" i="7"/>
  <c r="HC393" i="7" s="1"/>
  <c r="HD393" i="7" s="1"/>
  <c r="FX393" i="7"/>
  <c r="FY393" i="7" s="1"/>
  <c r="FZ393" i="7" s="1"/>
  <c r="FL393" i="7"/>
  <c r="FM393" i="7" s="1"/>
  <c r="FN393" i="7" s="1"/>
  <c r="EB393" i="7"/>
  <c r="EC393" i="7" s="1"/>
  <c r="ED393" i="7" s="1"/>
  <c r="DD393" i="7"/>
  <c r="DE393" i="7" s="1"/>
  <c r="DF393" i="7" s="1"/>
  <c r="CX393" i="7"/>
  <c r="CY393" i="7" s="1"/>
  <c r="CZ393" i="7" s="1"/>
  <c r="IL393" i="7"/>
  <c r="IM393" i="7" s="1"/>
  <c r="IN393" i="7" s="1"/>
  <c r="GD393" i="7"/>
  <c r="GE393" i="7" s="1"/>
  <c r="GF393" i="7" s="1"/>
  <c r="EH393" i="7"/>
  <c r="EI393" i="7" s="1"/>
  <c r="EJ393" i="7" s="1"/>
  <c r="CR393" i="7"/>
  <c r="CS393" i="7" s="1"/>
  <c r="CT393" i="7" s="1"/>
  <c r="JP393" i="7"/>
  <c r="JQ393" i="7" s="1"/>
  <c r="JR393" i="7" s="1"/>
  <c r="HT393" i="7"/>
  <c r="HU393" i="7" s="1"/>
  <c r="HV393" i="7" s="1"/>
  <c r="GV393" i="7"/>
  <c r="GW393" i="7" s="1"/>
  <c r="GX393" i="7" s="1"/>
  <c r="DV393" i="7"/>
  <c r="DW393" i="7" s="1"/>
  <c r="DX393" i="7" s="1"/>
  <c r="CL393" i="7"/>
  <c r="CM393" i="7" s="1"/>
  <c r="CN393" i="7" s="1"/>
  <c r="NH14" i="7"/>
  <c r="NI14" i="7" s="1"/>
  <c r="NJ14" i="7" s="1"/>
  <c r="MJ14" i="7"/>
  <c r="MK14" i="7" s="1"/>
  <c r="ML14" i="7" s="1"/>
  <c r="LL14" i="7"/>
  <c r="LM14" i="7" s="1"/>
  <c r="LN14" i="7" s="1"/>
  <c r="MP14" i="7"/>
  <c r="MQ14" i="7" s="1"/>
  <c r="MR14" i="7" s="1"/>
  <c r="LR14" i="7"/>
  <c r="LS14" i="7" s="1"/>
  <c r="LT14" i="7" s="1"/>
  <c r="KT14" i="7"/>
  <c r="KU14" i="7" s="1"/>
  <c r="KV14" i="7" s="1"/>
  <c r="KZ14" i="7"/>
  <c r="LA14" i="7" s="1"/>
  <c r="LB14" i="7" s="1"/>
  <c r="JV14" i="7"/>
  <c r="JW14" i="7" s="1"/>
  <c r="JX14" i="7" s="1"/>
  <c r="JD14" i="7"/>
  <c r="JE14" i="7" s="1"/>
  <c r="JF14" i="7" s="1"/>
  <c r="IF14" i="7"/>
  <c r="IG14" i="7" s="1"/>
  <c r="IH14" i="7" s="1"/>
  <c r="GP14" i="7"/>
  <c r="GQ14" i="7" s="1"/>
  <c r="GR14" i="7" s="1"/>
  <c r="FX14" i="7"/>
  <c r="FY14" i="7" s="1"/>
  <c r="FZ14" i="7" s="1"/>
  <c r="EZ14" i="7"/>
  <c r="FA14" i="7" s="1"/>
  <c r="FB14" i="7" s="1"/>
  <c r="DV14" i="7"/>
  <c r="DW14" i="7" s="1"/>
  <c r="DX14" i="7" s="1"/>
  <c r="FR14" i="7"/>
  <c r="FS14" i="7" s="1"/>
  <c r="FT14" i="7" s="1"/>
  <c r="CX14" i="7"/>
  <c r="CY14" i="7" s="1"/>
  <c r="CZ14" i="7" s="1"/>
  <c r="IL14" i="7"/>
  <c r="IM14" i="7" s="1"/>
  <c r="IN14" i="7" s="1"/>
  <c r="HH14" i="7"/>
  <c r="HI14" i="7" s="1"/>
  <c r="HJ14" i="7" s="1"/>
  <c r="EB14" i="7"/>
  <c r="EC14" i="7" s="1"/>
  <c r="ED14" i="7" s="1"/>
  <c r="CR14" i="7"/>
  <c r="CS14" i="7" s="1"/>
  <c r="CT14" i="7" s="1"/>
  <c r="KB14" i="7"/>
  <c r="KC14" i="7" s="1"/>
  <c r="KD14" i="7" s="1"/>
  <c r="HN14" i="7"/>
  <c r="HO14" i="7" s="1"/>
  <c r="HP14" i="7" s="1"/>
  <c r="DP14" i="7"/>
  <c r="DQ14" i="7" s="1"/>
  <c r="DR14" i="7" s="1"/>
  <c r="NN14" i="7"/>
  <c r="NO14" i="7" s="1"/>
  <c r="NP14" i="7" s="1"/>
  <c r="MV14" i="7"/>
  <c r="MW14" i="7" s="1"/>
  <c r="MX14" i="7" s="1"/>
  <c r="LX14" i="7"/>
  <c r="LY14" i="7" s="1"/>
  <c r="LZ14" i="7" s="1"/>
  <c r="NB14" i="7"/>
  <c r="NC14" i="7" s="1"/>
  <c r="ND14" i="7" s="1"/>
  <c r="MD14" i="7"/>
  <c r="ME14" i="7" s="1"/>
  <c r="MF14" i="7" s="1"/>
  <c r="LF14" i="7"/>
  <c r="LG14" i="7" s="1"/>
  <c r="LH14" i="7" s="1"/>
  <c r="KN14" i="7"/>
  <c r="KO14" i="7" s="1"/>
  <c r="KP14" i="7" s="1"/>
  <c r="KH14" i="7"/>
  <c r="KI14" i="7" s="1"/>
  <c r="KJ14" i="7" s="1"/>
  <c r="JP14" i="7"/>
  <c r="JQ14" i="7" s="1"/>
  <c r="JR14" i="7" s="1"/>
  <c r="IR14" i="7"/>
  <c r="IS14" i="7" s="1"/>
  <c r="IT14" i="7" s="1"/>
  <c r="HB14" i="7"/>
  <c r="HC14" i="7" s="1"/>
  <c r="HD14" i="7" s="1"/>
  <c r="GD14" i="7"/>
  <c r="GE14" i="7" s="1"/>
  <c r="GF14" i="7" s="1"/>
  <c r="HT14" i="7"/>
  <c r="HU14" i="7" s="1"/>
  <c r="HV14" i="7" s="1"/>
  <c r="EH14" i="7"/>
  <c r="EI14" i="7" s="1"/>
  <c r="EJ14" i="7" s="1"/>
  <c r="DJ14" i="7"/>
  <c r="DK14" i="7" s="1"/>
  <c r="DL14" i="7" s="1"/>
  <c r="ET14" i="7"/>
  <c r="EU14" i="7" s="1"/>
  <c r="EV14" i="7" s="1"/>
  <c r="JJ14" i="7"/>
  <c r="JK14" i="7" s="1"/>
  <c r="JL14" i="7" s="1"/>
  <c r="GV14" i="7"/>
  <c r="GW14" i="7" s="1"/>
  <c r="GX14" i="7" s="1"/>
  <c r="FL14" i="7"/>
  <c r="FM14" i="7" s="1"/>
  <c r="FN14" i="7" s="1"/>
  <c r="DD14" i="7"/>
  <c r="DE14" i="7" s="1"/>
  <c r="DF14" i="7" s="1"/>
  <c r="CF14" i="7"/>
  <c r="CG14" i="7" s="1"/>
  <c r="CH14" i="7" s="1"/>
  <c r="IX14" i="7"/>
  <c r="IY14" i="7" s="1"/>
  <c r="IZ14" i="7" s="1"/>
  <c r="GJ14" i="7"/>
  <c r="GK14" i="7" s="1"/>
  <c r="GL14" i="7" s="1"/>
  <c r="EN14" i="7"/>
  <c r="EO14" i="7" s="1"/>
  <c r="EP14" i="7" s="1"/>
  <c r="FF14" i="7"/>
  <c r="FG14" i="7" s="1"/>
  <c r="FH14" i="7" s="1"/>
  <c r="BZ14" i="7"/>
  <c r="CA14" i="7" s="1"/>
  <c r="CB14" i="7" s="1"/>
  <c r="HZ14" i="7"/>
  <c r="IA14" i="7" s="1"/>
  <c r="IB14" i="7" s="1"/>
  <c r="CL14" i="7"/>
  <c r="CM14" i="7" s="1"/>
  <c r="CN14" i="7" s="1"/>
  <c r="NN102" i="7"/>
  <c r="NO102" i="7" s="1"/>
  <c r="NP102" i="7" s="1"/>
  <c r="NB102" i="7"/>
  <c r="NC102" i="7" s="1"/>
  <c r="ND102" i="7" s="1"/>
  <c r="MD102" i="7"/>
  <c r="ME102" i="7" s="1"/>
  <c r="MF102" i="7" s="1"/>
  <c r="NH102" i="7"/>
  <c r="NI102" i="7" s="1"/>
  <c r="NJ102" i="7" s="1"/>
  <c r="MJ102" i="7"/>
  <c r="MK102" i="7" s="1"/>
  <c r="ML102" i="7" s="1"/>
  <c r="KZ102" i="7"/>
  <c r="LA102" i="7" s="1"/>
  <c r="LB102" i="7" s="1"/>
  <c r="LF102" i="7"/>
  <c r="LG102" i="7" s="1"/>
  <c r="LH102" i="7" s="1"/>
  <c r="KN102" i="7"/>
  <c r="KO102" i="7" s="1"/>
  <c r="KP102" i="7" s="1"/>
  <c r="JP102" i="7"/>
  <c r="JQ102" i="7" s="1"/>
  <c r="JR102" i="7" s="1"/>
  <c r="IX102" i="7"/>
  <c r="IY102" i="7" s="1"/>
  <c r="IZ102" i="7" s="1"/>
  <c r="HN102" i="7"/>
  <c r="HO102" i="7" s="1"/>
  <c r="HP102" i="7" s="1"/>
  <c r="GJ102" i="7"/>
  <c r="GK102" i="7" s="1"/>
  <c r="GL102" i="7" s="1"/>
  <c r="HZ102" i="7"/>
  <c r="IA102" i="7" s="1"/>
  <c r="IB102" i="7" s="1"/>
  <c r="EN102" i="7"/>
  <c r="EO102" i="7" s="1"/>
  <c r="EP102" i="7" s="1"/>
  <c r="DP102" i="7"/>
  <c r="DQ102" i="7" s="1"/>
  <c r="DR102" i="7" s="1"/>
  <c r="FF102" i="7"/>
  <c r="FG102" i="7" s="1"/>
  <c r="FH102" i="7" s="1"/>
  <c r="KB102" i="7"/>
  <c r="KC102" i="7" s="1"/>
  <c r="KD102" i="7" s="1"/>
  <c r="IR102" i="7"/>
  <c r="IS102" i="7" s="1"/>
  <c r="IT102" i="7" s="1"/>
  <c r="HB102" i="7"/>
  <c r="HC102" i="7" s="1"/>
  <c r="HD102" i="7" s="1"/>
  <c r="GD102" i="7"/>
  <c r="GE102" i="7" s="1"/>
  <c r="GF102" i="7" s="1"/>
  <c r="HT102" i="7"/>
  <c r="HU102" i="7" s="1"/>
  <c r="HV102" i="7" s="1"/>
  <c r="EH102" i="7"/>
  <c r="EI102" i="7" s="1"/>
  <c r="EJ102" i="7" s="1"/>
  <c r="DJ102" i="7"/>
  <c r="DK102" i="7" s="1"/>
  <c r="DL102" i="7" s="1"/>
  <c r="ET102" i="7"/>
  <c r="EU102" i="7" s="1"/>
  <c r="EV102" i="7" s="1"/>
  <c r="CL102" i="7"/>
  <c r="CM102" i="7" s="1"/>
  <c r="CN102" i="7" s="1"/>
  <c r="BZ102" i="7"/>
  <c r="CA102" i="7" s="1"/>
  <c r="CB102" i="7" s="1"/>
  <c r="LL102" i="7"/>
  <c r="LM102" i="7" s="1"/>
  <c r="LN102" i="7" s="1"/>
  <c r="MP102" i="7"/>
  <c r="MQ102" i="7" s="1"/>
  <c r="MR102" i="7" s="1"/>
  <c r="LR102" i="7"/>
  <c r="LS102" i="7" s="1"/>
  <c r="LT102" i="7" s="1"/>
  <c r="MV102" i="7"/>
  <c r="MW102" i="7" s="1"/>
  <c r="MX102" i="7" s="1"/>
  <c r="LX102" i="7"/>
  <c r="LY102" i="7" s="1"/>
  <c r="LZ102" i="7" s="1"/>
  <c r="KH102" i="7"/>
  <c r="KI102" i="7" s="1"/>
  <c r="KJ102" i="7" s="1"/>
  <c r="KT102" i="7"/>
  <c r="KU102" i="7" s="1"/>
  <c r="KV102" i="7" s="1"/>
  <c r="CX102" i="7"/>
  <c r="CY102" i="7" s="1"/>
  <c r="CZ102" i="7" s="1"/>
  <c r="JJ102" i="7"/>
  <c r="JK102" i="7" s="1"/>
  <c r="JL102" i="7" s="1"/>
  <c r="IL102" i="7"/>
  <c r="IM102" i="7" s="1"/>
  <c r="IN102" i="7" s="1"/>
  <c r="GV102" i="7"/>
  <c r="GW102" i="7" s="1"/>
  <c r="GX102" i="7" s="1"/>
  <c r="FX102" i="7"/>
  <c r="FY102" i="7" s="1"/>
  <c r="FZ102" i="7" s="1"/>
  <c r="FL102" i="7"/>
  <c r="FM102" i="7" s="1"/>
  <c r="FN102" i="7" s="1"/>
  <c r="EB102" i="7"/>
  <c r="EC102" i="7" s="1"/>
  <c r="ED102" i="7" s="1"/>
  <c r="DD102" i="7"/>
  <c r="DE102" i="7" s="1"/>
  <c r="DF102" i="7" s="1"/>
  <c r="JV102" i="7"/>
  <c r="JW102" i="7" s="1"/>
  <c r="JX102" i="7" s="1"/>
  <c r="JD102" i="7"/>
  <c r="JE102" i="7" s="1"/>
  <c r="JF102" i="7" s="1"/>
  <c r="IF102" i="7"/>
  <c r="IG102" i="7" s="1"/>
  <c r="IH102" i="7" s="1"/>
  <c r="GP102" i="7"/>
  <c r="GQ102" i="7" s="1"/>
  <c r="GR102" i="7" s="1"/>
  <c r="HH102" i="7"/>
  <c r="HI102" i="7" s="1"/>
  <c r="HJ102" i="7" s="1"/>
  <c r="EZ102" i="7"/>
  <c r="FA102" i="7" s="1"/>
  <c r="FB102" i="7" s="1"/>
  <c r="DV102" i="7"/>
  <c r="DW102" i="7" s="1"/>
  <c r="DX102" i="7" s="1"/>
  <c r="FR102" i="7"/>
  <c r="FS102" i="7" s="1"/>
  <c r="FT102" i="7" s="1"/>
  <c r="CR102" i="7"/>
  <c r="CS102" i="7" s="1"/>
  <c r="CT102" i="7" s="1"/>
  <c r="CF102" i="7"/>
  <c r="CG102" i="7" s="1"/>
  <c r="CH102" i="7" s="1"/>
  <c r="NH390" i="7"/>
  <c r="NI390" i="7" s="1"/>
  <c r="NJ390" i="7" s="1"/>
  <c r="MJ390" i="7"/>
  <c r="MK390" i="7" s="1"/>
  <c r="ML390" i="7" s="1"/>
  <c r="LL390" i="7"/>
  <c r="LM390" i="7" s="1"/>
  <c r="LN390" i="7" s="1"/>
  <c r="MP390" i="7"/>
  <c r="MQ390" i="7" s="1"/>
  <c r="MR390" i="7" s="1"/>
  <c r="LR390" i="7"/>
  <c r="LS390" i="7" s="1"/>
  <c r="LT390" i="7" s="1"/>
  <c r="KN390" i="7"/>
  <c r="KO390" i="7" s="1"/>
  <c r="KP390" i="7" s="1"/>
  <c r="KT390" i="7"/>
  <c r="KU390" i="7" s="1"/>
  <c r="KV390" i="7" s="1"/>
  <c r="CX390" i="7"/>
  <c r="CY390" i="7" s="1"/>
  <c r="CZ390" i="7" s="1"/>
  <c r="JJ390" i="7"/>
  <c r="JK390" i="7" s="1"/>
  <c r="JL390" i="7" s="1"/>
  <c r="IL390" i="7"/>
  <c r="IM390" i="7" s="1"/>
  <c r="IN390" i="7" s="1"/>
  <c r="HB390" i="7"/>
  <c r="HC390" i="7" s="1"/>
  <c r="HD390" i="7" s="1"/>
  <c r="FX390" i="7"/>
  <c r="FY390" i="7" s="1"/>
  <c r="FZ390" i="7" s="1"/>
  <c r="GV390" i="7"/>
  <c r="GW390" i="7" s="1"/>
  <c r="GX390" i="7" s="1"/>
  <c r="EH390" i="7"/>
  <c r="EI390" i="7" s="1"/>
  <c r="EJ390" i="7" s="1"/>
  <c r="DJ390" i="7"/>
  <c r="DK390" i="7" s="1"/>
  <c r="DL390" i="7" s="1"/>
  <c r="KB390" i="7"/>
  <c r="KC390" i="7" s="1"/>
  <c r="KD390" i="7" s="1"/>
  <c r="JD390" i="7"/>
  <c r="JE390" i="7" s="1"/>
  <c r="JF390" i="7" s="1"/>
  <c r="IF390" i="7"/>
  <c r="IG390" i="7" s="1"/>
  <c r="IH390" i="7" s="1"/>
  <c r="GP390" i="7"/>
  <c r="GQ390" i="7" s="1"/>
  <c r="GR390" i="7" s="1"/>
  <c r="HH390" i="7"/>
  <c r="HI390" i="7" s="1"/>
  <c r="HJ390" i="7" s="1"/>
  <c r="FL390" i="7"/>
  <c r="FM390" i="7" s="1"/>
  <c r="FN390" i="7" s="1"/>
  <c r="EB390" i="7"/>
  <c r="EC390" i="7" s="1"/>
  <c r="ED390" i="7" s="1"/>
  <c r="DD390" i="7"/>
  <c r="DE390" i="7" s="1"/>
  <c r="DF390" i="7" s="1"/>
  <c r="CR390" i="7"/>
  <c r="CS390" i="7" s="1"/>
  <c r="CT390" i="7" s="1"/>
  <c r="CF390" i="7"/>
  <c r="CG390" i="7" s="1"/>
  <c r="CH390" i="7" s="1"/>
  <c r="NN390" i="7"/>
  <c r="NO390" i="7" s="1"/>
  <c r="NP390" i="7" s="1"/>
  <c r="MV390" i="7"/>
  <c r="MW390" i="7" s="1"/>
  <c r="MX390" i="7" s="1"/>
  <c r="LX390" i="7"/>
  <c r="LY390" i="7" s="1"/>
  <c r="LZ390" i="7" s="1"/>
  <c r="NB390" i="7"/>
  <c r="NC390" i="7" s="1"/>
  <c r="ND390" i="7" s="1"/>
  <c r="MD390" i="7"/>
  <c r="ME390" i="7" s="1"/>
  <c r="MF390" i="7" s="1"/>
  <c r="KZ390" i="7"/>
  <c r="LA390" i="7" s="1"/>
  <c r="LB390" i="7" s="1"/>
  <c r="LF390" i="7"/>
  <c r="LG390" i="7" s="1"/>
  <c r="LH390" i="7" s="1"/>
  <c r="KH390" i="7"/>
  <c r="KI390" i="7" s="1"/>
  <c r="KJ390" i="7" s="1"/>
  <c r="JP390" i="7"/>
  <c r="JQ390" i="7" s="1"/>
  <c r="JR390" i="7" s="1"/>
  <c r="IX390" i="7"/>
  <c r="IY390" i="7" s="1"/>
  <c r="IZ390" i="7" s="1"/>
  <c r="HT390" i="7"/>
  <c r="HU390" i="7" s="1"/>
  <c r="HV390" i="7" s="1"/>
  <c r="GJ390" i="7"/>
  <c r="GK390" i="7" s="1"/>
  <c r="GL390" i="7" s="1"/>
  <c r="FR390" i="7"/>
  <c r="FS390" i="7" s="1"/>
  <c r="FT390" i="7" s="1"/>
  <c r="EZ390" i="7"/>
  <c r="FA390" i="7" s="1"/>
  <c r="FB390" i="7" s="1"/>
  <c r="DV390" i="7"/>
  <c r="DW390" i="7" s="1"/>
  <c r="DX390" i="7" s="1"/>
  <c r="FF390" i="7"/>
  <c r="FG390" i="7" s="1"/>
  <c r="FH390" i="7" s="1"/>
  <c r="JV390" i="7"/>
  <c r="JW390" i="7" s="1"/>
  <c r="JX390" i="7" s="1"/>
  <c r="IR390" i="7"/>
  <c r="IS390" i="7" s="1"/>
  <c r="IT390" i="7" s="1"/>
  <c r="HN390" i="7"/>
  <c r="HO390" i="7" s="1"/>
  <c r="HP390" i="7" s="1"/>
  <c r="GD390" i="7"/>
  <c r="GE390" i="7" s="1"/>
  <c r="GF390" i="7" s="1"/>
  <c r="HZ390" i="7"/>
  <c r="IA390" i="7" s="1"/>
  <c r="IB390" i="7" s="1"/>
  <c r="EN390" i="7"/>
  <c r="EO390" i="7" s="1"/>
  <c r="EP390" i="7" s="1"/>
  <c r="DP390" i="7"/>
  <c r="DQ390" i="7" s="1"/>
  <c r="DR390" i="7" s="1"/>
  <c r="ET390" i="7"/>
  <c r="EU390" i="7" s="1"/>
  <c r="EV390" i="7" s="1"/>
  <c r="CL390" i="7"/>
  <c r="CM390" i="7" s="1"/>
  <c r="CN390" i="7" s="1"/>
  <c r="BZ390" i="7"/>
  <c r="CA390" i="7" s="1"/>
  <c r="CB390" i="7" s="1"/>
  <c r="LL413" i="7"/>
  <c r="LM413" i="7" s="1"/>
  <c r="LN413" i="7" s="1"/>
  <c r="MP413" i="7"/>
  <c r="MQ413" i="7" s="1"/>
  <c r="MR413" i="7" s="1"/>
  <c r="LR413" i="7"/>
  <c r="LS413" i="7" s="1"/>
  <c r="LT413" i="7" s="1"/>
  <c r="MV413" i="7"/>
  <c r="MW413" i="7" s="1"/>
  <c r="MX413" i="7" s="1"/>
  <c r="LX413" i="7"/>
  <c r="LY413" i="7" s="1"/>
  <c r="LZ413" i="7" s="1"/>
  <c r="KT413" i="7"/>
  <c r="KU413" i="7" s="1"/>
  <c r="KV413" i="7" s="1"/>
  <c r="KZ413" i="7"/>
  <c r="LA413" i="7" s="1"/>
  <c r="LB413" i="7" s="1"/>
  <c r="CX413" i="7"/>
  <c r="CY413" i="7" s="1"/>
  <c r="CZ413" i="7" s="1"/>
  <c r="JJ413" i="7"/>
  <c r="JK413" i="7" s="1"/>
  <c r="JL413" i="7" s="1"/>
  <c r="IL413" i="7"/>
  <c r="IM413" i="7" s="1"/>
  <c r="IN413" i="7" s="1"/>
  <c r="HN413" i="7"/>
  <c r="HO413" i="7" s="1"/>
  <c r="HP413" i="7" s="1"/>
  <c r="GD413" i="7"/>
  <c r="GE413" i="7" s="1"/>
  <c r="GF413" i="7" s="1"/>
  <c r="HH413" i="7"/>
  <c r="HI413" i="7" s="1"/>
  <c r="HJ413" i="7" s="1"/>
  <c r="EH413" i="7"/>
  <c r="EI413" i="7" s="1"/>
  <c r="EJ413" i="7" s="1"/>
  <c r="DJ413" i="7"/>
  <c r="DK413" i="7" s="1"/>
  <c r="DL413" i="7" s="1"/>
  <c r="KB413" i="7"/>
  <c r="KC413" i="7" s="1"/>
  <c r="KD413" i="7" s="1"/>
  <c r="JD413" i="7"/>
  <c r="JE413" i="7" s="1"/>
  <c r="JF413" i="7" s="1"/>
  <c r="IF413" i="7"/>
  <c r="IG413" i="7" s="1"/>
  <c r="IH413" i="7" s="1"/>
  <c r="HB413" i="7"/>
  <c r="HC413" i="7" s="1"/>
  <c r="HD413" i="7" s="1"/>
  <c r="FX413" i="7"/>
  <c r="FY413" i="7" s="1"/>
  <c r="FZ413" i="7" s="1"/>
  <c r="FL413" i="7"/>
  <c r="FM413" i="7" s="1"/>
  <c r="FN413" i="7" s="1"/>
  <c r="EB413" i="7"/>
  <c r="EC413" i="7" s="1"/>
  <c r="ED413" i="7" s="1"/>
  <c r="DD413" i="7"/>
  <c r="DE413" i="7" s="1"/>
  <c r="DF413" i="7" s="1"/>
  <c r="CR413" i="7"/>
  <c r="CS413" i="7" s="1"/>
  <c r="CT413" i="7" s="1"/>
  <c r="BZ413" i="7"/>
  <c r="CA413" i="7" s="1"/>
  <c r="CB413" i="7" s="1"/>
  <c r="NN413" i="7"/>
  <c r="NO413" i="7" s="1"/>
  <c r="NP413" i="7" s="1"/>
  <c r="NB413" i="7"/>
  <c r="NC413" i="7" s="1"/>
  <c r="ND413" i="7" s="1"/>
  <c r="MD413" i="7"/>
  <c r="ME413" i="7" s="1"/>
  <c r="MF413" i="7" s="1"/>
  <c r="NH413" i="7"/>
  <c r="NI413" i="7" s="1"/>
  <c r="NJ413" i="7" s="1"/>
  <c r="MJ413" i="7"/>
  <c r="MK413" i="7" s="1"/>
  <c r="ML413" i="7" s="1"/>
  <c r="LF413" i="7"/>
  <c r="LG413" i="7" s="1"/>
  <c r="LH413" i="7" s="1"/>
  <c r="KH413" i="7"/>
  <c r="KI413" i="7" s="1"/>
  <c r="KJ413" i="7" s="1"/>
  <c r="KN413" i="7"/>
  <c r="KO413" i="7" s="1"/>
  <c r="KP413" i="7" s="1"/>
  <c r="JP413" i="7"/>
  <c r="JQ413" i="7" s="1"/>
  <c r="JR413" i="7" s="1"/>
  <c r="IX413" i="7"/>
  <c r="IY413" i="7" s="1"/>
  <c r="IZ413" i="7" s="1"/>
  <c r="HT413" i="7"/>
  <c r="HU413" i="7" s="1"/>
  <c r="HV413" i="7" s="1"/>
  <c r="GP413" i="7"/>
  <c r="GQ413" i="7" s="1"/>
  <c r="GR413" i="7" s="1"/>
  <c r="GV413" i="7"/>
  <c r="GW413" i="7" s="1"/>
  <c r="GX413" i="7" s="1"/>
  <c r="EZ413" i="7"/>
  <c r="FA413" i="7" s="1"/>
  <c r="FB413" i="7" s="1"/>
  <c r="DV413" i="7"/>
  <c r="DW413" i="7" s="1"/>
  <c r="DX413" i="7" s="1"/>
  <c r="FF413" i="7"/>
  <c r="FG413" i="7" s="1"/>
  <c r="FH413" i="7" s="1"/>
  <c r="JV413" i="7"/>
  <c r="JW413" i="7" s="1"/>
  <c r="JX413" i="7" s="1"/>
  <c r="IR413" i="7"/>
  <c r="IS413" i="7" s="1"/>
  <c r="IT413" i="7" s="1"/>
  <c r="HZ413" i="7"/>
  <c r="IA413" i="7" s="1"/>
  <c r="IB413" i="7" s="1"/>
  <c r="GJ413" i="7"/>
  <c r="GK413" i="7" s="1"/>
  <c r="GL413" i="7" s="1"/>
  <c r="FR413" i="7"/>
  <c r="FS413" i="7" s="1"/>
  <c r="FT413" i="7" s="1"/>
  <c r="EN413" i="7"/>
  <c r="EO413" i="7" s="1"/>
  <c r="EP413" i="7" s="1"/>
  <c r="DP413" i="7"/>
  <c r="DQ413" i="7" s="1"/>
  <c r="DR413" i="7" s="1"/>
  <c r="ET413" i="7"/>
  <c r="EU413" i="7" s="1"/>
  <c r="EV413" i="7" s="1"/>
  <c r="CL413" i="7"/>
  <c r="CM413" i="7" s="1"/>
  <c r="CN413" i="7" s="1"/>
  <c r="CF413" i="7"/>
  <c r="CG413" i="7" s="1"/>
  <c r="CH413" i="7" s="1"/>
  <c r="LL82" i="7"/>
  <c r="LM82" i="7" s="1"/>
  <c r="LN82" i="7" s="1"/>
  <c r="MP82" i="7"/>
  <c r="MQ82" i="7" s="1"/>
  <c r="MR82" i="7" s="1"/>
  <c r="LR82" i="7"/>
  <c r="LS82" i="7" s="1"/>
  <c r="LT82" i="7" s="1"/>
  <c r="MV82" i="7"/>
  <c r="MW82" i="7" s="1"/>
  <c r="MX82" i="7" s="1"/>
  <c r="LX82" i="7"/>
  <c r="LY82" i="7" s="1"/>
  <c r="LZ82" i="7" s="1"/>
  <c r="KH82" i="7"/>
  <c r="KI82" i="7" s="1"/>
  <c r="KJ82" i="7" s="1"/>
  <c r="KN82" i="7"/>
  <c r="KO82" i="7" s="1"/>
  <c r="KP82" i="7" s="1"/>
  <c r="JV82" i="7"/>
  <c r="JW82" i="7" s="1"/>
  <c r="JX82" i="7" s="1"/>
  <c r="JD82" i="7"/>
  <c r="JE82" i="7" s="1"/>
  <c r="JF82" i="7" s="1"/>
  <c r="IF82" i="7"/>
  <c r="IG82" i="7" s="1"/>
  <c r="IH82" i="7" s="1"/>
  <c r="GP82" i="7"/>
  <c r="GQ82" i="7" s="1"/>
  <c r="GR82" i="7" s="1"/>
  <c r="HH82" i="7"/>
  <c r="HI82" i="7" s="1"/>
  <c r="HJ82" i="7" s="1"/>
  <c r="EZ82" i="7"/>
  <c r="FA82" i="7" s="1"/>
  <c r="FB82" i="7" s="1"/>
  <c r="DV82" i="7"/>
  <c r="DW82" i="7" s="1"/>
  <c r="DX82" i="7" s="1"/>
  <c r="FR82" i="7"/>
  <c r="FS82" i="7" s="1"/>
  <c r="FT82" i="7" s="1"/>
  <c r="CX82" i="7"/>
  <c r="CY82" i="7" s="1"/>
  <c r="CZ82" i="7" s="1"/>
  <c r="IL82" i="7"/>
  <c r="IM82" i="7" s="1"/>
  <c r="IN82" i="7" s="1"/>
  <c r="FX82" i="7"/>
  <c r="FY82" i="7" s="1"/>
  <c r="FZ82" i="7" s="1"/>
  <c r="EB82" i="7"/>
  <c r="EC82" i="7" s="1"/>
  <c r="ED82" i="7" s="1"/>
  <c r="CF82" i="7"/>
  <c r="CG82" i="7" s="1"/>
  <c r="CH82" i="7" s="1"/>
  <c r="IX82" i="7"/>
  <c r="IY82" i="7" s="1"/>
  <c r="IZ82" i="7" s="1"/>
  <c r="GJ82" i="7"/>
  <c r="GK82" i="7" s="1"/>
  <c r="GL82" i="7" s="1"/>
  <c r="EN82" i="7"/>
  <c r="EO82" i="7" s="1"/>
  <c r="EP82" i="7" s="1"/>
  <c r="FF82" i="7"/>
  <c r="FG82" i="7" s="1"/>
  <c r="FH82" i="7" s="1"/>
  <c r="CL82" i="7"/>
  <c r="CM82" i="7" s="1"/>
  <c r="CN82" i="7" s="1"/>
  <c r="NN82" i="7"/>
  <c r="NO82" i="7" s="1"/>
  <c r="NP82" i="7" s="1"/>
  <c r="NB82" i="7"/>
  <c r="NC82" i="7" s="1"/>
  <c r="ND82" i="7" s="1"/>
  <c r="MD82" i="7"/>
  <c r="ME82" i="7" s="1"/>
  <c r="MF82" i="7" s="1"/>
  <c r="NH82" i="7"/>
  <c r="NI82" i="7" s="1"/>
  <c r="NJ82" i="7" s="1"/>
  <c r="MJ82" i="7"/>
  <c r="MK82" i="7" s="1"/>
  <c r="ML82" i="7" s="1"/>
  <c r="KZ82" i="7"/>
  <c r="LA82" i="7" s="1"/>
  <c r="LB82" i="7" s="1"/>
  <c r="LF82" i="7"/>
  <c r="LG82" i="7" s="1"/>
  <c r="LH82" i="7" s="1"/>
  <c r="KT82" i="7"/>
  <c r="KU82" i="7" s="1"/>
  <c r="KV82" i="7" s="1"/>
  <c r="JP82" i="7"/>
  <c r="JQ82" i="7" s="1"/>
  <c r="JR82" i="7" s="1"/>
  <c r="IR82" i="7"/>
  <c r="IS82" i="7" s="1"/>
  <c r="IT82" i="7" s="1"/>
  <c r="HB82" i="7"/>
  <c r="HC82" i="7" s="1"/>
  <c r="HD82" i="7" s="1"/>
  <c r="GD82" i="7"/>
  <c r="GE82" i="7" s="1"/>
  <c r="GF82" i="7" s="1"/>
  <c r="HT82" i="7"/>
  <c r="HU82" i="7" s="1"/>
  <c r="HV82" i="7" s="1"/>
  <c r="EH82" i="7"/>
  <c r="EI82" i="7" s="1"/>
  <c r="EJ82" i="7" s="1"/>
  <c r="DJ82" i="7"/>
  <c r="DK82" i="7" s="1"/>
  <c r="DL82" i="7" s="1"/>
  <c r="ET82" i="7"/>
  <c r="EU82" i="7" s="1"/>
  <c r="EV82" i="7" s="1"/>
  <c r="JJ82" i="7"/>
  <c r="JK82" i="7" s="1"/>
  <c r="JL82" i="7" s="1"/>
  <c r="GV82" i="7"/>
  <c r="GW82" i="7" s="1"/>
  <c r="GX82" i="7" s="1"/>
  <c r="FL82" i="7"/>
  <c r="FM82" i="7" s="1"/>
  <c r="FN82" i="7" s="1"/>
  <c r="DD82" i="7"/>
  <c r="DE82" i="7" s="1"/>
  <c r="DF82" i="7" s="1"/>
  <c r="KB82" i="7"/>
  <c r="KC82" i="7" s="1"/>
  <c r="KD82" i="7" s="1"/>
  <c r="HN82" i="7"/>
  <c r="HO82" i="7" s="1"/>
  <c r="HP82" i="7" s="1"/>
  <c r="HZ82" i="7"/>
  <c r="IA82" i="7" s="1"/>
  <c r="IB82" i="7" s="1"/>
  <c r="DP82" i="7"/>
  <c r="DQ82" i="7" s="1"/>
  <c r="DR82" i="7" s="1"/>
  <c r="CR82" i="7"/>
  <c r="CS82" i="7" s="1"/>
  <c r="CT82" i="7" s="1"/>
  <c r="BZ82" i="7"/>
  <c r="CA82" i="7" s="1"/>
  <c r="CB82" i="7" s="1"/>
  <c r="NN334" i="7"/>
  <c r="NO334" i="7" s="1"/>
  <c r="NP334" i="7" s="1"/>
  <c r="MV334" i="7"/>
  <c r="MW334" i="7" s="1"/>
  <c r="MX334" i="7" s="1"/>
  <c r="LX334" i="7"/>
  <c r="LY334" i="7" s="1"/>
  <c r="LZ334" i="7" s="1"/>
  <c r="NB334" i="7"/>
  <c r="NC334" i="7" s="1"/>
  <c r="ND334" i="7" s="1"/>
  <c r="MD334" i="7"/>
  <c r="ME334" i="7" s="1"/>
  <c r="MF334" i="7" s="1"/>
  <c r="LF334" i="7"/>
  <c r="LG334" i="7" s="1"/>
  <c r="LH334" i="7" s="1"/>
  <c r="KH334" i="7"/>
  <c r="KI334" i="7" s="1"/>
  <c r="KJ334" i="7" s="1"/>
  <c r="KZ334" i="7"/>
  <c r="LA334" i="7" s="1"/>
  <c r="LB334" i="7" s="1"/>
  <c r="JV334" i="7"/>
  <c r="JW334" i="7" s="1"/>
  <c r="JX334" i="7" s="1"/>
  <c r="IR334" i="7"/>
  <c r="IS334" i="7" s="1"/>
  <c r="IT334" i="7" s="1"/>
  <c r="HN334" i="7"/>
  <c r="HO334" i="7" s="1"/>
  <c r="HP334" i="7" s="1"/>
  <c r="GJ334" i="7"/>
  <c r="GK334" i="7" s="1"/>
  <c r="GL334" i="7" s="1"/>
  <c r="FR334" i="7"/>
  <c r="FS334" i="7" s="1"/>
  <c r="FT334" i="7" s="1"/>
  <c r="EN334" i="7"/>
  <c r="EO334" i="7" s="1"/>
  <c r="EP334" i="7" s="1"/>
  <c r="DP334" i="7"/>
  <c r="DQ334" i="7" s="1"/>
  <c r="DR334" i="7" s="1"/>
  <c r="ET334" i="7"/>
  <c r="EU334" i="7" s="1"/>
  <c r="EV334" i="7" s="1"/>
  <c r="JJ334" i="7"/>
  <c r="JK334" i="7" s="1"/>
  <c r="JL334" i="7" s="1"/>
  <c r="HB334" i="7"/>
  <c r="HC334" i="7" s="1"/>
  <c r="HD334" i="7" s="1"/>
  <c r="HZ334" i="7"/>
  <c r="IA334" i="7" s="1"/>
  <c r="IB334" i="7" s="1"/>
  <c r="DJ334" i="7"/>
  <c r="DK334" i="7" s="1"/>
  <c r="DL334" i="7" s="1"/>
  <c r="CF334" i="7"/>
  <c r="CG334" i="7" s="1"/>
  <c r="CH334" i="7" s="1"/>
  <c r="IX334" i="7"/>
  <c r="IY334" i="7" s="1"/>
  <c r="IZ334" i="7" s="1"/>
  <c r="GP334" i="7"/>
  <c r="GQ334" i="7" s="1"/>
  <c r="GR334" i="7" s="1"/>
  <c r="EZ334" i="7"/>
  <c r="FA334" i="7" s="1"/>
  <c r="FB334" i="7" s="1"/>
  <c r="FF334" i="7"/>
  <c r="FG334" i="7" s="1"/>
  <c r="FH334" i="7" s="1"/>
  <c r="BZ334" i="7"/>
  <c r="CA334" i="7" s="1"/>
  <c r="CB334" i="7" s="1"/>
  <c r="NH334" i="7"/>
  <c r="NI334" i="7" s="1"/>
  <c r="NJ334" i="7" s="1"/>
  <c r="MJ334" i="7"/>
  <c r="MK334" i="7" s="1"/>
  <c r="ML334" i="7" s="1"/>
  <c r="LL334" i="7"/>
  <c r="LM334" i="7" s="1"/>
  <c r="LN334" i="7" s="1"/>
  <c r="MP334" i="7"/>
  <c r="MQ334" i="7" s="1"/>
  <c r="MR334" i="7" s="1"/>
  <c r="LR334" i="7"/>
  <c r="LS334" i="7" s="1"/>
  <c r="LT334" i="7" s="1"/>
  <c r="KT334" i="7"/>
  <c r="KU334" i="7" s="1"/>
  <c r="KV334" i="7" s="1"/>
  <c r="KN334" i="7"/>
  <c r="KO334" i="7" s="1"/>
  <c r="KP334" i="7" s="1"/>
  <c r="JP334" i="7"/>
  <c r="JQ334" i="7" s="1"/>
  <c r="JR334" i="7" s="1"/>
  <c r="JD334" i="7"/>
  <c r="JE334" i="7" s="1"/>
  <c r="JF334" i="7" s="1"/>
  <c r="IF334" i="7"/>
  <c r="IG334" i="7" s="1"/>
  <c r="IH334" i="7" s="1"/>
  <c r="GV334" i="7"/>
  <c r="GW334" i="7" s="1"/>
  <c r="GX334" i="7" s="1"/>
  <c r="FX334" i="7"/>
  <c r="FY334" i="7" s="1"/>
  <c r="FZ334" i="7" s="1"/>
  <c r="FL334" i="7"/>
  <c r="FM334" i="7" s="1"/>
  <c r="FN334" i="7" s="1"/>
  <c r="EB334" i="7"/>
  <c r="EC334" i="7" s="1"/>
  <c r="ED334" i="7" s="1"/>
  <c r="DD334" i="7"/>
  <c r="DE334" i="7" s="1"/>
  <c r="DF334" i="7" s="1"/>
  <c r="CX334" i="7"/>
  <c r="CY334" i="7" s="1"/>
  <c r="CZ334" i="7" s="1"/>
  <c r="IL334" i="7"/>
  <c r="IM334" i="7" s="1"/>
  <c r="IN334" i="7" s="1"/>
  <c r="GD334" i="7"/>
  <c r="GE334" i="7" s="1"/>
  <c r="GF334" i="7" s="1"/>
  <c r="EH334" i="7"/>
  <c r="EI334" i="7" s="1"/>
  <c r="EJ334" i="7" s="1"/>
  <c r="CR334" i="7"/>
  <c r="CS334" i="7" s="1"/>
  <c r="CT334" i="7" s="1"/>
  <c r="KB334" i="7"/>
  <c r="KC334" i="7" s="1"/>
  <c r="KD334" i="7" s="1"/>
  <c r="HT334" i="7"/>
  <c r="HU334" i="7" s="1"/>
  <c r="HV334" i="7" s="1"/>
  <c r="HH334" i="7"/>
  <c r="HI334" i="7" s="1"/>
  <c r="HJ334" i="7" s="1"/>
  <c r="DV334" i="7"/>
  <c r="DW334" i="7" s="1"/>
  <c r="DX334" i="7" s="1"/>
  <c r="CL334" i="7"/>
  <c r="CM334" i="7" s="1"/>
  <c r="CN334" i="7" s="1"/>
  <c r="NN134" i="7"/>
  <c r="NO134" i="7" s="1"/>
  <c r="NP134" i="7" s="1"/>
  <c r="NB134" i="7"/>
  <c r="NC134" i="7" s="1"/>
  <c r="ND134" i="7" s="1"/>
  <c r="MD134" i="7"/>
  <c r="ME134" i="7" s="1"/>
  <c r="MF134" i="7" s="1"/>
  <c r="NH134" i="7"/>
  <c r="NI134" i="7" s="1"/>
  <c r="NJ134" i="7" s="1"/>
  <c r="MJ134" i="7"/>
  <c r="MK134" i="7" s="1"/>
  <c r="ML134" i="7" s="1"/>
  <c r="KZ134" i="7"/>
  <c r="LA134" i="7" s="1"/>
  <c r="LB134" i="7" s="1"/>
  <c r="KT134" i="7"/>
  <c r="KU134" i="7" s="1"/>
  <c r="KV134" i="7" s="1"/>
  <c r="KN134" i="7"/>
  <c r="KO134" i="7" s="1"/>
  <c r="KP134" i="7" s="1"/>
  <c r="KB134" i="7"/>
  <c r="KC134" i="7" s="1"/>
  <c r="KD134" i="7" s="1"/>
  <c r="IR134" i="7"/>
  <c r="IS134" i="7" s="1"/>
  <c r="IT134" i="7" s="1"/>
  <c r="HB134" i="7"/>
  <c r="HC134" i="7" s="1"/>
  <c r="HD134" i="7" s="1"/>
  <c r="GD134" i="7"/>
  <c r="GE134" i="7" s="1"/>
  <c r="GF134" i="7" s="1"/>
  <c r="HT134" i="7"/>
  <c r="HU134" i="7" s="1"/>
  <c r="HV134" i="7" s="1"/>
  <c r="EH134" i="7"/>
  <c r="EI134" i="7" s="1"/>
  <c r="EJ134" i="7" s="1"/>
  <c r="DJ134" i="7"/>
  <c r="DK134" i="7" s="1"/>
  <c r="DL134" i="7" s="1"/>
  <c r="ET134" i="7"/>
  <c r="EU134" i="7" s="1"/>
  <c r="EV134" i="7" s="1"/>
  <c r="JJ134" i="7"/>
  <c r="JK134" i="7" s="1"/>
  <c r="JL134" i="7" s="1"/>
  <c r="GV134" i="7"/>
  <c r="GW134" i="7" s="1"/>
  <c r="GX134" i="7" s="1"/>
  <c r="FL134" i="7"/>
  <c r="FM134" i="7" s="1"/>
  <c r="FN134" i="7" s="1"/>
  <c r="DD134" i="7"/>
  <c r="DE134" i="7" s="1"/>
  <c r="DF134" i="7" s="1"/>
  <c r="JP134" i="7"/>
  <c r="JQ134" i="7" s="1"/>
  <c r="JR134" i="7" s="1"/>
  <c r="HN134" i="7"/>
  <c r="HO134" i="7" s="1"/>
  <c r="HP134" i="7" s="1"/>
  <c r="HZ134" i="7"/>
  <c r="IA134" i="7" s="1"/>
  <c r="IB134" i="7" s="1"/>
  <c r="DP134" i="7"/>
  <c r="DQ134" i="7" s="1"/>
  <c r="DR134" i="7" s="1"/>
  <c r="CR134" i="7"/>
  <c r="CS134" i="7" s="1"/>
  <c r="CT134" i="7" s="1"/>
  <c r="BZ134" i="7"/>
  <c r="CA134" i="7" s="1"/>
  <c r="CB134" i="7" s="1"/>
  <c r="LL134" i="7"/>
  <c r="LM134" i="7" s="1"/>
  <c r="LN134" i="7" s="1"/>
  <c r="MP134" i="7"/>
  <c r="MQ134" i="7" s="1"/>
  <c r="MR134" i="7" s="1"/>
  <c r="LR134" i="7"/>
  <c r="LS134" i="7" s="1"/>
  <c r="LT134" i="7" s="1"/>
  <c r="MV134" i="7"/>
  <c r="MW134" i="7" s="1"/>
  <c r="MX134" i="7" s="1"/>
  <c r="LX134" i="7"/>
  <c r="LY134" i="7" s="1"/>
  <c r="LZ134" i="7" s="1"/>
  <c r="KH134" i="7"/>
  <c r="KI134" i="7" s="1"/>
  <c r="KJ134" i="7" s="1"/>
  <c r="LF134" i="7"/>
  <c r="LG134" i="7" s="1"/>
  <c r="LH134" i="7" s="1"/>
  <c r="JV134" i="7"/>
  <c r="JW134" i="7" s="1"/>
  <c r="JX134" i="7" s="1"/>
  <c r="JD134" i="7"/>
  <c r="JE134" i="7" s="1"/>
  <c r="JF134" i="7" s="1"/>
  <c r="IF134" i="7"/>
  <c r="IG134" i="7" s="1"/>
  <c r="IH134" i="7" s="1"/>
  <c r="GP134" i="7"/>
  <c r="GQ134" i="7" s="1"/>
  <c r="GR134" i="7" s="1"/>
  <c r="HH134" i="7"/>
  <c r="HI134" i="7" s="1"/>
  <c r="HJ134" i="7" s="1"/>
  <c r="EZ134" i="7"/>
  <c r="FA134" i="7" s="1"/>
  <c r="FB134" i="7" s="1"/>
  <c r="DV134" i="7"/>
  <c r="DW134" i="7" s="1"/>
  <c r="DX134" i="7" s="1"/>
  <c r="FR134" i="7"/>
  <c r="FS134" i="7" s="1"/>
  <c r="FT134" i="7" s="1"/>
  <c r="CX134" i="7"/>
  <c r="CY134" i="7" s="1"/>
  <c r="CZ134" i="7" s="1"/>
  <c r="IL134" i="7"/>
  <c r="IM134" i="7" s="1"/>
  <c r="IN134" i="7" s="1"/>
  <c r="FX134" i="7"/>
  <c r="FY134" i="7" s="1"/>
  <c r="FZ134" i="7" s="1"/>
  <c r="EB134" i="7"/>
  <c r="EC134" i="7" s="1"/>
  <c r="ED134" i="7" s="1"/>
  <c r="CF134" i="7"/>
  <c r="CG134" i="7" s="1"/>
  <c r="CH134" i="7" s="1"/>
  <c r="IX134" i="7"/>
  <c r="IY134" i="7" s="1"/>
  <c r="IZ134" i="7" s="1"/>
  <c r="GJ134" i="7"/>
  <c r="GK134" i="7" s="1"/>
  <c r="GL134" i="7" s="1"/>
  <c r="EN134" i="7"/>
  <c r="EO134" i="7" s="1"/>
  <c r="EP134" i="7" s="1"/>
  <c r="FF134" i="7"/>
  <c r="FG134" i="7" s="1"/>
  <c r="FH134" i="7" s="1"/>
  <c r="CL134" i="7"/>
  <c r="CM134" i="7" s="1"/>
  <c r="CN134" i="7" s="1"/>
  <c r="NN338" i="7"/>
  <c r="NO338" i="7" s="1"/>
  <c r="NP338" i="7" s="1"/>
  <c r="NB338" i="7"/>
  <c r="NC338" i="7" s="1"/>
  <c r="ND338" i="7" s="1"/>
  <c r="MD338" i="7"/>
  <c r="ME338" i="7" s="1"/>
  <c r="MF338" i="7" s="1"/>
  <c r="NH338" i="7"/>
  <c r="NI338" i="7" s="1"/>
  <c r="NJ338" i="7" s="1"/>
  <c r="MJ338" i="7"/>
  <c r="MK338" i="7" s="1"/>
  <c r="ML338" i="7" s="1"/>
  <c r="LF338" i="7"/>
  <c r="LG338" i="7" s="1"/>
  <c r="LH338" i="7" s="1"/>
  <c r="KH338" i="7"/>
  <c r="KI338" i="7" s="1"/>
  <c r="KJ338" i="7" s="1"/>
  <c r="KN338" i="7"/>
  <c r="KO338" i="7" s="1"/>
  <c r="KP338" i="7" s="1"/>
  <c r="JV338" i="7"/>
  <c r="JW338" i="7" s="1"/>
  <c r="JX338" i="7" s="1"/>
  <c r="IR338" i="7"/>
  <c r="IS338" i="7" s="1"/>
  <c r="IT338" i="7" s="1"/>
  <c r="HN338" i="7"/>
  <c r="HO338" i="7" s="1"/>
  <c r="HP338" i="7" s="1"/>
  <c r="GJ338" i="7"/>
  <c r="GK338" i="7" s="1"/>
  <c r="GL338" i="7" s="1"/>
  <c r="FR338" i="7"/>
  <c r="FS338" i="7" s="1"/>
  <c r="FT338" i="7" s="1"/>
  <c r="EN338" i="7"/>
  <c r="EO338" i="7" s="1"/>
  <c r="EP338" i="7" s="1"/>
  <c r="DP338" i="7"/>
  <c r="DQ338" i="7" s="1"/>
  <c r="DR338" i="7" s="1"/>
  <c r="ET338" i="7"/>
  <c r="EU338" i="7" s="1"/>
  <c r="EV338" i="7" s="1"/>
  <c r="JJ338" i="7"/>
  <c r="JK338" i="7" s="1"/>
  <c r="JL338" i="7" s="1"/>
  <c r="HB338" i="7"/>
  <c r="HC338" i="7" s="1"/>
  <c r="HD338" i="7" s="1"/>
  <c r="HZ338" i="7"/>
  <c r="IA338" i="7" s="1"/>
  <c r="IB338" i="7" s="1"/>
  <c r="DJ338" i="7"/>
  <c r="DK338" i="7" s="1"/>
  <c r="DL338" i="7" s="1"/>
  <c r="KB338" i="7"/>
  <c r="KC338" i="7" s="1"/>
  <c r="KD338" i="7" s="1"/>
  <c r="HT338" i="7"/>
  <c r="HU338" i="7" s="1"/>
  <c r="HV338" i="7" s="1"/>
  <c r="HH338" i="7"/>
  <c r="HI338" i="7" s="1"/>
  <c r="HJ338" i="7" s="1"/>
  <c r="DV338" i="7"/>
  <c r="DW338" i="7" s="1"/>
  <c r="DX338" i="7" s="1"/>
  <c r="CR338" i="7"/>
  <c r="CS338" i="7" s="1"/>
  <c r="CT338" i="7" s="1"/>
  <c r="BZ338" i="7"/>
  <c r="CA338" i="7" s="1"/>
  <c r="CB338" i="7" s="1"/>
  <c r="LL338" i="7"/>
  <c r="LM338" i="7" s="1"/>
  <c r="LN338" i="7" s="1"/>
  <c r="MP338" i="7"/>
  <c r="MQ338" i="7" s="1"/>
  <c r="MR338" i="7" s="1"/>
  <c r="LR338" i="7"/>
  <c r="LS338" i="7" s="1"/>
  <c r="LT338" i="7" s="1"/>
  <c r="MV338" i="7"/>
  <c r="MW338" i="7" s="1"/>
  <c r="MX338" i="7" s="1"/>
  <c r="LX338" i="7"/>
  <c r="LY338" i="7" s="1"/>
  <c r="LZ338" i="7" s="1"/>
  <c r="KT338" i="7"/>
  <c r="KU338" i="7" s="1"/>
  <c r="KV338" i="7" s="1"/>
  <c r="KZ338" i="7"/>
  <c r="LA338" i="7" s="1"/>
  <c r="LB338" i="7" s="1"/>
  <c r="JP338" i="7"/>
  <c r="JQ338" i="7" s="1"/>
  <c r="JR338" i="7" s="1"/>
  <c r="JD338" i="7"/>
  <c r="JE338" i="7" s="1"/>
  <c r="JF338" i="7" s="1"/>
  <c r="IF338" i="7"/>
  <c r="IG338" i="7" s="1"/>
  <c r="IH338" i="7" s="1"/>
  <c r="GV338" i="7"/>
  <c r="GW338" i="7" s="1"/>
  <c r="GX338" i="7" s="1"/>
  <c r="FX338" i="7"/>
  <c r="FY338" i="7" s="1"/>
  <c r="FZ338" i="7" s="1"/>
  <c r="FL338" i="7"/>
  <c r="FM338" i="7" s="1"/>
  <c r="FN338" i="7" s="1"/>
  <c r="EB338" i="7"/>
  <c r="EC338" i="7" s="1"/>
  <c r="ED338" i="7" s="1"/>
  <c r="DD338" i="7"/>
  <c r="DE338" i="7" s="1"/>
  <c r="DF338" i="7" s="1"/>
  <c r="CX338" i="7"/>
  <c r="CY338" i="7" s="1"/>
  <c r="CZ338" i="7" s="1"/>
  <c r="IL338" i="7"/>
  <c r="IM338" i="7" s="1"/>
  <c r="IN338" i="7" s="1"/>
  <c r="GD338" i="7"/>
  <c r="GE338" i="7" s="1"/>
  <c r="GF338" i="7" s="1"/>
  <c r="EH338" i="7"/>
  <c r="EI338" i="7" s="1"/>
  <c r="EJ338" i="7" s="1"/>
  <c r="CF338" i="7"/>
  <c r="CG338" i="7" s="1"/>
  <c r="CH338" i="7" s="1"/>
  <c r="IX338" i="7"/>
  <c r="IY338" i="7" s="1"/>
  <c r="IZ338" i="7" s="1"/>
  <c r="GP338" i="7"/>
  <c r="GQ338" i="7" s="1"/>
  <c r="GR338" i="7" s="1"/>
  <c r="EZ338" i="7"/>
  <c r="FA338" i="7" s="1"/>
  <c r="FB338" i="7" s="1"/>
  <c r="FF338" i="7"/>
  <c r="FG338" i="7" s="1"/>
  <c r="FH338" i="7" s="1"/>
  <c r="CL338" i="7"/>
  <c r="CM338" i="7" s="1"/>
  <c r="CN338" i="7" s="1"/>
  <c r="Z356" i="7"/>
  <c r="AB398" i="7"/>
  <c r="Z398" i="7"/>
  <c r="AB386" i="7"/>
  <c r="AB358" i="7"/>
  <c r="AB361" i="7"/>
  <c r="Z395" i="7"/>
  <c r="AB364" i="7"/>
  <c r="BV6" i="7"/>
  <c r="BW6" i="7"/>
  <c r="BU6" i="7"/>
  <c r="NH157" i="7"/>
  <c r="NI157" i="7" s="1"/>
  <c r="NJ157" i="7" s="1"/>
  <c r="MJ157" i="7"/>
  <c r="MK157" i="7" s="1"/>
  <c r="ML157" i="7" s="1"/>
  <c r="LL157" i="7"/>
  <c r="LM157" i="7" s="1"/>
  <c r="LN157" i="7" s="1"/>
  <c r="MP157" i="7"/>
  <c r="MQ157" i="7" s="1"/>
  <c r="MR157" i="7" s="1"/>
  <c r="LR157" i="7"/>
  <c r="LS157" i="7" s="1"/>
  <c r="LT157" i="7" s="1"/>
  <c r="KT157" i="7"/>
  <c r="KU157" i="7" s="1"/>
  <c r="KV157" i="7" s="1"/>
  <c r="KH157" i="7"/>
  <c r="KI157" i="7" s="1"/>
  <c r="KJ157" i="7" s="1"/>
  <c r="KB157" i="7"/>
  <c r="KC157" i="7" s="1"/>
  <c r="KD157" i="7" s="1"/>
  <c r="JD157" i="7"/>
  <c r="JE157" i="7" s="1"/>
  <c r="JF157" i="7" s="1"/>
  <c r="IF157" i="7"/>
  <c r="IG157" i="7" s="1"/>
  <c r="IH157" i="7" s="1"/>
  <c r="GV157" i="7"/>
  <c r="GW157" i="7" s="1"/>
  <c r="GX157" i="7" s="1"/>
  <c r="FX157" i="7"/>
  <c r="FY157" i="7" s="1"/>
  <c r="FZ157" i="7" s="1"/>
  <c r="FL157" i="7"/>
  <c r="FM157" i="7" s="1"/>
  <c r="FN157" i="7" s="1"/>
  <c r="EB157" i="7"/>
  <c r="EC157" i="7" s="1"/>
  <c r="ED157" i="7" s="1"/>
  <c r="DD157" i="7"/>
  <c r="DE157" i="7" s="1"/>
  <c r="DF157" i="7" s="1"/>
  <c r="CX157" i="7"/>
  <c r="CY157" i="7" s="1"/>
  <c r="CZ157" i="7" s="1"/>
  <c r="IL157" i="7"/>
  <c r="IM157" i="7" s="1"/>
  <c r="IN157" i="7" s="1"/>
  <c r="GD157" i="7"/>
  <c r="GE157" i="7" s="1"/>
  <c r="GF157" i="7" s="1"/>
  <c r="EH157" i="7"/>
  <c r="EI157" i="7" s="1"/>
  <c r="EJ157" i="7" s="1"/>
  <c r="CR157" i="7"/>
  <c r="CS157" i="7" s="1"/>
  <c r="CT157" i="7" s="1"/>
  <c r="JV157" i="7"/>
  <c r="JW157" i="7" s="1"/>
  <c r="JX157" i="7" s="1"/>
  <c r="HZ157" i="7"/>
  <c r="IA157" i="7" s="1"/>
  <c r="IB157" i="7" s="1"/>
  <c r="HT157" i="7"/>
  <c r="HU157" i="7" s="1"/>
  <c r="HV157" i="7" s="1"/>
  <c r="DV157" i="7"/>
  <c r="DW157" i="7" s="1"/>
  <c r="DX157" i="7" s="1"/>
  <c r="CL157" i="7"/>
  <c r="CM157" i="7" s="1"/>
  <c r="CN157" i="7" s="1"/>
  <c r="NN157" i="7"/>
  <c r="NO157" i="7" s="1"/>
  <c r="NP157" i="7" s="1"/>
  <c r="MV157" i="7"/>
  <c r="MW157" i="7" s="1"/>
  <c r="MX157" i="7" s="1"/>
  <c r="LX157" i="7"/>
  <c r="LY157" i="7" s="1"/>
  <c r="LZ157" i="7" s="1"/>
  <c r="NB157" i="7"/>
  <c r="NC157" i="7" s="1"/>
  <c r="ND157" i="7" s="1"/>
  <c r="MD157" i="7"/>
  <c r="ME157" i="7" s="1"/>
  <c r="MF157" i="7" s="1"/>
  <c r="LF157" i="7"/>
  <c r="LG157" i="7" s="1"/>
  <c r="LH157" i="7" s="1"/>
  <c r="KN157" i="7"/>
  <c r="KO157" i="7" s="1"/>
  <c r="KP157" i="7" s="1"/>
  <c r="KZ157" i="7"/>
  <c r="LA157" i="7" s="1"/>
  <c r="LB157" i="7" s="1"/>
  <c r="JP157" i="7"/>
  <c r="JQ157" i="7" s="1"/>
  <c r="JR157" i="7" s="1"/>
  <c r="IR157" i="7"/>
  <c r="IS157" i="7" s="1"/>
  <c r="IT157" i="7" s="1"/>
  <c r="HN157" i="7"/>
  <c r="HO157" i="7" s="1"/>
  <c r="HP157" i="7" s="1"/>
  <c r="GJ157" i="7"/>
  <c r="GK157" i="7" s="1"/>
  <c r="GL157" i="7" s="1"/>
  <c r="FR157" i="7"/>
  <c r="FS157" i="7" s="1"/>
  <c r="FT157" i="7" s="1"/>
  <c r="EN157" i="7"/>
  <c r="EO157" i="7" s="1"/>
  <c r="EP157" i="7" s="1"/>
  <c r="DP157" i="7"/>
  <c r="DQ157" i="7" s="1"/>
  <c r="DR157" i="7" s="1"/>
  <c r="ET157" i="7"/>
  <c r="EU157" i="7" s="1"/>
  <c r="EV157" i="7" s="1"/>
  <c r="JJ157" i="7"/>
  <c r="JK157" i="7" s="1"/>
  <c r="JL157" i="7" s="1"/>
  <c r="HB157" i="7"/>
  <c r="HC157" i="7" s="1"/>
  <c r="HD157" i="7" s="1"/>
  <c r="HH157" i="7"/>
  <c r="HI157" i="7" s="1"/>
  <c r="HJ157" i="7" s="1"/>
  <c r="DJ157" i="7"/>
  <c r="DK157" i="7" s="1"/>
  <c r="DL157" i="7" s="1"/>
  <c r="CF157" i="7"/>
  <c r="CG157" i="7" s="1"/>
  <c r="CH157" i="7" s="1"/>
  <c r="IX157" i="7"/>
  <c r="IY157" i="7" s="1"/>
  <c r="IZ157" i="7" s="1"/>
  <c r="GP157" i="7"/>
  <c r="GQ157" i="7" s="1"/>
  <c r="GR157" i="7" s="1"/>
  <c r="EZ157" i="7"/>
  <c r="FA157" i="7" s="1"/>
  <c r="FB157" i="7" s="1"/>
  <c r="FF157" i="7"/>
  <c r="FG157" i="7" s="1"/>
  <c r="FH157" i="7" s="1"/>
  <c r="BZ157" i="7"/>
  <c r="CA157" i="7" s="1"/>
  <c r="CB157" i="7" s="1"/>
  <c r="LL155" i="7"/>
  <c r="LM155" i="7" s="1"/>
  <c r="LN155" i="7" s="1"/>
  <c r="MP155" i="7"/>
  <c r="MQ155" i="7" s="1"/>
  <c r="MR155" i="7" s="1"/>
  <c r="LR155" i="7"/>
  <c r="LS155" i="7" s="1"/>
  <c r="LT155" i="7" s="1"/>
  <c r="MV155" i="7"/>
  <c r="MW155" i="7" s="1"/>
  <c r="MX155" i="7" s="1"/>
  <c r="LX155" i="7"/>
  <c r="LY155" i="7" s="1"/>
  <c r="LZ155" i="7" s="1"/>
  <c r="KT155" i="7"/>
  <c r="KU155" i="7" s="1"/>
  <c r="KV155" i="7" s="1"/>
  <c r="KZ155" i="7"/>
  <c r="LA155" i="7" s="1"/>
  <c r="LB155" i="7" s="1"/>
  <c r="CX155" i="7"/>
  <c r="CY155" i="7" s="1"/>
  <c r="CZ155" i="7" s="1"/>
  <c r="JJ155" i="7"/>
  <c r="JK155" i="7" s="1"/>
  <c r="JL155" i="7" s="1"/>
  <c r="IL155" i="7"/>
  <c r="IM155" i="7" s="1"/>
  <c r="IN155" i="7" s="1"/>
  <c r="HB155" i="7"/>
  <c r="HC155" i="7" s="1"/>
  <c r="HD155" i="7" s="1"/>
  <c r="GD155" i="7"/>
  <c r="GE155" i="7" s="1"/>
  <c r="GF155" i="7" s="1"/>
  <c r="HH155" i="7"/>
  <c r="HI155" i="7" s="1"/>
  <c r="HJ155" i="7" s="1"/>
  <c r="EH155" i="7"/>
  <c r="EI155" i="7" s="1"/>
  <c r="EJ155" i="7" s="1"/>
  <c r="DJ155" i="7"/>
  <c r="DK155" i="7" s="1"/>
  <c r="DL155" i="7" s="1"/>
  <c r="KB155" i="7"/>
  <c r="KC155" i="7" s="1"/>
  <c r="KD155" i="7" s="1"/>
  <c r="JD155" i="7"/>
  <c r="JE155" i="7" s="1"/>
  <c r="JF155" i="7" s="1"/>
  <c r="IF155" i="7"/>
  <c r="IG155" i="7" s="1"/>
  <c r="IH155" i="7" s="1"/>
  <c r="GV155" i="7"/>
  <c r="GW155" i="7" s="1"/>
  <c r="GX155" i="7" s="1"/>
  <c r="FX155" i="7"/>
  <c r="FY155" i="7" s="1"/>
  <c r="FZ155" i="7" s="1"/>
  <c r="FL155" i="7"/>
  <c r="FM155" i="7" s="1"/>
  <c r="FN155" i="7" s="1"/>
  <c r="EB155" i="7"/>
  <c r="EC155" i="7" s="1"/>
  <c r="ED155" i="7" s="1"/>
  <c r="DD155" i="7"/>
  <c r="DE155" i="7" s="1"/>
  <c r="DF155" i="7" s="1"/>
  <c r="CF155" i="7"/>
  <c r="CG155" i="7" s="1"/>
  <c r="CH155" i="7" s="1"/>
  <c r="CL155" i="7"/>
  <c r="CM155" i="7" s="1"/>
  <c r="CN155" i="7" s="1"/>
  <c r="NN155" i="7"/>
  <c r="NO155" i="7" s="1"/>
  <c r="NP155" i="7" s="1"/>
  <c r="NB155" i="7"/>
  <c r="NC155" i="7" s="1"/>
  <c r="ND155" i="7" s="1"/>
  <c r="MD155" i="7"/>
  <c r="ME155" i="7" s="1"/>
  <c r="MF155" i="7" s="1"/>
  <c r="NH155" i="7"/>
  <c r="NI155" i="7" s="1"/>
  <c r="NJ155" i="7" s="1"/>
  <c r="MJ155" i="7"/>
  <c r="MK155" i="7" s="1"/>
  <c r="ML155" i="7" s="1"/>
  <c r="LF155" i="7"/>
  <c r="LG155" i="7" s="1"/>
  <c r="LH155" i="7" s="1"/>
  <c r="KN155" i="7"/>
  <c r="KO155" i="7" s="1"/>
  <c r="KP155" i="7" s="1"/>
  <c r="KH155" i="7"/>
  <c r="KI155" i="7" s="1"/>
  <c r="KJ155" i="7" s="1"/>
  <c r="JV155" i="7"/>
  <c r="JW155" i="7" s="1"/>
  <c r="JX155" i="7" s="1"/>
  <c r="IX155" i="7"/>
  <c r="IY155" i="7" s="1"/>
  <c r="IZ155" i="7" s="1"/>
  <c r="HZ155" i="7"/>
  <c r="IA155" i="7" s="1"/>
  <c r="IB155" i="7" s="1"/>
  <c r="GP155" i="7"/>
  <c r="GQ155" i="7" s="1"/>
  <c r="GR155" i="7" s="1"/>
  <c r="HT155" i="7"/>
  <c r="HU155" i="7" s="1"/>
  <c r="HV155" i="7" s="1"/>
  <c r="EZ155" i="7"/>
  <c r="FA155" i="7" s="1"/>
  <c r="FB155" i="7" s="1"/>
  <c r="DV155" i="7"/>
  <c r="DW155" i="7" s="1"/>
  <c r="DX155" i="7" s="1"/>
  <c r="FF155" i="7"/>
  <c r="FG155" i="7" s="1"/>
  <c r="FH155" i="7" s="1"/>
  <c r="JP155" i="7"/>
  <c r="JQ155" i="7" s="1"/>
  <c r="JR155" i="7" s="1"/>
  <c r="IR155" i="7"/>
  <c r="IS155" i="7" s="1"/>
  <c r="IT155" i="7" s="1"/>
  <c r="HN155" i="7"/>
  <c r="HO155" i="7" s="1"/>
  <c r="HP155" i="7" s="1"/>
  <c r="GJ155" i="7"/>
  <c r="GK155" i="7" s="1"/>
  <c r="GL155" i="7" s="1"/>
  <c r="FR155" i="7"/>
  <c r="FS155" i="7" s="1"/>
  <c r="FT155" i="7" s="1"/>
  <c r="EN155" i="7"/>
  <c r="EO155" i="7" s="1"/>
  <c r="EP155" i="7" s="1"/>
  <c r="DP155" i="7"/>
  <c r="DQ155" i="7" s="1"/>
  <c r="DR155" i="7" s="1"/>
  <c r="ET155" i="7"/>
  <c r="EU155" i="7" s="1"/>
  <c r="EV155" i="7" s="1"/>
  <c r="CR155" i="7"/>
  <c r="CS155" i="7" s="1"/>
  <c r="CT155" i="7" s="1"/>
  <c r="BZ155" i="7"/>
  <c r="CA155" i="7" s="1"/>
  <c r="CB155" i="7" s="1"/>
  <c r="NN256" i="7"/>
  <c r="NO256" i="7" s="1"/>
  <c r="NP256" i="7" s="1"/>
  <c r="MV256" i="7"/>
  <c r="MW256" i="7" s="1"/>
  <c r="MX256" i="7" s="1"/>
  <c r="LX256" i="7"/>
  <c r="LY256" i="7" s="1"/>
  <c r="LZ256" i="7" s="1"/>
  <c r="NB256" i="7"/>
  <c r="NC256" i="7" s="1"/>
  <c r="ND256" i="7" s="1"/>
  <c r="MD256" i="7"/>
  <c r="ME256" i="7" s="1"/>
  <c r="MF256" i="7" s="1"/>
  <c r="KZ256" i="7"/>
  <c r="LA256" i="7" s="1"/>
  <c r="LB256" i="7" s="1"/>
  <c r="LF256" i="7"/>
  <c r="LG256" i="7" s="1"/>
  <c r="LH256" i="7" s="1"/>
  <c r="KN256" i="7"/>
  <c r="KO256" i="7" s="1"/>
  <c r="KP256" i="7" s="1"/>
  <c r="KB256" i="7"/>
  <c r="KC256" i="7" s="1"/>
  <c r="KD256" i="7" s="1"/>
  <c r="IX256" i="7"/>
  <c r="IY256" i="7" s="1"/>
  <c r="IZ256" i="7" s="1"/>
  <c r="HT256" i="7"/>
  <c r="HU256" i="7" s="1"/>
  <c r="HV256" i="7" s="1"/>
  <c r="GP256" i="7"/>
  <c r="GQ256" i="7" s="1"/>
  <c r="GR256" i="7" s="1"/>
  <c r="HH256" i="7"/>
  <c r="HI256" i="7" s="1"/>
  <c r="HJ256" i="7" s="1"/>
  <c r="EZ256" i="7"/>
  <c r="FA256" i="7" s="1"/>
  <c r="FB256" i="7" s="1"/>
  <c r="DV256" i="7"/>
  <c r="DW256" i="7" s="1"/>
  <c r="DX256" i="7" s="1"/>
  <c r="FF256" i="7"/>
  <c r="FG256" i="7" s="1"/>
  <c r="FH256" i="7" s="1"/>
  <c r="JV256" i="7"/>
  <c r="JW256" i="7" s="1"/>
  <c r="JX256" i="7" s="1"/>
  <c r="IR256" i="7"/>
  <c r="IS256" i="7" s="1"/>
  <c r="IT256" i="7" s="1"/>
  <c r="HN256" i="7"/>
  <c r="HO256" i="7" s="1"/>
  <c r="HP256" i="7" s="1"/>
  <c r="GJ256" i="7"/>
  <c r="GK256" i="7" s="1"/>
  <c r="GL256" i="7" s="1"/>
  <c r="FR256" i="7"/>
  <c r="FS256" i="7" s="1"/>
  <c r="FT256" i="7" s="1"/>
  <c r="EN256" i="7"/>
  <c r="EO256" i="7" s="1"/>
  <c r="EP256" i="7" s="1"/>
  <c r="DP256" i="7"/>
  <c r="DQ256" i="7" s="1"/>
  <c r="DR256" i="7" s="1"/>
  <c r="ET256" i="7"/>
  <c r="EU256" i="7" s="1"/>
  <c r="EV256" i="7" s="1"/>
  <c r="CF256" i="7"/>
  <c r="CG256" i="7" s="1"/>
  <c r="CH256" i="7" s="1"/>
  <c r="BZ256" i="7"/>
  <c r="CA256" i="7" s="1"/>
  <c r="CB256" i="7" s="1"/>
  <c r="NH256" i="7"/>
  <c r="NI256" i="7" s="1"/>
  <c r="NJ256" i="7" s="1"/>
  <c r="MJ256" i="7"/>
  <c r="MK256" i="7" s="1"/>
  <c r="ML256" i="7" s="1"/>
  <c r="LL256" i="7"/>
  <c r="LM256" i="7" s="1"/>
  <c r="LN256" i="7" s="1"/>
  <c r="MP256" i="7"/>
  <c r="MQ256" i="7" s="1"/>
  <c r="MR256" i="7" s="1"/>
  <c r="LR256" i="7"/>
  <c r="LS256" i="7" s="1"/>
  <c r="LT256" i="7" s="1"/>
  <c r="KH256" i="7"/>
  <c r="KI256" i="7" s="1"/>
  <c r="KJ256" i="7" s="1"/>
  <c r="KT256" i="7"/>
  <c r="KU256" i="7" s="1"/>
  <c r="KV256" i="7" s="1"/>
  <c r="CX256" i="7"/>
  <c r="CY256" i="7" s="1"/>
  <c r="CZ256" i="7" s="1"/>
  <c r="JJ256" i="7"/>
  <c r="JK256" i="7" s="1"/>
  <c r="JL256" i="7" s="1"/>
  <c r="IL256" i="7"/>
  <c r="IM256" i="7" s="1"/>
  <c r="IN256" i="7" s="1"/>
  <c r="HB256" i="7"/>
  <c r="HC256" i="7" s="1"/>
  <c r="HD256" i="7" s="1"/>
  <c r="GD256" i="7"/>
  <c r="GE256" i="7" s="1"/>
  <c r="GF256" i="7" s="1"/>
  <c r="HZ256" i="7"/>
  <c r="IA256" i="7" s="1"/>
  <c r="IB256" i="7" s="1"/>
  <c r="EH256" i="7"/>
  <c r="EI256" i="7" s="1"/>
  <c r="EJ256" i="7" s="1"/>
  <c r="DJ256" i="7"/>
  <c r="DK256" i="7" s="1"/>
  <c r="DL256" i="7" s="1"/>
  <c r="JP256" i="7"/>
  <c r="JQ256" i="7" s="1"/>
  <c r="JR256" i="7" s="1"/>
  <c r="JD256" i="7"/>
  <c r="JE256" i="7" s="1"/>
  <c r="JF256" i="7" s="1"/>
  <c r="IF256" i="7"/>
  <c r="IG256" i="7" s="1"/>
  <c r="IH256" i="7" s="1"/>
  <c r="GV256" i="7"/>
  <c r="GW256" i="7" s="1"/>
  <c r="GX256" i="7" s="1"/>
  <c r="FX256" i="7"/>
  <c r="FY256" i="7" s="1"/>
  <c r="FZ256" i="7" s="1"/>
  <c r="FL256" i="7"/>
  <c r="FM256" i="7" s="1"/>
  <c r="FN256" i="7" s="1"/>
  <c r="EB256" i="7"/>
  <c r="EC256" i="7" s="1"/>
  <c r="ED256" i="7" s="1"/>
  <c r="DD256" i="7"/>
  <c r="DE256" i="7" s="1"/>
  <c r="DF256" i="7" s="1"/>
  <c r="CR256" i="7"/>
  <c r="CS256" i="7" s="1"/>
  <c r="CT256" i="7" s="1"/>
  <c r="CL256" i="7"/>
  <c r="CM256" i="7" s="1"/>
  <c r="CN256" i="7" s="1"/>
  <c r="NN343" i="7"/>
  <c r="NO343" i="7" s="1"/>
  <c r="NP343" i="7" s="1"/>
  <c r="MV343" i="7"/>
  <c r="MW343" i="7" s="1"/>
  <c r="MX343" i="7" s="1"/>
  <c r="LX343" i="7"/>
  <c r="LY343" i="7" s="1"/>
  <c r="LZ343" i="7" s="1"/>
  <c r="NB343" i="7"/>
  <c r="NC343" i="7" s="1"/>
  <c r="ND343" i="7" s="1"/>
  <c r="MD343" i="7"/>
  <c r="ME343" i="7" s="1"/>
  <c r="MF343" i="7" s="1"/>
  <c r="LF343" i="7"/>
  <c r="LG343" i="7" s="1"/>
  <c r="LH343" i="7" s="1"/>
  <c r="KH343" i="7"/>
  <c r="KI343" i="7" s="1"/>
  <c r="KJ343" i="7" s="1"/>
  <c r="KN343" i="7"/>
  <c r="KO343" i="7" s="1"/>
  <c r="KP343" i="7" s="1"/>
  <c r="JP343" i="7"/>
  <c r="JQ343" i="7" s="1"/>
  <c r="JR343" i="7" s="1"/>
  <c r="IX343" i="7"/>
  <c r="IY343" i="7" s="1"/>
  <c r="IZ343" i="7" s="1"/>
  <c r="HT343" i="7"/>
  <c r="HU343" i="7" s="1"/>
  <c r="HV343" i="7" s="1"/>
  <c r="GV343" i="7"/>
  <c r="GW343" i="7" s="1"/>
  <c r="GX343" i="7" s="1"/>
  <c r="FX343" i="7"/>
  <c r="FY343" i="7" s="1"/>
  <c r="FZ343" i="7" s="1"/>
  <c r="EZ343" i="7"/>
  <c r="FA343" i="7" s="1"/>
  <c r="FB343" i="7" s="1"/>
  <c r="DV343" i="7"/>
  <c r="DW343" i="7" s="1"/>
  <c r="DX343" i="7" s="1"/>
  <c r="FF343" i="7"/>
  <c r="FG343" i="7" s="1"/>
  <c r="FH343" i="7" s="1"/>
  <c r="JV343" i="7"/>
  <c r="JW343" i="7" s="1"/>
  <c r="JX343" i="7" s="1"/>
  <c r="IR343" i="7"/>
  <c r="IS343" i="7" s="1"/>
  <c r="IT343" i="7" s="1"/>
  <c r="HZ343" i="7"/>
  <c r="IA343" i="7" s="1"/>
  <c r="IB343" i="7" s="1"/>
  <c r="GP343" i="7"/>
  <c r="GQ343" i="7" s="1"/>
  <c r="GR343" i="7" s="1"/>
  <c r="FR343" i="7"/>
  <c r="FS343" i="7" s="1"/>
  <c r="FT343" i="7" s="1"/>
  <c r="EN343" i="7"/>
  <c r="EO343" i="7" s="1"/>
  <c r="EP343" i="7" s="1"/>
  <c r="DP343" i="7"/>
  <c r="DQ343" i="7" s="1"/>
  <c r="DR343" i="7" s="1"/>
  <c r="ET343" i="7"/>
  <c r="EU343" i="7" s="1"/>
  <c r="EV343" i="7" s="1"/>
  <c r="CR343" i="7"/>
  <c r="CS343" i="7" s="1"/>
  <c r="CT343" i="7" s="1"/>
  <c r="BZ343" i="7"/>
  <c r="CA343" i="7" s="1"/>
  <c r="CB343" i="7" s="1"/>
  <c r="NH343" i="7"/>
  <c r="NI343" i="7" s="1"/>
  <c r="NJ343" i="7" s="1"/>
  <c r="MJ343" i="7"/>
  <c r="MK343" i="7" s="1"/>
  <c r="ML343" i="7" s="1"/>
  <c r="LL343" i="7"/>
  <c r="LM343" i="7" s="1"/>
  <c r="LN343" i="7" s="1"/>
  <c r="MP343" i="7"/>
  <c r="MQ343" i="7" s="1"/>
  <c r="MR343" i="7" s="1"/>
  <c r="LR343" i="7"/>
  <c r="LS343" i="7" s="1"/>
  <c r="LT343" i="7" s="1"/>
  <c r="KT343" i="7"/>
  <c r="KU343" i="7" s="1"/>
  <c r="KV343" i="7" s="1"/>
  <c r="KZ343" i="7"/>
  <c r="LA343" i="7" s="1"/>
  <c r="LB343" i="7" s="1"/>
  <c r="CX343" i="7"/>
  <c r="CY343" i="7" s="1"/>
  <c r="CZ343" i="7" s="1"/>
  <c r="JJ343" i="7"/>
  <c r="JK343" i="7" s="1"/>
  <c r="JL343" i="7" s="1"/>
  <c r="IL343" i="7"/>
  <c r="IM343" i="7" s="1"/>
  <c r="IN343" i="7" s="1"/>
  <c r="HN343" i="7"/>
  <c r="HO343" i="7" s="1"/>
  <c r="HP343" i="7" s="1"/>
  <c r="GJ343" i="7"/>
  <c r="GK343" i="7" s="1"/>
  <c r="GL343" i="7" s="1"/>
  <c r="HH343" i="7"/>
  <c r="HI343" i="7" s="1"/>
  <c r="HJ343" i="7" s="1"/>
  <c r="EH343" i="7"/>
  <c r="EI343" i="7" s="1"/>
  <c r="EJ343" i="7" s="1"/>
  <c r="DJ343" i="7"/>
  <c r="DK343" i="7" s="1"/>
  <c r="DL343" i="7" s="1"/>
  <c r="KB343" i="7"/>
  <c r="KC343" i="7" s="1"/>
  <c r="KD343" i="7" s="1"/>
  <c r="JD343" i="7"/>
  <c r="JE343" i="7" s="1"/>
  <c r="JF343" i="7" s="1"/>
  <c r="IF343" i="7"/>
  <c r="IG343" i="7" s="1"/>
  <c r="IH343" i="7" s="1"/>
  <c r="HB343" i="7"/>
  <c r="HC343" i="7" s="1"/>
  <c r="HD343" i="7" s="1"/>
  <c r="GD343" i="7"/>
  <c r="GE343" i="7" s="1"/>
  <c r="GF343" i="7" s="1"/>
  <c r="FL343" i="7"/>
  <c r="FM343" i="7" s="1"/>
  <c r="FN343" i="7" s="1"/>
  <c r="EB343" i="7"/>
  <c r="EC343" i="7" s="1"/>
  <c r="ED343" i="7" s="1"/>
  <c r="DD343" i="7"/>
  <c r="DE343" i="7" s="1"/>
  <c r="DF343" i="7" s="1"/>
  <c r="CF343" i="7"/>
  <c r="CG343" i="7" s="1"/>
  <c r="CH343" i="7" s="1"/>
  <c r="CL343" i="7"/>
  <c r="CM343" i="7" s="1"/>
  <c r="CN343" i="7" s="1"/>
  <c r="LL364" i="7"/>
  <c r="LM364" i="7" s="1"/>
  <c r="LN364" i="7" s="1"/>
  <c r="MP364" i="7"/>
  <c r="MQ364" i="7" s="1"/>
  <c r="MR364" i="7" s="1"/>
  <c r="LR364" i="7"/>
  <c r="LS364" i="7" s="1"/>
  <c r="LT364" i="7" s="1"/>
  <c r="MV364" i="7"/>
  <c r="MW364" i="7" s="1"/>
  <c r="MX364" i="7" s="1"/>
  <c r="LX364" i="7"/>
  <c r="LY364" i="7" s="1"/>
  <c r="LZ364" i="7" s="1"/>
  <c r="KT364" i="7"/>
  <c r="KU364" i="7" s="1"/>
  <c r="KV364" i="7" s="1"/>
  <c r="KZ364" i="7"/>
  <c r="LA364" i="7" s="1"/>
  <c r="LB364" i="7" s="1"/>
  <c r="CX364" i="7"/>
  <c r="CY364" i="7" s="1"/>
  <c r="CZ364" i="7" s="1"/>
  <c r="JJ364" i="7"/>
  <c r="JK364" i="7" s="1"/>
  <c r="JL364" i="7" s="1"/>
  <c r="IL364" i="7"/>
  <c r="IM364" i="7" s="1"/>
  <c r="IN364" i="7" s="1"/>
  <c r="HB364" i="7"/>
  <c r="HC364" i="7" s="1"/>
  <c r="HD364" i="7" s="1"/>
  <c r="FX364" i="7"/>
  <c r="FY364" i="7" s="1"/>
  <c r="FZ364" i="7" s="1"/>
  <c r="GV364" i="7"/>
  <c r="GW364" i="7" s="1"/>
  <c r="GX364" i="7" s="1"/>
  <c r="EH364" i="7"/>
  <c r="EI364" i="7" s="1"/>
  <c r="EJ364" i="7" s="1"/>
  <c r="DJ364" i="7"/>
  <c r="DK364" i="7" s="1"/>
  <c r="DL364" i="7" s="1"/>
  <c r="KB364" i="7"/>
  <c r="KC364" i="7" s="1"/>
  <c r="KD364" i="7" s="1"/>
  <c r="JD364" i="7"/>
  <c r="JE364" i="7" s="1"/>
  <c r="JF364" i="7" s="1"/>
  <c r="IF364" i="7"/>
  <c r="IG364" i="7" s="1"/>
  <c r="IH364" i="7" s="1"/>
  <c r="GP364" i="7"/>
  <c r="GQ364" i="7" s="1"/>
  <c r="GR364" i="7" s="1"/>
  <c r="HH364" i="7"/>
  <c r="HI364" i="7" s="1"/>
  <c r="HJ364" i="7" s="1"/>
  <c r="FL364" i="7"/>
  <c r="FM364" i="7" s="1"/>
  <c r="FN364" i="7" s="1"/>
  <c r="EB364" i="7"/>
  <c r="EC364" i="7" s="1"/>
  <c r="ED364" i="7" s="1"/>
  <c r="DD364" i="7"/>
  <c r="DE364" i="7" s="1"/>
  <c r="DF364" i="7" s="1"/>
  <c r="CF364" i="7"/>
  <c r="CG364" i="7" s="1"/>
  <c r="CH364" i="7" s="1"/>
  <c r="CL364" i="7"/>
  <c r="CM364" i="7" s="1"/>
  <c r="CN364" i="7" s="1"/>
  <c r="NN364" i="7"/>
  <c r="NO364" i="7" s="1"/>
  <c r="NP364" i="7" s="1"/>
  <c r="NB364" i="7"/>
  <c r="NC364" i="7" s="1"/>
  <c r="ND364" i="7" s="1"/>
  <c r="MD364" i="7"/>
  <c r="ME364" i="7" s="1"/>
  <c r="MF364" i="7" s="1"/>
  <c r="NH364" i="7"/>
  <c r="NI364" i="7" s="1"/>
  <c r="NJ364" i="7" s="1"/>
  <c r="MJ364" i="7"/>
  <c r="MK364" i="7" s="1"/>
  <c r="ML364" i="7" s="1"/>
  <c r="LF364" i="7"/>
  <c r="LG364" i="7" s="1"/>
  <c r="LH364" i="7" s="1"/>
  <c r="KH364" i="7"/>
  <c r="KI364" i="7" s="1"/>
  <c r="KJ364" i="7" s="1"/>
  <c r="KN364" i="7"/>
  <c r="KO364" i="7" s="1"/>
  <c r="KP364" i="7" s="1"/>
  <c r="JP364" i="7"/>
  <c r="JQ364" i="7" s="1"/>
  <c r="JR364" i="7" s="1"/>
  <c r="IX364" i="7"/>
  <c r="IY364" i="7" s="1"/>
  <c r="IZ364" i="7" s="1"/>
  <c r="HT364" i="7"/>
  <c r="HU364" i="7" s="1"/>
  <c r="HV364" i="7" s="1"/>
  <c r="GJ364" i="7"/>
  <c r="GK364" i="7" s="1"/>
  <c r="GL364" i="7" s="1"/>
  <c r="FR364" i="7"/>
  <c r="FS364" i="7" s="1"/>
  <c r="FT364" i="7" s="1"/>
  <c r="EZ364" i="7"/>
  <c r="FA364" i="7" s="1"/>
  <c r="FB364" i="7" s="1"/>
  <c r="DV364" i="7"/>
  <c r="DW364" i="7" s="1"/>
  <c r="DX364" i="7" s="1"/>
  <c r="FF364" i="7"/>
  <c r="FG364" i="7" s="1"/>
  <c r="FH364" i="7" s="1"/>
  <c r="JV364" i="7"/>
  <c r="JW364" i="7" s="1"/>
  <c r="JX364" i="7" s="1"/>
  <c r="IR364" i="7"/>
  <c r="IS364" i="7" s="1"/>
  <c r="IT364" i="7" s="1"/>
  <c r="HN364" i="7"/>
  <c r="HO364" i="7" s="1"/>
  <c r="HP364" i="7" s="1"/>
  <c r="GD364" i="7"/>
  <c r="GE364" i="7" s="1"/>
  <c r="GF364" i="7" s="1"/>
  <c r="HZ364" i="7"/>
  <c r="IA364" i="7" s="1"/>
  <c r="IB364" i="7" s="1"/>
  <c r="EN364" i="7"/>
  <c r="EO364" i="7" s="1"/>
  <c r="EP364" i="7" s="1"/>
  <c r="DP364" i="7"/>
  <c r="DQ364" i="7" s="1"/>
  <c r="DR364" i="7" s="1"/>
  <c r="ET364" i="7"/>
  <c r="EU364" i="7" s="1"/>
  <c r="EV364" i="7" s="1"/>
  <c r="CR364" i="7"/>
  <c r="CS364" i="7" s="1"/>
  <c r="CT364" i="7" s="1"/>
  <c r="BZ364" i="7"/>
  <c r="CA364" i="7" s="1"/>
  <c r="CB364" i="7" s="1"/>
  <c r="LL85" i="7"/>
  <c r="LM85" i="7" s="1"/>
  <c r="LN85" i="7" s="1"/>
  <c r="MP85" i="7"/>
  <c r="MQ85" i="7" s="1"/>
  <c r="MR85" i="7" s="1"/>
  <c r="LR85" i="7"/>
  <c r="LS85" i="7" s="1"/>
  <c r="LT85" i="7" s="1"/>
  <c r="MV85" i="7"/>
  <c r="MW85" i="7" s="1"/>
  <c r="MX85" i="7" s="1"/>
  <c r="LX85" i="7"/>
  <c r="LY85" i="7" s="1"/>
  <c r="LZ85" i="7" s="1"/>
  <c r="KT85" i="7"/>
  <c r="KU85" i="7" s="1"/>
  <c r="KV85" i="7" s="1"/>
  <c r="KZ85" i="7"/>
  <c r="LA85" i="7" s="1"/>
  <c r="LB85" i="7" s="1"/>
  <c r="CX85" i="7"/>
  <c r="CY85" i="7" s="1"/>
  <c r="CZ85" i="7" s="1"/>
  <c r="JJ85" i="7"/>
  <c r="JK85" i="7" s="1"/>
  <c r="JL85" i="7" s="1"/>
  <c r="IL85" i="7"/>
  <c r="IM85" i="7" s="1"/>
  <c r="IN85" i="7" s="1"/>
  <c r="HB85" i="7"/>
  <c r="HC85" i="7" s="1"/>
  <c r="HD85" i="7" s="1"/>
  <c r="GD85" i="7"/>
  <c r="GE85" i="7" s="1"/>
  <c r="GF85" i="7" s="1"/>
  <c r="FL85" i="7"/>
  <c r="FM85" i="7" s="1"/>
  <c r="FN85" i="7" s="1"/>
  <c r="EB85" i="7"/>
  <c r="EC85" i="7" s="1"/>
  <c r="ED85" i="7" s="1"/>
  <c r="DD85" i="7"/>
  <c r="DE85" i="7" s="1"/>
  <c r="DF85" i="7" s="1"/>
  <c r="KB85" i="7"/>
  <c r="KC85" i="7" s="1"/>
  <c r="KD85" i="7" s="1"/>
  <c r="JD85" i="7"/>
  <c r="JE85" i="7" s="1"/>
  <c r="JF85" i="7" s="1"/>
  <c r="IF85" i="7"/>
  <c r="IG85" i="7" s="1"/>
  <c r="IH85" i="7" s="1"/>
  <c r="GV85" i="7"/>
  <c r="GW85" i="7" s="1"/>
  <c r="GX85" i="7" s="1"/>
  <c r="FX85" i="7"/>
  <c r="FY85" i="7" s="1"/>
  <c r="FZ85" i="7" s="1"/>
  <c r="EZ85" i="7"/>
  <c r="FA85" i="7" s="1"/>
  <c r="FB85" i="7" s="1"/>
  <c r="DV85" i="7"/>
  <c r="DW85" i="7" s="1"/>
  <c r="DX85" i="7" s="1"/>
  <c r="FR85" i="7"/>
  <c r="FS85" i="7" s="1"/>
  <c r="FT85" i="7" s="1"/>
  <c r="CF85" i="7"/>
  <c r="CG85" i="7" s="1"/>
  <c r="CH85" i="7" s="1"/>
  <c r="CL85" i="7"/>
  <c r="CM85" i="7" s="1"/>
  <c r="CN85" i="7" s="1"/>
  <c r="NN85" i="7"/>
  <c r="NO85" i="7" s="1"/>
  <c r="NP85" i="7" s="1"/>
  <c r="NB85" i="7"/>
  <c r="NC85" i="7" s="1"/>
  <c r="ND85" i="7" s="1"/>
  <c r="MD85" i="7"/>
  <c r="ME85" i="7" s="1"/>
  <c r="MF85" i="7" s="1"/>
  <c r="NH85" i="7"/>
  <c r="NI85" i="7" s="1"/>
  <c r="NJ85" i="7" s="1"/>
  <c r="MJ85" i="7"/>
  <c r="MK85" i="7" s="1"/>
  <c r="ML85" i="7" s="1"/>
  <c r="LF85" i="7"/>
  <c r="LG85" i="7" s="1"/>
  <c r="LH85" i="7" s="1"/>
  <c r="KN85" i="7"/>
  <c r="KO85" i="7" s="1"/>
  <c r="KP85" i="7" s="1"/>
  <c r="KH85" i="7"/>
  <c r="KI85" i="7" s="1"/>
  <c r="KJ85" i="7" s="1"/>
  <c r="JV85" i="7"/>
  <c r="JW85" i="7" s="1"/>
  <c r="JX85" i="7" s="1"/>
  <c r="IX85" i="7"/>
  <c r="IY85" i="7" s="1"/>
  <c r="IZ85" i="7" s="1"/>
  <c r="HZ85" i="7"/>
  <c r="IA85" i="7" s="1"/>
  <c r="IB85" i="7" s="1"/>
  <c r="GP85" i="7"/>
  <c r="GQ85" i="7" s="1"/>
  <c r="GR85" i="7" s="1"/>
  <c r="HT85" i="7"/>
  <c r="HU85" i="7" s="1"/>
  <c r="HV85" i="7" s="1"/>
  <c r="EN85" i="7"/>
  <c r="EO85" i="7" s="1"/>
  <c r="EP85" i="7" s="1"/>
  <c r="DP85" i="7"/>
  <c r="DQ85" i="7" s="1"/>
  <c r="DR85" i="7" s="1"/>
  <c r="FF85" i="7"/>
  <c r="FG85" i="7" s="1"/>
  <c r="FH85" i="7" s="1"/>
  <c r="JP85" i="7"/>
  <c r="JQ85" i="7" s="1"/>
  <c r="JR85" i="7" s="1"/>
  <c r="IR85" i="7"/>
  <c r="IS85" i="7" s="1"/>
  <c r="IT85" i="7" s="1"/>
  <c r="HN85" i="7"/>
  <c r="HO85" i="7" s="1"/>
  <c r="HP85" i="7" s="1"/>
  <c r="GJ85" i="7"/>
  <c r="GK85" i="7" s="1"/>
  <c r="GL85" i="7" s="1"/>
  <c r="HH85" i="7"/>
  <c r="HI85" i="7" s="1"/>
  <c r="HJ85" i="7" s="1"/>
  <c r="EH85" i="7"/>
  <c r="EI85" i="7" s="1"/>
  <c r="EJ85" i="7" s="1"/>
  <c r="DJ85" i="7"/>
  <c r="DK85" i="7" s="1"/>
  <c r="DL85" i="7" s="1"/>
  <c r="ET85" i="7"/>
  <c r="EU85" i="7" s="1"/>
  <c r="EV85" i="7" s="1"/>
  <c r="CR85" i="7"/>
  <c r="CS85" i="7" s="1"/>
  <c r="CT85" i="7" s="1"/>
  <c r="BZ85" i="7"/>
  <c r="CA85" i="7" s="1"/>
  <c r="CB85" i="7" s="1"/>
  <c r="NH408" i="7"/>
  <c r="NI408" i="7" s="1"/>
  <c r="NJ408" i="7" s="1"/>
  <c r="MJ408" i="7"/>
  <c r="MK408" i="7" s="1"/>
  <c r="ML408" i="7" s="1"/>
  <c r="LL408" i="7"/>
  <c r="LM408" i="7" s="1"/>
  <c r="LN408" i="7" s="1"/>
  <c r="MP408" i="7"/>
  <c r="MQ408" i="7" s="1"/>
  <c r="MR408" i="7" s="1"/>
  <c r="LR408" i="7"/>
  <c r="LS408" i="7" s="1"/>
  <c r="LT408" i="7" s="1"/>
  <c r="KT408" i="7"/>
  <c r="KU408" i="7" s="1"/>
  <c r="KV408" i="7" s="1"/>
  <c r="KZ408" i="7"/>
  <c r="LA408" i="7" s="1"/>
  <c r="LB408" i="7" s="1"/>
  <c r="CX408" i="7"/>
  <c r="CY408" i="7" s="1"/>
  <c r="CZ408" i="7" s="1"/>
  <c r="JJ408" i="7"/>
  <c r="JK408" i="7" s="1"/>
  <c r="JL408" i="7" s="1"/>
  <c r="IL408" i="7"/>
  <c r="IM408" i="7" s="1"/>
  <c r="IN408" i="7" s="1"/>
  <c r="HB408" i="7"/>
  <c r="HC408" i="7" s="1"/>
  <c r="HD408" i="7" s="1"/>
  <c r="FX408" i="7"/>
  <c r="FY408" i="7" s="1"/>
  <c r="FZ408" i="7" s="1"/>
  <c r="GV408" i="7"/>
  <c r="GW408" i="7" s="1"/>
  <c r="GX408" i="7" s="1"/>
  <c r="EH408" i="7"/>
  <c r="EI408" i="7" s="1"/>
  <c r="EJ408" i="7" s="1"/>
  <c r="DJ408" i="7"/>
  <c r="DK408" i="7" s="1"/>
  <c r="DL408" i="7" s="1"/>
  <c r="KB408" i="7"/>
  <c r="KC408" i="7" s="1"/>
  <c r="KD408" i="7" s="1"/>
  <c r="JD408" i="7"/>
  <c r="JE408" i="7" s="1"/>
  <c r="JF408" i="7" s="1"/>
  <c r="IF408" i="7"/>
  <c r="IG408" i="7" s="1"/>
  <c r="IH408" i="7" s="1"/>
  <c r="GP408" i="7"/>
  <c r="GQ408" i="7" s="1"/>
  <c r="GR408" i="7" s="1"/>
  <c r="HH408" i="7"/>
  <c r="HI408" i="7" s="1"/>
  <c r="HJ408" i="7" s="1"/>
  <c r="FL408" i="7"/>
  <c r="FM408" i="7" s="1"/>
  <c r="FN408" i="7" s="1"/>
  <c r="EB408" i="7"/>
  <c r="EC408" i="7" s="1"/>
  <c r="ED408" i="7" s="1"/>
  <c r="DD408" i="7"/>
  <c r="DE408" i="7" s="1"/>
  <c r="DF408" i="7" s="1"/>
  <c r="CR408" i="7"/>
  <c r="CS408" i="7" s="1"/>
  <c r="CT408" i="7" s="1"/>
  <c r="BZ408" i="7"/>
  <c r="CA408" i="7" s="1"/>
  <c r="CB408" i="7" s="1"/>
  <c r="NN408" i="7"/>
  <c r="NO408" i="7" s="1"/>
  <c r="NP408" i="7" s="1"/>
  <c r="MV408" i="7"/>
  <c r="MW408" i="7" s="1"/>
  <c r="MX408" i="7" s="1"/>
  <c r="LX408" i="7"/>
  <c r="LY408" i="7" s="1"/>
  <c r="LZ408" i="7" s="1"/>
  <c r="NB408" i="7"/>
  <c r="NC408" i="7" s="1"/>
  <c r="ND408" i="7" s="1"/>
  <c r="MD408" i="7"/>
  <c r="ME408" i="7" s="1"/>
  <c r="MF408" i="7" s="1"/>
  <c r="LF408" i="7"/>
  <c r="LG408" i="7" s="1"/>
  <c r="LH408" i="7" s="1"/>
  <c r="KH408" i="7"/>
  <c r="KI408" i="7" s="1"/>
  <c r="KJ408" i="7" s="1"/>
  <c r="KN408" i="7"/>
  <c r="KO408" i="7" s="1"/>
  <c r="KP408" i="7" s="1"/>
  <c r="JP408" i="7"/>
  <c r="JQ408" i="7" s="1"/>
  <c r="JR408" i="7" s="1"/>
  <c r="IX408" i="7"/>
  <c r="IY408" i="7" s="1"/>
  <c r="IZ408" i="7" s="1"/>
  <c r="HT408" i="7"/>
  <c r="HU408" i="7" s="1"/>
  <c r="HV408" i="7" s="1"/>
  <c r="GJ408" i="7"/>
  <c r="GK408" i="7" s="1"/>
  <c r="GL408" i="7" s="1"/>
  <c r="FR408" i="7"/>
  <c r="FS408" i="7" s="1"/>
  <c r="FT408" i="7" s="1"/>
  <c r="EZ408" i="7"/>
  <c r="FA408" i="7" s="1"/>
  <c r="FB408" i="7" s="1"/>
  <c r="DV408" i="7"/>
  <c r="DW408" i="7" s="1"/>
  <c r="DX408" i="7" s="1"/>
  <c r="FF408" i="7"/>
  <c r="FG408" i="7" s="1"/>
  <c r="FH408" i="7" s="1"/>
  <c r="JV408" i="7"/>
  <c r="JW408" i="7" s="1"/>
  <c r="JX408" i="7" s="1"/>
  <c r="IR408" i="7"/>
  <c r="IS408" i="7" s="1"/>
  <c r="IT408" i="7" s="1"/>
  <c r="HN408" i="7"/>
  <c r="HO408" i="7" s="1"/>
  <c r="HP408" i="7" s="1"/>
  <c r="GD408" i="7"/>
  <c r="GE408" i="7" s="1"/>
  <c r="GF408" i="7" s="1"/>
  <c r="HZ408" i="7"/>
  <c r="IA408" i="7" s="1"/>
  <c r="IB408" i="7" s="1"/>
  <c r="EN408" i="7"/>
  <c r="EO408" i="7" s="1"/>
  <c r="EP408" i="7" s="1"/>
  <c r="DP408" i="7"/>
  <c r="DQ408" i="7" s="1"/>
  <c r="DR408" i="7" s="1"/>
  <c r="ET408" i="7"/>
  <c r="EU408" i="7" s="1"/>
  <c r="EV408" i="7" s="1"/>
  <c r="CL408" i="7"/>
  <c r="CM408" i="7" s="1"/>
  <c r="CN408" i="7" s="1"/>
  <c r="CF408" i="7"/>
  <c r="CG408" i="7" s="1"/>
  <c r="CH408" i="7" s="1"/>
  <c r="NN215" i="7"/>
  <c r="NO215" i="7" s="1"/>
  <c r="NP215" i="7" s="1"/>
  <c r="MV215" i="7"/>
  <c r="MW215" i="7" s="1"/>
  <c r="MX215" i="7" s="1"/>
  <c r="LX215" i="7"/>
  <c r="LY215" i="7" s="1"/>
  <c r="LZ215" i="7" s="1"/>
  <c r="NB215" i="7"/>
  <c r="NC215" i="7" s="1"/>
  <c r="ND215" i="7" s="1"/>
  <c r="MD215" i="7"/>
  <c r="ME215" i="7" s="1"/>
  <c r="MF215" i="7" s="1"/>
  <c r="KZ215" i="7"/>
  <c r="LA215" i="7" s="1"/>
  <c r="LB215" i="7" s="1"/>
  <c r="LF215" i="7"/>
  <c r="LG215" i="7" s="1"/>
  <c r="LH215" i="7" s="1"/>
  <c r="KN215" i="7"/>
  <c r="KO215" i="7" s="1"/>
  <c r="KP215" i="7" s="1"/>
  <c r="JP215" i="7"/>
  <c r="JQ215" i="7" s="1"/>
  <c r="JR215" i="7" s="1"/>
  <c r="IR215" i="7"/>
  <c r="IS215" i="7" s="1"/>
  <c r="IT215" i="7" s="1"/>
  <c r="HZ215" i="7"/>
  <c r="IA215" i="7" s="1"/>
  <c r="IB215" i="7" s="1"/>
  <c r="GP215" i="7"/>
  <c r="GQ215" i="7" s="1"/>
  <c r="GR215" i="7" s="1"/>
  <c r="FR215" i="7"/>
  <c r="FS215" i="7" s="1"/>
  <c r="FT215" i="7" s="1"/>
  <c r="EN215" i="7"/>
  <c r="EO215" i="7" s="1"/>
  <c r="EP215" i="7" s="1"/>
  <c r="DP215" i="7"/>
  <c r="DQ215" i="7" s="1"/>
  <c r="DR215" i="7" s="1"/>
  <c r="DJ215" i="7"/>
  <c r="DK215" i="7" s="1"/>
  <c r="DL215" i="7" s="1"/>
  <c r="IX215" i="7"/>
  <c r="IY215" i="7" s="1"/>
  <c r="IZ215" i="7" s="1"/>
  <c r="GV215" i="7"/>
  <c r="GW215" i="7" s="1"/>
  <c r="GX215" i="7" s="1"/>
  <c r="EZ215" i="7"/>
  <c r="FA215" i="7" s="1"/>
  <c r="FB215" i="7" s="1"/>
  <c r="ET215" i="7"/>
  <c r="EU215" i="7" s="1"/>
  <c r="EV215" i="7" s="1"/>
  <c r="HN215" i="7"/>
  <c r="HO215" i="7" s="1"/>
  <c r="HP215" i="7" s="1"/>
  <c r="DD215" i="7"/>
  <c r="DE215" i="7" s="1"/>
  <c r="DF215" i="7" s="1"/>
  <c r="CF215" i="7"/>
  <c r="CG215" i="7" s="1"/>
  <c r="CH215" i="7" s="1"/>
  <c r="IL215" i="7"/>
  <c r="IM215" i="7" s="1"/>
  <c r="IN215" i="7" s="1"/>
  <c r="EH215" i="7"/>
  <c r="EI215" i="7" s="1"/>
  <c r="EJ215" i="7" s="1"/>
  <c r="BZ215" i="7"/>
  <c r="CA215" i="7" s="1"/>
  <c r="CB215" i="7" s="1"/>
  <c r="NH215" i="7"/>
  <c r="NI215" i="7" s="1"/>
  <c r="NJ215" i="7" s="1"/>
  <c r="MJ215" i="7"/>
  <c r="MK215" i="7" s="1"/>
  <c r="ML215" i="7" s="1"/>
  <c r="LL215" i="7"/>
  <c r="LM215" i="7" s="1"/>
  <c r="LN215" i="7" s="1"/>
  <c r="MP215" i="7"/>
  <c r="MQ215" i="7" s="1"/>
  <c r="MR215" i="7" s="1"/>
  <c r="LR215" i="7"/>
  <c r="LS215" i="7" s="1"/>
  <c r="LT215" i="7" s="1"/>
  <c r="KH215" i="7"/>
  <c r="KI215" i="7" s="1"/>
  <c r="KJ215" i="7" s="1"/>
  <c r="KT215" i="7"/>
  <c r="KU215" i="7" s="1"/>
  <c r="KV215" i="7" s="1"/>
  <c r="KB215" i="7"/>
  <c r="KC215" i="7" s="1"/>
  <c r="KD215" i="7" s="1"/>
  <c r="JD215" i="7"/>
  <c r="JE215" i="7" s="1"/>
  <c r="JF215" i="7" s="1"/>
  <c r="IF215" i="7"/>
  <c r="IG215" i="7" s="1"/>
  <c r="IH215" i="7" s="1"/>
  <c r="HB215" i="7"/>
  <c r="HC215" i="7" s="1"/>
  <c r="HD215" i="7" s="1"/>
  <c r="GD215" i="7"/>
  <c r="GE215" i="7" s="1"/>
  <c r="GF215" i="7" s="1"/>
  <c r="FL215" i="7"/>
  <c r="FM215" i="7" s="1"/>
  <c r="FN215" i="7" s="1"/>
  <c r="EB215" i="7"/>
  <c r="EC215" i="7" s="1"/>
  <c r="ED215" i="7" s="1"/>
  <c r="FF215" i="7"/>
  <c r="FG215" i="7" s="1"/>
  <c r="FH215" i="7" s="1"/>
  <c r="JV215" i="7"/>
  <c r="JW215" i="7" s="1"/>
  <c r="JX215" i="7" s="1"/>
  <c r="HT215" i="7"/>
  <c r="HU215" i="7" s="1"/>
  <c r="HV215" i="7" s="1"/>
  <c r="FX215" i="7"/>
  <c r="FY215" i="7" s="1"/>
  <c r="FZ215" i="7" s="1"/>
  <c r="DV215" i="7"/>
  <c r="DW215" i="7" s="1"/>
  <c r="DX215" i="7" s="1"/>
  <c r="JJ215" i="7"/>
  <c r="JK215" i="7" s="1"/>
  <c r="JL215" i="7" s="1"/>
  <c r="HH215" i="7"/>
  <c r="HI215" i="7" s="1"/>
  <c r="HJ215" i="7" s="1"/>
  <c r="CR215" i="7"/>
  <c r="CS215" i="7" s="1"/>
  <c r="CT215" i="7" s="1"/>
  <c r="CX215" i="7"/>
  <c r="CY215" i="7" s="1"/>
  <c r="CZ215" i="7" s="1"/>
  <c r="GJ215" i="7"/>
  <c r="GK215" i="7" s="1"/>
  <c r="GL215" i="7" s="1"/>
  <c r="CL215" i="7"/>
  <c r="CM215" i="7" s="1"/>
  <c r="CN215" i="7" s="1"/>
  <c r="NN401" i="7"/>
  <c r="NO401" i="7" s="1"/>
  <c r="NP401" i="7" s="1"/>
  <c r="NB401" i="7"/>
  <c r="NC401" i="7" s="1"/>
  <c r="ND401" i="7" s="1"/>
  <c r="MD401" i="7"/>
  <c r="ME401" i="7" s="1"/>
  <c r="MF401" i="7" s="1"/>
  <c r="MV401" i="7"/>
  <c r="MW401" i="7" s="1"/>
  <c r="MX401" i="7" s="1"/>
  <c r="NH401" i="7"/>
  <c r="NI401" i="7" s="1"/>
  <c r="NJ401" i="7" s="1"/>
  <c r="LF401" i="7"/>
  <c r="LG401" i="7" s="1"/>
  <c r="LH401" i="7" s="1"/>
  <c r="KH401" i="7"/>
  <c r="KI401" i="7" s="1"/>
  <c r="KJ401" i="7" s="1"/>
  <c r="KN401" i="7"/>
  <c r="KO401" i="7" s="1"/>
  <c r="KP401" i="7" s="1"/>
  <c r="JV401" i="7"/>
  <c r="JW401" i="7" s="1"/>
  <c r="JX401" i="7" s="1"/>
  <c r="IR401" i="7"/>
  <c r="IS401" i="7" s="1"/>
  <c r="IT401" i="7" s="1"/>
  <c r="HZ401" i="7"/>
  <c r="IA401" i="7" s="1"/>
  <c r="IB401" i="7" s="1"/>
  <c r="GJ401" i="7"/>
  <c r="GK401" i="7" s="1"/>
  <c r="GL401" i="7" s="1"/>
  <c r="FR401" i="7"/>
  <c r="FS401" i="7" s="1"/>
  <c r="FT401" i="7" s="1"/>
  <c r="EN401" i="7"/>
  <c r="EO401" i="7" s="1"/>
  <c r="EP401" i="7" s="1"/>
  <c r="DP401" i="7"/>
  <c r="DQ401" i="7" s="1"/>
  <c r="DR401" i="7" s="1"/>
  <c r="ET401" i="7"/>
  <c r="EU401" i="7" s="1"/>
  <c r="EV401" i="7" s="1"/>
  <c r="JJ401" i="7"/>
  <c r="JK401" i="7" s="1"/>
  <c r="JL401" i="7" s="1"/>
  <c r="HN401" i="7"/>
  <c r="HO401" i="7" s="1"/>
  <c r="HP401" i="7" s="1"/>
  <c r="HH401" i="7"/>
  <c r="HI401" i="7" s="1"/>
  <c r="HJ401" i="7" s="1"/>
  <c r="DJ401" i="7"/>
  <c r="DK401" i="7" s="1"/>
  <c r="DL401" i="7" s="1"/>
  <c r="CF401" i="7"/>
  <c r="CG401" i="7" s="1"/>
  <c r="CH401" i="7" s="1"/>
  <c r="IX401" i="7"/>
  <c r="IY401" i="7" s="1"/>
  <c r="IZ401" i="7" s="1"/>
  <c r="GP401" i="7"/>
  <c r="GQ401" i="7" s="1"/>
  <c r="GR401" i="7" s="1"/>
  <c r="EZ401" i="7"/>
  <c r="FA401" i="7" s="1"/>
  <c r="FB401" i="7" s="1"/>
  <c r="FF401" i="7"/>
  <c r="FG401" i="7" s="1"/>
  <c r="FH401" i="7" s="1"/>
  <c r="BZ401" i="7"/>
  <c r="CA401" i="7" s="1"/>
  <c r="CB401" i="7" s="1"/>
  <c r="LL401" i="7"/>
  <c r="LM401" i="7" s="1"/>
  <c r="LN401" i="7" s="1"/>
  <c r="MP401" i="7"/>
  <c r="MQ401" i="7" s="1"/>
  <c r="MR401" i="7" s="1"/>
  <c r="LR401" i="7"/>
  <c r="LS401" i="7" s="1"/>
  <c r="LT401" i="7" s="1"/>
  <c r="LX401" i="7"/>
  <c r="LY401" i="7" s="1"/>
  <c r="LZ401" i="7" s="1"/>
  <c r="MJ401" i="7"/>
  <c r="MK401" i="7" s="1"/>
  <c r="ML401" i="7" s="1"/>
  <c r="KT401" i="7"/>
  <c r="KU401" i="7" s="1"/>
  <c r="KV401" i="7" s="1"/>
  <c r="KZ401" i="7"/>
  <c r="LA401" i="7" s="1"/>
  <c r="LB401" i="7" s="1"/>
  <c r="KB401" i="7"/>
  <c r="KC401" i="7" s="1"/>
  <c r="KD401" i="7" s="1"/>
  <c r="JD401" i="7"/>
  <c r="JE401" i="7" s="1"/>
  <c r="JF401" i="7" s="1"/>
  <c r="IF401" i="7"/>
  <c r="IG401" i="7" s="1"/>
  <c r="IH401" i="7" s="1"/>
  <c r="HB401" i="7"/>
  <c r="HC401" i="7" s="1"/>
  <c r="HD401" i="7" s="1"/>
  <c r="FX401" i="7"/>
  <c r="FY401" i="7" s="1"/>
  <c r="FZ401" i="7" s="1"/>
  <c r="FL401" i="7"/>
  <c r="FM401" i="7" s="1"/>
  <c r="FN401" i="7" s="1"/>
  <c r="EB401" i="7"/>
  <c r="EC401" i="7" s="1"/>
  <c r="ED401" i="7" s="1"/>
  <c r="DD401" i="7"/>
  <c r="DE401" i="7" s="1"/>
  <c r="DF401" i="7" s="1"/>
  <c r="CX401" i="7"/>
  <c r="CY401" i="7" s="1"/>
  <c r="CZ401" i="7" s="1"/>
  <c r="IL401" i="7"/>
  <c r="IM401" i="7" s="1"/>
  <c r="IN401" i="7" s="1"/>
  <c r="GD401" i="7"/>
  <c r="GE401" i="7" s="1"/>
  <c r="GF401" i="7" s="1"/>
  <c r="EH401" i="7"/>
  <c r="EI401" i="7" s="1"/>
  <c r="EJ401" i="7" s="1"/>
  <c r="CR401" i="7"/>
  <c r="CS401" i="7" s="1"/>
  <c r="CT401" i="7" s="1"/>
  <c r="JP401" i="7"/>
  <c r="JQ401" i="7" s="1"/>
  <c r="JR401" i="7" s="1"/>
  <c r="HT401" i="7"/>
  <c r="HU401" i="7" s="1"/>
  <c r="HV401" i="7" s="1"/>
  <c r="GV401" i="7"/>
  <c r="GW401" i="7" s="1"/>
  <c r="GX401" i="7" s="1"/>
  <c r="DV401" i="7"/>
  <c r="DW401" i="7" s="1"/>
  <c r="DX401" i="7" s="1"/>
  <c r="CL401" i="7"/>
  <c r="CM401" i="7" s="1"/>
  <c r="CN401" i="7" s="1"/>
  <c r="NH400" i="7"/>
  <c r="NI400" i="7" s="1"/>
  <c r="NJ400" i="7" s="1"/>
  <c r="MJ400" i="7"/>
  <c r="MK400" i="7" s="1"/>
  <c r="ML400" i="7" s="1"/>
  <c r="LL400" i="7"/>
  <c r="LM400" i="7" s="1"/>
  <c r="LN400" i="7" s="1"/>
  <c r="MP400" i="7"/>
  <c r="MQ400" i="7" s="1"/>
  <c r="MR400" i="7" s="1"/>
  <c r="LR400" i="7"/>
  <c r="LS400" i="7" s="1"/>
  <c r="LT400" i="7" s="1"/>
  <c r="KT400" i="7"/>
  <c r="KU400" i="7" s="1"/>
  <c r="KV400" i="7" s="1"/>
  <c r="KZ400" i="7"/>
  <c r="LA400" i="7" s="1"/>
  <c r="LB400" i="7" s="1"/>
  <c r="CX400" i="7"/>
  <c r="CY400" i="7" s="1"/>
  <c r="CZ400" i="7" s="1"/>
  <c r="JJ400" i="7"/>
  <c r="JK400" i="7" s="1"/>
  <c r="JL400" i="7" s="1"/>
  <c r="IL400" i="7"/>
  <c r="IM400" i="7" s="1"/>
  <c r="IN400" i="7" s="1"/>
  <c r="HB400" i="7"/>
  <c r="HC400" i="7" s="1"/>
  <c r="HD400" i="7" s="1"/>
  <c r="FX400" i="7"/>
  <c r="FY400" i="7" s="1"/>
  <c r="FZ400" i="7" s="1"/>
  <c r="GV400" i="7"/>
  <c r="GW400" i="7" s="1"/>
  <c r="GX400" i="7" s="1"/>
  <c r="EH400" i="7"/>
  <c r="EI400" i="7" s="1"/>
  <c r="EJ400" i="7" s="1"/>
  <c r="DJ400" i="7"/>
  <c r="DK400" i="7" s="1"/>
  <c r="DL400" i="7" s="1"/>
  <c r="KB400" i="7"/>
  <c r="KC400" i="7" s="1"/>
  <c r="KD400" i="7" s="1"/>
  <c r="JD400" i="7"/>
  <c r="JE400" i="7" s="1"/>
  <c r="JF400" i="7" s="1"/>
  <c r="IF400" i="7"/>
  <c r="IG400" i="7" s="1"/>
  <c r="IH400" i="7" s="1"/>
  <c r="GP400" i="7"/>
  <c r="GQ400" i="7" s="1"/>
  <c r="GR400" i="7" s="1"/>
  <c r="HH400" i="7"/>
  <c r="HI400" i="7" s="1"/>
  <c r="HJ400" i="7" s="1"/>
  <c r="FL400" i="7"/>
  <c r="FM400" i="7" s="1"/>
  <c r="FN400" i="7" s="1"/>
  <c r="EB400" i="7"/>
  <c r="EC400" i="7" s="1"/>
  <c r="ED400" i="7" s="1"/>
  <c r="DD400" i="7"/>
  <c r="DE400" i="7" s="1"/>
  <c r="DF400" i="7" s="1"/>
  <c r="CR400" i="7"/>
  <c r="CS400" i="7" s="1"/>
  <c r="CT400" i="7" s="1"/>
  <c r="BZ400" i="7"/>
  <c r="CA400" i="7" s="1"/>
  <c r="CB400" i="7" s="1"/>
  <c r="NN400" i="7"/>
  <c r="NO400" i="7" s="1"/>
  <c r="NP400" i="7" s="1"/>
  <c r="MV400" i="7"/>
  <c r="MW400" i="7" s="1"/>
  <c r="MX400" i="7" s="1"/>
  <c r="LX400" i="7"/>
  <c r="LY400" i="7" s="1"/>
  <c r="LZ400" i="7" s="1"/>
  <c r="NB400" i="7"/>
  <c r="NC400" i="7" s="1"/>
  <c r="ND400" i="7" s="1"/>
  <c r="MD400" i="7"/>
  <c r="ME400" i="7" s="1"/>
  <c r="MF400" i="7" s="1"/>
  <c r="LF400" i="7"/>
  <c r="LG400" i="7" s="1"/>
  <c r="LH400" i="7" s="1"/>
  <c r="KH400" i="7"/>
  <c r="KI400" i="7" s="1"/>
  <c r="KJ400" i="7" s="1"/>
  <c r="KN400" i="7"/>
  <c r="KO400" i="7" s="1"/>
  <c r="KP400" i="7" s="1"/>
  <c r="JP400" i="7"/>
  <c r="JQ400" i="7" s="1"/>
  <c r="JR400" i="7" s="1"/>
  <c r="IX400" i="7"/>
  <c r="IY400" i="7" s="1"/>
  <c r="IZ400" i="7" s="1"/>
  <c r="HT400" i="7"/>
  <c r="HU400" i="7" s="1"/>
  <c r="HV400" i="7" s="1"/>
  <c r="GJ400" i="7"/>
  <c r="GK400" i="7" s="1"/>
  <c r="GL400" i="7" s="1"/>
  <c r="FR400" i="7"/>
  <c r="FS400" i="7" s="1"/>
  <c r="FT400" i="7" s="1"/>
  <c r="EZ400" i="7"/>
  <c r="FA400" i="7" s="1"/>
  <c r="FB400" i="7" s="1"/>
  <c r="DV400" i="7"/>
  <c r="DW400" i="7" s="1"/>
  <c r="DX400" i="7" s="1"/>
  <c r="FF400" i="7"/>
  <c r="FG400" i="7" s="1"/>
  <c r="FH400" i="7" s="1"/>
  <c r="JV400" i="7"/>
  <c r="JW400" i="7" s="1"/>
  <c r="JX400" i="7" s="1"/>
  <c r="IR400" i="7"/>
  <c r="IS400" i="7" s="1"/>
  <c r="IT400" i="7" s="1"/>
  <c r="HN400" i="7"/>
  <c r="HO400" i="7" s="1"/>
  <c r="HP400" i="7" s="1"/>
  <c r="GD400" i="7"/>
  <c r="GE400" i="7" s="1"/>
  <c r="GF400" i="7" s="1"/>
  <c r="HZ400" i="7"/>
  <c r="IA400" i="7" s="1"/>
  <c r="IB400" i="7" s="1"/>
  <c r="EN400" i="7"/>
  <c r="EO400" i="7" s="1"/>
  <c r="EP400" i="7" s="1"/>
  <c r="DP400" i="7"/>
  <c r="DQ400" i="7" s="1"/>
  <c r="DR400" i="7" s="1"/>
  <c r="ET400" i="7"/>
  <c r="EU400" i="7" s="1"/>
  <c r="EV400" i="7" s="1"/>
  <c r="CL400" i="7"/>
  <c r="CM400" i="7" s="1"/>
  <c r="CN400" i="7" s="1"/>
  <c r="CF400" i="7"/>
  <c r="CG400" i="7" s="1"/>
  <c r="CH400" i="7" s="1"/>
  <c r="NH385" i="7"/>
  <c r="NI385" i="7" s="1"/>
  <c r="NJ385" i="7" s="1"/>
  <c r="MJ385" i="7"/>
  <c r="MK385" i="7" s="1"/>
  <c r="ML385" i="7" s="1"/>
  <c r="LL385" i="7"/>
  <c r="LM385" i="7" s="1"/>
  <c r="LN385" i="7" s="1"/>
  <c r="MP385" i="7"/>
  <c r="MQ385" i="7" s="1"/>
  <c r="MR385" i="7" s="1"/>
  <c r="LR385" i="7"/>
  <c r="LS385" i="7" s="1"/>
  <c r="LT385" i="7" s="1"/>
  <c r="KN385" i="7"/>
  <c r="KO385" i="7" s="1"/>
  <c r="KP385" i="7" s="1"/>
  <c r="KT385" i="7"/>
  <c r="KU385" i="7" s="1"/>
  <c r="KV385" i="7" s="1"/>
  <c r="KB385" i="7"/>
  <c r="KC385" i="7" s="1"/>
  <c r="KD385" i="7" s="1"/>
  <c r="JD385" i="7"/>
  <c r="JE385" i="7" s="1"/>
  <c r="JF385" i="7" s="1"/>
  <c r="IF385" i="7"/>
  <c r="IG385" i="7" s="1"/>
  <c r="IH385" i="7" s="1"/>
  <c r="HB385" i="7"/>
  <c r="HC385" i="7" s="1"/>
  <c r="HD385" i="7" s="1"/>
  <c r="FX385" i="7"/>
  <c r="FY385" i="7" s="1"/>
  <c r="FZ385" i="7" s="1"/>
  <c r="FL385" i="7"/>
  <c r="FM385" i="7" s="1"/>
  <c r="FN385" i="7" s="1"/>
  <c r="EB385" i="7"/>
  <c r="EC385" i="7" s="1"/>
  <c r="ED385" i="7" s="1"/>
  <c r="DD385" i="7"/>
  <c r="DE385" i="7" s="1"/>
  <c r="DF385" i="7" s="1"/>
  <c r="CX385" i="7"/>
  <c r="CY385" i="7" s="1"/>
  <c r="CZ385" i="7" s="1"/>
  <c r="IL385" i="7"/>
  <c r="IM385" i="7" s="1"/>
  <c r="IN385" i="7" s="1"/>
  <c r="GD385" i="7"/>
  <c r="GE385" i="7" s="1"/>
  <c r="GF385" i="7" s="1"/>
  <c r="EH385" i="7"/>
  <c r="EI385" i="7" s="1"/>
  <c r="EJ385" i="7" s="1"/>
  <c r="CR385" i="7"/>
  <c r="CS385" i="7" s="1"/>
  <c r="CT385" i="7" s="1"/>
  <c r="JP385" i="7"/>
  <c r="JQ385" i="7" s="1"/>
  <c r="JR385" i="7" s="1"/>
  <c r="HT385" i="7"/>
  <c r="HU385" i="7" s="1"/>
  <c r="HV385" i="7" s="1"/>
  <c r="GV385" i="7"/>
  <c r="GW385" i="7" s="1"/>
  <c r="GX385" i="7" s="1"/>
  <c r="DV385" i="7"/>
  <c r="DW385" i="7" s="1"/>
  <c r="DX385" i="7" s="1"/>
  <c r="CL385" i="7"/>
  <c r="CM385" i="7" s="1"/>
  <c r="CN385" i="7" s="1"/>
  <c r="NN385" i="7"/>
  <c r="NO385" i="7" s="1"/>
  <c r="NP385" i="7" s="1"/>
  <c r="MV385" i="7"/>
  <c r="MW385" i="7" s="1"/>
  <c r="MX385" i="7" s="1"/>
  <c r="LX385" i="7"/>
  <c r="LY385" i="7" s="1"/>
  <c r="LZ385" i="7" s="1"/>
  <c r="NB385" i="7"/>
  <c r="NC385" i="7" s="1"/>
  <c r="ND385" i="7" s="1"/>
  <c r="MD385" i="7"/>
  <c r="ME385" i="7" s="1"/>
  <c r="MF385" i="7" s="1"/>
  <c r="KZ385" i="7"/>
  <c r="LA385" i="7" s="1"/>
  <c r="LB385" i="7" s="1"/>
  <c r="LF385" i="7"/>
  <c r="LG385" i="7" s="1"/>
  <c r="LH385" i="7" s="1"/>
  <c r="KH385" i="7"/>
  <c r="KI385" i="7" s="1"/>
  <c r="KJ385" i="7" s="1"/>
  <c r="JV385" i="7"/>
  <c r="JW385" i="7" s="1"/>
  <c r="JX385" i="7" s="1"/>
  <c r="IR385" i="7"/>
  <c r="IS385" i="7" s="1"/>
  <c r="IT385" i="7" s="1"/>
  <c r="HZ385" i="7"/>
  <c r="IA385" i="7" s="1"/>
  <c r="IB385" i="7" s="1"/>
  <c r="GJ385" i="7"/>
  <c r="GK385" i="7" s="1"/>
  <c r="GL385" i="7" s="1"/>
  <c r="FR385" i="7"/>
  <c r="FS385" i="7" s="1"/>
  <c r="FT385" i="7" s="1"/>
  <c r="EN385" i="7"/>
  <c r="EO385" i="7" s="1"/>
  <c r="EP385" i="7" s="1"/>
  <c r="DP385" i="7"/>
  <c r="DQ385" i="7" s="1"/>
  <c r="DR385" i="7" s="1"/>
  <c r="ET385" i="7"/>
  <c r="EU385" i="7" s="1"/>
  <c r="EV385" i="7" s="1"/>
  <c r="JJ385" i="7"/>
  <c r="JK385" i="7" s="1"/>
  <c r="JL385" i="7" s="1"/>
  <c r="HN385" i="7"/>
  <c r="HO385" i="7" s="1"/>
  <c r="HP385" i="7" s="1"/>
  <c r="HH385" i="7"/>
  <c r="HI385" i="7" s="1"/>
  <c r="HJ385" i="7" s="1"/>
  <c r="DJ385" i="7"/>
  <c r="DK385" i="7" s="1"/>
  <c r="DL385" i="7" s="1"/>
  <c r="CF385" i="7"/>
  <c r="CG385" i="7" s="1"/>
  <c r="CH385" i="7" s="1"/>
  <c r="IX385" i="7"/>
  <c r="IY385" i="7" s="1"/>
  <c r="IZ385" i="7" s="1"/>
  <c r="GP385" i="7"/>
  <c r="GQ385" i="7" s="1"/>
  <c r="GR385" i="7" s="1"/>
  <c r="EZ385" i="7"/>
  <c r="FA385" i="7" s="1"/>
  <c r="FB385" i="7" s="1"/>
  <c r="FF385" i="7"/>
  <c r="FG385" i="7" s="1"/>
  <c r="FH385" i="7" s="1"/>
  <c r="BZ385" i="7"/>
  <c r="CA385" i="7" s="1"/>
  <c r="CB385" i="7" s="1"/>
  <c r="NH335" i="7"/>
  <c r="NI335" i="7" s="1"/>
  <c r="NJ335" i="7" s="1"/>
  <c r="MJ335" i="7"/>
  <c r="MK335" i="7" s="1"/>
  <c r="ML335" i="7" s="1"/>
  <c r="LL335" i="7"/>
  <c r="LM335" i="7" s="1"/>
  <c r="LN335" i="7" s="1"/>
  <c r="MP335" i="7"/>
  <c r="MQ335" i="7" s="1"/>
  <c r="MR335" i="7" s="1"/>
  <c r="LR335" i="7"/>
  <c r="LS335" i="7" s="1"/>
  <c r="LT335" i="7" s="1"/>
  <c r="KT335" i="7"/>
  <c r="KU335" i="7" s="1"/>
  <c r="KV335" i="7" s="1"/>
  <c r="KZ335" i="7"/>
  <c r="LA335" i="7" s="1"/>
  <c r="LB335" i="7" s="1"/>
  <c r="CX335" i="7"/>
  <c r="CY335" i="7" s="1"/>
  <c r="CZ335" i="7" s="1"/>
  <c r="JJ335" i="7"/>
  <c r="JK335" i="7" s="1"/>
  <c r="JL335" i="7" s="1"/>
  <c r="IL335" i="7"/>
  <c r="IM335" i="7" s="1"/>
  <c r="IN335" i="7" s="1"/>
  <c r="HN335" i="7"/>
  <c r="HO335" i="7" s="1"/>
  <c r="HP335" i="7" s="1"/>
  <c r="GJ335" i="7"/>
  <c r="GK335" i="7" s="1"/>
  <c r="GL335" i="7" s="1"/>
  <c r="HH335" i="7"/>
  <c r="HI335" i="7" s="1"/>
  <c r="HJ335" i="7" s="1"/>
  <c r="EH335" i="7"/>
  <c r="EI335" i="7" s="1"/>
  <c r="EJ335" i="7" s="1"/>
  <c r="DJ335" i="7"/>
  <c r="DK335" i="7" s="1"/>
  <c r="DL335" i="7" s="1"/>
  <c r="KB335" i="7"/>
  <c r="KC335" i="7" s="1"/>
  <c r="KD335" i="7" s="1"/>
  <c r="JD335" i="7"/>
  <c r="JE335" i="7" s="1"/>
  <c r="JF335" i="7" s="1"/>
  <c r="IF335" i="7"/>
  <c r="IG335" i="7" s="1"/>
  <c r="IH335" i="7" s="1"/>
  <c r="HB335" i="7"/>
  <c r="HC335" i="7" s="1"/>
  <c r="HD335" i="7" s="1"/>
  <c r="GD335" i="7"/>
  <c r="GE335" i="7" s="1"/>
  <c r="GF335" i="7" s="1"/>
  <c r="FL335" i="7"/>
  <c r="FM335" i="7" s="1"/>
  <c r="FN335" i="7" s="1"/>
  <c r="EB335" i="7"/>
  <c r="EC335" i="7" s="1"/>
  <c r="ED335" i="7" s="1"/>
  <c r="DD335" i="7"/>
  <c r="DE335" i="7" s="1"/>
  <c r="DF335" i="7" s="1"/>
  <c r="CR335" i="7"/>
  <c r="CS335" i="7" s="1"/>
  <c r="CT335" i="7" s="1"/>
  <c r="BZ335" i="7"/>
  <c r="CA335" i="7" s="1"/>
  <c r="CB335" i="7" s="1"/>
  <c r="NN335" i="7"/>
  <c r="NO335" i="7" s="1"/>
  <c r="NP335" i="7" s="1"/>
  <c r="MV335" i="7"/>
  <c r="MW335" i="7" s="1"/>
  <c r="MX335" i="7" s="1"/>
  <c r="LX335" i="7"/>
  <c r="LY335" i="7" s="1"/>
  <c r="LZ335" i="7" s="1"/>
  <c r="NB335" i="7"/>
  <c r="NC335" i="7" s="1"/>
  <c r="ND335" i="7" s="1"/>
  <c r="MD335" i="7"/>
  <c r="ME335" i="7" s="1"/>
  <c r="MF335" i="7" s="1"/>
  <c r="LF335" i="7"/>
  <c r="LG335" i="7" s="1"/>
  <c r="LH335" i="7" s="1"/>
  <c r="KH335" i="7"/>
  <c r="KI335" i="7" s="1"/>
  <c r="KJ335" i="7" s="1"/>
  <c r="KN335" i="7"/>
  <c r="KO335" i="7" s="1"/>
  <c r="KP335" i="7" s="1"/>
  <c r="JP335" i="7"/>
  <c r="JQ335" i="7" s="1"/>
  <c r="JR335" i="7" s="1"/>
  <c r="IX335" i="7"/>
  <c r="IY335" i="7" s="1"/>
  <c r="IZ335" i="7" s="1"/>
  <c r="HT335" i="7"/>
  <c r="HU335" i="7" s="1"/>
  <c r="HV335" i="7" s="1"/>
  <c r="GV335" i="7"/>
  <c r="GW335" i="7" s="1"/>
  <c r="GX335" i="7" s="1"/>
  <c r="FX335" i="7"/>
  <c r="FY335" i="7" s="1"/>
  <c r="FZ335" i="7" s="1"/>
  <c r="EZ335" i="7"/>
  <c r="FA335" i="7" s="1"/>
  <c r="FB335" i="7" s="1"/>
  <c r="DV335" i="7"/>
  <c r="DW335" i="7" s="1"/>
  <c r="DX335" i="7" s="1"/>
  <c r="FF335" i="7"/>
  <c r="FG335" i="7" s="1"/>
  <c r="FH335" i="7" s="1"/>
  <c r="JV335" i="7"/>
  <c r="JW335" i="7" s="1"/>
  <c r="JX335" i="7" s="1"/>
  <c r="IR335" i="7"/>
  <c r="IS335" i="7" s="1"/>
  <c r="IT335" i="7" s="1"/>
  <c r="HZ335" i="7"/>
  <c r="IA335" i="7" s="1"/>
  <c r="IB335" i="7" s="1"/>
  <c r="GP335" i="7"/>
  <c r="GQ335" i="7" s="1"/>
  <c r="GR335" i="7" s="1"/>
  <c r="FR335" i="7"/>
  <c r="FS335" i="7" s="1"/>
  <c r="FT335" i="7" s="1"/>
  <c r="EN335" i="7"/>
  <c r="EO335" i="7" s="1"/>
  <c r="EP335" i="7" s="1"/>
  <c r="DP335" i="7"/>
  <c r="DQ335" i="7" s="1"/>
  <c r="DR335" i="7" s="1"/>
  <c r="ET335" i="7"/>
  <c r="EU335" i="7" s="1"/>
  <c r="EV335" i="7" s="1"/>
  <c r="CL335" i="7"/>
  <c r="CM335" i="7" s="1"/>
  <c r="CN335" i="7" s="1"/>
  <c r="CF335" i="7"/>
  <c r="CG335" i="7" s="1"/>
  <c r="CH335" i="7" s="1"/>
  <c r="LL419" i="7"/>
  <c r="LM419" i="7" s="1"/>
  <c r="LN419" i="7" s="1"/>
  <c r="MP419" i="7"/>
  <c r="MQ419" i="7" s="1"/>
  <c r="MR419" i="7" s="1"/>
  <c r="LR419" i="7"/>
  <c r="LS419" i="7" s="1"/>
  <c r="LT419" i="7" s="1"/>
  <c r="MV419" i="7"/>
  <c r="MW419" i="7" s="1"/>
  <c r="MX419" i="7" s="1"/>
  <c r="LX419" i="7"/>
  <c r="LY419" i="7" s="1"/>
  <c r="LZ419" i="7" s="1"/>
  <c r="KN419" i="7"/>
  <c r="KO419" i="7" s="1"/>
  <c r="KP419" i="7" s="1"/>
  <c r="KH419" i="7"/>
  <c r="KI419" i="7" s="1"/>
  <c r="KJ419" i="7" s="1"/>
  <c r="KB419" i="7"/>
  <c r="KC419" i="7" s="1"/>
  <c r="KD419" i="7" s="1"/>
  <c r="JD419" i="7"/>
  <c r="JE419" i="7" s="1"/>
  <c r="JF419" i="7" s="1"/>
  <c r="IF419" i="7"/>
  <c r="IG419" i="7" s="1"/>
  <c r="IH419" i="7" s="1"/>
  <c r="HB419" i="7"/>
  <c r="HC419" i="7" s="1"/>
  <c r="HD419" i="7" s="1"/>
  <c r="FX419" i="7"/>
  <c r="FY419" i="7" s="1"/>
  <c r="FZ419" i="7" s="1"/>
  <c r="FL419" i="7"/>
  <c r="FM419" i="7" s="1"/>
  <c r="FN419" i="7" s="1"/>
  <c r="EB419" i="7"/>
  <c r="EC419" i="7" s="1"/>
  <c r="ED419" i="7" s="1"/>
  <c r="DD419" i="7"/>
  <c r="DE419" i="7" s="1"/>
  <c r="DF419" i="7" s="1"/>
  <c r="CX419" i="7"/>
  <c r="CY419" i="7" s="1"/>
  <c r="CZ419" i="7" s="1"/>
  <c r="IL419" i="7"/>
  <c r="IM419" i="7" s="1"/>
  <c r="IN419" i="7" s="1"/>
  <c r="GD419" i="7"/>
  <c r="GE419" i="7" s="1"/>
  <c r="GF419" i="7" s="1"/>
  <c r="EH419" i="7"/>
  <c r="EI419" i="7" s="1"/>
  <c r="EJ419" i="7" s="1"/>
  <c r="CF419" i="7"/>
  <c r="CG419" i="7" s="1"/>
  <c r="CH419" i="7" s="1"/>
  <c r="IX419" i="7"/>
  <c r="IY419" i="7" s="1"/>
  <c r="IZ419" i="7" s="1"/>
  <c r="GP419" i="7"/>
  <c r="GQ419" i="7" s="1"/>
  <c r="GR419" i="7" s="1"/>
  <c r="EZ419" i="7"/>
  <c r="FA419" i="7" s="1"/>
  <c r="FB419" i="7" s="1"/>
  <c r="FF419" i="7"/>
  <c r="FG419" i="7" s="1"/>
  <c r="FH419" i="7" s="1"/>
  <c r="CL419" i="7"/>
  <c r="CM419" i="7" s="1"/>
  <c r="CN419" i="7" s="1"/>
  <c r="NN419" i="7"/>
  <c r="NO419" i="7" s="1"/>
  <c r="NP419" i="7" s="1"/>
  <c r="NB419" i="7"/>
  <c r="NC419" i="7" s="1"/>
  <c r="ND419" i="7" s="1"/>
  <c r="MD419" i="7"/>
  <c r="ME419" i="7" s="1"/>
  <c r="MF419" i="7" s="1"/>
  <c r="NH419" i="7"/>
  <c r="NI419" i="7" s="1"/>
  <c r="NJ419" i="7" s="1"/>
  <c r="MJ419" i="7"/>
  <c r="MK419" i="7" s="1"/>
  <c r="ML419" i="7" s="1"/>
  <c r="KZ419" i="7"/>
  <c r="LA419" i="7" s="1"/>
  <c r="LB419" i="7" s="1"/>
  <c r="LF419" i="7"/>
  <c r="LG419" i="7" s="1"/>
  <c r="LH419" i="7" s="1"/>
  <c r="KT419" i="7"/>
  <c r="KU419" i="7" s="1"/>
  <c r="KV419" i="7" s="1"/>
  <c r="JV419" i="7"/>
  <c r="JW419" i="7" s="1"/>
  <c r="JX419" i="7" s="1"/>
  <c r="IR419" i="7"/>
  <c r="IS419" i="7" s="1"/>
  <c r="IT419" i="7" s="1"/>
  <c r="HZ419" i="7"/>
  <c r="IA419" i="7" s="1"/>
  <c r="IB419" i="7" s="1"/>
  <c r="GJ419" i="7"/>
  <c r="GK419" i="7" s="1"/>
  <c r="GL419" i="7" s="1"/>
  <c r="FR419" i="7"/>
  <c r="FS419" i="7" s="1"/>
  <c r="FT419" i="7" s="1"/>
  <c r="EN419" i="7"/>
  <c r="EO419" i="7" s="1"/>
  <c r="EP419" i="7" s="1"/>
  <c r="DP419" i="7"/>
  <c r="DQ419" i="7" s="1"/>
  <c r="DR419" i="7" s="1"/>
  <c r="ET419" i="7"/>
  <c r="EU419" i="7" s="1"/>
  <c r="EV419" i="7" s="1"/>
  <c r="JJ419" i="7"/>
  <c r="JK419" i="7" s="1"/>
  <c r="JL419" i="7" s="1"/>
  <c r="HN419" i="7"/>
  <c r="HO419" i="7" s="1"/>
  <c r="HP419" i="7" s="1"/>
  <c r="HH419" i="7"/>
  <c r="HI419" i="7" s="1"/>
  <c r="HJ419" i="7" s="1"/>
  <c r="DJ419" i="7"/>
  <c r="DK419" i="7" s="1"/>
  <c r="DL419" i="7" s="1"/>
  <c r="JP419" i="7"/>
  <c r="JQ419" i="7" s="1"/>
  <c r="JR419" i="7" s="1"/>
  <c r="HT419" i="7"/>
  <c r="HU419" i="7" s="1"/>
  <c r="HV419" i="7" s="1"/>
  <c r="GV419" i="7"/>
  <c r="GW419" i="7" s="1"/>
  <c r="GX419" i="7" s="1"/>
  <c r="DV419" i="7"/>
  <c r="DW419" i="7" s="1"/>
  <c r="DX419" i="7" s="1"/>
  <c r="CR419" i="7"/>
  <c r="CS419" i="7" s="1"/>
  <c r="CT419" i="7" s="1"/>
  <c r="BZ419" i="7"/>
  <c r="CA419" i="7" s="1"/>
  <c r="CB419" i="7" s="1"/>
  <c r="NN204" i="7"/>
  <c r="NO204" i="7" s="1"/>
  <c r="NP204" i="7" s="1"/>
  <c r="NB204" i="7"/>
  <c r="NC204" i="7" s="1"/>
  <c r="ND204" i="7" s="1"/>
  <c r="MD204" i="7"/>
  <c r="ME204" i="7" s="1"/>
  <c r="MF204" i="7" s="1"/>
  <c r="NH204" i="7"/>
  <c r="NI204" i="7" s="1"/>
  <c r="NJ204" i="7" s="1"/>
  <c r="MJ204" i="7"/>
  <c r="MK204" i="7" s="1"/>
  <c r="ML204" i="7" s="1"/>
  <c r="LF204" i="7"/>
  <c r="LG204" i="7" s="1"/>
  <c r="LH204" i="7" s="1"/>
  <c r="KN204" i="7"/>
  <c r="KO204" i="7" s="1"/>
  <c r="KP204" i="7" s="1"/>
  <c r="KH204" i="7"/>
  <c r="KI204" i="7" s="1"/>
  <c r="KJ204" i="7" s="1"/>
  <c r="KB204" i="7"/>
  <c r="KC204" i="7" s="1"/>
  <c r="KD204" i="7" s="1"/>
  <c r="IR204" i="7"/>
  <c r="IS204" i="7" s="1"/>
  <c r="IT204" i="7" s="1"/>
  <c r="HB204" i="7"/>
  <c r="HC204" i="7" s="1"/>
  <c r="HD204" i="7" s="1"/>
  <c r="GD204" i="7"/>
  <c r="GE204" i="7" s="1"/>
  <c r="GF204" i="7" s="1"/>
  <c r="HZ204" i="7"/>
  <c r="IA204" i="7" s="1"/>
  <c r="IB204" i="7" s="1"/>
  <c r="EN204" i="7"/>
  <c r="EO204" i="7" s="1"/>
  <c r="EP204" i="7" s="1"/>
  <c r="DP204" i="7"/>
  <c r="DQ204" i="7" s="1"/>
  <c r="DR204" i="7" s="1"/>
  <c r="ET204" i="7"/>
  <c r="EU204" i="7" s="1"/>
  <c r="EV204" i="7" s="1"/>
  <c r="JJ204" i="7"/>
  <c r="JK204" i="7" s="1"/>
  <c r="JL204" i="7" s="1"/>
  <c r="GV204" i="7"/>
  <c r="GW204" i="7" s="1"/>
  <c r="GX204" i="7" s="1"/>
  <c r="HT204" i="7"/>
  <c r="HU204" i="7" s="1"/>
  <c r="HV204" i="7" s="1"/>
  <c r="DJ204" i="7"/>
  <c r="DK204" i="7" s="1"/>
  <c r="DL204" i="7" s="1"/>
  <c r="JP204" i="7"/>
  <c r="JQ204" i="7" s="1"/>
  <c r="JR204" i="7" s="1"/>
  <c r="HN204" i="7"/>
  <c r="HO204" i="7" s="1"/>
  <c r="HP204" i="7" s="1"/>
  <c r="FR204" i="7"/>
  <c r="FS204" i="7" s="1"/>
  <c r="FT204" i="7" s="1"/>
  <c r="DV204" i="7"/>
  <c r="DW204" i="7" s="1"/>
  <c r="DX204" i="7" s="1"/>
  <c r="CR204" i="7"/>
  <c r="CS204" i="7" s="1"/>
  <c r="CT204" i="7" s="1"/>
  <c r="BZ204" i="7"/>
  <c r="CA204" i="7" s="1"/>
  <c r="CB204" i="7" s="1"/>
  <c r="LL204" i="7"/>
  <c r="LM204" i="7" s="1"/>
  <c r="LN204" i="7" s="1"/>
  <c r="MP204" i="7"/>
  <c r="MQ204" i="7" s="1"/>
  <c r="MR204" i="7" s="1"/>
  <c r="LR204" i="7"/>
  <c r="LS204" i="7" s="1"/>
  <c r="LT204" i="7" s="1"/>
  <c r="MV204" i="7"/>
  <c r="MW204" i="7" s="1"/>
  <c r="MX204" i="7" s="1"/>
  <c r="LX204" i="7"/>
  <c r="LY204" i="7" s="1"/>
  <c r="LZ204" i="7" s="1"/>
  <c r="KT204" i="7"/>
  <c r="KU204" i="7" s="1"/>
  <c r="KV204" i="7" s="1"/>
  <c r="KZ204" i="7"/>
  <c r="LA204" i="7" s="1"/>
  <c r="LB204" i="7" s="1"/>
  <c r="JV204" i="7"/>
  <c r="JW204" i="7" s="1"/>
  <c r="JX204" i="7" s="1"/>
  <c r="JD204" i="7"/>
  <c r="JE204" i="7" s="1"/>
  <c r="JF204" i="7" s="1"/>
  <c r="IF204" i="7"/>
  <c r="IG204" i="7" s="1"/>
  <c r="IH204" i="7" s="1"/>
  <c r="GP204" i="7"/>
  <c r="GQ204" i="7" s="1"/>
  <c r="GR204" i="7" s="1"/>
  <c r="HH204" i="7"/>
  <c r="HI204" i="7" s="1"/>
  <c r="HJ204" i="7" s="1"/>
  <c r="FL204" i="7"/>
  <c r="FM204" i="7" s="1"/>
  <c r="FN204" i="7" s="1"/>
  <c r="EB204" i="7"/>
  <c r="EC204" i="7" s="1"/>
  <c r="ED204" i="7" s="1"/>
  <c r="DD204" i="7"/>
  <c r="DE204" i="7" s="1"/>
  <c r="DF204" i="7" s="1"/>
  <c r="CX204" i="7"/>
  <c r="CY204" i="7" s="1"/>
  <c r="CZ204" i="7" s="1"/>
  <c r="IL204" i="7"/>
  <c r="IM204" i="7" s="1"/>
  <c r="IN204" i="7" s="1"/>
  <c r="FX204" i="7"/>
  <c r="FY204" i="7" s="1"/>
  <c r="FZ204" i="7" s="1"/>
  <c r="EH204" i="7"/>
  <c r="EI204" i="7" s="1"/>
  <c r="EJ204" i="7" s="1"/>
  <c r="CF204" i="7"/>
  <c r="CG204" i="7" s="1"/>
  <c r="CH204" i="7" s="1"/>
  <c r="IX204" i="7"/>
  <c r="IY204" i="7" s="1"/>
  <c r="IZ204" i="7" s="1"/>
  <c r="GJ204" i="7"/>
  <c r="GK204" i="7" s="1"/>
  <c r="GL204" i="7" s="1"/>
  <c r="EZ204" i="7"/>
  <c r="FA204" i="7" s="1"/>
  <c r="FB204" i="7" s="1"/>
  <c r="FF204" i="7"/>
  <c r="FG204" i="7" s="1"/>
  <c r="FH204" i="7" s="1"/>
  <c r="CL204" i="7"/>
  <c r="CM204" i="7" s="1"/>
  <c r="CN204" i="7" s="1"/>
  <c r="NN56" i="7"/>
  <c r="NO56" i="7" s="1"/>
  <c r="NP56" i="7" s="1"/>
  <c r="MV56" i="7"/>
  <c r="MW56" i="7" s="1"/>
  <c r="MX56" i="7" s="1"/>
  <c r="LX56" i="7"/>
  <c r="LY56" i="7" s="1"/>
  <c r="LZ56" i="7" s="1"/>
  <c r="NB56" i="7"/>
  <c r="NC56" i="7" s="1"/>
  <c r="ND56" i="7" s="1"/>
  <c r="MD56" i="7"/>
  <c r="ME56" i="7" s="1"/>
  <c r="MF56" i="7" s="1"/>
  <c r="LF56" i="7"/>
  <c r="LG56" i="7" s="1"/>
  <c r="LH56" i="7" s="1"/>
  <c r="KN56" i="7"/>
  <c r="KO56" i="7" s="1"/>
  <c r="KP56" i="7" s="1"/>
  <c r="KH56" i="7"/>
  <c r="KI56" i="7" s="1"/>
  <c r="KJ56" i="7" s="1"/>
  <c r="KB56" i="7"/>
  <c r="KC56" i="7" s="1"/>
  <c r="KD56" i="7" s="1"/>
  <c r="IX56" i="7"/>
  <c r="IY56" i="7" s="1"/>
  <c r="IZ56" i="7" s="1"/>
  <c r="HN56" i="7"/>
  <c r="HO56" i="7" s="1"/>
  <c r="HP56" i="7" s="1"/>
  <c r="GJ56" i="7"/>
  <c r="GK56" i="7" s="1"/>
  <c r="GL56" i="7" s="1"/>
  <c r="HZ56" i="7"/>
  <c r="IA56" i="7" s="1"/>
  <c r="IB56" i="7" s="1"/>
  <c r="EN56" i="7"/>
  <c r="EO56" i="7" s="1"/>
  <c r="EP56" i="7" s="1"/>
  <c r="DP56" i="7"/>
  <c r="DQ56" i="7" s="1"/>
  <c r="DR56" i="7" s="1"/>
  <c r="FF56" i="7"/>
  <c r="FG56" i="7" s="1"/>
  <c r="FH56" i="7" s="1"/>
  <c r="JP56" i="7"/>
  <c r="JQ56" i="7" s="1"/>
  <c r="JR56" i="7" s="1"/>
  <c r="IR56" i="7"/>
  <c r="IS56" i="7" s="1"/>
  <c r="IT56" i="7" s="1"/>
  <c r="HB56" i="7"/>
  <c r="HC56" i="7" s="1"/>
  <c r="HD56" i="7" s="1"/>
  <c r="GD56" i="7"/>
  <c r="GE56" i="7" s="1"/>
  <c r="GF56" i="7" s="1"/>
  <c r="HT56" i="7"/>
  <c r="HU56" i="7" s="1"/>
  <c r="HV56" i="7" s="1"/>
  <c r="EH56" i="7"/>
  <c r="EI56" i="7" s="1"/>
  <c r="EJ56" i="7" s="1"/>
  <c r="DJ56" i="7"/>
  <c r="DK56" i="7" s="1"/>
  <c r="DL56" i="7" s="1"/>
  <c r="ET56" i="7"/>
  <c r="EU56" i="7" s="1"/>
  <c r="EV56" i="7" s="1"/>
  <c r="CL56" i="7"/>
  <c r="CM56" i="7" s="1"/>
  <c r="CN56" i="7" s="1"/>
  <c r="CF56" i="7"/>
  <c r="CG56" i="7" s="1"/>
  <c r="CH56" i="7" s="1"/>
  <c r="NH56" i="7"/>
  <c r="NI56" i="7" s="1"/>
  <c r="NJ56" i="7" s="1"/>
  <c r="MJ56" i="7"/>
  <c r="MK56" i="7" s="1"/>
  <c r="ML56" i="7" s="1"/>
  <c r="LL56" i="7"/>
  <c r="LM56" i="7" s="1"/>
  <c r="LN56" i="7" s="1"/>
  <c r="MP56" i="7"/>
  <c r="MQ56" i="7" s="1"/>
  <c r="MR56" i="7" s="1"/>
  <c r="LR56" i="7"/>
  <c r="LS56" i="7" s="1"/>
  <c r="LT56" i="7" s="1"/>
  <c r="KT56" i="7"/>
  <c r="KU56" i="7" s="1"/>
  <c r="KV56" i="7" s="1"/>
  <c r="KZ56" i="7"/>
  <c r="LA56" i="7" s="1"/>
  <c r="LB56" i="7" s="1"/>
  <c r="CX56" i="7"/>
  <c r="CY56" i="7" s="1"/>
  <c r="CZ56" i="7" s="1"/>
  <c r="JJ56" i="7"/>
  <c r="JK56" i="7" s="1"/>
  <c r="JL56" i="7" s="1"/>
  <c r="IL56" i="7"/>
  <c r="IM56" i="7" s="1"/>
  <c r="IN56" i="7" s="1"/>
  <c r="GV56" i="7"/>
  <c r="GW56" i="7" s="1"/>
  <c r="GX56" i="7" s="1"/>
  <c r="FX56" i="7"/>
  <c r="FY56" i="7" s="1"/>
  <c r="FZ56" i="7" s="1"/>
  <c r="FL56" i="7"/>
  <c r="FM56" i="7" s="1"/>
  <c r="FN56" i="7" s="1"/>
  <c r="EB56" i="7"/>
  <c r="EC56" i="7" s="1"/>
  <c r="ED56" i="7" s="1"/>
  <c r="DD56" i="7"/>
  <c r="DE56" i="7" s="1"/>
  <c r="DF56" i="7" s="1"/>
  <c r="JV56" i="7"/>
  <c r="JW56" i="7" s="1"/>
  <c r="JX56" i="7" s="1"/>
  <c r="JD56" i="7"/>
  <c r="JE56" i="7" s="1"/>
  <c r="JF56" i="7" s="1"/>
  <c r="IF56" i="7"/>
  <c r="IG56" i="7" s="1"/>
  <c r="IH56" i="7" s="1"/>
  <c r="GP56" i="7"/>
  <c r="GQ56" i="7" s="1"/>
  <c r="GR56" i="7" s="1"/>
  <c r="HH56" i="7"/>
  <c r="HI56" i="7" s="1"/>
  <c r="HJ56" i="7" s="1"/>
  <c r="EZ56" i="7"/>
  <c r="FA56" i="7" s="1"/>
  <c r="FB56" i="7" s="1"/>
  <c r="DV56" i="7"/>
  <c r="DW56" i="7" s="1"/>
  <c r="DX56" i="7" s="1"/>
  <c r="FR56" i="7"/>
  <c r="FS56" i="7" s="1"/>
  <c r="FT56" i="7" s="1"/>
  <c r="CR56" i="7"/>
  <c r="CS56" i="7" s="1"/>
  <c r="CT56" i="7" s="1"/>
  <c r="BZ56" i="7"/>
  <c r="CA56" i="7" s="1"/>
  <c r="CB56" i="7" s="1"/>
  <c r="NH268" i="7"/>
  <c r="NI268" i="7" s="1"/>
  <c r="NJ268" i="7" s="1"/>
  <c r="MJ268" i="7"/>
  <c r="MK268" i="7" s="1"/>
  <c r="ML268" i="7" s="1"/>
  <c r="LL268" i="7"/>
  <c r="LM268" i="7" s="1"/>
  <c r="LN268" i="7" s="1"/>
  <c r="MP268" i="7"/>
  <c r="MQ268" i="7" s="1"/>
  <c r="MR268" i="7" s="1"/>
  <c r="LR268" i="7"/>
  <c r="LS268" i="7" s="1"/>
  <c r="LT268" i="7" s="1"/>
  <c r="KT268" i="7"/>
  <c r="KU268" i="7" s="1"/>
  <c r="KV268" i="7" s="1"/>
  <c r="KZ268" i="7"/>
  <c r="LA268" i="7" s="1"/>
  <c r="LB268" i="7" s="1"/>
  <c r="JP268" i="7"/>
  <c r="JQ268" i="7" s="1"/>
  <c r="JR268" i="7" s="1"/>
  <c r="JD268" i="7"/>
  <c r="JE268" i="7" s="1"/>
  <c r="JF268" i="7" s="1"/>
  <c r="IF268" i="7"/>
  <c r="IG268" i="7" s="1"/>
  <c r="IH268" i="7" s="1"/>
  <c r="GV268" i="7"/>
  <c r="GW268" i="7" s="1"/>
  <c r="GX268" i="7" s="1"/>
  <c r="FX268" i="7"/>
  <c r="FY268" i="7" s="1"/>
  <c r="FZ268" i="7" s="1"/>
  <c r="FL268" i="7"/>
  <c r="FM268" i="7" s="1"/>
  <c r="FN268" i="7" s="1"/>
  <c r="EB268" i="7"/>
  <c r="EC268" i="7" s="1"/>
  <c r="ED268" i="7" s="1"/>
  <c r="DD268" i="7"/>
  <c r="DE268" i="7" s="1"/>
  <c r="DF268" i="7" s="1"/>
  <c r="CX268" i="7"/>
  <c r="CY268" i="7" s="1"/>
  <c r="CZ268" i="7" s="1"/>
  <c r="IL268" i="7"/>
  <c r="IM268" i="7" s="1"/>
  <c r="IN268" i="7" s="1"/>
  <c r="GD268" i="7"/>
  <c r="GE268" i="7" s="1"/>
  <c r="GF268" i="7" s="1"/>
  <c r="EH268" i="7"/>
  <c r="EI268" i="7" s="1"/>
  <c r="EJ268" i="7" s="1"/>
  <c r="CR268" i="7"/>
  <c r="CS268" i="7" s="1"/>
  <c r="CT268" i="7" s="1"/>
  <c r="KB268" i="7"/>
  <c r="KC268" i="7" s="1"/>
  <c r="KD268" i="7" s="1"/>
  <c r="HT268" i="7"/>
  <c r="HU268" i="7" s="1"/>
  <c r="HV268" i="7" s="1"/>
  <c r="HH268" i="7"/>
  <c r="HI268" i="7" s="1"/>
  <c r="HJ268" i="7" s="1"/>
  <c r="DV268" i="7"/>
  <c r="DW268" i="7" s="1"/>
  <c r="DX268" i="7" s="1"/>
  <c r="CL268" i="7"/>
  <c r="CM268" i="7" s="1"/>
  <c r="CN268" i="7" s="1"/>
  <c r="NN268" i="7"/>
  <c r="NO268" i="7" s="1"/>
  <c r="NP268" i="7" s="1"/>
  <c r="MV268" i="7"/>
  <c r="MW268" i="7" s="1"/>
  <c r="MX268" i="7" s="1"/>
  <c r="LX268" i="7"/>
  <c r="LY268" i="7" s="1"/>
  <c r="LZ268" i="7" s="1"/>
  <c r="NB268" i="7"/>
  <c r="NC268" i="7" s="1"/>
  <c r="ND268" i="7" s="1"/>
  <c r="MD268" i="7"/>
  <c r="ME268" i="7" s="1"/>
  <c r="MF268" i="7" s="1"/>
  <c r="LF268" i="7"/>
  <c r="LG268" i="7" s="1"/>
  <c r="LH268" i="7" s="1"/>
  <c r="KN268" i="7"/>
  <c r="KO268" i="7" s="1"/>
  <c r="KP268" i="7" s="1"/>
  <c r="KH268" i="7"/>
  <c r="KI268" i="7" s="1"/>
  <c r="KJ268" i="7" s="1"/>
  <c r="JV268" i="7"/>
  <c r="JW268" i="7" s="1"/>
  <c r="JX268" i="7" s="1"/>
  <c r="IR268" i="7"/>
  <c r="IS268" i="7" s="1"/>
  <c r="IT268" i="7" s="1"/>
  <c r="HN268" i="7"/>
  <c r="HO268" i="7" s="1"/>
  <c r="HP268" i="7" s="1"/>
  <c r="GJ268" i="7"/>
  <c r="GK268" i="7" s="1"/>
  <c r="GL268" i="7" s="1"/>
  <c r="FR268" i="7"/>
  <c r="FS268" i="7" s="1"/>
  <c r="FT268" i="7" s="1"/>
  <c r="EN268" i="7"/>
  <c r="EO268" i="7" s="1"/>
  <c r="EP268" i="7" s="1"/>
  <c r="DP268" i="7"/>
  <c r="DQ268" i="7" s="1"/>
  <c r="DR268" i="7" s="1"/>
  <c r="ET268" i="7"/>
  <c r="EU268" i="7" s="1"/>
  <c r="EV268" i="7" s="1"/>
  <c r="JJ268" i="7"/>
  <c r="JK268" i="7" s="1"/>
  <c r="JL268" i="7" s="1"/>
  <c r="HB268" i="7"/>
  <c r="HC268" i="7" s="1"/>
  <c r="HD268" i="7" s="1"/>
  <c r="HZ268" i="7"/>
  <c r="IA268" i="7" s="1"/>
  <c r="IB268" i="7" s="1"/>
  <c r="DJ268" i="7"/>
  <c r="DK268" i="7" s="1"/>
  <c r="DL268" i="7" s="1"/>
  <c r="CF268" i="7"/>
  <c r="CG268" i="7" s="1"/>
  <c r="CH268" i="7" s="1"/>
  <c r="IX268" i="7"/>
  <c r="IY268" i="7" s="1"/>
  <c r="IZ268" i="7" s="1"/>
  <c r="GP268" i="7"/>
  <c r="GQ268" i="7" s="1"/>
  <c r="GR268" i="7" s="1"/>
  <c r="EZ268" i="7"/>
  <c r="FA268" i="7" s="1"/>
  <c r="FB268" i="7" s="1"/>
  <c r="FF268" i="7"/>
  <c r="FG268" i="7" s="1"/>
  <c r="FH268" i="7" s="1"/>
  <c r="BZ268" i="7"/>
  <c r="CA268" i="7" s="1"/>
  <c r="CB268" i="7" s="1"/>
  <c r="NH89" i="7"/>
  <c r="NI89" i="7" s="1"/>
  <c r="NJ89" i="7" s="1"/>
  <c r="MJ89" i="7"/>
  <c r="MK89" i="7" s="1"/>
  <c r="ML89" i="7" s="1"/>
  <c r="LL89" i="7"/>
  <c r="LM89" i="7" s="1"/>
  <c r="LN89" i="7" s="1"/>
  <c r="MP89" i="7"/>
  <c r="MQ89" i="7" s="1"/>
  <c r="MR89" i="7" s="1"/>
  <c r="LR89" i="7"/>
  <c r="LS89" i="7" s="1"/>
  <c r="LT89" i="7" s="1"/>
  <c r="KT89" i="7"/>
  <c r="KU89" i="7" s="1"/>
  <c r="KV89" i="7" s="1"/>
  <c r="KZ89" i="7"/>
  <c r="LA89" i="7" s="1"/>
  <c r="LB89" i="7" s="1"/>
  <c r="KB89" i="7"/>
  <c r="KC89" i="7" s="1"/>
  <c r="KD89" i="7" s="1"/>
  <c r="JD89" i="7"/>
  <c r="JE89" i="7" s="1"/>
  <c r="JF89" i="7" s="1"/>
  <c r="IF89" i="7"/>
  <c r="IG89" i="7" s="1"/>
  <c r="IH89" i="7" s="1"/>
  <c r="GV89" i="7"/>
  <c r="GW89" i="7" s="1"/>
  <c r="GX89" i="7" s="1"/>
  <c r="FX89" i="7"/>
  <c r="FY89" i="7" s="1"/>
  <c r="FZ89" i="7" s="1"/>
  <c r="EZ89" i="7"/>
  <c r="FA89" i="7" s="1"/>
  <c r="FB89" i="7" s="1"/>
  <c r="DV89" i="7"/>
  <c r="DW89" i="7" s="1"/>
  <c r="DX89" i="7" s="1"/>
  <c r="FR89" i="7"/>
  <c r="FS89" i="7" s="1"/>
  <c r="FT89" i="7" s="1"/>
  <c r="CX89" i="7"/>
  <c r="CY89" i="7" s="1"/>
  <c r="CZ89" i="7" s="1"/>
  <c r="IL89" i="7"/>
  <c r="IM89" i="7" s="1"/>
  <c r="IN89" i="7" s="1"/>
  <c r="GD89" i="7"/>
  <c r="GE89" i="7" s="1"/>
  <c r="GF89" i="7" s="1"/>
  <c r="EB89" i="7"/>
  <c r="EC89" i="7" s="1"/>
  <c r="ED89" i="7" s="1"/>
  <c r="CR89" i="7"/>
  <c r="CS89" i="7" s="1"/>
  <c r="CT89" i="7" s="1"/>
  <c r="JV89" i="7"/>
  <c r="JW89" i="7" s="1"/>
  <c r="JX89" i="7" s="1"/>
  <c r="HZ89" i="7"/>
  <c r="IA89" i="7" s="1"/>
  <c r="IB89" i="7" s="1"/>
  <c r="HT89" i="7"/>
  <c r="HU89" i="7" s="1"/>
  <c r="HV89" i="7" s="1"/>
  <c r="DP89" i="7"/>
  <c r="DQ89" i="7" s="1"/>
  <c r="DR89" i="7" s="1"/>
  <c r="CL89" i="7"/>
  <c r="CM89" i="7" s="1"/>
  <c r="CN89" i="7" s="1"/>
  <c r="NN89" i="7"/>
  <c r="NO89" i="7" s="1"/>
  <c r="NP89" i="7" s="1"/>
  <c r="LX89" i="7"/>
  <c r="LY89" i="7" s="1"/>
  <c r="LZ89" i="7" s="1"/>
  <c r="MD89" i="7"/>
  <c r="ME89" i="7" s="1"/>
  <c r="MF89" i="7" s="1"/>
  <c r="KN89" i="7"/>
  <c r="KO89" i="7" s="1"/>
  <c r="KP89" i="7" s="1"/>
  <c r="JP89" i="7"/>
  <c r="JQ89" i="7" s="1"/>
  <c r="JR89" i="7" s="1"/>
  <c r="HN89" i="7"/>
  <c r="HO89" i="7" s="1"/>
  <c r="HP89" i="7" s="1"/>
  <c r="HH89" i="7"/>
  <c r="HI89" i="7" s="1"/>
  <c r="HJ89" i="7" s="1"/>
  <c r="DJ89" i="7"/>
  <c r="DK89" i="7" s="1"/>
  <c r="DL89" i="7" s="1"/>
  <c r="JJ89" i="7"/>
  <c r="JK89" i="7" s="1"/>
  <c r="JL89" i="7" s="1"/>
  <c r="FL89" i="7"/>
  <c r="FM89" i="7" s="1"/>
  <c r="FN89" i="7" s="1"/>
  <c r="CF89" i="7"/>
  <c r="CG89" i="7" s="1"/>
  <c r="CH89" i="7" s="1"/>
  <c r="GP89" i="7"/>
  <c r="GQ89" i="7" s="1"/>
  <c r="GR89" i="7" s="1"/>
  <c r="FF89" i="7"/>
  <c r="FG89" i="7" s="1"/>
  <c r="FH89" i="7" s="1"/>
  <c r="MV89" i="7"/>
  <c r="MW89" i="7" s="1"/>
  <c r="MX89" i="7" s="1"/>
  <c r="NB89" i="7"/>
  <c r="NC89" i="7" s="1"/>
  <c r="ND89" i="7" s="1"/>
  <c r="LF89" i="7"/>
  <c r="LG89" i="7" s="1"/>
  <c r="LH89" i="7" s="1"/>
  <c r="KH89" i="7"/>
  <c r="KI89" i="7" s="1"/>
  <c r="KJ89" i="7" s="1"/>
  <c r="IR89" i="7"/>
  <c r="IS89" i="7" s="1"/>
  <c r="IT89" i="7" s="1"/>
  <c r="GJ89" i="7"/>
  <c r="GK89" i="7" s="1"/>
  <c r="GL89" i="7" s="1"/>
  <c r="EH89" i="7"/>
  <c r="EI89" i="7" s="1"/>
  <c r="EJ89" i="7" s="1"/>
  <c r="ET89" i="7"/>
  <c r="EU89" i="7" s="1"/>
  <c r="EV89" i="7" s="1"/>
  <c r="HB89" i="7"/>
  <c r="HC89" i="7" s="1"/>
  <c r="HD89" i="7" s="1"/>
  <c r="DD89" i="7"/>
  <c r="DE89" i="7" s="1"/>
  <c r="DF89" i="7" s="1"/>
  <c r="IX89" i="7"/>
  <c r="IY89" i="7" s="1"/>
  <c r="IZ89" i="7" s="1"/>
  <c r="EN89" i="7"/>
  <c r="EO89" i="7" s="1"/>
  <c r="EP89" i="7" s="1"/>
  <c r="BZ89" i="7"/>
  <c r="CA89" i="7" s="1"/>
  <c r="CB89" i="7" s="1"/>
  <c r="LL133" i="7"/>
  <c r="LM133" i="7" s="1"/>
  <c r="LN133" i="7" s="1"/>
  <c r="MP133" i="7"/>
  <c r="MQ133" i="7" s="1"/>
  <c r="MR133" i="7" s="1"/>
  <c r="LR133" i="7"/>
  <c r="LS133" i="7" s="1"/>
  <c r="LT133" i="7" s="1"/>
  <c r="MV133" i="7"/>
  <c r="MW133" i="7" s="1"/>
  <c r="MX133" i="7" s="1"/>
  <c r="LX133" i="7"/>
  <c r="LY133" i="7" s="1"/>
  <c r="LZ133" i="7" s="1"/>
  <c r="KH133" i="7"/>
  <c r="KI133" i="7" s="1"/>
  <c r="KJ133" i="7" s="1"/>
  <c r="KT133" i="7"/>
  <c r="KU133" i="7" s="1"/>
  <c r="KV133" i="7" s="1"/>
  <c r="CX133" i="7"/>
  <c r="CY133" i="7" s="1"/>
  <c r="CZ133" i="7" s="1"/>
  <c r="JJ133" i="7"/>
  <c r="JK133" i="7" s="1"/>
  <c r="JL133" i="7" s="1"/>
  <c r="IL133" i="7"/>
  <c r="IM133" i="7" s="1"/>
  <c r="IN133" i="7" s="1"/>
  <c r="HB133" i="7"/>
  <c r="HC133" i="7" s="1"/>
  <c r="HD133" i="7" s="1"/>
  <c r="GD133" i="7"/>
  <c r="GE133" i="7" s="1"/>
  <c r="GF133" i="7" s="1"/>
  <c r="FL133" i="7"/>
  <c r="FM133" i="7" s="1"/>
  <c r="FN133" i="7" s="1"/>
  <c r="EB133" i="7"/>
  <c r="EC133" i="7" s="1"/>
  <c r="ED133" i="7" s="1"/>
  <c r="DD133" i="7"/>
  <c r="DE133" i="7" s="1"/>
  <c r="DF133" i="7" s="1"/>
  <c r="KB133" i="7"/>
  <c r="KC133" i="7" s="1"/>
  <c r="KD133" i="7" s="1"/>
  <c r="JD133" i="7"/>
  <c r="JE133" i="7" s="1"/>
  <c r="JF133" i="7" s="1"/>
  <c r="IF133" i="7"/>
  <c r="IG133" i="7" s="1"/>
  <c r="IH133" i="7" s="1"/>
  <c r="GV133" i="7"/>
  <c r="GW133" i="7" s="1"/>
  <c r="GX133" i="7" s="1"/>
  <c r="FX133" i="7"/>
  <c r="FY133" i="7" s="1"/>
  <c r="FZ133" i="7" s="1"/>
  <c r="EZ133" i="7"/>
  <c r="FA133" i="7" s="1"/>
  <c r="FB133" i="7" s="1"/>
  <c r="DV133" i="7"/>
  <c r="DW133" i="7" s="1"/>
  <c r="DX133" i="7" s="1"/>
  <c r="FR133" i="7"/>
  <c r="FS133" i="7" s="1"/>
  <c r="FT133" i="7" s="1"/>
  <c r="CR133" i="7"/>
  <c r="CS133" i="7" s="1"/>
  <c r="CT133" i="7" s="1"/>
  <c r="CF133" i="7"/>
  <c r="CG133" i="7" s="1"/>
  <c r="CH133" i="7" s="1"/>
  <c r="NN133" i="7"/>
  <c r="NO133" i="7" s="1"/>
  <c r="NP133" i="7" s="1"/>
  <c r="MD133" i="7"/>
  <c r="ME133" i="7" s="1"/>
  <c r="MF133" i="7" s="1"/>
  <c r="MJ133" i="7"/>
  <c r="MK133" i="7" s="1"/>
  <c r="ML133" i="7" s="1"/>
  <c r="LF133" i="7"/>
  <c r="LG133" i="7" s="1"/>
  <c r="LH133" i="7" s="1"/>
  <c r="JV133" i="7"/>
  <c r="JW133" i="7" s="1"/>
  <c r="JX133" i="7" s="1"/>
  <c r="HZ133" i="7"/>
  <c r="IA133" i="7" s="1"/>
  <c r="IB133" i="7" s="1"/>
  <c r="HT133" i="7"/>
  <c r="HU133" i="7" s="1"/>
  <c r="HV133" i="7" s="1"/>
  <c r="DP133" i="7"/>
  <c r="DQ133" i="7" s="1"/>
  <c r="DR133" i="7" s="1"/>
  <c r="JP133" i="7"/>
  <c r="JQ133" i="7" s="1"/>
  <c r="JR133" i="7" s="1"/>
  <c r="HN133" i="7"/>
  <c r="HO133" i="7" s="1"/>
  <c r="HP133" i="7" s="1"/>
  <c r="HH133" i="7"/>
  <c r="HI133" i="7" s="1"/>
  <c r="HJ133" i="7" s="1"/>
  <c r="DJ133" i="7"/>
  <c r="DK133" i="7" s="1"/>
  <c r="DL133" i="7" s="1"/>
  <c r="CL133" i="7"/>
  <c r="CM133" i="7" s="1"/>
  <c r="CN133" i="7" s="1"/>
  <c r="NB133" i="7"/>
  <c r="NC133" i="7" s="1"/>
  <c r="ND133" i="7" s="1"/>
  <c r="NH133" i="7"/>
  <c r="NI133" i="7" s="1"/>
  <c r="NJ133" i="7" s="1"/>
  <c r="KZ133" i="7"/>
  <c r="LA133" i="7" s="1"/>
  <c r="LB133" i="7" s="1"/>
  <c r="KN133" i="7"/>
  <c r="KO133" i="7" s="1"/>
  <c r="KP133" i="7" s="1"/>
  <c r="IX133" i="7"/>
  <c r="IY133" i="7" s="1"/>
  <c r="IZ133" i="7" s="1"/>
  <c r="GP133" i="7"/>
  <c r="GQ133" i="7" s="1"/>
  <c r="GR133" i="7" s="1"/>
  <c r="EN133" i="7"/>
  <c r="EO133" i="7" s="1"/>
  <c r="EP133" i="7" s="1"/>
  <c r="FF133" i="7"/>
  <c r="FG133" i="7" s="1"/>
  <c r="FH133" i="7" s="1"/>
  <c r="IR133" i="7"/>
  <c r="IS133" i="7" s="1"/>
  <c r="IT133" i="7" s="1"/>
  <c r="GJ133" i="7"/>
  <c r="GK133" i="7" s="1"/>
  <c r="GL133" i="7" s="1"/>
  <c r="EH133" i="7"/>
  <c r="EI133" i="7" s="1"/>
  <c r="EJ133" i="7" s="1"/>
  <c r="ET133" i="7"/>
  <c r="EU133" i="7" s="1"/>
  <c r="EV133" i="7" s="1"/>
  <c r="BZ133" i="7"/>
  <c r="CA133" i="7" s="1"/>
  <c r="CB133" i="7" s="1"/>
  <c r="LL368" i="7"/>
  <c r="LM368" i="7" s="1"/>
  <c r="LN368" i="7" s="1"/>
  <c r="MP368" i="7"/>
  <c r="MQ368" i="7" s="1"/>
  <c r="MR368" i="7" s="1"/>
  <c r="LR368" i="7"/>
  <c r="LS368" i="7" s="1"/>
  <c r="LT368" i="7" s="1"/>
  <c r="LX368" i="7"/>
  <c r="LY368" i="7" s="1"/>
  <c r="LZ368" i="7" s="1"/>
  <c r="MJ368" i="7"/>
  <c r="MK368" i="7" s="1"/>
  <c r="ML368" i="7" s="1"/>
  <c r="KT368" i="7"/>
  <c r="KU368" i="7" s="1"/>
  <c r="KV368" i="7" s="1"/>
  <c r="KZ368" i="7"/>
  <c r="LA368" i="7" s="1"/>
  <c r="LB368" i="7" s="1"/>
  <c r="CX368" i="7"/>
  <c r="CY368" i="7" s="1"/>
  <c r="CZ368" i="7" s="1"/>
  <c r="JJ368" i="7"/>
  <c r="JK368" i="7" s="1"/>
  <c r="JL368" i="7" s="1"/>
  <c r="IL368" i="7"/>
  <c r="IM368" i="7" s="1"/>
  <c r="IN368" i="7" s="1"/>
  <c r="HB368" i="7"/>
  <c r="HC368" i="7" s="1"/>
  <c r="HD368" i="7" s="1"/>
  <c r="FX368" i="7"/>
  <c r="FY368" i="7" s="1"/>
  <c r="FZ368" i="7" s="1"/>
  <c r="GV368" i="7"/>
  <c r="GW368" i="7" s="1"/>
  <c r="GX368" i="7" s="1"/>
  <c r="EH368" i="7"/>
  <c r="EI368" i="7" s="1"/>
  <c r="EJ368" i="7" s="1"/>
  <c r="DJ368" i="7"/>
  <c r="DK368" i="7" s="1"/>
  <c r="DL368" i="7" s="1"/>
  <c r="KB368" i="7"/>
  <c r="KC368" i="7" s="1"/>
  <c r="KD368" i="7" s="1"/>
  <c r="JD368" i="7"/>
  <c r="JE368" i="7" s="1"/>
  <c r="JF368" i="7" s="1"/>
  <c r="IF368" i="7"/>
  <c r="IG368" i="7" s="1"/>
  <c r="IH368" i="7" s="1"/>
  <c r="GP368" i="7"/>
  <c r="GQ368" i="7" s="1"/>
  <c r="GR368" i="7" s="1"/>
  <c r="HH368" i="7"/>
  <c r="HI368" i="7" s="1"/>
  <c r="HJ368" i="7" s="1"/>
  <c r="FL368" i="7"/>
  <c r="FM368" i="7" s="1"/>
  <c r="FN368" i="7" s="1"/>
  <c r="EB368" i="7"/>
  <c r="EC368" i="7" s="1"/>
  <c r="ED368" i="7" s="1"/>
  <c r="DD368" i="7"/>
  <c r="DE368" i="7" s="1"/>
  <c r="DF368" i="7" s="1"/>
  <c r="CR368" i="7"/>
  <c r="CS368" i="7" s="1"/>
  <c r="CT368" i="7" s="1"/>
  <c r="BZ368" i="7"/>
  <c r="CA368" i="7" s="1"/>
  <c r="CB368" i="7" s="1"/>
  <c r="NN368" i="7"/>
  <c r="NO368" i="7" s="1"/>
  <c r="NP368" i="7" s="1"/>
  <c r="NB368" i="7"/>
  <c r="NC368" i="7" s="1"/>
  <c r="ND368" i="7" s="1"/>
  <c r="MD368" i="7"/>
  <c r="ME368" i="7" s="1"/>
  <c r="MF368" i="7" s="1"/>
  <c r="MV368" i="7"/>
  <c r="MW368" i="7" s="1"/>
  <c r="MX368" i="7" s="1"/>
  <c r="NH368" i="7"/>
  <c r="NI368" i="7" s="1"/>
  <c r="NJ368" i="7" s="1"/>
  <c r="LF368" i="7"/>
  <c r="LG368" i="7" s="1"/>
  <c r="LH368" i="7" s="1"/>
  <c r="KH368" i="7"/>
  <c r="KI368" i="7" s="1"/>
  <c r="KJ368" i="7" s="1"/>
  <c r="KN368" i="7"/>
  <c r="KO368" i="7" s="1"/>
  <c r="KP368" i="7" s="1"/>
  <c r="JP368" i="7"/>
  <c r="JQ368" i="7" s="1"/>
  <c r="JR368" i="7" s="1"/>
  <c r="IX368" i="7"/>
  <c r="IY368" i="7" s="1"/>
  <c r="IZ368" i="7" s="1"/>
  <c r="HT368" i="7"/>
  <c r="HU368" i="7" s="1"/>
  <c r="HV368" i="7" s="1"/>
  <c r="GJ368" i="7"/>
  <c r="GK368" i="7" s="1"/>
  <c r="GL368" i="7" s="1"/>
  <c r="FR368" i="7"/>
  <c r="FS368" i="7" s="1"/>
  <c r="FT368" i="7" s="1"/>
  <c r="EZ368" i="7"/>
  <c r="FA368" i="7" s="1"/>
  <c r="FB368" i="7" s="1"/>
  <c r="DV368" i="7"/>
  <c r="DW368" i="7" s="1"/>
  <c r="DX368" i="7" s="1"/>
  <c r="FF368" i="7"/>
  <c r="FG368" i="7" s="1"/>
  <c r="FH368" i="7" s="1"/>
  <c r="JV368" i="7"/>
  <c r="JW368" i="7" s="1"/>
  <c r="JX368" i="7" s="1"/>
  <c r="IR368" i="7"/>
  <c r="IS368" i="7" s="1"/>
  <c r="IT368" i="7" s="1"/>
  <c r="HN368" i="7"/>
  <c r="HO368" i="7" s="1"/>
  <c r="HP368" i="7" s="1"/>
  <c r="GD368" i="7"/>
  <c r="GE368" i="7" s="1"/>
  <c r="GF368" i="7" s="1"/>
  <c r="HZ368" i="7"/>
  <c r="IA368" i="7" s="1"/>
  <c r="IB368" i="7" s="1"/>
  <c r="EN368" i="7"/>
  <c r="EO368" i="7" s="1"/>
  <c r="EP368" i="7" s="1"/>
  <c r="DP368" i="7"/>
  <c r="DQ368" i="7" s="1"/>
  <c r="DR368" i="7" s="1"/>
  <c r="ET368" i="7"/>
  <c r="EU368" i="7" s="1"/>
  <c r="EV368" i="7" s="1"/>
  <c r="CL368" i="7"/>
  <c r="CM368" i="7" s="1"/>
  <c r="CN368" i="7" s="1"/>
  <c r="CF368" i="7"/>
  <c r="CG368" i="7" s="1"/>
  <c r="CH368" i="7" s="1"/>
  <c r="NN41" i="7"/>
  <c r="NO41" i="7" s="1"/>
  <c r="NP41" i="7" s="1"/>
  <c r="NB41" i="7"/>
  <c r="NC41" i="7" s="1"/>
  <c r="ND41" i="7" s="1"/>
  <c r="MD41" i="7"/>
  <c r="ME41" i="7" s="1"/>
  <c r="MF41" i="7" s="1"/>
  <c r="NH41" i="7"/>
  <c r="NI41" i="7" s="1"/>
  <c r="NJ41" i="7" s="1"/>
  <c r="MJ41" i="7"/>
  <c r="MK41" i="7" s="1"/>
  <c r="ML41" i="7" s="1"/>
  <c r="KZ41" i="7"/>
  <c r="LA41" i="7" s="1"/>
  <c r="LB41" i="7" s="1"/>
  <c r="KT41" i="7"/>
  <c r="KU41" i="7" s="1"/>
  <c r="KV41" i="7" s="1"/>
  <c r="KN41" i="7"/>
  <c r="KO41" i="7" s="1"/>
  <c r="KP41" i="7" s="1"/>
  <c r="JP41" i="7"/>
  <c r="JQ41" i="7" s="1"/>
  <c r="JR41" i="7" s="1"/>
  <c r="IR41" i="7"/>
  <c r="IS41" i="7" s="1"/>
  <c r="IT41" i="7" s="1"/>
  <c r="HN41" i="7"/>
  <c r="HO41" i="7" s="1"/>
  <c r="HP41" i="7" s="1"/>
  <c r="GJ41" i="7"/>
  <c r="GK41" i="7" s="1"/>
  <c r="GL41" i="7" s="1"/>
  <c r="HH41" i="7"/>
  <c r="HI41" i="7" s="1"/>
  <c r="HJ41" i="7" s="1"/>
  <c r="EH41" i="7"/>
  <c r="EI41" i="7" s="1"/>
  <c r="EJ41" i="7" s="1"/>
  <c r="DJ41" i="7"/>
  <c r="DK41" i="7" s="1"/>
  <c r="DL41" i="7" s="1"/>
  <c r="ET41" i="7"/>
  <c r="EU41" i="7" s="1"/>
  <c r="EV41" i="7" s="1"/>
  <c r="JJ41" i="7"/>
  <c r="JK41" i="7" s="1"/>
  <c r="JL41" i="7" s="1"/>
  <c r="HB41" i="7"/>
  <c r="HC41" i="7" s="1"/>
  <c r="HD41" i="7" s="1"/>
  <c r="FL41" i="7"/>
  <c r="FM41" i="7" s="1"/>
  <c r="FN41" i="7" s="1"/>
  <c r="DD41" i="7"/>
  <c r="DE41" i="7" s="1"/>
  <c r="DF41" i="7" s="1"/>
  <c r="JV41" i="7"/>
  <c r="JW41" i="7" s="1"/>
  <c r="JX41" i="7" s="1"/>
  <c r="HZ41" i="7"/>
  <c r="IA41" i="7" s="1"/>
  <c r="IB41" i="7" s="1"/>
  <c r="FX41" i="7"/>
  <c r="FY41" i="7" s="1"/>
  <c r="FZ41" i="7" s="1"/>
  <c r="DP41" i="7"/>
  <c r="DQ41" i="7" s="1"/>
  <c r="DR41" i="7" s="1"/>
  <c r="CR41" i="7"/>
  <c r="CS41" i="7" s="1"/>
  <c r="CT41" i="7" s="1"/>
  <c r="BZ41" i="7"/>
  <c r="CA41" i="7" s="1"/>
  <c r="CB41" i="7" s="1"/>
  <c r="MP41" i="7"/>
  <c r="MQ41" i="7" s="1"/>
  <c r="MR41" i="7" s="1"/>
  <c r="MV41" i="7"/>
  <c r="MW41" i="7" s="1"/>
  <c r="MX41" i="7" s="1"/>
  <c r="KH41" i="7"/>
  <c r="KI41" i="7" s="1"/>
  <c r="KJ41" i="7" s="1"/>
  <c r="KB41" i="7"/>
  <c r="KC41" i="7" s="1"/>
  <c r="KD41" i="7" s="1"/>
  <c r="IF41" i="7"/>
  <c r="IG41" i="7" s="1"/>
  <c r="IH41" i="7" s="1"/>
  <c r="HT41" i="7"/>
  <c r="HU41" i="7" s="1"/>
  <c r="HV41" i="7" s="1"/>
  <c r="DV41" i="7"/>
  <c r="DW41" i="7" s="1"/>
  <c r="DX41" i="7" s="1"/>
  <c r="CX41" i="7"/>
  <c r="CY41" i="7" s="1"/>
  <c r="CZ41" i="7" s="1"/>
  <c r="GD41" i="7"/>
  <c r="GE41" i="7" s="1"/>
  <c r="GF41" i="7" s="1"/>
  <c r="CF41" i="7"/>
  <c r="CG41" i="7" s="1"/>
  <c r="CH41" i="7" s="1"/>
  <c r="GP41" i="7"/>
  <c r="GQ41" i="7" s="1"/>
  <c r="GR41" i="7" s="1"/>
  <c r="FF41" i="7"/>
  <c r="FG41" i="7" s="1"/>
  <c r="FH41" i="7" s="1"/>
  <c r="LL41" i="7"/>
  <c r="LM41" i="7" s="1"/>
  <c r="LN41" i="7" s="1"/>
  <c r="LR41" i="7"/>
  <c r="LS41" i="7" s="1"/>
  <c r="LT41" i="7" s="1"/>
  <c r="LX41" i="7"/>
  <c r="LY41" i="7" s="1"/>
  <c r="LZ41" i="7" s="1"/>
  <c r="LF41" i="7"/>
  <c r="LG41" i="7" s="1"/>
  <c r="LH41" i="7" s="1"/>
  <c r="JD41" i="7"/>
  <c r="JE41" i="7" s="1"/>
  <c r="JF41" i="7" s="1"/>
  <c r="GV41" i="7"/>
  <c r="GW41" i="7" s="1"/>
  <c r="GX41" i="7" s="1"/>
  <c r="EZ41" i="7"/>
  <c r="FA41" i="7" s="1"/>
  <c r="FB41" i="7" s="1"/>
  <c r="FR41" i="7"/>
  <c r="FS41" i="7" s="1"/>
  <c r="FT41" i="7" s="1"/>
  <c r="IL41" i="7"/>
  <c r="IM41" i="7" s="1"/>
  <c r="IN41" i="7" s="1"/>
  <c r="EB41" i="7"/>
  <c r="EC41" i="7" s="1"/>
  <c r="ED41" i="7" s="1"/>
  <c r="IX41" i="7"/>
  <c r="IY41" i="7" s="1"/>
  <c r="IZ41" i="7" s="1"/>
  <c r="EN41" i="7"/>
  <c r="EO41" i="7" s="1"/>
  <c r="EP41" i="7" s="1"/>
  <c r="CL41" i="7"/>
  <c r="CM41" i="7" s="1"/>
  <c r="CN41" i="7" s="1"/>
  <c r="NH203" i="7"/>
  <c r="NI203" i="7" s="1"/>
  <c r="NJ203" i="7" s="1"/>
  <c r="MJ203" i="7"/>
  <c r="MK203" i="7" s="1"/>
  <c r="ML203" i="7" s="1"/>
  <c r="LL203" i="7"/>
  <c r="LM203" i="7" s="1"/>
  <c r="LN203" i="7" s="1"/>
  <c r="MP203" i="7"/>
  <c r="MQ203" i="7" s="1"/>
  <c r="MR203" i="7" s="1"/>
  <c r="LR203" i="7"/>
  <c r="LS203" i="7" s="1"/>
  <c r="LT203" i="7" s="1"/>
  <c r="KT203" i="7"/>
  <c r="KU203" i="7" s="1"/>
  <c r="KV203" i="7" s="1"/>
  <c r="KZ203" i="7"/>
  <c r="LA203" i="7" s="1"/>
  <c r="LB203" i="7" s="1"/>
  <c r="KB203" i="7"/>
  <c r="KC203" i="7" s="1"/>
  <c r="KD203" i="7" s="1"/>
  <c r="JD203" i="7"/>
  <c r="JE203" i="7" s="1"/>
  <c r="JF203" i="7" s="1"/>
  <c r="IF203" i="7"/>
  <c r="IG203" i="7" s="1"/>
  <c r="IH203" i="7" s="1"/>
  <c r="GV203" i="7"/>
  <c r="GW203" i="7" s="1"/>
  <c r="GX203" i="7" s="1"/>
  <c r="FX203" i="7"/>
  <c r="FY203" i="7" s="1"/>
  <c r="FZ203" i="7" s="1"/>
  <c r="FL203" i="7"/>
  <c r="FM203" i="7" s="1"/>
  <c r="FN203" i="7" s="1"/>
  <c r="EB203" i="7"/>
  <c r="EC203" i="7" s="1"/>
  <c r="ED203" i="7" s="1"/>
  <c r="DD203" i="7"/>
  <c r="DE203" i="7" s="1"/>
  <c r="DF203" i="7" s="1"/>
  <c r="CX203" i="7"/>
  <c r="CY203" i="7" s="1"/>
  <c r="CZ203" i="7" s="1"/>
  <c r="IL203" i="7"/>
  <c r="IM203" i="7" s="1"/>
  <c r="IN203" i="7" s="1"/>
  <c r="GD203" i="7"/>
  <c r="GE203" i="7" s="1"/>
  <c r="GF203" i="7" s="1"/>
  <c r="EH203" i="7"/>
  <c r="EI203" i="7" s="1"/>
  <c r="EJ203" i="7" s="1"/>
  <c r="CR203" i="7"/>
  <c r="CS203" i="7" s="1"/>
  <c r="CT203" i="7" s="1"/>
  <c r="JV203" i="7"/>
  <c r="JW203" i="7" s="1"/>
  <c r="JX203" i="7" s="1"/>
  <c r="HZ203" i="7"/>
  <c r="IA203" i="7" s="1"/>
  <c r="IB203" i="7" s="1"/>
  <c r="HT203" i="7"/>
  <c r="HU203" i="7" s="1"/>
  <c r="HV203" i="7" s="1"/>
  <c r="DV203" i="7"/>
  <c r="DW203" i="7" s="1"/>
  <c r="DX203" i="7" s="1"/>
  <c r="CL203" i="7"/>
  <c r="CM203" i="7" s="1"/>
  <c r="CN203" i="7" s="1"/>
  <c r="NN203" i="7"/>
  <c r="NO203" i="7" s="1"/>
  <c r="NP203" i="7" s="1"/>
  <c r="MV203" i="7"/>
  <c r="MW203" i="7" s="1"/>
  <c r="MX203" i="7" s="1"/>
  <c r="LX203" i="7"/>
  <c r="LY203" i="7" s="1"/>
  <c r="LZ203" i="7" s="1"/>
  <c r="NB203" i="7"/>
  <c r="NC203" i="7" s="1"/>
  <c r="ND203" i="7" s="1"/>
  <c r="MD203" i="7"/>
  <c r="ME203" i="7" s="1"/>
  <c r="MF203" i="7" s="1"/>
  <c r="LF203" i="7"/>
  <c r="LG203" i="7" s="1"/>
  <c r="LH203" i="7" s="1"/>
  <c r="KN203" i="7"/>
  <c r="KO203" i="7" s="1"/>
  <c r="KP203" i="7" s="1"/>
  <c r="KH203" i="7"/>
  <c r="KI203" i="7" s="1"/>
  <c r="KJ203" i="7" s="1"/>
  <c r="JP203" i="7"/>
  <c r="JQ203" i="7" s="1"/>
  <c r="JR203" i="7" s="1"/>
  <c r="IR203" i="7"/>
  <c r="IS203" i="7" s="1"/>
  <c r="IT203" i="7" s="1"/>
  <c r="HN203" i="7"/>
  <c r="HO203" i="7" s="1"/>
  <c r="HP203" i="7" s="1"/>
  <c r="GJ203" i="7"/>
  <c r="GK203" i="7" s="1"/>
  <c r="GL203" i="7" s="1"/>
  <c r="FR203" i="7"/>
  <c r="FS203" i="7" s="1"/>
  <c r="FT203" i="7" s="1"/>
  <c r="EN203" i="7"/>
  <c r="EO203" i="7" s="1"/>
  <c r="EP203" i="7" s="1"/>
  <c r="DP203" i="7"/>
  <c r="DQ203" i="7" s="1"/>
  <c r="DR203" i="7" s="1"/>
  <c r="ET203" i="7"/>
  <c r="EU203" i="7" s="1"/>
  <c r="EV203" i="7" s="1"/>
  <c r="JJ203" i="7"/>
  <c r="JK203" i="7" s="1"/>
  <c r="JL203" i="7" s="1"/>
  <c r="HB203" i="7"/>
  <c r="HC203" i="7" s="1"/>
  <c r="HD203" i="7" s="1"/>
  <c r="HH203" i="7"/>
  <c r="HI203" i="7" s="1"/>
  <c r="HJ203" i="7" s="1"/>
  <c r="DJ203" i="7"/>
  <c r="DK203" i="7" s="1"/>
  <c r="DL203" i="7" s="1"/>
  <c r="CF203" i="7"/>
  <c r="CG203" i="7" s="1"/>
  <c r="CH203" i="7" s="1"/>
  <c r="IX203" i="7"/>
  <c r="IY203" i="7" s="1"/>
  <c r="IZ203" i="7" s="1"/>
  <c r="GP203" i="7"/>
  <c r="GQ203" i="7" s="1"/>
  <c r="GR203" i="7" s="1"/>
  <c r="EZ203" i="7"/>
  <c r="FA203" i="7" s="1"/>
  <c r="FB203" i="7" s="1"/>
  <c r="FF203" i="7"/>
  <c r="FG203" i="7" s="1"/>
  <c r="FH203" i="7" s="1"/>
  <c r="BZ203" i="7"/>
  <c r="CA203" i="7" s="1"/>
  <c r="CB203" i="7" s="1"/>
  <c r="LL7" i="7"/>
  <c r="LM7" i="7" s="1"/>
  <c r="LN7" i="7" s="1"/>
  <c r="MP7" i="7"/>
  <c r="MQ7" i="7" s="1"/>
  <c r="MR7" i="7" s="1"/>
  <c r="LR7" i="7"/>
  <c r="LS7" i="7" s="1"/>
  <c r="LT7" i="7" s="1"/>
  <c r="MV7" i="7"/>
  <c r="MW7" i="7" s="1"/>
  <c r="MX7" i="7" s="1"/>
  <c r="LX7" i="7"/>
  <c r="LY7" i="7" s="1"/>
  <c r="LZ7" i="7" s="1"/>
  <c r="KN7" i="7"/>
  <c r="KO7" i="7" s="1"/>
  <c r="KP7" i="7" s="1"/>
  <c r="KH7" i="7"/>
  <c r="KI7" i="7" s="1"/>
  <c r="KJ7" i="7" s="1"/>
  <c r="KB7" i="7"/>
  <c r="KC7" i="7" s="1"/>
  <c r="KD7" i="7" s="1"/>
  <c r="JD7" i="7"/>
  <c r="JE7" i="7" s="1"/>
  <c r="JF7" i="7" s="1"/>
  <c r="IF7" i="7"/>
  <c r="IG7" i="7" s="1"/>
  <c r="IH7" i="7" s="1"/>
  <c r="GV7" i="7"/>
  <c r="GW7" i="7" s="1"/>
  <c r="GX7" i="7" s="1"/>
  <c r="HT7" i="7"/>
  <c r="HU7" i="7" s="1"/>
  <c r="HV7" i="7" s="1"/>
  <c r="EZ7" i="7"/>
  <c r="FA7" i="7" s="1"/>
  <c r="FB7" i="7" s="1"/>
  <c r="DV7" i="7"/>
  <c r="DW7" i="7" s="1"/>
  <c r="DX7" i="7" s="1"/>
  <c r="FR7" i="7"/>
  <c r="FS7" i="7" s="1"/>
  <c r="FT7" i="7" s="1"/>
  <c r="CX7" i="7"/>
  <c r="CY7" i="7" s="1"/>
  <c r="CZ7" i="7" s="1"/>
  <c r="IL7" i="7"/>
  <c r="IM7" i="7" s="1"/>
  <c r="IN7" i="7" s="1"/>
  <c r="GD7" i="7"/>
  <c r="GE7" i="7" s="1"/>
  <c r="GF7" i="7" s="1"/>
  <c r="EB7" i="7"/>
  <c r="EC7" i="7" s="1"/>
  <c r="ED7" i="7" s="1"/>
  <c r="CF7" i="7"/>
  <c r="CG7" i="7" s="1"/>
  <c r="CH7" i="7" s="1"/>
  <c r="IX7" i="7"/>
  <c r="IY7" i="7" s="1"/>
  <c r="IZ7" i="7" s="1"/>
  <c r="GP7" i="7"/>
  <c r="GQ7" i="7" s="1"/>
  <c r="GR7" i="7" s="1"/>
  <c r="EN7" i="7"/>
  <c r="EO7" i="7" s="1"/>
  <c r="EP7" i="7" s="1"/>
  <c r="FF7" i="7"/>
  <c r="FG7" i="7" s="1"/>
  <c r="FH7" i="7" s="1"/>
  <c r="CL7" i="7"/>
  <c r="CM7" i="7" s="1"/>
  <c r="CN7" i="7" s="1"/>
  <c r="NB7" i="7"/>
  <c r="NC7" i="7" s="1"/>
  <c r="ND7" i="7" s="1"/>
  <c r="NH7" i="7"/>
  <c r="NI7" i="7" s="1"/>
  <c r="NJ7" i="7" s="1"/>
  <c r="KZ7" i="7"/>
  <c r="LA7" i="7" s="1"/>
  <c r="LB7" i="7" s="1"/>
  <c r="KT7" i="7"/>
  <c r="KU7" i="7" s="1"/>
  <c r="KV7" i="7" s="1"/>
  <c r="IR7" i="7"/>
  <c r="IS7" i="7" s="1"/>
  <c r="IT7" i="7" s="1"/>
  <c r="GJ7" i="7"/>
  <c r="GK7" i="7" s="1"/>
  <c r="GL7" i="7" s="1"/>
  <c r="EH7" i="7"/>
  <c r="EI7" i="7" s="1"/>
  <c r="EJ7" i="7" s="1"/>
  <c r="ET7" i="7"/>
  <c r="EU7" i="7" s="1"/>
  <c r="EV7" i="7" s="1"/>
  <c r="HB7" i="7"/>
  <c r="HC7" i="7" s="1"/>
  <c r="HD7" i="7" s="1"/>
  <c r="DD7" i="7"/>
  <c r="DE7" i="7" s="1"/>
  <c r="DF7" i="7" s="1"/>
  <c r="HZ7" i="7"/>
  <c r="IA7" i="7" s="1"/>
  <c r="IB7" i="7" s="1"/>
  <c r="DP7" i="7"/>
  <c r="DQ7" i="7" s="1"/>
  <c r="DR7" i="7" s="1"/>
  <c r="BZ7" i="7"/>
  <c r="CA7" i="7" s="1"/>
  <c r="CB7" i="7" s="1"/>
  <c r="NN7" i="7"/>
  <c r="NO7" i="7" s="1"/>
  <c r="NP7" i="7" s="1"/>
  <c r="MD7" i="7"/>
  <c r="ME7" i="7" s="1"/>
  <c r="MF7" i="7" s="1"/>
  <c r="MJ7" i="7"/>
  <c r="MK7" i="7" s="1"/>
  <c r="ML7" i="7" s="1"/>
  <c r="LF7" i="7"/>
  <c r="LG7" i="7" s="1"/>
  <c r="LH7" i="7" s="1"/>
  <c r="JP7" i="7"/>
  <c r="JQ7" i="7" s="1"/>
  <c r="JR7" i="7" s="1"/>
  <c r="HN7" i="7"/>
  <c r="HO7" i="7" s="1"/>
  <c r="HP7" i="7" s="1"/>
  <c r="HH7" i="7"/>
  <c r="HI7" i="7" s="1"/>
  <c r="HJ7" i="7" s="1"/>
  <c r="DJ7" i="7"/>
  <c r="DK7" i="7" s="1"/>
  <c r="DL7" i="7" s="1"/>
  <c r="JJ7" i="7"/>
  <c r="JK7" i="7" s="1"/>
  <c r="JL7" i="7" s="1"/>
  <c r="FL7" i="7"/>
  <c r="FM7" i="7" s="1"/>
  <c r="FN7" i="7" s="1"/>
  <c r="JV7" i="7"/>
  <c r="JW7" i="7" s="1"/>
  <c r="JX7" i="7" s="1"/>
  <c r="FX7" i="7"/>
  <c r="FY7" i="7" s="1"/>
  <c r="FZ7" i="7" s="1"/>
  <c r="CR7" i="7"/>
  <c r="CS7" i="7" s="1"/>
  <c r="CT7" i="7" s="1"/>
  <c r="LL350" i="7"/>
  <c r="LM350" i="7" s="1"/>
  <c r="LN350" i="7" s="1"/>
  <c r="MP350" i="7"/>
  <c r="MQ350" i="7" s="1"/>
  <c r="MR350" i="7" s="1"/>
  <c r="LR350" i="7"/>
  <c r="LS350" i="7" s="1"/>
  <c r="LT350" i="7" s="1"/>
  <c r="MV350" i="7"/>
  <c r="MW350" i="7" s="1"/>
  <c r="MX350" i="7" s="1"/>
  <c r="LX350" i="7"/>
  <c r="LY350" i="7" s="1"/>
  <c r="LZ350" i="7" s="1"/>
  <c r="KN350" i="7"/>
  <c r="KO350" i="7" s="1"/>
  <c r="KP350" i="7" s="1"/>
  <c r="KH350" i="7"/>
  <c r="KI350" i="7" s="1"/>
  <c r="KJ350" i="7" s="1"/>
  <c r="JP350" i="7"/>
  <c r="JQ350" i="7" s="1"/>
  <c r="JR350" i="7" s="1"/>
  <c r="JD350" i="7"/>
  <c r="JE350" i="7" s="1"/>
  <c r="JF350" i="7" s="1"/>
  <c r="IF350" i="7"/>
  <c r="IG350" i="7" s="1"/>
  <c r="IH350" i="7" s="1"/>
  <c r="GP350" i="7"/>
  <c r="GQ350" i="7" s="1"/>
  <c r="GR350" i="7" s="1"/>
  <c r="HH350" i="7"/>
  <c r="HI350" i="7" s="1"/>
  <c r="HJ350" i="7" s="1"/>
  <c r="FL350" i="7"/>
  <c r="FM350" i="7" s="1"/>
  <c r="FN350" i="7" s="1"/>
  <c r="EB350" i="7"/>
  <c r="EC350" i="7" s="1"/>
  <c r="ED350" i="7" s="1"/>
  <c r="DD350" i="7"/>
  <c r="DE350" i="7" s="1"/>
  <c r="DF350" i="7" s="1"/>
  <c r="CX350" i="7"/>
  <c r="CY350" i="7" s="1"/>
  <c r="CZ350" i="7" s="1"/>
  <c r="IL350" i="7"/>
  <c r="IM350" i="7" s="1"/>
  <c r="IN350" i="7" s="1"/>
  <c r="FX350" i="7"/>
  <c r="FY350" i="7" s="1"/>
  <c r="FZ350" i="7" s="1"/>
  <c r="EH350" i="7"/>
  <c r="EI350" i="7" s="1"/>
  <c r="EJ350" i="7" s="1"/>
  <c r="CF350" i="7"/>
  <c r="CG350" i="7" s="1"/>
  <c r="CH350" i="7" s="1"/>
  <c r="IX350" i="7"/>
  <c r="IY350" i="7" s="1"/>
  <c r="IZ350" i="7" s="1"/>
  <c r="GJ350" i="7"/>
  <c r="GK350" i="7" s="1"/>
  <c r="GL350" i="7" s="1"/>
  <c r="EZ350" i="7"/>
  <c r="FA350" i="7" s="1"/>
  <c r="FB350" i="7" s="1"/>
  <c r="FF350" i="7"/>
  <c r="FG350" i="7" s="1"/>
  <c r="FH350" i="7" s="1"/>
  <c r="CL350" i="7"/>
  <c r="CM350" i="7" s="1"/>
  <c r="CN350" i="7" s="1"/>
  <c r="NN350" i="7"/>
  <c r="NO350" i="7" s="1"/>
  <c r="NP350" i="7" s="1"/>
  <c r="MD350" i="7"/>
  <c r="ME350" i="7" s="1"/>
  <c r="MF350" i="7" s="1"/>
  <c r="MJ350" i="7"/>
  <c r="MK350" i="7" s="1"/>
  <c r="ML350" i="7" s="1"/>
  <c r="LF350" i="7"/>
  <c r="LG350" i="7" s="1"/>
  <c r="LH350" i="7" s="1"/>
  <c r="JV350" i="7"/>
  <c r="JW350" i="7" s="1"/>
  <c r="JX350" i="7" s="1"/>
  <c r="HN350" i="7"/>
  <c r="HO350" i="7" s="1"/>
  <c r="HP350" i="7" s="1"/>
  <c r="HZ350" i="7"/>
  <c r="IA350" i="7" s="1"/>
  <c r="IB350" i="7" s="1"/>
  <c r="DP350" i="7"/>
  <c r="DQ350" i="7" s="1"/>
  <c r="DR350" i="7" s="1"/>
  <c r="JJ350" i="7"/>
  <c r="JK350" i="7" s="1"/>
  <c r="JL350" i="7" s="1"/>
  <c r="GV350" i="7"/>
  <c r="GW350" i="7" s="1"/>
  <c r="GX350" i="7" s="1"/>
  <c r="KB350" i="7"/>
  <c r="KC350" i="7" s="1"/>
  <c r="KD350" i="7" s="1"/>
  <c r="FR350" i="7"/>
  <c r="FS350" i="7" s="1"/>
  <c r="FT350" i="7" s="1"/>
  <c r="CR350" i="7"/>
  <c r="CS350" i="7" s="1"/>
  <c r="CT350" i="7" s="1"/>
  <c r="NB350" i="7"/>
  <c r="NC350" i="7" s="1"/>
  <c r="ND350" i="7" s="1"/>
  <c r="NH350" i="7"/>
  <c r="NI350" i="7" s="1"/>
  <c r="NJ350" i="7" s="1"/>
  <c r="KZ350" i="7"/>
  <c r="LA350" i="7" s="1"/>
  <c r="LB350" i="7" s="1"/>
  <c r="KT350" i="7"/>
  <c r="KU350" i="7" s="1"/>
  <c r="KV350" i="7" s="1"/>
  <c r="IR350" i="7"/>
  <c r="IS350" i="7" s="1"/>
  <c r="IT350" i="7" s="1"/>
  <c r="GD350" i="7"/>
  <c r="GE350" i="7" s="1"/>
  <c r="GF350" i="7" s="1"/>
  <c r="EN350" i="7"/>
  <c r="EO350" i="7" s="1"/>
  <c r="EP350" i="7" s="1"/>
  <c r="ET350" i="7"/>
  <c r="EU350" i="7" s="1"/>
  <c r="EV350" i="7" s="1"/>
  <c r="HB350" i="7"/>
  <c r="HC350" i="7" s="1"/>
  <c r="HD350" i="7" s="1"/>
  <c r="DJ350" i="7"/>
  <c r="DK350" i="7" s="1"/>
  <c r="DL350" i="7" s="1"/>
  <c r="HT350" i="7"/>
  <c r="HU350" i="7" s="1"/>
  <c r="HV350" i="7" s="1"/>
  <c r="DV350" i="7"/>
  <c r="DW350" i="7" s="1"/>
  <c r="DX350" i="7" s="1"/>
  <c r="BZ350" i="7"/>
  <c r="CA350" i="7" s="1"/>
  <c r="CB350" i="7" s="1"/>
  <c r="NH396" i="7"/>
  <c r="NI396" i="7" s="1"/>
  <c r="NJ396" i="7" s="1"/>
  <c r="MJ396" i="7"/>
  <c r="MK396" i="7" s="1"/>
  <c r="ML396" i="7" s="1"/>
  <c r="LL396" i="7"/>
  <c r="LM396" i="7" s="1"/>
  <c r="LN396" i="7" s="1"/>
  <c r="LR396" i="7"/>
  <c r="LS396" i="7" s="1"/>
  <c r="LT396" i="7" s="1"/>
  <c r="MD396" i="7"/>
  <c r="ME396" i="7" s="1"/>
  <c r="MF396" i="7" s="1"/>
  <c r="KN396" i="7"/>
  <c r="KO396" i="7" s="1"/>
  <c r="KP396" i="7" s="1"/>
  <c r="KT396" i="7"/>
  <c r="KU396" i="7" s="1"/>
  <c r="KV396" i="7" s="1"/>
  <c r="CX396" i="7"/>
  <c r="CY396" i="7" s="1"/>
  <c r="CZ396" i="7" s="1"/>
  <c r="JJ396" i="7"/>
  <c r="JK396" i="7" s="1"/>
  <c r="JL396" i="7" s="1"/>
  <c r="IL396" i="7"/>
  <c r="IM396" i="7" s="1"/>
  <c r="IN396" i="7" s="1"/>
  <c r="HB396" i="7"/>
  <c r="HC396" i="7" s="1"/>
  <c r="HD396" i="7" s="1"/>
  <c r="FX396" i="7"/>
  <c r="FY396" i="7" s="1"/>
  <c r="FZ396" i="7" s="1"/>
  <c r="GV396" i="7"/>
  <c r="GW396" i="7" s="1"/>
  <c r="GX396" i="7" s="1"/>
  <c r="EH396" i="7"/>
  <c r="EI396" i="7" s="1"/>
  <c r="EJ396" i="7" s="1"/>
  <c r="DJ396" i="7"/>
  <c r="DK396" i="7" s="1"/>
  <c r="DL396" i="7" s="1"/>
  <c r="KB396" i="7"/>
  <c r="KC396" i="7" s="1"/>
  <c r="KD396" i="7" s="1"/>
  <c r="JD396" i="7"/>
  <c r="JE396" i="7" s="1"/>
  <c r="JF396" i="7" s="1"/>
  <c r="IF396" i="7"/>
  <c r="IG396" i="7" s="1"/>
  <c r="IH396" i="7" s="1"/>
  <c r="GP396" i="7"/>
  <c r="GQ396" i="7" s="1"/>
  <c r="GR396" i="7" s="1"/>
  <c r="HH396" i="7"/>
  <c r="HI396" i="7" s="1"/>
  <c r="HJ396" i="7" s="1"/>
  <c r="FL396" i="7"/>
  <c r="FM396" i="7" s="1"/>
  <c r="FN396" i="7" s="1"/>
  <c r="EB396" i="7"/>
  <c r="EC396" i="7" s="1"/>
  <c r="ED396" i="7" s="1"/>
  <c r="DD396" i="7"/>
  <c r="DE396" i="7" s="1"/>
  <c r="DF396" i="7" s="1"/>
  <c r="CR396" i="7"/>
  <c r="CS396" i="7" s="1"/>
  <c r="CT396" i="7" s="1"/>
  <c r="CF396" i="7"/>
  <c r="CG396" i="7" s="1"/>
  <c r="CH396" i="7" s="1"/>
  <c r="NN396" i="7"/>
  <c r="NO396" i="7" s="1"/>
  <c r="NP396" i="7" s="1"/>
  <c r="MV396" i="7"/>
  <c r="MW396" i="7" s="1"/>
  <c r="MX396" i="7" s="1"/>
  <c r="LX396" i="7"/>
  <c r="LY396" i="7" s="1"/>
  <c r="LZ396" i="7" s="1"/>
  <c r="MP396" i="7"/>
  <c r="MQ396" i="7" s="1"/>
  <c r="MR396" i="7" s="1"/>
  <c r="NB396" i="7"/>
  <c r="NC396" i="7" s="1"/>
  <c r="ND396" i="7" s="1"/>
  <c r="KZ396" i="7"/>
  <c r="LA396" i="7" s="1"/>
  <c r="LB396" i="7" s="1"/>
  <c r="LF396" i="7"/>
  <c r="LG396" i="7" s="1"/>
  <c r="LH396" i="7" s="1"/>
  <c r="KH396" i="7"/>
  <c r="KI396" i="7" s="1"/>
  <c r="KJ396" i="7" s="1"/>
  <c r="JP396" i="7"/>
  <c r="JQ396" i="7" s="1"/>
  <c r="JR396" i="7" s="1"/>
  <c r="IX396" i="7"/>
  <c r="IY396" i="7" s="1"/>
  <c r="IZ396" i="7" s="1"/>
  <c r="HT396" i="7"/>
  <c r="HU396" i="7" s="1"/>
  <c r="HV396" i="7" s="1"/>
  <c r="GJ396" i="7"/>
  <c r="GK396" i="7" s="1"/>
  <c r="GL396" i="7" s="1"/>
  <c r="FR396" i="7"/>
  <c r="FS396" i="7" s="1"/>
  <c r="FT396" i="7" s="1"/>
  <c r="EZ396" i="7"/>
  <c r="FA396" i="7" s="1"/>
  <c r="FB396" i="7" s="1"/>
  <c r="DV396" i="7"/>
  <c r="DW396" i="7" s="1"/>
  <c r="DX396" i="7" s="1"/>
  <c r="FF396" i="7"/>
  <c r="FG396" i="7" s="1"/>
  <c r="FH396" i="7" s="1"/>
  <c r="JV396" i="7"/>
  <c r="JW396" i="7" s="1"/>
  <c r="JX396" i="7" s="1"/>
  <c r="IR396" i="7"/>
  <c r="IS396" i="7" s="1"/>
  <c r="IT396" i="7" s="1"/>
  <c r="HN396" i="7"/>
  <c r="HO396" i="7" s="1"/>
  <c r="HP396" i="7" s="1"/>
  <c r="GD396" i="7"/>
  <c r="GE396" i="7" s="1"/>
  <c r="GF396" i="7" s="1"/>
  <c r="HZ396" i="7"/>
  <c r="IA396" i="7" s="1"/>
  <c r="IB396" i="7" s="1"/>
  <c r="EN396" i="7"/>
  <c r="EO396" i="7" s="1"/>
  <c r="EP396" i="7" s="1"/>
  <c r="DP396" i="7"/>
  <c r="DQ396" i="7" s="1"/>
  <c r="DR396" i="7" s="1"/>
  <c r="ET396" i="7"/>
  <c r="EU396" i="7" s="1"/>
  <c r="EV396" i="7" s="1"/>
  <c r="CL396" i="7"/>
  <c r="CM396" i="7" s="1"/>
  <c r="CN396" i="7" s="1"/>
  <c r="BZ396" i="7"/>
  <c r="CA396" i="7" s="1"/>
  <c r="CB396" i="7" s="1"/>
  <c r="NN94" i="7"/>
  <c r="NO94" i="7" s="1"/>
  <c r="NP94" i="7" s="1"/>
  <c r="NB94" i="7"/>
  <c r="NC94" i="7" s="1"/>
  <c r="ND94" i="7" s="1"/>
  <c r="MD94" i="7"/>
  <c r="ME94" i="7" s="1"/>
  <c r="MF94" i="7" s="1"/>
  <c r="NH94" i="7"/>
  <c r="NI94" i="7" s="1"/>
  <c r="NJ94" i="7" s="1"/>
  <c r="MJ94" i="7"/>
  <c r="MK94" i="7" s="1"/>
  <c r="ML94" i="7" s="1"/>
  <c r="KZ94" i="7"/>
  <c r="LA94" i="7" s="1"/>
  <c r="LB94" i="7" s="1"/>
  <c r="LF94" i="7"/>
  <c r="LG94" i="7" s="1"/>
  <c r="LH94" i="7" s="1"/>
  <c r="KT94" i="7"/>
  <c r="KU94" i="7" s="1"/>
  <c r="KV94" i="7" s="1"/>
  <c r="KB94" i="7"/>
  <c r="KC94" i="7" s="1"/>
  <c r="KD94" i="7" s="1"/>
  <c r="IR94" i="7"/>
  <c r="IS94" i="7" s="1"/>
  <c r="IT94" i="7" s="1"/>
  <c r="HB94" i="7"/>
  <c r="HC94" i="7" s="1"/>
  <c r="HD94" i="7" s="1"/>
  <c r="GD94" i="7"/>
  <c r="GE94" i="7" s="1"/>
  <c r="GF94" i="7" s="1"/>
  <c r="HT94" i="7"/>
  <c r="HU94" i="7" s="1"/>
  <c r="HV94" i="7" s="1"/>
  <c r="EH94" i="7"/>
  <c r="EI94" i="7" s="1"/>
  <c r="EJ94" i="7" s="1"/>
  <c r="DJ94" i="7"/>
  <c r="DK94" i="7" s="1"/>
  <c r="DL94" i="7" s="1"/>
  <c r="ET94" i="7"/>
  <c r="EU94" i="7" s="1"/>
  <c r="EV94" i="7" s="1"/>
  <c r="JJ94" i="7"/>
  <c r="JK94" i="7" s="1"/>
  <c r="JL94" i="7" s="1"/>
  <c r="GV94" i="7"/>
  <c r="GW94" i="7" s="1"/>
  <c r="GX94" i="7" s="1"/>
  <c r="FL94" i="7"/>
  <c r="FM94" i="7" s="1"/>
  <c r="FN94" i="7" s="1"/>
  <c r="DD94" i="7"/>
  <c r="DE94" i="7" s="1"/>
  <c r="DF94" i="7" s="1"/>
  <c r="JP94" i="7"/>
  <c r="JQ94" i="7" s="1"/>
  <c r="JR94" i="7" s="1"/>
  <c r="HN94" i="7"/>
  <c r="HO94" i="7" s="1"/>
  <c r="HP94" i="7" s="1"/>
  <c r="HZ94" i="7"/>
  <c r="IA94" i="7" s="1"/>
  <c r="IB94" i="7" s="1"/>
  <c r="DP94" i="7"/>
  <c r="DQ94" i="7" s="1"/>
  <c r="DR94" i="7" s="1"/>
  <c r="CR94" i="7"/>
  <c r="CS94" i="7" s="1"/>
  <c r="CT94" i="7" s="1"/>
  <c r="BZ94" i="7"/>
  <c r="CA94" i="7" s="1"/>
  <c r="CB94" i="7" s="1"/>
  <c r="MP94" i="7"/>
  <c r="MQ94" i="7" s="1"/>
  <c r="MR94" i="7" s="1"/>
  <c r="MV94" i="7"/>
  <c r="MW94" i="7" s="1"/>
  <c r="MX94" i="7" s="1"/>
  <c r="KH94" i="7"/>
  <c r="KI94" i="7" s="1"/>
  <c r="KJ94" i="7" s="1"/>
  <c r="JV94" i="7"/>
  <c r="JW94" i="7" s="1"/>
  <c r="JX94" i="7" s="1"/>
  <c r="IF94" i="7"/>
  <c r="IG94" i="7" s="1"/>
  <c r="IH94" i="7" s="1"/>
  <c r="HH94" i="7"/>
  <c r="HI94" i="7" s="1"/>
  <c r="HJ94" i="7" s="1"/>
  <c r="DV94" i="7"/>
  <c r="DW94" i="7" s="1"/>
  <c r="DX94" i="7" s="1"/>
  <c r="CX94" i="7"/>
  <c r="CY94" i="7" s="1"/>
  <c r="CZ94" i="7" s="1"/>
  <c r="FX94" i="7"/>
  <c r="FY94" i="7" s="1"/>
  <c r="FZ94" i="7" s="1"/>
  <c r="CF94" i="7"/>
  <c r="CG94" i="7" s="1"/>
  <c r="CH94" i="7" s="1"/>
  <c r="GJ94" i="7"/>
  <c r="GK94" i="7" s="1"/>
  <c r="GL94" i="7" s="1"/>
  <c r="FF94" i="7"/>
  <c r="FG94" i="7" s="1"/>
  <c r="FH94" i="7" s="1"/>
  <c r="LL94" i="7"/>
  <c r="LM94" i="7" s="1"/>
  <c r="LN94" i="7" s="1"/>
  <c r="LR94" i="7"/>
  <c r="LS94" i="7" s="1"/>
  <c r="LT94" i="7" s="1"/>
  <c r="LX94" i="7"/>
  <c r="LY94" i="7" s="1"/>
  <c r="LZ94" i="7" s="1"/>
  <c r="KN94" i="7"/>
  <c r="KO94" i="7" s="1"/>
  <c r="KP94" i="7" s="1"/>
  <c r="JD94" i="7"/>
  <c r="JE94" i="7" s="1"/>
  <c r="JF94" i="7" s="1"/>
  <c r="GP94" i="7"/>
  <c r="GQ94" i="7" s="1"/>
  <c r="GR94" i="7" s="1"/>
  <c r="EZ94" i="7"/>
  <c r="FA94" i="7" s="1"/>
  <c r="FB94" i="7" s="1"/>
  <c r="FR94" i="7"/>
  <c r="FS94" i="7" s="1"/>
  <c r="FT94" i="7" s="1"/>
  <c r="IL94" i="7"/>
  <c r="IM94" i="7" s="1"/>
  <c r="IN94" i="7" s="1"/>
  <c r="EB94" i="7"/>
  <c r="EC94" i="7" s="1"/>
  <c r="ED94" i="7" s="1"/>
  <c r="IX94" i="7"/>
  <c r="IY94" i="7" s="1"/>
  <c r="IZ94" i="7" s="1"/>
  <c r="EN94" i="7"/>
  <c r="EO94" i="7" s="1"/>
  <c r="EP94" i="7" s="1"/>
  <c r="CL94" i="7"/>
  <c r="CM94" i="7" s="1"/>
  <c r="CN94" i="7" s="1"/>
  <c r="NN83" i="7"/>
  <c r="NO83" i="7" s="1"/>
  <c r="NP83" i="7" s="1"/>
  <c r="NB83" i="7"/>
  <c r="NC83" i="7" s="1"/>
  <c r="ND83" i="7" s="1"/>
  <c r="MD83" i="7"/>
  <c r="ME83" i="7" s="1"/>
  <c r="MF83" i="7" s="1"/>
  <c r="NH83" i="7"/>
  <c r="NI83" i="7" s="1"/>
  <c r="NJ83" i="7" s="1"/>
  <c r="MJ83" i="7"/>
  <c r="MK83" i="7" s="1"/>
  <c r="ML83" i="7" s="1"/>
  <c r="LF83" i="7"/>
  <c r="LG83" i="7" s="1"/>
  <c r="LH83" i="7" s="1"/>
  <c r="KN83" i="7"/>
  <c r="KO83" i="7" s="1"/>
  <c r="KP83" i="7" s="1"/>
  <c r="KH83" i="7"/>
  <c r="KI83" i="7" s="1"/>
  <c r="KJ83" i="7" s="1"/>
  <c r="JP83" i="7"/>
  <c r="JQ83" i="7" s="1"/>
  <c r="JR83" i="7" s="1"/>
  <c r="IR83" i="7"/>
  <c r="IS83" i="7" s="1"/>
  <c r="IT83" i="7" s="1"/>
  <c r="HN83" i="7"/>
  <c r="HO83" i="7" s="1"/>
  <c r="HP83" i="7" s="1"/>
  <c r="GJ83" i="7"/>
  <c r="GK83" i="7" s="1"/>
  <c r="GL83" i="7" s="1"/>
  <c r="HH83" i="7"/>
  <c r="HI83" i="7" s="1"/>
  <c r="HJ83" i="7" s="1"/>
  <c r="EH83" i="7"/>
  <c r="EI83" i="7" s="1"/>
  <c r="EJ83" i="7" s="1"/>
  <c r="DJ83" i="7"/>
  <c r="DK83" i="7" s="1"/>
  <c r="DL83" i="7" s="1"/>
  <c r="ET83" i="7"/>
  <c r="EU83" i="7" s="1"/>
  <c r="EV83" i="7" s="1"/>
  <c r="JJ83" i="7"/>
  <c r="JK83" i="7" s="1"/>
  <c r="JL83" i="7" s="1"/>
  <c r="HB83" i="7"/>
  <c r="HC83" i="7" s="1"/>
  <c r="HD83" i="7" s="1"/>
  <c r="FL83" i="7"/>
  <c r="FM83" i="7" s="1"/>
  <c r="FN83" i="7" s="1"/>
  <c r="DD83" i="7"/>
  <c r="DE83" i="7" s="1"/>
  <c r="DF83" i="7" s="1"/>
  <c r="JV83" i="7"/>
  <c r="JW83" i="7" s="1"/>
  <c r="JX83" i="7" s="1"/>
  <c r="HZ83" i="7"/>
  <c r="IA83" i="7" s="1"/>
  <c r="IB83" i="7" s="1"/>
  <c r="HT83" i="7"/>
  <c r="HU83" i="7" s="1"/>
  <c r="HV83" i="7" s="1"/>
  <c r="DP83" i="7"/>
  <c r="DQ83" i="7" s="1"/>
  <c r="DR83" i="7" s="1"/>
  <c r="CR83" i="7"/>
  <c r="CS83" i="7" s="1"/>
  <c r="CT83" i="7" s="1"/>
  <c r="BZ83" i="7"/>
  <c r="CA83" i="7" s="1"/>
  <c r="CB83" i="7" s="1"/>
  <c r="LL83" i="7"/>
  <c r="LM83" i="7" s="1"/>
  <c r="LN83" i="7" s="1"/>
  <c r="LR83" i="7"/>
  <c r="LS83" i="7" s="1"/>
  <c r="LT83" i="7" s="1"/>
  <c r="LX83" i="7"/>
  <c r="LY83" i="7" s="1"/>
  <c r="LZ83" i="7" s="1"/>
  <c r="KZ83" i="7"/>
  <c r="LA83" i="7" s="1"/>
  <c r="LB83" i="7" s="1"/>
  <c r="JD83" i="7"/>
  <c r="JE83" i="7" s="1"/>
  <c r="JF83" i="7" s="1"/>
  <c r="GV83" i="7"/>
  <c r="GW83" i="7" s="1"/>
  <c r="GX83" i="7" s="1"/>
  <c r="EZ83" i="7"/>
  <c r="FA83" i="7" s="1"/>
  <c r="FB83" i="7" s="1"/>
  <c r="FR83" i="7"/>
  <c r="FS83" i="7" s="1"/>
  <c r="FT83" i="7" s="1"/>
  <c r="IL83" i="7"/>
  <c r="IM83" i="7" s="1"/>
  <c r="IN83" i="7" s="1"/>
  <c r="EB83" i="7"/>
  <c r="EC83" i="7" s="1"/>
  <c r="ED83" i="7" s="1"/>
  <c r="IX83" i="7"/>
  <c r="IY83" i="7" s="1"/>
  <c r="IZ83" i="7" s="1"/>
  <c r="EN83" i="7"/>
  <c r="EO83" i="7" s="1"/>
  <c r="EP83" i="7" s="1"/>
  <c r="CL83" i="7"/>
  <c r="CM83" i="7" s="1"/>
  <c r="CN83" i="7" s="1"/>
  <c r="MP83" i="7"/>
  <c r="MQ83" i="7" s="1"/>
  <c r="MR83" i="7" s="1"/>
  <c r="MV83" i="7"/>
  <c r="MW83" i="7" s="1"/>
  <c r="MX83" i="7" s="1"/>
  <c r="KT83" i="7"/>
  <c r="KU83" i="7" s="1"/>
  <c r="KV83" i="7" s="1"/>
  <c r="KB83" i="7"/>
  <c r="KC83" i="7" s="1"/>
  <c r="KD83" i="7" s="1"/>
  <c r="IF83" i="7"/>
  <c r="IG83" i="7" s="1"/>
  <c r="IH83" i="7" s="1"/>
  <c r="FX83" i="7"/>
  <c r="FY83" i="7" s="1"/>
  <c r="FZ83" i="7" s="1"/>
  <c r="DV83" i="7"/>
  <c r="DW83" i="7" s="1"/>
  <c r="DX83" i="7" s="1"/>
  <c r="CX83" i="7"/>
  <c r="CY83" i="7" s="1"/>
  <c r="CZ83" i="7" s="1"/>
  <c r="GD83" i="7"/>
  <c r="GE83" i="7" s="1"/>
  <c r="GF83" i="7" s="1"/>
  <c r="CF83" i="7"/>
  <c r="CG83" i="7" s="1"/>
  <c r="CH83" i="7" s="1"/>
  <c r="GP83" i="7"/>
  <c r="GQ83" i="7" s="1"/>
  <c r="GR83" i="7" s="1"/>
  <c r="FF83" i="7"/>
  <c r="FG83" i="7" s="1"/>
  <c r="FH83" i="7" s="1"/>
  <c r="NH101" i="7"/>
  <c r="NI101" i="7" s="1"/>
  <c r="NJ101" i="7" s="1"/>
  <c r="MJ101" i="7"/>
  <c r="MK101" i="7" s="1"/>
  <c r="ML101" i="7" s="1"/>
  <c r="LL101" i="7"/>
  <c r="LM101" i="7" s="1"/>
  <c r="LN101" i="7" s="1"/>
  <c r="MP101" i="7"/>
  <c r="MQ101" i="7" s="1"/>
  <c r="MR101" i="7" s="1"/>
  <c r="LR101" i="7"/>
  <c r="LS101" i="7" s="1"/>
  <c r="LT101" i="7" s="1"/>
  <c r="KT101" i="7"/>
  <c r="KU101" i="7" s="1"/>
  <c r="KV101" i="7" s="1"/>
  <c r="KZ101" i="7"/>
  <c r="LA101" i="7" s="1"/>
  <c r="LB101" i="7" s="1"/>
  <c r="KB101" i="7"/>
  <c r="KC101" i="7" s="1"/>
  <c r="KD101" i="7" s="1"/>
  <c r="JD101" i="7"/>
  <c r="JE101" i="7" s="1"/>
  <c r="JF101" i="7" s="1"/>
  <c r="IF101" i="7"/>
  <c r="IG101" i="7" s="1"/>
  <c r="IH101" i="7" s="1"/>
  <c r="GV101" i="7"/>
  <c r="GW101" i="7" s="1"/>
  <c r="GX101" i="7" s="1"/>
  <c r="FX101" i="7"/>
  <c r="FY101" i="7" s="1"/>
  <c r="FZ101" i="7" s="1"/>
  <c r="EZ101" i="7"/>
  <c r="FA101" i="7" s="1"/>
  <c r="FB101" i="7" s="1"/>
  <c r="DV101" i="7"/>
  <c r="DW101" i="7" s="1"/>
  <c r="DX101" i="7" s="1"/>
  <c r="FR101" i="7"/>
  <c r="FS101" i="7" s="1"/>
  <c r="FT101" i="7" s="1"/>
  <c r="CX101" i="7"/>
  <c r="CY101" i="7" s="1"/>
  <c r="CZ101" i="7" s="1"/>
  <c r="IL101" i="7"/>
  <c r="IM101" i="7" s="1"/>
  <c r="IN101" i="7" s="1"/>
  <c r="GD101" i="7"/>
  <c r="GE101" i="7" s="1"/>
  <c r="GF101" i="7" s="1"/>
  <c r="EB101" i="7"/>
  <c r="EC101" i="7" s="1"/>
  <c r="ED101" i="7" s="1"/>
  <c r="CR101" i="7"/>
  <c r="CS101" i="7" s="1"/>
  <c r="CT101" i="7" s="1"/>
  <c r="JV101" i="7"/>
  <c r="JW101" i="7" s="1"/>
  <c r="JX101" i="7" s="1"/>
  <c r="HZ101" i="7"/>
  <c r="IA101" i="7" s="1"/>
  <c r="IB101" i="7" s="1"/>
  <c r="HT101" i="7"/>
  <c r="HU101" i="7" s="1"/>
  <c r="HV101" i="7" s="1"/>
  <c r="DP101" i="7"/>
  <c r="DQ101" i="7" s="1"/>
  <c r="DR101" i="7" s="1"/>
  <c r="CL101" i="7"/>
  <c r="CM101" i="7" s="1"/>
  <c r="CN101" i="7" s="1"/>
  <c r="NN101" i="7"/>
  <c r="NO101" i="7" s="1"/>
  <c r="NP101" i="7" s="1"/>
  <c r="MV101" i="7"/>
  <c r="MW101" i="7" s="1"/>
  <c r="MX101" i="7" s="1"/>
  <c r="LX101" i="7"/>
  <c r="LY101" i="7" s="1"/>
  <c r="LZ101" i="7" s="1"/>
  <c r="NB101" i="7"/>
  <c r="NC101" i="7" s="1"/>
  <c r="ND101" i="7" s="1"/>
  <c r="MD101" i="7"/>
  <c r="ME101" i="7" s="1"/>
  <c r="MF101" i="7" s="1"/>
  <c r="LF101" i="7"/>
  <c r="LG101" i="7" s="1"/>
  <c r="LH101" i="7" s="1"/>
  <c r="KN101" i="7"/>
  <c r="KO101" i="7" s="1"/>
  <c r="KP101" i="7" s="1"/>
  <c r="KH101" i="7"/>
  <c r="KI101" i="7" s="1"/>
  <c r="KJ101" i="7" s="1"/>
  <c r="JP101" i="7"/>
  <c r="JQ101" i="7" s="1"/>
  <c r="JR101" i="7" s="1"/>
  <c r="IR101" i="7"/>
  <c r="IS101" i="7" s="1"/>
  <c r="IT101" i="7" s="1"/>
  <c r="HN101" i="7"/>
  <c r="HO101" i="7" s="1"/>
  <c r="HP101" i="7" s="1"/>
  <c r="GJ101" i="7"/>
  <c r="GK101" i="7" s="1"/>
  <c r="GL101" i="7" s="1"/>
  <c r="HH101" i="7"/>
  <c r="HI101" i="7" s="1"/>
  <c r="HJ101" i="7" s="1"/>
  <c r="EH101" i="7"/>
  <c r="EI101" i="7" s="1"/>
  <c r="EJ101" i="7" s="1"/>
  <c r="DJ101" i="7"/>
  <c r="DK101" i="7" s="1"/>
  <c r="DL101" i="7" s="1"/>
  <c r="ET101" i="7"/>
  <c r="EU101" i="7" s="1"/>
  <c r="EV101" i="7" s="1"/>
  <c r="JJ101" i="7"/>
  <c r="JK101" i="7" s="1"/>
  <c r="JL101" i="7" s="1"/>
  <c r="HB101" i="7"/>
  <c r="HC101" i="7" s="1"/>
  <c r="HD101" i="7" s="1"/>
  <c r="FL101" i="7"/>
  <c r="FM101" i="7" s="1"/>
  <c r="FN101" i="7" s="1"/>
  <c r="DD101" i="7"/>
  <c r="DE101" i="7" s="1"/>
  <c r="DF101" i="7" s="1"/>
  <c r="CF101" i="7"/>
  <c r="CG101" i="7" s="1"/>
  <c r="CH101" i="7" s="1"/>
  <c r="IX101" i="7"/>
  <c r="IY101" i="7" s="1"/>
  <c r="IZ101" i="7" s="1"/>
  <c r="GP101" i="7"/>
  <c r="GQ101" i="7" s="1"/>
  <c r="GR101" i="7" s="1"/>
  <c r="EN101" i="7"/>
  <c r="EO101" i="7" s="1"/>
  <c r="EP101" i="7" s="1"/>
  <c r="FF101" i="7"/>
  <c r="FG101" i="7" s="1"/>
  <c r="FH101" i="7" s="1"/>
  <c r="BZ101" i="7"/>
  <c r="CA101" i="7" s="1"/>
  <c r="CB101" i="7" s="1"/>
  <c r="NH193" i="7"/>
  <c r="NI193" i="7" s="1"/>
  <c r="NJ193" i="7" s="1"/>
  <c r="MJ193" i="7"/>
  <c r="MK193" i="7" s="1"/>
  <c r="ML193" i="7" s="1"/>
  <c r="LL193" i="7"/>
  <c r="LM193" i="7" s="1"/>
  <c r="LN193" i="7" s="1"/>
  <c r="MP193" i="7"/>
  <c r="MQ193" i="7" s="1"/>
  <c r="MR193" i="7" s="1"/>
  <c r="LR193" i="7"/>
  <c r="LS193" i="7" s="1"/>
  <c r="LT193" i="7" s="1"/>
  <c r="KT193" i="7"/>
  <c r="KU193" i="7" s="1"/>
  <c r="KV193" i="7" s="1"/>
  <c r="KZ193" i="7"/>
  <c r="LA193" i="7" s="1"/>
  <c r="LB193" i="7" s="1"/>
  <c r="KB193" i="7"/>
  <c r="KC193" i="7" s="1"/>
  <c r="KD193" i="7" s="1"/>
  <c r="JD193" i="7"/>
  <c r="JE193" i="7" s="1"/>
  <c r="JF193" i="7" s="1"/>
  <c r="IF193" i="7"/>
  <c r="IG193" i="7" s="1"/>
  <c r="IH193" i="7" s="1"/>
  <c r="GV193" i="7"/>
  <c r="GW193" i="7" s="1"/>
  <c r="GX193" i="7" s="1"/>
  <c r="FX193" i="7"/>
  <c r="FY193" i="7" s="1"/>
  <c r="FZ193" i="7" s="1"/>
  <c r="FL193" i="7"/>
  <c r="FM193" i="7" s="1"/>
  <c r="FN193" i="7" s="1"/>
  <c r="EB193" i="7"/>
  <c r="EC193" i="7" s="1"/>
  <c r="ED193" i="7" s="1"/>
  <c r="DD193" i="7"/>
  <c r="DE193" i="7" s="1"/>
  <c r="DF193" i="7" s="1"/>
  <c r="CX193" i="7"/>
  <c r="CY193" i="7" s="1"/>
  <c r="CZ193" i="7" s="1"/>
  <c r="IL193" i="7"/>
  <c r="IM193" i="7" s="1"/>
  <c r="IN193" i="7" s="1"/>
  <c r="GD193" i="7"/>
  <c r="GE193" i="7" s="1"/>
  <c r="GF193" i="7" s="1"/>
  <c r="EH193" i="7"/>
  <c r="EI193" i="7" s="1"/>
  <c r="EJ193" i="7" s="1"/>
  <c r="CR193" i="7"/>
  <c r="CS193" i="7" s="1"/>
  <c r="CT193" i="7" s="1"/>
  <c r="JV193" i="7"/>
  <c r="JW193" i="7" s="1"/>
  <c r="JX193" i="7" s="1"/>
  <c r="HZ193" i="7"/>
  <c r="IA193" i="7" s="1"/>
  <c r="IB193" i="7" s="1"/>
  <c r="HT193" i="7"/>
  <c r="HU193" i="7" s="1"/>
  <c r="HV193" i="7" s="1"/>
  <c r="DV193" i="7"/>
  <c r="DW193" i="7" s="1"/>
  <c r="DX193" i="7" s="1"/>
  <c r="CL193" i="7"/>
  <c r="CM193" i="7" s="1"/>
  <c r="CN193" i="7" s="1"/>
  <c r="NN193" i="7"/>
  <c r="NO193" i="7" s="1"/>
  <c r="NP193" i="7" s="1"/>
  <c r="MV193" i="7"/>
  <c r="MW193" i="7" s="1"/>
  <c r="MX193" i="7" s="1"/>
  <c r="LX193" i="7"/>
  <c r="LY193" i="7" s="1"/>
  <c r="LZ193" i="7" s="1"/>
  <c r="NB193" i="7"/>
  <c r="NC193" i="7" s="1"/>
  <c r="ND193" i="7" s="1"/>
  <c r="MD193" i="7"/>
  <c r="ME193" i="7" s="1"/>
  <c r="MF193" i="7" s="1"/>
  <c r="LF193" i="7"/>
  <c r="LG193" i="7" s="1"/>
  <c r="LH193" i="7" s="1"/>
  <c r="KN193" i="7"/>
  <c r="KO193" i="7" s="1"/>
  <c r="KP193" i="7" s="1"/>
  <c r="KH193" i="7"/>
  <c r="KI193" i="7" s="1"/>
  <c r="KJ193" i="7" s="1"/>
  <c r="JP193" i="7"/>
  <c r="JQ193" i="7" s="1"/>
  <c r="JR193" i="7" s="1"/>
  <c r="IR193" i="7"/>
  <c r="IS193" i="7" s="1"/>
  <c r="IT193" i="7" s="1"/>
  <c r="HN193" i="7"/>
  <c r="HO193" i="7" s="1"/>
  <c r="HP193" i="7" s="1"/>
  <c r="GJ193" i="7"/>
  <c r="GK193" i="7" s="1"/>
  <c r="GL193" i="7" s="1"/>
  <c r="FR193" i="7"/>
  <c r="FS193" i="7" s="1"/>
  <c r="FT193" i="7" s="1"/>
  <c r="EN193" i="7"/>
  <c r="EO193" i="7" s="1"/>
  <c r="EP193" i="7" s="1"/>
  <c r="DP193" i="7"/>
  <c r="DQ193" i="7" s="1"/>
  <c r="DR193" i="7" s="1"/>
  <c r="ET193" i="7"/>
  <c r="EU193" i="7" s="1"/>
  <c r="EV193" i="7" s="1"/>
  <c r="JJ193" i="7"/>
  <c r="JK193" i="7" s="1"/>
  <c r="JL193" i="7" s="1"/>
  <c r="HB193" i="7"/>
  <c r="HC193" i="7" s="1"/>
  <c r="HD193" i="7" s="1"/>
  <c r="HH193" i="7"/>
  <c r="HI193" i="7" s="1"/>
  <c r="HJ193" i="7" s="1"/>
  <c r="DJ193" i="7"/>
  <c r="DK193" i="7" s="1"/>
  <c r="DL193" i="7" s="1"/>
  <c r="CF193" i="7"/>
  <c r="CG193" i="7" s="1"/>
  <c r="CH193" i="7" s="1"/>
  <c r="IX193" i="7"/>
  <c r="IY193" i="7" s="1"/>
  <c r="IZ193" i="7" s="1"/>
  <c r="GP193" i="7"/>
  <c r="GQ193" i="7" s="1"/>
  <c r="GR193" i="7" s="1"/>
  <c r="EZ193" i="7"/>
  <c r="FA193" i="7" s="1"/>
  <c r="FB193" i="7" s="1"/>
  <c r="FF193" i="7"/>
  <c r="FG193" i="7" s="1"/>
  <c r="FH193" i="7" s="1"/>
  <c r="BZ193" i="7"/>
  <c r="CA193" i="7" s="1"/>
  <c r="CB193" i="7" s="1"/>
  <c r="LL114" i="7"/>
  <c r="LM114" i="7" s="1"/>
  <c r="LN114" i="7" s="1"/>
  <c r="MP114" i="7"/>
  <c r="MQ114" i="7" s="1"/>
  <c r="MR114" i="7" s="1"/>
  <c r="LR114" i="7"/>
  <c r="LS114" i="7" s="1"/>
  <c r="LT114" i="7" s="1"/>
  <c r="MV114" i="7"/>
  <c r="MW114" i="7" s="1"/>
  <c r="MX114" i="7" s="1"/>
  <c r="LX114" i="7"/>
  <c r="LY114" i="7" s="1"/>
  <c r="LZ114" i="7" s="1"/>
  <c r="KH114" i="7"/>
  <c r="KI114" i="7" s="1"/>
  <c r="KJ114" i="7" s="1"/>
  <c r="KT114" i="7"/>
  <c r="KU114" i="7" s="1"/>
  <c r="KV114" i="7" s="1"/>
  <c r="JV114" i="7"/>
  <c r="JW114" i="7" s="1"/>
  <c r="JX114" i="7" s="1"/>
  <c r="JD114" i="7"/>
  <c r="JE114" i="7" s="1"/>
  <c r="JF114" i="7" s="1"/>
  <c r="IF114" i="7"/>
  <c r="IG114" i="7" s="1"/>
  <c r="IH114" i="7" s="1"/>
  <c r="GP114" i="7"/>
  <c r="GQ114" i="7" s="1"/>
  <c r="GR114" i="7" s="1"/>
  <c r="HH114" i="7"/>
  <c r="HI114" i="7" s="1"/>
  <c r="HJ114" i="7" s="1"/>
  <c r="EZ114" i="7"/>
  <c r="FA114" i="7" s="1"/>
  <c r="FB114" i="7" s="1"/>
  <c r="DV114" i="7"/>
  <c r="DW114" i="7" s="1"/>
  <c r="DX114" i="7" s="1"/>
  <c r="FR114" i="7"/>
  <c r="FS114" i="7" s="1"/>
  <c r="FT114" i="7" s="1"/>
  <c r="JP114" i="7"/>
  <c r="JQ114" i="7" s="1"/>
  <c r="JR114" i="7" s="1"/>
  <c r="HN114" i="7"/>
  <c r="HO114" i="7" s="1"/>
  <c r="HP114" i="7" s="1"/>
  <c r="HZ114" i="7"/>
  <c r="IA114" i="7" s="1"/>
  <c r="IB114" i="7" s="1"/>
  <c r="DP114" i="7"/>
  <c r="DQ114" i="7" s="1"/>
  <c r="DR114" i="7" s="1"/>
  <c r="CX114" i="7"/>
  <c r="CY114" i="7" s="1"/>
  <c r="CZ114" i="7" s="1"/>
  <c r="IL114" i="7"/>
  <c r="IM114" i="7" s="1"/>
  <c r="IN114" i="7" s="1"/>
  <c r="FX114" i="7"/>
  <c r="FY114" i="7" s="1"/>
  <c r="FZ114" i="7" s="1"/>
  <c r="EB114" i="7"/>
  <c r="EC114" i="7" s="1"/>
  <c r="ED114" i="7" s="1"/>
  <c r="CR114" i="7"/>
  <c r="CS114" i="7" s="1"/>
  <c r="CT114" i="7" s="1"/>
  <c r="CF114" i="7"/>
  <c r="CG114" i="7" s="1"/>
  <c r="CH114" i="7" s="1"/>
  <c r="NN114" i="7"/>
  <c r="NO114" i="7" s="1"/>
  <c r="NP114" i="7" s="1"/>
  <c r="NB114" i="7"/>
  <c r="NC114" i="7" s="1"/>
  <c r="ND114" i="7" s="1"/>
  <c r="MD114" i="7"/>
  <c r="ME114" i="7" s="1"/>
  <c r="MF114" i="7" s="1"/>
  <c r="NH114" i="7"/>
  <c r="NI114" i="7" s="1"/>
  <c r="NJ114" i="7" s="1"/>
  <c r="MJ114" i="7"/>
  <c r="MK114" i="7" s="1"/>
  <c r="ML114" i="7" s="1"/>
  <c r="KZ114" i="7"/>
  <c r="LA114" i="7" s="1"/>
  <c r="LB114" i="7" s="1"/>
  <c r="LF114" i="7"/>
  <c r="LG114" i="7" s="1"/>
  <c r="LH114" i="7" s="1"/>
  <c r="KN114" i="7"/>
  <c r="KO114" i="7" s="1"/>
  <c r="KP114" i="7" s="1"/>
  <c r="KB114" i="7"/>
  <c r="KC114" i="7" s="1"/>
  <c r="KD114" i="7" s="1"/>
  <c r="IR114" i="7"/>
  <c r="IS114" i="7" s="1"/>
  <c r="IT114" i="7" s="1"/>
  <c r="HB114" i="7"/>
  <c r="HC114" i="7" s="1"/>
  <c r="HD114" i="7" s="1"/>
  <c r="GD114" i="7"/>
  <c r="GE114" i="7" s="1"/>
  <c r="GF114" i="7" s="1"/>
  <c r="HT114" i="7"/>
  <c r="HU114" i="7" s="1"/>
  <c r="HV114" i="7" s="1"/>
  <c r="EH114" i="7"/>
  <c r="EI114" i="7" s="1"/>
  <c r="EJ114" i="7" s="1"/>
  <c r="DJ114" i="7"/>
  <c r="DK114" i="7" s="1"/>
  <c r="DL114" i="7" s="1"/>
  <c r="ET114" i="7"/>
  <c r="EU114" i="7" s="1"/>
  <c r="EV114" i="7" s="1"/>
  <c r="IX114" i="7"/>
  <c r="IY114" i="7" s="1"/>
  <c r="IZ114" i="7" s="1"/>
  <c r="GJ114" i="7"/>
  <c r="GK114" i="7" s="1"/>
  <c r="GL114" i="7" s="1"/>
  <c r="EN114" i="7"/>
  <c r="EO114" i="7" s="1"/>
  <c r="EP114" i="7" s="1"/>
  <c r="FF114" i="7"/>
  <c r="FG114" i="7" s="1"/>
  <c r="FH114" i="7" s="1"/>
  <c r="JJ114" i="7"/>
  <c r="JK114" i="7" s="1"/>
  <c r="JL114" i="7" s="1"/>
  <c r="GV114" i="7"/>
  <c r="GW114" i="7" s="1"/>
  <c r="GX114" i="7" s="1"/>
  <c r="FL114" i="7"/>
  <c r="FM114" i="7" s="1"/>
  <c r="FN114" i="7" s="1"/>
  <c r="DD114" i="7"/>
  <c r="DE114" i="7" s="1"/>
  <c r="DF114" i="7" s="1"/>
  <c r="CL114" i="7"/>
  <c r="CM114" i="7" s="1"/>
  <c r="CN114" i="7" s="1"/>
  <c r="BZ114" i="7"/>
  <c r="CA114" i="7" s="1"/>
  <c r="CB114" i="7" s="1"/>
  <c r="LL382" i="7"/>
  <c r="LM382" i="7" s="1"/>
  <c r="LN382" i="7" s="1"/>
  <c r="MP382" i="7"/>
  <c r="MQ382" i="7" s="1"/>
  <c r="MR382" i="7" s="1"/>
  <c r="LR382" i="7"/>
  <c r="LS382" i="7" s="1"/>
  <c r="LT382" i="7" s="1"/>
  <c r="MV382" i="7"/>
  <c r="MW382" i="7" s="1"/>
  <c r="MX382" i="7" s="1"/>
  <c r="LX382" i="7"/>
  <c r="LY382" i="7" s="1"/>
  <c r="LZ382" i="7" s="1"/>
  <c r="KN382" i="7"/>
  <c r="KO382" i="7" s="1"/>
  <c r="KP382" i="7" s="1"/>
  <c r="KT382" i="7"/>
  <c r="KU382" i="7" s="1"/>
  <c r="KV382" i="7" s="1"/>
  <c r="KB382" i="7"/>
  <c r="KC382" i="7" s="1"/>
  <c r="KD382" i="7" s="1"/>
  <c r="JD382" i="7"/>
  <c r="JE382" i="7" s="1"/>
  <c r="JF382" i="7" s="1"/>
  <c r="IF382" i="7"/>
  <c r="IG382" i="7" s="1"/>
  <c r="IH382" i="7" s="1"/>
  <c r="GP382" i="7"/>
  <c r="GQ382" i="7" s="1"/>
  <c r="GR382" i="7" s="1"/>
  <c r="HH382" i="7"/>
  <c r="HI382" i="7" s="1"/>
  <c r="HJ382" i="7" s="1"/>
  <c r="FL382" i="7"/>
  <c r="FM382" i="7" s="1"/>
  <c r="FN382" i="7" s="1"/>
  <c r="EB382" i="7"/>
  <c r="EC382" i="7" s="1"/>
  <c r="ED382" i="7" s="1"/>
  <c r="DD382" i="7"/>
  <c r="DE382" i="7" s="1"/>
  <c r="DF382" i="7" s="1"/>
  <c r="JP382" i="7"/>
  <c r="JQ382" i="7" s="1"/>
  <c r="JR382" i="7" s="1"/>
  <c r="HT382" i="7"/>
  <c r="HU382" i="7" s="1"/>
  <c r="HV382" i="7" s="1"/>
  <c r="FR382" i="7"/>
  <c r="FS382" i="7" s="1"/>
  <c r="FT382" i="7" s="1"/>
  <c r="DV382" i="7"/>
  <c r="DW382" i="7" s="1"/>
  <c r="DX382" i="7" s="1"/>
  <c r="CX382" i="7"/>
  <c r="CY382" i="7" s="1"/>
  <c r="CZ382" i="7" s="1"/>
  <c r="IL382" i="7"/>
  <c r="IM382" i="7" s="1"/>
  <c r="IN382" i="7" s="1"/>
  <c r="FX382" i="7"/>
  <c r="FY382" i="7" s="1"/>
  <c r="FZ382" i="7" s="1"/>
  <c r="EH382" i="7"/>
  <c r="EI382" i="7" s="1"/>
  <c r="EJ382" i="7" s="1"/>
  <c r="CR382" i="7"/>
  <c r="CS382" i="7" s="1"/>
  <c r="CT382" i="7" s="1"/>
  <c r="CF382" i="7"/>
  <c r="CG382" i="7" s="1"/>
  <c r="CH382" i="7" s="1"/>
  <c r="NN382" i="7"/>
  <c r="NO382" i="7" s="1"/>
  <c r="NP382" i="7" s="1"/>
  <c r="NB382" i="7"/>
  <c r="NC382" i="7" s="1"/>
  <c r="ND382" i="7" s="1"/>
  <c r="MD382" i="7"/>
  <c r="ME382" i="7" s="1"/>
  <c r="MF382" i="7" s="1"/>
  <c r="NH382" i="7"/>
  <c r="NI382" i="7" s="1"/>
  <c r="NJ382" i="7" s="1"/>
  <c r="MJ382" i="7"/>
  <c r="MK382" i="7" s="1"/>
  <c r="ML382" i="7" s="1"/>
  <c r="KZ382" i="7"/>
  <c r="LA382" i="7" s="1"/>
  <c r="LB382" i="7" s="1"/>
  <c r="LF382" i="7"/>
  <c r="LG382" i="7" s="1"/>
  <c r="LH382" i="7" s="1"/>
  <c r="KH382" i="7"/>
  <c r="KI382" i="7" s="1"/>
  <c r="KJ382" i="7" s="1"/>
  <c r="JV382" i="7"/>
  <c r="JW382" i="7" s="1"/>
  <c r="JX382" i="7" s="1"/>
  <c r="IR382" i="7"/>
  <c r="IS382" i="7" s="1"/>
  <c r="IT382" i="7" s="1"/>
  <c r="HN382" i="7"/>
  <c r="HO382" i="7" s="1"/>
  <c r="HP382" i="7" s="1"/>
  <c r="GD382" i="7"/>
  <c r="GE382" i="7" s="1"/>
  <c r="GF382" i="7" s="1"/>
  <c r="HZ382" i="7"/>
  <c r="IA382" i="7" s="1"/>
  <c r="IB382" i="7" s="1"/>
  <c r="EN382" i="7"/>
  <c r="EO382" i="7" s="1"/>
  <c r="EP382" i="7" s="1"/>
  <c r="DP382" i="7"/>
  <c r="DQ382" i="7" s="1"/>
  <c r="DR382" i="7" s="1"/>
  <c r="ET382" i="7"/>
  <c r="EU382" i="7" s="1"/>
  <c r="EV382" i="7" s="1"/>
  <c r="IX382" i="7"/>
  <c r="IY382" i="7" s="1"/>
  <c r="IZ382" i="7" s="1"/>
  <c r="GJ382" i="7"/>
  <c r="GK382" i="7" s="1"/>
  <c r="GL382" i="7" s="1"/>
  <c r="EZ382" i="7"/>
  <c r="FA382" i="7" s="1"/>
  <c r="FB382" i="7" s="1"/>
  <c r="FF382" i="7"/>
  <c r="FG382" i="7" s="1"/>
  <c r="FH382" i="7" s="1"/>
  <c r="JJ382" i="7"/>
  <c r="JK382" i="7" s="1"/>
  <c r="JL382" i="7" s="1"/>
  <c r="HB382" i="7"/>
  <c r="HC382" i="7" s="1"/>
  <c r="HD382" i="7" s="1"/>
  <c r="GV382" i="7"/>
  <c r="GW382" i="7" s="1"/>
  <c r="GX382" i="7" s="1"/>
  <c r="DJ382" i="7"/>
  <c r="DK382" i="7" s="1"/>
  <c r="DL382" i="7" s="1"/>
  <c r="CL382" i="7"/>
  <c r="CM382" i="7" s="1"/>
  <c r="CN382" i="7" s="1"/>
  <c r="BZ382" i="7"/>
  <c r="CA382" i="7" s="1"/>
  <c r="CB382" i="7" s="1"/>
  <c r="NH341" i="7"/>
  <c r="NI341" i="7" s="1"/>
  <c r="NJ341" i="7" s="1"/>
  <c r="MJ341" i="7"/>
  <c r="MK341" i="7" s="1"/>
  <c r="ML341" i="7" s="1"/>
  <c r="LL341" i="7"/>
  <c r="LM341" i="7" s="1"/>
  <c r="LN341" i="7" s="1"/>
  <c r="MP341" i="7"/>
  <c r="MQ341" i="7" s="1"/>
  <c r="MR341" i="7" s="1"/>
  <c r="LR341" i="7"/>
  <c r="LS341" i="7" s="1"/>
  <c r="LT341" i="7" s="1"/>
  <c r="KT341" i="7"/>
  <c r="KU341" i="7" s="1"/>
  <c r="KV341" i="7" s="1"/>
  <c r="KZ341" i="7"/>
  <c r="LA341" i="7" s="1"/>
  <c r="LB341" i="7" s="1"/>
  <c r="KB341" i="7"/>
  <c r="KC341" i="7" s="1"/>
  <c r="KD341" i="7" s="1"/>
  <c r="JD341" i="7"/>
  <c r="JE341" i="7" s="1"/>
  <c r="JF341" i="7" s="1"/>
  <c r="IF341" i="7"/>
  <c r="IG341" i="7" s="1"/>
  <c r="IH341" i="7" s="1"/>
  <c r="HB341" i="7"/>
  <c r="HC341" i="7" s="1"/>
  <c r="HD341" i="7" s="1"/>
  <c r="GD341" i="7"/>
  <c r="GE341" i="7" s="1"/>
  <c r="GF341" i="7" s="1"/>
  <c r="FL341" i="7"/>
  <c r="FM341" i="7" s="1"/>
  <c r="FN341" i="7" s="1"/>
  <c r="EB341" i="7"/>
  <c r="EC341" i="7" s="1"/>
  <c r="ED341" i="7" s="1"/>
  <c r="DD341" i="7"/>
  <c r="DE341" i="7" s="1"/>
  <c r="DF341" i="7" s="1"/>
  <c r="CX341" i="7"/>
  <c r="CY341" i="7" s="1"/>
  <c r="CZ341" i="7" s="1"/>
  <c r="IL341" i="7"/>
  <c r="IM341" i="7" s="1"/>
  <c r="IN341" i="7" s="1"/>
  <c r="GJ341" i="7"/>
  <c r="GK341" i="7" s="1"/>
  <c r="GL341" i="7" s="1"/>
  <c r="EH341" i="7"/>
  <c r="EI341" i="7" s="1"/>
  <c r="EJ341" i="7" s="1"/>
  <c r="CR341" i="7"/>
  <c r="CS341" i="7" s="1"/>
  <c r="CT341" i="7" s="1"/>
  <c r="JP341" i="7"/>
  <c r="JQ341" i="7" s="1"/>
  <c r="JR341" i="7" s="1"/>
  <c r="HT341" i="7"/>
  <c r="HU341" i="7" s="1"/>
  <c r="HV341" i="7" s="1"/>
  <c r="FX341" i="7"/>
  <c r="FY341" i="7" s="1"/>
  <c r="FZ341" i="7" s="1"/>
  <c r="DV341" i="7"/>
  <c r="DW341" i="7" s="1"/>
  <c r="DX341" i="7" s="1"/>
  <c r="CL341" i="7"/>
  <c r="CM341" i="7" s="1"/>
  <c r="CN341" i="7" s="1"/>
  <c r="NN341" i="7"/>
  <c r="NO341" i="7" s="1"/>
  <c r="NP341" i="7" s="1"/>
  <c r="MV341" i="7"/>
  <c r="MW341" i="7" s="1"/>
  <c r="MX341" i="7" s="1"/>
  <c r="LX341" i="7"/>
  <c r="LY341" i="7" s="1"/>
  <c r="LZ341" i="7" s="1"/>
  <c r="NB341" i="7"/>
  <c r="NC341" i="7" s="1"/>
  <c r="ND341" i="7" s="1"/>
  <c r="MD341" i="7"/>
  <c r="ME341" i="7" s="1"/>
  <c r="MF341" i="7" s="1"/>
  <c r="LF341" i="7"/>
  <c r="LG341" i="7" s="1"/>
  <c r="LH341" i="7" s="1"/>
  <c r="KH341" i="7"/>
  <c r="KI341" i="7" s="1"/>
  <c r="KJ341" i="7" s="1"/>
  <c r="KN341" i="7"/>
  <c r="KO341" i="7" s="1"/>
  <c r="KP341" i="7" s="1"/>
  <c r="JV341" i="7"/>
  <c r="JW341" i="7" s="1"/>
  <c r="JX341" i="7" s="1"/>
  <c r="IR341" i="7"/>
  <c r="IS341" i="7" s="1"/>
  <c r="IT341" i="7" s="1"/>
  <c r="HZ341" i="7"/>
  <c r="IA341" i="7" s="1"/>
  <c r="IB341" i="7" s="1"/>
  <c r="GP341" i="7"/>
  <c r="GQ341" i="7" s="1"/>
  <c r="GR341" i="7" s="1"/>
  <c r="FR341" i="7"/>
  <c r="FS341" i="7" s="1"/>
  <c r="FT341" i="7" s="1"/>
  <c r="EN341" i="7"/>
  <c r="EO341" i="7" s="1"/>
  <c r="EP341" i="7" s="1"/>
  <c r="DP341" i="7"/>
  <c r="DQ341" i="7" s="1"/>
  <c r="DR341" i="7" s="1"/>
  <c r="ET341" i="7"/>
  <c r="EU341" i="7" s="1"/>
  <c r="EV341" i="7" s="1"/>
  <c r="JJ341" i="7"/>
  <c r="JK341" i="7" s="1"/>
  <c r="JL341" i="7" s="1"/>
  <c r="HN341" i="7"/>
  <c r="HO341" i="7" s="1"/>
  <c r="HP341" i="7" s="1"/>
  <c r="HH341" i="7"/>
  <c r="HI341" i="7" s="1"/>
  <c r="HJ341" i="7" s="1"/>
  <c r="DJ341" i="7"/>
  <c r="DK341" i="7" s="1"/>
  <c r="DL341" i="7" s="1"/>
  <c r="CF341" i="7"/>
  <c r="CG341" i="7" s="1"/>
  <c r="CH341" i="7" s="1"/>
  <c r="IX341" i="7"/>
  <c r="IY341" i="7" s="1"/>
  <c r="IZ341" i="7" s="1"/>
  <c r="GV341" i="7"/>
  <c r="GW341" i="7" s="1"/>
  <c r="GX341" i="7" s="1"/>
  <c r="EZ341" i="7"/>
  <c r="FA341" i="7" s="1"/>
  <c r="FB341" i="7" s="1"/>
  <c r="FF341" i="7"/>
  <c r="FG341" i="7" s="1"/>
  <c r="FH341" i="7" s="1"/>
  <c r="BZ341" i="7"/>
  <c r="CA341" i="7" s="1"/>
  <c r="CB341" i="7" s="1"/>
  <c r="LL78" i="7"/>
  <c r="LM78" i="7" s="1"/>
  <c r="LN78" i="7" s="1"/>
  <c r="MP78" i="7"/>
  <c r="MQ78" i="7" s="1"/>
  <c r="MR78" i="7" s="1"/>
  <c r="LR78" i="7"/>
  <c r="LS78" i="7" s="1"/>
  <c r="LT78" i="7" s="1"/>
  <c r="MV78" i="7"/>
  <c r="MW78" i="7" s="1"/>
  <c r="MX78" i="7" s="1"/>
  <c r="LX78" i="7"/>
  <c r="LY78" i="7" s="1"/>
  <c r="LZ78" i="7" s="1"/>
  <c r="KH78" i="7"/>
  <c r="KI78" i="7" s="1"/>
  <c r="KJ78" i="7" s="1"/>
  <c r="KN78" i="7"/>
  <c r="KO78" i="7" s="1"/>
  <c r="KP78" i="7" s="1"/>
  <c r="JV78" i="7"/>
  <c r="JW78" i="7" s="1"/>
  <c r="JX78" i="7" s="1"/>
  <c r="JD78" i="7"/>
  <c r="JE78" i="7" s="1"/>
  <c r="JF78" i="7" s="1"/>
  <c r="IF78" i="7"/>
  <c r="IG78" i="7" s="1"/>
  <c r="IH78" i="7" s="1"/>
  <c r="GP78" i="7"/>
  <c r="GQ78" i="7" s="1"/>
  <c r="GR78" i="7" s="1"/>
  <c r="HH78" i="7"/>
  <c r="HI78" i="7" s="1"/>
  <c r="HJ78" i="7" s="1"/>
  <c r="EZ78" i="7"/>
  <c r="FA78" i="7" s="1"/>
  <c r="FB78" i="7" s="1"/>
  <c r="DV78" i="7"/>
  <c r="DW78" i="7" s="1"/>
  <c r="DX78" i="7" s="1"/>
  <c r="FR78" i="7"/>
  <c r="FS78" i="7" s="1"/>
  <c r="FT78" i="7" s="1"/>
  <c r="CX78" i="7"/>
  <c r="CY78" i="7" s="1"/>
  <c r="CZ78" i="7" s="1"/>
  <c r="IL78" i="7"/>
  <c r="IM78" i="7" s="1"/>
  <c r="IN78" i="7" s="1"/>
  <c r="FX78" i="7"/>
  <c r="FY78" i="7" s="1"/>
  <c r="FZ78" i="7" s="1"/>
  <c r="EB78" i="7"/>
  <c r="EC78" i="7" s="1"/>
  <c r="ED78" i="7" s="1"/>
  <c r="CF78" i="7"/>
  <c r="CG78" i="7" s="1"/>
  <c r="CH78" i="7" s="1"/>
  <c r="IX78" i="7"/>
  <c r="IY78" i="7" s="1"/>
  <c r="IZ78" i="7" s="1"/>
  <c r="GJ78" i="7"/>
  <c r="GK78" i="7" s="1"/>
  <c r="GL78" i="7" s="1"/>
  <c r="EN78" i="7"/>
  <c r="EO78" i="7" s="1"/>
  <c r="EP78" i="7" s="1"/>
  <c r="FF78" i="7"/>
  <c r="FG78" i="7" s="1"/>
  <c r="FH78" i="7" s="1"/>
  <c r="CL78" i="7"/>
  <c r="CM78" i="7" s="1"/>
  <c r="CN78" i="7" s="1"/>
  <c r="NN78" i="7"/>
  <c r="NO78" i="7" s="1"/>
  <c r="NP78" i="7" s="1"/>
  <c r="NB78" i="7"/>
  <c r="NC78" i="7" s="1"/>
  <c r="ND78" i="7" s="1"/>
  <c r="MD78" i="7"/>
  <c r="ME78" i="7" s="1"/>
  <c r="MF78" i="7" s="1"/>
  <c r="NH78" i="7"/>
  <c r="NI78" i="7" s="1"/>
  <c r="NJ78" i="7" s="1"/>
  <c r="MJ78" i="7"/>
  <c r="MK78" i="7" s="1"/>
  <c r="ML78" i="7" s="1"/>
  <c r="KZ78" i="7"/>
  <c r="LA78" i="7" s="1"/>
  <c r="LB78" i="7" s="1"/>
  <c r="LF78" i="7"/>
  <c r="LG78" i="7" s="1"/>
  <c r="LH78" i="7" s="1"/>
  <c r="KT78" i="7"/>
  <c r="KU78" i="7" s="1"/>
  <c r="KV78" i="7" s="1"/>
  <c r="JP78" i="7"/>
  <c r="JQ78" i="7" s="1"/>
  <c r="JR78" i="7" s="1"/>
  <c r="IR78" i="7"/>
  <c r="IS78" i="7" s="1"/>
  <c r="IT78" i="7" s="1"/>
  <c r="HB78" i="7"/>
  <c r="HC78" i="7" s="1"/>
  <c r="HD78" i="7" s="1"/>
  <c r="GD78" i="7"/>
  <c r="GE78" i="7" s="1"/>
  <c r="GF78" i="7" s="1"/>
  <c r="HT78" i="7"/>
  <c r="HU78" i="7" s="1"/>
  <c r="HV78" i="7" s="1"/>
  <c r="EH78" i="7"/>
  <c r="EI78" i="7" s="1"/>
  <c r="EJ78" i="7" s="1"/>
  <c r="DJ78" i="7"/>
  <c r="DK78" i="7" s="1"/>
  <c r="DL78" i="7" s="1"/>
  <c r="ET78" i="7"/>
  <c r="EU78" i="7" s="1"/>
  <c r="EV78" i="7" s="1"/>
  <c r="JJ78" i="7"/>
  <c r="JK78" i="7" s="1"/>
  <c r="JL78" i="7" s="1"/>
  <c r="GV78" i="7"/>
  <c r="GW78" i="7" s="1"/>
  <c r="GX78" i="7" s="1"/>
  <c r="FL78" i="7"/>
  <c r="FM78" i="7" s="1"/>
  <c r="FN78" i="7" s="1"/>
  <c r="DD78" i="7"/>
  <c r="DE78" i="7" s="1"/>
  <c r="DF78" i="7" s="1"/>
  <c r="KB78" i="7"/>
  <c r="KC78" i="7" s="1"/>
  <c r="KD78" i="7" s="1"/>
  <c r="HN78" i="7"/>
  <c r="HO78" i="7" s="1"/>
  <c r="HP78" i="7" s="1"/>
  <c r="HZ78" i="7"/>
  <c r="IA78" i="7" s="1"/>
  <c r="IB78" i="7" s="1"/>
  <c r="DP78" i="7"/>
  <c r="DQ78" i="7" s="1"/>
  <c r="DR78" i="7" s="1"/>
  <c r="CR78" i="7"/>
  <c r="CS78" i="7" s="1"/>
  <c r="CT78" i="7" s="1"/>
  <c r="BZ78" i="7"/>
  <c r="CA78" i="7" s="1"/>
  <c r="CB78" i="7" s="1"/>
  <c r="NN67" i="7"/>
  <c r="NO67" i="7" s="1"/>
  <c r="NP67" i="7" s="1"/>
  <c r="MV67" i="7"/>
  <c r="MW67" i="7" s="1"/>
  <c r="MX67" i="7" s="1"/>
  <c r="LX67" i="7"/>
  <c r="LY67" i="7" s="1"/>
  <c r="LZ67" i="7" s="1"/>
  <c r="NB67" i="7"/>
  <c r="NC67" i="7" s="1"/>
  <c r="ND67" i="7" s="1"/>
  <c r="MD67" i="7"/>
  <c r="ME67" i="7" s="1"/>
  <c r="MF67" i="7" s="1"/>
  <c r="LF67" i="7"/>
  <c r="LG67" i="7" s="1"/>
  <c r="LH67" i="7" s="1"/>
  <c r="KN67" i="7"/>
  <c r="KO67" i="7" s="1"/>
  <c r="KP67" i="7" s="1"/>
  <c r="KH67" i="7"/>
  <c r="KI67" i="7" s="1"/>
  <c r="KJ67" i="7" s="1"/>
  <c r="JP67" i="7"/>
  <c r="JQ67" i="7" s="1"/>
  <c r="JR67" i="7" s="1"/>
  <c r="JV67" i="7"/>
  <c r="JW67" i="7" s="1"/>
  <c r="JX67" i="7" s="1"/>
  <c r="IL67" i="7"/>
  <c r="IM67" i="7" s="1"/>
  <c r="IN67" i="7" s="1"/>
  <c r="HB67" i="7"/>
  <c r="HC67" i="7" s="1"/>
  <c r="HD67" i="7" s="1"/>
  <c r="GD67" i="7"/>
  <c r="GE67" i="7" s="1"/>
  <c r="GF67" i="7" s="1"/>
  <c r="FL67" i="7"/>
  <c r="FM67" i="7" s="1"/>
  <c r="FN67" i="7" s="1"/>
  <c r="EB67" i="7"/>
  <c r="EC67" i="7" s="1"/>
  <c r="ED67" i="7" s="1"/>
  <c r="DD67" i="7"/>
  <c r="DE67" i="7" s="1"/>
  <c r="DF67" i="7" s="1"/>
  <c r="CX67" i="7"/>
  <c r="CY67" i="7" s="1"/>
  <c r="CZ67" i="7" s="1"/>
  <c r="IR67" i="7"/>
  <c r="IS67" i="7" s="1"/>
  <c r="IT67" i="7" s="1"/>
  <c r="HN67" i="7"/>
  <c r="HO67" i="7" s="1"/>
  <c r="HP67" i="7" s="1"/>
  <c r="GJ67" i="7"/>
  <c r="GK67" i="7" s="1"/>
  <c r="GL67" i="7" s="1"/>
  <c r="HH67" i="7"/>
  <c r="HI67" i="7" s="1"/>
  <c r="HJ67" i="7" s="1"/>
  <c r="EH67" i="7"/>
  <c r="EI67" i="7" s="1"/>
  <c r="EJ67" i="7" s="1"/>
  <c r="DJ67" i="7"/>
  <c r="DK67" i="7" s="1"/>
  <c r="DL67" i="7" s="1"/>
  <c r="ET67" i="7"/>
  <c r="EU67" i="7" s="1"/>
  <c r="EV67" i="7" s="1"/>
  <c r="CL67" i="7"/>
  <c r="CM67" i="7" s="1"/>
  <c r="CN67" i="7" s="1"/>
  <c r="CF67" i="7"/>
  <c r="CG67" i="7" s="1"/>
  <c r="CH67" i="7" s="1"/>
  <c r="NH67" i="7"/>
  <c r="NI67" i="7" s="1"/>
  <c r="NJ67" i="7" s="1"/>
  <c r="MJ67" i="7"/>
  <c r="MK67" i="7" s="1"/>
  <c r="ML67" i="7" s="1"/>
  <c r="LL67" i="7"/>
  <c r="LM67" i="7" s="1"/>
  <c r="LN67" i="7" s="1"/>
  <c r="MP67" i="7"/>
  <c r="MQ67" i="7" s="1"/>
  <c r="MR67" i="7" s="1"/>
  <c r="LR67" i="7"/>
  <c r="LS67" i="7" s="1"/>
  <c r="LT67" i="7" s="1"/>
  <c r="KT67" i="7"/>
  <c r="KU67" i="7" s="1"/>
  <c r="KV67" i="7" s="1"/>
  <c r="KZ67" i="7"/>
  <c r="LA67" i="7" s="1"/>
  <c r="LB67" i="7" s="1"/>
  <c r="KB67" i="7"/>
  <c r="KC67" i="7" s="1"/>
  <c r="KD67" i="7" s="1"/>
  <c r="JD67" i="7"/>
  <c r="JE67" i="7" s="1"/>
  <c r="JF67" i="7" s="1"/>
  <c r="IX67" i="7"/>
  <c r="IY67" i="7" s="1"/>
  <c r="IZ67" i="7" s="1"/>
  <c r="HZ67" i="7"/>
  <c r="IA67" i="7" s="1"/>
  <c r="IB67" i="7" s="1"/>
  <c r="GP67" i="7"/>
  <c r="GQ67" i="7" s="1"/>
  <c r="GR67" i="7" s="1"/>
  <c r="HT67" i="7"/>
  <c r="HU67" i="7" s="1"/>
  <c r="HV67" i="7" s="1"/>
  <c r="EN67" i="7"/>
  <c r="EO67" i="7" s="1"/>
  <c r="EP67" i="7" s="1"/>
  <c r="DP67" i="7"/>
  <c r="DQ67" i="7" s="1"/>
  <c r="DR67" i="7" s="1"/>
  <c r="FF67" i="7"/>
  <c r="FG67" i="7" s="1"/>
  <c r="FH67" i="7" s="1"/>
  <c r="JJ67" i="7"/>
  <c r="JK67" i="7" s="1"/>
  <c r="JL67" i="7" s="1"/>
  <c r="IF67" i="7"/>
  <c r="IG67" i="7" s="1"/>
  <c r="IH67" i="7" s="1"/>
  <c r="GV67" i="7"/>
  <c r="GW67" i="7" s="1"/>
  <c r="GX67" i="7" s="1"/>
  <c r="FX67" i="7"/>
  <c r="FY67" i="7" s="1"/>
  <c r="FZ67" i="7" s="1"/>
  <c r="EZ67" i="7"/>
  <c r="FA67" i="7" s="1"/>
  <c r="FB67" i="7" s="1"/>
  <c r="DV67" i="7"/>
  <c r="DW67" i="7" s="1"/>
  <c r="DX67" i="7" s="1"/>
  <c r="FR67" i="7"/>
  <c r="FS67" i="7" s="1"/>
  <c r="FT67" i="7" s="1"/>
  <c r="CR67" i="7"/>
  <c r="CS67" i="7" s="1"/>
  <c r="CT67" i="7" s="1"/>
  <c r="BZ67" i="7"/>
  <c r="CA67" i="7" s="1"/>
  <c r="CB67" i="7" s="1"/>
  <c r="NN306" i="7"/>
  <c r="NO306" i="7" s="1"/>
  <c r="NP306" i="7" s="1"/>
  <c r="LF306" i="7"/>
  <c r="LG306" i="7" s="1"/>
  <c r="LH306" i="7" s="1"/>
  <c r="JV306" i="7"/>
  <c r="JW306" i="7" s="1"/>
  <c r="JX306" i="7" s="1"/>
  <c r="LL306" i="7"/>
  <c r="LM306" i="7" s="1"/>
  <c r="LN306" i="7" s="1"/>
  <c r="MP306" i="7"/>
  <c r="MQ306" i="7" s="1"/>
  <c r="MR306" i="7" s="1"/>
  <c r="LR306" i="7"/>
  <c r="LS306" i="7" s="1"/>
  <c r="LT306" i="7" s="1"/>
  <c r="MV306" i="7"/>
  <c r="MW306" i="7" s="1"/>
  <c r="MX306" i="7" s="1"/>
  <c r="LX306" i="7"/>
  <c r="LY306" i="7" s="1"/>
  <c r="LZ306" i="7" s="1"/>
  <c r="KT306" i="7"/>
  <c r="KU306" i="7" s="1"/>
  <c r="KV306" i="7" s="1"/>
  <c r="KZ306" i="7"/>
  <c r="LA306" i="7" s="1"/>
  <c r="LB306" i="7" s="1"/>
  <c r="CX306" i="7"/>
  <c r="CY306" i="7" s="1"/>
  <c r="CZ306" i="7" s="1"/>
  <c r="JJ306" i="7"/>
  <c r="JK306" i="7" s="1"/>
  <c r="JL306" i="7" s="1"/>
  <c r="IL306" i="7"/>
  <c r="IM306" i="7" s="1"/>
  <c r="IN306" i="7" s="1"/>
  <c r="HB306" i="7"/>
  <c r="HC306" i="7" s="1"/>
  <c r="HD306" i="7" s="1"/>
  <c r="GD306" i="7"/>
  <c r="GE306" i="7" s="1"/>
  <c r="GF306" i="7" s="1"/>
  <c r="HZ306" i="7"/>
  <c r="IA306" i="7" s="1"/>
  <c r="IB306" i="7" s="1"/>
  <c r="EH306" i="7"/>
  <c r="EI306" i="7" s="1"/>
  <c r="EJ306" i="7" s="1"/>
  <c r="DJ306" i="7"/>
  <c r="DK306" i="7" s="1"/>
  <c r="DL306" i="7" s="1"/>
  <c r="JP306" i="7"/>
  <c r="JQ306" i="7" s="1"/>
  <c r="JR306" i="7" s="1"/>
  <c r="JD306" i="7"/>
  <c r="JE306" i="7" s="1"/>
  <c r="JF306" i="7" s="1"/>
  <c r="IF306" i="7"/>
  <c r="IG306" i="7" s="1"/>
  <c r="IH306" i="7" s="1"/>
  <c r="GV306" i="7"/>
  <c r="GW306" i="7" s="1"/>
  <c r="GX306" i="7" s="1"/>
  <c r="FX306" i="7"/>
  <c r="FY306" i="7" s="1"/>
  <c r="FZ306" i="7" s="1"/>
  <c r="FL306" i="7"/>
  <c r="FM306" i="7" s="1"/>
  <c r="FN306" i="7" s="1"/>
  <c r="EB306" i="7"/>
  <c r="EC306" i="7" s="1"/>
  <c r="ED306" i="7" s="1"/>
  <c r="DD306" i="7"/>
  <c r="DE306" i="7" s="1"/>
  <c r="DF306" i="7" s="1"/>
  <c r="CR306" i="7"/>
  <c r="CS306" i="7" s="1"/>
  <c r="CT306" i="7" s="1"/>
  <c r="BZ306" i="7"/>
  <c r="CA306" i="7" s="1"/>
  <c r="CB306" i="7" s="1"/>
  <c r="NB306" i="7"/>
  <c r="NC306" i="7" s="1"/>
  <c r="ND306" i="7" s="1"/>
  <c r="MD306" i="7"/>
  <c r="ME306" i="7" s="1"/>
  <c r="MF306" i="7" s="1"/>
  <c r="NH306" i="7"/>
  <c r="NI306" i="7" s="1"/>
  <c r="NJ306" i="7" s="1"/>
  <c r="MJ306" i="7"/>
  <c r="MK306" i="7" s="1"/>
  <c r="ML306" i="7" s="1"/>
  <c r="KN306" i="7"/>
  <c r="KO306" i="7" s="1"/>
  <c r="KP306" i="7" s="1"/>
  <c r="KH306" i="7"/>
  <c r="KI306" i="7" s="1"/>
  <c r="KJ306" i="7" s="1"/>
  <c r="KB306" i="7"/>
  <c r="KC306" i="7" s="1"/>
  <c r="KD306" i="7" s="1"/>
  <c r="IX306" i="7"/>
  <c r="IY306" i="7" s="1"/>
  <c r="IZ306" i="7" s="1"/>
  <c r="HT306" i="7"/>
  <c r="HU306" i="7" s="1"/>
  <c r="HV306" i="7" s="1"/>
  <c r="GP306" i="7"/>
  <c r="GQ306" i="7" s="1"/>
  <c r="GR306" i="7" s="1"/>
  <c r="HH306" i="7"/>
  <c r="HI306" i="7" s="1"/>
  <c r="HJ306" i="7" s="1"/>
  <c r="EZ306" i="7"/>
  <c r="FA306" i="7" s="1"/>
  <c r="FB306" i="7" s="1"/>
  <c r="DV306" i="7"/>
  <c r="DW306" i="7" s="1"/>
  <c r="DX306" i="7" s="1"/>
  <c r="FF306" i="7"/>
  <c r="FG306" i="7" s="1"/>
  <c r="FH306" i="7" s="1"/>
  <c r="IR306" i="7"/>
  <c r="IS306" i="7" s="1"/>
  <c r="IT306" i="7" s="1"/>
  <c r="HN306" i="7"/>
  <c r="HO306" i="7" s="1"/>
  <c r="HP306" i="7" s="1"/>
  <c r="GJ306" i="7"/>
  <c r="GK306" i="7" s="1"/>
  <c r="GL306" i="7" s="1"/>
  <c r="FR306" i="7"/>
  <c r="FS306" i="7" s="1"/>
  <c r="FT306" i="7" s="1"/>
  <c r="EN306" i="7"/>
  <c r="EO306" i="7" s="1"/>
  <c r="EP306" i="7" s="1"/>
  <c r="DP306" i="7"/>
  <c r="DQ306" i="7" s="1"/>
  <c r="DR306" i="7" s="1"/>
  <c r="ET306" i="7"/>
  <c r="EU306" i="7" s="1"/>
  <c r="EV306" i="7" s="1"/>
  <c r="CL306" i="7"/>
  <c r="CM306" i="7" s="1"/>
  <c r="CN306" i="7" s="1"/>
  <c r="CF306" i="7"/>
  <c r="CG306" i="7" s="1"/>
  <c r="CH306" i="7" s="1"/>
  <c r="KB358" i="7"/>
  <c r="KC358" i="7" s="1"/>
  <c r="KD358" i="7" s="1"/>
  <c r="NN358" i="7"/>
  <c r="NO358" i="7" s="1"/>
  <c r="NP358" i="7" s="1"/>
  <c r="NB358" i="7"/>
  <c r="NC358" i="7" s="1"/>
  <c r="ND358" i="7" s="1"/>
  <c r="MD358" i="7"/>
  <c r="ME358" i="7" s="1"/>
  <c r="MF358" i="7" s="1"/>
  <c r="NH358" i="7"/>
  <c r="NI358" i="7" s="1"/>
  <c r="NJ358" i="7" s="1"/>
  <c r="MJ358" i="7"/>
  <c r="MK358" i="7" s="1"/>
  <c r="ML358" i="7" s="1"/>
  <c r="LF358" i="7"/>
  <c r="LG358" i="7" s="1"/>
  <c r="LH358" i="7" s="1"/>
  <c r="KH358" i="7"/>
  <c r="KI358" i="7" s="1"/>
  <c r="KJ358" i="7" s="1"/>
  <c r="KN358" i="7"/>
  <c r="KO358" i="7" s="1"/>
  <c r="KP358" i="7" s="1"/>
  <c r="JV358" i="7"/>
  <c r="JW358" i="7" s="1"/>
  <c r="JX358" i="7" s="1"/>
  <c r="IR358" i="7"/>
  <c r="IS358" i="7" s="1"/>
  <c r="IT358" i="7" s="1"/>
  <c r="HN358" i="7"/>
  <c r="HO358" i="7" s="1"/>
  <c r="HP358" i="7" s="1"/>
  <c r="GD358" i="7"/>
  <c r="GE358" i="7" s="1"/>
  <c r="GF358" i="7" s="1"/>
  <c r="HZ358" i="7"/>
  <c r="IA358" i="7" s="1"/>
  <c r="IB358" i="7" s="1"/>
  <c r="EN358" i="7"/>
  <c r="EO358" i="7" s="1"/>
  <c r="EP358" i="7" s="1"/>
  <c r="DP358" i="7"/>
  <c r="DQ358" i="7" s="1"/>
  <c r="DR358" i="7" s="1"/>
  <c r="ET358" i="7"/>
  <c r="EU358" i="7" s="1"/>
  <c r="EV358" i="7" s="1"/>
  <c r="CX358" i="7"/>
  <c r="CY358" i="7" s="1"/>
  <c r="CZ358" i="7" s="1"/>
  <c r="JJ358" i="7"/>
  <c r="JK358" i="7" s="1"/>
  <c r="JL358" i="7" s="1"/>
  <c r="IL358" i="7"/>
  <c r="IM358" i="7" s="1"/>
  <c r="IN358" i="7" s="1"/>
  <c r="HB358" i="7"/>
  <c r="HC358" i="7" s="1"/>
  <c r="HD358" i="7" s="1"/>
  <c r="FX358" i="7"/>
  <c r="FY358" i="7" s="1"/>
  <c r="FZ358" i="7" s="1"/>
  <c r="GV358" i="7"/>
  <c r="GW358" i="7" s="1"/>
  <c r="GX358" i="7" s="1"/>
  <c r="EH358" i="7"/>
  <c r="EI358" i="7" s="1"/>
  <c r="EJ358" i="7" s="1"/>
  <c r="DJ358" i="7"/>
  <c r="DK358" i="7" s="1"/>
  <c r="DL358" i="7" s="1"/>
  <c r="CR358" i="7"/>
  <c r="CS358" i="7" s="1"/>
  <c r="CT358" i="7" s="1"/>
  <c r="BZ358" i="7"/>
  <c r="CA358" i="7" s="1"/>
  <c r="CB358" i="7" s="1"/>
  <c r="LL358" i="7"/>
  <c r="LM358" i="7" s="1"/>
  <c r="LN358" i="7" s="1"/>
  <c r="MP358" i="7"/>
  <c r="MQ358" i="7" s="1"/>
  <c r="MR358" i="7" s="1"/>
  <c r="LR358" i="7"/>
  <c r="LS358" i="7" s="1"/>
  <c r="LT358" i="7" s="1"/>
  <c r="MV358" i="7"/>
  <c r="MW358" i="7" s="1"/>
  <c r="MX358" i="7" s="1"/>
  <c r="LX358" i="7"/>
  <c r="LY358" i="7" s="1"/>
  <c r="LZ358" i="7" s="1"/>
  <c r="KT358" i="7"/>
  <c r="KU358" i="7" s="1"/>
  <c r="KV358" i="7" s="1"/>
  <c r="KZ358" i="7"/>
  <c r="LA358" i="7" s="1"/>
  <c r="LB358" i="7" s="1"/>
  <c r="JD358" i="7"/>
  <c r="JE358" i="7" s="1"/>
  <c r="JF358" i="7" s="1"/>
  <c r="IF358" i="7"/>
  <c r="IG358" i="7" s="1"/>
  <c r="IH358" i="7" s="1"/>
  <c r="GP358" i="7"/>
  <c r="GQ358" i="7" s="1"/>
  <c r="GR358" i="7" s="1"/>
  <c r="HH358" i="7"/>
  <c r="HI358" i="7" s="1"/>
  <c r="HJ358" i="7" s="1"/>
  <c r="FL358" i="7"/>
  <c r="FM358" i="7" s="1"/>
  <c r="FN358" i="7" s="1"/>
  <c r="EB358" i="7"/>
  <c r="EC358" i="7" s="1"/>
  <c r="ED358" i="7" s="1"/>
  <c r="DD358" i="7"/>
  <c r="DE358" i="7" s="1"/>
  <c r="DF358" i="7" s="1"/>
  <c r="CF358" i="7"/>
  <c r="CG358" i="7" s="1"/>
  <c r="CH358" i="7" s="1"/>
  <c r="JP358" i="7"/>
  <c r="JQ358" i="7" s="1"/>
  <c r="JR358" i="7" s="1"/>
  <c r="IX358" i="7"/>
  <c r="IY358" i="7" s="1"/>
  <c r="IZ358" i="7" s="1"/>
  <c r="HT358" i="7"/>
  <c r="HU358" i="7" s="1"/>
  <c r="HV358" i="7" s="1"/>
  <c r="GJ358" i="7"/>
  <c r="GK358" i="7" s="1"/>
  <c r="GL358" i="7" s="1"/>
  <c r="FR358" i="7"/>
  <c r="FS358" i="7" s="1"/>
  <c r="FT358" i="7" s="1"/>
  <c r="EZ358" i="7"/>
  <c r="FA358" i="7" s="1"/>
  <c r="FB358" i="7" s="1"/>
  <c r="DV358" i="7"/>
  <c r="DW358" i="7" s="1"/>
  <c r="DX358" i="7" s="1"/>
  <c r="FF358" i="7"/>
  <c r="FG358" i="7" s="1"/>
  <c r="FH358" i="7" s="1"/>
  <c r="CL358" i="7"/>
  <c r="CM358" i="7" s="1"/>
  <c r="CN358" i="7" s="1"/>
  <c r="NN225" i="7"/>
  <c r="NO225" i="7" s="1"/>
  <c r="NP225" i="7" s="1"/>
  <c r="NB225" i="7"/>
  <c r="NC225" i="7" s="1"/>
  <c r="ND225" i="7" s="1"/>
  <c r="MD225" i="7"/>
  <c r="ME225" i="7" s="1"/>
  <c r="MF225" i="7" s="1"/>
  <c r="NH225" i="7"/>
  <c r="NI225" i="7" s="1"/>
  <c r="NJ225" i="7" s="1"/>
  <c r="MJ225" i="7"/>
  <c r="MK225" i="7" s="1"/>
  <c r="ML225" i="7" s="1"/>
  <c r="KZ225" i="7"/>
  <c r="LA225" i="7" s="1"/>
  <c r="LB225" i="7" s="1"/>
  <c r="LF225" i="7"/>
  <c r="LG225" i="7" s="1"/>
  <c r="LH225" i="7" s="1"/>
  <c r="KT225" i="7"/>
  <c r="KU225" i="7" s="1"/>
  <c r="KV225" i="7" s="1"/>
  <c r="JP225" i="7"/>
  <c r="JQ225" i="7" s="1"/>
  <c r="JR225" i="7" s="1"/>
  <c r="IR225" i="7"/>
  <c r="IS225" i="7" s="1"/>
  <c r="IT225" i="7" s="1"/>
  <c r="HZ225" i="7"/>
  <c r="IA225" i="7" s="1"/>
  <c r="IB225" i="7" s="1"/>
  <c r="GP225" i="7"/>
  <c r="GQ225" i="7" s="1"/>
  <c r="GR225" i="7" s="1"/>
  <c r="FR225" i="7"/>
  <c r="FS225" i="7" s="1"/>
  <c r="FT225" i="7" s="1"/>
  <c r="EN225" i="7"/>
  <c r="EO225" i="7" s="1"/>
  <c r="EP225" i="7" s="1"/>
  <c r="DP225" i="7"/>
  <c r="DQ225" i="7" s="1"/>
  <c r="DR225" i="7" s="1"/>
  <c r="ET225" i="7"/>
  <c r="EU225" i="7" s="1"/>
  <c r="EV225" i="7" s="1"/>
  <c r="JJ225" i="7"/>
  <c r="JK225" i="7" s="1"/>
  <c r="JL225" i="7" s="1"/>
  <c r="HN225" i="7"/>
  <c r="HO225" i="7" s="1"/>
  <c r="HP225" i="7" s="1"/>
  <c r="HH225" i="7"/>
  <c r="HI225" i="7" s="1"/>
  <c r="HJ225" i="7" s="1"/>
  <c r="DJ225" i="7"/>
  <c r="DK225" i="7" s="1"/>
  <c r="DL225" i="7" s="1"/>
  <c r="JV225" i="7"/>
  <c r="JW225" i="7" s="1"/>
  <c r="JX225" i="7" s="1"/>
  <c r="HT225" i="7"/>
  <c r="HU225" i="7" s="1"/>
  <c r="HV225" i="7" s="1"/>
  <c r="FX225" i="7"/>
  <c r="FY225" i="7" s="1"/>
  <c r="FZ225" i="7" s="1"/>
  <c r="DV225" i="7"/>
  <c r="DW225" i="7" s="1"/>
  <c r="DX225" i="7" s="1"/>
  <c r="CR225" i="7"/>
  <c r="CS225" i="7" s="1"/>
  <c r="CT225" i="7" s="1"/>
  <c r="BZ225" i="7"/>
  <c r="CA225" i="7" s="1"/>
  <c r="CB225" i="7" s="1"/>
  <c r="LL225" i="7"/>
  <c r="LM225" i="7" s="1"/>
  <c r="LN225" i="7" s="1"/>
  <c r="MP225" i="7"/>
  <c r="MQ225" i="7" s="1"/>
  <c r="MR225" i="7" s="1"/>
  <c r="LR225" i="7"/>
  <c r="LS225" i="7" s="1"/>
  <c r="LT225" i="7" s="1"/>
  <c r="MV225" i="7"/>
  <c r="MW225" i="7" s="1"/>
  <c r="MX225" i="7" s="1"/>
  <c r="LX225" i="7"/>
  <c r="LY225" i="7" s="1"/>
  <c r="LZ225" i="7" s="1"/>
  <c r="KH225" i="7"/>
  <c r="KI225" i="7" s="1"/>
  <c r="KJ225" i="7" s="1"/>
  <c r="KN225" i="7"/>
  <c r="KO225" i="7" s="1"/>
  <c r="KP225" i="7" s="1"/>
  <c r="KB225" i="7"/>
  <c r="KC225" i="7" s="1"/>
  <c r="KD225" i="7" s="1"/>
  <c r="JD225" i="7"/>
  <c r="JE225" i="7" s="1"/>
  <c r="JF225" i="7" s="1"/>
  <c r="IF225" i="7"/>
  <c r="IG225" i="7" s="1"/>
  <c r="IH225" i="7" s="1"/>
  <c r="HB225" i="7"/>
  <c r="HC225" i="7" s="1"/>
  <c r="HD225" i="7" s="1"/>
  <c r="GD225" i="7"/>
  <c r="GE225" i="7" s="1"/>
  <c r="GF225" i="7" s="1"/>
  <c r="FL225" i="7"/>
  <c r="FM225" i="7" s="1"/>
  <c r="FN225" i="7" s="1"/>
  <c r="EB225" i="7"/>
  <c r="EC225" i="7" s="1"/>
  <c r="ED225" i="7" s="1"/>
  <c r="DD225" i="7"/>
  <c r="DE225" i="7" s="1"/>
  <c r="DF225" i="7" s="1"/>
  <c r="CX225" i="7"/>
  <c r="CY225" i="7" s="1"/>
  <c r="CZ225" i="7" s="1"/>
  <c r="IL225" i="7"/>
  <c r="IM225" i="7" s="1"/>
  <c r="IN225" i="7" s="1"/>
  <c r="GJ225" i="7"/>
  <c r="GK225" i="7" s="1"/>
  <c r="GL225" i="7" s="1"/>
  <c r="EH225" i="7"/>
  <c r="EI225" i="7" s="1"/>
  <c r="EJ225" i="7" s="1"/>
  <c r="CF225" i="7"/>
  <c r="CG225" i="7" s="1"/>
  <c r="CH225" i="7" s="1"/>
  <c r="IX225" i="7"/>
  <c r="IY225" i="7" s="1"/>
  <c r="IZ225" i="7" s="1"/>
  <c r="GV225" i="7"/>
  <c r="GW225" i="7" s="1"/>
  <c r="GX225" i="7" s="1"/>
  <c r="EZ225" i="7"/>
  <c r="FA225" i="7" s="1"/>
  <c r="FB225" i="7" s="1"/>
  <c r="FF225" i="7"/>
  <c r="FG225" i="7" s="1"/>
  <c r="FH225" i="7" s="1"/>
  <c r="CL225" i="7"/>
  <c r="CM225" i="7" s="1"/>
  <c r="CN225" i="7" s="1"/>
  <c r="LL270" i="7"/>
  <c r="LM270" i="7" s="1"/>
  <c r="LN270" i="7" s="1"/>
  <c r="MP270" i="7"/>
  <c r="MQ270" i="7" s="1"/>
  <c r="MR270" i="7" s="1"/>
  <c r="LR270" i="7"/>
  <c r="LS270" i="7" s="1"/>
  <c r="LT270" i="7" s="1"/>
  <c r="MV270" i="7"/>
  <c r="MW270" i="7" s="1"/>
  <c r="MX270" i="7" s="1"/>
  <c r="LX270" i="7"/>
  <c r="LY270" i="7" s="1"/>
  <c r="LZ270" i="7" s="1"/>
  <c r="KH270" i="7"/>
  <c r="KI270" i="7" s="1"/>
  <c r="KJ270" i="7" s="1"/>
  <c r="KN270" i="7"/>
  <c r="KO270" i="7" s="1"/>
  <c r="KP270" i="7" s="1"/>
  <c r="JP270" i="7"/>
  <c r="JQ270" i="7" s="1"/>
  <c r="JR270" i="7" s="1"/>
  <c r="JD270" i="7"/>
  <c r="JE270" i="7" s="1"/>
  <c r="JF270" i="7" s="1"/>
  <c r="IF270" i="7"/>
  <c r="IG270" i="7" s="1"/>
  <c r="IH270" i="7" s="1"/>
  <c r="GV270" i="7"/>
  <c r="GW270" i="7" s="1"/>
  <c r="GX270" i="7" s="1"/>
  <c r="FX270" i="7"/>
  <c r="FY270" i="7" s="1"/>
  <c r="FZ270" i="7" s="1"/>
  <c r="FL270" i="7"/>
  <c r="FM270" i="7" s="1"/>
  <c r="FN270" i="7" s="1"/>
  <c r="EB270" i="7"/>
  <c r="EC270" i="7" s="1"/>
  <c r="ED270" i="7" s="1"/>
  <c r="DD270" i="7"/>
  <c r="DE270" i="7" s="1"/>
  <c r="DF270" i="7" s="1"/>
  <c r="CX270" i="7"/>
  <c r="CY270" i="7" s="1"/>
  <c r="CZ270" i="7" s="1"/>
  <c r="IL270" i="7"/>
  <c r="IM270" i="7" s="1"/>
  <c r="IN270" i="7" s="1"/>
  <c r="GD270" i="7"/>
  <c r="GE270" i="7" s="1"/>
  <c r="GF270" i="7" s="1"/>
  <c r="EH270" i="7"/>
  <c r="EI270" i="7" s="1"/>
  <c r="EJ270" i="7" s="1"/>
  <c r="CF270" i="7"/>
  <c r="CG270" i="7" s="1"/>
  <c r="CH270" i="7" s="1"/>
  <c r="IX270" i="7"/>
  <c r="IY270" i="7" s="1"/>
  <c r="IZ270" i="7" s="1"/>
  <c r="GP270" i="7"/>
  <c r="GQ270" i="7" s="1"/>
  <c r="GR270" i="7" s="1"/>
  <c r="EZ270" i="7"/>
  <c r="FA270" i="7" s="1"/>
  <c r="FB270" i="7" s="1"/>
  <c r="FF270" i="7"/>
  <c r="FG270" i="7" s="1"/>
  <c r="FH270" i="7" s="1"/>
  <c r="CL270" i="7"/>
  <c r="CM270" i="7" s="1"/>
  <c r="CN270" i="7" s="1"/>
  <c r="NN270" i="7"/>
  <c r="NO270" i="7" s="1"/>
  <c r="NP270" i="7" s="1"/>
  <c r="NB270" i="7"/>
  <c r="NC270" i="7" s="1"/>
  <c r="ND270" i="7" s="1"/>
  <c r="MD270" i="7"/>
  <c r="ME270" i="7" s="1"/>
  <c r="MF270" i="7" s="1"/>
  <c r="NH270" i="7"/>
  <c r="NI270" i="7" s="1"/>
  <c r="NJ270" i="7" s="1"/>
  <c r="MJ270" i="7"/>
  <c r="MK270" i="7" s="1"/>
  <c r="ML270" i="7" s="1"/>
  <c r="KZ270" i="7"/>
  <c r="LA270" i="7" s="1"/>
  <c r="LB270" i="7" s="1"/>
  <c r="LF270" i="7"/>
  <c r="LG270" i="7" s="1"/>
  <c r="LH270" i="7" s="1"/>
  <c r="KT270" i="7"/>
  <c r="KU270" i="7" s="1"/>
  <c r="KV270" i="7" s="1"/>
  <c r="JV270" i="7"/>
  <c r="JW270" i="7" s="1"/>
  <c r="JX270" i="7" s="1"/>
  <c r="IR270" i="7"/>
  <c r="IS270" i="7" s="1"/>
  <c r="IT270" i="7" s="1"/>
  <c r="HN270" i="7"/>
  <c r="HO270" i="7" s="1"/>
  <c r="HP270" i="7" s="1"/>
  <c r="GJ270" i="7"/>
  <c r="GK270" i="7" s="1"/>
  <c r="GL270" i="7" s="1"/>
  <c r="FR270" i="7"/>
  <c r="FS270" i="7" s="1"/>
  <c r="FT270" i="7" s="1"/>
  <c r="EN270" i="7"/>
  <c r="EO270" i="7" s="1"/>
  <c r="EP270" i="7" s="1"/>
  <c r="DP270" i="7"/>
  <c r="DQ270" i="7" s="1"/>
  <c r="DR270" i="7" s="1"/>
  <c r="ET270" i="7"/>
  <c r="EU270" i="7" s="1"/>
  <c r="EV270" i="7" s="1"/>
  <c r="JJ270" i="7"/>
  <c r="JK270" i="7" s="1"/>
  <c r="JL270" i="7" s="1"/>
  <c r="HB270" i="7"/>
  <c r="HC270" i="7" s="1"/>
  <c r="HD270" i="7" s="1"/>
  <c r="HZ270" i="7"/>
  <c r="IA270" i="7" s="1"/>
  <c r="IB270" i="7" s="1"/>
  <c r="DJ270" i="7"/>
  <c r="DK270" i="7" s="1"/>
  <c r="DL270" i="7" s="1"/>
  <c r="KB270" i="7"/>
  <c r="KC270" i="7" s="1"/>
  <c r="KD270" i="7" s="1"/>
  <c r="HT270" i="7"/>
  <c r="HU270" i="7" s="1"/>
  <c r="HV270" i="7" s="1"/>
  <c r="HH270" i="7"/>
  <c r="HI270" i="7" s="1"/>
  <c r="HJ270" i="7" s="1"/>
  <c r="DV270" i="7"/>
  <c r="DW270" i="7" s="1"/>
  <c r="DX270" i="7" s="1"/>
  <c r="CR270" i="7"/>
  <c r="CS270" i="7" s="1"/>
  <c r="CT270" i="7" s="1"/>
  <c r="BZ270" i="7"/>
  <c r="CA270" i="7" s="1"/>
  <c r="CB270" i="7" s="1"/>
  <c r="LL46" i="7"/>
  <c r="LM46" i="7" s="1"/>
  <c r="LN46" i="7" s="1"/>
  <c r="MP46" i="7"/>
  <c r="MQ46" i="7" s="1"/>
  <c r="MR46" i="7" s="1"/>
  <c r="LR46" i="7"/>
  <c r="LS46" i="7" s="1"/>
  <c r="LT46" i="7" s="1"/>
  <c r="MV46" i="7"/>
  <c r="MW46" i="7" s="1"/>
  <c r="MX46" i="7" s="1"/>
  <c r="LX46" i="7"/>
  <c r="LY46" i="7" s="1"/>
  <c r="LZ46" i="7" s="1"/>
  <c r="KT46" i="7"/>
  <c r="KU46" i="7" s="1"/>
  <c r="KV46" i="7" s="1"/>
  <c r="KZ46" i="7"/>
  <c r="LA46" i="7" s="1"/>
  <c r="LB46" i="7" s="1"/>
  <c r="CX46" i="7"/>
  <c r="CY46" i="7" s="1"/>
  <c r="CZ46" i="7" s="1"/>
  <c r="JJ46" i="7"/>
  <c r="JK46" i="7" s="1"/>
  <c r="JL46" i="7" s="1"/>
  <c r="IL46" i="7"/>
  <c r="IM46" i="7" s="1"/>
  <c r="IN46" i="7" s="1"/>
  <c r="GV46" i="7"/>
  <c r="GW46" i="7" s="1"/>
  <c r="GX46" i="7" s="1"/>
  <c r="HH46" i="7"/>
  <c r="HI46" i="7" s="1"/>
  <c r="HJ46" i="7" s="1"/>
  <c r="FL46" i="7"/>
  <c r="FM46" i="7" s="1"/>
  <c r="FN46" i="7" s="1"/>
  <c r="EB46" i="7"/>
  <c r="EC46" i="7" s="1"/>
  <c r="ED46" i="7" s="1"/>
  <c r="DD46" i="7"/>
  <c r="DE46" i="7" s="1"/>
  <c r="DF46" i="7" s="1"/>
  <c r="JV46" i="7"/>
  <c r="JW46" i="7" s="1"/>
  <c r="JX46" i="7" s="1"/>
  <c r="JD46" i="7"/>
  <c r="JE46" i="7" s="1"/>
  <c r="JF46" i="7" s="1"/>
  <c r="IF46" i="7"/>
  <c r="IG46" i="7" s="1"/>
  <c r="IH46" i="7" s="1"/>
  <c r="GP46" i="7"/>
  <c r="GQ46" i="7" s="1"/>
  <c r="GR46" i="7" s="1"/>
  <c r="FX46" i="7"/>
  <c r="FY46" i="7" s="1"/>
  <c r="FZ46" i="7" s="1"/>
  <c r="EZ46" i="7"/>
  <c r="FA46" i="7" s="1"/>
  <c r="FB46" i="7" s="1"/>
  <c r="DV46" i="7"/>
  <c r="DW46" i="7" s="1"/>
  <c r="DX46" i="7" s="1"/>
  <c r="FR46" i="7"/>
  <c r="FS46" i="7" s="1"/>
  <c r="FT46" i="7" s="1"/>
  <c r="CR46" i="7"/>
  <c r="CS46" i="7" s="1"/>
  <c r="CT46" i="7" s="1"/>
  <c r="BZ46" i="7"/>
  <c r="CA46" i="7" s="1"/>
  <c r="CB46" i="7" s="1"/>
  <c r="NN46" i="7"/>
  <c r="NO46" i="7" s="1"/>
  <c r="NP46" i="7" s="1"/>
  <c r="NB46" i="7"/>
  <c r="NC46" i="7" s="1"/>
  <c r="ND46" i="7" s="1"/>
  <c r="MD46" i="7"/>
  <c r="ME46" i="7" s="1"/>
  <c r="MF46" i="7" s="1"/>
  <c r="NH46" i="7"/>
  <c r="NI46" i="7" s="1"/>
  <c r="NJ46" i="7" s="1"/>
  <c r="MJ46" i="7"/>
  <c r="MK46" i="7" s="1"/>
  <c r="ML46" i="7" s="1"/>
  <c r="LF46" i="7"/>
  <c r="LG46" i="7" s="1"/>
  <c r="LH46" i="7" s="1"/>
  <c r="KN46" i="7"/>
  <c r="KO46" i="7" s="1"/>
  <c r="KP46" i="7" s="1"/>
  <c r="KH46" i="7"/>
  <c r="KI46" i="7" s="1"/>
  <c r="KJ46" i="7" s="1"/>
  <c r="KB46" i="7"/>
  <c r="KC46" i="7" s="1"/>
  <c r="KD46" i="7" s="1"/>
  <c r="IX46" i="7"/>
  <c r="IY46" i="7" s="1"/>
  <c r="IZ46" i="7" s="1"/>
  <c r="HN46" i="7"/>
  <c r="HO46" i="7" s="1"/>
  <c r="HP46" i="7" s="1"/>
  <c r="GJ46" i="7"/>
  <c r="GK46" i="7" s="1"/>
  <c r="GL46" i="7" s="1"/>
  <c r="HZ46" i="7"/>
  <c r="IA46" i="7" s="1"/>
  <c r="IB46" i="7" s="1"/>
  <c r="EN46" i="7"/>
  <c r="EO46" i="7" s="1"/>
  <c r="EP46" i="7" s="1"/>
  <c r="DP46" i="7"/>
  <c r="DQ46" i="7" s="1"/>
  <c r="DR46" i="7" s="1"/>
  <c r="FF46" i="7"/>
  <c r="FG46" i="7" s="1"/>
  <c r="FH46" i="7" s="1"/>
  <c r="JP46" i="7"/>
  <c r="JQ46" i="7" s="1"/>
  <c r="JR46" i="7" s="1"/>
  <c r="IR46" i="7"/>
  <c r="IS46" i="7" s="1"/>
  <c r="IT46" i="7" s="1"/>
  <c r="HB46" i="7"/>
  <c r="HC46" i="7" s="1"/>
  <c r="HD46" i="7" s="1"/>
  <c r="GD46" i="7"/>
  <c r="GE46" i="7" s="1"/>
  <c r="GF46" i="7" s="1"/>
  <c r="HT46" i="7"/>
  <c r="HU46" i="7" s="1"/>
  <c r="HV46" i="7" s="1"/>
  <c r="EH46" i="7"/>
  <c r="EI46" i="7" s="1"/>
  <c r="EJ46" i="7" s="1"/>
  <c r="DJ46" i="7"/>
  <c r="DK46" i="7" s="1"/>
  <c r="DL46" i="7" s="1"/>
  <c r="ET46" i="7"/>
  <c r="EU46" i="7" s="1"/>
  <c r="EV46" i="7" s="1"/>
  <c r="CL46" i="7"/>
  <c r="CM46" i="7" s="1"/>
  <c r="CN46" i="7" s="1"/>
  <c r="CF46" i="7"/>
  <c r="CG46" i="7" s="1"/>
  <c r="CH46" i="7" s="1"/>
  <c r="LL198" i="7"/>
  <c r="LM198" i="7" s="1"/>
  <c r="LN198" i="7" s="1"/>
  <c r="MP198" i="7"/>
  <c r="MQ198" i="7" s="1"/>
  <c r="MR198" i="7" s="1"/>
  <c r="LR198" i="7"/>
  <c r="LS198" i="7" s="1"/>
  <c r="LT198" i="7" s="1"/>
  <c r="MV198" i="7"/>
  <c r="MW198" i="7" s="1"/>
  <c r="MX198" i="7" s="1"/>
  <c r="LX198" i="7"/>
  <c r="LY198" i="7" s="1"/>
  <c r="LZ198" i="7" s="1"/>
  <c r="KT198" i="7"/>
  <c r="KU198" i="7" s="1"/>
  <c r="KV198" i="7" s="1"/>
  <c r="KZ198" i="7"/>
  <c r="LA198" i="7" s="1"/>
  <c r="LB198" i="7" s="1"/>
  <c r="JV198" i="7"/>
  <c r="JW198" i="7" s="1"/>
  <c r="JX198" i="7" s="1"/>
  <c r="JD198" i="7"/>
  <c r="JE198" i="7" s="1"/>
  <c r="JF198" i="7" s="1"/>
  <c r="IF198" i="7"/>
  <c r="IG198" i="7" s="1"/>
  <c r="IH198" i="7" s="1"/>
  <c r="JJ198" i="7"/>
  <c r="JK198" i="7" s="1"/>
  <c r="JL198" i="7" s="1"/>
  <c r="HB198" i="7"/>
  <c r="HC198" i="7" s="1"/>
  <c r="HD198" i="7" s="1"/>
  <c r="GD198" i="7"/>
  <c r="GE198" i="7" s="1"/>
  <c r="GF198" i="7" s="1"/>
  <c r="HZ198" i="7"/>
  <c r="IA198" i="7" s="1"/>
  <c r="IB198" i="7" s="1"/>
  <c r="EN198" i="7"/>
  <c r="EO198" i="7" s="1"/>
  <c r="EP198" i="7" s="1"/>
  <c r="DP198" i="7"/>
  <c r="DQ198" i="7" s="1"/>
  <c r="DR198" i="7" s="1"/>
  <c r="ET198" i="7"/>
  <c r="EU198" i="7" s="1"/>
  <c r="EV198" i="7" s="1"/>
  <c r="JP198" i="7"/>
  <c r="JQ198" i="7" s="1"/>
  <c r="JR198" i="7" s="1"/>
  <c r="HN198" i="7"/>
  <c r="HO198" i="7" s="1"/>
  <c r="HP198" i="7" s="1"/>
  <c r="GJ198" i="7"/>
  <c r="GK198" i="7" s="1"/>
  <c r="GL198" i="7" s="1"/>
  <c r="FR198" i="7"/>
  <c r="FS198" i="7" s="1"/>
  <c r="FT198" i="7" s="1"/>
  <c r="EZ198" i="7"/>
  <c r="FA198" i="7" s="1"/>
  <c r="FB198" i="7" s="1"/>
  <c r="DV198" i="7"/>
  <c r="DW198" i="7" s="1"/>
  <c r="DX198" i="7" s="1"/>
  <c r="FF198" i="7"/>
  <c r="FG198" i="7" s="1"/>
  <c r="FH198" i="7" s="1"/>
  <c r="CL198" i="7"/>
  <c r="CM198" i="7" s="1"/>
  <c r="CN198" i="7" s="1"/>
  <c r="NN198" i="7"/>
  <c r="NO198" i="7" s="1"/>
  <c r="NP198" i="7" s="1"/>
  <c r="NB198" i="7"/>
  <c r="NC198" i="7" s="1"/>
  <c r="ND198" i="7" s="1"/>
  <c r="MD198" i="7"/>
  <c r="ME198" i="7" s="1"/>
  <c r="MF198" i="7" s="1"/>
  <c r="NH198" i="7"/>
  <c r="NI198" i="7" s="1"/>
  <c r="NJ198" i="7" s="1"/>
  <c r="MJ198" i="7"/>
  <c r="MK198" i="7" s="1"/>
  <c r="ML198" i="7" s="1"/>
  <c r="LF198" i="7"/>
  <c r="LG198" i="7" s="1"/>
  <c r="LH198" i="7" s="1"/>
  <c r="KN198" i="7"/>
  <c r="KO198" i="7" s="1"/>
  <c r="KP198" i="7" s="1"/>
  <c r="KH198" i="7"/>
  <c r="KI198" i="7" s="1"/>
  <c r="KJ198" i="7" s="1"/>
  <c r="KB198" i="7"/>
  <c r="KC198" i="7" s="1"/>
  <c r="KD198" i="7" s="1"/>
  <c r="IR198" i="7"/>
  <c r="IS198" i="7" s="1"/>
  <c r="IT198" i="7" s="1"/>
  <c r="CX198" i="7"/>
  <c r="CY198" i="7" s="1"/>
  <c r="CZ198" i="7" s="1"/>
  <c r="IL198" i="7"/>
  <c r="IM198" i="7" s="1"/>
  <c r="IN198" i="7" s="1"/>
  <c r="GP198" i="7"/>
  <c r="GQ198" i="7" s="1"/>
  <c r="GR198" i="7" s="1"/>
  <c r="HH198" i="7"/>
  <c r="HI198" i="7" s="1"/>
  <c r="HJ198" i="7" s="1"/>
  <c r="FL198" i="7"/>
  <c r="FM198" i="7" s="1"/>
  <c r="FN198" i="7" s="1"/>
  <c r="EB198" i="7"/>
  <c r="EC198" i="7" s="1"/>
  <c r="ED198" i="7" s="1"/>
  <c r="DD198" i="7"/>
  <c r="DE198" i="7" s="1"/>
  <c r="DF198" i="7" s="1"/>
  <c r="CF198" i="7"/>
  <c r="CG198" i="7" s="1"/>
  <c r="CH198" i="7" s="1"/>
  <c r="IX198" i="7"/>
  <c r="IY198" i="7" s="1"/>
  <c r="IZ198" i="7" s="1"/>
  <c r="GV198" i="7"/>
  <c r="GW198" i="7" s="1"/>
  <c r="GX198" i="7" s="1"/>
  <c r="FX198" i="7"/>
  <c r="FY198" i="7" s="1"/>
  <c r="FZ198" i="7" s="1"/>
  <c r="HT198" i="7"/>
  <c r="HU198" i="7" s="1"/>
  <c r="HV198" i="7" s="1"/>
  <c r="EH198" i="7"/>
  <c r="EI198" i="7" s="1"/>
  <c r="EJ198" i="7" s="1"/>
  <c r="DJ198" i="7"/>
  <c r="DK198" i="7" s="1"/>
  <c r="DL198" i="7" s="1"/>
  <c r="CR198" i="7"/>
  <c r="CS198" i="7" s="1"/>
  <c r="CT198" i="7" s="1"/>
  <c r="BZ198" i="7"/>
  <c r="CA198" i="7" s="1"/>
  <c r="CB198" i="7" s="1"/>
  <c r="LL320" i="7"/>
  <c r="LM320" i="7" s="1"/>
  <c r="LN320" i="7" s="1"/>
  <c r="MP320" i="7"/>
  <c r="MQ320" i="7" s="1"/>
  <c r="MR320" i="7" s="1"/>
  <c r="LR320" i="7"/>
  <c r="LS320" i="7" s="1"/>
  <c r="LT320" i="7" s="1"/>
  <c r="MV320" i="7"/>
  <c r="MW320" i="7" s="1"/>
  <c r="MX320" i="7" s="1"/>
  <c r="LX320" i="7"/>
  <c r="LY320" i="7" s="1"/>
  <c r="LZ320" i="7" s="1"/>
  <c r="KT320" i="7"/>
  <c r="KU320" i="7" s="1"/>
  <c r="KV320" i="7" s="1"/>
  <c r="KZ320" i="7"/>
  <c r="LA320" i="7" s="1"/>
  <c r="LB320" i="7" s="1"/>
  <c r="CX320" i="7"/>
  <c r="CY320" i="7" s="1"/>
  <c r="CZ320" i="7" s="1"/>
  <c r="JJ320" i="7"/>
  <c r="JK320" i="7" s="1"/>
  <c r="JL320" i="7" s="1"/>
  <c r="IL320" i="7"/>
  <c r="IM320" i="7" s="1"/>
  <c r="IN320" i="7" s="1"/>
  <c r="HB320" i="7"/>
  <c r="HC320" i="7" s="1"/>
  <c r="HD320" i="7" s="1"/>
  <c r="GD320" i="7"/>
  <c r="GE320" i="7" s="1"/>
  <c r="GF320" i="7" s="1"/>
  <c r="HZ320" i="7"/>
  <c r="IA320" i="7" s="1"/>
  <c r="IB320" i="7" s="1"/>
  <c r="EH320" i="7"/>
  <c r="EI320" i="7" s="1"/>
  <c r="EJ320" i="7" s="1"/>
  <c r="DJ320" i="7"/>
  <c r="DK320" i="7" s="1"/>
  <c r="DL320" i="7" s="1"/>
  <c r="JP320" i="7"/>
  <c r="JQ320" i="7" s="1"/>
  <c r="JR320" i="7" s="1"/>
  <c r="JD320" i="7"/>
  <c r="JE320" i="7" s="1"/>
  <c r="JF320" i="7" s="1"/>
  <c r="IF320" i="7"/>
  <c r="IG320" i="7" s="1"/>
  <c r="IH320" i="7" s="1"/>
  <c r="GV320" i="7"/>
  <c r="GW320" i="7" s="1"/>
  <c r="GX320" i="7" s="1"/>
  <c r="FX320" i="7"/>
  <c r="FY320" i="7" s="1"/>
  <c r="FZ320" i="7" s="1"/>
  <c r="FL320" i="7"/>
  <c r="FM320" i="7" s="1"/>
  <c r="FN320" i="7" s="1"/>
  <c r="EB320" i="7"/>
  <c r="EC320" i="7" s="1"/>
  <c r="ED320" i="7" s="1"/>
  <c r="DD320" i="7"/>
  <c r="DE320" i="7" s="1"/>
  <c r="DF320" i="7" s="1"/>
  <c r="CF320" i="7"/>
  <c r="CG320" i="7" s="1"/>
  <c r="CH320" i="7" s="1"/>
  <c r="CL320" i="7"/>
  <c r="CM320" i="7" s="1"/>
  <c r="CN320" i="7" s="1"/>
  <c r="NN320" i="7"/>
  <c r="NO320" i="7" s="1"/>
  <c r="NP320" i="7" s="1"/>
  <c r="NB320" i="7"/>
  <c r="NC320" i="7" s="1"/>
  <c r="ND320" i="7" s="1"/>
  <c r="MD320" i="7"/>
  <c r="ME320" i="7" s="1"/>
  <c r="MF320" i="7" s="1"/>
  <c r="NH320" i="7"/>
  <c r="NI320" i="7" s="1"/>
  <c r="NJ320" i="7" s="1"/>
  <c r="MJ320" i="7"/>
  <c r="MK320" i="7" s="1"/>
  <c r="ML320" i="7" s="1"/>
  <c r="LF320" i="7"/>
  <c r="LG320" i="7" s="1"/>
  <c r="LH320" i="7" s="1"/>
  <c r="KN320" i="7"/>
  <c r="KO320" i="7" s="1"/>
  <c r="KP320" i="7" s="1"/>
  <c r="KH320" i="7"/>
  <c r="KI320" i="7" s="1"/>
  <c r="KJ320" i="7" s="1"/>
  <c r="KB320" i="7"/>
  <c r="KC320" i="7" s="1"/>
  <c r="KD320" i="7" s="1"/>
  <c r="IX320" i="7"/>
  <c r="IY320" i="7" s="1"/>
  <c r="IZ320" i="7" s="1"/>
  <c r="HT320" i="7"/>
  <c r="HU320" i="7" s="1"/>
  <c r="HV320" i="7" s="1"/>
  <c r="GP320" i="7"/>
  <c r="GQ320" i="7" s="1"/>
  <c r="GR320" i="7" s="1"/>
  <c r="HH320" i="7"/>
  <c r="HI320" i="7" s="1"/>
  <c r="HJ320" i="7" s="1"/>
  <c r="EZ320" i="7"/>
  <c r="FA320" i="7" s="1"/>
  <c r="FB320" i="7" s="1"/>
  <c r="DV320" i="7"/>
  <c r="DW320" i="7" s="1"/>
  <c r="DX320" i="7" s="1"/>
  <c r="FF320" i="7"/>
  <c r="FG320" i="7" s="1"/>
  <c r="FH320" i="7" s="1"/>
  <c r="JV320" i="7"/>
  <c r="JW320" i="7" s="1"/>
  <c r="JX320" i="7" s="1"/>
  <c r="IR320" i="7"/>
  <c r="IS320" i="7" s="1"/>
  <c r="IT320" i="7" s="1"/>
  <c r="HN320" i="7"/>
  <c r="HO320" i="7" s="1"/>
  <c r="HP320" i="7" s="1"/>
  <c r="GJ320" i="7"/>
  <c r="GK320" i="7" s="1"/>
  <c r="GL320" i="7" s="1"/>
  <c r="FR320" i="7"/>
  <c r="FS320" i="7" s="1"/>
  <c r="FT320" i="7" s="1"/>
  <c r="EN320" i="7"/>
  <c r="EO320" i="7" s="1"/>
  <c r="EP320" i="7" s="1"/>
  <c r="DP320" i="7"/>
  <c r="DQ320" i="7" s="1"/>
  <c r="DR320" i="7" s="1"/>
  <c r="ET320" i="7"/>
  <c r="EU320" i="7" s="1"/>
  <c r="EV320" i="7" s="1"/>
  <c r="CR320" i="7"/>
  <c r="CS320" i="7" s="1"/>
  <c r="CT320" i="7" s="1"/>
  <c r="BZ320" i="7"/>
  <c r="CA320" i="7" s="1"/>
  <c r="CB320" i="7" s="1"/>
  <c r="LL167" i="7"/>
  <c r="LM167" i="7" s="1"/>
  <c r="LN167" i="7" s="1"/>
  <c r="MP167" i="7"/>
  <c r="MQ167" i="7" s="1"/>
  <c r="MR167" i="7" s="1"/>
  <c r="LR167" i="7"/>
  <c r="LS167" i="7" s="1"/>
  <c r="LT167" i="7" s="1"/>
  <c r="MV167" i="7"/>
  <c r="MW167" i="7" s="1"/>
  <c r="MX167" i="7" s="1"/>
  <c r="LX167" i="7"/>
  <c r="LY167" i="7" s="1"/>
  <c r="LZ167" i="7" s="1"/>
  <c r="KT167" i="7"/>
  <c r="KU167" i="7" s="1"/>
  <c r="KV167" i="7" s="1"/>
  <c r="KZ167" i="7"/>
  <c r="LA167" i="7" s="1"/>
  <c r="LB167" i="7" s="1"/>
  <c r="CX167" i="7"/>
  <c r="CY167" i="7" s="1"/>
  <c r="CZ167" i="7" s="1"/>
  <c r="JJ167" i="7"/>
  <c r="JK167" i="7" s="1"/>
  <c r="JL167" i="7" s="1"/>
  <c r="IL167" i="7"/>
  <c r="IM167" i="7" s="1"/>
  <c r="IN167" i="7" s="1"/>
  <c r="HB167" i="7"/>
  <c r="HC167" i="7" s="1"/>
  <c r="HD167" i="7" s="1"/>
  <c r="GD167" i="7"/>
  <c r="GE167" i="7" s="1"/>
  <c r="GF167" i="7" s="1"/>
  <c r="HH167" i="7"/>
  <c r="HI167" i="7" s="1"/>
  <c r="HJ167" i="7" s="1"/>
  <c r="EH167" i="7"/>
  <c r="EI167" i="7" s="1"/>
  <c r="EJ167" i="7" s="1"/>
  <c r="DJ167" i="7"/>
  <c r="DK167" i="7" s="1"/>
  <c r="DL167" i="7" s="1"/>
  <c r="KB167" i="7"/>
  <c r="KC167" i="7" s="1"/>
  <c r="KD167" i="7" s="1"/>
  <c r="JD167" i="7"/>
  <c r="JE167" i="7" s="1"/>
  <c r="JF167" i="7" s="1"/>
  <c r="IF167" i="7"/>
  <c r="IG167" i="7" s="1"/>
  <c r="IH167" i="7" s="1"/>
  <c r="GV167" i="7"/>
  <c r="GW167" i="7" s="1"/>
  <c r="GX167" i="7" s="1"/>
  <c r="FX167" i="7"/>
  <c r="FY167" i="7" s="1"/>
  <c r="FZ167" i="7" s="1"/>
  <c r="FL167" i="7"/>
  <c r="FM167" i="7" s="1"/>
  <c r="FN167" i="7" s="1"/>
  <c r="EB167" i="7"/>
  <c r="EC167" i="7" s="1"/>
  <c r="ED167" i="7" s="1"/>
  <c r="DD167" i="7"/>
  <c r="DE167" i="7" s="1"/>
  <c r="DF167" i="7" s="1"/>
  <c r="CF167" i="7"/>
  <c r="CG167" i="7" s="1"/>
  <c r="CH167" i="7" s="1"/>
  <c r="CL167" i="7"/>
  <c r="CM167" i="7" s="1"/>
  <c r="CN167" i="7" s="1"/>
  <c r="NN167" i="7"/>
  <c r="NO167" i="7" s="1"/>
  <c r="NP167" i="7" s="1"/>
  <c r="NB167" i="7"/>
  <c r="NC167" i="7" s="1"/>
  <c r="ND167" i="7" s="1"/>
  <c r="MD167" i="7"/>
  <c r="ME167" i="7" s="1"/>
  <c r="MF167" i="7" s="1"/>
  <c r="NH167" i="7"/>
  <c r="NI167" i="7" s="1"/>
  <c r="NJ167" i="7" s="1"/>
  <c r="MJ167" i="7"/>
  <c r="MK167" i="7" s="1"/>
  <c r="ML167" i="7" s="1"/>
  <c r="LF167" i="7"/>
  <c r="LG167" i="7" s="1"/>
  <c r="LH167" i="7" s="1"/>
  <c r="KN167" i="7"/>
  <c r="KO167" i="7" s="1"/>
  <c r="KP167" i="7" s="1"/>
  <c r="KH167" i="7"/>
  <c r="KI167" i="7" s="1"/>
  <c r="KJ167" i="7" s="1"/>
  <c r="JV167" i="7"/>
  <c r="JW167" i="7" s="1"/>
  <c r="JX167" i="7" s="1"/>
  <c r="IX167" i="7"/>
  <c r="IY167" i="7" s="1"/>
  <c r="IZ167" i="7" s="1"/>
  <c r="HZ167" i="7"/>
  <c r="IA167" i="7" s="1"/>
  <c r="IB167" i="7" s="1"/>
  <c r="GP167" i="7"/>
  <c r="GQ167" i="7" s="1"/>
  <c r="GR167" i="7" s="1"/>
  <c r="HT167" i="7"/>
  <c r="HU167" i="7" s="1"/>
  <c r="HV167" i="7" s="1"/>
  <c r="EZ167" i="7"/>
  <c r="FA167" i="7" s="1"/>
  <c r="FB167" i="7" s="1"/>
  <c r="DV167" i="7"/>
  <c r="DW167" i="7" s="1"/>
  <c r="DX167" i="7" s="1"/>
  <c r="FF167" i="7"/>
  <c r="FG167" i="7" s="1"/>
  <c r="FH167" i="7" s="1"/>
  <c r="JP167" i="7"/>
  <c r="JQ167" i="7" s="1"/>
  <c r="JR167" i="7" s="1"/>
  <c r="IR167" i="7"/>
  <c r="IS167" i="7" s="1"/>
  <c r="IT167" i="7" s="1"/>
  <c r="HN167" i="7"/>
  <c r="HO167" i="7" s="1"/>
  <c r="HP167" i="7" s="1"/>
  <c r="GJ167" i="7"/>
  <c r="GK167" i="7" s="1"/>
  <c r="GL167" i="7" s="1"/>
  <c r="FR167" i="7"/>
  <c r="FS167" i="7" s="1"/>
  <c r="FT167" i="7" s="1"/>
  <c r="EN167" i="7"/>
  <c r="EO167" i="7" s="1"/>
  <c r="EP167" i="7" s="1"/>
  <c r="DP167" i="7"/>
  <c r="DQ167" i="7" s="1"/>
  <c r="DR167" i="7" s="1"/>
  <c r="ET167" i="7"/>
  <c r="EU167" i="7" s="1"/>
  <c r="EV167" i="7" s="1"/>
  <c r="CR167" i="7"/>
  <c r="CS167" i="7" s="1"/>
  <c r="CT167" i="7" s="1"/>
  <c r="BZ167" i="7"/>
  <c r="CA167" i="7" s="1"/>
  <c r="CB167" i="7" s="1"/>
  <c r="MV164" i="7"/>
  <c r="MW164" i="7" s="1"/>
  <c r="MX164" i="7" s="1"/>
  <c r="NB164" i="7"/>
  <c r="NC164" i="7" s="1"/>
  <c r="ND164" i="7" s="1"/>
  <c r="LF164" i="7"/>
  <c r="LG164" i="7" s="1"/>
  <c r="LH164" i="7" s="1"/>
  <c r="KH164" i="7"/>
  <c r="KI164" i="7" s="1"/>
  <c r="KJ164" i="7" s="1"/>
  <c r="IX164" i="7"/>
  <c r="IY164" i="7" s="1"/>
  <c r="IZ164" i="7" s="1"/>
  <c r="GJ164" i="7"/>
  <c r="GK164" i="7" s="1"/>
  <c r="GL164" i="7" s="1"/>
  <c r="EZ164" i="7"/>
  <c r="FA164" i="7" s="1"/>
  <c r="FB164" i="7" s="1"/>
  <c r="FF164" i="7"/>
  <c r="FG164" i="7" s="1"/>
  <c r="FH164" i="7" s="1"/>
  <c r="IR164" i="7"/>
  <c r="IS164" i="7" s="1"/>
  <c r="IT164" i="7" s="1"/>
  <c r="GD164" i="7"/>
  <c r="GE164" i="7" s="1"/>
  <c r="GF164" i="7" s="1"/>
  <c r="EN164" i="7"/>
  <c r="EO164" i="7" s="1"/>
  <c r="EP164" i="7" s="1"/>
  <c r="ET164" i="7"/>
  <c r="EU164" i="7" s="1"/>
  <c r="EV164" i="7" s="1"/>
  <c r="CF164" i="7"/>
  <c r="CG164" i="7" s="1"/>
  <c r="CH164" i="7" s="1"/>
  <c r="MJ164" i="7"/>
  <c r="MK164" i="7" s="1"/>
  <c r="ML164" i="7" s="1"/>
  <c r="MP164" i="7"/>
  <c r="MQ164" i="7" s="1"/>
  <c r="MR164" i="7" s="1"/>
  <c r="KT164" i="7"/>
  <c r="KU164" i="7" s="1"/>
  <c r="KV164" i="7" s="1"/>
  <c r="CX164" i="7"/>
  <c r="CY164" i="7" s="1"/>
  <c r="CZ164" i="7" s="1"/>
  <c r="IL164" i="7"/>
  <c r="IM164" i="7" s="1"/>
  <c r="IN164" i="7" s="1"/>
  <c r="FX164" i="7"/>
  <c r="FY164" i="7" s="1"/>
  <c r="FZ164" i="7" s="1"/>
  <c r="EH164" i="7"/>
  <c r="EI164" i="7" s="1"/>
  <c r="EJ164" i="7" s="1"/>
  <c r="JV164" i="7"/>
  <c r="JW164" i="7" s="1"/>
  <c r="JX164" i="7" s="1"/>
  <c r="IF164" i="7"/>
  <c r="IG164" i="7" s="1"/>
  <c r="IH164" i="7" s="1"/>
  <c r="HH164" i="7"/>
  <c r="HI164" i="7" s="1"/>
  <c r="HJ164" i="7" s="1"/>
  <c r="EB164" i="7"/>
  <c r="EC164" i="7" s="1"/>
  <c r="ED164" i="7" s="1"/>
  <c r="CR164" i="7"/>
  <c r="CS164" i="7" s="1"/>
  <c r="CT164" i="7" s="1"/>
  <c r="NH96" i="7"/>
  <c r="NI96" i="7" s="1"/>
  <c r="NJ96" i="7" s="1"/>
  <c r="MJ96" i="7"/>
  <c r="MK96" i="7" s="1"/>
  <c r="ML96" i="7" s="1"/>
  <c r="LL96" i="7"/>
  <c r="LM96" i="7" s="1"/>
  <c r="LN96" i="7" s="1"/>
  <c r="MP96" i="7"/>
  <c r="MQ96" i="7" s="1"/>
  <c r="MR96" i="7" s="1"/>
  <c r="LR96" i="7"/>
  <c r="LS96" i="7" s="1"/>
  <c r="LT96" i="7" s="1"/>
  <c r="KT96" i="7"/>
  <c r="KU96" i="7" s="1"/>
  <c r="KV96" i="7" s="1"/>
  <c r="KZ96" i="7"/>
  <c r="LA96" i="7" s="1"/>
  <c r="LB96" i="7" s="1"/>
  <c r="CX96" i="7"/>
  <c r="CY96" i="7" s="1"/>
  <c r="CZ96" i="7" s="1"/>
  <c r="JJ96" i="7"/>
  <c r="JK96" i="7" s="1"/>
  <c r="JL96" i="7" s="1"/>
  <c r="IL96" i="7"/>
  <c r="IM96" i="7" s="1"/>
  <c r="IN96" i="7" s="1"/>
  <c r="GV96" i="7"/>
  <c r="GW96" i="7" s="1"/>
  <c r="GX96" i="7" s="1"/>
  <c r="FX96" i="7"/>
  <c r="FY96" i="7" s="1"/>
  <c r="FZ96" i="7" s="1"/>
  <c r="FL96" i="7"/>
  <c r="FM96" i="7" s="1"/>
  <c r="FN96" i="7" s="1"/>
  <c r="EB96" i="7"/>
  <c r="EC96" i="7" s="1"/>
  <c r="ED96" i="7" s="1"/>
  <c r="DD96" i="7"/>
  <c r="DE96" i="7" s="1"/>
  <c r="DF96" i="7" s="1"/>
  <c r="JV96" i="7"/>
  <c r="JW96" i="7" s="1"/>
  <c r="JX96" i="7" s="1"/>
  <c r="JD96" i="7"/>
  <c r="JE96" i="7" s="1"/>
  <c r="JF96" i="7" s="1"/>
  <c r="IF96" i="7"/>
  <c r="IG96" i="7" s="1"/>
  <c r="IH96" i="7" s="1"/>
  <c r="GP96" i="7"/>
  <c r="GQ96" i="7" s="1"/>
  <c r="GR96" i="7" s="1"/>
  <c r="HH96" i="7"/>
  <c r="HI96" i="7" s="1"/>
  <c r="HJ96" i="7" s="1"/>
  <c r="EZ96" i="7"/>
  <c r="FA96" i="7" s="1"/>
  <c r="FB96" i="7" s="1"/>
  <c r="DV96" i="7"/>
  <c r="DW96" i="7" s="1"/>
  <c r="DX96" i="7" s="1"/>
  <c r="FR96" i="7"/>
  <c r="FS96" i="7" s="1"/>
  <c r="FT96" i="7" s="1"/>
  <c r="CR96" i="7"/>
  <c r="CS96" i="7" s="1"/>
  <c r="CT96" i="7" s="1"/>
  <c r="BZ96" i="7"/>
  <c r="CA96" i="7" s="1"/>
  <c r="CB96" i="7" s="1"/>
  <c r="NN96" i="7"/>
  <c r="NO96" i="7" s="1"/>
  <c r="NP96" i="7" s="1"/>
  <c r="MV96" i="7"/>
  <c r="MW96" i="7" s="1"/>
  <c r="MX96" i="7" s="1"/>
  <c r="LX96" i="7"/>
  <c r="LY96" i="7" s="1"/>
  <c r="LZ96" i="7" s="1"/>
  <c r="NB96" i="7"/>
  <c r="NC96" i="7" s="1"/>
  <c r="ND96" i="7" s="1"/>
  <c r="MD96" i="7"/>
  <c r="ME96" i="7" s="1"/>
  <c r="MF96" i="7" s="1"/>
  <c r="LF96" i="7"/>
  <c r="LG96" i="7" s="1"/>
  <c r="LH96" i="7" s="1"/>
  <c r="KN96" i="7"/>
  <c r="KO96" i="7" s="1"/>
  <c r="KP96" i="7" s="1"/>
  <c r="KH96" i="7"/>
  <c r="KI96" i="7" s="1"/>
  <c r="KJ96" i="7" s="1"/>
  <c r="JP96" i="7"/>
  <c r="JQ96" i="7" s="1"/>
  <c r="JR96" i="7" s="1"/>
  <c r="IX96" i="7"/>
  <c r="IY96" i="7" s="1"/>
  <c r="IZ96" i="7" s="1"/>
  <c r="HN96" i="7"/>
  <c r="HO96" i="7" s="1"/>
  <c r="HP96" i="7" s="1"/>
  <c r="GJ96" i="7"/>
  <c r="GK96" i="7" s="1"/>
  <c r="GL96" i="7" s="1"/>
  <c r="HZ96" i="7"/>
  <c r="IA96" i="7" s="1"/>
  <c r="IB96" i="7" s="1"/>
  <c r="EN96" i="7"/>
  <c r="EO96" i="7" s="1"/>
  <c r="EP96" i="7" s="1"/>
  <c r="DP96" i="7"/>
  <c r="DQ96" i="7" s="1"/>
  <c r="DR96" i="7" s="1"/>
  <c r="FF96" i="7"/>
  <c r="FG96" i="7" s="1"/>
  <c r="FH96" i="7" s="1"/>
  <c r="KB96" i="7"/>
  <c r="KC96" i="7" s="1"/>
  <c r="KD96" i="7" s="1"/>
  <c r="IR96" i="7"/>
  <c r="IS96" i="7" s="1"/>
  <c r="IT96" i="7" s="1"/>
  <c r="HB96" i="7"/>
  <c r="HC96" i="7" s="1"/>
  <c r="HD96" i="7" s="1"/>
  <c r="GD96" i="7"/>
  <c r="GE96" i="7" s="1"/>
  <c r="GF96" i="7" s="1"/>
  <c r="HT96" i="7"/>
  <c r="HU96" i="7" s="1"/>
  <c r="HV96" i="7" s="1"/>
  <c r="EH96" i="7"/>
  <c r="EI96" i="7" s="1"/>
  <c r="EJ96" i="7" s="1"/>
  <c r="DJ96" i="7"/>
  <c r="DK96" i="7" s="1"/>
  <c r="DL96" i="7" s="1"/>
  <c r="ET96" i="7"/>
  <c r="EU96" i="7" s="1"/>
  <c r="EV96" i="7" s="1"/>
  <c r="CL96" i="7"/>
  <c r="CM96" i="7" s="1"/>
  <c r="CN96" i="7" s="1"/>
  <c r="CF96" i="7"/>
  <c r="CG96" i="7" s="1"/>
  <c r="CH96" i="7" s="1"/>
  <c r="NN326" i="7"/>
  <c r="NO326" i="7" s="1"/>
  <c r="NP326" i="7" s="1"/>
  <c r="NB326" i="7"/>
  <c r="NC326" i="7" s="1"/>
  <c r="ND326" i="7" s="1"/>
  <c r="MD326" i="7"/>
  <c r="ME326" i="7" s="1"/>
  <c r="MF326" i="7" s="1"/>
  <c r="NH326" i="7"/>
  <c r="NI326" i="7" s="1"/>
  <c r="NJ326" i="7" s="1"/>
  <c r="MJ326" i="7"/>
  <c r="MK326" i="7" s="1"/>
  <c r="ML326" i="7" s="1"/>
  <c r="KZ326" i="7"/>
  <c r="LA326" i="7" s="1"/>
  <c r="LB326" i="7" s="1"/>
  <c r="LF326" i="7"/>
  <c r="LG326" i="7" s="1"/>
  <c r="LH326" i="7" s="1"/>
  <c r="KN326" i="7"/>
  <c r="KO326" i="7" s="1"/>
  <c r="KP326" i="7" s="1"/>
  <c r="KB326" i="7"/>
  <c r="KC326" i="7" s="1"/>
  <c r="KD326" i="7" s="1"/>
  <c r="IX326" i="7"/>
  <c r="IY326" i="7" s="1"/>
  <c r="IZ326" i="7" s="1"/>
  <c r="HT326" i="7"/>
  <c r="HU326" i="7" s="1"/>
  <c r="HV326" i="7" s="1"/>
  <c r="GP326" i="7"/>
  <c r="GQ326" i="7" s="1"/>
  <c r="GR326" i="7" s="1"/>
  <c r="HH326" i="7"/>
  <c r="HI326" i="7" s="1"/>
  <c r="HJ326" i="7" s="1"/>
  <c r="EZ326" i="7"/>
  <c r="FA326" i="7" s="1"/>
  <c r="FB326" i="7" s="1"/>
  <c r="DV326" i="7"/>
  <c r="DW326" i="7" s="1"/>
  <c r="DX326" i="7" s="1"/>
  <c r="FF326" i="7"/>
  <c r="FG326" i="7" s="1"/>
  <c r="FH326" i="7" s="1"/>
  <c r="JV326" i="7"/>
  <c r="JW326" i="7" s="1"/>
  <c r="JX326" i="7" s="1"/>
  <c r="IR326" i="7"/>
  <c r="IS326" i="7" s="1"/>
  <c r="IT326" i="7" s="1"/>
  <c r="HN326" i="7"/>
  <c r="HO326" i="7" s="1"/>
  <c r="HP326" i="7" s="1"/>
  <c r="GJ326" i="7"/>
  <c r="GK326" i="7" s="1"/>
  <c r="GL326" i="7" s="1"/>
  <c r="FR326" i="7"/>
  <c r="FS326" i="7" s="1"/>
  <c r="FT326" i="7" s="1"/>
  <c r="EN326" i="7"/>
  <c r="EO326" i="7" s="1"/>
  <c r="EP326" i="7" s="1"/>
  <c r="DP326" i="7"/>
  <c r="DQ326" i="7" s="1"/>
  <c r="DR326" i="7" s="1"/>
  <c r="ET326" i="7"/>
  <c r="EU326" i="7" s="1"/>
  <c r="EV326" i="7" s="1"/>
  <c r="CL326" i="7"/>
  <c r="CM326" i="7" s="1"/>
  <c r="CN326" i="7" s="1"/>
  <c r="BZ326" i="7"/>
  <c r="CA326" i="7" s="1"/>
  <c r="CB326" i="7" s="1"/>
  <c r="LL326" i="7"/>
  <c r="LM326" i="7" s="1"/>
  <c r="LN326" i="7" s="1"/>
  <c r="MP326" i="7"/>
  <c r="MQ326" i="7" s="1"/>
  <c r="MR326" i="7" s="1"/>
  <c r="LR326" i="7"/>
  <c r="LS326" i="7" s="1"/>
  <c r="LT326" i="7" s="1"/>
  <c r="MV326" i="7"/>
  <c r="MW326" i="7" s="1"/>
  <c r="MX326" i="7" s="1"/>
  <c r="LX326" i="7"/>
  <c r="LY326" i="7" s="1"/>
  <c r="LZ326" i="7" s="1"/>
  <c r="KH326" i="7"/>
  <c r="KI326" i="7" s="1"/>
  <c r="KJ326" i="7" s="1"/>
  <c r="KT326" i="7"/>
  <c r="KU326" i="7" s="1"/>
  <c r="KV326" i="7" s="1"/>
  <c r="CX326" i="7"/>
  <c r="CY326" i="7" s="1"/>
  <c r="CZ326" i="7" s="1"/>
  <c r="JJ326" i="7"/>
  <c r="JK326" i="7" s="1"/>
  <c r="JL326" i="7" s="1"/>
  <c r="IL326" i="7"/>
  <c r="IM326" i="7" s="1"/>
  <c r="IN326" i="7" s="1"/>
  <c r="HB326" i="7"/>
  <c r="HC326" i="7" s="1"/>
  <c r="HD326" i="7" s="1"/>
  <c r="GD326" i="7"/>
  <c r="GE326" i="7" s="1"/>
  <c r="GF326" i="7" s="1"/>
  <c r="HZ326" i="7"/>
  <c r="IA326" i="7" s="1"/>
  <c r="IB326" i="7" s="1"/>
  <c r="EH326" i="7"/>
  <c r="EI326" i="7" s="1"/>
  <c r="EJ326" i="7" s="1"/>
  <c r="DJ326" i="7"/>
  <c r="DK326" i="7" s="1"/>
  <c r="DL326" i="7" s="1"/>
  <c r="JP326" i="7"/>
  <c r="JQ326" i="7" s="1"/>
  <c r="JR326" i="7" s="1"/>
  <c r="JD326" i="7"/>
  <c r="JE326" i="7" s="1"/>
  <c r="JF326" i="7" s="1"/>
  <c r="IF326" i="7"/>
  <c r="IG326" i="7" s="1"/>
  <c r="IH326" i="7" s="1"/>
  <c r="GV326" i="7"/>
  <c r="GW326" i="7" s="1"/>
  <c r="GX326" i="7" s="1"/>
  <c r="FX326" i="7"/>
  <c r="FY326" i="7" s="1"/>
  <c r="FZ326" i="7" s="1"/>
  <c r="FL326" i="7"/>
  <c r="FM326" i="7" s="1"/>
  <c r="FN326" i="7" s="1"/>
  <c r="EB326" i="7"/>
  <c r="EC326" i="7" s="1"/>
  <c r="ED326" i="7" s="1"/>
  <c r="DD326" i="7"/>
  <c r="DE326" i="7" s="1"/>
  <c r="DF326" i="7" s="1"/>
  <c r="CR326" i="7"/>
  <c r="CS326" i="7" s="1"/>
  <c r="CT326" i="7" s="1"/>
  <c r="CF326" i="7"/>
  <c r="CG326" i="7" s="1"/>
  <c r="CH326" i="7" s="1"/>
  <c r="NN53" i="7"/>
  <c r="NO53" i="7" s="1"/>
  <c r="MD53" i="7"/>
  <c r="ME53" i="7" s="1"/>
  <c r="MJ53" i="7"/>
  <c r="MK53" i="7" s="1"/>
  <c r="KT53" i="7"/>
  <c r="KU53" i="7" s="1"/>
  <c r="JP53" i="7"/>
  <c r="JQ53" i="7" s="1"/>
  <c r="HN53" i="7"/>
  <c r="HO53" i="7" s="1"/>
  <c r="HH53" i="7"/>
  <c r="HI53" i="7" s="1"/>
  <c r="DJ53" i="7"/>
  <c r="DK53" i="7" s="1"/>
  <c r="JJ53" i="7"/>
  <c r="JK53" i="7" s="1"/>
  <c r="FL53" i="7"/>
  <c r="FM53" i="7" s="1"/>
  <c r="JV53" i="7"/>
  <c r="JW53" i="7" s="1"/>
  <c r="HT53" i="7"/>
  <c r="HU53" i="7" s="1"/>
  <c r="CR53" i="7"/>
  <c r="CS53" i="7" s="1"/>
  <c r="LL53" i="7"/>
  <c r="LM53" i="7" s="1"/>
  <c r="LR53" i="7"/>
  <c r="LS53" i="7" s="1"/>
  <c r="LX53" i="7"/>
  <c r="LY53" i="7" s="1"/>
  <c r="LF53" i="7"/>
  <c r="LG53" i="7" s="1"/>
  <c r="LH53" i="7" s="1"/>
  <c r="JD53" i="7"/>
  <c r="JE53" i="7" s="1"/>
  <c r="GV53" i="7"/>
  <c r="GW53" i="7" s="1"/>
  <c r="GX53" i="7" s="1"/>
  <c r="EZ53" i="7"/>
  <c r="FA53" i="7" s="1"/>
  <c r="FR53" i="7"/>
  <c r="FS53" i="7" s="1"/>
  <c r="IL53" i="7"/>
  <c r="IM53" i="7" s="1"/>
  <c r="EB53" i="7"/>
  <c r="EC53" i="7" s="1"/>
  <c r="IX53" i="7"/>
  <c r="IY53" i="7" s="1"/>
  <c r="EN53" i="7"/>
  <c r="EO53" i="7" s="1"/>
  <c r="CL53" i="7"/>
  <c r="CM53" i="7" s="1"/>
  <c r="LL48" i="7"/>
  <c r="LM48" i="7" s="1"/>
  <c r="LN48" i="7" s="1"/>
  <c r="MP48" i="7"/>
  <c r="MQ48" i="7" s="1"/>
  <c r="MR48" i="7" s="1"/>
  <c r="LR48" i="7"/>
  <c r="LS48" i="7" s="1"/>
  <c r="LT48" i="7" s="1"/>
  <c r="MV48" i="7"/>
  <c r="MW48" i="7" s="1"/>
  <c r="MX48" i="7" s="1"/>
  <c r="LX48" i="7"/>
  <c r="LY48" i="7" s="1"/>
  <c r="LZ48" i="7" s="1"/>
  <c r="KH48" i="7"/>
  <c r="KI48" i="7" s="1"/>
  <c r="KJ48" i="7" s="1"/>
  <c r="KN48" i="7"/>
  <c r="KO48" i="7" s="1"/>
  <c r="KP48" i="7" s="1"/>
  <c r="JV48" i="7"/>
  <c r="JW48" i="7" s="1"/>
  <c r="JX48" i="7" s="1"/>
  <c r="JD48" i="7"/>
  <c r="JE48" i="7" s="1"/>
  <c r="JF48" i="7" s="1"/>
  <c r="IF48" i="7"/>
  <c r="IG48" i="7" s="1"/>
  <c r="IH48" i="7" s="1"/>
  <c r="GP48" i="7"/>
  <c r="GQ48" i="7" s="1"/>
  <c r="GR48" i="7" s="1"/>
  <c r="FX48" i="7"/>
  <c r="FY48" i="7" s="1"/>
  <c r="FZ48" i="7" s="1"/>
  <c r="EZ48" i="7"/>
  <c r="FA48" i="7" s="1"/>
  <c r="FB48" i="7" s="1"/>
  <c r="DV48" i="7"/>
  <c r="DW48" i="7" s="1"/>
  <c r="DX48" i="7" s="1"/>
  <c r="FR48" i="7"/>
  <c r="FS48" i="7" s="1"/>
  <c r="FT48" i="7" s="1"/>
  <c r="CX48" i="7"/>
  <c r="CY48" i="7" s="1"/>
  <c r="CZ48" i="7" s="1"/>
  <c r="IL48" i="7"/>
  <c r="IM48" i="7" s="1"/>
  <c r="IN48" i="7" s="1"/>
  <c r="HH48" i="7"/>
  <c r="HI48" i="7" s="1"/>
  <c r="HJ48" i="7" s="1"/>
  <c r="EB48" i="7"/>
  <c r="EC48" i="7" s="1"/>
  <c r="ED48" i="7" s="1"/>
  <c r="CF48" i="7"/>
  <c r="CG48" i="7" s="1"/>
  <c r="CH48" i="7" s="1"/>
  <c r="IX48" i="7"/>
  <c r="IY48" i="7" s="1"/>
  <c r="IZ48" i="7" s="1"/>
  <c r="GJ48" i="7"/>
  <c r="GK48" i="7" s="1"/>
  <c r="GL48" i="7" s="1"/>
  <c r="EN48" i="7"/>
  <c r="EO48" i="7" s="1"/>
  <c r="EP48" i="7" s="1"/>
  <c r="FF48" i="7"/>
  <c r="FG48" i="7" s="1"/>
  <c r="FH48" i="7" s="1"/>
  <c r="CL48" i="7"/>
  <c r="CM48" i="7" s="1"/>
  <c r="CN48" i="7" s="1"/>
  <c r="NN48" i="7"/>
  <c r="NO48" i="7" s="1"/>
  <c r="NP48" i="7" s="1"/>
  <c r="NB48" i="7"/>
  <c r="NC48" i="7" s="1"/>
  <c r="ND48" i="7" s="1"/>
  <c r="MD48" i="7"/>
  <c r="ME48" i="7" s="1"/>
  <c r="MF48" i="7" s="1"/>
  <c r="NH48" i="7"/>
  <c r="NI48" i="7" s="1"/>
  <c r="NJ48" i="7" s="1"/>
  <c r="MJ48" i="7"/>
  <c r="MK48" i="7" s="1"/>
  <c r="ML48" i="7" s="1"/>
  <c r="KZ48" i="7"/>
  <c r="LA48" i="7" s="1"/>
  <c r="LB48" i="7" s="1"/>
  <c r="LF48" i="7"/>
  <c r="LG48" i="7" s="1"/>
  <c r="LH48" i="7" s="1"/>
  <c r="KT48" i="7"/>
  <c r="KU48" i="7" s="1"/>
  <c r="KV48" i="7" s="1"/>
  <c r="JP48" i="7"/>
  <c r="JQ48" i="7" s="1"/>
  <c r="JR48" i="7" s="1"/>
  <c r="IR48" i="7"/>
  <c r="IS48" i="7" s="1"/>
  <c r="IT48" i="7" s="1"/>
  <c r="HB48" i="7"/>
  <c r="HC48" i="7" s="1"/>
  <c r="HD48" i="7" s="1"/>
  <c r="GD48" i="7"/>
  <c r="GE48" i="7" s="1"/>
  <c r="GF48" i="7" s="1"/>
  <c r="HT48" i="7"/>
  <c r="HU48" i="7" s="1"/>
  <c r="HV48" i="7" s="1"/>
  <c r="EH48" i="7"/>
  <c r="EI48" i="7" s="1"/>
  <c r="EJ48" i="7" s="1"/>
  <c r="DJ48" i="7"/>
  <c r="DK48" i="7" s="1"/>
  <c r="DL48" i="7" s="1"/>
  <c r="ET48" i="7"/>
  <c r="EU48" i="7" s="1"/>
  <c r="EV48" i="7" s="1"/>
  <c r="JJ48" i="7"/>
  <c r="JK48" i="7" s="1"/>
  <c r="JL48" i="7" s="1"/>
  <c r="GV48" i="7"/>
  <c r="GW48" i="7" s="1"/>
  <c r="GX48" i="7" s="1"/>
  <c r="FL48" i="7"/>
  <c r="FM48" i="7" s="1"/>
  <c r="FN48" i="7" s="1"/>
  <c r="DD48" i="7"/>
  <c r="DE48" i="7" s="1"/>
  <c r="DF48" i="7" s="1"/>
  <c r="KB48" i="7"/>
  <c r="KC48" i="7" s="1"/>
  <c r="KD48" i="7" s="1"/>
  <c r="HN48" i="7"/>
  <c r="HO48" i="7" s="1"/>
  <c r="HP48" i="7" s="1"/>
  <c r="HZ48" i="7"/>
  <c r="IA48" i="7" s="1"/>
  <c r="IB48" i="7" s="1"/>
  <c r="DP48" i="7"/>
  <c r="DQ48" i="7" s="1"/>
  <c r="DR48" i="7" s="1"/>
  <c r="CR48" i="7"/>
  <c r="CS48" i="7" s="1"/>
  <c r="CT48" i="7" s="1"/>
  <c r="BZ48" i="7"/>
  <c r="CA48" i="7" s="1"/>
  <c r="CB48" i="7" s="1"/>
  <c r="NN315" i="7"/>
  <c r="NO315" i="7" s="1"/>
  <c r="NP315" i="7" s="1"/>
  <c r="MV315" i="7"/>
  <c r="MW315" i="7" s="1"/>
  <c r="MX315" i="7" s="1"/>
  <c r="LX315" i="7"/>
  <c r="LY315" i="7" s="1"/>
  <c r="LZ315" i="7" s="1"/>
  <c r="NB315" i="7"/>
  <c r="NC315" i="7" s="1"/>
  <c r="ND315" i="7" s="1"/>
  <c r="MD315" i="7"/>
  <c r="ME315" i="7" s="1"/>
  <c r="MF315" i="7" s="1"/>
  <c r="KZ315" i="7"/>
  <c r="LA315" i="7" s="1"/>
  <c r="LB315" i="7" s="1"/>
  <c r="LF315" i="7"/>
  <c r="LG315" i="7" s="1"/>
  <c r="LH315" i="7" s="1"/>
  <c r="KN315" i="7"/>
  <c r="KO315" i="7" s="1"/>
  <c r="KP315" i="7" s="1"/>
  <c r="JP315" i="7"/>
  <c r="JQ315" i="7" s="1"/>
  <c r="JR315" i="7" s="1"/>
  <c r="IX315" i="7"/>
  <c r="IY315" i="7" s="1"/>
  <c r="IZ315" i="7" s="1"/>
  <c r="HT315" i="7"/>
  <c r="HU315" i="7" s="1"/>
  <c r="HV315" i="7" s="1"/>
  <c r="GV315" i="7"/>
  <c r="GW315" i="7" s="1"/>
  <c r="GX315" i="7" s="1"/>
  <c r="FX315" i="7"/>
  <c r="FY315" i="7" s="1"/>
  <c r="FZ315" i="7" s="1"/>
  <c r="EZ315" i="7"/>
  <c r="FA315" i="7" s="1"/>
  <c r="FB315" i="7" s="1"/>
  <c r="DV315" i="7"/>
  <c r="DW315" i="7" s="1"/>
  <c r="DX315" i="7" s="1"/>
  <c r="FF315" i="7"/>
  <c r="FG315" i="7" s="1"/>
  <c r="FH315" i="7" s="1"/>
  <c r="JV315" i="7"/>
  <c r="JW315" i="7" s="1"/>
  <c r="JX315" i="7" s="1"/>
  <c r="IR315" i="7"/>
  <c r="IS315" i="7" s="1"/>
  <c r="IT315" i="7" s="1"/>
  <c r="HZ315" i="7"/>
  <c r="IA315" i="7" s="1"/>
  <c r="IB315" i="7" s="1"/>
  <c r="GP315" i="7"/>
  <c r="GQ315" i="7" s="1"/>
  <c r="GR315" i="7" s="1"/>
  <c r="FR315" i="7"/>
  <c r="FS315" i="7" s="1"/>
  <c r="FT315" i="7" s="1"/>
  <c r="EN315" i="7"/>
  <c r="EO315" i="7" s="1"/>
  <c r="EP315" i="7" s="1"/>
  <c r="DP315" i="7"/>
  <c r="DQ315" i="7" s="1"/>
  <c r="DR315" i="7" s="1"/>
  <c r="ET315" i="7"/>
  <c r="EU315" i="7" s="1"/>
  <c r="EV315" i="7" s="1"/>
  <c r="CF315" i="7"/>
  <c r="CG315" i="7" s="1"/>
  <c r="CH315" i="7" s="1"/>
  <c r="BZ315" i="7"/>
  <c r="CA315" i="7" s="1"/>
  <c r="CB315" i="7" s="1"/>
  <c r="NH315" i="7"/>
  <c r="NI315" i="7" s="1"/>
  <c r="NJ315" i="7" s="1"/>
  <c r="MJ315" i="7"/>
  <c r="MK315" i="7" s="1"/>
  <c r="ML315" i="7" s="1"/>
  <c r="LL315" i="7"/>
  <c r="LM315" i="7" s="1"/>
  <c r="LN315" i="7" s="1"/>
  <c r="MP315" i="7"/>
  <c r="MQ315" i="7" s="1"/>
  <c r="MR315" i="7" s="1"/>
  <c r="LR315" i="7"/>
  <c r="LS315" i="7" s="1"/>
  <c r="LT315" i="7" s="1"/>
  <c r="KH315" i="7"/>
  <c r="KI315" i="7" s="1"/>
  <c r="KJ315" i="7" s="1"/>
  <c r="KT315" i="7"/>
  <c r="KU315" i="7" s="1"/>
  <c r="KV315" i="7" s="1"/>
  <c r="CX315" i="7"/>
  <c r="CY315" i="7" s="1"/>
  <c r="CZ315" i="7" s="1"/>
  <c r="JJ315" i="7"/>
  <c r="JK315" i="7" s="1"/>
  <c r="JL315" i="7" s="1"/>
  <c r="IL315" i="7"/>
  <c r="IM315" i="7" s="1"/>
  <c r="IN315" i="7" s="1"/>
  <c r="HN315" i="7"/>
  <c r="HO315" i="7" s="1"/>
  <c r="HP315" i="7" s="1"/>
  <c r="GJ315" i="7"/>
  <c r="GK315" i="7" s="1"/>
  <c r="GL315" i="7" s="1"/>
  <c r="HH315" i="7"/>
  <c r="HI315" i="7" s="1"/>
  <c r="HJ315" i="7" s="1"/>
  <c r="EH315" i="7"/>
  <c r="EI315" i="7" s="1"/>
  <c r="EJ315" i="7" s="1"/>
  <c r="DJ315" i="7"/>
  <c r="DK315" i="7" s="1"/>
  <c r="DL315" i="7" s="1"/>
  <c r="KB315" i="7"/>
  <c r="KC315" i="7" s="1"/>
  <c r="KD315" i="7" s="1"/>
  <c r="JD315" i="7"/>
  <c r="JE315" i="7" s="1"/>
  <c r="JF315" i="7" s="1"/>
  <c r="IF315" i="7"/>
  <c r="IG315" i="7" s="1"/>
  <c r="IH315" i="7" s="1"/>
  <c r="HB315" i="7"/>
  <c r="HC315" i="7" s="1"/>
  <c r="HD315" i="7" s="1"/>
  <c r="GD315" i="7"/>
  <c r="GE315" i="7" s="1"/>
  <c r="GF315" i="7" s="1"/>
  <c r="FL315" i="7"/>
  <c r="FM315" i="7" s="1"/>
  <c r="FN315" i="7" s="1"/>
  <c r="EB315" i="7"/>
  <c r="EC315" i="7" s="1"/>
  <c r="ED315" i="7" s="1"/>
  <c r="DD315" i="7"/>
  <c r="DE315" i="7" s="1"/>
  <c r="DF315" i="7" s="1"/>
  <c r="CR315" i="7"/>
  <c r="CS315" i="7" s="1"/>
  <c r="CT315" i="7" s="1"/>
  <c r="CL315" i="7"/>
  <c r="CM315" i="7" s="1"/>
  <c r="CN315" i="7" s="1"/>
  <c r="LL311" i="7"/>
  <c r="LM311" i="7" s="1"/>
  <c r="LN311" i="7" s="1"/>
  <c r="MP311" i="7"/>
  <c r="MQ311" i="7" s="1"/>
  <c r="MR311" i="7" s="1"/>
  <c r="LR311" i="7"/>
  <c r="LS311" i="7" s="1"/>
  <c r="LT311" i="7" s="1"/>
  <c r="MV311" i="7"/>
  <c r="MW311" i="7" s="1"/>
  <c r="MX311" i="7" s="1"/>
  <c r="LX311" i="7"/>
  <c r="LY311" i="7" s="1"/>
  <c r="LZ311" i="7" s="1"/>
  <c r="KH311" i="7"/>
  <c r="KI311" i="7" s="1"/>
  <c r="KJ311" i="7" s="1"/>
  <c r="KT311" i="7"/>
  <c r="KU311" i="7" s="1"/>
  <c r="KV311" i="7" s="1"/>
  <c r="CX311" i="7"/>
  <c r="CY311" i="7" s="1"/>
  <c r="CZ311" i="7" s="1"/>
  <c r="JJ311" i="7"/>
  <c r="JK311" i="7" s="1"/>
  <c r="JL311" i="7" s="1"/>
  <c r="IL311" i="7"/>
  <c r="IM311" i="7" s="1"/>
  <c r="IN311" i="7" s="1"/>
  <c r="HN311" i="7"/>
  <c r="HO311" i="7" s="1"/>
  <c r="HP311" i="7" s="1"/>
  <c r="GJ311" i="7"/>
  <c r="GK311" i="7" s="1"/>
  <c r="GL311" i="7" s="1"/>
  <c r="HH311" i="7"/>
  <c r="HI311" i="7" s="1"/>
  <c r="HJ311" i="7" s="1"/>
  <c r="EH311" i="7"/>
  <c r="EI311" i="7" s="1"/>
  <c r="EJ311" i="7" s="1"/>
  <c r="DJ311" i="7"/>
  <c r="DK311" i="7" s="1"/>
  <c r="DL311" i="7" s="1"/>
  <c r="KB311" i="7"/>
  <c r="KC311" i="7" s="1"/>
  <c r="KD311" i="7" s="1"/>
  <c r="JD311" i="7"/>
  <c r="JE311" i="7" s="1"/>
  <c r="JF311" i="7" s="1"/>
  <c r="IF311" i="7"/>
  <c r="IG311" i="7" s="1"/>
  <c r="IH311" i="7" s="1"/>
  <c r="HB311" i="7"/>
  <c r="HC311" i="7" s="1"/>
  <c r="HD311" i="7" s="1"/>
  <c r="GD311" i="7"/>
  <c r="GE311" i="7" s="1"/>
  <c r="GF311" i="7" s="1"/>
  <c r="FL311" i="7"/>
  <c r="FM311" i="7" s="1"/>
  <c r="FN311" i="7" s="1"/>
  <c r="EB311" i="7"/>
  <c r="EC311" i="7" s="1"/>
  <c r="ED311" i="7" s="1"/>
  <c r="DD311" i="7"/>
  <c r="DE311" i="7" s="1"/>
  <c r="DF311" i="7" s="1"/>
  <c r="CR311" i="7"/>
  <c r="CS311" i="7" s="1"/>
  <c r="CT311" i="7" s="1"/>
  <c r="CF311" i="7"/>
  <c r="CG311" i="7" s="1"/>
  <c r="CH311" i="7" s="1"/>
  <c r="NN311" i="7"/>
  <c r="NO311" i="7" s="1"/>
  <c r="NP311" i="7" s="1"/>
  <c r="NB311" i="7"/>
  <c r="NC311" i="7" s="1"/>
  <c r="ND311" i="7" s="1"/>
  <c r="MD311" i="7"/>
  <c r="ME311" i="7" s="1"/>
  <c r="MF311" i="7" s="1"/>
  <c r="NH311" i="7"/>
  <c r="NI311" i="7" s="1"/>
  <c r="NJ311" i="7" s="1"/>
  <c r="MJ311" i="7"/>
  <c r="MK311" i="7" s="1"/>
  <c r="ML311" i="7" s="1"/>
  <c r="KZ311" i="7"/>
  <c r="LA311" i="7" s="1"/>
  <c r="LB311" i="7" s="1"/>
  <c r="LF311" i="7"/>
  <c r="LG311" i="7" s="1"/>
  <c r="LH311" i="7" s="1"/>
  <c r="KN311" i="7"/>
  <c r="KO311" i="7" s="1"/>
  <c r="KP311" i="7" s="1"/>
  <c r="JP311" i="7"/>
  <c r="JQ311" i="7" s="1"/>
  <c r="JR311" i="7" s="1"/>
  <c r="IX311" i="7"/>
  <c r="IY311" i="7" s="1"/>
  <c r="IZ311" i="7" s="1"/>
  <c r="HT311" i="7"/>
  <c r="HU311" i="7" s="1"/>
  <c r="HV311" i="7" s="1"/>
  <c r="GV311" i="7"/>
  <c r="GW311" i="7" s="1"/>
  <c r="GX311" i="7" s="1"/>
  <c r="FX311" i="7"/>
  <c r="FY311" i="7" s="1"/>
  <c r="FZ311" i="7" s="1"/>
  <c r="EZ311" i="7"/>
  <c r="FA311" i="7" s="1"/>
  <c r="FB311" i="7" s="1"/>
  <c r="DV311" i="7"/>
  <c r="DW311" i="7" s="1"/>
  <c r="DX311" i="7" s="1"/>
  <c r="FF311" i="7"/>
  <c r="FG311" i="7" s="1"/>
  <c r="FH311" i="7" s="1"/>
  <c r="JV311" i="7"/>
  <c r="JW311" i="7" s="1"/>
  <c r="JX311" i="7" s="1"/>
  <c r="IR311" i="7"/>
  <c r="IS311" i="7" s="1"/>
  <c r="IT311" i="7" s="1"/>
  <c r="HZ311" i="7"/>
  <c r="IA311" i="7" s="1"/>
  <c r="IB311" i="7" s="1"/>
  <c r="GP311" i="7"/>
  <c r="GQ311" i="7" s="1"/>
  <c r="GR311" i="7" s="1"/>
  <c r="FR311" i="7"/>
  <c r="FS311" i="7" s="1"/>
  <c r="FT311" i="7" s="1"/>
  <c r="EN311" i="7"/>
  <c r="EO311" i="7" s="1"/>
  <c r="EP311" i="7" s="1"/>
  <c r="DP311" i="7"/>
  <c r="DQ311" i="7" s="1"/>
  <c r="DR311" i="7" s="1"/>
  <c r="ET311" i="7"/>
  <c r="EU311" i="7" s="1"/>
  <c r="EV311" i="7" s="1"/>
  <c r="CL311" i="7"/>
  <c r="CM311" i="7" s="1"/>
  <c r="CN311" i="7" s="1"/>
  <c r="BZ311" i="7"/>
  <c r="CA311" i="7" s="1"/>
  <c r="CB311" i="7" s="1"/>
  <c r="NN115" i="7"/>
  <c r="NO115" i="7" s="1"/>
  <c r="NP115" i="7" s="1"/>
  <c r="NB115" i="7"/>
  <c r="NC115" i="7" s="1"/>
  <c r="ND115" i="7" s="1"/>
  <c r="MD115" i="7"/>
  <c r="ME115" i="7" s="1"/>
  <c r="MF115" i="7" s="1"/>
  <c r="NH115" i="7"/>
  <c r="NI115" i="7" s="1"/>
  <c r="NJ115" i="7" s="1"/>
  <c r="MV115" i="7"/>
  <c r="MW115" i="7" s="1"/>
  <c r="MX115" i="7" s="1"/>
  <c r="LF115" i="7"/>
  <c r="LG115" i="7" s="1"/>
  <c r="LH115" i="7" s="1"/>
  <c r="KN115" i="7"/>
  <c r="KO115" i="7" s="1"/>
  <c r="KP115" i="7" s="1"/>
  <c r="KZ115" i="7"/>
  <c r="LA115" i="7" s="1"/>
  <c r="LB115" i="7" s="1"/>
  <c r="JP115" i="7"/>
  <c r="JQ115" i="7" s="1"/>
  <c r="JR115" i="7" s="1"/>
  <c r="IR115" i="7"/>
  <c r="IS115" i="7" s="1"/>
  <c r="IT115" i="7" s="1"/>
  <c r="HN115" i="7"/>
  <c r="HO115" i="7" s="1"/>
  <c r="HP115" i="7" s="1"/>
  <c r="GJ115" i="7"/>
  <c r="GK115" i="7" s="1"/>
  <c r="GL115" i="7" s="1"/>
  <c r="HH115" i="7"/>
  <c r="HI115" i="7" s="1"/>
  <c r="HJ115" i="7" s="1"/>
  <c r="EH115" i="7"/>
  <c r="EI115" i="7" s="1"/>
  <c r="EJ115" i="7" s="1"/>
  <c r="DJ115" i="7"/>
  <c r="DK115" i="7" s="1"/>
  <c r="DL115" i="7" s="1"/>
  <c r="ET115" i="7"/>
  <c r="EU115" i="7" s="1"/>
  <c r="EV115" i="7" s="1"/>
  <c r="JJ115" i="7"/>
  <c r="JK115" i="7" s="1"/>
  <c r="JL115" i="7" s="1"/>
  <c r="HB115" i="7"/>
  <c r="HC115" i="7" s="1"/>
  <c r="HD115" i="7" s="1"/>
  <c r="FL115" i="7"/>
  <c r="FM115" i="7" s="1"/>
  <c r="FN115" i="7" s="1"/>
  <c r="DD115" i="7"/>
  <c r="DE115" i="7" s="1"/>
  <c r="DF115" i="7" s="1"/>
  <c r="CF115" i="7"/>
  <c r="CG115" i="7" s="1"/>
  <c r="CH115" i="7" s="1"/>
  <c r="IX115" i="7"/>
  <c r="IY115" i="7" s="1"/>
  <c r="IZ115" i="7" s="1"/>
  <c r="GP115" i="7"/>
  <c r="GQ115" i="7" s="1"/>
  <c r="GR115" i="7" s="1"/>
  <c r="EN115" i="7"/>
  <c r="EO115" i="7" s="1"/>
  <c r="EP115" i="7" s="1"/>
  <c r="FF115" i="7"/>
  <c r="FG115" i="7" s="1"/>
  <c r="FH115" i="7" s="1"/>
  <c r="BZ115" i="7"/>
  <c r="CA115" i="7" s="1"/>
  <c r="CB115" i="7" s="1"/>
  <c r="LL115" i="7"/>
  <c r="LM115" i="7" s="1"/>
  <c r="LN115" i="7" s="1"/>
  <c r="MP115" i="7"/>
  <c r="MQ115" i="7" s="1"/>
  <c r="MR115" i="7" s="1"/>
  <c r="LR115" i="7"/>
  <c r="LS115" i="7" s="1"/>
  <c r="LT115" i="7" s="1"/>
  <c r="MJ115" i="7"/>
  <c r="MK115" i="7" s="1"/>
  <c r="ML115" i="7" s="1"/>
  <c r="LX115" i="7"/>
  <c r="LY115" i="7" s="1"/>
  <c r="LZ115" i="7" s="1"/>
  <c r="KT115" i="7"/>
  <c r="KU115" i="7" s="1"/>
  <c r="KV115" i="7" s="1"/>
  <c r="KH115" i="7"/>
  <c r="KI115" i="7" s="1"/>
  <c r="KJ115" i="7" s="1"/>
  <c r="KB115" i="7"/>
  <c r="KC115" i="7" s="1"/>
  <c r="KD115" i="7" s="1"/>
  <c r="JD115" i="7"/>
  <c r="JE115" i="7" s="1"/>
  <c r="JF115" i="7" s="1"/>
  <c r="IF115" i="7"/>
  <c r="IG115" i="7" s="1"/>
  <c r="IH115" i="7" s="1"/>
  <c r="GV115" i="7"/>
  <c r="GW115" i="7" s="1"/>
  <c r="GX115" i="7" s="1"/>
  <c r="FX115" i="7"/>
  <c r="FY115" i="7" s="1"/>
  <c r="FZ115" i="7" s="1"/>
  <c r="EZ115" i="7"/>
  <c r="FA115" i="7" s="1"/>
  <c r="FB115" i="7" s="1"/>
  <c r="DV115" i="7"/>
  <c r="DW115" i="7" s="1"/>
  <c r="DX115" i="7" s="1"/>
  <c r="FR115" i="7"/>
  <c r="FS115" i="7" s="1"/>
  <c r="FT115" i="7" s="1"/>
  <c r="CX115" i="7"/>
  <c r="CY115" i="7" s="1"/>
  <c r="CZ115" i="7" s="1"/>
  <c r="IL115" i="7"/>
  <c r="IM115" i="7" s="1"/>
  <c r="IN115" i="7" s="1"/>
  <c r="GD115" i="7"/>
  <c r="GE115" i="7" s="1"/>
  <c r="GF115" i="7" s="1"/>
  <c r="EB115" i="7"/>
  <c r="EC115" i="7" s="1"/>
  <c r="ED115" i="7" s="1"/>
  <c r="CR115" i="7"/>
  <c r="CS115" i="7" s="1"/>
  <c r="CT115" i="7" s="1"/>
  <c r="JV115" i="7"/>
  <c r="JW115" i="7" s="1"/>
  <c r="JX115" i="7" s="1"/>
  <c r="HZ115" i="7"/>
  <c r="IA115" i="7" s="1"/>
  <c r="IB115" i="7" s="1"/>
  <c r="HT115" i="7"/>
  <c r="HU115" i="7" s="1"/>
  <c r="HV115" i="7" s="1"/>
  <c r="DP115" i="7"/>
  <c r="DQ115" i="7" s="1"/>
  <c r="DR115" i="7" s="1"/>
  <c r="CL115" i="7"/>
  <c r="CM115" i="7" s="1"/>
  <c r="CN115" i="7" s="1"/>
  <c r="NN10" i="7"/>
  <c r="NO10" i="7" s="1"/>
  <c r="NP10" i="7" s="1"/>
  <c r="MV10" i="7"/>
  <c r="MW10" i="7" s="1"/>
  <c r="MX10" i="7" s="1"/>
  <c r="LX10" i="7"/>
  <c r="LY10" i="7" s="1"/>
  <c r="LZ10" i="7" s="1"/>
  <c r="MD10" i="7"/>
  <c r="ME10" i="7" s="1"/>
  <c r="MF10" i="7" s="1"/>
  <c r="MP10" i="7"/>
  <c r="MQ10" i="7" s="1"/>
  <c r="MR10" i="7" s="1"/>
  <c r="KZ10" i="7"/>
  <c r="LA10" i="7" s="1"/>
  <c r="LB10" i="7" s="1"/>
  <c r="LF10" i="7"/>
  <c r="LG10" i="7" s="1"/>
  <c r="LH10" i="7" s="1"/>
  <c r="KH10" i="7"/>
  <c r="KI10" i="7" s="1"/>
  <c r="KJ10" i="7" s="1"/>
  <c r="KB10" i="7"/>
  <c r="KC10" i="7" s="1"/>
  <c r="KD10" i="7" s="1"/>
  <c r="IX10" i="7"/>
  <c r="IY10" i="7" s="1"/>
  <c r="IZ10" i="7" s="1"/>
  <c r="HN10" i="7"/>
  <c r="HO10" i="7" s="1"/>
  <c r="HP10" i="7" s="1"/>
  <c r="GJ10" i="7"/>
  <c r="GK10" i="7" s="1"/>
  <c r="GL10" i="7" s="1"/>
  <c r="HZ10" i="7"/>
  <c r="IA10" i="7" s="1"/>
  <c r="IB10" i="7" s="1"/>
  <c r="EN10" i="7"/>
  <c r="EO10" i="7" s="1"/>
  <c r="EP10" i="7" s="1"/>
  <c r="DP10" i="7"/>
  <c r="DQ10" i="7" s="1"/>
  <c r="DR10" i="7" s="1"/>
  <c r="FF10" i="7"/>
  <c r="FG10" i="7" s="1"/>
  <c r="FH10" i="7" s="1"/>
  <c r="JP10" i="7"/>
  <c r="JQ10" i="7" s="1"/>
  <c r="JR10" i="7" s="1"/>
  <c r="IR10" i="7"/>
  <c r="IS10" i="7" s="1"/>
  <c r="IT10" i="7" s="1"/>
  <c r="HB10" i="7"/>
  <c r="HC10" i="7" s="1"/>
  <c r="HD10" i="7" s="1"/>
  <c r="GD10" i="7"/>
  <c r="GE10" i="7" s="1"/>
  <c r="GF10" i="7" s="1"/>
  <c r="HT10" i="7"/>
  <c r="HU10" i="7" s="1"/>
  <c r="HV10" i="7" s="1"/>
  <c r="EH10" i="7"/>
  <c r="EI10" i="7" s="1"/>
  <c r="EJ10" i="7" s="1"/>
  <c r="DJ10" i="7"/>
  <c r="DK10" i="7" s="1"/>
  <c r="DL10" i="7" s="1"/>
  <c r="ET10" i="7"/>
  <c r="EU10" i="7" s="1"/>
  <c r="EV10" i="7" s="1"/>
  <c r="CF10" i="7"/>
  <c r="CG10" i="7" s="1"/>
  <c r="CH10" i="7" s="1"/>
  <c r="BZ10" i="7"/>
  <c r="CA10" i="7" s="1"/>
  <c r="CB10" i="7" s="1"/>
  <c r="NH10" i="7"/>
  <c r="NI10" i="7" s="1"/>
  <c r="NJ10" i="7" s="1"/>
  <c r="MJ10" i="7"/>
  <c r="MK10" i="7" s="1"/>
  <c r="ML10" i="7" s="1"/>
  <c r="NB10" i="7"/>
  <c r="NC10" i="7" s="1"/>
  <c r="ND10" i="7" s="1"/>
  <c r="LL10" i="7"/>
  <c r="LM10" i="7" s="1"/>
  <c r="LN10" i="7" s="1"/>
  <c r="LR10" i="7"/>
  <c r="LS10" i="7" s="1"/>
  <c r="LT10" i="7" s="1"/>
  <c r="KN10" i="7"/>
  <c r="KO10" i="7" s="1"/>
  <c r="KP10" i="7" s="1"/>
  <c r="KT10" i="7"/>
  <c r="KU10" i="7" s="1"/>
  <c r="KV10" i="7" s="1"/>
  <c r="CX10" i="7"/>
  <c r="CY10" i="7" s="1"/>
  <c r="CZ10" i="7" s="1"/>
  <c r="JJ10" i="7"/>
  <c r="JK10" i="7" s="1"/>
  <c r="JL10" i="7" s="1"/>
  <c r="IL10" i="7"/>
  <c r="IM10" i="7" s="1"/>
  <c r="IN10" i="7" s="1"/>
  <c r="GV10" i="7"/>
  <c r="GW10" i="7" s="1"/>
  <c r="GX10" i="7" s="1"/>
  <c r="HH10" i="7"/>
  <c r="HI10" i="7" s="1"/>
  <c r="HJ10" i="7" s="1"/>
  <c r="FL10" i="7"/>
  <c r="FM10" i="7" s="1"/>
  <c r="FN10" i="7" s="1"/>
  <c r="EB10" i="7"/>
  <c r="EC10" i="7" s="1"/>
  <c r="ED10" i="7" s="1"/>
  <c r="DD10" i="7"/>
  <c r="DE10" i="7" s="1"/>
  <c r="DF10" i="7" s="1"/>
  <c r="JV10" i="7"/>
  <c r="JW10" i="7" s="1"/>
  <c r="JX10" i="7" s="1"/>
  <c r="JD10" i="7"/>
  <c r="JE10" i="7" s="1"/>
  <c r="JF10" i="7" s="1"/>
  <c r="IF10" i="7"/>
  <c r="IG10" i="7" s="1"/>
  <c r="IH10" i="7" s="1"/>
  <c r="GP10" i="7"/>
  <c r="GQ10" i="7" s="1"/>
  <c r="GR10" i="7" s="1"/>
  <c r="FX10" i="7"/>
  <c r="FY10" i="7" s="1"/>
  <c r="FZ10" i="7" s="1"/>
  <c r="EZ10" i="7"/>
  <c r="FA10" i="7" s="1"/>
  <c r="FB10" i="7" s="1"/>
  <c r="DV10" i="7"/>
  <c r="DW10" i="7" s="1"/>
  <c r="DX10" i="7" s="1"/>
  <c r="FR10" i="7"/>
  <c r="FS10" i="7" s="1"/>
  <c r="FT10" i="7" s="1"/>
  <c r="CR10" i="7"/>
  <c r="CS10" i="7" s="1"/>
  <c r="CT10" i="7" s="1"/>
  <c r="CL10" i="7"/>
  <c r="CM10" i="7" s="1"/>
  <c r="CN10" i="7" s="1"/>
  <c r="LL22" i="7"/>
  <c r="LM22" i="7" s="1"/>
  <c r="LN22" i="7" s="1"/>
  <c r="MP22" i="7"/>
  <c r="MQ22" i="7" s="1"/>
  <c r="MR22" i="7" s="1"/>
  <c r="LR22" i="7"/>
  <c r="LS22" i="7" s="1"/>
  <c r="LT22" i="7" s="1"/>
  <c r="MV22" i="7"/>
  <c r="MW22" i="7" s="1"/>
  <c r="MX22" i="7" s="1"/>
  <c r="LX22" i="7"/>
  <c r="LY22" i="7" s="1"/>
  <c r="LZ22" i="7" s="1"/>
  <c r="KH22" i="7"/>
  <c r="KI22" i="7" s="1"/>
  <c r="KJ22" i="7" s="1"/>
  <c r="KN22" i="7"/>
  <c r="KO22" i="7" s="1"/>
  <c r="KP22" i="7" s="1"/>
  <c r="JV22" i="7"/>
  <c r="JW22" i="7" s="1"/>
  <c r="JX22" i="7" s="1"/>
  <c r="JD22" i="7"/>
  <c r="JE22" i="7" s="1"/>
  <c r="JF22" i="7" s="1"/>
  <c r="IF22" i="7"/>
  <c r="IG22" i="7" s="1"/>
  <c r="IH22" i="7" s="1"/>
  <c r="GP22" i="7"/>
  <c r="GQ22" i="7" s="1"/>
  <c r="GR22" i="7" s="1"/>
  <c r="FX22" i="7"/>
  <c r="FY22" i="7" s="1"/>
  <c r="FZ22" i="7" s="1"/>
  <c r="EZ22" i="7"/>
  <c r="FA22" i="7" s="1"/>
  <c r="FB22" i="7" s="1"/>
  <c r="DV22" i="7"/>
  <c r="DW22" i="7" s="1"/>
  <c r="DX22" i="7" s="1"/>
  <c r="FR22" i="7"/>
  <c r="FS22" i="7" s="1"/>
  <c r="FT22" i="7" s="1"/>
  <c r="CX22" i="7"/>
  <c r="CY22" i="7" s="1"/>
  <c r="CZ22" i="7" s="1"/>
  <c r="IL22" i="7"/>
  <c r="IM22" i="7" s="1"/>
  <c r="IN22" i="7" s="1"/>
  <c r="HH22" i="7"/>
  <c r="HI22" i="7" s="1"/>
  <c r="HJ22" i="7" s="1"/>
  <c r="EB22" i="7"/>
  <c r="EC22" i="7" s="1"/>
  <c r="ED22" i="7" s="1"/>
  <c r="CF22" i="7"/>
  <c r="CG22" i="7" s="1"/>
  <c r="CH22" i="7" s="1"/>
  <c r="IX22" i="7"/>
  <c r="IY22" i="7" s="1"/>
  <c r="IZ22" i="7" s="1"/>
  <c r="GJ22" i="7"/>
  <c r="GK22" i="7" s="1"/>
  <c r="GL22" i="7" s="1"/>
  <c r="EN22" i="7"/>
  <c r="EO22" i="7" s="1"/>
  <c r="EP22" i="7" s="1"/>
  <c r="FF22" i="7"/>
  <c r="FG22" i="7" s="1"/>
  <c r="FH22" i="7" s="1"/>
  <c r="CL22" i="7"/>
  <c r="CM22" i="7" s="1"/>
  <c r="CN22" i="7" s="1"/>
  <c r="NN22" i="7"/>
  <c r="NO22" i="7" s="1"/>
  <c r="NP22" i="7" s="1"/>
  <c r="NB22" i="7"/>
  <c r="NC22" i="7" s="1"/>
  <c r="ND22" i="7" s="1"/>
  <c r="MD22" i="7"/>
  <c r="ME22" i="7" s="1"/>
  <c r="MF22" i="7" s="1"/>
  <c r="NH22" i="7"/>
  <c r="NI22" i="7" s="1"/>
  <c r="NJ22" i="7" s="1"/>
  <c r="MJ22" i="7"/>
  <c r="MK22" i="7" s="1"/>
  <c r="ML22" i="7" s="1"/>
  <c r="KZ22" i="7"/>
  <c r="LA22" i="7" s="1"/>
  <c r="LB22" i="7" s="1"/>
  <c r="LF22" i="7"/>
  <c r="LG22" i="7" s="1"/>
  <c r="LH22" i="7" s="1"/>
  <c r="KT22" i="7"/>
  <c r="KU22" i="7" s="1"/>
  <c r="KV22" i="7" s="1"/>
  <c r="JP22" i="7"/>
  <c r="JQ22" i="7" s="1"/>
  <c r="JR22" i="7" s="1"/>
  <c r="IR22" i="7"/>
  <c r="IS22" i="7" s="1"/>
  <c r="IT22" i="7" s="1"/>
  <c r="HB22" i="7"/>
  <c r="HC22" i="7" s="1"/>
  <c r="HD22" i="7" s="1"/>
  <c r="GD22" i="7"/>
  <c r="GE22" i="7" s="1"/>
  <c r="GF22" i="7" s="1"/>
  <c r="HT22" i="7"/>
  <c r="HU22" i="7" s="1"/>
  <c r="HV22" i="7" s="1"/>
  <c r="EH22" i="7"/>
  <c r="EI22" i="7" s="1"/>
  <c r="EJ22" i="7" s="1"/>
  <c r="DJ22" i="7"/>
  <c r="DK22" i="7" s="1"/>
  <c r="DL22" i="7" s="1"/>
  <c r="ET22" i="7"/>
  <c r="EU22" i="7" s="1"/>
  <c r="EV22" i="7" s="1"/>
  <c r="JJ22" i="7"/>
  <c r="JK22" i="7" s="1"/>
  <c r="JL22" i="7" s="1"/>
  <c r="GV22" i="7"/>
  <c r="GW22" i="7" s="1"/>
  <c r="GX22" i="7" s="1"/>
  <c r="FL22" i="7"/>
  <c r="FM22" i="7" s="1"/>
  <c r="FN22" i="7" s="1"/>
  <c r="DD22" i="7"/>
  <c r="DE22" i="7" s="1"/>
  <c r="DF22" i="7" s="1"/>
  <c r="KB22" i="7"/>
  <c r="KC22" i="7" s="1"/>
  <c r="KD22" i="7" s="1"/>
  <c r="HN22" i="7"/>
  <c r="HO22" i="7" s="1"/>
  <c r="HP22" i="7" s="1"/>
  <c r="HZ22" i="7"/>
  <c r="IA22" i="7" s="1"/>
  <c r="IB22" i="7" s="1"/>
  <c r="DP22" i="7"/>
  <c r="DQ22" i="7" s="1"/>
  <c r="DR22" i="7" s="1"/>
  <c r="CR22" i="7"/>
  <c r="CS22" i="7" s="1"/>
  <c r="CT22" i="7" s="1"/>
  <c r="BZ22" i="7"/>
  <c r="CA22" i="7" s="1"/>
  <c r="CB22" i="7" s="1"/>
  <c r="LL405" i="7"/>
  <c r="LM405" i="7" s="1"/>
  <c r="LN405" i="7" s="1"/>
  <c r="MP405" i="7"/>
  <c r="MQ405" i="7" s="1"/>
  <c r="MR405" i="7" s="1"/>
  <c r="LR405" i="7"/>
  <c r="LS405" i="7" s="1"/>
  <c r="LT405" i="7" s="1"/>
  <c r="MV405" i="7"/>
  <c r="MW405" i="7" s="1"/>
  <c r="MX405" i="7" s="1"/>
  <c r="LX405" i="7"/>
  <c r="LY405" i="7" s="1"/>
  <c r="LZ405" i="7" s="1"/>
  <c r="KT405" i="7"/>
  <c r="KU405" i="7" s="1"/>
  <c r="KV405" i="7" s="1"/>
  <c r="KZ405" i="7"/>
  <c r="LA405" i="7" s="1"/>
  <c r="LB405" i="7" s="1"/>
  <c r="KB405" i="7"/>
  <c r="KC405" i="7" s="1"/>
  <c r="KD405" i="7" s="1"/>
  <c r="JD405" i="7"/>
  <c r="JE405" i="7" s="1"/>
  <c r="JF405" i="7" s="1"/>
  <c r="IF405" i="7"/>
  <c r="IG405" i="7" s="1"/>
  <c r="IH405" i="7" s="1"/>
  <c r="HB405" i="7"/>
  <c r="HC405" i="7" s="1"/>
  <c r="HD405" i="7" s="1"/>
  <c r="FX405" i="7"/>
  <c r="FY405" i="7" s="1"/>
  <c r="FZ405" i="7" s="1"/>
  <c r="FL405" i="7"/>
  <c r="FM405" i="7" s="1"/>
  <c r="FN405" i="7" s="1"/>
  <c r="EB405" i="7"/>
  <c r="EC405" i="7" s="1"/>
  <c r="ED405" i="7" s="1"/>
  <c r="DD405" i="7"/>
  <c r="DE405" i="7" s="1"/>
  <c r="DF405" i="7" s="1"/>
  <c r="CX405" i="7"/>
  <c r="CY405" i="7" s="1"/>
  <c r="CZ405" i="7" s="1"/>
  <c r="IL405" i="7"/>
  <c r="IM405" i="7" s="1"/>
  <c r="IN405" i="7" s="1"/>
  <c r="GD405" i="7"/>
  <c r="GE405" i="7" s="1"/>
  <c r="GF405" i="7" s="1"/>
  <c r="EH405" i="7"/>
  <c r="EI405" i="7" s="1"/>
  <c r="EJ405" i="7" s="1"/>
  <c r="CF405" i="7"/>
  <c r="CG405" i="7" s="1"/>
  <c r="CH405" i="7" s="1"/>
  <c r="IX405" i="7"/>
  <c r="IY405" i="7" s="1"/>
  <c r="IZ405" i="7" s="1"/>
  <c r="GP405" i="7"/>
  <c r="GQ405" i="7" s="1"/>
  <c r="GR405" i="7" s="1"/>
  <c r="EZ405" i="7"/>
  <c r="FA405" i="7" s="1"/>
  <c r="FB405" i="7" s="1"/>
  <c r="FF405" i="7"/>
  <c r="FG405" i="7" s="1"/>
  <c r="FH405" i="7" s="1"/>
  <c r="CL405" i="7"/>
  <c r="CM405" i="7" s="1"/>
  <c r="CN405" i="7" s="1"/>
  <c r="NN405" i="7"/>
  <c r="NO405" i="7" s="1"/>
  <c r="NP405" i="7" s="1"/>
  <c r="NB405" i="7"/>
  <c r="NC405" i="7" s="1"/>
  <c r="ND405" i="7" s="1"/>
  <c r="MD405" i="7"/>
  <c r="ME405" i="7" s="1"/>
  <c r="MF405" i="7" s="1"/>
  <c r="NH405" i="7"/>
  <c r="NI405" i="7" s="1"/>
  <c r="NJ405" i="7" s="1"/>
  <c r="MJ405" i="7"/>
  <c r="MK405" i="7" s="1"/>
  <c r="ML405" i="7" s="1"/>
  <c r="LF405" i="7"/>
  <c r="LG405" i="7" s="1"/>
  <c r="LH405" i="7" s="1"/>
  <c r="KH405" i="7"/>
  <c r="KI405" i="7" s="1"/>
  <c r="KJ405" i="7" s="1"/>
  <c r="KN405" i="7"/>
  <c r="KO405" i="7" s="1"/>
  <c r="KP405" i="7" s="1"/>
  <c r="JV405" i="7"/>
  <c r="JW405" i="7" s="1"/>
  <c r="JX405" i="7" s="1"/>
  <c r="IR405" i="7"/>
  <c r="IS405" i="7" s="1"/>
  <c r="IT405" i="7" s="1"/>
  <c r="HZ405" i="7"/>
  <c r="IA405" i="7" s="1"/>
  <c r="IB405" i="7" s="1"/>
  <c r="GJ405" i="7"/>
  <c r="GK405" i="7" s="1"/>
  <c r="GL405" i="7" s="1"/>
  <c r="FR405" i="7"/>
  <c r="FS405" i="7" s="1"/>
  <c r="FT405" i="7" s="1"/>
  <c r="EN405" i="7"/>
  <c r="EO405" i="7" s="1"/>
  <c r="EP405" i="7" s="1"/>
  <c r="DP405" i="7"/>
  <c r="DQ405" i="7" s="1"/>
  <c r="DR405" i="7" s="1"/>
  <c r="ET405" i="7"/>
  <c r="EU405" i="7" s="1"/>
  <c r="EV405" i="7" s="1"/>
  <c r="JJ405" i="7"/>
  <c r="JK405" i="7" s="1"/>
  <c r="JL405" i="7" s="1"/>
  <c r="HN405" i="7"/>
  <c r="HO405" i="7" s="1"/>
  <c r="HP405" i="7" s="1"/>
  <c r="HH405" i="7"/>
  <c r="HI405" i="7" s="1"/>
  <c r="HJ405" i="7" s="1"/>
  <c r="DJ405" i="7"/>
  <c r="DK405" i="7" s="1"/>
  <c r="DL405" i="7" s="1"/>
  <c r="JP405" i="7"/>
  <c r="JQ405" i="7" s="1"/>
  <c r="JR405" i="7" s="1"/>
  <c r="HT405" i="7"/>
  <c r="HU405" i="7" s="1"/>
  <c r="HV405" i="7" s="1"/>
  <c r="GV405" i="7"/>
  <c r="GW405" i="7" s="1"/>
  <c r="GX405" i="7" s="1"/>
  <c r="DV405" i="7"/>
  <c r="DW405" i="7" s="1"/>
  <c r="DX405" i="7" s="1"/>
  <c r="CR405" i="7"/>
  <c r="CS405" i="7" s="1"/>
  <c r="CT405" i="7" s="1"/>
  <c r="BZ405" i="7"/>
  <c r="CA405" i="7" s="1"/>
  <c r="CB405" i="7" s="1"/>
  <c r="NH13" i="7"/>
  <c r="NI13" i="7" s="1"/>
  <c r="NJ13" i="7" s="1"/>
  <c r="MJ13" i="7"/>
  <c r="MK13" i="7" s="1"/>
  <c r="ML13" i="7" s="1"/>
  <c r="LL13" i="7"/>
  <c r="LM13" i="7" s="1"/>
  <c r="LN13" i="7" s="1"/>
  <c r="MP13" i="7"/>
  <c r="MQ13" i="7" s="1"/>
  <c r="MR13" i="7" s="1"/>
  <c r="LR13" i="7"/>
  <c r="LS13" i="7" s="1"/>
  <c r="LT13" i="7" s="1"/>
  <c r="KT13" i="7"/>
  <c r="KU13" i="7" s="1"/>
  <c r="KV13" i="7" s="1"/>
  <c r="KZ13" i="7"/>
  <c r="LA13" i="7" s="1"/>
  <c r="LB13" i="7" s="1"/>
  <c r="CX13" i="7"/>
  <c r="CY13" i="7" s="1"/>
  <c r="CZ13" i="7" s="1"/>
  <c r="JJ13" i="7"/>
  <c r="JK13" i="7" s="1"/>
  <c r="JL13" i="7" s="1"/>
  <c r="IL13" i="7"/>
  <c r="IM13" i="7" s="1"/>
  <c r="IN13" i="7" s="1"/>
  <c r="HB13" i="7"/>
  <c r="HC13" i="7" s="1"/>
  <c r="HD13" i="7" s="1"/>
  <c r="GD13" i="7"/>
  <c r="GE13" i="7" s="1"/>
  <c r="GF13" i="7" s="1"/>
  <c r="FL13" i="7"/>
  <c r="FM13" i="7" s="1"/>
  <c r="FN13" i="7" s="1"/>
  <c r="EB13" i="7"/>
  <c r="EC13" i="7" s="1"/>
  <c r="ED13" i="7" s="1"/>
  <c r="DD13" i="7"/>
  <c r="DE13" i="7" s="1"/>
  <c r="DF13" i="7" s="1"/>
  <c r="KB13" i="7"/>
  <c r="KC13" i="7" s="1"/>
  <c r="KD13" i="7" s="1"/>
  <c r="JD13" i="7"/>
  <c r="JE13" i="7" s="1"/>
  <c r="JF13" i="7" s="1"/>
  <c r="IF13" i="7"/>
  <c r="IG13" i="7" s="1"/>
  <c r="IH13" i="7" s="1"/>
  <c r="GV13" i="7"/>
  <c r="GW13" i="7" s="1"/>
  <c r="GX13" i="7" s="1"/>
  <c r="HT13" i="7"/>
  <c r="HU13" i="7" s="1"/>
  <c r="HV13" i="7" s="1"/>
  <c r="EZ13" i="7"/>
  <c r="FA13" i="7" s="1"/>
  <c r="FB13" i="7" s="1"/>
  <c r="DV13" i="7"/>
  <c r="DW13" i="7" s="1"/>
  <c r="DX13" i="7" s="1"/>
  <c r="FR13" i="7"/>
  <c r="FS13" i="7" s="1"/>
  <c r="FT13" i="7" s="1"/>
  <c r="CR13" i="7"/>
  <c r="CS13" i="7" s="1"/>
  <c r="CT13" i="7" s="1"/>
  <c r="BZ13" i="7"/>
  <c r="CA13" i="7" s="1"/>
  <c r="CB13" i="7" s="1"/>
  <c r="NN13" i="7"/>
  <c r="NO13" i="7" s="1"/>
  <c r="NP13" i="7" s="1"/>
  <c r="MV13" i="7"/>
  <c r="MW13" i="7" s="1"/>
  <c r="MX13" i="7" s="1"/>
  <c r="LX13" i="7"/>
  <c r="LY13" i="7" s="1"/>
  <c r="LZ13" i="7" s="1"/>
  <c r="NB13" i="7"/>
  <c r="NC13" i="7" s="1"/>
  <c r="ND13" i="7" s="1"/>
  <c r="MD13" i="7"/>
  <c r="ME13" i="7" s="1"/>
  <c r="MF13" i="7" s="1"/>
  <c r="LF13" i="7"/>
  <c r="LG13" i="7" s="1"/>
  <c r="LH13" i="7" s="1"/>
  <c r="KH13" i="7"/>
  <c r="KI13" i="7" s="1"/>
  <c r="KJ13" i="7" s="1"/>
  <c r="KN13" i="7"/>
  <c r="KO13" i="7" s="1"/>
  <c r="KP13" i="7" s="1"/>
  <c r="JV13" i="7"/>
  <c r="JW13" i="7" s="1"/>
  <c r="JX13" i="7" s="1"/>
  <c r="IX13" i="7"/>
  <c r="IY13" i="7" s="1"/>
  <c r="IZ13" i="7" s="1"/>
  <c r="HZ13" i="7"/>
  <c r="IA13" i="7" s="1"/>
  <c r="IB13" i="7" s="1"/>
  <c r="GP13" i="7"/>
  <c r="GQ13" i="7" s="1"/>
  <c r="GR13" i="7" s="1"/>
  <c r="FX13" i="7"/>
  <c r="FY13" i="7" s="1"/>
  <c r="FZ13" i="7" s="1"/>
  <c r="EN13" i="7"/>
  <c r="EO13" i="7" s="1"/>
  <c r="EP13" i="7" s="1"/>
  <c r="DP13" i="7"/>
  <c r="DQ13" i="7" s="1"/>
  <c r="DR13" i="7" s="1"/>
  <c r="FF13" i="7"/>
  <c r="FG13" i="7" s="1"/>
  <c r="FH13" i="7" s="1"/>
  <c r="JP13" i="7"/>
  <c r="JQ13" i="7" s="1"/>
  <c r="JR13" i="7" s="1"/>
  <c r="IR13" i="7"/>
  <c r="IS13" i="7" s="1"/>
  <c r="IT13" i="7" s="1"/>
  <c r="HN13" i="7"/>
  <c r="HO13" i="7" s="1"/>
  <c r="HP13" i="7" s="1"/>
  <c r="GJ13" i="7"/>
  <c r="GK13" i="7" s="1"/>
  <c r="GL13" i="7" s="1"/>
  <c r="HH13" i="7"/>
  <c r="HI13" i="7" s="1"/>
  <c r="HJ13" i="7" s="1"/>
  <c r="EH13" i="7"/>
  <c r="EI13" i="7" s="1"/>
  <c r="EJ13" i="7" s="1"/>
  <c r="DJ13" i="7"/>
  <c r="DK13" i="7" s="1"/>
  <c r="DL13" i="7" s="1"/>
  <c r="ET13" i="7"/>
  <c r="EU13" i="7" s="1"/>
  <c r="EV13" i="7" s="1"/>
  <c r="CL13" i="7"/>
  <c r="CM13" i="7" s="1"/>
  <c r="CN13" i="7" s="1"/>
  <c r="CF13" i="7"/>
  <c r="CG13" i="7" s="1"/>
  <c r="CH13" i="7" s="1"/>
  <c r="NH233" i="7"/>
  <c r="NI233" i="7" s="1"/>
  <c r="NJ233" i="7" s="1"/>
  <c r="MJ233" i="7"/>
  <c r="MK233" i="7" s="1"/>
  <c r="ML233" i="7" s="1"/>
  <c r="LL233" i="7"/>
  <c r="LM233" i="7" s="1"/>
  <c r="LN233" i="7" s="1"/>
  <c r="MP233" i="7"/>
  <c r="MQ233" i="7" s="1"/>
  <c r="MR233" i="7" s="1"/>
  <c r="LR233" i="7"/>
  <c r="LS233" i="7" s="1"/>
  <c r="LT233" i="7" s="1"/>
  <c r="KT233" i="7"/>
  <c r="KU233" i="7" s="1"/>
  <c r="KV233" i="7" s="1"/>
  <c r="KH233" i="7"/>
  <c r="KI233" i="7" s="1"/>
  <c r="KJ233" i="7" s="1"/>
  <c r="KB233" i="7"/>
  <c r="KC233" i="7" s="1"/>
  <c r="KD233" i="7" s="1"/>
  <c r="JD233" i="7"/>
  <c r="JE233" i="7" s="1"/>
  <c r="JF233" i="7" s="1"/>
  <c r="IF233" i="7"/>
  <c r="IG233" i="7" s="1"/>
  <c r="IH233" i="7" s="1"/>
  <c r="HB233" i="7"/>
  <c r="HC233" i="7" s="1"/>
  <c r="HD233" i="7" s="1"/>
  <c r="GD233" i="7"/>
  <c r="GE233" i="7" s="1"/>
  <c r="GF233" i="7" s="1"/>
  <c r="FL233" i="7"/>
  <c r="FM233" i="7" s="1"/>
  <c r="FN233" i="7" s="1"/>
  <c r="EB233" i="7"/>
  <c r="EC233" i="7" s="1"/>
  <c r="ED233" i="7" s="1"/>
  <c r="DD233" i="7"/>
  <c r="DE233" i="7" s="1"/>
  <c r="DF233" i="7" s="1"/>
  <c r="CX233" i="7"/>
  <c r="CY233" i="7" s="1"/>
  <c r="CZ233" i="7" s="1"/>
  <c r="IL233" i="7"/>
  <c r="IM233" i="7" s="1"/>
  <c r="IN233" i="7" s="1"/>
  <c r="GJ233" i="7"/>
  <c r="GK233" i="7" s="1"/>
  <c r="GL233" i="7" s="1"/>
  <c r="EH233" i="7"/>
  <c r="EI233" i="7" s="1"/>
  <c r="EJ233" i="7" s="1"/>
  <c r="CR233" i="7"/>
  <c r="CS233" i="7" s="1"/>
  <c r="CT233" i="7" s="1"/>
  <c r="JP233" i="7"/>
  <c r="JQ233" i="7" s="1"/>
  <c r="JR233" i="7" s="1"/>
  <c r="HT233" i="7"/>
  <c r="HU233" i="7" s="1"/>
  <c r="HV233" i="7" s="1"/>
  <c r="FX233" i="7"/>
  <c r="FY233" i="7" s="1"/>
  <c r="FZ233" i="7" s="1"/>
  <c r="DV233" i="7"/>
  <c r="DW233" i="7" s="1"/>
  <c r="DX233" i="7" s="1"/>
  <c r="CL233" i="7"/>
  <c r="CM233" i="7" s="1"/>
  <c r="CN233" i="7" s="1"/>
  <c r="NN233" i="7"/>
  <c r="NO233" i="7" s="1"/>
  <c r="NP233" i="7" s="1"/>
  <c r="MV233" i="7"/>
  <c r="MW233" i="7" s="1"/>
  <c r="MX233" i="7" s="1"/>
  <c r="LX233" i="7"/>
  <c r="LY233" i="7" s="1"/>
  <c r="LZ233" i="7" s="1"/>
  <c r="NB233" i="7"/>
  <c r="NC233" i="7" s="1"/>
  <c r="ND233" i="7" s="1"/>
  <c r="MD233" i="7"/>
  <c r="ME233" i="7" s="1"/>
  <c r="MF233" i="7" s="1"/>
  <c r="LF233" i="7"/>
  <c r="LG233" i="7" s="1"/>
  <c r="LH233" i="7" s="1"/>
  <c r="KN233" i="7"/>
  <c r="KO233" i="7" s="1"/>
  <c r="KP233" i="7" s="1"/>
  <c r="KZ233" i="7"/>
  <c r="LA233" i="7" s="1"/>
  <c r="LB233" i="7" s="1"/>
  <c r="JV233" i="7"/>
  <c r="JW233" i="7" s="1"/>
  <c r="JX233" i="7" s="1"/>
  <c r="IR233" i="7"/>
  <c r="IS233" i="7" s="1"/>
  <c r="IT233" i="7" s="1"/>
  <c r="HZ233" i="7"/>
  <c r="IA233" i="7" s="1"/>
  <c r="IB233" i="7" s="1"/>
  <c r="GP233" i="7"/>
  <c r="GQ233" i="7" s="1"/>
  <c r="GR233" i="7" s="1"/>
  <c r="FR233" i="7"/>
  <c r="FS233" i="7" s="1"/>
  <c r="FT233" i="7" s="1"/>
  <c r="EN233" i="7"/>
  <c r="EO233" i="7" s="1"/>
  <c r="EP233" i="7" s="1"/>
  <c r="DP233" i="7"/>
  <c r="DQ233" i="7" s="1"/>
  <c r="DR233" i="7" s="1"/>
  <c r="ET233" i="7"/>
  <c r="EU233" i="7" s="1"/>
  <c r="EV233" i="7" s="1"/>
  <c r="JJ233" i="7"/>
  <c r="JK233" i="7" s="1"/>
  <c r="JL233" i="7" s="1"/>
  <c r="HN233" i="7"/>
  <c r="HO233" i="7" s="1"/>
  <c r="HP233" i="7" s="1"/>
  <c r="HH233" i="7"/>
  <c r="HI233" i="7" s="1"/>
  <c r="HJ233" i="7" s="1"/>
  <c r="DJ233" i="7"/>
  <c r="DK233" i="7" s="1"/>
  <c r="DL233" i="7" s="1"/>
  <c r="CF233" i="7"/>
  <c r="CG233" i="7" s="1"/>
  <c r="CH233" i="7" s="1"/>
  <c r="IX233" i="7"/>
  <c r="IY233" i="7" s="1"/>
  <c r="IZ233" i="7" s="1"/>
  <c r="GV233" i="7"/>
  <c r="GW233" i="7" s="1"/>
  <c r="GX233" i="7" s="1"/>
  <c r="EZ233" i="7"/>
  <c r="FA233" i="7" s="1"/>
  <c r="FB233" i="7" s="1"/>
  <c r="FF233" i="7"/>
  <c r="FG233" i="7" s="1"/>
  <c r="FH233" i="7" s="1"/>
  <c r="BZ233" i="7"/>
  <c r="CA233" i="7" s="1"/>
  <c r="CB233" i="7" s="1"/>
  <c r="NN375" i="7"/>
  <c r="NO375" i="7" s="1"/>
  <c r="NP375" i="7" s="1"/>
  <c r="MV375" i="7"/>
  <c r="MW375" i="7" s="1"/>
  <c r="MX375" i="7" s="1"/>
  <c r="LX375" i="7"/>
  <c r="LY375" i="7" s="1"/>
  <c r="LZ375" i="7" s="1"/>
  <c r="NB375" i="7"/>
  <c r="NC375" i="7" s="1"/>
  <c r="ND375" i="7" s="1"/>
  <c r="MD375" i="7"/>
  <c r="ME375" i="7" s="1"/>
  <c r="MF375" i="7" s="1"/>
  <c r="KZ375" i="7"/>
  <c r="LA375" i="7" s="1"/>
  <c r="LB375" i="7" s="1"/>
  <c r="LF375" i="7"/>
  <c r="LG375" i="7" s="1"/>
  <c r="LH375" i="7" s="1"/>
  <c r="KH375" i="7"/>
  <c r="KI375" i="7" s="1"/>
  <c r="KJ375" i="7" s="1"/>
  <c r="JV375" i="7"/>
  <c r="JW375" i="7" s="1"/>
  <c r="JX375" i="7" s="1"/>
  <c r="IR375" i="7"/>
  <c r="IS375" i="7" s="1"/>
  <c r="IT375" i="7" s="1"/>
  <c r="HZ375" i="7"/>
  <c r="IA375" i="7" s="1"/>
  <c r="IB375" i="7" s="1"/>
  <c r="GJ375" i="7"/>
  <c r="GK375" i="7" s="1"/>
  <c r="GL375" i="7" s="1"/>
  <c r="FR375" i="7"/>
  <c r="FS375" i="7" s="1"/>
  <c r="FT375" i="7" s="1"/>
  <c r="EN375" i="7"/>
  <c r="EO375" i="7" s="1"/>
  <c r="EP375" i="7" s="1"/>
  <c r="DP375" i="7"/>
  <c r="DQ375" i="7" s="1"/>
  <c r="DR375" i="7" s="1"/>
  <c r="ET375" i="7"/>
  <c r="EU375" i="7" s="1"/>
  <c r="EV375" i="7" s="1"/>
  <c r="JJ375" i="7"/>
  <c r="JK375" i="7" s="1"/>
  <c r="JL375" i="7" s="1"/>
  <c r="HN375" i="7"/>
  <c r="HO375" i="7" s="1"/>
  <c r="HP375" i="7" s="1"/>
  <c r="HH375" i="7"/>
  <c r="HI375" i="7" s="1"/>
  <c r="HJ375" i="7" s="1"/>
  <c r="DJ375" i="7"/>
  <c r="DK375" i="7" s="1"/>
  <c r="DL375" i="7" s="1"/>
  <c r="CF375" i="7"/>
  <c r="CG375" i="7" s="1"/>
  <c r="CH375" i="7" s="1"/>
  <c r="IX375" i="7"/>
  <c r="IY375" i="7" s="1"/>
  <c r="IZ375" i="7" s="1"/>
  <c r="GP375" i="7"/>
  <c r="GQ375" i="7" s="1"/>
  <c r="GR375" i="7" s="1"/>
  <c r="EZ375" i="7"/>
  <c r="FA375" i="7" s="1"/>
  <c r="FB375" i="7" s="1"/>
  <c r="FF375" i="7"/>
  <c r="FG375" i="7" s="1"/>
  <c r="FH375" i="7" s="1"/>
  <c r="BZ375" i="7"/>
  <c r="CA375" i="7" s="1"/>
  <c r="CB375" i="7" s="1"/>
  <c r="NH375" i="7"/>
  <c r="NI375" i="7" s="1"/>
  <c r="NJ375" i="7" s="1"/>
  <c r="MJ375" i="7"/>
  <c r="MK375" i="7" s="1"/>
  <c r="ML375" i="7" s="1"/>
  <c r="LL375" i="7"/>
  <c r="LM375" i="7" s="1"/>
  <c r="LN375" i="7" s="1"/>
  <c r="MP375" i="7"/>
  <c r="MQ375" i="7" s="1"/>
  <c r="MR375" i="7" s="1"/>
  <c r="LR375" i="7"/>
  <c r="LS375" i="7" s="1"/>
  <c r="LT375" i="7" s="1"/>
  <c r="KN375" i="7"/>
  <c r="KO375" i="7" s="1"/>
  <c r="KP375" i="7" s="1"/>
  <c r="KT375" i="7"/>
  <c r="KU375" i="7" s="1"/>
  <c r="KV375" i="7" s="1"/>
  <c r="KB375" i="7"/>
  <c r="KC375" i="7" s="1"/>
  <c r="KD375" i="7" s="1"/>
  <c r="JD375" i="7"/>
  <c r="JE375" i="7" s="1"/>
  <c r="JF375" i="7" s="1"/>
  <c r="IF375" i="7"/>
  <c r="IG375" i="7" s="1"/>
  <c r="IH375" i="7" s="1"/>
  <c r="HB375" i="7"/>
  <c r="HC375" i="7" s="1"/>
  <c r="HD375" i="7" s="1"/>
  <c r="FX375" i="7"/>
  <c r="FY375" i="7" s="1"/>
  <c r="FZ375" i="7" s="1"/>
  <c r="FL375" i="7"/>
  <c r="FM375" i="7" s="1"/>
  <c r="FN375" i="7" s="1"/>
  <c r="EB375" i="7"/>
  <c r="EC375" i="7" s="1"/>
  <c r="ED375" i="7" s="1"/>
  <c r="DD375" i="7"/>
  <c r="DE375" i="7" s="1"/>
  <c r="DF375" i="7" s="1"/>
  <c r="CX375" i="7"/>
  <c r="CY375" i="7" s="1"/>
  <c r="CZ375" i="7" s="1"/>
  <c r="IL375" i="7"/>
  <c r="IM375" i="7" s="1"/>
  <c r="IN375" i="7" s="1"/>
  <c r="GD375" i="7"/>
  <c r="GE375" i="7" s="1"/>
  <c r="GF375" i="7" s="1"/>
  <c r="EH375" i="7"/>
  <c r="EI375" i="7" s="1"/>
  <c r="EJ375" i="7" s="1"/>
  <c r="CR375" i="7"/>
  <c r="CS375" i="7" s="1"/>
  <c r="CT375" i="7" s="1"/>
  <c r="JP375" i="7"/>
  <c r="JQ375" i="7" s="1"/>
  <c r="JR375" i="7" s="1"/>
  <c r="HT375" i="7"/>
  <c r="HU375" i="7" s="1"/>
  <c r="HV375" i="7" s="1"/>
  <c r="GV375" i="7"/>
  <c r="GW375" i="7" s="1"/>
  <c r="GX375" i="7" s="1"/>
  <c r="DV375" i="7"/>
  <c r="DW375" i="7" s="1"/>
  <c r="DX375" i="7" s="1"/>
  <c r="CL375" i="7"/>
  <c r="CM375" i="7" s="1"/>
  <c r="CN375" i="7" s="1"/>
  <c r="NH284" i="7"/>
  <c r="NI284" i="7" s="1"/>
  <c r="NJ284" i="7" s="1"/>
  <c r="MJ284" i="7"/>
  <c r="MK284" i="7" s="1"/>
  <c r="ML284" i="7" s="1"/>
  <c r="LL284" i="7"/>
  <c r="LM284" i="7" s="1"/>
  <c r="LN284" i="7" s="1"/>
  <c r="MP284" i="7"/>
  <c r="MQ284" i="7" s="1"/>
  <c r="MR284" i="7" s="1"/>
  <c r="LR284" i="7"/>
  <c r="LS284" i="7" s="1"/>
  <c r="LT284" i="7" s="1"/>
  <c r="KT284" i="7"/>
  <c r="KU284" i="7" s="1"/>
  <c r="KV284" i="7" s="1"/>
  <c r="KZ284" i="7"/>
  <c r="LA284" i="7" s="1"/>
  <c r="LB284" i="7" s="1"/>
  <c r="CX284" i="7"/>
  <c r="CY284" i="7" s="1"/>
  <c r="CZ284" i="7" s="1"/>
  <c r="JJ284" i="7"/>
  <c r="JK284" i="7" s="1"/>
  <c r="JL284" i="7" s="1"/>
  <c r="IL284" i="7"/>
  <c r="IM284" i="7" s="1"/>
  <c r="IN284" i="7" s="1"/>
  <c r="HB284" i="7"/>
  <c r="HC284" i="7" s="1"/>
  <c r="HD284" i="7" s="1"/>
  <c r="GD284" i="7"/>
  <c r="GE284" i="7" s="1"/>
  <c r="GF284" i="7" s="1"/>
  <c r="HZ284" i="7"/>
  <c r="IA284" i="7" s="1"/>
  <c r="IB284" i="7" s="1"/>
  <c r="EH284" i="7"/>
  <c r="EI284" i="7" s="1"/>
  <c r="EJ284" i="7" s="1"/>
  <c r="DJ284" i="7"/>
  <c r="DK284" i="7" s="1"/>
  <c r="DL284" i="7" s="1"/>
  <c r="JP284" i="7"/>
  <c r="JQ284" i="7" s="1"/>
  <c r="JR284" i="7" s="1"/>
  <c r="JD284" i="7"/>
  <c r="JE284" i="7" s="1"/>
  <c r="JF284" i="7" s="1"/>
  <c r="IF284" i="7"/>
  <c r="IG284" i="7" s="1"/>
  <c r="IH284" i="7" s="1"/>
  <c r="GV284" i="7"/>
  <c r="GW284" i="7" s="1"/>
  <c r="GX284" i="7" s="1"/>
  <c r="FX284" i="7"/>
  <c r="FY284" i="7" s="1"/>
  <c r="FZ284" i="7" s="1"/>
  <c r="FL284" i="7"/>
  <c r="FM284" i="7" s="1"/>
  <c r="FN284" i="7" s="1"/>
  <c r="EB284" i="7"/>
  <c r="EC284" i="7" s="1"/>
  <c r="ED284" i="7" s="1"/>
  <c r="DD284" i="7"/>
  <c r="DE284" i="7" s="1"/>
  <c r="DF284" i="7" s="1"/>
  <c r="CR284" i="7"/>
  <c r="CS284" i="7" s="1"/>
  <c r="CT284" i="7" s="1"/>
  <c r="BZ284" i="7"/>
  <c r="CA284" i="7" s="1"/>
  <c r="CB284" i="7" s="1"/>
  <c r="NN284" i="7"/>
  <c r="NO284" i="7" s="1"/>
  <c r="NP284" i="7" s="1"/>
  <c r="MV284" i="7"/>
  <c r="MW284" i="7" s="1"/>
  <c r="MX284" i="7" s="1"/>
  <c r="LX284" i="7"/>
  <c r="LY284" i="7" s="1"/>
  <c r="LZ284" i="7" s="1"/>
  <c r="NB284" i="7"/>
  <c r="NC284" i="7" s="1"/>
  <c r="ND284" i="7" s="1"/>
  <c r="MD284" i="7"/>
  <c r="ME284" i="7" s="1"/>
  <c r="MF284" i="7" s="1"/>
  <c r="LF284" i="7"/>
  <c r="LG284" i="7" s="1"/>
  <c r="LH284" i="7" s="1"/>
  <c r="KN284" i="7"/>
  <c r="KO284" i="7" s="1"/>
  <c r="KP284" i="7" s="1"/>
  <c r="KH284" i="7"/>
  <c r="KI284" i="7" s="1"/>
  <c r="KJ284" i="7" s="1"/>
  <c r="KB284" i="7"/>
  <c r="KC284" i="7" s="1"/>
  <c r="KD284" i="7" s="1"/>
  <c r="IX284" i="7"/>
  <c r="IY284" i="7" s="1"/>
  <c r="IZ284" i="7" s="1"/>
  <c r="HT284" i="7"/>
  <c r="HU284" i="7" s="1"/>
  <c r="HV284" i="7" s="1"/>
  <c r="GP284" i="7"/>
  <c r="GQ284" i="7" s="1"/>
  <c r="GR284" i="7" s="1"/>
  <c r="HH284" i="7"/>
  <c r="HI284" i="7" s="1"/>
  <c r="HJ284" i="7" s="1"/>
  <c r="EZ284" i="7"/>
  <c r="FA284" i="7" s="1"/>
  <c r="FB284" i="7" s="1"/>
  <c r="DV284" i="7"/>
  <c r="DW284" i="7" s="1"/>
  <c r="DX284" i="7" s="1"/>
  <c r="FF284" i="7"/>
  <c r="FG284" i="7" s="1"/>
  <c r="FH284" i="7" s="1"/>
  <c r="JV284" i="7"/>
  <c r="JW284" i="7" s="1"/>
  <c r="JX284" i="7" s="1"/>
  <c r="IR284" i="7"/>
  <c r="IS284" i="7" s="1"/>
  <c r="IT284" i="7" s="1"/>
  <c r="HN284" i="7"/>
  <c r="HO284" i="7" s="1"/>
  <c r="HP284" i="7" s="1"/>
  <c r="GJ284" i="7"/>
  <c r="GK284" i="7" s="1"/>
  <c r="GL284" i="7" s="1"/>
  <c r="FR284" i="7"/>
  <c r="FS284" i="7" s="1"/>
  <c r="FT284" i="7" s="1"/>
  <c r="EN284" i="7"/>
  <c r="EO284" i="7" s="1"/>
  <c r="EP284" i="7" s="1"/>
  <c r="DP284" i="7"/>
  <c r="DQ284" i="7" s="1"/>
  <c r="DR284" i="7" s="1"/>
  <c r="ET284" i="7"/>
  <c r="EU284" i="7" s="1"/>
  <c r="EV284" i="7" s="1"/>
  <c r="CL284" i="7"/>
  <c r="CM284" i="7" s="1"/>
  <c r="CN284" i="7" s="1"/>
  <c r="CF284" i="7"/>
  <c r="CG284" i="7" s="1"/>
  <c r="CH284" i="7" s="1"/>
  <c r="NH104" i="7"/>
  <c r="NI104" i="7" s="1"/>
  <c r="NJ104" i="7" s="1"/>
  <c r="MJ104" i="7"/>
  <c r="MK104" i="7" s="1"/>
  <c r="ML104" i="7" s="1"/>
  <c r="LL104" i="7"/>
  <c r="LM104" i="7" s="1"/>
  <c r="LN104" i="7" s="1"/>
  <c r="MP104" i="7"/>
  <c r="MQ104" i="7" s="1"/>
  <c r="MR104" i="7" s="1"/>
  <c r="LR104" i="7"/>
  <c r="LS104" i="7" s="1"/>
  <c r="LT104" i="7" s="1"/>
  <c r="KT104" i="7"/>
  <c r="KU104" i="7" s="1"/>
  <c r="KV104" i="7" s="1"/>
  <c r="KZ104" i="7"/>
  <c r="LA104" i="7" s="1"/>
  <c r="LB104" i="7" s="1"/>
  <c r="JV104" i="7"/>
  <c r="JW104" i="7" s="1"/>
  <c r="JX104" i="7" s="1"/>
  <c r="JD104" i="7"/>
  <c r="JE104" i="7" s="1"/>
  <c r="JF104" i="7" s="1"/>
  <c r="IF104" i="7"/>
  <c r="IG104" i="7" s="1"/>
  <c r="IH104" i="7" s="1"/>
  <c r="GP104" i="7"/>
  <c r="GQ104" i="7" s="1"/>
  <c r="GR104" i="7" s="1"/>
  <c r="HH104" i="7"/>
  <c r="HI104" i="7" s="1"/>
  <c r="HJ104" i="7" s="1"/>
  <c r="EZ104" i="7"/>
  <c r="FA104" i="7" s="1"/>
  <c r="FB104" i="7" s="1"/>
  <c r="DV104" i="7"/>
  <c r="DW104" i="7" s="1"/>
  <c r="DX104" i="7" s="1"/>
  <c r="FR104" i="7"/>
  <c r="FS104" i="7" s="1"/>
  <c r="FT104" i="7" s="1"/>
  <c r="CX104" i="7"/>
  <c r="CY104" i="7" s="1"/>
  <c r="CZ104" i="7" s="1"/>
  <c r="IL104" i="7"/>
  <c r="IM104" i="7" s="1"/>
  <c r="IN104" i="7" s="1"/>
  <c r="FX104" i="7"/>
  <c r="FY104" i="7" s="1"/>
  <c r="FZ104" i="7" s="1"/>
  <c r="EB104" i="7"/>
  <c r="EC104" i="7" s="1"/>
  <c r="ED104" i="7" s="1"/>
  <c r="CR104" i="7"/>
  <c r="CS104" i="7" s="1"/>
  <c r="CT104" i="7" s="1"/>
  <c r="JP104" i="7"/>
  <c r="JQ104" i="7" s="1"/>
  <c r="JR104" i="7" s="1"/>
  <c r="HN104" i="7"/>
  <c r="HO104" i="7" s="1"/>
  <c r="HP104" i="7" s="1"/>
  <c r="HZ104" i="7"/>
  <c r="IA104" i="7" s="1"/>
  <c r="IB104" i="7" s="1"/>
  <c r="DP104" i="7"/>
  <c r="DQ104" i="7" s="1"/>
  <c r="DR104" i="7" s="1"/>
  <c r="CL104" i="7"/>
  <c r="CM104" i="7" s="1"/>
  <c r="CN104" i="7" s="1"/>
  <c r="NN104" i="7"/>
  <c r="NO104" i="7" s="1"/>
  <c r="NP104" i="7" s="1"/>
  <c r="MV104" i="7"/>
  <c r="MW104" i="7" s="1"/>
  <c r="MX104" i="7" s="1"/>
  <c r="LX104" i="7"/>
  <c r="LY104" i="7" s="1"/>
  <c r="LZ104" i="7" s="1"/>
  <c r="NB104" i="7"/>
  <c r="NC104" i="7" s="1"/>
  <c r="ND104" i="7" s="1"/>
  <c r="MD104" i="7"/>
  <c r="ME104" i="7" s="1"/>
  <c r="MF104" i="7" s="1"/>
  <c r="LF104" i="7"/>
  <c r="LG104" i="7" s="1"/>
  <c r="LH104" i="7" s="1"/>
  <c r="KN104" i="7"/>
  <c r="KO104" i="7" s="1"/>
  <c r="KP104" i="7" s="1"/>
  <c r="KH104" i="7"/>
  <c r="KI104" i="7" s="1"/>
  <c r="KJ104" i="7" s="1"/>
  <c r="KB104" i="7"/>
  <c r="KC104" i="7" s="1"/>
  <c r="KD104" i="7" s="1"/>
  <c r="IR104" i="7"/>
  <c r="IS104" i="7" s="1"/>
  <c r="IT104" i="7" s="1"/>
  <c r="HB104" i="7"/>
  <c r="HC104" i="7" s="1"/>
  <c r="HD104" i="7" s="1"/>
  <c r="GD104" i="7"/>
  <c r="GE104" i="7" s="1"/>
  <c r="GF104" i="7" s="1"/>
  <c r="HT104" i="7"/>
  <c r="HU104" i="7" s="1"/>
  <c r="HV104" i="7" s="1"/>
  <c r="EH104" i="7"/>
  <c r="EI104" i="7" s="1"/>
  <c r="EJ104" i="7" s="1"/>
  <c r="DJ104" i="7"/>
  <c r="DK104" i="7" s="1"/>
  <c r="DL104" i="7" s="1"/>
  <c r="ET104" i="7"/>
  <c r="EU104" i="7" s="1"/>
  <c r="EV104" i="7" s="1"/>
  <c r="JJ104" i="7"/>
  <c r="JK104" i="7" s="1"/>
  <c r="JL104" i="7" s="1"/>
  <c r="GV104" i="7"/>
  <c r="GW104" i="7" s="1"/>
  <c r="GX104" i="7" s="1"/>
  <c r="FL104" i="7"/>
  <c r="FM104" i="7" s="1"/>
  <c r="FN104" i="7" s="1"/>
  <c r="DD104" i="7"/>
  <c r="DE104" i="7" s="1"/>
  <c r="DF104" i="7" s="1"/>
  <c r="CF104" i="7"/>
  <c r="CG104" i="7" s="1"/>
  <c r="CH104" i="7" s="1"/>
  <c r="IX104" i="7"/>
  <c r="IY104" i="7" s="1"/>
  <c r="IZ104" i="7" s="1"/>
  <c r="GJ104" i="7"/>
  <c r="GK104" i="7" s="1"/>
  <c r="GL104" i="7" s="1"/>
  <c r="EN104" i="7"/>
  <c r="EO104" i="7" s="1"/>
  <c r="EP104" i="7" s="1"/>
  <c r="FF104" i="7"/>
  <c r="FG104" i="7" s="1"/>
  <c r="FH104" i="7" s="1"/>
  <c r="BZ104" i="7"/>
  <c r="CA104" i="7" s="1"/>
  <c r="CB104" i="7" s="1"/>
  <c r="LL288" i="7"/>
  <c r="LM288" i="7" s="1"/>
  <c r="LN288" i="7" s="1"/>
  <c r="MP288" i="7"/>
  <c r="MQ288" i="7" s="1"/>
  <c r="MR288" i="7" s="1"/>
  <c r="LR288" i="7"/>
  <c r="LS288" i="7" s="1"/>
  <c r="LT288" i="7" s="1"/>
  <c r="MV288" i="7"/>
  <c r="MW288" i="7" s="1"/>
  <c r="MX288" i="7" s="1"/>
  <c r="LX288" i="7"/>
  <c r="LY288" i="7" s="1"/>
  <c r="LZ288" i="7" s="1"/>
  <c r="KT288" i="7"/>
  <c r="KU288" i="7" s="1"/>
  <c r="KV288" i="7" s="1"/>
  <c r="KZ288" i="7"/>
  <c r="LA288" i="7" s="1"/>
  <c r="LB288" i="7" s="1"/>
  <c r="CX288" i="7"/>
  <c r="CY288" i="7" s="1"/>
  <c r="CZ288" i="7" s="1"/>
  <c r="JJ288" i="7"/>
  <c r="JK288" i="7" s="1"/>
  <c r="JL288" i="7" s="1"/>
  <c r="IL288" i="7"/>
  <c r="IM288" i="7" s="1"/>
  <c r="IN288" i="7" s="1"/>
  <c r="HB288" i="7"/>
  <c r="HC288" i="7" s="1"/>
  <c r="HD288" i="7" s="1"/>
  <c r="GD288" i="7"/>
  <c r="GE288" i="7" s="1"/>
  <c r="GF288" i="7" s="1"/>
  <c r="HZ288" i="7"/>
  <c r="IA288" i="7" s="1"/>
  <c r="IB288" i="7" s="1"/>
  <c r="EH288" i="7"/>
  <c r="EI288" i="7" s="1"/>
  <c r="EJ288" i="7" s="1"/>
  <c r="DJ288" i="7"/>
  <c r="DK288" i="7" s="1"/>
  <c r="DL288" i="7" s="1"/>
  <c r="JP288" i="7"/>
  <c r="JQ288" i="7" s="1"/>
  <c r="JR288" i="7" s="1"/>
  <c r="JD288" i="7"/>
  <c r="JE288" i="7" s="1"/>
  <c r="JF288" i="7" s="1"/>
  <c r="IF288" i="7"/>
  <c r="IG288" i="7" s="1"/>
  <c r="IH288" i="7" s="1"/>
  <c r="GV288" i="7"/>
  <c r="GW288" i="7" s="1"/>
  <c r="GX288" i="7" s="1"/>
  <c r="FX288" i="7"/>
  <c r="FY288" i="7" s="1"/>
  <c r="FZ288" i="7" s="1"/>
  <c r="FL288" i="7"/>
  <c r="FM288" i="7" s="1"/>
  <c r="FN288" i="7" s="1"/>
  <c r="EB288" i="7"/>
  <c r="EC288" i="7" s="1"/>
  <c r="ED288" i="7" s="1"/>
  <c r="DD288" i="7"/>
  <c r="DE288" i="7" s="1"/>
  <c r="DF288" i="7" s="1"/>
  <c r="CF288" i="7"/>
  <c r="CG288" i="7" s="1"/>
  <c r="CH288" i="7" s="1"/>
  <c r="CL288" i="7"/>
  <c r="CM288" i="7" s="1"/>
  <c r="CN288" i="7" s="1"/>
  <c r="NN288" i="7"/>
  <c r="NO288" i="7" s="1"/>
  <c r="NP288" i="7" s="1"/>
  <c r="NB288" i="7"/>
  <c r="NC288" i="7" s="1"/>
  <c r="ND288" i="7" s="1"/>
  <c r="MD288" i="7"/>
  <c r="ME288" i="7" s="1"/>
  <c r="MF288" i="7" s="1"/>
  <c r="NH288" i="7"/>
  <c r="NI288" i="7" s="1"/>
  <c r="NJ288" i="7" s="1"/>
  <c r="MJ288" i="7"/>
  <c r="MK288" i="7" s="1"/>
  <c r="ML288" i="7" s="1"/>
  <c r="LF288" i="7"/>
  <c r="LG288" i="7" s="1"/>
  <c r="LH288" i="7" s="1"/>
  <c r="KN288" i="7"/>
  <c r="KO288" i="7" s="1"/>
  <c r="KP288" i="7" s="1"/>
  <c r="KH288" i="7"/>
  <c r="KI288" i="7" s="1"/>
  <c r="KJ288" i="7" s="1"/>
  <c r="KB288" i="7"/>
  <c r="KC288" i="7" s="1"/>
  <c r="KD288" i="7" s="1"/>
  <c r="IX288" i="7"/>
  <c r="IY288" i="7" s="1"/>
  <c r="IZ288" i="7" s="1"/>
  <c r="HT288" i="7"/>
  <c r="HU288" i="7" s="1"/>
  <c r="HV288" i="7" s="1"/>
  <c r="GP288" i="7"/>
  <c r="GQ288" i="7" s="1"/>
  <c r="GR288" i="7" s="1"/>
  <c r="HH288" i="7"/>
  <c r="HI288" i="7" s="1"/>
  <c r="HJ288" i="7" s="1"/>
  <c r="EZ288" i="7"/>
  <c r="FA288" i="7" s="1"/>
  <c r="FB288" i="7" s="1"/>
  <c r="DV288" i="7"/>
  <c r="DW288" i="7" s="1"/>
  <c r="DX288" i="7" s="1"/>
  <c r="FF288" i="7"/>
  <c r="FG288" i="7" s="1"/>
  <c r="FH288" i="7" s="1"/>
  <c r="JV288" i="7"/>
  <c r="JW288" i="7" s="1"/>
  <c r="JX288" i="7" s="1"/>
  <c r="IR288" i="7"/>
  <c r="IS288" i="7" s="1"/>
  <c r="IT288" i="7" s="1"/>
  <c r="HN288" i="7"/>
  <c r="HO288" i="7" s="1"/>
  <c r="HP288" i="7" s="1"/>
  <c r="GJ288" i="7"/>
  <c r="GK288" i="7" s="1"/>
  <c r="GL288" i="7" s="1"/>
  <c r="FR288" i="7"/>
  <c r="FS288" i="7" s="1"/>
  <c r="FT288" i="7" s="1"/>
  <c r="EN288" i="7"/>
  <c r="EO288" i="7" s="1"/>
  <c r="EP288" i="7" s="1"/>
  <c r="DP288" i="7"/>
  <c r="DQ288" i="7" s="1"/>
  <c r="DR288" i="7" s="1"/>
  <c r="ET288" i="7"/>
  <c r="EU288" i="7" s="1"/>
  <c r="EV288" i="7" s="1"/>
  <c r="CR288" i="7"/>
  <c r="CS288" i="7" s="1"/>
  <c r="CT288" i="7" s="1"/>
  <c r="BZ288" i="7"/>
  <c r="CA288" i="7" s="1"/>
  <c r="CB288" i="7" s="1"/>
  <c r="LL363" i="7"/>
  <c r="LM363" i="7" s="1"/>
  <c r="LN363" i="7" s="1"/>
  <c r="MP363" i="7"/>
  <c r="MQ363" i="7" s="1"/>
  <c r="MR363" i="7" s="1"/>
  <c r="LR363" i="7"/>
  <c r="LS363" i="7" s="1"/>
  <c r="LT363" i="7" s="1"/>
  <c r="MV363" i="7"/>
  <c r="MW363" i="7" s="1"/>
  <c r="MX363" i="7" s="1"/>
  <c r="LX363" i="7"/>
  <c r="LY363" i="7" s="1"/>
  <c r="LZ363" i="7" s="1"/>
  <c r="KT363" i="7"/>
  <c r="KU363" i="7" s="1"/>
  <c r="KV363" i="7" s="1"/>
  <c r="KZ363" i="7"/>
  <c r="LA363" i="7" s="1"/>
  <c r="LB363" i="7" s="1"/>
  <c r="CX363" i="7"/>
  <c r="CY363" i="7" s="1"/>
  <c r="CZ363" i="7" s="1"/>
  <c r="JJ363" i="7"/>
  <c r="JK363" i="7" s="1"/>
  <c r="JL363" i="7" s="1"/>
  <c r="IL363" i="7"/>
  <c r="IM363" i="7" s="1"/>
  <c r="IN363" i="7" s="1"/>
  <c r="HN363" i="7"/>
  <c r="HO363" i="7" s="1"/>
  <c r="HP363" i="7" s="1"/>
  <c r="GD363" i="7"/>
  <c r="GE363" i="7" s="1"/>
  <c r="GF363" i="7" s="1"/>
  <c r="HH363" i="7"/>
  <c r="HI363" i="7" s="1"/>
  <c r="HJ363" i="7" s="1"/>
  <c r="EH363" i="7"/>
  <c r="EI363" i="7" s="1"/>
  <c r="EJ363" i="7" s="1"/>
  <c r="DJ363" i="7"/>
  <c r="DK363" i="7" s="1"/>
  <c r="DL363" i="7" s="1"/>
  <c r="KB363" i="7"/>
  <c r="KC363" i="7" s="1"/>
  <c r="KD363" i="7" s="1"/>
  <c r="JD363" i="7"/>
  <c r="JE363" i="7" s="1"/>
  <c r="JF363" i="7" s="1"/>
  <c r="IF363" i="7"/>
  <c r="IG363" i="7" s="1"/>
  <c r="IH363" i="7" s="1"/>
  <c r="HB363" i="7"/>
  <c r="HC363" i="7" s="1"/>
  <c r="HD363" i="7" s="1"/>
  <c r="FX363" i="7"/>
  <c r="FY363" i="7" s="1"/>
  <c r="FZ363" i="7" s="1"/>
  <c r="FL363" i="7"/>
  <c r="FM363" i="7" s="1"/>
  <c r="FN363" i="7" s="1"/>
  <c r="EB363" i="7"/>
  <c r="EC363" i="7" s="1"/>
  <c r="ED363" i="7" s="1"/>
  <c r="DD363" i="7"/>
  <c r="DE363" i="7" s="1"/>
  <c r="DF363" i="7" s="1"/>
  <c r="CF363" i="7"/>
  <c r="CG363" i="7" s="1"/>
  <c r="CH363" i="7" s="1"/>
  <c r="CL363" i="7"/>
  <c r="CM363" i="7" s="1"/>
  <c r="CN363" i="7" s="1"/>
  <c r="NN363" i="7"/>
  <c r="NO363" i="7" s="1"/>
  <c r="NP363" i="7" s="1"/>
  <c r="NB363" i="7"/>
  <c r="NC363" i="7" s="1"/>
  <c r="ND363" i="7" s="1"/>
  <c r="MD363" i="7"/>
  <c r="ME363" i="7" s="1"/>
  <c r="MF363" i="7" s="1"/>
  <c r="NH363" i="7"/>
  <c r="NI363" i="7" s="1"/>
  <c r="NJ363" i="7" s="1"/>
  <c r="MJ363" i="7"/>
  <c r="MK363" i="7" s="1"/>
  <c r="ML363" i="7" s="1"/>
  <c r="LF363" i="7"/>
  <c r="LG363" i="7" s="1"/>
  <c r="LH363" i="7" s="1"/>
  <c r="KH363" i="7"/>
  <c r="KI363" i="7" s="1"/>
  <c r="KJ363" i="7" s="1"/>
  <c r="KN363" i="7"/>
  <c r="KO363" i="7" s="1"/>
  <c r="KP363" i="7" s="1"/>
  <c r="JP363" i="7"/>
  <c r="JQ363" i="7" s="1"/>
  <c r="JR363" i="7" s="1"/>
  <c r="IX363" i="7"/>
  <c r="IY363" i="7" s="1"/>
  <c r="IZ363" i="7" s="1"/>
  <c r="HT363" i="7"/>
  <c r="HU363" i="7" s="1"/>
  <c r="HV363" i="7" s="1"/>
  <c r="GP363" i="7"/>
  <c r="GQ363" i="7" s="1"/>
  <c r="GR363" i="7" s="1"/>
  <c r="GV363" i="7"/>
  <c r="GW363" i="7" s="1"/>
  <c r="GX363" i="7" s="1"/>
  <c r="EZ363" i="7"/>
  <c r="FA363" i="7" s="1"/>
  <c r="FB363" i="7" s="1"/>
  <c r="DV363" i="7"/>
  <c r="DW363" i="7" s="1"/>
  <c r="DX363" i="7" s="1"/>
  <c r="FF363" i="7"/>
  <c r="FG363" i="7" s="1"/>
  <c r="FH363" i="7" s="1"/>
  <c r="JV363" i="7"/>
  <c r="JW363" i="7" s="1"/>
  <c r="JX363" i="7" s="1"/>
  <c r="IR363" i="7"/>
  <c r="IS363" i="7" s="1"/>
  <c r="IT363" i="7" s="1"/>
  <c r="HZ363" i="7"/>
  <c r="IA363" i="7" s="1"/>
  <c r="IB363" i="7" s="1"/>
  <c r="GJ363" i="7"/>
  <c r="GK363" i="7" s="1"/>
  <c r="GL363" i="7" s="1"/>
  <c r="FR363" i="7"/>
  <c r="FS363" i="7" s="1"/>
  <c r="FT363" i="7" s="1"/>
  <c r="EN363" i="7"/>
  <c r="EO363" i="7" s="1"/>
  <c r="EP363" i="7" s="1"/>
  <c r="DP363" i="7"/>
  <c r="DQ363" i="7" s="1"/>
  <c r="DR363" i="7" s="1"/>
  <c r="ET363" i="7"/>
  <c r="EU363" i="7" s="1"/>
  <c r="EV363" i="7" s="1"/>
  <c r="CR363" i="7"/>
  <c r="CS363" i="7" s="1"/>
  <c r="CT363" i="7" s="1"/>
  <c r="BZ363" i="7"/>
  <c r="CA363" i="7" s="1"/>
  <c r="CB363" i="7" s="1"/>
  <c r="NH200" i="7"/>
  <c r="NI200" i="7" s="1"/>
  <c r="NJ200" i="7" s="1"/>
  <c r="MJ200" i="7"/>
  <c r="MK200" i="7" s="1"/>
  <c r="ML200" i="7" s="1"/>
  <c r="LL200" i="7"/>
  <c r="LM200" i="7" s="1"/>
  <c r="LN200" i="7" s="1"/>
  <c r="MP200" i="7"/>
  <c r="MQ200" i="7" s="1"/>
  <c r="MR200" i="7" s="1"/>
  <c r="LR200" i="7"/>
  <c r="LS200" i="7" s="1"/>
  <c r="LT200" i="7" s="1"/>
  <c r="KH200" i="7"/>
  <c r="KI200" i="7" s="1"/>
  <c r="KJ200" i="7" s="1"/>
  <c r="KT200" i="7"/>
  <c r="KU200" i="7" s="1"/>
  <c r="KV200" i="7" s="1"/>
  <c r="CX200" i="7"/>
  <c r="CY200" i="7" s="1"/>
  <c r="CZ200" i="7" s="1"/>
  <c r="JJ200" i="7"/>
  <c r="JK200" i="7" s="1"/>
  <c r="JL200" i="7" s="1"/>
  <c r="IL200" i="7"/>
  <c r="IM200" i="7" s="1"/>
  <c r="IN200" i="7" s="1"/>
  <c r="GV200" i="7"/>
  <c r="GW200" i="7" s="1"/>
  <c r="GX200" i="7" s="1"/>
  <c r="FX200" i="7"/>
  <c r="FY200" i="7" s="1"/>
  <c r="FZ200" i="7" s="1"/>
  <c r="HT200" i="7"/>
  <c r="HU200" i="7" s="1"/>
  <c r="HV200" i="7" s="1"/>
  <c r="EH200" i="7"/>
  <c r="EI200" i="7" s="1"/>
  <c r="EJ200" i="7" s="1"/>
  <c r="DJ200" i="7"/>
  <c r="DK200" i="7" s="1"/>
  <c r="DL200" i="7" s="1"/>
  <c r="JV200" i="7"/>
  <c r="JW200" i="7" s="1"/>
  <c r="JX200" i="7" s="1"/>
  <c r="JD200" i="7"/>
  <c r="JE200" i="7" s="1"/>
  <c r="JF200" i="7" s="1"/>
  <c r="IF200" i="7"/>
  <c r="IG200" i="7" s="1"/>
  <c r="IH200" i="7" s="1"/>
  <c r="GP200" i="7"/>
  <c r="GQ200" i="7" s="1"/>
  <c r="GR200" i="7" s="1"/>
  <c r="HH200" i="7"/>
  <c r="HI200" i="7" s="1"/>
  <c r="HJ200" i="7" s="1"/>
  <c r="FL200" i="7"/>
  <c r="FM200" i="7" s="1"/>
  <c r="FN200" i="7" s="1"/>
  <c r="EB200" i="7"/>
  <c r="EC200" i="7" s="1"/>
  <c r="ED200" i="7" s="1"/>
  <c r="DD200" i="7"/>
  <c r="DE200" i="7" s="1"/>
  <c r="DF200" i="7" s="1"/>
  <c r="CR200" i="7"/>
  <c r="CS200" i="7" s="1"/>
  <c r="CT200" i="7" s="1"/>
  <c r="CL200" i="7"/>
  <c r="CM200" i="7" s="1"/>
  <c r="CN200" i="7" s="1"/>
  <c r="NN200" i="7"/>
  <c r="NO200" i="7" s="1"/>
  <c r="NP200" i="7" s="1"/>
  <c r="MV200" i="7"/>
  <c r="MW200" i="7" s="1"/>
  <c r="MX200" i="7" s="1"/>
  <c r="LX200" i="7"/>
  <c r="LY200" i="7" s="1"/>
  <c r="LZ200" i="7" s="1"/>
  <c r="NB200" i="7"/>
  <c r="NC200" i="7" s="1"/>
  <c r="ND200" i="7" s="1"/>
  <c r="MD200" i="7"/>
  <c r="ME200" i="7" s="1"/>
  <c r="MF200" i="7" s="1"/>
  <c r="KZ200" i="7"/>
  <c r="LA200" i="7" s="1"/>
  <c r="LB200" i="7" s="1"/>
  <c r="LF200" i="7"/>
  <c r="LG200" i="7" s="1"/>
  <c r="LH200" i="7" s="1"/>
  <c r="KN200" i="7"/>
  <c r="KO200" i="7" s="1"/>
  <c r="KP200" i="7" s="1"/>
  <c r="JP200" i="7"/>
  <c r="JQ200" i="7" s="1"/>
  <c r="JR200" i="7" s="1"/>
  <c r="IX200" i="7"/>
  <c r="IY200" i="7" s="1"/>
  <c r="IZ200" i="7" s="1"/>
  <c r="HN200" i="7"/>
  <c r="HO200" i="7" s="1"/>
  <c r="HP200" i="7" s="1"/>
  <c r="GJ200" i="7"/>
  <c r="GK200" i="7" s="1"/>
  <c r="GL200" i="7" s="1"/>
  <c r="FR200" i="7"/>
  <c r="FS200" i="7" s="1"/>
  <c r="FT200" i="7" s="1"/>
  <c r="EZ200" i="7"/>
  <c r="FA200" i="7" s="1"/>
  <c r="FB200" i="7" s="1"/>
  <c r="DV200" i="7"/>
  <c r="DW200" i="7" s="1"/>
  <c r="DX200" i="7" s="1"/>
  <c r="FF200" i="7"/>
  <c r="FG200" i="7" s="1"/>
  <c r="FH200" i="7" s="1"/>
  <c r="KB200" i="7"/>
  <c r="KC200" i="7" s="1"/>
  <c r="KD200" i="7" s="1"/>
  <c r="IR200" i="7"/>
  <c r="IS200" i="7" s="1"/>
  <c r="IT200" i="7" s="1"/>
  <c r="HB200" i="7"/>
  <c r="HC200" i="7" s="1"/>
  <c r="HD200" i="7" s="1"/>
  <c r="GD200" i="7"/>
  <c r="GE200" i="7" s="1"/>
  <c r="GF200" i="7" s="1"/>
  <c r="HZ200" i="7"/>
  <c r="IA200" i="7" s="1"/>
  <c r="IB200" i="7" s="1"/>
  <c r="EN200" i="7"/>
  <c r="EO200" i="7" s="1"/>
  <c r="EP200" i="7" s="1"/>
  <c r="DP200" i="7"/>
  <c r="DQ200" i="7" s="1"/>
  <c r="DR200" i="7" s="1"/>
  <c r="ET200" i="7"/>
  <c r="EU200" i="7" s="1"/>
  <c r="EV200" i="7" s="1"/>
  <c r="CF200" i="7"/>
  <c r="CG200" i="7" s="1"/>
  <c r="CH200" i="7" s="1"/>
  <c r="BZ200" i="7"/>
  <c r="CA200" i="7" s="1"/>
  <c r="CB200" i="7" s="1"/>
  <c r="NN333" i="7"/>
  <c r="NO333" i="7" s="1"/>
  <c r="NP333" i="7" s="1"/>
  <c r="NB333" i="7"/>
  <c r="NC333" i="7" s="1"/>
  <c r="ND333" i="7" s="1"/>
  <c r="MD333" i="7"/>
  <c r="ME333" i="7" s="1"/>
  <c r="MF333" i="7" s="1"/>
  <c r="NH333" i="7"/>
  <c r="NI333" i="7" s="1"/>
  <c r="NJ333" i="7" s="1"/>
  <c r="MJ333" i="7"/>
  <c r="MK333" i="7" s="1"/>
  <c r="ML333" i="7" s="1"/>
  <c r="LF333" i="7"/>
  <c r="LG333" i="7" s="1"/>
  <c r="LH333" i="7" s="1"/>
  <c r="KH333" i="7"/>
  <c r="KI333" i="7" s="1"/>
  <c r="KJ333" i="7" s="1"/>
  <c r="KN333" i="7"/>
  <c r="KO333" i="7" s="1"/>
  <c r="KP333" i="7" s="1"/>
  <c r="JP333" i="7"/>
  <c r="JQ333" i="7" s="1"/>
  <c r="JR333" i="7" s="1"/>
  <c r="IX333" i="7"/>
  <c r="IY333" i="7" s="1"/>
  <c r="IZ333" i="7" s="1"/>
  <c r="HT333" i="7"/>
  <c r="HU333" i="7" s="1"/>
  <c r="HV333" i="7" s="1"/>
  <c r="GV333" i="7"/>
  <c r="GW333" i="7" s="1"/>
  <c r="GX333" i="7" s="1"/>
  <c r="FX333" i="7"/>
  <c r="FY333" i="7" s="1"/>
  <c r="FZ333" i="7" s="1"/>
  <c r="EZ333" i="7"/>
  <c r="FA333" i="7" s="1"/>
  <c r="FB333" i="7" s="1"/>
  <c r="DV333" i="7"/>
  <c r="DW333" i="7" s="1"/>
  <c r="DX333" i="7" s="1"/>
  <c r="FF333" i="7"/>
  <c r="FG333" i="7" s="1"/>
  <c r="FH333" i="7" s="1"/>
  <c r="JV333" i="7"/>
  <c r="JW333" i="7" s="1"/>
  <c r="JX333" i="7" s="1"/>
  <c r="IR333" i="7"/>
  <c r="IS333" i="7" s="1"/>
  <c r="IT333" i="7" s="1"/>
  <c r="HZ333" i="7"/>
  <c r="IA333" i="7" s="1"/>
  <c r="IB333" i="7" s="1"/>
  <c r="GP333" i="7"/>
  <c r="GQ333" i="7" s="1"/>
  <c r="GR333" i="7" s="1"/>
  <c r="FR333" i="7"/>
  <c r="FS333" i="7" s="1"/>
  <c r="FT333" i="7" s="1"/>
  <c r="EN333" i="7"/>
  <c r="EO333" i="7" s="1"/>
  <c r="EP333" i="7" s="1"/>
  <c r="DP333" i="7"/>
  <c r="DQ333" i="7" s="1"/>
  <c r="DR333" i="7" s="1"/>
  <c r="ET333" i="7"/>
  <c r="EU333" i="7" s="1"/>
  <c r="EV333" i="7" s="1"/>
  <c r="CR333" i="7"/>
  <c r="CS333" i="7" s="1"/>
  <c r="CT333" i="7" s="1"/>
  <c r="BZ333" i="7"/>
  <c r="CA333" i="7" s="1"/>
  <c r="CB333" i="7" s="1"/>
  <c r="LL333" i="7"/>
  <c r="LM333" i="7" s="1"/>
  <c r="LN333" i="7" s="1"/>
  <c r="MP333" i="7"/>
  <c r="MQ333" i="7" s="1"/>
  <c r="MR333" i="7" s="1"/>
  <c r="LR333" i="7"/>
  <c r="LS333" i="7" s="1"/>
  <c r="LT333" i="7" s="1"/>
  <c r="MV333" i="7"/>
  <c r="MW333" i="7" s="1"/>
  <c r="MX333" i="7" s="1"/>
  <c r="LX333" i="7"/>
  <c r="LY333" i="7" s="1"/>
  <c r="LZ333" i="7" s="1"/>
  <c r="KT333" i="7"/>
  <c r="KU333" i="7" s="1"/>
  <c r="KV333" i="7" s="1"/>
  <c r="KZ333" i="7"/>
  <c r="LA333" i="7" s="1"/>
  <c r="LB333" i="7" s="1"/>
  <c r="CX333" i="7"/>
  <c r="CY333" i="7" s="1"/>
  <c r="CZ333" i="7" s="1"/>
  <c r="JJ333" i="7"/>
  <c r="JK333" i="7" s="1"/>
  <c r="JL333" i="7" s="1"/>
  <c r="IL333" i="7"/>
  <c r="IM333" i="7" s="1"/>
  <c r="IN333" i="7" s="1"/>
  <c r="HN333" i="7"/>
  <c r="HO333" i="7" s="1"/>
  <c r="HP333" i="7" s="1"/>
  <c r="GJ333" i="7"/>
  <c r="GK333" i="7" s="1"/>
  <c r="GL333" i="7" s="1"/>
  <c r="HH333" i="7"/>
  <c r="HI333" i="7" s="1"/>
  <c r="HJ333" i="7" s="1"/>
  <c r="EH333" i="7"/>
  <c r="EI333" i="7" s="1"/>
  <c r="EJ333" i="7" s="1"/>
  <c r="DJ333" i="7"/>
  <c r="DK333" i="7" s="1"/>
  <c r="DL333" i="7" s="1"/>
  <c r="KB333" i="7"/>
  <c r="KC333" i="7" s="1"/>
  <c r="KD333" i="7" s="1"/>
  <c r="JD333" i="7"/>
  <c r="JE333" i="7" s="1"/>
  <c r="JF333" i="7" s="1"/>
  <c r="IF333" i="7"/>
  <c r="IG333" i="7" s="1"/>
  <c r="IH333" i="7" s="1"/>
  <c r="HB333" i="7"/>
  <c r="HC333" i="7" s="1"/>
  <c r="HD333" i="7" s="1"/>
  <c r="GD333" i="7"/>
  <c r="GE333" i="7" s="1"/>
  <c r="GF333" i="7" s="1"/>
  <c r="FL333" i="7"/>
  <c r="FM333" i="7" s="1"/>
  <c r="FN333" i="7" s="1"/>
  <c r="EB333" i="7"/>
  <c r="EC333" i="7" s="1"/>
  <c r="ED333" i="7" s="1"/>
  <c r="DD333" i="7"/>
  <c r="DE333" i="7" s="1"/>
  <c r="DF333" i="7" s="1"/>
  <c r="CF333" i="7"/>
  <c r="CG333" i="7" s="1"/>
  <c r="CH333" i="7" s="1"/>
  <c r="CL333" i="7"/>
  <c r="CM333" i="7" s="1"/>
  <c r="CN333" i="7" s="1"/>
  <c r="NN21" i="7"/>
  <c r="NO21" i="7" s="1"/>
  <c r="NP21" i="7" s="1"/>
  <c r="NB21" i="7"/>
  <c r="NC21" i="7" s="1"/>
  <c r="ND21" i="7" s="1"/>
  <c r="MD21" i="7"/>
  <c r="ME21" i="7" s="1"/>
  <c r="MF21" i="7" s="1"/>
  <c r="NH21" i="7"/>
  <c r="NI21" i="7" s="1"/>
  <c r="NJ21" i="7" s="1"/>
  <c r="MJ21" i="7"/>
  <c r="MK21" i="7" s="1"/>
  <c r="ML21" i="7" s="1"/>
  <c r="LF21" i="7"/>
  <c r="LG21" i="7" s="1"/>
  <c r="LH21" i="7" s="1"/>
  <c r="KN21" i="7"/>
  <c r="KO21" i="7" s="1"/>
  <c r="KP21" i="7" s="1"/>
  <c r="KH21" i="7"/>
  <c r="KI21" i="7" s="1"/>
  <c r="KJ21" i="7" s="1"/>
  <c r="JV21" i="7"/>
  <c r="JW21" i="7" s="1"/>
  <c r="JX21" i="7" s="1"/>
  <c r="IX21" i="7"/>
  <c r="IY21" i="7" s="1"/>
  <c r="IZ21" i="7" s="1"/>
  <c r="HZ21" i="7"/>
  <c r="IA21" i="7" s="1"/>
  <c r="IB21" i="7" s="1"/>
  <c r="GP21" i="7"/>
  <c r="GQ21" i="7" s="1"/>
  <c r="GR21" i="7" s="1"/>
  <c r="FX21" i="7"/>
  <c r="FY21" i="7" s="1"/>
  <c r="FZ21" i="7" s="1"/>
  <c r="EN21" i="7"/>
  <c r="EO21" i="7" s="1"/>
  <c r="EP21" i="7" s="1"/>
  <c r="DP21" i="7"/>
  <c r="DQ21" i="7" s="1"/>
  <c r="DR21" i="7" s="1"/>
  <c r="FF21" i="7"/>
  <c r="FG21" i="7" s="1"/>
  <c r="FH21" i="7" s="1"/>
  <c r="JP21" i="7"/>
  <c r="JQ21" i="7" s="1"/>
  <c r="JR21" i="7" s="1"/>
  <c r="IR21" i="7"/>
  <c r="IS21" i="7" s="1"/>
  <c r="IT21" i="7" s="1"/>
  <c r="HN21" i="7"/>
  <c r="HO21" i="7" s="1"/>
  <c r="HP21" i="7" s="1"/>
  <c r="GJ21" i="7"/>
  <c r="GK21" i="7" s="1"/>
  <c r="GL21" i="7" s="1"/>
  <c r="HH21" i="7"/>
  <c r="HI21" i="7" s="1"/>
  <c r="HJ21" i="7" s="1"/>
  <c r="EH21" i="7"/>
  <c r="EI21" i="7" s="1"/>
  <c r="EJ21" i="7" s="1"/>
  <c r="DJ21" i="7"/>
  <c r="DK21" i="7" s="1"/>
  <c r="DL21" i="7" s="1"/>
  <c r="ET21" i="7"/>
  <c r="EU21" i="7" s="1"/>
  <c r="EV21" i="7" s="1"/>
  <c r="CR21" i="7"/>
  <c r="CS21" i="7" s="1"/>
  <c r="CT21" i="7" s="1"/>
  <c r="BZ21" i="7"/>
  <c r="CA21" i="7" s="1"/>
  <c r="CB21" i="7" s="1"/>
  <c r="LL21" i="7"/>
  <c r="LM21" i="7" s="1"/>
  <c r="LN21" i="7" s="1"/>
  <c r="MP21" i="7"/>
  <c r="MQ21" i="7" s="1"/>
  <c r="MR21" i="7" s="1"/>
  <c r="LR21" i="7"/>
  <c r="LS21" i="7" s="1"/>
  <c r="LT21" i="7" s="1"/>
  <c r="MV21" i="7"/>
  <c r="MW21" i="7" s="1"/>
  <c r="MX21" i="7" s="1"/>
  <c r="LX21" i="7"/>
  <c r="LY21" i="7" s="1"/>
  <c r="LZ21" i="7" s="1"/>
  <c r="KT21" i="7"/>
  <c r="KU21" i="7" s="1"/>
  <c r="KV21" i="7" s="1"/>
  <c r="KZ21" i="7"/>
  <c r="LA21" i="7" s="1"/>
  <c r="LB21" i="7" s="1"/>
  <c r="CX21" i="7"/>
  <c r="CY21" i="7" s="1"/>
  <c r="CZ21" i="7" s="1"/>
  <c r="JJ21" i="7"/>
  <c r="JK21" i="7" s="1"/>
  <c r="JL21" i="7" s="1"/>
  <c r="IL21" i="7"/>
  <c r="IM21" i="7" s="1"/>
  <c r="IN21" i="7" s="1"/>
  <c r="HB21" i="7"/>
  <c r="HC21" i="7" s="1"/>
  <c r="HD21" i="7" s="1"/>
  <c r="GD21" i="7"/>
  <c r="GE21" i="7" s="1"/>
  <c r="GF21" i="7" s="1"/>
  <c r="FL21" i="7"/>
  <c r="FM21" i="7" s="1"/>
  <c r="FN21" i="7" s="1"/>
  <c r="EB21" i="7"/>
  <c r="EC21" i="7" s="1"/>
  <c r="ED21" i="7" s="1"/>
  <c r="DD21" i="7"/>
  <c r="DE21" i="7" s="1"/>
  <c r="DF21" i="7" s="1"/>
  <c r="KB21" i="7"/>
  <c r="KC21" i="7" s="1"/>
  <c r="KD21" i="7" s="1"/>
  <c r="JD21" i="7"/>
  <c r="JE21" i="7" s="1"/>
  <c r="JF21" i="7" s="1"/>
  <c r="IF21" i="7"/>
  <c r="IG21" i="7" s="1"/>
  <c r="IH21" i="7" s="1"/>
  <c r="GV21" i="7"/>
  <c r="GW21" i="7" s="1"/>
  <c r="GX21" i="7" s="1"/>
  <c r="HT21" i="7"/>
  <c r="HU21" i="7" s="1"/>
  <c r="HV21" i="7" s="1"/>
  <c r="EZ21" i="7"/>
  <c r="FA21" i="7" s="1"/>
  <c r="FB21" i="7" s="1"/>
  <c r="DV21" i="7"/>
  <c r="DW21" i="7" s="1"/>
  <c r="DX21" i="7" s="1"/>
  <c r="FR21" i="7"/>
  <c r="FS21" i="7" s="1"/>
  <c r="FT21" i="7" s="1"/>
  <c r="CF21" i="7"/>
  <c r="CG21" i="7" s="1"/>
  <c r="CH21" i="7" s="1"/>
  <c r="CL21" i="7"/>
  <c r="CM21" i="7" s="1"/>
  <c r="CN21" i="7" s="1"/>
  <c r="LL415" i="7"/>
  <c r="LM415" i="7" s="1"/>
  <c r="LN415" i="7" s="1"/>
  <c r="MP415" i="7"/>
  <c r="MQ415" i="7" s="1"/>
  <c r="MR415" i="7" s="1"/>
  <c r="LR415" i="7"/>
  <c r="LS415" i="7" s="1"/>
  <c r="LT415" i="7" s="1"/>
  <c r="MV415" i="7"/>
  <c r="MW415" i="7" s="1"/>
  <c r="MX415" i="7" s="1"/>
  <c r="LX415" i="7"/>
  <c r="LY415" i="7" s="1"/>
  <c r="LZ415" i="7" s="1"/>
  <c r="KN415" i="7"/>
  <c r="KO415" i="7" s="1"/>
  <c r="KP415" i="7" s="1"/>
  <c r="KT415" i="7"/>
  <c r="KU415" i="7" s="1"/>
  <c r="KV415" i="7" s="1"/>
  <c r="CX415" i="7"/>
  <c r="CY415" i="7" s="1"/>
  <c r="CZ415" i="7" s="1"/>
  <c r="JJ415" i="7"/>
  <c r="JK415" i="7" s="1"/>
  <c r="JL415" i="7" s="1"/>
  <c r="IL415" i="7"/>
  <c r="IM415" i="7" s="1"/>
  <c r="IN415" i="7" s="1"/>
  <c r="HN415" i="7"/>
  <c r="HO415" i="7" s="1"/>
  <c r="HP415" i="7" s="1"/>
  <c r="GD415" i="7"/>
  <c r="GE415" i="7" s="1"/>
  <c r="GF415" i="7" s="1"/>
  <c r="HH415" i="7"/>
  <c r="HI415" i="7" s="1"/>
  <c r="HJ415" i="7" s="1"/>
  <c r="EH415" i="7"/>
  <c r="EI415" i="7" s="1"/>
  <c r="EJ415" i="7" s="1"/>
  <c r="DJ415" i="7"/>
  <c r="DK415" i="7" s="1"/>
  <c r="DL415" i="7" s="1"/>
  <c r="KB415" i="7"/>
  <c r="KC415" i="7" s="1"/>
  <c r="KD415" i="7" s="1"/>
  <c r="JD415" i="7"/>
  <c r="JE415" i="7" s="1"/>
  <c r="JF415" i="7" s="1"/>
  <c r="IF415" i="7"/>
  <c r="IG415" i="7" s="1"/>
  <c r="IH415" i="7" s="1"/>
  <c r="HB415" i="7"/>
  <c r="HC415" i="7" s="1"/>
  <c r="HD415" i="7" s="1"/>
  <c r="FX415" i="7"/>
  <c r="FY415" i="7" s="1"/>
  <c r="FZ415" i="7" s="1"/>
  <c r="FL415" i="7"/>
  <c r="FM415" i="7" s="1"/>
  <c r="FN415" i="7" s="1"/>
  <c r="EB415" i="7"/>
  <c r="EC415" i="7" s="1"/>
  <c r="ED415" i="7" s="1"/>
  <c r="DD415" i="7"/>
  <c r="DE415" i="7" s="1"/>
  <c r="DF415" i="7" s="1"/>
  <c r="CR415" i="7"/>
  <c r="CS415" i="7" s="1"/>
  <c r="CT415" i="7" s="1"/>
  <c r="CF415" i="7"/>
  <c r="CG415" i="7" s="1"/>
  <c r="CH415" i="7" s="1"/>
  <c r="NN415" i="7"/>
  <c r="NO415" i="7" s="1"/>
  <c r="NP415" i="7" s="1"/>
  <c r="NB415" i="7"/>
  <c r="NC415" i="7" s="1"/>
  <c r="ND415" i="7" s="1"/>
  <c r="MD415" i="7"/>
  <c r="ME415" i="7" s="1"/>
  <c r="MF415" i="7" s="1"/>
  <c r="NH415" i="7"/>
  <c r="NI415" i="7" s="1"/>
  <c r="NJ415" i="7" s="1"/>
  <c r="MJ415" i="7"/>
  <c r="MK415" i="7" s="1"/>
  <c r="ML415" i="7" s="1"/>
  <c r="KZ415" i="7"/>
  <c r="LA415" i="7" s="1"/>
  <c r="LB415" i="7" s="1"/>
  <c r="LF415" i="7"/>
  <c r="LG415" i="7" s="1"/>
  <c r="LH415" i="7" s="1"/>
  <c r="KH415" i="7"/>
  <c r="KI415" i="7" s="1"/>
  <c r="KJ415" i="7" s="1"/>
  <c r="JP415" i="7"/>
  <c r="JQ415" i="7" s="1"/>
  <c r="JR415" i="7" s="1"/>
  <c r="IX415" i="7"/>
  <c r="IY415" i="7" s="1"/>
  <c r="IZ415" i="7" s="1"/>
  <c r="HT415" i="7"/>
  <c r="HU415" i="7" s="1"/>
  <c r="HV415" i="7" s="1"/>
  <c r="GP415" i="7"/>
  <c r="GQ415" i="7" s="1"/>
  <c r="GR415" i="7" s="1"/>
  <c r="GV415" i="7"/>
  <c r="GW415" i="7" s="1"/>
  <c r="GX415" i="7" s="1"/>
  <c r="EZ415" i="7"/>
  <c r="FA415" i="7" s="1"/>
  <c r="FB415" i="7" s="1"/>
  <c r="DV415" i="7"/>
  <c r="DW415" i="7" s="1"/>
  <c r="DX415" i="7" s="1"/>
  <c r="FF415" i="7"/>
  <c r="FG415" i="7" s="1"/>
  <c r="FH415" i="7" s="1"/>
  <c r="JV415" i="7"/>
  <c r="JW415" i="7" s="1"/>
  <c r="JX415" i="7" s="1"/>
  <c r="IR415" i="7"/>
  <c r="IS415" i="7" s="1"/>
  <c r="IT415" i="7" s="1"/>
  <c r="HZ415" i="7"/>
  <c r="IA415" i="7" s="1"/>
  <c r="IB415" i="7" s="1"/>
  <c r="GJ415" i="7"/>
  <c r="GK415" i="7" s="1"/>
  <c r="GL415" i="7" s="1"/>
  <c r="FR415" i="7"/>
  <c r="FS415" i="7" s="1"/>
  <c r="FT415" i="7" s="1"/>
  <c r="EN415" i="7"/>
  <c r="EO415" i="7" s="1"/>
  <c r="EP415" i="7" s="1"/>
  <c r="DP415" i="7"/>
  <c r="DQ415" i="7" s="1"/>
  <c r="DR415" i="7" s="1"/>
  <c r="ET415" i="7"/>
  <c r="EU415" i="7" s="1"/>
  <c r="EV415" i="7" s="1"/>
  <c r="CL415" i="7"/>
  <c r="CM415" i="7" s="1"/>
  <c r="CN415" i="7" s="1"/>
  <c r="BZ415" i="7"/>
  <c r="CA415" i="7" s="1"/>
  <c r="CB415" i="7" s="1"/>
  <c r="NN251" i="7"/>
  <c r="NO251" i="7" s="1"/>
  <c r="NP251" i="7" s="1"/>
  <c r="MV251" i="7"/>
  <c r="MW251" i="7" s="1"/>
  <c r="MX251" i="7" s="1"/>
  <c r="LX251" i="7"/>
  <c r="LY251" i="7" s="1"/>
  <c r="LZ251" i="7" s="1"/>
  <c r="MP251" i="7"/>
  <c r="MQ251" i="7" s="1"/>
  <c r="MR251" i="7" s="1"/>
  <c r="NB251" i="7"/>
  <c r="NC251" i="7" s="1"/>
  <c r="ND251" i="7" s="1"/>
  <c r="KZ251" i="7"/>
  <c r="LA251" i="7" s="1"/>
  <c r="LB251" i="7" s="1"/>
  <c r="KT251" i="7"/>
  <c r="KU251" i="7" s="1"/>
  <c r="KV251" i="7" s="1"/>
  <c r="KN251" i="7"/>
  <c r="KO251" i="7" s="1"/>
  <c r="KP251" i="7" s="1"/>
  <c r="JV251" i="7"/>
  <c r="JW251" i="7" s="1"/>
  <c r="JX251" i="7" s="1"/>
  <c r="IR251" i="7"/>
  <c r="IS251" i="7" s="1"/>
  <c r="IT251" i="7" s="1"/>
  <c r="HZ251" i="7"/>
  <c r="IA251" i="7" s="1"/>
  <c r="IB251" i="7" s="1"/>
  <c r="GP251" i="7"/>
  <c r="GQ251" i="7" s="1"/>
  <c r="GR251" i="7" s="1"/>
  <c r="FR251" i="7"/>
  <c r="FS251" i="7" s="1"/>
  <c r="FT251" i="7" s="1"/>
  <c r="EN251" i="7"/>
  <c r="EO251" i="7" s="1"/>
  <c r="EP251" i="7" s="1"/>
  <c r="DP251" i="7"/>
  <c r="DQ251" i="7" s="1"/>
  <c r="DR251" i="7" s="1"/>
  <c r="ET251" i="7"/>
  <c r="EU251" i="7" s="1"/>
  <c r="EV251" i="7" s="1"/>
  <c r="JJ251" i="7"/>
  <c r="JK251" i="7" s="1"/>
  <c r="JL251" i="7" s="1"/>
  <c r="HN251" i="7"/>
  <c r="HO251" i="7" s="1"/>
  <c r="HP251" i="7" s="1"/>
  <c r="HH251" i="7"/>
  <c r="HI251" i="7" s="1"/>
  <c r="HJ251" i="7" s="1"/>
  <c r="DJ251" i="7"/>
  <c r="DK251" i="7" s="1"/>
  <c r="DL251" i="7" s="1"/>
  <c r="JP251" i="7"/>
  <c r="JQ251" i="7" s="1"/>
  <c r="JR251" i="7" s="1"/>
  <c r="HT251" i="7"/>
  <c r="HU251" i="7" s="1"/>
  <c r="HV251" i="7" s="1"/>
  <c r="FX251" i="7"/>
  <c r="FY251" i="7" s="1"/>
  <c r="FZ251" i="7" s="1"/>
  <c r="DV251" i="7"/>
  <c r="DW251" i="7" s="1"/>
  <c r="DX251" i="7" s="1"/>
  <c r="CR251" i="7"/>
  <c r="CS251" i="7" s="1"/>
  <c r="CT251" i="7" s="1"/>
  <c r="BZ251" i="7"/>
  <c r="CA251" i="7" s="1"/>
  <c r="CB251" i="7" s="1"/>
  <c r="NH251" i="7"/>
  <c r="NI251" i="7" s="1"/>
  <c r="NJ251" i="7" s="1"/>
  <c r="MJ251" i="7"/>
  <c r="MK251" i="7" s="1"/>
  <c r="ML251" i="7" s="1"/>
  <c r="LL251" i="7"/>
  <c r="LM251" i="7" s="1"/>
  <c r="LN251" i="7" s="1"/>
  <c r="LR251" i="7"/>
  <c r="LS251" i="7" s="1"/>
  <c r="LT251" i="7" s="1"/>
  <c r="MD251" i="7"/>
  <c r="ME251" i="7" s="1"/>
  <c r="MF251" i="7" s="1"/>
  <c r="KH251" i="7"/>
  <c r="KI251" i="7" s="1"/>
  <c r="KJ251" i="7" s="1"/>
  <c r="LF251" i="7"/>
  <c r="LG251" i="7" s="1"/>
  <c r="LH251" i="7" s="1"/>
  <c r="KB251" i="7"/>
  <c r="KC251" i="7" s="1"/>
  <c r="KD251" i="7" s="1"/>
  <c r="JD251" i="7"/>
  <c r="JE251" i="7" s="1"/>
  <c r="JF251" i="7" s="1"/>
  <c r="IF251" i="7"/>
  <c r="IG251" i="7" s="1"/>
  <c r="IH251" i="7" s="1"/>
  <c r="HB251" i="7"/>
  <c r="HC251" i="7" s="1"/>
  <c r="HD251" i="7" s="1"/>
  <c r="GD251" i="7"/>
  <c r="GE251" i="7" s="1"/>
  <c r="GF251" i="7" s="1"/>
  <c r="FL251" i="7"/>
  <c r="FM251" i="7" s="1"/>
  <c r="FN251" i="7" s="1"/>
  <c r="EB251" i="7"/>
  <c r="EC251" i="7" s="1"/>
  <c r="ED251" i="7" s="1"/>
  <c r="DD251" i="7"/>
  <c r="DE251" i="7" s="1"/>
  <c r="DF251" i="7" s="1"/>
  <c r="CX251" i="7"/>
  <c r="CY251" i="7" s="1"/>
  <c r="CZ251" i="7" s="1"/>
  <c r="IL251" i="7"/>
  <c r="IM251" i="7" s="1"/>
  <c r="IN251" i="7" s="1"/>
  <c r="GJ251" i="7"/>
  <c r="GK251" i="7" s="1"/>
  <c r="GL251" i="7" s="1"/>
  <c r="EH251" i="7"/>
  <c r="EI251" i="7" s="1"/>
  <c r="EJ251" i="7" s="1"/>
  <c r="CF251" i="7"/>
  <c r="CG251" i="7" s="1"/>
  <c r="CH251" i="7" s="1"/>
  <c r="IX251" i="7"/>
  <c r="IY251" i="7" s="1"/>
  <c r="IZ251" i="7" s="1"/>
  <c r="GV251" i="7"/>
  <c r="GW251" i="7" s="1"/>
  <c r="GX251" i="7" s="1"/>
  <c r="EZ251" i="7"/>
  <c r="FA251" i="7" s="1"/>
  <c r="FB251" i="7" s="1"/>
  <c r="FF251" i="7"/>
  <c r="FG251" i="7" s="1"/>
  <c r="FH251" i="7" s="1"/>
  <c r="CL251" i="7"/>
  <c r="CM251" i="7" s="1"/>
  <c r="CN251" i="7" s="1"/>
  <c r="NH170" i="7"/>
  <c r="NI170" i="7" s="1"/>
  <c r="NJ170" i="7" s="1"/>
  <c r="MJ170" i="7"/>
  <c r="MK170" i="7" s="1"/>
  <c r="ML170" i="7" s="1"/>
  <c r="LL170" i="7"/>
  <c r="LM170" i="7" s="1"/>
  <c r="LN170" i="7" s="1"/>
  <c r="MP170" i="7"/>
  <c r="MQ170" i="7" s="1"/>
  <c r="MR170" i="7" s="1"/>
  <c r="LR170" i="7"/>
  <c r="LS170" i="7" s="1"/>
  <c r="LT170" i="7" s="1"/>
  <c r="KT170" i="7"/>
  <c r="KU170" i="7" s="1"/>
  <c r="KV170" i="7" s="1"/>
  <c r="KZ170" i="7"/>
  <c r="LA170" i="7" s="1"/>
  <c r="LB170" i="7" s="1"/>
  <c r="CX170" i="7"/>
  <c r="CY170" i="7" s="1"/>
  <c r="CZ170" i="7" s="1"/>
  <c r="JJ170" i="7"/>
  <c r="JK170" i="7" s="1"/>
  <c r="JL170" i="7" s="1"/>
  <c r="IL170" i="7"/>
  <c r="IM170" i="7" s="1"/>
  <c r="IN170" i="7" s="1"/>
  <c r="GV170" i="7"/>
  <c r="GW170" i="7" s="1"/>
  <c r="GX170" i="7" s="1"/>
  <c r="FX170" i="7"/>
  <c r="FY170" i="7" s="1"/>
  <c r="FZ170" i="7" s="1"/>
  <c r="HT170" i="7"/>
  <c r="HU170" i="7" s="1"/>
  <c r="HV170" i="7" s="1"/>
  <c r="EH170" i="7"/>
  <c r="EI170" i="7" s="1"/>
  <c r="EJ170" i="7" s="1"/>
  <c r="DJ170" i="7"/>
  <c r="DK170" i="7" s="1"/>
  <c r="DL170" i="7" s="1"/>
  <c r="JV170" i="7"/>
  <c r="JW170" i="7" s="1"/>
  <c r="JX170" i="7" s="1"/>
  <c r="JD170" i="7"/>
  <c r="JE170" i="7" s="1"/>
  <c r="JF170" i="7" s="1"/>
  <c r="IF170" i="7"/>
  <c r="IG170" i="7" s="1"/>
  <c r="IH170" i="7" s="1"/>
  <c r="GP170" i="7"/>
  <c r="GQ170" i="7" s="1"/>
  <c r="GR170" i="7" s="1"/>
  <c r="HH170" i="7"/>
  <c r="HI170" i="7" s="1"/>
  <c r="HJ170" i="7" s="1"/>
  <c r="FL170" i="7"/>
  <c r="FM170" i="7" s="1"/>
  <c r="FN170" i="7" s="1"/>
  <c r="EB170" i="7"/>
  <c r="EC170" i="7" s="1"/>
  <c r="ED170" i="7" s="1"/>
  <c r="DD170" i="7"/>
  <c r="DE170" i="7" s="1"/>
  <c r="DF170" i="7" s="1"/>
  <c r="CR170" i="7"/>
  <c r="CS170" i="7" s="1"/>
  <c r="CT170" i="7" s="1"/>
  <c r="BZ170" i="7"/>
  <c r="CA170" i="7" s="1"/>
  <c r="CB170" i="7" s="1"/>
  <c r="NN170" i="7"/>
  <c r="NO170" i="7" s="1"/>
  <c r="NP170" i="7" s="1"/>
  <c r="MV170" i="7"/>
  <c r="MW170" i="7" s="1"/>
  <c r="MX170" i="7" s="1"/>
  <c r="LX170" i="7"/>
  <c r="LY170" i="7" s="1"/>
  <c r="LZ170" i="7" s="1"/>
  <c r="NB170" i="7"/>
  <c r="NC170" i="7" s="1"/>
  <c r="ND170" i="7" s="1"/>
  <c r="MD170" i="7"/>
  <c r="ME170" i="7" s="1"/>
  <c r="MF170" i="7" s="1"/>
  <c r="LF170" i="7"/>
  <c r="LG170" i="7" s="1"/>
  <c r="LH170" i="7" s="1"/>
  <c r="KN170" i="7"/>
  <c r="KO170" i="7" s="1"/>
  <c r="KP170" i="7" s="1"/>
  <c r="KH170" i="7"/>
  <c r="KI170" i="7" s="1"/>
  <c r="KJ170" i="7" s="1"/>
  <c r="JP170" i="7"/>
  <c r="JQ170" i="7" s="1"/>
  <c r="JR170" i="7" s="1"/>
  <c r="IX170" i="7"/>
  <c r="IY170" i="7" s="1"/>
  <c r="IZ170" i="7" s="1"/>
  <c r="HN170" i="7"/>
  <c r="HO170" i="7" s="1"/>
  <c r="HP170" i="7" s="1"/>
  <c r="GJ170" i="7"/>
  <c r="GK170" i="7" s="1"/>
  <c r="GL170" i="7" s="1"/>
  <c r="FR170" i="7"/>
  <c r="FS170" i="7" s="1"/>
  <c r="FT170" i="7" s="1"/>
  <c r="EZ170" i="7"/>
  <c r="FA170" i="7" s="1"/>
  <c r="FB170" i="7" s="1"/>
  <c r="DV170" i="7"/>
  <c r="DW170" i="7" s="1"/>
  <c r="DX170" i="7" s="1"/>
  <c r="FF170" i="7"/>
  <c r="FG170" i="7" s="1"/>
  <c r="FH170" i="7" s="1"/>
  <c r="KB170" i="7"/>
  <c r="KC170" i="7" s="1"/>
  <c r="KD170" i="7" s="1"/>
  <c r="IR170" i="7"/>
  <c r="IS170" i="7" s="1"/>
  <c r="IT170" i="7" s="1"/>
  <c r="HB170" i="7"/>
  <c r="HC170" i="7" s="1"/>
  <c r="HD170" i="7" s="1"/>
  <c r="GD170" i="7"/>
  <c r="GE170" i="7" s="1"/>
  <c r="GF170" i="7" s="1"/>
  <c r="HZ170" i="7"/>
  <c r="IA170" i="7" s="1"/>
  <c r="IB170" i="7" s="1"/>
  <c r="EN170" i="7"/>
  <c r="EO170" i="7" s="1"/>
  <c r="EP170" i="7" s="1"/>
  <c r="DP170" i="7"/>
  <c r="DQ170" i="7" s="1"/>
  <c r="DR170" i="7" s="1"/>
  <c r="ET170" i="7"/>
  <c r="EU170" i="7" s="1"/>
  <c r="EV170" i="7" s="1"/>
  <c r="CL170" i="7"/>
  <c r="CM170" i="7" s="1"/>
  <c r="CN170" i="7" s="1"/>
  <c r="CF170" i="7"/>
  <c r="CG170" i="7" s="1"/>
  <c r="CH170" i="7" s="1"/>
  <c r="LL294" i="7"/>
  <c r="LM294" i="7" s="1"/>
  <c r="LN294" i="7" s="1"/>
  <c r="MP294" i="7"/>
  <c r="MQ294" i="7" s="1"/>
  <c r="MR294" i="7" s="1"/>
  <c r="LR294" i="7"/>
  <c r="LS294" i="7" s="1"/>
  <c r="LT294" i="7" s="1"/>
  <c r="LX294" i="7"/>
  <c r="LY294" i="7" s="1"/>
  <c r="LZ294" i="7" s="1"/>
  <c r="MJ294" i="7"/>
  <c r="MK294" i="7" s="1"/>
  <c r="ML294" i="7" s="1"/>
  <c r="KT294" i="7"/>
  <c r="KU294" i="7" s="1"/>
  <c r="KV294" i="7" s="1"/>
  <c r="KZ294" i="7"/>
  <c r="LA294" i="7" s="1"/>
  <c r="LB294" i="7" s="1"/>
  <c r="CX294" i="7"/>
  <c r="CY294" i="7" s="1"/>
  <c r="CZ294" i="7" s="1"/>
  <c r="JJ294" i="7"/>
  <c r="JK294" i="7" s="1"/>
  <c r="JL294" i="7" s="1"/>
  <c r="IL294" i="7"/>
  <c r="IM294" i="7" s="1"/>
  <c r="IN294" i="7" s="1"/>
  <c r="HB294" i="7"/>
  <c r="HC294" i="7" s="1"/>
  <c r="HD294" i="7" s="1"/>
  <c r="GD294" i="7"/>
  <c r="GE294" i="7" s="1"/>
  <c r="GF294" i="7" s="1"/>
  <c r="HZ294" i="7"/>
  <c r="IA294" i="7" s="1"/>
  <c r="IB294" i="7" s="1"/>
  <c r="EH294" i="7"/>
  <c r="EI294" i="7" s="1"/>
  <c r="EJ294" i="7" s="1"/>
  <c r="DJ294" i="7"/>
  <c r="DK294" i="7" s="1"/>
  <c r="DL294" i="7" s="1"/>
  <c r="JP294" i="7"/>
  <c r="JQ294" i="7" s="1"/>
  <c r="JR294" i="7" s="1"/>
  <c r="JD294" i="7"/>
  <c r="JE294" i="7" s="1"/>
  <c r="JF294" i="7" s="1"/>
  <c r="IF294" i="7"/>
  <c r="IG294" i="7" s="1"/>
  <c r="IH294" i="7" s="1"/>
  <c r="GV294" i="7"/>
  <c r="GW294" i="7" s="1"/>
  <c r="GX294" i="7" s="1"/>
  <c r="FX294" i="7"/>
  <c r="FY294" i="7" s="1"/>
  <c r="FZ294" i="7" s="1"/>
  <c r="FL294" i="7"/>
  <c r="FM294" i="7" s="1"/>
  <c r="FN294" i="7" s="1"/>
  <c r="EB294" i="7"/>
  <c r="EC294" i="7" s="1"/>
  <c r="ED294" i="7" s="1"/>
  <c r="DD294" i="7"/>
  <c r="DE294" i="7" s="1"/>
  <c r="DF294" i="7" s="1"/>
  <c r="CF294" i="7"/>
  <c r="CG294" i="7" s="1"/>
  <c r="CH294" i="7" s="1"/>
  <c r="CL294" i="7"/>
  <c r="CM294" i="7" s="1"/>
  <c r="CN294" i="7" s="1"/>
  <c r="NN294" i="7"/>
  <c r="NO294" i="7" s="1"/>
  <c r="NP294" i="7" s="1"/>
  <c r="NB294" i="7"/>
  <c r="NC294" i="7" s="1"/>
  <c r="ND294" i="7" s="1"/>
  <c r="MD294" i="7"/>
  <c r="ME294" i="7" s="1"/>
  <c r="MF294" i="7" s="1"/>
  <c r="MV294" i="7"/>
  <c r="MW294" i="7" s="1"/>
  <c r="MX294" i="7" s="1"/>
  <c r="NH294" i="7"/>
  <c r="NI294" i="7" s="1"/>
  <c r="NJ294" i="7" s="1"/>
  <c r="LF294" i="7"/>
  <c r="LG294" i="7" s="1"/>
  <c r="LH294" i="7" s="1"/>
  <c r="KN294" i="7"/>
  <c r="KO294" i="7" s="1"/>
  <c r="KP294" i="7" s="1"/>
  <c r="KH294" i="7"/>
  <c r="KI294" i="7" s="1"/>
  <c r="KJ294" i="7" s="1"/>
  <c r="KB294" i="7"/>
  <c r="KC294" i="7" s="1"/>
  <c r="KD294" i="7" s="1"/>
  <c r="IX294" i="7"/>
  <c r="IY294" i="7" s="1"/>
  <c r="IZ294" i="7" s="1"/>
  <c r="HT294" i="7"/>
  <c r="HU294" i="7" s="1"/>
  <c r="HV294" i="7" s="1"/>
  <c r="GP294" i="7"/>
  <c r="GQ294" i="7" s="1"/>
  <c r="GR294" i="7" s="1"/>
  <c r="HH294" i="7"/>
  <c r="HI294" i="7" s="1"/>
  <c r="HJ294" i="7" s="1"/>
  <c r="EZ294" i="7"/>
  <c r="FA294" i="7" s="1"/>
  <c r="FB294" i="7" s="1"/>
  <c r="DV294" i="7"/>
  <c r="DW294" i="7" s="1"/>
  <c r="DX294" i="7" s="1"/>
  <c r="FF294" i="7"/>
  <c r="FG294" i="7" s="1"/>
  <c r="FH294" i="7" s="1"/>
  <c r="JV294" i="7"/>
  <c r="JW294" i="7" s="1"/>
  <c r="JX294" i="7" s="1"/>
  <c r="IR294" i="7"/>
  <c r="IS294" i="7" s="1"/>
  <c r="IT294" i="7" s="1"/>
  <c r="HN294" i="7"/>
  <c r="HO294" i="7" s="1"/>
  <c r="HP294" i="7" s="1"/>
  <c r="GJ294" i="7"/>
  <c r="GK294" i="7" s="1"/>
  <c r="GL294" i="7" s="1"/>
  <c r="FR294" i="7"/>
  <c r="FS294" i="7" s="1"/>
  <c r="FT294" i="7" s="1"/>
  <c r="EN294" i="7"/>
  <c r="EO294" i="7" s="1"/>
  <c r="EP294" i="7" s="1"/>
  <c r="DP294" i="7"/>
  <c r="DQ294" i="7" s="1"/>
  <c r="DR294" i="7" s="1"/>
  <c r="ET294" i="7"/>
  <c r="EU294" i="7" s="1"/>
  <c r="EV294" i="7" s="1"/>
  <c r="CR294" i="7"/>
  <c r="CS294" i="7" s="1"/>
  <c r="CT294" i="7" s="1"/>
  <c r="BZ294" i="7"/>
  <c r="CA294" i="7" s="1"/>
  <c r="CB294" i="7" s="1"/>
  <c r="NN406" i="7"/>
  <c r="NO406" i="7" s="1"/>
  <c r="NP406" i="7" s="1"/>
  <c r="NB406" i="7"/>
  <c r="NC406" i="7" s="1"/>
  <c r="ND406" i="7" s="1"/>
  <c r="MD406" i="7"/>
  <c r="ME406" i="7" s="1"/>
  <c r="MF406" i="7" s="1"/>
  <c r="MV406" i="7"/>
  <c r="MW406" i="7" s="1"/>
  <c r="MX406" i="7" s="1"/>
  <c r="NH406" i="7"/>
  <c r="NI406" i="7" s="1"/>
  <c r="NJ406" i="7" s="1"/>
  <c r="LF406" i="7"/>
  <c r="LG406" i="7" s="1"/>
  <c r="LH406" i="7" s="1"/>
  <c r="KH406" i="7"/>
  <c r="KI406" i="7" s="1"/>
  <c r="KJ406" i="7" s="1"/>
  <c r="KN406" i="7"/>
  <c r="KO406" i="7" s="1"/>
  <c r="KP406" i="7" s="1"/>
  <c r="JV406" i="7"/>
  <c r="JW406" i="7" s="1"/>
  <c r="JX406" i="7" s="1"/>
  <c r="IR406" i="7"/>
  <c r="IS406" i="7" s="1"/>
  <c r="IT406" i="7" s="1"/>
  <c r="HN406" i="7"/>
  <c r="HO406" i="7" s="1"/>
  <c r="HP406" i="7" s="1"/>
  <c r="GD406" i="7"/>
  <c r="GE406" i="7" s="1"/>
  <c r="GF406" i="7" s="1"/>
  <c r="HZ406" i="7"/>
  <c r="IA406" i="7" s="1"/>
  <c r="IB406" i="7" s="1"/>
  <c r="EN406" i="7"/>
  <c r="EO406" i="7" s="1"/>
  <c r="EP406" i="7" s="1"/>
  <c r="DP406" i="7"/>
  <c r="DQ406" i="7" s="1"/>
  <c r="DR406" i="7" s="1"/>
  <c r="ET406" i="7"/>
  <c r="EU406" i="7" s="1"/>
  <c r="EV406" i="7" s="1"/>
  <c r="JJ406" i="7"/>
  <c r="JK406" i="7" s="1"/>
  <c r="JL406" i="7" s="1"/>
  <c r="HB406" i="7"/>
  <c r="HC406" i="7" s="1"/>
  <c r="HD406" i="7" s="1"/>
  <c r="GV406" i="7"/>
  <c r="GW406" i="7" s="1"/>
  <c r="GX406" i="7" s="1"/>
  <c r="DJ406" i="7"/>
  <c r="DK406" i="7" s="1"/>
  <c r="DL406" i="7" s="1"/>
  <c r="CF406" i="7"/>
  <c r="CG406" i="7" s="1"/>
  <c r="CH406" i="7" s="1"/>
  <c r="IX406" i="7"/>
  <c r="IY406" i="7" s="1"/>
  <c r="IZ406" i="7" s="1"/>
  <c r="GJ406" i="7"/>
  <c r="GK406" i="7" s="1"/>
  <c r="GL406" i="7" s="1"/>
  <c r="EZ406" i="7"/>
  <c r="FA406" i="7" s="1"/>
  <c r="FB406" i="7" s="1"/>
  <c r="FF406" i="7"/>
  <c r="FG406" i="7" s="1"/>
  <c r="FH406" i="7" s="1"/>
  <c r="BZ406" i="7"/>
  <c r="CA406" i="7" s="1"/>
  <c r="CB406" i="7" s="1"/>
  <c r="LL406" i="7"/>
  <c r="LM406" i="7" s="1"/>
  <c r="LN406" i="7" s="1"/>
  <c r="MP406" i="7"/>
  <c r="MQ406" i="7" s="1"/>
  <c r="MR406" i="7" s="1"/>
  <c r="LR406" i="7"/>
  <c r="LS406" i="7" s="1"/>
  <c r="LT406" i="7" s="1"/>
  <c r="LX406" i="7"/>
  <c r="LY406" i="7" s="1"/>
  <c r="LZ406" i="7" s="1"/>
  <c r="MJ406" i="7"/>
  <c r="MK406" i="7" s="1"/>
  <c r="ML406" i="7" s="1"/>
  <c r="KT406" i="7"/>
  <c r="KU406" i="7" s="1"/>
  <c r="KV406" i="7" s="1"/>
  <c r="KZ406" i="7"/>
  <c r="LA406" i="7" s="1"/>
  <c r="LB406" i="7" s="1"/>
  <c r="KB406" i="7"/>
  <c r="KC406" i="7" s="1"/>
  <c r="KD406" i="7" s="1"/>
  <c r="JD406" i="7"/>
  <c r="JE406" i="7" s="1"/>
  <c r="JF406" i="7" s="1"/>
  <c r="IF406" i="7"/>
  <c r="IG406" i="7" s="1"/>
  <c r="IH406" i="7" s="1"/>
  <c r="GP406" i="7"/>
  <c r="GQ406" i="7" s="1"/>
  <c r="GR406" i="7" s="1"/>
  <c r="HH406" i="7"/>
  <c r="HI406" i="7" s="1"/>
  <c r="HJ406" i="7" s="1"/>
  <c r="FL406" i="7"/>
  <c r="FM406" i="7" s="1"/>
  <c r="FN406" i="7" s="1"/>
  <c r="EB406" i="7"/>
  <c r="EC406" i="7" s="1"/>
  <c r="ED406" i="7" s="1"/>
  <c r="DD406" i="7"/>
  <c r="DE406" i="7" s="1"/>
  <c r="DF406" i="7" s="1"/>
  <c r="CX406" i="7"/>
  <c r="CY406" i="7" s="1"/>
  <c r="CZ406" i="7" s="1"/>
  <c r="IL406" i="7"/>
  <c r="IM406" i="7" s="1"/>
  <c r="IN406" i="7" s="1"/>
  <c r="FX406" i="7"/>
  <c r="FY406" i="7" s="1"/>
  <c r="FZ406" i="7" s="1"/>
  <c r="EH406" i="7"/>
  <c r="EI406" i="7" s="1"/>
  <c r="EJ406" i="7" s="1"/>
  <c r="CR406" i="7"/>
  <c r="CS406" i="7" s="1"/>
  <c r="CT406" i="7" s="1"/>
  <c r="JP406" i="7"/>
  <c r="JQ406" i="7" s="1"/>
  <c r="JR406" i="7" s="1"/>
  <c r="HT406" i="7"/>
  <c r="HU406" i="7" s="1"/>
  <c r="HV406" i="7" s="1"/>
  <c r="FR406" i="7"/>
  <c r="FS406" i="7" s="1"/>
  <c r="FT406" i="7" s="1"/>
  <c r="DV406" i="7"/>
  <c r="DW406" i="7" s="1"/>
  <c r="DX406" i="7" s="1"/>
  <c r="CL406" i="7"/>
  <c r="CM406" i="7" s="1"/>
  <c r="CN406" i="7" s="1"/>
  <c r="NN15" i="7"/>
  <c r="NO15" i="7" s="1"/>
  <c r="NP15" i="7" s="1"/>
  <c r="NB15" i="7"/>
  <c r="NC15" i="7" s="1"/>
  <c r="ND15" i="7" s="1"/>
  <c r="MD15" i="7"/>
  <c r="ME15" i="7" s="1"/>
  <c r="MF15" i="7" s="1"/>
  <c r="MV15" i="7"/>
  <c r="MW15" i="7" s="1"/>
  <c r="MX15" i="7" s="1"/>
  <c r="NH15" i="7"/>
  <c r="NI15" i="7" s="1"/>
  <c r="NJ15" i="7" s="1"/>
  <c r="LF15" i="7"/>
  <c r="LG15" i="7" s="1"/>
  <c r="LH15" i="7" s="1"/>
  <c r="KH15" i="7"/>
  <c r="KI15" i="7" s="1"/>
  <c r="KJ15" i="7" s="1"/>
  <c r="KN15" i="7"/>
  <c r="KO15" i="7" s="1"/>
  <c r="KP15" i="7" s="1"/>
  <c r="JP15" i="7"/>
  <c r="JQ15" i="7" s="1"/>
  <c r="JR15" i="7" s="1"/>
  <c r="IR15" i="7"/>
  <c r="IS15" i="7" s="1"/>
  <c r="IT15" i="7" s="1"/>
  <c r="HN15" i="7"/>
  <c r="HO15" i="7" s="1"/>
  <c r="HP15" i="7" s="1"/>
  <c r="GJ15" i="7"/>
  <c r="GK15" i="7" s="1"/>
  <c r="GL15" i="7" s="1"/>
  <c r="HH15" i="7"/>
  <c r="HI15" i="7" s="1"/>
  <c r="HJ15" i="7" s="1"/>
  <c r="EH15" i="7"/>
  <c r="EI15" i="7" s="1"/>
  <c r="EJ15" i="7" s="1"/>
  <c r="DJ15" i="7"/>
  <c r="DK15" i="7" s="1"/>
  <c r="DL15" i="7" s="1"/>
  <c r="ET15" i="7"/>
  <c r="EU15" i="7" s="1"/>
  <c r="EV15" i="7" s="1"/>
  <c r="JJ15" i="7"/>
  <c r="JK15" i="7" s="1"/>
  <c r="JL15" i="7" s="1"/>
  <c r="HB15" i="7"/>
  <c r="HC15" i="7" s="1"/>
  <c r="HD15" i="7" s="1"/>
  <c r="FL15" i="7"/>
  <c r="FM15" i="7" s="1"/>
  <c r="FN15" i="7" s="1"/>
  <c r="DD15" i="7"/>
  <c r="DE15" i="7" s="1"/>
  <c r="DF15" i="7" s="1"/>
  <c r="CF15" i="7"/>
  <c r="CG15" i="7" s="1"/>
  <c r="CH15" i="7" s="1"/>
  <c r="IX15" i="7"/>
  <c r="IY15" i="7" s="1"/>
  <c r="IZ15" i="7" s="1"/>
  <c r="GP15" i="7"/>
  <c r="GQ15" i="7" s="1"/>
  <c r="GR15" i="7" s="1"/>
  <c r="EN15" i="7"/>
  <c r="EO15" i="7" s="1"/>
  <c r="EP15" i="7" s="1"/>
  <c r="FF15" i="7"/>
  <c r="FG15" i="7" s="1"/>
  <c r="FH15" i="7" s="1"/>
  <c r="BZ15" i="7"/>
  <c r="CA15" i="7" s="1"/>
  <c r="CB15" i="7" s="1"/>
  <c r="LL15" i="7"/>
  <c r="LM15" i="7" s="1"/>
  <c r="LN15" i="7" s="1"/>
  <c r="MP15" i="7"/>
  <c r="MQ15" i="7" s="1"/>
  <c r="MR15" i="7" s="1"/>
  <c r="LR15" i="7"/>
  <c r="LS15" i="7" s="1"/>
  <c r="LT15" i="7" s="1"/>
  <c r="LX15" i="7"/>
  <c r="LY15" i="7" s="1"/>
  <c r="LZ15" i="7" s="1"/>
  <c r="MJ15" i="7"/>
  <c r="MK15" i="7" s="1"/>
  <c r="ML15" i="7" s="1"/>
  <c r="KT15" i="7"/>
  <c r="KU15" i="7" s="1"/>
  <c r="KV15" i="7" s="1"/>
  <c r="KZ15" i="7"/>
  <c r="LA15" i="7" s="1"/>
  <c r="LB15" i="7" s="1"/>
  <c r="KB15" i="7"/>
  <c r="KC15" i="7" s="1"/>
  <c r="KD15" i="7" s="1"/>
  <c r="JD15" i="7"/>
  <c r="JE15" i="7" s="1"/>
  <c r="JF15" i="7" s="1"/>
  <c r="IF15" i="7"/>
  <c r="IG15" i="7" s="1"/>
  <c r="IH15" i="7" s="1"/>
  <c r="GV15" i="7"/>
  <c r="GW15" i="7" s="1"/>
  <c r="GX15" i="7" s="1"/>
  <c r="HT15" i="7"/>
  <c r="HU15" i="7" s="1"/>
  <c r="HV15" i="7" s="1"/>
  <c r="EZ15" i="7"/>
  <c r="FA15" i="7" s="1"/>
  <c r="FB15" i="7" s="1"/>
  <c r="DV15" i="7"/>
  <c r="DW15" i="7" s="1"/>
  <c r="DX15" i="7" s="1"/>
  <c r="FR15" i="7"/>
  <c r="FS15" i="7" s="1"/>
  <c r="FT15" i="7" s="1"/>
  <c r="CX15" i="7"/>
  <c r="CY15" i="7" s="1"/>
  <c r="CZ15" i="7" s="1"/>
  <c r="IL15" i="7"/>
  <c r="IM15" i="7" s="1"/>
  <c r="IN15" i="7" s="1"/>
  <c r="GD15" i="7"/>
  <c r="GE15" i="7" s="1"/>
  <c r="GF15" i="7" s="1"/>
  <c r="EB15" i="7"/>
  <c r="EC15" i="7" s="1"/>
  <c r="ED15" i="7" s="1"/>
  <c r="CR15" i="7"/>
  <c r="CS15" i="7" s="1"/>
  <c r="CT15" i="7" s="1"/>
  <c r="JV15" i="7"/>
  <c r="JW15" i="7" s="1"/>
  <c r="JX15" i="7" s="1"/>
  <c r="HZ15" i="7"/>
  <c r="IA15" i="7" s="1"/>
  <c r="IB15" i="7" s="1"/>
  <c r="FX15" i="7"/>
  <c r="FY15" i="7" s="1"/>
  <c r="FZ15" i="7" s="1"/>
  <c r="DP15" i="7"/>
  <c r="DQ15" i="7" s="1"/>
  <c r="DR15" i="7" s="1"/>
  <c r="CL15" i="7"/>
  <c r="CM15" i="7" s="1"/>
  <c r="CN15" i="7" s="1"/>
  <c r="NN54" i="7"/>
  <c r="NO54" i="7" s="1"/>
  <c r="NP54" i="7" s="1"/>
  <c r="MV54" i="7"/>
  <c r="MW54" i="7" s="1"/>
  <c r="MX54" i="7" s="1"/>
  <c r="LX54" i="7"/>
  <c r="LY54" i="7" s="1"/>
  <c r="LZ54" i="7" s="1"/>
  <c r="NB54" i="7"/>
  <c r="NC54" i="7" s="1"/>
  <c r="ND54" i="7" s="1"/>
  <c r="MD54" i="7"/>
  <c r="ME54" i="7" s="1"/>
  <c r="MF54" i="7" s="1"/>
  <c r="KZ54" i="7"/>
  <c r="LA54" i="7" s="1"/>
  <c r="LB54" i="7" s="1"/>
  <c r="LF54" i="7"/>
  <c r="LG54" i="7" s="1"/>
  <c r="LH54" i="7" s="1"/>
  <c r="KN54" i="7"/>
  <c r="KO54" i="7" s="1"/>
  <c r="KP54" i="7" s="1"/>
  <c r="JP54" i="7"/>
  <c r="JQ54" i="7" s="1"/>
  <c r="JR54" i="7" s="1"/>
  <c r="IR54" i="7"/>
  <c r="IS54" i="7" s="1"/>
  <c r="IT54" i="7" s="1"/>
  <c r="HB54" i="7"/>
  <c r="HC54" i="7" s="1"/>
  <c r="HD54" i="7" s="1"/>
  <c r="GD54" i="7"/>
  <c r="GE54" i="7" s="1"/>
  <c r="GF54" i="7" s="1"/>
  <c r="HT54" i="7"/>
  <c r="HU54" i="7" s="1"/>
  <c r="HV54" i="7" s="1"/>
  <c r="EH54" i="7"/>
  <c r="EI54" i="7" s="1"/>
  <c r="EJ54" i="7" s="1"/>
  <c r="DJ54" i="7"/>
  <c r="DK54" i="7" s="1"/>
  <c r="DL54" i="7" s="1"/>
  <c r="ET54" i="7"/>
  <c r="EU54" i="7" s="1"/>
  <c r="EV54" i="7" s="1"/>
  <c r="JJ54" i="7"/>
  <c r="JK54" i="7" s="1"/>
  <c r="JL54" i="7" s="1"/>
  <c r="GV54" i="7"/>
  <c r="GW54" i="7" s="1"/>
  <c r="GX54" i="7" s="1"/>
  <c r="FL54" i="7"/>
  <c r="FM54" i="7" s="1"/>
  <c r="FN54" i="7" s="1"/>
  <c r="DD54" i="7"/>
  <c r="DE54" i="7" s="1"/>
  <c r="DF54" i="7" s="1"/>
  <c r="CF54" i="7"/>
  <c r="CG54" i="7" s="1"/>
  <c r="CH54" i="7" s="1"/>
  <c r="IX54" i="7"/>
  <c r="IY54" i="7" s="1"/>
  <c r="IZ54" i="7" s="1"/>
  <c r="GJ54" i="7"/>
  <c r="GK54" i="7" s="1"/>
  <c r="GL54" i="7" s="1"/>
  <c r="EN54" i="7"/>
  <c r="EO54" i="7" s="1"/>
  <c r="EP54" i="7" s="1"/>
  <c r="FF54" i="7"/>
  <c r="FG54" i="7" s="1"/>
  <c r="FH54" i="7" s="1"/>
  <c r="BZ54" i="7"/>
  <c r="CA54" i="7" s="1"/>
  <c r="CB54" i="7" s="1"/>
  <c r="NH54" i="7"/>
  <c r="NI54" i="7" s="1"/>
  <c r="NJ54" i="7" s="1"/>
  <c r="MJ54" i="7"/>
  <c r="MK54" i="7" s="1"/>
  <c r="ML54" i="7" s="1"/>
  <c r="LL54" i="7"/>
  <c r="LM54" i="7" s="1"/>
  <c r="LN54" i="7" s="1"/>
  <c r="MP54" i="7"/>
  <c r="MQ54" i="7" s="1"/>
  <c r="MR54" i="7" s="1"/>
  <c r="LR54" i="7"/>
  <c r="LS54" i="7" s="1"/>
  <c r="LT54" i="7" s="1"/>
  <c r="KH54" i="7"/>
  <c r="KI54" i="7" s="1"/>
  <c r="KJ54" i="7" s="1"/>
  <c r="KT54" i="7"/>
  <c r="KU54" i="7" s="1"/>
  <c r="KV54" i="7" s="1"/>
  <c r="JV54" i="7"/>
  <c r="JW54" i="7" s="1"/>
  <c r="JX54" i="7" s="1"/>
  <c r="JD54" i="7"/>
  <c r="JE54" i="7" s="1"/>
  <c r="JF54" i="7" s="1"/>
  <c r="IF54" i="7"/>
  <c r="IG54" i="7" s="1"/>
  <c r="IH54" i="7" s="1"/>
  <c r="GP54" i="7"/>
  <c r="GQ54" i="7" s="1"/>
  <c r="GR54" i="7" s="1"/>
  <c r="HH54" i="7"/>
  <c r="HI54" i="7" s="1"/>
  <c r="HJ54" i="7" s="1"/>
  <c r="EZ54" i="7"/>
  <c r="FA54" i="7" s="1"/>
  <c r="FB54" i="7" s="1"/>
  <c r="DV54" i="7"/>
  <c r="DW54" i="7" s="1"/>
  <c r="DX54" i="7" s="1"/>
  <c r="FR54" i="7"/>
  <c r="FS54" i="7" s="1"/>
  <c r="FT54" i="7" s="1"/>
  <c r="CX54" i="7"/>
  <c r="CY54" i="7" s="1"/>
  <c r="CZ54" i="7" s="1"/>
  <c r="IL54" i="7"/>
  <c r="IM54" i="7" s="1"/>
  <c r="IN54" i="7" s="1"/>
  <c r="FX54" i="7"/>
  <c r="FY54" i="7" s="1"/>
  <c r="FZ54" i="7" s="1"/>
  <c r="EB54" i="7"/>
  <c r="EC54" i="7" s="1"/>
  <c r="ED54" i="7" s="1"/>
  <c r="CR54" i="7"/>
  <c r="CS54" i="7" s="1"/>
  <c r="CT54" i="7" s="1"/>
  <c r="KB54" i="7"/>
  <c r="KC54" i="7" s="1"/>
  <c r="KD54" i="7" s="1"/>
  <c r="HN54" i="7"/>
  <c r="HO54" i="7" s="1"/>
  <c r="HP54" i="7" s="1"/>
  <c r="HZ54" i="7"/>
  <c r="IA54" i="7" s="1"/>
  <c r="IB54" i="7" s="1"/>
  <c r="DP54" i="7"/>
  <c r="DQ54" i="7" s="1"/>
  <c r="DR54" i="7" s="1"/>
  <c r="CL54" i="7"/>
  <c r="CM54" i="7" s="1"/>
  <c r="CN54" i="7" s="1"/>
  <c r="NN373" i="7"/>
  <c r="NO373" i="7" s="1"/>
  <c r="NP373" i="7" s="1"/>
  <c r="MV373" i="7"/>
  <c r="MW373" i="7" s="1"/>
  <c r="MX373" i="7" s="1"/>
  <c r="LX373" i="7"/>
  <c r="LY373" i="7" s="1"/>
  <c r="LZ373" i="7" s="1"/>
  <c r="NB373" i="7"/>
  <c r="NC373" i="7" s="1"/>
  <c r="ND373" i="7" s="1"/>
  <c r="MD373" i="7"/>
  <c r="ME373" i="7" s="1"/>
  <c r="MF373" i="7" s="1"/>
  <c r="LF373" i="7"/>
  <c r="LG373" i="7" s="1"/>
  <c r="LH373" i="7" s="1"/>
  <c r="KH373" i="7"/>
  <c r="KI373" i="7" s="1"/>
  <c r="KJ373" i="7" s="1"/>
  <c r="KN373" i="7"/>
  <c r="KO373" i="7" s="1"/>
  <c r="KP373" i="7" s="1"/>
  <c r="JP373" i="7"/>
  <c r="JQ373" i="7" s="1"/>
  <c r="JR373" i="7" s="1"/>
  <c r="IX373" i="7"/>
  <c r="IY373" i="7" s="1"/>
  <c r="IZ373" i="7" s="1"/>
  <c r="HT373" i="7"/>
  <c r="HU373" i="7" s="1"/>
  <c r="HV373" i="7" s="1"/>
  <c r="GP373" i="7"/>
  <c r="GQ373" i="7" s="1"/>
  <c r="GR373" i="7" s="1"/>
  <c r="GV373" i="7"/>
  <c r="GW373" i="7" s="1"/>
  <c r="GX373" i="7" s="1"/>
  <c r="EZ373" i="7"/>
  <c r="FA373" i="7" s="1"/>
  <c r="FB373" i="7" s="1"/>
  <c r="DV373" i="7"/>
  <c r="DW373" i="7" s="1"/>
  <c r="DX373" i="7" s="1"/>
  <c r="FF373" i="7"/>
  <c r="FG373" i="7" s="1"/>
  <c r="FH373" i="7" s="1"/>
  <c r="JV373" i="7"/>
  <c r="JW373" i="7" s="1"/>
  <c r="JX373" i="7" s="1"/>
  <c r="IR373" i="7"/>
  <c r="IS373" i="7" s="1"/>
  <c r="IT373" i="7" s="1"/>
  <c r="HZ373" i="7"/>
  <c r="IA373" i="7" s="1"/>
  <c r="IB373" i="7" s="1"/>
  <c r="GJ373" i="7"/>
  <c r="GK373" i="7" s="1"/>
  <c r="GL373" i="7" s="1"/>
  <c r="FR373" i="7"/>
  <c r="FS373" i="7" s="1"/>
  <c r="FT373" i="7" s="1"/>
  <c r="EN373" i="7"/>
  <c r="EO373" i="7" s="1"/>
  <c r="EP373" i="7" s="1"/>
  <c r="DP373" i="7"/>
  <c r="DQ373" i="7" s="1"/>
  <c r="DR373" i="7" s="1"/>
  <c r="ET373" i="7"/>
  <c r="EU373" i="7" s="1"/>
  <c r="EV373" i="7" s="1"/>
  <c r="CL373" i="7"/>
  <c r="CM373" i="7" s="1"/>
  <c r="CN373" i="7" s="1"/>
  <c r="CF373" i="7"/>
  <c r="CG373" i="7" s="1"/>
  <c r="CH373" i="7" s="1"/>
  <c r="NH373" i="7"/>
  <c r="NI373" i="7" s="1"/>
  <c r="NJ373" i="7" s="1"/>
  <c r="MJ373" i="7"/>
  <c r="MK373" i="7" s="1"/>
  <c r="ML373" i="7" s="1"/>
  <c r="LL373" i="7"/>
  <c r="LM373" i="7" s="1"/>
  <c r="LN373" i="7" s="1"/>
  <c r="MP373" i="7"/>
  <c r="MQ373" i="7" s="1"/>
  <c r="MR373" i="7" s="1"/>
  <c r="LR373" i="7"/>
  <c r="LS373" i="7" s="1"/>
  <c r="LT373" i="7" s="1"/>
  <c r="KT373" i="7"/>
  <c r="KU373" i="7" s="1"/>
  <c r="KV373" i="7" s="1"/>
  <c r="KZ373" i="7"/>
  <c r="LA373" i="7" s="1"/>
  <c r="LB373" i="7" s="1"/>
  <c r="CX373" i="7"/>
  <c r="CY373" i="7" s="1"/>
  <c r="CZ373" i="7" s="1"/>
  <c r="JJ373" i="7"/>
  <c r="JK373" i="7" s="1"/>
  <c r="JL373" i="7" s="1"/>
  <c r="IL373" i="7"/>
  <c r="IM373" i="7" s="1"/>
  <c r="IN373" i="7" s="1"/>
  <c r="HN373" i="7"/>
  <c r="HO373" i="7" s="1"/>
  <c r="HP373" i="7" s="1"/>
  <c r="GD373" i="7"/>
  <c r="GE373" i="7" s="1"/>
  <c r="GF373" i="7" s="1"/>
  <c r="HH373" i="7"/>
  <c r="HI373" i="7" s="1"/>
  <c r="HJ373" i="7" s="1"/>
  <c r="EH373" i="7"/>
  <c r="EI373" i="7" s="1"/>
  <c r="EJ373" i="7" s="1"/>
  <c r="DJ373" i="7"/>
  <c r="DK373" i="7" s="1"/>
  <c r="DL373" i="7" s="1"/>
  <c r="KB373" i="7"/>
  <c r="KC373" i="7" s="1"/>
  <c r="KD373" i="7" s="1"/>
  <c r="JD373" i="7"/>
  <c r="JE373" i="7" s="1"/>
  <c r="JF373" i="7" s="1"/>
  <c r="IF373" i="7"/>
  <c r="IG373" i="7" s="1"/>
  <c r="IH373" i="7" s="1"/>
  <c r="HB373" i="7"/>
  <c r="HC373" i="7" s="1"/>
  <c r="HD373" i="7" s="1"/>
  <c r="FX373" i="7"/>
  <c r="FY373" i="7" s="1"/>
  <c r="FZ373" i="7" s="1"/>
  <c r="FL373" i="7"/>
  <c r="FM373" i="7" s="1"/>
  <c r="FN373" i="7" s="1"/>
  <c r="EB373" i="7"/>
  <c r="EC373" i="7" s="1"/>
  <c r="ED373" i="7" s="1"/>
  <c r="DD373" i="7"/>
  <c r="DE373" i="7" s="1"/>
  <c r="DF373" i="7" s="1"/>
  <c r="CR373" i="7"/>
  <c r="CS373" i="7" s="1"/>
  <c r="CT373" i="7" s="1"/>
  <c r="BZ373" i="7"/>
  <c r="CA373" i="7" s="1"/>
  <c r="CB373" i="7" s="1"/>
  <c r="NN232" i="7"/>
  <c r="NO232" i="7" s="1"/>
  <c r="NP232" i="7" s="1"/>
  <c r="MV232" i="7"/>
  <c r="MW232" i="7" s="1"/>
  <c r="MX232" i="7" s="1"/>
  <c r="LX232" i="7"/>
  <c r="LY232" i="7" s="1"/>
  <c r="LZ232" i="7" s="1"/>
  <c r="NB232" i="7"/>
  <c r="NC232" i="7" s="1"/>
  <c r="ND232" i="7" s="1"/>
  <c r="MD232" i="7"/>
  <c r="ME232" i="7" s="1"/>
  <c r="MF232" i="7" s="1"/>
  <c r="LF232" i="7"/>
  <c r="LG232" i="7" s="1"/>
  <c r="LH232" i="7" s="1"/>
  <c r="KN232" i="7"/>
  <c r="KO232" i="7" s="1"/>
  <c r="KP232" i="7" s="1"/>
  <c r="KH232" i="7"/>
  <c r="KI232" i="7" s="1"/>
  <c r="KJ232" i="7" s="1"/>
  <c r="KB232" i="7"/>
  <c r="KC232" i="7" s="1"/>
  <c r="KD232" i="7" s="1"/>
  <c r="IX232" i="7"/>
  <c r="IY232" i="7" s="1"/>
  <c r="IZ232" i="7" s="1"/>
  <c r="HT232" i="7"/>
  <c r="HU232" i="7" s="1"/>
  <c r="HV232" i="7" s="1"/>
  <c r="GP232" i="7"/>
  <c r="GQ232" i="7" s="1"/>
  <c r="GR232" i="7" s="1"/>
  <c r="HH232" i="7"/>
  <c r="HI232" i="7" s="1"/>
  <c r="HJ232" i="7" s="1"/>
  <c r="EZ232" i="7"/>
  <c r="FA232" i="7" s="1"/>
  <c r="FB232" i="7" s="1"/>
  <c r="DV232" i="7"/>
  <c r="DW232" i="7" s="1"/>
  <c r="DX232" i="7" s="1"/>
  <c r="FF232" i="7"/>
  <c r="FG232" i="7" s="1"/>
  <c r="FH232" i="7" s="1"/>
  <c r="JV232" i="7"/>
  <c r="JW232" i="7" s="1"/>
  <c r="JX232" i="7" s="1"/>
  <c r="IR232" i="7"/>
  <c r="IS232" i="7" s="1"/>
  <c r="IT232" i="7" s="1"/>
  <c r="HN232" i="7"/>
  <c r="HO232" i="7" s="1"/>
  <c r="HP232" i="7" s="1"/>
  <c r="GJ232" i="7"/>
  <c r="GK232" i="7" s="1"/>
  <c r="GL232" i="7" s="1"/>
  <c r="FR232" i="7"/>
  <c r="FS232" i="7" s="1"/>
  <c r="FT232" i="7" s="1"/>
  <c r="EN232" i="7"/>
  <c r="EO232" i="7" s="1"/>
  <c r="EP232" i="7" s="1"/>
  <c r="DP232" i="7"/>
  <c r="DQ232" i="7" s="1"/>
  <c r="DR232" i="7" s="1"/>
  <c r="ET232" i="7"/>
  <c r="EU232" i="7" s="1"/>
  <c r="EV232" i="7" s="1"/>
  <c r="CL232" i="7"/>
  <c r="CM232" i="7" s="1"/>
  <c r="CN232" i="7" s="1"/>
  <c r="CF232" i="7"/>
  <c r="CG232" i="7" s="1"/>
  <c r="CH232" i="7" s="1"/>
  <c r="NH232" i="7"/>
  <c r="NI232" i="7" s="1"/>
  <c r="NJ232" i="7" s="1"/>
  <c r="MJ232" i="7"/>
  <c r="MK232" i="7" s="1"/>
  <c r="ML232" i="7" s="1"/>
  <c r="LL232" i="7"/>
  <c r="LM232" i="7" s="1"/>
  <c r="LN232" i="7" s="1"/>
  <c r="MP232" i="7"/>
  <c r="MQ232" i="7" s="1"/>
  <c r="MR232" i="7" s="1"/>
  <c r="LR232" i="7"/>
  <c r="LS232" i="7" s="1"/>
  <c r="LT232" i="7" s="1"/>
  <c r="KT232" i="7"/>
  <c r="KU232" i="7" s="1"/>
  <c r="KV232" i="7" s="1"/>
  <c r="KZ232" i="7"/>
  <c r="LA232" i="7" s="1"/>
  <c r="LB232" i="7" s="1"/>
  <c r="CX232" i="7"/>
  <c r="CY232" i="7" s="1"/>
  <c r="CZ232" i="7" s="1"/>
  <c r="JJ232" i="7"/>
  <c r="JK232" i="7" s="1"/>
  <c r="JL232" i="7" s="1"/>
  <c r="IL232" i="7"/>
  <c r="IM232" i="7" s="1"/>
  <c r="IN232" i="7" s="1"/>
  <c r="HB232" i="7"/>
  <c r="HC232" i="7" s="1"/>
  <c r="HD232" i="7" s="1"/>
  <c r="GD232" i="7"/>
  <c r="GE232" i="7" s="1"/>
  <c r="GF232" i="7" s="1"/>
  <c r="HZ232" i="7"/>
  <c r="IA232" i="7" s="1"/>
  <c r="IB232" i="7" s="1"/>
  <c r="EH232" i="7"/>
  <c r="EI232" i="7" s="1"/>
  <c r="EJ232" i="7" s="1"/>
  <c r="DJ232" i="7"/>
  <c r="DK232" i="7" s="1"/>
  <c r="DL232" i="7" s="1"/>
  <c r="JP232" i="7"/>
  <c r="JQ232" i="7" s="1"/>
  <c r="JR232" i="7" s="1"/>
  <c r="JD232" i="7"/>
  <c r="JE232" i="7" s="1"/>
  <c r="JF232" i="7" s="1"/>
  <c r="IF232" i="7"/>
  <c r="IG232" i="7" s="1"/>
  <c r="IH232" i="7" s="1"/>
  <c r="GV232" i="7"/>
  <c r="GW232" i="7" s="1"/>
  <c r="GX232" i="7" s="1"/>
  <c r="FX232" i="7"/>
  <c r="FY232" i="7" s="1"/>
  <c r="FZ232" i="7" s="1"/>
  <c r="FL232" i="7"/>
  <c r="FM232" i="7" s="1"/>
  <c r="FN232" i="7" s="1"/>
  <c r="EB232" i="7"/>
  <c r="EC232" i="7" s="1"/>
  <c r="ED232" i="7" s="1"/>
  <c r="DD232" i="7"/>
  <c r="DE232" i="7" s="1"/>
  <c r="DF232" i="7" s="1"/>
  <c r="CR232" i="7"/>
  <c r="CS232" i="7" s="1"/>
  <c r="CT232" i="7" s="1"/>
  <c r="BZ232" i="7"/>
  <c r="CA232" i="7" s="1"/>
  <c r="CB232" i="7" s="1"/>
  <c r="NN151" i="7"/>
  <c r="NO151" i="7" s="1"/>
  <c r="NP151" i="7" s="1"/>
  <c r="MV151" i="7"/>
  <c r="MW151" i="7" s="1"/>
  <c r="MX151" i="7" s="1"/>
  <c r="LX151" i="7"/>
  <c r="LY151" i="7" s="1"/>
  <c r="LZ151" i="7" s="1"/>
  <c r="NB151" i="7"/>
  <c r="NC151" i="7" s="1"/>
  <c r="ND151" i="7" s="1"/>
  <c r="MD151" i="7"/>
  <c r="ME151" i="7" s="1"/>
  <c r="MF151" i="7" s="1"/>
  <c r="LF151" i="7"/>
  <c r="LG151" i="7" s="1"/>
  <c r="LH151" i="7" s="1"/>
  <c r="KN151" i="7"/>
  <c r="KO151" i="7" s="1"/>
  <c r="KP151" i="7" s="1"/>
  <c r="KH151" i="7"/>
  <c r="KI151" i="7" s="1"/>
  <c r="KJ151" i="7" s="1"/>
  <c r="JV151" i="7"/>
  <c r="JW151" i="7" s="1"/>
  <c r="JX151" i="7" s="1"/>
  <c r="IX151" i="7"/>
  <c r="IY151" i="7" s="1"/>
  <c r="IZ151" i="7" s="1"/>
  <c r="HZ151" i="7"/>
  <c r="IA151" i="7" s="1"/>
  <c r="IB151" i="7" s="1"/>
  <c r="GP151" i="7"/>
  <c r="GQ151" i="7" s="1"/>
  <c r="GR151" i="7" s="1"/>
  <c r="HT151" i="7"/>
  <c r="HU151" i="7" s="1"/>
  <c r="HV151" i="7" s="1"/>
  <c r="EZ151" i="7"/>
  <c r="FA151" i="7" s="1"/>
  <c r="FB151" i="7" s="1"/>
  <c r="DV151" i="7"/>
  <c r="DW151" i="7" s="1"/>
  <c r="DX151" i="7" s="1"/>
  <c r="FF151" i="7"/>
  <c r="FG151" i="7" s="1"/>
  <c r="FH151" i="7" s="1"/>
  <c r="JP151" i="7"/>
  <c r="JQ151" i="7" s="1"/>
  <c r="JR151" i="7" s="1"/>
  <c r="IR151" i="7"/>
  <c r="IS151" i="7" s="1"/>
  <c r="IT151" i="7" s="1"/>
  <c r="HN151" i="7"/>
  <c r="HO151" i="7" s="1"/>
  <c r="HP151" i="7" s="1"/>
  <c r="GJ151" i="7"/>
  <c r="GK151" i="7" s="1"/>
  <c r="GL151" i="7" s="1"/>
  <c r="FR151" i="7"/>
  <c r="FS151" i="7" s="1"/>
  <c r="FT151" i="7" s="1"/>
  <c r="EN151" i="7"/>
  <c r="EO151" i="7" s="1"/>
  <c r="EP151" i="7" s="1"/>
  <c r="DP151" i="7"/>
  <c r="DQ151" i="7" s="1"/>
  <c r="DR151" i="7" s="1"/>
  <c r="ET151" i="7"/>
  <c r="EU151" i="7" s="1"/>
  <c r="EV151" i="7" s="1"/>
  <c r="CR151" i="7"/>
  <c r="CS151" i="7" s="1"/>
  <c r="CT151" i="7" s="1"/>
  <c r="BZ151" i="7"/>
  <c r="CA151" i="7" s="1"/>
  <c r="CB151" i="7" s="1"/>
  <c r="NH151" i="7"/>
  <c r="NI151" i="7" s="1"/>
  <c r="NJ151" i="7" s="1"/>
  <c r="MJ151" i="7"/>
  <c r="MK151" i="7" s="1"/>
  <c r="ML151" i="7" s="1"/>
  <c r="LL151" i="7"/>
  <c r="LM151" i="7" s="1"/>
  <c r="LN151" i="7" s="1"/>
  <c r="MP151" i="7"/>
  <c r="MQ151" i="7" s="1"/>
  <c r="MR151" i="7" s="1"/>
  <c r="LR151" i="7"/>
  <c r="LS151" i="7" s="1"/>
  <c r="LT151" i="7" s="1"/>
  <c r="KT151" i="7"/>
  <c r="KU151" i="7" s="1"/>
  <c r="KV151" i="7" s="1"/>
  <c r="KZ151" i="7"/>
  <c r="LA151" i="7" s="1"/>
  <c r="LB151" i="7" s="1"/>
  <c r="CX151" i="7"/>
  <c r="CY151" i="7" s="1"/>
  <c r="CZ151" i="7" s="1"/>
  <c r="JJ151" i="7"/>
  <c r="JK151" i="7" s="1"/>
  <c r="JL151" i="7" s="1"/>
  <c r="IL151" i="7"/>
  <c r="IM151" i="7" s="1"/>
  <c r="IN151" i="7" s="1"/>
  <c r="HB151" i="7"/>
  <c r="HC151" i="7" s="1"/>
  <c r="HD151" i="7" s="1"/>
  <c r="GD151" i="7"/>
  <c r="GE151" i="7" s="1"/>
  <c r="GF151" i="7" s="1"/>
  <c r="HH151" i="7"/>
  <c r="HI151" i="7" s="1"/>
  <c r="HJ151" i="7" s="1"/>
  <c r="EH151" i="7"/>
  <c r="EI151" i="7" s="1"/>
  <c r="EJ151" i="7" s="1"/>
  <c r="DJ151" i="7"/>
  <c r="DK151" i="7" s="1"/>
  <c r="DL151" i="7" s="1"/>
  <c r="KB151" i="7"/>
  <c r="KC151" i="7" s="1"/>
  <c r="KD151" i="7" s="1"/>
  <c r="JD151" i="7"/>
  <c r="JE151" i="7" s="1"/>
  <c r="JF151" i="7" s="1"/>
  <c r="IF151" i="7"/>
  <c r="IG151" i="7" s="1"/>
  <c r="IH151" i="7" s="1"/>
  <c r="GV151" i="7"/>
  <c r="GW151" i="7" s="1"/>
  <c r="GX151" i="7" s="1"/>
  <c r="FX151" i="7"/>
  <c r="FY151" i="7" s="1"/>
  <c r="FZ151" i="7" s="1"/>
  <c r="FL151" i="7"/>
  <c r="FM151" i="7" s="1"/>
  <c r="FN151" i="7" s="1"/>
  <c r="EB151" i="7"/>
  <c r="EC151" i="7" s="1"/>
  <c r="ED151" i="7" s="1"/>
  <c r="DD151" i="7"/>
  <c r="DE151" i="7" s="1"/>
  <c r="DF151" i="7" s="1"/>
  <c r="CF151" i="7"/>
  <c r="CG151" i="7" s="1"/>
  <c r="CH151" i="7" s="1"/>
  <c r="CL151" i="7"/>
  <c r="CM151" i="7" s="1"/>
  <c r="CN151" i="7" s="1"/>
  <c r="NN24" i="7"/>
  <c r="NO24" i="7" s="1"/>
  <c r="NP24" i="7" s="1"/>
  <c r="MV24" i="7"/>
  <c r="MW24" i="7" s="1"/>
  <c r="MX24" i="7" s="1"/>
  <c r="LX24" i="7"/>
  <c r="LY24" i="7" s="1"/>
  <c r="LZ24" i="7" s="1"/>
  <c r="NB24" i="7"/>
  <c r="NC24" i="7" s="1"/>
  <c r="ND24" i="7" s="1"/>
  <c r="MD24" i="7"/>
  <c r="ME24" i="7" s="1"/>
  <c r="MF24" i="7" s="1"/>
  <c r="KZ24" i="7"/>
  <c r="LA24" i="7" s="1"/>
  <c r="LB24" i="7" s="1"/>
  <c r="LF24" i="7"/>
  <c r="LG24" i="7" s="1"/>
  <c r="LH24" i="7" s="1"/>
  <c r="KN24" i="7"/>
  <c r="KO24" i="7" s="1"/>
  <c r="KP24" i="7" s="1"/>
  <c r="JP24" i="7"/>
  <c r="JQ24" i="7" s="1"/>
  <c r="JR24" i="7" s="1"/>
  <c r="IR24" i="7"/>
  <c r="IS24" i="7" s="1"/>
  <c r="IT24" i="7" s="1"/>
  <c r="HB24" i="7"/>
  <c r="HC24" i="7" s="1"/>
  <c r="HD24" i="7" s="1"/>
  <c r="GD24" i="7"/>
  <c r="GE24" i="7" s="1"/>
  <c r="GF24" i="7" s="1"/>
  <c r="HT24" i="7"/>
  <c r="HU24" i="7" s="1"/>
  <c r="HV24" i="7" s="1"/>
  <c r="EH24" i="7"/>
  <c r="EI24" i="7" s="1"/>
  <c r="EJ24" i="7" s="1"/>
  <c r="DJ24" i="7"/>
  <c r="DK24" i="7" s="1"/>
  <c r="DL24" i="7" s="1"/>
  <c r="ET24" i="7"/>
  <c r="EU24" i="7" s="1"/>
  <c r="EV24" i="7" s="1"/>
  <c r="JJ24" i="7"/>
  <c r="JK24" i="7" s="1"/>
  <c r="JL24" i="7" s="1"/>
  <c r="GV24" i="7"/>
  <c r="GW24" i="7" s="1"/>
  <c r="GX24" i="7" s="1"/>
  <c r="FL24" i="7"/>
  <c r="FM24" i="7" s="1"/>
  <c r="FN24" i="7" s="1"/>
  <c r="DD24" i="7"/>
  <c r="DE24" i="7" s="1"/>
  <c r="DF24" i="7" s="1"/>
  <c r="CF24" i="7"/>
  <c r="CG24" i="7" s="1"/>
  <c r="CH24" i="7" s="1"/>
  <c r="IX24" i="7"/>
  <c r="IY24" i="7" s="1"/>
  <c r="IZ24" i="7" s="1"/>
  <c r="GJ24" i="7"/>
  <c r="GK24" i="7" s="1"/>
  <c r="GL24" i="7" s="1"/>
  <c r="EN24" i="7"/>
  <c r="EO24" i="7" s="1"/>
  <c r="EP24" i="7" s="1"/>
  <c r="FF24" i="7"/>
  <c r="FG24" i="7" s="1"/>
  <c r="FH24" i="7" s="1"/>
  <c r="BZ24" i="7"/>
  <c r="CA24" i="7" s="1"/>
  <c r="CB24" i="7" s="1"/>
  <c r="NH24" i="7"/>
  <c r="NI24" i="7" s="1"/>
  <c r="NJ24" i="7" s="1"/>
  <c r="MJ24" i="7"/>
  <c r="MK24" i="7" s="1"/>
  <c r="ML24" i="7" s="1"/>
  <c r="LL24" i="7"/>
  <c r="LM24" i="7" s="1"/>
  <c r="LN24" i="7" s="1"/>
  <c r="MP24" i="7"/>
  <c r="MQ24" i="7" s="1"/>
  <c r="MR24" i="7" s="1"/>
  <c r="LR24" i="7"/>
  <c r="LS24" i="7" s="1"/>
  <c r="LT24" i="7" s="1"/>
  <c r="KH24" i="7"/>
  <c r="KI24" i="7" s="1"/>
  <c r="KJ24" i="7" s="1"/>
  <c r="KT24" i="7"/>
  <c r="KU24" i="7" s="1"/>
  <c r="KV24" i="7" s="1"/>
  <c r="JV24" i="7"/>
  <c r="JW24" i="7" s="1"/>
  <c r="JX24" i="7" s="1"/>
  <c r="JD24" i="7"/>
  <c r="JE24" i="7" s="1"/>
  <c r="JF24" i="7" s="1"/>
  <c r="IF24" i="7"/>
  <c r="IG24" i="7" s="1"/>
  <c r="IH24" i="7" s="1"/>
  <c r="GP24" i="7"/>
  <c r="GQ24" i="7" s="1"/>
  <c r="GR24" i="7" s="1"/>
  <c r="FX24" i="7"/>
  <c r="FY24" i="7" s="1"/>
  <c r="FZ24" i="7" s="1"/>
  <c r="EZ24" i="7"/>
  <c r="FA24" i="7" s="1"/>
  <c r="FB24" i="7" s="1"/>
  <c r="DV24" i="7"/>
  <c r="DW24" i="7" s="1"/>
  <c r="DX24" i="7" s="1"/>
  <c r="FR24" i="7"/>
  <c r="FS24" i="7" s="1"/>
  <c r="FT24" i="7" s="1"/>
  <c r="CX24" i="7"/>
  <c r="CY24" i="7" s="1"/>
  <c r="CZ24" i="7" s="1"/>
  <c r="IL24" i="7"/>
  <c r="IM24" i="7" s="1"/>
  <c r="IN24" i="7" s="1"/>
  <c r="HH24" i="7"/>
  <c r="HI24" i="7" s="1"/>
  <c r="HJ24" i="7" s="1"/>
  <c r="EB24" i="7"/>
  <c r="EC24" i="7" s="1"/>
  <c r="ED24" i="7" s="1"/>
  <c r="CR24" i="7"/>
  <c r="CS24" i="7" s="1"/>
  <c r="CT24" i="7" s="1"/>
  <c r="KB24" i="7"/>
  <c r="KC24" i="7" s="1"/>
  <c r="KD24" i="7" s="1"/>
  <c r="HN24" i="7"/>
  <c r="HO24" i="7" s="1"/>
  <c r="HP24" i="7" s="1"/>
  <c r="HZ24" i="7"/>
  <c r="IA24" i="7" s="1"/>
  <c r="IB24" i="7" s="1"/>
  <c r="DP24" i="7"/>
  <c r="DQ24" i="7" s="1"/>
  <c r="DR24" i="7" s="1"/>
  <c r="CL24" i="7"/>
  <c r="CM24" i="7" s="1"/>
  <c r="CN24" i="7" s="1"/>
  <c r="LL300" i="7"/>
  <c r="LM300" i="7" s="1"/>
  <c r="LN300" i="7" s="1"/>
  <c r="MP300" i="7"/>
  <c r="MQ300" i="7" s="1"/>
  <c r="MR300" i="7" s="1"/>
  <c r="LR300" i="7"/>
  <c r="LS300" i="7" s="1"/>
  <c r="LT300" i="7" s="1"/>
  <c r="MV300" i="7"/>
  <c r="MW300" i="7" s="1"/>
  <c r="MX300" i="7" s="1"/>
  <c r="LX300" i="7"/>
  <c r="LY300" i="7" s="1"/>
  <c r="LZ300" i="7" s="1"/>
  <c r="KH300" i="7"/>
  <c r="KI300" i="7" s="1"/>
  <c r="KJ300" i="7" s="1"/>
  <c r="KT300" i="7"/>
  <c r="KU300" i="7" s="1"/>
  <c r="KV300" i="7" s="1"/>
  <c r="CX300" i="7"/>
  <c r="CY300" i="7" s="1"/>
  <c r="CZ300" i="7" s="1"/>
  <c r="JJ300" i="7"/>
  <c r="JK300" i="7" s="1"/>
  <c r="JL300" i="7" s="1"/>
  <c r="IL300" i="7"/>
  <c r="IM300" i="7" s="1"/>
  <c r="IN300" i="7" s="1"/>
  <c r="HB300" i="7"/>
  <c r="HC300" i="7" s="1"/>
  <c r="HD300" i="7" s="1"/>
  <c r="GD300" i="7"/>
  <c r="GE300" i="7" s="1"/>
  <c r="GF300" i="7" s="1"/>
  <c r="HZ300" i="7"/>
  <c r="IA300" i="7" s="1"/>
  <c r="IB300" i="7" s="1"/>
  <c r="EH300" i="7"/>
  <c r="EI300" i="7" s="1"/>
  <c r="EJ300" i="7" s="1"/>
  <c r="DJ300" i="7"/>
  <c r="DK300" i="7" s="1"/>
  <c r="DL300" i="7" s="1"/>
  <c r="JP300" i="7"/>
  <c r="JQ300" i="7" s="1"/>
  <c r="JR300" i="7" s="1"/>
  <c r="JD300" i="7"/>
  <c r="JE300" i="7" s="1"/>
  <c r="JF300" i="7" s="1"/>
  <c r="IF300" i="7"/>
  <c r="IG300" i="7" s="1"/>
  <c r="IH300" i="7" s="1"/>
  <c r="GV300" i="7"/>
  <c r="GW300" i="7" s="1"/>
  <c r="GX300" i="7" s="1"/>
  <c r="FX300" i="7"/>
  <c r="FY300" i="7" s="1"/>
  <c r="FZ300" i="7" s="1"/>
  <c r="FL300" i="7"/>
  <c r="FM300" i="7" s="1"/>
  <c r="FN300" i="7" s="1"/>
  <c r="EB300" i="7"/>
  <c r="EC300" i="7" s="1"/>
  <c r="ED300" i="7" s="1"/>
  <c r="DD300" i="7"/>
  <c r="DE300" i="7" s="1"/>
  <c r="DF300" i="7" s="1"/>
  <c r="CR300" i="7"/>
  <c r="CS300" i="7" s="1"/>
  <c r="CT300" i="7" s="1"/>
  <c r="CF300" i="7"/>
  <c r="CG300" i="7" s="1"/>
  <c r="CH300" i="7" s="1"/>
  <c r="NN300" i="7"/>
  <c r="NO300" i="7" s="1"/>
  <c r="NP300" i="7" s="1"/>
  <c r="NB300" i="7"/>
  <c r="NC300" i="7" s="1"/>
  <c r="ND300" i="7" s="1"/>
  <c r="MD300" i="7"/>
  <c r="ME300" i="7" s="1"/>
  <c r="MF300" i="7" s="1"/>
  <c r="NH300" i="7"/>
  <c r="NI300" i="7" s="1"/>
  <c r="NJ300" i="7" s="1"/>
  <c r="MJ300" i="7"/>
  <c r="MK300" i="7" s="1"/>
  <c r="ML300" i="7" s="1"/>
  <c r="KZ300" i="7"/>
  <c r="LA300" i="7" s="1"/>
  <c r="LB300" i="7" s="1"/>
  <c r="LF300" i="7"/>
  <c r="LG300" i="7" s="1"/>
  <c r="LH300" i="7" s="1"/>
  <c r="KN300" i="7"/>
  <c r="KO300" i="7" s="1"/>
  <c r="KP300" i="7" s="1"/>
  <c r="KB300" i="7"/>
  <c r="KC300" i="7" s="1"/>
  <c r="KD300" i="7" s="1"/>
  <c r="IX300" i="7"/>
  <c r="IY300" i="7" s="1"/>
  <c r="IZ300" i="7" s="1"/>
  <c r="HT300" i="7"/>
  <c r="HU300" i="7" s="1"/>
  <c r="HV300" i="7" s="1"/>
  <c r="GP300" i="7"/>
  <c r="GQ300" i="7" s="1"/>
  <c r="GR300" i="7" s="1"/>
  <c r="HH300" i="7"/>
  <c r="HI300" i="7" s="1"/>
  <c r="HJ300" i="7" s="1"/>
  <c r="EZ300" i="7"/>
  <c r="FA300" i="7" s="1"/>
  <c r="FB300" i="7" s="1"/>
  <c r="DV300" i="7"/>
  <c r="DW300" i="7" s="1"/>
  <c r="DX300" i="7" s="1"/>
  <c r="FF300" i="7"/>
  <c r="FG300" i="7" s="1"/>
  <c r="FH300" i="7" s="1"/>
  <c r="JV300" i="7"/>
  <c r="JW300" i="7" s="1"/>
  <c r="JX300" i="7" s="1"/>
  <c r="IR300" i="7"/>
  <c r="IS300" i="7" s="1"/>
  <c r="IT300" i="7" s="1"/>
  <c r="HN300" i="7"/>
  <c r="HO300" i="7" s="1"/>
  <c r="HP300" i="7" s="1"/>
  <c r="GJ300" i="7"/>
  <c r="GK300" i="7" s="1"/>
  <c r="GL300" i="7" s="1"/>
  <c r="FR300" i="7"/>
  <c r="FS300" i="7" s="1"/>
  <c r="FT300" i="7" s="1"/>
  <c r="EN300" i="7"/>
  <c r="EO300" i="7" s="1"/>
  <c r="EP300" i="7" s="1"/>
  <c r="DP300" i="7"/>
  <c r="DQ300" i="7" s="1"/>
  <c r="DR300" i="7" s="1"/>
  <c r="ET300" i="7"/>
  <c r="EU300" i="7" s="1"/>
  <c r="EV300" i="7" s="1"/>
  <c r="CL300" i="7"/>
  <c r="CM300" i="7" s="1"/>
  <c r="CN300" i="7" s="1"/>
  <c r="BZ300" i="7"/>
  <c r="CA300" i="7" s="1"/>
  <c r="CB300" i="7" s="1"/>
  <c r="LL57" i="7"/>
  <c r="LM57" i="7" s="1"/>
  <c r="LN57" i="7" s="1"/>
  <c r="MP57" i="7"/>
  <c r="MQ57" i="7" s="1"/>
  <c r="MR57" i="7" s="1"/>
  <c r="LR57" i="7"/>
  <c r="LS57" i="7" s="1"/>
  <c r="LT57" i="7" s="1"/>
  <c r="MV57" i="7"/>
  <c r="MW57" i="7" s="1"/>
  <c r="MX57" i="7" s="1"/>
  <c r="LX57" i="7"/>
  <c r="LY57" i="7" s="1"/>
  <c r="LZ57" i="7" s="1"/>
  <c r="KH57" i="7"/>
  <c r="KI57" i="7" s="1"/>
  <c r="KJ57" i="7" s="1"/>
  <c r="KT57" i="7"/>
  <c r="KU57" i="7" s="1"/>
  <c r="KV57" i="7" s="1"/>
  <c r="CX57" i="7"/>
  <c r="CY57" i="7" s="1"/>
  <c r="CZ57" i="7" s="1"/>
  <c r="JJ57" i="7"/>
  <c r="JK57" i="7" s="1"/>
  <c r="JL57" i="7" s="1"/>
  <c r="IL57" i="7"/>
  <c r="IM57" i="7" s="1"/>
  <c r="IN57" i="7" s="1"/>
  <c r="HB57" i="7"/>
  <c r="HC57" i="7" s="1"/>
  <c r="HD57" i="7" s="1"/>
  <c r="GD57" i="7"/>
  <c r="GE57" i="7" s="1"/>
  <c r="GF57" i="7" s="1"/>
  <c r="FL57" i="7"/>
  <c r="FM57" i="7" s="1"/>
  <c r="FN57" i="7" s="1"/>
  <c r="EB57" i="7"/>
  <c r="EC57" i="7" s="1"/>
  <c r="ED57" i="7" s="1"/>
  <c r="DD57" i="7"/>
  <c r="DE57" i="7" s="1"/>
  <c r="DF57" i="7" s="1"/>
  <c r="KB57" i="7"/>
  <c r="KC57" i="7" s="1"/>
  <c r="KD57" i="7" s="1"/>
  <c r="JD57" i="7"/>
  <c r="JE57" i="7" s="1"/>
  <c r="JF57" i="7" s="1"/>
  <c r="IF57" i="7"/>
  <c r="IG57" i="7" s="1"/>
  <c r="IH57" i="7" s="1"/>
  <c r="GV57" i="7"/>
  <c r="GW57" i="7" s="1"/>
  <c r="GX57" i="7" s="1"/>
  <c r="FX57" i="7"/>
  <c r="FY57" i="7" s="1"/>
  <c r="FZ57" i="7" s="1"/>
  <c r="EZ57" i="7"/>
  <c r="FA57" i="7" s="1"/>
  <c r="FB57" i="7" s="1"/>
  <c r="DV57" i="7"/>
  <c r="DW57" i="7" s="1"/>
  <c r="DX57" i="7" s="1"/>
  <c r="FR57" i="7"/>
  <c r="FS57" i="7" s="1"/>
  <c r="FT57" i="7" s="1"/>
  <c r="CR57" i="7"/>
  <c r="CS57" i="7" s="1"/>
  <c r="CT57" i="7" s="1"/>
  <c r="CF57" i="7"/>
  <c r="CG57" i="7" s="1"/>
  <c r="CH57" i="7" s="1"/>
  <c r="NN57" i="7"/>
  <c r="NO57" i="7" s="1"/>
  <c r="NP57" i="7" s="1"/>
  <c r="NB57" i="7"/>
  <c r="NC57" i="7" s="1"/>
  <c r="ND57" i="7" s="1"/>
  <c r="MD57" i="7"/>
  <c r="ME57" i="7" s="1"/>
  <c r="MF57" i="7" s="1"/>
  <c r="NH57" i="7"/>
  <c r="NI57" i="7" s="1"/>
  <c r="NJ57" i="7" s="1"/>
  <c r="MJ57" i="7"/>
  <c r="MK57" i="7" s="1"/>
  <c r="ML57" i="7" s="1"/>
  <c r="KZ57" i="7"/>
  <c r="LA57" i="7" s="1"/>
  <c r="LB57" i="7" s="1"/>
  <c r="LF57" i="7"/>
  <c r="LG57" i="7" s="1"/>
  <c r="LH57" i="7" s="1"/>
  <c r="KN57" i="7"/>
  <c r="KO57" i="7" s="1"/>
  <c r="KP57" i="7" s="1"/>
  <c r="JV57" i="7"/>
  <c r="JW57" i="7" s="1"/>
  <c r="JX57" i="7" s="1"/>
  <c r="IX57" i="7"/>
  <c r="IY57" i="7" s="1"/>
  <c r="IZ57" i="7" s="1"/>
  <c r="HZ57" i="7"/>
  <c r="IA57" i="7" s="1"/>
  <c r="IB57" i="7" s="1"/>
  <c r="GP57" i="7"/>
  <c r="GQ57" i="7" s="1"/>
  <c r="GR57" i="7" s="1"/>
  <c r="HT57" i="7"/>
  <c r="HU57" i="7" s="1"/>
  <c r="HV57" i="7" s="1"/>
  <c r="EN57" i="7"/>
  <c r="EO57" i="7" s="1"/>
  <c r="EP57" i="7" s="1"/>
  <c r="DP57" i="7"/>
  <c r="DQ57" i="7" s="1"/>
  <c r="DR57" i="7" s="1"/>
  <c r="FF57" i="7"/>
  <c r="FG57" i="7" s="1"/>
  <c r="FH57" i="7" s="1"/>
  <c r="JP57" i="7"/>
  <c r="JQ57" i="7" s="1"/>
  <c r="JR57" i="7" s="1"/>
  <c r="IR57" i="7"/>
  <c r="IS57" i="7" s="1"/>
  <c r="IT57" i="7" s="1"/>
  <c r="HN57" i="7"/>
  <c r="HO57" i="7" s="1"/>
  <c r="HP57" i="7" s="1"/>
  <c r="GJ57" i="7"/>
  <c r="GK57" i="7" s="1"/>
  <c r="GL57" i="7" s="1"/>
  <c r="HH57" i="7"/>
  <c r="HI57" i="7" s="1"/>
  <c r="HJ57" i="7" s="1"/>
  <c r="EH57" i="7"/>
  <c r="EI57" i="7" s="1"/>
  <c r="EJ57" i="7" s="1"/>
  <c r="DJ57" i="7"/>
  <c r="DK57" i="7" s="1"/>
  <c r="DL57" i="7" s="1"/>
  <c r="ET57" i="7"/>
  <c r="EU57" i="7" s="1"/>
  <c r="EV57" i="7" s="1"/>
  <c r="CL57" i="7"/>
  <c r="CM57" i="7" s="1"/>
  <c r="CN57" i="7" s="1"/>
  <c r="BZ57" i="7"/>
  <c r="CA57" i="7" s="1"/>
  <c r="CB57" i="7" s="1"/>
  <c r="NH84" i="7"/>
  <c r="NI84" i="7" s="1"/>
  <c r="NJ84" i="7" s="1"/>
  <c r="MJ84" i="7"/>
  <c r="MK84" i="7" s="1"/>
  <c r="ML84" i="7" s="1"/>
  <c r="LL84" i="7"/>
  <c r="LM84" i="7" s="1"/>
  <c r="LN84" i="7" s="1"/>
  <c r="MP84" i="7"/>
  <c r="MQ84" i="7" s="1"/>
  <c r="MR84" i="7" s="1"/>
  <c r="LR84" i="7"/>
  <c r="LS84" i="7" s="1"/>
  <c r="LT84" i="7" s="1"/>
  <c r="KT84" i="7"/>
  <c r="KU84" i="7" s="1"/>
  <c r="KV84" i="7" s="1"/>
  <c r="KZ84" i="7"/>
  <c r="LA84" i="7" s="1"/>
  <c r="LB84" i="7" s="1"/>
  <c r="JV84" i="7"/>
  <c r="JW84" i="7" s="1"/>
  <c r="JX84" i="7" s="1"/>
  <c r="JD84" i="7"/>
  <c r="JE84" i="7" s="1"/>
  <c r="JF84" i="7" s="1"/>
  <c r="IF84" i="7"/>
  <c r="IG84" i="7" s="1"/>
  <c r="IH84" i="7" s="1"/>
  <c r="GP84" i="7"/>
  <c r="GQ84" i="7" s="1"/>
  <c r="GR84" i="7" s="1"/>
  <c r="HH84" i="7"/>
  <c r="HI84" i="7" s="1"/>
  <c r="HJ84" i="7" s="1"/>
  <c r="EZ84" i="7"/>
  <c r="FA84" i="7" s="1"/>
  <c r="FB84" i="7" s="1"/>
  <c r="DV84" i="7"/>
  <c r="DW84" i="7" s="1"/>
  <c r="DX84" i="7" s="1"/>
  <c r="FR84" i="7"/>
  <c r="FS84" i="7" s="1"/>
  <c r="FT84" i="7" s="1"/>
  <c r="CX84" i="7"/>
  <c r="CY84" i="7" s="1"/>
  <c r="CZ84" i="7" s="1"/>
  <c r="IL84" i="7"/>
  <c r="IM84" i="7" s="1"/>
  <c r="IN84" i="7" s="1"/>
  <c r="FX84" i="7"/>
  <c r="FY84" i="7" s="1"/>
  <c r="FZ84" i="7" s="1"/>
  <c r="EB84" i="7"/>
  <c r="EC84" i="7" s="1"/>
  <c r="ED84" i="7" s="1"/>
  <c r="CR84" i="7"/>
  <c r="CS84" i="7" s="1"/>
  <c r="CT84" i="7" s="1"/>
  <c r="KB84" i="7"/>
  <c r="KC84" i="7" s="1"/>
  <c r="KD84" i="7" s="1"/>
  <c r="HN84" i="7"/>
  <c r="HO84" i="7" s="1"/>
  <c r="HP84" i="7" s="1"/>
  <c r="HZ84" i="7"/>
  <c r="IA84" i="7" s="1"/>
  <c r="IB84" i="7" s="1"/>
  <c r="DP84" i="7"/>
  <c r="DQ84" i="7" s="1"/>
  <c r="DR84" i="7" s="1"/>
  <c r="CL84" i="7"/>
  <c r="CM84" i="7" s="1"/>
  <c r="CN84" i="7" s="1"/>
  <c r="NN84" i="7"/>
  <c r="NO84" i="7" s="1"/>
  <c r="NP84" i="7" s="1"/>
  <c r="MV84" i="7"/>
  <c r="MW84" i="7" s="1"/>
  <c r="MX84" i="7" s="1"/>
  <c r="LX84" i="7"/>
  <c r="LY84" i="7" s="1"/>
  <c r="LZ84" i="7" s="1"/>
  <c r="NB84" i="7"/>
  <c r="NC84" i="7" s="1"/>
  <c r="ND84" i="7" s="1"/>
  <c r="MD84" i="7"/>
  <c r="ME84" i="7" s="1"/>
  <c r="MF84" i="7" s="1"/>
  <c r="LF84" i="7"/>
  <c r="LG84" i="7" s="1"/>
  <c r="LH84" i="7" s="1"/>
  <c r="KN84" i="7"/>
  <c r="KO84" i="7" s="1"/>
  <c r="KP84" i="7" s="1"/>
  <c r="KH84" i="7"/>
  <c r="KI84" i="7" s="1"/>
  <c r="KJ84" i="7" s="1"/>
  <c r="JP84" i="7"/>
  <c r="JQ84" i="7" s="1"/>
  <c r="JR84" i="7" s="1"/>
  <c r="IR84" i="7"/>
  <c r="IS84" i="7" s="1"/>
  <c r="IT84" i="7" s="1"/>
  <c r="HB84" i="7"/>
  <c r="HC84" i="7" s="1"/>
  <c r="HD84" i="7" s="1"/>
  <c r="GD84" i="7"/>
  <c r="GE84" i="7" s="1"/>
  <c r="GF84" i="7" s="1"/>
  <c r="HT84" i="7"/>
  <c r="HU84" i="7" s="1"/>
  <c r="HV84" i="7" s="1"/>
  <c r="EH84" i="7"/>
  <c r="EI84" i="7" s="1"/>
  <c r="EJ84" i="7" s="1"/>
  <c r="DJ84" i="7"/>
  <c r="DK84" i="7" s="1"/>
  <c r="DL84" i="7" s="1"/>
  <c r="ET84" i="7"/>
  <c r="EU84" i="7" s="1"/>
  <c r="EV84" i="7" s="1"/>
  <c r="JJ84" i="7"/>
  <c r="JK84" i="7" s="1"/>
  <c r="JL84" i="7" s="1"/>
  <c r="GV84" i="7"/>
  <c r="GW84" i="7" s="1"/>
  <c r="GX84" i="7" s="1"/>
  <c r="FL84" i="7"/>
  <c r="FM84" i="7" s="1"/>
  <c r="FN84" i="7" s="1"/>
  <c r="DD84" i="7"/>
  <c r="DE84" i="7" s="1"/>
  <c r="DF84" i="7" s="1"/>
  <c r="CF84" i="7"/>
  <c r="CG84" i="7" s="1"/>
  <c r="CH84" i="7" s="1"/>
  <c r="IX84" i="7"/>
  <c r="IY84" i="7" s="1"/>
  <c r="IZ84" i="7" s="1"/>
  <c r="GJ84" i="7"/>
  <c r="GK84" i="7" s="1"/>
  <c r="GL84" i="7" s="1"/>
  <c r="EN84" i="7"/>
  <c r="EO84" i="7" s="1"/>
  <c r="EP84" i="7" s="1"/>
  <c r="FF84" i="7"/>
  <c r="FG84" i="7" s="1"/>
  <c r="FH84" i="7" s="1"/>
  <c r="BZ84" i="7"/>
  <c r="CA84" i="7" s="1"/>
  <c r="CB84" i="7" s="1"/>
  <c r="NH221" i="7"/>
  <c r="NI221" i="7" s="1"/>
  <c r="NJ221" i="7" s="1"/>
  <c r="MJ221" i="7"/>
  <c r="MK221" i="7" s="1"/>
  <c r="ML221" i="7" s="1"/>
  <c r="NB221" i="7"/>
  <c r="NC221" i="7" s="1"/>
  <c r="ND221" i="7" s="1"/>
  <c r="LL221" i="7"/>
  <c r="LM221" i="7" s="1"/>
  <c r="LN221" i="7" s="1"/>
  <c r="LR221" i="7"/>
  <c r="LS221" i="7" s="1"/>
  <c r="LT221" i="7" s="1"/>
  <c r="KH221" i="7"/>
  <c r="KI221" i="7" s="1"/>
  <c r="KJ221" i="7" s="1"/>
  <c r="KT221" i="7"/>
  <c r="KU221" i="7" s="1"/>
  <c r="KV221" i="7" s="1"/>
  <c r="CX221" i="7"/>
  <c r="CY221" i="7" s="1"/>
  <c r="CZ221" i="7" s="1"/>
  <c r="JJ221" i="7"/>
  <c r="JK221" i="7" s="1"/>
  <c r="JL221" i="7" s="1"/>
  <c r="IL221" i="7"/>
  <c r="IM221" i="7" s="1"/>
  <c r="IN221" i="7" s="1"/>
  <c r="HN221" i="7"/>
  <c r="HO221" i="7" s="1"/>
  <c r="HP221" i="7" s="1"/>
  <c r="GJ221" i="7"/>
  <c r="GK221" i="7" s="1"/>
  <c r="GL221" i="7" s="1"/>
  <c r="HH221" i="7"/>
  <c r="HI221" i="7" s="1"/>
  <c r="HJ221" i="7" s="1"/>
  <c r="EH221" i="7"/>
  <c r="EI221" i="7" s="1"/>
  <c r="EJ221" i="7" s="1"/>
  <c r="DJ221" i="7"/>
  <c r="DK221" i="7" s="1"/>
  <c r="DL221" i="7" s="1"/>
  <c r="KB221" i="7"/>
  <c r="KC221" i="7" s="1"/>
  <c r="KD221" i="7" s="1"/>
  <c r="JD221" i="7"/>
  <c r="JE221" i="7" s="1"/>
  <c r="JF221" i="7" s="1"/>
  <c r="IF221" i="7"/>
  <c r="IG221" i="7" s="1"/>
  <c r="IH221" i="7" s="1"/>
  <c r="HB221" i="7"/>
  <c r="HC221" i="7" s="1"/>
  <c r="HD221" i="7" s="1"/>
  <c r="GD221" i="7"/>
  <c r="GE221" i="7" s="1"/>
  <c r="GF221" i="7" s="1"/>
  <c r="FL221" i="7"/>
  <c r="FM221" i="7" s="1"/>
  <c r="FN221" i="7" s="1"/>
  <c r="EB221" i="7"/>
  <c r="EC221" i="7" s="1"/>
  <c r="ED221" i="7" s="1"/>
  <c r="DD221" i="7"/>
  <c r="DE221" i="7" s="1"/>
  <c r="DF221" i="7" s="1"/>
  <c r="CR221" i="7"/>
  <c r="CS221" i="7" s="1"/>
  <c r="CT221" i="7" s="1"/>
  <c r="CF221" i="7"/>
  <c r="CG221" i="7" s="1"/>
  <c r="CH221" i="7" s="1"/>
  <c r="NN221" i="7"/>
  <c r="NO221" i="7" s="1"/>
  <c r="NP221" i="7" s="1"/>
  <c r="MV221" i="7"/>
  <c r="MW221" i="7" s="1"/>
  <c r="MX221" i="7" s="1"/>
  <c r="LX221" i="7"/>
  <c r="LY221" i="7" s="1"/>
  <c r="LZ221" i="7" s="1"/>
  <c r="MD221" i="7"/>
  <c r="ME221" i="7" s="1"/>
  <c r="MF221" i="7" s="1"/>
  <c r="MP221" i="7"/>
  <c r="MQ221" i="7" s="1"/>
  <c r="MR221" i="7" s="1"/>
  <c r="KZ221" i="7"/>
  <c r="LA221" i="7" s="1"/>
  <c r="LB221" i="7" s="1"/>
  <c r="LF221" i="7"/>
  <c r="LG221" i="7" s="1"/>
  <c r="LH221" i="7" s="1"/>
  <c r="KN221" i="7"/>
  <c r="KO221" i="7" s="1"/>
  <c r="KP221" i="7" s="1"/>
  <c r="JV221" i="7"/>
  <c r="JW221" i="7" s="1"/>
  <c r="JX221" i="7" s="1"/>
  <c r="IX221" i="7"/>
  <c r="IY221" i="7" s="1"/>
  <c r="IZ221" i="7" s="1"/>
  <c r="HT221" i="7"/>
  <c r="HU221" i="7" s="1"/>
  <c r="HV221" i="7" s="1"/>
  <c r="GV221" i="7"/>
  <c r="GW221" i="7" s="1"/>
  <c r="GX221" i="7" s="1"/>
  <c r="FX221" i="7"/>
  <c r="FY221" i="7" s="1"/>
  <c r="FZ221" i="7" s="1"/>
  <c r="EZ221" i="7"/>
  <c r="FA221" i="7" s="1"/>
  <c r="FB221" i="7" s="1"/>
  <c r="DV221" i="7"/>
  <c r="DW221" i="7" s="1"/>
  <c r="DX221" i="7" s="1"/>
  <c r="FF221" i="7"/>
  <c r="FG221" i="7" s="1"/>
  <c r="FH221" i="7" s="1"/>
  <c r="JP221" i="7"/>
  <c r="JQ221" i="7" s="1"/>
  <c r="JR221" i="7" s="1"/>
  <c r="IR221" i="7"/>
  <c r="IS221" i="7" s="1"/>
  <c r="IT221" i="7" s="1"/>
  <c r="HZ221" i="7"/>
  <c r="IA221" i="7" s="1"/>
  <c r="IB221" i="7" s="1"/>
  <c r="GP221" i="7"/>
  <c r="GQ221" i="7" s="1"/>
  <c r="GR221" i="7" s="1"/>
  <c r="FR221" i="7"/>
  <c r="FS221" i="7" s="1"/>
  <c r="FT221" i="7" s="1"/>
  <c r="EN221" i="7"/>
  <c r="EO221" i="7" s="1"/>
  <c r="EP221" i="7" s="1"/>
  <c r="DP221" i="7"/>
  <c r="DQ221" i="7" s="1"/>
  <c r="DR221" i="7" s="1"/>
  <c r="ET221" i="7"/>
  <c r="EU221" i="7" s="1"/>
  <c r="EV221" i="7" s="1"/>
  <c r="CL221" i="7"/>
  <c r="CM221" i="7" s="1"/>
  <c r="CN221" i="7" s="1"/>
  <c r="BZ221" i="7"/>
  <c r="CA221" i="7" s="1"/>
  <c r="CB221" i="7" s="1"/>
  <c r="LL171" i="7"/>
  <c r="LM171" i="7" s="1"/>
  <c r="LN171" i="7" s="1"/>
  <c r="MP171" i="7"/>
  <c r="MQ171" i="7" s="1"/>
  <c r="MR171" i="7" s="1"/>
  <c r="LR171" i="7"/>
  <c r="LS171" i="7" s="1"/>
  <c r="LT171" i="7" s="1"/>
  <c r="MV171" i="7"/>
  <c r="MW171" i="7" s="1"/>
  <c r="MX171" i="7" s="1"/>
  <c r="LX171" i="7"/>
  <c r="LY171" i="7" s="1"/>
  <c r="LZ171" i="7" s="1"/>
  <c r="KH171" i="7"/>
  <c r="KI171" i="7" s="1"/>
  <c r="KJ171" i="7" s="1"/>
  <c r="LF171" i="7"/>
  <c r="LG171" i="7" s="1"/>
  <c r="LH171" i="7" s="1"/>
  <c r="KB171" i="7"/>
  <c r="KC171" i="7" s="1"/>
  <c r="KD171" i="7" s="1"/>
  <c r="JD171" i="7"/>
  <c r="JE171" i="7" s="1"/>
  <c r="JF171" i="7" s="1"/>
  <c r="IF171" i="7"/>
  <c r="IG171" i="7" s="1"/>
  <c r="IH171" i="7" s="1"/>
  <c r="GV171" i="7"/>
  <c r="GW171" i="7" s="1"/>
  <c r="GX171" i="7" s="1"/>
  <c r="FX171" i="7"/>
  <c r="FY171" i="7" s="1"/>
  <c r="FZ171" i="7" s="1"/>
  <c r="FL171" i="7"/>
  <c r="FM171" i="7" s="1"/>
  <c r="FN171" i="7" s="1"/>
  <c r="EB171" i="7"/>
  <c r="EC171" i="7" s="1"/>
  <c r="ED171" i="7" s="1"/>
  <c r="DD171" i="7"/>
  <c r="DE171" i="7" s="1"/>
  <c r="DF171" i="7" s="1"/>
  <c r="CX171" i="7"/>
  <c r="CY171" i="7" s="1"/>
  <c r="CZ171" i="7" s="1"/>
  <c r="IL171" i="7"/>
  <c r="IM171" i="7" s="1"/>
  <c r="IN171" i="7" s="1"/>
  <c r="GD171" i="7"/>
  <c r="GE171" i="7" s="1"/>
  <c r="GF171" i="7" s="1"/>
  <c r="EH171" i="7"/>
  <c r="EI171" i="7" s="1"/>
  <c r="EJ171" i="7" s="1"/>
  <c r="CF171" i="7"/>
  <c r="CG171" i="7" s="1"/>
  <c r="CH171" i="7" s="1"/>
  <c r="IX171" i="7"/>
  <c r="IY171" i="7" s="1"/>
  <c r="IZ171" i="7" s="1"/>
  <c r="GP171" i="7"/>
  <c r="GQ171" i="7" s="1"/>
  <c r="GR171" i="7" s="1"/>
  <c r="EZ171" i="7"/>
  <c r="FA171" i="7" s="1"/>
  <c r="FB171" i="7" s="1"/>
  <c r="FF171" i="7"/>
  <c r="FG171" i="7" s="1"/>
  <c r="FH171" i="7" s="1"/>
  <c r="CL171" i="7"/>
  <c r="CM171" i="7" s="1"/>
  <c r="CN171" i="7" s="1"/>
  <c r="NN171" i="7"/>
  <c r="NO171" i="7" s="1"/>
  <c r="NP171" i="7" s="1"/>
  <c r="NB171" i="7"/>
  <c r="NC171" i="7" s="1"/>
  <c r="ND171" i="7" s="1"/>
  <c r="MD171" i="7"/>
  <c r="ME171" i="7" s="1"/>
  <c r="MF171" i="7" s="1"/>
  <c r="NH171" i="7"/>
  <c r="NI171" i="7" s="1"/>
  <c r="NJ171" i="7" s="1"/>
  <c r="MJ171" i="7"/>
  <c r="MK171" i="7" s="1"/>
  <c r="ML171" i="7" s="1"/>
  <c r="KZ171" i="7"/>
  <c r="LA171" i="7" s="1"/>
  <c r="LB171" i="7" s="1"/>
  <c r="KT171" i="7"/>
  <c r="KU171" i="7" s="1"/>
  <c r="KV171" i="7" s="1"/>
  <c r="KN171" i="7"/>
  <c r="KO171" i="7" s="1"/>
  <c r="KP171" i="7" s="1"/>
  <c r="JP171" i="7"/>
  <c r="JQ171" i="7" s="1"/>
  <c r="JR171" i="7" s="1"/>
  <c r="IR171" i="7"/>
  <c r="IS171" i="7" s="1"/>
  <c r="IT171" i="7" s="1"/>
  <c r="HN171" i="7"/>
  <c r="HO171" i="7" s="1"/>
  <c r="HP171" i="7" s="1"/>
  <c r="GJ171" i="7"/>
  <c r="GK171" i="7" s="1"/>
  <c r="GL171" i="7" s="1"/>
  <c r="FR171" i="7"/>
  <c r="FS171" i="7" s="1"/>
  <c r="FT171" i="7" s="1"/>
  <c r="EN171" i="7"/>
  <c r="EO171" i="7" s="1"/>
  <c r="EP171" i="7" s="1"/>
  <c r="DP171" i="7"/>
  <c r="DQ171" i="7" s="1"/>
  <c r="DR171" i="7" s="1"/>
  <c r="ET171" i="7"/>
  <c r="EU171" i="7" s="1"/>
  <c r="EV171" i="7" s="1"/>
  <c r="JJ171" i="7"/>
  <c r="JK171" i="7" s="1"/>
  <c r="JL171" i="7" s="1"/>
  <c r="HB171" i="7"/>
  <c r="HC171" i="7" s="1"/>
  <c r="HD171" i="7" s="1"/>
  <c r="HH171" i="7"/>
  <c r="HI171" i="7" s="1"/>
  <c r="HJ171" i="7" s="1"/>
  <c r="DJ171" i="7"/>
  <c r="DK171" i="7" s="1"/>
  <c r="DL171" i="7" s="1"/>
  <c r="JV171" i="7"/>
  <c r="JW171" i="7" s="1"/>
  <c r="JX171" i="7" s="1"/>
  <c r="HZ171" i="7"/>
  <c r="IA171" i="7" s="1"/>
  <c r="IB171" i="7" s="1"/>
  <c r="HT171" i="7"/>
  <c r="HU171" i="7" s="1"/>
  <c r="HV171" i="7" s="1"/>
  <c r="DV171" i="7"/>
  <c r="DW171" i="7" s="1"/>
  <c r="DX171" i="7" s="1"/>
  <c r="CR171" i="7"/>
  <c r="CS171" i="7" s="1"/>
  <c r="CT171" i="7" s="1"/>
  <c r="BZ171" i="7"/>
  <c r="CA171" i="7" s="1"/>
  <c r="CB171" i="7" s="1"/>
  <c r="NN412" i="7"/>
  <c r="NO412" i="7" s="1"/>
  <c r="NP412" i="7" s="1"/>
  <c r="MV412" i="7"/>
  <c r="MW412" i="7" s="1"/>
  <c r="MX412" i="7" s="1"/>
  <c r="LX412" i="7"/>
  <c r="LY412" i="7" s="1"/>
  <c r="LZ412" i="7" s="1"/>
  <c r="NB412" i="7"/>
  <c r="NC412" i="7" s="1"/>
  <c r="ND412" i="7" s="1"/>
  <c r="MD412" i="7"/>
  <c r="ME412" i="7" s="1"/>
  <c r="MF412" i="7" s="1"/>
  <c r="LF412" i="7"/>
  <c r="LG412" i="7" s="1"/>
  <c r="LH412" i="7" s="1"/>
  <c r="KH412" i="7"/>
  <c r="KI412" i="7" s="1"/>
  <c r="KJ412" i="7" s="1"/>
  <c r="KN412" i="7"/>
  <c r="KO412" i="7" s="1"/>
  <c r="KP412" i="7" s="1"/>
  <c r="JV412" i="7"/>
  <c r="JW412" i="7" s="1"/>
  <c r="JX412" i="7" s="1"/>
  <c r="IR412" i="7"/>
  <c r="IS412" i="7" s="1"/>
  <c r="IT412" i="7" s="1"/>
  <c r="HN412" i="7"/>
  <c r="HO412" i="7" s="1"/>
  <c r="HP412" i="7" s="1"/>
  <c r="GD412" i="7"/>
  <c r="GE412" i="7" s="1"/>
  <c r="GF412" i="7" s="1"/>
  <c r="HZ412" i="7"/>
  <c r="IA412" i="7" s="1"/>
  <c r="IB412" i="7" s="1"/>
  <c r="EN412" i="7"/>
  <c r="EO412" i="7" s="1"/>
  <c r="EP412" i="7" s="1"/>
  <c r="DP412" i="7"/>
  <c r="DQ412" i="7" s="1"/>
  <c r="DR412" i="7" s="1"/>
  <c r="ET412" i="7"/>
  <c r="EU412" i="7" s="1"/>
  <c r="EV412" i="7" s="1"/>
  <c r="IX412" i="7"/>
  <c r="IY412" i="7" s="1"/>
  <c r="IZ412" i="7" s="1"/>
  <c r="GJ412" i="7"/>
  <c r="GK412" i="7" s="1"/>
  <c r="GL412" i="7" s="1"/>
  <c r="EZ412" i="7"/>
  <c r="FA412" i="7" s="1"/>
  <c r="FB412" i="7" s="1"/>
  <c r="FF412" i="7"/>
  <c r="FG412" i="7" s="1"/>
  <c r="FH412" i="7" s="1"/>
  <c r="JJ412" i="7"/>
  <c r="JK412" i="7" s="1"/>
  <c r="JL412" i="7" s="1"/>
  <c r="HB412" i="7"/>
  <c r="HC412" i="7" s="1"/>
  <c r="HD412" i="7" s="1"/>
  <c r="GV412" i="7"/>
  <c r="GW412" i="7" s="1"/>
  <c r="GX412" i="7" s="1"/>
  <c r="DJ412" i="7"/>
  <c r="DK412" i="7" s="1"/>
  <c r="DL412" i="7" s="1"/>
  <c r="CL412" i="7"/>
  <c r="CM412" i="7" s="1"/>
  <c r="CN412" i="7" s="1"/>
  <c r="CF412" i="7"/>
  <c r="CG412" i="7" s="1"/>
  <c r="CH412" i="7" s="1"/>
  <c r="NH412" i="7"/>
  <c r="NI412" i="7" s="1"/>
  <c r="NJ412" i="7" s="1"/>
  <c r="LL412" i="7"/>
  <c r="LM412" i="7" s="1"/>
  <c r="LN412" i="7" s="1"/>
  <c r="LR412" i="7"/>
  <c r="LS412" i="7" s="1"/>
  <c r="LT412" i="7" s="1"/>
  <c r="KZ412" i="7"/>
  <c r="LA412" i="7" s="1"/>
  <c r="LB412" i="7" s="1"/>
  <c r="JD412" i="7"/>
  <c r="JE412" i="7" s="1"/>
  <c r="JF412" i="7" s="1"/>
  <c r="GP412" i="7"/>
  <c r="GQ412" i="7" s="1"/>
  <c r="GR412" i="7" s="1"/>
  <c r="FL412" i="7"/>
  <c r="FM412" i="7" s="1"/>
  <c r="FN412" i="7" s="1"/>
  <c r="DD412" i="7"/>
  <c r="DE412" i="7" s="1"/>
  <c r="DF412" i="7" s="1"/>
  <c r="HT412" i="7"/>
  <c r="HU412" i="7" s="1"/>
  <c r="HV412" i="7" s="1"/>
  <c r="DV412" i="7"/>
  <c r="DW412" i="7" s="1"/>
  <c r="DX412" i="7" s="1"/>
  <c r="IL412" i="7"/>
  <c r="IM412" i="7" s="1"/>
  <c r="IN412" i="7" s="1"/>
  <c r="EH412" i="7"/>
  <c r="EI412" i="7" s="1"/>
  <c r="EJ412" i="7" s="1"/>
  <c r="BZ412" i="7"/>
  <c r="CA412" i="7" s="1"/>
  <c r="CB412" i="7" s="1"/>
  <c r="MJ412" i="7"/>
  <c r="MK412" i="7" s="1"/>
  <c r="ML412" i="7" s="1"/>
  <c r="MP412" i="7"/>
  <c r="MQ412" i="7" s="1"/>
  <c r="MR412" i="7" s="1"/>
  <c r="KT412" i="7"/>
  <c r="KU412" i="7" s="1"/>
  <c r="KV412" i="7" s="1"/>
  <c r="KB412" i="7"/>
  <c r="KC412" i="7" s="1"/>
  <c r="KD412" i="7" s="1"/>
  <c r="IF412" i="7"/>
  <c r="IG412" i="7" s="1"/>
  <c r="IH412" i="7" s="1"/>
  <c r="HH412" i="7"/>
  <c r="HI412" i="7" s="1"/>
  <c r="HJ412" i="7" s="1"/>
  <c r="EB412" i="7"/>
  <c r="EC412" i="7" s="1"/>
  <c r="ED412" i="7" s="1"/>
  <c r="JP412" i="7"/>
  <c r="JQ412" i="7" s="1"/>
  <c r="JR412" i="7" s="1"/>
  <c r="FR412" i="7"/>
  <c r="FS412" i="7" s="1"/>
  <c r="FT412" i="7" s="1"/>
  <c r="CX412" i="7"/>
  <c r="CY412" i="7" s="1"/>
  <c r="CZ412" i="7" s="1"/>
  <c r="FX412" i="7"/>
  <c r="FY412" i="7" s="1"/>
  <c r="FZ412" i="7" s="1"/>
  <c r="CR412" i="7"/>
  <c r="CS412" i="7" s="1"/>
  <c r="CT412" i="7" s="1"/>
  <c r="NN39" i="7"/>
  <c r="NO39" i="7" s="1"/>
  <c r="NP39" i="7" s="1"/>
  <c r="MV39" i="7"/>
  <c r="MW39" i="7" s="1"/>
  <c r="MX39" i="7" s="1"/>
  <c r="LX39" i="7"/>
  <c r="LY39" i="7" s="1"/>
  <c r="LZ39" i="7" s="1"/>
  <c r="MP39" i="7"/>
  <c r="MQ39" i="7" s="1"/>
  <c r="MR39" i="7" s="1"/>
  <c r="NB39" i="7"/>
  <c r="NC39" i="7" s="1"/>
  <c r="ND39" i="7" s="1"/>
  <c r="KZ39" i="7"/>
  <c r="LA39" i="7" s="1"/>
  <c r="LB39" i="7" s="1"/>
  <c r="LF39" i="7"/>
  <c r="LG39" i="7" s="1"/>
  <c r="LH39" i="7" s="1"/>
  <c r="KN39" i="7"/>
  <c r="KO39" i="7" s="1"/>
  <c r="KP39" i="7" s="1"/>
  <c r="JV39" i="7"/>
  <c r="JW39" i="7" s="1"/>
  <c r="JX39" i="7" s="1"/>
  <c r="IX39" i="7"/>
  <c r="IY39" i="7" s="1"/>
  <c r="IZ39" i="7" s="1"/>
  <c r="HZ39" i="7"/>
  <c r="IA39" i="7" s="1"/>
  <c r="IB39" i="7" s="1"/>
  <c r="GP39" i="7"/>
  <c r="GQ39" i="7" s="1"/>
  <c r="GR39" i="7" s="1"/>
  <c r="FX39" i="7"/>
  <c r="FY39" i="7" s="1"/>
  <c r="FZ39" i="7" s="1"/>
  <c r="EN39" i="7"/>
  <c r="EO39" i="7" s="1"/>
  <c r="EP39" i="7" s="1"/>
  <c r="DP39" i="7"/>
  <c r="DQ39" i="7" s="1"/>
  <c r="DR39" i="7" s="1"/>
  <c r="FF39" i="7"/>
  <c r="FG39" i="7" s="1"/>
  <c r="FH39" i="7" s="1"/>
  <c r="JP39" i="7"/>
  <c r="JQ39" i="7" s="1"/>
  <c r="JR39" i="7" s="1"/>
  <c r="IR39" i="7"/>
  <c r="IS39" i="7" s="1"/>
  <c r="IT39" i="7" s="1"/>
  <c r="HN39" i="7"/>
  <c r="HO39" i="7" s="1"/>
  <c r="HP39" i="7" s="1"/>
  <c r="GJ39" i="7"/>
  <c r="GK39" i="7" s="1"/>
  <c r="GL39" i="7" s="1"/>
  <c r="HH39" i="7"/>
  <c r="HI39" i="7" s="1"/>
  <c r="HJ39" i="7" s="1"/>
  <c r="EH39" i="7"/>
  <c r="EI39" i="7" s="1"/>
  <c r="EJ39" i="7" s="1"/>
  <c r="DJ39" i="7"/>
  <c r="DK39" i="7" s="1"/>
  <c r="DL39" i="7" s="1"/>
  <c r="ET39" i="7"/>
  <c r="EU39" i="7" s="1"/>
  <c r="EV39" i="7" s="1"/>
  <c r="CL39" i="7"/>
  <c r="CM39" i="7" s="1"/>
  <c r="CN39" i="7" s="1"/>
  <c r="BZ39" i="7"/>
  <c r="CA39" i="7" s="1"/>
  <c r="CB39" i="7" s="1"/>
  <c r="MJ39" i="7"/>
  <c r="MK39" i="7" s="1"/>
  <c r="ML39" i="7" s="1"/>
  <c r="LR39" i="7"/>
  <c r="LS39" i="7" s="1"/>
  <c r="LT39" i="7" s="1"/>
  <c r="KH39" i="7"/>
  <c r="KI39" i="7" s="1"/>
  <c r="KJ39" i="7" s="1"/>
  <c r="CX39" i="7"/>
  <c r="CY39" i="7" s="1"/>
  <c r="CZ39" i="7" s="1"/>
  <c r="IL39" i="7"/>
  <c r="IM39" i="7" s="1"/>
  <c r="IN39" i="7" s="1"/>
  <c r="GD39" i="7"/>
  <c r="GE39" i="7" s="1"/>
  <c r="GF39" i="7" s="1"/>
  <c r="EB39" i="7"/>
  <c r="EC39" i="7" s="1"/>
  <c r="ED39" i="7" s="1"/>
  <c r="KB39" i="7"/>
  <c r="KC39" i="7" s="1"/>
  <c r="KD39" i="7" s="1"/>
  <c r="IF39" i="7"/>
  <c r="IG39" i="7" s="1"/>
  <c r="IH39" i="7" s="1"/>
  <c r="HT39" i="7"/>
  <c r="HU39" i="7" s="1"/>
  <c r="HV39" i="7" s="1"/>
  <c r="DV39" i="7"/>
  <c r="DW39" i="7" s="1"/>
  <c r="DX39" i="7" s="1"/>
  <c r="CR39" i="7"/>
  <c r="CS39" i="7" s="1"/>
  <c r="CT39" i="7" s="1"/>
  <c r="NH39" i="7"/>
  <c r="NI39" i="7" s="1"/>
  <c r="NJ39" i="7" s="1"/>
  <c r="LL39" i="7"/>
  <c r="LM39" i="7" s="1"/>
  <c r="LN39" i="7" s="1"/>
  <c r="MD39" i="7"/>
  <c r="ME39" i="7" s="1"/>
  <c r="MF39" i="7" s="1"/>
  <c r="KT39" i="7"/>
  <c r="KU39" i="7" s="1"/>
  <c r="KV39" i="7" s="1"/>
  <c r="JJ39" i="7"/>
  <c r="JK39" i="7" s="1"/>
  <c r="JL39" i="7" s="1"/>
  <c r="HB39" i="7"/>
  <c r="HC39" i="7" s="1"/>
  <c r="HD39" i="7" s="1"/>
  <c r="FL39" i="7"/>
  <c r="FM39" i="7" s="1"/>
  <c r="FN39" i="7" s="1"/>
  <c r="DD39" i="7"/>
  <c r="DE39" i="7" s="1"/>
  <c r="DF39" i="7" s="1"/>
  <c r="JD39" i="7"/>
  <c r="JE39" i="7" s="1"/>
  <c r="JF39" i="7" s="1"/>
  <c r="GV39" i="7"/>
  <c r="GW39" i="7" s="1"/>
  <c r="GX39" i="7" s="1"/>
  <c r="EZ39" i="7"/>
  <c r="FA39" i="7" s="1"/>
  <c r="FB39" i="7" s="1"/>
  <c r="FR39" i="7"/>
  <c r="FS39" i="7" s="1"/>
  <c r="FT39" i="7" s="1"/>
  <c r="CF39" i="7"/>
  <c r="CG39" i="7" s="1"/>
  <c r="CH39" i="7" s="1"/>
  <c r="NN318" i="7"/>
  <c r="NO318" i="7" s="1"/>
  <c r="NP318" i="7" s="1"/>
  <c r="MV318" i="7"/>
  <c r="MW318" i="7" s="1"/>
  <c r="MX318" i="7" s="1"/>
  <c r="LX318" i="7"/>
  <c r="LY318" i="7" s="1"/>
  <c r="LZ318" i="7" s="1"/>
  <c r="MP318" i="7"/>
  <c r="MQ318" i="7" s="1"/>
  <c r="MR318" i="7" s="1"/>
  <c r="NB318" i="7"/>
  <c r="NC318" i="7" s="1"/>
  <c r="ND318" i="7" s="1"/>
  <c r="KZ318" i="7"/>
  <c r="LA318" i="7" s="1"/>
  <c r="LB318" i="7" s="1"/>
  <c r="LF318" i="7"/>
  <c r="LG318" i="7" s="1"/>
  <c r="LH318" i="7" s="1"/>
  <c r="KN318" i="7"/>
  <c r="KO318" i="7" s="1"/>
  <c r="KP318" i="7" s="1"/>
  <c r="KB318" i="7"/>
  <c r="KC318" i="7" s="1"/>
  <c r="KD318" i="7" s="1"/>
  <c r="IX318" i="7"/>
  <c r="IY318" i="7" s="1"/>
  <c r="IZ318" i="7" s="1"/>
  <c r="HT318" i="7"/>
  <c r="HU318" i="7" s="1"/>
  <c r="HV318" i="7" s="1"/>
  <c r="GP318" i="7"/>
  <c r="GQ318" i="7" s="1"/>
  <c r="GR318" i="7" s="1"/>
  <c r="HH318" i="7"/>
  <c r="HI318" i="7" s="1"/>
  <c r="HJ318" i="7" s="1"/>
  <c r="EZ318" i="7"/>
  <c r="FA318" i="7" s="1"/>
  <c r="FB318" i="7" s="1"/>
  <c r="DV318" i="7"/>
  <c r="DW318" i="7" s="1"/>
  <c r="DX318" i="7" s="1"/>
  <c r="FF318" i="7"/>
  <c r="FG318" i="7" s="1"/>
  <c r="FH318" i="7" s="1"/>
  <c r="JV318" i="7"/>
  <c r="JW318" i="7" s="1"/>
  <c r="JX318" i="7" s="1"/>
  <c r="IR318" i="7"/>
  <c r="IS318" i="7" s="1"/>
  <c r="IT318" i="7" s="1"/>
  <c r="HN318" i="7"/>
  <c r="HO318" i="7" s="1"/>
  <c r="HP318" i="7" s="1"/>
  <c r="GJ318" i="7"/>
  <c r="GK318" i="7" s="1"/>
  <c r="GL318" i="7" s="1"/>
  <c r="FR318" i="7"/>
  <c r="FS318" i="7" s="1"/>
  <c r="FT318" i="7" s="1"/>
  <c r="EN318" i="7"/>
  <c r="EO318" i="7" s="1"/>
  <c r="EP318" i="7" s="1"/>
  <c r="DP318" i="7"/>
  <c r="DQ318" i="7" s="1"/>
  <c r="DR318" i="7" s="1"/>
  <c r="ET318" i="7"/>
  <c r="EU318" i="7" s="1"/>
  <c r="EV318" i="7" s="1"/>
  <c r="CL318" i="7"/>
  <c r="CM318" i="7" s="1"/>
  <c r="CN318" i="7" s="1"/>
  <c r="BZ318" i="7"/>
  <c r="CA318" i="7" s="1"/>
  <c r="CB318" i="7" s="1"/>
  <c r="NH318" i="7"/>
  <c r="NI318" i="7" s="1"/>
  <c r="NJ318" i="7" s="1"/>
  <c r="LL318" i="7"/>
  <c r="LM318" i="7" s="1"/>
  <c r="LN318" i="7" s="1"/>
  <c r="MD318" i="7"/>
  <c r="ME318" i="7" s="1"/>
  <c r="MF318" i="7" s="1"/>
  <c r="KT318" i="7"/>
  <c r="KU318" i="7" s="1"/>
  <c r="KV318" i="7" s="1"/>
  <c r="JJ318" i="7"/>
  <c r="JK318" i="7" s="1"/>
  <c r="JL318" i="7" s="1"/>
  <c r="HB318" i="7"/>
  <c r="HC318" i="7" s="1"/>
  <c r="HD318" i="7" s="1"/>
  <c r="HZ318" i="7"/>
  <c r="IA318" i="7" s="1"/>
  <c r="IB318" i="7" s="1"/>
  <c r="DJ318" i="7"/>
  <c r="DK318" i="7" s="1"/>
  <c r="DL318" i="7" s="1"/>
  <c r="JD318" i="7"/>
  <c r="JE318" i="7" s="1"/>
  <c r="JF318" i="7" s="1"/>
  <c r="GV318" i="7"/>
  <c r="GW318" i="7" s="1"/>
  <c r="GX318" i="7" s="1"/>
  <c r="FL318" i="7"/>
  <c r="FM318" i="7" s="1"/>
  <c r="FN318" i="7" s="1"/>
  <c r="DD318" i="7"/>
  <c r="DE318" i="7" s="1"/>
  <c r="DF318" i="7" s="1"/>
  <c r="CF318" i="7"/>
  <c r="CG318" i="7" s="1"/>
  <c r="CH318" i="7" s="1"/>
  <c r="MJ318" i="7"/>
  <c r="MK318" i="7" s="1"/>
  <c r="ML318" i="7" s="1"/>
  <c r="LR318" i="7"/>
  <c r="LS318" i="7" s="1"/>
  <c r="LT318" i="7" s="1"/>
  <c r="KH318" i="7"/>
  <c r="KI318" i="7" s="1"/>
  <c r="KJ318" i="7" s="1"/>
  <c r="CX318" i="7"/>
  <c r="CY318" i="7" s="1"/>
  <c r="CZ318" i="7" s="1"/>
  <c r="IL318" i="7"/>
  <c r="IM318" i="7" s="1"/>
  <c r="IN318" i="7" s="1"/>
  <c r="GD318" i="7"/>
  <c r="GE318" i="7" s="1"/>
  <c r="GF318" i="7" s="1"/>
  <c r="EH318" i="7"/>
  <c r="EI318" i="7" s="1"/>
  <c r="EJ318" i="7" s="1"/>
  <c r="JP318" i="7"/>
  <c r="JQ318" i="7" s="1"/>
  <c r="JR318" i="7" s="1"/>
  <c r="IF318" i="7"/>
  <c r="IG318" i="7" s="1"/>
  <c r="IH318" i="7" s="1"/>
  <c r="FX318" i="7"/>
  <c r="FY318" i="7" s="1"/>
  <c r="FZ318" i="7" s="1"/>
  <c r="EB318" i="7"/>
  <c r="EC318" i="7" s="1"/>
  <c r="ED318" i="7" s="1"/>
  <c r="CR318" i="7"/>
  <c r="CS318" i="7" s="1"/>
  <c r="CT318" i="7" s="1"/>
  <c r="NH153" i="7"/>
  <c r="NI153" i="7" s="1"/>
  <c r="NJ153" i="7" s="1"/>
  <c r="MJ153" i="7"/>
  <c r="MK153" i="7" s="1"/>
  <c r="ML153" i="7" s="1"/>
  <c r="LL153" i="7"/>
  <c r="LM153" i="7" s="1"/>
  <c r="LN153" i="7" s="1"/>
  <c r="MP153" i="7"/>
  <c r="MQ153" i="7" s="1"/>
  <c r="MR153" i="7" s="1"/>
  <c r="LR153" i="7"/>
  <c r="LS153" i="7" s="1"/>
  <c r="LT153" i="7" s="1"/>
  <c r="KT153" i="7"/>
  <c r="KU153" i="7" s="1"/>
  <c r="KV153" i="7" s="1"/>
  <c r="KZ153" i="7"/>
  <c r="LA153" i="7" s="1"/>
  <c r="LB153" i="7" s="1"/>
  <c r="KB153" i="7"/>
  <c r="KC153" i="7" s="1"/>
  <c r="KD153" i="7" s="1"/>
  <c r="JD153" i="7"/>
  <c r="JE153" i="7" s="1"/>
  <c r="JF153" i="7" s="1"/>
  <c r="IF153" i="7"/>
  <c r="IG153" i="7" s="1"/>
  <c r="IH153" i="7" s="1"/>
  <c r="GV153" i="7"/>
  <c r="GW153" i="7" s="1"/>
  <c r="GX153" i="7" s="1"/>
  <c r="FX153" i="7"/>
  <c r="FY153" i="7" s="1"/>
  <c r="FZ153" i="7" s="1"/>
  <c r="FL153" i="7"/>
  <c r="FM153" i="7" s="1"/>
  <c r="FN153" i="7" s="1"/>
  <c r="EB153" i="7"/>
  <c r="EC153" i="7" s="1"/>
  <c r="ED153" i="7" s="1"/>
  <c r="DD153" i="7"/>
  <c r="DE153" i="7" s="1"/>
  <c r="DF153" i="7" s="1"/>
  <c r="JV153" i="7"/>
  <c r="JW153" i="7" s="1"/>
  <c r="JX153" i="7" s="1"/>
  <c r="HZ153" i="7"/>
  <c r="IA153" i="7" s="1"/>
  <c r="IB153" i="7" s="1"/>
  <c r="HT153" i="7"/>
  <c r="HU153" i="7" s="1"/>
  <c r="HV153" i="7" s="1"/>
  <c r="DV153" i="7"/>
  <c r="DW153" i="7" s="1"/>
  <c r="DX153" i="7" s="1"/>
  <c r="CX153" i="7"/>
  <c r="CY153" i="7" s="1"/>
  <c r="CZ153" i="7" s="1"/>
  <c r="IL153" i="7"/>
  <c r="IM153" i="7" s="1"/>
  <c r="IN153" i="7" s="1"/>
  <c r="GD153" i="7"/>
  <c r="GE153" i="7" s="1"/>
  <c r="GF153" i="7" s="1"/>
  <c r="EH153" i="7"/>
  <c r="EI153" i="7" s="1"/>
  <c r="EJ153" i="7" s="1"/>
  <c r="CR153" i="7"/>
  <c r="CS153" i="7" s="1"/>
  <c r="CT153" i="7" s="1"/>
  <c r="BZ153" i="7"/>
  <c r="CA153" i="7" s="1"/>
  <c r="CB153" i="7" s="1"/>
  <c r="NN153" i="7"/>
  <c r="NO153" i="7" s="1"/>
  <c r="NP153" i="7" s="1"/>
  <c r="MV153" i="7"/>
  <c r="MW153" i="7" s="1"/>
  <c r="MX153" i="7" s="1"/>
  <c r="LX153" i="7"/>
  <c r="LY153" i="7" s="1"/>
  <c r="LZ153" i="7" s="1"/>
  <c r="NB153" i="7"/>
  <c r="NC153" i="7" s="1"/>
  <c r="ND153" i="7" s="1"/>
  <c r="MD153" i="7"/>
  <c r="ME153" i="7" s="1"/>
  <c r="MF153" i="7" s="1"/>
  <c r="LF153" i="7"/>
  <c r="LG153" i="7" s="1"/>
  <c r="LH153" i="7" s="1"/>
  <c r="KN153" i="7"/>
  <c r="KO153" i="7" s="1"/>
  <c r="KP153" i="7" s="1"/>
  <c r="KH153" i="7"/>
  <c r="KI153" i="7" s="1"/>
  <c r="KJ153" i="7" s="1"/>
  <c r="JP153" i="7"/>
  <c r="JQ153" i="7" s="1"/>
  <c r="JR153" i="7" s="1"/>
  <c r="IR153" i="7"/>
  <c r="IS153" i="7" s="1"/>
  <c r="IT153" i="7" s="1"/>
  <c r="HN153" i="7"/>
  <c r="HO153" i="7" s="1"/>
  <c r="HP153" i="7" s="1"/>
  <c r="GJ153" i="7"/>
  <c r="GK153" i="7" s="1"/>
  <c r="GL153" i="7" s="1"/>
  <c r="FR153" i="7"/>
  <c r="FS153" i="7" s="1"/>
  <c r="FT153" i="7" s="1"/>
  <c r="EN153" i="7"/>
  <c r="EO153" i="7" s="1"/>
  <c r="EP153" i="7" s="1"/>
  <c r="DP153" i="7"/>
  <c r="DQ153" i="7" s="1"/>
  <c r="DR153" i="7" s="1"/>
  <c r="ET153" i="7"/>
  <c r="EU153" i="7" s="1"/>
  <c r="EV153" i="7" s="1"/>
  <c r="IX153" i="7"/>
  <c r="IY153" i="7" s="1"/>
  <c r="IZ153" i="7" s="1"/>
  <c r="GP153" i="7"/>
  <c r="GQ153" i="7" s="1"/>
  <c r="GR153" i="7" s="1"/>
  <c r="EZ153" i="7"/>
  <c r="FA153" i="7" s="1"/>
  <c r="FB153" i="7" s="1"/>
  <c r="FF153" i="7"/>
  <c r="FG153" i="7" s="1"/>
  <c r="FH153" i="7" s="1"/>
  <c r="JJ153" i="7"/>
  <c r="JK153" i="7" s="1"/>
  <c r="JL153" i="7" s="1"/>
  <c r="HB153" i="7"/>
  <c r="HC153" i="7" s="1"/>
  <c r="HD153" i="7" s="1"/>
  <c r="HH153" i="7"/>
  <c r="HI153" i="7" s="1"/>
  <c r="HJ153" i="7" s="1"/>
  <c r="DJ153" i="7"/>
  <c r="DK153" i="7" s="1"/>
  <c r="DL153" i="7" s="1"/>
  <c r="CL153" i="7"/>
  <c r="CM153" i="7" s="1"/>
  <c r="CN153" i="7" s="1"/>
  <c r="CF153" i="7"/>
  <c r="CG153" i="7" s="1"/>
  <c r="CH153" i="7" s="1"/>
  <c r="NN416" i="7"/>
  <c r="NO416" i="7" s="1"/>
  <c r="NP416" i="7" s="1"/>
  <c r="MV416" i="7"/>
  <c r="MW416" i="7" s="1"/>
  <c r="MX416" i="7" s="1"/>
  <c r="LX416" i="7"/>
  <c r="LY416" i="7" s="1"/>
  <c r="LZ416" i="7" s="1"/>
  <c r="NB416" i="7"/>
  <c r="NC416" i="7" s="1"/>
  <c r="ND416" i="7" s="1"/>
  <c r="MD416" i="7"/>
  <c r="ME416" i="7" s="1"/>
  <c r="MF416" i="7" s="1"/>
  <c r="KZ416" i="7"/>
  <c r="LA416" i="7" s="1"/>
  <c r="LB416" i="7" s="1"/>
  <c r="LF416" i="7"/>
  <c r="LG416" i="7" s="1"/>
  <c r="LH416" i="7" s="1"/>
  <c r="KH416" i="7"/>
  <c r="KI416" i="7" s="1"/>
  <c r="KJ416" i="7" s="1"/>
  <c r="JP416" i="7"/>
  <c r="JQ416" i="7" s="1"/>
  <c r="JR416" i="7" s="1"/>
  <c r="IX416" i="7"/>
  <c r="IY416" i="7" s="1"/>
  <c r="IZ416" i="7" s="1"/>
  <c r="HT416" i="7"/>
  <c r="HU416" i="7" s="1"/>
  <c r="HV416" i="7" s="1"/>
  <c r="GJ416" i="7"/>
  <c r="GK416" i="7" s="1"/>
  <c r="GL416" i="7" s="1"/>
  <c r="FR416" i="7"/>
  <c r="FS416" i="7" s="1"/>
  <c r="FT416" i="7" s="1"/>
  <c r="EZ416" i="7"/>
  <c r="FA416" i="7" s="1"/>
  <c r="FB416" i="7" s="1"/>
  <c r="DV416" i="7"/>
  <c r="DW416" i="7" s="1"/>
  <c r="DX416" i="7" s="1"/>
  <c r="FF416" i="7"/>
  <c r="FG416" i="7" s="1"/>
  <c r="FH416" i="7" s="1"/>
  <c r="JV416" i="7"/>
  <c r="JW416" i="7" s="1"/>
  <c r="JX416" i="7" s="1"/>
  <c r="IR416" i="7"/>
  <c r="IS416" i="7" s="1"/>
  <c r="IT416" i="7" s="1"/>
  <c r="HN416" i="7"/>
  <c r="HO416" i="7" s="1"/>
  <c r="HP416" i="7" s="1"/>
  <c r="GD416" i="7"/>
  <c r="GE416" i="7" s="1"/>
  <c r="GF416" i="7" s="1"/>
  <c r="HZ416" i="7"/>
  <c r="IA416" i="7" s="1"/>
  <c r="IB416" i="7" s="1"/>
  <c r="EN416" i="7"/>
  <c r="EO416" i="7" s="1"/>
  <c r="EP416" i="7" s="1"/>
  <c r="DP416" i="7"/>
  <c r="DQ416" i="7" s="1"/>
  <c r="DR416" i="7" s="1"/>
  <c r="ET416" i="7"/>
  <c r="EU416" i="7" s="1"/>
  <c r="EV416" i="7" s="1"/>
  <c r="CL416" i="7"/>
  <c r="CM416" i="7" s="1"/>
  <c r="CN416" i="7" s="1"/>
  <c r="BZ416" i="7"/>
  <c r="CA416" i="7" s="1"/>
  <c r="CB416" i="7" s="1"/>
  <c r="NH416" i="7"/>
  <c r="NI416" i="7" s="1"/>
  <c r="NJ416" i="7" s="1"/>
  <c r="MJ416" i="7"/>
  <c r="MK416" i="7" s="1"/>
  <c r="ML416" i="7" s="1"/>
  <c r="LL416" i="7"/>
  <c r="LM416" i="7" s="1"/>
  <c r="LN416" i="7" s="1"/>
  <c r="MP416" i="7"/>
  <c r="MQ416" i="7" s="1"/>
  <c r="MR416" i="7" s="1"/>
  <c r="LR416" i="7"/>
  <c r="LS416" i="7" s="1"/>
  <c r="LT416" i="7" s="1"/>
  <c r="KN416" i="7"/>
  <c r="KO416" i="7" s="1"/>
  <c r="KP416" i="7" s="1"/>
  <c r="KT416" i="7"/>
  <c r="KU416" i="7" s="1"/>
  <c r="KV416" i="7" s="1"/>
  <c r="CX416" i="7"/>
  <c r="CY416" i="7" s="1"/>
  <c r="CZ416" i="7" s="1"/>
  <c r="JJ416" i="7"/>
  <c r="JK416" i="7" s="1"/>
  <c r="JL416" i="7" s="1"/>
  <c r="IL416" i="7"/>
  <c r="IM416" i="7" s="1"/>
  <c r="IN416" i="7" s="1"/>
  <c r="HB416" i="7"/>
  <c r="HC416" i="7" s="1"/>
  <c r="HD416" i="7" s="1"/>
  <c r="FX416" i="7"/>
  <c r="FY416" i="7" s="1"/>
  <c r="FZ416" i="7" s="1"/>
  <c r="GV416" i="7"/>
  <c r="GW416" i="7" s="1"/>
  <c r="GX416" i="7" s="1"/>
  <c r="EH416" i="7"/>
  <c r="EI416" i="7" s="1"/>
  <c r="EJ416" i="7" s="1"/>
  <c r="DJ416" i="7"/>
  <c r="DK416" i="7" s="1"/>
  <c r="DL416" i="7" s="1"/>
  <c r="KB416" i="7"/>
  <c r="KC416" i="7" s="1"/>
  <c r="KD416" i="7" s="1"/>
  <c r="JD416" i="7"/>
  <c r="JE416" i="7" s="1"/>
  <c r="JF416" i="7" s="1"/>
  <c r="IF416" i="7"/>
  <c r="IG416" i="7" s="1"/>
  <c r="IH416" i="7" s="1"/>
  <c r="GP416" i="7"/>
  <c r="GQ416" i="7" s="1"/>
  <c r="GR416" i="7" s="1"/>
  <c r="HH416" i="7"/>
  <c r="HI416" i="7" s="1"/>
  <c r="HJ416" i="7" s="1"/>
  <c r="FL416" i="7"/>
  <c r="FM416" i="7" s="1"/>
  <c r="FN416" i="7" s="1"/>
  <c r="EB416" i="7"/>
  <c r="EC416" i="7" s="1"/>
  <c r="ED416" i="7" s="1"/>
  <c r="DD416" i="7"/>
  <c r="DE416" i="7" s="1"/>
  <c r="DF416" i="7" s="1"/>
  <c r="CR416" i="7"/>
  <c r="CS416" i="7" s="1"/>
  <c r="CT416" i="7" s="1"/>
  <c r="CF416" i="7"/>
  <c r="CG416" i="7" s="1"/>
  <c r="CH416" i="7" s="1"/>
  <c r="NH131" i="7"/>
  <c r="NI131" i="7" s="1"/>
  <c r="NJ131" i="7" s="1"/>
  <c r="MJ131" i="7"/>
  <c r="MK131" i="7" s="1"/>
  <c r="ML131" i="7" s="1"/>
  <c r="LL131" i="7"/>
  <c r="LM131" i="7" s="1"/>
  <c r="LN131" i="7" s="1"/>
  <c r="MP131" i="7"/>
  <c r="MQ131" i="7" s="1"/>
  <c r="MR131" i="7" s="1"/>
  <c r="LR131" i="7"/>
  <c r="LS131" i="7" s="1"/>
  <c r="LT131" i="7" s="1"/>
  <c r="KH131" i="7"/>
  <c r="KI131" i="7" s="1"/>
  <c r="KJ131" i="7" s="1"/>
  <c r="KT131" i="7"/>
  <c r="KU131" i="7" s="1"/>
  <c r="KV131" i="7" s="1"/>
  <c r="CX131" i="7"/>
  <c r="CY131" i="7" s="1"/>
  <c r="CZ131" i="7" s="1"/>
  <c r="JJ131" i="7"/>
  <c r="JK131" i="7" s="1"/>
  <c r="JL131" i="7" s="1"/>
  <c r="IL131" i="7"/>
  <c r="IM131" i="7" s="1"/>
  <c r="IN131" i="7" s="1"/>
  <c r="HB131" i="7"/>
  <c r="HC131" i="7" s="1"/>
  <c r="HD131" i="7" s="1"/>
  <c r="GD131" i="7"/>
  <c r="GE131" i="7" s="1"/>
  <c r="GF131" i="7" s="1"/>
  <c r="FL131" i="7"/>
  <c r="FM131" i="7" s="1"/>
  <c r="FN131" i="7" s="1"/>
  <c r="EB131" i="7"/>
  <c r="EC131" i="7" s="1"/>
  <c r="ED131" i="7" s="1"/>
  <c r="DD131" i="7"/>
  <c r="DE131" i="7" s="1"/>
  <c r="DF131" i="7" s="1"/>
  <c r="KB131" i="7"/>
  <c r="KC131" i="7" s="1"/>
  <c r="KD131" i="7" s="1"/>
  <c r="JD131" i="7"/>
  <c r="JE131" i="7" s="1"/>
  <c r="JF131" i="7" s="1"/>
  <c r="IF131" i="7"/>
  <c r="IG131" i="7" s="1"/>
  <c r="IH131" i="7" s="1"/>
  <c r="GV131" i="7"/>
  <c r="GW131" i="7" s="1"/>
  <c r="GX131" i="7" s="1"/>
  <c r="FX131" i="7"/>
  <c r="FY131" i="7" s="1"/>
  <c r="FZ131" i="7" s="1"/>
  <c r="EZ131" i="7"/>
  <c r="FA131" i="7" s="1"/>
  <c r="FB131" i="7" s="1"/>
  <c r="DV131" i="7"/>
  <c r="DW131" i="7" s="1"/>
  <c r="DX131" i="7" s="1"/>
  <c r="FR131" i="7"/>
  <c r="FS131" i="7" s="1"/>
  <c r="FT131" i="7" s="1"/>
  <c r="CR131" i="7"/>
  <c r="CS131" i="7" s="1"/>
  <c r="CT131" i="7" s="1"/>
  <c r="CF131" i="7"/>
  <c r="CG131" i="7" s="1"/>
  <c r="CH131" i="7" s="1"/>
  <c r="NN131" i="7"/>
  <c r="NO131" i="7" s="1"/>
  <c r="NP131" i="7" s="1"/>
  <c r="MV131" i="7"/>
  <c r="MW131" i="7" s="1"/>
  <c r="MX131" i="7" s="1"/>
  <c r="LX131" i="7"/>
  <c r="LY131" i="7" s="1"/>
  <c r="LZ131" i="7" s="1"/>
  <c r="NB131" i="7"/>
  <c r="NC131" i="7" s="1"/>
  <c r="ND131" i="7" s="1"/>
  <c r="MD131" i="7"/>
  <c r="ME131" i="7" s="1"/>
  <c r="MF131" i="7" s="1"/>
  <c r="KZ131" i="7"/>
  <c r="LA131" i="7" s="1"/>
  <c r="LB131" i="7" s="1"/>
  <c r="LF131" i="7"/>
  <c r="LG131" i="7" s="1"/>
  <c r="LH131" i="7" s="1"/>
  <c r="KN131" i="7"/>
  <c r="KO131" i="7" s="1"/>
  <c r="KP131" i="7" s="1"/>
  <c r="JV131" i="7"/>
  <c r="JW131" i="7" s="1"/>
  <c r="JX131" i="7" s="1"/>
  <c r="IX131" i="7"/>
  <c r="IY131" i="7" s="1"/>
  <c r="IZ131" i="7" s="1"/>
  <c r="HZ131" i="7"/>
  <c r="IA131" i="7" s="1"/>
  <c r="IB131" i="7" s="1"/>
  <c r="GP131" i="7"/>
  <c r="GQ131" i="7" s="1"/>
  <c r="GR131" i="7" s="1"/>
  <c r="HT131" i="7"/>
  <c r="HU131" i="7" s="1"/>
  <c r="HV131" i="7" s="1"/>
  <c r="EN131" i="7"/>
  <c r="EO131" i="7" s="1"/>
  <c r="EP131" i="7" s="1"/>
  <c r="DP131" i="7"/>
  <c r="DQ131" i="7" s="1"/>
  <c r="DR131" i="7" s="1"/>
  <c r="FF131" i="7"/>
  <c r="FG131" i="7" s="1"/>
  <c r="FH131" i="7" s="1"/>
  <c r="JP131" i="7"/>
  <c r="JQ131" i="7" s="1"/>
  <c r="JR131" i="7" s="1"/>
  <c r="IR131" i="7"/>
  <c r="IS131" i="7" s="1"/>
  <c r="IT131" i="7" s="1"/>
  <c r="HN131" i="7"/>
  <c r="HO131" i="7" s="1"/>
  <c r="HP131" i="7" s="1"/>
  <c r="GJ131" i="7"/>
  <c r="GK131" i="7" s="1"/>
  <c r="GL131" i="7" s="1"/>
  <c r="HH131" i="7"/>
  <c r="HI131" i="7" s="1"/>
  <c r="HJ131" i="7" s="1"/>
  <c r="EH131" i="7"/>
  <c r="EI131" i="7" s="1"/>
  <c r="EJ131" i="7" s="1"/>
  <c r="DJ131" i="7"/>
  <c r="DK131" i="7" s="1"/>
  <c r="DL131" i="7" s="1"/>
  <c r="ET131" i="7"/>
  <c r="EU131" i="7" s="1"/>
  <c r="EV131" i="7" s="1"/>
  <c r="CL131" i="7"/>
  <c r="CM131" i="7" s="1"/>
  <c r="CN131" i="7" s="1"/>
  <c r="BZ131" i="7"/>
  <c r="CA131" i="7" s="1"/>
  <c r="CB131" i="7" s="1"/>
  <c r="NN118" i="7"/>
  <c r="NO118" i="7" s="1"/>
  <c r="NP118" i="7" s="1"/>
  <c r="MV118" i="7"/>
  <c r="MW118" i="7" s="1"/>
  <c r="MX118" i="7" s="1"/>
  <c r="LX118" i="7"/>
  <c r="LY118" i="7" s="1"/>
  <c r="LZ118" i="7" s="1"/>
  <c r="NB118" i="7"/>
  <c r="NC118" i="7" s="1"/>
  <c r="ND118" i="7" s="1"/>
  <c r="MD118" i="7"/>
  <c r="ME118" i="7" s="1"/>
  <c r="MF118" i="7" s="1"/>
  <c r="KZ118" i="7"/>
  <c r="LA118" i="7" s="1"/>
  <c r="LB118" i="7" s="1"/>
  <c r="LF118" i="7"/>
  <c r="LG118" i="7" s="1"/>
  <c r="LH118" i="7" s="1"/>
  <c r="KN118" i="7"/>
  <c r="KO118" i="7" s="1"/>
  <c r="KP118" i="7" s="1"/>
  <c r="JP118" i="7"/>
  <c r="JQ118" i="7" s="1"/>
  <c r="JR118" i="7" s="1"/>
  <c r="IX118" i="7"/>
  <c r="IY118" i="7" s="1"/>
  <c r="IZ118" i="7" s="1"/>
  <c r="HN118" i="7"/>
  <c r="HO118" i="7" s="1"/>
  <c r="HP118" i="7" s="1"/>
  <c r="GJ118" i="7"/>
  <c r="GK118" i="7" s="1"/>
  <c r="GL118" i="7" s="1"/>
  <c r="HZ118" i="7"/>
  <c r="IA118" i="7" s="1"/>
  <c r="IB118" i="7" s="1"/>
  <c r="EN118" i="7"/>
  <c r="EO118" i="7" s="1"/>
  <c r="EP118" i="7" s="1"/>
  <c r="DP118" i="7"/>
  <c r="DQ118" i="7" s="1"/>
  <c r="DR118" i="7" s="1"/>
  <c r="FF118" i="7"/>
  <c r="FG118" i="7" s="1"/>
  <c r="FH118" i="7" s="1"/>
  <c r="KB118" i="7"/>
  <c r="KC118" i="7" s="1"/>
  <c r="KD118" i="7" s="1"/>
  <c r="IR118" i="7"/>
  <c r="IS118" i="7" s="1"/>
  <c r="IT118" i="7" s="1"/>
  <c r="HB118" i="7"/>
  <c r="HC118" i="7" s="1"/>
  <c r="HD118" i="7" s="1"/>
  <c r="GD118" i="7"/>
  <c r="GE118" i="7" s="1"/>
  <c r="GF118" i="7" s="1"/>
  <c r="HT118" i="7"/>
  <c r="HU118" i="7" s="1"/>
  <c r="HV118" i="7" s="1"/>
  <c r="EH118" i="7"/>
  <c r="EI118" i="7" s="1"/>
  <c r="EJ118" i="7" s="1"/>
  <c r="DJ118" i="7"/>
  <c r="DK118" i="7" s="1"/>
  <c r="DL118" i="7" s="1"/>
  <c r="ET118" i="7"/>
  <c r="EU118" i="7" s="1"/>
  <c r="EV118" i="7" s="1"/>
  <c r="CL118" i="7"/>
  <c r="CM118" i="7" s="1"/>
  <c r="CN118" i="7" s="1"/>
  <c r="BZ118" i="7"/>
  <c r="CA118" i="7" s="1"/>
  <c r="CB118" i="7" s="1"/>
  <c r="NH118" i="7"/>
  <c r="NI118" i="7" s="1"/>
  <c r="NJ118" i="7" s="1"/>
  <c r="MJ118" i="7"/>
  <c r="MK118" i="7" s="1"/>
  <c r="ML118" i="7" s="1"/>
  <c r="LL118" i="7"/>
  <c r="LM118" i="7" s="1"/>
  <c r="LN118" i="7" s="1"/>
  <c r="MP118" i="7"/>
  <c r="MQ118" i="7" s="1"/>
  <c r="MR118" i="7" s="1"/>
  <c r="LR118" i="7"/>
  <c r="LS118" i="7" s="1"/>
  <c r="LT118" i="7" s="1"/>
  <c r="KH118" i="7"/>
  <c r="KI118" i="7" s="1"/>
  <c r="KJ118" i="7" s="1"/>
  <c r="KT118" i="7"/>
  <c r="KU118" i="7" s="1"/>
  <c r="KV118" i="7" s="1"/>
  <c r="CX118" i="7"/>
  <c r="CY118" i="7" s="1"/>
  <c r="CZ118" i="7" s="1"/>
  <c r="JJ118" i="7"/>
  <c r="JK118" i="7" s="1"/>
  <c r="JL118" i="7" s="1"/>
  <c r="IL118" i="7"/>
  <c r="IM118" i="7" s="1"/>
  <c r="IN118" i="7" s="1"/>
  <c r="GV118" i="7"/>
  <c r="GW118" i="7" s="1"/>
  <c r="GX118" i="7" s="1"/>
  <c r="FX118" i="7"/>
  <c r="FY118" i="7" s="1"/>
  <c r="FZ118" i="7" s="1"/>
  <c r="FL118" i="7"/>
  <c r="FM118" i="7" s="1"/>
  <c r="FN118" i="7" s="1"/>
  <c r="EB118" i="7"/>
  <c r="EC118" i="7" s="1"/>
  <c r="ED118" i="7" s="1"/>
  <c r="DD118" i="7"/>
  <c r="DE118" i="7" s="1"/>
  <c r="DF118" i="7" s="1"/>
  <c r="JV118" i="7"/>
  <c r="JW118" i="7" s="1"/>
  <c r="JX118" i="7" s="1"/>
  <c r="JD118" i="7"/>
  <c r="JE118" i="7" s="1"/>
  <c r="JF118" i="7" s="1"/>
  <c r="IF118" i="7"/>
  <c r="IG118" i="7" s="1"/>
  <c r="IH118" i="7" s="1"/>
  <c r="GP118" i="7"/>
  <c r="GQ118" i="7" s="1"/>
  <c r="GR118" i="7" s="1"/>
  <c r="HH118" i="7"/>
  <c r="HI118" i="7" s="1"/>
  <c r="HJ118" i="7" s="1"/>
  <c r="EZ118" i="7"/>
  <c r="FA118" i="7" s="1"/>
  <c r="FB118" i="7" s="1"/>
  <c r="DV118" i="7"/>
  <c r="DW118" i="7" s="1"/>
  <c r="DX118" i="7" s="1"/>
  <c r="FR118" i="7"/>
  <c r="FS118" i="7" s="1"/>
  <c r="FT118" i="7" s="1"/>
  <c r="CR118" i="7"/>
  <c r="CS118" i="7" s="1"/>
  <c r="CT118" i="7" s="1"/>
  <c r="CF118" i="7"/>
  <c r="CG118" i="7" s="1"/>
  <c r="CH118" i="7" s="1"/>
  <c r="NH35" i="7"/>
  <c r="NI35" i="7" s="1"/>
  <c r="NJ35" i="7" s="1"/>
  <c r="MJ35" i="7"/>
  <c r="MK35" i="7" s="1"/>
  <c r="ML35" i="7" s="1"/>
  <c r="LL35" i="7"/>
  <c r="LM35" i="7" s="1"/>
  <c r="LN35" i="7" s="1"/>
  <c r="MP35" i="7"/>
  <c r="MQ35" i="7" s="1"/>
  <c r="MR35" i="7" s="1"/>
  <c r="LR35" i="7"/>
  <c r="LS35" i="7" s="1"/>
  <c r="LT35" i="7" s="1"/>
  <c r="KT35" i="7"/>
  <c r="KU35" i="7" s="1"/>
  <c r="KV35" i="7" s="1"/>
  <c r="KH35" i="7"/>
  <c r="KI35" i="7" s="1"/>
  <c r="KJ35" i="7" s="1"/>
  <c r="KB35" i="7"/>
  <c r="KC35" i="7" s="1"/>
  <c r="KD35" i="7" s="1"/>
  <c r="JD35" i="7"/>
  <c r="JE35" i="7" s="1"/>
  <c r="JF35" i="7" s="1"/>
  <c r="IF35" i="7"/>
  <c r="IG35" i="7" s="1"/>
  <c r="IH35" i="7" s="1"/>
  <c r="GV35" i="7"/>
  <c r="GW35" i="7" s="1"/>
  <c r="GX35" i="7" s="1"/>
  <c r="HT35" i="7"/>
  <c r="HU35" i="7" s="1"/>
  <c r="HV35" i="7" s="1"/>
  <c r="EZ35" i="7"/>
  <c r="FA35" i="7" s="1"/>
  <c r="FB35" i="7" s="1"/>
  <c r="DV35" i="7"/>
  <c r="DW35" i="7" s="1"/>
  <c r="DX35" i="7" s="1"/>
  <c r="FR35" i="7"/>
  <c r="FS35" i="7" s="1"/>
  <c r="FT35" i="7" s="1"/>
  <c r="CX35" i="7"/>
  <c r="CY35" i="7" s="1"/>
  <c r="CZ35" i="7" s="1"/>
  <c r="IL35" i="7"/>
  <c r="IM35" i="7" s="1"/>
  <c r="IN35" i="7" s="1"/>
  <c r="GD35" i="7"/>
  <c r="GE35" i="7" s="1"/>
  <c r="GF35" i="7" s="1"/>
  <c r="EB35" i="7"/>
  <c r="EC35" i="7" s="1"/>
  <c r="ED35" i="7" s="1"/>
  <c r="CR35" i="7"/>
  <c r="CS35" i="7" s="1"/>
  <c r="CT35" i="7" s="1"/>
  <c r="JV35" i="7"/>
  <c r="JW35" i="7" s="1"/>
  <c r="JX35" i="7" s="1"/>
  <c r="HZ35" i="7"/>
  <c r="IA35" i="7" s="1"/>
  <c r="IB35" i="7" s="1"/>
  <c r="FX35" i="7"/>
  <c r="FY35" i="7" s="1"/>
  <c r="FZ35" i="7" s="1"/>
  <c r="DP35" i="7"/>
  <c r="DQ35" i="7" s="1"/>
  <c r="DR35" i="7" s="1"/>
  <c r="CL35" i="7"/>
  <c r="CM35" i="7" s="1"/>
  <c r="CN35" i="7" s="1"/>
  <c r="NN35" i="7"/>
  <c r="NO35" i="7" s="1"/>
  <c r="NP35" i="7" s="1"/>
  <c r="MV35" i="7"/>
  <c r="MW35" i="7" s="1"/>
  <c r="MX35" i="7" s="1"/>
  <c r="LX35" i="7"/>
  <c r="LY35" i="7" s="1"/>
  <c r="LZ35" i="7" s="1"/>
  <c r="NB35" i="7"/>
  <c r="NC35" i="7" s="1"/>
  <c r="ND35" i="7" s="1"/>
  <c r="MD35" i="7"/>
  <c r="ME35" i="7" s="1"/>
  <c r="MF35" i="7" s="1"/>
  <c r="LF35" i="7"/>
  <c r="LG35" i="7" s="1"/>
  <c r="LH35" i="7" s="1"/>
  <c r="KN35" i="7"/>
  <c r="KO35" i="7" s="1"/>
  <c r="KP35" i="7" s="1"/>
  <c r="KZ35" i="7"/>
  <c r="LA35" i="7" s="1"/>
  <c r="LB35" i="7" s="1"/>
  <c r="JP35" i="7"/>
  <c r="JQ35" i="7" s="1"/>
  <c r="JR35" i="7" s="1"/>
  <c r="IR35" i="7"/>
  <c r="IS35" i="7" s="1"/>
  <c r="IT35" i="7" s="1"/>
  <c r="HN35" i="7"/>
  <c r="HO35" i="7" s="1"/>
  <c r="HP35" i="7" s="1"/>
  <c r="GJ35" i="7"/>
  <c r="GK35" i="7" s="1"/>
  <c r="GL35" i="7" s="1"/>
  <c r="HH35" i="7"/>
  <c r="HI35" i="7" s="1"/>
  <c r="HJ35" i="7" s="1"/>
  <c r="EH35" i="7"/>
  <c r="EI35" i="7" s="1"/>
  <c r="EJ35" i="7" s="1"/>
  <c r="DJ35" i="7"/>
  <c r="DK35" i="7" s="1"/>
  <c r="DL35" i="7" s="1"/>
  <c r="ET35" i="7"/>
  <c r="EU35" i="7" s="1"/>
  <c r="EV35" i="7" s="1"/>
  <c r="JJ35" i="7"/>
  <c r="JK35" i="7" s="1"/>
  <c r="JL35" i="7" s="1"/>
  <c r="HB35" i="7"/>
  <c r="HC35" i="7" s="1"/>
  <c r="HD35" i="7" s="1"/>
  <c r="FL35" i="7"/>
  <c r="FM35" i="7" s="1"/>
  <c r="FN35" i="7" s="1"/>
  <c r="DD35" i="7"/>
  <c r="DE35" i="7" s="1"/>
  <c r="DF35" i="7" s="1"/>
  <c r="CF35" i="7"/>
  <c r="CG35" i="7" s="1"/>
  <c r="CH35" i="7" s="1"/>
  <c r="IX35" i="7"/>
  <c r="IY35" i="7" s="1"/>
  <c r="IZ35" i="7" s="1"/>
  <c r="GP35" i="7"/>
  <c r="GQ35" i="7" s="1"/>
  <c r="GR35" i="7" s="1"/>
  <c r="EN35" i="7"/>
  <c r="EO35" i="7" s="1"/>
  <c r="EP35" i="7" s="1"/>
  <c r="FF35" i="7"/>
  <c r="FG35" i="7" s="1"/>
  <c r="FH35" i="7" s="1"/>
  <c r="BZ35" i="7"/>
  <c r="CA35" i="7" s="1"/>
  <c r="CB35" i="7" s="1"/>
  <c r="NH395" i="7"/>
  <c r="NI395" i="7" s="1"/>
  <c r="NJ395" i="7" s="1"/>
  <c r="MJ395" i="7"/>
  <c r="MK395" i="7" s="1"/>
  <c r="ML395" i="7" s="1"/>
  <c r="LL395" i="7"/>
  <c r="LM395" i="7" s="1"/>
  <c r="LN395" i="7" s="1"/>
  <c r="MP395" i="7"/>
  <c r="MQ395" i="7" s="1"/>
  <c r="MR395" i="7" s="1"/>
  <c r="LR395" i="7"/>
  <c r="LS395" i="7" s="1"/>
  <c r="LT395" i="7" s="1"/>
  <c r="KN395" i="7"/>
  <c r="KO395" i="7" s="1"/>
  <c r="KP395" i="7" s="1"/>
  <c r="KT395" i="7"/>
  <c r="KU395" i="7" s="1"/>
  <c r="KV395" i="7" s="1"/>
  <c r="CX395" i="7"/>
  <c r="CY395" i="7" s="1"/>
  <c r="CZ395" i="7" s="1"/>
  <c r="JJ395" i="7"/>
  <c r="JK395" i="7" s="1"/>
  <c r="JL395" i="7" s="1"/>
  <c r="IL395" i="7"/>
  <c r="IM395" i="7" s="1"/>
  <c r="IN395" i="7" s="1"/>
  <c r="HN395" i="7"/>
  <c r="HO395" i="7" s="1"/>
  <c r="HP395" i="7" s="1"/>
  <c r="GD395" i="7"/>
  <c r="GE395" i="7" s="1"/>
  <c r="GF395" i="7" s="1"/>
  <c r="HH395" i="7"/>
  <c r="HI395" i="7" s="1"/>
  <c r="HJ395" i="7" s="1"/>
  <c r="EH395" i="7"/>
  <c r="EI395" i="7" s="1"/>
  <c r="EJ395" i="7" s="1"/>
  <c r="DJ395" i="7"/>
  <c r="DK395" i="7" s="1"/>
  <c r="DL395" i="7" s="1"/>
  <c r="KB395" i="7"/>
  <c r="KC395" i="7" s="1"/>
  <c r="KD395" i="7" s="1"/>
  <c r="JD395" i="7"/>
  <c r="JE395" i="7" s="1"/>
  <c r="JF395" i="7" s="1"/>
  <c r="IF395" i="7"/>
  <c r="IG395" i="7" s="1"/>
  <c r="IH395" i="7" s="1"/>
  <c r="HB395" i="7"/>
  <c r="HC395" i="7" s="1"/>
  <c r="HD395" i="7" s="1"/>
  <c r="FX395" i="7"/>
  <c r="FY395" i="7" s="1"/>
  <c r="FZ395" i="7" s="1"/>
  <c r="FL395" i="7"/>
  <c r="FM395" i="7" s="1"/>
  <c r="FN395" i="7" s="1"/>
  <c r="EB395" i="7"/>
  <c r="EC395" i="7" s="1"/>
  <c r="ED395" i="7" s="1"/>
  <c r="DD395" i="7"/>
  <c r="DE395" i="7" s="1"/>
  <c r="DF395" i="7" s="1"/>
  <c r="CF395" i="7"/>
  <c r="CG395" i="7" s="1"/>
  <c r="CH395" i="7" s="1"/>
  <c r="CL395" i="7"/>
  <c r="CM395" i="7" s="1"/>
  <c r="CN395" i="7" s="1"/>
  <c r="NN395" i="7"/>
  <c r="NO395" i="7" s="1"/>
  <c r="NP395" i="7" s="1"/>
  <c r="MV395" i="7"/>
  <c r="MW395" i="7" s="1"/>
  <c r="MX395" i="7" s="1"/>
  <c r="LX395" i="7"/>
  <c r="LY395" i="7" s="1"/>
  <c r="LZ395" i="7" s="1"/>
  <c r="NB395" i="7"/>
  <c r="NC395" i="7" s="1"/>
  <c r="ND395" i="7" s="1"/>
  <c r="MD395" i="7"/>
  <c r="ME395" i="7" s="1"/>
  <c r="MF395" i="7" s="1"/>
  <c r="KZ395" i="7"/>
  <c r="LA395" i="7" s="1"/>
  <c r="LB395" i="7" s="1"/>
  <c r="LF395" i="7"/>
  <c r="LG395" i="7" s="1"/>
  <c r="LH395" i="7" s="1"/>
  <c r="KH395" i="7"/>
  <c r="KI395" i="7" s="1"/>
  <c r="KJ395" i="7" s="1"/>
  <c r="JP395" i="7"/>
  <c r="JQ395" i="7" s="1"/>
  <c r="JR395" i="7" s="1"/>
  <c r="IX395" i="7"/>
  <c r="IY395" i="7" s="1"/>
  <c r="IZ395" i="7" s="1"/>
  <c r="HT395" i="7"/>
  <c r="HU395" i="7" s="1"/>
  <c r="HV395" i="7" s="1"/>
  <c r="GP395" i="7"/>
  <c r="GQ395" i="7" s="1"/>
  <c r="GR395" i="7" s="1"/>
  <c r="GV395" i="7"/>
  <c r="GW395" i="7" s="1"/>
  <c r="GX395" i="7" s="1"/>
  <c r="EZ395" i="7"/>
  <c r="FA395" i="7" s="1"/>
  <c r="FB395" i="7" s="1"/>
  <c r="DV395" i="7"/>
  <c r="DW395" i="7" s="1"/>
  <c r="DX395" i="7" s="1"/>
  <c r="FF395" i="7"/>
  <c r="FG395" i="7" s="1"/>
  <c r="FH395" i="7" s="1"/>
  <c r="JV395" i="7"/>
  <c r="JW395" i="7" s="1"/>
  <c r="JX395" i="7" s="1"/>
  <c r="IR395" i="7"/>
  <c r="IS395" i="7" s="1"/>
  <c r="IT395" i="7" s="1"/>
  <c r="HZ395" i="7"/>
  <c r="IA395" i="7" s="1"/>
  <c r="IB395" i="7" s="1"/>
  <c r="GJ395" i="7"/>
  <c r="GK395" i="7" s="1"/>
  <c r="GL395" i="7" s="1"/>
  <c r="FR395" i="7"/>
  <c r="FS395" i="7" s="1"/>
  <c r="FT395" i="7" s="1"/>
  <c r="EN395" i="7"/>
  <c r="EO395" i="7" s="1"/>
  <c r="EP395" i="7" s="1"/>
  <c r="DP395" i="7"/>
  <c r="DQ395" i="7" s="1"/>
  <c r="DR395" i="7" s="1"/>
  <c r="ET395" i="7"/>
  <c r="EU395" i="7" s="1"/>
  <c r="EV395" i="7" s="1"/>
  <c r="CR395" i="7"/>
  <c r="CS395" i="7" s="1"/>
  <c r="CT395" i="7" s="1"/>
  <c r="BZ395" i="7"/>
  <c r="CA395" i="7" s="1"/>
  <c r="CB395" i="7" s="1"/>
  <c r="LL65" i="7"/>
  <c r="LM65" i="7" s="1"/>
  <c r="LN65" i="7" s="1"/>
  <c r="MP65" i="7"/>
  <c r="MQ65" i="7" s="1"/>
  <c r="MR65" i="7" s="1"/>
  <c r="LR65" i="7"/>
  <c r="LS65" i="7" s="1"/>
  <c r="LT65" i="7" s="1"/>
  <c r="MV65" i="7"/>
  <c r="MW65" i="7" s="1"/>
  <c r="MX65" i="7" s="1"/>
  <c r="LX65" i="7"/>
  <c r="LY65" i="7" s="1"/>
  <c r="LZ65" i="7" s="1"/>
  <c r="KH65" i="7"/>
  <c r="KI65" i="7" s="1"/>
  <c r="KJ65" i="7" s="1"/>
  <c r="KN65" i="7"/>
  <c r="KO65" i="7" s="1"/>
  <c r="KP65" i="7" s="1"/>
  <c r="KB65" i="7"/>
  <c r="KC65" i="7" s="1"/>
  <c r="KD65" i="7" s="1"/>
  <c r="JD65" i="7"/>
  <c r="JE65" i="7" s="1"/>
  <c r="JF65" i="7" s="1"/>
  <c r="IF65" i="7"/>
  <c r="IG65" i="7" s="1"/>
  <c r="IH65" i="7" s="1"/>
  <c r="GV65" i="7"/>
  <c r="GW65" i="7" s="1"/>
  <c r="GX65" i="7" s="1"/>
  <c r="FX65" i="7"/>
  <c r="FY65" i="7" s="1"/>
  <c r="FZ65" i="7" s="1"/>
  <c r="EZ65" i="7"/>
  <c r="FA65" i="7" s="1"/>
  <c r="FB65" i="7" s="1"/>
  <c r="DV65" i="7"/>
  <c r="DW65" i="7" s="1"/>
  <c r="DX65" i="7" s="1"/>
  <c r="FR65" i="7"/>
  <c r="FS65" i="7" s="1"/>
  <c r="FT65" i="7" s="1"/>
  <c r="CX65" i="7"/>
  <c r="CY65" i="7" s="1"/>
  <c r="CZ65" i="7" s="1"/>
  <c r="IL65" i="7"/>
  <c r="IM65" i="7" s="1"/>
  <c r="IN65" i="7" s="1"/>
  <c r="GD65" i="7"/>
  <c r="GE65" i="7" s="1"/>
  <c r="GF65" i="7" s="1"/>
  <c r="EB65" i="7"/>
  <c r="EC65" i="7" s="1"/>
  <c r="ED65" i="7" s="1"/>
  <c r="CF65" i="7"/>
  <c r="CG65" i="7" s="1"/>
  <c r="CH65" i="7" s="1"/>
  <c r="JV65" i="7"/>
  <c r="JW65" i="7" s="1"/>
  <c r="JX65" i="7" s="1"/>
  <c r="HZ65" i="7"/>
  <c r="IA65" i="7" s="1"/>
  <c r="IB65" i="7" s="1"/>
  <c r="HT65" i="7"/>
  <c r="HU65" i="7" s="1"/>
  <c r="HV65" i="7" s="1"/>
  <c r="DP65" i="7"/>
  <c r="DQ65" i="7" s="1"/>
  <c r="DR65" i="7" s="1"/>
  <c r="CR65" i="7"/>
  <c r="CS65" i="7" s="1"/>
  <c r="CT65" i="7" s="1"/>
  <c r="NN65" i="7"/>
  <c r="NO65" i="7" s="1"/>
  <c r="NP65" i="7" s="1"/>
  <c r="NB65" i="7"/>
  <c r="NC65" i="7" s="1"/>
  <c r="ND65" i="7" s="1"/>
  <c r="MD65" i="7"/>
  <c r="ME65" i="7" s="1"/>
  <c r="MF65" i="7" s="1"/>
  <c r="NH65" i="7"/>
  <c r="NI65" i="7" s="1"/>
  <c r="NJ65" i="7" s="1"/>
  <c r="MJ65" i="7"/>
  <c r="MK65" i="7" s="1"/>
  <c r="ML65" i="7" s="1"/>
  <c r="KZ65" i="7"/>
  <c r="LA65" i="7" s="1"/>
  <c r="LB65" i="7" s="1"/>
  <c r="LF65" i="7"/>
  <c r="LG65" i="7" s="1"/>
  <c r="LH65" i="7" s="1"/>
  <c r="KT65" i="7"/>
  <c r="KU65" i="7" s="1"/>
  <c r="KV65" i="7" s="1"/>
  <c r="JP65" i="7"/>
  <c r="JQ65" i="7" s="1"/>
  <c r="JR65" i="7" s="1"/>
  <c r="IR65" i="7"/>
  <c r="IS65" i="7" s="1"/>
  <c r="IT65" i="7" s="1"/>
  <c r="HN65" i="7"/>
  <c r="HO65" i="7" s="1"/>
  <c r="HP65" i="7" s="1"/>
  <c r="GJ65" i="7"/>
  <c r="GK65" i="7" s="1"/>
  <c r="GL65" i="7" s="1"/>
  <c r="HH65" i="7"/>
  <c r="HI65" i="7" s="1"/>
  <c r="HJ65" i="7" s="1"/>
  <c r="EH65" i="7"/>
  <c r="EI65" i="7" s="1"/>
  <c r="EJ65" i="7" s="1"/>
  <c r="DJ65" i="7"/>
  <c r="DK65" i="7" s="1"/>
  <c r="DL65" i="7" s="1"/>
  <c r="ET65" i="7"/>
  <c r="EU65" i="7" s="1"/>
  <c r="EV65" i="7" s="1"/>
  <c r="JJ65" i="7"/>
  <c r="JK65" i="7" s="1"/>
  <c r="JL65" i="7" s="1"/>
  <c r="HB65" i="7"/>
  <c r="HC65" i="7" s="1"/>
  <c r="HD65" i="7" s="1"/>
  <c r="FL65" i="7"/>
  <c r="FM65" i="7" s="1"/>
  <c r="FN65" i="7" s="1"/>
  <c r="DD65" i="7"/>
  <c r="DE65" i="7" s="1"/>
  <c r="DF65" i="7" s="1"/>
  <c r="BZ65" i="7"/>
  <c r="CA65" i="7" s="1"/>
  <c r="CB65" i="7" s="1"/>
  <c r="IX65" i="7"/>
  <c r="IY65" i="7" s="1"/>
  <c r="IZ65" i="7" s="1"/>
  <c r="GP65" i="7"/>
  <c r="GQ65" i="7" s="1"/>
  <c r="GR65" i="7" s="1"/>
  <c r="EN65" i="7"/>
  <c r="EO65" i="7" s="1"/>
  <c r="EP65" i="7" s="1"/>
  <c r="FF65" i="7"/>
  <c r="FG65" i="7" s="1"/>
  <c r="FH65" i="7" s="1"/>
  <c r="CL65" i="7"/>
  <c r="CM65" i="7" s="1"/>
  <c r="CN65" i="7" s="1"/>
  <c r="NN427" i="7"/>
  <c r="NO427" i="7" s="1"/>
  <c r="NP427" i="7" s="1"/>
  <c r="MV427" i="7"/>
  <c r="MW427" i="7" s="1"/>
  <c r="MX427" i="7" s="1"/>
  <c r="LX427" i="7"/>
  <c r="LY427" i="7" s="1"/>
  <c r="LZ427" i="7" s="1"/>
  <c r="NB427" i="7"/>
  <c r="NC427" i="7" s="1"/>
  <c r="ND427" i="7" s="1"/>
  <c r="MD427" i="7"/>
  <c r="ME427" i="7" s="1"/>
  <c r="MF427" i="7" s="1"/>
  <c r="LF427" i="7"/>
  <c r="LG427" i="7" s="1"/>
  <c r="LH427" i="7" s="1"/>
  <c r="KH427" i="7"/>
  <c r="KI427" i="7" s="1"/>
  <c r="KJ427" i="7" s="1"/>
  <c r="KN427" i="7"/>
  <c r="KO427" i="7" s="1"/>
  <c r="KP427" i="7" s="1"/>
  <c r="JV427" i="7"/>
  <c r="JW427" i="7" s="1"/>
  <c r="JX427" i="7" s="1"/>
  <c r="IR427" i="7"/>
  <c r="IS427" i="7" s="1"/>
  <c r="IT427" i="7" s="1"/>
  <c r="HZ427" i="7"/>
  <c r="IA427" i="7" s="1"/>
  <c r="IB427" i="7" s="1"/>
  <c r="GJ427" i="7"/>
  <c r="GK427" i="7" s="1"/>
  <c r="GL427" i="7" s="1"/>
  <c r="FR427" i="7"/>
  <c r="FS427" i="7" s="1"/>
  <c r="FT427" i="7" s="1"/>
  <c r="EN427" i="7"/>
  <c r="EO427" i="7" s="1"/>
  <c r="EP427" i="7" s="1"/>
  <c r="DP427" i="7"/>
  <c r="DQ427" i="7" s="1"/>
  <c r="DR427" i="7" s="1"/>
  <c r="ET427" i="7"/>
  <c r="EU427" i="7" s="1"/>
  <c r="EV427" i="7" s="1"/>
  <c r="JJ427" i="7"/>
  <c r="JK427" i="7" s="1"/>
  <c r="JL427" i="7" s="1"/>
  <c r="HN427" i="7"/>
  <c r="HO427" i="7" s="1"/>
  <c r="HP427" i="7" s="1"/>
  <c r="HH427" i="7"/>
  <c r="HI427" i="7" s="1"/>
  <c r="HJ427" i="7" s="1"/>
  <c r="DJ427" i="7"/>
  <c r="DK427" i="7" s="1"/>
  <c r="DL427" i="7" s="1"/>
  <c r="CF427" i="7"/>
  <c r="CG427" i="7" s="1"/>
  <c r="CH427" i="7" s="1"/>
  <c r="IX427" i="7"/>
  <c r="IY427" i="7" s="1"/>
  <c r="IZ427" i="7" s="1"/>
  <c r="GP427" i="7"/>
  <c r="GQ427" i="7" s="1"/>
  <c r="GR427" i="7" s="1"/>
  <c r="EZ427" i="7"/>
  <c r="FA427" i="7" s="1"/>
  <c r="FB427" i="7" s="1"/>
  <c r="FF427" i="7"/>
  <c r="FG427" i="7" s="1"/>
  <c r="FH427" i="7" s="1"/>
  <c r="BZ427" i="7"/>
  <c r="CA427" i="7" s="1"/>
  <c r="CB427" i="7" s="1"/>
  <c r="NH427" i="7"/>
  <c r="NI427" i="7" s="1"/>
  <c r="NJ427" i="7" s="1"/>
  <c r="MJ427" i="7"/>
  <c r="MK427" i="7" s="1"/>
  <c r="ML427" i="7" s="1"/>
  <c r="LL427" i="7"/>
  <c r="LM427" i="7" s="1"/>
  <c r="LN427" i="7" s="1"/>
  <c r="MP427" i="7"/>
  <c r="MQ427" i="7" s="1"/>
  <c r="MR427" i="7" s="1"/>
  <c r="LR427" i="7"/>
  <c r="LS427" i="7" s="1"/>
  <c r="LT427" i="7" s="1"/>
  <c r="KT427" i="7"/>
  <c r="KU427" i="7" s="1"/>
  <c r="KV427" i="7" s="1"/>
  <c r="KZ427" i="7"/>
  <c r="LA427" i="7" s="1"/>
  <c r="LB427" i="7" s="1"/>
  <c r="KB427" i="7"/>
  <c r="KC427" i="7" s="1"/>
  <c r="KD427" i="7" s="1"/>
  <c r="JD427" i="7"/>
  <c r="JE427" i="7" s="1"/>
  <c r="JF427" i="7" s="1"/>
  <c r="IF427" i="7"/>
  <c r="IG427" i="7" s="1"/>
  <c r="IH427" i="7" s="1"/>
  <c r="HB427" i="7"/>
  <c r="HC427" i="7" s="1"/>
  <c r="HD427" i="7" s="1"/>
  <c r="FX427" i="7"/>
  <c r="FY427" i="7" s="1"/>
  <c r="FZ427" i="7" s="1"/>
  <c r="FL427" i="7"/>
  <c r="FM427" i="7" s="1"/>
  <c r="FN427" i="7" s="1"/>
  <c r="EB427" i="7"/>
  <c r="EC427" i="7" s="1"/>
  <c r="ED427" i="7" s="1"/>
  <c r="DD427" i="7"/>
  <c r="DE427" i="7" s="1"/>
  <c r="DF427" i="7" s="1"/>
  <c r="CX427" i="7"/>
  <c r="CY427" i="7" s="1"/>
  <c r="CZ427" i="7" s="1"/>
  <c r="IL427" i="7"/>
  <c r="IM427" i="7" s="1"/>
  <c r="IN427" i="7" s="1"/>
  <c r="GD427" i="7"/>
  <c r="GE427" i="7" s="1"/>
  <c r="GF427" i="7" s="1"/>
  <c r="EH427" i="7"/>
  <c r="EI427" i="7" s="1"/>
  <c r="EJ427" i="7" s="1"/>
  <c r="CR427" i="7"/>
  <c r="CS427" i="7" s="1"/>
  <c r="CT427" i="7" s="1"/>
  <c r="JP427" i="7"/>
  <c r="JQ427" i="7" s="1"/>
  <c r="JR427" i="7" s="1"/>
  <c r="HT427" i="7"/>
  <c r="HU427" i="7" s="1"/>
  <c r="HV427" i="7" s="1"/>
  <c r="GV427" i="7"/>
  <c r="GW427" i="7" s="1"/>
  <c r="GX427" i="7" s="1"/>
  <c r="DV427" i="7"/>
  <c r="DW427" i="7" s="1"/>
  <c r="DX427" i="7" s="1"/>
  <c r="CL427" i="7"/>
  <c r="CM427" i="7" s="1"/>
  <c r="CN427" i="7" s="1"/>
  <c r="NN260" i="7"/>
  <c r="NO260" i="7" s="1"/>
  <c r="NP260" i="7" s="1"/>
  <c r="NB260" i="7"/>
  <c r="NC260" i="7" s="1"/>
  <c r="ND260" i="7" s="1"/>
  <c r="MD260" i="7"/>
  <c r="ME260" i="7" s="1"/>
  <c r="MF260" i="7" s="1"/>
  <c r="NH260" i="7"/>
  <c r="NI260" i="7" s="1"/>
  <c r="NJ260" i="7" s="1"/>
  <c r="MJ260" i="7"/>
  <c r="MK260" i="7" s="1"/>
  <c r="ML260" i="7" s="1"/>
  <c r="KZ260" i="7"/>
  <c r="LA260" i="7" s="1"/>
  <c r="LB260" i="7" s="1"/>
  <c r="LF260" i="7"/>
  <c r="LG260" i="7" s="1"/>
  <c r="LH260" i="7" s="1"/>
  <c r="KN260" i="7"/>
  <c r="KO260" i="7" s="1"/>
  <c r="KP260" i="7" s="1"/>
  <c r="KB260" i="7"/>
  <c r="KC260" i="7" s="1"/>
  <c r="KD260" i="7" s="1"/>
  <c r="IX260" i="7"/>
  <c r="IY260" i="7" s="1"/>
  <c r="IZ260" i="7" s="1"/>
  <c r="HT260" i="7"/>
  <c r="HU260" i="7" s="1"/>
  <c r="HV260" i="7" s="1"/>
  <c r="GP260" i="7"/>
  <c r="GQ260" i="7" s="1"/>
  <c r="GR260" i="7" s="1"/>
  <c r="HH260" i="7"/>
  <c r="HI260" i="7" s="1"/>
  <c r="HJ260" i="7" s="1"/>
  <c r="EZ260" i="7"/>
  <c r="FA260" i="7" s="1"/>
  <c r="FB260" i="7" s="1"/>
  <c r="DV260" i="7"/>
  <c r="DW260" i="7" s="1"/>
  <c r="DX260" i="7" s="1"/>
  <c r="FF260" i="7"/>
  <c r="FG260" i="7" s="1"/>
  <c r="FH260" i="7" s="1"/>
  <c r="JV260" i="7"/>
  <c r="JW260" i="7" s="1"/>
  <c r="JX260" i="7" s="1"/>
  <c r="IR260" i="7"/>
  <c r="IS260" i="7" s="1"/>
  <c r="IT260" i="7" s="1"/>
  <c r="HN260" i="7"/>
  <c r="HO260" i="7" s="1"/>
  <c r="HP260" i="7" s="1"/>
  <c r="GJ260" i="7"/>
  <c r="GK260" i="7" s="1"/>
  <c r="GL260" i="7" s="1"/>
  <c r="FR260" i="7"/>
  <c r="FS260" i="7" s="1"/>
  <c r="FT260" i="7" s="1"/>
  <c r="EN260" i="7"/>
  <c r="EO260" i="7" s="1"/>
  <c r="EP260" i="7" s="1"/>
  <c r="DP260" i="7"/>
  <c r="DQ260" i="7" s="1"/>
  <c r="DR260" i="7" s="1"/>
  <c r="ET260" i="7"/>
  <c r="EU260" i="7" s="1"/>
  <c r="EV260" i="7" s="1"/>
  <c r="CL260" i="7"/>
  <c r="CM260" i="7" s="1"/>
  <c r="CN260" i="7" s="1"/>
  <c r="BZ260" i="7"/>
  <c r="CA260" i="7" s="1"/>
  <c r="CB260" i="7" s="1"/>
  <c r="LL260" i="7"/>
  <c r="LM260" i="7" s="1"/>
  <c r="LN260" i="7" s="1"/>
  <c r="MP260" i="7"/>
  <c r="MQ260" i="7" s="1"/>
  <c r="MR260" i="7" s="1"/>
  <c r="LR260" i="7"/>
  <c r="LS260" i="7" s="1"/>
  <c r="LT260" i="7" s="1"/>
  <c r="MV260" i="7"/>
  <c r="MW260" i="7" s="1"/>
  <c r="MX260" i="7" s="1"/>
  <c r="LX260" i="7"/>
  <c r="LY260" i="7" s="1"/>
  <c r="LZ260" i="7" s="1"/>
  <c r="KH260" i="7"/>
  <c r="KI260" i="7" s="1"/>
  <c r="KJ260" i="7" s="1"/>
  <c r="KT260" i="7"/>
  <c r="KU260" i="7" s="1"/>
  <c r="KV260" i="7" s="1"/>
  <c r="CX260" i="7"/>
  <c r="CY260" i="7" s="1"/>
  <c r="CZ260" i="7" s="1"/>
  <c r="JJ260" i="7"/>
  <c r="JK260" i="7" s="1"/>
  <c r="JL260" i="7" s="1"/>
  <c r="IL260" i="7"/>
  <c r="IM260" i="7" s="1"/>
  <c r="IN260" i="7" s="1"/>
  <c r="HB260" i="7"/>
  <c r="HC260" i="7" s="1"/>
  <c r="HD260" i="7" s="1"/>
  <c r="GD260" i="7"/>
  <c r="GE260" i="7" s="1"/>
  <c r="GF260" i="7" s="1"/>
  <c r="HZ260" i="7"/>
  <c r="IA260" i="7" s="1"/>
  <c r="IB260" i="7" s="1"/>
  <c r="EH260" i="7"/>
  <c r="EI260" i="7" s="1"/>
  <c r="EJ260" i="7" s="1"/>
  <c r="DJ260" i="7"/>
  <c r="DK260" i="7" s="1"/>
  <c r="DL260" i="7" s="1"/>
  <c r="JP260" i="7"/>
  <c r="JQ260" i="7" s="1"/>
  <c r="JR260" i="7" s="1"/>
  <c r="JD260" i="7"/>
  <c r="JE260" i="7" s="1"/>
  <c r="JF260" i="7" s="1"/>
  <c r="IF260" i="7"/>
  <c r="IG260" i="7" s="1"/>
  <c r="IH260" i="7" s="1"/>
  <c r="GV260" i="7"/>
  <c r="GW260" i="7" s="1"/>
  <c r="GX260" i="7" s="1"/>
  <c r="FX260" i="7"/>
  <c r="FY260" i="7" s="1"/>
  <c r="FZ260" i="7" s="1"/>
  <c r="FL260" i="7"/>
  <c r="FM260" i="7" s="1"/>
  <c r="FN260" i="7" s="1"/>
  <c r="EB260" i="7"/>
  <c r="EC260" i="7" s="1"/>
  <c r="ED260" i="7" s="1"/>
  <c r="DD260" i="7"/>
  <c r="DE260" i="7" s="1"/>
  <c r="DF260" i="7" s="1"/>
  <c r="CR260" i="7"/>
  <c r="CS260" i="7" s="1"/>
  <c r="CT260" i="7" s="1"/>
  <c r="CF260" i="7"/>
  <c r="CG260" i="7" s="1"/>
  <c r="CH260" i="7" s="1"/>
  <c r="NH386" i="7"/>
  <c r="NI386" i="7" s="1"/>
  <c r="NJ386" i="7" s="1"/>
  <c r="MJ386" i="7"/>
  <c r="MK386" i="7" s="1"/>
  <c r="ML386" i="7" s="1"/>
  <c r="LL386" i="7"/>
  <c r="LM386" i="7" s="1"/>
  <c r="LN386" i="7" s="1"/>
  <c r="MP386" i="7"/>
  <c r="MQ386" i="7" s="1"/>
  <c r="MR386" i="7" s="1"/>
  <c r="LR386" i="7"/>
  <c r="LS386" i="7" s="1"/>
  <c r="LT386" i="7" s="1"/>
  <c r="KT386" i="7"/>
  <c r="KU386" i="7" s="1"/>
  <c r="KV386" i="7" s="1"/>
  <c r="KZ386" i="7"/>
  <c r="LA386" i="7" s="1"/>
  <c r="LB386" i="7" s="1"/>
  <c r="CX386" i="7"/>
  <c r="CY386" i="7" s="1"/>
  <c r="CZ386" i="7" s="1"/>
  <c r="JJ386" i="7"/>
  <c r="JK386" i="7" s="1"/>
  <c r="JL386" i="7" s="1"/>
  <c r="IL386" i="7"/>
  <c r="IM386" i="7" s="1"/>
  <c r="IN386" i="7" s="1"/>
  <c r="HB386" i="7"/>
  <c r="HC386" i="7" s="1"/>
  <c r="HD386" i="7" s="1"/>
  <c r="FX386" i="7"/>
  <c r="FY386" i="7" s="1"/>
  <c r="FZ386" i="7" s="1"/>
  <c r="GV386" i="7"/>
  <c r="GW386" i="7" s="1"/>
  <c r="GX386" i="7" s="1"/>
  <c r="EH386" i="7"/>
  <c r="EI386" i="7" s="1"/>
  <c r="EJ386" i="7" s="1"/>
  <c r="DJ386" i="7"/>
  <c r="DK386" i="7" s="1"/>
  <c r="DL386" i="7" s="1"/>
  <c r="KB386" i="7"/>
  <c r="KC386" i="7" s="1"/>
  <c r="KD386" i="7" s="1"/>
  <c r="JD386" i="7"/>
  <c r="JE386" i="7" s="1"/>
  <c r="JF386" i="7" s="1"/>
  <c r="IF386" i="7"/>
  <c r="IG386" i="7" s="1"/>
  <c r="IH386" i="7" s="1"/>
  <c r="GP386" i="7"/>
  <c r="GQ386" i="7" s="1"/>
  <c r="GR386" i="7" s="1"/>
  <c r="HH386" i="7"/>
  <c r="HI386" i="7" s="1"/>
  <c r="HJ386" i="7" s="1"/>
  <c r="FL386" i="7"/>
  <c r="FM386" i="7" s="1"/>
  <c r="FN386" i="7" s="1"/>
  <c r="EB386" i="7"/>
  <c r="EC386" i="7" s="1"/>
  <c r="ED386" i="7" s="1"/>
  <c r="DD386" i="7"/>
  <c r="DE386" i="7" s="1"/>
  <c r="DF386" i="7" s="1"/>
  <c r="CR386" i="7"/>
  <c r="CS386" i="7" s="1"/>
  <c r="CT386" i="7" s="1"/>
  <c r="BZ386" i="7"/>
  <c r="CA386" i="7" s="1"/>
  <c r="CB386" i="7" s="1"/>
  <c r="NN386" i="7"/>
  <c r="NO386" i="7" s="1"/>
  <c r="NP386" i="7" s="1"/>
  <c r="MV386" i="7"/>
  <c r="MW386" i="7" s="1"/>
  <c r="MX386" i="7" s="1"/>
  <c r="LX386" i="7"/>
  <c r="LY386" i="7" s="1"/>
  <c r="LZ386" i="7" s="1"/>
  <c r="NB386" i="7"/>
  <c r="NC386" i="7" s="1"/>
  <c r="ND386" i="7" s="1"/>
  <c r="MD386" i="7"/>
  <c r="ME386" i="7" s="1"/>
  <c r="MF386" i="7" s="1"/>
  <c r="LF386" i="7"/>
  <c r="LG386" i="7" s="1"/>
  <c r="LH386" i="7" s="1"/>
  <c r="KH386" i="7"/>
  <c r="KI386" i="7" s="1"/>
  <c r="KJ386" i="7" s="1"/>
  <c r="KN386" i="7"/>
  <c r="KO386" i="7" s="1"/>
  <c r="KP386" i="7" s="1"/>
  <c r="JP386" i="7"/>
  <c r="JQ386" i="7" s="1"/>
  <c r="JR386" i="7" s="1"/>
  <c r="IX386" i="7"/>
  <c r="IY386" i="7" s="1"/>
  <c r="IZ386" i="7" s="1"/>
  <c r="HT386" i="7"/>
  <c r="HU386" i="7" s="1"/>
  <c r="HV386" i="7" s="1"/>
  <c r="GJ386" i="7"/>
  <c r="GK386" i="7" s="1"/>
  <c r="GL386" i="7" s="1"/>
  <c r="FR386" i="7"/>
  <c r="FS386" i="7" s="1"/>
  <c r="FT386" i="7" s="1"/>
  <c r="EZ386" i="7"/>
  <c r="FA386" i="7" s="1"/>
  <c r="FB386" i="7" s="1"/>
  <c r="DV386" i="7"/>
  <c r="DW386" i="7" s="1"/>
  <c r="DX386" i="7" s="1"/>
  <c r="FF386" i="7"/>
  <c r="FG386" i="7" s="1"/>
  <c r="FH386" i="7" s="1"/>
  <c r="JV386" i="7"/>
  <c r="JW386" i="7" s="1"/>
  <c r="JX386" i="7" s="1"/>
  <c r="IR386" i="7"/>
  <c r="IS386" i="7" s="1"/>
  <c r="IT386" i="7" s="1"/>
  <c r="HN386" i="7"/>
  <c r="HO386" i="7" s="1"/>
  <c r="HP386" i="7" s="1"/>
  <c r="GD386" i="7"/>
  <c r="GE386" i="7" s="1"/>
  <c r="GF386" i="7" s="1"/>
  <c r="HZ386" i="7"/>
  <c r="IA386" i="7" s="1"/>
  <c r="IB386" i="7" s="1"/>
  <c r="EN386" i="7"/>
  <c r="EO386" i="7" s="1"/>
  <c r="EP386" i="7" s="1"/>
  <c r="DP386" i="7"/>
  <c r="DQ386" i="7" s="1"/>
  <c r="DR386" i="7" s="1"/>
  <c r="ET386" i="7"/>
  <c r="EU386" i="7" s="1"/>
  <c r="EV386" i="7" s="1"/>
  <c r="CL386" i="7"/>
  <c r="CM386" i="7" s="1"/>
  <c r="CN386" i="7" s="1"/>
  <c r="CF386" i="7"/>
  <c r="CG386" i="7" s="1"/>
  <c r="CH386" i="7" s="1"/>
  <c r="NH424" i="7"/>
  <c r="NI424" i="7" s="1"/>
  <c r="NJ424" i="7" s="1"/>
  <c r="MJ424" i="7"/>
  <c r="MK424" i="7" s="1"/>
  <c r="ML424" i="7" s="1"/>
  <c r="LL424" i="7"/>
  <c r="LM424" i="7" s="1"/>
  <c r="LN424" i="7" s="1"/>
  <c r="MP424" i="7"/>
  <c r="MQ424" i="7" s="1"/>
  <c r="MR424" i="7" s="1"/>
  <c r="LR424" i="7"/>
  <c r="LS424" i="7" s="1"/>
  <c r="LT424" i="7" s="1"/>
  <c r="KT424" i="7"/>
  <c r="KU424" i="7" s="1"/>
  <c r="KV424" i="7" s="1"/>
  <c r="KZ424" i="7"/>
  <c r="LA424" i="7" s="1"/>
  <c r="LB424" i="7" s="1"/>
  <c r="CX424" i="7"/>
  <c r="CY424" i="7" s="1"/>
  <c r="CZ424" i="7" s="1"/>
  <c r="JJ424" i="7"/>
  <c r="JK424" i="7" s="1"/>
  <c r="JL424" i="7" s="1"/>
  <c r="IL424" i="7"/>
  <c r="IM424" i="7" s="1"/>
  <c r="IN424" i="7" s="1"/>
  <c r="HB424" i="7"/>
  <c r="HC424" i="7" s="1"/>
  <c r="HD424" i="7" s="1"/>
  <c r="FX424" i="7"/>
  <c r="FY424" i="7" s="1"/>
  <c r="FZ424" i="7" s="1"/>
  <c r="GV424" i="7"/>
  <c r="GW424" i="7" s="1"/>
  <c r="GX424" i="7" s="1"/>
  <c r="EH424" i="7"/>
  <c r="EI424" i="7" s="1"/>
  <c r="EJ424" i="7" s="1"/>
  <c r="DJ424" i="7"/>
  <c r="DK424" i="7" s="1"/>
  <c r="DL424" i="7" s="1"/>
  <c r="KB424" i="7"/>
  <c r="KC424" i="7" s="1"/>
  <c r="KD424" i="7" s="1"/>
  <c r="JD424" i="7"/>
  <c r="JE424" i="7" s="1"/>
  <c r="JF424" i="7" s="1"/>
  <c r="IF424" i="7"/>
  <c r="IG424" i="7" s="1"/>
  <c r="IH424" i="7" s="1"/>
  <c r="GP424" i="7"/>
  <c r="GQ424" i="7" s="1"/>
  <c r="GR424" i="7" s="1"/>
  <c r="HH424" i="7"/>
  <c r="HI424" i="7" s="1"/>
  <c r="HJ424" i="7" s="1"/>
  <c r="FL424" i="7"/>
  <c r="FM424" i="7" s="1"/>
  <c r="FN424" i="7" s="1"/>
  <c r="EB424" i="7"/>
  <c r="EC424" i="7" s="1"/>
  <c r="ED424" i="7" s="1"/>
  <c r="DD424" i="7"/>
  <c r="DE424" i="7" s="1"/>
  <c r="DF424" i="7" s="1"/>
  <c r="CR424" i="7"/>
  <c r="CS424" i="7" s="1"/>
  <c r="CT424" i="7" s="1"/>
  <c r="BZ424" i="7"/>
  <c r="CA424" i="7" s="1"/>
  <c r="CB424" i="7" s="1"/>
  <c r="NN424" i="7"/>
  <c r="NO424" i="7" s="1"/>
  <c r="NP424" i="7" s="1"/>
  <c r="MV424" i="7"/>
  <c r="MW424" i="7" s="1"/>
  <c r="MX424" i="7" s="1"/>
  <c r="LX424" i="7"/>
  <c r="LY424" i="7" s="1"/>
  <c r="LZ424" i="7" s="1"/>
  <c r="NB424" i="7"/>
  <c r="NC424" i="7" s="1"/>
  <c r="ND424" i="7" s="1"/>
  <c r="MD424" i="7"/>
  <c r="ME424" i="7" s="1"/>
  <c r="MF424" i="7" s="1"/>
  <c r="LF424" i="7"/>
  <c r="LG424" i="7" s="1"/>
  <c r="LH424" i="7" s="1"/>
  <c r="KH424" i="7"/>
  <c r="KI424" i="7" s="1"/>
  <c r="KJ424" i="7" s="1"/>
  <c r="KN424" i="7"/>
  <c r="KO424" i="7" s="1"/>
  <c r="KP424" i="7" s="1"/>
  <c r="JP424" i="7"/>
  <c r="JQ424" i="7" s="1"/>
  <c r="JR424" i="7" s="1"/>
  <c r="IX424" i="7"/>
  <c r="IY424" i="7" s="1"/>
  <c r="IZ424" i="7" s="1"/>
  <c r="HT424" i="7"/>
  <c r="HU424" i="7" s="1"/>
  <c r="HV424" i="7" s="1"/>
  <c r="GJ424" i="7"/>
  <c r="GK424" i="7" s="1"/>
  <c r="GL424" i="7" s="1"/>
  <c r="FR424" i="7"/>
  <c r="FS424" i="7" s="1"/>
  <c r="FT424" i="7" s="1"/>
  <c r="EZ424" i="7"/>
  <c r="FA424" i="7" s="1"/>
  <c r="FB424" i="7" s="1"/>
  <c r="DV424" i="7"/>
  <c r="DW424" i="7" s="1"/>
  <c r="DX424" i="7" s="1"/>
  <c r="FF424" i="7"/>
  <c r="FG424" i="7" s="1"/>
  <c r="FH424" i="7" s="1"/>
  <c r="JV424" i="7"/>
  <c r="JW424" i="7" s="1"/>
  <c r="JX424" i="7" s="1"/>
  <c r="IR424" i="7"/>
  <c r="IS424" i="7" s="1"/>
  <c r="IT424" i="7" s="1"/>
  <c r="HN424" i="7"/>
  <c r="HO424" i="7" s="1"/>
  <c r="HP424" i="7" s="1"/>
  <c r="GD424" i="7"/>
  <c r="GE424" i="7" s="1"/>
  <c r="GF424" i="7" s="1"/>
  <c r="HZ424" i="7"/>
  <c r="IA424" i="7" s="1"/>
  <c r="IB424" i="7" s="1"/>
  <c r="EN424" i="7"/>
  <c r="EO424" i="7" s="1"/>
  <c r="EP424" i="7" s="1"/>
  <c r="DP424" i="7"/>
  <c r="DQ424" i="7" s="1"/>
  <c r="DR424" i="7" s="1"/>
  <c r="ET424" i="7"/>
  <c r="EU424" i="7" s="1"/>
  <c r="EV424" i="7" s="1"/>
  <c r="CL424" i="7"/>
  <c r="CM424" i="7" s="1"/>
  <c r="CN424" i="7" s="1"/>
  <c r="CF424" i="7"/>
  <c r="CG424" i="7" s="1"/>
  <c r="CH424" i="7" s="1"/>
  <c r="NH181" i="7"/>
  <c r="NI181" i="7" s="1"/>
  <c r="NJ181" i="7" s="1"/>
  <c r="MJ181" i="7"/>
  <c r="MK181" i="7" s="1"/>
  <c r="ML181" i="7" s="1"/>
  <c r="LL181" i="7"/>
  <c r="LM181" i="7" s="1"/>
  <c r="LN181" i="7" s="1"/>
  <c r="MP181" i="7"/>
  <c r="MQ181" i="7" s="1"/>
  <c r="MR181" i="7" s="1"/>
  <c r="LR181" i="7"/>
  <c r="LS181" i="7" s="1"/>
  <c r="LT181" i="7" s="1"/>
  <c r="KH181" i="7"/>
  <c r="KI181" i="7" s="1"/>
  <c r="KJ181" i="7" s="1"/>
  <c r="KT181" i="7"/>
  <c r="KU181" i="7" s="1"/>
  <c r="KV181" i="7" s="1"/>
  <c r="KB181" i="7"/>
  <c r="KC181" i="7" s="1"/>
  <c r="KD181" i="7" s="1"/>
  <c r="JD181" i="7"/>
  <c r="JE181" i="7" s="1"/>
  <c r="JF181" i="7" s="1"/>
  <c r="IF181" i="7"/>
  <c r="IG181" i="7" s="1"/>
  <c r="IH181" i="7" s="1"/>
  <c r="GV181" i="7"/>
  <c r="GW181" i="7" s="1"/>
  <c r="GX181" i="7" s="1"/>
  <c r="FX181" i="7"/>
  <c r="FY181" i="7" s="1"/>
  <c r="FZ181" i="7" s="1"/>
  <c r="FL181" i="7"/>
  <c r="FM181" i="7" s="1"/>
  <c r="FN181" i="7" s="1"/>
  <c r="EB181" i="7"/>
  <c r="EC181" i="7" s="1"/>
  <c r="ED181" i="7" s="1"/>
  <c r="DD181" i="7"/>
  <c r="DE181" i="7" s="1"/>
  <c r="DF181" i="7" s="1"/>
  <c r="JV181" i="7"/>
  <c r="JW181" i="7" s="1"/>
  <c r="JX181" i="7" s="1"/>
  <c r="HZ181" i="7"/>
  <c r="IA181" i="7" s="1"/>
  <c r="IB181" i="7" s="1"/>
  <c r="HT181" i="7"/>
  <c r="HU181" i="7" s="1"/>
  <c r="HV181" i="7" s="1"/>
  <c r="DV181" i="7"/>
  <c r="DW181" i="7" s="1"/>
  <c r="DX181" i="7" s="1"/>
  <c r="JJ181" i="7"/>
  <c r="JK181" i="7" s="1"/>
  <c r="JL181" i="7" s="1"/>
  <c r="HH181" i="7"/>
  <c r="HI181" i="7" s="1"/>
  <c r="HJ181" i="7" s="1"/>
  <c r="CR181" i="7"/>
  <c r="CS181" i="7" s="1"/>
  <c r="CT181" i="7" s="1"/>
  <c r="CX181" i="7"/>
  <c r="CY181" i="7" s="1"/>
  <c r="CZ181" i="7" s="1"/>
  <c r="GD181" i="7"/>
  <c r="GE181" i="7" s="1"/>
  <c r="GF181" i="7" s="1"/>
  <c r="CL181" i="7"/>
  <c r="CM181" i="7" s="1"/>
  <c r="CN181" i="7" s="1"/>
  <c r="NN181" i="7"/>
  <c r="NO181" i="7" s="1"/>
  <c r="NP181" i="7" s="1"/>
  <c r="MV181" i="7"/>
  <c r="MW181" i="7" s="1"/>
  <c r="MX181" i="7" s="1"/>
  <c r="LX181" i="7"/>
  <c r="LY181" i="7" s="1"/>
  <c r="LZ181" i="7" s="1"/>
  <c r="NB181" i="7"/>
  <c r="NC181" i="7" s="1"/>
  <c r="ND181" i="7" s="1"/>
  <c r="MD181" i="7"/>
  <c r="ME181" i="7" s="1"/>
  <c r="MF181" i="7" s="1"/>
  <c r="KZ181" i="7"/>
  <c r="LA181" i="7" s="1"/>
  <c r="LB181" i="7" s="1"/>
  <c r="LF181" i="7"/>
  <c r="LG181" i="7" s="1"/>
  <c r="LH181" i="7" s="1"/>
  <c r="KN181" i="7"/>
  <c r="KO181" i="7" s="1"/>
  <c r="KP181" i="7" s="1"/>
  <c r="JP181" i="7"/>
  <c r="JQ181" i="7" s="1"/>
  <c r="JR181" i="7" s="1"/>
  <c r="IR181" i="7"/>
  <c r="IS181" i="7" s="1"/>
  <c r="IT181" i="7" s="1"/>
  <c r="HN181" i="7"/>
  <c r="HO181" i="7" s="1"/>
  <c r="HP181" i="7" s="1"/>
  <c r="GJ181" i="7"/>
  <c r="GK181" i="7" s="1"/>
  <c r="GL181" i="7" s="1"/>
  <c r="FR181" i="7"/>
  <c r="FS181" i="7" s="1"/>
  <c r="FT181" i="7" s="1"/>
  <c r="EN181" i="7"/>
  <c r="EO181" i="7" s="1"/>
  <c r="EP181" i="7" s="1"/>
  <c r="DP181" i="7"/>
  <c r="DQ181" i="7" s="1"/>
  <c r="DR181" i="7" s="1"/>
  <c r="ET181" i="7"/>
  <c r="EU181" i="7" s="1"/>
  <c r="EV181" i="7" s="1"/>
  <c r="IX181" i="7"/>
  <c r="IY181" i="7" s="1"/>
  <c r="IZ181" i="7" s="1"/>
  <c r="GP181" i="7"/>
  <c r="GQ181" i="7" s="1"/>
  <c r="GR181" i="7" s="1"/>
  <c r="EZ181" i="7"/>
  <c r="FA181" i="7" s="1"/>
  <c r="FB181" i="7" s="1"/>
  <c r="FF181" i="7"/>
  <c r="FG181" i="7" s="1"/>
  <c r="FH181" i="7" s="1"/>
  <c r="HB181" i="7"/>
  <c r="HC181" i="7" s="1"/>
  <c r="HD181" i="7" s="1"/>
  <c r="DJ181" i="7"/>
  <c r="DK181" i="7" s="1"/>
  <c r="DL181" i="7" s="1"/>
  <c r="CF181" i="7"/>
  <c r="CG181" i="7" s="1"/>
  <c r="CH181" i="7" s="1"/>
  <c r="IL181" i="7"/>
  <c r="IM181" i="7" s="1"/>
  <c r="IN181" i="7" s="1"/>
  <c r="EH181" i="7"/>
  <c r="EI181" i="7" s="1"/>
  <c r="EJ181" i="7" s="1"/>
  <c r="BZ181" i="7"/>
  <c r="CA181" i="7" s="1"/>
  <c r="CB181" i="7" s="1"/>
  <c r="NN63" i="7"/>
  <c r="NO63" i="7" s="1"/>
  <c r="NP63" i="7" s="1"/>
  <c r="MV63" i="7"/>
  <c r="MW63" i="7" s="1"/>
  <c r="MX63" i="7" s="1"/>
  <c r="LX63" i="7"/>
  <c r="LY63" i="7" s="1"/>
  <c r="LZ63" i="7" s="1"/>
  <c r="MD63" i="7"/>
  <c r="ME63" i="7" s="1"/>
  <c r="MF63" i="7" s="1"/>
  <c r="MP63" i="7"/>
  <c r="MQ63" i="7" s="1"/>
  <c r="MR63" i="7" s="1"/>
  <c r="KZ63" i="7"/>
  <c r="LA63" i="7" s="1"/>
  <c r="LB63" i="7" s="1"/>
  <c r="LF63" i="7"/>
  <c r="LG63" i="7" s="1"/>
  <c r="LH63" i="7" s="1"/>
  <c r="KN63" i="7"/>
  <c r="KO63" i="7" s="1"/>
  <c r="KP63" i="7" s="1"/>
  <c r="JV63" i="7"/>
  <c r="JW63" i="7" s="1"/>
  <c r="JX63" i="7" s="1"/>
  <c r="IX63" i="7"/>
  <c r="IY63" i="7" s="1"/>
  <c r="IZ63" i="7" s="1"/>
  <c r="HZ63" i="7"/>
  <c r="IA63" i="7" s="1"/>
  <c r="IB63" i="7" s="1"/>
  <c r="GP63" i="7"/>
  <c r="GQ63" i="7" s="1"/>
  <c r="GR63" i="7" s="1"/>
  <c r="HT63" i="7"/>
  <c r="HU63" i="7" s="1"/>
  <c r="HV63" i="7" s="1"/>
  <c r="EN63" i="7"/>
  <c r="EO63" i="7" s="1"/>
  <c r="EP63" i="7" s="1"/>
  <c r="DP63" i="7"/>
  <c r="DQ63" i="7" s="1"/>
  <c r="DR63" i="7" s="1"/>
  <c r="FF63" i="7"/>
  <c r="FG63" i="7" s="1"/>
  <c r="FH63" i="7" s="1"/>
  <c r="JP63" i="7"/>
  <c r="JQ63" i="7" s="1"/>
  <c r="JR63" i="7" s="1"/>
  <c r="IR63" i="7"/>
  <c r="IS63" i="7" s="1"/>
  <c r="IT63" i="7" s="1"/>
  <c r="HN63" i="7"/>
  <c r="HO63" i="7" s="1"/>
  <c r="HP63" i="7" s="1"/>
  <c r="GJ63" i="7"/>
  <c r="GK63" i="7" s="1"/>
  <c r="GL63" i="7" s="1"/>
  <c r="HH63" i="7"/>
  <c r="HI63" i="7" s="1"/>
  <c r="HJ63" i="7" s="1"/>
  <c r="EH63" i="7"/>
  <c r="EI63" i="7" s="1"/>
  <c r="EJ63" i="7" s="1"/>
  <c r="DJ63" i="7"/>
  <c r="DK63" i="7" s="1"/>
  <c r="DL63" i="7" s="1"/>
  <c r="ET63" i="7"/>
  <c r="EU63" i="7" s="1"/>
  <c r="EV63" i="7" s="1"/>
  <c r="CF63" i="7"/>
  <c r="CG63" i="7" s="1"/>
  <c r="CH63" i="7" s="1"/>
  <c r="BZ63" i="7"/>
  <c r="CA63" i="7" s="1"/>
  <c r="CB63" i="7" s="1"/>
  <c r="NH63" i="7"/>
  <c r="NI63" i="7" s="1"/>
  <c r="NJ63" i="7" s="1"/>
  <c r="MJ63" i="7"/>
  <c r="MK63" i="7" s="1"/>
  <c r="ML63" i="7" s="1"/>
  <c r="NB63" i="7"/>
  <c r="NC63" i="7" s="1"/>
  <c r="ND63" i="7" s="1"/>
  <c r="LL63" i="7"/>
  <c r="LM63" i="7" s="1"/>
  <c r="LN63" i="7" s="1"/>
  <c r="LR63" i="7"/>
  <c r="LS63" i="7" s="1"/>
  <c r="LT63" i="7" s="1"/>
  <c r="KH63" i="7"/>
  <c r="KI63" i="7" s="1"/>
  <c r="KJ63" i="7" s="1"/>
  <c r="KT63" i="7"/>
  <c r="KU63" i="7" s="1"/>
  <c r="KV63" i="7" s="1"/>
  <c r="CX63" i="7"/>
  <c r="CY63" i="7" s="1"/>
  <c r="CZ63" i="7" s="1"/>
  <c r="JJ63" i="7"/>
  <c r="JK63" i="7" s="1"/>
  <c r="JL63" i="7" s="1"/>
  <c r="IL63" i="7"/>
  <c r="IM63" i="7" s="1"/>
  <c r="IN63" i="7" s="1"/>
  <c r="HB63" i="7"/>
  <c r="HC63" i="7" s="1"/>
  <c r="HD63" i="7" s="1"/>
  <c r="GD63" i="7"/>
  <c r="GE63" i="7" s="1"/>
  <c r="GF63" i="7" s="1"/>
  <c r="FL63" i="7"/>
  <c r="FM63" i="7" s="1"/>
  <c r="FN63" i="7" s="1"/>
  <c r="EB63" i="7"/>
  <c r="EC63" i="7" s="1"/>
  <c r="ED63" i="7" s="1"/>
  <c r="DD63" i="7"/>
  <c r="DE63" i="7" s="1"/>
  <c r="DF63" i="7" s="1"/>
  <c r="KB63" i="7"/>
  <c r="KC63" i="7" s="1"/>
  <c r="KD63" i="7" s="1"/>
  <c r="JD63" i="7"/>
  <c r="JE63" i="7" s="1"/>
  <c r="JF63" i="7" s="1"/>
  <c r="IF63" i="7"/>
  <c r="IG63" i="7" s="1"/>
  <c r="IH63" i="7" s="1"/>
  <c r="GV63" i="7"/>
  <c r="GW63" i="7" s="1"/>
  <c r="GX63" i="7" s="1"/>
  <c r="FX63" i="7"/>
  <c r="FY63" i="7" s="1"/>
  <c r="FZ63" i="7" s="1"/>
  <c r="EZ63" i="7"/>
  <c r="FA63" i="7" s="1"/>
  <c r="FB63" i="7" s="1"/>
  <c r="DV63" i="7"/>
  <c r="DW63" i="7" s="1"/>
  <c r="DX63" i="7" s="1"/>
  <c r="FR63" i="7"/>
  <c r="FS63" i="7" s="1"/>
  <c r="FT63" i="7" s="1"/>
  <c r="CR63" i="7"/>
  <c r="CS63" i="7" s="1"/>
  <c r="CT63" i="7" s="1"/>
  <c r="CL63" i="7"/>
  <c r="CM63" i="7" s="1"/>
  <c r="CN63" i="7" s="1"/>
  <c r="NN230" i="7"/>
  <c r="NO230" i="7" s="1"/>
  <c r="NP230" i="7" s="1"/>
  <c r="MV230" i="7"/>
  <c r="MW230" i="7" s="1"/>
  <c r="MX230" i="7" s="1"/>
  <c r="LX230" i="7"/>
  <c r="LY230" i="7" s="1"/>
  <c r="LZ230" i="7" s="1"/>
  <c r="MP230" i="7"/>
  <c r="MQ230" i="7" s="1"/>
  <c r="MR230" i="7" s="1"/>
  <c r="NB230" i="7"/>
  <c r="NC230" i="7" s="1"/>
  <c r="ND230" i="7" s="1"/>
  <c r="KZ230" i="7"/>
  <c r="LA230" i="7" s="1"/>
  <c r="LB230" i="7" s="1"/>
  <c r="KT230" i="7"/>
  <c r="KU230" i="7" s="1"/>
  <c r="KV230" i="7" s="1"/>
  <c r="KN230" i="7"/>
  <c r="KO230" i="7" s="1"/>
  <c r="KP230" i="7" s="1"/>
  <c r="KB230" i="7"/>
  <c r="KC230" i="7" s="1"/>
  <c r="KD230" i="7" s="1"/>
  <c r="IR230" i="7"/>
  <c r="IS230" i="7" s="1"/>
  <c r="IT230" i="7" s="1"/>
  <c r="HN230" i="7"/>
  <c r="HO230" i="7" s="1"/>
  <c r="HP230" i="7" s="1"/>
  <c r="GJ230" i="7"/>
  <c r="GK230" i="7" s="1"/>
  <c r="GL230" i="7" s="1"/>
  <c r="FR230" i="7"/>
  <c r="FS230" i="7" s="1"/>
  <c r="FT230" i="7" s="1"/>
  <c r="EN230" i="7"/>
  <c r="EO230" i="7" s="1"/>
  <c r="EP230" i="7" s="1"/>
  <c r="DP230" i="7"/>
  <c r="DQ230" i="7" s="1"/>
  <c r="DR230" i="7" s="1"/>
  <c r="ET230" i="7"/>
  <c r="EU230" i="7" s="1"/>
  <c r="EV230" i="7" s="1"/>
  <c r="JJ230" i="7"/>
  <c r="JK230" i="7" s="1"/>
  <c r="JL230" i="7" s="1"/>
  <c r="HB230" i="7"/>
  <c r="HC230" i="7" s="1"/>
  <c r="HD230" i="7" s="1"/>
  <c r="HZ230" i="7"/>
  <c r="IA230" i="7" s="1"/>
  <c r="IB230" i="7" s="1"/>
  <c r="DJ230" i="7"/>
  <c r="DK230" i="7" s="1"/>
  <c r="DL230" i="7" s="1"/>
  <c r="JP230" i="7"/>
  <c r="JQ230" i="7" s="1"/>
  <c r="JR230" i="7" s="1"/>
  <c r="HT230" i="7"/>
  <c r="HU230" i="7" s="1"/>
  <c r="HV230" i="7" s="1"/>
  <c r="HH230" i="7"/>
  <c r="HI230" i="7" s="1"/>
  <c r="HJ230" i="7" s="1"/>
  <c r="DV230" i="7"/>
  <c r="DW230" i="7" s="1"/>
  <c r="DX230" i="7" s="1"/>
  <c r="CR230" i="7"/>
  <c r="CS230" i="7" s="1"/>
  <c r="CT230" i="7" s="1"/>
  <c r="BZ230" i="7"/>
  <c r="CA230" i="7" s="1"/>
  <c r="CB230" i="7" s="1"/>
  <c r="NH230" i="7"/>
  <c r="NI230" i="7" s="1"/>
  <c r="NJ230" i="7" s="1"/>
  <c r="MJ230" i="7"/>
  <c r="MK230" i="7" s="1"/>
  <c r="ML230" i="7" s="1"/>
  <c r="LL230" i="7"/>
  <c r="LM230" i="7" s="1"/>
  <c r="LN230" i="7" s="1"/>
  <c r="LR230" i="7"/>
  <c r="LS230" i="7" s="1"/>
  <c r="LT230" i="7" s="1"/>
  <c r="MD230" i="7"/>
  <c r="ME230" i="7" s="1"/>
  <c r="MF230" i="7" s="1"/>
  <c r="KH230" i="7"/>
  <c r="KI230" i="7" s="1"/>
  <c r="KJ230" i="7" s="1"/>
  <c r="LF230" i="7"/>
  <c r="LG230" i="7" s="1"/>
  <c r="LH230" i="7" s="1"/>
  <c r="JV230" i="7"/>
  <c r="JW230" i="7" s="1"/>
  <c r="JX230" i="7" s="1"/>
  <c r="JD230" i="7"/>
  <c r="JE230" i="7" s="1"/>
  <c r="JF230" i="7" s="1"/>
  <c r="IF230" i="7"/>
  <c r="IG230" i="7" s="1"/>
  <c r="IH230" i="7" s="1"/>
  <c r="GV230" i="7"/>
  <c r="GW230" i="7" s="1"/>
  <c r="GX230" i="7" s="1"/>
  <c r="FX230" i="7"/>
  <c r="FY230" i="7" s="1"/>
  <c r="FZ230" i="7" s="1"/>
  <c r="FL230" i="7"/>
  <c r="FM230" i="7" s="1"/>
  <c r="FN230" i="7" s="1"/>
  <c r="EB230" i="7"/>
  <c r="EC230" i="7" s="1"/>
  <c r="ED230" i="7" s="1"/>
  <c r="DD230" i="7"/>
  <c r="DE230" i="7" s="1"/>
  <c r="DF230" i="7" s="1"/>
  <c r="CX230" i="7"/>
  <c r="CY230" i="7" s="1"/>
  <c r="CZ230" i="7" s="1"/>
  <c r="IL230" i="7"/>
  <c r="IM230" i="7" s="1"/>
  <c r="IN230" i="7" s="1"/>
  <c r="GD230" i="7"/>
  <c r="GE230" i="7" s="1"/>
  <c r="GF230" i="7" s="1"/>
  <c r="EH230" i="7"/>
  <c r="EI230" i="7" s="1"/>
  <c r="EJ230" i="7" s="1"/>
  <c r="CF230" i="7"/>
  <c r="CG230" i="7" s="1"/>
  <c r="CH230" i="7" s="1"/>
  <c r="IX230" i="7"/>
  <c r="IY230" i="7" s="1"/>
  <c r="IZ230" i="7" s="1"/>
  <c r="GP230" i="7"/>
  <c r="GQ230" i="7" s="1"/>
  <c r="GR230" i="7" s="1"/>
  <c r="EZ230" i="7"/>
  <c r="FA230" i="7" s="1"/>
  <c r="FB230" i="7" s="1"/>
  <c r="FF230" i="7"/>
  <c r="FG230" i="7" s="1"/>
  <c r="FH230" i="7" s="1"/>
  <c r="CL230" i="7"/>
  <c r="CM230" i="7" s="1"/>
  <c r="CN230" i="7" s="1"/>
  <c r="NN384" i="7"/>
  <c r="NO384" i="7" s="1"/>
  <c r="NP384" i="7" s="1"/>
  <c r="NB384" i="7"/>
  <c r="NC384" i="7" s="1"/>
  <c r="ND384" i="7" s="1"/>
  <c r="MD384" i="7"/>
  <c r="ME384" i="7" s="1"/>
  <c r="MF384" i="7" s="1"/>
  <c r="NH384" i="7"/>
  <c r="NI384" i="7" s="1"/>
  <c r="NJ384" i="7" s="1"/>
  <c r="MJ384" i="7"/>
  <c r="MK384" i="7" s="1"/>
  <c r="ML384" i="7" s="1"/>
  <c r="KZ384" i="7"/>
  <c r="LA384" i="7" s="1"/>
  <c r="LB384" i="7" s="1"/>
  <c r="LF384" i="7"/>
  <c r="LG384" i="7" s="1"/>
  <c r="LH384" i="7" s="1"/>
  <c r="KH384" i="7"/>
  <c r="KI384" i="7" s="1"/>
  <c r="KJ384" i="7" s="1"/>
  <c r="JP384" i="7"/>
  <c r="JQ384" i="7" s="1"/>
  <c r="JR384" i="7" s="1"/>
  <c r="IX384" i="7"/>
  <c r="IY384" i="7" s="1"/>
  <c r="IZ384" i="7" s="1"/>
  <c r="HT384" i="7"/>
  <c r="HU384" i="7" s="1"/>
  <c r="HV384" i="7" s="1"/>
  <c r="GJ384" i="7"/>
  <c r="GK384" i="7" s="1"/>
  <c r="GL384" i="7" s="1"/>
  <c r="FR384" i="7"/>
  <c r="FS384" i="7" s="1"/>
  <c r="FT384" i="7" s="1"/>
  <c r="EZ384" i="7"/>
  <c r="FA384" i="7" s="1"/>
  <c r="FB384" i="7" s="1"/>
  <c r="DV384" i="7"/>
  <c r="DW384" i="7" s="1"/>
  <c r="DX384" i="7" s="1"/>
  <c r="FF384" i="7"/>
  <c r="FG384" i="7" s="1"/>
  <c r="FH384" i="7" s="1"/>
  <c r="JV384" i="7"/>
  <c r="JW384" i="7" s="1"/>
  <c r="JX384" i="7" s="1"/>
  <c r="IR384" i="7"/>
  <c r="IS384" i="7" s="1"/>
  <c r="IT384" i="7" s="1"/>
  <c r="HN384" i="7"/>
  <c r="HO384" i="7" s="1"/>
  <c r="HP384" i="7" s="1"/>
  <c r="GD384" i="7"/>
  <c r="GE384" i="7" s="1"/>
  <c r="GF384" i="7" s="1"/>
  <c r="HZ384" i="7"/>
  <c r="IA384" i="7" s="1"/>
  <c r="IB384" i="7" s="1"/>
  <c r="EN384" i="7"/>
  <c r="EO384" i="7" s="1"/>
  <c r="EP384" i="7" s="1"/>
  <c r="DP384" i="7"/>
  <c r="DQ384" i="7" s="1"/>
  <c r="DR384" i="7" s="1"/>
  <c r="ET384" i="7"/>
  <c r="EU384" i="7" s="1"/>
  <c r="EV384" i="7" s="1"/>
  <c r="CL384" i="7"/>
  <c r="CM384" i="7" s="1"/>
  <c r="CN384" i="7" s="1"/>
  <c r="BZ384" i="7"/>
  <c r="CA384" i="7" s="1"/>
  <c r="CB384" i="7" s="1"/>
  <c r="LL384" i="7"/>
  <c r="LM384" i="7" s="1"/>
  <c r="LN384" i="7" s="1"/>
  <c r="MP384" i="7"/>
  <c r="MQ384" i="7" s="1"/>
  <c r="MR384" i="7" s="1"/>
  <c r="LR384" i="7"/>
  <c r="LS384" i="7" s="1"/>
  <c r="LT384" i="7" s="1"/>
  <c r="MV384" i="7"/>
  <c r="MW384" i="7" s="1"/>
  <c r="MX384" i="7" s="1"/>
  <c r="LX384" i="7"/>
  <c r="LY384" i="7" s="1"/>
  <c r="LZ384" i="7" s="1"/>
  <c r="KN384" i="7"/>
  <c r="KO384" i="7" s="1"/>
  <c r="KP384" i="7" s="1"/>
  <c r="KT384" i="7"/>
  <c r="KU384" i="7" s="1"/>
  <c r="KV384" i="7" s="1"/>
  <c r="CX384" i="7"/>
  <c r="CY384" i="7" s="1"/>
  <c r="CZ384" i="7" s="1"/>
  <c r="JJ384" i="7"/>
  <c r="JK384" i="7" s="1"/>
  <c r="JL384" i="7" s="1"/>
  <c r="IL384" i="7"/>
  <c r="IM384" i="7" s="1"/>
  <c r="IN384" i="7" s="1"/>
  <c r="HB384" i="7"/>
  <c r="HC384" i="7" s="1"/>
  <c r="HD384" i="7" s="1"/>
  <c r="FX384" i="7"/>
  <c r="FY384" i="7" s="1"/>
  <c r="FZ384" i="7" s="1"/>
  <c r="GV384" i="7"/>
  <c r="GW384" i="7" s="1"/>
  <c r="GX384" i="7" s="1"/>
  <c r="EH384" i="7"/>
  <c r="EI384" i="7" s="1"/>
  <c r="EJ384" i="7" s="1"/>
  <c r="DJ384" i="7"/>
  <c r="DK384" i="7" s="1"/>
  <c r="DL384" i="7" s="1"/>
  <c r="KB384" i="7"/>
  <c r="KC384" i="7" s="1"/>
  <c r="KD384" i="7" s="1"/>
  <c r="JD384" i="7"/>
  <c r="JE384" i="7" s="1"/>
  <c r="JF384" i="7" s="1"/>
  <c r="IF384" i="7"/>
  <c r="IG384" i="7" s="1"/>
  <c r="IH384" i="7" s="1"/>
  <c r="GP384" i="7"/>
  <c r="GQ384" i="7" s="1"/>
  <c r="GR384" i="7" s="1"/>
  <c r="HH384" i="7"/>
  <c r="HI384" i="7" s="1"/>
  <c r="HJ384" i="7" s="1"/>
  <c r="FL384" i="7"/>
  <c r="FM384" i="7" s="1"/>
  <c r="FN384" i="7" s="1"/>
  <c r="EB384" i="7"/>
  <c r="EC384" i="7" s="1"/>
  <c r="ED384" i="7" s="1"/>
  <c r="DD384" i="7"/>
  <c r="DE384" i="7" s="1"/>
  <c r="DF384" i="7" s="1"/>
  <c r="CR384" i="7"/>
  <c r="CS384" i="7" s="1"/>
  <c r="CT384" i="7" s="1"/>
  <c r="CF384" i="7"/>
  <c r="CG384" i="7" s="1"/>
  <c r="CH384" i="7" s="1"/>
  <c r="LL330" i="7"/>
  <c r="LM330" i="7" s="1"/>
  <c r="LN330" i="7" s="1"/>
  <c r="MP330" i="7"/>
  <c r="MQ330" i="7" s="1"/>
  <c r="MR330" i="7" s="1"/>
  <c r="LR330" i="7"/>
  <c r="LS330" i="7" s="1"/>
  <c r="LT330" i="7" s="1"/>
  <c r="MV330" i="7"/>
  <c r="MW330" i="7" s="1"/>
  <c r="MX330" i="7" s="1"/>
  <c r="LX330" i="7"/>
  <c r="LY330" i="7" s="1"/>
  <c r="LZ330" i="7" s="1"/>
  <c r="KT330" i="7"/>
  <c r="KU330" i="7" s="1"/>
  <c r="KV330" i="7" s="1"/>
  <c r="KZ330" i="7"/>
  <c r="LA330" i="7" s="1"/>
  <c r="LB330" i="7" s="1"/>
  <c r="JP330" i="7"/>
  <c r="JQ330" i="7" s="1"/>
  <c r="JR330" i="7" s="1"/>
  <c r="JD330" i="7"/>
  <c r="JE330" i="7" s="1"/>
  <c r="JF330" i="7" s="1"/>
  <c r="IF330" i="7"/>
  <c r="IG330" i="7" s="1"/>
  <c r="IH330" i="7" s="1"/>
  <c r="GV330" i="7"/>
  <c r="GW330" i="7" s="1"/>
  <c r="GX330" i="7" s="1"/>
  <c r="FX330" i="7"/>
  <c r="FY330" i="7" s="1"/>
  <c r="FZ330" i="7" s="1"/>
  <c r="FL330" i="7"/>
  <c r="FM330" i="7" s="1"/>
  <c r="FN330" i="7" s="1"/>
  <c r="EB330" i="7"/>
  <c r="EC330" i="7" s="1"/>
  <c r="ED330" i="7" s="1"/>
  <c r="DD330" i="7"/>
  <c r="DE330" i="7" s="1"/>
  <c r="DF330" i="7" s="1"/>
  <c r="KB330" i="7"/>
  <c r="KC330" i="7" s="1"/>
  <c r="KD330" i="7" s="1"/>
  <c r="HT330" i="7"/>
  <c r="HU330" i="7" s="1"/>
  <c r="HV330" i="7" s="1"/>
  <c r="HH330" i="7"/>
  <c r="HI330" i="7" s="1"/>
  <c r="HJ330" i="7" s="1"/>
  <c r="DV330" i="7"/>
  <c r="DW330" i="7" s="1"/>
  <c r="DX330" i="7" s="1"/>
  <c r="JJ330" i="7"/>
  <c r="JK330" i="7" s="1"/>
  <c r="JL330" i="7" s="1"/>
  <c r="HZ330" i="7"/>
  <c r="IA330" i="7" s="1"/>
  <c r="IB330" i="7" s="1"/>
  <c r="CF330" i="7"/>
  <c r="CG330" i="7" s="1"/>
  <c r="CH330" i="7" s="1"/>
  <c r="IL330" i="7"/>
  <c r="IM330" i="7" s="1"/>
  <c r="IN330" i="7" s="1"/>
  <c r="EH330" i="7"/>
  <c r="EI330" i="7" s="1"/>
  <c r="EJ330" i="7" s="1"/>
  <c r="CL330" i="7"/>
  <c r="CM330" i="7" s="1"/>
  <c r="CN330" i="7" s="1"/>
  <c r="NN330" i="7"/>
  <c r="NO330" i="7" s="1"/>
  <c r="NP330" i="7" s="1"/>
  <c r="NB330" i="7"/>
  <c r="NC330" i="7" s="1"/>
  <c r="ND330" i="7" s="1"/>
  <c r="MD330" i="7"/>
  <c r="ME330" i="7" s="1"/>
  <c r="MF330" i="7" s="1"/>
  <c r="NH330" i="7"/>
  <c r="NI330" i="7" s="1"/>
  <c r="NJ330" i="7" s="1"/>
  <c r="MJ330" i="7"/>
  <c r="MK330" i="7" s="1"/>
  <c r="ML330" i="7" s="1"/>
  <c r="LF330" i="7"/>
  <c r="LG330" i="7" s="1"/>
  <c r="LH330" i="7" s="1"/>
  <c r="KH330" i="7"/>
  <c r="KI330" i="7" s="1"/>
  <c r="KJ330" i="7" s="1"/>
  <c r="KN330" i="7"/>
  <c r="KO330" i="7" s="1"/>
  <c r="KP330" i="7" s="1"/>
  <c r="JV330" i="7"/>
  <c r="JW330" i="7" s="1"/>
  <c r="JX330" i="7" s="1"/>
  <c r="IR330" i="7"/>
  <c r="IS330" i="7" s="1"/>
  <c r="IT330" i="7" s="1"/>
  <c r="HN330" i="7"/>
  <c r="HO330" i="7" s="1"/>
  <c r="HP330" i="7" s="1"/>
  <c r="GJ330" i="7"/>
  <c r="GK330" i="7" s="1"/>
  <c r="GL330" i="7" s="1"/>
  <c r="FR330" i="7"/>
  <c r="FS330" i="7" s="1"/>
  <c r="FT330" i="7" s="1"/>
  <c r="EN330" i="7"/>
  <c r="EO330" i="7" s="1"/>
  <c r="EP330" i="7" s="1"/>
  <c r="DP330" i="7"/>
  <c r="DQ330" i="7" s="1"/>
  <c r="DR330" i="7" s="1"/>
  <c r="ET330" i="7"/>
  <c r="EU330" i="7" s="1"/>
  <c r="EV330" i="7" s="1"/>
  <c r="IX330" i="7"/>
  <c r="IY330" i="7" s="1"/>
  <c r="IZ330" i="7" s="1"/>
  <c r="GP330" i="7"/>
  <c r="GQ330" i="7" s="1"/>
  <c r="GR330" i="7" s="1"/>
  <c r="EZ330" i="7"/>
  <c r="FA330" i="7" s="1"/>
  <c r="FB330" i="7" s="1"/>
  <c r="FF330" i="7"/>
  <c r="FG330" i="7" s="1"/>
  <c r="FH330" i="7" s="1"/>
  <c r="HB330" i="7"/>
  <c r="HC330" i="7" s="1"/>
  <c r="HD330" i="7" s="1"/>
  <c r="DJ330" i="7"/>
  <c r="DK330" i="7" s="1"/>
  <c r="DL330" i="7" s="1"/>
  <c r="CX330" i="7"/>
  <c r="CY330" i="7" s="1"/>
  <c r="CZ330" i="7" s="1"/>
  <c r="GD330" i="7"/>
  <c r="GE330" i="7" s="1"/>
  <c r="GF330" i="7" s="1"/>
  <c r="CR330" i="7"/>
  <c r="CS330" i="7" s="1"/>
  <c r="CT330" i="7" s="1"/>
  <c r="BZ330" i="7"/>
  <c r="CA330" i="7" s="1"/>
  <c r="CB330" i="7" s="1"/>
  <c r="LL47" i="7"/>
  <c r="LM47" i="7" s="1"/>
  <c r="LN47" i="7" s="1"/>
  <c r="MP47" i="7"/>
  <c r="MQ47" i="7" s="1"/>
  <c r="MR47" i="7" s="1"/>
  <c r="LR47" i="7"/>
  <c r="LS47" i="7" s="1"/>
  <c r="LT47" i="7" s="1"/>
  <c r="MV47" i="7"/>
  <c r="MW47" i="7" s="1"/>
  <c r="MX47" i="7" s="1"/>
  <c r="LX47" i="7"/>
  <c r="LY47" i="7" s="1"/>
  <c r="LZ47" i="7" s="1"/>
  <c r="KT47" i="7"/>
  <c r="KU47" i="7" s="1"/>
  <c r="KV47" i="7" s="1"/>
  <c r="KZ47" i="7"/>
  <c r="LA47" i="7" s="1"/>
  <c r="LB47" i="7" s="1"/>
  <c r="KB47" i="7"/>
  <c r="KC47" i="7" s="1"/>
  <c r="KD47" i="7" s="1"/>
  <c r="JD47" i="7"/>
  <c r="JE47" i="7" s="1"/>
  <c r="JF47" i="7" s="1"/>
  <c r="IF47" i="7"/>
  <c r="IG47" i="7" s="1"/>
  <c r="IH47" i="7" s="1"/>
  <c r="GV47" i="7"/>
  <c r="GW47" i="7" s="1"/>
  <c r="GX47" i="7" s="1"/>
  <c r="HT47" i="7"/>
  <c r="HU47" i="7" s="1"/>
  <c r="HV47" i="7" s="1"/>
  <c r="EZ47" i="7"/>
  <c r="FA47" i="7" s="1"/>
  <c r="FB47" i="7" s="1"/>
  <c r="DV47" i="7"/>
  <c r="DW47" i="7" s="1"/>
  <c r="DX47" i="7" s="1"/>
  <c r="FR47" i="7"/>
  <c r="FS47" i="7" s="1"/>
  <c r="FT47" i="7" s="1"/>
  <c r="JV47" i="7"/>
  <c r="JW47" i="7" s="1"/>
  <c r="JX47" i="7" s="1"/>
  <c r="HZ47" i="7"/>
  <c r="IA47" i="7" s="1"/>
  <c r="IB47" i="7" s="1"/>
  <c r="FX47" i="7"/>
  <c r="FY47" i="7" s="1"/>
  <c r="FZ47" i="7" s="1"/>
  <c r="DP47" i="7"/>
  <c r="DQ47" i="7" s="1"/>
  <c r="DR47" i="7" s="1"/>
  <c r="JJ47" i="7"/>
  <c r="JK47" i="7" s="1"/>
  <c r="JL47" i="7" s="1"/>
  <c r="FL47" i="7"/>
  <c r="FM47" i="7" s="1"/>
  <c r="FN47" i="7" s="1"/>
  <c r="CF47" i="7"/>
  <c r="CG47" i="7" s="1"/>
  <c r="CH47" i="7" s="1"/>
  <c r="IL47" i="7"/>
  <c r="IM47" i="7" s="1"/>
  <c r="IN47" i="7" s="1"/>
  <c r="EB47" i="7"/>
  <c r="EC47" i="7" s="1"/>
  <c r="ED47" i="7" s="1"/>
  <c r="CL47" i="7"/>
  <c r="CM47" i="7" s="1"/>
  <c r="CN47" i="7" s="1"/>
  <c r="NN47" i="7"/>
  <c r="NO47" i="7" s="1"/>
  <c r="NP47" i="7" s="1"/>
  <c r="NB47" i="7"/>
  <c r="NC47" i="7" s="1"/>
  <c r="ND47" i="7" s="1"/>
  <c r="MD47" i="7"/>
  <c r="ME47" i="7" s="1"/>
  <c r="MF47" i="7" s="1"/>
  <c r="NH47" i="7"/>
  <c r="NI47" i="7" s="1"/>
  <c r="NJ47" i="7" s="1"/>
  <c r="MJ47" i="7"/>
  <c r="MK47" i="7" s="1"/>
  <c r="ML47" i="7" s="1"/>
  <c r="LF47" i="7"/>
  <c r="LG47" i="7" s="1"/>
  <c r="LH47" i="7" s="1"/>
  <c r="KN47" i="7"/>
  <c r="KO47" i="7" s="1"/>
  <c r="KP47" i="7" s="1"/>
  <c r="KH47" i="7"/>
  <c r="KI47" i="7" s="1"/>
  <c r="KJ47" i="7" s="1"/>
  <c r="JP47" i="7"/>
  <c r="JQ47" i="7" s="1"/>
  <c r="JR47" i="7" s="1"/>
  <c r="IR47" i="7"/>
  <c r="IS47" i="7" s="1"/>
  <c r="IT47" i="7" s="1"/>
  <c r="HN47" i="7"/>
  <c r="HO47" i="7" s="1"/>
  <c r="HP47" i="7" s="1"/>
  <c r="GJ47" i="7"/>
  <c r="GK47" i="7" s="1"/>
  <c r="GL47" i="7" s="1"/>
  <c r="HH47" i="7"/>
  <c r="HI47" i="7" s="1"/>
  <c r="HJ47" i="7" s="1"/>
  <c r="EH47" i="7"/>
  <c r="EI47" i="7" s="1"/>
  <c r="EJ47" i="7" s="1"/>
  <c r="DJ47" i="7"/>
  <c r="DK47" i="7" s="1"/>
  <c r="DL47" i="7" s="1"/>
  <c r="ET47" i="7"/>
  <c r="EU47" i="7" s="1"/>
  <c r="EV47" i="7" s="1"/>
  <c r="IX47" i="7"/>
  <c r="IY47" i="7" s="1"/>
  <c r="IZ47" i="7" s="1"/>
  <c r="GP47" i="7"/>
  <c r="GQ47" i="7" s="1"/>
  <c r="GR47" i="7" s="1"/>
  <c r="EN47" i="7"/>
  <c r="EO47" i="7" s="1"/>
  <c r="EP47" i="7" s="1"/>
  <c r="FF47" i="7"/>
  <c r="FG47" i="7" s="1"/>
  <c r="FH47" i="7" s="1"/>
  <c r="HB47" i="7"/>
  <c r="HC47" i="7" s="1"/>
  <c r="HD47" i="7" s="1"/>
  <c r="DD47" i="7"/>
  <c r="DE47" i="7" s="1"/>
  <c r="DF47" i="7" s="1"/>
  <c r="CX47" i="7"/>
  <c r="CY47" i="7" s="1"/>
  <c r="CZ47" i="7" s="1"/>
  <c r="GD47" i="7"/>
  <c r="GE47" i="7" s="1"/>
  <c r="GF47" i="7" s="1"/>
  <c r="CR47" i="7"/>
  <c r="CS47" i="7" s="1"/>
  <c r="CT47" i="7" s="1"/>
  <c r="BZ47" i="7"/>
  <c r="CA47" i="7" s="1"/>
  <c r="CB47" i="7" s="1"/>
  <c r="LL86" i="7"/>
  <c r="LM86" i="7" s="1"/>
  <c r="LN86" i="7" s="1"/>
  <c r="MP86" i="7"/>
  <c r="MQ86" i="7" s="1"/>
  <c r="MR86" i="7" s="1"/>
  <c r="LR86" i="7"/>
  <c r="LS86" i="7" s="1"/>
  <c r="LT86" i="7" s="1"/>
  <c r="MV86" i="7"/>
  <c r="MW86" i="7" s="1"/>
  <c r="MX86" i="7" s="1"/>
  <c r="LX86" i="7"/>
  <c r="LY86" i="7" s="1"/>
  <c r="LZ86" i="7" s="1"/>
  <c r="KH86" i="7"/>
  <c r="KI86" i="7" s="1"/>
  <c r="KJ86" i="7" s="1"/>
  <c r="KT86" i="7"/>
  <c r="KU86" i="7" s="1"/>
  <c r="KV86" i="7" s="1"/>
  <c r="CX86" i="7"/>
  <c r="CY86" i="7" s="1"/>
  <c r="CZ86" i="7" s="1"/>
  <c r="JJ86" i="7"/>
  <c r="JK86" i="7" s="1"/>
  <c r="JL86" i="7" s="1"/>
  <c r="IL86" i="7"/>
  <c r="IM86" i="7" s="1"/>
  <c r="IN86" i="7" s="1"/>
  <c r="GV86" i="7"/>
  <c r="GW86" i="7" s="1"/>
  <c r="GX86" i="7" s="1"/>
  <c r="FX86" i="7"/>
  <c r="FY86" i="7" s="1"/>
  <c r="FZ86" i="7" s="1"/>
  <c r="FL86" i="7"/>
  <c r="FM86" i="7" s="1"/>
  <c r="FN86" i="7" s="1"/>
  <c r="EB86" i="7"/>
  <c r="EC86" i="7" s="1"/>
  <c r="ED86" i="7" s="1"/>
  <c r="DD86" i="7"/>
  <c r="DE86" i="7" s="1"/>
  <c r="DF86" i="7" s="1"/>
  <c r="JV86" i="7"/>
  <c r="JW86" i="7" s="1"/>
  <c r="JX86" i="7" s="1"/>
  <c r="JD86" i="7"/>
  <c r="JE86" i="7" s="1"/>
  <c r="JF86" i="7" s="1"/>
  <c r="IF86" i="7"/>
  <c r="IG86" i="7" s="1"/>
  <c r="IH86" i="7" s="1"/>
  <c r="GP86" i="7"/>
  <c r="GQ86" i="7" s="1"/>
  <c r="GR86" i="7" s="1"/>
  <c r="HH86" i="7"/>
  <c r="HI86" i="7" s="1"/>
  <c r="HJ86" i="7" s="1"/>
  <c r="EZ86" i="7"/>
  <c r="FA86" i="7" s="1"/>
  <c r="FB86" i="7" s="1"/>
  <c r="DV86" i="7"/>
  <c r="DW86" i="7" s="1"/>
  <c r="DX86" i="7" s="1"/>
  <c r="FR86" i="7"/>
  <c r="FS86" i="7" s="1"/>
  <c r="FT86" i="7" s="1"/>
  <c r="CR86" i="7"/>
  <c r="CS86" i="7" s="1"/>
  <c r="CT86" i="7" s="1"/>
  <c r="CF86" i="7"/>
  <c r="CG86" i="7" s="1"/>
  <c r="CH86" i="7" s="1"/>
  <c r="NN86" i="7"/>
  <c r="NO86" i="7" s="1"/>
  <c r="NP86" i="7" s="1"/>
  <c r="NB86" i="7"/>
  <c r="NC86" i="7" s="1"/>
  <c r="ND86" i="7" s="1"/>
  <c r="MD86" i="7"/>
  <c r="ME86" i="7" s="1"/>
  <c r="MF86" i="7" s="1"/>
  <c r="NH86" i="7"/>
  <c r="NI86" i="7" s="1"/>
  <c r="NJ86" i="7" s="1"/>
  <c r="MJ86" i="7"/>
  <c r="MK86" i="7" s="1"/>
  <c r="ML86" i="7" s="1"/>
  <c r="KZ86" i="7"/>
  <c r="LA86" i="7" s="1"/>
  <c r="LB86" i="7" s="1"/>
  <c r="LF86" i="7"/>
  <c r="LG86" i="7" s="1"/>
  <c r="LH86" i="7" s="1"/>
  <c r="KN86" i="7"/>
  <c r="KO86" i="7" s="1"/>
  <c r="KP86" i="7" s="1"/>
  <c r="KB86" i="7"/>
  <c r="KC86" i="7" s="1"/>
  <c r="KD86" i="7" s="1"/>
  <c r="IX86" i="7"/>
  <c r="IY86" i="7" s="1"/>
  <c r="IZ86" i="7" s="1"/>
  <c r="HN86" i="7"/>
  <c r="HO86" i="7" s="1"/>
  <c r="HP86" i="7" s="1"/>
  <c r="GJ86" i="7"/>
  <c r="GK86" i="7" s="1"/>
  <c r="GL86" i="7" s="1"/>
  <c r="HZ86" i="7"/>
  <c r="IA86" i="7" s="1"/>
  <c r="IB86" i="7" s="1"/>
  <c r="EN86" i="7"/>
  <c r="EO86" i="7" s="1"/>
  <c r="EP86" i="7" s="1"/>
  <c r="DP86" i="7"/>
  <c r="DQ86" i="7" s="1"/>
  <c r="DR86" i="7" s="1"/>
  <c r="FF86" i="7"/>
  <c r="FG86" i="7" s="1"/>
  <c r="FH86" i="7" s="1"/>
  <c r="JP86" i="7"/>
  <c r="JQ86" i="7" s="1"/>
  <c r="JR86" i="7" s="1"/>
  <c r="IR86" i="7"/>
  <c r="IS86" i="7" s="1"/>
  <c r="IT86" i="7" s="1"/>
  <c r="HB86" i="7"/>
  <c r="HC86" i="7" s="1"/>
  <c r="HD86" i="7" s="1"/>
  <c r="GD86" i="7"/>
  <c r="GE86" i="7" s="1"/>
  <c r="GF86" i="7" s="1"/>
  <c r="HT86" i="7"/>
  <c r="HU86" i="7" s="1"/>
  <c r="HV86" i="7" s="1"/>
  <c r="EH86" i="7"/>
  <c r="EI86" i="7" s="1"/>
  <c r="EJ86" i="7" s="1"/>
  <c r="DJ86" i="7"/>
  <c r="DK86" i="7" s="1"/>
  <c r="DL86" i="7" s="1"/>
  <c r="ET86" i="7"/>
  <c r="EU86" i="7" s="1"/>
  <c r="EV86" i="7" s="1"/>
  <c r="CL86" i="7"/>
  <c r="CM86" i="7" s="1"/>
  <c r="CN86" i="7" s="1"/>
  <c r="BZ86" i="7"/>
  <c r="CA86" i="7" s="1"/>
  <c r="CB86" i="7" s="1"/>
  <c r="NH59" i="7"/>
  <c r="NI59" i="7" s="1"/>
  <c r="NJ59" i="7" s="1"/>
  <c r="MJ59" i="7"/>
  <c r="MK59" i="7" s="1"/>
  <c r="ML59" i="7" s="1"/>
  <c r="LL59" i="7"/>
  <c r="LM59" i="7" s="1"/>
  <c r="LN59" i="7" s="1"/>
  <c r="MP59" i="7"/>
  <c r="MQ59" i="7" s="1"/>
  <c r="MR59" i="7" s="1"/>
  <c r="LR59" i="7"/>
  <c r="LS59" i="7" s="1"/>
  <c r="LT59" i="7" s="1"/>
  <c r="KH59" i="7"/>
  <c r="KI59" i="7" s="1"/>
  <c r="KJ59" i="7" s="1"/>
  <c r="KT59" i="7"/>
  <c r="KU59" i="7" s="1"/>
  <c r="KV59" i="7" s="1"/>
  <c r="KB59" i="7"/>
  <c r="KC59" i="7" s="1"/>
  <c r="KD59" i="7" s="1"/>
  <c r="JD59" i="7"/>
  <c r="JE59" i="7" s="1"/>
  <c r="JF59" i="7" s="1"/>
  <c r="IF59" i="7"/>
  <c r="IG59" i="7" s="1"/>
  <c r="IH59" i="7" s="1"/>
  <c r="GV59" i="7"/>
  <c r="GW59" i="7" s="1"/>
  <c r="GX59" i="7" s="1"/>
  <c r="FX59" i="7"/>
  <c r="FY59" i="7" s="1"/>
  <c r="FZ59" i="7" s="1"/>
  <c r="EZ59" i="7"/>
  <c r="FA59" i="7" s="1"/>
  <c r="FB59" i="7" s="1"/>
  <c r="DV59" i="7"/>
  <c r="DW59" i="7" s="1"/>
  <c r="DX59" i="7" s="1"/>
  <c r="FR59" i="7"/>
  <c r="FS59" i="7" s="1"/>
  <c r="FT59" i="7" s="1"/>
  <c r="CX59" i="7"/>
  <c r="CY59" i="7" s="1"/>
  <c r="CZ59" i="7" s="1"/>
  <c r="IL59" i="7"/>
  <c r="IM59" i="7" s="1"/>
  <c r="IN59" i="7" s="1"/>
  <c r="GD59" i="7"/>
  <c r="GE59" i="7" s="1"/>
  <c r="GF59" i="7" s="1"/>
  <c r="EB59" i="7"/>
  <c r="EC59" i="7" s="1"/>
  <c r="ED59" i="7" s="1"/>
  <c r="CR59" i="7"/>
  <c r="CS59" i="7" s="1"/>
  <c r="CT59" i="7" s="1"/>
  <c r="JV59" i="7"/>
  <c r="JW59" i="7" s="1"/>
  <c r="JX59" i="7" s="1"/>
  <c r="HZ59" i="7"/>
  <c r="IA59" i="7" s="1"/>
  <c r="IB59" i="7" s="1"/>
  <c r="HT59" i="7"/>
  <c r="HU59" i="7" s="1"/>
  <c r="HV59" i="7" s="1"/>
  <c r="DP59" i="7"/>
  <c r="DQ59" i="7" s="1"/>
  <c r="DR59" i="7" s="1"/>
  <c r="CL59" i="7"/>
  <c r="CM59" i="7" s="1"/>
  <c r="CN59" i="7" s="1"/>
  <c r="NN59" i="7"/>
  <c r="NO59" i="7" s="1"/>
  <c r="NP59" i="7" s="1"/>
  <c r="MV59" i="7"/>
  <c r="MW59" i="7" s="1"/>
  <c r="MX59" i="7" s="1"/>
  <c r="LX59" i="7"/>
  <c r="LY59" i="7" s="1"/>
  <c r="LZ59" i="7" s="1"/>
  <c r="NB59" i="7"/>
  <c r="NC59" i="7" s="1"/>
  <c r="ND59" i="7" s="1"/>
  <c r="MD59" i="7"/>
  <c r="ME59" i="7" s="1"/>
  <c r="MF59" i="7" s="1"/>
  <c r="KZ59" i="7"/>
  <c r="LA59" i="7" s="1"/>
  <c r="LB59" i="7" s="1"/>
  <c r="LF59" i="7"/>
  <c r="LG59" i="7" s="1"/>
  <c r="LH59" i="7" s="1"/>
  <c r="KN59" i="7"/>
  <c r="KO59" i="7" s="1"/>
  <c r="KP59" i="7" s="1"/>
  <c r="JP59" i="7"/>
  <c r="JQ59" i="7" s="1"/>
  <c r="JR59" i="7" s="1"/>
  <c r="IR59" i="7"/>
  <c r="IS59" i="7" s="1"/>
  <c r="IT59" i="7" s="1"/>
  <c r="HN59" i="7"/>
  <c r="HO59" i="7" s="1"/>
  <c r="HP59" i="7" s="1"/>
  <c r="GJ59" i="7"/>
  <c r="GK59" i="7" s="1"/>
  <c r="GL59" i="7" s="1"/>
  <c r="HH59" i="7"/>
  <c r="HI59" i="7" s="1"/>
  <c r="HJ59" i="7" s="1"/>
  <c r="EH59" i="7"/>
  <c r="EI59" i="7" s="1"/>
  <c r="EJ59" i="7" s="1"/>
  <c r="DJ59" i="7"/>
  <c r="DK59" i="7" s="1"/>
  <c r="DL59" i="7" s="1"/>
  <c r="ET59" i="7"/>
  <c r="EU59" i="7" s="1"/>
  <c r="EV59" i="7" s="1"/>
  <c r="JJ59" i="7"/>
  <c r="JK59" i="7" s="1"/>
  <c r="JL59" i="7" s="1"/>
  <c r="HB59" i="7"/>
  <c r="HC59" i="7" s="1"/>
  <c r="HD59" i="7" s="1"/>
  <c r="FL59" i="7"/>
  <c r="FM59" i="7" s="1"/>
  <c r="FN59" i="7" s="1"/>
  <c r="DD59" i="7"/>
  <c r="DE59" i="7" s="1"/>
  <c r="DF59" i="7" s="1"/>
  <c r="CF59" i="7"/>
  <c r="CG59" i="7" s="1"/>
  <c r="CH59" i="7" s="1"/>
  <c r="IX59" i="7"/>
  <c r="IY59" i="7" s="1"/>
  <c r="IZ59" i="7" s="1"/>
  <c r="GP59" i="7"/>
  <c r="GQ59" i="7" s="1"/>
  <c r="GR59" i="7" s="1"/>
  <c r="EN59" i="7"/>
  <c r="EO59" i="7" s="1"/>
  <c r="EP59" i="7" s="1"/>
  <c r="FF59" i="7"/>
  <c r="FG59" i="7" s="1"/>
  <c r="FH59" i="7" s="1"/>
  <c r="BZ59" i="7"/>
  <c r="CA59" i="7" s="1"/>
  <c r="CB59" i="7" s="1"/>
  <c r="LL402" i="7"/>
  <c r="LM402" i="7" s="1"/>
  <c r="LN402" i="7" s="1"/>
  <c r="MP402" i="7"/>
  <c r="MQ402" i="7" s="1"/>
  <c r="MR402" i="7" s="1"/>
  <c r="LR402" i="7"/>
  <c r="LS402" i="7" s="1"/>
  <c r="LT402" i="7" s="1"/>
  <c r="MV402" i="7"/>
  <c r="MW402" i="7" s="1"/>
  <c r="MX402" i="7" s="1"/>
  <c r="LX402" i="7"/>
  <c r="LY402" i="7" s="1"/>
  <c r="LZ402" i="7" s="1"/>
  <c r="KN402" i="7"/>
  <c r="KO402" i="7" s="1"/>
  <c r="KP402" i="7" s="1"/>
  <c r="LF402" i="7"/>
  <c r="LG402" i="7" s="1"/>
  <c r="LH402" i="7" s="1"/>
  <c r="KB402" i="7"/>
  <c r="KC402" i="7" s="1"/>
  <c r="KD402" i="7" s="1"/>
  <c r="JD402" i="7"/>
  <c r="JE402" i="7" s="1"/>
  <c r="JF402" i="7" s="1"/>
  <c r="IF402" i="7"/>
  <c r="IG402" i="7" s="1"/>
  <c r="IH402" i="7" s="1"/>
  <c r="GP402" i="7"/>
  <c r="GQ402" i="7" s="1"/>
  <c r="GR402" i="7" s="1"/>
  <c r="HH402" i="7"/>
  <c r="HI402" i="7" s="1"/>
  <c r="HJ402" i="7" s="1"/>
  <c r="FL402" i="7"/>
  <c r="FM402" i="7" s="1"/>
  <c r="FN402" i="7" s="1"/>
  <c r="EB402" i="7"/>
  <c r="EC402" i="7" s="1"/>
  <c r="ED402" i="7" s="1"/>
  <c r="DD402" i="7"/>
  <c r="DE402" i="7" s="1"/>
  <c r="DF402" i="7" s="1"/>
  <c r="CX402" i="7"/>
  <c r="CY402" i="7" s="1"/>
  <c r="CZ402" i="7" s="1"/>
  <c r="IL402" i="7"/>
  <c r="IM402" i="7" s="1"/>
  <c r="IN402" i="7" s="1"/>
  <c r="FX402" i="7"/>
  <c r="FY402" i="7" s="1"/>
  <c r="FZ402" i="7" s="1"/>
  <c r="EH402" i="7"/>
  <c r="EI402" i="7" s="1"/>
  <c r="EJ402" i="7" s="1"/>
  <c r="CF402" i="7"/>
  <c r="CG402" i="7" s="1"/>
  <c r="CH402" i="7" s="1"/>
  <c r="IX402" i="7"/>
  <c r="IY402" i="7" s="1"/>
  <c r="IZ402" i="7" s="1"/>
  <c r="GJ402" i="7"/>
  <c r="GK402" i="7" s="1"/>
  <c r="GL402" i="7" s="1"/>
  <c r="EZ402" i="7"/>
  <c r="FA402" i="7" s="1"/>
  <c r="FB402" i="7" s="1"/>
  <c r="FF402" i="7"/>
  <c r="FG402" i="7" s="1"/>
  <c r="FH402" i="7" s="1"/>
  <c r="CL402" i="7"/>
  <c r="CM402" i="7" s="1"/>
  <c r="CN402" i="7" s="1"/>
  <c r="NN402" i="7"/>
  <c r="NO402" i="7" s="1"/>
  <c r="NP402" i="7" s="1"/>
  <c r="NB402" i="7"/>
  <c r="NC402" i="7" s="1"/>
  <c r="ND402" i="7" s="1"/>
  <c r="MD402" i="7"/>
  <c r="ME402" i="7" s="1"/>
  <c r="MF402" i="7" s="1"/>
  <c r="NH402" i="7"/>
  <c r="NI402" i="7" s="1"/>
  <c r="NJ402" i="7" s="1"/>
  <c r="MJ402" i="7"/>
  <c r="MK402" i="7" s="1"/>
  <c r="ML402" i="7" s="1"/>
  <c r="KZ402" i="7"/>
  <c r="LA402" i="7" s="1"/>
  <c r="LB402" i="7" s="1"/>
  <c r="KT402" i="7"/>
  <c r="KU402" i="7" s="1"/>
  <c r="KV402" i="7" s="1"/>
  <c r="KH402" i="7"/>
  <c r="KI402" i="7" s="1"/>
  <c r="KJ402" i="7" s="1"/>
  <c r="JV402" i="7"/>
  <c r="JW402" i="7" s="1"/>
  <c r="JX402" i="7" s="1"/>
  <c r="IR402" i="7"/>
  <c r="IS402" i="7" s="1"/>
  <c r="IT402" i="7" s="1"/>
  <c r="HN402" i="7"/>
  <c r="HO402" i="7" s="1"/>
  <c r="HP402" i="7" s="1"/>
  <c r="GD402" i="7"/>
  <c r="GE402" i="7" s="1"/>
  <c r="GF402" i="7" s="1"/>
  <c r="HZ402" i="7"/>
  <c r="IA402" i="7" s="1"/>
  <c r="IB402" i="7" s="1"/>
  <c r="EN402" i="7"/>
  <c r="EO402" i="7" s="1"/>
  <c r="EP402" i="7" s="1"/>
  <c r="DP402" i="7"/>
  <c r="DQ402" i="7" s="1"/>
  <c r="DR402" i="7" s="1"/>
  <c r="ET402" i="7"/>
  <c r="EU402" i="7" s="1"/>
  <c r="EV402" i="7" s="1"/>
  <c r="JJ402" i="7"/>
  <c r="JK402" i="7" s="1"/>
  <c r="JL402" i="7" s="1"/>
  <c r="HB402" i="7"/>
  <c r="HC402" i="7" s="1"/>
  <c r="HD402" i="7" s="1"/>
  <c r="GV402" i="7"/>
  <c r="GW402" i="7" s="1"/>
  <c r="GX402" i="7" s="1"/>
  <c r="DJ402" i="7"/>
  <c r="DK402" i="7" s="1"/>
  <c r="DL402" i="7" s="1"/>
  <c r="JP402" i="7"/>
  <c r="JQ402" i="7" s="1"/>
  <c r="JR402" i="7" s="1"/>
  <c r="HT402" i="7"/>
  <c r="HU402" i="7" s="1"/>
  <c r="HV402" i="7" s="1"/>
  <c r="FR402" i="7"/>
  <c r="FS402" i="7" s="1"/>
  <c r="FT402" i="7" s="1"/>
  <c r="DV402" i="7"/>
  <c r="DW402" i="7" s="1"/>
  <c r="DX402" i="7" s="1"/>
  <c r="CR402" i="7"/>
  <c r="CS402" i="7" s="1"/>
  <c r="CT402" i="7" s="1"/>
  <c r="BZ402" i="7"/>
  <c r="CA402" i="7" s="1"/>
  <c r="CB402" i="7" s="1"/>
  <c r="LL124" i="7"/>
  <c r="LM124" i="7" s="1"/>
  <c r="LN124" i="7" s="1"/>
  <c r="MP124" i="7"/>
  <c r="MQ124" i="7" s="1"/>
  <c r="MR124" i="7" s="1"/>
  <c r="LR124" i="7"/>
  <c r="LS124" i="7" s="1"/>
  <c r="LT124" i="7" s="1"/>
  <c r="MV124" i="7"/>
  <c r="MW124" i="7" s="1"/>
  <c r="MX124" i="7" s="1"/>
  <c r="LX124" i="7"/>
  <c r="LY124" i="7" s="1"/>
  <c r="LZ124" i="7" s="1"/>
  <c r="KH124" i="7"/>
  <c r="KI124" i="7" s="1"/>
  <c r="KJ124" i="7" s="1"/>
  <c r="LF124" i="7"/>
  <c r="LG124" i="7" s="1"/>
  <c r="LH124" i="7" s="1"/>
  <c r="JV124" i="7"/>
  <c r="JW124" i="7" s="1"/>
  <c r="JX124" i="7" s="1"/>
  <c r="JD124" i="7"/>
  <c r="JE124" i="7" s="1"/>
  <c r="JF124" i="7" s="1"/>
  <c r="IF124" i="7"/>
  <c r="IG124" i="7" s="1"/>
  <c r="IH124" i="7" s="1"/>
  <c r="GP124" i="7"/>
  <c r="GQ124" i="7" s="1"/>
  <c r="GR124" i="7" s="1"/>
  <c r="HH124" i="7"/>
  <c r="HI124" i="7" s="1"/>
  <c r="HJ124" i="7" s="1"/>
  <c r="EZ124" i="7"/>
  <c r="FA124" i="7" s="1"/>
  <c r="FB124" i="7" s="1"/>
  <c r="DV124" i="7"/>
  <c r="DW124" i="7" s="1"/>
  <c r="DX124" i="7" s="1"/>
  <c r="FR124" i="7"/>
  <c r="FS124" i="7" s="1"/>
  <c r="FT124" i="7" s="1"/>
  <c r="CX124" i="7"/>
  <c r="CY124" i="7" s="1"/>
  <c r="CZ124" i="7" s="1"/>
  <c r="IL124" i="7"/>
  <c r="IM124" i="7" s="1"/>
  <c r="IN124" i="7" s="1"/>
  <c r="FX124" i="7"/>
  <c r="FY124" i="7" s="1"/>
  <c r="FZ124" i="7" s="1"/>
  <c r="EB124" i="7"/>
  <c r="EC124" i="7" s="1"/>
  <c r="ED124" i="7" s="1"/>
  <c r="CF124" i="7"/>
  <c r="CG124" i="7" s="1"/>
  <c r="CH124" i="7" s="1"/>
  <c r="IX124" i="7"/>
  <c r="IY124" i="7" s="1"/>
  <c r="IZ124" i="7" s="1"/>
  <c r="GJ124" i="7"/>
  <c r="GK124" i="7" s="1"/>
  <c r="GL124" i="7" s="1"/>
  <c r="EN124" i="7"/>
  <c r="EO124" i="7" s="1"/>
  <c r="EP124" i="7" s="1"/>
  <c r="FF124" i="7"/>
  <c r="FG124" i="7" s="1"/>
  <c r="FH124" i="7" s="1"/>
  <c r="CL124" i="7"/>
  <c r="CM124" i="7" s="1"/>
  <c r="CN124" i="7" s="1"/>
  <c r="NN124" i="7"/>
  <c r="NO124" i="7" s="1"/>
  <c r="NP124" i="7" s="1"/>
  <c r="NB124" i="7"/>
  <c r="NC124" i="7" s="1"/>
  <c r="ND124" i="7" s="1"/>
  <c r="MD124" i="7"/>
  <c r="ME124" i="7" s="1"/>
  <c r="MF124" i="7" s="1"/>
  <c r="NH124" i="7"/>
  <c r="NI124" i="7" s="1"/>
  <c r="NJ124" i="7" s="1"/>
  <c r="MJ124" i="7"/>
  <c r="MK124" i="7" s="1"/>
  <c r="ML124" i="7" s="1"/>
  <c r="KZ124" i="7"/>
  <c r="LA124" i="7" s="1"/>
  <c r="LB124" i="7" s="1"/>
  <c r="KT124" i="7"/>
  <c r="KU124" i="7" s="1"/>
  <c r="KV124" i="7" s="1"/>
  <c r="KN124" i="7"/>
  <c r="KO124" i="7" s="1"/>
  <c r="KP124" i="7" s="1"/>
  <c r="KB124" i="7"/>
  <c r="KC124" i="7" s="1"/>
  <c r="KD124" i="7" s="1"/>
  <c r="IR124" i="7"/>
  <c r="IS124" i="7" s="1"/>
  <c r="IT124" i="7" s="1"/>
  <c r="HB124" i="7"/>
  <c r="HC124" i="7" s="1"/>
  <c r="HD124" i="7" s="1"/>
  <c r="GD124" i="7"/>
  <c r="GE124" i="7" s="1"/>
  <c r="GF124" i="7" s="1"/>
  <c r="HT124" i="7"/>
  <c r="HU124" i="7" s="1"/>
  <c r="HV124" i="7" s="1"/>
  <c r="EH124" i="7"/>
  <c r="EI124" i="7" s="1"/>
  <c r="EJ124" i="7" s="1"/>
  <c r="DJ124" i="7"/>
  <c r="DK124" i="7" s="1"/>
  <c r="DL124" i="7" s="1"/>
  <c r="ET124" i="7"/>
  <c r="EU124" i="7" s="1"/>
  <c r="EV124" i="7" s="1"/>
  <c r="JJ124" i="7"/>
  <c r="JK124" i="7" s="1"/>
  <c r="JL124" i="7" s="1"/>
  <c r="GV124" i="7"/>
  <c r="GW124" i="7" s="1"/>
  <c r="GX124" i="7" s="1"/>
  <c r="FL124" i="7"/>
  <c r="FM124" i="7" s="1"/>
  <c r="FN124" i="7" s="1"/>
  <c r="DD124" i="7"/>
  <c r="DE124" i="7" s="1"/>
  <c r="DF124" i="7" s="1"/>
  <c r="JP124" i="7"/>
  <c r="JQ124" i="7" s="1"/>
  <c r="JR124" i="7" s="1"/>
  <c r="HN124" i="7"/>
  <c r="HO124" i="7" s="1"/>
  <c r="HP124" i="7" s="1"/>
  <c r="HZ124" i="7"/>
  <c r="IA124" i="7" s="1"/>
  <c r="IB124" i="7" s="1"/>
  <c r="DP124" i="7"/>
  <c r="DQ124" i="7" s="1"/>
  <c r="DR124" i="7" s="1"/>
  <c r="CR124" i="7"/>
  <c r="CS124" i="7" s="1"/>
  <c r="CT124" i="7" s="1"/>
  <c r="BZ124" i="7"/>
  <c r="CA124" i="7" s="1"/>
  <c r="CB124" i="7" s="1"/>
  <c r="NN173" i="7"/>
  <c r="NO173" i="7" s="1"/>
  <c r="NP173" i="7" s="1"/>
  <c r="MV173" i="7"/>
  <c r="MW173" i="7" s="1"/>
  <c r="MX173" i="7" s="1"/>
  <c r="LX173" i="7"/>
  <c r="LY173" i="7" s="1"/>
  <c r="LZ173" i="7" s="1"/>
  <c r="NB173" i="7"/>
  <c r="NC173" i="7" s="1"/>
  <c r="ND173" i="7" s="1"/>
  <c r="MD173" i="7"/>
  <c r="ME173" i="7" s="1"/>
  <c r="MF173" i="7" s="1"/>
  <c r="LF173" i="7"/>
  <c r="LG173" i="7" s="1"/>
  <c r="LH173" i="7" s="1"/>
  <c r="KN173" i="7"/>
  <c r="KO173" i="7" s="1"/>
  <c r="KP173" i="7" s="1"/>
  <c r="KH173" i="7"/>
  <c r="KI173" i="7" s="1"/>
  <c r="KJ173" i="7" s="1"/>
  <c r="JV173" i="7"/>
  <c r="JW173" i="7" s="1"/>
  <c r="JX173" i="7" s="1"/>
  <c r="IX173" i="7"/>
  <c r="IY173" i="7" s="1"/>
  <c r="IZ173" i="7" s="1"/>
  <c r="HZ173" i="7"/>
  <c r="IA173" i="7" s="1"/>
  <c r="IB173" i="7" s="1"/>
  <c r="GP173" i="7"/>
  <c r="GQ173" i="7" s="1"/>
  <c r="GR173" i="7" s="1"/>
  <c r="HT173" i="7"/>
  <c r="HU173" i="7" s="1"/>
  <c r="HV173" i="7" s="1"/>
  <c r="EZ173" i="7"/>
  <c r="FA173" i="7" s="1"/>
  <c r="FB173" i="7" s="1"/>
  <c r="DV173" i="7"/>
  <c r="DW173" i="7" s="1"/>
  <c r="DX173" i="7" s="1"/>
  <c r="FF173" i="7"/>
  <c r="FG173" i="7" s="1"/>
  <c r="FH173" i="7" s="1"/>
  <c r="JP173" i="7"/>
  <c r="JQ173" i="7" s="1"/>
  <c r="JR173" i="7" s="1"/>
  <c r="IR173" i="7"/>
  <c r="IS173" i="7" s="1"/>
  <c r="IT173" i="7" s="1"/>
  <c r="HN173" i="7"/>
  <c r="HO173" i="7" s="1"/>
  <c r="HP173" i="7" s="1"/>
  <c r="GJ173" i="7"/>
  <c r="GK173" i="7" s="1"/>
  <c r="GL173" i="7" s="1"/>
  <c r="FR173" i="7"/>
  <c r="FS173" i="7" s="1"/>
  <c r="FT173" i="7" s="1"/>
  <c r="EN173" i="7"/>
  <c r="EO173" i="7" s="1"/>
  <c r="EP173" i="7" s="1"/>
  <c r="DP173" i="7"/>
  <c r="DQ173" i="7" s="1"/>
  <c r="DR173" i="7" s="1"/>
  <c r="ET173" i="7"/>
  <c r="EU173" i="7" s="1"/>
  <c r="EV173" i="7" s="1"/>
  <c r="CL173" i="7"/>
  <c r="CM173" i="7" s="1"/>
  <c r="CN173" i="7" s="1"/>
  <c r="CF173" i="7"/>
  <c r="CG173" i="7" s="1"/>
  <c r="CH173" i="7" s="1"/>
  <c r="NH173" i="7"/>
  <c r="NI173" i="7" s="1"/>
  <c r="NJ173" i="7" s="1"/>
  <c r="MJ173" i="7"/>
  <c r="MK173" i="7" s="1"/>
  <c r="ML173" i="7" s="1"/>
  <c r="LL173" i="7"/>
  <c r="LM173" i="7" s="1"/>
  <c r="LN173" i="7" s="1"/>
  <c r="MP173" i="7"/>
  <c r="MQ173" i="7" s="1"/>
  <c r="MR173" i="7" s="1"/>
  <c r="LR173" i="7"/>
  <c r="LS173" i="7" s="1"/>
  <c r="LT173" i="7" s="1"/>
  <c r="KT173" i="7"/>
  <c r="KU173" i="7" s="1"/>
  <c r="KV173" i="7" s="1"/>
  <c r="KZ173" i="7"/>
  <c r="LA173" i="7" s="1"/>
  <c r="LB173" i="7" s="1"/>
  <c r="CX173" i="7"/>
  <c r="CY173" i="7" s="1"/>
  <c r="CZ173" i="7" s="1"/>
  <c r="JJ173" i="7"/>
  <c r="JK173" i="7" s="1"/>
  <c r="JL173" i="7" s="1"/>
  <c r="IL173" i="7"/>
  <c r="IM173" i="7" s="1"/>
  <c r="IN173" i="7" s="1"/>
  <c r="HB173" i="7"/>
  <c r="HC173" i="7" s="1"/>
  <c r="HD173" i="7" s="1"/>
  <c r="GD173" i="7"/>
  <c r="GE173" i="7" s="1"/>
  <c r="GF173" i="7" s="1"/>
  <c r="HH173" i="7"/>
  <c r="HI173" i="7" s="1"/>
  <c r="HJ173" i="7" s="1"/>
  <c r="EH173" i="7"/>
  <c r="EI173" i="7" s="1"/>
  <c r="EJ173" i="7" s="1"/>
  <c r="DJ173" i="7"/>
  <c r="DK173" i="7" s="1"/>
  <c r="DL173" i="7" s="1"/>
  <c r="KB173" i="7"/>
  <c r="KC173" i="7" s="1"/>
  <c r="KD173" i="7" s="1"/>
  <c r="JD173" i="7"/>
  <c r="JE173" i="7" s="1"/>
  <c r="JF173" i="7" s="1"/>
  <c r="IF173" i="7"/>
  <c r="IG173" i="7" s="1"/>
  <c r="IH173" i="7" s="1"/>
  <c r="GV173" i="7"/>
  <c r="GW173" i="7" s="1"/>
  <c r="GX173" i="7" s="1"/>
  <c r="FX173" i="7"/>
  <c r="FY173" i="7" s="1"/>
  <c r="FZ173" i="7" s="1"/>
  <c r="FL173" i="7"/>
  <c r="FM173" i="7" s="1"/>
  <c r="FN173" i="7" s="1"/>
  <c r="EB173" i="7"/>
  <c r="EC173" i="7" s="1"/>
  <c r="ED173" i="7" s="1"/>
  <c r="DD173" i="7"/>
  <c r="DE173" i="7" s="1"/>
  <c r="DF173" i="7" s="1"/>
  <c r="CR173" i="7"/>
  <c r="CS173" i="7" s="1"/>
  <c r="CT173" i="7" s="1"/>
  <c r="BZ173" i="7"/>
  <c r="CA173" i="7" s="1"/>
  <c r="CB173" i="7" s="1"/>
  <c r="NN407" i="7"/>
  <c r="NO407" i="7" s="1"/>
  <c r="NP407" i="7" s="1"/>
  <c r="NB407" i="7"/>
  <c r="NC407" i="7" s="1"/>
  <c r="ND407" i="7" s="1"/>
  <c r="MD407" i="7"/>
  <c r="ME407" i="7" s="1"/>
  <c r="MF407" i="7" s="1"/>
  <c r="NH407" i="7"/>
  <c r="NI407" i="7" s="1"/>
  <c r="NJ407" i="7" s="1"/>
  <c r="MJ407" i="7"/>
  <c r="MK407" i="7" s="1"/>
  <c r="ML407" i="7" s="1"/>
  <c r="KZ407" i="7"/>
  <c r="LA407" i="7" s="1"/>
  <c r="LB407" i="7" s="1"/>
  <c r="LF407" i="7"/>
  <c r="LG407" i="7" s="1"/>
  <c r="LH407" i="7" s="1"/>
  <c r="KH407" i="7"/>
  <c r="KI407" i="7" s="1"/>
  <c r="KJ407" i="7" s="1"/>
  <c r="JP407" i="7"/>
  <c r="JQ407" i="7" s="1"/>
  <c r="JR407" i="7" s="1"/>
  <c r="IX407" i="7"/>
  <c r="IY407" i="7" s="1"/>
  <c r="IZ407" i="7" s="1"/>
  <c r="HT407" i="7"/>
  <c r="HU407" i="7" s="1"/>
  <c r="HV407" i="7" s="1"/>
  <c r="GP407" i="7"/>
  <c r="GQ407" i="7" s="1"/>
  <c r="GR407" i="7" s="1"/>
  <c r="GV407" i="7"/>
  <c r="GW407" i="7" s="1"/>
  <c r="GX407" i="7" s="1"/>
  <c r="EZ407" i="7"/>
  <c r="FA407" i="7" s="1"/>
  <c r="FB407" i="7" s="1"/>
  <c r="DV407" i="7"/>
  <c r="DW407" i="7" s="1"/>
  <c r="DX407" i="7" s="1"/>
  <c r="FF407" i="7"/>
  <c r="FG407" i="7" s="1"/>
  <c r="FH407" i="7" s="1"/>
  <c r="JV407" i="7"/>
  <c r="JW407" i="7" s="1"/>
  <c r="JX407" i="7" s="1"/>
  <c r="IR407" i="7"/>
  <c r="IS407" i="7" s="1"/>
  <c r="IT407" i="7" s="1"/>
  <c r="HZ407" i="7"/>
  <c r="IA407" i="7" s="1"/>
  <c r="IB407" i="7" s="1"/>
  <c r="GJ407" i="7"/>
  <c r="GK407" i="7" s="1"/>
  <c r="GL407" i="7" s="1"/>
  <c r="FR407" i="7"/>
  <c r="FS407" i="7" s="1"/>
  <c r="FT407" i="7" s="1"/>
  <c r="EN407" i="7"/>
  <c r="EO407" i="7" s="1"/>
  <c r="EP407" i="7" s="1"/>
  <c r="DP407" i="7"/>
  <c r="DQ407" i="7" s="1"/>
  <c r="DR407" i="7" s="1"/>
  <c r="ET407" i="7"/>
  <c r="EU407" i="7" s="1"/>
  <c r="EV407" i="7" s="1"/>
  <c r="CL407" i="7"/>
  <c r="CM407" i="7" s="1"/>
  <c r="CN407" i="7" s="1"/>
  <c r="BZ407" i="7"/>
  <c r="CA407" i="7" s="1"/>
  <c r="CB407" i="7" s="1"/>
  <c r="LL407" i="7"/>
  <c r="LM407" i="7" s="1"/>
  <c r="LN407" i="7" s="1"/>
  <c r="MP407" i="7"/>
  <c r="MQ407" i="7" s="1"/>
  <c r="MR407" i="7" s="1"/>
  <c r="LR407" i="7"/>
  <c r="LS407" i="7" s="1"/>
  <c r="LT407" i="7" s="1"/>
  <c r="MV407" i="7"/>
  <c r="MW407" i="7" s="1"/>
  <c r="MX407" i="7" s="1"/>
  <c r="LX407" i="7"/>
  <c r="LY407" i="7" s="1"/>
  <c r="LZ407" i="7" s="1"/>
  <c r="KN407" i="7"/>
  <c r="KO407" i="7" s="1"/>
  <c r="KP407" i="7" s="1"/>
  <c r="KT407" i="7"/>
  <c r="KU407" i="7" s="1"/>
  <c r="KV407" i="7" s="1"/>
  <c r="CX407" i="7"/>
  <c r="CY407" i="7" s="1"/>
  <c r="CZ407" i="7" s="1"/>
  <c r="JJ407" i="7"/>
  <c r="JK407" i="7" s="1"/>
  <c r="JL407" i="7" s="1"/>
  <c r="IL407" i="7"/>
  <c r="IM407" i="7" s="1"/>
  <c r="IN407" i="7" s="1"/>
  <c r="HN407" i="7"/>
  <c r="HO407" i="7" s="1"/>
  <c r="HP407" i="7" s="1"/>
  <c r="GD407" i="7"/>
  <c r="GE407" i="7" s="1"/>
  <c r="GF407" i="7" s="1"/>
  <c r="HH407" i="7"/>
  <c r="HI407" i="7" s="1"/>
  <c r="HJ407" i="7" s="1"/>
  <c r="EH407" i="7"/>
  <c r="EI407" i="7" s="1"/>
  <c r="EJ407" i="7" s="1"/>
  <c r="DJ407" i="7"/>
  <c r="DK407" i="7" s="1"/>
  <c r="DL407" i="7" s="1"/>
  <c r="KB407" i="7"/>
  <c r="KC407" i="7" s="1"/>
  <c r="KD407" i="7" s="1"/>
  <c r="JD407" i="7"/>
  <c r="JE407" i="7" s="1"/>
  <c r="JF407" i="7" s="1"/>
  <c r="IF407" i="7"/>
  <c r="IG407" i="7" s="1"/>
  <c r="IH407" i="7" s="1"/>
  <c r="HB407" i="7"/>
  <c r="HC407" i="7" s="1"/>
  <c r="HD407" i="7" s="1"/>
  <c r="FX407" i="7"/>
  <c r="FY407" i="7" s="1"/>
  <c r="FZ407" i="7" s="1"/>
  <c r="FL407" i="7"/>
  <c r="FM407" i="7" s="1"/>
  <c r="FN407" i="7" s="1"/>
  <c r="EB407" i="7"/>
  <c r="EC407" i="7" s="1"/>
  <c r="ED407" i="7" s="1"/>
  <c r="DD407" i="7"/>
  <c r="DE407" i="7" s="1"/>
  <c r="DF407" i="7" s="1"/>
  <c r="CR407" i="7"/>
  <c r="CS407" i="7" s="1"/>
  <c r="CT407" i="7" s="1"/>
  <c r="CF407" i="7"/>
  <c r="CG407" i="7" s="1"/>
  <c r="CH407" i="7" s="1"/>
  <c r="NN202" i="7"/>
  <c r="NO202" i="7" s="1"/>
  <c r="NP202" i="7" s="1"/>
  <c r="MV202" i="7"/>
  <c r="MW202" i="7" s="1"/>
  <c r="MX202" i="7" s="1"/>
  <c r="LX202" i="7"/>
  <c r="LY202" i="7" s="1"/>
  <c r="LZ202" i="7" s="1"/>
  <c r="NB202" i="7"/>
  <c r="NC202" i="7" s="1"/>
  <c r="ND202" i="7" s="1"/>
  <c r="MD202" i="7"/>
  <c r="ME202" i="7" s="1"/>
  <c r="MF202" i="7" s="1"/>
  <c r="LF202" i="7"/>
  <c r="LG202" i="7" s="1"/>
  <c r="LH202" i="7" s="1"/>
  <c r="KN202" i="7"/>
  <c r="KO202" i="7" s="1"/>
  <c r="KP202" i="7" s="1"/>
  <c r="KH202" i="7"/>
  <c r="KI202" i="7" s="1"/>
  <c r="KJ202" i="7" s="1"/>
  <c r="JP202" i="7"/>
  <c r="JQ202" i="7" s="1"/>
  <c r="JR202" i="7" s="1"/>
  <c r="IX202" i="7"/>
  <c r="IY202" i="7" s="1"/>
  <c r="IZ202" i="7" s="1"/>
  <c r="HN202" i="7"/>
  <c r="HO202" i="7" s="1"/>
  <c r="HP202" i="7" s="1"/>
  <c r="GJ202" i="7"/>
  <c r="GK202" i="7" s="1"/>
  <c r="GL202" i="7" s="1"/>
  <c r="FR202" i="7"/>
  <c r="FS202" i="7" s="1"/>
  <c r="FT202" i="7" s="1"/>
  <c r="EZ202" i="7"/>
  <c r="FA202" i="7" s="1"/>
  <c r="FB202" i="7" s="1"/>
  <c r="DV202" i="7"/>
  <c r="DW202" i="7" s="1"/>
  <c r="DX202" i="7" s="1"/>
  <c r="FF202" i="7"/>
  <c r="FG202" i="7" s="1"/>
  <c r="FH202" i="7" s="1"/>
  <c r="KB202" i="7"/>
  <c r="KC202" i="7" s="1"/>
  <c r="KD202" i="7" s="1"/>
  <c r="IR202" i="7"/>
  <c r="IS202" i="7" s="1"/>
  <c r="IT202" i="7" s="1"/>
  <c r="HB202" i="7"/>
  <c r="HC202" i="7" s="1"/>
  <c r="HD202" i="7" s="1"/>
  <c r="GD202" i="7"/>
  <c r="GE202" i="7" s="1"/>
  <c r="GF202" i="7" s="1"/>
  <c r="HZ202" i="7"/>
  <c r="IA202" i="7" s="1"/>
  <c r="IB202" i="7" s="1"/>
  <c r="EN202" i="7"/>
  <c r="EO202" i="7" s="1"/>
  <c r="EP202" i="7" s="1"/>
  <c r="DP202" i="7"/>
  <c r="DQ202" i="7" s="1"/>
  <c r="DR202" i="7" s="1"/>
  <c r="ET202" i="7"/>
  <c r="EU202" i="7" s="1"/>
  <c r="EV202" i="7" s="1"/>
  <c r="CL202" i="7"/>
  <c r="CM202" i="7" s="1"/>
  <c r="CN202" i="7" s="1"/>
  <c r="CF202" i="7"/>
  <c r="CG202" i="7" s="1"/>
  <c r="CH202" i="7" s="1"/>
  <c r="NH202" i="7"/>
  <c r="NI202" i="7" s="1"/>
  <c r="NJ202" i="7" s="1"/>
  <c r="MJ202" i="7"/>
  <c r="MK202" i="7" s="1"/>
  <c r="ML202" i="7" s="1"/>
  <c r="LL202" i="7"/>
  <c r="LM202" i="7" s="1"/>
  <c r="LN202" i="7" s="1"/>
  <c r="MP202" i="7"/>
  <c r="MQ202" i="7" s="1"/>
  <c r="MR202" i="7" s="1"/>
  <c r="LR202" i="7"/>
  <c r="LS202" i="7" s="1"/>
  <c r="LT202" i="7" s="1"/>
  <c r="KT202" i="7"/>
  <c r="KU202" i="7" s="1"/>
  <c r="KV202" i="7" s="1"/>
  <c r="KZ202" i="7"/>
  <c r="LA202" i="7" s="1"/>
  <c r="LB202" i="7" s="1"/>
  <c r="CX202" i="7"/>
  <c r="CY202" i="7" s="1"/>
  <c r="CZ202" i="7" s="1"/>
  <c r="JJ202" i="7"/>
  <c r="JK202" i="7" s="1"/>
  <c r="JL202" i="7" s="1"/>
  <c r="IL202" i="7"/>
  <c r="IM202" i="7" s="1"/>
  <c r="IN202" i="7" s="1"/>
  <c r="GV202" i="7"/>
  <c r="GW202" i="7" s="1"/>
  <c r="GX202" i="7" s="1"/>
  <c r="FX202" i="7"/>
  <c r="FY202" i="7" s="1"/>
  <c r="FZ202" i="7" s="1"/>
  <c r="HT202" i="7"/>
  <c r="HU202" i="7" s="1"/>
  <c r="HV202" i="7" s="1"/>
  <c r="EH202" i="7"/>
  <c r="EI202" i="7" s="1"/>
  <c r="EJ202" i="7" s="1"/>
  <c r="DJ202" i="7"/>
  <c r="DK202" i="7" s="1"/>
  <c r="DL202" i="7" s="1"/>
  <c r="JV202" i="7"/>
  <c r="JW202" i="7" s="1"/>
  <c r="JX202" i="7" s="1"/>
  <c r="JD202" i="7"/>
  <c r="JE202" i="7" s="1"/>
  <c r="JF202" i="7" s="1"/>
  <c r="IF202" i="7"/>
  <c r="IG202" i="7" s="1"/>
  <c r="IH202" i="7" s="1"/>
  <c r="GP202" i="7"/>
  <c r="GQ202" i="7" s="1"/>
  <c r="GR202" i="7" s="1"/>
  <c r="HH202" i="7"/>
  <c r="HI202" i="7" s="1"/>
  <c r="HJ202" i="7" s="1"/>
  <c r="FL202" i="7"/>
  <c r="FM202" i="7" s="1"/>
  <c r="FN202" i="7" s="1"/>
  <c r="EB202" i="7"/>
  <c r="EC202" i="7" s="1"/>
  <c r="ED202" i="7" s="1"/>
  <c r="DD202" i="7"/>
  <c r="DE202" i="7" s="1"/>
  <c r="DF202" i="7" s="1"/>
  <c r="CR202" i="7"/>
  <c r="CS202" i="7" s="1"/>
  <c r="CT202" i="7" s="1"/>
  <c r="BZ202" i="7"/>
  <c r="CA202" i="7" s="1"/>
  <c r="CB202" i="7" s="1"/>
  <c r="NN169" i="7"/>
  <c r="NO169" i="7" s="1"/>
  <c r="NP169" i="7" s="1"/>
  <c r="MV169" i="7"/>
  <c r="MW169" i="7" s="1"/>
  <c r="MX169" i="7" s="1"/>
  <c r="LX169" i="7"/>
  <c r="LY169" i="7" s="1"/>
  <c r="LZ169" i="7" s="1"/>
  <c r="NB169" i="7"/>
  <c r="NC169" i="7" s="1"/>
  <c r="ND169" i="7" s="1"/>
  <c r="MD169" i="7"/>
  <c r="ME169" i="7" s="1"/>
  <c r="MF169" i="7" s="1"/>
  <c r="KZ169" i="7"/>
  <c r="LA169" i="7" s="1"/>
  <c r="LB169" i="7" s="1"/>
  <c r="LF169" i="7"/>
  <c r="LG169" i="7" s="1"/>
  <c r="LH169" i="7" s="1"/>
  <c r="KN169" i="7"/>
  <c r="KO169" i="7" s="1"/>
  <c r="KP169" i="7" s="1"/>
  <c r="JV169" i="7"/>
  <c r="JW169" i="7" s="1"/>
  <c r="JX169" i="7" s="1"/>
  <c r="IX169" i="7"/>
  <c r="IY169" i="7" s="1"/>
  <c r="IZ169" i="7" s="1"/>
  <c r="HZ169" i="7"/>
  <c r="IA169" i="7" s="1"/>
  <c r="IB169" i="7" s="1"/>
  <c r="GP169" i="7"/>
  <c r="GQ169" i="7" s="1"/>
  <c r="GR169" i="7" s="1"/>
  <c r="HT169" i="7"/>
  <c r="HU169" i="7" s="1"/>
  <c r="HV169" i="7" s="1"/>
  <c r="EZ169" i="7"/>
  <c r="FA169" i="7" s="1"/>
  <c r="FB169" i="7" s="1"/>
  <c r="DV169" i="7"/>
  <c r="DW169" i="7" s="1"/>
  <c r="DX169" i="7" s="1"/>
  <c r="FF169" i="7"/>
  <c r="FG169" i="7" s="1"/>
  <c r="FH169" i="7" s="1"/>
  <c r="JP169" i="7"/>
  <c r="JQ169" i="7" s="1"/>
  <c r="JR169" i="7" s="1"/>
  <c r="IR169" i="7"/>
  <c r="IS169" i="7" s="1"/>
  <c r="IT169" i="7" s="1"/>
  <c r="HN169" i="7"/>
  <c r="HO169" i="7" s="1"/>
  <c r="HP169" i="7" s="1"/>
  <c r="GJ169" i="7"/>
  <c r="GK169" i="7" s="1"/>
  <c r="GL169" i="7" s="1"/>
  <c r="FR169" i="7"/>
  <c r="FS169" i="7" s="1"/>
  <c r="FT169" i="7" s="1"/>
  <c r="EN169" i="7"/>
  <c r="EO169" i="7" s="1"/>
  <c r="EP169" i="7" s="1"/>
  <c r="DP169" i="7"/>
  <c r="DQ169" i="7" s="1"/>
  <c r="DR169" i="7" s="1"/>
  <c r="ET169" i="7"/>
  <c r="EU169" i="7" s="1"/>
  <c r="EV169" i="7" s="1"/>
  <c r="CR169" i="7"/>
  <c r="CS169" i="7" s="1"/>
  <c r="CT169" i="7" s="1"/>
  <c r="BZ169" i="7"/>
  <c r="CA169" i="7" s="1"/>
  <c r="CB169" i="7" s="1"/>
  <c r="NH169" i="7"/>
  <c r="NI169" i="7" s="1"/>
  <c r="NJ169" i="7" s="1"/>
  <c r="MJ169" i="7"/>
  <c r="MK169" i="7" s="1"/>
  <c r="ML169" i="7" s="1"/>
  <c r="LL169" i="7"/>
  <c r="LM169" i="7" s="1"/>
  <c r="LN169" i="7" s="1"/>
  <c r="MP169" i="7"/>
  <c r="MQ169" i="7" s="1"/>
  <c r="MR169" i="7" s="1"/>
  <c r="LR169" i="7"/>
  <c r="LS169" i="7" s="1"/>
  <c r="LT169" i="7" s="1"/>
  <c r="KH169" i="7"/>
  <c r="KI169" i="7" s="1"/>
  <c r="KJ169" i="7" s="1"/>
  <c r="KT169" i="7"/>
  <c r="KU169" i="7" s="1"/>
  <c r="KV169" i="7" s="1"/>
  <c r="CX169" i="7"/>
  <c r="CY169" i="7" s="1"/>
  <c r="CZ169" i="7" s="1"/>
  <c r="JJ169" i="7"/>
  <c r="JK169" i="7" s="1"/>
  <c r="JL169" i="7" s="1"/>
  <c r="IL169" i="7"/>
  <c r="IM169" i="7" s="1"/>
  <c r="IN169" i="7" s="1"/>
  <c r="HB169" i="7"/>
  <c r="HC169" i="7" s="1"/>
  <c r="HD169" i="7" s="1"/>
  <c r="GD169" i="7"/>
  <c r="GE169" i="7" s="1"/>
  <c r="GF169" i="7" s="1"/>
  <c r="HH169" i="7"/>
  <c r="HI169" i="7" s="1"/>
  <c r="HJ169" i="7" s="1"/>
  <c r="EH169" i="7"/>
  <c r="EI169" i="7" s="1"/>
  <c r="EJ169" i="7" s="1"/>
  <c r="DJ169" i="7"/>
  <c r="DK169" i="7" s="1"/>
  <c r="DL169" i="7" s="1"/>
  <c r="KB169" i="7"/>
  <c r="KC169" i="7" s="1"/>
  <c r="KD169" i="7" s="1"/>
  <c r="JD169" i="7"/>
  <c r="JE169" i="7" s="1"/>
  <c r="JF169" i="7" s="1"/>
  <c r="IF169" i="7"/>
  <c r="IG169" i="7" s="1"/>
  <c r="IH169" i="7" s="1"/>
  <c r="GV169" i="7"/>
  <c r="GW169" i="7" s="1"/>
  <c r="GX169" i="7" s="1"/>
  <c r="FX169" i="7"/>
  <c r="FY169" i="7" s="1"/>
  <c r="FZ169" i="7" s="1"/>
  <c r="FL169" i="7"/>
  <c r="FM169" i="7" s="1"/>
  <c r="FN169" i="7" s="1"/>
  <c r="EB169" i="7"/>
  <c r="EC169" i="7" s="1"/>
  <c r="ED169" i="7" s="1"/>
  <c r="DD169" i="7"/>
  <c r="DE169" i="7" s="1"/>
  <c r="DF169" i="7" s="1"/>
  <c r="CF169" i="7"/>
  <c r="CG169" i="7" s="1"/>
  <c r="CH169" i="7" s="1"/>
  <c r="CL169" i="7"/>
  <c r="CM169" i="7" s="1"/>
  <c r="CN169" i="7" s="1"/>
  <c r="NN60" i="7"/>
  <c r="NO60" i="7" s="1"/>
  <c r="NP60" i="7" s="1"/>
  <c r="NB60" i="7"/>
  <c r="NC60" i="7" s="1"/>
  <c r="ND60" i="7" s="1"/>
  <c r="MD60" i="7"/>
  <c r="ME60" i="7" s="1"/>
  <c r="MF60" i="7" s="1"/>
  <c r="NH60" i="7"/>
  <c r="NI60" i="7" s="1"/>
  <c r="NJ60" i="7" s="1"/>
  <c r="MJ60" i="7"/>
  <c r="MK60" i="7" s="1"/>
  <c r="ML60" i="7" s="1"/>
  <c r="KZ60" i="7"/>
  <c r="LA60" i="7" s="1"/>
  <c r="LB60" i="7" s="1"/>
  <c r="LF60" i="7"/>
  <c r="LG60" i="7" s="1"/>
  <c r="LH60" i="7" s="1"/>
  <c r="KN60" i="7"/>
  <c r="KO60" i="7" s="1"/>
  <c r="KP60" i="7" s="1"/>
  <c r="KB60" i="7"/>
  <c r="KC60" i="7" s="1"/>
  <c r="KD60" i="7" s="1"/>
  <c r="IX60" i="7"/>
  <c r="IY60" i="7" s="1"/>
  <c r="IZ60" i="7" s="1"/>
  <c r="HN60" i="7"/>
  <c r="HO60" i="7" s="1"/>
  <c r="HP60" i="7" s="1"/>
  <c r="GJ60" i="7"/>
  <c r="GK60" i="7" s="1"/>
  <c r="GL60" i="7" s="1"/>
  <c r="HZ60" i="7"/>
  <c r="IA60" i="7" s="1"/>
  <c r="IB60" i="7" s="1"/>
  <c r="EN60" i="7"/>
  <c r="EO60" i="7" s="1"/>
  <c r="EP60" i="7" s="1"/>
  <c r="DP60" i="7"/>
  <c r="DQ60" i="7" s="1"/>
  <c r="DR60" i="7" s="1"/>
  <c r="FF60" i="7"/>
  <c r="FG60" i="7" s="1"/>
  <c r="FH60" i="7" s="1"/>
  <c r="JP60" i="7"/>
  <c r="JQ60" i="7" s="1"/>
  <c r="JR60" i="7" s="1"/>
  <c r="IR60" i="7"/>
  <c r="IS60" i="7" s="1"/>
  <c r="IT60" i="7" s="1"/>
  <c r="HB60" i="7"/>
  <c r="HC60" i="7" s="1"/>
  <c r="HD60" i="7" s="1"/>
  <c r="GD60" i="7"/>
  <c r="GE60" i="7" s="1"/>
  <c r="GF60" i="7" s="1"/>
  <c r="HT60" i="7"/>
  <c r="HU60" i="7" s="1"/>
  <c r="HV60" i="7" s="1"/>
  <c r="EH60" i="7"/>
  <c r="EI60" i="7" s="1"/>
  <c r="EJ60" i="7" s="1"/>
  <c r="DJ60" i="7"/>
  <c r="DK60" i="7" s="1"/>
  <c r="DL60" i="7" s="1"/>
  <c r="ET60" i="7"/>
  <c r="EU60" i="7" s="1"/>
  <c r="EV60" i="7" s="1"/>
  <c r="CL60" i="7"/>
  <c r="CM60" i="7" s="1"/>
  <c r="CN60" i="7" s="1"/>
  <c r="BZ60" i="7"/>
  <c r="CA60" i="7" s="1"/>
  <c r="CB60" i="7" s="1"/>
  <c r="LL60" i="7"/>
  <c r="LM60" i="7" s="1"/>
  <c r="LN60" i="7" s="1"/>
  <c r="MP60" i="7"/>
  <c r="MQ60" i="7" s="1"/>
  <c r="MR60" i="7" s="1"/>
  <c r="LR60" i="7"/>
  <c r="LS60" i="7" s="1"/>
  <c r="LT60" i="7" s="1"/>
  <c r="MV60" i="7"/>
  <c r="MW60" i="7" s="1"/>
  <c r="MX60" i="7" s="1"/>
  <c r="LX60" i="7"/>
  <c r="LY60" i="7" s="1"/>
  <c r="LZ60" i="7" s="1"/>
  <c r="KH60" i="7"/>
  <c r="KI60" i="7" s="1"/>
  <c r="KJ60" i="7" s="1"/>
  <c r="KT60" i="7"/>
  <c r="KU60" i="7" s="1"/>
  <c r="KV60" i="7" s="1"/>
  <c r="CX60" i="7"/>
  <c r="CY60" i="7" s="1"/>
  <c r="CZ60" i="7" s="1"/>
  <c r="JJ60" i="7"/>
  <c r="JK60" i="7" s="1"/>
  <c r="JL60" i="7" s="1"/>
  <c r="IL60" i="7"/>
  <c r="IM60" i="7" s="1"/>
  <c r="IN60" i="7" s="1"/>
  <c r="GV60" i="7"/>
  <c r="GW60" i="7" s="1"/>
  <c r="GX60" i="7" s="1"/>
  <c r="FX60" i="7"/>
  <c r="FY60" i="7" s="1"/>
  <c r="FZ60" i="7" s="1"/>
  <c r="FL60" i="7"/>
  <c r="FM60" i="7" s="1"/>
  <c r="FN60" i="7" s="1"/>
  <c r="EB60" i="7"/>
  <c r="EC60" i="7" s="1"/>
  <c r="ED60" i="7" s="1"/>
  <c r="DD60" i="7"/>
  <c r="DE60" i="7" s="1"/>
  <c r="DF60" i="7" s="1"/>
  <c r="JV60" i="7"/>
  <c r="JW60" i="7" s="1"/>
  <c r="JX60" i="7" s="1"/>
  <c r="JD60" i="7"/>
  <c r="JE60" i="7" s="1"/>
  <c r="JF60" i="7" s="1"/>
  <c r="IF60" i="7"/>
  <c r="IG60" i="7" s="1"/>
  <c r="IH60" i="7" s="1"/>
  <c r="GP60" i="7"/>
  <c r="GQ60" i="7" s="1"/>
  <c r="GR60" i="7" s="1"/>
  <c r="HH60" i="7"/>
  <c r="HI60" i="7" s="1"/>
  <c r="HJ60" i="7" s="1"/>
  <c r="EZ60" i="7"/>
  <c r="FA60" i="7" s="1"/>
  <c r="FB60" i="7" s="1"/>
  <c r="DV60" i="7"/>
  <c r="DW60" i="7" s="1"/>
  <c r="DX60" i="7" s="1"/>
  <c r="FR60" i="7"/>
  <c r="FS60" i="7" s="1"/>
  <c r="FT60" i="7" s="1"/>
  <c r="CR60" i="7"/>
  <c r="CS60" i="7" s="1"/>
  <c r="CT60" i="7" s="1"/>
  <c r="CF60" i="7"/>
  <c r="CG60" i="7" s="1"/>
  <c r="CH60" i="7" s="1"/>
  <c r="NN324" i="7"/>
  <c r="NO324" i="7" s="1"/>
  <c r="NP324" i="7" s="1"/>
  <c r="MV324" i="7"/>
  <c r="MW324" i="7" s="1"/>
  <c r="MX324" i="7" s="1"/>
  <c r="LX324" i="7"/>
  <c r="LY324" i="7" s="1"/>
  <c r="LZ324" i="7" s="1"/>
  <c r="NB324" i="7"/>
  <c r="NC324" i="7" s="1"/>
  <c r="ND324" i="7" s="1"/>
  <c r="MD324" i="7"/>
  <c r="ME324" i="7" s="1"/>
  <c r="MF324" i="7" s="1"/>
  <c r="KZ324" i="7"/>
  <c r="LA324" i="7" s="1"/>
  <c r="LB324" i="7" s="1"/>
  <c r="LF324" i="7"/>
  <c r="LG324" i="7" s="1"/>
  <c r="LH324" i="7" s="1"/>
  <c r="KN324" i="7"/>
  <c r="KO324" i="7" s="1"/>
  <c r="KP324" i="7" s="1"/>
  <c r="KB324" i="7"/>
  <c r="KC324" i="7" s="1"/>
  <c r="KD324" i="7" s="1"/>
  <c r="IX324" i="7"/>
  <c r="IY324" i="7" s="1"/>
  <c r="IZ324" i="7" s="1"/>
  <c r="HT324" i="7"/>
  <c r="HU324" i="7" s="1"/>
  <c r="HV324" i="7" s="1"/>
  <c r="GP324" i="7"/>
  <c r="GQ324" i="7" s="1"/>
  <c r="GR324" i="7" s="1"/>
  <c r="HH324" i="7"/>
  <c r="HI324" i="7" s="1"/>
  <c r="HJ324" i="7" s="1"/>
  <c r="EZ324" i="7"/>
  <c r="FA324" i="7" s="1"/>
  <c r="FB324" i="7" s="1"/>
  <c r="DV324" i="7"/>
  <c r="DW324" i="7" s="1"/>
  <c r="DX324" i="7" s="1"/>
  <c r="FF324" i="7"/>
  <c r="FG324" i="7" s="1"/>
  <c r="FH324" i="7" s="1"/>
  <c r="JV324" i="7"/>
  <c r="JW324" i="7" s="1"/>
  <c r="JX324" i="7" s="1"/>
  <c r="IR324" i="7"/>
  <c r="IS324" i="7" s="1"/>
  <c r="IT324" i="7" s="1"/>
  <c r="HN324" i="7"/>
  <c r="HO324" i="7" s="1"/>
  <c r="HP324" i="7" s="1"/>
  <c r="GJ324" i="7"/>
  <c r="GK324" i="7" s="1"/>
  <c r="GL324" i="7" s="1"/>
  <c r="FR324" i="7"/>
  <c r="FS324" i="7" s="1"/>
  <c r="FT324" i="7" s="1"/>
  <c r="EN324" i="7"/>
  <c r="EO324" i="7" s="1"/>
  <c r="EP324" i="7" s="1"/>
  <c r="DP324" i="7"/>
  <c r="DQ324" i="7" s="1"/>
  <c r="DR324" i="7" s="1"/>
  <c r="ET324" i="7"/>
  <c r="EU324" i="7" s="1"/>
  <c r="EV324" i="7" s="1"/>
  <c r="CF324" i="7"/>
  <c r="CG324" i="7" s="1"/>
  <c r="CH324" i="7" s="1"/>
  <c r="BZ324" i="7"/>
  <c r="CA324" i="7" s="1"/>
  <c r="CB324" i="7" s="1"/>
  <c r="NH324" i="7"/>
  <c r="NI324" i="7" s="1"/>
  <c r="NJ324" i="7" s="1"/>
  <c r="MJ324" i="7"/>
  <c r="MK324" i="7" s="1"/>
  <c r="ML324" i="7" s="1"/>
  <c r="LL324" i="7"/>
  <c r="LM324" i="7" s="1"/>
  <c r="LN324" i="7" s="1"/>
  <c r="MP324" i="7"/>
  <c r="MQ324" i="7" s="1"/>
  <c r="MR324" i="7" s="1"/>
  <c r="LR324" i="7"/>
  <c r="LS324" i="7" s="1"/>
  <c r="LT324" i="7" s="1"/>
  <c r="KH324" i="7"/>
  <c r="KI324" i="7" s="1"/>
  <c r="KJ324" i="7" s="1"/>
  <c r="KT324" i="7"/>
  <c r="KU324" i="7" s="1"/>
  <c r="KV324" i="7" s="1"/>
  <c r="CX324" i="7"/>
  <c r="CY324" i="7" s="1"/>
  <c r="CZ324" i="7" s="1"/>
  <c r="JJ324" i="7"/>
  <c r="JK324" i="7" s="1"/>
  <c r="JL324" i="7" s="1"/>
  <c r="IL324" i="7"/>
  <c r="IM324" i="7" s="1"/>
  <c r="IN324" i="7" s="1"/>
  <c r="HB324" i="7"/>
  <c r="HC324" i="7" s="1"/>
  <c r="HD324" i="7" s="1"/>
  <c r="GD324" i="7"/>
  <c r="GE324" i="7" s="1"/>
  <c r="GF324" i="7" s="1"/>
  <c r="HZ324" i="7"/>
  <c r="IA324" i="7" s="1"/>
  <c r="IB324" i="7" s="1"/>
  <c r="EH324" i="7"/>
  <c r="EI324" i="7" s="1"/>
  <c r="EJ324" i="7" s="1"/>
  <c r="DJ324" i="7"/>
  <c r="DK324" i="7" s="1"/>
  <c r="DL324" i="7" s="1"/>
  <c r="JP324" i="7"/>
  <c r="JQ324" i="7" s="1"/>
  <c r="JR324" i="7" s="1"/>
  <c r="JD324" i="7"/>
  <c r="JE324" i="7" s="1"/>
  <c r="JF324" i="7" s="1"/>
  <c r="IF324" i="7"/>
  <c r="IG324" i="7" s="1"/>
  <c r="IH324" i="7" s="1"/>
  <c r="GV324" i="7"/>
  <c r="GW324" i="7" s="1"/>
  <c r="GX324" i="7" s="1"/>
  <c r="FX324" i="7"/>
  <c r="FY324" i="7" s="1"/>
  <c r="FZ324" i="7" s="1"/>
  <c r="FL324" i="7"/>
  <c r="FM324" i="7" s="1"/>
  <c r="FN324" i="7" s="1"/>
  <c r="EB324" i="7"/>
  <c r="EC324" i="7" s="1"/>
  <c r="ED324" i="7" s="1"/>
  <c r="DD324" i="7"/>
  <c r="DE324" i="7" s="1"/>
  <c r="DF324" i="7" s="1"/>
  <c r="CR324" i="7"/>
  <c r="CS324" i="7" s="1"/>
  <c r="CT324" i="7" s="1"/>
  <c r="CL324" i="7"/>
  <c r="CM324" i="7" s="1"/>
  <c r="CN324" i="7" s="1"/>
  <c r="NN28" i="7"/>
  <c r="NO28" i="7" s="1"/>
  <c r="NP28" i="7" s="1"/>
  <c r="MV28" i="7"/>
  <c r="MW28" i="7" s="1"/>
  <c r="MX28" i="7" s="1"/>
  <c r="LX28" i="7"/>
  <c r="LY28" i="7" s="1"/>
  <c r="LZ28" i="7" s="1"/>
  <c r="NB28" i="7"/>
  <c r="NC28" i="7" s="1"/>
  <c r="ND28" i="7" s="1"/>
  <c r="MD28" i="7"/>
  <c r="ME28" i="7" s="1"/>
  <c r="MF28" i="7" s="1"/>
  <c r="KZ28" i="7"/>
  <c r="LA28" i="7" s="1"/>
  <c r="LB28" i="7" s="1"/>
  <c r="LF28" i="7"/>
  <c r="LG28" i="7" s="1"/>
  <c r="LH28" i="7" s="1"/>
  <c r="KN28" i="7"/>
  <c r="KO28" i="7" s="1"/>
  <c r="KP28" i="7" s="1"/>
  <c r="KB28" i="7"/>
  <c r="KC28" i="7" s="1"/>
  <c r="KD28" i="7" s="1"/>
  <c r="IX28" i="7"/>
  <c r="IY28" i="7" s="1"/>
  <c r="IZ28" i="7" s="1"/>
  <c r="HN28" i="7"/>
  <c r="HO28" i="7" s="1"/>
  <c r="HP28" i="7" s="1"/>
  <c r="GJ28" i="7"/>
  <c r="GK28" i="7" s="1"/>
  <c r="GL28" i="7" s="1"/>
  <c r="HZ28" i="7"/>
  <c r="IA28" i="7" s="1"/>
  <c r="IB28" i="7" s="1"/>
  <c r="EN28" i="7"/>
  <c r="EO28" i="7" s="1"/>
  <c r="EP28" i="7" s="1"/>
  <c r="DP28" i="7"/>
  <c r="DQ28" i="7" s="1"/>
  <c r="DR28" i="7" s="1"/>
  <c r="FF28" i="7"/>
  <c r="FG28" i="7" s="1"/>
  <c r="FH28" i="7" s="1"/>
  <c r="JP28" i="7"/>
  <c r="JQ28" i="7" s="1"/>
  <c r="JR28" i="7" s="1"/>
  <c r="IR28" i="7"/>
  <c r="IS28" i="7" s="1"/>
  <c r="IT28" i="7" s="1"/>
  <c r="HB28" i="7"/>
  <c r="HC28" i="7" s="1"/>
  <c r="HD28" i="7" s="1"/>
  <c r="GD28" i="7"/>
  <c r="GE28" i="7" s="1"/>
  <c r="GF28" i="7" s="1"/>
  <c r="HT28" i="7"/>
  <c r="HU28" i="7" s="1"/>
  <c r="HV28" i="7" s="1"/>
  <c r="EH28" i="7"/>
  <c r="EI28" i="7" s="1"/>
  <c r="EJ28" i="7" s="1"/>
  <c r="DJ28" i="7"/>
  <c r="DK28" i="7" s="1"/>
  <c r="DL28" i="7" s="1"/>
  <c r="ET28" i="7"/>
  <c r="EU28" i="7" s="1"/>
  <c r="EV28" i="7" s="1"/>
  <c r="CF28" i="7"/>
  <c r="CG28" i="7" s="1"/>
  <c r="CH28" i="7" s="1"/>
  <c r="BZ28" i="7"/>
  <c r="CA28" i="7" s="1"/>
  <c r="CB28" i="7" s="1"/>
  <c r="NH28" i="7"/>
  <c r="NI28" i="7" s="1"/>
  <c r="NJ28" i="7" s="1"/>
  <c r="MJ28" i="7"/>
  <c r="MK28" i="7" s="1"/>
  <c r="ML28" i="7" s="1"/>
  <c r="LL28" i="7"/>
  <c r="LM28" i="7" s="1"/>
  <c r="LN28" i="7" s="1"/>
  <c r="MP28" i="7"/>
  <c r="MQ28" i="7" s="1"/>
  <c r="MR28" i="7" s="1"/>
  <c r="LR28" i="7"/>
  <c r="LS28" i="7" s="1"/>
  <c r="LT28" i="7" s="1"/>
  <c r="KH28" i="7"/>
  <c r="KI28" i="7" s="1"/>
  <c r="KJ28" i="7" s="1"/>
  <c r="KT28" i="7"/>
  <c r="KU28" i="7" s="1"/>
  <c r="KV28" i="7" s="1"/>
  <c r="CX28" i="7"/>
  <c r="CY28" i="7" s="1"/>
  <c r="CZ28" i="7" s="1"/>
  <c r="JJ28" i="7"/>
  <c r="JK28" i="7" s="1"/>
  <c r="JL28" i="7" s="1"/>
  <c r="IL28" i="7"/>
  <c r="IM28" i="7" s="1"/>
  <c r="IN28" i="7" s="1"/>
  <c r="GV28" i="7"/>
  <c r="GW28" i="7" s="1"/>
  <c r="GX28" i="7" s="1"/>
  <c r="HH28" i="7"/>
  <c r="HI28" i="7" s="1"/>
  <c r="HJ28" i="7" s="1"/>
  <c r="FL28" i="7"/>
  <c r="FM28" i="7" s="1"/>
  <c r="FN28" i="7" s="1"/>
  <c r="EB28" i="7"/>
  <c r="EC28" i="7" s="1"/>
  <c r="ED28" i="7" s="1"/>
  <c r="DD28" i="7"/>
  <c r="DE28" i="7" s="1"/>
  <c r="DF28" i="7" s="1"/>
  <c r="JV28" i="7"/>
  <c r="JW28" i="7" s="1"/>
  <c r="JX28" i="7" s="1"/>
  <c r="JD28" i="7"/>
  <c r="JE28" i="7" s="1"/>
  <c r="JF28" i="7" s="1"/>
  <c r="IF28" i="7"/>
  <c r="IG28" i="7" s="1"/>
  <c r="IH28" i="7" s="1"/>
  <c r="GP28" i="7"/>
  <c r="GQ28" i="7" s="1"/>
  <c r="GR28" i="7" s="1"/>
  <c r="FX28" i="7"/>
  <c r="FY28" i="7" s="1"/>
  <c r="FZ28" i="7" s="1"/>
  <c r="EZ28" i="7"/>
  <c r="FA28" i="7" s="1"/>
  <c r="FB28" i="7" s="1"/>
  <c r="DV28" i="7"/>
  <c r="DW28" i="7" s="1"/>
  <c r="DX28" i="7" s="1"/>
  <c r="FR28" i="7"/>
  <c r="FS28" i="7" s="1"/>
  <c r="FT28" i="7" s="1"/>
  <c r="CR28" i="7"/>
  <c r="CS28" i="7" s="1"/>
  <c r="CT28" i="7" s="1"/>
  <c r="CL28" i="7"/>
  <c r="CM28" i="7" s="1"/>
  <c r="CN28" i="7" s="1"/>
  <c r="NH266" i="7"/>
  <c r="NI266" i="7" s="1"/>
  <c r="NJ266" i="7" s="1"/>
  <c r="MJ266" i="7"/>
  <c r="MK266" i="7" s="1"/>
  <c r="ML266" i="7" s="1"/>
  <c r="LL266" i="7"/>
  <c r="LM266" i="7" s="1"/>
  <c r="LN266" i="7" s="1"/>
  <c r="MP266" i="7"/>
  <c r="MQ266" i="7" s="1"/>
  <c r="MR266" i="7" s="1"/>
  <c r="LR266" i="7"/>
  <c r="LS266" i="7" s="1"/>
  <c r="LT266" i="7" s="1"/>
  <c r="KH266" i="7"/>
  <c r="KI266" i="7" s="1"/>
  <c r="KJ266" i="7" s="1"/>
  <c r="KT266" i="7"/>
  <c r="KU266" i="7" s="1"/>
  <c r="KV266" i="7" s="1"/>
  <c r="CX266" i="7"/>
  <c r="CY266" i="7" s="1"/>
  <c r="CZ266" i="7" s="1"/>
  <c r="JJ266" i="7"/>
  <c r="JK266" i="7" s="1"/>
  <c r="JL266" i="7" s="1"/>
  <c r="IL266" i="7"/>
  <c r="IM266" i="7" s="1"/>
  <c r="IN266" i="7" s="1"/>
  <c r="HB266" i="7"/>
  <c r="HC266" i="7" s="1"/>
  <c r="HD266" i="7" s="1"/>
  <c r="GD266" i="7"/>
  <c r="GE266" i="7" s="1"/>
  <c r="GF266" i="7" s="1"/>
  <c r="HZ266" i="7"/>
  <c r="IA266" i="7" s="1"/>
  <c r="IB266" i="7" s="1"/>
  <c r="EH266" i="7"/>
  <c r="EI266" i="7" s="1"/>
  <c r="EJ266" i="7" s="1"/>
  <c r="DJ266" i="7"/>
  <c r="DK266" i="7" s="1"/>
  <c r="DL266" i="7" s="1"/>
  <c r="JP266" i="7"/>
  <c r="JQ266" i="7" s="1"/>
  <c r="JR266" i="7" s="1"/>
  <c r="JD266" i="7"/>
  <c r="JE266" i="7" s="1"/>
  <c r="JF266" i="7" s="1"/>
  <c r="IF266" i="7"/>
  <c r="IG266" i="7" s="1"/>
  <c r="IH266" i="7" s="1"/>
  <c r="GV266" i="7"/>
  <c r="GW266" i="7" s="1"/>
  <c r="GX266" i="7" s="1"/>
  <c r="FX266" i="7"/>
  <c r="FY266" i="7" s="1"/>
  <c r="FZ266" i="7" s="1"/>
  <c r="FL266" i="7"/>
  <c r="FM266" i="7" s="1"/>
  <c r="FN266" i="7" s="1"/>
  <c r="EB266" i="7"/>
  <c r="EC266" i="7" s="1"/>
  <c r="ED266" i="7" s="1"/>
  <c r="DD266" i="7"/>
  <c r="DE266" i="7" s="1"/>
  <c r="DF266" i="7" s="1"/>
  <c r="CR266" i="7"/>
  <c r="CS266" i="7" s="1"/>
  <c r="CT266" i="7" s="1"/>
  <c r="CL266" i="7"/>
  <c r="CM266" i="7" s="1"/>
  <c r="CN266" i="7" s="1"/>
  <c r="NN266" i="7"/>
  <c r="NO266" i="7" s="1"/>
  <c r="NP266" i="7" s="1"/>
  <c r="MV266" i="7"/>
  <c r="MW266" i="7" s="1"/>
  <c r="MX266" i="7" s="1"/>
  <c r="LX266" i="7"/>
  <c r="LY266" i="7" s="1"/>
  <c r="LZ266" i="7" s="1"/>
  <c r="NB266" i="7"/>
  <c r="NC266" i="7" s="1"/>
  <c r="ND266" i="7" s="1"/>
  <c r="MD266" i="7"/>
  <c r="ME266" i="7" s="1"/>
  <c r="MF266" i="7" s="1"/>
  <c r="KZ266" i="7"/>
  <c r="LA266" i="7" s="1"/>
  <c r="LB266" i="7" s="1"/>
  <c r="LF266" i="7"/>
  <c r="LG266" i="7" s="1"/>
  <c r="LH266" i="7" s="1"/>
  <c r="KN266" i="7"/>
  <c r="KO266" i="7" s="1"/>
  <c r="KP266" i="7" s="1"/>
  <c r="KB266" i="7"/>
  <c r="KC266" i="7" s="1"/>
  <c r="KD266" i="7" s="1"/>
  <c r="IX266" i="7"/>
  <c r="IY266" i="7" s="1"/>
  <c r="IZ266" i="7" s="1"/>
  <c r="HT266" i="7"/>
  <c r="HU266" i="7" s="1"/>
  <c r="HV266" i="7" s="1"/>
  <c r="GP266" i="7"/>
  <c r="GQ266" i="7" s="1"/>
  <c r="GR266" i="7" s="1"/>
  <c r="HH266" i="7"/>
  <c r="HI266" i="7" s="1"/>
  <c r="HJ266" i="7" s="1"/>
  <c r="EZ266" i="7"/>
  <c r="FA266" i="7" s="1"/>
  <c r="FB266" i="7" s="1"/>
  <c r="DV266" i="7"/>
  <c r="DW266" i="7" s="1"/>
  <c r="DX266" i="7" s="1"/>
  <c r="FF266" i="7"/>
  <c r="FG266" i="7" s="1"/>
  <c r="FH266" i="7" s="1"/>
  <c r="JV266" i="7"/>
  <c r="JW266" i="7" s="1"/>
  <c r="JX266" i="7" s="1"/>
  <c r="IR266" i="7"/>
  <c r="IS266" i="7" s="1"/>
  <c r="IT266" i="7" s="1"/>
  <c r="HN266" i="7"/>
  <c r="HO266" i="7" s="1"/>
  <c r="HP266" i="7" s="1"/>
  <c r="GJ266" i="7"/>
  <c r="GK266" i="7" s="1"/>
  <c r="GL266" i="7" s="1"/>
  <c r="FR266" i="7"/>
  <c r="FS266" i="7" s="1"/>
  <c r="FT266" i="7" s="1"/>
  <c r="EN266" i="7"/>
  <c r="EO266" i="7" s="1"/>
  <c r="EP266" i="7" s="1"/>
  <c r="DP266" i="7"/>
  <c r="DQ266" i="7" s="1"/>
  <c r="DR266" i="7" s="1"/>
  <c r="ET266" i="7"/>
  <c r="EU266" i="7" s="1"/>
  <c r="EV266" i="7" s="1"/>
  <c r="CF266" i="7"/>
  <c r="CG266" i="7" s="1"/>
  <c r="CH266" i="7" s="1"/>
  <c r="BZ266" i="7"/>
  <c r="CA266" i="7" s="1"/>
  <c r="CB266" i="7" s="1"/>
  <c r="NH148" i="7"/>
  <c r="NI148" i="7" s="1"/>
  <c r="NJ148" i="7" s="1"/>
  <c r="MJ148" i="7"/>
  <c r="MK148" i="7" s="1"/>
  <c r="ML148" i="7" s="1"/>
  <c r="LL148" i="7"/>
  <c r="LM148" i="7" s="1"/>
  <c r="LN148" i="7" s="1"/>
  <c r="MP148" i="7"/>
  <c r="MQ148" i="7" s="1"/>
  <c r="MR148" i="7" s="1"/>
  <c r="LR148" i="7"/>
  <c r="LS148" i="7" s="1"/>
  <c r="LT148" i="7" s="1"/>
  <c r="KH148" i="7"/>
  <c r="KI148" i="7" s="1"/>
  <c r="KJ148" i="7" s="1"/>
  <c r="KT148" i="7"/>
  <c r="KU148" i="7" s="1"/>
  <c r="KV148" i="7" s="1"/>
  <c r="CX148" i="7"/>
  <c r="CY148" i="7" s="1"/>
  <c r="CZ148" i="7" s="1"/>
  <c r="JJ148" i="7"/>
  <c r="JK148" i="7" s="1"/>
  <c r="JL148" i="7" s="1"/>
  <c r="IL148" i="7"/>
  <c r="IM148" i="7" s="1"/>
  <c r="IN148" i="7" s="1"/>
  <c r="GV148" i="7"/>
  <c r="GW148" i="7" s="1"/>
  <c r="GX148" i="7" s="1"/>
  <c r="FX148" i="7"/>
  <c r="FY148" i="7" s="1"/>
  <c r="FZ148" i="7" s="1"/>
  <c r="HT148" i="7"/>
  <c r="HU148" i="7" s="1"/>
  <c r="HV148" i="7" s="1"/>
  <c r="EH148" i="7"/>
  <c r="EI148" i="7" s="1"/>
  <c r="EJ148" i="7" s="1"/>
  <c r="DJ148" i="7"/>
  <c r="DK148" i="7" s="1"/>
  <c r="DL148" i="7" s="1"/>
  <c r="JV148" i="7"/>
  <c r="JW148" i="7" s="1"/>
  <c r="JX148" i="7" s="1"/>
  <c r="JD148" i="7"/>
  <c r="JE148" i="7" s="1"/>
  <c r="JF148" i="7" s="1"/>
  <c r="IF148" i="7"/>
  <c r="IG148" i="7" s="1"/>
  <c r="IH148" i="7" s="1"/>
  <c r="GP148" i="7"/>
  <c r="GQ148" i="7" s="1"/>
  <c r="GR148" i="7" s="1"/>
  <c r="HH148" i="7"/>
  <c r="HI148" i="7" s="1"/>
  <c r="HJ148" i="7" s="1"/>
  <c r="FL148" i="7"/>
  <c r="FM148" i="7" s="1"/>
  <c r="FN148" i="7" s="1"/>
  <c r="EB148" i="7"/>
  <c r="EC148" i="7" s="1"/>
  <c r="ED148" i="7" s="1"/>
  <c r="DD148" i="7"/>
  <c r="DE148" i="7" s="1"/>
  <c r="DF148" i="7" s="1"/>
  <c r="CR148" i="7"/>
  <c r="CS148" i="7" s="1"/>
  <c r="CT148" i="7" s="1"/>
  <c r="CF148" i="7"/>
  <c r="CG148" i="7" s="1"/>
  <c r="CH148" i="7" s="1"/>
  <c r="NN148" i="7"/>
  <c r="NO148" i="7" s="1"/>
  <c r="NP148" i="7" s="1"/>
  <c r="MV148" i="7"/>
  <c r="MW148" i="7" s="1"/>
  <c r="MX148" i="7" s="1"/>
  <c r="LX148" i="7"/>
  <c r="LY148" i="7" s="1"/>
  <c r="LZ148" i="7" s="1"/>
  <c r="NB148" i="7"/>
  <c r="NC148" i="7" s="1"/>
  <c r="ND148" i="7" s="1"/>
  <c r="MD148" i="7"/>
  <c r="ME148" i="7" s="1"/>
  <c r="MF148" i="7" s="1"/>
  <c r="KZ148" i="7"/>
  <c r="LA148" i="7" s="1"/>
  <c r="LB148" i="7" s="1"/>
  <c r="LF148" i="7"/>
  <c r="LG148" i="7" s="1"/>
  <c r="LH148" i="7" s="1"/>
  <c r="KN148" i="7"/>
  <c r="KO148" i="7" s="1"/>
  <c r="KP148" i="7" s="1"/>
  <c r="JP148" i="7"/>
  <c r="JQ148" i="7" s="1"/>
  <c r="JR148" i="7" s="1"/>
  <c r="IX148" i="7"/>
  <c r="IY148" i="7" s="1"/>
  <c r="IZ148" i="7" s="1"/>
  <c r="HN148" i="7"/>
  <c r="HO148" i="7" s="1"/>
  <c r="HP148" i="7" s="1"/>
  <c r="GJ148" i="7"/>
  <c r="GK148" i="7" s="1"/>
  <c r="GL148" i="7" s="1"/>
  <c r="FR148" i="7"/>
  <c r="FS148" i="7" s="1"/>
  <c r="FT148" i="7" s="1"/>
  <c r="EZ148" i="7"/>
  <c r="FA148" i="7" s="1"/>
  <c r="FB148" i="7" s="1"/>
  <c r="DV148" i="7"/>
  <c r="DW148" i="7" s="1"/>
  <c r="DX148" i="7" s="1"/>
  <c r="FF148" i="7"/>
  <c r="FG148" i="7" s="1"/>
  <c r="FH148" i="7" s="1"/>
  <c r="KB148" i="7"/>
  <c r="KC148" i="7" s="1"/>
  <c r="KD148" i="7" s="1"/>
  <c r="IR148" i="7"/>
  <c r="IS148" i="7" s="1"/>
  <c r="IT148" i="7" s="1"/>
  <c r="HB148" i="7"/>
  <c r="HC148" i="7" s="1"/>
  <c r="HD148" i="7" s="1"/>
  <c r="GD148" i="7"/>
  <c r="GE148" i="7" s="1"/>
  <c r="GF148" i="7" s="1"/>
  <c r="HZ148" i="7"/>
  <c r="IA148" i="7" s="1"/>
  <c r="IB148" i="7" s="1"/>
  <c r="EN148" i="7"/>
  <c r="EO148" i="7" s="1"/>
  <c r="EP148" i="7" s="1"/>
  <c r="DP148" i="7"/>
  <c r="DQ148" i="7" s="1"/>
  <c r="DR148" i="7" s="1"/>
  <c r="ET148" i="7"/>
  <c r="EU148" i="7" s="1"/>
  <c r="EV148" i="7" s="1"/>
  <c r="CL148" i="7"/>
  <c r="CM148" i="7" s="1"/>
  <c r="CN148" i="7" s="1"/>
  <c r="BZ148" i="7"/>
  <c r="CA148" i="7" s="1"/>
  <c r="CB148" i="7" s="1"/>
  <c r="NH313" i="7"/>
  <c r="NI313" i="7" s="1"/>
  <c r="NJ313" i="7" s="1"/>
  <c r="MJ313" i="7"/>
  <c r="MK313" i="7" s="1"/>
  <c r="ML313" i="7" s="1"/>
  <c r="LL313" i="7"/>
  <c r="LM313" i="7" s="1"/>
  <c r="LN313" i="7" s="1"/>
  <c r="MP313" i="7"/>
  <c r="MQ313" i="7" s="1"/>
  <c r="MR313" i="7" s="1"/>
  <c r="LR313" i="7"/>
  <c r="LS313" i="7" s="1"/>
  <c r="LT313" i="7" s="1"/>
  <c r="KH313" i="7"/>
  <c r="KI313" i="7" s="1"/>
  <c r="KJ313" i="7" s="1"/>
  <c r="KT313" i="7"/>
  <c r="KU313" i="7" s="1"/>
  <c r="KV313" i="7" s="1"/>
  <c r="CX313" i="7"/>
  <c r="CY313" i="7" s="1"/>
  <c r="CZ313" i="7" s="1"/>
  <c r="JJ313" i="7"/>
  <c r="JK313" i="7" s="1"/>
  <c r="JL313" i="7" s="1"/>
  <c r="IL313" i="7"/>
  <c r="IM313" i="7" s="1"/>
  <c r="IN313" i="7" s="1"/>
  <c r="HN313" i="7"/>
  <c r="HO313" i="7" s="1"/>
  <c r="HP313" i="7" s="1"/>
  <c r="GJ313" i="7"/>
  <c r="GK313" i="7" s="1"/>
  <c r="GL313" i="7" s="1"/>
  <c r="HH313" i="7"/>
  <c r="HI313" i="7" s="1"/>
  <c r="HJ313" i="7" s="1"/>
  <c r="EH313" i="7"/>
  <c r="EI313" i="7" s="1"/>
  <c r="EJ313" i="7" s="1"/>
  <c r="DJ313" i="7"/>
  <c r="DK313" i="7" s="1"/>
  <c r="DL313" i="7" s="1"/>
  <c r="KB313" i="7"/>
  <c r="KC313" i="7" s="1"/>
  <c r="KD313" i="7" s="1"/>
  <c r="JD313" i="7"/>
  <c r="JE313" i="7" s="1"/>
  <c r="JF313" i="7" s="1"/>
  <c r="IF313" i="7"/>
  <c r="IG313" i="7" s="1"/>
  <c r="IH313" i="7" s="1"/>
  <c r="HB313" i="7"/>
  <c r="HC313" i="7" s="1"/>
  <c r="HD313" i="7" s="1"/>
  <c r="GD313" i="7"/>
  <c r="GE313" i="7" s="1"/>
  <c r="GF313" i="7" s="1"/>
  <c r="FL313" i="7"/>
  <c r="FM313" i="7" s="1"/>
  <c r="FN313" i="7" s="1"/>
  <c r="EB313" i="7"/>
  <c r="EC313" i="7" s="1"/>
  <c r="ED313" i="7" s="1"/>
  <c r="DD313" i="7"/>
  <c r="DE313" i="7" s="1"/>
  <c r="DF313" i="7" s="1"/>
  <c r="CR313" i="7"/>
  <c r="CS313" i="7" s="1"/>
  <c r="CT313" i="7" s="1"/>
  <c r="CL313" i="7"/>
  <c r="CM313" i="7" s="1"/>
  <c r="CN313" i="7" s="1"/>
  <c r="NN313" i="7"/>
  <c r="NO313" i="7" s="1"/>
  <c r="NP313" i="7" s="1"/>
  <c r="MV313" i="7"/>
  <c r="MW313" i="7" s="1"/>
  <c r="MX313" i="7" s="1"/>
  <c r="LX313" i="7"/>
  <c r="LY313" i="7" s="1"/>
  <c r="LZ313" i="7" s="1"/>
  <c r="NB313" i="7"/>
  <c r="NC313" i="7" s="1"/>
  <c r="ND313" i="7" s="1"/>
  <c r="MD313" i="7"/>
  <c r="ME313" i="7" s="1"/>
  <c r="MF313" i="7" s="1"/>
  <c r="KZ313" i="7"/>
  <c r="LA313" i="7" s="1"/>
  <c r="LB313" i="7" s="1"/>
  <c r="LF313" i="7"/>
  <c r="LG313" i="7" s="1"/>
  <c r="LH313" i="7" s="1"/>
  <c r="KN313" i="7"/>
  <c r="KO313" i="7" s="1"/>
  <c r="KP313" i="7" s="1"/>
  <c r="JP313" i="7"/>
  <c r="JQ313" i="7" s="1"/>
  <c r="JR313" i="7" s="1"/>
  <c r="IX313" i="7"/>
  <c r="IY313" i="7" s="1"/>
  <c r="IZ313" i="7" s="1"/>
  <c r="HT313" i="7"/>
  <c r="HU313" i="7" s="1"/>
  <c r="HV313" i="7" s="1"/>
  <c r="GV313" i="7"/>
  <c r="GW313" i="7" s="1"/>
  <c r="GX313" i="7" s="1"/>
  <c r="FX313" i="7"/>
  <c r="FY313" i="7" s="1"/>
  <c r="FZ313" i="7" s="1"/>
  <c r="EZ313" i="7"/>
  <c r="FA313" i="7" s="1"/>
  <c r="FB313" i="7" s="1"/>
  <c r="DV313" i="7"/>
  <c r="DW313" i="7" s="1"/>
  <c r="DX313" i="7" s="1"/>
  <c r="FF313" i="7"/>
  <c r="FG313" i="7" s="1"/>
  <c r="FH313" i="7" s="1"/>
  <c r="JV313" i="7"/>
  <c r="JW313" i="7" s="1"/>
  <c r="JX313" i="7" s="1"/>
  <c r="IR313" i="7"/>
  <c r="IS313" i="7" s="1"/>
  <c r="IT313" i="7" s="1"/>
  <c r="HZ313" i="7"/>
  <c r="IA313" i="7" s="1"/>
  <c r="IB313" i="7" s="1"/>
  <c r="GP313" i="7"/>
  <c r="GQ313" i="7" s="1"/>
  <c r="GR313" i="7" s="1"/>
  <c r="FR313" i="7"/>
  <c r="FS313" i="7" s="1"/>
  <c r="FT313" i="7" s="1"/>
  <c r="EN313" i="7"/>
  <c r="EO313" i="7" s="1"/>
  <c r="EP313" i="7" s="1"/>
  <c r="DP313" i="7"/>
  <c r="DQ313" i="7" s="1"/>
  <c r="DR313" i="7" s="1"/>
  <c r="ET313" i="7"/>
  <c r="EU313" i="7" s="1"/>
  <c r="EV313" i="7" s="1"/>
  <c r="CF313" i="7"/>
  <c r="CG313" i="7" s="1"/>
  <c r="CH313" i="7" s="1"/>
  <c r="BZ313" i="7"/>
  <c r="CA313" i="7" s="1"/>
  <c r="CB313" i="7" s="1"/>
  <c r="LL127" i="7"/>
  <c r="LM127" i="7" s="1"/>
  <c r="LN127" i="7" s="1"/>
  <c r="MP127" i="7"/>
  <c r="MQ127" i="7" s="1"/>
  <c r="MR127" i="7" s="1"/>
  <c r="LR127" i="7"/>
  <c r="LS127" i="7" s="1"/>
  <c r="LT127" i="7" s="1"/>
  <c r="MV127" i="7"/>
  <c r="MW127" i="7" s="1"/>
  <c r="MX127" i="7" s="1"/>
  <c r="LX127" i="7"/>
  <c r="LY127" i="7" s="1"/>
  <c r="LZ127" i="7" s="1"/>
  <c r="KH127" i="7"/>
  <c r="KI127" i="7" s="1"/>
  <c r="KJ127" i="7" s="1"/>
  <c r="KT127" i="7"/>
  <c r="KU127" i="7" s="1"/>
  <c r="KV127" i="7" s="1"/>
  <c r="CX127" i="7"/>
  <c r="CY127" i="7" s="1"/>
  <c r="CZ127" i="7" s="1"/>
  <c r="JJ127" i="7"/>
  <c r="JK127" i="7" s="1"/>
  <c r="JL127" i="7" s="1"/>
  <c r="IL127" i="7"/>
  <c r="IM127" i="7" s="1"/>
  <c r="IN127" i="7" s="1"/>
  <c r="HB127" i="7"/>
  <c r="HC127" i="7" s="1"/>
  <c r="HD127" i="7" s="1"/>
  <c r="GD127" i="7"/>
  <c r="GE127" i="7" s="1"/>
  <c r="GF127" i="7" s="1"/>
  <c r="FL127" i="7"/>
  <c r="FM127" i="7" s="1"/>
  <c r="FN127" i="7" s="1"/>
  <c r="EB127" i="7"/>
  <c r="EC127" i="7" s="1"/>
  <c r="ED127" i="7" s="1"/>
  <c r="DD127" i="7"/>
  <c r="DE127" i="7" s="1"/>
  <c r="DF127" i="7" s="1"/>
  <c r="KB127" i="7"/>
  <c r="KC127" i="7" s="1"/>
  <c r="KD127" i="7" s="1"/>
  <c r="JD127" i="7"/>
  <c r="JE127" i="7" s="1"/>
  <c r="JF127" i="7" s="1"/>
  <c r="IF127" i="7"/>
  <c r="IG127" i="7" s="1"/>
  <c r="IH127" i="7" s="1"/>
  <c r="GV127" i="7"/>
  <c r="GW127" i="7" s="1"/>
  <c r="GX127" i="7" s="1"/>
  <c r="FX127" i="7"/>
  <c r="FY127" i="7" s="1"/>
  <c r="FZ127" i="7" s="1"/>
  <c r="EZ127" i="7"/>
  <c r="FA127" i="7" s="1"/>
  <c r="FB127" i="7" s="1"/>
  <c r="DV127" i="7"/>
  <c r="DW127" i="7" s="1"/>
  <c r="DX127" i="7" s="1"/>
  <c r="FR127" i="7"/>
  <c r="FS127" i="7" s="1"/>
  <c r="FT127" i="7" s="1"/>
  <c r="CR127" i="7"/>
  <c r="CS127" i="7" s="1"/>
  <c r="CT127" i="7" s="1"/>
  <c r="CF127" i="7"/>
  <c r="CG127" i="7" s="1"/>
  <c r="CH127" i="7" s="1"/>
  <c r="NN127" i="7"/>
  <c r="NO127" i="7" s="1"/>
  <c r="NP127" i="7" s="1"/>
  <c r="NB127" i="7"/>
  <c r="NC127" i="7" s="1"/>
  <c r="ND127" i="7" s="1"/>
  <c r="MD127" i="7"/>
  <c r="ME127" i="7" s="1"/>
  <c r="MF127" i="7" s="1"/>
  <c r="NH127" i="7"/>
  <c r="NI127" i="7" s="1"/>
  <c r="NJ127" i="7" s="1"/>
  <c r="MJ127" i="7"/>
  <c r="MK127" i="7" s="1"/>
  <c r="ML127" i="7" s="1"/>
  <c r="KZ127" i="7"/>
  <c r="LA127" i="7" s="1"/>
  <c r="LB127" i="7" s="1"/>
  <c r="LF127" i="7"/>
  <c r="LG127" i="7" s="1"/>
  <c r="LH127" i="7" s="1"/>
  <c r="KN127" i="7"/>
  <c r="KO127" i="7" s="1"/>
  <c r="KP127" i="7" s="1"/>
  <c r="JV127" i="7"/>
  <c r="JW127" i="7" s="1"/>
  <c r="JX127" i="7" s="1"/>
  <c r="IX127" i="7"/>
  <c r="IY127" i="7" s="1"/>
  <c r="IZ127" i="7" s="1"/>
  <c r="HZ127" i="7"/>
  <c r="IA127" i="7" s="1"/>
  <c r="IB127" i="7" s="1"/>
  <c r="GP127" i="7"/>
  <c r="GQ127" i="7" s="1"/>
  <c r="GR127" i="7" s="1"/>
  <c r="HT127" i="7"/>
  <c r="HU127" i="7" s="1"/>
  <c r="HV127" i="7" s="1"/>
  <c r="EN127" i="7"/>
  <c r="EO127" i="7" s="1"/>
  <c r="EP127" i="7" s="1"/>
  <c r="DP127" i="7"/>
  <c r="DQ127" i="7" s="1"/>
  <c r="DR127" i="7" s="1"/>
  <c r="FF127" i="7"/>
  <c r="FG127" i="7" s="1"/>
  <c r="FH127" i="7" s="1"/>
  <c r="JP127" i="7"/>
  <c r="JQ127" i="7" s="1"/>
  <c r="JR127" i="7" s="1"/>
  <c r="IR127" i="7"/>
  <c r="IS127" i="7" s="1"/>
  <c r="IT127" i="7" s="1"/>
  <c r="HN127" i="7"/>
  <c r="HO127" i="7" s="1"/>
  <c r="HP127" i="7" s="1"/>
  <c r="GJ127" i="7"/>
  <c r="GK127" i="7" s="1"/>
  <c r="GL127" i="7" s="1"/>
  <c r="HH127" i="7"/>
  <c r="HI127" i="7" s="1"/>
  <c r="HJ127" i="7" s="1"/>
  <c r="EH127" i="7"/>
  <c r="EI127" i="7" s="1"/>
  <c r="EJ127" i="7" s="1"/>
  <c r="DJ127" i="7"/>
  <c r="DK127" i="7" s="1"/>
  <c r="DL127" i="7" s="1"/>
  <c r="ET127" i="7"/>
  <c r="EU127" i="7" s="1"/>
  <c r="EV127" i="7" s="1"/>
  <c r="CL127" i="7"/>
  <c r="CM127" i="7" s="1"/>
  <c r="CN127" i="7" s="1"/>
  <c r="BZ127" i="7"/>
  <c r="CA127" i="7" s="1"/>
  <c r="CB127" i="7" s="1"/>
  <c r="NH279" i="7"/>
  <c r="NI279" i="7" s="1"/>
  <c r="NJ279" i="7" s="1"/>
  <c r="MJ279" i="7"/>
  <c r="MK279" i="7" s="1"/>
  <c r="ML279" i="7" s="1"/>
  <c r="LL279" i="7"/>
  <c r="LM279" i="7" s="1"/>
  <c r="LN279" i="7" s="1"/>
  <c r="LR279" i="7"/>
  <c r="LS279" i="7" s="1"/>
  <c r="LT279" i="7" s="1"/>
  <c r="MD279" i="7"/>
  <c r="ME279" i="7" s="1"/>
  <c r="MF279" i="7" s="1"/>
  <c r="KH279" i="7"/>
  <c r="KI279" i="7" s="1"/>
  <c r="KJ279" i="7" s="1"/>
  <c r="LF279" i="7"/>
  <c r="LG279" i="7" s="1"/>
  <c r="LH279" i="7" s="1"/>
  <c r="KB279" i="7"/>
  <c r="KC279" i="7" s="1"/>
  <c r="KD279" i="7" s="1"/>
  <c r="JD279" i="7"/>
  <c r="JE279" i="7" s="1"/>
  <c r="JF279" i="7" s="1"/>
  <c r="IF279" i="7"/>
  <c r="IG279" i="7" s="1"/>
  <c r="IH279" i="7" s="1"/>
  <c r="HB279" i="7"/>
  <c r="HC279" i="7" s="1"/>
  <c r="HD279" i="7" s="1"/>
  <c r="GD279" i="7"/>
  <c r="GE279" i="7" s="1"/>
  <c r="GF279" i="7" s="1"/>
  <c r="FL279" i="7"/>
  <c r="FM279" i="7" s="1"/>
  <c r="FN279" i="7" s="1"/>
  <c r="EB279" i="7"/>
  <c r="EC279" i="7" s="1"/>
  <c r="ED279" i="7" s="1"/>
  <c r="DD279" i="7"/>
  <c r="DE279" i="7" s="1"/>
  <c r="DF279" i="7" s="1"/>
  <c r="CX279" i="7"/>
  <c r="CY279" i="7" s="1"/>
  <c r="CZ279" i="7" s="1"/>
  <c r="IL279" i="7"/>
  <c r="IM279" i="7" s="1"/>
  <c r="IN279" i="7" s="1"/>
  <c r="GJ279" i="7"/>
  <c r="GK279" i="7" s="1"/>
  <c r="GL279" i="7" s="1"/>
  <c r="EH279" i="7"/>
  <c r="EI279" i="7" s="1"/>
  <c r="EJ279" i="7" s="1"/>
  <c r="CF279" i="7"/>
  <c r="CG279" i="7" s="1"/>
  <c r="CH279" i="7" s="1"/>
  <c r="IX279" i="7"/>
  <c r="IY279" i="7" s="1"/>
  <c r="IZ279" i="7" s="1"/>
  <c r="GV279" i="7"/>
  <c r="GW279" i="7" s="1"/>
  <c r="GX279" i="7" s="1"/>
  <c r="EZ279" i="7"/>
  <c r="FA279" i="7" s="1"/>
  <c r="FB279" i="7" s="1"/>
  <c r="FF279" i="7"/>
  <c r="FG279" i="7" s="1"/>
  <c r="FH279" i="7" s="1"/>
  <c r="CL279" i="7"/>
  <c r="CM279" i="7" s="1"/>
  <c r="CN279" i="7" s="1"/>
  <c r="NN279" i="7"/>
  <c r="NO279" i="7" s="1"/>
  <c r="NP279" i="7" s="1"/>
  <c r="MV279" i="7"/>
  <c r="MW279" i="7" s="1"/>
  <c r="MX279" i="7" s="1"/>
  <c r="LX279" i="7"/>
  <c r="LY279" i="7" s="1"/>
  <c r="LZ279" i="7" s="1"/>
  <c r="MP279" i="7"/>
  <c r="MQ279" i="7" s="1"/>
  <c r="MR279" i="7" s="1"/>
  <c r="NB279" i="7"/>
  <c r="NC279" i="7" s="1"/>
  <c r="ND279" i="7" s="1"/>
  <c r="KZ279" i="7"/>
  <c r="LA279" i="7" s="1"/>
  <c r="LB279" i="7" s="1"/>
  <c r="KT279" i="7"/>
  <c r="KU279" i="7" s="1"/>
  <c r="KV279" i="7" s="1"/>
  <c r="KN279" i="7"/>
  <c r="KO279" i="7" s="1"/>
  <c r="KP279" i="7" s="1"/>
  <c r="JV279" i="7"/>
  <c r="JW279" i="7" s="1"/>
  <c r="JX279" i="7" s="1"/>
  <c r="IR279" i="7"/>
  <c r="IS279" i="7" s="1"/>
  <c r="IT279" i="7" s="1"/>
  <c r="HZ279" i="7"/>
  <c r="IA279" i="7" s="1"/>
  <c r="IB279" i="7" s="1"/>
  <c r="GP279" i="7"/>
  <c r="GQ279" i="7" s="1"/>
  <c r="GR279" i="7" s="1"/>
  <c r="FR279" i="7"/>
  <c r="FS279" i="7" s="1"/>
  <c r="FT279" i="7" s="1"/>
  <c r="EN279" i="7"/>
  <c r="EO279" i="7" s="1"/>
  <c r="EP279" i="7" s="1"/>
  <c r="DP279" i="7"/>
  <c r="DQ279" i="7" s="1"/>
  <c r="DR279" i="7" s="1"/>
  <c r="ET279" i="7"/>
  <c r="EU279" i="7" s="1"/>
  <c r="EV279" i="7" s="1"/>
  <c r="JJ279" i="7"/>
  <c r="JK279" i="7" s="1"/>
  <c r="JL279" i="7" s="1"/>
  <c r="HN279" i="7"/>
  <c r="HO279" i="7" s="1"/>
  <c r="HP279" i="7" s="1"/>
  <c r="HH279" i="7"/>
  <c r="HI279" i="7" s="1"/>
  <c r="HJ279" i="7" s="1"/>
  <c r="DJ279" i="7"/>
  <c r="DK279" i="7" s="1"/>
  <c r="DL279" i="7" s="1"/>
  <c r="JP279" i="7"/>
  <c r="JQ279" i="7" s="1"/>
  <c r="JR279" i="7" s="1"/>
  <c r="HT279" i="7"/>
  <c r="HU279" i="7" s="1"/>
  <c r="HV279" i="7" s="1"/>
  <c r="FX279" i="7"/>
  <c r="FY279" i="7" s="1"/>
  <c r="FZ279" i="7" s="1"/>
  <c r="DV279" i="7"/>
  <c r="DW279" i="7" s="1"/>
  <c r="DX279" i="7" s="1"/>
  <c r="CR279" i="7"/>
  <c r="CS279" i="7" s="1"/>
  <c r="CT279" i="7" s="1"/>
  <c r="BZ279" i="7"/>
  <c r="CA279" i="7" s="1"/>
  <c r="CB279" i="7" s="1"/>
  <c r="LL186" i="7"/>
  <c r="LM186" i="7" s="1"/>
  <c r="LN186" i="7" s="1"/>
  <c r="MP186" i="7"/>
  <c r="MQ186" i="7" s="1"/>
  <c r="MR186" i="7" s="1"/>
  <c r="LR186" i="7"/>
  <c r="LS186" i="7" s="1"/>
  <c r="LT186" i="7" s="1"/>
  <c r="MV186" i="7"/>
  <c r="MW186" i="7" s="1"/>
  <c r="MX186" i="7" s="1"/>
  <c r="LX186" i="7"/>
  <c r="LY186" i="7" s="1"/>
  <c r="LZ186" i="7" s="1"/>
  <c r="KT186" i="7"/>
  <c r="KU186" i="7" s="1"/>
  <c r="KV186" i="7" s="1"/>
  <c r="KZ186" i="7"/>
  <c r="LA186" i="7" s="1"/>
  <c r="LB186" i="7" s="1"/>
  <c r="JV186" i="7"/>
  <c r="JW186" i="7" s="1"/>
  <c r="JX186" i="7" s="1"/>
  <c r="JD186" i="7"/>
  <c r="JE186" i="7" s="1"/>
  <c r="JF186" i="7" s="1"/>
  <c r="IF186" i="7"/>
  <c r="IG186" i="7" s="1"/>
  <c r="IH186" i="7" s="1"/>
  <c r="GP186" i="7"/>
  <c r="GQ186" i="7" s="1"/>
  <c r="GR186" i="7" s="1"/>
  <c r="HH186" i="7"/>
  <c r="HI186" i="7" s="1"/>
  <c r="HJ186" i="7" s="1"/>
  <c r="FL186" i="7"/>
  <c r="FM186" i="7" s="1"/>
  <c r="FN186" i="7" s="1"/>
  <c r="EB186" i="7"/>
  <c r="EC186" i="7" s="1"/>
  <c r="ED186" i="7" s="1"/>
  <c r="DD186" i="7"/>
  <c r="DE186" i="7" s="1"/>
  <c r="DF186" i="7" s="1"/>
  <c r="JP186" i="7"/>
  <c r="JQ186" i="7" s="1"/>
  <c r="JR186" i="7" s="1"/>
  <c r="HN186" i="7"/>
  <c r="HO186" i="7" s="1"/>
  <c r="HP186" i="7" s="1"/>
  <c r="FR186" i="7"/>
  <c r="FS186" i="7" s="1"/>
  <c r="FT186" i="7" s="1"/>
  <c r="DV186" i="7"/>
  <c r="DW186" i="7" s="1"/>
  <c r="DX186" i="7" s="1"/>
  <c r="JJ186" i="7"/>
  <c r="JK186" i="7" s="1"/>
  <c r="JL186" i="7" s="1"/>
  <c r="HT186" i="7"/>
  <c r="HU186" i="7" s="1"/>
  <c r="HV186" i="7" s="1"/>
  <c r="CF186" i="7"/>
  <c r="CG186" i="7" s="1"/>
  <c r="CH186" i="7" s="1"/>
  <c r="IL186" i="7"/>
  <c r="IM186" i="7" s="1"/>
  <c r="IN186" i="7" s="1"/>
  <c r="EH186" i="7"/>
  <c r="EI186" i="7" s="1"/>
  <c r="EJ186" i="7" s="1"/>
  <c r="CL186" i="7"/>
  <c r="CM186" i="7" s="1"/>
  <c r="CN186" i="7" s="1"/>
  <c r="NN186" i="7"/>
  <c r="NO186" i="7" s="1"/>
  <c r="NP186" i="7" s="1"/>
  <c r="NB186" i="7"/>
  <c r="NC186" i="7" s="1"/>
  <c r="ND186" i="7" s="1"/>
  <c r="MD186" i="7"/>
  <c r="ME186" i="7" s="1"/>
  <c r="MF186" i="7" s="1"/>
  <c r="NH186" i="7"/>
  <c r="NI186" i="7" s="1"/>
  <c r="NJ186" i="7" s="1"/>
  <c r="MJ186" i="7"/>
  <c r="MK186" i="7" s="1"/>
  <c r="ML186" i="7" s="1"/>
  <c r="LF186" i="7"/>
  <c r="LG186" i="7" s="1"/>
  <c r="LH186" i="7" s="1"/>
  <c r="KN186" i="7"/>
  <c r="KO186" i="7" s="1"/>
  <c r="KP186" i="7" s="1"/>
  <c r="KH186" i="7"/>
  <c r="KI186" i="7" s="1"/>
  <c r="KJ186" i="7" s="1"/>
  <c r="KB186" i="7"/>
  <c r="KC186" i="7" s="1"/>
  <c r="KD186" i="7" s="1"/>
  <c r="IR186" i="7"/>
  <c r="IS186" i="7" s="1"/>
  <c r="IT186" i="7" s="1"/>
  <c r="HB186" i="7"/>
  <c r="HC186" i="7" s="1"/>
  <c r="HD186" i="7" s="1"/>
  <c r="GD186" i="7"/>
  <c r="GE186" i="7" s="1"/>
  <c r="GF186" i="7" s="1"/>
  <c r="HZ186" i="7"/>
  <c r="IA186" i="7" s="1"/>
  <c r="IB186" i="7" s="1"/>
  <c r="EN186" i="7"/>
  <c r="EO186" i="7" s="1"/>
  <c r="EP186" i="7" s="1"/>
  <c r="DP186" i="7"/>
  <c r="DQ186" i="7" s="1"/>
  <c r="DR186" i="7" s="1"/>
  <c r="ET186" i="7"/>
  <c r="EU186" i="7" s="1"/>
  <c r="EV186" i="7" s="1"/>
  <c r="IX186" i="7"/>
  <c r="IY186" i="7" s="1"/>
  <c r="IZ186" i="7" s="1"/>
  <c r="GJ186" i="7"/>
  <c r="GK186" i="7" s="1"/>
  <c r="GL186" i="7" s="1"/>
  <c r="EZ186" i="7"/>
  <c r="FA186" i="7" s="1"/>
  <c r="FB186" i="7" s="1"/>
  <c r="FF186" i="7"/>
  <c r="FG186" i="7" s="1"/>
  <c r="FH186" i="7" s="1"/>
  <c r="GV186" i="7"/>
  <c r="GW186" i="7" s="1"/>
  <c r="GX186" i="7" s="1"/>
  <c r="DJ186" i="7"/>
  <c r="DK186" i="7" s="1"/>
  <c r="DL186" i="7" s="1"/>
  <c r="CX186" i="7"/>
  <c r="CY186" i="7" s="1"/>
  <c r="CZ186" i="7" s="1"/>
  <c r="FX186" i="7"/>
  <c r="FY186" i="7" s="1"/>
  <c r="FZ186" i="7" s="1"/>
  <c r="CR186" i="7"/>
  <c r="CS186" i="7" s="1"/>
  <c r="CT186" i="7" s="1"/>
  <c r="BZ186" i="7"/>
  <c r="CA186" i="7" s="1"/>
  <c r="CB186" i="7" s="1"/>
  <c r="NN282" i="7"/>
  <c r="NO282" i="7" s="1"/>
  <c r="NP282" i="7" s="1"/>
  <c r="NB282" i="7"/>
  <c r="NC282" i="7" s="1"/>
  <c r="ND282" i="7" s="1"/>
  <c r="MD282" i="7"/>
  <c r="ME282" i="7" s="1"/>
  <c r="MF282" i="7" s="1"/>
  <c r="NH282" i="7"/>
  <c r="NI282" i="7" s="1"/>
  <c r="NJ282" i="7" s="1"/>
  <c r="MJ282" i="7"/>
  <c r="MK282" i="7" s="1"/>
  <c r="ML282" i="7" s="1"/>
  <c r="KZ282" i="7"/>
  <c r="LA282" i="7" s="1"/>
  <c r="LB282" i="7" s="1"/>
  <c r="LF282" i="7"/>
  <c r="LG282" i="7" s="1"/>
  <c r="LH282" i="7" s="1"/>
  <c r="KN282" i="7"/>
  <c r="KO282" i="7" s="1"/>
  <c r="KP282" i="7" s="1"/>
  <c r="KB282" i="7"/>
  <c r="KC282" i="7" s="1"/>
  <c r="KD282" i="7" s="1"/>
  <c r="IX282" i="7"/>
  <c r="IY282" i="7" s="1"/>
  <c r="IZ282" i="7" s="1"/>
  <c r="HT282" i="7"/>
  <c r="HU282" i="7" s="1"/>
  <c r="HV282" i="7" s="1"/>
  <c r="GP282" i="7"/>
  <c r="GQ282" i="7" s="1"/>
  <c r="GR282" i="7" s="1"/>
  <c r="HH282" i="7"/>
  <c r="HI282" i="7" s="1"/>
  <c r="HJ282" i="7" s="1"/>
  <c r="EZ282" i="7"/>
  <c r="FA282" i="7" s="1"/>
  <c r="FB282" i="7" s="1"/>
  <c r="DV282" i="7"/>
  <c r="DW282" i="7" s="1"/>
  <c r="DX282" i="7" s="1"/>
  <c r="FF282" i="7"/>
  <c r="FG282" i="7" s="1"/>
  <c r="FH282" i="7" s="1"/>
  <c r="JV282" i="7"/>
  <c r="JW282" i="7" s="1"/>
  <c r="JX282" i="7" s="1"/>
  <c r="IR282" i="7"/>
  <c r="IS282" i="7" s="1"/>
  <c r="IT282" i="7" s="1"/>
  <c r="HN282" i="7"/>
  <c r="HO282" i="7" s="1"/>
  <c r="HP282" i="7" s="1"/>
  <c r="GJ282" i="7"/>
  <c r="GK282" i="7" s="1"/>
  <c r="GL282" i="7" s="1"/>
  <c r="FR282" i="7"/>
  <c r="FS282" i="7" s="1"/>
  <c r="FT282" i="7" s="1"/>
  <c r="EN282" i="7"/>
  <c r="EO282" i="7" s="1"/>
  <c r="EP282" i="7" s="1"/>
  <c r="DP282" i="7"/>
  <c r="DQ282" i="7" s="1"/>
  <c r="DR282" i="7" s="1"/>
  <c r="ET282" i="7"/>
  <c r="EU282" i="7" s="1"/>
  <c r="EV282" i="7" s="1"/>
  <c r="CL282" i="7"/>
  <c r="CM282" i="7" s="1"/>
  <c r="CN282" i="7" s="1"/>
  <c r="BZ282" i="7"/>
  <c r="CA282" i="7" s="1"/>
  <c r="CB282" i="7" s="1"/>
  <c r="LL282" i="7"/>
  <c r="LM282" i="7" s="1"/>
  <c r="LN282" i="7" s="1"/>
  <c r="MP282" i="7"/>
  <c r="MQ282" i="7" s="1"/>
  <c r="MR282" i="7" s="1"/>
  <c r="LR282" i="7"/>
  <c r="LS282" i="7" s="1"/>
  <c r="LT282" i="7" s="1"/>
  <c r="MV282" i="7"/>
  <c r="MW282" i="7" s="1"/>
  <c r="MX282" i="7" s="1"/>
  <c r="LX282" i="7"/>
  <c r="LY282" i="7" s="1"/>
  <c r="LZ282" i="7" s="1"/>
  <c r="KH282" i="7"/>
  <c r="KI282" i="7" s="1"/>
  <c r="KJ282" i="7" s="1"/>
  <c r="KT282" i="7"/>
  <c r="KU282" i="7" s="1"/>
  <c r="KV282" i="7" s="1"/>
  <c r="CX282" i="7"/>
  <c r="CY282" i="7" s="1"/>
  <c r="CZ282" i="7" s="1"/>
  <c r="JJ282" i="7"/>
  <c r="JK282" i="7" s="1"/>
  <c r="JL282" i="7" s="1"/>
  <c r="IL282" i="7"/>
  <c r="IM282" i="7" s="1"/>
  <c r="IN282" i="7" s="1"/>
  <c r="HB282" i="7"/>
  <c r="HC282" i="7" s="1"/>
  <c r="HD282" i="7" s="1"/>
  <c r="GD282" i="7"/>
  <c r="GE282" i="7" s="1"/>
  <c r="GF282" i="7" s="1"/>
  <c r="HZ282" i="7"/>
  <c r="IA282" i="7" s="1"/>
  <c r="IB282" i="7" s="1"/>
  <c r="EH282" i="7"/>
  <c r="EI282" i="7" s="1"/>
  <c r="EJ282" i="7" s="1"/>
  <c r="DJ282" i="7"/>
  <c r="DK282" i="7" s="1"/>
  <c r="DL282" i="7" s="1"/>
  <c r="JP282" i="7"/>
  <c r="JQ282" i="7" s="1"/>
  <c r="JR282" i="7" s="1"/>
  <c r="JD282" i="7"/>
  <c r="JE282" i="7" s="1"/>
  <c r="JF282" i="7" s="1"/>
  <c r="IF282" i="7"/>
  <c r="IG282" i="7" s="1"/>
  <c r="IH282" i="7" s="1"/>
  <c r="GV282" i="7"/>
  <c r="GW282" i="7" s="1"/>
  <c r="GX282" i="7" s="1"/>
  <c r="FX282" i="7"/>
  <c r="FY282" i="7" s="1"/>
  <c r="FZ282" i="7" s="1"/>
  <c r="FL282" i="7"/>
  <c r="FM282" i="7" s="1"/>
  <c r="FN282" i="7" s="1"/>
  <c r="EB282" i="7"/>
  <c r="EC282" i="7" s="1"/>
  <c r="ED282" i="7" s="1"/>
  <c r="DD282" i="7"/>
  <c r="DE282" i="7" s="1"/>
  <c r="DF282" i="7" s="1"/>
  <c r="CR282" i="7"/>
  <c r="CS282" i="7" s="1"/>
  <c r="CT282" i="7" s="1"/>
  <c r="CF282" i="7"/>
  <c r="CG282" i="7" s="1"/>
  <c r="CH282" i="7" s="1"/>
  <c r="NN79" i="7"/>
  <c r="NO79" i="7" s="1"/>
  <c r="NP79" i="7" s="1"/>
  <c r="NB79" i="7"/>
  <c r="NC79" i="7" s="1"/>
  <c r="ND79" i="7" s="1"/>
  <c r="MD79" i="7"/>
  <c r="ME79" i="7" s="1"/>
  <c r="MF79" i="7" s="1"/>
  <c r="NH79" i="7"/>
  <c r="NI79" i="7" s="1"/>
  <c r="NJ79" i="7" s="1"/>
  <c r="MJ79" i="7"/>
  <c r="MK79" i="7" s="1"/>
  <c r="ML79" i="7" s="1"/>
  <c r="KZ79" i="7"/>
  <c r="LA79" i="7" s="1"/>
  <c r="LB79" i="7" s="1"/>
  <c r="LF79" i="7"/>
  <c r="LG79" i="7" s="1"/>
  <c r="LH79" i="7" s="1"/>
  <c r="KN79" i="7"/>
  <c r="KO79" i="7" s="1"/>
  <c r="KP79" i="7" s="1"/>
  <c r="JV79" i="7"/>
  <c r="JW79" i="7" s="1"/>
  <c r="JX79" i="7" s="1"/>
  <c r="IX79" i="7"/>
  <c r="IY79" i="7" s="1"/>
  <c r="IZ79" i="7" s="1"/>
  <c r="HZ79" i="7"/>
  <c r="IA79" i="7" s="1"/>
  <c r="IB79" i="7" s="1"/>
  <c r="GP79" i="7"/>
  <c r="GQ79" i="7" s="1"/>
  <c r="GR79" i="7" s="1"/>
  <c r="HT79" i="7"/>
  <c r="HU79" i="7" s="1"/>
  <c r="HV79" i="7" s="1"/>
  <c r="EN79" i="7"/>
  <c r="EO79" i="7" s="1"/>
  <c r="EP79" i="7" s="1"/>
  <c r="DP79" i="7"/>
  <c r="DQ79" i="7" s="1"/>
  <c r="DR79" i="7" s="1"/>
  <c r="FF79" i="7"/>
  <c r="FG79" i="7" s="1"/>
  <c r="FH79" i="7" s="1"/>
  <c r="JP79" i="7"/>
  <c r="JQ79" i="7" s="1"/>
  <c r="JR79" i="7" s="1"/>
  <c r="IR79" i="7"/>
  <c r="IS79" i="7" s="1"/>
  <c r="IT79" i="7" s="1"/>
  <c r="HN79" i="7"/>
  <c r="HO79" i="7" s="1"/>
  <c r="HP79" i="7" s="1"/>
  <c r="GJ79" i="7"/>
  <c r="GK79" i="7" s="1"/>
  <c r="GL79" i="7" s="1"/>
  <c r="HH79" i="7"/>
  <c r="HI79" i="7" s="1"/>
  <c r="HJ79" i="7" s="1"/>
  <c r="EH79" i="7"/>
  <c r="EI79" i="7" s="1"/>
  <c r="EJ79" i="7" s="1"/>
  <c r="DJ79" i="7"/>
  <c r="DK79" i="7" s="1"/>
  <c r="DL79" i="7" s="1"/>
  <c r="ET79" i="7"/>
  <c r="EU79" i="7" s="1"/>
  <c r="EV79" i="7" s="1"/>
  <c r="CL79" i="7"/>
  <c r="CM79" i="7" s="1"/>
  <c r="CN79" i="7" s="1"/>
  <c r="BZ79" i="7"/>
  <c r="CA79" i="7" s="1"/>
  <c r="CB79" i="7" s="1"/>
  <c r="LL79" i="7"/>
  <c r="LM79" i="7" s="1"/>
  <c r="LN79" i="7" s="1"/>
  <c r="MP79" i="7"/>
  <c r="MQ79" i="7" s="1"/>
  <c r="MR79" i="7" s="1"/>
  <c r="LR79" i="7"/>
  <c r="LS79" i="7" s="1"/>
  <c r="LT79" i="7" s="1"/>
  <c r="MV79" i="7"/>
  <c r="MW79" i="7" s="1"/>
  <c r="MX79" i="7" s="1"/>
  <c r="LX79" i="7"/>
  <c r="LY79" i="7" s="1"/>
  <c r="LZ79" i="7" s="1"/>
  <c r="KH79" i="7"/>
  <c r="KI79" i="7" s="1"/>
  <c r="KJ79" i="7" s="1"/>
  <c r="KT79" i="7"/>
  <c r="KU79" i="7" s="1"/>
  <c r="KV79" i="7" s="1"/>
  <c r="CX79" i="7"/>
  <c r="CY79" i="7" s="1"/>
  <c r="CZ79" i="7" s="1"/>
  <c r="JJ79" i="7"/>
  <c r="JK79" i="7" s="1"/>
  <c r="JL79" i="7" s="1"/>
  <c r="IL79" i="7"/>
  <c r="IM79" i="7" s="1"/>
  <c r="IN79" i="7" s="1"/>
  <c r="HB79" i="7"/>
  <c r="HC79" i="7" s="1"/>
  <c r="HD79" i="7" s="1"/>
  <c r="GD79" i="7"/>
  <c r="GE79" i="7" s="1"/>
  <c r="GF79" i="7" s="1"/>
  <c r="FL79" i="7"/>
  <c r="FM79" i="7" s="1"/>
  <c r="FN79" i="7" s="1"/>
  <c r="EB79" i="7"/>
  <c r="EC79" i="7" s="1"/>
  <c r="ED79" i="7" s="1"/>
  <c r="DD79" i="7"/>
  <c r="DE79" i="7" s="1"/>
  <c r="DF79" i="7" s="1"/>
  <c r="KB79" i="7"/>
  <c r="KC79" i="7" s="1"/>
  <c r="KD79" i="7" s="1"/>
  <c r="JD79" i="7"/>
  <c r="JE79" i="7" s="1"/>
  <c r="JF79" i="7" s="1"/>
  <c r="IF79" i="7"/>
  <c r="IG79" i="7" s="1"/>
  <c r="IH79" i="7" s="1"/>
  <c r="GV79" i="7"/>
  <c r="GW79" i="7" s="1"/>
  <c r="GX79" i="7" s="1"/>
  <c r="FX79" i="7"/>
  <c r="FY79" i="7" s="1"/>
  <c r="FZ79" i="7" s="1"/>
  <c r="EZ79" i="7"/>
  <c r="FA79" i="7" s="1"/>
  <c r="FB79" i="7" s="1"/>
  <c r="DV79" i="7"/>
  <c r="DW79" i="7" s="1"/>
  <c r="DX79" i="7" s="1"/>
  <c r="FR79" i="7"/>
  <c r="FS79" i="7" s="1"/>
  <c r="FT79" i="7" s="1"/>
  <c r="CR79" i="7"/>
  <c r="CS79" i="7" s="1"/>
  <c r="CT79" i="7" s="1"/>
  <c r="CF79" i="7"/>
  <c r="CG79" i="7" s="1"/>
  <c r="CH79" i="7" s="1"/>
  <c r="NN137" i="7"/>
  <c r="NO137" i="7" s="1"/>
  <c r="NP137" i="7" s="1"/>
  <c r="MV137" i="7"/>
  <c r="MW137" i="7" s="1"/>
  <c r="MX137" i="7" s="1"/>
  <c r="LX137" i="7"/>
  <c r="LY137" i="7" s="1"/>
  <c r="LZ137" i="7" s="1"/>
  <c r="MD137" i="7"/>
  <c r="ME137" i="7" s="1"/>
  <c r="MF137" i="7" s="1"/>
  <c r="MP137" i="7"/>
  <c r="MQ137" i="7" s="1"/>
  <c r="MR137" i="7" s="1"/>
  <c r="KZ137" i="7"/>
  <c r="LA137" i="7" s="1"/>
  <c r="LB137" i="7" s="1"/>
  <c r="LF137" i="7"/>
  <c r="LG137" i="7" s="1"/>
  <c r="LH137" i="7" s="1"/>
  <c r="KN137" i="7"/>
  <c r="KO137" i="7" s="1"/>
  <c r="KP137" i="7" s="1"/>
  <c r="JV137" i="7"/>
  <c r="JW137" i="7" s="1"/>
  <c r="JX137" i="7" s="1"/>
  <c r="IX137" i="7"/>
  <c r="IY137" i="7" s="1"/>
  <c r="IZ137" i="7" s="1"/>
  <c r="HZ137" i="7"/>
  <c r="IA137" i="7" s="1"/>
  <c r="IB137" i="7" s="1"/>
  <c r="GP137" i="7"/>
  <c r="GQ137" i="7" s="1"/>
  <c r="GR137" i="7" s="1"/>
  <c r="HT137" i="7"/>
  <c r="HU137" i="7" s="1"/>
  <c r="HV137" i="7" s="1"/>
  <c r="EN137" i="7"/>
  <c r="EO137" i="7" s="1"/>
  <c r="EP137" i="7" s="1"/>
  <c r="DP137" i="7"/>
  <c r="DQ137" i="7" s="1"/>
  <c r="DR137" i="7" s="1"/>
  <c r="FF137" i="7"/>
  <c r="FG137" i="7" s="1"/>
  <c r="FH137" i="7" s="1"/>
  <c r="JP137" i="7"/>
  <c r="JQ137" i="7" s="1"/>
  <c r="JR137" i="7" s="1"/>
  <c r="IR137" i="7"/>
  <c r="IS137" i="7" s="1"/>
  <c r="IT137" i="7" s="1"/>
  <c r="HN137" i="7"/>
  <c r="HO137" i="7" s="1"/>
  <c r="HP137" i="7" s="1"/>
  <c r="GJ137" i="7"/>
  <c r="GK137" i="7" s="1"/>
  <c r="GL137" i="7" s="1"/>
  <c r="HH137" i="7"/>
  <c r="HI137" i="7" s="1"/>
  <c r="HJ137" i="7" s="1"/>
  <c r="EH137" i="7"/>
  <c r="EI137" i="7" s="1"/>
  <c r="EJ137" i="7" s="1"/>
  <c r="DJ137" i="7"/>
  <c r="DK137" i="7" s="1"/>
  <c r="DL137" i="7" s="1"/>
  <c r="ET137" i="7"/>
  <c r="EU137" i="7" s="1"/>
  <c r="EV137" i="7" s="1"/>
  <c r="CF137" i="7"/>
  <c r="CG137" i="7" s="1"/>
  <c r="CH137" i="7" s="1"/>
  <c r="BZ137" i="7"/>
  <c r="CA137" i="7" s="1"/>
  <c r="CB137" i="7" s="1"/>
  <c r="NH137" i="7"/>
  <c r="NI137" i="7" s="1"/>
  <c r="NJ137" i="7" s="1"/>
  <c r="MJ137" i="7"/>
  <c r="MK137" i="7" s="1"/>
  <c r="ML137" i="7" s="1"/>
  <c r="NB137" i="7"/>
  <c r="NC137" i="7" s="1"/>
  <c r="ND137" i="7" s="1"/>
  <c r="LL137" i="7"/>
  <c r="LM137" i="7" s="1"/>
  <c r="LN137" i="7" s="1"/>
  <c r="LR137" i="7"/>
  <c r="LS137" i="7" s="1"/>
  <c r="LT137" i="7" s="1"/>
  <c r="KH137" i="7"/>
  <c r="KI137" i="7" s="1"/>
  <c r="KJ137" i="7" s="1"/>
  <c r="KT137" i="7"/>
  <c r="KU137" i="7" s="1"/>
  <c r="KV137" i="7" s="1"/>
  <c r="CX137" i="7"/>
  <c r="CY137" i="7" s="1"/>
  <c r="CZ137" i="7" s="1"/>
  <c r="JJ137" i="7"/>
  <c r="JK137" i="7" s="1"/>
  <c r="JL137" i="7" s="1"/>
  <c r="IL137" i="7"/>
  <c r="IM137" i="7" s="1"/>
  <c r="IN137" i="7" s="1"/>
  <c r="HB137" i="7"/>
  <c r="HC137" i="7" s="1"/>
  <c r="HD137" i="7" s="1"/>
  <c r="GD137" i="7"/>
  <c r="GE137" i="7" s="1"/>
  <c r="GF137" i="7" s="1"/>
  <c r="FL137" i="7"/>
  <c r="FM137" i="7" s="1"/>
  <c r="FN137" i="7" s="1"/>
  <c r="EB137" i="7"/>
  <c r="EC137" i="7" s="1"/>
  <c r="ED137" i="7" s="1"/>
  <c r="DD137" i="7"/>
  <c r="DE137" i="7" s="1"/>
  <c r="DF137" i="7" s="1"/>
  <c r="KB137" i="7"/>
  <c r="KC137" i="7" s="1"/>
  <c r="KD137" i="7" s="1"/>
  <c r="JD137" i="7"/>
  <c r="JE137" i="7" s="1"/>
  <c r="JF137" i="7" s="1"/>
  <c r="IF137" i="7"/>
  <c r="IG137" i="7" s="1"/>
  <c r="IH137" i="7" s="1"/>
  <c r="GV137" i="7"/>
  <c r="GW137" i="7" s="1"/>
  <c r="GX137" i="7" s="1"/>
  <c r="FX137" i="7"/>
  <c r="FY137" i="7" s="1"/>
  <c r="FZ137" i="7" s="1"/>
  <c r="EZ137" i="7"/>
  <c r="FA137" i="7" s="1"/>
  <c r="FB137" i="7" s="1"/>
  <c r="DV137" i="7"/>
  <c r="DW137" i="7" s="1"/>
  <c r="DX137" i="7" s="1"/>
  <c r="FR137" i="7"/>
  <c r="FS137" i="7" s="1"/>
  <c r="FT137" i="7" s="1"/>
  <c r="CR137" i="7"/>
  <c r="CS137" i="7" s="1"/>
  <c r="CT137" i="7" s="1"/>
  <c r="CL137" i="7"/>
  <c r="CM137" i="7" s="1"/>
  <c r="CN137" i="7" s="1"/>
  <c r="LL298" i="7"/>
  <c r="LM298" i="7" s="1"/>
  <c r="LN298" i="7" s="1"/>
  <c r="MP298" i="7"/>
  <c r="MQ298" i="7" s="1"/>
  <c r="MR298" i="7" s="1"/>
  <c r="LR298" i="7"/>
  <c r="LS298" i="7" s="1"/>
  <c r="LT298" i="7" s="1"/>
  <c r="MV298" i="7"/>
  <c r="MW298" i="7" s="1"/>
  <c r="MX298" i="7" s="1"/>
  <c r="LX298" i="7"/>
  <c r="LY298" i="7" s="1"/>
  <c r="LZ298" i="7" s="1"/>
  <c r="KH298" i="7"/>
  <c r="KI298" i="7" s="1"/>
  <c r="KJ298" i="7" s="1"/>
  <c r="KT298" i="7"/>
  <c r="KU298" i="7" s="1"/>
  <c r="KV298" i="7" s="1"/>
  <c r="CX298" i="7"/>
  <c r="CY298" i="7" s="1"/>
  <c r="CZ298" i="7" s="1"/>
  <c r="JJ298" i="7"/>
  <c r="JK298" i="7" s="1"/>
  <c r="JL298" i="7" s="1"/>
  <c r="IL298" i="7"/>
  <c r="IM298" i="7" s="1"/>
  <c r="IN298" i="7" s="1"/>
  <c r="HB298" i="7"/>
  <c r="HC298" i="7" s="1"/>
  <c r="HD298" i="7" s="1"/>
  <c r="GD298" i="7"/>
  <c r="GE298" i="7" s="1"/>
  <c r="GF298" i="7" s="1"/>
  <c r="HZ298" i="7"/>
  <c r="IA298" i="7" s="1"/>
  <c r="IB298" i="7" s="1"/>
  <c r="EH298" i="7"/>
  <c r="EI298" i="7" s="1"/>
  <c r="EJ298" i="7" s="1"/>
  <c r="DJ298" i="7"/>
  <c r="DK298" i="7" s="1"/>
  <c r="DL298" i="7" s="1"/>
  <c r="JP298" i="7"/>
  <c r="JQ298" i="7" s="1"/>
  <c r="JR298" i="7" s="1"/>
  <c r="JD298" i="7"/>
  <c r="JE298" i="7" s="1"/>
  <c r="JF298" i="7" s="1"/>
  <c r="IF298" i="7"/>
  <c r="IG298" i="7" s="1"/>
  <c r="IH298" i="7" s="1"/>
  <c r="GV298" i="7"/>
  <c r="GW298" i="7" s="1"/>
  <c r="GX298" i="7" s="1"/>
  <c r="FX298" i="7"/>
  <c r="FY298" i="7" s="1"/>
  <c r="FZ298" i="7" s="1"/>
  <c r="FL298" i="7"/>
  <c r="FM298" i="7" s="1"/>
  <c r="FN298" i="7" s="1"/>
  <c r="EB298" i="7"/>
  <c r="EC298" i="7" s="1"/>
  <c r="ED298" i="7" s="1"/>
  <c r="DD298" i="7"/>
  <c r="DE298" i="7" s="1"/>
  <c r="DF298" i="7" s="1"/>
  <c r="CR298" i="7"/>
  <c r="CS298" i="7" s="1"/>
  <c r="CT298" i="7" s="1"/>
  <c r="CF298" i="7"/>
  <c r="CG298" i="7" s="1"/>
  <c r="CH298" i="7" s="1"/>
  <c r="NN298" i="7"/>
  <c r="NO298" i="7" s="1"/>
  <c r="NP298" i="7" s="1"/>
  <c r="NB298" i="7"/>
  <c r="NC298" i="7" s="1"/>
  <c r="ND298" i="7" s="1"/>
  <c r="MD298" i="7"/>
  <c r="ME298" i="7" s="1"/>
  <c r="MF298" i="7" s="1"/>
  <c r="NH298" i="7"/>
  <c r="NI298" i="7" s="1"/>
  <c r="NJ298" i="7" s="1"/>
  <c r="MJ298" i="7"/>
  <c r="MK298" i="7" s="1"/>
  <c r="ML298" i="7" s="1"/>
  <c r="KZ298" i="7"/>
  <c r="LA298" i="7" s="1"/>
  <c r="LB298" i="7" s="1"/>
  <c r="LF298" i="7"/>
  <c r="LG298" i="7" s="1"/>
  <c r="LH298" i="7" s="1"/>
  <c r="KN298" i="7"/>
  <c r="KO298" i="7" s="1"/>
  <c r="KP298" i="7" s="1"/>
  <c r="KB298" i="7"/>
  <c r="KC298" i="7" s="1"/>
  <c r="KD298" i="7" s="1"/>
  <c r="IX298" i="7"/>
  <c r="IY298" i="7" s="1"/>
  <c r="IZ298" i="7" s="1"/>
  <c r="HT298" i="7"/>
  <c r="HU298" i="7" s="1"/>
  <c r="HV298" i="7" s="1"/>
  <c r="GP298" i="7"/>
  <c r="GQ298" i="7" s="1"/>
  <c r="GR298" i="7" s="1"/>
  <c r="HH298" i="7"/>
  <c r="HI298" i="7" s="1"/>
  <c r="HJ298" i="7" s="1"/>
  <c r="EZ298" i="7"/>
  <c r="FA298" i="7" s="1"/>
  <c r="FB298" i="7" s="1"/>
  <c r="DV298" i="7"/>
  <c r="DW298" i="7" s="1"/>
  <c r="DX298" i="7" s="1"/>
  <c r="FF298" i="7"/>
  <c r="FG298" i="7" s="1"/>
  <c r="FH298" i="7" s="1"/>
  <c r="JV298" i="7"/>
  <c r="JW298" i="7" s="1"/>
  <c r="JX298" i="7" s="1"/>
  <c r="IR298" i="7"/>
  <c r="IS298" i="7" s="1"/>
  <c r="IT298" i="7" s="1"/>
  <c r="HN298" i="7"/>
  <c r="HO298" i="7" s="1"/>
  <c r="HP298" i="7" s="1"/>
  <c r="GJ298" i="7"/>
  <c r="GK298" i="7" s="1"/>
  <c r="GL298" i="7" s="1"/>
  <c r="FR298" i="7"/>
  <c r="FS298" i="7" s="1"/>
  <c r="FT298" i="7" s="1"/>
  <c r="EN298" i="7"/>
  <c r="EO298" i="7" s="1"/>
  <c r="EP298" i="7" s="1"/>
  <c r="DP298" i="7"/>
  <c r="DQ298" i="7" s="1"/>
  <c r="DR298" i="7" s="1"/>
  <c r="ET298" i="7"/>
  <c r="EU298" i="7" s="1"/>
  <c r="EV298" i="7" s="1"/>
  <c r="CL298" i="7"/>
  <c r="CM298" i="7" s="1"/>
  <c r="CN298" i="7" s="1"/>
  <c r="BZ298" i="7"/>
  <c r="CA298" i="7" s="1"/>
  <c r="CB298" i="7" s="1"/>
  <c r="NH140" i="7"/>
  <c r="NI140" i="7" s="1"/>
  <c r="NJ140" i="7" s="1"/>
  <c r="MJ140" i="7"/>
  <c r="MK140" i="7" s="1"/>
  <c r="ML140" i="7" s="1"/>
  <c r="LL140" i="7"/>
  <c r="LM140" i="7" s="1"/>
  <c r="LN140" i="7" s="1"/>
  <c r="MP140" i="7"/>
  <c r="MQ140" i="7" s="1"/>
  <c r="MR140" i="7" s="1"/>
  <c r="LR140" i="7"/>
  <c r="LS140" i="7" s="1"/>
  <c r="LT140" i="7" s="1"/>
  <c r="KH140" i="7"/>
  <c r="KI140" i="7" s="1"/>
  <c r="KJ140" i="7" s="1"/>
  <c r="KT140" i="7"/>
  <c r="KU140" i="7" s="1"/>
  <c r="KV140" i="7" s="1"/>
  <c r="JV140" i="7"/>
  <c r="JW140" i="7" s="1"/>
  <c r="JX140" i="7" s="1"/>
  <c r="JD140" i="7"/>
  <c r="JE140" i="7" s="1"/>
  <c r="JF140" i="7" s="1"/>
  <c r="IF140" i="7"/>
  <c r="IG140" i="7" s="1"/>
  <c r="IH140" i="7" s="1"/>
  <c r="GP140" i="7"/>
  <c r="GQ140" i="7" s="1"/>
  <c r="GR140" i="7" s="1"/>
  <c r="HH140" i="7"/>
  <c r="HI140" i="7" s="1"/>
  <c r="HJ140" i="7" s="1"/>
  <c r="EZ140" i="7"/>
  <c r="FA140" i="7" s="1"/>
  <c r="FB140" i="7" s="1"/>
  <c r="DV140" i="7"/>
  <c r="DW140" i="7" s="1"/>
  <c r="DX140" i="7" s="1"/>
  <c r="FR140" i="7"/>
  <c r="FS140" i="7" s="1"/>
  <c r="FT140" i="7" s="1"/>
  <c r="CX140" i="7"/>
  <c r="CY140" i="7" s="1"/>
  <c r="CZ140" i="7" s="1"/>
  <c r="IL140" i="7"/>
  <c r="IM140" i="7" s="1"/>
  <c r="IN140" i="7" s="1"/>
  <c r="FX140" i="7"/>
  <c r="FY140" i="7" s="1"/>
  <c r="FZ140" i="7" s="1"/>
  <c r="EB140" i="7"/>
  <c r="EC140" i="7" s="1"/>
  <c r="ED140" i="7" s="1"/>
  <c r="CR140" i="7"/>
  <c r="CS140" i="7" s="1"/>
  <c r="CT140" i="7" s="1"/>
  <c r="JP140" i="7"/>
  <c r="JQ140" i="7" s="1"/>
  <c r="JR140" i="7" s="1"/>
  <c r="HN140" i="7"/>
  <c r="HO140" i="7" s="1"/>
  <c r="HP140" i="7" s="1"/>
  <c r="HZ140" i="7"/>
  <c r="IA140" i="7" s="1"/>
  <c r="IB140" i="7" s="1"/>
  <c r="DP140" i="7"/>
  <c r="DQ140" i="7" s="1"/>
  <c r="DR140" i="7" s="1"/>
  <c r="CL140" i="7"/>
  <c r="CM140" i="7" s="1"/>
  <c r="CN140" i="7" s="1"/>
  <c r="NN140" i="7"/>
  <c r="NO140" i="7" s="1"/>
  <c r="NP140" i="7" s="1"/>
  <c r="MV140" i="7"/>
  <c r="MW140" i="7" s="1"/>
  <c r="MX140" i="7" s="1"/>
  <c r="LX140" i="7"/>
  <c r="LY140" i="7" s="1"/>
  <c r="LZ140" i="7" s="1"/>
  <c r="NB140" i="7"/>
  <c r="NC140" i="7" s="1"/>
  <c r="ND140" i="7" s="1"/>
  <c r="MD140" i="7"/>
  <c r="ME140" i="7" s="1"/>
  <c r="MF140" i="7" s="1"/>
  <c r="KZ140" i="7"/>
  <c r="LA140" i="7" s="1"/>
  <c r="LB140" i="7" s="1"/>
  <c r="LF140" i="7"/>
  <c r="LG140" i="7" s="1"/>
  <c r="LH140" i="7" s="1"/>
  <c r="KN140" i="7"/>
  <c r="KO140" i="7" s="1"/>
  <c r="KP140" i="7" s="1"/>
  <c r="KB140" i="7"/>
  <c r="KC140" i="7" s="1"/>
  <c r="KD140" i="7" s="1"/>
  <c r="IR140" i="7"/>
  <c r="IS140" i="7" s="1"/>
  <c r="IT140" i="7" s="1"/>
  <c r="HB140" i="7"/>
  <c r="HC140" i="7" s="1"/>
  <c r="HD140" i="7" s="1"/>
  <c r="GD140" i="7"/>
  <c r="GE140" i="7" s="1"/>
  <c r="GF140" i="7" s="1"/>
  <c r="HT140" i="7"/>
  <c r="HU140" i="7" s="1"/>
  <c r="HV140" i="7" s="1"/>
  <c r="EH140" i="7"/>
  <c r="EI140" i="7" s="1"/>
  <c r="EJ140" i="7" s="1"/>
  <c r="DJ140" i="7"/>
  <c r="DK140" i="7" s="1"/>
  <c r="DL140" i="7" s="1"/>
  <c r="ET140" i="7"/>
  <c r="EU140" i="7" s="1"/>
  <c r="EV140" i="7" s="1"/>
  <c r="JJ140" i="7"/>
  <c r="JK140" i="7" s="1"/>
  <c r="JL140" i="7" s="1"/>
  <c r="GV140" i="7"/>
  <c r="GW140" i="7" s="1"/>
  <c r="GX140" i="7" s="1"/>
  <c r="FL140" i="7"/>
  <c r="FM140" i="7" s="1"/>
  <c r="FN140" i="7" s="1"/>
  <c r="DD140" i="7"/>
  <c r="DE140" i="7" s="1"/>
  <c r="DF140" i="7" s="1"/>
  <c r="CF140" i="7"/>
  <c r="CG140" i="7" s="1"/>
  <c r="CH140" i="7" s="1"/>
  <c r="IX140" i="7"/>
  <c r="IY140" i="7" s="1"/>
  <c r="IZ140" i="7" s="1"/>
  <c r="GJ140" i="7"/>
  <c r="GK140" i="7" s="1"/>
  <c r="GL140" i="7" s="1"/>
  <c r="EN140" i="7"/>
  <c r="EO140" i="7" s="1"/>
  <c r="EP140" i="7" s="1"/>
  <c r="FF140" i="7"/>
  <c r="FG140" i="7" s="1"/>
  <c r="FH140" i="7" s="1"/>
  <c r="BZ140" i="7"/>
  <c r="CA140" i="7" s="1"/>
  <c r="CB140" i="7" s="1"/>
  <c r="LL141" i="7"/>
  <c r="LM141" i="7" s="1"/>
  <c r="LN141" i="7" s="1"/>
  <c r="MP141" i="7"/>
  <c r="MQ141" i="7" s="1"/>
  <c r="MR141" i="7" s="1"/>
  <c r="LR141" i="7"/>
  <c r="LS141" i="7" s="1"/>
  <c r="LT141" i="7" s="1"/>
  <c r="MV141" i="7"/>
  <c r="MW141" i="7" s="1"/>
  <c r="MX141" i="7" s="1"/>
  <c r="LX141" i="7"/>
  <c r="LY141" i="7" s="1"/>
  <c r="LZ141" i="7" s="1"/>
  <c r="KH141" i="7"/>
  <c r="KI141" i="7" s="1"/>
  <c r="KJ141" i="7" s="1"/>
  <c r="KT141" i="7"/>
  <c r="KU141" i="7" s="1"/>
  <c r="KV141" i="7" s="1"/>
  <c r="CX141" i="7"/>
  <c r="CY141" i="7" s="1"/>
  <c r="CZ141" i="7" s="1"/>
  <c r="JJ141" i="7"/>
  <c r="JK141" i="7" s="1"/>
  <c r="JL141" i="7" s="1"/>
  <c r="IL141" i="7"/>
  <c r="IM141" i="7" s="1"/>
  <c r="IN141" i="7" s="1"/>
  <c r="HB141" i="7"/>
  <c r="HC141" i="7" s="1"/>
  <c r="HD141" i="7" s="1"/>
  <c r="GD141" i="7"/>
  <c r="GE141" i="7" s="1"/>
  <c r="GF141" i="7" s="1"/>
  <c r="FL141" i="7"/>
  <c r="FM141" i="7" s="1"/>
  <c r="FN141" i="7" s="1"/>
  <c r="EB141" i="7"/>
  <c r="EC141" i="7" s="1"/>
  <c r="ED141" i="7" s="1"/>
  <c r="DD141" i="7"/>
  <c r="DE141" i="7" s="1"/>
  <c r="DF141" i="7" s="1"/>
  <c r="KB141" i="7"/>
  <c r="KC141" i="7" s="1"/>
  <c r="KD141" i="7" s="1"/>
  <c r="JD141" i="7"/>
  <c r="JE141" i="7" s="1"/>
  <c r="JF141" i="7" s="1"/>
  <c r="IF141" i="7"/>
  <c r="IG141" i="7" s="1"/>
  <c r="IH141" i="7" s="1"/>
  <c r="GV141" i="7"/>
  <c r="GW141" i="7" s="1"/>
  <c r="GX141" i="7" s="1"/>
  <c r="FX141" i="7"/>
  <c r="FY141" i="7" s="1"/>
  <c r="FZ141" i="7" s="1"/>
  <c r="EZ141" i="7"/>
  <c r="FA141" i="7" s="1"/>
  <c r="FB141" i="7" s="1"/>
  <c r="DV141" i="7"/>
  <c r="DW141" i="7" s="1"/>
  <c r="DX141" i="7" s="1"/>
  <c r="FR141" i="7"/>
  <c r="FS141" i="7" s="1"/>
  <c r="FT141" i="7" s="1"/>
  <c r="CR141" i="7"/>
  <c r="CS141" i="7" s="1"/>
  <c r="CT141" i="7" s="1"/>
  <c r="CF141" i="7"/>
  <c r="CG141" i="7" s="1"/>
  <c r="CH141" i="7" s="1"/>
  <c r="NN141" i="7"/>
  <c r="NO141" i="7" s="1"/>
  <c r="NP141" i="7" s="1"/>
  <c r="NB141" i="7"/>
  <c r="NC141" i="7" s="1"/>
  <c r="ND141" i="7" s="1"/>
  <c r="MD141" i="7"/>
  <c r="ME141" i="7" s="1"/>
  <c r="MF141" i="7" s="1"/>
  <c r="NH141" i="7"/>
  <c r="NI141" i="7" s="1"/>
  <c r="NJ141" i="7" s="1"/>
  <c r="MJ141" i="7"/>
  <c r="MK141" i="7" s="1"/>
  <c r="ML141" i="7" s="1"/>
  <c r="KZ141" i="7"/>
  <c r="LA141" i="7" s="1"/>
  <c r="LB141" i="7" s="1"/>
  <c r="LF141" i="7"/>
  <c r="LG141" i="7" s="1"/>
  <c r="LH141" i="7" s="1"/>
  <c r="KN141" i="7"/>
  <c r="KO141" i="7" s="1"/>
  <c r="KP141" i="7" s="1"/>
  <c r="JV141" i="7"/>
  <c r="JW141" i="7" s="1"/>
  <c r="JX141" i="7" s="1"/>
  <c r="IX141" i="7"/>
  <c r="IY141" i="7" s="1"/>
  <c r="IZ141" i="7" s="1"/>
  <c r="HZ141" i="7"/>
  <c r="IA141" i="7" s="1"/>
  <c r="IB141" i="7" s="1"/>
  <c r="GP141" i="7"/>
  <c r="GQ141" i="7" s="1"/>
  <c r="GR141" i="7" s="1"/>
  <c r="HT141" i="7"/>
  <c r="HU141" i="7" s="1"/>
  <c r="HV141" i="7" s="1"/>
  <c r="EN141" i="7"/>
  <c r="EO141" i="7" s="1"/>
  <c r="EP141" i="7" s="1"/>
  <c r="DP141" i="7"/>
  <c r="DQ141" i="7" s="1"/>
  <c r="DR141" i="7" s="1"/>
  <c r="FF141" i="7"/>
  <c r="FG141" i="7" s="1"/>
  <c r="FH141" i="7" s="1"/>
  <c r="JP141" i="7"/>
  <c r="JQ141" i="7" s="1"/>
  <c r="JR141" i="7" s="1"/>
  <c r="IR141" i="7"/>
  <c r="IS141" i="7" s="1"/>
  <c r="IT141" i="7" s="1"/>
  <c r="HN141" i="7"/>
  <c r="HO141" i="7" s="1"/>
  <c r="HP141" i="7" s="1"/>
  <c r="GJ141" i="7"/>
  <c r="GK141" i="7" s="1"/>
  <c r="GL141" i="7" s="1"/>
  <c r="HH141" i="7"/>
  <c r="HI141" i="7" s="1"/>
  <c r="HJ141" i="7" s="1"/>
  <c r="EH141" i="7"/>
  <c r="EI141" i="7" s="1"/>
  <c r="EJ141" i="7" s="1"/>
  <c r="DJ141" i="7"/>
  <c r="DK141" i="7" s="1"/>
  <c r="DL141" i="7" s="1"/>
  <c r="ET141" i="7"/>
  <c r="EU141" i="7" s="1"/>
  <c r="EV141" i="7" s="1"/>
  <c r="CL141" i="7"/>
  <c r="CM141" i="7" s="1"/>
  <c r="CN141" i="7" s="1"/>
  <c r="BZ141" i="7"/>
  <c r="CA141" i="7" s="1"/>
  <c r="CB141" i="7" s="1"/>
  <c r="NN423" i="7"/>
  <c r="NO423" i="7" s="1"/>
  <c r="NP423" i="7" s="1"/>
  <c r="MV423" i="7"/>
  <c r="MW423" i="7" s="1"/>
  <c r="MX423" i="7" s="1"/>
  <c r="LX423" i="7"/>
  <c r="LY423" i="7" s="1"/>
  <c r="LZ423" i="7" s="1"/>
  <c r="NB423" i="7"/>
  <c r="NC423" i="7" s="1"/>
  <c r="ND423" i="7" s="1"/>
  <c r="MD423" i="7"/>
  <c r="ME423" i="7" s="1"/>
  <c r="MF423" i="7" s="1"/>
  <c r="LF423" i="7"/>
  <c r="LG423" i="7" s="1"/>
  <c r="LH423" i="7" s="1"/>
  <c r="KH423" i="7"/>
  <c r="KI423" i="7" s="1"/>
  <c r="KJ423" i="7" s="1"/>
  <c r="KN423" i="7"/>
  <c r="KO423" i="7" s="1"/>
  <c r="KP423" i="7" s="1"/>
  <c r="JV423" i="7"/>
  <c r="JW423" i="7" s="1"/>
  <c r="JX423" i="7" s="1"/>
  <c r="IR423" i="7"/>
  <c r="IS423" i="7" s="1"/>
  <c r="IT423" i="7" s="1"/>
  <c r="HZ423" i="7"/>
  <c r="IA423" i="7" s="1"/>
  <c r="IB423" i="7" s="1"/>
  <c r="GJ423" i="7"/>
  <c r="GK423" i="7" s="1"/>
  <c r="GL423" i="7" s="1"/>
  <c r="FR423" i="7"/>
  <c r="FS423" i="7" s="1"/>
  <c r="FT423" i="7" s="1"/>
  <c r="EN423" i="7"/>
  <c r="EO423" i="7" s="1"/>
  <c r="EP423" i="7" s="1"/>
  <c r="DP423" i="7"/>
  <c r="DQ423" i="7" s="1"/>
  <c r="DR423" i="7" s="1"/>
  <c r="ET423" i="7"/>
  <c r="EU423" i="7" s="1"/>
  <c r="EV423" i="7" s="1"/>
  <c r="JJ423" i="7"/>
  <c r="JK423" i="7" s="1"/>
  <c r="JL423" i="7" s="1"/>
  <c r="HN423" i="7"/>
  <c r="HO423" i="7" s="1"/>
  <c r="HP423" i="7" s="1"/>
  <c r="HH423" i="7"/>
  <c r="HI423" i="7" s="1"/>
  <c r="HJ423" i="7" s="1"/>
  <c r="DJ423" i="7"/>
  <c r="DK423" i="7" s="1"/>
  <c r="DL423" i="7" s="1"/>
  <c r="CF423" i="7"/>
  <c r="CG423" i="7" s="1"/>
  <c r="CH423" i="7" s="1"/>
  <c r="IX423" i="7"/>
  <c r="IY423" i="7" s="1"/>
  <c r="IZ423" i="7" s="1"/>
  <c r="GP423" i="7"/>
  <c r="GQ423" i="7" s="1"/>
  <c r="GR423" i="7" s="1"/>
  <c r="EZ423" i="7"/>
  <c r="FA423" i="7" s="1"/>
  <c r="FB423" i="7" s="1"/>
  <c r="FF423" i="7"/>
  <c r="FG423" i="7" s="1"/>
  <c r="FH423" i="7" s="1"/>
  <c r="BZ423" i="7"/>
  <c r="CA423" i="7" s="1"/>
  <c r="CB423" i="7" s="1"/>
  <c r="NH423" i="7"/>
  <c r="NI423" i="7" s="1"/>
  <c r="NJ423" i="7" s="1"/>
  <c r="MJ423" i="7"/>
  <c r="MK423" i="7" s="1"/>
  <c r="ML423" i="7" s="1"/>
  <c r="LL423" i="7"/>
  <c r="LM423" i="7" s="1"/>
  <c r="LN423" i="7" s="1"/>
  <c r="MP423" i="7"/>
  <c r="MQ423" i="7" s="1"/>
  <c r="MR423" i="7" s="1"/>
  <c r="LR423" i="7"/>
  <c r="LS423" i="7" s="1"/>
  <c r="LT423" i="7" s="1"/>
  <c r="KT423" i="7"/>
  <c r="KU423" i="7" s="1"/>
  <c r="KV423" i="7" s="1"/>
  <c r="KZ423" i="7"/>
  <c r="LA423" i="7" s="1"/>
  <c r="LB423" i="7" s="1"/>
  <c r="KB423" i="7"/>
  <c r="KC423" i="7" s="1"/>
  <c r="KD423" i="7" s="1"/>
  <c r="JD423" i="7"/>
  <c r="JE423" i="7" s="1"/>
  <c r="JF423" i="7" s="1"/>
  <c r="IF423" i="7"/>
  <c r="IG423" i="7" s="1"/>
  <c r="IH423" i="7" s="1"/>
  <c r="HB423" i="7"/>
  <c r="HC423" i="7" s="1"/>
  <c r="HD423" i="7" s="1"/>
  <c r="FX423" i="7"/>
  <c r="FY423" i="7" s="1"/>
  <c r="FZ423" i="7" s="1"/>
  <c r="FL423" i="7"/>
  <c r="FM423" i="7" s="1"/>
  <c r="FN423" i="7" s="1"/>
  <c r="EB423" i="7"/>
  <c r="EC423" i="7" s="1"/>
  <c r="ED423" i="7" s="1"/>
  <c r="DD423" i="7"/>
  <c r="DE423" i="7" s="1"/>
  <c r="DF423" i="7" s="1"/>
  <c r="CX423" i="7"/>
  <c r="CY423" i="7" s="1"/>
  <c r="CZ423" i="7" s="1"/>
  <c r="IL423" i="7"/>
  <c r="IM423" i="7" s="1"/>
  <c r="IN423" i="7" s="1"/>
  <c r="GD423" i="7"/>
  <c r="GE423" i="7" s="1"/>
  <c r="GF423" i="7" s="1"/>
  <c r="EH423" i="7"/>
  <c r="EI423" i="7" s="1"/>
  <c r="EJ423" i="7" s="1"/>
  <c r="CR423" i="7"/>
  <c r="CS423" i="7" s="1"/>
  <c r="CT423" i="7" s="1"/>
  <c r="JP423" i="7"/>
  <c r="JQ423" i="7" s="1"/>
  <c r="JR423" i="7" s="1"/>
  <c r="HT423" i="7"/>
  <c r="HU423" i="7" s="1"/>
  <c r="HV423" i="7" s="1"/>
  <c r="GV423" i="7"/>
  <c r="GW423" i="7" s="1"/>
  <c r="GX423" i="7" s="1"/>
  <c r="DV423" i="7"/>
  <c r="DW423" i="7" s="1"/>
  <c r="DX423" i="7" s="1"/>
  <c r="CL423" i="7"/>
  <c r="CM423" i="7" s="1"/>
  <c r="CN423" i="7" s="1"/>
  <c r="NN332" i="7"/>
  <c r="NO332" i="7" s="1"/>
  <c r="NP332" i="7" s="1"/>
  <c r="NB332" i="7"/>
  <c r="NC332" i="7" s="1"/>
  <c r="ND332" i="7" s="1"/>
  <c r="MD332" i="7"/>
  <c r="ME332" i="7" s="1"/>
  <c r="MF332" i="7" s="1"/>
  <c r="NH332" i="7"/>
  <c r="NI332" i="7" s="1"/>
  <c r="NJ332" i="7" s="1"/>
  <c r="MJ332" i="7"/>
  <c r="MK332" i="7" s="1"/>
  <c r="ML332" i="7" s="1"/>
  <c r="LF332" i="7"/>
  <c r="LG332" i="7" s="1"/>
  <c r="LH332" i="7" s="1"/>
  <c r="KN332" i="7"/>
  <c r="KO332" i="7" s="1"/>
  <c r="KP332" i="7" s="1"/>
  <c r="KH332" i="7"/>
  <c r="KI332" i="7" s="1"/>
  <c r="KJ332" i="7" s="1"/>
  <c r="JV332" i="7"/>
  <c r="JW332" i="7" s="1"/>
  <c r="JX332" i="7" s="1"/>
  <c r="IR332" i="7"/>
  <c r="IS332" i="7" s="1"/>
  <c r="IT332" i="7" s="1"/>
  <c r="HN332" i="7"/>
  <c r="HO332" i="7" s="1"/>
  <c r="HP332" i="7" s="1"/>
  <c r="GJ332" i="7"/>
  <c r="GK332" i="7" s="1"/>
  <c r="GL332" i="7" s="1"/>
  <c r="FR332" i="7"/>
  <c r="FS332" i="7" s="1"/>
  <c r="FT332" i="7" s="1"/>
  <c r="EN332" i="7"/>
  <c r="EO332" i="7" s="1"/>
  <c r="EP332" i="7" s="1"/>
  <c r="DP332" i="7"/>
  <c r="DQ332" i="7" s="1"/>
  <c r="DR332" i="7" s="1"/>
  <c r="ET332" i="7"/>
  <c r="EU332" i="7" s="1"/>
  <c r="EV332" i="7" s="1"/>
  <c r="JJ332" i="7"/>
  <c r="JK332" i="7" s="1"/>
  <c r="JL332" i="7" s="1"/>
  <c r="HB332" i="7"/>
  <c r="HC332" i="7" s="1"/>
  <c r="HD332" i="7" s="1"/>
  <c r="HZ332" i="7"/>
  <c r="IA332" i="7" s="1"/>
  <c r="IB332" i="7" s="1"/>
  <c r="DJ332" i="7"/>
  <c r="DK332" i="7" s="1"/>
  <c r="DL332" i="7" s="1"/>
  <c r="KB332" i="7"/>
  <c r="KC332" i="7" s="1"/>
  <c r="KD332" i="7" s="1"/>
  <c r="HT332" i="7"/>
  <c r="HU332" i="7" s="1"/>
  <c r="HV332" i="7" s="1"/>
  <c r="HH332" i="7"/>
  <c r="HI332" i="7" s="1"/>
  <c r="HJ332" i="7" s="1"/>
  <c r="DV332" i="7"/>
  <c r="DW332" i="7" s="1"/>
  <c r="DX332" i="7" s="1"/>
  <c r="CR332" i="7"/>
  <c r="CS332" i="7" s="1"/>
  <c r="CT332" i="7" s="1"/>
  <c r="BZ332" i="7"/>
  <c r="CA332" i="7" s="1"/>
  <c r="CB332" i="7" s="1"/>
  <c r="LL332" i="7"/>
  <c r="LM332" i="7" s="1"/>
  <c r="LN332" i="7" s="1"/>
  <c r="MP332" i="7"/>
  <c r="MQ332" i="7" s="1"/>
  <c r="MR332" i="7" s="1"/>
  <c r="LR332" i="7"/>
  <c r="LS332" i="7" s="1"/>
  <c r="LT332" i="7" s="1"/>
  <c r="MV332" i="7"/>
  <c r="MW332" i="7" s="1"/>
  <c r="MX332" i="7" s="1"/>
  <c r="LX332" i="7"/>
  <c r="LY332" i="7" s="1"/>
  <c r="LZ332" i="7" s="1"/>
  <c r="KZ332" i="7"/>
  <c r="LA332" i="7" s="1"/>
  <c r="LB332" i="7" s="1"/>
  <c r="KT332" i="7"/>
  <c r="KU332" i="7" s="1"/>
  <c r="KV332" i="7" s="1"/>
  <c r="JP332" i="7"/>
  <c r="JQ332" i="7" s="1"/>
  <c r="JR332" i="7" s="1"/>
  <c r="JD332" i="7"/>
  <c r="JE332" i="7" s="1"/>
  <c r="JF332" i="7" s="1"/>
  <c r="IF332" i="7"/>
  <c r="IG332" i="7" s="1"/>
  <c r="IH332" i="7" s="1"/>
  <c r="GV332" i="7"/>
  <c r="GW332" i="7" s="1"/>
  <c r="GX332" i="7" s="1"/>
  <c r="FX332" i="7"/>
  <c r="FY332" i="7" s="1"/>
  <c r="FZ332" i="7" s="1"/>
  <c r="FL332" i="7"/>
  <c r="FM332" i="7" s="1"/>
  <c r="FN332" i="7" s="1"/>
  <c r="EB332" i="7"/>
  <c r="EC332" i="7" s="1"/>
  <c r="ED332" i="7" s="1"/>
  <c r="DD332" i="7"/>
  <c r="DE332" i="7" s="1"/>
  <c r="DF332" i="7" s="1"/>
  <c r="CX332" i="7"/>
  <c r="CY332" i="7" s="1"/>
  <c r="CZ332" i="7" s="1"/>
  <c r="IL332" i="7"/>
  <c r="IM332" i="7" s="1"/>
  <c r="IN332" i="7" s="1"/>
  <c r="GD332" i="7"/>
  <c r="GE332" i="7" s="1"/>
  <c r="GF332" i="7" s="1"/>
  <c r="EH332" i="7"/>
  <c r="EI332" i="7" s="1"/>
  <c r="EJ332" i="7" s="1"/>
  <c r="CF332" i="7"/>
  <c r="CG332" i="7" s="1"/>
  <c r="CH332" i="7" s="1"/>
  <c r="IX332" i="7"/>
  <c r="IY332" i="7" s="1"/>
  <c r="IZ332" i="7" s="1"/>
  <c r="GP332" i="7"/>
  <c r="GQ332" i="7" s="1"/>
  <c r="GR332" i="7" s="1"/>
  <c r="EZ332" i="7"/>
  <c r="FA332" i="7" s="1"/>
  <c r="FB332" i="7" s="1"/>
  <c r="FF332" i="7"/>
  <c r="FG332" i="7" s="1"/>
  <c r="FH332" i="7" s="1"/>
  <c r="CL332" i="7"/>
  <c r="CM332" i="7" s="1"/>
  <c r="CN332" i="7" s="1"/>
  <c r="NN25" i="7"/>
  <c r="NO25" i="7" s="1"/>
  <c r="NP25" i="7" s="1"/>
  <c r="NB25" i="7"/>
  <c r="NC25" i="7" s="1"/>
  <c r="ND25" i="7" s="1"/>
  <c r="MD25" i="7"/>
  <c r="ME25" i="7" s="1"/>
  <c r="MF25" i="7" s="1"/>
  <c r="NH25" i="7"/>
  <c r="NI25" i="7" s="1"/>
  <c r="NJ25" i="7" s="1"/>
  <c r="MJ25" i="7"/>
  <c r="MK25" i="7" s="1"/>
  <c r="ML25" i="7" s="1"/>
  <c r="KZ25" i="7"/>
  <c r="LA25" i="7" s="1"/>
  <c r="LB25" i="7" s="1"/>
  <c r="KT25" i="7"/>
  <c r="KU25" i="7" s="1"/>
  <c r="KV25" i="7" s="1"/>
  <c r="KN25" i="7"/>
  <c r="KO25" i="7" s="1"/>
  <c r="KP25" i="7" s="1"/>
  <c r="JP25" i="7"/>
  <c r="JQ25" i="7" s="1"/>
  <c r="JR25" i="7" s="1"/>
  <c r="IR25" i="7"/>
  <c r="IS25" i="7" s="1"/>
  <c r="IT25" i="7" s="1"/>
  <c r="HN25" i="7"/>
  <c r="HO25" i="7" s="1"/>
  <c r="HP25" i="7" s="1"/>
  <c r="GJ25" i="7"/>
  <c r="GK25" i="7" s="1"/>
  <c r="GL25" i="7" s="1"/>
  <c r="HH25" i="7"/>
  <c r="HI25" i="7" s="1"/>
  <c r="HJ25" i="7" s="1"/>
  <c r="EH25" i="7"/>
  <c r="EI25" i="7" s="1"/>
  <c r="EJ25" i="7" s="1"/>
  <c r="DJ25" i="7"/>
  <c r="DK25" i="7" s="1"/>
  <c r="DL25" i="7" s="1"/>
  <c r="ET25" i="7"/>
  <c r="EU25" i="7" s="1"/>
  <c r="EV25" i="7" s="1"/>
  <c r="JJ25" i="7"/>
  <c r="JK25" i="7" s="1"/>
  <c r="JL25" i="7" s="1"/>
  <c r="HB25" i="7"/>
  <c r="HC25" i="7" s="1"/>
  <c r="HD25" i="7" s="1"/>
  <c r="FL25" i="7"/>
  <c r="FM25" i="7" s="1"/>
  <c r="FN25" i="7" s="1"/>
  <c r="DD25" i="7"/>
  <c r="DE25" i="7" s="1"/>
  <c r="DF25" i="7" s="1"/>
  <c r="JV25" i="7"/>
  <c r="JW25" i="7" s="1"/>
  <c r="JX25" i="7" s="1"/>
  <c r="HZ25" i="7"/>
  <c r="IA25" i="7" s="1"/>
  <c r="IB25" i="7" s="1"/>
  <c r="FX25" i="7"/>
  <c r="FY25" i="7" s="1"/>
  <c r="FZ25" i="7" s="1"/>
  <c r="DP25" i="7"/>
  <c r="DQ25" i="7" s="1"/>
  <c r="DR25" i="7" s="1"/>
  <c r="CR25" i="7"/>
  <c r="CS25" i="7" s="1"/>
  <c r="CT25" i="7" s="1"/>
  <c r="BZ25" i="7"/>
  <c r="CA25" i="7" s="1"/>
  <c r="CB25" i="7" s="1"/>
  <c r="LL25" i="7"/>
  <c r="LM25" i="7" s="1"/>
  <c r="LN25" i="7" s="1"/>
  <c r="MP25" i="7"/>
  <c r="MQ25" i="7" s="1"/>
  <c r="MR25" i="7" s="1"/>
  <c r="LR25" i="7"/>
  <c r="LS25" i="7" s="1"/>
  <c r="LT25" i="7" s="1"/>
  <c r="MV25" i="7"/>
  <c r="MW25" i="7" s="1"/>
  <c r="MX25" i="7" s="1"/>
  <c r="LX25" i="7"/>
  <c r="LY25" i="7" s="1"/>
  <c r="LZ25" i="7" s="1"/>
  <c r="KH25" i="7"/>
  <c r="KI25" i="7" s="1"/>
  <c r="KJ25" i="7" s="1"/>
  <c r="LF25" i="7"/>
  <c r="LG25" i="7" s="1"/>
  <c r="LH25" i="7" s="1"/>
  <c r="KB25" i="7"/>
  <c r="KC25" i="7" s="1"/>
  <c r="KD25" i="7" s="1"/>
  <c r="JD25" i="7"/>
  <c r="JE25" i="7" s="1"/>
  <c r="JF25" i="7" s="1"/>
  <c r="IF25" i="7"/>
  <c r="IG25" i="7" s="1"/>
  <c r="IH25" i="7" s="1"/>
  <c r="GV25" i="7"/>
  <c r="GW25" i="7" s="1"/>
  <c r="GX25" i="7" s="1"/>
  <c r="HT25" i="7"/>
  <c r="HU25" i="7" s="1"/>
  <c r="HV25" i="7" s="1"/>
  <c r="EZ25" i="7"/>
  <c r="FA25" i="7" s="1"/>
  <c r="FB25" i="7" s="1"/>
  <c r="DV25" i="7"/>
  <c r="DW25" i="7" s="1"/>
  <c r="DX25" i="7" s="1"/>
  <c r="FR25" i="7"/>
  <c r="FS25" i="7" s="1"/>
  <c r="FT25" i="7" s="1"/>
  <c r="CX25" i="7"/>
  <c r="CY25" i="7" s="1"/>
  <c r="CZ25" i="7" s="1"/>
  <c r="IL25" i="7"/>
  <c r="IM25" i="7" s="1"/>
  <c r="IN25" i="7" s="1"/>
  <c r="GD25" i="7"/>
  <c r="GE25" i="7" s="1"/>
  <c r="GF25" i="7" s="1"/>
  <c r="CF25" i="7"/>
  <c r="CG25" i="7" s="1"/>
  <c r="CH25" i="7" s="1"/>
  <c r="GP25" i="7"/>
  <c r="GQ25" i="7" s="1"/>
  <c r="GR25" i="7" s="1"/>
  <c r="FF25" i="7"/>
  <c r="FG25" i="7" s="1"/>
  <c r="FH25" i="7" s="1"/>
  <c r="EB25" i="7"/>
  <c r="EC25" i="7" s="1"/>
  <c r="ED25" i="7" s="1"/>
  <c r="IX25" i="7"/>
  <c r="IY25" i="7" s="1"/>
  <c r="IZ25" i="7" s="1"/>
  <c r="EN25" i="7"/>
  <c r="EO25" i="7" s="1"/>
  <c r="EP25" i="7" s="1"/>
  <c r="CL25" i="7"/>
  <c r="CM25" i="7" s="1"/>
  <c r="CN25" i="7" s="1"/>
  <c r="NN52" i="7"/>
  <c r="NO52" i="7" s="1"/>
  <c r="NP52" i="7" s="1"/>
  <c r="MV52" i="7"/>
  <c r="MW52" i="7" s="1"/>
  <c r="MX52" i="7" s="1"/>
  <c r="LX52" i="7"/>
  <c r="LY52" i="7" s="1"/>
  <c r="LZ52" i="7" s="1"/>
  <c r="NB52" i="7"/>
  <c r="NC52" i="7" s="1"/>
  <c r="ND52" i="7" s="1"/>
  <c r="MD52" i="7"/>
  <c r="ME52" i="7" s="1"/>
  <c r="MF52" i="7" s="1"/>
  <c r="LF52" i="7"/>
  <c r="LG52" i="7" s="1"/>
  <c r="LH52" i="7" s="1"/>
  <c r="KN52" i="7"/>
  <c r="KO52" i="7" s="1"/>
  <c r="KP52" i="7" s="1"/>
  <c r="KH52" i="7"/>
  <c r="KI52" i="7" s="1"/>
  <c r="KJ52" i="7" s="1"/>
  <c r="KB52" i="7"/>
  <c r="KC52" i="7" s="1"/>
  <c r="KD52" i="7" s="1"/>
  <c r="IX52" i="7"/>
  <c r="IY52" i="7" s="1"/>
  <c r="IZ52" i="7" s="1"/>
  <c r="HN52" i="7"/>
  <c r="HO52" i="7" s="1"/>
  <c r="HP52" i="7" s="1"/>
  <c r="GJ52" i="7"/>
  <c r="GK52" i="7" s="1"/>
  <c r="GL52" i="7" s="1"/>
  <c r="HZ52" i="7"/>
  <c r="IA52" i="7" s="1"/>
  <c r="IB52" i="7" s="1"/>
  <c r="EN52" i="7"/>
  <c r="EO52" i="7" s="1"/>
  <c r="EP52" i="7" s="1"/>
  <c r="DP52" i="7"/>
  <c r="DQ52" i="7" s="1"/>
  <c r="DR52" i="7" s="1"/>
  <c r="FF52" i="7"/>
  <c r="FG52" i="7" s="1"/>
  <c r="FH52" i="7" s="1"/>
  <c r="JP52" i="7"/>
  <c r="JQ52" i="7" s="1"/>
  <c r="JR52" i="7" s="1"/>
  <c r="IR52" i="7"/>
  <c r="IS52" i="7" s="1"/>
  <c r="IT52" i="7" s="1"/>
  <c r="HB52" i="7"/>
  <c r="HC52" i="7" s="1"/>
  <c r="HD52" i="7" s="1"/>
  <c r="GD52" i="7"/>
  <c r="GE52" i="7" s="1"/>
  <c r="GF52" i="7" s="1"/>
  <c r="HT52" i="7"/>
  <c r="HU52" i="7" s="1"/>
  <c r="HV52" i="7" s="1"/>
  <c r="EH52" i="7"/>
  <c r="EI52" i="7" s="1"/>
  <c r="EJ52" i="7" s="1"/>
  <c r="DJ52" i="7"/>
  <c r="DK52" i="7" s="1"/>
  <c r="DL52" i="7" s="1"/>
  <c r="ET52" i="7"/>
  <c r="EU52" i="7" s="1"/>
  <c r="EV52" i="7" s="1"/>
  <c r="CL52" i="7"/>
  <c r="CM52" i="7" s="1"/>
  <c r="CN52" i="7" s="1"/>
  <c r="CF52" i="7"/>
  <c r="CG52" i="7" s="1"/>
  <c r="CH52" i="7" s="1"/>
  <c r="MJ52" i="7"/>
  <c r="MK52" i="7" s="1"/>
  <c r="ML52" i="7" s="1"/>
  <c r="MP52" i="7"/>
  <c r="MQ52" i="7" s="1"/>
  <c r="MR52" i="7" s="1"/>
  <c r="KT52" i="7"/>
  <c r="KU52" i="7" s="1"/>
  <c r="KV52" i="7" s="1"/>
  <c r="CX52" i="7"/>
  <c r="CY52" i="7" s="1"/>
  <c r="CZ52" i="7" s="1"/>
  <c r="IL52" i="7"/>
  <c r="IM52" i="7" s="1"/>
  <c r="IN52" i="7" s="1"/>
  <c r="HH52" i="7"/>
  <c r="HI52" i="7" s="1"/>
  <c r="HJ52" i="7" s="1"/>
  <c r="EB52" i="7"/>
  <c r="EC52" i="7" s="1"/>
  <c r="ED52" i="7" s="1"/>
  <c r="JV52" i="7"/>
  <c r="JW52" i="7" s="1"/>
  <c r="JX52" i="7" s="1"/>
  <c r="IF52" i="7"/>
  <c r="IG52" i="7" s="1"/>
  <c r="IH52" i="7" s="1"/>
  <c r="FX52" i="7"/>
  <c r="FY52" i="7" s="1"/>
  <c r="FZ52" i="7" s="1"/>
  <c r="DV52" i="7"/>
  <c r="DW52" i="7" s="1"/>
  <c r="DX52" i="7" s="1"/>
  <c r="CR52" i="7"/>
  <c r="CS52" i="7" s="1"/>
  <c r="CT52" i="7" s="1"/>
  <c r="NH52" i="7"/>
  <c r="NI52" i="7" s="1"/>
  <c r="NJ52" i="7" s="1"/>
  <c r="LL52" i="7"/>
  <c r="LM52" i="7" s="1"/>
  <c r="LN52" i="7" s="1"/>
  <c r="LR52" i="7"/>
  <c r="LS52" i="7" s="1"/>
  <c r="LT52" i="7" s="1"/>
  <c r="KZ52" i="7"/>
  <c r="LA52" i="7" s="1"/>
  <c r="LB52" i="7" s="1"/>
  <c r="JJ52" i="7"/>
  <c r="JK52" i="7" s="1"/>
  <c r="JL52" i="7" s="1"/>
  <c r="GV52" i="7"/>
  <c r="GW52" i="7" s="1"/>
  <c r="GX52" i="7" s="1"/>
  <c r="FL52" i="7"/>
  <c r="FM52" i="7" s="1"/>
  <c r="FN52" i="7" s="1"/>
  <c r="DD52" i="7"/>
  <c r="DE52" i="7" s="1"/>
  <c r="DF52" i="7" s="1"/>
  <c r="JD52" i="7"/>
  <c r="JE52" i="7" s="1"/>
  <c r="JF52" i="7" s="1"/>
  <c r="GP52" i="7"/>
  <c r="GQ52" i="7" s="1"/>
  <c r="GR52" i="7" s="1"/>
  <c r="EZ52" i="7"/>
  <c r="FA52" i="7" s="1"/>
  <c r="FB52" i="7" s="1"/>
  <c r="FR52" i="7"/>
  <c r="FS52" i="7" s="1"/>
  <c r="FT52" i="7" s="1"/>
  <c r="BZ52" i="7"/>
  <c r="CA52" i="7" s="1"/>
  <c r="CB52" i="7" s="1"/>
  <c r="LL285" i="7"/>
  <c r="LM285" i="7" s="1"/>
  <c r="LN285" i="7" s="1"/>
  <c r="MP285" i="7"/>
  <c r="MQ285" i="7" s="1"/>
  <c r="MR285" i="7" s="1"/>
  <c r="LR285" i="7"/>
  <c r="LS285" i="7" s="1"/>
  <c r="LT285" i="7" s="1"/>
  <c r="MV285" i="7"/>
  <c r="MW285" i="7" s="1"/>
  <c r="MX285" i="7" s="1"/>
  <c r="LX285" i="7"/>
  <c r="LY285" i="7" s="1"/>
  <c r="LZ285" i="7" s="1"/>
  <c r="KH285" i="7"/>
  <c r="KI285" i="7" s="1"/>
  <c r="KJ285" i="7" s="1"/>
  <c r="LF285" i="7"/>
  <c r="LG285" i="7" s="1"/>
  <c r="LH285" i="7" s="1"/>
  <c r="KB285" i="7"/>
  <c r="KC285" i="7" s="1"/>
  <c r="KD285" i="7" s="1"/>
  <c r="JD285" i="7"/>
  <c r="JE285" i="7" s="1"/>
  <c r="JF285" i="7" s="1"/>
  <c r="IF285" i="7"/>
  <c r="IG285" i="7" s="1"/>
  <c r="IH285" i="7" s="1"/>
  <c r="HB285" i="7"/>
  <c r="HC285" i="7" s="1"/>
  <c r="HD285" i="7" s="1"/>
  <c r="GD285" i="7"/>
  <c r="GE285" i="7" s="1"/>
  <c r="GF285" i="7" s="1"/>
  <c r="FL285" i="7"/>
  <c r="FM285" i="7" s="1"/>
  <c r="FN285" i="7" s="1"/>
  <c r="EB285" i="7"/>
  <c r="EC285" i="7" s="1"/>
  <c r="ED285" i="7" s="1"/>
  <c r="DD285" i="7"/>
  <c r="DE285" i="7" s="1"/>
  <c r="DF285" i="7" s="1"/>
  <c r="CX285" i="7"/>
  <c r="CY285" i="7" s="1"/>
  <c r="CZ285" i="7" s="1"/>
  <c r="IL285" i="7"/>
  <c r="IM285" i="7" s="1"/>
  <c r="IN285" i="7" s="1"/>
  <c r="GJ285" i="7"/>
  <c r="GK285" i="7" s="1"/>
  <c r="GL285" i="7" s="1"/>
  <c r="EH285" i="7"/>
  <c r="EI285" i="7" s="1"/>
  <c r="EJ285" i="7" s="1"/>
  <c r="CF285" i="7"/>
  <c r="CG285" i="7" s="1"/>
  <c r="CH285" i="7" s="1"/>
  <c r="IX285" i="7"/>
  <c r="IY285" i="7" s="1"/>
  <c r="IZ285" i="7" s="1"/>
  <c r="GV285" i="7"/>
  <c r="GW285" i="7" s="1"/>
  <c r="GX285" i="7" s="1"/>
  <c r="EZ285" i="7"/>
  <c r="FA285" i="7" s="1"/>
  <c r="FB285" i="7" s="1"/>
  <c r="FF285" i="7"/>
  <c r="FG285" i="7" s="1"/>
  <c r="FH285" i="7" s="1"/>
  <c r="CL285" i="7"/>
  <c r="CM285" i="7" s="1"/>
  <c r="CN285" i="7" s="1"/>
  <c r="NN285" i="7"/>
  <c r="NO285" i="7" s="1"/>
  <c r="NP285" i="7" s="1"/>
  <c r="NB285" i="7"/>
  <c r="NC285" i="7" s="1"/>
  <c r="ND285" i="7" s="1"/>
  <c r="MD285" i="7"/>
  <c r="ME285" i="7" s="1"/>
  <c r="MF285" i="7" s="1"/>
  <c r="NH285" i="7"/>
  <c r="NI285" i="7" s="1"/>
  <c r="NJ285" i="7" s="1"/>
  <c r="MJ285" i="7"/>
  <c r="MK285" i="7" s="1"/>
  <c r="ML285" i="7" s="1"/>
  <c r="KZ285" i="7"/>
  <c r="LA285" i="7" s="1"/>
  <c r="LB285" i="7" s="1"/>
  <c r="KT285" i="7"/>
  <c r="KU285" i="7" s="1"/>
  <c r="KV285" i="7" s="1"/>
  <c r="KN285" i="7"/>
  <c r="KO285" i="7" s="1"/>
  <c r="KP285" i="7" s="1"/>
  <c r="JV285" i="7"/>
  <c r="JW285" i="7" s="1"/>
  <c r="JX285" i="7" s="1"/>
  <c r="IR285" i="7"/>
  <c r="IS285" i="7" s="1"/>
  <c r="IT285" i="7" s="1"/>
  <c r="HZ285" i="7"/>
  <c r="IA285" i="7" s="1"/>
  <c r="IB285" i="7" s="1"/>
  <c r="GP285" i="7"/>
  <c r="GQ285" i="7" s="1"/>
  <c r="GR285" i="7" s="1"/>
  <c r="FR285" i="7"/>
  <c r="FS285" i="7" s="1"/>
  <c r="FT285" i="7" s="1"/>
  <c r="EN285" i="7"/>
  <c r="EO285" i="7" s="1"/>
  <c r="EP285" i="7" s="1"/>
  <c r="DP285" i="7"/>
  <c r="DQ285" i="7" s="1"/>
  <c r="DR285" i="7" s="1"/>
  <c r="ET285" i="7"/>
  <c r="EU285" i="7" s="1"/>
  <c r="EV285" i="7" s="1"/>
  <c r="JJ285" i="7"/>
  <c r="JK285" i="7" s="1"/>
  <c r="JL285" i="7" s="1"/>
  <c r="HN285" i="7"/>
  <c r="HO285" i="7" s="1"/>
  <c r="HP285" i="7" s="1"/>
  <c r="HH285" i="7"/>
  <c r="HI285" i="7" s="1"/>
  <c r="HJ285" i="7" s="1"/>
  <c r="DJ285" i="7"/>
  <c r="DK285" i="7" s="1"/>
  <c r="DL285" i="7" s="1"/>
  <c r="JP285" i="7"/>
  <c r="JQ285" i="7" s="1"/>
  <c r="JR285" i="7" s="1"/>
  <c r="HT285" i="7"/>
  <c r="HU285" i="7" s="1"/>
  <c r="HV285" i="7" s="1"/>
  <c r="FX285" i="7"/>
  <c r="FY285" i="7" s="1"/>
  <c r="FZ285" i="7" s="1"/>
  <c r="DV285" i="7"/>
  <c r="DW285" i="7" s="1"/>
  <c r="DX285" i="7" s="1"/>
  <c r="CR285" i="7"/>
  <c r="CS285" i="7" s="1"/>
  <c r="CT285" i="7" s="1"/>
  <c r="BZ285" i="7"/>
  <c r="CA285" i="7" s="1"/>
  <c r="CB285" i="7" s="1"/>
  <c r="NH231" i="7"/>
  <c r="NI231" i="7" s="1"/>
  <c r="NJ231" i="7" s="1"/>
  <c r="MJ231" i="7"/>
  <c r="MK231" i="7" s="1"/>
  <c r="ML231" i="7" s="1"/>
  <c r="NB231" i="7"/>
  <c r="NC231" i="7" s="1"/>
  <c r="ND231" i="7" s="1"/>
  <c r="LL231" i="7"/>
  <c r="LM231" i="7" s="1"/>
  <c r="LN231" i="7" s="1"/>
  <c r="LR231" i="7"/>
  <c r="LS231" i="7" s="1"/>
  <c r="LT231" i="7" s="1"/>
  <c r="KH231" i="7"/>
  <c r="KI231" i="7" s="1"/>
  <c r="KJ231" i="7" s="1"/>
  <c r="KT231" i="7"/>
  <c r="KU231" i="7" s="1"/>
  <c r="KV231" i="7" s="1"/>
  <c r="CX231" i="7"/>
  <c r="CY231" i="7" s="1"/>
  <c r="CZ231" i="7" s="1"/>
  <c r="JJ231" i="7"/>
  <c r="JK231" i="7" s="1"/>
  <c r="JL231" i="7" s="1"/>
  <c r="IL231" i="7"/>
  <c r="IM231" i="7" s="1"/>
  <c r="IN231" i="7" s="1"/>
  <c r="HN231" i="7"/>
  <c r="HO231" i="7" s="1"/>
  <c r="HP231" i="7" s="1"/>
  <c r="GJ231" i="7"/>
  <c r="GK231" i="7" s="1"/>
  <c r="GL231" i="7" s="1"/>
  <c r="HH231" i="7"/>
  <c r="HI231" i="7" s="1"/>
  <c r="HJ231" i="7" s="1"/>
  <c r="EH231" i="7"/>
  <c r="EI231" i="7" s="1"/>
  <c r="EJ231" i="7" s="1"/>
  <c r="DJ231" i="7"/>
  <c r="DK231" i="7" s="1"/>
  <c r="DL231" i="7" s="1"/>
  <c r="KB231" i="7"/>
  <c r="KC231" i="7" s="1"/>
  <c r="KD231" i="7" s="1"/>
  <c r="JD231" i="7"/>
  <c r="JE231" i="7" s="1"/>
  <c r="JF231" i="7" s="1"/>
  <c r="IF231" i="7"/>
  <c r="IG231" i="7" s="1"/>
  <c r="IH231" i="7" s="1"/>
  <c r="HB231" i="7"/>
  <c r="HC231" i="7" s="1"/>
  <c r="HD231" i="7" s="1"/>
  <c r="GD231" i="7"/>
  <c r="GE231" i="7" s="1"/>
  <c r="GF231" i="7" s="1"/>
  <c r="FL231" i="7"/>
  <c r="FM231" i="7" s="1"/>
  <c r="FN231" i="7" s="1"/>
  <c r="EB231" i="7"/>
  <c r="EC231" i="7" s="1"/>
  <c r="ED231" i="7" s="1"/>
  <c r="DD231" i="7"/>
  <c r="DE231" i="7" s="1"/>
  <c r="DF231" i="7" s="1"/>
  <c r="CR231" i="7"/>
  <c r="CS231" i="7" s="1"/>
  <c r="CT231" i="7" s="1"/>
  <c r="CF231" i="7"/>
  <c r="CG231" i="7" s="1"/>
  <c r="CH231" i="7" s="1"/>
  <c r="NN231" i="7"/>
  <c r="NO231" i="7" s="1"/>
  <c r="NP231" i="7" s="1"/>
  <c r="MV231" i="7"/>
  <c r="MW231" i="7" s="1"/>
  <c r="MX231" i="7" s="1"/>
  <c r="LX231" i="7"/>
  <c r="LY231" i="7" s="1"/>
  <c r="LZ231" i="7" s="1"/>
  <c r="MD231" i="7"/>
  <c r="ME231" i="7" s="1"/>
  <c r="MF231" i="7" s="1"/>
  <c r="MP231" i="7"/>
  <c r="MQ231" i="7" s="1"/>
  <c r="MR231" i="7" s="1"/>
  <c r="KZ231" i="7"/>
  <c r="LA231" i="7" s="1"/>
  <c r="LB231" i="7" s="1"/>
  <c r="LF231" i="7"/>
  <c r="LG231" i="7" s="1"/>
  <c r="LH231" i="7" s="1"/>
  <c r="KN231" i="7"/>
  <c r="KO231" i="7" s="1"/>
  <c r="KP231" i="7" s="1"/>
  <c r="JV231" i="7"/>
  <c r="JW231" i="7" s="1"/>
  <c r="JX231" i="7" s="1"/>
  <c r="IX231" i="7"/>
  <c r="IY231" i="7" s="1"/>
  <c r="IZ231" i="7" s="1"/>
  <c r="HT231" i="7"/>
  <c r="HU231" i="7" s="1"/>
  <c r="HV231" i="7" s="1"/>
  <c r="GV231" i="7"/>
  <c r="GW231" i="7" s="1"/>
  <c r="GX231" i="7" s="1"/>
  <c r="FX231" i="7"/>
  <c r="FY231" i="7" s="1"/>
  <c r="FZ231" i="7" s="1"/>
  <c r="EZ231" i="7"/>
  <c r="FA231" i="7" s="1"/>
  <c r="FB231" i="7" s="1"/>
  <c r="DV231" i="7"/>
  <c r="DW231" i="7" s="1"/>
  <c r="DX231" i="7" s="1"/>
  <c r="FF231" i="7"/>
  <c r="FG231" i="7" s="1"/>
  <c r="FH231" i="7" s="1"/>
  <c r="JP231" i="7"/>
  <c r="JQ231" i="7" s="1"/>
  <c r="JR231" i="7" s="1"/>
  <c r="IR231" i="7"/>
  <c r="IS231" i="7" s="1"/>
  <c r="IT231" i="7" s="1"/>
  <c r="HZ231" i="7"/>
  <c r="IA231" i="7" s="1"/>
  <c r="IB231" i="7" s="1"/>
  <c r="GP231" i="7"/>
  <c r="GQ231" i="7" s="1"/>
  <c r="GR231" i="7" s="1"/>
  <c r="FR231" i="7"/>
  <c r="FS231" i="7" s="1"/>
  <c r="FT231" i="7" s="1"/>
  <c r="EN231" i="7"/>
  <c r="EO231" i="7" s="1"/>
  <c r="EP231" i="7" s="1"/>
  <c r="ET231" i="7"/>
  <c r="EU231" i="7" s="1"/>
  <c r="EV231" i="7" s="1"/>
  <c r="BZ231" i="7"/>
  <c r="CA231" i="7" s="1"/>
  <c r="CB231" i="7" s="1"/>
  <c r="DP231" i="7"/>
  <c r="DQ231" i="7" s="1"/>
  <c r="DR231" i="7" s="1"/>
  <c r="CL231" i="7"/>
  <c r="CM231" i="7" s="1"/>
  <c r="CN231" i="7" s="1"/>
  <c r="NH289" i="7"/>
  <c r="NI289" i="7" s="1"/>
  <c r="NJ289" i="7" s="1"/>
  <c r="MJ289" i="7"/>
  <c r="MK289" i="7" s="1"/>
  <c r="ML289" i="7" s="1"/>
  <c r="LL289" i="7"/>
  <c r="LM289" i="7" s="1"/>
  <c r="LN289" i="7" s="1"/>
  <c r="LR289" i="7"/>
  <c r="LS289" i="7" s="1"/>
  <c r="LT289" i="7" s="1"/>
  <c r="MD289" i="7"/>
  <c r="ME289" i="7" s="1"/>
  <c r="MF289" i="7" s="1"/>
  <c r="KH289" i="7"/>
  <c r="KI289" i="7" s="1"/>
  <c r="KJ289" i="7" s="1"/>
  <c r="KT289" i="7"/>
  <c r="KU289" i="7" s="1"/>
  <c r="KV289" i="7" s="1"/>
  <c r="CX289" i="7"/>
  <c r="CY289" i="7" s="1"/>
  <c r="CZ289" i="7" s="1"/>
  <c r="JJ289" i="7"/>
  <c r="JK289" i="7" s="1"/>
  <c r="JL289" i="7" s="1"/>
  <c r="IL289" i="7"/>
  <c r="IM289" i="7" s="1"/>
  <c r="IN289" i="7" s="1"/>
  <c r="HN289" i="7"/>
  <c r="HO289" i="7" s="1"/>
  <c r="HP289" i="7" s="1"/>
  <c r="GJ289" i="7"/>
  <c r="GK289" i="7" s="1"/>
  <c r="GL289" i="7" s="1"/>
  <c r="HH289" i="7"/>
  <c r="HI289" i="7" s="1"/>
  <c r="HJ289" i="7" s="1"/>
  <c r="EH289" i="7"/>
  <c r="EI289" i="7" s="1"/>
  <c r="EJ289" i="7" s="1"/>
  <c r="DJ289" i="7"/>
  <c r="DK289" i="7" s="1"/>
  <c r="DL289" i="7" s="1"/>
  <c r="KB289" i="7"/>
  <c r="KC289" i="7" s="1"/>
  <c r="KD289" i="7" s="1"/>
  <c r="JD289" i="7"/>
  <c r="JE289" i="7" s="1"/>
  <c r="JF289" i="7" s="1"/>
  <c r="IF289" i="7"/>
  <c r="IG289" i="7" s="1"/>
  <c r="IH289" i="7" s="1"/>
  <c r="HB289" i="7"/>
  <c r="HC289" i="7" s="1"/>
  <c r="HD289" i="7" s="1"/>
  <c r="GD289" i="7"/>
  <c r="GE289" i="7" s="1"/>
  <c r="GF289" i="7" s="1"/>
  <c r="FL289" i="7"/>
  <c r="FM289" i="7" s="1"/>
  <c r="FN289" i="7" s="1"/>
  <c r="EB289" i="7"/>
  <c r="EC289" i="7" s="1"/>
  <c r="ED289" i="7" s="1"/>
  <c r="DD289" i="7"/>
  <c r="DE289" i="7" s="1"/>
  <c r="DF289" i="7" s="1"/>
  <c r="CR289" i="7"/>
  <c r="CS289" i="7" s="1"/>
  <c r="CT289" i="7" s="1"/>
  <c r="CF289" i="7"/>
  <c r="CG289" i="7" s="1"/>
  <c r="CH289" i="7" s="1"/>
  <c r="NN289" i="7"/>
  <c r="NO289" i="7" s="1"/>
  <c r="NP289" i="7" s="1"/>
  <c r="MV289" i="7"/>
  <c r="MW289" i="7" s="1"/>
  <c r="MX289" i="7" s="1"/>
  <c r="LX289" i="7"/>
  <c r="LY289" i="7" s="1"/>
  <c r="LZ289" i="7" s="1"/>
  <c r="MP289" i="7"/>
  <c r="MQ289" i="7" s="1"/>
  <c r="MR289" i="7" s="1"/>
  <c r="NB289" i="7"/>
  <c r="NC289" i="7" s="1"/>
  <c r="ND289" i="7" s="1"/>
  <c r="KZ289" i="7"/>
  <c r="LA289" i="7" s="1"/>
  <c r="LB289" i="7" s="1"/>
  <c r="LF289" i="7"/>
  <c r="LG289" i="7" s="1"/>
  <c r="LH289" i="7" s="1"/>
  <c r="KN289" i="7"/>
  <c r="KO289" i="7" s="1"/>
  <c r="KP289" i="7" s="1"/>
  <c r="JP289" i="7"/>
  <c r="JQ289" i="7" s="1"/>
  <c r="JR289" i="7" s="1"/>
  <c r="IX289" i="7"/>
  <c r="IY289" i="7" s="1"/>
  <c r="IZ289" i="7" s="1"/>
  <c r="HT289" i="7"/>
  <c r="HU289" i="7" s="1"/>
  <c r="HV289" i="7" s="1"/>
  <c r="GV289" i="7"/>
  <c r="GW289" i="7" s="1"/>
  <c r="GX289" i="7" s="1"/>
  <c r="FX289" i="7"/>
  <c r="FY289" i="7" s="1"/>
  <c r="FZ289" i="7" s="1"/>
  <c r="EZ289" i="7"/>
  <c r="FA289" i="7" s="1"/>
  <c r="FB289" i="7" s="1"/>
  <c r="DV289" i="7"/>
  <c r="DW289" i="7" s="1"/>
  <c r="DX289" i="7" s="1"/>
  <c r="FF289" i="7"/>
  <c r="FG289" i="7" s="1"/>
  <c r="FH289" i="7" s="1"/>
  <c r="JV289" i="7"/>
  <c r="JW289" i="7" s="1"/>
  <c r="JX289" i="7" s="1"/>
  <c r="IR289" i="7"/>
  <c r="IS289" i="7" s="1"/>
  <c r="IT289" i="7" s="1"/>
  <c r="HZ289" i="7"/>
  <c r="IA289" i="7" s="1"/>
  <c r="IB289" i="7" s="1"/>
  <c r="GP289" i="7"/>
  <c r="GQ289" i="7" s="1"/>
  <c r="GR289" i="7" s="1"/>
  <c r="FR289" i="7"/>
  <c r="FS289" i="7" s="1"/>
  <c r="FT289" i="7" s="1"/>
  <c r="EN289" i="7"/>
  <c r="EO289" i="7" s="1"/>
  <c r="EP289" i="7" s="1"/>
  <c r="DP289" i="7"/>
  <c r="DQ289" i="7" s="1"/>
  <c r="DR289" i="7" s="1"/>
  <c r="ET289" i="7"/>
  <c r="EU289" i="7" s="1"/>
  <c r="EV289" i="7" s="1"/>
  <c r="CL289" i="7"/>
  <c r="CM289" i="7" s="1"/>
  <c r="CN289" i="7" s="1"/>
  <c r="BZ289" i="7"/>
  <c r="CA289" i="7" s="1"/>
  <c r="CB289" i="7" s="1"/>
  <c r="NN71" i="7"/>
  <c r="NO71" i="7" s="1"/>
  <c r="NP71" i="7" s="1"/>
  <c r="MV71" i="7"/>
  <c r="MW71" i="7" s="1"/>
  <c r="MX71" i="7" s="1"/>
  <c r="LX71" i="7"/>
  <c r="LY71" i="7" s="1"/>
  <c r="LZ71" i="7" s="1"/>
  <c r="NB71" i="7"/>
  <c r="NC71" i="7" s="1"/>
  <c r="ND71" i="7" s="1"/>
  <c r="MD71" i="7"/>
  <c r="ME71" i="7" s="1"/>
  <c r="MF71" i="7" s="1"/>
  <c r="LF71" i="7"/>
  <c r="LG71" i="7" s="1"/>
  <c r="LH71" i="7" s="1"/>
  <c r="KN71" i="7"/>
  <c r="KO71" i="7" s="1"/>
  <c r="KP71" i="7" s="1"/>
  <c r="KH71" i="7"/>
  <c r="KI71" i="7" s="1"/>
  <c r="KJ71" i="7" s="1"/>
  <c r="JP71" i="7"/>
  <c r="JQ71" i="7" s="1"/>
  <c r="JR71" i="7" s="1"/>
  <c r="IR71" i="7"/>
  <c r="IS71" i="7" s="1"/>
  <c r="IT71" i="7" s="1"/>
  <c r="HN71" i="7"/>
  <c r="HO71" i="7" s="1"/>
  <c r="HP71" i="7" s="1"/>
  <c r="GJ71" i="7"/>
  <c r="GK71" i="7" s="1"/>
  <c r="GL71" i="7" s="1"/>
  <c r="HH71" i="7"/>
  <c r="HI71" i="7" s="1"/>
  <c r="HJ71" i="7" s="1"/>
  <c r="EH71" i="7"/>
  <c r="EI71" i="7" s="1"/>
  <c r="EJ71" i="7" s="1"/>
  <c r="DJ71" i="7"/>
  <c r="DK71" i="7" s="1"/>
  <c r="DL71" i="7" s="1"/>
  <c r="ET71" i="7"/>
  <c r="EU71" i="7" s="1"/>
  <c r="EV71" i="7" s="1"/>
  <c r="JJ71" i="7"/>
  <c r="JK71" i="7" s="1"/>
  <c r="JL71" i="7" s="1"/>
  <c r="HB71" i="7"/>
  <c r="HC71" i="7" s="1"/>
  <c r="HD71" i="7" s="1"/>
  <c r="FL71" i="7"/>
  <c r="FM71" i="7" s="1"/>
  <c r="FN71" i="7" s="1"/>
  <c r="DD71" i="7"/>
  <c r="DE71" i="7" s="1"/>
  <c r="DF71" i="7" s="1"/>
  <c r="CF71" i="7"/>
  <c r="CG71" i="7" s="1"/>
  <c r="CH71" i="7" s="1"/>
  <c r="IX71" i="7"/>
  <c r="IY71" i="7" s="1"/>
  <c r="IZ71" i="7" s="1"/>
  <c r="GP71" i="7"/>
  <c r="GQ71" i="7" s="1"/>
  <c r="GR71" i="7" s="1"/>
  <c r="EN71" i="7"/>
  <c r="EO71" i="7" s="1"/>
  <c r="EP71" i="7" s="1"/>
  <c r="FF71" i="7"/>
  <c r="FG71" i="7" s="1"/>
  <c r="FH71" i="7" s="1"/>
  <c r="BZ71" i="7"/>
  <c r="CA71" i="7" s="1"/>
  <c r="CB71" i="7" s="1"/>
  <c r="NH71" i="7"/>
  <c r="NI71" i="7" s="1"/>
  <c r="NJ71" i="7" s="1"/>
  <c r="MJ71" i="7"/>
  <c r="MK71" i="7" s="1"/>
  <c r="ML71" i="7" s="1"/>
  <c r="LL71" i="7"/>
  <c r="LM71" i="7" s="1"/>
  <c r="LN71" i="7" s="1"/>
  <c r="MP71" i="7"/>
  <c r="MQ71" i="7" s="1"/>
  <c r="MR71" i="7" s="1"/>
  <c r="LR71" i="7"/>
  <c r="LS71" i="7" s="1"/>
  <c r="LT71" i="7" s="1"/>
  <c r="KT71" i="7"/>
  <c r="KU71" i="7" s="1"/>
  <c r="KV71" i="7" s="1"/>
  <c r="KZ71" i="7"/>
  <c r="LA71" i="7" s="1"/>
  <c r="LB71" i="7" s="1"/>
  <c r="KB71" i="7"/>
  <c r="KC71" i="7" s="1"/>
  <c r="KD71" i="7" s="1"/>
  <c r="JD71" i="7"/>
  <c r="JE71" i="7" s="1"/>
  <c r="JF71" i="7" s="1"/>
  <c r="IF71" i="7"/>
  <c r="IG71" i="7" s="1"/>
  <c r="IH71" i="7" s="1"/>
  <c r="GV71" i="7"/>
  <c r="GW71" i="7" s="1"/>
  <c r="GX71" i="7" s="1"/>
  <c r="FX71" i="7"/>
  <c r="FY71" i="7" s="1"/>
  <c r="FZ71" i="7" s="1"/>
  <c r="EZ71" i="7"/>
  <c r="FA71" i="7" s="1"/>
  <c r="FB71" i="7" s="1"/>
  <c r="DV71" i="7"/>
  <c r="DW71" i="7" s="1"/>
  <c r="DX71" i="7" s="1"/>
  <c r="FR71" i="7"/>
  <c r="FS71" i="7" s="1"/>
  <c r="FT71" i="7" s="1"/>
  <c r="CX71" i="7"/>
  <c r="CY71" i="7" s="1"/>
  <c r="CZ71" i="7" s="1"/>
  <c r="IL71" i="7"/>
  <c r="IM71" i="7" s="1"/>
  <c r="IN71" i="7" s="1"/>
  <c r="GD71" i="7"/>
  <c r="GE71" i="7" s="1"/>
  <c r="GF71" i="7" s="1"/>
  <c r="EB71" i="7"/>
  <c r="EC71" i="7" s="1"/>
  <c r="ED71" i="7" s="1"/>
  <c r="CR71" i="7"/>
  <c r="CS71" i="7" s="1"/>
  <c r="CT71" i="7" s="1"/>
  <c r="JV71" i="7"/>
  <c r="JW71" i="7" s="1"/>
  <c r="JX71" i="7" s="1"/>
  <c r="HZ71" i="7"/>
  <c r="IA71" i="7" s="1"/>
  <c r="IB71" i="7" s="1"/>
  <c r="HT71" i="7"/>
  <c r="HU71" i="7" s="1"/>
  <c r="HV71" i="7" s="1"/>
  <c r="DP71" i="7"/>
  <c r="DQ71" i="7" s="1"/>
  <c r="DR71" i="7" s="1"/>
  <c r="CL71" i="7"/>
  <c r="CM71" i="7" s="1"/>
  <c r="CN71" i="7" s="1"/>
  <c r="NN286" i="7"/>
  <c r="NO286" i="7" s="1"/>
  <c r="NP286" i="7" s="1"/>
  <c r="MV286" i="7"/>
  <c r="MW286" i="7" s="1"/>
  <c r="MX286" i="7" s="1"/>
  <c r="LX286" i="7"/>
  <c r="LY286" i="7" s="1"/>
  <c r="LZ286" i="7" s="1"/>
  <c r="NB286" i="7"/>
  <c r="NC286" i="7" s="1"/>
  <c r="ND286" i="7" s="1"/>
  <c r="MD286" i="7"/>
  <c r="ME286" i="7" s="1"/>
  <c r="MF286" i="7" s="1"/>
  <c r="LF286" i="7"/>
  <c r="LG286" i="7" s="1"/>
  <c r="LH286" i="7" s="1"/>
  <c r="KN286" i="7"/>
  <c r="KO286" i="7" s="1"/>
  <c r="KP286" i="7" s="1"/>
  <c r="KH286" i="7"/>
  <c r="KI286" i="7" s="1"/>
  <c r="KJ286" i="7" s="1"/>
  <c r="JV286" i="7"/>
  <c r="JW286" i="7" s="1"/>
  <c r="JX286" i="7" s="1"/>
  <c r="IR286" i="7"/>
  <c r="IS286" i="7" s="1"/>
  <c r="IT286" i="7" s="1"/>
  <c r="HN286" i="7"/>
  <c r="HO286" i="7" s="1"/>
  <c r="HP286" i="7" s="1"/>
  <c r="GJ286" i="7"/>
  <c r="GK286" i="7" s="1"/>
  <c r="GL286" i="7" s="1"/>
  <c r="FR286" i="7"/>
  <c r="FS286" i="7" s="1"/>
  <c r="FT286" i="7" s="1"/>
  <c r="EN286" i="7"/>
  <c r="EO286" i="7" s="1"/>
  <c r="EP286" i="7" s="1"/>
  <c r="DP286" i="7"/>
  <c r="DQ286" i="7" s="1"/>
  <c r="DR286" i="7" s="1"/>
  <c r="ET286" i="7"/>
  <c r="EU286" i="7" s="1"/>
  <c r="EV286" i="7" s="1"/>
  <c r="JJ286" i="7"/>
  <c r="JK286" i="7" s="1"/>
  <c r="JL286" i="7" s="1"/>
  <c r="HB286" i="7"/>
  <c r="HC286" i="7" s="1"/>
  <c r="HD286" i="7" s="1"/>
  <c r="HZ286" i="7"/>
  <c r="IA286" i="7" s="1"/>
  <c r="IB286" i="7" s="1"/>
  <c r="DJ286" i="7"/>
  <c r="DK286" i="7" s="1"/>
  <c r="DL286" i="7" s="1"/>
  <c r="CF286" i="7"/>
  <c r="CG286" i="7" s="1"/>
  <c r="CH286" i="7" s="1"/>
  <c r="IX286" i="7"/>
  <c r="IY286" i="7" s="1"/>
  <c r="IZ286" i="7" s="1"/>
  <c r="GP286" i="7"/>
  <c r="GQ286" i="7" s="1"/>
  <c r="GR286" i="7" s="1"/>
  <c r="EZ286" i="7"/>
  <c r="FA286" i="7" s="1"/>
  <c r="FB286" i="7" s="1"/>
  <c r="FF286" i="7"/>
  <c r="FG286" i="7" s="1"/>
  <c r="FH286" i="7" s="1"/>
  <c r="BZ286" i="7"/>
  <c r="CA286" i="7" s="1"/>
  <c r="CB286" i="7" s="1"/>
  <c r="NH286" i="7"/>
  <c r="NI286" i="7" s="1"/>
  <c r="NJ286" i="7" s="1"/>
  <c r="MJ286" i="7"/>
  <c r="MK286" i="7" s="1"/>
  <c r="ML286" i="7" s="1"/>
  <c r="LL286" i="7"/>
  <c r="LM286" i="7" s="1"/>
  <c r="LN286" i="7" s="1"/>
  <c r="MP286" i="7"/>
  <c r="MQ286" i="7" s="1"/>
  <c r="MR286" i="7" s="1"/>
  <c r="LR286" i="7"/>
  <c r="LS286" i="7" s="1"/>
  <c r="LT286" i="7" s="1"/>
  <c r="KT286" i="7"/>
  <c r="KU286" i="7" s="1"/>
  <c r="KV286" i="7" s="1"/>
  <c r="KZ286" i="7"/>
  <c r="LA286" i="7" s="1"/>
  <c r="LB286" i="7" s="1"/>
  <c r="JP286" i="7"/>
  <c r="JQ286" i="7" s="1"/>
  <c r="JR286" i="7" s="1"/>
  <c r="JD286" i="7"/>
  <c r="JE286" i="7" s="1"/>
  <c r="JF286" i="7" s="1"/>
  <c r="IF286" i="7"/>
  <c r="IG286" i="7" s="1"/>
  <c r="IH286" i="7" s="1"/>
  <c r="GV286" i="7"/>
  <c r="GW286" i="7" s="1"/>
  <c r="GX286" i="7" s="1"/>
  <c r="FX286" i="7"/>
  <c r="FY286" i="7" s="1"/>
  <c r="FZ286" i="7" s="1"/>
  <c r="FL286" i="7"/>
  <c r="FM286" i="7" s="1"/>
  <c r="FN286" i="7" s="1"/>
  <c r="EB286" i="7"/>
  <c r="EC286" i="7" s="1"/>
  <c r="ED286" i="7" s="1"/>
  <c r="DD286" i="7"/>
  <c r="DE286" i="7" s="1"/>
  <c r="DF286" i="7" s="1"/>
  <c r="CX286" i="7"/>
  <c r="CY286" i="7" s="1"/>
  <c r="CZ286" i="7" s="1"/>
  <c r="IL286" i="7"/>
  <c r="IM286" i="7" s="1"/>
  <c r="IN286" i="7" s="1"/>
  <c r="GD286" i="7"/>
  <c r="GE286" i="7" s="1"/>
  <c r="GF286" i="7" s="1"/>
  <c r="EH286" i="7"/>
  <c r="EI286" i="7" s="1"/>
  <c r="EJ286" i="7" s="1"/>
  <c r="CR286" i="7"/>
  <c r="CS286" i="7" s="1"/>
  <c r="CT286" i="7" s="1"/>
  <c r="KB286" i="7"/>
  <c r="KC286" i="7" s="1"/>
  <c r="KD286" i="7" s="1"/>
  <c r="HT286" i="7"/>
  <c r="HU286" i="7" s="1"/>
  <c r="HV286" i="7" s="1"/>
  <c r="HH286" i="7"/>
  <c r="HI286" i="7" s="1"/>
  <c r="HJ286" i="7" s="1"/>
  <c r="DV286" i="7"/>
  <c r="DW286" i="7" s="1"/>
  <c r="DX286" i="7" s="1"/>
  <c r="CL286" i="7"/>
  <c r="CM286" i="7" s="1"/>
  <c r="CN286" i="7" s="1"/>
  <c r="LL245" i="7"/>
  <c r="LM245" i="7" s="1"/>
  <c r="LN245" i="7" s="1"/>
  <c r="MP245" i="7"/>
  <c r="MQ245" i="7" s="1"/>
  <c r="MR245" i="7" s="1"/>
  <c r="LR245" i="7"/>
  <c r="LS245" i="7" s="1"/>
  <c r="LT245" i="7" s="1"/>
  <c r="MV245" i="7"/>
  <c r="MW245" i="7" s="1"/>
  <c r="MX245" i="7" s="1"/>
  <c r="LX245" i="7"/>
  <c r="LY245" i="7" s="1"/>
  <c r="LZ245" i="7" s="1"/>
  <c r="KT245" i="7"/>
  <c r="KU245" i="7" s="1"/>
  <c r="KV245" i="7" s="1"/>
  <c r="KZ245" i="7"/>
  <c r="LA245" i="7" s="1"/>
  <c r="LB245" i="7" s="1"/>
  <c r="CX245" i="7"/>
  <c r="CY245" i="7" s="1"/>
  <c r="CZ245" i="7" s="1"/>
  <c r="JJ245" i="7"/>
  <c r="JK245" i="7" s="1"/>
  <c r="JL245" i="7" s="1"/>
  <c r="IL245" i="7"/>
  <c r="IM245" i="7" s="1"/>
  <c r="IN245" i="7" s="1"/>
  <c r="HN245" i="7"/>
  <c r="HO245" i="7" s="1"/>
  <c r="HP245" i="7" s="1"/>
  <c r="GJ245" i="7"/>
  <c r="GK245" i="7" s="1"/>
  <c r="GL245" i="7" s="1"/>
  <c r="HH245" i="7"/>
  <c r="HI245" i="7" s="1"/>
  <c r="HJ245" i="7" s="1"/>
  <c r="EH245" i="7"/>
  <c r="EI245" i="7" s="1"/>
  <c r="EJ245" i="7" s="1"/>
  <c r="DJ245" i="7"/>
  <c r="DK245" i="7" s="1"/>
  <c r="DL245" i="7" s="1"/>
  <c r="KB245" i="7"/>
  <c r="KC245" i="7" s="1"/>
  <c r="KD245" i="7" s="1"/>
  <c r="JD245" i="7"/>
  <c r="JE245" i="7" s="1"/>
  <c r="JF245" i="7" s="1"/>
  <c r="IF245" i="7"/>
  <c r="IG245" i="7" s="1"/>
  <c r="IH245" i="7" s="1"/>
  <c r="HB245" i="7"/>
  <c r="HC245" i="7" s="1"/>
  <c r="HD245" i="7" s="1"/>
  <c r="GD245" i="7"/>
  <c r="GE245" i="7" s="1"/>
  <c r="GF245" i="7" s="1"/>
  <c r="FL245" i="7"/>
  <c r="FM245" i="7" s="1"/>
  <c r="FN245" i="7" s="1"/>
  <c r="EB245" i="7"/>
  <c r="EC245" i="7" s="1"/>
  <c r="ED245" i="7" s="1"/>
  <c r="DD245" i="7"/>
  <c r="DE245" i="7" s="1"/>
  <c r="DF245" i="7" s="1"/>
  <c r="CR245" i="7"/>
  <c r="CS245" i="7" s="1"/>
  <c r="CT245" i="7" s="1"/>
  <c r="BZ245" i="7"/>
  <c r="CA245" i="7" s="1"/>
  <c r="CB245" i="7" s="1"/>
  <c r="NB245" i="7"/>
  <c r="NC245" i="7" s="1"/>
  <c r="ND245" i="7" s="1"/>
  <c r="NH245" i="7"/>
  <c r="NI245" i="7" s="1"/>
  <c r="NJ245" i="7" s="1"/>
  <c r="LF245" i="7"/>
  <c r="LG245" i="7" s="1"/>
  <c r="LH245" i="7" s="1"/>
  <c r="KH245" i="7"/>
  <c r="KI245" i="7" s="1"/>
  <c r="KJ245" i="7" s="1"/>
  <c r="IX245" i="7"/>
  <c r="IY245" i="7" s="1"/>
  <c r="IZ245" i="7" s="1"/>
  <c r="GV245" i="7"/>
  <c r="GW245" i="7" s="1"/>
  <c r="GX245" i="7" s="1"/>
  <c r="EZ245" i="7"/>
  <c r="FA245" i="7" s="1"/>
  <c r="FB245" i="7" s="1"/>
  <c r="FF245" i="7"/>
  <c r="FG245" i="7" s="1"/>
  <c r="FH245" i="7" s="1"/>
  <c r="IR245" i="7"/>
  <c r="IS245" i="7" s="1"/>
  <c r="IT245" i="7" s="1"/>
  <c r="GP245" i="7"/>
  <c r="GQ245" i="7" s="1"/>
  <c r="GR245" i="7" s="1"/>
  <c r="EN245" i="7"/>
  <c r="EO245" i="7" s="1"/>
  <c r="EP245" i="7" s="1"/>
  <c r="ET245" i="7"/>
  <c r="EU245" i="7" s="1"/>
  <c r="EV245" i="7" s="1"/>
  <c r="CF245" i="7"/>
  <c r="CG245" i="7" s="1"/>
  <c r="CH245" i="7" s="1"/>
  <c r="NN245" i="7"/>
  <c r="NO245" i="7" s="1"/>
  <c r="NP245" i="7" s="1"/>
  <c r="MD245" i="7"/>
  <c r="ME245" i="7" s="1"/>
  <c r="MF245" i="7" s="1"/>
  <c r="MJ245" i="7"/>
  <c r="MK245" i="7" s="1"/>
  <c r="ML245" i="7" s="1"/>
  <c r="KN245" i="7"/>
  <c r="KO245" i="7" s="1"/>
  <c r="KP245" i="7" s="1"/>
  <c r="JP245" i="7"/>
  <c r="JQ245" i="7" s="1"/>
  <c r="JR245" i="7" s="1"/>
  <c r="HT245" i="7"/>
  <c r="HU245" i="7" s="1"/>
  <c r="HV245" i="7" s="1"/>
  <c r="FX245" i="7"/>
  <c r="FY245" i="7" s="1"/>
  <c r="FZ245" i="7" s="1"/>
  <c r="DV245" i="7"/>
  <c r="DW245" i="7" s="1"/>
  <c r="DX245" i="7" s="1"/>
  <c r="JV245" i="7"/>
  <c r="JW245" i="7" s="1"/>
  <c r="JX245" i="7" s="1"/>
  <c r="HZ245" i="7"/>
  <c r="IA245" i="7" s="1"/>
  <c r="IB245" i="7" s="1"/>
  <c r="FR245" i="7"/>
  <c r="FS245" i="7" s="1"/>
  <c r="FT245" i="7" s="1"/>
  <c r="DP245" i="7"/>
  <c r="DQ245" i="7" s="1"/>
  <c r="DR245" i="7" s="1"/>
  <c r="CL245" i="7"/>
  <c r="CM245" i="7" s="1"/>
  <c r="CN245" i="7" s="1"/>
  <c r="NH195" i="7"/>
  <c r="NI195" i="7" s="1"/>
  <c r="NJ195" i="7" s="1"/>
  <c r="MJ195" i="7"/>
  <c r="MK195" i="7" s="1"/>
  <c r="ML195" i="7" s="1"/>
  <c r="LL195" i="7"/>
  <c r="LM195" i="7" s="1"/>
  <c r="LN195" i="7" s="1"/>
  <c r="MP195" i="7"/>
  <c r="MQ195" i="7" s="1"/>
  <c r="MR195" i="7" s="1"/>
  <c r="LR195" i="7"/>
  <c r="LS195" i="7" s="1"/>
  <c r="LT195" i="7" s="1"/>
  <c r="KH195" i="7"/>
  <c r="KI195" i="7" s="1"/>
  <c r="KJ195" i="7" s="1"/>
  <c r="KT195" i="7"/>
  <c r="KU195" i="7" s="1"/>
  <c r="KV195" i="7" s="1"/>
  <c r="KB195" i="7"/>
  <c r="KC195" i="7" s="1"/>
  <c r="KD195" i="7" s="1"/>
  <c r="JD195" i="7"/>
  <c r="JE195" i="7" s="1"/>
  <c r="JF195" i="7" s="1"/>
  <c r="IF195" i="7"/>
  <c r="IG195" i="7" s="1"/>
  <c r="IH195" i="7" s="1"/>
  <c r="GV195" i="7"/>
  <c r="GW195" i="7" s="1"/>
  <c r="GX195" i="7" s="1"/>
  <c r="FX195" i="7"/>
  <c r="FY195" i="7" s="1"/>
  <c r="FZ195" i="7" s="1"/>
  <c r="FL195" i="7"/>
  <c r="FM195" i="7" s="1"/>
  <c r="FN195" i="7" s="1"/>
  <c r="EB195" i="7"/>
  <c r="EC195" i="7" s="1"/>
  <c r="ED195" i="7" s="1"/>
  <c r="DD195" i="7"/>
  <c r="DE195" i="7" s="1"/>
  <c r="DF195" i="7" s="1"/>
  <c r="CX195" i="7"/>
  <c r="CY195" i="7" s="1"/>
  <c r="CZ195" i="7" s="1"/>
  <c r="IL195" i="7"/>
  <c r="IM195" i="7" s="1"/>
  <c r="IN195" i="7" s="1"/>
  <c r="GD195" i="7"/>
  <c r="GE195" i="7" s="1"/>
  <c r="GF195" i="7" s="1"/>
  <c r="EH195" i="7"/>
  <c r="EI195" i="7" s="1"/>
  <c r="EJ195" i="7" s="1"/>
  <c r="CR195" i="7"/>
  <c r="CS195" i="7" s="1"/>
  <c r="CT195" i="7" s="1"/>
  <c r="JV195" i="7"/>
  <c r="JW195" i="7" s="1"/>
  <c r="JX195" i="7" s="1"/>
  <c r="HZ195" i="7"/>
  <c r="IA195" i="7" s="1"/>
  <c r="IB195" i="7" s="1"/>
  <c r="HT195" i="7"/>
  <c r="HU195" i="7" s="1"/>
  <c r="HV195" i="7" s="1"/>
  <c r="DV195" i="7"/>
  <c r="DW195" i="7" s="1"/>
  <c r="DX195" i="7" s="1"/>
  <c r="CL195" i="7"/>
  <c r="CM195" i="7" s="1"/>
  <c r="CN195" i="7" s="1"/>
  <c r="NN195" i="7"/>
  <c r="NO195" i="7" s="1"/>
  <c r="NP195" i="7" s="1"/>
  <c r="MV195" i="7"/>
  <c r="MW195" i="7" s="1"/>
  <c r="MX195" i="7" s="1"/>
  <c r="LX195" i="7"/>
  <c r="LY195" i="7" s="1"/>
  <c r="LZ195" i="7" s="1"/>
  <c r="NB195" i="7"/>
  <c r="NC195" i="7" s="1"/>
  <c r="ND195" i="7" s="1"/>
  <c r="MD195" i="7"/>
  <c r="ME195" i="7" s="1"/>
  <c r="MF195" i="7" s="1"/>
  <c r="KZ195" i="7"/>
  <c r="LA195" i="7" s="1"/>
  <c r="LB195" i="7" s="1"/>
  <c r="LF195" i="7"/>
  <c r="LG195" i="7" s="1"/>
  <c r="LH195" i="7" s="1"/>
  <c r="KN195" i="7"/>
  <c r="KO195" i="7" s="1"/>
  <c r="KP195" i="7" s="1"/>
  <c r="JP195" i="7"/>
  <c r="JQ195" i="7" s="1"/>
  <c r="JR195" i="7" s="1"/>
  <c r="IR195" i="7"/>
  <c r="IS195" i="7" s="1"/>
  <c r="IT195" i="7" s="1"/>
  <c r="HN195" i="7"/>
  <c r="HO195" i="7" s="1"/>
  <c r="HP195" i="7" s="1"/>
  <c r="GJ195" i="7"/>
  <c r="GK195" i="7" s="1"/>
  <c r="GL195" i="7" s="1"/>
  <c r="FR195" i="7"/>
  <c r="FS195" i="7" s="1"/>
  <c r="FT195" i="7" s="1"/>
  <c r="EN195" i="7"/>
  <c r="EO195" i="7" s="1"/>
  <c r="EP195" i="7" s="1"/>
  <c r="DP195" i="7"/>
  <c r="DQ195" i="7" s="1"/>
  <c r="DR195" i="7" s="1"/>
  <c r="ET195" i="7"/>
  <c r="EU195" i="7" s="1"/>
  <c r="EV195" i="7" s="1"/>
  <c r="JJ195" i="7"/>
  <c r="JK195" i="7" s="1"/>
  <c r="JL195" i="7" s="1"/>
  <c r="HB195" i="7"/>
  <c r="HC195" i="7" s="1"/>
  <c r="HD195" i="7" s="1"/>
  <c r="HH195" i="7"/>
  <c r="HI195" i="7" s="1"/>
  <c r="HJ195" i="7" s="1"/>
  <c r="DJ195" i="7"/>
  <c r="DK195" i="7" s="1"/>
  <c r="DL195" i="7" s="1"/>
  <c r="CF195" i="7"/>
  <c r="CG195" i="7" s="1"/>
  <c r="CH195" i="7" s="1"/>
  <c r="IX195" i="7"/>
  <c r="IY195" i="7" s="1"/>
  <c r="IZ195" i="7" s="1"/>
  <c r="GP195" i="7"/>
  <c r="GQ195" i="7" s="1"/>
  <c r="GR195" i="7" s="1"/>
  <c r="EZ195" i="7"/>
  <c r="FA195" i="7" s="1"/>
  <c r="FB195" i="7" s="1"/>
  <c r="FF195" i="7"/>
  <c r="FG195" i="7" s="1"/>
  <c r="FH195" i="7" s="1"/>
  <c r="BZ195" i="7"/>
  <c r="CA195" i="7" s="1"/>
  <c r="CB195" i="7" s="1"/>
  <c r="LL322" i="7"/>
  <c r="LM322" i="7" s="1"/>
  <c r="LN322" i="7" s="1"/>
  <c r="MP322" i="7"/>
  <c r="MQ322" i="7" s="1"/>
  <c r="MR322" i="7" s="1"/>
  <c r="LR322" i="7"/>
  <c r="LS322" i="7" s="1"/>
  <c r="LT322" i="7" s="1"/>
  <c r="MV322" i="7"/>
  <c r="MW322" i="7" s="1"/>
  <c r="MX322" i="7" s="1"/>
  <c r="LX322" i="7"/>
  <c r="LY322" i="7" s="1"/>
  <c r="LZ322" i="7" s="1"/>
  <c r="KT322" i="7"/>
  <c r="KU322" i="7" s="1"/>
  <c r="KV322" i="7" s="1"/>
  <c r="KZ322" i="7"/>
  <c r="LA322" i="7" s="1"/>
  <c r="LB322" i="7" s="1"/>
  <c r="CX322" i="7"/>
  <c r="CY322" i="7" s="1"/>
  <c r="CZ322" i="7" s="1"/>
  <c r="JJ322" i="7"/>
  <c r="JK322" i="7" s="1"/>
  <c r="JL322" i="7" s="1"/>
  <c r="IL322" i="7"/>
  <c r="IM322" i="7" s="1"/>
  <c r="IN322" i="7" s="1"/>
  <c r="HB322" i="7"/>
  <c r="HC322" i="7" s="1"/>
  <c r="HD322" i="7" s="1"/>
  <c r="GD322" i="7"/>
  <c r="GE322" i="7" s="1"/>
  <c r="GF322" i="7" s="1"/>
  <c r="HZ322" i="7"/>
  <c r="IA322" i="7" s="1"/>
  <c r="IB322" i="7" s="1"/>
  <c r="EH322" i="7"/>
  <c r="EI322" i="7" s="1"/>
  <c r="EJ322" i="7" s="1"/>
  <c r="DJ322" i="7"/>
  <c r="DK322" i="7" s="1"/>
  <c r="DL322" i="7" s="1"/>
  <c r="JP322" i="7"/>
  <c r="JQ322" i="7" s="1"/>
  <c r="JR322" i="7" s="1"/>
  <c r="JD322" i="7"/>
  <c r="JE322" i="7" s="1"/>
  <c r="JF322" i="7" s="1"/>
  <c r="IF322" i="7"/>
  <c r="IG322" i="7" s="1"/>
  <c r="IH322" i="7" s="1"/>
  <c r="GV322" i="7"/>
  <c r="GW322" i="7" s="1"/>
  <c r="GX322" i="7" s="1"/>
  <c r="FX322" i="7"/>
  <c r="FY322" i="7" s="1"/>
  <c r="FZ322" i="7" s="1"/>
  <c r="FL322" i="7"/>
  <c r="FM322" i="7" s="1"/>
  <c r="FN322" i="7" s="1"/>
  <c r="EB322" i="7"/>
  <c r="EC322" i="7" s="1"/>
  <c r="ED322" i="7" s="1"/>
  <c r="DD322" i="7"/>
  <c r="DE322" i="7" s="1"/>
  <c r="DF322" i="7" s="1"/>
  <c r="CR322" i="7"/>
  <c r="CS322" i="7" s="1"/>
  <c r="CT322" i="7" s="1"/>
  <c r="BZ322" i="7"/>
  <c r="CA322" i="7" s="1"/>
  <c r="CB322" i="7" s="1"/>
  <c r="NN322" i="7"/>
  <c r="NO322" i="7" s="1"/>
  <c r="NP322" i="7" s="1"/>
  <c r="NB322" i="7"/>
  <c r="NC322" i="7" s="1"/>
  <c r="ND322" i="7" s="1"/>
  <c r="MD322" i="7"/>
  <c r="ME322" i="7" s="1"/>
  <c r="MF322" i="7" s="1"/>
  <c r="NH322" i="7"/>
  <c r="NI322" i="7" s="1"/>
  <c r="NJ322" i="7" s="1"/>
  <c r="MJ322" i="7"/>
  <c r="MK322" i="7" s="1"/>
  <c r="ML322" i="7" s="1"/>
  <c r="LF322" i="7"/>
  <c r="LG322" i="7" s="1"/>
  <c r="LH322" i="7" s="1"/>
  <c r="KN322" i="7"/>
  <c r="KO322" i="7" s="1"/>
  <c r="KP322" i="7" s="1"/>
  <c r="KH322" i="7"/>
  <c r="KI322" i="7" s="1"/>
  <c r="KJ322" i="7" s="1"/>
  <c r="KB322" i="7"/>
  <c r="KC322" i="7" s="1"/>
  <c r="KD322" i="7" s="1"/>
  <c r="IX322" i="7"/>
  <c r="IY322" i="7" s="1"/>
  <c r="IZ322" i="7" s="1"/>
  <c r="HT322" i="7"/>
  <c r="HU322" i="7" s="1"/>
  <c r="HV322" i="7" s="1"/>
  <c r="GP322" i="7"/>
  <c r="GQ322" i="7" s="1"/>
  <c r="GR322" i="7" s="1"/>
  <c r="HH322" i="7"/>
  <c r="HI322" i="7" s="1"/>
  <c r="HJ322" i="7" s="1"/>
  <c r="EZ322" i="7"/>
  <c r="FA322" i="7" s="1"/>
  <c r="FB322" i="7" s="1"/>
  <c r="DV322" i="7"/>
  <c r="DW322" i="7" s="1"/>
  <c r="DX322" i="7" s="1"/>
  <c r="FF322" i="7"/>
  <c r="FG322" i="7" s="1"/>
  <c r="FH322" i="7" s="1"/>
  <c r="JV322" i="7"/>
  <c r="JW322" i="7" s="1"/>
  <c r="JX322" i="7" s="1"/>
  <c r="IR322" i="7"/>
  <c r="IS322" i="7" s="1"/>
  <c r="IT322" i="7" s="1"/>
  <c r="HN322" i="7"/>
  <c r="HO322" i="7" s="1"/>
  <c r="HP322" i="7" s="1"/>
  <c r="GJ322" i="7"/>
  <c r="GK322" i="7" s="1"/>
  <c r="GL322" i="7" s="1"/>
  <c r="FR322" i="7"/>
  <c r="FS322" i="7" s="1"/>
  <c r="FT322" i="7" s="1"/>
  <c r="EN322" i="7"/>
  <c r="EO322" i="7" s="1"/>
  <c r="EP322" i="7" s="1"/>
  <c r="DP322" i="7"/>
  <c r="DQ322" i="7" s="1"/>
  <c r="DR322" i="7" s="1"/>
  <c r="ET322" i="7"/>
  <c r="EU322" i="7" s="1"/>
  <c r="EV322" i="7" s="1"/>
  <c r="CL322" i="7"/>
  <c r="CM322" i="7" s="1"/>
  <c r="CN322" i="7" s="1"/>
  <c r="CF322" i="7"/>
  <c r="CG322" i="7" s="1"/>
  <c r="CH322" i="7" s="1"/>
  <c r="NH356" i="7"/>
  <c r="NI356" i="7" s="1"/>
  <c r="NJ356" i="7" s="1"/>
  <c r="MJ356" i="7"/>
  <c r="MK356" i="7" s="1"/>
  <c r="ML356" i="7" s="1"/>
  <c r="LL356" i="7"/>
  <c r="LM356" i="7" s="1"/>
  <c r="LN356" i="7" s="1"/>
  <c r="MP356" i="7"/>
  <c r="MQ356" i="7" s="1"/>
  <c r="MR356" i="7" s="1"/>
  <c r="NN356" i="7"/>
  <c r="NO356" i="7" s="1"/>
  <c r="NP356" i="7" s="1"/>
  <c r="LX356" i="7"/>
  <c r="LY356" i="7" s="1"/>
  <c r="LZ356" i="7" s="1"/>
  <c r="MD356" i="7"/>
  <c r="ME356" i="7" s="1"/>
  <c r="MF356" i="7" s="1"/>
  <c r="LF356" i="7"/>
  <c r="LG356" i="7" s="1"/>
  <c r="LH356" i="7" s="1"/>
  <c r="KH356" i="7"/>
  <c r="KI356" i="7" s="1"/>
  <c r="KJ356" i="7" s="1"/>
  <c r="KZ356" i="7"/>
  <c r="LA356" i="7" s="1"/>
  <c r="LB356" i="7" s="1"/>
  <c r="JV356" i="7"/>
  <c r="JW356" i="7" s="1"/>
  <c r="JX356" i="7" s="1"/>
  <c r="IR356" i="7"/>
  <c r="IS356" i="7" s="1"/>
  <c r="IT356" i="7" s="1"/>
  <c r="HN356" i="7"/>
  <c r="HO356" i="7" s="1"/>
  <c r="HP356" i="7" s="1"/>
  <c r="GD356" i="7"/>
  <c r="GE356" i="7" s="1"/>
  <c r="GF356" i="7" s="1"/>
  <c r="HZ356" i="7"/>
  <c r="IA356" i="7" s="1"/>
  <c r="IB356" i="7" s="1"/>
  <c r="EN356" i="7"/>
  <c r="EO356" i="7" s="1"/>
  <c r="EP356" i="7" s="1"/>
  <c r="DP356" i="7"/>
  <c r="DQ356" i="7" s="1"/>
  <c r="DR356" i="7" s="1"/>
  <c r="ET356" i="7"/>
  <c r="EU356" i="7" s="1"/>
  <c r="EV356" i="7" s="1"/>
  <c r="JJ356" i="7"/>
  <c r="JK356" i="7" s="1"/>
  <c r="JL356" i="7" s="1"/>
  <c r="HB356" i="7"/>
  <c r="HC356" i="7" s="1"/>
  <c r="HD356" i="7" s="1"/>
  <c r="GV356" i="7"/>
  <c r="GW356" i="7" s="1"/>
  <c r="GX356" i="7" s="1"/>
  <c r="DJ356" i="7"/>
  <c r="DK356" i="7" s="1"/>
  <c r="DL356" i="7" s="1"/>
  <c r="CF356" i="7"/>
  <c r="CG356" i="7" s="1"/>
  <c r="CH356" i="7" s="1"/>
  <c r="IX356" i="7"/>
  <c r="IY356" i="7" s="1"/>
  <c r="IZ356" i="7" s="1"/>
  <c r="GJ356" i="7"/>
  <c r="GK356" i="7" s="1"/>
  <c r="GL356" i="7" s="1"/>
  <c r="EZ356" i="7"/>
  <c r="FA356" i="7" s="1"/>
  <c r="FB356" i="7" s="1"/>
  <c r="FF356" i="7"/>
  <c r="FG356" i="7" s="1"/>
  <c r="FH356" i="7" s="1"/>
  <c r="BZ356" i="7"/>
  <c r="CA356" i="7" s="1"/>
  <c r="CB356" i="7" s="1"/>
  <c r="MV356" i="7"/>
  <c r="MW356" i="7" s="1"/>
  <c r="MX356" i="7" s="1"/>
  <c r="NB356" i="7"/>
  <c r="NC356" i="7" s="1"/>
  <c r="ND356" i="7" s="1"/>
  <c r="LR356" i="7"/>
  <c r="LS356" i="7" s="1"/>
  <c r="LT356" i="7" s="1"/>
  <c r="KT356" i="7"/>
  <c r="KU356" i="7" s="1"/>
  <c r="KV356" i="7" s="1"/>
  <c r="KN356" i="7"/>
  <c r="KO356" i="7" s="1"/>
  <c r="KP356" i="7" s="1"/>
  <c r="KB356" i="7"/>
  <c r="KC356" i="7" s="1"/>
  <c r="KD356" i="7" s="1"/>
  <c r="JD356" i="7"/>
  <c r="JE356" i="7" s="1"/>
  <c r="JF356" i="7" s="1"/>
  <c r="IF356" i="7"/>
  <c r="IG356" i="7" s="1"/>
  <c r="IH356" i="7" s="1"/>
  <c r="GP356" i="7"/>
  <c r="GQ356" i="7" s="1"/>
  <c r="GR356" i="7" s="1"/>
  <c r="HH356" i="7"/>
  <c r="HI356" i="7" s="1"/>
  <c r="HJ356" i="7" s="1"/>
  <c r="FL356" i="7"/>
  <c r="FM356" i="7" s="1"/>
  <c r="FN356" i="7" s="1"/>
  <c r="EB356" i="7"/>
  <c r="EC356" i="7" s="1"/>
  <c r="ED356" i="7" s="1"/>
  <c r="DD356" i="7"/>
  <c r="DE356" i="7" s="1"/>
  <c r="DF356" i="7" s="1"/>
  <c r="CX356" i="7"/>
  <c r="CY356" i="7" s="1"/>
  <c r="CZ356" i="7" s="1"/>
  <c r="IL356" i="7"/>
  <c r="IM356" i="7" s="1"/>
  <c r="IN356" i="7" s="1"/>
  <c r="FX356" i="7"/>
  <c r="FY356" i="7" s="1"/>
  <c r="FZ356" i="7" s="1"/>
  <c r="EH356" i="7"/>
  <c r="EI356" i="7" s="1"/>
  <c r="EJ356" i="7" s="1"/>
  <c r="CR356" i="7"/>
  <c r="CS356" i="7" s="1"/>
  <c r="CT356" i="7" s="1"/>
  <c r="JP356" i="7"/>
  <c r="JQ356" i="7" s="1"/>
  <c r="JR356" i="7" s="1"/>
  <c r="HT356" i="7"/>
  <c r="HU356" i="7" s="1"/>
  <c r="HV356" i="7" s="1"/>
  <c r="FR356" i="7"/>
  <c r="FS356" i="7" s="1"/>
  <c r="FT356" i="7" s="1"/>
  <c r="DV356" i="7"/>
  <c r="DW356" i="7" s="1"/>
  <c r="DX356" i="7" s="1"/>
  <c r="CL356" i="7"/>
  <c r="CM356" i="7" s="1"/>
  <c r="CN356" i="7" s="1"/>
  <c r="NH55" i="7"/>
  <c r="NI55" i="7" s="1"/>
  <c r="NJ55" i="7" s="1"/>
  <c r="MJ55" i="7"/>
  <c r="MK55" i="7" s="1"/>
  <c r="ML55" i="7" s="1"/>
  <c r="LL55" i="7"/>
  <c r="LM55" i="7" s="1"/>
  <c r="LN55" i="7" s="1"/>
  <c r="MP55" i="7"/>
  <c r="MQ55" i="7" s="1"/>
  <c r="MR55" i="7" s="1"/>
  <c r="LR55" i="7"/>
  <c r="LS55" i="7" s="1"/>
  <c r="LT55" i="7" s="1"/>
  <c r="KT55" i="7"/>
  <c r="KU55" i="7" s="1"/>
  <c r="KV55" i="7" s="1"/>
  <c r="KZ55" i="7"/>
  <c r="LA55" i="7" s="1"/>
  <c r="LB55" i="7" s="1"/>
  <c r="KB55" i="7"/>
  <c r="KC55" i="7" s="1"/>
  <c r="KD55" i="7" s="1"/>
  <c r="JD55" i="7"/>
  <c r="JE55" i="7" s="1"/>
  <c r="JF55" i="7" s="1"/>
  <c r="IF55" i="7"/>
  <c r="IG55" i="7" s="1"/>
  <c r="IH55" i="7" s="1"/>
  <c r="GV55" i="7"/>
  <c r="GW55" i="7" s="1"/>
  <c r="GX55" i="7" s="1"/>
  <c r="FX55" i="7"/>
  <c r="FY55" i="7" s="1"/>
  <c r="FZ55" i="7" s="1"/>
  <c r="EZ55" i="7"/>
  <c r="FA55" i="7" s="1"/>
  <c r="FB55" i="7" s="1"/>
  <c r="DV55" i="7"/>
  <c r="DW55" i="7" s="1"/>
  <c r="DX55" i="7" s="1"/>
  <c r="FR55" i="7"/>
  <c r="FS55" i="7" s="1"/>
  <c r="FT55" i="7" s="1"/>
  <c r="JV55" i="7"/>
  <c r="JW55" i="7" s="1"/>
  <c r="JX55" i="7" s="1"/>
  <c r="HZ55" i="7"/>
  <c r="IA55" i="7" s="1"/>
  <c r="IB55" i="7" s="1"/>
  <c r="HT55" i="7"/>
  <c r="HU55" i="7" s="1"/>
  <c r="HV55" i="7" s="1"/>
  <c r="DP55" i="7"/>
  <c r="DQ55" i="7" s="1"/>
  <c r="DR55" i="7" s="1"/>
  <c r="CX55" i="7"/>
  <c r="CY55" i="7" s="1"/>
  <c r="CZ55" i="7" s="1"/>
  <c r="IL55" i="7"/>
  <c r="IM55" i="7" s="1"/>
  <c r="IN55" i="7" s="1"/>
  <c r="GD55" i="7"/>
  <c r="GE55" i="7" s="1"/>
  <c r="GF55" i="7" s="1"/>
  <c r="EB55" i="7"/>
  <c r="EC55" i="7" s="1"/>
  <c r="ED55" i="7" s="1"/>
  <c r="CF55" i="7"/>
  <c r="CG55" i="7" s="1"/>
  <c r="CH55" i="7" s="1"/>
  <c r="CL55" i="7"/>
  <c r="CM55" i="7" s="1"/>
  <c r="CN55" i="7" s="1"/>
  <c r="NN55" i="7"/>
  <c r="NO55" i="7" s="1"/>
  <c r="NP55" i="7" s="1"/>
  <c r="MV55" i="7"/>
  <c r="MW55" i="7" s="1"/>
  <c r="MX55" i="7" s="1"/>
  <c r="LX55" i="7"/>
  <c r="LY55" i="7" s="1"/>
  <c r="LZ55" i="7" s="1"/>
  <c r="NB55" i="7"/>
  <c r="NC55" i="7" s="1"/>
  <c r="ND55" i="7" s="1"/>
  <c r="MD55" i="7"/>
  <c r="ME55" i="7" s="1"/>
  <c r="MF55" i="7" s="1"/>
  <c r="LF55" i="7"/>
  <c r="LG55" i="7" s="1"/>
  <c r="LH55" i="7" s="1"/>
  <c r="KN55" i="7"/>
  <c r="KO55" i="7" s="1"/>
  <c r="KP55" i="7" s="1"/>
  <c r="KH55" i="7"/>
  <c r="KI55" i="7" s="1"/>
  <c r="KJ55" i="7" s="1"/>
  <c r="JP55" i="7"/>
  <c r="JQ55" i="7" s="1"/>
  <c r="JR55" i="7" s="1"/>
  <c r="IR55" i="7"/>
  <c r="IS55" i="7" s="1"/>
  <c r="IT55" i="7" s="1"/>
  <c r="HN55" i="7"/>
  <c r="HO55" i="7" s="1"/>
  <c r="HP55" i="7" s="1"/>
  <c r="GJ55" i="7"/>
  <c r="GK55" i="7" s="1"/>
  <c r="GL55" i="7" s="1"/>
  <c r="HH55" i="7"/>
  <c r="HI55" i="7" s="1"/>
  <c r="HJ55" i="7" s="1"/>
  <c r="EH55" i="7"/>
  <c r="EI55" i="7" s="1"/>
  <c r="EJ55" i="7" s="1"/>
  <c r="DJ55" i="7"/>
  <c r="DK55" i="7" s="1"/>
  <c r="DL55" i="7" s="1"/>
  <c r="ET55" i="7"/>
  <c r="EU55" i="7" s="1"/>
  <c r="EV55" i="7" s="1"/>
  <c r="IX55" i="7"/>
  <c r="IY55" i="7" s="1"/>
  <c r="IZ55" i="7" s="1"/>
  <c r="GP55" i="7"/>
  <c r="GQ55" i="7" s="1"/>
  <c r="GR55" i="7" s="1"/>
  <c r="EN55" i="7"/>
  <c r="EO55" i="7" s="1"/>
  <c r="EP55" i="7" s="1"/>
  <c r="FF55" i="7"/>
  <c r="FG55" i="7" s="1"/>
  <c r="FH55" i="7" s="1"/>
  <c r="JJ55" i="7"/>
  <c r="JK55" i="7" s="1"/>
  <c r="JL55" i="7" s="1"/>
  <c r="HB55" i="7"/>
  <c r="HC55" i="7" s="1"/>
  <c r="HD55" i="7" s="1"/>
  <c r="FL55" i="7"/>
  <c r="FM55" i="7" s="1"/>
  <c r="FN55" i="7" s="1"/>
  <c r="DD55" i="7"/>
  <c r="DE55" i="7" s="1"/>
  <c r="DF55" i="7" s="1"/>
  <c r="CR55" i="7"/>
  <c r="CS55" i="7" s="1"/>
  <c r="CT55" i="7" s="1"/>
  <c r="BZ55" i="7"/>
  <c r="CA55" i="7" s="1"/>
  <c r="CB55" i="7" s="1"/>
  <c r="NH302" i="7"/>
  <c r="NI302" i="7" s="1"/>
  <c r="NJ302" i="7" s="1"/>
  <c r="MJ302" i="7"/>
  <c r="MK302" i="7" s="1"/>
  <c r="ML302" i="7" s="1"/>
  <c r="LL302" i="7"/>
  <c r="LM302" i="7" s="1"/>
  <c r="LN302" i="7" s="1"/>
  <c r="MP302" i="7"/>
  <c r="MQ302" i="7" s="1"/>
  <c r="MR302" i="7" s="1"/>
  <c r="LR302" i="7"/>
  <c r="LS302" i="7" s="1"/>
  <c r="LT302" i="7" s="1"/>
  <c r="KT302" i="7"/>
  <c r="KU302" i="7" s="1"/>
  <c r="KV302" i="7" s="1"/>
  <c r="KZ302" i="7"/>
  <c r="LA302" i="7" s="1"/>
  <c r="LB302" i="7" s="1"/>
  <c r="JP302" i="7"/>
  <c r="JQ302" i="7" s="1"/>
  <c r="JR302" i="7" s="1"/>
  <c r="JD302" i="7"/>
  <c r="JE302" i="7" s="1"/>
  <c r="JF302" i="7" s="1"/>
  <c r="IF302" i="7"/>
  <c r="IG302" i="7" s="1"/>
  <c r="IH302" i="7" s="1"/>
  <c r="GV302" i="7"/>
  <c r="GW302" i="7" s="1"/>
  <c r="GX302" i="7" s="1"/>
  <c r="FX302" i="7"/>
  <c r="FY302" i="7" s="1"/>
  <c r="FZ302" i="7" s="1"/>
  <c r="FL302" i="7"/>
  <c r="FM302" i="7" s="1"/>
  <c r="FN302" i="7" s="1"/>
  <c r="EB302" i="7"/>
  <c r="EC302" i="7" s="1"/>
  <c r="ED302" i="7" s="1"/>
  <c r="DD302" i="7"/>
  <c r="DE302" i="7" s="1"/>
  <c r="DF302" i="7" s="1"/>
  <c r="KB302" i="7"/>
  <c r="KC302" i="7" s="1"/>
  <c r="KD302" i="7" s="1"/>
  <c r="HT302" i="7"/>
  <c r="HU302" i="7" s="1"/>
  <c r="HV302" i="7" s="1"/>
  <c r="HH302" i="7"/>
  <c r="HI302" i="7" s="1"/>
  <c r="HJ302" i="7" s="1"/>
  <c r="DV302" i="7"/>
  <c r="DW302" i="7" s="1"/>
  <c r="DX302" i="7" s="1"/>
  <c r="CX302" i="7"/>
  <c r="CY302" i="7" s="1"/>
  <c r="CZ302" i="7" s="1"/>
  <c r="IL302" i="7"/>
  <c r="IM302" i="7" s="1"/>
  <c r="IN302" i="7" s="1"/>
  <c r="GD302" i="7"/>
  <c r="GE302" i="7" s="1"/>
  <c r="GF302" i="7" s="1"/>
  <c r="EH302" i="7"/>
  <c r="EI302" i="7" s="1"/>
  <c r="EJ302" i="7" s="1"/>
  <c r="CR302" i="7"/>
  <c r="CS302" i="7" s="1"/>
  <c r="CT302" i="7" s="1"/>
  <c r="BZ302" i="7"/>
  <c r="CA302" i="7" s="1"/>
  <c r="CB302" i="7" s="1"/>
  <c r="NN302" i="7"/>
  <c r="NO302" i="7" s="1"/>
  <c r="NP302" i="7" s="1"/>
  <c r="MV302" i="7"/>
  <c r="MW302" i="7" s="1"/>
  <c r="MX302" i="7" s="1"/>
  <c r="LX302" i="7"/>
  <c r="LY302" i="7" s="1"/>
  <c r="LZ302" i="7" s="1"/>
  <c r="NB302" i="7"/>
  <c r="NC302" i="7" s="1"/>
  <c r="ND302" i="7" s="1"/>
  <c r="MD302" i="7"/>
  <c r="ME302" i="7" s="1"/>
  <c r="MF302" i="7" s="1"/>
  <c r="LF302" i="7"/>
  <c r="LG302" i="7" s="1"/>
  <c r="LH302" i="7" s="1"/>
  <c r="KN302" i="7"/>
  <c r="KO302" i="7" s="1"/>
  <c r="KP302" i="7" s="1"/>
  <c r="KH302" i="7"/>
  <c r="KI302" i="7" s="1"/>
  <c r="KJ302" i="7" s="1"/>
  <c r="JV302" i="7"/>
  <c r="JW302" i="7" s="1"/>
  <c r="JX302" i="7" s="1"/>
  <c r="IR302" i="7"/>
  <c r="IS302" i="7" s="1"/>
  <c r="IT302" i="7" s="1"/>
  <c r="HN302" i="7"/>
  <c r="HO302" i="7" s="1"/>
  <c r="HP302" i="7" s="1"/>
  <c r="GJ302" i="7"/>
  <c r="GK302" i="7" s="1"/>
  <c r="GL302" i="7" s="1"/>
  <c r="FR302" i="7"/>
  <c r="FS302" i="7" s="1"/>
  <c r="FT302" i="7" s="1"/>
  <c r="EN302" i="7"/>
  <c r="EO302" i="7" s="1"/>
  <c r="EP302" i="7" s="1"/>
  <c r="DP302" i="7"/>
  <c r="DQ302" i="7" s="1"/>
  <c r="DR302" i="7" s="1"/>
  <c r="ET302" i="7"/>
  <c r="EU302" i="7" s="1"/>
  <c r="EV302" i="7" s="1"/>
  <c r="IX302" i="7"/>
  <c r="IY302" i="7" s="1"/>
  <c r="IZ302" i="7" s="1"/>
  <c r="GP302" i="7"/>
  <c r="GQ302" i="7" s="1"/>
  <c r="GR302" i="7" s="1"/>
  <c r="EZ302" i="7"/>
  <c r="FA302" i="7" s="1"/>
  <c r="FB302" i="7" s="1"/>
  <c r="FF302" i="7"/>
  <c r="FG302" i="7" s="1"/>
  <c r="FH302" i="7" s="1"/>
  <c r="JJ302" i="7"/>
  <c r="JK302" i="7" s="1"/>
  <c r="JL302" i="7" s="1"/>
  <c r="HB302" i="7"/>
  <c r="HC302" i="7" s="1"/>
  <c r="HD302" i="7" s="1"/>
  <c r="HZ302" i="7"/>
  <c r="IA302" i="7" s="1"/>
  <c r="IB302" i="7" s="1"/>
  <c r="DJ302" i="7"/>
  <c r="DK302" i="7" s="1"/>
  <c r="DL302" i="7" s="1"/>
  <c r="CL302" i="7"/>
  <c r="CM302" i="7" s="1"/>
  <c r="CN302" i="7" s="1"/>
  <c r="CF302" i="7"/>
  <c r="CG302" i="7" s="1"/>
  <c r="CH302" i="7" s="1"/>
  <c r="NN185" i="7"/>
  <c r="NO185" i="7" s="1"/>
  <c r="NP185" i="7" s="1"/>
  <c r="MV185" i="7"/>
  <c r="MW185" i="7" s="1"/>
  <c r="MX185" i="7" s="1"/>
  <c r="LX185" i="7"/>
  <c r="LY185" i="7" s="1"/>
  <c r="LZ185" i="7" s="1"/>
  <c r="NB185" i="7"/>
  <c r="NC185" i="7" s="1"/>
  <c r="ND185" i="7" s="1"/>
  <c r="MD185" i="7"/>
  <c r="ME185" i="7" s="1"/>
  <c r="MF185" i="7" s="1"/>
  <c r="LF185" i="7"/>
  <c r="LG185" i="7" s="1"/>
  <c r="LH185" i="7" s="1"/>
  <c r="KN185" i="7"/>
  <c r="KO185" i="7" s="1"/>
  <c r="KP185" i="7" s="1"/>
  <c r="KH185" i="7"/>
  <c r="KI185" i="7" s="1"/>
  <c r="KJ185" i="7" s="1"/>
  <c r="JP185" i="7"/>
  <c r="JQ185" i="7" s="1"/>
  <c r="JR185" i="7" s="1"/>
  <c r="IR185" i="7"/>
  <c r="IS185" i="7" s="1"/>
  <c r="IT185" i="7" s="1"/>
  <c r="HN185" i="7"/>
  <c r="HO185" i="7" s="1"/>
  <c r="HP185" i="7" s="1"/>
  <c r="GJ185" i="7"/>
  <c r="GK185" i="7" s="1"/>
  <c r="GL185" i="7" s="1"/>
  <c r="FR185" i="7"/>
  <c r="FS185" i="7" s="1"/>
  <c r="FT185" i="7" s="1"/>
  <c r="EN185" i="7"/>
  <c r="EO185" i="7" s="1"/>
  <c r="EP185" i="7" s="1"/>
  <c r="DP185" i="7"/>
  <c r="DQ185" i="7" s="1"/>
  <c r="DR185" i="7" s="1"/>
  <c r="ET185" i="7"/>
  <c r="EU185" i="7" s="1"/>
  <c r="EV185" i="7" s="1"/>
  <c r="JJ185" i="7"/>
  <c r="JK185" i="7" s="1"/>
  <c r="JL185" i="7" s="1"/>
  <c r="HB185" i="7"/>
  <c r="HC185" i="7" s="1"/>
  <c r="HD185" i="7" s="1"/>
  <c r="HH185" i="7"/>
  <c r="HI185" i="7" s="1"/>
  <c r="HJ185" i="7" s="1"/>
  <c r="DJ185" i="7"/>
  <c r="DK185" i="7" s="1"/>
  <c r="DL185" i="7" s="1"/>
  <c r="CF185" i="7"/>
  <c r="CG185" i="7" s="1"/>
  <c r="CH185" i="7" s="1"/>
  <c r="IX185" i="7"/>
  <c r="IY185" i="7" s="1"/>
  <c r="IZ185" i="7" s="1"/>
  <c r="GP185" i="7"/>
  <c r="GQ185" i="7" s="1"/>
  <c r="GR185" i="7" s="1"/>
  <c r="EZ185" i="7"/>
  <c r="FA185" i="7" s="1"/>
  <c r="FB185" i="7" s="1"/>
  <c r="FF185" i="7"/>
  <c r="FG185" i="7" s="1"/>
  <c r="FH185" i="7" s="1"/>
  <c r="BZ185" i="7"/>
  <c r="CA185" i="7" s="1"/>
  <c r="CB185" i="7" s="1"/>
  <c r="NH185" i="7"/>
  <c r="NI185" i="7" s="1"/>
  <c r="NJ185" i="7" s="1"/>
  <c r="MJ185" i="7"/>
  <c r="MK185" i="7" s="1"/>
  <c r="ML185" i="7" s="1"/>
  <c r="LL185" i="7"/>
  <c r="LM185" i="7" s="1"/>
  <c r="LN185" i="7" s="1"/>
  <c r="MP185" i="7"/>
  <c r="MQ185" i="7" s="1"/>
  <c r="MR185" i="7" s="1"/>
  <c r="LR185" i="7"/>
  <c r="LS185" i="7" s="1"/>
  <c r="LT185" i="7" s="1"/>
  <c r="KT185" i="7"/>
  <c r="KU185" i="7" s="1"/>
  <c r="KV185" i="7" s="1"/>
  <c r="KZ185" i="7"/>
  <c r="LA185" i="7" s="1"/>
  <c r="LB185" i="7" s="1"/>
  <c r="KB185" i="7"/>
  <c r="KC185" i="7" s="1"/>
  <c r="KD185" i="7" s="1"/>
  <c r="JD185" i="7"/>
  <c r="JE185" i="7" s="1"/>
  <c r="JF185" i="7" s="1"/>
  <c r="IF185" i="7"/>
  <c r="IG185" i="7" s="1"/>
  <c r="IH185" i="7" s="1"/>
  <c r="GV185" i="7"/>
  <c r="GW185" i="7" s="1"/>
  <c r="GX185" i="7" s="1"/>
  <c r="FX185" i="7"/>
  <c r="FY185" i="7" s="1"/>
  <c r="FZ185" i="7" s="1"/>
  <c r="FL185" i="7"/>
  <c r="FM185" i="7" s="1"/>
  <c r="FN185" i="7" s="1"/>
  <c r="EB185" i="7"/>
  <c r="EC185" i="7" s="1"/>
  <c r="ED185" i="7" s="1"/>
  <c r="DD185" i="7"/>
  <c r="DE185" i="7" s="1"/>
  <c r="DF185" i="7" s="1"/>
  <c r="CX185" i="7"/>
  <c r="CY185" i="7" s="1"/>
  <c r="CZ185" i="7" s="1"/>
  <c r="IL185" i="7"/>
  <c r="IM185" i="7" s="1"/>
  <c r="IN185" i="7" s="1"/>
  <c r="GD185" i="7"/>
  <c r="GE185" i="7" s="1"/>
  <c r="GF185" i="7" s="1"/>
  <c r="EH185" i="7"/>
  <c r="EI185" i="7" s="1"/>
  <c r="EJ185" i="7" s="1"/>
  <c r="CR185" i="7"/>
  <c r="CS185" i="7" s="1"/>
  <c r="CT185" i="7" s="1"/>
  <c r="JV185" i="7"/>
  <c r="JW185" i="7" s="1"/>
  <c r="JX185" i="7" s="1"/>
  <c r="HZ185" i="7"/>
  <c r="IA185" i="7" s="1"/>
  <c r="IB185" i="7" s="1"/>
  <c r="HT185" i="7"/>
  <c r="HU185" i="7" s="1"/>
  <c r="HV185" i="7" s="1"/>
  <c r="DV185" i="7"/>
  <c r="DW185" i="7" s="1"/>
  <c r="DX185" i="7" s="1"/>
  <c r="CL185" i="7"/>
  <c r="CM185" i="7" s="1"/>
  <c r="CN185" i="7" s="1"/>
  <c r="NN163" i="7"/>
  <c r="NO163" i="7" s="1"/>
  <c r="NP163" i="7" s="1"/>
  <c r="NB163" i="7"/>
  <c r="NC163" i="7" s="1"/>
  <c r="ND163" i="7" s="1"/>
  <c r="MD163" i="7"/>
  <c r="ME163" i="7" s="1"/>
  <c r="MF163" i="7" s="1"/>
  <c r="NH163" i="7"/>
  <c r="NI163" i="7" s="1"/>
  <c r="NJ163" i="7" s="1"/>
  <c r="MJ163" i="7"/>
  <c r="MK163" i="7" s="1"/>
  <c r="ML163" i="7" s="1"/>
  <c r="KZ163" i="7"/>
  <c r="LA163" i="7" s="1"/>
  <c r="LB163" i="7" s="1"/>
  <c r="LF163" i="7"/>
  <c r="LG163" i="7" s="1"/>
  <c r="LH163" i="7" s="1"/>
  <c r="KN163" i="7"/>
  <c r="KO163" i="7" s="1"/>
  <c r="KP163" i="7" s="1"/>
  <c r="JP163" i="7"/>
  <c r="JQ163" i="7" s="1"/>
  <c r="JR163" i="7" s="1"/>
  <c r="IR163" i="7"/>
  <c r="IS163" i="7" s="1"/>
  <c r="IT163" i="7" s="1"/>
  <c r="HN163" i="7"/>
  <c r="HO163" i="7" s="1"/>
  <c r="HP163" i="7" s="1"/>
  <c r="GJ163" i="7"/>
  <c r="GK163" i="7" s="1"/>
  <c r="GL163" i="7" s="1"/>
  <c r="FR163" i="7"/>
  <c r="FS163" i="7" s="1"/>
  <c r="FT163" i="7" s="1"/>
  <c r="EN163" i="7"/>
  <c r="EO163" i="7" s="1"/>
  <c r="EP163" i="7" s="1"/>
  <c r="DP163" i="7"/>
  <c r="DQ163" i="7" s="1"/>
  <c r="DR163" i="7" s="1"/>
  <c r="ET163" i="7"/>
  <c r="EU163" i="7" s="1"/>
  <c r="EV163" i="7" s="1"/>
  <c r="IX163" i="7"/>
  <c r="IY163" i="7" s="1"/>
  <c r="IZ163" i="7" s="1"/>
  <c r="GP163" i="7"/>
  <c r="GQ163" i="7" s="1"/>
  <c r="GR163" i="7" s="1"/>
  <c r="EZ163" i="7"/>
  <c r="FA163" i="7" s="1"/>
  <c r="FB163" i="7" s="1"/>
  <c r="FF163" i="7"/>
  <c r="FG163" i="7" s="1"/>
  <c r="FH163" i="7" s="1"/>
  <c r="JJ163" i="7"/>
  <c r="JK163" i="7" s="1"/>
  <c r="JL163" i="7" s="1"/>
  <c r="HB163" i="7"/>
  <c r="HC163" i="7" s="1"/>
  <c r="HD163" i="7" s="1"/>
  <c r="HH163" i="7"/>
  <c r="HI163" i="7" s="1"/>
  <c r="HJ163" i="7" s="1"/>
  <c r="DJ163" i="7"/>
  <c r="DK163" i="7" s="1"/>
  <c r="DL163" i="7" s="1"/>
  <c r="CL163" i="7"/>
  <c r="CM163" i="7" s="1"/>
  <c r="CN163" i="7" s="1"/>
  <c r="BZ163" i="7"/>
  <c r="CA163" i="7" s="1"/>
  <c r="CB163" i="7" s="1"/>
  <c r="LL163" i="7"/>
  <c r="LM163" i="7" s="1"/>
  <c r="LN163" i="7" s="1"/>
  <c r="MP163" i="7"/>
  <c r="MQ163" i="7" s="1"/>
  <c r="MR163" i="7" s="1"/>
  <c r="LR163" i="7"/>
  <c r="LS163" i="7" s="1"/>
  <c r="LT163" i="7" s="1"/>
  <c r="MV163" i="7"/>
  <c r="MW163" i="7" s="1"/>
  <c r="MX163" i="7" s="1"/>
  <c r="LX163" i="7"/>
  <c r="LY163" i="7" s="1"/>
  <c r="LZ163" i="7" s="1"/>
  <c r="KH163" i="7"/>
  <c r="KI163" i="7" s="1"/>
  <c r="KJ163" i="7" s="1"/>
  <c r="KT163" i="7"/>
  <c r="KU163" i="7" s="1"/>
  <c r="KV163" i="7" s="1"/>
  <c r="KB163" i="7"/>
  <c r="KC163" i="7" s="1"/>
  <c r="KD163" i="7" s="1"/>
  <c r="JD163" i="7"/>
  <c r="JE163" i="7" s="1"/>
  <c r="JF163" i="7" s="1"/>
  <c r="IF163" i="7"/>
  <c r="IG163" i="7" s="1"/>
  <c r="IH163" i="7" s="1"/>
  <c r="GV163" i="7"/>
  <c r="GW163" i="7" s="1"/>
  <c r="GX163" i="7" s="1"/>
  <c r="FX163" i="7"/>
  <c r="FY163" i="7" s="1"/>
  <c r="FZ163" i="7" s="1"/>
  <c r="FL163" i="7"/>
  <c r="FM163" i="7" s="1"/>
  <c r="FN163" i="7" s="1"/>
  <c r="EB163" i="7"/>
  <c r="EC163" i="7" s="1"/>
  <c r="ED163" i="7" s="1"/>
  <c r="DD163" i="7"/>
  <c r="DE163" i="7" s="1"/>
  <c r="DF163" i="7" s="1"/>
  <c r="JV163" i="7"/>
  <c r="JW163" i="7" s="1"/>
  <c r="JX163" i="7" s="1"/>
  <c r="HZ163" i="7"/>
  <c r="IA163" i="7" s="1"/>
  <c r="IB163" i="7" s="1"/>
  <c r="HT163" i="7"/>
  <c r="HU163" i="7" s="1"/>
  <c r="HV163" i="7" s="1"/>
  <c r="DV163" i="7"/>
  <c r="DW163" i="7" s="1"/>
  <c r="DX163" i="7" s="1"/>
  <c r="CX163" i="7"/>
  <c r="CY163" i="7" s="1"/>
  <c r="CZ163" i="7" s="1"/>
  <c r="IL163" i="7"/>
  <c r="IM163" i="7" s="1"/>
  <c r="IN163" i="7" s="1"/>
  <c r="GD163" i="7"/>
  <c r="GE163" i="7" s="1"/>
  <c r="GF163" i="7" s="1"/>
  <c r="EH163" i="7"/>
  <c r="EI163" i="7" s="1"/>
  <c r="EJ163" i="7" s="1"/>
  <c r="CR163" i="7"/>
  <c r="CS163" i="7" s="1"/>
  <c r="CT163" i="7" s="1"/>
  <c r="CF163" i="7"/>
  <c r="CG163" i="7" s="1"/>
  <c r="CH163" i="7" s="1"/>
  <c r="NN242" i="7"/>
  <c r="NO242" i="7" s="1"/>
  <c r="NP242" i="7" s="1"/>
  <c r="MV242" i="7"/>
  <c r="MW242" i="7" s="1"/>
  <c r="MX242" i="7" s="1"/>
  <c r="LX242" i="7"/>
  <c r="LY242" i="7" s="1"/>
  <c r="LZ242" i="7" s="1"/>
  <c r="NB242" i="7"/>
  <c r="NC242" i="7" s="1"/>
  <c r="ND242" i="7" s="1"/>
  <c r="MD242" i="7"/>
  <c r="ME242" i="7" s="1"/>
  <c r="MF242" i="7" s="1"/>
  <c r="KZ242" i="7"/>
  <c r="LA242" i="7" s="1"/>
  <c r="LB242" i="7" s="1"/>
  <c r="LF242" i="7"/>
  <c r="LG242" i="7" s="1"/>
  <c r="LH242" i="7" s="1"/>
  <c r="KN242" i="7"/>
  <c r="KO242" i="7" s="1"/>
  <c r="KP242" i="7" s="1"/>
  <c r="KB242" i="7"/>
  <c r="KC242" i="7" s="1"/>
  <c r="KD242" i="7" s="1"/>
  <c r="IX242" i="7"/>
  <c r="IY242" i="7" s="1"/>
  <c r="IZ242" i="7" s="1"/>
  <c r="HT242" i="7"/>
  <c r="HU242" i="7" s="1"/>
  <c r="HV242" i="7" s="1"/>
  <c r="GP242" i="7"/>
  <c r="GQ242" i="7" s="1"/>
  <c r="GR242" i="7" s="1"/>
  <c r="HH242" i="7"/>
  <c r="HI242" i="7" s="1"/>
  <c r="HJ242" i="7" s="1"/>
  <c r="EZ242" i="7"/>
  <c r="FA242" i="7" s="1"/>
  <c r="FB242" i="7" s="1"/>
  <c r="DV242" i="7"/>
  <c r="DW242" i="7" s="1"/>
  <c r="DX242" i="7" s="1"/>
  <c r="FF242" i="7"/>
  <c r="FG242" i="7" s="1"/>
  <c r="FH242" i="7" s="1"/>
  <c r="JV242" i="7"/>
  <c r="JW242" i="7" s="1"/>
  <c r="JX242" i="7" s="1"/>
  <c r="IR242" i="7"/>
  <c r="IS242" i="7" s="1"/>
  <c r="IT242" i="7" s="1"/>
  <c r="HN242" i="7"/>
  <c r="HO242" i="7" s="1"/>
  <c r="HP242" i="7" s="1"/>
  <c r="GJ242" i="7"/>
  <c r="GK242" i="7" s="1"/>
  <c r="GL242" i="7" s="1"/>
  <c r="FR242" i="7"/>
  <c r="FS242" i="7" s="1"/>
  <c r="FT242" i="7" s="1"/>
  <c r="EN242" i="7"/>
  <c r="EO242" i="7" s="1"/>
  <c r="EP242" i="7" s="1"/>
  <c r="DP242" i="7"/>
  <c r="DQ242" i="7" s="1"/>
  <c r="DR242" i="7" s="1"/>
  <c r="ET242" i="7"/>
  <c r="EU242" i="7" s="1"/>
  <c r="EV242" i="7" s="1"/>
  <c r="CL242" i="7"/>
  <c r="CM242" i="7" s="1"/>
  <c r="CN242" i="7" s="1"/>
  <c r="BZ242" i="7"/>
  <c r="CA242" i="7" s="1"/>
  <c r="CB242" i="7" s="1"/>
  <c r="NH242" i="7"/>
  <c r="NI242" i="7" s="1"/>
  <c r="NJ242" i="7" s="1"/>
  <c r="MJ242" i="7"/>
  <c r="MK242" i="7" s="1"/>
  <c r="ML242" i="7" s="1"/>
  <c r="LL242" i="7"/>
  <c r="LM242" i="7" s="1"/>
  <c r="LN242" i="7" s="1"/>
  <c r="MP242" i="7"/>
  <c r="MQ242" i="7" s="1"/>
  <c r="MR242" i="7" s="1"/>
  <c r="LR242" i="7"/>
  <c r="LS242" i="7" s="1"/>
  <c r="LT242" i="7" s="1"/>
  <c r="KH242" i="7"/>
  <c r="KI242" i="7" s="1"/>
  <c r="KJ242" i="7" s="1"/>
  <c r="KT242" i="7"/>
  <c r="KU242" i="7" s="1"/>
  <c r="KV242" i="7" s="1"/>
  <c r="CX242" i="7"/>
  <c r="CY242" i="7" s="1"/>
  <c r="CZ242" i="7" s="1"/>
  <c r="JJ242" i="7"/>
  <c r="JK242" i="7" s="1"/>
  <c r="JL242" i="7" s="1"/>
  <c r="IL242" i="7"/>
  <c r="IM242" i="7" s="1"/>
  <c r="IN242" i="7" s="1"/>
  <c r="HB242" i="7"/>
  <c r="HC242" i="7" s="1"/>
  <c r="HD242" i="7" s="1"/>
  <c r="GD242" i="7"/>
  <c r="GE242" i="7" s="1"/>
  <c r="GF242" i="7" s="1"/>
  <c r="HZ242" i="7"/>
  <c r="IA242" i="7" s="1"/>
  <c r="IB242" i="7" s="1"/>
  <c r="EH242" i="7"/>
  <c r="EI242" i="7" s="1"/>
  <c r="EJ242" i="7" s="1"/>
  <c r="DJ242" i="7"/>
  <c r="DK242" i="7" s="1"/>
  <c r="DL242" i="7" s="1"/>
  <c r="JP242" i="7"/>
  <c r="JQ242" i="7" s="1"/>
  <c r="JR242" i="7" s="1"/>
  <c r="JD242" i="7"/>
  <c r="JE242" i="7" s="1"/>
  <c r="JF242" i="7" s="1"/>
  <c r="IF242" i="7"/>
  <c r="IG242" i="7" s="1"/>
  <c r="IH242" i="7" s="1"/>
  <c r="GV242" i="7"/>
  <c r="GW242" i="7" s="1"/>
  <c r="GX242" i="7" s="1"/>
  <c r="FX242" i="7"/>
  <c r="FY242" i="7" s="1"/>
  <c r="FZ242" i="7" s="1"/>
  <c r="FL242" i="7"/>
  <c r="FM242" i="7" s="1"/>
  <c r="FN242" i="7" s="1"/>
  <c r="EB242" i="7"/>
  <c r="EC242" i="7" s="1"/>
  <c r="ED242" i="7" s="1"/>
  <c r="DD242" i="7"/>
  <c r="DE242" i="7" s="1"/>
  <c r="DF242" i="7" s="1"/>
  <c r="CR242" i="7"/>
  <c r="CS242" i="7" s="1"/>
  <c r="CT242" i="7" s="1"/>
  <c r="CF242" i="7"/>
  <c r="CG242" i="7" s="1"/>
  <c r="CH242" i="7" s="1"/>
  <c r="NN226" i="7"/>
  <c r="NO226" i="7" s="1"/>
  <c r="NP226" i="7" s="1"/>
  <c r="MV226" i="7"/>
  <c r="MW226" i="7" s="1"/>
  <c r="MX226" i="7" s="1"/>
  <c r="LX226" i="7"/>
  <c r="LY226" i="7" s="1"/>
  <c r="LZ226" i="7" s="1"/>
  <c r="NB226" i="7"/>
  <c r="NC226" i="7" s="1"/>
  <c r="ND226" i="7" s="1"/>
  <c r="MD226" i="7"/>
  <c r="ME226" i="7" s="1"/>
  <c r="MF226" i="7" s="1"/>
  <c r="KZ226" i="7"/>
  <c r="LA226" i="7" s="1"/>
  <c r="LB226" i="7" s="1"/>
  <c r="LF226" i="7"/>
  <c r="LG226" i="7" s="1"/>
  <c r="LH226" i="7" s="1"/>
  <c r="KN226" i="7"/>
  <c r="KO226" i="7" s="1"/>
  <c r="KP226" i="7" s="1"/>
  <c r="KB226" i="7"/>
  <c r="KC226" i="7" s="1"/>
  <c r="KD226" i="7" s="1"/>
  <c r="IR226" i="7"/>
  <c r="IS226" i="7" s="1"/>
  <c r="IT226" i="7" s="1"/>
  <c r="HN226" i="7"/>
  <c r="HO226" i="7" s="1"/>
  <c r="HP226" i="7" s="1"/>
  <c r="GJ226" i="7"/>
  <c r="GK226" i="7" s="1"/>
  <c r="GL226" i="7" s="1"/>
  <c r="FR226" i="7"/>
  <c r="FS226" i="7" s="1"/>
  <c r="FT226" i="7" s="1"/>
  <c r="EN226" i="7"/>
  <c r="EO226" i="7" s="1"/>
  <c r="EP226" i="7" s="1"/>
  <c r="DP226" i="7"/>
  <c r="DQ226" i="7" s="1"/>
  <c r="DR226" i="7" s="1"/>
  <c r="ET226" i="7"/>
  <c r="EU226" i="7" s="1"/>
  <c r="EV226" i="7" s="1"/>
  <c r="CF226" i="7"/>
  <c r="CG226" i="7" s="1"/>
  <c r="CH226" i="7" s="1"/>
  <c r="JP226" i="7"/>
  <c r="JQ226" i="7" s="1"/>
  <c r="JR226" i="7" s="1"/>
  <c r="IX226" i="7"/>
  <c r="IY226" i="7" s="1"/>
  <c r="IZ226" i="7" s="1"/>
  <c r="HT226" i="7"/>
  <c r="HU226" i="7" s="1"/>
  <c r="HV226" i="7" s="1"/>
  <c r="GP226" i="7"/>
  <c r="GQ226" i="7" s="1"/>
  <c r="GR226" i="7" s="1"/>
  <c r="HH226" i="7"/>
  <c r="HI226" i="7" s="1"/>
  <c r="HJ226" i="7" s="1"/>
  <c r="EZ226" i="7"/>
  <c r="FA226" i="7" s="1"/>
  <c r="FB226" i="7" s="1"/>
  <c r="DV226" i="7"/>
  <c r="DW226" i="7" s="1"/>
  <c r="DX226" i="7" s="1"/>
  <c r="FF226" i="7"/>
  <c r="FG226" i="7" s="1"/>
  <c r="FH226" i="7" s="1"/>
  <c r="BZ226" i="7"/>
  <c r="CA226" i="7" s="1"/>
  <c r="CB226" i="7" s="1"/>
  <c r="NH226" i="7"/>
  <c r="NI226" i="7" s="1"/>
  <c r="NJ226" i="7" s="1"/>
  <c r="MJ226" i="7"/>
  <c r="MK226" i="7" s="1"/>
  <c r="ML226" i="7" s="1"/>
  <c r="LL226" i="7"/>
  <c r="LM226" i="7" s="1"/>
  <c r="LN226" i="7" s="1"/>
  <c r="MP226" i="7"/>
  <c r="MQ226" i="7" s="1"/>
  <c r="MR226" i="7" s="1"/>
  <c r="LR226" i="7"/>
  <c r="LS226" i="7" s="1"/>
  <c r="LT226" i="7" s="1"/>
  <c r="KH226" i="7"/>
  <c r="KI226" i="7" s="1"/>
  <c r="KJ226" i="7" s="1"/>
  <c r="KT226" i="7"/>
  <c r="KU226" i="7" s="1"/>
  <c r="KV226" i="7" s="1"/>
  <c r="JV226" i="7"/>
  <c r="JW226" i="7" s="1"/>
  <c r="JX226" i="7" s="1"/>
  <c r="JD226" i="7"/>
  <c r="JE226" i="7" s="1"/>
  <c r="JF226" i="7" s="1"/>
  <c r="IF226" i="7"/>
  <c r="IG226" i="7" s="1"/>
  <c r="IH226" i="7" s="1"/>
  <c r="GV226" i="7"/>
  <c r="GW226" i="7" s="1"/>
  <c r="GX226" i="7" s="1"/>
  <c r="FX226" i="7"/>
  <c r="FY226" i="7" s="1"/>
  <c r="FZ226" i="7" s="1"/>
  <c r="FL226" i="7"/>
  <c r="FM226" i="7" s="1"/>
  <c r="FN226" i="7" s="1"/>
  <c r="EB226" i="7"/>
  <c r="EC226" i="7" s="1"/>
  <c r="ED226" i="7" s="1"/>
  <c r="DD226" i="7"/>
  <c r="DE226" i="7" s="1"/>
  <c r="DF226" i="7" s="1"/>
  <c r="CR226" i="7"/>
  <c r="CS226" i="7" s="1"/>
  <c r="CT226" i="7" s="1"/>
  <c r="CX226" i="7"/>
  <c r="CY226" i="7" s="1"/>
  <c r="CZ226" i="7" s="1"/>
  <c r="JJ226" i="7"/>
  <c r="JK226" i="7" s="1"/>
  <c r="JL226" i="7" s="1"/>
  <c r="IL226" i="7"/>
  <c r="IM226" i="7" s="1"/>
  <c r="IN226" i="7" s="1"/>
  <c r="HB226" i="7"/>
  <c r="HC226" i="7" s="1"/>
  <c r="HD226" i="7" s="1"/>
  <c r="GD226" i="7"/>
  <c r="GE226" i="7" s="1"/>
  <c r="GF226" i="7" s="1"/>
  <c r="HZ226" i="7"/>
  <c r="IA226" i="7" s="1"/>
  <c r="IB226" i="7" s="1"/>
  <c r="EH226" i="7"/>
  <c r="EI226" i="7" s="1"/>
  <c r="EJ226" i="7" s="1"/>
  <c r="DJ226" i="7"/>
  <c r="DK226" i="7" s="1"/>
  <c r="DL226" i="7" s="1"/>
  <c r="CL226" i="7"/>
  <c r="CM226" i="7" s="1"/>
  <c r="CN226" i="7" s="1"/>
  <c r="NH175" i="7"/>
  <c r="NI175" i="7" s="1"/>
  <c r="NJ175" i="7" s="1"/>
  <c r="MJ175" i="7"/>
  <c r="MK175" i="7" s="1"/>
  <c r="ML175" i="7" s="1"/>
  <c r="LL175" i="7"/>
  <c r="LM175" i="7" s="1"/>
  <c r="LN175" i="7" s="1"/>
  <c r="LR175" i="7"/>
  <c r="LS175" i="7" s="1"/>
  <c r="LT175" i="7" s="1"/>
  <c r="MD175" i="7"/>
  <c r="ME175" i="7" s="1"/>
  <c r="MF175" i="7" s="1"/>
  <c r="KH175" i="7"/>
  <c r="KI175" i="7" s="1"/>
  <c r="KJ175" i="7" s="1"/>
  <c r="KT175" i="7"/>
  <c r="KU175" i="7" s="1"/>
  <c r="KV175" i="7" s="1"/>
  <c r="CX175" i="7"/>
  <c r="CY175" i="7" s="1"/>
  <c r="CZ175" i="7" s="1"/>
  <c r="JJ175" i="7"/>
  <c r="JK175" i="7" s="1"/>
  <c r="JL175" i="7" s="1"/>
  <c r="IL175" i="7"/>
  <c r="IM175" i="7" s="1"/>
  <c r="IN175" i="7" s="1"/>
  <c r="HB175" i="7"/>
  <c r="HC175" i="7" s="1"/>
  <c r="HD175" i="7" s="1"/>
  <c r="GD175" i="7"/>
  <c r="GE175" i="7" s="1"/>
  <c r="GF175" i="7" s="1"/>
  <c r="HH175" i="7"/>
  <c r="HI175" i="7" s="1"/>
  <c r="HJ175" i="7" s="1"/>
  <c r="EH175" i="7"/>
  <c r="EI175" i="7" s="1"/>
  <c r="EJ175" i="7" s="1"/>
  <c r="DJ175" i="7"/>
  <c r="DK175" i="7" s="1"/>
  <c r="DL175" i="7" s="1"/>
  <c r="KB175" i="7"/>
  <c r="KC175" i="7" s="1"/>
  <c r="KD175" i="7" s="1"/>
  <c r="JD175" i="7"/>
  <c r="JE175" i="7" s="1"/>
  <c r="JF175" i="7" s="1"/>
  <c r="IF175" i="7"/>
  <c r="IG175" i="7" s="1"/>
  <c r="IH175" i="7" s="1"/>
  <c r="GV175" i="7"/>
  <c r="GW175" i="7" s="1"/>
  <c r="GX175" i="7" s="1"/>
  <c r="FX175" i="7"/>
  <c r="FY175" i="7" s="1"/>
  <c r="FZ175" i="7" s="1"/>
  <c r="FL175" i="7"/>
  <c r="FM175" i="7" s="1"/>
  <c r="FN175" i="7" s="1"/>
  <c r="EB175" i="7"/>
  <c r="EC175" i="7" s="1"/>
  <c r="ED175" i="7" s="1"/>
  <c r="DD175" i="7"/>
  <c r="DE175" i="7" s="1"/>
  <c r="DF175" i="7" s="1"/>
  <c r="CR175" i="7"/>
  <c r="CS175" i="7" s="1"/>
  <c r="CT175" i="7" s="1"/>
  <c r="CF175" i="7"/>
  <c r="CG175" i="7" s="1"/>
  <c r="CH175" i="7" s="1"/>
  <c r="NN175" i="7"/>
  <c r="NO175" i="7" s="1"/>
  <c r="NP175" i="7" s="1"/>
  <c r="MV175" i="7"/>
  <c r="MW175" i="7" s="1"/>
  <c r="MX175" i="7" s="1"/>
  <c r="LX175" i="7"/>
  <c r="LY175" i="7" s="1"/>
  <c r="LZ175" i="7" s="1"/>
  <c r="MP175" i="7"/>
  <c r="MQ175" i="7" s="1"/>
  <c r="MR175" i="7" s="1"/>
  <c r="NB175" i="7"/>
  <c r="NC175" i="7" s="1"/>
  <c r="ND175" i="7" s="1"/>
  <c r="KZ175" i="7"/>
  <c r="LA175" i="7" s="1"/>
  <c r="LB175" i="7" s="1"/>
  <c r="LF175" i="7"/>
  <c r="LG175" i="7" s="1"/>
  <c r="LH175" i="7" s="1"/>
  <c r="KN175" i="7"/>
  <c r="KO175" i="7" s="1"/>
  <c r="KP175" i="7" s="1"/>
  <c r="JV175" i="7"/>
  <c r="JW175" i="7" s="1"/>
  <c r="JX175" i="7" s="1"/>
  <c r="IX175" i="7"/>
  <c r="IY175" i="7" s="1"/>
  <c r="IZ175" i="7" s="1"/>
  <c r="HZ175" i="7"/>
  <c r="IA175" i="7" s="1"/>
  <c r="IB175" i="7" s="1"/>
  <c r="GP175" i="7"/>
  <c r="GQ175" i="7" s="1"/>
  <c r="GR175" i="7" s="1"/>
  <c r="HT175" i="7"/>
  <c r="HU175" i="7" s="1"/>
  <c r="HV175" i="7" s="1"/>
  <c r="EZ175" i="7"/>
  <c r="FA175" i="7" s="1"/>
  <c r="FB175" i="7" s="1"/>
  <c r="DV175" i="7"/>
  <c r="DW175" i="7" s="1"/>
  <c r="DX175" i="7" s="1"/>
  <c r="FF175" i="7"/>
  <c r="FG175" i="7" s="1"/>
  <c r="FH175" i="7" s="1"/>
  <c r="JP175" i="7"/>
  <c r="JQ175" i="7" s="1"/>
  <c r="JR175" i="7" s="1"/>
  <c r="IR175" i="7"/>
  <c r="IS175" i="7" s="1"/>
  <c r="IT175" i="7" s="1"/>
  <c r="HN175" i="7"/>
  <c r="HO175" i="7" s="1"/>
  <c r="HP175" i="7" s="1"/>
  <c r="GJ175" i="7"/>
  <c r="GK175" i="7" s="1"/>
  <c r="GL175" i="7" s="1"/>
  <c r="FR175" i="7"/>
  <c r="FS175" i="7" s="1"/>
  <c r="FT175" i="7" s="1"/>
  <c r="EN175" i="7"/>
  <c r="EO175" i="7" s="1"/>
  <c r="EP175" i="7" s="1"/>
  <c r="DP175" i="7"/>
  <c r="DQ175" i="7" s="1"/>
  <c r="DR175" i="7" s="1"/>
  <c r="ET175" i="7"/>
  <c r="EU175" i="7" s="1"/>
  <c r="EV175" i="7" s="1"/>
  <c r="CL175" i="7"/>
  <c r="CM175" i="7" s="1"/>
  <c r="CN175" i="7" s="1"/>
  <c r="BZ175" i="7"/>
  <c r="CA175" i="7" s="1"/>
  <c r="CB175" i="7" s="1"/>
  <c r="NN146" i="7"/>
  <c r="NO146" i="7" s="1"/>
  <c r="NP146" i="7" s="1"/>
  <c r="NB146" i="7"/>
  <c r="NC146" i="7" s="1"/>
  <c r="ND146" i="7" s="1"/>
  <c r="MD146" i="7"/>
  <c r="ME146" i="7" s="1"/>
  <c r="MF146" i="7" s="1"/>
  <c r="NH146" i="7"/>
  <c r="NI146" i="7" s="1"/>
  <c r="NJ146" i="7" s="1"/>
  <c r="MJ146" i="7"/>
  <c r="MK146" i="7" s="1"/>
  <c r="ML146" i="7" s="1"/>
  <c r="KZ146" i="7"/>
  <c r="LA146" i="7" s="1"/>
  <c r="LB146" i="7" s="1"/>
  <c r="KT146" i="7"/>
  <c r="KU146" i="7" s="1"/>
  <c r="KV146" i="7" s="1"/>
  <c r="KN146" i="7"/>
  <c r="KO146" i="7" s="1"/>
  <c r="KP146" i="7" s="1"/>
  <c r="KB146" i="7"/>
  <c r="KC146" i="7" s="1"/>
  <c r="KD146" i="7" s="1"/>
  <c r="IR146" i="7"/>
  <c r="IS146" i="7" s="1"/>
  <c r="IT146" i="7" s="1"/>
  <c r="HB146" i="7"/>
  <c r="HC146" i="7" s="1"/>
  <c r="HD146" i="7" s="1"/>
  <c r="GD146" i="7"/>
  <c r="GE146" i="7" s="1"/>
  <c r="GF146" i="7" s="1"/>
  <c r="HT146" i="7"/>
  <c r="HU146" i="7" s="1"/>
  <c r="HV146" i="7" s="1"/>
  <c r="EH146" i="7"/>
  <c r="EI146" i="7" s="1"/>
  <c r="EJ146" i="7" s="1"/>
  <c r="DJ146" i="7"/>
  <c r="DK146" i="7" s="1"/>
  <c r="DL146" i="7" s="1"/>
  <c r="ET146" i="7"/>
  <c r="EU146" i="7" s="1"/>
  <c r="EV146" i="7" s="1"/>
  <c r="JJ146" i="7"/>
  <c r="JK146" i="7" s="1"/>
  <c r="JL146" i="7" s="1"/>
  <c r="GV146" i="7"/>
  <c r="GW146" i="7" s="1"/>
  <c r="GX146" i="7" s="1"/>
  <c r="FL146" i="7"/>
  <c r="FM146" i="7" s="1"/>
  <c r="FN146" i="7" s="1"/>
  <c r="DD146" i="7"/>
  <c r="DE146" i="7" s="1"/>
  <c r="DF146" i="7" s="1"/>
  <c r="JP146" i="7"/>
  <c r="JQ146" i="7" s="1"/>
  <c r="JR146" i="7" s="1"/>
  <c r="HN146" i="7"/>
  <c r="HO146" i="7" s="1"/>
  <c r="HP146" i="7" s="1"/>
  <c r="HZ146" i="7"/>
  <c r="IA146" i="7" s="1"/>
  <c r="IB146" i="7" s="1"/>
  <c r="DP146" i="7"/>
  <c r="DQ146" i="7" s="1"/>
  <c r="DR146" i="7" s="1"/>
  <c r="CR146" i="7"/>
  <c r="CS146" i="7" s="1"/>
  <c r="CT146" i="7" s="1"/>
  <c r="BZ146" i="7"/>
  <c r="CA146" i="7" s="1"/>
  <c r="CB146" i="7" s="1"/>
  <c r="LL146" i="7"/>
  <c r="LM146" i="7" s="1"/>
  <c r="LN146" i="7" s="1"/>
  <c r="MP146" i="7"/>
  <c r="MQ146" i="7" s="1"/>
  <c r="MR146" i="7" s="1"/>
  <c r="LR146" i="7"/>
  <c r="LS146" i="7" s="1"/>
  <c r="LT146" i="7" s="1"/>
  <c r="MV146" i="7"/>
  <c r="MW146" i="7" s="1"/>
  <c r="MX146" i="7" s="1"/>
  <c r="LX146" i="7"/>
  <c r="LY146" i="7" s="1"/>
  <c r="LZ146" i="7" s="1"/>
  <c r="KH146" i="7"/>
  <c r="KI146" i="7" s="1"/>
  <c r="KJ146" i="7" s="1"/>
  <c r="LF146" i="7"/>
  <c r="LG146" i="7" s="1"/>
  <c r="LH146" i="7" s="1"/>
  <c r="JV146" i="7"/>
  <c r="JW146" i="7" s="1"/>
  <c r="JX146" i="7" s="1"/>
  <c r="JD146" i="7"/>
  <c r="JE146" i="7" s="1"/>
  <c r="JF146" i="7" s="1"/>
  <c r="IF146" i="7"/>
  <c r="IG146" i="7" s="1"/>
  <c r="IH146" i="7" s="1"/>
  <c r="GP146" i="7"/>
  <c r="GQ146" i="7" s="1"/>
  <c r="GR146" i="7" s="1"/>
  <c r="HH146" i="7"/>
  <c r="HI146" i="7" s="1"/>
  <c r="HJ146" i="7" s="1"/>
  <c r="EZ146" i="7"/>
  <c r="FA146" i="7" s="1"/>
  <c r="FB146" i="7" s="1"/>
  <c r="DV146" i="7"/>
  <c r="DW146" i="7" s="1"/>
  <c r="DX146" i="7" s="1"/>
  <c r="FR146" i="7"/>
  <c r="FS146" i="7" s="1"/>
  <c r="FT146" i="7" s="1"/>
  <c r="CX146" i="7"/>
  <c r="CY146" i="7" s="1"/>
  <c r="CZ146" i="7" s="1"/>
  <c r="IL146" i="7"/>
  <c r="IM146" i="7" s="1"/>
  <c r="IN146" i="7" s="1"/>
  <c r="FX146" i="7"/>
  <c r="FY146" i="7" s="1"/>
  <c r="FZ146" i="7" s="1"/>
  <c r="EB146" i="7"/>
  <c r="EC146" i="7" s="1"/>
  <c r="ED146" i="7" s="1"/>
  <c r="CF146" i="7"/>
  <c r="CG146" i="7" s="1"/>
  <c r="CH146" i="7" s="1"/>
  <c r="IX146" i="7"/>
  <c r="IY146" i="7" s="1"/>
  <c r="IZ146" i="7" s="1"/>
  <c r="GJ146" i="7"/>
  <c r="GK146" i="7" s="1"/>
  <c r="GL146" i="7" s="1"/>
  <c r="EN146" i="7"/>
  <c r="EO146" i="7" s="1"/>
  <c r="EP146" i="7" s="1"/>
  <c r="FF146" i="7"/>
  <c r="FG146" i="7" s="1"/>
  <c r="FH146" i="7" s="1"/>
  <c r="CL146" i="7"/>
  <c r="CM146" i="7" s="1"/>
  <c r="CN146" i="7" s="1"/>
  <c r="NN277" i="7"/>
  <c r="NO277" i="7" s="1"/>
  <c r="NP277" i="7" s="1"/>
  <c r="NB277" i="7"/>
  <c r="NC277" i="7" s="1"/>
  <c r="ND277" i="7" s="1"/>
  <c r="MD277" i="7"/>
  <c r="ME277" i="7" s="1"/>
  <c r="MF277" i="7" s="1"/>
  <c r="NH277" i="7"/>
  <c r="NI277" i="7" s="1"/>
  <c r="NJ277" i="7" s="1"/>
  <c r="MJ277" i="7"/>
  <c r="MK277" i="7" s="1"/>
  <c r="ML277" i="7" s="1"/>
  <c r="KZ277" i="7"/>
  <c r="LA277" i="7" s="1"/>
  <c r="LB277" i="7" s="1"/>
  <c r="LF277" i="7"/>
  <c r="LG277" i="7" s="1"/>
  <c r="LH277" i="7" s="1"/>
  <c r="KN277" i="7"/>
  <c r="KO277" i="7" s="1"/>
  <c r="KP277" i="7" s="1"/>
  <c r="JV277" i="7"/>
  <c r="JW277" i="7" s="1"/>
  <c r="JX277" i="7" s="1"/>
  <c r="IR277" i="7"/>
  <c r="IS277" i="7" s="1"/>
  <c r="IT277" i="7" s="1"/>
  <c r="HZ277" i="7"/>
  <c r="IA277" i="7" s="1"/>
  <c r="IB277" i="7" s="1"/>
  <c r="GP277" i="7"/>
  <c r="GQ277" i="7" s="1"/>
  <c r="GR277" i="7" s="1"/>
  <c r="FR277" i="7"/>
  <c r="FS277" i="7" s="1"/>
  <c r="FT277" i="7" s="1"/>
  <c r="EN277" i="7"/>
  <c r="EO277" i="7" s="1"/>
  <c r="EP277" i="7" s="1"/>
  <c r="DP277" i="7"/>
  <c r="DQ277" i="7" s="1"/>
  <c r="DR277" i="7" s="1"/>
  <c r="ET277" i="7"/>
  <c r="EU277" i="7" s="1"/>
  <c r="EV277" i="7" s="1"/>
  <c r="IX277" i="7"/>
  <c r="IY277" i="7" s="1"/>
  <c r="IZ277" i="7" s="1"/>
  <c r="GV277" i="7"/>
  <c r="GW277" i="7" s="1"/>
  <c r="GX277" i="7" s="1"/>
  <c r="EZ277" i="7"/>
  <c r="FA277" i="7" s="1"/>
  <c r="FB277" i="7" s="1"/>
  <c r="FF277" i="7"/>
  <c r="FG277" i="7" s="1"/>
  <c r="FH277" i="7" s="1"/>
  <c r="JJ277" i="7"/>
  <c r="JK277" i="7" s="1"/>
  <c r="JL277" i="7" s="1"/>
  <c r="HN277" i="7"/>
  <c r="HO277" i="7" s="1"/>
  <c r="HP277" i="7" s="1"/>
  <c r="HH277" i="7"/>
  <c r="HI277" i="7" s="1"/>
  <c r="HJ277" i="7" s="1"/>
  <c r="DJ277" i="7"/>
  <c r="DK277" i="7" s="1"/>
  <c r="DL277" i="7" s="1"/>
  <c r="CL277" i="7"/>
  <c r="CM277" i="7" s="1"/>
  <c r="CN277" i="7" s="1"/>
  <c r="BZ277" i="7"/>
  <c r="CA277" i="7" s="1"/>
  <c r="CB277" i="7" s="1"/>
  <c r="LL277" i="7"/>
  <c r="LM277" i="7" s="1"/>
  <c r="LN277" i="7" s="1"/>
  <c r="MP277" i="7"/>
  <c r="MQ277" i="7" s="1"/>
  <c r="MR277" i="7" s="1"/>
  <c r="LR277" i="7"/>
  <c r="LS277" i="7" s="1"/>
  <c r="LT277" i="7" s="1"/>
  <c r="MV277" i="7"/>
  <c r="MW277" i="7" s="1"/>
  <c r="MX277" i="7" s="1"/>
  <c r="LX277" i="7"/>
  <c r="LY277" i="7" s="1"/>
  <c r="LZ277" i="7" s="1"/>
  <c r="KH277" i="7"/>
  <c r="KI277" i="7" s="1"/>
  <c r="KJ277" i="7" s="1"/>
  <c r="KT277" i="7"/>
  <c r="KU277" i="7" s="1"/>
  <c r="KV277" i="7" s="1"/>
  <c r="KB277" i="7"/>
  <c r="KC277" i="7" s="1"/>
  <c r="KD277" i="7" s="1"/>
  <c r="JD277" i="7"/>
  <c r="JE277" i="7" s="1"/>
  <c r="JF277" i="7" s="1"/>
  <c r="IF277" i="7"/>
  <c r="IG277" i="7" s="1"/>
  <c r="IH277" i="7" s="1"/>
  <c r="HB277" i="7"/>
  <c r="HC277" i="7" s="1"/>
  <c r="HD277" i="7" s="1"/>
  <c r="GD277" i="7"/>
  <c r="GE277" i="7" s="1"/>
  <c r="GF277" i="7" s="1"/>
  <c r="FL277" i="7"/>
  <c r="FM277" i="7" s="1"/>
  <c r="FN277" i="7" s="1"/>
  <c r="EB277" i="7"/>
  <c r="EC277" i="7" s="1"/>
  <c r="ED277" i="7" s="1"/>
  <c r="DD277" i="7"/>
  <c r="DE277" i="7" s="1"/>
  <c r="DF277" i="7" s="1"/>
  <c r="JP277" i="7"/>
  <c r="JQ277" i="7" s="1"/>
  <c r="JR277" i="7" s="1"/>
  <c r="HT277" i="7"/>
  <c r="HU277" i="7" s="1"/>
  <c r="HV277" i="7" s="1"/>
  <c r="FX277" i="7"/>
  <c r="FY277" i="7" s="1"/>
  <c r="FZ277" i="7" s="1"/>
  <c r="DV277" i="7"/>
  <c r="DW277" i="7" s="1"/>
  <c r="DX277" i="7" s="1"/>
  <c r="CX277" i="7"/>
  <c r="CY277" i="7" s="1"/>
  <c r="CZ277" i="7" s="1"/>
  <c r="IL277" i="7"/>
  <c r="IM277" i="7" s="1"/>
  <c r="IN277" i="7" s="1"/>
  <c r="GJ277" i="7"/>
  <c r="GK277" i="7" s="1"/>
  <c r="GL277" i="7" s="1"/>
  <c r="EH277" i="7"/>
  <c r="EI277" i="7" s="1"/>
  <c r="EJ277" i="7" s="1"/>
  <c r="CR277" i="7"/>
  <c r="CS277" i="7" s="1"/>
  <c r="CT277" i="7" s="1"/>
  <c r="CF277" i="7"/>
  <c r="CG277" i="7" s="1"/>
  <c r="CH277" i="7" s="1"/>
  <c r="NN352" i="7"/>
  <c r="NO352" i="7" s="1"/>
  <c r="NP352" i="7" s="1"/>
  <c r="NB352" i="7"/>
  <c r="NC352" i="7" s="1"/>
  <c r="ND352" i="7" s="1"/>
  <c r="MD352" i="7"/>
  <c r="ME352" i="7" s="1"/>
  <c r="MF352" i="7" s="1"/>
  <c r="NH352" i="7"/>
  <c r="NI352" i="7" s="1"/>
  <c r="NJ352" i="7" s="1"/>
  <c r="MJ352" i="7"/>
  <c r="MK352" i="7" s="1"/>
  <c r="ML352" i="7" s="1"/>
  <c r="KZ352" i="7"/>
  <c r="LA352" i="7" s="1"/>
  <c r="LB352" i="7" s="1"/>
  <c r="KT352" i="7"/>
  <c r="KU352" i="7" s="1"/>
  <c r="KV352" i="7" s="1"/>
  <c r="KH352" i="7"/>
  <c r="KI352" i="7" s="1"/>
  <c r="KJ352" i="7" s="1"/>
  <c r="JV352" i="7"/>
  <c r="JW352" i="7" s="1"/>
  <c r="JX352" i="7" s="1"/>
  <c r="IR352" i="7"/>
  <c r="IS352" i="7" s="1"/>
  <c r="IT352" i="7" s="1"/>
  <c r="HN352" i="7"/>
  <c r="HO352" i="7" s="1"/>
  <c r="HP352" i="7" s="1"/>
  <c r="GD352" i="7"/>
  <c r="GE352" i="7" s="1"/>
  <c r="GF352" i="7" s="1"/>
  <c r="HZ352" i="7"/>
  <c r="IA352" i="7" s="1"/>
  <c r="IB352" i="7" s="1"/>
  <c r="EN352" i="7"/>
  <c r="EO352" i="7" s="1"/>
  <c r="EP352" i="7" s="1"/>
  <c r="DP352" i="7"/>
  <c r="DQ352" i="7" s="1"/>
  <c r="DR352" i="7" s="1"/>
  <c r="ET352" i="7"/>
  <c r="EU352" i="7" s="1"/>
  <c r="EV352" i="7" s="1"/>
  <c r="JJ352" i="7"/>
  <c r="JK352" i="7" s="1"/>
  <c r="JL352" i="7" s="1"/>
  <c r="HB352" i="7"/>
  <c r="HC352" i="7" s="1"/>
  <c r="HD352" i="7" s="1"/>
  <c r="GV352" i="7"/>
  <c r="GW352" i="7" s="1"/>
  <c r="GX352" i="7" s="1"/>
  <c r="DJ352" i="7"/>
  <c r="DK352" i="7" s="1"/>
  <c r="DL352" i="7" s="1"/>
  <c r="KB352" i="7"/>
  <c r="KC352" i="7" s="1"/>
  <c r="KD352" i="7" s="1"/>
  <c r="HT352" i="7"/>
  <c r="HU352" i="7" s="1"/>
  <c r="HV352" i="7" s="1"/>
  <c r="FR352" i="7"/>
  <c r="FS352" i="7" s="1"/>
  <c r="FT352" i="7" s="1"/>
  <c r="DV352" i="7"/>
  <c r="DW352" i="7" s="1"/>
  <c r="DX352" i="7" s="1"/>
  <c r="CR352" i="7"/>
  <c r="CS352" i="7" s="1"/>
  <c r="CT352" i="7" s="1"/>
  <c r="BZ352" i="7"/>
  <c r="CA352" i="7" s="1"/>
  <c r="CB352" i="7" s="1"/>
  <c r="LL352" i="7"/>
  <c r="LM352" i="7" s="1"/>
  <c r="LN352" i="7" s="1"/>
  <c r="MP352" i="7"/>
  <c r="MQ352" i="7" s="1"/>
  <c r="MR352" i="7" s="1"/>
  <c r="LR352" i="7"/>
  <c r="LS352" i="7" s="1"/>
  <c r="LT352" i="7" s="1"/>
  <c r="MV352" i="7"/>
  <c r="MW352" i="7" s="1"/>
  <c r="MX352" i="7" s="1"/>
  <c r="LX352" i="7"/>
  <c r="LY352" i="7" s="1"/>
  <c r="LZ352" i="7" s="1"/>
  <c r="KN352" i="7"/>
  <c r="KO352" i="7" s="1"/>
  <c r="KP352" i="7" s="1"/>
  <c r="LF352" i="7"/>
  <c r="LG352" i="7" s="1"/>
  <c r="LH352" i="7" s="1"/>
  <c r="JP352" i="7"/>
  <c r="JQ352" i="7" s="1"/>
  <c r="JR352" i="7" s="1"/>
  <c r="JD352" i="7"/>
  <c r="JE352" i="7" s="1"/>
  <c r="JF352" i="7" s="1"/>
  <c r="IF352" i="7"/>
  <c r="IG352" i="7" s="1"/>
  <c r="IH352" i="7" s="1"/>
  <c r="GP352" i="7"/>
  <c r="GQ352" i="7" s="1"/>
  <c r="GR352" i="7" s="1"/>
  <c r="HH352" i="7"/>
  <c r="HI352" i="7" s="1"/>
  <c r="HJ352" i="7" s="1"/>
  <c r="FL352" i="7"/>
  <c r="FM352" i="7" s="1"/>
  <c r="FN352" i="7" s="1"/>
  <c r="EB352" i="7"/>
  <c r="EC352" i="7" s="1"/>
  <c r="ED352" i="7" s="1"/>
  <c r="DD352" i="7"/>
  <c r="DE352" i="7" s="1"/>
  <c r="DF352" i="7" s="1"/>
  <c r="CX352" i="7"/>
  <c r="CY352" i="7" s="1"/>
  <c r="CZ352" i="7" s="1"/>
  <c r="IL352" i="7"/>
  <c r="IM352" i="7" s="1"/>
  <c r="IN352" i="7" s="1"/>
  <c r="FX352" i="7"/>
  <c r="FY352" i="7" s="1"/>
  <c r="FZ352" i="7" s="1"/>
  <c r="EH352" i="7"/>
  <c r="EI352" i="7" s="1"/>
  <c r="EJ352" i="7" s="1"/>
  <c r="CF352" i="7"/>
  <c r="CG352" i="7" s="1"/>
  <c r="CH352" i="7" s="1"/>
  <c r="IX352" i="7"/>
  <c r="IY352" i="7" s="1"/>
  <c r="IZ352" i="7" s="1"/>
  <c r="GJ352" i="7"/>
  <c r="GK352" i="7" s="1"/>
  <c r="GL352" i="7" s="1"/>
  <c r="EZ352" i="7"/>
  <c r="FA352" i="7" s="1"/>
  <c r="FB352" i="7" s="1"/>
  <c r="FF352" i="7"/>
  <c r="FG352" i="7" s="1"/>
  <c r="FH352" i="7" s="1"/>
  <c r="CL352" i="7"/>
  <c r="CM352" i="7" s="1"/>
  <c r="CN352" i="7" s="1"/>
  <c r="NN422" i="7"/>
  <c r="NO422" i="7" s="1"/>
  <c r="NP422" i="7" s="1"/>
  <c r="MV422" i="7"/>
  <c r="MW422" i="7" s="1"/>
  <c r="MX422" i="7" s="1"/>
  <c r="LX422" i="7"/>
  <c r="LY422" i="7" s="1"/>
  <c r="LZ422" i="7" s="1"/>
  <c r="NB422" i="7"/>
  <c r="NC422" i="7" s="1"/>
  <c r="ND422" i="7" s="1"/>
  <c r="MD422" i="7"/>
  <c r="ME422" i="7" s="1"/>
  <c r="MF422" i="7" s="1"/>
  <c r="KZ422" i="7"/>
  <c r="LA422" i="7" s="1"/>
  <c r="LB422" i="7" s="1"/>
  <c r="LF422" i="7"/>
  <c r="LG422" i="7" s="1"/>
  <c r="LH422" i="7" s="1"/>
  <c r="KH422" i="7"/>
  <c r="KI422" i="7" s="1"/>
  <c r="KJ422" i="7" s="1"/>
  <c r="JP422" i="7"/>
  <c r="JQ422" i="7" s="1"/>
  <c r="JR422" i="7" s="1"/>
  <c r="IX422" i="7"/>
  <c r="IY422" i="7" s="1"/>
  <c r="IZ422" i="7" s="1"/>
  <c r="HT422" i="7"/>
  <c r="HU422" i="7" s="1"/>
  <c r="HV422" i="7" s="1"/>
  <c r="GJ422" i="7"/>
  <c r="GK422" i="7" s="1"/>
  <c r="GL422" i="7" s="1"/>
  <c r="FR422" i="7"/>
  <c r="FS422" i="7" s="1"/>
  <c r="FT422" i="7" s="1"/>
  <c r="EZ422" i="7"/>
  <c r="FA422" i="7" s="1"/>
  <c r="FB422" i="7" s="1"/>
  <c r="DV422" i="7"/>
  <c r="DW422" i="7" s="1"/>
  <c r="DX422" i="7" s="1"/>
  <c r="FF422" i="7"/>
  <c r="FG422" i="7" s="1"/>
  <c r="FH422" i="7" s="1"/>
  <c r="JV422" i="7"/>
  <c r="JW422" i="7" s="1"/>
  <c r="JX422" i="7" s="1"/>
  <c r="IR422" i="7"/>
  <c r="IS422" i="7" s="1"/>
  <c r="IT422" i="7" s="1"/>
  <c r="HN422" i="7"/>
  <c r="HO422" i="7" s="1"/>
  <c r="HP422" i="7" s="1"/>
  <c r="GD422" i="7"/>
  <c r="GE422" i="7" s="1"/>
  <c r="GF422" i="7" s="1"/>
  <c r="HZ422" i="7"/>
  <c r="IA422" i="7" s="1"/>
  <c r="IB422" i="7" s="1"/>
  <c r="EN422" i="7"/>
  <c r="EO422" i="7" s="1"/>
  <c r="EP422" i="7" s="1"/>
  <c r="DP422" i="7"/>
  <c r="DQ422" i="7" s="1"/>
  <c r="DR422" i="7" s="1"/>
  <c r="ET422" i="7"/>
  <c r="EU422" i="7" s="1"/>
  <c r="EV422" i="7" s="1"/>
  <c r="CL422" i="7"/>
  <c r="CM422" i="7" s="1"/>
  <c r="CN422" i="7" s="1"/>
  <c r="BZ422" i="7"/>
  <c r="CA422" i="7" s="1"/>
  <c r="CB422" i="7" s="1"/>
  <c r="NH422" i="7"/>
  <c r="NI422" i="7" s="1"/>
  <c r="NJ422" i="7" s="1"/>
  <c r="MJ422" i="7"/>
  <c r="MK422" i="7" s="1"/>
  <c r="ML422" i="7" s="1"/>
  <c r="LL422" i="7"/>
  <c r="LM422" i="7" s="1"/>
  <c r="LN422" i="7" s="1"/>
  <c r="MP422" i="7"/>
  <c r="MQ422" i="7" s="1"/>
  <c r="MR422" i="7" s="1"/>
  <c r="LR422" i="7"/>
  <c r="LS422" i="7" s="1"/>
  <c r="LT422" i="7" s="1"/>
  <c r="KN422" i="7"/>
  <c r="KO422" i="7" s="1"/>
  <c r="KP422" i="7" s="1"/>
  <c r="KT422" i="7"/>
  <c r="KU422" i="7" s="1"/>
  <c r="KV422" i="7" s="1"/>
  <c r="CX422" i="7"/>
  <c r="CY422" i="7" s="1"/>
  <c r="CZ422" i="7" s="1"/>
  <c r="JJ422" i="7"/>
  <c r="JK422" i="7" s="1"/>
  <c r="JL422" i="7" s="1"/>
  <c r="IL422" i="7"/>
  <c r="IM422" i="7" s="1"/>
  <c r="IN422" i="7" s="1"/>
  <c r="HB422" i="7"/>
  <c r="HC422" i="7" s="1"/>
  <c r="HD422" i="7" s="1"/>
  <c r="FX422" i="7"/>
  <c r="FY422" i="7" s="1"/>
  <c r="FZ422" i="7" s="1"/>
  <c r="GV422" i="7"/>
  <c r="GW422" i="7" s="1"/>
  <c r="GX422" i="7" s="1"/>
  <c r="EH422" i="7"/>
  <c r="EI422" i="7" s="1"/>
  <c r="EJ422" i="7" s="1"/>
  <c r="DJ422" i="7"/>
  <c r="DK422" i="7" s="1"/>
  <c r="DL422" i="7" s="1"/>
  <c r="KB422" i="7"/>
  <c r="KC422" i="7" s="1"/>
  <c r="KD422" i="7" s="1"/>
  <c r="JD422" i="7"/>
  <c r="JE422" i="7" s="1"/>
  <c r="JF422" i="7" s="1"/>
  <c r="IF422" i="7"/>
  <c r="IG422" i="7" s="1"/>
  <c r="IH422" i="7" s="1"/>
  <c r="GP422" i="7"/>
  <c r="GQ422" i="7" s="1"/>
  <c r="GR422" i="7" s="1"/>
  <c r="HH422" i="7"/>
  <c r="HI422" i="7" s="1"/>
  <c r="HJ422" i="7" s="1"/>
  <c r="FL422" i="7"/>
  <c r="FM422" i="7" s="1"/>
  <c r="FN422" i="7" s="1"/>
  <c r="EB422" i="7"/>
  <c r="EC422" i="7" s="1"/>
  <c r="ED422" i="7" s="1"/>
  <c r="DD422" i="7"/>
  <c r="DE422" i="7" s="1"/>
  <c r="DF422" i="7" s="1"/>
  <c r="CR422" i="7"/>
  <c r="CS422" i="7" s="1"/>
  <c r="CT422" i="7" s="1"/>
  <c r="CF422" i="7"/>
  <c r="CG422" i="7" s="1"/>
  <c r="CH422" i="7" s="1"/>
  <c r="MX240" i="7" l="1"/>
  <c r="ED95" i="7"/>
  <c r="MR347" i="7"/>
  <c r="GF128" i="7"/>
  <c r="HJ126" i="7"/>
  <c r="EV126" i="7"/>
  <c r="KH97" i="7"/>
  <c r="KI97" i="7" s="1"/>
  <c r="KJ97" i="7" s="1"/>
  <c r="FF97" i="7"/>
  <c r="FG97" i="7" s="1"/>
  <c r="FH97" i="7" s="1"/>
  <c r="ET97" i="7"/>
  <c r="EU97" i="7" s="1"/>
  <c r="EV97" i="7" s="1"/>
  <c r="KT97" i="7"/>
  <c r="KU97" i="7" s="1"/>
  <c r="KV97" i="7" s="1"/>
  <c r="EB97" i="7"/>
  <c r="EC97" i="7" s="1"/>
  <c r="ED97" i="7" s="1"/>
  <c r="DV97" i="7"/>
  <c r="DW97" i="7" s="1"/>
  <c r="DX97" i="7" s="1"/>
  <c r="KB317" i="7"/>
  <c r="KC317" i="7" s="1"/>
  <c r="KD317" i="7" s="1"/>
  <c r="CF317" i="7"/>
  <c r="CG317" i="7" s="1"/>
  <c r="CH317" i="7" s="1"/>
  <c r="MD317" i="7"/>
  <c r="ME317" i="7" s="1"/>
  <c r="MF317" i="7" s="1"/>
  <c r="HZ317" i="7"/>
  <c r="IA317" i="7" s="1"/>
  <c r="IB317" i="7" s="1"/>
  <c r="HH317" i="7"/>
  <c r="HI317" i="7" s="1"/>
  <c r="HJ317" i="7" s="1"/>
  <c r="MV274" i="7"/>
  <c r="MW274" i="7" s="1"/>
  <c r="MX274" i="7" s="1"/>
  <c r="KZ274" i="7"/>
  <c r="LA274" i="7" s="1"/>
  <c r="LB274" i="7" s="1"/>
  <c r="IR274" i="7"/>
  <c r="IS274" i="7" s="1"/>
  <c r="IT274" i="7" s="1"/>
  <c r="EN274" i="7"/>
  <c r="EO274" i="7" s="1"/>
  <c r="EP274" i="7" s="1"/>
  <c r="HB274" i="7"/>
  <c r="HC274" i="7" s="1"/>
  <c r="HD274" i="7" s="1"/>
  <c r="IX274" i="7"/>
  <c r="IY274" i="7" s="1"/>
  <c r="IZ274" i="7" s="1"/>
  <c r="BZ274" i="7"/>
  <c r="CA274" i="7" s="1"/>
  <c r="CB274" i="7" s="1"/>
  <c r="MP274" i="7"/>
  <c r="MQ274" i="7" s="1"/>
  <c r="MR274" i="7" s="1"/>
  <c r="JP274" i="7"/>
  <c r="JQ274" i="7" s="1"/>
  <c r="JR274" i="7" s="1"/>
  <c r="FX274" i="7"/>
  <c r="FY274" i="7" s="1"/>
  <c r="FZ274" i="7" s="1"/>
  <c r="CX274" i="7"/>
  <c r="CY274" i="7" s="1"/>
  <c r="CZ274" i="7" s="1"/>
  <c r="CR274" i="7"/>
  <c r="CS274" i="7" s="1"/>
  <c r="CT274" i="7" s="1"/>
  <c r="DV274" i="7"/>
  <c r="DW274" i="7" s="1"/>
  <c r="DX274" i="7" s="1"/>
  <c r="MV227" i="7"/>
  <c r="MW227" i="7" s="1"/>
  <c r="MX227" i="7" s="1"/>
  <c r="LF227" i="7"/>
  <c r="LG227" i="7" s="1"/>
  <c r="LH227" i="7" s="1"/>
  <c r="IR227" i="7"/>
  <c r="IS227" i="7" s="1"/>
  <c r="IT227" i="7" s="1"/>
  <c r="EN227" i="7"/>
  <c r="EO227" i="7" s="1"/>
  <c r="EP227" i="7" s="1"/>
  <c r="HN227" i="7"/>
  <c r="HO227" i="7" s="1"/>
  <c r="HP227" i="7" s="1"/>
  <c r="IX227" i="7"/>
  <c r="IY227" i="7" s="1"/>
  <c r="IZ227" i="7" s="1"/>
  <c r="BZ227" i="7"/>
  <c r="CA227" i="7" s="1"/>
  <c r="CB227" i="7" s="1"/>
  <c r="MP227" i="7"/>
  <c r="MQ227" i="7" s="1"/>
  <c r="MR227" i="7" s="1"/>
  <c r="KB227" i="7"/>
  <c r="KC227" i="7" s="1"/>
  <c r="KD227" i="7" s="1"/>
  <c r="GD227" i="7"/>
  <c r="GE227" i="7" s="1"/>
  <c r="GF227" i="7" s="1"/>
  <c r="CX227" i="7"/>
  <c r="CY227" i="7" s="1"/>
  <c r="CZ227" i="7" s="1"/>
  <c r="CR227" i="7"/>
  <c r="CS227" i="7" s="1"/>
  <c r="CT227" i="7" s="1"/>
  <c r="DV227" i="7"/>
  <c r="DW227" i="7" s="1"/>
  <c r="DX227" i="7" s="1"/>
  <c r="MJ410" i="7"/>
  <c r="MK410" i="7" s="1"/>
  <c r="ML410" i="7" s="1"/>
  <c r="FX410" i="7"/>
  <c r="FY410" i="7" s="1"/>
  <c r="FZ410" i="7" s="1"/>
  <c r="MV11" i="7"/>
  <c r="MW11" i="7" s="1"/>
  <c r="MX11" i="7" s="1"/>
  <c r="NB11" i="7"/>
  <c r="NC11" i="7" s="1"/>
  <c r="ND11" i="7" s="1"/>
  <c r="KZ11" i="7"/>
  <c r="LA11" i="7" s="1"/>
  <c r="LB11" i="7" s="1"/>
  <c r="KH11" i="7"/>
  <c r="KI11" i="7" s="1"/>
  <c r="KJ11" i="7" s="1"/>
  <c r="IX11" i="7"/>
  <c r="IY11" i="7" s="1"/>
  <c r="IZ11" i="7" s="1"/>
  <c r="GP11" i="7"/>
  <c r="GQ11" i="7" s="1"/>
  <c r="GR11" i="7" s="1"/>
  <c r="EN11" i="7"/>
  <c r="EO11" i="7" s="1"/>
  <c r="EP11" i="7" s="1"/>
  <c r="FF11" i="7"/>
  <c r="FG11" i="7" s="1"/>
  <c r="FH11" i="7" s="1"/>
  <c r="IR11" i="7"/>
  <c r="IS11" i="7" s="1"/>
  <c r="IT11" i="7" s="1"/>
  <c r="GJ11" i="7"/>
  <c r="GK11" i="7" s="1"/>
  <c r="GL11" i="7" s="1"/>
  <c r="EH11" i="7"/>
  <c r="EI11" i="7" s="1"/>
  <c r="EJ11" i="7" s="1"/>
  <c r="ET11" i="7"/>
  <c r="EU11" i="7" s="1"/>
  <c r="EV11" i="7" s="1"/>
  <c r="BZ11" i="7"/>
  <c r="CA11" i="7" s="1"/>
  <c r="CB11" i="7" s="1"/>
  <c r="MJ11" i="7"/>
  <c r="MK11" i="7" s="1"/>
  <c r="ML11" i="7" s="1"/>
  <c r="MP11" i="7"/>
  <c r="MQ11" i="7" s="1"/>
  <c r="MR11" i="7" s="1"/>
  <c r="KN11" i="7"/>
  <c r="KO11" i="7" s="1"/>
  <c r="KP11" i="7" s="1"/>
  <c r="EJ254" i="7"/>
  <c r="CZ254" i="7"/>
  <c r="FB246" i="7"/>
  <c r="GX246" i="7"/>
  <c r="JF246" i="7"/>
  <c r="NJ246" i="7"/>
  <c r="NP301" i="7"/>
  <c r="GL301" i="7"/>
  <c r="EJ189" i="7"/>
  <c r="EV132" i="7"/>
  <c r="CH123" i="7"/>
  <c r="CH128" i="7"/>
  <c r="LZ128" i="7"/>
  <c r="FZ128" i="7"/>
  <c r="IH128" i="7"/>
  <c r="ML128" i="7"/>
  <c r="EJ72" i="7"/>
  <c r="FZ223" i="7"/>
  <c r="GL381" i="7"/>
  <c r="CZ255" i="7"/>
  <c r="ND255" i="7"/>
  <c r="LZ309" i="7"/>
  <c r="JL130" i="7"/>
  <c r="LT130" i="7"/>
  <c r="EV325" i="7"/>
  <c r="FZ278" i="7"/>
  <c r="FB53" i="7"/>
  <c r="Z352" i="7"/>
  <c r="Z393" i="7"/>
  <c r="AK393" i="7" s="1"/>
  <c r="IT250" i="7"/>
  <c r="FZ123" i="7"/>
  <c r="EJ123" i="7"/>
  <c r="KJ123" i="7"/>
  <c r="HJ347" i="7"/>
  <c r="JL347" i="7"/>
  <c r="CN223" i="7"/>
  <c r="JX223" i="7"/>
  <c r="EJ223" i="7"/>
  <c r="IN223" i="7"/>
  <c r="DF223" i="7"/>
  <c r="FN223" i="7"/>
  <c r="HD223" i="7"/>
  <c r="LB223" i="7"/>
  <c r="NJ223" i="7"/>
  <c r="GX223" i="7"/>
  <c r="HJ223" i="7"/>
  <c r="JL223" i="7"/>
  <c r="DR223" i="7"/>
  <c r="FT223" i="7"/>
  <c r="IB223" i="7"/>
  <c r="MF223" i="7"/>
  <c r="NP223" i="7"/>
  <c r="EP381" i="7"/>
  <c r="IT381" i="7"/>
  <c r="MX381" i="7"/>
  <c r="CN381" i="7"/>
  <c r="IN381" i="7"/>
  <c r="HD381" i="7"/>
  <c r="NJ381" i="7"/>
  <c r="CT255" i="7"/>
  <c r="KD255" i="7"/>
  <c r="EV255" i="7"/>
  <c r="IT255" i="7"/>
  <c r="KJ255" i="7"/>
  <c r="LH255" i="7"/>
  <c r="JR309" i="7"/>
  <c r="DR309" i="7"/>
  <c r="GF130" i="7"/>
  <c r="IT130" i="7"/>
  <c r="EP130" i="7"/>
  <c r="GF129" i="7"/>
  <c r="NB349" i="7"/>
  <c r="NC349" i="7" s="1"/>
  <c r="ND349" i="7" s="1"/>
  <c r="KZ349" i="7"/>
  <c r="LA349" i="7" s="1"/>
  <c r="LB349" i="7" s="1"/>
  <c r="LX206" i="7"/>
  <c r="LY206" i="7" s="1"/>
  <c r="LZ206" i="7" s="1"/>
  <c r="HT206" i="7"/>
  <c r="HU206" i="7" s="1"/>
  <c r="HV206" i="7" s="1"/>
  <c r="JD206" i="7"/>
  <c r="JE206" i="7" s="1"/>
  <c r="JF206" i="7" s="1"/>
  <c r="CL206" i="7"/>
  <c r="CM206" i="7" s="1"/>
  <c r="CN206" i="7" s="1"/>
  <c r="LR95" i="7"/>
  <c r="LS95" i="7" s="1"/>
  <c r="LT95" i="7" s="1"/>
  <c r="IR95" i="7"/>
  <c r="IS95" i="7" s="1"/>
  <c r="IT95" i="7" s="1"/>
  <c r="IL174" i="7"/>
  <c r="IM174" i="7" s="1"/>
  <c r="IN174" i="7" s="1"/>
  <c r="DV174" i="7"/>
  <c r="DW174" i="7" s="1"/>
  <c r="DX174" i="7" s="1"/>
  <c r="KJ378" i="7"/>
  <c r="LZ378" i="7"/>
  <c r="NP378" i="7"/>
  <c r="CT378" i="7"/>
  <c r="ED378" i="7"/>
  <c r="IH378" i="7"/>
  <c r="KD378" i="7"/>
  <c r="EJ378" i="7"/>
  <c r="IN378" i="7"/>
  <c r="CZ378" i="7"/>
  <c r="KV378" i="7"/>
  <c r="MR378" i="7"/>
  <c r="ML378" i="7"/>
  <c r="CN307" i="7"/>
  <c r="FT307" i="7"/>
  <c r="IB307" i="7"/>
  <c r="JX307" i="7"/>
  <c r="DX307" i="7"/>
  <c r="FZ307" i="7"/>
  <c r="HV307" i="7"/>
  <c r="JR307" i="7"/>
  <c r="ML307" i="7"/>
  <c r="MF307" i="7"/>
  <c r="NP307" i="7"/>
  <c r="CT307" i="7"/>
  <c r="GF307" i="7"/>
  <c r="IH307" i="7"/>
  <c r="KD307" i="7"/>
  <c r="IN307" i="7"/>
  <c r="KJ307" i="7"/>
  <c r="MR307" i="7"/>
  <c r="CH61" i="7"/>
  <c r="FT61" i="7"/>
  <c r="FB61" i="7"/>
  <c r="HD61" i="7"/>
  <c r="KV61" i="7"/>
  <c r="LZ61" i="7"/>
  <c r="LT61" i="7"/>
  <c r="LN61" i="7"/>
  <c r="CN61" i="7"/>
  <c r="DL61" i="7"/>
  <c r="HJ61" i="7"/>
  <c r="HP61" i="7"/>
  <c r="JR61" i="7"/>
  <c r="HV61" i="7"/>
  <c r="IB61" i="7"/>
  <c r="JX61" i="7"/>
  <c r="LH61" i="7"/>
  <c r="ML61" i="7"/>
  <c r="NP61" i="7"/>
  <c r="JL246" i="7"/>
  <c r="DR246" i="7"/>
  <c r="HP246" i="7"/>
  <c r="JX246" i="7"/>
  <c r="CZ340" i="7"/>
  <c r="FZ64" i="7"/>
  <c r="MR64" i="7"/>
  <c r="EP347" i="7"/>
  <c r="LB128" i="7"/>
  <c r="IB128" i="7"/>
  <c r="ED128" i="7"/>
  <c r="LB72" i="7"/>
  <c r="FN72" i="7"/>
  <c r="LT72" i="7"/>
  <c r="NP417" i="7"/>
  <c r="EV129" i="7"/>
  <c r="GR325" i="7"/>
  <c r="KJ325" i="7"/>
  <c r="CT278" i="7"/>
  <c r="HJ278" i="7"/>
  <c r="NP278" i="7"/>
  <c r="ED278" i="7"/>
  <c r="IH278" i="7"/>
  <c r="JR278" i="7"/>
  <c r="FF53" i="7"/>
  <c r="FG53" i="7" s="1"/>
  <c r="GP53" i="7"/>
  <c r="GQ53" i="7" s="1"/>
  <c r="CF53" i="7"/>
  <c r="CG53" i="7" s="1"/>
  <c r="CH53" i="7" s="1"/>
  <c r="GD53" i="7"/>
  <c r="GE53" i="7" s="1"/>
  <c r="GF53" i="7" s="1"/>
  <c r="CX53" i="7"/>
  <c r="CY53" i="7" s="1"/>
  <c r="CZ53" i="7" s="1"/>
  <c r="DV53" i="7"/>
  <c r="DW53" i="7" s="1"/>
  <c r="DX53" i="7" s="1"/>
  <c r="FX53" i="7"/>
  <c r="FY53" i="7" s="1"/>
  <c r="FZ53" i="7" s="1"/>
  <c r="IF53" i="7"/>
  <c r="IG53" i="7" s="1"/>
  <c r="IH53" i="7" s="1"/>
  <c r="KB53" i="7"/>
  <c r="KC53" i="7" s="1"/>
  <c r="KH53" i="7"/>
  <c r="KI53" i="7" s="1"/>
  <c r="KJ53" i="7" s="1"/>
  <c r="MV53" i="7"/>
  <c r="MW53" i="7" s="1"/>
  <c r="MX53" i="7" s="1"/>
  <c r="MP53" i="7"/>
  <c r="MQ53" i="7" s="1"/>
  <c r="BZ53" i="7"/>
  <c r="CA53" i="7" s="1"/>
  <c r="DP53" i="7"/>
  <c r="DQ53" i="7" s="1"/>
  <c r="DR53" i="7" s="1"/>
  <c r="HZ53" i="7"/>
  <c r="IA53" i="7" s="1"/>
  <c r="IB53" i="7" s="1"/>
  <c r="DD53" i="7"/>
  <c r="DE53" i="7" s="1"/>
  <c r="DF53" i="7" s="1"/>
  <c r="HB53" i="7"/>
  <c r="HC53" i="7" s="1"/>
  <c r="ET53" i="7"/>
  <c r="EU53" i="7" s="1"/>
  <c r="EV53" i="7" s="1"/>
  <c r="EH53" i="7"/>
  <c r="EI53" i="7" s="1"/>
  <c r="GJ53" i="7"/>
  <c r="GK53" i="7" s="1"/>
  <c r="IR53" i="7"/>
  <c r="IS53" i="7" s="1"/>
  <c r="KN53" i="7"/>
  <c r="KO53" i="7" s="1"/>
  <c r="KZ53" i="7"/>
  <c r="LA53" i="7" s="1"/>
  <c r="NH53" i="7"/>
  <c r="NI53" i="7" s="1"/>
  <c r="NJ53" i="7" s="1"/>
  <c r="BZ164" i="7"/>
  <c r="CA164" i="7" s="1"/>
  <c r="CB164" i="7" s="1"/>
  <c r="DD164" i="7"/>
  <c r="DE164" i="7" s="1"/>
  <c r="DF164" i="7" s="1"/>
  <c r="FL164" i="7"/>
  <c r="FM164" i="7" s="1"/>
  <c r="FN164" i="7" s="1"/>
  <c r="GP164" i="7"/>
  <c r="GQ164" i="7" s="1"/>
  <c r="GR164" i="7" s="1"/>
  <c r="JD164" i="7"/>
  <c r="JE164" i="7" s="1"/>
  <c r="JF164" i="7" s="1"/>
  <c r="DJ164" i="7"/>
  <c r="DK164" i="7" s="1"/>
  <c r="DL164" i="7" s="1"/>
  <c r="HT164" i="7"/>
  <c r="HU164" i="7" s="1"/>
  <c r="HV164" i="7" s="1"/>
  <c r="GV164" i="7"/>
  <c r="GW164" i="7" s="1"/>
  <c r="GX164" i="7" s="1"/>
  <c r="JJ164" i="7"/>
  <c r="JK164" i="7" s="1"/>
  <c r="JL164" i="7" s="1"/>
  <c r="KZ164" i="7"/>
  <c r="LA164" i="7" s="1"/>
  <c r="LB164" i="7" s="1"/>
  <c r="LR164" i="7"/>
  <c r="LS164" i="7" s="1"/>
  <c r="LT164" i="7" s="1"/>
  <c r="LL164" i="7"/>
  <c r="LM164" i="7" s="1"/>
  <c r="LN164" i="7" s="1"/>
  <c r="NH164" i="7"/>
  <c r="NI164" i="7" s="1"/>
  <c r="NJ164" i="7" s="1"/>
  <c r="CL164" i="7"/>
  <c r="CM164" i="7" s="1"/>
  <c r="CN164" i="7" s="1"/>
  <c r="DP164" i="7"/>
  <c r="DQ164" i="7" s="1"/>
  <c r="DR164" i="7" s="1"/>
  <c r="HZ164" i="7"/>
  <c r="IA164" i="7" s="1"/>
  <c r="IB164" i="7" s="1"/>
  <c r="HB164" i="7"/>
  <c r="HC164" i="7" s="1"/>
  <c r="HD164" i="7" s="1"/>
  <c r="KB164" i="7"/>
  <c r="KC164" i="7" s="1"/>
  <c r="KD164" i="7" s="1"/>
  <c r="DV164" i="7"/>
  <c r="DW164" i="7" s="1"/>
  <c r="DX164" i="7" s="1"/>
  <c r="FR164" i="7"/>
  <c r="FS164" i="7" s="1"/>
  <c r="FT164" i="7" s="1"/>
  <c r="HN164" i="7"/>
  <c r="HO164" i="7" s="1"/>
  <c r="HP164" i="7" s="1"/>
  <c r="JP164" i="7"/>
  <c r="JQ164" i="7" s="1"/>
  <c r="JR164" i="7" s="1"/>
  <c r="KN164" i="7"/>
  <c r="KO164" i="7" s="1"/>
  <c r="KP164" i="7" s="1"/>
  <c r="MD164" i="7"/>
  <c r="ME164" i="7" s="1"/>
  <c r="MF164" i="7" s="1"/>
  <c r="LX164" i="7"/>
  <c r="LY164" i="7" s="1"/>
  <c r="LZ164" i="7" s="1"/>
  <c r="AB357" i="7"/>
  <c r="AK357" i="7" s="1"/>
  <c r="AB360" i="7"/>
  <c r="Z396" i="7"/>
  <c r="AK396" i="7" s="1"/>
  <c r="MX187" i="7"/>
  <c r="NP26" i="7"/>
  <c r="LT106" i="7"/>
  <c r="MR345" i="7"/>
  <c r="EV180" i="7"/>
  <c r="ND143" i="7"/>
  <c r="JL172" i="7"/>
  <c r="LZ211" i="7"/>
  <c r="Z367" i="7"/>
  <c r="FZ49" i="7"/>
  <c r="DL49" i="7"/>
  <c r="ED212" i="7"/>
  <c r="ML212" i="7"/>
  <c r="IZ212" i="7"/>
  <c r="HV109" i="7"/>
  <c r="ML109" i="7"/>
  <c r="IH109" i="7"/>
  <c r="GR261" i="7"/>
  <c r="LH261" i="7"/>
  <c r="NJ261" i="7"/>
  <c r="ND261" i="7"/>
  <c r="IB269" i="7"/>
  <c r="JX269" i="7"/>
  <c r="KP269" i="7"/>
  <c r="MX269" i="7"/>
  <c r="MF269" i="7"/>
  <c r="DX269" i="7"/>
  <c r="HV269" i="7"/>
  <c r="GL269" i="7"/>
  <c r="CZ269" i="7"/>
  <c r="ED269" i="7"/>
  <c r="IH269" i="7"/>
  <c r="ML269" i="7"/>
  <c r="DP240" i="7"/>
  <c r="DQ240" i="7" s="1"/>
  <c r="DR240" i="7" s="1"/>
  <c r="HN240" i="7"/>
  <c r="HO240" i="7" s="1"/>
  <c r="HP240" i="7" s="1"/>
  <c r="DV240" i="7"/>
  <c r="DW240" i="7" s="1"/>
  <c r="DX240" i="7" s="1"/>
  <c r="HT240" i="7"/>
  <c r="HU240" i="7" s="1"/>
  <c r="HV240" i="7" s="1"/>
  <c r="LF240" i="7"/>
  <c r="LG240" i="7" s="1"/>
  <c r="LH240" i="7" s="1"/>
  <c r="MD240" i="7"/>
  <c r="ME240" i="7" s="1"/>
  <c r="MF240" i="7" s="1"/>
  <c r="CR240" i="7"/>
  <c r="CS240" i="7" s="1"/>
  <c r="CT240" i="7" s="1"/>
  <c r="FX240" i="7"/>
  <c r="FY240" i="7" s="1"/>
  <c r="FZ240" i="7" s="1"/>
  <c r="JP240" i="7"/>
  <c r="JQ240" i="7" s="1"/>
  <c r="JR240" i="7" s="1"/>
  <c r="GD240" i="7"/>
  <c r="GE240" i="7" s="1"/>
  <c r="GF240" i="7" s="1"/>
  <c r="CX240" i="7"/>
  <c r="CY240" i="7" s="1"/>
  <c r="CZ240" i="7" s="1"/>
  <c r="BZ106" i="7"/>
  <c r="CA106" i="7" s="1"/>
  <c r="CB106" i="7" s="1"/>
  <c r="EH106" i="7"/>
  <c r="EI106" i="7" s="1"/>
  <c r="EJ106" i="7" s="1"/>
  <c r="IR106" i="7"/>
  <c r="IS106" i="7" s="1"/>
  <c r="IT106" i="7" s="1"/>
  <c r="EN106" i="7"/>
  <c r="EO106" i="7" s="1"/>
  <c r="EP106" i="7" s="1"/>
  <c r="IX106" i="7"/>
  <c r="IY106" i="7" s="1"/>
  <c r="IZ106" i="7" s="1"/>
  <c r="LF106" i="7"/>
  <c r="LG106" i="7" s="1"/>
  <c r="LH106" i="7" s="1"/>
  <c r="NB106" i="7"/>
  <c r="NC106" i="7" s="1"/>
  <c r="ND106" i="7" s="1"/>
  <c r="FR106" i="7"/>
  <c r="FS106" i="7" s="1"/>
  <c r="FT106" i="7" s="1"/>
  <c r="GP106" i="7"/>
  <c r="GQ106" i="7" s="1"/>
  <c r="GR106" i="7" s="1"/>
  <c r="DD106" i="7"/>
  <c r="DE106" i="7" s="1"/>
  <c r="DF106" i="7" s="1"/>
  <c r="GV106" i="7"/>
  <c r="GW106" i="7" s="1"/>
  <c r="GX106" i="7" s="1"/>
  <c r="KZ106" i="7"/>
  <c r="LA106" i="7" s="1"/>
  <c r="LB106" i="7" s="1"/>
  <c r="CR345" i="7"/>
  <c r="CS345" i="7" s="1"/>
  <c r="CT345" i="7" s="1"/>
  <c r="JP345" i="7"/>
  <c r="JQ345" i="7" s="1"/>
  <c r="JR345" i="7" s="1"/>
  <c r="JJ345" i="7"/>
  <c r="JK345" i="7" s="1"/>
  <c r="JL345" i="7" s="1"/>
  <c r="FR345" i="7"/>
  <c r="FS345" i="7" s="1"/>
  <c r="FT345" i="7" s="1"/>
  <c r="JV345" i="7"/>
  <c r="JW345" i="7" s="1"/>
  <c r="JX345" i="7" s="1"/>
  <c r="MJ345" i="7"/>
  <c r="MK345" i="7" s="1"/>
  <c r="ML345" i="7" s="1"/>
  <c r="NN345" i="7"/>
  <c r="NO345" i="7" s="1"/>
  <c r="NP345" i="7" s="1"/>
  <c r="GV345" i="7"/>
  <c r="GW345" i="7" s="1"/>
  <c r="GX345" i="7" s="1"/>
  <c r="GJ345" i="7"/>
  <c r="GK345" i="7" s="1"/>
  <c r="GL345" i="7" s="1"/>
  <c r="EB345" i="7"/>
  <c r="EC345" i="7" s="1"/>
  <c r="ED345" i="7" s="1"/>
  <c r="IF345" i="7"/>
  <c r="IG345" i="7" s="1"/>
  <c r="IH345" i="7" s="1"/>
  <c r="KN345" i="7"/>
  <c r="KO345" i="7" s="1"/>
  <c r="KP345" i="7" s="1"/>
  <c r="EZ179" i="7"/>
  <c r="FA179" i="7" s="1"/>
  <c r="FB179" i="7" s="1"/>
  <c r="DJ179" i="7"/>
  <c r="DK179" i="7" s="1"/>
  <c r="DL179" i="7" s="1"/>
  <c r="ET179" i="7"/>
  <c r="EU179" i="7" s="1"/>
  <c r="EV179" i="7" s="1"/>
  <c r="GJ179" i="7"/>
  <c r="GK179" i="7" s="1"/>
  <c r="GL179" i="7" s="1"/>
  <c r="KZ179" i="7"/>
  <c r="LA179" i="7" s="1"/>
  <c r="LB179" i="7" s="1"/>
  <c r="NB179" i="7"/>
  <c r="NC179" i="7" s="1"/>
  <c r="ND179" i="7" s="1"/>
  <c r="HT179" i="7"/>
  <c r="HU179" i="7" s="1"/>
  <c r="HV179" i="7" s="1"/>
  <c r="DD179" i="7"/>
  <c r="DE179" i="7" s="1"/>
  <c r="DF179" i="7" s="1"/>
  <c r="CF159" i="7"/>
  <c r="CG159" i="7" s="1"/>
  <c r="HZ159" i="7"/>
  <c r="IA159" i="7" s="1"/>
  <c r="IB159" i="7" s="1"/>
  <c r="FX159" i="7"/>
  <c r="FY159" i="7" s="1"/>
  <c r="FZ159" i="7" s="1"/>
  <c r="GJ165" i="7"/>
  <c r="GK165" i="7" s="1"/>
  <c r="GL165" i="7" s="1"/>
  <c r="HT165" i="7"/>
  <c r="HU165" i="7" s="1"/>
  <c r="HV165" i="7" s="1"/>
  <c r="IL143" i="7"/>
  <c r="IM143" i="7" s="1"/>
  <c r="IN143" i="7" s="1"/>
  <c r="GJ143" i="7"/>
  <c r="GK143" i="7" s="1"/>
  <c r="GL143" i="7" s="1"/>
  <c r="DP172" i="7"/>
  <c r="DQ172" i="7" s="1"/>
  <c r="DR172" i="7" s="1"/>
  <c r="LF172" i="7"/>
  <c r="LG172" i="7" s="1"/>
  <c r="LH172" i="7" s="1"/>
  <c r="GP44" i="7"/>
  <c r="GQ44" i="7" s="1"/>
  <c r="GR44" i="7" s="1"/>
  <c r="GD44" i="7"/>
  <c r="GE44" i="7" s="1"/>
  <c r="GF44" i="7" s="1"/>
  <c r="MP106" i="7"/>
  <c r="MQ106" i="7" s="1"/>
  <c r="MR106" i="7" s="1"/>
  <c r="MV106" i="7"/>
  <c r="MW106" i="7" s="1"/>
  <c r="MX106" i="7" s="1"/>
  <c r="KT106" i="7"/>
  <c r="KU106" i="7" s="1"/>
  <c r="KV106" i="7" s="1"/>
  <c r="CX106" i="7"/>
  <c r="CY106" i="7" s="1"/>
  <c r="CZ106" i="7" s="1"/>
  <c r="IL106" i="7"/>
  <c r="IM106" i="7" s="1"/>
  <c r="IN106" i="7" s="1"/>
  <c r="FX106" i="7"/>
  <c r="FY106" i="7" s="1"/>
  <c r="FZ106" i="7" s="1"/>
  <c r="EB106" i="7"/>
  <c r="EC106" i="7" s="1"/>
  <c r="ED106" i="7" s="1"/>
  <c r="JV106" i="7"/>
  <c r="JW106" i="7" s="1"/>
  <c r="JX106" i="7" s="1"/>
  <c r="IF106" i="7"/>
  <c r="IG106" i="7" s="1"/>
  <c r="IH106" i="7" s="1"/>
  <c r="HH106" i="7"/>
  <c r="HI106" i="7" s="1"/>
  <c r="HJ106" i="7" s="1"/>
  <c r="DV106" i="7"/>
  <c r="DW106" i="7" s="1"/>
  <c r="DX106" i="7" s="1"/>
  <c r="CF106" i="7"/>
  <c r="CG106" i="7" s="1"/>
  <c r="CH106" i="7" s="1"/>
  <c r="NN106" i="7"/>
  <c r="NO106" i="7" s="1"/>
  <c r="NP106" i="7" s="1"/>
  <c r="MD106" i="7"/>
  <c r="ME106" i="7" s="1"/>
  <c r="MF106" i="7" s="1"/>
  <c r="MJ106" i="7"/>
  <c r="MK106" i="7" s="1"/>
  <c r="ML106" i="7" s="1"/>
  <c r="KN106" i="7"/>
  <c r="KO106" i="7" s="1"/>
  <c r="KP106" i="7" s="1"/>
  <c r="JP106" i="7"/>
  <c r="JQ106" i="7" s="1"/>
  <c r="JR106" i="7" s="1"/>
  <c r="HN106" i="7"/>
  <c r="HO106" i="7" s="1"/>
  <c r="HP106" i="7" s="1"/>
  <c r="HZ106" i="7"/>
  <c r="IA106" i="7" s="1"/>
  <c r="IB106" i="7" s="1"/>
  <c r="DP106" i="7"/>
  <c r="DQ106" i="7" s="1"/>
  <c r="DR106" i="7" s="1"/>
  <c r="KB106" i="7"/>
  <c r="KC106" i="7" s="1"/>
  <c r="KD106" i="7" s="1"/>
  <c r="HB106" i="7"/>
  <c r="HC106" i="7" s="1"/>
  <c r="HD106" i="7" s="1"/>
  <c r="HT106" i="7"/>
  <c r="HU106" i="7" s="1"/>
  <c r="HV106" i="7" s="1"/>
  <c r="DJ106" i="7"/>
  <c r="DK106" i="7" s="1"/>
  <c r="DL106" i="7" s="1"/>
  <c r="CR106" i="7"/>
  <c r="CS106" i="7" s="1"/>
  <c r="CT106" i="7" s="1"/>
  <c r="LL345" i="7"/>
  <c r="LM345" i="7" s="1"/>
  <c r="LN345" i="7" s="1"/>
  <c r="LR345" i="7"/>
  <c r="LS345" i="7" s="1"/>
  <c r="LT345" i="7" s="1"/>
  <c r="LX345" i="7"/>
  <c r="LY345" i="7" s="1"/>
  <c r="LZ345" i="7" s="1"/>
  <c r="LF345" i="7"/>
  <c r="LG345" i="7" s="1"/>
  <c r="LH345" i="7" s="1"/>
  <c r="JD345" i="7"/>
  <c r="JE345" i="7" s="1"/>
  <c r="JF345" i="7" s="1"/>
  <c r="HB345" i="7"/>
  <c r="HC345" i="7" s="1"/>
  <c r="HD345" i="7" s="1"/>
  <c r="FL345" i="7"/>
  <c r="FM345" i="7" s="1"/>
  <c r="FN345" i="7" s="1"/>
  <c r="DD345" i="7"/>
  <c r="DE345" i="7" s="1"/>
  <c r="DF345" i="7" s="1"/>
  <c r="IL345" i="7"/>
  <c r="IM345" i="7" s="1"/>
  <c r="IN345" i="7" s="1"/>
  <c r="EH345" i="7"/>
  <c r="EI345" i="7" s="1"/>
  <c r="EJ345" i="7" s="1"/>
  <c r="IX345" i="7"/>
  <c r="IY345" i="7" s="1"/>
  <c r="IZ345" i="7" s="1"/>
  <c r="EZ345" i="7"/>
  <c r="FA345" i="7" s="1"/>
  <c r="FB345" i="7" s="1"/>
  <c r="CL345" i="7"/>
  <c r="CM345" i="7" s="1"/>
  <c r="CN345" i="7" s="1"/>
  <c r="NB345" i="7"/>
  <c r="NC345" i="7" s="1"/>
  <c r="ND345" i="7" s="1"/>
  <c r="NH345" i="7"/>
  <c r="NI345" i="7" s="1"/>
  <c r="NJ345" i="7" s="1"/>
  <c r="KZ345" i="7"/>
  <c r="LA345" i="7" s="1"/>
  <c r="LB345" i="7" s="1"/>
  <c r="KH345" i="7"/>
  <c r="KI345" i="7" s="1"/>
  <c r="KJ345" i="7" s="1"/>
  <c r="IR345" i="7"/>
  <c r="IS345" i="7" s="1"/>
  <c r="IT345" i="7" s="1"/>
  <c r="GP345" i="7"/>
  <c r="GQ345" i="7" s="1"/>
  <c r="GR345" i="7" s="1"/>
  <c r="EN345" i="7"/>
  <c r="EO345" i="7" s="1"/>
  <c r="EP345" i="7" s="1"/>
  <c r="ET345" i="7"/>
  <c r="EU345" i="7" s="1"/>
  <c r="EV345" i="7" s="1"/>
  <c r="HN345" i="7"/>
  <c r="HO345" i="7" s="1"/>
  <c r="HP345" i="7" s="1"/>
  <c r="DJ345" i="7"/>
  <c r="DK345" i="7" s="1"/>
  <c r="DL345" i="7" s="1"/>
  <c r="HT345" i="7"/>
  <c r="HU345" i="7" s="1"/>
  <c r="HV345" i="7" s="1"/>
  <c r="DV345" i="7"/>
  <c r="DW345" i="7" s="1"/>
  <c r="DX345" i="7" s="1"/>
  <c r="BZ345" i="7"/>
  <c r="CA345" i="7" s="1"/>
  <c r="CB345" i="7" s="1"/>
  <c r="NH179" i="7"/>
  <c r="NI179" i="7" s="1"/>
  <c r="NJ179" i="7" s="1"/>
  <c r="LR179" i="7"/>
  <c r="LS179" i="7" s="1"/>
  <c r="LT179" i="7" s="1"/>
  <c r="JD179" i="7"/>
  <c r="JE179" i="7" s="1"/>
  <c r="JF179" i="7" s="1"/>
  <c r="FL179" i="7"/>
  <c r="FM179" i="7" s="1"/>
  <c r="FN179" i="7" s="1"/>
  <c r="IL179" i="7"/>
  <c r="IM179" i="7" s="1"/>
  <c r="IN179" i="7" s="1"/>
  <c r="JV179" i="7"/>
  <c r="JW179" i="7" s="1"/>
  <c r="JX179" i="7" s="1"/>
  <c r="CL179" i="7"/>
  <c r="CM179" i="7" s="1"/>
  <c r="CN179" i="7" s="1"/>
  <c r="LX179" i="7"/>
  <c r="LY179" i="7" s="1"/>
  <c r="LZ179" i="7" s="1"/>
  <c r="MD179" i="7"/>
  <c r="ME179" i="7" s="1"/>
  <c r="MF179" i="7" s="1"/>
  <c r="KN179" i="7"/>
  <c r="KO179" i="7" s="1"/>
  <c r="JP179" i="7"/>
  <c r="JQ179" i="7" s="1"/>
  <c r="JR179" i="7" s="1"/>
  <c r="HN179" i="7"/>
  <c r="HO179" i="7" s="1"/>
  <c r="HP179" i="7" s="1"/>
  <c r="FR179" i="7"/>
  <c r="FS179" i="7" s="1"/>
  <c r="FT179" i="7" s="1"/>
  <c r="DP179" i="7"/>
  <c r="DQ179" i="7" s="1"/>
  <c r="DR179" i="7" s="1"/>
  <c r="JJ179" i="7"/>
  <c r="JK179" i="7" s="1"/>
  <c r="JL179" i="7" s="1"/>
  <c r="HH179" i="7"/>
  <c r="HI179" i="7" s="1"/>
  <c r="HJ179" i="7" s="1"/>
  <c r="CF179" i="7"/>
  <c r="CG179" i="7" s="1"/>
  <c r="CH179" i="7" s="1"/>
  <c r="GP179" i="7"/>
  <c r="GQ179" i="7" s="1"/>
  <c r="GR179" i="7" s="1"/>
  <c r="FF179" i="7"/>
  <c r="FG179" i="7" s="1"/>
  <c r="FH179" i="7" s="1"/>
  <c r="MP159" i="7"/>
  <c r="MQ159" i="7" s="1"/>
  <c r="MR159" i="7" s="1"/>
  <c r="KT159" i="7"/>
  <c r="KU159" i="7" s="1"/>
  <c r="IL159" i="7"/>
  <c r="IM159" i="7" s="1"/>
  <c r="IN159" i="7" s="1"/>
  <c r="EH159" i="7"/>
  <c r="EI159" i="7" s="1"/>
  <c r="EJ159" i="7" s="1"/>
  <c r="IF159" i="7"/>
  <c r="IG159" i="7" s="1"/>
  <c r="IH159" i="7" s="1"/>
  <c r="EB159" i="7"/>
  <c r="EC159" i="7" s="1"/>
  <c r="ED159" i="7" s="1"/>
  <c r="NN159" i="7"/>
  <c r="NO159" i="7" s="1"/>
  <c r="NP159" i="7" s="1"/>
  <c r="MJ159" i="7"/>
  <c r="MK159" i="7" s="1"/>
  <c r="ML159" i="7" s="1"/>
  <c r="JV159" i="7"/>
  <c r="JW159" i="7" s="1"/>
  <c r="JX159" i="7" s="1"/>
  <c r="HT159" i="7"/>
  <c r="HU159" i="7" s="1"/>
  <c r="HV159" i="7" s="1"/>
  <c r="JP159" i="7"/>
  <c r="JQ159" i="7" s="1"/>
  <c r="JR159" i="7" s="1"/>
  <c r="FR159" i="7"/>
  <c r="FS159" i="7" s="1"/>
  <c r="FT159" i="7" s="1"/>
  <c r="CX159" i="7"/>
  <c r="CY159" i="7" s="1"/>
  <c r="CZ159" i="7" s="1"/>
  <c r="KB159" i="7"/>
  <c r="KC159" i="7" s="1"/>
  <c r="CR159" i="7"/>
  <c r="CS159" i="7" s="1"/>
  <c r="CT159" i="7" s="1"/>
  <c r="KN159" i="7"/>
  <c r="KO159" i="7" s="1"/>
  <c r="KP159" i="7" s="1"/>
  <c r="DV159" i="7"/>
  <c r="DW159" i="7" s="1"/>
  <c r="DX159" i="7" s="1"/>
  <c r="DP159" i="7"/>
  <c r="DQ159" i="7" s="1"/>
  <c r="DR159" i="7" s="1"/>
  <c r="NN143" i="7"/>
  <c r="NO143" i="7" s="1"/>
  <c r="NP143" i="7" s="1"/>
  <c r="MV143" i="7"/>
  <c r="MW143" i="7" s="1"/>
  <c r="MX143" i="7" s="1"/>
  <c r="LF143" i="7"/>
  <c r="LG143" i="7" s="1"/>
  <c r="LH143" i="7" s="1"/>
  <c r="IX143" i="7"/>
  <c r="IY143" i="7" s="1"/>
  <c r="IZ143" i="7" s="1"/>
  <c r="EN143" i="7"/>
  <c r="EO143" i="7" s="1"/>
  <c r="EP143" i="7" s="1"/>
  <c r="IR143" i="7"/>
  <c r="IS143" i="7" s="1"/>
  <c r="IT143" i="7" s="1"/>
  <c r="EH143" i="7"/>
  <c r="EI143" i="7" s="1"/>
  <c r="EJ143" i="7" s="1"/>
  <c r="CF143" i="7"/>
  <c r="CG143" i="7" s="1"/>
  <c r="CH143" i="7" s="1"/>
  <c r="MP143" i="7"/>
  <c r="MQ143" i="7" s="1"/>
  <c r="MR143" i="7" s="1"/>
  <c r="CX143" i="7"/>
  <c r="CY143" i="7" s="1"/>
  <c r="CZ143" i="7" s="1"/>
  <c r="GD143" i="7"/>
  <c r="GE143" i="7" s="1"/>
  <c r="GF143" i="7" s="1"/>
  <c r="KB143" i="7"/>
  <c r="KC143" i="7" s="1"/>
  <c r="KD143" i="7" s="1"/>
  <c r="FX143" i="7"/>
  <c r="FY143" i="7" s="1"/>
  <c r="FZ143" i="7" s="1"/>
  <c r="CR143" i="7"/>
  <c r="CS143" i="7" s="1"/>
  <c r="CT143" i="7" s="1"/>
  <c r="KH143" i="7"/>
  <c r="KI143" i="7" s="1"/>
  <c r="KJ143" i="7" s="1"/>
  <c r="FF143" i="7"/>
  <c r="FG143" i="7" s="1"/>
  <c r="FH143" i="7" s="1"/>
  <c r="ET143" i="7"/>
  <c r="EU143" i="7" s="1"/>
  <c r="EV143" i="7" s="1"/>
  <c r="KT143" i="7"/>
  <c r="KU143" i="7" s="1"/>
  <c r="KV143" i="7" s="1"/>
  <c r="EB143" i="7"/>
  <c r="EC143" i="7" s="1"/>
  <c r="ED143" i="7" s="1"/>
  <c r="DV143" i="7"/>
  <c r="DW143" i="7" s="1"/>
  <c r="DX143" i="7" s="1"/>
  <c r="LX172" i="7"/>
  <c r="LY172" i="7" s="1"/>
  <c r="LZ172" i="7" s="1"/>
  <c r="HT172" i="7"/>
  <c r="HU172" i="7" s="1"/>
  <c r="HV172" i="7" s="1"/>
  <c r="FL172" i="7"/>
  <c r="FM172" i="7" s="1"/>
  <c r="FN172" i="7" s="1"/>
  <c r="NN172" i="7"/>
  <c r="NO172" i="7" s="1"/>
  <c r="NP172" i="7" s="1"/>
  <c r="MJ172" i="7"/>
  <c r="MK172" i="7" s="1"/>
  <c r="ML172" i="7" s="1"/>
  <c r="JP172" i="7"/>
  <c r="JQ172" i="7" s="1"/>
  <c r="JR172" i="7" s="1"/>
  <c r="FR172" i="7"/>
  <c r="FS172" i="7" s="1"/>
  <c r="FT172" i="7" s="1"/>
  <c r="KB172" i="7"/>
  <c r="KC172" i="7" s="1"/>
  <c r="KD172" i="7" s="1"/>
  <c r="HZ172" i="7"/>
  <c r="IA172" i="7" s="1"/>
  <c r="IB172" i="7" s="1"/>
  <c r="CL172" i="7"/>
  <c r="CM172" i="7" s="1"/>
  <c r="CN172" i="7" s="1"/>
  <c r="LL172" i="7"/>
  <c r="LM172" i="7" s="1"/>
  <c r="LN172" i="7" s="1"/>
  <c r="JD172" i="7"/>
  <c r="JE172" i="7" s="1"/>
  <c r="JF172" i="7" s="1"/>
  <c r="MD172" i="7"/>
  <c r="ME172" i="7" s="1"/>
  <c r="MF172" i="7" s="1"/>
  <c r="HN172" i="7"/>
  <c r="HO172" i="7" s="1"/>
  <c r="HP172" i="7" s="1"/>
  <c r="HB172" i="7"/>
  <c r="HC172" i="7" s="1"/>
  <c r="HD172" i="7" s="1"/>
  <c r="KB211" i="7"/>
  <c r="KC211" i="7" s="1"/>
  <c r="KD211" i="7" s="1"/>
  <c r="CX211" i="7"/>
  <c r="CY211" i="7" s="1"/>
  <c r="CZ211" i="7" s="1"/>
  <c r="DV211" i="7"/>
  <c r="DW211" i="7" s="1"/>
  <c r="DX211" i="7" s="1"/>
  <c r="KN211" i="7"/>
  <c r="KO211" i="7" s="1"/>
  <c r="KP211" i="7" s="1"/>
  <c r="DP211" i="7"/>
  <c r="DQ211" i="7" s="1"/>
  <c r="DR211" i="7" s="1"/>
  <c r="GP211" i="7"/>
  <c r="GQ211" i="7" s="1"/>
  <c r="GR211" i="7" s="1"/>
  <c r="MP211" i="7"/>
  <c r="MQ211" i="7" s="1"/>
  <c r="MR211" i="7" s="1"/>
  <c r="CR211" i="7"/>
  <c r="CS211" i="7" s="1"/>
  <c r="CT211" i="7" s="1"/>
  <c r="HN211" i="7"/>
  <c r="HO211" i="7" s="1"/>
  <c r="HP211" i="7" s="1"/>
  <c r="LL240" i="7"/>
  <c r="LM240" i="7" s="1"/>
  <c r="LN240" i="7" s="1"/>
  <c r="LR240" i="7"/>
  <c r="LS240" i="7" s="1"/>
  <c r="LT240" i="7" s="1"/>
  <c r="LX240" i="7"/>
  <c r="LY240" i="7" s="1"/>
  <c r="LZ240" i="7" s="1"/>
  <c r="KT240" i="7"/>
  <c r="KU240" i="7" s="1"/>
  <c r="KV240" i="7" s="1"/>
  <c r="JJ240" i="7"/>
  <c r="JK240" i="7" s="1"/>
  <c r="JL240" i="7" s="1"/>
  <c r="HB240" i="7"/>
  <c r="HC240" i="7" s="1"/>
  <c r="HD240" i="7" s="1"/>
  <c r="HZ240" i="7"/>
  <c r="IA240" i="7" s="1"/>
  <c r="IB240" i="7" s="1"/>
  <c r="DJ240" i="7"/>
  <c r="DK240" i="7" s="1"/>
  <c r="DL240" i="7" s="1"/>
  <c r="JD240" i="7"/>
  <c r="JE240" i="7" s="1"/>
  <c r="JF240" i="7" s="1"/>
  <c r="GV240" i="7"/>
  <c r="GW240" i="7" s="1"/>
  <c r="GX240" i="7" s="1"/>
  <c r="FL240" i="7"/>
  <c r="FM240" i="7" s="1"/>
  <c r="FN240" i="7" s="1"/>
  <c r="DD240" i="7"/>
  <c r="DE240" i="7" s="1"/>
  <c r="DF240" i="7" s="1"/>
  <c r="CF240" i="7"/>
  <c r="CG240" i="7" s="1"/>
  <c r="CH240" i="7" s="1"/>
  <c r="NB240" i="7"/>
  <c r="NC240" i="7" s="1"/>
  <c r="ND240" i="7" s="1"/>
  <c r="NH240" i="7"/>
  <c r="NI240" i="7" s="1"/>
  <c r="NJ240" i="7" s="1"/>
  <c r="KZ240" i="7"/>
  <c r="LA240" i="7" s="1"/>
  <c r="LB240" i="7" s="1"/>
  <c r="KN240" i="7"/>
  <c r="KO240" i="7" s="1"/>
  <c r="KP240" i="7" s="1"/>
  <c r="IX240" i="7"/>
  <c r="IY240" i="7" s="1"/>
  <c r="GP240" i="7"/>
  <c r="GQ240" i="7" s="1"/>
  <c r="GR240" i="7" s="1"/>
  <c r="EZ240" i="7"/>
  <c r="FA240" i="7" s="1"/>
  <c r="FB240" i="7" s="1"/>
  <c r="FF240" i="7"/>
  <c r="FG240" i="7" s="1"/>
  <c r="FH240" i="7" s="1"/>
  <c r="IR240" i="7"/>
  <c r="IS240" i="7" s="1"/>
  <c r="IT240" i="7" s="1"/>
  <c r="GJ240" i="7"/>
  <c r="GK240" i="7" s="1"/>
  <c r="GL240" i="7" s="1"/>
  <c r="EN240" i="7"/>
  <c r="EO240" i="7" s="1"/>
  <c r="EP240" i="7" s="1"/>
  <c r="ET240" i="7"/>
  <c r="EU240" i="7" s="1"/>
  <c r="EV240" i="7" s="1"/>
  <c r="BZ240" i="7"/>
  <c r="CA240" i="7" s="1"/>
  <c r="CB240" i="7" s="1"/>
  <c r="LL165" i="7"/>
  <c r="LM165" i="7" s="1"/>
  <c r="LN165" i="7" s="1"/>
  <c r="MP165" i="7"/>
  <c r="MQ165" i="7" s="1"/>
  <c r="MR165" i="7" s="1"/>
  <c r="KT165" i="7"/>
  <c r="KU165" i="7" s="1"/>
  <c r="KV165" i="7" s="1"/>
  <c r="IL165" i="7"/>
  <c r="IM165" i="7" s="1"/>
  <c r="IN165" i="7" s="1"/>
  <c r="EH165" i="7"/>
  <c r="EI165" i="7" s="1"/>
  <c r="EJ165" i="7" s="1"/>
  <c r="IF165" i="7"/>
  <c r="IG165" i="7" s="1"/>
  <c r="IH165" i="7" s="1"/>
  <c r="EB165" i="7"/>
  <c r="EC165" i="7" s="1"/>
  <c r="ED165" i="7" s="1"/>
  <c r="NN165" i="7"/>
  <c r="NO165" i="7" s="1"/>
  <c r="NP165" i="7" s="1"/>
  <c r="JV165" i="7"/>
  <c r="JW165" i="7" s="1"/>
  <c r="JX165" i="7" s="1"/>
  <c r="JP165" i="7"/>
  <c r="JQ165" i="7" s="1"/>
  <c r="JR165" i="7" s="1"/>
  <c r="CL165" i="7"/>
  <c r="CM165" i="7" s="1"/>
  <c r="CN165" i="7" s="1"/>
  <c r="KH165" i="7"/>
  <c r="KI165" i="7" s="1"/>
  <c r="KJ165" i="7" s="1"/>
  <c r="FF165" i="7"/>
  <c r="FG165" i="7" s="1"/>
  <c r="FH165" i="7" s="1"/>
  <c r="ET165" i="7"/>
  <c r="EU165" i="7" s="1"/>
  <c r="EV165" i="7" s="1"/>
  <c r="MJ165" i="7"/>
  <c r="MK165" i="7" s="1"/>
  <c r="ML165" i="7" s="1"/>
  <c r="GD165" i="7"/>
  <c r="GE165" i="7" s="1"/>
  <c r="GF165" i="7" s="1"/>
  <c r="FX165" i="7"/>
  <c r="FY165" i="7" s="1"/>
  <c r="FZ165" i="7" s="1"/>
  <c r="MV165" i="7"/>
  <c r="MW165" i="7" s="1"/>
  <c r="MX165" i="7" s="1"/>
  <c r="FR165" i="7"/>
  <c r="FS165" i="7" s="1"/>
  <c r="FT165" i="7" s="1"/>
  <c r="GP165" i="7"/>
  <c r="GQ165" i="7" s="1"/>
  <c r="GR165" i="7" s="1"/>
  <c r="MP125" i="7"/>
  <c r="MQ125" i="7" s="1"/>
  <c r="MR125" i="7" s="1"/>
  <c r="MV125" i="7"/>
  <c r="MW125" i="7" s="1"/>
  <c r="MX125" i="7" s="1"/>
  <c r="KH125" i="7"/>
  <c r="KI125" i="7" s="1"/>
  <c r="KJ125" i="7" s="1"/>
  <c r="CX125" i="7"/>
  <c r="CY125" i="7" s="1"/>
  <c r="CZ125" i="7" s="1"/>
  <c r="IL125" i="7"/>
  <c r="IM125" i="7" s="1"/>
  <c r="IN125" i="7" s="1"/>
  <c r="GD125" i="7"/>
  <c r="GE125" i="7" s="1"/>
  <c r="GF125" i="7" s="1"/>
  <c r="EB125" i="7"/>
  <c r="EC125" i="7" s="1"/>
  <c r="ED125" i="7" s="1"/>
  <c r="DX290" i="7"/>
  <c r="HV290" i="7"/>
  <c r="EV290" i="7"/>
  <c r="KP290" i="7"/>
  <c r="CN290" i="7"/>
  <c r="EJ290" i="7"/>
  <c r="IN290" i="7"/>
  <c r="DF290" i="7"/>
  <c r="FN290" i="7"/>
  <c r="JF290" i="7"/>
  <c r="LT290" i="7"/>
  <c r="CN23" i="7"/>
  <c r="FZ23" i="7"/>
  <c r="FB23" i="7"/>
  <c r="GX23" i="7"/>
  <c r="JF23" i="7"/>
  <c r="KJ23" i="7"/>
  <c r="LN23" i="7"/>
  <c r="NJ23" i="7"/>
  <c r="FH23" i="7"/>
  <c r="GR23" i="7"/>
  <c r="DL23" i="7"/>
  <c r="HJ23" i="7"/>
  <c r="HP23" i="7"/>
  <c r="MF23" i="7"/>
  <c r="EP414" i="7"/>
  <c r="GF414" i="7"/>
  <c r="IT414" i="7"/>
  <c r="GL414" i="7"/>
  <c r="IZ414" i="7"/>
  <c r="LH414" i="7"/>
  <c r="MX414" i="7"/>
  <c r="ND414" i="7"/>
  <c r="CB414" i="7"/>
  <c r="DF414" i="7"/>
  <c r="FN414" i="7"/>
  <c r="DL414" i="7"/>
  <c r="LB414" i="7"/>
  <c r="LN414" i="7"/>
  <c r="CB339" i="7"/>
  <c r="GR290" i="7"/>
  <c r="IZ290" i="7"/>
  <c r="MF290" i="7"/>
  <c r="CT290" i="7"/>
  <c r="FZ290" i="7"/>
  <c r="GF23" i="7"/>
  <c r="HV23" i="7"/>
  <c r="EP23" i="7"/>
  <c r="HD23" i="7"/>
  <c r="CN414" i="7"/>
  <c r="IB414" i="7"/>
  <c r="HP414" i="7"/>
  <c r="JX414" i="7"/>
  <c r="DX414" i="7"/>
  <c r="FT414" i="7"/>
  <c r="NJ414" i="7"/>
  <c r="MF414" i="7"/>
  <c r="CT414" i="7"/>
  <c r="IH414" i="7"/>
  <c r="KD414" i="7"/>
  <c r="EJ414" i="7"/>
  <c r="FZ414" i="7"/>
  <c r="IN414" i="7"/>
  <c r="CZ414" i="7"/>
  <c r="LZ414" i="7"/>
  <c r="FH220" i="7"/>
  <c r="NJ220" i="7"/>
  <c r="LN339" i="7"/>
  <c r="ED49" i="7"/>
  <c r="IZ346" i="7"/>
  <c r="GL347" i="7"/>
  <c r="CZ347" i="7"/>
  <c r="ED347" i="7"/>
  <c r="KV347" i="7"/>
  <c r="GR347" i="7"/>
  <c r="CB128" i="7"/>
  <c r="LH128" i="7"/>
  <c r="MX128" i="7"/>
  <c r="CN128" i="7"/>
  <c r="JR128" i="7"/>
  <c r="KJ128" i="7"/>
  <c r="LT128" i="7"/>
  <c r="NJ128" i="7"/>
  <c r="CB72" i="7"/>
  <c r="IT72" i="7"/>
  <c r="GL72" i="7"/>
  <c r="IZ72" i="7"/>
  <c r="KP72" i="7"/>
  <c r="NJ72" i="7"/>
  <c r="ND72" i="7"/>
  <c r="FT72" i="7"/>
  <c r="GR72" i="7"/>
  <c r="GX72" i="7"/>
  <c r="LN72" i="7"/>
  <c r="CN417" i="7"/>
  <c r="EV17" i="7"/>
  <c r="IZ240" i="7"/>
  <c r="NP23" i="7"/>
  <c r="CZ381" i="7"/>
  <c r="DF88" i="7"/>
  <c r="LH88" i="7"/>
  <c r="FB88" i="7"/>
  <c r="LB88" i="7"/>
  <c r="FH325" i="7"/>
  <c r="FH278" i="7"/>
  <c r="FB278" i="7"/>
  <c r="KJ278" i="7"/>
  <c r="LB278" i="7"/>
  <c r="MJ26" i="7"/>
  <c r="MK26" i="7" s="1"/>
  <c r="ML26" i="7" s="1"/>
  <c r="IL26" i="7"/>
  <c r="IM26" i="7" s="1"/>
  <c r="IN26" i="7" s="1"/>
  <c r="JP26" i="7"/>
  <c r="JQ26" i="7" s="1"/>
  <c r="JR26" i="7" s="1"/>
  <c r="LL44" i="7"/>
  <c r="LM44" i="7" s="1"/>
  <c r="LN44" i="7" s="1"/>
  <c r="KZ44" i="7"/>
  <c r="LA44" i="7" s="1"/>
  <c r="LB44" i="7" s="1"/>
  <c r="FR44" i="7"/>
  <c r="FS44" i="7" s="1"/>
  <c r="FT44" i="7" s="1"/>
  <c r="HZ44" i="7"/>
  <c r="IA44" i="7" s="1"/>
  <c r="IB44" i="7" s="1"/>
  <c r="LF44" i="7"/>
  <c r="LG44" i="7" s="1"/>
  <c r="LH44" i="7" s="1"/>
  <c r="IR44" i="7"/>
  <c r="IS44" i="7" s="1"/>
  <c r="IT44" i="7" s="1"/>
  <c r="EH44" i="7"/>
  <c r="EI44" i="7" s="1"/>
  <c r="EJ44" i="7" s="1"/>
  <c r="GV44" i="7"/>
  <c r="GW44" i="7" s="1"/>
  <c r="GX44" i="7" s="1"/>
  <c r="IX44" i="7"/>
  <c r="IY44" i="7" s="1"/>
  <c r="IZ44" i="7" s="1"/>
  <c r="BZ44" i="7"/>
  <c r="CA44" i="7" s="1"/>
  <c r="CB44" i="7" s="1"/>
  <c r="LR44" i="7"/>
  <c r="LS44" i="7" s="1"/>
  <c r="LT44" i="7" s="1"/>
  <c r="EB44" i="7"/>
  <c r="EC44" i="7" s="1"/>
  <c r="ED44" i="7" s="1"/>
  <c r="KH44" i="7"/>
  <c r="KI44" i="7" s="1"/>
  <c r="KJ44" i="7" s="1"/>
  <c r="ET44" i="7"/>
  <c r="EU44" i="7" s="1"/>
  <c r="EV44" i="7" s="1"/>
  <c r="EN44" i="7"/>
  <c r="EO44" i="7" s="1"/>
  <c r="EP44" i="7" s="1"/>
  <c r="KH219" i="7"/>
  <c r="KI219" i="7" s="1"/>
  <c r="KJ219" i="7" s="1"/>
  <c r="IX219" i="7"/>
  <c r="IY219" i="7" s="1"/>
  <c r="IZ219" i="7" s="1"/>
  <c r="IR219" i="7"/>
  <c r="IS219" i="7" s="1"/>
  <c r="IT219" i="7" s="1"/>
  <c r="BZ219" i="7"/>
  <c r="CA219" i="7" s="1"/>
  <c r="CB219" i="7" s="1"/>
  <c r="CX219" i="7"/>
  <c r="CY219" i="7" s="1"/>
  <c r="CZ219" i="7" s="1"/>
  <c r="KB219" i="7"/>
  <c r="KC219" i="7" s="1"/>
  <c r="KD219" i="7" s="1"/>
  <c r="CF219" i="7"/>
  <c r="CG219" i="7" s="1"/>
  <c r="CH219" i="7" s="1"/>
  <c r="NH219" i="7"/>
  <c r="NI219" i="7" s="1"/>
  <c r="NJ219" i="7" s="1"/>
  <c r="EN219" i="7"/>
  <c r="EO219" i="7" s="1"/>
  <c r="EP219" i="7" s="1"/>
  <c r="GJ219" i="7"/>
  <c r="GK219" i="7" s="1"/>
  <c r="GL219" i="7" s="1"/>
  <c r="MP426" i="7"/>
  <c r="MQ426" i="7" s="1"/>
  <c r="MR426" i="7" s="1"/>
  <c r="LX426" i="7"/>
  <c r="LY426" i="7" s="1"/>
  <c r="LZ426" i="7" s="1"/>
  <c r="HH426" i="7"/>
  <c r="HI426" i="7" s="1"/>
  <c r="HJ426" i="7" s="1"/>
  <c r="DD228" i="7"/>
  <c r="DE228" i="7" s="1"/>
  <c r="DF228" i="7" s="1"/>
  <c r="EZ228" i="7"/>
  <c r="FA228" i="7" s="1"/>
  <c r="FB228" i="7" s="1"/>
  <c r="MJ179" i="7"/>
  <c r="MK179" i="7" s="1"/>
  <c r="ML179" i="7" s="1"/>
  <c r="MP179" i="7"/>
  <c r="MQ179" i="7" s="1"/>
  <c r="MR179" i="7" s="1"/>
  <c r="KT179" i="7"/>
  <c r="KU179" i="7" s="1"/>
  <c r="KV179" i="7" s="1"/>
  <c r="KB179" i="7"/>
  <c r="KC179" i="7" s="1"/>
  <c r="KD179" i="7" s="1"/>
  <c r="IF179" i="7"/>
  <c r="IG179" i="7" s="1"/>
  <c r="IH179" i="7" s="1"/>
  <c r="FX179" i="7"/>
  <c r="FY179" i="7" s="1"/>
  <c r="FZ179" i="7" s="1"/>
  <c r="EB179" i="7"/>
  <c r="EC179" i="7" s="1"/>
  <c r="ED179" i="7" s="1"/>
  <c r="CX179" i="7"/>
  <c r="CY179" i="7" s="1"/>
  <c r="CZ179" i="7" s="1"/>
  <c r="GD179" i="7"/>
  <c r="GE179" i="7" s="1"/>
  <c r="GF179" i="7" s="1"/>
  <c r="CR179" i="7"/>
  <c r="CS179" i="7" s="1"/>
  <c r="CT179" i="7" s="1"/>
  <c r="HZ179" i="7"/>
  <c r="IA179" i="7" s="1"/>
  <c r="IB179" i="7" s="1"/>
  <c r="DV179" i="7"/>
  <c r="DW179" i="7" s="1"/>
  <c r="DX179" i="7" s="1"/>
  <c r="NN179" i="7"/>
  <c r="NO179" i="7" s="1"/>
  <c r="NP179" i="7" s="1"/>
  <c r="LL159" i="7"/>
  <c r="LM159" i="7" s="1"/>
  <c r="LN159" i="7" s="1"/>
  <c r="LR159" i="7"/>
  <c r="LS159" i="7" s="1"/>
  <c r="LT159" i="7" s="1"/>
  <c r="LX159" i="7"/>
  <c r="LY159" i="7" s="1"/>
  <c r="LZ159" i="7" s="1"/>
  <c r="KZ159" i="7"/>
  <c r="LA159" i="7" s="1"/>
  <c r="LB159" i="7" s="1"/>
  <c r="JJ159" i="7"/>
  <c r="JK159" i="7" s="1"/>
  <c r="JL159" i="7" s="1"/>
  <c r="HB159" i="7"/>
  <c r="HC159" i="7" s="1"/>
  <c r="HD159" i="7" s="1"/>
  <c r="HH159" i="7"/>
  <c r="HI159" i="7" s="1"/>
  <c r="HJ159" i="7" s="1"/>
  <c r="DJ159" i="7"/>
  <c r="DK159" i="7" s="1"/>
  <c r="DL159" i="7" s="1"/>
  <c r="JD159" i="7"/>
  <c r="JE159" i="7" s="1"/>
  <c r="JF159" i="7" s="1"/>
  <c r="GV159" i="7"/>
  <c r="GW159" i="7" s="1"/>
  <c r="GX159" i="7" s="1"/>
  <c r="FL159" i="7"/>
  <c r="FM159" i="7" s="1"/>
  <c r="FN159" i="7" s="1"/>
  <c r="DD159" i="7"/>
  <c r="DE159" i="7" s="1"/>
  <c r="DF159" i="7" s="1"/>
  <c r="CL159" i="7"/>
  <c r="CM159" i="7" s="1"/>
  <c r="CN159" i="7" s="1"/>
  <c r="NB159" i="7"/>
  <c r="NC159" i="7" s="1"/>
  <c r="ND159" i="7" s="1"/>
  <c r="NH159" i="7"/>
  <c r="NI159" i="7" s="1"/>
  <c r="NJ159" i="7" s="1"/>
  <c r="LF159" i="7"/>
  <c r="LG159" i="7" s="1"/>
  <c r="LH159" i="7" s="1"/>
  <c r="KH159" i="7"/>
  <c r="KI159" i="7" s="1"/>
  <c r="KJ159" i="7" s="1"/>
  <c r="IX159" i="7"/>
  <c r="IY159" i="7" s="1"/>
  <c r="IZ159" i="7" s="1"/>
  <c r="GP159" i="7"/>
  <c r="GQ159" i="7" s="1"/>
  <c r="GR159" i="7" s="1"/>
  <c r="EZ159" i="7"/>
  <c r="FA159" i="7" s="1"/>
  <c r="FB159" i="7" s="1"/>
  <c r="FF159" i="7"/>
  <c r="FG159" i="7" s="1"/>
  <c r="FH159" i="7" s="1"/>
  <c r="IR159" i="7"/>
  <c r="IS159" i="7" s="1"/>
  <c r="IT159" i="7" s="1"/>
  <c r="GJ159" i="7"/>
  <c r="GK159" i="7" s="1"/>
  <c r="GL159" i="7" s="1"/>
  <c r="EN159" i="7"/>
  <c r="EO159" i="7" s="1"/>
  <c r="EP159" i="7" s="1"/>
  <c r="ET159" i="7"/>
  <c r="EU159" i="7" s="1"/>
  <c r="EV159" i="7" s="1"/>
  <c r="BZ159" i="7"/>
  <c r="CA159" i="7" s="1"/>
  <c r="CB159" i="7" s="1"/>
  <c r="CN49" i="7"/>
  <c r="IN49" i="7"/>
  <c r="FB49" i="7"/>
  <c r="GX49" i="7"/>
  <c r="LN49" i="7"/>
  <c r="FH49" i="7"/>
  <c r="FN49" i="7"/>
  <c r="HJ49" i="7"/>
  <c r="HP49" i="7"/>
  <c r="JR49" i="7"/>
  <c r="NP49" i="7"/>
  <c r="DD44" i="7"/>
  <c r="DE44" i="7" s="1"/>
  <c r="DF44" i="7" s="1"/>
  <c r="NB44" i="7"/>
  <c r="NC44" i="7" s="1"/>
  <c r="ND44" i="7" s="1"/>
  <c r="GD219" i="7"/>
  <c r="GE219" i="7" s="1"/>
  <c r="GF219" i="7" s="1"/>
  <c r="EZ219" i="7"/>
  <c r="FA219" i="7" s="1"/>
  <c r="FB219" i="7" s="1"/>
  <c r="GV426" i="7"/>
  <c r="GW426" i="7" s="1"/>
  <c r="GX426" i="7" s="1"/>
  <c r="NH180" i="7"/>
  <c r="NI180" i="7" s="1"/>
  <c r="NJ180" i="7" s="1"/>
  <c r="JD180" i="7"/>
  <c r="JE180" i="7" s="1"/>
  <c r="JF180" i="7" s="1"/>
  <c r="KZ180" i="7"/>
  <c r="LA180" i="7" s="1"/>
  <c r="LB180" i="7" s="1"/>
  <c r="EZ180" i="7"/>
  <c r="FA180" i="7" s="1"/>
  <c r="FB180" i="7" s="1"/>
  <c r="MP172" i="7"/>
  <c r="MQ172" i="7" s="1"/>
  <c r="MR172" i="7" s="1"/>
  <c r="MV172" i="7"/>
  <c r="MW172" i="7" s="1"/>
  <c r="MX172" i="7" s="1"/>
  <c r="KH172" i="7"/>
  <c r="KI172" i="7" s="1"/>
  <c r="KJ172" i="7" s="1"/>
  <c r="CX172" i="7"/>
  <c r="CY172" i="7" s="1"/>
  <c r="CZ172" i="7" s="1"/>
  <c r="IL172" i="7"/>
  <c r="IM172" i="7" s="1"/>
  <c r="IN172" i="7" s="1"/>
  <c r="FX172" i="7"/>
  <c r="FY172" i="7" s="1"/>
  <c r="FZ172" i="7" s="1"/>
  <c r="EH172" i="7"/>
  <c r="EI172" i="7" s="1"/>
  <c r="EJ172" i="7" s="1"/>
  <c r="JV172" i="7"/>
  <c r="JW172" i="7" s="1"/>
  <c r="JX172" i="7" s="1"/>
  <c r="IF172" i="7"/>
  <c r="IG172" i="7" s="1"/>
  <c r="IH172" i="7" s="1"/>
  <c r="HH172" i="7"/>
  <c r="HI172" i="7" s="1"/>
  <c r="HJ172" i="7" s="1"/>
  <c r="EB172" i="7"/>
  <c r="EC172" i="7" s="1"/>
  <c r="ED172" i="7" s="1"/>
  <c r="NH211" i="7"/>
  <c r="NI211" i="7" s="1"/>
  <c r="NJ211" i="7" s="1"/>
  <c r="LL211" i="7"/>
  <c r="LM211" i="7" s="1"/>
  <c r="LN211" i="7" s="1"/>
  <c r="LR211" i="7"/>
  <c r="LS211" i="7" s="1"/>
  <c r="LT211" i="7" s="1"/>
  <c r="KH211" i="7"/>
  <c r="KI211" i="7" s="1"/>
  <c r="KJ211" i="7" s="1"/>
  <c r="JD211" i="7"/>
  <c r="JE211" i="7" s="1"/>
  <c r="JF211" i="7" s="1"/>
  <c r="GV211" i="7"/>
  <c r="GW211" i="7" s="1"/>
  <c r="GX211" i="7" s="1"/>
  <c r="FL211" i="7"/>
  <c r="FM211" i="7" s="1"/>
  <c r="FN211" i="7" s="1"/>
  <c r="DD211" i="7"/>
  <c r="DE211" i="7" s="1"/>
  <c r="DF211" i="7" s="1"/>
  <c r="IL211" i="7"/>
  <c r="IM211" i="7" s="1"/>
  <c r="IN211" i="7" s="1"/>
  <c r="EH211" i="7"/>
  <c r="EI211" i="7" s="1"/>
  <c r="EJ211" i="7" s="1"/>
  <c r="JV211" i="7"/>
  <c r="JW211" i="7" s="1"/>
  <c r="JX211" i="7" s="1"/>
  <c r="HT211" i="7"/>
  <c r="HU211" i="7" s="1"/>
  <c r="HV211" i="7" s="1"/>
  <c r="CL211" i="7"/>
  <c r="CM211" i="7" s="1"/>
  <c r="CN211" i="7" s="1"/>
  <c r="MV211" i="7"/>
  <c r="MW211" i="7" s="1"/>
  <c r="MX211" i="7" s="1"/>
  <c r="NB211" i="7"/>
  <c r="NC211" i="7" s="1"/>
  <c r="ND211" i="7" s="1"/>
  <c r="LF211" i="7"/>
  <c r="LG211" i="7" s="1"/>
  <c r="LH211" i="7" s="1"/>
  <c r="KZ211" i="7"/>
  <c r="LA211" i="7" s="1"/>
  <c r="LB211" i="7" s="1"/>
  <c r="IR211" i="7"/>
  <c r="IS211" i="7" s="1"/>
  <c r="IT211" i="7" s="1"/>
  <c r="GJ211" i="7"/>
  <c r="GK211" i="7" s="1"/>
  <c r="GL211" i="7" s="1"/>
  <c r="EN211" i="7"/>
  <c r="EO211" i="7" s="1"/>
  <c r="EP211" i="7" s="1"/>
  <c r="ET211" i="7"/>
  <c r="EU211" i="7" s="1"/>
  <c r="EV211" i="7" s="1"/>
  <c r="HB211" i="7"/>
  <c r="HC211" i="7" s="1"/>
  <c r="HD211" i="7" s="1"/>
  <c r="DJ211" i="7"/>
  <c r="DK211" i="7" s="1"/>
  <c r="DL211" i="7" s="1"/>
  <c r="IX211" i="7"/>
  <c r="IY211" i="7" s="1"/>
  <c r="IZ211" i="7" s="1"/>
  <c r="EZ211" i="7"/>
  <c r="FA211" i="7" s="1"/>
  <c r="FB211" i="7" s="1"/>
  <c r="BZ211" i="7"/>
  <c r="CA211" i="7" s="1"/>
  <c r="CB211" i="7" s="1"/>
  <c r="FH290" i="7"/>
  <c r="FB290" i="7"/>
  <c r="CH290" i="7"/>
  <c r="FT290" i="7"/>
  <c r="HP290" i="7"/>
  <c r="LH290" i="7"/>
  <c r="LZ290" i="7"/>
  <c r="NP290" i="7"/>
  <c r="DL290" i="7"/>
  <c r="IB290" i="7"/>
  <c r="HD290" i="7"/>
  <c r="JL290" i="7"/>
  <c r="ED290" i="7"/>
  <c r="JR290" i="7"/>
  <c r="KJ290" i="7"/>
  <c r="MR290" i="7"/>
  <c r="ML290" i="7"/>
  <c r="IB23" i="7"/>
  <c r="CT23" i="7"/>
  <c r="DX23" i="7"/>
  <c r="IH23" i="7"/>
  <c r="KD23" i="7"/>
  <c r="KV23" i="7"/>
  <c r="MR23" i="7"/>
  <c r="ML23" i="7"/>
  <c r="IZ23" i="7"/>
  <c r="EV23" i="7"/>
  <c r="EJ23" i="7"/>
  <c r="IT23" i="7"/>
  <c r="LB23" i="7"/>
  <c r="LH23" i="7"/>
  <c r="MX23" i="7"/>
  <c r="CF165" i="7"/>
  <c r="CG165" i="7" s="1"/>
  <c r="CH165" i="7" s="1"/>
  <c r="EN165" i="7"/>
  <c r="EO165" i="7" s="1"/>
  <c r="EP165" i="7" s="1"/>
  <c r="IR165" i="7"/>
  <c r="IS165" i="7" s="1"/>
  <c r="IT165" i="7" s="1"/>
  <c r="EZ165" i="7"/>
  <c r="FA165" i="7" s="1"/>
  <c r="FB165" i="7" s="1"/>
  <c r="IX165" i="7"/>
  <c r="IY165" i="7" s="1"/>
  <c r="IZ165" i="7" s="1"/>
  <c r="LF165" i="7"/>
  <c r="LG165" i="7" s="1"/>
  <c r="LH165" i="7" s="1"/>
  <c r="NB165" i="7"/>
  <c r="NC165" i="7" s="1"/>
  <c r="ND165" i="7" s="1"/>
  <c r="DP165" i="7"/>
  <c r="DQ165" i="7" s="1"/>
  <c r="DR165" i="7" s="1"/>
  <c r="HN165" i="7"/>
  <c r="HO165" i="7" s="1"/>
  <c r="HP165" i="7" s="1"/>
  <c r="DV165" i="7"/>
  <c r="DW165" i="7" s="1"/>
  <c r="DX165" i="7" s="1"/>
  <c r="HZ165" i="7"/>
  <c r="IA165" i="7" s="1"/>
  <c r="IB165" i="7" s="1"/>
  <c r="KN165" i="7"/>
  <c r="KO165" i="7" s="1"/>
  <c r="KP165" i="7" s="1"/>
  <c r="MD165" i="7"/>
  <c r="ME165" i="7" s="1"/>
  <c r="MF165" i="7" s="1"/>
  <c r="BZ165" i="7"/>
  <c r="CA165" i="7" s="1"/>
  <c r="CB165" i="7" s="1"/>
  <c r="DD165" i="7"/>
  <c r="DE165" i="7" s="1"/>
  <c r="DF165" i="7" s="1"/>
  <c r="FL165" i="7"/>
  <c r="FM165" i="7" s="1"/>
  <c r="FN165" i="7" s="1"/>
  <c r="GV165" i="7"/>
  <c r="GW165" i="7" s="1"/>
  <c r="GX165" i="7" s="1"/>
  <c r="JD165" i="7"/>
  <c r="JE165" i="7" s="1"/>
  <c r="JF165" i="7" s="1"/>
  <c r="DJ165" i="7"/>
  <c r="DK165" i="7" s="1"/>
  <c r="DL165" i="7" s="1"/>
  <c r="HH165" i="7"/>
  <c r="HI165" i="7" s="1"/>
  <c r="HJ165" i="7" s="1"/>
  <c r="HB165" i="7"/>
  <c r="HC165" i="7" s="1"/>
  <c r="HD165" i="7" s="1"/>
  <c r="JJ165" i="7"/>
  <c r="JK165" i="7" s="1"/>
  <c r="JL165" i="7" s="1"/>
  <c r="KZ165" i="7"/>
  <c r="LA165" i="7" s="1"/>
  <c r="LB165" i="7" s="1"/>
  <c r="LX165" i="7"/>
  <c r="LY165" i="7" s="1"/>
  <c r="LZ165" i="7" s="1"/>
  <c r="LR165" i="7"/>
  <c r="LS165" i="7" s="1"/>
  <c r="LT165" i="7" s="1"/>
  <c r="BZ143" i="7"/>
  <c r="CA143" i="7" s="1"/>
  <c r="CB143" i="7" s="1"/>
  <c r="FR143" i="7"/>
  <c r="FS143" i="7" s="1"/>
  <c r="FT143" i="7" s="1"/>
  <c r="EZ143" i="7"/>
  <c r="FA143" i="7" s="1"/>
  <c r="FB143" i="7" s="1"/>
  <c r="GV143" i="7"/>
  <c r="GW143" i="7" s="1"/>
  <c r="GX143" i="7" s="1"/>
  <c r="JD143" i="7"/>
  <c r="JE143" i="7" s="1"/>
  <c r="JF143" i="7" s="1"/>
  <c r="DD143" i="7"/>
  <c r="DE143" i="7" s="1"/>
  <c r="DF143" i="7" s="1"/>
  <c r="FL143" i="7"/>
  <c r="FM143" i="7" s="1"/>
  <c r="FN143" i="7" s="1"/>
  <c r="HB143" i="7"/>
  <c r="HC143" i="7" s="1"/>
  <c r="HD143" i="7" s="1"/>
  <c r="JJ143" i="7"/>
  <c r="JK143" i="7" s="1"/>
  <c r="JL143" i="7" s="1"/>
  <c r="KZ143" i="7"/>
  <c r="LA143" i="7" s="1"/>
  <c r="LB143" i="7" s="1"/>
  <c r="LR143" i="7"/>
  <c r="LS143" i="7" s="1"/>
  <c r="LT143" i="7" s="1"/>
  <c r="LL143" i="7"/>
  <c r="LM143" i="7" s="1"/>
  <c r="LN143" i="7" s="1"/>
  <c r="NH143" i="7"/>
  <c r="NI143" i="7" s="1"/>
  <c r="NJ143" i="7" s="1"/>
  <c r="CL143" i="7"/>
  <c r="CM143" i="7" s="1"/>
  <c r="CN143" i="7" s="1"/>
  <c r="DJ143" i="7"/>
  <c r="DK143" i="7" s="1"/>
  <c r="DL143" i="7" s="1"/>
  <c r="HH143" i="7"/>
  <c r="HI143" i="7" s="1"/>
  <c r="HJ143" i="7" s="1"/>
  <c r="HN143" i="7"/>
  <c r="HO143" i="7" s="1"/>
  <c r="HP143" i="7" s="1"/>
  <c r="JP143" i="7"/>
  <c r="JQ143" i="7" s="1"/>
  <c r="JR143" i="7" s="1"/>
  <c r="DP143" i="7"/>
  <c r="DQ143" i="7" s="1"/>
  <c r="DR143" i="7" s="1"/>
  <c r="HT143" i="7"/>
  <c r="HU143" i="7" s="1"/>
  <c r="HV143" i="7" s="1"/>
  <c r="HZ143" i="7"/>
  <c r="IA143" i="7" s="1"/>
  <c r="IB143" i="7" s="1"/>
  <c r="JV143" i="7"/>
  <c r="JW143" i="7" s="1"/>
  <c r="JX143" i="7" s="1"/>
  <c r="KN143" i="7"/>
  <c r="KO143" i="7" s="1"/>
  <c r="KP143" i="7" s="1"/>
  <c r="MD143" i="7"/>
  <c r="ME143" i="7" s="1"/>
  <c r="MF143" i="7" s="1"/>
  <c r="LX143" i="7"/>
  <c r="LY143" i="7" s="1"/>
  <c r="LZ143" i="7" s="1"/>
  <c r="BZ172" i="7"/>
  <c r="CA172" i="7" s="1"/>
  <c r="CB172" i="7" s="1"/>
  <c r="ET172" i="7"/>
  <c r="EU172" i="7" s="1"/>
  <c r="EV172" i="7" s="1"/>
  <c r="EN172" i="7"/>
  <c r="EO172" i="7" s="1"/>
  <c r="EP172" i="7" s="1"/>
  <c r="GD172" i="7"/>
  <c r="GE172" i="7" s="1"/>
  <c r="GF172" i="7" s="1"/>
  <c r="IR172" i="7"/>
  <c r="IS172" i="7" s="1"/>
  <c r="IT172" i="7" s="1"/>
  <c r="FF172" i="7"/>
  <c r="FG172" i="7" s="1"/>
  <c r="FH172" i="7" s="1"/>
  <c r="EZ172" i="7"/>
  <c r="FA172" i="7" s="1"/>
  <c r="FB172" i="7" s="1"/>
  <c r="GJ172" i="7"/>
  <c r="GK172" i="7" s="1"/>
  <c r="GL172" i="7" s="1"/>
  <c r="IX172" i="7"/>
  <c r="IY172" i="7" s="1"/>
  <c r="IZ172" i="7" s="1"/>
  <c r="KN172" i="7"/>
  <c r="KO172" i="7" s="1"/>
  <c r="KP172" i="7" s="1"/>
  <c r="KZ172" i="7"/>
  <c r="LA172" i="7" s="1"/>
  <c r="LB172" i="7" s="1"/>
  <c r="NH172" i="7"/>
  <c r="NI172" i="7" s="1"/>
  <c r="NJ172" i="7" s="1"/>
  <c r="NB172" i="7"/>
  <c r="NC172" i="7" s="1"/>
  <c r="ND172" i="7" s="1"/>
  <c r="CF172" i="7"/>
  <c r="CG172" i="7" s="1"/>
  <c r="CH172" i="7" s="1"/>
  <c r="DD172" i="7"/>
  <c r="DE172" i="7" s="1"/>
  <c r="DF172" i="7" s="1"/>
  <c r="GP172" i="7"/>
  <c r="GQ172" i="7" s="1"/>
  <c r="GR172" i="7" s="1"/>
  <c r="DJ172" i="7"/>
  <c r="DK172" i="7" s="1"/>
  <c r="DL172" i="7" s="1"/>
  <c r="GV172" i="7"/>
  <c r="GW172" i="7" s="1"/>
  <c r="GX172" i="7" s="1"/>
  <c r="KT172" i="7"/>
  <c r="KU172" i="7" s="1"/>
  <c r="KV172" i="7" s="1"/>
  <c r="LR172" i="7"/>
  <c r="LS172" i="7" s="1"/>
  <c r="LT172" i="7" s="1"/>
  <c r="FF211" i="7"/>
  <c r="FG211" i="7" s="1"/>
  <c r="FH211" i="7" s="1"/>
  <c r="CF211" i="7"/>
  <c r="CG211" i="7" s="1"/>
  <c r="CH211" i="7" s="1"/>
  <c r="JJ211" i="7"/>
  <c r="JK211" i="7" s="1"/>
  <c r="JL211" i="7" s="1"/>
  <c r="FR211" i="7"/>
  <c r="FS211" i="7" s="1"/>
  <c r="FT211" i="7" s="1"/>
  <c r="JP211" i="7"/>
  <c r="JQ211" i="7" s="1"/>
  <c r="JR211" i="7" s="1"/>
  <c r="MD211" i="7"/>
  <c r="ME211" i="7" s="1"/>
  <c r="MF211" i="7" s="1"/>
  <c r="NN211" i="7"/>
  <c r="NO211" i="7" s="1"/>
  <c r="NP211" i="7" s="1"/>
  <c r="HZ211" i="7"/>
  <c r="IA211" i="7" s="1"/>
  <c r="IB211" i="7" s="1"/>
  <c r="GD211" i="7"/>
  <c r="GE211" i="7" s="1"/>
  <c r="GF211" i="7" s="1"/>
  <c r="EB211" i="7"/>
  <c r="EC211" i="7" s="1"/>
  <c r="ED211" i="7" s="1"/>
  <c r="IF211" i="7"/>
  <c r="IG211" i="7" s="1"/>
  <c r="IH211" i="7" s="1"/>
  <c r="KT211" i="7"/>
  <c r="KU211" i="7" s="1"/>
  <c r="KV211" i="7" s="1"/>
  <c r="MJ211" i="7"/>
  <c r="MK211" i="7" s="1"/>
  <c r="ML211" i="7" s="1"/>
  <c r="DF220" i="7"/>
  <c r="JR220" i="7"/>
  <c r="LH220" i="7"/>
  <c r="CZ339" i="7"/>
  <c r="CL180" i="7"/>
  <c r="CM180" i="7" s="1"/>
  <c r="CN180" i="7" s="1"/>
  <c r="CT220" i="7"/>
  <c r="IH220" i="7"/>
  <c r="JX220" i="7"/>
  <c r="EJ220" i="7"/>
  <c r="GF220" i="7"/>
  <c r="IN220" i="7"/>
  <c r="CZ220" i="7"/>
  <c r="KJ220" i="7"/>
  <c r="MX220" i="7"/>
  <c r="MR220" i="7"/>
  <c r="CB220" i="7"/>
  <c r="EV220" i="7"/>
  <c r="EP220" i="7"/>
  <c r="GL220" i="7"/>
  <c r="GR220" i="7"/>
  <c r="IZ220" i="7"/>
  <c r="ND220" i="7"/>
  <c r="FB339" i="7"/>
  <c r="EJ339" i="7"/>
  <c r="JF339" i="7"/>
  <c r="LB339" i="7"/>
  <c r="HJ339" i="7"/>
  <c r="DR339" i="7"/>
  <c r="JX339" i="7"/>
  <c r="KJ339" i="7"/>
  <c r="NP339" i="7"/>
  <c r="ND136" i="7"/>
  <c r="LH105" i="7"/>
  <c r="MP293" i="7"/>
  <c r="MQ293" i="7" s="1"/>
  <c r="MR293" i="7" s="1"/>
  <c r="CX293" i="7"/>
  <c r="CY293" i="7" s="1"/>
  <c r="CZ293" i="7" s="1"/>
  <c r="CR293" i="7"/>
  <c r="CS293" i="7" s="1"/>
  <c r="CT293" i="7" s="1"/>
  <c r="DV293" i="7"/>
  <c r="DW293" i="7" s="1"/>
  <c r="DX293" i="7" s="1"/>
  <c r="CX394" i="7"/>
  <c r="CY394" i="7" s="1"/>
  <c r="CZ394" i="7" s="1"/>
  <c r="FX394" i="7"/>
  <c r="FY394" i="7" s="1"/>
  <c r="FZ394" i="7" s="1"/>
  <c r="LX394" i="7"/>
  <c r="LY394" i="7" s="1"/>
  <c r="LZ394" i="7" s="1"/>
  <c r="HN394" i="7"/>
  <c r="HO394" i="7" s="1"/>
  <c r="HP394" i="7" s="1"/>
  <c r="KT196" i="7"/>
  <c r="KU196" i="7" s="1"/>
  <c r="KV196" i="7" s="1"/>
  <c r="KH196" i="7"/>
  <c r="KI196" i="7" s="1"/>
  <c r="KJ196" i="7" s="1"/>
  <c r="GD361" i="7"/>
  <c r="GE361" i="7" s="1"/>
  <c r="GF361" i="7" s="1"/>
  <c r="FX361" i="7"/>
  <c r="FY361" i="7" s="1"/>
  <c r="FZ361" i="7" s="1"/>
  <c r="LX120" i="7"/>
  <c r="LY120" i="7" s="1"/>
  <c r="LZ120" i="7" s="1"/>
  <c r="KN120" i="7"/>
  <c r="KO120" i="7" s="1"/>
  <c r="KP120" i="7" s="1"/>
  <c r="HN120" i="7"/>
  <c r="HO120" i="7" s="1"/>
  <c r="HP120" i="7" s="1"/>
  <c r="DP120" i="7"/>
  <c r="DQ120" i="7" s="1"/>
  <c r="DR120" i="7" s="1"/>
  <c r="HB120" i="7"/>
  <c r="HC120" i="7" s="1"/>
  <c r="HD120" i="7" s="1"/>
  <c r="NN80" i="7"/>
  <c r="NO80" i="7" s="1"/>
  <c r="NP80" i="7" s="1"/>
  <c r="MJ80" i="7"/>
  <c r="MK80" i="7" s="1"/>
  <c r="ML80" i="7" s="1"/>
  <c r="KB80" i="7"/>
  <c r="KC80" i="7" s="1"/>
  <c r="KD80" i="7" s="1"/>
  <c r="HZ80" i="7"/>
  <c r="IA80" i="7" s="1"/>
  <c r="IB80" i="7" s="1"/>
  <c r="JP80" i="7"/>
  <c r="JQ80" i="7" s="1"/>
  <c r="JR80" i="7" s="1"/>
  <c r="HT80" i="7"/>
  <c r="HU80" i="7" s="1"/>
  <c r="HV80" i="7" s="1"/>
  <c r="CR80" i="7"/>
  <c r="CS80" i="7" s="1"/>
  <c r="CT80" i="7" s="1"/>
  <c r="LR80" i="7"/>
  <c r="LS80" i="7" s="1"/>
  <c r="LT80" i="7" s="1"/>
  <c r="KZ80" i="7"/>
  <c r="LA80" i="7" s="1"/>
  <c r="LB80" i="7" s="1"/>
  <c r="GV80" i="7"/>
  <c r="GW80" i="7" s="1"/>
  <c r="GX80" i="7" s="1"/>
  <c r="DD80" i="7"/>
  <c r="DE80" i="7" s="1"/>
  <c r="DF80" i="7" s="1"/>
  <c r="GP80" i="7"/>
  <c r="GQ80" i="7" s="1"/>
  <c r="GR80" i="7" s="1"/>
  <c r="FR80" i="7"/>
  <c r="FS80" i="7" s="1"/>
  <c r="FT80" i="7" s="1"/>
  <c r="FL312" i="7"/>
  <c r="FM312" i="7" s="1"/>
  <c r="FN312" i="7" s="1"/>
  <c r="DJ312" i="7"/>
  <c r="DK312" i="7" s="1"/>
  <c r="DL312" i="7" s="1"/>
  <c r="LL17" i="7"/>
  <c r="LM17" i="7" s="1"/>
  <c r="LN17" i="7" s="1"/>
  <c r="CL17" i="7"/>
  <c r="CM17" i="7" s="1"/>
  <c r="CN17" i="7" s="1"/>
  <c r="FF17" i="7"/>
  <c r="FG17" i="7" s="1"/>
  <c r="FH17" i="7" s="1"/>
  <c r="KH17" i="7"/>
  <c r="KI17" i="7" s="1"/>
  <c r="KJ17" i="7" s="1"/>
  <c r="NN97" i="7"/>
  <c r="NO97" i="7" s="1"/>
  <c r="NP97" i="7" s="1"/>
  <c r="MV97" i="7"/>
  <c r="MW97" i="7" s="1"/>
  <c r="MX97" i="7" s="1"/>
  <c r="LF97" i="7"/>
  <c r="LG97" i="7" s="1"/>
  <c r="LH97" i="7" s="1"/>
  <c r="IX97" i="7"/>
  <c r="IY97" i="7" s="1"/>
  <c r="IZ97" i="7" s="1"/>
  <c r="EN97" i="7"/>
  <c r="EO97" i="7" s="1"/>
  <c r="EP97" i="7" s="1"/>
  <c r="IR97" i="7"/>
  <c r="IS97" i="7" s="1"/>
  <c r="IT97" i="7" s="1"/>
  <c r="EH97" i="7"/>
  <c r="EI97" i="7" s="1"/>
  <c r="EJ97" i="7" s="1"/>
  <c r="CF97" i="7"/>
  <c r="CG97" i="7" s="1"/>
  <c r="CH97" i="7" s="1"/>
  <c r="MP97" i="7"/>
  <c r="MQ97" i="7" s="1"/>
  <c r="MR97" i="7" s="1"/>
  <c r="CX97" i="7"/>
  <c r="CY97" i="7" s="1"/>
  <c r="CZ97" i="7" s="1"/>
  <c r="GD97" i="7"/>
  <c r="GE97" i="7" s="1"/>
  <c r="GF97" i="7" s="1"/>
  <c r="KB97" i="7"/>
  <c r="KC97" i="7" s="1"/>
  <c r="KD97" i="7" s="1"/>
  <c r="FX97" i="7"/>
  <c r="FY97" i="7" s="1"/>
  <c r="FZ97" i="7" s="1"/>
  <c r="CR97" i="7"/>
  <c r="CS97" i="7" s="1"/>
  <c r="CT97" i="7" s="1"/>
  <c r="LL317" i="7"/>
  <c r="LM317" i="7" s="1"/>
  <c r="LN317" i="7" s="1"/>
  <c r="MP317" i="7"/>
  <c r="MQ317" i="7" s="1"/>
  <c r="MR317" i="7" s="1"/>
  <c r="KH317" i="7"/>
  <c r="KI317" i="7" s="1"/>
  <c r="KJ317" i="7" s="1"/>
  <c r="IF317" i="7"/>
  <c r="IG317" i="7" s="1"/>
  <c r="IH317" i="7" s="1"/>
  <c r="EB317" i="7"/>
  <c r="EC317" i="7" s="1"/>
  <c r="ED317" i="7" s="1"/>
  <c r="MV317" i="7"/>
  <c r="MW317" i="7" s="1"/>
  <c r="MX317" i="7" s="1"/>
  <c r="GD317" i="7"/>
  <c r="GE317" i="7" s="1"/>
  <c r="GF317" i="7" s="1"/>
  <c r="GJ317" i="7"/>
  <c r="GK317" i="7" s="1"/>
  <c r="GL317" i="7" s="1"/>
  <c r="GV317" i="7"/>
  <c r="GW317" i="7" s="1"/>
  <c r="GX317" i="7" s="1"/>
  <c r="NN317" i="7"/>
  <c r="NO317" i="7" s="1"/>
  <c r="NP317" i="7" s="1"/>
  <c r="MJ317" i="7"/>
  <c r="MK317" i="7" s="1"/>
  <c r="ML317" i="7" s="1"/>
  <c r="JV317" i="7"/>
  <c r="JW317" i="7" s="1"/>
  <c r="JX317" i="7" s="1"/>
  <c r="FR317" i="7"/>
  <c r="FS317" i="7" s="1"/>
  <c r="FT317" i="7" s="1"/>
  <c r="JJ317" i="7"/>
  <c r="JK317" i="7" s="1"/>
  <c r="JL317" i="7" s="1"/>
  <c r="JP317" i="7"/>
  <c r="JQ317" i="7" s="1"/>
  <c r="JR317" i="7" s="1"/>
  <c r="CR317" i="7"/>
  <c r="CS317" i="7" s="1"/>
  <c r="CT317" i="7" s="1"/>
  <c r="MV206" i="7"/>
  <c r="MW206" i="7" s="1"/>
  <c r="MX206" i="7" s="1"/>
  <c r="NN206" i="7"/>
  <c r="NO206" i="7" s="1"/>
  <c r="NP206" i="7" s="1"/>
  <c r="MD206" i="7"/>
  <c r="ME206" i="7" s="1"/>
  <c r="MF206" i="7" s="1"/>
  <c r="KB206" i="7"/>
  <c r="KC206" i="7" s="1"/>
  <c r="KD206" i="7" s="1"/>
  <c r="HZ206" i="7"/>
  <c r="IA206" i="7" s="1"/>
  <c r="IB206" i="7" s="1"/>
  <c r="JJ206" i="7"/>
  <c r="JK206" i="7" s="1"/>
  <c r="JL206" i="7" s="1"/>
  <c r="CF206" i="7"/>
  <c r="CG206" i="7" s="1"/>
  <c r="CH206" i="7" s="1"/>
  <c r="FF206" i="7"/>
  <c r="FG206" i="7" s="1"/>
  <c r="FH206" i="7" s="1"/>
  <c r="LL206" i="7"/>
  <c r="LM206" i="7" s="1"/>
  <c r="LN206" i="7" s="1"/>
  <c r="KZ206" i="7"/>
  <c r="LA206" i="7" s="1"/>
  <c r="LB206" i="7" s="1"/>
  <c r="GP206" i="7"/>
  <c r="GQ206" i="7" s="1"/>
  <c r="GR206" i="7" s="1"/>
  <c r="DD206" i="7"/>
  <c r="DE206" i="7" s="1"/>
  <c r="DF206" i="7" s="1"/>
  <c r="EH206" i="7"/>
  <c r="EI206" i="7" s="1"/>
  <c r="EJ206" i="7" s="1"/>
  <c r="FR206" i="7"/>
  <c r="FS206" i="7" s="1"/>
  <c r="FT206" i="7" s="1"/>
  <c r="KN206" i="7"/>
  <c r="KO206" i="7" s="1"/>
  <c r="KP206" i="7" s="1"/>
  <c r="DP206" i="7"/>
  <c r="DQ206" i="7" s="1"/>
  <c r="DR206" i="7" s="1"/>
  <c r="GJ206" i="7"/>
  <c r="GK206" i="7" s="1"/>
  <c r="GL206" i="7" s="1"/>
  <c r="LR206" i="7"/>
  <c r="LS206" i="7" s="1"/>
  <c r="LT206" i="7" s="1"/>
  <c r="FL206" i="7"/>
  <c r="FM206" i="7" s="1"/>
  <c r="FN206" i="7" s="1"/>
  <c r="JP206" i="7"/>
  <c r="JQ206" i="7" s="1"/>
  <c r="JR206" i="7" s="1"/>
  <c r="NN188" i="7"/>
  <c r="NO188" i="7" s="1"/>
  <c r="NP188" i="7" s="1"/>
  <c r="LX188" i="7"/>
  <c r="LY188" i="7" s="1"/>
  <c r="LZ188" i="7" s="1"/>
  <c r="MD188" i="7"/>
  <c r="ME188" i="7" s="1"/>
  <c r="MF188" i="7" s="1"/>
  <c r="KN188" i="7"/>
  <c r="KO188" i="7" s="1"/>
  <c r="KP188" i="7" s="1"/>
  <c r="KB188" i="7"/>
  <c r="KC188" i="7" s="1"/>
  <c r="KD188" i="7" s="1"/>
  <c r="HB188" i="7"/>
  <c r="HC188" i="7" s="1"/>
  <c r="HD188" i="7" s="1"/>
  <c r="HZ188" i="7"/>
  <c r="IA188" i="7" s="1"/>
  <c r="IB188" i="7" s="1"/>
  <c r="DP188" i="7"/>
  <c r="DQ188" i="7" s="1"/>
  <c r="DR188" i="7" s="1"/>
  <c r="JJ188" i="7"/>
  <c r="JK188" i="7" s="1"/>
  <c r="JL188" i="7" s="1"/>
  <c r="HT188" i="7"/>
  <c r="HU188" i="7" s="1"/>
  <c r="HV188" i="7" s="1"/>
  <c r="CF188" i="7"/>
  <c r="CG188" i="7" s="1"/>
  <c r="CH188" i="7" s="1"/>
  <c r="GJ188" i="7"/>
  <c r="GK188" i="7" s="1"/>
  <c r="GL188" i="7" s="1"/>
  <c r="FF188" i="7"/>
  <c r="FG188" i="7" s="1"/>
  <c r="FH188" i="7" s="1"/>
  <c r="NH188" i="7"/>
  <c r="NI188" i="7" s="1"/>
  <c r="NJ188" i="7" s="1"/>
  <c r="LL188" i="7"/>
  <c r="LM188" i="7" s="1"/>
  <c r="LN188" i="7" s="1"/>
  <c r="LR188" i="7"/>
  <c r="LS188" i="7" s="1"/>
  <c r="LT188" i="7" s="1"/>
  <c r="KH188" i="7"/>
  <c r="KI188" i="7" s="1"/>
  <c r="KJ188" i="7" s="1"/>
  <c r="JD188" i="7"/>
  <c r="JE188" i="7" s="1"/>
  <c r="JF188" i="7" s="1"/>
  <c r="GP188" i="7"/>
  <c r="GQ188" i="7" s="1"/>
  <c r="GR188" i="7" s="1"/>
  <c r="FL188" i="7"/>
  <c r="FM188" i="7" s="1"/>
  <c r="FN188" i="7" s="1"/>
  <c r="DD188" i="7"/>
  <c r="DE188" i="7" s="1"/>
  <c r="DF188" i="7" s="1"/>
  <c r="IL188" i="7"/>
  <c r="IM188" i="7" s="1"/>
  <c r="IN188" i="7" s="1"/>
  <c r="EH188" i="7"/>
  <c r="EI188" i="7" s="1"/>
  <c r="EJ188" i="7" s="1"/>
  <c r="JP188" i="7"/>
  <c r="JQ188" i="7" s="1"/>
  <c r="JR188" i="7" s="1"/>
  <c r="FR188" i="7"/>
  <c r="FS188" i="7" s="1"/>
  <c r="FT188" i="7" s="1"/>
  <c r="CL188" i="7"/>
  <c r="CM188" i="7" s="1"/>
  <c r="CN188" i="7" s="1"/>
  <c r="NN271" i="7"/>
  <c r="NO271" i="7" s="1"/>
  <c r="NP271" i="7" s="1"/>
  <c r="MD271" i="7"/>
  <c r="ME271" i="7" s="1"/>
  <c r="MF271" i="7" s="1"/>
  <c r="MJ271" i="7"/>
  <c r="MK271" i="7" s="1"/>
  <c r="ML271" i="7" s="1"/>
  <c r="KN271" i="7"/>
  <c r="KO271" i="7" s="1"/>
  <c r="KP271" i="7" s="1"/>
  <c r="JV271" i="7"/>
  <c r="JW271" i="7" s="1"/>
  <c r="JX271" i="7" s="1"/>
  <c r="HZ271" i="7"/>
  <c r="IA271" i="7" s="1"/>
  <c r="IB271" i="7" s="1"/>
  <c r="FR271" i="7"/>
  <c r="FS271" i="7" s="1"/>
  <c r="FT271" i="7" s="1"/>
  <c r="DP271" i="7"/>
  <c r="DQ271" i="7" s="1"/>
  <c r="DR271" i="7" s="1"/>
  <c r="JJ271" i="7"/>
  <c r="JK271" i="7" s="1"/>
  <c r="JL271" i="7" s="1"/>
  <c r="HH271" i="7"/>
  <c r="HI271" i="7" s="1"/>
  <c r="HJ271" i="7" s="1"/>
  <c r="JP271" i="7"/>
  <c r="JQ271" i="7" s="1"/>
  <c r="JR271" i="7" s="1"/>
  <c r="FX271" i="7"/>
  <c r="FY271" i="7" s="1"/>
  <c r="FZ271" i="7" s="1"/>
  <c r="CR271" i="7"/>
  <c r="CS271" i="7" s="1"/>
  <c r="CT271" i="7" s="1"/>
  <c r="LL271" i="7"/>
  <c r="LM271" i="7" s="1"/>
  <c r="LN271" i="7" s="1"/>
  <c r="LR271" i="7"/>
  <c r="LS271" i="7" s="1"/>
  <c r="LT271" i="7" s="1"/>
  <c r="LX271" i="7"/>
  <c r="LY271" i="7" s="1"/>
  <c r="LZ271" i="7" s="1"/>
  <c r="KZ271" i="7"/>
  <c r="LA271" i="7" s="1"/>
  <c r="LB271" i="7" s="1"/>
  <c r="JD271" i="7"/>
  <c r="JE271" i="7" s="1"/>
  <c r="JF271" i="7" s="1"/>
  <c r="HB271" i="7"/>
  <c r="HC271" i="7" s="1"/>
  <c r="HD271" i="7" s="1"/>
  <c r="FL271" i="7"/>
  <c r="FM271" i="7" s="1"/>
  <c r="FN271" i="7" s="1"/>
  <c r="DD271" i="7"/>
  <c r="DE271" i="7" s="1"/>
  <c r="DF271" i="7" s="1"/>
  <c r="IL271" i="7"/>
  <c r="IM271" i="7" s="1"/>
  <c r="IN271" i="7" s="1"/>
  <c r="EH271" i="7"/>
  <c r="EI271" i="7" s="1"/>
  <c r="EJ271" i="7" s="1"/>
  <c r="IX271" i="7"/>
  <c r="IY271" i="7" s="1"/>
  <c r="IZ271" i="7" s="1"/>
  <c r="EZ271" i="7"/>
  <c r="FA271" i="7" s="1"/>
  <c r="FB271" i="7" s="1"/>
  <c r="CL271" i="7"/>
  <c r="CM271" i="7" s="1"/>
  <c r="CN271" i="7" s="1"/>
  <c r="NN274" i="7"/>
  <c r="NO274" i="7" s="1"/>
  <c r="NP274" i="7" s="1"/>
  <c r="LX274" i="7"/>
  <c r="LY274" i="7" s="1"/>
  <c r="LZ274" i="7" s="1"/>
  <c r="MD274" i="7"/>
  <c r="ME274" i="7" s="1"/>
  <c r="MF274" i="7" s="1"/>
  <c r="LF274" i="7"/>
  <c r="LG274" i="7" s="1"/>
  <c r="LH274" i="7" s="1"/>
  <c r="JV274" i="7"/>
  <c r="JW274" i="7" s="1"/>
  <c r="JX274" i="7" s="1"/>
  <c r="HN274" i="7"/>
  <c r="HO274" i="7" s="1"/>
  <c r="HP274" i="7" s="1"/>
  <c r="FR274" i="7"/>
  <c r="FS274" i="7" s="1"/>
  <c r="FT274" i="7" s="1"/>
  <c r="DP274" i="7"/>
  <c r="DQ274" i="7" s="1"/>
  <c r="DR274" i="7" s="1"/>
  <c r="JJ274" i="7"/>
  <c r="JK274" i="7" s="1"/>
  <c r="JL274" i="7" s="1"/>
  <c r="HZ274" i="7"/>
  <c r="IA274" i="7" s="1"/>
  <c r="IB274" i="7" s="1"/>
  <c r="CF274" i="7"/>
  <c r="CG274" i="7" s="1"/>
  <c r="CH274" i="7" s="1"/>
  <c r="GP274" i="7"/>
  <c r="GQ274" i="7" s="1"/>
  <c r="GR274" i="7" s="1"/>
  <c r="FF274" i="7"/>
  <c r="FG274" i="7" s="1"/>
  <c r="FH274" i="7" s="1"/>
  <c r="NH274" i="7"/>
  <c r="NI274" i="7" s="1"/>
  <c r="NJ274" i="7" s="1"/>
  <c r="LL274" i="7"/>
  <c r="LM274" i="7" s="1"/>
  <c r="LN274" i="7" s="1"/>
  <c r="LR274" i="7"/>
  <c r="LS274" i="7" s="1"/>
  <c r="LT274" i="7" s="1"/>
  <c r="KT274" i="7"/>
  <c r="KU274" i="7" s="1"/>
  <c r="KV274" i="7" s="1"/>
  <c r="JD274" i="7"/>
  <c r="JE274" i="7" s="1"/>
  <c r="JF274" i="7" s="1"/>
  <c r="GV274" i="7"/>
  <c r="GW274" i="7" s="1"/>
  <c r="GX274" i="7" s="1"/>
  <c r="FL274" i="7"/>
  <c r="FM274" i="7" s="1"/>
  <c r="FN274" i="7" s="1"/>
  <c r="DD274" i="7"/>
  <c r="DE274" i="7" s="1"/>
  <c r="DF274" i="7" s="1"/>
  <c r="IL274" i="7"/>
  <c r="IM274" i="7" s="1"/>
  <c r="IN274" i="7" s="1"/>
  <c r="EH274" i="7"/>
  <c r="EI274" i="7" s="1"/>
  <c r="EJ274" i="7" s="1"/>
  <c r="KB274" i="7"/>
  <c r="KC274" i="7" s="1"/>
  <c r="KD274" i="7" s="1"/>
  <c r="HH274" i="7"/>
  <c r="HI274" i="7" s="1"/>
  <c r="HJ274" i="7" s="1"/>
  <c r="CL274" i="7"/>
  <c r="CM274" i="7" s="1"/>
  <c r="CN274" i="7" s="1"/>
  <c r="KH95" i="7"/>
  <c r="KI95" i="7" s="1"/>
  <c r="KJ95" i="7" s="1"/>
  <c r="FR95" i="7"/>
  <c r="FS95" i="7" s="1"/>
  <c r="FT95" i="7" s="1"/>
  <c r="HT95" i="7"/>
  <c r="HU95" i="7" s="1"/>
  <c r="HV95" i="7" s="1"/>
  <c r="LF95" i="7"/>
  <c r="LG95" i="7" s="1"/>
  <c r="LH95" i="7" s="1"/>
  <c r="EH95" i="7"/>
  <c r="EI95" i="7" s="1"/>
  <c r="EJ95" i="7" s="1"/>
  <c r="IX95" i="7"/>
  <c r="IY95" i="7" s="1"/>
  <c r="IZ95" i="7" s="1"/>
  <c r="GV95" i="7"/>
  <c r="GW95" i="7" s="1"/>
  <c r="GX95" i="7" s="1"/>
  <c r="NB95" i="7"/>
  <c r="NC95" i="7" s="1"/>
  <c r="ND95" i="7" s="1"/>
  <c r="HB95" i="7"/>
  <c r="HC95" i="7" s="1"/>
  <c r="HD95" i="7" s="1"/>
  <c r="CR295" i="7"/>
  <c r="CS295" i="7" s="1"/>
  <c r="CT295" i="7" s="1"/>
  <c r="MP295" i="7"/>
  <c r="MQ295" i="7" s="1"/>
  <c r="MR295" i="7" s="1"/>
  <c r="IX295" i="7"/>
  <c r="IY295" i="7" s="1"/>
  <c r="IZ295" i="7" s="1"/>
  <c r="LL297" i="7"/>
  <c r="LM297" i="7" s="1"/>
  <c r="LN297" i="7" s="1"/>
  <c r="LR297" i="7"/>
  <c r="LS297" i="7" s="1"/>
  <c r="LT297" i="7" s="1"/>
  <c r="LX297" i="7"/>
  <c r="LY297" i="7" s="1"/>
  <c r="LZ297" i="7" s="1"/>
  <c r="KT297" i="7"/>
  <c r="KU297" i="7" s="1"/>
  <c r="KV297" i="7" s="1"/>
  <c r="JJ297" i="7"/>
  <c r="JK297" i="7" s="1"/>
  <c r="JL297" i="7" s="1"/>
  <c r="HN297" i="7"/>
  <c r="HO297" i="7" s="1"/>
  <c r="HP297" i="7" s="1"/>
  <c r="HH297" i="7"/>
  <c r="HI297" i="7" s="1"/>
  <c r="HJ297" i="7" s="1"/>
  <c r="DJ297" i="7"/>
  <c r="DK297" i="7" s="1"/>
  <c r="DL297" i="7" s="1"/>
  <c r="JD297" i="7"/>
  <c r="JE297" i="7" s="1"/>
  <c r="JF297" i="7" s="1"/>
  <c r="HB297" i="7"/>
  <c r="HC297" i="7" s="1"/>
  <c r="HD297" i="7" s="1"/>
  <c r="FL297" i="7"/>
  <c r="FM297" i="7" s="1"/>
  <c r="FN297" i="7" s="1"/>
  <c r="DD297" i="7"/>
  <c r="DE297" i="7" s="1"/>
  <c r="DF297" i="7" s="1"/>
  <c r="CF297" i="7"/>
  <c r="CG297" i="7" s="1"/>
  <c r="CH297" i="7" s="1"/>
  <c r="NB297" i="7"/>
  <c r="NC297" i="7" s="1"/>
  <c r="ND297" i="7" s="1"/>
  <c r="NH297" i="7"/>
  <c r="NI297" i="7" s="1"/>
  <c r="NJ297" i="7" s="1"/>
  <c r="KZ297" i="7"/>
  <c r="LA297" i="7" s="1"/>
  <c r="LB297" i="7" s="1"/>
  <c r="KN297" i="7"/>
  <c r="KO297" i="7" s="1"/>
  <c r="KP297" i="7" s="1"/>
  <c r="IX297" i="7"/>
  <c r="IY297" i="7" s="1"/>
  <c r="IZ297" i="7" s="1"/>
  <c r="GV297" i="7"/>
  <c r="GW297" i="7" s="1"/>
  <c r="GX297" i="7" s="1"/>
  <c r="EZ297" i="7"/>
  <c r="FA297" i="7" s="1"/>
  <c r="FB297" i="7" s="1"/>
  <c r="FF297" i="7"/>
  <c r="FG297" i="7" s="1"/>
  <c r="FH297" i="7" s="1"/>
  <c r="IR297" i="7"/>
  <c r="IS297" i="7" s="1"/>
  <c r="IT297" i="7" s="1"/>
  <c r="GP297" i="7"/>
  <c r="GQ297" i="7" s="1"/>
  <c r="GR297" i="7" s="1"/>
  <c r="EN297" i="7"/>
  <c r="EO297" i="7" s="1"/>
  <c r="EP297" i="7" s="1"/>
  <c r="ET297" i="7"/>
  <c r="EU297" i="7" s="1"/>
  <c r="EV297" i="7" s="1"/>
  <c r="BZ297" i="7"/>
  <c r="CA297" i="7" s="1"/>
  <c r="CB297" i="7" s="1"/>
  <c r="NN227" i="7"/>
  <c r="NO227" i="7" s="1"/>
  <c r="NP227" i="7" s="1"/>
  <c r="LX227" i="7"/>
  <c r="LY227" i="7" s="1"/>
  <c r="LZ227" i="7" s="1"/>
  <c r="MD227" i="7"/>
  <c r="ME227" i="7" s="1"/>
  <c r="MF227" i="7" s="1"/>
  <c r="KN227" i="7"/>
  <c r="KO227" i="7" s="1"/>
  <c r="KP227" i="7" s="1"/>
  <c r="JP227" i="7"/>
  <c r="JQ227" i="7" s="1"/>
  <c r="JR227" i="7" s="1"/>
  <c r="HZ227" i="7"/>
  <c r="IA227" i="7" s="1"/>
  <c r="IB227" i="7" s="1"/>
  <c r="FR227" i="7"/>
  <c r="FS227" i="7" s="1"/>
  <c r="FT227" i="7" s="1"/>
  <c r="DP227" i="7"/>
  <c r="DQ227" i="7" s="1"/>
  <c r="DR227" i="7" s="1"/>
  <c r="JJ227" i="7"/>
  <c r="JK227" i="7" s="1"/>
  <c r="JL227" i="7" s="1"/>
  <c r="HH227" i="7"/>
  <c r="HI227" i="7" s="1"/>
  <c r="HJ227" i="7" s="1"/>
  <c r="CF227" i="7"/>
  <c r="CG227" i="7" s="1"/>
  <c r="CH227" i="7" s="1"/>
  <c r="GV227" i="7"/>
  <c r="GW227" i="7" s="1"/>
  <c r="GX227" i="7" s="1"/>
  <c r="FF227" i="7"/>
  <c r="FG227" i="7" s="1"/>
  <c r="FH227" i="7" s="1"/>
  <c r="NH227" i="7"/>
  <c r="NI227" i="7" s="1"/>
  <c r="NJ227" i="7" s="1"/>
  <c r="LL227" i="7"/>
  <c r="LM227" i="7" s="1"/>
  <c r="LN227" i="7" s="1"/>
  <c r="LR227" i="7"/>
  <c r="LS227" i="7" s="1"/>
  <c r="LT227" i="7" s="1"/>
  <c r="KZ227" i="7"/>
  <c r="LA227" i="7" s="1"/>
  <c r="LB227" i="7" s="1"/>
  <c r="JD227" i="7"/>
  <c r="JE227" i="7" s="1"/>
  <c r="JF227" i="7" s="1"/>
  <c r="HB227" i="7"/>
  <c r="HC227" i="7" s="1"/>
  <c r="HD227" i="7" s="1"/>
  <c r="FL227" i="7"/>
  <c r="FM227" i="7" s="1"/>
  <c r="FN227" i="7" s="1"/>
  <c r="DD227" i="7"/>
  <c r="DE227" i="7" s="1"/>
  <c r="DF227" i="7" s="1"/>
  <c r="IL227" i="7"/>
  <c r="IM227" i="7" s="1"/>
  <c r="IN227" i="7" s="1"/>
  <c r="EH227" i="7"/>
  <c r="EI227" i="7" s="1"/>
  <c r="EJ227" i="7" s="1"/>
  <c r="JV227" i="7"/>
  <c r="JW227" i="7" s="1"/>
  <c r="JX227" i="7" s="1"/>
  <c r="FX227" i="7"/>
  <c r="FY227" i="7" s="1"/>
  <c r="FZ227" i="7" s="1"/>
  <c r="CL227" i="7"/>
  <c r="CM227" i="7" s="1"/>
  <c r="CN227" i="7" s="1"/>
  <c r="MJ217" i="7"/>
  <c r="MK217" i="7" s="1"/>
  <c r="ML217" i="7" s="1"/>
  <c r="MP217" i="7"/>
  <c r="MQ217" i="7" s="1"/>
  <c r="MR217" i="7" s="1"/>
  <c r="KH217" i="7"/>
  <c r="KI217" i="7" s="1"/>
  <c r="KJ217" i="7" s="1"/>
  <c r="CX217" i="7"/>
  <c r="CY217" i="7" s="1"/>
  <c r="CZ217" i="7" s="1"/>
  <c r="IL217" i="7"/>
  <c r="IM217" i="7" s="1"/>
  <c r="IN217" i="7" s="1"/>
  <c r="GJ217" i="7"/>
  <c r="GK217" i="7" s="1"/>
  <c r="GL217" i="7" s="1"/>
  <c r="EH217" i="7"/>
  <c r="EI217" i="7" s="1"/>
  <c r="EJ217" i="7" s="1"/>
  <c r="KB217" i="7"/>
  <c r="KC217" i="7" s="1"/>
  <c r="KD217" i="7" s="1"/>
  <c r="IF217" i="7"/>
  <c r="IG217" i="7" s="1"/>
  <c r="IH217" i="7" s="1"/>
  <c r="GD217" i="7"/>
  <c r="GE217" i="7" s="1"/>
  <c r="GF217" i="7" s="1"/>
  <c r="EB217" i="7"/>
  <c r="EC217" i="7" s="1"/>
  <c r="ED217" i="7" s="1"/>
  <c r="CR217" i="7"/>
  <c r="CS217" i="7" s="1"/>
  <c r="CT217" i="7" s="1"/>
  <c r="NN217" i="7"/>
  <c r="NO217" i="7" s="1"/>
  <c r="NP217" i="7" s="1"/>
  <c r="LX217" i="7"/>
  <c r="LY217" i="7" s="1"/>
  <c r="LZ217" i="7" s="1"/>
  <c r="MD217" i="7"/>
  <c r="ME217" i="7" s="1"/>
  <c r="MF217" i="7" s="1"/>
  <c r="LF217" i="7"/>
  <c r="LG217" i="7" s="1"/>
  <c r="LH217" i="7" s="1"/>
  <c r="JV217" i="7"/>
  <c r="JW217" i="7" s="1"/>
  <c r="JX217" i="7" s="1"/>
  <c r="HT217" i="7"/>
  <c r="HU217" i="7" s="1"/>
  <c r="HV217" i="7" s="1"/>
  <c r="FX217" i="7"/>
  <c r="FY217" i="7" s="1"/>
  <c r="FZ217" i="7" s="1"/>
  <c r="DV217" i="7"/>
  <c r="DW217" i="7" s="1"/>
  <c r="DX217" i="7" s="1"/>
  <c r="JP217" i="7"/>
  <c r="JQ217" i="7" s="1"/>
  <c r="JR217" i="7" s="1"/>
  <c r="HZ217" i="7"/>
  <c r="IA217" i="7" s="1"/>
  <c r="IB217" i="7" s="1"/>
  <c r="FR217" i="7"/>
  <c r="FS217" i="7" s="1"/>
  <c r="FT217" i="7" s="1"/>
  <c r="DP217" i="7"/>
  <c r="DQ217" i="7" s="1"/>
  <c r="DR217" i="7" s="1"/>
  <c r="CF217" i="7"/>
  <c r="CG217" i="7" s="1"/>
  <c r="CH217" i="7" s="1"/>
  <c r="KZ410" i="7"/>
  <c r="LA410" i="7" s="1"/>
  <c r="LB410" i="7" s="1"/>
  <c r="ET410" i="7"/>
  <c r="EU410" i="7" s="1"/>
  <c r="EV410" i="7" s="1"/>
  <c r="EZ410" i="7"/>
  <c r="FA410" i="7" s="1"/>
  <c r="FB410" i="7" s="1"/>
  <c r="KT410" i="7"/>
  <c r="KU410" i="7" s="1"/>
  <c r="KV410" i="7" s="1"/>
  <c r="EB410" i="7"/>
  <c r="EC410" i="7" s="1"/>
  <c r="ED410" i="7" s="1"/>
  <c r="HT410" i="7"/>
  <c r="HU410" i="7" s="1"/>
  <c r="HV410" i="7" s="1"/>
  <c r="NB410" i="7"/>
  <c r="NC410" i="7" s="1"/>
  <c r="ND410" i="7" s="1"/>
  <c r="DJ410" i="7"/>
  <c r="DK410" i="7" s="1"/>
  <c r="DL410" i="7" s="1"/>
  <c r="IF410" i="7"/>
  <c r="IG410" i="7" s="1"/>
  <c r="IH410" i="7" s="1"/>
  <c r="LX174" i="7"/>
  <c r="LY174" i="7" s="1"/>
  <c r="LZ174" i="7" s="1"/>
  <c r="FL174" i="7"/>
  <c r="FM174" i="7" s="1"/>
  <c r="FN174" i="7" s="1"/>
  <c r="IX174" i="7"/>
  <c r="IY174" i="7" s="1"/>
  <c r="IZ174" i="7" s="1"/>
  <c r="NH174" i="7"/>
  <c r="NI174" i="7" s="1"/>
  <c r="NJ174" i="7" s="1"/>
  <c r="GD174" i="7"/>
  <c r="GE174" i="7" s="1"/>
  <c r="GF174" i="7" s="1"/>
  <c r="DJ174" i="7"/>
  <c r="DK174" i="7" s="1"/>
  <c r="DL174" i="7" s="1"/>
  <c r="JD174" i="7"/>
  <c r="JE174" i="7" s="1"/>
  <c r="JF174" i="7" s="1"/>
  <c r="CL174" i="7"/>
  <c r="CM174" i="7" s="1"/>
  <c r="CN174" i="7" s="1"/>
  <c r="ET174" i="7"/>
  <c r="EU174" i="7" s="1"/>
  <c r="EV174" i="7" s="1"/>
  <c r="KN293" i="7"/>
  <c r="KO293" i="7" s="1"/>
  <c r="KP293" i="7" s="1"/>
  <c r="CN70" i="7"/>
  <c r="FN70" i="7"/>
  <c r="HP70" i="7"/>
  <c r="FB70" i="7"/>
  <c r="JF70" i="7"/>
  <c r="LT70" i="7"/>
  <c r="NJ70" i="7"/>
  <c r="CH70" i="7"/>
  <c r="EP70" i="7"/>
  <c r="DL70" i="7"/>
  <c r="HD70" i="7"/>
  <c r="LH70" i="7"/>
  <c r="HH394" i="7"/>
  <c r="HI394" i="7" s="1"/>
  <c r="HJ394" i="7" s="1"/>
  <c r="IN206" i="7"/>
  <c r="NJ206" i="7"/>
  <c r="HD206" i="7"/>
  <c r="FH417" i="7"/>
  <c r="GR417" i="7"/>
  <c r="GF417" i="7"/>
  <c r="CZ417" i="7"/>
  <c r="ED417" i="7"/>
  <c r="FZ417" i="7"/>
  <c r="IH417" i="7"/>
  <c r="KD417" i="7"/>
  <c r="KP417" i="7"/>
  <c r="LT417" i="7"/>
  <c r="ML417" i="7"/>
  <c r="CB417" i="7"/>
  <c r="HV417" i="7"/>
  <c r="DL417" i="7"/>
  <c r="HP417" i="7"/>
  <c r="EV417" i="7"/>
  <c r="EP417" i="7"/>
  <c r="IT417" i="7"/>
  <c r="KJ417" i="7"/>
  <c r="LB417" i="7"/>
  <c r="MR417" i="7"/>
  <c r="MX417" i="7"/>
  <c r="CT126" i="7"/>
  <c r="DX126" i="7"/>
  <c r="IH126" i="7"/>
  <c r="JX126" i="7"/>
  <c r="ED126" i="7"/>
  <c r="FZ126" i="7"/>
  <c r="IN126" i="7"/>
  <c r="CZ126" i="7"/>
  <c r="KV126" i="7"/>
  <c r="MR126" i="7"/>
  <c r="ML126" i="7"/>
  <c r="CH126" i="7"/>
  <c r="EJ126" i="7"/>
  <c r="GF126" i="7"/>
  <c r="IT126" i="7"/>
  <c r="FH126" i="7"/>
  <c r="EP126" i="7"/>
  <c r="GL126" i="7"/>
  <c r="IZ126" i="7"/>
  <c r="KJ126" i="7"/>
  <c r="LH126" i="7"/>
  <c r="ND126" i="7"/>
  <c r="MX126" i="7"/>
  <c r="JD17" i="7"/>
  <c r="JE17" i="7" s="1"/>
  <c r="JF17" i="7" s="1"/>
  <c r="CB33" i="7"/>
  <c r="EJ33" i="7"/>
  <c r="GL33" i="7"/>
  <c r="FH33" i="7"/>
  <c r="EP33" i="7"/>
  <c r="GR33" i="7"/>
  <c r="IZ33" i="7"/>
  <c r="KJ33" i="7"/>
  <c r="LH33" i="7"/>
  <c r="NJ33" i="7"/>
  <c r="ND33" i="7"/>
  <c r="CN33" i="7"/>
  <c r="FT33" i="7"/>
  <c r="FB33" i="7"/>
  <c r="JF33" i="7"/>
  <c r="DF33" i="7"/>
  <c r="FN33" i="7"/>
  <c r="HD33" i="7"/>
  <c r="LB33" i="7"/>
  <c r="LZ33" i="7"/>
  <c r="LN33" i="7"/>
  <c r="CB69" i="7"/>
  <c r="EV69" i="7"/>
  <c r="EJ69" i="7"/>
  <c r="IT69" i="7"/>
  <c r="FH69" i="7"/>
  <c r="EP69" i="7"/>
  <c r="IZ69" i="7"/>
  <c r="KJ69" i="7"/>
  <c r="LH69" i="7"/>
  <c r="ND69" i="7"/>
  <c r="FT69" i="7"/>
  <c r="FB69" i="7"/>
  <c r="GX69" i="7"/>
  <c r="JF69" i="7"/>
  <c r="DF69" i="7"/>
  <c r="FN69" i="7"/>
  <c r="HD69" i="7"/>
  <c r="JL69" i="7"/>
  <c r="LB69" i="7"/>
  <c r="LN69" i="7"/>
  <c r="JX380" i="7"/>
  <c r="NP380" i="7"/>
  <c r="ED380" i="7"/>
  <c r="LN70" i="7"/>
  <c r="HD246" i="7"/>
  <c r="EV246" i="7"/>
  <c r="GL246" i="7"/>
  <c r="LB246" i="7"/>
  <c r="IZ246" i="7"/>
  <c r="EJ246" i="7"/>
  <c r="DF250" i="7"/>
  <c r="GX340" i="7"/>
  <c r="NJ340" i="7"/>
  <c r="DR340" i="7"/>
  <c r="HV340" i="7"/>
  <c r="LH340" i="7"/>
  <c r="MF340" i="7"/>
  <c r="LZ340" i="7"/>
  <c r="KV64" i="7"/>
  <c r="LN64" i="7"/>
  <c r="CH64" i="7"/>
  <c r="DX123" i="7"/>
  <c r="KD123" i="7"/>
  <c r="CZ123" i="7"/>
  <c r="KV123" i="7"/>
  <c r="EV123" i="7"/>
  <c r="GL123" i="7"/>
  <c r="FH123" i="7"/>
  <c r="GR123" i="7"/>
  <c r="NJ123" i="7"/>
  <c r="ND123" i="7"/>
  <c r="EP346" i="7"/>
  <c r="GL346" i="7"/>
  <c r="FB346" i="7"/>
  <c r="GR346" i="7"/>
  <c r="LB346" i="7"/>
  <c r="MX346" i="7"/>
  <c r="FN346" i="7"/>
  <c r="IB346" i="7"/>
  <c r="KV346" i="7"/>
  <c r="GF347" i="7"/>
  <c r="IH347" i="7"/>
  <c r="CB347" i="7"/>
  <c r="IZ347" i="7"/>
  <c r="ND347" i="7"/>
  <c r="EP128" i="7"/>
  <c r="IZ128" i="7"/>
  <c r="DF128" i="7"/>
  <c r="GX128" i="7"/>
  <c r="EV128" i="7"/>
  <c r="EJ128" i="7"/>
  <c r="IT128" i="7"/>
  <c r="ND128" i="7"/>
  <c r="IN128" i="7"/>
  <c r="FT128" i="7"/>
  <c r="FB128" i="7"/>
  <c r="GR128" i="7"/>
  <c r="JF128" i="7"/>
  <c r="LN128" i="7"/>
  <c r="HV72" i="7"/>
  <c r="JR72" i="7"/>
  <c r="MX72" i="7"/>
  <c r="IH223" i="7"/>
  <c r="IT223" i="7"/>
  <c r="IB381" i="7"/>
  <c r="LZ255" i="7"/>
  <c r="JX255" i="7"/>
  <c r="JR255" i="7"/>
  <c r="HD129" i="7"/>
  <c r="DR129" i="7"/>
  <c r="NJ129" i="7"/>
  <c r="EP254" i="7"/>
  <c r="KJ254" i="7"/>
  <c r="LH254" i="7"/>
  <c r="FZ98" i="7"/>
  <c r="JL98" i="7"/>
  <c r="EV378" i="7"/>
  <c r="EP378" i="7"/>
  <c r="FH378" i="7"/>
  <c r="FB378" i="7"/>
  <c r="GL378" i="7"/>
  <c r="IZ378" i="7"/>
  <c r="KP378" i="7"/>
  <c r="LH378" i="7"/>
  <c r="MX378" i="7"/>
  <c r="FN378" i="7"/>
  <c r="JF378" i="7"/>
  <c r="GX378" i="7"/>
  <c r="HD378" i="7"/>
  <c r="JL378" i="7"/>
  <c r="LB378" i="7"/>
  <c r="GR307" i="7"/>
  <c r="DF307" i="7"/>
  <c r="CT61" i="7"/>
  <c r="IH61" i="7"/>
  <c r="GF61" i="7"/>
  <c r="CZ61" i="7"/>
  <c r="MX61" i="7"/>
  <c r="CB61" i="7"/>
  <c r="EV61" i="7"/>
  <c r="IT61" i="7"/>
  <c r="IZ61" i="7"/>
  <c r="KP61" i="7"/>
  <c r="LB61" i="7"/>
  <c r="NJ61" i="7"/>
  <c r="ND61" i="7"/>
  <c r="CT246" i="7"/>
  <c r="KD246" i="7"/>
  <c r="LH246" i="7"/>
  <c r="MR246" i="7"/>
  <c r="NP246" i="7"/>
  <c r="GR246" i="7"/>
  <c r="CH246" i="7"/>
  <c r="GF246" i="7"/>
  <c r="CZ246" i="7"/>
  <c r="ED246" i="7"/>
  <c r="FZ246" i="7"/>
  <c r="JR246" i="7"/>
  <c r="KJ246" i="7"/>
  <c r="LN246" i="7"/>
  <c r="CT340" i="7"/>
  <c r="ED340" i="7"/>
  <c r="FZ340" i="7"/>
  <c r="IH340" i="7"/>
  <c r="JR340" i="7"/>
  <c r="EJ340" i="7"/>
  <c r="GF340" i="7"/>
  <c r="KP340" i="7"/>
  <c r="MR340" i="7"/>
  <c r="ML340" i="7"/>
  <c r="GR340" i="7"/>
  <c r="IZ340" i="7"/>
  <c r="LB340" i="7"/>
  <c r="FT132" i="7"/>
  <c r="KV132" i="7"/>
  <c r="EV64" i="7"/>
  <c r="IT64" i="7"/>
  <c r="GL64" i="7"/>
  <c r="IZ64" i="7"/>
  <c r="JX346" i="7"/>
  <c r="LH346" i="7"/>
  <c r="MF346" i="7"/>
  <c r="FZ346" i="7"/>
  <c r="IH346" i="7"/>
  <c r="EJ347" i="7"/>
  <c r="GL128" i="7"/>
  <c r="JL128" i="7"/>
  <c r="KD128" i="7"/>
  <c r="MF128" i="7"/>
  <c r="CZ128" i="7"/>
  <c r="DX128" i="7"/>
  <c r="EV72" i="7"/>
  <c r="GF72" i="7"/>
  <c r="FH72" i="7"/>
  <c r="EP72" i="7"/>
  <c r="CH72" i="7"/>
  <c r="FB72" i="7"/>
  <c r="JF72" i="7"/>
  <c r="DF72" i="7"/>
  <c r="JL72" i="7"/>
  <c r="KV72" i="7"/>
  <c r="LZ72" i="7"/>
  <c r="HD417" i="7"/>
  <c r="LH417" i="7"/>
  <c r="IB417" i="7"/>
  <c r="KV417" i="7"/>
  <c r="LZ417" i="7"/>
  <c r="HP126" i="7"/>
  <c r="KP179" i="7"/>
  <c r="JF223" i="7"/>
  <c r="LN223" i="7"/>
  <c r="FH223" i="7"/>
  <c r="CH223" i="7"/>
  <c r="JR223" i="7"/>
  <c r="KP223" i="7"/>
  <c r="LZ223" i="7"/>
  <c r="DR23" i="7"/>
  <c r="CB381" i="7"/>
  <c r="FB381" i="7"/>
  <c r="IZ381" i="7"/>
  <c r="DL381" i="7"/>
  <c r="HP381" i="7"/>
  <c r="EV381" i="7"/>
  <c r="KJ381" i="7"/>
  <c r="LB381" i="7"/>
  <c r="ND381" i="7"/>
  <c r="GX381" i="7"/>
  <c r="JR381" i="7"/>
  <c r="EJ381" i="7"/>
  <c r="DF381" i="7"/>
  <c r="FN381" i="7"/>
  <c r="JF381" i="7"/>
  <c r="KV381" i="7"/>
  <c r="LT381" i="7"/>
  <c r="LN381" i="7"/>
  <c r="ED255" i="7"/>
  <c r="GF255" i="7"/>
  <c r="IH255" i="7"/>
  <c r="EJ255" i="7"/>
  <c r="IN255" i="7"/>
  <c r="KV255" i="7"/>
  <c r="MX255" i="7"/>
  <c r="MR255" i="7"/>
  <c r="CH255" i="7"/>
  <c r="EP255" i="7"/>
  <c r="FH255" i="7"/>
  <c r="FB255" i="7"/>
  <c r="IZ255" i="7"/>
  <c r="NJ255" i="7"/>
  <c r="CN309" i="7"/>
  <c r="FB309" i="7"/>
  <c r="IZ309" i="7"/>
  <c r="EJ309" i="7"/>
  <c r="IN309" i="7"/>
  <c r="DF309" i="7"/>
  <c r="FN309" i="7"/>
  <c r="HD309" i="7"/>
  <c r="JF309" i="7"/>
  <c r="LH309" i="7"/>
  <c r="ML309" i="7"/>
  <c r="NP309" i="7"/>
  <c r="CT309" i="7"/>
  <c r="FZ309" i="7"/>
  <c r="HJ309" i="7"/>
  <c r="JL309" i="7"/>
  <c r="FT309" i="7"/>
  <c r="IB309" i="7"/>
  <c r="JX309" i="7"/>
  <c r="KV309" i="7"/>
  <c r="NJ309" i="7"/>
  <c r="LT309" i="7"/>
  <c r="LN309" i="7"/>
  <c r="CH130" i="7"/>
  <c r="EJ130" i="7"/>
  <c r="IZ130" i="7"/>
  <c r="KJ130" i="7"/>
  <c r="LH130" i="7"/>
  <c r="MX130" i="7"/>
  <c r="FT130" i="7"/>
  <c r="FB130" i="7"/>
  <c r="JF130" i="7"/>
  <c r="DF130" i="7"/>
  <c r="FN130" i="7"/>
  <c r="LN130" i="7"/>
  <c r="CT88" i="7"/>
  <c r="DX88" i="7"/>
  <c r="JF325" i="7"/>
  <c r="IT278" i="7"/>
  <c r="LH278" i="7"/>
  <c r="ND278" i="7"/>
  <c r="GX278" i="7"/>
  <c r="ND98" i="7"/>
  <c r="KJ77" i="7"/>
  <c r="MR136" i="7"/>
  <c r="HP136" i="7"/>
  <c r="DF136" i="7"/>
  <c r="GF136" i="7"/>
  <c r="LB136" i="7"/>
  <c r="NJ136" i="7"/>
  <c r="FT49" i="7"/>
  <c r="IB212" i="7"/>
  <c r="FT212" i="7"/>
  <c r="IZ109" i="7"/>
  <c r="FT109" i="7"/>
  <c r="FB109" i="7"/>
  <c r="DF261" i="7"/>
  <c r="JF261" i="7"/>
  <c r="CF76" i="7"/>
  <c r="CG76" i="7" s="1"/>
  <c r="CH76" i="7" s="1"/>
  <c r="DV76" i="7"/>
  <c r="DW76" i="7" s="1"/>
  <c r="DX76" i="7" s="1"/>
  <c r="HH76" i="7"/>
  <c r="HI76" i="7" s="1"/>
  <c r="HJ76" i="7" s="1"/>
  <c r="IF76" i="7"/>
  <c r="IG76" i="7" s="1"/>
  <c r="IH76" i="7" s="1"/>
  <c r="JV76" i="7"/>
  <c r="JW76" i="7" s="1"/>
  <c r="JX76" i="7" s="1"/>
  <c r="EB76" i="7"/>
  <c r="EC76" i="7" s="1"/>
  <c r="ED76" i="7" s="1"/>
  <c r="FX76" i="7"/>
  <c r="FY76" i="7" s="1"/>
  <c r="FZ76" i="7" s="1"/>
  <c r="IL76" i="7"/>
  <c r="IM76" i="7" s="1"/>
  <c r="IN76" i="7" s="1"/>
  <c r="CX76" i="7"/>
  <c r="CY76" i="7" s="1"/>
  <c r="CZ76" i="7" s="1"/>
  <c r="KT76" i="7"/>
  <c r="KU76" i="7" s="1"/>
  <c r="KV76" i="7" s="1"/>
  <c r="MJ76" i="7"/>
  <c r="MK76" i="7" s="1"/>
  <c r="ML76" i="7" s="1"/>
  <c r="MP76" i="7"/>
  <c r="MQ76" i="7" s="1"/>
  <c r="MR76" i="7" s="1"/>
  <c r="BZ76" i="7"/>
  <c r="CA76" i="7" s="1"/>
  <c r="CB76" i="7" s="1"/>
  <c r="ET76" i="7"/>
  <c r="EU76" i="7" s="1"/>
  <c r="EV76" i="7" s="1"/>
  <c r="EH76" i="7"/>
  <c r="EI76" i="7" s="1"/>
  <c r="EJ76" i="7" s="1"/>
  <c r="GD76" i="7"/>
  <c r="GE76" i="7" s="1"/>
  <c r="GF76" i="7" s="1"/>
  <c r="IR76" i="7"/>
  <c r="IS76" i="7" s="1"/>
  <c r="IT76" i="7" s="1"/>
  <c r="FF76" i="7"/>
  <c r="FG76" i="7" s="1"/>
  <c r="FH76" i="7" s="1"/>
  <c r="EN76" i="7"/>
  <c r="EO76" i="7" s="1"/>
  <c r="EP76" i="7" s="1"/>
  <c r="GJ76" i="7"/>
  <c r="GK76" i="7" s="1"/>
  <c r="GL76" i="7" s="1"/>
  <c r="IX76" i="7"/>
  <c r="IY76" i="7" s="1"/>
  <c r="IZ76" i="7" s="1"/>
  <c r="KH76" i="7"/>
  <c r="KI76" i="7" s="1"/>
  <c r="KJ76" i="7" s="1"/>
  <c r="LF76" i="7"/>
  <c r="LG76" i="7" s="1"/>
  <c r="LH76" i="7" s="1"/>
  <c r="NH76" i="7"/>
  <c r="NI76" i="7" s="1"/>
  <c r="NJ76" i="7" s="1"/>
  <c r="GR269" i="7"/>
  <c r="IN269" i="7"/>
  <c r="LZ269" i="7"/>
  <c r="FF44" i="7"/>
  <c r="FG44" i="7" s="1"/>
  <c r="FH44" i="7" s="1"/>
  <c r="GJ44" i="7"/>
  <c r="GK44" i="7" s="1"/>
  <c r="GL44" i="7" s="1"/>
  <c r="CF44" i="7"/>
  <c r="CG44" i="7" s="1"/>
  <c r="CH44" i="7" s="1"/>
  <c r="FL44" i="7"/>
  <c r="FM44" i="7" s="1"/>
  <c r="FN44" i="7" s="1"/>
  <c r="JJ44" i="7"/>
  <c r="JK44" i="7" s="1"/>
  <c r="JL44" i="7" s="1"/>
  <c r="DJ44" i="7"/>
  <c r="DK44" i="7" s="1"/>
  <c r="DL44" i="7" s="1"/>
  <c r="HT44" i="7"/>
  <c r="HU44" i="7" s="1"/>
  <c r="HV44" i="7" s="1"/>
  <c r="HB44" i="7"/>
  <c r="HC44" i="7" s="1"/>
  <c r="HD44" i="7" s="1"/>
  <c r="JP44" i="7"/>
  <c r="JQ44" i="7" s="1"/>
  <c r="JR44" i="7" s="1"/>
  <c r="KN44" i="7"/>
  <c r="KO44" i="7" s="1"/>
  <c r="KP44" i="7" s="1"/>
  <c r="MV44" i="7"/>
  <c r="MW44" i="7" s="1"/>
  <c r="MX44" i="7" s="1"/>
  <c r="CL44" i="7"/>
  <c r="CM44" i="7" s="1"/>
  <c r="CN44" i="7" s="1"/>
  <c r="KB44" i="7"/>
  <c r="KC44" i="7" s="1"/>
  <c r="KD44" i="7" s="1"/>
  <c r="IL44" i="7"/>
  <c r="IM44" i="7" s="1"/>
  <c r="IN44" i="7" s="1"/>
  <c r="EZ44" i="7"/>
  <c r="FA44" i="7" s="1"/>
  <c r="FB44" i="7" s="1"/>
  <c r="JD44" i="7"/>
  <c r="JE44" i="7" s="1"/>
  <c r="JF44" i="7" s="1"/>
  <c r="MJ44" i="7"/>
  <c r="MK44" i="7" s="1"/>
  <c r="ML44" i="7" s="1"/>
  <c r="EB219" i="7"/>
  <c r="EC219" i="7" s="1"/>
  <c r="ED219" i="7" s="1"/>
  <c r="IF219" i="7"/>
  <c r="IG219" i="7" s="1"/>
  <c r="IH219" i="7" s="1"/>
  <c r="EH219" i="7"/>
  <c r="EI219" i="7" s="1"/>
  <c r="EJ219" i="7" s="1"/>
  <c r="IL219" i="7"/>
  <c r="IM219" i="7" s="1"/>
  <c r="IN219" i="7" s="1"/>
  <c r="KT219" i="7"/>
  <c r="KU219" i="7" s="1"/>
  <c r="KV219" i="7" s="1"/>
  <c r="MP219" i="7"/>
  <c r="MQ219" i="7" s="1"/>
  <c r="MR219" i="7" s="1"/>
  <c r="ET219" i="7"/>
  <c r="EU219" i="7" s="1"/>
  <c r="EV219" i="7" s="1"/>
  <c r="GP219" i="7"/>
  <c r="GQ219" i="7" s="1"/>
  <c r="GR219" i="7" s="1"/>
  <c r="FF219" i="7"/>
  <c r="FG219" i="7" s="1"/>
  <c r="FH219" i="7" s="1"/>
  <c r="GV219" i="7"/>
  <c r="GW219" i="7" s="1"/>
  <c r="GX219" i="7" s="1"/>
  <c r="CF26" i="7"/>
  <c r="CG26" i="7" s="1"/>
  <c r="CH26" i="7" s="1"/>
  <c r="KB26" i="7"/>
  <c r="KC26" i="7" s="1"/>
  <c r="KD26" i="7" s="1"/>
  <c r="IF26" i="7"/>
  <c r="IG26" i="7" s="1"/>
  <c r="IH26" i="7" s="1"/>
  <c r="FZ220" i="7"/>
  <c r="FB220" i="7"/>
  <c r="CN339" i="7"/>
  <c r="IZ339" i="7"/>
  <c r="IN339" i="7"/>
  <c r="DF339" i="7"/>
  <c r="FN339" i="7"/>
  <c r="HD339" i="7"/>
  <c r="LZ339" i="7"/>
  <c r="LT339" i="7"/>
  <c r="FZ339" i="7"/>
  <c r="JR339" i="7"/>
  <c r="JL339" i="7"/>
  <c r="FT339" i="7"/>
  <c r="IB339" i="7"/>
  <c r="ML339" i="7"/>
  <c r="MF339" i="7"/>
  <c r="IL180" i="7"/>
  <c r="IM180" i="7" s="1"/>
  <c r="IN180" i="7" s="1"/>
  <c r="HN426" i="7"/>
  <c r="HO426" i="7" s="1"/>
  <c r="HP426" i="7" s="1"/>
  <c r="CR426" i="7"/>
  <c r="CS426" i="7" s="1"/>
  <c r="CT426" i="7" s="1"/>
  <c r="GR314" i="7"/>
  <c r="KH26" i="7"/>
  <c r="KI26" i="7" s="1"/>
  <c r="KJ26" i="7" s="1"/>
  <c r="EB26" i="7"/>
  <c r="EC26" i="7" s="1"/>
  <c r="ED26" i="7" s="1"/>
  <c r="DV26" i="7"/>
  <c r="DW26" i="7" s="1"/>
  <c r="DX26" i="7" s="1"/>
  <c r="MD26" i="7"/>
  <c r="ME26" i="7" s="1"/>
  <c r="MF26" i="7" s="1"/>
  <c r="HZ26" i="7"/>
  <c r="IA26" i="7" s="1"/>
  <c r="IB26" i="7" s="1"/>
  <c r="HT26" i="7"/>
  <c r="HU26" i="7" s="1"/>
  <c r="HV26" i="7" s="1"/>
  <c r="MP44" i="7"/>
  <c r="MQ44" i="7" s="1"/>
  <c r="MR44" i="7" s="1"/>
  <c r="LX44" i="7"/>
  <c r="LY44" i="7" s="1"/>
  <c r="LZ44" i="7" s="1"/>
  <c r="KT44" i="7"/>
  <c r="KU44" i="7" s="1"/>
  <c r="KV44" i="7" s="1"/>
  <c r="JV44" i="7"/>
  <c r="JW44" i="7" s="1"/>
  <c r="JX44" i="7" s="1"/>
  <c r="IF44" i="7"/>
  <c r="IG44" i="7" s="1"/>
  <c r="IH44" i="7" s="1"/>
  <c r="FX44" i="7"/>
  <c r="FY44" i="7" s="1"/>
  <c r="FZ44" i="7" s="1"/>
  <c r="DV44" i="7"/>
  <c r="DW44" i="7" s="1"/>
  <c r="DX44" i="7" s="1"/>
  <c r="CX44" i="7"/>
  <c r="CY44" i="7" s="1"/>
  <c r="CZ44" i="7" s="1"/>
  <c r="HH44" i="7"/>
  <c r="HI44" i="7" s="1"/>
  <c r="HJ44" i="7" s="1"/>
  <c r="CR44" i="7"/>
  <c r="CS44" i="7" s="1"/>
  <c r="CT44" i="7" s="1"/>
  <c r="HN44" i="7"/>
  <c r="HO44" i="7" s="1"/>
  <c r="HP44" i="7" s="1"/>
  <c r="DP44" i="7"/>
  <c r="DQ44" i="7" s="1"/>
  <c r="DR44" i="7" s="1"/>
  <c r="NN44" i="7"/>
  <c r="NO44" i="7" s="1"/>
  <c r="NP44" i="7" s="1"/>
  <c r="MD44" i="7"/>
  <c r="ME44" i="7" s="1"/>
  <c r="MF44" i="7" s="1"/>
  <c r="NH44" i="7"/>
  <c r="NI44" i="7" s="1"/>
  <c r="NJ44" i="7" s="1"/>
  <c r="NB219" i="7"/>
  <c r="NC219" i="7" s="1"/>
  <c r="ND219" i="7" s="1"/>
  <c r="LF219" i="7"/>
  <c r="LG219" i="7" s="1"/>
  <c r="LH219" i="7" s="1"/>
  <c r="JV219" i="7"/>
  <c r="JW219" i="7" s="1"/>
  <c r="JX219" i="7" s="1"/>
  <c r="HT219" i="7"/>
  <c r="HU219" i="7" s="1"/>
  <c r="HV219" i="7" s="1"/>
  <c r="FX219" i="7"/>
  <c r="FY219" i="7" s="1"/>
  <c r="FZ219" i="7" s="1"/>
  <c r="DV219" i="7"/>
  <c r="DW219" i="7" s="1"/>
  <c r="DX219" i="7" s="1"/>
  <c r="JP219" i="7"/>
  <c r="JQ219" i="7" s="1"/>
  <c r="JR219" i="7" s="1"/>
  <c r="HZ219" i="7"/>
  <c r="IA219" i="7" s="1"/>
  <c r="IB219" i="7" s="1"/>
  <c r="FR219" i="7"/>
  <c r="FS219" i="7" s="1"/>
  <c r="FT219" i="7" s="1"/>
  <c r="DP219" i="7"/>
  <c r="DQ219" i="7" s="1"/>
  <c r="DR219" i="7" s="1"/>
  <c r="CR219" i="7"/>
  <c r="CS219" i="7" s="1"/>
  <c r="CT219" i="7" s="1"/>
  <c r="LL219" i="7"/>
  <c r="LM219" i="7" s="1"/>
  <c r="LN219" i="7" s="1"/>
  <c r="LR219" i="7"/>
  <c r="LS219" i="7" s="1"/>
  <c r="LT219" i="7" s="1"/>
  <c r="LX219" i="7"/>
  <c r="LY219" i="7" s="1"/>
  <c r="LZ219" i="7" s="1"/>
  <c r="KZ219" i="7"/>
  <c r="LA219" i="7" s="1"/>
  <c r="LB219" i="7" s="1"/>
  <c r="JJ219" i="7"/>
  <c r="JK219" i="7" s="1"/>
  <c r="JL219" i="7" s="1"/>
  <c r="HN219" i="7"/>
  <c r="HO219" i="7" s="1"/>
  <c r="HP219" i="7" s="1"/>
  <c r="HH219" i="7"/>
  <c r="HI219" i="7" s="1"/>
  <c r="HJ219" i="7" s="1"/>
  <c r="DJ219" i="7"/>
  <c r="DK219" i="7" s="1"/>
  <c r="DL219" i="7" s="1"/>
  <c r="JD219" i="7"/>
  <c r="JE219" i="7" s="1"/>
  <c r="JF219" i="7" s="1"/>
  <c r="HB219" i="7"/>
  <c r="HC219" i="7" s="1"/>
  <c r="HD219" i="7" s="1"/>
  <c r="FL219" i="7"/>
  <c r="FM219" i="7" s="1"/>
  <c r="FN219" i="7" s="1"/>
  <c r="DD219" i="7"/>
  <c r="DE219" i="7" s="1"/>
  <c r="DF219" i="7" s="1"/>
  <c r="CL219" i="7"/>
  <c r="CM219" i="7" s="1"/>
  <c r="CN219" i="7" s="1"/>
  <c r="KB426" i="7"/>
  <c r="KC426" i="7" s="1"/>
  <c r="KD426" i="7" s="1"/>
  <c r="CX426" i="7"/>
  <c r="CY426" i="7" s="1"/>
  <c r="CZ426" i="7" s="1"/>
  <c r="DV426" i="7"/>
  <c r="DW426" i="7" s="1"/>
  <c r="DX426" i="7" s="1"/>
  <c r="KH426" i="7"/>
  <c r="KI426" i="7" s="1"/>
  <c r="KJ426" i="7" s="1"/>
  <c r="DP426" i="7"/>
  <c r="DQ426" i="7" s="1"/>
  <c r="DR426" i="7" s="1"/>
  <c r="GJ426" i="7"/>
  <c r="GK426" i="7" s="1"/>
  <c r="GL426" i="7" s="1"/>
  <c r="LL228" i="7"/>
  <c r="LM228" i="7" s="1"/>
  <c r="LN228" i="7" s="1"/>
  <c r="DJ228" i="7"/>
  <c r="DK228" i="7" s="1"/>
  <c r="DL228" i="7" s="1"/>
  <c r="KZ228" i="7"/>
  <c r="LA228" i="7" s="1"/>
  <c r="LB228" i="7" s="1"/>
  <c r="EN228" i="7"/>
  <c r="EO228" i="7" s="1"/>
  <c r="EP228" i="7" s="1"/>
  <c r="LL180" i="7"/>
  <c r="LM180" i="7" s="1"/>
  <c r="LN180" i="7" s="1"/>
  <c r="LR180" i="7"/>
  <c r="LS180" i="7" s="1"/>
  <c r="LT180" i="7" s="1"/>
  <c r="FL180" i="7"/>
  <c r="FM180" i="7" s="1"/>
  <c r="FN180" i="7" s="1"/>
  <c r="JP180" i="7"/>
  <c r="JQ180" i="7" s="1"/>
  <c r="JR180" i="7" s="1"/>
  <c r="NB180" i="7"/>
  <c r="NC180" i="7" s="1"/>
  <c r="ND180" i="7" s="1"/>
  <c r="GD180" i="7"/>
  <c r="GE180" i="7" s="1"/>
  <c r="GF180" i="7" s="1"/>
  <c r="DJ180" i="7"/>
  <c r="DK180" i="7" s="1"/>
  <c r="DL180" i="7" s="1"/>
  <c r="CH220" i="7"/>
  <c r="FN220" i="7"/>
  <c r="GX220" i="7"/>
  <c r="JF220" i="7"/>
  <c r="DL220" i="7"/>
  <c r="HD220" i="7"/>
  <c r="JL220" i="7"/>
  <c r="KV220" i="7"/>
  <c r="LZ220" i="7"/>
  <c r="LT220" i="7"/>
  <c r="LN220" i="7"/>
  <c r="CN220" i="7"/>
  <c r="DR220" i="7"/>
  <c r="FT220" i="7"/>
  <c r="HP220" i="7"/>
  <c r="KD220" i="7"/>
  <c r="DX220" i="7"/>
  <c r="HV220" i="7"/>
  <c r="ML220" i="7"/>
  <c r="MF220" i="7"/>
  <c r="NP220" i="7"/>
  <c r="FH339" i="7"/>
  <c r="IH339" i="7"/>
  <c r="DL123" i="7"/>
  <c r="JR123" i="7"/>
  <c r="IB123" i="7"/>
  <c r="MX123" i="7"/>
  <c r="JR130" i="7"/>
  <c r="CH129" i="7"/>
  <c r="DF129" i="7"/>
  <c r="GR129" i="7"/>
  <c r="IT129" i="7"/>
  <c r="ND129" i="7"/>
  <c r="GX129" i="7"/>
  <c r="JF129" i="7"/>
  <c r="FN197" i="7"/>
  <c r="HJ236" i="7"/>
  <c r="LX17" i="7"/>
  <c r="LY17" i="7" s="1"/>
  <c r="LZ17" i="7" s="1"/>
  <c r="FL17" i="7"/>
  <c r="FM17" i="7" s="1"/>
  <c r="FN17" i="7" s="1"/>
  <c r="DJ349" i="7"/>
  <c r="DK349" i="7" s="1"/>
  <c r="DL349" i="7" s="1"/>
  <c r="HT349" i="7"/>
  <c r="HU349" i="7" s="1"/>
  <c r="HV349" i="7" s="1"/>
  <c r="IR349" i="7"/>
  <c r="IS349" i="7" s="1"/>
  <c r="IT349" i="7" s="1"/>
  <c r="FF37" i="7"/>
  <c r="FG37" i="7" s="1"/>
  <c r="FH37" i="7" s="1"/>
  <c r="DV37" i="7"/>
  <c r="DW37" i="7" s="1"/>
  <c r="DX37" i="7" s="1"/>
  <c r="GD295" i="7"/>
  <c r="GE295" i="7" s="1"/>
  <c r="GF295" i="7" s="1"/>
  <c r="LF295" i="7"/>
  <c r="LG295" i="7" s="1"/>
  <c r="LH295" i="7" s="1"/>
  <c r="HZ295" i="7"/>
  <c r="IA295" i="7" s="1"/>
  <c r="IB295" i="7" s="1"/>
  <c r="GF145" i="7"/>
  <c r="HJ189" i="7"/>
  <c r="CH189" i="7"/>
  <c r="HP123" i="7"/>
  <c r="CB346" i="7"/>
  <c r="EV346" i="7"/>
  <c r="IT346" i="7"/>
  <c r="FH346" i="7"/>
  <c r="KJ346" i="7"/>
  <c r="ND346" i="7"/>
  <c r="CN346" i="7"/>
  <c r="DF346" i="7"/>
  <c r="GX346" i="7"/>
  <c r="JF346" i="7"/>
  <c r="DL346" i="7"/>
  <c r="HD346" i="7"/>
  <c r="JL346" i="7"/>
  <c r="LT346" i="7"/>
  <c r="LN346" i="7"/>
  <c r="NJ346" i="7"/>
  <c r="DX347" i="7"/>
  <c r="HV347" i="7"/>
  <c r="CT347" i="7"/>
  <c r="KD347" i="7"/>
  <c r="ML347" i="7"/>
  <c r="FB347" i="7"/>
  <c r="DL347" i="7"/>
  <c r="HP347" i="7"/>
  <c r="EV347" i="7"/>
  <c r="IT347" i="7"/>
  <c r="LB347" i="7"/>
  <c r="LH347" i="7"/>
  <c r="MX347" i="7"/>
  <c r="FB417" i="7"/>
  <c r="EJ417" i="7"/>
  <c r="LN417" i="7"/>
  <c r="NJ417" i="7"/>
  <c r="CT417" i="7"/>
  <c r="JL417" i="7"/>
  <c r="DR417" i="7"/>
  <c r="FT417" i="7"/>
  <c r="JX417" i="7"/>
  <c r="CB126" i="7"/>
  <c r="GR126" i="7"/>
  <c r="JL126" i="7"/>
  <c r="LT126" i="7"/>
  <c r="CN126" i="7"/>
  <c r="GJ17" i="7"/>
  <c r="GK17" i="7" s="1"/>
  <c r="GL17" i="7" s="1"/>
  <c r="GP17" i="7"/>
  <c r="GQ17" i="7" s="1"/>
  <c r="GR17" i="7" s="1"/>
  <c r="NH17" i="7"/>
  <c r="NI17" i="7" s="1"/>
  <c r="NJ17" i="7" s="1"/>
  <c r="EZ17" i="7"/>
  <c r="FA17" i="7" s="1"/>
  <c r="FB17" i="7" s="1"/>
  <c r="JJ17" i="7"/>
  <c r="JK17" i="7" s="1"/>
  <c r="JL17" i="7" s="1"/>
  <c r="DD349" i="7"/>
  <c r="DE349" i="7" s="1"/>
  <c r="DF349" i="7" s="1"/>
  <c r="KH37" i="7"/>
  <c r="KI37" i="7" s="1"/>
  <c r="KJ37" i="7" s="1"/>
  <c r="MX179" i="7"/>
  <c r="GX179" i="7"/>
  <c r="CH159" i="7"/>
  <c r="MF159" i="7"/>
  <c r="KV159" i="7"/>
  <c r="MX159" i="7"/>
  <c r="DX223" i="7"/>
  <c r="HV223" i="7"/>
  <c r="CT223" i="7"/>
  <c r="GL223" i="7"/>
  <c r="ED223" i="7"/>
  <c r="KD223" i="7"/>
  <c r="MR223" i="7"/>
  <c r="ML223" i="7"/>
  <c r="IZ223" i="7"/>
  <c r="DL223" i="7"/>
  <c r="EP223" i="7"/>
  <c r="GR223" i="7"/>
  <c r="LH223" i="7"/>
  <c r="ND223" i="7"/>
  <c r="HJ381" i="7"/>
  <c r="JX381" i="7"/>
  <c r="LZ381" i="7"/>
  <c r="CT381" i="7"/>
  <c r="ED381" i="7"/>
  <c r="KD381" i="7"/>
  <c r="ML381" i="7"/>
  <c r="FN255" i="7"/>
  <c r="DL255" i="7"/>
  <c r="LT255" i="7"/>
  <c r="CN255" i="7"/>
  <c r="FZ255" i="7"/>
  <c r="CH309" i="7"/>
  <c r="KD309" i="7"/>
  <c r="GR309" i="7"/>
  <c r="KP309" i="7"/>
  <c r="MF130" i="7"/>
  <c r="HJ130" i="7"/>
  <c r="FZ130" i="7"/>
  <c r="FH129" i="7"/>
  <c r="GL129" i="7"/>
  <c r="LH129" i="7"/>
  <c r="CB129" i="7"/>
  <c r="IB129" i="7"/>
  <c r="LT129" i="7"/>
  <c r="JR88" i="7"/>
  <c r="KP88" i="7"/>
  <c r="FH88" i="7"/>
  <c r="CN325" i="7"/>
  <c r="IZ325" i="7"/>
  <c r="LT325" i="7"/>
  <c r="DR325" i="7"/>
  <c r="IB325" i="7"/>
  <c r="KP325" i="7"/>
  <c r="ML325" i="7"/>
  <c r="NP325" i="7"/>
  <c r="DR278" i="7"/>
  <c r="HP278" i="7"/>
  <c r="DX278" i="7"/>
  <c r="EJ278" i="7"/>
  <c r="KV278" i="7"/>
  <c r="LZ367" i="7"/>
  <c r="NB201" i="7"/>
  <c r="NC201" i="7" s="1"/>
  <c r="ND201" i="7" s="1"/>
  <c r="IF201" i="7"/>
  <c r="IG201" i="7" s="1"/>
  <c r="IH201" i="7" s="1"/>
  <c r="FF201" i="7"/>
  <c r="FG201" i="7" s="1"/>
  <c r="FH201" i="7" s="1"/>
  <c r="KT199" i="7"/>
  <c r="KU199" i="7" s="1"/>
  <c r="KV199" i="7" s="1"/>
  <c r="EZ199" i="7"/>
  <c r="FA199" i="7" s="1"/>
  <c r="FB199" i="7" s="1"/>
  <c r="DD199" i="7"/>
  <c r="DE199" i="7" s="1"/>
  <c r="DF199" i="7" s="1"/>
  <c r="NB372" i="7"/>
  <c r="NC372" i="7" s="1"/>
  <c r="ND372" i="7" s="1"/>
  <c r="KB372" i="7"/>
  <c r="KC372" i="7" s="1"/>
  <c r="KD372" i="7" s="1"/>
  <c r="CL75" i="7"/>
  <c r="CM75" i="7" s="1"/>
  <c r="CN75" i="7" s="1"/>
  <c r="BZ75" i="7"/>
  <c r="CA75" i="7" s="1"/>
  <c r="CB75" i="7" s="1"/>
  <c r="IF237" i="7"/>
  <c r="IG237" i="7" s="1"/>
  <c r="IH237" i="7" s="1"/>
  <c r="JV237" i="7"/>
  <c r="JW237" i="7" s="1"/>
  <c r="JX237" i="7" s="1"/>
  <c r="JP237" i="7"/>
  <c r="JQ237" i="7" s="1"/>
  <c r="JR237" i="7" s="1"/>
  <c r="MJ237" i="7"/>
  <c r="MK237" i="7" s="1"/>
  <c r="ML237" i="7" s="1"/>
  <c r="GV177" i="7"/>
  <c r="GW177" i="7" s="1"/>
  <c r="GX177" i="7" s="1"/>
  <c r="BZ177" i="7"/>
  <c r="CA177" i="7" s="1"/>
  <c r="CB177" i="7" s="1"/>
  <c r="LR177" i="7"/>
  <c r="LS177" i="7" s="1"/>
  <c r="LT177" i="7" s="1"/>
  <c r="IX177" i="7"/>
  <c r="IY177" i="7" s="1"/>
  <c r="IZ177" i="7" s="1"/>
  <c r="MX249" i="7"/>
  <c r="KB105" i="7"/>
  <c r="KC105" i="7" s="1"/>
  <c r="KD105" i="7" s="1"/>
  <c r="FF105" i="7"/>
  <c r="FG105" i="7" s="1"/>
  <c r="FH105" i="7" s="1"/>
  <c r="DJ105" i="7"/>
  <c r="DK105" i="7" s="1"/>
  <c r="DL105" i="7" s="1"/>
  <c r="LR312" i="7"/>
  <c r="LS312" i="7" s="1"/>
  <c r="LT312" i="7" s="1"/>
  <c r="KB312" i="7"/>
  <c r="KC312" i="7" s="1"/>
  <c r="KD312" i="7" s="1"/>
  <c r="GJ312" i="7"/>
  <c r="GK312" i="7" s="1"/>
  <c r="GL312" i="7" s="1"/>
  <c r="DP197" i="7"/>
  <c r="DQ197" i="7" s="1"/>
  <c r="DR197" i="7" s="1"/>
  <c r="LX197" i="7"/>
  <c r="LY197" i="7" s="1"/>
  <c r="LZ197" i="7" s="1"/>
  <c r="IX197" i="7"/>
  <c r="IY197" i="7" s="1"/>
  <c r="IZ197" i="7" s="1"/>
  <c r="HT197" i="7"/>
  <c r="HU197" i="7" s="1"/>
  <c r="HV197" i="7" s="1"/>
  <c r="MD236" i="7"/>
  <c r="ME236" i="7" s="1"/>
  <c r="MF236" i="7" s="1"/>
  <c r="FR236" i="7"/>
  <c r="FS236" i="7" s="1"/>
  <c r="FT236" i="7" s="1"/>
  <c r="HB236" i="7"/>
  <c r="HC236" i="7" s="1"/>
  <c r="HD236" i="7" s="1"/>
  <c r="LL236" i="7"/>
  <c r="LM236" i="7" s="1"/>
  <c r="LN236" i="7" s="1"/>
  <c r="KB387" i="7"/>
  <c r="KC387" i="7" s="1"/>
  <c r="KD387" i="7" s="1"/>
  <c r="LF387" i="7"/>
  <c r="LG387" i="7" s="1"/>
  <c r="LH387" i="7" s="1"/>
  <c r="DP387" i="7"/>
  <c r="DQ387" i="7" s="1"/>
  <c r="DR387" i="7" s="1"/>
  <c r="CR387" i="7"/>
  <c r="CS387" i="7" s="1"/>
  <c r="CT387" i="7" s="1"/>
  <c r="DV387" i="7"/>
  <c r="DW387" i="7" s="1"/>
  <c r="DX387" i="7" s="1"/>
  <c r="MP17" i="7"/>
  <c r="MQ17" i="7" s="1"/>
  <c r="MR17" i="7" s="1"/>
  <c r="MV17" i="7"/>
  <c r="MW17" i="7" s="1"/>
  <c r="MX17" i="7" s="1"/>
  <c r="KT17" i="7"/>
  <c r="KU17" i="7" s="1"/>
  <c r="KV17" i="7" s="1"/>
  <c r="CX17" i="7"/>
  <c r="CY17" i="7" s="1"/>
  <c r="CZ17" i="7" s="1"/>
  <c r="IL17" i="7"/>
  <c r="IM17" i="7" s="1"/>
  <c r="IN17" i="7" s="1"/>
  <c r="GD17" i="7"/>
  <c r="GE17" i="7" s="1"/>
  <c r="GF17" i="7" s="1"/>
  <c r="EB17" i="7"/>
  <c r="EC17" i="7" s="1"/>
  <c r="ED17" i="7" s="1"/>
  <c r="KB17" i="7"/>
  <c r="KC17" i="7" s="1"/>
  <c r="KD17" i="7" s="1"/>
  <c r="IF17" i="7"/>
  <c r="IG17" i="7" s="1"/>
  <c r="IH17" i="7" s="1"/>
  <c r="HT17" i="7"/>
  <c r="HU17" i="7" s="1"/>
  <c r="HV17" i="7" s="1"/>
  <c r="DV17" i="7"/>
  <c r="DW17" i="7" s="1"/>
  <c r="DX17" i="7" s="1"/>
  <c r="CF17" i="7"/>
  <c r="CG17" i="7" s="1"/>
  <c r="CH17" i="7" s="1"/>
  <c r="NN17" i="7"/>
  <c r="NO17" i="7" s="1"/>
  <c r="NP17" i="7" s="1"/>
  <c r="MD17" i="7"/>
  <c r="ME17" i="7" s="1"/>
  <c r="MF17" i="7" s="1"/>
  <c r="MJ17" i="7"/>
  <c r="MK17" i="7" s="1"/>
  <c r="ML17" i="7" s="1"/>
  <c r="KN17" i="7"/>
  <c r="KO17" i="7" s="1"/>
  <c r="KP17" i="7" s="1"/>
  <c r="JV17" i="7"/>
  <c r="JW17" i="7" s="1"/>
  <c r="JX17" i="7" s="1"/>
  <c r="HZ17" i="7"/>
  <c r="IA17" i="7" s="1"/>
  <c r="IB17" i="7" s="1"/>
  <c r="FX17" i="7"/>
  <c r="FY17" i="7" s="1"/>
  <c r="FZ17" i="7" s="1"/>
  <c r="DP17" i="7"/>
  <c r="DQ17" i="7" s="1"/>
  <c r="DR17" i="7" s="1"/>
  <c r="JP17" i="7"/>
  <c r="JQ17" i="7" s="1"/>
  <c r="JR17" i="7" s="1"/>
  <c r="HN17" i="7"/>
  <c r="HO17" i="7" s="1"/>
  <c r="HP17" i="7" s="1"/>
  <c r="HH17" i="7"/>
  <c r="HI17" i="7" s="1"/>
  <c r="HJ17" i="7" s="1"/>
  <c r="DJ17" i="7"/>
  <c r="DK17" i="7" s="1"/>
  <c r="DL17" i="7" s="1"/>
  <c r="CR17" i="7"/>
  <c r="CS17" i="7" s="1"/>
  <c r="CT17" i="7" s="1"/>
  <c r="MP349" i="7"/>
  <c r="MQ349" i="7" s="1"/>
  <c r="MR349" i="7" s="1"/>
  <c r="LX349" i="7"/>
  <c r="LY349" i="7" s="1"/>
  <c r="LZ349" i="7" s="1"/>
  <c r="KT349" i="7"/>
  <c r="KU349" i="7" s="1"/>
  <c r="KV349" i="7" s="1"/>
  <c r="CX349" i="7"/>
  <c r="CY349" i="7" s="1"/>
  <c r="CZ349" i="7" s="1"/>
  <c r="IL349" i="7"/>
  <c r="IM349" i="7" s="1"/>
  <c r="IN349" i="7" s="1"/>
  <c r="GJ349" i="7"/>
  <c r="GK349" i="7" s="1"/>
  <c r="GL349" i="7" s="1"/>
  <c r="EH349" i="7"/>
  <c r="EI349" i="7" s="1"/>
  <c r="EJ349" i="7" s="1"/>
  <c r="KB349" i="7"/>
  <c r="KC349" i="7" s="1"/>
  <c r="KD349" i="7" s="1"/>
  <c r="IF349" i="7"/>
  <c r="IG349" i="7" s="1"/>
  <c r="IH349" i="7" s="1"/>
  <c r="GD349" i="7"/>
  <c r="GE349" i="7" s="1"/>
  <c r="GF349" i="7" s="1"/>
  <c r="EB349" i="7"/>
  <c r="EC349" i="7" s="1"/>
  <c r="ED349" i="7" s="1"/>
  <c r="CR349" i="7"/>
  <c r="CS349" i="7" s="1"/>
  <c r="CT349" i="7" s="1"/>
  <c r="NN349" i="7"/>
  <c r="NO349" i="7" s="1"/>
  <c r="NP349" i="7" s="1"/>
  <c r="NH349" i="7"/>
  <c r="NI349" i="7" s="1"/>
  <c r="NJ349" i="7" s="1"/>
  <c r="JP349" i="7"/>
  <c r="JQ349" i="7" s="1"/>
  <c r="JR349" i="7" s="1"/>
  <c r="FX349" i="7"/>
  <c r="FY349" i="7" s="1"/>
  <c r="FZ349" i="7" s="1"/>
  <c r="JV349" i="7"/>
  <c r="JW349" i="7" s="1"/>
  <c r="JX349" i="7" s="1"/>
  <c r="FR349" i="7"/>
  <c r="FS349" i="7" s="1"/>
  <c r="FT349" i="7" s="1"/>
  <c r="CL349" i="7"/>
  <c r="CM349" i="7" s="1"/>
  <c r="CN349" i="7" s="1"/>
  <c r="MV349" i="7"/>
  <c r="MW349" i="7" s="1"/>
  <c r="MX349" i="7" s="1"/>
  <c r="KN349" i="7"/>
  <c r="KO349" i="7" s="1"/>
  <c r="KP349" i="7" s="1"/>
  <c r="GV349" i="7"/>
  <c r="GW349" i="7" s="1"/>
  <c r="GX349" i="7" s="1"/>
  <c r="FF349" i="7"/>
  <c r="FG349" i="7" s="1"/>
  <c r="FH349" i="7" s="1"/>
  <c r="GP349" i="7"/>
  <c r="GQ349" i="7" s="1"/>
  <c r="GR349" i="7" s="1"/>
  <c r="ET349" i="7"/>
  <c r="EU349" i="7" s="1"/>
  <c r="EV349" i="7" s="1"/>
  <c r="LL349" i="7"/>
  <c r="LM349" i="7" s="1"/>
  <c r="LN349" i="7" s="1"/>
  <c r="MJ349" i="7"/>
  <c r="MK349" i="7" s="1"/>
  <c r="ML349" i="7" s="1"/>
  <c r="JJ349" i="7"/>
  <c r="JK349" i="7" s="1"/>
  <c r="JL349" i="7" s="1"/>
  <c r="HH349" i="7"/>
  <c r="HI349" i="7" s="1"/>
  <c r="HJ349" i="7" s="1"/>
  <c r="JD349" i="7"/>
  <c r="JE349" i="7" s="1"/>
  <c r="JF349" i="7" s="1"/>
  <c r="FL349" i="7"/>
  <c r="FM349" i="7" s="1"/>
  <c r="FN349" i="7" s="1"/>
  <c r="BZ349" i="7"/>
  <c r="CA349" i="7" s="1"/>
  <c r="CB349" i="7" s="1"/>
  <c r="KH349" i="7"/>
  <c r="KI349" i="7" s="1"/>
  <c r="KJ349" i="7" s="1"/>
  <c r="DV349" i="7"/>
  <c r="DW349" i="7" s="1"/>
  <c r="DX349" i="7" s="1"/>
  <c r="DP349" i="7"/>
  <c r="DQ349" i="7" s="1"/>
  <c r="DR349" i="7" s="1"/>
  <c r="LF349" i="7"/>
  <c r="LG349" i="7" s="1"/>
  <c r="LH349" i="7" s="1"/>
  <c r="EZ349" i="7"/>
  <c r="FA349" i="7" s="1"/>
  <c r="FB349" i="7" s="1"/>
  <c r="EN349" i="7"/>
  <c r="EO349" i="7" s="1"/>
  <c r="EP349" i="7" s="1"/>
  <c r="NN37" i="7"/>
  <c r="NO37" i="7" s="1"/>
  <c r="NP37" i="7" s="1"/>
  <c r="MD37" i="7"/>
  <c r="ME37" i="7" s="1"/>
  <c r="MF37" i="7" s="1"/>
  <c r="MJ37" i="7"/>
  <c r="MK37" i="7" s="1"/>
  <c r="ML37" i="7" s="1"/>
  <c r="LF37" i="7"/>
  <c r="LG37" i="7" s="1"/>
  <c r="LH37" i="7" s="1"/>
  <c r="JV37" i="7"/>
  <c r="JW37" i="7" s="1"/>
  <c r="JX37" i="7" s="1"/>
  <c r="HZ37" i="7"/>
  <c r="IA37" i="7" s="1"/>
  <c r="IB37" i="7" s="1"/>
  <c r="FX37" i="7"/>
  <c r="FY37" i="7" s="1"/>
  <c r="FZ37" i="7" s="1"/>
  <c r="DP37" i="7"/>
  <c r="DQ37" i="7" s="1"/>
  <c r="DR37" i="7" s="1"/>
  <c r="JP37" i="7"/>
  <c r="JQ37" i="7" s="1"/>
  <c r="JR37" i="7" s="1"/>
  <c r="HN37" i="7"/>
  <c r="HO37" i="7" s="1"/>
  <c r="HP37" i="7" s="1"/>
  <c r="HH37" i="7"/>
  <c r="HI37" i="7" s="1"/>
  <c r="HJ37" i="7" s="1"/>
  <c r="DJ37" i="7"/>
  <c r="DK37" i="7" s="1"/>
  <c r="DL37" i="7" s="1"/>
  <c r="BZ37" i="7"/>
  <c r="CA37" i="7" s="1"/>
  <c r="CB37" i="7" s="1"/>
  <c r="LL37" i="7"/>
  <c r="LM37" i="7" s="1"/>
  <c r="LN37" i="7" s="1"/>
  <c r="LR37" i="7"/>
  <c r="LS37" i="7" s="1"/>
  <c r="LT37" i="7" s="1"/>
  <c r="LX37" i="7"/>
  <c r="LY37" i="7" s="1"/>
  <c r="LZ37" i="7" s="1"/>
  <c r="KT37" i="7"/>
  <c r="KU37" i="7" s="1"/>
  <c r="KV37" i="7" s="1"/>
  <c r="JJ37" i="7"/>
  <c r="JK37" i="7" s="1"/>
  <c r="JL37" i="7" s="1"/>
  <c r="HB37" i="7"/>
  <c r="HC37" i="7" s="1"/>
  <c r="HD37" i="7" s="1"/>
  <c r="FL37" i="7"/>
  <c r="FM37" i="7" s="1"/>
  <c r="FN37" i="7" s="1"/>
  <c r="DD37" i="7"/>
  <c r="DE37" i="7" s="1"/>
  <c r="DF37" i="7" s="1"/>
  <c r="JD37" i="7"/>
  <c r="JE37" i="7" s="1"/>
  <c r="JF37" i="7" s="1"/>
  <c r="GV37" i="7"/>
  <c r="GW37" i="7" s="1"/>
  <c r="GX37" i="7" s="1"/>
  <c r="EZ37" i="7"/>
  <c r="FA37" i="7" s="1"/>
  <c r="FB37" i="7" s="1"/>
  <c r="FR37" i="7"/>
  <c r="FS37" i="7" s="1"/>
  <c r="FT37" i="7" s="1"/>
  <c r="CL37" i="7"/>
  <c r="CM37" i="7" s="1"/>
  <c r="CN37" i="7" s="1"/>
  <c r="NB37" i="7"/>
  <c r="NC37" i="7" s="1"/>
  <c r="ND37" i="7" s="1"/>
  <c r="KZ37" i="7"/>
  <c r="LA37" i="7" s="1"/>
  <c r="LB37" i="7" s="1"/>
  <c r="IX37" i="7"/>
  <c r="IY37" i="7" s="1"/>
  <c r="IZ37" i="7" s="1"/>
  <c r="EN37" i="7"/>
  <c r="EO37" i="7" s="1"/>
  <c r="EP37" i="7" s="1"/>
  <c r="IR37" i="7"/>
  <c r="IS37" i="7" s="1"/>
  <c r="IT37" i="7" s="1"/>
  <c r="EH37" i="7"/>
  <c r="EI37" i="7" s="1"/>
  <c r="EJ37" i="7" s="1"/>
  <c r="CF37" i="7"/>
  <c r="CG37" i="7" s="1"/>
  <c r="CH37" i="7" s="1"/>
  <c r="MV37" i="7"/>
  <c r="MW37" i="7" s="1"/>
  <c r="MX37" i="7" s="1"/>
  <c r="CX37" i="7"/>
  <c r="CY37" i="7" s="1"/>
  <c r="CZ37" i="7" s="1"/>
  <c r="GD37" i="7"/>
  <c r="GE37" i="7" s="1"/>
  <c r="GF37" i="7" s="1"/>
  <c r="KB37" i="7"/>
  <c r="KC37" i="7" s="1"/>
  <c r="KD37" i="7" s="1"/>
  <c r="HT37" i="7"/>
  <c r="HU37" i="7" s="1"/>
  <c r="HV37" i="7" s="1"/>
  <c r="CR37" i="7"/>
  <c r="CS37" i="7" s="1"/>
  <c r="CT37" i="7" s="1"/>
  <c r="NH37" i="7"/>
  <c r="NI37" i="7" s="1"/>
  <c r="NJ37" i="7" s="1"/>
  <c r="GP37" i="7"/>
  <c r="GQ37" i="7" s="1"/>
  <c r="GR37" i="7" s="1"/>
  <c r="GJ37" i="7"/>
  <c r="GK37" i="7" s="1"/>
  <c r="GL37" i="7" s="1"/>
  <c r="MP37" i="7"/>
  <c r="MQ37" i="7" s="1"/>
  <c r="MR37" i="7" s="1"/>
  <c r="IL37" i="7"/>
  <c r="IM37" i="7" s="1"/>
  <c r="IN37" i="7" s="1"/>
  <c r="IF37" i="7"/>
  <c r="IG37" i="7" s="1"/>
  <c r="IH37" i="7" s="1"/>
  <c r="MP95" i="7"/>
  <c r="MQ95" i="7" s="1"/>
  <c r="MR95" i="7" s="1"/>
  <c r="MJ95" i="7"/>
  <c r="MK95" i="7" s="1"/>
  <c r="ML95" i="7" s="1"/>
  <c r="KT95" i="7"/>
  <c r="KU95" i="7" s="1"/>
  <c r="KV95" i="7" s="1"/>
  <c r="KB95" i="7"/>
  <c r="KC95" i="7" s="1"/>
  <c r="KD95" i="7" s="1"/>
  <c r="IF95" i="7"/>
  <c r="IG95" i="7" s="1"/>
  <c r="IH95" i="7" s="1"/>
  <c r="FX95" i="7"/>
  <c r="FY95" i="7" s="1"/>
  <c r="FZ95" i="7" s="1"/>
  <c r="DV95" i="7"/>
  <c r="DW95" i="7" s="1"/>
  <c r="DX95" i="7" s="1"/>
  <c r="CX95" i="7"/>
  <c r="CY95" i="7" s="1"/>
  <c r="CZ95" i="7" s="1"/>
  <c r="GD95" i="7"/>
  <c r="GE95" i="7" s="1"/>
  <c r="GF95" i="7" s="1"/>
  <c r="CR95" i="7"/>
  <c r="CS95" i="7" s="1"/>
  <c r="CT95" i="7" s="1"/>
  <c r="HZ95" i="7"/>
  <c r="IA95" i="7" s="1"/>
  <c r="IB95" i="7" s="1"/>
  <c r="DP95" i="7"/>
  <c r="DQ95" i="7" s="1"/>
  <c r="DR95" i="7" s="1"/>
  <c r="NN95" i="7"/>
  <c r="NO95" i="7" s="1"/>
  <c r="NP95" i="7" s="1"/>
  <c r="MD95" i="7"/>
  <c r="ME95" i="7" s="1"/>
  <c r="MF95" i="7" s="1"/>
  <c r="MV95" i="7"/>
  <c r="MW95" i="7" s="1"/>
  <c r="MX95" i="7" s="1"/>
  <c r="KN95" i="7"/>
  <c r="KO95" i="7" s="1"/>
  <c r="KP95" i="7" s="1"/>
  <c r="JP95" i="7"/>
  <c r="JQ95" i="7" s="1"/>
  <c r="JR95" i="7" s="1"/>
  <c r="HN95" i="7"/>
  <c r="HO95" i="7" s="1"/>
  <c r="HP95" i="7" s="1"/>
  <c r="HH95" i="7"/>
  <c r="HI95" i="7" s="1"/>
  <c r="HJ95" i="7" s="1"/>
  <c r="DJ95" i="7"/>
  <c r="DK95" i="7" s="1"/>
  <c r="DL95" i="7" s="1"/>
  <c r="JJ95" i="7"/>
  <c r="JK95" i="7" s="1"/>
  <c r="JL95" i="7" s="1"/>
  <c r="FL95" i="7"/>
  <c r="FM95" i="7" s="1"/>
  <c r="FN95" i="7" s="1"/>
  <c r="CF95" i="7"/>
  <c r="CG95" i="7" s="1"/>
  <c r="CH95" i="7" s="1"/>
  <c r="GP95" i="7"/>
  <c r="GQ95" i="7" s="1"/>
  <c r="GR95" i="7" s="1"/>
  <c r="FF95" i="7"/>
  <c r="FG95" i="7" s="1"/>
  <c r="FH95" i="7" s="1"/>
  <c r="NH295" i="7"/>
  <c r="NI295" i="7" s="1"/>
  <c r="NJ295" i="7" s="1"/>
  <c r="LL295" i="7"/>
  <c r="LM295" i="7" s="1"/>
  <c r="LN295" i="7" s="1"/>
  <c r="LR295" i="7"/>
  <c r="LS295" i="7" s="1"/>
  <c r="LT295" i="7" s="1"/>
  <c r="KH295" i="7"/>
  <c r="KI295" i="7" s="1"/>
  <c r="KJ295" i="7" s="1"/>
  <c r="JD295" i="7"/>
  <c r="JE295" i="7" s="1"/>
  <c r="JF295" i="7" s="1"/>
  <c r="HB295" i="7"/>
  <c r="HC295" i="7" s="1"/>
  <c r="HD295" i="7" s="1"/>
  <c r="FL295" i="7"/>
  <c r="FM295" i="7" s="1"/>
  <c r="FN295" i="7" s="1"/>
  <c r="DD295" i="7"/>
  <c r="DE295" i="7" s="1"/>
  <c r="DF295" i="7" s="1"/>
  <c r="IL295" i="7"/>
  <c r="IM295" i="7" s="1"/>
  <c r="IN295" i="7" s="1"/>
  <c r="EH295" i="7"/>
  <c r="EI295" i="7" s="1"/>
  <c r="EJ295" i="7" s="1"/>
  <c r="JP295" i="7"/>
  <c r="JQ295" i="7" s="1"/>
  <c r="JR295" i="7" s="1"/>
  <c r="FX295" i="7"/>
  <c r="FY295" i="7" s="1"/>
  <c r="FZ295" i="7" s="1"/>
  <c r="CL295" i="7"/>
  <c r="CM295" i="7" s="1"/>
  <c r="CN295" i="7" s="1"/>
  <c r="NB295" i="7"/>
  <c r="NC295" i="7" s="1"/>
  <c r="ND295" i="7" s="1"/>
  <c r="KZ295" i="7"/>
  <c r="LA295" i="7" s="1"/>
  <c r="LB295" i="7" s="1"/>
  <c r="GP295" i="7"/>
  <c r="GQ295" i="7" s="1"/>
  <c r="GR295" i="7" s="1"/>
  <c r="ET295" i="7"/>
  <c r="EU295" i="7" s="1"/>
  <c r="EV295" i="7" s="1"/>
  <c r="DJ295" i="7"/>
  <c r="DK295" i="7" s="1"/>
  <c r="DL295" i="7" s="1"/>
  <c r="EZ295" i="7"/>
  <c r="FA295" i="7" s="1"/>
  <c r="FB295" i="7" s="1"/>
  <c r="NN295" i="7"/>
  <c r="NO295" i="7" s="1"/>
  <c r="NP295" i="7" s="1"/>
  <c r="MD295" i="7"/>
  <c r="ME295" i="7" s="1"/>
  <c r="MF295" i="7" s="1"/>
  <c r="JV295" i="7"/>
  <c r="JW295" i="7" s="1"/>
  <c r="JX295" i="7" s="1"/>
  <c r="FR295" i="7"/>
  <c r="FS295" i="7" s="1"/>
  <c r="FT295" i="7" s="1"/>
  <c r="JJ295" i="7"/>
  <c r="JK295" i="7" s="1"/>
  <c r="JL295" i="7" s="1"/>
  <c r="CF295" i="7"/>
  <c r="CG295" i="7" s="1"/>
  <c r="CH295" i="7" s="1"/>
  <c r="FF295" i="7"/>
  <c r="FG295" i="7" s="1"/>
  <c r="FH295" i="7" s="1"/>
  <c r="MJ295" i="7"/>
  <c r="MK295" i="7" s="1"/>
  <c r="ML295" i="7" s="1"/>
  <c r="KT295" i="7"/>
  <c r="KU295" i="7" s="1"/>
  <c r="KV295" i="7" s="1"/>
  <c r="IF295" i="7"/>
  <c r="IG295" i="7" s="1"/>
  <c r="IH295" i="7" s="1"/>
  <c r="EB295" i="7"/>
  <c r="EC295" i="7" s="1"/>
  <c r="ED295" i="7" s="1"/>
  <c r="GJ295" i="7"/>
  <c r="GK295" i="7" s="1"/>
  <c r="GL295" i="7" s="1"/>
  <c r="HT295" i="7"/>
  <c r="HU295" i="7" s="1"/>
  <c r="HV295" i="7" s="1"/>
  <c r="MV295" i="7"/>
  <c r="MW295" i="7" s="1"/>
  <c r="MX295" i="7" s="1"/>
  <c r="IR295" i="7"/>
  <c r="IS295" i="7" s="1"/>
  <c r="IT295" i="7" s="1"/>
  <c r="HN295" i="7"/>
  <c r="HO295" i="7" s="1"/>
  <c r="HP295" i="7" s="1"/>
  <c r="BZ295" i="7"/>
  <c r="CA295" i="7" s="1"/>
  <c r="CB295" i="7" s="1"/>
  <c r="KN295" i="7"/>
  <c r="KO295" i="7" s="1"/>
  <c r="KP295" i="7" s="1"/>
  <c r="DP295" i="7"/>
  <c r="DQ295" i="7" s="1"/>
  <c r="DR295" i="7" s="1"/>
  <c r="GV295" i="7"/>
  <c r="GW295" i="7" s="1"/>
  <c r="GX295" i="7" s="1"/>
  <c r="NN410" i="7"/>
  <c r="NO410" i="7" s="1"/>
  <c r="NP410" i="7" s="1"/>
  <c r="LX410" i="7"/>
  <c r="LY410" i="7" s="1"/>
  <c r="LZ410" i="7" s="1"/>
  <c r="MD410" i="7"/>
  <c r="ME410" i="7" s="1"/>
  <c r="MF410" i="7" s="1"/>
  <c r="KH410" i="7"/>
  <c r="KI410" i="7" s="1"/>
  <c r="KJ410" i="7" s="1"/>
  <c r="JV410" i="7"/>
  <c r="JW410" i="7" s="1"/>
  <c r="JX410" i="7" s="1"/>
  <c r="HN410" i="7"/>
  <c r="HO410" i="7" s="1"/>
  <c r="HP410" i="7" s="1"/>
  <c r="HZ410" i="7"/>
  <c r="IA410" i="7" s="1"/>
  <c r="IB410" i="7" s="1"/>
  <c r="DP410" i="7"/>
  <c r="DQ410" i="7" s="1"/>
  <c r="DR410" i="7" s="1"/>
  <c r="JJ410" i="7"/>
  <c r="JK410" i="7" s="1"/>
  <c r="JL410" i="7" s="1"/>
  <c r="GV410" i="7"/>
  <c r="GW410" i="7" s="1"/>
  <c r="GX410" i="7" s="1"/>
  <c r="CF410" i="7"/>
  <c r="CG410" i="7" s="1"/>
  <c r="CH410" i="7" s="1"/>
  <c r="GJ410" i="7"/>
  <c r="GK410" i="7" s="1"/>
  <c r="GL410" i="7" s="1"/>
  <c r="FF410" i="7"/>
  <c r="FG410" i="7" s="1"/>
  <c r="FH410" i="7" s="1"/>
  <c r="NH410" i="7"/>
  <c r="NI410" i="7" s="1"/>
  <c r="NJ410" i="7" s="1"/>
  <c r="LL410" i="7"/>
  <c r="LM410" i="7" s="1"/>
  <c r="LN410" i="7" s="1"/>
  <c r="LR410" i="7"/>
  <c r="LS410" i="7" s="1"/>
  <c r="LT410" i="7" s="1"/>
  <c r="KN410" i="7"/>
  <c r="KO410" i="7" s="1"/>
  <c r="KP410" i="7" s="1"/>
  <c r="JD410" i="7"/>
  <c r="JE410" i="7" s="1"/>
  <c r="JF410" i="7" s="1"/>
  <c r="GP410" i="7"/>
  <c r="GQ410" i="7" s="1"/>
  <c r="GR410" i="7" s="1"/>
  <c r="FL410" i="7"/>
  <c r="FM410" i="7" s="1"/>
  <c r="FN410" i="7" s="1"/>
  <c r="DD410" i="7"/>
  <c r="DE410" i="7" s="1"/>
  <c r="DF410" i="7" s="1"/>
  <c r="IL410" i="7"/>
  <c r="IM410" i="7" s="1"/>
  <c r="IN410" i="7" s="1"/>
  <c r="EH410" i="7"/>
  <c r="EI410" i="7" s="1"/>
  <c r="EJ410" i="7" s="1"/>
  <c r="JP410" i="7"/>
  <c r="JQ410" i="7" s="1"/>
  <c r="JR410" i="7" s="1"/>
  <c r="FR410" i="7"/>
  <c r="FS410" i="7" s="1"/>
  <c r="FT410" i="7" s="1"/>
  <c r="CL410" i="7"/>
  <c r="CM410" i="7" s="1"/>
  <c r="CN410" i="7" s="1"/>
  <c r="MP174" i="7"/>
  <c r="MQ174" i="7" s="1"/>
  <c r="MR174" i="7" s="1"/>
  <c r="MV174" i="7"/>
  <c r="MW174" i="7" s="1"/>
  <c r="MX174" i="7" s="1"/>
  <c r="KT174" i="7"/>
  <c r="KU174" i="7" s="1"/>
  <c r="KV174" i="7" s="1"/>
  <c r="JV174" i="7"/>
  <c r="JW174" i="7" s="1"/>
  <c r="JX174" i="7" s="1"/>
  <c r="IF174" i="7"/>
  <c r="IG174" i="7" s="1"/>
  <c r="IH174" i="7" s="1"/>
  <c r="HH174" i="7"/>
  <c r="HI174" i="7" s="1"/>
  <c r="HJ174" i="7" s="1"/>
  <c r="EB174" i="7"/>
  <c r="EC174" i="7" s="1"/>
  <c r="ED174" i="7" s="1"/>
  <c r="CX174" i="7"/>
  <c r="CY174" i="7" s="1"/>
  <c r="CZ174" i="7" s="1"/>
  <c r="FX174" i="7"/>
  <c r="FY174" i="7" s="1"/>
  <c r="FZ174" i="7" s="1"/>
  <c r="CF174" i="7"/>
  <c r="CG174" i="7" s="1"/>
  <c r="CH174" i="7" s="1"/>
  <c r="GJ174" i="7"/>
  <c r="GK174" i="7" s="1"/>
  <c r="GL174" i="7" s="1"/>
  <c r="FF174" i="7"/>
  <c r="FG174" i="7" s="1"/>
  <c r="FH174" i="7" s="1"/>
  <c r="NN174" i="7"/>
  <c r="NO174" i="7" s="1"/>
  <c r="NP174" i="7" s="1"/>
  <c r="MD174" i="7"/>
  <c r="ME174" i="7" s="1"/>
  <c r="MF174" i="7" s="1"/>
  <c r="MJ174" i="7"/>
  <c r="MK174" i="7" s="1"/>
  <c r="ML174" i="7" s="1"/>
  <c r="KN174" i="7"/>
  <c r="KO174" i="7" s="1"/>
  <c r="KP174" i="7" s="1"/>
  <c r="KB174" i="7"/>
  <c r="KC174" i="7" s="1"/>
  <c r="KD174" i="7" s="1"/>
  <c r="HB174" i="7"/>
  <c r="HC174" i="7" s="1"/>
  <c r="HD174" i="7" s="1"/>
  <c r="HZ174" i="7"/>
  <c r="IA174" i="7" s="1"/>
  <c r="IB174" i="7" s="1"/>
  <c r="DP174" i="7"/>
  <c r="DQ174" i="7" s="1"/>
  <c r="DR174" i="7" s="1"/>
  <c r="JJ174" i="7"/>
  <c r="JK174" i="7" s="1"/>
  <c r="JL174" i="7" s="1"/>
  <c r="HT174" i="7"/>
  <c r="HU174" i="7" s="1"/>
  <c r="HV174" i="7" s="1"/>
  <c r="JP174" i="7"/>
  <c r="JQ174" i="7" s="1"/>
  <c r="JR174" i="7" s="1"/>
  <c r="FR174" i="7"/>
  <c r="FS174" i="7" s="1"/>
  <c r="FT174" i="7" s="1"/>
  <c r="CR174" i="7"/>
  <c r="CS174" i="7" s="1"/>
  <c r="CT174" i="7" s="1"/>
  <c r="FH136" i="7"/>
  <c r="GL136" i="7"/>
  <c r="CH136" i="7"/>
  <c r="FZ136" i="7"/>
  <c r="CZ136" i="7"/>
  <c r="DX136" i="7"/>
  <c r="HJ136" i="7"/>
  <c r="IH136" i="7"/>
  <c r="JX136" i="7"/>
  <c r="KJ136" i="7"/>
  <c r="MX136" i="7"/>
  <c r="CB136" i="7"/>
  <c r="DR136" i="7"/>
  <c r="GX136" i="7"/>
  <c r="EV136" i="7"/>
  <c r="EJ136" i="7"/>
  <c r="IT136" i="7"/>
  <c r="KV136" i="7"/>
  <c r="AB366" i="7"/>
  <c r="AK366" i="7" s="1"/>
  <c r="AB333" i="7"/>
  <c r="AK333" i="7" s="1"/>
  <c r="IH380" i="7"/>
  <c r="KP380" i="7"/>
  <c r="ML380" i="7"/>
  <c r="HZ293" i="7"/>
  <c r="IA293" i="7" s="1"/>
  <c r="IB293" i="7" s="1"/>
  <c r="HT293" i="7"/>
  <c r="HU293" i="7" s="1"/>
  <c r="HV293" i="7" s="1"/>
  <c r="LX293" i="7"/>
  <c r="LY293" i="7" s="1"/>
  <c r="LZ293" i="7" s="1"/>
  <c r="GD293" i="7"/>
  <c r="GE293" i="7" s="1"/>
  <c r="GF293" i="7" s="1"/>
  <c r="GJ293" i="7"/>
  <c r="GK293" i="7" s="1"/>
  <c r="GL293" i="7" s="1"/>
  <c r="CZ70" i="7"/>
  <c r="DR70" i="7"/>
  <c r="FT70" i="7"/>
  <c r="GR70" i="7"/>
  <c r="KV70" i="7"/>
  <c r="ED70" i="7"/>
  <c r="GX70" i="7"/>
  <c r="IZ70" i="7"/>
  <c r="HV70" i="7"/>
  <c r="JR70" i="7"/>
  <c r="MF70" i="7"/>
  <c r="DP394" i="7"/>
  <c r="DQ394" i="7" s="1"/>
  <c r="DR394" i="7" s="1"/>
  <c r="DV394" i="7"/>
  <c r="DW394" i="7" s="1"/>
  <c r="DX394" i="7" s="1"/>
  <c r="KH394" i="7"/>
  <c r="KI394" i="7" s="1"/>
  <c r="KJ394" i="7" s="1"/>
  <c r="CR394" i="7"/>
  <c r="CS394" i="7" s="1"/>
  <c r="CT394" i="7" s="1"/>
  <c r="KB394" i="7"/>
  <c r="KC394" i="7" s="1"/>
  <c r="KD394" i="7" s="1"/>
  <c r="BZ97" i="7"/>
  <c r="CA97" i="7" s="1"/>
  <c r="CB97" i="7" s="1"/>
  <c r="FR97" i="7"/>
  <c r="FS97" i="7" s="1"/>
  <c r="FT97" i="7" s="1"/>
  <c r="EZ97" i="7"/>
  <c r="FA97" i="7" s="1"/>
  <c r="FB97" i="7" s="1"/>
  <c r="GV97" i="7"/>
  <c r="GW97" i="7" s="1"/>
  <c r="GX97" i="7" s="1"/>
  <c r="JD97" i="7"/>
  <c r="JE97" i="7" s="1"/>
  <c r="JF97" i="7" s="1"/>
  <c r="DD97" i="7"/>
  <c r="DE97" i="7" s="1"/>
  <c r="DF97" i="7" s="1"/>
  <c r="FL97" i="7"/>
  <c r="FM97" i="7" s="1"/>
  <c r="FN97" i="7" s="1"/>
  <c r="HB97" i="7"/>
  <c r="HC97" i="7" s="1"/>
  <c r="HD97" i="7" s="1"/>
  <c r="JJ97" i="7"/>
  <c r="JK97" i="7" s="1"/>
  <c r="JL97" i="7" s="1"/>
  <c r="KZ97" i="7"/>
  <c r="LA97" i="7" s="1"/>
  <c r="LB97" i="7" s="1"/>
  <c r="LR97" i="7"/>
  <c r="LS97" i="7" s="1"/>
  <c r="LT97" i="7" s="1"/>
  <c r="LL97" i="7"/>
  <c r="LM97" i="7" s="1"/>
  <c r="LN97" i="7" s="1"/>
  <c r="NH97" i="7"/>
  <c r="NI97" i="7" s="1"/>
  <c r="NJ97" i="7" s="1"/>
  <c r="CL97" i="7"/>
  <c r="CM97" i="7" s="1"/>
  <c r="CN97" i="7" s="1"/>
  <c r="DJ97" i="7"/>
  <c r="DK97" i="7" s="1"/>
  <c r="DL97" i="7" s="1"/>
  <c r="HH97" i="7"/>
  <c r="HI97" i="7" s="1"/>
  <c r="HJ97" i="7" s="1"/>
  <c r="HN97" i="7"/>
  <c r="HO97" i="7" s="1"/>
  <c r="HP97" i="7" s="1"/>
  <c r="JP97" i="7"/>
  <c r="JQ97" i="7" s="1"/>
  <c r="JR97" i="7" s="1"/>
  <c r="DP97" i="7"/>
  <c r="DQ97" i="7" s="1"/>
  <c r="DR97" i="7" s="1"/>
  <c r="HT97" i="7"/>
  <c r="HU97" i="7" s="1"/>
  <c r="HV97" i="7" s="1"/>
  <c r="HZ97" i="7"/>
  <c r="IA97" i="7" s="1"/>
  <c r="IB97" i="7" s="1"/>
  <c r="JV97" i="7"/>
  <c r="JW97" i="7" s="1"/>
  <c r="JX97" i="7" s="1"/>
  <c r="KN97" i="7"/>
  <c r="KO97" i="7" s="1"/>
  <c r="KP97" i="7" s="1"/>
  <c r="MD97" i="7"/>
  <c r="ME97" i="7" s="1"/>
  <c r="MF97" i="7" s="1"/>
  <c r="LX97" i="7"/>
  <c r="LY97" i="7" s="1"/>
  <c r="LZ97" i="7" s="1"/>
  <c r="EB196" i="7"/>
  <c r="EC196" i="7" s="1"/>
  <c r="ED196" i="7" s="1"/>
  <c r="DV196" i="7"/>
  <c r="DW196" i="7" s="1"/>
  <c r="DX196" i="7" s="1"/>
  <c r="HZ361" i="7"/>
  <c r="IA361" i="7" s="1"/>
  <c r="IB361" i="7" s="1"/>
  <c r="LX361" i="7"/>
  <c r="LY361" i="7" s="1"/>
  <c r="LZ361" i="7" s="1"/>
  <c r="BZ317" i="7"/>
  <c r="CA317" i="7" s="1"/>
  <c r="CB317" i="7" s="1"/>
  <c r="DV317" i="7"/>
  <c r="DW317" i="7" s="1"/>
  <c r="DX317" i="7" s="1"/>
  <c r="HT317" i="7"/>
  <c r="HU317" i="7" s="1"/>
  <c r="HV317" i="7" s="1"/>
  <c r="DJ317" i="7"/>
  <c r="DK317" i="7" s="1"/>
  <c r="DL317" i="7" s="1"/>
  <c r="HN317" i="7"/>
  <c r="HO317" i="7" s="1"/>
  <c r="HP317" i="7" s="1"/>
  <c r="ET317" i="7"/>
  <c r="EU317" i="7" s="1"/>
  <c r="EV317" i="7" s="1"/>
  <c r="EN317" i="7"/>
  <c r="EO317" i="7" s="1"/>
  <c r="EP317" i="7" s="1"/>
  <c r="GP317" i="7"/>
  <c r="GQ317" i="7" s="1"/>
  <c r="GR317" i="7" s="1"/>
  <c r="IR317" i="7"/>
  <c r="IS317" i="7" s="1"/>
  <c r="IT317" i="7" s="1"/>
  <c r="KN317" i="7"/>
  <c r="KO317" i="7" s="1"/>
  <c r="KP317" i="7" s="1"/>
  <c r="KZ317" i="7"/>
  <c r="LA317" i="7" s="1"/>
  <c r="LB317" i="7" s="1"/>
  <c r="NH317" i="7"/>
  <c r="NI317" i="7" s="1"/>
  <c r="NJ317" i="7" s="1"/>
  <c r="NB317" i="7"/>
  <c r="NC317" i="7" s="1"/>
  <c r="ND317" i="7" s="1"/>
  <c r="CL317" i="7"/>
  <c r="CM317" i="7" s="1"/>
  <c r="CN317" i="7" s="1"/>
  <c r="EZ317" i="7"/>
  <c r="FA317" i="7" s="1"/>
  <c r="FB317" i="7" s="1"/>
  <c r="IX317" i="7"/>
  <c r="IY317" i="7" s="1"/>
  <c r="IZ317" i="7" s="1"/>
  <c r="EH317" i="7"/>
  <c r="EI317" i="7" s="1"/>
  <c r="EJ317" i="7" s="1"/>
  <c r="IL317" i="7"/>
  <c r="IM317" i="7" s="1"/>
  <c r="IN317" i="7" s="1"/>
  <c r="DD317" i="7"/>
  <c r="DE317" i="7" s="1"/>
  <c r="DF317" i="7" s="1"/>
  <c r="FL317" i="7"/>
  <c r="FM317" i="7" s="1"/>
  <c r="FN317" i="7" s="1"/>
  <c r="HB317" i="7"/>
  <c r="HC317" i="7" s="1"/>
  <c r="HD317" i="7" s="1"/>
  <c r="JD317" i="7"/>
  <c r="JE317" i="7" s="1"/>
  <c r="JF317" i="7" s="1"/>
  <c r="LF317" i="7"/>
  <c r="LG317" i="7" s="1"/>
  <c r="LH317" i="7" s="1"/>
  <c r="LX317" i="7"/>
  <c r="LY317" i="7" s="1"/>
  <c r="LZ317" i="7" s="1"/>
  <c r="LR317" i="7"/>
  <c r="LS317" i="7" s="1"/>
  <c r="LT317" i="7" s="1"/>
  <c r="CT254" i="7"/>
  <c r="ED254" i="7"/>
  <c r="FZ254" i="7"/>
  <c r="IH254" i="7"/>
  <c r="JR254" i="7"/>
  <c r="GF254" i="7"/>
  <c r="IN254" i="7"/>
  <c r="KV254" i="7"/>
  <c r="ML254" i="7"/>
  <c r="MR254" i="7"/>
  <c r="CH254" i="7"/>
  <c r="EV254" i="7"/>
  <c r="GL254" i="7"/>
  <c r="IT254" i="7"/>
  <c r="FH254" i="7"/>
  <c r="FB254" i="7"/>
  <c r="GR254" i="7"/>
  <c r="IZ254" i="7"/>
  <c r="NJ254" i="7"/>
  <c r="ND254" i="7"/>
  <c r="CB107" i="7"/>
  <c r="JL107" i="7"/>
  <c r="KP107" i="7"/>
  <c r="MF107" i="7"/>
  <c r="ED111" i="7"/>
  <c r="LB20" i="7"/>
  <c r="CN20" i="7"/>
  <c r="IN20" i="7"/>
  <c r="FT20" i="7"/>
  <c r="GF378" i="7"/>
  <c r="IT378" i="7"/>
  <c r="ND378" i="7"/>
  <c r="CB378" i="7"/>
  <c r="GR378" i="7"/>
  <c r="DL378" i="7"/>
  <c r="LT378" i="7"/>
  <c r="LN378" i="7"/>
  <c r="NJ378" i="7"/>
  <c r="CB307" i="7"/>
  <c r="EV307" i="7"/>
  <c r="EP307" i="7"/>
  <c r="IT307" i="7"/>
  <c r="FH307" i="7"/>
  <c r="FB307" i="7"/>
  <c r="GX307" i="7"/>
  <c r="IZ307" i="7"/>
  <c r="KP307" i="7"/>
  <c r="LB307" i="7"/>
  <c r="NJ307" i="7"/>
  <c r="ND307" i="7"/>
  <c r="CH307" i="7"/>
  <c r="FN307" i="7"/>
  <c r="HD307" i="7"/>
  <c r="JF307" i="7"/>
  <c r="DL307" i="7"/>
  <c r="HJ307" i="7"/>
  <c r="HP307" i="7"/>
  <c r="JL307" i="7"/>
  <c r="KV307" i="7"/>
  <c r="LZ307" i="7"/>
  <c r="LT307" i="7"/>
  <c r="LN307" i="7"/>
  <c r="DX61" i="7"/>
  <c r="FZ61" i="7"/>
  <c r="KD61" i="7"/>
  <c r="ED61" i="7"/>
  <c r="IN61" i="7"/>
  <c r="KJ61" i="7"/>
  <c r="MR61" i="7"/>
  <c r="EJ61" i="7"/>
  <c r="GL61" i="7"/>
  <c r="FH61" i="7"/>
  <c r="EP61" i="7"/>
  <c r="GR61" i="7"/>
  <c r="DV206" i="7"/>
  <c r="DW206" i="7" s="1"/>
  <c r="DX206" i="7" s="1"/>
  <c r="HN206" i="7"/>
  <c r="HO206" i="7" s="1"/>
  <c r="HP206" i="7" s="1"/>
  <c r="CR206" i="7"/>
  <c r="CS206" i="7" s="1"/>
  <c r="CT206" i="7" s="1"/>
  <c r="FX206" i="7"/>
  <c r="FY206" i="7" s="1"/>
  <c r="FZ206" i="7" s="1"/>
  <c r="CX206" i="7"/>
  <c r="CY206" i="7" s="1"/>
  <c r="CZ206" i="7" s="1"/>
  <c r="EB206" i="7"/>
  <c r="EC206" i="7" s="1"/>
  <c r="ED206" i="7" s="1"/>
  <c r="HH206" i="7"/>
  <c r="HI206" i="7" s="1"/>
  <c r="HJ206" i="7" s="1"/>
  <c r="IF206" i="7"/>
  <c r="IG206" i="7" s="1"/>
  <c r="IH206" i="7" s="1"/>
  <c r="JV206" i="7"/>
  <c r="JW206" i="7" s="1"/>
  <c r="JX206" i="7" s="1"/>
  <c r="KT206" i="7"/>
  <c r="KU206" i="7" s="1"/>
  <c r="KV206" i="7" s="1"/>
  <c r="MP206" i="7"/>
  <c r="MQ206" i="7" s="1"/>
  <c r="MR206" i="7" s="1"/>
  <c r="MJ206" i="7"/>
  <c r="MK206" i="7" s="1"/>
  <c r="ML206" i="7" s="1"/>
  <c r="BZ206" i="7"/>
  <c r="CA206" i="7" s="1"/>
  <c r="CB206" i="7" s="1"/>
  <c r="EZ206" i="7"/>
  <c r="FA206" i="7" s="1"/>
  <c r="FB206" i="7" s="1"/>
  <c r="IX206" i="7"/>
  <c r="IY206" i="7" s="1"/>
  <c r="IZ206" i="7" s="1"/>
  <c r="DJ206" i="7"/>
  <c r="DK206" i="7" s="1"/>
  <c r="DL206" i="7" s="1"/>
  <c r="GV206" i="7"/>
  <c r="GW206" i="7" s="1"/>
  <c r="GX206" i="7" s="1"/>
  <c r="ET206" i="7"/>
  <c r="EU206" i="7" s="1"/>
  <c r="EV206" i="7" s="1"/>
  <c r="EN206" i="7"/>
  <c r="EO206" i="7" s="1"/>
  <c r="EP206" i="7" s="1"/>
  <c r="GD206" i="7"/>
  <c r="GE206" i="7" s="1"/>
  <c r="GF206" i="7" s="1"/>
  <c r="IR206" i="7"/>
  <c r="IS206" i="7" s="1"/>
  <c r="IT206" i="7" s="1"/>
  <c r="KH206" i="7"/>
  <c r="KI206" i="7" s="1"/>
  <c r="KJ206" i="7" s="1"/>
  <c r="LF206" i="7"/>
  <c r="LG206" i="7" s="1"/>
  <c r="LH206" i="7" s="1"/>
  <c r="NB206" i="7"/>
  <c r="NC206" i="7" s="1"/>
  <c r="ND206" i="7" s="1"/>
  <c r="CB246" i="7"/>
  <c r="DX246" i="7"/>
  <c r="HV246" i="7"/>
  <c r="DL246" i="7"/>
  <c r="EP246" i="7"/>
  <c r="KV246" i="7"/>
  <c r="CN246" i="7"/>
  <c r="DF246" i="7"/>
  <c r="FN246" i="7"/>
  <c r="KP246" i="7"/>
  <c r="LT246" i="7"/>
  <c r="ND246" i="7"/>
  <c r="CB250" i="7"/>
  <c r="IN250" i="7"/>
  <c r="GR250" i="7"/>
  <c r="EV250" i="7"/>
  <c r="GL250" i="7"/>
  <c r="KP250" i="7"/>
  <c r="MX250" i="7"/>
  <c r="CN250" i="7"/>
  <c r="CZ250" i="7"/>
  <c r="IB250" i="7"/>
  <c r="DX250" i="7"/>
  <c r="HV250" i="7"/>
  <c r="FN250" i="7"/>
  <c r="GX250" i="7"/>
  <c r="JF250" i="7"/>
  <c r="KV250" i="7"/>
  <c r="NJ250" i="7"/>
  <c r="HP145" i="7"/>
  <c r="CN340" i="7"/>
  <c r="DF340" i="7"/>
  <c r="FN340" i="7"/>
  <c r="JF340" i="7"/>
  <c r="DL340" i="7"/>
  <c r="IB340" i="7"/>
  <c r="HD340" i="7"/>
  <c r="JL340" i="7"/>
  <c r="KV340" i="7"/>
  <c r="LT340" i="7"/>
  <c r="LN340" i="7"/>
  <c r="CH340" i="7"/>
  <c r="FT340" i="7"/>
  <c r="HP340" i="7"/>
  <c r="JX340" i="7"/>
  <c r="DX340" i="7"/>
  <c r="HJ340" i="7"/>
  <c r="KD340" i="7"/>
  <c r="NP340" i="7"/>
  <c r="CB189" i="7"/>
  <c r="CT132" i="7"/>
  <c r="DX132" i="7"/>
  <c r="HJ132" i="7"/>
  <c r="IH132" i="7"/>
  <c r="JX132" i="7"/>
  <c r="ED132" i="7"/>
  <c r="FZ132" i="7"/>
  <c r="IN132" i="7"/>
  <c r="KJ132" i="7"/>
  <c r="MR132" i="7"/>
  <c r="ML132" i="7"/>
  <c r="CB132" i="7"/>
  <c r="EJ132" i="7"/>
  <c r="GF132" i="7"/>
  <c r="IT132" i="7"/>
  <c r="FH132" i="7"/>
  <c r="EP132" i="7"/>
  <c r="GL132" i="7"/>
  <c r="IZ132" i="7"/>
  <c r="KP132" i="7"/>
  <c r="LB132" i="7"/>
  <c r="ND132" i="7"/>
  <c r="MX132" i="7"/>
  <c r="CN64" i="7"/>
  <c r="FT64" i="7"/>
  <c r="FB64" i="7"/>
  <c r="GR64" i="7"/>
  <c r="JF64" i="7"/>
  <c r="DF64" i="7"/>
  <c r="FN64" i="7"/>
  <c r="GX64" i="7"/>
  <c r="JL64" i="7"/>
  <c r="LT64" i="7"/>
  <c r="NJ64" i="7"/>
  <c r="HV64" i="7"/>
  <c r="HD64" i="7"/>
  <c r="JR64" i="7"/>
  <c r="DR64" i="7"/>
  <c r="IB64" i="7"/>
  <c r="HP64" i="7"/>
  <c r="KD64" i="7"/>
  <c r="LH64" i="7"/>
  <c r="MF64" i="7"/>
  <c r="LZ64" i="7"/>
  <c r="NP64" i="7"/>
  <c r="EJ156" i="7"/>
  <c r="CT123" i="7"/>
  <c r="IH123" i="7"/>
  <c r="ED123" i="7"/>
  <c r="GF123" i="7"/>
  <c r="IN123" i="7"/>
  <c r="ML123" i="7"/>
  <c r="MR123" i="7"/>
  <c r="IT123" i="7"/>
  <c r="EP123" i="7"/>
  <c r="IZ123" i="7"/>
  <c r="LH123" i="7"/>
  <c r="HT105" i="7"/>
  <c r="HU105" i="7" s="1"/>
  <c r="HV105" i="7" s="1"/>
  <c r="CX105" i="7"/>
  <c r="CY105" i="7" s="1"/>
  <c r="CZ105" i="7" s="1"/>
  <c r="DV410" i="7"/>
  <c r="DW410" i="7" s="1"/>
  <c r="DX410" i="7" s="1"/>
  <c r="CR410" i="7"/>
  <c r="CS410" i="7" s="1"/>
  <c r="CT410" i="7" s="1"/>
  <c r="CX410" i="7"/>
  <c r="CY410" i="7" s="1"/>
  <c r="CZ410" i="7" s="1"/>
  <c r="HH410" i="7"/>
  <c r="HI410" i="7" s="1"/>
  <c r="HJ410" i="7" s="1"/>
  <c r="KB410" i="7"/>
  <c r="KC410" i="7" s="1"/>
  <c r="KD410" i="7" s="1"/>
  <c r="MP410" i="7"/>
  <c r="MQ410" i="7" s="1"/>
  <c r="MR410" i="7" s="1"/>
  <c r="BZ410" i="7"/>
  <c r="CA410" i="7" s="1"/>
  <c r="CB410" i="7" s="1"/>
  <c r="IX410" i="7"/>
  <c r="IY410" i="7" s="1"/>
  <c r="IZ410" i="7" s="1"/>
  <c r="HB410" i="7"/>
  <c r="HC410" i="7" s="1"/>
  <c r="HD410" i="7" s="1"/>
  <c r="EN410" i="7"/>
  <c r="EO410" i="7" s="1"/>
  <c r="EP410" i="7" s="1"/>
  <c r="IR410" i="7"/>
  <c r="IS410" i="7" s="1"/>
  <c r="IT410" i="7" s="1"/>
  <c r="LF410" i="7"/>
  <c r="LG410" i="7" s="1"/>
  <c r="LH410" i="7" s="1"/>
  <c r="MV410" i="7"/>
  <c r="MW410" i="7" s="1"/>
  <c r="MX410" i="7" s="1"/>
  <c r="NB312" i="7"/>
  <c r="NC312" i="7" s="1"/>
  <c r="ND312" i="7" s="1"/>
  <c r="BZ174" i="7"/>
  <c r="CA174" i="7" s="1"/>
  <c r="CB174" i="7" s="1"/>
  <c r="HN174" i="7"/>
  <c r="HO174" i="7" s="1"/>
  <c r="HP174" i="7" s="1"/>
  <c r="GV174" i="7"/>
  <c r="GW174" i="7" s="1"/>
  <c r="GX174" i="7" s="1"/>
  <c r="EN174" i="7"/>
  <c r="EO174" i="7" s="1"/>
  <c r="EP174" i="7" s="1"/>
  <c r="IR174" i="7"/>
  <c r="IS174" i="7" s="1"/>
  <c r="IT174" i="7" s="1"/>
  <c r="LF174" i="7"/>
  <c r="LG174" i="7" s="1"/>
  <c r="LH174" i="7" s="1"/>
  <c r="NB174" i="7"/>
  <c r="NC174" i="7" s="1"/>
  <c r="ND174" i="7" s="1"/>
  <c r="EZ174" i="7"/>
  <c r="FA174" i="7" s="1"/>
  <c r="FB174" i="7" s="1"/>
  <c r="EH174" i="7"/>
  <c r="EI174" i="7" s="1"/>
  <c r="EJ174" i="7" s="1"/>
  <c r="DD174" i="7"/>
  <c r="DE174" i="7" s="1"/>
  <c r="DF174" i="7" s="1"/>
  <c r="GP174" i="7"/>
  <c r="GQ174" i="7" s="1"/>
  <c r="GR174" i="7" s="1"/>
  <c r="KZ174" i="7"/>
  <c r="LA174" i="7" s="1"/>
  <c r="LB174" i="7" s="1"/>
  <c r="LR174" i="7"/>
  <c r="LS174" i="7" s="1"/>
  <c r="LT174" i="7" s="1"/>
  <c r="EN95" i="7"/>
  <c r="EO95" i="7" s="1"/>
  <c r="EP95" i="7" s="1"/>
  <c r="DD95" i="7"/>
  <c r="DE95" i="7" s="1"/>
  <c r="DF95" i="7" s="1"/>
  <c r="ET95" i="7"/>
  <c r="EU95" i="7" s="1"/>
  <c r="EV95" i="7" s="1"/>
  <c r="GJ95" i="7"/>
  <c r="GK95" i="7" s="1"/>
  <c r="GL95" i="7" s="1"/>
  <c r="KZ95" i="7"/>
  <c r="LA95" i="7" s="1"/>
  <c r="LB95" i="7" s="1"/>
  <c r="NH95" i="7"/>
  <c r="NI95" i="7" s="1"/>
  <c r="NJ95" i="7" s="1"/>
  <c r="CL95" i="7"/>
  <c r="CM95" i="7" s="1"/>
  <c r="CN95" i="7" s="1"/>
  <c r="JV95" i="7"/>
  <c r="JW95" i="7" s="1"/>
  <c r="JX95" i="7" s="1"/>
  <c r="IL95" i="7"/>
  <c r="IM95" i="7" s="1"/>
  <c r="IN95" i="7" s="1"/>
  <c r="EZ95" i="7"/>
  <c r="FA95" i="7" s="1"/>
  <c r="FB95" i="7" s="1"/>
  <c r="JD95" i="7"/>
  <c r="JE95" i="7" s="1"/>
  <c r="JF95" i="7" s="1"/>
  <c r="LX95" i="7"/>
  <c r="LY95" i="7" s="1"/>
  <c r="LZ95" i="7" s="1"/>
  <c r="LL95" i="7"/>
  <c r="LM95" i="7" s="1"/>
  <c r="LN95" i="7" s="1"/>
  <c r="BZ17" i="7"/>
  <c r="CA17" i="7" s="1"/>
  <c r="CB17" i="7" s="1"/>
  <c r="EH17" i="7"/>
  <c r="EI17" i="7" s="1"/>
  <c r="EJ17" i="7" s="1"/>
  <c r="IR17" i="7"/>
  <c r="IS17" i="7" s="1"/>
  <c r="IT17" i="7" s="1"/>
  <c r="EN17" i="7"/>
  <c r="EO17" i="7" s="1"/>
  <c r="EP17" i="7" s="1"/>
  <c r="IX17" i="7"/>
  <c r="IY17" i="7" s="1"/>
  <c r="IZ17" i="7" s="1"/>
  <c r="LF17" i="7"/>
  <c r="LG17" i="7" s="1"/>
  <c r="LH17" i="7" s="1"/>
  <c r="NB17" i="7"/>
  <c r="NC17" i="7" s="1"/>
  <c r="ND17" i="7" s="1"/>
  <c r="FR17" i="7"/>
  <c r="FS17" i="7" s="1"/>
  <c r="FT17" i="7" s="1"/>
  <c r="GV17" i="7"/>
  <c r="GW17" i="7" s="1"/>
  <c r="GX17" i="7" s="1"/>
  <c r="DD17" i="7"/>
  <c r="DE17" i="7" s="1"/>
  <c r="DF17" i="7" s="1"/>
  <c r="HB17" i="7"/>
  <c r="HC17" i="7" s="1"/>
  <c r="HD17" i="7" s="1"/>
  <c r="KZ17" i="7"/>
  <c r="LA17" i="7" s="1"/>
  <c r="LB17" i="7" s="1"/>
  <c r="LR17" i="7"/>
  <c r="LS17" i="7" s="1"/>
  <c r="LT17" i="7" s="1"/>
  <c r="HH295" i="7"/>
  <c r="HI295" i="7" s="1"/>
  <c r="HJ295" i="7" s="1"/>
  <c r="LX295" i="7"/>
  <c r="LY295" i="7" s="1"/>
  <c r="LZ295" i="7" s="1"/>
  <c r="EN295" i="7"/>
  <c r="EO295" i="7" s="1"/>
  <c r="EP295" i="7" s="1"/>
  <c r="DV295" i="7"/>
  <c r="DW295" i="7" s="1"/>
  <c r="DX295" i="7" s="1"/>
  <c r="CX295" i="7"/>
  <c r="CY295" i="7" s="1"/>
  <c r="CZ295" i="7" s="1"/>
  <c r="KB295" i="7"/>
  <c r="KC295" i="7" s="1"/>
  <c r="KD295" i="7" s="1"/>
  <c r="CF349" i="7"/>
  <c r="CG349" i="7" s="1"/>
  <c r="CH349" i="7" s="1"/>
  <c r="IX349" i="7"/>
  <c r="IY349" i="7" s="1"/>
  <c r="IZ349" i="7" s="1"/>
  <c r="HZ349" i="7"/>
  <c r="IA349" i="7" s="1"/>
  <c r="IB349" i="7" s="1"/>
  <c r="MD349" i="7"/>
  <c r="ME349" i="7" s="1"/>
  <c r="MF349" i="7" s="1"/>
  <c r="HB349" i="7"/>
  <c r="HC349" i="7" s="1"/>
  <c r="HD349" i="7" s="1"/>
  <c r="HN349" i="7"/>
  <c r="HO349" i="7" s="1"/>
  <c r="HP349" i="7" s="1"/>
  <c r="LR349" i="7"/>
  <c r="LS349" i="7" s="1"/>
  <c r="LT349" i="7" s="1"/>
  <c r="LF197" i="7"/>
  <c r="LG197" i="7" s="1"/>
  <c r="LH197" i="7" s="1"/>
  <c r="GV236" i="7"/>
  <c r="GW236" i="7" s="1"/>
  <c r="GX236" i="7" s="1"/>
  <c r="CX387" i="7"/>
  <c r="CY387" i="7" s="1"/>
  <c r="CZ387" i="7" s="1"/>
  <c r="EJ325" i="7"/>
  <c r="IN325" i="7"/>
  <c r="DF325" i="7"/>
  <c r="FN325" i="7"/>
  <c r="HD325" i="7"/>
  <c r="LB325" i="7"/>
  <c r="LN325" i="7"/>
  <c r="CT325" i="7"/>
  <c r="FZ325" i="7"/>
  <c r="JR325" i="7"/>
  <c r="HJ325" i="7"/>
  <c r="JL325" i="7"/>
  <c r="FT325" i="7"/>
  <c r="JX325" i="7"/>
  <c r="MF325" i="7"/>
  <c r="CL237" i="7"/>
  <c r="CM237" i="7" s="1"/>
  <c r="CN237" i="7" s="1"/>
  <c r="EB37" i="7"/>
  <c r="EC37" i="7" s="1"/>
  <c r="ED37" i="7" s="1"/>
  <c r="ET37" i="7"/>
  <c r="EU37" i="7" s="1"/>
  <c r="EV37" i="7" s="1"/>
  <c r="KN37" i="7"/>
  <c r="KO37" i="7" s="1"/>
  <c r="KP37" i="7" s="1"/>
  <c r="CB340" i="7"/>
  <c r="EV340" i="7"/>
  <c r="EP340" i="7"/>
  <c r="GL340" i="7"/>
  <c r="IT340" i="7"/>
  <c r="FH340" i="7"/>
  <c r="FB340" i="7"/>
  <c r="KJ340" i="7"/>
  <c r="ND340" i="7"/>
  <c r="MX340" i="7"/>
  <c r="CN132" i="7"/>
  <c r="FB132" i="7"/>
  <c r="GR132" i="7"/>
  <c r="JF132" i="7"/>
  <c r="DF132" i="7"/>
  <c r="FN132" i="7"/>
  <c r="GX132" i="7"/>
  <c r="JL132" i="7"/>
  <c r="LT132" i="7"/>
  <c r="LN132" i="7"/>
  <c r="CH132" i="7"/>
  <c r="DL132" i="7"/>
  <c r="HV132" i="7"/>
  <c r="HD132" i="7"/>
  <c r="KD132" i="7"/>
  <c r="DR132" i="7"/>
  <c r="IB132" i="7"/>
  <c r="HP132" i="7"/>
  <c r="JR132" i="7"/>
  <c r="LH132" i="7"/>
  <c r="MF132" i="7"/>
  <c r="LZ132" i="7"/>
  <c r="NP132" i="7"/>
  <c r="CT64" i="7"/>
  <c r="DX64" i="7"/>
  <c r="HJ64" i="7"/>
  <c r="IH64" i="7"/>
  <c r="JX64" i="7"/>
  <c r="ED64" i="7"/>
  <c r="IN64" i="7"/>
  <c r="CZ64" i="7"/>
  <c r="KJ64" i="7"/>
  <c r="ML64" i="7"/>
  <c r="CB64" i="7"/>
  <c r="EJ64" i="7"/>
  <c r="GF64" i="7"/>
  <c r="FH64" i="7"/>
  <c r="EP64" i="7"/>
  <c r="KP64" i="7"/>
  <c r="LB64" i="7"/>
  <c r="ND64" i="7"/>
  <c r="MX64" i="7"/>
  <c r="JR156" i="7"/>
  <c r="HD123" i="7"/>
  <c r="JL123" i="7"/>
  <c r="HV123" i="7"/>
  <c r="CH346" i="7"/>
  <c r="DR346" i="7"/>
  <c r="FT346" i="7"/>
  <c r="DX346" i="7"/>
  <c r="HJ346" i="7"/>
  <c r="HV346" i="7"/>
  <c r="KD346" i="7"/>
  <c r="LZ346" i="7"/>
  <c r="NP346" i="7"/>
  <c r="CT346" i="7"/>
  <c r="ED346" i="7"/>
  <c r="IN346" i="7"/>
  <c r="FZ347" i="7"/>
  <c r="FH347" i="7"/>
  <c r="MF347" i="7"/>
  <c r="FN128" i="7"/>
  <c r="DL128" i="7"/>
  <c r="HV128" i="7"/>
  <c r="HD128" i="7"/>
  <c r="KP128" i="7"/>
  <c r="NP128" i="7"/>
  <c r="HP128" i="7"/>
  <c r="HJ128" i="7"/>
  <c r="JX128" i="7"/>
  <c r="KV128" i="7"/>
  <c r="MR128" i="7"/>
  <c r="CN72" i="7"/>
  <c r="DL72" i="7"/>
  <c r="HD72" i="7"/>
  <c r="DR72" i="7"/>
  <c r="IB72" i="7"/>
  <c r="HP72" i="7"/>
  <c r="KD72" i="7"/>
  <c r="LH72" i="7"/>
  <c r="ML72" i="7"/>
  <c r="MF72" i="7"/>
  <c r="NP72" i="7"/>
  <c r="CT72" i="7"/>
  <c r="DX72" i="7"/>
  <c r="HJ72" i="7"/>
  <c r="IH72" i="7"/>
  <c r="ED72" i="7"/>
  <c r="FZ72" i="7"/>
  <c r="IN72" i="7"/>
  <c r="KJ72" i="7"/>
  <c r="MR72" i="7"/>
  <c r="IZ417" i="7"/>
  <c r="IN417" i="7"/>
  <c r="DF417" i="7"/>
  <c r="FN417" i="7"/>
  <c r="JF417" i="7"/>
  <c r="MF417" i="7"/>
  <c r="GX417" i="7"/>
  <c r="JR417" i="7"/>
  <c r="HJ417" i="7"/>
  <c r="ND417" i="7"/>
  <c r="FT126" i="7"/>
  <c r="FB126" i="7"/>
  <c r="JF126" i="7"/>
  <c r="DF126" i="7"/>
  <c r="FN126" i="7"/>
  <c r="GX126" i="7"/>
  <c r="LB126" i="7"/>
  <c r="LN126" i="7"/>
  <c r="NJ126" i="7"/>
  <c r="DL126" i="7"/>
  <c r="HV126" i="7"/>
  <c r="HD126" i="7"/>
  <c r="KD126" i="7"/>
  <c r="DR126" i="7"/>
  <c r="IB126" i="7"/>
  <c r="JR126" i="7"/>
  <c r="KP126" i="7"/>
  <c r="MF126" i="7"/>
  <c r="LZ126" i="7"/>
  <c r="NP126" i="7"/>
  <c r="CB179" i="7"/>
  <c r="IZ179" i="7"/>
  <c r="HD179" i="7"/>
  <c r="EP179" i="7"/>
  <c r="IT179" i="7"/>
  <c r="LH179" i="7"/>
  <c r="EJ179" i="7"/>
  <c r="KJ179" i="7"/>
  <c r="LN179" i="7"/>
  <c r="HP159" i="7"/>
  <c r="KD159" i="7"/>
  <c r="GF159" i="7"/>
  <c r="KV290" i="7"/>
  <c r="CZ223" i="7"/>
  <c r="GF223" i="7"/>
  <c r="KV223" i="7"/>
  <c r="CB223" i="7"/>
  <c r="FB223" i="7"/>
  <c r="HP223" i="7"/>
  <c r="EV223" i="7"/>
  <c r="KJ223" i="7"/>
  <c r="MX223" i="7"/>
  <c r="IN23" i="7"/>
  <c r="JL23" i="7"/>
  <c r="FH381" i="7"/>
  <c r="GR381" i="7"/>
  <c r="CH381" i="7"/>
  <c r="JL381" i="7"/>
  <c r="DR381" i="7"/>
  <c r="FT381" i="7"/>
  <c r="LH381" i="7"/>
  <c r="MF381" i="7"/>
  <c r="NP381" i="7"/>
  <c r="DX381" i="7"/>
  <c r="HV381" i="7"/>
  <c r="GF381" i="7"/>
  <c r="FZ381" i="7"/>
  <c r="CB88" i="7"/>
  <c r="DR88" i="7"/>
  <c r="HP88" i="7"/>
  <c r="GX88" i="7"/>
  <c r="EV88" i="7"/>
  <c r="EJ88" i="7"/>
  <c r="GF88" i="7"/>
  <c r="IT88" i="7"/>
  <c r="KJ88" i="7"/>
  <c r="NJ88" i="7"/>
  <c r="IH381" i="7"/>
  <c r="KP381" i="7"/>
  <c r="MR381" i="7"/>
  <c r="CB255" i="7"/>
  <c r="DF255" i="7"/>
  <c r="HD255" i="7"/>
  <c r="JF255" i="7"/>
  <c r="HJ255" i="7"/>
  <c r="HP255" i="7"/>
  <c r="JL255" i="7"/>
  <c r="LB255" i="7"/>
  <c r="LN255" i="7"/>
  <c r="DR255" i="7"/>
  <c r="FT255" i="7"/>
  <c r="IB255" i="7"/>
  <c r="DX255" i="7"/>
  <c r="HV255" i="7"/>
  <c r="KP255" i="7"/>
  <c r="ML255" i="7"/>
  <c r="MF255" i="7"/>
  <c r="NP255" i="7"/>
  <c r="FH309" i="7"/>
  <c r="GX309" i="7"/>
  <c r="GL309" i="7"/>
  <c r="CZ309" i="7"/>
  <c r="ED309" i="7"/>
  <c r="GF309" i="7"/>
  <c r="IH309" i="7"/>
  <c r="KJ309" i="7"/>
  <c r="MF309" i="7"/>
  <c r="CB309" i="7"/>
  <c r="DX309" i="7"/>
  <c r="HV309" i="7"/>
  <c r="DL309" i="7"/>
  <c r="HP309" i="7"/>
  <c r="EV309" i="7"/>
  <c r="EP309" i="7"/>
  <c r="IT309" i="7"/>
  <c r="LB309" i="7"/>
  <c r="ND309" i="7"/>
  <c r="MX309" i="7"/>
  <c r="MR309" i="7"/>
  <c r="CN130" i="7"/>
  <c r="DL130" i="7"/>
  <c r="HV130" i="7"/>
  <c r="HD130" i="7"/>
  <c r="KD130" i="7"/>
  <c r="DR130" i="7"/>
  <c r="IB130" i="7"/>
  <c r="HP130" i="7"/>
  <c r="KP130" i="7"/>
  <c r="NJ130" i="7"/>
  <c r="NP130" i="7"/>
  <c r="CT130" i="7"/>
  <c r="DX130" i="7"/>
  <c r="IH130" i="7"/>
  <c r="JX130" i="7"/>
  <c r="ED130" i="7"/>
  <c r="IN130" i="7"/>
  <c r="CZ130" i="7"/>
  <c r="KV130" i="7"/>
  <c r="LZ130" i="7"/>
  <c r="MR130" i="7"/>
  <c r="EJ129" i="7"/>
  <c r="KJ129" i="7"/>
  <c r="MX129" i="7"/>
  <c r="ED129" i="7"/>
  <c r="IN129" i="7"/>
  <c r="FB129" i="7"/>
  <c r="LB129" i="7"/>
  <c r="LN129" i="7"/>
  <c r="IB88" i="7"/>
  <c r="KD88" i="7"/>
  <c r="FN88" i="7"/>
  <c r="JL88" i="7"/>
  <c r="DL88" i="7"/>
  <c r="HV88" i="7"/>
  <c r="HD88" i="7"/>
  <c r="ML88" i="7"/>
  <c r="MF88" i="7"/>
  <c r="NP88" i="7"/>
  <c r="GL88" i="7"/>
  <c r="CH88" i="7"/>
  <c r="FZ88" i="7"/>
  <c r="CZ88" i="7"/>
  <c r="HJ88" i="7"/>
  <c r="JX88" i="7"/>
  <c r="MR88" i="7"/>
  <c r="CB278" i="7"/>
  <c r="GL278" i="7"/>
  <c r="IZ278" i="7"/>
  <c r="CN278" i="7"/>
  <c r="DL278" i="7"/>
  <c r="IB278" i="7"/>
  <c r="ND88" i="7"/>
  <c r="CN88" i="7"/>
  <c r="EP88" i="7"/>
  <c r="IZ88" i="7"/>
  <c r="ED88" i="7"/>
  <c r="IN88" i="7"/>
  <c r="FT88" i="7"/>
  <c r="GR88" i="7"/>
  <c r="JF88" i="7"/>
  <c r="LZ88" i="7"/>
  <c r="LT88" i="7"/>
  <c r="LN88" i="7"/>
  <c r="GX325" i="7"/>
  <c r="CH325" i="7"/>
  <c r="GL325" i="7"/>
  <c r="CZ325" i="7"/>
  <c r="ED325" i="7"/>
  <c r="GF325" i="7"/>
  <c r="IH325" i="7"/>
  <c r="KD325" i="7"/>
  <c r="KV325" i="7"/>
  <c r="MX325" i="7"/>
  <c r="MR325" i="7"/>
  <c r="CB325" i="7"/>
  <c r="DX325" i="7"/>
  <c r="HV325" i="7"/>
  <c r="DL325" i="7"/>
  <c r="HP325" i="7"/>
  <c r="EP325" i="7"/>
  <c r="IT325" i="7"/>
  <c r="LH325" i="7"/>
  <c r="NJ325" i="7"/>
  <c r="ND325" i="7"/>
  <c r="FT278" i="7"/>
  <c r="JX278" i="7"/>
  <c r="HV278" i="7"/>
  <c r="KD278" i="7"/>
  <c r="KP278" i="7"/>
  <c r="NJ278" i="7"/>
  <c r="MF278" i="7"/>
  <c r="CH278" i="7"/>
  <c r="GF278" i="7"/>
  <c r="IN278" i="7"/>
  <c r="CZ278" i="7"/>
  <c r="LZ278" i="7"/>
  <c r="MR278" i="7"/>
  <c r="FN212" i="7"/>
  <c r="GR212" i="7"/>
  <c r="JF212" i="7"/>
  <c r="HV212" i="7"/>
  <c r="JL212" i="7"/>
  <c r="LN212" i="7"/>
  <c r="CH212" i="7"/>
  <c r="LH212" i="7"/>
  <c r="LZ212" i="7"/>
  <c r="DR109" i="7"/>
  <c r="ND109" i="7"/>
  <c r="ED109" i="7"/>
  <c r="KP109" i="7"/>
  <c r="LN109" i="7"/>
  <c r="CN261" i="7"/>
  <c r="JR261" i="7"/>
  <c r="HD261" i="7"/>
  <c r="GX261" i="7"/>
  <c r="MF261" i="7"/>
  <c r="AB384" i="7"/>
  <c r="AK384" i="7" s="1"/>
  <c r="AB392" i="7"/>
  <c r="Z392" i="7"/>
  <c r="Z397" i="7"/>
  <c r="AB397" i="7"/>
  <c r="JJ280" i="7"/>
  <c r="JK280" i="7" s="1"/>
  <c r="JL280" i="7" s="1"/>
  <c r="JD280" i="7"/>
  <c r="JE280" i="7" s="1"/>
  <c r="JF280" i="7" s="1"/>
  <c r="EN280" i="7"/>
  <c r="EO280" i="7" s="1"/>
  <c r="EP280" i="7" s="1"/>
  <c r="DV280" i="7"/>
  <c r="DW280" i="7" s="1"/>
  <c r="DX280" i="7" s="1"/>
  <c r="KN314" i="7"/>
  <c r="KO314" i="7" s="1"/>
  <c r="KP314" i="7" s="1"/>
  <c r="KH314" i="7"/>
  <c r="KI314" i="7" s="1"/>
  <c r="KJ314" i="7" s="1"/>
  <c r="ET314" i="7"/>
  <c r="EU314" i="7" s="1"/>
  <c r="EV314" i="7" s="1"/>
  <c r="GV58" i="7"/>
  <c r="GW58" i="7" s="1"/>
  <c r="GX58" i="7" s="1"/>
  <c r="HH58" i="7"/>
  <c r="HI58" i="7" s="1"/>
  <c r="HJ58" i="7" s="1"/>
  <c r="HN58" i="7"/>
  <c r="HO58" i="7" s="1"/>
  <c r="HP58" i="7" s="1"/>
  <c r="MV353" i="7"/>
  <c r="MW353" i="7" s="1"/>
  <c r="MX353" i="7" s="1"/>
  <c r="NB353" i="7"/>
  <c r="NC353" i="7" s="1"/>
  <c r="ND353" i="7" s="1"/>
  <c r="LF353" i="7"/>
  <c r="LG353" i="7" s="1"/>
  <c r="LH353" i="7" s="1"/>
  <c r="KN353" i="7"/>
  <c r="KO353" i="7" s="1"/>
  <c r="KP353" i="7" s="1"/>
  <c r="IX353" i="7"/>
  <c r="IY353" i="7" s="1"/>
  <c r="IZ353" i="7" s="1"/>
  <c r="GP353" i="7"/>
  <c r="GQ353" i="7" s="1"/>
  <c r="GR353" i="7" s="1"/>
  <c r="EZ353" i="7"/>
  <c r="FA353" i="7" s="1"/>
  <c r="FB353" i="7" s="1"/>
  <c r="FF353" i="7"/>
  <c r="FG353" i="7" s="1"/>
  <c r="FH353" i="7" s="1"/>
  <c r="IR353" i="7"/>
  <c r="IS353" i="7" s="1"/>
  <c r="IT353" i="7" s="1"/>
  <c r="GJ353" i="7"/>
  <c r="GK353" i="7" s="1"/>
  <c r="GL353" i="7" s="1"/>
  <c r="EN353" i="7"/>
  <c r="EO353" i="7" s="1"/>
  <c r="EP353" i="7" s="1"/>
  <c r="ET353" i="7"/>
  <c r="EU353" i="7" s="1"/>
  <c r="EV353" i="7" s="1"/>
  <c r="CF353" i="7"/>
  <c r="CG353" i="7" s="1"/>
  <c r="CH353" i="7" s="1"/>
  <c r="MJ353" i="7"/>
  <c r="MK353" i="7" s="1"/>
  <c r="ML353" i="7" s="1"/>
  <c r="MP353" i="7"/>
  <c r="MQ353" i="7" s="1"/>
  <c r="MR353" i="7" s="1"/>
  <c r="KT353" i="7"/>
  <c r="KU353" i="7" s="1"/>
  <c r="KV353" i="7" s="1"/>
  <c r="CX353" i="7"/>
  <c r="CY353" i="7" s="1"/>
  <c r="CZ353" i="7" s="1"/>
  <c r="IL353" i="7"/>
  <c r="IM353" i="7" s="1"/>
  <c r="IN353" i="7" s="1"/>
  <c r="GD353" i="7"/>
  <c r="GE353" i="7" s="1"/>
  <c r="GF353" i="7" s="1"/>
  <c r="EH353" i="7"/>
  <c r="EI353" i="7" s="1"/>
  <c r="EJ353" i="7" s="1"/>
  <c r="KB353" i="7"/>
  <c r="KC353" i="7" s="1"/>
  <c r="KD353" i="7" s="1"/>
  <c r="IF353" i="7"/>
  <c r="IG353" i="7" s="1"/>
  <c r="IH353" i="7" s="1"/>
  <c r="FX353" i="7"/>
  <c r="FY353" i="7" s="1"/>
  <c r="FZ353" i="7" s="1"/>
  <c r="EB353" i="7"/>
  <c r="EC353" i="7" s="1"/>
  <c r="ED353" i="7" s="1"/>
  <c r="CR353" i="7"/>
  <c r="CS353" i="7" s="1"/>
  <c r="CT353" i="7" s="1"/>
  <c r="MP90" i="7"/>
  <c r="MQ90" i="7" s="1"/>
  <c r="MR90" i="7" s="1"/>
  <c r="MV90" i="7"/>
  <c r="MW90" i="7" s="1"/>
  <c r="MX90" i="7" s="1"/>
  <c r="KT90" i="7"/>
  <c r="KU90" i="7" s="1"/>
  <c r="KV90" i="7" s="1"/>
  <c r="CX90" i="7"/>
  <c r="CY90" i="7" s="1"/>
  <c r="CZ90" i="7" s="1"/>
  <c r="IL90" i="7"/>
  <c r="IM90" i="7" s="1"/>
  <c r="IN90" i="7" s="1"/>
  <c r="FX90" i="7"/>
  <c r="FY90" i="7" s="1"/>
  <c r="FZ90" i="7" s="1"/>
  <c r="EB90" i="7"/>
  <c r="EC90" i="7" s="1"/>
  <c r="ED90" i="7" s="1"/>
  <c r="JV90" i="7"/>
  <c r="JW90" i="7" s="1"/>
  <c r="JX90" i="7" s="1"/>
  <c r="IF90" i="7"/>
  <c r="IG90" i="7" s="1"/>
  <c r="IH90" i="7" s="1"/>
  <c r="HH90" i="7"/>
  <c r="HI90" i="7" s="1"/>
  <c r="HJ90" i="7" s="1"/>
  <c r="DV90" i="7"/>
  <c r="DW90" i="7" s="1"/>
  <c r="DX90" i="7" s="1"/>
  <c r="CF90" i="7"/>
  <c r="CG90" i="7" s="1"/>
  <c r="CH90" i="7" s="1"/>
  <c r="NN90" i="7"/>
  <c r="NO90" i="7" s="1"/>
  <c r="NP90" i="7" s="1"/>
  <c r="MD90" i="7"/>
  <c r="ME90" i="7" s="1"/>
  <c r="MF90" i="7" s="1"/>
  <c r="MJ90" i="7"/>
  <c r="MK90" i="7" s="1"/>
  <c r="ML90" i="7" s="1"/>
  <c r="KN90" i="7"/>
  <c r="KO90" i="7" s="1"/>
  <c r="KP90" i="7" s="1"/>
  <c r="KB90" i="7"/>
  <c r="KC90" i="7" s="1"/>
  <c r="KD90" i="7" s="1"/>
  <c r="HN90" i="7"/>
  <c r="HO90" i="7" s="1"/>
  <c r="HP90" i="7" s="1"/>
  <c r="HZ90" i="7"/>
  <c r="IA90" i="7" s="1"/>
  <c r="IB90" i="7" s="1"/>
  <c r="DP90" i="7"/>
  <c r="DQ90" i="7" s="1"/>
  <c r="DR90" i="7" s="1"/>
  <c r="JP90" i="7"/>
  <c r="JQ90" i="7" s="1"/>
  <c r="JR90" i="7" s="1"/>
  <c r="HB90" i="7"/>
  <c r="HC90" i="7" s="1"/>
  <c r="HD90" i="7" s="1"/>
  <c r="HT90" i="7"/>
  <c r="HU90" i="7" s="1"/>
  <c r="HV90" i="7" s="1"/>
  <c r="DJ90" i="7"/>
  <c r="DK90" i="7" s="1"/>
  <c r="DL90" i="7" s="1"/>
  <c r="CR90" i="7"/>
  <c r="CS90" i="7" s="1"/>
  <c r="CT90" i="7" s="1"/>
  <c r="LL398" i="7"/>
  <c r="LM398" i="7" s="1"/>
  <c r="LN398" i="7" s="1"/>
  <c r="LR398" i="7"/>
  <c r="LS398" i="7" s="1"/>
  <c r="LT398" i="7" s="1"/>
  <c r="LX398" i="7"/>
  <c r="LY398" i="7" s="1"/>
  <c r="LZ398" i="7" s="1"/>
  <c r="KN398" i="7"/>
  <c r="KO398" i="7" s="1"/>
  <c r="KP398" i="7" s="1"/>
  <c r="JD398" i="7"/>
  <c r="JE398" i="7" s="1"/>
  <c r="JF398" i="7" s="1"/>
  <c r="GP398" i="7"/>
  <c r="GQ398" i="7" s="1"/>
  <c r="GR398" i="7" s="1"/>
  <c r="FL398" i="7"/>
  <c r="FM398" i="7" s="1"/>
  <c r="FN398" i="7" s="1"/>
  <c r="DD398" i="7"/>
  <c r="DE398" i="7" s="1"/>
  <c r="DF398" i="7" s="1"/>
  <c r="IL398" i="7"/>
  <c r="IM398" i="7" s="1"/>
  <c r="IN398" i="7" s="1"/>
  <c r="EH398" i="7"/>
  <c r="EI398" i="7" s="1"/>
  <c r="EJ398" i="7" s="1"/>
  <c r="JP398" i="7"/>
  <c r="JQ398" i="7" s="1"/>
  <c r="JR398" i="7" s="1"/>
  <c r="FR398" i="7"/>
  <c r="FS398" i="7" s="1"/>
  <c r="FT398" i="7" s="1"/>
  <c r="CL398" i="7"/>
  <c r="CM398" i="7" s="1"/>
  <c r="CN398" i="7" s="1"/>
  <c r="NB398" i="7"/>
  <c r="NC398" i="7" s="1"/>
  <c r="ND398" i="7" s="1"/>
  <c r="NH398" i="7"/>
  <c r="NI398" i="7" s="1"/>
  <c r="NJ398" i="7" s="1"/>
  <c r="LF398" i="7"/>
  <c r="LG398" i="7" s="1"/>
  <c r="LH398" i="7" s="1"/>
  <c r="KZ398" i="7"/>
  <c r="LA398" i="7" s="1"/>
  <c r="LB398" i="7" s="1"/>
  <c r="IR398" i="7"/>
  <c r="IS398" i="7" s="1"/>
  <c r="IT398" i="7" s="1"/>
  <c r="GD398" i="7"/>
  <c r="GE398" i="7" s="1"/>
  <c r="GF398" i="7" s="1"/>
  <c r="NN70" i="7"/>
  <c r="NO70" i="7" s="1"/>
  <c r="NP70" i="7" s="1"/>
  <c r="MV70" i="7"/>
  <c r="MW70" i="7" s="1"/>
  <c r="MX70" i="7" s="1"/>
  <c r="NB70" i="7"/>
  <c r="NC70" i="7" s="1"/>
  <c r="ND70" i="7" s="1"/>
  <c r="KZ70" i="7"/>
  <c r="LA70" i="7" s="1"/>
  <c r="LB70" i="7" s="1"/>
  <c r="KN70" i="7"/>
  <c r="KO70" i="7" s="1"/>
  <c r="KP70" i="7" s="1"/>
  <c r="IR70" i="7"/>
  <c r="IS70" i="7" s="1"/>
  <c r="IT70" i="7" s="1"/>
  <c r="GD70" i="7"/>
  <c r="GE70" i="7" s="1"/>
  <c r="GF70" i="7" s="1"/>
  <c r="EH70" i="7"/>
  <c r="EI70" i="7" s="1"/>
  <c r="EJ70" i="7" s="1"/>
  <c r="ET70" i="7"/>
  <c r="EU70" i="7" s="1"/>
  <c r="EV70" i="7" s="1"/>
  <c r="GJ70" i="7"/>
  <c r="GK70" i="7" s="1"/>
  <c r="GL70" i="7" s="1"/>
  <c r="FF70" i="7"/>
  <c r="FG70" i="7" s="1"/>
  <c r="FH70" i="7" s="1"/>
  <c r="DD70" i="7"/>
  <c r="DE70" i="7" s="1"/>
  <c r="DF70" i="7" s="1"/>
  <c r="IL70" i="7"/>
  <c r="IM70" i="7" s="1"/>
  <c r="IN70" i="7" s="1"/>
  <c r="BZ70" i="7"/>
  <c r="CA70" i="7" s="1"/>
  <c r="CB70" i="7" s="1"/>
  <c r="MJ70" i="7"/>
  <c r="MK70" i="7" s="1"/>
  <c r="ML70" i="7" s="1"/>
  <c r="MP70" i="7"/>
  <c r="MQ70" i="7" s="1"/>
  <c r="MR70" i="7" s="1"/>
  <c r="KH70" i="7"/>
  <c r="KI70" i="7" s="1"/>
  <c r="KJ70" i="7" s="1"/>
  <c r="JV70" i="7"/>
  <c r="JW70" i="7" s="1"/>
  <c r="JX70" i="7" s="1"/>
  <c r="IF70" i="7"/>
  <c r="IG70" i="7" s="1"/>
  <c r="IH70" i="7" s="1"/>
  <c r="HH70" i="7"/>
  <c r="HI70" i="7" s="1"/>
  <c r="HJ70" i="7" s="1"/>
  <c r="DV70" i="7"/>
  <c r="DW70" i="7" s="1"/>
  <c r="DX70" i="7" s="1"/>
  <c r="KB70" i="7"/>
  <c r="KC70" i="7" s="1"/>
  <c r="KD70" i="7" s="1"/>
  <c r="HZ70" i="7"/>
  <c r="IA70" i="7" s="1"/>
  <c r="IB70" i="7" s="1"/>
  <c r="JJ70" i="7"/>
  <c r="JK70" i="7" s="1"/>
  <c r="JL70" i="7" s="1"/>
  <c r="CR70" i="7"/>
  <c r="CS70" i="7" s="1"/>
  <c r="CT70" i="7" s="1"/>
  <c r="FX70" i="7"/>
  <c r="FY70" i="7" s="1"/>
  <c r="FZ70" i="7" s="1"/>
  <c r="NH380" i="7"/>
  <c r="NI380" i="7" s="1"/>
  <c r="NJ380" i="7" s="1"/>
  <c r="LL380" i="7"/>
  <c r="LM380" i="7" s="1"/>
  <c r="LN380" i="7" s="1"/>
  <c r="LR380" i="7"/>
  <c r="LS380" i="7" s="1"/>
  <c r="LT380" i="7" s="1"/>
  <c r="KT380" i="7"/>
  <c r="KU380" i="7" s="1"/>
  <c r="KV380" i="7" s="1"/>
  <c r="JD380" i="7"/>
  <c r="JE380" i="7" s="1"/>
  <c r="JF380" i="7" s="1"/>
  <c r="GP380" i="7"/>
  <c r="GQ380" i="7" s="1"/>
  <c r="GR380" i="7" s="1"/>
  <c r="FL380" i="7"/>
  <c r="FM380" i="7" s="1"/>
  <c r="FN380" i="7" s="1"/>
  <c r="DD380" i="7"/>
  <c r="DE380" i="7" s="1"/>
  <c r="DF380" i="7" s="1"/>
  <c r="HT380" i="7"/>
  <c r="HU380" i="7" s="1"/>
  <c r="HV380" i="7" s="1"/>
  <c r="DV380" i="7"/>
  <c r="DW380" i="7" s="1"/>
  <c r="DX380" i="7" s="1"/>
  <c r="GV380" i="7"/>
  <c r="GW380" i="7" s="1"/>
  <c r="GX380" i="7" s="1"/>
  <c r="CX380" i="7"/>
  <c r="CY380" i="7" s="1"/>
  <c r="CZ380" i="7" s="1"/>
  <c r="CL380" i="7"/>
  <c r="CM380" i="7" s="1"/>
  <c r="CN380" i="7" s="1"/>
  <c r="MV380" i="7"/>
  <c r="MW380" i="7" s="1"/>
  <c r="MX380" i="7" s="1"/>
  <c r="NB380" i="7"/>
  <c r="NC380" i="7" s="1"/>
  <c r="ND380" i="7" s="1"/>
  <c r="KZ380" i="7"/>
  <c r="LA380" i="7" s="1"/>
  <c r="LB380" i="7" s="1"/>
  <c r="KH380" i="7"/>
  <c r="KI380" i="7" s="1"/>
  <c r="KJ380" i="7" s="1"/>
  <c r="IR380" i="7"/>
  <c r="IS380" i="7" s="1"/>
  <c r="IT380" i="7" s="1"/>
  <c r="GD380" i="7"/>
  <c r="GE380" i="7" s="1"/>
  <c r="GF380" i="7" s="1"/>
  <c r="EN380" i="7"/>
  <c r="EO380" i="7" s="1"/>
  <c r="EP380" i="7" s="1"/>
  <c r="ET380" i="7"/>
  <c r="EU380" i="7" s="1"/>
  <c r="EV380" i="7" s="1"/>
  <c r="GJ380" i="7"/>
  <c r="GK380" i="7" s="1"/>
  <c r="GL380" i="7" s="1"/>
  <c r="FF380" i="7"/>
  <c r="FG380" i="7" s="1"/>
  <c r="FH380" i="7" s="1"/>
  <c r="DJ380" i="7"/>
  <c r="DK380" i="7" s="1"/>
  <c r="DL380" i="7" s="1"/>
  <c r="IL380" i="7"/>
  <c r="IM380" i="7" s="1"/>
  <c r="IN380" i="7" s="1"/>
  <c r="BZ380" i="7"/>
  <c r="CA380" i="7" s="1"/>
  <c r="CB380" i="7" s="1"/>
  <c r="CB183" i="7"/>
  <c r="EV183" i="7"/>
  <c r="EP183" i="7"/>
  <c r="GL183" i="7"/>
  <c r="IT183" i="7"/>
  <c r="FH183" i="7"/>
  <c r="FB183" i="7"/>
  <c r="GR183" i="7"/>
  <c r="IZ183" i="7"/>
  <c r="ND183" i="7"/>
  <c r="CN183" i="7"/>
  <c r="DF183" i="7"/>
  <c r="FN183" i="7"/>
  <c r="GX183" i="7"/>
  <c r="JF183" i="7"/>
  <c r="DL183" i="7"/>
  <c r="HD183" i="7"/>
  <c r="LB183" i="7"/>
  <c r="LT183" i="7"/>
  <c r="LN183" i="7"/>
  <c r="NJ183" i="7"/>
  <c r="CH122" i="7"/>
  <c r="HV122" i="7"/>
  <c r="KD122" i="7"/>
  <c r="IB122" i="7"/>
  <c r="JR122" i="7"/>
  <c r="ND122" i="7"/>
  <c r="NP122" i="7"/>
  <c r="DX122" i="7"/>
  <c r="IH122" i="7"/>
  <c r="ED122" i="7"/>
  <c r="IN122" i="7"/>
  <c r="KJ122" i="7"/>
  <c r="ML122" i="7"/>
  <c r="CB304" i="7"/>
  <c r="HV304" i="7"/>
  <c r="EV304" i="7"/>
  <c r="GL304" i="7"/>
  <c r="KV304" i="7"/>
  <c r="FB304" i="7"/>
  <c r="IN304" i="7"/>
  <c r="LN304" i="7"/>
  <c r="JX49" i="7"/>
  <c r="JF49" i="7"/>
  <c r="LT49" i="7"/>
  <c r="GR49" i="7"/>
  <c r="CH49" i="7"/>
  <c r="JL49" i="7"/>
  <c r="MX49" i="7"/>
  <c r="MF49" i="7"/>
  <c r="CT212" i="7"/>
  <c r="HJ212" i="7"/>
  <c r="JX212" i="7"/>
  <c r="EJ212" i="7"/>
  <c r="FZ212" i="7"/>
  <c r="IN212" i="7"/>
  <c r="CZ212" i="7"/>
  <c r="KJ212" i="7"/>
  <c r="MR212" i="7"/>
  <c r="CB212" i="7"/>
  <c r="EV212" i="7"/>
  <c r="GF212" i="7"/>
  <c r="IT212" i="7"/>
  <c r="FH212" i="7"/>
  <c r="FB212" i="7"/>
  <c r="GL212" i="7"/>
  <c r="KP212" i="7"/>
  <c r="LB212" i="7"/>
  <c r="MX212" i="7"/>
  <c r="CT109" i="7"/>
  <c r="JX109" i="7"/>
  <c r="FN109" i="7"/>
  <c r="JL109" i="7"/>
  <c r="DL109" i="7"/>
  <c r="HJ109" i="7"/>
  <c r="JR109" i="7"/>
  <c r="LH109" i="7"/>
  <c r="MF109" i="7"/>
  <c r="NP109" i="7"/>
  <c r="FH109" i="7"/>
  <c r="CH109" i="7"/>
  <c r="GF109" i="7"/>
  <c r="CZ109" i="7"/>
  <c r="DX109" i="7"/>
  <c r="FZ109" i="7"/>
  <c r="KJ109" i="7"/>
  <c r="MX109" i="7"/>
  <c r="MR109" i="7"/>
  <c r="DX261" i="7"/>
  <c r="HV261" i="7"/>
  <c r="CT261" i="7"/>
  <c r="GL261" i="7"/>
  <c r="CZ261" i="7"/>
  <c r="ED261" i="7"/>
  <c r="IH261" i="7"/>
  <c r="KD261" i="7"/>
  <c r="KV261" i="7"/>
  <c r="MX261" i="7"/>
  <c r="FB261" i="7"/>
  <c r="IZ261" i="7"/>
  <c r="DL261" i="7"/>
  <c r="HP261" i="7"/>
  <c r="EV261" i="7"/>
  <c r="EP261" i="7"/>
  <c r="IT261" i="7"/>
  <c r="KJ261" i="7"/>
  <c r="AB368" i="7"/>
  <c r="AK368" i="7" s="1"/>
  <c r="Z359" i="7"/>
  <c r="AK359" i="7" s="1"/>
  <c r="FH53" i="7"/>
  <c r="GR53" i="7"/>
  <c r="KD53" i="7"/>
  <c r="MR53" i="7"/>
  <c r="CB53" i="7"/>
  <c r="HD53" i="7"/>
  <c r="EJ53" i="7"/>
  <c r="GL53" i="7"/>
  <c r="IT53" i="7"/>
  <c r="KP53" i="7"/>
  <c r="LB53" i="7"/>
  <c r="ND53" i="7"/>
  <c r="Z389" i="7"/>
  <c r="AK389" i="7" s="1"/>
  <c r="Z355" i="7"/>
  <c r="AK355" i="7" s="1"/>
  <c r="AB383" i="7"/>
  <c r="AK383" i="7" s="1"/>
  <c r="AB362" i="7"/>
  <c r="AK362" i="7" s="1"/>
  <c r="CT136" i="7"/>
  <c r="HD250" i="7"/>
  <c r="JR250" i="7"/>
  <c r="KJ49" i="7"/>
  <c r="LZ49" i="7"/>
  <c r="KP49" i="7"/>
  <c r="KV189" i="7"/>
  <c r="FT189" i="7"/>
  <c r="JR189" i="7"/>
  <c r="LH189" i="7"/>
  <c r="CN53" i="7"/>
  <c r="EP53" i="7"/>
  <c r="IZ53" i="7"/>
  <c r="ED53" i="7"/>
  <c r="IN53" i="7"/>
  <c r="FT53" i="7"/>
  <c r="JF53" i="7"/>
  <c r="LZ53" i="7"/>
  <c r="LT53" i="7"/>
  <c r="LN53" i="7"/>
  <c r="CT53" i="7"/>
  <c r="HV53" i="7"/>
  <c r="JX53" i="7"/>
  <c r="FN53" i="7"/>
  <c r="JL53" i="7"/>
  <c r="DL53" i="7"/>
  <c r="HJ53" i="7"/>
  <c r="HP53" i="7"/>
  <c r="JR53" i="7"/>
  <c r="KV53" i="7"/>
  <c r="ML53" i="7"/>
  <c r="MF53" i="7"/>
  <c r="NP53" i="7"/>
  <c r="CN136" i="7"/>
  <c r="ED136" i="7"/>
  <c r="GR136" i="7"/>
  <c r="LZ136" i="7"/>
  <c r="IB136" i="7"/>
  <c r="JR136" i="7"/>
  <c r="FN136" i="7"/>
  <c r="DL136" i="7"/>
  <c r="HV136" i="7"/>
  <c r="HD136" i="7"/>
  <c r="KD136" i="7"/>
  <c r="NP136" i="7"/>
  <c r="CH250" i="7"/>
  <c r="MF250" i="7"/>
  <c r="JL250" i="7"/>
  <c r="FZ250" i="7"/>
  <c r="KJ250" i="7"/>
  <c r="MR250" i="7"/>
  <c r="CH145" i="7"/>
  <c r="LZ145" i="7"/>
  <c r="FH145" i="7"/>
  <c r="EP145" i="7"/>
  <c r="GX189" i="7"/>
  <c r="JF189" i="7"/>
  <c r="DL189" i="7"/>
  <c r="JL189" i="7"/>
  <c r="LT189" i="7"/>
  <c r="IB189" i="7"/>
  <c r="MF189" i="7"/>
  <c r="LZ189" i="7"/>
  <c r="CB123" i="7"/>
  <c r="FT123" i="7"/>
  <c r="FB123" i="7"/>
  <c r="GX123" i="7"/>
  <c r="JF123" i="7"/>
  <c r="DF123" i="7"/>
  <c r="FN123" i="7"/>
  <c r="LB123" i="7"/>
  <c r="LZ123" i="7"/>
  <c r="LT123" i="7"/>
  <c r="LN123" i="7"/>
  <c r="CN123" i="7"/>
  <c r="HJ123" i="7"/>
  <c r="DR123" i="7"/>
  <c r="JX123" i="7"/>
  <c r="KP123" i="7"/>
  <c r="MF123" i="7"/>
  <c r="NP123" i="7"/>
  <c r="CN168" i="7"/>
  <c r="JD31" i="7"/>
  <c r="JE31" i="7" s="1"/>
  <c r="JF31" i="7" s="1"/>
  <c r="AB332" i="7"/>
  <c r="AK332" i="7" s="1"/>
  <c r="AB394" i="7"/>
  <c r="AK394" i="7" s="1"/>
  <c r="AB388" i="7"/>
  <c r="AK388" i="7" s="1"/>
  <c r="KZ280" i="7"/>
  <c r="LA280" i="7" s="1"/>
  <c r="LB280" i="7" s="1"/>
  <c r="CF280" i="7"/>
  <c r="CG280" i="7" s="1"/>
  <c r="CH280" i="7" s="1"/>
  <c r="EB314" i="7"/>
  <c r="EC314" i="7" s="1"/>
  <c r="ED314" i="7" s="1"/>
  <c r="DV314" i="7"/>
  <c r="DW314" i="7" s="1"/>
  <c r="DX314" i="7" s="1"/>
  <c r="HB58" i="7"/>
  <c r="HC58" i="7" s="1"/>
  <c r="HD58" i="7" s="1"/>
  <c r="MD58" i="7"/>
  <c r="ME58" i="7" s="1"/>
  <c r="MF58" i="7" s="1"/>
  <c r="NB411" i="7"/>
  <c r="NC411" i="7" s="1"/>
  <c r="ND411" i="7" s="1"/>
  <c r="DV411" i="7"/>
  <c r="DW411" i="7" s="1"/>
  <c r="DX411" i="7" s="1"/>
  <c r="FL411" i="7"/>
  <c r="FM411" i="7" s="1"/>
  <c r="FN411" i="7" s="1"/>
  <c r="LR280" i="7"/>
  <c r="LS280" i="7" s="1"/>
  <c r="LT280" i="7" s="1"/>
  <c r="LX280" i="7"/>
  <c r="LY280" i="7" s="1"/>
  <c r="LZ280" i="7" s="1"/>
  <c r="HZ280" i="7"/>
  <c r="IA280" i="7" s="1"/>
  <c r="IB280" i="7" s="1"/>
  <c r="FL280" i="7"/>
  <c r="FM280" i="7" s="1"/>
  <c r="FN280" i="7" s="1"/>
  <c r="LF280" i="7"/>
  <c r="LG280" i="7" s="1"/>
  <c r="LH280" i="7" s="1"/>
  <c r="DP280" i="7"/>
  <c r="DQ280" i="7" s="1"/>
  <c r="DR280" i="7" s="1"/>
  <c r="EZ280" i="7"/>
  <c r="FA280" i="7" s="1"/>
  <c r="FB280" i="7" s="1"/>
  <c r="MV314" i="7"/>
  <c r="MW314" i="7" s="1"/>
  <c r="MX314" i="7" s="1"/>
  <c r="MP314" i="7"/>
  <c r="MQ314" i="7" s="1"/>
  <c r="MR314" i="7" s="1"/>
  <c r="GJ314" i="7"/>
  <c r="GK314" i="7" s="1"/>
  <c r="GL314" i="7" s="1"/>
  <c r="DJ314" i="7"/>
  <c r="DK314" i="7" s="1"/>
  <c r="DL314" i="7" s="1"/>
  <c r="MJ314" i="7"/>
  <c r="MK314" i="7" s="1"/>
  <c r="ML314" i="7" s="1"/>
  <c r="IF314" i="7"/>
  <c r="IG314" i="7" s="1"/>
  <c r="IH314" i="7" s="1"/>
  <c r="GD314" i="7"/>
  <c r="GE314" i="7" s="1"/>
  <c r="GF314" i="7" s="1"/>
  <c r="KT58" i="7"/>
  <c r="KU58" i="7" s="1"/>
  <c r="KV58" i="7" s="1"/>
  <c r="LR58" i="7"/>
  <c r="LS58" i="7" s="1"/>
  <c r="LT58" i="7" s="1"/>
  <c r="JV58" i="7"/>
  <c r="JW58" i="7" s="1"/>
  <c r="JX58" i="7" s="1"/>
  <c r="CR58" i="7"/>
  <c r="CS58" i="7" s="1"/>
  <c r="CT58" i="7" s="1"/>
  <c r="LF58" i="7"/>
  <c r="LG58" i="7" s="1"/>
  <c r="LH58" i="7" s="1"/>
  <c r="DP58" i="7"/>
  <c r="DQ58" i="7" s="1"/>
  <c r="DR58" i="7" s="1"/>
  <c r="DJ58" i="7"/>
  <c r="DK58" i="7" s="1"/>
  <c r="DL58" i="7" s="1"/>
  <c r="MP26" i="7"/>
  <c r="MQ26" i="7" s="1"/>
  <c r="MR26" i="7" s="1"/>
  <c r="CX26" i="7"/>
  <c r="CY26" i="7" s="1"/>
  <c r="CZ26" i="7" s="1"/>
  <c r="HH26" i="7"/>
  <c r="HI26" i="7" s="1"/>
  <c r="HJ26" i="7" s="1"/>
  <c r="JV26" i="7"/>
  <c r="JW26" i="7" s="1"/>
  <c r="JX26" i="7" s="1"/>
  <c r="FX26" i="7"/>
  <c r="FY26" i="7" s="1"/>
  <c r="FZ26" i="7" s="1"/>
  <c r="CR26" i="7"/>
  <c r="CS26" i="7" s="1"/>
  <c r="CT26" i="7" s="1"/>
  <c r="LX26" i="7"/>
  <c r="LY26" i="7" s="1"/>
  <c r="LZ26" i="7" s="1"/>
  <c r="LF26" i="7"/>
  <c r="LG26" i="7" s="1"/>
  <c r="LH26" i="7" s="1"/>
  <c r="HN26" i="7"/>
  <c r="HO26" i="7" s="1"/>
  <c r="HP26" i="7" s="1"/>
  <c r="DP26" i="7"/>
  <c r="DQ26" i="7" s="1"/>
  <c r="DR26" i="7" s="1"/>
  <c r="HB26" i="7"/>
  <c r="HC26" i="7" s="1"/>
  <c r="HD26" i="7" s="1"/>
  <c r="DJ26" i="7"/>
  <c r="DK26" i="7" s="1"/>
  <c r="DL26" i="7" s="1"/>
  <c r="CN212" i="7"/>
  <c r="DF212" i="7"/>
  <c r="DL212" i="7"/>
  <c r="KV212" i="7"/>
  <c r="LT212" i="7"/>
  <c r="DR212" i="7"/>
  <c r="HD212" i="7"/>
  <c r="KD212" i="7"/>
  <c r="DX212" i="7"/>
  <c r="HP212" i="7"/>
  <c r="JR212" i="7"/>
  <c r="MF212" i="7"/>
  <c r="NP212" i="7"/>
  <c r="CB109" i="7"/>
  <c r="IB109" i="7"/>
  <c r="DF109" i="7"/>
  <c r="HD109" i="7"/>
  <c r="EV109" i="7"/>
  <c r="EJ109" i="7"/>
  <c r="GL109" i="7"/>
  <c r="IT109" i="7"/>
  <c r="KV109" i="7"/>
  <c r="LB109" i="7"/>
  <c r="NJ109" i="7"/>
  <c r="CN109" i="7"/>
  <c r="EP109" i="7"/>
  <c r="IN109" i="7"/>
  <c r="GX109" i="7"/>
  <c r="JF109" i="7"/>
  <c r="LZ109" i="7"/>
  <c r="LT109" i="7"/>
  <c r="FZ261" i="7"/>
  <c r="EJ261" i="7"/>
  <c r="IN261" i="7"/>
  <c r="FN261" i="7"/>
  <c r="LB261" i="7"/>
  <c r="LZ261" i="7"/>
  <c r="LN261" i="7"/>
  <c r="FH261" i="7"/>
  <c r="CH261" i="7"/>
  <c r="HJ261" i="7"/>
  <c r="JL261" i="7"/>
  <c r="DR261" i="7"/>
  <c r="FT261" i="7"/>
  <c r="IB261" i="7"/>
  <c r="KP261" i="7"/>
  <c r="NP261" i="7"/>
  <c r="EP136" i="7"/>
  <c r="IZ136" i="7"/>
  <c r="IN136" i="7"/>
  <c r="FT136" i="7"/>
  <c r="FB136" i="7"/>
  <c r="JF136" i="7"/>
  <c r="KP136" i="7"/>
  <c r="LT136" i="7"/>
  <c r="LN136" i="7"/>
  <c r="JL136" i="7"/>
  <c r="LH136" i="7"/>
  <c r="ML136" i="7"/>
  <c r="MF136" i="7"/>
  <c r="DL250" i="7"/>
  <c r="FH250" i="7"/>
  <c r="EP250" i="7"/>
  <c r="LB250" i="7"/>
  <c r="ND250" i="7"/>
  <c r="LT250" i="7"/>
  <c r="LN250" i="7"/>
  <c r="CN145" i="7"/>
  <c r="FT145" i="7"/>
  <c r="FB145" i="7"/>
  <c r="GX145" i="7"/>
  <c r="JF145" i="7"/>
  <c r="DF145" i="7"/>
  <c r="FN145" i="7"/>
  <c r="HD145" i="7"/>
  <c r="JL145" i="7"/>
  <c r="LB145" i="7"/>
  <c r="ML145" i="7"/>
  <c r="LT145" i="7"/>
  <c r="LN145" i="7"/>
  <c r="CT145" i="7"/>
  <c r="DL145" i="7"/>
  <c r="HJ145" i="7"/>
  <c r="JR145" i="7"/>
  <c r="DR145" i="7"/>
  <c r="HV145" i="7"/>
  <c r="IB145" i="7"/>
  <c r="JX145" i="7"/>
  <c r="KP145" i="7"/>
  <c r="NJ145" i="7"/>
  <c r="MF145" i="7"/>
  <c r="NP145" i="7"/>
  <c r="CT189" i="7"/>
  <c r="ED189" i="7"/>
  <c r="FZ189" i="7"/>
  <c r="IH189" i="7"/>
  <c r="KD189" i="7"/>
  <c r="GF189" i="7"/>
  <c r="IN189" i="7"/>
  <c r="CZ189" i="7"/>
  <c r="KJ189" i="7"/>
  <c r="MR189" i="7"/>
  <c r="ML189" i="7"/>
  <c r="EV189" i="7"/>
  <c r="EP189" i="7"/>
  <c r="GL189" i="7"/>
  <c r="IT189" i="7"/>
  <c r="FH189" i="7"/>
  <c r="FB189" i="7"/>
  <c r="GR189" i="7"/>
  <c r="IZ189" i="7"/>
  <c r="KP189" i="7"/>
  <c r="LB189" i="7"/>
  <c r="ND189" i="7"/>
  <c r="MX189" i="7"/>
  <c r="LX209" i="7"/>
  <c r="LY209" i="7" s="1"/>
  <c r="LZ209" i="7" s="1"/>
  <c r="GP209" i="7"/>
  <c r="GQ209" i="7" s="1"/>
  <c r="GR209" i="7" s="1"/>
  <c r="DV367" i="7"/>
  <c r="DW367" i="7" s="1"/>
  <c r="DX367" i="7" s="1"/>
  <c r="FL367" i="7"/>
  <c r="FM367" i="7" s="1"/>
  <c r="FN367" i="7" s="1"/>
  <c r="GJ201" i="7"/>
  <c r="GK201" i="7" s="1"/>
  <c r="GL201" i="7" s="1"/>
  <c r="MJ201" i="7"/>
  <c r="MK201" i="7" s="1"/>
  <c r="ML201" i="7" s="1"/>
  <c r="HT201" i="7"/>
  <c r="HU201" i="7" s="1"/>
  <c r="HV201" i="7" s="1"/>
  <c r="DJ199" i="7"/>
  <c r="DK199" i="7" s="1"/>
  <c r="DL199" i="7" s="1"/>
  <c r="KZ199" i="7"/>
  <c r="LA199" i="7" s="1"/>
  <c r="LB199" i="7" s="1"/>
  <c r="EN199" i="7"/>
  <c r="EO199" i="7" s="1"/>
  <c r="EP199" i="7" s="1"/>
  <c r="HB372" i="7"/>
  <c r="HC372" i="7" s="1"/>
  <c r="HD372" i="7" s="1"/>
  <c r="FF372" i="7"/>
  <c r="FG372" i="7" s="1"/>
  <c r="FH372" i="7" s="1"/>
  <c r="JR346" i="7"/>
  <c r="EJ346" i="7"/>
  <c r="GF346" i="7"/>
  <c r="CZ346" i="7"/>
  <c r="KP346" i="7"/>
  <c r="MR346" i="7"/>
  <c r="ML346" i="7"/>
  <c r="CN347" i="7"/>
  <c r="JR347" i="7"/>
  <c r="IN347" i="7"/>
  <c r="DF347" i="7"/>
  <c r="FN347" i="7"/>
  <c r="HD347" i="7"/>
  <c r="JF347" i="7"/>
  <c r="KP347" i="7"/>
  <c r="LT347" i="7"/>
  <c r="LN347" i="7"/>
  <c r="NJ347" i="7"/>
  <c r="GX347" i="7"/>
  <c r="CH347" i="7"/>
  <c r="DR347" i="7"/>
  <c r="FT347" i="7"/>
  <c r="IB347" i="7"/>
  <c r="JX347" i="7"/>
  <c r="KJ347" i="7"/>
  <c r="LZ347" i="7"/>
  <c r="NP347" i="7"/>
  <c r="EV130" i="7"/>
  <c r="FH130" i="7"/>
  <c r="GL130" i="7"/>
  <c r="CB130" i="7"/>
  <c r="GR130" i="7"/>
  <c r="GX130" i="7"/>
  <c r="LB130" i="7"/>
  <c r="ML130" i="7"/>
  <c r="CN129" i="7"/>
  <c r="FN129" i="7"/>
  <c r="JL129" i="7"/>
  <c r="EP129" i="7"/>
  <c r="IZ129" i="7"/>
  <c r="DL129" i="7"/>
  <c r="HJ129" i="7"/>
  <c r="HP129" i="7"/>
  <c r="JR129" i="7"/>
  <c r="KP129" i="7"/>
  <c r="MF129" i="7"/>
  <c r="LZ129" i="7"/>
  <c r="NP129" i="7"/>
  <c r="CT129" i="7"/>
  <c r="CZ129" i="7"/>
  <c r="HV129" i="7"/>
  <c r="JX129" i="7"/>
  <c r="DX129" i="7"/>
  <c r="FZ129" i="7"/>
  <c r="IH129" i="7"/>
  <c r="KD129" i="7"/>
  <c r="KV129" i="7"/>
  <c r="MR129" i="7"/>
  <c r="ML129" i="7"/>
  <c r="EV278" i="7"/>
  <c r="EP278" i="7"/>
  <c r="GR278" i="7"/>
  <c r="MX278" i="7"/>
  <c r="DF278" i="7"/>
  <c r="FN278" i="7"/>
  <c r="JF278" i="7"/>
  <c r="HD278" i="7"/>
  <c r="ML278" i="7"/>
  <c r="LT278" i="7"/>
  <c r="LN278" i="7"/>
  <c r="NH187" i="7"/>
  <c r="NI187" i="7" s="1"/>
  <c r="NJ187" i="7" s="1"/>
  <c r="HH411" i="7"/>
  <c r="HI411" i="7" s="1"/>
  <c r="HJ411" i="7" s="1"/>
  <c r="DP411" i="7"/>
  <c r="DQ411" i="7" s="1"/>
  <c r="DR411" i="7" s="1"/>
  <c r="LF411" i="7"/>
  <c r="LG411" i="7" s="1"/>
  <c r="LH411" i="7" s="1"/>
  <c r="Z337" i="7"/>
  <c r="AK337" i="7" s="1"/>
  <c r="ET31" i="7"/>
  <c r="EU31" i="7" s="1"/>
  <c r="EV31" i="7" s="1"/>
  <c r="CF411" i="7"/>
  <c r="CG411" i="7" s="1"/>
  <c r="CH411" i="7" s="1"/>
  <c r="JD411" i="7"/>
  <c r="JE411" i="7" s="1"/>
  <c r="JF411" i="7" s="1"/>
  <c r="JJ411" i="7"/>
  <c r="JK411" i="7" s="1"/>
  <c r="JL411" i="7" s="1"/>
  <c r="LL411" i="7"/>
  <c r="LM411" i="7" s="1"/>
  <c r="LN411" i="7" s="1"/>
  <c r="HZ411" i="7"/>
  <c r="IA411" i="7" s="1"/>
  <c r="IB411" i="7" s="1"/>
  <c r="HT411" i="7"/>
  <c r="HU411" i="7" s="1"/>
  <c r="HV411" i="7" s="1"/>
  <c r="MD411" i="7"/>
  <c r="ME411" i="7" s="1"/>
  <c r="MF411" i="7" s="1"/>
  <c r="AB385" i="7"/>
  <c r="AK385" i="7" s="1"/>
  <c r="IL187" i="7"/>
  <c r="IM187" i="7" s="1"/>
  <c r="IN187" i="7" s="1"/>
  <c r="HN187" i="7"/>
  <c r="HO187" i="7" s="1"/>
  <c r="HP187" i="7" s="1"/>
  <c r="KN31" i="7"/>
  <c r="KO31" i="7" s="1"/>
  <c r="KP31" i="7" s="1"/>
  <c r="NH31" i="7"/>
  <c r="NI31" i="7" s="1"/>
  <c r="NJ31" i="7" s="1"/>
  <c r="MX219" i="7"/>
  <c r="BZ280" i="7"/>
  <c r="CA280" i="7" s="1"/>
  <c r="CB280" i="7" s="1"/>
  <c r="IR280" i="7"/>
  <c r="IS280" i="7" s="1"/>
  <c r="IT280" i="7" s="1"/>
  <c r="IX280" i="7"/>
  <c r="IY280" i="7" s="1"/>
  <c r="IZ280" i="7" s="1"/>
  <c r="NB280" i="7"/>
  <c r="NC280" i="7" s="1"/>
  <c r="ND280" i="7" s="1"/>
  <c r="HN280" i="7"/>
  <c r="HO280" i="7" s="1"/>
  <c r="HP280" i="7" s="1"/>
  <c r="HT280" i="7"/>
  <c r="HU280" i="7" s="1"/>
  <c r="HV280" i="7" s="1"/>
  <c r="MD280" i="7"/>
  <c r="ME280" i="7" s="1"/>
  <c r="MF280" i="7" s="1"/>
  <c r="DD280" i="7"/>
  <c r="DE280" i="7" s="1"/>
  <c r="DF280" i="7" s="1"/>
  <c r="GV280" i="7"/>
  <c r="GW280" i="7" s="1"/>
  <c r="GX280" i="7" s="1"/>
  <c r="DJ280" i="7"/>
  <c r="DK280" i="7" s="1"/>
  <c r="DL280" i="7" s="1"/>
  <c r="HB280" i="7"/>
  <c r="HC280" i="7" s="1"/>
  <c r="HD280" i="7" s="1"/>
  <c r="KT280" i="7"/>
  <c r="KU280" i="7" s="1"/>
  <c r="KV280" i="7" s="1"/>
  <c r="FF314" i="7"/>
  <c r="FG314" i="7" s="1"/>
  <c r="FH314" i="7" s="1"/>
  <c r="CF314" i="7"/>
  <c r="CG314" i="7" s="1"/>
  <c r="CH314" i="7" s="1"/>
  <c r="CX314" i="7"/>
  <c r="CY314" i="7" s="1"/>
  <c r="CZ314" i="7" s="1"/>
  <c r="FX314" i="7"/>
  <c r="FY314" i="7" s="1"/>
  <c r="FZ314" i="7" s="1"/>
  <c r="JP314" i="7"/>
  <c r="JQ314" i="7" s="1"/>
  <c r="JR314" i="7" s="1"/>
  <c r="LR314" i="7"/>
  <c r="LS314" i="7" s="1"/>
  <c r="LT314" i="7" s="1"/>
  <c r="BZ314" i="7"/>
  <c r="CA314" i="7" s="1"/>
  <c r="CB314" i="7" s="1"/>
  <c r="HT314" i="7"/>
  <c r="HU314" i="7" s="1"/>
  <c r="HV314" i="7" s="1"/>
  <c r="HB314" i="7"/>
  <c r="HC314" i="7" s="1"/>
  <c r="HD314" i="7" s="1"/>
  <c r="EN314" i="7"/>
  <c r="EO314" i="7" s="1"/>
  <c r="EP314" i="7" s="1"/>
  <c r="IR314" i="7"/>
  <c r="IS314" i="7" s="1"/>
  <c r="IT314" i="7" s="1"/>
  <c r="KZ314" i="7"/>
  <c r="LA314" i="7" s="1"/>
  <c r="LB314" i="7" s="1"/>
  <c r="CL58" i="7"/>
  <c r="CM58" i="7" s="1"/>
  <c r="CN58" i="7" s="1"/>
  <c r="HT58" i="7"/>
  <c r="HU58" i="7" s="1"/>
  <c r="HV58" i="7" s="1"/>
  <c r="JP58" i="7"/>
  <c r="JQ58" i="7" s="1"/>
  <c r="JR58" i="7" s="1"/>
  <c r="HZ58" i="7"/>
  <c r="IA58" i="7" s="1"/>
  <c r="IB58" i="7" s="1"/>
  <c r="KB58" i="7"/>
  <c r="KC58" i="7" s="1"/>
  <c r="KD58" i="7" s="1"/>
  <c r="MJ58" i="7"/>
  <c r="MK58" i="7" s="1"/>
  <c r="ML58" i="7" s="1"/>
  <c r="NN58" i="7"/>
  <c r="NO58" i="7" s="1"/>
  <c r="NP58" i="7" s="1"/>
  <c r="DV58" i="7"/>
  <c r="DW58" i="7" s="1"/>
  <c r="DX58" i="7" s="1"/>
  <c r="IF58" i="7"/>
  <c r="IG58" i="7" s="1"/>
  <c r="IH58" i="7" s="1"/>
  <c r="EB58" i="7"/>
  <c r="EC58" i="7" s="1"/>
  <c r="ED58" i="7" s="1"/>
  <c r="BZ228" i="7"/>
  <c r="CA228" i="7" s="1"/>
  <c r="CB228" i="7" s="1"/>
  <c r="IR228" i="7"/>
  <c r="IS228" i="7" s="1"/>
  <c r="IT228" i="7" s="1"/>
  <c r="IX228" i="7"/>
  <c r="IY228" i="7" s="1"/>
  <c r="IZ228" i="7" s="1"/>
  <c r="MV228" i="7"/>
  <c r="MW228" i="7" s="1"/>
  <c r="MX228" i="7" s="1"/>
  <c r="GV228" i="7"/>
  <c r="GW228" i="7" s="1"/>
  <c r="GX228" i="7" s="1"/>
  <c r="HB228" i="7"/>
  <c r="HC228" i="7" s="1"/>
  <c r="HD228" i="7" s="1"/>
  <c r="MP280" i="7"/>
  <c r="MQ280" i="7" s="1"/>
  <c r="MR280" i="7" s="1"/>
  <c r="MV280" i="7"/>
  <c r="MW280" i="7" s="1"/>
  <c r="MX280" i="7" s="1"/>
  <c r="KH280" i="7"/>
  <c r="KI280" i="7" s="1"/>
  <c r="KJ280" i="7" s="1"/>
  <c r="CX280" i="7"/>
  <c r="CY280" i="7" s="1"/>
  <c r="CZ280" i="7" s="1"/>
  <c r="IL280" i="7"/>
  <c r="IM280" i="7" s="1"/>
  <c r="IN280" i="7" s="1"/>
  <c r="GD280" i="7"/>
  <c r="GE280" i="7" s="1"/>
  <c r="GF280" i="7" s="1"/>
  <c r="EH280" i="7"/>
  <c r="EI280" i="7" s="1"/>
  <c r="EJ280" i="7" s="1"/>
  <c r="JP280" i="7"/>
  <c r="JQ280" i="7" s="1"/>
  <c r="JR280" i="7" s="1"/>
  <c r="IF280" i="7"/>
  <c r="IG280" i="7" s="1"/>
  <c r="IH280" i="7" s="1"/>
  <c r="FX280" i="7"/>
  <c r="FY280" i="7" s="1"/>
  <c r="FZ280" i="7" s="1"/>
  <c r="EB280" i="7"/>
  <c r="EC280" i="7" s="1"/>
  <c r="ED280" i="7" s="1"/>
  <c r="CR280" i="7"/>
  <c r="CS280" i="7" s="1"/>
  <c r="CT280" i="7" s="1"/>
  <c r="NN280" i="7"/>
  <c r="NO280" i="7" s="1"/>
  <c r="NP280" i="7" s="1"/>
  <c r="MJ280" i="7"/>
  <c r="MK280" i="7" s="1"/>
  <c r="ML280" i="7" s="1"/>
  <c r="KB280" i="7"/>
  <c r="KC280" i="7" s="1"/>
  <c r="KD280" i="7" s="1"/>
  <c r="HH280" i="7"/>
  <c r="HI280" i="7" s="1"/>
  <c r="HJ280" i="7" s="1"/>
  <c r="JV280" i="7"/>
  <c r="JW280" i="7" s="1"/>
  <c r="JX280" i="7" s="1"/>
  <c r="FR280" i="7"/>
  <c r="FS280" i="7" s="1"/>
  <c r="FT280" i="7" s="1"/>
  <c r="CL280" i="7"/>
  <c r="CM280" i="7" s="1"/>
  <c r="CN280" i="7" s="1"/>
  <c r="NH280" i="7"/>
  <c r="NI280" i="7" s="1"/>
  <c r="NJ280" i="7" s="1"/>
  <c r="KN280" i="7"/>
  <c r="KO280" i="7" s="1"/>
  <c r="KP280" i="7" s="1"/>
  <c r="GP280" i="7"/>
  <c r="GQ280" i="7" s="1"/>
  <c r="GR280" i="7" s="1"/>
  <c r="FF280" i="7"/>
  <c r="FG280" i="7" s="1"/>
  <c r="FH280" i="7" s="1"/>
  <c r="GJ280" i="7"/>
  <c r="GK280" i="7" s="1"/>
  <c r="GL280" i="7" s="1"/>
  <c r="ET280" i="7"/>
  <c r="EU280" i="7" s="1"/>
  <c r="EV280" i="7" s="1"/>
  <c r="NN314" i="7"/>
  <c r="NO314" i="7" s="1"/>
  <c r="NP314" i="7" s="1"/>
  <c r="LX314" i="7"/>
  <c r="LY314" i="7" s="1"/>
  <c r="LZ314" i="7" s="1"/>
  <c r="NB314" i="7"/>
  <c r="NC314" i="7" s="1"/>
  <c r="ND314" i="7" s="1"/>
  <c r="KT314" i="7"/>
  <c r="KU314" i="7" s="1"/>
  <c r="KV314" i="7" s="1"/>
  <c r="JV314" i="7"/>
  <c r="JW314" i="7" s="1"/>
  <c r="JX314" i="7" s="1"/>
  <c r="HN314" i="7"/>
  <c r="HO314" i="7" s="1"/>
  <c r="HP314" i="7" s="1"/>
  <c r="FR314" i="7"/>
  <c r="FS314" i="7" s="1"/>
  <c r="FT314" i="7" s="1"/>
  <c r="DP314" i="7"/>
  <c r="DQ314" i="7" s="1"/>
  <c r="DR314" i="7" s="1"/>
  <c r="JJ314" i="7"/>
  <c r="JK314" i="7" s="1"/>
  <c r="JL314" i="7" s="1"/>
  <c r="HZ314" i="7"/>
  <c r="IA314" i="7" s="1"/>
  <c r="IB314" i="7" s="1"/>
  <c r="KB314" i="7"/>
  <c r="KC314" i="7" s="1"/>
  <c r="KD314" i="7" s="1"/>
  <c r="HH314" i="7"/>
  <c r="HI314" i="7" s="1"/>
  <c r="HJ314" i="7" s="1"/>
  <c r="CR314" i="7"/>
  <c r="CS314" i="7" s="1"/>
  <c r="CT314" i="7" s="1"/>
  <c r="NH314" i="7"/>
  <c r="NI314" i="7" s="1"/>
  <c r="NJ314" i="7" s="1"/>
  <c r="LL314" i="7"/>
  <c r="LM314" i="7" s="1"/>
  <c r="LN314" i="7" s="1"/>
  <c r="MD314" i="7"/>
  <c r="ME314" i="7" s="1"/>
  <c r="MF314" i="7" s="1"/>
  <c r="LF314" i="7"/>
  <c r="LG314" i="7" s="1"/>
  <c r="LH314" i="7" s="1"/>
  <c r="JD314" i="7"/>
  <c r="JE314" i="7" s="1"/>
  <c r="JF314" i="7" s="1"/>
  <c r="GV314" i="7"/>
  <c r="GW314" i="7" s="1"/>
  <c r="GX314" i="7" s="1"/>
  <c r="FL314" i="7"/>
  <c r="FM314" i="7" s="1"/>
  <c r="FN314" i="7" s="1"/>
  <c r="DD314" i="7"/>
  <c r="DE314" i="7" s="1"/>
  <c r="DF314" i="7" s="1"/>
  <c r="IL314" i="7"/>
  <c r="IM314" i="7" s="1"/>
  <c r="IN314" i="7" s="1"/>
  <c r="EH314" i="7"/>
  <c r="EI314" i="7" s="1"/>
  <c r="EJ314" i="7" s="1"/>
  <c r="IX314" i="7"/>
  <c r="IY314" i="7" s="1"/>
  <c r="IZ314" i="7" s="1"/>
  <c r="EZ314" i="7"/>
  <c r="FA314" i="7" s="1"/>
  <c r="FB314" i="7" s="1"/>
  <c r="CL314" i="7"/>
  <c r="CM314" i="7" s="1"/>
  <c r="CN314" i="7" s="1"/>
  <c r="MP58" i="7"/>
  <c r="MQ58" i="7" s="1"/>
  <c r="MR58" i="7" s="1"/>
  <c r="MV58" i="7"/>
  <c r="MW58" i="7" s="1"/>
  <c r="MX58" i="7" s="1"/>
  <c r="KH58" i="7"/>
  <c r="KI58" i="7" s="1"/>
  <c r="KJ58" i="7" s="1"/>
  <c r="CX58" i="7"/>
  <c r="CY58" i="7" s="1"/>
  <c r="CZ58" i="7" s="1"/>
  <c r="IL58" i="7"/>
  <c r="IM58" i="7" s="1"/>
  <c r="IN58" i="7" s="1"/>
  <c r="FX58" i="7"/>
  <c r="FY58" i="7" s="1"/>
  <c r="FZ58" i="7" s="1"/>
  <c r="LL58" i="7"/>
  <c r="LM58" i="7" s="1"/>
  <c r="LN58" i="7" s="1"/>
  <c r="LX58" i="7"/>
  <c r="LY58" i="7" s="1"/>
  <c r="LZ58" i="7" s="1"/>
  <c r="JJ58" i="7"/>
  <c r="JK58" i="7" s="1"/>
  <c r="JL58" i="7" s="1"/>
  <c r="FL58" i="7"/>
  <c r="FM58" i="7" s="1"/>
  <c r="FN58" i="7" s="1"/>
  <c r="DD58" i="7"/>
  <c r="DE58" i="7" s="1"/>
  <c r="DF58" i="7" s="1"/>
  <c r="JD58" i="7"/>
  <c r="JE58" i="7" s="1"/>
  <c r="JF58" i="7" s="1"/>
  <c r="GP58" i="7"/>
  <c r="GQ58" i="7" s="1"/>
  <c r="GR58" i="7" s="1"/>
  <c r="EZ58" i="7"/>
  <c r="FA58" i="7" s="1"/>
  <c r="FB58" i="7" s="1"/>
  <c r="FR58" i="7"/>
  <c r="FS58" i="7" s="1"/>
  <c r="FT58" i="7" s="1"/>
  <c r="CF58" i="7"/>
  <c r="CG58" i="7" s="1"/>
  <c r="CH58" i="7" s="1"/>
  <c r="NB58" i="7"/>
  <c r="NC58" i="7" s="1"/>
  <c r="ND58" i="7" s="1"/>
  <c r="NH58" i="7"/>
  <c r="NI58" i="7" s="1"/>
  <c r="NJ58" i="7" s="1"/>
  <c r="KZ58" i="7"/>
  <c r="LA58" i="7" s="1"/>
  <c r="LB58" i="7" s="1"/>
  <c r="KN58" i="7"/>
  <c r="KO58" i="7" s="1"/>
  <c r="KP58" i="7" s="1"/>
  <c r="IX58" i="7"/>
  <c r="IY58" i="7" s="1"/>
  <c r="IZ58" i="7" s="1"/>
  <c r="GJ58" i="7"/>
  <c r="GK58" i="7" s="1"/>
  <c r="GL58" i="7" s="1"/>
  <c r="EN58" i="7"/>
  <c r="EO58" i="7" s="1"/>
  <c r="EP58" i="7" s="1"/>
  <c r="FF58" i="7"/>
  <c r="FG58" i="7" s="1"/>
  <c r="FH58" i="7" s="1"/>
  <c r="IR58" i="7"/>
  <c r="IS58" i="7" s="1"/>
  <c r="IT58" i="7" s="1"/>
  <c r="GD58" i="7"/>
  <c r="GE58" i="7" s="1"/>
  <c r="GF58" i="7" s="1"/>
  <c r="EH58" i="7"/>
  <c r="EI58" i="7" s="1"/>
  <c r="EJ58" i="7" s="1"/>
  <c r="ET58" i="7"/>
  <c r="EU58" i="7" s="1"/>
  <c r="EV58" i="7" s="1"/>
  <c r="BZ58" i="7"/>
  <c r="CA58" i="7" s="1"/>
  <c r="CB58" i="7" s="1"/>
  <c r="MV291" i="7"/>
  <c r="MW291" i="7" s="1"/>
  <c r="MX291" i="7" s="1"/>
  <c r="JP291" i="7"/>
  <c r="JQ291" i="7" s="1"/>
  <c r="JR291" i="7" s="1"/>
  <c r="CF291" i="7"/>
  <c r="CG291" i="7" s="1"/>
  <c r="CH291" i="7" s="1"/>
  <c r="DJ291" i="7"/>
  <c r="DK291" i="7" s="1"/>
  <c r="DL291" i="7" s="1"/>
  <c r="JV291" i="7"/>
  <c r="JW291" i="7" s="1"/>
  <c r="JX291" i="7" s="1"/>
  <c r="DD291" i="7"/>
  <c r="DE291" i="7" s="1"/>
  <c r="DF291" i="7" s="1"/>
  <c r="NH26" i="7"/>
  <c r="NI26" i="7" s="1"/>
  <c r="NJ26" i="7" s="1"/>
  <c r="LL26" i="7"/>
  <c r="LM26" i="7" s="1"/>
  <c r="LN26" i="7" s="1"/>
  <c r="LR26" i="7"/>
  <c r="LS26" i="7" s="1"/>
  <c r="LT26" i="7" s="1"/>
  <c r="KT26" i="7"/>
  <c r="KU26" i="7" s="1"/>
  <c r="KV26" i="7" s="1"/>
  <c r="JJ26" i="7"/>
  <c r="JK26" i="7" s="1"/>
  <c r="JL26" i="7" s="1"/>
  <c r="GV26" i="7"/>
  <c r="GW26" i="7" s="1"/>
  <c r="GX26" i="7" s="1"/>
  <c r="FL26" i="7"/>
  <c r="FM26" i="7" s="1"/>
  <c r="FN26" i="7" s="1"/>
  <c r="DD26" i="7"/>
  <c r="DE26" i="7" s="1"/>
  <c r="DF26" i="7" s="1"/>
  <c r="JD26" i="7"/>
  <c r="JE26" i="7" s="1"/>
  <c r="JF26" i="7" s="1"/>
  <c r="GP26" i="7"/>
  <c r="GQ26" i="7" s="1"/>
  <c r="GR26" i="7" s="1"/>
  <c r="EZ26" i="7"/>
  <c r="FA26" i="7" s="1"/>
  <c r="FB26" i="7" s="1"/>
  <c r="FR26" i="7"/>
  <c r="FS26" i="7" s="1"/>
  <c r="FT26" i="7" s="1"/>
  <c r="CL26" i="7"/>
  <c r="CM26" i="7" s="1"/>
  <c r="CN26" i="7" s="1"/>
  <c r="MV26" i="7"/>
  <c r="MW26" i="7" s="1"/>
  <c r="MX26" i="7" s="1"/>
  <c r="NB26" i="7"/>
  <c r="NC26" i="7" s="1"/>
  <c r="ND26" i="7" s="1"/>
  <c r="KZ26" i="7"/>
  <c r="LA26" i="7" s="1"/>
  <c r="LB26" i="7" s="1"/>
  <c r="KN26" i="7"/>
  <c r="KO26" i="7" s="1"/>
  <c r="KP26" i="7" s="1"/>
  <c r="IX26" i="7"/>
  <c r="IY26" i="7" s="1"/>
  <c r="IZ26" i="7" s="1"/>
  <c r="GJ26" i="7"/>
  <c r="GK26" i="7" s="1"/>
  <c r="GL26" i="7" s="1"/>
  <c r="EN26" i="7"/>
  <c r="EO26" i="7" s="1"/>
  <c r="EP26" i="7" s="1"/>
  <c r="FF26" i="7"/>
  <c r="FG26" i="7" s="1"/>
  <c r="FH26" i="7" s="1"/>
  <c r="IR26" i="7"/>
  <c r="IS26" i="7" s="1"/>
  <c r="IT26" i="7" s="1"/>
  <c r="GD26" i="7"/>
  <c r="GE26" i="7" s="1"/>
  <c r="GF26" i="7" s="1"/>
  <c r="EH26" i="7"/>
  <c r="EI26" i="7" s="1"/>
  <c r="EJ26" i="7" s="1"/>
  <c r="ET26" i="7"/>
  <c r="EU26" i="7" s="1"/>
  <c r="EV26" i="7" s="1"/>
  <c r="BZ26" i="7"/>
  <c r="CA26" i="7" s="1"/>
  <c r="CB26" i="7" s="1"/>
  <c r="NN219" i="7"/>
  <c r="NO219" i="7" s="1"/>
  <c r="NP219" i="7" s="1"/>
  <c r="MD219" i="7"/>
  <c r="ME219" i="7" s="1"/>
  <c r="MF219" i="7" s="1"/>
  <c r="MJ219" i="7"/>
  <c r="MK219" i="7" s="1"/>
  <c r="ML219" i="7" s="1"/>
  <c r="KN219" i="7"/>
  <c r="KO219" i="7" s="1"/>
  <c r="KP219" i="7" s="1"/>
  <c r="NH426" i="7"/>
  <c r="NI426" i="7" s="1"/>
  <c r="NJ426" i="7" s="1"/>
  <c r="LL426" i="7"/>
  <c r="LM426" i="7" s="1"/>
  <c r="LN426" i="7" s="1"/>
  <c r="LR426" i="7"/>
  <c r="LS426" i="7" s="1"/>
  <c r="LT426" i="7" s="1"/>
  <c r="KZ426" i="7"/>
  <c r="LA426" i="7" s="1"/>
  <c r="LB426" i="7" s="1"/>
  <c r="JD426" i="7"/>
  <c r="JE426" i="7" s="1"/>
  <c r="JF426" i="7" s="1"/>
  <c r="GP426" i="7"/>
  <c r="GQ426" i="7" s="1"/>
  <c r="GR426" i="7" s="1"/>
  <c r="FL426" i="7"/>
  <c r="FM426" i="7" s="1"/>
  <c r="FN426" i="7" s="1"/>
  <c r="DD426" i="7"/>
  <c r="DE426" i="7" s="1"/>
  <c r="DF426" i="7" s="1"/>
  <c r="IL426" i="7"/>
  <c r="IM426" i="7" s="1"/>
  <c r="IN426" i="7" s="1"/>
  <c r="EH426" i="7"/>
  <c r="EI426" i="7" s="1"/>
  <c r="EJ426" i="7" s="1"/>
  <c r="JP426" i="7"/>
  <c r="JQ426" i="7" s="1"/>
  <c r="JR426" i="7" s="1"/>
  <c r="FR426" i="7"/>
  <c r="FS426" i="7" s="1"/>
  <c r="FT426" i="7" s="1"/>
  <c r="CL426" i="7"/>
  <c r="CM426" i="7" s="1"/>
  <c r="CN426" i="7" s="1"/>
  <c r="MV426" i="7"/>
  <c r="MW426" i="7" s="1"/>
  <c r="MX426" i="7" s="1"/>
  <c r="NB426" i="7"/>
  <c r="NC426" i="7" s="1"/>
  <c r="ND426" i="7" s="1"/>
  <c r="LF426" i="7"/>
  <c r="LG426" i="7" s="1"/>
  <c r="LH426" i="7" s="1"/>
  <c r="KN426" i="7"/>
  <c r="KO426" i="7" s="1"/>
  <c r="KP426" i="7" s="1"/>
  <c r="IR426" i="7"/>
  <c r="IS426" i="7" s="1"/>
  <c r="IT426" i="7" s="1"/>
  <c r="GD426" i="7"/>
  <c r="GE426" i="7" s="1"/>
  <c r="GF426" i="7" s="1"/>
  <c r="EN426" i="7"/>
  <c r="EO426" i="7" s="1"/>
  <c r="EP426" i="7" s="1"/>
  <c r="ET426" i="7"/>
  <c r="EU426" i="7" s="1"/>
  <c r="EV426" i="7" s="1"/>
  <c r="HB426" i="7"/>
  <c r="HC426" i="7" s="1"/>
  <c r="HD426" i="7" s="1"/>
  <c r="DJ426" i="7"/>
  <c r="DK426" i="7" s="1"/>
  <c r="DL426" i="7" s="1"/>
  <c r="IX426" i="7"/>
  <c r="IY426" i="7" s="1"/>
  <c r="IZ426" i="7" s="1"/>
  <c r="EZ426" i="7"/>
  <c r="FA426" i="7" s="1"/>
  <c r="FB426" i="7" s="1"/>
  <c r="BZ426" i="7"/>
  <c r="CA426" i="7" s="1"/>
  <c r="CB426" i="7" s="1"/>
  <c r="MJ426" i="7"/>
  <c r="MK426" i="7" s="1"/>
  <c r="ML426" i="7" s="1"/>
  <c r="KT426" i="7"/>
  <c r="KU426" i="7" s="1"/>
  <c r="KV426" i="7" s="1"/>
  <c r="IF426" i="7"/>
  <c r="IG426" i="7" s="1"/>
  <c r="IH426" i="7" s="1"/>
  <c r="EB426" i="7"/>
  <c r="EC426" i="7" s="1"/>
  <c r="ED426" i="7" s="1"/>
  <c r="FX426" i="7"/>
  <c r="FY426" i="7" s="1"/>
  <c r="FZ426" i="7" s="1"/>
  <c r="HT426" i="7"/>
  <c r="HU426" i="7" s="1"/>
  <c r="HV426" i="7" s="1"/>
  <c r="NN426" i="7"/>
  <c r="NO426" i="7" s="1"/>
  <c r="NP426" i="7" s="1"/>
  <c r="MD426" i="7"/>
  <c r="ME426" i="7" s="1"/>
  <c r="MF426" i="7" s="1"/>
  <c r="JV426" i="7"/>
  <c r="JW426" i="7" s="1"/>
  <c r="JX426" i="7" s="1"/>
  <c r="HZ426" i="7"/>
  <c r="IA426" i="7" s="1"/>
  <c r="IB426" i="7" s="1"/>
  <c r="JJ426" i="7"/>
  <c r="JK426" i="7" s="1"/>
  <c r="JL426" i="7" s="1"/>
  <c r="CF426" i="7"/>
  <c r="CG426" i="7" s="1"/>
  <c r="CH426" i="7" s="1"/>
  <c r="FF426" i="7"/>
  <c r="FG426" i="7" s="1"/>
  <c r="FH426" i="7" s="1"/>
  <c r="MJ228" i="7"/>
  <c r="MK228" i="7" s="1"/>
  <c r="ML228" i="7" s="1"/>
  <c r="MP228" i="7"/>
  <c r="MQ228" i="7" s="1"/>
  <c r="MR228" i="7" s="1"/>
  <c r="KH228" i="7"/>
  <c r="KI228" i="7" s="1"/>
  <c r="KJ228" i="7" s="1"/>
  <c r="CX228" i="7"/>
  <c r="CY228" i="7" s="1"/>
  <c r="CZ228" i="7" s="1"/>
  <c r="IL228" i="7"/>
  <c r="IM228" i="7" s="1"/>
  <c r="IN228" i="7" s="1"/>
  <c r="GD228" i="7"/>
  <c r="GE228" i="7" s="1"/>
  <c r="GF228" i="7" s="1"/>
  <c r="EH228" i="7"/>
  <c r="EI228" i="7" s="1"/>
  <c r="EJ228" i="7" s="1"/>
  <c r="JV228" i="7"/>
  <c r="JW228" i="7" s="1"/>
  <c r="JX228" i="7" s="1"/>
  <c r="IF228" i="7"/>
  <c r="IG228" i="7" s="1"/>
  <c r="IH228" i="7" s="1"/>
  <c r="FX228" i="7"/>
  <c r="FY228" i="7" s="1"/>
  <c r="FZ228" i="7" s="1"/>
  <c r="EB228" i="7"/>
  <c r="EC228" i="7" s="1"/>
  <c r="ED228" i="7" s="1"/>
  <c r="CR228" i="7"/>
  <c r="CS228" i="7" s="1"/>
  <c r="CT228" i="7" s="1"/>
  <c r="NN228" i="7"/>
  <c r="NO228" i="7" s="1"/>
  <c r="NP228" i="7" s="1"/>
  <c r="LX228" i="7"/>
  <c r="LY228" i="7" s="1"/>
  <c r="LZ228" i="7" s="1"/>
  <c r="MD228" i="7"/>
  <c r="ME228" i="7" s="1"/>
  <c r="MF228" i="7" s="1"/>
  <c r="LF228" i="7"/>
  <c r="LG228" i="7" s="1"/>
  <c r="LH228" i="7" s="1"/>
  <c r="JP228" i="7"/>
  <c r="JQ228" i="7" s="1"/>
  <c r="JR228" i="7" s="1"/>
  <c r="HT228" i="7"/>
  <c r="HU228" i="7" s="1"/>
  <c r="HV228" i="7" s="1"/>
  <c r="HH228" i="7"/>
  <c r="HI228" i="7" s="1"/>
  <c r="HJ228" i="7" s="1"/>
  <c r="DV228" i="7"/>
  <c r="DW228" i="7" s="1"/>
  <c r="DX228" i="7" s="1"/>
  <c r="KB228" i="7"/>
  <c r="KC228" i="7" s="1"/>
  <c r="KD228" i="7" s="1"/>
  <c r="HN228" i="7"/>
  <c r="HO228" i="7" s="1"/>
  <c r="HP228" i="7" s="1"/>
  <c r="FR228" i="7"/>
  <c r="FS228" i="7" s="1"/>
  <c r="FT228" i="7" s="1"/>
  <c r="DP228" i="7"/>
  <c r="DQ228" i="7" s="1"/>
  <c r="DR228" i="7" s="1"/>
  <c r="CF228" i="7"/>
  <c r="CG228" i="7" s="1"/>
  <c r="CH228" i="7" s="1"/>
  <c r="NH228" i="7"/>
  <c r="NI228" i="7" s="1"/>
  <c r="NJ228" i="7" s="1"/>
  <c r="LR228" i="7"/>
  <c r="LS228" i="7" s="1"/>
  <c r="LT228" i="7" s="1"/>
  <c r="JJ228" i="7"/>
  <c r="JK228" i="7" s="1"/>
  <c r="JL228" i="7" s="1"/>
  <c r="HZ228" i="7"/>
  <c r="IA228" i="7" s="1"/>
  <c r="IB228" i="7" s="1"/>
  <c r="JD228" i="7"/>
  <c r="JE228" i="7" s="1"/>
  <c r="JF228" i="7" s="1"/>
  <c r="FL228" i="7"/>
  <c r="FM228" i="7" s="1"/>
  <c r="FN228" i="7" s="1"/>
  <c r="CL228" i="7"/>
  <c r="CM228" i="7" s="1"/>
  <c r="CN228" i="7" s="1"/>
  <c r="NB228" i="7"/>
  <c r="NC228" i="7" s="1"/>
  <c r="ND228" i="7" s="1"/>
  <c r="KN228" i="7"/>
  <c r="KO228" i="7" s="1"/>
  <c r="KP228" i="7" s="1"/>
  <c r="GP228" i="7"/>
  <c r="GQ228" i="7" s="1"/>
  <c r="GR228" i="7" s="1"/>
  <c r="FF228" i="7"/>
  <c r="FG228" i="7" s="1"/>
  <c r="FH228" i="7" s="1"/>
  <c r="GJ228" i="7"/>
  <c r="GK228" i="7" s="1"/>
  <c r="GL228" i="7" s="1"/>
  <c r="ET228" i="7"/>
  <c r="EU228" i="7" s="1"/>
  <c r="EV228" i="7" s="1"/>
  <c r="IB220" i="7"/>
  <c r="HJ220" i="7"/>
  <c r="GX339" i="7"/>
  <c r="CH339" i="7"/>
  <c r="GL339" i="7"/>
  <c r="ED339" i="7"/>
  <c r="GF339" i="7"/>
  <c r="KD339" i="7"/>
  <c r="KV339" i="7"/>
  <c r="MX339" i="7"/>
  <c r="MR339" i="7"/>
  <c r="DX339" i="7"/>
  <c r="HV339" i="7"/>
  <c r="DL339" i="7"/>
  <c r="HP339" i="7"/>
  <c r="EV339" i="7"/>
  <c r="EP339" i="7"/>
  <c r="GR339" i="7"/>
  <c r="IT339" i="7"/>
  <c r="KP339" i="7"/>
  <c r="LH339" i="7"/>
  <c r="NJ339" i="7"/>
  <c r="ND339" i="7"/>
  <c r="BZ180" i="7"/>
  <c r="CA180" i="7" s="1"/>
  <c r="CB180" i="7" s="1"/>
  <c r="IX180" i="7"/>
  <c r="IY180" i="7" s="1"/>
  <c r="IZ180" i="7" s="1"/>
  <c r="GV180" i="7"/>
  <c r="GW180" i="7" s="1"/>
  <c r="GX180" i="7" s="1"/>
  <c r="EN180" i="7"/>
  <c r="EO180" i="7" s="1"/>
  <c r="EP180" i="7" s="1"/>
  <c r="IR180" i="7"/>
  <c r="IS180" i="7" s="1"/>
  <c r="IT180" i="7" s="1"/>
  <c r="LF180" i="7"/>
  <c r="LG180" i="7" s="1"/>
  <c r="LH180" i="7" s="1"/>
  <c r="MV180" i="7"/>
  <c r="MW180" i="7" s="1"/>
  <c r="MX180" i="7" s="1"/>
  <c r="FR180" i="7"/>
  <c r="FS180" i="7" s="1"/>
  <c r="FT180" i="7" s="1"/>
  <c r="EH180" i="7"/>
  <c r="EI180" i="7" s="1"/>
  <c r="EJ180" i="7" s="1"/>
  <c r="DD180" i="7"/>
  <c r="DE180" i="7" s="1"/>
  <c r="DF180" i="7" s="1"/>
  <c r="GP180" i="7"/>
  <c r="GQ180" i="7" s="1"/>
  <c r="GR180" i="7" s="1"/>
  <c r="KH180" i="7"/>
  <c r="KI180" i="7" s="1"/>
  <c r="KJ180" i="7" s="1"/>
  <c r="MJ180" i="7"/>
  <c r="MK180" i="7" s="1"/>
  <c r="ML180" i="7" s="1"/>
  <c r="MP180" i="7"/>
  <c r="MQ180" i="7" s="1"/>
  <c r="MR180" i="7" s="1"/>
  <c r="KT180" i="7"/>
  <c r="KU180" i="7" s="1"/>
  <c r="KV180" i="7" s="1"/>
  <c r="JV180" i="7"/>
  <c r="JW180" i="7" s="1"/>
  <c r="JX180" i="7" s="1"/>
  <c r="IF180" i="7"/>
  <c r="IG180" i="7" s="1"/>
  <c r="IH180" i="7" s="1"/>
  <c r="HH180" i="7"/>
  <c r="HI180" i="7" s="1"/>
  <c r="HJ180" i="7" s="1"/>
  <c r="EB180" i="7"/>
  <c r="EC180" i="7" s="1"/>
  <c r="ED180" i="7" s="1"/>
  <c r="CX180" i="7"/>
  <c r="CY180" i="7" s="1"/>
  <c r="CZ180" i="7" s="1"/>
  <c r="FX180" i="7"/>
  <c r="FY180" i="7" s="1"/>
  <c r="FZ180" i="7" s="1"/>
  <c r="CR180" i="7"/>
  <c r="CS180" i="7" s="1"/>
  <c r="CT180" i="7" s="1"/>
  <c r="HN180" i="7"/>
  <c r="HO180" i="7" s="1"/>
  <c r="HP180" i="7" s="1"/>
  <c r="DV180" i="7"/>
  <c r="DW180" i="7" s="1"/>
  <c r="DX180" i="7" s="1"/>
  <c r="NN180" i="7"/>
  <c r="NO180" i="7" s="1"/>
  <c r="NP180" i="7" s="1"/>
  <c r="LX180" i="7"/>
  <c r="LY180" i="7" s="1"/>
  <c r="LZ180" i="7" s="1"/>
  <c r="MD180" i="7"/>
  <c r="ME180" i="7" s="1"/>
  <c r="MF180" i="7" s="1"/>
  <c r="KN180" i="7"/>
  <c r="KO180" i="7" s="1"/>
  <c r="KP180" i="7" s="1"/>
  <c r="KB180" i="7"/>
  <c r="KC180" i="7" s="1"/>
  <c r="KD180" i="7" s="1"/>
  <c r="HB180" i="7"/>
  <c r="HC180" i="7" s="1"/>
  <c r="HD180" i="7" s="1"/>
  <c r="HZ180" i="7"/>
  <c r="IA180" i="7" s="1"/>
  <c r="IB180" i="7" s="1"/>
  <c r="DP180" i="7"/>
  <c r="DQ180" i="7" s="1"/>
  <c r="DR180" i="7" s="1"/>
  <c r="JJ180" i="7"/>
  <c r="JK180" i="7" s="1"/>
  <c r="JL180" i="7" s="1"/>
  <c r="HT180" i="7"/>
  <c r="HU180" i="7" s="1"/>
  <c r="HV180" i="7" s="1"/>
  <c r="CF180" i="7"/>
  <c r="CG180" i="7" s="1"/>
  <c r="CH180" i="7" s="1"/>
  <c r="GJ180" i="7"/>
  <c r="GK180" i="7" s="1"/>
  <c r="GL180" i="7" s="1"/>
  <c r="FF180" i="7"/>
  <c r="FG180" i="7" s="1"/>
  <c r="FH180" i="7" s="1"/>
  <c r="KV228" i="7"/>
  <c r="DD411" i="7"/>
  <c r="DE411" i="7" s="1"/>
  <c r="DF411" i="7" s="1"/>
  <c r="HB411" i="7"/>
  <c r="HC411" i="7" s="1"/>
  <c r="HD411" i="7" s="1"/>
  <c r="DJ411" i="7"/>
  <c r="DK411" i="7" s="1"/>
  <c r="DL411" i="7" s="1"/>
  <c r="HN411" i="7"/>
  <c r="HO411" i="7" s="1"/>
  <c r="HP411" i="7" s="1"/>
  <c r="KT411" i="7"/>
  <c r="KU411" i="7" s="1"/>
  <c r="KV411" i="7" s="1"/>
  <c r="LR411" i="7"/>
  <c r="LS411" i="7" s="1"/>
  <c r="LT411" i="7" s="1"/>
  <c r="CL411" i="7"/>
  <c r="CM411" i="7" s="1"/>
  <c r="CN411" i="7" s="1"/>
  <c r="FR411" i="7"/>
  <c r="FS411" i="7" s="1"/>
  <c r="FT411" i="7" s="1"/>
  <c r="JV411" i="7"/>
  <c r="JW411" i="7" s="1"/>
  <c r="JX411" i="7" s="1"/>
  <c r="GV411" i="7"/>
  <c r="GW411" i="7" s="1"/>
  <c r="GX411" i="7" s="1"/>
  <c r="JP411" i="7"/>
  <c r="JQ411" i="7" s="1"/>
  <c r="JR411" i="7" s="1"/>
  <c r="MJ411" i="7"/>
  <c r="MK411" i="7" s="1"/>
  <c r="ML411" i="7" s="1"/>
  <c r="NN411" i="7"/>
  <c r="NO411" i="7" s="1"/>
  <c r="NP411" i="7" s="1"/>
  <c r="AB400" i="7"/>
  <c r="AK400" i="7" s="1"/>
  <c r="Z331" i="7"/>
  <c r="AK331" i="7" s="1"/>
  <c r="CL187" i="7"/>
  <c r="CM187" i="7" s="1"/>
  <c r="CN187" i="7" s="1"/>
  <c r="JD187" i="7"/>
  <c r="JE187" i="7" s="1"/>
  <c r="JF187" i="7" s="1"/>
  <c r="HH187" i="7"/>
  <c r="HI187" i="7" s="1"/>
  <c r="HJ187" i="7" s="1"/>
  <c r="LX187" i="7"/>
  <c r="LY187" i="7" s="1"/>
  <c r="LZ187" i="7" s="1"/>
  <c r="FF31" i="7"/>
  <c r="FG31" i="7" s="1"/>
  <c r="FH31" i="7" s="1"/>
  <c r="CL31" i="7"/>
  <c r="CM31" i="7" s="1"/>
  <c r="JJ31" i="7"/>
  <c r="JK31" i="7" s="1"/>
  <c r="MX292" i="7"/>
  <c r="NB259" i="7"/>
  <c r="NC259" i="7" s="1"/>
  <c r="ND259" i="7" s="1"/>
  <c r="IR259" i="7"/>
  <c r="IS259" i="7" s="1"/>
  <c r="IT259" i="7" s="1"/>
  <c r="CX259" i="7"/>
  <c r="CY259" i="7" s="1"/>
  <c r="CZ259" i="7" s="1"/>
  <c r="BZ259" i="7"/>
  <c r="CA259" i="7" s="1"/>
  <c r="CB259" i="7" s="1"/>
  <c r="MD281" i="7"/>
  <c r="ME281" i="7" s="1"/>
  <c r="MF281" i="7" s="1"/>
  <c r="LR281" i="7"/>
  <c r="LS281" i="7" s="1"/>
  <c r="LT281" i="7" s="1"/>
  <c r="FX281" i="7"/>
  <c r="FY281" i="7" s="1"/>
  <c r="FZ281" i="7" s="1"/>
  <c r="Z336" i="7"/>
  <c r="AB336" i="7"/>
  <c r="Z349" i="7"/>
  <c r="AB349" i="7"/>
  <c r="Z334" i="7"/>
  <c r="AB334" i="7"/>
  <c r="LL369" i="7"/>
  <c r="LM369" i="7" s="1"/>
  <c r="LN369" i="7" s="1"/>
  <c r="EZ369" i="7"/>
  <c r="FA369" i="7" s="1"/>
  <c r="FB369" i="7" s="1"/>
  <c r="EN369" i="7"/>
  <c r="EO369" i="7" s="1"/>
  <c r="EP369" i="7" s="1"/>
  <c r="LF369" i="7"/>
  <c r="LG369" i="7" s="1"/>
  <c r="LH369" i="7" s="1"/>
  <c r="LR348" i="7"/>
  <c r="LS348" i="7" s="1"/>
  <c r="LT348" i="7" s="1"/>
  <c r="NH348" i="7"/>
  <c r="NI348" i="7" s="1"/>
  <c r="NJ348" i="7" s="1"/>
  <c r="HZ348" i="7"/>
  <c r="IA348" i="7" s="1"/>
  <c r="IB348" i="7" s="1"/>
  <c r="GJ348" i="7"/>
  <c r="GK348" i="7" s="1"/>
  <c r="GL348" i="7" s="1"/>
  <c r="MD234" i="7"/>
  <c r="ME234" i="7" s="1"/>
  <c r="MF234" i="7" s="1"/>
  <c r="HZ234" i="7"/>
  <c r="IA234" i="7" s="1"/>
  <c r="IB234" i="7" s="1"/>
  <c r="NN77" i="7"/>
  <c r="NO77" i="7" s="1"/>
  <c r="NP77" i="7" s="1"/>
  <c r="HT77" i="7"/>
  <c r="HU77" i="7" s="1"/>
  <c r="HV77" i="7" s="1"/>
  <c r="DV77" i="7"/>
  <c r="DW77" i="7" s="1"/>
  <c r="DX77" i="7" s="1"/>
  <c r="NH138" i="7"/>
  <c r="NI138" i="7" s="1"/>
  <c r="NJ138" i="7" s="1"/>
  <c r="FL138" i="7"/>
  <c r="FM138" i="7" s="1"/>
  <c r="FN138" i="7" s="1"/>
  <c r="GD138" i="7"/>
  <c r="GE138" i="7" s="1"/>
  <c r="GF138" i="7" s="1"/>
  <c r="MV81" i="7"/>
  <c r="MW81" i="7" s="1"/>
  <c r="MX81" i="7" s="1"/>
  <c r="KN81" i="7"/>
  <c r="KO81" i="7" s="1"/>
  <c r="KP81" i="7" s="1"/>
  <c r="Z387" i="7"/>
  <c r="AB387" i="7"/>
  <c r="NH293" i="7"/>
  <c r="NI293" i="7" s="1"/>
  <c r="NJ293" i="7" s="1"/>
  <c r="LL293" i="7"/>
  <c r="LM293" i="7" s="1"/>
  <c r="LN293" i="7" s="1"/>
  <c r="LR293" i="7"/>
  <c r="LS293" i="7" s="1"/>
  <c r="LT293" i="7" s="1"/>
  <c r="KZ293" i="7"/>
  <c r="LA293" i="7" s="1"/>
  <c r="LB293" i="7" s="1"/>
  <c r="JJ293" i="7"/>
  <c r="JK293" i="7" s="1"/>
  <c r="JL293" i="7" s="1"/>
  <c r="HN293" i="7"/>
  <c r="HO293" i="7" s="1"/>
  <c r="HP293" i="7" s="1"/>
  <c r="HH293" i="7"/>
  <c r="HI293" i="7" s="1"/>
  <c r="HJ293" i="7" s="1"/>
  <c r="DJ293" i="7"/>
  <c r="DK293" i="7" s="1"/>
  <c r="DL293" i="7" s="1"/>
  <c r="JD293" i="7"/>
  <c r="JE293" i="7" s="1"/>
  <c r="JF293" i="7" s="1"/>
  <c r="HB293" i="7"/>
  <c r="HC293" i="7" s="1"/>
  <c r="HD293" i="7" s="1"/>
  <c r="FL293" i="7"/>
  <c r="FM293" i="7" s="1"/>
  <c r="FN293" i="7" s="1"/>
  <c r="DD293" i="7"/>
  <c r="DE293" i="7" s="1"/>
  <c r="DF293" i="7" s="1"/>
  <c r="BZ293" i="7"/>
  <c r="CA293" i="7" s="1"/>
  <c r="CB293" i="7" s="1"/>
  <c r="MV293" i="7"/>
  <c r="MW293" i="7" s="1"/>
  <c r="MX293" i="7" s="1"/>
  <c r="NB293" i="7"/>
  <c r="NC293" i="7" s="1"/>
  <c r="ND293" i="7" s="1"/>
  <c r="LF293" i="7"/>
  <c r="LG293" i="7" s="1"/>
  <c r="LH293" i="7" s="1"/>
  <c r="KH293" i="7"/>
  <c r="KI293" i="7" s="1"/>
  <c r="KJ293" i="7" s="1"/>
  <c r="IX293" i="7"/>
  <c r="IY293" i="7" s="1"/>
  <c r="IZ293" i="7" s="1"/>
  <c r="GV293" i="7"/>
  <c r="GW293" i="7" s="1"/>
  <c r="GX293" i="7" s="1"/>
  <c r="EZ293" i="7"/>
  <c r="FA293" i="7" s="1"/>
  <c r="FB293" i="7" s="1"/>
  <c r="FF293" i="7"/>
  <c r="FG293" i="7" s="1"/>
  <c r="FH293" i="7" s="1"/>
  <c r="IR293" i="7"/>
  <c r="IS293" i="7" s="1"/>
  <c r="IT293" i="7" s="1"/>
  <c r="GP293" i="7"/>
  <c r="GQ293" i="7" s="1"/>
  <c r="GR293" i="7" s="1"/>
  <c r="EN293" i="7"/>
  <c r="EO293" i="7" s="1"/>
  <c r="EP293" i="7" s="1"/>
  <c r="ET293" i="7"/>
  <c r="EU293" i="7" s="1"/>
  <c r="EV293" i="7" s="1"/>
  <c r="CF293" i="7"/>
  <c r="CG293" i="7" s="1"/>
  <c r="CH293" i="7" s="1"/>
  <c r="NH394" i="7"/>
  <c r="NI394" i="7" s="1"/>
  <c r="NJ394" i="7" s="1"/>
  <c r="LL394" i="7"/>
  <c r="LM394" i="7" s="1"/>
  <c r="LN394" i="7" s="1"/>
  <c r="MJ394" i="7"/>
  <c r="MK394" i="7" s="1"/>
  <c r="ML394" i="7" s="1"/>
  <c r="LR394" i="7"/>
  <c r="LS394" i="7" s="1"/>
  <c r="LT394" i="7" s="1"/>
  <c r="KZ394" i="7"/>
  <c r="LA394" i="7" s="1"/>
  <c r="LB394" i="7" s="1"/>
  <c r="JJ394" i="7"/>
  <c r="JK394" i="7" s="1"/>
  <c r="JL394" i="7" s="1"/>
  <c r="HB394" i="7"/>
  <c r="HC394" i="7" s="1"/>
  <c r="HD394" i="7" s="1"/>
  <c r="GV394" i="7"/>
  <c r="GW394" i="7" s="1"/>
  <c r="GX394" i="7" s="1"/>
  <c r="DJ394" i="7"/>
  <c r="DK394" i="7" s="1"/>
  <c r="DL394" i="7" s="1"/>
  <c r="JD394" i="7"/>
  <c r="JE394" i="7" s="1"/>
  <c r="JF394" i="7" s="1"/>
  <c r="GP394" i="7"/>
  <c r="GQ394" i="7" s="1"/>
  <c r="GR394" i="7" s="1"/>
  <c r="FL394" i="7"/>
  <c r="FM394" i="7" s="1"/>
  <c r="FN394" i="7" s="1"/>
  <c r="DD394" i="7"/>
  <c r="DE394" i="7" s="1"/>
  <c r="DF394" i="7" s="1"/>
  <c r="BZ394" i="7"/>
  <c r="CA394" i="7" s="1"/>
  <c r="CB394" i="7" s="1"/>
  <c r="MV394" i="7"/>
  <c r="MW394" i="7" s="1"/>
  <c r="MX394" i="7" s="1"/>
  <c r="NB394" i="7"/>
  <c r="NC394" i="7" s="1"/>
  <c r="ND394" i="7" s="1"/>
  <c r="LF394" i="7"/>
  <c r="LG394" i="7" s="1"/>
  <c r="LH394" i="7" s="1"/>
  <c r="KN394" i="7"/>
  <c r="KO394" i="7" s="1"/>
  <c r="KP394" i="7" s="1"/>
  <c r="IX394" i="7"/>
  <c r="IY394" i="7" s="1"/>
  <c r="IZ394" i="7" s="1"/>
  <c r="GJ394" i="7"/>
  <c r="GK394" i="7" s="1"/>
  <c r="GL394" i="7" s="1"/>
  <c r="EZ394" i="7"/>
  <c r="FA394" i="7" s="1"/>
  <c r="FB394" i="7" s="1"/>
  <c r="FF394" i="7"/>
  <c r="FG394" i="7" s="1"/>
  <c r="FH394" i="7" s="1"/>
  <c r="IR394" i="7"/>
  <c r="IS394" i="7" s="1"/>
  <c r="IT394" i="7" s="1"/>
  <c r="GD394" i="7"/>
  <c r="GE394" i="7" s="1"/>
  <c r="GF394" i="7" s="1"/>
  <c r="EN394" i="7"/>
  <c r="EO394" i="7" s="1"/>
  <c r="EP394" i="7" s="1"/>
  <c r="ET394" i="7"/>
  <c r="EU394" i="7" s="1"/>
  <c r="EV394" i="7" s="1"/>
  <c r="CF394" i="7"/>
  <c r="CG394" i="7" s="1"/>
  <c r="CH394" i="7" s="1"/>
  <c r="NH122" i="7"/>
  <c r="NI122" i="7" s="1"/>
  <c r="NJ122" i="7" s="1"/>
  <c r="LL122" i="7"/>
  <c r="LM122" i="7" s="1"/>
  <c r="LN122" i="7" s="1"/>
  <c r="MD122" i="7"/>
  <c r="ME122" i="7" s="1"/>
  <c r="MF122" i="7" s="1"/>
  <c r="KT122" i="7"/>
  <c r="KU122" i="7" s="1"/>
  <c r="KV122" i="7" s="1"/>
  <c r="JJ122" i="7"/>
  <c r="JK122" i="7" s="1"/>
  <c r="JL122" i="7" s="1"/>
  <c r="GV122" i="7"/>
  <c r="GW122" i="7" s="1"/>
  <c r="GX122" i="7" s="1"/>
  <c r="FL122" i="7"/>
  <c r="FM122" i="7" s="1"/>
  <c r="FN122" i="7" s="1"/>
  <c r="DD122" i="7"/>
  <c r="DE122" i="7" s="1"/>
  <c r="DF122" i="7" s="1"/>
  <c r="JD122" i="7"/>
  <c r="JE122" i="7" s="1"/>
  <c r="JF122" i="7" s="1"/>
  <c r="GP122" i="7"/>
  <c r="GQ122" i="7" s="1"/>
  <c r="GR122" i="7" s="1"/>
  <c r="EZ122" i="7"/>
  <c r="FA122" i="7" s="1"/>
  <c r="FB122" i="7" s="1"/>
  <c r="FR122" i="7"/>
  <c r="FS122" i="7" s="1"/>
  <c r="FT122" i="7" s="1"/>
  <c r="CL122" i="7"/>
  <c r="CM122" i="7" s="1"/>
  <c r="CN122" i="7" s="1"/>
  <c r="MV122" i="7"/>
  <c r="MW122" i="7" s="1"/>
  <c r="MX122" i="7" s="1"/>
  <c r="MP122" i="7"/>
  <c r="MQ122" i="7" s="1"/>
  <c r="MR122" i="7" s="1"/>
  <c r="KZ122" i="7"/>
  <c r="LA122" i="7" s="1"/>
  <c r="LB122" i="7" s="1"/>
  <c r="KN122" i="7"/>
  <c r="KO122" i="7" s="1"/>
  <c r="KP122" i="7" s="1"/>
  <c r="IX122" i="7"/>
  <c r="IY122" i="7" s="1"/>
  <c r="IZ122" i="7" s="1"/>
  <c r="GJ122" i="7"/>
  <c r="GK122" i="7" s="1"/>
  <c r="GL122" i="7" s="1"/>
  <c r="EN122" i="7"/>
  <c r="EO122" i="7" s="1"/>
  <c r="EP122" i="7" s="1"/>
  <c r="FF122" i="7"/>
  <c r="FG122" i="7" s="1"/>
  <c r="FH122" i="7" s="1"/>
  <c r="IR122" i="7"/>
  <c r="IS122" i="7" s="1"/>
  <c r="IT122" i="7" s="1"/>
  <c r="GD122" i="7"/>
  <c r="GE122" i="7" s="1"/>
  <c r="GF122" i="7" s="1"/>
  <c r="EH122" i="7"/>
  <c r="EI122" i="7" s="1"/>
  <c r="EJ122" i="7" s="1"/>
  <c r="ET122" i="7"/>
  <c r="EU122" i="7" s="1"/>
  <c r="EV122" i="7" s="1"/>
  <c r="BZ122" i="7"/>
  <c r="CA122" i="7" s="1"/>
  <c r="CB122" i="7" s="1"/>
  <c r="NN418" i="7"/>
  <c r="NO418" i="7" s="1"/>
  <c r="NP418" i="7" s="1"/>
  <c r="LX418" i="7"/>
  <c r="LY418" i="7" s="1"/>
  <c r="LZ418" i="7" s="1"/>
  <c r="MD418" i="7"/>
  <c r="ME418" i="7" s="1"/>
  <c r="MF418" i="7" s="1"/>
  <c r="KH418" i="7"/>
  <c r="KI418" i="7" s="1"/>
  <c r="KJ418" i="7" s="1"/>
  <c r="JP418" i="7"/>
  <c r="JQ418" i="7" s="1"/>
  <c r="JR418" i="7" s="1"/>
  <c r="HT418" i="7"/>
  <c r="HU418" i="7" s="1"/>
  <c r="HV418" i="7" s="1"/>
  <c r="FR418" i="7"/>
  <c r="FS418" i="7" s="1"/>
  <c r="FT418" i="7" s="1"/>
  <c r="DV418" i="7"/>
  <c r="DW418" i="7" s="1"/>
  <c r="DX418" i="7" s="1"/>
  <c r="JV418" i="7"/>
  <c r="JW418" i="7" s="1"/>
  <c r="JX418" i="7" s="1"/>
  <c r="HN418" i="7"/>
  <c r="HO418" i="7" s="1"/>
  <c r="HP418" i="7" s="1"/>
  <c r="HZ418" i="7"/>
  <c r="IA418" i="7" s="1"/>
  <c r="IB418" i="7" s="1"/>
  <c r="DP418" i="7"/>
  <c r="DQ418" i="7" s="1"/>
  <c r="DR418" i="7" s="1"/>
  <c r="CL418" i="7"/>
  <c r="CM418" i="7" s="1"/>
  <c r="CN418" i="7" s="1"/>
  <c r="NH418" i="7"/>
  <c r="NI418" i="7" s="1"/>
  <c r="NJ418" i="7" s="1"/>
  <c r="LL418" i="7"/>
  <c r="LM418" i="7" s="1"/>
  <c r="LN418" i="7" s="1"/>
  <c r="LR418" i="7"/>
  <c r="LS418" i="7" s="1"/>
  <c r="LT418" i="7" s="1"/>
  <c r="KZ418" i="7"/>
  <c r="LA418" i="7" s="1"/>
  <c r="LB418" i="7" s="1"/>
  <c r="JJ418" i="7"/>
  <c r="JK418" i="7" s="1"/>
  <c r="JL418" i="7" s="1"/>
  <c r="HB418" i="7"/>
  <c r="HC418" i="7" s="1"/>
  <c r="HD418" i="7" s="1"/>
  <c r="GV418" i="7"/>
  <c r="GW418" i="7" s="1"/>
  <c r="GX418" i="7" s="1"/>
  <c r="DJ418" i="7"/>
  <c r="DK418" i="7" s="1"/>
  <c r="DL418" i="7" s="1"/>
  <c r="JD418" i="7"/>
  <c r="JE418" i="7" s="1"/>
  <c r="JF418" i="7" s="1"/>
  <c r="GP418" i="7"/>
  <c r="GQ418" i="7" s="1"/>
  <c r="GR418" i="7" s="1"/>
  <c r="FL418" i="7"/>
  <c r="FM418" i="7" s="1"/>
  <c r="FN418" i="7" s="1"/>
  <c r="DD418" i="7"/>
  <c r="DE418" i="7" s="1"/>
  <c r="DF418" i="7" s="1"/>
  <c r="BZ418" i="7"/>
  <c r="CA418" i="7" s="1"/>
  <c r="CB418" i="7" s="1"/>
  <c r="MJ344" i="7"/>
  <c r="MK344" i="7" s="1"/>
  <c r="ML344" i="7" s="1"/>
  <c r="MP344" i="7"/>
  <c r="MQ344" i="7" s="1"/>
  <c r="MR344" i="7" s="1"/>
  <c r="KT344" i="7"/>
  <c r="KU344" i="7" s="1"/>
  <c r="KV344" i="7" s="1"/>
  <c r="CX344" i="7"/>
  <c r="CY344" i="7" s="1"/>
  <c r="CZ344" i="7" s="1"/>
  <c r="IL344" i="7"/>
  <c r="IM344" i="7" s="1"/>
  <c r="IN344" i="7" s="1"/>
  <c r="GD344" i="7"/>
  <c r="GE344" i="7" s="1"/>
  <c r="GF344" i="7" s="1"/>
  <c r="EH344" i="7"/>
  <c r="EI344" i="7" s="1"/>
  <c r="EJ344" i="7" s="1"/>
  <c r="JP344" i="7"/>
  <c r="JQ344" i="7" s="1"/>
  <c r="JR344" i="7" s="1"/>
  <c r="IF344" i="7"/>
  <c r="IG344" i="7" s="1"/>
  <c r="IH344" i="7" s="1"/>
  <c r="FX344" i="7"/>
  <c r="FY344" i="7" s="1"/>
  <c r="FZ344" i="7" s="1"/>
  <c r="EB344" i="7"/>
  <c r="EC344" i="7" s="1"/>
  <c r="ED344" i="7" s="1"/>
  <c r="CR344" i="7"/>
  <c r="CS344" i="7" s="1"/>
  <c r="CT344" i="7" s="1"/>
  <c r="NN344" i="7"/>
  <c r="NO344" i="7" s="1"/>
  <c r="NP344" i="7" s="1"/>
  <c r="LX344" i="7"/>
  <c r="LY344" i="7" s="1"/>
  <c r="LZ344" i="7" s="1"/>
  <c r="MD344" i="7"/>
  <c r="ME344" i="7" s="1"/>
  <c r="MF344" i="7" s="1"/>
  <c r="KH344" i="7"/>
  <c r="KI344" i="7" s="1"/>
  <c r="KJ344" i="7" s="1"/>
  <c r="KB344" i="7"/>
  <c r="KC344" i="7" s="1"/>
  <c r="KD344" i="7" s="1"/>
  <c r="HT344" i="7"/>
  <c r="HU344" i="7" s="1"/>
  <c r="HV344" i="7" s="1"/>
  <c r="HH344" i="7"/>
  <c r="HI344" i="7" s="1"/>
  <c r="HJ344" i="7" s="1"/>
  <c r="DV344" i="7"/>
  <c r="DW344" i="7" s="1"/>
  <c r="DX344" i="7" s="1"/>
  <c r="JV344" i="7"/>
  <c r="JW344" i="7" s="1"/>
  <c r="JX344" i="7" s="1"/>
  <c r="HN344" i="7"/>
  <c r="HO344" i="7" s="1"/>
  <c r="HP344" i="7" s="1"/>
  <c r="FR344" i="7"/>
  <c r="FS344" i="7" s="1"/>
  <c r="FT344" i="7" s="1"/>
  <c r="DP344" i="7"/>
  <c r="DQ344" i="7" s="1"/>
  <c r="DR344" i="7" s="1"/>
  <c r="CL344" i="7"/>
  <c r="CM344" i="7" s="1"/>
  <c r="CN344" i="7" s="1"/>
  <c r="MJ152" i="7"/>
  <c r="MK152" i="7" s="1"/>
  <c r="ML152" i="7" s="1"/>
  <c r="MP152" i="7"/>
  <c r="MQ152" i="7" s="1"/>
  <c r="MR152" i="7" s="1"/>
  <c r="KH152" i="7"/>
  <c r="KI152" i="7" s="1"/>
  <c r="KJ152" i="7" s="1"/>
  <c r="CX152" i="7"/>
  <c r="CY152" i="7" s="1"/>
  <c r="CZ152" i="7" s="1"/>
  <c r="IL152" i="7"/>
  <c r="IM152" i="7" s="1"/>
  <c r="IN152" i="7" s="1"/>
  <c r="FX152" i="7"/>
  <c r="FY152" i="7" s="1"/>
  <c r="FZ152" i="7" s="1"/>
  <c r="EH152" i="7"/>
  <c r="EI152" i="7" s="1"/>
  <c r="EJ152" i="7" s="1"/>
  <c r="JV152" i="7"/>
  <c r="JW152" i="7" s="1"/>
  <c r="JX152" i="7" s="1"/>
  <c r="IF152" i="7"/>
  <c r="IG152" i="7" s="1"/>
  <c r="IH152" i="7" s="1"/>
  <c r="HH152" i="7"/>
  <c r="HI152" i="7" s="1"/>
  <c r="HJ152" i="7" s="1"/>
  <c r="EB152" i="7"/>
  <c r="EC152" i="7" s="1"/>
  <c r="ED152" i="7" s="1"/>
  <c r="CR152" i="7"/>
  <c r="CS152" i="7" s="1"/>
  <c r="CT152" i="7" s="1"/>
  <c r="NN152" i="7"/>
  <c r="NO152" i="7" s="1"/>
  <c r="NP152" i="7" s="1"/>
  <c r="LX152" i="7"/>
  <c r="LY152" i="7" s="1"/>
  <c r="LZ152" i="7" s="1"/>
  <c r="MD152" i="7"/>
  <c r="ME152" i="7" s="1"/>
  <c r="MF152" i="7" s="1"/>
  <c r="LF152" i="7"/>
  <c r="LG152" i="7" s="1"/>
  <c r="LH152" i="7" s="1"/>
  <c r="JP152" i="7"/>
  <c r="JQ152" i="7" s="1"/>
  <c r="JR152" i="7" s="1"/>
  <c r="HN152" i="7"/>
  <c r="HO152" i="7" s="1"/>
  <c r="HP152" i="7" s="1"/>
  <c r="FR152" i="7"/>
  <c r="FS152" i="7" s="1"/>
  <c r="FT152" i="7" s="1"/>
  <c r="DV152" i="7"/>
  <c r="DW152" i="7" s="1"/>
  <c r="DX152" i="7" s="1"/>
  <c r="KB152" i="7"/>
  <c r="KC152" i="7" s="1"/>
  <c r="KD152" i="7" s="1"/>
  <c r="HB152" i="7"/>
  <c r="HC152" i="7" s="1"/>
  <c r="HD152" i="7" s="1"/>
  <c r="HZ152" i="7"/>
  <c r="IA152" i="7" s="1"/>
  <c r="IB152" i="7" s="1"/>
  <c r="DP152" i="7"/>
  <c r="DQ152" i="7" s="1"/>
  <c r="DR152" i="7" s="1"/>
  <c r="CF152" i="7"/>
  <c r="CG152" i="7" s="1"/>
  <c r="CH152" i="7" s="1"/>
  <c r="MP209" i="7"/>
  <c r="MQ209" i="7" s="1"/>
  <c r="MR209" i="7" s="1"/>
  <c r="MV209" i="7"/>
  <c r="MW209" i="7" s="1"/>
  <c r="MX209" i="7" s="1"/>
  <c r="KH209" i="7"/>
  <c r="KI209" i="7" s="1"/>
  <c r="KJ209" i="7" s="1"/>
  <c r="CX209" i="7"/>
  <c r="CY209" i="7" s="1"/>
  <c r="CZ209" i="7" s="1"/>
  <c r="IL209" i="7"/>
  <c r="IM209" i="7" s="1"/>
  <c r="IN209" i="7" s="1"/>
  <c r="GD209" i="7"/>
  <c r="GE209" i="7" s="1"/>
  <c r="GF209" i="7" s="1"/>
  <c r="EH209" i="7"/>
  <c r="EI209" i="7" s="1"/>
  <c r="EJ209" i="7" s="1"/>
  <c r="KB209" i="7"/>
  <c r="KC209" i="7" s="1"/>
  <c r="KD209" i="7" s="1"/>
  <c r="IF209" i="7"/>
  <c r="IG209" i="7" s="1"/>
  <c r="IH209" i="7" s="1"/>
  <c r="FX209" i="7"/>
  <c r="FY209" i="7" s="1"/>
  <c r="FZ209" i="7" s="1"/>
  <c r="EB209" i="7"/>
  <c r="EC209" i="7" s="1"/>
  <c r="ED209" i="7" s="1"/>
  <c r="CR209" i="7"/>
  <c r="CS209" i="7" s="1"/>
  <c r="CT209" i="7" s="1"/>
  <c r="NN209" i="7"/>
  <c r="NO209" i="7" s="1"/>
  <c r="NP209" i="7" s="1"/>
  <c r="MD209" i="7"/>
  <c r="ME209" i="7" s="1"/>
  <c r="MF209" i="7" s="1"/>
  <c r="MJ209" i="7"/>
  <c r="MK209" i="7" s="1"/>
  <c r="ML209" i="7" s="1"/>
  <c r="LF209" i="7"/>
  <c r="LG209" i="7" s="1"/>
  <c r="LH209" i="7" s="1"/>
  <c r="JV209" i="7"/>
  <c r="JW209" i="7" s="1"/>
  <c r="JX209" i="7" s="1"/>
  <c r="HZ209" i="7"/>
  <c r="IA209" i="7" s="1"/>
  <c r="IB209" i="7" s="1"/>
  <c r="HT209" i="7"/>
  <c r="HU209" i="7" s="1"/>
  <c r="HV209" i="7" s="1"/>
  <c r="DV209" i="7"/>
  <c r="DW209" i="7" s="1"/>
  <c r="DX209" i="7" s="1"/>
  <c r="JP209" i="7"/>
  <c r="JQ209" i="7" s="1"/>
  <c r="JR209" i="7" s="1"/>
  <c r="HN209" i="7"/>
  <c r="HO209" i="7" s="1"/>
  <c r="HP209" i="7" s="1"/>
  <c r="FR209" i="7"/>
  <c r="FS209" i="7" s="1"/>
  <c r="FT209" i="7" s="1"/>
  <c r="DP209" i="7"/>
  <c r="DQ209" i="7" s="1"/>
  <c r="DR209" i="7" s="1"/>
  <c r="CL209" i="7"/>
  <c r="CM209" i="7" s="1"/>
  <c r="CN209" i="7" s="1"/>
  <c r="LR209" i="7"/>
  <c r="LS209" i="7" s="1"/>
  <c r="LT209" i="7" s="1"/>
  <c r="KT209" i="7"/>
  <c r="KU209" i="7" s="1"/>
  <c r="KV209" i="7" s="1"/>
  <c r="HB209" i="7"/>
  <c r="HC209" i="7" s="1"/>
  <c r="HD209" i="7" s="1"/>
  <c r="DJ209" i="7"/>
  <c r="DK209" i="7" s="1"/>
  <c r="DL209" i="7" s="1"/>
  <c r="GV209" i="7"/>
  <c r="GW209" i="7" s="1"/>
  <c r="GX209" i="7" s="1"/>
  <c r="DD209" i="7"/>
  <c r="DE209" i="7" s="1"/>
  <c r="DF209" i="7" s="1"/>
  <c r="NB209" i="7"/>
  <c r="NC209" i="7" s="1"/>
  <c r="ND209" i="7" s="1"/>
  <c r="KZ209" i="7"/>
  <c r="LA209" i="7" s="1"/>
  <c r="LB209" i="7" s="1"/>
  <c r="IX209" i="7"/>
  <c r="IY209" i="7" s="1"/>
  <c r="IZ209" i="7" s="1"/>
  <c r="EZ209" i="7"/>
  <c r="FA209" i="7" s="1"/>
  <c r="FB209" i="7" s="1"/>
  <c r="IR209" i="7"/>
  <c r="IS209" i="7" s="1"/>
  <c r="IT209" i="7" s="1"/>
  <c r="EN209" i="7"/>
  <c r="EO209" i="7" s="1"/>
  <c r="EP209" i="7" s="1"/>
  <c r="BZ209" i="7"/>
  <c r="CA209" i="7" s="1"/>
  <c r="CB209" i="7" s="1"/>
  <c r="LL209" i="7"/>
  <c r="LM209" i="7" s="1"/>
  <c r="LN209" i="7" s="1"/>
  <c r="JJ209" i="7"/>
  <c r="JK209" i="7" s="1"/>
  <c r="JL209" i="7" s="1"/>
  <c r="JD209" i="7"/>
  <c r="JE209" i="7" s="1"/>
  <c r="JF209" i="7" s="1"/>
  <c r="CF209" i="7"/>
  <c r="CG209" i="7" s="1"/>
  <c r="CH209" i="7" s="1"/>
  <c r="KN209" i="7"/>
  <c r="KO209" i="7" s="1"/>
  <c r="KP209" i="7" s="1"/>
  <c r="FF209" i="7"/>
  <c r="FG209" i="7" s="1"/>
  <c r="FH209" i="7" s="1"/>
  <c r="ET209" i="7"/>
  <c r="EU209" i="7" s="1"/>
  <c r="EV209" i="7" s="1"/>
  <c r="NN292" i="7"/>
  <c r="NO292" i="7" s="1"/>
  <c r="NP292" i="7" s="1"/>
  <c r="NB292" i="7"/>
  <c r="NC292" i="7" s="1"/>
  <c r="ND292" i="7" s="1"/>
  <c r="KN292" i="7"/>
  <c r="KO292" i="7" s="1"/>
  <c r="KP292" i="7" s="1"/>
  <c r="GP292" i="7"/>
  <c r="GQ292" i="7" s="1"/>
  <c r="GR292" i="7" s="1"/>
  <c r="FF292" i="7"/>
  <c r="FG292" i="7" s="1"/>
  <c r="FH292" i="7" s="1"/>
  <c r="GJ292" i="7"/>
  <c r="GK292" i="7" s="1"/>
  <c r="GL292" i="7" s="1"/>
  <c r="ET292" i="7"/>
  <c r="EU292" i="7" s="1"/>
  <c r="EV292" i="7" s="1"/>
  <c r="MJ292" i="7"/>
  <c r="MK292" i="7" s="1"/>
  <c r="ML292" i="7" s="1"/>
  <c r="KH292" i="7"/>
  <c r="KI292" i="7" s="1"/>
  <c r="KJ292" i="7" s="1"/>
  <c r="IL292" i="7"/>
  <c r="IM292" i="7" s="1"/>
  <c r="IN292" i="7" s="1"/>
  <c r="EH292" i="7"/>
  <c r="EI292" i="7" s="1"/>
  <c r="EJ292" i="7" s="1"/>
  <c r="IF292" i="7"/>
  <c r="IG292" i="7" s="1"/>
  <c r="IH292" i="7" s="1"/>
  <c r="EB292" i="7"/>
  <c r="EC292" i="7" s="1"/>
  <c r="ED292" i="7" s="1"/>
  <c r="KZ292" i="7"/>
  <c r="LA292" i="7" s="1"/>
  <c r="LB292" i="7" s="1"/>
  <c r="EZ292" i="7"/>
  <c r="FA292" i="7" s="1"/>
  <c r="FB292" i="7" s="1"/>
  <c r="EN292" i="7"/>
  <c r="EO292" i="7" s="1"/>
  <c r="EP292" i="7" s="1"/>
  <c r="MP292" i="7"/>
  <c r="MQ292" i="7" s="1"/>
  <c r="MR292" i="7" s="1"/>
  <c r="GD292" i="7"/>
  <c r="GE292" i="7" s="1"/>
  <c r="GF292" i="7" s="1"/>
  <c r="FX292" i="7"/>
  <c r="FY292" i="7" s="1"/>
  <c r="FZ292" i="7" s="1"/>
  <c r="IX292" i="7"/>
  <c r="IY292" i="7" s="1"/>
  <c r="IZ292" i="7" s="1"/>
  <c r="BZ292" i="7"/>
  <c r="CA292" i="7" s="1"/>
  <c r="CB292" i="7" s="1"/>
  <c r="JP292" i="7"/>
  <c r="JQ292" i="7" s="1"/>
  <c r="JR292" i="7" s="1"/>
  <c r="IR292" i="7"/>
  <c r="IS292" i="7" s="1"/>
  <c r="IT292" i="7" s="1"/>
  <c r="CR292" i="7"/>
  <c r="CS292" i="7" s="1"/>
  <c r="CT292" i="7" s="1"/>
  <c r="NN224" i="7"/>
  <c r="NO224" i="7" s="1"/>
  <c r="NP224" i="7" s="1"/>
  <c r="LX224" i="7"/>
  <c r="LY224" i="7" s="1"/>
  <c r="LZ224" i="7" s="1"/>
  <c r="MD224" i="7"/>
  <c r="ME224" i="7" s="1"/>
  <c r="MF224" i="7" s="1"/>
  <c r="KN224" i="7"/>
  <c r="KO224" i="7" s="1"/>
  <c r="KP224" i="7" s="1"/>
  <c r="JP224" i="7"/>
  <c r="JQ224" i="7" s="1"/>
  <c r="JR224" i="7" s="1"/>
  <c r="HT224" i="7"/>
  <c r="HU224" i="7" s="1"/>
  <c r="HV224" i="7" s="1"/>
  <c r="HH224" i="7"/>
  <c r="HI224" i="7" s="1"/>
  <c r="HJ224" i="7" s="1"/>
  <c r="DV224" i="7"/>
  <c r="DW224" i="7" s="1"/>
  <c r="DX224" i="7" s="1"/>
  <c r="KB224" i="7"/>
  <c r="KC224" i="7" s="1"/>
  <c r="KD224" i="7" s="1"/>
  <c r="HN224" i="7"/>
  <c r="HO224" i="7" s="1"/>
  <c r="HP224" i="7" s="1"/>
  <c r="FR224" i="7"/>
  <c r="FS224" i="7" s="1"/>
  <c r="FT224" i="7" s="1"/>
  <c r="DP224" i="7"/>
  <c r="DQ224" i="7" s="1"/>
  <c r="DR224" i="7" s="1"/>
  <c r="CL224" i="7"/>
  <c r="CM224" i="7" s="1"/>
  <c r="CN224" i="7" s="1"/>
  <c r="NH224" i="7"/>
  <c r="NI224" i="7" s="1"/>
  <c r="NJ224" i="7" s="1"/>
  <c r="LL224" i="7"/>
  <c r="LM224" i="7" s="1"/>
  <c r="LN224" i="7" s="1"/>
  <c r="LR224" i="7"/>
  <c r="LS224" i="7" s="1"/>
  <c r="LT224" i="7" s="1"/>
  <c r="KZ224" i="7"/>
  <c r="LA224" i="7" s="1"/>
  <c r="LB224" i="7" s="1"/>
  <c r="JJ224" i="7"/>
  <c r="JK224" i="7" s="1"/>
  <c r="JL224" i="7" s="1"/>
  <c r="HB224" i="7"/>
  <c r="HC224" i="7" s="1"/>
  <c r="HD224" i="7" s="1"/>
  <c r="HZ224" i="7"/>
  <c r="IA224" i="7" s="1"/>
  <c r="IB224" i="7" s="1"/>
  <c r="DJ224" i="7"/>
  <c r="DK224" i="7" s="1"/>
  <c r="DL224" i="7" s="1"/>
  <c r="JD224" i="7"/>
  <c r="JE224" i="7" s="1"/>
  <c r="JF224" i="7" s="1"/>
  <c r="GV224" i="7"/>
  <c r="GW224" i="7" s="1"/>
  <c r="GX224" i="7" s="1"/>
  <c r="NB367" i="7"/>
  <c r="NC367" i="7" s="1"/>
  <c r="ND367" i="7" s="1"/>
  <c r="NH367" i="7"/>
  <c r="NI367" i="7" s="1"/>
  <c r="NJ367" i="7" s="1"/>
  <c r="LF367" i="7"/>
  <c r="LG367" i="7" s="1"/>
  <c r="LH367" i="7" s="1"/>
  <c r="KN367" i="7"/>
  <c r="KO367" i="7" s="1"/>
  <c r="KP367" i="7" s="1"/>
  <c r="IX367" i="7"/>
  <c r="IY367" i="7" s="1"/>
  <c r="IZ367" i="7" s="1"/>
  <c r="GP367" i="7"/>
  <c r="GQ367" i="7" s="1"/>
  <c r="GR367" i="7" s="1"/>
  <c r="EZ367" i="7"/>
  <c r="FA367" i="7" s="1"/>
  <c r="FB367" i="7" s="1"/>
  <c r="FF367" i="7"/>
  <c r="FG367" i="7" s="1"/>
  <c r="FH367" i="7" s="1"/>
  <c r="IR367" i="7"/>
  <c r="IS367" i="7" s="1"/>
  <c r="IT367" i="7" s="1"/>
  <c r="GJ367" i="7"/>
  <c r="GK367" i="7" s="1"/>
  <c r="GL367" i="7" s="1"/>
  <c r="EN367" i="7"/>
  <c r="EO367" i="7" s="1"/>
  <c r="EP367" i="7" s="1"/>
  <c r="ET367" i="7"/>
  <c r="EU367" i="7" s="1"/>
  <c r="EV367" i="7" s="1"/>
  <c r="BZ367" i="7"/>
  <c r="CA367" i="7" s="1"/>
  <c r="CB367" i="7" s="1"/>
  <c r="MP367" i="7"/>
  <c r="MQ367" i="7" s="1"/>
  <c r="MR367" i="7" s="1"/>
  <c r="MV367" i="7"/>
  <c r="MW367" i="7" s="1"/>
  <c r="MX367" i="7" s="1"/>
  <c r="KT367" i="7"/>
  <c r="KU367" i="7" s="1"/>
  <c r="KV367" i="7" s="1"/>
  <c r="CX367" i="7"/>
  <c r="CY367" i="7" s="1"/>
  <c r="CZ367" i="7" s="1"/>
  <c r="IL367" i="7"/>
  <c r="IM367" i="7" s="1"/>
  <c r="IN367" i="7" s="1"/>
  <c r="GD367" i="7"/>
  <c r="GE367" i="7" s="1"/>
  <c r="GF367" i="7" s="1"/>
  <c r="EH367" i="7"/>
  <c r="EI367" i="7" s="1"/>
  <c r="EJ367" i="7" s="1"/>
  <c r="KB367" i="7"/>
  <c r="KC367" i="7" s="1"/>
  <c r="KD367" i="7" s="1"/>
  <c r="IF367" i="7"/>
  <c r="IG367" i="7" s="1"/>
  <c r="IH367" i="7" s="1"/>
  <c r="FX367" i="7"/>
  <c r="FY367" i="7" s="1"/>
  <c r="FZ367" i="7" s="1"/>
  <c r="EB367" i="7"/>
  <c r="EC367" i="7" s="1"/>
  <c r="ED367" i="7" s="1"/>
  <c r="CF367" i="7"/>
  <c r="CG367" i="7" s="1"/>
  <c r="CH367" i="7" s="1"/>
  <c r="NN367" i="7"/>
  <c r="NO367" i="7" s="1"/>
  <c r="NP367" i="7" s="1"/>
  <c r="MJ367" i="7"/>
  <c r="MK367" i="7" s="1"/>
  <c r="ML367" i="7" s="1"/>
  <c r="JP367" i="7"/>
  <c r="JQ367" i="7" s="1"/>
  <c r="JR367" i="7" s="1"/>
  <c r="GV367" i="7"/>
  <c r="GW367" i="7" s="1"/>
  <c r="GX367" i="7" s="1"/>
  <c r="JV367" i="7"/>
  <c r="JW367" i="7" s="1"/>
  <c r="JX367" i="7" s="1"/>
  <c r="FR367" i="7"/>
  <c r="FS367" i="7" s="1"/>
  <c r="FT367" i="7" s="1"/>
  <c r="CR367" i="7"/>
  <c r="CS367" i="7" s="1"/>
  <c r="CT367" i="7" s="1"/>
  <c r="LR367" i="7"/>
  <c r="LS367" i="7" s="1"/>
  <c r="LT367" i="7" s="1"/>
  <c r="KZ367" i="7"/>
  <c r="LA367" i="7" s="1"/>
  <c r="LB367" i="7" s="1"/>
  <c r="HN367" i="7"/>
  <c r="HO367" i="7" s="1"/>
  <c r="HP367" i="7" s="1"/>
  <c r="DJ367" i="7"/>
  <c r="DK367" i="7" s="1"/>
  <c r="DL367" i="7" s="1"/>
  <c r="HB367" i="7"/>
  <c r="HC367" i="7" s="1"/>
  <c r="HD367" i="7" s="1"/>
  <c r="DD367" i="7"/>
  <c r="DE367" i="7" s="1"/>
  <c r="DF367" i="7" s="1"/>
  <c r="MD367" i="7"/>
  <c r="ME367" i="7" s="1"/>
  <c r="MF367" i="7" s="1"/>
  <c r="HT367" i="7"/>
  <c r="HU367" i="7" s="1"/>
  <c r="HV367" i="7" s="1"/>
  <c r="HZ367" i="7"/>
  <c r="IA367" i="7" s="1"/>
  <c r="IB367" i="7" s="1"/>
  <c r="LL367" i="7"/>
  <c r="LM367" i="7" s="1"/>
  <c r="LN367" i="7" s="1"/>
  <c r="JJ367" i="7"/>
  <c r="JK367" i="7" s="1"/>
  <c r="JL367" i="7" s="1"/>
  <c r="JD367" i="7"/>
  <c r="JE367" i="7" s="1"/>
  <c r="JF367" i="7" s="1"/>
  <c r="CL367" i="7"/>
  <c r="CM367" i="7" s="1"/>
  <c r="CN367" i="7" s="1"/>
  <c r="NN40" i="7"/>
  <c r="NO40" i="7" s="1"/>
  <c r="NP40" i="7" s="1"/>
  <c r="LX40" i="7"/>
  <c r="LY40" i="7" s="1"/>
  <c r="LZ40" i="7" s="1"/>
  <c r="MD40" i="7"/>
  <c r="ME40" i="7" s="1"/>
  <c r="MF40" i="7" s="1"/>
  <c r="KN40" i="7"/>
  <c r="KO40" i="7" s="1"/>
  <c r="KP40" i="7" s="1"/>
  <c r="JP40" i="7"/>
  <c r="JQ40" i="7" s="1"/>
  <c r="JR40" i="7" s="1"/>
  <c r="HB40" i="7"/>
  <c r="HC40" i="7" s="1"/>
  <c r="HD40" i="7" s="1"/>
  <c r="HT40" i="7"/>
  <c r="HU40" i="7" s="1"/>
  <c r="HV40" i="7" s="1"/>
  <c r="DJ40" i="7"/>
  <c r="DK40" i="7" s="1"/>
  <c r="DL40" i="7" s="1"/>
  <c r="JJ40" i="7"/>
  <c r="JK40" i="7" s="1"/>
  <c r="JL40" i="7" s="1"/>
  <c r="FL40" i="7"/>
  <c r="FM40" i="7" s="1"/>
  <c r="FN40" i="7" s="1"/>
  <c r="CF40" i="7"/>
  <c r="CG40" i="7" s="1"/>
  <c r="CH40" i="7" s="1"/>
  <c r="GJ40" i="7"/>
  <c r="GK40" i="7" s="1"/>
  <c r="GL40" i="7" s="1"/>
  <c r="FF40" i="7"/>
  <c r="FG40" i="7" s="1"/>
  <c r="FH40" i="7" s="1"/>
  <c r="NH40" i="7"/>
  <c r="NI40" i="7" s="1"/>
  <c r="NJ40" i="7" s="1"/>
  <c r="LL40" i="7"/>
  <c r="LM40" i="7" s="1"/>
  <c r="LN40" i="7" s="1"/>
  <c r="LR40" i="7"/>
  <c r="LS40" i="7" s="1"/>
  <c r="LT40" i="7" s="1"/>
  <c r="KZ40" i="7"/>
  <c r="LA40" i="7" s="1"/>
  <c r="LB40" i="7" s="1"/>
  <c r="JD40" i="7"/>
  <c r="JE40" i="7" s="1"/>
  <c r="JF40" i="7" s="1"/>
  <c r="GP40" i="7"/>
  <c r="GQ40" i="7" s="1"/>
  <c r="GR40" i="7" s="1"/>
  <c r="EZ40" i="7"/>
  <c r="FA40" i="7" s="1"/>
  <c r="FB40" i="7" s="1"/>
  <c r="FR40" i="7"/>
  <c r="FS40" i="7" s="1"/>
  <c r="FT40" i="7" s="1"/>
  <c r="IL40" i="7"/>
  <c r="IM40" i="7" s="1"/>
  <c r="IN40" i="7" s="1"/>
  <c r="EB40" i="7"/>
  <c r="EC40" i="7" s="1"/>
  <c r="ED40" i="7" s="1"/>
  <c r="KB40" i="7"/>
  <c r="KC40" i="7" s="1"/>
  <c r="KD40" i="7" s="1"/>
  <c r="HZ40" i="7"/>
  <c r="IA40" i="7" s="1"/>
  <c r="IB40" i="7" s="1"/>
  <c r="CL40" i="7"/>
  <c r="CM40" i="7" s="1"/>
  <c r="CN40" i="7" s="1"/>
  <c r="NN201" i="7"/>
  <c r="NO201" i="7" s="1"/>
  <c r="NP201" i="7" s="1"/>
  <c r="LX201" i="7"/>
  <c r="LY201" i="7" s="1"/>
  <c r="LZ201" i="7" s="1"/>
  <c r="MD201" i="7"/>
  <c r="ME201" i="7" s="1"/>
  <c r="MF201" i="7" s="1"/>
  <c r="LF201" i="7"/>
  <c r="LG201" i="7" s="1"/>
  <c r="LH201" i="7" s="1"/>
  <c r="JP201" i="7"/>
  <c r="JQ201" i="7" s="1"/>
  <c r="JR201" i="7" s="1"/>
  <c r="HN201" i="7"/>
  <c r="HO201" i="7" s="1"/>
  <c r="HP201" i="7" s="1"/>
  <c r="FR201" i="7"/>
  <c r="FS201" i="7" s="1"/>
  <c r="FT201" i="7" s="1"/>
  <c r="DP201" i="7"/>
  <c r="DQ201" i="7" s="1"/>
  <c r="DR201" i="7" s="1"/>
  <c r="IX201" i="7"/>
  <c r="IY201" i="7" s="1"/>
  <c r="IZ201" i="7" s="1"/>
  <c r="EZ201" i="7"/>
  <c r="FA201" i="7" s="1"/>
  <c r="FB201" i="7" s="1"/>
  <c r="HB201" i="7"/>
  <c r="HC201" i="7" s="1"/>
  <c r="HD201" i="7" s="1"/>
  <c r="CF201" i="7"/>
  <c r="CG201" i="7" s="1"/>
  <c r="CH201" i="7" s="1"/>
  <c r="EH201" i="7"/>
  <c r="EI201" i="7" s="1"/>
  <c r="EJ201" i="7" s="1"/>
  <c r="NH201" i="7"/>
  <c r="NI201" i="7" s="1"/>
  <c r="NJ201" i="7" s="1"/>
  <c r="LL201" i="7"/>
  <c r="LM201" i="7" s="1"/>
  <c r="LN201" i="7" s="1"/>
  <c r="LR201" i="7"/>
  <c r="LS201" i="7" s="1"/>
  <c r="LT201" i="7" s="1"/>
  <c r="KT201" i="7"/>
  <c r="KU201" i="7" s="1"/>
  <c r="KV201" i="7" s="1"/>
  <c r="JD201" i="7"/>
  <c r="JE201" i="7" s="1"/>
  <c r="JF201" i="7" s="1"/>
  <c r="GV201" i="7"/>
  <c r="GW201" i="7" s="1"/>
  <c r="GX201" i="7" s="1"/>
  <c r="FL201" i="7"/>
  <c r="FM201" i="7" s="1"/>
  <c r="FN201" i="7" s="1"/>
  <c r="DD201" i="7"/>
  <c r="DE201" i="7" s="1"/>
  <c r="DF201" i="7" s="1"/>
  <c r="HZ201" i="7"/>
  <c r="IA201" i="7" s="1"/>
  <c r="IB201" i="7" s="1"/>
  <c r="DV201" i="7"/>
  <c r="DW201" i="7" s="1"/>
  <c r="DX201" i="7" s="1"/>
  <c r="HH201" i="7"/>
  <c r="HI201" i="7" s="1"/>
  <c r="HJ201" i="7" s="1"/>
  <c r="CX201" i="7"/>
  <c r="CY201" i="7" s="1"/>
  <c r="CZ201" i="7" s="1"/>
  <c r="CL201" i="7"/>
  <c r="CM201" i="7" s="1"/>
  <c r="CN201" i="7" s="1"/>
  <c r="MV201" i="7"/>
  <c r="MW201" i="7" s="1"/>
  <c r="MX201" i="7" s="1"/>
  <c r="KZ201" i="7"/>
  <c r="LA201" i="7" s="1"/>
  <c r="LB201" i="7" s="1"/>
  <c r="IR201" i="7"/>
  <c r="IS201" i="7" s="1"/>
  <c r="IT201" i="7" s="1"/>
  <c r="EN201" i="7"/>
  <c r="EO201" i="7" s="1"/>
  <c r="EP201" i="7" s="1"/>
  <c r="GP201" i="7"/>
  <c r="GQ201" i="7" s="1"/>
  <c r="GR201" i="7" s="1"/>
  <c r="DJ201" i="7"/>
  <c r="DK201" i="7" s="1"/>
  <c r="DL201" i="7" s="1"/>
  <c r="BZ201" i="7"/>
  <c r="CA201" i="7" s="1"/>
  <c r="CB201" i="7" s="1"/>
  <c r="MP201" i="7"/>
  <c r="MQ201" i="7" s="1"/>
  <c r="MR201" i="7" s="1"/>
  <c r="KB201" i="7"/>
  <c r="KC201" i="7" s="1"/>
  <c r="KD201" i="7" s="1"/>
  <c r="FX201" i="7"/>
  <c r="FY201" i="7" s="1"/>
  <c r="FZ201" i="7" s="1"/>
  <c r="JV201" i="7"/>
  <c r="JW201" i="7" s="1"/>
  <c r="JX201" i="7" s="1"/>
  <c r="JJ201" i="7"/>
  <c r="JK201" i="7" s="1"/>
  <c r="JL201" i="7" s="1"/>
  <c r="GD201" i="7"/>
  <c r="GE201" i="7" s="1"/>
  <c r="GF201" i="7" s="1"/>
  <c r="MJ199" i="7"/>
  <c r="MK199" i="7" s="1"/>
  <c r="ML199" i="7" s="1"/>
  <c r="MP199" i="7"/>
  <c r="MQ199" i="7" s="1"/>
  <c r="MR199" i="7" s="1"/>
  <c r="KH199" i="7"/>
  <c r="KI199" i="7" s="1"/>
  <c r="KJ199" i="7" s="1"/>
  <c r="CX199" i="7"/>
  <c r="CY199" i="7" s="1"/>
  <c r="CZ199" i="7" s="1"/>
  <c r="IL199" i="7"/>
  <c r="IM199" i="7" s="1"/>
  <c r="IN199" i="7" s="1"/>
  <c r="GD199" i="7"/>
  <c r="GE199" i="7" s="1"/>
  <c r="GF199" i="7" s="1"/>
  <c r="EH199" i="7"/>
  <c r="EI199" i="7" s="1"/>
  <c r="EJ199" i="7" s="1"/>
  <c r="KB199" i="7"/>
  <c r="KC199" i="7" s="1"/>
  <c r="KD199" i="7" s="1"/>
  <c r="IF199" i="7"/>
  <c r="IG199" i="7" s="1"/>
  <c r="IH199" i="7" s="1"/>
  <c r="FX199" i="7"/>
  <c r="FY199" i="7" s="1"/>
  <c r="FZ199" i="7" s="1"/>
  <c r="EB199" i="7"/>
  <c r="EC199" i="7" s="1"/>
  <c r="ED199" i="7" s="1"/>
  <c r="CR199" i="7"/>
  <c r="CS199" i="7" s="1"/>
  <c r="CT199" i="7" s="1"/>
  <c r="NN199" i="7"/>
  <c r="NO199" i="7" s="1"/>
  <c r="NP199" i="7" s="1"/>
  <c r="LX199" i="7"/>
  <c r="LY199" i="7" s="1"/>
  <c r="LZ199" i="7" s="1"/>
  <c r="MD199" i="7"/>
  <c r="ME199" i="7" s="1"/>
  <c r="MF199" i="7" s="1"/>
  <c r="LF199" i="7"/>
  <c r="LG199" i="7" s="1"/>
  <c r="LH199" i="7" s="1"/>
  <c r="JV199" i="7"/>
  <c r="JW199" i="7" s="1"/>
  <c r="JX199" i="7" s="1"/>
  <c r="HZ199" i="7"/>
  <c r="IA199" i="7" s="1"/>
  <c r="IB199" i="7" s="1"/>
  <c r="HT199" i="7"/>
  <c r="HU199" i="7" s="1"/>
  <c r="HV199" i="7" s="1"/>
  <c r="DV199" i="7"/>
  <c r="DW199" i="7" s="1"/>
  <c r="DX199" i="7" s="1"/>
  <c r="JP199" i="7"/>
  <c r="JQ199" i="7" s="1"/>
  <c r="JR199" i="7" s="1"/>
  <c r="HN199" i="7"/>
  <c r="HO199" i="7" s="1"/>
  <c r="HP199" i="7" s="1"/>
  <c r="FR199" i="7"/>
  <c r="FS199" i="7" s="1"/>
  <c r="FT199" i="7" s="1"/>
  <c r="DP199" i="7"/>
  <c r="DQ199" i="7" s="1"/>
  <c r="DR199" i="7" s="1"/>
  <c r="CF199" i="7"/>
  <c r="CG199" i="7" s="1"/>
  <c r="CH199" i="7" s="1"/>
  <c r="NH199" i="7"/>
  <c r="NI199" i="7" s="1"/>
  <c r="NJ199" i="7" s="1"/>
  <c r="LR199" i="7"/>
  <c r="LS199" i="7" s="1"/>
  <c r="LT199" i="7" s="1"/>
  <c r="JJ199" i="7"/>
  <c r="JK199" i="7" s="1"/>
  <c r="JL199" i="7" s="1"/>
  <c r="HH199" i="7"/>
  <c r="HI199" i="7" s="1"/>
  <c r="HJ199" i="7" s="1"/>
  <c r="JD199" i="7"/>
  <c r="JE199" i="7" s="1"/>
  <c r="JF199" i="7" s="1"/>
  <c r="FL199" i="7"/>
  <c r="FM199" i="7" s="1"/>
  <c r="FN199" i="7" s="1"/>
  <c r="CL199" i="7"/>
  <c r="CM199" i="7" s="1"/>
  <c r="CN199" i="7" s="1"/>
  <c r="NB199" i="7"/>
  <c r="NC199" i="7" s="1"/>
  <c r="ND199" i="7" s="1"/>
  <c r="KN199" i="7"/>
  <c r="KO199" i="7" s="1"/>
  <c r="KP199" i="7" s="1"/>
  <c r="GP199" i="7"/>
  <c r="GQ199" i="7" s="1"/>
  <c r="GR199" i="7" s="1"/>
  <c r="FF199" i="7"/>
  <c r="FG199" i="7" s="1"/>
  <c r="FH199" i="7" s="1"/>
  <c r="GJ199" i="7"/>
  <c r="GK199" i="7" s="1"/>
  <c r="GL199" i="7" s="1"/>
  <c r="ET199" i="7"/>
  <c r="EU199" i="7" s="1"/>
  <c r="EV199" i="7" s="1"/>
  <c r="NN372" i="7"/>
  <c r="NO372" i="7" s="1"/>
  <c r="NP372" i="7" s="1"/>
  <c r="MD372" i="7"/>
  <c r="ME372" i="7" s="1"/>
  <c r="MF372" i="7" s="1"/>
  <c r="MJ372" i="7"/>
  <c r="MK372" i="7" s="1"/>
  <c r="ML372" i="7" s="1"/>
  <c r="KT372" i="7"/>
  <c r="KU372" i="7" s="1"/>
  <c r="KV372" i="7" s="1"/>
  <c r="JV372" i="7"/>
  <c r="JW372" i="7" s="1"/>
  <c r="JX372" i="7" s="1"/>
  <c r="HN372" i="7"/>
  <c r="HO372" i="7" s="1"/>
  <c r="HP372" i="7" s="1"/>
  <c r="HZ372" i="7"/>
  <c r="IA372" i="7" s="1"/>
  <c r="IB372" i="7" s="1"/>
  <c r="DP372" i="7"/>
  <c r="DQ372" i="7" s="1"/>
  <c r="DR372" i="7" s="1"/>
  <c r="JJ372" i="7"/>
  <c r="JK372" i="7" s="1"/>
  <c r="JL372" i="7" s="1"/>
  <c r="GV372" i="7"/>
  <c r="GW372" i="7" s="1"/>
  <c r="GX372" i="7" s="1"/>
  <c r="JP372" i="7"/>
  <c r="JQ372" i="7" s="1"/>
  <c r="JR372" i="7" s="1"/>
  <c r="FR372" i="7"/>
  <c r="FS372" i="7" s="1"/>
  <c r="FT372" i="7" s="1"/>
  <c r="CR372" i="7"/>
  <c r="CS372" i="7" s="1"/>
  <c r="CT372" i="7" s="1"/>
  <c r="LL372" i="7"/>
  <c r="LM372" i="7" s="1"/>
  <c r="LN372" i="7" s="1"/>
  <c r="LR372" i="7"/>
  <c r="LS372" i="7" s="1"/>
  <c r="LT372" i="7" s="1"/>
  <c r="LX372" i="7"/>
  <c r="LY372" i="7" s="1"/>
  <c r="LZ372" i="7" s="1"/>
  <c r="LF372" i="7"/>
  <c r="LG372" i="7" s="1"/>
  <c r="LH372" i="7" s="1"/>
  <c r="JD372" i="7"/>
  <c r="JE372" i="7" s="1"/>
  <c r="JF372" i="7" s="1"/>
  <c r="GP372" i="7"/>
  <c r="GQ372" i="7" s="1"/>
  <c r="GR372" i="7" s="1"/>
  <c r="FL372" i="7"/>
  <c r="FM372" i="7" s="1"/>
  <c r="FN372" i="7" s="1"/>
  <c r="DD372" i="7"/>
  <c r="DE372" i="7" s="1"/>
  <c r="DF372" i="7" s="1"/>
  <c r="IL372" i="7"/>
  <c r="IM372" i="7" s="1"/>
  <c r="IN372" i="7" s="1"/>
  <c r="EH372" i="7"/>
  <c r="EI372" i="7" s="1"/>
  <c r="EJ372" i="7" s="1"/>
  <c r="IX372" i="7"/>
  <c r="IY372" i="7" s="1"/>
  <c r="IZ372" i="7" s="1"/>
  <c r="EZ372" i="7"/>
  <c r="FA372" i="7" s="1"/>
  <c r="FB372" i="7" s="1"/>
  <c r="CL372" i="7"/>
  <c r="CM372" i="7" s="1"/>
  <c r="CN372" i="7" s="1"/>
  <c r="NH372" i="7"/>
  <c r="NI372" i="7" s="1"/>
  <c r="NJ372" i="7" s="1"/>
  <c r="KH372" i="7"/>
  <c r="KI372" i="7" s="1"/>
  <c r="KJ372" i="7" s="1"/>
  <c r="GD372" i="7"/>
  <c r="GE372" i="7" s="1"/>
  <c r="GF372" i="7" s="1"/>
  <c r="ET372" i="7"/>
  <c r="EU372" i="7" s="1"/>
  <c r="EV372" i="7" s="1"/>
  <c r="DJ372" i="7"/>
  <c r="DK372" i="7" s="1"/>
  <c r="DL372" i="7" s="1"/>
  <c r="DV372" i="7"/>
  <c r="DW372" i="7" s="1"/>
  <c r="DX372" i="7" s="1"/>
  <c r="MP372" i="7"/>
  <c r="MQ372" i="7" s="1"/>
  <c r="MR372" i="7" s="1"/>
  <c r="KN372" i="7"/>
  <c r="KO372" i="7" s="1"/>
  <c r="KP372" i="7" s="1"/>
  <c r="IF372" i="7"/>
  <c r="IG372" i="7" s="1"/>
  <c r="IH372" i="7" s="1"/>
  <c r="EB372" i="7"/>
  <c r="EC372" i="7" s="1"/>
  <c r="ED372" i="7" s="1"/>
  <c r="FX372" i="7"/>
  <c r="FY372" i="7" s="1"/>
  <c r="FZ372" i="7" s="1"/>
  <c r="GJ372" i="7"/>
  <c r="GK372" i="7" s="1"/>
  <c r="GL372" i="7" s="1"/>
  <c r="KZ372" i="7"/>
  <c r="LA372" i="7" s="1"/>
  <c r="LB372" i="7" s="1"/>
  <c r="EN372" i="7"/>
  <c r="EO372" i="7" s="1"/>
  <c r="EP372" i="7" s="1"/>
  <c r="HT372" i="7"/>
  <c r="HU372" i="7" s="1"/>
  <c r="HV372" i="7" s="1"/>
  <c r="MV372" i="7"/>
  <c r="MW372" i="7" s="1"/>
  <c r="MX372" i="7" s="1"/>
  <c r="HH372" i="7"/>
  <c r="HI372" i="7" s="1"/>
  <c r="HJ372" i="7" s="1"/>
  <c r="CF372" i="7"/>
  <c r="CG372" i="7" s="1"/>
  <c r="CH372" i="7" s="1"/>
  <c r="NN75" i="7"/>
  <c r="NO75" i="7" s="1"/>
  <c r="NP75" i="7" s="1"/>
  <c r="MD75" i="7"/>
  <c r="ME75" i="7" s="1"/>
  <c r="MF75" i="7" s="1"/>
  <c r="MV75" i="7"/>
  <c r="MW75" i="7" s="1"/>
  <c r="MX75" i="7" s="1"/>
  <c r="KN75" i="7"/>
  <c r="KO75" i="7" s="1"/>
  <c r="KP75" i="7" s="1"/>
  <c r="JV75" i="7"/>
  <c r="JW75" i="7" s="1"/>
  <c r="JX75" i="7" s="1"/>
  <c r="HZ75" i="7"/>
  <c r="IA75" i="7" s="1"/>
  <c r="IB75" i="7" s="1"/>
  <c r="HT75" i="7"/>
  <c r="HU75" i="7" s="1"/>
  <c r="HV75" i="7" s="1"/>
  <c r="DP75" i="7"/>
  <c r="DQ75" i="7" s="1"/>
  <c r="DR75" i="7" s="1"/>
  <c r="JP75" i="7"/>
  <c r="JQ75" i="7" s="1"/>
  <c r="JR75" i="7" s="1"/>
  <c r="HN75" i="7"/>
  <c r="HO75" i="7" s="1"/>
  <c r="HP75" i="7" s="1"/>
  <c r="HH75" i="7"/>
  <c r="HI75" i="7" s="1"/>
  <c r="HJ75" i="7" s="1"/>
  <c r="DJ75" i="7"/>
  <c r="DK75" i="7" s="1"/>
  <c r="DL75" i="7" s="1"/>
  <c r="CR75" i="7"/>
  <c r="CS75" i="7" s="1"/>
  <c r="CT75" i="7" s="1"/>
  <c r="LL75" i="7"/>
  <c r="LM75" i="7" s="1"/>
  <c r="LN75" i="7" s="1"/>
  <c r="LR75" i="7"/>
  <c r="LS75" i="7" s="1"/>
  <c r="LT75" i="7" s="1"/>
  <c r="LX75" i="7"/>
  <c r="LY75" i="7" s="1"/>
  <c r="LZ75" i="7" s="1"/>
  <c r="KZ75" i="7"/>
  <c r="LA75" i="7" s="1"/>
  <c r="LB75" i="7" s="1"/>
  <c r="JJ75" i="7"/>
  <c r="JK75" i="7" s="1"/>
  <c r="JL75" i="7" s="1"/>
  <c r="HB75" i="7"/>
  <c r="HC75" i="7" s="1"/>
  <c r="HD75" i="7" s="1"/>
  <c r="FL75" i="7"/>
  <c r="FM75" i="7" s="1"/>
  <c r="FN75" i="7" s="1"/>
  <c r="DD75" i="7"/>
  <c r="DE75" i="7" s="1"/>
  <c r="DF75" i="7" s="1"/>
  <c r="JD75" i="7"/>
  <c r="JE75" i="7" s="1"/>
  <c r="JF75" i="7" s="1"/>
  <c r="NH75" i="7"/>
  <c r="NI75" i="7" s="1"/>
  <c r="NJ75" i="7" s="1"/>
  <c r="KH75" i="7"/>
  <c r="KI75" i="7" s="1"/>
  <c r="KJ75" i="7" s="1"/>
  <c r="GP75" i="7"/>
  <c r="GQ75" i="7" s="1"/>
  <c r="GR75" i="7" s="1"/>
  <c r="FF75" i="7"/>
  <c r="FG75" i="7" s="1"/>
  <c r="FH75" i="7" s="1"/>
  <c r="GJ75" i="7"/>
  <c r="GK75" i="7" s="1"/>
  <c r="GL75" i="7" s="1"/>
  <c r="ET75" i="7"/>
  <c r="EU75" i="7" s="1"/>
  <c r="EV75" i="7" s="1"/>
  <c r="MP75" i="7"/>
  <c r="MQ75" i="7" s="1"/>
  <c r="MR75" i="7" s="1"/>
  <c r="KT75" i="7"/>
  <c r="KU75" i="7" s="1"/>
  <c r="KV75" i="7" s="1"/>
  <c r="IL75" i="7"/>
  <c r="IM75" i="7" s="1"/>
  <c r="IN75" i="7" s="1"/>
  <c r="EB75" i="7"/>
  <c r="EC75" i="7" s="1"/>
  <c r="ED75" i="7" s="1"/>
  <c r="IF75" i="7"/>
  <c r="IG75" i="7" s="1"/>
  <c r="IH75" i="7" s="1"/>
  <c r="FX75" i="7"/>
  <c r="FY75" i="7" s="1"/>
  <c r="FZ75" i="7" s="1"/>
  <c r="DV75" i="7"/>
  <c r="DW75" i="7" s="1"/>
  <c r="DX75" i="7" s="1"/>
  <c r="CF75" i="7"/>
  <c r="CG75" i="7" s="1"/>
  <c r="CH75" i="7" s="1"/>
  <c r="LF75" i="7"/>
  <c r="LG75" i="7" s="1"/>
  <c r="LH75" i="7" s="1"/>
  <c r="EN75" i="7"/>
  <c r="EO75" i="7" s="1"/>
  <c r="EP75" i="7" s="1"/>
  <c r="EH75" i="7"/>
  <c r="EI75" i="7" s="1"/>
  <c r="EJ75" i="7" s="1"/>
  <c r="MJ75" i="7"/>
  <c r="MK75" i="7" s="1"/>
  <c r="ML75" i="7" s="1"/>
  <c r="GD75" i="7"/>
  <c r="GE75" i="7" s="1"/>
  <c r="GF75" i="7" s="1"/>
  <c r="GV75" i="7"/>
  <c r="GW75" i="7" s="1"/>
  <c r="GX75" i="7" s="1"/>
  <c r="FR75" i="7"/>
  <c r="FS75" i="7" s="1"/>
  <c r="FT75" i="7" s="1"/>
  <c r="NB75" i="7"/>
  <c r="NC75" i="7" s="1"/>
  <c r="ND75" i="7" s="1"/>
  <c r="IR75" i="7"/>
  <c r="IS75" i="7" s="1"/>
  <c r="IT75" i="7" s="1"/>
  <c r="CX75" i="7"/>
  <c r="CY75" i="7" s="1"/>
  <c r="CZ75" i="7" s="1"/>
  <c r="EZ75" i="7"/>
  <c r="FA75" i="7" s="1"/>
  <c r="FB75" i="7" s="1"/>
  <c r="MP168" i="7"/>
  <c r="MQ168" i="7" s="1"/>
  <c r="MR168" i="7" s="1"/>
  <c r="MV168" i="7"/>
  <c r="MW168" i="7" s="1"/>
  <c r="MX168" i="7" s="1"/>
  <c r="KH168" i="7"/>
  <c r="KI168" i="7" s="1"/>
  <c r="KJ168" i="7" s="1"/>
  <c r="JV168" i="7"/>
  <c r="JW168" i="7" s="1"/>
  <c r="JX168" i="7" s="1"/>
  <c r="IF168" i="7"/>
  <c r="IG168" i="7" s="1"/>
  <c r="IH168" i="7" s="1"/>
  <c r="HH168" i="7"/>
  <c r="HI168" i="7" s="1"/>
  <c r="HJ168" i="7" s="1"/>
  <c r="EB168" i="7"/>
  <c r="EC168" i="7" s="1"/>
  <c r="ED168" i="7" s="1"/>
  <c r="CX168" i="7"/>
  <c r="CY168" i="7" s="1"/>
  <c r="CZ168" i="7" s="1"/>
  <c r="FX168" i="7"/>
  <c r="FY168" i="7" s="1"/>
  <c r="FZ168" i="7" s="1"/>
  <c r="CF168" i="7"/>
  <c r="CG168" i="7" s="1"/>
  <c r="CH168" i="7" s="1"/>
  <c r="GJ168" i="7"/>
  <c r="GK168" i="7" s="1"/>
  <c r="GL168" i="7" s="1"/>
  <c r="FF168" i="7"/>
  <c r="FG168" i="7" s="1"/>
  <c r="FH168" i="7" s="1"/>
  <c r="NN168" i="7"/>
  <c r="NO168" i="7" s="1"/>
  <c r="NP168" i="7" s="1"/>
  <c r="MD168" i="7"/>
  <c r="ME168" i="7" s="1"/>
  <c r="MF168" i="7" s="1"/>
  <c r="MJ168" i="7"/>
  <c r="MK168" i="7" s="1"/>
  <c r="ML168" i="7" s="1"/>
  <c r="KT168" i="7"/>
  <c r="KU168" i="7" s="1"/>
  <c r="KV168" i="7" s="1"/>
  <c r="KB168" i="7"/>
  <c r="KC168" i="7" s="1"/>
  <c r="KD168" i="7" s="1"/>
  <c r="HB168" i="7"/>
  <c r="HC168" i="7" s="1"/>
  <c r="HD168" i="7" s="1"/>
  <c r="HZ168" i="7"/>
  <c r="IA168" i="7" s="1"/>
  <c r="IB168" i="7" s="1"/>
  <c r="DP168" i="7"/>
  <c r="DQ168" i="7" s="1"/>
  <c r="DR168" i="7" s="1"/>
  <c r="JJ168" i="7"/>
  <c r="JK168" i="7" s="1"/>
  <c r="JL168" i="7" s="1"/>
  <c r="HT168" i="7"/>
  <c r="HU168" i="7" s="1"/>
  <c r="HV168" i="7" s="1"/>
  <c r="JP168" i="7"/>
  <c r="JQ168" i="7" s="1"/>
  <c r="JR168" i="7" s="1"/>
  <c r="FR168" i="7"/>
  <c r="FS168" i="7" s="1"/>
  <c r="FT168" i="7" s="1"/>
  <c r="CR168" i="7"/>
  <c r="CS168" i="7" s="1"/>
  <c r="CT168" i="7" s="1"/>
  <c r="LR168" i="7"/>
  <c r="LS168" i="7" s="1"/>
  <c r="LT168" i="7" s="1"/>
  <c r="LF168" i="7"/>
  <c r="LG168" i="7" s="1"/>
  <c r="LH168" i="7" s="1"/>
  <c r="GP168" i="7"/>
  <c r="GQ168" i="7" s="1"/>
  <c r="GR168" i="7" s="1"/>
  <c r="DD168" i="7"/>
  <c r="DE168" i="7" s="1"/>
  <c r="DF168" i="7" s="1"/>
  <c r="EH168" i="7"/>
  <c r="EI168" i="7" s="1"/>
  <c r="EJ168" i="7" s="1"/>
  <c r="EZ168" i="7"/>
  <c r="FA168" i="7" s="1"/>
  <c r="FB168" i="7" s="1"/>
  <c r="NB168" i="7"/>
  <c r="NC168" i="7" s="1"/>
  <c r="ND168" i="7" s="1"/>
  <c r="KZ168" i="7"/>
  <c r="LA168" i="7" s="1"/>
  <c r="LB168" i="7" s="1"/>
  <c r="IR168" i="7"/>
  <c r="IS168" i="7" s="1"/>
  <c r="IT168" i="7" s="1"/>
  <c r="EN168" i="7"/>
  <c r="EO168" i="7" s="1"/>
  <c r="EP168" i="7" s="1"/>
  <c r="GV168" i="7"/>
  <c r="GW168" i="7" s="1"/>
  <c r="GX168" i="7" s="1"/>
  <c r="HN168" i="7"/>
  <c r="HO168" i="7" s="1"/>
  <c r="HP168" i="7" s="1"/>
  <c r="BZ168" i="7"/>
  <c r="CA168" i="7" s="1"/>
  <c r="CB168" i="7" s="1"/>
  <c r="LX168" i="7"/>
  <c r="LY168" i="7" s="1"/>
  <c r="LZ168" i="7" s="1"/>
  <c r="FL168" i="7"/>
  <c r="FM168" i="7" s="1"/>
  <c r="FN168" i="7" s="1"/>
  <c r="IX168" i="7"/>
  <c r="IY168" i="7" s="1"/>
  <c r="IZ168" i="7" s="1"/>
  <c r="NH168" i="7"/>
  <c r="NI168" i="7" s="1"/>
  <c r="NJ168" i="7" s="1"/>
  <c r="GD168" i="7"/>
  <c r="GE168" i="7" s="1"/>
  <c r="GF168" i="7" s="1"/>
  <c r="DJ168" i="7"/>
  <c r="DK168" i="7" s="1"/>
  <c r="DL168" i="7" s="1"/>
  <c r="LL168" i="7"/>
  <c r="LM168" i="7" s="1"/>
  <c r="LN168" i="7" s="1"/>
  <c r="IL168" i="7"/>
  <c r="IM168" i="7" s="1"/>
  <c r="IN168" i="7" s="1"/>
  <c r="KN168" i="7"/>
  <c r="KO168" i="7" s="1"/>
  <c r="KP168" i="7" s="1"/>
  <c r="DV168" i="7"/>
  <c r="DW168" i="7" s="1"/>
  <c r="DX168" i="7" s="1"/>
  <c r="MV160" i="7"/>
  <c r="MW160" i="7" s="1"/>
  <c r="MX160" i="7" s="1"/>
  <c r="NB160" i="7"/>
  <c r="NC160" i="7" s="1"/>
  <c r="ND160" i="7" s="1"/>
  <c r="LF160" i="7"/>
  <c r="LG160" i="7" s="1"/>
  <c r="LH160" i="7" s="1"/>
  <c r="KH160" i="7"/>
  <c r="KI160" i="7" s="1"/>
  <c r="KJ160" i="7" s="1"/>
  <c r="IX160" i="7"/>
  <c r="IY160" i="7" s="1"/>
  <c r="IZ160" i="7" s="1"/>
  <c r="GJ160" i="7"/>
  <c r="GK160" i="7" s="1"/>
  <c r="GL160" i="7" s="1"/>
  <c r="EZ160" i="7"/>
  <c r="FA160" i="7" s="1"/>
  <c r="FB160" i="7" s="1"/>
  <c r="FF160" i="7"/>
  <c r="FG160" i="7" s="1"/>
  <c r="FH160" i="7" s="1"/>
  <c r="IR160" i="7"/>
  <c r="IS160" i="7" s="1"/>
  <c r="IT160" i="7" s="1"/>
  <c r="GD160" i="7"/>
  <c r="GE160" i="7" s="1"/>
  <c r="GF160" i="7" s="1"/>
  <c r="EN160" i="7"/>
  <c r="EO160" i="7" s="1"/>
  <c r="EP160" i="7" s="1"/>
  <c r="ET160" i="7"/>
  <c r="EU160" i="7" s="1"/>
  <c r="EV160" i="7" s="1"/>
  <c r="CF160" i="7"/>
  <c r="CG160" i="7" s="1"/>
  <c r="CH160" i="7" s="1"/>
  <c r="MJ160" i="7"/>
  <c r="MK160" i="7" s="1"/>
  <c r="ML160" i="7" s="1"/>
  <c r="MP160" i="7"/>
  <c r="MQ160" i="7" s="1"/>
  <c r="MR160" i="7" s="1"/>
  <c r="KT160" i="7"/>
  <c r="KU160" i="7" s="1"/>
  <c r="KV160" i="7" s="1"/>
  <c r="CX160" i="7"/>
  <c r="CY160" i="7" s="1"/>
  <c r="CZ160" i="7" s="1"/>
  <c r="IL160" i="7"/>
  <c r="IM160" i="7" s="1"/>
  <c r="IN160" i="7" s="1"/>
  <c r="FX160" i="7"/>
  <c r="FY160" i="7" s="1"/>
  <c r="FZ160" i="7" s="1"/>
  <c r="EH160" i="7"/>
  <c r="EI160" i="7" s="1"/>
  <c r="EJ160" i="7" s="1"/>
  <c r="JV160" i="7"/>
  <c r="JW160" i="7" s="1"/>
  <c r="JX160" i="7" s="1"/>
  <c r="IF160" i="7"/>
  <c r="IG160" i="7" s="1"/>
  <c r="IH160" i="7" s="1"/>
  <c r="HH160" i="7"/>
  <c r="HI160" i="7" s="1"/>
  <c r="HJ160" i="7" s="1"/>
  <c r="EB160" i="7"/>
  <c r="EC160" i="7" s="1"/>
  <c r="ED160" i="7" s="1"/>
  <c r="CR160" i="7"/>
  <c r="CS160" i="7" s="1"/>
  <c r="CT160" i="7" s="1"/>
  <c r="NN196" i="7"/>
  <c r="NO196" i="7" s="1"/>
  <c r="NP196" i="7" s="1"/>
  <c r="MD196" i="7"/>
  <c r="ME196" i="7" s="1"/>
  <c r="MF196" i="7" s="1"/>
  <c r="MJ196" i="7"/>
  <c r="MK196" i="7" s="1"/>
  <c r="ML196" i="7" s="1"/>
  <c r="LF196" i="7"/>
  <c r="LG196" i="7" s="1"/>
  <c r="LH196" i="7" s="1"/>
  <c r="KB196" i="7"/>
  <c r="KC196" i="7" s="1"/>
  <c r="KD196" i="7" s="1"/>
  <c r="HB196" i="7"/>
  <c r="HC196" i="7" s="1"/>
  <c r="HD196" i="7" s="1"/>
  <c r="HZ196" i="7"/>
  <c r="IA196" i="7" s="1"/>
  <c r="IB196" i="7" s="1"/>
  <c r="DP196" i="7"/>
  <c r="DQ196" i="7" s="1"/>
  <c r="DR196" i="7" s="1"/>
  <c r="JJ196" i="7"/>
  <c r="JK196" i="7" s="1"/>
  <c r="JL196" i="7" s="1"/>
  <c r="HT196" i="7"/>
  <c r="HU196" i="7" s="1"/>
  <c r="HV196" i="7" s="1"/>
  <c r="JP196" i="7"/>
  <c r="JQ196" i="7" s="1"/>
  <c r="JR196" i="7" s="1"/>
  <c r="FR196" i="7"/>
  <c r="FS196" i="7" s="1"/>
  <c r="FT196" i="7" s="1"/>
  <c r="CR196" i="7"/>
  <c r="CS196" i="7" s="1"/>
  <c r="CT196" i="7" s="1"/>
  <c r="LL196" i="7"/>
  <c r="LM196" i="7" s="1"/>
  <c r="LN196" i="7" s="1"/>
  <c r="LR196" i="7"/>
  <c r="LS196" i="7" s="1"/>
  <c r="LT196" i="7" s="1"/>
  <c r="LX196" i="7"/>
  <c r="LY196" i="7" s="1"/>
  <c r="LZ196" i="7" s="1"/>
  <c r="KN196" i="7"/>
  <c r="KO196" i="7" s="1"/>
  <c r="KP196" i="7" s="1"/>
  <c r="JD196" i="7"/>
  <c r="JE196" i="7" s="1"/>
  <c r="JF196" i="7" s="1"/>
  <c r="GP196" i="7"/>
  <c r="GQ196" i="7" s="1"/>
  <c r="GR196" i="7" s="1"/>
  <c r="FL196" i="7"/>
  <c r="FM196" i="7" s="1"/>
  <c r="FN196" i="7" s="1"/>
  <c r="DD196" i="7"/>
  <c r="DE196" i="7" s="1"/>
  <c r="DF196" i="7" s="1"/>
  <c r="IL196" i="7"/>
  <c r="IM196" i="7" s="1"/>
  <c r="IN196" i="7" s="1"/>
  <c r="EH196" i="7"/>
  <c r="EI196" i="7" s="1"/>
  <c r="EJ196" i="7" s="1"/>
  <c r="IX196" i="7"/>
  <c r="IY196" i="7" s="1"/>
  <c r="IZ196" i="7" s="1"/>
  <c r="EZ196" i="7"/>
  <c r="FA196" i="7" s="1"/>
  <c r="FB196" i="7" s="1"/>
  <c r="CL196" i="7"/>
  <c r="CM196" i="7" s="1"/>
  <c r="CN196" i="7" s="1"/>
  <c r="NB196" i="7"/>
  <c r="NC196" i="7" s="1"/>
  <c r="ND196" i="7" s="1"/>
  <c r="KZ196" i="7"/>
  <c r="LA196" i="7" s="1"/>
  <c r="LB196" i="7" s="1"/>
  <c r="IR196" i="7"/>
  <c r="IS196" i="7" s="1"/>
  <c r="IT196" i="7" s="1"/>
  <c r="EN196" i="7"/>
  <c r="EO196" i="7" s="1"/>
  <c r="EP196" i="7" s="1"/>
  <c r="GV196" i="7"/>
  <c r="GW196" i="7" s="1"/>
  <c r="GX196" i="7" s="1"/>
  <c r="HN196" i="7"/>
  <c r="HO196" i="7" s="1"/>
  <c r="HP196" i="7" s="1"/>
  <c r="BZ196" i="7"/>
  <c r="CA196" i="7" s="1"/>
  <c r="CB196" i="7" s="1"/>
  <c r="MV196" i="7"/>
  <c r="MW196" i="7" s="1"/>
  <c r="MX196" i="7" s="1"/>
  <c r="JV196" i="7"/>
  <c r="JW196" i="7" s="1"/>
  <c r="JX196" i="7" s="1"/>
  <c r="HH196" i="7"/>
  <c r="HI196" i="7" s="1"/>
  <c r="HJ196" i="7" s="1"/>
  <c r="CX196" i="7"/>
  <c r="CY196" i="7" s="1"/>
  <c r="CZ196" i="7" s="1"/>
  <c r="CF196" i="7"/>
  <c r="CG196" i="7" s="1"/>
  <c r="CH196" i="7" s="1"/>
  <c r="FF196" i="7"/>
  <c r="FG196" i="7" s="1"/>
  <c r="FH196" i="7" s="1"/>
  <c r="NH361" i="7"/>
  <c r="NI361" i="7" s="1"/>
  <c r="NJ361" i="7" s="1"/>
  <c r="NB361" i="7"/>
  <c r="NC361" i="7" s="1"/>
  <c r="ND361" i="7" s="1"/>
  <c r="LR361" i="7"/>
  <c r="LS361" i="7" s="1"/>
  <c r="LT361" i="7" s="1"/>
  <c r="KT361" i="7"/>
  <c r="KU361" i="7" s="1"/>
  <c r="KV361" i="7" s="1"/>
  <c r="JJ361" i="7"/>
  <c r="JK361" i="7" s="1"/>
  <c r="JL361" i="7" s="1"/>
  <c r="HN361" i="7"/>
  <c r="HO361" i="7" s="1"/>
  <c r="HP361" i="7" s="1"/>
  <c r="HH361" i="7"/>
  <c r="HI361" i="7" s="1"/>
  <c r="HJ361" i="7" s="1"/>
  <c r="DJ361" i="7"/>
  <c r="DK361" i="7" s="1"/>
  <c r="DL361" i="7" s="1"/>
  <c r="JD361" i="7"/>
  <c r="JE361" i="7" s="1"/>
  <c r="JF361" i="7" s="1"/>
  <c r="HB361" i="7"/>
  <c r="HC361" i="7" s="1"/>
  <c r="HD361" i="7" s="1"/>
  <c r="FL361" i="7"/>
  <c r="FM361" i="7" s="1"/>
  <c r="FN361" i="7" s="1"/>
  <c r="DD361" i="7"/>
  <c r="DE361" i="7" s="1"/>
  <c r="DF361" i="7" s="1"/>
  <c r="CF361" i="7"/>
  <c r="CG361" i="7" s="1"/>
  <c r="CH361" i="7" s="1"/>
  <c r="MV361" i="7"/>
  <c r="MW361" i="7" s="1"/>
  <c r="MX361" i="7" s="1"/>
  <c r="MD361" i="7"/>
  <c r="ME361" i="7" s="1"/>
  <c r="MF361" i="7" s="1"/>
  <c r="KZ361" i="7"/>
  <c r="LA361" i="7" s="1"/>
  <c r="LB361" i="7" s="1"/>
  <c r="KH361" i="7"/>
  <c r="KI361" i="7" s="1"/>
  <c r="KJ361" i="7" s="1"/>
  <c r="IX361" i="7"/>
  <c r="IY361" i="7" s="1"/>
  <c r="IZ361" i="7" s="1"/>
  <c r="GP361" i="7"/>
  <c r="GQ361" i="7" s="1"/>
  <c r="GR361" i="7" s="1"/>
  <c r="EZ361" i="7"/>
  <c r="FA361" i="7" s="1"/>
  <c r="FB361" i="7" s="1"/>
  <c r="FF361" i="7"/>
  <c r="FG361" i="7" s="1"/>
  <c r="FH361" i="7" s="1"/>
  <c r="IR361" i="7"/>
  <c r="IS361" i="7" s="1"/>
  <c r="IT361" i="7" s="1"/>
  <c r="GJ361" i="7"/>
  <c r="GK361" i="7" s="1"/>
  <c r="GL361" i="7" s="1"/>
  <c r="EN361" i="7"/>
  <c r="EO361" i="7" s="1"/>
  <c r="EP361" i="7" s="1"/>
  <c r="ET361" i="7"/>
  <c r="EU361" i="7" s="1"/>
  <c r="EV361" i="7" s="1"/>
  <c r="BZ361" i="7"/>
  <c r="CA361" i="7" s="1"/>
  <c r="CB361" i="7" s="1"/>
  <c r="MJ361" i="7"/>
  <c r="MK361" i="7" s="1"/>
  <c r="ML361" i="7" s="1"/>
  <c r="KN361" i="7"/>
  <c r="KO361" i="7" s="1"/>
  <c r="KP361" i="7" s="1"/>
  <c r="IL361" i="7"/>
  <c r="IM361" i="7" s="1"/>
  <c r="IN361" i="7" s="1"/>
  <c r="EH361" i="7"/>
  <c r="EI361" i="7" s="1"/>
  <c r="EJ361" i="7" s="1"/>
  <c r="IF361" i="7"/>
  <c r="IG361" i="7" s="1"/>
  <c r="IH361" i="7" s="1"/>
  <c r="EB361" i="7"/>
  <c r="EC361" i="7" s="1"/>
  <c r="ED361" i="7" s="1"/>
  <c r="NN361" i="7"/>
  <c r="NO361" i="7" s="1"/>
  <c r="NP361" i="7" s="1"/>
  <c r="MP361" i="7"/>
  <c r="MQ361" i="7" s="1"/>
  <c r="MR361" i="7" s="1"/>
  <c r="JP361" i="7"/>
  <c r="JQ361" i="7" s="1"/>
  <c r="JR361" i="7" s="1"/>
  <c r="GV361" i="7"/>
  <c r="GW361" i="7" s="1"/>
  <c r="GX361" i="7" s="1"/>
  <c r="JV361" i="7"/>
  <c r="JW361" i="7" s="1"/>
  <c r="JX361" i="7" s="1"/>
  <c r="FR361" i="7"/>
  <c r="FS361" i="7" s="1"/>
  <c r="FT361" i="7" s="1"/>
  <c r="CL361" i="7"/>
  <c r="CM361" i="7" s="1"/>
  <c r="CN361" i="7" s="1"/>
  <c r="NH237" i="7"/>
  <c r="NI237" i="7" s="1"/>
  <c r="NJ237" i="7" s="1"/>
  <c r="LL237" i="7"/>
  <c r="LM237" i="7" s="1"/>
  <c r="LN237" i="7" s="1"/>
  <c r="LR237" i="7"/>
  <c r="LS237" i="7" s="1"/>
  <c r="LT237" i="7" s="1"/>
  <c r="KZ237" i="7"/>
  <c r="LA237" i="7" s="1"/>
  <c r="LB237" i="7" s="1"/>
  <c r="JJ237" i="7"/>
  <c r="JK237" i="7" s="1"/>
  <c r="JL237" i="7" s="1"/>
  <c r="HN237" i="7"/>
  <c r="HO237" i="7" s="1"/>
  <c r="HP237" i="7" s="1"/>
  <c r="HH237" i="7"/>
  <c r="HI237" i="7" s="1"/>
  <c r="HJ237" i="7" s="1"/>
  <c r="DJ237" i="7"/>
  <c r="DK237" i="7" s="1"/>
  <c r="DL237" i="7" s="1"/>
  <c r="JD237" i="7"/>
  <c r="JE237" i="7" s="1"/>
  <c r="JF237" i="7" s="1"/>
  <c r="HB237" i="7"/>
  <c r="HC237" i="7" s="1"/>
  <c r="HD237" i="7" s="1"/>
  <c r="FL237" i="7"/>
  <c r="FM237" i="7" s="1"/>
  <c r="FN237" i="7" s="1"/>
  <c r="DD237" i="7"/>
  <c r="DE237" i="7" s="1"/>
  <c r="DF237" i="7" s="1"/>
  <c r="BZ237" i="7"/>
  <c r="CA237" i="7" s="1"/>
  <c r="CB237" i="7" s="1"/>
  <c r="MV237" i="7"/>
  <c r="MW237" i="7" s="1"/>
  <c r="MX237" i="7" s="1"/>
  <c r="NB237" i="7"/>
  <c r="NC237" i="7" s="1"/>
  <c r="ND237" i="7" s="1"/>
  <c r="LF237" i="7"/>
  <c r="LG237" i="7" s="1"/>
  <c r="LH237" i="7" s="1"/>
  <c r="KH237" i="7"/>
  <c r="KI237" i="7" s="1"/>
  <c r="KJ237" i="7" s="1"/>
  <c r="MP237" i="7"/>
  <c r="MQ237" i="7" s="1"/>
  <c r="MR237" i="7" s="1"/>
  <c r="CX237" i="7"/>
  <c r="CY237" i="7" s="1"/>
  <c r="CZ237" i="7" s="1"/>
  <c r="GJ237" i="7"/>
  <c r="GK237" i="7" s="1"/>
  <c r="GL237" i="7" s="1"/>
  <c r="KB237" i="7"/>
  <c r="KC237" i="7" s="1"/>
  <c r="KD237" i="7" s="1"/>
  <c r="GD237" i="7"/>
  <c r="GE237" i="7" s="1"/>
  <c r="GF237" i="7" s="1"/>
  <c r="CR237" i="7"/>
  <c r="CS237" i="7" s="1"/>
  <c r="CT237" i="7" s="1"/>
  <c r="LX237" i="7"/>
  <c r="LY237" i="7" s="1"/>
  <c r="LZ237" i="7" s="1"/>
  <c r="KN237" i="7"/>
  <c r="KO237" i="7" s="1"/>
  <c r="KP237" i="7" s="1"/>
  <c r="IX237" i="7"/>
  <c r="IY237" i="7" s="1"/>
  <c r="IZ237" i="7" s="1"/>
  <c r="GV237" i="7"/>
  <c r="GW237" i="7" s="1"/>
  <c r="GX237" i="7" s="1"/>
  <c r="EZ237" i="7"/>
  <c r="FA237" i="7" s="1"/>
  <c r="FB237" i="7" s="1"/>
  <c r="FF237" i="7"/>
  <c r="FG237" i="7" s="1"/>
  <c r="FH237" i="7" s="1"/>
  <c r="IR237" i="7"/>
  <c r="IS237" i="7" s="1"/>
  <c r="IT237" i="7" s="1"/>
  <c r="GP237" i="7"/>
  <c r="GQ237" i="7" s="1"/>
  <c r="GR237" i="7" s="1"/>
  <c r="EN237" i="7"/>
  <c r="EO237" i="7" s="1"/>
  <c r="EP237" i="7" s="1"/>
  <c r="ET237" i="7"/>
  <c r="EU237" i="7" s="1"/>
  <c r="EV237" i="7" s="1"/>
  <c r="CF237" i="7"/>
  <c r="CG237" i="7" s="1"/>
  <c r="CH237" i="7" s="1"/>
  <c r="KT237" i="7"/>
  <c r="KU237" i="7" s="1"/>
  <c r="KV237" i="7" s="1"/>
  <c r="EH237" i="7"/>
  <c r="EI237" i="7" s="1"/>
  <c r="EJ237" i="7" s="1"/>
  <c r="EB237" i="7"/>
  <c r="EC237" i="7" s="1"/>
  <c r="ED237" i="7" s="1"/>
  <c r="MD237" i="7"/>
  <c r="ME237" i="7" s="1"/>
  <c r="MF237" i="7" s="1"/>
  <c r="HT237" i="7"/>
  <c r="HU237" i="7" s="1"/>
  <c r="HV237" i="7" s="1"/>
  <c r="DV237" i="7"/>
  <c r="DW237" i="7" s="1"/>
  <c r="DX237" i="7" s="1"/>
  <c r="HZ237" i="7"/>
  <c r="IA237" i="7" s="1"/>
  <c r="IB237" i="7" s="1"/>
  <c r="DP237" i="7"/>
  <c r="DQ237" i="7" s="1"/>
  <c r="DR237" i="7" s="1"/>
  <c r="MP177" i="7"/>
  <c r="MQ177" i="7" s="1"/>
  <c r="MR177" i="7" s="1"/>
  <c r="LX177" i="7"/>
  <c r="LY177" i="7" s="1"/>
  <c r="LZ177" i="7" s="1"/>
  <c r="KT177" i="7"/>
  <c r="KU177" i="7" s="1"/>
  <c r="KV177" i="7" s="1"/>
  <c r="CX177" i="7"/>
  <c r="CY177" i="7" s="1"/>
  <c r="CZ177" i="7" s="1"/>
  <c r="IL177" i="7"/>
  <c r="IM177" i="7" s="1"/>
  <c r="IN177" i="7" s="1"/>
  <c r="GD177" i="7"/>
  <c r="GE177" i="7" s="1"/>
  <c r="GF177" i="7" s="1"/>
  <c r="EH177" i="7"/>
  <c r="EI177" i="7" s="1"/>
  <c r="EJ177" i="7" s="1"/>
  <c r="KB177" i="7"/>
  <c r="KC177" i="7" s="1"/>
  <c r="KD177" i="7" s="1"/>
  <c r="IF177" i="7"/>
  <c r="IG177" i="7" s="1"/>
  <c r="IH177" i="7" s="1"/>
  <c r="FX177" i="7"/>
  <c r="FY177" i="7" s="1"/>
  <c r="FZ177" i="7" s="1"/>
  <c r="EB177" i="7"/>
  <c r="EC177" i="7" s="1"/>
  <c r="ED177" i="7" s="1"/>
  <c r="CF177" i="7"/>
  <c r="CG177" i="7" s="1"/>
  <c r="CH177" i="7" s="1"/>
  <c r="NN177" i="7"/>
  <c r="NO177" i="7" s="1"/>
  <c r="NP177" i="7" s="1"/>
  <c r="MD177" i="7"/>
  <c r="ME177" i="7" s="1"/>
  <c r="MF177" i="7" s="1"/>
  <c r="NH177" i="7"/>
  <c r="NI177" i="7" s="1"/>
  <c r="NJ177" i="7" s="1"/>
  <c r="KN177" i="7"/>
  <c r="KO177" i="7" s="1"/>
  <c r="KP177" i="7" s="1"/>
  <c r="JV177" i="7"/>
  <c r="JW177" i="7" s="1"/>
  <c r="JX177" i="7" s="1"/>
  <c r="HZ177" i="7"/>
  <c r="IA177" i="7" s="1"/>
  <c r="IB177" i="7" s="1"/>
  <c r="HT177" i="7"/>
  <c r="HU177" i="7" s="1"/>
  <c r="HV177" i="7" s="1"/>
  <c r="DV177" i="7"/>
  <c r="DW177" i="7" s="1"/>
  <c r="DX177" i="7" s="1"/>
  <c r="JP177" i="7"/>
  <c r="JQ177" i="7" s="1"/>
  <c r="JR177" i="7" s="1"/>
  <c r="HN177" i="7"/>
  <c r="HO177" i="7" s="1"/>
  <c r="HP177" i="7" s="1"/>
  <c r="FR177" i="7"/>
  <c r="FS177" i="7" s="1"/>
  <c r="FT177" i="7" s="1"/>
  <c r="DP177" i="7"/>
  <c r="DQ177" i="7" s="1"/>
  <c r="DR177" i="7" s="1"/>
  <c r="CR177" i="7"/>
  <c r="CS177" i="7" s="1"/>
  <c r="CT177" i="7" s="1"/>
  <c r="LL177" i="7"/>
  <c r="LM177" i="7" s="1"/>
  <c r="LN177" i="7" s="1"/>
  <c r="MJ177" i="7"/>
  <c r="MK177" i="7" s="1"/>
  <c r="ML177" i="7" s="1"/>
  <c r="JJ177" i="7"/>
  <c r="JK177" i="7" s="1"/>
  <c r="JL177" i="7" s="1"/>
  <c r="HH177" i="7"/>
  <c r="HI177" i="7" s="1"/>
  <c r="HJ177" i="7" s="1"/>
  <c r="JD177" i="7"/>
  <c r="JE177" i="7" s="1"/>
  <c r="JF177" i="7" s="1"/>
  <c r="FL177" i="7"/>
  <c r="FM177" i="7" s="1"/>
  <c r="FN177" i="7" s="1"/>
  <c r="CL177" i="7"/>
  <c r="CM177" i="7" s="1"/>
  <c r="CN177" i="7" s="1"/>
  <c r="MV177" i="7"/>
  <c r="MW177" i="7" s="1"/>
  <c r="MX177" i="7" s="1"/>
  <c r="KH177" i="7"/>
  <c r="KI177" i="7" s="1"/>
  <c r="KJ177" i="7" s="1"/>
  <c r="GP177" i="7"/>
  <c r="GQ177" i="7" s="1"/>
  <c r="GR177" i="7" s="1"/>
  <c r="FF177" i="7"/>
  <c r="FG177" i="7" s="1"/>
  <c r="FH177" i="7" s="1"/>
  <c r="GJ177" i="7"/>
  <c r="GK177" i="7" s="1"/>
  <c r="GL177" i="7" s="1"/>
  <c r="ET177" i="7"/>
  <c r="EU177" i="7" s="1"/>
  <c r="EV177" i="7" s="1"/>
  <c r="KZ177" i="7"/>
  <c r="LA177" i="7" s="1"/>
  <c r="LB177" i="7" s="1"/>
  <c r="DJ177" i="7"/>
  <c r="DK177" i="7" s="1"/>
  <c r="DL177" i="7" s="1"/>
  <c r="DD177" i="7"/>
  <c r="DE177" i="7" s="1"/>
  <c r="DF177" i="7" s="1"/>
  <c r="LF177" i="7"/>
  <c r="LG177" i="7" s="1"/>
  <c r="LH177" i="7" s="1"/>
  <c r="EZ177" i="7"/>
  <c r="FA177" i="7" s="1"/>
  <c r="FB177" i="7" s="1"/>
  <c r="EN177" i="7"/>
  <c r="EO177" i="7" s="1"/>
  <c r="EP177" i="7" s="1"/>
  <c r="MJ249" i="7"/>
  <c r="MK249" i="7" s="1"/>
  <c r="ML249" i="7" s="1"/>
  <c r="MP249" i="7"/>
  <c r="MQ249" i="7" s="1"/>
  <c r="MR249" i="7" s="1"/>
  <c r="KT249" i="7"/>
  <c r="KU249" i="7" s="1"/>
  <c r="KV249" i="7" s="1"/>
  <c r="KB249" i="7"/>
  <c r="KC249" i="7" s="1"/>
  <c r="KD249" i="7" s="1"/>
  <c r="IF249" i="7"/>
  <c r="IG249" i="7" s="1"/>
  <c r="IH249" i="7" s="1"/>
  <c r="GD249" i="7"/>
  <c r="GE249" i="7" s="1"/>
  <c r="GF249" i="7" s="1"/>
  <c r="EB249" i="7"/>
  <c r="EC249" i="7" s="1"/>
  <c r="ED249" i="7" s="1"/>
  <c r="CX249" i="7"/>
  <c r="CY249" i="7" s="1"/>
  <c r="CZ249" i="7" s="1"/>
  <c r="GJ249" i="7"/>
  <c r="GK249" i="7" s="1"/>
  <c r="GL249" i="7" s="1"/>
  <c r="CR249" i="7"/>
  <c r="CS249" i="7" s="1"/>
  <c r="CT249" i="7" s="1"/>
  <c r="HT249" i="7"/>
  <c r="HU249" i="7" s="1"/>
  <c r="HV249" i="7" s="1"/>
  <c r="DV249" i="7"/>
  <c r="DW249" i="7" s="1"/>
  <c r="DX249" i="7" s="1"/>
  <c r="NN249" i="7"/>
  <c r="NO249" i="7" s="1"/>
  <c r="NP249" i="7" s="1"/>
  <c r="LX249" i="7"/>
  <c r="LY249" i="7" s="1"/>
  <c r="LZ249" i="7" s="1"/>
  <c r="MD249" i="7"/>
  <c r="ME249" i="7" s="1"/>
  <c r="MF249" i="7" s="1"/>
  <c r="KN249" i="7"/>
  <c r="KO249" i="7" s="1"/>
  <c r="KP249" i="7" s="1"/>
  <c r="JV249" i="7"/>
  <c r="JW249" i="7" s="1"/>
  <c r="JX249" i="7" s="1"/>
  <c r="HZ249" i="7"/>
  <c r="IA249" i="7" s="1"/>
  <c r="IB249" i="7" s="1"/>
  <c r="FR249" i="7"/>
  <c r="FS249" i="7" s="1"/>
  <c r="FT249" i="7" s="1"/>
  <c r="DP249" i="7"/>
  <c r="DQ249" i="7" s="1"/>
  <c r="DR249" i="7" s="1"/>
  <c r="JJ249" i="7"/>
  <c r="JK249" i="7" s="1"/>
  <c r="JL249" i="7" s="1"/>
  <c r="HH249" i="7"/>
  <c r="HI249" i="7" s="1"/>
  <c r="HJ249" i="7" s="1"/>
  <c r="CF249" i="7"/>
  <c r="CG249" i="7" s="1"/>
  <c r="CH249" i="7" s="1"/>
  <c r="GV249" i="7"/>
  <c r="GW249" i="7" s="1"/>
  <c r="GX249" i="7" s="1"/>
  <c r="FF249" i="7"/>
  <c r="FG249" i="7" s="1"/>
  <c r="FH249" i="7" s="1"/>
  <c r="NH249" i="7"/>
  <c r="NI249" i="7" s="1"/>
  <c r="NJ249" i="7" s="1"/>
  <c r="LR249" i="7"/>
  <c r="LS249" i="7" s="1"/>
  <c r="LT249" i="7" s="1"/>
  <c r="JD249" i="7"/>
  <c r="JE249" i="7" s="1"/>
  <c r="JF249" i="7" s="1"/>
  <c r="FL249" i="7"/>
  <c r="FM249" i="7" s="1"/>
  <c r="FN249" i="7" s="1"/>
  <c r="IL249" i="7"/>
  <c r="IM249" i="7" s="1"/>
  <c r="IN249" i="7" s="1"/>
  <c r="JP249" i="7"/>
  <c r="JQ249" i="7" s="1"/>
  <c r="JR249" i="7" s="1"/>
  <c r="CL249" i="7"/>
  <c r="CM249" i="7" s="1"/>
  <c r="CN249" i="7" s="1"/>
  <c r="NB249" i="7"/>
  <c r="NC249" i="7" s="1"/>
  <c r="ND249" i="7" s="1"/>
  <c r="KZ249" i="7"/>
  <c r="LA249" i="7" s="1"/>
  <c r="LB249" i="7" s="1"/>
  <c r="GP249" i="7"/>
  <c r="GQ249" i="7" s="1"/>
  <c r="GR249" i="7" s="1"/>
  <c r="ET249" i="7"/>
  <c r="EU249" i="7" s="1"/>
  <c r="EV249" i="7" s="1"/>
  <c r="DJ249" i="7"/>
  <c r="DK249" i="7" s="1"/>
  <c r="DL249" i="7" s="1"/>
  <c r="EZ249" i="7"/>
  <c r="FA249" i="7" s="1"/>
  <c r="FB249" i="7" s="1"/>
  <c r="KH249" i="7"/>
  <c r="KI249" i="7" s="1"/>
  <c r="KJ249" i="7" s="1"/>
  <c r="DD249" i="7"/>
  <c r="DE249" i="7" s="1"/>
  <c r="DF249" i="7" s="1"/>
  <c r="FX249" i="7"/>
  <c r="FY249" i="7" s="1"/>
  <c r="FZ249" i="7" s="1"/>
  <c r="LF249" i="7"/>
  <c r="LG249" i="7" s="1"/>
  <c r="LH249" i="7" s="1"/>
  <c r="EN249" i="7"/>
  <c r="EO249" i="7" s="1"/>
  <c r="EP249" i="7" s="1"/>
  <c r="IX249" i="7"/>
  <c r="IY249" i="7" s="1"/>
  <c r="IZ249" i="7" s="1"/>
  <c r="LL249" i="7"/>
  <c r="LM249" i="7" s="1"/>
  <c r="LN249" i="7" s="1"/>
  <c r="EH249" i="7"/>
  <c r="EI249" i="7" s="1"/>
  <c r="EJ249" i="7" s="1"/>
  <c r="IR249" i="7"/>
  <c r="IS249" i="7" s="1"/>
  <c r="IT249" i="7" s="1"/>
  <c r="BZ249" i="7"/>
  <c r="CA249" i="7" s="1"/>
  <c r="CB249" i="7" s="1"/>
  <c r="NN238" i="7"/>
  <c r="NO238" i="7" s="1"/>
  <c r="NP238" i="7" s="1"/>
  <c r="MD238" i="7"/>
  <c r="ME238" i="7" s="1"/>
  <c r="MF238" i="7" s="1"/>
  <c r="MJ238" i="7"/>
  <c r="MK238" i="7" s="1"/>
  <c r="ML238" i="7" s="1"/>
  <c r="LF238" i="7"/>
  <c r="LG238" i="7" s="1"/>
  <c r="LH238" i="7" s="1"/>
  <c r="JV238" i="7"/>
  <c r="JW238" i="7" s="1"/>
  <c r="JX238" i="7" s="1"/>
  <c r="HN238" i="7"/>
  <c r="HO238" i="7" s="1"/>
  <c r="HP238" i="7" s="1"/>
  <c r="FR238" i="7"/>
  <c r="FS238" i="7" s="1"/>
  <c r="FT238" i="7" s="1"/>
  <c r="DP238" i="7"/>
  <c r="DQ238" i="7" s="1"/>
  <c r="DR238" i="7" s="1"/>
  <c r="IX238" i="7"/>
  <c r="IY238" i="7" s="1"/>
  <c r="IZ238" i="7" s="1"/>
  <c r="EZ238" i="7"/>
  <c r="FA238" i="7" s="1"/>
  <c r="FB238" i="7" s="1"/>
  <c r="JJ238" i="7"/>
  <c r="JK238" i="7" s="1"/>
  <c r="JL238" i="7" s="1"/>
  <c r="HZ238" i="7"/>
  <c r="IA238" i="7" s="1"/>
  <c r="IB238" i="7" s="1"/>
  <c r="CL238" i="7"/>
  <c r="CM238" i="7" s="1"/>
  <c r="CN238" i="7" s="1"/>
  <c r="LL238" i="7"/>
  <c r="LM238" i="7" s="1"/>
  <c r="LN238" i="7" s="1"/>
  <c r="LR238" i="7"/>
  <c r="LS238" i="7" s="1"/>
  <c r="LT238" i="7" s="1"/>
  <c r="LX238" i="7"/>
  <c r="LY238" i="7" s="1"/>
  <c r="LZ238" i="7" s="1"/>
  <c r="KT238" i="7"/>
  <c r="KU238" i="7" s="1"/>
  <c r="KV238" i="7" s="1"/>
  <c r="JD238" i="7"/>
  <c r="JE238" i="7" s="1"/>
  <c r="JF238" i="7" s="1"/>
  <c r="GV238" i="7"/>
  <c r="GW238" i="7" s="1"/>
  <c r="GX238" i="7" s="1"/>
  <c r="FL238" i="7"/>
  <c r="FM238" i="7" s="1"/>
  <c r="FN238" i="7" s="1"/>
  <c r="DD238" i="7"/>
  <c r="DE238" i="7" s="1"/>
  <c r="DF238" i="7" s="1"/>
  <c r="HT238" i="7"/>
  <c r="HU238" i="7" s="1"/>
  <c r="HV238" i="7" s="1"/>
  <c r="DV238" i="7"/>
  <c r="DW238" i="7" s="1"/>
  <c r="DX238" i="7" s="1"/>
  <c r="IL238" i="7"/>
  <c r="IM238" i="7" s="1"/>
  <c r="IN238" i="7" s="1"/>
  <c r="EH238" i="7"/>
  <c r="EI238" i="7" s="1"/>
  <c r="EJ238" i="7" s="1"/>
  <c r="CF238" i="7"/>
  <c r="CG238" i="7" s="1"/>
  <c r="CH238" i="7" s="1"/>
  <c r="LL319" i="7"/>
  <c r="LM319" i="7" s="1"/>
  <c r="LN319" i="7" s="1"/>
  <c r="LR319" i="7"/>
  <c r="LS319" i="7" s="1"/>
  <c r="LT319" i="7" s="1"/>
  <c r="LX319" i="7"/>
  <c r="LY319" i="7" s="1"/>
  <c r="LZ319" i="7" s="1"/>
  <c r="KZ319" i="7"/>
  <c r="LA319" i="7" s="1"/>
  <c r="LB319" i="7" s="1"/>
  <c r="JD319" i="7"/>
  <c r="JE319" i="7" s="1"/>
  <c r="JF319" i="7" s="1"/>
  <c r="HB319" i="7"/>
  <c r="HC319" i="7" s="1"/>
  <c r="HD319" i="7" s="1"/>
  <c r="FL319" i="7"/>
  <c r="FM319" i="7" s="1"/>
  <c r="FN319" i="7" s="1"/>
  <c r="DD319" i="7"/>
  <c r="DE319" i="7" s="1"/>
  <c r="DF319" i="7" s="1"/>
  <c r="IL319" i="7"/>
  <c r="IM319" i="7" s="1"/>
  <c r="IN319" i="7" s="1"/>
  <c r="EH319" i="7"/>
  <c r="EI319" i="7" s="1"/>
  <c r="EJ319" i="7" s="1"/>
  <c r="IX319" i="7"/>
  <c r="IY319" i="7" s="1"/>
  <c r="IZ319" i="7" s="1"/>
  <c r="EZ319" i="7"/>
  <c r="FA319" i="7" s="1"/>
  <c r="FB319" i="7" s="1"/>
  <c r="CL319" i="7"/>
  <c r="CM319" i="7" s="1"/>
  <c r="CN319" i="7" s="1"/>
  <c r="MD319" i="7"/>
  <c r="ME319" i="7" s="1"/>
  <c r="MF319" i="7" s="1"/>
  <c r="KN319" i="7"/>
  <c r="KO319" i="7" s="1"/>
  <c r="KP319" i="7" s="1"/>
  <c r="HZ319" i="7"/>
  <c r="IA319" i="7" s="1"/>
  <c r="IB319" i="7" s="1"/>
  <c r="DP319" i="7"/>
  <c r="DQ319" i="7" s="1"/>
  <c r="DR319" i="7" s="1"/>
  <c r="HH319" i="7"/>
  <c r="HI319" i="7" s="1"/>
  <c r="HJ319" i="7" s="1"/>
  <c r="FX319" i="7"/>
  <c r="FY319" i="7" s="1"/>
  <c r="FZ319" i="7" s="1"/>
  <c r="NB319" i="7"/>
  <c r="NC319" i="7" s="1"/>
  <c r="ND319" i="7" s="1"/>
  <c r="LF319" i="7"/>
  <c r="LG319" i="7" s="1"/>
  <c r="LH319" i="7" s="1"/>
  <c r="IR319" i="7"/>
  <c r="IS319" i="7" s="1"/>
  <c r="IT319" i="7" s="1"/>
  <c r="EN319" i="7"/>
  <c r="EO319" i="7" s="1"/>
  <c r="EP319" i="7" s="1"/>
  <c r="HN319" i="7"/>
  <c r="HO319" i="7" s="1"/>
  <c r="HP319" i="7" s="1"/>
  <c r="HT319" i="7"/>
  <c r="HU319" i="7" s="1"/>
  <c r="HV319" i="7" s="1"/>
  <c r="BZ319" i="7"/>
  <c r="CA319" i="7" s="1"/>
  <c r="CB319" i="7" s="1"/>
  <c r="LL359" i="7"/>
  <c r="LM359" i="7" s="1"/>
  <c r="LN359" i="7" s="1"/>
  <c r="LR359" i="7"/>
  <c r="LS359" i="7" s="1"/>
  <c r="LT359" i="7" s="1"/>
  <c r="LX359" i="7"/>
  <c r="LY359" i="7" s="1"/>
  <c r="LZ359" i="7" s="1"/>
  <c r="KH359" i="7"/>
  <c r="KI359" i="7" s="1"/>
  <c r="KJ359" i="7" s="1"/>
  <c r="JD359" i="7"/>
  <c r="JE359" i="7" s="1"/>
  <c r="JF359" i="7" s="1"/>
  <c r="HB359" i="7"/>
  <c r="HC359" i="7" s="1"/>
  <c r="HD359" i="7" s="1"/>
  <c r="FL359" i="7"/>
  <c r="FM359" i="7" s="1"/>
  <c r="FN359" i="7" s="1"/>
  <c r="DD359" i="7"/>
  <c r="DE359" i="7" s="1"/>
  <c r="DF359" i="7" s="1"/>
  <c r="IL359" i="7"/>
  <c r="IM359" i="7" s="1"/>
  <c r="IN359" i="7" s="1"/>
  <c r="EH359" i="7"/>
  <c r="EI359" i="7" s="1"/>
  <c r="EJ359" i="7" s="1"/>
  <c r="IX359" i="7"/>
  <c r="IY359" i="7" s="1"/>
  <c r="IZ359" i="7" s="1"/>
  <c r="EZ359" i="7"/>
  <c r="FA359" i="7" s="1"/>
  <c r="FB359" i="7" s="1"/>
  <c r="CL359" i="7"/>
  <c r="CM359" i="7" s="1"/>
  <c r="CN359" i="7" s="1"/>
  <c r="NB359" i="7"/>
  <c r="NC359" i="7" s="1"/>
  <c r="ND359" i="7" s="1"/>
  <c r="NH359" i="7"/>
  <c r="NI359" i="7" s="1"/>
  <c r="NJ359" i="7" s="1"/>
  <c r="KZ359" i="7"/>
  <c r="LA359" i="7" s="1"/>
  <c r="LB359" i="7" s="1"/>
  <c r="KT359" i="7"/>
  <c r="KU359" i="7" s="1"/>
  <c r="KV359" i="7" s="1"/>
  <c r="IR359" i="7"/>
  <c r="IS359" i="7" s="1"/>
  <c r="IT359" i="7" s="1"/>
  <c r="GJ359" i="7"/>
  <c r="GK359" i="7" s="1"/>
  <c r="GL359" i="7" s="1"/>
  <c r="EN359" i="7"/>
  <c r="EO359" i="7" s="1"/>
  <c r="EP359" i="7" s="1"/>
  <c r="ET359" i="7"/>
  <c r="EU359" i="7" s="1"/>
  <c r="EV359" i="7" s="1"/>
  <c r="HN359" i="7"/>
  <c r="HO359" i="7" s="1"/>
  <c r="HP359" i="7" s="1"/>
  <c r="DJ359" i="7"/>
  <c r="DK359" i="7" s="1"/>
  <c r="DL359" i="7" s="1"/>
  <c r="HT359" i="7"/>
  <c r="HU359" i="7" s="1"/>
  <c r="HV359" i="7" s="1"/>
  <c r="DV359" i="7"/>
  <c r="DW359" i="7" s="1"/>
  <c r="DX359" i="7" s="1"/>
  <c r="BZ359" i="7"/>
  <c r="CA359" i="7" s="1"/>
  <c r="CB359" i="7" s="1"/>
  <c r="NB29" i="7"/>
  <c r="NC29" i="7" s="1"/>
  <c r="ND29" i="7" s="1"/>
  <c r="NH29" i="7"/>
  <c r="NI29" i="7" s="1"/>
  <c r="NJ29" i="7" s="1"/>
  <c r="LF29" i="7"/>
  <c r="LG29" i="7" s="1"/>
  <c r="LH29" i="7" s="1"/>
  <c r="KH29" i="7"/>
  <c r="KI29" i="7" s="1"/>
  <c r="KJ29" i="7" s="1"/>
  <c r="IR29" i="7"/>
  <c r="IS29" i="7" s="1"/>
  <c r="IT29" i="7" s="1"/>
  <c r="GJ29" i="7"/>
  <c r="GK29" i="7" s="1"/>
  <c r="GL29" i="7" s="1"/>
  <c r="EH29" i="7"/>
  <c r="EI29" i="7" s="1"/>
  <c r="EJ29" i="7" s="1"/>
  <c r="ET29" i="7"/>
  <c r="EU29" i="7" s="1"/>
  <c r="EV29" i="7" s="1"/>
  <c r="HB29" i="7"/>
  <c r="HC29" i="7" s="1"/>
  <c r="HD29" i="7" s="1"/>
  <c r="DD29" i="7"/>
  <c r="DE29" i="7" s="1"/>
  <c r="DF29" i="7" s="1"/>
  <c r="HZ29" i="7"/>
  <c r="IA29" i="7" s="1"/>
  <c r="IB29" i="7" s="1"/>
  <c r="DP29" i="7"/>
  <c r="DQ29" i="7" s="1"/>
  <c r="DR29" i="7" s="1"/>
  <c r="BZ29" i="7"/>
  <c r="CA29" i="7" s="1"/>
  <c r="CB29" i="7" s="1"/>
  <c r="MP29" i="7"/>
  <c r="MQ29" i="7" s="1"/>
  <c r="MR29" i="7" s="1"/>
  <c r="MV29" i="7"/>
  <c r="MW29" i="7" s="1"/>
  <c r="MX29" i="7" s="1"/>
  <c r="KT29" i="7"/>
  <c r="KU29" i="7" s="1"/>
  <c r="KV29" i="7" s="1"/>
  <c r="KB29" i="7"/>
  <c r="KC29" i="7" s="1"/>
  <c r="KD29" i="7" s="1"/>
  <c r="IF29" i="7"/>
  <c r="IG29" i="7" s="1"/>
  <c r="IH29" i="7" s="1"/>
  <c r="HT29" i="7"/>
  <c r="HU29" i="7" s="1"/>
  <c r="HV29" i="7" s="1"/>
  <c r="DV29" i="7"/>
  <c r="DW29" i="7" s="1"/>
  <c r="DX29" i="7" s="1"/>
  <c r="CX29" i="7"/>
  <c r="CY29" i="7" s="1"/>
  <c r="CZ29" i="7" s="1"/>
  <c r="GD29" i="7"/>
  <c r="GE29" i="7" s="1"/>
  <c r="GF29" i="7" s="1"/>
  <c r="CF29" i="7"/>
  <c r="CG29" i="7" s="1"/>
  <c r="CH29" i="7" s="1"/>
  <c r="GP29" i="7"/>
  <c r="GQ29" i="7" s="1"/>
  <c r="GR29" i="7" s="1"/>
  <c r="FF29" i="7"/>
  <c r="FG29" i="7" s="1"/>
  <c r="FH29" i="7" s="1"/>
  <c r="MV142" i="7"/>
  <c r="MW142" i="7" s="1"/>
  <c r="MX142" i="7" s="1"/>
  <c r="NB142" i="7"/>
  <c r="NC142" i="7" s="1"/>
  <c r="ND142" i="7" s="1"/>
  <c r="LF142" i="7"/>
  <c r="LG142" i="7" s="1"/>
  <c r="LH142" i="7" s="1"/>
  <c r="KH142" i="7"/>
  <c r="KI142" i="7" s="1"/>
  <c r="KJ142" i="7" s="1"/>
  <c r="IX142" i="7"/>
  <c r="IY142" i="7" s="1"/>
  <c r="IZ142" i="7" s="1"/>
  <c r="GJ142" i="7"/>
  <c r="GK142" i="7" s="1"/>
  <c r="GL142" i="7" s="1"/>
  <c r="EN142" i="7"/>
  <c r="EO142" i="7" s="1"/>
  <c r="EP142" i="7" s="1"/>
  <c r="FF142" i="7"/>
  <c r="FG142" i="7" s="1"/>
  <c r="FH142" i="7" s="1"/>
  <c r="IR142" i="7"/>
  <c r="IS142" i="7" s="1"/>
  <c r="IT142" i="7" s="1"/>
  <c r="GD142" i="7"/>
  <c r="GE142" i="7" s="1"/>
  <c r="GF142" i="7" s="1"/>
  <c r="EH142" i="7"/>
  <c r="EI142" i="7" s="1"/>
  <c r="EJ142" i="7" s="1"/>
  <c r="ET142" i="7"/>
  <c r="EU142" i="7" s="1"/>
  <c r="EV142" i="7" s="1"/>
  <c r="CF142" i="7"/>
  <c r="CG142" i="7" s="1"/>
  <c r="CH142" i="7" s="1"/>
  <c r="MJ142" i="7"/>
  <c r="MK142" i="7" s="1"/>
  <c r="ML142" i="7" s="1"/>
  <c r="MP142" i="7"/>
  <c r="MQ142" i="7" s="1"/>
  <c r="MR142" i="7" s="1"/>
  <c r="KT142" i="7"/>
  <c r="KU142" i="7" s="1"/>
  <c r="KV142" i="7" s="1"/>
  <c r="CX142" i="7"/>
  <c r="CY142" i="7" s="1"/>
  <c r="CZ142" i="7" s="1"/>
  <c r="IL142" i="7"/>
  <c r="IM142" i="7" s="1"/>
  <c r="IN142" i="7" s="1"/>
  <c r="FX142" i="7"/>
  <c r="FY142" i="7" s="1"/>
  <c r="FZ142" i="7" s="1"/>
  <c r="EB142" i="7"/>
  <c r="EC142" i="7" s="1"/>
  <c r="ED142" i="7" s="1"/>
  <c r="JV142" i="7"/>
  <c r="JW142" i="7" s="1"/>
  <c r="JX142" i="7" s="1"/>
  <c r="IF142" i="7"/>
  <c r="IG142" i="7" s="1"/>
  <c r="IH142" i="7" s="1"/>
  <c r="HH142" i="7"/>
  <c r="HI142" i="7" s="1"/>
  <c r="HJ142" i="7" s="1"/>
  <c r="DV142" i="7"/>
  <c r="DW142" i="7" s="1"/>
  <c r="DX142" i="7" s="1"/>
  <c r="CR142" i="7"/>
  <c r="CS142" i="7" s="1"/>
  <c r="CT142" i="7" s="1"/>
  <c r="MV120" i="7"/>
  <c r="MW120" i="7" s="1"/>
  <c r="MX120" i="7" s="1"/>
  <c r="NB120" i="7"/>
  <c r="NC120" i="7" s="1"/>
  <c r="ND120" i="7" s="1"/>
  <c r="LF120" i="7"/>
  <c r="LG120" i="7" s="1"/>
  <c r="LH120" i="7" s="1"/>
  <c r="KH120" i="7"/>
  <c r="KI120" i="7" s="1"/>
  <c r="KJ120" i="7" s="1"/>
  <c r="IX120" i="7"/>
  <c r="IY120" i="7" s="1"/>
  <c r="IZ120" i="7" s="1"/>
  <c r="GJ120" i="7"/>
  <c r="GK120" i="7" s="1"/>
  <c r="GL120" i="7" s="1"/>
  <c r="EN120" i="7"/>
  <c r="EO120" i="7" s="1"/>
  <c r="EP120" i="7" s="1"/>
  <c r="FF120" i="7"/>
  <c r="FG120" i="7" s="1"/>
  <c r="FH120" i="7" s="1"/>
  <c r="IR120" i="7"/>
  <c r="IS120" i="7" s="1"/>
  <c r="IT120" i="7" s="1"/>
  <c r="GD120" i="7"/>
  <c r="GE120" i="7" s="1"/>
  <c r="GF120" i="7" s="1"/>
  <c r="EH120" i="7"/>
  <c r="EI120" i="7" s="1"/>
  <c r="EJ120" i="7" s="1"/>
  <c r="ET120" i="7"/>
  <c r="EU120" i="7" s="1"/>
  <c r="EV120" i="7" s="1"/>
  <c r="CF120" i="7"/>
  <c r="CG120" i="7" s="1"/>
  <c r="CH120" i="7" s="1"/>
  <c r="MJ120" i="7"/>
  <c r="MK120" i="7" s="1"/>
  <c r="ML120" i="7" s="1"/>
  <c r="MP120" i="7"/>
  <c r="MQ120" i="7" s="1"/>
  <c r="MR120" i="7" s="1"/>
  <c r="KT120" i="7"/>
  <c r="KU120" i="7" s="1"/>
  <c r="KV120" i="7" s="1"/>
  <c r="CX120" i="7"/>
  <c r="CY120" i="7" s="1"/>
  <c r="CZ120" i="7" s="1"/>
  <c r="IL120" i="7"/>
  <c r="IM120" i="7" s="1"/>
  <c r="IN120" i="7" s="1"/>
  <c r="FX120" i="7"/>
  <c r="FY120" i="7" s="1"/>
  <c r="FZ120" i="7" s="1"/>
  <c r="EB120" i="7"/>
  <c r="EC120" i="7" s="1"/>
  <c r="ED120" i="7" s="1"/>
  <c r="JV120" i="7"/>
  <c r="JW120" i="7" s="1"/>
  <c r="JX120" i="7" s="1"/>
  <c r="IF120" i="7"/>
  <c r="IG120" i="7" s="1"/>
  <c r="IH120" i="7" s="1"/>
  <c r="HH120" i="7"/>
  <c r="HI120" i="7" s="1"/>
  <c r="HJ120" i="7" s="1"/>
  <c r="DV120" i="7"/>
  <c r="DW120" i="7" s="1"/>
  <c r="DX120" i="7" s="1"/>
  <c r="CR120" i="7"/>
  <c r="CS120" i="7" s="1"/>
  <c r="CT120" i="7" s="1"/>
  <c r="NH105" i="7"/>
  <c r="NI105" i="7" s="1"/>
  <c r="NJ105" i="7" s="1"/>
  <c r="NB105" i="7"/>
  <c r="NC105" i="7" s="1"/>
  <c r="ND105" i="7" s="1"/>
  <c r="LR105" i="7"/>
  <c r="LS105" i="7" s="1"/>
  <c r="LT105" i="7" s="1"/>
  <c r="KN105" i="7"/>
  <c r="KO105" i="7" s="1"/>
  <c r="KP105" i="7" s="1"/>
  <c r="JD105" i="7"/>
  <c r="JE105" i="7" s="1"/>
  <c r="JF105" i="7" s="1"/>
  <c r="GV105" i="7"/>
  <c r="GW105" i="7" s="1"/>
  <c r="GX105" i="7" s="1"/>
  <c r="EZ105" i="7"/>
  <c r="FA105" i="7" s="1"/>
  <c r="FB105" i="7" s="1"/>
  <c r="FR105" i="7"/>
  <c r="FS105" i="7" s="1"/>
  <c r="FT105" i="7" s="1"/>
  <c r="IL105" i="7"/>
  <c r="IM105" i="7" s="1"/>
  <c r="IN105" i="7" s="1"/>
  <c r="EB105" i="7"/>
  <c r="EC105" i="7" s="1"/>
  <c r="ED105" i="7" s="1"/>
  <c r="IX105" i="7"/>
  <c r="IY105" i="7" s="1"/>
  <c r="IZ105" i="7" s="1"/>
  <c r="EN105" i="7"/>
  <c r="EO105" i="7" s="1"/>
  <c r="EP105" i="7" s="1"/>
  <c r="CL105" i="7"/>
  <c r="CM105" i="7" s="1"/>
  <c r="CN105" i="7" s="1"/>
  <c r="MV105" i="7"/>
  <c r="MW105" i="7" s="1"/>
  <c r="MX105" i="7" s="1"/>
  <c r="MD105" i="7"/>
  <c r="ME105" i="7" s="1"/>
  <c r="MF105" i="7" s="1"/>
  <c r="KZ105" i="7"/>
  <c r="LA105" i="7" s="1"/>
  <c r="LB105" i="7" s="1"/>
  <c r="KT105" i="7"/>
  <c r="KU105" i="7" s="1"/>
  <c r="KV105" i="7" s="1"/>
  <c r="IR105" i="7"/>
  <c r="IS105" i="7" s="1"/>
  <c r="IT105" i="7" s="1"/>
  <c r="GJ105" i="7"/>
  <c r="GK105" i="7" s="1"/>
  <c r="GL105" i="7" s="1"/>
  <c r="EH105" i="7"/>
  <c r="EI105" i="7" s="1"/>
  <c r="EJ105" i="7" s="1"/>
  <c r="ET105" i="7"/>
  <c r="EU105" i="7" s="1"/>
  <c r="EV105" i="7" s="1"/>
  <c r="HB105" i="7"/>
  <c r="HC105" i="7" s="1"/>
  <c r="HD105" i="7" s="1"/>
  <c r="DD105" i="7"/>
  <c r="DE105" i="7" s="1"/>
  <c r="DF105" i="7" s="1"/>
  <c r="HZ105" i="7"/>
  <c r="IA105" i="7" s="1"/>
  <c r="IB105" i="7" s="1"/>
  <c r="DP105" i="7"/>
  <c r="DQ105" i="7" s="1"/>
  <c r="DR105" i="7" s="1"/>
  <c r="BZ105" i="7"/>
  <c r="CA105" i="7" s="1"/>
  <c r="CB105" i="7" s="1"/>
  <c r="MJ105" i="7"/>
  <c r="MK105" i="7" s="1"/>
  <c r="ML105" i="7" s="1"/>
  <c r="KH105" i="7"/>
  <c r="KI105" i="7" s="1"/>
  <c r="KJ105" i="7" s="1"/>
  <c r="IF105" i="7"/>
  <c r="IG105" i="7" s="1"/>
  <c r="IH105" i="7" s="1"/>
  <c r="DV105" i="7"/>
  <c r="DW105" i="7" s="1"/>
  <c r="DX105" i="7" s="1"/>
  <c r="GD105" i="7"/>
  <c r="GE105" i="7" s="1"/>
  <c r="GF105" i="7" s="1"/>
  <c r="GP105" i="7"/>
  <c r="GQ105" i="7" s="1"/>
  <c r="GR105" i="7" s="1"/>
  <c r="NN105" i="7"/>
  <c r="NO105" i="7" s="1"/>
  <c r="NP105" i="7" s="1"/>
  <c r="MP105" i="7"/>
  <c r="MQ105" i="7" s="1"/>
  <c r="MR105" i="7" s="1"/>
  <c r="JP105" i="7"/>
  <c r="JQ105" i="7" s="1"/>
  <c r="JR105" i="7" s="1"/>
  <c r="HH105" i="7"/>
  <c r="HI105" i="7" s="1"/>
  <c r="HJ105" i="7" s="1"/>
  <c r="JJ105" i="7"/>
  <c r="JK105" i="7" s="1"/>
  <c r="JL105" i="7" s="1"/>
  <c r="JV105" i="7"/>
  <c r="JW105" i="7" s="1"/>
  <c r="JX105" i="7" s="1"/>
  <c r="CR105" i="7"/>
  <c r="CS105" i="7" s="1"/>
  <c r="CT105" i="7" s="1"/>
  <c r="NB420" i="7"/>
  <c r="NC420" i="7" s="1"/>
  <c r="ND420" i="7" s="1"/>
  <c r="NH420" i="7"/>
  <c r="NI420" i="7" s="1"/>
  <c r="NJ420" i="7" s="1"/>
  <c r="KZ420" i="7"/>
  <c r="LA420" i="7" s="1"/>
  <c r="LB420" i="7" s="1"/>
  <c r="KH420" i="7"/>
  <c r="KI420" i="7" s="1"/>
  <c r="KJ420" i="7" s="1"/>
  <c r="IX420" i="7"/>
  <c r="IY420" i="7" s="1"/>
  <c r="IZ420" i="7" s="1"/>
  <c r="GJ420" i="7"/>
  <c r="GK420" i="7" s="1"/>
  <c r="GL420" i="7" s="1"/>
  <c r="EZ420" i="7"/>
  <c r="FA420" i="7" s="1"/>
  <c r="FB420" i="7" s="1"/>
  <c r="JD420" i="7"/>
  <c r="JE420" i="7" s="1"/>
  <c r="JF420" i="7" s="1"/>
  <c r="GP420" i="7"/>
  <c r="GQ420" i="7" s="1"/>
  <c r="GR420" i="7" s="1"/>
  <c r="FL420" i="7"/>
  <c r="FM420" i="7" s="1"/>
  <c r="FN420" i="7" s="1"/>
  <c r="DD420" i="7"/>
  <c r="DE420" i="7" s="1"/>
  <c r="DF420" i="7" s="1"/>
  <c r="DJ420" i="7"/>
  <c r="DK420" i="7" s="1"/>
  <c r="DL420" i="7" s="1"/>
  <c r="BZ420" i="7"/>
  <c r="CA420" i="7" s="1"/>
  <c r="CB420" i="7" s="1"/>
  <c r="MP420" i="7"/>
  <c r="MQ420" i="7" s="1"/>
  <c r="MR420" i="7" s="1"/>
  <c r="MV420" i="7"/>
  <c r="MW420" i="7" s="1"/>
  <c r="MX420" i="7" s="1"/>
  <c r="KN420" i="7"/>
  <c r="KO420" i="7" s="1"/>
  <c r="KP420" i="7" s="1"/>
  <c r="CX420" i="7"/>
  <c r="CY420" i="7" s="1"/>
  <c r="CZ420" i="7" s="1"/>
  <c r="IL420" i="7"/>
  <c r="IM420" i="7" s="1"/>
  <c r="IN420" i="7" s="1"/>
  <c r="FX420" i="7"/>
  <c r="FY420" i="7" s="1"/>
  <c r="FZ420" i="7" s="1"/>
  <c r="EH420" i="7"/>
  <c r="EI420" i="7" s="1"/>
  <c r="EJ420" i="7" s="1"/>
  <c r="IR420" i="7"/>
  <c r="IS420" i="7" s="1"/>
  <c r="IT420" i="7" s="1"/>
  <c r="GD420" i="7"/>
  <c r="GE420" i="7" s="1"/>
  <c r="GF420" i="7" s="1"/>
  <c r="EN420" i="7"/>
  <c r="EO420" i="7" s="1"/>
  <c r="EP420" i="7" s="1"/>
  <c r="ET420" i="7"/>
  <c r="EU420" i="7" s="1"/>
  <c r="EV420" i="7" s="1"/>
  <c r="CR420" i="7"/>
  <c r="CS420" i="7" s="1"/>
  <c r="CT420" i="7" s="1"/>
  <c r="NN328" i="7"/>
  <c r="NO328" i="7" s="1"/>
  <c r="NP328" i="7" s="1"/>
  <c r="MD328" i="7"/>
  <c r="ME328" i="7" s="1"/>
  <c r="MF328" i="7" s="1"/>
  <c r="MJ328" i="7"/>
  <c r="MK328" i="7" s="1"/>
  <c r="ML328" i="7" s="1"/>
  <c r="KH328" i="7"/>
  <c r="KI328" i="7" s="1"/>
  <c r="KJ328" i="7" s="1"/>
  <c r="JV328" i="7"/>
  <c r="JW328" i="7" s="1"/>
  <c r="JX328" i="7" s="1"/>
  <c r="HN328" i="7"/>
  <c r="HO328" i="7" s="1"/>
  <c r="HP328" i="7" s="1"/>
  <c r="FR328" i="7"/>
  <c r="FS328" i="7" s="1"/>
  <c r="FT328" i="7" s="1"/>
  <c r="DP328" i="7"/>
  <c r="DQ328" i="7" s="1"/>
  <c r="DR328" i="7" s="1"/>
  <c r="JJ328" i="7"/>
  <c r="JK328" i="7" s="1"/>
  <c r="JL328" i="7" s="1"/>
  <c r="HZ328" i="7"/>
  <c r="IA328" i="7" s="1"/>
  <c r="IB328" i="7" s="1"/>
  <c r="KB328" i="7"/>
  <c r="KC328" i="7" s="1"/>
  <c r="KD328" i="7" s="1"/>
  <c r="HH328" i="7"/>
  <c r="HI328" i="7" s="1"/>
  <c r="HJ328" i="7" s="1"/>
  <c r="CR328" i="7"/>
  <c r="CS328" i="7" s="1"/>
  <c r="CT328" i="7" s="1"/>
  <c r="LL328" i="7"/>
  <c r="LM328" i="7" s="1"/>
  <c r="LN328" i="7" s="1"/>
  <c r="LR328" i="7"/>
  <c r="LS328" i="7" s="1"/>
  <c r="LT328" i="7" s="1"/>
  <c r="LX328" i="7"/>
  <c r="LY328" i="7" s="1"/>
  <c r="LZ328" i="7" s="1"/>
  <c r="KZ328" i="7"/>
  <c r="LA328" i="7" s="1"/>
  <c r="LB328" i="7" s="1"/>
  <c r="JD328" i="7"/>
  <c r="JE328" i="7" s="1"/>
  <c r="JF328" i="7" s="1"/>
  <c r="GV328" i="7"/>
  <c r="GW328" i="7" s="1"/>
  <c r="GX328" i="7" s="1"/>
  <c r="FL328" i="7"/>
  <c r="FM328" i="7" s="1"/>
  <c r="FN328" i="7" s="1"/>
  <c r="DD328" i="7"/>
  <c r="DE328" i="7" s="1"/>
  <c r="DF328" i="7" s="1"/>
  <c r="IL328" i="7"/>
  <c r="IM328" i="7" s="1"/>
  <c r="IN328" i="7" s="1"/>
  <c r="EH328" i="7"/>
  <c r="EI328" i="7" s="1"/>
  <c r="EJ328" i="7" s="1"/>
  <c r="IX328" i="7"/>
  <c r="IY328" i="7" s="1"/>
  <c r="IZ328" i="7" s="1"/>
  <c r="EZ328" i="7"/>
  <c r="FA328" i="7" s="1"/>
  <c r="FB328" i="7" s="1"/>
  <c r="CL328" i="7"/>
  <c r="CM328" i="7" s="1"/>
  <c r="CN328" i="7" s="1"/>
  <c r="LL43" i="7"/>
  <c r="LM43" i="7" s="1"/>
  <c r="LN43" i="7" s="1"/>
  <c r="LR43" i="7"/>
  <c r="LS43" i="7" s="1"/>
  <c r="LT43" i="7" s="1"/>
  <c r="LX43" i="7"/>
  <c r="LY43" i="7" s="1"/>
  <c r="LZ43" i="7" s="1"/>
  <c r="KZ43" i="7"/>
  <c r="LA43" i="7" s="1"/>
  <c r="LB43" i="7" s="1"/>
  <c r="JJ43" i="7"/>
  <c r="JK43" i="7" s="1"/>
  <c r="JL43" i="7" s="1"/>
  <c r="HB43" i="7"/>
  <c r="HC43" i="7" s="1"/>
  <c r="HD43" i="7" s="1"/>
  <c r="FL43" i="7"/>
  <c r="FM43" i="7" s="1"/>
  <c r="FN43" i="7" s="1"/>
  <c r="DD43" i="7"/>
  <c r="DE43" i="7" s="1"/>
  <c r="DF43" i="7" s="1"/>
  <c r="JD43" i="7"/>
  <c r="JE43" i="7" s="1"/>
  <c r="JF43" i="7" s="1"/>
  <c r="GV43" i="7"/>
  <c r="GW43" i="7" s="1"/>
  <c r="GX43" i="7" s="1"/>
  <c r="EZ43" i="7"/>
  <c r="FA43" i="7" s="1"/>
  <c r="FB43" i="7" s="1"/>
  <c r="FR43" i="7"/>
  <c r="FS43" i="7" s="1"/>
  <c r="FT43" i="7" s="1"/>
  <c r="CL43" i="7"/>
  <c r="CM43" i="7" s="1"/>
  <c r="CN43" i="7" s="1"/>
  <c r="NB43" i="7"/>
  <c r="NC43" i="7" s="1"/>
  <c r="ND43" i="7" s="1"/>
  <c r="NH43" i="7"/>
  <c r="NI43" i="7" s="1"/>
  <c r="NJ43" i="7" s="1"/>
  <c r="LF43" i="7"/>
  <c r="LG43" i="7" s="1"/>
  <c r="LH43" i="7" s="1"/>
  <c r="KH43" i="7"/>
  <c r="KI43" i="7" s="1"/>
  <c r="KJ43" i="7" s="1"/>
  <c r="IX43" i="7"/>
  <c r="IY43" i="7" s="1"/>
  <c r="IZ43" i="7" s="1"/>
  <c r="GP43" i="7"/>
  <c r="GQ43" i="7" s="1"/>
  <c r="GR43" i="7" s="1"/>
  <c r="EN43" i="7"/>
  <c r="EO43" i="7" s="1"/>
  <c r="EP43" i="7" s="1"/>
  <c r="FF43" i="7"/>
  <c r="FG43" i="7" s="1"/>
  <c r="FH43" i="7" s="1"/>
  <c r="IR43" i="7"/>
  <c r="IS43" i="7" s="1"/>
  <c r="IT43" i="7" s="1"/>
  <c r="GJ43" i="7"/>
  <c r="GK43" i="7" s="1"/>
  <c r="GL43" i="7" s="1"/>
  <c r="EH43" i="7"/>
  <c r="EI43" i="7" s="1"/>
  <c r="EJ43" i="7" s="1"/>
  <c r="ET43" i="7"/>
  <c r="EU43" i="7" s="1"/>
  <c r="EV43" i="7" s="1"/>
  <c r="BZ43" i="7"/>
  <c r="CA43" i="7" s="1"/>
  <c r="CB43" i="7" s="1"/>
  <c r="NN388" i="7"/>
  <c r="NO388" i="7" s="1"/>
  <c r="NP388" i="7" s="1"/>
  <c r="LX388" i="7"/>
  <c r="LY388" i="7" s="1"/>
  <c r="LZ388" i="7" s="1"/>
  <c r="MD388" i="7"/>
  <c r="ME388" i="7" s="1"/>
  <c r="MF388" i="7" s="1"/>
  <c r="KH388" i="7"/>
  <c r="KI388" i="7" s="1"/>
  <c r="KJ388" i="7" s="1"/>
  <c r="JP388" i="7"/>
  <c r="JQ388" i="7" s="1"/>
  <c r="JR388" i="7" s="1"/>
  <c r="HT388" i="7"/>
  <c r="HU388" i="7" s="1"/>
  <c r="HV388" i="7" s="1"/>
  <c r="FR388" i="7"/>
  <c r="FS388" i="7" s="1"/>
  <c r="FT388" i="7" s="1"/>
  <c r="DV388" i="7"/>
  <c r="DW388" i="7" s="1"/>
  <c r="DX388" i="7" s="1"/>
  <c r="JV388" i="7"/>
  <c r="JW388" i="7" s="1"/>
  <c r="JX388" i="7" s="1"/>
  <c r="HN388" i="7"/>
  <c r="HO388" i="7" s="1"/>
  <c r="HP388" i="7" s="1"/>
  <c r="HZ388" i="7"/>
  <c r="IA388" i="7" s="1"/>
  <c r="IB388" i="7" s="1"/>
  <c r="DP388" i="7"/>
  <c r="DQ388" i="7" s="1"/>
  <c r="DR388" i="7" s="1"/>
  <c r="CL388" i="7"/>
  <c r="CM388" i="7" s="1"/>
  <c r="CN388" i="7" s="1"/>
  <c r="NH388" i="7"/>
  <c r="NI388" i="7" s="1"/>
  <c r="NJ388" i="7" s="1"/>
  <c r="LL388" i="7"/>
  <c r="LM388" i="7" s="1"/>
  <c r="LN388" i="7" s="1"/>
  <c r="LR388" i="7"/>
  <c r="LS388" i="7" s="1"/>
  <c r="LT388" i="7" s="1"/>
  <c r="KZ388" i="7"/>
  <c r="LA388" i="7" s="1"/>
  <c r="LB388" i="7" s="1"/>
  <c r="JJ388" i="7"/>
  <c r="JK388" i="7" s="1"/>
  <c r="JL388" i="7" s="1"/>
  <c r="HB388" i="7"/>
  <c r="HC388" i="7" s="1"/>
  <c r="HD388" i="7" s="1"/>
  <c r="GV388" i="7"/>
  <c r="GW388" i="7" s="1"/>
  <c r="GX388" i="7" s="1"/>
  <c r="DJ388" i="7"/>
  <c r="DK388" i="7" s="1"/>
  <c r="DL388" i="7" s="1"/>
  <c r="JD388" i="7"/>
  <c r="JE388" i="7" s="1"/>
  <c r="JF388" i="7" s="1"/>
  <c r="GP388" i="7"/>
  <c r="GQ388" i="7" s="1"/>
  <c r="GR388" i="7" s="1"/>
  <c r="FL388" i="7"/>
  <c r="FM388" i="7" s="1"/>
  <c r="FN388" i="7" s="1"/>
  <c r="DD388" i="7"/>
  <c r="DE388" i="7" s="1"/>
  <c r="DF388" i="7" s="1"/>
  <c r="BZ388" i="7"/>
  <c r="CA388" i="7" s="1"/>
  <c r="CB388" i="7" s="1"/>
  <c r="NB80" i="7"/>
  <c r="NC80" i="7" s="1"/>
  <c r="ND80" i="7" s="1"/>
  <c r="NH80" i="7"/>
  <c r="NI80" i="7" s="1"/>
  <c r="NJ80" i="7" s="1"/>
  <c r="LF80" i="7"/>
  <c r="LG80" i="7" s="1"/>
  <c r="LH80" i="7" s="1"/>
  <c r="KH80" i="7"/>
  <c r="KI80" i="7" s="1"/>
  <c r="KJ80" i="7" s="1"/>
  <c r="IX80" i="7"/>
  <c r="IY80" i="7" s="1"/>
  <c r="IZ80" i="7" s="1"/>
  <c r="GJ80" i="7"/>
  <c r="GK80" i="7" s="1"/>
  <c r="GL80" i="7" s="1"/>
  <c r="EN80" i="7"/>
  <c r="EO80" i="7" s="1"/>
  <c r="EP80" i="7" s="1"/>
  <c r="FF80" i="7"/>
  <c r="FG80" i="7" s="1"/>
  <c r="FH80" i="7" s="1"/>
  <c r="IR80" i="7"/>
  <c r="IS80" i="7" s="1"/>
  <c r="IT80" i="7" s="1"/>
  <c r="GD80" i="7"/>
  <c r="GE80" i="7" s="1"/>
  <c r="GF80" i="7" s="1"/>
  <c r="EH80" i="7"/>
  <c r="EI80" i="7" s="1"/>
  <c r="EJ80" i="7" s="1"/>
  <c r="ET80" i="7"/>
  <c r="EU80" i="7" s="1"/>
  <c r="EV80" i="7" s="1"/>
  <c r="BZ80" i="7"/>
  <c r="CA80" i="7" s="1"/>
  <c r="CB80" i="7" s="1"/>
  <c r="MP80" i="7"/>
  <c r="MQ80" i="7" s="1"/>
  <c r="MR80" i="7" s="1"/>
  <c r="MV80" i="7"/>
  <c r="MW80" i="7" s="1"/>
  <c r="MX80" i="7" s="1"/>
  <c r="KT80" i="7"/>
  <c r="KU80" i="7" s="1"/>
  <c r="KV80" i="7" s="1"/>
  <c r="CX80" i="7"/>
  <c r="CY80" i="7" s="1"/>
  <c r="CZ80" i="7" s="1"/>
  <c r="IL80" i="7"/>
  <c r="IM80" i="7" s="1"/>
  <c r="IN80" i="7" s="1"/>
  <c r="FX80" i="7"/>
  <c r="FY80" i="7" s="1"/>
  <c r="FZ80" i="7" s="1"/>
  <c r="EB80" i="7"/>
  <c r="EC80" i="7" s="1"/>
  <c r="ED80" i="7" s="1"/>
  <c r="JV80" i="7"/>
  <c r="JW80" i="7" s="1"/>
  <c r="JX80" i="7" s="1"/>
  <c r="IF80" i="7"/>
  <c r="IG80" i="7" s="1"/>
  <c r="IH80" i="7" s="1"/>
  <c r="HH80" i="7"/>
  <c r="HI80" i="7" s="1"/>
  <c r="HJ80" i="7" s="1"/>
  <c r="DV80" i="7"/>
  <c r="DW80" i="7" s="1"/>
  <c r="DX80" i="7" s="1"/>
  <c r="CF80" i="7"/>
  <c r="CG80" i="7" s="1"/>
  <c r="CH80" i="7" s="1"/>
  <c r="MJ312" i="7"/>
  <c r="MK312" i="7" s="1"/>
  <c r="ML312" i="7" s="1"/>
  <c r="MP312" i="7"/>
  <c r="MQ312" i="7" s="1"/>
  <c r="MR312" i="7" s="1"/>
  <c r="KT312" i="7"/>
  <c r="KU312" i="7" s="1"/>
  <c r="KV312" i="7" s="1"/>
  <c r="JP312" i="7"/>
  <c r="JQ312" i="7" s="1"/>
  <c r="JR312" i="7" s="1"/>
  <c r="IF312" i="7"/>
  <c r="IG312" i="7" s="1"/>
  <c r="IH312" i="7" s="1"/>
  <c r="FX312" i="7"/>
  <c r="FY312" i="7" s="1"/>
  <c r="FZ312" i="7" s="1"/>
  <c r="EB312" i="7"/>
  <c r="EC312" i="7" s="1"/>
  <c r="ED312" i="7" s="1"/>
  <c r="CX312" i="7"/>
  <c r="CY312" i="7" s="1"/>
  <c r="CZ312" i="7" s="1"/>
  <c r="GD312" i="7"/>
  <c r="GE312" i="7" s="1"/>
  <c r="GF312" i="7" s="1"/>
  <c r="CR312" i="7"/>
  <c r="CS312" i="7" s="1"/>
  <c r="CT312" i="7" s="1"/>
  <c r="HT312" i="7"/>
  <c r="HU312" i="7" s="1"/>
  <c r="HV312" i="7" s="1"/>
  <c r="DV312" i="7"/>
  <c r="DW312" i="7" s="1"/>
  <c r="DX312" i="7" s="1"/>
  <c r="NN312" i="7"/>
  <c r="NO312" i="7" s="1"/>
  <c r="NP312" i="7" s="1"/>
  <c r="LX312" i="7"/>
  <c r="LY312" i="7" s="1"/>
  <c r="LZ312" i="7" s="1"/>
  <c r="MD312" i="7"/>
  <c r="ME312" i="7" s="1"/>
  <c r="MF312" i="7" s="1"/>
  <c r="KN312" i="7"/>
  <c r="KO312" i="7" s="1"/>
  <c r="KP312" i="7" s="1"/>
  <c r="JV312" i="7"/>
  <c r="JW312" i="7" s="1"/>
  <c r="JX312" i="7" s="1"/>
  <c r="HN312" i="7"/>
  <c r="HO312" i="7" s="1"/>
  <c r="HP312" i="7" s="1"/>
  <c r="FR312" i="7"/>
  <c r="FS312" i="7" s="1"/>
  <c r="FT312" i="7" s="1"/>
  <c r="DP312" i="7"/>
  <c r="DQ312" i="7" s="1"/>
  <c r="DR312" i="7" s="1"/>
  <c r="JJ312" i="7"/>
  <c r="JK312" i="7" s="1"/>
  <c r="JL312" i="7" s="1"/>
  <c r="HZ312" i="7"/>
  <c r="IA312" i="7" s="1"/>
  <c r="IB312" i="7" s="1"/>
  <c r="CF312" i="7"/>
  <c r="CG312" i="7" s="1"/>
  <c r="CH312" i="7" s="1"/>
  <c r="GP312" i="7"/>
  <c r="GQ312" i="7" s="1"/>
  <c r="GR312" i="7" s="1"/>
  <c r="FF312" i="7"/>
  <c r="FG312" i="7" s="1"/>
  <c r="FH312" i="7" s="1"/>
  <c r="LL312" i="7"/>
  <c r="LM312" i="7" s="1"/>
  <c r="LN312" i="7" s="1"/>
  <c r="KZ312" i="7"/>
  <c r="LA312" i="7" s="1"/>
  <c r="LB312" i="7" s="1"/>
  <c r="GV312" i="7"/>
  <c r="GW312" i="7" s="1"/>
  <c r="GX312" i="7" s="1"/>
  <c r="DD312" i="7"/>
  <c r="DE312" i="7" s="1"/>
  <c r="DF312" i="7" s="1"/>
  <c r="EH312" i="7"/>
  <c r="EI312" i="7" s="1"/>
  <c r="EJ312" i="7" s="1"/>
  <c r="HH312" i="7"/>
  <c r="HI312" i="7" s="1"/>
  <c r="HJ312" i="7" s="1"/>
  <c r="MV312" i="7"/>
  <c r="MW312" i="7" s="1"/>
  <c r="MX312" i="7" s="1"/>
  <c r="LF312" i="7"/>
  <c r="LG312" i="7" s="1"/>
  <c r="LH312" i="7" s="1"/>
  <c r="IR312" i="7"/>
  <c r="IS312" i="7" s="1"/>
  <c r="IT312" i="7" s="1"/>
  <c r="EN312" i="7"/>
  <c r="EO312" i="7" s="1"/>
  <c r="EP312" i="7" s="1"/>
  <c r="HB312" i="7"/>
  <c r="HC312" i="7" s="1"/>
  <c r="HD312" i="7" s="1"/>
  <c r="IX312" i="7"/>
  <c r="IY312" i="7" s="1"/>
  <c r="IZ312" i="7" s="1"/>
  <c r="BZ312" i="7"/>
  <c r="CA312" i="7" s="1"/>
  <c r="CB312" i="7" s="1"/>
  <c r="NB197" i="7"/>
  <c r="NC197" i="7" s="1"/>
  <c r="ND197" i="7" s="1"/>
  <c r="NH197" i="7"/>
  <c r="NI197" i="7" s="1"/>
  <c r="NJ197" i="7" s="1"/>
  <c r="KZ197" i="7"/>
  <c r="LA197" i="7" s="1"/>
  <c r="LB197" i="7" s="1"/>
  <c r="KT197" i="7"/>
  <c r="KU197" i="7" s="1"/>
  <c r="KV197" i="7" s="1"/>
  <c r="IR197" i="7"/>
  <c r="IS197" i="7" s="1"/>
  <c r="IT197" i="7" s="1"/>
  <c r="GJ197" i="7"/>
  <c r="GK197" i="7" s="1"/>
  <c r="GL197" i="7" s="1"/>
  <c r="EN197" i="7"/>
  <c r="EO197" i="7" s="1"/>
  <c r="EP197" i="7" s="1"/>
  <c r="ET197" i="7"/>
  <c r="EU197" i="7" s="1"/>
  <c r="EV197" i="7" s="1"/>
  <c r="HB197" i="7"/>
  <c r="HC197" i="7" s="1"/>
  <c r="HD197" i="7" s="1"/>
  <c r="DJ197" i="7"/>
  <c r="DK197" i="7" s="1"/>
  <c r="DL197" i="7" s="1"/>
  <c r="HZ197" i="7"/>
  <c r="IA197" i="7" s="1"/>
  <c r="IB197" i="7" s="1"/>
  <c r="DV197" i="7"/>
  <c r="DW197" i="7" s="1"/>
  <c r="DX197" i="7" s="1"/>
  <c r="BZ197" i="7"/>
  <c r="CA197" i="7" s="1"/>
  <c r="CB197" i="7" s="1"/>
  <c r="MP197" i="7"/>
  <c r="MQ197" i="7" s="1"/>
  <c r="MR197" i="7" s="1"/>
  <c r="MV197" i="7"/>
  <c r="MW197" i="7" s="1"/>
  <c r="MX197" i="7" s="1"/>
  <c r="KH197" i="7"/>
  <c r="KI197" i="7" s="1"/>
  <c r="KJ197" i="7" s="1"/>
  <c r="KB197" i="7"/>
  <c r="KC197" i="7" s="1"/>
  <c r="KD197" i="7" s="1"/>
  <c r="IF197" i="7"/>
  <c r="IG197" i="7" s="1"/>
  <c r="IH197" i="7" s="1"/>
  <c r="FX197" i="7"/>
  <c r="FY197" i="7" s="1"/>
  <c r="FZ197" i="7" s="1"/>
  <c r="EB197" i="7"/>
  <c r="EC197" i="7" s="1"/>
  <c r="ED197" i="7" s="1"/>
  <c r="CX197" i="7"/>
  <c r="CY197" i="7" s="1"/>
  <c r="CZ197" i="7" s="1"/>
  <c r="GD197" i="7"/>
  <c r="GE197" i="7" s="1"/>
  <c r="GF197" i="7" s="1"/>
  <c r="CF197" i="7"/>
  <c r="CG197" i="7" s="1"/>
  <c r="CH197" i="7" s="1"/>
  <c r="GP197" i="7"/>
  <c r="GQ197" i="7" s="1"/>
  <c r="GR197" i="7" s="1"/>
  <c r="FF197" i="7"/>
  <c r="FG197" i="7" s="1"/>
  <c r="FH197" i="7" s="1"/>
  <c r="NN197" i="7"/>
  <c r="NO197" i="7" s="1"/>
  <c r="NP197" i="7" s="1"/>
  <c r="MJ197" i="7"/>
  <c r="MK197" i="7" s="1"/>
  <c r="ML197" i="7" s="1"/>
  <c r="JP197" i="7"/>
  <c r="JQ197" i="7" s="1"/>
  <c r="JR197" i="7" s="1"/>
  <c r="FR197" i="7"/>
  <c r="FS197" i="7" s="1"/>
  <c r="FT197" i="7" s="1"/>
  <c r="JJ197" i="7"/>
  <c r="JK197" i="7" s="1"/>
  <c r="JL197" i="7" s="1"/>
  <c r="JV197" i="7"/>
  <c r="JW197" i="7" s="1"/>
  <c r="JX197" i="7" s="1"/>
  <c r="CR197" i="7"/>
  <c r="CS197" i="7" s="1"/>
  <c r="CT197" i="7" s="1"/>
  <c r="LR197" i="7"/>
  <c r="LS197" i="7" s="1"/>
  <c r="LT197" i="7" s="1"/>
  <c r="KN197" i="7"/>
  <c r="KO197" i="7" s="1"/>
  <c r="KP197" i="7" s="1"/>
  <c r="GV197" i="7"/>
  <c r="GW197" i="7" s="1"/>
  <c r="GX197" i="7" s="1"/>
  <c r="DD197" i="7"/>
  <c r="DE197" i="7" s="1"/>
  <c r="DF197" i="7" s="1"/>
  <c r="EH197" i="7"/>
  <c r="EI197" i="7" s="1"/>
  <c r="EJ197" i="7" s="1"/>
  <c r="EZ197" i="7"/>
  <c r="FA197" i="7" s="1"/>
  <c r="FB197" i="7" s="1"/>
  <c r="MV236" i="7"/>
  <c r="MW236" i="7" s="1"/>
  <c r="MX236" i="7" s="1"/>
  <c r="NB236" i="7"/>
  <c r="NC236" i="7" s="1"/>
  <c r="ND236" i="7" s="1"/>
  <c r="LF236" i="7"/>
  <c r="LG236" i="7" s="1"/>
  <c r="LH236" i="7" s="1"/>
  <c r="KH236" i="7"/>
  <c r="KI236" i="7" s="1"/>
  <c r="KJ236" i="7" s="1"/>
  <c r="IX236" i="7"/>
  <c r="IY236" i="7" s="1"/>
  <c r="IZ236" i="7" s="1"/>
  <c r="GP236" i="7"/>
  <c r="GQ236" i="7" s="1"/>
  <c r="GR236" i="7" s="1"/>
  <c r="EZ236" i="7"/>
  <c r="FA236" i="7" s="1"/>
  <c r="FB236" i="7" s="1"/>
  <c r="FF236" i="7"/>
  <c r="FG236" i="7" s="1"/>
  <c r="FH236" i="7" s="1"/>
  <c r="IR236" i="7"/>
  <c r="IS236" i="7" s="1"/>
  <c r="IT236" i="7" s="1"/>
  <c r="GJ236" i="7"/>
  <c r="GK236" i="7" s="1"/>
  <c r="GL236" i="7" s="1"/>
  <c r="EN236" i="7"/>
  <c r="EO236" i="7" s="1"/>
  <c r="EP236" i="7" s="1"/>
  <c r="ET236" i="7"/>
  <c r="EU236" i="7" s="1"/>
  <c r="EV236" i="7" s="1"/>
  <c r="BZ236" i="7"/>
  <c r="CA236" i="7" s="1"/>
  <c r="CB236" i="7" s="1"/>
  <c r="MJ236" i="7"/>
  <c r="MK236" i="7" s="1"/>
  <c r="ML236" i="7" s="1"/>
  <c r="MP236" i="7"/>
  <c r="MQ236" i="7" s="1"/>
  <c r="MR236" i="7" s="1"/>
  <c r="KT236" i="7"/>
  <c r="KU236" i="7" s="1"/>
  <c r="KV236" i="7" s="1"/>
  <c r="CX236" i="7"/>
  <c r="CY236" i="7" s="1"/>
  <c r="CZ236" i="7" s="1"/>
  <c r="IL236" i="7"/>
  <c r="IM236" i="7" s="1"/>
  <c r="IN236" i="7" s="1"/>
  <c r="GD236" i="7"/>
  <c r="GE236" i="7" s="1"/>
  <c r="GF236" i="7" s="1"/>
  <c r="EH236" i="7"/>
  <c r="EI236" i="7" s="1"/>
  <c r="EJ236" i="7" s="1"/>
  <c r="JP236" i="7"/>
  <c r="JQ236" i="7" s="1"/>
  <c r="JR236" i="7" s="1"/>
  <c r="IF236" i="7"/>
  <c r="IG236" i="7" s="1"/>
  <c r="IH236" i="7" s="1"/>
  <c r="FX236" i="7"/>
  <c r="FY236" i="7" s="1"/>
  <c r="FZ236" i="7" s="1"/>
  <c r="EB236" i="7"/>
  <c r="EC236" i="7" s="1"/>
  <c r="ED236" i="7" s="1"/>
  <c r="CF236" i="7"/>
  <c r="CG236" i="7" s="1"/>
  <c r="CH236" i="7" s="1"/>
  <c r="LX236" i="7"/>
  <c r="LY236" i="7" s="1"/>
  <c r="LZ236" i="7" s="1"/>
  <c r="KN236" i="7"/>
  <c r="KO236" i="7" s="1"/>
  <c r="KP236" i="7" s="1"/>
  <c r="HT236" i="7"/>
  <c r="HU236" i="7" s="1"/>
  <c r="HV236" i="7" s="1"/>
  <c r="DV236" i="7"/>
  <c r="DW236" i="7" s="1"/>
  <c r="DX236" i="7" s="1"/>
  <c r="HN236" i="7"/>
  <c r="HO236" i="7" s="1"/>
  <c r="HP236" i="7" s="1"/>
  <c r="DP236" i="7"/>
  <c r="DQ236" i="7" s="1"/>
  <c r="DR236" i="7" s="1"/>
  <c r="NH236" i="7"/>
  <c r="NI236" i="7" s="1"/>
  <c r="NJ236" i="7" s="1"/>
  <c r="LR236" i="7"/>
  <c r="LS236" i="7" s="1"/>
  <c r="LT236" i="7" s="1"/>
  <c r="JJ236" i="7"/>
  <c r="JK236" i="7" s="1"/>
  <c r="JL236" i="7" s="1"/>
  <c r="HZ236" i="7"/>
  <c r="IA236" i="7" s="1"/>
  <c r="IB236" i="7" s="1"/>
  <c r="JD236" i="7"/>
  <c r="JE236" i="7" s="1"/>
  <c r="JF236" i="7" s="1"/>
  <c r="FL236" i="7"/>
  <c r="FM236" i="7" s="1"/>
  <c r="FN236" i="7" s="1"/>
  <c r="CL236" i="7"/>
  <c r="CM236" i="7" s="1"/>
  <c r="CN236" i="7" s="1"/>
  <c r="LL387" i="7"/>
  <c r="LM387" i="7" s="1"/>
  <c r="LN387" i="7" s="1"/>
  <c r="LR387" i="7"/>
  <c r="LS387" i="7" s="1"/>
  <c r="LT387" i="7" s="1"/>
  <c r="LX387" i="7"/>
  <c r="LY387" i="7" s="1"/>
  <c r="LZ387" i="7" s="1"/>
  <c r="KT387" i="7"/>
  <c r="KU387" i="7" s="1"/>
  <c r="KV387" i="7" s="1"/>
  <c r="JJ387" i="7"/>
  <c r="JK387" i="7" s="1"/>
  <c r="JL387" i="7" s="1"/>
  <c r="HN387" i="7"/>
  <c r="HO387" i="7" s="1"/>
  <c r="HP387" i="7" s="1"/>
  <c r="HH387" i="7"/>
  <c r="HI387" i="7" s="1"/>
  <c r="HJ387" i="7" s="1"/>
  <c r="DJ387" i="7"/>
  <c r="DK387" i="7" s="1"/>
  <c r="DL387" i="7" s="1"/>
  <c r="JD387" i="7"/>
  <c r="JE387" i="7" s="1"/>
  <c r="JF387" i="7" s="1"/>
  <c r="HB387" i="7"/>
  <c r="HC387" i="7" s="1"/>
  <c r="HD387" i="7" s="1"/>
  <c r="FL387" i="7"/>
  <c r="FM387" i="7" s="1"/>
  <c r="FN387" i="7" s="1"/>
  <c r="DD387" i="7"/>
  <c r="DE387" i="7" s="1"/>
  <c r="DF387" i="7" s="1"/>
  <c r="CF387" i="7"/>
  <c r="CG387" i="7" s="1"/>
  <c r="CH387" i="7" s="1"/>
  <c r="NB387" i="7"/>
  <c r="NC387" i="7" s="1"/>
  <c r="ND387" i="7" s="1"/>
  <c r="NH387" i="7"/>
  <c r="NI387" i="7" s="1"/>
  <c r="NJ387" i="7" s="1"/>
  <c r="KZ387" i="7"/>
  <c r="LA387" i="7" s="1"/>
  <c r="LB387" i="7" s="1"/>
  <c r="KH387" i="7"/>
  <c r="KI387" i="7" s="1"/>
  <c r="KJ387" i="7" s="1"/>
  <c r="IX387" i="7"/>
  <c r="IY387" i="7" s="1"/>
  <c r="IZ387" i="7" s="1"/>
  <c r="GP387" i="7"/>
  <c r="GQ387" i="7" s="1"/>
  <c r="GR387" i="7" s="1"/>
  <c r="EZ387" i="7"/>
  <c r="FA387" i="7" s="1"/>
  <c r="FB387" i="7" s="1"/>
  <c r="FF387" i="7"/>
  <c r="FG387" i="7" s="1"/>
  <c r="FH387" i="7" s="1"/>
  <c r="IR387" i="7"/>
  <c r="IS387" i="7" s="1"/>
  <c r="IT387" i="7" s="1"/>
  <c r="GJ387" i="7"/>
  <c r="GK387" i="7" s="1"/>
  <c r="GL387" i="7" s="1"/>
  <c r="EN387" i="7"/>
  <c r="EO387" i="7" s="1"/>
  <c r="EP387" i="7" s="1"/>
  <c r="ET387" i="7"/>
  <c r="EU387" i="7" s="1"/>
  <c r="EV387" i="7" s="1"/>
  <c r="BZ387" i="7"/>
  <c r="CA387" i="7" s="1"/>
  <c r="CB387" i="7" s="1"/>
  <c r="MP387" i="7"/>
  <c r="MQ387" i="7" s="1"/>
  <c r="MR387" i="7" s="1"/>
  <c r="KN387" i="7"/>
  <c r="KO387" i="7" s="1"/>
  <c r="KP387" i="7" s="1"/>
  <c r="IL387" i="7"/>
  <c r="IM387" i="7" s="1"/>
  <c r="IN387" i="7" s="1"/>
  <c r="EH387" i="7"/>
  <c r="EI387" i="7" s="1"/>
  <c r="EJ387" i="7" s="1"/>
  <c r="IF387" i="7"/>
  <c r="IG387" i="7" s="1"/>
  <c r="IH387" i="7" s="1"/>
  <c r="EB387" i="7"/>
  <c r="EC387" i="7" s="1"/>
  <c r="ED387" i="7" s="1"/>
  <c r="NN387" i="7"/>
  <c r="NO387" i="7" s="1"/>
  <c r="NP387" i="7" s="1"/>
  <c r="MJ387" i="7"/>
  <c r="MK387" i="7" s="1"/>
  <c r="ML387" i="7" s="1"/>
  <c r="JP387" i="7"/>
  <c r="JQ387" i="7" s="1"/>
  <c r="JR387" i="7" s="1"/>
  <c r="GV387" i="7"/>
  <c r="GW387" i="7" s="1"/>
  <c r="GX387" i="7" s="1"/>
  <c r="JV387" i="7"/>
  <c r="JW387" i="7" s="1"/>
  <c r="JX387" i="7" s="1"/>
  <c r="FR387" i="7"/>
  <c r="FS387" i="7" s="1"/>
  <c r="FT387" i="7" s="1"/>
  <c r="CL387" i="7"/>
  <c r="CM387" i="7" s="1"/>
  <c r="CN387" i="7" s="1"/>
  <c r="AB399" i="7"/>
  <c r="AK399" i="7" s="1"/>
  <c r="CL293" i="7"/>
  <c r="CM293" i="7" s="1"/>
  <c r="CN293" i="7" s="1"/>
  <c r="FR293" i="7"/>
  <c r="FS293" i="7" s="1"/>
  <c r="FT293" i="7" s="1"/>
  <c r="JV293" i="7"/>
  <c r="JW293" i="7" s="1"/>
  <c r="JX293" i="7" s="1"/>
  <c r="FX293" i="7"/>
  <c r="FY293" i="7" s="1"/>
  <c r="FZ293" i="7" s="1"/>
  <c r="JP293" i="7"/>
  <c r="JQ293" i="7" s="1"/>
  <c r="JR293" i="7" s="1"/>
  <c r="MD293" i="7"/>
  <c r="ME293" i="7" s="1"/>
  <c r="MF293" i="7" s="1"/>
  <c r="NN293" i="7"/>
  <c r="NO293" i="7" s="1"/>
  <c r="NP293" i="7" s="1"/>
  <c r="EB293" i="7"/>
  <c r="EC293" i="7" s="1"/>
  <c r="ED293" i="7" s="1"/>
  <c r="IF293" i="7"/>
  <c r="IG293" i="7" s="1"/>
  <c r="IH293" i="7" s="1"/>
  <c r="EH293" i="7"/>
  <c r="EI293" i="7" s="1"/>
  <c r="EJ293" i="7" s="1"/>
  <c r="IL293" i="7"/>
  <c r="IM293" i="7" s="1"/>
  <c r="IN293" i="7" s="1"/>
  <c r="KT293" i="7"/>
  <c r="KU293" i="7" s="1"/>
  <c r="KV293" i="7" s="1"/>
  <c r="MJ293" i="7"/>
  <c r="MK293" i="7" s="1"/>
  <c r="ML293" i="7" s="1"/>
  <c r="CL394" i="7"/>
  <c r="CM394" i="7" s="1"/>
  <c r="CN394" i="7" s="1"/>
  <c r="HZ394" i="7"/>
  <c r="IA394" i="7" s="1"/>
  <c r="IB394" i="7" s="1"/>
  <c r="JV394" i="7"/>
  <c r="JW394" i="7" s="1"/>
  <c r="JX394" i="7" s="1"/>
  <c r="FR394" i="7"/>
  <c r="FS394" i="7" s="1"/>
  <c r="FT394" i="7" s="1"/>
  <c r="JP394" i="7"/>
  <c r="JQ394" i="7" s="1"/>
  <c r="JR394" i="7" s="1"/>
  <c r="MD394" i="7"/>
  <c r="ME394" i="7" s="1"/>
  <c r="MF394" i="7" s="1"/>
  <c r="NN394" i="7"/>
  <c r="NO394" i="7" s="1"/>
  <c r="NP394" i="7" s="1"/>
  <c r="EB394" i="7"/>
  <c r="EC394" i="7" s="1"/>
  <c r="ED394" i="7" s="1"/>
  <c r="IF394" i="7"/>
  <c r="IG394" i="7" s="1"/>
  <c r="IH394" i="7" s="1"/>
  <c r="EH394" i="7"/>
  <c r="EI394" i="7" s="1"/>
  <c r="EJ394" i="7" s="1"/>
  <c r="IL394" i="7"/>
  <c r="IM394" i="7" s="1"/>
  <c r="IN394" i="7" s="1"/>
  <c r="KT394" i="7"/>
  <c r="KU394" i="7" s="1"/>
  <c r="KV394" i="7" s="1"/>
  <c r="FX196" i="7"/>
  <c r="FY196" i="7" s="1"/>
  <c r="FZ196" i="7" s="1"/>
  <c r="IF196" i="7"/>
  <c r="IG196" i="7" s="1"/>
  <c r="IH196" i="7" s="1"/>
  <c r="MP196" i="7"/>
  <c r="MQ196" i="7" s="1"/>
  <c r="MR196" i="7" s="1"/>
  <c r="DJ196" i="7"/>
  <c r="DK196" i="7" s="1"/>
  <c r="DL196" i="7" s="1"/>
  <c r="GD196" i="7"/>
  <c r="GE196" i="7" s="1"/>
  <c r="GF196" i="7" s="1"/>
  <c r="NH196" i="7"/>
  <c r="NI196" i="7" s="1"/>
  <c r="NJ196" i="7" s="1"/>
  <c r="DP361" i="7"/>
  <c r="DQ361" i="7" s="1"/>
  <c r="DR361" i="7" s="1"/>
  <c r="DV361" i="7"/>
  <c r="DW361" i="7" s="1"/>
  <c r="DX361" i="7" s="1"/>
  <c r="LF361" i="7"/>
  <c r="LG361" i="7" s="1"/>
  <c r="LH361" i="7" s="1"/>
  <c r="CR361" i="7"/>
  <c r="CS361" i="7" s="1"/>
  <c r="CT361" i="7" s="1"/>
  <c r="KB361" i="7"/>
  <c r="KC361" i="7" s="1"/>
  <c r="KD361" i="7" s="1"/>
  <c r="CX361" i="7"/>
  <c r="CY361" i="7" s="1"/>
  <c r="CZ361" i="7" s="1"/>
  <c r="HV20" i="7"/>
  <c r="HD20" i="7"/>
  <c r="JR20" i="7"/>
  <c r="GL20" i="7"/>
  <c r="MR20" i="7"/>
  <c r="FL105" i="7"/>
  <c r="FM105" i="7" s="1"/>
  <c r="FN105" i="7" s="1"/>
  <c r="HN105" i="7"/>
  <c r="HO105" i="7" s="1"/>
  <c r="HP105" i="7" s="1"/>
  <c r="LX105" i="7"/>
  <c r="LY105" i="7" s="1"/>
  <c r="LZ105" i="7" s="1"/>
  <c r="CF105" i="7"/>
  <c r="CG105" i="7" s="1"/>
  <c r="CH105" i="7" s="1"/>
  <c r="FX105" i="7"/>
  <c r="FY105" i="7" s="1"/>
  <c r="FZ105" i="7" s="1"/>
  <c r="LL105" i="7"/>
  <c r="LM105" i="7" s="1"/>
  <c r="LN105" i="7" s="1"/>
  <c r="HB281" i="7"/>
  <c r="HC281" i="7" s="1"/>
  <c r="HD281" i="7" s="1"/>
  <c r="EZ312" i="7"/>
  <c r="FA312" i="7" s="1"/>
  <c r="FB312" i="7" s="1"/>
  <c r="ET312" i="7"/>
  <c r="EU312" i="7" s="1"/>
  <c r="EV312" i="7" s="1"/>
  <c r="KH312" i="7"/>
  <c r="KI312" i="7" s="1"/>
  <c r="KJ312" i="7" s="1"/>
  <c r="CL312" i="7"/>
  <c r="CM312" i="7" s="1"/>
  <c r="CN312" i="7" s="1"/>
  <c r="IL312" i="7"/>
  <c r="IM312" i="7" s="1"/>
  <c r="IN312" i="7" s="1"/>
  <c r="JD312" i="7"/>
  <c r="JE312" i="7" s="1"/>
  <c r="JF312" i="7" s="1"/>
  <c r="NH312" i="7"/>
  <c r="NI312" i="7" s="1"/>
  <c r="NJ312" i="7" s="1"/>
  <c r="JX23" i="7"/>
  <c r="ED23" i="7"/>
  <c r="FT23" i="7"/>
  <c r="CH23" i="7"/>
  <c r="FN23" i="7"/>
  <c r="JR23" i="7"/>
  <c r="KP23" i="7"/>
  <c r="LZ23" i="7"/>
  <c r="CL197" i="7"/>
  <c r="CM197" i="7" s="1"/>
  <c r="CN197" i="7" s="1"/>
  <c r="IL197" i="7"/>
  <c r="IM197" i="7" s="1"/>
  <c r="IN197" i="7" s="1"/>
  <c r="JD197" i="7"/>
  <c r="JE197" i="7" s="1"/>
  <c r="JF197" i="7" s="1"/>
  <c r="LL197" i="7"/>
  <c r="LM197" i="7" s="1"/>
  <c r="LN197" i="7" s="1"/>
  <c r="HH197" i="7"/>
  <c r="HI197" i="7" s="1"/>
  <c r="HJ197" i="7" s="1"/>
  <c r="HN197" i="7"/>
  <c r="HO197" i="7" s="1"/>
  <c r="HP197" i="7" s="1"/>
  <c r="MD197" i="7"/>
  <c r="ME197" i="7" s="1"/>
  <c r="MF197" i="7" s="1"/>
  <c r="DD236" i="7"/>
  <c r="DE236" i="7" s="1"/>
  <c r="DF236" i="7" s="1"/>
  <c r="DJ236" i="7"/>
  <c r="DK236" i="7" s="1"/>
  <c r="DL236" i="7" s="1"/>
  <c r="KZ236" i="7"/>
  <c r="LA236" i="7" s="1"/>
  <c r="LB236" i="7" s="1"/>
  <c r="CR236" i="7"/>
  <c r="CS236" i="7" s="1"/>
  <c r="CT236" i="7" s="1"/>
  <c r="JV236" i="7"/>
  <c r="JW236" i="7" s="1"/>
  <c r="JX236" i="7" s="1"/>
  <c r="KB236" i="7"/>
  <c r="KC236" i="7" s="1"/>
  <c r="KD236" i="7" s="1"/>
  <c r="NN236" i="7"/>
  <c r="NO236" i="7" s="1"/>
  <c r="NP236" i="7" s="1"/>
  <c r="HZ387" i="7"/>
  <c r="IA387" i="7" s="1"/>
  <c r="IB387" i="7" s="1"/>
  <c r="HT387" i="7"/>
  <c r="HU387" i="7" s="1"/>
  <c r="HV387" i="7" s="1"/>
  <c r="MD387" i="7"/>
  <c r="ME387" i="7" s="1"/>
  <c r="MF387" i="7" s="1"/>
  <c r="FX387" i="7"/>
  <c r="FY387" i="7" s="1"/>
  <c r="FZ387" i="7" s="1"/>
  <c r="GD387" i="7"/>
  <c r="GE387" i="7" s="1"/>
  <c r="GF387" i="7" s="1"/>
  <c r="MV387" i="7"/>
  <c r="MW387" i="7" s="1"/>
  <c r="MX387" i="7" s="1"/>
  <c r="CR201" i="7"/>
  <c r="CS201" i="7" s="1"/>
  <c r="CT201" i="7" s="1"/>
  <c r="EB201" i="7"/>
  <c r="EC201" i="7" s="1"/>
  <c r="ED201" i="7" s="1"/>
  <c r="KH201" i="7"/>
  <c r="KI201" i="7" s="1"/>
  <c r="KJ201" i="7" s="1"/>
  <c r="IL201" i="7"/>
  <c r="IM201" i="7" s="1"/>
  <c r="IN201" i="7" s="1"/>
  <c r="ET201" i="7"/>
  <c r="EU201" i="7" s="1"/>
  <c r="EV201" i="7" s="1"/>
  <c r="KN201" i="7"/>
  <c r="KO201" i="7" s="1"/>
  <c r="KP201" i="7" s="1"/>
  <c r="BZ199" i="7"/>
  <c r="CA199" i="7" s="1"/>
  <c r="CB199" i="7" s="1"/>
  <c r="IR199" i="7"/>
  <c r="IS199" i="7" s="1"/>
  <c r="IT199" i="7" s="1"/>
  <c r="IX199" i="7"/>
  <c r="IY199" i="7" s="1"/>
  <c r="IZ199" i="7" s="1"/>
  <c r="MV199" i="7"/>
  <c r="MW199" i="7" s="1"/>
  <c r="MX199" i="7" s="1"/>
  <c r="GV199" i="7"/>
  <c r="GW199" i="7" s="1"/>
  <c r="GX199" i="7" s="1"/>
  <c r="HB199" i="7"/>
  <c r="HC199" i="7" s="1"/>
  <c r="HD199" i="7" s="1"/>
  <c r="LL199" i="7"/>
  <c r="LM199" i="7" s="1"/>
  <c r="LN199" i="7" s="1"/>
  <c r="FR237" i="7"/>
  <c r="FS237" i="7" s="1"/>
  <c r="FT237" i="7" s="1"/>
  <c r="FX237" i="7"/>
  <c r="FY237" i="7" s="1"/>
  <c r="FZ237" i="7" s="1"/>
  <c r="NN237" i="7"/>
  <c r="NO237" i="7" s="1"/>
  <c r="NP237" i="7" s="1"/>
  <c r="IL237" i="7"/>
  <c r="IM237" i="7" s="1"/>
  <c r="IN237" i="7" s="1"/>
  <c r="HH367" i="7"/>
  <c r="HI367" i="7" s="1"/>
  <c r="HJ367" i="7" s="1"/>
  <c r="DP367" i="7"/>
  <c r="DQ367" i="7" s="1"/>
  <c r="DR367" i="7" s="1"/>
  <c r="KH367" i="7"/>
  <c r="KI367" i="7" s="1"/>
  <c r="KJ367" i="7" s="1"/>
  <c r="GJ209" i="7"/>
  <c r="GK209" i="7" s="1"/>
  <c r="GL209" i="7" s="1"/>
  <c r="NH209" i="7"/>
  <c r="NI209" i="7" s="1"/>
  <c r="NJ209" i="7" s="1"/>
  <c r="HH209" i="7"/>
  <c r="HI209" i="7" s="1"/>
  <c r="HJ209" i="7" s="1"/>
  <c r="CX372" i="7"/>
  <c r="CY372" i="7" s="1"/>
  <c r="CZ372" i="7" s="1"/>
  <c r="BZ372" i="7"/>
  <c r="CA372" i="7" s="1"/>
  <c r="CB372" i="7" s="1"/>
  <c r="IR372" i="7"/>
  <c r="IS372" i="7" s="1"/>
  <c r="IT372" i="7" s="1"/>
  <c r="IR177" i="7"/>
  <c r="IS177" i="7" s="1"/>
  <c r="IT177" i="7" s="1"/>
  <c r="NB177" i="7"/>
  <c r="NC177" i="7" s="1"/>
  <c r="ND177" i="7" s="1"/>
  <c r="HB177" i="7"/>
  <c r="HC177" i="7" s="1"/>
  <c r="HD177" i="7" s="1"/>
  <c r="KB75" i="7"/>
  <c r="KC75" i="7" s="1"/>
  <c r="KD75" i="7" s="1"/>
  <c r="IX75" i="7"/>
  <c r="IY75" i="7" s="1"/>
  <c r="IZ75" i="7" s="1"/>
  <c r="HN249" i="7"/>
  <c r="HO249" i="7" s="1"/>
  <c r="HP249" i="7" s="1"/>
  <c r="HB249" i="7"/>
  <c r="HC249" i="7" s="1"/>
  <c r="HD249" i="7" s="1"/>
  <c r="ET168" i="7"/>
  <c r="EU168" i="7" s="1"/>
  <c r="EV168" i="7" s="1"/>
  <c r="JD168" i="7"/>
  <c r="JE168" i="7" s="1"/>
  <c r="JF168" i="7" s="1"/>
  <c r="CX292" i="7"/>
  <c r="CY292" i="7" s="1"/>
  <c r="CZ292" i="7" s="1"/>
  <c r="DR20" i="7"/>
  <c r="ED20" i="7"/>
  <c r="FB20" i="7"/>
  <c r="JF20" i="7"/>
  <c r="LH20" i="7"/>
  <c r="LN20" i="7"/>
  <c r="CZ23" i="7"/>
  <c r="DF23" i="7"/>
  <c r="ND23" i="7"/>
  <c r="CN31" i="7"/>
  <c r="JL31" i="7"/>
  <c r="HB291" i="7"/>
  <c r="HC291" i="7" s="1"/>
  <c r="HD291" i="7" s="1"/>
  <c r="HN291" i="7"/>
  <c r="HO291" i="7" s="1"/>
  <c r="HP291" i="7" s="1"/>
  <c r="LL291" i="7"/>
  <c r="LM291" i="7" s="1"/>
  <c r="LN291" i="7" s="1"/>
  <c r="FR291" i="7"/>
  <c r="FS291" i="7" s="1"/>
  <c r="FT291" i="7" s="1"/>
  <c r="FX291" i="7"/>
  <c r="FY291" i="7" s="1"/>
  <c r="FZ291" i="7" s="1"/>
  <c r="MD291" i="7"/>
  <c r="ME291" i="7" s="1"/>
  <c r="MF291" i="7" s="1"/>
  <c r="CL291" i="7"/>
  <c r="CM291" i="7" s="1"/>
  <c r="CN291" i="7" s="1"/>
  <c r="FL291" i="7"/>
  <c r="FM291" i="7" s="1"/>
  <c r="FN291" i="7" s="1"/>
  <c r="JD291" i="7"/>
  <c r="JE291" i="7" s="1"/>
  <c r="JF291" i="7" s="1"/>
  <c r="HH291" i="7"/>
  <c r="HI291" i="7" s="1"/>
  <c r="HJ291" i="7" s="1"/>
  <c r="JJ291" i="7"/>
  <c r="JK291" i="7" s="1"/>
  <c r="JL291" i="7" s="1"/>
  <c r="LR291" i="7"/>
  <c r="LS291" i="7" s="1"/>
  <c r="LT291" i="7" s="1"/>
  <c r="NH291" i="7"/>
  <c r="NI291" i="7" s="1"/>
  <c r="NJ291" i="7" s="1"/>
  <c r="DP291" i="7"/>
  <c r="DQ291" i="7" s="1"/>
  <c r="DR291" i="7" s="1"/>
  <c r="HZ291" i="7"/>
  <c r="IA291" i="7" s="1"/>
  <c r="IB291" i="7" s="1"/>
  <c r="DV291" i="7"/>
  <c r="DW291" i="7" s="1"/>
  <c r="DX291" i="7" s="1"/>
  <c r="HT291" i="7"/>
  <c r="HU291" i="7" s="1"/>
  <c r="HV291" i="7" s="1"/>
  <c r="LF291" i="7"/>
  <c r="LG291" i="7" s="1"/>
  <c r="LH291" i="7" s="1"/>
  <c r="LX291" i="7"/>
  <c r="LY291" i="7" s="1"/>
  <c r="LZ291" i="7" s="1"/>
  <c r="CL292" i="7"/>
  <c r="CM292" i="7" s="1"/>
  <c r="CN292" i="7" s="1"/>
  <c r="DD292" i="7"/>
  <c r="DE292" i="7" s="1"/>
  <c r="DF292" i="7" s="1"/>
  <c r="FL292" i="7"/>
  <c r="FM292" i="7" s="1"/>
  <c r="FN292" i="7" s="1"/>
  <c r="GV292" i="7"/>
  <c r="GW292" i="7" s="1"/>
  <c r="GX292" i="7" s="1"/>
  <c r="JD292" i="7"/>
  <c r="JE292" i="7" s="1"/>
  <c r="JF292" i="7" s="1"/>
  <c r="DJ292" i="7"/>
  <c r="DK292" i="7" s="1"/>
  <c r="DL292" i="7" s="1"/>
  <c r="HZ292" i="7"/>
  <c r="IA292" i="7" s="1"/>
  <c r="IB292" i="7" s="1"/>
  <c r="HB292" i="7"/>
  <c r="HC292" i="7" s="1"/>
  <c r="HD292" i="7" s="1"/>
  <c r="JJ292" i="7"/>
  <c r="JK292" i="7" s="1"/>
  <c r="JL292" i="7" s="1"/>
  <c r="KT292" i="7"/>
  <c r="KU292" i="7" s="1"/>
  <c r="KV292" i="7" s="1"/>
  <c r="LR292" i="7"/>
  <c r="LS292" i="7" s="1"/>
  <c r="LT292" i="7" s="1"/>
  <c r="LL292" i="7"/>
  <c r="LM292" i="7" s="1"/>
  <c r="LN292" i="7" s="1"/>
  <c r="NH292" i="7"/>
  <c r="NI292" i="7" s="1"/>
  <c r="NJ292" i="7" s="1"/>
  <c r="CF292" i="7"/>
  <c r="CG292" i="7" s="1"/>
  <c r="CH292" i="7" s="1"/>
  <c r="DP292" i="7"/>
  <c r="DQ292" i="7" s="1"/>
  <c r="DR292" i="7" s="1"/>
  <c r="FR292" i="7"/>
  <c r="FS292" i="7" s="1"/>
  <c r="FT292" i="7" s="1"/>
  <c r="HN292" i="7"/>
  <c r="HO292" i="7" s="1"/>
  <c r="HP292" i="7" s="1"/>
  <c r="JV292" i="7"/>
  <c r="JW292" i="7" s="1"/>
  <c r="JX292" i="7" s="1"/>
  <c r="DV292" i="7"/>
  <c r="DW292" i="7" s="1"/>
  <c r="DX292" i="7" s="1"/>
  <c r="HH292" i="7"/>
  <c r="HI292" i="7" s="1"/>
  <c r="HJ292" i="7" s="1"/>
  <c r="HT292" i="7"/>
  <c r="HU292" i="7" s="1"/>
  <c r="HV292" i="7" s="1"/>
  <c r="KB292" i="7"/>
  <c r="KC292" i="7" s="1"/>
  <c r="KD292" i="7" s="1"/>
  <c r="LF292" i="7"/>
  <c r="LG292" i="7" s="1"/>
  <c r="LH292" i="7" s="1"/>
  <c r="MD292" i="7"/>
  <c r="ME292" i="7" s="1"/>
  <c r="MF292" i="7" s="1"/>
  <c r="LX292" i="7"/>
  <c r="LY292" i="7" s="1"/>
  <c r="LZ292" i="7" s="1"/>
  <c r="CR291" i="7"/>
  <c r="CS291" i="7" s="1"/>
  <c r="CT291" i="7" s="1"/>
  <c r="EB291" i="7"/>
  <c r="EC291" i="7" s="1"/>
  <c r="ED291" i="7" s="1"/>
  <c r="GD291" i="7"/>
  <c r="GE291" i="7" s="1"/>
  <c r="GF291" i="7" s="1"/>
  <c r="IF291" i="7"/>
  <c r="IG291" i="7" s="1"/>
  <c r="IH291" i="7" s="1"/>
  <c r="KB291" i="7"/>
  <c r="KC291" i="7" s="1"/>
  <c r="KD291" i="7" s="1"/>
  <c r="EH291" i="7"/>
  <c r="EI291" i="7" s="1"/>
  <c r="EJ291" i="7" s="1"/>
  <c r="GJ291" i="7"/>
  <c r="GK291" i="7" s="1"/>
  <c r="GL291" i="7" s="1"/>
  <c r="IL291" i="7"/>
  <c r="IM291" i="7" s="1"/>
  <c r="IN291" i="7" s="1"/>
  <c r="CX291" i="7"/>
  <c r="CY291" i="7" s="1"/>
  <c r="CZ291" i="7" s="1"/>
  <c r="KH291" i="7"/>
  <c r="KI291" i="7" s="1"/>
  <c r="KJ291" i="7" s="1"/>
  <c r="MP291" i="7"/>
  <c r="MQ291" i="7" s="1"/>
  <c r="MR291" i="7" s="1"/>
  <c r="MJ291" i="7"/>
  <c r="MK291" i="7" s="1"/>
  <c r="ML291" i="7" s="1"/>
  <c r="BZ291" i="7"/>
  <c r="CA291" i="7" s="1"/>
  <c r="CB291" i="7" s="1"/>
  <c r="ET291" i="7"/>
  <c r="EU291" i="7" s="1"/>
  <c r="EV291" i="7" s="1"/>
  <c r="EN291" i="7"/>
  <c r="EO291" i="7" s="1"/>
  <c r="EP291" i="7" s="1"/>
  <c r="GP291" i="7"/>
  <c r="GQ291" i="7" s="1"/>
  <c r="GR291" i="7" s="1"/>
  <c r="IR291" i="7"/>
  <c r="IS291" i="7" s="1"/>
  <c r="IT291" i="7" s="1"/>
  <c r="FF291" i="7"/>
  <c r="FG291" i="7" s="1"/>
  <c r="FH291" i="7" s="1"/>
  <c r="EZ291" i="7"/>
  <c r="FA291" i="7" s="1"/>
  <c r="FB291" i="7" s="1"/>
  <c r="GV291" i="7"/>
  <c r="GW291" i="7" s="1"/>
  <c r="GX291" i="7" s="1"/>
  <c r="IX291" i="7"/>
  <c r="IY291" i="7" s="1"/>
  <c r="IZ291" i="7" s="1"/>
  <c r="KN291" i="7"/>
  <c r="KO291" i="7" s="1"/>
  <c r="KP291" i="7" s="1"/>
  <c r="KZ291" i="7"/>
  <c r="LA291" i="7" s="1"/>
  <c r="LB291" i="7" s="1"/>
  <c r="NB291" i="7"/>
  <c r="NC291" i="7" s="1"/>
  <c r="ND291" i="7" s="1"/>
  <c r="CR259" i="7"/>
  <c r="CS259" i="7" s="1"/>
  <c r="CT259" i="7" s="1"/>
  <c r="KB259" i="7"/>
  <c r="KC259" i="7" s="1"/>
  <c r="KD259" i="7" s="1"/>
  <c r="HN259" i="7"/>
  <c r="HO259" i="7" s="1"/>
  <c r="HP259" i="7" s="1"/>
  <c r="MV259" i="7"/>
  <c r="MW259" i="7" s="1"/>
  <c r="MX259" i="7" s="1"/>
  <c r="HN281" i="7"/>
  <c r="HO281" i="7" s="1"/>
  <c r="HP281" i="7" s="1"/>
  <c r="FR281" i="7"/>
  <c r="FS281" i="7" s="1"/>
  <c r="FT281" i="7" s="1"/>
  <c r="MJ281" i="7"/>
  <c r="MK281" i="7" s="1"/>
  <c r="ML281" i="7" s="1"/>
  <c r="HT369" i="7"/>
  <c r="HU369" i="7" s="1"/>
  <c r="HV369" i="7" s="1"/>
  <c r="KZ369" i="7"/>
  <c r="LA369" i="7" s="1"/>
  <c r="LB369" i="7" s="1"/>
  <c r="DD369" i="7"/>
  <c r="DE369" i="7" s="1"/>
  <c r="DF369" i="7" s="1"/>
  <c r="GP348" i="7"/>
  <c r="GQ348" i="7" s="1"/>
  <c r="GR348" i="7" s="1"/>
  <c r="FL348" i="7"/>
  <c r="FM348" i="7" s="1"/>
  <c r="FN348" i="7" s="1"/>
  <c r="LX348" i="7"/>
  <c r="LY348" i="7" s="1"/>
  <c r="LZ348" i="7" s="1"/>
  <c r="EB77" i="7"/>
  <c r="EC77" i="7" s="1"/>
  <c r="ED77" i="7" s="1"/>
  <c r="ET77" i="7"/>
  <c r="EU77" i="7" s="1"/>
  <c r="EV77" i="7" s="1"/>
  <c r="DP234" i="7"/>
  <c r="DQ234" i="7" s="1"/>
  <c r="DR234" i="7" s="1"/>
  <c r="NB138" i="7"/>
  <c r="NC138" i="7" s="1"/>
  <c r="ND138" i="7" s="1"/>
  <c r="DJ81" i="7"/>
  <c r="DK81" i="7" s="1"/>
  <c r="DL81" i="7" s="1"/>
  <c r="KB81" i="7"/>
  <c r="KC81" i="7" s="1"/>
  <c r="KD81" i="7" s="1"/>
  <c r="HT259" i="7"/>
  <c r="HU259" i="7" s="1"/>
  <c r="HV259" i="7" s="1"/>
  <c r="GJ259" i="7"/>
  <c r="GK259" i="7" s="1"/>
  <c r="GL259" i="7" s="1"/>
  <c r="GD259" i="7"/>
  <c r="GE259" i="7" s="1"/>
  <c r="GF259" i="7" s="1"/>
  <c r="MP259" i="7"/>
  <c r="MQ259" i="7" s="1"/>
  <c r="MR259" i="7" s="1"/>
  <c r="IX259" i="7"/>
  <c r="IY259" i="7" s="1"/>
  <c r="IZ259" i="7" s="1"/>
  <c r="EN259" i="7"/>
  <c r="EO259" i="7" s="1"/>
  <c r="EP259" i="7" s="1"/>
  <c r="LF259" i="7"/>
  <c r="LG259" i="7" s="1"/>
  <c r="LH259" i="7" s="1"/>
  <c r="DD281" i="7"/>
  <c r="DE281" i="7" s="1"/>
  <c r="DF281" i="7" s="1"/>
  <c r="DJ281" i="7"/>
  <c r="DK281" i="7" s="1"/>
  <c r="DL281" i="7" s="1"/>
  <c r="KT281" i="7"/>
  <c r="KU281" i="7" s="1"/>
  <c r="KV281" i="7" s="1"/>
  <c r="CL281" i="7"/>
  <c r="CM281" i="7" s="1"/>
  <c r="CN281" i="7" s="1"/>
  <c r="JV281" i="7"/>
  <c r="JW281" i="7" s="1"/>
  <c r="JX281" i="7" s="1"/>
  <c r="JP281" i="7"/>
  <c r="JQ281" i="7" s="1"/>
  <c r="JR281" i="7" s="1"/>
  <c r="NN281" i="7"/>
  <c r="NO281" i="7" s="1"/>
  <c r="NP281" i="7" s="1"/>
  <c r="BZ369" i="7"/>
  <c r="CA369" i="7" s="1"/>
  <c r="CB369" i="7" s="1"/>
  <c r="HN369" i="7"/>
  <c r="HO369" i="7" s="1"/>
  <c r="HP369" i="7" s="1"/>
  <c r="IR369" i="7"/>
  <c r="IS369" i="7" s="1"/>
  <c r="IT369" i="7" s="1"/>
  <c r="NB369" i="7"/>
  <c r="NC369" i="7" s="1"/>
  <c r="ND369" i="7" s="1"/>
  <c r="EH369" i="7"/>
  <c r="EI369" i="7" s="1"/>
  <c r="EJ369" i="7" s="1"/>
  <c r="HB369" i="7"/>
  <c r="HC369" i="7" s="1"/>
  <c r="HD369" i="7" s="1"/>
  <c r="LR369" i="7"/>
  <c r="LS369" i="7" s="1"/>
  <c r="LT369" i="7" s="1"/>
  <c r="ET348" i="7"/>
  <c r="EU348" i="7" s="1"/>
  <c r="EV348" i="7" s="1"/>
  <c r="FF348" i="7"/>
  <c r="FG348" i="7" s="1"/>
  <c r="FH348" i="7" s="1"/>
  <c r="KH348" i="7"/>
  <c r="KI348" i="7" s="1"/>
  <c r="KJ348" i="7" s="1"/>
  <c r="CF348" i="7"/>
  <c r="CG348" i="7" s="1"/>
  <c r="CH348" i="7" s="1"/>
  <c r="JD348" i="7"/>
  <c r="JE348" i="7" s="1"/>
  <c r="JF348" i="7" s="1"/>
  <c r="JJ348" i="7"/>
  <c r="JK348" i="7" s="1"/>
  <c r="JL348" i="7" s="1"/>
  <c r="LL348" i="7"/>
  <c r="LM348" i="7" s="1"/>
  <c r="LN348" i="7" s="1"/>
  <c r="IF77" i="7"/>
  <c r="IG77" i="7" s="1"/>
  <c r="IH77" i="7" s="1"/>
  <c r="IL77" i="7"/>
  <c r="IM77" i="7" s="1"/>
  <c r="IN77" i="7" s="1"/>
  <c r="MP77" i="7"/>
  <c r="MQ77" i="7" s="1"/>
  <c r="MR77" i="7" s="1"/>
  <c r="GJ77" i="7"/>
  <c r="GK77" i="7" s="1"/>
  <c r="GL77" i="7" s="1"/>
  <c r="MJ77" i="7"/>
  <c r="MK77" i="7" s="1"/>
  <c r="ML77" i="7" s="1"/>
  <c r="FL234" i="7"/>
  <c r="FM234" i="7" s="1"/>
  <c r="FN234" i="7" s="1"/>
  <c r="MJ234" i="7"/>
  <c r="MK234" i="7" s="1"/>
  <c r="ML234" i="7" s="1"/>
  <c r="DV234" i="7"/>
  <c r="DW234" i="7" s="1"/>
  <c r="DX234" i="7" s="1"/>
  <c r="GJ138" i="7"/>
  <c r="GK138" i="7" s="1"/>
  <c r="GL138" i="7" s="1"/>
  <c r="EZ138" i="7"/>
  <c r="FA138" i="7" s="1"/>
  <c r="FB138" i="7" s="1"/>
  <c r="LR138" i="7"/>
  <c r="LS138" i="7" s="1"/>
  <c r="LT138" i="7" s="1"/>
  <c r="DP81" i="7"/>
  <c r="DQ81" i="7" s="1"/>
  <c r="DR81" i="7" s="1"/>
  <c r="CF81" i="7"/>
  <c r="CG81" i="7" s="1"/>
  <c r="CH81" i="7" s="1"/>
  <c r="CX81" i="7"/>
  <c r="CY81" i="7" s="1"/>
  <c r="CZ81" i="7" s="1"/>
  <c r="BU12" i="7"/>
  <c r="BV12" i="7"/>
  <c r="BW12" i="7"/>
  <c r="EJ250" i="7"/>
  <c r="FB250" i="7"/>
  <c r="IZ250" i="7"/>
  <c r="DR250" i="7"/>
  <c r="FT250" i="7"/>
  <c r="HP250" i="7"/>
  <c r="JX250" i="7"/>
  <c r="LH250" i="7"/>
  <c r="LZ250" i="7"/>
  <c r="NP250" i="7"/>
  <c r="GF250" i="7"/>
  <c r="CT250" i="7"/>
  <c r="HJ250" i="7"/>
  <c r="KD250" i="7"/>
  <c r="ED250" i="7"/>
  <c r="IH250" i="7"/>
  <c r="ML250" i="7"/>
  <c r="DX145" i="7"/>
  <c r="FZ145" i="7"/>
  <c r="IH145" i="7"/>
  <c r="KD145" i="7"/>
  <c r="ED145" i="7"/>
  <c r="IN145" i="7"/>
  <c r="CZ145" i="7"/>
  <c r="KV145" i="7"/>
  <c r="MR145" i="7"/>
  <c r="CB145" i="7"/>
  <c r="EV145" i="7"/>
  <c r="EJ145" i="7"/>
  <c r="GL145" i="7"/>
  <c r="IT145" i="7"/>
  <c r="GR145" i="7"/>
  <c r="IZ145" i="7"/>
  <c r="KJ145" i="7"/>
  <c r="LH145" i="7"/>
  <c r="MX145" i="7"/>
  <c r="ND145" i="7"/>
  <c r="CN189" i="7"/>
  <c r="DF189" i="7"/>
  <c r="FN189" i="7"/>
  <c r="HD189" i="7"/>
  <c r="LN189" i="7"/>
  <c r="NJ189" i="7"/>
  <c r="DR189" i="7"/>
  <c r="HP189" i="7"/>
  <c r="DX189" i="7"/>
  <c r="HV189" i="7"/>
  <c r="JX189" i="7"/>
  <c r="NP189" i="7"/>
  <c r="CL259" i="7"/>
  <c r="CM259" i="7" s="1"/>
  <c r="CN259" i="7" s="1"/>
  <c r="FX259" i="7"/>
  <c r="FY259" i="7" s="1"/>
  <c r="FZ259" i="7" s="1"/>
  <c r="JP259" i="7"/>
  <c r="JQ259" i="7" s="1"/>
  <c r="JR259" i="7" s="1"/>
  <c r="EH259" i="7"/>
  <c r="EI259" i="7" s="1"/>
  <c r="EJ259" i="7" s="1"/>
  <c r="IL259" i="7"/>
  <c r="IM259" i="7" s="1"/>
  <c r="IN259" i="7" s="1"/>
  <c r="EB259" i="7"/>
  <c r="EC259" i="7" s="1"/>
  <c r="ED259" i="7" s="1"/>
  <c r="IF259" i="7"/>
  <c r="IG259" i="7" s="1"/>
  <c r="IH259" i="7" s="1"/>
  <c r="KT259" i="7"/>
  <c r="KU259" i="7" s="1"/>
  <c r="KV259" i="7" s="1"/>
  <c r="MJ259" i="7"/>
  <c r="MK259" i="7" s="1"/>
  <c r="ML259" i="7" s="1"/>
  <c r="EZ259" i="7"/>
  <c r="FA259" i="7" s="1"/>
  <c r="FB259" i="7" s="1"/>
  <c r="DJ259" i="7"/>
  <c r="DK259" i="7" s="1"/>
  <c r="DL259" i="7" s="1"/>
  <c r="ET259" i="7"/>
  <c r="EU259" i="7" s="1"/>
  <c r="EV259" i="7" s="1"/>
  <c r="GP259" i="7"/>
  <c r="GQ259" i="7" s="1"/>
  <c r="GR259" i="7" s="1"/>
  <c r="KH259" i="7"/>
  <c r="KI259" i="7" s="1"/>
  <c r="KJ259" i="7" s="1"/>
  <c r="CF281" i="7"/>
  <c r="CG281" i="7" s="1"/>
  <c r="CH281" i="7" s="1"/>
  <c r="FL281" i="7"/>
  <c r="FM281" i="7" s="1"/>
  <c r="FN281" i="7" s="1"/>
  <c r="JD281" i="7"/>
  <c r="JE281" i="7" s="1"/>
  <c r="JF281" i="7" s="1"/>
  <c r="HH281" i="7"/>
  <c r="HI281" i="7" s="1"/>
  <c r="HJ281" i="7" s="1"/>
  <c r="JJ281" i="7"/>
  <c r="JK281" i="7" s="1"/>
  <c r="JL281" i="7" s="1"/>
  <c r="LX281" i="7"/>
  <c r="LY281" i="7" s="1"/>
  <c r="LZ281" i="7" s="1"/>
  <c r="LL281" i="7"/>
  <c r="LM281" i="7" s="1"/>
  <c r="LN281" i="7" s="1"/>
  <c r="DP281" i="7"/>
  <c r="DQ281" i="7" s="1"/>
  <c r="DR281" i="7" s="1"/>
  <c r="HZ281" i="7"/>
  <c r="IA281" i="7" s="1"/>
  <c r="IB281" i="7" s="1"/>
  <c r="DV281" i="7"/>
  <c r="DW281" i="7" s="1"/>
  <c r="DX281" i="7" s="1"/>
  <c r="HT281" i="7"/>
  <c r="HU281" i="7" s="1"/>
  <c r="HV281" i="7" s="1"/>
  <c r="LF281" i="7"/>
  <c r="LG281" i="7" s="1"/>
  <c r="LH281" i="7" s="1"/>
  <c r="Z354" i="7"/>
  <c r="AK354" i="7" s="1"/>
  <c r="AB363" i="7"/>
  <c r="AK363" i="7" s="1"/>
  <c r="Z391" i="7"/>
  <c r="AK391" i="7" s="1"/>
  <c r="AB402" i="7"/>
  <c r="AK402" i="7" s="1"/>
  <c r="DV369" i="7"/>
  <c r="DW369" i="7" s="1"/>
  <c r="DX369" i="7" s="1"/>
  <c r="DJ369" i="7"/>
  <c r="DK369" i="7" s="1"/>
  <c r="DL369" i="7" s="1"/>
  <c r="ET369" i="7"/>
  <c r="EU369" i="7" s="1"/>
  <c r="EV369" i="7" s="1"/>
  <c r="GJ369" i="7"/>
  <c r="GK369" i="7" s="1"/>
  <c r="GL369" i="7" s="1"/>
  <c r="KH369" i="7"/>
  <c r="KI369" i="7" s="1"/>
  <c r="KJ369" i="7" s="1"/>
  <c r="NH369" i="7"/>
  <c r="NI369" i="7" s="1"/>
  <c r="NJ369" i="7" s="1"/>
  <c r="CL369" i="7"/>
  <c r="CM369" i="7" s="1"/>
  <c r="CN369" i="7" s="1"/>
  <c r="IX369" i="7"/>
  <c r="IY369" i="7" s="1"/>
  <c r="IZ369" i="7" s="1"/>
  <c r="IL369" i="7"/>
  <c r="IM369" i="7" s="1"/>
  <c r="IN369" i="7" s="1"/>
  <c r="FL369" i="7"/>
  <c r="FM369" i="7" s="1"/>
  <c r="FN369" i="7" s="1"/>
  <c r="JD369" i="7"/>
  <c r="JE369" i="7" s="1"/>
  <c r="JF369" i="7" s="1"/>
  <c r="LX369" i="7"/>
  <c r="LY369" i="7" s="1"/>
  <c r="LZ369" i="7" s="1"/>
  <c r="BZ348" i="7"/>
  <c r="CA348" i="7" s="1"/>
  <c r="CB348" i="7" s="1"/>
  <c r="EN348" i="7"/>
  <c r="EO348" i="7" s="1"/>
  <c r="EP348" i="7" s="1"/>
  <c r="IR348" i="7"/>
  <c r="IS348" i="7" s="1"/>
  <c r="IT348" i="7" s="1"/>
  <c r="EZ348" i="7"/>
  <c r="FA348" i="7" s="1"/>
  <c r="FB348" i="7" s="1"/>
  <c r="IX348" i="7"/>
  <c r="IY348" i="7" s="1"/>
  <c r="IZ348" i="7" s="1"/>
  <c r="KZ348" i="7"/>
  <c r="LA348" i="7" s="1"/>
  <c r="LB348" i="7" s="1"/>
  <c r="NB348" i="7"/>
  <c r="NC348" i="7" s="1"/>
  <c r="ND348" i="7" s="1"/>
  <c r="DD348" i="7"/>
  <c r="DE348" i="7" s="1"/>
  <c r="DF348" i="7" s="1"/>
  <c r="GV348" i="7"/>
  <c r="GW348" i="7" s="1"/>
  <c r="GX348" i="7" s="1"/>
  <c r="DJ348" i="7"/>
  <c r="DK348" i="7" s="1"/>
  <c r="DL348" i="7" s="1"/>
  <c r="HB348" i="7"/>
  <c r="HC348" i="7" s="1"/>
  <c r="HD348" i="7" s="1"/>
  <c r="KT348" i="7"/>
  <c r="KU348" i="7" s="1"/>
  <c r="KV348" i="7" s="1"/>
  <c r="CR77" i="7"/>
  <c r="CS77" i="7" s="1"/>
  <c r="CT77" i="7" s="1"/>
  <c r="FX77" i="7"/>
  <c r="FY77" i="7" s="1"/>
  <c r="FZ77" i="7" s="1"/>
  <c r="KB77" i="7"/>
  <c r="KC77" i="7" s="1"/>
  <c r="KD77" i="7" s="1"/>
  <c r="GD77" i="7"/>
  <c r="GE77" i="7" s="1"/>
  <c r="GF77" i="7" s="1"/>
  <c r="CX77" i="7"/>
  <c r="CY77" i="7" s="1"/>
  <c r="CZ77" i="7" s="1"/>
  <c r="MV77" i="7"/>
  <c r="MW77" i="7" s="1"/>
  <c r="MX77" i="7" s="1"/>
  <c r="BZ77" i="7"/>
  <c r="CA77" i="7" s="1"/>
  <c r="CB77" i="7" s="1"/>
  <c r="EH77" i="7"/>
  <c r="EI77" i="7" s="1"/>
  <c r="EJ77" i="7" s="1"/>
  <c r="JP77" i="7"/>
  <c r="JQ77" i="7" s="1"/>
  <c r="JR77" i="7" s="1"/>
  <c r="JV77" i="7"/>
  <c r="JW77" i="7" s="1"/>
  <c r="JX77" i="7" s="1"/>
  <c r="BZ234" i="7"/>
  <c r="CA234" i="7" s="1"/>
  <c r="CB234" i="7" s="1"/>
  <c r="JD234" i="7"/>
  <c r="JE234" i="7" s="1"/>
  <c r="JF234" i="7" s="1"/>
  <c r="JJ234" i="7"/>
  <c r="JK234" i="7" s="1"/>
  <c r="JL234" i="7" s="1"/>
  <c r="LL234" i="7"/>
  <c r="LM234" i="7" s="1"/>
  <c r="LN234" i="7" s="1"/>
  <c r="HN234" i="7"/>
  <c r="HO234" i="7" s="1"/>
  <c r="HP234" i="7" s="1"/>
  <c r="HT234" i="7"/>
  <c r="HU234" i="7" s="1"/>
  <c r="HV234" i="7" s="1"/>
  <c r="ET138" i="7"/>
  <c r="EU138" i="7" s="1"/>
  <c r="EV138" i="7" s="1"/>
  <c r="FF138" i="7"/>
  <c r="FG138" i="7" s="1"/>
  <c r="FH138" i="7" s="1"/>
  <c r="KH138" i="7"/>
  <c r="KI138" i="7" s="1"/>
  <c r="KJ138" i="7" s="1"/>
  <c r="BZ138" i="7"/>
  <c r="CA138" i="7" s="1"/>
  <c r="CB138" i="7" s="1"/>
  <c r="JD138" i="7"/>
  <c r="JE138" i="7" s="1"/>
  <c r="JF138" i="7" s="1"/>
  <c r="JJ138" i="7"/>
  <c r="JK138" i="7" s="1"/>
  <c r="JL138" i="7" s="1"/>
  <c r="HN81" i="7"/>
  <c r="HO81" i="7" s="1"/>
  <c r="HP81" i="7" s="1"/>
  <c r="HZ81" i="7"/>
  <c r="IA81" i="7" s="1"/>
  <c r="IB81" i="7" s="1"/>
  <c r="MD81" i="7"/>
  <c r="ME81" i="7" s="1"/>
  <c r="MF81" i="7" s="1"/>
  <c r="FX81" i="7"/>
  <c r="FY81" i="7" s="1"/>
  <c r="FZ81" i="7" s="1"/>
  <c r="GD81" i="7"/>
  <c r="GE81" i="7" s="1"/>
  <c r="GF81" i="7" s="1"/>
  <c r="NN259" i="7"/>
  <c r="NO259" i="7" s="1"/>
  <c r="NP259" i="7" s="1"/>
  <c r="LX259" i="7"/>
  <c r="LY259" i="7" s="1"/>
  <c r="LZ259" i="7" s="1"/>
  <c r="MD259" i="7"/>
  <c r="ME259" i="7" s="1"/>
  <c r="MF259" i="7" s="1"/>
  <c r="KN259" i="7"/>
  <c r="KO259" i="7" s="1"/>
  <c r="KP259" i="7" s="1"/>
  <c r="JV259" i="7"/>
  <c r="JW259" i="7" s="1"/>
  <c r="JX259" i="7" s="1"/>
  <c r="HZ259" i="7"/>
  <c r="IA259" i="7" s="1"/>
  <c r="IB259" i="7" s="1"/>
  <c r="FR259" i="7"/>
  <c r="FS259" i="7" s="1"/>
  <c r="FT259" i="7" s="1"/>
  <c r="DP259" i="7"/>
  <c r="DQ259" i="7" s="1"/>
  <c r="DR259" i="7" s="1"/>
  <c r="JJ259" i="7"/>
  <c r="JK259" i="7" s="1"/>
  <c r="JL259" i="7" s="1"/>
  <c r="HH259" i="7"/>
  <c r="HI259" i="7" s="1"/>
  <c r="HJ259" i="7" s="1"/>
  <c r="CF259" i="7"/>
  <c r="CG259" i="7" s="1"/>
  <c r="CH259" i="7" s="1"/>
  <c r="GV259" i="7"/>
  <c r="GW259" i="7" s="1"/>
  <c r="GX259" i="7" s="1"/>
  <c r="FF259" i="7"/>
  <c r="FG259" i="7" s="1"/>
  <c r="FH259" i="7" s="1"/>
  <c r="NH259" i="7"/>
  <c r="NI259" i="7" s="1"/>
  <c r="NJ259" i="7" s="1"/>
  <c r="LL259" i="7"/>
  <c r="LM259" i="7" s="1"/>
  <c r="LN259" i="7" s="1"/>
  <c r="LR259" i="7"/>
  <c r="LS259" i="7" s="1"/>
  <c r="LT259" i="7" s="1"/>
  <c r="KZ259" i="7"/>
  <c r="LA259" i="7" s="1"/>
  <c r="LB259" i="7" s="1"/>
  <c r="JD259" i="7"/>
  <c r="JE259" i="7" s="1"/>
  <c r="JF259" i="7" s="1"/>
  <c r="HB259" i="7"/>
  <c r="HC259" i="7" s="1"/>
  <c r="HD259" i="7" s="1"/>
  <c r="FL259" i="7"/>
  <c r="FM259" i="7" s="1"/>
  <c r="FN259" i="7" s="1"/>
  <c r="DD259" i="7"/>
  <c r="DE259" i="7" s="1"/>
  <c r="DF259" i="7" s="1"/>
  <c r="NB281" i="7"/>
  <c r="NC281" i="7" s="1"/>
  <c r="ND281" i="7" s="1"/>
  <c r="NH281" i="7"/>
  <c r="NI281" i="7" s="1"/>
  <c r="NJ281" i="7" s="1"/>
  <c r="KZ281" i="7"/>
  <c r="LA281" i="7" s="1"/>
  <c r="LB281" i="7" s="1"/>
  <c r="KN281" i="7"/>
  <c r="KO281" i="7" s="1"/>
  <c r="KP281" i="7" s="1"/>
  <c r="IX281" i="7"/>
  <c r="IY281" i="7" s="1"/>
  <c r="IZ281" i="7" s="1"/>
  <c r="GV281" i="7"/>
  <c r="GW281" i="7" s="1"/>
  <c r="GX281" i="7" s="1"/>
  <c r="EZ281" i="7"/>
  <c r="FA281" i="7" s="1"/>
  <c r="FB281" i="7" s="1"/>
  <c r="FF281" i="7"/>
  <c r="FG281" i="7" s="1"/>
  <c r="FH281" i="7" s="1"/>
  <c r="IR281" i="7"/>
  <c r="IS281" i="7" s="1"/>
  <c r="IT281" i="7" s="1"/>
  <c r="GP281" i="7"/>
  <c r="GQ281" i="7" s="1"/>
  <c r="GR281" i="7" s="1"/>
  <c r="EN281" i="7"/>
  <c r="EO281" i="7" s="1"/>
  <c r="EP281" i="7" s="1"/>
  <c r="ET281" i="7"/>
  <c r="EU281" i="7" s="1"/>
  <c r="EV281" i="7" s="1"/>
  <c r="BZ281" i="7"/>
  <c r="CA281" i="7" s="1"/>
  <c r="CB281" i="7" s="1"/>
  <c r="MP281" i="7"/>
  <c r="MQ281" i="7" s="1"/>
  <c r="MR281" i="7" s="1"/>
  <c r="MV281" i="7"/>
  <c r="MW281" i="7" s="1"/>
  <c r="MX281" i="7" s="1"/>
  <c r="KH281" i="7"/>
  <c r="KI281" i="7" s="1"/>
  <c r="KJ281" i="7" s="1"/>
  <c r="CX281" i="7"/>
  <c r="CY281" i="7" s="1"/>
  <c r="CZ281" i="7" s="1"/>
  <c r="IL281" i="7"/>
  <c r="IM281" i="7" s="1"/>
  <c r="IN281" i="7" s="1"/>
  <c r="GJ281" i="7"/>
  <c r="GK281" i="7" s="1"/>
  <c r="GL281" i="7" s="1"/>
  <c r="EH281" i="7"/>
  <c r="EI281" i="7" s="1"/>
  <c r="EJ281" i="7" s="1"/>
  <c r="KB281" i="7"/>
  <c r="KC281" i="7" s="1"/>
  <c r="KD281" i="7" s="1"/>
  <c r="IF281" i="7"/>
  <c r="IG281" i="7" s="1"/>
  <c r="IH281" i="7" s="1"/>
  <c r="GD281" i="7"/>
  <c r="GE281" i="7" s="1"/>
  <c r="GF281" i="7" s="1"/>
  <c r="EB281" i="7"/>
  <c r="EC281" i="7" s="1"/>
  <c r="ED281" i="7" s="1"/>
  <c r="CR281" i="7"/>
  <c r="CS281" i="7" s="1"/>
  <c r="CT281" i="7" s="1"/>
  <c r="MP369" i="7"/>
  <c r="MQ369" i="7" s="1"/>
  <c r="MR369" i="7" s="1"/>
  <c r="MV369" i="7"/>
  <c r="MW369" i="7" s="1"/>
  <c r="MX369" i="7" s="1"/>
  <c r="KN369" i="7"/>
  <c r="KO369" i="7" s="1"/>
  <c r="KP369" i="7" s="1"/>
  <c r="KB369" i="7"/>
  <c r="KC369" i="7" s="1"/>
  <c r="KD369" i="7" s="1"/>
  <c r="IF369" i="7"/>
  <c r="IG369" i="7" s="1"/>
  <c r="IH369" i="7" s="1"/>
  <c r="FX369" i="7"/>
  <c r="FY369" i="7" s="1"/>
  <c r="FZ369" i="7" s="1"/>
  <c r="EB369" i="7"/>
  <c r="EC369" i="7" s="1"/>
  <c r="ED369" i="7" s="1"/>
  <c r="CX369" i="7"/>
  <c r="CY369" i="7" s="1"/>
  <c r="CZ369" i="7" s="1"/>
  <c r="GD369" i="7"/>
  <c r="GE369" i="7" s="1"/>
  <c r="GF369" i="7" s="1"/>
  <c r="CF369" i="7"/>
  <c r="CG369" i="7" s="1"/>
  <c r="CH369" i="7" s="1"/>
  <c r="GP369" i="7"/>
  <c r="GQ369" i="7" s="1"/>
  <c r="GR369" i="7" s="1"/>
  <c r="FF369" i="7"/>
  <c r="FG369" i="7" s="1"/>
  <c r="FH369" i="7" s="1"/>
  <c r="NN369" i="7"/>
  <c r="NO369" i="7" s="1"/>
  <c r="NP369" i="7" s="1"/>
  <c r="MD369" i="7"/>
  <c r="ME369" i="7" s="1"/>
  <c r="MF369" i="7" s="1"/>
  <c r="MJ369" i="7"/>
  <c r="MK369" i="7" s="1"/>
  <c r="ML369" i="7" s="1"/>
  <c r="KT369" i="7"/>
  <c r="KU369" i="7" s="1"/>
  <c r="KV369" i="7" s="1"/>
  <c r="JV369" i="7"/>
  <c r="JW369" i="7" s="1"/>
  <c r="JX369" i="7" s="1"/>
  <c r="HZ369" i="7"/>
  <c r="IA369" i="7" s="1"/>
  <c r="IB369" i="7" s="1"/>
  <c r="FR369" i="7"/>
  <c r="FS369" i="7" s="1"/>
  <c r="FT369" i="7" s="1"/>
  <c r="DP369" i="7"/>
  <c r="DQ369" i="7" s="1"/>
  <c r="DR369" i="7" s="1"/>
  <c r="JJ369" i="7"/>
  <c r="JK369" i="7" s="1"/>
  <c r="JL369" i="7" s="1"/>
  <c r="HH369" i="7"/>
  <c r="HI369" i="7" s="1"/>
  <c r="HJ369" i="7" s="1"/>
  <c r="JP369" i="7"/>
  <c r="JQ369" i="7" s="1"/>
  <c r="JR369" i="7" s="1"/>
  <c r="GV369" i="7"/>
  <c r="GW369" i="7" s="1"/>
  <c r="GX369" i="7" s="1"/>
  <c r="CR369" i="7"/>
  <c r="CS369" i="7" s="1"/>
  <c r="CT369" i="7" s="1"/>
  <c r="MP348" i="7"/>
  <c r="MQ348" i="7" s="1"/>
  <c r="MR348" i="7" s="1"/>
  <c r="MV348" i="7"/>
  <c r="MW348" i="7" s="1"/>
  <c r="MX348" i="7" s="1"/>
  <c r="KN348" i="7"/>
  <c r="KO348" i="7" s="1"/>
  <c r="KP348" i="7" s="1"/>
  <c r="CX348" i="7"/>
  <c r="CY348" i="7" s="1"/>
  <c r="CZ348" i="7" s="1"/>
  <c r="IL348" i="7"/>
  <c r="IM348" i="7" s="1"/>
  <c r="IN348" i="7" s="1"/>
  <c r="GD348" i="7"/>
  <c r="GE348" i="7" s="1"/>
  <c r="GF348" i="7" s="1"/>
  <c r="EH348" i="7"/>
  <c r="EI348" i="7" s="1"/>
  <c r="EJ348" i="7" s="1"/>
  <c r="JP348" i="7"/>
  <c r="JQ348" i="7" s="1"/>
  <c r="JR348" i="7" s="1"/>
  <c r="IF348" i="7"/>
  <c r="IG348" i="7" s="1"/>
  <c r="IH348" i="7" s="1"/>
  <c r="FX348" i="7"/>
  <c r="FY348" i="7" s="1"/>
  <c r="FZ348" i="7" s="1"/>
  <c r="EB348" i="7"/>
  <c r="EC348" i="7" s="1"/>
  <c r="ED348" i="7" s="1"/>
  <c r="CR348" i="7"/>
  <c r="CS348" i="7" s="1"/>
  <c r="CT348" i="7" s="1"/>
  <c r="NN348" i="7"/>
  <c r="NO348" i="7" s="1"/>
  <c r="NP348" i="7" s="1"/>
  <c r="MD348" i="7"/>
  <c r="ME348" i="7" s="1"/>
  <c r="MF348" i="7" s="1"/>
  <c r="MJ348" i="7"/>
  <c r="MK348" i="7" s="1"/>
  <c r="ML348" i="7" s="1"/>
  <c r="LF348" i="7"/>
  <c r="LG348" i="7" s="1"/>
  <c r="LH348" i="7" s="1"/>
  <c r="KB348" i="7"/>
  <c r="KC348" i="7" s="1"/>
  <c r="KD348" i="7" s="1"/>
  <c r="HT348" i="7"/>
  <c r="HU348" i="7" s="1"/>
  <c r="HV348" i="7" s="1"/>
  <c r="HH348" i="7"/>
  <c r="HI348" i="7" s="1"/>
  <c r="HJ348" i="7" s="1"/>
  <c r="DV348" i="7"/>
  <c r="DW348" i="7" s="1"/>
  <c r="DX348" i="7" s="1"/>
  <c r="JV348" i="7"/>
  <c r="JW348" i="7" s="1"/>
  <c r="JX348" i="7" s="1"/>
  <c r="HN348" i="7"/>
  <c r="HO348" i="7" s="1"/>
  <c r="HP348" i="7" s="1"/>
  <c r="FR348" i="7"/>
  <c r="FS348" i="7" s="1"/>
  <c r="FT348" i="7" s="1"/>
  <c r="DP348" i="7"/>
  <c r="DQ348" i="7" s="1"/>
  <c r="DR348" i="7" s="1"/>
  <c r="CL348" i="7"/>
  <c r="CM348" i="7" s="1"/>
  <c r="CN348" i="7" s="1"/>
  <c r="NB234" i="7"/>
  <c r="NC234" i="7" s="1"/>
  <c r="ND234" i="7" s="1"/>
  <c r="MV234" i="7"/>
  <c r="MW234" i="7" s="1"/>
  <c r="MX234" i="7" s="1"/>
  <c r="LF234" i="7"/>
  <c r="LG234" i="7" s="1"/>
  <c r="LH234" i="7" s="1"/>
  <c r="KH234" i="7"/>
  <c r="KI234" i="7" s="1"/>
  <c r="KJ234" i="7" s="1"/>
  <c r="IX234" i="7"/>
  <c r="IY234" i="7" s="1"/>
  <c r="IZ234" i="7" s="1"/>
  <c r="GP234" i="7"/>
  <c r="GQ234" i="7" s="1"/>
  <c r="GR234" i="7" s="1"/>
  <c r="EZ234" i="7"/>
  <c r="FA234" i="7" s="1"/>
  <c r="FB234" i="7" s="1"/>
  <c r="FF234" i="7"/>
  <c r="FG234" i="7" s="1"/>
  <c r="FH234" i="7" s="1"/>
  <c r="IR234" i="7"/>
  <c r="IS234" i="7" s="1"/>
  <c r="IT234" i="7" s="1"/>
  <c r="GJ234" i="7"/>
  <c r="GK234" i="7" s="1"/>
  <c r="GL234" i="7" s="1"/>
  <c r="EN234" i="7"/>
  <c r="EO234" i="7" s="1"/>
  <c r="EP234" i="7" s="1"/>
  <c r="ET234" i="7"/>
  <c r="EU234" i="7" s="1"/>
  <c r="EV234" i="7" s="1"/>
  <c r="CF234" i="7"/>
  <c r="CG234" i="7" s="1"/>
  <c r="CH234" i="7" s="1"/>
  <c r="MP234" i="7"/>
  <c r="MQ234" i="7" s="1"/>
  <c r="MR234" i="7" s="1"/>
  <c r="LX234" i="7"/>
  <c r="LY234" i="7" s="1"/>
  <c r="LZ234" i="7" s="1"/>
  <c r="KT234" i="7"/>
  <c r="KU234" i="7" s="1"/>
  <c r="KV234" i="7" s="1"/>
  <c r="CX234" i="7"/>
  <c r="CY234" i="7" s="1"/>
  <c r="CZ234" i="7" s="1"/>
  <c r="IL234" i="7"/>
  <c r="IM234" i="7" s="1"/>
  <c r="IN234" i="7" s="1"/>
  <c r="GD234" i="7"/>
  <c r="GE234" i="7" s="1"/>
  <c r="GF234" i="7" s="1"/>
  <c r="EH234" i="7"/>
  <c r="EI234" i="7" s="1"/>
  <c r="EJ234" i="7" s="1"/>
  <c r="JP234" i="7"/>
  <c r="JQ234" i="7" s="1"/>
  <c r="JR234" i="7" s="1"/>
  <c r="IF234" i="7"/>
  <c r="IG234" i="7" s="1"/>
  <c r="IH234" i="7" s="1"/>
  <c r="FX234" i="7"/>
  <c r="FY234" i="7" s="1"/>
  <c r="FZ234" i="7" s="1"/>
  <c r="EB234" i="7"/>
  <c r="EC234" i="7" s="1"/>
  <c r="ED234" i="7" s="1"/>
  <c r="CR234" i="7"/>
  <c r="CS234" i="7" s="1"/>
  <c r="CT234" i="7" s="1"/>
  <c r="NN234" i="7"/>
  <c r="NO234" i="7" s="1"/>
  <c r="NP234" i="7" s="1"/>
  <c r="NH234" i="7"/>
  <c r="NI234" i="7" s="1"/>
  <c r="NJ234" i="7" s="1"/>
  <c r="KB234" i="7"/>
  <c r="KC234" i="7" s="1"/>
  <c r="KD234" i="7" s="1"/>
  <c r="HH234" i="7"/>
  <c r="HI234" i="7" s="1"/>
  <c r="HJ234" i="7" s="1"/>
  <c r="JV234" i="7"/>
  <c r="JW234" i="7" s="1"/>
  <c r="JX234" i="7" s="1"/>
  <c r="FR234" i="7"/>
  <c r="FS234" i="7" s="1"/>
  <c r="FT234" i="7" s="1"/>
  <c r="CL234" i="7"/>
  <c r="CM234" i="7" s="1"/>
  <c r="CN234" i="7" s="1"/>
  <c r="LR234" i="7"/>
  <c r="LS234" i="7" s="1"/>
  <c r="LT234" i="7" s="1"/>
  <c r="KZ234" i="7"/>
  <c r="LA234" i="7" s="1"/>
  <c r="LB234" i="7" s="1"/>
  <c r="HB234" i="7"/>
  <c r="HC234" i="7" s="1"/>
  <c r="HD234" i="7" s="1"/>
  <c r="DJ234" i="7"/>
  <c r="DK234" i="7" s="1"/>
  <c r="DL234" i="7" s="1"/>
  <c r="GV234" i="7"/>
  <c r="GW234" i="7" s="1"/>
  <c r="GX234" i="7" s="1"/>
  <c r="DD234" i="7"/>
  <c r="DE234" i="7" s="1"/>
  <c r="DF234" i="7" s="1"/>
  <c r="NB77" i="7"/>
  <c r="NC77" i="7" s="1"/>
  <c r="ND77" i="7" s="1"/>
  <c r="NH77" i="7"/>
  <c r="NI77" i="7" s="1"/>
  <c r="NJ77" i="7" s="1"/>
  <c r="KZ77" i="7"/>
  <c r="LA77" i="7" s="1"/>
  <c r="LB77" i="7" s="1"/>
  <c r="KN77" i="7"/>
  <c r="KO77" i="7" s="1"/>
  <c r="KP77" i="7" s="1"/>
  <c r="IX77" i="7"/>
  <c r="IY77" i="7" s="1"/>
  <c r="IZ77" i="7" s="1"/>
  <c r="GP77" i="7"/>
  <c r="GQ77" i="7" s="1"/>
  <c r="GR77" i="7" s="1"/>
  <c r="EN77" i="7"/>
  <c r="EO77" i="7" s="1"/>
  <c r="EP77" i="7" s="1"/>
  <c r="FF77" i="7"/>
  <c r="FG77" i="7" s="1"/>
  <c r="FH77" i="7" s="1"/>
  <c r="IR77" i="7"/>
  <c r="IS77" i="7" s="1"/>
  <c r="IT77" i="7" s="1"/>
  <c r="MD77" i="7"/>
  <c r="ME77" i="7" s="1"/>
  <c r="MF77" i="7" s="1"/>
  <c r="LF77" i="7"/>
  <c r="LG77" i="7" s="1"/>
  <c r="LH77" i="7" s="1"/>
  <c r="HZ77" i="7"/>
  <c r="IA77" i="7" s="1"/>
  <c r="IB77" i="7" s="1"/>
  <c r="DP77" i="7"/>
  <c r="DQ77" i="7" s="1"/>
  <c r="DR77" i="7" s="1"/>
  <c r="HN77" i="7"/>
  <c r="HO77" i="7" s="1"/>
  <c r="HP77" i="7" s="1"/>
  <c r="HH77" i="7"/>
  <c r="HI77" i="7" s="1"/>
  <c r="HJ77" i="7" s="1"/>
  <c r="DJ77" i="7"/>
  <c r="DK77" i="7" s="1"/>
  <c r="DL77" i="7" s="1"/>
  <c r="CL77" i="7"/>
  <c r="CM77" i="7" s="1"/>
  <c r="CN77" i="7" s="1"/>
  <c r="LL77" i="7"/>
  <c r="LM77" i="7" s="1"/>
  <c r="LN77" i="7" s="1"/>
  <c r="LR77" i="7"/>
  <c r="LS77" i="7" s="1"/>
  <c r="LT77" i="7" s="1"/>
  <c r="LX77" i="7"/>
  <c r="LY77" i="7" s="1"/>
  <c r="LZ77" i="7" s="1"/>
  <c r="KT77" i="7"/>
  <c r="KU77" i="7" s="1"/>
  <c r="KV77" i="7" s="1"/>
  <c r="JJ77" i="7"/>
  <c r="JK77" i="7" s="1"/>
  <c r="JL77" i="7" s="1"/>
  <c r="HB77" i="7"/>
  <c r="HC77" i="7" s="1"/>
  <c r="HD77" i="7" s="1"/>
  <c r="FL77" i="7"/>
  <c r="FM77" i="7" s="1"/>
  <c r="FN77" i="7" s="1"/>
  <c r="DD77" i="7"/>
  <c r="DE77" i="7" s="1"/>
  <c r="DF77" i="7" s="1"/>
  <c r="JD77" i="7"/>
  <c r="JE77" i="7" s="1"/>
  <c r="JF77" i="7" s="1"/>
  <c r="GV77" i="7"/>
  <c r="GW77" i="7" s="1"/>
  <c r="GX77" i="7" s="1"/>
  <c r="EZ77" i="7"/>
  <c r="FA77" i="7" s="1"/>
  <c r="FB77" i="7" s="1"/>
  <c r="FR77" i="7"/>
  <c r="FS77" i="7" s="1"/>
  <c r="FT77" i="7" s="1"/>
  <c r="CF77" i="7"/>
  <c r="CG77" i="7" s="1"/>
  <c r="CH77" i="7" s="1"/>
  <c r="MJ138" i="7"/>
  <c r="MK138" i="7" s="1"/>
  <c r="ML138" i="7" s="1"/>
  <c r="MP138" i="7"/>
  <c r="MQ138" i="7" s="1"/>
  <c r="MR138" i="7" s="1"/>
  <c r="KT138" i="7"/>
  <c r="KU138" i="7" s="1"/>
  <c r="KV138" i="7" s="1"/>
  <c r="CX138" i="7"/>
  <c r="CY138" i="7" s="1"/>
  <c r="CZ138" i="7" s="1"/>
  <c r="IL138" i="7"/>
  <c r="IM138" i="7" s="1"/>
  <c r="IN138" i="7" s="1"/>
  <c r="FX138" i="7"/>
  <c r="FY138" i="7" s="1"/>
  <c r="FZ138" i="7" s="1"/>
  <c r="EB138" i="7"/>
  <c r="EC138" i="7" s="1"/>
  <c r="ED138" i="7" s="1"/>
  <c r="JV138" i="7"/>
  <c r="JW138" i="7" s="1"/>
  <c r="JX138" i="7" s="1"/>
  <c r="IF138" i="7"/>
  <c r="IG138" i="7" s="1"/>
  <c r="IH138" i="7" s="1"/>
  <c r="HH138" i="7"/>
  <c r="HI138" i="7" s="1"/>
  <c r="HJ138" i="7" s="1"/>
  <c r="DV138" i="7"/>
  <c r="DW138" i="7" s="1"/>
  <c r="DX138" i="7" s="1"/>
  <c r="CR138" i="7"/>
  <c r="CS138" i="7" s="1"/>
  <c r="CT138" i="7" s="1"/>
  <c r="NN138" i="7"/>
  <c r="NO138" i="7" s="1"/>
  <c r="NP138" i="7" s="1"/>
  <c r="LX138" i="7"/>
  <c r="LY138" i="7" s="1"/>
  <c r="LZ138" i="7" s="1"/>
  <c r="MD138" i="7"/>
  <c r="ME138" i="7" s="1"/>
  <c r="MF138" i="7" s="1"/>
  <c r="KN138" i="7"/>
  <c r="KO138" i="7" s="1"/>
  <c r="KP138" i="7" s="1"/>
  <c r="JP138" i="7"/>
  <c r="JQ138" i="7" s="1"/>
  <c r="JR138" i="7" s="1"/>
  <c r="HN138" i="7"/>
  <c r="HO138" i="7" s="1"/>
  <c r="HP138" i="7" s="1"/>
  <c r="HZ138" i="7"/>
  <c r="IA138" i="7" s="1"/>
  <c r="IB138" i="7" s="1"/>
  <c r="DP138" i="7"/>
  <c r="DQ138" i="7" s="1"/>
  <c r="DR138" i="7" s="1"/>
  <c r="KB138" i="7"/>
  <c r="KC138" i="7" s="1"/>
  <c r="KD138" i="7" s="1"/>
  <c r="HB138" i="7"/>
  <c r="HC138" i="7" s="1"/>
  <c r="HD138" i="7" s="1"/>
  <c r="HT138" i="7"/>
  <c r="HU138" i="7" s="1"/>
  <c r="HV138" i="7" s="1"/>
  <c r="DJ138" i="7"/>
  <c r="DK138" i="7" s="1"/>
  <c r="DL138" i="7" s="1"/>
  <c r="CL138" i="7"/>
  <c r="CM138" i="7" s="1"/>
  <c r="CN138" i="7" s="1"/>
  <c r="LL138" i="7"/>
  <c r="LM138" i="7" s="1"/>
  <c r="LN138" i="7" s="1"/>
  <c r="KZ138" i="7"/>
  <c r="LA138" i="7" s="1"/>
  <c r="LB138" i="7" s="1"/>
  <c r="GV138" i="7"/>
  <c r="GW138" i="7" s="1"/>
  <c r="GX138" i="7" s="1"/>
  <c r="DD138" i="7"/>
  <c r="DE138" i="7" s="1"/>
  <c r="DF138" i="7" s="1"/>
  <c r="GP138" i="7"/>
  <c r="GQ138" i="7" s="1"/>
  <c r="GR138" i="7" s="1"/>
  <c r="FR138" i="7"/>
  <c r="FS138" i="7" s="1"/>
  <c r="FT138" i="7" s="1"/>
  <c r="MV138" i="7"/>
  <c r="MW138" i="7" s="1"/>
  <c r="MX138" i="7" s="1"/>
  <c r="LF138" i="7"/>
  <c r="LG138" i="7" s="1"/>
  <c r="LH138" i="7" s="1"/>
  <c r="IX138" i="7"/>
  <c r="IY138" i="7" s="1"/>
  <c r="IZ138" i="7" s="1"/>
  <c r="EN138" i="7"/>
  <c r="EO138" i="7" s="1"/>
  <c r="EP138" i="7" s="1"/>
  <c r="IR138" i="7"/>
  <c r="IS138" i="7" s="1"/>
  <c r="IT138" i="7" s="1"/>
  <c r="EH138" i="7"/>
  <c r="EI138" i="7" s="1"/>
  <c r="EJ138" i="7" s="1"/>
  <c r="CF138" i="7"/>
  <c r="CG138" i="7" s="1"/>
  <c r="CH138" i="7" s="1"/>
  <c r="LL81" i="7"/>
  <c r="LM81" i="7" s="1"/>
  <c r="LN81" i="7" s="1"/>
  <c r="LR81" i="7"/>
  <c r="LS81" i="7" s="1"/>
  <c r="LT81" i="7" s="1"/>
  <c r="LX81" i="7"/>
  <c r="LY81" i="7" s="1"/>
  <c r="LZ81" i="7" s="1"/>
  <c r="KZ81" i="7"/>
  <c r="LA81" i="7" s="1"/>
  <c r="LB81" i="7" s="1"/>
  <c r="JJ81" i="7"/>
  <c r="JK81" i="7" s="1"/>
  <c r="JL81" i="7" s="1"/>
  <c r="HB81" i="7"/>
  <c r="HC81" i="7" s="1"/>
  <c r="HD81" i="7" s="1"/>
  <c r="FL81" i="7"/>
  <c r="FM81" i="7" s="1"/>
  <c r="FN81" i="7" s="1"/>
  <c r="DD81" i="7"/>
  <c r="DE81" i="7" s="1"/>
  <c r="DF81" i="7" s="1"/>
  <c r="JD81" i="7"/>
  <c r="JE81" i="7" s="1"/>
  <c r="JF81" i="7" s="1"/>
  <c r="GV81" i="7"/>
  <c r="GW81" i="7" s="1"/>
  <c r="GX81" i="7" s="1"/>
  <c r="EZ81" i="7"/>
  <c r="FA81" i="7" s="1"/>
  <c r="FB81" i="7" s="1"/>
  <c r="FR81" i="7"/>
  <c r="FS81" i="7" s="1"/>
  <c r="FT81" i="7" s="1"/>
  <c r="CL81" i="7"/>
  <c r="CM81" i="7" s="1"/>
  <c r="CN81" i="7" s="1"/>
  <c r="NB81" i="7"/>
  <c r="NC81" i="7" s="1"/>
  <c r="ND81" i="7" s="1"/>
  <c r="NH81" i="7"/>
  <c r="NI81" i="7" s="1"/>
  <c r="NJ81" i="7" s="1"/>
  <c r="LF81" i="7"/>
  <c r="LG81" i="7" s="1"/>
  <c r="LH81" i="7" s="1"/>
  <c r="KH81" i="7"/>
  <c r="KI81" i="7" s="1"/>
  <c r="KJ81" i="7" s="1"/>
  <c r="IX81" i="7"/>
  <c r="IY81" i="7" s="1"/>
  <c r="IZ81" i="7" s="1"/>
  <c r="GP81" i="7"/>
  <c r="GQ81" i="7" s="1"/>
  <c r="GR81" i="7" s="1"/>
  <c r="EN81" i="7"/>
  <c r="EO81" i="7" s="1"/>
  <c r="EP81" i="7" s="1"/>
  <c r="FF81" i="7"/>
  <c r="FG81" i="7" s="1"/>
  <c r="FH81" i="7" s="1"/>
  <c r="IR81" i="7"/>
  <c r="IS81" i="7" s="1"/>
  <c r="IT81" i="7" s="1"/>
  <c r="GJ81" i="7"/>
  <c r="GK81" i="7" s="1"/>
  <c r="GL81" i="7" s="1"/>
  <c r="EH81" i="7"/>
  <c r="EI81" i="7" s="1"/>
  <c r="EJ81" i="7" s="1"/>
  <c r="ET81" i="7"/>
  <c r="EU81" i="7" s="1"/>
  <c r="EV81" i="7" s="1"/>
  <c r="BZ81" i="7"/>
  <c r="CA81" i="7" s="1"/>
  <c r="CB81" i="7" s="1"/>
  <c r="MP81" i="7"/>
  <c r="MQ81" i="7" s="1"/>
  <c r="MR81" i="7" s="1"/>
  <c r="KT81" i="7"/>
  <c r="KU81" i="7" s="1"/>
  <c r="KV81" i="7" s="1"/>
  <c r="IL81" i="7"/>
  <c r="IM81" i="7" s="1"/>
  <c r="IN81" i="7" s="1"/>
  <c r="EB81" i="7"/>
  <c r="EC81" i="7" s="1"/>
  <c r="ED81" i="7" s="1"/>
  <c r="IF81" i="7"/>
  <c r="IG81" i="7" s="1"/>
  <c r="IH81" i="7" s="1"/>
  <c r="DV81" i="7"/>
  <c r="DW81" i="7" s="1"/>
  <c r="DX81" i="7" s="1"/>
  <c r="NN81" i="7"/>
  <c r="NO81" i="7" s="1"/>
  <c r="NP81" i="7" s="1"/>
  <c r="MJ81" i="7"/>
  <c r="MK81" i="7" s="1"/>
  <c r="ML81" i="7" s="1"/>
  <c r="JV81" i="7"/>
  <c r="JW81" i="7" s="1"/>
  <c r="JX81" i="7" s="1"/>
  <c r="HT81" i="7"/>
  <c r="HU81" i="7" s="1"/>
  <c r="HV81" i="7" s="1"/>
  <c r="JP81" i="7"/>
  <c r="JQ81" i="7" s="1"/>
  <c r="JR81" i="7" s="1"/>
  <c r="HH81" i="7"/>
  <c r="HI81" i="7" s="1"/>
  <c r="HJ81" i="7" s="1"/>
  <c r="CR81" i="7"/>
  <c r="CS81" i="7" s="1"/>
  <c r="CT81" i="7" s="1"/>
  <c r="IX187" i="7"/>
  <c r="IY187" i="7" s="1"/>
  <c r="IZ187" i="7" s="1"/>
  <c r="FL187" i="7"/>
  <c r="FM187" i="7" s="1"/>
  <c r="FN187" i="7" s="1"/>
  <c r="MD187" i="7"/>
  <c r="ME187" i="7" s="1"/>
  <c r="MF187" i="7" s="1"/>
  <c r="HT187" i="7"/>
  <c r="HU187" i="7" s="1"/>
  <c r="HV187" i="7" s="1"/>
  <c r="DP187" i="7"/>
  <c r="DQ187" i="7" s="1"/>
  <c r="DR187" i="7" s="1"/>
  <c r="KT187" i="7"/>
  <c r="KU187" i="7" s="1"/>
  <c r="KV187" i="7" s="1"/>
  <c r="GJ31" i="7"/>
  <c r="GK31" i="7" s="1"/>
  <c r="GL31" i="7" s="1"/>
  <c r="GP31" i="7"/>
  <c r="GQ31" i="7" s="1"/>
  <c r="GR31" i="7" s="1"/>
  <c r="MP31" i="7"/>
  <c r="MQ31" i="7" s="1"/>
  <c r="MR31" i="7" s="1"/>
  <c r="EZ31" i="7"/>
  <c r="FA31" i="7" s="1"/>
  <c r="FB31" i="7" s="1"/>
  <c r="FL31" i="7"/>
  <c r="FM31" i="7" s="1"/>
  <c r="FN31" i="7" s="1"/>
  <c r="MD31" i="7"/>
  <c r="ME31" i="7" s="1"/>
  <c r="MF31" i="7" s="1"/>
  <c r="ML31" i="7"/>
  <c r="EZ187" i="7"/>
  <c r="FA187" i="7" s="1"/>
  <c r="FB187" i="7" s="1"/>
  <c r="EH187" i="7"/>
  <c r="EI187" i="7" s="1"/>
  <c r="EJ187" i="7" s="1"/>
  <c r="DD187" i="7"/>
  <c r="DE187" i="7" s="1"/>
  <c r="DF187" i="7" s="1"/>
  <c r="GV187" i="7"/>
  <c r="GW187" i="7" s="1"/>
  <c r="GX187" i="7" s="1"/>
  <c r="LF187" i="7"/>
  <c r="LG187" i="7" s="1"/>
  <c r="LH187" i="7" s="1"/>
  <c r="LL187" i="7"/>
  <c r="LM187" i="7" s="1"/>
  <c r="LN187" i="7" s="1"/>
  <c r="CR187" i="7"/>
  <c r="CS187" i="7" s="1"/>
  <c r="CT187" i="7" s="1"/>
  <c r="JV187" i="7"/>
  <c r="JW187" i="7" s="1"/>
  <c r="JX187" i="7" s="1"/>
  <c r="JJ187" i="7"/>
  <c r="JK187" i="7" s="1"/>
  <c r="JL187" i="7" s="1"/>
  <c r="FR187" i="7"/>
  <c r="FS187" i="7" s="1"/>
  <c r="FT187" i="7" s="1"/>
  <c r="JP187" i="7"/>
  <c r="JQ187" i="7" s="1"/>
  <c r="JR187" i="7" s="1"/>
  <c r="NB187" i="7"/>
  <c r="NC187" i="7" s="1"/>
  <c r="ND187" i="7" s="1"/>
  <c r="NN187" i="7"/>
  <c r="NO187" i="7" s="1"/>
  <c r="NP187" i="7" s="1"/>
  <c r="BZ31" i="7"/>
  <c r="CA31" i="7" s="1"/>
  <c r="CB31" i="7" s="1"/>
  <c r="EH31" i="7"/>
  <c r="EI31" i="7" s="1"/>
  <c r="EJ31" i="7" s="1"/>
  <c r="IR31" i="7"/>
  <c r="IS31" i="7" s="1"/>
  <c r="IT31" i="7" s="1"/>
  <c r="EN31" i="7"/>
  <c r="EO31" i="7" s="1"/>
  <c r="EP31" i="7" s="1"/>
  <c r="IX31" i="7"/>
  <c r="IY31" i="7" s="1"/>
  <c r="IZ31" i="7" s="1"/>
  <c r="KZ31" i="7"/>
  <c r="LA31" i="7" s="1"/>
  <c r="LB31" i="7" s="1"/>
  <c r="MV31" i="7"/>
  <c r="MW31" i="7" s="1"/>
  <c r="MX31" i="7" s="1"/>
  <c r="FR31" i="7"/>
  <c r="FS31" i="7" s="1"/>
  <c r="FT31" i="7" s="1"/>
  <c r="GV31" i="7"/>
  <c r="GW31" i="7" s="1"/>
  <c r="GX31" i="7" s="1"/>
  <c r="DD31" i="7"/>
  <c r="DE31" i="7" s="1"/>
  <c r="DF31" i="7" s="1"/>
  <c r="HB31" i="7"/>
  <c r="HC31" i="7" s="1"/>
  <c r="HD31" i="7" s="1"/>
  <c r="KT31" i="7"/>
  <c r="KU31" i="7" s="1"/>
  <c r="KV31" i="7" s="1"/>
  <c r="LL31" i="7"/>
  <c r="LM31" i="7" s="1"/>
  <c r="LN31" i="7" s="1"/>
  <c r="DR49" i="7"/>
  <c r="IB49" i="7"/>
  <c r="CT49" i="7"/>
  <c r="GF49" i="7"/>
  <c r="CZ49" i="7"/>
  <c r="DX49" i="7"/>
  <c r="HV49" i="7"/>
  <c r="IH49" i="7"/>
  <c r="KD49" i="7"/>
  <c r="KV49" i="7"/>
  <c r="ML49" i="7"/>
  <c r="MR49" i="7"/>
  <c r="CB49" i="7"/>
  <c r="EP49" i="7"/>
  <c r="IZ49" i="7"/>
  <c r="DF49" i="7"/>
  <c r="HD49" i="7"/>
  <c r="EV49" i="7"/>
  <c r="EJ49" i="7"/>
  <c r="GL49" i="7"/>
  <c r="IT49" i="7"/>
  <c r="LB49" i="7"/>
  <c r="LH49" i="7"/>
  <c r="NJ49" i="7"/>
  <c r="ND49" i="7"/>
  <c r="CR411" i="7"/>
  <c r="CS411" i="7" s="1"/>
  <c r="CT411" i="7" s="1"/>
  <c r="EB411" i="7"/>
  <c r="EC411" i="7" s="1"/>
  <c r="ED411" i="7" s="1"/>
  <c r="FX411" i="7"/>
  <c r="FY411" i="7" s="1"/>
  <c r="FZ411" i="7" s="1"/>
  <c r="IF411" i="7"/>
  <c r="IG411" i="7" s="1"/>
  <c r="IH411" i="7" s="1"/>
  <c r="KB411" i="7"/>
  <c r="KC411" i="7" s="1"/>
  <c r="KD411" i="7" s="1"/>
  <c r="EH411" i="7"/>
  <c r="EI411" i="7" s="1"/>
  <c r="EJ411" i="7" s="1"/>
  <c r="GD411" i="7"/>
  <c r="GE411" i="7" s="1"/>
  <c r="GF411" i="7" s="1"/>
  <c r="IL411" i="7"/>
  <c r="IM411" i="7" s="1"/>
  <c r="IN411" i="7" s="1"/>
  <c r="CX411" i="7"/>
  <c r="CY411" i="7" s="1"/>
  <c r="CZ411" i="7" s="1"/>
  <c r="KN411" i="7"/>
  <c r="KO411" i="7" s="1"/>
  <c r="KP411" i="7" s="1"/>
  <c r="MV411" i="7"/>
  <c r="MW411" i="7" s="1"/>
  <c r="MX411" i="7" s="1"/>
  <c r="MP411" i="7"/>
  <c r="MQ411" i="7" s="1"/>
  <c r="MR411" i="7" s="1"/>
  <c r="BZ411" i="7"/>
  <c r="CA411" i="7" s="1"/>
  <c r="CB411" i="7" s="1"/>
  <c r="ET411" i="7"/>
  <c r="EU411" i="7" s="1"/>
  <c r="EV411" i="7" s="1"/>
  <c r="EN411" i="7"/>
  <c r="EO411" i="7" s="1"/>
  <c r="EP411" i="7" s="1"/>
  <c r="GJ411" i="7"/>
  <c r="GK411" i="7" s="1"/>
  <c r="GL411" i="7" s="1"/>
  <c r="IR411" i="7"/>
  <c r="IS411" i="7" s="1"/>
  <c r="IT411" i="7" s="1"/>
  <c r="FF411" i="7"/>
  <c r="FG411" i="7" s="1"/>
  <c r="FH411" i="7" s="1"/>
  <c r="EZ411" i="7"/>
  <c r="FA411" i="7" s="1"/>
  <c r="FB411" i="7" s="1"/>
  <c r="GP411" i="7"/>
  <c r="GQ411" i="7" s="1"/>
  <c r="GR411" i="7" s="1"/>
  <c r="IX411" i="7"/>
  <c r="IY411" i="7" s="1"/>
  <c r="IZ411" i="7" s="1"/>
  <c r="KH411" i="7"/>
  <c r="KI411" i="7" s="1"/>
  <c r="KJ411" i="7" s="1"/>
  <c r="KZ411" i="7"/>
  <c r="LA411" i="7" s="1"/>
  <c r="LB411" i="7" s="1"/>
  <c r="NH411" i="7"/>
  <c r="NI411" i="7" s="1"/>
  <c r="NJ411" i="7" s="1"/>
  <c r="FF187" i="7"/>
  <c r="FG187" i="7" s="1"/>
  <c r="FH187" i="7" s="1"/>
  <c r="GP187" i="7"/>
  <c r="GQ187" i="7" s="1"/>
  <c r="GR187" i="7" s="1"/>
  <c r="CF187" i="7"/>
  <c r="CG187" i="7" s="1"/>
  <c r="CH187" i="7" s="1"/>
  <c r="GD187" i="7"/>
  <c r="GE187" i="7" s="1"/>
  <c r="GF187" i="7" s="1"/>
  <c r="CX187" i="7"/>
  <c r="CY187" i="7" s="1"/>
  <c r="CZ187" i="7" s="1"/>
  <c r="EB187" i="7"/>
  <c r="EC187" i="7" s="1"/>
  <c r="ED187" i="7" s="1"/>
  <c r="FX187" i="7"/>
  <c r="FY187" i="7" s="1"/>
  <c r="FZ187" i="7" s="1"/>
  <c r="IF187" i="7"/>
  <c r="IG187" i="7" s="1"/>
  <c r="IH187" i="7" s="1"/>
  <c r="KB187" i="7"/>
  <c r="KC187" i="7" s="1"/>
  <c r="KD187" i="7" s="1"/>
  <c r="KH187" i="7"/>
  <c r="KI187" i="7" s="1"/>
  <c r="KJ187" i="7" s="1"/>
  <c r="LR187" i="7"/>
  <c r="LS187" i="7" s="1"/>
  <c r="LT187" i="7" s="1"/>
  <c r="MJ187" i="7"/>
  <c r="MK187" i="7" s="1"/>
  <c r="ML187" i="7" s="1"/>
  <c r="BZ187" i="7"/>
  <c r="CA187" i="7" s="1"/>
  <c r="CB187" i="7" s="1"/>
  <c r="DV187" i="7"/>
  <c r="DW187" i="7" s="1"/>
  <c r="DX187" i="7" s="1"/>
  <c r="HZ187" i="7"/>
  <c r="IA187" i="7" s="1"/>
  <c r="IB187" i="7" s="1"/>
  <c r="DJ187" i="7"/>
  <c r="DK187" i="7" s="1"/>
  <c r="DL187" i="7" s="1"/>
  <c r="HB187" i="7"/>
  <c r="HC187" i="7" s="1"/>
  <c r="HD187" i="7" s="1"/>
  <c r="ET187" i="7"/>
  <c r="EU187" i="7" s="1"/>
  <c r="EV187" i="7" s="1"/>
  <c r="EN187" i="7"/>
  <c r="EO187" i="7" s="1"/>
  <c r="EP187" i="7" s="1"/>
  <c r="GJ187" i="7"/>
  <c r="GK187" i="7" s="1"/>
  <c r="GL187" i="7" s="1"/>
  <c r="IR187" i="7"/>
  <c r="IS187" i="7" s="1"/>
  <c r="IT187" i="7" s="1"/>
  <c r="KN187" i="7"/>
  <c r="KO187" i="7" s="1"/>
  <c r="KP187" i="7" s="1"/>
  <c r="KZ187" i="7"/>
  <c r="LA187" i="7" s="1"/>
  <c r="LB187" i="7" s="1"/>
  <c r="MP187" i="7"/>
  <c r="MQ187" i="7" s="1"/>
  <c r="MR187" i="7" s="1"/>
  <c r="CF31" i="7"/>
  <c r="CG31" i="7" s="1"/>
  <c r="CH31" i="7" s="1"/>
  <c r="DJ31" i="7"/>
  <c r="DK31" i="7" s="1"/>
  <c r="DL31" i="7" s="1"/>
  <c r="HH31" i="7"/>
  <c r="HI31" i="7" s="1"/>
  <c r="HJ31" i="7" s="1"/>
  <c r="HN31" i="7"/>
  <c r="HO31" i="7" s="1"/>
  <c r="HP31" i="7" s="1"/>
  <c r="JP31" i="7"/>
  <c r="JQ31" i="7" s="1"/>
  <c r="JR31" i="7" s="1"/>
  <c r="DP31" i="7"/>
  <c r="DQ31" i="7" s="1"/>
  <c r="DR31" i="7" s="1"/>
  <c r="FX31" i="7"/>
  <c r="FY31" i="7" s="1"/>
  <c r="FZ31" i="7" s="1"/>
  <c r="HZ31" i="7"/>
  <c r="IA31" i="7" s="1"/>
  <c r="IB31" i="7" s="1"/>
  <c r="JV31" i="7"/>
  <c r="JW31" i="7" s="1"/>
  <c r="JX31" i="7" s="1"/>
  <c r="LF31" i="7"/>
  <c r="LG31" i="7" s="1"/>
  <c r="LH31" i="7" s="1"/>
  <c r="NB31" i="7"/>
  <c r="NC31" i="7" s="1"/>
  <c r="ND31" i="7" s="1"/>
  <c r="LX31" i="7"/>
  <c r="LY31" i="7" s="1"/>
  <c r="LZ31" i="7" s="1"/>
  <c r="NN31" i="7"/>
  <c r="NO31" i="7" s="1"/>
  <c r="NP31" i="7" s="1"/>
  <c r="CR31" i="7"/>
  <c r="CS31" i="7" s="1"/>
  <c r="CT31" i="7" s="1"/>
  <c r="DV31" i="7"/>
  <c r="DW31" i="7" s="1"/>
  <c r="DX31" i="7" s="1"/>
  <c r="HT31" i="7"/>
  <c r="HU31" i="7" s="1"/>
  <c r="HV31" i="7" s="1"/>
  <c r="IF31" i="7"/>
  <c r="IG31" i="7" s="1"/>
  <c r="IH31" i="7" s="1"/>
  <c r="KB31" i="7"/>
  <c r="KC31" i="7" s="1"/>
  <c r="KD31" i="7" s="1"/>
  <c r="EB31" i="7"/>
  <c r="EC31" i="7" s="1"/>
  <c r="ED31" i="7" s="1"/>
  <c r="GD31" i="7"/>
  <c r="GE31" i="7" s="1"/>
  <c r="GF31" i="7" s="1"/>
  <c r="IL31" i="7"/>
  <c r="IM31" i="7" s="1"/>
  <c r="IN31" i="7" s="1"/>
  <c r="CX31" i="7"/>
  <c r="CY31" i="7" s="1"/>
  <c r="CZ31" i="7" s="1"/>
  <c r="KH31" i="7"/>
  <c r="KI31" i="7" s="1"/>
  <c r="KJ31" i="7" s="1"/>
  <c r="LR31" i="7"/>
  <c r="LS31" i="7" s="1"/>
  <c r="LT31" i="7" s="1"/>
  <c r="BU9" i="7"/>
  <c r="BV9" i="7"/>
  <c r="BW9" i="7"/>
  <c r="AK364" i="7"/>
  <c r="AK367" i="7"/>
  <c r="AK358" i="7"/>
  <c r="AK386" i="7"/>
  <c r="AK398" i="7"/>
  <c r="AK356" i="7"/>
  <c r="AK365" i="7"/>
  <c r="AK360" i="7"/>
  <c r="AK395" i="7"/>
  <c r="AK361" i="7"/>
  <c r="AK352" i="7"/>
  <c r="AK335" i="7"/>
  <c r="CC215" i="7"/>
  <c r="CD214" i="7"/>
  <c r="FC215" i="7"/>
  <c r="FC216" i="7" s="1"/>
  <c r="FC217" i="7" s="1"/>
  <c r="FC218" i="7" s="1"/>
  <c r="CJ214" i="7"/>
  <c r="CP214" i="7" s="1"/>
  <c r="CI215" i="7"/>
  <c r="CI216" i="7" s="1"/>
  <c r="HW215" i="7"/>
  <c r="HW216" i="7" s="1"/>
  <c r="DG215" i="7"/>
  <c r="DG216" i="7" s="1"/>
  <c r="DG217" i="7" s="1"/>
  <c r="DG218" i="7" s="1"/>
  <c r="FO215" i="7"/>
  <c r="JA215" i="7"/>
  <c r="JA216" i="7" s="1"/>
  <c r="JA217" i="7" s="1"/>
  <c r="JA218" i="7" s="1"/>
  <c r="GG215" i="7"/>
  <c r="GG216" i="7" s="1"/>
  <c r="GH214" i="7"/>
  <c r="GN214" i="7" s="1"/>
  <c r="GT214" i="7" s="1"/>
  <c r="GZ214" i="7" s="1"/>
  <c r="HF214" i="7" s="1"/>
  <c r="HL214" i="7" s="1"/>
  <c r="HR214" i="7" s="1"/>
  <c r="HX214" i="7" s="1"/>
  <c r="ID214" i="7" s="1"/>
  <c r="IJ214" i="7" s="1"/>
  <c r="IP214" i="7" s="1"/>
  <c r="IV214" i="7" s="1"/>
  <c r="JB214" i="7" s="1"/>
  <c r="IU215" i="7"/>
  <c r="IU216" i="7" s="1"/>
  <c r="IU217" i="7" s="1"/>
  <c r="IU218" i="7" s="1"/>
  <c r="KQ215" i="7"/>
  <c r="KQ216" i="7" s="1"/>
  <c r="KQ217" i="7" s="1"/>
  <c r="KQ218" i="7" s="1"/>
  <c r="LC215" i="7"/>
  <c r="LC216" i="7" s="1"/>
  <c r="LC217" i="7" s="1"/>
  <c r="LC218" i="7" s="1"/>
  <c r="NE215" i="7"/>
  <c r="NE216" i="7" s="1"/>
  <c r="NE217" i="7" s="1"/>
  <c r="NE218" i="7" s="1"/>
  <c r="MY215" i="7"/>
  <c r="MY216" i="7" s="1"/>
  <c r="MY217" i="7" s="1"/>
  <c r="MY218" i="7" s="1"/>
  <c r="CO215" i="7"/>
  <c r="CO216" i="7" s="1"/>
  <c r="CO217" i="7" s="1"/>
  <c r="GA215" i="7"/>
  <c r="GA216" i="7" s="1"/>
  <c r="CV214" i="7"/>
  <c r="DB214" i="7" s="1"/>
  <c r="DH214" i="7" s="1"/>
  <c r="DN214" i="7" s="1"/>
  <c r="DT214" i="7" s="1"/>
  <c r="DZ214" i="7" s="1"/>
  <c r="EF214" i="7" s="1"/>
  <c r="EL214" i="7" s="1"/>
  <c r="CU215" i="7"/>
  <c r="CU216" i="7" s="1"/>
  <c r="GY215" i="7"/>
  <c r="GY216" i="7" s="1"/>
  <c r="GY217" i="7" s="1"/>
  <c r="GY218" i="7" s="1"/>
  <c r="DS215" i="7"/>
  <c r="DS216" i="7" s="1"/>
  <c r="FU215" i="7"/>
  <c r="FU216" i="7" s="1"/>
  <c r="JS215" i="7"/>
  <c r="JS216" i="7" s="1"/>
  <c r="GS215" i="7"/>
  <c r="GS216" i="7" s="1"/>
  <c r="GS217" i="7" s="1"/>
  <c r="GS218" i="7" s="1"/>
  <c r="JG215" i="7"/>
  <c r="JG216" i="7" s="1"/>
  <c r="JG217" i="7" s="1"/>
  <c r="JG218" i="7" s="1"/>
  <c r="KW215" i="7"/>
  <c r="KW216" i="7" s="1"/>
  <c r="KW217" i="7" s="1"/>
  <c r="KW218" i="7" s="1"/>
  <c r="LU215" i="7"/>
  <c r="LU216" i="7" s="1"/>
  <c r="LU217" i="7" s="1"/>
  <c r="LU218" i="7" s="1"/>
  <c r="LO215" i="7"/>
  <c r="LO216" i="7" s="1"/>
  <c r="LO217" i="7" s="1"/>
  <c r="LO218" i="7" s="1"/>
  <c r="NK215" i="7"/>
  <c r="NK216" i="7" s="1"/>
  <c r="NK217" i="7" s="1"/>
  <c r="NK218" i="7" s="1"/>
  <c r="NH6" i="7"/>
  <c r="NI6" i="7" s="1"/>
  <c r="NJ6" i="7" s="1"/>
  <c r="NK6" i="7" s="1"/>
  <c r="MJ6" i="7"/>
  <c r="MK6" i="7" s="1"/>
  <c r="ML6" i="7" s="1"/>
  <c r="MM6" i="7" s="1"/>
  <c r="LF6" i="7"/>
  <c r="LG6" i="7" s="1"/>
  <c r="LH6" i="7" s="1"/>
  <c r="LI6" i="7" s="1"/>
  <c r="KH6" i="7"/>
  <c r="KI6" i="7" s="1"/>
  <c r="KJ6" i="7" s="1"/>
  <c r="KK6" i="7" s="1"/>
  <c r="JP6" i="7"/>
  <c r="JQ6" i="7" s="1"/>
  <c r="JR6" i="7" s="1"/>
  <c r="JS6" i="7" s="1"/>
  <c r="IR6" i="7"/>
  <c r="IS6" i="7" s="1"/>
  <c r="IT6" i="7" s="1"/>
  <c r="IU6" i="7" s="1"/>
  <c r="HB6" i="7"/>
  <c r="HC6" i="7" s="1"/>
  <c r="HD6" i="7" s="1"/>
  <c r="HE6" i="7" s="1"/>
  <c r="GD6" i="7"/>
  <c r="GE6" i="7" s="1"/>
  <c r="GF6" i="7" s="1"/>
  <c r="GG6" i="7" s="1"/>
  <c r="HT6" i="7"/>
  <c r="HU6" i="7" s="1"/>
  <c r="HV6" i="7" s="1"/>
  <c r="HW6" i="7" s="1"/>
  <c r="EH6" i="7"/>
  <c r="EI6" i="7" s="1"/>
  <c r="EJ6" i="7" s="1"/>
  <c r="EK6" i="7" s="1"/>
  <c r="DJ6" i="7"/>
  <c r="DK6" i="7" s="1"/>
  <c r="DL6" i="7" s="1"/>
  <c r="DM6" i="7" s="1"/>
  <c r="ET6" i="7"/>
  <c r="EU6" i="7" s="1"/>
  <c r="EV6" i="7" s="1"/>
  <c r="EW6" i="7" s="1"/>
  <c r="NB6" i="7"/>
  <c r="NC6" i="7" s="1"/>
  <c r="ND6" i="7" s="1"/>
  <c r="NE6" i="7" s="1"/>
  <c r="MD6" i="7"/>
  <c r="ME6" i="7" s="1"/>
  <c r="MF6" i="7" s="1"/>
  <c r="MG6" i="7" s="1"/>
  <c r="KZ6" i="7"/>
  <c r="LA6" i="7" s="1"/>
  <c r="LB6" i="7" s="1"/>
  <c r="LC6" i="7" s="1"/>
  <c r="CX6" i="7"/>
  <c r="CY6" i="7" s="1"/>
  <c r="CZ6" i="7" s="1"/>
  <c r="DA6" i="7" s="1"/>
  <c r="JJ6" i="7"/>
  <c r="JK6" i="7" s="1"/>
  <c r="JL6" i="7" s="1"/>
  <c r="JM6" i="7" s="1"/>
  <c r="IL6" i="7"/>
  <c r="IM6" i="7" s="1"/>
  <c r="IN6" i="7" s="1"/>
  <c r="IO6" i="7" s="1"/>
  <c r="GV6" i="7"/>
  <c r="GW6" i="7" s="1"/>
  <c r="GX6" i="7" s="1"/>
  <c r="GY6" i="7" s="1"/>
  <c r="HH6" i="7"/>
  <c r="HI6" i="7" s="1"/>
  <c r="HJ6" i="7" s="1"/>
  <c r="HK6" i="7" s="1"/>
  <c r="FL6" i="7"/>
  <c r="FM6" i="7" s="1"/>
  <c r="FN6" i="7" s="1"/>
  <c r="FO6" i="7" s="1"/>
  <c r="EB6" i="7"/>
  <c r="EC6" i="7" s="1"/>
  <c r="ED6" i="7" s="1"/>
  <c r="EE6" i="7" s="1"/>
  <c r="DD6" i="7"/>
  <c r="DE6" i="7" s="1"/>
  <c r="DF6" i="7" s="1"/>
  <c r="DG6" i="7" s="1"/>
  <c r="CR6" i="7"/>
  <c r="CS6" i="7" s="1"/>
  <c r="CT6" i="7" s="1"/>
  <c r="CU6" i="7" s="1"/>
  <c r="CF6" i="7"/>
  <c r="CG6" i="7" s="1"/>
  <c r="CH6" i="7" s="1"/>
  <c r="CI6" i="7" s="1"/>
  <c r="NN6" i="7"/>
  <c r="NO6" i="7" s="1"/>
  <c r="NP6" i="7" s="1"/>
  <c r="NQ6" i="7" s="1"/>
  <c r="MV6" i="7"/>
  <c r="MW6" i="7" s="1"/>
  <c r="MX6" i="7" s="1"/>
  <c r="MY6" i="7" s="1"/>
  <c r="LX6" i="7"/>
  <c r="LY6" i="7" s="1"/>
  <c r="LZ6" i="7" s="1"/>
  <c r="MA6" i="7" s="1"/>
  <c r="KT6" i="7"/>
  <c r="KU6" i="7" s="1"/>
  <c r="KV6" i="7" s="1"/>
  <c r="KW6" i="7" s="1"/>
  <c r="JV6" i="7"/>
  <c r="JW6" i="7" s="1"/>
  <c r="JX6" i="7" s="1"/>
  <c r="JY6" i="7" s="1"/>
  <c r="JD6" i="7"/>
  <c r="JE6" i="7" s="1"/>
  <c r="JF6" i="7" s="1"/>
  <c r="JG6" i="7" s="1"/>
  <c r="IF6" i="7"/>
  <c r="IG6" i="7" s="1"/>
  <c r="IH6" i="7" s="1"/>
  <c r="II6" i="7" s="1"/>
  <c r="GP6" i="7"/>
  <c r="GQ6" i="7" s="1"/>
  <c r="GR6" i="7" s="1"/>
  <c r="GS6" i="7" s="1"/>
  <c r="FX6" i="7"/>
  <c r="FY6" i="7" s="1"/>
  <c r="FZ6" i="7" s="1"/>
  <c r="GA6" i="7" s="1"/>
  <c r="GA7" i="7" s="1"/>
  <c r="GA8" i="7" s="1"/>
  <c r="EZ6" i="7"/>
  <c r="FA6" i="7" s="1"/>
  <c r="FB6" i="7" s="1"/>
  <c r="FC6" i="7" s="1"/>
  <c r="DV6" i="7"/>
  <c r="DW6" i="7" s="1"/>
  <c r="DX6" i="7" s="1"/>
  <c r="DY6" i="7" s="1"/>
  <c r="FR6" i="7"/>
  <c r="FS6" i="7" s="1"/>
  <c r="FT6" i="7" s="1"/>
  <c r="FU6" i="7" s="1"/>
  <c r="LL6" i="7"/>
  <c r="LM6" i="7" s="1"/>
  <c r="LN6" i="7" s="1"/>
  <c r="LO6" i="7" s="1"/>
  <c r="MP6" i="7"/>
  <c r="MQ6" i="7" s="1"/>
  <c r="MR6" i="7" s="1"/>
  <c r="MS6" i="7" s="1"/>
  <c r="LR6" i="7"/>
  <c r="LS6" i="7" s="1"/>
  <c r="LT6" i="7" s="1"/>
  <c r="LU6" i="7" s="1"/>
  <c r="KN6" i="7"/>
  <c r="KO6" i="7" s="1"/>
  <c r="KP6" i="7" s="1"/>
  <c r="KQ6" i="7" s="1"/>
  <c r="KB6" i="7"/>
  <c r="KC6" i="7" s="1"/>
  <c r="KD6" i="7" s="1"/>
  <c r="KE6" i="7" s="1"/>
  <c r="IX6" i="7"/>
  <c r="IY6" i="7" s="1"/>
  <c r="IZ6" i="7" s="1"/>
  <c r="JA6" i="7" s="1"/>
  <c r="HN6" i="7"/>
  <c r="HO6" i="7" s="1"/>
  <c r="HP6" i="7" s="1"/>
  <c r="HQ6" i="7" s="1"/>
  <c r="GJ6" i="7"/>
  <c r="GK6" i="7" s="1"/>
  <c r="GL6" i="7" s="1"/>
  <c r="GM6" i="7" s="1"/>
  <c r="HZ6" i="7"/>
  <c r="IA6" i="7" s="1"/>
  <c r="IB6" i="7" s="1"/>
  <c r="IC6" i="7" s="1"/>
  <c r="EN6" i="7"/>
  <c r="EO6" i="7" s="1"/>
  <c r="EP6" i="7" s="1"/>
  <c r="EQ6" i="7" s="1"/>
  <c r="DP6" i="7"/>
  <c r="DQ6" i="7" s="1"/>
  <c r="DR6" i="7" s="1"/>
  <c r="DS6" i="7" s="1"/>
  <c r="FF6" i="7"/>
  <c r="FG6" i="7" s="1"/>
  <c r="FH6" i="7" s="1"/>
  <c r="FI6" i="7" s="1"/>
  <c r="BZ6" i="7"/>
  <c r="CA6" i="7" s="1"/>
  <c r="CL6" i="7"/>
  <c r="CM6" i="7" s="1"/>
  <c r="CN6" i="7" s="1"/>
  <c r="CO6" i="7" s="1"/>
  <c r="FI215" i="7"/>
  <c r="FI216" i="7" s="1"/>
  <c r="FI217" i="7" s="1"/>
  <c r="FI218" i="7" s="1"/>
  <c r="IO215" i="7"/>
  <c r="IO216" i="7" s="1"/>
  <c r="DM215" i="7"/>
  <c r="DM216" i="7" s="1"/>
  <c r="DM217" i="7" s="1"/>
  <c r="DM218" i="7" s="1"/>
  <c r="JM215" i="7"/>
  <c r="JM216" i="7" s="1"/>
  <c r="JM217" i="7" s="1"/>
  <c r="JM218" i="7" s="1"/>
  <c r="EE215" i="7"/>
  <c r="EE216" i="7" s="1"/>
  <c r="GM215" i="7"/>
  <c r="GM216" i="7" s="1"/>
  <c r="IC215" i="7"/>
  <c r="IC216" i="7" s="1"/>
  <c r="HE215" i="7"/>
  <c r="HE216" i="7" s="1"/>
  <c r="HE217" i="7" s="1"/>
  <c r="HE218" i="7" s="1"/>
  <c r="KE215" i="7"/>
  <c r="KE216" i="7" s="1"/>
  <c r="LI215" i="7"/>
  <c r="LI216" i="7" s="1"/>
  <c r="MG215" i="7"/>
  <c r="MG216" i="7" s="1"/>
  <c r="MA215" i="7"/>
  <c r="MA216" i="7" s="1"/>
  <c r="NQ215" i="7"/>
  <c r="NQ216" i="7" s="1"/>
  <c r="DY215" i="7"/>
  <c r="DY216" i="7" s="1"/>
  <c r="DA215" i="7"/>
  <c r="DA216" i="7" s="1"/>
  <c r="EK215" i="7"/>
  <c r="EK216" i="7" s="1"/>
  <c r="EW215" i="7"/>
  <c r="EW216" i="7" s="1"/>
  <c r="EW217" i="7" s="1"/>
  <c r="EW218" i="7" s="1"/>
  <c r="ER214" i="7"/>
  <c r="EX214" i="7" s="1"/>
  <c r="FD214" i="7" s="1"/>
  <c r="FJ214" i="7" s="1"/>
  <c r="FP214" i="7" s="1"/>
  <c r="FV214" i="7" s="1"/>
  <c r="GB214" i="7" s="1"/>
  <c r="EQ215" i="7"/>
  <c r="EQ216" i="7" s="1"/>
  <c r="EQ217" i="7" s="1"/>
  <c r="EQ218" i="7" s="1"/>
  <c r="HQ215" i="7"/>
  <c r="HQ216" i="7" s="1"/>
  <c r="HQ217" i="7" s="1"/>
  <c r="HQ218" i="7" s="1"/>
  <c r="HK215" i="7"/>
  <c r="HK216" i="7" s="1"/>
  <c r="HK217" i="7" s="1"/>
  <c r="HK218" i="7" s="1"/>
  <c r="II215" i="7"/>
  <c r="II216" i="7" s="1"/>
  <c r="JY215" i="7"/>
  <c r="JY216" i="7" s="1"/>
  <c r="KK215" i="7"/>
  <c r="KK216" i="7" s="1"/>
  <c r="MS215" i="7"/>
  <c r="MS216" i="7" s="1"/>
  <c r="MM215" i="7"/>
  <c r="MM216" i="7" s="1"/>
  <c r="JY217" i="7" l="1"/>
  <c r="JY218" i="7" s="1"/>
  <c r="NQ217" i="7"/>
  <c r="NQ218" i="7" s="1"/>
  <c r="MG217" i="7"/>
  <c r="MG218" i="7" s="1"/>
  <c r="EE217" i="7"/>
  <c r="EE218" i="7" s="1"/>
  <c r="EE219" i="7" s="1"/>
  <c r="EE220" i="7" s="1"/>
  <c r="EE221" i="7" s="1"/>
  <c r="EE222" i="7" s="1"/>
  <c r="EE223" i="7" s="1"/>
  <c r="EE224" i="7" s="1"/>
  <c r="EE225" i="7" s="1"/>
  <c r="EE226" i="7" s="1"/>
  <c r="EE227" i="7" s="1"/>
  <c r="EE228" i="7" s="1"/>
  <c r="EE229" i="7" s="1"/>
  <c r="EE230" i="7" s="1"/>
  <c r="EE231" i="7" s="1"/>
  <c r="EE232" i="7" s="1"/>
  <c r="EE233" i="7" s="1"/>
  <c r="EE234" i="7" s="1"/>
  <c r="EE235" i="7" s="1"/>
  <c r="EE236" i="7" s="1"/>
  <c r="EE237" i="7" s="1"/>
  <c r="EE238" i="7" s="1"/>
  <c r="EE239" i="7" s="1"/>
  <c r="EE240" i="7" s="1"/>
  <c r="EE241" i="7" s="1"/>
  <c r="EE242" i="7" s="1"/>
  <c r="EE243" i="7" s="1"/>
  <c r="EE244" i="7" s="1"/>
  <c r="EE245" i="7" s="1"/>
  <c r="EE246" i="7" s="1"/>
  <c r="EE247" i="7" s="1"/>
  <c r="EE248" i="7" s="1"/>
  <c r="EE249" i="7" s="1"/>
  <c r="EE250" i="7" s="1"/>
  <c r="EE251" i="7" s="1"/>
  <c r="EE252" i="7" s="1"/>
  <c r="EE253" i="7" s="1"/>
  <c r="EE254" i="7" s="1"/>
  <c r="EE255" i="7" s="1"/>
  <c r="EE256" i="7" s="1"/>
  <c r="EE257" i="7" s="1"/>
  <c r="EE258" i="7" s="1"/>
  <c r="EE259" i="7" s="1"/>
  <c r="EE260" i="7" s="1"/>
  <c r="EE261" i="7" s="1"/>
  <c r="EE262" i="7" s="1"/>
  <c r="EE263" i="7" s="1"/>
  <c r="EE264" i="7" s="1"/>
  <c r="EE265" i="7" s="1"/>
  <c r="EE266" i="7" s="1"/>
  <c r="EE267" i="7" s="1"/>
  <c r="EE268" i="7" s="1"/>
  <c r="EE269" i="7" s="1"/>
  <c r="EE270" i="7" s="1"/>
  <c r="EE271" i="7" s="1"/>
  <c r="JS217" i="7"/>
  <c r="JS218" i="7" s="1"/>
  <c r="JS219" i="7" s="1"/>
  <c r="JS220" i="7" s="1"/>
  <c r="JS221" i="7" s="1"/>
  <c r="JS222" i="7" s="1"/>
  <c r="JS223" i="7" s="1"/>
  <c r="JS224" i="7" s="1"/>
  <c r="JS225" i="7" s="1"/>
  <c r="JS226" i="7" s="1"/>
  <c r="JS227" i="7" s="1"/>
  <c r="JS228" i="7" s="1"/>
  <c r="JS229" i="7" s="1"/>
  <c r="JS230" i="7" s="1"/>
  <c r="JS231" i="7" s="1"/>
  <c r="JS232" i="7" s="1"/>
  <c r="JS233" i="7" s="1"/>
  <c r="JS234" i="7" s="1"/>
  <c r="JS235" i="7" s="1"/>
  <c r="JS236" i="7" s="1"/>
  <c r="JS237" i="7" s="1"/>
  <c r="JS238" i="7" s="1"/>
  <c r="JS239" i="7" s="1"/>
  <c r="JS240" i="7" s="1"/>
  <c r="JS241" i="7" s="1"/>
  <c r="JS242" i="7" s="1"/>
  <c r="JS243" i="7" s="1"/>
  <c r="JS244" i="7" s="1"/>
  <c r="JS245" i="7" s="1"/>
  <c r="JS246" i="7" s="1"/>
  <c r="JS247" i="7" s="1"/>
  <c r="JS248" i="7" s="1"/>
  <c r="JS249" i="7" s="1"/>
  <c r="JS250" i="7" s="1"/>
  <c r="JS251" i="7" s="1"/>
  <c r="JS252" i="7" s="1"/>
  <c r="JS253" i="7" s="1"/>
  <c r="JS254" i="7" s="1"/>
  <c r="JS255" i="7" s="1"/>
  <c r="JS256" i="7" s="1"/>
  <c r="JS257" i="7" s="1"/>
  <c r="GA217" i="7"/>
  <c r="GA218" i="7" s="1"/>
  <c r="JY219" i="7"/>
  <c r="JY220" i="7" s="1"/>
  <c r="JY221" i="7" s="1"/>
  <c r="JY222" i="7" s="1"/>
  <c r="JY223" i="7" s="1"/>
  <c r="JY224" i="7" s="1"/>
  <c r="JY225" i="7" s="1"/>
  <c r="JY226" i="7" s="1"/>
  <c r="GA219" i="7"/>
  <c r="GA220" i="7" s="1"/>
  <c r="DY217" i="7"/>
  <c r="DY218" i="7" s="1"/>
  <c r="MA217" i="7"/>
  <c r="MA218" i="7" s="1"/>
  <c r="MA219" i="7" s="1"/>
  <c r="MA220" i="7" s="1"/>
  <c r="MA221" i="7" s="1"/>
  <c r="MA222" i="7" s="1"/>
  <c r="MA223" i="7" s="1"/>
  <c r="MA224" i="7" s="1"/>
  <c r="MA225" i="7" s="1"/>
  <c r="MA226" i="7" s="1"/>
  <c r="MA227" i="7" s="1"/>
  <c r="MA228" i="7" s="1"/>
  <c r="MA229" i="7" s="1"/>
  <c r="MA230" i="7" s="1"/>
  <c r="MA231" i="7" s="1"/>
  <c r="MA232" i="7" s="1"/>
  <c r="MA233" i="7" s="1"/>
  <c r="MA234" i="7" s="1"/>
  <c r="MA235" i="7" s="1"/>
  <c r="MA236" i="7" s="1"/>
  <c r="MA237" i="7" s="1"/>
  <c r="MA238" i="7" s="1"/>
  <c r="MA239" i="7" s="1"/>
  <c r="MA240" i="7" s="1"/>
  <c r="MA241" i="7" s="1"/>
  <c r="MA242" i="7" s="1"/>
  <c r="MA243" i="7" s="1"/>
  <c r="MA244" i="7" s="1"/>
  <c r="MA245" i="7" s="1"/>
  <c r="MA246" i="7" s="1"/>
  <c r="MA247" i="7" s="1"/>
  <c r="MA248" i="7" s="1"/>
  <c r="MA249" i="7" s="1"/>
  <c r="MA250" i="7" s="1"/>
  <c r="MA251" i="7" s="1"/>
  <c r="MA252" i="7" s="1"/>
  <c r="MA253" i="7" s="1"/>
  <c r="MA254" i="7" s="1"/>
  <c r="MA255" i="7" s="1"/>
  <c r="MA256" i="7" s="1"/>
  <c r="MA257" i="7" s="1"/>
  <c r="MA258" i="7" s="1"/>
  <c r="MA259" i="7" s="1"/>
  <c r="MA260" i="7" s="1"/>
  <c r="MA261" i="7" s="1"/>
  <c r="MA262" i="7" s="1"/>
  <c r="MA263" i="7" s="1"/>
  <c r="MA264" i="7" s="1"/>
  <c r="MA265" i="7" s="1"/>
  <c r="MA266" i="7" s="1"/>
  <c r="MA267" i="7" s="1"/>
  <c r="MA268" i="7" s="1"/>
  <c r="MA269" i="7" s="1"/>
  <c r="MA270" i="7" s="1"/>
  <c r="MA271" i="7" s="1"/>
  <c r="MA272" i="7" s="1"/>
  <c r="MA273" i="7" s="1"/>
  <c r="MA274" i="7" s="1"/>
  <c r="MA275" i="7" s="1"/>
  <c r="MA276" i="7" s="1"/>
  <c r="MA277" i="7" s="1"/>
  <c r="MA278" i="7" s="1"/>
  <c r="MA279" i="7" s="1"/>
  <c r="MA280" i="7" s="1"/>
  <c r="MA281" i="7" s="1"/>
  <c r="MA282" i="7" s="1"/>
  <c r="MA283" i="7" s="1"/>
  <c r="MA284" i="7" s="1"/>
  <c r="MA285" i="7" s="1"/>
  <c r="MA286" i="7" s="1"/>
  <c r="MA287" i="7" s="1"/>
  <c r="MA288" i="7" s="1"/>
  <c r="MA289" i="7" s="1"/>
  <c r="MA290" i="7" s="1"/>
  <c r="MA291" i="7" s="1"/>
  <c r="MA292" i="7" s="1"/>
  <c r="MA293" i="7" s="1"/>
  <c r="MA294" i="7" s="1"/>
  <c r="MA295" i="7" s="1"/>
  <c r="MA296" i="7" s="1"/>
  <c r="MA297" i="7" s="1"/>
  <c r="MA298" i="7" s="1"/>
  <c r="MA299" i="7" s="1"/>
  <c r="MA300" i="7" s="1"/>
  <c r="MA301" i="7" s="1"/>
  <c r="MA302" i="7" s="1"/>
  <c r="MA303" i="7" s="1"/>
  <c r="MA304" i="7" s="1"/>
  <c r="MA305" i="7" s="1"/>
  <c r="MA306" i="7" s="1"/>
  <c r="MA307" i="7" s="1"/>
  <c r="MA308" i="7" s="1"/>
  <c r="MA309" i="7" s="1"/>
  <c r="MA310" i="7" s="1"/>
  <c r="MA311" i="7" s="1"/>
  <c r="MA312" i="7" s="1"/>
  <c r="MA313" i="7" s="1"/>
  <c r="MA314" i="7" s="1"/>
  <c r="MA315" i="7" s="1"/>
  <c r="MA316" i="7" s="1"/>
  <c r="MA317" i="7" s="1"/>
  <c r="MA318" i="7" s="1"/>
  <c r="MA319" i="7" s="1"/>
  <c r="MA320" i="7" s="1"/>
  <c r="MA321" i="7" s="1"/>
  <c r="MA322" i="7" s="1"/>
  <c r="MA323" i="7" s="1"/>
  <c r="MA324" i="7" s="1"/>
  <c r="MA325" i="7" s="1"/>
  <c r="MA326" i="7" s="1"/>
  <c r="MA327" i="7" s="1"/>
  <c r="MA328" i="7" s="1"/>
  <c r="MA329" i="7" s="1"/>
  <c r="MA330" i="7" s="1"/>
  <c r="MA331" i="7" s="1"/>
  <c r="MA332" i="7" s="1"/>
  <c r="MA333" i="7" s="1"/>
  <c r="MA334" i="7" s="1"/>
  <c r="MA335" i="7" s="1"/>
  <c r="MA336" i="7" s="1"/>
  <c r="MA337" i="7" s="1"/>
  <c r="MA338" i="7" s="1"/>
  <c r="MA339" i="7" s="1"/>
  <c r="MA340" i="7" s="1"/>
  <c r="MA341" i="7" s="1"/>
  <c r="MA342" i="7" s="1"/>
  <c r="MA343" i="7" s="1"/>
  <c r="MA344" i="7" s="1"/>
  <c r="MA345" i="7" s="1"/>
  <c r="MA346" i="7" s="1"/>
  <c r="MA347" i="7" s="1"/>
  <c r="MA348" i="7" s="1"/>
  <c r="MA349" i="7" s="1"/>
  <c r="MA350" i="7" s="1"/>
  <c r="MA351" i="7" s="1"/>
  <c r="MA352" i="7" s="1"/>
  <c r="MA353" i="7" s="1"/>
  <c r="MA354" i="7" s="1"/>
  <c r="MA355" i="7" s="1"/>
  <c r="MA356" i="7" s="1"/>
  <c r="MA357" i="7" s="1"/>
  <c r="MA358" i="7" s="1"/>
  <c r="MA359" i="7" s="1"/>
  <c r="MA360" i="7" s="1"/>
  <c r="MA361" i="7" s="1"/>
  <c r="MA362" i="7" s="1"/>
  <c r="MA363" i="7" s="1"/>
  <c r="MA364" i="7" s="1"/>
  <c r="MA365" i="7" s="1"/>
  <c r="MA366" i="7" s="1"/>
  <c r="MA367" i="7" s="1"/>
  <c r="MA368" i="7" s="1"/>
  <c r="MA369" i="7" s="1"/>
  <c r="MA370" i="7" s="1"/>
  <c r="MA371" i="7" s="1"/>
  <c r="MA372" i="7" s="1"/>
  <c r="MA373" i="7" s="1"/>
  <c r="MA374" i="7" s="1"/>
  <c r="MA375" i="7" s="1"/>
  <c r="MA376" i="7" s="1"/>
  <c r="MA377" i="7" s="1"/>
  <c r="MA378" i="7" s="1"/>
  <c r="MA379" i="7" s="1"/>
  <c r="MA380" i="7" s="1"/>
  <c r="MA381" i="7" s="1"/>
  <c r="MA382" i="7" s="1"/>
  <c r="MA383" i="7" s="1"/>
  <c r="MA384" i="7" s="1"/>
  <c r="MA385" i="7" s="1"/>
  <c r="MA386" i="7" s="1"/>
  <c r="MA387" i="7" s="1"/>
  <c r="MA388" i="7" s="1"/>
  <c r="MA389" i="7" s="1"/>
  <c r="MA390" i="7" s="1"/>
  <c r="MA391" i="7" s="1"/>
  <c r="MA392" i="7" s="1"/>
  <c r="MA393" i="7" s="1"/>
  <c r="MA394" i="7" s="1"/>
  <c r="MA395" i="7" s="1"/>
  <c r="MA396" i="7" s="1"/>
  <c r="MA397" i="7" s="1"/>
  <c r="MA398" i="7" s="1"/>
  <c r="MA399" i="7" s="1"/>
  <c r="MA400" i="7" s="1"/>
  <c r="MA401" i="7" s="1"/>
  <c r="MA402" i="7" s="1"/>
  <c r="MA403" i="7" s="1"/>
  <c r="MA404" i="7" s="1"/>
  <c r="MA405" i="7" s="1"/>
  <c r="MA406" i="7" s="1"/>
  <c r="MA407" i="7" s="1"/>
  <c r="MA408" i="7" s="1"/>
  <c r="MA409" i="7" s="1"/>
  <c r="MA410" i="7" s="1"/>
  <c r="MA411" i="7" s="1"/>
  <c r="MA412" i="7" s="1"/>
  <c r="MA413" i="7" s="1"/>
  <c r="MA414" i="7" s="1"/>
  <c r="MA415" i="7" s="1"/>
  <c r="MA416" i="7" s="1"/>
  <c r="MA417" i="7" s="1"/>
  <c r="MA418" i="7" s="1"/>
  <c r="MA419" i="7" s="1"/>
  <c r="MA420" i="7" s="1"/>
  <c r="MA421" i="7" s="1"/>
  <c r="MA422" i="7" s="1"/>
  <c r="MA423" i="7" s="1"/>
  <c r="MA424" i="7" s="1"/>
  <c r="MA425" i="7" s="1"/>
  <c r="MA426" i="7" s="1"/>
  <c r="MA427" i="7" s="1"/>
  <c r="LI217" i="7"/>
  <c r="LI218" i="7" s="1"/>
  <c r="GM217" i="7"/>
  <c r="GM218" i="7" s="1"/>
  <c r="GM219" i="7" s="1"/>
  <c r="GM220" i="7" s="1"/>
  <c r="GM221" i="7" s="1"/>
  <c r="GM222" i="7" s="1"/>
  <c r="GM223" i="7" s="1"/>
  <c r="GM224" i="7" s="1"/>
  <c r="GM225" i="7" s="1"/>
  <c r="GM226" i="7" s="1"/>
  <c r="GM227" i="7" s="1"/>
  <c r="GM228" i="7" s="1"/>
  <c r="GM229" i="7" s="1"/>
  <c r="GM230" i="7" s="1"/>
  <c r="GM231" i="7" s="1"/>
  <c r="GM232" i="7" s="1"/>
  <c r="GM233" i="7" s="1"/>
  <c r="GM234" i="7" s="1"/>
  <c r="GM235" i="7" s="1"/>
  <c r="GM236" i="7" s="1"/>
  <c r="GM237" i="7" s="1"/>
  <c r="GM238" i="7" s="1"/>
  <c r="GM239" i="7" s="1"/>
  <c r="GM240" i="7" s="1"/>
  <c r="GM241" i="7" s="1"/>
  <c r="GM242" i="7" s="1"/>
  <c r="GM243" i="7" s="1"/>
  <c r="GM244" i="7" s="1"/>
  <c r="GM245" i="7" s="1"/>
  <c r="GM246" i="7" s="1"/>
  <c r="GM247" i="7" s="1"/>
  <c r="GM248" i="7" s="1"/>
  <c r="GM249" i="7" s="1"/>
  <c r="GM250" i="7" s="1"/>
  <c r="GM251" i="7" s="1"/>
  <c r="GM252" i="7" s="1"/>
  <c r="GM253" i="7" s="1"/>
  <c r="GM254" i="7" s="1"/>
  <c r="GM255" i="7" s="1"/>
  <c r="GM256" i="7" s="1"/>
  <c r="GM257" i="7" s="1"/>
  <c r="GM258" i="7" s="1"/>
  <c r="GM259" i="7" s="1"/>
  <c r="GM260" i="7" s="1"/>
  <c r="GM261" i="7" s="1"/>
  <c r="GM262" i="7" s="1"/>
  <c r="GM263" i="7" s="1"/>
  <c r="GM264" i="7" s="1"/>
  <c r="GM265" i="7" s="1"/>
  <c r="GM266" i="7" s="1"/>
  <c r="GM267" i="7" s="1"/>
  <c r="GM268" i="7" s="1"/>
  <c r="GM269" i="7" s="1"/>
  <c r="GM270" i="7" s="1"/>
  <c r="GM271" i="7" s="1"/>
  <c r="GM272" i="7" s="1"/>
  <c r="GM273" i="7" s="1"/>
  <c r="GM274" i="7" s="1"/>
  <c r="GM275" i="7" s="1"/>
  <c r="GM276" i="7" s="1"/>
  <c r="GM277" i="7" s="1"/>
  <c r="GM278" i="7" s="1"/>
  <c r="GM279" i="7" s="1"/>
  <c r="GM280" i="7" s="1"/>
  <c r="GM281" i="7" s="1"/>
  <c r="GM282" i="7" s="1"/>
  <c r="GM283" i="7" s="1"/>
  <c r="GM284" i="7" s="1"/>
  <c r="GM285" i="7" s="1"/>
  <c r="GM286" i="7" s="1"/>
  <c r="GM287" i="7" s="1"/>
  <c r="GM288" i="7" s="1"/>
  <c r="GM289" i="7" s="1"/>
  <c r="GM290" i="7" s="1"/>
  <c r="GM291" i="7" s="1"/>
  <c r="GM292" i="7" s="1"/>
  <c r="GM293" i="7" s="1"/>
  <c r="GM294" i="7" s="1"/>
  <c r="GM295" i="7" s="1"/>
  <c r="GM296" i="7" s="1"/>
  <c r="GM297" i="7" s="1"/>
  <c r="GM298" i="7" s="1"/>
  <c r="GM299" i="7" s="1"/>
  <c r="GM300" i="7" s="1"/>
  <c r="GM301" i="7" s="1"/>
  <c r="GM302" i="7" s="1"/>
  <c r="GM303" i="7" s="1"/>
  <c r="GM304" i="7" s="1"/>
  <c r="GM305" i="7" s="1"/>
  <c r="GM306" i="7" s="1"/>
  <c r="GM307" i="7" s="1"/>
  <c r="GM308" i="7" s="1"/>
  <c r="GM309" i="7" s="1"/>
  <c r="GM310" i="7" s="1"/>
  <c r="GM311" i="7" s="1"/>
  <c r="GM312" i="7" s="1"/>
  <c r="GM313" i="7" s="1"/>
  <c r="GM314" i="7" s="1"/>
  <c r="GM315" i="7" s="1"/>
  <c r="GM316" i="7" s="1"/>
  <c r="GM317" i="7" s="1"/>
  <c r="GM318" i="7" s="1"/>
  <c r="GM319" i="7" s="1"/>
  <c r="GM320" i="7" s="1"/>
  <c r="GM321" i="7" s="1"/>
  <c r="GM322" i="7" s="1"/>
  <c r="GM323" i="7" s="1"/>
  <c r="GM324" i="7" s="1"/>
  <c r="GM325" i="7" s="1"/>
  <c r="GM326" i="7" s="1"/>
  <c r="GM327" i="7" s="1"/>
  <c r="GM328" i="7" s="1"/>
  <c r="GM329" i="7" s="1"/>
  <c r="GM330" i="7" s="1"/>
  <c r="GM331" i="7" s="1"/>
  <c r="GM332" i="7" s="1"/>
  <c r="GM333" i="7" s="1"/>
  <c r="GM334" i="7" s="1"/>
  <c r="GM335" i="7" s="1"/>
  <c r="GM336" i="7" s="1"/>
  <c r="GM337" i="7" s="1"/>
  <c r="GM338" i="7" s="1"/>
  <c r="GM339" i="7" s="1"/>
  <c r="GM340" i="7" s="1"/>
  <c r="GM341" i="7" s="1"/>
  <c r="GM342" i="7" s="1"/>
  <c r="GM343" i="7" s="1"/>
  <c r="JA219" i="7"/>
  <c r="JA220" i="7" s="1"/>
  <c r="JA221" i="7" s="1"/>
  <c r="JA222" i="7" s="1"/>
  <c r="EQ219" i="7"/>
  <c r="EQ220" i="7" s="1"/>
  <c r="EQ221" i="7" s="1"/>
  <c r="EQ222" i="7" s="1"/>
  <c r="EQ223" i="7" s="1"/>
  <c r="EQ224" i="7" s="1"/>
  <c r="EQ225" i="7" s="1"/>
  <c r="EQ226" i="7" s="1"/>
  <c r="EQ227" i="7" s="1"/>
  <c r="MS217" i="7"/>
  <c r="MS218" i="7" s="1"/>
  <c r="MS219" i="7" s="1"/>
  <c r="MS220" i="7" s="1"/>
  <c r="MS221" i="7" s="1"/>
  <c r="MS222" i="7" s="1"/>
  <c r="MS223" i="7" s="1"/>
  <c r="MS224" i="7" s="1"/>
  <c r="MS225" i="7" s="1"/>
  <c r="MS226" i="7" s="1"/>
  <c r="MS227" i="7" s="1"/>
  <c r="MS228" i="7" s="1"/>
  <c r="MS229" i="7" s="1"/>
  <c r="MS230" i="7" s="1"/>
  <c r="MS231" i="7" s="1"/>
  <c r="MS232" i="7" s="1"/>
  <c r="MS233" i="7" s="1"/>
  <c r="MS234" i="7" s="1"/>
  <c r="MS235" i="7" s="1"/>
  <c r="MS236" i="7" s="1"/>
  <c r="MS237" i="7" s="1"/>
  <c r="MS238" i="7" s="1"/>
  <c r="MS239" i="7" s="1"/>
  <c r="MS240" i="7" s="1"/>
  <c r="MS241" i="7" s="1"/>
  <c r="MS242" i="7" s="1"/>
  <c r="MS243" i="7" s="1"/>
  <c r="MS244" i="7" s="1"/>
  <c r="MS245" i="7" s="1"/>
  <c r="MS246" i="7" s="1"/>
  <c r="MS247" i="7" s="1"/>
  <c r="MS248" i="7" s="1"/>
  <c r="MS249" i="7" s="1"/>
  <c r="MS250" i="7" s="1"/>
  <c r="MS251" i="7" s="1"/>
  <c r="MS252" i="7" s="1"/>
  <c r="MS253" i="7" s="1"/>
  <c r="MS254" i="7" s="1"/>
  <c r="MS255" i="7" s="1"/>
  <c r="MS256" i="7" s="1"/>
  <c r="MS257" i="7" s="1"/>
  <c r="MS258" i="7" s="1"/>
  <c r="MS259" i="7" s="1"/>
  <c r="MS260" i="7" s="1"/>
  <c r="MS261" i="7" s="1"/>
  <c r="MS262" i="7" s="1"/>
  <c r="MS263" i="7" s="1"/>
  <c r="MS264" i="7" s="1"/>
  <c r="MS265" i="7" s="1"/>
  <c r="MS266" i="7" s="1"/>
  <c r="MS267" i="7" s="1"/>
  <c r="MS268" i="7" s="1"/>
  <c r="MS269" i="7" s="1"/>
  <c r="MS270" i="7" s="1"/>
  <c r="MS271" i="7" s="1"/>
  <c r="MS272" i="7" s="1"/>
  <c r="MS273" i="7" s="1"/>
  <c r="MS274" i="7" s="1"/>
  <c r="MS275" i="7" s="1"/>
  <c r="MS276" i="7" s="1"/>
  <c r="MS277" i="7" s="1"/>
  <c r="MS278" i="7" s="1"/>
  <c r="MS279" i="7" s="1"/>
  <c r="MS280" i="7" s="1"/>
  <c r="MS281" i="7" s="1"/>
  <c r="MS282" i="7" s="1"/>
  <c r="MS283" i="7" s="1"/>
  <c r="MS284" i="7" s="1"/>
  <c r="MS285" i="7" s="1"/>
  <c r="MS286" i="7" s="1"/>
  <c r="MS287" i="7" s="1"/>
  <c r="MS288" i="7" s="1"/>
  <c r="MS289" i="7" s="1"/>
  <c r="MS290" i="7" s="1"/>
  <c r="MS291" i="7" s="1"/>
  <c r="MS292" i="7" s="1"/>
  <c r="MS293" i="7" s="1"/>
  <c r="MS294" i="7" s="1"/>
  <c r="MS295" i="7" s="1"/>
  <c r="MS296" i="7" s="1"/>
  <c r="MS297" i="7" s="1"/>
  <c r="MS298" i="7" s="1"/>
  <c r="MS299" i="7" s="1"/>
  <c r="MS300" i="7" s="1"/>
  <c r="MS301" i="7" s="1"/>
  <c r="MS302" i="7" s="1"/>
  <c r="MS303" i="7" s="1"/>
  <c r="MS304" i="7" s="1"/>
  <c r="MS305" i="7" s="1"/>
  <c r="MS306" i="7" s="1"/>
  <c r="MS307" i="7" s="1"/>
  <c r="MS308" i="7" s="1"/>
  <c r="MS309" i="7" s="1"/>
  <c r="MS310" i="7" s="1"/>
  <c r="MS311" i="7" s="1"/>
  <c r="MS312" i="7" s="1"/>
  <c r="MS313" i="7" s="1"/>
  <c r="MS314" i="7" s="1"/>
  <c r="MS315" i="7" s="1"/>
  <c r="MS316" i="7" s="1"/>
  <c r="MS317" i="7" s="1"/>
  <c r="MS318" i="7" s="1"/>
  <c r="MS319" i="7" s="1"/>
  <c r="MS320" i="7" s="1"/>
  <c r="MS321" i="7" s="1"/>
  <c r="MS322" i="7" s="1"/>
  <c r="MS323" i="7" s="1"/>
  <c r="MS324" i="7" s="1"/>
  <c r="MS325" i="7" s="1"/>
  <c r="MS326" i="7" s="1"/>
  <c r="MS327" i="7" s="1"/>
  <c r="MS328" i="7" s="1"/>
  <c r="MS329" i="7" s="1"/>
  <c r="MS330" i="7" s="1"/>
  <c r="MS331" i="7" s="1"/>
  <c r="MS332" i="7" s="1"/>
  <c r="MS333" i="7" s="1"/>
  <c r="MS334" i="7" s="1"/>
  <c r="MS335" i="7" s="1"/>
  <c r="MS336" i="7" s="1"/>
  <c r="MS337" i="7" s="1"/>
  <c r="MS338" i="7" s="1"/>
  <c r="MS339" i="7" s="1"/>
  <c r="MS340" i="7" s="1"/>
  <c r="MS341" i="7" s="1"/>
  <c r="MS342" i="7" s="1"/>
  <c r="MS343" i="7" s="1"/>
  <c r="MS344" i="7" s="1"/>
  <c r="MS345" i="7" s="1"/>
  <c r="MS346" i="7" s="1"/>
  <c r="MS347" i="7" s="1"/>
  <c r="MS348" i="7" s="1"/>
  <c r="MS349" i="7" s="1"/>
  <c r="MS350" i="7" s="1"/>
  <c r="MS351" i="7" s="1"/>
  <c r="MS352" i="7" s="1"/>
  <c r="MS353" i="7" s="1"/>
  <c r="MS354" i="7" s="1"/>
  <c r="MS355" i="7" s="1"/>
  <c r="MS356" i="7" s="1"/>
  <c r="MS357" i="7" s="1"/>
  <c r="MS358" i="7" s="1"/>
  <c r="MS359" i="7" s="1"/>
  <c r="MS360" i="7" s="1"/>
  <c r="MS361" i="7" s="1"/>
  <c r="MS362" i="7" s="1"/>
  <c r="MS363" i="7" s="1"/>
  <c r="MS364" i="7" s="1"/>
  <c r="MS365" i="7" s="1"/>
  <c r="MS366" i="7" s="1"/>
  <c r="MS367" i="7" s="1"/>
  <c r="MS368" i="7" s="1"/>
  <c r="MS369" i="7" s="1"/>
  <c r="MS370" i="7" s="1"/>
  <c r="MS371" i="7" s="1"/>
  <c r="MS372" i="7" s="1"/>
  <c r="MS373" i="7" s="1"/>
  <c r="MS374" i="7" s="1"/>
  <c r="MS375" i="7" s="1"/>
  <c r="MS376" i="7" s="1"/>
  <c r="MS377" i="7" s="1"/>
  <c r="MS378" i="7" s="1"/>
  <c r="MS379" i="7" s="1"/>
  <c r="MS380" i="7" s="1"/>
  <c r="MS381" i="7" s="1"/>
  <c r="MS382" i="7" s="1"/>
  <c r="MS383" i="7" s="1"/>
  <c r="MS384" i="7" s="1"/>
  <c r="MS385" i="7" s="1"/>
  <c r="MS386" i="7" s="1"/>
  <c r="MS387" i="7" s="1"/>
  <c r="MS388" i="7" s="1"/>
  <c r="MS389" i="7" s="1"/>
  <c r="MS390" i="7" s="1"/>
  <c r="MS391" i="7" s="1"/>
  <c r="MS392" i="7" s="1"/>
  <c r="MS393" i="7" s="1"/>
  <c r="MS394" i="7" s="1"/>
  <c r="MS395" i="7" s="1"/>
  <c r="MS396" i="7" s="1"/>
  <c r="MS397" i="7" s="1"/>
  <c r="MS398" i="7" s="1"/>
  <c r="MS399" i="7" s="1"/>
  <c r="MS400" i="7" s="1"/>
  <c r="MS401" i="7" s="1"/>
  <c r="MS402" i="7" s="1"/>
  <c r="MS403" i="7" s="1"/>
  <c r="MS404" i="7" s="1"/>
  <c r="MS405" i="7" s="1"/>
  <c r="MS406" i="7" s="1"/>
  <c r="MS407" i="7" s="1"/>
  <c r="MS408" i="7" s="1"/>
  <c r="MS409" i="7" s="1"/>
  <c r="MS410" i="7" s="1"/>
  <c r="MS411" i="7" s="1"/>
  <c r="MS412" i="7" s="1"/>
  <c r="MS413" i="7" s="1"/>
  <c r="MS414" i="7" s="1"/>
  <c r="MS415" i="7" s="1"/>
  <c r="MS416" i="7" s="1"/>
  <c r="MS417" i="7" s="1"/>
  <c r="MS418" i="7" s="1"/>
  <c r="MS419" i="7" s="1"/>
  <c r="MS420" i="7" s="1"/>
  <c r="MS421" i="7" s="1"/>
  <c r="MS422" i="7" s="1"/>
  <c r="MS423" i="7" s="1"/>
  <c r="MS424" i="7" s="1"/>
  <c r="MS425" i="7" s="1"/>
  <c r="MS426" i="7" s="1"/>
  <c r="MS427" i="7" s="1"/>
  <c r="JY227" i="7"/>
  <c r="JY228" i="7" s="1"/>
  <c r="JY229" i="7" s="1"/>
  <c r="JY230" i="7" s="1"/>
  <c r="JY231" i="7" s="1"/>
  <c r="JY232" i="7" s="1"/>
  <c r="JY233" i="7" s="1"/>
  <c r="JY234" i="7" s="1"/>
  <c r="JY235" i="7" s="1"/>
  <c r="JY236" i="7" s="1"/>
  <c r="JY237" i="7" s="1"/>
  <c r="JY238" i="7" s="1"/>
  <c r="JY239" i="7" s="1"/>
  <c r="JY240" i="7" s="1"/>
  <c r="JY241" i="7" s="1"/>
  <c r="JY242" i="7" s="1"/>
  <c r="JY243" i="7" s="1"/>
  <c r="JY244" i="7" s="1"/>
  <c r="JY245" i="7" s="1"/>
  <c r="JY246" i="7" s="1"/>
  <c r="JY247" i="7" s="1"/>
  <c r="JY248" i="7" s="1"/>
  <c r="JY249" i="7" s="1"/>
  <c r="JY250" i="7" s="1"/>
  <c r="JY251" i="7" s="1"/>
  <c r="JY252" i="7" s="1"/>
  <c r="JY253" i="7" s="1"/>
  <c r="JY254" i="7" s="1"/>
  <c r="JY255" i="7" s="1"/>
  <c r="JY256" i="7" s="1"/>
  <c r="JY257" i="7" s="1"/>
  <c r="JY258" i="7" s="1"/>
  <c r="JY259" i="7" s="1"/>
  <c r="JY260" i="7" s="1"/>
  <c r="JY261" i="7" s="1"/>
  <c r="JY262" i="7" s="1"/>
  <c r="JY263" i="7" s="1"/>
  <c r="JY264" i="7" s="1"/>
  <c r="JY265" i="7" s="1"/>
  <c r="JY266" i="7" s="1"/>
  <c r="JY267" i="7" s="1"/>
  <c r="JY268" i="7" s="1"/>
  <c r="JY269" i="7" s="1"/>
  <c r="JY270" i="7" s="1"/>
  <c r="JY271" i="7" s="1"/>
  <c r="JY272" i="7" s="1"/>
  <c r="JY273" i="7" s="1"/>
  <c r="JY274" i="7" s="1"/>
  <c r="JY275" i="7" s="1"/>
  <c r="JY276" i="7" s="1"/>
  <c r="JY277" i="7" s="1"/>
  <c r="JY278" i="7" s="1"/>
  <c r="JY279" i="7" s="1"/>
  <c r="JY280" i="7" s="1"/>
  <c r="JY281" i="7" s="1"/>
  <c r="JY282" i="7" s="1"/>
  <c r="JY283" i="7" s="1"/>
  <c r="JY284" i="7" s="1"/>
  <c r="JY285" i="7" s="1"/>
  <c r="JY286" i="7" s="1"/>
  <c r="JY287" i="7" s="1"/>
  <c r="JY288" i="7" s="1"/>
  <c r="JY289" i="7" s="1"/>
  <c r="JY290" i="7" s="1"/>
  <c r="JY291" i="7" s="1"/>
  <c r="JY292" i="7" s="1"/>
  <c r="JY293" i="7" s="1"/>
  <c r="JY294" i="7" s="1"/>
  <c r="JY295" i="7" s="1"/>
  <c r="JY296" i="7" s="1"/>
  <c r="JY297" i="7" s="1"/>
  <c r="JY298" i="7" s="1"/>
  <c r="JY299" i="7" s="1"/>
  <c r="JY300" i="7" s="1"/>
  <c r="JY301" i="7" s="1"/>
  <c r="JY302" i="7" s="1"/>
  <c r="JY303" i="7" s="1"/>
  <c r="JY304" i="7" s="1"/>
  <c r="JY305" i="7" s="1"/>
  <c r="JY306" i="7" s="1"/>
  <c r="JY307" i="7" s="1"/>
  <c r="JY308" i="7" s="1"/>
  <c r="JY309" i="7" s="1"/>
  <c r="JY310" i="7" s="1"/>
  <c r="JY311" i="7" s="1"/>
  <c r="JY312" i="7" s="1"/>
  <c r="JY313" i="7" s="1"/>
  <c r="JY314" i="7" s="1"/>
  <c r="JY315" i="7" s="1"/>
  <c r="JY316" i="7" s="1"/>
  <c r="JY317" i="7" s="1"/>
  <c r="JY318" i="7" s="1"/>
  <c r="JY319" i="7" s="1"/>
  <c r="JY320" i="7" s="1"/>
  <c r="JY321" i="7" s="1"/>
  <c r="JY322" i="7" s="1"/>
  <c r="JY323" i="7" s="1"/>
  <c r="JY324" i="7" s="1"/>
  <c r="JY325" i="7" s="1"/>
  <c r="JY326" i="7" s="1"/>
  <c r="JY327" i="7" s="1"/>
  <c r="JY328" i="7" s="1"/>
  <c r="JY329" i="7" s="1"/>
  <c r="JY330" i="7" s="1"/>
  <c r="JY331" i="7" s="1"/>
  <c r="JY332" i="7" s="1"/>
  <c r="JY333" i="7" s="1"/>
  <c r="JY334" i="7" s="1"/>
  <c r="JY335" i="7" s="1"/>
  <c r="JY336" i="7" s="1"/>
  <c r="JY337" i="7" s="1"/>
  <c r="JY338" i="7" s="1"/>
  <c r="JY339" i="7" s="1"/>
  <c r="JY340" i="7" s="1"/>
  <c r="JY341" i="7" s="1"/>
  <c r="JY342" i="7" s="1"/>
  <c r="JY343" i="7" s="1"/>
  <c r="JY344" i="7" s="1"/>
  <c r="JY345" i="7" s="1"/>
  <c r="JY346" i="7" s="1"/>
  <c r="JY347" i="7" s="1"/>
  <c r="JY348" i="7" s="1"/>
  <c r="JY349" i="7" s="1"/>
  <c r="JY350" i="7" s="1"/>
  <c r="JY351" i="7" s="1"/>
  <c r="JY352" i="7" s="1"/>
  <c r="JY353" i="7" s="1"/>
  <c r="JY354" i="7" s="1"/>
  <c r="JY355" i="7" s="1"/>
  <c r="JY356" i="7" s="1"/>
  <c r="JY357" i="7" s="1"/>
  <c r="DA217" i="7"/>
  <c r="DA218" i="7" s="1"/>
  <c r="KE217" i="7"/>
  <c r="KE218" i="7" s="1"/>
  <c r="KE219" i="7" s="1"/>
  <c r="KE220" i="7" s="1"/>
  <c r="KE221" i="7" s="1"/>
  <c r="KE222" i="7" s="1"/>
  <c r="KE223" i="7" s="1"/>
  <c r="KE224" i="7" s="1"/>
  <c r="KE225" i="7" s="1"/>
  <c r="KE226" i="7" s="1"/>
  <c r="KE227" i="7" s="1"/>
  <c r="KE228" i="7" s="1"/>
  <c r="KE229" i="7" s="1"/>
  <c r="KE230" i="7" s="1"/>
  <c r="KE231" i="7" s="1"/>
  <c r="KE232" i="7" s="1"/>
  <c r="KE233" i="7" s="1"/>
  <c r="IC217" i="7"/>
  <c r="IC218" i="7" s="1"/>
  <c r="IC219" i="7" s="1"/>
  <c r="IC220" i="7" s="1"/>
  <c r="IC221" i="7" s="1"/>
  <c r="IC222" i="7" s="1"/>
  <c r="IC223" i="7" s="1"/>
  <c r="IC224" i="7" s="1"/>
  <c r="IC225" i="7" s="1"/>
  <c r="IC226" i="7" s="1"/>
  <c r="IC227" i="7" s="1"/>
  <c r="IC228" i="7" s="1"/>
  <c r="IC229" i="7" s="1"/>
  <c r="IC230" i="7" s="1"/>
  <c r="IC231" i="7" s="1"/>
  <c r="IC232" i="7" s="1"/>
  <c r="IC233" i="7" s="1"/>
  <c r="IC234" i="7" s="1"/>
  <c r="IC235" i="7" s="1"/>
  <c r="IC236" i="7" s="1"/>
  <c r="IC237" i="7" s="1"/>
  <c r="IC238" i="7" s="1"/>
  <c r="IC239" i="7" s="1"/>
  <c r="IC240" i="7" s="1"/>
  <c r="IC241" i="7" s="1"/>
  <c r="IC242" i="7" s="1"/>
  <c r="IC243" i="7" s="1"/>
  <c r="IC244" i="7" s="1"/>
  <c r="IC245" i="7" s="1"/>
  <c r="IC246" i="7" s="1"/>
  <c r="IC247" i="7" s="1"/>
  <c r="IC248" i="7" s="1"/>
  <c r="IC249" i="7" s="1"/>
  <c r="IC250" i="7" s="1"/>
  <c r="IC251" i="7" s="1"/>
  <c r="IC252" i="7" s="1"/>
  <c r="IC253" i="7" s="1"/>
  <c r="IC254" i="7" s="1"/>
  <c r="IC255" i="7" s="1"/>
  <c r="IC256" i="7" s="1"/>
  <c r="IC257" i="7" s="1"/>
  <c r="IC258" i="7" s="1"/>
  <c r="IC259" i="7" s="1"/>
  <c r="IC260" i="7" s="1"/>
  <c r="IC261" i="7" s="1"/>
  <c r="IC262" i="7" s="1"/>
  <c r="IC263" i="7" s="1"/>
  <c r="IC264" i="7" s="1"/>
  <c r="IC265" i="7" s="1"/>
  <c r="IC266" i="7" s="1"/>
  <c r="IC267" i="7" s="1"/>
  <c r="IC268" i="7" s="1"/>
  <c r="IC269" i="7" s="1"/>
  <c r="IC270" i="7" s="1"/>
  <c r="IC271" i="7" s="1"/>
  <c r="IC272" i="7" s="1"/>
  <c r="IC273" i="7" s="1"/>
  <c r="IC274" i="7" s="1"/>
  <c r="IC275" i="7" s="1"/>
  <c r="IC276" i="7" s="1"/>
  <c r="IC277" i="7" s="1"/>
  <c r="IC278" i="7" s="1"/>
  <c r="IC279" i="7" s="1"/>
  <c r="IC280" i="7" s="1"/>
  <c r="IC281" i="7" s="1"/>
  <c r="IC282" i="7" s="1"/>
  <c r="IC283" i="7" s="1"/>
  <c r="IC284" i="7" s="1"/>
  <c r="IC285" i="7" s="1"/>
  <c r="IC286" i="7" s="1"/>
  <c r="IC287" i="7" s="1"/>
  <c r="IC288" i="7" s="1"/>
  <c r="IC289" i="7" s="1"/>
  <c r="IC290" i="7" s="1"/>
  <c r="IC291" i="7" s="1"/>
  <c r="IC292" i="7" s="1"/>
  <c r="IC293" i="7" s="1"/>
  <c r="IC294" i="7" s="1"/>
  <c r="IC295" i="7" s="1"/>
  <c r="IC296" i="7" s="1"/>
  <c r="IC297" i="7" s="1"/>
  <c r="IC298" i="7" s="1"/>
  <c r="IC299" i="7" s="1"/>
  <c r="IC300" i="7" s="1"/>
  <c r="IC301" i="7" s="1"/>
  <c r="IC302" i="7" s="1"/>
  <c r="IC303" i="7" s="1"/>
  <c r="IC304" i="7" s="1"/>
  <c r="IC305" i="7" s="1"/>
  <c r="IC306" i="7" s="1"/>
  <c r="IC307" i="7" s="1"/>
  <c r="IC308" i="7" s="1"/>
  <c r="IC309" i="7" s="1"/>
  <c r="IC310" i="7" s="1"/>
  <c r="IC311" i="7" s="1"/>
  <c r="IC312" i="7" s="1"/>
  <c r="IC313" i="7" s="1"/>
  <c r="IC314" i="7" s="1"/>
  <c r="IC315" i="7" s="1"/>
  <c r="IC316" i="7" s="1"/>
  <c r="IC317" i="7" s="1"/>
  <c r="IC318" i="7" s="1"/>
  <c r="IC319" i="7" s="1"/>
  <c r="IC320" i="7" s="1"/>
  <c r="IC321" i="7" s="1"/>
  <c r="IC322" i="7" s="1"/>
  <c r="IC323" i="7" s="1"/>
  <c r="IC324" i="7" s="1"/>
  <c r="IC325" i="7" s="1"/>
  <c r="IC326" i="7" s="1"/>
  <c r="IC327" i="7" s="1"/>
  <c r="IC328" i="7" s="1"/>
  <c r="IC329" i="7" s="1"/>
  <c r="IC330" i="7" s="1"/>
  <c r="IC331" i="7" s="1"/>
  <c r="IC332" i="7" s="1"/>
  <c r="IC333" i="7" s="1"/>
  <c r="IC334" i="7" s="1"/>
  <c r="IC335" i="7" s="1"/>
  <c r="IC336" i="7" s="1"/>
  <c r="IC337" i="7" s="1"/>
  <c r="IC338" i="7" s="1"/>
  <c r="IC339" i="7" s="1"/>
  <c r="IC340" i="7" s="1"/>
  <c r="IC341" i="7" s="1"/>
  <c r="IC342" i="7" s="1"/>
  <c r="IC343" i="7" s="1"/>
  <c r="IC344" i="7" s="1"/>
  <c r="IC345" i="7" s="1"/>
  <c r="IC346" i="7" s="1"/>
  <c r="IC347" i="7" s="1"/>
  <c r="IC348" i="7" s="1"/>
  <c r="IC349" i="7" s="1"/>
  <c r="IC350" i="7" s="1"/>
  <c r="IC351" i="7" s="1"/>
  <c r="IC352" i="7" s="1"/>
  <c r="IC353" i="7" s="1"/>
  <c r="IC354" i="7" s="1"/>
  <c r="IC355" i="7" s="1"/>
  <c r="IC356" i="7" s="1"/>
  <c r="IC357" i="7" s="1"/>
  <c r="IC358" i="7" s="1"/>
  <c r="IC359" i="7" s="1"/>
  <c r="IC360" i="7" s="1"/>
  <c r="IC361" i="7" s="1"/>
  <c r="IC362" i="7" s="1"/>
  <c r="IC363" i="7" s="1"/>
  <c r="IC364" i="7" s="1"/>
  <c r="IC365" i="7" s="1"/>
  <c r="IC366" i="7" s="1"/>
  <c r="IC367" i="7" s="1"/>
  <c r="IC368" i="7" s="1"/>
  <c r="IC369" i="7" s="1"/>
  <c r="IC370" i="7" s="1"/>
  <c r="IC371" i="7" s="1"/>
  <c r="IC372" i="7" s="1"/>
  <c r="IC373" i="7" s="1"/>
  <c r="IC374" i="7" s="1"/>
  <c r="IC375" i="7" s="1"/>
  <c r="IC376" i="7" s="1"/>
  <c r="IC377" i="7" s="1"/>
  <c r="IC378" i="7" s="1"/>
  <c r="IC379" i="7" s="1"/>
  <c r="IC380" i="7" s="1"/>
  <c r="IC381" i="7" s="1"/>
  <c r="IC382" i="7" s="1"/>
  <c r="JG219" i="7"/>
  <c r="JG220" i="7" s="1"/>
  <c r="JG221" i="7" s="1"/>
  <c r="JG222" i="7" s="1"/>
  <c r="JG223" i="7" s="1"/>
  <c r="JG224" i="7" s="1"/>
  <c r="JG225" i="7" s="1"/>
  <c r="JG226" i="7" s="1"/>
  <c r="JG227" i="7" s="1"/>
  <c r="JG228" i="7" s="1"/>
  <c r="DS217" i="7"/>
  <c r="DS218" i="7" s="1"/>
  <c r="DS219" i="7" s="1"/>
  <c r="DS220" i="7" s="1"/>
  <c r="DS221" i="7" s="1"/>
  <c r="DS222" i="7" s="1"/>
  <c r="DS223" i="7" s="1"/>
  <c r="CU217" i="7"/>
  <c r="CU218" i="7" s="1"/>
  <c r="CU219" i="7" s="1"/>
  <c r="CU220" i="7" s="1"/>
  <c r="CU221" i="7" s="1"/>
  <c r="CU222" i="7" s="1"/>
  <c r="CU223" i="7" s="1"/>
  <c r="CU224" i="7" s="1"/>
  <c r="CU225" i="7" s="1"/>
  <c r="CU226" i="7" s="1"/>
  <c r="CU227" i="7" s="1"/>
  <c r="CU228" i="7" s="1"/>
  <c r="CU229" i="7" s="1"/>
  <c r="CU230" i="7" s="1"/>
  <c r="CU231" i="7" s="1"/>
  <c r="CU232" i="7" s="1"/>
  <c r="CU233" i="7" s="1"/>
  <c r="CU234" i="7" s="1"/>
  <c r="CU235" i="7" s="1"/>
  <c r="CU236" i="7" s="1"/>
  <c r="CU237" i="7" s="1"/>
  <c r="CU238" i="7" s="1"/>
  <c r="CU239" i="7" s="1"/>
  <c r="CU240" i="7" s="1"/>
  <c r="CU241" i="7" s="1"/>
  <c r="CU242" i="7" s="1"/>
  <c r="CU243" i="7" s="1"/>
  <c r="GG217" i="7"/>
  <c r="GG218" i="7" s="1"/>
  <c r="GG219" i="7" s="1"/>
  <c r="GG220" i="7" s="1"/>
  <c r="GG221" i="7" s="1"/>
  <c r="GG222" i="7" s="1"/>
  <c r="GG223" i="7" s="1"/>
  <c r="GG224" i="7" s="1"/>
  <c r="GG225" i="7" s="1"/>
  <c r="GG226" i="7" s="1"/>
  <c r="GG227" i="7" s="1"/>
  <c r="GG228" i="7" s="1"/>
  <c r="GG229" i="7" s="1"/>
  <c r="GG230" i="7" s="1"/>
  <c r="GG231" i="7" s="1"/>
  <c r="GG232" i="7" s="1"/>
  <c r="GG233" i="7" s="1"/>
  <c r="GG234" i="7" s="1"/>
  <c r="GG235" i="7" s="1"/>
  <c r="GG236" i="7" s="1"/>
  <c r="GG237" i="7" s="1"/>
  <c r="GG238" i="7" s="1"/>
  <c r="GG239" i="7" s="1"/>
  <c r="GG240" i="7" s="1"/>
  <c r="GG241" i="7" s="1"/>
  <c r="GG242" i="7" s="1"/>
  <c r="GG243" i="7" s="1"/>
  <c r="GG244" i="7" s="1"/>
  <c r="GG245" i="7" s="1"/>
  <c r="GG246" i="7" s="1"/>
  <c r="GG247" i="7" s="1"/>
  <c r="GG248" i="7" s="1"/>
  <c r="GG249" i="7" s="1"/>
  <c r="GG250" i="7" s="1"/>
  <c r="GG251" i="7" s="1"/>
  <c r="GG252" i="7" s="1"/>
  <c r="GG253" i="7" s="1"/>
  <c r="GG254" i="7" s="1"/>
  <c r="GG255" i="7" s="1"/>
  <c r="GG256" i="7" s="1"/>
  <c r="GG257" i="7" s="1"/>
  <c r="GG258" i="7" s="1"/>
  <c r="GG259" i="7" s="1"/>
  <c r="GG260" i="7" s="1"/>
  <c r="GG261" i="7" s="1"/>
  <c r="GG262" i="7" s="1"/>
  <c r="GG263" i="7" s="1"/>
  <c r="GG264" i="7" s="1"/>
  <c r="GG265" i="7" s="1"/>
  <c r="GG266" i="7" s="1"/>
  <c r="GG267" i="7" s="1"/>
  <c r="GG268" i="7" s="1"/>
  <c r="GG269" i="7" s="1"/>
  <c r="GG270" i="7" s="1"/>
  <c r="GG271" i="7" s="1"/>
  <c r="GG272" i="7" s="1"/>
  <c r="GG273" i="7" s="1"/>
  <c r="GG274" i="7" s="1"/>
  <c r="GG275" i="7" s="1"/>
  <c r="GG276" i="7" s="1"/>
  <c r="GG277" i="7" s="1"/>
  <c r="GG278" i="7" s="1"/>
  <c r="GG279" i="7" s="1"/>
  <c r="GG280" i="7" s="1"/>
  <c r="GG281" i="7" s="1"/>
  <c r="GG282" i="7" s="1"/>
  <c r="GG283" i="7" s="1"/>
  <c r="GG284" i="7" s="1"/>
  <c r="GG285" i="7" s="1"/>
  <c r="GG286" i="7" s="1"/>
  <c r="GG287" i="7" s="1"/>
  <c r="GG288" i="7" s="1"/>
  <c r="GG289" i="7" s="1"/>
  <c r="GG290" i="7" s="1"/>
  <c r="GG291" i="7" s="1"/>
  <c r="GG292" i="7" s="1"/>
  <c r="GG293" i="7" s="1"/>
  <c r="GG294" i="7" s="1"/>
  <c r="GG295" i="7" s="1"/>
  <c r="GG296" i="7" s="1"/>
  <c r="GG297" i="7" s="1"/>
  <c r="GG298" i="7" s="1"/>
  <c r="GG299" i="7" s="1"/>
  <c r="GG300" i="7" s="1"/>
  <c r="GG301" i="7" s="1"/>
  <c r="GG302" i="7" s="1"/>
  <c r="GG303" i="7" s="1"/>
  <c r="GG304" i="7" s="1"/>
  <c r="GG305" i="7" s="1"/>
  <c r="GG306" i="7" s="1"/>
  <c r="GG307" i="7" s="1"/>
  <c r="GG308" i="7" s="1"/>
  <c r="GG309" i="7" s="1"/>
  <c r="GG310" i="7" s="1"/>
  <c r="GG311" i="7" s="1"/>
  <c r="GG312" i="7" s="1"/>
  <c r="GG313" i="7" s="1"/>
  <c r="GG314" i="7" s="1"/>
  <c r="GG315" i="7" s="1"/>
  <c r="GG316" i="7" s="1"/>
  <c r="GG317" i="7" s="1"/>
  <c r="GG318" i="7" s="1"/>
  <c r="GG319" i="7" s="1"/>
  <c r="GG320" i="7" s="1"/>
  <c r="GG321" i="7" s="1"/>
  <c r="GG322" i="7" s="1"/>
  <c r="GG323" i="7" s="1"/>
  <c r="GG324" i="7" s="1"/>
  <c r="GG325" i="7" s="1"/>
  <c r="GG326" i="7" s="1"/>
  <c r="GG327" i="7" s="1"/>
  <c r="GG328" i="7" s="1"/>
  <c r="GG329" i="7" s="1"/>
  <c r="GG330" i="7" s="1"/>
  <c r="GG331" i="7" s="1"/>
  <c r="GG332" i="7" s="1"/>
  <c r="GG333" i="7" s="1"/>
  <c r="GG334" i="7" s="1"/>
  <c r="GG335" i="7" s="1"/>
  <c r="GG336" i="7" s="1"/>
  <c r="GG337" i="7" s="1"/>
  <c r="GG338" i="7" s="1"/>
  <c r="GG339" i="7" s="1"/>
  <c r="GG340" i="7" s="1"/>
  <c r="GG341" i="7" s="1"/>
  <c r="GG342" i="7" s="1"/>
  <c r="GG343" i="7" s="1"/>
  <c r="GG344" i="7" s="1"/>
  <c r="GG345" i="7" s="1"/>
  <c r="GG346" i="7" s="1"/>
  <c r="GG347" i="7" s="1"/>
  <c r="GG348" i="7" s="1"/>
  <c r="GG349" i="7" s="1"/>
  <c r="GG350" i="7" s="1"/>
  <c r="GG351" i="7" s="1"/>
  <c r="GG352" i="7" s="1"/>
  <c r="GG353" i="7" s="1"/>
  <c r="GG354" i="7" s="1"/>
  <c r="GG355" i="7" s="1"/>
  <c r="GG356" i="7" s="1"/>
  <c r="GG357" i="7" s="1"/>
  <c r="GG358" i="7" s="1"/>
  <c r="GG359" i="7" s="1"/>
  <c r="GG360" i="7" s="1"/>
  <c r="GG361" i="7" s="1"/>
  <c r="GG362" i="7" s="1"/>
  <c r="GG363" i="7" s="1"/>
  <c r="GG364" i="7" s="1"/>
  <c r="GG365" i="7" s="1"/>
  <c r="GG366" i="7" s="1"/>
  <c r="GG367" i="7" s="1"/>
  <c r="GG368" i="7" s="1"/>
  <c r="GG369" i="7" s="1"/>
  <c r="GG370" i="7" s="1"/>
  <c r="GG371" i="7" s="1"/>
  <c r="GG372" i="7" s="1"/>
  <c r="GG373" i="7" s="1"/>
  <c r="GG374" i="7" s="1"/>
  <c r="GG375" i="7" s="1"/>
  <c r="GG376" i="7" s="1"/>
  <c r="GG377" i="7" s="1"/>
  <c r="GG378" i="7" s="1"/>
  <c r="GG379" i="7" s="1"/>
  <c r="GG380" i="7" s="1"/>
  <c r="GG381" i="7" s="1"/>
  <c r="GG382" i="7" s="1"/>
  <c r="HW217" i="7"/>
  <c r="HW218" i="7" s="1"/>
  <c r="HW219" i="7" s="1"/>
  <c r="HW220" i="7" s="1"/>
  <c r="HW221" i="7" s="1"/>
  <c r="HW222" i="7" s="1"/>
  <c r="HW223" i="7" s="1"/>
  <c r="HW224" i="7" s="1"/>
  <c r="HW225" i="7" s="1"/>
  <c r="HW226" i="7" s="1"/>
  <c r="HW227" i="7" s="1"/>
  <c r="HW228" i="7" s="1"/>
  <c r="HW229" i="7" s="1"/>
  <c r="HW230" i="7" s="1"/>
  <c r="HW231" i="7" s="1"/>
  <c r="HW232" i="7" s="1"/>
  <c r="HW233" i="7" s="1"/>
  <c r="HW234" i="7" s="1"/>
  <c r="HW235" i="7" s="1"/>
  <c r="HW236" i="7" s="1"/>
  <c r="HW237" i="7" s="1"/>
  <c r="HW238" i="7" s="1"/>
  <c r="HW239" i="7" s="1"/>
  <c r="HW240" i="7" s="1"/>
  <c r="HW241" i="7" s="1"/>
  <c r="HW242" i="7" s="1"/>
  <c r="HW243" i="7" s="1"/>
  <c r="HW244" i="7" s="1"/>
  <c r="HW245" i="7" s="1"/>
  <c r="HW246" i="7" s="1"/>
  <c r="HW247" i="7" s="1"/>
  <c r="HW248" i="7" s="1"/>
  <c r="HW249" i="7" s="1"/>
  <c r="HW250" i="7" s="1"/>
  <c r="HW251" i="7" s="1"/>
  <c r="HW252" i="7" s="1"/>
  <c r="HW253" i="7" s="1"/>
  <c r="HW254" i="7" s="1"/>
  <c r="HW255" i="7" s="1"/>
  <c r="HW256" i="7" s="1"/>
  <c r="HW257" i="7" s="1"/>
  <c r="HW258" i="7" s="1"/>
  <c r="HW259" i="7" s="1"/>
  <c r="HW260" i="7" s="1"/>
  <c r="HW261" i="7" s="1"/>
  <c r="HW262" i="7" s="1"/>
  <c r="HW263" i="7" s="1"/>
  <c r="HW264" i="7" s="1"/>
  <c r="HW265" i="7" s="1"/>
  <c r="HW266" i="7" s="1"/>
  <c r="HW267" i="7" s="1"/>
  <c r="HW268" i="7" s="1"/>
  <c r="HW269" i="7" s="1"/>
  <c r="HW270" i="7" s="1"/>
  <c r="HW271" i="7" s="1"/>
  <c r="HW272" i="7" s="1"/>
  <c r="HW273" i="7" s="1"/>
  <c r="HW274" i="7" s="1"/>
  <c r="HW275" i="7" s="1"/>
  <c r="HW276" i="7" s="1"/>
  <c r="HW277" i="7" s="1"/>
  <c r="HW278" i="7" s="1"/>
  <c r="HW279" i="7" s="1"/>
  <c r="HW280" i="7" s="1"/>
  <c r="HW281" i="7" s="1"/>
  <c r="HW282" i="7" s="1"/>
  <c r="HW283" i="7" s="1"/>
  <c r="HW284" i="7" s="1"/>
  <c r="HW285" i="7" s="1"/>
  <c r="HW286" i="7" s="1"/>
  <c r="HW287" i="7" s="1"/>
  <c r="HW288" i="7" s="1"/>
  <c r="HW289" i="7" s="1"/>
  <c r="HW290" i="7" s="1"/>
  <c r="HW291" i="7" s="1"/>
  <c r="HW292" i="7" s="1"/>
  <c r="HW293" i="7" s="1"/>
  <c r="HW294" i="7" s="1"/>
  <c r="HW295" i="7" s="1"/>
  <c r="HW296" i="7" s="1"/>
  <c r="HW297" i="7" s="1"/>
  <c r="HW298" i="7" s="1"/>
  <c r="HW299" i="7" s="1"/>
  <c r="HW300" i="7" s="1"/>
  <c r="HW301" i="7" s="1"/>
  <c r="HW302" i="7" s="1"/>
  <c r="HW303" i="7" s="1"/>
  <c r="HW304" i="7" s="1"/>
  <c r="HW305" i="7" s="1"/>
  <c r="HW306" i="7" s="1"/>
  <c r="HW307" i="7" s="1"/>
  <c r="HW308" i="7" s="1"/>
  <c r="HW309" i="7" s="1"/>
  <c r="HW310" i="7" s="1"/>
  <c r="HW311" i="7" s="1"/>
  <c r="HW312" i="7" s="1"/>
  <c r="HW313" i="7" s="1"/>
  <c r="HW314" i="7" s="1"/>
  <c r="HW315" i="7" s="1"/>
  <c r="HW316" i="7" s="1"/>
  <c r="HW317" i="7" s="1"/>
  <c r="HW318" i="7" s="1"/>
  <c r="HW319" i="7" s="1"/>
  <c r="HW320" i="7" s="1"/>
  <c r="HW321" i="7" s="1"/>
  <c r="HW322" i="7" s="1"/>
  <c r="HW323" i="7" s="1"/>
  <c r="HW324" i="7" s="1"/>
  <c r="HW325" i="7" s="1"/>
  <c r="HW326" i="7" s="1"/>
  <c r="HW327" i="7" s="1"/>
  <c r="HW328" i="7" s="1"/>
  <c r="HW329" i="7" s="1"/>
  <c r="HW330" i="7" s="1"/>
  <c r="HW331" i="7" s="1"/>
  <c r="HW332" i="7" s="1"/>
  <c r="HW333" i="7" s="1"/>
  <c r="HW334" i="7" s="1"/>
  <c r="HW335" i="7" s="1"/>
  <c r="HW336" i="7" s="1"/>
  <c r="HW337" i="7" s="1"/>
  <c r="HW338" i="7" s="1"/>
  <c r="HW339" i="7" s="1"/>
  <c r="HW340" i="7" s="1"/>
  <c r="HW341" i="7" s="1"/>
  <c r="HW342" i="7" s="1"/>
  <c r="HW343" i="7" s="1"/>
  <c r="HW344" i="7" s="1"/>
  <c r="HW345" i="7" s="1"/>
  <c r="HW346" i="7" s="1"/>
  <c r="HW347" i="7" s="1"/>
  <c r="HW348" i="7" s="1"/>
  <c r="HW349" i="7" s="1"/>
  <c r="HW350" i="7" s="1"/>
  <c r="HW351" i="7" s="1"/>
  <c r="HW352" i="7" s="1"/>
  <c r="HW353" i="7" s="1"/>
  <c r="HW354" i="7" s="1"/>
  <c r="HW355" i="7" s="1"/>
  <c r="HW356" i="7" s="1"/>
  <c r="HW357" i="7" s="1"/>
  <c r="HW358" i="7" s="1"/>
  <c r="HW359" i="7" s="1"/>
  <c r="HW360" i="7" s="1"/>
  <c r="HW361" i="7" s="1"/>
  <c r="HW362" i="7" s="1"/>
  <c r="HW363" i="7" s="1"/>
  <c r="HW364" i="7" s="1"/>
  <c r="HW365" i="7" s="1"/>
  <c r="HW366" i="7" s="1"/>
  <c r="HW367" i="7" s="1"/>
  <c r="HW368" i="7" s="1"/>
  <c r="HW369" i="7" s="1"/>
  <c r="HW370" i="7" s="1"/>
  <c r="HW371" i="7" s="1"/>
  <c r="HW372" i="7" s="1"/>
  <c r="HW373" i="7" s="1"/>
  <c r="HW374" i="7" s="1"/>
  <c r="HW375" i="7" s="1"/>
  <c r="HW376" i="7" s="1"/>
  <c r="HW377" i="7" s="1"/>
  <c r="HW378" i="7" s="1"/>
  <c r="HW379" i="7" s="1"/>
  <c r="HW380" i="7" s="1"/>
  <c r="HW381" i="7" s="1"/>
  <c r="HW382" i="7" s="1"/>
  <c r="HW383" i="7" s="1"/>
  <c r="HW384" i="7" s="1"/>
  <c r="HW385" i="7" s="1"/>
  <c r="HW386" i="7" s="1"/>
  <c r="HW387" i="7" s="1"/>
  <c r="HW388" i="7" s="1"/>
  <c r="HW389" i="7" s="1"/>
  <c r="HW390" i="7" s="1"/>
  <c r="HW391" i="7" s="1"/>
  <c r="HW392" i="7" s="1"/>
  <c r="HW393" i="7" s="1"/>
  <c r="HW394" i="7" s="1"/>
  <c r="HW395" i="7" s="1"/>
  <c r="HW396" i="7" s="1"/>
  <c r="HW397" i="7" s="1"/>
  <c r="HW398" i="7" s="1"/>
  <c r="HW399" i="7" s="1"/>
  <c r="HW400" i="7" s="1"/>
  <c r="HW401" i="7" s="1"/>
  <c r="HW402" i="7" s="1"/>
  <c r="HW403" i="7" s="1"/>
  <c r="HW404" i="7" s="1"/>
  <c r="HW405" i="7" s="1"/>
  <c r="HW406" i="7" s="1"/>
  <c r="HW407" i="7" s="1"/>
  <c r="HW408" i="7" s="1"/>
  <c r="HW409" i="7" s="1"/>
  <c r="HW410" i="7" s="1"/>
  <c r="HW411" i="7" s="1"/>
  <c r="HW412" i="7" s="1"/>
  <c r="HW413" i="7" s="1"/>
  <c r="HW414" i="7" s="1"/>
  <c r="HW415" i="7" s="1"/>
  <c r="HW416" i="7" s="1"/>
  <c r="HW417" i="7" s="1"/>
  <c r="HW418" i="7" s="1"/>
  <c r="HW419" i="7" s="1"/>
  <c r="HW420" i="7" s="1"/>
  <c r="HW421" i="7" s="1"/>
  <c r="HW422" i="7" s="1"/>
  <c r="HW423" i="7" s="1"/>
  <c r="HW424" i="7" s="1"/>
  <c r="HW425" i="7" s="1"/>
  <c r="HW426" i="7" s="1"/>
  <c r="HW427" i="7" s="1"/>
  <c r="NK219" i="7"/>
  <c r="NK220" i="7" s="1"/>
  <c r="NK221" i="7" s="1"/>
  <c r="NK222" i="7" s="1"/>
  <c r="NK223" i="7" s="1"/>
  <c r="NK224" i="7" s="1"/>
  <c r="NK225" i="7" s="1"/>
  <c r="NK226" i="7" s="1"/>
  <c r="NK227" i="7" s="1"/>
  <c r="NK228" i="7" s="1"/>
  <c r="NK229" i="7" s="1"/>
  <c r="NK230" i="7" s="1"/>
  <c r="NK231" i="7" s="1"/>
  <c r="NK232" i="7" s="1"/>
  <c r="NK233" i="7" s="1"/>
  <c r="NK234" i="7" s="1"/>
  <c r="NK235" i="7" s="1"/>
  <c r="NK236" i="7" s="1"/>
  <c r="NK237" i="7" s="1"/>
  <c r="NK238" i="7" s="1"/>
  <c r="NK239" i="7" s="1"/>
  <c r="NK240" i="7" s="1"/>
  <c r="NK241" i="7" s="1"/>
  <c r="NK242" i="7" s="1"/>
  <c r="NK243" i="7" s="1"/>
  <c r="NK244" i="7" s="1"/>
  <c r="NK245" i="7" s="1"/>
  <c r="NK246" i="7" s="1"/>
  <c r="NK247" i="7" s="1"/>
  <c r="NK248" i="7" s="1"/>
  <c r="NK249" i="7" s="1"/>
  <c r="NK250" i="7" s="1"/>
  <c r="NK251" i="7" s="1"/>
  <c r="NK252" i="7" s="1"/>
  <c r="NK253" i="7" s="1"/>
  <c r="NK254" i="7" s="1"/>
  <c r="NK255" i="7" s="1"/>
  <c r="NK256" i="7" s="1"/>
  <c r="NK257" i="7" s="1"/>
  <c r="NK258" i="7" s="1"/>
  <c r="NK259" i="7" s="1"/>
  <c r="NK260" i="7" s="1"/>
  <c r="NK261" i="7" s="1"/>
  <c r="NK262" i="7" s="1"/>
  <c r="NK263" i="7" s="1"/>
  <c r="NK264" i="7" s="1"/>
  <c r="NK265" i="7" s="1"/>
  <c r="NK266" i="7" s="1"/>
  <c r="NK267" i="7" s="1"/>
  <c r="NK268" i="7" s="1"/>
  <c r="NK269" i="7" s="1"/>
  <c r="NK270" i="7" s="1"/>
  <c r="NK271" i="7" s="1"/>
  <c r="NK272" i="7" s="1"/>
  <c r="NK273" i="7" s="1"/>
  <c r="NK274" i="7" s="1"/>
  <c r="NK275" i="7" s="1"/>
  <c r="NK276" i="7" s="1"/>
  <c r="NK277" i="7" s="1"/>
  <c r="NK278" i="7" s="1"/>
  <c r="NK279" i="7" s="1"/>
  <c r="NK280" i="7" s="1"/>
  <c r="NK281" i="7" s="1"/>
  <c r="NK282" i="7" s="1"/>
  <c r="NK283" i="7" s="1"/>
  <c r="NK284" i="7" s="1"/>
  <c r="NK285" i="7" s="1"/>
  <c r="NK286" i="7" s="1"/>
  <c r="NK287" i="7" s="1"/>
  <c r="NK288" i="7" s="1"/>
  <c r="NK289" i="7" s="1"/>
  <c r="NK290" i="7" s="1"/>
  <c r="NK291" i="7" s="1"/>
  <c r="NK292" i="7" s="1"/>
  <c r="NK293" i="7" s="1"/>
  <c r="NK294" i="7" s="1"/>
  <c r="NK295" i="7" s="1"/>
  <c r="NK296" i="7" s="1"/>
  <c r="NK297" i="7" s="1"/>
  <c r="NK298" i="7" s="1"/>
  <c r="NK299" i="7" s="1"/>
  <c r="NK300" i="7" s="1"/>
  <c r="NK301" i="7" s="1"/>
  <c r="NK302" i="7" s="1"/>
  <c r="NK303" i="7" s="1"/>
  <c r="NK304" i="7" s="1"/>
  <c r="NK305" i="7" s="1"/>
  <c r="NK306" i="7" s="1"/>
  <c r="NK307" i="7" s="1"/>
  <c r="NK308" i="7" s="1"/>
  <c r="NK309" i="7" s="1"/>
  <c r="NK310" i="7" s="1"/>
  <c r="NK311" i="7" s="1"/>
  <c r="NK312" i="7" s="1"/>
  <c r="NK313" i="7" s="1"/>
  <c r="NK314" i="7" s="1"/>
  <c r="NK315" i="7" s="1"/>
  <c r="NK316" i="7" s="1"/>
  <c r="NK317" i="7" s="1"/>
  <c r="NK318" i="7" s="1"/>
  <c r="NK319" i="7" s="1"/>
  <c r="NK320" i="7" s="1"/>
  <c r="NK321" i="7" s="1"/>
  <c r="NK322" i="7" s="1"/>
  <c r="NK323" i="7" s="1"/>
  <c r="NK324" i="7" s="1"/>
  <c r="NK325" i="7" s="1"/>
  <c r="NK326" i="7" s="1"/>
  <c r="NK327" i="7" s="1"/>
  <c r="NK328" i="7" s="1"/>
  <c r="NK329" i="7" s="1"/>
  <c r="NK330" i="7" s="1"/>
  <c r="NK331" i="7" s="1"/>
  <c r="NK332" i="7" s="1"/>
  <c r="NK333" i="7" s="1"/>
  <c r="NK334" i="7" s="1"/>
  <c r="NK335" i="7" s="1"/>
  <c r="NK336" i="7" s="1"/>
  <c r="NK337" i="7" s="1"/>
  <c r="NK338" i="7" s="1"/>
  <c r="NK339" i="7" s="1"/>
  <c r="NK340" i="7" s="1"/>
  <c r="NK341" i="7" s="1"/>
  <c r="NK342" i="7" s="1"/>
  <c r="NK343" i="7" s="1"/>
  <c r="NK344" i="7" s="1"/>
  <c r="NK345" i="7" s="1"/>
  <c r="NK346" i="7" s="1"/>
  <c r="NK347" i="7" s="1"/>
  <c r="NK348" i="7" s="1"/>
  <c r="NK349" i="7" s="1"/>
  <c r="NK350" i="7" s="1"/>
  <c r="NK351" i="7" s="1"/>
  <c r="NK352" i="7" s="1"/>
  <c r="NK353" i="7" s="1"/>
  <c r="NK354" i="7" s="1"/>
  <c r="NK355" i="7" s="1"/>
  <c r="NK356" i="7" s="1"/>
  <c r="NK357" i="7" s="1"/>
  <c r="NK358" i="7" s="1"/>
  <c r="NK359" i="7" s="1"/>
  <c r="NK360" i="7" s="1"/>
  <c r="NK361" i="7" s="1"/>
  <c r="NK362" i="7" s="1"/>
  <c r="NK363" i="7" s="1"/>
  <c r="NK364" i="7" s="1"/>
  <c r="NK365" i="7" s="1"/>
  <c r="NK366" i="7" s="1"/>
  <c r="NK367" i="7" s="1"/>
  <c r="NK368" i="7" s="1"/>
  <c r="NK369" i="7" s="1"/>
  <c r="NK370" i="7" s="1"/>
  <c r="NK371" i="7" s="1"/>
  <c r="NK372" i="7" s="1"/>
  <c r="NK373" i="7" s="1"/>
  <c r="NK374" i="7" s="1"/>
  <c r="NK375" i="7" s="1"/>
  <c r="NK376" i="7" s="1"/>
  <c r="NK377" i="7" s="1"/>
  <c r="NK378" i="7" s="1"/>
  <c r="NK379" i="7" s="1"/>
  <c r="NK380" i="7" s="1"/>
  <c r="NK381" i="7" s="1"/>
  <c r="NK382" i="7" s="1"/>
  <c r="NK383" i="7" s="1"/>
  <c r="NK384" i="7" s="1"/>
  <c r="NK385" i="7" s="1"/>
  <c r="NK386" i="7" s="1"/>
  <c r="NK387" i="7" s="1"/>
  <c r="NK388" i="7" s="1"/>
  <c r="NK389" i="7" s="1"/>
  <c r="NK390" i="7" s="1"/>
  <c r="NK391" i="7" s="1"/>
  <c r="NK392" i="7" s="1"/>
  <c r="NK393" i="7" s="1"/>
  <c r="NK394" i="7" s="1"/>
  <c r="NK395" i="7" s="1"/>
  <c r="NK396" i="7" s="1"/>
  <c r="NK397" i="7" s="1"/>
  <c r="NK398" i="7" s="1"/>
  <c r="NK399" i="7" s="1"/>
  <c r="NK400" i="7" s="1"/>
  <c r="NK401" i="7" s="1"/>
  <c r="NK402" i="7" s="1"/>
  <c r="NK403" i="7" s="1"/>
  <c r="NK404" i="7" s="1"/>
  <c r="NK405" i="7" s="1"/>
  <c r="NK406" i="7" s="1"/>
  <c r="NK407" i="7" s="1"/>
  <c r="NK408" i="7" s="1"/>
  <c r="NK409" i="7" s="1"/>
  <c r="NK410" i="7" s="1"/>
  <c r="NK411" i="7" s="1"/>
  <c r="NK412" i="7" s="1"/>
  <c r="NK413" i="7" s="1"/>
  <c r="NK414" i="7" s="1"/>
  <c r="NK415" i="7" s="1"/>
  <c r="NK416" i="7" s="1"/>
  <c r="NK417" i="7" s="1"/>
  <c r="NK418" i="7" s="1"/>
  <c r="NK419" i="7" s="1"/>
  <c r="NK420" i="7" s="1"/>
  <c r="NK421" i="7" s="1"/>
  <c r="NK422" i="7" s="1"/>
  <c r="NK423" i="7" s="1"/>
  <c r="NK424" i="7" s="1"/>
  <c r="NK425" i="7" s="1"/>
  <c r="NK426" i="7" s="1"/>
  <c r="NK427" i="7" s="1"/>
  <c r="LC219" i="7"/>
  <c r="LC220" i="7" s="1"/>
  <c r="LC221" i="7" s="1"/>
  <c r="LC222" i="7" s="1"/>
  <c r="LC223" i="7" s="1"/>
  <c r="LC224" i="7" s="1"/>
  <c r="LC225" i="7" s="1"/>
  <c r="LC226" i="7" s="1"/>
  <c r="LC227" i="7" s="1"/>
  <c r="LC228" i="7" s="1"/>
  <c r="LC229" i="7" s="1"/>
  <c r="LC230" i="7" s="1"/>
  <c r="LC231" i="7" s="1"/>
  <c r="LC232" i="7" s="1"/>
  <c r="LC233" i="7" s="1"/>
  <c r="LC234" i="7" s="1"/>
  <c r="LC235" i="7" s="1"/>
  <c r="LC236" i="7" s="1"/>
  <c r="LC237" i="7" s="1"/>
  <c r="LC238" i="7" s="1"/>
  <c r="LC239" i="7" s="1"/>
  <c r="LC240" i="7" s="1"/>
  <c r="LC241" i="7" s="1"/>
  <c r="LC242" i="7" s="1"/>
  <c r="LC243" i="7" s="1"/>
  <c r="LC244" i="7" s="1"/>
  <c r="LC245" i="7" s="1"/>
  <c r="LC246" i="7" s="1"/>
  <c r="LC247" i="7" s="1"/>
  <c r="LC248" i="7" s="1"/>
  <c r="LC249" i="7" s="1"/>
  <c r="LC250" i="7" s="1"/>
  <c r="LC251" i="7" s="1"/>
  <c r="LC252" i="7" s="1"/>
  <c r="LC253" i="7" s="1"/>
  <c r="LC254" i="7" s="1"/>
  <c r="LC255" i="7" s="1"/>
  <c r="LC256" i="7" s="1"/>
  <c r="LC257" i="7" s="1"/>
  <c r="LC258" i="7" s="1"/>
  <c r="LC259" i="7" s="1"/>
  <c r="LC260" i="7" s="1"/>
  <c r="LC261" i="7" s="1"/>
  <c r="LC262" i="7" s="1"/>
  <c r="LC263" i="7" s="1"/>
  <c r="LC264" i="7" s="1"/>
  <c r="LC265" i="7" s="1"/>
  <c r="LC266" i="7" s="1"/>
  <c r="LC267" i="7" s="1"/>
  <c r="LC268" i="7" s="1"/>
  <c r="LC269" i="7" s="1"/>
  <c r="LC270" i="7" s="1"/>
  <c r="LC271" i="7" s="1"/>
  <c r="LC272" i="7" s="1"/>
  <c r="LC273" i="7" s="1"/>
  <c r="LC274" i="7" s="1"/>
  <c r="LC275" i="7" s="1"/>
  <c r="LC276" i="7" s="1"/>
  <c r="LC277" i="7" s="1"/>
  <c r="LC278" i="7" s="1"/>
  <c r="LC279" i="7" s="1"/>
  <c r="LC280" i="7" s="1"/>
  <c r="LC281" i="7" s="1"/>
  <c r="LC282" i="7" s="1"/>
  <c r="LC283" i="7" s="1"/>
  <c r="LC284" i="7" s="1"/>
  <c r="LC285" i="7" s="1"/>
  <c r="LC286" i="7" s="1"/>
  <c r="LC287" i="7" s="1"/>
  <c r="LC288" i="7" s="1"/>
  <c r="LC289" i="7" s="1"/>
  <c r="LC290" i="7" s="1"/>
  <c r="LC291" i="7" s="1"/>
  <c r="LC292" i="7" s="1"/>
  <c r="LC293" i="7" s="1"/>
  <c r="LC294" i="7" s="1"/>
  <c r="LC295" i="7" s="1"/>
  <c r="LC296" i="7" s="1"/>
  <c r="LC297" i="7" s="1"/>
  <c r="LC298" i="7" s="1"/>
  <c r="LC299" i="7" s="1"/>
  <c r="LC300" i="7" s="1"/>
  <c r="LC301" i="7" s="1"/>
  <c r="LC302" i="7" s="1"/>
  <c r="LC303" i="7" s="1"/>
  <c r="LC304" i="7" s="1"/>
  <c r="LC305" i="7" s="1"/>
  <c r="LC306" i="7" s="1"/>
  <c r="LC307" i="7" s="1"/>
  <c r="LC308" i="7" s="1"/>
  <c r="LC309" i="7" s="1"/>
  <c r="LC310" i="7" s="1"/>
  <c r="LC311" i="7" s="1"/>
  <c r="LC312" i="7" s="1"/>
  <c r="LC313" i="7" s="1"/>
  <c r="LC314" i="7" s="1"/>
  <c r="LC315" i="7" s="1"/>
  <c r="LC316" i="7" s="1"/>
  <c r="LC317" i="7" s="1"/>
  <c r="LC318" i="7" s="1"/>
  <c r="LC319" i="7" s="1"/>
  <c r="LC320" i="7" s="1"/>
  <c r="LC321" i="7" s="1"/>
  <c r="LC322" i="7" s="1"/>
  <c r="LC323" i="7" s="1"/>
  <c r="LC324" i="7" s="1"/>
  <c r="LC325" i="7" s="1"/>
  <c r="LC326" i="7" s="1"/>
  <c r="LC327" i="7" s="1"/>
  <c r="LC328" i="7" s="1"/>
  <c r="LC329" i="7" s="1"/>
  <c r="LC330" i="7" s="1"/>
  <c r="LC331" i="7" s="1"/>
  <c r="LC332" i="7" s="1"/>
  <c r="LC333" i="7" s="1"/>
  <c r="LC334" i="7" s="1"/>
  <c r="LC335" i="7" s="1"/>
  <c r="LC336" i="7" s="1"/>
  <c r="LC337" i="7" s="1"/>
  <c r="LC338" i="7" s="1"/>
  <c r="LC339" i="7" s="1"/>
  <c r="LC340" i="7" s="1"/>
  <c r="LC341" i="7" s="1"/>
  <c r="LC342" i="7" s="1"/>
  <c r="LC343" i="7" s="1"/>
  <c r="LC344" i="7" s="1"/>
  <c r="LC345" i="7" s="1"/>
  <c r="LC346" i="7" s="1"/>
  <c r="LC347" i="7" s="1"/>
  <c r="LC348" i="7" s="1"/>
  <c r="LC349" i="7" s="1"/>
  <c r="LC350" i="7" s="1"/>
  <c r="LC351" i="7" s="1"/>
  <c r="LC352" i="7" s="1"/>
  <c r="LC353" i="7" s="1"/>
  <c r="LC354" i="7" s="1"/>
  <c r="LC355" i="7" s="1"/>
  <c r="LC356" i="7" s="1"/>
  <c r="LC357" i="7" s="1"/>
  <c r="LC358" i="7" s="1"/>
  <c r="LC359" i="7" s="1"/>
  <c r="LC360" i="7" s="1"/>
  <c r="LC361" i="7" s="1"/>
  <c r="LC362" i="7" s="1"/>
  <c r="LC363" i="7" s="1"/>
  <c r="LC364" i="7" s="1"/>
  <c r="LC365" i="7" s="1"/>
  <c r="LC366" i="7" s="1"/>
  <c r="LC367" i="7" s="1"/>
  <c r="LC368" i="7" s="1"/>
  <c r="LC369" i="7" s="1"/>
  <c r="LC370" i="7" s="1"/>
  <c r="LC371" i="7" s="1"/>
  <c r="LC372" i="7" s="1"/>
  <c r="LC373" i="7" s="1"/>
  <c r="LC374" i="7" s="1"/>
  <c r="LC375" i="7" s="1"/>
  <c r="LC376" i="7" s="1"/>
  <c r="LC377" i="7" s="1"/>
  <c r="LC378" i="7" s="1"/>
  <c r="LC379" i="7" s="1"/>
  <c r="LC380" i="7" s="1"/>
  <c r="LC381" i="7" s="1"/>
  <c r="LC382" i="7" s="1"/>
  <c r="LC383" i="7" s="1"/>
  <c r="LC384" i="7" s="1"/>
  <c r="LC385" i="7" s="1"/>
  <c r="LC386" i="7" s="1"/>
  <c r="LC387" i="7" s="1"/>
  <c r="LC388" i="7" s="1"/>
  <c r="LC389" i="7" s="1"/>
  <c r="LC390" i="7" s="1"/>
  <c r="LC391" i="7" s="1"/>
  <c r="LC392" i="7" s="1"/>
  <c r="LC393" i="7" s="1"/>
  <c r="LC394" i="7" s="1"/>
  <c r="LC395" i="7" s="1"/>
  <c r="LC396" i="7" s="1"/>
  <c r="LC397" i="7" s="1"/>
  <c r="LC398" i="7" s="1"/>
  <c r="LC399" i="7" s="1"/>
  <c r="LC400" i="7" s="1"/>
  <c r="LC401" i="7" s="1"/>
  <c r="LC402" i="7" s="1"/>
  <c r="LC403" i="7" s="1"/>
  <c r="LC404" i="7" s="1"/>
  <c r="LC405" i="7" s="1"/>
  <c r="IU219" i="7"/>
  <c r="IU220" i="7" s="1"/>
  <c r="IU221" i="7" s="1"/>
  <c r="IU222" i="7" s="1"/>
  <c r="IU223" i="7" s="1"/>
  <c r="IU224" i="7" s="1"/>
  <c r="IU225" i="7" s="1"/>
  <c r="IU226" i="7" s="1"/>
  <c r="IU227" i="7" s="1"/>
  <c r="DM219" i="7"/>
  <c r="DM220" i="7" s="1"/>
  <c r="DM221" i="7" s="1"/>
  <c r="DM222" i="7" s="1"/>
  <c r="DM223" i="7" s="1"/>
  <c r="DM224" i="7" s="1"/>
  <c r="DM225" i="7" s="1"/>
  <c r="DM226" i="7" s="1"/>
  <c r="DM227" i="7" s="1"/>
  <c r="DM228" i="7" s="1"/>
  <c r="DM229" i="7" s="1"/>
  <c r="DM230" i="7" s="1"/>
  <c r="DM231" i="7" s="1"/>
  <c r="DM232" i="7" s="1"/>
  <c r="DM233" i="7" s="1"/>
  <c r="DM234" i="7" s="1"/>
  <c r="DM235" i="7" s="1"/>
  <c r="DM236" i="7" s="1"/>
  <c r="DM237" i="7" s="1"/>
  <c r="DM238" i="7" s="1"/>
  <c r="DM239" i="7" s="1"/>
  <c r="DM240" i="7" s="1"/>
  <c r="DM241" i="7" s="1"/>
  <c r="DM242" i="7" s="1"/>
  <c r="DM243" i="7" s="1"/>
  <c r="DM244" i="7" s="1"/>
  <c r="DM245" i="7" s="1"/>
  <c r="DM246" i="7" s="1"/>
  <c r="DM247" i="7" s="1"/>
  <c r="DM248" i="7" s="1"/>
  <c r="DM249" i="7" s="1"/>
  <c r="DM250" i="7" s="1"/>
  <c r="DM251" i="7" s="1"/>
  <c r="DM252" i="7" s="1"/>
  <c r="DM253" i="7" s="1"/>
  <c r="MM217" i="7"/>
  <c r="MM218" i="7" s="1"/>
  <c r="KK217" i="7"/>
  <c r="KK218" i="7" s="1"/>
  <c r="KK219" i="7" s="1"/>
  <c r="KK220" i="7" s="1"/>
  <c r="KK221" i="7" s="1"/>
  <c r="KK222" i="7" s="1"/>
  <c r="KK223" i="7" s="1"/>
  <c r="KK224" i="7" s="1"/>
  <c r="KK225" i="7" s="1"/>
  <c r="KK226" i="7" s="1"/>
  <c r="KK227" i="7" s="1"/>
  <c r="KK228" i="7" s="1"/>
  <c r="KK229" i="7" s="1"/>
  <c r="KK230" i="7" s="1"/>
  <c r="KK231" i="7" s="1"/>
  <c r="KK232" i="7" s="1"/>
  <c r="KK233" i="7" s="1"/>
  <c r="KK234" i="7" s="1"/>
  <c r="KK235" i="7" s="1"/>
  <c r="KK236" i="7" s="1"/>
  <c r="KK237" i="7" s="1"/>
  <c r="KK238" i="7" s="1"/>
  <c r="KK239" i="7" s="1"/>
  <c r="KK240" i="7" s="1"/>
  <c r="KK241" i="7" s="1"/>
  <c r="KK242" i="7" s="1"/>
  <c r="KK243" i="7" s="1"/>
  <c r="KK244" i="7" s="1"/>
  <c r="KK245" i="7" s="1"/>
  <c r="KK246" i="7" s="1"/>
  <c r="KK247" i="7" s="1"/>
  <c r="KK248" i="7" s="1"/>
  <c r="KK249" i="7" s="1"/>
  <c r="KK250" i="7" s="1"/>
  <c r="KK251" i="7" s="1"/>
  <c r="KK252" i="7" s="1"/>
  <c r="KK253" i="7" s="1"/>
  <c r="KK254" i="7" s="1"/>
  <c r="KK255" i="7" s="1"/>
  <c r="KK256" i="7" s="1"/>
  <c r="KK257" i="7" s="1"/>
  <c r="KK258" i="7" s="1"/>
  <c r="KK259" i="7" s="1"/>
  <c r="KK260" i="7" s="1"/>
  <c r="KK261" i="7" s="1"/>
  <c r="KK262" i="7" s="1"/>
  <c r="KK263" i="7" s="1"/>
  <c r="KK264" i="7" s="1"/>
  <c r="KK265" i="7" s="1"/>
  <c r="KK266" i="7" s="1"/>
  <c r="KK267" i="7" s="1"/>
  <c r="KK268" i="7" s="1"/>
  <c r="KK269" i="7" s="1"/>
  <c r="KK270" i="7" s="1"/>
  <c r="KK271" i="7" s="1"/>
  <c r="KK272" i="7" s="1"/>
  <c r="KK273" i="7" s="1"/>
  <c r="KK274" i="7" s="1"/>
  <c r="KK275" i="7" s="1"/>
  <c r="KK276" i="7" s="1"/>
  <c r="KK277" i="7" s="1"/>
  <c r="KK278" i="7" s="1"/>
  <c r="KK279" i="7" s="1"/>
  <c r="KK280" i="7" s="1"/>
  <c r="KK281" i="7" s="1"/>
  <c r="KK282" i="7" s="1"/>
  <c r="KK283" i="7" s="1"/>
  <c r="KK284" i="7" s="1"/>
  <c r="KK285" i="7" s="1"/>
  <c r="KK286" i="7" s="1"/>
  <c r="KK287" i="7" s="1"/>
  <c r="KK288" i="7" s="1"/>
  <c r="KK289" i="7" s="1"/>
  <c r="KK290" i="7" s="1"/>
  <c r="KK291" i="7" s="1"/>
  <c r="KK292" i="7" s="1"/>
  <c r="KK293" i="7" s="1"/>
  <c r="KK294" i="7" s="1"/>
  <c r="KK295" i="7" s="1"/>
  <c r="KK296" i="7" s="1"/>
  <c r="KK297" i="7" s="1"/>
  <c r="KK298" i="7" s="1"/>
  <c r="KK299" i="7" s="1"/>
  <c r="KK300" i="7" s="1"/>
  <c r="KK301" i="7" s="1"/>
  <c r="KK302" i="7" s="1"/>
  <c r="KK303" i="7" s="1"/>
  <c r="KK304" i="7" s="1"/>
  <c r="KK305" i="7" s="1"/>
  <c r="KK306" i="7" s="1"/>
  <c r="KK307" i="7" s="1"/>
  <c r="KK308" i="7" s="1"/>
  <c r="KK309" i="7" s="1"/>
  <c r="KK310" i="7" s="1"/>
  <c r="KK311" i="7" s="1"/>
  <c r="KK312" i="7" s="1"/>
  <c r="KK313" i="7" s="1"/>
  <c r="KK314" i="7" s="1"/>
  <c r="KK315" i="7" s="1"/>
  <c r="KK316" i="7" s="1"/>
  <c r="KK317" i="7" s="1"/>
  <c r="KK318" i="7" s="1"/>
  <c r="KK319" i="7" s="1"/>
  <c r="KK320" i="7" s="1"/>
  <c r="KK321" i="7" s="1"/>
  <c r="KK322" i="7" s="1"/>
  <c r="KK323" i="7" s="1"/>
  <c r="KK324" i="7" s="1"/>
  <c r="KK325" i="7" s="1"/>
  <c r="KK326" i="7" s="1"/>
  <c r="KK327" i="7" s="1"/>
  <c r="KK328" i="7" s="1"/>
  <c r="KK329" i="7" s="1"/>
  <c r="KK330" i="7" s="1"/>
  <c r="KK331" i="7" s="1"/>
  <c r="KK332" i="7" s="1"/>
  <c r="KK333" i="7" s="1"/>
  <c r="KK334" i="7" s="1"/>
  <c r="KK335" i="7" s="1"/>
  <c r="KK336" i="7" s="1"/>
  <c r="KK337" i="7" s="1"/>
  <c r="KK338" i="7" s="1"/>
  <c r="KK339" i="7" s="1"/>
  <c r="KK340" i="7" s="1"/>
  <c r="II217" i="7"/>
  <c r="II218" i="7" s="1"/>
  <c r="II219" i="7" s="1"/>
  <c r="II220" i="7" s="1"/>
  <c r="II221" i="7" s="1"/>
  <c r="II222" i="7" s="1"/>
  <c r="II223" i="7" s="1"/>
  <c r="II224" i="7" s="1"/>
  <c r="II225" i="7" s="1"/>
  <c r="II226" i="7" s="1"/>
  <c r="II227" i="7" s="1"/>
  <c r="II228" i="7" s="1"/>
  <c r="II229" i="7" s="1"/>
  <c r="II230" i="7" s="1"/>
  <c r="II231" i="7" s="1"/>
  <c r="II232" i="7" s="1"/>
  <c r="II233" i="7" s="1"/>
  <c r="II234" i="7" s="1"/>
  <c r="II235" i="7" s="1"/>
  <c r="II236" i="7" s="1"/>
  <c r="II237" i="7" s="1"/>
  <c r="II238" i="7" s="1"/>
  <c r="II239" i="7" s="1"/>
  <c r="II240" i="7" s="1"/>
  <c r="II241" i="7" s="1"/>
  <c r="II242" i="7" s="1"/>
  <c r="II243" i="7" s="1"/>
  <c r="II244" i="7" s="1"/>
  <c r="II245" i="7" s="1"/>
  <c r="II246" i="7" s="1"/>
  <c r="II247" i="7" s="1"/>
  <c r="II248" i="7" s="1"/>
  <c r="II249" i="7" s="1"/>
  <c r="II250" i="7" s="1"/>
  <c r="II251" i="7" s="1"/>
  <c r="II252" i="7" s="1"/>
  <c r="II253" i="7" s="1"/>
  <c r="II254" i="7" s="1"/>
  <c r="II255" i="7" s="1"/>
  <c r="II256" i="7" s="1"/>
  <c r="II257" i="7" s="1"/>
  <c r="II258" i="7" s="1"/>
  <c r="II259" i="7" s="1"/>
  <c r="II260" i="7" s="1"/>
  <c r="II261" i="7" s="1"/>
  <c r="II262" i="7" s="1"/>
  <c r="II263" i="7" s="1"/>
  <c r="II264" i="7" s="1"/>
  <c r="II265" i="7" s="1"/>
  <c r="II266" i="7" s="1"/>
  <c r="II267" i="7" s="1"/>
  <c r="II268" i="7" s="1"/>
  <c r="II269" i="7" s="1"/>
  <c r="II270" i="7" s="1"/>
  <c r="II271" i="7" s="1"/>
  <c r="II272" i="7" s="1"/>
  <c r="II273" i="7" s="1"/>
  <c r="II274" i="7" s="1"/>
  <c r="II275" i="7" s="1"/>
  <c r="II276" i="7" s="1"/>
  <c r="II277" i="7" s="1"/>
  <c r="II278" i="7" s="1"/>
  <c r="II279" i="7" s="1"/>
  <c r="II280" i="7" s="1"/>
  <c r="II281" i="7" s="1"/>
  <c r="II282" i="7" s="1"/>
  <c r="II283" i="7" s="1"/>
  <c r="II284" i="7" s="1"/>
  <c r="II285" i="7" s="1"/>
  <c r="II286" i="7" s="1"/>
  <c r="II287" i="7" s="1"/>
  <c r="II288" i="7" s="1"/>
  <c r="II289" i="7" s="1"/>
  <c r="II290" i="7" s="1"/>
  <c r="II291" i="7" s="1"/>
  <c r="II292" i="7" s="1"/>
  <c r="II293" i="7" s="1"/>
  <c r="II294" i="7" s="1"/>
  <c r="II295" i="7" s="1"/>
  <c r="II296" i="7" s="1"/>
  <c r="II297" i="7" s="1"/>
  <c r="II298" i="7" s="1"/>
  <c r="II299" i="7" s="1"/>
  <c r="II300" i="7" s="1"/>
  <c r="II301" i="7" s="1"/>
  <c r="II302" i="7" s="1"/>
  <c r="II303" i="7" s="1"/>
  <c r="II304" i="7" s="1"/>
  <c r="II305" i="7" s="1"/>
  <c r="II306" i="7" s="1"/>
  <c r="II307" i="7" s="1"/>
  <c r="II308" i="7" s="1"/>
  <c r="II309" i="7" s="1"/>
  <c r="II310" i="7" s="1"/>
  <c r="II311" i="7" s="1"/>
  <c r="II312" i="7" s="1"/>
  <c r="II313" i="7" s="1"/>
  <c r="II314" i="7" s="1"/>
  <c r="II315" i="7" s="1"/>
  <c r="II316" i="7" s="1"/>
  <c r="II317" i="7" s="1"/>
  <c r="II318" i="7" s="1"/>
  <c r="II319" i="7" s="1"/>
  <c r="II320" i="7" s="1"/>
  <c r="II321" i="7" s="1"/>
  <c r="II322" i="7" s="1"/>
  <c r="II323" i="7" s="1"/>
  <c r="II324" i="7" s="1"/>
  <c r="II325" i="7" s="1"/>
  <c r="II326" i="7" s="1"/>
  <c r="II327" i="7" s="1"/>
  <c r="II328" i="7" s="1"/>
  <c r="II329" i="7" s="1"/>
  <c r="II330" i="7" s="1"/>
  <c r="II331" i="7" s="1"/>
  <c r="II332" i="7" s="1"/>
  <c r="II333" i="7" s="1"/>
  <c r="II334" i="7" s="1"/>
  <c r="II335" i="7" s="1"/>
  <c r="II336" i="7" s="1"/>
  <c r="II337" i="7" s="1"/>
  <c r="II338" i="7" s="1"/>
  <c r="II339" i="7" s="1"/>
  <c r="II340" i="7" s="1"/>
  <c r="II341" i="7" s="1"/>
  <c r="II342" i="7" s="1"/>
  <c r="II343" i="7" s="1"/>
  <c r="II344" i="7" s="1"/>
  <c r="II345" i="7" s="1"/>
  <c r="II346" i="7" s="1"/>
  <c r="II347" i="7" s="1"/>
  <c r="II348" i="7" s="1"/>
  <c r="II349" i="7" s="1"/>
  <c r="II350" i="7" s="1"/>
  <c r="II351" i="7" s="1"/>
  <c r="II352" i="7" s="1"/>
  <c r="II353" i="7" s="1"/>
  <c r="II354" i="7" s="1"/>
  <c r="II355" i="7" s="1"/>
  <c r="II356" i="7" s="1"/>
  <c r="II357" i="7" s="1"/>
  <c r="II358" i="7" s="1"/>
  <c r="II359" i="7" s="1"/>
  <c r="II360" i="7" s="1"/>
  <c r="II361" i="7" s="1"/>
  <c r="II362" i="7" s="1"/>
  <c r="II363" i="7" s="1"/>
  <c r="II364" i="7" s="1"/>
  <c r="II365" i="7" s="1"/>
  <c r="II366" i="7" s="1"/>
  <c r="II367" i="7" s="1"/>
  <c r="II368" i="7" s="1"/>
  <c r="II369" i="7" s="1"/>
  <c r="II370" i="7" s="1"/>
  <c r="II371" i="7" s="1"/>
  <c r="II372" i="7" s="1"/>
  <c r="EK217" i="7"/>
  <c r="EK218" i="7" s="1"/>
  <c r="EK219" i="7" s="1"/>
  <c r="EK220" i="7" s="1"/>
  <c r="EK221" i="7" s="1"/>
  <c r="EK222" i="7" s="1"/>
  <c r="IO217" i="7"/>
  <c r="IO218" i="7" s="1"/>
  <c r="IO219" i="7" s="1"/>
  <c r="IO220" i="7" s="1"/>
  <c r="IO221" i="7" s="1"/>
  <c r="IO222" i="7" s="1"/>
  <c r="IO223" i="7" s="1"/>
  <c r="IO224" i="7" s="1"/>
  <c r="IO225" i="7" s="1"/>
  <c r="IO226" i="7" s="1"/>
  <c r="IO227" i="7" s="1"/>
  <c r="IO228" i="7" s="1"/>
  <c r="IO229" i="7" s="1"/>
  <c r="IO230" i="7" s="1"/>
  <c r="IO231" i="7" s="1"/>
  <c r="IO232" i="7" s="1"/>
  <c r="IO233" i="7" s="1"/>
  <c r="IO234" i="7" s="1"/>
  <c r="IO235" i="7" s="1"/>
  <c r="IO236" i="7" s="1"/>
  <c r="IO237" i="7" s="1"/>
  <c r="IO238" i="7" s="1"/>
  <c r="IO239" i="7" s="1"/>
  <c r="IO240" i="7" s="1"/>
  <c r="IO241" i="7" s="1"/>
  <c r="IO242" i="7" s="1"/>
  <c r="IO243" i="7" s="1"/>
  <c r="IO244" i="7" s="1"/>
  <c r="IO245" i="7" s="1"/>
  <c r="IO246" i="7" s="1"/>
  <c r="IO247" i="7" s="1"/>
  <c r="IO248" i="7" s="1"/>
  <c r="IO249" i="7" s="1"/>
  <c r="IO250" i="7" s="1"/>
  <c r="IO251" i="7" s="1"/>
  <c r="IO252" i="7" s="1"/>
  <c r="IO253" i="7" s="1"/>
  <c r="IO254" i="7" s="1"/>
  <c r="IO255" i="7" s="1"/>
  <c r="IO256" i="7" s="1"/>
  <c r="IO257" i="7" s="1"/>
  <c r="IO258" i="7" s="1"/>
  <c r="IO259" i="7" s="1"/>
  <c r="IO260" i="7" s="1"/>
  <c r="IO261" i="7" s="1"/>
  <c r="IO262" i="7" s="1"/>
  <c r="IO263" i="7" s="1"/>
  <c r="IO264" i="7" s="1"/>
  <c r="IO265" i="7" s="1"/>
  <c r="IO266" i="7" s="1"/>
  <c r="IO267" i="7" s="1"/>
  <c r="IO268" i="7" s="1"/>
  <c r="IO269" i="7" s="1"/>
  <c r="IO270" i="7" s="1"/>
  <c r="IO271" i="7" s="1"/>
  <c r="IO272" i="7" s="1"/>
  <c r="IO273" i="7" s="1"/>
  <c r="IO274" i="7" s="1"/>
  <c r="IO275" i="7" s="1"/>
  <c r="IO276" i="7" s="1"/>
  <c r="IO277" i="7" s="1"/>
  <c r="IO278" i="7" s="1"/>
  <c r="IO279" i="7" s="1"/>
  <c r="IO280" i="7" s="1"/>
  <c r="IO281" i="7" s="1"/>
  <c r="IO282" i="7" s="1"/>
  <c r="IO283" i="7" s="1"/>
  <c r="IO284" i="7" s="1"/>
  <c r="IO285" i="7" s="1"/>
  <c r="IO286" i="7" s="1"/>
  <c r="IO287" i="7" s="1"/>
  <c r="IO288" i="7" s="1"/>
  <c r="IO289" i="7" s="1"/>
  <c r="IO290" i="7" s="1"/>
  <c r="IO291" i="7" s="1"/>
  <c r="IO292" i="7" s="1"/>
  <c r="IO293" i="7" s="1"/>
  <c r="IO294" i="7" s="1"/>
  <c r="IO295" i="7" s="1"/>
  <c r="IO296" i="7" s="1"/>
  <c r="IO297" i="7" s="1"/>
  <c r="IO298" i="7" s="1"/>
  <c r="IO299" i="7" s="1"/>
  <c r="IO300" i="7" s="1"/>
  <c r="IO301" i="7" s="1"/>
  <c r="IO302" i="7" s="1"/>
  <c r="IO303" i="7" s="1"/>
  <c r="IO304" i="7" s="1"/>
  <c r="IO305" i="7" s="1"/>
  <c r="IO306" i="7" s="1"/>
  <c r="IO307" i="7" s="1"/>
  <c r="IO308" i="7" s="1"/>
  <c r="IO309" i="7" s="1"/>
  <c r="IO310" i="7" s="1"/>
  <c r="IO311" i="7" s="1"/>
  <c r="IO312" i="7" s="1"/>
  <c r="IO313" i="7" s="1"/>
  <c r="IO314" i="7" s="1"/>
  <c r="IO315" i="7" s="1"/>
  <c r="IO316" i="7" s="1"/>
  <c r="IO317" i="7" s="1"/>
  <c r="IO318" i="7" s="1"/>
  <c r="IO319" i="7" s="1"/>
  <c r="IO320" i="7" s="1"/>
  <c r="IO321" i="7" s="1"/>
  <c r="IO322" i="7" s="1"/>
  <c r="IO323" i="7" s="1"/>
  <c r="IO324" i="7" s="1"/>
  <c r="IO325" i="7" s="1"/>
  <c r="IO326" i="7" s="1"/>
  <c r="IO327" i="7" s="1"/>
  <c r="IO328" i="7" s="1"/>
  <c r="IO329" i="7" s="1"/>
  <c r="IO330" i="7" s="1"/>
  <c r="IO331" i="7" s="1"/>
  <c r="IO332" i="7" s="1"/>
  <c r="IO333" i="7" s="1"/>
  <c r="IO334" i="7" s="1"/>
  <c r="IO335" i="7" s="1"/>
  <c r="IO336" i="7" s="1"/>
  <c r="IO337" i="7" s="1"/>
  <c r="IO338" i="7" s="1"/>
  <c r="IO339" i="7" s="1"/>
  <c r="IO340" i="7" s="1"/>
  <c r="IO341" i="7" s="1"/>
  <c r="IO342" i="7" s="1"/>
  <c r="IO343" i="7" s="1"/>
  <c r="IO344" i="7" s="1"/>
  <c r="IO345" i="7" s="1"/>
  <c r="IO346" i="7" s="1"/>
  <c r="IO347" i="7" s="1"/>
  <c r="IO348" i="7" s="1"/>
  <c r="IO349" i="7" s="1"/>
  <c r="IO350" i="7" s="1"/>
  <c r="IO351" i="7" s="1"/>
  <c r="IO352" i="7" s="1"/>
  <c r="IO353" i="7" s="1"/>
  <c r="IO354" i="7" s="1"/>
  <c r="IO355" i="7" s="1"/>
  <c r="IO356" i="7" s="1"/>
  <c r="IO357" i="7" s="1"/>
  <c r="IO358" i="7" s="1"/>
  <c r="IO359" i="7" s="1"/>
  <c r="IO360" i="7" s="1"/>
  <c r="IO361" i="7" s="1"/>
  <c r="IO362" i="7" s="1"/>
  <c r="IO363" i="7" s="1"/>
  <c r="IO364" i="7" s="1"/>
  <c r="IO365" i="7" s="1"/>
  <c r="IO366" i="7" s="1"/>
  <c r="IO367" i="7" s="1"/>
  <c r="IO368" i="7" s="1"/>
  <c r="IO369" i="7" s="1"/>
  <c r="IO370" i="7" s="1"/>
  <c r="IO371" i="7" s="1"/>
  <c r="IO372" i="7" s="1"/>
  <c r="IO373" i="7" s="1"/>
  <c r="IO374" i="7" s="1"/>
  <c r="IO375" i="7" s="1"/>
  <c r="IO376" i="7" s="1"/>
  <c r="IO377" i="7" s="1"/>
  <c r="IO378" i="7" s="1"/>
  <c r="IO379" i="7" s="1"/>
  <c r="IO380" i="7" s="1"/>
  <c r="IO381" i="7" s="1"/>
  <c r="IO382" i="7" s="1"/>
  <c r="IO383" i="7" s="1"/>
  <c r="IO384" i="7" s="1"/>
  <c r="IO385" i="7" s="1"/>
  <c r="IO386" i="7" s="1"/>
  <c r="IO387" i="7" s="1"/>
  <c r="IO388" i="7" s="1"/>
  <c r="IO389" i="7" s="1"/>
  <c r="IO390" i="7" s="1"/>
  <c r="IO391" i="7" s="1"/>
  <c r="IO392" i="7" s="1"/>
  <c r="IO393" i="7" s="1"/>
  <c r="IO394" i="7" s="1"/>
  <c r="IO395" i="7" s="1"/>
  <c r="IO396" i="7" s="1"/>
  <c r="IO397" i="7" s="1"/>
  <c r="IO398" i="7" s="1"/>
  <c r="IO399" i="7" s="1"/>
  <c r="IO400" i="7" s="1"/>
  <c r="FU217" i="7"/>
  <c r="FU218" i="7" s="1"/>
  <c r="FU219" i="7" s="1"/>
  <c r="FU220" i="7" s="1"/>
  <c r="FU221" i="7" s="1"/>
  <c r="FU222" i="7" s="1"/>
  <c r="FU223" i="7" s="1"/>
  <c r="FU224" i="7" s="1"/>
  <c r="FU225" i="7" s="1"/>
  <c r="FU226" i="7" s="1"/>
  <c r="FU227" i="7" s="1"/>
  <c r="FU228" i="7" s="1"/>
  <c r="FU229" i="7" s="1"/>
  <c r="FU230" i="7" s="1"/>
  <c r="FU231" i="7" s="1"/>
  <c r="FU232" i="7" s="1"/>
  <c r="FU233" i="7" s="1"/>
  <c r="FU234" i="7" s="1"/>
  <c r="FU235" i="7" s="1"/>
  <c r="FU236" i="7" s="1"/>
  <c r="FU237" i="7" s="1"/>
  <c r="FU238" i="7" s="1"/>
  <c r="FU239" i="7" s="1"/>
  <c r="FU240" i="7" s="1"/>
  <c r="FU241" i="7" s="1"/>
  <c r="FU242" i="7" s="1"/>
  <c r="FU243" i="7" s="1"/>
  <c r="FU244" i="7" s="1"/>
  <c r="FU245" i="7" s="1"/>
  <c r="FU246" i="7" s="1"/>
  <c r="FU247" i="7" s="1"/>
  <c r="FU248" i="7" s="1"/>
  <c r="FU249" i="7" s="1"/>
  <c r="FU250" i="7" s="1"/>
  <c r="FU251" i="7" s="1"/>
  <c r="FU252" i="7" s="1"/>
  <c r="FU253" i="7" s="1"/>
  <c r="FU254" i="7" s="1"/>
  <c r="FU255" i="7" s="1"/>
  <c r="FU256" i="7" s="1"/>
  <c r="FU257" i="7" s="1"/>
  <c r="FU258" i="7" s="1"/>
  <c r="FU259" i="7" s="1"/>
  <c r="FU260" i="7" s="1"/>
  <c r="FU261" i="7" s="1"/>
  <c r="FU262" i="7" s="1"/>
  <c r="FU263" i="7" s="1"/>
  <c r="FU264" i="7" s="1"/>
  <c r="FU265" i="7" s="1"/>
  <c r="FU266" i="7" s="1"/>
  <c r="FU267" i="7" s="1"/>
  <c r="FU268" i="7" s="1"/>
  <c r="FU269" i="7" s="1"/>
  <c r="FU270" i="7" s="1"/>
  <c r="FU271" i="7" s="1"/>
  <c r="FU272" i="7" s="1"/>
  <c r="FU273" i="7" s="1"/>
  <c r="FU274" i="7" s="1"/>
  <c r="FU275" i="7" s="1"/>
  <c r="FU276" i="7" s="1"/>
  <c r="FU277" i="7" s="1"/>
  <c r="FU278" i="7" s="1"/>
  <c r="FU279" i="7" s="1"/>
  <c r="FU280" i="7" s="1"/>
  <c r="FU281" i="7" s="1"/>
  <c r="FU282" i="7" s="1"/>
  <c r="FU283" i="7" s="1"/>
  <c r="FU284" i="7" s="1"/>
  <c r="FU285" i="7" s="1"/>
  <c r="FU286" i="7" s="1"/>
  <c r="FU287" i="7" s="1"/>
  <c r="JA223" i="7"/>
  <c r="JA224" i="7" s="1"/>
  <c r="JA225" i="7" s="1"/>
  <c r="JA226" i="7" s="1"/>
  <c r="JA227" i="7" s="1"/>
  <c r="JA228" i="7" s="1"/>
  <c r="JA229" i="7" s="1"/>
  <c r="JA230" i="7" s="1"/>
  <c r="JA231" i="7" s="1"/>
  <c r="JA232" i="7" s="1"/>
  <c r="JA233" i="7" s="1"/>
  <c r="JA234" i="7" s="1"/>
  <c r="JA235" i="7" s="1"/>
  <c r="JA236" i="7" s="1"/>
  <c r="JA237" i="7" s="1"/>
  <c r="JA238" i="7" s="1"/>
  <c r="JA239" i="7" s="1"/>
  <c r="JA240" i="7" s="1"/>
  <c r="JA241" i="7" s="1"/>
  <c r="JA242" i="7" s="1"/>
  <c r="JA243" i="7" s="1"/>
  <c r="JA244" i="7" s="1"/>
  <c r="JA245" i="7" s="1"/>
  <c r="JA246" i="7" s="1"/>
  <c r="JA247" i="7" s="1"/>
  <c r="JA248" i="7" s="1"/>
  <c r="JA249" i="7" s="1"/>
  <c r="JA250" i="7" s="1"/>
  <c r="JA251" i="7" s="1"/>
  <c r="JA252" i="7" s="1"/>
  <c r="JA253" i="7" s="1"/>
  <c r="JA254" i="7" s="1"/>
  <c r="JA255" i="7" s="1"/>
  <c r="JA256" i="7" s="1"/>
  <c r="JA257" i="7" s="1"/>
  <c r="JA258" i="7" s="1"/>
  <c r="JA259" i="7" s="1"/>
  <c r="JA260" i="7" s="1"/>
  <c r="JA261" i="7" s="1"/>
  <c r="JA262" i="7" s="1"/>
  <c r="JA263" i="7" s="1"/>
  <c r="JA264" i="7" s="1"/>
  <c r="JA265" i="7" s="1"/>
  <c r="JA266" i="7" s="1"/>
  <c r="JA267" i="7" s="1"/>
  <c r="JA268" i="7" s="1"/>
  <c r="JA269" i="7" s="1"/>
  <c r="JA270" i="7" s="1"/>
  <c r="JA271" i="7" s="1"/>
  <c r="JA272" i="7" s="1"/>
  <c r="JA273" i="7" s="1"/>
  <c r="JA274" i="7" s="1"/>
  <c r="JA275" i="7" s="1"/>
  <c r="JA276" i="7" s="1"/>
  <c r="JA277" i="7" s="1"/>
  <c r="JA278" i="7" s="1"/>
  <c r="JA279" i="7" s="1"/>
  <c r="JA280" i="7" s="1"/>
  <c r="JA281" i="7" s="1"/>
  <c r="JA282" i="7" s="1"/>
  <c r="JA283" i="7" s="1"/>
  <c r="JA284" i="7" s="1"/>
  <c r="JA285" i="7" s="1"/>
  <c r="JA286" i="7" s="1"/>
  <c r="JA287" i="7" s="1"/>
  <c r="JA288" i="7" s="1"/>
  <c r="JA289" i="7" s="1"/>
  <c r="JA290" i="7" s="1"/>
  <c r="JA291" i="7" s="1"/>
  <c r="JA292" i="7" s="1"/>
  <c r="JA293" i="7" s="1"/>
  <c r="JA294" i="7" s="1"/>
  <c r="JA295" i="7" s="1"/>
  <c r="JA296" i="7" s="1"/>
  <c r="JA297" i="7" s="1"/>
  <c r="JA298" i="7" s="1"/>
  <c r="JA299" i="7" s="1"/>
  <c r="JA300" i="7" s="1"/>
  <c r="JA301" i="7" s="1"/>
  <c r="JA302" i="7" s="1"/>
  <c r="JA303" i="7" s="1"/>
  <c r="JA304" i="7" s="1"/>
  <c r="JA305" i="7" s="1"/>
  <c r="JA306" i="7" s="1"/>
  <c r="JA307" i="7" s="1"/>
  <c r="JA308" i="7" s="1"/>
  <c r="JA309" i="7" s="1"/>
  <c r="JA310" i="7" s="1"/>
  <c r="JA311" i="7" s="1"/>
  <c r="JA312" i="7" s="1"/>
  <c r="JA313" i="7" s="1"/>
  <c r="JA314" i="7" s="1"/>
  <c r="JA315" i="7" s="1"/>
  <c r="JA316" i="7" s="1"/>
  <c r="JA317" i="7" s="1"/>
  <c r="JA318" i="7" s="1"/>
  <c r="DG219" i="7"/>
  <c r="DG220" i="7" s="1"/>
  <c r="DG221" i="7" s="1"/>
  <c r="DG222" i="7" s="1"/>
  <c r="DG223" i="7" s="1"/>
  <c r="DG224" i="7" s="1"/>
  <c r="DG225" i="7" s="1"/>
  <c r="DG226" i="7" s="1"/>
  <c r="DG227" i="7" s="1"/>
  <c r="DG228" i="7" s="1"/>
  <c r="DG229" i="7" s="1"/>
  <c r="DG230" i="7" s="1"/>
  <c r="DG231" i="7" s="1"/>
  <c r="DG232" i="7" s="1"/>
  <c r="DG233" i="7" s="1"/>
  <c r="DG234" i="7" s="1"/>
  <c r="DG235" i="7" s="1"/>
  <c r="DG236" i="7" s="1"/>
  <c r="DG237" i="7" s="1"/>
  <c r="DG238" i="7" s="1"/>
  <c r="DG239" i="7" s="1"/>
  <c r="DG240" i="7" s="1"/>
  <c r="DG241" i="7" s="1"/>
  <c r="DG242" i="7" s="1"/>
  <c r="DG243" i="7" s="1"/>
  <c r="DG244" i="7" s="1"/>
  <c r="DG245" i="7" s="1"/>
  <c r="DG246" i="7" s="1"/>
  <c r="DG247" i="7" s="1"/>
  <c r="DG248" i="7" s="1"/>
  <c r="DG249" i="7" s="1"/>
  <c r="DG250" i="7" s="1"/>
  <c r="DG251" i="7" s="1"/>
  <c r="DG252" i="7" s="1"/>
  <c r="DG253" i="7" s="1"/>
  <c r="DG254" i="7" s="1"/>
  <c r="DG255" i="7" s="1"/>
  <c r="DG256" i="7" s="1"/>
  <c r="DG257" i="7" s="1"/>
  <c r="DG258" i="7" s="1"/>
  <c r="DG259" i="7" s="1"/>
  <c r="DG260" i="7" s="1"/>
  <c r="DG261" i="7" s="1"/>
  <c r="DG262" i="7" s="1"/>
  <c r="DG263" i="7" s="1"/>
  <c r="DG264" i="7" s="1"/>
  <c r="DG265" i="7" s="1"/>
  <c r="DG266" i="7" s="1"/>
  <c r="DG267" i="7" s="1"/>
  <c r="DG268" i="7" s="1"/>
  <c r="DG269" i="7" s="1"/>
  <c r="DG270" i="7" s="1"/>
  <c r="DG271" i="7" s="1"/>
  <c r="DG272" i="7" s="1"/>
  <c r="DG273" i="7" s="1"/>
  <c r="DG274" i="7" s="1"/>
  <c r="DG275" i="7" s="1"/>
  <c r="DG276" i="7" s="1"/>
  <c r="DG277" i="7" s="1"/>
  <c r="DG278" i="7" s="1"/>
  <c r="DG279" i="7" s="1"/>
  <c r="DG280" i="7" s="1"/>
  <c r="DG281" i="7" s="1"/>
  <c r="DG282" i="7" s="1"/>
  <c r="DG283" i="7" s="1"/>
  <c r="DG284" i="7" s="1"/>
  <c r="DG285" i="7" s="1"/>
  <c r="DG286" i="7" s="1"/>
  <c r="DG287" i="7" s="1"/>
  <c r="DG288" i="7" s="1"/>
  <c r="DG289" i="7" s="1"/>
  <c r="DG290" i="7" s="1"/>
  <c r="DG291" i="7" s="1"/>
  <c r="DG292" i="7" s="1"/>
  <c r="DG293" i="7" s="1"/>
  <c r="DG294" i="7" s="1"/>
  <c r="DG295" i="7" s="1"/>
  <c r="DG296" i="7" s="1"/>
  <c r="DG297" i="7" s="1"/>
  <c r="DG298" i="7" s="1"/>
  <c r="DG299" i="7" s="1"/>
  <c r="DG300" i="7" s="1"/>
  <c r="DG301" i="7" s="1"/>
  <c r="DG302" i="7" s="1"/>
  <c r="DG303" i="7" s="1"/>
  <c r="DG304" i="7" s="1"/>
  <c r="DG305" i="7" s="1"/>
  <c r="DG306" i="7" s="1"/>
  <c r="DG307" i="7" s="1"/>
  <c r="DG308" i="7" s="1"/>
  <c r="DG309" i="7" s="1"/>
  <c r="DG310" i="7" s="1"/>
  <c r="DG311" i="7" s="1"/>
  <c r="DG312" i="7" s="1"/>
  <c r="DG313" i="7" s="1"/>
  <c r="DG314" i="7" s="1"/>
  <c r="DG315" i="7" s="1"/>
  <c r="DG316" i="7" s="1"/>
  <c r="DG317" i="7" s="1"/>
  <c r="DG318" i="7" s="1"/>
  <c r="DG319" i="7" s="1"/>
  <c r="DG320" i="7" s="1"/>
  <c r="DG321" i="7" s="1"/>
  <c r="DG322" i="7" s="1"/>
  <c r="DG323" i="7" s="1"/>
  <c r="DG324" i="7" s="1"/>
  <c r="DG325" i="7" s="1"/>
  <c r="DG326" i="7" s="1"/>
  <c r="DG327" i="7" s="1"/>
  <c r="DG328" i="7" s="1"/>
  <c r="DG329" i="7" s="1"/>
  <c r="DG330" i="7" s="1"/>
  <c r="DG331" i="7" s="1"/>
  <c r="DG332" i="7" s="1"/>
  <c r="LU219" i="7"/>
  <c r="LU220" i="7" s="1"/>
  <c r="LU221" i="7" s="1"/>
  <c r="LU222" i="7" s="1"/>
  <c r="LU223" i="7" s="1"/>
  <c r="LU224" i="7" s="1"/>
  <c r="LU225" i="7" s="1"/>
  <c r="LU226" i="7" s="1"/>
  <c r="LU227" i="7" s="1"/>
  <c r="LU228" i="7" s="1"/>
  <c r="LU229" i="7" s="1"/>
  <c r="LU230" i="7" s="1"/>
  <c r="LU231" i="7" s="1"/>
  <c r="LU232" i="7" s="1"/>
  <c r="LU233" i="7" s="1"/>
  <c r="LU234" i="7" s="1"/>
  <c r="LU235" i="7" s="1"/>
  <c r="LU236" i="7" s="1"/>
  <c r="LU237" i="7" s="1"/>
  <c r="LU238" i="7" s="1"/>
  <c r="LU239" i="7" s="1"/>
  <c r="LU240" i="7" s="1"/>
  <c r="LU241" i="7" s="1"/>
  <c r="LU242" i="7" s="1"/>
  <c r="LU243" i="7" s="1"/>
  <c r="LU244" i="7" s="1"/>
  <c r="LU245" i="7" s="1"/>
  <c r="LU246" i="7" s="1"/>
  <c r="LU247" i="7" s="1"/>
  <c r="LU248" i="7" s="1"/>
  <c r="LU249" i="7" s="1"/>
  <c r="LU250" i="7" s="1"/>
  <c r="LU251" i="7" s="1"/>
  <c r="LU252" i="7" s="1"/>
  <c r="LU253" i="7" s="1"/>
  <c r="LU254" i="7" s="1"/>
  <c r="LU255" i="7" s="1"/>
  <c r="LU256" i="7" s="1"/>
  <c r="LU257" i="7" s="1"/>
  <c r="LU258" i="7" s="1"/>
  <c r="LU259" i="7" s="1"/>
  <c r="LU260" i="7" s="1"/>
  <c r="LU261" i="7" s="1"/>
  <c r="LU262" i="7" s="1"/>
  <c r="LU263" i="7" s="1"/>
  <c r="LU264" i="7" s="1"/>
  <c r="LU265" i="7" s="1"/>
  <c r="LU266" i="7" s="1"/>
  <c r="LU267" i="7" s="1"/>
  <c r="LU268" i="7" s="1"/>
  <c r="LU269" i="7" s="1"/>
  <c r="LU270" i="7" s="1"/>
  <c r="LU271" i="7" s="1"/>
  <c r="LU272" i="7" s="1"/>
  <c r="LU273" i="7" s="1"/>
  <c r="LU274" i="7" s="1"/>
  <c r="LU275" i="7" s="1"/>
  <c r="LU276" i="7" s="1"/>
  <c r="LU277" i="7" s="1"/>
  <c r="LU278" i="7" s="1"/>
  <c r="LU279" i="7" s="1"/>
  <c r="LU280" i="7" s="1"/>
  <c r="LU281" i="7" s="1"/>
  <c r="LU282" i="7" s="1"/>
  <c r="LU283" i="7" s="1"/>
  <c r="LU284" i="7" s="1"/>
  <c r="LU285" i="7" s="1"/>
  <c r="LU286" i="7" s="1"/>
  <c r="LU287" i="7" s="1"/>
  <c r="LU288" i="7" s="1"/>
  <c r="LU289" i="7" s="1"/>
  <c r="LU290" i="7" s="1"/>
  <c r="LU291" i="7" s="1"/>
  <c r="LU292" i="7" s="1"/>
  <c r="LU293" i="7" s="1"/>
  <c r="LU294" i="7" s="1"/>
  <c r="LU295" i="7" s="1"/>
  <c r="LU296" i="7" s="1"/>
  <c r="LU297" i="7" s="1"/>
  <c r="LU298" i="7" s="1"/>
  <c r="LU299" i="7" s="1"/>
  <c r="LU300" i="7" s="1"/>
  <c r="LU301" i="7" s="1"/>
  <c r="LU302" i="7" s="1"/>
  <c r="LU303" i="7" s="1"/>
  <c r="LU304" i="7" s="1"/>
  <c r="LU305" i="7" s="1"/>
  <c r="LU306" i="7" s="1"/>
  <c r="LU307" i="7" s="1"/>
  <c r="LU308" i="7" s="1"/>
  <c r="LU309" i="7" s="1"/>
  <c r="LU310" i="7" s="1"/>
  <c r="LU311" i="7" s="1"/>
  <c r="LU312" i="7" s="1"/>
  <c r="LU313" i="7" s="1"/>
  <c r="LU314" i="7" s="1"/>
  <c r="LU315" i="7" s="1"/>
  <c r="LU316" i="7" s="1"/>
  <c r="LU317" i="7" s="1"/>
  <c r="LU318" i="7" s="1"/>
  <c r="LU319" i="7" s="1"/>
  <c r="LU320" i="7" s="1"/>
  <c r="LU321" i="7" s="1"/>
  <c r="LU322" i="7" s="1"/>
  <c r="LU323" i="7" s="1"/>
  <c r="LU324" i="7" s="1"/>
  <c r="LU325" i="7" s="1"/>
  <c r="LU326" i="7" s="1"/>
  <c r="LU327" i="7" s="1"/>
  <c r="LU328" i="7" s="1"/>
  <c r="LU329" i="7" s="1"/>
  <c r="LU330" i="7" s="1"/>
  <c r="LU331" i="7" s="1"/>
  <c r="LU332" i="7" s="1"/>
  <c r="LU333" i="7" s="1"/>
  <c r="LU334" i="7" s="1"/>
  <c r="LU335" i="7" s="1"/>
  <c r="LU336" i="7" s="1"/>
  <c r="LU337" i="7" s="1"/>
  <c r="LU338" i="7" s="1"/>
  <c r="LU339" i="7" s="1"/>
  <c r="LU340" i="7" s="1"/>
  <c r="LU341" i="7" s="1"/>
  <c r="LU342" i="7" s="1"/>
  <c r="LU343" i="7" s="1"/>
  <c r="LU344" i="7" s="1"/>
  <c r="LU345" i="7" s="1"/>
  <c r="LU346" i="7" s="1"/>
  <c r="LU347" i="7" s="1"/>
  <c r="LU348" i="7" s="1"/>
  <c r="LU349" i="7" s="1"/>
  <c r="LU350" i="7" s="1"/>
  <c r="LU351" i="7" s="1"/>
  <c r="LU352" i="7" s="1"/>
  <c r="LU353" i="7" s="1"/>
  <c r="LU354" i="7" s="1"/>
  <c r="LU355" i="7" s="1"/>
  <c r="LU356" i="7" s="1"/>
  <c r="LU357" i="7" s="1"/>
  <c r="LU358" i="7" s="1"/>
  <c r="LU359" i="7" s="1"/>
  <c r="LU360" i="7" s="1"/>
  <c r="LU361" i="7" s="1"/>
  <c r="LU362" i="7" s="1"/>
  <c r="LU363" i="7" s="1"/>
  <c r="LU364" i="7" s="1"/>
  <c r="LU365" i="7" s="1"/>
  <c r="LU366" i="7" s="1"/>
  <c r="LU367" i="7" s="1"/>
  <c r="LU368" i="7" s="1"/>
  <c r="LU369" i="7" s="1"/>
  <c r="LU370" i="7" s="1"/>
  <c r="LU371" i="7" s="1"/>
  <c r="LU372" i="7" s="1"/>
  <c r="LU373" i="7" s="1"/>
  <c r="LU374" i="7" s="1"/>
  <c r="LU375" i="7" s="1"/>
  <c r="LU376" i="7" s="1"/>
  <c r="LU377" i="7" s="1"/>
  <c r="LU378" i="7" s="1"/>
  <c r="LU379" i="7" s="1"/>
  <c r="LU380" i="7" s="1"/>
  <c r="LU381" i="7" s="1"/>
  <c r="LU382" i="7" s="1"/>
  <c r="LU383" i="7" s="1"/>
  <c r="LU384" i="7" s="1"/>
  <c r="LU385" i="7" s="1"/>
  <c r="LU386" i="7" s="1"/>
  <c r="LU387" i="7" s="1"/>
  <c r="LU388" i="7" s="1"/>
  <c r="LU389" i="7" s="1"/>
  <c r="LU390" i="7" s="1"/>
  <c r="LU391" i="7" s="1"/>
  <c r="LU392" i="7" s="1"/>
  <c r="LU393" i="7" s="1"/>
  <c r="LU394" i="7" s="1"/>
  <c r="LU395" i="7" s="1"/>
  <c r="LU396" i="7" s="1"/>
  <c r="LU397" i="7" s="1"/>
  <c r="LU398" i="7" s="1"/>
  <c r="LU399" i="7" s="1"/>
  <c r="LU400" i="7" s="1"/>
  <c r="LU401" i="7" s="1"/>
  <c r="LU402" i="7" s="1"/>
  <c r="LU403" i="7" s="1"/>
  <c r="LU404" i="7" s="1"/>
  <c r="LU405" i="7" s="1"/>
  <c r="LU406" i="7" s="1"/>
  <c r="LU407" i="7" s="1"/>
  <c r="LU408" i="7" s="1"/>
  <c r="LU409" i="7" s="1"/>
  <c r="LU410" i="7" s="1"/>
  <c r="LU411" i="7" s="1"/>
  <c r="LU412" i="7" s="1"/>
  <c r="LU413" i="7" s="1"/>
  <c r="LU414" i="7" s="1"/>
  <c r="LU415" i="7" s="1"/>
  <c r="LU416" i="7" s="1"/>
  <c r="LU417" i="7" s="1"/>
  <c r="LU418" i="7" s="1"/>
  <c r="LU419" i="7" s="1"/>
  <c r="LU420" i="7" s="1"/>
  <c r="LU421" i="7" s="1"/>
  <c r="LU422" i="7" s="1"/>
  <c r="LU423" i="7" s="1"/>
  <c r="LU424" i="7" s="1"/>
  <c r="LU425" i="7" s="1"/>
  <c r="LU426" i="7" s="1"/>
  <c r="LU427" i="7" s="1"/>
  <c r="NQ219" i="7"/>
  <c r="NQ220" i="7" s="1"/>
  <c r="NQ221" i="7" s="1"/>
  <c r="NQ222" i="7" s="1"/>
  <c r="NQ223" i="7" s="1"/>
  <c r="NQ224" i="7" s="1"/>
  <c r="NQ225" i="7" s="1"/>
  <c r="NQ226" i="7" s="1"/>
  <c r="NQ227" i="7" s="1"/>
  <c r="NQ228" i="7" s="1"/>
  <c r="NQ229" i="7" s="1"/>
  <c r="NQ230" i="7" s="1"/>
  <c r="NQ231" i="7" s="1"/>
  <c r="NQ232" i="7" s="1"/>
  <c r="NQ233" i="7" s="1"/>
  <c r="NQ234" i="7" s="1"/>
  <c r="NQ235" i="7" s="1"/>
  <c r="NQ236" i="7" s="1"/>
  <c r="NQ237" i="7" s="1"/>
  <c r="NQ238" i="7" s="1"/>
  <c r="NQ239" i="7" s="1"/>
  <c r="NQ240" i="7" s="1"/>
  <c r="NQ241" i="7" s="1"/>
  <c r="NQ242" i="7" s="1"/>
  <c r="NQ243" i="7" s="1"/>
  <c r="NQ244" i="7" s="1"/>
  <c r="NQ245" i="7" s="1"/>
  <c r="NQ246" i="7" s="1"/>
  <c r="NQ247" i="7" s="1"/>
  <c r="NQ248" i="7" s="1"/>
  <c r="NQ249" i="7" s="1"/>
  <c r="NQ250" i="7" s="1"/>
  <c r="NQ251" i="7" s="1"/>
  <c r="NQ252" i="7" s="1"/>
  <c r="NQ253" i="7" s="1"/>
  <c r="NQ254" i="7" s="1"/>
  <c r="NQ255" i="7" s="1"/>
  <c r="NQ256" i="7" s="1"/>
  <c r="NQ257" i="7" s="1"/>
  <c r="NQ258" i="7" s="1"/>
  <c r="NQ259" i="7" s="1"/>
  <c r="NQ260" i="7" s="1"/>
  <c r="NQ261" i="7" s="1"/>
  <c r="NQ262" i="7" s="1"/>
  <c r="NQ263" i="7" s="1"/>
  <c r="NQ264" i="7" s="1"/>
  <c r="NQ265" i="7" s="1"/>
  <c r="NQ266" i="7" s="1"/>
  <c r="NQ267" i="7" s="1"/>
  <c r="NQ268" i="7" s="1"/>
  <c r="NQ269" i="7" s="1"/>
  <c r="NQ270" i="7" s="1"/>
  <c r="NQ271" i="7" s="1"/>
  <c r="NQ272" i="7" s="1"/>
  <c r="NQ273" i="7" s="1"/>
  <c r="NQ274" i="7" s="1"/>
  <c r="NQ275" i="7" s="1"/>
  <c r="NQ276" i="7" s="1"/>
  <c r="NQ277" i="7" s="1"/>
  <c r="NQ278" i="7" s="1"/>
  <c r="NQ279" i="7" s="1"/>
  <c r="NQ280" i="7" s="1"/>
  <c r="NQ281" i="7" s="1"/>
  <c r="NQ282" i="7" s="1"/>
  <c r="NQ283" i="7" s="1"/>
  <c r="NQ284" i="7" s="1"/>
  <c r="NQ285" i="7" s="1"/>
  <c r="NQ286" i="7" s="1"/>
  <c r="NQ287" i="7" s="1"/>
  <c r="NQ288" i="7" s="1"/>
  <c r="NQ289" i="7" s="1"/>
  <c r="NQ290" i="7" s="1"/>
  <c r="NQ291" i="7" s="1"/>
  <c r="NQ292" i="7" s="1"/>
  <c r="NQ293" i="7" s="1"/>
  <c r="NQ294" i="7" s="1"/>
  <c r="NQ295" i="7" s="1"/>
  <c r="NQ296" i="7" s="1"/>
  <c r="NQ297" i="7" s="1"/>
  <c r="NQ298" i="7" s="1"/>
  <c r="NQ299" i="7" s="1"/>
  <c r="NQ300" i="7" s="1"/>
  <c r="NQ301" i="7" s="1"/>
  <c r="NQ302" i="7" s="1"/>
  <c r="NQ303" i="7" s="1"/>
  <c r="NQ304" i="7" s="1"/>
  <c r="NQ305" i="7" s="1"/>
  <c r="NQ306" i="7" s="1"/>
  <c r="NQ307" i="7" s="1"/>
  <c r="NQ308" i="7" s="1"/>
  <c r="NQ309" i="7" s="1"/>
  <c r="NQ310" i="7" s="1"/>
  <c r="NQ311" i="7" s="1"/>
  <c r="NQ312" i="7" s="1"/>
  <c r="NQ313" i="7" s="1"/>
  <c r="NQ314" i="7" s="1"/>
  <c r="NQ315" i="7" s="1"/>
  <c r="NQ316" i="7" s="1"/>
  <c r="NQ317" i="7" s="1"/>
  <c r="NQ318" i="7" s="1"/>
  <c r="NQ319" i="7" s="1"/>
  <c r="NQ320" i="7" s="1"/>
  <c r="NQ321" i="7" s="1"/>
  <c r="NQ322" i="7" s="1"/>
  <c r="NQ323" i="7" s="1"/>
  <c r="NQ324" i="7" s="1"/>
  <c r="NQ325" i="7" s="1"/>
  <c r="NQ326" i="7" s="1"/>
  <c r="NQ327" i="7" s="1"/>
  <c r="NQ328" i="7" s="1"/>
  <c r="NQ329" i="7" s="1"/>
  <c r="NQ330" i="7" s="1"/>
  <c r="NQ331" i="7" s="1"/>
  <c r="NQ332" i="7" s="1"/>
  <c r="NQ333" i="7" s="1"/>
  <c r="NQ334" i="7" s="1"/>
  <c r="NQ335" i="7" s="1"/>
  <c r="NQ336" i="7" s="1"/>
  <c r="NQ337" i="7" s="1"/>
  <c r="NQ338" i="7" s="1"/>
  <c r="NQ339" i="7" s="1"/>
  <c r="NQ340" i="7" s="1"/>
  <c r="NQ341" i="7" s="1"/>
  <c r="NQ342" i="7" s="1"/>
  <c r="NQ343" i="7" s="1"/>
  <c r="NQ344" i="7" s="1"/>
  <c r="NQ345" i="7" s="1"/>
  <c r="NQ346" i="7" s="1"/>
  <c r="NQ347" i="7" s="1"/>
  <c r="NQ348" i="7" s="1"/>
  <c r="NQ349" i="7" s="1"/>
  <c r="NQ350" i="7" s="1"/>
  <c r="NQ351" i="7" s="1"/>
  <c r="NQ352" i="7" s="1"/>
  <c r="NQ353" i="7" s="1"/>
  <c r="NQ354" i="7" s="1"/>
  <c r="NQ355" i="7" s="1"/>
  <c r="NQ356" i="7" s="1"/>
  <c r="NQ357" i="7" s="1"/>
  <c r="NQ358" i="7" s="1"/>
  <c r="NQ359" i="7" s="1"/>
  <c r="NQ360" i="7" s="1"/>
  <c r="NQ361" i="7" s="1"/>
  <c r="NQ362" i="7" s="1"/>
  <c r="NQ363" i="7" s="1"/>
  <c r="NQ364" i="7" s="1"/>
  <c r="NQ365" i="7" s="1"/>
  <c r="NQ366" i="7" s="1"/>
  <c r="NQ367" i="7" s="1"/>
  <c r="NQ368" i="7" s="1"/>
  <c r="NQ369" i="7" s="1"/>
  <c r="NQ370" i="7" s="1"/>
  <c r="NQ371" i="7" s="1"/>
  <c r="NQ372" i="7" s="1"/>
  <c r="NQ373" i="7" s="1"/>
  <c r="NQ374" i="7" s="1"/>
  <c r="NQ375" i="7" s="1"/>
  <c r="NQ376" i="7" s="1"/>
  <c r="NQ377" i="7" s="1"/>
  <c r="NQ378" i="7" s="1"/>
  <c r="NQ379" i="7" s="1"/>
  <c r="NQ380" i="7" s="1"/>
  <c r="NQ381" i="7" s="1"/>
  <c r="NQ382" i="7" s="1"/>
  <c r="NQ383" i="7" s="1"/>
  <c r="NQ384" i="7" s="1"/>
  <c r="NQ385" i="7" s="1"/>
  <c r="NQ386" i="7" s="1"/>
  <c r="NQ387" i="7" s="1"/>
  <c r="NQ388" i="7" s="1"/>
  <c r="NQ389" i="7" s="1"/>
  <c r="NQ390" i="7" s="1"/>
  <c r="NQ391" i="7" s="1"/>
  <c r="NQ392" i="7" s="1"/>
  <c r="NQ393" i="7" s="1"/>
  <c r="NQ394" i="7" s="1"/>
  <c r="NQ395" i="7" s="1"/>
  <c r="NQ396" i="7" s="1"/>
  <c r="NQ397" i="7" s="1"/>
  <c r="NQ398" i="7" s="1"/>
  <c r="NQ399" i="7" s="1"/>
  <c r="NQ400" i="7" s="1"/>
  <c r="NQ401" i="7" s="1"/>
  <c r="NQ402" i="7" s="1"/>
  <c r="NQ403" i="7" s="1"/>
  <c r="NQ404" i="7" s="1"/>
  <c r="NQ405" i="7" s="1"/>
  <c r="NQ406" i="7" s="1"/>
  <c r="NQ407" i="7" s="1"/>
  <c r="NQ408" i="7" s="1"/>
  <c r="NQ409" i="7" s="1"/>
  <c r="NQ410" i="7" s="1"/>
  <c r="NQ411" i="7" s="1"/>
  <c r="NQ412" i="7" s="1"/>
  <c r="NQ413" i="7" s="1"/>
  <c r="NQ414" i="7" s="1"/>
  <c r="NQ415" i="7" s="1"/>
  <c r="NQ416" i="7" s="1"/>
  <c r="NQ417" i="7" s="1"/>
  <c r="NQ418" i="7" s="1"/>
  <c r="NQ419" i="7" s="1"/>
  <c r="NQ420" i="7" s="1"/>
  <c r="NQ421" i="7" s="1"/>
  <c r="NQ422" i="7" s="1"/>
  <c r="NQ423" i="7" s="1"/>
  <c r="NQ424" i="7" s="1"/>
  <c r="NQ425" i="7" s="1"/>
  <c r="NQ426" i="7" s="1"/>
  <c r="NQ427" i="7" s="1"/>
  <c r="MY219" i="7"/>
  <c r="MY220" i="7" s="1"/>
  <c r="MY221" i="7" s="1"/>
  <c r="MY222" i="7" s="1"/>
  <c r="MY223" i="7" s="1"/>
  <c r="MY224" i="7" s="1"/>
  <c r="MY225" i="7" s="1"/>
  <c r="MY226" i="7" s="1"/>
  <c r="MY227" i="7" s="1"/>
  <c r="MY228" i="7" s="1"/>
  <c r="MY229" i="7" s="1"/>
  <c r="MY230" i="7" s="1"/>
  <c r="MY231" i="7" s="1"/>
  <c r="MY232" i="7" s="1"/>
  <c r="MY233" i="7" s="1"/>
  <c r="MY234" i="7" s="1"/>
  <c r="MY235" i="7" s="1"/>
  <c r="MY236" i="7" s="1"/>
  <c r="MY237" i="7" s="1"/>
  <c r="MY238" i="7" s="1"/>
  <c r="MY239" i="7" s="1"/>
  <c r="MY240" i="7" s="1"/>
  <c r="MY241" i="7" s="1"/>
  <c r="MY242" i="7" s="1"/>
  <c r="MY243" i="7" s="1"/>
  <c r="MY244" i="7" s="1"/>
  <c r="MY245" i="7" s="1"/>
  <c r="MY246" i="7" s="1"/>
  <c r="MY247" i="7" s="1"/>
  <c r="MY248" i="7" s="1"/>
  <c r="MY249" i="7" s="1"/>
  <c r="MY250" i="7" s="1"/>
  <c r="MY251" i="7" s="1"/>
  <c r="MY252" i="7" s="1"/>
  <c r="MY253" i="7" s="1"/>
  <c r="MY254" i="7" s="1"/>
  <c r="MY255" i="7" s="1"/>
  <c r="MY256" i="7" s="1"/>
  <c r="MY257" i="7" s="1"/>
  <c r="MY258" i="7" s="1"/>
  <c r="MY259" i="7" s="1"/>
  <c r="MY260" i="7" s="1"/>
  <c r="MY261" i="7" s="1"/>
  <c r="MY262" i="7" s="1"/>
  <c r="MY263" i="7" s="1"/>
  <c r="MY264" i="7" s="1"/>
  <c r="MY265" i="7" s="1"/>
  <c r="MY266" i="7" s="1"/>
  <c r="MY267" i="7" s="1"/>
  <c r="MY268" i="7" s="1"/>
  <c r="MY269" i="7" s="1"/>
  <c r="MY270" i="7" s="1"/>
  <c r="MY271" i="7" s="1"/>
  <c r="MY272" i="7" s="1"/>
  <c r="MY273" i="7" s="1"/>
  <c r="MY274" i="7" s="1"/>
  <c r="MY275" i="7" s="1"/>
  <c r="MY276" i="7" s="1"/>
  <c r="MY277" i="7" s="1"/>
  <c r="MY278" i="7" s="1"/>
  <c r="MY279" i="7" s="1"/>
  <c r="MY280" i="7" s="1"/>
  <c r="MY281" i="7" s="1"/>
  <c r="MY282" i="7" s="1"/>
  <c r="MY283" i="7" s="1"/>
  <c r="MY284" i="7" s="1"/>
  <c r="MY285" i="7" s="1"/>
  <c r="MY286" i="7" s="1"/>
  <c r="MY287" i="7" s="1"/>
  <c r="MY288" i="7" s="1"/>
  <c r="MY289" i="7" s="1"/>
  <c r="MY290" i="7" s="1"/>
  <c r="MY291" i="7" s="1"/>
  <c r="MY292" i="7" s="1"/>
  <c r="MY293" i="7" s="1"/>
  <c r="MY294" i="7" s="1"/>
  <c r="MY295" i="7" s="1"/>
  <c r="MY296" i="7" s="1"/>
  <c r="MY297" i="7" s="1"/>
  <c r="MY298" i="7" s="1"/>
  <c r="MY299" i="7" s="1"/>
  <c r="MY300" i="7" s="1"/>
  <c r="MY301" i="7" s="1"/>
  <c r="MY302" i="7" s="1"/>
  <c r="MY303" i="7" s="1"/>
  <c r="MY304" i="7" s="1"/>
  <c r="MY305" i="7" s="1"/>
  <c r="MY306" i="7" s="1"/>
  <c r="MY307" i="7" s="1"/>
  <c r="MY308" i="7" s="1"/>
  <c r="MY309" i="7" s="1"/>
  <c r="MY310" i="7" s="1"/>
  <c r="MY311" i="7" s="1"/>
  <c r="MY312" i="7" s="1"/>
  <c r="MY313" i="7" s="1"/>
  <c r="MY314" i="7" s="1"/>
  <c r="MY315" i="7" s="1"/>
  <c r="MY316" i="7" s="1"/>
  <c r="MY317" i="7" s="1"/>
  <c r="MY318" i="7" s="1"/>
  <c r="MY319" i="7" s="1"/>
  <c r="MY320" i="7" s="1"/>
  <c r="MY321" i="7" s="1"/>
  <c r="MY322" i="7" s="1"/>
  <c r="MY323" i="7" s="1"/>
  <c r="MY324" i="7" s="1"/>
  <c r="MY325" i="7" s="1"/>
  <c r="MY326" i="7" s="1"/>
  <c r="MY327" i="7" s="1"/>
  <c r="MY328" i="7" s="1"/>
  <c r="MY329" i="7" s="1"/>
  <c r="MY330" i="7" s="1"/>
  <c r="MY331" i="7" s="1"/>
  <c r="MY332" i="7" s="1"/>
  <c r="MY333" i="7" s="1"/>
  <c r="MY334" i="7" s="1"/>
  <c r="MY335" i="7" s="1"/>
  <c r="MY336" i="7" s="1"/>
  <c r="MY337" i="7" s="1"/>
  <c r="MY338" i="7" s="1"/>
  <c r="MY339" i="7" s="1"/>
  <c r="MY340" i="7" s="1"/>
  <c r="MY341" i="7" s="1"/>
  <c r="MY342" i="7" s="1"/>
  <c r="MY343" i="7" s="1"/>
  <c r="MY344" i="7" s="1"/>
  <c r="MY345" i="7" s="1"/>
  <c r="MY346" i="7" s="1"/>
  <c r="MY347" i="7" s="1"/>
  <c r="MY348" i="7" s="1"/>
  <c r="MY349" i="7" s="1"/>
  <c r="MY350" i="7" s="1"/>
  <c r="MY351" i="7" s="1"/>
  <c r="MY352" i="7" s="1"/>
  <c r="MY353" i="7" s="1"/>
  <c r="MY354" i="7" s="1"/>
  <c r="MY355" i="7" s="1"/>
  <c r="MY356" i="7" s="1"/>
  <c r="MY357" i="7" s="1"/>
  <c r="MY358" i="7" s="1"/>
  <c r="MY359" i="7" s="1"/>
  <c r="MY360" i="7" s="1"/>
  <c r="MY361" i="7" s="1"/>
  <c r="MY362" i="7" s="1"/>
  <c r="MY363" i="7" s="1"/>
  <c r="MY364" i="7" s="1"/>
  <c r="MY365" i="7" s="1"/>
  <c r="MY366" i="7" s="1"/>
  <c r="MY367" i="7" s="1"/>
  <c r="MY368" i="7" s="1"/>
  <c r="MY369" i="7" s="1"/>
  <c r="MY370" i="7" s="1"/>
  <c r="MY371" i="7" s="1"/>
  <c r="MY372" i="7" s="1"/>
  <c r="MY373" i="7" s="1"/>
  <c r="MY374" i="7" s="1"/>
  <c r="MY375" i="7" s="1"/>
  <c r="MY376" i="7" s="1"/>
  <c r="MY377" i="7" s="1"/>
  <c r="MY378" i="7" s="1"/>
  <c r="MY379" i="7" s="1"/>
  <c r="MY380" i="7" s="1"/>
  <c r="MY381" i="7" s="1"/>
  <c r="MY382" i="7" s="1"/>
  <c r="MY383" i="7" s="1"/>
  <c r="MY384" i="7" s="1"/>
  <c r="MY385" i="7" s="1"/>
  <c r="MY386" i="7" s="1"/>
  <c r="MY387" i="7" s="1"/>
  <c r="MY388" i="7" s="1"/>
  <c r="MY389" i="7" s="1"/>
  <c r="MY390" i="7" s="1"/>
  <c r="MY391" i="7" s="1"/>
  <c r="MY392" i="7" s="1"/>
  <c r="MY393" i="7" s="1"/>
  <c r="MY394" i="7" s="1"/>
  <c r="MY395" i="7" s="1"/>
  <c r="MY396" i="7" s="1"/>
  <c r="MY397" i="7" s="1"/>
  <c r="MY398" i="7" s="1"/>
  <c r="MY399" i="7" s="1"/>
  <c r="MY400" i="7" s="1"/>
  <c r="MY401" i="7" s="1"/>
  <c r="MY402" i="7" s="1"/>
  <c r="MY403" i="7" s="1"/>
  <c r="MY404" i="7" s="1"/>
  <c r="MY405" i="7" s="1"/>
  <c r="MY406" i="7" s="1"/>
  <c r="MY407" i="7" s="1"/>
  <c r="MY408" i="7" s="1"/>
  <c r="MY409" i="7" s="1"/>
  <c r="MY410" i="7" s="1"/>
  <c r="MY411" i="7" s="1"/>
  <c r="MY412" i="7" s="1"/>
  <c r="MY413" i="7" s="1"/>
  <c r="MY414" i="7" s="1"/>
  <c r="MY415" i="7" s="1"/>
  <c r="MY416" i="7" s="1"/>
  <c r="MY417" i="7" s="1"/>
  <c r="MY418" i="7" s="1"/>
  <c r="MY419" i="7" s="1"/>
  <c r="MY420" i="7" s="1"/>
  <c r="MY421" i="7" s="1"/>
  <c r="MY422" i="7" s="1"/>
  <c r="MY423" i="7" s="1"/>
  <c r="MY424" i="7" s="1"/>
  <c r="MY425" i="7" s="1"/>
  <c r="MY426" i="7" s="1"/>
  <c r="MY427" i="7" s="1"/>
  <c r="DY219" i="7"/>
  <c r="DY220" i="7" s="1"/>
  <c r="DY221" i="7" s="1"/>
  <c r="DY222" i="7" s="1"/>
  <c r="DY223" i="7" s="1"/>
  <c r="DY224" i="7" s="1"/>
  <c r="DY225" i="7" s="1"/>
  <c r="DY226" i="7" s="1"/>
  <c r="DY227" i="7" s="1"/>
  <c r="DY228" i="7" s="1"/>
  <c r="DY229" i="7" s="1"/>
  <c r="DY230" i="7" s="1"/>
  <c r="DY231" i="7" s="1"/>
  <c r="DY232" i="7" s="1"/>
  <c r="DY233" i="7" s="1"/>
  <c r="DY234" i="7" s="1"/>
  <c r="DY235" i="7" s="1"/>
  <c r="DY236" i="7" s="1"/>
  <c r="DY237" i="7" s="1"/>
  <c r="DY238" i="7" s="1"/>
  <c r="DY239" i="7" s="1"/>
  <c r="DY240" i="7" s="1"/>
  <c r="DY241" i="7" s="1"/>
  <c r="DY242" i="7" s="1"/>
  <c r="DY243" i="7" s="1"/>
  <c r="DY244" i="7" s="1"/>
  <c r="DY245" i="7" s="1"/>
  <c r="DY246" i="7" s="1"/>
  <c r="DY247" i="7" s="1"/>
  <c r="DY248" i="7" s="1"/>
  <c r="DY249" i="7" s="1"/>
  <c r="DY250" i="7" s="1"/>
  <c r="DY251" i="7" s="1"/>
  <c r="DY252" i="7" s="1"/>
  <c r="AK392" i="7"/>
  <c r="HK219" i="7"/>
  <c r="HK220" i="7" s="1"/>
  <c r="HK221" i="7" s="1"/>
  <c r="HK222" i="7" s="1"/>
  <c r="HK223" i="7" s="1"/>
  <c r="HK224" i="7" s="1"/>
  <c r="HK225" i="7" s="1"/>
  <c r="HK226" i="7" s="1"/>
  <c r="HK227" i="7" s="1"/>
  <c r="HK228" i="7" s="1"/>
  <c r="HK229" i="7" s="1"/>
  <c r="HK230" i="7" s="1"/>
  <c r="HK231" i="7" s="1"/>
  <c r="HK232" i="7" s="1"/>
  <c r="HK233" i="7" s="1"/>
  <c r="HK234" i="7" s="1"/>
  <c r="HK235" i="7" s="1"/>
  <c r="HK236" i="7" s="1"/>
  <c r="HK237" i="7" s="1"/>
  <c r="HK238" i="7" s="1"/>
  <c r="HK239" i="7" s="1"/>
  <c r="HK240" i="7" s="1"/>
  <c r="HK241" i="7" s="1"/>
  <c r="HK242" i="7" s="1"/>
  <c r="HK243" i="7" s="1"/>
  <c r="HK244" i="7" s="1"/>
  <c r="HK245" i="7" s="1"/>
  <c r="HK246" i="7" s="1"/>
  <c r="HK247" i="7" s="1"/>
  <c r="HK248" i="7" s="1"/>
  <c r="HK249" i="7" s="1"/>
  <c r="HK250" i="7" s="1"/>
  <c r="HK251" i="7" s="1"/>
  <c r="HK252" i="7" s="1"/>
  <c r="HK253" i="7" s="1"/>
  <c r="HK254" i="7" s="1"/>
  <c r="HK255" i="7" s="1"/>
  <c r="HK256" i="7" s="1"/>
  <c r="HK257" i="7" s="1"/>
  <c r="HK258" i="7" s="1"/>
  <c r="HK259" i="7" s="1"/>
  <c r="HK260" i="7" s="1"/>
  <c r="HK261" i="7" s="1"/>
  <c r="HK262" i="7" s="1"/>
  <c r="HK263" i="7" s="1"/>
  <c r="HK264" i="7" s="1"/>
  <c r="HK265" i="7" s="1"/>
  <c r="HK266" i="7" s="1"/>
  <c r="HK267" i="7" s="1"/>
  <c r="HK268" i="7" s="1"/>
  <c r="HK269" i="7" s="1"/>
  <c r="HK270" i="7" s="1"/>
  <c r="HK271" i="7" s="1"/>
  <c r="HK272" i="7" s="1"/>
  <c r="HK273" i="7" s="1"/>
  <c r="HK274" i="7" s="1"/>
  <c r="HK275" i="7" s="1"/>
  <c r="HK276" i="7" s="1"/>
  <c r="HK277" i="7" s="1"/>
  <c r="HK278" i="7" s="1"/>
  <c r="HK279" i="7" s="1"/>
  <c r="HK280" i="7" s="1"/>
  <c r="HK281" i="7" s="1"/>
  <c r="HK282" i="7" s="1"/>
  <c r="HK283" i="7" s="1"/>
  <c r="HK284" i="7" s="1"/>
  <c r="HK285" i="7" s="1"/>
  <c r="HK286" i="7" s="1"/>
  <c r="HK287" i="7" s="1"/>
  <c r="HK288" i="7" s="1"/>
  <c r="HK289" i="7" s="1"/>
  <c r="HK290" i="7" s="1"/>
  <c r="HK291" i="7" s="1"/>
  <c r="HK292" i="7" s="1"/>
  <c r="HK293" i="7" s="1"/>
  <c r="HK294" i="7" s="1"/>
  <c r="HK295" i="7" s="1"/>
  <c r="HK296" i="7" s="1"/>
  <c r="HK297" i="7" s="1"/>
  <c r="HK298" i="7" s="1"/>
  <c r="HK299" i="7" s="1"/>
  <c r="HK300" i="7" s="1"/>
  <c r="HK301" i="7" s="1"/>
  <c r="HK302" i="7" s="1"/>
  <c r="HK303" i="7" s="1"/>
  <c r="HK304" i="7" s="1"/>
  <c r="HK305" i="7" s="1"/>
  <c r="HK306" i="7" s="1"/>
  <c r="HK307" i="7" s="1"/>
  <c r="HK308" i="7" s="1"/>
  <c r="HK309" i="7" s="1"/>
  <c r="HK310" i="7" s="1"/>
  <c r="HK311" i="7" s="1"/>
  <c r="HK312" i="7" s="1"/>
  <c r="HK313" i="7" s="1"/>
  <c r="HK314" i="7" s="1"/>
  <c r="HK315" i="7" s="1"/>
  <c r="HK316" i="7" s="1"/>
  <c r="HK317" i="7" s="1"/>
  <c r="HK318" i="7" s="1"/>
  <c r="HK319" i="7" s="1"/>
  <c r="HK320" i="7" s="1"/>
  <c r="HK321" i="7" s="1"/>
  <c r="HK322" i="7" s="1"/>
  <c r="HK323" i="7" s="1"/>
  <c r="HK324" i="7" s="1"/>
  <c r="HK325" i="7" s="1"/>
  <c r="HK326" i="7" s="1"/>
  <c r="HK327" i="7" s="1"/>
  <c r="HK328" i="7" s="1"/>
  <c r="HK329" i="7" s="1"/>
  <c r="HK330" i="7" s="1"/>
  <c r="HK331" i="7" s="1"/>
  <c r="HK332" i="7" s="1"/>
  <c r="HK333" i="7" s="1"/>
  <c r="HK334" i="7" s="1"/>
  <c r="HK335" i="7" s="1"/>
  <c r="HK336" i="7" s="1"/>
  <c r="HK337" i="7" s="1"/>
  <c r="HK338" i="7" s="1"/>
  <c r="HK339" i="7" s="1"/>
  <c r="HK340" i="7" s="1"/>
  <c r="HK341" i="7" s="1"/>
  <c r="HK342" i="7" s="1"/>
  <c r="HK343" i="7" s="1"/>
  <c r="HK344" i="7" s="1"/>
  <c r="HK345" i="7" s="1"/>
  <c r="HK346" i="7" s="1"/>
  <c r="HK347" i="7" s="1"/>
  <c r="HK348" i="7" s="1"/>
  <c r="HK349" i="7" s="1"/>
  <c r="HK350" i="7" s="1"/>
  <c r="HK351" i="7" s="1"/>
  <c r="HK352" i="7" s="1"/>
  <c r="HK353" i="7" s="1"/>
  <c r="HK354" i="7" s="1"/>
  <c r="HK355" i="7" s="1"/>
  <c r="HK356" i="7" s="1"/>
  <c r="HK357" i="7" s="1"/>
  <c r="HK358" i="7" s="1"/>
  <c r="HK359" i="7" s="1"/>
  <c r="HK360" i="7" s="1"/>
  <c r="HK361" i="7" s="1"/>
  <c r="HK362" i="7" s="1"/>
  <c r="HK363" i="7" s="1"/>
  <c r="HK364" i="7" s="1"/>
  <c r="HK365" i="7" s="1"/>
  <c r="HK366" i="7" s="1"/>
  <c r="HK367" i="7" s="1"/>
  <c r="HK368" i="7" s="1"/>
  <c r="HK369" i="7" s="1"/>
  <c r="HK370" i="7" s="1"/>
  <c r="HK371" i="7" s="1"/>
  <c r="HK372" i="7" s="1"/>
  <c r="HK373" i="7" s="1"/>
  <c r="HK374" i="7" s="1"/>
  <c r="HK375" i="7" s="1"/>
  <c r="HK376" i="7" s="1"/>
  <c r="HK377" i="7" s="1"/>
  <c r="HK378" i="7" s="1"/>
  <c r="HK379" i="7" s="1"/>
  <c r="HK380" i="7" s="1"/>
  <c r="HK381" i="7" s="1"/>
  <c r="HK382" i="7" s="1"/>
  <c r="HK383" i="7" s="1"/>
  <c r="HK384" i="7" s="1"/>
  <c r="HK385" i="7" s="1"/>
  <c r="HK386" i="7" s="1"/>
  <c r="HK387" i="7" s="1"/>
  <c r="HK388" i="7" s="1"/>
  <c r="HK389" i="7" s="1"/>
  <c r="HK390" i="7" s="1"/>
  <c r="HK391" i="7" s="1"/>
  <c r="HK392" i="7" s="1"/>
  <c r="HK393" i="7" s="1"/>
  <c r="HK394" i="7" s="1"/>
  <c r="HK395" i="7" s="1"/>
  <c r="HK396" i="7" s="1"/>
  <c r="HK397" i="7" s="1"/>
  <c r="HK398" i="7" s="1"/>
  <c r="HK399" i="7" s="1"/>
  <c r="HK400" i="7" s="1"/>
  <c r="HK401" i="7" s="1"/>
  <c r="HK402" i="7" s="1"/>
  <c r="HK403" i="7" s="1"/>
  <c r="HK404" i="7" s="1"/>
  <c r="HK405" i="7" s="1"/>
  <c r="HK406" i="7" s="1"/>
  <c r="HK407" i="7" s="1"/>
  <c r="HK408" i="7" s="1"/>
  <c r="HK409" i="7" s="1"/>
  <c r="HK410" i="7" s="1"/>
  <c r="HK411" i="7" s="1"/>
  <c r="HK412" i="7" s="1"/>
  <c r="HK413" i="7" s="1"/>
  <c r="HK414" i="7" s="1"/>
  <c r="HK415" i="7" s="1"/>
  <c r="HK416" i="7" s="1"/>
  <c r="HK417" i="7" s="1"/>
  <c r="HK418" i="7" s="1"/>
  <c r="HK419" i="7" s="1"/>
  <c r="HK420" i="7" s="1"/>
  <c r="HK421" i="7" s="1"/>
  <c r="HK422" i="7" s="1"/>
  <c r="HK423" i="7" s="1"/>
  <c r="HK424" i="7" s="1"/>
  <c r="HK425" i="7" s="1"/>
  <c r="HK426" i="7" s="1"/>
  <c r="HK427" i="7" s="1"/>
  <c r="EW219" i="7"/>
  <c r="EW220" i="7" s="1"/>
  <c r="EW221" i="7" s="1"/>
  <c r="EW222" i="7" s="1"/>
  <c r="EW223" i="7" s="1"/>
  <c r="EW224" i="7" s="1"/>
  <c r="EW225" i="7" s="1"/>
  <c r="EW226" i="7" s="1"/>
  <c r="EW227" i="7" s="1"/>
  <c r="EW228" i="7" s="1"/>
  <c r="EW229" i="7" s="1"/>
  <c r="EW230" i="7" s="1"/>
  <c r="EW231" i="7" s="1"/>
  <c r="EW232" i="7" s="1"/>
  <c r="HQ219" i="7"/>
  <c r="HQ220" i="7" s="1"/>
  <c r="HQ221" i="7" s="1"/>
  <c r="HQ222" i="7" s="1"/>
  <c r="HQ223" i="7" s="1"/>
  <c r="HQ224" i="7" s="1"/>
  <c r="HQ225" i="7" s="1"/>
  <c r="HQ226" i="7" s="1"/>
  <c r="HQ227" i="7" s="1"/>
  <c r="HQ228" i="7" s="1"/>
  <c r="HQ229" i="7" s="1"/>
  <c r="HQ230" i="7" s="1"/>
  <c r="HQ231" i="7" s="1"/>
  <c r="HQ232" i="7" s="1"/>
  <c r="HQ233" i="7" s="1"/>
  <c r="HQ234" i="7" s="1"/>
  <c r="HQ235" i="7" s="1"/>
  <c r="HQ236" i="7" s="1"/>
  <c r="HQ237" i="7" s="1"/>
  <c r="HQ238" i="7" s="1"/>
  <c r="HQ239" i="7" s="1"/>
  <c r="HQ240" i="7" s="1"/>
  <c r="HQ241" i="7" s="1"/>
  <c r="HQ242" i="7" s="1"/>
  <c r="HQ243" i="7" s="1"/>
  <c r="HQ244" i="7" s="1"/>
  <c r="HQ245" i="7" s="1"/>
  <c r="HQ246" i="7" s="1"/>
  <c r="HQ247" i="7" s="1"/>
  <c r="HQ248" i="7" s="1"/>
  <c r="HQ249" i="7" s="1"/>
  <c r="HQ250" i="7" s="1"/>
  <c r="HQ251" i="7" s="1"/>
  <c r="HQ252" i="7" s="1"/>
  <c r="HQ253" i="7" s="1"/>
  <c r="HQ254" i="7" s="1"/>
  <c r="HQ255" i="7" s="1"/>
  <c r="HQ256" i="7" s="1"/>
  <c r="HQ257" i="7" s="1"/>
  <c r="HQ258" i="7" s="1"/>
  <c r="HQ259" i="7" s="1"/>
  <c r="HQ260" i="7" s="1"/>
  <c r="HQ261" i="7" s="1"/>
  <c r="HQ262" i="7" s="1"/>
  <c r="HQ263" i="7" s="1"/>
  <c r="HQ264" i="7" s="1"/>
  <c r="HQ265" i="7" s="1"/>
  <c r="HQ266" i="7" s="1"/>
  <c r="HQ267" i="7" s="1"/>
  <c r="HQ268" i="7" s="1"/>
  <c r="HQ269" i="7" s="1"/>
  <c r="HQ270" i="7" s="1"/>
  <c r="HQ271" i="7" s="1"/>
  <c r="HQ272" i="7" s="1"/>
  <c r="HQ273" i="7" s="1"/>
  <c r="HQ274" i="7" s="1"/>
  <c r="HQ275" i="7" s="1"/>
  <c r="HQ276" i="7" s="1"/>
  <c r="HQ277" i="7" s="1"/>
  <c r="HQ278" i="7" s="1"/>
  <c r="HQ279" i="7" s="1"/>
  <c r="HQ280" i="7" s="1"/>
  <c r="HQ281" i="7" s="1"/>
  <c r="HQ282" i="7" s="1"/>
  <c r="HQ283" i="7" s="1"/>
  <c r="HQ284" i="7" s="1"/>
  <c r="HQ285" i="7" s="1"/>
  <c r="HQ286" i="7" s="1"/>
  <c r="HQ287" i="7" s="1"/>
  <c r="HQ288" i="7" s="1"/>
  <c r="HQ289" i="7" s="1"/>
  <c r="HQ290" i="7" s="1"/>
  <c r="HQ291" i="7" s="1"/>
  <c r="HQ292" i="7" s="1"/>
  <c r="HQ293" i="7" s="1"/>
  <c r="HQ294" i="7" s="1"/>
  <c r="HQ295" i="7" s="1"/>
  <c r="HQ296" i="7" s="1"/>
  <c r="HQ297" i="7" s="1"/>
  <c r="HQ298" i="7" s="1"/>
  <c r="HQ299" i="7" s="1"/>
  <c r="HQ300" i="7" s="1"/>
  <c r="HQ301" i="7" s="1"/>
  <c r="HQ302" i="7" s="1"/>
  <c r="HQ303" i="7" s="1"/>
  <c r="HQ304" i="7" s="1"/>
  <c r="HQ305" i="7" s="1"/>
  <c r="HQ306" i="7" s="1"/>
  <c r="HQ307" i="7" s="1"/>
  <c r="HQ308" i="7" s="1"/>
  <c r="HQ309" i="7" s="1"/>
  <c r="HQ310" i="7" s="1"/>
  <c r="HQ311" i="7" s="1"/>
  <c r="HQ312" i="7" s="1"/>
  <c r="HQ313" i="7" s="1"/>
  <c r="HQ314" i="7" s="1"/>
  <c r="HQ315" i="7" s="1"/>
  <c r="HQ316" i="7" s="1"/>
  <c r="HQ317" i="7" s="1"/>
  <c r="HQ318" i="7" s="1"/>
  <c r="HQ319" i="7" s="1"/>
  <c r="HQ320" i="7" s="1"/>
  <c r="HQ321" i="7" s="1"/>
  <c r="HQ322" i="7" s="1"/>
  <c r="HQ323" i="7" s="1"/>
  <c r="HQ324" i="7" s="1"/>
  <c r="HQ325" i="7" s="1"/>
  <c r="HQ326" i="7" s="1"/>
  <c r="HQ327" i="7" s="1"/>
  <c r="HQ328" i="7" s="1"/>
  <c r="HQ329" i="7" s="1"/>
  <c r="HQ330" i="7" s="1"/>
  <c r="HQ331" i="7" s="1"/>
  <c r="HQ332" i="7" s="1"/>
  <c r="HQ333" i="7" s="1"/>
  <c r="HQ334" i="7" s="1"/>
  <c r="HQ335" i="7" s="1"/>
  <c r="HQ336" i="7" s="1"/>
  <c r="HQ337" i="7" s="1"/>
  <c r="HQ338" i="7" s="1"/>
  <c r="HQ339" i="7" s="1"/>
  <c r="HQ340" i="7" s="1"/>
  <c r="HQ341" i="7" s="1"/>
  <c r="HQ342" i="7" s="1"/>
  <c r="HQ343" i="7" s="1"/>
  <c r="HQ344" i="7" s="1"/>
  <c r="HQ345" i="7" s="1"/>
  <c r="HQ346" i="7" s="1"/>
  <c r="HQ347" i="7" s="1"/>
  <c r="HQ348" i="7" s="1"/>
  <c r="HQ349" i="7" s="1"/>
  <c r="HQ350" i="7" s="1"/>
  <c r="HQ351" i="7" s="1"/>
  <c r="HQ352" i="7" s="1"/>
  <c r="HQ353" i="7" s="1"/>
  <c r="HQ354" i="7" s="1"/>
  <c r="HQ355" i="7" s="1"/>
  <c r="HQ356" i="7" s="1"/>
  <c r="HQ357" i="7" s="1"/>
  <c r="HQ358" i="7" s="1"/>
  <c r="HQ359" i="7" s="1"/>
  <c r="HQ360" i="7" s="1"/>
  <c r="HQ361" i="7" s="1"/>
  <c r="HQ362" i="7" s="1"/>
  <c r="HQ363" i="7" s="1"/>
  <c r="HQ364" i="7" s="1"/>
  <c r="HQ365" i="7" s="1"/>
  <c r="HQ366" i="7" s="1"/>
  <c r="HQ367" i="7" s="1"/>
  <c r="HQ368" i="7" s="1"/>
  <c r="HQ369" i="7" s="1"/>
  <c r="HQ370" i="7" s="1"/>
  <c r="HQ371" i="7" s="1"/>
  <c r="HQ372" i="7" s="1"/>
  <c r="HQ373" i="7" s="1"/>
  <c r="HQ374" i="7" s="1"/>
  <c r="HQ375" i="7" s="1"/>
  <c r="HQ376" i="7" s="1"/>
  <c r="HQ377" i="7" s="1"/>
  <c r="HQ378" i="7" s="1"/>
  <c r="HQ379" i="7" s="1"/>
  <c r="HQ380" i="7" s="1"/>
  <c r="HQ381" i="7" s="1"/>
  <c r="HQ382" i="7" s="1"/>
  <c r="HQ383" i="7" s="1"/>
  <c r="HQ384" i="7" s="1"/>
  <c r="HQ385" i="7" s="1"/>
  <c r="HQ386" i="7" s="1"/>
  <c r="HQ387" i="7" s="1"/>
  <c r="HQ388" i="7" s="1"/>
  <c r="HQ389" i="7" s="1"/>
  <c r="HQ390" i="7" s="1"/>
  <c r="HQ391" i="7" s="1"/>
  <c r="HQ392" i="7" s="1"/>
  <c r="HQ393" i="7" s="1"/>
  <c r="HQ394" i="7" s="1"/>
  <c r="HQ395" i="7" s="1"/>
  <c r="HQ396" i="7" s="1"/>
  <c r="HQ397" i="7" s="1"/>
  <c r="HQ398" i="7" s="1"/>
  <c r="HQ399" i="7" s="1"/>
  <c r="HQ400" i="7" s="1"/>
  <c r="HQ401" i="7" s="1"/>
  <c r="HQ402" i="7" s="1"/>
  <c r="HQ403" i="7" s="1"/>
  <c r="HQ404" i="7" s="1"/>
  <c r="HQ405" i="7" s="1"/>
  <c r="HQ406" i="7" s="1"/>
  <c r="HQ407" i="7" s="1"/>
  <c r="HQ408" i="7" s="1"/>
  <c r="HQ409" i="7" s="1"/>
  <c r="HQ410" i="7" s="1"/>
  <c r="HQ411" i="7" s="1"/>
  <c r="HQ412" i="7" s="1"/>
  <c r="HQ413" i="7" s="1"/>
  <c r="HQ414" i="7" s="1"/>
  <c r="HQ415" i="7" s="1"/>
  <c r="HQ416" i="7" s="1"/>
  <c r="HQ417" i="7" s="1"/>
  <c r="HQ418" i="7" s="1"/>
  <c r="HQ419" i="7" s="1"/>
  <c r="HQ420" i="7" s="1"/>
  <c r="HQ421" i="7" s="1"/>
  <c r="HQ422" i="7" s="1"/>
  <c r="HQ423" i="7" s="1"/>
  <c r="HQ424" i="7" s="1"/>
  <c r="HQ425" i="7" s="1"/>
  <c r="HQ426" i="7" s="1"/>
  <c r="HQ427" i="7" s="1"/>
  <c r="LO219" i="7"/>
  <c r="LO220" i="7" s="1"/>
  <c r="LO221" i="7" s="1"/>
  <c r="LO222" i="7" s="1"/>
  <c r="LO223" i="7" s="1"/>
  <c r="LO224" i="7" s="1"/>
  <c r="LO225" i="7" s="1"/>
  <c r="LO226" i="7" s="1"/>
  <c r="LO227" i="7" s="1"/>
  <c r="LO228" i="7" s="1"/>
  <c r="LO229" i="7" s="1"/>
  <c r="LO230" i="7" s="1"/>
  <c r="LO231" i="7" s="1"/>
  <c r="LO232" i="7" s="1"/>
  <c r="LO233" i="7" s="1"/>
  <c r="LO234" i="7" s="1"/>
  <c r="LO235" i="7" s="1"/>
  <c r="LO236" i="7" s="1"/>
  <c r="LO237" i="7" s="1"/>
  <c r="LO238" i="7" s="1"/>
  <c r="LO239" i="7" s="1"/>
  <c r="LO240" i="7" s="1"/>
  <c r="LO241" i="7" s="1"/>
  <c r="LO242" i="7" s="1"/>
  <c r="LO243" i="7" s="1"/>
  <c r="LO244" i="7" s="1"/>
  <c r="LO245" i="7" s="1"/>
  <c r="LO246" i="7" s="1"/>
  <c r="LO247" i="7" s="1"/>
  <c r="LO248" i="7" s="1"/>
  <c r="LO249" i="7" s="1"/>
  <c r="LO250" i="7" s="1"/>
  <c r="LO251" i="7" s="1"/>
  <c r="LO252" i="7" s="1"/>
  <c r="LO253" i="7" s="1"/>
  <c r="LO254" i="7" s="1"/>
  <c r="LO255" i="7" s="1"/>
  <c r="LO256" i="7" s="1"/>
  <c r="LO257" i="7" s="1"/>
  <c r="LO258" i="7" s="1"/>
  <c r="LO259" i="7" s="1"/>
  <c r="LO260" i="7" s="1"/>
  <c r="LO261" i="7" s="1"/>
  <c r="LO262" i="7" s="1"/>
  <c r="LO263" i="7" s="1"/>
  <c r="LO264" i="7" s="1"/>
  <c r="LO265" i="7" s="1"/>
  <c r="LO266" i="7" s="1"/>
  <c r="LO267" i="7" s="1"/>
  <c r="LO268" i="7" s="1"/>
  <c r="LO269" i="7" s="1"/>
  <c r="LO270" i="7" s="1"/>
  <c r="LO271" i="7" s="1"/>
  <c r="LO272" i="7" s="1"/>
  <c r="LO273" i="7" s="1"/>
  <c r="LO274" i="7" s="1"/>
  <c r="LO275" i="7" s="1"/>
  <c r="LO276" i="7" s="1"/>
  <c r="LO277" i="7" s="1"/>
  <c r="LO278" i="7" s="1"/>
  <c r="LO279" i="7" s="1"/>
  <c r="LO280" i="7" s="1"/>
  <c r="LO281" i="7" s="1"/>
  <c r="LO282" i="7" s="1"/>
  <c r="LO283" i="7" s="1"/>
  <c r="LO284" i="7" s="1"/>
  <c r="LO285" i="7" s="1"/>
  <c r="LO286" i="7" s="1"/>
  <c r="LO287" i="7" s="1"/>
  <c r="LO288" i="7" s="1"/>
  <c r="LO289" i="7" s="1"/>
  <c r="LO290" i="7" s="1"/>
  <c r="LO291" i="7" s="1"/>
  <c r="LO292" i="7" s="1"/>
  <c r="LO293" i="7" s="1"/>
  <c r="LO294" i="7" s="1"/>
  <c r="LO295" i="7" s="1"/>
  <c r="LO296" i="7" s="1"/>
  <c r="LO297" i="7" s="1"/>
  <c r="LO298" i="7" s="1"/>
  <c r="LO299" i="7" s="1"/>
  <c r="LO300" i="7" s="1"/>
  <c r="LO301" i="7" s="1"/>
  <c r="LO302" i="7" s="1"/>
  <c r="LO303" i="7" s="1"/>
  <c r="LO304" i="7" s="1"/>
  <c r="LO305" i="7" s="1"/>
  <c r="LO306" i="7" s="1"/>
  <c r="LO307" i="7" s="1"/>
  <c r="LO308" i="7" s="1"/>
  <c r="LO309" i="7" s="1"/>
  <c r="LO310" i="7" s="1"/>
  <c r="LO311" i="7" s="1"/>
  <c r="LO312" i="7" s="1"/>
  <c r="LO313" i="7" s="1"/>
  <c r="LO314" i="7" s="1"/>
  <c r="LO315" i="7" s="1"/>
  <c r="LO316" i="7" s="1"/>
  <c r="LO317" i="7" s="1"/>
  <c r="LO318" i="7" s="1"/>
  <c r="LO319" i="7" s="1"/>
  <c r="LO320" i="7" s="1"/>
  <c r="LO321" i="7" s="1"/>
  <c r="LO322" i="7" s="1"/>
  <c r="LO323" i="7" s="1"/>
  <c r="LO324" i="7" s="1"/>
  <c r="LO325" i="7" s="1"/>
  <c r="LO326" i="7" s="1"/>
  <c r="LO327" i="7" s="1"/>
  <c r="LO328" i="7" s="1"/>
  <c r="LO329" i="7" s="1"/>
  <c r="LO330" i="7" s="1"/>
  <c r="LO331" i="7" s="1"/>
  <c r="LO332" i="7" s="1"/>
  <c r="LO333" i="7" s="1"/>
  <c r="LO334" i="7" s="1"/>
  <c r="LO335" i="7" s="1"/>
  <c r="LO336" i="7" s="1"/>
  <c r="LO337" i="7" s="1"/>
  <c r="LO338" i="7" s="1"/>
  <c r="LO339" i="7" s="1"/>
  <c r="LO340" i="7" s="1"/>
  <c r="LO341" i="7" s="1"/>
  <c r="LO342" i="7" s="1"/>
  <c r="LO343" i="7" s="1"/>
  <c r="LO344" i="7" s="1"/>
  <c r="LO345" i="7" s="1"/>
  <c r="LO346" i="7" s="1"/>
  <c r="LO347" i="7" s="1"/>
  <c r="LO348" i="7" s="1"/>
  <c r="LO349" i="7" s="1"/>
  <c r="LO350" i="7" s="1"/>
  <c r="LO351" i="7" s="1"/>
  <c r="LO352" i="7" s="1"/>
  <c r="LO353" i="7" s="1"/>
  <c r="LO354" i="7" s="1"/>
  <c r="LO355" i="7" s="1"/>
  <c r="LO356" i="7" s="1"/>
  <c r="LO357" i="7" s="1"/>
  <c r="LO358" i="7" s="1"/>
  <c r="LO359" i="7" s="1"/>
  <c r="LO360" i="7" s="1"/>
  <c r="LO361" i="7" s="1"/>
  <c r="LO362" i="7" s="1"/>
  <c r="LO363" i="7" s="1"/>
  <c r="LO364" i="7" s="1"/>
  <c r="LO365" i="7" s="1"/>
  <c r="LO366" i="7" s="1"/>
  <c r="LO367" i="7" s="1"/>
  <c r="LO368" i="7" s="1"/>
  <c r="LO369" i="7" s="1"/>
  <c r="LO370" i="7" s="1"/>
  <c r="LO371" i="7" s="1"/>
  <c r="LO372" i="7" s="1"/>
  <c r="LO373" i="7" s="1"/>
  <c r="LO374" i="7" s="1"/>
  <c r="LO375" i="7" s="1"/>
  <c r="LO376" i="7" s="1"/>
  <c r="LO377" i="7" s="1"/>
  <c r="LO378" i="7" s="1"/>
  <c r="LO379" i="7" s="1"/>
  <c r="LO380" i="7" s="1"/>
  <c r="LO381" i="7" s="1"/>
  <c r="LO382" i="7" s="1"/>
  <c r="LO383" i="7" s="1"/>
  <c r="LO384" i="7" s="1"/>
  <c r="LO385" i="7" s="1"/>
  <c r="LO386" i="7" s="1"/>
  <c r="LO387" i="7" s="1"/>
  <c r="LO388" i="7" s="1"/>
  <c r="LO389" i="7" s="1"/>
  <c r="LO390" i="7" s="1"/>
  <c r="LO391" i="7" s="1"/>
  <c r="LO392" i="7" s="1"/>
  <c r="LO393" i="7" s="1"/>
  <c r="LO394" i="7" s="1"/>
  <c r="LO395" i="7" s="1"/>
  <c r="LO396" i="7" s="1"/>
  <c r="LO397" i="7" s="1"/>
  <c r="LO398" i="7" s="1"/>
  <c r="LO399" i="7" s="1"/>
  <c r="LO400" i="7" s="1"/>
  <c r="LO401" i="7" s="1"/>
  <c r="LO402" i="7" s="1"/>
  <c r="LO403" i="7" s="1"/>
  <c r="LO404" i="7" s="1"/>
  <c r="LO405" i="7" s="1"/>
  <c r="LO406" i="7" s="1"/>
  <c r="LO407" i="7" s="1"/>
  <c r="LO408" i="7" s="1"/>
  <c r="LO409" i="7" s="1"/>
  <c r="LO410" i="7" s="1"/>
  <c r="LO411" i="7" s="1"/>
  <c r="LO412" i="7" s="1"/>
  <c r="LO413" i="7" s="1"/>
  <c r="LO414" i="7" s="1"/>
  <c r="LO415" i="7" s="1"/>
  <c r="LO416" i="7" s="1"/>
  <c r="LO417" i="7" s="1"/>
  <c r="LO418" i="7" s="1"/>
  <c r="LO419" i="7" s="1"/>
  <c r="LO420" i="7" s="1"/>
  <c r="LO421" i="7" s="1"/>
  <c r="LO422" i="7" s="1"/>
  <c r="LO423" i="7" s="1"/>
  <c r="LO424" i="7" s="1"/>
  <c r="LO425" i="7" s="1"/>
  <c r="LO426" i="7" s="1"/>
  <c r="LO427" i="7" s="1"/>
  <c r="NE219" i="7"/>
  <c r="NE220" i="7" s="1"/>
  <c r="NE221" i="7" s="1"/>
  <c r="NE222" i="7" s="1"/>
  <c r="NE223" i="7" s="1"/>
  <c r="NE224" i="7" s="1"/>
  <c r="NE225" i="7" s="1"/>
  <c r="NE226" i="7" s="1"/>
  <c r="NE227" i="7" s="1"/>
  <c r="NE228" i="7" s="1"/>
  <c r="NE229" i="7" s="1"/>
  <c r="NE230" i="7" s="1"/>
  <c r="NE231" i="7" s="1"/>
  <c r="NE232" i="7" s="1"/>
  <c r="NE233" i="7" s="1"/>
  <c r="NE234" i="7" s="1"/>
  <c r="NE235" i="7" s="1"/>
  <c r="NE236" i="7" s="1"/>
  <c r="NE237" i="7" s="1"/>
  <c r="NE238" i="7" s="1"/>
  <c r="NE239" i="7" s="1"/>
  <c r="NE240" i="7" s="1"/>
  <c r="NE241" i="7" s="1"/>
  <c r="NE242" i="7" s="1"/>
  <c r="NE243" i="7" s="1"/>
  <c r="NE244" i="7" s="1"/>
  <c r="NE245" i="7" s="1"/>
  <c r="NE246" i="7" s="1"/>
  <c r="NE247" i="7" s="1"/>
  <c r="NE248" i="7" s="1"/>
  <c r="NE249" i="7" s="1"/>
  <c r="NE250" i="7" s="1"/>
  <c r="NE251" i="7" s="1"/>
  <c r="NE252" i="7" s="1"/>
  <c r="NE253" i="7" s="1"/>
  <c r="NE254" i="7" s="1"/>
  <c r="NE255" i="7" s="1"/>
  <c r="NE256" i="7" s="1"/>
  <c r="NE257" i="7" s="1"/>
  <c r="NE258" i="7" s="1"/>
  <c r="NE259" i="7" s="1"/>
  <c r="NE260" i="7" s="1"/>
  <c r="NE261" i="7" s="1"/>
  <c r="NE262" i="7" s="1"/>
  <c r="NE263" i="7" s="1"/>
  <c r="NE264" i="7" s="1"/>
  <c r="NE265" i="7" s="1"/>
  <c r="NE266" i="7" s="1"/>
  <c r="NE267" i="7" s="1"/>
  <c r="NE268" i="7" s="1"/>
  <c r="NE269" i="7" s="1"/>
  <c r="NE270" i="7" s="1"/>
  <c r="NE271" i="7" s="1"/>
  <c r="NE272" i="7" s="1"/>
  <c r="NE273" i="7" s="1"/>
  <c r="NE274" i="7" s="1"/>
  <c r="NE275" i="7" s="1"/>
  <c r="NE276" i="7" s="1"/>
  <c r="NE277" i="7" s="1"/>
  <c r="NE278" i="7" s="1"/>
  <c r="NE279" i="7" s="1"/>
  <c r="NE280" i="7" s="1"/>
  <c r="NE281" i="7" s="1"/>
  <c r="NE282" i="7" s="1"/>
  <c r="NE283" i="7" s="1"/>
  <c r="NE284" i="7" s="1"/>
  <c r="NE285" i="7" s="1"/>
  <c r="NE286" i="7" s="1"/>
  <c r="NE287" i="7" s="1"/>
  <c r="NE288" i="7" s="1"/>
  <c r="NE289" i="7" s="1"/>
  <c r="NE290" i="7" s="1"/>
  <c r="NE291" i="7" s="1"/>
  <c r="NE292" i="7" s="1"/>
  <c r="NE293" i="7" s="1"/>
  <c r="NE294" i="7" s="1"/>
  <c r="NE295" i="7" s="1"/>
  <c r="NE296" i="7" s="1"/>
  <c r="NE297" i="7" s="1"/>
  <c r="NE298" i="7" s="1"/>
  <c r="NE299" i="7" s="1"/>
  <c r="NE300" i="7" s="1"/>
  <c r="NE301" i="7" s="1"/>
  <c r="NE302" i="7" s="1"/>
  <c r="NE303" i="7" s="1"/>
  <c r="NE304" i="7" s="1"/>
  <c r="NE305" i="7" s="1"/>
  <c r="NE306" i="7" s="1"/>
  <c r="NE307" i="7" s="1"/>
  <c r="NE308" i="7" s="1"/>
  <c r="NE309" i="7" s="1"/>
  <c r="NE310" i="7" s="1"/>
  <c r="NE311" i="7" s="1"/>
  <c r="NE312" i="7" s="1"/>
  <c r="NE313" i="7" s="1"/>
  <c r="NE314" i="7" s="1"/>
  <c r="NE315" i="7" s="1"/>
  <c r="NE316" i="7" s="1"/>
  <c r="NE317" i="7" s="1"/>
  <c r="NE318" i="7" s="1"/>
  <c r="NE319" i="7" s="1"/>
  <c r="NE320" i="7" s="1"/>
  <c r="NE321" i="7" s="1"/>
  <c r="NE322" i="7" s="1"/>
  <c r="NE323" i="7" s="1"/>
  <c r="NE324" i="7" s="1"/>
  <c r="NE325" i="7" s="1"/>
  <c r="NE326" i="7" s="1"/>
  <c r="NE327" i="7" s="1"/>
  <c r="NE328" i="7" s="1"/>
  <c r="NE329" i="7" s="1"/>
  <c r="NE330" i="7" s="1"/>
  <c r="NE331" i="7" s="1"/>
  <c r="NE332" i="7" s="1"/>
  <c r="NE333" i="7" s="1"/>
  <c r="NE334" i="7" s="1"/>
  <c r="NE335" i="7" s="1"/>
  <c r="NE336" i="7" s="1"/>
  <c r="NE337" i="7" s="1"/>
  <c r="NE338" i="7" s="1"/>
  <c r="NE339" i="7" s="1"/>
  <c r="NE340" i="7" s="1"/>
  <c r="NE341" i="7" s="1"/>
  <c r="NE342" i="7" s="1"/>
  <c r="NE343" i="7" s="1"/>
  <c r="NE344" i="7" s="1"/>
  <c r="NE345" i="7" s="1"/>
  <c r="NE346" i="7" s="1"/>
  <c r="NE347" i="7" s="1"/>
  <c r="NE348" i="7" s="1"/>
  <c r="NE349" i="7" s="1"/>
  <c r="NE350" i="7" s="1"/>
  <c r="NE351" i="7" s="1"/>
  <c r="NE352" i="7" s="1"/>
  <c r="NE353" i="7" s="1"/>
  <c r="NE354" i="7" s="1"/>
  <c r="NE355" i="7" s="1"/>
  <c r="NE356" i="7" s="1"/>
  <c r="NE357" i="7" s="1"/>
  <c r="NE358" i="7" s="1"/>
  <c r="NE359" i="7" s="1"/>
  <c r="NE360" i="7" s="1"/>
  <c r="NE361" i="7" s="1"/>
  <c r="NE362" i="7" s="1"/>
  <c r="NE363" i="7" s="1"/>
  <c r="NE364" i="7" s="1"/>
  <c r="NE365" i="7" s="1"/>
  <c r="NE366" i="7" s="1"/>
  <c r="NE367" i="7" s="1"/>
  <c r="NE368" i="7" s="1"/>
  <c r="NE369" i="7" s="1"/>
  <c r="NE370" i="7" s="1"/>
  <c r="NE371" i="7" s="1"/>
  <c r="NE372" i="7" s="1"/>
  <c r="NE373" i="7" s="1"/>
  <c r="NE374" i="7" s="1"/>
  <c r="NE375" i="7" s="1"/>
  <c r="NE376" i="7" s="1"/>
  <c r="NE377" i="7" s="1"/>
  <c r="NE378" i="7" s="1"/>
  <c r="NE379" i="7" s="1"/>
  <c r="NE380" i="7" s="1"/>
  <c r="NE381" i="7" s="1"/>
  <c r="NE382" i="7" s="1"/>
  <c r="NE383" i="7" s="1"/>
  <c r="NE384" i="7" s="1"/>
  <c r="NE385" i="7" s="1"/>
  <c r="NE386" i="7" s="1"/>
  <c r="NE387" i="7" s="1"/>
  <c r="NE388" i="7" s="1"/>
  <c r="NE389" i="7" s="1"/>
  <c r="NE390" i="7" s="1"/>
  <c r="NE391" i="7" s="1"/>
  <c r="NE392" i="7" s="1"/>
  <c r="NE393" i="7" s="1"/>
  <c r="NE394" i="7" s="1"/>
  <c r="NE395" i="7" s="1"/>
  <c r="NE396" i="7" s="1"/>
  <c r="NE397" i="7" s="1"/>
  <c r="NE398" i="7" s="1"/>
  <c r="NE399" i="7" s="1"/>
  <c r="NE400" i="7" s="1"/>
  <c r="NE401" i="7" s="1"/>
  <c r="NE402" i="7" s="1"/>
  <c r="NE403" i="7" s="1"/>
  <c r="NE404" i="7" s="1"/>
  <c r="NE405" i="7" s="1"/>
  <c r="NE406" i="7" s="1"/>
  <c r="NE407" i="7" s="1"/>
  <c r="NE408" i="7" s="1"/>
  <c r="NE409" i="7" s="1"/>
  <c r="NE410" i="7" s="1"/>
  <c r="NE411" i="7" s="1"/>
  <c r="NE412" i="7" s="1"/>
  <c r="NE413" i="7" s="1"/>
  <c r="NE414" i="7" s="1"/>
  <c r="NE415" i="7" s="1"/>
  <c r="NE416" i="7" s="1"/>
  <c r="NE417" i="7" s="1"/>
  <c r="NE418" i="7" s="1"/>
  <c r="NE419" i="7" s="1"/>
  <c r="NE420" i="7" s="1"/>
  <c r="NE421" i="7" s="1"/>
  <c r="NE422" i="7" s="1"/>
  <c r="NE423" i="7" s="1"/>
  <c r="NE424" i="7" s="1"/>
  <c r="NE425" i="7" s="1"/>
  <c r="NE426" i="7" s="1"/>
  <c r="NE427" i="7" s="1"/>
  <c r="AK397" i="7"/>
  <c r="MM219" i="7"/>
  <c r="MM220" i="7" s="1"/>
  <c r="MM221" i="7" s="1"/>
  <c r="MM222" i="7" s="1"/>
  <c r="MM223" i="7" s="1"/>
  <c r="MM224" i="7" s="1"/>
  <c r="MM225" i="7" s="1"/>
  <c r="MM226" i="7" s="1"/>
  <c r="MM227" i="7" s="1"/>
  <c r="MM228" i="7" s="1"/>
  <c r="MM229" i="7" s="1"/>
  <c r="MM230" i="7" s="1"/>
  <c r="MM231" i="7" s="1"/>
  <c r="MM232" i="7" s="1"/>
  <c r="MM233" i="7" s="1"/>
  <c r="MM234" i="7" s="1"/>
  <c r="MM235" i="7" s="1"/>
  <c r="MM236" i="7" s="1"/>
  <c r="MM237" i="7" s="1"/>
  <c r="MM238" i="7" s="1"/>
  <c r="MM239" i="7" s="1"/>
  <c r="MM240" i="7" s="1"/>
  <c r="MM241" i="7" s="1"/>
  <c r="MM242" i="7" s="1"/>
  <c r="MM243" i="7" s="1"/>
  <c r="MM244" i="7" s="1"/>
  <c r="MM245" i="7" s="1"/>
  <c r="MM246" i="7" s="1"/>
  <c r="MM247" i="7" s="1"/>
  <c r="MM248" i="7" s="1"/>
  <c r="MM249" i="7" s="1"/>
  <c r="MM250" i="7" s="1"/>
  <c r="MM251" i="7" s="1"/>
  <c r="MM252" i="7" s="1"/>
  <c r="MM253" i="7" s="1"/>
  <c r="MM254" i="7" s="1"/>
  <c r="MM255" i="7" s="1"/>
  <c r="MM256" i="7" s="1"/>
  <c r="MM257" i="7" s="1"/>
  <c r="MM258" i="7" s="1"/>
  <c r="MM259" i="7" s="1"/>
  <c r="MM260" i="7" s="1"/>
  <c r="MM261" i="7" s="1"/>
  <c r="MM262" i="7" s="1"/>
  <c r="MM263" i="7" s="1"/>
  <c r="MM264" i="7" s="1"/>
  <c r="MM265" i="7" s="1"/>
  <c r="MM266" i="7" s="1"/>
  <c r="MM267" i="7" s="1"/>
  <c r="MM268" i="7" s="1"/>
  <c r="MM269" i="7" s="1"/>
  <c r="MM270" i="7" s="1"/>
  <c r="MM271" i="7" s="1"/>
  <c r="MM272" i="7" s="1"/>
  <c r="MM273" i="7" s="1"/>
  <c r="MM274" i="7" s="1"/>
  <c r="MM275" i="7" s="1"/>
  <c r="MM276" i="7" s="1"/>
  <c r="MM277" i="7" s="1"/>
  <c r="MM278" i="7" s="1"/>
  <c r="MM279" i="7" s="1"/>
  <c r="MM280" i="7" s="1"/>
  <c r="MM281" i="7" s="1"/>
  <c r="MM282" i="7" s="1"/>
  <c r="MM283" i="7" s="1"/>
  <c r="MM284" i="7" s="1"/>
  <c r="MM285" i="7" s="1"/>
  <c r="MM286" i="7" s="1"/>
  <c r="MM287" i="7" s="1"/>
  <c r="MM288" i="7" s="1"/>
  <c r="MM289" i="7" s="1"/>
  <c r="MM290" i="7" s="1"/>
  <c r="MM291" i="7" s="1"/>
  <c r="MM292" i="7" s="1"/>
  <c r="MM293" i="7" s="1"/>
  <c r="MM294" i="7" s="1"/>
  <c r="MM295" i="7" s="1"/>
  <c r="MM296" i="7" s="1"/>
  <c r="MM297" i="7" s="1"/>
  <c r="MM298" i="7" s="1"/>
  <c r="MM299" i="7" s="1"/>
  <c r="MM300" i="7" s="1"/>
  <c r="MM301" i="7" s="1"/>
  <c r="MM302" i="7" s="1"/>
  <c r="MM303" i="7" s="1"/>
  <c r="MM304" i="7" s="1"/>
  <c r="MM305" i="7" s="1"/>
  <c r="MM306" i="7" s="1"/>
  <c r="MM307" i="7" s="1"/>
  <c r="MM308" i="7" s="1"/>
  <c r="MM309" i="7" s="1"/>
  <c r="MM310" i="7" s="1"/>
  <c r="MM311" i="7" s="1"/>
  <c r="MM312" i="7" s="1"/>
  <c r="MM313" i="7" s="1"/>
  <c r="MM314" i="7" s="1"/>
  <c r="MM315" i="7" s="1"/>
  <c r="MM316" i="7" s="1"/>
  <c r="MM317" i="7" s="1"/>
  <c r="MM318" i="7" s="1"/>
  <c r="MM319" i="7" s="1"/>
  <c r="MM320" i="7" s="1"/>
  <c r="MM321" i="7" s="1"/>
  <c r="MM322" i="7" s="1"/>
  <c r="MM323" i="7" s="1"/>
  <c r="MM324" i="7" s="1"/>
  <c r="MM325" i="7" s="1"/>
  <c r="MM326" i="7" s="1"/>
  <c r="MM327" i="7" s="1"/>
  <c r="MM328" i="7" s="1"/>
  <c r="MM329" i="7" s="1"/>
  <c r="MM330" i="7" s="1"/>
  <c r="MM331" i="7" s="1"/>
  <c r="MM332" i="7" s="1"/>
  <c r="MM333" i="7" s="1"/>
  <c r="MM334" i="7" s="1"/>
  <c r="MM335" i="7" s="1"/>
  <c r="MM336" i="7" s="1"/>
  <c r="MM337" i="7" s="1"/>
  <c r="MM338" i="7" s="1"/>
  <c r="MM339" i="7" s="1"/>
  <c r="MM340" i="7" s="1"/>
  <c r="MM341" i="7" s="1"/>
  <c r="MM342" i="7" s="1"/>
  <c r="MM343" i="7" s="1"/>
  <c r="MM344" i="7" s="1"/>
  <c r="MM345" i="7" s="1"/>
  <c r="MM346" i="7" s="1"/>
  <c r="MM347" i="7" s="1"/>
  <c r="MM348" i="7" s="1"/>
  <c r="MM349" i="7" s="1"/>
  <c r="MM350" i="7" s="1"/>
  <c r="MM351" i="7" s="1"/>
  <c r="MM352" i="7" s="1"/>
  <c r="MM353" i="7" s="1"/>
  <c r="MM354" i="7" s="1"/>
  <c r="MM355" i="7" s="1"/>
  <c r="MM356" i="7" s="1"/>
  <c r="MM357" i="7" s="1"/>
  <c r="MM358" i="7" s="1"/>
  <c r="MM359" i="7" s="1"/>
  <c r="MM360" i="7" s="1"/>
  <c r="MM361" i="7" s="1"/>
  <c r="MM362" i="7" s="1"/>
  <c r="MM363" i="7" s="1"/>
  <c r="MM364" i="7" s="1"/>
  <c r="MM365" i="7" s="1"/>
  <c r="MM366" i="7" s="1"/>
  <c r="MM367" i="7" s="1"/>
  <c r="MM368" i="7" s="1"/>
  <c r="MM369" i="7" s="1"/>
  <c r="MM370" i="7" s="1"/>
  <c r="MM371" i="7" s="1"/>
  <c r="MM372" i="7" s="1"/>
  <c r="MM373" i="7" s="1"/>
  <c r="MM374" i="7" s="1"/>
  <c r="MM375" i="7" s="1"/>
  <c r="MM376" i="7" s="1"/>
  <c r="MM377" i="7" s="1"/>
  <c r="MM378" i="7" s="1"/>
  <c r="MM379" i="7" s="1"/>
  <c r="MM380" i="7" s="1"/>
  <c r="MM381" i="7" s="1"/>
  <c r="MM382" i="7" s="1"/>
  <c r="MM383" i="7" s="1"/>
  <c r="MM384" i="7" s="1"/>
  <c r="MM385" i="7" s="1"/>
  <c r="MM386" i="7" s="1"/>
  <c r="MM387" i="7" s="1"/>
  <c r="MM388" i="7" s="1"/>
  <c r="MM389" i="7" s="1"/>
  <c r="MM390" i="7" s="1"/>
  <c r="MM391" i="7" s="1"/>
  <c r="MM392" i="7" s="1"/>
  <c r="MM393" i="7" s="1"/>
  <c r="MM394" i="7" s="1"/>
  <c r="MM395" i="7" s="1"/>
  <c r="MM396" i="7" s="1"/>
  <c r="MM397" i="7" s="1"/>
  <c r="MM398" i="7" s="1"/>
  <c r="MM399" i="7" s="1"/>
  <c r="MM400" i="7" s="1"/>
  <c r="MM401" i="7" s="1"/>
  <c r="MM402" i="7" s="1"/>
  <c r="MM403" i="7" s="1"/>
  <c r="MM404" i="7" s="1"/>
  <c r="MM405" i="7" s="1"/>
  <c r="MM406" i="7" s="1"/>
  <c r="MM407" i="7" s="1"/>
  <c r="MM408" i="7" s="1"/>
  <c r="MM409" i="7" s="1"/>
  <c r="MM410" i="7" s="1"/>
  <c r="MM411" i="7" s="1"/>
  <c r="MM412" i="7" s="1"/>
  <c r="MM413" i="7" s="1"/>
  <c r="MM414" i="7" s="1"/>
  <c r="MM415" i="7" s="1"/>
  <c r="MM416" i="7" s="1"/>
  <c r="MM417" i="7" s="1"/>
  <c r="MM418" i="7" s="1"/>
  <c r="MM419" i="7" s="1"/>
  <c r="MM420" i="7" s="1"/>
  <c r="MM421" i="7" s="1"/>
  <c r="MM422" i="7" s="1"/>
  <c r="MM423" i="7" s="1"/>
  <c r="MM424" i="7" s="1"/>
  <c r="MM425" i="7" s="1"/>
  <c r="MM426" i="7" s="1"/>
  <c r="MM427" i="7" s="1"/>
  <c r="LI219" i="7"/>
  <c r="LI220" i="7" s="1"/>
  <c r="LI221" i="7" s="1"/>
  <c r="LI222" i="7" s="1"/>
  <c r="LI223" i="7" s="1"/>
  <c r="LI224" i="7" s="1"/>
  <c r="LI225" i="7" s="1"/>
  <c r="LI226" i="7" s="1"/>
  <c r="LI227" i="7" s="1"/>
  <c r="LI228" i="7" s="1"/>
  <c r="LI229" i="7" s="1"/>
  <c r="LI230" i="7" s="1"/>
  <c r="LI231" i="7" s="1"/>
  <c r="LI232" i="7" s="1"/>
  <c r="LI233" i="7" s="1"/>
  <c r="LI234" i="7" s="1"/>
  <c r="LI235" i="7" s="1"/>
  <c r="LI236" i="7" s="1"/>
  <c r="LI237" i="7" s="1"/>
  <c r="LI238" i="7" s="1"/>
  <c r="LI239" i="7" s="1"/>
  <c r="LI240" i="7" s="1"/>
  <c r="LI241" i="7" s="1"/>
  <c r="LI242" i="7" s="1"/>
  <c r="LI243" i="7" s="1"/>
  <c r="LI244" i="7" s="1"/>
  <c r="LI245" i="7" s="1"/>
  <c r="LI246" i="7" s="1"/>
  <c r="LI247" i="7" s="1"/>
  <c r="LI248" i="7" s="1"/>
  <c r="LI249" i="7" s="1"/>
  <c r="LI250" i="7" s="1"/>
  <c r="LI251" i="7" s="1"/>
  <c r="LI252" i="7" s="1"/>
  <c r="LI253" i="7" s="1"/>
  <c r="LI254" i="7" s="1"/>
  <c r="LI255" i="7" s="1"/>
  <c r="LI256" i="7" s="1"/>
  <c r="LI257" i="7" s="1"/>
  <c r="LI258" i="7" s="1"/>
  <c r="LI259" i="7" s="1"/>
  <c r="LI260" i="7" s="1"/>
  <c r="LI261" i="7" s="1"/>
  <c r="LI262" i="7" s="1"/>
  <c r="LI263" i="7" s="1"/>
  <c r="LI264" i="7" s="1"/>
  <c r="LI265" i="7" s="1"/>
  <c r="LI266" i="7" s="1"/>
  <c r="LI267" i="7" s="1"/>
  <c r="LI268" i="7" s="1"/>
  <c r="LI269" i="7" s="1"/>
  <c r="LI270" i="7" s="1"/>
  <c r="LI271" i="7" s="1"/>
  <c r="LI272" i="7" s="1"/>
  <c r="LI273" i="7" s="1"/>
  <c r="LI274" i="7" s="1"/>
  <c r="LI275" i="7" s="1"/>
  <c r="LI276" i="7" s="1"/>
  <c r="LI277" i="7" s="1"/>
  <c r="LI278" i="7" s="1"/>
  <c r="LI279" i="7" s="1"/>
  <c r="LI280" i="7" s="1"/>
  <c r="LI281" i="7" s="1"/>
  <c r="LI282" i="7" s="1"/>
  <c r="LI283" i="7" s="1"/>
  <c r="LI284" i="7" s="1"/>
  <c r="LI285" i="7" s="1"/>
  <c r="LI286" i="7" s="1"/>
  <c r="LI287" i="7" s="1"/>
  <c r="LI288" i="7" s="1"/>
  <c r="LI289" i="7" s="1"/>
  <c r="LI290" i="7" s="1"/>
  <c r="LI291" i="7" s="1"/>
  <c r="LI292" i="7" s="1"/>
  <c r="LI293" i="7" s="1"/>
  <c r="LI294" i="7" s="1"/>
  <c r="LI295" i="7" s="1"/>
  <c r="LI296" i="7" s="1"/>
  <c r="LI297" i="7" s="1"/>
  <c r="LI298" i="7" s="1"/>
  <c r="LI299" i="7" s="1"/>
  <c r="LI300" i="7" s="1"/>
  <c r="LI301" i="7" s="1"/>
  <c r="LI302" i="7" s="1"/>
  <c r="LI303" i="7" s="1"/>
  <c r="LI304" i="7" s="1"/>
  <c r="LI305" i="7" s="1"/>
  <c r="LI306" i="7" s="1"/>
  <c r="LI307" i="7" s="1"/>
  <c r="LI308" i="7" s="1"/>
  <c r="LI309" i="7" s="1"/>
  <c r="LI310" i="7" s="1"/>
  <c r="LI311" i="7" s="1"/>
  <c r="LI312" i="7" s="1"/>
  <c r="LI313" i="7" s="1"/>
  <c r="LI314" i="7" s="1"/>
  <c r="LI315" i="7" s="1"/>
  <c r="LI316" i="7" s="1"/>
  <c r="LI317" i="7" s="1"/>
  <c r="LI318" i="7" s="1"/>
  <c r="LI319" i="7" s="1"/>
  <c r="LI320" i="7" s="1"/>
  <c r="LI321" i="7" s="1"/>
  <c r="LI322" i="7" s="1"/>
  <c r="LI323" i="7" s="1"/>
  <c r="LI324" i="7" s="1"/>
  <c r="LI325" i="7" s="1"/>
  <c r="LI326" i="7" s="1"/>
  <c r="LI327" i="7" s="1"/>
  <c r="LI328" i="7" s="1"/>
  <c r="LI329" i="7" s="1"/>
  <c r="LI330" i="7" s="1"/>
  <c r="LI331" i="7" s="1"/>
  <c r="LI332" i="7" s="1"/>
  <c r="LI333" i="7" s="1"/>
  <c r="LI334" i="7" s="1"/>
  <c r="LI335" i="7" s="1"/>
  <c r="LI336" i="7" s="1"/>
  <c r="LI337" i="7" s="1"/>
  <c r="LI338" i="7" s="1"/>
  <c r="LI339" i="7" s="1"/>
  <c r="LI340" i="7" s="1"/>
  <c r="LI341" i="7" s="1"/>
  <c r="LI342" i="7" s="1"/>
  <c r="LI343" i="7" s="1"/>
  <c r="LI344" i="7" s="1"/>
  <c r="LI345" i="7" s="1"/>
  <c r="LI346" i="7" s="1"/>
  <c r="LI347" i="7" s="1"/>
  <c r="LI348" i="7" s="1"/>
  <c r="LI349" i="7" s="1"/>
  <c r="LI350" i="7" s="1"/>
  <c r="LI351" i="7" s="1"/>
  <c r="LI352" i="7" s="1"/>
  <c r="LI353" i="7" s="1"/>
  <c r="LI354" i="7" s="1"/>
  <c r="LI355" i="7" s="1"/>
  <c r="LI356" i="7" s="1"/>
  <c r="LI357" i="7" s="1"/>
  <c r="LI358" i="7" s="1"/>
  <c r="LI359" i="7" s="1"/>
  <c r="LI360" i="7" s="1"/>
  <c r="LI361" i="7" s="1"/>
  <c r="LI362" i="7" s="1"/>
  <c r="LI363" i="7" s="1"/>
  <c r="LI364" i="7" s="1"/>
  <c r="LI365" i="7" s="1"/>
  <c r="LI366" i="7" s="1"/>
  <c r="LI367" i="7" s="1"/>
  <c r="LI368" i="7" s="1"/>
  <c r="LI369" i="7" s="1"/>
  <c r="LI370" i="7" s="1"/>
  <c r="LI371" i="7" s="1"/>
  <c r="LI372" i="7" s="1"/>
  <c r="LI373" i="7" s="1"/>
  <c r="LI374" i="7" s="1"/>
  <c r="LI375" i="7" s="1"/>
  <c r="LI376" i="7" s="1"/>
  <c r="LI377" i="7" s="1"/>
  <c r="LI378" i="7" s="1"/>
  <c r="LI379" i="7" s="1"/>
  <c r="LI380" i="7" s="1"/>
  <c r="LI381" i="7" s="1"/>
  <c r="LI382" i="7" s="1"/>
  <c r="LI383" i="7" s="1"/>
  <c r="LI384" i="7" s="1"/>
  <c r="LI385" i="7" s="1"/>
  <c r="LI386" i="7" s="1"/>
  <c r="LI387" i="7" s="1"/>
  <c r="HE219" i="7"/>
  <c r="HE220" i="7" s="1"/>
  <c r="HE221" i="7" s="1"/>
  <c r="HE222" i="7" s="1"/>
  <c r="HE223" i="7" s="1"/>
  <c r="HE224" i="7" s="1"/>
  <c r="HE225" i="7" s="1"/>
  <c r="HE226" i="7" s="1"/>
  <c r="HE227" i="7" s="1"/>
  <c r="HE228" i="7" s="1"/>
  <c r="HE229" i="7" s="1"/>
  <c r="HE230" i="7" s="1"/>
  <c r="HE231" i="7" s="1"/>
  <c r="HE232" i="7" s="1"/>
  <c r="HE233" i="7" s="1"/>
  <c r="HE234" i="7" s="1"/>
  <c r="HE235" i="7" s="1"/>
  <c r="HE236" i="7" s="1"/>
  <c r="HE237" i="7" s="1"/>
  <c r="HE238" i="7" s="1"/>
  <c r="HE239" i="7" s="1"/>
  <c r="HE240" i="7" s="1"/>
  <c r="HE241" i="7" s="1"/>
  <c r="HE242" i="7" s="1"/>
  <c r="HE243" i="7" s="1"/>
  <c r="HE244" i="7" s="1"/>
  <c r="HE245" i="7" s="1"/>
  <c r="HE246" i="7" s="1"/>
  <c r="HE247" i="7" s="1"/>
  <c r="HE248" i="7" s="1"/>
  <c r="HE249" i="7" s="1"/>
  <c r="HE250" i="7" s="1"/>
  <c r="HE251" i="7" s="1"/>
  <c r="HE252" i="7" s="1"/>
  <c r="HE253" i="7" s="1"/>
  <c r="HE254" i="7" s="1"/>
  <c r="HE255" i="7" s="1"/>
  <c r="HE256" i="7" s="1"/>
  <c r="HE257" i="7" s="1"/>
  <c r="HE258" i="7" s="1"/>
  <c r="HE259" i="7" s="1"/>
  <c r="HE260" i="7" s="1"/>
  <c r="HE261" i="7" s="1"/>
  <c r="HE262" i="7" s="1"/>
  <c r="HE263" i="7" s="1"/>
  <c r="HE264" i="7" s="1"/>
  <c r="HE265" i="7" s="1"/>
  <c r="HE266" i="7" s="1"/>
  <c r="HE267" i="7" s="1"/>
  <c r="HE268" i="7" s="1"/>
  <c r="HE269" i="7" s="1"/>
  <c r="HE270" i="7" s="1"/>
  <c r="HE271" i="7" s="1"/>
  <c r="HE272" i="7" s="1"/>
  <c r="HE273" i="7" s="1"/>
  <c r="HE274" i="7" s="1"/>
  <c r="HE275" i="7" s="1"/>
  <c r="HE276" i="7" s="1"/>
  <c r="HE277" i="7" s="1"/>
  <c r="HE278" i="7" s="1"/>
  <c r="HE279" i="7" s="1"/>
  <c r="HE280" i="7" s="1"/>
  <c r="HE281" i="7" s="1"/>
  <c r="HE282" i="7" s="1"/>
  <c r="HE283" i="7" s="1"/>
  <c r="HE284" i="7" s="1"/>
  <c r="HE285" i="7" s="1"/>
  <c r="HE286" i="7" s="1"/>
  <c r="HE287" i="7" s="1"/>
  <c r="HE288" i="7" s="1"/>
  <c r="HE289" i="7" s="1"/>
  <c r="HE290" i="7" s="1"/>
  <c r="HE291" i="7" s="1"/>
  <c r="HE292" i="7" s="1"/>
  <c r="HE293" i="7" s="1"/>
  <c r="HE294" i="7" s="1"/>
  <c r="HE295" i="7" s="1"/>
  <c r="HE296" i="7" s="1"/>
  <c r="HE297" i="7" s="1"/>
  <c r="HE298" i="7" s="1"/>
  <c r="HE299" i="7" s="1"/>
  <c r="HE300" i="7" s="1"/>
  <c r="HE301" i="7" s="1"/>
  <c r="HE302" i="7" s="1"/>
  <c r="HE303" i="7" s="1"/>
  <c r="HE304" i="7" s="1"/>
  <c r="HE305" i="7" s="1"/>
  <c r="HE306" i="7" s="1"/>
  <c r="HE307" i="7" s="1"/>
  <c r="HE308" i="7" s="1"/>
  <c r="HE309" i="7" s="1"/>
  <c r="HE310" i="7" s="1"/>
  <c r="HE311" i="7" s="1"/>
  <c r="HE312" i="7" s="1"/>
  <c r="HE313" i="7" s="1"/>
  <c r="HE314" i="7" s="1"/>
  <c r="HE315" i="7" s="1"/>
  <c r="HE316" i="7" s="1"/>
  <c r="HE317" i="7" s="1"/>
  <c r="HE318" i="7" s="1"/>
  <c r="HE319" i="7" s="1"/>
  <c r="HE320" i="7" s="1"/>
  <c r="HE321" i="7" s="1"/>
  <c r="HE322" i="7" s="1"/>
  <c r="HE323" i="7" s="1"/>
  <c r="HE324" i="7" s="1"/>
  <c r="HE325" i="7" s="1"/>
  <c r="HE326" i="7" s="1"/>
  <c r="HE327" i="7" s="1"/>
  <c r="HE328" i="7" s="1"/>
  <c r="HE329" i="7" s="1"/>
  <c r="HE330" i="7" s="1"/>
  <c r="HE331" i="7" s="1"/>
  <c r="HE332" i="7" s="1"/>
  <c r="HE333" i="7" s="1"/>
  <c r="HE334" i="7" s="1"/>
  <c r="HE335" i="7" s="1"/>
  <c r="HE336" i="7" s="1"/>
  <c r="HE337" i="7" s="1"/>
  <c r="HE338" i="7" s="1"/>
  <c r="HE339" i="7" s="1"/>
  <c r="HE340" i="7" s="1"/>
  <c r="HE341" i="7" s="1"/>
  <c r="HE342" i="7" s="1"/>
  <c r="HE343" i="7" s="1"/>
  <c r="HE344" i="7" s="1"/>
  <c r="HE345" i="7" s="1"/>
  <c r="HE346" i="7" s="1"/>
  <c r="HE347" i="7" s="1"/>
  <c r="HE348" i="7" s="1"/>
  <c r="HE349" i="7" s="1"/>
  <c r="HE350" i="7" s="1"/>
  <c r="HE351" i="7" s="1"/>
  <c r="HE352" i="7" s="1"/>
  <c r="HE353" i="7" s="1"/>
  <c r="HE354" i="7" s="1"/>
  <c r="HE355" i="7" s="1"/>
  <c r="HE356" i="7" s="1"/>
  <c r="HE357" i="7" s="1"/>
  <c r="HE358" i="7" s="1"/>
  <c r="HE359" i="7" s="1"/>
  <c r="HE360" i="7" s="1"/>
  <c r="HE361" i="7" s="1"/>
  <c r="HE362" i="7" s="1"/>
  <c r="HE363" i="7" s="1"/>
  <c r="HE364" i="7" s="1"/>
  <c r="HE365" i="7" s="1"/>
  <c r="HE366" i="7" s="1"/>
  <c r="HE367" i="7" s="1"/>
  <c r="HE368" i="7" s="1"/>
  <c r="HE369" i="7" s="1"/>
  <c r="HE370" i="7" s="1"/>
  <c r="HE371" i="7" s="1"/>
  <c r="HE372" i="7" s="1"/>
  <c r="HE373" i="7" s="1"/>
  <c r="HE374" i="7" s="1"/>
  <c r="HE375" i="7" s="1"/>
  <c r="HE376" i="7" s="1"/>
  <c r="HE377" i="7" s="1"/>
  <c r="HE378" i="7" s="1"/>
  <c r="HE379" i="7" s="1"/>
  <c r="HE380" i="7" s="1"/>
  <c r="HE381" i="7" s="1"/>
  <c r="HE382" i="7" s="1"/>
  <c r="HE383" i="7" s="1"/>
  <c r="HE384" i="7" s="1"/>
  <c r="HE385" i="7" s="1"/>
  <c r="HE386" i="7" s="1"/>
  <c r="HE387" i="7" s="1"/>
  <c r="HE388" i="7" s="1"/>
  <c r="HE389" i="7" s="1"/>
  <c r="HE390" i="7" s="1"/>
  <c r="HE391" i="7" s="1"/>
  <c r="HE392" i="7" s="1"/>
  <c r="HE393" i="7" s="1"/>
  <c r="HE394" i="7" s="1"/>
  <c r="HE395" i="7" s="1"/>
  <c r="HE396" i="7" s="1"/>
  <c r="HE397" i="7" s="1"/>
  <c r="HE398" i="7" s="1"/>
  <c r="HE399" i="7" s="1"/>
  <c r="HE400" i="7" s="1"/>
  <c r="HE401" i="7" s="1"/>
  <c r="HE402" i="7" s="1"/>
  <c r="HE403" i="7" s="1"/>
  <c r="HE404" i="7" s="1"/>
  <c r="HE405" i="7" s="1"/>
  <c r="HE406" i="7" s="1"/>
  <c r="HE407" i="7" s="1"/>
  <c r="HE408" i="7" s="1"/>
  <c r="HE409" i="7" s="1"/>
  <c r="HE410" i="7" s="1"/>
  <c r="HE411" i="7" s="1"/>
  <c r="HE412" i="7" s="1"/>
  <c r="HE413" i="7" s="1"/>
  <c r="HE414" i="7" s="1"/>
  <c r="HE415" i="7" s="1"/>
  <c r="HE416" i="7" s="1"/>
  <c r="HE417" i="7" s="1"/>
  <c r="HE418" i="7" s="1"/>
  <c r="HE419" i="7" s="1"/>
  <c r="HE420" i="7" s="1"/>
  <c r="HE421" i="7" s="1"/>
  <c r="HE422" i="7" s="1"/>
  <c r="HE423" i="7" s="1"/>
  <c r="HE424" i="7" s="1"/>
  <c r="HE425" i="7" s="1"/>
  <c r="HE426" i="7" s="1"/>
  <c r="HE427" i="7" s="1"/>
  <c r="JM219" i="7"/>
  <c r="JM220" i="7" s="1"/>
  <c r="JM221" i="7" s="1"/>
  <c r="JM222" i="7" s="1"/>
  <c r="JM223" i="7" s="1"/>
  <c r="JM224" i="7" s="1"/>
  <c r="JM225" i="7" s="1"/>
  <c r="JM226" i="7" s="1"/>
  <c r="JM227" i="7" s="1"/>
  <c r="JM228" i="7" s="1"/>
  <c r="JM229" i="7" s="1"/>
  <c r="JM230" i="7" s="1"/>
  <c r="JM231" i="7" s="1"/>
  <c r="JM232" i="7" s="1"/>
  <c r="JM233" i="7" s="1"/>
  <c r="JM234" i="7" s="1"/>
  <c r="JM235" i="7" s="1"/>
  <c r="JM236" i="7" s="1"/>
  <c r="JM237" i="7" s="1"/>
  <c r="JM238" i="7" s="1"/>
  <c r="JM239" i="7" s="1"/>
  <c r="JM240" i="7" s="1"/>
  <c r="JM241" i="7" s="1"/>
  <c r="JM242" i="7" s="1"/>
  <c r="KW219" i="7"/>
  <c r="KW220" i="7" s="1"/>
  <c r="KW221" i="7" s="1"/>
  <c r="KW222" i="7" s="1"/>
  <c r="KW223" i="7" s="1"/>
  <c r="KW224" i="7" s="1"/>
  <c r="KW225" i="7" s="1"/>
  <c r="KW226" i="7" s="1"/>
  <c r="KW227" i="7" s="1"/>
  <c r="KW228" i="7" s="1"/>
  <c r="KW229" i="7" s="1"/>
  <c r="KW230" i="7" s="1"/>
  <c r="KW231" i="7" s="1"/>
  <c r="KW232" i="7" s="1"/>
  <c r="KW233" i="7" s="1"/>
  <c r="KW234" i="7" s="1"/>
  <c r="KW235" i="7" s="1"/>
  <c r="KW236" i="7" s="1"/>
  <c r="KW237" i="7" s="1"/>
  <c r="KW238" i="7" s="1"/>
  <c r="KW239" i="7" s="1"/>
  <c r="KW240" i="7" s="1"/>
  <c r="KW241" i="7" s="1"/>
  <c r="KW242" i="7" s="1"/>
  <c r="KW243" i="7" s="1"/>
  <c r="KW244" i="7" s="1"/>
  <c r="KW245" i="7" s="1"/>
  <c r="KW246" i="7" s="1"/>
  <c r="KW247" i="7" s="1"/>
  <c r="KW248" i="7" s="1"/>
  <c r="KW249" i="7" s="1"/>
  <c r="KW250" i="7" s="1"/>
  <c r="KW251" i="7" s="1"/>
  <c r="KW252" i="7" s="1"/>
  <c r="KW253" i="7" s="1"/>
  <c r="KW254" i="7" s="1"/>
  <c r="KW255" i="7" s="1"/>
  <c r="KW256" i="7" s="1"/>
  <c r="KW257" i="7" s="1"/>
  <c r="KW258" i="7" s="1"/>
  <c r="KW259" i="7" s="1"/>
  <c r="KW260" i="7" s="1"/>
  <c r="KW261" i="7" s="1"/>
  <c r="KW262" i="7" s="1"/>
  <c r="KW263" i="7" s="1"/>
  <c r="KW264" i="7" s="1"/>
  <c r="KW265" i="7" s="1"/>
  <c r="KW266" i="7" s="1"/>
  <c r="KW267" i="7" s="1"/>
  <c r="KW268" i="7" s="1"/>
  <c r="KW269" i="7" s="1"/>
  <c r="KW270" i="7" s="1"/>
  <c r="KW271" i="7" s="1"/>
  <c r="KW272" i="7" s="1"/>
  <c r="KW273" i="7" s="1"/>
  <c r="KW274" i="7" s="1"/>
  <c r="KW275" i="7" s="1"/>
  <c r="KW276" i="7" s="1"/>
  <c r="KW277" i="7" s="1"/>
  <c r="KW278" i="7" s="1"/>
  <c r="KW279" i="7" s="1"/>
  <c r="KW280" i="7" s="1"/>
  <c r="KW281" i="7" s="1"/>
  <c r="KW282" i="7" s="1"/>
  <c r="KW283" i="7" s="1"/>
  <c r="KW284" i="7" s="1"/>
  <c r="KW285" i="7" s="1"/>
  <c r="KW286" i="7" s="1"/>
  <c r="KW287" i="7" s="1"/>
  <c r="KW288" i="7" s="1"/>
  <c r="KW289" i="7" s="1"/>
  <c r="KW290" i="7" s="1"/>
  <c r="KW291" i="7" s="1"/>
  <c r="KW292" i="7" s="1"/>
  <c r="KW293" i="7" s="1"/>
  <c r="KW294" i="7" s="1"/>
  <c r="KW295" i="7" s="1"/>
  <c r="KW296" i="7" s="1"/>
  <c r="KW297" i="7" s="1"/>
  <c r="KW298" i="7" s="1"/>
  <c r="KW299" i="7" s="1"/>
  <c r="KW300" i="7" s="1"/>
  <c r="KW301" i="7" s="1"/>
  <c r="KW302" i="7" s="1"/>
  <c r="KW303" i="7" s="1"/>
  <c r="KW304" i="7" s="1"/>
  <c r="KW305" i="7" s="1"/>
  <c r="KW306" i="7" s="1"/>
  <c r="KW307" i="7" s="1"/>
  <c r="KW308" i="7" s="1"/>
  <c r="KW309" i="7" s="1"/>
  <c r="KW310" i="7" s="1"/>
  <c r="KW311" i="7" s="1"/>
  <c r="KW312" i="7" s="1"/>
  <c r="KW313" i="7" s="1"/>
  <c r="KW314" i="7" s="1"/>
  <c r="KW315" i="7" s="1"/>
  <c r="KW316" i="7" s="1"/>
  <c r="KW317" i="7" s="1"/>
  <c r="KW318" i="7" s="1"/>
  <c r="KW319" i="7" s="1"/>
  <c r="KW320" i="7" s="1"/>
  <c r="KW321" i="7" s="1"/>
  <c r="KW322" i="7" s="1"/>
  <c r="KW323" i="7" s="1"/>
  <c r="KW324" i="7" s="1"/>
  <c r="KW325" i="7" s="1"/>
  <c r="KW326" i="7" s="1"/>
  <c r="KW327" i="7" s="1"/>
  <c r="KW328" i="7" s="1"/>
  <c r="KW329" i="7" s="1"/>
  <c r="KW330" i="7" s="1"/>
  <c r="KW331" i="7" s="1"/>
  <c r="KW332" i="7" s="1"/>
  <c r="KW333" i="7" s="1"/>
  <c r="KW334" i="7" s="1"/>
  <c r="KW335" i="7" s="1"/>
  <c r="KW336" i="7" s="1"/>
  <c r="KW337" i="7" s="1"/>
  <c r="KW338" i="7" s="1"/>
  <c r="KW339" i="7" s="1"/>
  <c r="KW340" i="7" s="1"/>
  <c r="KW341" i="7" s="1"/>
  <c r="KW342" i="7" s="1"/>
  <c r="KW343" i="7" s="1"/>
  <c r="KW344" i="7" s="1"/>
  <c r="KW345" i="7" s="1"/>
  <c r="KW346" i="7" s="1"/>
  <c r="KW347" i="7" s="1"/>
  <c r="KW348" i="7" s="1"/>
  <c r="KW349" i="7" s="1"/>
  <c r="KW350" i="7" s="1"/>
  <c r="KW351" i="7" s="1"/>
  <c r="KW352" i="7" s="1"/>
  <c r="KW353" i="7" s="1"/>
  <c r="KW354" i="7" s="1"/>
  <c r="KW355" i="7" s="1"/>
  <c r="KW356" i="7" s="1"/>
  <c r="KW357" i="7" s="1"/>
  <c r="KW358" i="7" s="1"/>
  <c r="KW359" i="7" s="1"/>
  <c r="KW360" i="7" s="1"/>
  <c r="KW361" i="7" s="1"/>
  <c r="KW362" i="7" s="1"/>
  <c r="KW363" i="7" s="1"/>
  <c r="KW364" i="7" s="1"/>
  <c r="KW365" i="7" s="1"/>
  <c r="KW366" i="7" s="1"/>
  <c r="KW367" i="7" s="1"/>
  <c r="KW368" i="7" s="1"/>
  <c r="KW369" i="7" s="1"/>
  <c r="KW370" i="7" s="1"/>
  <c r="KW371" i="7" s="1"/>
  <c r="KW372" i="7" s="1"/>
  <c r="KW373" i="7" s="1"/>
  <c r="KW374" i="7" s="1"/>
  <c r="KW375" i="7" s="1"/>
  <c r="KW376" i="7" s="1"/>
  <c r="KW377" i="7" s="1"/>
  <c r="KW378" i="7" s="1"/>
  <c r="KW379" i="7" s="1"/>
  <c r="KW380" i="7" s="1"/>
  <c r="KW381" i="7" s="1"/>
  <c r="KW382" i="7" s="1"/>
  <c r="KW383" i="7" s="1"/>
  <c r="KW384" i="7" s="1"/>
  <c r="KW385" i="7" s="1"/>
  <c r="KW386" i="7" s="1"/>
  <c r="KW387" i="7" s="1"/>
  <c r="KW388" i="7" s="1"/>
  <c r="KW389" i="7" s="1"/>
  <c r="KW390" i="7" s="1"/>
  <c r="KW391" i="7" s="1"/>
  <c r="KW392" i="7" s="1"/>
  <c r="KW393" i="7" s="1"/>
  <c r="KW394" i="7" s="1"/>
  <c r="KW395" i="7" s="1"/>
  <c r="KW396" i="7" s="1"/>
  <c r="KW397" i="7" s="1"/>
  <c r="KW398" i="7" s="1"/>
  <c r="KW399" i="7" s="1"/>
  <c r="KW400" i="7" s="1"/>
  <c r="KW401" i="7" s="1"/>
  <c r="KW402" i="7" s="1"/>
  <c r="KW403" i="7" s="1"/>
  <c r="KW404" i="7" s="1"/>
  <c r="KW405" i="7" s="1"/>
  <c r="KW406" i="7" s="1"/>
  <c r="KW407" i="7" s="1"/>
  <c r="KW408" i="7" s="1"/>
  <c r="KW409" i="7" s="1"/>
  <c r="KW410" i="7" s="1"/>
  <c r="KW411" i="7" s="1"/>
  <c r="KW412" i="7" s="1"/>
  <c r="KW413" i="7" s="1"/>
  <c r="KW414" i="7" s="1"/>
  <c r="KW415" i="7" s="1"/>
  <c r="KW416" i="7" s="1"/>
  <c r="FC219" i="7"/>
  <c r="FC220" i="7" s="1"/>
  <c r="FC221" i="7" s="1"/>
  <c r="FC222" i="7" s="1"/>
  <c r="FC223" i="7" s="1"/>
  <c r="FC224" i="7" s="1"/>
  <c r="FC225" i="7" s="1"/>
  <c r="FC226" i="7" s="1"/>
  <c r="FC227" i="7" s="1"/>
  <c r="FC228" i="7" s="1"/>
  <c r="FC229" i="7" s="1"/>
  <c r="FC230" i="7" s="1"/>
  <c r="FC231" i="7" s="1"/>
  <c r="FC232" i="7" s="1"/>
  <c r="FC233" i="7" s="1"/>
  <c r="IU228" i="7"/>
  <c r="IU229" i="7" s="1"/>
  <c r="IU230" i="7" s="1"/>
  <c r="IU231" i="7" s="1"/>
  <c r="IU232" i="7" s="1"/>
  <c r="IU233" i="7" s="1"/>
  <c r="IU234" i="7" s="1"/>
  <c r="IU235" i="7" s="1"/>
  <c r="IU236" i="7" s="1"/>
  <c r="IU237" i="7" s="1"/>
  <c r="IU238" i="7" s="1"/>
  <c r="IU239" i="7" s="1"/>
  <c r="IU240" i="7" s="1"/>
  <c r="IU241" i="7" s="1"/>
  <c r="IU242" i="7" s="1"/>
  <c r="IU243" i="7" s="1"/>
  <c r="IU244" i="7" s="1"/>
  <c r="IU245" i="7" s="1"/>
  <c r="IU246" i="7" s="1"/>
  <c r="IU247" i="7" s="1"/>
  <c r="IU248" i="7" s="1"/>
  <c r="IU249" i="7" s="1"/>
  <c r="IU250" i="7" s="1"/>
  <c r="IU251" i="7" s="1"/>
  <c r="IU252" i="7" s="1"/>
  <c r="IU253" i="7" s="1"/>
  <c r="IU254" i="7" s="1"/>
  <c r="IU255" i="7" s="1"/>
  <c r="IU256" i="7" s="1"/>
  <c r="IU257" i="7" s="1"/>
  <c r="IU258" i="7" s="1"/>
  <c r="IU259" i="7" s="1"/>
  <c r="IU260" i="7" s="1"/>
  <c r="IU261" i="7" s="1"/>
  <c r="IU262" i="7" s="1"/>
  <c r="IU263" i="7" s="1"/>
  <c r="IU264" i="7" s="1"/>
  <c r="IU265" i="7" s="1"/>
  <c r="IU266" i="7" s="1"/>
  <c r="IU267" i="7" s="1"/>
  <c r="IU268" i="7" s="1"/>
  <c r="IU269" i="7" s="1"/>
  <c r="IU270" i="7" s="1"/>
  <c r="IU271" i="7" s="1"/>
  <c r="IU272" i="7" s="1"/>
  <c r="IU273" i="7" s="1"/>
  <c r="IU274" i="7" s="1"/>
  <c r="IU275" i="7" s="1"/>
  <c r="IU276" i="7" s="1"/>
  <c r="IU277" i="7" s="1"/>
  <c r="IU278" i="7" s="1"/>
  <c r="IU279" i="7" s="1"/>
  <c r="IU280" i="7" s="1"/>
  <c r="IU281" i="7" s="1"/>
  <c r="IU282" i="7" s="1"/>
  <c r="IU283" i="7" s="1"/>
  <c r="IU284" i="7" s="1"/>
  <c r="IU285" i="7" s="1"/>
  <c r="IU286" i="7" s="1"/>
  <c r="IU287" i="7" s="1"/>
  <c r="IU288" i="7" s="1"/>
  <c r="IU289" i="7" s="1"/>
  <c r="IU290" i="7" s="1"/>
  <c r="IU291" i="7" s="1"/>
  <c r="IU292" i="7" s="1"/>
  <c r="IU293" i="7" s="1"/>
  <c r="IU294" i="7" s="1"/>
  <c r="IU295" i="7" s="1"/>
  <c r="IU296" i="7" s="1"/>
  <c r="IU297" i="7" s="1"/>
  <c r="IU298" i="7" s="1"/>
  <c r="IU299" i="7" s="1"/>
  <c r="IU300" i="7" s="1"/>
  <c r="IU301" i="7" s="1"/>
  <c r="IU302" i="7" s="1"/>
  <c r="IU303" i="7" s="1"/>
  <c r="IU304" i="7" s="1"/>
  <c r="IU305" i="7" s="1"/>
  <c r="IU306" i="7" s="1"/>
  <c r="IU307" i="7" s="1"/>
  <c r="IU308" i="7" s="1"/>
  <c r="IU309" i="7" s="1"/>
  <c r="IU310" i="7" s="1"/>
  <c r="IU311" i="7" s="1"/>
  <c r="IU312" i="7" s="1"/>
  <c r="IU313" i="7" s="1"/>
  <c r="IU314" i="7" s="1"/>
  <c r="IU315" i="7" s="1"/>
  <c r="IU316" i="7" s="1"/>
  <c r="IU317" i="7" s="1"/>
  <c r="IU318" i="7" s="1"/>
  <c r="IU319" i="7" s="1"/>
  <c r="IU320" i="7" s="1"/>
  <c r="IU321" i="7" s="1"/>
  <c r="IU322" i="7" s="1"/>
  <c r="IU323" i="7" s="1"/>
  <c r="IU324" i="7" s="1"/>
  <c r="IU325" i="7" s="1"/>
  <c r="IU326" i="7" s="1"/>
  <c r="IU327" i="7" s="1"/>
  <c r="IU328" i="7" s="1"/>
  <c r="IU329" i="7" s="1"/>
  <c r="IU330" i="7" s="1"/>
  <c r="IU331" i="7" s="1"/>
  <c r="IU332" i="7" s="1"/>
  <c r="IU333" i="7" s="1"/>
  <c r="IU334" i="7" s="1"/>
  <c r="IU335" i="7" s="1"/>
  <c r="IU336" i="7" s="1"/>
  <c r="IU337" i="7" s="1"/>
  <c r="IU338" i="7" s="1"/>
  <c r="IU339" i="7" s="1"/>
  <c r="IU340" i="7" s="1"/>
  <c r="IU341" i="7" s="1"/>
  <c r="IU342" i="7" s="1"/>
  <c r="IU343" i="7" s="1"/>
  <c r="IU344" i="7" s="1"/>
  <c r="IU345" i="7" s="1"/>
  <c r="IU346" i="7" s="1"/>
  <c r="IU347" i="7" s="1"/>
  <c r="IU348" i="7" s="1"/>
  <c r="IU349" i="7" s="1"/>
  <c r="IU350" i="7" s="1"/>
  <c r="IU351" i="7" s="1"/>
  <c r="IU352" i="7" s="1"/>
  <c r="IU353" i="7" s="1"/>
  <c r="IU354" i="7" s="1"/>
  <c r="IU355" i="7" s="1"/>
  <c r="IU356" i="7" s="1"/>
  <c r="IU357" i="7" s="1"/>
  <c r="IU358" i="7" s="1"/>
  <c r="IU359" i="7" s="1"/>
  <c r="IU360" i="7" s="1"/>
  <c r="IU361" i="7" s="1"/>
  <c r="IU362" i="7" s="1"/>
  <c r="IU363" i="7" s="1"/>
  <c r="IU364" i="7" s="1"/>
  <c r="IU365" i="7" s="1"/>
  <c r="IU366" i="7" s="1"/>
  <c r="IU367" i="7" s="1"/>
  <c r="IU368" i="7" s="1"/>
  <c r="IU369" i="7" s="1"/>
  <c r="IU370" i="7" s="1"/>
  <c r="IU371" i="7" s="1"/>
  <c r="IU372" i="7" s="1"/>
  <c r="IU373" i="7" s="1"/>
  <c r="IU374" i="7" s="1"/>
  <c r="IU375" i="7" s="1"/>
  <c r="IU376" i="7" s="1"/>
  <c r="IU377" i="7" s="1"/>
  <c r="IU378" i="7" s="1"/>
  <c r="IU379" i="7" s="1"/>
  <c r="IU380" i="7" s="1"/>
  <c r="IU381" i="7" s="1"/>
  <c r="IU382" i="7" s="1"/>
  <c r="IU383" i="7" s="1"/>
  <c r="IU384" i="7" s="1"/>
  <c r="IU385" i="7" s="1"/>
  <c r="IU386" i="7" s="1"/>
  <c r="IU387" i="7" s="1"/>
  <c r="IU388" i="7" s="1"/>
  <c r="IU389" i="7" s="1"/>
  <c r="IU390" i="7" s="1"/>
  <c r="IU391" i="7" s="1"/>
  <c r="IU392" i="7" s="1"/>
  <c r="IU393" i="7" s="1"/>
  <c r="IU394" i="7" s="1"/>
  <c r="IU395" i="7" s="1"/>
  <c r="IU396" i="7" s="1"/>
  <c r="IU397" i="7" s="1"/>
  <c r="IU398" i="7" s="1"/>
  <c r="IU399" i="7" s="1"/>
  <c r="IU400" i="7" s="1"/>
  <c r="IU401" i="7" s="1"/>
  <c r="IU402" i="7" s="1"/>
  <c r="IU403" i="7" s="1"/>
  <c r="DA219" i="7"/>
  <c r="DA220" i="7" s="1"/>
  <c r="DA221" i="7" s="1"/>
  <c r="DA222" i="7" s="1"/>
  <c r="DA223" i="7" s="1"/>
  <c r="DA224" i="7" s="1"/>
  <c r="DA225" i="7" s="1"/>
  <c r="DA226" i="7" s="1"/>
  <c r="DA227" i="7" s="1"/>
  <c r="DA228" i="7" s="1"/>
  <c r="DA229" i="7" s="1"/>
  <c r="DA230" i="7" s="1"/>
  <c r="DA231" i="7" s="1"/>
  <c r="DA232" i="7" s="1"/>
  <c r="DA233" i="7" s="1"/>
  <c r="DA234" i="7" s="1"/>
  <c r="DA235" i="7" s="1"/>
  <c r="DA236" i="7" s="1"/>
  <c r="DA237" i="7" s="1"/>
  <c r="DA238" i="7" s="1"/>
  <c r="DA239" i="7" s="1"/>
  <c r="DA240" i="7" s="1"/>
  <c r="DA241" i="7" s="1"/>
  <c r="DA242" i="7" s="1"/>
  <c r="DA243" i="7" s="1"/>
  <c r="DA244" i="7" s="1"/>
  <c r="DA245" i="7" s="1"/>
  <c r="DA246" i="7" s="1"/>
  <c r="DA247" i="7" s="1"/>
  <c r="DA248" i="7" s="1"/>
  <c r="DA249" i="7" s="1"/>
  <c r="DA250" i="7" s="1"/>
  <c r="DA251" i="7" s="1"/>
  <c r="DA252" i="7" s="1"/>
  <c r="DA253" i="7" s="1"/>
  <c r="DA254" i="7" s="1"/>
  <c r="DA255" i="7" s="1"/>
  <c r="DA256" i="7" s="1"/>
  <c r="DA257" i="7" s="1"/>
  <c r="DA258" i="7" s="1"/>
  <c r="DA259" i="7" s="1"/>
  <c r="DA260" i="7" s="1"/>
  <c r="DA261" i="7" s="1"/>
  <c r="DA262" i="7" s="1"/>
  <c r="DA263" i="7" s="1"/>
  <c r="DA264" i="7" s="1"/>
  <c r="DA265" i="7" s="1"/>
  <c r="DA266" i="7" s="1"/>
  <c r="DA267" i="7" s="1"/>
  <c r="DA268" i="7" s="1"/>
  <c r="DA269" i="7" s="1"/>
  <c r="DA270" i="7" s="1"/>
  <c r="DA271" i="7" s="1"/>
  <c r="DA272" i="7" s="1"/>
  <c r="DA273" i="7" s="1"/>
  <c r="DA274" i="7" s="1"/>
  <c r="DA275" i="7" s="1"/>
  <c r="DA276" i="7" s="1"/>
  <c r="DA277" i="7" s="1"/>
  <c r="DA278" i="7" s="1"/>
  <c r="DA279" i="7" s="1"/>
  <c r="DA280" i="7" s="1"/>
  <c r="DA281" i="7" s="1"/>
  <c r="DA282" i="7" s="1"/>
  <c r="DA283" i="7" s="1"/>
  <c r="DA284" i="7" s="1"/>
  <c r="DA285" i="7" s="1"/>
  <c r="DA286" i="7" s="1"/>
  <c r="DA287" i="7" s="1"/>
  <c r="DA288" i="7" s="1"/>
  <c r="DA289" i="7" s="1"/>
  <c r="DA290" i="7" s="1"/>
  <c r="DA291" i="7" s="1"/>
  <c r="DA292" i="7" s="1"/>
  <c r="DA293" i="7" s="1"/>
  <c r="DA294" i="7" s="1"/>
  <c r="DA295" i="7" s="1"/>
  <c r="DA296" i="7" s="1"/>
  <c r="DA297" i="7" s="1"/>
  <c r="DA298" i="7" s="1"/>
  <c r="DA299" i="7" s="1"/>
  <c r="DA300" i="7" s="1"/>
  <c r="DA301" i="7" s="1"/>
  <c r="DA302" i="7" s="1"/>
  <c r="DA303" i="7" s="1"/>
  <c r="DA304" i="7" s="1"/>
  <c r="DA305" i="7" s="1"/>
  <c r="DA306" i="7" s="1"/>
  <c r="DA307" i="7" s="1"/>
  <c r="DA308" i="7" s="1"/>
  <c r="DA309" i="7" s="1"/>
  <c r="DA310" i="7" s="1"/>
  <c r="DA311" i="7" s="1"/>
  <c r="DA312" i="7" s="1"/>
  <c r="DA313" i="7" s="1"/>
  <c r="DA314" i="7" s="1"/>
  <c r="DA315" i="7" s="1"/>
  <c r="DA316" i="7" s="1"/>
  <c r="DA317" i="7" s="1"/>
  <c r="DA318" i="7" s="1"/>
  <c r="DA319" i="7" s="1"/>
  <c r="DA320" i="7" s="1"/>
  <c r="DA321" i="7" s="1"/>
  <c r="DA322" i="7" s="1"/>
  <c r="DA323" i="7" s="1"/>
  <c r="DA324" i="7" s="1"/>
  <c r="DA325" i="7" s="1"/>
  <c r="DA326" i="7" s="1"/>
  <c r="DA327" i="7" s="1"/>
  <c r="DA328" i="7" s="1"/>
  <c r="DA329" i="7" s="1"/>
  <c r="DA330" i="7" s="1"/>
  <c r="DA331" i="7" s="1"/>
  <c r="DA332" i="7" s="1"/>
  <c r="DA333" i="7" s="1"/>
  <c r="DA334" i="7" s="1"/>
  <c r="DA335" i="7" s="1"/>
  <c r="DA336" i="7" s="1"/>
  <c r="DA337" i="7" s="1"/>
  <c r="DA338" i="7" s="1"/>
  <c r="DA339" i="7" s="1"/>
  <c r="DA340" i="7" s="1"/>
  <c r="DA341" i="7" s="1"/>
  <c r="DA342" i="7" s="1"/>
  <c r="DA343" i="7" s="1"/>
  <c r="DA344" i="7" s="1"/>
  <c r="DA345" i="7" s="1"/>
  <c r="DA346" i="7" s="1"/>
  <c r="DA347" i="7" s="1"/>
  <c r="DA348" i="7" s="1"/>
  <c r="DA349" i="7" s="1"/>
  <c r="DA350" i="7" s="1"/>
  <c r="DA351" i="7" s="1"/>
  <c r="DA352" i="7" s="1"/>
  <c r="DA353" i="7" s="1"/>
  <c r="DA354" i="7" s="1"/>
  <c r="DA355" i="7" s="1"/>
  <c r="DA356" i="7" s="1"/>
  <c r="DA357" i="7" s="1"/>
  <c r="DA358" i="7" s="1"/>
  <c r="DA359" i="7" s="1"/>
  <c r="DA360" i="7" s="1"/>
  <c r="DA361" i="7" s="1"/>
  <c r="DA362" i="7" s="1"/>
  <c r="DA363" i="7" s="1"/>
  <c r="DA364" i="7" s="1"/>
  <c r="DA365" i="7" s="1"/>
  <c r="DA366" i="7" s="1"/>
  <c r="DA367" i="7" s="1"/>
  <c r="DA368" i="7" s="1"/>
  <c r="DA369" i="7" s="1"/>
  <c r="DA370" i="7" s="1"/>
  <c r="DA371" i="7" s="1"/>
  <c r="DA372" i="7" s="1"/>
  <c r="DA373" i="7" s="1"/>
  <c r="DA374" i="7" s="1"/>
  <c r="DA375" i="7" s="1"/>
  <c r="DA376" i="7" s="1"/>
  <c r="DA377" i="7" s="1"/>
  <c r="DA378" i="7" s="1"/>
  <c r="DA379" i="7" s="1"/>
  <c r="DA380" i="7" s="1"/>
  <c r="DA381" i="7" s="1"/>
  <c r="DA382" i="7" s="1"/>
  <c r="DA383" i="7" s="1"/>
  <c r="DA384" i="7" s="1"/>
  <c r="DA385" i="7" s="1"/>
  <c r="DA386" i="7" s="1"/>
  <c r="DA387" i="7" s="1"/>
  <c r="DA388" i="7" s="1"/>
  <c r="DA389" i="7" s="1"/>
  <c r="DA390" i="7" s="1"/>
  <c r="DA391" i="7" s="1"/>
  <c r="DA392" i="7" s="1"/>
  <c r="DA393" i="7" s="1"/>
  <c r="DA394" i="7" s="1"/>
  <c r="DA395" i="7" s="1"/>
  <c r="DA396" i="7" s="1"/>
  <c r="DA397" i="7" s="1"/>
  <c r="DA398" i="7" s="1"/>
  <c r="DA399" i="7" s="1"/>
  <c r="DA400" i="7" s="1"/>
  <c r="DA401" i="7" s="1"/>
  <c r="DA402" i="7" s="1"/>
  <c r="MG219" i="7"/>
  <c r="MG220" i="7" s="1"/>
  <c r="MG221" i="7" s="1"/>
  <c r="MG222" i="7" s="1"/>
  <c r="MG223" i="7" s="1"/>
  <c r="MG224" i="7" s="1"/>
  <c r="MG225" i="7" s="1"/>
  <c r="MG226" i="7" s="1"/>
  <c r="MG227" i="7" s="1"/>
  <c r="MG228" i="7" s="1"/>
  <c r="MG229" i="7" s="1"/>
  <c r="MG230" i="7" s="1"/>
  <c r="MG231" i="7" s="1"/>
  <c r="MG232" i="7" s="1"/>
  <c r="MG233" i="7" s="1"/>
  <c r="MG234" i="7" s="1"/>
  <c r="MG235" i="7" s="1"/>
  <c r="MG236" i="7" s="1"/>
  <c r="MG237" i="7" s="1"/>
  <c r="MG238" i="7" s="1"/>
  <c r="MG239" i="7" s="1"/>
  <c r="MG240" i="7" s="1"/>
  <c r="MG241" i="7" s="1"/>
  <c r="MG242" i="7" s="1"/>
  <c r="MG243" i="7" s="1"/>
  <c r="MG244" i="7" s="1"/>
  <c r="MG245" i="7" s="1"/>
  <c r="MG246" i="7" s="1"/>
  <c r="MG247" i="7" s="1"/>
  <c r="MG248" i="7" s="1"/>
  <c r="MG249" i="7" s="1"/>
  <c r="MG250" i="7" s="1"/>
  <c r="MG251" i="7" s="1"/>
  <c r="MG252" i="7" s="1"/>
  <c r="MG253" i="7" s="1"/>
  <c r="MG254" i="7" s="1"/>
  <c r="MG255" i="7" s="1"/>
  <c r="MG256" i="7" s="1"/>
  <c r="MG257" i="7" s="1"/>
  <c r="MG258" i="7" s="1"/>
  <c r="MG259" i="7" s="1"/>
  <c r="MG260" i="7" s="1"/>
  <c r="MG261" i="7" s="1"/>
  <c r="MG262" i="7" s="1"/>
  <c r="MG263" i="7" s="1"/>
  <c r="MG264" i="7" s="1"/>
  <c r="MG265" i="7" s="1"/>
  <c r="MG266" i="7" s="1"/>
  <c r="MG267" i="7" s="1"/>
  <c r="MG268" i="7" s="1"/>
  <c r="MG269" i="7" s="1"/>
  <c r="MG270" i="7" s="1"/>
  <c r="MG271" i="7" s="1"/>
  <c r="MG272" i="7" s="1"/>
  <c r="MG273" i="7" s="1"/>
  <c r="MG274" i="7" s="1"/>
  <c r="MG275" i="7" s="1"/>
  <c r="MG276" i="7" s="1"/>
  <c r="MG277" i="7" s="1"/>
  <c r="MG278" i="7" s="1"/>
  <c r="MG279" i="7" s="1"/>
  <c r="MG280" i="7" s="1"/>
  <c r="MG281" i="7" s="1"/>
  <c r="MG282" i="7" s="1"/>
  <c r="MG283" i="7" s="1"/>
  <c r="MG284" i="7" s="1"/>
  <c r="MG285" i="7" s="1"/>
  <c r="MG286" i="7" s="1"/>
  <c r="MG287" i="7" s="1"/>
  <c r="MG288" i="7" s="1"/>
  <c r="MG289" i="7" s="1"/>
  <c r="MG290" i="7" s="1"/>
  <c r="MG291" i="7" s="1"/>
  <c r="MG292" i="7" s="1"/>
  <c r="MG293" i="7" s="1"/>
  <c r="MG294" i="7" s="1"/>
  <c r="MG295" i="7" s="1"/>
  <c r="MG296" i="7" s="1"/>
  <c r="MG297" i="7" s="1"/>
  <c r="MG298" i="7" s="1"/>
  <c r="MG299" i="7" s="1"/>
  <c r="MG300" i="7" s="1"/>
  <c r="MG301" i="7" s="1"/>
  <c r="MG302" i="7" s="1"/>
  <c r="MG303" i="7" s="1"/>
  <c r="MG304" i="7" s="1"/>
  <c r="MG305" i="7" s="1"/>
  <c r="MG306" i="7" s="1"/>
  <c r="MG307" i="7" s="1"/>
  <c r="MG308" i="7" s="1"/>
  <c r="MG309" i="7" s="1"/>
  <c r="MG310" i="7" s="1"/>
  <c r="MG311" i="7" s="1"/>
  <c r="MG312" i="7" s="1"/>
  <c r="MG313" i="7" s="1"/>
  <c r="MG314" i="7" s="1"/>
  <c r="MG315" i="7" s="1"/>
  <c r="MG316" i="7" s="1"/>
  <c r="MG317" i="7" s="1"/>
  <c r="MG318" i="7" s="1"/>
  <c r="MG319" i="7" s="1"/>
  <c r="MG320" i="7" s="1"/>
  <c r="MG321" i="7" s="1"/>
  <c r="MG322" i="7" s="1"/>
  <c r="MG323" i="7" s="1"/>
  <c r="MG324" i="7" s="1"/>
  <c r="MG325" i="7" s="1"/>
  <c r="MG326" i="7" s="1"/>
  <c r="MG327" i="7" s="1"/>
  <c r="MG328" i="7" s="1"/>
  <c r="MG329" i="7" s="1"/>
  <c r="MG330" i="7" s="1"/>
  <c r="MG331" i="7" s="1"/>
  <c r="MG332" i="7" s="1"/>
  <c r="MG333" i="7" s="1"/>
  <c r="MG334" i="7" s="1"/>
  <c r="MG335" i="7" s="1"/>
  <c r="MG336" i="7" s="1"/>
  <c r="MG337" i="7" s="1"/>
  <c r="MG338" i="7" s="1"/>
  <c r="MG339" i="7" s="1"/>
  <c r="MG340" i="7" s="1"/>
  <c r="MG341" i="7" s="1"/>
  <c r="MG342" i="7" s="1"/>
  <c r="MG343" i="7" s="1"/>
  <c r="MG344" i="7" s="1"/>
  <c r="MG345" i="7" s="1"/>
  <c r="MG346" i="7" s="1"/>
  <c r="MG347" i="7" s="1"/>
  <c r="MG348" i="7" s="1"/>
  <c r="MG349" i="7" s="1"/>
  <c r="MG350" i="7" s="1"/>
  <c r="MG351" i="7" s="1"/>
  <c r="MG352" i="7" s="1"/>
  <c r="MG353" i="7" s="1"/>
  <c r="MG354" i="7" s="1"/>
  <c r="MG355" i="7" s="1"/>
  <c r="MG356" i="7" s="1"/>
  <c r="MG357" i="7" s="1"/>
  <c r="MG358" i="7" s="1"/>
  <c r="MG359" i="7" s="1"/>
  <c r="MG360" i="7" s="1"/>
  <c r="MG361" i="7" s="1"/>
  <c r="MG362" i="7" s="1"/>
  <c r="MG363" i="7" s="1"/>
  <c r="MG364" i="7" s="1"/>
  <c r="MG365" i="7" s="1"/>
  <c r="MG366" i="7" s="1"/>
  <c r="MG367" i="7" s="1"/>
  <c r="MG368" i="7" s="1"/>
  <c r="MG369" i="7" s="1"/>
  <c r="MG370" i="7" s="1"/>
  <c r="MG371" i="7" s="1"/>
  <c r="MG372" i="7" s="1"/>
  <c r="MG373" i="7" s="1"/>
  <c r="MG374" i="7" s="1"/>
  <c r="MG375" i="7" s="1"/>
  <c r="MG376" i="7" s="1"/>
  <c r="MG377" i="7" s="1"/>
  <c r="MG378" i="7" s="1"/>
  <c r="MG379" i="7" s="1"/>
  <c r="MG380" i="7" s="1"/>
  <c r="MG381" i="7" s="1"/>
  <c r="MG382" i="7" s="1"/>
  <c r="MG383" i="7" s="1"/>
  <c r="MG384" i="7" s="1"/>
  <c r="MG385" i="7" s="1"/>
  <c r="MG386" i="7" s="1"/>
  <c r="MG387" i="7" s="1"/>
  <c r="MG388" i="7" s="1"/>
  <c r="MG389" i="7" s="1"/>
  <c r="MG390" i="7" s="1"/>
  <c r="MG391" i="7" s="1"/>
  <c r="MG392" i="7" s="1"/>
  <c r="MG393" i="7" s="1"/>
  <c r="MG394" i="7" s="1"/>
  <c r="MG395" i="7" s="1"/>
  <c r="MG396" i="7" s="1"/>
  <c r="MG397" i="7" s="1"/>
  <c r="MG398" i="7" s="1"/>
  <c r="MG399" i="7" s="1"/>
  <c r="MG400" i="7" s="1"/>
  <c r="MG401" i="7" s="1"/>
  <c r="MG402" i="7" s="1"/>
  <c r="MG403" i="7" s="1"/>
  <c r="MG404" i="7" s="1"/>
  <c r="MG405" i="7" s="1"/>
  <c r="MG406" i="7" s="1"/>
  <c r="MG407" i="7" s="1"/>
  <c r="MG408" i="7" s="1"/>
  <c r="MG409" i="7" s="1"/>
  <c r="MG410" i="7" s="1"/>
  <c r="MG411" i="7" s="1"/>
  <c r="MG412" i="7" s="1"/>
  <c r="MG413" i="7" s="1"/>
  <c r="MG414" i="7" s="1"/>
  <c r="MG415" i="7" s="1"/>
  <c r="MG416" i="7" s="1"/>
  <c r="MG417" i="7" s="1"/>
  <c r="MG418" i="7" s="1"/>
  <c r="MG419" i="7" s="1"/>
  <c r="MG420" i="7" s="1"/>
  <c r="MG421" i="7" s="1"/>
  <c r="MG422" i="7" s="1"/>
  <c r="MG423" i="7" s="1"/>
  <c r="MG424" i="7" s="1"/>
  <c r="MG425" i="7" s="1"/>
  <c r="MG426" i="7" s="1"/>
  <c r="MG427" i="7" s="1"/>
  <c r="FI219" i="7"/>
  <c r="FI220" i="7" s="1"/>
  <c r="FI221" i="7" s="1"/>
  <c r="FI222" i="7" s="1"/>
  <c r="FI223" i="7" s="1"/>
  <c r="FI224" i="7" s="1"/>
  <c r="FI225" i="7" s="1"/>
  <c r="FI226" i="7" s="1"/>
  <c r="FI227" i="7" s="1"/>
  <c r="FI228" i="7" s="1"/>
  <c r="FI229" i="7" s="1"/>
  <c r="FI230" i="7" s="1"/>
  <c r="FI231" i="7" s="1"/>
  <c r="FI232" i="7" s="1"/>
  <c r="FI233" i="7" s="1"/>
  <c r="FI234" i="7" s="1"/>
  <c r="FI235" i="7" s="1"/>
  <c r="FI236" i="7" s="1"/>
  <c r="FI237" i="7" s="1"/>
  <c r="FI238" i="7" s="1"/>
  <c r="FI239" i="7" s="1"/>
  <c r="FI240" i="7" s="1"/>
  <c r="FI241" i="7" s="1"/>
  <c r="FI242" i="7" s="1"/>
  <c r="FI243" i="7" s="1"/>
  <c r="FI244" i="7" s="1"/>
  <c r="FI245" i="7" s="1"/>
  <c r="FI246" i="7" s="1"/>
  <c r="FI247" i="7" s="1"/>
  <c r="FI248" i="7" s="1"/>
  <c r="FI249" i="7" s="1"/>
  <c r="FI250" i="7" s="1"/>
  <c r="FI251" i="7" s="1"/>
  <c r="FI252" i="7" s="1"/>
  <c r="FI253" i="7" s="1"/>
  <c r="FI254" i="7" s="1"/>
  <c r="FI255" i="7" s="1"/>
  <c r="FI256" i="7" s="1"/>
  <c r="FI257" i="7" s="1"/>
  <c r="FI258" i="7" s="1"/>
  <c r="FI259" i="7" s="1"/>
  <c r="FI260" i="7" s="1"/>
  <c r="FI261" i="7" s="1"/>
  <c r="FI262" i="7" s="1"/>
  <c r="FI263" i="7" s="1"/>
  <c r="FI264" i="7" s="1"/>
  <c r="FI265" i="7" s="1"/>
  <c r="FI266" i="7" s="1"/>
  <c r="FI267" i="7" s="1"/>
  <c r="FI268" i="7" s="1"/>
  <c r="FI269" i="7" s="1"/>
  <c r="FI270" i="7" s="1"/>
  <c r="FI271" i="7" s="1"/>
  <c r="FI272" i="7" s="1"/>
  <c r="FI273" i="7" s="1"/>
  <c r="FI274" i="7" s="1"/>
  <c r="FI275" i="7" s="1"/>
  <c r="GS219" i="7"/>
  <c r="GS220" i="7" s="1"/>
  <c r="GS221" i="7" s="1"/>
  <c r="GS222" i="7" s="1"/>
  <c r="GS223" i="7" s="1"/>
  <c r="GS224" i="7" s="1"/>
  <c r="GS225" i="7" s="1"/>
  <c r="GS226" i="7" s="1"/>
  <c r="GS227" i="7" s="1"/>
  <c r="GS228" i="7" s="1"/>
  <c r="GS229" i="7" s="1"/>
  <c r="GS230" i="7" s="1"/>
  <c r="GS231" i="7" s="1"/>
  <c r="GS232" i="7" s="1"/>
  <c r="GS233" i="7" s="1"/>
  <c r="GS234" i="7" s="1"/>
  <c r="GS235" i="7" s="1"/>
  <c r="GS236" i="7" s="1"/>
  <c r="GS237" i="7" s="1"/>
  <c r="GS238" i="7" s="1"/>
  <c r="GS239" i="7" s="1"/>
  <c r="GS240" i="7" s="1"/>
  <c r="GS241" i="7" s="1"/>
  <c r="GS242" i="7" s="1"/>
  <c r="GS243" i="7" s="1"/>
  <c r="GS244" i="7" s="1"/>
  <c r="GS245" i="7" s="1"/>
  <c r="GS246" i="7" s="1"/>
  <c r="GS247" i="7" s="1"/>
  <c r="GS248" i="7" s="1"/>
  <c r="GS249" i="7" s="1"/>
  <c r="GS250" i="7" s="1"/>
  <c r="GS251" i="7" s="1"/>
  <c r="GS252" i="7" s="1"/>
  <c r="GS253" i="7" s="1"/>
  <c r="GS254" i="7" s="1"/>
  <c r="GS255" i="7" s="1"/>
  <c r="GS256" i="7" s="1"/>
  <c r="GS257" i="7" s="1"/>
  <c r="GS258" i="7" s="1"/>
  <c r="GS259" i="7" s="1"/>
  <c r="GS260" i="7" s="1"/>
  <c r="GS261" i="7" s="1"/>
  <c r="GS262" i="7" s="1"/>
  <c r="GS263" i="7" s="1"/>
  <c r="GS264" i="7" s="1"/>
  <c r="GS265" i="7" s="1"/>
  <c r="GS266" i="7" s="1"/>
  <c r="GS267" i="7" s="1"/>
  <c r="GS268" i="7" s="1"/>
  <c r="GS269" i="7" s="1"/>
  <c r="GS270" i="7" s="1"/>
  <c r="GS271" i="7" s="1"/>
  <c r="GS272" i="7" s="1"/>
  <c r="GS273" i="7" s="1"/>
  <c r="GS274" i="7" s="1"/>
  <c r="GS275" i="7" s="1"/>
  <c r="GS276" i="7" s="1"/>
  <c r="GS277" i="7" s="1"/>
  <c r="GS278" i="7" s="1"/>
  <c r="GS279" i="7" s="1"/>
  <c r="GS280" i="7" s="1"/>
  <c r="GS281" i="7" s="1"/>
  <c r="GS282" i="7" s="1"/>
  <c r="GS283" i="7" s="1"/>
  <c r="GS284" i="7" s="1"/>
  <c r="GS285" i="7" s="1"/>
  <c r="GS286" i="7" s="1"/>
  <c r="GS287" i="7" s="1"/>
  <c r="GS288" i="7" s="1"/>
  <c r="GS289" i="7" s="1"/>
  <c r="GS290" i="7" s="1"/>
  <c r="GS291" i="7" s="1"/>
  <c r="GS292" i="7" s="1"/>
  <c r="GS293" i="7" s="1"/>
  <c r="GS294" i="7" s="1"/>
  <c r="GS295" i="7" s="1"/>
  <c r="GS296" i="7" s="1"/>
  <c r="GS297" i="7" s="1"/>
  <c r="GS298" i="7" s="1"/>
  <c r="GS299" i="7" s="1"/>
  <c r="GS300" i="7" s="1"/>
  <c r="GS301" i="7" s="1"/>
  <c r="GS302" i="7" s="1"/>
  <c r="GS303" i="7" s="1"/>
  <c r="GS304" i="7" s="1"/>
  <c r="GS305" i="7" s="1"/>
  <c r="GS306" i="7" s="1"/>
  <c r="GS307" i="7" s="1"/>
  <c r="GS308" i="7" s="1"/>
  <c r="GS309" i="7" s="1"/>
  <c r="GS310" i="7" s="1"/>
  <c r="GS311" i="7" s="1"/>
  <c r="GS312" i="7" s="1"/>
  <c r="GY219" i="7"/>
  <c r="GY220" i="7" s="1"/>
  <c r="GY221" i="7" s="1"/>
  <c r="GY222" i="7" s="1"/>
  <c r="GY223" i="7" s="1"/>
  <c r="GY224" i="7" s="1"/>
  <c r="GY225" i="7" s="1"/>
  <c r="GY226" i="7" s="1"/>
  <c r="GY227" i="7" s="1"/>
  <c r="GY228" i="7" s="1"/>
  <c r="GY229" i="7" s="1"/>
  <c r="GY230" i="7" s="1"/>
  <c r="GY231" i="7" s="1"/>
  <c r="GY232" i="7" s="1"/>
  <c r="GY233" i="7" s="1"/>
  <c r="GY234" i="7" s="1"/>
  <c r="GY235" i="7" s="1"/>
  <c r="GY236" i="7" s="1"/>
  <c r="GY237" i="7" s="1"/>
  <c r="GY238" i="7" s="1"/>
  <c r="GY239" i="7" s="1"/>
  <c r="GY240" i="7" s="1"/>
  <c r="GY241" i="7" s="1"/>
  <c r="GY242" i="7" s="1"/>
  <c r="GY243" i="7" s="1"/>
  <c r="GY244" i="7" s="1"/>
  <c r="GY245" i="7" s="1"/>
  <c r="GY246" i="7" s="1"/>
  <c r="GY247" i="7" s="1"/>
  <c r="GY248" i="7" s="1"/>
  <c r="GY249" i="7" s="1"/>
  <c r="GY250" i="7" s="1"/>
  <c r="GY251" i="7" s="1"/>
  <c r="GY252" i="7" s="1"/>
  <c r="GY253" i="7" s="1"/>
  <c r="GY254" i="7" s="1"/>
  <c r="GY255" i="7" s="1"/>
  <c r="GY256" i="7" s="1"/>
  <c r="GY257" i="7" s="1"/>
  <c r="GY258" i="7" s="1"/>
  <c r="GY259" i="7" s="1"/>
  <c r="GY260" i="7" s="1"/>
  <c r="GY261" i="7" s="1"/>
  <c r="GY262" i="7" s="1"/>
  <c r="GY263" i="7" s="1"/>
  <c r="GY264" i="7" s="1"/>
  <c r="GY265" i="7" s="1"/>
  <c r="GY266" i="7" s="1"/>
  <c r="GY267" i="7" s="1"/>
  <c r="GY268" i="7" s="1"/>
  <c r="GY269" i="7" s="1"/>
  <c r="GY270" i="7" s="1"/>
  <c r="GY271" i="7" s="1"/>
  <c r="GY272" i="7" s="1"/>
  <c r="GY273" i="7" s="1"/>
  <c r="GY274" i="7" s="1"/>
  <c r="GY275" i="7" s="1"/>
  <c r="GY276" i="7" s="1"/>
  <c r="GY277" i="7" s="1"/>
  <c r="GY278" i="7" s="1"/>
  <c r="GY279" i="7" s="1"/>
  <c r="GY280" i="7" s="1"/>
  <c r="GY281" i="7" s="1"/>
  <c r="GY282" i="7" s="1"/>
  <c r="GY283" i="7" s="1"/>
  <c r="GY284" i="7" s="1"/>
  <c r="GY285" i="7" s="1"/>
  <c r="GY286" i="7" s="1"/>
  <c r="GY287" i="7" s="1"/>
  <c r="GY288" i="7" s="1"/>
  <c r="GY289" i="7" s="1"/>
  <c r="GY290" i="7" s="1"/>
  <c r="GY291" i="7" s="1"/>
  <c r="GY292" i="7" s="1"/>
  <c r="GY293" i="7" s="1"/>
  <c r="GY294" i="7" s="1"/>
  <c r="GY295" i="7" s="1"/>
  <c r="GY296" i="7" s="1"/>
  <c r="GY297" i="7" s="1"/>
  <c r="GY298" i="7" s="1"/>
  <c r="GY299" i="7" s="1"/>
  <c r="GY300" i="7" s="1"/>
  <c r="GY301" i="7" s="1"/>
  <c r="GY302" i="7" s="1"/>
  <c r="GY303" i="7" s="1"/>
  <c r="GY304" i="7" s="1"/>
  <c r="GY305" i="7" s="1"/>
  <c r="GY306" i="7" s="1"/>
  <c r="GY307" i="7" s="1"/>
  <c r="GY308" i="7" s="1"/>
  <c r="GY309" i="7" s="1"/>
  <c r="GY310" i="7" s="1"/>
  <c r="GY311" i="7" s="1"/>
  <c r="GY312" i="7" s="1"/>
  <c r="GY313" i="7" s="1"/>
  <c r="GY314" i="7" s="1"/>
  <c r="GY315" i="7" s="1"/>
  <c r="GY316" i="7" s="1"/>
  <c r="GY317" i="7" s="1"/>
  <c r="GY318" i="7" s="1"/>
  <c r="GY319" i="7" s="1"/>
  <c r="GY320" i="7" s="1"/>
  <c r="GY321" i="7" s="1"/>
  <c r="GY322" i="7" s="1"/>
  <c r="GY323" i="7" s="1"/>
  <c r="GY324" i="7" s="1"/>
  <c r="GY325" i="7" s="1"/>
  <c r="GY326" i="7" s="1"/>
  <c r="GY327" i="7" s="1"/>
  <c r="GY328" i="7" s="1"/>
  <c r="GY329" i="7" s="1"/>
  <c r="GY330" i="7" s="1"/>
  <c r="GY331" i="7" s="1"/>
  <c r="GY332" i="7" s="1"/>
  <c r="GY333" i="7" s="1"/>
  <c r="GY334" i="7" s="1"/>
  <c r="GY335" i="7" s="1"/>
  <c r="GY336" i="7" s="1"/>
  <c r="GY337" i="7" s="1"/>
  <c r="GY338" i="7" s="1"/>
  <c r="GY339" i="7" s="1"/>
  <c r="GY340" i="7" s="1"/>
  <c r="GY341" i="7" s="1"/>
  <c r="GY342" i="7" s="1"/>
  <c r="GY343" i="7" s="1"/>
  <c r="GY344" i="7" s="1"/>
  <c r="GY345" i="7" s="1"/>
  <c r="GY346" i="7" s="1"/>
  <c r="GY347" i="7" s="1"/>
  <c r="GY348" i="7" s="1"/>
  <c r="GY349" i="7" s="1"/>
  <c r="GY350" i="7" s="1"/>
  <c r="GY351" i="7" s="1"/>
  <c r="GY352" i="7" s="1"/>
  <c r="GY353" i="7" s="1"/>
  <c r="GY354" i="7" s="1"/>
  <c r="GY355" i="7" s="1"/>
  <c r="GY356" i="7" s="1"/>
  <c r="GY357" i="7" s="1"/>
  <c r="GY358" i="7" s="1"/>
  <c r="GY359" i="7" s="1"/>
  <c r="GY360" i="7" s="1"/>
  <c r="GY361" i="7" s="1"/>
  <c r="GY362" i="7" s="1"/>
  <c r="GY363" i="7" s="1"/>
  <c r="GY364" i="7" s="1"/>
  <c r="GY365" i="7" s="1"/>
  <c r="GY366" i="7" s="1"/>
  <c r="GY367" i="7" s="1"/>
  <c r="GY368" i="7" s="1"/>
  <c r="GY369" i="7" s="1"/>
  <c r="GY370" i="7" s="1"/>
  <c r="GY371" i="7" s="1"/>
  <c r="GY372" i="7" s="1"/>
  <c r="GY373" i="7" s="1"/>
  <c r="GY374" i="7" s="1"/>
  <c r="GY375" i="7" s="1"/>
  <c r="GY376" i="7" s="1"/>
  <c r="GY377" i="7" s="1"/>
  <c r="GY378" i="7" s="1"/>
  <c r="GY379" i="7" s="1"/>
  <c r="GY380" i="7" s="1"/>
  <c r="GY381" i="7" s="1"/>
  <c r="GY382" i="7" s="1"/>
  <c r="GY383" i="7" s="1"/>
  <c r="GY384" i="7" s="1"/>
  <c r="GY385" i="7" s="1"/>
  <c r="GY386" i="7" s="1"/>
  <c r="GY387" i="7" s="1"/>
  <c r="GY388" i="7" s="1"/>
  <c r="GY389" i="7" s="1"/>
  <c r="GY390" i="7" s="1"/>
  <c r="GY391" i="7" s="1"/>
  <c r="GY392" i="7" s="1"/>
  <c r="GY393" i="7" s="1"/>
  <c r="GY394" i="7" s="1"/>
  <c r="GY395" i="7" s="1"/>
  <c r="GY396" i="7" s="1"/>
  <c r="GY397" i="7" s="1"/>
  <c r="GY398" i="7" s="1"/>
  <c r="GY399" i="7" s="1"/>
  <c r="GY400" i="7" s="1"/>
  <c r="GY401" i="7" s="1"/>
  <c r="GY402" i="7" s="1"/>
  <c r="GY403" i="7" s="1"/>
  <c r="GY404" i="7" s="1"/>
  <c r="GY405" i="7" s="1"/>
  <c r="GY406" i="7" s="1"/>
  <c r="GY407" i="7" s="1"/>
  <c r="GY408" i="7" s="1"/>
  <c r="GY409" i="7" s="1"/>
  <c r="GY410" i="7" s="1"/>
  <c r="GY411" i="7" s="1"/>
  <c r="GY412" i="7" s="1"/>
  <c r="GY413" i="7" s="1"/>
  <c r="GY414" i="7" s="1"/>
  <c r="GY415" i="7" s="1"/>
  <c r="GY416" i="7" s="1"/>
  <c r="GY417" i="7" s="1"/>
  <c r="GY418" i="7" s="1"/>
  <c r="GY419" i="7" s="1"/>
  <c r="GY420" i="7" s="1"/>
  <c r="GY421" i="7" s="1"/>
  <c r="GY422" i="7" s="1"/>
  <c r="GY423" i="7" s="1"/>
  <c r="GY424" i="7" s="1"/>
  <c r="GY425" i="7" s="1"/>
  <c r="GY426" i="7" s="1"/>
  <c r="GY427" i="7" s="1"/>
  <c r="KQ219" i="7"/>
  <c r="KQ220" i="7" s="1"/>
  <c r="KQ221" i="7" s="1"/>
  <c r="KQ222" i="7" s="1"/>
  <c r="KQ223" i="7" s="1"/>
  <c r="KQ224" i="7" s="1"/>
  <c r="KQ225" i="7" s="1"/>
  <c r="KQ226" i="7" s="1"/>
  <c r="KQ227" i="7" s="1"/>
  <c r="KQ228" i="7" s="1"/>
  <c r="KQ229" i="7" s="1"/>
  <c r="KQ230" i="7" s="1"/>
  <c r="KQ231" i="7" s="1"/>
  <c r="KQ232" i="7" s="1"/>
  <c r="KQ233" i="7" s="1"/>
  <c r="KQ234" i="7" s="1"/>
  <c r="KQ235" i="7" s="1"/>
  <c r="KQ236" i="7" s="1"/>
  <c r="KQ237" i="7" s="1"/>
  <c r="KQ238" i="7" s="1"/>
  <c r="KQ239" i="7" s="1"/>
  <c r="KQ240" i="7" s="1"/>
  <c r="KQ241" i="7" s="1"/>
  <c r="KQ242" i="7" s="1"/>
  <c r="KQ243" i="7" s="1"/>
  <c r="KQ244" i="7" s="1"/>
  <c r="KQ245" i="7" s="1"/>
  <c r="KQ246" i="7" s="1"/>
  <c r="KQ247" i="7" s="1"/>
  <c r="KQ248" i="7" s="1"/>
  <c r="KQ249" i="7" s="1"/>
  <c r="KQ250" i="7" s="1"/>
  <c r="KQ251" i="7" s="1"/>
  <c r="KQ252" i="7" s="1"/>
  <c r="KQ253" i="7" s="1"/>
  <c r="KQ254" i="7" s="1"/>
  <c r="KQ255" i="7" s="1"/>
  <c r="KQ256" i="7" s="1"/>
  <c r="KQ257" i="7" s="1"/>
  <c r="KQ258" i="7" s="1"/>
  <c r="KQ259" i="7" s="1"/>
  <c r="KQ260" i="7" s="1"/>
  <c r="KQ261" i="7" s="1"/>
  <c r="KQ262" i="7" s="1"/>
  <c r="KQ263" i="7" s="1"/>
  <c r="KQ264" i="7" s="1"/>
  <c r="KQ265" i="7" s="1"/>
  <c r="KQ266" i="7" s="1"/>
  <c r="KQ267" i="7" s="1"/>
  <c r="KQ268" i="7" s="1"/>
  <c r="KQ269" i="7" s="1"/>
  <c r="KQ270" i="7" s="1"/>
  <c r="KQ271" i="7" s="1"/>
  <c r="KQ272" i="7" s="1"/>
  <c r="KQ273" i="7" s="1"/>
  <c r="KQ274" i="7" s="1"/>
  <c r="KQ275" i="7" s="1"/>
  <c r="KQ276" i="7" s="1"/>
  <c r="KQ277" i="7" s="1"/>
  <c r="KQ278" i="7" s="1"/>
  <c r="KQ279" i="7" s="1"/>
  <c r="KQ280" i="7" s="1"/>
  <c r="KQ281" i="7" s="1"/>
  <c r="KQ282" i="7" s="1"/>
  <c r="KQ283" i="7" s="1"/>
  <c r="KQ284" i="7" s="1"/>
  <c r="KQ285" i="7" s="1"/>
  <c r="KQ286" i="7" s="1"/>
  <c r="KQ287" i="7" s="1"/>
  <c r="KQ288" i="7" s="1"/>
  <c r="KQ289" i="7" s="1"/>
  <c r="KQ290" i="7" s="1"/>
  <c r="KQ291" i="7" s="1"/>
  <c r="KQ292" i="7" s="1"/>
  <c r="KQ293" i="7" s="1"/>
  <c r="KQ294" i="7" s="1"/>
  <c r="KQ295" i="7" s="1"/>
  <c r="KQ296" i="7" s="1"/>
  <c r="KQ297" i="7" s="1"/>
  <c r="KQ298" i="7" s="1"/>
  <c r="KQ299" i="7" s="1"/>
  <c r="KQ300" i="7" s="1"/>
  <c r="KQ301" i="7" s="1"/>
  <c r="KQ302" i="7" s="1"/>
  <c r="KQ303" i="7" s="1"/>
  <c r="KQ304" i="7" s="1"/>
  <c r="KQ305" i="7" s="1"/>
  <c r="KQ306" i="7" s="1"/>
  <c r="KQ307" i="7" s="1"/>
  <c r="KQ308" i="7" s="1"/>
  <c r="KQ309" i="7" s="1"/>
  <c r="KQ310" i="7" s="1"/>
  <c r="KQ311" i="7" s="1"/>
  <c r="KQ312" i="7" s="1"/>
  <c r="KQ313" i="7" s="1"/>
  <c r="KQ314" i="7" s="1"/>
  <c r="KQ315" i="7" s="1"/>
  <c r="KQ316" i="7" s="1"/>
  <c r="KQ317" i="7" s="1"/>
  <c r="KQ318" i="7" s="1"/>
  <c r="KQ319" i="7" s="1"/>
  <c r="KQ320" i="7" s="1"/>
  <c r="KQ321" i="7" s="1"/>
  <c r="KQ322" i="7" s="1"/>
  <c r="KQ323" i="7" s="1"/>
  <c r="KQ324" i="7" s="1"/>
  <c r="KQ325" i="7" s="1"/>
  <c r="KQ326" i="7" s="1"/>
  <c r="KQ327" i="7" s="1"/>
  <c r="KQ328" i="7" s="1"/>
  <c r="KQ329" i="7" s="1"/>
  <c r="KQ330" i="7" s="1"/>
  <c r="KQ331" i="7" s="1"/>
  <c r="KQ332" i="7" s="1"/>
  <c r="KQ333" i="7" s="1"/>
  <c r="KQ334" i="7" s="1"/>
  <c r="KQ335" i="7" s="1"/>
  <c r="KQ336" i="7" s="1"/>
  <c r="KQ337" i="7" s="1"/>
  <c r="KQ338" i="7" s="1"/>
  <c r="KQ339" i="7" s="1"/>
  <c r="KQ340" i="7" s="1"/>
  <c r="KQ341" i="7" s="1"/>
  <c r="KQ342" i="7" s="1"/>
  <c r="KQ343" i="7" s="1"/>
  <c r="KQ344" i="7" s="1"/>
  <c r="KQ345" i="7" s="1"/>
  <c r="KQ346" i="7" s="1"/>
  <c r="KQ347" i="7" s="1"/>
  <c r="KQ348" i="7" s="1"/>
  <c r="KQ349" i="7" s="1"/>
  <c r="KQ350" i="7" s="1"/>
  <c r="KQ351" i="7" s="1"/>
  <c r="KQ352" i="7" s="1"/>
  <c r="KQ353" i="7" s="1"/>
  <c r="KQ354" i="7" s="1"/>
  <c r="KQ355" i="7" s="1"/>
  <c r="KQ356" i="7" s="1"/>
  <c r="KQ357" i="7" s="1"/>
  <c r="AK387" i="7"/>
  <c r="AK334" i="7"/>
  <c r="AK349" i="7"/>
  <c r="AK336" i="7"/>
  <c r="DS224" i="7"/>
  <c r="DS225" i="7" s="1"/>
  <c r="DS226" i="7" s="1"/>
  <c r="DS227" i="7" s="1"/>
  <c r="DS228" i="7" s="1"/>
  <c r="DS229" i="7" s="1"/>
  <c r="DS230" i="7" s="1"/>
  <c r="DS231" i="7" s="1"/>
  <c r="DS232" i="7" s="1"/>
  <c r="DS233" i="7" s="1"/>
  <c r="DS234" i="7" s="1"/>
  <c r="DS235" i="7" s="1"/>
  <c r="DS236" i="7" s="1"/>
  <c r="DS237" i="7" s="1"/>
  <c r="NB12" i="7"/>
  <c r="NC12" i="7" s="1"/>
  <c r="ND12" i="7" s="1"/>
  <c r="NH12" i="7"/>
  <c r="NI12" i="7" s="1"/>
  <c r="NJ12" i="7" s="1"/>
  <c r="LF12" i="7"/>
  <c r="LG12" i="7" s="1"/>
  <c r="LH12" i="7" s="1"/>
  <c r="KN12" i="7"/>
  <c r="KO12" i="7" s="1"/>
  <c r="KP12" i="7" s="1"/>
  <c r="IR12" i="7"/>
  <c r="IS12" i="7" s="1"/>
  <c r="IT12" i="7" s="1"/>
  <c r="GD12" i="7"/>
  <c r="GE12" i="7" s="1"/>
  <c r="GF12" i="7" s="1"/>
  <c r="EH12" i="7"/>
  <c r="EI12" i="7" s="1"/>
  <c r="EJ12" i="7" s="1"/>
  <c r="ET12" i="7"/>
  <c r="EU12" i="7" s="1"/>
  <c r="EV12" i="7" s="1"/>
  <c r="GJ12" i="7"/>
  <c r="GK12" i="7" s="1"/>
  <c r="GL12" i="7" s="1"/>
  <c r="FF12" i="7"/>
  <c r="FG12" i="7" s="1"/>
  <c r="FH12" i="7" s="1"/>
  <c r="DD12" i="7"/>
  <c r="DE12" i="7" s="1"/>
  <c r="DF12" i="7" s="1"/>
  <c r="HH12" i="7"/>
  <c r="HI12" i="7" s="1"/>
  <c r="HJ12" i="7" s="1"/>
  <c r="BZ12" i="7"/>
  <c r="CA12" i="7" s="1"/>
  <c r="CB12" i="7" s="1"/>
  <c r="MP12" i="7"/>
  <c r="MQ12" i="7" s="1"/>
  <c r="MR12" i="7" s="1"/>
  <c r="MV12" i="7"/>
  <c r="MW12" i="7" s="1"/>
  <c r="MX12" i="7" s="1"/>
  <c r="KT12" i="7"/>
  <c r="KU12" i="7" s="1"/>
  <c r="KV12" i="7" s="1"/>
  <c r="JV12" i="7"/>
  <c r="JW12" i="7" s="1"/>
  <c r="JX12" i="7" s="1"/>
  <c r="IF12" i="7"/>
  <c r="IG12" i="7" s="1"/>
  <c r="IH12" i="7" s="1"/>
  <c r="FX12" i="7"/>
  <c r="FY12" i="7" s="1"/>
  <c r="FZ12" i="7" s="1"/>
  <c r="DV12" i="7"/>
  <c r="DW12" i="7" s="1"/>
  <c r="DX12" i="7" s="1"/>
  <c r="KB12" i="7"/>
  <c r="KC12" i="7" s="1"/>
  <c r="KD12" i="7" s="1"/>
  <c r="HZ12" i="7"/>
  <c r="IA12" i="7" s="1"/>
  <c r="IB12" i="7" s="1"/>
  <c r="JJ12" i="7"/>
  <c r="JK12" i="7" s="1"/>
  <c r="JL12" i="7" s="1"/>
  <c r="CF12" i="7"/>
  <c r="CG12" i="7" s="1"/>
  <c r="CH12" i="7" s="1"/>
  <c r="EB12" i="7"/>
  <c r="EC12" i="7" s="1"/>
  <c r="ED12" i="7" s="1"/>
  <c r="NN12" i="7"/>
  <c r="NO12" i="7" s="1"/>
  <c r="NP12" i="7" s="1"/>
  <c r="MD12" i="7"/>
  <c r="ME12" i="7" s="1"/>
  <c r="MF12" i="7" s="1"/>
  <c r="MJ12" i="7"/>
  <c r="MK12" i="7" s="1"/>
  <c r="ML12" i="7" s="1"/>
  <c r="KH12" i="7"/>
  <c r="KI12" i="7" s="1"/>
  <c r="KJ12" i="7" s="1"/>
  <c r="JP12" i="7"/>
  <c r="JQ12" i="7" s="1"/>
  <c r="JR12" i="7" s="1"/>
  <c r="HB12" i="7"/>
  <c r="HC12" i="7" s="1"/>
  <c r="HD12" i="7" s="1"/>
  <c r="HT12" i="7"/>
  <c r="HU12" i="7" s="1"/>
  <c r="HV12" i="7" s="1"/>
  <c r="DJ12" i="7"/>
  <c r="DK12" i="7" s="1"/>
  <c r="DL12" i="7" s="1"/>
  <c r="IX12" i="7"/>
  <c r="IY12" i="7" s="1"/>
  <c r="IZ12" i="7" s="1"/>
  <c r="EN12" i="7"/>
  <c r="EO12" i="7" s="1"/>
  <c r="EP12" i="7" s="1"/>
  <c r="GV12" i="7"/>
  <c r="GW12" i="7" s="1"/>
  <c r="GX12" i="7" s="1"/>
  <c r="CX12" i="7"/>
  <c r="CY12" i="7" s="1"/>
  <c r="CZ12" i="7" s="1"/>
  <c r="CR12" i="7"/>
  <c r="CS12" i="7" s="1"/>
  <c r="CT12" i="7" s="1"/>
  <c r="LL12" i="7"/>
  <c r="LM12" i="7" s="1"/>
  <c r="LN12" i="7" s="1"/>
  <c r="LR12" i="7"/>
  <c r="LS12" i="7" s="1"/>
  <c r="LT12" i="7" s="1"/>
  <c r="LX12" i="7"/>
  <c r="LY12" i="7" s="1"/>
  <c r="LZ12" i="7" s="1"/>
  <c r="KZ12" i="7"/>
  <c r="LA12" i="7" s="1"/>
  <c r="LB12" i="7" s="1"/>
  <c r="JD12" i="7"/>
  <c r="JE12" i="7" s="1"/>
  <c r="JF12" i="7" s="1"/>
  <c r="GP12" i="7"/>
  <c r="GQ12" i="7" s="1"/>
  <c r="GR12" i="7" s="1"/>
  <c r="EZ12" i="7"/>
  <c r="FA12" i="7" s="1"/>
  <c r="FB12" i="7" s="1"/>
  <c r="FR12" i="7"/>
  <c r="FS12" i="7" s="1"/>
  <c r="FT12" i="7" s="1"/>
  <c r="HN12" i="7"/>
  <c r="HO12" i="7" s="1"/>
  <c r="HP12" i="7" s="1"/>
  <c r="DP12" i="7"/>
  <c r="DQ12" i="7" s="1"/>
  <c r="DR12" i="7" s="1"/>
  <c r="FL12" i="7"/>
  <c r="FM12" i="7" s="1"/>
  <c r="FN12" i="7" s="1"/>
  <c r="IL12" i="7"/>
  <c r="IM12" i="7" s="1"/>
  <c r="IN12" i="7" s="1"/>
  <c r="CL12" i="7"/>
  <c r="CM12" i="7" s="1"/>
  <c r="CN12" i="7" s="1"/>
  <c r="LL9" i="7"/>
  <c r="LM9" i="7" s="1"/>
  <c r="LN9" i="7" s="1"/>
  <c r="MV9" i="7"/>
  <c r="MW9" i="7" s="1"/>
  <c r="MX9" i="7" s="1"/>
  <c r="LR9" i="7"/>
  <c r="LS9" i="7" s="1"/>
  <c r="LT9" i="7" s="1"/>
  <c r="KT9" i="7"/>
  <c r="KU9" i="7" s="1"/>
  <c r="KV9" i="7" s="1"/>
  <c r="JJ9" i="7"/>
  <c r="JK9" i="7" s="1"/>
  <c r="JL9" i="7" s="1"/>
  <c r="HB9" i="7"/>
  <c r="HC9" i="7" s="1"/>
  <c r="HD9" i="7" s="1"/>
  <c r="FL9" i="7"/>
  <c r="FM9" i="7" s="1"/>
  <c r="FN9" i="7" s="1"/>
  <c r="DD9" i="7"/>
  <c r="DE9" i="7" s="1"/>
  <c r="DF9" i="7" s="1"/>
  <c r="JD9" i="7"/>
  <c r="JE9" i="7" s="1"/>
  <c r="JF9" i="7" s="1"/>
  <c r="GV9" i="7"/>
  <c r="GW9" i="7" s="1"/>
  <c r="GX9" i="7" s="1"/>
  <c r="EZ9" i="7"/>
  <c r="FA9" i="7" s="1"/>
  <c r="FB9" i="7" s="1"/>
  <c r="FR9" i="7"/>
  <c r="FS9" i="7" s="1"/>
  <c r="FT9" i="7" s="1"/>
  <c r="CF9" i="7"/>
  <c r="CG9" i="7" s="1"/>
  <c r="CH9" i="7" s="1"/>
  <c r="NB9" i="7"/>
  <c r="NC9" i="7" s="1"/>
  <c r="ND9" i="7" s="1"/>
  <c r="MJ9" i="7"/>
  <c r="MK9" i="7" s="1"/>
  <c r="ML9" i="7" s="1"/>
  <c r="KZ9" i="7"/>
  <c r="LA9" i="7" s="1"/>
  <c r="LB9" i="7" s="1"/>
  <c r="KH9" i="7"/>
  <c r="KI9" i="7" s="1"/>
  <c r="KJ9" i="7" s="1"/>
  <c r="IX9" i="7"/>
  <c r="IY9" i="7" s="1"/>
  <c r="IZ9" i="7" s="1"/>
  <c r="GP9" i="7"/>
  <c r="GQ9" i="7" s="1"/>
  <c r="GR9" i="7" s="1"/>
  <c r="EN9" i="7"/>
  <c r="EO9" i="7" s="1"/>
  <c r="EP9" i="7" s="1"/>
  <c r="FF9" i="7"/>
  <c r="FG9" i="7" s="1"/>
  <c r="FH9" i="7" s="1"/>
  <c r="IR9" i="7"/>
  <c r="IS9" i="7" s="1"/>
  <c r="IT9" i="7" s="1"/>
  <c r="GJ9" i="7"/>
  <c r="GK9" i="7" s="1"/>
  <c r="GL9" i="7" s="1"/>
  <c r="EH9" i="7"/>
  <c r="EI9" i="7" s="1"/>
  <c r="EJ9" i="7" s="1"/>
  <c r="ET9" i="7"/>
  <c r="EU9" i="7" s="1"/>
  <c r="EV9" i="7" s="1"/>
  <c r="BZ9" i="7"/>
  <c r="CA9" i="7" s="1"/>
  <c r="CB9" i="7" s="1"/>
  <c r="MP9" i="7"/>
  <c r="MQ9" i="7" s="1"/>
  <c r="MR9" i="7" s="1"/>
  <c r="LX9" i="7"/>
  <c r="LY9" i="7" s="1"/>
  <c r="LZ9" i="7" s="1"/>
  <c r="KN9" i="7"/>
  <c r="KO9" i="7" s="1"/>
  <c r="KP9" i="7" s="1"/>
  <c r="CX9" i="7"/>
  <c r="CY9" i="7" s="1"/>
  <c r="CZ9" i="7" s="1"/>
  <c r="IL9" i="7"/>
  <c r="IM9" i="7" s="1"/>
  <c r="IN9" i="7" s="1"/>
  <c r="GD9" i="7"/>
  <c r="GE9" i="7" s="1"/>
  <c r="GF9" i="7" s="1"/>
  <c r="EB9" i="7"/>
  <c r="EC9" i="7" s="1"/>
  <c r="ED9" i="7" s="1"/>
  <c r="KB9" i="7"/>
  <c r="KC9" i="7" s="1"/>
  <c r="KD9" i="7" s="1"/>
  <c r="IF9" i="7"/>
  <c r="IG9" i="7" s="1"/>
  <c r="IH9" i="7" s="1"/>
  <c r="HT9" i="7"/>
  <c r="HU9" i="7" s="1"/>
  <c r="HV9" i="7" s="1"/>
  <c r="DV9" i="7"/>
  <c r="DW9" i="7" s="1"/>
  <c r="DX9" i="7" s="1"/>
  <c r="CR9" i="7"/>
  <c r="CS9" i="7" s="1"/>
  <c r="CT9" i="7" s="1"/>
  <c r="NN9" i="7"/>
  <c r="NO9" i="7" s="1"/>
  <c r="NP9" i="7" s="1"/>
  <c r="NH9" i="7"/>
  <c r="NI9" i="7" s="1"/>
  <c r="NJ9" i="7" s="1"/>
  <c r="MD9" i="7"/>
  <c r="ME9" i="7" s="1"/>
  <c r="MF9" i="7" s="1"/>
  <c r="LF9" i="7"/>
  <c r="LG9" i="7" s="1"/>
  <c r="LH9" i="7" s="1"/>
  <c r="JV9" i="7"/>
  <c r="JW9" i="7" s="1"/>
  <c r="JX9" i="7" s="1"/>
  <c r="HZ9" i="7"/>
  <c r="IA9" i="7" s="1"/>
  <c r="IB9" i="7" s="1"/>
  <c r="FX9" i="7"/>
  <c r="FY9" i="7" s="1"/>
  <c r="FZ9" i="7" s="1"/>
  <c r="GA9" i="7" s="1"/>
  <c r="GA10" i="7" s="1"/>
  <c r="GA11" i="7" s="1"/>
  <c r="DP9" i="7"/>
  <c r="DQ9" i="7" s="1"/>
  <c r="DR9" i="7" s="1"/>
  <c r="JP9" i="7"/>
  <c r="JQ9" i="7" s="1"/>
  <c r="JR9" i="7" s="1"/>
  <c r="HN9" i="7"/>
  <c r="HO9" i="7" s="1"/>
  <c r="HP9" i="7" s="1"/>
  <c r="HH9" i="7"/>
  <c r="HI9" i="7" s="1"/>
  <c r="HJ9" i="7" s="1"/>
  <c r="DJ9" i="7"/>
  <c r="DK9" i="7" s="1"/>
  <c r="DL9" i="7" s="1"/>
  <c r="CL9" i="7"/>
  <c r="CM9" i="7" s="1"/>
  <c r="CN9" i="7" s="1"/>
  <c r="CD6" i="7"/>
  <c r="CJ6" i="7" s="1"/>
  <c r="CP6" i="7" s="1"/>
  <c r="CV6" i="7" s="1"/>
  <c r="DB6" i="7" s="1"/>
  <c r="DH6" i="7" s="1"/>
  <c r="DN6" i="7" s="1"/>
  <c r="DT6" i="7" s="1"/>
  <c r="DZ6" i="7" s="1"/>
  <c r="EF6" i="7" s="1"/>
  <c r="EL6" i="7" s="1"/>
  <c r="ER6" i="7" s="1"/>
  <c r="EX6" i="7" s="1"/>
  <c r="FD6" i="7" s="1"/>
  <c r="FJ6" i="7" s="1"/>
  <c r="FP6" i="7" s="1"/>
  <c r="FV6" i="7" s="1"/>
  <c r="GB6" i="7" s="1"/>
  <c r="GH6" i="7" s="1"/>
  <c r="GN6" i="7" s="1"/>
  <c r="GT6" i="7" s="1"/>
  <c r="GZ6" i="7" s="1"/>
  <c r="HF6" i="7" s="1"/>
  <c r="HL6" i="7" s="1"/>
  <c r="HR6" i="7" s="1"/>
  <c r="HX6" i="7" s="1"/>
  <c r="ID6" i="7" s="1"/>
  <c r="IJ6" i="7" s="1"/>
  <c r="IP6" i="7" s="1"/>
  <c r="IV6" i="7" s="1"/>
  <c r="JB6" i="7" s="1"/>
  <c r="CB6" i="7"/>
  <c r="CC6" i="7" s="1"/>
  <c r="DS7" i="7"/>
  <c r="DS8" i="7" s="1"/>
  <c r="IC7" i="7"/>
  <c r="IC8" i="7" s="1"/>
  <c r="HQ7" i="7"/>
  <c r="HQ8" i="7" s="1"/>
  <c r="KE7" i="7"/>
  <c r="KE8" i="7" s="1"/>
  <c r="LU7" i="7"/>
  <c r="LU8" i="7" s="1"/>
  <c r="LO7" i="7"/>
  <c r="LO8" i="7" s="1"/>
  <c r="DY7" i="7"/>
  <c r="DY8" i="7" s="1"/>
  <c r="II7" i="7"/>
  <c r="II8" i="7" s="1"/>
  <c r="JY7" i="7"/>
  <c r="JY8" i="7" s="1"/>
  <c r="MA7" i="7"/>
  <c r="MA8" i="7" s="1"/>
  <c r="NQ7" i="7"/>
  <c r="NQ8" i="7" s="1"/>
  <c r="CU7" i="7"/>
  <c r="CU8" i="7" s="1"/>
  <c r="EE7" i="7"/>
  <c r="EE8" i="7" s="1"/>
  <c r="HK7" i="7"/>
  <c r="HK8" i="7" s="1"/>
  <c r="IO7" i="7"/>
  <c r="IO8" i="7" s="1"/>
  <c r="DA7" i="7"/>
  <c r="DA8" i="7" s="1"/>
  <c r="MG7" i="7"/>
  <c r="MG8" i="7" s="1"/>
  <c r="EW7" i="7"/>
  <c r="EW8" i="7" s="1"/>
  <c r="EK7" i="7"/>
  <c r="EK8" i="7" s="1"/>
  <c r="GG7" i="7"/>
  <c r="GG8" i="7" s="1"/>
  <c r="IU7" i="7"/>
  <c r="IU8" i="7" s="1"/>
  <c r="KK7" i="7"/>
  <c r="KK8" i="7" s="1"/>
  <c r="MM7" i="7"/>
  <c r="MM8" i="7" s="1"/>
  <c r="CO218" i="7"/>
  <c r="CO219" i="7" s="1"/>
  <c r="CO220" i="7" s="1"/>
  <c r="CO221" i="7" s="1"/>
  <c r="CO222" i="7" s="1"/>
  <c r="CO223" i="7" s="1"/>
  <c r="CO224" i="7" s="1"/>
  <c r="CO225" i="7" s="1"/>
  <c r="JH214" i="7"/>
  <c r="JN214" i="7" s="1"/>
  <c r="JT214" i="7" s="1"/>
  <c r="JZ214" i="7" s="1"/>
  <c r="KF214" i="7" s="1"/>
  <c r="KL214" i="7" s="1"/>
  <c r="KR214" i="7" s="1"/>
  <c r="KX214" i="7" s="1"/>
  <c r="LD214" i="7" s="1"/>
  <c r="LJ214" i="7" s="1"/>
  <c r="LP214" i="7" s="1"/>
  <c r="LV214" i="7" s="1"/>
  <c r="MB214" i="7" s="1"/>
  <c r="MH214" i="7" s="1"/>
  <c r="MN214" i="7" s="1"/>
  <c r="MT214" i="7" s="1"/>
  <c r="MZ214" i="7" s="1"/>
  <c r="NF214" i="7" s="1"/>
  <c r="NL214" i="7" s="1"/>
  <c r="NR214" i="7" s="1"/>
  <c r="CI217" i="7"/>
  <c r="CI218" i="7" s="1"/>
  <c r="CI219" i="7" s="1"/>
  <c r="CC216" i="7"/>
  <c r="CD215" i="7"/>
  <c r="CJ215" i="7" s="1"/>
  <c r="CP215" i="7" s="1"/>
  <c r="CV215" i="7" s="1"/>
  <c r="DB215" i="7" s="1"/>
  <c r="DH215" i="7" s="1"/>
  <c r="DN215" i="7" s="1"/>
  <c r="DT215" i="7" s="1"/>
  <c r="DZ215" i="7" s="1"/>
  <c r="EF215" i="7" s="1"/>
  <c r="EL215" i="7" s="1"/>
  <c r="ER215" i="7" s="1"/>
  <c r="EX215" i="7" s="1"/>
  <c r="FD215" i="7" s="1"/>
  <c r="FJ215" i="7" s="1"/>
  <c r="FP215" i="7" s="1"/>
  <c r="FV215" i="7" s="1"/>
  <c r="GB215" i="7" s="1"/>
  <c r="GH215" i="7" s="1"/>
  <c r="GN215" i="7" s="1"/>
  <c r="GT215" i="7" s="1"/>
  <c r="GZ215" i="7" s="1"/>
  <c r="HF215" i="7" s="1"/>
  <c r="HL215" i="7" s="1"/>
  <c r="HR215" i="7" s="1"/>
  <c r="HX215" i="7" s="1"/>
  <c r="ID215" i="7" s="1"/>
  <c r="IJ215" i="7" s="1"/>
  <c r="IP215" i="7" s="1"/>
  <c r="IV215" i="7" s="1"/>
  <c r="JB215" i="7" s="1"/>
  <c r="CO7" i="7"/>
  <c r="FI7" i="7"/>
  <c r="FI8" i="7" s="1"/>
  <c r="EQ7" i="7"/>
  <c r="EQ8" i="7" s="1"/>
  <c r="GM7" i="7"/>
  <c r="GM8" i="7" s="1"/>
  <c r="JA7" i="7"/>
  <c r="JA8" i="7" s="1"/>
  <c r="KQ7" i="7"/>
  <c r="KQ8" i="7" s="1"/>
  <c r="MS7" i="7"/>
  <c r="MS8" i="7" s="1"/>
  <c r="FU7" i="7"/>
  <c r="FU8" i="7" s="1"/>
  <c r="FC7" i="7"/>
  <c r="FC8" i="7" s="1"/>
  <c r="GS7" i="7"/>
  <c r="GS8" i="7" s="1"/>
  <c r="JG7" i="7"/>
  <c r="JG8" i="7" s="1"/>
  <c r="KW7" i="7"/>
  <c r="KW8" i="7" s="1"/>
  <c r="MY7" i="7"/>
  <c r="MY8" i="7" s="1"/>
  <c r="CI7" i="7"/>
  <c r="CI8" i="7" s="1"/>
  <c r="DG7" i="7"/>
  <c r="DG8" i="7" s="1"/>
  <c r="FO7" i="7"/>
  <c r="FO8" i="7" s="1"/>
  <c r="GY7" i="7"/>
  <c r="GY8" i="7" s="1"/>
  <c r="JM7" i="7"/>
  <c r="JM8" i="7" s="1"/>
  <c r="LC7" i="7"/>
  <c r="LC8" i="7" s="1"/>
  <c r="NE7" i="7"/>
  <c r="NE8" i="7" s="1"/>
  <c r="DM7" i="7"/>
  <c r="DM8" i="7" s="1"/>
  <c r="HW7" i="7"/>
  <c r="HW8" i="7" s="1"/>
  <c r="HE7" i="7"/>
  <c r="HE8" i="7" s="1"/>
  <c r="JS7" i="7"/>
  <c r="JS8" i="7" s="1"/>
  <c r="LI7" i="7"/>
  <c r="LI8" i="7" s="1"/>
  <c r="NK7" i="7"/>
  <c r="NK8" i="7" s="1"/>
  <c r="GA221" i="7"/>
  <c r="GA222" i="7" s="1"/>
  <c r="GA223" i="7" s="1"/>
  <c r="GA224" i="7" s="1"/>
  <c r="GA225" i="7" s="1"/>
  <c r="GA226" i="7" s="1"/>
  <c r="GA227" i="7" s="1"/>
  <c r="GA228" i="7" s="1"/>
  <c r="GA229" i="7" s="1"/>
  <c r="GA230" i="7" s="1"/>
  <c r="GA231" i="7" s="1"/>
  <c r="GA232" i="7" s="1"/>
  <c r="GA233" i="7" s="1"/>
  <c r="GA234" i="7" s="1"/>
  <c r="GA235" i="7" s="1"/>
  <c r="GA236" i="7" s="1"/>
  <c r="FO216" i="7"/>
  <c r="FO217" i="7" s="1"/>
  <c r="FO218" i="7" s="1"/>
  <c r="GA12" i="7" l="1"/>
  <c r="GA13" i="7" s="1"/>
  <c r="GA14" i="7" s="1"/>
  <c r="GA15" i="7" s="1"/>
  <c r="GA16" i="7" s="1"/>
  <c r="GA17" i="7" s="1"/>
  <c r="GA18" i="7" s="1"/>
  <c r="GA19" i="7" s="1"/>
  <c r="GA20" i="7" s="1"/>
  <c r="JS9" i="7"/>
  <c r="JS10" i="7" s="1"/>
  <c r="JS11" i="7" s="1"/>
  <c r="JS12" i="7" s="1"/>
  <c r="JS13" i="7" s="1"/>
  <c r="JS14" i="7" s="1"/>
  <c r="JS15" i="7" s="1"/>
  <c r="JS16" i="7" s="1"/>
  <c r="JS17" i="7" s="1"/>
  <c r="JS18" i="7" s="1"/>
  <c r="JS19" i="7" s="1"/>
  <c r="JS20" i="7" s="1"/>
  <c r="JS21" i="7" s="1"/>
  <c r="JS22" i="7" s="1"/>
  <c r="JS23" i="7" s="1"/>
  <c r="JS24" i="7" s="1"/>
  <c r="JS25" i="7" s="1"/>
  <c r="JS26" i="7" s="1"/>
  <c r="JS27" i="7" s="1"/>
  <c r="JS28" i="7" s="1"/>
  <c r="JS29" i="7" s="1"/>
  <c r="JS30" i="7" s="1"/>
  <c r="JS31" i="7" s="1"/>
  <c r="JS32" i="7" s="1"/>
  <c r="JS33" i="7" s="1"/>
  <c r="JS34" i="7" s="1"/>
  <c r="JS35" i="7" s="1"/>
  <c r="JS36" i="7" s="1"/>
  <c r="JS37" i="7" s="1"/>
  <c r="JS38" i="7" s="1"/>
  <c r="JS39" i="7" s="1"/>
  <c r="JS40" i="7" s="1"/>
  <c r="JS41" i="7" s="1"/>
  <c r="JS42" i="7" s="1"/>
  <c r="JS43" i="7" s="1"/>
  <c r="JS44" i="7" s="1"/>
  <c r="JS45" i="7" s="1"/>
  <c r="JS46" i="7" s="1"/>
  <c r="JS47" i="7" s="1"/>
  <c r="JS48" i="7" s="1"/>
  <c r="JS49" i="7" s="1"/>
  <c r="JS50" i="7" s="1"/>
  <c r="JS51" i="7" s="1"/>
  <c r="JS52" i="7" s="1"/>
  <c r="JS53" i="7" s="1"/>
  <c r="JS54" i="7" s="1"/>
  <c r="JS55" i="7" s="1"/>
  <c r="JS56" i="7" s="1"/>
  <c r="JS57" i="7" s="1"/>
  <c r="JS58" i="7" s="1"/>
  <c r="JS59" i="7" s="1"/>
  <c r="JS60" i="7" s="1"/>
  <c r="JS61" i="7" s="1"/>
  <c r="JS62" i="7" s="1"/>
  <c r="JS63" i="7" s="1"/>
  <c r="JS64" i="7" s="1"/>
  <c r="JM9" i="7"/>
  <c r="JM10" i="7" s="1"/>
  <c r="JM11" i="7" s="1"/>
  <c r="JM12" i="7" s="1"/>
  <c r="JM13" i="7" s="1"/>
  <c r="JM14" i="7" s="1"/>
  <c r="JM15" i="7" s="1"/>
  <c r="JM16" i="7" s="1"/>
  <c r="JM17" i="7" s="1"/>
  <c r="JM18" i="7" s="1"/>
  <c r="JM19" i="7" s="1"/>
  <c r="JM20" i="7" s="1"/>
  <c r="JM21" i="7" s="1"/>
  <c r="JM22" i="7" s="1"/>
  <c r="JM23" i="7" s="1"/>
  <c r="JM24" i="7" s="1"/>
  <c r="JM25" i="7" s="1"/>
  <c r="JM26" i="7" s="1"/>
  <c r="JM27" i="7" s="1"/>
  <c r="JM28" i="7" s="1"/>
  <c r="JM29" i="7" s="1"/>
  <c r="JM30" i="7" s="1"/>
  <c r="JM31" i="7" s="1"/>
  <c r="JM32" i="7" s="1"/>
  <c r="JM33" i="7" s="1"/>
  <c r="JM34" i="7" s="1"/>
  <c r="JM35" i="7" s="1"/>
  <c r="JM36" i="7" s="1"/>
  <c r="JM37" i="7" s="1"/>
  <c r="JM38" i="7" s="1"/>
  <c r="JM39" i="7" s="1"/>
  <c r="JM40" i="7" s="1"/>
  <c r="JM41" i="7" s="1"/>
  <c r="JM42" i="7" s="1"/>
  <c r="JM43" i="7" s="1"/>
  <c r="JM44" i="7" s="1"/>
  <c r="JM45" i="7" s="1"/>
  <c r="JM46" i="7" s="1"/>
  <c r="JM47" i="7" s="1"/>
  <c r="JM48" i="7" s="1"/>
  <c r="JM49" i="7" s="1"/>
  <c r="JM50" i="7" s="1"/>
  <c r="JM51" i="7" s="1"/>
  <c r="JM52" i="7" s="1"/>
  <c r="JM53" i="7" s="1"/>
  <c r="JM54" i="7" s="1"/>
  <c r="JM55" i="7" s="1"/>
  <c r="JM56" i="7" s="1"/>
  <c r="JM57" i="7" s="1"/>
  <c r="JM58" i="7" s="1"/>
  <c r="JM59" i="7" s="1"/>
  <c r="JM60" i="7" s="1"/>
  <c r="JM61" i="7" s="1"/>
  <c r="JM62" i="7" s="1"/>
  <c r="JM63" i="7" s="1"/>
  <c r="JM64" i="7" s="1"/>
  <c r="JM65" i="7" s="1"/>
  <c r="JM66" i="7" s="1"/>
  <c r="JM67" i="7" s="1"/>
  <c r="JM68" i="7" s="1"/>
  <c r="JM69" i="7" s="1"/>
  <c r="JM70" i="7" s="1"/>
  <c r="JM71" i="7" s="1"/>
  <c r="JM72" i="7" s="1"/>
  <c r="JM73" i="7" s="1"/>
  <c r="JM74" i="7" s="1"/>
  <c r="JM75" i="7" s="1"/>
  <c r="JM76" i="7" s="1"/>
  <c r="JM77" i="7" s="1"/>
  <c r="JM78" i="7" s="1"/>
  <c r="JM79" i="7" s="1"/>
  <c r="JM80" i="7" s="1"/>
  <c r="JM81" i="7" s="1"/>
  <c r="JM82" i="7" s="1"/>
  <c r="JM83" i="7" s="1"/>
  <c r="JM84" i="7" s="1"/>
  <c r="JM85" i="7" s="1"/>
  <c r="JM86" i="7" s="1"/>
  <c r="JM87" i="7" s="1"/>
  <c r="JM88" i="7" s="1"/>
  <c r="JM89" i="7" s="1"/>
  <c r="JM90" i="7" s="1"/>
  <c r="JM91" i="7" s="1"/>
  <c r="FO9" i="7"/>
  <c r="FO10" i="7" s="1"/>
  <c r="FO11" i="7" s="1"/>
  <c r="FO12" i="7" s="1"/>
  <c r="FO13" i="7" s="1"/>
  <c r="FO14" i="7" s="1"/>
  <c r="FO15" i="7" s="1"/>
  <c r="FO16" i="7" s="1"/>
  <c r="FO17" i="7" s="1"/>
  <c r="FO18" i="7" s="1"/>
  <c r="FO19" i="7" s="1"/>
  <c r="FO20" i="7" s="1"/>
  <c r="FO21" i="7" s="1"/>
  <c r="FO22" i="7" s="1"/>
  <c r="FO23" i="7" s="1"/>
  <c r="FO24" i="7" s="1"/>
  <c r="FO25" i="7" s="1"/>
  <c r="FO26" i="7" s="1"/>
  <c r="FO27" i="7" s="1"/>
  <c r="FO28" i="7" s="1"/>
  <c r="FO29" i="7" s="1"/>
  <c r="FO30" i="7" s="1"/>
  <c r="FO31" i="7" s="1"/>
  <c r="FO32" i="7" s="1"/>
  <c r="FO33" i="7" s="1"/>
  <c r="FO34" i="7" s="1"/>
  <c r="FO35" i="7" s="1"/>
  <c r="FO36" i="7" s="1"/>
  <c r="FO37" i="7" s="1"/>
  <c r="FO38" i="7" s="1"/>
  <c r="FO39" i="7" s="1"/>
  <c r="FO40" i="7" s="1"/>
  <c r="FO41" i="7" s="1"/>
  <c r="FO42" i="7" s="1"/>
  <c r="FO43" i="7" s="1"/>
  <c r="FO44" i="7" s="1"/>
  <c r="FO45" i="7" s="1"/>
  <c r="FO46" i="7" s="1"/>
  <c r="FO47" i="7" s="1"/>
  <c r="FO48" i="7" s="1"/>
  <c r="FO49" i="7" s="1"/>
  <c r="FO50" i="7" s="1"/>
  <c r="FO51" i="7" s="1"/>
  <c r="FO52" i="7" s="1"/>
  <c r="FO53" i="7" s="1"/>
  <c r="FO54" i="7" s="1"/>
  <c r="FO55" i="7" s="1"/>
  <c r="FO56" i="7" s="1"/>
  <c r="FO57" i="7" s="1"/>
  <c r="FO58" i="7" s="1"/>
  <c r="FO59" i="7" s="1"/>
  <c r="FO60" i="7" s="1"/>
  <c r="FO61" i="7" s="1"/>
  <c r="FO62" i="7" s="1"/>
  <c r="FO63" i="7" s="1"/>
  <c r="FO64" i="7" s="1"/>
  <c r="FO65" i="7" s="1"/>
  <c r="FO66" i="7" s="1"/>
  <c r="FO67" i="7" s="1"/>
  <c r="FO68" i="7" s="1"/>
  <c r="FO69" i="7" s="1"/>
  <c r="FO70" i="7" s="1"/>
  <c r="FO71" i="7" s="1"/>
  <c r="FO72" i="7" s="1"/>
  <c r="FO73" i="7" s="1"/>
  <c r="FO74" i="7" s="1"/>
  <c r="FO75" i="7" s="1"/>
  <c r="FO76" i="7" s="1"/>
  <c r="FO77" i="7" s="1"/>
  <c r="FO78" i="7" s="1"/>
  <c r="FO79" i="7" s="1"/>
  <c r="FO80" i="7" s="1"/>
  <c r="FO81" i="7" s="1"/>
  <c r="FO82" i="7" s="1"/>
  <c r="FO83" i="7" s="1"/>
  <c r="FO84" i="7" s="1"/>
  <c r="FO85" i="7" s="1"/>
  <c r="FO86" i="7" s="1"/>
  <c r="FO87" i="7" s="1"/>
  <c r="FO88" i="7" s="1"/>
  <c r="FO89" i="7" s="1"/>
  <c r="FO90" i="7" s="1"/>
  <c r="FO91" i="7" s="1"/>
  <c r="FO92" i="7" s="1"/>
  <c r="FO93" i="7" s="1"/>
  <c r="FO94" i="7" s="1"/>
  <c r="FO95" i="7" s="1"/>
  <c r="FO96" i="7" s="1"/>
  <c r="FO97" i="7" s="1"/>
  <c r="FO98" i="7" s="1"/>
  <c r="FO99" i="7" s="1"/>
  <c r="FO100" i="7" s="1"/>
  <c r="FO101" i="7" s="1"/>
  <c r="FO102" i="7" s="1"/>
  <c r="FO103" i="7" s="1"/>
  <c r="FO104" i="7" s="1"/>
  <c r="FO105" i="7" s="1"/>
  <c r="FO106" i="7" s="1"/>
  <c r="FO107" i="7" s="1"/>
  <c r="FO108" i="7" s="1"/>
  <c r="FO109" i="7" s="1"/>
  <c r="FO110" i="7" s="1"/>
  <c r="FO111" i="7" s="1"/>
  <c r="FO112" i="7" s="1"/>
  <c r="FO113" i="7" s="1"/>
  <c r="FO114" i="7" s="1"/>
  <c r="FO115" i="7" s="1"/>
  <c r="FO116" i="7" s="1"/>
  <c r="FO117" i="7" s="1"/>
  <c r="FO118" i="7" s="1"/>
  <c r="FO119" i="7" s="1"/>
  <c r="FO120" i="7" s="1"/>
  <c r="FO121" i="7" s="1"/>
  <c r="FO122" i="7" s="1"/>
  <c r="FO123" i="7" s="1"/>
  <c r="FO124" i="7" s="1"/>
  <c r="FO125" i="7" s="1"/>
  <c r="FO126" i="7" s="1"/>
  <c r="FO127" i="7" s="1"/>
  <c r="FO128" i="7" s="1"/>
  <c r="FO129" i="7" s="1"/>
  <c r="FO130" i="7" s="1"/>
  <c r="FO131" i="7" s="1"/>
  <c r="FO132" i="7" s="1"/>
  <c r="FO133" i="7" s="1"/>
  <c r="FO134" i="7" s="1"/>
  <c r="FO135" i="7" s="1"/>
  <c r="FO136" i="7" s="1"/>
  <c r="FO137" i="7" s="1"/>
  <c r="FO138" i="7" s="1"/>
  <c r="FO139" i="7" s="1"/>
  <c r="FO140" i="7" s="1"/>
  <c r="FO141" i="7" s="1"/>
  <c r="FO142" i="7" s="1"/>
  <c r="FO143" i="7" s="1"/>
  <c r="FO144" i="7" s="1"/>
  <c r="FO145" i="7" s="1"/>
  <c r="FO146" i="7" s="1"/>
  <c r="FO147" i="7" s="1"/>
  <c r="FO148" i="7" s="1"/>
  <c r="FO149" i="7" s="1"/>
  <c r="FO150" i="7" s="1"/>
  <c r="FO151" i="7" s="1"/>
  <c r="FO152" i="7" s="1"/>
  <c r="FO153" i="7" s="1"/>
  <c r="FO154" i="7" s="1"/>
  <c r="FO155" i="7" s="1"/>
  <c r="FO156" i="7" s="1"/>
  <c r="FO157" i="7" s="1"/>
  <c r="FO158" i="7" s="1"/>
  <c r="FO159" i="7" s="1"/>
  <c r="FO160" i="7" s="1"/>
  <c r="FO161" i="7" s="1"/>
  <c r="FO162" i="7" s="1"/>
  <c r="FO163" i="7" s="1"/>
  <c r="FO164" i="7" s="1"/>
  <c r="FO165" i="7" s="1"/>
  <c r="FO166" i="7" s="1"/>
  <c r="FO167" i="7" s="1"/>
  <c r="FO168" i="7" s="1"/>
  <c r="FO169" i="7" s="1"/>
  <c r="FO170" i="7" s="1"/>
  <c r="FO171" i="7" s="1"/>
  <c r="FO172" i="7" s="1"/>
  <c r="FO173" i="7" s="1"/>
  <c r="FO174" i="7" s="1"/>
  <c r="FO175" i="7" s="1"/>
  <c r="FO176" i="7" s="1"/>
  <c r="FO177" i="7" s="1"/>
  <c r="FO178" i="7" s="1"/>
  <c r="FO179" i="7" s="1"/>
  <c r="FO180" i="7" s="1"/>
  <c r="FO181" i="7" s="1"/>
  <c r="FO182" i="7" s="1"/>
  <c r="FO183" i="7" s="1"/>
  <c r="FO184" i="7" s="1"/>
  <c r="FO185" i="7" s="1"/>
  <c r="FO186" i="7" s="1"/>
  <c r="FO187" i="7" s="1"/>
  <c r="FO188" i="7" s="1"/>
  <c r="FO189" i="7" s="1"/>
  <c r="FO190" i="7" s="1"/>
  <c r="FO191" i="7" s="1"/>
  <c r="FO192" i="7" s="1"/>
  <c r="FO193" i="7" s="1"/>
  <c r="FO194" i="7" s="1"/>
  <c r="FO195" i="7" s="1"/>
  <c r="FO196" i="7" s="1"/>
  <c r="FO197" i="7" s="1"/>
  <c r="FO198" i="7" s="1"/>
  <c r="FO199" i="7" s="1"/>
  <c r="FO200" i="7" s="1"/>
  <c r="FO201" i="7" s="1"/>
  <c r="FO202" i="7" s="1"/>
  <c r="FO203" i="7" s="1"/>
  <c r="FO204" i="7" s="1"/>
  <c r="FO205" i="7" s="1"/>
  <c r="FO206" i="7" s="1"/>
  <c r="FO207" i="7" s="1"/>
  <c r="FO208" i="7" s="1"/>
  <c r="FO209" i="7" s="1"/>
  <c r="FO210" i="7" s="1"/>
  <c r="FO211" i="7" s="1"/>
  <c r="FO212" i="7" s="1"/>
  <c r="FO213" i="7" s="1"/>
  <c r="CI9" i="7"/>
  <c r="CI10" i="7" s="1"/>
  <c r="CI11" i="7" s="1"/>
  <c r="CI12" i="7" s="1"/>
  <c r="CI13" i="7" s="1"/>
  <c r="CI14" i="7" s="1"/>
  <c r="CI15" i="7" s="1"/>
  <c r="CI16" i="7" s="1"/>
  <c r="CI17" i="7" s="1"/>
  <c r="CI18" i="7" s="1"/>
  <c r="CI19" i="7" s="1"/>
  <c r="CI20" i="7" s="1"/>
  <c r="CI21" i="7" s="1"/>
  <c r="CI22" i="7" s="1"/>
  <c r="CI23" i="7" s="1"/>
  <c r="CI24" i="7" s="1"/>
  <c r="CI25" i="7" s="1"/>
  <c r="CI26" i="7" s="1"/>
  <c r="CI27" i="7" s="1"/>
  <c r="CI28" i="7" s="1"/>
  <c r="CI29" i="7" s="1"/>
  <c r="CI30" i="7" s="1"/>
  <c r="CI31" i="7" s="1"/>
  <c r="CI32" i="7" s="1"/>
  <c r="CI33" i="7" s="1"/>
  <c r="CI34" i="7" s="1"/>
  <c r="CI35" i="7" s="1"/>
  <c r="CI36" i="7" s="1"/>
  <c r="CI37" i="7" s="1"/>
  <c r="CI38" i="7" s="1"/>
  <c r="CI39" i="7" s="1"/>
  <c r="CI40" i="7" s="1"/>
  <c r="CI41" i="7" s="1"/>
  <c r="CI42" i="7" s="1"/>
  <c r="CI43" i="7" s="1"/>
  <c r="CI44" i="7" s="1"/>
  <c r="CI45" i="7" s="1"/>
  <c r="CI46" i="7" s="1"/>
  <c r="CI47" i="7" s="1"/>
  <c r="CI48" i="7" s="1"/>
  <c r="CI49" i="7" s="1"/>
  <c r="CI50" i="7" s="1"/>
  <c r="CI51" i="7" s="1"/>
  <c r="CI52" i="7" s="1"/>
  <c r="CI53" i="7" s="1"/>
  <c r="CI54" i="7" s="1"/>
  <c r="CI55" i="7" s="1"/>
  <c r="CI56" i="7" s="1"/>
  <c r="CI57" i="7" s="1"/>
  <c r="CI58" i="7" s="1"/>
  <c r="CI59" i="7" s="1"/>
  <c r="CI60" i="7" s="1"/>
  <c r="CI61" i="7" s="1"/>
  <c r="CI62" i="7" s="1"/>
  <c r="CI63" i="7" s="1"/>
  <c r="CI64" i="7" s="1"/>
  <c r="CI65" i="7" s="1"/>
  <c r="CI66" i="7" s="1"/>
  <c r="CI67" i="7" s="1"/>
  <c r="CI68" i="7" s="1"/>
  <c r="CI69" i="7" s="1"/>
  <c r="CI70" i="7" s="1"/>
  <c r="CI71" i="7" s="1"/>
  <c r="CI72" i="7" s="1"/>
  <c r="CI73" i="7" s="1"/>
  <c r="CI74" i="7" s="1"/>
  <c r="CI75" i="7" s="1"/>
  <c r="CI76" i="7" s="1"/>
  <c r="CI77" i="7" s="1"/>
  <c r="CI78" i="7" s="1"/>
  <c r="CI79" i="7" s="1"/>
  <c r="CI80" i="7" s="1"/>
  <c r="CI81" i="7" s="1"/>
  <c r="CI82" i="7" s="1"/>
  <c r="CI83" i="7" s="1"/>
  <c r="CI84" i="7" s="1"/>
  <c r="CI85" i="7" s="1"/>
  <c r="CI86" i="7" s="1"/>
  <c r="CI87" i="7" s="1"/>
  <c r="CI88" i="7" s="1"/>
  <c r="CI89" i="7" s="1"/>
  <c r="CI90" i="7" s="1"/>
  <c r="CI91" i="7" s="1"/>
  <c r="CI92" i="7" s="1"/>
  <c r="CI93" i="7" s="1"/>
  <c r="CI94" i="7" s="1"/>
  <c r="CI95" i="7" s="1"/>
  <c r="CI96" i="7" s="1"/>
  <c r="CI97" i="7" s="1"/>
  <c r="CI98" i="7" s="1"/>
  <c r="CI99" i="7" s="1"/>
  <c r="CI100" i="7" s="1"/>
  <c r="CI101" i="7" s="1"/>
  <c r="CI102" i="7" s="1"/>
  <c r="CI103" i="7" s="1"/>
  <c r="CI104" i="7" s="1"/>
  <c r="CI105" i="7" s="1"/>
  <c r="CI106" i="7" s="1"/>
  <c r="CI107" i="7" s="1"/>
  <c r="CI108" i="7" s="1"/>
  <c r="CI109" i="7" s="1"/>
  <c r="CI110" i="7" s="1"/>
  <c r="CI111" i="7" s="1"/>
  <c r="CI112" i="7" s="1"/>
  <c r="CI113" i="7" s="1"/>
  <c r="CI114" i="7" s="1"/>
  <c r="CI115" i="7" s="1"/>
  <c r="CI116" i="7" s="1"/>
  <c r="CI117" i="7" s="1"/>
  <c r="CI118" i="7" s="1"/>
  <c r="CI119" i="7" s="1"/>
  <c r="CI120" i="7" s="1"/>
  <c r="CI121" i="7" s="1"/>
  <c r="CI122" i="7" s="1"/>
  <c r="CI123" i="7" s="1"/>
  <c r="CI124" i="7" s="1"/>
  <c r="CI125" i="7" s="1"/>
  <c r="CI126" i="7" s="1"/>
  <c r="CI127" i="7" s="1"/>
  <c r="CI128" i="7" s="1"/>
  <c r="CI129" i="7" s="1"/>
  <c r="CI130" i="7" s="1"/>
  <c r="CI131" i="7" s="1"/>
  <c r="CI132" i="7" s="1"/>
  <c r="CI133" i="7" s="1"/>
  <c r="CI134" i="7" s="1"/>
  <c r="CI135" i="7" s="1"/>
  <c r="CI136" i="7" s="1"/>
  <c r="CI137" i="7" s="1"/>
  <c r="CI138" i="7" s="1"/>
  <c r="CI139" i="7" s="1"/>
  <c r="CI140" i="7" s="1"/>
  <c r="CI141" i="7" s="1"/>
  <c r="CI142" i="7" s="1"/>
  <c r="CI143" i="7" s="1"/>
  <c r="CI144" i="7" s="1"/>
  <c r="CI145" i="7" s="1"/>
  <c r="CI146" i="7" s="1"/>
  <c r="CI147" i="7" s="1"/>
  <c r="CI148" i="7" s="1"/>
  <c r="CI149" i="7" s="1"/>
  <c r="CI150" i="7" s="1"/>
  <c r="CI151" i="7" s="1"/>
  <c r="CI152" i="7" s="1"/>
  <c r="CI153" i="7" s="1"/>
  <c r="CI154" i="7" s="1"/>
  <c r="CI155" i="7" s="1"/>
  <c r="CI156" i="7" s="1"/>
  <c r="CI157" i="7" s="1"/>
  <c r="CI158" i="7" s="1"/>
  <c r="CI159" i="7" s="1"/>
  <c r="CI160" i="7" s="1"/>
  <c r="CI161" i="7" s="1"/>
  <c r="CI162" i="7" s="1"/>
  <c r="CI163" i="7" s="1"/>
  <c r="CI164" i="7" s="1"/>
  <c r="CI165" i="7" s="1"/>
  <c r="CI166" i="7" s="1"/>
  <c r="CI167" i="7" s="1"/>
  <c r="CI168" i="7" s="1"/>
  <c r="CI169" i="7" s="1"/>
  <c r="CI170" i="7" s="1"/>
  <c r="CI171" i="7" s="1"/>
  <c r="CI172" i="7" s="1"/>
  <c r="CI173" i="7" s="1"/>
  <c r="CI174" i="7" s="1"/>
  <c r="CI175" i="7" s="1"/>
  <c r="CI176" i="7" s="1"/>
  <c r="CI177" i="7" s="1"/>
  <c r="CI178" i="7" s="1"/>
  <c r="CI179" i="7" s="1"/>
  <c r="CI180" i="7" s="1"/>
  <c r="CI181" i="7" s="1"/>
  <c r="CI182" i="7" s="1"/>
  <c r="CI183" i="7" s="1"/>
  <c r="CI184" i="7" s="1"/>
  <c r="CI185" i="7" s="1"/>
  <c r="CI186" i="7" s="1"/>
  <c r="CI187" i="7" s="1"/>
  <c r="CI188" i="7" s="1"/>
  <c r="CI189" i="7" s="1"/>
  <c r="CI190" i="7" s="1"/>
  <c r="CI191" i="7" s="1"/>
  <c r="CI192" i="7" s="1"/>
  <c r="CI193" i="7" s="1"/>
  <c r="CI194" i="7" s="1"/>
  <c r="CI195" i="7" s="1"/>
  <c r="CI196" i="7" s="1"/>
  <c r="CI197" i="7" s="1"/>
  <c r="CI198" i="7" s="1"/>
  <c r="CI199" i="7" s="1"/>
  <c r="CI200" i="7" s="1"/>
  <c r="CI201" i="7" s="1"/>
  <c r="CI202" i="7" s="1"/>
  <c r="CI203" i="7" s="1"/>
  <c r="CI204" i="7" s="1"/>
  <c r="CI205" i="7" s="1"/>
  <c r="CI206" i="7" s="1"/>
  <c r="CI207" i="7" s="1"/>
  <c r="GS9" i="7"/>
  <c r="GS10" i="7" s="1"/>
  <c r="GS11" i="7" s="1"/>
  <c r="GS12" i="7" s="1"/>
  <c r="GS13" i="7" s="1"/>
  <c r="GS14" i="7" s="1"/>
  <c r="GS15" i="7" s="1"/>
  <c r="GS16" i="7" s="1"/>
  <c r="GS17" i="7" s="1"/>
  <c r="GS18" i="7" s="1"/>
  <c r="GS19" i="7" s="1"/>
  <c r="GS20" i="7" s="1"/>
  <c r="GS21" i="7" s="1"/>
  <c r="GS22" i="7" s="1"/>
  <c r="GS23" i="7" s="1"/>
  <c r="GS24" i="7" s="1"/>
  <c r="GS25" i="7" s="1"/>
  <c r="GS26" i="7" s="1"/>
  <c r="GS27" i="7" s="1"/>
  <c r="GS28" i="7" s="1"/>
  <c r="GS29" i="7" s="1"/>
  <c r="GS30" i="7" s="1"/>
  <c r="GS31" i="7" s="1"/>
  <c r="GS32" i="7" s="1"/>
  <c r="GS33" i="7" s="1"/>
  <c r="GS34" i="7" s="1"/>
  <c r="GS35" i="7" s="1"/>
  <c r="GS36" i="7" s="1"/>
  <c r="GS37" i="7" s="1"/>
  <c r="GS38" i="7" s="1"/>
  <c r="GS39" i="7" s="1"/>
  <c r="GS40" i="7" s="1"/>
  <c r="GS41" i="7" s="1"/>
  <c r="GS42" i="7" s="1"/>
  <c r="GS43" i="7" s="1"/>
  <c r="GS44" i="7" s="1"/>
  <c r="GS45" i="7" s="1"/>
  <c r="GS46" i="7" s="1"/>
  <c r="GS47" i="7" s="1"/>
  <c r="GS48" i="7" s="1"/>
  <c r="GS49" i="7" s="1"/>
  <c r="GS50" i="7" s="1"/>
  <c r="GS51" i="7" s="1"/>
  <c r="GS52" i="7" s="1"/>
  <c r="GS53" i="7" s="1"/>
  <c r="GS54" i="7" s="1"/>
  <c r="GS55" i="7" s="1"/>
  <c r="GS56" i="7" s="1"/>
  <c r="GS57" i="7" s="1"/>
  <c r="GS58" i="7" s="1"/>
  <c r="GS59" i="7" s="1"/>
  <c r="GS60" i="7" s="1"/>
  <c r="GS61" i="7" s="1"/>
  <c r="GS62" i="7" s="1"/>
  <c r="GS63" i="7" s="1"/>
  <c r="GS64" i="7" s="1"/>
  <c r="GS65" i="7" s="1"/>
  <c r="GS66" i="7" s="1"/>
  <c r="GS67" i="7" s="1"/>
  <c r="GS68" i="7" s="1"/>
  <c r="GS69" i="7" s="1"/>
  <c r="GS70" i="7" s="1"/>
  <c r="GS71" i="7" s="1"/>
  <c r="GS72" i="7" s="1"/>
  <c r="GS73" i="7" s="1"/>
  <c r="GS74" i="7" s="1"/>
  <c r="GS75" i="7" s="1"/>
  <c r="GS76" i="7" s="1"/>
  <c r="GS77" i="7" s="1"/>
  <c r="GS78" i="7" s="1"/>
  <c r="GS79" i="7" s="1"/>
  <c r="GS80" i="7" s="1"/>
  <c r="GS81" i="7" s="1"/>
  <c r="GS82" i="7" s="1"/>
  <c r="GS83" i="7" s="1"/>
  <c r="GS84" i="7" s="1"/>
  <c r="GS85" i="7" s="1"/>
  <c r="GS86" i="7" s="1"/>
  <c r="GS87" i="7" s="1"/>
  <c r="GS88" i="7" s="1"/>
  <c r="GS89" i="7" s="1"/>
  <c r="GS90" i="7" s="1"/>
  <c r="GS91" i="7" s="1"/>
  <c r="GS92" i="7" s="1"/>
  <c r="GS93" i="7" s="1"/>
  <c r="GS94" i="7" s="1"/>
  <c r="GS95" i="7" s="1"/>
  <c r="GS96" i="7" s="1"/>
  <c r="GS97" i="7" s="1"/>
  <c r="GS98" i="7" s="1"/>
  <c r="GS99" i="7" s="1"/>
  <c r="GS100" i="7" s="1"/>
  <c r="GS101" i="7" s="1"/>
  <c r="GS102" i="7" s="1"/>
  <c r="GS103" i="7" s="1"/>
  <c r="GS104" i="7" s="1"/>
  <c r="GS105" i="7" s="1"/>
  <c r="GS106" i="7" s="1"/>
  <c r="GS107" i="7" s="1"/>
  <c r="GS108" i="7" s="1"/>
  <c r="GS109" i="7" s="1"/>
  <c r="GS110" i="7" s="1"/>
  <c r="GS111" i="7" s="1"/>
  <c r="GS112" i="7" s="1"/>
  <c r="GS113" i="7" s="1"/>
  <c r="GS114" i="7" s="1"/>
  <c r="GS115" i="7" s="1"/>
  <c r="GS116" i="7" s="1"/>
  <c r="GS117" i="7" s="1"/>
  <c r="GS118" i="7" s="1"/>
  <c r="GS119" i="7" s="1"/>
  <c r="GS120" i="7" s="1"/>
  <c r="GS121" i="7" s="1"/>
  <c r="GS122" i="7" s="1"/>
  <c r="GS123" i="7" s="1"/>
  <c r="GS124" i="7" s="1"/>
  <c r="GS125" i="7" s="1"/>
  <c r="GS126" i="7" s="1"/>
  <c r="GS127" i="7" s="1"/>
  <c r="GS128" i="7" s="1"/>
  <c r="GS129" i="7" s="1"/>
  <c r="GS130" i="7" s="1"/>
  <c r="GS131" i="7" s="1"/>
  <c r="GS132" i="7" s="1"/>
  <c r="GS133" i="7" s="1"/>
  <c r="GS134" i="7" s="1"/>
  <c r="GS135" i="7" s="1"/>
  <c r="GS136" i="7" s="1"/>
  <c r="GS137" i="7" s="1"/>
  <c r="GS138" i="7" s="1"/>
  <c r="GS139" i="7" s="1"/>
  <c r="GS140" i="7" s="1"/>
  <c r="GS141" i="7" s="1"/>
  <c r="GS142" i="7" s="1"/>
  <c r="GS143" i="7" s="1"/>
  <c r="GS144" i="7" s="1"/>
  <c r="GS145" i="7" s="1"/>
  <c r="GS146" i="7" s="1"/>
  <c r="GS147" i="7" s="1"/>
  <c r="GS148" i="7" s="1"/>
  <c r="GS149" i="7" s="1"/>
  <c r="GS150" i="7" s="1"/>
  <c r="GS151" i="7" s="1"/>
  <c r="GS152" i="7" s="1"/>
  <c r="GS153" i="7" s="1"/>
  <c r="GS154" i="7" s="1"/>
  <c r="GS155" i="7" s="1"/>
  <c r="GS156" i="7" s="1"/>
  <c r="GS157" i="7" s="1"/>
  <c r="GS158" i="7" s="1"/>
  <c r="GS159" i="7" s="1"/>
  <c r="GS160" i="7" s="1"/>
  <c r="GS161" i="7" s="1"/>
  <c r="GS162" i="7" s="1"/>
  <c r="GS163" i="7" s="1"/>
  <c r="GS164" i="7" s="1"/>
  <c r="GS165" i="7" s="1"/>
  <c r="GS166" i="7" s="1"/>
  <c r="GS167" i="7" s="1"/>
  <c r="GS168" i="7" s="1"/>
  <c r="GS169" i="7" s="1"/>
  <c r="GS170" i="7" s="1"/>
  <c r="GS171" i="7" s="1"/>
  <c r="GS172" i="7" s="1"/>
  <c r="GS173" i="7" s="1"/>
  <c r="GS174" i="7" s="1"/>
  <c r="GS175" i="7" s="1"/>
  <c r="GS176" i="7" s="1"/>
  <c r="GS177" i="7" s="1"/>
  <c r="GS178" i="7" s="1"/>
  <c r="GS179" i="7" s="1"/>
  <c r="GS180" i="7" s="1"/>
  <c r="GS181" i="7" s="1"/>
  <c r="GS182" i="7" s="1"/>
  <c r="GS183" i="7" s="1"/>
  <c r="GS184" i="7" s="1"/>
  <c r="GS185" i="7" s="1"/>
  <c r="GS186" i="7" s="1"/>
  <c r="GS187" i="7" s="1"/>
  <c r="GS188" i="7" s="1"/>
  <c r="GS189" i="7" s="1"/>
  <c r="GS190" i="7" s="1"/>
  <c r="GS191" i="7" s="1"/>
  <c r="GS192" i="7" s="1"/>
  <c r="GS193" i="7" s="1"/>
  <c r="GS194" i="7" s="1"/>
  <c r="GS195" i="7" s="1"/>
  <c r="GS196" i="7" s="1"/>
  <c r="GS197" i="7" s="1"/>
  <c r="GS198" i="7" s="1"/>
  <c r="GS199" i="7" s="1"/>
  <c r="GS200" i="7" s="1"/>
  <c r="GS201" i="7" s="1"/>
  <c r="GS202" i="7" s="1"/>
  <c r="GS203" i="7" s="1"/>
  <c r="GS204" i="7" s="1"/>
  <c r="GS205" i="7" s="1"/>
  <c r="GS206" i="7" s="1"/>
  <c r="GS207" i="7" s="1"/>
  <c r="GS208" i="7" s="1"/>
  <c r="GS209" i="7" s="1"/>
  <c r="GS210" i="7" s="1"/>
  <c r="GS211" i="7" s="1"/>
  <c r="GS212" i="7" s="1"/>
  <c r="GS213" i="7" s="1"/>
  <c r="KQ9" i="7"/>
  <c r="KQ10" i="7" s="1"/>
  <c r="KQ11" i="7" s="1"/>
  <c r="KQ12" i="7" s="1"/>
  <c r="KQ13" i="7" s="1"/>
  <c r="KQ14" i="7" s="1"/>
  <c r="KQ15" i="7" s="1"/>
  <c r="KQ16" i="7" s="1"/>
  <c r="KQ17" i="7" s="1"/>
  <c r="KQ18" i="7" s="1"/>
  <c r="KQ19" i="7" s="1"/>
  <c r="KQ20" i="7" s="1"/>
  <c r="KQ21" i="7" s="1"/>
  <c r="KQ22" i="7" s="1"/>
  <c r="KQ23" i="7" s="1"/>
  <c r="KQ24" i="7" s="1"/>
  <c r="KQ25" i="7" s="1"/>
  <c r="KQ26" i="7" s="1"/>
  <c r="KQ27" i="7" s="1"/>
  <c r="KQ28" i="7" s="1"/>
  <c r="KQ29" i="7" s="1"/>
  <c r="KQ30" i="7" s="1"/>
  <c r="KQ31" i="7" s="1"/>
  <c r="KQ32" i="7" s="1"/>
  <c r="KQ33" i="7" s="1"/>
  <c r="KQ34" i="7" s="1"/>
  <c r="KQ35" i="7" s="1"/>
  <c r="KQ36" i="7" s="1"/>
  <c r="KQ37" i="7" s="1"/>
  <c r="KQ38" i="7" s="1"/>
  <c r="KQ39" i="7" s="1"/>
  <c r="KQ40" i="7" s="1"/>
  <c r="KQ41" i="7" s="1"/>
  <c r="KQ42" i="7" s="1"/>
  <c r="KQ43" i="7" s="1"/>
  <c r="KQ44" i="7" s="1"/>
  <c r="KQ45" i="7" s="1"/>
  <c r="KQ46" i="7" s="1"/>
  <c r="KQ47" i="7" s="1"/>
  <c r="KQ48" i="7" s="1"/>
  <c r="KQ49" i="7" s="1"/>
  <c r="KQ50" i="7" s="1"/>
  <c r="KQ51" i="7" s="1"/>
  <c r="KQ52" i="7" s="1"/>
  <c r="KQ53" i="7" s="1"/>
  <c r="KQ54" i="7" s="1"/>
  <c r="KQ55" i="7" s="1"/>
  <c r="KQ56" i="7" s="1"/>
  <c r="KQ57" i="7" s="1"/>
  <c r="KQ58" i="7" s="1"/>
  <c r="KQ59" i="7" s="1"/>
  <c r="KQ60" i="7" s="1"/>
  <c r="KQ61" i="7" s="1"/>
  <c r="KQ62" i="7" s="1"/>
  <c r="KQ63" i="7" s="1"/>
  <c r="KQ64" i="7" s="1"/>
  <c r="KQ65" i="7" s="1"/>
  <c r="KQ66" i="7" s="1"/>
  <c r="KQ67" i="7" s="1"/>
  <c r="KQ68" i="7" s="1"/>
  <c r="KQ69" i="7" s="1"/>
  <c r="KQ70" i="7" s="1"/>
  <c r="KQ71" i="7" s="1"/>
  <c r="KQ72" i="7" s="1"/>
  <c r="KQ73" i="7" s="1"/>
  <c r="KQ74" i="7" s="1"/>
  <c r="KQ75" i="7" s="1"/>
  <c r="KQ76" i="7" s="1"/>
  <c r="KQ77" i="7" s="1"/>
  <c r="KQ78" i="7" s="1"/>
  <c r="KQ79" i="7" s="1"/>
  <c r="KQ80" i="7" s="1"/>
  <c r="KQ81" i="7" s="1"/>
  <c r="KQ82" i="7" s="1"/>
  <c r="KQ83" i="7" s="1"/>
  <c r="KQ84" i="7" s="1"/>
  <c r="KQ85" i="7" s="1"/>
  <c r="KQ86" i="7" s="1"/>
  <c r="KQ87" i="7" s="1"/>
  <c r="KQ88" i="7" s="1"/>
  <c r="KQ89" i="7" s="1"/>
  <c r="KQ90" i="7" s="1"/>
  <c r="KQ91" i="7" s="1"/>
  <c r="KQ92" i="7" s="1"/>
  <c r="KQ93" i="7" s="1"/>
  <c r="KQ94" i="7" s="1"/>
  <c r="KQ95" i="7" s="1"/>
  <c r="KQ96" i="7" s="1"/>
  <c r="KQ97" i="7" s="1"/>
  <c r="KQ98" i="7" s="1"/>
  <c r="KQ99" i="7" s="1"/>
  <c r="KQ100" i="7" s="1"/>
  <c r="KQ101" i="7" s="1"/>
  <c r="KQ102" i="7" s="1"/>
  <c r="KQ103" i="7" s="1"/>
  <c r="KQ104" i="7" s="1"/>
  <c r="KQ105" i="7" s="1"/>
  <c r="KQ106" i="7" s="1"/>
  <c r="KQ107" i="7" s="1"/>
  <c r="KQ108" i="7" s="1"/>
  <c r="KQ109" i="7" s="1"/>
  <c r="KQ110" i="7" s="1"/>
  <c r="KQ111" i="7" s="1"/>
  <c r="KQ112" i="7" s="1"/>
  <c r="KQ113" i="7" s="1"/>
  <c r="KQ114" i="7" s="1"/>
  <c r="KQ115" i="7" s="1"/>
  <c r="KQ116" i="7" s="1"/>
  <c r="KQ117" i="7" s="1"/>
  <c r="KQ118" i="7" s="1"/>
  <c r="KQ119" i="7" s="1"/>
  <c r="KQ120" i="7" s="1"/>
  <c r="KQ121" i="7" s="1"/>
  <c r="KQ122" i="7" s="1"/>
  <c r="KQ123" i="7" s="1"/>
  <c r="KQ124" i="7" s="1"/>
  <c r="KQ125" i="7" s="1"/>
  <c r="KQ126" i="7" s="1"/>
  <c r="KQ127" i="7" s="1"/>
  <c r="KQ128" i="7" s="1"/>
  <c r="KQ129" i="7" s="1"/>
  <c r="KQ130" i="7" s="1"/>
  <c r="KQ131" i="7" s="1"/>
  <c r="KQ132" i="7" s="1"/>
  <c r="KQ133" i="7" s="1"/>
  <c r="KQ134" i="7" s="1"/>
  <c r="KQ135" i="7" s="1"/>
  <c r="KQ136" i="7" s="1"/>
  <c r="KQ137" i="7" s="1"/>
  <c r="KQ138" i="7" s="1"/>
  <c r="KQ139" i="7" s="1"/>
  <c r="KQ140" i="7" s="1"/>
  <c r="KQ141" i="7" s="1"/>
  <c r="KQ142" i="7" s="1"/>
  <c r="KQ143" i="7" s="1"/>
  <c r="KQ144" i="7" s="1"/>
  <c r="KQ145" i="7" s="1"/>
  <c r="KQ146" i="7" s="1"/>
  <c r="KQ147" i="7" s="1"/>
  <c r="KQ148" i="7" s="1"/>
  <c r="KQ149" i="7" s="1"/>
  <c r="KQ150" i="7" s="1"/>
  <c r="KQ151" i="7" s="1"/>
  <c r="KQ152" i="7" s="1"/>
  <c r="KQ153" i="7" s="1"/>
  <c r="KQ154" i="7" s="1"/>
  <c r="KQ155" i="7" s="1"/>
  <c r="KQ156" i="7" s="1"/>
  <c r="KQ157" i="7" s="1"/>
  <c r="KQ158" i="7" s="1"/>
  <c r="KQ159" i="7" s="1"/>
  <c r="KQ160" i="7" s="1"/>
  <c r="KQ161" i="7" s="1"/>
  <c r="KQ162" i="7" s="1"/>
  <c r="KQ163" i="7" s="1"/>
  <c r="KQ164" i="7" s="1"/>
  <c r="KQ165" i="7" s="1"/>
  <c r="KQ166" i="7" s="1"/>
  <c r="KQ167" i="7" s="1"/>
  <c r="KQ168" i="7" s="1"/>
  <c r="KQ169" i="7" s="1"/>
  <c r="KQ170" i="7" s="1"/>
  <c r="KQ171" i="7" s="1"/>
  <c r="KQ172" i="7" s="1"/>
  <c r="KQ173" i="7" s="1"/>
  <c r="KQ174" i="7" s="1"/>
  <c r="KQ175" i="7" s="1"/>
  <c r="KQ176" i="7" s="1"/>
  <c r="KQ177" i="7" s="1"/>
  <c r="KQ178" i="7" s="1"/>
  <c r="KQ179" i="7" s="1"/>
  <c r="KQ180" i="7" s="1"/>
  <c r="KQ181" i="7" s="1"/>
  <c r="KQ182" i="7" s="1"/>
  <c r="KQ183" i="7" s="1"/>
  <c r="KQ184" i="7" s="1"/>
  <c r="KQ185" i="7" s="1"/>
  <c r="KQ186" i="7" s="1"/>
  <c r="KQ187" i="7" s="1"/>
  <c r="KQ188" i="7" s="1"/>
  <c r="KQ189" i="7" s="1"/>
  <c r="KQ190" i="7" s="1"/>
  <c r="KQ191" i="7" s="1"/>
  <c r="KQ192" i="7" s="1"/>
  <c r="KQ193" i="7" s="1"/>
  <c r="KQ194" i="7" s="1"/>
  <c r="KQ195" i="7" s="1"/>
  <c r="KQ196" i="7" s="1"/>
  <c r="KQ197" i="7" s="1"/>
  <c r="KQ198" i="7" s="1"/>
  <c r="KQ199" i="7" s="1"/>
  <c r="KQ200" i="7" s="1"/>
  <c r="KQ201" i="7" s="1"/>
  <c r="KQ202" i="7" s="1"/>
  <c r="KQ203" i="7" s="1"/>
  <c r="KQ204" i="7" s="1"/>
  <c r="KQ205" i="7" s="1"/>
  <c r="KQ206" i="7" s="1"/>
  <c r="KQ207" i="7" s="1"/>
  <c r="KQ208" i="7" s="1"/>
  <c r="KQ209" i="7" s="1"/>
  <c r="KQ210" i="7" s="1"/>
  <c r="KQ211" i="7" s="1"/>
  <c r="KQ212" i="7" s="1"/>
  <c r="KQ213" i="7" s="1"/>
  <c r="GM9" i="7"/>
  <c r="GM10" i="7" s="1"/>
  <c r="GM11" i="7" s="1"/>
  <c r="GM12" i="7" s="1"/>
  <c r="GM13" i="7" s="1"/>
  <c r="GM14" i="7" s="1"/>
  <c r="GM15" i="7" s="1"/>
  <c r="GM16" i="7" s="1"/>
  <c r="GM17" i="7" s="1"/>
  <c r="GM18" i="7" s="1"/>
  <c r="GM19" i="7" s="1"/>
  <c r="GM20" i="7" s="1"/>
  <c r="GM21" i="7" s="1"/>
  <c r="GM22" i="7" s="1"/>
  <c r="GM23" i="7" s="1"/>
  <c r="GM24" i="7" s="1"/>
  <c r="GM25" i="7" s="1"/>
  <c r="GM26" i="7" s="1"/>
  <c r="GM27" i="7" s="1"/>
  <c r="GM28" i="7" s="1"/>
  <c r="GM29" i="7" s="1"/>
  <c r="GM30" i="7" s="1"/>
  <c r="GM31" i="7" s="1"/>
  <c r="GM32" i="7" s="1"/>
  <c r="GM33" i="7" s="1"/>
  <c r="GM34" i="7" s="1"/>
  <c r="GM35" i="7" s="1"/>
  <c r="GM36" i="7" s="1"/>
  <c r="GM37" i="7" s="1"/>
  <c r="GM38" i="7" s="1"/>
  <c r="GM39" i="7" s="1"/>
  <c r="GM40" i="7" s="1"/>
  <c r="GM41" i="7" s="1"/>
  <c r="GM42" i="7" s="1"/>
  <c r="GM43" i="7" s="1"/>
  <c r="GM44" i="7" s="1"/>
  <c r="GM45" i="7" s="1"/>
  <c r="GM46" i="7" s="1"/>
  <c r="GM47" i="7" s="1"/>
  <c r="GM48" i="7" s="1"/>
  <c r="GM49" i="7" s="1"/>
  <c r="GM50" i="7" s="1"/>
  <c r="GM51" i="7" s="1"/>
  <c r="GM52" i="7" s="1"/>
  <c r="GM53" i="7" s="1"/>
  <c r="GM54" i="7" s="1"/>
  <c r="GM55" i="7" s="1"/>
  <c r="GM56" i="7" s="1"/>
  <c r="GM57" i="7" s="1"/>
  <c r="GM58" i="7" s="1"/>
  <c r="GM59" i="7" s="1"/>
  <c r="GM60" i="7" s="1"/>
  <c r="GM61" i="7" s="1"/>
  <c r="GM62" i="7" s="1"/>
  <c r="GM63" i="7" s="1"/>
  <c r="GM64" i="7" s="1"/>
  <c r="GM65" i="7" s="1"/>
  <c r="GM66" i="7" s="1"/>
  <c r="GM67" i="7" s="1"/>
  <c r="GM68" i="7" s="1"/>
  <c r="GM69" i="7" s="1"/>
  <c r="GM70" i="7" s="1"/>
  <c r="GM71" i="7" s="1"/>
  <c r="GM72" i="7" s="1"/>
  <c r="GM73" i="7" s="1"/>
  <c r="GM74" i="7" s="1"/>
  <c r="GM75" i="7" s="1"/>
  <c r="GM76" i="7" s="1"/>
  <c r="GM77" i="7" s="1"/>
  <c r="GM78" i="7" s="1"/>
  <c r="GM79" i="7" s="1"/>
  <c r="GM80" i="7" s="1"/>
  <c r="GM81" i="7" s="1"/>
  <c r="GM82" i="7" s="1"/>
  <c r="GM83" i="7" s="1"/>
  <c r="GM84" i="7" s="1"/>
  <c r="GM85" i="7" s="1"/>
  <c r="GM86" i="7" s="1"/>
  <c r="GM87" i="7" s="1"/>
  <c r="GM88" i="7" s="1"/>
  <c r="GM89" i="7" s="1"/>
  <c r="GM90" i="7" s="1"/>
  <c r="GM91" i="7" s="1"/>
  <c r="GM92" i="7" s="1"/>
  <c r="GM93" i="7" s="1"/>
  <c r="GM94" i="7" s="1"/>
  <c r="GM95" i="7" s="1"/>
  <c r="GM96" i="7" s="1"/>
  <c r="GM97" i="7" s="1"/>
  <c r="GM98" i="7" s="1"/>
  <c r="GM99" i="7" s="1"/>
  <c r="GM100" i="7" s="1"/>
  <c r="GM101" i="7" s="1"/>
  <c r="GM102" i="7" s="1"/>
  <c r="GM103" i="7" s="1"/>
  <c r="GM104" i="7" s="1"/>
  <c r="GM105" i="7" s="1"/>
  <c r="GM106" i="7" s="1"/>
  <c r="GM107" i="7" s="1"/>
  <c r="GM108" i="7" s="1"/>
  <c r="GM109" i="7" s="1"/>
  <c r="GM110" i="7" s="1"/>
  <c r="GM111" i="7" s="1"/>
  <c r="GM112" i="7" s="1"/>
  <c r="GM113" i="7" s="1"/>
  <c r="GM114" i="7" s="1"/>
  <c r="GM115" i="7" s="1"/>
  <c r="GM116" i="7" s="1"/>
  <c r="GM117" i="7" s="1"/>
  <c r="GM118" i="7" s="1"/>
  <c r="GM119" i="7" s="1"/>
  <c r="GM120" i="7" s="1"/>
  <c r="GM121" i="7" s="1"/>
  <c r="GM122" i="7" s="1"/>
  <c r="GM123" i="7" s="1"/>
  <c r="GM124" i="7" s="1"/>
  <c r="GM125" i="7" s="1"/>
  <c r="GM126" i="7" s="1"/>
  <c r="GM127" i="7" s="1"/>
  <c r="GM128" i="7" s="1"/>
  <c r="GM129" i="7" s="1"/>
  <c r="GM130" i="7" s="1"/>
  <c r="GM131" i="7" s="1"/>
  <c r="GM132" i="7" s="1"/>
  <c r="GM133" i="7" s="1"/>
  <c r="GM134" i="7" s="1"/>
  <c r="GM135" i="7" s="1"/>
  <c r="GM136" i="7" s="1"/>
  <c r="GM137" i="7" s="1"/>
  <c r="GM138" i="7" s="1"/>
  <c r="GM139" i="7" s="1"/>
  <c r="GM140" i="7" s="1"/>
  <c r="GM141" i="7" s="1"/>
  <c r="GM142" i="7" s="1"/>
  <c r="GM143" i="7" s="1"/>
  <c r="GM144" i="7" s="1"/>
  <c r="GM145" i="7" s="1"/>
  <c r="GM146" i="7" s="1"/>
  <c r="GM147" i="7" s="1"/>
  <c r="GM148" i="7" s="1"/>
  <c r="GM149" i="7" s="1"/>
  <c r="GM150" i="7" s="1"/>
  <c r="GM151" i="7" s="1"/>
  <c r="GM152" i="7" s="1"/>
  <c r="GM153" i="7" s="1"/>
  <c r="GM154" i="7" s="1"/>
  <c r="GM155" i="7" s="1"/>
  <c r="GM156" i="7" s="1"/>
  <c r="GM157" i="7" s="1"/>
  <c r="GM158" i="7" s="1"/>
  <c r="GM159" i="7" s="1"/>
  <c r="GM160" i="7" s="1"/>
  <c r="GM161" i="7" s="1"/>
  <c r="GM162" i="7" s="1"/>
  <c r="GM163" i="7" s="1"/>
  <c r="GM164" i="7" s="1"/>
  <c r="GM165" i="7" s="1"/>
  <c r="GM166" i="7" s="1"/>
  <c r="GM167" i="7" s="1"/>
  <c r="GM168" i="7" s="1"/>
  <c r="GM169" i="7" s="1"/>
  <c r="GM170" i="7" s="1"/>
  <c r="GM171" i="7" s="1"/>
  <c r="GM172" i="7" s="1"/>
  <c r="GM173" i="7" s="1"/>
  <c r="GM174" i="7" s="1"/>
  <c r="GM175" i="7" s="1"/>
  <c r="GM176" i="7" s="1"/>
  <c r="GM177" i="7" s="1"/>
  <c r="GM178" i="7" s="1"/>
  <c r="GM179" i="7" s="1"/>
  <c r="GM180" i="7" s="1"/>
  <c r="GM181" i="7" s="1"/>
  <c r="GM182" i="7" s="1"/>
  <c r="GM183" i="7" s="1"/>
  <c r="GM184" i="7" s="1"/>
  <c r="GM185" i="7" s="1"/>
  <c r="GM186" i="7" s="1"/>
  <c r="GM187" i="7" s="1"/>
  <c r="GM188" i="7" s="1"/>
  <c r="GM189" i="7" s="1"/>
  <c r="GM190" i="7" s="1"/>
  <c r="GM191" i="7" s="1"/>
  <c r="GM192" i="7" s="1"/>
  <c r="GM193" i="7" s="1"/>
  <c r="GM194" i="7" s="1"/>
  <c r="GM195" i="7" s="1"/>
  <c r="GM196" i="7" s="1"/>
  <c r="GM197" i="7" s="1"/>
  <c r="GM198" i="7" s="1"/>
  <c r="GM199" i="7" s="1"/>
  <c r="GM200" i="7" s="1"/>
  <c r="GM201" i="7" s="1"/>
  <c r="GM202" i="7" s="1"/>
  <c r="GM203" i="7" s="1"/>
  <c r="GM204" i="7" s="1"/>
  <c r="GM205" i="7" s="1"/>
  <c r="GM206" i="7" s="1"/>
  <c r="GM207" i="7" s="1"/>
  <c r="GM208" i="7" s="1"/>
  <c r="GM209" i="7" s="1"/>
  <c r="GM210" i="7" s="1"/>
  <c r="GM211" i="7" s="1"/>
  <c r="GM212" i="7" s="1"/>
  <c r="GM213" i="7" s="1"/>
  <c r="FI9" i="7"/>
  <c r="FI10" i="7" s="1"/>
  <c r="FI11" i="7" s="1"/>
  <c r="FI12" i="7" s="1"/>
  <c r="FI13" i="7" s="1"/>
  <c r="FI14" i="7" s="1"/>
  <c r="FI15" i="7" s="1"/>
  <c r="FI16" i="7" s="1"/>
  <c r="FI17" i="7" s="1"/>
  <c r="FI18" i="7" s="1"/>
  <c r="FI19" i="7" s="1"/>
  <c r="FI20" i="7" s="1"/>
  <c r="FI21" i="7" s="1"/>
  <c r="FI22" i="7" s="1"/>
  <c r="FI23" i="7" s="1"/>
  <c r="FI24" i="7" s="1"/>
  <c r="FI25" i="7" s="1"/>
  <c r="FI26" i="7" s="1"/>
  <c r="FI27" i="7" s="1"/>
  <c r="FI28" i="7" s="1"/>
  <c r="FI29" i="7" s="1"/>
  <c r="FI30" i="7" s="1"/>
  <c r="FI31" i="7" s="1"/>
  <c r="FI32" i="7" s="1"/>
  <c r="FI33" i="7" s="1"/>
  <c r="FI34" i="7" s="1"/>
  <c r="FI35" i="7" s="1"/>
  <c r="FI36" i="7" s="1"/>
  <c r="FI37" i="7" s="1"/>
  <c r="FI38" i="7" s="1"/>
  <c r="FI39" i="7" s="1"/>
  <c r="FI40" i="7" s="1"/>
  <c r="FI41" i="7" s="1"/>
  <c r="FI42" i="7" s="1"/>
  <c r="FI43" i="7" s="1"/>
  <c r="FI44" i="7" s="1"/>
  <c r="FI45" i="7" s="1"/>
  <c r="FI46" i="7" s="1"/>
  <c r="FI47" i="7" s="1"/>
  <c r="FI48" i="7" s="1"/>
  <c r="FI49" i="7" s="1"/>
  <c r="FI50" i="7" s="1"/>
  <c r="FI51" i="7" s="1"/>
  <c r="FI52" i="7" s="1"/>
  <c r="FI53" i="7" s="1"/>
  <c r="FI54" i="7" s="1"/>
  <c r="FI55" i="7" s="1"/>
  <c r="FI56" i="7" s="1"/>
  <c r="FI57" i="7" s="1"/>
  <c r="FI58" i="7" s="1"/>
  <c r="FI59" i="7" s="1"/>
  <c r="FI60" i="7" s="1"/>
  <c r="FI61" i="7" s="1"/>
  <c r="FI62" i="7" s="1"/>
  <c r="FI63" i="7" s="1"/>
  <c r="FI64" i="7" s="1"/>
  <c r="FI65" i="7" s="1"/>
  <c r="FI66" i="7" s="1"/>
  <c r="FI67" i="7" s="1"/>
  <c r="FI68" i="7" s="1"/>
  <c r="FI69" i="7" s="1"/>
  <c r="FI70" i="7" s="1"/>
  <c r="FI71" i="7" s="1"/>
  <c r="FI72" i="7" s="1"/>
  <c r="FI73" i="7" s="1"/>
  <c r="FI74" i="7" s="1"/>
  <c r="FI75" i="7" s="1"/>
  <c r="FI76" i="7" s="1"/>
  <c r="FI77" i="7" s="1"/>
  <c r="FI78" i="7" s="1"/>
  <c r="FI79" i="7" s="1"/>
  <c r="FI80" i="7" s="1"/>
  <c r="FI81" i="7" s="1"/>
  <c r="FI82" i="7" s="1"/>
  <c r="FI83" i="7" s="1"/>
  <c r="FI84" i="7" s="1"/>
  <c r="FI85" i="7" s="1"/>
  <c r="FI86" i="7" s="1"/>
  <c r="FI87" i="7" s="1"/>
  <c r="FI88" i="7" s="1"/>
  <c r="FI89" i="7" s="1"/>
  <c r="FI90" i="7" s="1"/>
  <c r="FI91" i="7" s="1"/>
  <c r="FI92" i="7" s="1"/>
  <c r="FI93" i="7" s="1"/>
  <c r="FI94" i="7" s="1"/>
  <c r="FI95" i="7" s="1"/>
  <c r="FI96" i="7" s="1"/>
  <c r="FI97" i="7" s="1"/>
  <c r="FI98" i="7" s="1"/>
  <c r="FI99" i="7" s="1"/>
  <c r="FI100" i="7" s="1"/>
  <c r="FI101" i="7" s="1"/>
  <c r="FI102" i="7" s="1"/>
  <c r="FI103" i="7" s="1"/>
  <c r="FI104" i="7" s="1"/>
  <c r="FI105" i="7" s="1"/>
  <c r="FI106" i="7" s="1"/>
  <c r="FI107" i="7" s="1"/>
  <c r="FI108" i="7" s="1"/>
  <c r="FI109" i="7" s="1"/>
  <c r="FI110" i="7" s="1"/>
  <c r="FI111" i="7" s="1"/>
  <c r="FI112" i="7" s="1"/>
  <c r="FI113" i="7" s="1"/>
  <c r="FI114" i="7" s="1"/>
  <c r="FI115" i="7" s="1"/>
  <c r="FI116" i="7" s="1"/>
  <c r="FI117" i="7" s="1"/>
  <c r="FI118" i="7" s="1"/>
  <c r="FI119" i="7" s="1"/>
  <c r="FI120" i="7" s="1"/>
  <c r="FI121" i="7" s="1"/>
  <c r="FI122" i="7" s="1"/>
  <c r="FI123" i="7" s="1"/>
  <c r="FI124" i="7" s="1"/>
  <c r="FI125" i="7" s="1"/>
  <c r="FI126" i="7" s="1"/>
  <c r="FI127" i="7" s="1"/>
  <c r="FI128" i="7" s="1"/>
  <c r="FI129" i="7" s="1"/>
  <c r="FI130" i="7" s="1"/>
  <c r="FI131" i="7" s="1"/>
  <c r="FI132" i="7" s="1"/>
  <c r="FI133" i="7" s="1"/>
  <c r="FI134" i="7" s="1"/>
  <c r="FI135" i="7" s="1"/>
  <c r="FI136" i="7" s="1"/>
  <c r="FI137" i="7" s="1"/>
  <c r="FI138" i="7" s="1"/>
  <c r="FI139" i="7" s="1"/>
  <c r="FI140" i="7" s="1"/>
  <c r="FI141" i="7" s="1"/>
  <c r="FI142" i="7" s="1"/>
  <c r="FI143" i="7" s="1"/>
  <c r="FI144" i="7" s="1"/>
  <c r="FI145" i="7" s="1"/>
  <c r="FI146" i="7" s="1"/>
  <c r="FI147" i="7" s="1"/>
  <c r="FI148" i="7" s="1"/>
  <c r="FI149" i="7" s="1"/>
  <c r="FI150" i="7" s="1"/>
  <c r="FI151" i="7" s="1"/>
  <c r="FI152" i="7" s="1"/>
  <c r="FI153" i="7" s="1"/>
  <c r="FI154" i="7" s="1"/>
  <c r="FI155" i="7" s="1"/>
  <c r="FI156" i="7" s="1"/>
  <c r="FI157" i="7" s="1"/>
  <c r="FI158" i="7" s="1"/>
  <c r="FI159" i="7" s="1"/>
  <c r="FI160" i="7" s="1"/>
  <c r="FI161" i="7" s="1"/>
  <c r="FI162" i="7" s="1"/>
  <c r="FI163" i="7" s="1"/>
  <c r="FI164" i="7" s="1"/>
  <c r="FI165" i="7" s="1"/>
  <c r="FI166" i="7" s="1"/>
  <c r="FI167" i="7" s="1"/>
  <c r="FI168" i="7" s="1"/>
  <c r="FI169" i="7" s="1"/>
  <c r="FI170" i="7" s="1"/>
  <c r="FI171" i="7" s="1"/>
  <c r="FI172" i="7" s="1"/>
  <c r="FI173" i="7" s="1"/>
  <c r="FI174" i="7" s="1"/>
  <c r="FI175" i="7" s="1"/>
  <c r="FI176" i="7" s="1"/>
  <c r="FI177" i="7" s="1"/>
  <c r="FI178" i="7" s="1"/>
  <c r="FI179" i="7" s="1"/>
  <c r="FI180" i="7" s="1"/>
  <c r="FI181" i="7" s="1"/>
  <c r="FI182" i="7" s="1"/>
  <c r="FI183" i="7" s="1"/>
  <c r="FI184" i="7" s="1"/>
  <c r="FI185" i="7" s="1"/>
  <c r="FI186" i="7" s="1"/>
  <c r="FI187" i="7" s="1"/>
  <c r="FI188" i="7" s="1"/>
  <c r="FI189" i="7" s="1"/>
  <c r="FI190" i="7" s="1"/>
  <c r="FI191" i="7" s="1"/>
  <c r="FI192" i="7" s="1"/>
  <c r="FI193" i="7" s="1"/>
  <c r="FI194" i="7" s="1"/>
  <c r="FI195" i="7" s="1"/>
  <c r="FI196" i="7" s="1"/>
  <c r="FI197" i="7" s="1"/>
  <c r="FI198" i="7" s="1"/>
  <c r="FI199" i="7" s="1"/>
  <c r="FI200" i="7" s="1"/>
  <c r="FI201" i="7" s="1"/>
  <c r="FI202" i="7" s="1"/>
  <c r="FI203" i="7" s="1"/>
  <c r="FI204" i="7" s="1"/>
  <c r="FI205" i="7" s="1"/>
  <c r="FI206" i="7" s="1"/>
  <c r="FI207" i="7" s="1"/>
  <c r="FI208" i="7" s="1"/>
  <c r="FI209" i="7" s="1"/>
  <c r="FI210" i="7" s="1"/>
  <c r="FI211" i="7" s="1"/>
  <c r="FI212" i="7" s="1"/>
  <c r="FI213" i="7" s="1"/>
  <c r="GG9" i="7"/>
  <c r="GG10" i="7" s="1"/>
  <c r="GG11" i="7" s="1"/>
  <c r="GG12" i="7" s="1"/>
  <c r="GG13" i="7" s="1"/>
  <c r="GG14" i="7" s="1"/>
  <c r="GG15" i="7" s="1"/>
  <c r="GG16" i="7" s="1"/>
  <c r="GG17" i="7" s="1"/>
  <c r="GG18" i="7" s="1"/>
  <c r="GG19" i="7" s="1"/>
  <c r="GG20" i="7" s="1"/>
  <c r="GG21" i="7" s="1"/>
  <c r="GG22" i="7" s="1"/>
  <c r="GG23" i="7" s="1"/>
  <c r="GG24" i="7" s="1"/>
  <c r="GG25" i="7" s="1"/>
  <c r="GG26" i="7" s="1"/>
  <c r="GG27" i="7" s="1"/>
  <c r="GG28" i="7" s="1"/>
  <c r="GG29" i="7" s="1"/>
  <c r="GG30" i="7" s="1"/>
  <c r="GG31" i="7" s="1"/>
  <c r="GG32" i="7" s="1"/>
  <c r="GG33" i="7" s="1"/>
  <c r="GG34" i="7" s="1"/>
  <c r="GG35" i="7" s="1"/>
  <c r="GG36" i="7" s="1"/>
  <c r="GG37" i="7" s="1"/>
  <c r="GG38" i="7" s="1"/>
  <c r="GG39" i="7" s="1"/>
  <c r="GG40" i="7" s="1"/>
  <c r="GG41" i="7" s="1"/>
  <c r="GG42" i="7" s="1"/>
  <c r="GG43" i="7" s="1"/>
  <c r="GG44" i="7" s="1"/>
  <c r="GG45" i="7" s="1"/>
  <c r="GG46" i="7" s="1"/>
  <c r="GG47" i="7" s="1"/>
  <c r="GG48" i="7" s="1"/>
  <c r="GG49" i="7" s="1"/>
  <c r="GG50" i="7" s="1"/>
  <c r="GG51" i="7" s="1"/>
  <c r="GG52" i="7" s="1"/>
  <c r="GG53" i="7" s="1"/>
  <c r="GG54" i="7" s="1"/>
  <c r="GG55" i="7" s="1"/>
  <c r="GG56" i="7" s="1"/>
  <c r="GG57" i="7" s="1"/>
  <c r="GG58" i="7" s="1"/>
  <c r="GG59" i="7" s="1"/>
  <c r="GG60" i="7" s="1"/>
  <c r="GG61" i="7" s="1"/>
  <c r="GG62" i="7" s="1"/>
  <c r="GG63" i="7" s="1"/>
  <c r="GG64" i="7" s="1"/>
  <c r="GG65" i="7" s="1"/>
  <c r="GG66" i="7" s="1"/>
  <c r="GG67" i="7" s="1"/>
  <c r="GG68" i="7" s="1"/>
  <c r="GG69" i="7" s="1"/>
  <c r="GG70" i="7" s="1"/>
  <c r="GG71" i="7" s="1"/>
  <c r="GG72" i="7" s="1"/>
  <c r="GG73" i="7" s="1"/>
  <c r="GG74" i="7" s="1"/>
  <c r="GG75" i="7" s="1"/>
  <c r="GG76" i="7" s="1"/>
  <c r="GG77" i="7" s="1"/>
  <c r="GG78" i="7" s="1"/>
  <c r="GG79" i="7" s="1"/>
  <c r="GG80" i="7" s="1"/>
  <c r="GG81" i="7" s="1"/>
  <c r="GG82" i="7" s="1"/>
  <c r="GG83" i="7" s="1"/>
  <c r="GG84" i="7" s="1"/>
  <c r="GG85" i="7" s="1"/>
  <c r="GG86" i="7" s="1"/>
  <c r="GG87" i="7" s="1"/>
  <c r="GG88" i="7" s="1"/>
  <c r="GG89" i="7" s="1"/>
  <c r="GG90" i="7" s="1"/>
  <c r="GG91" i="7" s="1"/>
  <c r="GG92" i="7" s="1"/>
  <c r="GG93" i="7" s="1"/>
  <c r="GG94" i="7" s="1"/>
  <c r="GG95" i="7" s="1"/>
  <c r="GG96" i="7" s="1"/>
  <c r="GG97" i="7" s="1"/>
  <c r="GG98" i="7" s="1"/>
  <c r="GG99" i="7" s="1"/>
  <c r="GG100" i="7" s="1"/>
  <c r="GG101" i="7" s="1"/>
  <c r="GG102" i="7" s="1"/>
  <c r="GG103" i="7" s="1"/>
  <c r="GG104" i="7" s="1"/>
  <c r="GG105" i="7" s="1"/>
  <c r="GG106" i="7" s="1"/>
  <c r="GG107" i="7" s="1"/>
  <c r="GG108" i="7" s="1"/>
  <c r="GG109" i="7" s="1"/>
  <c r="GG110" i="7" s="1"/>
  <c r="GG111" i="7" s="1"/>
  <c r="GG112" i="7" s="1"/>
  <c r="GG113" i="7" s="1"/>
  <c r="GG114" i="7" s="1"/>
  <c r="GG115" i="7" s="1"/>
  <c r="GG116" i="7" s="1"/>
  <c r="GG117" i="7" s="1"/>
  <c r="GG118" i="7" s="1"/>
  <c r="GG119" i="7" s="1"/>
  <c r="GG120" i="7" s="1"/>
  <c r="GG121" i="7" s="1"/>
  <c r="GG122" i="7" s="1"/>
  <c r="GG123" i="7" s="1"/>
  <c r="GG124" i="7" s="1"/>
  <c r="GG125" i="7" s="1"/>
  <c r="GG126" i="7" s="1"/>
  <c r="GG127" i="7" s="1"/>
  <c r="GG128" i="7" s="1"/>
  <c r="GG129" i="7" s="1"/>
  <c r="GG130" i="7" s="1"/>
  <c r="GG131" i="7" s="1"/>
  <c r="GG132" i="7" s="1"/>
  <c r="GG133" i="7" s="1"/>
  <c r="GG134" i="7" s="1"/>
  <c r="GG135" i="7" s="1"/>
  <c r="GG136" i="7" s="1"/>
  <c r="GG137" i="7" s="1"/>
  <c r="GG138" i="7" s="1"/>
  <c r="GG139" i="7" s="1"/>
  <c r="GG140" i="7" s="1"/>
  <c r="GG141" i="7" s="1"/>
  <c r="GG142" i="7" s="1"/>
  <c r="GG143" i="7" s="1"/>
  <c r="GG144" i="7" s="1"/>
  <c r="GG145" i="7" s="1"/>
  <c r="GG146" i="7" s="1"/>
  <c r="GG147" i="7" s="1"/>
  <c r="GG148" i="7" s="1"/>
  <c r="GG149" i="7" s="1"/>
  <c r="GG150" i="7" s="1"/>
  <c r="GG151" i="7" s="1"/>
  <c r="GG152" i="7" s="1"/>
  <c r="GG153" i="7" s="1"/>
  <c r="GG154" i="7" s="1"/>
  <c r="GG155" i="7" s="1"/>
  <c r="GG156" i="7" s="1"/>
  <c r="GG157" i="7" s="1"/>
  <c r="GG158" i="7" s="1"/>
  <c r="GG159" i="7" s="1"/>
  <c r="GG160" i="7" s="1"/>
  <c r="GG161" i="7" s="1"/>
  <c r="GG162" i="7" s="1"/>
  <c r="GG163" i="7" s="1"/>
  <c r="GG164" i="7" s="1"/>
  <c r="GG165" i="7" s="1"/>
  <c r="GG166" i="7" s="1"/>
  <c r="GG167" i="7" s="1"/>
  <c r="GG168" i="7" s="1"/>
  <c r="GG169" i="7" s="1"/>
  <c r="GG170" i="7" s="1"/>
  <c r="GG171" i="7" s="1"/>
  <c r="GG172" i="7" s="1"/>
  <c r="GG173" i="7" s="1"/>
  <c r="GG174" i="7" s="1"/>
  <c r="GG175" i="7" s="1"/>
  <c r="GG176" i="7" s="1"/>
  <c r="GG177" i="7" s="1"/>
  <c r="GG178" i="7" s="1"/>
  <c r="GG179" i="7" s="1"/>
  <c r="GG180" i="7" s="1"/>
  <c r="GG181" i="7" s="1"/>
  <c r="GG182" i="7" s="1"/>
  <c r="GG183" i="7" s="1"/>
  <c r="GG184" i="7" s="1"/>
  <c r="GG185" i="7" s="1"/>
  <c r="GG186" i="7" s="1"/>
  <c r="GG187" i="7" s="1"/>
  <c r="GG188" i="7" s="1"/>
  <c r="GG189" i="7" s="1"/>
  <c r="GG190" i="7" s="1"/>
  <c r="GG191" i="7" s="1"/>
  <c r="GG192" i="7" s="1"/>
  <c r="GG193" i="7" s="1"/>
  <c r="GG194" i="7" s="1"/>
  <c r="GG195" i="7" s="1"/>
  <c r="GG196" i="7" s="1"/>
  <c r="GG197" i="7" s="1"/>
  <c r="GG198" i="7" s="1"/>
  <c r="GG199" i="7" s="1"/>
  <c r="GG200" i="7" s="1"/>
  <c r="GG201" i="7" s="1"/>
  <c r="GG202" i="7" s="1"/>
  <c r="GG203" i="7" s="1"/>
  <c r="GG204" i="7" s="1"/>
  <c r="GG205" i="7" s="1"/>
  <c r="GG206" i="7" s="1"/>
  <c r="GG207" i="7" s="1"/>
  <c r="GG208" i="7" s="1"/>
  <c r="GG209" i="7" s="1"/>
  <c r="GG210" i="7" s="1"/>
  <c r="GG211" i="7" s="1"/>
  <c r="GG212" i="7" s="1"/>
  <c r="GG213" i="7" s="1"/>
  <c r="DA9" i="7"/>
  <c r="DA10" i="7" s="1"/>
  <c r="DA11" i="7" s="1"/>
  <c r="DA12" i="7" s="1"/>
  <c r="DA13" i="7" s="1"/>
  <c r="DA14" i="7" s="1"/>
  <c r="DA15" i="7" s="1"/>
  <c r="DA16" i="7" s="1"/>
  <c r="DA17" i="7" s="1"/>
  <c r="DA18" i="7" s="1"/>
  <c r="DA19" i="7" s="1"/>
  <c r="DA20" i="7" s="1"/>
  <c r="DA21" i="7" s="1"/>
  <c r="DA22" i="7" s="1"/>
  <c r="DA23" i="7" s="1"/>
  <c r="DA24" i="7" s="1"/>
  <c r="DA25" i="7" s="1"/>
  <c r="DA26" i="7" s="1"/>
  <c r="DA27" i="7" s="1"/>
  <c r="DA28" i="7" s="1"/>
  <c r="DA29" i="7" s="1"/>
  <c r="DA30" i="7" s="1"/>
  <c r="DA31" i="7" s="1"/>
  <c r="DA32" i="7" s="1"/>
  <c r="DA33" i="7" s="1"/>
  <c r="DA34" i="7" s="1"/>
  <c r="DA35" i="7" s="1"/>
  <c r="DA36" i="7" s="1"/>
  <c r="DA37" i="7" s="1"/>
  <c r="DA38" i="7" s="1"/>
  <c r="DA39" i="7" s="1"/>
  <c r="DA40" i="7" s="1"/>
  <c r="DA41" i="7" s="1"/>
  <c r="DA42" i="7" s="1"/>
  <c r="DA43" i="7" s="1"/>
  <c r="DA44" i="7" s="1"/>
  <c r="DA45" i="7" s="1"/>
  <c r="DA46" i="7" s="1"/>
  <c r="DA47" i="7" s="1"/>
  <c r="DA48" i="7" s="1"/>
  <c r="DA49" i="7" s="1"/>
  <c r="DA50" i="7" s="1"/>
  <c r="DA51" i="7" s="1"/>
  <c r="DA52" i="7" s="1"/>
  <c r="DA53" i="7" s="1"/>
  <c r="DA54" i="7" s="1"/>
  <c r="DA55" i="7" s="1"/>
  <c r="DA56" i="7" s="1"/>
  <c r="DA57" i="7" s="1"/>
  <c r="DA58" i="7" s="1"/>
  <c r="DA59" i="7" s="1"/>
  <c r="DA60" i="7" s="1"/>
  <c r="DA61" i="7" s="1"/>
  <c r="DA62" i="7" s="1"/>
  <c r="DA63" i="7" s="1"/>
  <c r="DA64" i="7" s="1"/>
  <c r="DA65" i="7" s="1"/>
  <c r="DA66" i="7" s="1"/>
  <c r="DA67" i="7" s="1"/>
  <c r="DA68" i="7" s="1"/>
  <c r="DA69" i="7" s="1"/>
  <c r="DA70" i="7" s="1"/>
  <c r="DA71" i="7" s="1"/>
  <c r="DA72" i="7" s="1"/>
  <c r="DA73" i="7" s="1"/>
  <c r="DA74" i="7" s="1"/>
  <c r="DA75" i="7" s="1"/>
  <c r="DA76" i="7" s="1"/>
  <c r="DA77" i="7" s="1"/>
  <c r="DA78" i="7" s="1"/>
  <c r="DA79" i="7" s="1"/>
  <c r="DA80" i="7" s="1"/>
  <c r="DA81" i="7" s="1"/>
  <c r="DA82" i="7" s="1"/>
  <c r="DA83" i="7" s="1"/>
  <c r="DA84" i="7" s="1"/>
  <c r="DA85" i="7" s="1"/>
  <c r="DA86" i="7" s="1"/>
  <c r="DA87" i="7" s="1"/>
  <c r="DA88" i="7" s="1"/>
  <c r="DA89" i="7" s="1"/>
  <c r="DA90" i="7" s="1"/>
  <c r="DA91" i="7" s="1"/>
  <c r="DA92" i="7" s="1"/>
  <c r="DA93" i="7" s="1"/>
  <c r="DA94" i="7" s="1"/>
  <c r="DA95" i="7" s="1"/>
  <c r="DA96" i="7" s="1"/>
  <c r="DA97" i="7" s="1"/>
  <c r="DA98" i="7" s="1"/>
  <c r="DA99" i="7" s="1"/>
  <c r="DA100" i="7" s="1"/>
  <c r="DA101" i="7" s="1"/>
  <c r="DA102" i="7" s="1"/>
  <c r="DA103" i="7" s="1"/>
  <c r="DA104" i="7" s="1"/>
  <c r="DA105" i="7" s="1"/>
  <c r="DA106" i="7" s="1"/>
  <c r="DA107" i="7" s="1"/>
  <c r="DA108" i="7" s="1"/>
  <c r="DA109" i="7" s="1"/>
  <c r="DA110" i="7" s="1"/>
  <c r="DA111" i="7" s="1"/>
  <c r="DA112" i="7" s="1"/>
  <c r="DA113" i="7" s="1"/>
  <c r="DA114" i="7" s="1"/>
  <c r="DA115" i="7" s="1"/>
  <c r="DA116" i="7" s="1"/>
  <c r="DA117" i="7" s="1"/>
  <c r="DA118" i="7" s="1"/>
  <c r="DA119" i="7" s="1"/>
  <c r="DA120" i="7" s="1"/>
  <c r="DA121" i="7" s="1"/>
  <c r="DA122" i="7" s="1"/>
  <c r="DA123" i="7" s="1"/>
  <c r="DA124" i="7" s="1"/>
  <c r="DA125" i="7" s="1"/>
  <c r="DA126" i="7" s="1"/>
  <c r="DA127" i="7" s="1"/>
  <c r="DA128" i="7" s="1"/>
  <c r="DA129" i="7" s="1"/>
  <c r="DA130" i="7" s="1"/>
  <c r="DA131" i="7" s="1"/>
  <c r="DA132" i="7" s="1"/>
  <c r="DA133" i="7" s="1"/>
  <c r="DA134" i="7" s="1"/>
  <c r="DA135" i="7" s="1"/>
  <c r="DA136" i="7" s="1"/>
  <c r="DA137" i="7" s="1"/>
  <c r="DA138" i="7" s="1"/>
  <c r="DA139" i="7" s="1"/>
  <c r="DA140" i="7" s="1"/>
  <c r="DA141" i="7" s="1"/>
  <c r="DA142" i="7" s="1"/>
  <c r="DA143" i="7" s="1"/>
  <c r="DA144" i="7" s="1"/>
  <c r="DA145" i="7" s="1"/>
  <c r="DA146" i="7" s="1"/>
  <c r="DA147" i="7" s="1"/>
  <c r="DA148" i="7" s="1"/>
  <c r="DA149" i="7" s="1"/>
  <c r="DA150" i="7" s="1"/>
  <c r="DA151" i="7" s="1"/>
  <c r="DA152" i="7" s="1"/>
  <c r="DA153" i="7" s="1"/>
  <c r="DA154" i="7" s="1"/>
  <c r="DA155" i="7" s="1"/>
  <c r="DA156" i="7" s="1"/>
  <c r="DA157" i="7" s="1"/>
  <c r="DA158" i="7" s="1"/>
  <c r="DA159" i="7" s="1"/>
  <c r="DA160" i="7" s="1"/>
  <c r="DA161" i="7" s="1"/>
  <c r="DA162" i="7" s="1"/>
  <c r="DA163" i="7" s="1"/>
  <c r="DA164" i="7" s="1"/>
  <c r="DA165" i="7" s="1"/>
  <c r="DA166" i="7" s="1"/>
  <c r="DA167" i="7" s="1"/>
  <c r="DA168" i="7" s="1"/>
  <c r="DA169" i="7" s="1"/>
  <c r="DA170" i="7" s="1"/>
  <c r="DA171" i="7" s="1"/>
  <c r="DA172" i="7" s="1"/>
  <c r="DA173" i="7" s="1"/>
  <c r="DA174" i="7" s="1"/>
  <c r="DA175" i="7" s="1"/>
  <c r="DA176" i="7" s="1"/>
  <c r="DA177" i="7" s="1"/>
  <c r="DA178" i="7" s="1"/>
  <c r="DA179" i="7" s="1"/>
  <c r="DA180" i="7" s="1"/>
  <c r="DA181" i="7" s="1"/>
  <c r="DA182" i="7" s="1"/>
  <c r="DA183" i="7" s="1"/>
  <c r="DA184" i="7" s="1"/>
  <c r="DA185" i="7" s="1"/>
  <c r="DA186" i="7" s="1"/>
  <c r="DA187" i="7" s="1"/>
  <c r="DA188" i="7" s="1"/>
  <c r="DA189" i="7" s="1"/>
  <c r="DA190" i="7" s="1"/>
  <c r="DA191" i="7" s="1"/>
  <c r="DA192" i="7" s="1"/>
  <c r="DA193" i="7" s="1"/>
  <c r="DA194" i="7" s="1"/>
  <c r="DA195" i="7" s="1"/>
  <c r="DA196" i="7" s="1"/>
  <c r="DA197" i="7" s="1"/>
  <c r="DA198" i="7" s="1"/>
  <c r="DA199" i="7" s="1"/>
  <c r="DA200" i="7" s="1"/>
  <c r="DA201" i="7" s="1"/>
  <c r="DA202" i="7" s="1"/>
  <c r="DA203" i="7" s="1"/>
  <c r="DA204" i="7" s="1"/>
  <c r="DA205" i="7" s="1"/>
  <c r="DA206" i="7" s="1"/>
  <c r="DA207" i="7" s="1"/>
  <c r="DA208" i="7" s="1"/>
  <c r="DA209" i="7" s="1"/>
  <c r="DA210" i="7" s="1"/>
  <c r="DA211" i="7" s="1"/>
  <c r="DA212" i="7" s="1"/>
  <c r="DA213" i="7" s="1"/>
  <c r="CU9" i="7"/>
  <c r="CU10" i="7" s="1"/>
  <c r="CU11" i="7" s="1"/>
  <c r="CU12" i="7" s="1"/>
  <c r="CU13" i="7" s="1"/>
  <c r="CU14" i="7" s="1"/>
  <c r="CU15" i="7" s="1"/>
  <c r="CU16" i="7" s="1"/>
  <c r="CU17" i="7" s="1"/>
  <c r="CU18" i="7" s="1"/>
  <c r="CU19" i="7" s="1"/>
  <c r="CU20" i="7" s="1"/>
  <c r="CU21" i="7" s="1"/>
  <c r="CU22" i="7" s="1"/>
  <c r="CU23" i="7" s="1"/>
  <c r="CU24" i="7" s="1"/>
  <c r="CU25" i="7" s="1"/>
  <c r="CU26" i="7" s="1"/>
  <c r="CU27" i="7" s="1"/>
  <c r="CU28" i="7" s="1"/>
  <c r="CU29" i="7" s="1"/>
  <c r="CU30" i="7" s="1"/>
  <c r="CU31" i="7" s="1"/>
  <c r="CU32" i="7" s="1"/>
  <c r="CU33" i="7" s="1"/>
  <c r="CU34" i="7" s="1"/>
  <c r="CU35" i="7" s="1"/>
  <c r="CU36" i="7" s="1"/>
  <c r="CU37" i="7" s="1"/>
  <c r="CU38" i="7" s="1"/>
  <c r="CU39" i="7" s="1"/>
  <c r="CU40" i="7" s="1"/>
  <c r="CU41" i="7" s="1"/>
  <c r="CU42" i="7" s="1"/>
  <c r="CU43" i="7" s="1"/>
  <c r="CU44" i="7" s="1"/>
  <c r="CU45" i="7" s="1"/>
  <c r="CU46" i="7" s="1"/>
  <c r="CU47" i="7" s="1"/>
  <c r="CU48" i="7" s="1"/>
  <c r="CU49" i="7" s="1"/>
  <c r="CU50" i="7" s="1"/>
  <c r="CU51" i="7" s="1"/>
  <c r="CU52" i="7" s="1"/>
  <c r="CU53" i="7" s="1"/>
  <c r="CU54" i="7" s="1"/>
  <c r="CU55" i="7" s="1"/>
  <c r="CU56" i="7" s="1"/>
  <c r="CU57" i="7" s="1"/>
  <c r="CU58" i="7" s="1"/>
  <c r="CU59" i="7" s="1"/>
  <c r="CU60" i="7" s="1"/>
  <c r="CU61" i="7" s="1"/>
  <c r="CU62" i="7" s="1"/>
  <c r="CU63" i="7" s="1"/>
  <c r="CU64" i="7" s="1"/>
  <c r="CU65" i="7" s="1"/>
  <c r="CU66" i="7" s="1"/>
  <c r="CU67" i="7" s="1"/>
  <c r="CU68" i="7" s="1"/>
  <c r="CU69" i="7" s="1"/>
  <c r="CU70" i="7" s="1"/>
  <c r="CU71" i="7" s="1"/>
  <c r="CU72" i="7" s="1"/>
  <c r="CU73" i="7" s="1"/>
  <c r="CU74" i="7" s="1"/>
  <c r="CU75" i="7" s="1"/>
  <c r="CU76" i="7" s="1"/>
  <c r="CU77" i="7" s="1"/>
  <c r="CU78" i="7" s="1"/>
  <c r="CU79" i="7" s="1"/>
  <c r="CU80" i="7" s="1"/>
  <c r="CU81" i="7" s="1"/>
  <c r="CU82" i="7" s="1"/>
  <c r="CU83" i="7" s="1"/>
  <c r="CU84" i="7" s="1"/>
  <c r="CU85" i="7" s="1"/>
  <c r="CU86" i="7" s="1"/>
  <c r="CU87" i="7" s="1"/>
  <c r="CU88" i="7" s="1"/>
  <c r="CU89" i="7" s="1"/>
  <c r="CU90" i="7" s="1"/>
  <c r="CU91" i="7" s="1"/>
  <c r="CU92" i="7" s="1"/>
  <c r="CU93" i="7" s="1"/>
  <c r="CU94" i="7" s="1"/>
  <c r="CU95" i="7" s="1"/>
  <c r="CU96" i="7" s="1"/>
  <c r="CU97" i="7" s="1"/>
  <c r="CU98" i="7" s="1"/>
  <c r="CU99" i="7" s="1"/>
  <c r="CU100" i="7" s="1"/>
  <c r="CU101" i="7" s="1"/>
  <c r="CU102" i="7" s="1"/>
  <c r="CU103" i="7" s="1"/>
  <c r="CU104" i="7" s="1"/>
  <c r="CU105" i="7" s="1"/>
  <c r="CU106" i="7" s="1"/>
  <c r="CU107" i="7" s="1"/>
  <c r="CU108" i="7" s="1"/>
  <c r="CU109" i="7" s="1"/>
  <c r="CU110" i="7" s="1"/>
  <c r="CU111" i="7" s="1"/>
  <c r="CU112" i="7" s="1"/>
  <c r="CU113" i="7" s="1"/>
  <c r="CU114" i="7" s="1"/>
  <c r="CU115" i="7" s="1"/>
  <c r="CU116" i="7" s="1"/>
  <c r="CU117" i="7" s="1"/>
  <c r="CU118" i="7" s="1"/>
  <c r="CU119" i="7" s="1"/>
  <c r="CU120" i="7" s="1"/>
  <c r="CU121" i="7" s="1"/>
  <c r="CU122" i="7" s="1"/>
  <c r="CU123" i="7" s="1"/>
  <c r="CU124" i="7" s="1"/>
  <c r="CU125" i="7" s="1"/>
  <c r="CU126" i="7" s="1"/>
  <c r="CU127" i="7" s="1"/>
  <c r="CU128" i="7" s="1"/>
  <c r="CU129" i="7" s="1"/>
  <c r="CU130" i="7" s="1"/>
  <c r="CU131" i="7" s="1"/>
  <c r="CU132" i="7" s="1"/>
  <c r="CU133" i="7" s="1"/>
  <c r="CU134" i="7" s="1"/>
  <c r="CU135" i="7" s="1"/>
  <c r="CU136" i="7" s="1"/>
  <c r="CU137" i="7" s="1"/>
  <c r="CU138" i="7" s="1"/>
  <c r="CU139" i="7" s="1"/>
  <c r="CU140" i="7" s="1"/>
  <c r="CU141" i="7" s="1"/>
  <c r="CU142" i="7" s="1"/>
  <c r="CU143" i="7" s="1"/>
  <c r="CU144" i="7" s="1"/>
  <c r="CU145" i="7" s="1"/>
  <c r="CU146" i="7" s="1"/>
  <c r="CU147" i="7" s="1"/>
  <c r="CU148" i="7" s="1"/>
  <c r="CU149" i="7" s="1"/>
  <c r="CU150" i="7" s="1"/>
  <c r="CU151" i="7" s="1"/>
  <c r="CU152" i="7" s="1"/>
  <c r="CU153" i="7" s="1"/>
  <c r="CU154" i="7" s="1"/>
  <c r="CU155" i="7" s="1"/>
  <c r="CU156" i="7" s="1"/>
  <c r="CU157" i="7" s="1"/>
  <c r="CU158" i="7" s="1"/>
  <c r="CU159" i="7" s="1"/>
  <c r="CU160" i="7" s="1"/>
  <c r="CU161" i="7" s="1"/>
  <c r="CU162" i="7" s="1"/>
  <c r="CU163" i="7" s="1"/>
  <c r="CU164" i="7" s="1"/>
  <c r="CU165" i="7" s="1"/>
  <c r="CU166" i="7" s="1"/>
  <c r="CU167" i="7" s="1"/>
  <c r="CU168" i="7" s="1"/>
  <c r="CU169" i="7" s="1"/>
  <c r="CU170" i="7" s="1"/>
  <c r="CU171" i="7" s="1"/>
  <c r="CU172" i="7" s="1"/>
  <c r="CU173" i="7" s="1"/>
  <c r="CU174" i="7" s="1"/>
  <c r="CU175" i="7" s="1"/>
  <c r="CU176" i="7" s="1"/>
  <c r="CU177" i="7" s="1"/>
  <c r="CU178" i="7" s="1"/>
  <c r="CU179" i="7" s="1"/>
  <c r="CU180" i="7" s="1"/>
  <c r="CU181" i="7" s="1"/>
  <c r="CU182" i="7" s="1"/>
  <c r="CU183" i="7" s="1"/>
  <c r="CU184" i="7" s="1"/>
  <c r="CU185" i="7" s="1"/>
  <c r="CU186" i="7" s="1"/>
  <c r="CU187" i="7" s="1"/>
  <c r="CU188" i="7" s="1"/>
  <c r="CU189" i="7" s="1"/>
  <c r="CU190" i="7" s="1"/>
  <c r="CU191" i="7" s="1"/>
  <c r="CU192" i="7" s="1"/>
  <c r="CU193" i="7" s="1"/>
  <c r="CU194" i="7" s="1"/>
  <c r="CU195" i="7" s="1"/>
  <c r="CU196" i="7" s="1"/>
  <c r="CU197" i="7" s="1"/>
  <c r="CU198" i="7" s="1"/>
  <c r="CU199" i="7" s="1"/>
  <c r="CU200" i="7" s="1"/>
  <c r="CU201" i="7" s="1"/>
  <c r="CU202" i="7" s="1"/>
  <c r="CU203" i="7" s="1"/>
  <c r="CU204" i="7" s="1"/>
  <c r="CU205" i="7" s="1"/>
  <c r="CU206" i="7" s="1"/>
  <c r="CU207" i="7" s="1"/>
  <c r="CU208" i="7" s="1"/>
  <c r="CU209" i="7" s="1"/>
  <c r="CU210" i="7" s="1"/>
  <c r="CU211" i="7" s="1"/>
  <c r="CU212" i="7" s="1"/>
  <c r="CU213" i="7" s="1"/>
  <c r="MA9" i="7"/>
  <c r="MA10" i="7" s="1"/>
  <c r="MA11" i="7" s="1"/>
  <c r="MA12" i="7" s="1"/>
  <c r="KE9" i="7"/>
  <c r="KE10" i="7" s="1"/>
  <c r="KE11" i="7" s="1"/>
  <c r="KE12" i="7" s="1"/>
  <c r="KE13" i="7" s="1"/>
  <c r="KE14" i="7" s="1"/>
  <c r="KE15" i="7" s="1"/>
  <c r="KE16" i="7" s="1"/>
  <c r="KE17" i="7" s="1"/>
  <c r="KE18" i="7" s="1"/>
  <c r="KE19" i="7" s="1"/>
  <c r="KE20" i="7" s="1"/>
  <c r="KE21" i="7" s="1"/>
  <c r="KE22" i="7" s="1"/>
  <c r="KE23" i="7" s="1"/>
  <c r="KE24" i="7" s="1"/>
  <c r="KE25" i="7" s="1"/>
  <c r="KE26" i="7" s="1"/>
  <c r="KE27" i="7" s="1"/>
  <c r="KE28" i="7" s="1"/>
  <c r="KE29" i="7" s="1"/>
  <c r="KE30" i="7" s="1"/>
  <c r="KE31" i="7" s="1"/>
  <c r="KE32" i="7" s="1"/>
  <c r="KE33" i="7" s="1"/>
  <c r="KE34" i="7" s="1"/>
  <c r="KE35" i="7" s="1"/>
  <c r="KE36" i="7" s="1"/>
  <c r="KE37" i="7" s="1"/>
  <c r="KE38" i="7" s="1"/>
  <c r="KE39" i="7" s="1"/>
  <c r="KE40" i="7" s="1"/>
  <c r="KE41" i="7" s="1"/>
  <c r="KE42" i="7" s="1"/>
  <c r="KE43" i="7" s="1"/>
  <c r="KE44" i="7" s="1"/>
  <c r="KE45" i="7" s="1"/>
  <c r="KE46" i="7" s="1"/>
  <c r="KE47" i="7" s="1"/>
  <c r="KE48" i="7" s="1"/>
  <c r="KE49" i="7" s="1"/>
  <c r="KE50" i="7" s="1"/>
  <c r="KE51" i="7" s="1"/>
  <c r="KE52" i="7" s="1"/>
  <c r="KE53" i="7" s="1"/>
  <c r="KE54" i="7" s="1"/>
  <c r="KE55" i="7" s="1"/>
  <c r="KE56" i="7" s="1"/>
  <c r="KE57" i="7" s="1"/>
  <c r="KE58" i="7" s="1"/>
  <c r="KE59" i="7" s="1"/>
  <c r="KE60" i="7" s="1"/>
  <c r="KE61" i="7" s="1"/>
  <c r="KE62" i="7" s="1"/>
  <c r="KE63" i="7" s="1"/>
  <c r="KE64" i="7" s="1"/>
  <c r="KE65" i="7" s="1"/>
  <c r="KE66" i="7" s="1"/>
  <c r="KE67" i="7" s="1"/>
  <c r="KE68" i="7" s="1"/>
  <c r="KE69" i="7" s="1"/>
  <c r="KE70" i="7" s="1"/>
  <c r="KE71" i="7" s="1"/>
  <c r="KE72" i="7" s="1"/>
  <c r="KE73" i="7" s="1"/>
  <c r="KE74" i="7" s="1"/>
  <c r="KE75" i="7" s="1"/>
  <c r="KE76" i="7" s="1"/>
  <c r="KE77" i="7" s="1"/>
  <c r="KE78" i="7" s="1"/>
  <c r="KE79" i="7" s="1"/>
  <c r="KE80" i="7" s="1"/>
  <c r="KE81" i="7" s="1"/>
  <c r="KE82" i="7" s="1"/>
  <c r="KE83" i="7" s="1"/>
  <c r="KE84" i="7" s="1"/>
  <c r="KE85" i="7" s="1"/>
  <c r="KE86" i="7" s="1"/>
  <c r="KE87" i="7" s="1"/>
  <c r="KE88" i="7" s="1"/>
  <c r="KE89" i="7" s="1"/>
  <c r="KE90" i="7" s="1"/>
  <c r="KE91" i="7" s="1"/>
  <c r="KE92" i="7" s="1"/>
  <c r="KE93" i="7" s="1"/>
  <c r="KE94" i="7" s="1"/>
  <c r="KE95" i="7" s="1"/>
  <c r="KE96" i="7" s="1"/>
  <c r="KE97" i="7" s="1"/>
  <c r="KE98" i="7" s="1"/>
  <c r="IC9" i="7"/>
  <c r="IC10" i="7" s="1"/>
  <c r="IC11" i="7" s="1"/>
  <c r="IC12" i="7" s="1"/>
  <c r="IC13" i="7" s="1"/>
  <c r="IC14" i="7" s="1"/>
  <c r="IC15" i="7" s="1"/>
  <c r="IC16" i="7" s="1"/>
  <c r="IC17" i="7" s="1"/>
  <c r="IC18" i="7" s="1"/>
  <c r="IC19" i="7" s="1"/>
  <c r="IC20" i="7" s="1"/>
  <c r="IC21" i="7" s="1"/>
  <c r="IC22" i="7" s="1"/>
  <c r="IC23" i="7" s="1"/>
  <c r="IC24" i="7" s="1"/>
  <c r="IC25" i="7" s="1"/>
  <c r="IC26" i="7" s="1"/>
  <c r="IC27" i="7" s="1"/>
  <c r="IC28" i="7" s="1"/>
  <c r="IC29" i="7" s="1"/>
  <c r="IC30" i="7" s="1"/>
  <c r="IC31" i="7" s="1"/>
  <c r="IC32" i="7" s="1"/>
  <c r="IC33" i="7" s="1"/>
  <c r="IC34" i="7" s="1"/>
  <c r="IC35" i="7" s="1"/>
  <c r="IC36" i="7" s="1"/>
  <c r="IC37" i="7" s="1"/>
  <c r="IC38" i="7" s="1"/>
  <c r="IC39" i="7" s="1"/>
  <c r="IC40" i="7" s="1"/>
  <c r="IC41" i="7" s="1"/>
  <c r="IC42" i="7" s="1"/>
  <c r="IC43" i="7" s="1"/>
  <c r="IC44" i="7" s="1"/>
  <c r="IC45" i="7" s="1"/>
  <c r="IC46" i="7" s="1"/>
  <c r="IC47" i="7" s="1"/>
  <c r="IC48" i="7" s="1"/>
  <c r="IC49" i="7" s="1"/>
  <c r="IC50" i="7" s="1"/>
  <c r="IC51" i="7" s="1"/>
  <c r="IC52" i="7" s="1"/>
  <c r="IC53" i="7" s="1"/>
  <c r="IC54" i="7" s="1"/>
  <c r="IC55" i="7" s="1"/>
  <c r="IC56" i="7" s="1"/>
  <c r="IC57" i="7" s="1"/>
  <c r="IC58" i="7" s="1"/>
  <c r="IC59" i="7" s="1"/>
  <c r="IC60" i="7" s="1"/>
  <c r="IC61" i="7" s="1"/>
  <c r="IC62" i="7" s="1"/>
  <c r="IC63" i="7" s="1"/>
  <c r="IC64" i="7" s="1"/>
  <c r="IC65" i="7" s="1"/>
  <c r="IC66" i="7" s="1"/>
  <c r="IC67" i="7" s="1"/>
  <c r="IC68" i="7" s="1"/>
  <c r="IC69" i="7" s="1"/>
  <c r="IC70" i="7" s="1"/>
  <c r="IC71" i="7" s="1"/>
  <c r="IC72" i="7" s="1"/>
  <c r="IC73" i="7" s="1"/>
  <c r="IC74" i="7" s="1"/>
  <c r="IC75" i="7" s="1"/>
  <c r="IC76" i="7" s="1"/>
  <c r="IC77" i="7" s="1"/>
  <c r="IC78" i="7" s="1"/>
  <c r="IC79" i="7" s="1"/>
  <c r="IC80" i="7" s="1"/>
  <c r="IC81" i="7" s="1"/>
  <c r="IC82" i="7" s="1"/>
  <c r="IC83" i="7" s="1"/>
  <c r="IC84" i="7" s="1"/>
  <c r="IC85" i="7" s="1"/>
  <c r="IC86" i="7" s="1"/>
  <c r="IC87" i="7" s="1"/>
  <c r="IC88" i="7" s="1"/>
  <c r="IC89" i="7" s="1"/>
  <c r="IC90" i="7" s="1"/>
  <c r="IC91" i="7" s="1"/>
  <c r="IC92" i="7" s="1"/>
  <c r="IC93" i="7" s="1"/>
  <c r="IC94" i="7" s="1"/>
  <c r="IC95" i="7" s="1"/>
  <c r="IC96" i="7" s="1"/>
  <c r="IC97" i="7" s="1"/>
  <c r="IC98" i="7" s="1"/>
  <c r="IC99" i="7" s="1"/>
  <c r="IC100" i="7" s="1"/>
  <c r="IC101" i="7" s="1"/>
  <c r="IC102" i="7" s="1"/>
  <c r="IC103" i="7" s="1"/>
  <c r="IC104" i="7" s="1"/>
  <c r="IC105" i="7" s="1"/>
  <c r="IC106" i="7" s="1"/>
  <c r="IC107" i="7" s="1"/>
  <c r="IC108" i="7" s="1"/>
  <c r="IC109" i="7" s="1"/>
  <c r="IC110" i="7" s="1"/>
  <c r="IC111" i="7" s="1"/>
  <c r="IC112" i="7" s="1"/>
  <c r="IC113" i="7" s="1"/>
  <c r="IC114" i="7" s="1"/>
  <c r="IC115" i="7" s="1"/>
  <c r="IC116" i="7" s="1"/>
  <c r="IC117" i="7" s="1"/>
  <c r="IC118" i="7" s="1"/>
  <c r="IC119" i="7" s="1"/>
  <c r="IC120" i="7" s="1"/>
  <c r="IC121" i="7" s="1"/>
  <c r="IC122" i="7" s="1"/>
  <c r="IC123" i="7" s="1"/>
  <c r="IC124" i="7" s="1"/>
  <c r="IC125" i="7" s="1"/>
  <c r="IC126" i="7" s="1"/>
  <c r="IC127" i="7" s="1"/>
  <c r="IC128" i="7" s="1"/>
  <c r="IC129" i="7" s="1"/>
  <c r="IC130" i="7" s="1"/>
  <c r="IC131" i="7" s="1"/>
  <c r="IC132" i="7" s="1"/>
  <c r="IC133" i="7" s="1"/>
  <c r="IC134" i="7" s="1"/>
  <c r="IC135" i="7" s="1"/>
  <c r="IC136" i="7" s="1"/>
  <c r="IC137" i="7" s="1"/>
  <c r="IC138" i="7" s="1"/>
  <c r="IC139" i="7" s="1"/>
  <c r="IC140" i="7" s="1"/>
  <c r="IC141" i="7" s="1"/>
  <c r="IC142" i="7" s="1"/>
  <c r="IC143" i="7" s="1"/>
  <c r="IC144" i="7" s="1"/>
  <c r="IC145" i="7" s="1"/>
  <c r="IC146" i="7" s="1"/>
  <c r="IC147" i="7" s="1"/>
  <c r="IC148" i="7" s="1"/>
  <c r="IC149" i="7" s="1"/>
  <c r="IC150" i="7" s="1"/>
  <c r="IC151" i="7" s="1"/>
  <c r="IC152" i="7" s="1"/>
  <c r="IC153" i="7" s="1"/>
  <c r="IC154" i="7" s="1"/>
  <c r="IC155" i="7" s="1"/>
  <c r="IC156" i="7" s="1"/>
  <c r="IC157" i="7" s="1"/>
  <c r="IC158" i="7" s="1"/>
  <c r="IC159" i="7" s="1"/>
  <c r="IC160" i="7" s="1"/>
  <c r="IC161" i="7" s="1"/>
  <c r="IC162" i="7" s="1"/>
  <c r="IC163" i="7" s="1"/>
  <c r="IC164" i="7" s="1"/>
  <c r="IC165" i="7" s="1"/>
  <c r="IC166" i="7" s="1"/>
  <c r="IC167" i="7" s="1"/>
  <c r="IC168" i="7" s="1"/>
  <c r="IC169" i="7" s="1"/>
  <c r="IC170" i="7" s="1"/>
  <c r="IC171" i="7" s="1"/>
  <c r="IC172" i="7" s="1"/>
  <c r="IC173" i="7" s="1"/>
  <c r="IC174" i="7" s="1"/>
  <c r="IC175" i="7" s="1"/>
  <c r="IC176" i="7" s="1"/>
  <c r="IC177" i="7" s="1"/>
  <c r="IC178" i="7" s="1"/>
  <c r="IC179" i="7" s="1"/>
  <c r="IC180" i="7" s="1"/>
  <c r="IC181" i="7" s="1"/>
  <c r="IC182" i="7" s="1"/>
  <c r="IC183" i="7" s="1"/>
  <c r="IC184" i="7" s="1"/>
  <c r="IC185" i="7" s="1"/>
  <c r="IC186" i="7" s="1"/>
  <c r="IC187" i="7" s="1"/>
  <c r="IC188" i="7" s="1"/>
  <c r="IC189" i="7" s="1"/>
  <c r="IC190" i="7" s="1"/>
  <c r="IC191" i="7" s="1"/>
  <c r="IC192" i="7" s="1"/>
  <c r="IC193" i="7" s="1"/>
  <c r="IC194" i="7" s="1"/>
  <c r="IC195" i="7" s="1"/>
  <c r="IC196" i="7" s="1"/>
  <c r="IC197" i="7" s="1"/>
  <c r="IC198" i="7" s="1"/>
  <c r="IC199" i="7" s="1"/>
  <c r="IC200" i="7" s="1"/>
  <c r="IC201" i="7" s="1"/>
  <c r="IC202" i="7" s="1"/>
  <c r="IC203" i="7" s="1"/>
  <c r="IC204" i="7" s="1"/>
  <c r="IC205" i="7" s="1"/>
  <c r="IC206" i="7" s="1"/>
  <c r="IC207" i="7" s="1"/>
  <c r="IC208" i="7" s="1"/>
  <c r="IC209" i="7" s="1"/>
  <c r="IC210" i="7" s="1"/>
  <c r="IC211" i="7" s="1"/>
  <c r="IC212" i="7" s="1"/>
  <c r="IC213" i="7" s="1"/>
  <c r="MM9" i="7"/>
  <c r="MM10" i="7" s="1"/>
  <c r="MM11" i="7" s="1"/>
  <c r="MM12" i="7" s="1"/>
  <c r="MM13" i="7" s="1"/>
  <c r="MM14" i="7" s="1"/>
  <c r="MM15" i="7" s="1"/>
  <c r="MM16" i="7" s="1"/>
  <c r="MM17" i="7" s="1"/>
  <c r="MM18" i="7" s="1"/>
  <c r="MM19" i="7" s="1"/>
  <c r="MM20" i="7" s="1"/>
  <c r="MM21" i="7" s="1"/>
  <c r="MM22" i="7" s="1"/>
  <c r="MM23" i="7" s="1"/>
  <c r="MM24" i="7" s="1"/>
  <c r="MM25" i="7" s="1"/>
  <c r="MM26" i="7" s="1"/>
  <c r="MM27" i="7" s="1"/>
  <c r="MM28" i="7" s="1"/>
  <c r="MM29" i="7" s="1"/>
  <c r="MM30" i="7" s="1"/>
  <c r="MM31" i="7" s="1"/>
  <c r="MM32" i="7" s="1"/>
  <c r="MM33" i="7" s="1"/>
  <c r="MM34" i="7" s="1"/>
  <c r="MM35" i="7" s="1"/>
  <c r="MM36" i="7" s="1"/>
  <c r="MM37" i="7" s="1"/>
  <c r="MM38" i="7" s="1"/>
  <c r="MM39" i="7" s="1"/>
  <c r="MM40" i="7" s="1"/>
  <c r="MM41" i="7" s="1"/>
  <c r="MM42" i="7" s="1"/>
  <c r="MM43" i="7" s="1"/>
  <c r="MM44" i="7" s="1"/>
  <c r="MM45" i="7" s="1"/>
  <c r="MM46" i="7" s="1"/>
  <c r="MM47" i="7" s="1"/>
  <c r="MM48" i="7" s="1"/>
  <c r="MM49" i="7" s="1"/>
  <c r="MM50" i="7" s="1"/>
  <c r="MM51" i="7" s="1"/>
  <c r="MM52" i="7" s="1"/>
  <c r="MM53" i="7" s="1"/>
  <c r="MM54" i="7" s="1"/>
  <c r="MM55" i="7" s="1"/>
  <c r="MM56" i="7" s="1"/>
  <c r="MM57" i="7" s="1"/>
  <c r="MM58" i="7" s="1"/>
  <c r="MM59" i="7" s="1"/>
  <c r="MM60" i="7" s="1"/>
  <c r="MM61" i="7" s="1"/>
  <c r="MM62" i="7" s="1"/>
  <c r="MM63" i="7" s="1"/>
  <c r="MM64" i="7" s="1"/>
  <c r="MM65" i="7" s="1"/>
  <c r="MM66" i="7" s="1"/>
  <c r="MM67" i="7" s="1"/>
  <c r="MM68" i="7" s="1"/>
  <c r="MM69" i="7" s="1"/>
  <c r="MM70" i="7" s="1"/>
  <c r="MM71" i="7" s="1"/>
  <c r="MM72" i="7" s="1"/>
  <c r="MM73" i="7" s="1"/>
  <c r="MM74" i="7" s="1"/>
  <c r="MM75" i="7" s="1"/>
  <c r="MM76" i="7" s="1"/>
  <c r="MM77" i="7" s="1"/>
  <c r="MM78" i="7" s="1"/>
  <c r="MM79" i="7" s="1"/>
  <c r="MM80" i="7" s="1"/>
  <c r="MM81" i="7" s="1"/>
  <c r="MM82" i="7" s="1"/>
  <c r="MM83" i="7" s="1"/>
  <c r="MM84" i="7" s="1"/>
  <c r="MM85" i="7" s="1"/>
  <c r="MM86" i="7" s="1"/>
  <c r="MM87" i="7" s="1"/>
  <c r="MM88" i="7" s="1"/>
  <c r="MM89" i="7" s="1"/>
  <c r="MM90" i="7" s="1"/>
  <c r="MM91" i="7" s="1"/>
  <c r="MM92" i="7" s="1"/>
  <c r="MM93" i="7" s="1"/>
  <c r="MM94" i="7" s="1"/>
  <c r="MM95" i="7" s="1"/>
  <c r="MM96" i="7" s="1"/>
  <c r="MM97" i="7" s="1"/>
  <c r="MM98" i="7" s="1"/>
  <c r="MM99" i="7" s="1"/>
  <c r="MM100" i="7" s="1"/>
  <c r="MM101" i="7" s="1"/>
  <c r="MM102" i="7" s="1"/>
  <c r="MM103" i="7" s="1"/>
  <c r="MM104" i="7" s="1"/>
  <c r="MM105" i="7" s="1"/>
  <c r="MM106" i="7" s="1"/>
  <c r="MM107" i="7" s="1"/>
  <c r="MM108" i="7" s="1"/>
  <c r="MM109" i="7" s="1"/>
  <c r="MM110" i="7" s="1"/>
  <c r="MM111" i="7" s="1"/>
  <c r="MM112" i="7" s="1"/>
  <c r="MM113" i="7" s="1"/>
  <c r="MM114" i="7" s="1"/>
  <c r="MM115" i="7" s="1"/>
  <c r="MM116" i="7" s="1"/>
  <c r="MM117" i="7" s="1"/>
  <c r="MM118" i="7" s="1"/>
  <c r="MM119" i="7" s="1"/>
  <c r="MM120" i="7" s="1"/>
  <c r="MM121" i="7" s="1"/>
  <c r="MM122" i="7" s="1"/>
  <c r="MM123" i="7" s="1"/>
  <c r="MM124" i="7" s="1"/>
  <c r="MM125" i="7" s="1"/>
  <c r="MM126" i="7" s="1"/>
  <c r="MM127" i="7" s="1"/>
  <c r="MM128" i="7" s="1"/>
  <c r="MM129" i="7" s="1"/>
  <c r="MM130" i="7" s="1"/>
  <c r="MM131" i="7" s="1"/>
  <c r="MM132" i="7" s="1"/>
  <c r="MM133" i="7" s="1"/>
  <c r="MM134" i="7" s="1"/>
  <c r="MM135" i="7" s="1"/>
  <c r="MM136" i="7" s="1"/>
  <c r="MM137" i="7" s="1"/>
  <c r="MM138" i="7" s="1"/>
  <c r="MM139" i="7" s="1"/>
  <c r="MM140" i="7" s="1"/>
  <c r="MM141" i="7" s="1"/>
  <c r="MM142" i="7" s="1"/>
  <c r="MM143" i="7" s="1"/>
  <c r="MM144" i="7" s="1"/>
  <c r="MM145" i="7" s="1"/>
  <c r="MM146" i="7" s="1"/>
  <c r="MM147" i="7" s="1"/>
  <c r="MM148" i="7" s="1"/>
  <c r="MM149" i="7" s="1"/>
  <c r="MM150" i="7" s="1"/>
  <c r="MM151" i="7" s="1"/>
  <c r="MM152" i="7" s="1"/>
  <c r="MM153" i="7" s="1"/>
  <c r="MM154" i="7" s="1"/>
  <c r="MM155" i="7" s="1"/>
  <c r="MM156" i="7" s="1"/>
  <c r="MM157" i="7" s="1"/>
  <c r="MM158" i="7" s="1"/>
  <c r="MM159" i="7" s="1"/>
  <c r="MM160" i="7" s="1"/>
  <c r="MM161" i="7" s="1"/>
  <c r="MM162" i="7" s="1"/>
  <c r="MM163" i="7" s="1"/>
  <c r="MM164" i="7" s="1"/>
  <c r="MM165" i="7" s="1"/>
  <c r="MM166" i="7" s="1"/>
  <c r="MM167" i="7" s="1"/>
  <c r="MM168" i="7" s="1"/>
  <c r="MM169" i="7" s="1"/>
  <c r="MM170" i="7" s="1"/>
  <c r="MM171" i="7" s="1"/>
  <c r="MM172" i="7" s="1"/>
  <c r="MM173" i="7" s="1"/>
  <c r="MM174" i="7" s="1"/>
  <c r="MM175" i="7" s="1"/>
  <c r="MM176" i="7" s="1"/>
  <c r="MM177" i="7" s="1"/>
  <c r="MM178" i="7" s="1"/>
  <c r="MM179" i="7" s="1"/>
  <c r="MM180" i="7" s="1"/>
  <c r="MM181" i="7" s="1"/>
  <c r="MM182" i="7" s="1"/>
  <c r="MM183" i="7" s="1"/>
  <c r="MM184" i="7" s="1"/>
  <c r="MM185" i="7" s="1"/>
  <c r="MM186" i="7" s="1"/>
  <c r="MM187" i="7" s="1"/>
  <c r="MM188" i="7" s="1"/>
  <c r="MM189" i="7" s="1"/>
  <c r="MM190" i="7" s="1"/>
  <c r="MM191" i="7" s="1"/>
  <c r="MM192" i="7" s="1"/>
  <c r="MM193" i="7" s="1"/>
  <c r="MM194" i="7" s="1"/>
  <c r="MM195" i="7" s="1"/>
  <c r="MM196" i="7" s="1"/>
  <c r="MM197" i="7" s="1"/>
  <c r="MM198" i="7" s="1"/>
  <c r="MM199" i="7" s="1"/>
  <c r="MM200" i="7" s="1"/>
  <c r="MM201" i="7" s="1"/>
  <c r="MM202" i="7" s="1"/>
  <c r="MM203" i="7" s="1"/>
  <c r="MM204" i="7" s="1"/>
  <c r="MM205" i="7" s="1"/>
  <c r="MM206" i="7" s="1"/>
  <c r="MM207" i="7" s="1"/>
  <c r="MM208" i="7" s="1"/>
  <c r="MM209" i="7" s="1"/>
  <c r="MM210" i="7" s="1"/>
  <c r="MM211" i="7" s="1"/>
  <c r="MM212" i="7" s="1"/>
  <c r="MM213" i="7" s="1"/>
  <c r="MG9" i="7"/>
  <c r="MG10" i="7" s="1"/>
  <c r="MG11" i="7" s="1"/>
  <c r="MG12" i="7" s="1"/>
  <c r="MG13" i="7" s="1"/>
  <c r="MG14" i="7" s="1"/>
  <c r="MG15" i="7" s="1"/>
  <c r="MG16" i="7" s="1"/>
  <c r="MG17" i="7" s="1"/>
  <c r="MG18" i="7" s="1"/>
  <c r="MG19" i="7" s="1"/>
  <c r="MG20" i="7" s="1"/>
  <c r="MG21" i="7" s="1"/>
  <c r="MG22" i="7" s="1"/>
  <c r="MG23" i="7" s="1"/>
  <c r="MG24" i="7" s="1"/>
  <c r="MG25" i="7" s="1"/>
  <c r="MG26" i="7" s="1"/>
  <c r="MG27" i="7" s="1"/>
  <c r="MG28" i="7" s="1"/>
  <c r="MG29" i="7" s="1"/>
  <c r="MG30" i="7" s="1"/>
  <c r="MG31" i="7" s="1"/>
  <c r="MG32" i="7" s="1"/>
  <c r="MG33" i="7" s="1"/>
  <c r="MG34" i="7" s="1"/>
  <c r="MG35" i="7" s="1"/>
  <c r="MG36" i="7" s="1"/>
  <c r="MG37" i="7" s="1"/>
  <c r="MG38" i="7" s="1"/>
  <c r="MG39" i="7" s="1"/>
  <c r="MG40" i="7" s="1"/>
  <c r="MG41" i="7" s="1"/>
  <c r="MG42" i="7" s="1"/>
  <c r="MG43" i="7" s="1"/>
  <c r="MG44" i="7" s="1"/>
  <c r="MG45" i="7" s="1"/>
  <c r="MG46" i="7" s="1"/>
  <c r="MG47" i="7" s="1"/>
  <c r="MG48" i="7" s="1"/>
  <c r="MG49" i="7" s="1"/>
  <c r="MG50" i="7" s="1"/>
  <c r="MG51" i="7" s="1"/>
  <c r="MG52" i="7" s="1"/>
  <c r="MG53" i="7" s="1"/>
  <c r="MG54" i="7" s="1"/>
  <c r="MG55" i="7" s="1"/>
  <c r="MG56" i="7" s="1"/>
  <c r="MG57" i="7" s="1"/>
  <c r="MG58" i="7" s="1"/>
  <c r="MG59" i="7" s="1"/>
  <c r="MG60" i="7" s="1"/>
  <c r="MG61" i="7" s="1"/>
  <c r="MG62" i="7" s="1"/>
  <c r="MG63" i="7" s="1"/>
  <c r="MG64" i="7" s="1"/>
  <c r="MG65" i="7" s="1"/>
  <c r="MG66" i="7" s="1"/>
  <c r="MG67" i="7" s="1"/>
  <c r="MG68" i="7" s="1"/>
  <c r="MG69" i="7" s="1"/>
  <c r="MG70" i="7" s="1"/>
  <c r="MG71" i="7" s="1"/>
  <c r="MG72" i="7" s="1"/>
  <c r="MG73" i="7" s="1"/>
  <c r="MG74" i="7" s="1"/>
  <c r="MG75" i="7" s="1"/>
  <c r="MG76" i="7" s="1"/>
  <c r="MG77" i="7" s="1"/>
  <c r="MG78" i="7" s="1"/>
  <c r="MG79" i="7" s="1"/>
  <c r="MG80" i="7" s="1"/>
  <c r="MG81" i="7" s="1"/>
  <c r="MG82" i="7" s="1"/>
  <c r="MG83" i="7" s="1"/>
  <c r="MG84" i="7" s="1"/>
  <c r="MG85" i="7" s="1"/>
  <c r="MG86" i="7" s="1"/>
  <c r="MG87" i="7" s="1"/>
  <c r="MG88" i="7" s="1"/>
  <c r="MG89" i="7" s="1"/>
  <c r="MG90" i="7" s="1"/>
  <c r="MG91" i="7" s="1"/>
  <c r="MG92" i="7" s="1"/>
  <c r="MG93" i="7" s="1"/>
  <c r="MG94" i="7" s="1"/>
  <c r="MG95" i="7" s="1"/>
  <c r="MG96" i="7" s="1"/>
  <c r="MG97" i="7" s="1"/>
  <c r="MG98" i="7" s="1"/>
  <c r="MG99" i="7" s="1"/>
  <c r="MG100" i="7" s="1"/>
  <c r="MG101" i="7" s="1"/>
  <c r="MG102" i="7" s="1"/>
  <c r="MG103" i="7" s="1"/>
  <c r="MG104" i="7" s="1"/>
  <c r="MG105" i="7" s="1"/>
  <c r="MG106" i="7" s="1"/>
  <c r="MG107" i="7" s="1"/>
  <c r="MG108" i="7" s="1"/>
  <c r="MG109" i="7" s="1"/>
  <c r="MG110" i="7" s="1"/>
  <c r="MG111" i="7" s="1"/>
  <c r="MG112" i="7" s="1"/>
  <c r="MG113" i="7" s="1"/>
  <c r="MG114" i="7" s="1"/>
  <c r="MG115" i="7" s="1"/>
  <c r="MG116" i="7" s="1"/>
  <c r="MG117" i="7" s="1"/>
  <c r="MG118" i="7" s="1"/>
  <c r="MG119" i="7" s="1"/>
  <c r="MG120" i="7" s="1"/>
  <c r="MG121" i="7" s="1"/>
  <c r="MG122" i="7" s="1"/>
  <c r="MG123" i="7" s="1"/>
  <c r="MG124" i="7" s="1"/>
  <c r="MG125" i="7" s="1"/>
  <c r="MG126" i="7" s="1"/>
  <c r="MG127" i="7" s="1"/>
  <c r="MG128" i="7" s="1"/>
  <c r="MG129" i="7" s="1"/>
  <c r="MG130" i="7" s="1"/>
  <c r="MG131" i="7" s="1"/>
  <c r="MG132" i="7" s="1"/>
  <c r="MG133" i="7" s="1"/>
  <c r="MG134" i="7" s="1"/>
  <c r="MG135" i="7" s="1"/>
  <c r="MG136" i="7" s="1"/>
  <c r="MG137" i="7" s="1"/>
  <c r="MG138" i="7" s="1"/>
  <c r="MG139" i="7" s="1"/>
  <c r="MG140" i="7" s="1"/>
  <c r="MG141" i="7" s="1"/>
  <c r="MG142" i="7" s="1"/>
  <c r="MG143" i="7" s="1"/>
  <c r="MG144" i="7" s="1"/>
  <c r="MG145" i="7" s="1"/>
  <c r="MG146" i="7" s="1"/>
  <c r="MG147" i="7" s="1"/>
  <c r="MG148" i="7" s="1"/>
  <c r="MG149" i="7" s="1"/>
  <c r="MG150" i="7" s="1"/>
  <c r="MG151" i="7" s="1"/>
  <c r="MG152" i="7" s="1"/>
  <c r="MG153" i="7" s="1"/>
  <c r="MG154" i="7" s="1"/>
  <c r="MG155" i="7" s="1"/>
  <c r="MG156" i="7" s="1"/>
  <c r="MG157" i="7" s="1"/>
  <c r="MG158" i="7" s="1"/>
  <c r="MG159" i="7" s="1"/>
  <c r="MG160" i="7" s="1"/>
  <c r="MG161" i="7" s="1"/>
  <c r="MG162" i="7" s="1"/>
  <c r="MG163" i="7" s="1"/>
  <c r="MG164" i="7" s="1"/>
  <c r="MG165" i="7" s="1"/>
  <c r="MG166" i="7" s="1"/>
  <c r="MG167" i="7" s="1"/>
  <c r="MG168" i="7" s="1"/>
  <c r="MG169" i="7" s="1"/>
  <c r="MG170" i="7" s="1"/>
  <c r="MG171" i="7" s="1"/>
  <c r="MG172" i="7" s="1"/>
  <c r="MG173" i="7" s="1"/>
  <c r="MG174" i="7" s="1"/>
  <c r="MG175" i="7" s="1"/>
  <c r="MG176" i="7" s="1"/>
  <c r="MG177" i="7" s="1"/>
  <c r="MG178" i="7" s="1"/>
  <c r="MG179" i="7" s="1"/>
  <c r="MG180" i="7" s="1"/>
  <c r="MG181" i="7" s="1"/>
  <c r="MG182" i="7" s="1"/>
  <c r="MG183" i="7" s="1"/>
  <c r="MG184" i="7" s="1"/>
  <c r="MG185" i="7" s="1"/>
  <c r="MG186" i="7" s="1"/>
  <c r="MG187" i="7" s="1"/>
  <c r="MG188" i="7" s="1"/>
  <c r="MG189" i="7" s="1"/>
  <c r="MG190" i="7" s="1"/>
  <c r="MG191" i="7" s="1"/>
  <c r="MG192" i="7" s="1"/>
  <c r="MG193" i="7" s="1"/>
  <c r="MG194" i="7" s="1"/>
  <c r="MG195" i="7" s="1"/>
  <c r="MG196" i="7" s="1"/>
  <c r="MG197" i="7" s="1"/>
  <c r="MG198" i="7" s="1"/>
  <c r="MG199" i="7" s="1"/>
  <c r="MG200" i="7" s="1"/>
  <c r="MG201" i="7" s="1"/>
  <c r="MG202" i="7" s="1"/>
  <c r="MG203" i="7" s="1"/>
  <c r="MG204" i="7" s="1"/>
  <c r="MG205" i="7" s="1"/>
  <c r="MG206" i="7" s="1"/>
  <c r="MG207" i="7" s="1"/>
  <c r="MG208" i="7" s="1"/>
  <c r="MG209" i="7" s="1"/>
  <c r="MG210" i="7" s="1"/>
  <c r="MG211" i="7" s="1"/>
  <c r="MG212" i="7" s="1"/>
  <c r="MG213" i="7" s="1"/>
  <c r="IO9" i="7"/>
  <c r="IO10" i="7" s="1"/>
  <c r="IO11" i="7" s="1"/>
  <c r="IO12" i="7" s="1"/>
  <c r="IO13" i="7" s="1"/>
  <c r="IO14" i="7" s="1"/>
  <c r="IO15" i="7" s="1"/>
  <c r="IO16" i="7" s="1"/>
  <c r="IO17" i="7" s="1"/>
  <c r="IO18" i="7" s="1"/>
  <c r="IO19" i="7" s="1"/>
  <c r="IO20" i="7" s="1"/>
  <c r="IO21" i="7" s="1"/>
  <c r="IO22" i="7" s="1"/>
  <c r="IO23" i="7" s="1"/>
  <c r="IO24" i="7" s="1"/>
  <c r="IO25" i="7" s="1"/>
  <c r="IO26" i="7" s="1"/>
  <c r="IO27" i="7" s="1"/>
  <c r="IO28" i="7" s="1"/>
  <c r="IO29" i="7" s="1"/>
  <c r="IO30" i="7" s="1"/>
  <c r="IO31" i="7" s="1"/>
  <c r="IO32" i="7" s="1"/>
  <c r="IO33" i="7" s="1"/>
  <c r="IO34" i="7" s="1"/>
  <c r="IO35" i="7" s="1"/>
  <c r="IO36" i="7" s="1"/>
  <c r="IO37" i="7" s="1"/>
  <c r="IO38" i="7" s="1"/>
  <c r="IO39" i="7" s="1"/>
  <c r="IO40" i="7" s="1"/>
  <c r="IO41" i="7" s="1"/>
  <c r="IO42" i="7" s="1"/>
  <c r="IO43" i="7" s="1"/>
  <c r="IO44" i="7" s="1"/>
  <c r="IO45" i="7" s="1"/>
  <c r="IO46" i="7" s="1"/>
  <c r="IO47" i="7" s="1"/>
  <c r="IO48" i="7" s="1"/>
  <c r="IO49" i="7" s="1"/>
  <c r="IO50" i="7" s="1"/>
  <c r="IO51" i="7" s="1"/>
  <c r="IO52" i="7" s="1"/>
  <c r="IO53" i="7" s="1"/>
  <c r="IO54" i="7" s="1"/>
  <c r="IO55" i="7" s="1"/>
  <c r="IO56" i="7" s="1"/>
  <c r="IO57" i="7" s="1"/>
  <c r="IO58" i="7" s="1"/>
  <c r="IO59" i="7" s="1"/>
  <c r="IO60" i="7" s="1"/>
  <c r="IO61" i="7" s="1"/>
  <c r="IO62" i="7" s="1"/>
  <c r="IO63" i="7" s="1"/>
  <c r="IO64" i="7" s="1"/>
  <c r="IO65" i="7" s="1"/>
  <c r="IO66" i="7" s="1"/>
  <c r="IO67" i="7" s="1"/>
  <c r="IO68" i="7" s="1"/>
  <c r="IO69" i="7" s="1"/>
  <c r="IO70" i="7" s="1"/>
  <c r="IO71" i="7" s="1"/>
  <c r="IO72" i="7" s="1"/>
  <c r="IO73" i="7" s="1"/>
  <c r="IO74" i="7" s="1"/>
  <c r="IO75" i="7" s="1"/>
  <c r="IO76" i="7" s="1"/>
  <c r="IO77" i="7" s="1"/>
  <c r="IO78" i="7" s="1"/>
  <c r="IO79" i="7" s="1"/>
  <c r="IO80" i="7" s="1"/>
  <c r="IO81" i="7" s="1"/>
  <c r="IO82" i="7" s="1"/>
  <c r="IO83" i="7" s="1"/>
  <c r="IO84" i="7" s="1"/>
  <c r="IO85" i="7" s="1"/>
  <c r="IO86" i="7" s="1"/>
  <c r="IO87" i="7" s="1"/>
  <c r="EE9" i="7"/>
  <c r="EE10" i="7" s="1"/>
  <c r="EE11" i="7" s="1"/>
  <c r="EE12" i="7" s="1"/>
  <c r="EE13" i="7" s="1"/>
  <c r="EE14" i="7" s="1"/>
  <c r="EE15" i="7" s="1"/>
  <c r="EE16" i="7" s="1"/>
  <c r="EE17" i="7" s="1"/>
  <c r="EE18" i="7" s="1"/>
  <c r="EE19" i="7" s="1"/>
  <c r="EE20" i="7" s="1"/>
  <c r="EE21" i="7" s="1"/>
  <c r="EE22" i="7" s="1"/>
  <c r="EE23" i="7" s="1"/>
  <c r="EE24" i="7" s="1"/>
  <c r="EE25" i="7" s="1"/>
  <c r="EE26" i="7" s="1"/>
  <c r="EE27" i="7" s="1"/>
  <c r="EE28" i="7" s="1"/>
  <c r="EE29" i="7" s="1"/>
  <c r="EE30" i="7" s="1"/>
  <c r="EE31" i="7" s="1"/>
  <c r="EE32" i="7" s="1"/>
  <c r="EE33" i="7" s="1"/>
  <c r="EE34" i="7" s="1"/>
  <c r="EE35" i="7" s="1"/>
  <c r="EE36" i="7" s="1"/>
  <c r="EE37" i="7" s="1"/>
  <c r="EE38" i="7" s="1"/>
  <c r="EE39" i="7" s="1"/>
  <c r="EE40" i="7" s="1"/>
  <c r="EE41" i="7" s="1"/>
  <c r="EE42" i="7" s="1"/>
  <c r="EE43" i="7" s="1"/>
  <c r="EE44" i="7" s="1"/>
  <c r="EE45" i="7" s="1"/>
  <c r="EE46" i="7" s="1"/>
  <c r="EE47" i="7" s="1"/>
  <c r="EE48" i="7" s="1"/>
  <c r="EE49" i="7" s="1"/>
  <c r="EE50" i="7" s="1"/>
  <c r="EE51" i="7" s="1"/>
  <c r="EE52" i="7" s="1"/>
  <c r="EE53" i="7" s="1"/>
  <c r="EE54" i="7" s="1"/>
  <c r="EE55" i="7" s="1"/>
  <c r="EE56" i="7" s="1"/>
  <c r="EE57" i="7" s="1"/>
  <c r="EE58" i="7" s="1"/>
  <c r="EE59" i="7" s="1"/>
  <c r="EE60" i="7" s="1"/>
  <c r="EE61" i="7" s="1"/>
  <c r="EE62" i="7" s="1"/>
  <c r="EE63" i="7" s="1"/>
  <c r="EE64" i="7" s="1"/>
  <c r="EE65" i="7" s="1"/>
  <c r="EE66" i="7" s="1"/>
  <c r="EE67" i="7" s="1"/>
  <c r="EE68" i="7" s="1"/>
  <c r="EE69" i="7" s="1"/>
  <c r="EE70" i="7" s="1"/>
  <c r="EE71" i="7" s="1"/>
  <c r="EE72" i="7" s="1"/>
  <c r="EE73" i="7" s="1"/>
  <c r="EE74" i="7" s="1"/>
  <c r="EE75" i="7" s="1"/>
  <c r="EE76" i="7" s="1"/>
  <c r="EE77" i="7" s="1"/>
  <c r="EE78" i="7" s="1"/>
  <c r="EE79" i="7" s="1"/>
  <c r="EE80" i="7" s="1"/>
  <c r="EE81" i="7" s="1"/>
  <c r="EE82" i="7" s="1"/>
  <c r="EE83" i="7" s="1"/>
  <c r="EE84" i="7" s="1"/>
  <c r="EE85" i="7" s="1"/>
  <c r="EE86" i="7" s="1"/>
  <c r="EE87" i="7" s="1"/>
  <c r="EE88" i="7" s="1"/>
  <c r="EE89" i="7" s="1"/>
  <c r="EE90" i="7" s="1"/>
  <c r="EE91" i="7" s="1"/>
  <c r="EE92" i="7" s="1"/>
  <c r="EE93" i="7" s="1"/>
  <c r="EE94" i="7" s="1"/>
  <c r="EE95" i="7" s="1"/>
  <c r="EE96" i="7" s="1"/>
  <c r="EE97" i="7" s="1"/>
  <c r="EE98" i="7" s="1"/>
  <c r="EE99" i="7" s="1"/>
  <c r="EE100" i="7" s="1"/>
  <c r="EE101" i="7" s="1"/>
  <c r="EE102" i="7" s="1"/>
  <c r="EE103" i="7" s="1"/>
  <c r="EE104" i="7" s="1"/>
  <c r="EE105" i="7" s="1"/>
  <c r="EE106" i="7" s="1"/>
  <c r="EE107" i="7" s="1"/>
  <c r="EE108" i="7" s="1"/>
  <c r="EE109" i="7" s="1"/>
  <c r="EE110" i="7" s="1"/>
  <c r="EE111" i="7" s="1"/>
  <c r="EE112" i="7" s="1"/>
  <c r="EE113" i="7" s="1"/>
  <c r="EE114" i="7" s="1"/>
  <c r="EE115" i="7" s="1"/>
  <c r="EE116" i="7" s="1"/>
  <c r="EE117" i="7" s="1"/>
  <c r="EE118" i="7" s="1"/>
  <c r="EE119" i="7" s="1"/>
  <c r="EE120" i="7" s="1"/>
  <c r="EE121" i="7" s="1"/>
  <c r="EE122" i="7" s="1"/>
  <c r="EE123" i="7" s="1"/>
  <c r="EE124" i="7" s="1"/>
  <c r="EE125" i="7" s="1"/>
  <c r="EE126" i="7" s="1"/>
  <c r="EE127" i="7" s="1"/>
  <c r="EE128" i="7" s="1"/>
  <c r="EE129" i="7" s="1"/>
  <c r="EE130" i="7" s="1"/>
  <c r="EE131" i="7" s="1"/>
  <c r="EE132" i="7" s="1"/>
  <c r="EE133" i="7" s="1"/>
  <c r="EE134" i="7" s="1"/>
  <c r="EE135" i="7" s="1"/>
  <c r="EE136" i="7" s="1"/>
  <c r="EE137" i="7" s="1"/>
  <c r="EE138" i="7" s="1"/>
  <c r="EE139" i="7" s="1"/>
  <c r="EE140" i="7" s="1"/>
  <c r="EE141" i="7" s="1"/>
  <c r="EE142" i="7" s="1"/>
  <c r="EE143" i="7" s="1"/>
  <c r="EE144" i="7" s="1"/>
  <c r="EE145" i="7" s="1"/>
  <c r="EE146" i="7" s="1"/>
  <c r="EE147" i="7" s="1"/>
  <c r="EE148" i="7" s="1"/>
  <c r="EE149" i="7" s="1"/>
  <c r="EE150" i="7" s="1"/>
  <c r="EE151" i="7" s="1"/>
  <c r="EE152" i="7" s="1"/>
  <c r="EE153" i="7" s="1"/>
  <c r="EE154" i="7" s="1"/>
  <c r="EE155" i="7" s="1"/>
  <c r="EE156" i="7" s="1"/>
  <c r="EE157" i="7" s="1"/>
  <c r="EE158" i="7" s="1"/>
  <c r="EE159" i="7" s="1"/>
  <c r="EE160" i="7" s="1"/>
  <c r="EE161" i="7" s="1"/>
  <c r="EE162" i="7" s="1"/>
  <c r="EE163" i="7" s="1"/>
  <c r="EE164" i="7" s="1"/>
  <c r="EE165" i="7" s="1"/>
  <c r="EE166" i="7" s="1"/>
  <c r="EE167" i="7" s="1"/>
  <c r="EE168" i="7" s="1"/>
  <c r="EE169" i="7" s="1"/>
  <c r="EE170" i="7" s="1"/>
  <c r="EE171" i="7" s="1"/>
  <c r="EE172" i="7" s="1"/>
  <c r="EE173" i="7" s="1"/>
  <c r="EE174" i="7" s="1"/>
  <c r="EE175" i="7" s="1"/>
  <c r="EE176" i="7" s="1"/>
  <c r="EE177" i="7" s="1"/>
  <c r="EE178" i="7" s="1"/>
  <c r="EE179" i="7" s="1"/>
  <c r="EE180" i="7" s="1"/>
  <c r="EE181" i="7" s="1"/>
  <c r="EE182" i="7" s="1"/>
  <c r="EE183" i="7" s="1"/>
  <c r="EE184" i="7" s="1"/>
  <c r="EE185" i="7" s="1"/>
  <c r="EE186" i="7" s="1"/>
  <c r="EE187" i="7" s="1"/>
  <c r="EE188" i="7" s="1"/>
  <c r="EE189" i="7" s="1"/>
  <c r="EE190" i="7" s="1"/>
  <c r="EE191" i="7" s="1"/>
  <c r="EE192" i="7" s="1"/>
  <c r="EE193" i="7" s="1"/>
  <c r="EE194" i="7" s="1"/>
  <c r="EE195" i="7" s="1"/>
  <c r="EE196" i="7" s="1"/>
  <c r="EE197" i="7" s="1"/>
  <c r="EE198" i="7" s="1"/>
  <c r="EE199" i="7" s="1"/>
  <c r="EE200" i="7" s="1"/>
  <c r="EE201" i="7" s="1"/>
  <c r="EE202" i="7" s="1"/>
  <c r="EE203" i="7" s="1"/>
  <c r="EE204" i="7" s="1"/>
  <c r="EE205" i="7" s="1"/>
  <c r="EE206" i="7" s="1"/>
  <c r="EE207" i="7" s="1"/>
  <c r="EE208" i="7" s="1"/>
  <c r="EE209" i="7" s="1"/>
  <c r="EE210" i="7" s="1"/>
  <c r="EE211" i="7" s="1"/>
  <c r="EE212" i="7" s="1"/>
  <c r="EE213" i="7" s="1"/>
  <c r="NQ9" i="7"/>
  <c r="NQ10" i="7" s="1"/>
  <c r="NQ11" i="7" s="1"/>
  <c r="NQ12" i="7" s="1"/>
  <c r="NQ13" i="7" s="1"/>
  <c r="NQ14" i="7" s="1"/>
  <c r="NQ15" i="7" s="1"/>
  <c r="NQ16" i="7" s="1"/>
  <c r="NQ17" i="7" s="1"/>
  <c r="NQ18" i="7" s="1"/>
  <c r="NQ19" i="7" s="1"/>
  <c r="NQ20" i="7" s="1"/>
  <c r="NQ21" i="7" s="1"/>
  <c r="NQ22" i="7" s="1"/>
  <c r="NQ23" i="7" s="1"/>
  <c r="NQ24" i="7" s="1"/>
  <c r="NQ25" i="7" s="1"/>
  <c r="NQ26" i="7" s="1"/>
  <c r="NQ27" i="7" s="1"/>
  <c r="NQ28" i="7" s="1"/>
  <c r="NQ29" i="7" s="1"/>
  <c r="NQ30" i="7" s="1"/>
  <c r="NQ31" i="7" s="1"/>
  <c r="NQ32" i="7" s="1"/>
  <c r="NQ33" i="7" s="1"/>
  <c r="NQ34" i="7" s="1"/>
  <c r="NQ35" i="7" s="1"/>
  <c r="NQ36" i="7" s="1"/>
  <c r="NQ37" i="7" s="1"/>
  <c r="NQ38" i="7" s="1"/>
  <c r="NQ39" i="7" s="1"/>
  <c r="NQ40" i="7" s="1"/>
  <c r="NQ41" i="7" s="1"/>
  <c r="NQ42" i="7" s="1"/>
  <c r="NQ43" i="7" s="1"/>
  <c r="NQ44" i="7" s="1"/>
  <c r="NQ45" i="7" s="1"/>
  <c r="NQ46" i="7" s="1"/>
  <c r="NQ47" i="7" s="1"/>
  <c r="NQ48" i="7" s="1"/>
  <c r="NQ49" i="7" s="1"/>
  <c r="NQ50" i="7" s="1"/>
  <c r="NQ51" i="7" s="1"/>
  <c r="NQ52" i="7" s="1"/>
  <c r="NQ53" i="7" s="1"/>
  <c r="NQ54" i="7" s="1"/>
  <c r="NQ55" i="7" s="1"/>
  <c r="NQ56" i="7" s="1"/>
  <c r="NQ57" i="7" s="1"/>
  <c r="NQ58" i="7" s="1"/>
  <c r="NQ59" i="7" s="1"/>
  <c r="NQ60" i="7" s="1"/>
  <c r="NQ61" i="7" s="1"/>
  <c r="NQ62" i="7" s="1"/>
  <c r="NQ63" i="7" s="1"/>
  <c r="NQ64" i="7" s="1"/>
  <c r="NQ65" i="7" s="1"/>
  <c r="NQ66" i="7" s="1"/>
  <c r="NQ67" i="7" s="1"/>
  <c r="NQ68" i="7" s="1"/>
  <c r="NQ69" i="7" s="1"/>
  <c r="NQ70" i="7" s="1"/>
  <c r="NQ71" i="7" s="1"/>
  <c r="NQ72" i="7" s="1"/>
  <c r="NQ73" i="7" s="1"/>
  <c r="NQ74" i="7" s="1"/>
  <c r="NQ75" i="7" s="1"/>
  <c r="NQ76" i="7" s="1"/>
  <c r="NQ77" i="7" s="1"/>
  <c r="NQ78" i="7" s="1"/>
  <c r="NQ79" i="7" s="1"/>
  <c r="NQ80" i="7" s="1"/>
  <c r="NQ81" i="7" s="1"/>
  <c r="NQ82" i="7" s="1"/>
  <c r="NQ83" i="7" s="1"/>
  <c r="NQ84" i="7" s="1"/>
  <c r="NQ85" i="7" s="1"/>
  <c r="NQ86" i="7" s="1"/>
  <c r="NQ87" i="7" s="1"/>
  <c r="NQ88" i="7" s="1"/>
  <c r="NQ89" i="7" s="1"/>
  <c r="NQ90" i="7" s="1"/>
  <c r="NQ91" i="7" s="1"/>
  <c r="NQ92" i="7" s="1"/>
  <c r="NQ93" i="7" s="1"/>
  <c r="NQ94" i="7" s="1"/>
  <c r="NQ95" i="7" s="1"/>
  <c r="NQ96" i="7" s="1"/>
  <c r="NQ97" i="7" s="1"/>
  <c r="NQ98" i="7" s="1"/>
  <c r="NQ99" i="7" s="1"/>
  <c r="NQ100" i="7" s="1"/>
  <c r="NQ101" i="7" s="1"/>
  <c r="NQ102" i="7" s="1"/>
  <c r="NQ103" i="7" s="1"/>
  <c r="NQ104" i="7" s="1"/>
  <c r="NQ105" i="7" s="1"/>
  <c r="NQ106" i="7" s="1"/>
  <c r="NQ107" i="7" s="1"/>
  <c r="NQ108" i="7" s="1"/>
  <c r="NQ109" i="7" s="1"/>
  <c r="NQ110" i="7" s="1"/>
  <c r="NQ111" i="7" s="1"/>
  <c r="NQ112" i="7" s="1"/>
  <c r="NQ113" i="7" s="1"/>
  <c r="NQ114" i="7" s="1"/>
  <c r="NQ115" i="7" s="1"/>
  <c r="NQ116" i="7" s="1"/>
  <c r="NQ117" i="7" s="1"/>
  <c r="NQ118" i="7" s="1"/>
  <c r="NQ119" i="7" s="1"/>
  <c r="NQ120" i="7" s="1"/>
  <c r="NQ121" i="7" s="1"/>
  <c r="NQ122" i="7" s="1"/>
  <c r="NQ123" i="7" s="1"/>
  <c r="NQ124" i="7" s="1"/>
  <c r="NQ125" i="7" s="1"/>
  <c r="NQ126" i="7" s="1"/>
  <c r="NQ127" i="7" s="1"/>
  <c r="NQ128" i="7" s="1"/>
  <c r="NQ129" i="7" s="1"/>
  <c r="NQ130" i="7" s="1"/>
  <c r="NQ131" i="7" s="1"/>
  <c r="NQ132" i="7" s="1"/>
  <c r="NQ133" i="7" s="1"/>
  <c r="NQ134" i="7" s="1"/>
  <c r="NQ135" i="7" s="1"/>
  <c r="NQ136" i="7" s="1"/>
  <c r="NQ137" i="7" s="1"/>
  <c r="NQ138" i="7" s="1"/>
  <c r="NQ139" i="7" s="1"/>
  <c r="NQ140" i="7" s="1"/>
  <c r="NQ141" i="7" s="1"/>
  <c r="NQ142" i="7" s="1"/>
  <c r="NQ143" i="7" s="1"/>
  <c r="NQ144" i="7" s="1"/>
  <c r="NQ145" i="7" s="1"/>
  <c r="NQ146" i="7" s="1"/>
  <c r="NQ147" i="7" s="1"/>
  <c r="NQ148" i="7" s="1"/>
  <c r="NQ149" i="7" s="1"/>
  <c r="NQ150" i="7" s="1"/>
  <c r="NQ151" i="7" s="1"/>
  <c r="NQ152" i="7" s="1"/>
  <c r="NQ153" i="7" s="1"/>
  <c r="NQ154" i="7" s="1"/>
  <c r="NQ155" i="7" s="1"/>
  <c r="NQ156" i="7" s="1"/>
  <c r="NQ157" i="7" s="1"/>
  <c r="NQ158" i="7" s="1"/>
  <c r="NQ159" i="7" s="1"/>
  <c r="NQ160" i="7" s="1"/>
  <c r="NQ161" i="7" s="1"/>
  <c r="NQ162" i="7" s="1"/>
  <c r="NQ163" i="7" s="1"/>
  <c r="NQ164" i="7" s="1"/>
  <c r="NQ165" i="7" s="1"/>
  <c r="NQ166" i="7" s="1"/>
  <c r="NQ167" i="7" s="1"/>
  <c r="NQ168" i="7" s="1"/>
  <c r="NQ169" i="7" s="1"/>
  <c r="NQ170" i="7" s="1"/>
  <c r="NQ171" i="7" s="1"/>
  <c r="NQ172" i="7" s="1"/>
  <c r="NQ173" i="7" s="1"/>
  <c r="NQ174" i="7" s="1"/>
  <c r="NQ175" i="7" s="1"/>
  <c r="NQ176" i="7" s="1"/>
  <c r="NQ177" i="7" s="1"/>
  <c r="NQ178" i="7" s="1"/>
  <c r="NQ179" i="7" s="1"/>
  <c r="NQ180" i="7" s="1"/>
  <c r="NQ181" i="7" s="1"/>
  <c r="NQ182" i="7" s="1"/>
  <c r="NQ183" i="7" s="1"/>
  <c r="NQ184" i="7" s="1"/>
  <c r="NQ185" i="7" s="1"/>
  <c r="NQ186" i="7" s="1"/>
  <c r="NQ187" i="7" s="1"/>
  <c r="NQ188" i="7" s="1"/>
  <c r="NQ189" i="7" s="1"/>
  <c r="NQ190" i="7" s="1"/>
  <c r="NQ191" i="7" s="1"/>
  <c r="NQ192" i="7" s="1"/>
  <c r="NQ193" i="7" s="1"/>
  <c r="NQ194" i="7" s="1"/>
  <c r="NQ195" i="7" s="1"/>
  <c r="NQ196" i="7" s="1"/>
  <c r="NQ197" i="7" s="1"/>
  <c r="NQ198" i="7" s="1"/>
  <c r="NQ199" i="7" s="1"/>
  <c r="NQ200" i="7" s="1"/>
  <c r="NQ201" i="7" s="1"/>
  <c r="NQ202" i="7" s="1"/>
  <c r="NQ203" i="7" s="1"/>
  <c r="NQ204" i="7" s="1"/>
  <c r="NQ205" i="7" s="1"/>
  <c r="NQ206" i="7" s="1"/>
  <c r="NQ207" i="7" s="1"/>
  <c r="NQ208" i="7" s="1"/>
  <c r="NQ209" i="7" s="1"/>
  <c r="NQ210" i="7" s="1"/>
  <c r="NQ211" i="7" s="1"/>
  <c r="NQ212" i="7" s="1"/>
  <c r="NQ213" i="7" s="1"/>
  <c r="JY9" i="7"/>
  <c r="JY10" i="7" s="1"/>
  <c r="JY11" i="7" s="1"/>
  <c r="JY12" i="7" s="1"/>
  <c r="JY13" i="7" s="1"/>
  <c r="JY14" i="7" s="1"/>
  <c r="JY15" i="7" s="1"/>
  <c r="JY16" i="7" s="1"/>
  <c r="JY17" i="7" s="1"/>
  <c r="JY18" i="7" s="1"/>
  <c r="JY19" i="7" s="1"/>
  <c r="JY20" i="7" s="1"/>
  <c r="JY21" i="7" s="1"/>
  <c r="JY22" i="7" s="1"/>
  <c r="JY23" i="7" s="1"/>
  <c r="JY24" i="7" s="1"/>
  <c r="JY25" i="7" s="1"/>
  <c r="JY26" i="7" s="1"/>
  <c r="JY27" i="7" s="1"/>
  <c r="JY28" i="7" s="1"/>
  <c r="JY29" i="7" s="1"/>
  <c r="JY30" i="7" s="1"/>
  <c r="JY31" i="7" s="1"/>
  <c r="JY32" i="7" s="1"/>
  <c r="JY33" i="7" s="1"/>
  <c r="JY34" i="7" s="1"/>
  <c r="JY35" i="7" s="1"/>
  <c r="JY36" i="7" s="1"/>
  <c r="JY37" i="7" s="1"/>
  <c r="JY38" i="7" s="1"/>
  <c r="JY39" i="7" s="1"/>
  <c r="JY40" i="7" s="1"/>
  <c r="JY41" i="7" s="1"/>
  <c r="JY42" i="7" s="1"/>
  <c r="JY43" i="7" s="1"/>
  <c r="JY44" i="7" s="1"/>
  <c r="JY45" i="7" s="1"/>
  <c r="JY46" i="7" s="1"/>
  <c r="JY47" i="7" s="1"/>
  <c r="JY48" i="7" s="1"/>
  <c r="JY49" i="7" s="1"/>
  <c r="JY50" i="7" s="1"/>
  <c r="JY51" i="7" s="1"/>
  <c r="JY52" i="7" s="1"/>
  <c r="JY53" i="7" s="1"/>
  <c r="JY54" i="7" s="1"/>
  <c r="JY55" i="7" s="1"/>
  <c r="JY56" i="7" s="1"/>
  <c r="JY57" i="7" s="1"/>
  <c r="JY58" i="7" s="1"/>
  <c r="JY59" i="7" s="1"/>
  <c r="JY60" i="7" s="1"/>
  <c r="JY61" i="7" s="1"/>
  <c r="JY62" i="7" s="1"/>
  <c r="JY63" i="7" s="1"/>
  <c r="JY64" i="7" s="1"/>
  <c r="JY65" i="7" s="1"/>
  <c r="JY66" i="7" s="1"/>
  <c r="JY67" i="7" s="1"/>
  <c r="JY68" i="7" s="1"/>
  <c r="JY69" i="7" s="1"/>
  <c r="JY70" i="7" s="1"/>
  <c r="JY71" i="7" s="1"/>
  <c r="JY72" i="7" s="1"/>
  <c r="JY73" i="7" s="1"/>
  <c r="JY74" i="7" s="1"/>
  <c r="JY75" i="7" s="1"/>
  <c r="JY76" i="7" s="1"/>
  <c r="JY77" i="7" s="1"/>
  <c r="JY78" i="7" s="1"/>
  <c r="JY79" i="7" s="1"/>
  <c r="JY80" i="7" s="1"/>
  <c r="JY81" i="7" s="1"/>
  <c r="JY82" i="7" s="1"/>
  <c r="JY83" i="7" s="1"/>
  <c r="JY84" i="7" s="1"/>
  <c r="JY85" i="7" s="1"/>
  <c r="JY86" i="7" s="1"/>
  <c r="JY87" i="7" s="1"/>
  <c r="JY88" i="7" s="1"/>
  <c r="JY89" i="7" s="1"/>
  <c r="JY90" i="7" s="1"/>
  <c r="JY91" i="7" s="1"/>
  <c r="JY92" i="7" s="1"/>
  <c r="JY93" i="7" s="1"/>
  <c r="JY94" i="7" s="1"/>
  <c r="JY95" i="7" s="1"/>
  <c r="JY96" i="7" s="1"/>
  <c r="JY97" i="7" s="1"/>
  <c r="JY98" i="7" s="1"/>
  <c r="JY99" i="7" s="1"/>
  <c r="JY100" i="7" s="1"/>
  <c r="JY101" i="7" s="1"/>
  <c r="JY102" i="7" s="1"/>
  <c r="JY103" i="7" s="1"/>
  <c r="JY104" i="7" s="1"/>
  <c r="JY105" i="7" s="1"/>
  <c r="JY106" i="7" s="1"/>
  <c r="JY107" i="7" s="1"/>
  <c r="JY108" i="7" s="1"/>
  <c r="JY109" i="7" s="1"/>
  <c r="JY110" i="7" s="1"/>
  <c r="JY111" i="7" s="1"/>
  <c r="JY112" i="7" s="1"/>
  <c r="JY113" i="7" s="1"/>
  <c r="JY114" i="7" s="1"/>
  <c r="JY115" i="7" s="1"/>
  <c r="JY116" i="7" s="1"/>
  <c r="JY117" i="7" s="1"/>
  <c r="JY118" i="7" s="1"/>
  <c r="JY119" i="7" s="1"/>
  <c r="JY120" i="7" s="1"/>
  <c r="JY121" i="7" s="1"/>
  <c r="JY122" i="7" s="1"/>
  <c r="JY123" i="7" s="1"/>
  <c r="JY124" i="7" s="1"/>
  <c r="JY125" i="7" s="1"/>
  <c r="JY126" i="7" s="1"/>
  <c r="JY127" i="7" s="1"/>
  <c r="JY128" i="7" s="1"/>
  <c r="JY129" i="7" s="1"/>
  <c r="JY130" i="7" s="1"/>
  <c r="JY131" i="7" s="1"/>
  <c r="JY132" i="7" s="1"/>
  <c r="JY133" i="7" s="1"/>
  <c r="DY9" i="7"/>
  <c r="DY10" i="7" s="1"/>
  <c r="DY11" i="7" s="1"/>
  <c r="DY12" i="7" s="1"/>
  <c r="DY13" i="7" s="1"/>
  <c r="DY14" i="7" s="1"/>
  <c r="DY15" i="7" s="1"/>
  <c r="DY16" i="7" s="1"/>
  <c r="DY17" i="7" s="1"/>
  <c r="DY18" i="7" s="1"/>
  <c r="DY19" i="7" s="1"/>
  <c r="DY20" i="7" s="1"/>
  <c r="DY21" i="7" s="1"/>
  <c r="DY22" i="7" s="1"/>
  <c r="DY23" i="7" s="1"/>
  <c r="DY24" i="7" s="1"/>
  <c r="DY25" i="7" s="1"/>
  <c r="DY26" i="7" s="1"/>
  <c r="DY27" i="7" s="1"/>
  <c r="DY28" i="7" s="1"/>
  <c r="DY29" i="7" s="1"/>
  <c r="DY30" i="7" s="1"/>
  <c r="DY31" i="7" s="1"/>
  <c r="DY32" i="7" s="1"/>
  <c r="DY33" i="7" s="1"/>
  <c r="DY34" i="7" s="1"/>
  <c r="DY35" i="7" s="1"/>
  <c r="DY36" i="7" s="1"/>
  <c r="DY37" i="7" s="1"/>
  <c r="DY38" i="7" s="1"/>
  <c r="DY39" i="7" s="1"/>
  <c r="DY40" i="7" s="1"/>
  <c r="DY41" i="7" s="1"/>
  <c r="DY42" i="7" s="1"/>
  <c r="DY43" i="7" s="1"/>
  <c r="DY44" i="7" s="1"/>
  <c r="DY45" i="7" s="1"/>
  <c r="DY46" i="7" s="1"/>
  <c r="DY47" i="7" s="1"/>
  <c r="DY48" i="7" s="1"/>
  <c r="DY49" i="7" s="1"/>
  <c r="DY50" i="7" s="1"/>
  <c r="DY51" i="7" s="1"/>
  <c r="DY52" i="7" s="1"/>
  <c r="DY53" i="7" s="1"/>
  <c r="DY54" i="7" s="1"/>
  <c r="DY55" i="7" s="1"/>
  <c r="DY56" i="7" s="1"/>
  <c r="DY57" i="7" s="1"/>
  <c r="DY58" i="7" s="1"/>
  <c r="DY59" i="7" s="1"/>
  <c r="DY60" i="7" s="1"/>
  <c r="DY61" i="7" s="1"/>
  <c r="DY62" i="7" s="1"/>
  <c r="DY63" i="7" s="1"/>
  <c r="DY64" i="7" s="1"/>
  <c r="DY65" i="7" s="1"/>
  <c r="DY66" i="7" s="1"/>
  <c r="DY67" i="7" s="1"/>
  <c r="DY68" i="7" s="1"/>
  <c r="DY69" i="7" s="1"/>
  <c r="DY70" i="7" s="1"/>
  <c r="DY71" i="7" s="1"/>
  <c r="DY72" i="7" s="1"/>
  <c r="DY73" i="7" s="1"/>
  <c r="DY74" i="7" s="1"/>
  <c r="DY75" i="7" s="1"/>
  <c r="DY76" i="7" s="1"/>
  <c r="DY77" i="7" s="1"/>
  <c r="DY78" i="7" s="1"/>
  <c r="DY79" i="7" s="1"/>
  <c r="DY80" i="7" s="1"/>
  <c r="DY81" i="7" s="1"/>
  <c r="DY82" i="7" s="1"/>
  <c r="DY83" i="7" s="1"/>
  <c r="DY84" i="7" s="1"/>
  <c r="DY85" i="7" s="1"/>
  <c r="DY86" i="7" s="1"/>
  <c r="DY87" i="7" s="1"/>
  <c r="LU9" i="7"/>
  <c r="LU10" i="7" s="1"/>
  <c r="LU11" i="7" s="1"/>
  <c r="LI9" i="7"/>
  <c r="LI10" i="7" s="1"/>
  <c r="LI11" i="7" s="1"/>
  <c r="LI12" i="7" s="1"/>
  <c r="LI13" i="7" s="1"/>
  <c r="LI14" i="7" s="1"/>
  <c r="LI15" i="7" s="1"/>
  <c r="LI16" i="7" s="1"/>
  <c r="LI17" i="7" s="1"/>
  <c r="LI18" i="7" s="1"/>
  <c r="LI19" i="7" s="1"/>
  <c r="LI20" i="7" s="1"/>
  <c r="LI21" i="7" s="1"/>
  <c r="LI22" i="7" s="1"/>
  <c r="LI23" i="7" s="1"/>
  <c r="LI24" i="7" s="1"/>
  <c r="LI25" i="7" s="1"/>
  <c r="LI26" i="7" s="1"/>
  <c r="LI27" i="7" s="1"/>
  <c r="LI28" i="7" s="1"/>
  <c r="LI29" i="7" s="1"/>
  <c r="LI30" i="7" s="1"/>
  <c r="LI31" i="7" s="1"/>
  <c r="LI32" i="7" s="1"/>
  <c r="LI33" i="7" s="1"/>
  <c r="LI34" i="7" s="1"/>
  <c r="LI35" i="7" s="1"/>
  <c r="LI36" i="7" s="1"/>
  <c r="LI37" i="7" s="1"/>
  <c r="LI38" i="7" s="1"/>
  <c r="LI39" i="7" s="1"/>
  <c r="LI40" i="7" s="1"/>
  <c r="LI41" i="7" s="1"/>
  <c r="LI42" i="7" s="1"/>
  <c r="LI43" i="7" s="1"/>
  <c r="LI44" i="7" s="1"/>
  <c r="LI45" i="7" s="1"/>
  <c r="LI46" i="7" s="1"/>
  <c r="LI47" i="7" s="1"/>
  <c r="LI48" i="7" s="1"/>
  <c r="LI49" i="7" s="1"/>
  <c r="LI50" i="7" s="1"/>
  <c r="LI51" i="7" s="1"/>
  <c r="LI52" i="7" s="1"/>
  <c r="LI53" i="7" s="1"/>
  <c r="LI54" i="7" s="1"/>
  <c r="LI55" i="7" s="1"/>
  <c r="LI56" i="7" s="1"/>
  <c r="LI57" i="7" s="1"/>
  <c r="LI58" i="7" s="1"/>
  <c r="LI59" i="7" s="1"/>
  <c r="LI60" i="7" s="1"/>
  <c r="LI61" i="7" s="1"/>
  <c r="LI62" i="7" s="1"/>
  <c r="LI63" i="7" s="1"/>
  <c r="LI64" i="7" s="1"/>
  <c r="LI65" i="7" s="1"/>
  <c r="LI66" i="7" s="1"/>
  <c r="LI67" i="7" s="1"/>
  <c r="LI68" i="7" s="1"/>
  <c r="LI69" i="7" s="1"/>
  <c r="LI70" i="7" s="1"/>
  <c r="LI71" i="7" s="1"/>
  <c r="LI72" i="7" s="1"/>
  <c r="LI73" i="7" s="1"/>
  <c r="LI74" i="7" s="1"/>
  <c r="LI75" i="7" s="1"/>
  <c r="LI76" i="7" s="1"/>
  <c r="LI77" i="7" s="1"/>
  <c r="LI78" i="7" s="1"/>
  <c r="LI79" i="7" s="1"/>
  <c r="LI80" i="7" s="1"/>
  <c r="LI81" i="7" s="1"/>
  <c r="LI82" i="7" s="1"/>
  <c r="LI83" i="7" s="1"/>
  <c r="LI84" i="7" s="1"/>
  <c r="LI85" i="7" s="1"/>
  <c r="LI86" i="7" s="1"/>
  <c r="LI87" i="7" s="1"/>
  <c r="LI88" i="7" s="1"/>
  <c r="LI89" i="7" s="1"/>
  <c r="LI90" i="7" s="1"/>
  <c r="LI91" i="7" s="1"/>
  <c r="LI92" i="7" s="1"/>
  <c r="LI93" i="7" s="1"/>
  <c r="LI94" i="7" s="1"/>
  <c r="LI95" i="7" s="1"/>
  <c r="LI96" i="7" s="1"/>
  <c r="LI97" i="7" s="1"/>
  <c r="LI98" i="7" s="1"/>
  <c r="LI99" i="7" s="1"/>
  <c r="LI100" i="7" s="1"/>
  <c r="LI101" i="7" s="1"/>
  <c r="LI102" i="7" s="1"/>
  <c r="LI103" i="7" s="1"/>
  <c r="LI104" i="7" s="1"/>
  <c r="LI105" i="7" s="1"/>
  <c r="LI106" i="7" s="1"/>
  <c r="LI107" i="7" s="1"/>
  <c r="LI108" i="7" s="1"/>
  <c r="LI109" i="7" s="1"/>
  <c r="LI110" i="7" s="1"/>
  <c r="LI111" i="7" s="1"/>
  <c r="LI112" i="7" s="1"/>
  <c r="LI113" i="7" s="1"/>
  <c r="LI114" i="7" s="1"/>
  <c r="LI115" i="7" s="1"/>
  <c r="LI116" i="7" s="1"/>
  <c r="LI117" i="7" s="1"/>
  <c r="LI118" i="7" s="1"/>
  <c r="LI119" i="7" s="1"/>
  <c r="LI120" i="7" s="1"/>
  <c r="LI121" i="7" s="1"/>
  <c r="LI122" i="7" s="1"/>
  <c r="LI123" i="7" s="1"/>
  <c r="LI124" i="7" s="1"/>
  <c r="LI125" i="7" s="1"/>
  <c r="LI126" i="7" s="1"/>
  <c r="LI127" i="7" s="1"/>
  <c r="LI128" i="7" s="1"/>
  <c r="LI129" i="7" s="1"/>
  <c r="LI130" i="7" s="1"/>
  <c r="LI131" i="7" s="1"/>
  <c r="LI132" i="7" s="1"/>
  <c r="LI133" i="7" s="1"/>
  <c r="LI134" i="7" s="1"/>
  <c r="LI135" i="7" s="1"/>
  <c r="LI136" i="7" s="1"/>
  <c r="LI137" i="7" s="1"/>
  <c r="LI138" i="7" s="1"/>
  <c r="LI139" i="7" s="1"/>
  <c r="LI140" i="7" s="1"/>
  <c r="LI141" i="7" s="1"/>
  <c r="LI142" i="7" s="1"/>
  <c r="LI143" i="7" s="1"/>
  <c r="LI144" i="7" s="1"/>
  <c r="LI145" i="7" s="1"/>
  <c r="LI146" i="7" s="1"/>
  <c r="LI147" i="7" s="1"/>
  <c r="LI148" i="7" s="1"/>
  <c r="LI149" i="7" s="1"/>
  <c r="LI150" i="7" s="1"/>
  <c r="LI151" i="7" s="1"/>
  <c r="LI152" i="7" s="1"/>
  <c r="LI153" i="7" s="1"/>
  <c r="LI154" i="7" s="1"/>
  <c r="LI155" i="7" s="1"/>
  <c r="LI156" i="7" s="1"/>
  <c r="LI157" i="7" s="1"/>
  <c r="LI158" i="7" s="1"/>
  <c r="LI159" i="7" s="1"/>
  <c r="LI160" i="7" s="1"/>
  <c r="LI161" i="7" s="1"/>
  <c r="LI162" i="7" s="1"/>
  <c r="LI163" i="7" s="1"/>
  <c r="LI164" i="7" s="1"/>
  <c r="LI165" i="7" s="1"/>
  <c r="LI166" i="7" s="1"/>
  <c r="LI167" i="7" s="1"/>
  <c r="LI168" i="7" s="1"/>
  <c r="LI169" i="7" s="1"/>
  <c r="LI170" i="7" s="1"/>
  <c r="LI171" i="7" s="1"/>
  <c r="LI172" i="7" s="1"/>
  <c r="LI173" i="7" s="1"/>
  <c r="LI174" i="7" s="1"/>
  <c r="LI175" i="7" s="1"/>
  <c r="LI176" i="7" s="1"/>
  <c r="LI177" i="7" s="1"/>
  <c r="LI178" i="7" s="1"/>
  <c r="LI179" i="7" s="1"/>
  <c r="LI180" i="7" s="1"/>
  <c r="LI181" i="7" s="1"/>
  <c r="LI182" i="7" s="1"/>
  <c r="LI183" i="7" s="1"/>
  <c r="LI184" i="7" s="1"/>
  <c r="LI185" i="7" s="1"/>
  <c r="LI186" i="7" s="1"/>
  <c r="LI187" i="7" s="1"/>
  <c r="LI188" i="7" s="1"/>
  <c r="LI189" i="7" s="1"/>
  <c r="LI190" i="7" s="1"/>
  <c r="LI191" i="7" s="1"/>
  <c r="LI192" i="7" s="1"/>
  <c r="LI193" i="7" s="1"/>
  <c r="LI194" i="7" s="1"/>
  <c r="LI195" i="7" s="1"/>
  <c r="LI196" i="7" s="1"/>
  <c r="LI197" i="7" s="1"/>
  <c r="LI198" i="7" s="1"/>
  <c r="LI199" i="7" s="1"/>
  <c r="LI200" i="7" s="1"/>
  <c r="LI201" i="7" s="1"/>
  <c r="LI202" i="7" s="1"/>
  <c r="LI203" i="7" s="1"/>
  <c r="LI204" i="7" s="1"/>
  <c r="LI205" i="7" s="1"/>
  <c r="LI206" i="7" s="1"/>
  <c r="LI207" i="7" s="1"/>
  <c r="LI208" i="7" s="1"/>
  <c r="LI209" i="7" s="1"/>
  <c r="LI210" i="7" s="1"/>
  <c r="LI211" i="7" s="1"/>
  <c r="LI212" i="7" s="1"/>
  <c r="LI213" i="7" s="1"/>
  <c r="HE9" i="7"/>
  <c r="HE10" i="7" s="1"/>
  <c r="HE11" i="7" s="1"/>
  <c r="HE12" i="7" s="1"/>
  <c r="DM9" i="7"/>
  <c r="DM10" i="7" s="1"/>
  <c r="DM11" i="7" s="1"/>
  <c r="DM12" i="7" s="1"/>
  <c r="DM13" i="7" s="1"/>
  <c r="DM14" i="7" s="1"/>
  <c r="DM15" i="7" s="1"/>
  <c r="DM16" i="7" s="1"/>
  <c r="DM17" i="7" s="1"/>
  <c r="DM18" i="7" s="1"/>
  <c r="DM19" i="7" s="1"/>
  <c r="DM20" i="7" s="1"/>
  <c r="DM21" i="7" s="1"/>
  <c r="DM22" i="7" s="1"/>
  <c r="DM23" i="7" s="1"/>
  <c r="DM24" i="7" s="1"/>
  <c r="DM25" i="7" s="1"/>
  <c r="DM26" i="7" s="1"/>
  <c r="DM27" i="7" s="1"/>
  <c r="DM28" i="7" s="1"/>
  <c r="DM29" i="7" s="1"/>
  <c r="DM30" i="7" s="1"/>
  <c r="DM31" i="7" s="1"/>
  <c r="DM32" i="7" s="1"/>
  <c r="DM33" i="7" s="1"/>
  <c r="DM34" i="7" s="1"/>
  <c r="DM35" i="7" s="1"/>
  <c r="DM36" i="7" s="1"/>
  <c r="DM37" i="7" s="1"/>
  <c r="DM38" i="7" s="1"/>
  <c r="DM39" i="7" s="1"/>
  <c r="DM40" i="7" s="1"/>
  <c r="DM41" i="7" s="1"/>
  <c r="DM42" i="7" s="1"/>
  <c r="DM43" i="7" s="1"/>
  <c r="DM44" i="7" s="1"/>
  <c r="DM45" i="7" s="1"/>
  <c r="DM46" i="7" s="1"/>
  <c r="DM47" i="7" s="1"/>
  <c r="DM48" i="7" s="1"/>
  <c r="DM49" i="7" s="1"/>
  <c r="DM50" i="7" s="1"/>
  <c r="DM51" i="7" s="1"/>
  <c r="DM52" i="7" s="1"/>
  <c r="DM53" i="7" s="1"/>
  <c r="DM54" i="7" s="1"/>
  <c r="DM55" i="7" s="1"/>
  <c r="DM56" i="7" s="1"/>
  <c r="DM57" i="7" s="1"/>
  <c r="DM58" i="7" s="1"/>
  <c r="DM59" i="7" s="1"/>
  <c r="DM60" i="7" s="1"/>
  <c r="DM61" i="7" s="1"/>
  <c r="DM62" i="7" s="1"/>
  <c r="DM63" i="7" s="1"/>
  <c r="DM64" i="7" s="1"/>
  <c r="DM65" i="7" s="1"/>
  <c r="DM66" i="7" s="1"/>
  <c r="DM67" i="7" s="1"/>
  <c r="DM68" i="7" s="1"/>
  <c r="DM69" i="7" s="1"/>
  <c r="DM70" i="7" s="1"/>
  <c r="DM71" i="7" s="1"/>
  <c r="DM72" i="7" s="1"/>
  <c r="DM73" i="7" s="1"/>
  <c r="DM74" i="7" s="1"/>
  <c r="DM75" i="7" s="1"/>
  <c r="DM76" i="7" s="1"/>
  <c r="DM77" i="7" s="1"/>
  <c r="DM78" i="7" s="1"/>
  <c r="DM79" i="7" s="1"/>
  <c r="DM80" i="7" s="1"/>
  <c r="DM81" i="7" s="1"/>
  <c r="DM82" i="7" s="1"/>
  <c r="DM83" i="7" s="1"/>
  <c r="DM84" i="7" s="1"/>
  <c r="DM85" i="7" s="1"/>
  <c r="DM86" i="7" s="1"/>
  <c r="DM87" i="7" s="1"/>
  <c r="DM88" i="7" s="1"/>
  <c r="DM89" i="7" s="1"/>
  <c r="DM90" i="7" s="1"/>
  <c r="DM91" i="7" s="1"/>
  <c r="DM92" i="7" s="1"/>
  <c r="DM93" i="7" s="1"/>
  <c r="DM94" i="7" s="1"/>
  <c r="DM95" i="7" s="1"/>
  <c r="DM96" i="7" s="1"/>
  <c r="DM97" i="7" s="1"/>
  <c r="DM98" i="7" s="1"/>
  <c r="DM99" i="7" s="1"/>
  <c r="DM100" i="7" s="1"/>
  <c r="DM101" i="7" s="1"/>
  <c r="DM102" i="7" s="1"/>
  <c r="DM103" i="7" s="1"/>
  <c r="DM104" i="7" s="1"/>
  <c r="DM105" i="7" s="1"/>
  <c r="DM106" i="7" s="1"/>
  <c r="DM107" i="7" s="1"/>
  <c r="DM108" i="7" s="1"/>
  <c r="DM109" i="7" s="1"/>
  <c r="DM110" i="7" s="1"/>
  <c r="DM111" i="7" s="1"/>
  <c r="DM112" i="7" s="1"/>
  <c r="DM113" i="7" s="1"/>
  <c r="DM114" i="7" s="1"/>
  <c r="DM115" i="7" s="1"/>
  <c r="DM116" i="7" s="1"/>
  <c r="DM117" i="7" s="1"/>
  <c r="DM118" i="7" s="1"/>
  <c r="DM119" i="7" s="1"/>
  <c r="DM120" i="7" s="1"/>
  <c r="DM121" i="7" s="1"/>
  <c r="DM122" i="7" s="1"/>
  <c r="DM123" i="7" s="1"/>
  <c r="DM124" i="7" s="1"/>
  <c r="DM125" i="7" s="1"/>
  <c r="DM126" i="7" s="1"/>
  <c r="DM127" i="7" s="1"/>
  <c r="DM128" i="7" s="1"/>
  <c r="DM129" i="7" s="1"/>
  <c r="DM130" i="7" s="1"/>
  <c r="DM131" i="7" s="1"/>
  <c r="DM132" i="7" s="1"/>
  <c r="DM133" i="7" s="1"/>
  <c r="DM134" i="7" s="1"/>
  <c r="DM135" i="7" s="1"/>
  <c r="DM136" i="7" s="1"/>
  <c r="DM137" i="7" s="1"/>
  <c r="DM138" i="7" s="1"/>
  <c r="DM139" i="7" s="1"/>
  <c r="DM140" i="7" s="1"/>
  <c r="DM141" i="7" s="1"/>
  <c r="DM142" i="7" s="1"/>
  <c r="DM143" i="7" s="1"/>
  <c r="DM144" i="7" s="1"/>
  <c r="DM145" i="7" s="1"/>
  <c r="DM146" i="7" s="1"/>
  <c r="DM147" i="7" s="1"/>
  <c r="DM148" i="7" s="1"/>
  <c r="DM149" i="7" s="1"/>
  <c r="DM150" i="7" s="1"/>
  <c r="DM151" i="7" s="1"/>
  <c r="DM152" i="7" s="1"/>
  <c r="DM153" i="7" s="1"/>
  <c r="DM154" i="7" s="1"/>
  <c r="DM155" i="7" s="1"/>
  <c r="DM156" i="7" s="1"/>
  <c r="DM157" i="7" s="1"/>
  <c r="DM158" i="7" s="1"/>
  <c r="DM159" i="7" s="1"/>
  <c r="DM160" i="7" s="1"/>
  <c r="DM161" i="7" s="1"/>
  <c r="DM162" i="7" s="1"/>
  <c r="DM163" i="7" s="1"/>
  <c r="DM164" i="7" s="1"/>
  <c r="DM165" i="7" s="1"/>
  <c r="DM166" i="7" s="1"/>
  <c r="DM167" i="7" s="1"/>
  <c r="DM168" i="7" s="1"/>
  <c r="DM169" i="7" s="1"/>
  <c r="DM170" i="7" s="1"/>
  <c r="DM171" i="7" s="1"/>
  <c r="DM172" i="7" s="1"/>
  <c r="DM173" i="7" s="1"/>
  <c r="DM174" i="7" s="1"/>
  <c r="DM175" i="7" s="1"/>
  <c r="DM176" i="7" s="1"/>
  <c r="DM177" i="7" s="1"/>
  <c r="DM178" i="7" s="1"/>
  <c r="DM179" i="7" s="1"/>
  <c r="DM180" i="7" s="1"/>
  <c r="DM181" i="7" s="1"/>
  <c r="DM182" i="7" s="1"/>
  <c r="DM183" i="7" s="1"/>
  <c r="DM184" i="7" s="1"/>
  <c r="DM185" i="7" s="1"/>
  <c r="DM186" i="7" s="1"/>
  <c r="DM187" i="7" s="1"/>
  <c r="DM188" i="7" s="1"/>
  <c r="DM189" i="7" s="1"/>
  <c r="DM190" i="7" s="1"/>
  <c r="DM191" i="7" s="1"/>
  <c r="DM192" i="7" s="1"/>
  <c r="DM193" i="7" s="1"/>
  <c r="DM194" i="7" s="1"/>
  <c r="DM195" i="7" s="1"/>
  <c r="DM196" i="7" s="1"/>
  <c r="DM197" i="7" s="1"/>
  <c r="DM198" i="7" s="1"/>
  <c r="DM199" i="7" s="1"/>
  <c r="DM200" i="7" s="1"/>
  <c r="DM201" i="7" s="1"/>
  <c r="DM202" i="7" s="1"/>
  <c r="DM203" i="7" s="1"/>
  <c r="LC9" i="7"/>
  <c r="LC10" i="7" s="1"/>
  <c r="LC11" i="7" s="1"/>
  <c r="LC12" i="7" s="1"/>
  <c r="LC13" i="7" s="1"/>
  <c r="LC14" i="7" s="1"/>
  <c r="LC15" i="7" s="1"/>
  <c r="LC16" i="7" s="1"/>
  <c r="LC17" i="7" s="1"/>
  <c r="LC18" i="7" s="1"/>
  <c r="LC19" i="7" s="1"/>
  <c r="LC20" i="7" s="1"/>
  <c r="LC21" i="7" s="1"/>
  <c r="LC22" i="7" s="1"/>
  <c r="LC23" i="7" s="1"/>
  <c r="LC24" i="7" s="1"/>
  <c r="LC25" i="7" s="1"/>
  <c r="LC26" i="7" s="1"/>
  <c r="LC27" i="7" s="1"/>
  <c r="LC28" i="7" s="1"/>
  <c r="LC29" i="7" s="1"/>
  <c r="LC30" i="7" s="1"/>
  <c r="LC31" i="7" s="1"/>
  <c r="LC32" i="7" s="1"/>
  <c r="LC33" i="7" s="1"/>
  <c r="LC34" i="7" s="1"/>
  <c r="LC35" i="7" s="1"/>
  <c r="LC36" i="7" s="1"/>
  <c r="LC37" i="7" s="1"/>
  <c r="LC38" i="7" s="1"/>
  <c r="LC39" i="7" s="1"/>
  <c r="LC40" i="7" s="1"/>
  <c r="LC41" i="7" s="1"/>
  <c r="LC42" i="7" s="1"/>
  <c r="LC43" i="7" s="1"/>
  <c r="LC44" i="7" s="1"/>
  <c r="LC45" i="7" s="1"/>
  <c r="LC46" i="7" s="1"/>
  <c r="LC47" i="7" s="1"/>
  <c r="LC48" i="7" s="1"/>
  <c r="LC49" i="7" s="1"/>
  <c r="LC50" i="7" s="1"/>
  <c r="LC51" i="7" s="1"/>
  <c r="LC52" i="7" s="1"/>
  <c r="LC53" i="7" s="1"/>
  <c r="LC54" i="7" s="1"/>
  <c r="LC55" i="7" s="1"/>
  <c r="LC56" i="7" s="1"/>
  <c r="LC57" i="7" s="1"/>
  <c r="LC58" i="7" s="1"/>
  <c r="LC59" i="7" s="1"/>
  <c r="LC60" i="7" s="1"/>
  <c r="LC61" i="7" s="1"/>
  <c r="LC62" i="7" s="1"/>
  <c r="LC63" i="7" s="1"/>
  <c r="LC64" i="7" s="1"/>
  <c r="LC65" i="7" s="1"/>
  <c r="LC66" i="7" s="1"/>
  <c r="LC67" i="7" s="1"/>
  <c r="LC68" i="7" s="1"/>
  <c r="LC69" i="7" s="1"/>
  <c r="LC70" i="7" s="1"/>
  <c r="LC71" i="7" s="1"/>
  <c r="LC72" i="7" s="1"/>
  <c r="LC73" i="7" s="1"/>
  <c r="LC74" i="7" s="1"/>
  <c r="LC75" i="7" s="1"/>
  <c r="LC76" i="7" s="1"/>
  <c r="LC77" i="7" s="1"/>
  <c r="LC78" i="7" s="1"/>
  <c r="LC79" i="7" s="1"/>
  <c r="LC80" i="7" s="1"/>
  <c r="LC81" i="7" s="1"/>
  <c r="LC82" i="7" s="1"/>
  <c r="LC83" i="7" s="1"/>
  <c r="LC84" i="7" s="1"/>
  <c r="LC85" i="7" s="1"/>
  <c r="LC86" i="7" s="1"/>
  <c r="LC87" i="7" s="1"/>
  <c r="LC88" i="7" s="1"/>
  <c r="LC89" i="7" s="1"/>
  <c r="LC90" i="7" s="1"/>
  <c r="LC91" i="7" s="1"/>
  <c r="LC92" i="7" s="1"/>
  <c r="LC93" i="7" s="1"/>
  <c r="LC94" i="7" s="1"/>
  <c r="LC95" i="7" s="1"/>
  <c r="LC96" i="7" s="1"/>
  <c r="LC97" i="7" s="1"/>
  <c r="LC98" i="7" s="1"/>
  <c r="LC99" i="7" s="1"/>
  <c r="LC100" i="7" s="1"/>
  <c r="LC101" i="7" s="1"/>
  <c r="LC102" i="7" s="1"/>
  <c r="LC103" i="7" s="1"/>
  <c r="LC104" i="7" s="1"/>
  <c r="LC105" i="7" s="1"/>
  <c r="LC106" i="7" s="1"/>
  <c r="LC107" i="7" s="1"/>
  <c r="LC108" i="7" s="1"/>
  <c r="LC109" i="7" s="1"/>
  <c r="LC110" i="7" s="1"/>
  <c r="LC111" i="7" s="1"/>
  <c r="LC112" i="7" s="1"/>
  <c r="LC113" i="7" s="1"/>
  <c r="LC114" i="7" s="1"/>
  <c r="LC115" i="7" s="1"/>
  <c r="LC116" i="7" s="1"/>
  <c r="LC117" i="7" s="1"/>
  <c r="LC118" i="7" s="1"/>
  <c r="LC119" i="7" s="1"/>
  <c r="LC120" i="7" s="1"/>
  <c r="LC121" i="7" s="1"/>
  <c r="LC122" i="7" s="1"/>
  <c r="LC123" i="7" s="1"/>
  <c r="LC124" i="7" s="1"/>
  <c r="LC125" i="7" s="1"/>
  <c r="LC126" i="7" s="1"/>
  <c r="LC127" i="7" s="1"/>
  <c r="LC128" i="7" s="1"/>
  <c r="LC129" i="7" s="1"/>
  <c r="LC130" i="7" s="1"/>
  <c r="LC131" i="7" s="1"/>
  <c r="LC132" i="7" s="1"/>
  <c r="LC133" i="7" s="1"/>
  <c r="LC134" i="7" s="1"/>
  <c r="LC135" i="7" s="1"/>
  <c r="LC136" i="7" s="1"/>
  <c r="LC137" i="7" s="1"/>
  <c r="LC138" i="7" s="1"/>
  <c r="LC139" i="7" s="1"/>
  <c r="LC140" i="7" s="1"/>
  <c r="LC141" i="7" s="1"/>
  <c r="LC142" i="7" s="1"/>
  <c r="LC143" i="7" s="1"/>
  <c r="LC144" i="7" s="1"/>
  <c r="LC145" i="7" s="1"/>
  <c r="LC146" i="7" s="1"/>
  <c r="LC147" i="7" s="1"/>
  <c r="LC148" i="7" s="1"/>
  <c r="LC149" i="7" s="1"/>
  <c r="LC150" i="7" s="1"/>
  <c r="LC151" i="7" s="1"/>
  <c r="LC152" i="7" s="1"/>
  <c r="LC153" i="7" s="1"/>
  <c r="LC154" i="7" s="1"/>
  <c r="LC155" i="7" s="1"/>
  <c r="LC156" i="7" s="1"/>
  <c r="LC157" i="7" s="1"/>
  <c r="LC158" i="7" s="1"/>
  <c r="LC159" i="7" s="1"/>
  <c r="LC160" i="7" s="1"/>
  <c r="LC161" i="7" s="1"/>
  <c r="LC162" i="7" s="1"/>
  <c r="LC163" i="7" s="1"/>
  <c r="LC164" i="7" s="1"/>
  <c r="LC165" i="7" s="1"/>
  <c r="LC166" i="7" s="1"/>
  <c r="LC167" i="7" s="1"/>
  <c r="LC168" i="7" s="1"/>
  <c r="LC169" i="7" s="1"/>
  <c r="LC170" i="7" s="1"/>
  <c r="LC171" i="7" s="1"/>
  <c r="LC172" i="7" s="1"/>
  <c r="LC173" i="7" s="1"/>
  <c r="LC174" i="7" s="1"/>
  <c r="LC175" i="7" s="1"/>
  <c r="LC176" i="7" s="1"/>
  <c r="LC177" i="7" s="1"/>
  <c r="LC178" i="7" s="1"/>
  <c r="LC179" i="7" s="1"/>
  <c r="LC180" i="7" s="1"/>
  <c r="LC181" i="7" s="1"/>
  <c r="LC182" i="7" s="1"/>
  <c r="LC183" i="7" s="1"/>
  <c r="LC184" i="7" s="1"/>
  <c r="LC185" i="7" s="1"/>
  <c r="LC186" i="7" s="1"/>
  <c r="LC187" i="7" s="1"/>
  <c r="LC188" i="7" s="1"/>
  <c r="LC189" i="7" s="1"/>
  <c r="LC190" i="7" s="1"/>
  <c r="LC191" i="7" s="1"/>
  <c r="LC192" i="7" s="1"/>
  <c r="LC193" i="7" s="1"/>
  <c r="LC194" i="7" s="1"/>
  <c r="LC195" i="7" s="1"/>
  <c r="LC196" i="7" s="1"/>
  <c r="LC197" i="7" s="1"/>
  <c r="LC198" i="7" s="1"/>
  <c r="LC199" i="7" s="1"/>
  <c r="LC200" i="7" s="1"/>
  <c r="LC201" i="7" s="1"/>
  <c r="LC202" i="7" s="1"/>
  <c r="LC203" i="7" s="1"/>
  <c r="LC204" i="7" s="1"/>
  <c r="LC205" i="7" s="1"/>
  <c r="LC206" i="7" s="1"/>
  <c r="LC207" i="7" s="1"/>
  <c r="LC208" i="7" s="1"/>
  <c r="LC209" i="7" s="1"/>
  <c r="LC210" i="7" s="1"/>
  <c r="LC211" i="7" s="1"/>
  <c r="LC212" i="7" s="1"/>
  <c r="LC213" i="7" s="1"/>
  <c r="GY9" i="7"/>
  <c r="GY10" i="7" s="1"/>
  <c r="GY11" i="7" s="1"/>
  <c r="GY12" i="7" s="1"/>
  <c r="GY13" i="7" s="1"/>
  <c r="GY14" i="7" s="1"/>
  <c r="GY15" i="7" s="1"/>
  <c r="GY16" i="7" s="1"/>
  <c r="GY17" i="7" s="1"/>
  <c r="GY18" i="7" s="1"/>
  <c r="GY19" i="7" s="1"/>
  <c r="GY20" i="7" s="1"/>
  <c r="GY21" i="7" s="1"/>
  <c r="GY22" i="7" s="1"/>
  <c r="GY23" i="7" s="1"/>
  <c r="GY24" i="7" s="1"/>
  <c r="GY25" i="7" s="1"/>
  <c r="GY26" i="7" s="1"/>
  <c r="GY27" i="7" s="1"/>
  <c r="GY28" i="7" s="1"/>
  <c r="GY29" i="7" s="1"/>
  <c r="GY30" i="7" s="1"/>
  <c r="GY31" i="7" s="1"/>
  <c r="GY32" i="7" s="1"/>
  <c r="GY33" i="7" s="1"/>
  <c r="GY34" i="7" s="1"/>
  <c r="GY35" i="7" s="1"/>
  <c r="GY36" i="7" s="1"/>
  <c r="GY37" i="7" s="1"/>
  <c r="GY38" i="7" s="1"/>
  <c r="GY39" i="7" s="1"/>
  <c r="GY40" i="7" s="1"/>
  <c r="GY41" i="7" s="1"/>
  <c r="GY42" i="7" s="1"/>
  <c r="GY43" i="7" s="1"/>
  <c r="GY44" i="7" s="1"/>
  <c r="GY45" i="7" s="1"/>
  <c r="GY46" i="7" s="1"/>
  <c r="GY47" i="7" s="1"/>
  <c r="GY48" i="7" s="1"/>
  <c r="GY49" i="7" s="1"/>
  <c r="GY50" i="7" s="1"/>
  <c r="GY51" i="7" s="1"/>
  <c r="GY52" i="7" s="1"/>
  <c r="GY53" i="7" s="1"/>
  <c r="GY54" i="7" s="1"/>
  <c r="GY55" i="7" s="1"/>
  <c r="GY56" i="7" s="1"/>
  <c r="GY57" i="7" s="1"/>
  <c r="GY58" i="7" s="1"/>
  <c r="GY59" i="7" s="1"/>
  <c r="GY60" i="7" s="1"/>
  <c r="GY61" i="7" s="1"/>
  <c r="GY62" i="7" s="1"/>
  <c r="GY63" i="7" s="1"/>
  <c r="GY64" i="7" s="1"/>
  <c r="GY65" i="7" s="1"/>
  <c r="GY66" i="7" s="1"/>
  <c r="GY67" i="7" s="1"/>
  <c r="GY68" i="7" s="1"/>
  <c r="GY69" i="7" s="1"/>
  <c r="GY70" i="7" s="1"/>
  <c r="GY71" i="7" s="1"/>
  <c r="GY72" i="7" s="1"/>
  <c r="GY73" i="7" s="1"/>
  <c r="GY74" i="7" s="1"/>
  <c r="GY75" i="7" s="1"/>
  <c r="GY76" i="7" s="1"/>
  <c r="GY77" i="7" s="1"/>
  <c r="GY78" i="7" s="1"/>
  <c r="GY79" i="7" s="1"/>
  <c r="GY80" i="7" s="1"/>
  <c r="GY81" i="7" s="1"/>
  <c r="GY82" i="7" s="1"/>
  <c r="GY83" i="7" s="1"/>
  <c r="GY84" i="7" s="1"/>
  <c r="GY85" i="7" s="1"/>
  <c r="GY86" i="7" s="1"/>
  <c r="GY87" i="7" s="1"/>
  <c r="GY88" i="7" s="1"/>
  <c r="GY89" i="7" s="1"/>
  <c r="GY90" i="7" s="1"/>
  <c r="GY91" i="7" s="1"/>
  <c r="GY92" i="7" s="1"/>
  <c r="GY93" i="7" s="1"/>
  <c r="GY94" i="7" s="1"/>
  <c r="GY95" i="7" s="1"/>
  <c r="GY96" i="7" s="1"/>
  <c r="GY97" i="7" s="1"/>
  <c r="GY98" i="7" s="1"/>
  <c r="GY99" i="7" s="1"/>
  <c r="GY100" i="7" s="1"/>
  <c r="GY101" i="7" s="1"/>
  <c r="GY102" i="7" s="1"/>
  <c r="GY103" i="7" s="1"/>
  <c r="GY104" i="7" s="1"/>
  <c r="GY105" i="7" s="1"/>
  <c r="GY106" i="7" s="1"/>
  <c r="GY107" i="7" s="1"/>
  <c r="GY108" i="7" s="1"/>
  <c r="GY109" i="7" s="1"/>
  <c r="GY110" i="7" s="1"/>
  <c r="GY111" i="7" s="1"/>
  <c r="GY112" i="7" s="1"/>
  <c r="GY113" i="7" s="1"/>
  <c r="GY114" i="7" s="1"/>
  <c r="GY115" i="7" s="1"/>
  <c r="GY116" i="7" s="1"/>
  <c r="GY117" i="7" s="1"/>
  <c r="GY118" i="7" s="1"/>
  <c r="GY119" i="7" s="1"/>
  <c r="GY120" i="7" s="1"/>
  <c r="GY121" i="7" s="1"/>
  <c r="GY122" i="7" s="1"/>
  <c r="GY123" i="7" s="1"/>
  <c r="GY124" i="7" s="1"/>
  <c r="GY125" i="7" s="1"/>
  <c r="GY126" i="7" s="1"/>
  <c r="GY127" i="7" s="1"/>
  <c r="GY128" i="7" s="1"/>
  <c r="GY129" i="7" s="1"/>
  <c r="GY130" i="7" s="1"/>
  <c r="GY131" i="7" s="1"/>
  <c r="GY132" i="7" s="1"/>
  <c r="GY133" i="7" s="1"/>
  <c r="GY134" i="7" s="1"/>
  <c r="GY135" i="7" s="1"/>
  <c r="GY136" i="7" s="1"/>
  <c r="GY137" i="7" s="1"/>
  <c r="GY138" i="7" s="1"/>
  <c r="GY139" i="7" s="1"/>
  <c r="GY140" i="7" s="1"/>
  <c r="GY141" i="7" s="1"/>
  <c r="GY142" i="7" s="1"/>
  <c r="GY143" i="7" s="1"/>
  <c r="GY144" i="7" s="1"/>
  <c r="GY145" i="7" s="1"/>
  <c r="GY146" i="7" s="1"/>
  <c r="GY147" i="7" s="1"/>
  <c r="GY148" i="7" s="1"/>
  <c r="GY149" i="7" s="1"/>
  <c r="GY150" i="7" s="1"/>
  <c r="GY151" i="7" s="1"/>
  <c r="GY152" i="7" s="1"/>
  <c r="GY153" i="7" s="1"/>
  <c r="GY154" i="7" s="1"/>
  <c r="GY155" i="7" s="1"/>
  <c r="GY156" i="7" s="1"/>
  <c r="GY157" i="7" s="1"/>
  <c r="GY158" i="7" s="1"/>
  <c r="GY159" i="7" s="1"/>
  <c r="GY160" i="7" s="1"/>
  <c r="GY161" i="7" s="1"/>
  <c r="GY162" i="7" s="1"/>
  <c r="GY163" i="7" s="1"/>
  <c r="GY164" i="7" s="1"/>
  <c r="GY165" i="7" s="1"/>
  <c r="GY166" i="7" s="1"/>
  <c r="GY167" i="7" s="1"/>
  <c r="GY168" i="7" s="1"/>
  <c r="GY169" i="7" s="1"/>
  <c r="GY170" i="7" s="1"/>
  <c r="GY171" i="7" s="1"/>
  <c r="GY172" i="7" s="1"/>
  <c r="GY173" i="7" s="1"/>
  <c r="GY174" i="7" s="1"/>
  <c r="GY175" i="7" s="1"/>
  <c r="GY176" i="7" s="1"/>
  <c r="GY177" i="7" s="1"/>
  <c r="GY178" i="7" s="1"/>
  <c r="GY179" i="7" s="1"/>
  <c r="GY180" i="7" s="1"/>
  <c r="GY181" i="7" s="1"/>
  <c r="GY182" i="7" s="1"/>
  <c r="GY183" i="7" s="1"/>
  <c r="GY184" i="7" s="1"/>
  <c r="GY185" i="7" s="1"/>
  <c r="GY186" i="7" s="1"/>
  <c r="GY187" i="7" s="1"/>
  <c r="GY188" i="7" s="1"/>
  <c r="GY189" i="7" s="1"/>
  <c r="GY190" i="7" s="1"/>
  <c r="GY191" i="7" s="1"/>
  <c r="GY192" i="7" s="1"/>
  <c r="GY193" i="7" s="1"/>
  <c r="GY194" i="7" s="1"/>
  <c r="GY195" i="7" s="1"/>
  <c r="GY196" i="7" s="1"/>
  <c r="GY197" i="7" s="1"/>
  <c r="GY198" i="7" s="1"/>
  <c r="GY199" i="7" s="1"/>
  <c r="GY200" i="7" s="1"/>
  <c r="GY201" i="7" s="1"/>
  <c r="GY202" i="7" s="1"/>
  <c r="GY203" i="7" s="1"/>
  <c r="GY204" i="7" s="1"/>
  <c r="GY205" i="7" s="1"/>
  <c r="GY206" i="7" s="1"/>
  <c r="GY207" i="7" s="1"/>
  <c r="GY208" i="7" s="1"/>
  <c r="GY209" i="7" s="1"/>
  <c r="GY210" i="7" s="1"/>
  <c r="GY211" i="7" s="1"/>
  <c r="GY212" i="7" s="1"/>
  <c r="GY213" i="7" s="1"/>
  <c r="DG9" i="7"/>
  <c r="DG10" i="7" s="1"/>
  <c r="DG11" i="7" s="1"/>
  <c r="DG12" i="7" s="1"/>
  <c r="DG13" i="7" s="1"/>
  <c r="DG14" i="7" s="1"/>
  <c r="DG15" i="7" s="1"/>
  <c r="DG16" i="7" s="1"/>
  <c r="DG17" i="7" s="1"/>
  <c r="DG18" i="7" s="1"/>
  <c r="DG19" i="7" s="1"/>
  <c r="DG20" i="7" s="1"/>
  <c r="DG21" i="7" s="1"/>
  <c r="DG22" i="7" s="1"/>
  <c r="DG23" i="7" s="1"/>
  <c r="DG24" i="7" s="1"/>
  <c r="DG25" i="7" s="1"/>
  <c r="DG26" i="7" s="1"/>
  <c r="DG27" i="7" s="1"/>
  <c r="DG28" i="7" s="1"/>
  <c r="DG29" i="7" s="1"/>
  <c r="DG30" i="7" s="1"/>
  <c r="DG31" i="7" s="1"/>
  <c r="DG32" i="7" s="1"/>
  <c r="DG33" i="7" s="1"/>
  <c r="DG34" i="7" s="1"/>
  <c r="DG35" i="7" s="1"/>
  <c r="DG36" i="7" s="1"/>
  <c r="DG37" i="7" s="1"/>
  <c r="DG38" i="7" s="1"/>
  <c r="DG39" i="7" s="1"/>
  <c r="DG40" i="7" s="1"/>
  <c r="DG41" i="7" s="1"/>
  <c r="DG42" i="7" s="1"/>
  <c r="DG43" i="7" s="1"/>
  <c r="DG44" i="7" s="1"/>
  <c r="DG45" i="7" s="1"/>
  <c r="DG46" i="7" s="1"/>
  <c r="DG47" i="7" s="1"/>
  <c r="DG48" i="7" s="1"/>
  <c r="DG49" i="7" s="1"/>
  <c r="DG50" i="7" s="1"/>
  <c r="DG51" i="7" s="1"/>
  <c r="DG52" i="7" s="1"/>
  <c r="DG53" i="7" s="1"/>
  <c r="DG54" i="7" s="1"/>
  <c r="DG55" i="7" s="1"/>
  <c r="DG56" i="7" s="1"/>
  <c r="DG57" i="7" s="1"/>
  <c r="DG58" i="7" s="1"/>
  <c r="DG59" i="7" s="1"/>
  <c r="DG60" i="7" s="1"/>
  <c r="DG61" i="7" s="1"/>
  <c r="DG62" i="7" s="1"/>
  <c r="DG63" i="7" s="1"/>
  <c r="DG64" i="7" s="1"/>
  <c r="DG65" i="7" s="1"/>
  <c r="DG66" i="7" s="1"/>
  <c r="DG67" i="7" s="1"/>
  <c r="DG68" i="7" s="1"/>
  <c r="DG69" i="7" s="1"/>
  <c r="DG70" i="7" s="1"/>
  <c r="DG71" i="7" s="1"/>
  <c r="DG72" i="7" s="1"/>
  <c r="DG73" i="7" s="1"/>
  <c r="DG74" i="7" s="1"/>
  <c r="DG75" i="7" s="1"/>
  <c r="DG76" i="7" s="1"/>
  <c r="DG77" i="7" s="1"/>
  <c r="DG78" i="7" s="1"/>
  <c r="DG79" i="7" s="1"/>
  <c r="DG80" i="7" s="1"/>
  <c r="DG81" i="7" s="1"/>
  <c r="DG82" i="7" s="1"/>
  <c r="DG83" i="7" s="1"/>
  <c r="DG84" i="7" s="1"/>
  <c r="DG85" i="7" s="1"/>
  <c r="DG86" i="7" s="1"/>
  <c r="DG87" i="7" s="1"/>
  <c r="DG88" i="7" s="1"/>
  <c r="DG89" i="7" s="1"/>
  <c r="DG90" i="7" s="1"/>
  <c r="DG91" i="7" s="1"/>
  <c r="DG92" i="7" s="1"/>
  <c r="DG93" i="7" s="1"/>
  <c r="DG94" i="7" s="1"/>
  <c r="DG95" i="7" s="1"/>
  <c r="DG96" i="7" s="1"/>
  <c r="DG97" i="7" s="1"/>
  <c r="DG98" i="7" s="1"/>
  <c r="DG99" i="7" s="1"/>
  <c r="DG100" i="7" s="1"/>
  <c r="DG101" i="7" s="1"/>
  <c r="DG102" i="7" s="1"/>
  <c r="DG103" i="7" s="1"/>
  <c r="DG104" i="7" s="1"/>
  <c r="DG105" i="7" s="1"/>
  <c r="DG106" i="7" s="1"/>
  <c r="DG107" i="7" s="1"/>
  <c r="DG108" i="7" s="1"/>
  <c r="DG109" i="7" s="1"/>
  <c r="DG110" i="7" s="1"/>
  <c r="DG111" i="7" s="1"/>
  <c r="DG112" i="7" s="1"/>
  <c r="DG113" i="7" s="1"/>
  <c r="DG114" i="7" s="1"/>
  <c r="DG115" i="7" s="1"/>
  <c r="DG116" i="7" s="1"/>
  <c r="DG117" i="7" s="1"/>
  <c r="DG118" i="7" s="1"/>
  <c r="DG119" i="7" s="1"/>
  <c r="DG120" i="7" s="1"/>
  <c r="DG121" i="7" s="1"/>
  <c r="DG122" i="7" s="1"/>
  <c r="DG123" i="7" s="1"/>
  <c r="DG124" i="7" s="1"/>
  <c r="DG125" i="7" s="1"/>
  <c r="DG126" i="7" s="1"/>
  <c r="DG127" i="7" s="1"/>
  <c r="DG128" i="7" s="1"/>
  <c r="DG129" i="7" s="1"/>
  <c r="DG130" i="7" s="1"/>
  <c r="DG131" i="7" s="1"/>
  <c r="DG132" i="7" s="1"/>
  <c r="DG133" i="7" s="1"/>
  <c r="DG134" i="7" s="1"/>
  <c r="DG135" i="7" s="1"/>
  <c r="DG136" i="7" s="1"/>
  <c r="DG137" i="7" s="1"/>
  <c r="DG138" i="7" s="1"/>
  <c r="DG139" i="7" s="1"/>
  <c r="DG140" i="7" s="1"/>
  <c r="DG141" i="7" s="1"/>
  <c r="DG142" i="7" s="1"/>
  <c r="DG143" i="7" s="1"/>
  <c r="DG144" i="7" s="1"/>
  <c r="DG145" i="7" s="1"/>
  <c r="DG146" i="7" s="1"/>
  <c r="DG147" i="7" s="1"/>
  <c r="DG148" i="7" s="1"/>
  <c r="DG149" i="7" s="1"/>
  <c r="DG150" i="7" s="1"/>
  <c r="DG151" i="7" s="1"/>
  <c r="DG152" i="7" s="1"/>
  <c r="DG153" i="7" s="1"/>
  <c r="DG154" i="7" s="1"/>
  <c r="DG155" i="7" s="1"/>
  <c r="DG156" i="7" s="1"/>
  <c r="DG157" i="7" s="1"/>
  <c r="DG158" i="7" s="1"/>
  <c r="DG159" i="7" s="1"/>
  <c r="DG160" i="7" s="1"/>
  <c r="DG161" i="7" s="1"/>
  <c r="DG162" i="7" s="1"/>
  <c r="DG163" i="7" s="1"/>
  <c r="DG164" i="7" s="1"/>
  <c r="DG165" i="7" s="1"/>
  <c r="DG166" i="7" s="1"/>
  <c r="DG167" i="7" s="1"/>
  <c r="DG168" i="7" s="1"/>
  <c r="DG169" i="7" s="1"/>
  <c r="DG170" i="7" s="1"/>
  <c r="DG171" i="7" s="1"/>
  <c r="DG172" i="7" s="1"/>
  <c r="DG173" i="7" s="1"/>
  <c r="DG174" i="7" s="1"/>
  <c r="DG175" i="7" s="1"/>
  <c r="DG176" i="7" s="1"/>
  <c r="DG177" i="7" s="1"/>
  <c r="DG178" i="7" s="1"/>
  <c r="DG179" i="7" s="1"/>
  <c r="DG180" i="7" s="1"/>
  <c r="DG181" i="7" s="1"/>
  <c r="DG182" i="7" s="1"/>
  <c r="DG183" i="7" s="1"/>
  <c r="DG184" i="7" s="1"/>
  <c r="DG185" i="7" s="1"/>
  <c r="DG186" i="7" s="1"/>
  <c r="DG187" i="7" s="1"/>
  <c r="DG188" i="7" s="1"/>
  <c r="DG189" i="7" s="1"/>
  <c r="DG190" i="7" s="1"/>
  <c r="DG191" i="7" s="1"/>
  <c r="DG192" i="7" s="1"/>
  <c r="DG193" i="7" s="1"/>
  <c r="DG194" i="7" s="1"/>
  <c r="DG195" i="7" s="1"/>
  <c r="DG196" i="7" s="1"/>
  <c r="DG197" i="7" s="1"/>
  <c r="DG198" i="7" s="1"/>
  <c r="DG199" i="7" s="1"/>
  <c r="DG200" i="7" s="1"/>
  <c r="DG201" i="7" s="1"/>
  <c r="DG202" i="7" s="1"/>
  <c r="DG203" i="7" s="1"/>
  <c r="DG204" i="7" s="1"/>
  <c r="DG205" i="7" s="1"/>
  <c r="DG206" i="7" s="1"/>
  <c r="DG207" i="7" s="1"/>
  <c r="DG208" i="7" s="1"/>
  <c r="DG209" i="7" s="1"/>
  <c r="DG210" i="7" s="1"/>
  <c r="DG211" i="7" s="1"/>
  <c r="DG212" i="7" s="1"/>
  <c r="DG213" i="7" s="1"/>
  <c r="MY9" i="7"/>
  <c r="MY10" i="7" s="1"/>
  <c r="MY11" i="7" s="1"/>
  <c r="MY12" i="7" s="1"/>
  <c r="JA9" i="7"/>
  <c r="JA10" i="7" s="1"/>
  <c r="JA11" i="7" s="1"/>
  <c r="JA12" i="7" s="1"/>
  <c r="JA13" i="7" s="1"/>
  <c r="JA14" i="7" s="1"/>
  <c r="JA15" i="7" s="1"/>
  <c r="JA16" i="7" s="1"/>
  <c r="JA17" i="7" s="1"/>
  <c r="JA18" i="7" s="1"/>
  <c r="JA19" i="7" s="1"/>
  <c r="JA20" i="7" s="1"/>
  <c r="JA21" i="7" s="1"/>
  <c r="JA22" i="7" s="1"/>
  <c r="JA23" i="7" s="1"/>
  <c r="JA24" i="7" s="1"/>
  <c r="JA25" i="7" s="1"/>
  <c r="JA26" i="7" s="1"/>
  <c r="JA27" i="7" s="1"/>
  <c r="JA28" i="7" s="1"/>
  <c r="JA29" i="7" s="1"/>
  <c r="JA30" i="7" s="1"/>
  <c r="JA31" i="7" s="1"/>
  <c r="JA32" i="7" s="1"/>
  <c r="JA33" i="7" s="1"/>
  <c r="JA34" i="7" s="1"/>
  <c r="JA35" i="7" s="1"/>
  <c r="JA36" i="7" s="1"/>
  <c r="JA37" i="7" s="1"/>
  <c r="JA38" i="7" s="1"/>
  <c r="JA39" i="7" s="1"/>
  <c r="JA40" i="7" s="1"/>
  <c r="JA41" i="7" s="1"/>
  <c r="JA42" i="7" s="1"/>
  <c r="JA43" i="7" s="1"/>
  <c r="JA44" i="7" s="1"/>
  <c r="JA45" i="7" s="1"/>
  <c r="JA46" i="7" s="1"/>
  <c r="JA47" i="7" s="1"/>
  <c r="JA48" i="7" s="1"/>
  <c r="JA49" i="7" s="1"/>
  <c r="JA50" i="7" s="1"/>
  <c r="JA51" i="7" s="1"/>
  <c r="JA52" i="7" s="1"/>
  <c r="JA53" i="7" s="1"/>
  <c r="JA54" i="7" s="1"/>
  <c r="JA55" i="7" s="1"/>
  <c r="JA56" i="7" s="1"/>
  <c r="JA57" i="7" s="1"/>
  <c r="JA58" i="7" s="1"/>
  <c r="JA59" i="7" s="1"/>
  <c r="JA60" i="7" s="1"/>
  <c r="JA61" i="7" s="1"/>
  <c r="JA62" i="7" s="1"/>
  <c r="JA63" i="7" s="1"/>
  <c r="JA64" i="7" s="1"/>
  <c r="JA65" i="7" s="1"/>
  <c r="JA66" i="7" s="1"/>
  <c r="JA67" i="7" s="1"/>
  <c r="JA68" i="7" s="1"/>
  <c r="JA69" i="7" s="1"/>
  <c r="JA70" i="7" s="1"/>
  <c r="JA71" i="7" s="1"/>
  <c r="JA72" i="7" s="1"/>
  <c r="JA73" i="7" s="1"/>
  <c r="JA74" i="7" s="1"/>
  <c r="JA75" i="7" s="1"/>
  <c r="JA76" i="7" s="1"/>
  <c r="JA77" i="7" s="1"/>
  <c r="EQ9" i="7"/>
  <c r="EQ10" i="7" s="1"/>
  <c r="EQ11" i="7" s="1"/>
  <c r="EQ12" i="7" s="1"/>
  <c r="EQ13" i="7" s="1"/>
  <c r="EQ14" i="7" s="1"/>
  <c r="EQ15" i="7" s="1"/>
  <c r="EQ16" i="7" s="1"/>
  <c r="EQ17" i="7" s="1"/>
  <c r="EQ18" i="7" s="1"/>
  <c r="EQ19" i="7" s="1"/>
  <c r="EQ20" i="7" s="1"/>
  <c r="EQ21" i="7" s="1"/>
  <c r="EQ22" i="7" s="1"/>
  <c r="EQ23" i="7" s="1"/>
  <c r="EQ24" i="7" s="1"/>
  <c r="EQ25" i="7" s="1"/>
  <c r="EQ26" i="7" s="1"/>
  <c r="EQ27" i="7" s="1"/>
  <c r="EQ28" i="7" s="1"/>
  <c r="EQ29" i="7" s="1"/>
  <c r="EQ30" i="7" s="1"/>
  <c r="EQ31" i="7" s="1"/>
  <c r="EQ32" i="7" s="1"/>
  <c r="EQ33" i="7" s="1"/>
  <c r="EQ34" i="7" s="1"/>
  <c r="EQ35" i="7" s="1"/>
  <c r="EQ36" i="7" s="1"/>
  <c r="EQ37" i="7" s="1"/>
  <c r="EQ38" i="7" s="1"/>
  <c r="EQ39" i="7" s="1"/>
  <c r="EQ40" i="7" s="1"/>
  <c r="EQ41" i="7" s="1"/>
  <c r="EQ42" i="7" s="1"/>
  <c r="EQ43" i="7" s="1"/>
  <c r="EQ44" i="7" s="1"/>
  <c r="EQ45" i="7" s="1"/>
  <c r="EQ46" i="7" s="1"/>
  <c r="EQ47" i="7" s="1"/>
  <c r="EQ48" i="7" s="1"/>
  <c r="EQ49" i="7" s="1"/>
  <c r="EQ50" i="7" s="1"/>
  <c r="EQ51" i="7" s="1"/>
  <c r="EQ52" i="7" s="1"/>
  <c r="EQ53" i="7" s="1"/>
  <c r="EQ54" i="7" s="1"/>
  <c r="LU12" i="7"/>
  <c r="LU13" i="7" s="1"/>
  <c r="LU14" i="7" s="1"/>
  <c r="LU15" i="7" s="1"/>
  <c r="LU16" i="7" s="1"/>
  <c r="LU17" i="7" s="1"/>
  <c r="LU18" i="7" s="1"/>
  <c r="LU19" i="7" s="1"/>
  <c r="LU20" i="7" s="1"/>
  <c r="LU21" i="7" s="1"/>
  <c r="LU22" i="7" s="1"/>
  <c r="LU23" i="7" s="1"/>
  <c r="LU24" i="7" s="1"/>
  <c r="LU25" i="7" s="1"/>
  <c r="LU26" i="7" s="1"/>
  <c r="LU27" i="7" s="1"/>
  <c r="LU28" i="7" s="1"/>
  <c r="LU29" i="7" s="1"/>
  <c r="LU30" i="7" s="1"/>
  <c r="LU31" i="7" s="1"/>
  <c r="LU32" i="7" s="1"/>
  <c r="LU33" i="7" s="1"/>
  <c r="LU34" i="7" s="1"/>
  <c r="LU35" i="7" s="1"/>
  <c r="LU36" i="7" s="1"/>
  <c r="LU37" i="7" s="1"/>
  <c r="LU38" i="7" s="1"/>
  <c r="LU39" i="7" s="1"/>
  <c r="LU40" i="7" s="1"/>
  <c r="LU41" i="7" s="1"/>
  <c r="LU42" i="7" s="1"/>
  <c r="LU43" i="7" s="1"/>
  <c r="LU44" i="7" s="1"/>
  <c r="LU45" i="7" s="1"/>
  <c r="LU46" i="7" s="1"/>
  <c r="LU47" i="7" s="1"/>
  <c r="LU48" i="7" s="1"/>
  <c r="LU49" i="7" s="1"/>
  <c r="LU50" i="7" s="1"/>
  <c r="LU51" i="7" s="1"/>
  <c r="LU52" i="7" s="1"/>
  <c r="LU53" i="7" s="1"/>
  <c r="LU54" i="7" s="1"/>
  <c r="LU55" i="7" s="1"/>
  <c r="LU56" i="7" s="1"/>
  <c r="LU57" i="7" s="1"/>
  <c r="LU58" i="7" s="1"/>
  <c r="LU59" i="7" s="1"/>
  <c r="LU60" i="7" s="1"/>
  <c r="LU61" i="7" s="1"/>
  <c r="LU62" i="7" s="1"/>
  <c r="LU63" i="7" s="1"/>
  <c r="LU64" i="7" s="1"/>
  <c r="LU65" i="7" s="1"/>
  <c r="LU66" i="7" s="1"/>
  <c r="LU67" i="7" s="1"/>
  <c r="LU68" i="7" s="1"/>
  <c r="LU69" i="7" s="1"/>
  <c r="LU70" i="7" s="1"/>
  <c r="LU71" i="7" s="1"/>
  <c r="LU72" i="7" s="1"/>
  <c r="LU73" i="7" s="1"/>
  <c r="LU74" i="7" s="1"/>
  <c r="LU75" i="7" s="1"/>
  <c r="LU76" i="7" s="1"/>
  <c r="LU77" i="7" s="1"/>
  <c r="LU78" i="7" s="1"/>
  <c r="LU79" i="7" s="1"/>
  <c r="LU80" i="7" s="1"/>
  <c r="LU81" i="7" s="1"/>
  <c r="LU82" i="7" s="1"/>
  <c r="LU83" i="7" s="1"/>
  <c r="LU84" i="7" s="1"/>
  <c r="LU85" i="7" s="1"/>
  <c r="LU86" i="7" s="1"/>
  <c r="LU87" i="7" s="1"/>
  <c r="LU88" i="7" s="1"/>
  <c r="LU89" i="7" s="1"/>
  <c r="LU90" i="7" s="1"/>
  <c r="LU91" i="7" s="1"/>
  <c r="LU92" i="7" s="1"/>
  <c r="LU93" i="7" s="1"/>
  <c r="LU94" i="7" s="1"/>
  <c r="LU95" i="7" s="1"/>
  <c r="LU96" i="7" s="1"/>
  <c r="LU97" i="7" s="1"/>
  <c r="LU98" i="7" s="1"/>
  <c r="LU99" i="7" s="1"/>
  <c r="LU100" i="7" s="1"/>
  <c r="LU101" i="7" s="1"/>
  <c r="LU102" i="7" s="1"/>
  <c r="LU103" i="7" s="1"/>
  <c r="LU104" i="7" s="1"/>
  <c r="LU105" i="7" s="1"/>
  <c r="LU106" i="7" s="1"/>
  <c r="LU107" i="7" s="1"/>
  <c r="LU108" i="7" s="1"/>
  <c r="LU109" i="7" s="1"/>
  <c r="LU110" i="7" s="1"/>
  <c r="LU111" i="7" s="1"/>
  <c r="LU112" i="7" s="1"/>
  <c r="LU113" i="7" s="1"/>
  <c r="LU114" i="7" s="1"/>
  <c r="LU115" i="7" s="1"/>
  <c r="LU116" i="7" s="1"/>
  <c r="LU117" i="7" s="1"/>
  <c r="LU118" i="7" s="1"/>
  <c r="LU119" i="7" s="1"/>
  <c r="LU120" i="7" s="1"/>
  <c r="LU121" i="7" s="1"/>
  <c r="LU122" i="7" s="1"/>
  <c r="LU123" i="7" s="1"/>
  <c r="LU124" i="7" s="1"/>
  <c r="LU125" i="7" s="1"/>
  <c r="LU126" i="7" s="1"/>
  <c r="LU127" i="7" s="1"/>
  <c r="LU128" i="7" s="1"/>
  <c r="LU129" i="7" s="1"/>
  <c r="LU130" i="7" s="1"/>
  <c r="LU131" i="7" s="1"/>
  <c r="LU132" i="7" s="1"/>
  <c r="LU133" i="7" s="1"/>
  <c r="LU134" i="7" s="1"/>
  <c r="LU135" i="7" s="1"/>
  <c r="LU136" i="7" s="1"/>
  <c r="LU137" i="7" s="1"/>
  <c r="LU138" i="7" s="1"/>
  <c r="LU139" i="7" s="1"/>
  <c r="LU140" i="7" s="1"/>
  <c r="LU141" i="7" s="1"/>
  <c r="LU142" i="7" s="1"/>
  <c r="LU143" i="7" s="1"/>
  <c r="LU144" i="7" s="1"/>
  <c r="LU145" i="7" s="1"/>
  <c r="LU146" i="7" s="1"/>
  <c r="LU147" i="7" s="1"/>
  <c r="LU148" i="7" s="1"/>
  <c r="LU149" i="7" s="1"/>
  <c r="LU150" i="7" s="1"/>
  <c r="LU151" i="7" s="1"/>
  <c r="LU152" i="7" s="1"/>
  <c r="LU153" i="7" s="1"/>
  <c r="LU154" i="7" s="1"/>
  <c r="LU155" i="7" s="1"/>
  <c r="LU156" i="7" s="1"/>
  <c r="LU157" i="7" s="1"/>
  <c r="LU158" i="7" s="1"/>
  <c r="LU159" i="7" s="1"/>
  <c r="LU160" i="7" s="1"/>
  <c r="LU161" i="7" s="1"/>
  <c r="LU162" i="7" s="1"/>
  <c r="LU163" i="7" s="1"/>
  <c r="LU164" i="7" s="1"/>
  <c r="LU165" i="7" s="1"/>
  <c r="LU166" i="7" s="1"/>
  <c r="LU167" i="7" s="1"/>
  <c r="LU168" i="7" s="1"/>
  <c r="LU169" i="7" s="1"/>
  <c r="LU170" i="7" s="1"/>
  <c r="LU171" i="7" s="1"/>
  <c r="LU172" i="7" s="1"/>
  <c r="LU173" i="7" s="1"/>
  <c r="LU174" i="7" s="1"/>
  <c r="LU175" i="7" s="1"/>
  <c r="LU176" i="7" s="1"/>
  <c r="LU177" i="7" s="1"/>
  <c r="LU178" i="7" s="1"/>
  <c r="LU179" i="7" s="1"/>
  <c r="LU180" i="7" s="1"/>
  <c r="LU181" i="7" s="1"/>
  <c r="LU182" i="7" s="1"/>
  <c r="LU183" i="7" s="1"/>
  <c r="LU184" i="7" s="1"/>
  <c r="LU185" i="7" s="1"/>
  <c r="LU186" i="7" s="1"/>
  <c r="LU187" i="7" s="1"/>
  <c r="LU188" i="7" s="1"/>
  <c r="LU189" i="7" s="1"/>
  <c r="LU190" i="7" s="1"/>
  <c r="LU191" i="7" s="1"/>
  <c r="LU192" i="7" s="1"/>
  <c r="LU193" i="7" s="1"/>
  <c r="LU194" i="7" s="1"/>
  <c r="LU195" i="7" s="1"/>
  <c r="LU196" i="7" s="1"/>
  <c r="LU197" i="7" s="1"/>
  <c r="LU198" i="7" s="1"/>
  <c r="LU199" i="7" s="1"/>
  <c r="LU200" i="7" s="1"/>
  <c r="LU201" i="7" s="1"/>
  <c r="LU202" i="7" s="1"/>
  <c r="LU203" i="7" s="1"/>
  <c r="LU204" i="7" s="1"/>
  <c r="LU205" i="7" s="1"/>
  <c r="LU206" i="7" s="1"/>
  <c r="LU207" i="7" s="1"/>
  <c r="LU208" i="7" s="1"/>
  <c r="LU209" i="7" s="1"/>
  <c r="LU210" i="7" s="1"/>
  <c r="LU211" i="7" s="1"/>
  <c r="LU212" i="7" s="1"/>
  <c r="LU213" i="7" s="1"/>
  <c r="NK9" i="7"/>
  <c r="NK10" i="7" s="1"/>
  <c r="NK11" i="7" s="1"/>
  <c r="NK12" i="7" s="1"/>
  <c r="NK13" i="7" s="1"/>
  <c r="NK14" i="7" s="1"/>
  <c r="NK15" i="7" s="1"/>
  <c r="NK16" i="7" s="1"/>
  <c r="NK17" i="7" s="1"/>
  <c r="NK18" i="7" s="1"/>
  <c r="NK19" i="7" s="1"/>
  <c r="NK20" i="7" s="1"/>
  <c r="NK21" i="7" s="1"/>
  <c r="NK22" i="7" s="1"/>
  <c r="NK23" i="7" s="1"/>
  <c r="NK24" i="7" s="1"/>
  <c r="NK25" i="7" s="1"/>
  <c r="NK26" i="7" s="1"/>
  <c r="NK27" i="7" s="1"/>
  <c r="NK28" i="7" s="1"/>
  <c r="NK29" i="7" s="1"/>
  <c r="NK30" i="7" s="1"/>
  <c r="NK31" i="7" s="1"/>
  <c r="NK32" i="7" s="1"/>
  <c r="NK33" i="7" s="1"/>
  <c r="NK34" i="7" s="1"/>
  <c r="NK35" i="7" s="1"/>
  <c r="NK36" i="7" s="1"/>
  <c r="NK37" i="7" s="1"/>
  <c r="NK38" i="7" s="1"/>
  <c r="NK39" i="7" s="1"/>
  <c r="NK40" i="7" s="1"/>
  <c r="NK41" i="7" s="1"/>
  <c r="NK42" i="7" s="1"/>
  <c r="NK43" i="7" s="1"/>
  <c r="NK44" i="7" s="1"/>
  <c r="NK45" i="7" s="1"/>
  <c r="NK46" i="7" s="1"/>
  <c r="NK47" i="7" s="1"/>
  <c r="NK48" i="7" s="1"/>
  <c r="NK49" i="7" s="1"/>
  <c r="NK50" i="7" s="1"/>
  <c r="NK51" i="7" s="1"/>
  <c r="NK52" i="7" s="1"/>
  <c r="NK53" i="7" s="1"/>
  <c r="NK54" i="7" s="1"/>
  <c r="NK55" i="7" s="1"/>
  <c r="NK56" i="7" s="1"/>
  <c r="NK57" i="7" s="1"/>
  <c r="NK58" i="7" s="1"/>
  <c r="NK59" i="7" s="1"/>
  <c r="NK60" i="7" s="1"/>
  <c r="NK61" i="7" s="1"/>
  <c r="NK62" i="7" s="1"/>
  <c r="NK63" i="7" s="1"/>
  <c r="NK64" i="7" s="1"/>
  <c r="NK65" i="7" s="1"/>
  <c r="NK66" i="7" s="1"/>
  <c r="NK67" i="7" s="1"/>
  <c r="NK68" i="7" s="1"/>
  <c r="NK69" i="7" s="1"/>
  <c r="NK70" i="7" s="1"/>
  <c r="NK71" i="7" s="1"/>
  <c r="NK72" i="7" s="1"/>
  <c r="NK73" i="7" s="1"/>
  <c r="NK74" i="7" s="1"/>
  <c r="NK75" i="7" s="1"/>
  <c r="NK76" i="7" s="1"/>
  <c r="NK77" i="7" s="1"/>
  <c r="NK78" i="7" s="1"/>
  <c r="NK79" i="7" s="1"/>
  <c r="NK80" i="7" s="1"/>
  <c r="NK81" i="7" s="1"/>
  <c r="NK82" i="7" s="1"/>
  <c r="NK83" i="7" s="1"/>
  <c r="NK84" i="7" s="1"/>
  <c r="NK85" i="7" s="1"/>
  <c r="NK86" i="7" s="1"/>
  <c r="NK87" i="7" s="1"/>
  <c r="NK88" i="7" s="1"/>
  <c r="NK89" i="7" s="1"/>
  <c r="NK90" i="7" s="1"/>
  <c r="NK91" i="7" s="1"/>
  <c r="NK92" i="7" s="1"/>
  <c r="NK93" i="7" s="1"/>
  <c r="NK94" i="7" s="1"/>
  <c r="NK95" i="7" s="1"/>
  <c r="NK96" i="7" s="1"/>
  <c r="NK97" i="7" s="1"/>
  <c r="NK98" i="7" s="1"/>
  <c r="NK99" i="7" s="1"/>
  <c r="NK100" i="7" s="1"/>
  <c r="NK101" i="7" s="1"/>
  <c r="NK102" i="7" s="1"/>
  <c r="NK103" i="7" s="1"/>
  <c r="NK104" i="7" s="1"/>
  <c r="NK105" i="7" s="1"/>
  <c r="NK106" i="7" s="1"/>
  <c r="NK107" i="7" s="1"/>
  <c r="NK108" i="7" s="1"/>
  <c r="NK109" i="7" s="1"/>
  <c r="NK110" i="7" s="1"/>
  <c r="NK111" i="7" s="1"/>
  <c r="NK112" i="7" s="1"/>
  <c r="NK113" i="7" s="1"/>
  <c r="NK114" i="7" s="1"/>
  <c r="NK115" i="7" s="1"/>
  <c r="NK116" i="7" s="1"/>
  <c r="NK117" i="7" s="1"/>
  <c r="NK118" i="7" s="1"/>
  <c r="NK119" i="7" s="1"/>
  <c r="NK120" i="7" s="1"/>
  <c r="NK121" i="7" s="1"/>
  <c r="NK122" i="7" s="1"/>
  <c r="NK123" i="7" s="1"/>
  <c r="NK124" i="7" s="1"/>
  <c r="NK125" i="7" s="1"/>
  <c r="NK126" i="7" s="1"/>
  <c r="NK127" i="7" s="1"/>
  <c r="NK128" i="7" s="1"/>
  <c r="NK129" i="7" s="1"/>
  <c r="NK130" i="7" s="1"/>
  <c r="NK131" i="7" s="1"/>
  <c r="NK132" i="7" s="1"/>
  <c r="NK133" i="7" s="1"/>
  <c r="NK134" i="7" s="1"/>
  <c r="NK135" i="7" s="1"/>
  <c r="NK136" i="7" s="1"/>
  <c r="NK137" i="7" s="1"/>
  <c r="NK138" i="7" s="1"/>
  <c r="NK139" i="7" s="1"/>
  <c r="NK140" i="7" s="1"/>
  <c r="NK141" i="7" s="1"/>
  <c r="NK142" i="7" s="1"/>
  <c r="NK143" i="7" s="1"/>
  <c r="NK144" i="7" s="1"/>
  <c r="NK145" i="7" s="1"/>
  <c r="NK146" i="7" s="1"/>
  <c r="NK147" i="7" s="1"/>
  <c r="NK148" i="7" s="1"/>
  <c r="NK149" i="7" s="1"/>
  <c r="NK150" i="7" s="1"/>
  <c r="NK151" i="7" s="1"/>
  <c r="NK152" i="7" s="1"/>
  <c r="NK153" i="7" s="1"/>
  <c r="NK154" i="7" s="1"/>
  <c r="NK155" i="7" s="1"/>
  <c r="NK156" i="7" s="1"/>
  <c r="NK157" i="7" s="1"/>
  <c r="NK158" i="7" s="1"/>
  <c r="NK159" i="7" s="1"/>
  <c r="NK160" i="7" s="1"/>
  <c r="NK161" i="7" s="1"/>
  <c r="NK162" i="7" s="1"/>
  <c r="NK163" i="7" s="1"/>
  <c r="NK164" i="7" s="1"/>
  <c r="NK165" i="7" s="1"/>
  <c r="NK166" i="7" s="1"/>
  <c r="NK167" i="7" s="1"/>
  <c r="NK168" i="7" s="1"/>
  <c r="NK169" i="7" s="1"/>
  <c r="NK170" i="7" s="1"/>
  <c r="NK171" i="7" s="1"/>
  <c r="NK172" i="7" s="1"/>
  <c r="NK173" i="7" s="1"/>
  <c r="NK174" i="7" s="1"/>
  <c r="NK175" i="7" s="1"/>
  <c r="NK176" i="7" s="1"/>
  <c r="NK177" i="7" s="1"/>
  <c r="NK178" i="7" s="1"/>
  <c r="NK179" i="7" s="1"/>
  <c r="NK180" i="7" s="1"/>
  <c r="NK181" i="7" s="1"/>
  <c r="NK182" i="7" s="1"/>
  <c r="NK183" i="7" s="1"/>
  <c r="NK184" i="7" s="1"/>
  <c r="NK185" i="7" s="1"/>
  <c r="NK186" i="7" s="1"/>
  <c r="NK187" i="7" s="1"/>
  <c r="NK188" i="7" s="1"/>
  <c r="NK189" i="7" s="1"/>
  <c r="NK190" i="7" s="1"/>
  <c r="NK191" i="7" s="1"/>
  <c r="NK192" i="7" s="1"/>
  <c r="NK193" i="7" s="1"/>
  <c r="NK194" i="7" s="1"/>
  <c r="NK195" i="7" s="1"/>
  <c r="NK196" i="7" s="1"/>
  <c r="NK197" i="7" s="1"/>
  <c r="NK198" i="7" s="1"/>
  <c r="NK199" i="7" s="1"/>
  <c r="NK200" i="7" s="1"/>
  <c r="NK201" i="7" s="1"/>
  <c r="NK202" i="7" s="1"/>
  <c r="NK203" i="7" s="1"/>
  <c r="NK204" i="7" s="1"/>
  <c r="NK205" i="7" s="1"/>
  <c r="NK206" i="7" s="1"/>
  <c r="NK207" i="7" s="1"/>
  <c r="NK208" i="7" s="1"/>
  <c r="NK209" i="7" s="1"/>
  <c r="NK210" i="7" s="1"/>
  <c r="NK211" i="7" s="1"/>
  <c r="NK212" i="7" s="1"/>
  <c r="NK213" i="7" s="1"/>
  <c r="HW9" i="7"/>
  <c r="HW10" i="7" s="1"/>
  <c r="HW11" i="7" s="1"/>
  <c r="HW12" i="7" s="1"/>
  <c r="HW13" i="7" s="1"/>
  <c r="HW14" i="7" s="1"/>
  <c r="HW15" i="7" s="1"/>
  <c r="HW16" i="7" s="1"/>
  <c r="HW17" i="7" s="1"/>
  <c r="HW18" i="7" s="1"/>
  <c r="HW19" i="7" s="1"/>
  <c r="HW20" i="7" s="1"/>
  <c r="HW21" i="7" s="1"/>
  <c r="HW22" i="7" s="1"/>
  <c r="HW23" i="7" s="1"/>
  <c r="HW24" i="7" s="1"/>
  <c r="HW25" i="7" s="1"/>
  <c r="HW26" i="7" s="1"/>
  <c r="HW27" i="7" s="1"/>
  <c r="HW28" i="7" s="1"/>
  <c r="HW29" i="7" s="1"/>
  <c r="HW30" i="7" s="1"/>
  <c r="HW31" i="7" s="1"/>
  <c r="HW32" i="7" s="1"/>
  <c r="HW33" i="7" s="1"/>
  <c r="HW34" i="7" s="1"/>
  <c r="HW35" i="7" s="1"/>
  <c r="HW36" i="7" s="1"/>
  <c r="HW37" i="7" s="1"/>
  <c r="HW38" i="7" s="1"/>
  <c r="HW39" i="7" s="1"/>
  <c r="HW40" i="7" s="1"/>
  <c r="HW41" i="7" s="1"/>
  <c r="HW42" i="7" s="1"/>
  <c r="HW43" i="7" s="1"/>
  <c r="HW44" i="7" s="1"/>
  <c r="HW45" i="7" s="1"/>
  <c r="HW46" i="7" s="1"/>
  <c r="HW47" i="7" s="1"/>
  <c r="HW48" i="7" s="1"/>
  <c r="HW49" i="7" s="1"/>
  <c r="HW50" i="7" s="1"/>
  <c r="HW51" i="7" s="1"/>
  <c r="HW52" i="7" s="1"/>
  <c r="HW53" i="7" s="1"/>
  <c r="HW54" i="7" s="1"/>
  <c r="HW55" i="7" s="1"/>
  <c r="HW56" i="7" s="1"/>
  <c r="HW57" i="7" s="1"/>
  <c r="HW58" i="7" s="1"/>
  <c r="HW59" i="7" s="1"/>
  <c r="HW60" i="7" s="1"/>
  <c r="HW61" i="7" s="1"/>
  <c r="HW62" i="7" s="1"/>
  <c r="HW63" i="7" s="1"/>
  <c r="HW64" i="7" s="1"/>
  <c r="HW65" i="7" s="1"/>
  <c r="HW66" i="7" s="1"/>
  <c r="HW67" i="7" s="1"/>
  <c r="HW68" i="7" s="1"/>
  <c r="HW69" i="7" s="1"/>
  <c r="HW70" i="7" s="1"/>
  <c r="HW71" i="7" s="1"/>
  <c r="HW72" i="7" s="1"/>
  <c r="HW73" i="7" s="1"/>
  <c r="HW74" i="7" s="1"/>
  <c r="HW75" i="7" s="1"/>
  <c r="HW76" i="7" s="1"/>
  <c r="HW77" i="7" s="1"/>
  <c r="HW78" i="7" s="1"/>
  <c r="HW79" i="7" s="1"/>
  <c r="HW80" i="7" s="1"/>
  <c r="HW81" i="7" s="1"/>
  <c r="HW82" i="7" s="1"/>
  <c r="HW83" i="7" s="1"/>
  <c r="HW84" i="7" s="1"/>
  <c r="HW85" i="7" s="1"/>
  <c r="HW86" i="7" s="1"/>
  <c r="HW87" i="7" s="1"/>
  <c r="HW88" i="7" s="1"/>
  <c r="HW89" i="7" s="1"/>
  <c r="HW90" i="7" s="1"/>
  <c r="HW91" i="7" s="1"/>
  <c r="HW92" i="7" s="1"/>
  <c r="HW93" i="7" s="1"/>
  <c r="HW94" i="7" s="1"/>
  <c r="HW95" i="7" s="1"/>
  <c r="HW96" i="7" s="1"/>
  <c r="HW97" i="7" s="1"/>
  <c r="HW98" i="7" s="1"/>
  <c r="HW99" i="7" s="1"/>
  <c r="HW100" i="7" s="1"/>
  <c r="HW101" i="7" s="1"/>
  <c r="HW102" i="7" s="1"/>
  <c r="HW103" i="7" s="1"/>
  <c r="HW104" i="7" s="1"/>
  <c r="HW105" i="7" s="1"/>
  <c r="HW106" i="7" s="1"/>
  <c r="HW107" i="7" s="1"/>
  <c r="HW108" i="7" s="1"/>
  <c r="HW109" i="7" s="1"/>
  <c r="HW110" i="7" s="1"/>
  <c r="HW111" i="7" s="1"/>
  <c r="HW112" i="7" s="1"/>
  <c r="HW113" i="7" s="1"/>
  <c r="HW114" i="7" s="1"/>
  <c r="HW115" i="7" s="1"/>
  <c r="HW116" i="7" s="1"/>
  <c r="HW117" i="7" s="1"/>
  <c r="HW118" i="7" s="1"/>
  <c r="HW119" i="7" s="1"/>
  <c r="HW120" i="7" s="1"/>
  <c r="HW121" i="7" s="1"/>
  <c r="HW122" i="7" s="1"/>
  <c r="HW123" i="7" s="1"/>
  <c r="HW124" i="7" s="1"/>
  <c r="HW125" i="7" s="1"/>
  <c r="HW126" i="7" s="1"/>
  <c r="HW127" i="7" s="1"/>
  <c r="HW128" i="7" s="1"/>
  <c r="HW129" i="7" s="1"/>
  <c r="HW130" i="7" s="1"/>
  <c r="HW131" i="7" s="1"/>
  <c r="HW132" i="7" s="1"/>
  <c r="HW133" i="7" s="1"/>
  <c r="HW134" i="7" s="1"/>
  <c r="HW135" i="7" s="1"/>
  <c r="HW136" i="7" s="1"/>
  <c r="HW137" i="7" s="1"/>
  <c r="HW138" i="7" s="1"/>
  <c r="HW139" i="7" s="1"/>
  <c r="HW140" i="7" s="1"/>
  <c r="HW141" i="7" s="1"/>
  <c r="HW142" i="7" s="1"/>
  <c r="HW143" i="7" s="1"/>
  <c r="HW144" i="7" s="1"/>
  <c r="HW145" i="7" s="1"/>
  <c r="HW146" i="7" s="1"/>
  <c r="HW147" i="7" s="1"/>
  <c r="HW148" i="7" s="1"/>
  <c r="HW149" i="7" s="1"/>
  <c r="HW150" i="7" s="1"/>
  <c r="HW151" i="7" s="1"/>
  <c r="HW152" i="7" s="1"/>
  <c r="HW153" i="7" s="1"/>
  <c r="HW154" i="7" s="1"/>
  <c r="HW155" i="7" s="1"/>
  <c r="HW156" i="7" s="1"/>
  <c r="HW157" i="7" s="1"/>
  <c r="HW158" i="7" s="1"/>
  <c r="HW159" i="7" s="1"/>
  <c r="HW160" i="7" s="1"/>
  <c r="HW161" i="7" s="1"/>
  <c r="HW162" i="7" s="1"/>
  <c r="HW163" i="7" s="1"/>
  <c r="HW164" i="7" s="1"/>
  <c r="HW165" i="7" s="1"/>
  <c r="HW166" i="7" s="1"/>
  <c r="HW167" i="7" s="1"/>
  <c r="HW168" i="7" s="1"/>
  <c r="HW169" i="7" s="1"/>
  <c r="HW170" i="7" s="1"/>
  <c r="HW171" i="7" s="1"/>
  <c r="HW172" i="7" s="1"/>
  <c r="HW173" i="7" s="1"/>
  <c r="HW174" i="7" s="1"/>
  <c r="HW175" i="7" s="1"/>
  <c r="HW176" i="7" s="1"/>
  <c r="HW177" i="7" s="1"/>
  <c r="HW178" i="7" s="1"/>
  <c r="HW179" i="7" s="1"/>
  <c r="HW180" i="7" s="1"/>
  <c r="HW181" i="7" s="1"/>
  <c r="HW182" i="7" s="1"/>
  <c r="HW183" i="7" s="1"/>
  <c r="HW184" i="7" s="1"/>
  <c r="HW185" i="7" s="1"/>
  <c r="HW186" i="7" s="1"/>
  <c r="HW187" i="7" s="1"/>
  <c r="HW188" i="7" s="1"/>
  <c r="HW189" i="7" s="1"/>
  <c r="HW190" i="7" s="1"/>
  <c r="HW191" i="7" s="1"/>
  <c r="HW192" i="7" s="1"/>
  <c r="HW193" i="7" s="1"/>
  <c r="HW194" i="7" s="1"/>
  <c r="HW195" i="7" s="1"/>
  <c r="HW196" i="7" s="1"/>
  <c r="HW197" i="7" s="1"/>
  <c r="HW198" i="7" s="1"/>
  <c r="HW199" i="7" s="1"/>
  <c r="HW200" i="7" s="1"/>
  <c r="HW201" i="7" s="1"/>
  <c r="HW202" i="7" s="1"/>
  <c r="HW203" i="7" s="1"/>
  <c r="HW204" i="7" s="1"/>
  <c r="HW205" i="7" s="1"/>
  <c r="HW206" i="7" s="1"/>
  <c r="HW207" i="7" s="1"/>
  <c r="HW208" i="7" s="1"/>
  <c r="HW209" i="7" s="1"/>
  <c r="HW210" i="7" s="1"/>
  <c r="HW211" i="7" s="1"/>
  <c r="HW212" i="7" s="1"/>
  <c r="HW213" i="7" s="1"/>
  <c r="NE9" i="7"/>
  <c r="NE10" i="7" s="1"/>
  <c r="NE11" i="7" s="1"/>
  <c r="NE12" i="7" s="1"/>
  <c r="NE13" i="7" s="1"/>
  <c r="NE14" i="7" s="1"/>
  <c r="NE15" i="7" s="1"/>
  <c r="NE16" i="7" s="1"/>
  <c r="NE17" i="7" s="1"/>
  <c r="NE18" i="7" s="1"/>
  <c r="NE19" i="7" s="1"/>
  <c r="NE20" i="7" s="1"/>
  <c r="NE21" i="7" s="1"/>
  <c r="NE22" i="7" s="1"/>
  <c r="NE23" i="7" s="1"/>
  <c r="NE24" i="7" s="1"/>
  <c r="NE25" i="7" s="1"/>
  <c r="NE26" i="7" s="1"/>
  <c r="NE27" i="7" s="1"/>
  <c r="NE28" i="7" s="1"/>
  <c r="NE29" i="7" s="1"/>
  <c r="NE30" i="7" s="1"/>
  <c r="NE31" i="7" s="1"/>
  <c r="NE32" i="7" s="1"/>
  <c r="NE33" i="7" s="1"/>
  <c r="NE34" i="7" s="1"/>
  <c r="NE35" i="7" s="1"/>
  <c r="NE36" i="7" s="1"/>
  <c r="NE37" i="7" s="1"/>
  <c r="NE38" i="7" s="1"/>
  <c r="NE39" i="7" s="1"/>
  <c r="NE40" i="7" s="1"/>
  <c r="NE41" i="7" s="1"/>
  <c r="NE42" i="7" s="1"/>
  <c r="NE43" i="7" s="1"/>
  <c r="NE44" i="7" s="1"/>
  <c r="NE45" i="7" s="1"/>
  <c r="NE46" i="7" s="1"/>
  <c r="NE47" i="7" s="1"/>
  <c r="NE48" i="7" s="1"/>
  <c r="NE49" i="7" s="1"/>
  <c r="NE50" i="7" s="1"/>
  <c r="NE51" i="7" s="1"/>
  <c r="NE52" i="7" s="1"/>
  <c r="NE53" i="7" s="1"/>
  <c r="NE54" i="7" s="1"/>
  <c r="NE55" i="7" s="1"/>
  <c r="NE56" i="7" s="1"/>
  <c r="NE57" i="7" s="1"/>
  <c r="NE58" i="7" s="1"/>
  <c r="NE59" i="7" s="1"/>
  <c r="NE60" i="7" s="1"/>
  <c r="NE61" i="7" s="1"/>
  <c r="NE62" i="7" s="1"/>
  <c r="NE63" i="7" s="1"/>
  <c r="NE64" i="7" s="1"/>
  <c r="NE65" i="7" s="1"/>
  <c r="NE66" i="7" s="1"/>
  <c r="NE67" i="7" s="1"/>
  <c r="NE68" i="7" s="1"/>
  <c r="NE69" i="7" s="1"/>
  <c r="NE70" i="7" s="1"/>
  <c r="NE71" i="7" s="1"/>
  <c r="NE72" i="7" s="1"/>
  <c r="NE73" i="7" s="1"/>
  <c r="NE74" i="7" s="1"/>
  <c r="NE75" i="7" s="1"/>
  <c r="NE76" i="7" s="1"/>
  <c r="NE77" i="7" s="1"/>
  <c r="NE78" i="7" s="1"/>
  <c r="NE79" i="7" s="1"/>
  <c r="NE80" i="7" s="1"/>
  <c r="NE81" i="7" s="1"/>
  <c r="NE82" i="7" s="1"/>
  <c r="NE83" i="7" s="1"/>
  <c r="NE84" i="7" s="1"/>
  <c r="NE85" i="7" s="1"/>
  <c r="NE86" i="7" s="1"/>
  <c r="NE87" i="7" s="1"/>
  <c r="NE88" i="7" s="1"/>
  <c r="NE89" i="7" s="1"/>
  <c r="NE90" i="7" s="1"/>
  <c r="NE91" i="7" s="1"/>
  <c r="NE92" i="7" s="1"/>
  <c r="NE93" i="7" s="1"/>
  <c r="NE94" i="7" s="1"/>
  <c r="NE95" i="7" s="1"/>
  <c r="NE96" i="7" s="1"/>
  <c r="NE97" i="7" s="1"/>
  <c r="NE98" i="7" s="1"/>
  <c r="NE99" i="7" s="1"/>
  <c r="NE100" i="7" s="1"/>
  <c r="NE101" i="7" s="1"/>
  <c r="NE102" i="7" s="1"/>
  <c r="NE103" i="7" s="1"/>
  <c r="NE104" i="7" s="1"/>
  <c r="NE105" i="7" s="1"/>
  <c r="NE106" i="7" s="1"/>
  <c r="NE107" i="7" s="1"/>
  <c r="NE108" i="7" s="1"/>
  <c r="NE109" i="7" s="1"/>
  <c r="NE110" i="7" s="1"/>
  <c r="NE111" i="7" s="1"/>
  <c r="NE112" i="7" s="1"/>
  <c r="NE113" i="7" s="1"/>
  <c r="NE114" i="7" s="1"/>
  <c r="NE115" i="7" s="1"/>
  <c r="NE116" i="7" s="1"/>
  <c r="NE117" i="7" s="1"/>
  <c r="NE118" i="7" s="1"/>
  <c r="NE119" i="7" s="1"/>
  <c r="NE120" i="7" s="1"/>
  <c r="NE121" i="7" s="1"/>
  <c r="NE122" i="7" s="1"/>
  <c r="NE123" i="7" s="1"/>
  <c r="NE124" i="7" s="1"/>
  <c r="NE125" i="7" s="1"/>
  <c r="NE126" i="7" s="1"/>
  <c r="NE127" i="7" s="1"/>
  <c r="NE128" i="7" s="1"/>
  <c r="NE129" i="7" s="1"/>
  <c r="NE130" i="7" s="1"/>
  <c r="NE131" i="7" s="1"/>
  <c r="NE132" i="7" s="1"/>
  <c r="NE133" i="7" s="1"/>
  <c r="NE134" i="7" s="1"/>
  <c r="NE135" i="7" s="1"/>
  <c r="NE136" i="7" s="1"/>
  <c r="NE137" i="7" s="1"/>
  <c r="NE138" i="7" s="1"/>
  <c r="NE139" i="7" s="1"/>
  <c r="NE140" i="7" s="1"/>
  <c r="NE141" i="7" s="1"/>
  <c r="NE142" i="7" s="1"/>
  <c r="NE143" i="7" s="1"/>
  <c r="NE144" i="7" s="1"/>
  <c r="NE145" i="7" s="1"/>
  <c r="NE146" i="7" s="1"/>
  <c r="NE147" i="7" s="1"/>
  <c r="NE148" i="7" s="1"/>
  <c r="NE149" i="7" s="1"/>
  <c r="NE150" i="7" s="1"/>
  <c r="NE151" i="7" s="1"/>
  <c r="NE152" i="7" s="1"/>
  <c r="NE153" i="7" s="1"/>
  <c r="NE154" i="7" s="1"/>
  <c r="NE155" i="7" s="1"/>
  <c r="NE156" i="7" s="1"/>
  <c r="NE157" i="7" s="1"/>
  <c r="NE158" i="7" s="1"/>
  <c r="NE159" i="7" s="1"/>
  <c r="NE160" i="7" s="1"/>
  <c r="NE161" i="7" s="1"/>
  <c r="NE162" i="7" s="1"/>
  <c r="NE163" i="7" s="1"/>
  <c r="NE164" i="7" s="1"/>
  <c r="NE165" i="7" s="1"/>
  <c r="NE166" i="7" s="1"/>
  <c r="NE167" i="7" s="1"/>
  <c r="NE168" i="7" s="1"/>
  <c r="NE169" i="7" s="1"/>
  <c r="NE170" i="7" s="1"/>
  <c r="NE171" i="7" s="1"/>
  <c r="NE172" i="7" s="1"/>
  <c r="NE173" i="7" s="1"/>
  <c r="NE174" i="7" s="1"/>
  <c r="NE175" i="7" s="1"/>
  <c r="NE176" i="7" s="1"/>
  <c r="NE177" i="7" s="1"/>
  <c r="NE178" i="7" s="1"/>
  <c r="NE179" i="7" s="1"/>
  <c r="NE180" i="7" s="1"/>
  <c r="NE181" i="7" s="1"/>
  <c r="NE182" i="7" s="1"/>
  <c r="NE183" i="7" s="1"/>
  <c r="NE184" i="7" s="1"/>
  <c r="NE185" i="7" s="1"/>
  <c r="NE186" i="7" s="1"/>
  <c r="NE187" i="7" s="1"/>
  <c r="NE188" i="7" s="1"/>
  <c r="NE189" i="7" s="1"/>
  <c r="NE190" i="7" s="1"/>
  <c r="NE191" i="7" s="1"/>
  <c r="NE192" i="7" s="1"/>
  <c r="NE193" i="7" s="1"/>
  <c r="NE194" i="7" s="1"/>
  <c r="NE195" i="7" s="1"/>
  <c r="NE196" i="7" s="1"/>
  <c r="NE197" i="7" s="1"/>
  <c r="NE198" i="7" s="1"/>
  <c r="NE199" i="7" s="1"/>
  <c r="NE200" i="7" s="1"/>
  <c r="NE201" i="7" s="1"/>
  <c r="NE202" i="7" s="1"/>
  <c r="NE203" i="7" s="1"/>
  <c r="NE204" i="7" s="1"/>
  <c r="NE205" i="7" s="1"/>
  <c r="NE206" i="7" s="1"/>
  <c r="NE207" i="7" s="1"/>
  <c r="NE208" i="7" s="1"/>
  <c r="NE209" i="7" s="1"/>
  <c r="NE210" i="7" s="1"/>
  <c r="NE211" i="7" s="1"/>
  <c r="NE212" i="7" s="1"/>
  <c r="NE213" i="7" s="1"/>
  <c r="KW9" i="7"/>
  <c r="KW10" i="7" s="1"/>
  <c r="KW11" i="7" s="1"/>
  <c r="KW12" i="7" s="1"/>
  <c r="KW13" i="7" s="1"/>
  <c r="KW14" i="7" s="1"/>
  <c r="KW15" i="7" s="1"/>
  <c r="KW16" i="7" s="1"/>
  <c r="KW17" i="7" s="1"/>
  <c r="KW18" i="7" s="1"/>
  <c r="KW19" i="7" s="1"/>
  <c r="KW20" i="7" s="1"/>
  <c r="KW21" i="7" s="1"/>
  <c r="KW22" i="7" s="1"/>
  <c r="KW23" i="7" s="1"/>
  <c r="KW24" i="7" s="1"/>
  <c r="KW25" i="7" s="1"/>
  <c r="KW26" i="7" s="1"/>
  <c r="KW27" i="7" s="1"/>
  <c r="KW28" i="7" s="1"/>
  <c r="KW29" i="7" s="1"/>
  <c r="KW30" i="7" s="1"/>
  <c r="KW31" i="7" s="1"/>
  <c r="KW32" i="7" s="1"/>
  <c r="KW33" i="7" s="1"/>
  <c r="KW34" i="7" s="1"/>
  <c r="KW35" i="7" s="1"/>
  <c r="KW36" i="7" s="1"/>
  <c r="KW37" i="7" s="1"/>
  <c r="KW38" i="7" s="1"/>
  <c r="KW39" i="7" s="1"/>
  <c r="KW40" i="7" s="1"/>
  <c r="KW41" i="7" s="1"/>
  <c r="KW42" i="7" s="1"/>
  <c r="KW43" i="7" s="1"/>
  <c r="KW44" i="7" s="1"/>
  <c r="KW45" i="7" s="1"/>
  <c r="KW46" i="7" s="1"/>
  <c r="KW47" i="7" s="1"/>
  <c r="KW48" i="7" s="1"/>
  <c r="KW49" i="7" s="1"/>
  <c r="KW50" i="7" s="1"/>
  <c r="KW51" i="7" s="1"/>
  <c r="KW52" i="7" s="1"/>
  <c r="KW53" i="7" s="1"/>
  <c r="KW54" i="7" s="1"/>
  <c r="KW55" i="7" s="1"/>
  <c r="KW56" i="7" s="1"/>
  <c r="KW57" i="7" s="1"/>
  <c r="KW58" i="7" s="1"/>
  <c r="KW59" i="7" s="1"/>
  <c r="KW60" i="7" s="1"/>
  <c r="KW61" i="7" s="1"/>
  <c r="KW62" i="7" s="1"/>
  <c r="KW63" i="7" s="1"/>
  <c r="KW64" i="7" s="1"/>
  <c r="KW65" i="7" s="1"/>
  <c r="KW66" i="7" s="1"/>
  <c r="KW67" i="7" s="1"/>
  <c r="KW68" i="7" s="1"/>
  <c r="KW69" i="7" s="1"/>
  <c r="KW70" i="7" s="1"/>
  <c r="KW71" i="7" s="1"/>
  <c r="KW72" i="7" s="1"/>
  <c r="KW73" i="7" s="1"/>
  <c r="KW74" i="7" s="1"/>
  <c r="KW75" i="7" s="1"/>
  <c r="KW76" i="7" s="1"/>
  <c r="KW77" i="7" s="1"/>
  <c r="KW78" i="7" s="1"/>
  <c r="KW79" i="7" s="1"/>
  <c r="KW80" i="7" s="1"/>
  <c r="KW81" i="7" s="1"/>
  <c r="KW82" i="7" s="1"/>
  <c r="KW83" i="7" s="1"/>
  <c r="KW84" i="7" s="1"/>
  <c r="KW85" i="7" s="1"/>
  <c r="KW86" i="7" s="1"/>
  <c r="KW87" i="7" s="1"/>
  <c r="KW88" i="7" s="1"/>
  <c r="KW89" i="7" s="1"/>
  <c r="KW90" i="7" s="1"/>
  <c r="KW91" i="7" s="1"/>
  <c r="KW92" i="7" s="1"/>
  <c r="KW93" i="7" s="1"/>
  <c r="KW94" i="7" s="1"/>
  <c r="KW95" i="7" s="1"/>
  <c r="KW96" i="7" s="1"/>
  <c r="KW97" i="7" s="1"/>
  <c r="KW98" i="7" s="1"/>
  <c r="KW99" i="7" s="1"/>
  <c r="KW100" i="7" s="1"/>
  <c r="KW101" i="7" s="1"/>
  <c r="KW102" i="7" s="1"/>
  <c r="KW103" i="7" s="1"/>
  <c r="KW104" i="7" s="1"/>
  <c r="KW105" i="7" s="1"/>
  <c r="KW106" i="7" s="1"/>
  <c r="KW107" i="7" s="1"/>
  <c r="KW108" i="7" s="1"/>
  <c r="KW109" i="7" s="1"/>
  <c r="KW110" i="7" s="1"/>
  <c r="KW111" i="7" s="1"/>
  <c r="KW112" i="7" s="1"/>
  <c r="KW113" i="7" s="1"/>
  <c r="KW114" i="7" s="1"/>
  <c r="KW115" i="7" s="1"/>
  <c r="KW116" i="7" s="1"/>
  <c r="KW117" i="7" s="1"/>
  <c r="KW118" i="7" s="1"/>
  <c r="KW119" i="7" s="1"/>
  <c r="KW120" i="7" s="1"/>
  <c r="KW121" i="7" s="1"/>
  <c r="KW122" i="7" s="1"/>
  <c r="KW123" i="7" s="1"/>
  <c r="KW124" i="7" s="1"/>
  <c r="KW125" i="7" s="1"/>
  <c r="KW126" i="7" s="1"/>
  <c r="KW127" i="7" s="1"/>
  <c r="KW128" i="7" s="1"/>
  <c r="KW129" i="7" s="1"/>
  <c r="KW130" i="7" s="1"/>
  <c r="KW131" i="7" s="1"/>
  <c r="KW132" i="7" s="1"/>
  <c r="KW133" i="7" s="1"/>
  <c r="KW134" i="7" s="1"/>
  <c r="KW135" i="7" s="1"/>
  <c r="KW136" i="7" s="1"/>
  <c r="KW137" i="7" s="1"/>
  <c r="KW138" i="7" s="1"/>
  <c r="KW139" i="7" s="1"/>
  <c r="KW140" i="7" s="1"/>
  <c r="KW141" i="7" s="1"/>
  <c r="KW142" i="7" s="1"/>
  <c r="KW143" i="7" s="1"/>
  <c r="KW144" i="7" s="1"/>
  <c r="KW145" i="7" s="1"/>
  <c r="KW146" i="7" s="1"/>
  <c r="KW147" i="7" s="1"/>
  <c r="KW148" i="7" s="1"/>
  <c r="KW149" i="7" s="1"/>
  <c r="KW150" i="7" s="1"/>
  <c r="KW151" i="7" s="1"/>
  <c r="KW152" i="7" s="1"/>
  <c r="KW153" i="7" s="1"/>
  <c r="KW154" i="7" s="1"/>
  <c r="KW155" i="7" s="1"/>
  <c r="KW156" i="7" s="1"/>
  <c r="KW157" i="7" s="1"/>
  <c r="KW158" i="7" s="1"/>
  <c r="KW159" i="7" s="1"/>
  <c r="KW160" i="7" s="1"/>
  <c r="KW161" i="7" s="1"/>
  <c r="KW162" i="7" s="1"/>
  <c r="KW163" i="7" s="1"/>
  <c r="KW164" i="7" s="1"/>
  <c r="KW165" i="7" s="1"/>
  <c r="KW166" i="7" s="1"/>
  <c r="KW167" i="7" s="1"/>
  <c r="KW168" i="7" s="1"/>
  <c r="KW169" i="7" s="1"/>
  <c r="KW170" i="7" s="1"/>
  <c r="KW171" i="7" s="1"/>
  <c r="KW172" i="7" s="1"/>
  <c r="KW173" i="7" s="1"/>
  <c r="KW174" i="7" s="1"/>
  <c r="KW175" i="7" s="1"/>
  <c r="KW176" i="7" s="1"/>
  <c r="KW177" i="7" s="1"/>
  <c r="KW178" i="7" s="1"/>
  <c r="KW179" i="7" s="1"/>
  <c r="KW180" i="7" s="1"/>
  <c r="KW181" i="7" s="1"/>
  <c r="KW182" i="7" s="1"/>
  <c r="KW183" i="7" s="1"/>
  <c r="KW184" i="7" s="1"/>
  <c r="KW185" i="7" s="1"/>
  <c r="KW186" i="7" s="1"/>
  <c r="KW187" i="7" s="1"/>
  <c r="KW188" i="7" s="1"/>
  <c r="KW189" i="7" s="1"/>
  <c r="KW190" i="7" s="1"/>
  <c r="KW191" i="7" s="1"/>
  <c r="KW192" i="7" s="1"/>
  <c r="KW193" i="7" s="1"/>
  <c r="KW194" i="7" s="1"/>
  <c r="KW195" i="7" s="1"/>
  <c r="KW196" i="7" s="1"/>
  <c r="KW197" i="7" s="1"/>
  <c r="KW198" i="7" s="1"/>
  <c r="KW199" i="7" s="1"/>
  <c r="KW200" i="7" s="1"/>
  <c r="KW201" i="7" s="1"/>
  <c r="KW202" i="7" s="1"/>
  <c r="KW203" i="7" s="1"/>
  <c r="KW204" i="7" s="1"/>
  <c r="KW205" i="7" s="1"/>
  <c r="KW206" i="7" s="1"/>
  <c r="KW207" i="7" s="1"/>
  <c r="KW208" i="7" s="1"/>
  <c r="KW209" i="7" s="1"/>
  <c r="KW210" i="7" s="1"/>
  <c r="KW211" i="7" s="1"/>
  <c r="KW212" i="7" s="1"/>
  <c r="KW213" i="7" s="1"/>
  <c r="FU9" i="7"/>
  <c r="FU10" i="7" s="1"/>
  <c r="FU11" i="7" s="1"/>
  <c r="FU12" i="7" s="1"/>
  <c r="FU13" i="7" s="1"/>
  <c r="FU14" i="7" s="1"/>
  <c r="FU15" i="7" s="1"/>
  <c r="FU16" i="7" s="1"/>
  <c r="FU17" i="7" s="1"/>
  <c r="FU18" i="7" s="1"/>
  <c r="FU19" i="7" s="1"/>
  <c r="FU20" i="7" s="1"/>
  <c r="FU21" i="7" s="1"/>
  <c r="FU22" i="7" s="1"/>
  <c r="FU23" i="7" s="1"/>
  <c r="FU24" i="7" s="1"/>
  <c r="FU25" i="7" s="1"/>
  <c r="FU26" i="7" s="1"/>
  <c r="FU27" i="7" s="1"/>
  <c r="FU28" i="7" s="1"/>
  <c r="FU29" i="7" s="1"/>
  <c r="FU30" i="7" s="1"/>
  <c r="FU31" i="7" s="1"/>
  <c r="FU32" i="7" s="1"/>
  <c r="FU33" i="7" s="1"/>
  <c r="FU34" i="7" s="1"/>
  <c r="FU35" i="7" s="1"/>
  <c r="FU36" i="7" s="1"/>
  <c r="FU37" i="7" s="1"/>
  <c r="FU38" i="7" s="1"/>
  <c r="FU39" i="7" s="1"/>
  <c r="FU40" i="7" s="1"/>
  <c r="FU41" i="7" s="1"/>
  <c r="FU42" i="7" s="1"/>
  <c r="FU43" i="7" s="1"/>
  <c r="FU44" i="7" s="1"/>
  <c r="FU45" i="7" s="1"/>
  <c r="FU46" i="7" s="1"/>
  <c r="FU47" i="7" s="1"/>
  <c r="FU48" i="7" s="1"/>
  <c r="FU49" i="7" s="1"/>
  <c r="FU50" i="7" s="1"/>
  <c r="FU51" i="7" s="1"/>
  <c r="FU52" i="7" s="1"/>
  <c r="FU53" i="7" s="1"/>
  <c r="FU54" i="7" s="1"/>
  <c r="FU55" i="7" s="1"/>
  <c r="FU56" i="7" s="1"/>
  <c r="FU57" i="7" s="1"/>
  <c r="FU58" i="7" s="1"/>
  <c r="FU59" i="7" s="1"/>
  <c r="FU60" i="7" s="1"/>
  <c r="FU61" i="7" s="1"/>
  <c r="FU62" i="7" s="1"/>
  <c r="FU63" i="7" s="1"/>
  <c r="FU64" i="7" s="1"/>
  <c r="FU65" i="7" s="1"/>
  <c r="FU66" i="7" s="1"/>
  <c r="FU67" i="7" s="1"/>
  <c r="FU68" i="7" s="1"/>
  <c r="FU69" i="7" s="1"/>
  <c r="FU70" i="7" s="1"/>
  <c r="FU71" i="7" s="1"/>
  <c r="FU72" i="7" s="1"/>
  <c r="FU73" i="7" s="1"/>
  <c r="FU74" i="7" s="1"/>
  <c r="FU75" i="7" s="1"/>
  <c r="FU76" i="7" s="1"/>
  <c r="FU77" i="7" s="1"/>
  <c r="FU78" i="7" s="1"/>
  <c r="FU79" i="7" s="1"/>
  <c r="FU80" i="7" s="1"/>
  <c r="FU81" i="7" s="1"/>
  <c r="FU82" i="7" s="1"/>
  <c r="FU83" i="7" s="1"/>
  <c r="FU84" i="7" s="1"/>
  <c r="FU85" i="7" s="1"/>
  <c r="FU86" i="7" s="1"/>
  <c r="FU87" i="7" s="1"/>
  <c r="FU88" i="7" s="1"/>
  <c r="FU89" i="7" s="1"/>
  <c r="FU90" i="7" s="1"/>
  <c r="FU91" i="7" s="1"/>
  <c r="FU92" i="7" s="1"/>
  <c r="FU93" i="7" s="1"/>
  <c r="FU94" i="7" s="1"/>
  <c r="FU95" i="7" s="1"/>
  <c r="FU96" i="7" s="1"/>
  <c r="FU97" i="7" s="1"/>
  <c r="FU98" i="7" s="1"/>
  <c r="FU99" i="7" s="1"/>
  <c r="FU100" i="7" s="1"/>
  <c r="FU101" i="7" s="1"/>
  <c r="FU102" i="7" s="1"/>
  <c r="FU103" i="7" s="1"/>
  <c r="FU104" i="7" s="1"/>
  <c r="FU105" i="7" s="1"/>
  <c r="FU106" i="7" s="1"/>
  <c r="FU107" i="7" s="1"/>
  <c r="FU108" i="7" s="1"/>
  <c r="FU109" i="7" s="1"/>
  <c r="FU110" i="7" s="1"/>
  <c r="FU111" i="7" s="1"/>
  <c r="FU112" i="7" s="1"/>
  <c r="FU113" i="7" s="1"/>
  <c r="FU114" i="7" s="1"/>
  <c r="FU115" i="7" s="1"/>
  <c r="FU116" i="7" s="1"/>
  <c r="FU117" i="7" s="1"/>
  <c r="FU118" i="7" s="1"/>
  <c r="FU119" i="7" s="1"/>
  <c r="FU120" i="7" s="1"/>
  <c r="FU121" i="7" s="1"/>
  <c r="FU122" i="7" s="1"/>
  <c r="FU123" i="7" s="1"/>
  <c r="FU124" i="7" s="1"/>
  <c r="FU125" i="7" s="1"/>
  <c r="FU126" i="7" s="1"/>
  <c r="FU127" i="7" s="1"/>
  <c r="FU128" i="7" s="1"/>
  <c r="FU129" i="7" s="1"/>
  <c r="FU130" i="7" s="1"/>
  <c r="FU131" i="7" s="1"/>
  <c r="FU132" i="7" s="1"/>
  <c r="FU133" i="7" s="1"/>
  <c r="FU134" i="7" s="1"/>
  <c r="FU135" i="7" s="1"/>
  <c r="FU136" i="7" s="1"/>
  <c r="FU137" i="7" s="1"/>
  <c r="FU138" i="7" s="1"/>
  <c r="FU139" i="7" s="1"/>
  <c r="FU140" i="7" s="1"/>
  <c r="FU141" i="7" s="1"/>
  <c r="FU142" i="7" s="1"/>
  <c r="FU143" i="7" s="1"/>
  <c r="FU144" i="7" s="1"/>
  <c r="FU145" i="7" s="1"/>
  <c r="FU146" i="7" s="1"/>
  <c r="FU147" i="7" s="1"/>
  <c r="FU148" i="7" s="1"/>
  <c r="FU149" i="7" s="1"/>
  <c r="FU150" i="7" s="1"/>
  <c r="FU151" i="7" s="1"/>
  <c r="FU152" i="7" s="1"/>
  <c r="FU153" i="7" s="1"/>
  <c r="FU154" i="7" s="1"/>
  <c r="FU155" i="7" s="1"/>
  <c r="FU156" i="7" s="1"/>
  <c r="FU157" i="7" s="1"/>
  <c r="FU158" i="7" s="1"/>
  <c r="FU159" i="7" s="1"/>
  <c r="FU160" i="7" s="1"/>
  <c r="FU161" i="7" s="1"/>
  <c r="FU162" i="7" s="1"/>
  <c r="FU163" i="7" s="1"/>
  <c r="FU164" i="7" s="1"/>
  <c r="FU165" i="7" s="1"/>
  <c r="FU166" i="7" s="1"/>
  <c r="FU167" i="7" s="1"/>
  <c r="FU168" i="7" s="1"/>
  <c r="FU169" i="7" s="1"/>
  <c r="FU170" i="7" s="1"/>
  <c r="FU171" i="7" s="1"/>
  <c r="FU172" i="7" s="1"/>
  <c r="FU173" i="7" s="1"/>
  <c r="FU174" i="7" s="1"/>
  <c r="FU175" i="7" s="1"/>
  <c r="FU176" i="7" s="1"/>
  <c r="FU177" i="7" s="1"/>
  <c r="FU178" i="7" s="1"/>
  <c r="FU179" i="7" s="1"/>
  <c r="FU180" i="7" s="1"/>
  <c r="FU181" i="7" s="1"/>
  <c r="FU182" i="7" s="1"/>
  <c r="FU183" i="7" s="1"/>
  <c r="FU184" i="7" s="1"/>
  <c r="FU185" i="7" s="1"/>
  <c r="FU186" i="7" s="1"/>
  <c r="FU187" i="7" s="1"/>
  <c r="FU188" i="7" s="1"/>
  <c r="FU189" i="7" s="1"/>
  <c r="FU190" i="7" s="1"/>
  <c r="FU191" i="7" s="1"/>
  <c r="FU192" i="7" s="1"/>
  <c r="FU193" i="7" s="1"/>
  <c r="FU194" i="7" s="1"/>
  <c r="FU195" i="7" s="1"/>
  <c r="FU196" i="7" s="1"/>
  <c r="FU197" i="7" s="1"/>
  <c r="FU198" i="7" s="1"/>
  <c r="FU199" i="7" s="1"/>
  <c r="FU200" i="7" s="1"/>
  <c r="FU201" i="7" s="1"/>
  <c r="FU202" i="7" s="1"/>
  <c r="FU203" i="7" s="1"/>
  <c r="FU204" i="7" s="1"/>
  <c r="FU205" i="7" s="1"/>
  <c r="FU206" i="7" s="1"/>
  <c r="FU207" i="7" s="1"/>
  <c r="FU208" i="7" s="1"/>
  <c r="FU209" i="7" s="1"/>
  <c r="FU210" i="7" s="1"/>
  <c r="FU211" i="7" s="1"/>
  <c r="FU212" i="7" s="1"/>
  <c r="FU213" i="7" s="1"/>
  <c r="IU9" i="7"/>
  <c r="IU10" i="7" s="1"/>
  <c r="IU11" i="7" s="1"/>
  <c r="IU12" i="7" s="1"/>
  <c r="IU13" i="7" s="1"/>
  <c r="IU14" i="7" s="1"/>
  <c r="IU15" i="7" s="1"/>
  <c r="IU16" i="7" s="1"/>
  <c r="IU17" i="7" s="1"/>
  <c r="IU18" i="7" s="1"/>
  <c r="IU19" i="7" s="1"/>
  <c r="IU20" i="7" s="1"/>
  <c r="IU21" i="7" s="1"/>
  <c r="IU22" i="7" s="1"/>
  <c r="IU23" i="7" s="1"/>
  <c r="IU24" i="7" s="1"/>
  <c r="IU25" i="7" s="1"/>
  <c r="IU26" i="7" s="1"/>
  <c r="IU27" i="7" s="1"/>
  <c r="IU28" i="7" s="1"/>
  <c r="IU29" i="7" s="1"/>
  <c r="IU30" i="7" s="1"/>
  <c r="IU31" i="7" s="1"/>
  <c r="IU32" i="7" s="1"/>
  <c r="IU33" i="7" s="1"/>
  <c r="IU34" i="7" s="1"/>
  <c r="IU35" i="7" s="1"/>
  <c r="IU36" i="7" s="1"/>
  <c r="IU37" i="7" s="1"/>
  <c r="IU38" i="7" s="1"/>
  <c r="IU39" i="7" s="1"/>
  <c r="IU40" i="7" s="1"/>
  <c r="IU41" i="7" s="1"/>
  <c r="IU42" i="7" s="1"/>
  <c r="IU43" i="7" s="1"/>
  <c r="IU44" i="7" s="1"/>
  <c r="IU45" i="7" s="1"/>
  <c r="IU46" i="7" s="1"/>
  <c r="IU47" i="7" s="1"/>
  <c r="IU48" i="7" s="1"/>
  <c r="IU49" i="7" s="1"/>
  <c r="IU50" i="7" s="1"/>
  <c r="IU51" i="7" s="1"/>
  <c r="IU52" i="7" s="1"/>
  <c r="IU53" i="7" s="1"/>
  <c r="IU54" i="7" s="1"/>
  <c r="IU55" i="7" s="1"/>
  <c r="IU56" i="7" s="1"/>
  <c r="IU57" i="7" s="1"/>
  <c r="IU58" i="7" s="1"/>
  <c r="IU59" i="7" s="1"/>
  <c r="IU60" i="7" s="1"/>
  <c r="IU61" i="7" s="1"/>
  <c r="IU62" i="7" s="1"/>
  <c r="IU63" i="7" s="1"/>
  <c r="IU64" i="7" s="1"/>
  <c r="IU65" i="7" s="1"/>
  <c r="IU66" i="7" s="1"/>
  <c r="IU67" i="7" s="1"/>
  <c r="IU68" i="7" s="1"/>
  <c r="IU69" i="7" s="1"/>
  <c r="IU70" i="7" s="1"/>
  <c r="IU71" i="7" s="1"/>
  <c r="IU72" i="7" s="1"/>
  <c r="IU73" i="7" s="1"/>
  <c r="IU74" i="7" s="1"/>
  <c r="IU75" i="7" s="1"/>
  <c r="IU76" i="7" s="1"/>
  <c r="IU77" i="7" s="1"/>
  <c r="IU78" i="7" s="1"/>
  <c r="IU79" i="7" s="1"/>
  <c r="IU80" i="7" s="1"/>
  <c r="IU81" i="7" s="1"/>
  <c r="IU82" i="7" s="1"/>
  <c r="IU83" i="7" s="1"/>
  <c r="IU84" i="7" s="1"/>
  <c r="IU85" i="7" s="1"/>
  <c r="IU86" i="7" s="1"/>
  <c r="IU87" i="7" s="1"/>
  <c r="IU88" i="7" s="1"/>
  <c r="IU89" i="7" s="1"/>
  <c r="IU90" i="7" s="1"/>
  <c r="IU91" i="7" s="1"/>
  <c r="IU92" i="7" s="1"/>
  <c r="IU93" i="7" s="1"/>
  <c r="IU94" i="7" s="1"/>
  <c r="IU95" i="7" s="1"/>
  <c r="IU96" i="7" s="1"/>
  <c r="IU97" i="7" s="1"/>
  <c r="IU98" i="7" s="1"/>
  <c r="IU99" i="7" s="1"/>
  <c r="IU100" i="7" s="1"/>
  <c r="IU101" i="7" s="1"/>
  <c r="IU102" i="7" s="1"/>
  <c r="IU103" i="7" s="1"/>
  <c r="IU104" i="7" s="1"/>
  <c r="IU105" i="7" s="1"/>
  <c r="IU106" i="7" s="1"/>
  <c r="IU107" i="7" s="1"/>
  <c r="IU108" i="7" s="1"/>
  <c r="IU109" i="7" s="1"/>
  <c r="IU110" i="7" s="1"/>
  <c r="IU111" i="7" s="1"/>
  <c r="IU112" i="7" s="1"/>
  <c r="IU113" i="7" s="1"/>
  <c r="IU114" i="7" s="1"/>
  <c r="IU115" i="7" s="1"/>
  <c r="IU116" i="7" s="1"/>
  <c r="IU117" i="7" s="1"/>
  <c r="IU118" i="7" s="1"/>
  <c r="IU119" i="7" s="1"/>
  <c r="IU120" i="7" s="1"/>
  <c r="IU121" i="7" s="1"/>
  <c r="IU122" i="7" s="1"/>
  <c r="IU123" i="7" s="1"/>
  <c r="IU124" i="7" s="1"/>
  <c r="IU125" i="7" s="1"/>
  <c r="IU126" i="7" s="1"/>
  <c r="IU127" i="7" s="1"/>
  <c r="IU128" i="7" s="1"/>
  <c r="IU129" i="7" s="1"/>
  <c r="IU130" i="7" s="1"/>
  <c r="IU131" i="7" s="1"/>
  <c r="IU132" i="7" s="1"/>
  <c r="IU133" i="7" s="1"/>
  <c r="IU134" i="7" s="1"/>
  <c r="IU135" i="7" s="1"/>
  <c r="IU136" i="7" s="1"/>
  <c r="IU137" i="7" s="1"/>
  <c r="IU138" i="7" s="1"/>
  <c r="IU139" i="7" s="1"/>
  <c r="IU140" i="7" s="1"/>
  <c r="IU141" i="7" s="1"/>
  <c r="IU142" i="7" s="1"/>
  <c r="IU143" i="7" s="1"/>
  <c r="IU144" i="7" s="1"/>
  <c r="IU145" i="7" s="1"/>
  <c r="IU146" i="7" s="1"/>
  <c r="IU147" i="7" s="1"/>
  <c r="IU148" i="7" s="1"/>
  <c r="IU149" i="7" s="1"/>
  <c r="IU150" i="7" s="1"/>
  <c r="IU151" i="7" s="1"/>
  <c r="IU152" i="7" s="1"/>
  <c r="IU153" i="7" s="1"/>
  <c r="IU154" i="7" s="1"/>
  <c r="IU155" i="7" s="1"/>
  <c r="IU156" i="7" s="1"/>
  <c r="IU157" i="7" s="1"/>
  <c r="IU158" i="7" s="1"/>
  <c r="IU159" i="7" s="1"/>
  <c r="IU160" i="7" s="1"/>
  <c r="IU161" i="7" s="1"/>
  <c r="IU162" i="7" s="1"/>
  <c r="IU163" i="7" s="1"/>
  <c r="IU164" i="7" s="1"/>
  <c r="IU165" i="7" s="1"/>
  <c r="IU166" i="7" s="1"/>
  <c r="IU167" i="7" s="1"/>
  <c r="IU168" i="7" s="1"/>
  <c r="IU169" i="7" s="1"/>
  <c r="IU170" i="7" s="1"/>
  <c r="IU171" i="7" s="1"/>
  <c r="IU172" i="7" s="1"/>
  <c r="IU173" i="7" s="1"/>
  <c r="IU174" i="7" s="1"/>
  <c r="IU175" i="7" s="1"/>
  <c r="IU176" i="7" s="1"/>
  <c r="IU177" i="7" s="1"/>
  <c r="IU178" i="7" s="1"/>
  <c r="IU179" i="7" s="1"/>
  <c r="IU180" i="7" s="1"/>
  <c r="IU181" i="7" s="1"/>
  <c r="IU182" i="7" s="1"/>
  <c r="IU183" i="7" s="1"/>
  <c r="IU184" i="7" s="1"/>
  <c r="IU185" i="7" s="1"/>
  <c r="IU186" i="7" s="1"/>
  <c r="IU187" i="7" s="1"/>
  <c r="IU188" i="7" s="1"/>
  <c r="IU189" i="7" s="1"/>
  <c r="IU190" i="7" s="1"/>
  <c r="IU191" i="7" s="1"/>
  <c r="IU192" i="7" s="1"/>
  <c r="IU193" i="7" s="1"/>
  <c r="IU194" i="7" s="1"/>
  <c r="IU195" i="7" s="1"/>
  <c r="IU196" i="7" s="1"/>
  <c r="IU197" i="7" s="1"/>
  <c r="IU198" i="7" s="1"/>
  <c r="IU199" i="7" s="1"/>
  <c r="IU200" i="7" s="1"/>
  <c r="IU201" i="7" s="1"/>
  <c r="IU202" i="7" s="1"/>
  <c r="IU203" i="7" s="1"/>
  <c r="IU204" i="7" s="1"/>
  <c r="IU205" i="7" s="1"/>
  <c r="IU206" i="7" s="1"/>
  <c r="IU207" i="7" s="1"/>
  <c r="IU208" i="7" s="1"/>
  <c r="IU209" i="7" s="1"/>
  <c r="IU210" i="7" s="1"/>
  <c r="IU211" i="7" s="1"/>
  <c r="IU212" i="7" s="1"/>
  <c r="IU213" i="7" s="1"/>
  <c r="EK9" i="7"/>
  <c r="EK10" i="7" s="1"/>
  <c r="EK11" i="7" s="1"/>
  <c r="EK12" i="7" s="1"/>
  <c r="EK13" i="7" s="1"/>
  <c r="EK14" i="7" s="1"/>
  <c r="EK15" i="7" s="1"/>
  <c r="EK16" i="7" s="1"/>
  <c r="EK17" i="7" s="1"/>
  <c r="EK18" i="7" s="1"/>
  <c r="EK19" i="7" s="1"/>
  <c r="EK20" i="7" s="1"/>
  <c r="EK21" i="7" s="1"/>
  <c r="EK22" i="7" s="1"/>
  <c r="EK23" i="7" s="1"/>
  <c r="EK24" i="7" s="1"/>
  <c r="EK25" i="7" s="1"/>
  <c r="EK26" i="7" s="1"/>
  <c r="EK27" i="7" s="1"/>
  <c r="EK28" i="7" s="1"/>
  <c r="EK29" i="7" s="1"/>
  <c r="EK30" i="7" s="1"/>
  <c r="EK31" i="7" s="1"/>
  <c r="EK32" i="7" s="1"/>
  <c r="EK33" i="7" s="1"/>
  <c r="EK34" i="7" s="1"/>
  <c r="EK35" i="7" s="1"/>
  <c r="EK36" i="7" s="1"/>
  <c r="EK37" i="7" s="1"/>
  <c r="EK38" i="7" s="1"/>
  <c r="EK39" i="7" s="1"/>
  <c r="EK40" i="7" s="1"/>
  <c r="EK41" i="7" s="1"/>
  <c r="EK42" i="7" s="1"/>
  <c r="EK43" i="7" s="1"/>
  <c r="EK44" i="7" s="1"/>
  <c r="EK45" i="7" s="1"/>
  <c r="EK46" i="7" s="1"/>
  <c r="EK47" i="7" s="1"/>
  <c r="EK48" i="7" s="1"/>
  <c r="EK49" i="7" s="1"/>
  <c r="EK50" i="7" s="1"/>
  <c r="EK51" i="7" s="1"/>
  <c r="EK52" i="7" s="1"/>
  <c r="EK53" i="7" s="1"/>
  <c r="EK54" i="7" s="1"/>
  <c r="EK55" i="7" s="1"/>
  <c r="EK56" i="7" s="1"/>
  <c r="EK57" i="7" s="1"/>
  <c r="EK58" i="7" s="1"/>
  <c r="EK59" i="7" s="1"/>
  <c r="EK60" i="7" s="1"/>
  <c r="EK61" i="7" s="1"/>
  <c r="EK62" i="7" s="1"/>
  <c r="EK63" i="7" s="1"/>
  <c r="EK64" i="7" s="1"/>
  <c r="EK65" i="7" s="1"/>
  <c r="EK66" i="7" s="1"/>
  <c r="EK67" i="7" s="1"/>
  <c r="EK68" i="7" s="1"/>
  <c r="EK69" i="7" s="1"/>
  <c r="EK70" i="7" s="1"/>
  <c r="EK71" i="7" s="1"/>
  <c r="EK72" i="7" s="1"/>
  <c r="EK73" i="7" s="1"/>
  <c r="EK74" i="7" s="1"/>
  <c r="EK75" i="7" s="1"/>
  <c r="EK76" i="7" s="1"/>
  <c r="EK77" i="7" s="1"/>
  <c r="EK78" i="7" s="1"/>
  <c r="EK79" i="7" s="1"/>
  <c r="EK80" i="7" s="1"/>
  <c r="EK81" i="7" s="1"/>
  <c r="EK82" i="7" s="1"/>
  <c r="EK83" i="7" s="1"/>
  <c r="EK84" i="7" s="1"/>
  <c r="EK85" i="7" s="1"/>
  <c r="EK86" i="7" s="1"/>
  <c r="EK87" i="7" s="1"/>
  <c r="EK88" i="7" s="1"/>
  <c r="EK89" i="7" s="1"/>
  <c r="EK90" i="7" s="1"/>
  <c r="EK91" i="7" s="1"/>
  <c r="EK92" i="7" s="1"/>
  <c r="EK93" i="7" s="1"/>
  <c r="EK94" i="7" s="1"/>
  <c r="EK95" i="7" s="1"/>
  <c r="EK96" i="7" s="1"/>
  <c r="EK97" i="7" s="1"/>
  <c r="EK98" i="7" s="1"/>
  <c r="EK99" i="7" s="1"/>
  <c r="EK100" i="7" s="1"/>
  <c r="EK101" i="7" s="1"/>
  <c r="EK102" i="7" s="1"/>
  <c r="EK103" i="7" s="1"/>
  <c r="EK104" i="7" s="1"/>
  <c r="EK105" i="7" s="1"/>
  <c r="EK106" i="7" s="1"/>
  <c r="EK107" i="7" s="1"/>
  <c r="EK108" i="7" s="1"/>
  <c r="EK109" i="7" s="1"/>
  <c r="EK110" i="7" s="1"/>
  <c r="EK111" i="7" s="1"/>
  <c r="EK112" i="7" s="1"/>
  <c r="EK113" i="7" s="1"/>
  <c r="EK114" i="7" s="1"/>
  <c r="EK115" i="7" s="1"/>
  <c r="EK116" i="7" s="1"/>
  <c r="EK117" i="7" s="1"/>
  <c r="EK118" i="7" s="1"/>
  <c r="EK119" i="7" s="1"/>
  <c r="EK120" i="7" s="1"/>
  <c r="EK121" i="7" s="1"/>
  <c r="EK122" i="7" s="1"/>
  <c r="EK123" i="7" s="1"/>
  <c r="EK124" i="7" s="1"/>
  <c r="EK125" i="7" s="1"/>
  <c r="EK126" i="7" s="1"/>
  <c r="EK127" i="7" s="1"/>
  <c r="EK128" i="7" s="1"/>
  <c r="EK129" i="7" s="1"/>
  <c r="EK130" i="7" s="1"/>
  <c r="EK131" i="7" s="1"/>
  <c r="EK132" i="7" s="1"/>
  <c r="EK133" i="7" s="1"/>
  <c r="EK134" i="7" s="1"/>
  <c r="EK135" i="7" s="1"/>
  <c r="EK136" i="7" s="1"/>
  <c r="EK137" i="7" s="1"/>
  <c r="EK138" i="7" s="1"/>
  <c r="EK139" i="7" s="1"/>
  <c r="EK140" i="7" s="1"/>
  <c r="EK141" i="7" s="1"/>
  <c r="EK142" i="7" s="1"/>
  <c r="EK143" i="7" s="1"/>
  <c r="EK144" i="7" s="1"/>
  <c r="EK145" i="7" s="1"/>
  <c r="EK146" i="7" s="1"/>
  <c r="EK147" i="7" s="1"/>
  <c r="EK148" i="7" s="1"/>
  <c r="EK149" i="7" s="1"/>
  <c r="EK150" i="7" s="1"/>
  <c r="EK151" i="7" s="1"/>
  <c r="EK152" i="7" s="1"/>
  <c r="EK153" i="7" s="1"/>
  <c r="EK154" i="7" s="1"/>
  <c r="EK155" i="7" s="1"/>
  <c r="EK156" i="7" s="1"/>
  <c r="EK157" i="7" s="1"/>
  <c r="EK158" i="7" s="1"/>
  <c r="EK159" i="7" s="1"/>
  <c r="EK160" i="7" s="1"/>
  <c r="EK161" i="7" s="1"/>
  <c r="EK162" i="7" s="1"/>
  <c r="EK163" i="7" s="1"/>
  <c r="EK164" i="7" s="1"/>
  <c r="EK165" i="7" s="1"/>
  <c r="EK166" i="7" s="1"/>
  <c r="EK167" i="7" s="1"/>
  <c r="EK168" i="7" s="1"/>
  <c r="EK169" i="7" s="1"/>
  <c r="EK170" i="7" s="1"/>
  <c r="EK171" i="7" s="1"/>
  <c r="EK172" i="7" s="1"/>
  <c r="EK173" i="7" s="1"/>
  <c r="EK174" i="7" s="1"/>
  <c r="EK175" i="7" s="1"/>
  <c r="EK176" i="7" s="1"/>
  <c r="EK177" i="7" s="1"/>
  <c r="EK178" i="7" s="1"/>
  <c r="EK179" i="7" s="1"/>
  <c r="EK180" i="7" s="1"/>
  <c r="EK181" i="7" s="1"/>
  <c r="EK182" i="7" s="1"/>
  <c r="EK183" i="7" s="1"/>
  <c r="EK184" i="7" s="1"/>
  <c r="EK185" i="7" s="1"/>
  <c r="EK186" i="7" s="1"/>
  <c r="EK187" i="7" s="1"/>
  <c r="EK188" i="7" s="1"/>
  <c r="EK189" i="7" s="1"/>
  <c r="EK190" i="7" s="1"/>
  <c r="EK191" i="7" s="1"/>
  <c r="EK192" i="7" s="1"/>
  <c r="EK193" i="7" s="1"/>
  <c r="EK194" i="7" s="1"/>
  <c r="EK195" i="7" s="1"/>
  <c r="EK196" i="7" s="1"/>
  <c r="EK197" i="7" s="1"/>
  <c r="EK198" i="7" s="1"/>
  <c r="EK199" i="7" s="1"/>
  <c r="EK200" i="7" s="1"/>
  <c r="EK201" i="7" s="1"/>
  <c r="EK202" i="7" s="1"/>
  <c r="EK203" i="7" s="1"/>
  <c r="EK204" i="7" s="1"/>
  <c r="EK205" i="7" s="1"/>
  <c r="EK206" i="7" s="1"/>
  <c r="EK207" i="7" s="1"/>
  <c r="EK208" i="7" s="1"/>
  <c r="EK209" i="7" s="1"/>
  <c r="EK210" i="7" s="1"/>
  <c r="EK211" i="7" s="1"/>
  <c r="EK212" i="7" s="1"/>
  <c r="EK213" i="7" s="1"/>
  <c r="HQ9" i="7"/>
  <c r="HQ10" i="7" s="1"/>
  <c r="HQ11" i="7" s="1"/>
  <c r="HQ12" i="7" s="1"/>
  <c r="HQ13" i="7" s="1"/>
  <c r="HQ14" i="7" s="1"/>
  <c r="HQ15" i="7" s="1"/>
  <c r="HQ16" i="7" s="1"/>
  <c r="HQ17" i="7" s="1"/>
  <c r="HQ18" i="7" s="1"/>
  <c r="HQ19" i="7" s="1"/>
  <c r="HQ20" i="7" s="1"/>
  <c r="HQ21" i="7" s="1"/>
  <c r="HQ22" i="7" s="1"/>
  <c r="HQ23" i="7" s="1"/>
  <c r="HQ24" i="7" s="1"/>
  <c r="HQ25" i="7" s="1"/>
  <c r="HQ26" i="7" s="1"/>
  <c r="HQ27" i="7" s="1"/>
  <c r="HQ28" i="7" s="1"/>
  <c r="HQ29" i="7" s="1"/>
  <c r="HQ30" i="7" s="1"/>
  <c r="HQ31" i="7" s="1"/>
  <c r="HQ32" i="7" s="1"/>
  <c r="HQ33" i="7" s="1"/>
  <c r="HQ34" i="7" s="1"/>
  <c r="HQ35" i="7" s="1"/>
  <c r="HQ36" i="7" s="1"/>
  <c r="HQ37" i="7" s="1"/>
  <c r="HQ38" i="7" s="1"/>
  <c r="HQ39" i="7" s="1"/>
  <c r="HQ40" i="7" s="1"/>
  <c r="HQ41" i="7" s="1"/>
  <c r="HQ42" i="7" s="1"/>
  <c r="HQ43" i="7" s="1"/>
  <c r="HQ44" i="7" s="1"/>
  <c r="HQ45" i="7" s="1"/>
  <c r="HQ46" i="7" s="1"/>
  <c r="HQ47" i="7" s="1"/>
  <c r="HQ48" i="7" s="1"/>
  <c r="HQ49" i="7" s="1"/>
  <c r="HQ50" i="7" s="1"/>
  <c r="HQ51" i="7" s="1"/>
  <c r="HQ52" i="7" s="1"/>
  <c r="HQ53" i="7" s="1"/>
  <c r="HQ54" i="7" s="1"/>
  <c r="HQ55" i="7" s="1"/>
  <c r="HQ56" i="7" s="1"/>
  <c r="HQ57" i="7" s="1"/>
  <c r="HQ58" i="7" s="1"/>
  <c r="HQ59" i="7" s="1"/>
  <c r="HQ60" i="7" s="1"/>
  <c r="HQ61" i="7" s="1"/>
  <c r="HQ62" i="7" s="1"/>
  <c r="HQ63" i="7" s="1"/>
  <c r="HQ64" i="7" s="1"/>
  <c r="HQ65" i="7" s="1"/>
  <c r="HQ66" i="7" s="1"/>
  <c r="HQ67" i="7" s="1"/>
  <c r="HQ68" i="7" s="1"/>
  <c r="HQ69" i="7" s="1"/>
  <c r="HQ70" i="7" s="1"/>
  <c r="HQ71" i="7" s="1"/>
  <c r="HQ72" i="7" s="1"/>
  <c r="HQ73" i="7" s="1"/>
  <c r="HQ74" i="7" s="1"/>
  <c r="HQ75" i="7" s="1"/>
  <c r="HQ76" i="7" s="1"/>
  <c r="HQ77" i="7" s="1"/>
  <c r="HQ78" i="7" s="1"/>
  <c r="HQ79" i="7" s="1"/>
  <c r="HQ80" i="7" s="1"/>
  <c r="HQ81" i="7" s="1"/>
  <c r="HQ82" i="7" s="1"/>
  <c r="HQ83" i="7" s="1"/>
  <c r="HQ84" i="7" s="1"/>
  <c r="HQ85" i="7" s="1"/>
  <c r="HQ86" i="7" s="1"/>
  <c r="HQ87" i="7" s="1"/>
  <c r="HQ88" i="7" s="1"/>
  <c r="HQ89" i="7" s="1"/>
  <c r="HQ90" i="7" s="1"/>
  <c r="HQ91" i="7" s="1"/>
  <c r="HQ92" i="7" s="1"/>
  <c r="HQ93" i="7" s="1"/>
  <c r="HQ94" i="7" s="1"/>
  <c r="HQ95" i="7" s="1"/>
  <c r="HQ96" i="7" s="1"/>
  <c r="HQ97" i="7" s="1"/>
  <c r="HQ98" i="7" s="1"/>
  <c r="HQ99" i="7" s="1"/>
  <c r="HQ100" i="7" s="1"/>
  <c r="HQ101" i="7" s="1"/>
  <c r="HQ102" i="7" s="1"/>
  <c r="HQ103" i="7" s="1"/>
  <c r="HQ104" i="7" s="1"/>
  <c r="HQ105" i="7" s="1"/>
  <c r="HQ106" i="7" s="1"/>
  <c r="HQ107" i="7" s="1"/>
  <c r="HQ108" i="7" s="1"/>
  <c r="HQ109" i="7" s="1"/>
  <c r="HQ110" i="7" s="1"/>
  <c r="HQ111" i="7" s="1"/>
  <c r="HQ112" i="7" s="1"/>
  <c r="HQ113" i="7" s="1"/>
  <c r="HQ114" i="7" s="1"/>
  <c r="HQ115" i="7" s="1"/>
  <c r="HQ116" i="7" s="1"/>
  <c r="HQ117" i="7" s="1"/>
  <c r="HQ118" i="7" s="1"/>
  <c r="HQ119" i="7" s="1"/>
  <c r="HQ120" i="7" s="1"/>
  <c r="HQ121" i="7" s="1"/>
  <c r="HQ122" i="7" s="1"/>
  <c r="HQ123" i="7" s="1"/>
  <c r="HQ124" i="7" s="1"/>
  <c r="HQ125" i="7" s="1"/>
  <c r="HQ126" i="7" s="1"/>
  <c r="HQ127" i="7" s="1"/>
  <c r="HQ128" i="7" s="1"/>
  <c r="HQ129" i="7" s="1"/>
  <c r="HQ130" i="7" s="1"/>
  <c r="HQ131" i="7" s="1"/>
  <c r="HQ132" i="7" s="1"/>
  <c r="HQ133" i="7" s="1"/>
  <c r="HQ134" i="7" s="1"/>
  <c r="HQ135" i="7" s="1"/>
  <c r="HQ136" i="7" s="1"/>
  <c r="HQ137" i="7" s="1"/>
  <c r="HQ138" i="7" s="1"/>
  <c r="HQ139" i="7" s="1"/>
  <c r="HQ140" i="7" s="1"/>
  <c r="HQ141" i="7" s="1"/>
  <c r="HQ142" i="7" s="1"/>
  <c r="HQ143" i="7" s="1"/>
  <c r="HQ144" i="7" s="1"/>
  <c r="HQ145" i="7" s="1"/>
  <c r="HQ146" i="7" s="1"/>
  <c r="HQ147" i="7" s="1"/>
  <c r="HQ148" i="7" s="1"/>
  <c r="HQ149" i="7" s="1"/>
  <c r="HQ150" i="7" s="1"/>
  <c r="HQ151" i="7" s="1"/>
  <c r="HQ152" i="7" s="1"/>
  <c r="HQ153" i="7" s="1"/>
  <c r="HQ154" i="7" s="1"/>
  <c r="HQ155" i="7" s="1"/>
  <c r="HQ156" i="7" s="1"/>
  <c r="HQ157" i="7" s="1"/>
  <c r="HQ158" i="7" s="1"/>
  <c r="HQ159" i="7" s="1"/>
  <c r="HQ160" i="7" s="1"/>
  <c r="HQ161" i="7" s="1"/>
  <c r="HQ162" i="7" s="1"/>
  <c r="HQ163" i="7" s="1"/>
  <c r="HQ164" i="7" s="1"/>
  <c r="HQ165" i="7" s="1"/>
  <c r="HQ166" i="7" s="1"/>
  <c r="HQ167" i="7" s="1"/>
  <c r="HQ168" i="7" s="1"/>
  <c r="HQ169" i="7" s="1"/>
  <c r="HQ170" i="7" s="1"/>
  <c r="HQ171" i="7" s="1"/>
  <c r="HQ172" i="7" s="1"/>
  <c r="HQ173" i="7" s="1"/>
  <c r="HQ174" i="7" s="1"/>
  <c r="HQ175" i="7" s="1"/>
  <c r="HQ176" i="7" s="1"/>
  <c r="HQ177" i="7" s="1"/>
  <c r="HQ178" i="7" s="1"/>
  <c r="HQ179" i="7" s="1"/>
  <c r="HQ180" i="7" s="1"/>
  <c r="HQ181" i="7" s="1"/>
  <c r="HQ182" i="7" s="1"/>
  <c r="HQ183" i="7" s="1"/>
  <c r="HQ184" i="7" s="1"/>
  <c r="HQ185" i="7" s="1"/>
  <c r="HQ186" i="7" s="1"/>
  <c r="HQ187" i="7" s="1"/>
  <c r="HQ188" i="7" s="1"/>
  <c r="HQ189" i="7" s="1"/>
  <c r="HQ190" i="7" s="1"/>
  <c r="HQ191" i="7" s="1"/>
  <c r="HQ192" i="7" s="1"/>
  <c r="HQ193" i="7" s="1"/>
  <c r="HQ194" i="7" s="1"/>
  <c r="HQ195" i="7" s="1"/>
  <c r="HQ196" i="7" s="1"/>
  <c r="HQ197" i="7" s="1"/>
  <c r="HQ198" i="7" s="1"/>
  <c r="HQ199" i="7" s="1"/>
  <c r="HQ200" i="7" s="1"/>
  <c r="HQ201" i="7" s="1"/>
  <c r="HQ202" i="7" s="1"/>
  <c r="HQ203" i="7" s="1"/>
  <c r="HQ204" i="7" s="1"/>
  <c r="HQ205" i="7" s="1"/>
  <c r="HQ206" i="7" s="1"/>
  <c r="HQ207" i="7" s="1"/>
  <c r="HQ208" i="7" s="1"/>
  <c r="HQ209" i="7" s="1"/>
  <c r="HQ210" i="7" s="1"/>
  <c r="HQ211" i="7" s="1"/>
  <c r="HQ212" i="7" s="1"/>
  <c r="HQ213" i="7" s="1"/>
  <c r="DS9" i="7"/>
  <c r="DS10" i="7" s="1"/>
  <c r="DS11" i="7" s="1"/>
  <c r="DS12" i="7" s="1"/>
  <c r="DS13" i="7" s="1"/>
  <c r="DS14" i="7" s="1"/>
  <c r="DS15" i="7" s="1"/>
  <c r="DS16" i="7" s="1"/>
  <c r="DS17" i="7" s="1"/>
  <c r="DS18" i="7" s="1"/>
  <c r="DS19" i="7" s="1"/>
  <c r="DS20" i="7" s="1"/>
  <c r="DS21" i="7" s="1"/>
  <c r="DS22" i="7" s="1"/>
  <c r="DS23" i="7" s="1"/>
  <c r="DS24" i="7" s="1"/>
  <c r="DS25" i="7" s="1"/>
  <c r="DS26" i="7" s="1"/>
  <c r="DS27" i="7" s="1"/>
  <c r="DS28" i="7" s="1"/>
  <c r="DS29" i="7" s="1"/>
  <c r="DS30" i="7" s="1"/>
  <c r="DS31" i="7" s="1"/>
  <c r="DS32" i="7" s="1"/>
  <c r="DS33" i="7" s="1"/>
  <c r="DS34" i="7" s="1"/>
  <c r="DS35" i="7" s="1"/>
  <c r="DS36" i="7" s="1"/>
  <c r="DS37" i="7" s="1"/>
  <c r="DS38" i="7" s="1"/>
  <c r="DS39" i="7" s="1"/>
  <c r="DS40" i="7" s="1"/>
  <c r="DS41" i="7" s="1"/>
  <c r="DS42" i="7" s="1"/>
  <c r="DS43" i="7" s="1"/>
  <c r="DS44" i="7" s="1"/>
  <c r="DS45" i="7" s="1"/>
  <c r="DS46" i="7" s="1"/>
  <c r="DS47" i="7" s="1"/>
  <c r="DS48" i="7" s="1"/>
  <c r="DS49" i="7" s="1"/>
  <c r="DS50" i="7" s="1"/>
  <c r="DS51" i="7" s="1"/>
  <c r="DS52" i="7" s="1"/>
  <c r="DS53" i="7" s="1"/>
  <c r="DS54" i="7" s="1"/>
  <c r="DS55" i="7" s="1"/>
  <c r="DS56" i="7" s="1"/>
  <c r="DS57" i="7" s="1"/>
  <c r="DS58" i="7" s="1"/>
  <c r="DS59" i="7" s="1"/>
  <c r="DS60" i="7" s="1"/>
  <c r="DS61" i="7" s="1"/>
  <c r="DS62" i="7" s="1"/>
  <c r="DS63" i="7" s="1"/>
  <c r="DS64" i="7" s="1"/>
  <c r="DS65" i="7" s="1"/>
  <c r="DS66" i="7" s="1"/>
  <c r="DS67" i="7" s="1"/>
  <c r="DS68" i="7" s="1"/>
  <c r="DS69" i="7" s="1"/>
  <c r="DS70" i="7" s="1"/>
  <c r="DS71" i="7" s="1"/>
  <c r="DS72" i="7" s="1"/>
  <c r="DS73" i="7" s="1"/>
  <c r="DS74" i="7" s="1"/>
  <c r="DS75" i="7" s="1"/>
  <c r="DS76" i="7" s="1"/>
  <c r="DS77" i="7" s="1"/>
  <c r="DS78" i="7" s="1"/>
  <c r="DS79" i="7" s="1"/>
  <c r="DS80" i="7" s="1"/>
  <c r="DS81" i="7" s="1"/>
  <c r="DS82" i="7" s="1"/>
  <c r="DS83" i="7" s="1"/>
  <c r="DS84" i="7" s="1"/>
  <c r="DS85" i="7" s="1"/>
  <c r="DS86" i="7" s="1"/>
  <c r="DS87" i="7" s="1"/>
  <c r="DS88" i="7" s="1"/>
  <c r="DS89" i="7" s="1"/>
  <c r="DS90" i="7" s="1"/>
  <c r="DS91" i="7" s="1"/>
  <c r="DS92" i="7" s="1"/>
  <c r="DS93" i="7" s="1"/>
  <c r="DS94" i="7" s="1"/>
  <c r="DS95" i="7" s="1"/>
  <c r="DS96" i="7" s="1"/>
  <c r="DS97" i="7" s="1"/>
  <c r="DS98" i="7" s="1"/>
  <c r="DS99" i="7" s="1"/>
  <c r="DS100" i="7" s="1"/>
  <c r="DS101" i="7" s="1"/>
  <c r="DS102" i="7" s="1"/>
  <c r="DS103" i="7" s="1"/>
  <c r="DS104" i="7" s="1"/>
  <c r="DS105" i="7" s="1"/>
  <c r="DS106" i="7" s="1"/>
  <c r="DS107" i="7" s="1"/>
  <c r="DS108" i="7" s="1"/>
  <c r="DS109" i="7" s="1"/>
  <c r="DS110" i="7" s="1"/>
  <c r="DS111" i="7" s="1"/>
  <c r="DS112" i="7" s="1"/>
  <c r="DS113" i="7" s="1"/>
  <c r="DS114" i="7" s="1"/>
  <c r="DS115" i="7" s="1"/>
  <c r="DS116" i="7" s="1"/>
  <c r="DS117" i="7" s="1"/>
  <c r="DS118" i="7" s="1"/>
  <c r="DS119" i="7" s="1"/>
  <c r="DS120" i="7" s="1"/>
  <c r="DS121" i="7" s="1"/>
  <c r="DS122" i="7" s="1"/>
  <c r="DS123" i="7" s="1"/>
  <c r="DS124" i="7" s="1"/>
  <c r="DS125" i="7" s="1"/>
  <c r="DS126" i="7" s="1"/>
  <c r="DS127" i="7" s="1"/>
  <c r="DS128" i="7" s="1"/>
  <c r="DS129" i="7" s="1"/>
  <c r="DS130" i="7" s="1"/>
  <c r="DS131" i="7" s="1"/>
  <c r="DS132" i="7" s="1"/>
  <c r="DS133" i="7" s="1"/>
  <c r="DS134" i="7" s="1"/>
  <c r="DS135" i="7" s="1"/>
  <c r="DS136" i="7" s="1"/>
  <c r="DS137" i="7" s="1"/>
  <c r="DS138" i="7" s="1"/>
  <c r="DS139" i="7" s="1"/>
  <c r="DS140" i="7" s="1"/>
  <c r="DS141" i="7" s="1"/>
  <c r="DS142" i="7" s="1"/>
  <c r="DS143" i="7" s="1"/>
  <c r="DS144" i="7" s="1"/>
  <c r="DS145" i="7" s="1"/>
  <c r="DS146" i="7" s="1"/>
  <c r="DS147" i="7" s="1"/>
  <c r="DS148" i="7" s="1"/>
  <c r="DS149" i="7" s="1"/>
  <c r="DS150" i="7" s="1"/>
  <c r="DS151" i="7" s="1"/>
  <c r="DS152" i="7" s="1"/>
  <c r="DS153" i="7" s="1"/>
  <c r="DS154" i="7" s="1"/>
  <c r="DS155" i="7" s="1"/>
  <c r="DS156" i="7" s="1"/>
  <c r="DS157" i="7" s="1"/>
  <c r="DS158" i="7" s="1"/>
  <c r="DS159" i="7" s="1"/>
  <c r="DS160" i="7" s="1"/>
  <c r="DS161" i="7" s="1"/>
  <c r="DS162" i="7" s="1"/>
  <c r="DS163" i="7" s="1"/>
  <c r="DS164" i="7" s="1"/>
  <c r="DS165" i="7" s="1"/>
  <c r="DS166" i="7" s="1"/>
  <c r="DS167" i="7" s="1"/>
  <c r="DS168" i="7" s="1"/>
  <c r="DS169" i="7" s="1"/>
  <c r="DS170" i="7" s="1"/>
  <c r="DS171" i="7" s="1"/>
  <c r="DS172" i="7" s="1"/>
  <c r="DS173" i="7" s="1"/>
  <c r="DS174" i="7" s="1"/>
  <c r="DS175" i="7" s="1"/>
  <c r="DS176" i="7" s="1"/>
  <c r="DS177" i="7" s="1"/>
  <c r="DS178" i="7" s="1"/>
  <c r="DS179" i="7" s="1"/>
  <c r="DS180" i="7" s="1"/>
  <c r="DS181" i="7" s="1"/>
  <c r="DS182" i="7" s="1"/>
  <c r="DS183" i="7" s="1"/>
  <c r="DS184" i="7" s="1"/>
  <c r="DS185" i="7" s="1"/>
  <c r="DS186" i="7" s="1"/>
  <c r="DS187" i="7" s="1"/>
  <c r="DS188" i="7" s="1"/>
  <c r="DS189" i="7" s="1"/>
  <c r="DS190" i="7" s="1"/>
  <c r="DS191" i="7" s="1"/>
  <c r="DS192" i="7" s="1"/>
  <c r="DS193" i="7" s="1"/>
  <c r="DS194" i="7" s="1"/>
  <c r="DS195" i="7" s="1"/>
  <c r="DS196" i="7" s="1"/>
  <c r="DS197" i="7" s="1"/>
  <c r="DS198" i="7" s="1"/>
  <c r="DS199" i="7" s="1"/>
  <c r="DS200" i="7" s="1"/>
  <c r="DS201" i="7" s="1"/>
  <c r="DS202" i="7" s="1"/>
  <c r="DS203" i="7" s="1"/>
  <c r="DS204" i="7" s="1"/>
  <c r="DS205" i="7" s="1"/>
  <c r="DS206" i="7" s="1"/>
  <c r="DS207" i="7" s="1"/>
  <c r="DS208" i="7" s="1"/>
  <c r="DS209" i="7" s="1"/>
  <c r="DS210" i="7" s="1"/>
  <c r="DS211" i="7" s="1"/>
  <c r="DS212" i="7" s="1"/>
  <c r="DS213" i="7" s="1"/>
  <c r="JG9" i="7"/>
  <c r="JG10" i="7" s="1"/>
  <c r="JG11" i="7" s="1"/>
  <c r="JG12" i="7" s="1"/>
  <c r="JG13" i="7" s="1"/>
  <c r="JG14" i="7" s="1"/>
  <c r="JG15" i="7" s="1"/>
  <c r="JG16" i="7" s="1"/>
  <c r="JG17" i="7" s="1"/>
  <c r="JG18" i="7" s="1"/>
  <c r="JG19" i="7" s="1"/>
  <c r="JG20" i="7" s="1"/>
  <c r="JG21" i="7" s="1"/>
  <c r="JG22" i="7" s="1"/>
  <c r="JG23" i="7" s="1"/>
  <c r="JG24" i="7" s="1"/>
  <c r="JG25" i="7" s="1"/>
  <c r="JG26" i="7" s="1"/>
  <c r="JG27" i="7" s="1"/>
  <c r="JG28" i="7" s="1"/>
  <c r="JG29" i="7" s="1"/>
  <c r="JG30" i="7" s="1"/>
  <c r="JG31" i="7" s="1"/>
  <c r="JG32" i="7" s="1"/>
  <c r="JG33" i="7" s="1"/>
  <c r="JG34" i="7" s="1"/>
  <c r="JG35" i="7" s="1"/>
  <c r="JG36" i="7" s="1"/>
  <c r="JG37" i="7" s="1"/>
  <c r="JG38" i="7" s="1"/>
  <c r="JG39" i="7" s="1"/>
  <c r="JG40" i="7" s="1"/>
  <c r="JG41" i="7" s="1"/>
  <c r="JG42" i="7" s="1"/>
  <c r="JG43" i="7" s="1"/>
  <c r="JG44" i="7" s="1"/>
  <c r="JG45" i="7" s="1"/>
  <c r="JG46" i="7" s="1"/>
  <c r="JG47" i="7" s="1"/>
  <c r="JG48" i="7" s="1"/>
  <c r="JG49" i="7" s="1"/>
  <c r="JG50" i="7" s="1"/>
  <c r="JG51" i="7" s="1"/>
  <c r="JG52" i="7" s="1"/>
  <c r="JG53" i="7" s="1"/>
  <c r="JG54" i="7" s="1"/>
  <c r="JG55" i="7" s="1"/>
  <c r="JG56" i="7" s="1"/>
  <c r="JG57" i="7" s="1"/>
  <c r="JG58" i="7" s="1"/>
  <c r="JG59" i="7" s="1"/>
  <c r="JG60" i="7" s="1"/>
  <c r="JG61" i="7" s="1"/>
  <c r="JG62" i="7" s="1"/>
  <c r="JG63" i="7" s="1"/>
  <c r="JG64" i="7" s="1"/>
  <c r="JG65" i="7" s="1"/>
  <c r="JG66" i="7" s="1"/>
  <c r="JG67" i="7" s="1"/>
  <c r="JG68" i="7" s="1"/>
  <c r="JG69" i="7" s="1"/>
  <c r="JG70" i="7" s="1"/>
  <c r="JG71" i="7" s="1"/>
  <c r="JG72" i="7" s="1"/>
  <c r="JG73" i="7" s="1"/>
  <c r="JG74" i="7" s="1"/>
  <c r="JG75" i="7" s="1"/>
  <c r="JG76" i="7" s="1"/>
  <c r="JG77" i="7" s="1"/>
  <c r="JG78" i="7" s="1"/>
  <c r="JG79" i="7" s="1"/>
  <c r="JG80" i="7" s="1"/>
  <c r="JG81" i="7" s="1"/>
  <c r="JG82" i="7" s="1"/>
  <c r="JG83" i="7" s="1"/>
  <c r="JG84" i="7" s="1"/>
  <c r="JG85" i="7" s="1"/>
  <c r="JG86" i="7" s="1"/>
  <c r="JG87" i="7" s="1"/>
  <c r="JG88" i="7" s="1"/>
  <c r="JG89" i="7" s="1"/>
  <c r="JG90" i="7" s="1"/>
  <c r="JG91" i="7" s="1"/>
  <c r="JG92" i="7" s="1"/>
  <c r="JG93" i="7" s="1"/>
  <c r="JG94" i="7" s="1"/>
  <c r="JG95" i="7" s="1"/>
  <c r="JG96" i="7" s="1"/>
  <c r="JG97" i="7" s="1"/>
  <c r="JG98" i="7" s="1"/>
  <c r="JG99" i="7" s="1"/>
  <c r="JG100" i="7" s="1"/>
  <c r="JG101" i="7" s="1"/>
  <c r="JG102" i="7" s="1"/>
  <c r="JG103" i="7" s="1"/>
  <c r="JG104" i="7" s="1"/>
  <c r="JG105" i="7" s="1"/>
  <c r="JG106" i="7" s="1"/>
  <c r="JG107" i="7" s="1"/>
  <c r="JG108" i="7" s="1"/>
  <c r="JG109" i="7" s="1"/>
  <c r="JG110" i="7" s="1"/>
  <c r="JG111" i="7" s="1"/>
  <c r="JG112" i="7" s="1"/>
  <c r="FC9" i="7"/>
  <c r="FC10" i="7" s="1"/>
  <c r="FC11" i="7" s="1"/>
  <c r="FC12" i="7" s="1"/>
  <c r="FC13" i="7" s="1"/>
  <c r="FC14" i="7" s="1"/>
  <c r="FC15" i="7" s="1"/>
  <c r="FC16" i="7" s="1"/>
  <c r="FC17" i="7" s="1"/>
  <c r="FC18" i="7" s="1"/>
  <c r="FC19" i="7" s="1"/>
  <c r="FC20" i="7" s="1"/>
  <c r="FC21" i="7" s="1"/>
  <c r="FC22" i="7" s="1"/>
  <c r="FC23" i="7" s="1"/>
  <c r="FC24" i="7" s="1"/>
  <c r="FC25" i="7" s="1"/>
  <c r="FC26" i="7" s="1"/>
  <c r="FC27" i="7" s="1"/>
  <c r="FC28" i="7" s="1"/>
  <c r="FC29" i="7" s="1"/>
  <c r="FC30" i="7" s="1"/>
  <c r="FC31" i="7" s="1"/>
  <c r="FC32" i="7" s="1"/>
  <c r="FC33" i="7" s="1"/>
  <c r="FC34" i="7" s="1"/>
  <c r="FC35" i="7" s="1"/>
  <c r="FC36" i="7" s="1"/>
  <c r="FC37" i="7" s="1"/>
  <c r="FC38" i="7" s="1"/>
  <c r="FC39" i="7" s="1"/>
  <c r="FC40" i="7" s="1"/>
  <c r="FC41" i="7" s="1"/>
  <c r="FC42" i="7" s="1"/>
  <c r="FC43" i="7" s="1"/>
  <c r="FC44" i="7" s="1"/>
  <c r="FC45" i="7" s="1"/>
  <c r="FC46" i="7" s="1"/>
  <c r="FC47" i="7" s="1"/>
  <c r="FC48" i="7" s="1"/>
  <c r="FC49" i="7" s="1"/>
  <c r="FC50" i="7" s="1"/>
  <c r="FC51" i="7" s="1"/>
  <c r="FC52" i="7" s="1"/>
  <c r="FC53" i="7" s="1"/>
  <c r="FC54" i="7" s="1"/>
  <c r="MS9" i="7"/>
  <c r="MS10" i="7" s="1"/>
  <c r="MS11" i="7" s="1"/>
  <c r="MS12" i="7" s="1"/>
  <c r="MS13" i="7" s="1"/>
  <c r="MS14" i="7" s="1"/>
  <c r="MS15" i="7" s="1"/>
  <c r="MS16" i="7" s="1"/>
  <c r="MS17" i="7" s="1"/>
  <c r="MS18" i="7" s="1"/>
  <c r="MS19" i="7" s="1"/>
  <c r="MS20" i="7" s="1"/>
  <c r="MS21" i="7" s="1"/>
  <c r="MS22" i="7" s="1"/>
  <c r="MS23" i="7" s="1"/>
  <c r="MS24" i="7" s="1"/>
  <c r="MS25" i="7" s="1"/>
  <c r="MS26" i="7" s="1"/>
  <c r="MS27" i="7" s="1"/>
  <c r="MS28" i="7" s="1"/>
  <c r="MS29" i="7" s="1"/>
  <c r="MS30" i="7" s="1"/>
  <c r="MS31" i="7" s="1"/>
  <c r="MS32" i="7" s="1"/>
  <c r="MS33" i="7" s="1"/>
  <c r="MS34" i="7" s="1"/>
  <c r="MS35" i="7" s="1"/>
  <c r="MS36" i="7" s="1"/>
  <c r="MS37" i="7" s="1"/>
  <c r="MS38" i="7" s="1"/>
  <c r="MS39" i="7" s="1"/>
  <c r="MS40" i="7" s="1"/>
  <c r="MS41" i="7" s="1"/>
  <c r="MS42" i="7" s="1"/>
  <c r="MS43" i="7" s="1"/>
  <c r="MS44" i="7" s="1"/>
  <c r="MS45" i="7" s="1"/>
  <c r="MS46" i="7" s="1"/>
  <c r="MS47" i="7" s="1"/>
  <c r="MS48" i="7" s="1"/>
  <c r="MS49" i="7" s="1"/>
  <c r="MS50" i="7" s="1"/>
  <c r="MS51" i="7" s="1"/>
  <c r="MS52" i="7" s="1"/>
  <c r="MS53" i="7" s="1"/>
  <c r="MS54" i="7" s="1"/>
  <c r="MS55" i="7" s="1"/>
  <c r="MS56" i="7" s="1"/>
  <c r="MS57" i="7" s="1"/>
  <c r="MS58" i="7" s="1"/>
  <c r="MS59" i="7" s="1"/>
  <c r="MS60" i="7" s="1"/>
  <c r="MS61" i="7" s="1"/>
  <c r="MS62" i="7" s="1"/>
  <c r="MS63" i="7" s="1"/>
  <c r="MS64" i="7" s="1"/>
  <c r="MS65" i="7" s="1"/>
  <c r="MS66" i="7" s="1"/>
  <c r="MS67" i="7" s="1"/>
  <c r="MS68" i="7" s="1"/>
  <c r="MS69" i="7" s="1"/>
  <c r="MS70" i="7" s="1"/>
  <c r="MS71" i="7" s="1"/>
  <c r="MS72" i="7" s="1"/>
  <c r="MS73" i="7" s="1"/>
  <c r="MS74" i="7" s="1"/>
  <c r="MS75" i="7" s="1"/>
  <c r="MS76" i="7" s="1"/>
  <c r="MS77" i="7" s="1"/>
  <c r="MS78" i="7" s="1"/>
  <c r="MS79" i="7" s="1"/>
  <c r="MS80" i="7" s="1"/>
  <c r="MS81" i="7" s="1"/>
  <c r="MS82" i="7" s="1"/>
  <c r="MS83" i="7" s="1"/>
  <c r="MS84" i="7" s="1"/>
  <c r="MS85" i="7" s="1"/>
  <c r="MS86" i="7" s="1"/>
  <c r="MS87" i="7" s="1"/>
  <c r="MS88" i="7" s="1"/>
  <c r="MS89" i="7" s="1"/>
  <c r="MS90" i="7" s="1"/>
  <c r="MS91" i="7" s="1"/>
  <c r="MS92" i="7" s="1"/>
  <c r="MS93" i="7" s="1"/>
  <c r="MS94" i="7" s="1"/>
  <c r="MS95" i="7" s="1"/>
  <c r="MS96" i="7" s="1"/>
  <c r="MS97" i="7" s="1"/>
  <c r="MS98" i="7" s="1"/>
  <c r="MS99" i="7" s="1"/>
  <c r="MS100" i="7" s="1"/>
  <c r="MS101" i="7" s="1"/>
  <c r="MS102" i="7" s="1"/>
  <c r="MS103" i="7" s="1"/>
  <c r="MS104" i="7" s="1"/>
  <c r="MS105" i="7" s="1"/>
  <c r="MS106" i="7" s="1"/>
  <c r="MS107" i="7" s="1"/>
  <c r="MS108" i="7" s="1"/>
  <c r="MS109" i="7" s="1"/>
  <c r="MS110" i="7" s="1"/>
  <c r="MS111" i="7" s="1"/>
  <c r="MS112" i="7" s="1"/>
  <c r="MS113" i="7" s="1"/>
  <c r="MS114" i="7" s="1"/>
  <c r="MS115" i="7" s="1"/>
  <c r="MS116" i="7" s="1"/>
  <c r="MS117" i="7" s="1"/>
  <c r="MS118" i="7" s="1"/>
  <c r="MS119" i="7" s="1"/>
  <c r="MS120" i="7" s="1"/>
  <c r="MS121" i="7" s="1"/>
  <c r="MS122" i="7" s="1"/>
  <c r="MS123" i="7" s="1"/>
  <c r="MS124" i="7" s="1"/>
  <c r="MS125" i="7" s="1"/>
  <c r="MS126" i="7" s="1"/>
  <c r="MS127" i="7" s="1"/>
  <c r="MS128" i="7" s="1"/>
  <c r="MS129" i="7" s="1"/>
  <c r="MS130" i="7" s="1"/>
  <c r="MS131" i="7" s="1"/>
  <c r="MS132" i="7" s="1"/>
  <c r="MS133" i="7" s="1"/>
  <c r="MS134" i="7" s="1"/>
  <c r="MS135" i="7" s="1"/>
  <c r="MS136" i="7" s="1"/>
  <c r="MS137" i="7" s="1"/>
  <c r="MS138" i="7" s="1"/>
  <c r="MS139" i="7" s="1"/>
  <c r="MS140" i="7" s="1"/>
  <c r="MS141" i="7" s="1"/>
  <c r="MS142" i="7" s="1"/>
  <c r="MS143" i="7" s="1"/>
  <c r="MS144" i="7" s="1"/>
  <c r="MS145" i="7" s="1"/>
  <c r="MS146" i="7" s="1"/>
  <c r="MS147" i="7" s="1"/>
  <c r="MS148" i="7" s="1"/>
  <c r="MS149" i="7" s="1"/>
  <c r="MS150" i="7" s="1"/>
  <c r="MS151" i="7" s="1"/>
  <c r="MS152" i="7" s="1"/>
  <c r="MS153" i="7" s="1"/>
  <c r="MS154" i="7" s="1"/>
  <c r="MS155" i="7" s="1"/>
  <c r="MS156" i="7" s="1"/>
  <c r="MS157" i="7" s="1"/>
  <c r="MS158" i="7" s="1"/>
  <c r="MS159" i="7" s="1"/>
  <c r="MS160" i="7" s="1"/>
  <c r="MS161" i="7" s="1"/>
  <c r="MS162" i="7" s="1"/>
  <c r="MS163" i="7" s="1"/>
  <c r="MS164" i="7" s="1"/>
  <c r="MS165" i="7" s="1"/>
  <c r="MS166" i="7" s="1"/>
  <c r="MS167" i="7" s="1"/>
  <c r="MS168" i="7" s="1"/>
  <c r="MS169" i="7" s="1"/>
  <c r="MS170" i="7" s="1"/>
  <c r="MS171" i="7" s="1"/>
  <c r="MS172" i="7" s="1"/>
  <c r="MS173" i="7" s="1"/>
  <c r="MS174" i="7" s="1"/>
  <c r="MS175" i="7" s="1"/>
  <c r="MS176" i="7" s="1"/>
  <c r="MS177" i="7" s="1"/>
  <c r="MS178" i="7" s="1"/>
  <c r="MS179" i="7" s="1"/>
  <c r="MS180" i="7" s="1"/>
  <c r="MS181" i="7" s="1"/>
  <c r="MS182" i="7" s="1"/>
  <c r="MS183" i="7" s="1"/>
  <c r="MS184" i="7" s="1"/>
  <c r="MS185" i="7" s="1"/>
  <c r="MS186" i="7" s="1"/>
  <c r="MS187" i="7" s="1"/>
  <c r="MS188" i="7" s="1"/>
  <c r="MS189" i="7" s="1"/>
  <c r="MS190" i="7" s="1"/>
  <c r="MS191" i="7" s="1"/>
  <c r="MS192" i="7" s="1"/>
  <c r="MS193" i="7" s="1"/>
  <c r="MS194" i="7" s="1"/>
  <c r="MS195" i="7" s="1"/>
  <c r="MS196" i="7" s="1"/>
  <c r="MS197" i="7" s="1"/>
  <c r="MS198" i="7" s="1"/>
  <c r="MS199" i="7" s="1"/>
  <c r="MS200" i="7" s="1"/>
  <c r="MS201" i="7" s="1"/>
  <c r="MS202" i="7" s="1"/>
  <c r="MS203" i="7" s="1"/>
  <c r="MS204" i="7" s="1"/>
  <c r="MS205" i="7" s="1"/>
  <c r="MS206" i="7" s="1"/>
  <c r="MS207" i="7" s="1"/>
  <c r="MS208" i="7" s="1"/>
  <c r="MS209" i="7" s="1"/>
  <c r="MS210" i="7" s="1"/>
  <c r="MS211" i="7" s="1"/>
  <c r="MS212" i="7" s="1"/>
  <c r="MS213" i="7" s="1"/>
  <c r="KK9" i="7"/>
  <c r="KK10" i="7" s="1"/>
  <c r="KK11" i="7" s="1"/>
  <c r="KK12" i="7" s="1"/>
  <c r="KK13" i="7" s="1"/>
  <c r="KK14" i="7" s="1"/>
  <c r="KK15" i="7" s="1"/>
  <c r="KK16" i="7" s="1"/>
  <c r="KK17" i="7" s="1"/>
  <c r="KK18" i="7" s="1"/>
  <c r="KK19" i="7" s="1"/>
  <c r="KK20" i="7" s="1"/>
  <c r="KK21" i="7" s="1"/>
  <c r="KK22" i="7" s="1"/>
  <c r="KK23" i="7" s="1"/>
  <c r="KK24" i="7" s="1"/>
  <c r="KK25" i="7" s="1"/>
  <c r="KK26" i="7" s="1"/>
  <c r="KK27" i="7" s="1"/>
  <c r="KK28" i="7" s="1"/>
  <c r="KK29" i="7" s="1"/>
  <c r="KK30" i="7" s="1"/>
  <c r="KK31" i="7" s="1"/>
  <c r="KK32" i="7" s="1"/>
  <c r="KK33" i="7" s="1"/>
  <c r="KK34" i="7" s="1"/>
  <c r="KK35" i="7" s="1"/>
  <c r="KK36" i="7" s="1"/>
  <c r="KK37" i="7" s="1"/>
  <c r="KK38" i="7" s="1"/>
  <c r="KK39" i="7" s="1"/>
  <c r="KK40" i="7" s="1"/>
  <c r="KK41" i="7" s="1"/>
  <c r="KK42" i="7" s="1"/>
  <c r="KK43" i="7" s="1"/>
  <c r="KK44" i="7" s="1"/>
  <c r="KK45" i="7" s="1"/>
  <c r="KK46" i="7" s="1"/>
  <c r="KK47" i="7" s="1"/>
  <c r="KK48" i="7" s="1"/>
  <c r="KK49" i="7" s="1"/>
  <c r="KK50" i="7" s="1"/>
  <c r="KK51" i="7" s="1"/>
  <c r="KK52" i="7" s="1"/>
  <c r="KK53" i="7" s="1"/>
  <c r="KK54" i="7" s="1"/>
  <c r="KK55" i="7" s="1"/>
  <c r="KK56" i="7" s="1"/>
  <c r="KK57" i="7" s="1"/>
  <c r="KK58" i="7" s="1"/>
  <c r="KK59" i="7" s="1"/>
  <c r="KK60" i="7" s="1"/>
  <c r="KK61" i="7" s="1"/>
  <c r="KK62" i="7" s="1"/>
  <c r="KK63" i="7" s="1"/>
  <c r="KK64" i="7" s="1"/>
  <c r="KK65" i="7" s="1"/>
  <c r="KK66" i="7" s="1"/>
  <c r="KK67" i="7" s="1"/>
  <c r="KK68" i="7" s="1"/>
  <c r="KK69" i="7" s="1"/>
  <c r="KK70" i="7" s="1"/>
  <c r="KK71" i="7" s="1"/>
  <c r="KK72" i="7" s="1"/>
  <c r="KK73" i="7" s="1"/>
  <c r="KK74" i="7" s="1"/>
  <c r="KK75" i="7" s="1"/>
  <c r="KK76" i="7" s="1"/>
  <c r="KK77" i="7" s="1"/>
  <c r="KK78" i="7" s="1"/>
  <c r="KK79" i="7" s="1"/>
  <c r="KK80" i="7" s="1"/>
  <c r="KK81" i="7" s="1"/>
  <c r="KK82" i="7" s="1"/>
  <c r="KK83" i="7" s="1"/>
  <c r="KK84" i="7" s="1"/>
  <c r="KK85" i="7" s="1"/>
  <c r="KK86" i="7" s="1"/>
  <c r="KK87" i="7" s="1"/>
  <c r="KK88" i="7" s="1"/>
  <c r="KK89" i="7" s="1"/>
  <c r="KK90" i="7" s="1"/>
  <c r="KK91" i="7" s="1"/>
  <c r="KK92" i="7" s="1"/>
  <c r="KK93" i="7" s="1"/>
  <c r="KK94" i="7" s="1"/>
  <c r="KK95" i="7" s="1"/>
  <c r="KK96" i="7" s="1"/>
  <c r="KK97" i="7" s="1"/>
  <c r="KK98" i="7" s="1"/>
  <c r="KK99" i="7" s="1"/>
  <c r="KK100" i="7" s="1"/>
  <c r="KK101" i="7" s="1"/>
  <c r="KK102" i="7" s="1"/>
  <c r="KK103" i="7" s="1"/>
  <c r="KK104" i="7" s="1"/>
  <c r="KK105" i="7" s="1"/>
  <c r="KK106" i="7" s="1"/>
  <c r="KK107" i="7" s="1"/>
  <c r="KK108" i="7" s="1"/>
  <c r="KK109" i="7" s="1"/>
  <c r="KK110" i="7" s="1"/>
  <c r="KK111" i="7" s="1"/>
  <c r="KK112" i="7" s="1"/>
  <c r="KK113" i="7" s="1"/>
  <c r="KK114" i="7" s="1"/>
  <c r="KK115" i="7" s="1"/>
  <c r="KK116" i="7" s="1"/>
  <c r="KK117" i="7" s="1"/>
  <c r="KK118" i="7" s="1"/>
  <c r="KK119" i="7" s="1"/>
  <c r="KK120" i="7" s="1"/>
  <c r="KK121" i="7" s="1"/>
  <c r="KK122" i="7" s="1"/>
  <c r="KK123" i="7" s="1"/>
  <c r="KK124" i="7" s="1"/>
  <c r="KK125" i="7" s="1"/>
  <c r="KK126" i="7" s="1"/>
  <c r="KK127" i="7" s="1"/>
  <c r="KK128" i="7" s="1"/>
  <c r="KK129" i="7" s="1"/>
  <c r="KK130" i="7" s="1"/>
  <c r="KK131" i="7" s="1"/>
  <c r="KK132" i="7" s="1"/>
  <c r="KK133" i="7" s="1"/>
  <c r="KK134" i="7" s="1"/>
  <c r="KK135" i="7" s="1"/>
  <c r="KK136" i="7" s="1"/>
  <c r="KK137" i="7" s="1"/>
  <c r="KK138" i="7" s="1"/>
  <c r="KK139" i="7" s="1"/>
  <c r="KK140" i="7" s="1"/>
  <c r="KK141" i="7" s="1"/>
  <c r="KK142" i="7" s="1"/>
  <c r="KK143" i="7" s="1"/>
  <c r="KK144" i="7" s="1"/>
  <c r="KK145" i="7" s="1"/>
  <c r="KK146" i="7" s="1"/>
  <c r="KK147" i="7" s="1"/>
  <c r="KK148" i="7" s="1"/>
  <c r="KK149" i="7" s="1"/>
  <c r="KK150" i="7" s="1"/>
  <c r="KK151" i="7" s="1"/>
  <c r="KK152" i="7" s="1"/>
  <c r="KK153" i="7" s="1"/>
  <c r="KK154" i="7" s="1"/>
  <c r="KK155" i="7" s="1"/>
  <c r="KK156" i="7" s="1"/>
  <c r="KK157" i="7" s="1"/>
  <c r="KK158" i="7" s="1"/>
  <c r="KK159" i="7" s="1"/>
  <c r="KK160" i="7" s="1"/>
  <c r="KK161" i="7" s="1"/>
  <c r="KK162" i="7" s="1"/>
  <c r="KK163" i="7" s="1"/>
  <c r="KK164" i="7" s="1"/>
  <c r="KK165" i="7" s="1"/>
  <c r="KK166" i="7" s="1"/>
  <c r="KK167" i="7" s="1"/>
  <c r="KK168" i="7" s="1"/>
  <c r="KK169" i="7" s="1"/>
  <c r="KK170" i="7" s="1"/>
  <c r="KK171" i="7" s="1"/>
  <c r="KK172" i="7" s="1"/>
  <c r="KK173" i="7" s="1"/>
  <c r="KK174" i="7" s="1"/>
  <c r="KK175" i="7" s="1"/>
  <c r="KK176" i="7" s="1"/>
  <c r="KK177" i="7" s="1"/>
  <c r="KK178" i="7" s="1"/>
  <c r="KK179" i="7" s="1"/>
  <c r="KK180" i="7" s="1"/>
  <c r="KK181" i="7" s="1"/>
  <c r="KK182" i="7" s="1"/>
  <c r="KK183" i="7" s="1"/>
  <c r="KK184" i="7" s="1"/>
  <c r="KK185" i="7" s="1"/>
  <c r="KK186" i="7" s="1"/>
  <c r="KK187" i="7" s="1"/>
  <c r="KK188" i="7" s="1"/>
  <c r="KK189" i="7" s="1"/>
  <c r="KK190" i="7" s="1"/>
  <c r="KK191" i="7" s="1"/>
  <c r="KK192" i="7" s="1"/>
  <c r="KK193" i="7" s="1"/>
  <c r="KK194" i="7" s="1"/>
  <c r="KK195" i="7" s="1"/>
  <c r="KK196" i="7" s="1"/>
  <c r="KK197" i="7" s="1"/>
  <c r="KK198" i="7" s="1"/>
  <c r="KK199" i="7" s="1"/>
  <c r="KK200" i="7" s="1"/>
  <c r="KK201" i="7" s="1"/>
  <c r="KK202" i="7" s="1"/>
  <c r="KK203" i="7" s="1"/>
  <c r="KK204" i="7" s="1"/>
  <c r="KK205" i="7" s="1"/>
  <c r="KK206" i="7" s="1"/>
  <c r="KK207" i="7" s="1"/>
  <c r="KK208" i="7" s="1"/>
  <c r="KK209" i="7" s="1"/>
  <c r="KK210" i="7" s="1"/>
  <c r="KK211" i="7" s="1"/>
  <c r="KK212" i="7" s="1"/>
  <c r="KK213" i="7" s="1"/>
  <c r="EW9" i="7"/>
  <c r="EW10" i="7" s="1"/>
  <c r="EW11" i="7" s="1"/>
  <c r="EW12" i="7" s="1"/>
  <c r="EW13" i="7" s="1"/>
  <c r="EW14" i="7" s="1"/>
  <c r="EW15" i="7" s="1"/>
  <c r="EW16" i="7" s="1"/>
  <c r="EW17" i="7" s="1"/>
  <c r="EW18" i="7" s="1"/>
  <c r="EW19" i="7" s="1"/>
  <c r="EW20" i="7" s="1"/>
  <c r="EW21" i="7" s="1"/>
  <c r="EW22" i="7" s="1"/>
  <c r="EW23" i="7" s="1"/>
  <c r="EW24" i="7" s="1"/>
  <c r="EW25" i="7" s="1"/>
  <c r="EW26" i="7" s="1"/>
  <c r="EW27" i="7" s="1"/>
  <c r="EW28" i="7" s="1"/>
  <c r="EW29" i="7" s="1"/>
  <c r="EW30" i="7" s="1"/>
  <c r="EW31" i="7" s="1"/>
  <c r="EW32" i="7" s="1"/>
  <c r="EW33" i="7" s="1"/>
  <c r="EW34" i="7" s="1"/>
  <c r="EW35" i="7" s="1"/>
  <c r="EW36" i="7" s="1"/>
  <c r="EW37" i="7" s="1"/>
  <c r="EW38" i="7" s="1"/>
  <c r="EW39" i="7" s="1"/>
  <c r="EW40" i="7" s="1"/>
  <c r="EW41" i="7" s="1"/>
  <c r="EW42" i="7" s="1"/>
  <c r="EW43" i="7" s="1"/>
  <c r="EW44" i="7" s="1"/>
  <c r="EW45" i="7" s="1"/>
  <c r="EW46" i="7" s="1"/>
  <c r="EW47" i="7" s="1"/>
  <c r="EW48" i="7" s="1"/>
  <c r="EW49" i="7" s="1"/>
  <c r="EW50" i="7" s="1"/>
  <c r="EW51" i="7" s="1"/>
  <c r="EW52" i="7" s="1"/>
  <c r="EW53" i="7" s="1"/>
  <c r="EW54" i="7" s="1"/>
  <c r="EW55" i="7" s="1"/>
  <c r="EW56" i="7" s="1"/>
  <c r="EW57" i="7" s="1"/>
  <c r="EW58" i="7" s="1"/>
  <c r="EW59" i="7" s="1"/>
  <c r="EW60" i="7" s="1"/>
  <c r="EW61" i="7" s="1"/>
  <c r="EW62" i="7" s="1"/>
  <c r="EW63" i="7" s="1"/>
  <c r="EW64" i="7" s="1"/>
  <c r="EW65" i="7" s="1"/>
  <c r="EW66" i="7" s="1"/>
  <c r="EW67" i="7" s="1"/>
  <c r="EW68" i="7" s="1"/>
  <c r="EW69" i="7" s="1"/>
  <c r="EW70" i="7" s="1"/>
  <c r="EW71" i="7" s="1"/>
  <c r="EW72" i="7" s="1"/>
  <c r="EW73" i="7" s="1"/>
  <c r="EW74" i="7" s="1"/>
  <c r="EW75" i="7" s="1"/>
  <c r="EW76" i="7" s="1"/>
  <c r="EW77" i="7" s="1"/>
  <c r="EW78" i="7" s="1"/>
  <c r="EW79" i="7" s="1"/>
  <c r="EW80" i="7" s="1"/>
  <c r="EW81" i="7" s="1"/>
  <c r="EW82" i="7" s="1"/>
  <c r="EW83" i="7" s="1"/>
  <c r="EW84" i="7" s="1"/>
  <c r="EW85" i="7" s="1"/>
  <c r="EW86" i="7" s="1"/>
  <c r="EW87" i="7" s="1"/>
  <c r="EW88" i="7" s="1"/>
  <c r="EW89" i="7" s="1"/>
  <c r="EW90" i="7" s="1"/>
  <c r="EW91" i="7" s="1"/>
  <c r="EW92" i="7" s="1"/>
  <c r="EW93" i="7" s="1"/>
  <c r="EW94" i="7" s="1"/>
  <c r="EW95" i="7" s="1"/>
  <c r="EW96" i="7" s="1"/>
  <c r="EW97" i="7" s="1"/>
  <c r="EW98" i="7" s="1"/>
  <c r="EW99" i="7" s="1"/>
  <c r="EW100" i="7" s="1"/>
  <c r="EW101" i="7" s="1"/>
  <c r="EW102" i="7" s="1"/>
  <c r="EW103" i="7" s="1"/>
  <c r="EW104" i="7" s="1"/>
  <c r="EW105" i="7" s="1"/>
  <c r="EW106" i="7" s="1"/>
  <c r="EW107" i="7" s="1"/>
  <c r="EW108" i="7" s="1"/>
  <c r="EW109" i="7" s="1"/>
  <c r="EW110" i="7" s="1"/>
  <c r="EW111" i="7" s="1"/>
  <c r="EW112" i="7" s="1"/>
  <c r="EW113" i="7" s="1"/>
  <c r="EW114" i="7" s="1"/>
  <c r="EW115" i="7" s="1"/>
  <c r="EW116" i="7" s="1"/>
  <c r="EW117" i="7" s="1"/>
  <c r="EW118" i="7" s="1"/>
  <c r="EW119" i="7" s="1"/>
  <c r="EW120" i="7" s="1"/>
  <c r="EW121" i="7" s="1"/>
  <c r="EW122" i="7" s="1"/>
  <c r="EW123" i="7" s="1"/>
  <c r="EW124" i="7" s="1"/>
  <c r="EW125" i="7" s="1"/>
  <c r="EW126" i="7" s="1"/>
  <c r="EW127" i="7" s="1"/>
  <c r="EW128" i="7" s="1"/>
  <c r="EW129" i="7" s="1"/>
  <c r="EW130" i="7" s="1"/>
  <c r="EW131" i="7" s="1"/>
  <c r="EW132" i="7" s="1"/>
  <c r="EW133" i="7" s="1"/>
  <c r="EW134" i="7" s="1"/>
  <c r="EW135" i="7" s="1"/>
  <c r="EW136" i="7" s="1"/>
  <c r="EW137" i="7" s="1"/>
  <c r="EW138" i="7" s="1"/>
  <c r="EW139" i="7" s="1"/>
  <c r="EW140" i="7" s="1"/>
  <c r="EW141" i="7" s="1"/>
  <c r="EW142" i="7" s="1"/>
  <c r="EW143" i="7" s="1"/>
  <c r="EW144" i="7" s="1"/>
  <c r="EW145" i="7" s="1"/>
  <c r="EW146" i="7" s="1"/>
  <c r="EW147" i="7" s="1"/>
  <c r="EW148" i="7" s="1"/>
  <c r="EW149" i="7" s="1"/>
  <c r="EW150" i="7" s="1"/>
  <c r="EW151" i="7" s="1"/>
  <c r="EW152" i="7" s="1"/>
  <c r="EW153" i="7" s="1"/>
  <c r="EW154" i="7" s="1"/>
  <c r="EW155" i="7" s="1"/>
  <c r="EW156" i="7" s="1"/>
  <c r="EW157" i="7" s="1"/>
  <c r="EW158" i="7" s="1"/>
  <c r="EW159" i="7" s="1"/>
  <c r="EW160" i="7" s="1"/>
  <c r="EW161" i="7" s="1"/>
  <c r="EW162" i="7" s="1"/>
  <c r="EW163" i="7" s="1"/>
  <c r="EW164" i="7" s="1"/>
  <c r="EW165" i="7" s="1"/>
  <c r="EW166" i="7" s="1"/>
  <c r="EW167" i="7" s="1"/>
  <c r="EW168" i="7" s="1"/>
  <c r="EW169" i="7" s="1"/>
  <c r="EW170" i="7" s="1"/>
  <c r="EW171" i="7" s="1"/>
  <c r="EW172" i="7" s="1"/>
  <c r="EW173" i="7" s="1"/>
  <c r="EW174" i="7" s="1"/>
  <c r="EW175" i="7" s="1"/>
  <c r="EW176" i="7" s="1"/>
  <c r="EW177" i="7" s="1"/>
  <c r="EW178" i="7" s="1"/>
  <c r="EW179" i="7" s="1"/>
  <c r="EW180" i="7" s="1"/>
  <c r="EW181" i="7" s="1"/>
  <c r="EW182" i="7" s="1"/>
  <c r="EW183" i="7" s="1"/>
  <c r="EW184" i="7" s="1"/>
  <c r="EW185" i="7" s="1"/>
  <c r="EW186" i="7" s="1"/>
  <c r="EW187" i="7" s="1"/>
  <c r="EW188" i="7" s="1"/>
  <c r="EW189" i="7" s="1"/>
  <c r="EW190" i="7" s="1"/>
  <c r="EW191" i="7" s="1"/>
  <c r="EW192" i="7" s="1"/>
  <c r="EW193" i="7" s="1"/>
  <c r="EW194" i="7" s="1"/>
  <c r="EW195" i="7" s="1"/>
  <c r="EW196" i="7" s="1"/>
  <c r="EW197" i="7" s="1"/>
  <c r="EW198" i="7" s="1"/>
  <c r="EW199" i="7" s="1"/>
  <c r="EW200" i="7" s="1"/>
  <c r="EW201" i="7" s="1"/>
  <c r="EW202" i="7" s="1"/>
  <c r="EW203" i="7" s="1"/>
  <c r="EW204" i="7" s="1"/>
  <c r="EW205" i="7" s="1"/>
  <c r="EW206" i="7" s="1"/>
  <c r="EW207" i="7" s="1"/>
  <c r="EW208" i="7" s="1"/>
  <c r="EW209" i="7" s="1"/>
  <c r="EW210" i="7" s="1"/>
  <c r="EW211" i="7" s="1"/>
  <c r="EW212" i="7" s="1"/>
  <c r="EW213" i="7" s="1"/>
  <c r="HK9" i="7"/>
  <c r="HK10" i="7" s="1"/>
  <c r="HK11" i="7" s="1"/>
  <c r="HK12" i="7" s="1"/>
  <c r="HK13" i="7" s="1"/>
  <c r="HK14" i="7" s="1"/>
  <c r="HK15" i="7" s="1"/>
  <c r="HK16" i="7" s="1"/>
  <c r="HK17" i="7" s="1"/>
  <c r="HK18" i="7" s="1"/>
  <c r="HK19" i="7" s="1"/>
  <c r="HK20" i="7" s="1"/>
  <c r="HK21" i="7" s="1"/>
  <c r="HK22" i="7" s="1"/>
  <c r="HK23" i="7" s="1"/>
  <c r="HK24" i="7" s="1"/>
  <c r="HK25" i="7" s="1"/>
  <c r="HK26" i="7" s="1"/>
  <c r="HK27" i="7" s="1"/>
  <c r="HK28" i="7" s="1"/>
  <c r="HK29" i="7" s="1"/>
  <c r="HK30" i="7" s="1"/>
  <c r="HK31" i="7" s="1"/>
  <c r="HK32" i="7" s="1"/>
  <c r="HK33" i="7" s="1"/>
  <c r="HK34" i="7" s="1"/>
  <c r="HK35" i="7" s="1"/>
  <c r="HK36" i="7" s="1"/>
  <c r="HK37" i="7" s="1"/>
  <c r="HK38" i="7" s="1"/>
  <c r="HK39" i="7" s="1"/>
  <c r="HK40" i="7" s="1"/>
  <c r="HK41" i="7" s="1"/>
  <c r="HK42" i="7" s="1"/>
  <c r="HK43" i="7" s="1"/>
  <c r="HK44" i="7" s="1"/>
  <c r="HK45" i="7" s="1"/>
  <c r="HK46" i="7" s="1"/>
  <c r="HK47" i="7" s="1"/>
  <c r="HK48" i="7" s="1"/>
  <c r="HK49" i="7" s="1"/>
  <c r="HK50" i="7" s="1"/>
  <c r="HK51" i="7" s="1"/>
  <c r="HK52" i="7" s="1"/>
  <c r="HK53" i="7" s="1"/>
  <c r="HK54" i="7" s="1"/>
  <c r="HK55" i="7" s="1"/>
  <c r="HK56" i="7" s="1"/>
  <c r="HK57" i="7" s="1"/>
  <c r="HK58" i="7" s="1"/>
  <c r="HK59" i="7" s="1"/>
  <c r="HK60" i="7" s="1"/>
  <c r="HK61" i="7" s="1"/>
  <c r="HK62" i="7" s="1"/>
  <c r="HK63" i="7" s="1"/>
  <c r="HK64" i="7" s="1"/>
  <c r="HK65" i="7" s="1"/>
  <c r="HK66" i="7" s="1"/>
  <c r="HK67" i="7" s="1"/>
  <c r="HK68" i="7" s="1"/>
  <c r="HK69" i="7" s="1"/>
  <c r="HK70" i="7" s="1"/>
  <c r="HK71" i="7" s="1"/>
  <c r="HK72" i="7" s="1"/>
  <c r="HK73" i="7" s="1"/>
  <c r="HK74" i="7" s="1"/>
  <c r="HK75" i="7" s="1"/>
  <c r="HK76" i="7" s="1"/>
  <c r="HK77" i="7" s="1"/>
  <c r="HK78" i="7" s="1"/>
  <c r="HK79" i="7" s="1"/>
  <c r="HK80" i="7" s="1"/>
  <c r="HK81" i="7" s="1"/>
  <c r="HK82" i="7" s="1"/>
  <c r="HK83" i="7" s="1"/>
  <c r="HK84" i="7" s="1"/>
  <c r="HK85" i="7" s="1"/>
  <c r="HK86" i="7" s="1"/>
  <c r="HK87" i="7" s="1"/>
  <c r="HK88" i="7" s="1"/>
  <c r="HK89" i="7" s="1"/>
  <c r="HK90" i="7" s="1"/>
  <c r="HK91" i="7" s="1"/>
  <c r="HK92" i="7" s="1"/>
  <c r="HK93" i="7" s="1"/>
  <c r="HK94" i="7" s="1"/>
  <c r="HK95" i="7" s="1"/>
  <c r="HK96" i="7" s="1"/>
  <c r="HK97" i="7" s="1"/>
  <c r="HK98" i="7" s="1"/>
  <c r="HK99" i="7" s="1"/>
  <c r="HK100" i="7" s="1"/>
  <c r="HK101" i="7" s="1"/>
  <c r="HK102" i="7" s="1"/>
  <c r="HK103" i="7" s="1"/>
  <c r="HK104" i="7" s="1"/>
  <c r="HK105" i="7" s="1"/>
  <c r="HK106" i="7" s="1"/>
  <c r="HK107" i="7" s="1"/>
  <c r="HK108" i="7" s="1"/>
  <c r="HK109" i="7" s="1"/>
  <c r="HK110" i="7" s="1"/>
  <c r="HK111" i="7" s="1"/>
  <c r="HK112" i="7" s="1"/>
  <c r="HK113" i="7" s="1"/>
  <c r="HK114" i="7" s="1"/>
  <c r="HK115" i="7" s="1"/>
  <c r="HK116" i="7" s="1"/>
  <c r="HK117" i="7" s="1"/>
  <c r="HK118" i="7" s="1"/>
  <c r="HK119" i="7" s="1"/>
  <c r="HK120" i="7" s="1"/>
  <c r="HK121" i="7" s="1"/>
  <c r="HK122" i="7" s="1"/>
  <c r="HK123" i="7" s="1"/>
  <c r="HK124" i="7" s="1"/>
  <c r="HK125" i="7" s="1"/>
  <c r="HK126" i="7" s="1"/>
  <c r="HK127" i="7" s="1"/>
  <c r="HK128" i="7" s="1"/>
  <c r="HK129" i="7" s="1"/>
  <c r="HK130" i="7" s="1"/>
  <c r="HK131" i="7" s="1"/>
  <c r="HK132" i="7" s="1"/>
  <c r="HK133" i="7" s="1"/>
  <c r="HK134" i="7" s="1"/>
  <c r="HK135" i="7" s="1"/>
  <c r="HK136" i="7" s="1"/>
  <c r="HK137" i="7" s="1"/>
  <c r="HK138" i="7" s="1"/>
  <c r="HK139" i="7" s="1"/>
  <c r="HK140" i="7" s="1"/>
  <c r="HK141" i="7" s="1"/>
  <c r="HK142" i="7" s="1"/>
  <c r="HK143" i="7" s="1"/>
  <c r="HK144" i="7" s="1"/>
  <c r="HK145" i="7" s="1"/>
  <c r="HK146" i="7" s="1"/>
  <c r="HK147" i="7" s="1"/>
  <c r="HK148" i="7" s="1"/>
  <c r="HK149" i="7" s="1"/>
  <c r="HK150" i="7" s="1"/>
  <c r="HK151" i="7" s="1"/>
  <c r="HK152" i="7" s="1"/>
  <c r="HK153" i="7" s="1"/>
  <c r="HK154" i="7" s="1"/>
  <c r="HK155" i="7" s="1"/>
  <c r="HK156" i="7" s="1"/>
  <c r="HK157" i="7" s="1"/>
  <c r="HK158" i="7" s="1"/>
  <c r="HK159" i="7" s="1"/>
  <c r="HK160" i="7" s="1"/>
  <c r="HK161" i="7" s="1"/>
  <c r="HK162" i="7" s="1"/>
  <c r="HK163" i="7" s="1"/>
  <c r="HK164" i="7" s="1"/>
  <c r="HK165" i="7" s="1"/>
  <c r="HK166" i="7" s="1"/>
  <c r="HK167" i="7" s="1"/>
  <c r="HK168" i="7" s="1"/>
  <c r="HK169" i="7" s="1"/>
  <c r="HK170" i="7" s="1"/>
  <c r="HK171" i="7" s="1"/>
  <c r="HK172" i="7" s="1"/>
  <c r="HK173" i="7" s="1"/>
  <c r="HK174" i="7" s="1"/>
  <c r="HK175" i="7" s="1"/>
  <c r="HK176" i="7" s="1"/>
  <c r="HK177" i="7" s="1"/>
  <c r="HK178" i="7" s="1"/>
  <c r="HK179" i="7" s="1"/>
  <c r="HK180" i="7" s="1"/>
  <c r="HK181" i="7" s="1"/>
  <c r="HK182" i="7" s="1"/>
  <c r="HK183" i="7" s="1"/>
  <c r="HK184" i="7" s="1"/>
  <c r="HK185" i="7" s="1"/>
  <c r="HK186" i="7" s="1"/>
  <c r="HK187" i="7" s="1"/>
  <c r="HK188" i="7" s="1"/>
  <c r="HK189" i="7" s="1"/>
  <c r="HK190" i="7" s="1"/>
  <c r="HK191" i="7" s="1"/>
  <c r="HK192" i="7" s="1"/>
  <c r="HK193" i="7" s="1"/>
  <c r="HK194" i="7" s="1"/>
  <c r="HK195" i="7" s="1"/>
  <c r="HK196" i="7" s="1"/>
  <c r="HK197" i="7" s="1"/>
  <c r="HK198" i="7" s="1"/>
  <c r="HK199" i="7" s="1"/>
  <c r="HK200" i="7" s="1"/>
  <c r="HK201" i="7" s="1"/>
  <c r="HK202" i="7" s="1"/>
  <c r="HK203" i="7" s="1"/>
  <c r="HK204" i="7" s="1"/>
  <c r="HK205" i="7" s="1"/>
  <c r="HK206" i="7" s="1"/>
  <c r="HK207" i="7" s="1"/>
  <c r="HK208" i="7" s="1"/>
  <c r="HK209" i="7" s="1"/>
  <c r="HK210" i="7" s="1"/>
  <c r="HK211" i="7" s="1"/>
  <c r="HK212" i="7" s="1"/>
  <c r="HK213" i="7" s="1"/>
  <c r="II9" i="7"/>
  <c r="II10" i="7" s="1"/>
  <c r="II11" i="7" s="1"/>
  <c r="II12" i="7" s="1"/>
  <c r="II13" i="7" s="1"/>
  <c r="II14" i="7" s="1"/>
  <c r="II15" i="7" s="1"/>
  <c r="II16" i="7" s="1"/>
  <c r="II17" i="7" s="1"/>
  <c r="II18" i="7" s="1"/>
  <c r="II19" i="7" s="1"/>
  <c r="II20" i="7" s="1"/>
  <c r="II21" i="7" s="1"/>
  <c r="II22" i="7" s="1"/>
  <c r="II23" i="7" s="1"/>
  <c r="II24" i="7" s="1"/>
  <c r="II25" i="7" s="1"/>
  <c r="II26" i="7" s="1"/>
  <c r="II27" i="7" s="1"/>
  <c r="II28" i="7" s="1"/>
  <c r="II29" i="7" s="1"/>
  <c r="II30" i="7" s="1"/>
  <c r="II31" i="7" s="1"/>
  <c r="II32" i="7" s="1"/>
  <c r="II33" i="7" s="1"/>
  <c r="II34" i="7" s="1"/>
  <c r="II35" i="7" s="1"/>
  <c r="II36" i="7" s="1"/>
  <c r="II37" i="7" s="1"/>
  <c r="II38" i="7" s="1"/>
  <c r="II39" i="7" s="1"/>
  <c r="II40" i="7" s="1"/>
  <c r="II41" i="7" s="1"/>
  <c r="II42" i="7" s="1"/>
  <c r="II43" i="7" s="1"/>
  <c r="II44" i="7" s="1"/>
  <c r="II45" i="7" s="1"/>
  <c r="II46" i="7" s="1"/>
  <c r="II47" i="7" s="1"/>
  <c r="II48" i="7" s="1"/>
  <c r="II49" i="7" s="1"/>
  <c r="II50" i="7" s="1"/>
  <c r="II51" i="7" s="1"/>
  <c r="II52" i="7" s="1"/>
  <c r="II53" i="7" s="1"/>
  <c r="II54" i="7" s="1"/>
  <c r="II55" i="7" s="1"/>
  <c r="II56" i="7" s="1"/>
  <c r="II57" i="7" s="1"/>
  <c r="II58" i="7" s="1"/>
  <c r="II59" i="7" s="1"/>
  <c r="II60" i="7" s="1"/>
  <c r="II61" i="7" s="1"/>
  <c r="II62" i="7" s="1"/>
  <c r="II63" i="7" s="1"/>
  <c r="II64" i="7" s="1"/>
  <c r="II65" i="7" s="1"/>
  <c r="II66" i="7" s="1"/>
  <c r="II67" i="7" s="1"/>
  <c r="II68" i="7" s="1"/>
  <c r="II69" i="7" s="1"/>
  <c r="II70" i="7" s="1"/>
  <c r="II71" i="7" s="1"/>
  <c r="II72" i="7" s="1"/>
  <c r="II73" i="7" s="1"/>
  <c r="II74" i="7" s="1"/>
  <c r="II75" i="7" s="1"/>
  <c r="II76" i="7" s="1"/>
  <c r="II77" i="7" s="1"/>
  <c r="II78" i="7" s="1"/>
  <c r="II79" i="7" s="1"/>
  <c r="II80" i="7" s="1"/>
  <c r="II81" i="7" s="1"/>
  <c r="II82" i="7" s="1"/>
  <c r="II83" i="7" s="1"/>
  <c r="II84" i="7" s="1"/>
  <c r="II85" i="7" s="1"/>
  <c r="II86" i="7" s="1"/>
  <c r="II87" i="7" s="1"/>
  <c r="II88" i="7" s="1"/>
  <c r="II89" i="7" s="1"/>
  <c r="II90" i="7" s="1"/>
  <c r="II91" i="7" s="1"/>
  <c r="II92" i="7" s="1"/>
  <c r="II93" i="7" s="1"/>
  <c r="II94" i="7" s="1"/>
  <c r="II95" i="7" s="1"/>
  <c r="II96" i="7" s="1"/>
  <c r="II97" i="7" s="1"/>
  <c r="II98" i="7" s="1"/>
  <c r="II99" i="7" s="1"/>
  <c r="II100" i="7" s="1"/>
  <c r="II101" i="7" s="1"/>
  <c r="II102" i="7" s="1"/>
  <c r="II103" i="7" s="1"/>
  <c r="II104" i="7" s="1"/>
  <c r="II105" i="7" s="1"/>
  <c r="II106" i="7" s="1"/>
  <c r="II107" i="7" s="1"/>
  <c r="II108" i="7" s="1"/>
  <c r="II109" i="7" s="1"/>
  <c r="II110" i="7" s="1"/>
  <c r="II111" i="7" s="1"/>
  <c r="II112" i="7" s="1"/>
  <c r="II113" i="7" s="1"/>
  <c r="II114" i="7" s="1"/>
  <c r="II115" i="7" s="1"/>
  <c r="II116" i="7" s="1"/>
  <c r="II117" i="7" s="1"/>
  <c r="II118" i="7" s="1"/>
  <c r="II119" i="7" s="1"/>
  <c r="II120" i="7" s="1"/>
  <c r="II121" i="7" s="1"/>
  <c r="II122" i="7" s="1"/>
  <c r="II123" i="7" s="1"/>
  <c r="II124" i="7" s="1"/>
  <c r="II125" i="7" s="1"/>
  <c r="II126" i="7" s="1"/>
  <c r="II127" i="7" s="1"/>
  <c r="II128" i="7" s="1"/>
  <c r="II129" i="7" s="1"/>
  <c r="II130" i="7" s="1"/>
  <c r="II131" i="7" s="1"/>
  <c r="II132" i="7" s="1"/>
  <c r="II133" i="7" s="1"/>
  <c r="II134" i="7" s="1"/>
  <c r="II135" i="7" s="1"/>
  <c r="II136" i="7" s="1"/>
  <c r="II137" i="7" s="1"/>
  <c r="II138" i="7" s="1"/>
  <c r="II139" i="7" s="1"/>
  <c r="II140" i="7" s="1"/>
  <c r="II141" i="7" s="1"/>
  <c r="II142" i="7" s="1"/>
  <c r="II143" i="7" s="1"/>
  <c r="II144" i="7" s="1"/>
  <c r="II145" i="7" s="1"/>
  <c r="II146" i="7" s="1"/>
  <c r="II147" i="7" s="1"/>
  <c r="II148" i="7" s="1"/>
  <c r="II149" i="7" s="1"/>
  <c r="II150" i="7" s="1"/>
  <c r="II151" i="7" s="1"/>
  <c r="II152" i="7" s="1"/>
  <c r="II153" i="7" s="1"/>
  <c r="II154" i="7" s="1"/>
  <c r="II155" i="7" s="1"/>
  <c r="II156" i="7" s="1"/>
  <c r="II157" i="7" s="1"/>
  <c r="II158" i="7" s="1"/>
  <c r="II159" i="7" s="1"/>
  <c r="II160" i="7" s="1"/>
  <c r="II161" i="7" s="1"/>
  <c r="II162" i="7" s="1"/>
  <c r="II163" i="7" s="1"/>
  <c r="II164" i="7" s="1"/>
  <c r="II165" i="7" s="1"/>
  <c r="II166" i="7" s="1"/>
  <c r="II167" i="7" s="1"/>
  <c r="II168" i="7" s="1"/>
  <c r="II169" i="7" s="1"/>
  <c r="II170" i="7" s="1"/>
  <c r="II171" i="7" s="1"/>
  <c r="II172" i="7" s="1"/>
  <c r="II173" i="7" s="1"/>
  <c r="II174" i="7" s="1"/>
  <c r="II175" i="7" s="1"/>
  <c r="II176" i="7" s="1"/>
  <c r="II177" i="7" s="1"/>
  <c r="II178" i="7" s="1"/>
  <c r="II179" i="7" s="1"/>
  <c r="II180" i="7" s="1"/>
  <c r="II181" i="7" s="1"/>
  <c r="II182" i="7" s="1"/>
  <c r="II183" i="7" s="1"/>
  <c r="II184" i="7" s="1"/>
  <c r="II185" i="7" s="1"/>
  <c r="II186" i="7" s="1"/>
  <c r="II187" i="7" s="1"/>
  <c r="II188" i="7" s="1"/>
  <c r="II189" i="7" s="1"/>
  <c r="II190" i="7" s="1"/>
  <c r="II191" i="7" s="1"/>
  <c r="II192" i="7" s="1"/>
  <c r="II193" i="7" s="1"/>
  <c r="II194" i="7" s="1"/>
  <c r="II195" i="7" s="1"/>
  <c r="II196" i="7" s="1"/>
  <c r="II197" i="7" s="1"/>
  <c r="II198" i="7" s="1"/>
  <c r="II199" i="7" s="1"/>
  <c r="II200" i="7" s="1"/>
  <c r="II201" i="7" s="1"/>
  <c r="II202" i="7" s="1"/>
  <c r="II203" i="7" s="1"/>
  <c r="II204" i="7" s="1"/>
  <c r="II205" i="7" s="1"/>
  <c r="II206" i="7" s="1"/>
  <c r="II207" i="7" s="1"/>
  <c r="II208" i="7" s="1"/>
  <c r="II209" i="7" s="1"/>
  <c r="II210" i="7" s="1"/>
  <c r="II211" i="7" s="1"/>
  <c r="II212" i="7" s="1"/>
  <c r="II213" i="7" s="1"/>
  <c r="LO9" i="7"/>
  <c r="LO10" i="7" s="1"/>
  <c r="LO11" i="7" s="1"/>
  <c r="LO12" i="7" s="1"/>
  <c r="LO13" i="7" s="1"/>
  <c r="LO14" i="7" s="1"/>
  <c r="LO15" i="7" s="1"/>
  <c r="LO16" i="7" s="1"/>
  <c r="LO17" i="7" s="1"/>
  <c r="LO18" i="7" s="1"/>
  <c r="LO19" i="7" s="1"/>
  <c r="LO20" i="7" s="1"/>
  <c r="LO21" i="7" s="1"/>
  <c r="LO22" i="7" s="1"/>
  <c r="LO23" i="7" s="1"/>
  <c r="LO24" i="7" s="1"/>
  <c r="LO25" i="7" s="1"/>
  <c r="LO26" i="7" s="1"/>
  <c r="LO27" i="7" s="1"/>
  <c r="LO28" i="7" s="1"/>
  <c r="LO29" i="7" s="1"/>
  <c r="LO30" i="7" s="1"/>
  <c r="LO31" i="7" s="1"/>
  <c r="LO32" i="7" s="1"/>
  <c r="LO33" i="7" s="1"/>
  <c r="LO34" i="7" s="1"/>
  <c r="LO35" i="7" s="1"/>
  <c r="LO36" i="7" s="1"/>
  <c r="LO37" i="7" s="1"/>
  <c r="LO38" i="7" s="1"/>
  <c r="LO39" i="7" s="1"/>
  <c r="LO40" i="7" s="1"/>
  <c r="LO41" i="7" s="1"/>
  <c r="LO42" i="7" s="1"/>
  <c r="LO43" i="7" s="1"/>
  <c r="LO44" i="7" s="1"/>
  <c r="LO45" i="7" s="1"/>
  <c r="LO46" i="7" s="1"/>
  <c r="LO47" i="7" s="1"/>
  <c r="LO48" i="7" s="1"/>
  <c r="LO49" i="7" s="1"/>
  <c r="LO50" i="7" s="1"/>
  <c r="LO51" i="7" s="1"/>
  <c r="LO52" i="7" s="1"/>
  <c r="LO53" i="7" s="1"/>
  <c r="LO54" i="7" s="1"/>
  <c r="LO55" i="7" s="1"/>
  <c r="LO56" i="7" s="1"/>
  <c r="LO57" i="7" s="1"/>
  <c r="LO58" i="7" s="1"/>
  <c r="LO59" i="7" s="1"/>
  <c r="LO60" i="7" s="1"/>
  <c r="LO61" i="7" s="1"/>
  <c r="LO62" i="7" s="1"/>
  <c r="LO63" i="7" s="1"/>
  <c r="LO64" i="7" s="1"/>
  <c r="LO65" i="7" s="1"/>
  <c r="LO66" i="7" s="1"/>
  <c r="LO67" i="7" s="1"/>
  <c r="LO68" i="7" s="1"/>
  <c r="LO69" i="7" s="1"/>
  <c r="LO70" i="7" s="1"/>
  <c r="LO71" i="7" s="1"/>
  <c r="LO72" i="7" s="1"/>
  <c r="LO73" i="7" s="1"/>
  <c r="LO74" i="7" s="1"/>
  <c r="LO75" i="7" s="1"/>
  <c r="LO76" i="7" s="1"/>
  <c r="LO77" i="7" s="1"/>
  <c r="LO78" i="7" s="1"/>
  <c r="LO79" i="7" s="1"/>
  <c r="LO80" i="7" s="1"/>
  <c r="LO81" i="7" s="1"/>
  <c r="LO82" i="7" s="1"/>
  <c r="LO83" i="7" s="1"/>
  <c r="LO84" i="7" s="1"/>
  <c r="LO85" i="7" s="1"/>
  <c r="LO86" i="7" s="1"/>
  <c r="LO87" i="7" s="1"/>
  <c r="LO88" i="7" s="1"/>
  <c r="LO89" i="7" s="1"/>
  <c r="LO90" i="7" s="1"/>
  <c r="LO91" i="7" s="1"/>
  <c r="LO92" i="7" s="1"/>
  <c r="LO93" i="7" s="1"/>
  <c r="LO94" i="7" s="1"/>
  <c r="LO95" i="7" s="1"/>
  <c r="LO96" i="7" s="1"/>
  <c r="LO97" i="7" s="1"/>
  <c r="LO98" i="7" s="1"/>
  <c r="LO99" i="7" s="1"/>
  <c r="LO100" i="7" s="1"/>
  <c r="LO101" i="7" s="1"/>
  <c r="LO102" i="7" s="1"/>
  <c r="LO103" i="7" s="1"/>
  <c r="LO104" i="7" s="1"/>
  <c r="LO105" i="7" s="1"/>
  <c r="LO106" i="7" s="1"/>
  <c r="LO107" i="7" s="1"/>
  <c r="LO108" i="7" s="1"/>
  <c r="LO109" i="7" s="1"/>
  <c r="LO110" i="7" s="1"/>
  <c r="LO111" i="7" s="1"/>
  <c r="LO112" i="7" s="1"/>
  <c r="LO113" i="7" s="1"/>
  <c r="LO114" i="7" s="1"/>
  <c r="LO115" i="7" s="1"/>
  <c r="LO116" i="7" s="1"/>
  <c r="LO117" i="7" s="1"/>
  <c r="LO118" i="7" s="1"/>
  <c r="LO119" i="7" s="1"/>
  <c r="LO120" i="7" s="1"/>
  <c r="LO121" i="7" s="1"/>
  <c r="LO122" i="7" s="1"/>
  <c r="LO123" i="7" s="1"/>
  <c r="LO124" i="7" s="1"/>
  <c r="LO125" i="7" s="1"/>
  <c r="LO126" i="7" s="1"/>
  <c r="LO127" i="7" s="1"/>
  <c r="LO128" i="7" s="1"/>
  <c r="LO129" i="7" s="1"/>
  <c r="LO130" i="7" s="1"/>
  <c r="LO131" i="7" s="1"/>
  <c r="LO132" i="7" s="1"/>
  <c r="LO133" i="7" s="1"/>
  <c r="LO134" i="7" s="1"/>
  <c r="LO135" i="7" s="1"/>
  <c r="LO136" i="7" s="1"/>
  <c r="LO137" i="7" s="1"/>
  <c r="LO138" i="7" s="1"/>
  <c r="LO139" i="7" s="1"/>
  <c r="LO140" i="7" s="1"/>
  <c r="LO141" i="7" s="1"/>
  <c r="LO142" i="7" s="1"/>
  <c r="LO143" i="7" s="1"/>
  <c r="LO144" i="7" s="1"/>
  <c r="LO145" i="7" s="1"/>
  <c r="LO146" i="7" s="1"/>
  <c r="LO147" i="7" s="1"/>
  <c r="LO148" i="7" s="1"/>
  <c r="LO149" i="7" s="1"/>
  <c r="LO150" i="7" s="1"/>
  <c r="LO151" i="7" s="1"/>
  <c r="LO152" i="7" s="1"/>
  <c r="LO153" i="7" s="1"/>
  <c r="LO154" i="7" s="1"/>
  <c r="LO155" i="7" s="1"/>
  <c r="LO156" i="7" s="1"/>
  <c r="LO157" i="7" s="1"/>
  <c r="LO158" i="7" s="1"/>
  <c r="LO159" i="7" s="1"/>
  <c r="LO160" i="7" s="1"/>
  <c r="LO161" i="7" s="1"/>
  <c r="LO162" i="7" s="1"/>
  <c r="LO163" i="7" s="1"/>
  <c r="LO164" i="7" s="1"/>
  <c r="LO165" i="7" s="1"/>
  <c r="LO166" i="7" s="1"/>
  <c r="LO167" i="7" s="1"/>
  <c r="LO168" i="7" s="1"/>
  <c r="LO169" i="7" s="1"/>
  <c r="LO170" i="7" s="1"/>
  <c r="LO171" i="7" s="1"/>
  <c r="LO172" i="7" s="1"/>
  <c r="LO173" i="7" s="1"/>
  <c r="LO174" i="7" s="1"/>
  <c r="LO175" i="7" s="1"/>
  <c r="LO176" i="7" s="1"/>
  <c r="LO177" i="7" s="1"/>
  <c r="LO178" i="7" s="1"/>
  <c r="LO179" i="7" s="1"/>
  <c r="LO180" i="7" s="1"/>
  <c r="LO181" i="7" s="1"/>
  <c r="LO182" i="7" s="1"/>
  <c r="LO183" i="7" s="1"/>
  <c r="LO184" i="7" s="1"/>
  <c r="LO185" i="7" s="1"/>
  <c r="LO186" i="7" s="1"/>
  <c r="LO187" i="7" s="1"/>
  <c r="LO188" i="7" s="1"/>
  <c r="LO189" i="7" s="1"/>
  <c r="LO190" i="7" s="1"/>
  <c r="LO191" i="7" s="1"/>
  <c r="LO192" i="7" s="1"/>
  <c r="LO193" i="7" s="1"/>
  <c r="LO194" i="7" s="1"/>
  <c r="LO195" i="7" s="1"/>
  <c r="LO196" i="7" s="1"/>
  <c r="LO197" i="7" s="1"/>
  <c r="LO198" i="7" s="1"/>
  <c r="LO199" i="7" s="1"/>
  <c r="LO200" i="7" s="1"/>
  <c r="LO201" i="7" s="1"/>
  <c r="LO202" i="7" s="1"/>
  <c r="LO203" i="7" s="1"/>
  <c r="LO204" i="7" s="1"/>
  <c r="LO205" i="7" s="1"/>
  <c r="LO206" i="7" s="1"/>
  <c r="LO207" i="7" s="1"/>
  <c r="LO208" i="7" s="1"/>
  <c r="LO209" i="7" s="1"/>
  <c r="LO210" i="7" s="1"/>
  <c r="LO211" i="7" s="1"/>
  <c r="LO212" i="7" s="1"/>
  <c r="LO213" i="7" s="1"/>
  <c r="CO8" i="7"/>
  <c r="CO9" i="7" s="1"/>
  <c r="CO10" i="7" s="1"/>
  <c r="CO11" i="7" s="1"/>
  <c r="CO12" i="7" s="1"/>
  <c r="CO13" i="7" s="1"/>
  <c r="CO14" i="7" s="1"/>
  <c r="CO15" i="7" s="1"/>
  <c r="CO16" i="7" s="1"/>
  <c r="CO17" i="7" s="1"/>
  <c r="CO18" i="7" s="1"/>
  <c r="CO19" i="7" s="1"/>
  <c r="CO20" i="7" s="1"/>
  <c r="CO21" i="7" s="1"/>
  <c r="CO22" i="7" s="1"/>
  <c r="CO23" i="7" s="1"/>
  <c r="CO24" i="7" s="1"/>
  <c r="CO25" i="7" s="1"/>
  <c r="CO26" i="7" s="1"/>
  <c r="CO27" i="7" s="1"/>
  <c r="CO28" i="7" s="1"/>
  <c r="CO29" i="7" s="1"/>
  <c r="CO30" i="7" s="1"/>
  <c r="CO31" i="7" s="1"/>
  <c r="CO32" i="7" s="1"/>
  <c r="CO33" i="7" s="1"/>
  <c r="CO34" i="7" s="1"/>
  <c r="CO35" i="7" s="1"/>
  <c r="CO36" i="7" s="1"/>
  <c r="CO37" i="7" s="1"/>
  <c r="CO38" i="7" s="1"/>
  <c r="CO39" i="7" s="1"/>
  <c r="CO40" i="7" s="1"/>
  <c r="CO41" i="7" s="1"/>
  <c r="CO42" i="7" s="1"/>
  <c r="CO43" i="7" s="1"/>
  <c r="CO44" i="7" s="1"/>
  <c r="CO45" i="7" s="1"/>
  <c r="CO46" i="7" s="1"/>
  <c r="CO47" i="7" s="1"/>
  <c r="CO48" i="7" s="1"/>
  <c r="CO49" i="7" s="1"/>
  <c r="CO50" i="7" s="1"/>
  <c r="CO51" i="7" s="1"/>
  <c r="CO52" i="7" s="1"/>
  <c r="CO53" i="7" s="1"/>
  <c r="CO54" i="7" s="1"/>
  <c r="CO55" i="7" s="1"/>
  <c r="CO56" i="7" s="1"/>
  <c r="CO57" i="7" s="1"/>
  <c r="CO58" i="7" s="1"/>
  <c r="CO59" i="7" s="1"/>
  <c r="CO60" i="7" s="1"/>
  <c r="CO61" i="7" s="1"/>
  <c r="CO62" i="7" s="1"/>
  <c r="CO63" i="7" s="1"/>
  <c r="CO64" i="7" s="1"/>
  <c r="CO65" i="7" s="1"/>
  <c r="CO66" i="7" s="1"/>
  <c r="CO67" i="7" s="1"/>
  <c r="CO68" i="7" s="1"/>
  <c r="CO69" i="7" s="1"/>
  <c r="CO70" i="7" s="1"/>
  <c r="CO71" i="7" s="1"/>
  <c r="CO72" i="7" s="1"/>
  <c r="CO73" i="7" s="1"/>
  <c r="CO74" i="7" s="1"/>
  <c r="CO75" i="7" s="1"/>
  <c r="CO76" i="7" s="1"/>
  <c r="CO77" i="7" s="1"/>
  <c r="CO78" i="7" s="1"/>
  <c r="CO79" i="7" s="1"/>
  <c r="CO80" i="7" s="1"/>
  <c r="CO81" i="7" s="1"/>
  <c r="CO82" i="7" s="1"/>
  <c r="CO83" i="7" s="1"/>
  <c r="CO84" i="7" s="1"/>
  <c r="CO85" i="7" s="1"/>
  <c r="CO86" i="7" s="1"/>
  <c r="CO87" i="7" s="1"/>
  <c r="CO88" i="7" s="1"/>
  <c r="CO89" i="7" s="1"/>
  <c r="CO90" i="7" s="1"/>
  <c r="CO91" i="7" s="1"/>
  <c r="CO92" i="7" s="1"/>
  <c r="CO93" i="7" s="1"/>
  <c r="CO94" i="7" s="1"/>
  <c r="CO95" i="7" s="1"/>
  <c r="CO96" i="7" s="1"/>
  <c r="CO97" i="7" s="1"/>
  <c r="LI388" i="7"/>
  <c r="LI389" i="7" s="1"/>
  <c r="LI390" i="7" s="1"/>
  <c r="LI391" i="7" s="1"/>
  <c r="LI392" i="7" s="1"/>
  <c r="LI393" i="7" s="1"/>
  <c r="JA319" i="7"/>
  <c r="IO88" i="7"/>
  <c r="IO89" i="7" s="1"/>
  <c r="IO90" i="7" s="1"/>
  <c r="IO91" i="7" s="1"/>
  <c r="IO92" i="7" s="1"/>
  <c r="IO93" i="7" s="1"/>
  <c r="IO94" i="7" s="1"/>
  <c r="IO95" i="7" s="1"/>
  <c r="IO96" i="7" s="1"/>
  <c r="IO97" i="7" s="1"/>
  <c r="IO98" i="7" s="1"/>
  <c r="IO99" i="7" s="1"/>
  <c r="IO100" i="7" s="1"/>
  <c r="IO101" i="7" s="1"/>
  <c r="IO102" i="7" s="1"/>
  <c r="IO103" i="7" s="1"/>
  <c r="IO104" i="7" s="1"/>
  <c r="IO105" i="7" s="1"/>
  <c r="IO106" i="7" s="1"/>
  <c r="IO107" i="7" s="1"/>
  <c r="IO108" i="7" s="1"/>
  <c r="IO109" i="7" s="1"/>
  <c r="IO110" i="7" s="1"/>
  <c r="IO111" i="7" s="1"/>
  <c r="IO112" i="7" s="1"/>
  <c r="IO113" i="7" s="1"/>
  <c r="IO114" i="7" s="1"/>
  <c r="IO115" i="7" s="1"/>
  <c r="IO116" i="7" s="1"/>
  <c r="IO117" i="7" s="1"/>
  <c r="IO118" i="7" s="1"/>
  <c r="IO119" i="7" s="1"/>
  <c r="IO120" i="7" s="1"/>
  <c r="IO121" i="7" s="1"/>
  <c r="IO122" i="7" s="1"/>
  <c r="IO123" i="7" s="1"/>
  <c r="IO124" i="7" s="1"/>
  <c r="IO125" i="7" s="1"/>
  <c r="IO126" i="7" s="1"/>
  <c r="IO127" i="7" s="1"/>
  <c r="IO128" i="7" s="1"/>
  <c r="IO129" i="7" s="1"/>
  <c r="IO130" i="7" s="1"/>
  <c r="IO131" i="7" s="1"/>
  <c r="IO132" i="7" s="1"/>
  <c r="IO133" i="7" s="1"/>
  <c r="IO134" i="7" s="1"/>
  <c r="IO135" i="7" s="1"/>
  <c r="IO136" i="7" s="1"/>
  <c r="IO137" i="7" s="1"/>
  <c r="IO138" i="7" s="1"/>
  <c r="IO139" i="7" s="1"/>
  <c r="IO140" i="7" s="1"/>
  <c r="IO141" i="7" s="1"/>
  <c r="IO142" i="7" s="1"/>
  <c r="IO143" i="7" s="1"/>
  <c r="IO144" i="7" s="1"/>
  <c r="IO145" i="7" s="1"/>
  <c r="IO146" i="7" s="1"/>
  <c r="IO147" i="7" s="1"/>
  <c r="IO148" i="7" s="1"/>
  <c r="IO149" i="7" s="1"/>
  <c r="IO150" i="7" s="1"/>
  <c r="IO151" i="7" s="1"/>
  <c r="IO152" i="7" s="1"/>
  <c r="IO153" i="7" s="1"/>
  <c r="IO154" i="7" s="1"/>
  <c r="IO155" i="7" s="1"/>
  <c r="IO156" i="7" s="1"/>
  <c r="IO157" i="7" s="1"/>
  <c r="IO158" i="7" s="1"/>
  <c r="IO159" i="7" s="1"/>
  <c r="IO160" i="7" s="1"/>
  <c r="IO161" i="7" s="1"/>
  <c r="IO162" i="7" s="1"/>
  <c r="IO163" i="7" s="1"/>
  <c r="IO164" i="7" s="1"/>
  <c r="IO165" i="7" s="1"/>
  <c r="IO166" i="7" s="1"/>
  <c r="IO167" i="7" s="1"/>
  <c r="IO168" i="7" s="1"/>
  <c r="IO169" i="7" s="1"/>
  <c r="IO170" i="7" s="1"/>
  <c r="IO171" i="7" s="1"/>
  <c r="IO172" i="7" s="1"/>
  <c r="IO173" i="7" s="1"/>
  <c r="IO174" i="7" s="1"/>
  <c r="IO175" i="7" s="1"/>
  <c r="IO176" i="7" s="1"/>
  <c r="IO177" i="7" s="1"/>
  <c r="IO178" i="7" s="1"/>
  <c r="IO179" i="7" s="1"/>
  <c r="IO180" i="7" s="1"/>
  <c r="IO181" i="7" s="1"/>
  <c r="IO182" i="7" s="1"/>
  <c r="IO183" i="7" s="1"/>
  <c r="IO184" i="7" s="1"/>
  <c r="IO185" i="7" s="1"/>
  <c r="IO186" i="7" s="1"/>
  <c r="IO187" i="7" s="1"/>
  <c r="IO188" i="7" s="1"/>
  <c r="IO189" i="7" s="1"/>
  <c r="IO190" i="7" s="1"/>
  <c r="IO191" i="7" s="1"/>
  <c r="IO192" i="7" s="1"/>
  <c r="IO193" i="7" s="1"/>
  <c r="IO194" i="7" s="1"/>
  <c r="IO195" i="7" s="1"/>
  <c r="IO196" i="7" s="1"/>
  <c r="IO197" i="7" s="1"/>
  <c r="IO198" i="7" s="1"/>
  <c r="IO199" i="7" s="1"/>
  <c r="IO200" i="7" s="1"/>
  <c r="IO201" i="7" s="1"/>
  <c r="IO202" i="7" s="1"/>
  <c r="IO203" i="7" s="1"/>
  <c r="IO204" i="7" s="1"/>
  <c r="IO205" i="7" s="1"/>
  <c r="IO206" i="7" s="1"/>
  <c r="IO207" i="7" s="1"/>
  <c r="IO208" i="7" s="1"/>
  <c r="IO209" i="7" s="1"/>
  <c r="IO210" i="7" s="1"/>
  <c r="IO211" i="7" s="1"/>
  <c r="IO212" i="7" s="1"/>
  <c r="IO213" i="7" s="1"/>
  <c r="GA21" i="7"/>
  <c r="GA22" i="7" s="1"/>
  <c r="GA23" i="7" s="1"/>
  <c r="GA24" i="7" s="1"/>
  <c r="GA25" i="7" s="1"/>
  <c r="GA26" i="7" s="1"/>
  <c r="GA27" i="7" s="1"/>
  <c r="GA28" i="7" s="1"/>
  <c r="GA29" i="7" s="1"/>
  <c r="GA30" i="7" s="1"/>
  <c r="GA31" i="7" s="1"/>
  <c r="GA32" i="7" s="1"/>
  <c r="GA33" i="7" s="1"/>
  <c r="GA34" i="7" s="1"/>
  <c r="GA35" i="7" s="1"/>
  <c r="GA36" i="7" s="1"/>
  <c r="GA37" i="7" s="1"/>
  <c r="GA38" i="7" s="1"/>
  <c r="GA39" i="7" s="1"/>
  <c r="GA40" i="7" s="1"/>
  <c r="GA41" i="7" s="1"/>
  <c r="GA42" i="7" s="1"/>
  <c r="GA43" i="7" s="1"/>
  <c r="GA44" i="7" s="1"/>
  <c r="GA45" i="7" s="1"/>
  <c r="GA46" i="7" s="1"/>
  <c r="GA47" i="7" s="1"/>
  <c r="GA48" i="7" s="1"/>
  <c r="GA49" i="7" s="1"/>
  <c r="GA50" i="7" s="1"/>
  <c r="GA51" i="7" s="1"/>
  <c r="GA52" i="7" s="1"/>
  <c r="GA53" i="7" s="1"/>
  <c r="GA54" i="7" s="1"/>
  <c r="GA55" i="7" s="1"/>
  <c r="GA56" i="7" s="1"/>
  <c r="GA57" i="7" s="1"/>
  <c r="GA58" i="7" s="1"/>
  <c r="GA59" i="7" s="1"/>
  <c r="GA60" i="7" s="1"/>
  <c r="GA61" i="7" s="1"/>
  <c r="GA62" i="7" s="1"/>
  <c r="GA63" i="7" s="1"/>
  <c r="GA64" i="7" s="1"/>
  <c r="GA65" i="7" s="1"/>
  <c r="GA66" i="7" s="1"/>
  <c r="GA67" i="7" s="1"/>
  <c r="GA68" i="7" s="1"/>
  <c r="GA69" i="7" s="1"/>
  <c r="GA70" i="7" s="1"/>
  <c r="GA71" i="7" s="1"/>
  <c r="GA72" i="7" s="1"/>
  <c r="GA73" i="7" s="1"/>
  <c r="GA74" i="7" s="1"/>
  <c r="GA75" i="7" s="1"/>
  <c r="GA76" i="7" s="1"/>
  <c r="GA77" i="7" s="1"/>
  <c r="GA78" i="7" s="1"/>
  <c r="GA79" i="7" s="1"/>
  <c r="GA80" i="7" s="1"/>
  <c r="GA81" i="7" s="1"/>
  <c r="GA82" i="7" s="1"/>
  <c r="GA83" i="7" s="1"/>
  <c r="GA84" i="7" s="1"/>
  <c r="GA85" i="7" s="1"/>
  <c r="GA86" i="7" s="1"/>
  <c r="GA87" i="7" s="1"/>
  <c r="GA88" i="7" s="1"/>
  <c r="GA89" i="7" s="1"/>
  <c r="GA90" i="7" s="1"/>
  <c r="GA91" i="7" s="1"/>
  <c r="GA92" i="7" s="1"/>
  <c r="GA93" i="7" s="1"/>
  <c r="GA94" i="7" s="1"/>
  <c r="GA95" i="7" s="1"/>
  <c r="GA96" i="7" s="1"/>
  <c r="GA97" i="7" s="1"/>
  <c r="GA98" i="7" s="1"/>
  <c r="GA99" i="7" s="1"/>
  <c r="GA100" i="7" s="1"/>
  <c r="GA101" i="7" s="1"/>
  <c r="GA102" i="7" s="1"/>
  <c r="GA103" i="7" s="1"/>
  <c r="GA104" i="7" s="1"/>
  <c r="GA105" i="7" s="1"/>
  <c r="GA106" i="7" s="1"/>
  <c r="GA107" i="7" s="1"/>
  <c r="GA108" i="7" s="1"/>
  <c r="GA109" i="7" s="1"/>
  <c r="GA110" i="7" s="1"/>
  <c r="GA111" i="7" s="1"/>
  <c r="GA112" i="7" s="1"/>
  <c r="GA113" i="7" s="1"/>
  <c r="GA114" i="7" s="1"/>
  <c r="GA115" i="7" s="1"/>
  <c r="GA116" i="7" s="1"/>
  <c r="GA117" i="7" s="1"/>
  <c r="GA118" i="7" s="1"/>
  <c r="GA119" i="7" s="1"/>
  <c r="GA120" i="7" s="1"/>
  <c r="GA121" i="7" s="1"/>
  <c r="GA122" i="7" s="1"/>
  <c r="GA123" i="7" s="1"/>
  <c r="GA124" i="7" s="1"/>
  <c r="GA125" i="7" s="1"/>
  <c r="GA126" i="7" s="1"/>
  <c r="GA127" i="7" s="1"/>
  <c r="GA128" i="7" s="1"/>
  <c r="GA129" i="7" s="1"/>
  <c r="GA130" i="7" s="1"/>
  <c r="GA131" i="7" s="1"/>
  <c r="GA132" i="7" s="1"/>
  <c r="GA133" i="7" s="1"/>
  <c r="GA134" i="7" s="1"/>
  <c r="GA135" i="7" s="1"/>
  <c r="GA136" i="7" s="1"/>
  <c r="GA137" i="7" s="1"/>
  <c r="GA138" i="7" s="1"/>
  <c r="GA139" i="7" s="1"/>
  <c r="GA140" i="7" s="1"/>
  <c r="GA141" i="7" s="1"/>
  <c r="GA142" i="7" s="1"/>
  <c r="GA143" i="7" s="1"/>
  <c r="GA144" i="7" s="1"/>
  <c r="GA145" i="7" s="1"/>
  <c r="GA146" i="7" s="1"/>
  <c r="GA147" i="7" s="1"/>
  <c r="GA148" i="7" s="1"/>
  <c r="GA149" i="7" s="1"/>
  <c r="GA150" i="7" s="1"/>
  <c r="GA151" i="7" s="1"/>
  <c r="GA152" i="7" s="1"/>
  <c r="GA153" i="7" s="1"/>
  <c r="GA154" i="7" s="1"/>
  <c r="GA155" i="7" s="1"/>
  <c r="GA156" i="7" s="1"/>
  <c r="GA157" i="7" s="1"/>
  <c r="GA158" i="7" s="1"/>
  <c r="GA159" i="7" s="1"/>
  <c r="GA160" i="7" s="1"/>
  <c r="GA161" i="7" s="1"/>
  <c r="GA162" i="7" s="1"/>
  <c r="GA163" i="7" s="1"/>
  <c r="GA164" i="7" s="1"/>
  <c r="GA165" i="7" s="1"/>
  <c r="GA166" i="7" s="1"/>
  <c r="GA167" i="7" s="1"/>
  <c r="GA168" i="7" s="1"/>
  <c r="GA169" i="7" s="1"/>
  <c r="GA170" i="7" s="1"/>
  <c r="GA171" i="7" s="1"/>
  <c r="GA172" i="7" s="1"/>
  <c r="GA173" i="7" s="1"/>
  <c r="GA174" i="7" s="1"/>
  <c r="GA175" i="7" s="1"/>
  <c r="GA176" i="7" s="1"/>
  <c r="GA177" i="7" s="1"/>
  <c r="GA178" i="7" s="1"/>
  <c r="GA179" i="7" s="1"/>
  <c r="GA180" i="7" s="1"/>
  <c r="GA181" i="7" s="1"/>
  <c r="GA182" i="7" s="1"/>
  <c r="GA183" i="7" s="1"/>
  <c r="GA184" i="7" s="1"/>
  <c r="GA185" i="7" s="1"/>
  <c r="GA186" i="7" s="1"/>
  <c r="GA187" i="7" s="1"/>
  <c r="GA188" i="7" s="1"/>
  <c r="GA189" i="7" s="1"/>
  <c r="GA190" i="7" s="1"/>
  <c r="GA191" i="7" s="1"/>
  <c r="GA192" i="7" s="1"/>
  <c r="GA193" i="7" s="1"/>
  <c r="GA194" i="7" s="1"/>
  <c r="GA195" i="7" s="1"/>
  <c r="GA196" i="7" s="1"/>
  <c r="GA197" i="7" s="1"/>
  <c r="GA198" i="7" s="1"/>
  <c r="GA199" i="7" s="1"/>
  <c r="GA200" i="7" s="1"/>
  <c r="GA201" i="7" s="1"/>
  <c r="GA202" i="7" s="1"/>
  <c r="GA203" i="7" s="1"/>
  <c r="GA204" i="7" s="1"/>
  <c r="GA205" i="7" s="1"/>
  <c r="GA206" i="7" s="1"/>
  <c r="GA207" i="7" s="1"/>
  <c r="GA208" i="7" s="1"/>
  <c r="GA209" i="7" s="1"/>
  <c r="GA210" i="7" s="1"/>
  <c r="GA211" i="7" s="1"/>
  <c r="GA212" i="7" s="1"/>
  <c r="GA213" i="7" s="1"/>
  <c r="FO219" i="7"/>
  <c r="FO220" i="7" s="1"/>
  <c r="FO221" i="7" s="1"/>
  <c r="FO222" i="7" s="1"/>
  <c r="FO223" i="7" s="1"/>
  <c r="GG383" i="7"/>
  <c r="GG384" i="7" s="1"/>
  <c r="GG385" i="7" s="1"/>
  <c r="GG386" i="7" s="1"/>
  <c r="GG387" i="7" s="1"/>
  <c r="GG388" i="7" s="1"/>
  <c r="GG389" i="7" s="1"/>
  <c r="GG390" i="7" s="1"/>
  <c r="GG391" i="7" s="1"/>
  <c r="GG392" i="7" s="1"/>
  <c r="GG393" i="7" s="1"/>
  <c r="GG394" i="7" s="1"/>
  <c r="IU404" i="7"/>
  <c r="IU405" i="7" s="1"/>
  <c r="LC406" i="7"/>
  <c r="LC407" i="7" s="1"/>
  <c r="LC408" i="7" s="1"/>
  <c r="GA237" i="7"/>
  <c r="GA238" i="7" s="1"/>
  <c r="GA239" i="7" s="1"/>
  <c r="GA240" i="7" s="1"/>
  <c r="GA241" i="7" s="1"/>
  <c r="GA242" i="7" s="1"/>
  <c r="GA243" i="7" s="1"/>
  <c r="GA244" i="7" s="1"/>
  <c r="GA245" i="7" s="1"/>
  <c r="GA246" i="7" s="1"/>
  <c r="CU244" i="7"/>
  <c r="CU245" i="7" s="1"/>
  <c r="CU246" i="7" s="1"/>
  <c r="CU247" i="7" s="1"/>
  <c r="CU248" i="7" s="1"/>
  <c r="CU249" i="7" s="1"/>
  <c r="CU250" i="7" s="1"/>
  <c r="CU251" i="7" s="1"/>
  <c r="CU252" i="7" s="1"/>
  <c r="CU253" i="7" s="1"/>
  <c r="CU254" i="7" s="1"/>
  <c r="CU255" i="7" s="1"/>
  <c r="CU256" i="7" s="1"/>
  <c r="CU257" i="7" s="1"/>
  <c r="CU258" i="7" s="1"/>
  <c r="CU259" i="7" s="1"/>
  <c r="CU260" i="7" s="1"/>
  <c r="CU261" i="7" s="1"/>
  <c r="CU262" i="7" s="1"/>
  <c r="CU263" i="7" s="1"/>
  <c r="CU264" i="7" s="1"/>
  <c r="CU265" i="7" s="1"/>
  <c r="CU266" i="7" s="1"/>
  <c r="CU267" i="7" s="1"/>
  <c r="CU268" i="7" s="1"/>
  <c r="CU269" i="7" s="1"/>
  <c r="CU270" i="7" s="1"/>
  <c r="CU271" i="7" s="1"/>
  <c r="CU272" i="7" s="1"/>
  <c r="CU273" i="7" s="1"/>
  <c r="CU274" i="7" s="1"/>
  <c r="CU275" i="7" s="1"/>
  <c r="CU276" i="7" s="1"/>
  <c r="CU277" i="7" s="1"/>
  <c r="CU278" i="7" s="1"/>
  <c r="CU279" i="7" s="1"/>
  <c r="CU280" i="7" s="1"/>
  <c r="CU281" i="7" s="1"/>
  <c r="CU282" i="7" s="1"/>
  <c r="CU283" i="7" s="1"/>
  <c r="CU284" i="7" s="1"/>
  <c r="CU285" i="7" s="1"/>
  <c r="CU286" i="7" s="1"/>
  <c r="CU287" i="7" s="1"/>
  <c r="CU288" i="7" s="1"/>
  <c r="CU289" i="7" s="1"/>
  <c r="CU290" i="7" s="1"/>
  <c r="CU291" i="7" s="1"/>
  <c r="CU292" i="7" s="1"/>
  <c r="CU293" i="7" s="1"/>
  <c r="CU294" i="7" s="1"/>
  <c r="CU295" i="7" s="1"/>
  <c r="CU296" i="7" s="1"/>
  <c r="CU297" i="7" s="1"/>
  <c r="CU298" i="7" s="1"/>
  <c r="CU299" i="7" s="1"/>
  <c r="CU300" i="7" s="1"/>
  <c r="CU301" i="7" s="1"/>
  <c r="CU302" i="7" s="1"/>
  <c r="CU303" i="7" s="1"/>
  <c r="CU304" i="7" s="1"/>
  <c r="CU305" i="7" s="1"/>
  <c r="CU306" i="7" s="1"/>
  <c r="CU307" i="7" s="1"/>
  <c r="CU308" i="7" s="1"/>
  <c r="CU309" i="7" s="1"/>
  <c r="CU310" i="7" s="1"/>
  <c r="CU311" i="7" s="1"/>
  <c r="CU312" i="7" s="1"/>
  <c r="CU313" i="7" s="1"/>
  <c r="CU314" i="7" s="1"/>
  <c r="CU315" i="7" s="1"/>
  <c r="CU316" i="7" s="1"/>
  <c r="CU317" i="7" s="1"/>
  <c r="CU318" i="7" s="1"/>
  <c r="CU319" i="7" s="1"/>
  <c r="CU320" i="7" s="1"/>
  <c r="CU321" i="7" s="1"/>
  <c r="CU322" i="7" s="1"/>
  <c r="CU323" i="7" s="1"/>
  <c r="CU324" i="7" s="1"/>
  <c r="DS238" i="7"/>
  <c r="DS239" i="7" s="1"/>
  <c r="DS240" i="7" s="1"/>
  <c r="DS241" i="7" s="1"/>
  <c r="DS242" i="7" s="1"/>
  <c r="DS243" i="7" s="1"/>
  <c r="DS244" i="7" s="1"/>
  <c r="DS245" i="7" s="1"/>
  <c r="DS246" i="7" s="1"/>
  <c r="DS247" i="7" s="1"/>
  <c r="DS248" i="7" s="1"/>
  <c r="DS249" i="7" s="1"/>
  <c r="DS250" i="7" s="1"/>
  <c r="DS251" i="7" s="1"/>
  <c r="DS252" i="7" s="1"/>
  <c r="DS253" i="7" s="1"/>
  <c r="DS254" i="7" s="1"/>
  <c r="DS255" i="7" s="1"/>
  <c r="DS256" i="7" s="1"/>
  <c r="JS258" i="7"/>
  <c r="JS259" i="7" s="1"/>
  <c r="JS260" i="7" s="1"/>
  <c r="JS261" i="7" s="1"/>
  <c r="JS262" i="7" s="1"/>
  <c r="JS263" i="7" s="1"/>
  <c r="JS264" i="7" s="1"/>
  <c r="JS265" i="7" s="1"/>
  <c r="JS266" i="7" s="1"/>
  <c r="JS267" i="7" s="1"/>
  <c r="JS268" i="7" s="1"/>
  <c r="JS269" i="7" s="1"/>
  <c r="JS270" i="7" s="1"/>
  <c r="JS271" i="7" s="1"/>
  <c r="JS272" i="7" s="1"/>
  <c r="JS273" i="7" s="1"/>
  <c r="JS274" i="7" s="1"/>
  <c r="JS275" i="7" s="1"/>
  <c r="JS276" i="7" s="1"/>
  <c r="JS277" i="7" s="1"/>
  <c r="JS278" i="7" s="1"/>
  <c r="JS279" i="7" s="1"/>
  <c r="JG229" i="7"/>
  <c r="JG230" i="7" s="1"/>
  <c r="JG231" i="7" s="1"/>
  <c r="CC7" i="7"/>
  <c r="JH215" i="7"/>
  <c r="JN215" i="7" s="1"/>
  <c r="JT215" i="7" s="1"/>
  <c r="JZ215" i="7" s="1"/>
  <c r="KF215" i="7" s="1"/>
  <c r="KL215" i="7" s="1"/>
  <c r="KR215" i="7" s="1"/>
  <c r="KX215" i="7" s="1"/>
  <c r="LD215" i="7" s="1"/>
  <c r="LJ215" i="7" s="1"/>
  <c r="LP215" i="7" s="1"/>
  <c r="LV215" i="7" s="1"/>
  <c r="MB215" i="7" s="1"/>
  <c r="MH215" i="7" s="1"/>
  <c r="MN215" i="7" s="1"/>
  <c r="MT215" i="7" s="1"/>
  <c r="MZ215" i="7" s="1"/>
  <c r="NF215" i="7" s="1"/>
  <c r="NL215" i="7" s="1"/>
  <c r="NR215" i="7" s="1"/>
  <c r="IO401" i="7"/>
  <c r="IO402" i="7" s="1"/>
  <c r="IO403" i="7" s="1"/>
  <c r="IO404" i="7" s="1"/>
  <c r="IO405" i="7" s="1"/>
  <c r="IO406" i="7" s="1"/>
  <c r="IO407" i="7" s="1"/>
  <c r="IO408" i="7" s="1"/>
  <c r="JM243" i="7"/>
  <c r="JM244" i="7" s="1"/>
  <c r="JM245" i="7" s="1"/>
  <c r="JM246" i="7" s="1"/>
  <c r="JM247" i="7" s="1"/>
  <c r="JM248" i="7" s="1"/>
  <c r="GM344" i="7"/>
  <c r="GM345" i="7" s="1"/>
  <c r="DY253" i="7"/>
  <c r="DY254" i="7" s="1"/>
  <c r="DY255" i="7" s="1"/>
  <c r="DY256" i="7" s="1"/>
  <c r="DY257" i="7" s="1"/>
  <c r="DY258" i="7" s="1"/>
  <c r="DY259" i="7" s="1"/>
  <c r="DY260" i="7" s="1"/>
  <c r="DY261" i="7" s="1"/>
  <c r="DY262" i="7" s="1"/>
  <c r="DY263" i="7" s="1"/>
  <c r="DY264" i="7" s="1"/>
  <c r="DY265" i="7" s="1"/>
  <c r="EK223" i="7"/>
  <c r="EK224" i="7" s="1"/>
  <c r="EK225" i="7" s="1"/>
  <c r="EK226" i="7" s="1"/>
  <c r="EK227" i="7" s="1"/>
  <c r="II373" i="7"/>
  <c r="II374" i="7" s="1"/>
  <c r="II375" i="7" s="1"/>
  <c r="II376" i="7" s="1"/>
  <c r="II377" i="7" s="1"/>
  <c r="II378" i="7" s="1"/>
  <c r="II379" i="7" s="1"/>
  <c r="II380" i="7" s="1"/>
  <c r="II381" i="7" s="1"/>
  <c r="II382" i="7" s="1"/>
  <c r="II383" i="7" s="1"/>
  <c r="II384" i="7" s="1"/>
  <c r="II385" i="7" s="1"/>
  <c r="II386" i="7" s="1"/>
  <c r="II387" i="7" s="1"/>
  <c r="II388" i="7" s="1"/>
  <c r="II389" i="7" s="1"/>
  <c r="II390" i="7" s="1"/>
  <c r="II391" i="7" s="1"/>
  <c r="II392" i="7" s="1"/>
  <c r="II393" i="7" s="1"/>
  <c r="II394" i="7" s="1"/>
  <c r="II395" i="7" s="1"/>
  <c r="II396" i="7" s="1"/>
  <c r="II397" i="7" s="1"/>
  <c r="II398" i="7" s="1"/>
  <c r="II399" i="7" s="1"/>
  <c r="II400" i="7" s="1"/>
  <c r="II401" i="7" s="1"/>
  <c r="II402" i="7" s="1"/>
  <c r="II403" i="7" s="1"/>
  <c r="II404" i="7" s="1"/>
  <c r="II405" i="7" s="1"/>
  <c r="II406" i="7" s="1"/>
  <c r="KK341" i="7"/>
  <c r="KK342" i="7" s="1"/>
  <c r="KK343" i="7" s="1"/>
  <c r="KK344" i="7" s="1"/>
  <c r="KK345" i="7" s="1"/>
  <c r="KK346" i="7" s="1"/>
  <c r="KK347" i="7" s="1"/>
  <c r="KK348" i="7" s="1"/>
  <c r="KK349" i="7" s="1"/>
  <c r="KK350" i="7" s="1"/>
  <c r="KK351" i="7" s="1"/>
  <c r="KK352" i="7" s="1"/>
  <c r="KK353" i="7" s="1"/>
  <c r="KK354" i="7" s="1"/>
  <c r="KK355" i="7" s="1"/>
  <c r="KK356" i="7" s="1"/>
  <c r="KK357" i="7" s="1"/>
  <c r="KK358" i="7" s="1"/>
  <c r="KK359" i="7" s="1"/>
  <c r="KK360" i="7" s="1"/>
  <c r="KK361" i="7" s="1"/>
  <c r="KK362" i="7" s="1"/>
  <c r="KK363" i="7" s="1"/>
  <c r="KK364" i="7" s="1"/>
  <c r="KK365" i="7" s="1"/>
  <c r="KK366" i="7" s="1"/>
  <c r="KK367" i="7" s="1"/>
  <c r="KK368" i="7" s="1"/>
  <c r="KK369" i="7" s="1"/>
  <c r="KK370" i="7" s="1"/>
  <c r="KK371" i="7" s="1"/>
  <c r="KK372" i="7" s="1"/>
  <c r="KK373" i="7" s="1"/>
  <c r="KK374" i="7" s="1"/>
  <c r="KK375" i="7" s="1"/>
  <c r="KK376" i="7" s="1"/>
  <c r="KK377" i="7" s="1"/>
  <c r="KK378" i="7" s="1"/>
  <c r="KK379" i="7" s="1"/>
  <c r="KK380" i="7" s="1"/>
  <c r="EW233" i="7"/>
  <c r="EW234" i="7" s="1"/>
  <c r="EQ228" i="7"/>
  <c r="EQ229" i="7" s="1"/>
  <c r="EQ230" i="7" s="1"/>
  <c r="EQ231" i="7" s="1"/>
  <c r="EQ232" i="7" s="1"/>
  <c r="CC217" i="7"/>
  <c r="CD216" i="7"/>
  <c r="CJ216" i="7" s="1"/>
  <c r="CP216" i="7" s="1"/>
  <c r="CV216" i="7" s="1"/>
  <c r="DB216" i="7" s="1"/>
  <c r="DH216" i="7" s="1"/>
  <c r="DN216" i="7" s="1"/>
  <c r="DT216" i="7" s="1"/>
  <c r="DZ216" i="7" s="1"/>
  <c r="EF216" i="7" s="1"/>
  <c r="EL216" i="7" s="1"/>
  <c r="ER216" i="7" s="1"/>
  <c r="EX216" i="7" s="1"/>
  <c r="FD216" i="7" s="1"/>
  <c r="FJ216" i="7" s="1"/>
  <c r="FP216" i="7" s="1"/>
  <c r="FV216" i="7" s="1"/>
  <c r="GB216" i="7" s="1"/>
  <c r="GH216" i="7" s="1"/>
  <c r="GN216" i="7" s="1"/>
  <c r="GT216" i="7" s="1"/>
  <c r="GZ216" i="7" s="1"/>
  <c r="HF216" i="7" s="1"/>
  <c r="HL216" i="7" s="1"/>
  <c r="HR216" i="7" s="1"/>
  <c r="HX216" i="7" s="1"/>
  <c r="ID216" i="7" s="1"/>
  <c r="IJ216" i="7" s="1"/>
  <c r="IP216" i="7" s="1"/>
  <c r="IV216" i="7" s="1"/>
  <c r="JB216" i="7" s="1"/>
  <c r="FC234" i="7"/>
  <c r="FC235" i="7" s="1"/>
  <c r="FC236" i="7" s="1"/>
  <c r="FC237" i="7" s="1"/>
  <c r="FC238" i="7" s="1"/>
  <c r="CI220" i="7"/>
  <c r="CI221" i="7" s="1"/>
  <c r="CI222" i="7" s="1"/>
  <c r="CI223" i="7" s="1"/>
  <c r="CI224" i="7" s="1"/>
  <c r="CI225" i="7" s="1"/>
  <c r="CI226" i="7" s="1"/>
  <c r="CI227" i="7" s="1"/>
  <c r="CI228" i="7" s="1"/>
  <c r="CI229" i="7" s="1"/>
  <c r="CI230" i="7" s="1"/>
  <c r="CI231" i="7" s="1"/>
  <c r="CI232" i="7" s="1"/>
  <c r="CI233" i="7" s="1"/>
  <c r="CI234" i="7" s="1"/>
  <c r="CI235" i="7" s="1"/>
  <c r="CI236" i="7" s="1"/>
  <c r="CI237" i="7" s="1"/>
  <c r="CI238" i="7" s="1"/>
  <c r="CI239" i="7" s="1"/>
  <c r="CI240" i="7" s="1"/>
  <c r="CI241" i="7" s="1"/>
  <c r="CI242" i="7" s="1"/>
  <c r="CI243" i="7" s="1"/>
  <c r="CI244" i="7" s="1"/>
  <c r="CI245" i="7" s="1"/>
  <c r="CI246" i="7" s="1"/>
  <c r="CI247" i="7" s="1"/>
  <c r="CI248" i="7" s="1"/>
  <c r="CI249" i="7" s="1"/>
  <c r="CI250" i="7" s="1"/>
  <c r="CI251" i="7" s="1"/>
  <c r="CI252" i="7" s="1"/>
  <c r="CI253" i="7" s="1"/>
  <c r="CI254" i="7" s="1"/>
  <c r="CI255" i="7" s="1"/>
  <c r="CI256" i="7" s="1"/>
  <c r="CI257" i="7" s="1"/>
  <c r="CI258" i="7" s="1"/>
  <c r="CI259" i="7" s="1"/>
  <c r="CI260" i="7" s="1"/>
  <c r="CI261" i="7" s="1"/>
  <c r="CI262" i="7" s="1"/>
  <c r="CI263" i="7" s="1"/>
  <c r="CI264" i="7" s="1"/>
  <c r="CI265" i="7" s="1"/>
  <c r="CI266" i="7" s="1"/>
  <c r="CI267" i="7" s="1"/>
  <c r="DG333" i="7"/>
  <c r="DG334" i="7" s="1"/>
  <c r="DG335" i="7" s="1"/>
  <c r="DG336" i="7" s="1"/>
  <c r="DG337" i="7" s="1"/>
  <c r="DG338" i="7" s="1"/>
  <c r="DG339" i="7" s="1"/>
  <c r="DG340" i="7" s="1"/>
  <c r="DG341" i="7" s="1"/>
  <c r="DG342" i="7" s="1"/>
  <c r="KQ358" i="7"/>
  <c r="KQ359" i="7" s="1"/>
  <c r="KQ360" i="7" s="1"/>
  <c r="KQ361" i="7" s="1"/>
  <c r="KQ362" i="7" s="1"/>
  <c r="KQ363" i="7" s="1"/>
  <c r="KQ364" i="7" s="1"/>
  <c r="KQ365" i="7" s="1"/>
  <c r="KQ366" i="7" s="1"/>
  <c r="KQ367" i="7" s="1"/>
  <c r="KQ368" i="7" s="1"/>
  <c r="KQ369" i="7" s="1"/>
  <c r="KQ370" i="7" s="1"/>
  <c r="KQ371" i="7" s="1"/>
  <c r="KQ372" i="7" s="1"/>
  <c r="KQ373" i="7" s="1"/>
  <c r="KQ374" i="7" s="1"/>
  <c r="KQ375" i="7" s="1"/>
  <c r="KQ376" i="7" s="1"/>
  <c r="KQ377" i="7" s="1"/>
  <c r="KQ378" i="7" s="1"/>
  <c r="KQ379" i="7" s="1"/>
  <c r="KQ380" i="7" s="1"/>
  <c r="KQ381" i="7" s="1"/>
  <c r="KQ382" i="7" s="1"/>
  <c r="KQ383" i="7" s="1"/>
  <c r="KQ384" i="7" s="1"/>
  <c r="KQ385" i="7" s="1"/>
  <c r="KQ386" i="7" s="1"/>
  <c r="KQ387" i="7" s="1"/>
  <c r="KQ388" i="7" s="1"/>
  <c r="KQ389" i="7" s="1"/>
  <c r="KQ390" i="7" s="1"/>
  <c r="KQ391" i="7" s="1"/>
  <c r="KQ392" i="7" s="1"/>
  <c r="KQ393" i="7" s="1"/>
  <c r="KQ394" i="7" s="1"/>
  <c r="KQ395" i="7" s="1"/>
  <c r="KQ396" i="7" s="1"/>
  <c r="KQ397" i="7" s="1"/>
  <c r="KQ398" i="7" s="1"/>
  <c r="KQ399" i="7" s="1"/>
  <c r="KQ400" i="7" s="1"/>
  <c r="KQ401" i="7" s="1"/>
  <c r="KQ402" i="7" s="1"/>
  <c r="KQ403" i="7" s="1"/>
  <c r="KQ404" i="7" s="1"/>
  <c r="CO226" i="7"/>
  <c r="CO227" i="7" s="1"/>
  <c r="CO228" i="7" s="1"/>
  <c r="CO229" i="7" s="1"/>
  <c r="CO230" i="7" s="1"/>
  <c r="CO231" i="7" s="1"/>
  <c r="CO232" i="7" s="1"/>
  <c r="CO233" i="7" s="1"/>
  <c r="CO234" i="7" s="1"/>
  <c r="CO235" i="7" s="1"/>
  <c r="CO236" i="7" s="1"/>
  <c r="CO237" i="7" s="1"/>
  <c r="CO238" i="7" s="1"/>
  <c r="CO239" i="7" s="1"/>
  <c r="CO240" i="7" s="1"/>
  <c r="CO241" i="7" s="1"/>
  <c r="FU288" i="7"/>
  <c r="FU289" i="7" s="1"/>
  <c r="FU290" i="7" s="1"/>
  <c r="FU291" i="7" s="1"/>
  <c r="FU292" i="7" s="1"/>
  <c r="FU293" i="7" s="1"/>
  <c r="FU294" i="7" s="1"/>
  <c r="GS313" i="7"/>
  <c r="GS314" i="7" s="1"/>
  <c r="GS315" i="7" s="1"/>
  <c r="GS316" i="7" s="1"/>
  <c r="GS317" i="7" s="1"/>
  <c r="GS318" i="7" s="1"/>
  <c r="GS319" i="7" s="1"/>
  <c r="GS320" i="7" s="1"/>
  <c r="GS321" i="7" s="1"/>
  <c r="GS322" i="7" s="1"/>
  <c r="GS323" i="7" s="1"/>
  <c r="GS324" i="7" s="1"/>
  <c r="GS325" i="7" s="1"/>
  <c r="GS326" i="7" s="1"/>
  <c r="GS327" i="7" s="1"/>
  <c r="GS328" i="7" s="1"/>
  <c r="GS329" i="7" s="1"/>
  <c r="GS330" i="7" s="1"/>
  <c r="GS331" i="7" s="1"/>
  <c r="GS332" i="7" s="1"/>
  <c r="GS333" i="7" s="1"/>
  <c r="GS334" i="7" s="1"/>
  <c r="GS335" i="7" s="1"/>
  <c r="GS336" i="7" s="1"/>
  <c r="GS337" i="7" s="1"/>
  <c r="KW417" i="7"/>
  <c r="KW418" i="7" s="1"/>
  <c r="KW419" i="7" s="1"/>
  <c r="JH6" i="7"/>
  <c r="JN6" i="7" s="1"/>
  <c r="JT6" i="7" s="1"/>
  <c r="JZ6" i="7" s="1"/>
  <c r="KF6" i="7" s="1"/>
  <c r="KL6" i="7" s="1"/>
  <c r="KR6" i="7" s="1"/>
  <c r="KX6" i="7" s="1"/>
  <c r="LD6" i="7" s="1"/>
  <c r="LJ6" i="7" s="1"/>
  <c r="LP6" i="7" s="1"/>
  <c r="LV6" i="7" s="1"/>
  <c r="MB6" i="7" s="1"/>
  <c r="MH6" i="7" s="1"/>
  <c r="MN6" i="7" s="1"/>
  <c r="MT6" i="7" s="1"/>
  <c r="MZ6" i="7" s="1"/>
  <c r="NF6" i="7" s="1"/>
  <c r="NL6" i="7" s="1"/>
  <c r="NR6" i="7" s="1"/>
  <c r="FI276" i="7"/>
  <c r="FI277" i="7" s="1"/>
  <c r="FI278" i="7" s="1"/>
  <c r="FI279" i="7" s="1"/>
  <c r="FI280" i="7" s="1"/>
  <c r="FI281" i="7" s="1"/>
  <c r="DM254" i="7"/>
  <c r="DM255" i="7" s="1"/>
  <c r="DM256" i="7" s="1"/>
  <c r="DM257" i="7" s="1"/>
  <c r="DM258" i="7" s="1"/>
  <c r="DM259" i="7" s="1"/>
  <c r="DM260" i="7" s="1"/>
  <c r="DM261" i="7" s="1"/>
  <c r="DM262" i="7" s="1"/>
  <c r="DM263" i="7" s="1"/>
  <c r="DM264" i="7" s="1"/>
  <c r="DM265" i="7" s="1"/>
  <c r="DM266" i="7" s="1"/>
  <c r="EE272" i="7"/>
  <c r="EE273" i="7" s="1"/>
  <c r="EE274" i="7" s="1"/>
  <c r="EE275" i="7" s="1"/>
  <c r="EE276" i="7" s="1"/>
  <c r="EE277" i="7" s="1"/>
  <c r="EE278" i="7" s="1"/>
  <c r="EE279" i="7" s="1"/>
  <c r="EE280" i="7" s="1"/>
  <c r="EE281" i="7" s="1"/>
  <c r="EE282" i="7" s="1"/>
  <c r="EE283" i="7" s="1"/>
  <c r="EE284" i="7" s="1"/>
  <c r="EE285" i="7" s="1"/>
  <c r="EE286" i="7" s="1"/>
  <c r="EE287" i="7" s="1"/>
  <c r="EE288" i="7" s="1"/>
  <c r="EE289" i="7" s="1"/>
  <c r="EE290" i="7" s="1"/>
  <c r="EE291" i="7" s="1"/>
  <c r="EE292" i="7" s="1"/>
  <c r="EE293" i="7" s="1"/>
  <c r="EE294" i="7" s="1"/>
  <c r="EE295" i="7" s="1"/>
  <c r="IC383" i="7"/>
  <c r="IC384" i="7" s="1"/>
  <c r="IC385" i="7" s="1"/>
  <c r="IC386" i="7" s="1"/>
  <c r="KE234" i="7"/>
  <c r="KE235" i="7" s="1"/>
  <c r="KE236" i="7" s="1"/>
  <c r="KE237" i="7" s="1"/>
  <c r="KE238" i="7" s="1"/>
  <c r="KE239" i="7" s="1"/>
  <c r="KE240" i="7" s="1"/>
  <c r="KE241" i="7" s="1"/>
  <c r="KE242" i="7" s="1"/>
  <c r="KE243" i="7" s="1"/>
  <c r="KE244" i="7" s="1"/>
  <c r="DA403" i="7"/>
  <c r="DA404" i="7" s="1"/>
  <c r="DA405" i="7" s="1"/>
  <c r="DA406" i="7" s="1"/>
  <c r="JY358" i="7"/>
  <c r="JY359" i="7" s="1"/>
  <c r="JY360" i="7" s="1"/>
  <c r="JY361" i="7" s="1"/>
  <c r="JY362" i="7" s="1"/>
  <c r="JY363" i="7" s="1"/>
  <c r="JY364" i="7" s="1"/>
  <c r="JY365" i="7" s="1"/>
  <c r="JY366" i="7" s="1"/>
  <c r="JY367" i="7" s="1"/>
  <c r="JY368" i="7" s="1"/>
  <c r="JY369" i="7" s="1"/>
  <c r="JY370" i="7" s="1"/>
  <c r="JY371" i="7" s="1"/>
  <c r="JY372" i="7" s="1"/>
  <c r="JY373" i="7" s="1"/>
  <c r="JY374" i="7" s="1"/>
  <c r="JY375" i="7" s="1"/>
  <c r="JY376" i="7" s="1"/>
  <c r="JY377" i="7" s="1"/>
  <c r="JY378" i="7" s="1"/>
  <c r="JY379" i="7" s="1"/>
  <c r="JY380" i="7" s="1"/>
  <c r="JY381" i="7" s="1"/>
  <c r="JY382" i="7" s="1"/>
  <c r="JY383" i="7" s="1"/>
  <c r="JY384" i="7" s="1"/>
  <c r="JY385" i="7" s="1"/>
  <c r="JY386" i="7" s="1"/>
  <c r="JY387" i="7" s="1"/>
  <c r="JY388" i="7" s="1"/>
  <c r="JY389" i="7" s="1"/>
  <c r="JY390" i="7" s="1"/>
  <c r="JY391" i="7" s="1"/>
  <c r="JY392" i="7" s="1"/>
  <c r="JY393" i="7" s="1"/>
  <c r="JY394" i="7" s="1"/>
  <c r="JY395" i="7" s="1"/>
  <c r="JY396" i="7" s="1"/>
  <c r="JY397" i="7" s="1"/>
  <c r="JY398" i="7" s="1"/>
  <c r="JY399" i="7" s="1"/>
  <c r="JY400" i="7" s="1"/>
  <c r="JY401" i="7" s="1"/>
  <c r="JY402" i="7" s="1"/>
  <c r="JY403" i="7" s="1"/>
  <c r="JY404" i="7" s="1"/>
  <c r="JY405" i="7" s="1"/>
  <c r="MN5" i="7" l="1"/>
  <c r="GZ5" i="7"/>
  <c r="MA13" i="7"/>
  <c r="MA14" i="7" s="1"/>
  <c r="MA15" i="7" s="1"/>
  <c r="MA16" i="7" s="1"/>
  <c r="MA17" i="7" s="1"/>
  <c r="MA18" i="7" s="1"/>
  <c r="MA19" i="7" s="1"/>
  <c r="MA20" i="7" s="1"/>
  <c r="MA21" i="7" s="1"/>
  <c r="MA22" i="7" s="1"/>
  <c r="MA23" i="7" s="1"/>
  <c r="MA24" i="7" s="1"/>
  <c r="MA25" i="7" s="1"/>
  <c r="MA26" i="7" s="1"/>
  <c r="MA27" i="7" s="1"/>
  <c r="MA28" i="7" s="1"/>
  <c r="MA29" i="7" s="1"/>
  <c r="MA30" i="7" s="1"/>
  <c r="MA31" i="7" s="1"/>
  <c r="MA32" i="7" s="1"/>
  <c r="MA33" i="7" s="1"/>
  <c r="MA34" i="7" s="1"/>
  <c r="MA35" i="7" s="1"/>
  <c r="MA36" i="7" s="1"/>
  <c r="MA37" i="7" s="1"/>
  <c r="MA38" i="7" s="1"/>
  <c r="MA39" i="7" s="1"/>
  <c r="MA40" i="7" s="1"/>
  <c r="MA41" i="7" s="1"/>
  <c r="MA42" i="7" s="1"/>
  <c r="MA43" i="7" s="1"/>
  <c r="MA44" i="7" s="1"/>
  <c r="MA45" i="7" s="1"/>
  <c r="MA46" i="7" s="1"/>
  <c r="MA47" i="7" s="1"/>
  <c r="MA48" i="7" s="1"/>
  <c r="MA49" i="7" s="1"/>
  <c r="MA50" i="7" s="1"/>
  <c r="MA51" i="7" s="1"/>
  <c r="MA52" i="7" s="1"/>
  <c r="MA53" i="7" s="1"/>
  <c r="MA54" i="7" s="1"/>
  <c r="MA55" i="7" s="1"/>
  <c r="MA56" i="7" s="1"/>
  <c r="MA57" i="7" s="1"/>
  <c r="MA58" i="7" s="1"/>
  <c r="MA59" i="7" s="1"/>
  <c r="MA60" i="7" s="1"/>
  <c r="MA61" i="7" s="1"/>
  <c r="MA62" i="7" s="1"/>
  <c r="MA63" i="7" s="1"/>
  <c r="MA64" i="7" s="1"/>
  <c r="MA65" i="7" s="1"/>
  <c r="MA66" i="7" s="1"/>
  <c r="MA67" i="7" s="1"/>
  <c r="MA68" i="7" s="1"/>
  <c r="MA69" i="7" s="1"/>
  <c r="MA70" i="7" s="1"/>
  <c r="MA71" i="7" s="1"/>
  <c r="MA72" i="7" s="1"/>
  <c r="MA73" i="7" s="1"/>
  <c r="MA74" i="7" s="1"/>
  <c r="MA75" i="7" s="1"/>
  <c r="MA76" i="7" s="1"/>
  <c r="MA77" i="7" s="1"/>
  <c r="MA78" i="7" s="1"/>
  <c r="MA79" i="7" s="1"/>
  <c r="MA80" i="7" s="1"/>
  <c r="MA81" i="7" s="1"/>
  <c r="MA82" i="7" s="1"/>
  <c r="MA83" i="7" s="1"/>
  <c r="MA84" i="7" s="1"/>
  <c r="MA85" i="7" s="1"/>
  <c r="MA86" i="7" s="1"/>
  <c r="MA87" i="7" s="1"/>
  <c r="MA88" i="7" s="1"/>
  <c r="MA89" i="7" s="1"/>
  <c r="MA90" i="7" s="1"/>
  <c r="MA91" i="7" s="1"/>
  <c r="MA92" i="7" s="1"/>
  <c r="MA93" i="7" s="1"/>
  <c r="MA94" i="7" s="1"/>
  <c r="MA95" i="7" s="1"/>
  <c r="MA96" i="7" s="1"/>
  <c r="MA97" i="7" s="1"/>
  <c r="MA98" i="7" s="1"/>
  <c r="MA99" i="7" s="1"/>
  <c r="MA100" i="7" s="1"/>
  <c r="MA101" i="7" s="1"/>
  <c r="MA102" i="7" s="1"/>
  <c r="MA103" i="7" s="1"/>
  <c r="MA104" i="7" s="1"/>
  <c r="MA105" i="7" s="1"/>
  <c r="MA106" i="7" s="1"/>
  <c r="MA107" i="7" s="1"/>
  <c r="MA108" i="7" s="1"/>
  <c r="MA109" i="7" s="1"/>
  <c r="MA110" i="7" s="1"/>
  <c r="MA111" i="7" s="1"/>
  <c r="MA112" i="7" s="1"/>
  <c r="MA113" i="7" s="1"/>
  <c r="MA114" i="7" s="1"/>
  <c r="MA115" i="7" s="1"/>
  <c r="MA116" i="7" s="1"/>
  <c r="MA117" i="7" s="1"/>
  <c r="MA118" i="7" s="1"/>
  <c r="MA119" i="7" s="1"/>
  <c r="MA120" i="7" s="1"/>
  <c r="MA121" i="7" s="1"/>
  <c r="MA122" i="7" s="1"/>
  <c r="MA123" i="7" s="1"/>
  <c r="MA124" i="7" s="1"/>
  <c r="MA125" i="7" s="1"/>
  <c r="MA126" i="7" s="1"/>
  <c r="MA127" i="7" s="1"/>
  <c r="MA128" i="7" s="1"/>
  <c r="MA129" i="7" s="1"/>
  <c r="MA130" i="7" s="1"/>
  <c r="MA131" i="7" s="1"/>
  <c r="MA132" i="7" s="1"/>
  <c r="MA133" i="7" s="1"/>
  <c r="MA134" i="7" s="1"/>
  <c r="MA135" i="7" s="1"/>
  <c r="MA136" i="7" s="1"/>
  <c r="MA137" i="7" s="1"/>
  <c r="MA138" i="7" s="1"/>
  <c r="MA139" i="7" s="1"/>
  <c r="MA140" i="7" s="1"/>
  <c r="MA141" i="7" s="1"/>
  <c r="MA142" i="7" s="1"/>
  <c r="MA143" i="7" s="1"/>
  <c r="MA144" i="7" s="1"/>
  <c r="MA145" i="7" s="1"/>
  <c r="MA146" i="7" s="1"/>
  <c r="MA147" i="7" s="1"/>
  <c r="MA148" i="7" s="1"/>
  <c r="MA149" i="7" s="1"/>
  <c r="MA150" i="7" s="1"/>
  <c r="MA151" i="7" s="1"/>
  <c r="MA152" i="7" s="1"/>
  <c r="MA153" i="7" s="1"/>
  <c r="MA154" i="7" s="1"/>
  <c r="MA155" i="7" s="1"/>
  <c r="MA156" i="7" s="1"/>
  <c r="MA157" i="7" s="1"/>
  <c r="MA158" i="7" s="1"/>
  <c r="MA159" i="7" s="1"/>
  <c r="MA160" i="7" s="1"/>
  <c r="MA161" i="7" s="1"/>
  <c r="MA162" i="7" s="1"/>
  <c r="MA163" i="7" s="1"/>
  <c r="MA164" i="7" s="1"/>
  <c r="MA165" i="7" s="1"/>
  <c r="MA166" i="7" s="1"/>
  <c r="MA167" i="7" s="1"/>
  <c r="MA168" i="7" s="1"/>
  <c r="MA169" i="7" s="1"/>
  <c r="MA170" i="7" s="1"/>
  <c r="MA171" i="7" s="1"/>
  <c r="MA172" i="7" s="1"/>
  <c r="MA173" i="7" s="1"/>
  <c r="MA174" i="7" s="1"/>
  <c r="MA175" i="7" s="1"/>
  <c r="MA176" i="7" s="1"/>
  <c r="MA177" i="7" s="1"/>
  <c r="MA178" i="7" s="1"/>
  <c r="MA179" i="7" s="1"/>
  <c r="MA180" i="7" s="1"/>
  <c r="MA181" i="7" s="1"/>
  <c r="MA182" i="7" s="1"/>
  <c r="MA183" i="7" s="1"/>
  <c r="MA184" i="7" s="1"/>
  <c r="MA185" i="7" s="1"/>
  <c r="MA186" i="7" s="1"/>
  <c r="MA187" i="7" s="1"/>
  <c r="MA188" i="7" s="1"/>
  <c r="MA189" i="7" s="1"/>
  <c r="MA190" i="7" s="1"/>
  <c r="MA191" i="7" s="1"/>
  <c r="MA192" i="7" s="1"/>
  <c r="MA193" i="7" s="1"/>
  <c r="MA194" i="7" s="1"/>
  <c r="MA195" i="7" s="1"/>
  <c r="MA196" i="7" s="1"/>
  <c r="MA197" i="7" s="1"/>
  <c r="MA198" i="7" s="1"/>
  <c r="MA199" i="7" s="1"/>
  <c r="MA200" i="7" s="1"/>
  <c r="MA201" i="7" s="1"/>
  <c r="MA202" i="7" s="1"/>
  <c r="MA203" i="7" s="1"/>
  <c r="MA204" i="7" s="1"/>
  <c r="MA205" i="7" s="1"/>
  <c r="MA206" i="7" s="1"/>
  <c r="MA207" i="7" s="1"/>
  <c r="MA208" i="7" s="1"/>
  <c r="MA209" i="7" s="1"/>
  <c r="MA210" i="7" s="1"/>
  <c r="MA211" i="7" s="1"/>
  <c r="MA212" i="7" s="1"/>
  <c r="MA213" i="7" s="1"/>
  <c r="HL5" i="7"/>
  <c r="HE13" i="7"/>
  <c r="HE14" i="7" s="1"/>
  <c r="HE15" i="7" s="1"/>
  <c r="HE16" i="7" s="1"/>
  <c r="HE17" i="7" s="1"/>
  <c r="HE18" i="7" s="1"/>
  <c r="HE19" i="7" s="1"/>
  <c r="HE20" i="7" s="1"/>
  <c r="HE21" i="7" s="1"/>
  <c r="HE22" i="7" s="1"/>
  <c r="HE23" i="7" s="1"/>
  <c r="HE24" i="7" s="1"/>
  <c r="HE25" i="7" s="1"/>
  <c r="HE26" i="7" s="1"/>
  <c r="HE27" i="7" s="1"/>
  <c r="HE28" i="7" s="1"/>
  <c r="HE29" i="7" s="1"/>
  <c r="HE30" i="7" s="1"/>
  <c r="HE31" i="7" s="1"/>
  <c r="HE32" i="7" s="1"/>
  <c r="HE33" i="7" s="1"/>
  <c r="HE34" i="7" s="1"/>
  <c r="HE35" i="7" s="1"/>
  <c r="HE36" i="7" s="1"/>
  <c r="HE37" i="7" s="1"/>
  <c r="HE38" i="7" s="1"/>
  <c r="HE39" i="7" s="1"/>
  <c r="HE40" i="7" s="1"/>
  <c r="HE41" i="7" s="1"/>
  <c r="HE42" i="7" s="1"/>
  <c r="HE43" i="7" s="1"/>
  <c r="HE44" i="7" s="1"/>
  <c r="HE45" i="7" s="1"/>
  <c r="HE46" i="7" s="1"/>
  <c r="HE47" i="7" s="1"/>
  <c r="HE48" i="7" s="1"/>
  <c r="HE49" i="7" s="1"/>
  <c r="HE50" i="7" s="1"/>
  <c r="HE51" i="7" s="1"/>
  <c r="HE52" i="7" s="1"/>
  <c r="HE53" i="7" s="1"/>
  <c r="HE54" i="7" s="1"/>
  <c r="HE55" i="7" s="1"/>
  <c r="HE56" i="7" s="1"/>
  <c r="HE57" i="7" s="1"/>
  <c r="HE58" i="7" s="1"/>
  <c r="HE59" i="7" s="1"/>
  <c r="HE60" i="7" s="1"/>
  <c r="HE61" i="7" s="1"/>
  <c r="HE62" i="7" s="1"/>
  <c r="HE63" i="7" s="1"/>
  <c r="HE64" i="7" s="1"/>
  <c r="HE65" i="7" s="1"/>
  <c r="HE66" i="7" s="1"/>
  <c r="HE67" i="7" s="1"/>
  <c r="HE68" i="7" s="1"/>
  <c r="HE69" i="7" s="1"/>
  <c r="HE70" i="7" s="1"/>
  <c r="HE71" i="7" s="1"/>
  <c r="HE72" i="7" s="1"/>
  <c r="HE73" i="7" s="1"/>
  <c r="HE74" i="7" s="1"/>
  <c r="HE75" i="7" s="1"/>
  <c r="HE76" i="7" s="1"/>
  <c r="HE77" i="7" s="1"/>
  <c r="HE78" i="7" s="1"/>
  <c r="HE79" i="7" s="1"/>
  <c r="HE80" i="7" s="1"/>
  <c r="HE81" i="7" s="1"/>
  <c r="HE82" i="7" s="1"/>
  <c r="HE83" i="7" s="1"/>
  <c r="HE84" i="7" s="1"/>
  <c r="HE85" i="7" s="1"/>
  <c r="HE86" i="7" s="1"/>
  <c r="HE87" i="7" s="1"/>
  <c r="HE88" i="7" s="1"/>
  <c r="HE89" i="7" s="1"/>
  <c r="HE90" i="7" s="1"/>
  <c r="HE91" i="7" s="1"/>
  <c r="HE92" i="7" s="1"/>
  <c r="HE93" i="7" s="1"/>
  <c r="HE94" i="7" s="1"/>
  <c r="HE95" i="7" s="1"/>
  <c r="HE96" i="7" s="1"/>
  <c r="HE97" i="7" s="1"/>
  <c r="HE98" i="7" s="1"/>
  <c r="HE99" i="7" s="1"/>
  <c r="HE100" i="7" s="1"/>
  <c r="HE101" i="7" s="1"/>
  <c r="HE102" i="7" s="1"/>
  <c r="HE103" i="7" s="1"/>
  <c r="HE104" i="7" s="1"/>
  <c r="HE105" i="7" s="1"/>
  <c r="HE106" i="7" s="1"/>
  <c r="HE107" i="7" s="1"/>
  <c r="HE108" i="7" s="1"/>
  <c r="HE109" i="7" s="1"/>
  <c r="HE110" i="7" s="1"/>
  <c r="HE111" i="7" s="1"/>
  <c r="HE112" i="7" s="1"/>
  <c r="HE113" i="7" s="1"/>
  <c r="HE114" i="7" s="1"/>
  <c r="HE115" i="7" s="1"/>
  <c r="HE116" i="7" s="1"/>
  <c r="HE117" i="7" s="1"/>
  <c r="HE118" i="7" s="1"/>
  <c r="HE119" i="7" s="1"/>
  <c r="HE120" i="7" s="1"/>
  <c r="HE121" i="7" s="1"/>
  <c r="HE122" i="7" s="1"/>
  <c r="HE123" i="7" s="1"/>
  <c r="HE124" i="7" s="1"/>
  <c r="HE125" i="7" s="1"/>
  <c r="HE126" i="7" s="1"/>
  <c r="HE127" i="7" s="1"/>
  <c r="HE128" i="7" s="1"/>
  <c r="HE129" i="7" s="1"/>
  <c r="HE130" i="7" s="1"/>
  <c r="HE131" i="7" s="1"/>
  <c r="HE132" i="7" s="1"/>
  <c r="HE133" i="7" s="1"/>
  <c r="HE134" i="7" s="1"/>
  <c r="HE135" i="7" s="1"/>
  <c r="HE136" i="7" s="1"/>
  <c r="HE137" i="7" s="1"/>
  <c r="HE138" i="7" s="1"/>
  <c r="HE139" i="7" s="1"/>
  <c r="HE140" i="7" s="1"/>
  <c r="HE141" i="7" s="1"/>
  <c r="HE142" i="7" s="1"/>
  <c r="HE143" i="7" s="1"/>
  <c r="HE144" i="7" s="1"/>
  <c r="HE145" i="7" s="1"/>
  <c r="HE146" i="7" s="1"/>
  <c r="HE147" i="7" s="1"/>
  <c r="HE148" i="7" s="1"/>
  <c r="HE149" i="7" s="1"/>
  <c r="HE150" i="7" s="1"/>
  <c r="HE151" i="7" s="1"/>
  <c r="HE152" i="7" s="1"/>
  <c r="HE153" i="7" s="1"/>
  <c r="HE154" i="7" s="1"/>
  <c r="HE155" i="7" s="1"/>
  <c r="HE156" i="7" s="1"/>
  <c r="HE157" i="7" s="1"/>
  <c r="HE158" i="7" s="1"/>
  <c r="HE159" i="7" s="1"/>
  <c r="HE160" i="7" s="1"/>
  <c r="HE161" i="7" s="1"/>
  <c r="HE162" i="7" s="1"/>
  <c r="HE163" i="7" s="1"/>
  <c r="HE164" i="7" s="1"/>
  <c r="HE165" i="7" s="1"/>
  <c r="HE166" i="7" s="1"/>
  <c r="HE167" i="7" s="1"/>
  <c r="HE168" i="7" s="1"/>
  <c r="HE169" i="7" s="1"/>
  <c r="HE170" i="7" s="1"/>
  <c r="HE171" i="7" s="1"/>
  <c r="HE172" i="7" s="1"/>
  <c r="HE173" i="7" s="1"/>
  <c r="HE174" i="7" s="1"/>
  <c r="HE175" i="7" s="1"/>
  <c r="HE176" i="7" s="1"/>
  <c r="HE177" i="7" s="1"/>
  <c r="HE178" i="7" s="1"/>
  <c r="HE179" i="7" s="1"/>
  <c r="HE180" i="7" s="1"/>
  <c r="HE181" i="7" s="1"/>
  <c r="HE182" i="7" s="1"/>
  <c r="HE183" i="7" s="1"/>
  <c r="HE184" i="7" s="1"/>
  <c r="HE185" i="7" s="1"/>
  <c r="HE186" i="7" s="1"/>
  <c r="HE187" i="7" s="1"/>
  <c r="HE188" i="7" s="1"/>
  <c r="HE189" i="7" s="1"/>
  <c r="HE190" i="7" s="1"/>
  <c r="HE191" i="7" s="1"/>
  <c r="HE192" i="7" s="1"/>
  <c r="HE193" i="7" s="1"/>
  <c r="HE194" i="7" s="1"/>
  <c r="HE195" i="7" s="1"/>
  <c r="HE196" i="7" s="1"/>
  <c r="HE197" i="7" s="1"/>
  <c r="HE198" i="7" s="1"/>
  <c r="HE199" i="7" s="1"/>
  <c r="HE200" i="7" s="1"/>
  <c r="HE201" i="7" s="1"/>
  <c r="HE202" i="7" s="1"/>
  <c r="HE203" i="7" s="1"/>
  <c r="HE204" i="7" s="1"/>
  <c r="HE205" i="7" s="1"/>
  <c r="HE206" i="7" s="1"/>
  <c r="HE207" i="7" s="1"/>
  <c r="HE208" i="7" s="1"/>
  <c r="HE209" i="7" s="1"/>
  <c r="HE210" i="7" s="1"/>
  <c r="HE211" i="7" s="1"/>
  <c r="HE212" i="7" s="1"/>
  <c r="HE213" i="7" s="1"/>
  <c r="MY13" i="7"/>
  <c r="MY14" i="7" s="1"/>
  <c r="MY15" i="7" s="1"/>
  <c r="MY16" i="7" s="1"/>
  <c r="MY17" i="7" s="1"/>
  <c r="MY18" i="7" s="1"/>
  <c r="MY19" i="7" s="1"/>
  <c r="MY20" i="7" s="1"/>
  <c r="MY21" i="7" s="1"/>
  <c r="MY22" i="7" s="1"/>
  <c r="MY23" i="7" s="1"/>
  <c r="MY24" i="7" s="1"/>
  <c r="MY25" i="7" s="1"/>
  <c r="MY26" i="7" s="1"/>
  <c r="MY27" i="7" s="1"/>
  <c r="MY28" i="7" s="1"/>
  <c r="MY29" i="7" s="1"/>
  <c r="MY30" i="7" s="1"/>
  <c r="MY31" i="7" s="1"/>
  <c r="MY32" i="7" s="1"/>
  <c r="MY33" i="7" s="1"/>
  <c r="MY34" i="7" s="1"/>
  <c r="MY35" i="7" s="1"/>
  <c r="MY36" i="7" s="1"/>
  <c r="MY37" i="7" s="1"/>
  <c r="MY38" i="7" s="1"/>
  <c r="MY39" i="7" s="1"/>
  <c r="MY40" i="7" s="1"/>
  <c r="MY41" i="7" s="1"/>
  <c r="MY42" i="7" s="1"/>
  <c r="MY43" i="7" s="1"/>
  <c r="MY44" i="7" s="1"/>
  <c r="MY45" i="7" s="1"/>
  <c r="MY46" i="7" s="1"/>
  <c r="MY47" i="7" s="1"/>
  <c r="MY48" i="7" s="1"/>
  <c r="MY49" i="7" s="1"/>
  <c r="MY50" i="7" s="1"/>
  <c r="MY51" i="7" s="1"/>
  <c r="MY52" i="7" s="1"/>
  <c r="MY53" i="7" s="1"/>
  <c r="MY54" i="7" s="1"/>
  <c r="MY55" i="7" s="1"/>
  <c r="MY56" i="7" s="1"/>
  <c r="MY57" i="7" s="1"/>
  <c r="MY58" i="7" s="1"/>
  <c r="MY59" i="7" s="1"/>
  <c r="MY60" i="7" s="1"/>
  <c r="MY61" i="7" s="1"/>
  <c r="MY62" i="7" s="1"/>
  <c r="MY63" i="7" s="1"/>
  <c r="MY64" i="7" s="1"/>
  <c r="MY65" i="7" s="1"/>
  <c r="MY66" i="7" s="1"/>
  <c r="MY67" i="7" s="1"/>
  <c r="MY68" i="7" s="1"/>
  <c r="MY69" i="7" s="1"/>
  <c r="MY70" i="7" s="1"/>
  <c r="MY71" i="7" s="1"/>
  <c r="MY72" i="7" s="1"/>
  <c r="MY73" i="7" s="1"/>
  <c r="MY74" i="7" s="1"/>
  <c r="MY75" i="7" s="1"/>
  <c r="MY76" i="7" s="1"/>
  <c r="MY77" i="7" s="1"/>
  <c r="MY78" i="7" s="1"/>
  <c r="MY79" i="7" s="1"/>
  <c r="MY80" i="7" s="1"/>
  <c r="MY81" i="7" s="1"/>
  <c r="MY82" i="7" s="1"/>
  <c r="MY83" i="7" s="1"/>
  <c r="MY84" i="7" s="1"/>
  <c r="MY85" i="7" s="1"/>
  <c r="MY86" i="7" s="1"/>
  <c r="MY87" i="7" s="1"/>
  <c r="MY88" i="7" s="1"/>
  <c r="MY89" i="7" s="1"/>
  <c r="MY90" i="7" s="1"/>
  <c r="MY91" i="7" s="1"/>
  <c r="MY92" i="7" s="1"/>
  <c r="MY93" i="7" s="1"/>
  <c r="MY94" i="7" s="1"/>
  <c r="MY95" i="7" s="1"/>
  <c r="MY96" i="7" s="1"/>
  <c r="MY97" i="7" s="1"/>
  <c r="MY98" i="7" s="1"/>
  <c r="MY99" i="7" s="1"/>
  <c r="MY100" i="7" s="1"/>
  <c r="MY101" i="7" s="1"/>
  <c r="MY102" i="7" s="1"/>
  <c r="MY103" i="7" s="1"/>
  <c r="MY104" i="7" s="1"/>
  <c r="MY105" i="7" s="1"/>
  <c r="MY106" i="7" s="1"/>
  <c r="MY107" i="7" s="1"/>
  <c r="MY108" i="7" s="1"/>
  <c r="MY109" i="7" s="1"/>
  <c r="MY110" i="7" s="1"/>
  <c r="MY111" i="7" s="1"/>
  <c r="MY112" i="7" s="1"/>
  <c r="MY113" i="7" s="1"/>
  <c r="MY114" i="7" s="1"/>
  <c r="MY115" i="7" s="1"/>
  <c r="MY116" i="7" s="1"/>
  <c r="MY117" i="7" s="1"/>
  <c r="MY118" i="7" s="1"/>
  <c r="MY119" i="7" s="1"/>
  <c r="MY120" i="7" s="1"/>
  <c r="MY121" i="7" s="1"/>
  <c r="MY122" i="7" s="1"/>
  <c r="MY123" i="7" s="1"/>
  <c r="MY124" i="7" s="1"/>
  <c r="MY125" i="7" s="1"/>
  <c r="MY126" i="7" s="1"/>
  <c r="MY127" i="7" s="1"/>
  <c r="MY128" i="7" s="1"/>
  <c r="MY129" i="7" s="1"/>
  <c r="MY130" i="7" s="1"/>
  <c r="MY131" i="7" s="1"/>
  <c r="MY132" i="7" s="1"/>
  <c r="MY133" i="7" s="1"/>
  <c r="MY134" i="7" s="1"/>
  <c r="MY135" i="7" s="1"/>
  <c r="MY136" i="7" s="1"/>
  <c r="MY137" i="7" s="1"/>
  <c r="MY138" i="7" s="1"/>
  <c r="MY139" i="7" s="1"/>
  <c r="MY140" i="7" s="1"/>
  <c r="MY141" i="7" s="1"/>
  <c r="MY142" i="7" s="1"/>
  <c r="MY143" i="7" s="1"/>
  <c r="MY144" i="7" s="1"/>
  <c r="MY145" i="7" s="1"/>
  <c r="MY146" i="7" s="1"/>
  <c r="MY147" i="7" s="1"/>
  <c r="MY148" i="7" s="1"/>
  <c r="MY149" i="7" s="1"/>
  <c r="MY150" i="7" s="1"/>
  <c r="MY151" i="7" s="1"/>
  <c r="MY152" i="7" s="1"/>
  <c r="MY153" i="7" s="1"/>
  <c r="MY154" i="7" s="1"/>
  <c r="MY155" i="7" s="1"/>
  <c r="MY156" i="7" s="1"/>
  <c r="MY157" i="7" s="1"/>
  <c r="MY158" i="7" s="1"/>
  <c r="MY159" i="7" s="1"/>
  <c r="MY160" i="7" s="1"/>
  <c r="MY161" i="7" s="1"/>
  <c r="MY162" i="7" s="1"/>
  <c r="MY163" i="7" s="1"/>
  <c r="MY164" i="7" s="1"/>
  <c r="MY165" i="7" s="1"/>
  <c r="MY166" i="7" s="1"/>
  <c r="MY167" i="7" s="1"/>
  <c r="MY168" i="7" s="1"/>
  <c r="MY169" i="7" s="1"/>
  <c r="MY170" i="7" s="1"/>
  <c r="MY171" i="7" s="1"/>
  <c r="MY172" i="7" s="1"/>
  <c r="MY173" i="7" s="1"/>
  <c r="MY174" i="7" s="1"/>
  <c r="MY175" i="7" s="1"/>
  <c r="MY176" i="7" s="1"/>
  <c r="MY177" i="7" s="1"/>
  <c r="MY178" i="7" s="1"/>
  <c r="MY179" i="7" s="1"/>
  <c r="MY180" i="7" s="1"/>
  <c r="MY181" i="7" s="1"/>
  <c r="MY182" i="7" s="1"/>
  <c r="MY183" i="7" s="1"/>
  <c r="MY184" i="7" s="1"/>
  <c r="MY185" i="7" s="1"/>
  <c r="MY186" i="7" s="1"/>
  <c r="MY187" i="7" s="1"/>
  <c r="MY188" i="7" s="1"/>
  <c r="MY189" i="7" s="1"/>
  <c r="MY190" i="7" s="1"/>
  <c r="MY191" i="7" s="1"/>
  <c r="MY192" i="7" s="1"/>
  <c r="MY193" i="7" s="1"/>
  <c r="MY194" i="7" s="1"/>
  <c r="MY195" i="7" s="1"/>
  <c r="MY196" i="7" s="1"/>
  <c r="MY197" i="7" s="1"/>
  <c r="MY198" i="7" s="1"/>
  <c r="MY199" i="7" s="1"/>
  <c r="MY200" i="7" s="1"/>
  <c r="MY201" i="7" s="1"/>
  <c r="MY202" i="7" s="1"/>
  <c r="MY203" i="7" s="1"/>
  <c r="MY204" i="7" s="1"/>
  <c r="MY205" i="7" s="1"/>
  <c r="MY206" i="7" s="1"/>
  <c r="MY207" i="7" s="1"/>
  <c r="MY208" i="7" s="1"/>
  <c r="MY209" i="7" s="1"/>
  <c r="MY210" i="7" s="1"/>
  <c r="MY211" i="7" s="1"/>
  <c r="MY212" i="7" s="1"/>
  <c r="MY213" i="7" s="1"/>
  <c r="LV5" i="7"/>
  <c r="NR5" i="7"/>
  <c r="MH5" i="7"/>
  <c r="NF5" i="7"/>
  <c r="NL5" i="7"/>
  <c r="HX5" i="7"/>
  <c r="HR5" i="7"/>
  <c r="MT5" i="7"/>
  <c r="LP5" i="7"/>
  <c r="JY406" i="7"/>
  <c r="JY407" i="7" s="1"/>
  <c r="JY408" i="7" s="1"/>
  <c r="JY409" i="7" s="1"/>
  <c r="JY410" i="7" s="1"/>
  <c r="JY411" i="7" s="1"/>
  <c r="JY412" i="7" s="1"/>
  <c r="KE245" i="7"/>
  <c r="KE246" i="7" s="1"/>
  <c r="KE247" i="7" s="1"/>
  <c r="KE248" i="7" s="1"/>
  <c r="KE249" i="7" s="1"/>
  <c r="KE250" i="7" s="1"/>
  <c r="KE251" i="7" s="1"/>
  <c r="KE252" i="7" s="1"/>
  <c r="KE253" i="7" s="1"/>
  <c r="KE254" i="7" s="1"/>
  <c r="KE255" i="7" s="1"/>
  <c r="KE256" i="7" s="1"/>
  <c r="KE257" i="7" s="1"/>
  <c r="KE258" i="7" s="1"/>
  <c r="KE259" i="7" s="1"/>
  <c r="KE260" i="7" s="1"/>
  <c r="KE261" i="7" s="1"/>
  <c r="KE262" i="7" s="1"/>
  <c r="KE263" i="7" s="1"/>
  <c r="KE264" i="7" s="1"/>
  <c r="KE265" i="7" s="1"/>
  <c r="IC387" i="7"/>
  <c r="IC388" i="7" s="1"/>
  <c r="IC389" i="7" s="1"/>
  <c r="IC390" i="7" s="1"/>
  <c r="IC391" i="7" s="1"/>
  <c r="IC392" i="7" s="1"/>
  <c r="IC393" i="7" s="1"/>
  <c r="IC394" i="7" s="1"/>
  <c r="IC395" i="7" s="1"/>
  <c r="IC396" i="7" s="1"/>
  <c r="DM267" i="7"/>
  <c r="DM268" i="7" s="1"/>
  <c r="DM269" i="7" s="1"/>
  <c r="DM270" i="7" s="1"/>
  <c r="DM271" i="7" s="1"/>
  <c r="DM272" i="7" s="1"/>
  <c r="DM273" i="7" s="1"/>
  <c r="DM274" i="7" s="1"/>
  <c r="DM275" i="7" s="1"/>
  <c r="DY88" i="7"/>
  <c r="DY89" i="7" s="1"/>
  <c r="DY90" i="7" s="1"/>
  <c r="DY91" i="7" s="1"/>
  <c r="DY92" i="7" s="1"/>
  <c r="DY93" i="7" s="1"/>
  <c r="DY94" i="7" s="1"/>
  <c r="DY95" i="7" s="1"/>
  <c r="DY96" i="7" s="1"/>
  <c r="DY97" i="7" s="1"/>
  <c r="DY98" i="7" s="1"/>
  <c r="DY99" i="7" s="1"/>
  <c r="DY100" i="7" s="1"/>
  <c r="DY101" i="7" s="1"/>
  <c r="DY102" i="7" s="1"/>
  <c r="DY103" i="7" s="1"/>
  <c r="DY104" i="7" s="1"/>
  <c r="DY105" i="7" s="1"/>
  <c r="DY106" i="7" s="1"/>
  <c r="DY107" i="7" s="1"/>
  <c r="DY108" i="7" s="1"/>
  <c r="DY109" i="7" s="1"/>
  <c r="DY110" i="7" s="1"/>
  <c r="DY111" i="7" s="1"/>
  <c r="DY112" i="7" s="1"/>
  <c r="DY113" i="7" s="1"/>
  <c r="DY114" i="7" s="1"/>
  <c r="DY115" i="7" s="1"/>
  <c r="DY116" i="7" s="1"/>
  <c r="DY117" i="7" s="1"/>
  <c r="DY118" i="7" s="1"/>
  <c r="DY119" i="7" s="1"/>
  <c r="DY120" i="7" s="1"/>
  <c r="DY121" i="7" s="1"/>
  <c r="DY122" i="7" s="1"/>
  <c r="DY123" i="7" s="1"/>
  <c r="DY124" i="7" s="1"/>
  <c r="DY125" i="7" s="1"/>
  <c r="DY126" i="7" s="1"/>
  <c r="DY127" i="7" s="1"/>
  <c r="DY128" i="7" s="1"/>
  <c r="DY129" i="7" s="1"/>
  <c r="DY130" i="7" s="1"/>
  <c r="DY131" i="7" s="1"/>
  <c r="DY132" i="7" s="1"/>
  <c r="DY133" i="7" s="1"/>
  <c r="DY134" i="7" s="1"/>
  <c r="DY135" i="7" s="1"/>
  <c r="DY136" i="7" s="1"/>
  <c r="DY137" i="7" s="1"/>
  <c r="DY138" i="7" s="1"/>
  <c r="DY139" i="7" s="1"/>
  <c r="DY140" i="7" s="1"/>
  <c r="DY141" i="7" s="1"/>
  <c r="DY142" i="7" s="1"/>
  <c r="DY143" i="7" s="1"/>
  <c r="DY144" i="7" s="1"/>
  <c r="DY145" i="7" s="1"/>
  <c r="DY146" i="7" s="1"/>
  <c r="DY147" i="7" s="1"/>
  <c r="DY148" i="7" s="1"/>
  <c r="DY149" i="7" s="1"/>
  <c r="DY150" i="7" s="1"/>
  <c r="DY151" i="7" s="1"/>
  <c r="DY152" i="7" s="1"/>
  <c r="DY153" i="7" s="1"/>
  <c r="DY154" i="7" s="1"/>
  <c r="DY155" i="7" s="1"/>
  <c r="DY156" i="7" s="1"/>
  <c r="DY157" i="7" s="1"/>
  <c r="DY158" i="7" s="1"/>
  <c r="DY159" i="7" s="1"/>
  <c r="DY160" i="7" s="1"/>
  <c r="DY161" i="7" s="1"/>
  <c r="DY162" i="7" s="1"/>
  <c r="DY163" i="7" s="1"/>
  <c r="DY164" i="7" s="1"/>
  <c r="DY165" i="7" s="1"/>
  <c r="DY166" i="7" s="1"/>
  <c r="DY167" i="7" s="1"/>
  <c r="DY168" i="7" s="1"/>
  <c r="DY169" i="7" s="1"/>
  <c r="DY170" i="7" s="1"/>
  <c r="DY171" i="7" s="1"/>
  <c r="DY172" i="7" s="1"/>
  <c r="DY173" i="7" s="1"/>
  <c r="DY174" i="7" s="1"/>
  <c r="DY175" i="7" s="1"/>
  <c r="DY176" i="7" s="1"/>
  <c r="DY177" i="7" s="1"/>
  <c r="DY178" i="7" s="1"/>
  <c r="DY179" i="7" s="1"/>
  <c r="DY180" i="7" s="1"/>
  <c r="DY181" i="7" s="1"/>
  <c r="DY182" i="7" s="1"/>
  <c r="DY183" i="7" s="1"/>
  <c r="DY184" i="7" s="1"/>
  <c r="DY185" i="7" s="1"/>
  <c r="DY186" i="7" s="1"/>
  <c r="DY187" i="7" s="1"/>
  <c r="DY188" i="7" s="1"/>
  <c r="DY189" i="7" s="1"/>
  <c r="DY190" i="7" s="1"/>
  <c r="DY191" i="7" s="1"/>
  <c r="DY192" i="7" s="1"/>
  <c r="DY193" i="7" s="1"/>
  <c r="DY194" i="7" s="1"/>
  <c r="DY195" i="7" s="1"/>
  <c r="DY196" i="7" s="1"/>
  <c r="DY197" i="7" s="1"/>
  <c r="DY198" i="7" s="1"/>
  <c r="DY199" i="7" s="1"/>
  <c r="DY200" i="7" s="1"/>
  <c r="DY201" i="7" s="1"/>
  <c r="DY202" i="7" s="1"/>
  <c r="DY203" i="7" s="1"/>
  <c r="DY204" i="7" s="1"/>
  <c r="DY205" i="7" s="1"/>
  <c r="DY206" i="7" s="1"/>
  <c r="DY207" i="7" s="1"/>
  <c r="DY208" i="7" s="1"/>
  <c r="DY209" i="7" s="1"/>
  <c r="DY210" i="7" s="1"/>
  <c r="DY211" i="7" s="1"/>
  <c r="DY212" i="7" s="1"/>
  <c r="DY213" i="7" s="1"/>
  <c r="JY134" i="7"/>
  <c r="JY135" i="7" s="1"/>
  <c r="JY136" i="7" s="1"/>
  <c r="JY137" i="7" s="1"/>
  <c r="JY138" i="7" s="1"/>
  <c r="JY139" i="7" s="1"/>
  <c r="JY140" i="7" s="1"/>
  <c r="JY141" i="7" s="1"/>
  <c r="JY142" i="7" s="1"/>
  <c r="JY143" i="7" s="1"/>
  <c r="JY144" i="7" s="1"/>
  <c r="JY145" i="7" s="1"/>
  <c r="JY146" i="7" s="1"/>
  <c r="JY147" i="7" s="1"/>
  <c r="JY148" i="7" s="1"/>
  <c r="JY149" i="7" s="1"/>
  <c r="JY150" i="7" s="1"/>
  <c r="JY151" i="7" s="1"/>
  <c r="JY152" i="7" s="1"/>
  <c r="JY153" i="7" s="1"/>
  <c r="JY154" i="7" s="1"/>
  <c r="JY155" i="7" s="1"/>
  <c r="JY156" i="7" s="1"/>
  <c r="JY157" i="7" s="1"/>
  <c r="JY158" i="7" s="1"/>
  <c r="JY159" i="7" s="1"/>
  <c r="JY160" i="7" s="1"/>
  <c r="JY161" i="7" s="1"/>
  <c r="JY162" i="7" s="1"/>
  <c r="JY163" i="7" s="1"/>
  <c r="JY164" i="7" s="1"/>
  <c r="JY165" i="7" s="1"/>
  <c r="JY166" i="7" s="1"/>
  <c r="JY167" i="7" s="1"/>
  <c r="JY168" i="7" s="1"/>
  <c r="JY169" i="7" s="1"/>
  <c r="JY170" i="7" s="1"/>
  <c r="JY171" i="7" s="1"/>
  <c r="JY172" i="7" s="1"/>
  <c r="JY173" i="7" s="1"/>
  <c r="JY174" i="7" s="1"/>
  <c r="JY175" i="7" s="1"/>
  <c r="JY176" i="7" s="1"/>
  <c r="JY177" i="7" s="1"/>
  <c r="JY178" i="7" s="1"/>
  <c r="JY179" i="7" s="1"/>
  <c r="JY180" i="7" s="1"/>
  <c r="JY181" i="7" s="1"/>
  <c r="JY182" i="7" s="1"/>
  <c r="JY183" i="7" s="1"/>
  <c r="JY184" i="7" s="1"/>
  <c r="JY185" i="7" s="1"/>
  <c r="JY186" i="7" s="1"/>
  <c r="JY187" i="7" s="1"/>
  <c r="JY188" i="7" s="1"/>
  <c r="JY189" i="7" s="1"/>
  <c r="JY190" i="7" s="1"/>
  <c r="JY191" i="7" s="1"/>
  <c r="JY192" i="7" s="1"/>
  <c r="JY193" i="7" s="1"/>
  <c r="JY194" i="7" s="1"/>
  <c r="JY195" i="7" s="1"/>
  <c r="JY196" i="7" s="1"/>
  <c r="JY197" i="7" s="1"/>
  <c r="JY198" i="7" s="1"/>
  <c r="JY199" i="7" s="1"/>
  <c r="JY200" i="7" s="1"/>
  <c r="JY201" i="7" s="1"/>
  <c r="JY202" i="7" s="1"/>
  <c r="JY203" i="7" s="1"/>
  <c r="JY204" i="7" s="1"/>
  <c r="JY205" i="7" s="1"/>
  <c r="JY206" i="7" s="1"/>
  <c r="JY207" i="7" s="1"/>
  <c r="JY208" i="7" s="1"/>
  <c r="JY209" i="7" s="1"/>
  <c r="JY210" i="7" s="1"/>
  <c r="JY211" i="7" s="1"/>
  <c r="JY212" i="7" s="1"/>
  <c r="JY213" i="7" s="1"/>
  <c r="KW420" i="7"/>
  <c r="GS338" i="7"/>
  <c r="GS339" i="7" s="1"/>
  <c r="GS340" i="7" s="1"/>
  <c r="GS341" i="7" s="1"/>
  <c r="GS342" i="7" s="1"/>
  <c r="GS343" i="7" s="1"/>
  <c r="GS344" i="7" s="1"/>
  <c r="GS345" i="7" s="1"/>
  <c r="GS346" i="7" s="1"/>
  <c r="GS347" i="7" s="1"/>
  <c r="GS348" i="7" s="1"/>
  <c r="FU295" i="7"/>
  <c r="FU296" i="7" s="1"/>
  <c r="FU297" i="7" s="1"/>
  <c r="FU298" i="7" s="1"/>
  <c r="FU299" i="7" s="1"/>
  <c r="FU300" i="7" s="1"/>
  <c r="FU301" i="7" s="1"/>
  <c r="FU302" i="7" s="1"/>
  <c r="FU303" i="7" s="1"/>
  <c r="CO242" i="7"/>
  <c r="CO243" i="7" s="1"/>
  <c r="CO244" i="7" s="1"/>
  <c r="CO245" i="7" s="1"/>
  <c r="KQ405" i="7"/>
  <c r="KQ406" i="7" s="1"/>
  <c r="KQ407" i="7" s="1"/>
  <c r="DG343" i="7"/>
  <c r="DG344" i="7" s="1"/>
  <c r="DG345" i="7" s="1"/>
  <c r="DG346" i="7" s="1"/>
  <c r="DG347" i="7" s="1"/>
  <c r="DG348" i="7" s="1"/>
  <c r="DG349" i="7" s="1"/>
  <c r="DG350" i="7" s="1"/>
  <c r="DG351" i="7" s="1"/>
  <c r="DG352" i="7" s="1"/>
  <c r="DG353" i="7" s="1"/>
  <c r="DG354" i="7" s="1"/>
  <c r="DG355" i="7" s="1"/>
  <c r="DG356" i="7" s="1"/>
  <c r="DG357" i="7" s="1"/>
  <c r="DG358" i="7" s="1"/>
  <c r="DG359" i="7" s="1"/>
  <c r="DG360" i="7" s="1"/>
  <c r="DG361" i="7" s="1"/>
  <c r="DG362" i="7" s="1"/>
  <c r="DG363" i="7" s="1"/>
  <c r="DG364" i="7" s="1"/>
  <c r="DG365" i="7" s="1"/>
  <c r="DG366" i="7" s="1"/>
  <c r="DG367" i="7" s="1"/>
  <c r="DG368" i="7" s="1"/>
  <c r="DG369" i="7" s="1"/>
  <c r="DG370" i="7" s="1"/>
  <c r="DG371" i="7" s="1"/>
  <c r="DG372" i="7" s="1"/>
  <c r="DG373" i="7" s="1"/>
  <c r="DG374" i="7" s="1"/>
  <c r="DG375" i="7" s="1"/>
  <c r="DG376" i="7" s="1"/>
  <c r="DG377" i="7" s="1"/>
  <c r="DG378" i="7" s="1"/>
  <c r="DG379" i="7" s="1"/>
  <c r="DG380" i="7" s="1"/>
  <c r="DG381" i="7" s="1"/>
  <c r="DG382" i="7" s="1"/>
  <c r="DG383" i="7" s="1"/>
  <c r="DG384" i="7" s="1"/>
  <c r="DG385" i="7" s="1"/>
  <c r="DG386" i="7" s="1"/>
  <c r="DG387" i="7" s="1"/>
  <c r="DG388" i="7" s="1"/>
  <c r="DG389" i="7" s="1"/>
  <c r="DG390" i="7" s="1"/>
  <c r="DG391" i="7" s="1"/>
  <c r="DG392" i="7" s="1"/>
  <c r="DG393" i="7" s="1"/>
  <c r="DG394" i="7" s="1"/>
  <c r="DG395" i="7" s="1"/>
  <c r="DG396" i="7" s="1"/>
  <c r="DG397" i="7" s="1"/>
  <c r="DG398" i="7" s="1"/>
  <c r="DG399" i="7" s="1"/>
  <c r="DG400" i="7" s="1"/>
  <c r="CI268" i="7"/>
  <c r="CI269" i="7" s="1"/>
  <c r="CI270" i="7" s="1"/>
  <c r="CI271" i="7" s="1"/>
  <c r="CI272" i="7" s="1"/>
  <c r="CI273" i="7" s="1"/>
  <c r="FC239" i="7"/>
  <c r="CC218" i="7"/>
  <c r="CD217" i="7"/>
  <c r="CJ217" i="7" s="1"/>
  <c r="CP217" i="7" s="1"/>
  <c r="CV217" i="7" s="1"/>
  <c r="DB217" i="7" s="1"/>
  <c r="DH217" i="7" s="1"/>
  <c r="DN217" i="7" s="1"/>
  <c r="DT217" i="7" s="1"/>
  <c r="DZ217" i="7" s="1"/>
  <c r="EF217" i="7" s="1"/>
  <c r="EL217" i="7" s="1"/>
  <c r="ER217" i="7" s="1"/>
  <c r="EX217" i="7" s="1"/>
  <c r="FD217" i="7" s="1"/>
  <c r="FJ217" i="7" s="1"/>
  <c r="FP217" i="7" s="1"/>
  <c r="FV217" i="7" s="1"/>
  <c r="GB217" i="7" s="1"/>
  <c r="GH217" i="7" s="1"/>
  <c r="GN217" i="7" s="1"/>
  <c r="GT217" i="7" s="1"/>
  <c r="GZ217" i="7" s="1"/>
  <c r="HF217" i="7" s="1"/>
  <c r="HL217" i="7" s="1"/>
  <c r="HR217" i="7" s="1"/>
  <c r="HX217" i="7" s="1"/>
  <c r="ID217" i="7" s="1"/>
  <c r="IJ217" i="7" s="1"/>
  <c r="IP217" i="7" s="1"/>
  <c r="IV217" i="7" s="1"/>
  <c r="JB217" i="7" s="1"/>
  <c r="EQ233" i="7"/>
  <c r="EW235" i="7"/>
  <c r="EW236" i="7" s="1"/>
  <c r="EW237" i="7" s="1"/>
  <c r="EW238" i="7" s="1"/>
  <c r="EW239" i="7" s="1"/>
  <c r="KK381" i="7"/>
  <c r="KK382" i="7" s="1"/>
  <c r="KK383" i="7" s="1"/>
  <c r="KK384" i="7" s="1"/>
  <c r="KK385" i="7" s="1"/>
  <c r="KK386" i="7" s="1"/>
  <c r="KK387" i="7" s="1"/>
  <c r="KK388" i="7" s="1"/>
  <c r="II407" i="7"/>
  <c r="EK228" i="7"/>
  <c r="DY266" i="7"/>
  <c r="DY267" i="7" s="1"/>
  <c r="DY268" i="7" s="1"/>
  <c r="DY269" i="7" s="1"/>
  <c r="DY270" i="7" s="1"/>
  <c r="DY271" i="7" s="1"/>
  <c r="DY272" i="7" s="1"/>
  <c r="DY273" i="7" s="1"/>
  <c r="DY274" i="7" s="1"/>
  <c r="DY275" i="7" s="1"/>
  <c r="DY276" i="7" s="1"/>
  <c r="DY277" i="7" s="1"/>
  <c r="DY278" i="7" s="1"/>
  <c r="GM346" i="7"/>
  <c r="GM347" i="7" s="1"/>
  <c r="GM348" i="7" s="1"/>
  <c r="GM349" i="7" s="1"/>
  <c r="GM350" i="7" s="1"/>
  <c r="GM351" i="7" s="1"/>
  <c r="GM352" i="7" s="1"/>
  <c r="GM353" i="7" s="1"/>
  <c r="GM354" i="7" s="1"/>
  <c r="GM355" i="7" s="1"/>
  <c r="GM356" i="7" s="1"/>
  <c r="GM357" i="7" s="1"/>
  <c r="GM358" i="7" s="1"/>
  <c r="GM359" i="7" s="1"/>
  <c r="GM360" i="7" s="1"/>
  <c r="GM361" i="7" s="1"/>
  <c r="GM362" i="7" s="1"/>
  <c r="GM363" i="7" s="1"/>
  <c r="GM364" i="7" s="1"/>
  <c r="GM365" i="7" s="1"/>
  <c r="GM366" i="7" s="1"/>
  <c r="GM367" i="7" s="1"/>
  <c r="GM368" i="7" s="1"/>
  <c r="GM369" i="7" s="1"/>
  <c r="GM370" i="7" s="1"/>
  <c r="GM371" i="7" s="1"/>
  <c r="GM372" i="7" s="1"/>
  <c r="GM373" i="7" s="1"/>
  <c r="GM374" i="7" s="1"/>
  <c r="GM375" i="7" s="1"/>
  <c r="GM376" i="7" s="1"/>
  <c r="GM377" i="7" s="1"/>
  <c r="GM378" i="7" s="1"/>
  <c r="GM379" i="7" s="1"/>
  <c r="GM380" i="7" s="1"/>
  <c r="GM381" i="7" s="1"/>
  <c r="GM382" i="7" s="1"/>
  <c r="JM249" i="7"/>
  <c r="IO409" i="7"/>
  <c r="EQ55" i="7"/>
  <c r="EQ56" i="7" s="1"/>
  <c r="EQ57" i="7" s="1"/>
  <c r="EQ58" i="7" s="1"/>
  <c r="EQ59" i="7" s="1"/>
  <c r="EQ60" i="7" s="1"/>
  <c r="EQ61" i="7" s="1"/>
  <c r="EQ62" i="7" s="1"/>
  <c r="EQ63" i="7" s="1"/>
  <c r="EQ64" i="7" s="1"/>
  <c r="EQ65" i="7" s="1"/>
  <c r="EQ66" i="7" s="1"/>
  <c r="EQ67" i="7" s="1"/>
  <c r="EQ68" i="7" s="1"/>
  <c r="JG113" i="7"/>
  <c r="JG114" i="7" s="1"/>
  <c r="JG115" i="7" s="1"/>
  <c r="JG116" i="7" s="1"/>
  <c r="CI208" i="7"/>
  <c r="CI209" i="7" s="1"/>
  <c r="CI210" i="7" s="1"/>
  <c r="CI211" i="7" s="1"/>
  <c r="CI212" i="7" s="1"/>
  <c r="CI213" i="7" s="1"/>
  <c r="JS65" i="7"/>
  <c r="JS66" i="7" s="1"/>
  <c r="JS67" i="7" s="1"/>
  <c r="JS68" i="7" s="1"/>
  <c r="JS69" i="7" s="1"/>
  <c r="JS70" i="7" s="1"/>
  <c r="JS71" i="7" s="1"/>
  <c r="JS72" i="7" s="1"/>
  <c r="JS73" i="7" s="1"/>
  <c r="JS74" i="7" s="1"/>
  <c r="JS75" i="7" s="1"/>
  <c r="CD7" i="7"/>
  <c r="CJ7" i="7" s="1"/>
  <c r="CP7" i="7" s="1"/>
  <c r="CV7" i="7" s="1"/>
  <c r="DB7" i="7" s="1"/>
  <c r="DH7" i="7" s="1"/>
  <c r="DN7" i="7" s="1"/>
  <c r="DT7" i="7" s="1"/>
  <c r="DZ7" i="7" s="1"/>
  <c r="EF7" i="7" s="1"/>
  <c r="EL7" i="7" s="1"/>
  <c r="ER7" i="7" s="1"/>
  <c r="EX7" i="7" s="1"/>
  <c r="FD7" i="7" s="1"/>
  <c r="FJ7" i="7" s="1"/>
  <c r="FP7" i="7" s="1"/>
  <c r="FV7" i="7" s="1"/>
  <c r="GB7" i="7" s="1"/>
  <c r="GH7" i="7" s="1"/>
  <c r="GN7" i="7" s="1"/>
  <c r="GT7" i="7" s="1"/>
  <c r="GZ7" i="7" s="1"/>
  <c r="HF7" i="7" s="1"/>
  <c r="HL7" i="7" s="1"/>
  <c r="HR7" i="7" s="1"/>
  <c r="HX7" i="7" s="1"/>
  <c r="ID7" i="7" s="1"/>
  <c r="CC8" i="7"/>
  <c r="DA407" i="7"/>
  <c r="EE296" i="7"/>
  <c r="EE297" i="7" s="1"/>
  <c r="EE298" i="7" s="1"/>
  <c r="EE299" i="7" s="1"/>
  <c r="FI282" i="7"/>
  <c r="FI283" i="7" s="1"/>
  <c r="FI284" i="7" s="1"/>
  <c r="JH216" i="7"/>
  <c r="JN216" i="7" s="1"/>
  <c r="JT216" i="7" s="1"/>
  <c r="JZ216" i="7" s="1"/>
  <c r="KF216" i="7" s="1"/>
  <c r="KL216" i="7" s="1"/>
  <c r="KR216" i="7" s="1"/>
  <c r="KX216" i="7" s="1"/>
  <c r="LD216" i="7" s="1"/>
  <c r="LJ216" i="7" s="1"/>
  <c r="LP216" i="7" s="1"/>
  <c r="LV216" i="7" s="1"/>
  <c r="MB216" i="7" s="1"/>
  <c r="MH216" i="7" s="1"/>
  <c r="MN216" i="7" s="1"/>
  <c r="MT216" i="7" s="1"/>
  <c r="MZ216" i="7" s="1"/>
  <c r="NF216" i="7" s="1"/>
  <c r="NL216" i="7" s="1"/>
  <c r="NR216" i="7" s="1"/>
  <c r="JG232" i="7"/>
  <c r="JS280" i="7"/>
  <c r="JS281" i="7" s="1"/>
  <c r="JS282" i="7" s="1"/>
  <c r="JS283" i="7" s="1"/>
  <c r="JS284" i="7" s="1"/>
  <c r="JS285" i="7" s="1"/>
  <c r="JS286" i="7" s="1"/>
  <c r="JS287" i="7" s="1"/>
  <c r="JS288" i="7" s="1"/>
  <c r="JS289" i="7" s="1"/>
  <c r="JS290" i="7" s="1"/>
  <c r="JS291" i="7" s="1"/>
  <c r="JS292" i="7" s="1"/>
  <c r="JS293" i="7" s="1"/>
  <c r="JS294" i="7" s="1"/>
  <c r="JS295" i="7" s="1"/>
  <c r="JS296" i="7" s="1"/>
  <c r="JS297" i="7" s="1"/>
  <c r="JS298" i="7" s="1"/>
  <c r="JS299" i="7" s="1"/>
  <c r="JS300" i="7" s="1"/>
  <c r="JS301" i="7" s="1"/>
  <c r="JS302" i="7" s="1"/>
  <c r="JS303" i="7" s="1"/>
  <c r="DS257" i="7"/>
  <c r="CU325" i="7"/>
  <c r="GA247" i="7"/>
  <c r="GA248" i="7" s="1"/>
  <c r="GA249" i="7" s="1"/>
  <c r="GA250" i="7" s="1"/>
  <c r="LC409" i="7"/>
  <c r="LC410" i="7" s="1"/>
  <c r="LC411" i="7" s="1"/>
  <c r="LC412" i="7" s="1"/>
  <c r="IU406" i="7"/>
  <c r="GG395" i="7"/>
  <c r="FO224" i="7"/>
  <c r="KE99" i="7"/>
  <c r="JA320" i="7"/>
  <c r="JA321" i="7" s="1"/>
  <c r="JA322" i="7" s="1"/>
  <c r="JA323" i="7" s="1"/>
  <c r="JA324" i="7" s="1"/>
  <c r="JA325" i="7" s="1"/>
  <c r="JA326" i="7" s="1"/>
  <c r="JA327" i="7" s="1"/>
  <c r="JA328" i="7" s="1"/>
  <c r="JA329" i="7" s="1"/>
  <c r="JA330" i="7" s="1"/>
  <c r="JA331" i="7" s="1"/>
  <c r="JA332" i="7" s="1"/>
  <c r="JA333" i="7" s="1"/>
  <c r="JA334" i="7" s="1"/>
  <c r="JA335" i="7" s="1"/>
  <c r="JA336" i="7" s="1"/>
  <c r="JA337" i="7" s="1"/>
  <c r="JA338" i="7" s="1"/>
  <c r="JA339" i="7" s="1"/>
  <c r="JA340" i="7" s="1"/>
  <c r="JA341" i="7" s="1"/>
  <c r="JA342" i="7" s="1"/>
  <c r="JA343" i="7" s="1"/>
  <c r="JA344" i="7" s="1"/>
  <c r="JA345" i="7" s="1"/>
  <c r="JA346" i="7" s="1"/>
  <c r="JA347" i="7" s="1"/>
  <c r="JA348" i="7" s="1"/>
  <c r="LI394" i="7"/>
  <c r="LI395" i="7" s="1"/>
  <c r="LI396" i="7" s="1"/>
  <c r="LI397" i="7" s="1"/>
  <c r="LI398" i="7" s="1"/>
  <c r="LI399" i="7" s="1"/>
  <c r="CO98" i="7"/>
  <c r="JA78" i="7"/>
  <c r="FC55" i="7"/>
  <c r="JM92" i="7"/>
  <c r="DM204" i="7"/>
  <c r="MB5" i="7" l="1"/>
  <c r="HF5" i="7"/>
  <c r="MZ5" i="7"/>
  <c r="IJ7" i="7"/>
  <c r="IP7" i="7" s="1"/>
  <c r="IV7" i="7" s="1"/>
  <c r="JB7" i="7" s="1"/>
  <c r="KE100" i="7"/>
  <c r="KE101" i="7" s="1"/>
  <c r="KE102" i="7" s="1"/>
  <c r="KE103" i="7" s="1"/>
  <c r="KE104" i="7" s="1"/>
  <c r="KE105" i="7" s="1"/>
  <c r="KE106" i="7" s="1"/>
  <c r="KE107" i="7" s="1"/>
  <c r="KE108" i="7" s="1"/>
  <c r="KE109" i="7" s="1"/>
  <c r="KE110" i="7" s="1"/>
  <c r="KE111" i="7" s="1"/>
  <c r="KE112" i="7" s="1"/>
  <c r="KE113" i="7" s="1"/>
  <c r="KE114" i="7" s="1"/>
  <c r="KE115" i="7" s="1"/>
  <c r="KE116" i="7" s="1"/>
  <c r="KE117" i="7" s="1"/>
  <c r="KE118" i="7" s="1"/>
  <c r="KE119" i="7" s="1"/>
  <c r="KE120" i="7" s="1"/>
  <c r="KE121" i="7" s="1"/>
  <c r="KE122" i="7" s="1"/>
  <c r="KE123" i="7" s="1"/>
  <c r="KE124" i="7" s="1"/>
  <c r="KE125" i="7" s="1"/>
  <c r="KE126" i="7" s="1"/>
  <c r="KE127" i="7" s="1"/>
  <c r="KE128" i="7" s="1"/>
  <c r="KE129" i="7" s="1"/>
  <c r="KE130" i="7" s="1"/>
  <c r="KE131" i="7" s="1"/>
  <c r="KE132" i="7" s="1"/>
  <c r="KE133" i="7" s="1"/>
  <c r="KE134" i="7" s="1"/>
  <c r="KE135" i="7" s="1"/>
  <c r="KE136" i="7" s="1"/>
  <c r="KE137" i="7" s="1"/>
  <c r="KE138" i="7" s="1"/>
  <c r="KE139" i="7" s="1"/>
  <c r="KE140" i="7" s="1"/>
  <c r="KE141" i="7" s="1"/>
  <c r="KE142" i="7" s="1"/>
  <c r="KE143" i="7" s="1"/>
  <c r="KE144" i="7" s="1"/>
  <c r="KE145" i="7" s="1"/>
  <c r="KE146" i="7" s="1"/>
  <c r="KE147" i="7" s="1"/>
  <c r="KE148" i="7" s="1"/>
  <c r="KE149" i="7" s="1"/>
  <c r="KE150" i="7" s="1"/>
  <c r="KE151" i="7" s="1"/>
  <c r="KE152" i="7" s="1"/>
  <c r="KE153" i="7" s="1"/>
  <c r="KE154" i="7" s="1"/>
  <c r="KE155" i="7" s="1"/>
  <c r="KE156" i="7" s="1"/>
  <c r="KE157" i="7" s="1"/>
  <c r="KE158" i="7" s="1"/>
  <c r="KE159" i="7" s="1"/>
  <c r="KE160" i="7" s="1"/>
  <c r="KE161" i="7" s="1"/>
  <c r="KE162" i="7" s="1"/>
  <c r="KE163" i="7" s="1"/>
  <c r="KE164" i="7" s="1"/>
  <c r="KE165" i="7" s="1"/>
  <c r="KE166" i="7" s="1"/>
  <c r="KE167" i="7" s="1"/>
  <c r="KE168" i="7" s="1"/>
  <c r="KE169" i="7" s="1"/>
  <c r="KE170" i="7" s="1"/>
  <c r="KE171" i="7" s="1"/>
  <c r="KE172" i="7" s="1"/>
  <c r="KE173" i="7" s="1"/>
  <c r="KE174" i="7" s="1"/>
  <c r="KE175" i="7" s="1"/>
  <c r="KE176" i="7" s="1"/>
  <c r="KE177" i="7" s="1"/>
  <c r="KE178" i="7" s="1"/>
  <c r="KE179" i="7" s="1"/>
  <c r="KE180" i="7" s="1"/>
  <c r="KE181" i="7" s="1"/>
  <c r="KE182" i="7" s="1"/>
  <c r="KE183" i="7" s="1"/>
  <c r="KE184" i="7" s="1"/>
  <c r="FO225" i="7"/>
  <c r="FO226" i="7" s="1"/>
  <c r="FO227" i="7" s="1"/>
  <c r="FO228" i="7" s="1"/>
  <c r="FO229" i="7" s="1"/>
  <c r="FO230" i="7" s="1"/>
  <c r="FO231" i="7" s="1"/>
  <c r="FO232" i="7" s="1"/>
  <c r="FO233" i="7" s="1"/>
  <c r="FO234" i="7" s="1"/>
  <c r="FO235" i="7" s="1"/>
  <c r="FO236" i="7" s="1"/>
  <c r="GG396" i="7"/>
  <c r="GG397" i="7" s="1"/>
  <c r="GG398" i="7" s="1"/>
  <c r="GG399" i="7" s="1"/>
  <c r="GG400" i="7" s="1"/>
  <c r="GG401" i="7" s="1"/>
  <c r="GG402" i="7" s="1"/>
  <c r="GG403" i="7" s="1"/>
  <c r="GG404" i="7" s="1"/>
  <c r="GG405" i="7" s="1"/>
  <c r="GG406" i="7" s="1"/>
  <c r="GG407" i="7" s="1"/>
  <c r="GG408" i="7" s="1"/>
  <c r="GG409" i="7" s="1"/>
  <c r="GG410" i="7" s="1"/>
  <c r="IU407" i="7"/>
  <c r="IU408" i="7" s="1"/>
  <c r="IU409" i="7" s="1"/>
  <c r="IU410" i="7" s="1"/>
  <c r="IU411" i="7" s="1"/>
  <c r="IU412" i="7" s="1"/>
  <c r="IU413" i="7" s="1"/>
  <c r="IU414" i="7" s="1"/>
  <c r="IU415" i="7" s="1"/>
  <c r="IU416" i="7" s="1"/>
  <c r="IU417" i="7" s="1"/>
  <c r="GA251" i="7"/>
  <c r="CU326" i="7"/>
  <c r="JS304" i="7"/>
  <c r="JS305" i="7" s="1"/>
  <c r="JS306" i="7" s="1"/>
  <c r="JS307" i="7" s="1"/>
  <c r="JS308" i="7" s="1"/>
  <c r="JS309" i="7" s="1"/>
  <c r="JS310" i="7" s="1"/>
  <c r="JS311" i="7" s="1"/>
  <c r="JS312" i="7" s="1"/>
  <c r="JS313" i="7" s="1"/>
  <c r="JS314" i="7" s="1"/>
  <c r="JS315" i="7" s="1"/>
  <c r="JS316" i="7" s="1"/>
  <c r="JS317" i="7" s="1"/>
  <c r="JS318" i="7" s="1"/>
  <c r="JS319" i="7" s="1"/>
  <c r="JS320" i="7" s="1"/>
  <c r="JS321" i="7" s="1"/>
  <c r="JS322" i="7" s="1"/>
  <c r="JS323" i="7" s="1"/>
  <c r="JS324" i="7" s="1"/>
  <c r="JS325" i="7" s="1"/>
  <c r="JS326" i="7" s="1"/>
  <c r="JS327" i="7" s="1"/>
  <c r="JS328" i="7" s="1"/>
  <c r="JS329" i="7" s="1"/>
  <c r="JS330" i="7" s="1"/>
  <c r="JS331" i="7" s="1"/>
  <c r="JS332" i="7" s="1"/>
  <c r="JS333" i="7" s="1"/>
  <c r="JS334" i="7" s="1"/>
  <c r="JS335" i="7" s="1"/>
  <c r="JS336" i="7" s="1"/>
  <c r="JS337" i="7" s="1"/>
  <c r="JS338" i="7" s="1"/>
  <c r="JS339" i="7" s="1"/>
  <c r="JS340" i="7" s="1"/>
  <c r="JS341" i="7" s="1"/>
  <c r="JS342" i="7" s="1"/>
  <c r="JS343" i="7" s="1"/>
  <c r="JS344" i="7" s="1"/>
  <c r="JS345" i="7" s="1"/>
  <c r="JS346" i="7" s="1"/>
  <c r="JS347" i="7" s="1"/>
  <c r="JS348" i="7" s="1"/>
  <c r="JS349" i="7" s="1"/>
  <c r="JS350" i="7" s="1"/>
  <c r="JS351" i="7" s="1"/>
  <c r="JS352" i="7" s="1"/>
  <c r="JS353" i="7" s="1"/>
  <c r="JS354" i="7" s="1"/>
  <c r="JS355" i="7" s="1"/>
  <c r="JS356" i="7" s="1"/>
  <c r="JS357" i="7" s="1"/>
  <c r="JS358" i="7" s="1"/>
  <c r="JS359" i="7" s="1"/>
  <c r="JS360" i="7" s="1"/>
  <c r="JS361" i="7" s="1"/>
  <c r="JS362" i="7" s="1"/>
  <c r="JS363" i="7" s="1"/>
  <c r="JS364" i="7" s="1"/>
  <c r="JS365" i="7" s="1"/>
  <c r="JS366" i="7" s="1"/>
  <c r="JS367" i="7" s="1"/>
  <c r="JS368" i="7" s="1"/>
  <c r="JS369" i="7" s="1"/>
  <c r="JS370" i="7" s="1"/>
  <c r="JG233" i="7"/>
  <c r="JG234" i="7" s="1"/>
  <c r="JG235" i="7" s="1"/>
  <c r="JG236" i="7" s="1"/>
  <c r="JG237" i="7" s="1"/>
  <c r="JG238" i="7" s="1"/>
  <c r="JG239" i="7" s="1"/>
  <c r="JG240" i="7" s="1"/>
  <c r="JG241" i="7" s="1"/>
  <c r="JG242" i="7" s="1"/>
  <c r="JG243" i="7" s="1"/>
  <c r="JG244" i="7" s="1"/>
  <c r="JG245" i="7" s="1"/>
  <c r="JG246" i="7" s="1"/>
  <c r="JG247" i="7" s="1"/>
  <c r="JG248" i="7" s="1"/>
  <c r="JG249" i="7" s="1"/>
  <c r="JG250" i="7" s="1"/>
  <c r="FI285" i="7"/>
  <c r="EE300" i="7"/>
  <c r="DA408" i="7"/>
  <c r="DA409" i="7" s="1"/>
  <c r="DA410" i="7" s="1"/>
  <c r="DA411" i="7" s="1"/>
  <c r="DM205" i="7"/>
  <c r="DM206" i="7" s="1"/>
  <c r="DM207" i="7" s="1"/>
  <c r="DM208" i="7" s="1"/>
  <c r="DM209" i="7" s="1"/>
  <c r="DM210" i="7" s="1"/>
  <c r="DM211" i="7" s="1"/>
  <c r="DM212" i="7" s="1"/>
  <c r="DM213" i="7" s="1"/>
  <c r="JM93" i="7"/>
  <c r="JM94" i="7" s="1"/>
  <c r="JM95" i="7" s="1"/>
  <c r="JM96" i="7" s="1"/>
  <c r="JM97" i="7" s="1"/>
  <c r="JM98" i="7" s="1"/>
  <c r="JM99" i="7" s="1"/>
  <c r="JM100" i="7" s="1"/>
  <c r="JM101" i="7" s="1"/>
  <c r="JM102" i="7" s="1"/>
  <c r="JM103" i="7" s="1"/>
  <c r="JM104" i="7" s="1"/>
  <c r="JM105" i="7" s="1"/>
  <c r="JM106" i="7" s="1"/>
  <c r="JM107" i="7" s="1"/>
  <c r="JM108" i="7" s="1"/>
  <c r="JM109" i="7" s="1"/>
  <c r="JM110" i="7" s="1"/>
  <c r="JM111" i="7" s="1"/>
  <c r="JM112" i="7" s="1"/>
  <c r="JM113" i="7" s="1"/>
  <c r="JM114" i="7" s="1"/>
  <c r="JM115" i="7" s="1"/>
  <c r="JM116" i="7" s="1"/>
  <c r="JM117" i="7" s="1"/>
  <c r="JM118" i="7" s="1"/>
  <c r="JM119" i="7" s="1"/>
  <c r="JM120" i="7" s="1"/>
  <c r="JM121" i="7" s="1"/>
  <c r="JM122" i="7" s="1"/>
  <c r="JM123" i="7" s="1"/>
  <c r="JM124" i="7" s="1"/>
  <c r="JM125" i="7" s="1"/>
  <c r="JM126" i="7" s="1"/>
  <c r="JM127" i="7" s="1"/>
  <c r="JM128" i="7" s="1"/>
  <c r="JM129" i="7" s="1"/>
  <c r="JM130" i="7" s="1"/>
  <c r="JM131" i="7" s="1"/>
  <c r="JM132" i="7" s="1"/>
  <c r="FC56" i="7"/>
  <c r="FC57" i="7" s="1"/>
  <c r="FC58" i="7" s="1"/>
  <c r="FC59" i="7" s="1"/>
  <c r="FC60" i="7" s="1"/>
  <c r="FC61" i="7" s="1"/>
  <c r="FC62" i="7" s="1"/>
  <c r="FC63" i="7" s="1"/>
  <c r="FC64" i="7" s="1"/>
  <c r="FC65" i="7" s="1"/>
  <c r="FC66" i="7" s="1"/>
  <c r="FC67" i="7" s="1"/>
  <c r="FC68" i="7" s="1"/>
  <c r="FC69" i="7" s="1"/>
  <c r="FC70" i="7" s="1"/>
  <c r="FC71" i="7" s="1"/>
  <c r="FC72" i="7" s="1"/>
  <c r="FC73" i="7" s="1"/>
  <c r="JA79" i="7"/>
  <c r="JA80" i="7" s="1"/>
  <c r="JA81" i="7" s="1"/>
  <c r="JA82" i="7" s="1"/>
  <c r="JA83" i="7" s="1"/>
  <c r="JA84" i="7" s="1"/>
  <c r="JA85" i="7" s="1"/>
  <c r="JA86" i="7" s="1"/>
  <c r="JA87" i="7" s="1"/>
  <c r="JA88" i="7" s="1"/>
  <c r="JA89" i="7" s="1"/>
  <c r="JA90" i="7" s="1"/>
  <c r="JA91" i="7" s="1"/>
  <c r="JA92" i="7" s="1"/>
  <c r="JA93" i="7" s="1"/>
  <c r="JA94" i="7" s="1"/>
  <c r="JA95" i="7" s="1"/>
  <c r="JA96" i="7" s="1"/>
  <c r="JA97" i="7" s="1"/>
  <c r="JA98" i="7" s="1"/>
  <c r="JA99" i="7" s="1"/>
  <c r="JA100" i="7" s="1"/>
  <c r="JA101" i="7" s="1"/>
  <c r="JA102" i="7" s="1"/>
  <c r="JA103" i="7" s="1"/>
  <c r="JA104" i="7" s="1"/>
  <c r="JA105" i="7" s="1"/>
  <c r="JA106" i="7" s="1"/>
  <c r="JA107" i="7" s="1"/>
  <c r="JA108" i="7" s="1"/>
  <c r="JA109" i="7" s="1"/>
  <c r="JA110" i="7" s="1"/>
  <c r="JA111" i="7" s="1"/>
  <c r="JA112" i="7" s="1"/>
  <c r="JA113" i="7" s="1"/>
  <c r="JA114" i="7" s="1"/>
  <c r="JA115" i="7" s="1"/>
  <c r="JA116" i="7" s="1"/>
  <c r="JA117" i="7" s="1"/>
  <c r="JA118" i="7" s="1"/>
  <c r="JA119" i="7" s="1"/>
  <c r="JA120" i="7" s="1"/>
  <c r="JA121" i="7" s="1"/>
  <c r="JA122" i="7" s="1"/>
  <c r="JA123" i="7" s="1"/>
  <c r="JA124" i="7" s="1"/>
  <c r="JA125" i="7" s="1"/>
  <c r="JA126" i="7" s="1"/>
  <c r="JA127" i="7" s="1"/>
  <c r="JA128" i="7" s="1"/>
  <c r="JA129" i="7" s="1"/>
  <c r="JA130" i="7" s="1"/>
  <c r="JA131" i="7" s="1"/>
  <c r="JA132" i="7" s="1"/>
  <c r="JA133" i="7" s="1"/>
  <c r="JA134" i="7" s="1"/>
  <c r="JA135" i="7" s="1"/>
  <c r="JA136" i="7" s="1"/>
  <c r="JA137" i="7" s="1"/>
  <c r="JA138" i="7" s="1"/>
  <c r="JA139" i="7" s="1"/>
  <c r="JA140" i="7" s="1"/>
  <c r="JA141" i="7" s="1"/>
  <c r="JA142" i="7" s="1"/>
  <c r="JA143" i="7" s="1"/>
  <c r="JA144" i="7" s="1"/>
  <c r="JA145" i="7" s="1"/>
  <c r="JA146" i="7" s="1"/>
  <c r="JA147" i="7" s="1"/>
  <c r="JA148" i="7" s="1"/>
  <c r="JA149" i="7" s="1"/>
  <c r="JA150" i="7" s="1"/>
  <c r="JA151" i="7" s="1"/>
  <c r="JA152" i="7" s="1"/>
  <c r="JA153" i="7" s="1"/>
  <c r="JA154" i="7" s="1"/>
  <c r="JA155" i="7" s="1"/>
  <c r="JA156" i="7" s="1"/>
  <c r="JA157" i="7" s="1"/>
  <c r="JA158" i="7" s="1"/>
  <c r="JA159" i="7" s="1"/>
  <c r="JA160" i="7" s="1"/>
  <c r="JA161" i="7" s="1"/>
  <c r="JA162" i="7" s="1"/>
  <c r="JA163" i="7" s="1"/>
  <c r="JA164" i="7" s="1"/>
  <c r="JA165" i="7" s="1"/>
  <c r="JA166" i="7" s="1"/>
  <c r="JA167" i="7" s="1"/>
  <c r="JA168" i="7" s="1"/>
  <c r="JA169" i="7" s="1"/>
  <c r="JA170" i="7" s="1"/>
  <c r="JA171" i="7" s="1"/>
  <c r="JA172" i="7" s="1"/>
  <c r="JA173" i="7" s="1"/>
  <c r="CO99" i="7"/>
  <c r="CO100" i="7" s="1"/>
  <c r="CO101" i="7" s="1"/>
  <c r="CO102" i="7" s="1"/>
  <c r="CO103" i="7" s="1"/>
  <c r="CO104" i="7" s="1"/>
  <c r="CO105" i="7" s="1"/>
  <c r="CO106" i="7" s="1"/>
  <c r="CO107" i="7" s="1"/>
  <c r="CO108" i="7" s="1"/>
  <c r="CO109" i="7" s="1"/>
  <c r="CO110" i="7" s="1"/>
  <c r="CO111" i="7" s="1"/>
  <c r="CO112" i="7" s="1"/>
  <c r="CO113" i="7" s="1"/>
  <c r="CO114" i="7" s="1"/>
  <c r="CO115" i="7" s="1"/>
  <c r="CO116" i="7" s="1"/>
  <c r="CO117" i="7" s="1"/>
  <c r="CO118" i="7" s="1"/>
  <c r="CO119" i="7" s="1"/>
  <c r="CO120" i="7" s="1"/>
  <c r="CO121" i="7" s="1"/>
  <c r="CO122" i="7" s="1"/>
  <c r="CO123" i="7" s="1"/>
  <c r="CO124" i="7" s="1"/>
  <c r="CO125" i="7" s="1"/>
  <c r="CO126" i="7" s="1"/>
  <c r="CO127" i="7" s="1"/>
  <c r="CO128" i="7" s="1"/>
  <c r="CO129" i="7" s="1"/>
  <c r="CO130" i="7" s="1"/>
  <c r="CO131" i="7" s="1"/>
  <c r="CO132" i="7" s="1"/>
  <c r="CO133" i="7" s="1"/>
  <c r="CO134" i="7" s="1"/>
  <c r="CO135" i="7" s="1"/>
  <c r="CO136" i="7" s="1"/>
  <c r="CO137" i="7" s="1"/>
  <c r="CO138" i="7" s="1"/>
  <c r="CO139" i="7" s="1"/>
  <c r="CO140" i="7" s="1"/>
  <c r="CO141" i="7" s="1"/>
  <c r="CO142" i="7" s="1"/>
  <c r="CO143" i="7" s="1"/>
  <c r="CO144" i="7" s="1"/>
  <c r="CO145" i="7" s="1"/>
  <c r="CO146" i="7" s="1"/>
  <c r="CO147" i="7" s="1"/>
  <c r="CO148" i="7" s="1"/>
  <c r="CO149" i="7" s="1"/>
  <c r="CO150" i="7" s="1"/>
  <c r="CO151" i="7" s="1"/>
  <c r="CO152" i="7" s="1"/>
  <c r="CO153" i="7" s="1"/>
  <c r="CO154" i="7" s="1"/>
  <c r="CO155" i="7" s="1"/>
  <c r="CO156" i="7" s="1"/>
  <c r="CO157" i="7" s="1"/>
  <c r="CO158" i="7" s="1"/>
  <c r="CO159" i="7" s="1"/>
  <c r="CO160" i="7" s="1"/>
  <c r="CO161" i="7" s="1"/>
  <c r="CO162" i="7" s="1"/>
  <c r="CO163" i="7" s="1"/>
  <c r="CO164" i="7" s="1"/>
  <c r="CO165" i="7" s="1"/>
  <c r="CO166" i="7" s="1"/>
  <c r="CO167" i="7" s="1"/>
  <c r="CO168" i="7" s="1"/>
  <c r="CO169" i="7" s="1"/>
  <c r="CO170" i="7" s="1"/>
  <c r="CO171" i="7" s="1"/>
  <c r="CO172" i="7" s="1"/>
  <c r="CO173" i="7" s="1"/>
  <c r="CO174" i="7" s="1"/>
  <c r="CO175" i="7" s="1"/>
  <c r="CO176" i="7" s="1"/>
  <c r="CO177" i="7" s="1"/>
  <c r="CO178" i="7" s="1"/>
  <c r="CO179" i="7" s="1"/>
  <c r="CO180" i="7" s="1"/>
  <c r="CO181" i="7" s="1"/>
  <c r="CO182" i="7" s="1"/>
  <c r="CO183" i="7" s="1"/>
  <c r="CO184" i="7" s="1"/>
  <c r="CO185" i="7" s="1"/>
  <c r="CO186" i="7" s="1"/>
  <c r="CO187" i="7" s="1"/>
  <c r="CO188" i="7" s="1"/>
  <c r="CO189" i="7" s="1"/>
  <c r="CO190" i="7" s="1"/>
  <c r="CO191" i="7" s="1"/>
  <c r="CO192" i="7" s="1"/>
  <c r="CO193" i="7" s="1"/>
  <c r="CO194" i="7" s="1"/>
  <c r="CO195" i="7" s="1"/>
  <c r="CO196" i="7" s="1"/>
  <c r="CO197" i="7" s="1"/>
  <c r="CO198" i="7" s="1"/>
  <c r="CO199" i="7" s="1"/>
  <c r="CO200" i="7" s="1"/>
  <c r="CO201" i="7" s="1"/>
  <c r="CO202" i="7" s="1"/>
  <c r="CO203" i="7" s="1"/>
  <c r="CO204" i="7" s="1"/>
  <c r="CO205" i="7" s="1"/>
  <c r="CO206" i="7" s="1"/>
  <c r="CO207" i="7" s="1"/>
  <c r="CO208" i="7" s="1"/>
  <c r="CO209" i="7" s="1"/>
  <c r="CO210" i="7" s="1"/>
  <c r="CO211" i="7" s="1"/>
  <c r="LI400" i="7"/>
  <c r="LI401" i="7" s="1"/>
  <c r="LI402" i="7" s="1"/>
  <c r="LI403" i="7" s="1"/>
  <c r="LI404" i="7" s="1"/>
  <c r="LI405" i="7" s="1"/>
  <c r="LI406" i="7" s="1"/>
  <c r="LI407" i="7" s="1"/>
  <c r="LI408" i="7" s="1"/>
  <c r="LI409" i="7" s="1"/>
  <c r="LI410" i="7" s="1"/>
  <c r="LI411" i="7" s="1"/>
  <c r="LI412" i="7" s="1"/>
  <c r="LI413" i="7" s="1"/>
  <c r="LI414" i="7" s="1"/>
  <c r="LI415" i="7" s="1"/>
  <c r="LI416" i="7" s="1"/>
  <c r="LI417" i="7" s="1"/>
  <c r="LI418" i="7" s="1"/>
  <c r="LI419" i="7" s="1"/>
  <c r="LI420" i="7" s="1"/>
  <c r="LI421" i="7" s="1"/>
  <c r="LI422" i="7" s="1"/>
  <c r="LI423" i="7" s="1"/>
  <c r="LI424" i="7" s="1"/>
  <c r="LI425" i="7" s="1"/>
  <c r="LI426" i="7" s="1"/>
  <c r="LI427" i="7" s="1"/>
  <c r="JA349" i="7"/>
  <c r="JA350" i="7" s="1"/>
  <c r="JA351" i="7" s="1"/>
  <c r="JA352" i="7" s="1"/>
  <c r="CD8" i="7"/>
  <c r="CJ8" i="7" s="1"/>
  <c r="CP8" i="7" s="1"/>
  <c r="CV8" i="7" s="1"/>
  <c r="DB8" i="7" s="1"/>
  <c r="DH8" i="7" s="1"/>
  <c r="DN8" i="7" s="1"/>
  <c r="DT8" i="7" s="1"/>
  <c r="DZ8" i="7" s="1"/>
  <c r="EF8" i="7" s="1"/>
  <c r="EL8" i="7" s="1"/>
  <c r="ER8" i="7" s="1"/>
  <c r="EX8" i="7" s="1"/>
  <c r="FD8" i="7" s="1"/>
  <c r="FJ8" i="7" s="1"/>
  <c r="FP8" i="7" s="1"/>
  <c r="FV8" i="7" s="1"/>
  <c r="GB8" i="7" s="1"/>
  <c r="GH8" i="7" s="1"/>
  <c r="GN8" i="7" s="1"/>
  <c r="GT8" i="7" s="1"/>
  <c r="GZ8" i="7" s="1"/>
  <c r="HF8" i="7" s="1"/>
  <c r="HL8" i="7" s="1"/>
  <c r="HR8" i="7" s="1"/>
  <c r="HX8" i="7" s="1"/>
  <c r="ID8" i="7" s="1"/>
  <c r="IJ8" i="7" s="1"/>
  <c r="IP8" i="7" s="1"/>
  <c r="IV8" i="7" s="1"/>
  <c r="JB8" i="7" s="1"/>
  <c r="CC9" i="7"/>
  <c r="JH217" i="7"/>
  <c r="JN217" i="7" s="1"/>
  <c r="JT217" i="7" s="1"/>
  <c r="JZ217" i="7" s="1"/>
  <c r="KF217" i="7" s="1"/>
  <c r="KL217" i="7" s="1"/>
  <c r="KR217" i="7" s="1"/>
  <c r="KX217" i="7" s="1"/>
  <c r="LD217" i="7" s="1"/>
  <c r="LJ217" i="7" s="1"/>
  <c r="LP217" i="7" s="1"/>
  <c r="LV217" i="7" s="1"/>
  <c r="MB217" i="7" s="1"/>
  <c r="MH217" i="7" s="1"/>
  <c r="MN217" i="7" s="1"/>
  <c r="MT217" i="7" s="1"/>
  <c r="MZ217" i="7" s="1"/>
  <c r="NF217" i="7" s="1"/>
  <c r="NL217" i="7" s="1"/>
  <c r="NR217" i="7" s="1"/>
  <c r="LC413" i="7"/>
  <c r="LC414" i="7" s="1"/>
  <c r="DS258" i="7"/>
  <c r="DS259" i="7" s="1"/>
  <c r="DS260" i="7" s="1"/>
  <c r="DS261" i="7" s="1"/>
  <c r="DS262" i="7" s="1"/>
  <c r="DS263" i="7" s="1"/>
  <c r="DS264" i="7" s="1"/>
  <c r="DS265" i="7" s="1"/>
  <c r="JH7" i="7"/>
  <c r="JN7" i="7" s="1"/>
  <c r="JT7" i="7" s="1"/>
  <c r="JZ7" i="7" s="1"/>
  <c r="KF7" i="7" s="1"/>
  <c r="KL7" i="7" s="1"/>
  <c r="KR7" i="7" s="1"/>
  <c r="KX7" i="7" s="1"/>
  <c r="LD7" i="7" s="1"/>
  <c r="LJ7" i="7" s="1"/>
  <c r="LP7" i="7" s="1"/>
  <c r="LV7" i="7" s="1"/>
  <c r="MB7" i="7" s="1"/>
  <c r="MH7" i="7" s="1"/>
  <c r="MN7" i="7" s="1"/>
  <c r="MT7" i="7" s="1"/>
  <c r="MZ7" i="7" s="1"/>
  <c r="NF7" i="7" s="1"/>
  <c r="NL7" i="7" s="1"/>
  <c r="NR7" i="7" s="1"/>
  <c r="JS76" i="7"/>
  <c r="JG117" i="7"/>
  <c r="EQ69" i="7"/>
  <c r="EQ70" i="7" s="1"/>
  <c r="EQ71" i="7" s="1"/>
  <c r="EQ72" i="7" s="1"/>
  <c r="EQ73" i="7" s="1"/>
  <c r="EQ74" i="7" s="1"/>
  <c r="EQ75" i="7" s="1"/>
  <c r="EQ76" i="7" s="1"/>
  <c r="EQ77" i="7" s="1"/>
  <c r="EQ78" i="7" s="1"/>
  <c r="EQ79" i="7" s="1"/>
  <c r="EQ80" i="7" s="1"/>
  <c r="EQ81" i="7" s="1"/>
  <c r="EQ82" i="7" s="1"/>
  <c r="EQ83" i="7" s="1"/>
  <c r="EQ84" i="7" s="1"/>
  <c r="EQ85" i="7" s="1"/>
  <c r="EQ86" i="7" s="1"/>
  <c r="EQ87" i="7" s="1"/>
  <c r="EQ88" i="7" s="1"/>
  <c r="EQ89" i="7" s="1"/>
  <c r="EQ90" i="7" s="1"/>
  <c r="EQ91" i="7" s="1"/>
  <c r="EQ92" i="7" s="1"/>
  <c r="EQ93" i="7" s="1"/>
  <c r="EQ94" i="7" s="1"/>
  <c r="EQ95" i="7" s="1"/>
  <c r="EQ96" i="7" s="1"/>
  <c r="EQ97" i="7" s="1"/>
  <c r="EQ98" i="7" s="1"/>
  <c r="EQ99" i="7" s="1"/>
  <c r="IO410" i="7"/>
  <c r="IO411" i="7" s="1"/>
  <c r="IO412" i="7" s="1"/>
  <c r="IO413" i="7" s="1"/>
  <c r="IO414" i="7" s="1"/>
  <c r="IO415" i="7" s="1"/>
  <c r="JM250" i="7"/>
  <c r="JM251" i="7" s="1"/>
  <c r="JM252" i="7" s="1"/>
  <c r="JM253" i="7" s="1"/>
  <c r="JM254" i="7" s="1"/>
  <c r="JM255" i="7" s="1"/>
  <c r="JM256" i="7" s="1"/>
  <c r="JM257" i="7" s="1"/>
  <c r="JM258" i="7" s="1"/>
  <c r="JM259" i="7" s="1"/>
  <c r="JM260" i="7" s="1"/>
  <c r="JM261" i="7" s="1"/>
  <c r="JM262" i="7" s="1"/>
  <c r="JM263" i="7" s="1"/>
  <c r="JM264" i="7" s="1"/>
  <c r="GM383" i="7"/>
  <c r="DY279" i="7"/>
  <c r="DY280" i="7" s="1"/>
  <c r="DY281" i="7" s="1"/>
  <c r="DY282" i="7" s="1"/>
  <c r="DY283" i="7" s="1"/>
  <c r="DY284" i="7" s="1"/>
  <c r="DY285" i="7" s="1"/>
  <c r="DY286" i="7" s="1"/>
  <c r="DY287" i="7" s="1"/>
  <c r="DY288" i="7" s="1"/>
  <c r="DY289" i="7" s="1"/>
  <c r="DY290" i="7" s="1"/>
  <c r="DY291" i="7" s="1"/>
  <c r="DY292" i="7" s="1"/>
  <c r="EK229" i="7"/>
  <c r="EK230" i="7" s="1"/>
  <c r="EK231" i="7" s="1"/>
  <c r="EK232" i="7" s="1"/>
  <c r="EK233" i="7" s="1"/>
  <c r="EK234" i="7" s="1"/>
  <c r="EK235" i="7" s="1"/>
  <c r="EK236" i="7" s="1"/>
  <c r="EK237" i="7" s="1"/>
  <c r="II408" i="7"/>
  <c r="II409" i="7" s="1"/>
  <c r="KK389" i="7"/>
  <c r="EW240" i="7"/>
  <c r="EQ234" i="7"/>
  <c r="EQ235" i="7" s="1"/>
  <c r="EQ236" i="7" s="1"/>
  <c r="EQ237" i="7" s="1"/>
  <c r="EQ238" i="7" s="1"/>
  <c r="CC219" i="7"/>
  <c r="CD218" i="7"/>
  <c r="CJ218" i="7" s="1"/>
  <c r="CP218" i="7" s="1"/>
  <c r="CV218" i="7" s="1"/>
  <c r="DB218" i="7" s="1"/>
  <c r="DH218" i="7" s="1"/>
  <c r="DN218" i="7" s="1"/>
  <c r="DT218" i="7" s="1"/>
  <c r="DZ218" i="7" s="1"/>
  <c r="EF218" i="7" s="1"/>
  <c r="EL218" i="7" s="1"/>
  <c r="ER218" i="7" s="1"/>
  <c r="EX218" i="7" s="1"/>
  <c r="FD218" i="7" s="1"/>
  <c r="FJ218" i="7" s="1"/>
  <c r="FP218" i="7" s="1"/>
  <c r="FV218" i="7" s="1"/>
  <c r="GB218" i="7" s="1"/>
  <c r="GH218" i="7" s="1"/>
  <c r="GN218" i="7" s="1"/>
  <c r="GT218" i="7" s="1"/>
  <c r="GZ218" i="7" s="1"/>
  <c r="HF218" i="7" s="1"/>
  <c r="HL218" i="7" s="1"/>
  <c r="HR218" i="7" s="1"/>
  <c r="HX218" i="7" s="1"/>
  <c r="ID218" i="7" s="1"/>
  <c r="IJ218" i="7" s="1"/>
  <c r="IP218" i="7" s="1"/>
  <c r="IV218" i="7" s="1"/>
  <c r="JB218" i="7" s="1"/>
  <c r="FC240" i="7"/>
  <c r="FC241" i="7" s="1"/>
  <c r="FC242" i="7" s="1"/>
  <c r="FC243" i="7" s="1"/>
  <c r="FC244" i="7" s="1"/>
  <c r="FC245" i="7" s="1"/>
  <c r="FC246" i="7" s="1"/>
  <c r="FC247" i="7" s="1"/>
  <c r="FC248" i="7" s="1"/>
  <c r="FC249" i="7" s="1"/>
  <c r="CI274" i="7"/>
  <c r="DG401" i="7"/>
  <c r="DG402" i="7" s="1"/>
  <c r="DG403" i="7" s="1"/>
  <c r="DG404" i="7" s="1"/>
  <c r="DG405" i="7" s="1"/>
  <c r="DG406" i="7" s="1"/>
  <c r="DG407" i="7" s="1"/>
  <c r="KQ408" i="7"/>
  <c r="CO246" i="7"/>
  <c r="CO247" i="7" s="1"/>
  <c r="CO248" i="7" s="1"/>
  <c r="CO249" i="7" s="1"/>
  <c r="CO250" i="7" s="1"/>
  <c r="CO251" i="7" s="1"/>
  <c r="CO252" i="7" s="1"/>
  <c r="CO253" i="7" s="1"/>
  <c r="CO254" i="7" s="1"/>
  <c r="CO255" i="7" s="1"/>
  <c r="CO256" i="7" s="1"/>
  <c r="CO257" i="7" s="1"/>
  <c r="CO258" i="7" s="1"/>
  <c r="CO259" i="7" s="1"/>
  <c r="CO260" i="7" s="1"/>
  <c r="CO261" i="7" s="1"/>
  <c r="CO262" i="7" s="1"/>
  <c r="CO263" i="7" s="1"/>
  <c r="CO264" i="7" s="1"/>
  <c r="FU304" i="7"/>
  <c r="GS349" i="7"/>
  <c r="KW421" i="7"/>
  <c r="DM276" i="7"/>
  <c r="DM277" i="7" s="1"/>
  <c r="DM278" i="7" s="1"/>
  <c r="DM279" i="7" s="1"/>
  <c r="DM280" i="7" s="1"/>
  <c r="DM281" i="7" s="1"/>
  <c r="IC397" i="7"/>
  <c r="KE266" i="7"/>
  <c r="KE267" i="7" s="1"/>
  <c r="KE268" i="7" s="1"/>
  <c r="KE269" i="7" s="1"/>
  <c r="KE270" i="7" s="1"/>
  <c r="KE271" i="7" s="1"/>
  <c r="KE272" i="7" s="1"/>
  <c r="KE273" i="7" s="1"/>
  <c r="KE274" i="7" s="1"/>
  <c r="KE275" i="7" s="1"/>
  <c r="KE276" i="7" s="1"/>
  <c r="KE277" i="7" s="1"/>
  <c r="KE278" i="7" s="1"/>
  <c r="KE279" i="7" s="1"/>
  <c r="KE280" i="7" s="1"/>
  <c r="KE281" i="7" s="1"/>
  <c r="KE282" i="7" s="1"/>
  <c r="KE283" i="7" s="1"/>
  <c r="KE284" i="7" s="1"/>
  <c r="KE285" i="7" s="1"/>
  <c r="KE286" i="7" s="1"/>
  <c r="KE287" i="7" s="1"/>
  <c r="KE288" i="7" s="1"/>
  <c r="KE289" i="7" s="1"/>
  <c r="KE290" i="7" s="1"/>
  <c r="KE291" i="7" s="1"/>
  <c r="KE292" i="7" s="1"/>
  <c r="JY413" i="7"/>
  <c r="LJ5" i="7" l="1"/>
  <c r="KE293" i="7"/>
  <c r="IC398" i="7"/>
  <c r="IC399" i="7" s="1"/>
  <c r="IC400" i="7" s="1"/>
  <c r="IC401" i="7" s="1"/>
  <c r="DM282" i="7"/>
  <c r="DM283" i="7" s="1"/>
  <c r="DM284" i="7" s="1"/>
  <c r="DM285" i="7" s="1"/>
  <c r="DM286" i="7" s="1"/>
  <c r="DM287" i="7" s="1"/>
  <c r="DM288" i="7" s="1"/>
  <c r="DM289" i="7" s="1"/>
  <c r="DM290" i="7" s="1"/>
  <c r="DM291" i="7" s="1"/>
  <c r="DM292" i="7" s="1"/>
  <c r="DM293" i="7" s="1"/>
  <c r="DM294" i="7" s="1"/>
  <c r="DM295" i="7" s="1"/>
  <c r="DM296" i="7" s="1"/>
  <c r="DM297" i="7" s="1"/>
  <c r="DM298" i="7" s="1"/>
  <c r="DM299" i="7" s="1"/>
  <c r="DM300" i="7" s="1"/>
  <c r="DM301" i="7" s="1"/>
  <c r="KW422" i="7"/>
  <c r="GS350" i="7"/>
  <c r="GS351" i="7" s="1"/>
  <c r="GS352" i="7" s="1"/>
  <c r="FU305" i="7"/>
  <c r="FU306" i="7" s="1"/>
  <c r="DG408" i="7"/>
  <c r="DG409" i="7" s="1"/>
  <c r="DG410" i="7" s="1"/>
  <c r="DG411" i="7" s="1"/>
  <c r="DG412" i="7" s="1"/>
  <c r="DG413" i="7" s="1"/>
  <c r="DG414" i="7" s="1"/>
  <c r="CI275" i="7"/>
  <c r="CI276" i="7" s="1"/>
  <c r="CI277" i="7" s="1"/>
  <c r="CI278" i="7" s="1"/>
  <c r="CI279" i="7" s="1"/>
  <c r="CI280" i="7" s="1"/>
  <c r="CI281" i="7" s="1"/>
  <c r="CI282" i="7" s="1"/>
  <c r="CI283" i="7" s="1"/>
  <c r="CI284" i="7" s="1"/>
  <c r="CI285" i="7" s="1"/>
  <c r="CI286" i="7" s="1"/>
  <c r="CI287" i="7" s="1"/>
  <c r="CI288" i="7" s="1"/>
  <c r="CI289" i="7" s="1"/>
  <c r="CC220" i="7"/>
  <c r="CD219" i="7"/>
  <c r="CJ219" i="7" s="1"/>
  <c r="CP219" i="7" s="1"/>
  <c r="CV219" i="7" s="1"/>
  <c r="DB219" i="7" s="1"/>
  <c r="DH219" i="7" s="1"/>
  <c r="DN219" i="7" s="1"/>
  <c r="DT219" i="7" s="1"/>
  <c r="DZ219" i="7" s="1"/>
  <c r="EF219" i="7" s="1"/>
  <c r="EL219" i="7" s="1"/>
  <c r="ER219" i="7" s="1"/>
  <c r="EX219" i="7" s="1"/>
  <c r="FD219" i="7" s="1"/>
  <c r="FJ219" i="7" s="1"/>
  <c r="FP219" i="7" s="1"/>
  <c r="FV219" i="7" s="1"/>
  <c r="GB219" i="7" s="1"/>
  <c r="GH219" i="7" s="1"/>
  <c r="GN219" i="7" s="1"/>
  <c r="GT219" i="7" s="1"/>
  <c r="GZ219" i="7" s="1"/>
  <c r="HF219" i="7" s="1"/>
  <c r="HL219" i="7" s="1"/>
  <c r="HR219" i="7" s="1"/>
  <c r="HX219" i="7" s="1"/>
  <c r="ID219" i="7" s="1"/>
  <c r="IJ219" i="7" s="1"/>
  <c r="IP219" i="7" s="1"/>
  <c r="IV219" i="7" s="1"/>
  <c r="JB219" i="7" s="1"/>
  <c r="JH218" i="7"/>
  <c r="JN218" i="7" s="1"/>
  <c r="JT218" i="7" s="1"/>
  <c r="JZ218" i="7" s="1"/>
  <c r="KF218" i="7" s="1"/>
  <c r="KL218" i="7" s="1"/>
  <c r="KR218" i="7" s="1"/>
  <c r="KX218" i="7" s="1"/>
  <c r="LD218" i="7" s="1"/>
  <c r="LJ218" i="7" s="1"/>
  <c r="LP218" i="7" s="1"/>
  <c r="LV218" i="7" s="1"/>
  <c r="MB218" i="7" s="1"/>
  <c r="MH218" i="7" s="1"/>
  <c r="MN218" i="7" s="1"/>
  <c r="MT218" i="7" s="1"/>
  <c r="MZ218" i="7" s="1"/>
  <c r="NF218" i="7" s="1"/>
  <c r="NL218" i="7" s="1"/>
  <c r="NR218" i="7" s="1"/>
  <c r="JH8" i="7"/>
  <c r="JN8" i="7" s="1"/>
  <c r="JT8" i="7" s="1"/>
  <c r="JZ8" i="7" s="1"/>
  <c r="KF8" i="7" s="1"/>
  <c r="JA353" i="7"/>
  <c r="JA354" i="7" s="1"/>
  <c r="JA355" i="7" s="1"/>
  <c r="JA356" i="7" s="1"/>
  <c r="JA357" i="7" s="1"/>
  <c r="JA358" i="7" s="1"/>
  <c r="JA359" i="7" s="1"/>
  <c r="JA360" i="7" s="1"/>
  <c r="JA361" i="7" s="1"/>
  <c r="JA362" i="7" s="1"/>
  <c r="JA363" i="7" s="1"/>
  <c r="JA364" i="7" s="1"/>
  <c r="JA365" i="7" s="1"/>
  <c r="JA366" i="7" s="1"/>
  <c r="JA367" i="7" s="1"/>
  <c r="JA368" i="7" s="1"/>
  <c r="JA369" i="7" s="1"/>
  <c r="JA370" i="7" s="1"/>
  <c r="JA371" i="7" s="1"/>
  <c r="JA372" i="7" s="1"/>
  <c r="JA373" i="7" s="1"/>
  <c r="JA374" i="7" s="1"/>
  <c r="JA375" i="7" s="1"/>
  <c r="JA376" i="7" s="1"/>
  <c r="JA377" i="7" s="1"/>
  <c r="JA378" i="7" s="1"/>
  <c r="JA379" i="7" s="1"/>
  <c r="JA380" i="7" s="1"/>
  <c r="JA381" i="7" s="1"/>
  <c r="JA382" i="7" s="1"/>
  <c r="JA383" i="7" s="1"/>
  <c r="JA384" i="7" s="1"/>
  <c r="JA385" i="7" s="1"/>
  <c r="JA386" i="7" s="1"/>
  <c r="JA387" i="7" s="1"/>
  <c r="JA388" i="7" s="1"/>
  <c r="JA389" i="7" s="1"/>
  <c r="JA390" i="7" s="1"/>
  <c r="JA391" i="7" s="1"/>
  <c r="JA392" i="7" s="1"/>
  <c r="CO212" i="7"/>
  <c r="JA174" i="7"/>
  <c r="FC74" i="7"/>
  <c r="JM133" i="7"/>
  <c r="DA412" i="7"/>
  <c r="EE301" i="7"/>
  <c r="FI286" i="7"/>
  <c r="FI287" i="7" s="1"/>
  <c r="FI288" i="7" s="1"/>
  <c r="FI289" i="7" s="1"/>
  <c r="FI290" i="7" s="1"/>
  <c r="FI291" i="7" s="1"/>
  <c r="FI292" i="7" s="1"/>
  <c r="FI293" i="7" s="1"/>
  <c r="FI294" i="7" s="1"/>
  <c r="FI295" i="7" s="1"/>
  <c r="FI296" i="7" s="1"/>
  <c r="FI297" i="7" s="1"/>
  <c r="FI298" i="7" s="1"/>
  <c r="FI299" i="7" s="1"/>
  <c r="FI300" i="7" s="1"/>
  <c r="FI301" i="7" s="1"/>
  <c r="FI302" i="7" s="1"/>
  <c r="FI303" i="7" s="1"/>
  <c r="FI304" i="7" s="1"/>
  <c r="FI305" i="7" s="1"/>
  <c r="FI306" i="7" s="1"/>
  <c r="FI307" i="7" s="1"/>
  <c r="FI308" i="7" s="1"/>
  <c r="FI309" i="7" s="1"/>
  <c r="FI310" i="7" s="1"/>
  <c r="FI311" i="7" s="1"/>
  <c r="FI312" i="7" s="1"/>
  <c r="FI313" i="7" s="1"/>
  <c r="FI314" i="7" s="1"/>
  <c r="FI315" i="7" s="1"/>
  <c r="FI316" i="7" s="1"/>
  <c r="FI317" i="7" s="1"/>
  <c r="JG251" i="7"/>
  <c r="JG252" i="7" s="1"/>
  <c r="JG253" i="7" s="1"/>
  <c r="JG254" i="7" s="1"/>
  <c r="JG255" i="7" s="1"/>
  <c r="JS371" i="7"/>
  <c r="JS372" i="7" s="1"/>
  <c r="JS373" i="7" s="1"/>
  <c r="JS374" i="7" s="1"/>
  <c r="JS375" i="7" s="1"/>
  <c r="JS376" i="7" s="1"/>
  <c r="CU327" i="7"/>
  <c r="GA252" i="7"/>
  <c r="GA253" i="7" s="1"/>
  <c r="GA254" i="7" s="1"/>
  <c r="IU418" i="7"/>
  <c r="GG411" i="7"/>
  <c r="JY414" i="7"/>
  <c r="JY415" i="7" s="1"/>
  <c r="CO265" i="7"/>
  <c r="CO266" i="7" s="1"/>
  <c r="CO267" i="7" s="1"/>
  <c r="CO268" i="7" s="1"/>
  <c r="CO269" i="7" s="1"/>
  <c r="CO270" i="7" s="1"/>
  <c r="CO271" i="7" s="1"/>
  <c r="CO272" i="7" s="1"/>
  <c r="CO273" i="7" s="1"/>
  <c r="CO274" i="7" s="1"/>
  <c r="CO275" i="7" s="1"/>
  <c r="CO276" i="7" s="1"/>
  <c r="CO277" i="7" s="1"/>
  <c r="CO278" i="7" s="1"/>
  <c r="CO279" i="7" s="1"/>
  <c r="CO280" i="7" s="1"/>
  <c r="CO281" i="7" s="1"/>
  <c r="CO282" i="7" s="1"/>
  <c r="CO283" i="7" s="1"/>
  <c r="CO284" i="7" s="1"/>
  <c r="CO285" i="7" s="1"/>
  <c r="CO286" i="7" s="1"/>
  <c r="CO287" i="7" s="1"/>
  <c r="CO288" i="7" s="1"/>
  <c r="CO289" i="7" s="1"/>
  <c r="CO290" i="7" s="1"/>
  <c r="CO291" i="7" s="1"/>
  <c r="CO292" i="7" s="1"/>
  <c r="CO293" i="7" s="1"/>
  <c r="CO294" i="7" s="1"/>
  <c r="CO295" i="7" s="1"/>
  <c r="CO296" i="7" s="1"/>
  <c r="CO297" i="7" s="1"/>
  <c r="KQ409" i="7"/>
  <c r="FC250" i="7"/>
  <c r="FC251" i="7" s="1"/>
  <c r="EQ239" i="7"/>
  <c r="EQ240" i="7" s="1"/>
  <c r="EW241" i="7"/>
  <c r="EW242" i="7" s="1"/>
  <c r="KK390" i="7"/>
  <c r="KK391" i="7" s="1"/>
  <c r="KK392" i="7" s="1"/>
  <c r="KK393" i="7" s="1"/>
  <c r="KK394" i="7" s="1"/>
  <c r="KK395" i="7" s="1"/>
  <c r="KK396" i="7" s="1"/>
  <c r="KK397" i="7" s="1"/>
  <c r="KK398" i="7" s="1"/>
  <c r="KK399" i="7" s="1"/>
  <c r="KK400" i="7" s="1"/>
  <c r="KK401" i="7" s="1"/>
  <c r="KK402" i="7" s="1"/>
  <c r="II410" i="7"/>
  <c r="II411" i="7" s="1"/>
  <c r="EK238" i="7"/>
  <c r="EK239" i="7" s="1"/>
  <c r="EK240" i="7" s="1"/>
  <c r="EK241" i="7" s="1"/>
  <c r="EK242" i="7" s="1"/>
  <c r="EK243" i="7" s="1"/>
  <c r="EK244" i="7" s="1"/>
  <c r="EK245" i="7" s="1"/>
  <c r="EK246" i="7" s="1"/>
  <c r="EK247" i="7" s="1"/>
  <c r="EK248" i="7" s="1"/>
  <c r="EK249" i="7" s="1"/>
  <c r="EK250" i="7" s="1"/>
  <c r="EK251" i="7" s="1"/>
  <c r="EK252" i="7" s="1"/>
  <c r="EK253" i="7" s="1"/>
  <c r="EK254" i="7" s="1"/>
  <c r="EK255" i="7" s="1"/>
  <c r="EK256" i="7" s="1"/>
  <c r="EK257" i="7" s="1"/>
  <c r="EK258" i="7" s="1"/>
  <c r="EK259" i="7" s="1"/>
  <c r="EK260" i="7" s="1"/>
  <c r="EK261" i="7" s="1"/>
  <c r="EK262" i="7" s="1"/>
  <c r="DY293" i="7"/>
  <c r="GM384" i="7"/>
  <c r="GM385" i="7" s="1"/>
  <c r="GM386" i="7" s="1"/>
  <c r="GM387" i="7" s="1"/>
  <c r="GM388" i="7" s="1"/>
  <c r="GM389" i="7" s="1"/>
  <c r="GM390" i="7" s="1"/>
  <c r="GM391" i="7" s="1"/>
  <c r="GM392" i="7" s="1"/>
  <c r="JM265" i="7"/>
  <c r="JM266" i="7" s="1"/>
  <c r="JM267" i="7" s="1"/>
  <c r="JM268" i="7" s="1"/>
  <c r="JM269" i="7" s="1"/>
  <c r="JM270" i="7" s="1"/>
  <c r="JM271" i="7" s="1"/>
  <c r="JM272" i="7" s="1"/>
  <c r="JM273" i="7" s="1"/>
  <c r="IO416" i="7"/>
  <c r="EQ100" i="7"/>
  <c r="EQ101" i="7" s="1"/>
  <c r="EQ102" i="7" s="1"/>
  <c r="EQ103" i="7" s="1"/>
  <c r="EQ104" i="7" s="1"/>
  <c r="EQ105" i="7" s="1"/>
  <c r="EQ106" i="7" s="1"/>
  <c r="EQ107" i="7" s="1"/>
  <c r="EQ108" i="7" s="1"/>
  <c r="EQ109" i="7" s="1"/>
  <c r="EQ110" i="7" s="1"/>
  <c r="EQ111" i="7" s="1"/>
  <c r="EQ112" i="7" s="1"/>
  <c r="EQ113" i="7" s="1"/>
  <c r="EQ114" i="7" s="1"/>
  <c r="EQ115" i="7" s="1"/>
  <c r="EQ116" i="7" s="1"/>
  <c r="EQ117" i="7" s="1"/>
  <c r="EQ118" i="7" s="1"/>
  <c r="EQ119" i="7" s="1"/>
  <c r="EQ120" i="7" s="1"/>
  <c r="EQ121" i="7" s="1"/>
  <c r="EQ122" i="7" s="1"/>
  <c r="EQ123" i="7" s="1"/>
  <c r="EQ124" i="7" s="1"/>
  <c r="EQ125" i="7" s="1"/>
  <c r="EQ126" i="7" s="1"/>
  <c r="EQ127" i="7" s="1"/>
  <c r="EQ128" i="7" s="1"/>
  <c r="EQ129" i="7" s="1"/>
  <c r="EQ130" i="7" s="1"/>
  <c r="JG118" i="7"/>
  <c r="JG119" i="7" s="1"/>
  <c r="JG120" i="7" s="1"/>
  <c r="JG121" i="7" s="1"/>
  <c r="JG122" i="7" s="1"/>
  <c r="JG123" i="7" s="1"/>
  <c r="JG124" i="7" s="1"/>
  <c r="JG125" i="7" s="1"/>
  <c r="JG126" i="7" s="1"/>
  <c r="JG127" i="7" s="1"/>
  <c r="JG128" i="7" s="1"/>
  <c r="JG129" i="7" s="1"/>
  <c r="JS77" i="7"/>
  <c r="JS78" i="7" s="1"/>
  <c r="JS79" i="7" s="1"/>
  <c r="JS80" i="7" s="1"/>
  <c r="JS81" i="7" s="1"/>
  <c r="JS82" i="7" s="1"/>
  <c r="JS83" i="7" s="1"/>
  <c r="JS84" i="7" s="1"/>
  <c r="JS85" i="7" s="1"/>
  <c r="JS86" i="7" s="1"/>
  <c r="JS87" i="7" s="1"/>
  <c r="JS88" i="7" s="1"/>
  <c r="JS89" i="7" s="1"/>
  <c r="JS90" i="7" s="1"/>
  <c r="JS91" i="7" s="1"/>
  <c r="JS92" i="7" s="1"/>
  <c r="JS93" i="7" s="1"/>
  <c r="JS94" i="7" s="1"/>
  <c r="JS95" i="7" s="1"/>
  <c r="JS96" i="7" s="1"/>
  <c r="DS266" i="7"/>
  <c r="DS267" i="7" s="1"/>
  <c r="DS268" i="7" s="1"/>
  <c r="DS269" i="7" s="1"/>
  <c r="DS270" i="7" s="1"/>
  <c r="DS271" i="7" s="1"/>
  <c r="DS272" i="7" s="1"/>
  <c r="DS273" i="7" s="1"/>
  <c r="DS274" i="7" s="1"/>
  <c r="DS275" i="7" s="1"/>
  <c r="DS276" i="7" s="1"/>
  <c r="DS277" i="7" s="1"/>
  <c r="DS278" i="7" s="1"/>
  <c r="DS279" i="7" s="1"/>
  <c r="DS280" i="7" s="1"/>
  <c r="DS281" i="7" s="1"/>
  <c r="DS282" i="7" s="1"/>
  <c r="DS283" i="7" s="1"/>
  <c r="DS284" i="7" s="1"/>
  <c r="DS285" i="7" s="1"/>
  <c r="DS286" i="7" s="1"/>
  <c r="DS287" i="7" s="1"/>
  <c r="DS288" i="7" s="1"/>
  <c r="LC415" i="7"/>
  <c r="CD9" i="7"/>
  <c r="CJ9" i="7" s="1"/>
  <c r="CP9" i="7" s="1"/>
  <c r="CV9" i="7" s="1"/>
  <c r="DB9" i="7" s="1"/>
  <c r="DH9" i="7" s="1"/>
  <c r="DN9" i="7" s="1"/>
  <c r="DT9" i="7" s="1"/>
  <c r="DZ9" i="7" s="1"/>
  <c r="EF9" i="7" s="1"/>
  <c r="EL9" i="7" s="1"/>
  <c r="ER9" i="7" s="1"/>
  <c r="EX9" i="7" s="1"/>
  <c r="FD9" i="7" s="1"/>
  <c r="FJ9" i="7" s="1"/>
  <c r="FP9" i="7" s="1"/>
  <c r="FV9" i="7" s="1"/>
  <c r="GB9" i="7" s="1"/>
  <c r="GH9" i="7" s="1"/>
  <c r="GN9" i="7" s="1"/>
  <c r="GT9" i="7" s="1"/>
  <c r="GZ9" i="7" s="1"/>
  <c r="HF9" i="7" s="1"/>
  <c r="HL9" i="7" s="1"/>
  <c r="HR9" i="7" s="1"/>
  <c r="HX9" i="7" s="1"/>
  <c r="ID9" i="7" s="1"/>
  <c r="CC10" i="7"/>
  <c r="FO237" i="7"/>
  <c r="KE185" i="7"/>
  <c r="KE186" i="7" s="1"/>
  <c r="KE187" i="7" s="1"/>
  <c r="KE188" i="7" s="1"/>
  <c r="KE189" i="7" s="1"/>
  <c r="KE190" i="7" s="1"/>
  <c r="KE191" i="7" s="1"/>
  <c r="KE192" i="7" s="1"/>
  <c r="KE193" i="7" s="1"/>
  <c r="KE194" i="7" s="1"/>
  <c r="KE195" i="7" s="1"/>
  <c r="KE196" i="7" s="1"/>
  <c r="KE197" i="7" s="1"/>
  <c r="KE198" i="7" s="1"/>
  <c r="KE199" i="7" s="1"/>
  <c r="KE200" i="7" s="1"/>
  <c r="KE201" i="7" s="1"/>
  <c r="KE202" i="7" s="1"/>
  <c r="KE203" i="7" s="1"/>
  <c r="KE204" i="7" s="1"/>
  <c r="KE205" i="7" s="1"/>
  <c r="KE206" i="7" s="1"/>
  <c r="KE207" i="7" s="1"/>
  <c r="KE208" i="7" s="1"/>
  <c r="KE209" i="7" s="1"/>
  <c r="KE210" i="7" s="1"/>
  <c r="KE211" i="7" s="1"/>
  <c r="KE212" i="7" s="1"/>
  <c r="KE213" i="7" s="1"/>
  <c r="KL8" i="7" l="1"/>
  <c r="KR8" i="7" s="1"/>
  <c r="KX8" i="7" s="1"/>
  <c r="LD8" i="7" s="1"/>
  <c r="LJ8" i="7" s="1"/>
  <c r="LP8" i="7" s="1"/>
  <c r="LV8" i="7" s="1"/>
  <c r="MB8" i="7" s="1"/>
  <c r="MH8" i="7" s="1"/>
  <c r="MN8" i="7" s="1"/>
  <c r="MT8" i="7" s="1"/>
  <c r="MZ8" i="7" s="1"/>
  <c r="NF8" i="7" s="1"/>
  <c r="NL8" i="7" s="1"/>
  <c r="NR8" i="7" s="1"/>
  <c r="IJ9" i="7"/>
  <c r="IP9" i="7" s="1"/>
  <c r="IV9" i="7" s="1"/>
  <c r="JB9" i="7" s="1"/>
  <c r="JH9" i="7" s="1"/>
  <c r="JN9" i="7" s="1"/>
  <c r="JT9" i="7" s="1"/>
  <c r="JZ9" i="7" s="1"/>
  <c r="KF9" i="7" s="1"/>
  <c r="KL9" i="7" s="1"/>
  <c r="KR9" i="7" s="1"/>
  <c r="KX9" i="7" s="1"/>
  <c r="LD9" i="7" s="1"/>
  <c r="LJ9" i="7" s="1"/>
  <c r="LP9" i="7" s="1"/>
  <c r="LV9" i="7" s="1"/>
  <c r="MB9" i="7" s="1"/>
  <c r="MH9" i="7" s="1"/>
  <c r="MN9" i="7" s="1"/>
  <c r="MT9" i="7" s="1"/>
  <c r="MZ9" i="7" s="1"/>
  <c r="NF9" i="7" s="1"/>
  <c r="NL9" i="7" s="1"/>
  <c r="NR9" i="7" s="1"/>
  <c r="FO238" i="7"/>
  <c r="FO239" i="7" s="1"/>
  <c r="FO240" i="7" s="1"/>
  <c r="FO241" i="7" s="1"/>
  <c r="FO242" i="7" s="1"/>
  <c r="FO243" i="7" s="1"/>
  <c r="FO244" i="7" s="1"/>
  <c r="FO245" i="7" s="1"/>
  <c r="FO246" i="7" s="1"/>
  <c r="FO247" i="7" s="1"/>
  <c r="FO248" i="7" s="1"/>
  <c r="FO249" i="7" s="1"/>
  <c r="FO250" i="7" s="1"/>
  <c r="FO251" i="7" s="1"/>
  <c r="FO252" i="7" s="1"/>
  <c r="FO253" i="7" s="1"/>
  <c r="FO254" i="7" s="1"/>
  <c r="FO255" i="7" s="1"/>
  <c r="LC416" i="7"/>
  <c r="LC417" i="7" s="1"/>
  <c r="LC418" i="7" s="1"/>
  <c r="LC419" i="7" s="1"/>
  <c r="DS289" i="7"/>
  <c r="DS290" i="7" s="1"/>
  <c r="DS291" i="7" s="1"/>
  <c r="DS292" i="7" s="1"/>
  <c r="JS97" i="7"/>
  <c r="JG130" i="7"/>
  <c r="EQ131" i="7"/>
  <c r="EQ132" i="7" s="1"/>
  <c r="EQ133" i="7" s="1"/>
  <c r="EQ134" i="7" s="1"/>
  <c r="EQ135" i="7" s="1"/>
  <c r="EQ136" i="7" s="1"/>
  <c r="EQ137" i="7" s="1"/>
  <c r="EQ138" i="7" s="1"/>
  <c r="EQ139" i="7" s="1"/>
  <c r="EQ140" i="7" s="1"/>
  <c r="EQ141" i="7" s="1"/>
  <c r="EQ142" i="7" s="1"/>
  <c r="EQ143" i="7" s="1"/>
  <c r="EQ144" i="7" s="1"/>
  <c r="EQ145" i="7" s="1"/>
  <c r="EQ146" i="7" s="1"/>
  <c r="EQ147" i="7" s="1"/>
  <c r="EQ148" i="7" s="1"/>
  <c r="EQ149" i="7" s="1"/>
  <c r="EQ150" i="7" s="1"/>
  <c r="EQ151" i="7" s="1"/>
  <c r="EQ152" i="7" s="1"/>
  <c r="EQ153" i="7" s="1"/>
  <c r="EQ154" i="7" s="1"/>
  <c r="EQ155" i="7" s="1"/>
  <c r="EQ156" i="7" s="1"/>
  <c r="EQ157" i="7" s="1"/>
  <c r="EQ158" i="7" s="1"/>
  <c r="EQ159" i="7" s="1"/>
  <c r="EQ160" i="7" s="1"/>
  <c r="EQ161" i="7" s="1"/>
  <c r="EQ162" i="7" s="1"/>
  <c r="EQ163" i="7" s="1"/>
  <c r="EQ164" i="7" s="1"/>
  <c r="EQ165" i="7" s="1"/>
  <c r="EQ166" i="7" s="1"/>
  <c r="EQ167" i="7" s="1"/>
  <c r="EQ168" i="7" s="1"/>
  <c r="EQ169" i="7" s="1"/>
  <c r="EQ170" i="7" s="1"/>
  <c r="EQ171" i="7" s="1"/>
  <c r="EQ172" i="7" s="1"/>
  <c r="EQ173" i="7" s="1"/>
  <c r="EQ174" i="7" s="1"/>
  <c r="EQ175" i="7" s="1"/>
  <c r="EQ176" i="7" s="1"/>
  <c r="EQ177" i="7" s="1"/>
  <c r="EQ178" i="7" s="1"/>
  <c r="EQ179" i="7" s="1"/>
  <c r="EQ180" i="7" s="1"/>
  <c r="EQ181" i="7" s="1"/>
  <c r="IO417" i="7"/>
  <c r="IO418" i="7" s="1"/>
  <c r="IO419" i="7" s="1"/>
  <c r="JM274" i="7"/>
  <c r="JM275" i="7" s="1"/>
  <c r="JM276" i="7" s="1"/>
  <c r="JM277" i="7" s="1"/>
  <c r="JM278" i="7" s="1"/>
  <c r="JM279" i="7" s="1"/>
  <c r="JM280" i="7" s="1"/>
  <c r="JM281" i="7" s="1"/>
  <c r="JM282" i="7" s="1"/>
  <c r="GM393" i="7"/>
  <c r="DY294" i="7"/>
  <c r="DY295" i="7" s="1"/>
  <c r="DY296" i="7" s="1"/>
  <c r="DY297" i="7" s="1"/>
  <c r="DY298" i="7" s="1"/>
  <c r="DY299" i="7" s="1"/>
  <c r="DY300" i="7" s="1"/>
  <c r="DY301" i="7" s="1"/>
  <c r="DY302" i="7" s="1"/>
  <c r="DY303" i="7" s="1"/>
  <c r="DY304" i="7" s="1"/>
  <c r="DY305" i="7" s="1"/>
  <c r="DY306" i="7" s="1"/>
  <c r="DY307" i="7" s="1"/>
  <c r="DY308" i="7" s="1"/>
  <c r="DY309" i="7" s="1"/>
  <c r="DY310" i="7" s="1"/>
  <c r="EK263" i="7"/>
  <c r="EK264" i="7" s="1"/>
  <c r="EK265" i="7" s="1"/>
  <c r="EK266" i="7" s="1"/>
  <c r="II412" i="7"/>
  <c r="II413" i="7" s="1"/>
  <c r="II414" i="7" s="1"/>
  <c r="II415" i="7" s="1"/>
  <c r="II416" i="7" s="1"/>
  <c r="II417" i="7" s="1"/>
  <c r="II418" i="7" s="1"/>
  <c r="KK403" i="7"/>
  <c r="EW243" i="7"/>
  <c r="EW244" i="7" s="1"/>
  <c r="EQ241" i="7"/>
  <c r="EQ242" i="7" s="1"/>
  <c r="FC252" i="7"/>
  <c r="FC253" i="7" s="1"/>
  <c r="FC254" i="7" s="1"/>
  <c r="FC255" i="7" s="1"/>
  <c r="FC256" i="7" s="1"/>
  <c r="FC257" i="7" s="1"/>
  <c r="FC258" i="7" s="1"/>
  <c r="FC259" i="7" s="1"/>
  <c r="FC260" i="7" s="1"/>
  <c r="FC261" i="7" s="1"/>
  <c r="FC262" i="7" s="1"/>
  <c r="FC263" i="7" s="1"/>
  <c r="FC264" i="7" s="1"/>
  <c r="FC265" i="7" s="1"/>
  <c r="FC266" i="7" s="1"/>
  <c r="FC267" i="7" s="1"/>
  <c r="FC268" i="7" s="1"/>
  <c r="FC269" i="7" s="1"/>
  <c r="FC270" i="7" s="1"/>
  <c r="FC271" i="7" s="1"/>
  <c r="FC272" i="7" s="1"/>
  <c r="FC273" i="7" s="1"/>
  <c r="FC274" i="7" s="1"/>
  <c r="FC275" i="7" s="1"/>
  <c r="GG412" i="7"/>
  <c r="IU419" i="7"/>
  <c r="IU420" i="7" s="1"/>
  <c r="IU421" i="7" s="1"/>
  <c r="GA255" i="7"/>
  <c r="CU328" i="7"/>
  <c r="CU329" i="7" s="1"/>
  <c r="CU330" i="7" s="1"/>
  <c r="CU331" i="7" s="1"/>
  <c r="CU332" i="7" s="1"/>
  <c r="CU333" i="7" s="1"/>
  <c r="CU334" i="7" s="1"/>
  <c r="CU335" i="7" s="1"/>
  <c r="JS377" i="7"/>
  <c r="JS378" i="7" s="1"/>
  <c r="JS379" i="7" s="1"/>
  <c r="JG256" i="7"/>
  <c r="CC221" i="7"/>
  <c r="CD220" i="7"/>
  <c r="CJ220" i="7" s="1"/>
  <c r="CP220" i="7" s="1"/>
  <c r="CV220" i="7" s="1"/>
  <c r="DB220" i="7" s="1"/>
  <c r="DH220" i="7" s="1"/>
  <c r="DN220" i="7" s="1"/>
  <c r="DT220" i="7" s="1"/>
  <c r="DZ220" i="7" s="1"/>
  <c r="EF220" i="7" s="1"/>
  <c r="EL220" i="7" s="1"/>
  <c r="ER220" i="7" s="1"/>
  <c r="EX220" i="7" s="1"/>
  <c r="FD220" i="7" s="1"/>
  <c r="FJ220" i="7" s="1"/>
  <c r="FP220" i="7" s="1"/>
  <c r="FV220" i="7" s="1"/>
  <c r="GB220" i="7" s="1"/>
  <c r="GH220" i="7" s="1"/>
  <c r="GN220" i="7" s="1"/>
  <c r="GT220" i="7" s="1"/>
  <c r="GZ220" i="7" s="1"/>
  <c r="HF220" i="7" s="1"/>
  <c r="HL220" i="7" s="1"/>
  <c r="HR220" i="7" s="1"/>
  <c r="HX220" i="7" s="1"/>
  <c r="ID220" i="7" s="1"/>
  <c r="IJ220" i="7" s="1"/>
  <c r="IP220" i="7" s="1"/>
  <c r="IV220" i="7" s="1"/>
  <c r="JB220" i="7" s="1"/>
  <c r="CI290" i="7"/>
  <c r="DG415" i="7"/>
  <c r="DG416" i="7" s="1"/>
  <c r="DG417" i="7" s="1"/>
  <c r="DG418" i="7" s="1"/>
  <c r="FU307" i="7"/>
  <c r="KW423" i="7"/>
  <c r="DM302" i="7"/>
  <c r="CC11" i="7"/>
  <c r="CD10" i="7"/>
  <c r="CJ10" i="7" s="1"/>
  <c r="CP10" i="7" s="1"/>
  <c r="CV10" i="7" s="1"/>
  <c r="DB10" i="7" s="1"/>
  <c r="DH10" i="7" s="1"/>
  <c r="DN10" i="7" s="1"/>
  <c r="DT10" i="7" s="1"/>
  <c r="DZ10" i="7" s="1"/>
  <c r="EF10" i="7" s="1"/>
  <c r="EL10" i="7" s="1"/>
  <c r="ER10" i="7" s="1"/>
  <c r="EX10" i="7" s="1"/>
  <c r="FD10" i="7" s="1"/>
  <c r="FJ10" i="7" s="1"/>
  <c r="FP10" i="7" s="1"/>
  <c r="FV10" i="7" s="1"/>
  <c r="GB10" i="7" s="1"/>
  <c r="GH10" i="7" s="1"/>
  <c r="GN10" i="7" s="1"/>
  <c r="GT10" i="7" s="1"/>
  <c r="GZ10" i="7" s="1"/>
  <c r="HF10" i="7" s="1"/>
  <c r="HL10" i="7" s="1"/>
  <c r="HR10" i="7" s="1"/>
  <c r="HX10" i="7" s="1"/>
  <c r="ID10" i="7" s="1"/>
  <c r="IJ10" i="7" s="1"/>
  <c r="IP10" i="7" s="1"/>
  <c r="IV10" i="7" s="1"/>
  <c r="JB10" i="7" s="1"/>
  <c r="KQ410" i="7"/>
  <c r="CO298" i="7"/>
  <c r="CO299" i="7" s="1"/>
  <c r="CO300" i="7" s="1"/>
  <c r="CO301" i="7" s="1"/>
  <c r="CO302" i="7" s="1"/>
  <c r="CO303" i="7" s="1"/>
  <c r="CO304" i="7" s="1"/>
  <c r="CO305" i="7" s="1"/>
  <c r="CO306" i="7" s="1"/>
  <c r="CO307" i="7" s="1"/>
  <c r="CO308" i="7" s="1"/>
  <c r="CO309" i="7" s="1"/>
  <c r="CO310" i="7" s="1"/>
  <c r="CO311" i="7" s="1"/>
  <c r="CO312" i="7" s="1"/>
  <c r="CO313" i="7" s="1"/>
  <c r="CO314" i="7" s="1"/>
  <c r="CO315" i="7" s="1"/>
  <c r="CO316" i="7" s="1"/>
  <c r="CO317" i="7" s="1"/>
  <c r="CO318" i="7" s="1"/>
  <c r="CO319" i="7" s="1"/>
  <c r="CO320" i="7" s="1"/>
  <c r="CO321" i="7" s="1"/>
  <c r="CO322" i="7" s="1"/>
  <c r="CO323" i="7" s="1"/>
  <c r="CO324" i="7" s="1"/>
  <c r="CO325" i="7" s="1"/>
  <c r="CO326" i="7" s="1"/>
  <c r="CO327" i="7" s="1"/>
  <c r="CO328" i="7" s="1"/>
  <c r="CO329" i="7" s="1"/>
  <c r="CO330" i="7" s="1"/>
  <c r="CO331" i="7" s="1"/>
  <c r="JY416" i="7"/>
  <c r="JY417" i="7" s="1"/>
  <c r="FI318" i="7"/>
  <c r="EE302" i="7"/>
  <c r="EE303" i="7" s="1"/>
  <c r="EE304" i="7" s="1"/>
  <c r="DA413" i="7"/>
  <c r="DA414" i="7" s="1"/>
  <c r="DA415" i="7" s="1"/>
  <c r="DA416" i="7" s="1"/>
  <c r="DA417" i="7" s="1"/>
  <c r="DA418" i="7" s="1"/>
  <c r="DA419" i="7" s="1"/>
  <c r="DA420" i="7" s="1"/>
  <c r="DA421" i="7" s="1"/>
  <c r="DA422" i="7" s="1"/>
  <c r="DA423" i="7" s="1"/>
  <c r="JM134" i="7"/>
  <c r="JM135" i="7" s="1"/>
  <c r="JM136" i="7" s="1"/>
  <c r="JM137" i="7" s="1"/>
  <c r="JM138" i="7" s="1"/>
  <c r="JM139" i="7" s="1"/>
  <c r="JM140" i="7" s="1"/>
  <c r="JM141" i="7" s="1"/>
  <c r="JM142" i="7" s="1"/>
  <c r="JM143" i="7" s="1"/>
  <c r="JM144" i="7" s="1"/>
  <c r="JM145" i="7" s="1"/>
  <c r="JM146" i="7" s="1"/>
  <c r="JM147" i="7" s="1"/>
  <c r="JM148" i="7" s="1"/>
  <c r="JM149" i="7" s="1"/>
  <c r="JM150" i="7" s="1"/>
  <c r="JM151" i="7" s="1"/>
  <c r="JM152" i="7" s="1"/>
  <c r="JM153" i="7" s="1"/>
  <c r="JM154" i="7" s="1"/>
  <c r="JM155" i="7" s="1"/>
  <c r="JM156" i="7" s="1"/>
  <c r="JM157" i="7" s="1"/>
  <c r="JM158" i="7" s="1"/>
  <c r="JM159" i="7" s="1"/>
  <c r="JM160" i="7" s="1"/>
  <c r="JM161" i="7" s="1"/>
  <c r="JM162" i="7" s="1"/>
  <c r="JM163" i="7" s="1"/>
  <c r="JM164" i="7" s="1"/>
  <c r="JM165" i="7" s="1"/>
  <c r="JM166" i="7" s="1"/>
  <c r="FC75" i="7"/>
  <c r="FC76" i="7" s="1"/>
  <c r="FC77" i="7" s="1"/>
  <c r="FC78" i="7" s="1"/>
  <c r="FC79" i="7" s="1"/>
  <c r="FC80" i="7" s="1"/>
  <c r="FC81" i="7" s="1"/>
  <c r="FC82" i="7" s="1"/>
  <c r="FC83" i="7" s="1"/>
  <c r="FC84" i="7" s="1"/>
  <c r="FC85" i="7" s="1"/>
  <c r="FC86" i="7" s="1"/>
  <c r="FC87" i="7" s="1"/>
  <c r="FC88" i="7" s="1"/>
  <c r="FC89" i="7" s="1"/>
  <c r="FC90" i="7" s="1"/>
  <c r="FC91" i="7" s="1"/>
  <c r="FC92" i="7" s="1"/>
  <c r="FC93" i="7" s="1"/>
  <c r="FC94" i="7" s="1"/>
  <c r="FC95" i="7" s="1"/>
  <c r="FC96" i="7" s="1"/>
  <c r="FC97" i="7" s="1"/>
  <c r="FC98" i="7" s="1"/>
  <c r="FC99" i="7" s="1"/>
  <c r="FC100" i="7" s="1"/>
  <c r="FC101" i="7" s="1"/>
  <c r="FC102" i="7" s="1"/>
  <c r="FC103" i="7" s="1"/>
  <c r="FC104" i="7" s="1"/>
  <c r="FC105" i="7" s="1"/>
  <c r="FC106" i="7" s="1"/>
  <c r="FC107" i="7" s="1"/>
  <c r="FC108" i="7" s="1"/>
  <c r="FC109" i="7" s="1"/>
  <c r="FC110" i="7" s="1"/>
  <c r="FC111" i="7" s="1"/>
  <c r="FC112" i="7" s="1"/>
  <c r="FC113" i="7" s="1"/>
  <c r="FC114" i="7" s="1"/>
  <c r="FC115" i="7" s="1"/>
  <c r="FC116" i="7" s="1"/>
  <c r="FC117" i="7" s="1"/>
  <c r="FC118" i="7" s="1"/>
  <c r="FC119" i="7" s="1"/>
  <c r="FC120" i="7" s="1"/>
  <c r="FC121" i="7" s="1"/>
  <c r="FC122" i="7" s="1"/>
  <c r="FC123" i="7" s="1"/>
  <c r="FC124" i="7" s="1"/>
  <c r="FC125" i="7" s="1"/>
  <c r="FC126" i="7" s="1"/>
  <c r="FC127" i="7" s="1"/>
  <c r="FC128" i="7" s="1"/>
  <c r="FC129" i="7" s="1"/>
  <c r="FC130" i="7" s="1"/>
  <c r="FC131" i="7" s="1"/>
  <c r="FC132" i="7" s="1"/>
  <c r="FC133" i="7" s="1"/>
  <c r="FC134" i="7" s="1"/>
  <c r="FC135" i="7" s="1"/>
  <c r="FC136" i="7" s="1"/>
  <c r="FC137" i="7" s="1"/>
  <c r="FC138" i="7" s="1"/>
  <c r="FC139" i="7" s="1"/>
  <c r="FC140" i="7" s="1"/>
  <c r="FC141" i="7" s="1"/>
  <c r="FC142" i="7" s="1"/>
  <c r="FC143" i="7" s="1"/>
  <c r="FC144" i="7" s="1"/>
  <c r="FC145" i="7" s="1"/>
  <c r="FC146" i="7" s="1"/>
  <c r="FC147" i="7" s="1"/>
  <c r="FC148" i="7" s="1"/>
  <c r="FC149" i="7" s="1"/>
  <c r="FC150" i="7" s="1"/>
  <c r="FC151" i="7" s="1"/>
  <c r="FC152" i="7" s="1"/>
  <c r="FC153" i="7" s="1"/>
  <c r="FC154" i="7" s="1"/>
  <c r="FC155" i="7" s="1"/>
  <c r="FC156" i="7" s="1"/>
  <c r="FC157" i="7" s="1"/>
  <c r="FC158" i="7" s="1"/>
  <c r="FC159" i="7" s="1"/>
  <c r="FC160" i="7" s="1"/>
  <c r="FC161" i="7" s="1"/>
  <c r="FC162" i="7" s="1"/>
  <c r="FC163" i="7" s="1"/>
  <c r="FC164" i="7" s="1"/>
  <c r="JA175" i="7"/>
  <c r="JA176" i="7" s="1"/>
  <c r="JA177" i="7" s="1"/>
  <c r="JA178" i="7" s="1"/>
  <c r="JA179" i="7" s="1"/>
  <c r="JA180" i="7" s="1"/>
  <c r="JA181" i="7" s="1"/>
  <c r="JA182" i="7" s="1"/>
  <c r="JA183" i="7" s="1"/>
  <c r="JA184" i="7" s="1"/>
  <c r="JA185" i="7" s="1"/>
  <c r="JA186" i="7" s="1"/>
  <c r="JA187" i="7" s="1"/>
  <c r="JA188" i="7" s="1"/>
  <c r="JA189" i="7" s="1"/>
  <c r="JA190" i="7" s="1"/>
  <c r="JA191" i="7" s="1"/>
  <c r="JA192" i="7" s="1"/>
  <c r="JA193" i="7" s="1"/>
  <c r="JA194" i="7" s="1"/>
  <c r="JA195" i="7" s="1"/>
  <c r="JA196" i="7" s="1"/>
  <c r="JA197" i="7" s="1"/>
  <c r="JA198" i="7" s="1"/>
  <c r="JA199" i="7" s="1"/>
  <c r="JA200" i="7" s="1"/>
  <c r="JA201" i="7" s="1"/>
  <c r="JA202" i="7" s="1"/>
  <c r="JA203" i="7" s="1"/>
  <c r="JA204" i="7" s="1"/>
  <c r="JA205" i="7" s="1"/>
  <c r="JA206" i="7" s="1"/>
  <c r="JA207" i="7" s="1"/>
  <c r="JA208" i="7" s="1"/>
  <c r="JA209" i="7" s="1"/>
  <c r="JA210" i="7" s="1"/>
  <c r="JA211" i="7" s="1"/>
  <c r="JA212" i="7" s="1"/>
  <c r="JA213" i="7" s="1"/>
  <c r="CO213" i="7"/>
  <c r="JA393" i="7"/>
  <c r="JA394" i="7" s="1"/>
  <c r="JA395" i="7" s="1"/>
  <c r="JA396" i="7" s="1"/>
  <c r="JA397" i="7" s="1"/>
  <c r="JH219" i="7"/>
  <c r="JN219" i="7" s="1"/>
  <c r="JT219" i="7" s="1"/>
  <c r="JZ219" i="7" s="1"/>
  <c r="KF219" i="7" s="1"/>
  <c r="KL219" i="7" s="1"/>
  <c r="KR219" i="7" s="1"/>
  <c r="KX219" i="7" s="1"/>
  <c r="LD219" i="7" s="1"/>
  <c r="LJ219" i="7" s="1"/>
  <c r="LP219" i="7" s="1"/>
  <c r="LV219" i="7" s="1"/>
  <c r="MB219" i="7" s="1"/>
  <c r="MH219" i="7" s="1"/>
  <c r="MN219" i="7" s="1"/>
  <c r="MT219" i="7" s="1"/>
  <c r="MZ219" i="7" s="1"/>
  <c r="NF219" i="7" s="1"/>
  <c r="NL219" i="7" s="1"/>
  <c r="NR219" i="7" s="1"/>
  <c r="GS353" i="7"/>
  <c r="IC402" i="7"/>
  <c r="KE294" i="7"/>
  <c r="KE295" i="7" s="1"/>
  <c r="KE296" i="7" s="1"/>
  <c r="KE297" i="7" s="1"/>
  <c r="FC165" i="7" l="1"/>
  <c r="FC166" i="7" s="1"/>
  <c r="FC167" i="7" s="1"/>
  <c r="FC168" i="7" s="1"/>
  <c r="FC169" i="7" s="1"/>
  <c r="FC170" i="7" s="1"/>
  <c r="FC171" i="7" s="1"/>
  <c r="FC172" i="7" s="1"/>
  <c r="FC173" i="7" s="1"/>
  <c r="FC174" i="7" s="1"/>
  <c r="FC175" i="7" s="1"/>
  <c r="FC176" i="7" s="1"/>
  <c r="FC177" i="7" s="1"/>
  <c r="FC178" i="7" s="1"/>
  <c r="FC179" i="7" s="1"/>
  <c r="FC180" i="7" s="1"/>
  <c r="FC181" i="7" s="1"/>
  <c r="FC182" i="7" s="1"/>
  <c r="FC183" i="7" s="1"/>
  <c r="FC184" i="7" s="1"/>
  <c r="FC185" i="7" s="1"/>
  <c r="FC186" i="7" s="1"/>
  <c r="FC187" i="7" s="1"/>
  <c r="FC188" i="7" s="1"/>
  <c r="FC189" i="7" s="1"/>
  <c r="FC190" i="7" s="1"/>
  <c r="FC191" i="7" s="1"/>
  <c r="FC192" i="7" s="1"/>
  <c r="FC193" i="7" s="1"/>
  <c r="FC194" i="7" s="1"/>
  <c r="FC195" i="7" s="1"/>
  <c r="FC196" i="7" s="1"/>
  <c r="FC197" i="7" s="1"/>
  <c r="FC198" i="7" s="1"/>
  <c r="FC199" i="7" s="1"/>
  <c r="FC200" i="7" s="1"/>
  <c r="FC201" i="7" s="1"/>
  <c r="FC202" i="7" s="1"/>
  <c r="FC203" i="7" s="1"/>
  <c r="FC204" i="7" s="1"/>
  <c r="FC205" i="7" s="1"/>
  <c r="FC206" i="7" s="1"/>
  <c r="FC207" i="7" s="1"/>
  <c r="FC208" i="7" s="1"/>
  <c r="FC209" i="7" s="1"/>
  <c r="FC210" i="7" s="1"/>
  <c r="FC211" i="7" s="1"/>
  <c r="FC212" i="7" s="1"/>
  <c r="FC213" i="7" s="1"/>
  <c r="DA424" i="7"/>
  <c r="DA425" i="7" s="1"/>
  <c r="EE305" i="7"/>
  <c r="EE306" i="7" s="1"/>
  <c r="EE307" i="7" s="1"/>
  <c r="EE308" i="7" s="1"/>
  <c r="EE309" i="7" s="1"/>
  <c r="EE310" i="7" s="1"/>
  <c r="EE311" i="7" s="1"/>
  <c r="EE312" i="7" s="1"/>
  <c r="EE313" i="7" s="1"/>
  <c r="EE314" i="7" s="1"/>
  <c r="EE315" i="7" s="1"/>
  <c r="EE316" i="7" s="1"/>
  <c r="FI319" i="7"/>
  <c r="JY418" i="7"/>
  <c r="CO332" i="7"/>
  <c r="CO333" i="7" s="1"/>
  <c r="CO334" i="7" s="1"/>
  <c r="CO335" i="7" s="1"/>
  <c r="CO336" i="7" s="1"/>
  <c r="CO337" i="7" s="1"/>
  <c r="CO338" i="7" s="1"/>
  <c r="CO339" i="7" s="1"/>
  <c r="CO340" i="7" s="1"/>
  <c r="CO341" i="7" s="1"/>
  <c r="CO342" i="7" s="1"/>
  <c r="CO343" i="7" s="1"/>
  <c r="CO344" i="7" s="1"/>
  <c r="CO345" i="7" s="1"/>
  <c r="CO346" i="7" s="1"/>
  <c r="CO347" i="7" s="1"/>
  <c r="CO348" i="7" s="1"/>
  <c r="CO349" i="7" s="1"/>
  <c r="CO350" i="7" s="1"/>
  <c r="CO351" i="7" s="1"/>
  <c r="CO352" i="7" s="1"/>
  <c r="CO353" i="7" s="1"/>
  <c r="CO354" i="7" s="1"/>
  <c r="KQ411" i="7"/>
  <c r="KQ412" i="7" s="1"/>
  <c r="KQ413" i="7" s="1"/>
  <c r="KQ414" i="7" s="1"/>
  <c r="KQ415" i="7" s="1"/>
  <c r="KQ416" i="7" s="1"/>
  <c r="KQ417" i="7" s="1"/>
  <c r="KQ418" i="7" s="1"/>
  <c r="KQ419" i="7" s="1"/>
  <c r="JH10" i="7"/>
  <c r="JH220" i="7"/>
  <c r="JN220" i="7" s="1"/>
  <c r="JT220" i="7" s="1"/>
  <c r="JZ220" i="7" s="1"/>
  <c r="KF220" i="7" s="1"/>
  <c r="KL220" i="7" s="1"/>
  <c r="KR220" i="7" s="1"/>
  <c r="KX220" i="7" s="1"/>
  <c r="LD220" i="7" s="1"/>
  <c r="LJ220" i="7" s="1"/>
  <c r="LP220" i="7" s="1"/>
  <c r="LV220" i="7" s="1"/>
  <c r="MB220" i="7" s="1"/>
  <c r="MH220" i="7" s="1"/>
  <c r="MN220" i="7" s="1"/>
  <c r="MT220" i="7" s="1"/>
  <c r="MZ220" i="7" s="1"/>
  <c r="NF220" i="7" s="1"/>
  <c r="NL220" i="7" s="1"/>
  <c r="NR220" i="7" s="1"/>
  <c r="IU422" i="7"/>
  <c r="GG413" i="7"/>
  <c r="GG414" i="7" s="1"/>
  <c r="FC276" i="7"/>
  <c r="FC277" i="7" s="1"/>
  <c r="FC278" i="7" s="1"/>
  <c r="FC279" i="7" s="1"/>
  <c r="FC280" i="7" s="1"/>
  <c r="FC281" i="7" s="1"/>
  <c r="FC282" i="7" s="1"/>
  <c r="FC283" i="7" s="1"/>
  <c r="FC284" i="7" s="1"/>
  <c r="FC285" i="7" s="1"/>
  <c r="FC286" i="7" s="1"/>
  <c r="FC287" i="7" s="1"/>
  <c r="FC288" i="7" s="1"/>
  <c r="EQ243" i="7"/>
  <c r="EQ244" i="7" s="1"/>
  <c r="EW245" i="7"/>
  <c r="EW246" i="7" s="1"/>
  <c r="EW247" i="7" s="1"/>
  <c r="EW248" i="7" s="1"/>
  <c r="EW249" i="7" s="1"/>
  <c r="EW250" i="7" s="1"/>
  <c r="EW251" i="7" s="1"/>
  <c r="EW252" i="7" s="1"/>
  <c r="EW253" i="7" s="1"/>
  <c r="EW254" i="7" s="1"/>
  <c r="EW255" i="7" s="1"/>
  <c r="EW256" i="7" s="1"/>
  <c r="EW257" i="7" s="1"/>
  <c r="KK404" i="7"/>
  <c r="KK405" i="7" s="1"/>
  <c r="KK406" i="7" s="1"/>
  <c r="KK407" i="7" s="1"/>
  <c r="II419" i="7"/>
  <c r="EK267" i="7"/>
  <c r="EK268" i="7" s="1"/>
  <c r="EK269" i="7" s="1"/>
  <c r="EK270" i="7" s="1"/>
  <c r="EK271" i="7" s="1"/>
  <c r="EK272" i="7" s="1"/>
  <c r="EK273" i="7" s="1"/>
  <c r="EK274" i="7" s="1"/>
  <c r="EK275" i="7" s="1"/>
  <c r="EK276" i="7" s="1"/>
  <c r="EK277" i="7" s="1"/>
  <c r="EK278" i="7" s="1"/>
  <c r="EK279" i="7" s="1"/>
  <c r="EK280" i="7" s="1"/>
  <c r="EK281" i="7" s="1"/>
  <c r="EK282" i="7" s="1"/>
  <c r="DY311" i="7"/>
  <c r="DY312" i="7" s="1"/>
  <c r="DY313" i="7" s="1"/>
  <c r="DY314" i="7" s="1"/>
  <c r="GM394" i="7"/>
  <c r="GM395" i="7" s="1"/>
  <c r="GM396" i="7" s="1"/>
  <c r="GM397" i="7" s="1"/>
  <c r="GM398" i="7" s="1"/>
  <c r="JM283" i="7"/>
  <c r="JM284" i="7" s="1"/>
  <c r="JM285" i="7" s="1"/>
  <c r="JM286" i="7" s="1"/>
  <c r="JM287" i="7" s="1"/>
  <c r="JM288" i="7" s="1"/>
  <c r="JM289" i="7" s="1"/>
  <c r="JM290" i="7" s="1"/>
  <c r="JM291" i="7" s="1"/>
  <c r="JM292" i="7" s="1"/>
  <c r="JM293" i="7" s="1"/>
  <c r="JM294" i="7" s="1"/>
  <c r="JM295" i="7" s="1"/>
  <c r="JM296" i="7" s="1"/>
  <c r="JM297" i="7" s="1"/>
  <c r="JM298" i="7" s="1"/>
  <c r="JM299" i="7" s="1"/>
  <c r="JM300" i="7" s="1"/>
  <c r="JM301" i="7" s="1"/>
  <c r="JM302" i="7" s="1"/>
  <c r="JM303" i="7" s="1"/>
  <c r="JM304" i="7" s="1"/>
  <c r="JM305" i="7" s="1"/>
  <c r="JM306" i="7" s="1"/>
  <c r="JM307" i="7" s="1"/>
  <c r="JM308" i="7" s="1"/>
  <c r="JM309" i="7" s="1"/>
  <c r="JM310" i="7" s="1"/>
  <c r="JM311" i="7" s="1"/>
  <c r="JM312" i="7" s="1"/>
  <c r="JM313" i="7" s="1"/>
  <c r="JM314" i="7" s="1"/>
  <c r="JM315" i="7" s="1"/>
  <c r="JM316" i="7" s="1"/>
  <c r="JM317" i="7" s="1"/>
  <c r="JM318" i="7" s="1"/>
  <c r="JM319" i="7" s="1"/>
  <c r="JM320" i="7" s="1"/>
  <c r="JM321" i="7" s="1"/>
  <c r="JM322" i="7" s="1"/>
  <c r="JM323" i="7" s="1"/>
  <c r="JM324" i="7" s="1"/>
  <c r="JM325" i="7" s="1"/>
  <c r="JM326" i="7" s="1"/>
  <c r="JM327" i="7" s="1"/>
  <c r="JM328" i="7" s="1"/>
  <c r="JM329" i="7" s="1"/>
  <c r="JM330" i="7" s="1"/>
  <c r="JM331" i="7" s="1"/>
  <c r="JM332" i="7" s="1"/>
  <c r="JM333" i="7" s="1"/>
  <c r="JM334" i="7" s="1"/>
  <c r="JA398" i="7"/>
  <c r="JA399" i="7" s="1"/>
  <c r="JA400" i="7" s="1"/>
  <c r="JA401" i="7" s="1"/>
  <c r="JM167" i="7"/>
  <c r="JM168" i="7" s="1"/>
  <c r="JM169" i="7" s="1"/>
  <c r="JM170" i="7" s="1"/>
  <c r="JM171" i="7" s="1"/>
  <c r="JM172" i="7" s="1"/>
  <c r="JM173" i="7" s="1"/>
  <c r="JM174" i="7" s="1"/>
  <c r="JM175" i="7" s="1"/>
  <c r="JM176" i="7" s="1"/>
  <c r="JM177" i="7" s="1"/>
  <c r="JM178" i="7" s="1"/>
  <c r="JM179" i="7" s="1"/>
  <c r="JM180" i="7" s="1"/>
  <c r="JM181" i="7" s="1"/>
  <c r="JM182" i="7" s="1"/>
  <c r="JM183" i="7" s="1"/>
  <c r="JM184" i="7" s="1"/>
  <c r="JM185" i="7" s="1"/>
  <c r="JM186" i="7" s="1"/>
  <c r="JM187" i="7" s="1"/>
  <c r="JM188" i="7" s="1"/>
  <c r="JM189" i="7" s="1"/>
  <c r="JM190" i="7" s="1"/>
  <c r="JM191" i="7" s="1"/>
  <c r="JM192" i="7" s="1"/>
  <c r="JM193" i="7" s="1"/>
  <c r="JM194" i="7" s="1"/>
  <c r="JM195" i="7" s="1"/>
  <c r="JM196" i="7" s="1"/>
  <c r="JM197" i="7" s="1"/>
  <c r="KE298" i="7"/>
  <c r="KE299" i="7" s="1"/>
  <c r="KE300" i="7" s="1"/>
  <c r="KE301" i="7" s="1"/>
  <c r="KE302" i="7" s="1"/>
  <c r="KE303" i="7" s="1"/>
  <c r="KE304" i="7" s="1"/>
  <c r="KE305" i="7" s="1"/>
  <c r="KE306" i="7" s="1"/>
  <c r="KE307" i="7" s="1"/>
  <c r="KE308" i="7" s="1"/>
  <c r="KE309" i="7" s="1"/>
  <c r="KE310" i="7" s="1"/>
  <c r="KE311" i="7" s="1"/>
  <c r="KE312" i="7" s="1"/>
  <c r="IC403" i="7"/>
  <c r="IC404" i="7" s="1"/>
  <c r="IC405" i="7" s="1"/>
  <c r="GS354" i="7"/>
  <c r="GS355" i="7" s="1"/>
  <c r="GS356" i="7" s="1"/>
  <c r="GS357" i="7" s="1"/>
  <c r="GS358" i="7" s="1"/>
  <c r="GS359" i="7" s="1"/>
  <c r="GS360" i="7" s="1"/>
  <c r="GS361" i="7" s="1"/>
  <c r="GS362" i="7" s="1"/>
  <c r="GS363" i="7" s="1"/>
  <c r="GS364" i="7" s="1"/>
  <c r="GS365" i="7" s="1"/>
  <c r="GS366" i="7" s="1"/>
  <c r="CD11" i="7"/>
  <c r="CJ11" i="7" s="1"/>
  <c r="CP11" i="7" s="1"/>
  <c r="CV11" i="7" s="1"/>
  <c r="DB11" i="7" s="1"/>
  <c r="DH11" i="7" s="1"/>
  <c r="DN11" i="7" s="1"/>
  <c r="DT11" i="7" s="1"/>
  <c r="DZ11" i="7" s="1"/>
  <c r="EF11" i="7" s="1"/>
  <c r="EL11" i="7" s="1"/>
  <c r="ER11" i="7" s="1"/>
  <c r="EX11" i="7" s="1"/>
  <c r="FD11" i="7" s="1"/>
  <c r="FJ11" i="7" s="1"/>
  <c r="FP11" i="7" s="1"/>
  <c r="FV11" i="7" s="1"/>
  <c r="GB11" i="7" s="1"/>
  <c r="GH11" i="7" s="1"/>
  <c r="GN11" i="7" s="1"/>
  <c r="GT11" i="7" s="1"/>
  <c r="GZ11" i="7" s="1"/>
  <c r="HF11" i="7" s="1"/>
  <c r="HL11" i="7" s="1"/>
  <c r="HR11" i="7" s="1"/>
  <c r="HX11" i="7" s="1"/>
  <c r="ID11" i="7" s="1"/>
  <c r="CC12" i="7"/>
  <c r="DM303" i="7"/>
  <c r="DM304" i="7" s="1"/>
  <c r="DM305" i="7" s="1"/>
  <c r="KW424" i="7"/>
  <c r="KW425" i="7" s="1"/>
  <c r="FU308" i="7"/>
  <c r="FU309" i="7" s="1"/>
  <c r="FU310" i="7" s="1"/>
  <c r="FU311" i="7" s="1"/>
  <c r="FU312" i="7" s="1"/>
  <c r="FU313" i="7" s="1"/>
  <c r="FU314" i="7" s="1"/>
  <c r="FU315" i="7" s="1"/>
  <c r="FU316" i="7" s="1"/>
  <c r="FU317" i="7" s="1"/>
  <c r="FU318" i="7" s="1"/>
  <c r="FU319" i="7" s="1"/>
  <c r="DG419" i="7"/>
  <c r="CI291" i="7"/>
  <c r="CI292" i="7" s="1"/>
  <c r="CI293" i="7" s="1"/>
  <c r="CI294" i="7" s="1"/>
  <c r="CI295" i="7" s="1"/>
  <c r="CI296" i="7" s="1"/>
  <c r="CI297" i="7" s="1"/>
  <c r="CI298" i="7" s="1"/>
  <c r="CI299" i="7" s="1"/>
  <c r="CI300" i="7" s="1"/>
  <c r="CI301" i="7" s="1"/>
  <c r="CI302" i="7" s="1"/>
  <c r="CI303" i="7" s="1"/>
  <c r="CI304" i="7" s="1"/>
  <c r="CI305" i="7" s="1"/>
  <c r="CC222" i="7"/>
  <c r="CD221" i="7"/>
  <c r="CJ221" i="7" s="1"/>
  <c r="CP221" i="7" s="1"/>
  <c r="CV221" i="7" s="1"/>
  <c r="DB221" i="7" s="1"/>
  <c r="DH221" i="7" s="1"/>
  <c r="DN221" i="7" s="1"/>
  <c r="DT221" i="7" s="1"/>
  <c r="DZ221" i="7" s="1"/>
  <c r="EF221" i="7" s="1"/>
  <c r="EL221" i="7" s="1"/>
  <c r="ER221" i="7" s="1"/>
  <c r="EX221" i="7" s="1"/>
  <c r="FD221" i="7" s="1"/>
  <c r="FJ221" i="7" s="1"/>
  <c r="FP221" i="7" s="1"/>
  <c r="FV221" i="7" s="1"/>
  <c r="GB221" i="7" s="1"/>
  <c r="GH221" i="7" s="1"/>
  <c r="GN221" i="7" s="1"/>
  <c r="GT221" i="7" s="1"/>
  <c r="GZ221" i="7" s="1"/>
  <c r="HF221" i="7" s="1"/>
  <c r="HL221" i="7" s="1"/>
  <c r="HR221" i="7" s="1"/>
  <c r="HX221" i="7" s="1"/>
  <c r="ID221" i="7" s="1"/>
  <c r="IJ221" i="7" s="1"/>
  <c r="IP221" i="7" s="1"/>
  <c r="IV221" i="7" s="1"/>
  <c r="JB221" i="7" s="1"/>
  <c r="JG257" i="7"/>
  <c r="JG258" i="7" s="1"/>
  <c r="JG259" i="7" s="1"/>
  <c r="JG260" i="7" s="1"/>
  <c r="JG261" i="7" s="1"/>
  <c r="JG262" i="7" s="1"/>
  <c r="JG263" i="7" s="1"/>
  <c r="JS380" i="7"/>
  <c r="JS381" i="7" s="1"/>
  <c r="JS382" i="7" s="1"/>
  <c r="JS383" i="7" s="1"/>
  <c r="JS384" i="7" s="1"/>
  <c r="JS385" i="7" s="1"/>
  <c r="JS386" i="7" s="1"/>
  <c r="JS387" i="7" s="1"/>
  <c r="JS388" i="7" s="1"/>
  <c r="JS389" i="7" s="1"/>
  <c r="JS390" i="7" s="1"/>
  <c r="CU336" i="7"/>
  <c r="GA256" i="7"/>
  <c r="GA257" i="7" s="1"/>
  <c r="GA258" i="7" s="1"/>
  <c r="IO420" i="7"/>
  <c r="EQ182" i="7"/>
  <c r="EQ183" i="7" s="1"/>
  <c r="EQ184" i="7" s="1"/>
  <c r="EQ185" i="7" s="1"/>
  <c r="EQ186" i="7" s="1"/>
  <c r="EQ187" i="7" s="1"/>
  <c r="EQ188" i="7" s="1"/>
  <c r="EQ189" i="7" s="1"/>
  <c r="EQ190" i="7" s="1"/>
  <c r="EQ191" i="7" s="1"/>
  <c r="EQ192" i="7" s="1"/>
  <c r="EQ193" i="7" s="1"/>
  <c r="EQ194" i="7" s="1"/>
  <c r="EQ195" i="7" s="1"/>
  <c r="EQ196" i="7" s="1"/>
  <c r="EQ197" i="7" s="1"/>
  <c r="EQ198" i="7" s="1"/>
  <c r="EQ199" i="7" s="1"/>
  <c r="EQ200" i="7" s="1"/>
  <c r="EQ201" i="7" s="1"/>
  <c r="EQ202" i="7" s="1"/>
  <c r="EQ203" i="7" s="1"/>
  <c r="EQ204" i="7" s="1"/>
  <c r="EQ205" i="7" s="1"/>
  <c r="EQ206" i="7" s="1"/>
  <c r="EQ207" i="7" s="1"/>
  <c r="EQ208" i="7" s="1"/>
  <c r="EQ209" i="7" s="1"/>
  <c r="EQ210" i="7" s="1"/>
  <c r="EQ211" i="7" s="1"/>
  <c r="EQ212" i="7" s="1"/>
  <c r="EQ213" i="7" s="1"/>
  <c r="JG131" i="7"/>
  <c r="JG132" i="7" s="1"/>
  <c r="JG133" i="7" s="1"/>
  <c r="JG134" i="7" s="1"/>
  <c r="JG135" i="7" s="1"/>
  <c r="JG136" i="7" s="1"/>
  <c r="JG137" i="7" s="1"/>
  <c r="JG138" i="7" s="1"/>
  <c r="JG139" i="7" s="1"/>
  <c r="JG140" i="7" s="1"/>
  <c r="JS98" i="7"/>
  <c r="JS99" i="7" s="1"/>
  <c r="JS100" i="7" s="1"/>
  <c r="JS101" i="7" s="1"/>
  <c r="JS102" i="7" s="1"/>
  <c r="JS103" i="7" s="1"/>
  <c r="JS104" i="7" s="1"/>
  <c r="JS105" i="7" s="1"/>
  <c r="JS106" i="7" s="1"/>
  <c r="JS107" i="7" s="1"/>
  <c r="JS108" i="7" s="1"/>
  <c r="JS109" i="7" s="1"/>
  <c r="JS110" i="7" s="1"/>
  <c r="JS111" i="7" s="1"/>
  <c r="JS112" i="7" s="1"/>
  <c r="JS113" i="7" s="1"/>
  <c r="JS114" i="7" s="1"/>
  <c r="DS293" i="7"/>
  <c r="DS294" i="7" s="1"/>
  <c r="DS295" i="7" s="1"/>
  <c r="DS296" i="7" s="1"/>
  <c r="DS297" i="7" s="1"/>
  <c r="DS298" i="7" s="1"/>
  <c r="DS299" i="7" s="1"/>
  <c r="DS300" i="7" s="1"/>
  <c r="DS301" i="7" s="1"/>
  <c r="DS302" i="7" s="1"/>
  <c r="DS303" i="7" s="1"/>
  <c r="DS304" i="7" s="1"/>
  <c r="DS305" i="7" s="1"/>
  <c r="DS306" i="7" s="1"/>
  <c r="DS307" i="7" s="1"/>
  <c r="DS308" i="7" s="1"/>
  <c r="DS309" i="7" s="1"/>
  <c r="LC420" i="7"/>
  <c r="FO256" i="7"/>
  <c r="FO257" i="7" s="1"/>
  <c r="FO258" i="7" s="1"/>
  <c r="JN10" i="7" l="1"/>
  <c r="JT10" i="7" s="1"/>
  <c r="JZ10" i="7" s="1"/>
  <c r="KF10" i="7" s="1"/>
  <c r="KL10" i="7" s="1"/>
  <c r="KR10" i="7" s="1"/>
  <c r="KX10" i="7" s="1"/>
  <c r="LD10" i="7" s="1"/>
  <c r="LJ10" i="7" s="1"/>
  <c r="LP10" i="7" s="1"/>
  <c r="LV10" i="7" s="1"/>
  <c r="MB10" i="7" s="1"/>
  <c r="MH10" i="7" s="1"/>
  <c r="MN10" i="7" s="1"/>
  <c r="MT10" i="7" s="1"/>
  <c r="MZ10" i="7" s="1"/>
  <c r="NF10" i="7" s="1"/>
  <c r="NL10" i="7" s="1"/>
  <c r="NR10" i="7" s="1"/>
  <c r="IJ11" i="7"/>
  <c r="IP11" i="7" s="1"/>
  <c r="IV11" i="7" s="1"/>
  <c r="JB11" i="7" s="1"/>
  <c r="JH11" i="7" s="1"/>
  <c r="JN11" i="7" s="1"/>
  <c r="JT11" i="7" s="1"/>
  <c r="JZ11" i="7" s="1"/>
  <c r="KF11" i="7" s="1"/>
  <c r="KL11" i="7" s="1"/>
  <c r="KR11" i="7" s="1"/>
  <c r="KX11" i="7" s="1"/>
  <c r="LD11" i="7" s="1"/>
  <c r="LJ11" i="7" s="1"/>
  <c r="LP11" i="7" s="1"/>
  <c r="LV11" i="7" s="1"/>
  <c r="MB11" i="7" s="1"/>
  <c r="MH11" i="7" s="1"/>
  <c r="MN11" i="7" s="1"/>
  <c r="MT11" i="7" s="1"/>
  <c r="MZ11" i="7" s="1"/>
  <c r="NF11" i="7" s="1"/>
  <c r="NL11" i="7" s="1"/>
  <c r="NR11" i="7" s="1"/>
  <c r="DS310" i="7"/>
  <c r="DS311" i="7" s="1"/>
  <c r="DS312" i="7" s="1"/>
  <c r="IO421" i="7"/>
  <c r="IO422" i="7" s="1"/>
  <c r="IO423" i="7" s="1"/>
  <c r="IO424" i="7" s="1"/>
  <c r="IO425" i="7" s="1"/>
  <c r="IO426" i="7" s="1"/>
  <c r="JH221" i="7"/>
  <c r="JN221" i="7" s="1"/>
  <c r="JT221" i="7" s="1"/>
  <c r="JZ221" i="7" s="1"/>
  <c r="KF221" i="7" s="1"/>
  <c r="KL221" i="7" s="1"/>
  <c r="KR221" i="7" s="1"/>
  <c r="KX221" i="7" s="1"/>
  <c r="LD221" i="7" s="1"/>
  <c r="LJ221" i="7" s="1"/>
  <c r="LP221" i="7" s="1"/>
  <c r="LV221" i="7" s="1"/>
  <c r="MB221" i="7" s="1"/>
  <c r="MH221" i="7" s="1"/>
  <c r="MN221" i="7" s="1"/>
  <c r="MT221" i="7" s="1"/>
  <c r="MZ221" i="7" s="1"/>
  <c r="NF221" i="7" s="1"/>
  <c r="NL221" i="7" s="1"/>
  <c r="NR221" i="7" s="1"/>
  <c r="CC13" i="7"/>
  <c r="CD12" i="7"/>
  <c r="CJ12" i="7" s="1"/>
  <c r="CP12" i="7" s="1"/>
  <c r="CV12" i="7" s="1"/>
  <c r="DB12" i="7" s="1"/>
  <c r="DH12" i="7" s="1"/>
  <c r="DN12" i="7" s="1"/>
  <c r="DT12" i="7" s="1"/>
  <c r="DZ12" i="7" s="1"/>
  <c r="EF12" i="7" s="1"/>
  <c r="EL12" i="7" s="1"/>
  <c r="ER12" i="7" s="1"/>
  <c r="EX12" i="7" s="1"/>
  <c r="FD12" i="7" s="1"/>
  <c r="FJ12" i="7" s="1"/>
  <c r="FP12" i="7" s="1"/>
  <c r="FV12" i="7" s="1"/>
  <c r="GB12" i="7" s="1"/>
  <c r="GH12" i="7" s="1"/>
  <c r="GN12" i="7" s="1"/>
  <c r="GT12" i="7" s="1"/>
  <c r="GZ12" i="7" s="1"/>
  <c r="HF12" i="7" s="1"/>
  <c r="HL12" i="7" s="1"/>
  <c r="HR12" i="7" s="1"/>
  <c r="HX12" i="7" s="1"/>
  <c r="ID12" i="7" s="1"/>
  <c r="IC406" i="7"/>
  <c r="IC407" i="7" s="1"/>
  <c r="KE313" i="7"/>
  <c r="KE314" i="7" s="1"/>
  <c r="KE315" i="7" s="1"/>
  <c r="KE316" i="7" s="1"/>
  <c r="KE317" i="7" s="1"/>
  <c r="KE318" i="7" s="1"/>
  <c r="KE319" i="7" s="1"/>
  <c r="KE320" i="7" s="1"/>
  <c r="KE321" i="7" s="1"/>
  <c r="KE322" i="7" s="1"/>
  <c r="KE323" i="7" s="1"/>
  <c r="KE324" i="7" s="1"/>
  <c r="KE325" i="7" s="1"/>
  <c r="KE326" i="7" s="1"/>
  <c r="KE327" i="7" s="1"/>
  <c r="KE328" i="7" s="1"/>
  <c r="KE329" i="7" s="1"/>
  <c r="KE330" i="7" s="1"/>
  <c r="KE331" i="7" s="1"/>
  <c r="KE332" i="7" s="1"/>
  <c r="KE333" i="7" s="1"/>
  <c r="KE334" i="7" s="1"/>
  <c r="KE335" i="7" s="1"/>
  <c r="KE336" i="7" s="1"/>
  <c r="KE337" i="7" s="1"/>
  <c r="KE338" i="7" s="1"/>
  <c r="KE339" i="7" s="1"/>
  <c r="JM198" i="7"/>
  <c r="JM199" i="7" s="1"/>
  <c r="JM200" i="7" s="1"/>
  <c r="JM201" i="7" s="1"/>
  <c r="JA402" i="7"/>
  <c r="JA403" i="7" s="1"/>
  <c r="JA404" i="7" s="1"/>
  <c r="JA405" i="7" s="1"/>
  <c r="FO259" i="7"/>
  <c r="FO260" i="7" s="1"/>
  <c r="LC421" i="7"/>
  <c r="JS115" i="7"/>
  <c r="JS116" i="7" s="1"/>
  <c r="JS117" i="7" s="1"/>
  <c r="JS118" i="7" s="1"/>
  <c r="JS119" i="7" s="1"/>
  <c r="JS120" i="7" s="1"/>
  <c r="JS121" i="7" s="1"/>
  <c r="JS122" i="7" s="1"/>
  <c r="JS123" i="7" s="1"/>
  <c r="JS124" i="7" s="1"/>
  <c r="JS125" i="7" s="1"/>
  <c r="JS126" i="7" s="1"/>
  <c r="JS127" i="7" s="1"/>
  <c r="JS128" i="7" s="1"/>
  <c r="JS129" i="7" s="1"/>
  <c r="JS130" i="7" s="1"/>
  <c r="JS131" i="7" s="1"/>
  <c r="JS132" i="7" s="1"/>
  <c r="JS133" i="7" s="1"/>
  <c r="JS134" i="7" s="1"/>
  <c r="JS135" i="7" s="1"/>
  <c r="JS136" i="7" s="1"/>
  <c r="JS137" i="7" s="1"/>
  <c r="JS138" i="7" s="1"/>
  <c r="JS139" i="7" s="1"/>
  <c r="JS140" i="7" s="1"/>
  <c r="JS141" i="7" s="1"/>
  <c r="JS142" i="7" s="1"/>
  <c r="JS143" i="7" s="1"/>
  <c r="JS144" i="7" s="1"/>
  <c r="JG141" i="7"/>
  <c r="JG142" i="7" s="1"/>
  <c r="GA259" i="7"/>
  <c r="CU337" i="7"/>
  <c r="CU338" i="7" s="1"/>
  <c r="CU339" i="7" s="1"/>
  <c r="CU340" i="7" s="1"/>
  <c r="CU341" i="7" s="1"/>
  <c r="CU342" i="7" s="1"/>
  <c r="CU343" i="7" s="1"/>
  <c r="CU344" i="7" s="1"/>
  <c r="CU345" i="7" s="1"/>
  <c r="CU346" i="7" s="1"/>
  <c r="JS391" i="7"/>
  <c r="JS392" i="7" s="1"/>
  <c r="JS393" i="7" s="1"/>
  <c r="JS394" i="7" s="1"/>
  <c r="JS395" i="7" s="1"/>
  <c r="JG264" i="7"/>
  <c r="JG265" i="7" s="1"/>
  <c r="CC223" i="7"/>
  <c r="CD222" i="7"/>
  <c r="CJ222" i="7" s="1"/>
  <c r="CP222" i="7" s="1"/>
  <c r="CV222" i="7" s="1"/>
  <c r="DB222" i="7" s="1"/>
  <c r="DH222" i="7" s="1"/>
  <c r="DN222" i="7" s="1"/>
  <c r="DT222" i="7" s="1"/>
  <c r="DZ222" i="7" s="1"/>
  <c r="EF222" i="7" s="1"/>
  <c r="EL222" i="7" s="1"/>
  <c r="ER222" i="7" s="1"/>
  <c r="EX222" i="7" s="1"/>
  <c r="FD222" i="7" s="1"/>
  <c r="FJ222" i="7" s="1"/>
  <c r="FP222" i="7" s="1"/>
  <c r="FV222" i="7" s="1"/>
  <c r="GB222" i="7" s="1"/>
  <c r="GH222" i="7" s="1"/>
  <c r="GN222" i="7" s="1"/>
  <c r="GT222" i="7" s="1"/>
  <c r="GZ222" i="7" s="1"/>
  <c r="HF222" i="7" s="1"/>
  <c r="HL222" i="7" s="1"/>
  <c r="HR222" i="7" s="1"/>
  <c r="HX222" i="7" s="1"/>
  <c r="ID222" i="7" s="1"/>
  <c r="IJ222" i="7" s="1"/>
  <c r="IP222" i="7" s="1"/>
  <c r="IV222" i="7" s="1"/>
  <c r="JB222" i="7" s="1"/>
  <c r="CI306" i="7"/>
  <c r="CI307" i="7" s="1"/>
  <c r="CI308" i="7" s="1"/>
  <c r="CI309" i="7" s="1"/>
  <c r="CI310" i="7" s="1"/>
  <c r="CI311" i="7" s="1"/>
  <c r="CI312" i="7" s="1"/>
  <c r="CI313" i="7" s="1"/>
  <c r="CI314" i="7" s="1"/>
  <c r="DG420" i="7"/>
  <c r="FU320" i="7"/>
  <c r="FU321" i="7" s="1"/>
  <c r="FU322" i="7" s="1"/>
  <c r="KW426" i="7"/>
  <c r="KW427" i="7" s="1"/>
  <c r="DM306" i="7"/>
  <c r="DM307" i="7" s="1"/>
  <c r="GS367" i="7"/>
  <c r="GS368" i="7" s="1"/>
  <c r="GS369" i="7" s="1"/>
  <c r="JM335" i="7"/>
  <c r="JM336" i="7" s="1"/>
  <c r="JM337" i="7" s="1"/>
  <c r="JM338" i="7" s="1"/>
  <c r="JM339" i="7" s="1"/>
  <c r="JM340" i="7" s="1"/>
  <c r="JM341" i="7" s="1"/>
  <c r="JM342" i="7" s="1"/>
  <c r="JM343" i="7" s="1"/>
  <c r="JM344" i="7" s="1"/>
  <c r="JM345" i="7" s="1"/>
  <c r="JM346" i="7" s="1"/>
  <c r="JM347" i="7" s="1"/>
  <c r="JM348" i="7" s="1"/>
  <c r="JM349" i="7" s="1"/>
  <c r="JM350" i="7" s="1"/>
  <c r="JM351" i="7" s="1"/>
  <c r="JM352" i="7" s="1"/>
  <c r="JM353" i="7" s="1"/>
  <c r="JM354" i="7" s="1"/>
  <c r="JM355" i="7" s="1"/>
  <c r="GM399" i="7"/>
  <c r="GM400" i="7" s="1"/>
  <c r="GM401" i="7" s="1"/>
  <c r="GM402" i="7" s="1"/>
  <c r="GM403" i="7" s="1"/>
  <c r="GM404" i="7" s="1"/>
  <c r="DY315" i="7"/>
  <c r="DY316" i="7" s="1"/>
  <c r="DY317" i="7" s="1"/>
  <c r="DY318" i="7" s="1"/>
  <c r="DY319" i="7" s="1"/>
  <c r="DY320" i="7" s="1"/>
  <c r="EK283" i="7"/>
  <c r="II420" i="7"/>
  <c r="KK408" i="7"/>
  <c r="KK409" i="7" s="1"/>
  <c r="EW258" i="7"/>
  <c r="EW259" i="7" s="1"/>
  <c r="EW260" i="7" s="1"/>
  <c r="EW261" i="7" s="1"/>
  <c r="EW262" i="7" s="1"/>
  <c r="EW263" i="7" s="1"/>
  <c r="EW264" i="7" s="1"/>
  <c r="EW265" i="7" s="1"/>
  <c r="EW266" i="7" s="1"/>
  <c r="EW267" i="7" s="1"/>
  <c r="EW268" i="7" s="1"/>
  <c r="EW269" i="7" s="1"/>
  <c r="EQ245" i="7"/>
  <c r="EQ246" i="7" s="1"/>
  <c r="EQ247" i="7" s="1"/>
  <c r="EQ248" i="7" s="1"/>
  <c r="EQ249" i="7" s="1"/>
  <c r="EQ250" i="7" s="1"/>
  <c r="FC289" i="7"/>
  <c r="FC290" i="7" s="1"/>
  <c r="FC291" i="7" s="1"/>
  <c r="FC292" i="7" s="1"/>
  <c r="FC293" i="7" s="1"/>
  <c r="FC294" i="7" s="1"/>
  <c r="GG415" i="7"/>
  <c r="IU423" i="7"/>
  <c r="KQ420" i="7"/>
  <c r="KQ421" i="7" s="1"/>
  <c r="CO355" i="7"/>
  <c r="CO356" i="7" s="1"/>
  <c r="CO357" i="7" s="1"/>
  <c r="CO358" i="7" s="1"/>
  <c r="JY419" i="7"/>
  <c r="FI320" i="7"/>
  <c r="FI321" i="7" s="1"/>
  <c r="FI322" i="7" s="1"/>
  <c r="EE317" i="7"/>
  <c r="EE318" i="7" s="1"/>
  <c r="EE319" i="7" s="1"/>
  <c r="EE320" i="7" s="1"/>
  <c r="DA426" i="7"/>
  <c r="DA427" i="7" s="1"/>
  <c r="IJ12" i="7" l="1"/>
  <c r="IP12" i="7" s="1"/>
  <c r="IV12" i="7" s="1"/>
  <c r="JB12" i="7" s="1"/>
  <c r="JH12" i="7" s="1"/>
  <c r="JN12" i="7" s="1"/>
  <c r="JT12" i="7" s="1"/>
  <c r="JZ12" i="7" s="1"/>
  <c r="DB5" i="7"/>
  <c r="EE321" i="7"/>
  <c r="EE322" i="7" s="1"/>
  <c r="EE323" i="7" s="1"/>
  <c r="EE324" i="7" s="1"/>
  <c r="EE325" i="7" s="1"/>
  <c r="EE326" i="7" s="1"/>
  <c r="EE327" i="7" s="1"/>
  <c r="EE328" i="7" s="1"/>
  <c r="EE329" i="7" s="1"/>
  <c r="FI323" i="7"/>
  <c r="FI324" i="7" s="1"/>
  <c r="FI325" i="7" s="1"/>
  <c r="FI326" i="7" s="1"/>
  <c r="FI327" i="7" s="1"/>
  <c r="FI328" i="7" s="1"/>
  <c r="FI329" i="7" s="1"/>
  <c r="FI330" i="7" s="1"/>
  <c r="FI331" i="7" s="1"/>
  <c r="JY420" i="7"/>
  <c r="CO359" i="7"/>
  <c r="CO360" i="7" s="1"/>
  <c r="CO361" i="7" s="1"/>
  <c r="CO362" i="7" s="1"/>
  <c r="KQ422" i="7"/>
  <c r="IU424" i="7"/>
  <c r="IU425" i="7" s="1"/>
  <c r="GG416" i="7"/>
  <c r="FC295" i="7"/>
  <c r="FC296" i="7" s="1"/>
  <c r="FC297" i="7" s="1"/>
  <c r="FC298" i="7" s="1"/>
  <c r="FC299" i="7" s="1"/>
  <c r="FC300" i="7" s="1"/>
  <c r="FC301" i="7" s="1"/>
  <c r="FC302" i="7" s="1"/>
  <c r="EQ251" i="7"/>
  <c r="EW270" i="7"/>
  <c r="KK410" i="7"/>
  <c r="KK411" i="7" s="1"/>
  <c r="KK412" i="7" s="1"/>
  <c r="KK413" i="7" s="1"/>
  <c r="KK414" i="7" s="1"/>
  <c r="II421" i="7"/>
  <c r="EK284" i="7"/>
  <c r="EK285" i="7" s="1"/>
  <c r="EK286" i="7" s="1"/>
  <c r="EK287" i="7" s="1"/>
  <c r="DY321" i="7"/>
  <c r="DY322" i="7" s="1"/>
  <c r="DY323" i="7" s="1"/>
  <c r="DY324" i="7" s="1"/>
  <c r="DY325" i="7" s="1"/>
  <c r="DY326" i="7" s="1"/>
  <c r="DY327" i="7" s="1"/>
  <c r="DY328" i="7" s="1"/>
  <c r="DY329" i="7" s="1"/>
  <c r="DY330" i="7" s="1"/>
  <c r="DY331" i="7" s="1"/>
  <c r="DY332" i="7" s="1"/>
  <c r="DY333" i="7" s="1"/>
  <c r="DY334" i="7" s="1"/>
  <c r="DY335" i="7" s="1"/>
  <c r="GM405" i="7"/>
  <c r="JM356" i="7"/>
  <c r="JM357" i="7" s="1"/>
  <c r="JM358" i="7" s="1"/>
  <c r="JM359" i="7" s="1"/>
  <c r="JM360" i="7" s="1"/>
  <c r="JM361" i="7" s="1"/>
  <c r="JM362" i="7" s="1"/>
  <c r="GS370" i="7"/>
  <c r="GS371" i="7" s="1"/>
  <c r="GS372" i="7" s="1"/>
  <c r="GS373" i="7" s="1"/>
  <c r="DM308" i="7"/>
  <c r="KX5" i="7"/>
  <c r="FU323" i="7"/>
  <c r="FU324" i="7" s="1"/>
  <c r="FU325" i="7" s="1"/>
  <c r="FU326" i="7" s="1"/>
  <c r="FU327" i="7" s="1"/>
  <c r="FU328" i="7" s="1"/>
  <c r="FU329" i="7" s="1"/>
  <c r="FU330" i="7" s="1"/>
  <c r="FU331" i="7" s="1"/>
  <c r="DG421" i="7"/>
  <c r="DG422" i="7" s="1"/>
  <c r="DG423" i="7" s="1"/>
  <c r="CI315" i="7"/>
  <c r="CI316" i="7" s="1"/>
  <c r="CI317" i="7" s="1"/>
  <c r="CI318" i="7" s="1"/>
  <c r="CI319" i="7" s="1"/>
  <c r="CI320" i="7" s="1"/>
  <c r="CI321" i="7" s="1"/>
  <c r="CI322" i="7" s="1"/>
  <c r="CI323" i="7" s="1"/>
  <c r="CI324" i="7" s="1"/>
  <c r="CI325" i="7" s="1"/>
  <c r="CC224" i="7"/>
  <c r="CD223" i="7"/>
  <c r="CJ223" i="7" s="1"/>
  <c r="CP223" i="7" s="1"/>
  <c r="CV223" i="7" s="1"/>
  <c r="DB223" i="7" s="1"/>
  <c r="DH223" i="7" s="1"/>
  <c r="DN223" i="7" s="1"/>
  <c r="DT223" i="7" s="1"/>
  <c r="DZ223" i="7" s="1"/>
  <c r="EF223" i="7" s="1"/>
  <c r="EL223" i="7" s="1"/>
  <c r="ER223" i="7" s="1"/>
  <c r="EX223" i="7" s="1"/>
  <c r="FD223" i="7" s="1"/>
  <c r="FJ223" i="7" s="1"/>
  <c r="FP223" i="7" s="1"/>
  <c r="FV223" i="7" s="1"/>
  <c r="GB223" i="7" s="1"/>
  <c r="GH223" i="7" s="1"/>
  <c r="GN223" i="7" s="1"/>
  <c r="GT223" i="7" s="1"/>
  <c r="GZ223" i="7" s="1"/>
  <c r="HF223" i="7" s="1"/>
  <c r="HL223" i="7" s="1"/>
  <c r="HR223" i="7" s="1"/>
  <c r="HX223" i="7" s="1"/>
  <c r="ID223" i="7" s="1"/>
  <c r="IJ223" i="7" s="1"/>
  <c r="IP223" i="7" s="1"/>
  <c r="IV223" i="7" s="1"/>
  <c r="JB223" i="7" s="1"/>
  <c r="JG266" i="7"/>
  <c r="JG267" i="7" s="1"/>
  <c r="JG268" i="7" s="1"/>
  <c r="JG269" i="7" s="1"/>
  <c r="JG270" i="7" s="1"/>
  <c r="JS396" i="7"/>
  <c r="JS397" i="7" s="1"/>
  <c r="JS398" i="7" s="1"/>
  <c r="JS399" i="7" s="1"/>
  <c r="JS400" i="7" s="1"/>
  <c r="JS401" i="7" s="1"/>
  <c r="CU347" i="7"/>
  <c r="CU348" i="7" s="1"/>
  <c r="CU349" i="7" s="1"/>
  <c r="CU350" i="7" s="1"/>
  <c r="GA260" i="7"/>
  <c r="GA261" i="7" s="1"/>
  <c r="GA262" i="7" s="1"/>
  <c r="GA263" i="7" s="1"/>
  <c r="GA264" i="7" s="1"/>
  <c r="GA265" i="7" s="1"/>
  <c r="GA266" i="7" s="1"/>
  <c r="GA267" i="7" s="1"/>
  <c r="GA268" i="7" s="1"/>
  <c r="GA269" i="7" s="1"/>
  <c r="GA270" i="7" s="1"/>
  <c r="GA271" i="7" s="1"/>
  <c r="GA272" i="7" s="1"/>
  <c r="JG143" i="7"/>
  <c r="JG144" i="7" s="1"/>
  <c r="JG145" i="7" s="1"/>
  <c r="JG146" i="7" s="1"/>
  <c r="JG147" i="7" s="1"/>
  <c r="JS145" i="7"/>
  <c r="JS146" i="7" s="1"/>
  <c r="JS147" i="7" s="1"/>
  <c r="JS148" i="7" s="1"/>
  <c r="JS149" i="7" s="1"/>
  <c r="JS150" i="7" s="1"/>
  <c r="JS151" i="7" s="1"/>
  <c r="JS152" i="7" s="1"/>
  <c r="JS153" i="7" s="1"/>
  <c r="LC422" i="7"/>
  <c r="FO261" i="7"/>
  <c r="FO262" i="7" s="1"/>
  <c r="FO263" i="7" s="1"/>
  <c r="CD13" i="7"/>
  <c r="CJ13" i="7" s="1"/>
  <c r="CP13" i="7" s="1"/>
  <c r="CV13" i="7" s="1"/>
  <c r="DB13" i="7" s="1"/>
  <c r="DH13" i="7" s="1"/>
  <c r="DN13" i="7" s="1"/>
  <c r="DT13" i="7" s="1"/>
  <c r="DZ13" i="7" s="1"/>
  <c r="EF13" i="7" s="1"/>
  <c r="EL13" i="7" s="1"/>
  <c r="ER13" i="7" s="1"/>
  <c r="EX13" i="7" s="1"/>
  <c r="FD13" i="7" s="1"/>
  <c r="FJ13" i="7" s="1"/>
  <c r="FP13" i="7" s="1"/>
  <c r="FV13" i="7" s="1"/>
  <c r="GB13" i="7" s="1"/>
  <c r="GH13" i="7" s="1"/>
  <c r="GN13" i="7" s="1"/>
  <c r="GT13" i="7" s="1"/>
  <c r="GZ13" i="7" s="1"/>
  <c r="HF13" i="7" s="1"/>
  <c r="HL13" i="7" s="1"/>
  <c r="HR13" i="7" s="1"/>
  <c r="HX13" i="7" s="1"/>
  <c r="CC14" i="7"/>
  <c r="JH222" i="7"/>
  <c r="JN222" i="7" s="1"/>
  <c r="JT222" i="7" s="1"/>
  <c r="JZ222" i="7" s="1"/>
  <c r="KF222" i="7" s="1"/>
  <c r="KL222" i="7" s="1"/>
  <c r="KR222" i="7" s="1"/>
  <c r="KX222" i="7" s="1"/>
  <c r="LD222" i="7" s="1"/>
  <c r="LJ222" i="7" s="1"/>
  <c r="LP222" i="7" s="1"/>
  <c r="LV222" i="7" s="1"/>
  <c r="MB222" i="7" s="1"/>
  <c r="MH222" i="7" s="1"/>
  <c r="MN222" i="7" s="1"/>
  <c r="MT222" i="7" s="1"/>
  <c r="MZ222" i="7" s="1"/>
  <c r="NF222" i="7" s="1"/>
  <c r="NL222" i="7" s="1"/>
  <c r="NR222" i="7" s="1"/>
  <c r="JA406" i="7"/>
  <c r="JA407" i="7" s="1"/>
  <c r="JA408" i="7" s="1"/>
  <c r="JM202" i="7"/>
  <c r="JM203" i="7" s="1"/>
  <c r="JM204" i="7" s="1"/>
  <c r="JM205" i="7" s="1"/>
  <c r="JM206" i="7" s="1"/>
  <c r="JM207" i="7" s="1"/>
  <c r="JM208" i="7" s="1"/>
  <c r="JM209" i="7" s="1"/>
  <c r="JM210" i="7" s="1"/>
  <c r="JM211" i="7" s="1"/>
  <c r="JM212" i="7" s="1"/>
  <c r="JM213" i="7" s="1"/>
  <c r="KE340" i="7"/>
  <c r="KE341" i="7" s="1"/>
  <c r="KE342" i="7" s="1"/>
  <c r="KE343" i="7" s="1"/>
  <c r="KE344" i="7" s="1"/>
  <c r="KE345" i="7" s="1"/>
  <c r="KE346" i="7" s="1"/>
  <c r="KE347" i="7" s="1"/>
  <c r="KE348" i="7" s="1"/>
  <c r="KE349" i="7" s="1"/>
  <c r="KE350" i="7" s="1"/>
  <c r="IC408" i="7"/>
  <c r="IC409" i="7" s="1"/>
  <c r="IO427" i="7"/>
  <c r="DS313" i="7"/>
  <c r="DS314" i="7" s="1"/>
  <c r="DS315" i="7" s="1"/>
  <c r="DS316" i="7" s="1"/>
  <c r="DS317" i="7" s="1"/>
  <c r="DS318" i="7" s="1"/>
  <c r="DS319" i="7" s="1"/>
  <c r="DS320" i="7" s="1"/>
  <c r="ID13" i="7" l="1"/>
  <c r="IJ13" i="7" s="1"/>
  <c r="KF12" i="7"/>
  <c r="KL12" i="7" s="1"/>
  <c r="KR12" i="7" s="1"/>
  <c r="KX12" i="7" s="1"/>
  <c r="LD12" i="7" s="1"/>
  <c r="LJ12" i="7" s="1"/>
  <c r="LP12" i="7" s="1"/>
  <c r="LV12" i="7" s="1"/>
  <c r="MB12" i="7" s="1"/>
  <c r="MH12" i="7" s="1"/>
  <c r="MN12" i="7" s="1"/>
  <c r="MT12" i="7" s="1"/>
  <c r="MZ12" i="7" s="1"/>
  <c r="NF12" i="7" s="1"/>
  <c r="NL12" i="7" s="1"/>
  <c r="NR12" i="7" s="1"/>
  <c r="DS321" i="7"/>
  <c r="DS322" i="7" s="1"/>
  <c r="KE351" i="7"/>
  <c r="KE352" i="7" s="1"/>
  <c r="KE353" i="7" s="1"/>
  <c r="KE354" i="7" s="1"/>
  <c r="KE355" i="7" s="1"/>
  <c r="KE356" i="7" s="1"/>
  <c r="KE357" i="7" s="1"/>
  <c r="KE358" i="7" s="1"/>
  <c r="KE359" i="7" s="1"/>
  <c r="KE360" i="7" s="1"/>
  <c r="KE361" i="7" s="1"/>
  <c r="KE362" i="7" s="1"/>
  <c r="KE363" i="7" s="1"/>
  <c r="KE364" i="7" s="1"/>
  <c r="KE365" i="7" s="1"/>
  <c r="KE366" i="7" s="1"/>
  <c r="KE367" i="7" s="1"/>
  <c r="KE368" i="7" s="1"/>
  <c r="KE369" i="7" s="1"/>
  <c r="KE370" i="7" s="1"/>
  <c r="KE371" i="7" s="1"/>
  <c r="KE372" i="7" s="1"/>
  <c r="KE373" i="7" s="1"/>
  <c r="KE374" i="7" s="1"/>
  <c r="KE375" i="7" s="1"/>
  <c r="KE376" i="7" s="1"/>
  <c r="KE377" i="7" s="1"/>
  <c r="KE378" i="7" s="1"/>
  <c r="KE379" i="7" s="1"/>
  <c r="KE380" i="7" s="1"/>
  <c r="KE381" i="7" s="1"/>
  <c r="KE382" i="7" s="1"/>
  <c r="KE383" i="7" s="1"/>
  <c r="KE384" i="7" s="1"/>
  <c r="JA409" i="7"/>
  <c r="JA410" i="7" s="1"/>
  <c r="CC15" i="7"/>
  <c r="CD14" i="7"/>
  <c r="CJ14" i="7" s="1"/>
  <c r="CP14" i="7" s="1"/>
  <c r="CV14" i="7" s="1"/>
  <c r="DB14" i="7" s="1"/>
  <c r="DH14" i="7" s="1"/>
  <c r="DN14" i="7" s="1"/>
  <c r="DT14" i="7" s="1"/>
  <c r="DZ14" i="7" s="1"/>
  <c r="EF14" i="7" s="1"/>
  <c r="EL14" i="7" s="1"/>
  <c r="ER14" i="7" s="1"/>
  <c r="EX14" i="7" s="1"/>
  <c r="FD14" i="7" s="1"/>
  <c r="FJ14" i="7" s="1"/>
  <c r="FP14" i="7" s="1"/>
  <c r="FV14" i="7" s="1"/>
  <c r="GB14" i="7" s="1"/>
  <c r="GH14" i="7" s="1"/>
  <c r="GN14" i="7" s="1"/>
  <c r="GT14" i="7" s="1"/>
  <c r="GZ14" i="7" s="1"/>
  <c r="HF14" i="7" s="1"/>
  <c r="HL14" i="7" s="1"/>
  <c r="HR14" i="7" s="1"/>
  <c r="HX14" i="7" s="1"/>
  <c r="ID14" i="7" s="1"/>
  <c r="JH223" i="7"/>
  <c r="JN223" i="7" s="1"/>
  <c r="JT223" i="7" s="1"/>
  <c r="JZ223" i="7" s="1"/>
  <c r="KF223" i="7" s="1"/>
  <c r="KL223" i="7" s="1"/>
  <c r="KR223" i="7" s="1"/>
  <c r="KX223" i="7" s="1"/>
  <c r="LD223" i="7" s="1"/>
  <c r="LJ223" i="7" s="1"/>
  <c r="LP223" i="7" s="1"/>
  <c r="LV223" i="7" s="1"/>
  <c r="MB223" i="7" s="1"/>
  <c r="MH223" i="7" s="1"/>
  <c r="MN223" i="7" s="1"/>
  <c r="MT223" i="7" s="1"/>
  <c r="MZ223" i="7" s="1"/>
  <c r="NF223" i="7" s="1"/>
  <c r="NL223" i="7" s="1"/>
  <c r="NR223" i="7" s="1"/>
  <c r="IP5" i="7"/>
  <c r="IC410" i="7"/>
  <c r="FO264" i="7"/>
  <c r="FO265" i="7" s="1"/>
  <c r="FO266" i="7" s="1"/>
  <c r="FO267" i="7" s="1"/>
  <c r="FO268" i="7" s="1"/>
  <c r="LC423" i="7"/>
  <c r="LC424" i="7" s="1"/>
  <c r="JS154" i="7"/>
  <c r="JS155" i="7" s="1"/>
  <c r="JS156" i="7" s="1"/>
  <c r="JS157" i="7" s="1"/>
  <c r="JS158" i="7" s="1"/>
  <c r="JS159" i="7" s="1"/>
  <c r="JS160" i="7" s="1"/>
  <c r="JS161" i="7" s="1"/>
  <c r="JS162" i="7" s="1"/>
  <c r="JS163" i="7" s="1"/>
  <c r="JS164" i="7" s="1"/>
  <c r="JS165" i="7" s="1"/>
  <c r="JS166" i="7" s="1"/>
  <c r="JS167" i="7" s="1"/>
  <c r="JS168" i="7" s="1"/>
  <c r="JS169" i="7" s="1"/>
  <c r="JS170" i="7" s="1"/>
  <c r="JS171" i="7" s="1"/>
  <c r="JS172" i="7" s="1"/>
  <c r="JS173" i="7" s="1"/>
  <c r="JG148" i="7"/>
  <c r="JG149" i="7" s="1"/>
  <c r="JG150" i="7" s="1"/>
  <c r="JG151" i="7" s="1"/>
  <c r="JG152" i="7" s="1"/>
  <c r="JG153" i="7" s="1"/>
  <c r="JG154" i="7" s="1"/>
  <c r="JG155" i="7" s="1"/>
  <c r="JG156" i="7" s="1"/>
  <c r="JG157" i="7" s="1"/>
  <c r="JG158" i="7" s="1"/>
  <c r="JG159" i="7" s="1"/>
  <c r="JG160" i="7" s="1"/>
  <c r="JG161" i="7" s="1"/>
  <c r="JG162" i="7" s="1"/>
  <c r="JG163" i="7" s="1"/>
  <c r="JG164" i="7" s="1"/>
  <c r="JG165" i="7" s="1"/>
  <c r="JG166" i="7" s="1"/>
  <c r="JG167" i="7" s="1"/>
  <c r="JG168" i="7" s="1"/>
  <c r="JG169" i="7" s="1"/>
  <c r="JG170" i="7" s="1"/>
  <c r="JG171" i="7" s="1"/>
  <c r="JG172" i="7" s="1"/>
  <c r="JG173" i="7" s="1"/>
  <c r="JG174" i="7" s="1"/>
  <c r="GA273" i="7"/>
  <c r="GA274" i="7" s="1"/>
  <c r="GA275" i="7" s="1"/>
  <c r="GA276" i="7" s="1"/>
  <c r="CU351" i="7"/>
  <c r="CU352" i="7" s="1"/>
  <c r="JS402" i="7"/>
  <c r="JG271" i="7"/>
  <c r="JG272" i="7" s="1"/>
  <c r="JG273" i="7" s="1"/>
  <c r="JG274" i="7" s="1"/>
  <c r="JG275" i="7" s="1"/>
  <c r="JG276" i="7" s="1"/>
  <c r="JG277" i="7" s="1"/>
  <c r="CD224" i="7"/>
  <c r="CJ224" i="7" s="1"/>
  <c r="CP224" i="7" s="1"/>
  <c r="CV224" i="7" s="1"/>
  <c r="DB224" i="7" s="1"/>
  <c r="DH224" i="7" s="1"/>
  <c r="DN224" i="7" s="1"/>
  <c r="DT224" i="7" s="1"/>
  <c r="DZ224" i="7" s="1"/>
  <c r="EF224" i="7" s="1"/>
  <c r="EL224" i="7" s="1"/>
  <c r="ER224" i="7" s="1"/>
  <c r="EX224" i="7" s="1"/>
  <c r="FD224" i="7" s="1"/>
  <c r="FJ224" i="7" s="1"/>
  <c r="FP224" i="7" s="1"/>
  <c r="FV224" i="7" s="1"/>
  <c r="GB224" i="7" s="1"/>
  <c r="GH224" i="7" s="1"/>
  <c r="GN224" i="7" s="1"/>
  <c r="GT224" i="7" s="1"/>
  <c r="GZ224" i="7" s="1"/>
  <c r="HF224" i="7" s="1"/>
  <c r="HL224" i="7" s="1"/>
  <c r="HR224" i="7" s="1"/>
  <c r="HX224" i="7" s="1"/>
  <c r="ID224" i="7" s="1"/>
  <c r="IJ224" i="7" s="1"/>
  <c r="IP224" i="7" s="1"/>
  <c r="IV224" i="7" s="1"/>
  <c r="JB224" i="7" s="1"/>
  <c r="CC225" i="7"/>
  <c r="CI326" i="7"/>
  <c r="CI327" i="7" s="1"/>
  <c r="CI328" i="7" s="1"/>
  <c r="CI329" i="7" s="1"/>
  <c r="CI330" i="7" s="1"/>
  <c r="CI331" i="7" s="1"/>
  <c r="CI332" i="7" s="1"/>
  <c r="CI333" i="7" s="1"/>
  <c r="CI334" i="7" s="1"/>
  <c r="CI335" i="7" s="1"/>
  <c r="CI336" i="7" s="1"/>
  <c r="CI337" i="7" s="1"/>
  <c r="CI338" i="7" s="1"/>
  <c r="DG424" i="7"/>
  <c r="DG425" i="7" s="1"/>
  <c r="DG426" i="7" s="1"/>
  <c r="DG427" i="7" s="1"/>
  <c r="FU332" i="7"/>
  <c r="FU333" i="7" s="1"/>
  <c r="FU334" i="7" s="1"/>
  <c r="FU335" i="7" s="1"/>
  <c r="FU336" i="7" s="1"/>
  <c r="DM309" i="7"/>
  <c r="DM310" i="7" s="1"/>
  <c r="DM311" i="7" s="1"/>
  <c r="DM312" i="7" s="1"/>
  <c r="DM313" i="7" s="1"/>
  <c r="DM314" i="7" s="1"/>
  <c r="DM315" i="7" s="1"/>
  <c r="DM316" i="7" s="1"/>
  <c r="DM317" i="7" s="1"/>
  <c r="DM318" i="7" s="1"/>
  <c r="DM319" i="7" s="1"/>
  <c r="DM320" i="7" s="1"/>
  <c r="DM321" i="7" s="1"/>
  <c r="GS374" i="7"/>
  <c r="GS375" i="7" s="1"/>
  <c r="GS376" i="7" s="1"/>
  <c r="GS377" i="7" s="1"/>
  <c r="GS378" i="7" s="1"/>
  <c r="GS379" i="7" s="1"/>
  <c r="GS380" i="7" s="1"/>
  <c r="GS381" i="7" s="1"/>
  <c r="GS382" i="7" s="1"/>
  <c r="GS383" i="7" s="1"/>
  <c r="GS384" i="7" s="1"/>
  <c r="GS385" i="7" s="1"/>
  <c r="GS386" i="7" s="1"/>
  <c r="GS387" i="7" s="1"/>
  <c r="GS388" i="7" s="1"/>
  <c r="GS389" i="7" s="1"/>
  <c r="GS390" i="7" s="1"/>
  <c r="GS391" i="7" s="1"/>
  <c r="GS392" i="7" s="1"/>
  <c r="GS393" i="7" s="1"/>
  <c r="GS394" i="7" s="1"/>
  <c r="GS395" i="7" s="1"/>
  <c r="GS396" i="7" s="1"/>
  <c r="GS397" i="7" s="1"/>
  <c r="GS398" i="7" s="1"/>
  <c r="GS399" i="7" s="1"/>
  <c r="GS400" i="7" s="1"/>
  <c r="GS401" i="7" s="1"/>
  <c r="GS402" i="7" s="1"/>
  <c r="GS403" i="7" s="1"/>
  <c r="GS404" i="7" s="1"/>
  <c r="GS405" i="7" s="1"/>
  <c r="GS406" i="7" s="1"/>
  <c r="GS407" i="7" s="1"/>
  <c r="GS408" i="7" s="1"/>
  <c r="GS409" i="7" s="1"/>
  <c r="GS410" i="7" s="1"/>
  <c r="GS411" i="7" s="1"/>
  <c r="GS412" i="7" s="1"/>
  <c r="GS413" i="7" s="1"/>
  <c r="GS414" i="7" s="1"/>
  <c r="GS415" i="7" s="1"/>
  <c r="JM363" i="7"/>
  <c r="JM364" i="7" s="1"/>
  <c r="JM365" i="7" s="1"/>
  <c r="JM366" i="7" s="1"/>
  <c r="JM367" i="7" s="1"/>
  <c r="JM368" i="7" s="1"/>
  <c r="JM369" i="7" s="1"/>
  <c r="JM370" i="7" s="1"/>
  <c r="JM371" i="7" s="1"/>
  <c r="JM372" i="7" s="1"/>
  <c r="JM373" i="7" s="1"/>
  <c r="JM374" i="7" s="1"/>
  <c r="GM406" i="7"/>
  <c r="GM407" i="7" s="1"/>
  <c r="DY336" i="7"/>
  <c r="DY337" i="7" s="1"/>
  <c r="EK288" i="7"/>
  <c r="EK289" i="7" s="1"/>
  <c r="EK290" i="7" s="1"/>
  <c r="II422" i="7"/>
  <c r="II423" i="7" s="1"/>
  <c r="II424" i="7" s="1"/>
  <c r="II425" i="7" s="1"/>
  <c r="II426" i="7" s="1"/>
  <c r="KK415" i="7"/>
  <c r="EW271" i="7"/>
  <c r="EW272" i="7" s="1"/>
  <c r="EW273" i="7" s="1"/>
  <c r="EQ252" i="7"/>
  <c r="EQ253" i="7" s="1"/>
  <c r="EQ254" i="7" s="1"/>
  <c r="EQ255" i="7" s="1"/>
  <c r="EQ256" i="7" s="1"/>
  <c r="EQ257" i="7" s="1"/>
  <c r="EQ258" i="7" s="1"/>
  <c r="EQ259" i="7" s="1"/>
  <c r="FC303" i="7"/>
  <c r="FC304" i="7" s="1"/>
  <c r="FC305" i="7" s="1"/>
  <c r="FC306" i="7" s="1"/>
  <c r="FC307" i="7" s="1"/>
  <c r="FC308" i="7" s="1"/>
  <c r="FC309" i="7" s="1"/>
  <c r="FC310" i="7" s="1"/>
  <c r="FC311" i="7" s="1"/>
  <c r="GG417" i="7"/>
  <c r="IU426" i="7"/>
  <c r="KQ423" i="7"/>
  <c r="KQ424" i="7" s="1"/>
  <c r="KQ425" i="7" s="1"/>
  <c r="CO363" i="7"/>
  <c r="CO364" i="7" s="1"/>
  <c r="JY421" i="7"/>
  <c r="JY422" i="7" s="1"/>
  <c r="JY423" i="7" s="1"/>
  <c r="FI332" i="7"/>
  <c r="FI333" i="7" s="1"/>
  <c r="FI334" i="7" s="1"/>
  <c r="FI335" i="7" s="1"/>
  <c r="FI336" i="7" s="1"/>
  <c r="FI337" i="7" s="1"/>
  <c r="FI338" i="7" s="1"/>
  <c r="FI339" i="7" s="1"/>
  <c r="FI340" i="7" s="1"/>
  <c r="FI341" i="7" s="1"/>
  <c r="FI342" i="7" s="1"/>
  <c r="FI343" i="7" s="1"/>
  <c r="FI344" i="7" s="1"/>
  <c r="FI345" i="7" s="1"/>
  <c r="EE330" i="7"/>
  <c r="EE331" i="7" s="1"/>
  <c r="EE332" i="7" s="1"/>
  <c r="EE333" i="7" s="1"/>
  <c r="EE334" i="7" s="1"/>
  <c r="EE335" i="7" s="1"/>
  <c r="EE336" i="7" s="1"/>
  <c r="IP13" i="7" l="1"/>
  <c r="IV13" i="7" s="1"/>
  <c r="JB13" i="7" s="1"/>
  <c r="JH13" i="7" s="1"/>
  <c r="IJ14" i="7"/>
  <c r="IP14" i="7" s="1"/>
  <c r="IV14" i="7" s="1"/>
  <c r="EE337" i="7"/>
  <c r="EE338" i="7" s="1"/>
  <c r="EE339" i="7" s="1"/>
  <c r="EE340" i="7" s="1"/>
  <c r="EE341" i="7" s="1"/>
  <c r="EE342" i="7" s="1"/>
  <c r="EE343" i="7" s="1"/>
  <c r="EE344" i="7" s="1"/>
  <c r="EE345" i="7" s="1"/>
  <c r="EE346" i="7" s="1"/>
  <c r="EE347" i="7" s="1"/>
  <c r="EE348" i="7" s="1"/>
  <c r="JY424" i="7"/>
  <c r="JY425" i="7" s="1"/>
  <c r="KQ426" i="7"/>
  <c r="KQ427" i="7" s="1"/>
  <c r="IU427" i="7"/>
  <c r="GG418" i="7"/>
  <c r="EQ260" i="7"/>
  <c r="EW274" i="7"/>
  <c r="KK416" i="7"/>
  <c r="II427" i="7"/>
  <c r="EK291" i="7"/>
  <c r="DY338" i="7"/>
  <c r="DY339" i="7" s="1"/>
  <c r="DY340" i="7" s="1"/>
  <c r="DY341" i="7" s="1"/>
  <c r="DY342" i="7" s="1"/>
  <c r="DY343" i="7" s="1"/>
  <c r="DY344" i="7" s="1"/>
  <c r="DY345" i="7" s="1"/>
  <c r="GM408" i="7"/>
  <c r="GM409" i="7" s="1"/>
  <c r="GM410" i="7" s="1"/>
  <c r="GM411" i="7" s="1"/>
  <c r="GM412" i="7" s="1"/>
  <c r="JM375" i="7"/>
  <c r="JM376" i="7" s="1"/>
  <c r="JM377" i="7" s="1"/>
  <c r="JM378" i="7" s="1"/>
  <c r="JM379" i="7" s="1"/>
  <c r="DM322" i="7"/>
  <c r="DM323" i="7" s="1"/>
  <c r="DM324" i="7" s="1"/>
  <c r="CI339" i="7"/>
  <c r="CI340" i="7" s="1"/>
  <c r="CI341" i="7" s="1"/>
  <c r="CI342" i="7" s="1"/>
  <c r="CI343" i="7" s="1"/>
  <c r="CI344" i="7" s="1"/>
  <c r="CD225" i="7"/>
  <c r="CJ225" i="7" s="1"/>
  <c r="CP225" i="7" s="1"/>
  <c r="CV225" i="7" s="1"/>
  <c r="DB225" i="7" s="1"/>
  <c r="DH225" i="7" s="1"/>
  <c r="DN225" i="7" s="1"/>
  <c r="DT225" i="7" s="1"/>
  <c r="DZ225" i="7" s="1"/>
  <c r="EF225" i="7" s="1"/>
  <c r="EL225" i="7" s="1"/>
  <c r="ER225" i="7" s="1"/>
  <c r="EX225" i="7" s="1"/>
  <c r="FD225" i="7" s="1"/>
  <c r="FJ225" i="7" s="1"/>
  <c r="FP225" i="7" s="1"/>
  <c r="FV225" i="7" s="1"/>
  <c r="GB225" i="7" s="1"/>
  <c r="GH225" i="7" s="1"/>
  <c r="GN225" i="7" s="1"/>
  <c r="GT225" i="7" s="1"/>
  <c r="GZ225" i="7" s="1"/>
  <c r="HF225" i="7" s="1"/>
  <c r="HL225" i="7" s="1"/>
  <c r="HR225" i="7" s="1"/>
  <c r="HX225" i="7" s="1"/>
  <c r="ID225" i="7" s="1"/>
  <c r="IJ225" i="7" s="1"/>
  <c r="IP225" i="7" s="1"/>
  <c r="IV225" i="7" s="1"/>
  <c r="JB225" i="7" s="1"/>
  <c r="CC226" i="7"/>
  <c r="FI346" i="7"/>
  <c r="FI347" i="7" s="1"/>
  <c r="FI348" i="7" s="1"/>
  <c r="FI349" i="7" s="1"/>
  <c r="FI350" i="7" s="1"/>
  <c r="CO365" i="7"/>
  <c r="CO366" i="7" s="1"/>
  <c r="CO367" i="7" s="1"/>
  <c r="CO368" i="7" s="1"/>
  <c r="CO369" i="7" s="1"/>
  <c r="CO370" i="7" s="1"/>
  <c r="CO371" i="7" s="1"/>
  <c r="CO372" i="7" s="1"/>
  <c r="CO373" i="7" s="1"/>
  <c r="CO374" i="7" s="1"/>
  <c r="CO375" i="7" s="1"/>
  <c r="FC312" i="7"/>
  <c r="FC313" i="7" s="1"/>
  <c r="FC314" i="7" s="1"/>
  <c r="FC315" i="7" s="1"/>
  <c r="GS416" i="7"/>
  <c r="GS417" i="7" s="1"/>
  <c r="GS418" i="7" s="1"/>
  <c r="GS419" i="7" s="1"/>
  <c r="GS420" i="7" s="1"/>
  <c r="FU337" i="7"/>
  <c r="FU338" i="7" s="1"/>
  <c r="FU339" i="7" s="1"/>
  <c r="FU340" i="7" s="1"/>
  <c r="FU341" i="7" s="1"/>
  <c r="FU342" i="7" s="1"/>
  <c r="FU343" i="7" s="1"/>
  <c r="FU344" i="7" s="1"/>
  <c r="DH5" i="7"/>
  <c r="JH224" i="7"/>
  <c r="JN224" i="7" s="1"/>
  <c r="JT224" i="7" s="1"/>
  <c r="JZ224" i="7" s="1"/>
  <c r="KF224" i="7" s="1"/>
  <c r="KL224" i="7" s="1"/>
  <c r="KR224" i="7" s="1"/>
  <c r="KX224" i="7" s="1"/>
  <c r="LD224" i="7" s="1"/>
  <c r="LJ224" i="7" s="1"/>
  <c r="LP224" i="7" s="1"/>
  <c r="LV224" i="7" s="1"/>
  <c r="MB224" i="7" s="1"/>
  <c r="MH224" i="7" s="1"/>
  <c r="MN224" i="7" s="1"/>
  <c r="MT224" i="7" s="1"/>
  <c r="MZ224" i="7" s="1"/>
  <c r="NF224" i="7" s="1"/>
  <c r="NL224" i="7" s="1"/>
  <c r="NR224" i="7" s="1"/>
  <c r="JG278" i="7"/>
  <c r="JG279" i="7" s="1"/>
  <c r="JG280" i="7" s="1"/>
  <c r="JS403" i="7"/>
  <c r="JS404" i="7" s="1"/>
  <c r="JS405" i="7" s="1"/>
  <c r="JS406" i="7" s="1"/>
  <c r="JS407" i="7" s="1"/>
  <c r="JS408" i="7" s="1"/>
  <c r="JS409" i="7" s="1"/>
  <c r="JS410" i="7" s="1"/>
  <c r="CU353" i="7"/>
  <c r="CU354" i="7" s="1"/>
  <c r="CU355" i="7" s="1"/>
  <c r="CU356" i="7" s="1"/>
  <c r="CU357" i="7" s="1"/>
  <c r="CU358" i="7" s="1"/>
  <c r="CU359" i="7" s="1"/>
  <c r="CU360" i="7" s="1"/>
  <c r="CU361" i="7" s="1"/>
  <c r="CU362" i="7" s="1"/>
  <c r="CU363" i="7" s="1"/>
  <c r="CU364" i="7" s="1"/>
  <c r="CU365" i="7" s="1"/>
  <c r="CU366" i="7" s="1"/>
  <c r="CU367" i="7" s="1"/>
  <c r="CU368" i="7" s="1"/>
  <c r="GA277" i="7"/>
  <c r="GA278" i="7" s="1"/>
  <c r="GA279" i="7" s="1"/>
  <c r="GA280" i="7" s="1"/>
  <c r="GA281" i="7" s="1"/>
  <c r="GA282" i="7" s="1"/>
  <c r="GA283" i="7" s="1"/>
  <c r="GA284" i="7" s="1"/>
  <c r="GA285" i="7" s="1"/>
  <c r="GA286" i="7" s="1"/>
  <c r="GA287" i="7" s="1"/>
  <c r="GA288" i="7" s="1"/>
  <c r="GA289" i="7" s="1"/>
  <c r="GA290" i="7" s="1"/>
  <c r="GA291" i="7" s="1"/>
  <c r="GA292" i="7" s="1"/>
  <c r="GA293" i="7" s="1"/>
  <c r="GA294" i="7" s="1"/>
  <c r="GA295" i="7" s="1"/>
  <c r="JG175" i="7"/>
  <c r="JG176" i="7" s="1"/>
  <c r="JG177" i="7" s="1"/>
  <c r="JG178" i="7" s="1"/>
  <c r="JS174" i="7"/>
  <c r="JS175" i="7" s="1"/>
  <c r="JS176" i="7" s="1"/>
  <c r="JS177" i="7" s="1"/>
  <c r="JS178" i="7" s="1"/>
  <c r="LC425" i="7"/>
  <c r="FO269" i="7"/>
  <c r="FO270" i="7" s="1"/>
  <c r="FO271" i="7" s="1"/>
  <c r="FO272" i="7" s="1"/>
  <c r="FO273" i="7" s="1"/>
  <c r="FO274" i="7" s="1"/>
  <c r="FO275" i="7" s="1"/>
  <c r="FO276" i="7" s="1"/>
  <c r="FO277" i="7" s="1"/>
  <c r="FO278" i="7" s="1"/>
  <c r="FO279" i="7" s="1"/>
  <c r="FO280" i="7" s="1"/>
  <c r="FO281" i="7" s="1"/>
  <c r="FO282" i="7" s="1"/>
  <c r="FO283" i="7" s="1"/>
  <c r="FO284" i="7" s="1"/>
  <c r="IC411" i="7"/>
  <c r="CC16" i="7"/>
  <c r="CD15" i="7"/>
  <c r="CJ15" i="7" s="1"/>
  <c r="CP15" i="7" s="1"/>
  <c r="CV15" i="7" s="1"/>
  <c r="DB15" i="7" s="1"/>
  <c r="DH15" i="7" s="1"/>
  <c r="DN15" i="7" s="1"/>
  <c r="DT15" i="7" s="1"/>
  <c r="DZ15" i="7" s="1"/>
  <c r="EF15" i="7" s="1"/>
  <c r="EL15" i="7" s="1"/>
  <c r="ER15" i="7" s="1"/>
  <c r="EX15" i="7" s="1"/>
  <c r="FD15" i="7" s="1"/>
  <c r="FJ15" i="7" s="1"/>
  <c r="FP15" i="7" s="1"/>
  <c r="FV15" i="7" s="1"/>
  <c r="GB15" i="7" s="1"/>
  <c r="GH15" i="7" s="1"/>
  <c r="GN15" i="7" s="1"/>
  <c r="GT15" i="7" s="1"/>
  <c r="GZ15" i="7" s="1"/>
  <c r="HF15" i="7" s="1"/>
  <c r="HL15" i="7" s="1"/>
  <c r="HR15" i="7" s="1"/>
  <c r="HX15" i="7" s="1"/>
  <c r="ID15" i="7" s="1"/>
  <c r="IJ15" i="7" s="1"/>
  <c r="IP15" i="7" s="1"/>
  <c r="IV15" i="7" s="1"/>
  <c r="JB15" i="7" s="1"/>
  <c r="JA411" i="7"/>
  <c r="JA412" i="7" s="1"/>
  <c r="KE385" i="7"/>
  <c r="KE386" i="7" s="1"/>
  <c r="KE387" i="7" s="1"/>
  <c r="KE388" i="7" s="1"/>
  <c r="KE389" i="7" s="1"/>
  <c r="KE390" i="7" s="1"/>
  <c r="KE391" i="7" s="1"/>
  <c r="KE392" i="7" s="1"/>
  <c r="KE393" i="7" s="1"/>
  <c r="KE394" i="7" s="1"/>
  <c r="KE395" i="7" s="1"/>
  <c r="KE396" i="7" s="1"/>
  <c r="KE397" i="7" s="1"/>
  <c r="KE398" i="7" s="1"/>
  <c r="KE399" i="7" s="1"/>
  <c r="KE400" i="7" s="1"/>
  <c r="KE401" i="7" s="1"/>
  <c r="KE402" i="7" s="1"/>
  <c r="KE403" i="7" s="1"/>
  <c r="KE404" i="7" s="1"/>
  <c r="KE405" i="7" s="1"/>
  <c r="KE406" i="7" s="1"/>
  <c r="KE407" i="7" s="1"/>
  <c r="KE408" i="7" s="1"/>
  <c r="DS323" i="7"/>
  <c r="DS324" i="7" s="1"/>
  <c r="DS325" i="7" s="1"/>
  <c r="DS326" i="7" s="1"/>
  <c r="DS327" i="7" s="1"/>
  <c r="DS328" i="7" s="1"/>
  <c r="JN13" i="7" l="1"/>
  <c r="JT13" i="7" s="1"/>
  <c r="JZ13" i="7" s="1"/>
  <c r="KF13" i="7" s="1"/>
  <c r="KL13" i="7" s="1"/>
  <c r="KR13" i="7" s="1"/>
  <c r="KX13" i="7" s="1"/>
  <c r="LD13" i="7" s="1"/>
  <c r="LJ13" i="7" s="1"/>
  <c r="LP13" i="7" s="1"/>
  <c r="LV13" i="7" s="1"/>
  <c r="MB13" i="7" s="1"/>
  <c r="MH13" i="7" s="1"/>
  <c r="MN13" i="7" s="1"/>
  <c r="MT13" i="7" s="1"/>
  <c r="MZ13" i="7" s="1"/>
  <c r="NF13" i="7" s="1"/>
  <c r="NL13" i="7" s="1"/>
  <c r="NR13" i="7" s="1"/>
  <c r="JB14" i="7"/>
  <c r="KE409" i="7"/>
  <c r="JA413" i="7"/>
  <c r="CC17" i="7"/>
  <c r="CD16" i="7"/>
  <c r="CJ16" i="7" s="1"/>
  <c r="CP16" i="7" s="1"/>
  <c r="CV16" i="7" s="1"/>
  <c r="DB16" i="7" s="1"/>
  <c r="DH16" i="7" s="1"/>
  <c r="DN16" i="7" s="1"/>
  <c r="DT16" i="7" s="1"/>
  <c r="DZ16" i="7" s="1"/>
  <c r="EF16" i="7" s="1"/>
  <c r="EL16" i="7" s="1"/>
  <c r="ER16" i="7" s="1"/>
  <c r="EX16" i="7" s="1"/>
  <c r="FD16" i="7" s="1"/>
  <c r="FJ16" i="7" s="1"/>
  <c r="FP16" i="7" s="1"/>
  <c r="FV16" i="7" s="1"/>
  <c r="GB16" i="7" s="1"/>
  <c r="GH16" i="7" s="1"/>
  <c r="GN16" i="7" s="1"/>
  <c r="GT16" i="7" s="1"/>
  <c r="GZ16" i="7" s="1"/>
  <c r="HF16" i="7" s="1"/>
  <c r="HL16" i="7" s="1"/>
  <c r="HR16" i="7" s="1"/>
  <c r="HX16" i="7" s="1"/>
  <c r="IC412" i="7"/>
  <c r="IC413" i="7" s="1"/>
  <c r="IC414" i="7" s="1"/>
  <c r="FO285" i="7"/>
  <c r="FO286" i="7" s="1"/>
  <c r="LC426" i="7"/>
  <c r="JS179" i="7"/>
  <c r="JS180" i="7" s="1"/>
  <c r="JS181" i="7" s="1"/>
  <c r="JS182" i="7" s="1"/>
  <c r="JS183" i="7" s="1"/>
  <c r="JS184" i="7" s="1"/>
  <c r="JS185" i="7" s="1"/>
  <c r="JS186" i="7" s="1"/>
  <c r="JS187" i="7" s="1"/>
  <c r="JS188" i="7" s="1"/>
  <c r="JS189" i="7" s="1"/>
  <c r="JS190" i="7" s="1"/>
  <c r="JS191" i="7" s="1"/>
  <c r="JS192" i="7" s="1"/>
  <c r="JS193" i="7" s="1"/>
  <c r="JS194" i="7" s="1"/>
  <c r="JS195" i="7" s="1"/>
  <c r="JS196" i="7" s="1"/>
  <c r="JS197" i="7" s="1"/>
  <c r="JS198" i="7" s="1"/>
  <c r="JS199" i="7" s="1"/>
  <c r="JS200" i="7" s="1"/>
  <c r="JS201" i="7" s="1"/>
  <c r="JS202" i="7" s="1"/>
  <c r="JS203" i="7" s="1"/>
  <c r="JS204" i="7" s="1"/>
  <c r="JS205" i="7" s="1"/>
  <c r="JS206" i="7" s="1"/>
  <c r="JS207" i="7" s="1"/>
  <c r="JS208" i="7" s="1"/>
  <c r="JS209" i="7" s="1"/>
  <c r="JS210" i="7" s="1"/>
  <c r="JS211" i="7" s="1"/>
  <c r="JS212" i="7" s="1"/>
  <c r="JS213" i="7" s="1"/>
  <c r="JG179" i="7"/>
  <c r="JG180" i="7" s="1"/>
  <c r="GA296" i="7"/>
  <c r="CU369" i="7"/>
  <c r="CU370" i="7" s="1"/>
  <c r="CU371" i="7" s="1"/>
  <c r="CU372" i="7" s="1"/>
  <c r="CU373" i="7" s="1"/>
  <c r="CU374" i="7" s="1"/>
  <c r="CU375" i="7" s="1"/>
  <c r="CU376" i="7" s="1"/>
  <c r="CU377" i="7" s="1"/>
  <c r="CU378" i="7" s="1"/>
  <c r="CU379" i="7" s="1"/>
  <c r="CU380" i="7" s="1"/>
  <c r="CU381" i="7" s="1"/>
  <c r="CU382" i="7" s="1"/>
  <c r="CU383" i="7" s="1"/>
  <c r="CU384" i="7" s="1"/>
  <c r="CU385" i="7" s="1"/>
  <c r="CU386" i="7" s="1"/>
  <c r="CU387" i="7" s="1"/>
  <c r="CU388" i="7" s="1"/>
  <c r="CU389" i="7" s="1"/>
  <c r="CU390" i="7" s="1"/>
  <c r="CU391" i="7" s="1"/>
  <c r="JS411" i="7"/>
  <c r="JS412" i="7" s="1"/>
  <c r="JS413" i="7" s="1"/>
  <c r="JS414" i="7" s="1"/>
  <c r="JG281" i="7"/>
  <c r="JG282" i="7" s="1"/>
  <c r="JG283" i="7" s="1"/>
  <c r="JG284" i="7" s="1"/>
  <c r="JG285" i="7" s="1"/>
  <c r="FU345" i="7"/>
  <c r="FU346" i="7" s="1"/>
  <c r="FU347" i="7" s="1"/>
  <c r="FU348" i="7" s="1"/>
  <c r="FU349" i="7" s="1"/>
  <c r="FU350" i="7" s="1"/>
  <c r="FU351" i="7" s="1"/>
  <c r="FU352" i="7" s="1"/>
  <c r="FU353" i="7" s="1"/>
  <c r="FU354" i="7" s="1"/>
  <c r="FU355" i="7" s="1"/>
  <c r="FU356" i="7" s="1"/>
  <c r="GS421" i="7"/>
  <c r="GS422" i="7" s="1"/>
  <c r="GS423" i="7" s="1"/>
  <c r="GS424" i="7" s="1"/>
  <c r="GS425" i="7" s="1"/>
  <c r="GS426" i="7" s="1"/>
  <c r="GS427" i="7" s="1"/>
  <c r="GT5" i="7" s="1"/>
  <c r="FC316" i="7"/>
  <c r="FC317" i="7" s="1"/>
  <c r="FC318" i="7" s="1"/>
  <c r="FC319" i="7" s="1"/>
  <c r="FC320" i="7" s="1"/>
  <c r="CO376" i="7"/>
  <c r="CO377" i="7" s="1"/>
  <c r="CO378" i="7" s="1"/>
  <c r="CO379" i="7" s="1"/>
  <c r="CO380" i="7" s="1"/>
  <c r="CO381" i="7" s="1"/>
  <c r="CO382" i="7" s="1"/>
  <c r="CO383" i="7" s="1"/>
  <c r="CO384" i="7" s="1"/>
  <c r="CO385" i="7" s="1"/>
  <c r="CO386" i="7" s="1"/>
  <c r="CO387" i="7" s="1"/>
  <c r="CO388" i="7" s="1"/>
  <c r="CO389" i="7" s="1"/>
  <c r="CO390" i="7" s="1"/>
  <c r="FI351" i="7"/>
  <c r="FI352" i="7" s="1"/>
  <c r="CD226" i="7"/>
  <c r="CJ226" i="7" s="1"/>
  <c r="CP226" i="7" s="1"/>
  <c r="CV226" i="7" s="1"/>
  <c r="DB226" i="7" s="1"/>
  <c r="DH226" i="7" s="1"/>
  <c r="DN226" i="7" s="1"/>
  <c r="DT226" i="7" s="1"/>
  <c r="DZ226" i="7" s="1"/>
  <c r="EF226" i="7" s="1"/>
  <c r="EL226" i="7" s="1"/>
  <c r="ER226" i="7" s="1"/>
  <c r="EX226" i="7" s="1"/>
  <c r="FD226" i="7" s="1"/>
  <c r="FJ226" i="7" s="1"/>
  <c r="FP226" i="7" s="1"/>
  <c r="FV226" i="7" s="1"/>
  <c r="GB226" i="7" s="1"/>
  <c r="GH226" i="7" s="1"/>
  <c r="GN226" i="7" s="1"/>
  <c r="GT226" i="7" s="1"/>
  <c r="GZ226" i="7" s="1"/>
  <c r="HF226" i="7" s="1"/>
  <c r="HL226" i="7" s="1"/>
  <c r="HR226" i="7" s="1"/>
  <c r="HX226" i="7" s="1"/>
  <c r="ID226" i="7" s="1"/>
  <c r="IJ226" i="7" s="1"/>
  <c r="IP226" i="7" s="1"/>
  <c r="IV226" i="7" s="1"/>
  <c r="JB226" i="7" s="1"/>
  <c r="JH226" i="7" s="1"/>
  <c r="JN226" i="7" s="1"/>
  <c r="JT226" i="7" s="1"/>
  <c r="JZ226" i="7" s="1"/>
  <c r="KF226" i="7" s="1"/>
  <c r="KL226" i="7" s="1"/>
  <c r="KR226" i="7" s="1"/>
  <c r="KX226" i="7" s="1"/>
  <c r="LD226" i="7" s="1"/>
  <c r="LJ226" i="7" s="1"/>
  <c r="LP226" i="7" s="1"/>
  <c r="LV226" i="7" s="1"/>
  <c r="MB226" i="7" s="1"/>
  <c r="MH226" i="7" s="1"/>
  <c r="MN226" i="7" s="1"/>
  <c r="MT226" i="7" s="1"/>
  <c r="MZ226" i="7" s="1"/>
  <c r="NF226" i="7" s="1"/>
  <c r="NL226" i="7" s="1"/>
  <c r="NR226" i="7" s="1"/>
  <c r="CC227" i="7"/>
  <c r="DS329" i="7"/>
  <c r="DS330" i="7" s="1"/>
  <c r="DS331" i="7" s="1"/>
  <c r="JH15" i="7"/>
  <c r="JN15" i="7" s="1"/>
  <c r="JT15" i="7" s="1"/>
  <c r="JZ15" i="7" s="1"/>
  <c r="KF15" i="7" s="1"/>
  <c r="JH225" i="7"/>
  <c r="JN225" i="7" s="1"/>
  <c r="JT225" i="7" s="1"/>
  <c r="JZ225" i="7" s="1"/>
  <c r="KF225" i="7" s="1"/>
  <c r="KL225" i="7" s="1"/>
  <c r="KR225" i="7" s="1"/>
  <c r="KX225" i="7" s="1"/>
  <c r="LD225" i="7" s="1"/>
  <c r="LJ225" i="7" s="1"/>
  <c r="LP225" i="7" s="1"/>
  <c r="LV225" i="7" s="1"/>
  <c r="MB225" i="7" s="1"/>
  <c r="MH225" i="7" s="1"/>
  <c r="MN225" i="7" s="1"/>
  <c r="MT225" i="7" s="1"/>
  <c r="MZ225" i="7" s="1"/>
  <c r="NF225" i="7" s="1"/>
  <c r="NL225" i="7" s="1"/>
  <c r="NR225" i="7" s="1"/>
  <c r="CI345" i="7"/>
  <c r="CI346" i="7" s="1"/>
  <c r="CI347" i="7" s="1"/>
  <c r="CI348" i="7" s="1"/>
  <c r="CI349" i="7" s="1"/>
  <c r="CI350" i="7" s="1"/>
  <c r="CI351" i="7" s="1"/>
  <c r="CI352" i="7" s="1"/>
  <c r="CI353" i="7" s="1"/>
  <c r="CI354" i="7" s="1"/>
  <c r="DM325" i="7"/>
  <c r="DM326" i="7" s="1"/>
  <c r="DM327" i="7" s="1"/>
  <c r="DM328" i="7" s="1"/>
  <c r="DM329" i="7" s="1"/>
  <c r="DM330" i="7" s="1"/>
  <c r="JM380" i="7"/>
  <c r="JM381" i="7" s="1"/>
  <c r="JM382" i="7" s="1"/>
  <c r="GM413" i="7"/>
  <c r="GM414" i="7" s="1"/>
  <c r="DY346" i="7"/>
  <c r="DY347" i="7" s="1"/>
  <c r="DY348" i="7" s="1"/>
  <c r="DY349" i="7" s="1"/>
  <c r="EK292" i="7"/>
  <c r="EK293" i="7" s="1"/>
  <c r="EK294" i="7" s="1"/>
  <c r="EK295" i="7" s="1"/>
  <c r="EK296" i="7" s="1"/>
  <c r="EK297" i="7" s="1"/>
  <c r="EK298" i="7" s="1"/>
  <c r="EK299" i="7" s="1"/>
  <c r="IJ5" i="7"/>
  <c r="KK417" i="7"/>
  <c r="EW275" i="7"/>
  <c r="EW276" i="7" s="1"/>
  <c r="EW277" i="7" s="1"/>
  <c r="EQ261" i="7"/>
  <c r="EQ262" i="7" s="1"/>
  <c r="GG419" i="7"/>
  <c r="IV5" i="7"/>
  <c r="KR5" i="7"/>
  <c r="JY426" i="7"/>
  <c r="EE349" i="7"/>
  <c r="EE350" i="7" s="1"/>
  <c r="EE351" i="7" s="1"/>
  <c r="EE352" i="7" s="1"/>
  <c r="EE353" i="7" s="1"/>
  <c r="EE354" i="7" s="1"/>
  <c r="EE355" i="7" s="1"/>
  <c r="EE356" i="7" s="1"/>
  <c r="JH14" i="7" l="1"/>
  <c r="JN14" i="7" s="1"/>
  <c r="JT14" i="7" s="1"/>
  <c r="JZ14" i="7" s="1"/>
  <c r="KF14" i="7" s="1"/>
  <c r="KL14" i="7" s="1"/>
  <c r="KR14" i="7" s="1"/>
  <c r="KX14" i="7" s="1"/>
  <c r="LD14" i="7" s="1"/>
  <c r="LJ14" i="7" s="1"/>
  <c r="LP14" i="7" s="1"/>
  <c r="LV14" i="7" s="1"/>
  <c r="MB14" i="7" s="1"/>
  <c r="MH14" i="7" s="1"/>
  <c r="MN14" i="7" s="1"/>
  <c r="MT14" i="7" s="1"/>
  <c r="MZ14" i="7" s="1"/>
  <c r="NF14" i="7" s="1"/>
  <c r="NL14" i="7" s="1"/>
  <c r="NR14" i="7" s="1"/>
  <c r="KL15" i="7"/>
  <c r="KR15" i="7" s="1"/>
  <c r="KX15" i="7" s="1"/>
  <c r="LD15" i="7" s="1"/>
  <c r="LJ15" i="7" s="1"/>
  <c r="LP15" i="7" s="1"/>
  <c r="LV15" i="7" s="1"/>
  <c r="MB15" i="7" s="1"/>
  <c r="MH15" i="7" s="1"/>
  <c r="MN15" i="7" s="1"/>
  <c r="MT15" i="7" s="1"/>
  <c r="MZ15" i="7" s="1"/>
  <c r="NF15" i="7" s="1"/>
  <c r="NL15" i="7" s="1"/>
  <c r="NR15" i="7" s="1"/>
  <c r="ID16" i="7"/>
  <c r="IJ16" i="7" s="1"/>
  <c r="IP16" i="7" s="1"/>
  <c r="IV16" i="7" s="1"/>
  <c r="JB16" i="7" s="1"/>
  <c r="JH16" i="7" s="1"/>
  <c r="JN16" i="7" s="1"/>
  <c r="JT16" i="7" s="1"/>
  <c r="JZ16" i="7" s="1"/>
  <c r="KF16" i="7" s="1"/>
  <c r="EE357" i="7"/>
  <c r="EE358" i="7" s="1"/>
  <c r="EE359" i="7" s="1"/>
  <c r="EE360" i="7" s="1"/>
  <c r="EE361" i="7" s="1"/>
  <c r="EQ263" i="7"/>
  <c r="EQ264" i="7" s="1"/>
  <c r="EK300" i="7"/>
  <c r="EK301" i="7" s="1"/>
  <c r="EK302" i="7" s="1"/>
  <c r="EK303" i="7" s="1"/>
  <c r="EK304" i="7" s="1"/>
  <c r="EK305" i="7" s="1"/>
  <c r="EK306" i="7" s="1"/>
  <c r="EK307" i="7" s="1"/>
  <c r="EK308" i="7" s="1"/>
  <c r="DM331" i="7"/>
  <c r="DS332" i="7"/>
  <c r="DS333" i="7" s="1"/>
  <c r="DS334" i="7" s="1"/>
  <c r="DS335" i="7" s="1"/>
  <c r="DS336" i="7" s="1"/>
  <c r="DS337" i="7" s="1"/>
  <c r="DS338" i="7" s="1"/>
  <c r="DS339" i="7" s="1"/>
  <c r="JY427" i="7"/>
  <c r="GG420" i="7"/>
  <c r="GG421" i="7" s="1"/>
  <c r="GG422" i="7" s="1"/>
  <c r="GG423" i="7" s="1"/>
  <c r="GG424" i="7" s="1"/>
  <c r="GG425" i="7" s="1"/>
  <c r="GG426" i="7" s="1"/>
  <c r="GG427" i="7" s="1"/>
  <c r="GH5" i="7" s="1"/>
  <c r="EW278" i="7"/>
  <c r="KK418" i="7"/>
  <c r="KK419" i="7" s="1"/>
  <c r="DY350" i="7"/>
  <c r="DY351" i="7" s="1"/>
  <c r="DY352" i="7" s="1"/>
  <c r="DY353" i="7" s="1"/>
  <c r="DY354" i="7" s="1"/>
  <c r="DY355" i="7" s="1"/>
  <c r="DY356" i="7" s="1"/>
  <c r="DY357" i="7" s="1"/>
  <c r="DY358" i="7" s="1"/>
  <c r="DY359" i="7" s="1"/>
  <c r="DY360" i="7" s="1"/>
  <c r="GM415" i="7"/>
  <c r="JM383" i="7"/>
  <c r="JM384" i="7" s="1"/>
  <c r="JM385" i="7" s="1"/>
  <c r="JM386" i="7" s="1"/>
  <c r="JM387" i="7" s="1"/>
  <c r="JM388" i="7" s="1"/>
  <c r="JM389" i="7" s="1"/>
  <c r="JM390" i="7" s="1"/>
  <c r="JM391" i="7" s="1"/>
  <c r="JM392" i="7" s="1"/>
  <c r="JM393" i="7" s="1"/>
  <c r="JM394" i="7" s="1"/>
  <c r="JM395" i="7" s="1"/>
  <c r="JM396" i="7" s="1"/>
  <c r="JM397" i="7" s="1"/>
  <c r="JM398" i="7" s="1"/>
  <c r="JM399" i="7" s="1"/>
  <c r="JM400" i="7" s="1"/>
  <c r="JM401" i="7" s="1"/>
  <c r="JM402" i="7" s="1"/>
  <c r="CI355" i="7"/>
  <c r="CI356" i="7" s="1"/>
  <c r="CI357" i="7" s="1"/>
  <c r="CI358" i="7" s="1"/>
  <c r="CI359" i="7" s="1"/>
  <c r="CI360" i="7" s="1"/>
  <c r="CI361" i="7" s="1"/>
  <c r="CI362" i="7" s="1"/>
  <c r="CI363" i="7" s="1"/>
  <c r="CI364" i="7" s="1"/>
  <c r="CI365" i="7" s="1"/>
  <c r="CD227" i="7"/>
  <c r="CJ227" i="7" s="1"/>
  <c r="CP227" i="7" s="1"/>
  <c r="CV227" i="7" s="1"/>
  <c r="DB227" i="7" s="1"/>
  <c r="DH227" i="7" s="1"/>
  <c r="DN227" i="7" s="1"/>
  <c r="DT227" i="7" s="1"/>
  <c r="DZ227" i="7" s="1"/>
  <c r="EF227" i="7" s="1"/>
  <c r="EL227" i="7" s="1"/>
  <c r="ER227" i="7" s="1"/>
  <c r="EX227" i="7" s="1"/>
  <c r="FD227" i="7" s="1"/>
  <c r="FJ227" i="7" s="1"/>
  <c r="FP227" i="7" s="1"/>
  <c r="FV227" i="7" s="1"/>
  <c r="GB227" i="7" s="1"/>
  <c r="GH227" i="7" s="1"/>
  <c r="GN227" i="7" s="1"/>
  <c r="GT227" i="7" s="1"/>
  <c r="GZ227" i="7" s="1"/>
  <c r="HF227" i="7" s="1"/>
  <c r="HL227" i="7" s="1"/>
  <c r="HR227" i="7" s="1"/>
  <c r="HX227" i="7" s="1"/>
  <c r="ID227" i="7" s="1"/>
  <c r="IJ227" i="7" s="1"/>
  <c r="IP227" i="7" s="1"/>
  <c r="IV227" i="7" s="1"/>
  <c r="JB227" i="7" s="1"/>
  <c r="CC228" i="7"/>
  <c r="FI353" i="7"/>
  <c r="FI354" i="7" s="1"/>
  <c r="CO391" i="7"/>
  <c r="CO392" i="7" s="1"/>
  <c r="CO393" i="7" s="1"/>
  <c r="CO394" i="7" s="1"/>
  <c r="CO395" i="7" s="1"/>
  <c r="CO396" i="7" s="1"/>
  <c r="CO397" i="7" s="1"/>
  <c r="CO398" i="7" s="1"/>
  <c r="CO399" i="7" s="1"/>
  <c r="CO400" i="7" s="1"/>
  <c r="CO401" i="7" s="1"/>
  <c r="FC321" i="7"/>
  <c r="FC322" i="7" s="1"/>
  <c r="FC323" i="7" s="1"/>
  <c r="FU357" i="7"/>
  <c r="JG286" i="7"/>
  <c r="JG287" i="7" s="1"/>
  <c r="JG288" i="7" s="1"/>
  <c r="JG289" i="7" s="1"/>
  <c r="JG290" i="7" s="1"/>
  <c r="JG291" i="7" s="1"/>
  <c r="JS415" i="7"/>
  <c r="CU392" i="7"/>
  <c r="GA297" i="7"/>
  <c r="GA298" i="7" s="1"/>
  <c r="GA299" i="7" s="1"/>
  <c r="GA300" i="7" s="1"/>
  <c r="GA301" i="7" s="1"/>
  <c r="GA302" i="7" s="1"/>
  <c r="GA303" i="7" s="1"/>
  <c r="GA304" i="7" s="1"/>
  <c r="GA305" i="7" s="1"/>
  <c r="GA306" i="7" s="1"/>
  <c r="GA307" i="7" s="1"/>
  <c r="GA308" i="7" s="1"/>
  <c r="GA309" i="7" s="1"/>
  <c r="GA310" i="7" s="1"/>
  <c r="GA311" i="7" s="1"/>
  <c r="GA312" i="7" s="1"/>
  <c r="GA313" i="7" s="1"/>
  <c r="GA314" i="7" s="1"/>
  <c r="GA315" i="7" s="1"/>
  <c r="GA316" i="7" s="1"/>
  <c r="GA317" i="7" s="1"/>
  <c r="GA318" i="7" s="1"/>
  <c r="GA319" i="7" s="1"/>
  <c r="JG181" i="7"/>
  <c r="JG182" i="7" s="1"/>
  <c r="JG183" i="7" s="1"/>
  <c r="JG184" i="7" s="1"/>
  <c r="JG185" i="7" s="1"/>
  <c r="JG186" i="7" s="1"/>
  <c r="JG187" i="7" s="1"/>
  <c r="JG188" i="7" s="1"/>
  <c r="JG189" i="7" s="1"/>
  <c r="JG190" i="7" s="1"/>
  <c r="JG191" i="7" s="1"/>
  <c r="JG192" i="7" s="1"/>
  <c r="JG193" i="7" s="1"/>
  <c r="JG194" i="7" s="1"/>
  <c r="JG195" i="7" s="1"/>
  <c r="JG196" i="7" s="1"/>
  <c r="JG197" i="7" s="1"/>
  <c r="JG198" i="7" s="1"/>
  <c r="JG199" i="7" s="1"/>
  <c r="JG200" i="7" s="1"/>
  <c r="JG201" i="7" s="1"/>
  <c r="JG202" i="7" s="1"/>
  <c r="JG203" i="7" s="1"/>
  <c r="JG204" i="7" s="1"/>
  <c r="JG205" i="7" s="1"/>
  <c r="JG206" i="7" s="1"/>
  <c r="LC427" i="7"/>
  <c r="FO287" i="7"/>
  <c r="FO288" i="7" s="1"/>
  <c r="FO289" i="7" s="1"/>
  <c r="FO290" i="7" s="1"/>
  <c r="FO291" i="7" s="1"/>
  <c r="FO292" i="7" s="1"/>
  <c r="FO293" i="7" s="1"/>
  <c r="FO294" i="7" s="1"/>
  <c r="FO295" i="7" s="1"/>
  <c r="IC415" i="7"/>
  <c r="IC416" i="7" s="1"/>
  <c r="IC417" i="7" s="1"/>
  <c r="CC18" i="7"/>
  <c r="CD17" i="7"/>
  <c r="CJ17" i="7" s="1"/>
  <c r="CP17" i="7" s="1"/>
  <c r="CV17" i="7" s="1"/>
  <c r="DB17" i="7" s="1"/>
  <c r="DH17" i="7" s="1"/>
  <c r="DN17" i="7" s="1"/>
  <c r="DT17" i="7" s="1"/>
  <c r="DZ17" i="7" s="1"/>
  <c r="EF17" i="7" s="1"/>
  <c r="EL17" i="7" s="1"/>
  <c r="ER17" i="7" s="1"/>
  <c r="EX17" i="7" s="1"/>
  <c r="FD17" i="7" s="1"/>
  <c r="FJ17" i="7" s="1"/>
  <c r="FP17" i="7" s="1"/>
  <c r="FV17" i="7" s="1"/>
  <c r="GB17" i="7" s="1"/>
  <c r="GH17" i="7" s="1"/>
  <c r="GN17" i="7" s="1"/>
  <c r="GT17" i="7" s="1"/>
  <c r="GZ17" i="7" s="1"/>
  <c r="HF17" i="7" s="1"/>
  <c r="HL17" i="7" s="1"/>
  <c r="HR17" i="7" s="1"/>
  <c r="HX17" i="7" s="1"/>
  <c r="ID17" i="7" s="1"/>
  <c r="IJ17" i="7" s="1"/>
  <c r="IP17" i="7" s="1"/>
  <c r="IV17" i="7" s="1"/>
  <c r="JB17" i="7" s="1"/>
  <c r="JA414" i="7"/>
  <c r="KE410" i="7"/>
  <c r="KE411" i="7" s="1"/>
  <c r="KE412" i="7" s="1"/>
  <c r="KL16" i="7" l="1"/>
  <c r="KR16" i="7" s="1"/>
  <c r="KX16" i="7" s="1"/>
  <c r="LD16" i="7" s="1"/>
  <c r="LJ16" i="7" s="1"/>
  <c r="LP16" i="7" s="1"/>
  <c r="LV16" i="7" s="1"/>
  <c r="MB16" i="7" s="1"/>
  <c r="MH16" i="7" s="1"/>
  <c r="MN16" i="7" s="1"/>
  <c r="MT16" i="7" s="1"/>
  <c r="MZ16" i="7" s="1"/>
  <c r="NF16" i="7" s="1"/>
  <c r="NL16" i="7" s="1"/>
  <c r="NR16" i="7" s="1"/>
  <c r="JH17" i="7"/>
  <c r="CC229" i="7"/>
  <c r="CD228" i="7"/>
  <c r="CJ228" i="7" s="1"/>
  <c r="CP228" i="7" s="1"/>
  <c r="CV228" i="7" s="1"/>
  <c r="DB228" i="7" s="1"/>
  <c r="DH228" i="7" s="1"/>
  <c r="DN228" i="7" s="1"/>
  <c r="DT228" i="7" s="1"/>
  <c r="DZ228" i="7" s="1"/>
  <c r="EF228" i="7" s="1"/>
  <c r="EL228" i="7" s="1"/>
  <c r="ER228" i="7" s="1"/>
  <c r="EX228" i="7" s="1"/>
  <c r="FD228" i="7" s="1"/>
  <c r="FJ228" i="7" s="1"/>
  <c r="FP228" i="7" s="1"/>
  <c r="FV228" i="7" s="1"/>
  <c r="GB228" i="7" s="1"/>
  <c r="GH228" i="7" s="1"/>
  <c r="GN228" i="7" s="1"/>
  <c r="GT228" i="7" s="1"/>
  <c r="GZ228" i="7" s="1"/>
  <c r="HF228" i="7" s="1"/>
  <c r="HL228" i="7" s="1"/>
  <c r="HR228" i="7" s="1"/>
  <c r="HX228" i="7" s="1"/>
  <c r="ID228" i="7" s="1"/>
  <c r="IJ228" i="7" s="1"/>
  <c r="IP228" i="7" s="1"/>
  <c r="IV228" i="7" s="1"/>
  <c r="JB228" i="7" s="1"/>
  <c r="JH228" i="7" s="1"/>
  <c r="JN228" i="7" s="1"/>
  <c r="JT228" i="7" s="1"/>
  <c r="JZ228" i="7" s="1"/>
  <c r="KF228" i="7" s="1"/>
  <c r="KL228" i="7" s="1"/>
  <c r="KR228" i="7" s="1"/>
  <c r="KX228" i="7" s="1"/>
  <c r="LD228" i="7" s="1"/>
  <c r="LJ228" i="7" s="1"/>
  <c r="LP228" i="7" s="1"/>
  <c r="LV228" i="7" s="1"/>
  <c r="MB228" i="7" s="1"/>
  <c r="MH228" i="7" s="1"/>
  <c r="MN228" i="7" s="1"/>
  <c r="MT228" i="7" s="1"/>
  <c r="MZ228" i="7" s="1"/>
  <c r="NF228" i="7" s="1"/>
  <c r="NL228" i="7" s="1"/>
  <c r="NR228" i="7" s="1"/>
  <c r="CI366" i="7"/>
  <c r="CI367" i="7" s="1"/>
  <c r="CI368" i="7" s="1"/>
  <c r="JM403" i="7"/>
  <c r="GM416" i="7"/>
  <c r="GM417" i="7" s="1"/>
  <c r="DY361" i="7"/>
  <c r="DY362" i="7" s="1"/>
  <c r="KK420" i="7"/>
  <c r="EW279" i="7"/>
  <c r="JZ5" i="7"/>
  <c r="DS340" i="7"/>
  <c r="DS341" i="7" s="1"/>
  <c r="DS342" i="7" s="1"/>
  <c r="DS343" i="7" s="1"/>
  <c r="DS344" i="7" s="1"/>
  <c r="DS345" i="7" s="1"/>
  <c r="DS346" i="7" s="1"/>
  <c r="DS347" i="7" s="1"/>
  <c r="DS348" i="7" s="1"/>
  <c r="DS349" i="7" s="1"/>
  <c r="DS350" i="7" s="1"/>
  <c r="DS351" i="7" s="1"/>
  <c r="DS352" i="7" s="1"/>
  <c r="DS353" i="7" s="1"/>
  <c r="DS354" i="7" s="1"/>
  <c r="KE413" i="7"/>
  <c r="KE414" i="7" s="1"/>
  <c r="KE415" i="7" s="1"/>
  <c r="JA415" i="7"/>
  <c r="CC19" i="7"/>
  <c r="CD18" i="7"/>
  <c r="CJ18" i="7" s="1"/>
  <c r="CP18" i="7" s="1"/>
  <c r="CV18" i="7" s="1"/>
  <c r="DB18" i="7" s="1"/>
  <c r="DH18" i="7" s="1"/>
  <c r="DN18" i="7" s="1"/>
  <c r="DT18" i="7" s="1"/>
  <c r="DZ18" i="7" s="1"/>
  <c r="EF18" i="7" s="1"/>
  <c r="EL18" i="7" s="1"/>
  <c r="ER18" i="7" s="1"/>
  <c r="EX18" i="7" s="1"/>
  <c r="FD18" i="7" s="1"/>
  <c r="FJ18" i="7" s="1"/>
  <c r="FP18" i="7" s="1"/>
  <c r="FV18" i="7" s="1"/>
  <c r="GB18" i="7" s="1"/>
  <c r="GH18" i="7" s="1"/>
  <c r="GN18" i="7" s="1"/>
  <c r="GT18" i="7" s="1"/>
  <c r="GZ18" i="7" s="1"/>
  <c r="HF18" i="7" s="1"/>
  <c r="HL18" i="7" s="1"/>
  <c r="HR18" i="7" s="1"/>
  <c r="HX18" i="7" s="1"/>
  <c r="ID18" i="7" s="1"/>
  <c r="IC418" i="7"/>
  <c r="FO296" i="7"/>
  <c r="FO297" i="7" s="1"/>
  <c r="FO298" i="7" s="1"/>
  <c r="FO299" i="7" s="1"/>
  <c r="FO300" i="7" s="1"/>
  <c r="FO301" i="7" s="1"/>
  <c r="FO302" i="7" s="1"/>
  <c r="FO303" i="7" s="1"/>
  <c r="FO304" i="7" s="1"/>
  <c r="FO305" i="7" s="1"/>
  <c r="FO306" i="7" s="1"/>
  <c r="FO307" i="7" s="1"/>
  <c r="LD5" i="7"/>
  <c r="JG207" i="7"/>
  <c r="JG208" i="7" s="1"/>
  <c r="JG209" i="7" s="1"/>
  <c r="JG210" i="7" s="1"/>
  <c r="GA320" i="7"/>
  <c r="GA321" i="7" s="1"/>
  <c r="GA322" i="7" s="1"/>
  <c r="GA323" i="7" s="1"/>
  <c r="GA324" i="7" s="1"/>
  <c r="GA325" i="7" s="1"/>
  <c r="GA326" i="7" s="1"/>
  <c r="GA327" i="7" s="1"/>
  <c r="GA328" i="7" s="1"/>
  <c r="GA329" i="7" s="1"/>
  <c r="GA330" i="7" s="1"/>
  <c r="CU393" i="7"/>
  <c r="CU394" i="7" s="1"/>
  <c r="CU395" i="7" s="1"/>
  <c r="JS416" i="7"/>
  <c r="JS417" i="7" s="1"/>
  <c r="JS418" i="7" s="1"/>
  <c r="JG292" i="7"/>
  <c r="JG293" i="7" s="1"/>
  <c r="JG294" i="7" s="1"/>
  <c r="JG295" i="7" s="1"/>
  <c r="FU358" i="7"/>
  <c r="FU359" i="7" s="1"/>
  <c r="FU360" i="7" s="1"/>
  <c r="FU361" i="7" s="1"/>
  <c r="FU362" i="7" s="1"/>
  <c r="FU363" i="7" s="1"/>
  <c r="FU364" i="7" s="1"/>
  <c r="FC324" i="7"/>
  <c r="FC325" i="7" s="1"/>
  <c r="FC326" i="7" s="1"/>
  <c r="FC327" i="7" s="1"/>
  <c r="CO402" i="7"/>
  <c r="CO403" i="7" s="1"/>
  <c r="FI355" i="7"/>
  <c r="JH227" i="7"/>
  <c r="JN227" i="7" s="1"/>
  <c r="JT227" i="7" s="1"/>
  <c r="JZ227" i="7" s="1"/>
  <c r="KF227" i="7" s="1"/>
  <c r="KL227" i="7" s="1"/>
  <c r="KR227" i="7" s="1"/>
  <c r="KX227" i="7" s="1"/>
  <c r="LD227" i="7" s="1"/>
  <c r="LJ227" i="7" s="1"/>
  <c r="LP227" i="7" s="1"/>
  <c r="LV227" i="7" s="1"/>
  <c r="MB227" i="7" s="1"/>
  <c r="MH227" i="7" s="1"/>
  <c r="MN227" i="7" s="1"/>
  <c r="MT227" i="7" s="1"/>
  <c r="MZ227" i="7" s="1"/>
  <c r="NF227" i="7" s="1"/>
  <c r="NL227" i="7" s="1"/>
  <c r="NR227" i="7" s="1"/>
  <c r="DM332" i="7"/>
  <c r="DM333" i="7" s="1"/>
  <c r="DM334" i="7" s="1"/>
  <c r="DM335" i="7" s="1"/>
  <c r="EK309" i="7"/>
  <c r="EK310" i="7" s="1"/>
  <c r="EK311" i="7" s="1"/>
  <c r="EK312" i="7" s="1"/>
  <c r="EK313" i="7" s="1"/>
  <c r="EK314" i="7" s="1"/>
  <c r="EK315" i="7" s="1"/>
  <c r="EK316" i="7" s="1"/>
  <c r="EQ265" i="7"/>
  <c r="EQ266" i="7" s="1"/>
  <c r="EQ267" i="7" s="1"/>
  <c r="EQ268" i="7" s="1"/>
  <c r="EQ269" i="7" s="1"/>
  <c r="EE362" i="7"/>
  <c r="EE363" i="7" s="1"/>
  <c r="EE364" i="7" s="1"/>
  <c r="EE365" i="7" s="1"/>
  <c r="EE366" i="7" s="1"/>
  <c r="EE367" i="7" s="1"/>
  <c r="EE368" i="7" s="1"/>
  <c r="EE369" i="7" s="1"/>
  <c r="EE370" i="7" s="1"/>
  <c r="EE371" i="7" s="1"/>
  <c r="JN17" i="7" l="1"/>
  <c r="JT17" i="7" s="1"/>
  <c r="JZ17" i="7" s="1"/>
  <c r="KF17" i="7" s="1"/>
  <c r="KL17" i="7" s="1"/>
  <c r="KR17" i="7" s="1"/>
  <c r="KX17" i="7" s="1"/>
  <c r="LD17" i="7" s="1"/>
  <c r="LJ17" i="7" s="1"/>
  <c r="LP17" i="7" s="1"/>
  <c r="LV17" i="7" s="1"/>
  <c r="MB17" i="7" s="1"/>
  <c r="MH17" i="7" s="1"/>
  <c r="MN17" i="7" s="1"/>
  <c r="MT17" i="7" s="1"/>
  <c r="MZ17" i="7" s="1"/>
  <c r="NF17" i="7" s="1"/>
  <c r="NL17" i="7" s="1"/>
  <c r="NR17" i="7" s="1"/>
  <c r="IJ18" i="7"/>
  <c r="EE372" i="7"/>
  <c r="EE373" i="7" s="1"/>
  <c r="EE374" i="7" s="1"/>
  <c r="EQ270" i="7"/>
  <c r="EK317" i="7"/>
  <c r="EK318" i="7" s="1"/>
  <c r="EK319" i="7" s="1"/>
  <c r="EK320" i="7" s="1"/>
  <c r="DM336" i="7"/>
  <c r="DM337" i="7" s="1"/>
  <c r="DM338" i="7" s="1"/>
  <c r="DM339" i="7" s="1"/>
  <c r="DM340" i="7" s="1"/>
  <c r="DM341" i="7" s="1"/>
  <c r="DM342" i="7" s="1"/>
  <c r="DM343" i="7" s="1"/>
  <c r="DM344" i="7" s="1"/>
  <c r="DM345" i="7" s="1"/>
  <c r="DM346" i="7" s="1"/>
  <c r="DM347" i="7" s="1"/>
  <c r="DM348" i="7" s="1"/>
  <c r="DM349" i="7" s="1"/>
  <c r="DM350" i="7" s="1"/>
  <c r="DM351" i="7" s="1"/>
  <c r="DM352" i="7" s="1"/>
  <c r="DM353" i="7" s="1"/>
  <c r="DM354" i="7" s="1"/>
  <c r="DM355" i="7" s="1"/>
  <c r="DM356" i="7" s="1"/>
  <c r="DM357" i="7" s="1"/>
  <c r="DM358" i="7" s="1"/>
  <c r="DM359" i="7" s="1"/>
  <c r="DM360" i="7" s="1"/>
  <c r="FI356" i="7"/>
  <c r="FI357" i="7" s="1"/>
  <c r="FI358" i="7" s="1"/>
  <c r="FI359" i="7" s="1"/>
  <c r="CO404" i="7"/>
  <c r="FC328" i="7"/>
  <c r="FC329" i="7" s="1"/>
  <c r="FC330" i="7" s="1"/>
  <c r="FC331" i="7" s="1"/>
  <c r="FC332" i="7" s="1"/>
  <c r="FC333" i="7" s="1"/>
  <c r="FC334" i="7" s="1"/>
  <c r="FC335" i="7" s="1"/>
  <c r="FC336" i="7" s="1"/>
  <c r="FC337" i="7" s="1"/>
  <c r="FU365" i="7"/>
  <c r="FU366" i="7" s="1"/>
  <c r="FU367" i="7" s="1"/>
  <c r="FU368" i="7" s="1"/>
  <c r="FU369" i="7" s="1"/>
  <c r="FU370" i="7" s="1"/>
  <c r="FU371" i="7" s="1"/>
  <c r="FU372" i="7" s="1"/>
  <c r="FU373" i="7" s="1"/>
  <c r="FU374" i="7" s="1"/>
  <c r="FU375" i="7" s="1"/>
  <c r="FU376" i="7" s="1"/>
  <c r="FU377" i="7" s="1"/>
  <c r="FU378" i="7" s="1"/>
  <c r="FU379" i="7" s="1"/>
  <c r="FU380" i="7" s="1"/>
  <c r="JG296" i="7"/>
  <c r="JG297" i="7" s="1"/>
  <c r="JG298" i="7" s="1"/>
  <c r="JG299" i="7" s="1"/>
  <c r="JS419" i="7"/>
  <c r="CU396" i="7"/>
  <c r="CU397" i="7" s="1"/>
  <c r="CU398" i="7" s="1"/>
  <c r="CU399" i="7" s="1"/>
  <c r="CU400" i="7" s="1"/>
  <c r="CU401" i="7" s="1"/>
  <c r="GA331" i="7"/>
  <c r="GA332" i="7" s="1"/>
  <c r="GA333" i="7" s="1"/>
  <c r="GA334" i="7" s="1"/>
  <c r="GA335" i="7" s="1"/>
  <c r="GA336" i="7" s="1"/>
  <c r="GA337" i="7" s="1"/>
  <c r="GA338" i="7" s="1"/>
  <c r="GA339" i="7" s="1"/>
  <c r="GA340" i="7" s="1"/>
  <c r="GA341" i="7" s="1"/>
  <c r="GA342" i="7" s="1"/>
  <c r="GA343" i="7" s="1"/>
  <c r="GA344" i="7" s="1"/>
  <c r="GA345" i="7" s="1"/>
  <c r="GA346" i="7" s="1"/>
  <c r="GA347" i="7" s="1"/>
  <c r="GA348" i="7" s="1"/>
  <c r="GA349" i="7" s="1"/>
  <c r="GA350" i="7" s="1"/>
  <c r="GA351" i="7" s="1"/>
  <c r="GA352" i="7" s="1"/>
  <c r="GA353" i="7" s="1"/>
  <c r="GA354" i="7" s="1"/>
  <c r="GA355" i="7" s="1"/>
  <c r="GA356" i="7" s="1"/>
  <c r="GA357" i="7" s="1"/>
  <c r="GA358" i="7" s="1"/>
  <c r="GA359" i="7" s="1"/>
  <c r="GA360" i="7" s="1"/>
  <c r="GA361" i="7" s="1"/>
  <c r="GA362" i="7" s="1"/>
  <c r="GA363" i="7" s="1"/>
  <c r="GA364" i="7" s="1"/>
  <c r="GA365" i="7" s="1"/>
  <c r="GA366" i="7" s="1"/>
  <c r="GA367" i="7" s="1"/>
  <c r="JG211" i="7"/>
  <c r="JG212" i="7" s="1"/>
  <c r="JG213" i="7" s="1"/>
  <c r="FO308" i="7"/>
  <c r="FO309" i="7" s="1"/>
  <c r="FO310" i="7" s="1"/>
  <c r="FO311" i="7" s="1"/>
  <c r="FO312" i="7" s="1"/>
  <c r="FO313" i="7" s="1"/>
  <c r="FO314" i="7" s="1"/>
  <c r="FO315" i="7" s="1"/>
  <c r="FO316" i="7" s="1"/>
  <c r="FO317" i="7" s="1"/>
  <c r="FO318" i="7" s="1"/>
  <c r="FO319" i="7" s="1"/>
  <c r="FO320" i="7" s="1"/>
  <c r="FO321" i="7" s="1"/>
  <c r="FO322" i="7" s="1"/>
  <c r="FO323" i="7" s="1"/>
  <c r="IC419" i="7"/>
  <c r="CC20" i="7"/>
  <c r="CD19" i="7"/>
  <c r="CJ19" i="7" s="1"/>
  <c r="CP19" i="7" s="1"/>
  <c r="CV19" i="7" s="1"/>
  <c r="DB19" i="7" s="1"/>
  <c r="DH19" i="7" s="1"/>
  <c r="DN19" i="7" s="1"/>
  <c r="DT19" i="7" s="1"/>
  <c r="DZ19" i="7" s="1"/>
  <c r="EF19" i="7" s="1"/>
  <c r="EL19" i="7" s="1"/>
  <c r="ER19" i="7" s="1"/>
  <c r="EX19" i="7" s="1"/>
  <c r="FD19" i="7" s="1"/>
  <c r="FJ19" i="7" s="1"/>
  <c r="FP19" i="7" s="1"/>
  <c r="FV19" i="7" s="1"/>
  <c r="GB19" i="7" s="1"/>
  <c r="GH19" i="7" s="1"/>
  <c r="GN19" i="7" s="1"/>
  <c r="GT19" i="7" s="1"/>
  <c r="GZ19" i="7" s="1"/>
  <c r="HF19" i="7" s="1"/>
  <c r="HL19" i="7" s="1"/>
  <c r="HR19" i="7" s="1"/>
  <c r="HX19" i="7" s="1"/>
  <c r="ID19" i="7" s="1"/>
  <c r="IJ19" i="7" s="1"/>
  <c r="IP19" i="7" s="1"/>
  <c r="IV19" i="7" s="1"/>
  <c r="JB19" i="7" s="1"/>
  <c r="JA416" i="7"/>
  <c r="KE416" i="7"/>
  <c r="KE417" i="7" s="1"/>
  <c r="DS355" i="7"/>
  <c r="DS356" i="7" s="1"/>
  <c r="EW280" i="7"/>
  <c r="EW281" i="7" s="1"/>
  <c r="EW282" i="7" s="1"/>
  <c r="EW283" i="7" s="1"/>
  <c r="EW284" i="7" s="1"/>
  <c r="EW285" i="7" s="1"/>
  <c r="KK421" i="7"/>
  <c r="DY363" i="7"/>
  <c r="GM418" i="7"/>
  <c r="JM404" i="7"/>
  <c r="JM405" i="7" s="1"/>
  <c r="CI369" i="7"/>
  <c r="CI370" i="7" s="1"/>
  <c r="CI371" i="7" s="1"/>
  <c r="CI372" i="7" s="1"/>
  <c r="CI373" i="7" s="1"/>
  <c r="CI374" i="7" s="1"/>
  <c r="CI375" i="7" s="1"/>
  <c r="CI376" i="7" s="1"/>
  <c r="CI377" i="7" s="1"/>
  <c r="CI378" i="7" s="1"/>
  <c r="CC230" i="7"/>
  <c r="CD229" i="7"/>
  <c r="CJ229" i="7" s="1"/>
  <c r="CP229" i="7" s="1"/>
  <c r="CV229" i="7" s="1"/>
  <c r="DB229" i="7" s="1"/>
  <c r="DH229" i="7" s="1"/>
  <c r="DN229" i="7" s="1"/>
  <c r="DT229" i="7" s="1"/>
  <c r="DZ229" i="7" s="1"/>
  <c r="EF229" i="7" s="1"/>
  <c r="EL229" i="7" s="1"/>
  <c r="ER229" i="7" s="1"/>
  <c r="EX229" i="7" s="1"/>
  <c r="FD229" i="7" s="1"/>
  <c r="FJ229" i="7" s="1"/>
  <c r="FP229" i="7" s="1"/>
  <c r="FV229" i="7" s="1"/>
  <c r="GB229" i="7" s="1"/>
  <c r="GH229" i="7" s="1"/>
  <c r="GN229" i="7" s="1"/>
  <c r="GT229" i="7" s="1"/>
  <c r="GZ229" i="7" s="1"/>
  <c r="HF229" i="7" s="1"/>
  <c r="HL229" i="7" s="1"/>
  <c r="HR229" i="7" s="1"/>
  <c r="HX229" i="7" s="1"/>
  <c r="ID229" i="7" s="1"/>
  <c r="IJ229" i="7" s="1"/>
  <c r="IP229" i="7" s="1"/>
  <c r="IV229" i="7" s="1"/>
  <c r="JB229" i="7" s="1"/>
  <c r="X329" i="7" l="1"/>
  <c r="Y329" i="7" s="1"/>
  <c r="Z329" i="7" s="1"/>
  <c r="X326" i="7"/>
  <c r="Y326" i="7" s="1"/>
  <c r="Z326" i="7" s="1"/>
  <c r="IP18" i="7"/>
  <c r="IV18" i="7" s="1"/>
  <c r="JB18" i="7" s="1"/>
  <c r="JH18" i="7" s="1"/>
  <c r="CD230" i="7"/>
  <c r="CJ230" i="7" s="1"/>
  <c r="CP230" i="7" s="1"/>
  <c r="CV230" i="7" s="1"/>
  <c r="DB230" i="7" s="1"/>
  <c r="DH230" i="7" s="1"/>
  <c r="DN230" i="7" s="1"/>
  <c r="DT230" i="7" s="1"/>
  <c r="DZ230" i="7" s="1"/>
  <c r="EF230" i="7" s="1"/>
  <c r="EL230" i="7" s="1"/>
  <c r="ER230" i="7" s="1"/>
  <c r="EX230" i="7" s="1"/>
  <c r="FD230" i="7" s="1"/>
  <c r="FJ230" i="7" s="1"/>
  <c r="FP230" i="7" s="1"/>
  <c r="FV230" i="7" s="1"/>
  <c r="GB230" i="7" s="1"/>
  <c r="GH230" i="7" s="1"/>
  <c r="GN230" i="7" s="1"/>
  <c r="GT230" i="7" s="1"/>
  <c r="GZ230" i="7" s="1"/>
  <c r="HF230" i="7" s="1"/>
  <c r="HL230" i="7" s="1"/>
  <c r="HR230" i="7" s="1"/>
  <c r="HX230" i="7" s="1"/>
  <c r="ID230" i="7" s="1"/>
  <c r="IJ230" i="7" s="1"/>
  <c r="IP230" i="7" s="1"/>
  <c r="IV230" i="7" s="1"/>
  <c r="JB230" i="7" s="1"/>
  <c r="CC231" i="7"/>
  <c r="JM406" i="7"/>
  <c r="GM419" i="7"/>
  <c r="GM420" i="7" s="1"/>
  <c r="KK422" i="7"/>
  <c r="EW286" i="7"/>
  <c r="DS357" i="7"/>
  <c r="DS358" i="7" s="1"/>
  <c r="DS359" i="7" s="1"/>
  <c r="KE418" i="7"/>
  <c r="KE419" i="7" s="1"/>
  <c r="JA417" i="7"/>
  <c r="JA418" i="7" s="1"/>
  <c r="CC21" i="7"/>
  <c r="CD20" i="7"/>
  <c r="CJ20" i="7" s="1"/>
  <c r="CP20" i="7" s="1"/>
  <c r="CV20" i="7" s="1"/>
  <c r="DB20" i="7" s="1"/>
  <c r="DH20" i="7" s="1"/>
  <c r="DN20" i="7" s="1"/>
  <c r="DT20" i="7" s="1"/>
  <c r="DZ20" i="7" s="1"/>
  <c r="EF20" i="7" s="1"/>
  <c r="EL20" i="7" s="1"/>
  <c r="ER20" i="7" s="1"/>
  <c r="EX20" i="7" s="1"/>
  <c r="FD20" i="7" s="1"/>
  <c r="FJ20" i="7" s="1"/>
  <c r="FP20" i="7" s="1"/>
  <c r="FV20" i="7" s="1"/>
  <c r="GB20" i="7" s="1"/>
  <c r="GH20" i="7" s="1"/>
  <c r="GN20" i="7" s="1"/>
  <c r="GT20" i="7" s="1"/>
  <c r="GZ20" i="7" s="1"/>
  <c r="HF20" i="7" s="1"/>
  <c r="HL20" i="7" s="1"/>
  <c r="HR20" i="7" s="1"/>
  <c r="HX20" i="7" s="1"/>
  <c r="ID20" i="7" s="1"/>
  <c r="IJ20" i="7" s="1"/>
  <c r="IP20" i="7" s="1"/>
  <c r="IV20" i="7" s="1"/>
  <c r="JB20" i="7" s="1"/>
  <c r="IC420" i="7"/>
  <c r="FO324" i="7"/>
  <c r="FO325" i="7" s="1"/>
  <c r="FO326" i="7" s="1"/>
  <c r="FO327" i="7" s="1"/>
  <c r="FO328" i="7" s="1"/>
  <c r="FO329" i="7" s="1"/>
  <c r="JH229" i="7"/>
  <c r="JN229" i="7" s="1"/>
  <c r="JT229" i="7" s="1"/>
  <c r="JZ229" i="7" s="1"/>
  <c r="KF229" i="7" s="1"/>
  <c r="KL229" i="7" s="1"/>
  <c r="KR229" i="7" s="1"/>
  <c r="KX229" i="7" s="1"/>
  <c r="LD229" i="7" s="1"/>
  <c r="LJ229" i="7" s="1"/>
  <c r="LP229" i="7" s="1"/>
  <c r="LV229" i="7" s="1"/>
  <c r="MB229" i="7" s="1"/>
  <c r="MH229" i="7" s="1"/>
  <c r="MN229" i="7" s="1"/>
  <c r="MT229" i="7" s="1"/>
  <c r="MZ229" i="7" s="1"/>
  <c r="NF229" i="7" s="1"/>
  <c r="NL229" i="7" s="1"/>
  <c r="NR229" i="7" s="1"/>
  <c r="JH19" i="7"/>
  <c r="JN19" i="7" s="1"/>
  <c r="JT19" i="7" s="1"/>
  <c r="JZ19" i="7" s="1"/>
  <c r="KF19" i="7" s="1"/>
  <c r="KL19" i="7" s="1"/>
  <c r="KR19" i="7" s="1"/>
  <c r="KX19" i="7" s="1"/>
  <c r="LD19" i="7" s="1"/>
  <c r="LJ19" i="7" s="1"/>
  <c r="LP19" i="7" s="1"/>
  <c r="LV19" i="7" s="1"/>
  <c r="MB19" i="7" s="1"/>
  <c r="MH19" i="7" s="1"/>
  <c r="MN19" i="7" s="1"/>
  <c r="MT19" i="7" s="1"/>
  <c r="MZ19" i="7" s="1"/>
  <c r="NF19" i="7" s="1"/>
  <c r="NL19" i="7" s="1"/>
  <c r="NR19" i="7" s="1"/>
  <c r="DM361" i="7"/>
  <c r="EK321" i="7"/>
  <c r="EK322" i="7" s="1"/>
  <c r="EK323" i="7" s="1"/>
  <c r="EQ271" i="7"/>
  <c r="EQ272" i="7" s="1"/>
  <c r="EQ273" i="7" s="1"/>
  <c r="EQ274" i="7" s="1"/>
  <c r="EQ275" i="7" s="1"/>
  <c r="EQ276" i="7" s="1"/>
  <c r="EQ277" i="7" s="1"/>
  <c r="CI379" i="7"/>
  <c r="CI380" i="7" s="1"/>
  <c r="CI381" i="7" s="1"/>
  <c r="CI382" i="7" s="1"/>
  <c r="CI383" i="7" s="1"/>
  <c r="CI384" i="7" s="1"/>
  <c r="DY364" i="7"/>
  <c r="DY365" i="7" s="1"/>
  <c r="DY366" i="7" s="1"/>
  <c r="DY367" i="7" s="1"/>
  <c r="GA368" i="7"/>
  <c r="GA369" i="7" s="1"/>
  <c r="GA370" i="7" s="1"/>
  <c r="GA371" i="7" s="1"/>
  <c r="GA372" i="7" s="1"/>
  <c r="GA373" i="7" s="1"/>
  <c r="GA374" i="7" s="1"/>
  <c r="GA375" i="7" s="1"/>
  <c r="CU402" i="7"/>
  <c r="CU403" i="7" s="1"/>
  <c r="CU404" i="7" s="1"/>
  <c r="JS420" i="7"/>
  <c r="JG300" i="7"/>
  <c r="JG301" i="7" s="1"/>
  <c r="JG302" i="7" s="1"/>
  <c r="JG303" i="7" s="1"/>
  <c r="JG304" i="7" s="1"/>
  <c r="FU381" i="7"/>
  <c r="FU382" i="7" s="1"/>
  <c r="FC338" i="7"/>
  <c r="CO405" i="7"/>
  <c r="FI360" i="7"/>
  <c r="FI361" i="7" s="1"/>
  <c r="FI362" i="7" s="1"/>
  <c r="FI363" i="7" s="1"/>
  <c r="FI364" i="7" s="1"/>
  <c r="EE375" i="7"/>
  <c r="EE376" i="7" s="1"/>
  <c r="EE377" i="7" s="1"/>
  <c r="EE378" i="7" s="1"/>
  <c r="AB329" i="7" l="1"/>
  <c r="AK329" i="7" s="1"/>
  <c r="AB326" i="7"/>
  <c r="AK326" i="7" s="1"/>
  <c r="JN18" i="7"/>
  <c r="JT18" i="7" s="1"/>
  <c r="JZ18" i="7" s="1"/>
  <c r="KF18" i="7" s="1"/>
  <c r="KL18" i="7" s="1"/>
  <c r="KR18" i="7" s="1"/>
  <c r="KX18" i="7" s="1"/>
  <c r="LD18" i="7" s="1"/>
  <c r="LJ18" i="7" s="1"/>
  <c r="LP18" i="7" s="1"/>
  <c r="LV18" i="7" s="1"/>
  <c r="MB18" i="7" s="1"/>
  <c r="MH18" i="7" s="1"/>
  <c r="MN18" i="7" s="1"/>
  <c r="MT18" i="7" s="1"/>
  <c r="MZ18" i="7" s="1"/>
  <c r="NF18" i="7" s="1"/>
  <c r="NL18" i="7" s="1"/>
  <c r="NR18" i="7" s="1"/>
  <c r="FI365" i="7"/>
  <c r="CO406" i="7"/>
  <c r="FC339" i="7"/>
  <c r="FC340" i="7" s="1"/>
  <c r="FC341" i="7" s="1"/>
  <c r="FC342" i="7" s="1"/>
  <c r="FU383" i="7"/>
  <c r="FU384" i="7" s="1"/>
  <c r="FU385" i="7" s="1"/>
  <c r="FU386" i="7" s="1"/>
  <c r="FU387" i="7" s="1"/>
  <c r="JG305" i="7"/>
  <c r="JS421" i="7"/>
  <c r="CU405" i="7"/>
  <c r="CU406" i="7" s="1"/>
  <c r="GA376" i="7"/>
  <c r="GA377" i="7" s="1"/>
  <c r="DY368" i="7"/>
  <c r="DY369" i="7" s="1"/>
  <c r="DY370" i="7" s="1"/>
  <c r="DY371" i="7" s="1"/>
  <c r="DY372" i="7" s="1"/>
  <c r="DY373" i="7" s="1"/>
  <c r="DY374" i="7" s="1"/>
  <c r="DY375" i="7" s="1"/>
  <c r="DY376" i="7" s="1"/>
  <c r="DY377" i="7" s="1"/>
  <c r="CI385" i="7"/>
  <c r="JH20" i="7"/>
  <c r="JN20" i="7" s="1"/>
  <c r="JT20" i="7" s="1"/>
  <c r="JZ20" i="7" s="1"/>
  <c r="KF20" i="7" s="1"/>
  <c r="KL20" i="7" s="1"/>
  <c r="KR20" i="7" s="1"/>
  <c r="KX20" i="7" s="1"/>
  <c r="LD20" i="7" s="1"/>
  <c r="LJ20" i="7" s="1"/>
  <c r="LP20" i="7" s="1"/>
  <c r="LV20" i="7" s="1"/>
  <c r="MB20" i="7" s="1"/>
  <c r="MH20" i="7" s="1"/>
  <c r="MN20" i="7" s="1"/>
  <c r="MT20" i="7" s="1"/>
  <c r="MZ20" i="7" s="1"/>
  <c r="NF20" i="7" s="1"/>
  <c r="NL20" i="7" s="1"/>
  <c r="NR20" i="7" s="1"/>
  <c r="CC232" i="7"/>
  <c r="CD231" i="7"/>
  <c r="CJ231" i="7" s="1"/>
  <c r="CP231" i="7" s="1"/>
  <c r="CV231" i="7" s="1"/>
  <c r="DB231" i="7" s="1"/>
  <c r="DH231" i="7" s="1"/>
  <c r="DN231" i="7" s="1"/>
  <c r="DT231" i="7" s="1"/>
  <c r="DZ231" i="7" s="1"/>
  <c r="EF231" i="7" s="1"/>
  <c r="EL231" i="7" s="1"/>
  <c r="ER231" i="7" s="1"/>
  <c r="EX231" i="7" s="1"/>
  <c r="FD231" i="7" s="1"/>
  <c r="FJ231" i="7" s="1"/>
  <c r="FP231" i="7" s="1"/>
  <c r="FV231" i="7" s="1"/>
  <c r="GB231" i="7" s="1"/>
  <c r="GH231" i="7" s="1"/>
  <c r="GN231" i="7" s="1"/>
  <c r="GT231" i="7" s="1"/>
  <c r="GZ231" i="7" s="1"/>
  <c r="HF231" i="7" s="1"/>
  <c r="HL231" i="7" s="1"/>
  <c r="HR231" i="7" s="1"/>
  <c r="HX231" i="7" s="1"/>
  <c r="ID231" i="7" s="1"/>
  <c r="IJ231" i="7" s="1"/>
  <c r="IP231" i="7" s="1"/>
  <c r="IV231" i="7" s="1"/>
  <c r="JB231" i="7" s="1"/>
  <c r="EE379" i="7"/>
  <c r="EE380" i="7" s="1"/>
  <c r="EE381" i="7" s="1"/>
  <c r="EE382" i="7" s="1"/>
  <c r="EE383" i="7" s="1"/>
  <c r="EE384" i="7" s="1"/>
  <c r="EE385" i="7" s="1"/>
  <c r="EQ278" i="7"/>
  <c r="EK324" i="7"/>
  <c r="EK325" i="7" s="1"/>
  <c r="EK326" i="7" s="1"/>
  <c r="EK327" i="7" s="1"/>
  <c r="EK328" i="7" s="1"/>
  <c r="DM362" i="7"/>
  <c r="DM363" i="7" s="1"/>
  <c r="FO330" i="7"/>
  <c r="FO331" i="7" s="1"/>
  <c r="FO332" i="7" s="1"/>
  <c r="FO333" i="7" s="1"/>
  <c r="FO334" i="7" s="1"/>
  <c r="FO335" i="7" s="1"/>
  <c r="FO336" i="7" s="1"/>
  <c r="FO337" i="7" s="1"/>
  <c r="FO338" i="7" s="1"/>
  <c r="FO339" i="7" s="1"/>
  <c r="FO340" i="7" s="1"/>
  <c r="FO341" i="7" s="1"/>
  <c r="FO342" i="7" s="1"/>
  <c r="FO343" i="7" s="1"/>
  <c r="IC421" i="7"/>
  <c r="IC422" i="7" s="1"/>
  <c r="CD21" i="7"/>
  <c r="CJ21" i="7" s="1"/>
  <c r="CP21" i="7" s="1"/>
  <c r="CV21" i="7" s="1"/>
  <c r="DB21" i="7" s="1"/>
  <c r="DH21" i="7" s="1"/>
  <c r="DN21" i="7" s="1"/>
  <c r="DT21" i="7" s="1"/>
  <c r="DZ21" i="7" s="1"/>
  <c r="EF21" i="7" s="1"/>
  <c r="EL21" i="7" s="1"/>
  <c r="ER21" i="7" s="1"/>
  <c r="EX21" i="7" s="1"/>
  <c r="FD21" i="7" s="1"/>
  <c r="FJ21" i="7" s="1"/>
  <c r="FP21" i="7" s="1"/>
  <c r="FV21" i="7" s="1"/>
  <c r="GB21" i="7" s="1"/>
  <c r="GH21" i="7" s="1"/>
  <c r="GN21" i="7" s="1"/>
  <c r="GT21" i="7" s="1"/>
  <c r="GZ21" i="7" s="1"/>
  <c r="HF21" i="7" s="1"/>
  <c r="HL21" i="7" s="1"/>
  <c r="HR21" i="7" s="1"/>
  <c r="HX21" i="7" s="1"/>
  <c r="ID21" i="7" s="1"/>
  <c r="CC22" i="7"/>
  <c r="JA419" i="7"/>
  <c r="KE420" i="7"/>
  <c r="DS360" i="7"/>
  <c r="DS361" i="7" s="1"/>
  <c r="DS362" i="7" s="1"/>
  <c r="DS363" i="7" s="1"/>
  <c r="DS364" i="7" s="1"/>
  <c r="DS365" i="7" s="1"/>
  <c r="DS366" i="7" s="1"/>
  <c r="DS367" i="7" s="1"/>
  <c r="DS368" i="7" s="1"/>
  <c r="DS369" i="7" s="1"/>
  <c r="EW287" i="7"/>
  <c r="EW288" i="7" s="1"/>
  <c r="EW289" i="7" s="1"/>
  <c r="EW290" i="7" s="1"/>
  <c r="EW291" i="7" s="1"/>
  <c r="EW292" i="7" s="1"/>
  <c r="EW293" i="7" s="1"/>
  <c r="EW294" i="7" s="1"/>
  <c r="EW295" i="7" s="1"/>
  <c r="EW296" i="7" s="1"/>
  <c r="EW297" i="7" s="1"/>
  <c r="EW298" i="7" s="1"/>
  <c r="EW299" i="7" s="1"/>
  <c r="KK423" i="7"/>
  <c r="KK424" i="7" s="1"/>
  <c r="KK425" i="7" s="1"/>
  <c r="KK426" i="7" s="1"/>
  <c r="GM421" i="7"/>
  <c r="GM422" i="7" s="1"/>
  <c r="GM423" i="7" s="1"/>
  <c r="GM424" i="7" s="1"/>
  <c r="GM425" i="7" s="1"/>
  <c r="GM426" i="7" s="1"/>
  <c r="GM427" i="7" s="1"/>
  <c r="GN5" i="7" s="1"/>
  <c r="JM407" i="7"/>
  <c r="JM408" i="7" s="1"/>
  <c r="JH230" i="7"/>
  <c r="JN230" i="7" s="1"/>
  <c r="JT230" i="7" s="1"/>
  <c r="JZ230" i="7" s="1"/>
  <c r="KF230" i="7" s="1"/>
  <c r="KL230" i="7" s="1"/>
  <c r="KR230" i="7" s="1"/>
  <c r="KX230" i="7" s="1"/>
  <c r="LD230" i="7" s="1"/>
  <c r="LJ230" i="7" s="1"/>
  <c r="LP230" i="7" s="1"/>
  <c r="LV230" i="7" s="1"/>
  <c r="MB230" i="7" s="1"/>
  <c r="MH230" i="7" s="1"/>
  <c r="MN230" i="7" s="1"/>
  <c r="MT230" i="7" s="1"/>
  <c r="MZ230" i="7" s="1"/>
  <c r="NF230" i="7" s="1"/>
  <c r="NL230" i="7" s="1"/>
  <c r="NR230" i="7" s="1"/>
  <c r="X327" i="7" l="1"/>
  <c r="Y327" i="7" s="1"/>
  <c r="IJ21" i="7"/>
  <c r="IP21" i="7" s="1"/>
  <c r="IV21" i="7" s="1"/>
  <c r="JB21" i="7" s="1"/>
  <c r="JH21" i="7" s="1"/>
  <c r="JN21" i="7" s="1"/>
  <c r="JT21" i="7" s="1"/>
  <c r="JZ21" i="7" s="1"/>
  <c r="KF21" i="7" s="1"/>
  <c r="KL21" i="7" s="1"/>
  <c r="KR21" i="7" s="1"/>
  <c r="KX21" i="7" s="1"/>
  <c r="LD21" i="7" s="1"/>
  <c r="LJ21" i="7" s="1"/>
  <c r="LP21" i="7" s="1"/>
  <c r="LV21" i="7" s="1"/>
  <c r="MB21" i="7" s="1"/>
  <c r="MH21" i="7" s="1"/>
  <c r="MN21" i="7" s="1"/>
  <c r="MT21" i="7" s="1"/>
  <c r="MZ21" i="7" s="1"/>
  <c r="NF21" i="7" s="1"/>
  <c r="NL21" i="7" s="1"/>
  <c r="NR21" i="7" s="1"/>
  <c r="KK427" i="7"/>
  <c r="DS370" i="7"/>
  <c r="DS371" i="7" s="1"/>
  <c r="DS372" i="7" s="1"/>
  <c r="DS373" i="7" s="1"/>
  <c r="KE421" i="7"/>
  <c r="JA420" i="7"/>
  <c r="IC423" i="7"/>
  <c r="FO344" i="7"/>
  <c r="FO345" i="7" s="1"/>
  <c r="FO346" i="7" s="1"/>
  <c r="FO347" i="7" s="1"/>
  <c r="FO348" i="7" s="1"/>
  <c r="FO349" i="7" s="1"/>
  <c r="FO350" i="7" s="1"/>
  <c r="FO351" i="7" s="1"/>
  <c r="FO352" i="7" s="1"/>
  <c r="DM364" i="7"/>
  <c r="DM365" i="7" s="1"/>
  <c r="DM366" i="7" s="1"/>
  <c r="DM367" i="7" s="1"/>
  <c r="EK329" i="7"/>
  <c r="EK330" i="7" s="1"/>
  <c r="EK331" i="7" s="1"/>
  <c r="EK332" i="7" s="1"/>
  <c r="EK333" i="7" s="1"/>
  <c r="EK334" i="7" s="1"/>
  <c r="EK335" i="7" s="1"/>
  <c r="EK336" i="7" s="1"/>
  <c r="EK337" i="7" s="1"/>
  <c r="EK338" i="7" s="1"/>
  <c r="EK339" i="7" s="1"/>
  <c r="EK340" i="7" s="1"/>
  <c r="EQ279" i="7"/>
  <c r="EE386" i="7"/>
  <c r="EE387" i="7" s="1"/>
  <c r="CD232" i="7"/>
  <c r="CJ232" i="7" s="1"/>
  <c r="CP232" i="7" s="1"/>
  <c r="CV232" i="7" s="1"/>
  <c r="DB232" i="7" s="1"/>
  <c r="DH232" i="7" s="1"/>
  <c r="DN232" i="7" s="1"/>
  <c r="DT232" i="7" s="1"/>
  <c r="DZ232" i="7" s="1"/>
  <c r="EF232" i="7" s="1"/>
  <c r="EL232" i="7" s="1"/>
  <c r="ER232" i="7" s="1"/>
  <c r="EX232" i="7" s="1"/>
  <c r="FD232" i="7" s="1"/>
  <c r="FJ232" i="7" s="1"/>
  <c r="FP232" i="7" s="1"/>
  <c r="FV232" i="7" s="1"/>
  <c r="GB232" i="7" s="1"/>
  <c r="GH232" i="7" s="1"/>
  <c r="GN232" i="7" s="1"/>
  <c r="GT232" i="7" s="1"/>
  <c r="GZ232" i="7" s="1"/>
  <c r="HF232" i="7" s="1"/>
  <c r="HL232" i="7" s="1"/>
  <c r="HR232" i="7" s="1"/>
  <c r="HX232" i="7" s="1"/>
  <c r="ID232" i="7" s="1"/>
  <c r="IJ232" i="7" s="1"/>
  <c r="IP232" i="7" s="1"/>
  <c r="IV232" i="7" s="1"/>
  <c r="JB232" i="7" s="1"/>
  <c r="CC233" i="7"/>
  <c r="JM409" i="7"/>
  <c r="JM410" i="7" s="1"/>
  <c r="JM411" i="7" s="1"/>
  <c r="EW300" i="7"/>
  <c r="EW301" i="7" s="1"/>
  <c r="EW302" i="7" s="1"/>
  <c r="CC23" i="7"/>
  <c r="CD22" i="7"/>
  <c r="CJ22" i="7" s="1"/>
  <c r="CP22" i="7" s="1"/>
  <c r="CV22" i="7" s="1"/>
  <c r="DB22" i="7" s="1"/>
  <c r="DH22" i="7" s="1"/>
  <c r="DN22" i="7" s="1"/>
  <c r="DT22" i="7" s="1"/>
  <c r="DZ22" i="7" s="1"/>
  <c r="EF22" i="7" s="1"/>
  <c r="EL22" i="7" s="1"/>
  <c r="ER22" i="7" s="1"/>
  <c r="EX22" i="7" s="1"/>
  <c r="FD22" i="7" s="1"/>
  <c r="FJ22" i="7" s="1"/>
  <c r="FP22" i="7" s="1"/>
  <c r="FV22" i="7" s="1"/>
  <c r="GB22" i="7" s="1"/>
  <c r="GH22" i="7" s="1"/>
  <c r="GN22" i="7" s="1"/>
  <c r="GT22" i="7" s="1"/>
  <c r="GZ22" i="7" s="1"/>
  <c r="HF22" i="7" s="1"/>
  <c r="HL22" i="7" s="1"/>
  <c r="HR22" i="7" s="1"/>
  <c r="HX22" i="7" s="1"/>
  <c r="JH231" i="7"/>
  <c r="JN231" i="7" s="1"/>
  <c r="JT231" i="7" s="1"/>
  <c r="JZ231" i="7" s="1"/>
  <c r="KF231" i="7" s="1"/>
  <c r="KL231" i="7" s="1"/>
  <c r="KR231" i="7" s="1"/>
  <c r="KX231" i="7" s="1"/>
  <c r="LD231" i="7" s="1"/>
  <c r="LJ231" i="7" s="1"/>
  <c r="LP231" i="7" s="1"/>
  <c r="LV231" i="7" s="1"/>
  <c r="MB231" i="7" s="1"/>
  <c r="MH231" i="7" s="1"/>
  <c r="MN231" i="7" s="1"/>
  <c r="MT231" i="7" s="1"/>
  <c r="MZ231" i="7" s="1"/>
  <c r="NF231" i="7" s="1"/>
  <c r="NL231" i="7" s="1"/>
  <c r="NR231" i="7" s="1"/>
  <c r="CI386" i="7"/>
  <c r="CI387" i="7" s="1"/>
  <c r="CI388" i="7" s="1"/>
  <c r="DY378" i="7"/>
  <c r="DY379" i="7" s="1"/>
  <c r="GA378" i="7"/>
  <c r="GA379" i="7" s="1"/>
  <c r="GA380" i="7" s="1"/>
  <c r="GA381" i="7" s="1"/>
  <c r="GA382" i="7" s="1"/>
  <c r="GA383" i="7" s="1"/>
  <c r="GA384" i="7" s="1"/>
  <c r="GA385" i="7" s="1"/>
  <c r="GA386" i="7" s="1"/>
  <c r="GA387" i="7" s="1"/>
  <c r="GA388" i="7" s="1"/>
  <c r="GA389" i="7" s="1"/>
  <c r="GA390" i="7" s="1"/>
  <c r="GA391" i="7" s="1"/>
  <c r="GA392" i="7" s="1"/>
  <c r="GA393" i="7" s="1"/>
  <c r="GA394" i="7" s="1"/>
  <c r="GA395" i="7" s="1"/>
  <c r="GA396" i="7" s="1"/>
  <c r="GA397" i="7" s="1"/>
  <c r="GA398" i="7" s="1"/>
  <c r="CU407" i="7"/>
  <c r="CU408" i="7" s="1"/>
  <c r="JS422" i="7"/>
  <c r="JS423" i="7" s="1"/>
  <c r="JG306" i="7"/>
  <c r="JG307" i="7" s="1"/>
  <c r="FU388" i="7"/>
  <c r="FU389" i="7" s="1"/>
  <c r="FU390" i="7" s="1"/>
  <c r="FC343" i="7"/>
  <c r="FC344" i="7" s="1"/>
  <c r="FC345" i="7" s="1"/>
  <c r="CO407" i="7"/>
  <c r="FI366" i="7"/>
  <c r="FI367" i="7" s="1"/>
  <c r="FI368" i="7" s="1"/>
  <c r="FI369" i="7" s="1"/>
  <c r="AB327" i="7" l="1"/>
  <c r="Z327" i="7"/>
  <c r="ID22" i="7"/>
  <c r="IJ22" i="7" s="1"/>
  <c r="IP22" i="7" s="1"/>
  <c r="IV22" i="7" s="1"/>
  <c r="JB22" i="7" s="1"/>
  <c r="JH22" i="7" s="1"/>
  <c r="JN22" i="7" s="1"/>
  <c r="JT22" i="7" s="1"/>
  <c r="JZ22" i="7" s="1"/>
  <c r="KF22" i="7" s="1"/>
  <c r="KL22" i="7" s="1"/>
  <c r="KR22" i="7" s="1"/>
  <c r="KX22" i="7" s="1"/>
  <c r="LD22" i="7" s="1"/>
  <c r="LJ22" i="7" s="1"/>
  <c r="LP22" i="7" s="1"/>
  <c r="LV22" i="7" s="1"/>
  <c r="MB22" i="7" s="1"/>
  <c r="MH22" i="7" s="1"/>
  <c r="MN22" i="7" s="1"/>
  <c r="MT22" i="7" s="1"/>
  <c r="MZ22" i="7" s="1"/>
  <c r="NF22" i="7" s="1"/>
  <c r="NL22" i="7" s="1"/>
  <c r="NR22" i="7" s="1"/>
  <c r="FI370" i="7"/>
  <c r="CO408" i="7"/>
  <c r="FC346" i="7"/>
  <c r="FU391" i="7"/>
  <c r="JG308" i="7"/>
  <c r="JG309" i="7" s="1"/>
  <c r="JG310" i="7" s="1"/>
  <c r="JS424" i="7"/>
  <c r="JS425" i="7" s="1"/>
  <c r="CU409" i="7"/>
  <c r="DY380" i="7"/>
  <c r="DY381" i="7" s="1"/>
  <c r="DY382" i="7" s="1"/>
  <c r="DY383" i="7" s="1"/>
  <c r="DY384" i="7" s="1"/>
  <c r="DY385" i="7" s="1"/>
  <c r="DY386" i="7" s="1"/>
  <c r="DY387" i="7" s="1"/>
  <c r="DY388" i="7" s="1"/>
  <c r="DY389" i="7" s="1"/>
  <c r="DY390" i="7" s="1"/>
  <c r="DY391" i="7" s="1"/>
  <c r="DY392" i="7" s="1"/>
  <c r="JH232" i="7"/>
  <c r="JN232" i="7" s="1"/>
  <c r="JT232" i="7" s="1"/>
  <c r="JZ232" i="7" s="1"/>
  <c r="KF232" i="7" s="1"/>
  <c r="KL232" i="7" s="1"/>
  <c r="KR232" i="7" s="1"/>
  <c r="KX232" i="7" s="1"/>
  <c r="LD232" i="7" s="1"/>
  <c r="LJ232" i="7" s="1"/>
  <c r="LP232" i="7" s="1"/>
  <c r="LV232" i="7" s="1"/>
  <c r="MB232" i="7" s="1"/>
  <c r="MH232" i="7" s="1"/>
  <c r="MN232" i="7" s="1"/>
  <c r="MT232" i="7" s="1"/>
  <c r="MZ232" i="7" s="1"/>
  <c r="NF232" i="7" s="1"/>
  <c r="NL232" i="7" s="1"/>
  <c r="NR232" i="7" s="1"/>
  <c r="EQ280" i="7"/>
  <c r="CC234" i="7"/>
  <c r="CD233" i="7"/>
  <c r="CJ233" i="7" s="1"/>
  <c r="CP233" i="7" s="1"/>
  <c r="CV233" i="7" s="1"/>
  <c r="DB233" i="7" s="1"/>
  <c r="DH233" i="7" s="1"/>
  <c r="DN233" i="7" s="1"/>
  <c r="DT233" i="7" s="1"/>
  <c r="DZ233" i="7" s="1"/>
  <c r="EF233" i="7" s="1"/>
  <c r="EL233" i="7" s="1"/>
  <c r="ER233" i="7" s="1"/>
  <c r="EX233" i="7" s="1"/>
  <c r="FD233" i="7" s="1"/>
  <c r="FJ233" i="7" s="1"/>
  <c r="FP233" i="7" s="1"/>
  <c r="FV233" i="7" s="1"/>
  <c r="GB233" i="7" s="1"/>
  <c r="GH233" i="7" s="1"/>
  <c r="GN233" i="7" s="1"/>
  <c r="GT233" i="7" s="1"/>
  <c r="GZ233" i="7" s="1"/>
  <c r="HF233" i="7" s="1"/>
  <c r="HL233" i="7" s="1"/>
  <c r="HR233" i="7" s="1"/>
  <c r="HX233" i="7" s="1"/>
  <c r="ID233" i="7" s="1"/>
  <c r="IJ233" i="7" s="1"/>
  <c r="IP233" i="7" s="1"/>
  <c r="IV233" i="7" s="1"/>
  <c r="JB233" i="7" s="1"/>
  <c r="GA399" i="7"/>
  <c r="GA400" i="7" s="1"/>
  <c r="GA401" i="7" s="1"/>
  <c r="GA402" i="7" s="1"/>
  <c r="GA403" i="7" s="1"/>
  <c r="GA404" i="7" s="1"/>
  <c r="GA405" i="7" s="1"/>
  <c r="GA406" i="7" s="1"/>
  <c r="GA407" i="7" s="1"/>
  <c r="CI389" i="7"/>
  <c r="CI390" i="7" s="1"/>
  <c r="CI391" i="7" s="1"/>
  <c r="CI392" i="7" s="1"/>
  <c r="CD23" i="7"/>
  <c r="CJ23" i="7" s="1"/>
  <c r="CC24" i="7"/>
  <c r="EW303" i="7"/>
  <c r="EW304" i="7" s="1"/>
  <c r="JM412" i="7"/>
  <c r="EE388" i="7"/>
  <c r="EE389" i="7" s="1"/>
  <c r="EK341" i="7"/>
  <c r="EK342" i="7" s="1"/>
  <c r="DM368" i="7"/>
  <c r="DM369" i="7" s="1"/>
  <c r="DM370" i="7" s="1"/>
  <c r="FO353" i="7"/>
  <c r="FO354" i="7" s="1"/>
  <c r="FO355" i="7" s="1"/>
  <c r="IC424" i="7"/>
  <c r="JA421" i="7"/>
  <c r="JA422" i="7" s="1"/>
  <c r="KE422" i="7"/>
  <c r="KE423" i="7" s="1"/>
  <c r="KE424" i="7" s="1"/>
  <c r="KE425" i="7" s="1"/>
  <c r="DS374" i="7"/>
  <c r="DS375" i="7" s="1"/>
  <c r="DS376" i="7" s="1"/>
  <c r="DS377" i="7" s="1"/>
  <c r="KL5" i="7"/>
  <c r="AK327" i="7" l="1"/>
  <c r="CP23" i="7"/>
  <c r="CV23" i="7" s="1"/>
  <c r="DB23" i="7" s="1"/>
  <c r="DH23" i="7" s="1"/>
  <c r="DN23" i="7" s="1"/>
  <c r="DT23" i="7" s="1"/>
  <c r="DZ23" i="7" s="1"/>
  <c r="EF23" i="7" s="1"/>
  <c r="EL23" i="7" s="1"/>
  <c r="ER23" i="7" s="1"/>
  <c r="EX23" i="7" s="1"/>
  <c r="FD23" i="7" s="1"/>
  <c r="FJ23" i="7" s="1"/>
  <c r="FP23" i="7" s="1"/>
  <c r="FV23" i="7" s="1"/>
  <c r="GB23" i="7" s="1"/>
  <c r="GH23" i="7" s="1"/>
  <c r="GN23" i="7" s="1"/>
  <c r="GT23" i="7" s="1"/>
  <c r="GZ23" i="7" s="1"/>
  <c r="HF23" i="7" s="1"/>
  <c r="HL23" i="7" s="1"/>
  <c r="HR23" i="7" s="1"/>
  <c r="HX23" i="7" s="1"/>
  <c r="ID23" i="7" s="1"/>
  <c r="IJ23" i="7" s="1"/>
  <c r="IP23" i="7" s="1"/>
  <c r="IV23" i="7" s="1"/>
  <c r="JB23" i="7" s="1"/>
  <c r="JH23" i="7" s="1"/>
  <c r="JN23" i="7" s="1"/>
  <c r="JT23" i="7" s="1"/>
  <c r="JZ23" i="7" s="1"/>
  <c r="KF23" i="7" s="1"/>
  <c r="KL23" i="7" s="1"/>
  <c r="KR23" i="7" s="1"/>
  <c r="KX23" i="7" s="1"/>
  <c r="LD23" i="7" s="1"/>
  <c r="LJ23" i="7" s="1"/>
  <c r="LP23" i="7" s="1"/>
  <c r="LV23" i="7" s="1"/>
  <c r="MB23" i="7" s="1"/>
  <c r="MH23" i="7" s="1"/>
  <c r="MN23" i="7" s="1"/>
  <c r="MT23" i="7" s="1"/>
  <c r="MZ23" i="7" s="1"/>
  <c r="NF23" i="7" s="1"/>
  <c r="NL23" i="7" s="1"/>
  <c r="NR23" i="7" s="1"/>
  <c r="DS378" i="7"/>
  <c r="KE426" i="7"/>
  <c r="JA423" i="7"/>
  <c r="IC425" i="7"/>
  <c r="FO356" i="7"/>
  <c r="FO357" i="7" s="1"/>
  <c r="FO358" i="7" s="1"/>
  <c r="FO359" i="7" s="1"/>
  <c r="FO360" i="7" s="1"/>
  <c r="DM371" i="7"/>
  <c r="EK343" i="7"/>
  <c r="EE390" i="7"/>
  <c r="EE391" i="7" s="1"/>
  <c r="EE392" i="7" s="1"/>
  <c r="EE393" i="7" s="1"/>
  <c r="EE394" i="7" s="1"/>
  <c r="EE395" i="7" s="1"/>
  <c r="EE396" i="7" s="1"/>
  <c r="JM413" i="7"/>
  <c r="JM414" i="7" s="1"/>
  <c r="EW305" i="7"/>
  <c r="EW306" i="7" s="1"/>
  <c r="CI393" i="7"/>
  <c r="GA408" i="7"/>
  <c r="GA409" i="7" s="1"/>
  <c r="CC235" i="7"/>
  <c r="CD234" i="7"/>
  <c r="CJ234" i="7" s="1"/>
  <c r="CP234" i="7" s="1"/>
  <c r="CV234" i="7" s="1"/>
  <c r="DB234" i="7" s="1"/>
  <c r="DH234" i="7" s="1"/>
  <c r="DN234" i="7" s="1"/>
  <c r="DT234" i="7" s="1"/>
  <c r="DZ234" i="7" s="1"/>
  <c r="EF234" i="7" s="1"/>
  <c r="EL234" i="7" s="1"/>
  <c r="ER234" i="7" s="1"/>
  <c r="EX234" i="7" s="1"/>
  <c r="FD234" i="7" s="1"/>
  <c r="FJ234" i="7" s="1"/>
  <c r="FP234" i="7" s="1"/>
  <c r="FV234" i="7" s="1"/>
  <c r="GB234" i="7" s="1"/>
  <c r="GH234" i="7" s="1"/>
  <c r="GN234" i="7" s="1"/>
  <c r="GT234" i="7" s="1"/>
  <c r="GZ234" i="7" s="1"/>
  <c r="HF234" i="7" s="1"/>
  <c r="HL234" i="7" s="1"/>
  <c r="HR234" i="7" s="1"/>
  <c r="HX234" i="7" s="1"/>
  <c r="ID234" i="7" s="1"/>
  <c r="IJ234" i="7" s="1"/>
  <c r="IP234" i="7" s="1"/>
  <c r="IV234" i="7" s="1"/>
  <c r="JB234" i="7" s="1"/>
  <c r="CD24" i="7"/>
  <c r="CJ24" i="7" s="1"/>
  <c r="CP24" i="7" s="1"/>
  <c r="CV24" i="7" s="1"/>
  <c r="CC25" i="7"/>
  <c r="JH233" i="7"/>
  <c r="JN233" i="7" s="1"/>
  <c r="JT233" i="7" s="1"/>
  <c r="JZ233" i="7" s="1"/>
  <c r="KF233" i="7" s="1"/>
  <c r="KL233" i="7" s="1"/>
  <c r="KR233" i="7" s="1"/>
  <c r="KX233" i="7" s="1"/>
  <c r="LD233" i="7" s="1"/>
  <c r="LJ233" i="7" s="1"/>
  <c r="LP233" i="7" s="1"/>
  <c r="LV233" i="7" s="1"/>
  <c r="MB233" i="7" s="1"/>
  <c r="MH233" i="7" s="1"/>
  <c r="MN233" i="7" s="1"/>
  <c r="MT233" i="7" s="1"/>
  <c r="MZ233" i="7" s="1"/>
  <c r="NF233" i="7" s="1"/>
  <c r="NL233" i="7" s="1"/>
  <c r="NR233" i="7" s="1"/>
  <c r="EQ281" i="7"/>
  <c r="EQ282" i="7" s="1"/>
  <c r="DY393" i="7"/>
  <c r="CU410" i="7"/>
  <c r="CU411" i="7" s="1"/>
  <c r="JS426" i="7"/>
  <c r="JG311" i="7"/>
  <c r="FU392" i="7"/>
  <c r="FU393" i="7" s="1"/>
  <c r="FU394" i="7" s="1"/>
  <c r="FC347" i="7"/>
  <c r="FC348" i="7" s="1"/>
  <c r="FC349" i="7" s="1"/>
  <c r="CO409" i="7"/>
  <c r="CO410" i="7" s="1"/>
  <c r="FI371" i="7"/>
  <c r="FI372" i="7" s="1"/>
  <c r="FI373" i="7" s="1"/>
  <c r="FI374" i="7" s="1"/>
  <c r="X325" i="7" l="1"/>
  <c r="Y325" i="7" s="1"/>
  <c r="DB24" i="7"/>
  <c r="DH24" i="7" s="1"/>
  <c r="DN24" i="7" s="1"/>
  <c r="DT24" i="7" s="1"/>
  <c r="DZ24" i="7" s="1"/>
  <c r="EF24" i="7" s="1"/>
  <c r="EL24" i="7" s="1"/>
  <c r="ER24" i="7" s="1"/>
  <c r="EX24" i="7" s="1"/>
  <c r="FD24" i="7" s="1"/>
  <c r="FJ24" i="7" s="1"/>
  <c r="FP24" i="7" s="1"/>
  <c r="FV24" i="7" s="1"/>
  <c r="GB24" i="7" s="1"/>
  <c r="GH24" i="7" s="1"/>
  <c r="GN24" i="7" s="1"/>
  <c r="GT24" i="7" s="1"/>
  <c r="GZ24" i="7" s="1"/>
  <c r="HF24" i="7" s="1"/>
  <c r="HL24" i="7" s="1"/>
  <c r="HR24" i="7" s="1"/>
  <c r="HX24" i="7" s="1"/>
  <c r="ID24" i="7" s="1"/>
  <c r="IJ24" i="7" s="1"/>
  <c r="IP24" i="7" s="1"/>
  <c r="IV24" i="7" s="1"/>
  <c r="JB24" i="7" s="1"/>
  <c r="JH24" i="7" s="1"/>
  <c r="JN24" i="7" s="1"/>
  <c r="JT24" i="7" s="1"/>
  <c r="JZ24" i="7" s="1"/>
  <c r="KF24" i="7" s="1"/>
  <c r="KL24" i="7" s="1"/>
  <c r="KR24" i="7" s="1"/>
  <c r="KX24" i="7" s="1"/>
  <c r="LD24" i="7" s="1"/>
  <c r="LJ24" i="7" s="1"/>
  <c r="LP24" i="7" s="1"/>
  <c r="LV24" i="7" s="1"/>
  <c r="MB24" i="7" s="1"/>
  <c r="MH24" i="7" s="1"/>
  <c r="MN24" i="7" s="1"/>
  <c r="MT24" i="7" s="1"/>
  <c r="MZ24" i="7" s="1"/>
  <c r="NF24" i="7" s="1"/>
  <c r="NL24" i="7" s="1"/>
  <c r="NR24" i="7" s="1"/>
  <c r="X328" i="7"/>
  <c r="Y328" i="7" s="1"/>
  <c r="CO411" i="7"/>
  <c r="CO412" i="7" s="1"/>
  <c r="FU395" i="7"/>
  <c r="FU396" i="7" s="1"/>
  <c r="JS427" i="7"/>
  <c r="DY394" i="7"/>
  <c r="DY395" i="7" s="1"/>
  <c r="CD25" i="7"/>
  <c r="CJ25" i="7" s="1"/>
  <c r="CP25" i="7" s="1"/>
  <c r="CV25" i="7" s="1"/>
  <c r="DB25" i="7" s="1"/>
  <c r="DH25" i="7" s="1"/>
  <c r="DN25" i="7" s="1"/>
  <c r="DT25" i="7" s="1"/>
  <c r="DZ25" i="7" s="1"/>
  <c r="EF25" i="7" s="1"/>
  <c r="EL25" i="7" s="1"/>
  <c r="ER25" i="7" s="1"/>
  <c r="EX25" i="7" s="1"/>
  <c r="FD25" i="7" s="1"/>
  <c r="FJ25" i="7" s="1"/>
  <c r="FP25" i="7" s="1"/>
  <c r="FV25" i="7" s="1"/>
  <c r="GB25" i="7" s="1"/>
  <c r="GH25" i="7" s="1"/>
  <c r="GN25" i="7" s="1"/>
  <c r="GT25" i="7" s="1"/>
  <c r="GZ25" i="7" s="1"/>
  <c r="HF25" i="7" s="1"/>
  <c r="HL25" i="7" s="1"/>
  <c r="HR25" i="7" s="1"/>
  <c r="HX25" i="7" s="1"/>
  <c r="ID25" i="7" s="1"/>
  <c r="IJ25" i="7" s="1"/>
  <c r="IP25" i="7" s="1"/>
  <c r="IV25" i="7" s="1"/>
  <c r="JB25" i="7" s="1"/>
  <c r="JH25" i="7" s="1"/>
  <c r="JN25" i="7" s="1"/>
  <c r="JT25" i="7" s="1"/>
  <c r="JZ25" i="7" s="1"/>
  <c r="KF25" i="7" s="1"/>
  <c r="KL25" i="7" s="1"/>
  <c r="KR25" i="7" s="1"/>
  <c r="KX25" i="7" s="1"/>
  <c r="LD25" i="7" s="1"/>
  <c r="LJ25" i="7" s="1"/>
  <c r="LP25" i="7" s="1"/>
  <c r="LV25" i="7" s="1"/>
  <c r="MB25" i="7" s="1"/>
  <c r="MH25" i="7" s="1"/>
  <c r="MN25" i="7" s="1"/>
  <c r="MT25" i="7" s="1"/>
  <c r="MZ25" i="7" s="1"/>
  <c r="NF25" i="7" s="1"/>
  <c r="NL25" i="7" s="1"/>
  <c r="NR25" i="7" s="1"/>
  <c r="CC26" i="7"/>
  <c r="JH234" i="7"/>
  <c r="JN234" i="7" s="1"/>
  <c r="JT234" i="7" s="1"/>
  <c r="JZ234" i="7" s="1"/>
  <c r="KF234" i="7" s="1"/>
  <c r="KL234" i="7" s="1"/>
  <c r="KR234" i="7" s="1"/>
  <c r="KX234" i="7" s="1"/>
  <c r="LD234" i="7" s="1"/>
  <c r="LJ234" i="7" s="1"/>
  <c r="LP234" i="7" s="1"/>
  <c r="LV234" i="7" s="1"/>
  <c r="MB234" i="7" s="1"/>
  <c r="MH234" i="7" s="1"/>
  <c r="MN234" i="7" s="1"/>
  <c r="MT234" i="7" s="1"/>
  <c r="MZ234" i="7" s="1"/>
  <c r="NF234" i="7" s="1"/>
  <c r="NL234" i="7" s="1"/>
  <c r="NR234" i="7" s="1"/>
  <c r="FI375" i="7"/>
  <c r="FI376" i="7" s="1"/>
  <c r="FC350" i="7"/>
  <c r="FC351" i="7" s="1"/>
  <c r="JG312" i="7"/>
  <c r="JG313" i="7" s="1"/>
  <c r="JG314" i="7" s="1"/>
  <c r="JG315" i="7" s="1"/>
  <c r="JG316" i="7" s="1"/>
  <c r="JG317" i="7" s="1"/>
  <c r="JG318" i="7" s="1"/>
  <c r="JG319" i="7" s="1"/>
  <c r="JG320" i="7" s="1"/>
  <c r="JG321" i="7" s="1"/>
  <c r="JG322" i="7" s="1"/>
  <c r="CU412" i="7"/>
  <c r="CU413" i="7" s="1"/>
  <c r="CU414" i="7" s="1"/>
  <c r="EQ283" i="7"/>
  <c r="CC236" i="7"/>
  <c r="CD235" i="7"/>
  <c r="CJ235" i="7" s="1"/>
  <c r="CP235" i="7" s="1"/>
  <c r="CV235" i="7" s="1"/>
  <c r="DB235" i="7" s="1"/>
  <c r="DH235" i="7" s="1"/>
  <c r="DN235" i="7" s="1"/>
  <c r="DT235" i="7" s="1"/>
  <c r="DZ235" i="7" s="1"/>
  <c r="EF235" i="7" s="1"/>
  <c r="EL235" i="7" s="1"/>
  <c r="ER235" i="7" s="1"/>
  <c r="EX235" i="7" s="1"/>
  <c r="FD235" i="7" s="1"/>
  <c r="FJ235" i="7" s="1"/>
  <c r="FP235" i="7" s="1"/>
  <c r="FV235" i="7" s="1"/>
  <c r="GB235" i="7" s="1"/>
  <c r="GH235" i="7" s="1"/>
  <c r="GN235" i="7" s="1"/>
  <c r="GT235" i="7" s="1"/>
  <c r="GZ235" i="7" s="1"/>
  <c r="HF235" i="7" s="1"/>
  <c r="HL235" i="7" s="1"/>
  <c r="HR235" i="7" s="1"/>
  <c r="HX235" i="7" s="1"/>
  <c r="ID235" i="7" s="1"/>
  <c r="IJ235" i="7" s="1"/>
  <c r="IP235" i="7" s="1"/>
  <c r="IV235" i="7" s="1"/>
  <c r="JB235" i="7" s="1"/>
  <c r="JH235" i="7" s="1"/>
  <c r="JN235" i="7" s="1"/>
  <c r="JT235" i="7" s="1"/>
  <c r="JZ235" i="7" s="1"/>
  <c r="KF235" i="7" s="1"/>
  <c r="KL235" i="7" s="1"/>
  <c r="KR235" i="7" s="1"/>
  <c r="KX235" i="7" s="1"/>
  <c r="LD235" i="7" s="1"/>
  <c r="LJ235" i="7" s="1"/>
  <c r="LP235" i="7" s="1"/>
  <c r="LV235" i="7" s="1"/>
  <c r="MB235" i="7" s="1"/>
  <c r="MH235" i="7" s="1"/>
  <c r="MN235" i="7" s="1"/>
  <c r="MT235" i="7" s="1"/>
  <c r="MZ235" i="7" s="1"/>
  <c r="NF235" i="7" s="1"/>
  <c r="NL235" i="7" s="1"/>
  <c r="NR235" i="7" s="1"/>
  <c r="GA410" i="7"/>
  <c r="GA411" i="7" s="1"/>
  <c r="CI394" i="7"/>
  <c r="EW307" i="7"/>
  <c r="EW308" i="7" s="1"/>
  <c r="EW309" i="7" s="1"/>
  <c r="JM415" i="7"/>
  <c r="EE397" i="7"/>
  <c r="EE398" i="7" s="1"/>
  <c r="EE399" i="7" s="1"/>
  <c r="EE400" i="7" s="1"/>
  <c r="EE401" i="7" s="1"/>
  <c r="EE402" i="7" s="1"/>
  <c r="EE403" i="7" s="1"/>
  <c r="EE404" i="7" s="1"/>
  <c r="EE405" i="7" s="1"/>
  <c r="EE406" i="7" s="1"/>
  <c r="EE407" i="7" s="1"/>
  <c r="EE408" i="7" s="1"/>
  <c r="EE409" i="7" s="1"/>
  <c r="EE410" i="7" s="1"/>
  <c r="EE411" i="7" s="1"/>
  <c r="EE412" i="7" s="1"/>
  <c r="EE413" i="7" s="1"/>
  <c r="EE414" i="7" s="1"/>
  <c r="EE415" i="7" s="1"/>
  <c r="EE416" i="7" s="1"/>
  <c r="EE417" i="7" s="1"/>
  <c r="EE418" i="7" s="1"/>
  <c r="EE419" i="7" s="1"/>
  <c r="EE420" i="7" s="1"/>
  <c r="EE421" i="7" s="1"/>
  <c r="EE422" i="7" s="1"/>
  <c r="EE423" i="7" s="1"/>
  <c r="EE424" i="7" s="1"/>
  <c r="EE425" i="7" s="1"/>
  <c r="EE426" i="7" s="1"/>
  <c r="EE427" i="7" s="1"/>
  <c r="EF5" i="7" s="1"/>
  <c r="EK344" i="7"/>
  <c r="EK345" i="7" s="1"/>
  <c r="EK346" i="7" s="1"/>
  <c r="EK347" i="7" s="1"/>
  <c r="DM372" i="7"/>
  <c r="DM373" i="7" s="1"/>
  <c r="DM374" i="7" s="1"/>
  <c r="FO361" i="7"/>
  <c r="IC426" i="7"/>
  <c r="JA424" i="7"/>
  <c r="KE427" i="7"/>
  <c r="DS379" i="7"/>
  <c r="DS380" i="7" s="1"/>
  <c r="G325" i="7" l="1"/>
  <c r="G326" i="7" s="1"/>
  <c r="G327" i="7" s="1"/>
  <c r="G328" i="7" s="1"/>
  <c r="G329" i="7" s="1"/>
  <c r="AB325" i="7"/>
  <c r="Z325" i="7"/>
  <c r="AB328" i="7"/>
  <c r="Z328" i="7"/>
  <c r="JM416" i="7"/>
  <c r="JM417" i="7" s="1"/>
  <c r="CI395" i="7"/>
  <c r="CU415" i="7"/>
  <c r="CU416" i="7" s="1"/>
  <c r="CU417" i="7" s="1"/>
  <c r="CU418" i="7" s="1"/>
  <c r="CU419" i="7" s="1"/>
  <c r="CU420" i="7" s="1"/>
  <c r="DS381" i="7"/>
  <c r="KF5" i="7"/>
  <c r="JA425" i="7"/>
  <c r="IC427" i="7"/>
  <c r="FO362" i="7"/>
  <c r="FO363" i="7" s="1"/>
  <c r="DM375" i="7"/>
  <c r="DM376" i="7" s="1"/>
  <c r="DM377" i="7" s="1"/>
  <c r="DM378" i="7" s="1"/>
  <c r="DM379" i="7" s="1"/>
  <c r="EK348" i="7"/>
  <c r="EK349" i="7" s="1"/>
  <c r="EK350" i="7" s="1"/>
  <c r="EK351" i="7" s="1"/>
  <c r="EW310" i="7"/>
  <c r="EW311" i="7" s="1"/>
  <c r="EW312" i="7" s="1"/>
  <c r="GA412" i="7"/>
  <c r="CC237" i="7"/>
  <c r="CD236" i="7"/>
  <c r="CJ236" i="7" s="1"/>
  <c r="CP236" i="7" s="1"/>
  <c r="CV236" i="7" s="1"/>
  <c r="DB236" i="7" s="1"/>
  <c r="DH236" i="7" s="1"/>
  <c r="DN236" i="7" s="1"/>
  <c r="DT236" i="7" s="1"/>
  <c r="DZ236" i="7" s="1"/>
  <c r="EF236" i="7" s="1"/>
  <c r="EL236" i="7" s="1"/>
  <c r="ER236" i="7" s="1"/>
  <c r="EX236" i="7" s="1"/>
  <c r="FD236" i="7" s="1"/>
  <c r="FJ236" i="7" s="1"/>
  <c r="FP236" i="7" s="1"/>
  <c r="FV236" i="7" s="1"/>
  <c r="GB236" i="7" s="1"/>
  <c r="GH236" i="7" s="1"/>
  <c r="GN236" i="7" s="1"/>
  <c r="GT236" i="7" s="1"/>
  <c r="GZ236" i="7" s="1"/>
  <c r="HF236" i="7" s="1"/>
  <c r="HL236" i="7" s="1"/>
  <c r="HR236" i="7" s="1"/>
  <c r="HX236" i="7" s="1"/>
  <c r="ID236" i="7" s="1"/>
  <c r="IJ236" i="7" s="1"/>
  <c r="IP236" i="7" s="1"/>
  <c r="IV236" i="7" s="1"/>
  <c r="JB236" i="7" s="1"/>
  <c r="EQ284" i="7"/>
  <c r="EQ285" i="7" s="1"/>
  <c r="JG323" i="7"/>
  <c r="FC352" i="7"/>
  <c r="FC353" i="7" s="1"/>
  <c r="FC354" i="7" s="1"/>
  <c r="FC355" i="7" s="1"/>
  <c r="FC356" i="7" s="1"/>
  <c r="FC357" i="7" s="1"/>
  <c r="FC358" i="7" s="1"/>
  <c r="FC359" i="7" s="1"/>
  <c r="FC360" i="7" s="1"/>
  <c r="FC361" i="7" s="1"/>
  <c r="FI377" i="7"/>
  <c r="CC27" i="7"/>
  <c r="CD26" i="7"/>
  <c r="CJ26" i="7" s="1"/>
  <c r="CP26" i="7" s="1"/>
  <c r="DY396" i="7"/>
  <c r="DY397" i="7" s="1"/>
  <c r="JT5" i="7"/>
  <c r="FU397" i="7"/>
  <c r="FU398" i="7" s="1"/>
  <c r="FU399" i="7" s="1"/>
  <c r="FU400" i="7" s="1"/>
  <c r="FU401" i="7" s="1"/>
  <c r="FU402" i="7" s="1"/>
  <c r="FU403" i="7" s="1"/>
  <c r="FU404" i="7" s="1"/>
  <c r="FU405" i="7" s="1"/>
  <c r="FU406" i="7" s="1"/>
  <c r="FU407" i="7" s="1"/>
  <c r="CO413" i="7"/>
  <c r="AK325" i="7" l="1"/>
  <c r="CV26" i="7"/>
  <c r="DB26" i="7" s="1"/>
  <c r="DH26" i="7" s="1"/>
  <c r="DN26" i="7" s="1"/>
  <c r="DT26" i="7" s="1"/>
  <c r="DZ26" i="7" s="1"/>
  <c r="EF26" i="7" s="1"/>
  <c r="EL26" i="7" s="1"/>
  <c r="ER26" i="7" s="1"/>
  <c r="EX26" i="7" s="1"/>
  <c r="FD26" i="7" s="1"/>
  <c r="FJ26" i="7" s="1"/>
  <c r="FP26" i="7" s="1"/>
  <c r="FV26" i="7" s="1"/>
  <c r="GB26" i="7" s="1"/>
  <c r="GH26" i="7" s="1"/>
  <c r="GN26" i="7" s="1"/>
  <c r="GT26" i="7" s="1"/>
  <c r="GZ26" i="7" s="1"/>
  <c r="HF26" i="7" s="1"/>
  <c r="HL26" i="7" s="1"/>
  <c r="HR26" i="7" s="1"/>
  <c r="HX26" i="7" s="1"/>
  <c r="ID26" i="7" s="1"/>
  <c r="IJ26" i="7" s="1"/>
  <c r="IP26" i="7" s="1"/>
  <c r="IV26" i="7" s="1"/>
  <c r="JB26" i="7" s="1"/>
  <c r="JH26" i="7" s="1"/>
  <c r="JN26" i="7" s="1"/>
  <c r="JT26" i="7" s="1"/>
  <c r="JZ26" i="7" s="1"/>
  <c r="KF26" i="7" s="1"/>
  <c r="KL26" i="7" s="1"/>
  <c r="KR26" i="7" s="1"/>
  <c r="KX26" i="7" s="1"/>
  <c r="LD26" i="7" s="1"/>
  <c r="LJ26" i="7" s="1"/>
  <c r="LP26" i="7" s="1"/>
  <c r="LV26" i="7" s="1"/>
  <c r="MB26" i="7" s="1"/>
  <c r="MH26" i="7" s="1"/>
  <c r="MN26" i="7" s="1"/>
  <c r="MT26" i="7" s="1"/>
  <c r="MZ26" i="7" s="1"/>
  <c r="NF26" i="7" s="1"/>
  <c r="NL26" i="7" s="1"/>
  <c r="NR26" i="7" s="1"/>
  <c r="X330" i="7"/>
  <c r="Y330" i="7" s="1"/>
  <c r="AK328" i="7"/>
  <c r="JH236" i="7"/>
  <c r="JN236" i="7" s="1"/>
  <c r="JT236" i="7" s="1"/>
  <c r="JZ236" i="7" s="1"/>
  <c r="KF236" i="7" s="1"/>
  <c r="KL236" i="7" s="1"/>
  <c r="KR236" i="7" s="1"/>
  <c r="KX236" i="7" s="1"/>
  <c r="LD236" i="7" s="1"/>
  <c r="LJ236" i="7" s="1"/>
  <c r="LP236" i="7" s="1"/>
  <c r="LV236" i="7" s="1"/>
  <c r="MB236" i="7" s="1"/>
  <c r="MH236" i="7" s="1"/>
  <c r="MN236" i="7" s="1"/>
  <c r="MT236" i="7" s="1"/>
  <c r="MZ236" i="7" s="1"/>
  <c r="NF236" i="7" s="1"/>
  <c r="NL236" i="7" s="1"/>
  <c r="NR236" i="7" s="1"/>
  <c r="CO414" i="7"/>
  <c r="FU408" i="7"/>
  <c r="FU409" i="7" s="1"/>
  <c r="FU410" i="7" s="1"/>
  <c r="DY398" i="7"/>
  <c r="CC28" i="7"/>
  <c r="CD27" i="7"/>
  <c r="CJ27" i="7" s="1"/>
  <c r="FI378" i="7"/>
  <c r="FI379" i="7" s="1"/>
  <c r="FI380" i="7" s="1"/>
  <c r="FI381" i="7" s="1"/>
  <c r="FI382" i="7" s="1"/>
  <c r="FC362" i="7"/>
  <c r="FC363" i="7" s="1"/>
  <c r="FC364" i="7" s="1"/>
  <c r="FC365" i="7" s="1"/>
  <c r="FC366" i="7" s="1"/>
  <c r="FC367" i="7" s="1"/>
  <c r="FC368" i="7" s="1"/>
  <c r="FC369" i="7" s="1"/>
  <c r="FC370" i="7" s="1"/>
  <c r="FC371" i="7" s="1"/>
  <c r="FC372" i="7" s="1"/>
  <c r="JG324" i="7"/>
  <c r="JG325" i="7" s="1"/>
  <c r="EQ286" i="7"/>
  <c r="CD237" i="7"/>
  <c r="CJ237" i="7" s="1"/>
  <c r="CP237" i="7" s="1"/>
  <c r="CV237" i="7" s="1"/>
  <c r="DB237" i="7" s="1"/>
  <c r="DH237" i="7" s="1"/>
  <c r="DN237" i="7" s="1"/>
  <c r="DT237" i="7" s="1"/>
  <c r="DZ237" i="7" s="1"/>
  <c r="EF237" i="7" s="1"/>
  <c r="EL237" i="7" s="1"/>
  <c r="ER237" i="7" s="1"/>
  <c r="EX237" i="7" s="1"/>
  <c r="FD237" i="7" s="1"/>
  <c r="FJ237" i="7" s="1"/>
  <c r="FP237" i="7" s="1"/>
  <c r="FV237" i="7" s="1"/>
  <c r="GB237" i="7" s="1"/>
  <c r="GH237" i="7" s="1"/>
  <c r="GN237" i="7" s="1"/>
  <c r="GT237" i="7" s="1"/>
  <c r="GZ237" i="7" s="1"/>
  <c r="HF237" i="7" s="1"/>
  <c r="HL237" i="7" s="1"/>
  <c r="HR237" i="7" s="1"/>
  <c r="HX237" i="7" s="1"/>
  <c r="ID237" i="7" s="1"/>
  <c r="IJ237" i="7" s="1"/>
  <c r="IP237" i="7" s="1"/>
  <c r="IV237" i="7" s="1"/>
  <c r="JB237" i="7" s="1"/>
  <c r="CC238" i="7"/>
  <c r="GA413" i="7"/>
  <c r="GA414" i="7" s="1"/>
  <c r="EW313" i="7"/>
  <c r="EW314" i="7" s="1"/>
  <c r="EW315" i="7" s="1"/>
  <c r="EW316" i="7" s="1"/>
  <c r="EW317" i="7" s="1"/>
  <c r="EK352" i="7"/>
  <c r="EK353" i="7" s="1"/>
  <c r="EK354" i="7" s="1"/>
  <c r="DM380" i="7"/>
  <c r="DM381" i="7" s="1"/>
  <c r="FO364" i="7"/>
  <c r="FO365" i="7" s="1"/>
  <c r="FO366" i="7" s="1"/>
  <c r="FO367" i="7" s="1"/>
  <c r="FO368" i="7" s="1"/>
  <c r="FO369" i="7" s="1"/>
  <c r="FO370" i="7" s="1"/>
  <c r="FO371" i="7" s="1"/>
  <c r="FO372" i="7" s="1"/>
  <c r="FO373" i="7" s="1"/>
  <c r="FO374" i="7" s="1"/>
  <c r="FO375" i="7" s="1"/>
  <c r="FO376" i="7" s="1"/>
  <c r="FO377" i="7" s="1"/>
  <c r="ID5" i="7"/>
  <c r="JA426" i="7"/>
  <c r="DS382" i="7"/>
  <c r="DS383" i="7" s="1"/>
  <c r="CU421" i="7"/>
  <c r="CI396" i="7"/>
  <c r="CI397" i="7" s="1"/>
  <c r="CI398" i="7" s="1"/>
  <c r="CI399" i="7" s="1"/>
  <c r="JM418" i="7"/>
  <c r="CP27" i="7" l="1"/>
  <c r="CV27" i="7" s="1"/>
  <c r="DB27" i="7" s="1"/>
  <c r="DH27" i="7" s="1"/>
  <c r="DN27" i="7" s="1"/>
  <c r="DT27" i="7" s="1"/>
  <c r="DZ27" i="7" s="1"/>
  <c r="EF27" i="7" s="1"/>
  <c r="EL27" i="7" s="1"/>
  <c r="ER27" i="7" s="1"/>
  <c r="EX27" i="7" s="1"/>
  <c r="FD27" i="7" s="1"/>
  <c r="FJ27" i="7" s="1"/>
  <c r="FP27" i="7" s="1"/>
  <c r="FV27" i="7" s="1"/>
  <c r="GB27" i="7" s="1"/>
  <c r="GH27" i="7" s="1"/>
  <c r="GN27" i="7" s="1"/>
  <c r="GT27" i="7" s="1"/>
  <c r="GZ27" i="7" s="1"/>
  <c r="HF27" i="7" s="1"/>
  <c r="HL27" i="7" s="1"/>
  <c r="HR27" i="7" s="1"/>
  <c r="HX27" i="7" s="1"/>
  <c r="ID27" i="7" s="1"/>
  <c r="IJ27" i="7" s="1"/>
  <c r="IP27" i="7" s="1"/>
  <c r="IV27" i="7" s="1"/>
  <c r="JB27" i="7" s="1"/>
  <c r="JH27" i="7" s="1"/>
  <c r="JN27" i="7" s="1"/>
  <c r="JT27" i="7" s="1"/>
  <c r="JZ27" i="7" s="1"/>
  <c r="KF27" i="7" s="1"/>
  <c r="KL27" i="7" s="1"/>
  <c r="KR27" i="7" s="1"/>
  <c r="KX27" i="7" s="1"/>
  <c r="LD27" i="7" s="1"/>
  <c r="LJ27" i="7" s="1"/>
  <c r="LP27" i="7" s="1"/>
  <c r="LV27" i="7" s="1"/>
  <c r="MB27" i="7" s="1"/>
  <c r="MH27" i="7" s="1"/>
  <c r="MN27" i="7" s="1"/>
  <c r="MT27" i="7" s="1"/>
  <c r="MZ27" i="7" s="1"/>
  <c r="NF27" i="7" s="1"/>
  <c r="NL27" i="7" s="1"/>
  <c r="NR27" i="7" s="1"/>
  <c r="Z330" i="7"/>
  <c r="AB330" i="7"/>
  <c r="G330" i="7"/>
  <c r="G331" i="7" s="1"/>
  <c r="G332" i="7" s="1"/>
  <c r="G333" i="7" s="1"/>
  <c r="G334" i="7" s="1"/>
  <c r="G335" i="7" s="1"/>
  <c r="G336" i="7" s="1"/>
  <c r="G337" i="7" s="1"/>
  <c r="G338" i="7" s="1"/>
  <c r="CI400" i="7"/>
  <c r="CU422" i="7"/>
  <c r="CU423" i="7" s="1"/>
  <c r="JA427" i="7"/>
  <c r="FO378" i="7"/>
  <c r="FO379" i="7" s="1"/>
  <c r="FO380" i="7" s="1"/>
  <c r="FO381" i="7" s="1"/>
  <c r="FO382" i="7" s="1"/>
  <c r="FO383" i="7" s="1"/>
  <c r="FO384" i="7" s="1"/>
  <c r="DM382" i="7"/>
  <c r="EK355" i="7"/>
  <c r="EW318" i="7"/>
  <c r="EW319" i="7" s="1"/>
  <c r="EW320" i="7" s="1"/>
  <c r="EW321" i="7" s="1"/>
  <c r="GA415" i="7"/>
  <c r="JH237" i="7"/>
  <c r="JN237" i="7" s="1"/>
  <c r="JT237" i="7" s="1"/>
  <c r="JZ237" i="7" s="1"/>
  <c r="KF237" i="7" s="1"/>
  <c r="KL237" i="7" s="1"/>
  <c r="KR237" i="7" s="1"/>
  <c r="KX237" i="7" s="1"/>
  <c r="LD237" i="7" s="1"/>
  <c r="LJ237" i="7" s="1"/>
  <c r="LP237" i="7" s="1"/>
  <c r="LV237" i="7" s="1"/>
  <c r="MB237" i="7" s="1"/>
  <c r="MH237" i="7" s="1"/>
  <c r="MN237" i="7" s="1"/>
  <c r="MT237" i="7" s="1"/>
  <c r="MZ237" i="7" s="1"/>
  <c r="NF237" i="7" s="1"/>
  <c r="NL237" i="7" s="1"/>
  <c r="NR237" i="7" s="1"/>
  <c r="EQ287" i="7"/>
  <c r="EQ288" i="7" s="1"/>
  <c r="EQ289" i="7" s="1"/>
  <c r="JG326" i="7"/>
  <c r="FC373" i="7"/>
  <c r="FC374" i="7" s="1"/>
  <c r="FI383" i="7"/>
  <c r="FI384" i="7" s="1"/>
  <c r="FI385" i="7" s="1"/>
  <c r="FI386" i="7" s="1"/>
  <c r="FI387" i="7" s="1"/>
  <c r="JM419" i="7"/>
  <c r="DS384" i="7"/>
  <c r="CC239" i="7"/>
  <c r="CD238" i="7"/>
  <c r="CJ238" i="7" s="1"/>
  <c r="CP238" i="7" s="1"/>
  <c r="CV238" i="7" s="1"/>
  <c r="DB238" i="7" s="1"/>
  <c r="DH238" i="7" s="1"/>
  <c r="DN238" i="7" s="1"/>
  <c r="DT238" i="7" s="1"/>
  <c r="DZ238" i="7" s="1"/>
  <c r="EF238" i="7" s="1"/>
  <c r="EL238" i="7" s="1"/>
  <c r="ER238" i="7" s="1"/>
  <c r="EX238" i="7" s="1"/>
  <c r="FD238" i="7" s="1"/>
  <c r="FJ238" i="7" s="1"/>
  <c r="FP238" i="7" s="1"/>
  <c r="FV238" i="7" s="1"/>
  <c r="GB238" i="7" s="1"/>
  <c r="GH238" i="7" s="1"/>
  <c r="GN238" i="7" s="1"/>
  <c r="GT238" i="7" s="1"/>
  <c r="GZ238" i="7" s="1"/>
  <c r="HF238" i="7" s="1"/>
  <c r="HL238" i="7" s="1"/>
  <c r="HR238" i="7" s="1"/>
  <c r="HX238" i="7" s="1"/>
  <c r="ID238" i="7" s="1"/>
  <c r="IJ238" i="7" s="1"/>
  <c r="IP238" i="7" s="1"/>
  <c r="IV238" i="7" s="1"/>
  <c r="JB238" i="7" s="1"/>
  <c r="CC29" i="7"/>
  <c r="CD28" i="7"/>
  <c r="CJ28" i="7" s="1"/>
  <c r="CP28" i="7" s="1"/>
  <c r="CV28" i="7" s="1"/>
  <c r="DB28" i="7" s="1"/>
  <c r="DH28" i="7" s="1"/>
  <c r="DN28" i="7" s="1"/>
  <c r="DT28" i="7" s="1"/>
  <c r="DZ28" i="7" s="1"/>
  <c r="EF28" i="7" s="1"/>
  <c r="EL28" i="7" s="1"/>
  <c r="ER28" i="7" s="1"/>
  <c r="EX28" i="7" s="1"/>
  <c r="FD28" i="7" s="1"/>
  <c r="FJ28" i="7" s="1"/>
  <c r="FP28" i="7" s="1"/>
  <c r="FV28" i="7" s="1"/>
  <c r="GB28" i="7" s="1"/>
  <c r="GH28" i="7" s="1"/>
  <c r="GN28" i="7" s="1"/>
  <c r="GT28" i="7" s="1"/>
  <c r="GZ28" i="7" s="1"/>
  <c r="HF28" i="7" s="1"/>
  <c r="HL28" i="7" s="1"/>
  <c r="HR28" i="7" s="1"/>
  <c r="HX28" i="7" s="1"/>
  <c r="ID28" i="7" s="1"/>
  <c r="IJ28" i="7" s="1"/>
  <c r="IP28" i="7" s="1"/>
  <c r="IV28" i="7" s="1"/>
  <c r="JB28" i="7" s="1"/>
  <c r="DY399" i="7"/>
  <c r="DY400" i="7" s="1"/>
  <c r="FU411" i="7"/>
  <c r="FU412" i="7" s="1"/>
  <c r="CO415" i="7"/>
  <c r="AK330" i="7" l="1"/>
  <c r="FU413" i="7"/>
  <c r="FU414" i="7" s="1"/>
  <c r="FU415" i="7" s="1"/>
  <c r="JH28" i="7"/>
  <c r="JN28" i="7" s="1"/>
  <c r="JT28" i="7" s="1"/>
  <c r="JZ28" i="7" s="1"/>
  <c r="KF28" i="7" s="1"/>
  <c r="KL28" i="7" s="1"/>
  <c r="KR28" i="7" s="1"/>
  <c r="KX28" i="7" s="1"/>
  <c r="JH238" i="7"/>
  <c r="JN238" i="7" s="1"/>
  <c r="JT238" i="7" s="1"/>
  <c r="JZ238" i="7" s="1"/>
  <c r="KF238" i="7" s="1"/>
  <c r="KL238" i="7" s="1"/>
  <c r="KR238" i="7" s="1"/>
  <c r="KX238" i="7" s="1"/>
  <c r="LD238" i="7" s="1"/>
  <c r="LJ238" i="7" s="1"/>
  <c r="LP238" i="7" s="1"/>
  <c r="LV238" i="7" s="1"/>
  <c r="MB238" i="7" s="1"/>
  <c r="MH238" i="7" s="1"/>
  <c r="MN238" i="7" s="1"/>
  <c r="MT238" i="7" s="1"/>
  <c r="MZ238" i="7" s="1"/>
  <c r="NF238" i="7" s="1"/>
  <c r="NL238" i="7" s="1"/>
  <c r="NR238" i="7" s="1"/>
  <c r="CO416" i="7"/>
  <c r="DY401" i="7"/>
  <c r="DY402" i="7" s="1"/>
  <c r="DY403" i="7" s="1"/>
  <c r="DY404" i="7" s="1"/>
  <c r="DY405" i="7" s="1"/>
  <c r="CC30" i="7"/>
  <c r="CD29" i="7"/>
  <c r="CJ29" i="7" s="1"/>
  <c r="CP29" i="7" s="1"/>
  <c r="CV29" i="7" s="1"/>
  <c r="DB29" i="7" s="1"/>
  <c r="DH29" i="7" s="1"/>
  <c r="DN29" i="7" s="1"/>
  <c r="DT29" i="7" s="1"/>
  <c r="DZ29" i="7" s="1"/>
  <c r="EF29" i="7" s="1"/>
  <c r="EL29" i="7" s="1"/>
  <c r="ER29" i="7" s="1"/>
  <c r="EX29" i="7" s="1"/>
  <c r="FD29" i="7" s="1"/>
  <c r="FJ29" i="7" s="1"/>
  <c r="FP29" i="7" s="1"/>
  <c r="FV29" i="7" s="1"/>
  <c r="GB29" i="7" s="1"/>
  <c r="GH29" i="7" s="1"/>
  <c r="GN29" i="7" s="1"/>
  <c r="GT29" i="7" s="1"/>
  <c r="GZ29" i="7" s="1"/>
  <c r="HF29" i="7" s="1"/>
  <c r="HL29" i="7" s="1"/>
  <c r="HR29" i="7" s="1"/>
  <c r="HX29" i="7" s="1"/>
  <c r="ID29" i="7" s="1"/>
  <c r="IJ29" i="7" s="1"/>
  <c r="IP29" i="7" s="1"/>
  <c r="IV29" i="7" s="1"/>
  <c r="JB29" i="7" s="1"/>
  <c r="CD239" i="7"/>
  <c r="CJ239" i="7" s="1"/>
  <c r="CP239" i="7" s="1"/>
  <c r="CV239" i="7" s="1"/>
  <c r="DB239" i="7" s="1"/>
  <c r="DH239" i="7" s="1"/>
  <c r="DN239" i="7" s="1"/>
  <c r="DT239" i="7" s="1"/>
  <c r="DZ239" i="7" s="1"/>
  <c r="EF239" i="7" s="1"/>
  <c r="EL239" i="7" s="1"/>
  <c r="ER239" i="7" s="1"/>
  <c r="EX239" i="7" s="1"/>
  <c r="FD239" i="7" s="1"/>
  <c r="FJ239" i="7" s="1"/>
  <c r="FP239" i="7" s="1"/>
  <c r="FV239" i="7" s="1"/>
  <c r="GB239" i="7" s="1"/>
  <c r="GH239" i="7" s="1"/>
  <c r="GN239" i="7" s="1"/>
  <c r="GT239" i="7" s="1"/>
  <c r="GZ239" i="7" s="1"/>
  <c r="HF239" i="7" s="1"/>
  <c r="HL239" i="7" s="1"/>
  <c r="HR239" i="7" s="1"/>
  <c r="HX239" i="7" s="1"/>
  <c r="ID239" i="7" s="1"/>
  <c r="IJ239" i="7" s="1"/>
  <c r="IP239" i="7" s="1"/>
  <c r="IV239" i="7" s="1"/>
  <c r="JB239" i="7" s="1"/>
  <c r="CC240" i="7"/>
  <c r="DS385" i="7"/>
  <c r="DS386" i="7" s="1"/>
  <c r="DS387" i="7" s="1"/>
  <c r="DS388" i="7" s="1"/>
  <c r="DS389" i="7" s="1"/>
  <c r="DS390" i="7" s="1"/>
  <c r="JM420" i="7"/>
  <c r="FI388" i="7"/>
  <c r="FC375" i="7"/>
  <c r="FC376" i="7" s="1"/>
  <c r="JG327" i="7"/>
  <c r="EQ290" i="7"/>
  <c r="GA416" i="7"/>
  <c r="EW322" i="7"/>
  <c r="EK356" i="7"/>
  <c r="EK357" i="7" s="1"/>
  <c r="EK358" i="7" s="1"/>
  <c r="DM383" i="7"/>
  <c r="FO385" i="7"/>
  <c r="FO386" i="7" s="1"/>
  <c r="FO387" i="7" s="1"/>
  <c r="JB5" i="7"/>
  <c r="CU424" i="7"/>
  <c r="CU425" i="7" s="1"/>
  <c r="CI401" i="7"/>
  <c r="CI402" i="7" s="1"/>
  <c r="LD28" i="7" l="1"/>
  <c r="LJ28" i="7" s="1"/>
  <c r="LP28" i="7" s="1"/>
  <c r="LV28" i="7" s="1"/>
  <c r="MB28" i="7" s="1"/>
  <c r="MH28" i="7" s="1"/>
  <c r="MN28" i="7" s="1"/>
  <c r="MT28" i="7" s="1"/>
  <c r="MZ28" i="7" s="1"/>
  <c r="NF28" i="7" s="1"/>
  <c r="NL28" i="7" s="1"/>
  <c r="NR28" i="7" s="1"/>
  <c r="CC241" i="7"/>
  <c r="CD240" i="7"/>
  <c r="CJ240" i="7" s="1"/>
  <c r="CP240" i="7" s="1"/>
  <c r="CV240" i="7" s="1"/>
  <c r="DB240" i="7" s="1"/>
  <c r="DH240" i="7" s="1"/>
  <c r="DN240" i="7" s="1"/>
  <c r="DT240" i="7" s="1"/>
  <c r="DZ240" i="7" s="1"/>
  <c r="EF240" i="7" s="1"/>
  <c r="EL240" i="7" s="1"/>
  <c r="ER240" i="7" s="1"/>
  <c r="EX240" i="7" s="1"/>
  <c r="FD240" i="7" s="1"/>
  <c r="FJ240" i="7" s="1"/>
  <c r="FP240" i="7" s="1"/>
  <c r="FV240" i="7" s="1"/>
  <c r="GB240" i="7" s="1"/>
  <c r="GH240" i="7" s="1"/>
  <c r="GN240" i="7" s="1"/>
  <c r="GT240" i="7" s="1"/>
  <c r="GZ240" i="7" s="1"/>
  <c r="HF240" i="7" s="1"/>
  <c r="HL240" i="7" s="1"/>
  <c r="HR240" i="7" s="1"/>
  <c r="HX240" i="7" s="1"/>
  <c r="ID240" i="7" s="1"/>
  <c r="IJ240" i="7" s="1"/>
  <c r="IP240" i="7" s="1"/>
  <c r="IV240" i="7" s="1"/>
  <c r="JB240" i="7" s="1"/>
  <c r="JH29" i="7"/>
  <c r="JN29" i="7" s="1"/>
  <c r="JT29" i="7" s="1"/>
  <c r="JZ29" i="7" s="1"/>
  <c r="KF29" i="7" s="1"/>
  <c r="KL29" i="7" s="1"/>
  <c r="KR29" i="7" s="1"/>
  <c r="KX29" i="7" s="1"/>
  <c r="LD29" i="7" s="1"/>
  <c r="LJ29" i="7" s="1"/>
  <c r="LP29" i="7" s="1"/>
  <c r="LV29" i="7" s="1"/>
  <c r="MB29" i="7" s="1"/>
  <c r="MH29" i="7" s="1"/>
  <c r="MN29" i="7" s="1"/>
  <c r="MT29" i="7" s="1"/>
  <c r="MZ29" i="7" s="1"/>
  <c r="NF29" i="7" s="1"/>
  <c r="NL29" i="7" s="1"/>
  <c r="NR29" i="7" s="1"/>
  <c r="CI403" i="7"/>
  <c r="CU426" i="7"/>
  <c r="FO388" i="7"/>
  <c r="DM384" i="7"/>
  <c r="DM385" i="7" s="1"/>
  <c r="DM386" i="7" s="1"/>
  <c r="EK359" i="7"/>
  <c r="EK360" i="7" s="1"/>
  <c r="EK361" i="7" s="1"/>
  <c r="EK362" i="7" s="1"/>
  <c r="EK363" i="7" s="1"/>
  <c r="EK364" i="7" s="1"/>
  <c r="EK365" i="7" s="1"/>
  <c r="EW323" i="7"/>
  <c r="EW324" i="7" s="1"/>
  <c r="EW325" i="7" s="1"/>
  <c r="EW326" i="7" s="1"/>
  <c r="GA417" i="7"/>
  <c r="EQ291" i="7"/>
  <c r="EQ292" i="7" s="1"/>
  <c r="EQ293" i="7" s="1"/>
  <c r="EQ294" i="7" s="1"/>
  <c r="EQ295" i="7" s="1"/>
  <c r="JG328" i="7"/>
  <c r="JG329" i="7" s="1"/>
  <c r="JG330" i="7" s="1"/>
  <c r="JG331" i="7" s="1"/>
  <c r="FC377" i="7"/>
  <c r="FC378" i="7" s="1"/>
  <c r="FC379" i="7" s="1"/>
  <c r="FI389" i="7"/>
  <c r="JM421" i="7"/>
  <c r="JM422" i="7" s="1"/>
  <c r="DS391" i="7"/>
  <c r="JH239" i="7"/>
  <c r="JN239" i="7" s="1"/>
  <c r="JT239" i="7" s="1"/>
  <c r="JZ239" i="7" s="1"/>
  <c r="KF239" i="7" s="1"/>
  <c r="KL239" i="7" s="1"/>
  <c r="KR239" i="7" s="1"/>
  <c r="KX239" i="7" s="1"/>
  <c r="LD239" i="7" s="1"/>
  <c r="LJ239" i="7" s="1"/>
  <c r="LP239" i="7" s="1"/>
  <c r="LV239" i="7" s="1"/>
  <c r="MB239" i="7" s="1"/>
  <c r="MH239" i="7" s="1"/>
  <c r="MN239" i="7" s="1"/>
  <c r="MT239" i="7" s="1"/>
  <c r="MZ239" i="7" s="1"/>
  <c r="NF239" i="7" s="1"/>
  <c r="NL239" i="7" s="1"/>
  <c r="NR239" i="7" s="1"/>
  <c r="CC31" i="7"/>
  <c r="CD30" i="7"/>
  <c r="CJ30" i="7" s="1"/>
  <c r="CP30" i="7" s="1"/>
  <c r="CV30" i="7" s="1"/>
  <c r="DB30" i="7" s="1"/>
  <c r="DH30" i="7" s="1"/>
  <c r="DN30" i="7" s="1"/>
  <c r="DT30" i="7" s="1"/>
  <c r="DZ30" i="7" s="1"/>
  <c r="EF30" i="7" s="1"/>
  <c r="EL30" i="7" s="1"/>
  <c r="ER30" i="7" s="1"/>
  <c r="EX30" i="7" s="1"/>
  <c r="FD30" i="7" s="1"/>
  <c r="FJ30" i="7" s="1"/>
  <c r="FP30" i="7" s="1"/>
  <c r="FV30" i="7" s="1"/>
  <c r="GB30" i="7" s="1"/>
  <c r="GH30" i="7" s="1"/>
  <c r="GN30" i="7" s="1"/>
  <c r="GT30" i="7" s="1"/>
  <c r="GZ30" i="7" s="1"/>
  <c r="HF30" i="7" s="1"/>
  <c r="HL30" i="7" s="1"/>
  <c r="HR30" i="7" s="1"/>
  <c r="HX30" i="7" s="1"/>
  <c r="ID30" i="7" s="1"/>
  <c r="IJ30" i="7" s="1"/>
  <c r="IP30" i="7" s="1"/>
  <c r="IV30" i="7" s="1"/>
  <c r="JB30" i="7" s="1"/>
  <c r="DY406" i="7"/>
  <c r="CO417" i="7"/>
  <c r="CO418" i="7" s="1"/>
  <c r="FU416" i="7"/>
  <c r="CO419" i="7" l="1"/>
  <c r="DS392" i="7"/>
  <c r="DS393" i="7" s="1"/>
  <c r="DS394" i="7" s="1"/>
  <c r="DS395" i="7" s="1"/>
  <c r="DS396" i="7" s="1"/>
  <c r="FI390" i="7"/>
  <c r="EQ296" i="7"/>
  <c r="EQ297" i="7" s="1"/>
  <c r="JH30" i="7"/>
  <c r="JN30" i="7" s="1"/>
  <c r="JT30" i="7" s="1"/>
  <c r="JZ30" i="7" s="1"/>
  <c r="KF30" i="7" s="1"/>
  <c r="KL30" i="7" s="1"/>
  <c r="KR30" i="7" s="1"/>
  <c r="KX30" i="7" s="1"/>
  <c r="LD30" i="7" s="1"/>
  <c r="LJ30" i="7" s="1"/>
  <c r="LP30" i="7" s="1"/>
  <c r="LV30" i="7" s="1"/>
  <c r="MB30" i="7" s="1"/>
  <c r="MH30" i="7" s="1"/>
  <c r="MN30" i="7" s="1"/>
  <c r="MT30" i="7" s="1"/>
  <c r="MZ30" i="7" s="1"/>
  <c r="NF30" i="7" s="1"/>
  <c r="NL30" i="7" s="1"/>
  <c r="NR30" i="7" s="1"/>
  <c r="JH240" i="7"/>
  <c r="JN240" i="7" s="1"/>
  <c r="JT240" i="7" s="1"/>
  <c r="JZ240" i="7" s="1"/>
  <c r="KF240" i="7" s="1"/>
  <c r="KL240" i="7" s="1"/>
  <c r="KR240" i="7" s="1"/>
  <c r="KX240" i="7" s="1"/>
  <c r="LD240" i="7" s="1"/>
  <c r="LJ240" i="7" s="1"/>
  <c r="LP240" i="7" s="1"/>
  <c r="LV240" i="7" s="1"/>
  <c r="MB240" i="7" s="1"/>
  <c r="MH240" i="7" s="1"/>
  <c r="MN240" i="7" s="1"/>
  <c r="MT240" i="7" s="1"/>
  <c r="MZ240" i="7" s="1"/>
  <c r="NF240" i="7" s="1"/>
  <c r="NL240" i="7" s="1"/>
  <c r="NR240" i="7" s="1"/>
  <c r="FU417" i="7"/>
  <c r="FU418" i="7" s="1"/>
  <c r="DY407" i="7"/>
  <c r="DY408" i="7" s="1"/>
  <c r="CD31" i="7"/>
  <c r="CJ31" i="7" s="1"/>
  <c r="CP31" i="7" s="1"/>
  <c r="CV31" i="7" s="1"/>
  <c r="DB31" i="7" s="1"/>
  <c r="DH31" i="7" s="1"/>
  <c r="DN31" i="7" s="1"/>
  <c r="DT31" i="7" s="1"/>
  <c r="DZ31" i="7" s="1"/>
  <c r="EF31" i="7" s="1"/>
  <c r="EL31" i="7" s="1"/>
  <c r="ER31" i="7" s="1"/>
  <c r="EX31" i="7" s="1"/>
  <c r="FD31" i="7" s="1"/>
  <c r="FJ31" i="7" s="1"/>
  <c r="FP31" i="7" s="1"/>
  <c r="FV31" i="7" s="1"/>
  <c r="GB31" i="7" s="1"/>
  <c r="GH31" i="7" s="1"/>
  <c r="GN31" i="7" s="1"/>
  <c r="GT31" i="7" s="1"/>
  <c r="GZ31" i="7" s="1"/>
  <c r="HF31" i="7" s="1"/>
  <c r="HL31" i="7" s="1"/>
  <c r="HR31" i="7" s="1"/>
  <c r="HX31" i="7" s="1"/>
  <c r="ID31" i="7" s="1"/>
  <c r="IJ31" i="7" s="1"/>
  <c r="IP31" i="7" s="1"/>
  <c r="IV31" i="7" s="1"/>
  <c r="JB31" i="7" s="1"/>
  <c r="CC32" i="7"/>
  <c r="JM423" i="7"/>
  <c r="FC380" i="7"/>
  <c r="JG332" i="7"/>
  <c r="JG333" i="7" s="1"/>
  <c r="JG334" i="7" s="1"/>
  <c r="JG335" i="7" s="1"/>
  <c r="GA418" i="7"/>
  <c r="EW327" i="7"/>
  <c r="EW328" i="7" s="1"/>
  <c r="EW329" i="7" s="1"/>
  <c r="EW330" i="7" s="1"/>
  <c r="EW331" i="7" s="1"/>
  <c r="EW332" i="7" s="1"/>
  <c r="EW333" i="7" s="1"/>
  <c r="EK366" i="7"/>
  <c r="DM387" i="7"/>
  <c r="FO389" i="7"/>
  <c r="FO390" i="7" s="1"/>
  <c r="FO391" i="7" s="1"/>
  <c r="FO392" i="7" s="1"/>
  <c r="FO393" i="7" s="1"/>
  <c r="CU427" i="7"/>
  <c r="CV5" i="7" s="1"/>
  <c r="CI404" i="7"/>
  <c r="CC242" i="7"/>
  <c r="CD241" i="7"/>
  <c r="CJ241" i="7" s="1"/>
  <c r="CP241" i="7" s="1"/>
  <c r="CV241" i="7" s="1"/>
  <c r="DB241" i="7" s="1"/>
  <c r="DH241" i="7" s="1"/>
  <c r="DN241" i="7" s="1"/>
  <c r="DT241" i="7" s="1"/>
  <c r="DZ241" i="7" s="1"/>
  <c r="EF241" i="7" s="1"/>
  <c r="EL241" i="7" s="1"/>
  <c r="ER241" i="7" s="1"/>
  <c r="EX241" i="7" s="1"/>
  <c r="FD241" i="7" s="1"/>
  <c r="FJ241" i="7" s="1"/>
  <c r="FP241" i="7" s="1"/>
  <c r="FV241" i="7" s="1"/>
  <c r="GB241" i="7" s="1"/>
  <c r="GH241" i="7" s="1"/>
  <c r="GN241" i="7" s="1"/>
  <c r="GT241" i="7" s="1"/>
  <c r="GZ241" i="7" s="1"/>
  <c r="HF241" i="7" s="1"/>
  <c r="HL241" i="7" s="1"/>
  <c r="HR241" i="7" s="1"/>
  <c r="HX241" i="7" s="1"/>
  <c r="ID241" i="7" s="1"/>
  <c r="IJ241" i="7" s="1"/>
  <c r="IP241" i="7" s="1"/>
  <c r="IV241" i="7" s="1"/>
  <c r="JB241" i="7" s="1"/>
  <c r="EW334" i="7" l="1"/>
  <c r="EW335" i="7" s="1"/>
  <c r="GA419" i="7"/>
  <c r="JG336" i="7"/>
  <c r="JG337" i="7" s="1"/>
  <c r="FC381" i="7"/>
  <c r="JM424" i="7"/>
  <c r="JM425" i="7" s="1"/>
  <c r="JH31" i="7"/>
  <c r="JN31" i="7" s="1"/>
  <c r="JT31" i="7" s="1"/>
  <c r="JZ31" i="7" s="1"/>
  <c r="KF31" i="7" s="1"/>
  <c r="KL31" i="7" s="1"/>
  <c r="KR31" i="7" s="1"/>
  <c r="KX31" i="7" s="1"/>
  <c r="LD31" i="7" s="1"/>
  <c r="LJ31" i="7" s="1"/>
  <c r="LP31" i="7" s="1"/>
  <c r="LV31" i="7" s="1"/>
  <c r="MB31" i="7" s="1"/>
  <c r="MH31" i="7" s="1"/>
  <c r="MN31" i="7" s="1"/>
  <c r="MT31" i="7" s="1"/>
  <c r="MZ31" i="7" s="1"/>
  <c r="NF31" i="7" s="1"/>
  <c r="NL31" i="7" s="1"/>
  <c r="NR31" i="7" s="1"/>
  <c r="DY409" i="7"/>
  <c r="DY410" i="7" s="1"/>
  <c r="FU419" i="7"/>
  <c r="CC243" i="7"/>
  <c r="CD242" i="7"/>
  <c r="CJ242" i="7" s="1"/>
  <c r="CP242" i="7" s="1"/>
  <c r="CV242" i="7" s="1"/>
  <c r="DB242" i="7" s="1"/>
  <c r="DH242" i="7" s="1"/>
  <c r="DN242" i="7" s="1"/>
  <c r="DT242" i="7" s="1"/>
  <c r="DZ242" i="7" s="1"/>
  <c r="EF242" i="7" s="1"/>
  <c r="EL242" i="7" s="1"/>
  <c r="ER242" i="7" s="1"/>
  <c r="EX242" i="7" s="1"/>
  <c r="FD242" i="7" s="1"/>
  <c r="FJ242" i="7" s="1"/>
  <c r="FP242" i="7" s="1"/>
  <c r="FV242" i="7" s="1"/>
  <c r="GB242" i="7" s="1"/>
  <c r="GH242" i="7" s="1"/>
  <c r="GN242" i="7" s="1"/>
  <c r="GT242" i="7" s="1"/>
  <c r="GZ242" i="7" s="1"/>
  <c r="HF242" i="7" s="1"/>
  <c r="HL242" i="7" s="1"/>
  <c r="HR242" i="7" s="1"/>
  <c r="HX242" i="7" s="1"/>
  <c r="ID242" i="7" s="1"/>
  <c r="IJ242" i="7" s="1"/>
  <c r="IP242" i="7" s="1"/>
  <c r="IV242" i="7" s="1"/>
  <c r="JB242" i="7" s="1"/>
  <c r="CI405" i="7"/>
  <c r="FO394" i="7"/>
  <c r="DM388" i="7"/>
  <c r="DM389" i="7" s="1"/>
  <c r="DM390" i="7" s="1"/>
  <c r="EK367" i="7"/>
  <c r="EK368" i="7" s="1"/>
  <c r="EK369" i="7" s="1"/>
  <c r="JH241" i="7"/>
  <c r="JN241" i="7" s="1"/>
  <c r="JT241" i="7" s="1"/>
  <c r="JZ241" i="7" s="1"/>
  <c r="KF241" i="7" s="1"/>
  <c r="KL241" i="7" s="1"/>
  <c r="KR241" i="7" s="1"/>
  <c r="KX241" i="7" s="1"/>
  <c r="LD241" i="7" s="1"/>
  <c r="LJ241" i="7" s="1"/>
  <c r="LP241" i="7" s="1"/>
  <c r="LV241" i="7" s="1"/>
  <c r="MB241" i="7" s="1"/>
  <c r="MH241" i="7" s="1"/>
  <c r="MN241" i="7" s="1"/>
  <c r="MT241" i="7" s="1"/>
  <c r="MZ241" i="7" s="1"/>
  <c r="NF241" i="7" s="1"/>
  <c r="NL241" i="7" s="1"/>
  <c r="NR241" i="7" s="1"/>
  <c r="CC33" i="7"/>
  <c r="CD32" i="7"/>
  <c r="CJ32" i="7" s="1"/>
  <c r="CP32" i="7" s="1"/>
  <c r="EQ298" i="7"/>
  <c r="FI391" i="7"/>
  <c r="DS397" i="7"/>
  <c r="CO420" i="7"/>
  <c r="CO421" i="7" s="1"/>
  <c r="CV32" i="7" l="1"/>
  <c r="DB32" i="7" s="1"/>
  <c r="DH32" i="7" s="1"/>
  <c r="DN32" i="7" s="1"/>
  <c r="DT32" i="7" s="1"/>
  <c r="DZ32" i="7" s="1"/>
  <c r="EF32" i="7" s="1"/>
  <c r="EL32" i="7" s="1"/>
  <c r="ER32" i="7" s="1"/>
  <c r="EX32" i="7" s="1"/>
  <c r="FD32" i="7" s="1"/>
  <c r="FJ32" i="7" s="1"/>
  <c r="FP32" i="7" s="1"/>
  <c r="FV32" i="7" s="1"/>
  <c r="GB32" i="7" s="1"/>
  <c r="GH32" i="7" s="1"/>
  <c r="GN32" i="7" s="1"/>
  <c r="GT32" i="7" s="1"/>
  <c r="GZ32" i="7" s="1"/>
  <c r="HF32" i="7" s="1"/>
  <c r="HL32" i="7" s="1"/>
  <c r="HR32" i="7" s="1"/>
  <c r="HX32" i="7" s="1"/>
  <c r="ID32" i="7" s="1"/>
  <c r="IJ32" i="7" s="1"/>
  <c r="IP32" i="7" s="1"/>
  <c r="IV32" i="7" s="1"/>
  <c r="JB32" i="7" s="1"/>
  <c r="JH32" i="7" s="1"/>
  <c r="JN32" i="7" s="1"/>
  <c r="JT32" i="7" s="1"/>
  <c r="JZ32" i="7" s="1"/>
  <c r="KF32" i="7" s="1"/>
  <c r="KL32" i="7" s="1"/>
  <c r="KR32" i="7" s="1"/>
  <c r="KX32" i="7" s="1"/>
  <c r="LD32" i="7" s="1"/>
  <c r="LJ32" i="7" s="1"/>
  <c r="LP32" i="7" s="1"/>
  <c r="LV32" i="7" s="1"/>
  <c r="MB32" i="7" s="1"/>
  <c r="MH32" i="7" s="1"/>
  <c r="MN32" i="7" s="1"/>
  <c r="MT32" i="7" s="1"/>
  <c r="MZ32" i="7" s="1"/>
  <c r="NF32" i="7" s="1"/>
  <c r="NL32" i="7" s="1"/>
  <c r="NR32" i="7" s="1"/>
  <c r="CO422" i="7"/>
  <c r="DS398" i="7"/>
  <c r="DS399" i="7" s="1"/>
  <c r="DS400" i="7" s="1"/>
  <c r="DS401" i="7" s="1"/>
  <c r="DS402" i="7" s="1"/>
  <c r="DS403" i="7" s="1"/>
  <c r="FI392" i="7"/>
  <c r="EQ299" i="7"/>
  <c r="EQ300" i="7" s="1"/>
  <c r="EQ301" i="7" s="1"/>
  <c r="EQ302" i="7" s="1"/>
  <c r="EQ303" i="7" s="1"/>
  <c r="CD33" i="7"/>
  <c r="CJ33" i="7" s="1"/>
  <c r="CP33" i="7" s="1"/>
  <c r="CV33" i="7" s="1"/>
  <c r="DB33" i="7" s="1"/>
  <c r="DH33" i="7" s="1"/>
  <c r="DN33" i="7" s="1"/>
  <c r="DT33" i="7" s="1"/>
  <c r="DZ33" i="7" s="1"/>
  <c r="EF33" i="7" s="1"/>
  <c r="EL33" i="7" s="1"/>
  <c r="ER33" i="7" s="1"/>
  <c r="EX33" i="7" s="1"/>
  <c r="FD33" i="7" s="1"/>
  <c r="FJ33" i="7" s="1"/>
  <c r="FP33" i="7" s="1"/>
  <c r="FV33" i="7" s="1"/>
  <c r="GB33" i="7" s="1"/>
  <c r="GH33" i="7" s="1"/>
  <c r="GN33" i="7" s="1"/>
  <c r="GT33" i="7" s="1"/>
  <c r="GZ33" i="7" s="1"/>
  <c r="HF33" i="7" s="1"/>
  <c r="HL33" i="7" s="1"/>
  <c r="HR33" i="7" s="1"/>
  <c r="HX33" i="7" s="1"/>
  <c r="ID33" i="7" s="1"/>
  <c r="IJ33" i="7" s="1"/>
  <c r="IP33" i="7" s="1"/>
  <c r="IV33" i="7" s="1"/>
  <c r="JB33" i="7" s="1"/>
  <c r="CC34" i="7"/>
  <c r="EK370" i="7"/>
  <c r="EK371" i="7" s="1"/>
  <c r="EK372" i="7" s="1"/>
  <c r="EK373" i="7" s="1"/>
  <c r="EK374" i="7" s="1"/>
  <c r="DM391" i="7"/>
  <c r="DM392" i="7" s="1"/>
  <c r="DM393" i="7" s="1"/>
  <c r="DM394" i="7" s="1"/>
  <c r="DM395" i="7" s="1"/>
  <c r="DM396" i="7" s="1"/>
  <c r="DM397" i="7" s="1"/>
  <c r="FO395" i="7"/>
  <c r="FO396" i="7" s="1"/>
  <c r="FO397" i="7" s="1"/>
  <c r="FO398" i="7" s="1"/>
  <c r="FO399" i="7" s="1"/>
  <c r="FO400" i="7" s="1"/>
  <c r="FO401" i="7" s="1"/>
  <c r="CI406" i="7"/>
  <c r="CI407" i="7" s="1"/>
  <c r="CI408" i="7" s="1"/>
  <c r="CD243" i="7"/>
  <c r="CJ243" i="7" s="1"/>
  <c r="CP243" i="7" s="1"/>
  <c r="CV243" i="7" s="1"/>
  <c r="DB243" i="7" s="1"/>
  <c r="DH243" i="7" s="1"/>
  <c r="DN243" i="7" s="1"/>
  <c r="DT243" i="7" s="1"/>
  <c r="DZ243" i="7" s="1"/>
  <c r="EF243" i="7" s="1"/>
  <c r="EL243" i="7" s="1"/>
  <c r="ER243" i="7" s="1"/>
  <c r="EX243" i="7" s="1"/>
  <c r="FD243" i="7" s="1"/>
  <c r="FJ243" i="7" s="1"/>
  <c r="FP243" i="7" s="1"/>
  <c r="FV243" i="7" s="1"/>
  <c r="GB243" i="7" s="1"/>
  <c r="GH243" i="7" s="1"/>
  <c r="GN243" i="7" s="1"/>
  <c r="GT243" i="7" s="1"/>
  <c r="GZ243" i="7" s="1"/>
  <c r="HF243" i="7" s="1"/>
  <c r="HL243" i="7" s="1"/>
  <c r="HR243" i="7" s="1"/>
  <c r="HX243" i="7" s="1"/>
  <c r="ID243" i="7" s="1"/>
  <c r="IJ243" i="7" s="1"/>
  <c r="IP243" i="7" s="1"/>
  <c r="IV243" i="7" s="1"/>
  <c r="JB243" i="7" s="1"/>
  <c r="CC244" i="7"/>
  <c r="JH242" i="7"/>
  <c r="JN242" i="7" s="1"/>
  <c r="JT242" i="7" s="1"/>
  <c r="JZ242" i="7" s="1"/>
  <c r="KF242" i="7" s="1"/>
  <c r="KL242" i="7" s="1"/>
  <c r="KR242" i="7" s="1"/>
  <c r="KX242" i="7" s="1"/>
  <c r="LD242" i="7" s="1"/>
  <c r="LJ242" i="7" s="1"/>
  <c r="LP242" i="7" s="1"/>
  <c r="LV242" i="7" s="1"/>
  <c r="MB242" i="7" s="1"/>
  <c r="MH242" i="7" s="1"/>
  <c r="MN242" i="7" s="1"/>
  <c r="MT242" i="7" s="1"/>
  <c r="MZ242" i="7" s="1"/>
  <c r="NF242" i="7" s="1"/>
  <c r="NL242" i="7" s="1"/>
  <c r="NR242" i="7" s="1"/>
  <c r="FU420" i="7"/>
  <c r="FU421" i="7" s="1"/>
  <c r="FU422" i="7" s="1"/>
  <c r="FU423" i="7" s="1"/>
  <c r="FU424" i="7" s="1"/>
  <c r="FU425" i="7" s="1"/>
  <c r="FU426" i="7" s="1"/>
  <c r="FU427" i="7" s="1"/>
  <c r="FV5" i="7" s="1"/>
  <c r="DY411" i="7"/>
  <c r="DY412" i="7" s="1"/>
  <c r="DY413" i="7" s="1"/>
  <c r="JM426" i="7"/>
  <c r="FC382" i="7"/>
  <c r="FC383" i="7" s="1"/>
  <c r="JG338" i="7"/>
  <c r="GA420" i="7"/>
  <c r="EW336" i="7"/>
  <c r="JG339" i="7" l="1"/>
  <c r="JG340" i="7" s="1"/>
  <c r="CD244" i="7"/>
  <c r="CJ244" i="7" s="1"/>
  <c r="CP244" i="7" s="1"/>
  <c r="CV244" i="7" s="1"/>
  <c r="DB244" i="7" s="1"/>
  <c r="DH244" i="7" s="1"/>
  <c r="DN244" i="7" s="1"/>
  <c r="DT244" i="7" s="1"/>
  <c r="DZ244" i="7" s="1"/>
  <c r="EF244" i="7" s="1"/>
  <c r="EL244" i="7" s="1"/>
  <c r="ER244" i="7" s="1"/>
  <c r="EX244" i="7" s="1"/>
  <c r="FD244" i="7" s="1"/>
  <c r="FJ244" i="7" s="1"/>
  <c r="FP244" i="7" s="1"/>
  <c r="FV244" i="7" s="1"/>
  <c r="GB244" i="7" s="1"/>
  <c r="GH244" i="7" s="1"/>
  <c r="GN244" i="7" s="1"/>
  <c r="GT244" i="7" s="1"/>
  <c r="GZ244" i="7" s="1"/>
  <c r="HF244" i="7" s="1"/>
  <c r="HL244" i="7" s="1"/>
  <c r="HR244" i="7" s="1"/>
  <c r="HX244" i="7" s="1"/>
  <c r="ID244" i="7" s="1"/>
  <c r="IJ244" i="7" s="1"/>
  <c r="IP244" i="7" s="1"/>
  <c r="IV244" i="7" s="1"/>
  <c r="JB244" i="7" s="1"/>
  <c r="CC245" i="7"/>
  <c r="CC35" i="7"/>
  <c r="CD34" i="7"/>
  <c r="CJ34" i="7" s="1"/>
  <c r="CP34" i="7" s="1"/>
  <c r="CV34" i="7" s="1"/>
  <c r="DB34" i="7" s="1"/>
  <c r="DH34" i="7" s="1"/>
  <c r="DN34" i="7" s="1"/>
  <c r="DT34" i="7" s="1"/>
  <c r="DZ34" i="7" s="1"/>
  <c r="EF34" i="7" s="1"/>
  <c r="EL34" i="7" s="1"/>
  <c r="ER34" i="7" s="1"/>
  <c r="EX34" i="7" s="1"/>
  <c r="FD34" i="7" s="1"/>
  <c r="FJ34" i="7" s="1"/>
  <c r="FP34" i="7" s="1"/>
  <c r="FV34" i="7" s="1"/>
  <c r="GB34" i="7" s="1"/>
  <c r="GH34" i="7" s="1"/>
  <c r="GN34" i="7" s="1"/>
  <c r="GT34" i="7" s="1"/>
  <c r="GZ34" i="7" s="1"/>
  <c r="HF34" i="7" s="1"/>
  <c r="HL34" i="7" s="1"/>
  <c r="HR34" i="7" s="1"/>
  <c r="HX34" i="7" s="1"/>
  <c r="ID34" i="7" s="1"/>
  <c r="IJ34" i="7" s="1"/>
  <c r="IP34" i="7" s="1"/>
  <c r="IV34" i="7" s="1"/>
  <c r="JB34" i="7" s="1"/>
  <c r="EW337" i="7"/>
  <c r="EW338" i="7" s="1"/>
  <c r="GA421" i="7"/>
  <c r="GA422" i="7" s="1"/>
  <c r="GA423" i="7" s="1"/>
  <c r="GA424" i="7" s="1"/>
  <c r="GA425" i="7" s="1"/>
  <c r="GA426" i="7" s="1"/>
  <c r="FC384" i="7"/>
  <c r="FC385" i="7" s="1"/>
  <c r="FC386" i="7" s="1"/>
  <c r="FC387" i="7" s="1"/>
  <c r="FC388" i="7" s="1"/>
  <c r="FC389" i="7" s="1"/>
  <c r="FC390" i="7" s="1"/>
  <c r="FC391" i="7" s="1"/>
  <c r="JM427" i="7"/>
  <c r="DY414" i="7"/>
  <c r="DY415" i="7" s="1"/>
  <c r="JH243" i="7"/>
  <c r="JN243" i="7" s="1"/>
  <c r="JT243" i="7" s="1"/>
  <c r="JZ243" i="7" s="1"/>
  <c r="KF243" i="7" s="1"/>
  <c r="KL243" i="7" s="1"/>
  <c r="KR243" i="7" s="1"/>
  <c r="KX243" i="7" s="1"/>
  <c r="LD243" i="7" s="1"/>
  <c r="LJ243" i="7" s="1"/>
  <c r="LP243" i="7" s="1"/>
  <c r="LV243" i="7" s="1"/>
  <c r="MB243" i="7" s="1"/>
  <c r="MH243" i="7" s="1"/>
  <c r="MN243" i="7" s="1"/>
  <c r="MT243" i="7" s="1"/>
  <c r="MZ243" i="7" s="1"/>
  <c r="NF243" i="7" s="1"/>
  <c r="NL243" i="7" s="1"/>
  <c r="NR243" i="7" s="1"/>
  <c r="CI409" i="7"/>
  <c r="CI410" i="7" s="1"/>
  <c r="CI411" i="7" s="1"/>
  <c r="FO402" i="7"/>
  <c r="DM398" i="7"/>
  <c r="EK375" i="7"/>
  <c r="EK376" i="7" s="1"/>
  <c r="JH33" i="7"/>
  <c r="JN33" i="7" s="1"/>
  <c r="JT33" i="7" s="1"/>
  <c r="JZ33" i="7" s="1"/>
  <c r="KF33" i="7" s="1"/>
  <c r="KL33" i="7" s="1"/>
  <c r="KR33" i="7" s="1"/>
  <c r="KX33" i="7" s="1"/>
  <c r="LD33" i="7" s="1"/>
  <c r="LJ33" i="7" s="1"/>
  <c r="LP33" i="7" s="1"/>
  <c r="LV33" i="7" s="1"/>
  <c r="MB33" i="7" s="1"/>
  <c r="MH33" i="7" s="1"/>
  <c r="MN33" i="7" s="1"/>
  <c r="MT33" i="7" s="1"/>
  <c r="MZ33" i="7" s="1"/>
  <c r="NF33" i="7" s="1"/>
  <c r="NL33" i="7" s="1"/>
  <c r="NR33" i="7" s="1"/>
  <c r="EQ304" i="7"/>
  <c r="EQ305" i="7" s="1"/>
  <c r="FI393" i="7"/>
  <c r="DS404" i="7"/>
  <c r="DS405" i="7" s="1"/>
  <c r="DS406" i="7" s="1"/>
  <c r="CO423" i="7"/>
  <c r="DS407" i="7" l="1"/>
  <c r="DS408" i="7" s="1"/>
  <c r="DS409" i="7" s="1"/>
  <c r="FI394" i="7"/>
  <c r="FI395" i="7" s="1"/>
  <c r="FI396" i="7" s="1"/>
  <c r="EQ306" i="7"/>
  <c r="EK377" i="7"/>
  <c r="EK378" i="7" s="1"/>
  <c r="EK379" i="7" s="1"/>
  <c r="FO403" i="7"/>
  <c r="CI412" i="7"/>
  <c r="DY416" i="7"/>
  <c r="DY417" i="7" s="1"/>
  <c r="JN5" i="7"/>
  <c r="FC392" i="7"/>
  <c r="GA427" i="7"/>
  <c r="GB5" i="7" s="1"/>
  <c r="EW339" i="7"/>
  <c r="CC36" i="7"/>
  <c r="CD35" i="7"/>
  <c r="CJ35" i="7" s="1"/>
  <c r="CP35" i="7" s="1"/>
  <c r="CV35" i="7" s="1"/>
  <c r="DB35" i="7" s="1"/>
  <c r="DH35" i="7" s="1"/>
  <c r="DN35" i="7" s="1"/>
  <c r="DT35" i="7" s="1"/>
  <c r="DZ35" i="7" s="1"/>
  <c r="EF35" i="7" s="1"/>
  <c r="EL35" i="7" s="1"/>
  <c r="ER35" i="7" s="1"/>
  <c r="EX35" i="7" s="1"/>
  <c r="FD35" i="7" s="1"/>
  <c r="FJ35" i="7" s="1"/>
  <c r="FP35" i="7" s="1"/>
  <c r="FV35" i="7" s="1"/>
  <c r="GB35" i="7" s="1"/>
  <c r="GH35" i="7" s="1"/>
  <c r="GN35" i="7" s="1"/>
  <c r="GT35" i="7" s="1"/>
  <c r="GZ35" i="7" s="1"/>
  <c r="HF35" i="7" s="1"/>
  <c r="HL35" i="7" s="1"/>
  <c r="HR35" i="7" s="1"/>
  <c r="HX35" i="7" s="1"/>
  <c r="ID35" i="7" s="1"/>
  <c r="IJ35" i="7" s="1"/>
  <c r="IP35" i="7" s="1"/>
  <c r="IV35" i="7" s="1"/>
  <c r="JB35" i="7" s="1"/>
  <c r="JH244" i="7"/>
  <c r="JN244" i="7" s="1"/>
  <c r="JT244" i="7" s="1"/>
  <c r="JZ244" i="7" s="1"/>
  <c r="KF244" i="7" s="1"/>
  <c r="KL244" i="7" s="1"/>
  <c r="KR244" i="7" s="1"/>
  <c r="KX244" i="7" s="1"/>
  <c r="LD244" i="7" s="1"/>
  <c r="LJ244" i="7" s="1"/>
  <c r="LP244" i="7" s="1"/>
  <c r="LV244" i="7" s="1"/>
  <c r="MB244" i="7" s="1"/>
  <c r="MH244" i="7" s="1"/>
  <c r="MN244" i="7" s="1"/>
  <c r="MT244" i="7" s="1"/>
  <c r="MZ244" i="7" s="1"/>
  <c r="NF244" i="7" s="1"/>
  <c r="NL244" i="7" s="1"/>
  <c r="NR244" i="7" s="1"/>
  <c r="CO424" i="7"/>
  <c r="DM399" i="7"/>
  <c r="DM400" i="7" s="1"/>
  <c r="DM401" i="7" s="1"/>
  <c r="DM402" i="7" s="1"/>
  <c r="JH34" i="7"/>
  <c r="JN34" i="7" s="1"/>
  <c r="JT34" i="7" s="1"/>
  <c r="JZ34" i="7" s="1"/>
  <c r="KF34" i="7" s="1"/>
  <c r="KL34" i="7" s="1"/>
  <c r="KR34" i="7" s="1"/>
  <c r="KX34" i="7" s="1"/>
  <c r="LD34" i="7" s="1"/>
  <c r="LJ34" i="7" s="1"/>
  <c r="LP34" i="7" s="1"/>
  <c r="LV34" i="7" s="1"/>
  <c r="MB34" i="7" s="1"/>
  <c r="MH34" i="7" s="1"/>
  <c r="MN34" i="7" s="1"/>
  <c r="MT34" i="7" s="1"/>
  <c r="MZ34" i="7" s="1"/>
  <c r="NF34" i="7" s="1"/>
  <c r="NL34" i="7" s="1"/>
  <c r="NR34" i="7" s="1"/>
  <c r="CC246" i="7"/>
  <c r="CD245" i="7"/>
  <c r="CJ245" i="7" s="1"/>
  <c r="CP245" i="7" s="1"/>
  <c r="CV245" i="7" s="1"/>
  <c r="DB245" i="7" s="1"/>
  <c r="DH245" i="7" s="1"/>
  <c r="DN245" i="7" s="1"/>
  <c r="DT245" i="7" s="1"/>
  <c r="DZ245" i="7" s="1"/>
  <c r="EF245" i="7" s="1"/>
  <c r="EL245" i="7" s="1"/>
  <c r="ER245" i="7" s="1"/>
  <c r="EX245" i="7" s="1"/>
  <c r="FD245" i="7" s="1"/>
  <c r="FJ245" i="7" s="1"/>
  <c r="FP245" i="7" s="1"/>
  <c r="FV245" i="7" s="1"/>
  <c r="GB245" i="7" s="1"/>
  <c r="GH245" i="7" s="1"/>
  <c r="GN245" i="7" s="1"/>
  <c r="GT245" i="7" s="1"/>
  <c r="GZ245" i="7" s="1"/>
  <c r="HF245" i="7" s="1"/>
  <c r="HL245" i="7" s="1"/>
  <c r="HR245" i="7" s="1"/>
  <c r="HX245" i="7" s="1"/>
  <c r="ID245" i="7" s="1"/>
  <c r="IJ245" i="7" s="1"/>
  <c r="IP245" i="7" s="1"/>
  <c r="IV245" i="7" s="1"/>
  <c r="JB245" i="7" s="1"/>
  <c r="JG341" i="7"/>
  <c r="JG342" i="7" s="1"/>
  <c r="JG343" i="7" s="1"/>
  <c r="JG344" i="7" l="1"/>
  <c r="JG345" i="7" s="1"/>
  <c r="JG346" i="7" s="1"/>
  <c r="CD246" i="7"/>
  <c r="CJ246" i="7" s="1"/>
  <c r="CP246" i="7" s="1"/>
  <c r="CV246" i="7" s="1"/>
  <c r="DB246" i="7" s="1"/>
  <c r="DH246" i="7" s="1"/>
  <c r="DN246" i="7" s="1"/>
  <c r="DT246" i="7" s="1"/>
  <c r="DZ246" i="7" s="1"/>
  <c r="EF246" i="7" s="1"/>
  <c r="EL246" i="7" s="1"/>
  <c r="ER246" i="7" s="1"/>
  <c r="EX246" i="7" s="1"/>
  <c r="FD246" i="7" s="1"/>
  <c r="FJ246" i="7" s="1"/>
  <c r="FP246" i="7" s="1"/>
  <c r="FV246" i="7" s="1"/>
  <c r="GB246" i="7" s="1"/>
  <c r="GH246" i="7" s="1"/>
  <c r="GN246" i="7" s="1"/>
  <c r="GT246" i="7" s="1"/>
  <c r="GZ246" i="7" s="1"/>
  <c r="HF246" i="7" s="1"/>
  <c r="HL246" i="7" s="1"/>
  <c r="HR246" i="7" s="1"/>
  <c r="HX246" i="7" s="1"/>
  <c r="ID246" i="7" s="1"/>
  <c r="IJ246" i="7" s="1"/>
  <c r="IP246" i="7" s="1"/>
  <c r="IV246" i="7" s="1"/>
  <c r="JB246" i="7" s="1"/>
  <c r="JH246" i="7" s="1"/>
  <c r="JN246" i="7" s="1"/>
  <c r="JT246" i="7" s="1"/>
  <c r="JZ246" i="7" s="1"/>
  <c r="KF246" i="7" s="1"/>
  <c r="KL246" i="7" s="1"/>
  <c r="KR246" i="7" s="1"/>
  <c r="KX246" i="7" s="1"/>
  <c r="LD246" i="7" s="1"/>
  <c r="LJ246" i="7" s="1"/>
  <c r="LP246" i="7" s="1"/>
  <c r="LV246" i="7" s="1"/>
  <c r="MB246" i="7" s="1"/>
  <c r="MH246" i="7" s="1"/>
  <c r="MN246" i="7" s="1"/>
  <c r="MT246" i="7" s="1"/>
  <c r="MZ246" i="7" s="1"/>
  <c r="NF246" i="7" s="1"/>
  <c r="NL246" i="7" s="1"/>
  <c r="NR246" i="7" s="1"/>
  <c r="CC247" i="7"/>
  <c r="JH245" i="7"/>
  <c r="JN245" i="7" s="1"/>
  <c r="JT245" i="7" s="1"/>
  <c r="JZ245" i="7" s="1"/>
  <c r="KF245" i="7" s="1"/>
  <c r="KL245" i="7" s="1"/>
  <c r="KR245" i="7" s="1"/>
  <c r="KX245" i="7" s="1"/>
  <c r="LD245" i="7" s="1"/>
  <c r="LJ245" i="7" s="1"/>
  <c r="LP245" i="7" s="1"/>
  <c r="LV245" i="7" s="1"/>
  <c r="MB245" i="7" s="1"/>
  <c r="MH245" i="7" s="1"/>
  <c r="MN245" i="7" s="1"/>
  <c r="MT245" i="7" s="1"/>
  <c r="MZ245" i="7" s="1"/>
  <c r="NF245" i="7" s="1"/>
  <c r="NL245" i="7" s="1"/>
  <c r="NR245" i="7" s="1"/>
  <c r="JH35" i="7"/>
  <c r="JN35" i="7" s="1"/>
  <c r="JT35" i="7" s="1"/>
  <c r="JZ35" i="7" s="1"/>
  <c r="DM403" i="7"/>
  <c r="DM404" i="7" s="1"/>
  <c r="DM405" i="7" s="1"/>
  <c r="DM406" i="7" s="1"/>
  <c r="DM407" i="7" s="1"/>
  <c r="DM408" i="7" s="1"/>
  <c r="DM409" i="7" s="1"/>
  <c r="DM410" i="7" s="1"/>
  <c r="DM411" i="7" s="1"/>
  <c r="CO425" i="7"/>
  <c r="CC37" i="7"/>
  <c r="CD36" i="7"/>
  <c r="CJ36" i="7" s="1"/>
  <c r="CP36" i="7" s="1"/>
  <c r="CV36" i="7" s="1"/>
  <c r="DB36" i="7" s="1"/>
  <c r="DH36" i="7" s="1"/>
  <c r="DN36" i="7" s="1"/>
  <c r="DT36" i="7" s="1"/>
  <c r="DZ36" i="7" s="1"/>
  <c r="EF36" i="7" s="1"/>
  <c r="EL36" i="7" s="1"/>
  <c r="ER36" i="7" s="1"/>
  <c r="EX36" i="7" s="1"/>
  <c r="FD36" i="7" s="1"/>
  <c r="FJ36" i="7" s="1"/>
  <c r="FP36" i="7" s="1"/>
  <c r="FV36" i="7" s="1"/>
  <c r="GB36" i="7" s="1"/>
  <c r="GH36" i="7" s="1"/>
  <c r="GN36" i="7" s="1"/>
  <c r="GT36" i="7" s="1"/>
  <c r="GZ36" i="7" s="1"/>
  <c r="HF36" i="7" s="1"/>
  <c r="HL36" i="7" s="1"/>
  <c r="HR36" i="7" s="1"/>
  <c r="HX36" i="7" s="1"/>
  <c r="ID36" i="7" s="1"/>
  <c r="IJ36" i="7" s="1"/>
  <c r="IP36" i="7" s="1"/>
  <c r="IV36" i="7" s="1"/>
  <c r="JB36" i="7" s="1"/>
  <c r="EW340" i="7"/>
  <c r="FC393" i="7"/>
  <c r="FC394" i="7" s="1"/>
  <c r="DY418" i="7"/>
  <c r="DY419" i="7" s="1"/>
  <c r="DY420" i="7" s="1"/>
  <c r="CI413" i="7"/>
  <c r="FO404" i="7"/>
  <c r="FO405" i="7" s="1"/>
  <c r="FO406" i="7" s="1"/>
  <c r="FO407" i="7" s="1"/>
  <c r="EK380" i="7"/>
  <c r="EQ307" i="7"/>
  <c r="EQ308" i="7" s="1"/>
  <c r="FI397" i="7"/>
  <c r="FI398" i="7" s="1"/>
  <c r="DS410" i="7"/>
  <c r="KF35" i="7" l="1"/>
  <c r="KL35" i="7" s="1"/>
  <c r="KR35" i="7" s="1"/>
  <c r="KX35" i="7" s="1"/>
  <c r="LD35" i="7" s="1"/>
  <c r="LJ35" i="7" s="1"/>
  <c r="LP35" i="7" s="1"/>
  <c r="LV35" i="7" s="1"/>
  <c r="MB35" i="7" s="1"/>
  <c r="MH35" i="7" s="1"/>
  <c r="MN35" i="7" s="1"/>
  <c r="MT35" i="7" s="1"/>
  <c r="MZ35" i="7" s="1"/>
  <c r="NF35" i="7" s="1"/>
  <c r="NL35" i="7" s="1"/>
  <c r="NR35" i="7" s="1"/>
  <c r="DS411" i="7"/>
  <c r="DS412" i="7" s="1"/>
  <c r="DS413" i="7" s="1"/>
  <c r="EQ309" i="7"/>
  <c r="EQ310" i="7" s="1"/>
  <c r="EQ311" i="7" s="1"/>
  <c r="EK381" i="7"/>
  <c r="DY421" i="7"/>
  <c r="DY422" i="7" s="1"/>
  <c r="DY423" i="7" s="1"/>
  <c r="DY424" i="7" s="1"/>
  <c r="DY425" i="7" s="1"/>
  <c r="FC395" i="7"/>
  <c r="FC396" i="7" s="1"/>
  <c r="EW341" i="7"/>
  <c r="CD37" i="7"/>
  <c r="CJ37" i="7" s="1"/>
  <c r="CP37" i="7" s="1"/>
  <c r="CV37" i="7" s="1"/>
  <c r="DB37" i="7" s="1"/>
  <c r="DH37" i="7" s="1"/>
  <c r="DN37" i="7" s="1"/>
  <c r="DT37" i="7" s="1"/>
  <c r="DZ37" i="7" s="1"/>
  <c r="EF37" i="7" s="1"/>
  <c r="EL37" i="7" s="1"/>
  <c r="ER37" i="7" s="1"/>
  <c r="EX37" i="7" s="1"/>
  <c r="FD37" i="7" s="1"/>
  <c r="FJ37" i="7" s="1"/>
  <c r="FP37" i="7" s="1"/>
  <c r="FV37" i="7" s="1"/>
  <c r="GB37" i="7" s="1"/>
  <c r="GH37" i="7" s="1"/>
  <c r="GN37" i="7" s="1"/>
  <c r="GT37" i="7" s="1"/>
  <c r="GZ37" i="7" s="1"/>
  <c r="HF37" i="7" s="1"/>
  <c r="HL37" i="7" s="1"/>
  <c r="HR37" i="7" s="1"/>
  <c r="HX37" i="7" s="1"/>
  <c r="ID37" i="7" s="1"/>
  <c r="IJ37" i="7" s="1"/>
  <c r="IP37" i="7" s="1"/>
  <c r="IV37" i="7" s="1"/>
  <c r="JB37" i="7" s="1"/>
  <c r="CC38" i="7"/>
  <c r="CO426" i="7"/>
  <c r="JH36" i="7"/>
  <c r="JN36" i="7" s="1"/>
  <c r="JT36" i="7" s="1"/>
  <c r="JZ36" i="7" s="1"/>
  <c r="KF36" i="7" s="1"/>
  <c r="KL36" i="7" s="1"/>
  <c r="KR36" i="7" s="1"/>
  <c r="KX36" i="7" s="1"/>
  <c r="LD36" i="7" s="1"/>
  <c r="LJ36" i="7" s="1"/>
  <c r="LP36" i="7" s="1"/>
  <c r="LV36" i="7" s="1"/>
  <c r="MB36" i="7" s="1"/>
  <c r="MH36" i="7" s="1"/>
  <c r="MN36" i="7" s="1"/>
  <c r="MT36" i="7" s="1"/>
  <c r="MZ36" i="7" s="1"/>
  <c r="NF36" i="7" s="1"/>
  <c r="NL36" i="7" s="1"/>
  <c r="NR36" i="7" s="1"/>
  <c r="CC248" i="7"/>
  <c r="CD247" i="7"/>
  <c r="CJ247" i="7" s="1"/>
  <c r="CP247" i="7" s="1"/>
  <c r="CV247" i="7" s="1"/>
  <c r="DB247" i="7" s="1"/>
  <c r="DH247" i="7" s="1"/>
  <c r="DN247" i="7" s="1"/>
  <c r="DT247" i="7" s="1"/>
  <c r="DZ247" i="7" s="1"/>
  <c r="EF247" i="7" s="1"/>
  <c r="EL247" i="7" s="1"/>
  <c r="ER247" i="7" s="1"/>
  <c r="EX247" i="7" s="1"/>
  <c r="FD247" i="7" s="1"/>
  <c r="FJ247" i="7" s="1"/>
  <c r="FP247" i="7" s="1"/>
  <c r="FV247" i="7" s="1"/>
  <c r="GB247" i="7" s="1"/>
  <c r="GH247" i="7" s="1"/>
  <c r="GN247" i="7" s="1"/>
  <c r="GT247" i="7" s="1"/>
  <c r="GZ247" i="7" s="1"/>
  <c r="HF247" i="7" s="1"/>
  <c r="HL247" i="7" s="1"/>
  <c r="HR247" i="7" s="1"/>
  <c r="HX247" i="7" s="1"/>
  <c r="ID247" i="7" s="1"/>
  <c r="IJ247" i="7" s="1"/>
  <c r="IP247" i="7" s="1"/>
  <c r="IV247" i="7" s="1"/>
  <c r="JB247" i="7" s="1"/>
  <c r="FI399" i="7"/>
  <c r="FI400" i="7" s="1"/>
  <c r="FI401" i="7" s="1"/>
  <c r="FI402" i="7" s="1"/>
  <c r="FO408" i="7"/>
  <c r="CI414" i="7"/>
  <c r="CI415" i="7" s="1"/>
  <c r="CI416" i="7" s="1"/>
  <c r="DM412" i="7"/>
  <c r="DM413" i="7" s="1"/>
  <c r="DM414" i="7" s="1"/>
  <c r="DM415" i="7" s="1"/>
  <c r="DM416" i="7" s="1"/>
  <c r="DM417" i="7" s="1"/>
  <c r="JG347" i="7"/>
  <c r="JG348" i="7" s="1"/>
  <c r="JG349" i="7" l="1"/>
  <c r="JG350" i="7" s="1"/>
  <c r="JG351" i="7" s="1"/>
  <c r="JG352" i="7" s="1"/>
  <c r="JG353" i="7" s="1"/>
  <c r="JG354" i="7" s="1"/>
  <c r="JG355" i="7" s="1"/>
  <c r="JG356" i="7" s="1"/>
  <c r="DM418" i="7"/>
  <c r="DM419" i="7" s="1"/>
  <c r="DM420" i="7" s="1"/>
  <c r="DM421" i="7" s="1"/>
  <c r="DM422" i="7" s="1"/>
  <c r="DM423" i="7" s="1"/>
  <c r="DM424" i="7" s="1"/>
  <c r="DM425" i="7" s="1"/>
  <c r="DM426" i="7" s="1"/>
  <c r="DM427" i="7" s="1"/>
  <c r="DN5" i="7" s="1"/>
  <c r="CI417" i="7"/>
  <c r="CI418" i="7" s="1"/>
  <c r="CI419" i="7" s="1"/>
  <c r="CI420" i="7" s="1"/>
  <c r="CI421" i="7" s="1"/>
  <c r="CI422" i="7" s="1"/>
  <c r="FO409" i="7"/>
  <c r="FI403" i="7"/>
  <c r="FI404" i="7" s="1"/>
  <c r="FI405" i="7" s="1"/>
  <c r="FI406" i="7" s="1"/>
  <c r="FI407" i="7" s="1"/>
  <c r="CC249" i="7"/>
  <c r="CD248" i="7"/>
  <c r="CJ248" i="7" s="1"/>
  <c r="CP248" i="7" s="1"/>
  <c r="CV248" i="7" s="1"/>
  <c r="DB248" i="7" s="1"/>
  <c r="DH248" i="7" s="1"/>
  <c r="DN248" i="7" s="1"/>
  <c r="DT248" i="7" s="1"/>
  <c r="DZ248" i="7" s="1"/>
  <c r="EF248" i="7" s="1"/>
  <c r="EL248" i="7" s="1"/>
  <c r="ER248" i="7" s="1"/>
  <c r="EX248" i="7" s="1"/>
  <c r="FD248" i="7" s="1"/>
  <c r="FJ248" i="7" s="1"/>
  <c r="FP248" i="7" s="1"/>
  <c r="FV248" i="7" s="1"/>
  <c r="GB248" i="7" s="1"/>
  <c r="GH248" i="7" s="1"/>
  <c r="GN248" i="7" s="1"/>
  <c r="GT248" i="7" s="1"/>
  <c r="GZ248" i="7" s="1"/>
  <c r="HF248" i="7" s="1"/>
  <c r="HL248" i="7" s="1"/>
  <c r="HR248" i="7" s="1"/>
  <c r="HX248" i="7" s="1"/>
  <c r="ID248" i="7" s="1"/>
  <c r="IJ248" i="7" s="1"/>
  <c r="IP248" i="7" s="1"/>
  <c r="IV248" i="7" s="1"/>
  <c r="JB248" i="7" s="1"/>
  <c r="CD38" i="7"/>
  <c r="CJ38" i="7" s="1"/>
  <c r="CP38" i="7" s="1"/>
  <c r="CV38" i="7" s="1"/>
  <c r="DB38" i="7" s="1"/>
  <c r="DH38" i="7" s="1"/>
  <c r="DN38" i="7" s="1"/>
  <c r="DT38" i="7" s="1"/>
  <c r="DZ38" i="7" s="1"/>
  <c r="EF38" i="7" s="1"/>
  <c r="EL38" i="7" s="1"/>
  <c r="ER38" i="7" s="1"/>
  <c r="EX38" i="7" s="1"/>
  <c r="FD38" i="7" s="1"/>
  <c r="FJ38" i="7" s="1"/>
  <c r="FP38" i="7" s="1"/>
  <c r="FV38" i="7" s="1"/>
  <c r="GB38" i="7" s="1"/>
  <c r="GH38" i="7" s="1"/>
  <c r="GN38" i="7" s="1"/>
  <c r="GT38" i="7" s="1"/>
  <c r="GZ38" i="7" s="1"/>
  <c r="HF38" i="7" s="1"/>
  <c r="HL38" i="7" s="1"/>
  <c r="HR38" i="7" s="1"/>
  <c r="HX38" i="7" s="1"/>
  <c r="CC39" i="7"/>
  <c r="JH247" i="7"/>
  <c r="JN247" i="7" s="1"/>
  <c r="JT247" i="7" s="1"/>
  <c r="JZ247" i="7" s="1"/>
  <c r="KF247" i="7" s="1"/>
  <c r="KL247" i="7" s="1"/>
  <c r="KR247" i="7" s="1"/>
  <c r="KX247" i="7" s="1"/>
  <c r="LD247" i="7" s="1"/>
  <c r="LJ247" i="7" s="1"/>
  <c r="LP247" i="7" s="1"/>
  <c r="LV247" i="7" s="1"/>
  <c r="MB247" i="7" s="1"/>
  <c r="MH247" i="7" s="1"/>
  <c r="MN247" i="7" s="1"/>
  <c r="MT247" i="7" s="1"/>
  <c r="MZ247" i="7" s="1"/>
  <c r="NF247" i="7" s="1"/>
  <c r="NL247" i="7" s="1"/>
  <c r="NR247" i="7" s="1"/>
  <c r="CO427" i="7"/>
  <c r="JH37" i="7"/>
  <c r="JN37" i="7" s="1"/>
  <c r="JT37" i="7" s="1"/>
  <c r="JZ37" i="7" s="1"/>
  <c r="KF37" i="7" s="1"/>
  <c r="KL37" i="7" s="1"/>
  <c r="KR37" i="7" s="1"/>
  <c r="KX37" i="7" s="1"/>
  <c r="LD37" i="7" s="1"/>
  <c r="LJ37" i="7" s="1"/>
  <c r="LP37" i="7" s="1"/>
  <c r="LV37" i="7" s="1"/>
  <c r="MB37" i="7" s="1"/>
  <c r="MH37" i="7" s="1"/>
  <c r="MN37" i="7" s="1"/>
  <c r="MT37" i="7" s="1"/>
  <c r="MZ37" i="7" s="1"/>
  <c r="NF37" i="7" s="1"/>
  <c r="NL37" i="7" s="1"/>
  <c r="NR37" i="7" s="1"/>
  <c r="EW342" i="7"/>
  <c r="EW343" i="7" s="1"/>
  <c r="FC397" i="7"/>
  <c r="DY426" i="7"/>
  <c r="DY427" i="7" s="1"/>
  <c r="EK382" i="7"/>
  <c r="EK383" i="7" s="1"/>
  <c r="EQ312" i="7"/>
  <c r="DS414" i="7"/>
  <c r="DS415" i="7" s="1"/>
  <c r="ID38" i="7" l="1"/>
  <c r="IJ38" i="7" s="1"/>
  <c r="IP38" i="7" s="1"/>
  <c r="IV38" i="7" s="1"/>
  <c r="JB38" i="7" s="1"/>
  <c r="JH38" i="7" s="1"/>
  <c r="JN38" i="7" s="1"/>
  <c r="JT38" i="7" s="1"/>
  <c r="JZ38" i="7" s="1"/>
  <c r="KF38" i="7" s="1"/>
  <c r="KL38" i="7" s="1"/>
  <c r="KR38" i="7" s="1"/>
  <c r="KX38" i="7" s="1"/>
  <c r="LD38" i="7" s="1"/>
  <c r="LJ38" i="7" s="1"/>
  <c r="LP38" i="7" s="1"/>
  <c r="LV38" i="7" s="1"/>
  <c r="MB38" i="7" s="1"/>
  <c r="MH38" i="7" s="1"/>
  <c r="MN38" i="7" s="1"/>
  <c r="MT38" i="7" s="1"/>
  <c r="MZ38" i="7" s="1"/>
  <c r="NF38" i="7" s="1"/>
  <c r="NL38" i="7" s="1"/>
  <c r="NR38" i="7" s="1"/>
  <c r="CC40" i="7"/>
  <c r="CD39" i="7"/>
  <c r="CJ39" i="7" s="1"/>
  <c r="CP39" i="7" s="1"/>
  <c r="CV39" i="7" s="1"/>
  <c r="DB39" i="7" s="1"/>
  <c r="DH39" i="7" s="1"/>
  <c r="DN39" i="7" s="1"/>
  <c r="DT39" i="7" s="1"/>
  <c r="DZ39" i="7" s="1"/>
  <c r="EF39" i="7" s="1"/>
  <c r="EL39" i="7" s="1"/>
  <c r="ER39" i="7" s="1"/>
  <c r="EX39" i="7" s="1"/>
  <c r="FD39" i="7" s="1"/>
  <c r="FJ39" i="7" s="1"/>
  <c r="FP39" i="7" s="1"/>
  <c r="FV39" i="7" s="1"/>
  <c r="GB39" i="7" s="1"/>
  <c r="GH39" i="7" s="1"/>
  <c r="GN39" i="7" s="1"/>
  <c r="GT39" i="7" s="1"/>
  <c r="GZ39" i="7" s="1"/>
  <c r="HF39" i="7" s="1"/>
  <c r="HL39" i="7" s="1"/>
  <c r="HR39" i="7" s="1"/>
  <c r="HX39" i="7" s="1"/>
  <c r="ID39" i="7" s="1"/>
  <c r="IJ39" i="7" s="1"/>
  <c r="IP39" i="7" s="1"/>
  <c r="IV39" i="7" s="1"/>
  <c r="JB39" i="7" s="1"/>
  <c r="CD249" i="7"/>
  <c r="CJ249" i="7" s="1"/>
  <c r="CP249" i="7" s="1"/>
  <c r="CV249" i="7" s="1"/>
  <c r="DB249" i="7" s="1"/>
  <c r="DH249" i="7" s="1"/>
  <c r="DN249" i="7" s="1"/>
  <c r="DT249" i="7" s="1"/>
  <c r="DZ249" i="7" s="1"/>
  <c r="EF249" i="7" s="1"/>
  <c r="EL249" i="7" s="1"/>
  <c r="ER249" i="7" s="1"/>
  <c r="EX249" i="7" s="1"/>
  <c r="FD249" i="7" s="1"/>
  <c r="FJ249" i="7" s="1"/>
  <c r="FP249" i="7" s="1"/>
  <c r="FV249" i="7" s="1"/>
  <c r="GB249" i="7" s="1"/>
  <c r="GH249" i="7" s="1"/>
  <c r="GN249" i="7" s="1"/>
  <c r="GT249" i="7" s="1"/>
  <c r="GZ249" i="7" s="1"/>
  <c r="HF249" i="7" s="1"/>
  <c r="HL249" i="7" s="1"/>
  <c r="HR249" i="7" s="1"/>
  <c r="HX249" i="7" s="1"/>
  <c r="ID249" i="7" s="1"/>
  <c r="IJ249" i="7" s="1"/>
  <c r="IP249" i="7" s="1"/>
  <c r="IV249" i="7" s="1"/>
  <c r="JB249" i="7" s="1"/>
  <c r="CC250" i="7"/>
  <c r="FI408" i="7"/>
  <c r="FI409" i="7" s="1"/>
  <c r="FO410" i="7"/>
  <c r="CI423" i="7"/>
  <c r="DS416" i="7"/>
  <c r="DS417" i="7" s="1"/>
  <c r="DS418" i="7" s="1"/>
  <c r="EQ313" i="7"/>
  <c r="EK384" i="7"/>
  <c r="DZ5" i="7"/>
  <c r="FC398" i="7"/>
  <c r="EW344" i="7"/>
  <c r="CP5" i="7"/>
  <c r="JH248" i="7"/>
  <c r="JN248" i="7" s="1"/>
  <c r="JT248" i="7" s="1"/>
  <c r="JZ248" i="7" s="1"/>
  <c r="KF248" i="7" s="1"/>
  <c r="KL248" i="7" s="1"/>
  <c r="KR248" i="7" s="1"/>
  <c r="KX248" i="7" s="1"/>
  <c r="LD248" i="7" s="1"/>
  <c r="LJ248" i="7" s="1"/>
  <c r="LP248" i="7" s="1"/>
  <c r="LV248" i="7" s="1"/>
  <c r="MB248" i="7" s="1"/>
  <c r="MH248" i="7" s="1"/>
  <c r="MN248" i="7" s="1"/>
  <c r="MT248" i="7" s="1"/>
  <c r="MZ248" i="7" s="1"/>
  <c r="NF248" i="7" s="1"/>
  <c r="NL248" i="7" s="1"/>
  <c r="NR248" i="7" s="1"/>
  <c r="JG357" i="7"/>
  <c r="CD250" i="7" l="1"/>
  <c r="CJ250" i="7" s="1"/>
  <c r="CP250" i="7" s="1"/>
  <c r="CV250" i="7" s="1"/>
  <c r="DB250" i="7" s="1"/>
  <c r="DH250" i="7" s="1"/>
  <c r="DN250" i="7" s="1"/>
  <c r="DT250" i="7" s="1"/>
  <c r="DZ250" i="7" s="1"/>
  <c r="EF250" i="7" s="1"/>
  <c r="EL250" i="7" s="1"/>
  <c r="ER250" i="7" s="1"/>
  <c r="EX250" i="7" s="1"/>
  <c r="FD250" i="7" s="1"/>
  <c r="FJ250" i="7" s="1"/>
  <c r="FP250" i="7" s="1"/>
  <c r="FV250" i="7" s="1"/>
  <c r="GB250" i="7" s="1"/>
  <c r="GH250" i="7" s="1"/>
  <c r="GN250" i="7" s="1"/>
  <c r="GT250" i="7" s="1"/>
  <c r="GZ250" i="7" s="1"/>
  <c r="HF250" i="7" s="1"/>
  <c r="HL250" i="7" s="1"/>
  <c r="HR250" i="7" s="1"/>
  <c r="HX250" i="7" s="1"/>
  <c r="ID250" i="7" s="1"/>
  <c r="IJ250" i="7" s="1"/>
  <c r="IP250" i="7" s="1"/>
  <c r="IV250" i="7" s="1"/>
  <c r="JB250" i="7" s="1"/>
  <c r="CC251" i="7"/>
  <c r="JH39" i="7"/>
  <c r="JN39" i="7" s="1"/>
  <c r="JT39" i="7" s="1"/>
  <c r="JZ39" i="7" s="1"/>
  <c r="KF39" i="7" s="1"/>
  <c r="KL39" i="7" s="1"/>
  <c r="KR39" i="7" s="1"/>
  <c r="KX39" i="7" s="1"/>
  <c r="LD39" i="7" s="1"/>
  <c r="LJ39" i="7" s="1"/>
  <c r="LP39" i="7" s="1"/>
  <c r="LV39" i="7" s="1"/>
  <c r="MB39" i="7" s="1"/>
  <c r="MH39" i="7" s="1"/>
  <c r="MN39" i="7" s="1"/>
  <c r="MT39" i="7" s="1"/>
  <c r="MZ39" i="7" s="1"/>
  <c r="NF39" i="7" s="1"/>
  <c r="NL39" i="7" s="1"/>
  <c r="NR39" i="7" s="1"/>
  <c r="JG358" i="7"/>
  <c r="JG359" i="7" s="1"/>
  <c r="EW345" i="7"/>
  <c r="EW346" i="7" s="1"/>
  <c r="FC399" i="7"/>
  <c r="EK385" i="7"/>
  <c r="EK386" i="7" s="1"/>
  <c r="EQ314" i="7"/>
  <c r="EQ315" i="7" s="1"/>
  <c r="EQ316" i="7" s="1"/>
  <c r="EQ317" i="7" s="1"/>
  <c r="DS419" i="7"/>
  <c r="DS420" i="7" s="1"/>
  <c r="CI424" i="7"/>
  <c r="FO411" i="7"/>
  <c r="FI410" i="7"/>
  <c r="JH249" i="7"/>
  <c r="JN249" i="7" s="1"/>
  <c r="JT249" i="7" s="1"/>
  <c r="JZ249" i="7" s="1"/>
  <c r="KF249" i="7" s="1"/>
  <c r="KL249" i="7" s="1"/>
  <c r="KR249" i="7" s="1"/>
  <c r="KX249" i="7" s="1"/>
  <c r="LD249" i="7" s="1"/>
  <c r="LJ249" i="7" s="1"/>
  <c r="LP249" i="7" s="1"/>
  <c r="LV249" i="7" s="1"/>
  <c r="MB249" i="7" s="1"/>
  <c r="MH249" i="7" s="1"/>
  <c r="MN249" i="7" s="1"/>
  <c r="MT249" i="7" s="1"/>
  <c r="MZ249" i="7" s="1"/>
  <c r="NF249" i="7" s="1"/>
  <c r="NL249" i="7" s="1"/>
  <c r="NR249" i="7" s="1"/>
  <c r="CC41" i="7"/>
  <c r="CD40" i="7"/>
  <c r="CJ40" i="7" s="1"/>
  <c r="CP40" i="7" s="1"/>
  <c r="CV40" i="7" s="1"/>
  <c r="DB40" i="7" s="1"/>
  <c r="DH40" i="7" s="1"/>
  <c r="DN40" i="7" s="1"/>
  <c r="DT40" i="7" s="1"/>
  <c r="DZ40" i="7" s="1"/>
  <c r="EF40" i="7" s="1"/>
  <c r="EL40" i="7" s="1"/>
  <c r="ER40" i="7" s="1"/>
  <c r="EX40" i="7" s="1"/>
  <c r="FD40" i="7" s="1"/>
  <c r="FJ40" i="7" s="1"/>
  <c r="FP40" i="7" s="1"/>
  <c r="FV40" i="7" s="1"/>
  <c r="GB40" i="7" s="1"/>
  <c r="GH40" i="7" s="1"/>
  <c r="GN40" i="7" s="1"/>
  <c r="GT40" i="7" s="1"/>
  <c r="GZ40" i="7" s="1"/>
  <c r="HF40" i="7" s="1"/>
  <c r="HL40" i="7" s="1"/>
  <c r="HR40" i="7" s="1"/>
  <c r="HX40" i="7" s="1"/>
  <c r="ID40" i="7" s="1"/>
  <c r="IJ40" i="7" s="1"/>
  <c r="IP40" i="7" s="1"/>
  <c r="IV40" i="7" s="1"/>
  <c r="JB40" i="7" s="1"/>
  <c r="CD41" i="7" l="1"/>
  <c r="CJ41" i="7" s="1"/>
  <c r="CP41" i="7" s="1"/>
  <c r="CV41" i="7" s="1"/>
  <c r="DB41" i="7" s="1"/>
  <c r="DH41" i="7" s="1"/>
  <c r="DN41" i="7" s="1"/>
  <c r="DT41" i="7" s="1"/>
  <c r="DZ41" i="7" s="1"/>
  <c r="EF41" i="7" s="1"/>
  <c r="EL41" i="7" s="1"/>
  <c r="ER41" i="7" s="1"/>
  <c r="EX41" i="7" s="1"/>
  <c r="FD41" i="7" s="1"/>
  <c r="FJ41" i="7" s="1"/>
  <c r="FP41" i="7" s="1"/>
  <c r="FV41" i="7" s="1"/>
  <c r="GB41" i="7" s="1"/>
  <c r="GH41" i="7" s="1"/>
  <c r="GN41" i="7" s="1"/>
  <c r="GT41" i="7" s="1"/>
  <c r="GZ41" i="7" s="1"/>
  <c r="HF41" i="7" s="1"/>
  <c r="HL41" i="7" s="1"/>
  <c r="HR41" i="7" s="1"/>
  <c r="HX41" i="7" s="1"/>
  <c r="ID41" i="7" s="1"/>
  <c r="IJ41" i="7" s="1"/>
  <c r="IP41" i="7" s="1"/>
  <c r="IV41" i="7" s="1"/>
  <c r="JB41" i="7" s="1"/>
  <c r="CC42" i="7"/>
  <c r="FI411" i="7"/>
  <c r="FI412" i="7" s="1"/>
  <c r="JH40" i="7"/>
  <c r="JN40" i="7" s="1"/>
  <c r="JT40" i="7" s="1"/>
  <c r="JZ40" i="7" s="1"/>
  <c r="KF40" i="7" s="1"/>
  <c r="KL40" i="7" s="1"/>
  <c r="KR40" i="7" s="1"/>
  <c r="KX40" i="7" s="1"/>
  <c r="LD40" i="7" s="1"/>
  <c r="LJ40" i="7" s="1"/>
  <c r="LP40" i="7" s="1"/>
  <c r="LV40" i="7" s="1"/>
  <c r="MB40" i="7" s="1"/>
  <c r="MH40" i="7" s="1"/>
  <c r="MN40" i="7" s="1"/>
  <c r="MT40" i="7" s="1"/>
  <c r="MZ40" i="7" s="1"/>
  <c r="NF40" i="7" s="1"/>
  <c r="NL40" i="7" s="1"/>
  <c r="NR40" i="7" s="1"/>
  <c r="CC252" i="7"/>
  <c r="CD251" i="7"/>
  <c r="CJ251" i="7" s="1"/>
  <c r="CP251" i="7" s="1"/>
  <c r="CV251" i="7" s="1"/>
  <c r="DB251" i="7" s="1"/>
  <c r="DH251" i="7" s="1"/>
  <c r="DN251" i="7" s="1"/>
  <c r="DT251" i="7" s="1"/>
  <c r="DZ251" i="7" s="1"/>
  <c r="EF251" i="7" s="1"/>
  <c r="EL251" i="7" s="1"/>
  <c r="ER251" i="7" s="1"/>
  <c r="EX251" i="7" s="1"/>
  <c r="FD251" i="7" s="1"/>
  <c r="FJ251" i="7" s="1"/>
  <c r="FP251" i="7" s="1"/>
  <c r="FV251" i="7" s="1"/>
  <c r="GB251" i="7" s="1"/>
  <c r="GH251" i="7" s="1"/>
  <c r="GN251" i="7" s="1"/>
  <c r="GT251" i="7" s="1"/>
  <c r="GZ251" i="7" s="1"/>
  <c r="HF251" i="7" s="1"/>
  <c r="HL251" i="7" s="1"/>
  <c r="HR251" i="7" s="1"/>
  <c r="HX251" i="7" s="1"/>
  <c r="ID251" i="7" s="1"/>
  <c r="IJ251" i="7" s="1"/>
  <c r="IP251" i="7" s="1"/>
  <c r="IV251" i="7" s="1"/>
  <c r="JB251" i="7" s="1"/>
  <c r="FO412" i="7"/>
  <c r="CI425" i="7"/>
  <c r="DS421" i="7"/>
  <c r="DS422" i="7" s="1"/>
  <c r="DS423" i="7" s="1"/>
  <c r="DS424" i="7" s="1"/>
  <c r="DS425" i="7" s="1"/>
  <c r="EQ318" i="7"/>
  <c r="EK387" i="7"/>
  <c r="FC400" i="7"/>
  <c r="EW347" i="7"/>
  <c r="EW348" i="7" s="1"/>
  <c r="JG360" i="7"/>
  <c r="JG361" i="7" s="1"/>
  <c r="JH250" i="7"/>
  <c r="JN250" i="7" s="1"/>
  <c r="JT250" i="7" s="1"/>
  <c r="JZ250" i="7" s="1"/>
  <c r="KF250" i="7" s="1"/>
  <c r="KL250" i="7" s="1"/>
  <c r="KR250" i="7" s="1"/>
  <c r="KX250" i="7" s="1"/>
  <c r="LD250" i="7" s="1"/>
  <c r="LJ250" i="7" s="1"/>
  <c r="LP250" i="7" s="1"/>
  <c r="LV250" i="7" s="1"/>
  <c r="MB250" i="7" s="1"/>
  <c r="MH250" i="7" s="1"/>
  <c r="MN250" i="7" s="1"/>
  <c r="MT250" i="7" s="1"/>
  <c r="MZ250" i="7" s="1"/>
  <c r="NF250" i="7" s="1"/>
  <c r="NL250" i="7" s="1"/>
  <c r="NR250" i="7" s="1"/>
  <c r="JG362" i="7" l="1"/>
  <c r="JG363" i="7" s="1"/>
  <c r="JG364" i="7" s="1"/>
  <c r="FC401" i="7"/>
  <c r="JH251" i="7"/>
  <c r="JN251" i="7" s="1"/>
  <c r="JT251" i="7" s="1"/>
  <c r="JZ251" i="7" s="1"/>
  <c r="KF251" i="7" s="1"/>
  <c r="KL251" i="7" s="1"/>
  <c r="KR251" i="7" s="1"/>
  <c r="KX251" i="7" s="1"/>
  <c r="LD251" i="7" s="1"/>
  <c r="LJ251" i="7" s="1"/>
  <c r="LP251" i="7" s="1"/>
  <c r="LV251" i="7" s="1"/>
  <c r="MB251" i="7" s="1"/>
  <c r="MH251" i="7" s="1"/>
  <c r="MN251" i="7" s="1"/>
  <c r="MT251" i="7" s="1"/>
  <c r="MZ251" i="7" s="1"/>
  <c r="NF251" i="7" s="1"/>
  <c r="NL251" i="7" s="1"/>
  <c r="NR251" i="7" s="1"/>
  <c r="CC43" i="7"/>
  <c r="CD42" i="7"/>
  <c r="CJ42" i="7" s="1"/>
  <c r="CP42" i="7" s="1"/>
  <c r="CV42" i="7" s="1"/>
  <c r="DB42" i="7" s="1"/>
  <c r="DH42" i="7" s="1"/>
  <c r="DN42" i="7" s="1"/>
  <c r="DT42" i="7" s="1"/>
  <c r="DZ42" i="7" s="1"/>
  <c r="EF42" i="7" s="1"/>
  <c r="EL42" i="7" s="1"/>
  <c r="ER42" i="7" s="1"/>
  <c r="EX42" i="7" s="1"/>
  <c r="FD42" i="7" s="1"/>
  <c r="FJ42" i="7" s="1"/>
  <c r="FP42" i="7" s="1"/>
  <c r="FV42" i="7" s="1"/>
  <c r="GB42" i="7" s="1"/>
  <c r="GH42" i="7" s="1"/>
  <c r="GN42" i="7" s="1"/>
  <c r="GT42" i="7" s="1"/>
  <c r="GZ42" i="7" s="1"/>
  <c r="HF42" i="7" s="1"/>
  <c r="HL42" i="7" s="1"/>
  <c r="HR42" i="7" s="1"/>
  <c r="HX42" i="7" s="1"/>
  <c r="ID42" i="7" s="1"/>
  <c r="IJ42" i="7" s="1"/>
  <c r="IP42" i="7" s="1"/>
  <c r="IV42" i="7" s="1"/>
  <c r="JB42" i="7" s="1"/>
  <c r="EW349" i="7"/>
  <c r="EK388" i="7"/>
  <c r="EQ319" i="7"/>
  <c r="DS426" i="7"/>
  <c r="CI426" i="7"/>
  <c r="FO413" i="7"/>
  <c r="FO414" i="7" s="1"/>
  <c r="CD252" i="7"/>
  <c r="CJ252" i="7" s="1"/>
  <c r="CP252" i="7" s="1"/>
  <c r="CV252" i="7" s="1"/>
  <c r="DB252" i="7" s="1"/>
  <c r="DH252" i="7" s="1"/>
  <c r="DN252" i="7" s="1"/>
  <c r="DT252" i="7" s="1"/>
  <c r="DZ252" i="7" s="1"/>
  <c r="EF252" i="7" s="1"/>
  <c r="EL252" i="7" s="1"/>
  <c r="ER252" i="7" s="1"/>
  <c r="EX252" i="7" s="1"/>
  <c r="FD252" i="7" s="1"/>
  <c r="FJ252" i="7" s="1"/>
  <c r="FP252" i="7" s="1"/>
  <c r="FV252" i="7" s="1"/>
  <c r="GB252" i="7" s="1"/>
  <c r="GH252" i="7" s="1"/>
  <c r="GN252" i="7" s="1"/>
  <c r="GT252" i="7" s="1"/>
  <c r="GZ252" i="7" s="1"/>
  <c r="HF252" i="7" s="1"/>
  <c r="HL252" i="7" s="1"/>
  <c r="HR252" i="7" s="1"/>
  <c r="HX252" i="7" s="1"/>
  <c r="ID252" i="7" s="1"/>
  <c r="IJ252" i="7" s="1"/>
  <c r="IP252" i="7" s="1"/>
  <c r="IV252" i="7" s="1"/>
  <c r="JB252" i="7" s="1"/>
  <c r="JH252" i="7" s="1"/>
  <c r="JN252" i="7" s="1"/>
  <c r="JT252" i="7" s="1"/>
  <c r="JZ252" i="7" s="1"/>
  <c r="KF252" i="7" s="1"/>
  <c r="KL252" i="7" s="1"/>
  <c r="KR252" i="7" s="1"/>
  <c r="KX252" i="7" s="1"/>
  <c r="LD252" i="7" s="1"/>
  <c r="LJ252" i="7" s="1"/>
  <c r="LP252" i="7" s="1"/>
  <c r="LV252" i="7" s="1"/>
  <c r="MB252" i="7" s="1"/>
  <c r="MH252" i="7" s="1"/>
  <c r="MN252" i="7" s="1"/>
  <c r="MT252" i="7" s="1"/>
  <c r="MZ252" i="7" s="1"/>
  <c r="NF252" i="7" s="1"/>
  <c r="NL252" i="7" s="1"/>
  <c r="NR252" i="7" s="1"/>
  <c r="CC253" i="7"/>
  <c r="FI413" i="7"/>
  <c r="FI414" i="7" s="1"/>
  <c r="JH41" i="7"/>
  <c r="JN41" i="7" s="1"/>
  <c r="JT41" i="7" s="1"/>
  <c r="JZ41" i="7" s="1"/>
  <c r="KF41" i="7" s="1"/>
  <c r="KL41" i="7" s="1"/>
  <c r="KR41" i="7" s="1"/>
  <c r="KX41" i="7" s="1"/>
  <c r="LD41" i="7" s="1"/>
  <c r="LJ41" i="7" s="1"/>
  <c r="LP41" i="7" s="1"/>
  <c r="LV41" i="7" s="1"/>
  <c r="MB41" i="7" s="1"/>
  <c r="MH41" i="7" s="1"/>
  <c r="MN41" i="7" s="1"/>
  <c r="MT41" i="7" s="1"/>
  <c r="MZ41" i="7" s="1"/>
  <c r="NF41" i="7" s="1"/>
  <c r="NL41" i="7" s="1"/>
  <c r="NR41" i="7" s="1"/>
  <c r="FI415" i="7" l="1"/>
  <c r="FO415" i="7"/>
  <c r="CI427" i="7"/>
  <c r="DS427" i="7"/>
  <c r="DT5" i="7" s="1"/>
  <c r="EQ320" i="7"/>
  <c r="EK389" i="7"/>
  <c r="EK390" i="7" s="1"/>
  <c r="EW350" i="7"/>
  <c r="EW351" i="7" s="1"/>
  <c r="EW352" i="7" s="1"/>
  <c r="CC44" i="7"/>
  <c r="CD43" i="7"/>
  <c r="CJ43" i="7" s="1"/>
  <c r="CP43" i="7" s="1"/>
  <c r="CV43" i="7" s="1"/>
  <c r="DB43" i="7" s="1"/>
  <c r="DH43" i="7" s="1"/>
  <c r="DN43" i="7" s="1"/>
  <c r="DT43" i="7" s="1"/>
  <c r="DZ43" i="7" s="1"/>
  <c r="EF43" i="7" s="1"/>
  <c r="EL43" i="7" s="1"/>
  <c r="ER43" i="7" s="1"/>
  <c r="EX43" i="7" s="1"/>
  <c r="FD43" i="7" s="1"/>
  <c r="FJ43" i="7" s="1"/>
  <c r="FP43" i="7" s="1"/>
  <c r="FV43" i="7" s="1"/>
  <c r="GB43" i="7" s="1"/>
  <c r="GH43" i="7" s="1"/>
  <c r="GN43" i="7" s="1"/>
  <c r="GT43" i="7" s="1"/>
  <c r="GZ43" i="7" s="1"/>
  <c r="HF43" i="7" s="1"/>
  <c r="HL43" i="7" s="1"/>
  <c r="HR43" i="7" s="1"/>
  <c r="HX43" i="7" s="1"/>
  <c r="ID43" i="7" s="1"/>
  <c r="IJ43" i="7" s="1"/>
  <c r="IP43" i="7" s="1"/>
  <c r="IV43" i="7" s="1"/>
  <c r="JB43" i="7" s="1"/>
  <c r="JH43" i="7" s="1"/>
  <c r="JN43" i="7" s="1"/>
  <c r="JT43" i="7" s="1"/>
  <c r="JZ43" i="7" s="1"/>
  <c r="KF43" i="7" s="1"/>
  <c r="KL43" i="7" s="1"/>
  <c r="KR43" i="7" s="1"/>
  <c r="KX43" i="7" s="1"/>
  <c r="LD43" i="7" s="1"/>
  <c r="LJ43" i="7" s="1"/>
  <c r="LP43" i="7" s="1"/>
  <c r="LV43" i="7" s="1"/>
  <c r="MB43" i="7" s="1"/>
  <c r="MH43" i="7" s="1"/>
  <c r="MN43" i="7" s="1"/>
  <c r="MT43" i="7" s="1"/>
  <c r="MZ43" i="7" s="1"/>
  <c r="NF43" i="7" s="1"/>
  <c r="NL43" i="7" s="1"/>
  <c r="NR43" i="7" s="1"/>
  <c r="CD253" i="7"/>
  <c r="CJ253" i="7" s="1"/>
  <c r="CP253" i="7" s="1"/>
  <c r="CV253" i="7" s="1"/>
  <c r="DB253" i="7" s="1"/>
  <c r="DH253" i="7" s="1"/>
  <c r="DN253" i="7" s="1"/>
  <c r="DT253" i="7" s="1"/>
  <c r="DZ253" i="7" s="1"/>
  <c r="EF253" i="7" s="1"/>
  <c r="EL253" i="7" s="1"/>
  <c r="ER253" i="7" s="1"/>
  <c r="EX253" i="7" s="1"/>
  <c r="FD253" i="7" s="1"/>
  <c r="FJ253" i="7" s="1"/>
  <c r="FP253" i="7" s="1"/>
  <c r="FV253" i="7" s="1"/>
  <c r="GB253" i="7" s="1"/>
  <c r="GH253" i="7" s="1"/>
  <c r="GN253" i="7" s="1"/>
  <c r="GT253" i="7" s="1"/>
  <c r="GZ253" i="7" s="1"/>
  <c r="HF253" i="7" s="1"/>
  <c r="HL253" i="7" s="1"/>
  <c r="HR253" i="7" s="1"/>
  <c r="HX253" i="7" s="1"/>
  <c r="ID253" i="7" s="1"/>
  <c r="IJ253" i="7" s="1"/>
  <c r="IP253" i="7" s="1"/>
  <c r="IV253" i="7" s="1"/>
  <c r="JB253" i="7" s="1"/>
  <c r="CC254" i="7"/>
  <c r="JH42" i="7"/>
  <c r="JN42" i="7" s="1"/>
  <c r="JT42" i="7" s="1"/>
  <c r="JZ42" i="7" s="1"/>
  <c r="KF42" i="7" s="1"/>
  <c r="KL42" i="7" s="1"/>
  <c r="KR42" i="7" s="1"/>
  <c r="KX42" i="7" s="1"/>
  <c r="LD42" i="7" s="1"/>
  <c r="LJ42" i="7" s="1"/>
  <c r="LP42" i="7" s="1"/>
  <c r="LV42" i="7" s="1"/>
  <c r="MB42" i="7" s="1"/>
  <c r="MH42" i="7" s="1"/>
  <c r="MN42" i="7" s="1"/>
  <c r="MT42" i="7" s="1"/>
  <c r="MZ42" i="7" s="1"/>
  <c r="NF42" i="7" s="1"/>
  <c r="NL42" i="7" s="1"/>
  <c r="NR42" i="7" s="1"/>
  <c r="FC402" i="7"/>
  <c r="JG365" i="7"/>
  <c r="JH253" i="7" l="1"/>
  <c r="JN253" i="7" s="1"/>
  <c r="JT253" i="7" s="1"/>
  <c r="JZ253" i="7" s="1"/>
  <c r="KF253" i="7" s="1"/>
  <c r="KL253" i="7" s="1"/>
  <c r="KR253" i="7" s="1"/>
  <c r="KX253" i="7" s="1"/>
  <c r="LD253" i="7" s="1"/>
  <c r="LJ253" i="7" s="1"/>
  <c r="LP253" i="7" s="1"/>
  <c r="LV253" i="7" s="1"/>
  <c r="MB253" i="7" s="1"/>
  <c r="MH253" i="7" s="1"/>
  <c r="MN253" i="7" s="1"/>
  <c r="MT253" i="7" s="1"/>
  <c r="MZ253" i="7" s="1"/>
  <c r="NF253" i="7" s="1"/>
  <c r="NL253" i="7" s="1"/>
  <c r="NR253" i="7" s="1"/>
  <c r="CC255" i="7"/>
  <c r="CD254" i="7"/>
  <c r="CJ254" i="7" s="1"/>
  <c r="CP254" i="7" s="1"/>
  <c r="CV254" i="7" s="1"/>
  <c r="DB254" i="7" s="1"/>
  <c r="DH254" i="7" s="1"/>
  <c r="DN254" i="7" s="1"/>
  <c r="DT254" i="7" s="1"/>
  <c r="DZ254" i="7" s="1"/>
  <c r="EF254" i="7" s="1"/>
  <c r="EL254" i="7" s="1"/>
  <c r="ER254" i="7" s="1"/>
  <c r="EX254" i="7" s="1"/>
  <c r="FD254" i="7" s="1"/>
  <c r="FJ254" i="7" s="1"/>
  <c r="FP254" i="7" s="1"/>
  <c r="FV254" i="7" s="1"/>
  <c r="GB254" i="7" s="1"/>
  <c r="GH254" i="7" s="1"/>
  <c r="GN254" i="7" s="1"/>
  <c r="GT254" i="7" s="1"/>
  <c r="GZ254" i="7" s="1"/>
  <c r="HF254" i="7" s="1"/>
  <c r="HL254" i="7" s="1"/>
  <c r="HR254" i="7" s="1"/>
  <c r="HX254" i="7" s="1"/>
  <c r="ID254" i="7" s="1"/>
  <c r="IJ254" i="7" s="1"/>
  <c r="IP254" i="7" s="1"/>
  <c r="IV254" i="7" s="1"/>
  <c r="JB254" i="7" s="1"/>
  <c r="CC45" i="7"/>
  <c r="CD44" i="7"/>
  <c r="CJ44" i="7" s="1"/>
  <c r="CP44" i="7" s="1"/>
  <c r="CV44" i="7" s="1"/>
  <c r="DB44" i="7" s="1"/>
  <c r="DH44" i="7" s="1"/>
  <c r="DN44" i="7" s="1"/>
  <c r="DT44" i="7" s="1"/>
  <c r="DZ44" i="7" s="1"/>
  <c r="EF44" i="7" s="1"/>
  <c r="EL44" i="7" s="1"/>
  <c r="ER44" i="7" s="1"/>
  <c r="EX44" i="7" s="1"/>
  <c r="FD44" i="7" s="1"/>
  <c r="FJ44" i="7" s="1"/>
  <c r="FP44" i="7" s="1"/>
  <c r="FV44" i="7" s="1"/>
  <c r="GB44" i="7" s="1"/>
  <c r="GH44" i="7" s="1"/>
  <c r="GN44" i="7" s="1"/>
  <c r="GT44" i="7" s="1"/>
  <c r="GZ44" i="7" s="1"/>
  <c r="HF44" i="7" s="1"/>
  <c r="HL44" i="7" s="1"/>
  <c r="HR44" i="7" s="1"/>
  <c r="HX44" i="7" s="1"/>
  <c r="ID44" i="7" s="1"/>
  <c r="IJ44" i="7" s="1"/>
  <c r="IP44" i="7" s="1"/>
  <c r="IV44" i="7" s="1"/>
  <c r="JB44" i="7" s="1"/>
  <c r="EW353" i="7"/>
  <c r="EK391" i="7"/>
  <c r="EK392" i="7" s="1"/>
  <c r="EK393" i="7" s="1"/>
  <c r="EK394" i="7" s="1"/>
  <c r="EQ321" i="7"/>
  <c r="JG366" i="7"/>
  <c r="JG367" i="7" s="1"/>
  <c r="JG368" i="7" s="1"/>
  <c r="FC403" i="7"/>
  <c r="FC404" i="7" s="1"/>
  <c r="FC405" i="7" s="1"/>
  <c r="CJ5" i="7"/>
  <c r="FO416" i="7"/>
  <c r="FO417" i="7" s="1"/>
  <c r="FI416" i="7"/>
  <c r="JH44" i="7" l="1"/>
  <c r="JN44" i="7" s="1"/>
  <c r="JT44" i="7" s="1"/>
  <c r="JZ44" i="7" s="1"/>
  <c r="JH254" i="7"/>
  <c r="JN254" i="7" s="1"/>
  <c r="JT254" i="7" s="1"/>
  <c r="JZ254" i="7" s="1"/>
  <c r="KF254" i="7" s="1"/>
  <c r="KL254" i="7" s="1"/>
  <c r="KR254" i="7" s="1"/>
  <c r="KX254" i="7" s="1"/>
  <c r="LD254" i="7" s="1"/>
  <c r="LJ254" i="7" s="1"/>
  <c r="LP254" i="7" s="1"/>
  <c r="LV254" i="7" s="1"/>
  <c r="MB254" i="7" s="1"/>
  <c r="MH254" i="7" s="1"/>
  <c r="MN254" i="7" s="1"/>
  <c r="MT254" i="7" s="1"/>
  <c r="MZ254" i="7" s="1"/>
  <c r="NF254" i="7" s="1"/>
  <c r="NL254" i="7" s="1"/>
  <c r="NR254" i="7" s="1"/>
  <c r="FI417" i="7"/>
  <c r="FO418" i="7"/>
  <c r="FC406" i="7"/>
  <c r="FC407" i="7" s="1"/>
  <c r="FC408" i="7" s="1"/>
  <c r="JG369" i="7"/>
  <c r="EQ322" i="7"/>
  <c r="EQ323" i="7" s="1"/>
  <c r="EQ324" i="7" s="1"/>
  <c r="EK395" i="7"/>
  <c r="EW354" i="7"/>
  <c r="EW355" i="7" s="1"/>
  <c r="EW356" i="7" s="1"/>
  <c r="CD45" i="7"/>
  <c r="CJ45" i="7" s="1"/>
  <c r="CP45" i="7" s="1"/>
  <c r="CV45" i="7" s="1"/>
  <c r="DB45" i="7" s="1"/>
  <c r="DH45" i="7" s="1"/>
  <c r="DN45" i="7" s="1"/>
  <c r="DT45" i="7" s="1"/>
  <c r="DZ45" i="7" s="1"/>
  <c r="EF45" i="7" s="1"/>
  <c r="EL45" i="7" s="1"/>
  <c r="ER45" i="7" s="1"/>
  <c r="EX45" i="7" s="1"/>
  <c r="FD45" i="7" s="1"/>
  <c r="FJ45" i="7" s="1"/>
  <c r="FP45" i="7" s="1"/>
  <c r="FV45" i="7" s="1"/>
  <c r="GB45" i="7" s="1"/>
  <c r="GH45" i="7" s="1"/>
  <c r="GN45" i="7" s="1"/>
  <c r="GT45" i="7" s="1"/>
  <c r="GZ45" i="7" s="1"/>
  <c r="HF45" i="7" s="1"/>
  <c r="HL45" i="7" s="1"/>
  <c r="HR45" i="7" s="1"/>
  <c r="HX45" i="7" s="1"/>
  <c r="ID45" i="7" s="1"/>
  <c r="IJ45" i="7" s="1"/>
  <c r="CC46" i="7"/>
  <c r="CC256" i="7"/>
  <c r="CD255" i="7"/>
  <c r="CJ255" i="7" s="1"/>
  <c r="CP255" i="7" s="1"/>
  <c r="CV255" i="7" s="1"/>
  <c r="DB255" i="7" s="1"/>
  <c r="DH255" i="7" s="1"/>
  <c r="DN255" i="7" s="1"/>
  <c r="DT255" i="7" s="1"/>
  <c r="DZ255" i="7" s="1"/>
  <c r="EF255" i="7" s="1"/>
  <c r="EL255" i="7" s="1"/>
  <c r="ER255" i="7" s="1"/>
  <c r="EX255" i="7" s="1"/>
  <c r="FD255" i="7" s="1"/>
  <c r="FJ255" i="7" s="1"/>
  <c r="FP255" i="7" s="1"/>
  <c r="FV255" i="7" s="1"/>
  <c r="GB255" i="7" s="1"/>
  <c r="GH255" i="7" s="1"/>
  <c r="GN255" i="7" s="1"/>
  <c r="GT255" i="7" s="1"/>
  <c r="GZ255" i="7" s="1"/>
  <c r="HF255" i="7" s="1"/>
  <c r="HL255" i="7" s="1"/>
  <c r="HR255" i="7" s="1"/>
  <c r="HX255" i="7" s="1"/>
  <c r="ID255" i="7" s="1"/>
  <c r="IJ255" i="7" s="1"/>
  <c r="IP255" i="7" s="1"/>
  <c r="IV255" i="7" s="1"/>
  <c r="JB255" i="7" s="1"/>
  <c r="IP45" i="7" l="1"/>
  <c r="IV45" i="7" s="1"/>
  <c r="JB45" i="7" s="1"/>
  <c r="JH45" i="7" s="1"/>
  <c r="JN45" i="7" s="1"/>
  <c r="JT45" i="7" s="1"/>
  <c r="JZ45" i="7" s="1"/>
  <c r="KF45" i="7" s="1"/>
  <c r="KL45" i="7" s="1"/>
  <c r="KR45" i="7" s="1"/>
  <c r="KX45" i="7" s="1"/>
  <c r="LD45" i="7" s="1"/>
  <c r="LJ45" i="7" s="1"/>
  <c r="LP45" i="7" s="1"/>
  <c r="LV45" i="7" s="1"/>
  <c r="MB45" i="7" s="1"/>
  <c r="MH45" i="7" s="1"/>
  <c r="MN45" i="7" s="1"/>
  <c r="MT45" i="7" s="1"/>
  <c r="MZ45" i="7" s="1"/>
  <c r="NF45" i="7" s="1"/>
  <c r="NL45" i="7" s="1"/>
  <c r="NR45" i="7" s="1"/>
  <c r="KF44" i="7"/>
  <c r="KL44" i="7" s="1"/>
  <c r="KR44" i="7" s="1"/>
  <c r="KX44" i="7" s="1"/>
  <c r="LD44" i="7" s="1"/>
  <c r="LJ44" i="7" s="1"/>
  <c r="LP44" i="7" s="1"/>
  <c r="LV44" i="7" s="1"/>
  <c r="MB44" i="7" s="1"/>
  <c r="MH44" i="7" s="1"/>
  <c r="MN44" i="7" s="1"/>
  <c r="MT44" i="7" s="1"/>
  <c r="MZ44" i="7" s="1"/>
  <c r="NF44" i="7" s="1"/>
  <c r="NL44" i="7" s="1"/>
  <c r="NR44" i="7" s="1"/>
  <c r="CC257" i="7"/>
  <c r="CD256" i="7"/>
  <c r="CJ256" i="7" s="1"/>
  <c r="CP256" i="7" s="1"/>
  <c r="CV256" i="7" s="1"/>
  <c r="DB256" i="7" s="1"/>
  <c r="DH256" i="7" s="1"/>
  <c r="DN256" i="7" s="1"/>
  <c r="DT256" i="7" s="1"/>
  <c r="DZ256" i="7" s="1"/>
  <c r="EF256" i="7" s="1"/>
  <c r="EL256" i="7" s="1"/>
  <c r="ER256" i="7" s="1"/>
  <c r="EX256" i="7" s="1"/>
  <c r="FD256" i="7" s="1"/>
  <c r="FJ256" i="7" s="1"/>
  <c r="FP256" i="7" s="1"/>
  <c r="FV256" i="7" s="1"/>
  <c r="GB256" i="7" s="1"/>
  <c r="GH256" i="7" s="1"/>
  <c r="GN256" i="7" s="1"/>
  <c r="GT256" i="7" s="1"/>
  <c r="GZ256" i="7" s="1"/>
  <c r="HF256" i="7" s="1"/>
  <c r="HL256" i="7" s="1"/>
  <c r="HR256" i="7" s="1"/>
  <c r="HX256" i="7" s="1"/>
  <c r="ID256" i="7" s="1"/>
  <c r="IJ256" i="7" s="1"/>
  <c r="IP256" i="7" s="1"/>
  <c r="IV256" i="7" s="1"/>
  <c r="JB256" i="7" s="1"/>
  <c r="JH255" i="7"/>
  <c r="JN255" i="7" s="1"/>
  <c r="JT255" i="7" s="1"/>
  <c r="JZ255" i="7" s="1"/>
  <c r="KF255" i="7" s="1"/>
  <c r="KL255" i="7" s="1"/>
  <c r="KR255" i="7" s="1"/>
  <c r="KX255" i="7" s="1"/>
  <c r="LD255" i="7" s="1"/>
  <c r="LJ255" i="7" s="1"/>
  <c r="LP255" i="7" s="1"/>
  <c r="LV255" i="7" s="1"/>
  <c r="MB255" i="7" s="1"/>
  <c r="MH255" i="7" s="1"/>
  <c r="MN255" i="7" s="1"/>
  <c r="MT255" i="7" s="1"/>
  <c r="MZ255" i="7" s="1"/>
  <c r="NF255" i="7" s="1"/>
  <c r="NL255" i="7" s="1"/>
  <c r="NR255" i="7" s="1"/>
  <c r="CD46" i="7"/>
  <c r="CJ46" i="7" s="1"/>
  <c r="CP46" i="7" s="1"/>
  <c r="CV46" i="7" s="1"/>
  <c r="DB46" i="7" s="1"/>
  <c r="DH46" i="7" s="1"/>
  <c r="DN46" i="7" s="1"/>
  <c r="DT46" i="7" s="1"/>
  <c r="DZ46" i="7" s="1"/>
  <c r="EF46" i="7" s="1"/>
  <c r="EL46" i="7" s="1"/>
  <c r="ER46" i="7" s="1"/>
  <c r="EX46" i="7" s="1"/>
  <c r="FD46" i="7" s="1"/>
  <c r="FJ46" i="7" s="1"/>
  <c r="FP46" i="7" s="1"/>
  <c r="FV46" i="7" s="1"/>
  <c r="GB46" i="7" s="1"/>
  <c r="GH46" i="7" s="1"/>
  <c r="GN46" i="7" s="1"/>
  <c r="GT46" i="7" s="1"/>
  <c r="GZ46" i="7" s="1"/>
  <c r="HF46" i="7" s="1"/>
  <c r="HL46" i="7" s="1"/>
  <c r="HR46" i="7" s="1"/>
  <c r="HX46" i="7" s="1"/>
  <c r="ID46" i="7" s="1"/>
  <c r="IJ46" i="7" s="1"/>
  <c r="IP46" i="7" s="1"/>
  <c r="IV46" i="7" s="1"/>
  <c r="JB46" i="7" s="1"/>
  <c r="CC47" i="7"/>
  <c r="EW357" i="7"/>
  <c r="EW358" i="7" s="1"/>
  <c r="EW359" i="7" s="1"/>
  <c r="EW360" i="7" s="1"/>
  <c r="EK396" i="7"/>
  <c r="EQ325" i="7"/>
  <c r="EQ326" i="7" s="1"/>
  <c r="EQ327" i="7" s="1"/>
  <c r="EQ328" i="7" s="1"/>
  <c r="EQ329" i="7" s="1"/>
  <c r="JG370" i="7"/>
  <c r="JG371" i="7" s="1"/>
  <c r="JG372" i="7" s="1"/>
  <c r="JG373" i="7" s="1"/>
  <c r="JG374" i="7" s="1"/>
  <c r="JG375" i="7" s="1"/>
  <c r="FC409" i="7"/>
  <c r="FC410" i="7" s="1"/>
  <c r="FC411" i="7" s="1"/>
  <c r="FO419" i="7"/>
  <c r="FI418" i="7"/>
  <c r="FI419" i="7" s="1"/>
  <c r="FI420" i="7" l="1"/>
  <c r="FO420" i="7"/>
  <c r="FC412" i="7"/>
  <c r="EQ330" i="7"/>
  <c r="EQ331" i="7" s="1"/>
  <c r="EQ332" i="7" s="1"/>
  <c r="EK397" i="7"/>
  <c r="EW361" i="7"/>
  <c r="EW362" i="7" s="1"/>
  <c r="EW363" i="7" s="1"/>
  <c r="EW364" i="7" s="1"/>
  <c r="CD47" i="7"/>
  <c r="CJ47" i="7" s="1"/>
  <c r="CP47" i="7" s="1"/>
  <c r="CV47" i="7" s="1"/>
  <c r="DB47" i="7" s="1"/>
  <c r="DH47" i="7" s="1"/>
  <c r="DN47" i="7" s="1"/>
  <c r="DT47" i="7" s="1"/>
  <c r="DZ47" i="7" s="1"/>
  <c r="EF47" i="7" s="1"/>
  <c r="EL47" i="7" s="1"/>
  <c r="ER47" i="7" s="1"/>
  <c r="EX47" i="7" s="1"/>
  <c r="FD47" i="7" s="1"/>
  <c r="FJ47" i="7" s="1"/>
  <c r="FP47" i="7" s="1"/>
  <c r="FV47" i="7" s="1"/>
  <c r="GB47" i="7" s="1"/>
  <c r="GH47" i="7" s="1"/>
  <c r="GN47" i="7" s="1"/>
  <c r="GT47" i="7" s="1"/>
  <c r="GZ47" i="7" s="1"/>
  <c r="HF47" i="7" s="1"/>
  <c r="HL47" i="7" s="1"/>
  <c r="HR47" i="7" s="1"/>
  <c r="HX47" i="7" s="1"/>
  <c r="ID47" i="7" s="1"/>
  <c r="CC48" i="7"/>
  <c r="JH256" i="7"/>
  <c r="JN256" i="7" s="1"/>
  <c r="JT256" i="7" s="1"/>
  <c r="JZ256" i="7" s="1"/>
  <c r="KF256" i="7" s="1"/>
  <c r="KL256" i="7" s="1"/>
  <c r="KR256" i="7" s="1"/>
  <c r="KX256" i="7" s="1"/>
  <c r="LD256" i="7" s="1"/>
  <c r="LJ256" i="7" s="1"/>
  <c r="LP256" i="7" s="1"/>
  <c r="LV256" i="7" s="1"/>
  <c r="MB256" i="7" s="1"/>
  <c r="MH256" i="7" s="1"/>
  <c r="MN256" i="7" s="1"/>
  <c r="MT256" i="7" s="1"/>
  <c r="MZ256" i="7" s="1"/>
  <c r="NF256" i="7" s="1"/>
  <c r="NL256" i="7" s="1"/>
  <c r="NR256" i="7" s="1"/>
  <c r="JG376" i="7"/>
  <c r="JH46" i="7"/>
  <c r="JN46" i="7" s="1"/>
  <c r="JT46" i="7" s="1"/>
  <c r="JZ46" i="7" s="1"/>
  <c r="KF46" i="7" s="1"/>
  <c r="KL46" i="7" s="1"/>
  <c r="KR46" i="7" s="1"/>
  <c r="KX46" i="7" s="1"/>
  <c r="LD46" i="7" s="1"/>
  <c r="LJ46" i="7" s="1"/>
  <c r="LP46" i="7" s="1"/>
  <c r="LV46" i="7" s="1"/>
  <c r="MB46" i="7" s="1"/>
  <c r="MH46" i="7" s="1"/>
  <c r="MN46" i="7" s="1"/>
  <c r="MT46" i="7" s="1"/>
  <c r="MZ46" i="7" s="1"/>
  <c r="NF46" i="7" s="1"/>
  <c r="NL46" i="7" s="1"/>
  <c r="NR46" i="7" s="1"/>
  <c r="CC258" i="7"/>
  <c r="CD257" i="7"/>
  <c r="CJ257" i="7" s="1"/>
  <c r="CP257" i="7" s="1"/>
  <c r="CV257" i="7" s="1"/>
  <c r="DB257" i="7" s="1"/>
  <c r="DH257" i="7" s="1"/>
  <c r="DN257" i="7" s="1"/>
  <c r="DT257" i="7" s="1"/>
  <c r="DZ257" i="7" s="1"/>
  <c r="EF257" i="7" s="1"/>
  <c r="EL257" i="7" s="1"/>
  <c r="ER257" i="7" s="1"/>
  <c r="EX257" i="7" s="1"/>
  <c r="FD257" i="7" s="1"/>
  <c r="FJ257" i="7" s="1"/>
  <c r="FP257" i="7" s="1"/>
  <c r="FV257" i="7" s="1"/>
  <c r="GB257" i="7" s="1"/>
  <c r="GH257" i="7" s="1"/>
  <c r="GN257" i="7" s="1"/>
  <c r="GT257" i="7" s="1"/>
  <c r="GZ257" i="7" s="1"/>
  <c r="HF257" i="7" s="1"/>
  <c r="HL257" i="7" s="1"/>
  <c r="HR257" i="7" s="1"/>
  <c r="HX257" i="7" s="1"/>
  <c r="ID257" i="7" s="1"/>
  <c r="IJ257" i="7" s="1"/>
  <c r="IP257" i="7" s="1"/>
  <c r="IV257" i="7" s="1"/>
  <c r="JB257" i="7" s="1"/>
  <c r="IJ47" i="7" l="1"/>
  <c r="IP47" i="7" s="1"/>
  <c r="IV47" i="7" s="1"/>
  <c r="JB47" i="7" s="1"/>
  <c r="JH47" i="7" s="1"/>
  <c r="JN47" i="7" s="1"/>
  <c r="JT47" i="7" s="1"/>
  <c r="JZ47" i="7" s="1"/>
  <c r="KF47" i="7" s="1"/>
  <c r="KL47" i="7" s="1"/>
  <c r="KR47" i="7" s="1"/>
  <c r="KX47" i="7" s="1"/>
  <c r="LD47" i="7" s="1"/>
  <c r="LJ47" i="7" s="1"/>
  <c r="LP47" i="7" s="1"/>
  <c r="LV47" i="7" s="1"/>
  <c r="MB47" i="7" s="1"/>
  <c r="MH47" i="7" s="1"/>
  <c r="MN47" i="7" s="1"/>
  <c r="MT47" i="7" s="1"/>
  <c r="MZ47" i="7" s="1"/>
  <c r="NF47" i="7" s="1"/>
  <c r="NL47" i="7" s="1"/>
  <c r="NR47" i="7" s="1"/>
  <c r="JH257" i="7"/>
  <c r="JN257" i="7" s="1"/>
  <c r="JT257" i="7" s="1"/>
  <c r="JZ257" i="7" s="1"/>
  <c r="KF257" i="7" s="1"/>
  <c r="KL257" i="7" s="1"/>
  <c r="KR257" i="7" s="1"/>
  <c r="KX257" i="7" s="1"/>
  <c r="LD257" i="7" s="1"/>
  <c r="LJ257" i="7" s="1"/>
  <c r="LP257" i="7" s="1"/>
  <c r="LV257" i="7" s="1"/>
  <c r="MB257" i="7" s="1"/>
  <c r="MH257" i="7" s="1"/>
  <c r="MN257" i="7" s="1"/>
  <c r="MT257" i="7" s="1"/>
  <c r="MZ257" i="7" s="1"/>
  <c r="NF257" i="7" s="1"/>
  <c r="NL257" i="7" s="1"/>
  <c r="NR257" i="7" s="1"/>
  <c r="JG377" i="7"/>
  <c r="JG378" i="7" s="1"/>
  <c r="CD258" i="7"/>
  <c r="CJ258" i="7" s="1"/>
  <c r="CP258" i="7" s="1"/>
  <c r="CV258" i="7" s="1"/>
  <c r="DB258" i="7" s="1"/>
  <c r="DH258" i="7" s="1"/>
  <c r="DN258" i="7" s="1"/>
  <c r="DT258" i="7" s="1"/>
  <c r="DZ258" i="7" s="1"/>
  <c r="EF258" i="7" s="1"/>
  <c r="EL258" i="7" s="1"/>
  <c r="ER258" i="7" s="1"/>
  <c r="EX258" i="7" s="1"/>
  <c r="FD258" i="7" s="1"/>
  <c r="FJ258" i="7" s="1"/>
  <c r="FP258" i="7" s="1"/>
  <c r="FV258" i="7" s="1"/>
  <c r="GB258" i="7" s="1"/>
  <c r="GH258" i="7" s="1"/>
  <c r="GN258" i="7" s="1"/>
  <c r="GT258" i="7" s="1"/>
  <c r="GZ258" i="7" s="1"/>
  <c r="HF258" i="7" s="1"/>
  <c r="HL258" i="7" s="1"/>
  <c r="HR258" i="7" s="1"/>
  <c r="HX258" i="7" s="1"/>
  <c r="ID258" i="7" s="1"/>
  <c r="IJ258" i="7" s="1"/>
  <c r="IP258" i="7" s="1"/>
  <c r="IV258" i="7" s="1"/>
  <c r="JB258" i="7" s="1"/>
  <c r="CC259" i="7"/>
  <c r="CC49" i="7"/>
  <c r="CD48" i="7"/>
  <c r="CJ48" i="7" s="1"/>
  <c r="CP48" i="7" s="1"/>
  <c r="CV48" i="7" s="1"/>
  <c r="DB48" i="7" s="1"/>
  <c r="DH48" i="7" s="1"/>
  <c r="DN48" i="7" s="1"/>
  <c r="DT48" i="7" s="1"/>
  <c r="DZ48" i="7" s="1"/>
  <c r="EF48" i="7" s="1"/>
  <c r="EL48" i="7" s="1"/>
  <c r="ER48" i="7" s="1"/>
  <c r="EX48" i="7" s="1"/>
  <c r="FD48" i="7" s="1"/>
  <c r="FJ48" i="7" s="1"/>
  <c r="FP48" i="7" s="1"/>
  <c r="FV48" i="7" s="1"/>
  <c r="GB48" i="7" s="1"/>
  <c r="GH48" i="7" s="1"/>
  <c r="GN48" i="7" s="1"/>
  <c r="GT48" i="7" s="1"/>
  <c r="GZ48" i="7" s="1"/>
  <c r="HF48" i="7" s="1"/>
  <c r="HL48" i="7" s="1"/>
  <c r="HR48" i="7" s="1"/>
  <c r="HX48" i="7" s="1"/>
  <c r="ID48" i="7" s="1"/>
  <c r="IJ48" i="7" s="1"/>
  <c r="IP48" i="7" s="1"/>
  <c r="IV48" i="7" s="1"/>
  <c r="JB48" i="7" s="1"/>
  <c r="EW365" i="7"/>
  <c r="EK398" i="7"/>
  <c r="EK399" i="7" s="1"/>
  <c r="EQ333" i="7"/>
  <c r="FC413" i="7"/>
  <c r="FC414" i="7" s="1"/>
  <c r="FO421" i="7"/>
  <c r="FI421" i="7"/>
  <c r="FI422" i="7" l="1"/>
  <c r="FI423" i="7" s="1"/>
  <c r="FO422" i="7"/>
  <c r="EQ334" i="7"/>
  <c r="CC50" i="7"/>
  <c r="CD49" i="7"/>
  <c r="CJ49" i="7" s="1"/>
  <c r="CP49" i="7" s="1"/>
  <c r="CV49" i="7" s="1"/>
  <c r="DB49" i="7" s="1"/>
  <c r="DH49" i="7" s="1"/>
  <c r="DN49" i="7" s="1"/>
  <c r="DT49" i="7" s="1"/>
  <c r="DZ49" i="7" s="1"/>
  <c r="EF49" i="7" s="1"/>
  <c r="EL49" i="7" s="1"/>
  <c r="ER49" i="7" s="1"/>
  <c r="EX49" i="7" s="1"/>
  <c r="FD49" i="7" s="1"/>
  <c r="FJ49" i="7" s="1"/>
  <c r="FP49" i="7" s="1"/>
  <c r="FV49" i="7" s="1"/>
  <c r="GB49" i="7" s="1"/>
  <c r="GH49" i="7" s="1"/>
  <c r="GN49" i="7" s="1"/>
  <c r="GT49" i="7" s="1"/>
  <c r="GZ49" i="7" s="1"/>
  <c r="HF49" i="7" s="1"/>
  <c r="HL49" i="7" s="1"/>
  <c r="HR49" i="7" s="1"/>
  <c r="HX49" i="7" s="1"/>
  <c r="ID49" i="7" s="1"/>
  <c r="IJ49" i="7" s="1"/>
  <c r="IP49" i="7" s="1"/>
  <c r="IV49" i="7" s="1"/>
  <c r="JB49" i="7" s="1"/>
  <c r="CC260" i="7"/>
  <c r="CD259" i="7"/>
  <c r="CJ259" i="7" s="1"/>
  <c r="CP259" i="7" s="1"/>
  <c r="CV259" i="7" s="1"/>
  <c r="FC415" i="7"/>
  <c r="EK400" i="7"/>
  <c r="EK401" i="7" s="1"/>
  <c r="EW366" i="7"/>
  <c r="EW367" i="7" s="1"/>
  <c r="EW368" i="7" s="1"/>
  <c r="EW369" i="7" s="1"/>
  <c r="EW370" i="7" s="1"/>
  <c r="JH48" i="7"/>
  <c r="JN48" i="7" s="1"/>
  <c r="JT48" i="7" s="1"/>
  <c r="JZ48" i="7" s="1"/>
  <c r="KF48" i="7" s="1"/>
  <c r="KL48" i="7" s="1"/>
  <c r="KR48" i="7" s="1"/>
  <c r="KX48" i="7" s="1"/>
  <c r="LD48" i="7" s="1"/>
  <c r="LJ48" i="7" s="1"/>
  <c r="LP48" i="7" s="1"/>
  <c r="LV48" i="7" s="1"/>
  <c r="MB48" i="7" s="1"/>
  <c r="MH48" i="7" s="1"/>
  <c r="MN48" i="7" s="1"/>
  <c r="MT48" i="7" s="1"/>
  <c r="MZ48" i="7" s="1"/>
  <c r="NF48" i="7" s="1"/>
  <c r="NL48" i="7" s="1"/>
  <c r="NR48" i="7" s="1"/>
  <c r="JH258" i="7"/>
  <c r="JN258" i="7" s="1"/>
  <c r="JT258" i="7" s="1"/>
  <c r="JZ258" i="7" s="1"/>
  <c r="KF258" i="7" s="1"/>
  <c r="KL258" i="7" s="1"/>
  <c r="KR258" i="7" s="1"/>
  <c r="KX258" i="7" s="1"/>
  <c r="LD258" i="7" s="1"/>
  <c r="LJ258" i="7" s="1"/>
  <c r="LP258" i="7" s="1"/>
  <c r="LV258" i="7" s="1"/>
  <c r="MB258" i="7" s="1"/>
  <c r="MH258" i="7" s="1"/>
  <c r="MN258" i="7" s="1"/>
  <c r="MT258" i="7" s="1"/>
  <c r="MZ258" i="7" s="1"/>
  <c r="NF258" i="7" s="1"/>
  <c r="NL258" i="7" s="1"/>
  <c r="NR258" i="7" s="1"/>
  <c r="JG379" i="7"/>
  <c r="JG380" i="7" s="1"/>
  <c r="JG381" i="7" s="1"/>
  <c r="DB259" i="7" l="1"/>
  <c r="DH259" i="7" s="1"/>
  <c r="DN259" i="7" s="1"/>
  <c r="DT259" i="7" s="1"/>
  <c r="DZ259" i="7" s="1"/>
  <c r="EF259" i="7" s="1"/>
  <c r="EL259" i="7" s="1"/>
  <c r="ER259" i="7" s="1"/>
  <c r="EX259" i="7" s="1"/>
  <c r="FD259" i="7" s="1"/>
  <c r="FJ259" i="7" s="1"/>
  <c r="FP259" i="7" s="1"/>
  <c r="FV259" i="7" s="1"/>
  <c r="GB259" i="7" s="1"/>
  <c r="GH259" i="7" s="1"/>
  <c r="GN259" i="7" s="1"/>
  <c r="GT259" i="7" s="1"/>
  <c r="GZ259" i="7" s="1"/>
  <c r="HF259" i="7" s="1"/>
  <c r="HL259" i="7" s="1"/>
  <c r="HR259" i="7" s="1"/>
  <c r="HX259" i="7" s="1"/>
  <c r="ID259" i="7" s="1"/>
  <c r="IJ259" i="7" s="1"/>
  <c r="IP259" i="7" s="1"/>
  <c r="IV259" i="7" s="1"/>
  <c r="JB259" i="7" s="1"/>
  <c r="JH259" i="7" s="1"/>
  <c r="JN259" i="7" s="1"/>
  <c r="JT259" i="7" s="1"/>
  <c r="JZ259" i="7" s="1"/>
  <c r="KF259" i="7" s="1"/>
  <c r="KL259" i="7" s="1"/>
  <c r="KR259" i="7" s="1"/>
  <c r="KX259" i="7" s="1"/>
  <c r="LD259" i="7" s="1"/>
  <c r="LJ259" i="7" s="1"/>
  <c r="LP259" i="7" s="1"/>
  <c r="LV259" i="7" s="1"/>
  <c r="MB259" i="7" s="1"/>
  <c r="MH259" i="7" s="1"/>
  <c r="MN259" i="7" s="1"/>
  <c r="MT259" i="7" s="1"/>
  <c r="MZ259" i="7" s="1"/>
  <c r="NF259" i="7" s="1"/>
  <c r="NL259" i="7" s="1"/>
  <c r="NR259" i="7" s="1"/>
  <c r="JG382" i="7"/>
  <c r="EW371" i="7"/>
  <c r="EW372" i="7" s="1"/>
  <c r="EK402" i="7"/>
  <c r="EK403" i="7" s="1"/>
  <c r="FC416" i="7"/>
  <c r="FC417" i="7" s="1"/>
  <c r="JH49" i="7"/>
  <c r="JN49" i="7" s="1"/>
  <c r="JT49" i="7" s="1"/>
  <c r="JZ49" i="7" s="1"/>
  <c r="KF49" i="7" s="1"/>
  <c r="KL49" i="7" s="1"/>
  <c r="KR49" i="7" s="1"/>
  <c r="KX49" i="7" s="1"/>
  <c r="LD49" i="7" s="1"/>
  <c r="LJ49" i="7" s="1"/>
  <c r="LP49" i="7" s="1"/>
  <c r="LV49" i="7" s="1"/>
  <c r="MB49" i="7" s="1"/>
  <c r="MH49" i="7" s="1"/>
  <c r="MN49" i="7" s="1"/>
  <c r="MT49" i="7" s="1"/>
  <c r="MZ49" i="7" s="1"/>
  <c r="NF49" i="7" s="1"/>
  <c r="NL49" i="7" s="1"/>
  <c r="NR49" i="7" s="1"/>
  <c r="CD260" i="7"/>
  <c r="CJ260" i="7" s="1"/>
  <c r="CP260" i="7" s="1"/>
  <c r="CV260" i="7" s="1"/>
  <c r="DB260" i="7" s="1"/>
  <c r="DH260" i="7" s="1"/>
  <c r="DN260" i="7" s="1"/>
  <c r="DT260" i="7" s="1"/>
  <c r="DZ260" i="7" s="1"/>
  <c r="EF260" i="7" s="1"/>
  <c r="EL260" i="7" s="1"/>
  <c r="ER260" i="7" s="1"/>
  <c r="EX260" i="7" s="1"/>
  <c r="FD260" i="7" s="1"/>
  <c r="FJ260" i="7" s="1"/>
  <c r="FP260" i="7" s="1"/>
  <c r="FV260" i="7" s="1"/>
  <c r="GB260" i="7" s="1"/>
  <c r="GH260" i="7" s="1"/>
  <c r="GN260" i="7" s="1"/>
  <c r="GT260" i="7" s="1"/>
  <c r="GZ260" i="7" s="1"/>
  <c r="HF260" i="7" s="1"/>
  <c r="HL260" i="7" s="1"/>
  <c r="HR260" i="7" s="1"/>
  <c r="HX260" i="7" s="1"/>
  <c r="ID260" i="7" s="1"/>
  <c r="IJ260" i="7" s="1"/>
  <c r="IP260" i="7" s="1"/>
  <c r="IV260" i="7" s="1"/>
  <c r="JB260" i="7" s="1"/>
  <c r="CC261" i="7"/>
  <c r="CC51" i="7"/>
  <c r="CD50" i="7"/>
  <c r="CJ50" i="7" s="1"/>
  <c r="CP50" i="7" s="1"/>
  <c r="CV50" i="7" s="1"/>
  <c r="DB50" i="7" s="1"/>
  <c r="DH50" i="7" s="1"/>
  <c r="DN50" i="7" s="1"/>
  <c r="DT50" i="7" s="1"/>
  <c r="DZ50" i="7" s="1"/>
  <c r="EF50" i="7" s="1"/>
  <c r="EL50" i="7" s="1"/>
  <c r="ER50" i="7" s="1"/>
  <c r="EX50" i="7" s="1"/>
  <c r="FD50" i="7" s="1"/>
  <c r="FJ50" i="7" s="1"/>
  <c r="FP50" i="7" s="1"/>
  <c r="FV50" i="7" s="1"/>
  <c r="GB50" i="7" s="1"/>
  <c r="GH50" i="7" s="1"/>
  <c r="GN50" i="7" s="1"/>
  <c r="GT50" i="7" s="1"/>
  <c r="GZ50" i="7" s="1"/>
  <c r="HF50" i="7" s="1"/>
  <c r="HL50" i="7" s="1"/>
  <c r="HR50" i="7" s="1"/>
  <c r="HX50" i="7" s="1"/>
  <c r="ID50" i="7" s="1"/>
  <c r="IJ50" i="7" s="1"/>
  <c r="IP50" i="7" s="1"/>
  <c r="IV50" i="7" s="1"/>
  <c r="JB50" i="7" s="1"/>
  <c r="EQ335" i="7"/>
  <c r="FO423" i="7"/>
  <c r="FI424" i="7"/>
  <c r="FI425" i="7" l="1"/>
  <c r="FI426" i="7" s="1"/>
  <c r="FO424" i="7"/>
  <c r="FO425" i="7" s="1"/>
  <c r="FO426" i="7" s="1"/>
  <c r="CD51" i="7"/>
  <c r="CJ51" i="7" s="1"/>
  <c r="CP51" i="7" s="1"/>
  <c r="CV51" i="7" s="1"/>
  <c r="DB51" i="7" s="1"/>
  <c r="DH51" i="7" s="1"/>
  <c r="DN51" i="7" s="1"/>
  <c r="DT51" i="7" s="1"/>
  <c r="DZ51" i="7" s="1"/>
  <c r="EF51" i="7" s="1"/>
  <c r="EL51" i="7" s="1"/>
  <c r="ER51" i="7" s="1"/>
  <c r="EX51" i="7" s="1"/>
  <c r="FD51" i="7" s="1"/>
  <c r="FJ51" i="7" s="1"/>
  <c r="FP51" i="7" s="1"/>
  <c r="FV51" i="7" s="1"/>
  <c r="GB51" i="7" s="1"/>
  <c r="GH51" i="7" s="1"/>
  <c r="GN51" i="7" s="1"/>
  <c r="GT51" i="7" s="1"/>
  <c r="GZ51" i="7" s="1"/>
  <c r="HF51" i="7" s="1"/>
  <c r="HL51" i="7" s="1"/>
  <c r="HR51" i="7" s="1"/>
  <c r="HX51" i="7" s="1"/>
  <c r="ID51" i="7" s="1"/>
  <c r="CC52" i="7"/>
  <c r="JH50" i="7"/>
  <c r="JN50" i="7" s="1"/>
  <c r="JT50" i="7" s="1"/>
  <c r="JZ50" i="7" s="1"/>
  <c r="KF50" i="7" s="1"/>
  <c r="KL50" i="7" s="1"/>
  <c r="KR50" i="7" s="1"/>
  <c r="KX50" i="7" s="1"/>
  <c r="LD50" i="7" s="1"/>
  <c r="LJ50" i="7" s="1"/>
  <c r="LP50" i="7" s="1"/>
  <c r="LV50" i="7" s="1"/>
  <c r="MB50" i="7" s="1"/>
  <c r="MH50" i="7" s="1"/>
  <c r="MN50" i="7" s="1"/>
  <c r="MT50" i="7" s="1"/>
  <c r="MZ50" i="7" s="1"/>
  <c r="NF50" i="7" s="1"/>
  <c r="NL50" i="7" s="1"/>
  <c r="NR50" i="7" s="1"/>
  <c r="CD261" i="7"/>
  <c r="CJ261" i="7" s="1"/>
  <c r="CP261" i="7" s="1"/>
  <c r="CV261" i="7" s="1"/>
  <c r="DB261" i="7" s="1"/>
  <c r="DH261" i="7" s="1"/>
  <c r="DN261" i="7" s="1"/>
  <c r="DT261" i="7" s="1"/>
  <c r="DZ261" i="7" s="1"/>
  <c r="EF261" i="7" s="1"/>
  <c r="EL261" i="7" s="1"/>
  <c r="ER261" i="7" s="1"/>
  <c r="EX261" i="7" s="1"/>
  <c r="FD261" i="7" s="1"/>
  <c r="FJ261" i="7" s="1"/>
  <c r="FP261" i="7" s="1"/>
  <c r="FV261" i="7" s="1"/>
  <c r="GB261" i="7" s="1"/>
  <c r="GH261" i="7" s="1"/>
  <c r="GN261" i="7" s="1"/>
  <c r="GT261" i="7" s="1"/>
  <c r="GZ261" i="7" s="1"/>
  <c r="HF261" i="7" s="1"/>
  <c r="HL261" i="7" s="1"/>
  <c r="HR261" i="7" s="1"/>
  <c r="HX261" i="7" s="1"/>
  <c r="ID261" i="7" s="1"/>
  <c r="IJ261" i="7" s="1"/>
  <c r="IP261" i="7" s="1"/>
  <c r="IV261" i="7" s="1"/>
  <c r="JB261" i="7" s="1"/>
  <c r="CC262" i="7"/>
  <c r="EQ336" i="7"/>
  <c r="EQ337" i="7" s="1"/>
  <c r="JH260" i="7"/>
  <c r="JN260" i="7" s="1"/>
  <c r="JT260" i="7" s="1"/>
  <c r="JZ260" i="7" s="1"/>
  <c r="KF260" i="7" s="1"/>
  <c r="KL260" i="7" s="1"/>
  <c r="KR260" i="7" s="1"/>
  <c r="KX260" i="7" s="1"/>
  <c r="LD260" i="7" s="1"/>
  <c r="LJ260" i="7" s="1"/>
  <c r="LP260" i="7" s="1"/>
  <c r="LV260" i="7" s="1"/>
  <c r="MB260" i="7" s="1"/>
  <c r="MH260" i="7" s="1"/>
  <c r="MN260" i="7" s="1"/>
  <c r="MT260" i="7" s="1"/>
  <c r="MZ260" i="7" s="1"/>
  <c r="NF260" i="7" s="1"/>
  <c r="NL260" i="7" s="1"/>
  <c r="NR260" i="7" s="1"/>
  <c r="FC418" i="7"/>
  <c r="FC419" i="7" s="1"/>
  <c r="EK404" i="7"/>
  <c r="EW373" i="7"/>
  <c r="JG383" i="7"/>
  <c r="JG384" i="7" s="1"/>
  <c r="IJ51" i="7" l="1"/>
  <c r="IP51" i="7" s="1"/>
  <c r="IV51" i="7" s="1"/>
  <c r="JB51" i="7" s="1"/>
  <c r="JH51" i="7" s="1"/>
  <c r="JN51" i="7" s="1"/>
  <c r="JT51" i="7" s="1"/>
  <c r="JZ51" i="7" s="1"/>
  <c r="KF51" i="7" s="1"/>
  <c r="KL51" i="7" s="1"/>
  <c r="KR51" i="7" s="1"/>
  <c r="KX51" i="7" s="1"/>
  <c r="LD51" i="7" s="1"/>
  <c r="LJ51" i="7" s="1"/>
  <c r="LP51" i="7" s="1"/>
  <c r="LV51" i="7" s="1"/>
  <c r="MB51" i="7" s="1"/>
  <c r="MH51" i="7" s="1"/>
  <c r="MN51" i="7" s="1"/>
  <c r="MT51" i="7" s="1"/>
  <c r="MZ51" i="7" s="1"/>
  <c r="NF51" i="7" s="1"/>
  <c r="NL51" i="7" s="1"/>
  <c r="NR51" i="7" s="1"/>
  <c r="JG385" i="7"/>
  <c r="EW374" i="7"/>
  <c r="EW375" i="7" s="1"/>
  <c r="EK405" i="7"/>
  <c r="FC420" i="7"/>
  <c r="EQ338" i="7"/>
  <c r="EQ339" i="7" s="1"/>
  <c r="EQ340" i="7" s="1"/>
  <c r="CC263" i="7"/>
  <c r="CD262" i="7"/>
  <c r="CJ262" i="7" s="1"/>
  <c r="CP262" i="7" s="1"/>
  <c r="CV262" i="7" s="1"/>
  <c r="DB262" i="7" s="1"/>
  <c r="DH262" i="7" s="1"/>
  <c r="DN262" i="7" s="1"/>
  <c r="DT262" i="7" s="1"/>
  <c r="DZ262" i="7" s="1"/>
  <c r="EF262" i="7" s="1"/>
  <c r="EL262" i="7" s="1"/>
  <c r="ER262" i="7" s="1"/>
  <c r="EX262" i="7" s="1"/>
  <c r="FD262" i="7" s="1"/>
  <c r="FJ262" i="7" s="1"/>
  <c r="FP262" i="7" s="1"/>
  <c r="FV262" i="7" s="1"/>
  <c r="GB262" i="7" s="1"/>
  <c r="GH262" i="7" s="1"/>
  <c r="GN262" i="7" s="1"/>
  <c r="GT262" i="7" s="1"/>
  <c r="GZ262" i="7" s="1"/>
  <c r="HF262" i="7" s="1"/>
  <c r="HL262" i="7" s="1"/>
  <c r="HR262" i="7" s="1"/>
  <c r="HX262" i="7" s="1"/>
  <c r="ID262" i="7" s="1"/>
  <c r="IJ262" i="7" s="1"/>
  <c r="IP262" i="7" s="1"/>
  <c r="IV262" i="7" s="1"/>
  <c r="JB262" i="7" s="1"/>
  <c r="CC53" i="7"/>
  <c r="CD52" i="7"/>
  <c r="CJ52" i="7" s="1"/>
  <c r="CP52" i="7" s="1"/>
  <c r="CV52" i="7" s="1"/>
  <c r="DB52" i="7" s="1"/>
  <c r="DH52" i="7" s="1"/>
  <c r="DN52" i="7" s="1"/>
  <c r="DT52" i="7" s="1"/>
  <c r="DZ52" i="7" s="1"/>
  <c r="EF52" i="7" s="1"/>
  <c r="EL52" i="7" s="1"/>
  <c r="ER52" i="7" s="1"/>
  <c r="EX52" i="7" s="1"/>
  <c r="FD52" i="7" s="1"/>
  <c r="FJ52" i="7" s="1"/>
  <c r="FP52" i="7" s="1"/>
  <c r="FV52" i="7" s="1"/>
  <c r="GB52" i="7" s="1"/>
  <c r="GH52" i="7" s="1"/>
  <c r="GN52" i="7" s="1"/>
  <c r="GT52" i="7" s="1"/>
  <c r="GZ52" i="7" s="1"/>
  <c r="HF52" i="7" s="1"/>
  <c r="HL52" i="7" s="1"/>
  <c r="HR52" i="7" s="1"/>
  <c r="HX52" i="7" s="1"/>
  <c r="ID52" i="7" s="1"/>
  <c r="IJ52" i="7" s="1"/>
  <c r="IP52" i="7" s="1"/>
  <c r="IV52" i="7" s="1"/>
  <c r="JB52" i="7" s="1"/>
  <c r="JH261" i="7"/>
  <c r="JN261" i="7" s="1"/>
  <c r="JT261" i="7" s="1"/>
  <c r="JZ261" i="7" s="1"/>
  <c r="KF261" i="7" s="1"/>
  <c r="KL261" i="7" s="1"/>
  <c r="KR261" i="7" s="1"/>
  <c r="KX261" i="7" s="1"/>
  <c r="LD261" i="7" s="1"/>
  <c r="LJ261" i="7" s="1"/>
  <c r="LP261" i="7" s="1"/>
  <c r="LV261" i="7" s="1"/>
  <c r="MB261" i="7" s="1"/>
  <c r="MH261" i="7" s="1"/>
  <c r="MN261" i="7" s="1"/>
  <c r="MT261" i="7" s="1"/>
  <c r="MZ261" i="7" s="1"/>
  <c r="NF261" i="7" s="1"/>
  <c r="NL261" i="7" s="1"/>
  <c r="NR261" i="7" s="1"/>
  <c r="FO427" i="7"/>
  <c r="FI427" i="7"/>
  <c r="FJ5" i="7" s="1"/>
  <c r="FP5" i="7" l="1"/>
  <c r="CC54" i="7"/>
  <c r="CD53" i="7"/>
  <c r="CJ53" i="7" s="1"/>
  <c r="CP53" i="7" s="1"/>
  <c r="CV53" i="7" s="1"/>
  <c r="DB53" i="7" s="1"/>
  <c r="DH53" i="7" s="1"/>
  <c r="DN53" i="7" s="1"/>
  <c r="DT53" i="7" s="1"/>
  <c r="DZ53" i="7" s="1"/>
  <c r="EF53" i="7" s="1"/>
  <c r="EL53" i="7" s="1"/>
  <c r="ER53" i="7" s="1"/>
  <c r="EX53" i="7" s="1"/>
  <c r="FD53" i="7" s="1"/>
  <c r="FJ53" i="7" s="1"/>
  <c r="FP53" i="7" s="1"/>
  <c r="FV53" i="7" s="1"/>
  <c r="GB53" i="7" s="1"/>
  <c r="GH53" i="7" s="1"/>
  <c r="GN53" i="7" s="1"/>
  <c r="GT53" i="7" s="1"/>
  <c r="GZ53" i="7" s="1"/>
  <c r="HF53" i="7" s="1"/>
  <c r="HL53" i="7" s="1"/>
  <c r="HR53" i="7" s="1"/>
  <c r="HX53" i="7" s="1"/>
  <c r="ID53" i="7" s="1"/>
  <c r="IJ53" i="7" s="1"/>
  <c r="IP53" i="7" s="1"/>
  <c r="IV53" i="7" s="1"/>
  <c r="JB53" i="7" s="1"/>
  <c r="JH262" i="7"/>
  <c r="JN262" i="7" s="1"/>
  <c r="JT262" i="7" s="1"/>
  <c r="JZ262" i="7" s="1"/>
  <c r="KF262" i="7" s="1"/>
  <c r="KL262" i="7" s="1"/>
  <c r="KR262" i="7" s="1"/>
  <c r="KX262" i="7" s="1"/>
  <c r="LD262" i="7" s="1"/>
  <c r="LJ262" i="7" s="1"/>
  <c r="LP262" i="7" s="1"/>
  <c r="LV262" i="7" s="1"/>
  <c r="MB262" i="7" s="1"/>
  <c r="MH262" i="7" s="1"/>
  <c r="MN262" i="7" s="1"/>
  <c r="MT262" i="7" s="1"/>
  <c r="MZ262" i="7" s="1"/>
  <c r="NF262" i="7" s="1"/>
  <c r="NL262" i="7" s="1"/>
  <c r="NR262" i="7" s="1"/>
  <c r="JH52" i="7"/>
  <c r="JN52" i="7" s="1"/>
  <c r="JT52" i="7" s="1"/>
  <c r="JZ52" i="7" s="1"/>
  <c r="KF52" i="7" s="1"/>
  <c r="KL52" i="7" s="1"/>
  <c r="KR52" i="7" s="1"/>
  <c r="KX52" i="7" s="1"/>
  <c r="LD52" i="7" s="1"/>
  <c r="LJ52" i="7" s="1"/>
  <c r="LP52" i="7" s="1"/>
  <c r="LV52" i="7" s="1"/>
  <c r="MB52" i="7" s="1"/>
  <c r="MH52" i="7" s="1"/>
  <c r="MN52" i="7" s="1"/>
  <c r="MT52" i="7" s="1"/>
  <c r="MZ52" i="7" s="1"/>
  <c r="NF52" i="7" s="1"/>
  <c r="NL52" i="7" s="1"/>
  <c r="NR52" i="7" s="1"/>
  <c r="CD263" i="7"/>
  <c r="CJ263" i="7" s="1"/>
  <c r="CP263" i="7" s="1"/>
  <c r="CV263" i="7" s="1"/>
  <c r="DB263" i="7" s="1"/>
  <c r="DH263" i="7" s="1"/>
  <c r="DN263" i="7" s="1"/>
  <c r="DT263" i="7" s="1"/>
  <c r="DZ263" i="7" s="1"/>
  <c r="EF263" i="7" s="1"/>
  <c r="EL263" i="7" s="1"/>
  <c r="ER263" i="7" s="1"/>
  <c r="EX263" i="7" s="1"/>
  <c r="FD263" i="7" s="1"/>
  <c r="FJ263" i="7" s="1"/>
  <c r="FP263" i="7" s="1"/>
  <c r="FV263" i="7" s="1"/>
  <c r="GB263" i="7" s="1"/>
  <c r="GH263" i="7" s="1"/>
  <c r="GN263" i="7" s="1"/>
  <c r="GT263" i="7" s="1"/>
  <c r="GZ263" i="7" s="1"/>
  <c r="HF263" i="7" s="1"/>
  <c r="HL263" i="7" s="1"/>
  <c r="HR263" i="7" s="1"/>
  <c r="HX263" i="7" s="1"/>
  <c r="ID263" i="7" s="1"/>
  <c r="IJ263" i="7" s="1"/>
  <c r="IP263" i="7" s="1"/>
  <c r="IV263" i="7" s="1"/>
  <c r="JB263" i="7" s="1"/>
  <c r="JH263" i="7" s="1"/>
  <c r="JN263" i="7" s="1"/>
  <c r="JT263" i="7" s="1"/>
  <c r="JZ263" i="7" s="1"/>
  <c r="KF263" i="7" s="1"/>
  <c r="KL263" i="7" s="1"/>
  <c r="KR263" i="7" s="1"/>
  <c r="KX263" i="7" s="1"/>
  <c r="LD263" i="7" s="1"/>
  <c r="LJ263" i="7" s="1"/>
  <c r="LP263" i="7" s="1"/>
  <c r="LV263" i="7" s="1"/>
  <c r="MB263" i="7" s="1"/>
  <c r="MH263" i="7" s="1"/>
  <c r="MN263" i="7" s="1"/>
  <c r="MT263" i="7" s="1"/>
  <c r="MZ263" i="7" s="1"/>
  <c r="NF263" i="7" s="1"/>
  <c r="NL263" i="7" s="1"/>
  <c r="NR263" i="7" s="1"/>
  <c r="CC264" i="7"/>
  <c r="EQ341" i="7"/>
  <c r="FC421" i="7"/>
  <c r="EK406" i="7"/>
  <c r="EW376" i="7"/>
  <c r="EW377" i="7" s="1"/>
  <c r="EW378" i="7" s="1"/>
  <c r="EW379" i="7" s="1"/>
  <c r="JG386" i="7"/>
  <c r="JG387" i="7" s="1"/>
  <c r="JG388" i="7" s="1"/>
  <c r="JG389" i="7" s="1"/>
  <c r="CC265" i="7" l="1"/>
  <c r="CD264" i="7"/>
  <c r="CJ264" i="7" s="1"/>
  <c r="CP264" i="7" s="1"/>
  <c r="CV264" i="7" s="1"/>
  <c r="DB264" i="7" s="1"/>
  <c r="DH264" i="7" s="1"/>
  <c r="DN264" i="7" s="1"/>
  <c r="DT264" i="7" s="1"/>
  <c r="DZ264" i="7" s="1"/>
  <c r="EF264" i="7" s="1"/>
  <c r="EL264" i="7" s="1"/>
  <c r="ER264" i="7" s="1"/>
  <c r="EX264" i="7" s="1"/>
  <c r="FD264" i="7" s="1"/>
  <c r="FJ264" i="7" s="1"/>
  <c r="FP264" i="7" s="1"/>
  <c r="FV264" i="7" s="1"/>
  <c r="GB264" i="7" s="1"/>
  <c r="GH264" i="7" s="1"/>
  <c r="GN264" i="7" s="1"/>
  <c r="GT264" i="7" s="1"/>
  <c r="GZ264" i="7" s="1"/>
  <c r="HF264" i="7" s="1"/>
  <c r="HL264" i="7" s="1"/>
  <c r="HR264" i="7" s="1"/>
  <c r="HX264" i="7" s="1"/>
  <c r="ID264" i="7" s="1"/>
  <c r="IJ264" i="7" s="1"/>
  <c r="IP264" i="7" s="1"/>
  <c r="IV264" i="7" s="1"/>
  <c r="JB264" i="7" s="1"/>
  <c r="JH264" i="7" s="1"/>
  <c r="JN264" i="7" s="1"/>
  <c r="JT264" i="7" s="1"/>
  <c r="JZ264" i="7" s="1"/>
  <c r="KF264" i="7" s="1"/>
  <c r="KL264" i="7" s="1"/>
  <c r="KR264" i="7" s="1"/>
  <c r="KX264" i="7" s="1"/>
  <c r="LD264" i="7" s="1"/>
  <c r="LJ264" i="7" s="1"/>
  <c r="LP264" i="7" s="1"/>
  <c r="LV264" i="7" s="1"/>
  <c r="MB264" i="7" s="1"/>
  <c r="MH264" i="7" s="1"/>
  <c r="MN264" i="7" s="1"/>
  <c r="MT264" i="7" s="1"/>
  <c r="MZ264" i="7" s="1"/>
  <c r="NF264" i="7" s="1"/>
  <c r="NL264" i="7" s="1"/>
  <c r="NR264" i="7" s="1"/>
  <c r="JH53" i="7"/>
  <c r="JN53" i="7" s="1"/>
  <c r="JT53" i="7" s="1"/>
  <c r="JZ53" i="7" s="1"/>
  <c r="KF53" i="7" s="1"/>
  <c r="KL53" i="7" s="1"/>
  <c r="KR53" i="7" s="1"/>
  <c r="KX53" i="7" s="1"/>
  <c r="LD53" i="7" s="1"/>
  <c r="LJ53" i="7" s="1"/>
  <c r="LP53" i="7" s="1"/>
  <c r="LV53" i="7" s="1"/>
  <c r="MB53" i="7" s="1"/>
  <c r="MH53" i="7" s="1"/>
  <c r="MN53" i="7" s="1"/>
  <c r="MT53" i="7" s="1"/>
  <c r="MZ53" i="7" s="1"/>
  <c r="NF53" i="7" s="1"/>
  <c r="NL53" i="7" s="1"/>
  <c r="NR53" i="7" s="1"/>
  <c r="JG390" i="7"/>
  <c r="JG391" i="7" s="1"/>
  <c r="EW380" i="7"/>
  <c r="EW381" i="7" s="1"/>
  <c r="EK407" i="7"/>
  <c r="EK408" i="7" s="1"/>
  <c r="EK409" i="7" s="1"/>
  <c r="FC422" i="7"/>
  <c r="EQ342" i="7"/>
  <c r="CD54" i="7"/>
  <c r="CJ54" i="7" s="1"/>
  <c r="CP54" i="7" s="1"/>
  <c r="CV54" i="7" s="1"/>
  <c r="DB54" i="7" s="1"/>
  <c r="DH54" i="7" s="1"/>
  <c r="DN54" i="7" s="1"/>
  <c r="DT54" i="7" s="1"/>
  <c r="DZ54" i="7" s="1"/>
  <c r="EF54" i="7" s="1"/>
  <c r="EL54" i="7" s="1"/>
  <c r="ER54" i="7" s="1"/>
  <c r="EX54" i="7" s="1"/>
  <c r="FD54" i="7" s="1"/>
  <c r="FJ54" i="7" s="1"/>
  <c r="FP54" i="7" s="1"/>
  <c r="FV54" i="7" s="1"/>
  <c r="GB54" i="7" s="1"/>
  <c r="GH54" i="7" s="1"/>
  <c r="GN54" i="7" s="1"/>
  <c r="GT54" i="7" s="1"/>
  <c r="GZ54" i="7" s="1"/>
  <c r="HF54" i="7" s="1"/>
  <c r="HL54" i="7" s="1"/>
  <c r="HR54" i="7" s="1"/>
  <c r="HX54" i="7" s="1"/>
  <c r="ID54" i="7" s="1"/>
  <c r="IJ54" i="7" s="1"/>
  <c r="IP54" i="7" s="1"/>
  <c r="IV54" i="7" s="1"/>
  <c r="JB54" i="7" s="1"/>
  <c r="CC55" i="7"/>
  <c r="CC56" i="7" l="1"/>
  <c r="CD55" i="7"/>
  <c r="CJ55" i="7" s="1"/>
  <c r="CP55" i="7" s="1"/>
  <c r="CV55" i="7" s="1"/>
  <c r="DB55" i="7" s="1"/>
  <c r="DH55" i="7" s="1"/>
  <c r="DN55" i="7" s="1"/>
  <c r="DT55" i="7" s="1"/>
  <c r="DZ55" i="7" s="1"/>
  <c r="EF55" i="7" s="1"/>
  <c r="EL55" i="7" s="1"/>
  <c r="ER55" i="7" s="1"/>
  <c r="EX55" i="7" s="1"/>
  <c r="FD55" i="7" s="1"/>
  <c r="FJ55" i="7" s="1"/>
  <c r="FP55" i="7" s="1"/>
  <c r="FV55" i="7" s="1"/>
  <c r="GB55" i="7" s="1"/>
  <c r="GH55" i="7" s="1"/>
  <c r="GN55" i="7" s="1"/>
  <c r="GT55" i="7" s="1"/>
  <c r="GZ55" i="7" s="1"/>
  <c r="HF55" i="7" s="1"/>
  <c r="HL55" i="7" s="1"/>
  <c r="HR55" i="7" s="1"/>
  <c r="HX55" i="7" s="1"/>
  <c r="ID55" i="7" s="1"/>
  <c r="IJ55" i="7" s="1"/>
  <c r="IP55" i="7" s="1"/>
  <c r="IV55" i="7" s="1"/>
  <c r="JB55" i="7" s="1"/>
  <c r="JH54" i="7"/>
  <c r="JN54" i="7" s="1"/>
  <c r="JT54" i="7" s="1"/>
  <c r="EQ343" i="7"/>
  <c r="FC423" i="7"/>
  <c r="FC424" i="7" s="1"/>
  <c r="FC425" i="7" s="1"/>
  <c r="FC426" i="7" s="1"/>
  <c r="FC427" i="7" s="1"/>
  <c r="EK410" i="7"/>
  <c r="EW382" i="7"/>
  <c r="EW383" i="7" s="1"/>
  <c r="EW384" i="7" s="1"/>
  <c r="JG392" i="7"/>
  <c r="JG393" i="7" s="1"/>
  <c r="JG394" i="7" s="1"/>
  <c r="CD265" i="7"/>
  <c r="CJ265" i="7" s="1"/>
  <c r="CP265" i="7" s="1"/>
  <c r="CV265" i="7" s="1"/>
  <c r="DB265" i="7" s="1"/>
  <c r="DH265" i="7" s="1"/>
  <c r="DN265" i="7" s="1"/>
  <c r="DT265" i="7" s="1"/>
  <c r="DZ265" i="7" s="1"/>
  <c r="EF265" i="7" s="1"/>
  <c r="EL265" i="7" s="1"/>
  <c r="ER265" i="7" s="1"/>
  <c r="EX265" i="7" s="1"/>
  <c r="FD265" i="7" s="1"/>
  <c r="FJ265" i="7" s="1"/>
  <c r="FP265" i="7" s="1"/>
  <c r="FV265" i="7" s="1"/>
  <c r="GB265" i="7" s="1"/>
  <c r="GH265" i="7" s="1"/>
  <c r="GN265" i="7" s="1"/>
  <c r="GT265" i="7" s="1"/>
  <c r="GZ265" i="7" s="1"/>
  <c r="HF265" i="7" s="1"/>
  <c r="HL265" i="7" s="1"/>
  <c r="HR265" i="7" s="1"/>
  <c r="HX265" i="7" s="1"/>
  <c r="ID265" i="7" s="1"/>
  <c r="IJ265" i="7" s="1"/>
  <c r="IP265" i="7" s="1"/>
  <c r="IV265" i="7" s="1"/>
  <c r="JB265" i="7" s="1"/>
  <c r="CC266" i="7"/>
  <c r="JZ54" i="7" l="1"/>
  <c r="KF54" i="7" s="1"/>
  <c r="KL54" i="7" s="1"/>
  <c r="KR54" i="7" s="1"/>
  <c r="KX54" i="7" s="1"/>
  <c r="LD54" i="7" s="1"/>
  <c r="LJ54" i="7" s="1"/>
  <c r="LP54" i="7" s="1"/>
  <c r="LV54" i="7" s="1"/>
  <c r="MB54" i="7" s="1"/>
  <c r="MH54" i="7" s="1"/>
  <c r="MN54" i="7" s="1"/>
  <c r="MT54" i="7" s="1"/>
  <c r="MZ54" i="7" s="1"/>
  <c r="NF54" i="7" s="1"/>
  <c r="NL54" i="7" s="1"/>
  <c r="NR54" i="7" s="1"/>
  <c r="CC267" i="7"/>
  <c r="CD266" i="7"/>
  <c r="CJ266" i="7" s="1"/>
  <c r="CP266" i="7" s="1"/>
  <c r="CV266" i="7" s="1"/>
  <c r="DB266" i="7" s="1"/>
  <c r="DH266" i="7" s="1"/>
  <c r="DN266" i="7" s="1"/>
  <c r="DT266" i="7" s="1"/>
  <c r="DZ266" i="7" s="1"/>
  <c r="EF266" i="7" s="1"/>
  <c r="EL266" i="7" s="1"/>
  <c r="ER266" i="7" s="1"/>
  <c r="EX266" i="7" s="1"/>
  <c r="FD266" i="7" s="1"/>
  <c r="FJ266" i="7" s="1"/>
  <c r="FP266" i="7" s="1"/>
  <c r="FV266" i="7" s="1"/>
  <c r="GB266" i="7" s="1"/>
  <c r="GH266" i="7" s="1"/>
  <c r="GN266" i="7" s="1"/>
  <c r="GT266" i="7" s="1"/>
  <c r="GZ266" i="7" s="1"/>
  <c r="HF266" i="7" s="1"/>
  <c r="HL266" i="7" s="1"/>
  <c r="HR266" i="7" s="1"/>
  <c r="HX266" i="7" s="1"/>
  <c r="ID266" i="7" s="1"/>
  <c r="IJ266" i="7" s="1"/>
  <c r="IP266" i="7" s="1"/>
  <c r="IV266" i="7" s="1"/>
  <c r="JB266" i="7" s="1"/>
  <c r="JH55" i="7"/>
  <c r="JN55" i="7" s="1"/>
  <c r="JT55" i="7" s="1"/>
  <c r="JZ55" i="7" s="1"/>
  <c r="KF55" i="7" s="1"/>
  <c r="KL55" i="7" s="1"/>
  <c r="KR55" i="7" s="1"/>
  <c r="KX55" i="7" s="1"/>
  <c r="LD55" i="7" s="1"/>
  <c r="LJ55" i="7" s="1"/>
  <c r="LP55" i="7" s="1"/>
  <c r="LV55" i="7" s="1"/>
  <c r="MB55" i="7" s="1"/>
  <c r="MH55" i="7" s="1"/>
  <c r="MN55" i="7" s="1"/>
  <c r="MT55" i="7" s="1"/>
  <c r="MZ55" i="7" s="1"/>
  <c r="NF55" i="7" s="1"/>
  <c r="NL55" i="7" s="1"/>
  <c r="NR55" i="7" s="1"/>
  <c r="JH265" i="7"/>
  <c r="JN265" i="7" s="1"/>
  <c r="JT265" i="7" s="1"/>
  <c r="JZ265" i="7" s="1"/>
  <c r="KF265" i="7" s="1"/>
  <c r="KL265" i="7" s="1"/>
  <c r="KR265" i="7" s="1"/>
  <c r="KX265" i="7" s="1"/>
  <c r="LD265" i="7" s="1"/>
  <c r="LJ265" i="7" s="1"/>
  <c r="LP265" i="7" s="1"/>
  <c r="LV265" i="7" s="1"/>
  <c r="MB265" i="7" s="1"/>
  <c r="MH265" i="7" s="1"/>
  <c r="MN265" i="7" s="1"/>
  <c r="MT265" i="7" s="1"/>
  <c r="MZ265" i="7" s="1"/>
  <c r="NF265" i="7" s="1"/>
  <c r="NL265" i="7" s="1"/>
  <c r="NR265" i="7" s="1"/>
  <c r="JG395" i="7"/>
  <c r="EW385" i="7"/>
  <c r="EK411" i="7"/>
  <c r="EK412" i="7" s="1"/>
  <c r="FD5" i="7"/>
  <c r="EQ344" i="7"/>
  <c r="EQ345" i="7" s="1"/>
  <c r="EQ346" i="7" s="1"/>
  <c r="CD56" i="7"/>
  <c r="CJ56" i="7" s="1"/>
  <c r="CP56" i="7" s="1"/>
  <c r="CV56" i="7" s="1"/>
  <c r="DB56" i="7" s="1"/>
  <c r="DH56" i="7" s="1"/>
  <c r="DN56" i="7" s="1"/>
  <c r="DT56" i="7" s="1"/>
  <c r="DZ56" i="7" s="1"/>
  <c r="EF56" i="7" s="1"/>
  <c r="EL56" i="7" s="1"/>
  <c r="ER56" i="7" s="1"/>
  <c r="EX56" i="7" s="1"/>
  <c r="FD56" i="7" s="1"/>
  <c r="FJ56" i="7" s="1"/>
  <c r="FP56" i="7" s="1"/>
  <c r="FV56" i="7" s="1"/>
  <c r="GB56" i="7" s="1"/>
  <c r="GH56" i="7" s="1"/>
  <c r="GN56" i="7" s="1"/>
  <c r="GT56" i="7" s="1"/>
  <c r="GZ56" i="7" s="1"/>
  <c r="HF56" i="7" s="1"/>
  <c r="HL56" i="7" s="1"/>
  <c r="HR56" i="7" s="1"/>
  <c r="HX56" i="7" s="1"/>
  <c r="ID56" i="7" s="1"/>
  <c r="IJ56" i="7" s="1"/>
  <c r="IP56" i="7" s="1"/>
  <c r="IV56" i="7" s="1"/>
  <c r="JB56" i="7" s="1"/>
  <c r="CC57" i="7"/>
  <c r="CD57" i="7" l="1"/>
  <c r="CJ57" i="7" s="1"/>
  <c r="CP57" i="7" s="1"/>
  <c r="CV57" i="7" s="1"/>
  <c r="CC58" i="7"/>
  <c r="JH56" i="7"/>
  <c r="JN56" i="7" s="1"/>
  <c r="JT56" i="7" s="1"/>
  <c r="JZ56" i="7" s="1"/>
  <c r="KF56" i="7" s="1"/>
  <c r="KL56" i="7" s="1"/>
  <c r="KR56" i="7" s="1"/>
  <c r="KX56" i="7" s="1"/>
  <c r="LD56" i="7" s="1"/>
  <c r="LJ56" i="7" s="1"/>
  <c r="LP56" i="7" s="1"/>
  <c r="LV56" i="7" s="1"/>
  <c r="MB56" i="7" s="1"/>
  <c r="MH56" i="7" s="1"/>
  <c r="MN56" i="7" s="1"/>
  <c r="MT56" i="7" s="1"/>
  <c r="MZ56" i="7" s="1"/>
  <c r="NF56" i="7" s="1"/>
  <c r="NL56" i="7" s="1"/>
  <c r="NR56" i="7" s="1"/>
  <c r="EQ347" i="7"/>
  <c r="EQ348" i="7" s="1"/>
  <c r="EK413" i="7"/>
  <c r="EK414" i="7" s="1"/>
  <c r="EK415" i="7" s="1"/>
  <c r="EW386" i="7"/>
  <c r="JG396" i="7"/>
  <c r="JG397" i="7" s="1"/>
  <c r="JH266" i="7"/>
  <c r="JN266" i="7" s="1"/>
  <c r="JT266" i="7" s="1"/>
  <c r="JZ266" i="7" s="1"/>
  <c r="KF266" i="7" s="1"/>
  <c r="KL266" i="7" s="1"/>
  <c r="KR266" i="7" s="1"/>
  <c r="KX266" i="7" s="1"/>
  <c r="LD266" i="7" s="1"/>
  <c r="LJ266" i="7" s="1"/>
  <c r="LP266" i="7" s="1"/>
  <c r="LV266" i="7" s="1"/>
  <c r="MB266" i="7" s="1"/>
  <c r="MH266" i="7" s="1"/>
  <c r="MN266" i="7" s="1"/>
  <c r="MT266" i="7" s="1"/>
  <c r="MZ266" i="7" s="1"/>
  <c r="NF266" i="7" s="1"/>
  <c r="NL266" i="7" s="1"/>
  <c r="NR266" i="7" s="1"/>
  <c r="CC268" i="7"/>
  <c r="CD267" i="7"/>
  <c r="CJ267" i="7" s="1"/>
  <c r="CP267" i="7" s="1"/>
  <c r="CV267" i="7" s="1"/>
  <c r="DB267" i="7" s="1"/>
  <c r="DH267" i="7" s="1"/>
  <c r="DN267" i="7" s="1"/>
  <c r="DT267" i="7" s="1"/>
  <c r="DZ267" i="7" s="1"/>
  <c r="EF267" i="7" s="1"/>
  <c r="EL267" i="7" s="1"/>
  <c r="ER267" i="7" s="1"/>
  <c r="EX267" i="7" s="1"/>
  <c r="FD267" i="7" s="1"/>
  <c r="FJ267" i="7" s="1"/>
  <c r="FP267" i="7" s="1"/>
  <c r="FV267" i="7" s="1"/>
  <c r="GB267" i="7" s="1"/>
  <c r="GH267" i="7" s="1"/>
  <c r="GN267" i="7" s="1"/>
  <c r="GT267" i="7" s="1"/>
  <c r="GZ267" i="7" s="1"/>
  <c r="HF267" i="7" s="1"/>
  <c r="HL267" i="7" s="1"/>
  <c r="HR267" i="7" s="1"/>
  <c r="HX267" i="7" s="1"/>
  <c r="ID267" i="7" s="1"/>
  <c r="IJ267" i="7" s="1"/>
  <c r="IP267" i="7" s="1"/>
  <c r="IV267" i="7" s="1"/>
  <c r="JB267" i="7" s="1"/>
  <c r="DB57" i="7" l="1"/>
  <c r="DH57" i="7" s="1"/>
  <c r="DN57" i="7" s="1"/>
  <c r="DT57" i="7" s="1"/>
  <c r="DZ57" i="7" s="1"/>
  <c r="EF57" i="7" s="1"/>
  <c r="EL57" i="7" s="1"/>
  <c r="ER57" i="7" s="1"/>
  <c r="EX57" i="7" s="1"/>
  <c r="FD57" i="7" s="1"/>
  <c r="FJ57" i="7" s="1"/>
  <c r="FP57" i="7" s="1"/>
  <c r="FV57" i="7" s="1"/>
  <c r="GB57" i="7" s="1"/>
  <c r="GH57" i="7" s="1"/>
  <c r="GN57" i="7" s="1"/>
  <c r="GT57" i="7" s="1"/>
  <c r="GZ57" i="7" s="1"/>
  <c r="HF57" i="7" s="1"/>
  <c r="HL57" i="7" s="1"/>
  <c r="HR57" i="7" s="1"/>
  <c r="HX57" i="7" s="1"/>
  <c r="ID57" i="7" s="1"/>
  <c r="IJ57" i="7" s="1"/>
  <c r="IP57" i="7" s="1"/>
  <c r="IV57" i="7" s="1"/>
  <c r="JB57" i="7" s="1"/>
  <c r="JH267" i="7"/>
  <c r="JN267" i="7" s="1"/>
  <c r="JT267" i="7" s="1"/>
  <c r="JZ267" i="7" s="1"/>
  <c r="KF267" i="7" s="1"/>
  <c r="KL267" i="7" s="1"/>
  <c r="KR267" i="7" s="1"/>
  <c r="KX267" i="7" s="1"/>
  <c r="LD267" i="7" s="1"/>
  <c r="LJ267" i="7" s="1"/>
  <c r="LP267" i="7" s="1"/>
  <c r="LV267" i="7" s="1"/>
  <c r="MB267" i="7" s="1"/>
  <c r="MH267" i="7" s="1"/>
  <c r="MN267" i="7" s="1"/>
  <c r="MT267" i="7" s="1"/>
  <c r="MZ267" i="7" s="1"/>
  <c r="NF267" i="7" s="1"/>
  <c r="NL267" i="7" s="1"/>
  <c r="NR267" i="7" s="1"/>
  <c r="CD268" i="7"/>
  <c r="CJ268" i="7" s="1"/>
  <c r="CP268" i="7" s="1"/>
  <c r="CV268" i="7" s="1"/>
  <c r="DB268" i="7" s="1"/>
  <c r="DH268" i="7" s="1"/>
  <c r="DN268" i="7" s="1"/>
  <c r="DT268" i="7" s="1"/>
  <c r="DZ268" i="7" s="1"/>
  <c r="EF268" i="7" s="1"/>
  <c r="EL268" i="7" s="1"/>
  <c r="ER268" i="7" s="1"/>
  <c r="EX268" i="7" s="1"/>
  <c r="FD268" i="7" s="1"/>
  <c r="FJ268" i="7" s="1"/>
  <c r="FP268" i="7" s="1"/>
  <c r="FV268" i="7" s="1"/>
  <c r="GB268" i="7" s="1"/>
  <c r="GH268" i="7" s="1"/>
  <c r="GN268" i="7" s="1"/>
  <c r="GT268" i="7" s="1"/>
  <c r="GZ268" i="7" s="1"/>
  <c r="HF268" i="7" s="1"/>
  <c r="HL268" i="7" s="1"/>
  <c r="HR268" i="7" s="1"/>
  <c r="HX268" i="7" s="1"/>
  <c r="ID268" i="7" s="1"/>
  <c r="IJ268" i="7" s="1"/>
  <c r="IP268" i="7" s="1"/>
  <c r="IV268" i="7" s="1"/>
  <c r="JB268" i="7" s="1"/>
  <c r="CC269" i="7"/>
  <c r="CC59" i="7"/>
  <c r="CD58" i="7"/>
  <c r="CJ58" i="7" s="1"/>
  <c r="CP58" i="7" s="1"/>
  <c r="CV58" i="7" s="1"/>
  <c r="DB58" i="7" s="1"/>
  <c r="DH58" i="7" s="1"/>
  <c r="DN58" i="7" s="1"/>
  <c r="DT58" i="7" s="1"/>
  <c r="DZ58" i="7" s="1"/>
  <c r="EF58" i="7" s="1"/>
  <c r="EL58" i="7" s="1"/>
  <c r="ER58" i="7" s="1"/>
  <c r="EX58" i="7" s="1"/>
  <c r="FD58" i="7" s="1"/>
  <c r="FJ58" i="7" s="1"/>
  <c r="FP58" i="7" s="1"/>
  <c r="FV58" i="7" s="1"/>
  <c r="GB58" i="7" s="1"/>
  <c r="GH58" i="7" s="1"/>
  <c r="GN58" i="7" s="1"/>
  <c r="GT58" i="7" s="1"/>
  <c r="GZ58" i="7" s="1"/>
  <c r="HF58" i="7" s="1"/>
  <c r="HL58" i="7" s="1"/>
  <c r="HR58" i="7" s="1"/>
  <c r="HX58" i="7" s="1"/>
  <c r="ID58" i="7" s="1"/>
  <c r="IJ58" i="7" s="1"/>
  <c r="IP58" i="7" s="1"/>
  <c r="IV58" i="7" s="1"/>
  <c r="JB58" i="7" s="1"/>
  <c r="JG398" i="7"/>
  <c r="EW387" i="7"/>
  <c r="EK416" i="7"/>
  <c r="EQ349" i="7"/>
  <c r="EQ350" i="7" s="1"/>
  <c r="JH57" i="7"/>
  <c r="JN57" i="7" s="1"/>
  <c r="JT57" i="7" s="1"/>
  <c r="JZ57" i="7" s="1"/>
  <c r="KF57" i="7" s="1"/>
  <c r="KL57" i="7" s="1"/>
  <c r="KR57" i="7" s="1"/>
  <c r="KX57" i="7" s="1"/>
  <c r="LD57" i="7" s="1"/>
  <c r="LJ57" i="7" s="1"/>
  <c r="LP57" i="7" s="1"/>
  <c r="LV57" i="7" s="1"/>
  <c r="MB57" i="7" s="1"/>
  <c r="MH57" i="7" s="1"/>
  <c r="MN57" i="7" s="1"/>
  <c r="MT57" i="7" s="1"/>
  <c r="MZ57" i="7" s="1"/>
  <c r="NF57" i="7" s="1"/>
  <c r="NL57" i="7" s="1"/>
  <c r="NR57" i="7" s="1"/>
  <c r="JH58" i="7" l="1"/>
  <c r="JN58" i="7" s="1"/>
  <c r="JT58" i="7" s="1"/>
  <c r="JZ58" i="7" s="1"/>
  <c r="KF58" i="7" s="1"/>
  <c r="KL58" i="7" s="1"/>
  <c r="KR58" i="7" s="1"/>
  <c r="KX58" i="7" s="1"/>
  <c r="LD58" i="7" s="1"/>
  <c r="LJ58" i="7" s="1"/>
  <c r="LP58" i="7" s="1"/>
  <c r="LV58" i="7" s="1"/>
  <c r="MB58" i="7" s="1"/>
  <c r="MH58" i="7" s="1"/>
  <c r="MN58" i="7" s="1"/>
  <c r="MT58" i="7" s="1"/>
  <c r="MZ58" i="7" s="1"/>
  <c r="NF58" i="7" s="1"/>
  <c r="NL58" i="7" s="1"/>
  <c r="NR58" i="7" s="1"/>
  <c r="CD269" i="7"/>
  <c r="CJ269" i="7" s="1"/>
  <c r="CP269" i="7" s="1"/>
  <c r="CV269" i="7" s="1"/>
  <c r="DB269" i="7" s="1"/>
  <c r="DH269" i="7" s="1"/>
  <c r="DN269" i="7" s="1"/>
  <c r="DT269" i="7" s="1"/>
  <c r="DZ269" i="7" s="1"/>
  <c r="EF269" i="7" s="1"/>
  <c r="EL269" i="7" s="1"/>
  <c r="ER269" i="7" s="1"/>
  <c r="EX269" i="7" s="1"/>
  <c r="FD269" i="7" s="1"/>
  <c r="FJ269" i="7" s="1"/>
  <c r="FP269" i="7" s="1"/>
  <c r="FV269" i="7" s="1"/>
  <c r="GB269" i="7" s="1"/>
  <c r="GH269" i="7" s="1"/>
  <c r="GN269" i="7" s="1"/>
  <c r="GT269" i="7" s="1"/>
  <c r="GZ269" i="7" s="1"/>
  <c r="HF269" i="7" s="1"/>
  <c r="HL269" i="7" s="1"/>
  <c r="HR269" i="7" s="1"/>
  <c r="HX269" i="7" s="1"/>
  <c r="ID269" i="7" s="1"/>
  <c r="IJ269" i="7" s="1"/>
  <c r="IP269" i="7" s="1"/>
  <c r="IV269" i="7" s="1"/>
  <c r="JB269" i="7" s="1"/>
  <c r="CC270" i="7"/>
  <c r="EQ351" i="7"/>
  <c r="EQ352" i="7" s="1"/>
  <c r="EQ353" i="7" s="1"/>
  <c r="EK417" i="7"/>
  <c r="EW388" i="7"/>
  <c r="EW389" i="7" s="1"/>
  <c r="EW390" i="7" s="1"/>
  <c r="JG399" i="7"/>
  <c r="CC60" i="7"/>
  <c r="CD59" i="7"/>
  <c r="CJ59" i="7" s="1"/>
  <c r="CP59" i="7" s="1"/>
  <c r="CV59" i="7" s="1"/>
  <c r="DB59" i="7" s="1"/>
  <c r="DH59" i="7" s="1"/>
  <c r="DN59" i="7" s="1"/>
  <c r="DT59" i="7" s="1"/>
  <c r="DZ59" i="7" s="1"/>
  <c r="EF59" i="7" s="1"/>
  <c r="EL59" i="7" s="1"/>
  <c r="ER59" i="7" s="1"/>
  <c r="EX59" i="7" s="1"/>
  <c r="FD59" i="7" s="1"/>
  <c r="FJ59" i="7" s="1"/>
  <c r="FP59" i="7" s="1"/>
  <c r="FV59" i="7" s="1"/>
  <c r="GB59" i="7" s="1"/>
  <c r="GH59" i="7" s="1"/>
  <c r="GN59" i="7" s="1"/>
  <c r="GT59" i="7" s="1"/>
  <c r="GZ59" i="7" s="1"/>
  <c r="HF59" i="7" s="1"/>
  <c r="HL59" i="7" s="1"/>
  <c r="HR59" i="7" s="1"/>
  <c r="HX59" i="7" s="1"/>
  <c r="ID59" i="7" s="1"/>
  <c r="IJ59" i="7" s="1"/>
  <c r="IP59" i="7" s="1"/>
  <c r="IV59" i="7" s="1"/>
  <c r="JB59" i="7" s="1"/>
  <c r="JH268" i="7"/>
  <c r="JN268" i="7" s="1"/>
  <c r="JT268" i="7" s="1"/>
  <c r="JZ268" i="7" s="1"/>
  <c r="KF268" i="7" s="1"/>
  <c r="KL268" i="7" s="1"/>
  <c r="KR268" i="7" s="1"/>
  <c r="KX268" i="7" s="1"/>
  <c r="LD268" i="7" s="1"/>
  <c r="LJ268" i="7" s="1"/>
  <c r="LP268" i="7" s="1"/>
  <c r="LV268" i="7" s="1"/>
  <c r="MB268" i="7" s="1"/>
  <c r="MH268" i="7" s="1"/>
  <c r="MN268" i="7" s="1"/>
  <c r="MT268" i="7" s="1"/>
  <c r="MZ268" i="7" s="1"/>
  <c r="NF268" i="7" s="1"/>
  <c r="NL268" i="7" s="1"/>
  <c r="NR268" i="7" s="1"/>
  <c r="EW391" i="7" l="1"/>
  <c r="EW392" i="7" s="1"/>
  <c r="EW393" i="7" s="1"/>
  <c r="EK418" i="7"/>
  <c r="EK419" i="7" s="1"/>
  <c r="EQ354" i="7"/>
  <c r="JH269" i="7"/>
  <c r="JN269" i="7" s="1"/>
  <c r="JT269" i="7" s="1"/>
  <c r="JZ269" i="7" s="1"/>
  <c r="KF269" i="7" s="1"/>
  <c r="KL269" i="7" s="1"/>
  <c r="KR269" i="7" s="1"/>
  <c r="KX269" i="7" s="1"/>
  <c r="LD269" i="7" s="1"/>
  <c r="LJ269" i="7" s="1"/>
  <c r="LP269" i="7" s="1"/>
  <c r="LV269" i="7" s="1"/>
  <c r="MB269" i="7" s="1"/>
  <c r="MH269" i="7" s="1"/>
  <c r="MN269" i="7" s="1"/>
  <c r="MT269" i="7" s="1"/>
  <c r="MZ269" i="7" s="1"/>
  <c r="NF269" i="7" s="1"/>
  <c r="NL269" i="7" s="1"/>
  <c r="NR269" i="7" s="1"/>
  <c r="CC61" i="7"/>
  <c r="CD60" i="7"/>
  <c r="CJ60" i="7" s="1"/>
  <c r="CP60" i="7" s="1"/>
  <c r="CV60" i="7" s="1"/>
  <c r="DB60" i="7" s="1"/>
  <c r="DH60" i="7" s="1"/>
  <c r="DN60" i="7" s="1"/>
  <c r="DT60" i="7" s="1"/>
  <c r="DZ60" i="7" s="1"/>
  <c r="EF60" i="7" s="1"/>
  <c r="EL60" i="7" s="1"/>
  <c r="ER60" i="7" s="1"/>
  <c r="EX60" i="7" s="1"/>
  <c r="FD60" i="7" s="1"/>
  <c r="FJ60" i="7" s="1"/>
  <c r="FP60" i="7" s="1"/>
  <c r="FV60" i="7" s="1"/>
  <c r="GB60" i="7" s="1"/>
  <c r="GH60" i="7" s="1"/>
  <c r="GN60" i="7" s="1"/>
  <c r="GT60" i="7" s="1"/>
  <c r="GZ60" i="7" s="1"/>
  <c r="HF60" i="7" s="1"/>
  <c r="HL60" i="7" s="1"/>
  <c r="HR60" i="7" s="1"/>
  <c r="HX60" i="7" s="1"/>
  <c r="ID60" i="7" s="1"/>
  <c r="IJ60" i="7" s="1"/>
  <c r="IP60" i="7" s="1"/>
  <c r="IV60" i="7" s="1"/>
  <c r="JB60" i="7" s="1"/>
  <c r="JG400" i="7"/>
  <c r="JH59" i="7"/>
  <c r="JN59" i="7" s="1"/>
  <c r="JT59" i="7" s="1"/>
  <c r="JZ59" i="7" s="1"/>
  <c r="KF59" i="7" s="1"/>
  <c r="KL59" i="7" s="1"/>
  <c r="KR59" i="7" s="1"/>
  <c r="KX59" i="7" s="1"/>
  <c r="LD59" i="7" s="1"/>
  <c r="LJ59" i="7" s="1"/>
  <c r="LP59" i="7" s="1"/>
  <c r="LV59" i="7" s="1"/>
  <c r="MB59" i="7" s="1"/>
  <c r="MH59" i="7" s="1"/>
  <c r="MN59" i="7" s="1"/>
  <c r="MT59" i="7" s="1"/>
  <c r="MZ59" i="7" s="1"/>
  <c r="NF59" i="7" s="1"/>
  <c r="NL59" i="7" s="1"/>
  <c r="NR59" i="7" s="1"/>
  <c r="CD270" i="7"/>
  <c r="CJ270" i="7" s="1"/>
  <c r="CP270" i="7" s="1"/>
  <c r="CV270" i="7" s="1"/>
  <c r="DB270" i="7" s="1"/>
  <c r="DH270" i="7" s="1"/>
  <c r="DN270" i="7" s="1"/>
  <c r="DT270" i="7" s="1"/>
  <c r="DZ270" i="7" s="1"/>
  <c r="EF270" i="7" s="1"/>
  <c r="EL270" i="7" s="1"/>
  <c r="ER270" i="7" s="1"/>
  <c r="EX270" i="7" s="1"/>
  <c r="FD270" i="7" s="1"/>
  <c r="FJ270" i="7" s="1"/>
  <c r="FP270" i="7" s="1"/>
  <c r="FV270" i="7" s="1"/>
  <c r="GB270" i="7" s="1"/>
  <c r="GH270" i="7" s="1"/>
  <c r="GN270" i="7" s="1"/>
  <c r="GT270" i="7" s="1"/>
  <c r="GZ270" i="7" s="1"/>
  <c r="HF270" i="7" s="1"/>
  <c r="HL270" i="7" s="1"/>
  <c r="HR270" i="7" s="1"/>
  <c r="HX270" i="7" s="1"/>
  <c r="ID270" i="7" s="1"/>
  <c r="IJ270" i="7" s="1"/>
  <c r="IP270" i="7" s="1"/>
  <c r="IV270" i="7" s="1"/>
  <c r="JB270" i="7" s="1"/>
  <c r="CC271" i="7"/>
  <c r="JH270" i="7" l="1"/>
  <c r="JN270" i="7" s="1"/>
  <c r="JT270" i="7" s="1"/>
  <c r="JZ270" i="7" s="1"/>
  <c r="KF270" i="7" s="1"/>
  <c r="KL270" i="7" s="1"/>
  <c r="KR270" i="7" s="1"/>
  <c r="KX270" i="7" s="1"/>
  <c r="LD270" i="7" s="1"/>
  <c r="LJ270" i="7" s="1"/>
  <c r="LP270" i="7" s="1"/>
  <c r="LV270" i="7" s="1"/>
  <c r="MB270" i="7" s="1"/>
  <c r="MH270" i="7" s="1"/>
  <c r="MN270" i="7" s="1"/>
  <c r="MT270" i="7" s="1"/>
  <c r="MZ270" i="7" s="1"/>
  <c r="NF270" i="7" s="1"/>
  <c r="NL270" i="7" s="1"/>
  <c r="NR270" i="7" s="1"/>
  <c r="JH60" i="7"/>
  <c r="JN60" i="7" s="1"/>
  <c r="JT60" i="7" s="1"/>
  <c r="JZ60" i="7" s="1"/>
  <c r="CC272" i="7"/>
  <c r="CD271" i="7"/>
  <c r="CJ271" i="7" s="1"/>
  <c r="CP271" i="7" s="1"/>
  <c r="CV271" i="7" s="1"/>
  <c r="DB271" i="7" s="1"/>
  <c r="DH271" i="7" s="1"/>
  <c r="DN271" i="7" s="1"/>
  <c r="DT271" i="7" s="1"/>
  <c r="DZ271" i="7" s="1"/>
  <c r="EF271" i="7" s="1"/>
  <c r="EL271" i="7" s="1"/>
  <c r="ER271" i="7" s="1"/>
  <c r="EX271" i="7" s="1"/>
  <c r="FD271" i="7" s="1"/>
  <c r="FJ271" i="7" s="1"/>
  <c r="FP271" i="7" s="1"/>
  <c r="FV271" i="7" s="1"/>
  <c r="GB271" i="7" s="1"/>
  <c r="GH271" i="7" s="1"/>
  <c r="GN271" i="7" s="1"/>
  <c r="GT271" i="7" s="1"/>
  <c r="GZ271" i="7" s="1"/>
  <c r="HF271" i="7" s="1"/>
  <c r="HL271" i="7" s="1"/>
  <c r="HR271" i="7" s="1"/>
  <c r="HX271" i="7" s="1"/>
  <c r="ID271" i="7" s="1"/>
  <c r="IJ271" i="7" s="1"/>
  <c r="IP271" i="7" s="1"/>
  <c r="IV271" i="7" s="1"/>
  <c r="JB271" i="7" s="1"/>
  <c r="JG401" i="7"/>
  <c r="JG402" i="7" s="1"/>
  <c r="CD61" i="7"/>
  <c r="CJ61" i="7" s="1"/>
  <c r="CP61" i="7" s="1"/>
  <c r="CV61" i="7" s="1"/>
  <c r="DB61" i="7" s="1"/>
  <c r="DH61" i="7" s="1"/>
  <c r="DN61" i="7" s="1"/>
  <c r="DT61" i="7" s="1"/>
  <c r="DZ61" i="7" s="1"/>
  <c r="EF61" i="7" s="1"/>
  <c r="EL61" i="7" s="1"/>
  <c r="ER61" i="7" s="1"/>
  <c r="EX61" i="7" s="1"/>
  <c r="FD61" i="7" s="1"/>
  <c r="FJ61" i="7" s="1"/>
  <c r="FP61" i="7" s="1"/>
  <c r="FV61" i="7" s="1"/>
  <c r="GB61" i="7" s="1"/>
  <c r="GH61" i="7" s="1"/>
  <c r="GN61" i="7" s="1"/>
  <c r="GT61" i="7" s="1"/>
  <c r="GZ61" i="7" s="1"/>
  <c r="HF61" i="7" s="1"/>
  <c r="HL61" i="7" s="1"/>
  <c r="HR61" i="7" s="1"/>
  <c r="HX61" i="7" s="1"/>
  <c r="ID61" i="7" s="1"/>
  <c r="IJ61" i="7" s="1"/>
  <c r="CC62" i="7"/>
  <c r="EQ355" i="7"/>
  <c r="EK420" i="7"/>
  <c r="EK421" i="7" s="1"/>
  <c r="EW394" i="7"/>
  <c r="IP61" i="7" l="1"/>
  <c r="IV61" i="7" s="1"/>
  <c r="JB61" i="7" s="1"/>
  <c r="JH61" i="7" s="1"/>
  <c r="JN61" i="7" s="1"/>
  <c r="JT61" i="7" s="1"/>
  <c r="JZ61" i="7" s="1"/>
  <c r="KF61" i="7" s="1"/>
  <c r="KL61" i="7" s="1"/>
  <c r="KR61" i="7" s="1"/>
  <c r="KX61" i="7" s="1"/>
  <c r="LD61" i="7" s="1"/>
  <c r="LJ61" i="7" s="1"/>
  <c r="LP61" i="7" s="1"/>
  <c r="LV61" i="7" s="1"/>
  <c r="MB61" i="7" s="1"/>
  <c r="MH61" i="7" s="1"/>
  <c r="MN61" i="7" s="1"/>
  <c r="MT61" i="7" s="1"/>
  <c r="MZ61" i="7" s="1"/>
  <c r="NF61" i="7" s="1"/>
  <c r="NL61" i="7" s="1"/>
  <c r="NR61" i="7" s="1"/>
  <c r="KF60" i="7"/>
  <c r="KL60" i="7" s="1"/>
  <c r="KR60" i="7" s="1"/>
  <c r="KX60" i="7" s="1"/>
  <c r="LD60" i="7" s="1"/>
  <c r="LJ60" i="7" s="1"/>
  <c r="LP60" i="7" s="1"/>
  <c r="LV60" i="7" s="1"/>
  <c r="MB60" i="7" s="1"/>
  <c r="MH60" i="7" s="1"/>
  <c r="MN60" i="7" s="1"/>
  <c r="MT60" i="7" s="1"/>
  <c r="MZ60" i="7" s="1"/>
  <c r="NF60" i="7" s="1"/>
  <c r="NL60" i="7" s="1"/>
  <c r="NR60" i="7" s="1"/>
  <c r="EW395" i="7"/>
  <c r="EK422" i="7"/>
  <c r="EQ356" i="7"/>
  <c r="JG403" i="7"/>
  <c r="CC273" i="7"/>
  <c r="CD272" i="7"/>
  <c r="CJ272" i="7" s="1"/>
  <c r="CP272" i="7" s="1"/>
  <c r="CV272" i="7" s="1"/>
  <c r="DB272" i="7" s="1"/>
  <c r="DH272" i="7" s="1"/>
  <c r="DN272" i="7" s="1"/>
  <c r="DT272" i="7" s="1"/>
  <c r="DZ272" i="7" s="1"/>
  <c r="EF272" i="7" s="1"/>
  <c r="EL272" i="7" s="1"/>
  <c r="ER272" i="7" s="1"/>
  <c r="EX272" i="7" s="1"/>
  <c r="FD272" i="7" s="1"/>
  <c r="FJ272" i="7" s="1"/>
  <c r="FP272" i="7" s="1"/>
  <c r="FV272" i="7" s="1"/>
  <c r="GB272" i="7" s="1"/>
  <c r="GH272" i="7" s="1"/>
  <c r="GN272" i="7" s="1"/>
  <c r="GT272" i="7" s="1"/>
  <c r="GZ272" i="7" s="1"/>
  <c r="HF272" i="7" s="1"/>
  <c r="HL272" i="7" s="1"/>
  <c r="HR272" i="7" s="1"/>
  <c r="HX272" i="7" s="1"/>
  <c r="ID272" i="7" s="1"/>
  <c r="IJ272" i="7" s="1"/>
  <c r="IP272" i="7" s="1"/>
  <c r="IV272" i="7" s="1"/>
  <c r="JB272" i="7" s="1"/>
  <c r="CC63" i="7"/>
  <c r="CD62" i="7"/>
  <c r="CJ62" i="7" s="1"/>
  <c r="CP62" i="7" s="1"/>
  <c r="CV62" i="7" s="1"/>
  <c r="DB62" i="7" s="1"/>
  <c r="DH62" i="7" s="1"/>
  <c r="DN62" i="7" s="1"/>
  <c r="DT62" i="7" s="1"/>
  <c r="DZ62" i="7" s="1"/>
  <c r="EF62" i="7" s="1"/>
  <c r="EL62" i="7" s="1"/>
  <c r="ER62" i="7" s="1"/>
  <c r="EX62" i="7" s="1"/>
  <c r="FD62" i="7" s="1"/>
  <c r="FJ62" i="7" s="1"/>
  <c r="FP62" i="7" s="1"/>
  <c r="FV62" i="7" s="1"/>
  <c r="GB62" i="7" s="1"/>
  <c r="GH62" i="7" s="1"/>
  <c r="GN62" i="7" s="1"/>
  <c r="GT62" i="7" s="1"/>
  <c r="GZ62" i="7" s="1"/>
  <c r="HF62" i="7" s="1"/>
  <c r="HL62" i="7" s="1"/>
  <c r="HR62" i="7" s="1"/>
  <c r="HX62" i="7" s="1"/>
  <c r="ID62" i="7" s="1"/>
  <c r="IJ62" i="7" s="1"/>
  <c r="IP62" i="7" s="1"/>
  <c r="IV62" i="7" s="1"/>
  <c r="JB62" i="7" s="1"/>
  <c r="JH271" i="7"/>
  <c r="JN271" i="7" s="1"/>
  <c r="JT271" i="7" s="1"/>
  <c r="JZ271" i="7" s="1"/>
  <c r="KF271" i="7" s="1"/>
  <c r="KL271" i="7" s="1"/>
  <c r="KR271" i="7" s="1"/>
  <c r="KX271" i="7" s="1"/>
  <c r="LD271" i="7" s="1"/>
  <c r="LJ271" i="7" s="1"/>
  <c r="LP271" i="7" s="1"/>
  <c r="LV271" i="7" s="1"/>
  <c r="MB271" i="7" s="1"/>
  <c r="MH271" i="7" s="1"/>
  <c r="MN271" i="7" s="1"/>
  <c r="MT271" i="7" s="1"/>
  <c r="MZ271" i="7" s="1"/>
  <c r="NF271" i="7" s="1"/>
  <c r="NL271" i="7" s="1"/>
  <c r="NR271" i="7" s="1"/>
  <c r="CC64" i="7" l="1"/>
  <c r="CD63" i="7"/>
  <c r="CJ63" i="7" s="1"/>
  <c r="CP63" i="7" s="1"/>
  <c r="CV63" i="7" s="1"/>
  <c r="DB63" i="7" s="1"/>
  <c r="DH63" i="7" s="1"/>
  <c r="DN63" i="7" s="1"/>
  <c r="DT63" i="7" s="1"/>
  <c r="DZ63" i="7" s="1"/>
  <c r="EF63" i="7" s="1"/>
  <c r="EL63" i="7" s="1"/>
  <c r="ER63" i="7" s="1"/>
  <c r="EX63" i="7" s="1"/>
  <c r="FD63" i="7" s="1"/>
  <c r="FJ63" i="7" s="1"/>
  <c r="FP63" i="7" s="1"/>
  <c r="FV63" i="7" s="1"/>
  <c r="GB63" i="7" s="1"/>
  <c r="GH63" i="7" s="1"/>
  <c r="GN63" i="7" s="1"/>
  <c r="GT63" i="7" s="1"/>
  <c r="GZ63" i="7" s="1"/>
  <c r="HF63" i="7" s="1"/>
  <c r="HL63" i="7" s="1"/>
  <c r="HR63" i="7" s="1"/>
  <c r="HX63" i="7" s="1"/>
  <c r="ID63" i="7" s="1"/>
  <c r="IJ63" i="7" s="1"/>
  <c r="IP63" i="7" s="1"/>
  <c r="IV63" i="7" s="1"/>
  <c r="JB63" i="7" s="1"/>
  <c r="JH63" i="7" s="1"/>
  <c r="JN63" i="7" s="1"/>
  <c r="JT63" i="7" s="1"/>
  <c r="JZ63" i="7" s="1"/>
  <c r="KF63" i="7" s="1"/>
  <c r="KL63" i="7" s="1"/>
  <c r="KR63" i="7" s="1"/>
  <c r="KX63" i="7" s="1"/>
  <c r="LD63" i="7" s="1"/>
  <c r="LJ63" i="7" s="1"/>
  <c r="LP63" i="7" s="1"/>
  <c r="LV63" i="7" s="1"/>
  <c r="MB63" i="7" s="1"/>
  <c r="MH63" i="7" s="1"/>
  <c r="MN63" i="7" s="1"/>
  <c r="MT63" i="7" s="1"/>
  <c r="MZ63" i="7" s="1"/>
  <c r="NF63" i="7" s="1"/>
  <c r="NL63" i="7" s="1"/>
  <c r="NR63" i="7" s="1"/>
  <c r="JH272" i="7"/>
  <c r="JN272" i="7" s="1"/>
  <c r="JT272" i="7" s="1"/>
  <c r="JZ272" i="7" s="1"/>
  <c r="KF272" i="7" s="1"/>
  <c r="KL272" i="7" s="1"/>
  <c r="KR272" i="7" s="1"/>
  <c r="KX272" i="7" s="1"/>
  <c r="LD272" i="7" s="1"/>
  <c r="LJ272" i="7" s="1"/>
  <c r="LP272" i="7" s="1"/>
  <c r="LV272" i="7" s="1"/>
  <c r="MB272" i="7" s="1"/>
  <c r="MH272" i="7" s="1"/>
  <c r="MN272" i="7" s="1"/>
  <c r="MT272" i="7" s="1"/>
  <c r="MZ272" i="7" s="1"/>
  <c r="NF272" i="7" s="1"/>
  <c r="NL272" i="7" s="1"/>
  <c r="NR272" i="7" s="1"/>
  <c r="JH62" i="7"/>
  <c r="JN62" i="7" s="1"/>
  <c r="JT62" i="7" s="1"/>
  <c r="JZ62" i="7" s="1"/>
  <c r="KF62" i="7" s="1"/>
  <c r="KL62" i="7" s="1"/>
  <c r="KR62" i="7" s="1"/>
  <c r="KX62" i="7" s="1"/>
  <c r="LD62" i="7" s="1"/>
  <c r="LJ62" i="7" s="1"/>
  <c r="LP62" i="7" s="1"/>
  <c r="LV62" i="7" s="1"/>
  <c r="MB62" i="7" s="1"/>
  <c r="MH62" i="7" s="1"/>
  <c r="MN62" i="7" s="1"/>
  <c r="MT62" i="7" s="1"/>
  <c r="MZ62" i="7" s="1"/>
  <c r="NF62" i="7" s="1"/>
  <c r="NL62" i="7" s="1"/>
  <c r="NR62" i="7" s="1"/>
  <c r="CC274" i="7"/>
  <c r="CD273" i="7"/>
  <c r="CJ273" i="7" s="1"/>
  <c r="CP273" i="7" s="1"/>
  <c r="CV273" i="7" s="1"/>
  <c r="DB273" i="7" s="1"/>
  <c r="DH273" i="7" s="1"/>
  <c r="DN273" i="7" s="1"/>
  <c r="DT273" i="7" s="1"/>
  <c r="DZ273" i="7" s="1"/>
  <c r="EF273" i="7" s="1"/>
  <c r="EL273" i="7" s="1"/>
  <c r="ER273" i="7" s="1"/>
  <c r="EX273" i="7" s="1"/>
  <c r="FD273" i="7" s="1"/>
  <c r="FJ273" i="7" s="1"/>
  <c r="FP273" i="7" s="1"/>
  <c r="FV273" i="7" s="1"/>
  <c r="GB273" i="7" s="1"/>
  <c r="GH273" i="7" s="1"/>
  <c r="GN273" i="7" s="1"/>
  <c r="GT273" i="7" s="1"/>
  <c r="GZ273" i="7" s="1"/>
  <c r="HF273" i="7" s="1"/>
  <c r="HL273" i="7" s="1"/>
  <c r="HR273" i="7" s="1"/>
  <c r="HX273" i="7" s="1"/>
  <c r="ID273" i="7" s="1"/>
  <c r="IJ273" i="7" s="1"/>
  <c r="IP273" i="7" s="1"/>
  <c r="IV273" i="7" s="1"/>
  <c r="JB273" i="7" s="1"/>
  <c r="JG404" i="7"/>
  <c r="JG405" i="7" s="1"/>
  <c r="EQ357" i="7"/>
  <c r="EK423" i="7"/>
  <c r="EK424" i="7" s="1"/>
  <c r="EK425" i="7" s="1"/>
  <c r="EW396" i="7"/>
  <c r="EW397" i="7" s="1"/>
  <c r="EW398" i="7" s="1"/>
  <c r="JH273" i="7" l="1"/>
  <c r="JN273" i="7" s="1"/>
  <c r="JT273" i="7" s="1"/>
  <c r="JZ273" i="7" s="1"/>
  <c r="KF273" i="7" s="1"/>
  <c r="KL273" i="7" s="1"/>
  <c r="KR273" i="7" s="1"/>
  <c r="KX273" i="7" s="1"/>
  <c r="LD273" i="7" s="1"/>
  <c r="LJ273" i="7" s="1"/>
  <c r="LP273" i="7" s="1"/>
  <c r="LV273" i="7" s="1"/>
  <c r="MB273" i="7" s="1"/>
  <c r="MH273" i="7" s="1"/>
  <c r="MN273" i="7" s="1"/>
  <c r="MT273" i="7" s="1"/>
  <c r="MZ273" i="7" s="1"/>
  <c r="NF273" i="7" s="1"/>
  <c r="NL273" i="7" s="1"/>
  <c r="NR273" i="7" s="1"/>
  <c r="EW399" i="7"/>
  <c r="EK426" i="7"/>
  <c r="EQ358" i="7"/>
  <c r="EQ359" i="7" s="1"/>
  <c r="EQ360" i="7" s="1"/>
  <c r="EQ361" i="7" s="1"/>
  <c r="EQ362" i="7" s="1"/>
  <c r="JG406" i="7"/>
  <c r="CD274" i="7"/>
  <c r="CJ274" i="7" s="1"/>
  <c r="CP274" i="7" s="1"/>
  <c r="CV274" i="7" s="1"/>
  <c r="DB274" i="7" s="1"/>
  <c r="DH274" i="7" s="1"/>
  <c r="DN274" i="7" s="1"/>
  <c r="DT274" i="7" s="1"/>
  <c r="DZ274" i="7" s="1"/>
  <c r="EF274" i="7" s="1"/>
  <c r="EL274" i="7" s="1"/>
  <c r="ER274" i="7" s="1"/>
  <c r="EX274" i="7" s="1"/>
  <c r="FD274" i="7" s="1"/>
  <c r="FJ274" i="7" s="1"/>
  <c r="FP274" i="7" s="1"/>
  <c r="FV274" i="7" s="1"/>
  <c r="GB274" i="7" s="1"/>
  <c r="GH274" i="7" s="1"/>
  <c r="GN274" i="7" s="1"/>
  <c r="GT274" i="7" s="1"/>
  <c r="GZ274" i="7" s="1"/>
  <c r="HF274" i="7" s="1"/>
  <c r="HL274" i="7" s="1"/>
  <c r="HR274" i="7" s="1"/>
  <c r="HX274" i="7" s="1"/>
  <c r="ID274" i="7" s="1"/>
  <c r="IJ274" i="7" s="1"/>
  <c r="IP274" i="7" s="1"/>
  <c r="IV274" i="7" s="1"/>
  <c r="JB274" i="7" s="1"/>
  <c r="CC275" i="7"/>
  <c r="CD64" i="7"/>
  <c r="CJ64" i="7" s="1"/>
  <c r="CP64" i="7" s="1"/>
  <c r="CV64" i="7" s="1"/>
  <c r="DB64" i="7" s="1"/>
  <c r="DH64" i="7" s="1"/>
  <c r="DN64" i="7" s="1"/>
  <c r="DT64" i="7" s="1"/>
  <c r="DZ64" i="7" s="1"/>
  <c r="EF64" i="7" s="1"/>
  <c r="EL64" i="7" s="1"/>
  <c r="ER64" i="7" s="1"/>
  <c r="EX64" i="7" s="1"/>
  <c r="FD64" i="7" s="1"/>
  <c r="FJ64" i="7" s="1"/>
  <c r="FP64" i="7" s="1"/>
  <c r="FV64" i="7" s="1"/>
  <c r="GB64" i="7" s="1"/>
  <c r="GH64" i="7" s="1"/>
  <c r="GN64" i="7" s="1"/>
  <c r="GT64" i="7" s="1"/>
  <c r="GZ64" i="7" s="1"/>
  <c r="HF64" i="7" s="1"/>
  <c r="HL64" i="7" s="1"/>
  <c r="HR64" i="7" s="1"/>
  <c r="HX64" i="7" s="1"/>
  <c r="ID64" i="7" s="1"/>
  <c r="IJ64" i="7" s="1"/>
  <c r="IP64" i="7" s="1"/>
  <c r="IV64" i="7" s="1"/>
  <c r="JB64" i="7" s="1"/>
  <c r="CC65" i="7"/>
  <c r="JH274" i="7" l="1"/>
  <c r="JN274" i="7" s="1"/>
  <c r="JT274" i="7" s="1"/>
  <c r="JZ274" i="7" s="1"/>
  <c r="KF274" i="7" s="1"/>
  <c r="KL274" i="7" s="1"/>
  <c r="KR274" i="7" s="1"/>
  <c r="KX274" i="7" s="1"/>
  <c r="LD274" i="7" s="1"/>
  <c r="LJ274" i="7" s="1"/>
  <c r="LP274" i="7" s="1"/>
  <c r="LV274" i="7" s="1"/>
  <c r="MB274" i="7" s="1"/>
  <c r="MH274" i="7" s="1"/>
  <c r="MN274" i="7" s="1"/>
  <c r="MT274" i="7" s="1"/>
  <c r="MZ274" i="7" s="1"/>
  <c r="NF274" i="7" s="1"/>
  <c r="NL274" i="7" s="1"/>
  <c r="NR274" i="7" s="1"/>
  <c r="JG407" i="7"/>
  <c r="EK427" i="7"/>
  <c r="EL5" i="7" s="1"/>
  <c r="EW400" i="7"/>
  <c r="JH64" i="7"/>
  <c r="JN64" i="7" s="1"/>
  <c r="JT64" i="7" s="1"/>
  <c r="JZ64" i="7" s="1"/>
  <c r="KF64" i="7" s="1"/>
  <c r="KL64" i="7" s="1"/>
  <c r="KR64" i="7" s="1"/>
  <c r="KX64" i="7" s="1"/>
  <c r="LD64" i="7" s="1"/>
  <c r="LJ64" i="7" s="1"/>
  <c r="LP64" i="7" s="1"/>
  <c r="LV64" i="7" s="1"/>
  <c r="MB64" i="7" s="1"/>
  <c r="MH64" i="7" s="1"/>
  <c r="MN64" i="7" s="1"/>
  <c r="MT64" i="7" s="1"/>
  <c r="MZ64" i="7" s="1"/>
  <c r="NF64" i="7" s="1"/>
  <c r="NL64" i="7" s="1"/>
  <c r="NR64" i="7" s="1"/>
  <c r="EQ363" i="7"/>
  <c r="EQ364" i="7" s="1"/>
  <c r="EQ365" i="7" s="1"/>
  <c r="CC66" i="7"/>
  <c r="CD65" i="7"/>
  <c r="CJ65" i="7" s="1"/>
  <c r="CP65" i="7" s="1"/>
  <c r="CV65" i="7" s="1"/>
  <c r="DB65" i="7" s="1"/>
  <c r="DH65" i="7" s="1"/>
  <c r="DN65" i="7" s="1"/>
  <c r="DT65" i="7" s="1"/>
  <c r="DZ65" i="7" s="1"/>
  <c r="EF65" i="7" s="1"/>
  <c r="EL65" i="7" s="1"/>
  <c r="ER65" i="7" s="1"/>
  <c r="EX65" i="7" s="1"/>
  <c r="FD65" i="7" s="1"/>
  <c r="FJ65" i="7" s="1"/>
  <c r="FP65" i="7" s="1"/>
  <c r="FV65" i="7" s="1"/>
  <c r="GB65" i="7" s="1"/>
  <c r="GH65" i="7" s="1"/>
  <c r="GN65" i="7" s="1"/>
  <c r="GT65" i="7" s="1"/>
  <c r="GZ65" i="7" s="1"/>
  <c r="HF65" i="7" s="1"/>
  <c r="HL65" i="7" s="1"/>
  <c r="HR65" i="7" s="1"/>
  <c r="HX65" i="7" s="1"/>
  <c r="CC276" i="7"/>
  <c r="CD275" i="7"/>
  <c r="CJ275" i="7" s="1"/>
  <c r="CP275" i="7" s="1"/>
  <c r="CV275" i="7" s="1"/>
  <c r="DB275" i="7" s="1"/>
  <c r="DH275" i="7" s="1"/>
  <c r="DN275" i="7" s="1"/>
  <c r="DT275" i="7" s="1"/>
  <c r="DZ275" i="7" s="1"/>
  <c r="EF275" i="7" s="1"/>
  <c r="EL275" i="7" s="1"/>
  <c r="ER275" i="7" s="1"/>
  <c r="EX275" i="7" s="1"/>
  <c r="FD275" i="7" s="1"/>
  <c r="FJ275" i="7" s="1"/>
  <c r="FP275" i="7" s="1"/>
  <c r="FV275" i="7" s="1"/>
  <c r="GB275" i="7" s="1"/>
  <c r="GH275" i="7" s="1"/>
  <c r="GN275" i="7" s="1"/>
  <c r="GT275" i="7" s="1"/>
  <c r="GZ275" i="7" s="1"/>
  <c r="HF275" i="7" s="1"/>
  <c r="HL275" i="7" s="1"/>
  <c r="HR275" i="7" s="1"/>
  <c r="HX275" i="7" s="1"/>
  <c r="ID275" i="7" s="1"/>
  <c r="IJ275" i="7" s="1"/>
  <c r="IP275" i="7" s="1"/>
  <c r="IV275" i="7" s="1"/>
  <c r="JB275" i="7" s="1"/>
  <c r="ID65" i="7" l="1"/>
  <c r="IJ65" i="7" s="1"/>
  <c r="IP65" i="7" s="1"/>
  <c r="IV65" i="7" s="1"/>
  <c r="JB65" i="7" s="1"/>
  <c r="JH65" i="7" s="1"/>
  <c r="JN65" i="7" s="1"/>
  <c r="JT65" i="7" s="1"/>
  <c r="JZ65" i="7" s="1"/>
  <c r="JH275" i="7"/>
  <c r="JN275" i="7" s="1"/>
  <c r="JT275" i="7" s="1"/>
  <c r="JZ275" i="7" s="1"/>
  <c r="EW401" i="7"/>
  <c r="CC277" i="7"/>
  <c r="CD276" i="7"/>
  <c r="CJ276" i="7" s="1"/>
  <c r="CP276" i="7" s="1"/>
  <c r="CV276" i="7" s="1"/>
  <c r="DB276" i="7" s="1"/>
  <c r="DH276" i="7" s="1"/>
  <c r="DN276" i="7" s="1"/>
  <c r="DT276" i="7" s="1"/>
  <c r="DZ276" i="7" s="1"/>
  <c r="EF276" i="7" s="1"/>
  <c r="EL276" i="7" s="1"/>
  <c r="ER276" i="7" s="1"/>
  <c r="EX276" i="7" s="1"/>
  <c r="FD276" i="7" s="1"/>
  <c r="FJ276" i="7" s="1"/>
  <c r="FP276" i="7" s="1"/>
  <c r="FV276" i="7" s="1"/>
  <c r="GB276" i="7" s="1"/>
  <c r="GH276" i="7" s="1"/>
  <c r="GN276" i="7" s="1"/>
  <c r="GT276" i="7" s="1"/>
  <c r="GZ276" i="7" s="1"/>
  <c r="HF276" i="7" s="1"/>
  <c r="HL276" i="7" s="1"/>
  <c r="HR276" i="7" s="1"/>
  <c r="HX276" i="7" s="1"/>
  <c r="ID276" i="7" s="1"/>
  <c r="IJ276" i="7" s="1"/>
  <c r="IP276" i="7" s="1"/>
  <c r="IV276" i="7" s="1"/>
  <c r="JB276" i="7" s="1"/>
  <c r="CC67" i="7"/>
  <c r="CD66" i="7"/>
  <c r="CJ66" i="7" s="1"/>
  <c r="CP66" i="7" s="1"/>
  <c r="CV66" i="7" s="1"/>
  <c r="DB66" i="7" s="1"/>
  <c r="DH66" i="7" s="1"/>
  <c r="DN66" i="7" s="1"/>
  <c r="DT66" i="7" s="1"/>
  <c r="DZ66" i="7" s="1"/>
  <c r="EF66" i="7" s="1"/>
  <c r="EL66" i="7" s="1"/>
  <c r="ER66" i="7" s="1"/>
  <c r="EX66" i="7" s="1"/>
  <c r="FD66" i="7" s="1"/>
  <c r="FJ66" i="7" s="1"/>
  <c r="FP66" i="7" s="1"/>
  <c r="FV66" i="7" s="1"/>
  <c r="GB66" i="7" s="1"/>
  <c r="GH66" i="7" s="1"/>
  <c r="GN66" i="7" s="1"/>
  <c r="GT66" i="7" s="1"/>
  <c r="GZ66" i="7" s="1"/>
  <c r="HF66" i="7" s="1"/>
  <c r="HL66" i="7" s="1"/>
  <c r="HR66" i="7" s="1"/>
  <c r="HX66" i="7" s="1"/>
  <c r="ID66" i="7" s="1"/>
  <c r="IJ66" i="7" s="1"/>
  <c r="IP66" i="7" s="1"/>
  <c r="IV66" i="7" s="1"/>
  <c r="JB66" i="7" s="1"/>
  <c r="EQ366" i="7"/>
  <c r="JG408" i="7"/>
  <c r="KF65" i="7" l="1"/>
  <c r="KL65" i="7" s="1"/>
  <c r="KR65" i="7" s="1"/>
  <c r="KX65" i="7" s="1"/>
  <c r="LD65" i="7" s="1"/>
  <c r="LJ65" i="7" s="1"/>
  <c r="LP65" i="7" s="1"/>
  <c r="LV65" i="7" s="1"/>
  <c r="MB65" i="7" s="1"/>
  <c r="MH65" i="7" s="1"/>
  <c r="MN65" i="7" s="1"/>
  <c r="MT65" i="7" s="1"/>
  <c r="MZ65" i="7" s="1"/>
  <c r="NF65" i="7" s="1"/>
  <c r="NL65" i="7" s="1"/>
  <c r="NR65" i="7" s="1"/>
  <c r="KF275" i="7"/>
  <c r="KL275" i="7" s="1"/>
  <c r="KR275" i="7" s="1"/>
  <c r="KX275" i="7" s="1"/>
  <c r="LD275" i="7" s="1"/>
  <c r="LJ275" i="7" s="1"/>
  <c r="LP275" i="7" s="1"/>
  <c r="LV275" i="7" s="1"/>
  <c r="MB275" i="7" s="1"/>
  <c r="MH275" i="7" s="1"/>
  <c r="MN275" i="7" s="1"/>
  <c r="MT275" i="7" s="1"/>
  <c r="MZ275" i="7" s="1"/>
  <c r="NF275" i="7" s="1"/>
  <c r="NL275" i="7" s="1"/>
  <c r="NR275" i="7" s="1"/>
  <c r="JG409" i="7"/>
  <c r="JH276" i="7"/>
  <c r="JN276" i="7" s="1"/>
  <c r="JT276" i="7" s="1"/>
  <c r="JZ276" i="7" s="1"/>
  <c r="KF276" i="7" s="1"/>
  <c r="KL276" i="7" s="1"/>
  <c r="KR276" i="7" s="1"/>
  <c r="KX276" i="7" s="1"/>
  <c r="LD276" i="7" s="1"/>
  <c r="LJ276" i="7" s="1"/>
  <c r="LP276" i="7" s="1"/>
  <c r="LV276" i="7" s="1"/>
  <c r="MB276" i="7" s="1"/>
  <c r="MH276" i="7" s="1"/>
  <c r="MN276" i="7" s="1"/>
  <c r="MT276" i="7" s="1"/>
  <c r="MZ276" i="7" s="1"/>
  <c r="NF276" i="7" s="1"/>
  <c r="NL276" i="7" s="1"/>
  <c r="NR276" i="7" s="1"/>
  <c r="JH66" i="7"/>
  <c r="JN66" i="7" s="1"/>
  <c r="JT66" i="7" s="1"/>
  <c r="JZ66" i="7" s="1"/>
  <c r="KF66" i="7" s="1"/>
  <c r="KL66" i="7" s="1"/>
  <c r="KR66" i="7" s="1"/>
  <c r="KX66" i="7" s="1"/>
  <c r="LD66" i="7" s="1"/>
  <c r="LJ66" i="7" s="1"/>
  <c r="LP66" i="7" s="1"/>
  <c r="LV66" i="7" s="1"/>
  <c r="MB66" i="7" s="1"/>
  <c r="MH66" i="7" s="1"/>
  <c r="MN66" i="7" s="1"/>
  <c r="MT66" i="7" s="1"/>
  <c r="MZ66" i="7" s="1"/>
  <c r="NF66" i="7" s="1"/>
  <c r="NL66" i="7" s="1"/>
  <c r="NR66" i="7" s="1"/>
  <c r="EQ367" i="7"/>
  <c r="CD67" i="7"/>
  <c r="CJ67" i="7" s="1"/>
  <c r="CP67" i="7" s="1"/>
  <c r="CV67" i="7" s="1"/>
  <c r="DB67" i="7" s="1"/>
  <c r="DH67" i="7" s="1"/>
  <c r="DN67" i="7" s="1"/>
  <c r="DT67" i="7" s="1"/>
  <c r="DZ67" i="7" s="1"/>
  <c r="EF67" i="7" s="1"/>
  <c r="EL67" i="7" s="1"/>
  <c r="ER67" i="7" s="1"/>
  <c r="EX67" i="7" s="1"/>
  <c r="FD67" i="7" s="1"/>
  <c r="FJ67" i="7" s="1"/>
  <c r="FP67" i="7" s="1"/>
  <c r="FV67" i="7" s="1"/>
  <c r="GB67" i="7" s="1"/>
  <c r="GH67" i="7" s="1"/>
  <c r="GN67" i="7" s="1"/>
  <c r="GT67" i="7" s="1"/>
  <c r="GZ67" i="7" s="1"/>
  <c r="HF67" i="7" s="1"/>
  <c r="HL67" i="7" s="1"/>
  <c r="HR67" i="7" s="1"/>
  <c r="HX67" i="7" s="1"/>
  <c r="ID67" i="7" s="1"/>
  <c r="IJ67" i="7" s="1"/>
  <c r="IP67" i="7" s="1"/>
  <c r="IV67" i="7" s="1"/>
  <c r="JB67" i="7" s="1"/>
  <c r="CC68" i="7"/>
  <c r="CC278" i="7"/>
  <c r="CD277" i="7"/>
  <c r="CJ277" i="7" s="1"/>
  <c r="CP277" i="7" s="1"/>
  <c r="CV277" i="7" s="1"/>
  <c r="DB277" i="7" s="1"/>
  <c r="DH277" i="7" s="1"/>
  <c r="DN277" i="7" s="1"/>
  <c r="DT277" i="7" s="1"/>
  <c r="DZ277" i="7" s="1"/>
  <c r="EF277" i="7" s="1"/>
  <c r="EL277" i="7" s="1"/>
  <c r="ER277" i="7" s="1"/>
  <c r="EX277" i="7" s="1"/>
  <c r="FD277" i="7" s="1"/>
  <c r="FJ277" i="7" s="1"/>
  <c r="FP277" i="7" s="1"/>
  <c r="FV277" i="7" s="1"/>
  <c r="GB277" i="7" s="1"/>
  <c r="GH277" i="7" s="1"/>
  <c r="GN277" i="7" s="1"/>
  <c r="GT277" i="7" s="1"/>
  <c r="GZ277" i="7" s="1"/>
  <c r="HF277" i="7" s="1"/>
  <c r="HL277" i="7" s="1"/>
  <c r="HR277" i="7" s="1"/>
  <c r="HX277" i="7" s="1"/>
  <c r="ID277" i="7" s="1"/>
  <c r="IJ277" i="7" s="1"/>
  <c r="IP277" i="7" s="1"/>
  <c r="IV277" i="7" s="1"/>
  <c r="JB277" i="7" s="1"/>
  <c r="EW402" i="7"/>
  <c r="JH277" i="7" l="1"/>
  <c r="JN277" i="7" s="1"/>
  <c r="JT277" i="7" s="1"/>
  <c r="JZ277" i="7" s="1"/>
  <c r="KF277" i="7" s="1"/>
  <c r="KL277" i="7" s="1"/>
  <c r="KR277" i="7" s="1"/>
  <c r="KX277" i="7" s="1"/>
  <c r="LD277" i="7" s="1"/>
  <c r="LJ277" i="7" s="1"/>
  <c r="LP277" i="7" s="1"/>
  <c r="LV277" i="7" s="1"/>
  <c r="MB277" i="7" s="1"/>
  <c r="MH277" i="7" s="1"/>
  <c r="MN277" i="7" s="1"/>
  <c r="MT277" i="7" s="1"/>
  <c r="MZ277" i="7" s="1"/>
  <c r="NF277" i="7" s="1"/>
  <c r="NL277" i="7" s="1"/>
  <c r="NR277" i="7" s="1"/>
  <c r="CC69" i="7"/>
  <c r="CD68" i="7"/>
  <c r="CJ68" i="7" s="1"/>
  <c r="CP68" i="7" s="1"/>
  <c r="CV68" i="7" s="1"/>
  <c r="DB68" i="7" s="1"/>
  <c r="DH68" i="7" s="1"/>
  <c r="DN68" i="7" s="1"/>
  <c r="DT68" i="7" s="1"/>
  <c r="DZ68" i="7" s="1"/>
  <c r="EF68" i="7" s="1"/>
  <c r="EL68" i="7" s="1"/>
  <c r="ER68" i="7" s="1"/>
  <c r="EX68" i="7" s="1"/>
  <c r="FD68" i="7" s="1"/>
  <c r="FJ68" i="7" s="1"/>
  <c r="FP68" i="7" s="1"/>
  <c r="FV68" i="7" s="1"/>
  <c r="GB68" i="7" s="1"/>
  <c r="GH68" i="7" s="1"/>
  <c r="GN68" i="7" s="1"/>
  <c r="GT68" i="7" s="1"/>
  <c r="GZ68" i="7" s="1"/>
  <c r="HF68" i="7" s="1"/>
  <c r="HL68" i="7" s="1"/>
  <c r="HR68" i="7" s="1"/>
  <c r="HX68" i="7" s="1"/>
  <c r="ID68" i="7" s="1"/>
  <c r="IJ68" i="7" s="1"/>
  <c r="IP68" i="7" s="1"/>
  <c r="IV68" i="7" s="1"/>
  <c r="JB68" i="7" s="1"/>
  <c r="EW403" i="7"/>
  <c r="CC279" i="7"/>
  <c r="CD278" i="7"/>
  <c r="CJ278" i="7" s="1"/>
  <c r="CP278" i="7" s="1"/>
  <c r="CV278" i="7" s="1"/>
  <c r="DB278" i="7" s="1"/>
  <c r="DH278" i="7" s="1"/>
  <c r="DN278" i="7" s="1"/>
  <c r="DT278" i="7" s="1"/>
  <c r="DZ278" i="7" s="1"/>
  <c r="EF278" i="7" s="1"/>
  <c r="EL278" i="7" s="1"/>
  <c r="ER278" i="7" s="1"/>
  <c r="EX278" i="7" s="1"/>
  <c r="FD278" i="7" s="1"/>
  <c r="FJ278" i="7" s="1"/>
  <c r="FP278" i="7" s="1"/>
  <c r="FV278" i="7" s="1"/>
  <c r="GB278" i="7" s="1"/>
  <c r="GH278" i="7" s="1"/>
  <c r="GN278" i="7" s="1"/>
  <c r="GT278" i="7" s="1"/>
  <c r="GZ278" i="7" s="1"/>
  <c r="HF278" i="7" s="1"/>
  <c r="HL278" i="7" s="1"/>
  <c r="HR278" i="7" s="1"/>
  <c r="HX278" i="7" s="1"/>
  <c r="ID278" i="7" s="1"/>
  <c r="IJ278" i="7" s="1"/>
  <c r="IP278" i="7" s="1"/>
  <c r="IV278" i="7" s="1"/>
  <c r="JB278" i="7" s="1"/>
  <c r="JH67" i="7"/>
  <c r="JN67" i="7" s="1"/>
  <c r="JT67" i="7" s="1"/>
  <c r="JZ67" i="7" s="1"/>
  <c r="KF67" i="7" s="1"/>
  <c r="KL67" i="7" s="1"/>
  <c r="KR67" i="7" s="1"/>
  <c r="KX67" i="7" s="1"/>
  <c r="LD67" i="7" s="1"/>
  <c r="LJ67" i="7" s="1"/>
  <c r="LP67" i="7" s="1"/>
  <c r="LV67" i="7" s="1"/>
  <c r="MB67" i="7" s="1"/>
  <c r="MH67" i="7" s="1"/>
  <c r="MN67" i="7" s="1"/>
  <c r="MT67" i="7" s="1"/>
  <c r="MZ67" i="7" s="1"/>
  <c r="NF67" i="7" s="1"/>
  <c r="NL67" i="7" s="1"/>
  <c r="NR67" i="7" s="1"/>
  <c r="EQ368" i="7"/>
  <c r="JG410" i="7"/>
  <c r="JG411" i="7" s="1"/>
  <c r="JG412" i="7" l="1"/>
  <c r="EQ369" i="7"/>
  <c r="CD279" i="7"/>
  <c r="CJ279" i="7" s="1"/>
  <c r="CP279" i="7" s="1"/>
  <c r="CV279" i="7" s="1"/>
  <c r="DB279" i="7" s="1"/>
  <c r="DH279" i="7" s="1"/>
  <c r="DN279" i="7" s="1"/>
  <c r="DT279" i="7" s="1"/>
  <c r="DZ279" i="7" s="1"/>
  <c r="EF279" i="7" s="1"/>
  <c r="EL279" i="7" s="1"/>
  <c r="ER279" i="7" s="1"/>
  <c r="EX279" i="7" s="1"/>
  <c r="FD279" i="7" s="1"/>
  <c r="FJ279" i="7" s="1"/>
  <c r="FP279" i="7" s="1"/>
  <c r="FV279" i="7" s="1"/>
  <c r="GB279" i="7" s="1"/>
  <c r="GH279" i="7" s="1"/>
  <c r="GN279" i="7" s="1"/>
  <c r="GT279" i="7" s="1"/>
  <c r="GZ279" i="7" s="1"/>
  <c r="HF279" i="7" s="1"/>
  <c r="HL279" i="7" s="1"/>
  <c r="HR279" i="7" s="1"/>
  <c r="HX279" i="7" s="1"/>
  <c r="ID279" i="7" s="1"/>
  <c r="IJ279" i="7" s="1"/>
  <c r="IP279" i="7" s="1"/>
  <c r="IV279" i="7" s="1"/>
  <c r="JB279" i="7" s="1"/>
  <c r="CC280" i="7"/>
  <c r="EW404" i="7"/>
  <c r="EW405" i="7" s="1"/>
  <c r="JH68" i="7"/>
  <c r="JN68" i="7" s="1"/>
  <c r="JT68" i="7" s="1"/>
  <c r="JZ68" i="7" s="1"/>
  <c r="KF68" i="7" s="1"/>
  <c r="KL68" i="7" s="1"/>
  <c r="KR68" i="7" s="1"/>
  <c r="KX68" i="7" s="1"/>
  <c r="LD68" i="7" s="1"/>
  <c r="LJ68" i="7" s="1"/>
  <c r="LP68" i="7" s="1"/>
  <c r="LV68" i="7" s="1"/>
  <c r="MB68" i="7" s="1"/>
  <c r="MH68" i="7" s="1"/>
  <c r="MN68" i="7" s="1"/>
  <c r="MT68" i="7" s="1"/>
  <c r="MZ68" i="7" s="1"/>
  <c r="NF68" i="7" s="1"/>
  <c r="NL68" i="7" s="1"/>
  <c r="NR68" i="7" s="1"/>
  <c r="JH278" i="7"/>
  <c r="JN278" i="7" s="1"/>
  <c r="JT278" i="7" s="1"/>
  <c r="JZ278" i="7" s="1"/>
  <c r="KF278" i="7" s="1"/>
  <c r="KL278" i="7" s="1"/>
  <c r="KR278" i="7" s="1"/>
  <c r="KX278" i="7" s="1"/>
  <c r="LD278" i="7" s="1"/>
  <c r="LJ278" i="7" s="1"/>
  <c r="LP278" i="7" s="1"/>
  <c r="LV278" i="7" s="1"/>
  <c r="MB278" i="7" s="1"/>
  <c r="MH278" i="7" s="1"/>
  <c r="MN278" i="7" s="1"/>
  <c r="MT278" i="7" s="1"/>
  <c r="MZ278" i="7" s="1"/>
  <c r="NF278" i="7" s="1"/>
  <c r="NL278" i="7" s="1"/>
  <c r="NR278" i="7" s="1"/>
  <c r="CD69" i="7"/>
  <c r="CJ69" i="7" s="1"/>
  <c r="CP69" i="7" s="1"/>
  <c r="CV69" i="7" s="1"/>
  <c r="DB69" i="7" s="1"/>
  <c r="DH69" i="7" s="1"/>
  <c r="DN69" i="7" s="1"/>
  <c r="DT69" i="7" s="1"/>
  <c r="DZ69" i="7" s="1"/>
  <c r="EF69" i="7" s="1"/>
  <c r="EL69" i="7" s="1"/>
  <c r="ER69" i="7" s="1"/>
  <c r="EX69" i="7" s="1"/>
  <c r="FD69" i="7" s="1"/>
  <c r="FJ69" i="7" s="1"/>
  <c r="FP69" i="7" s="1"/>
  <c r="FV69" i="7" s="1"/>
  <c r="GB69" i="7" s="1"/>
  <c r="GH69" i="7" s="1"/>
  <c r="GN69" i="7" s="1"/>
  <c r="GT69" i="7" s="1"/>
  <c r="GZ69" i="7" s="1"/>
  <c r="HF69" i="7" s="1"/>
  <c r="HL69" i="7" s="1"/>
  <c r="HR69" i="7" s="1"/>
  <c r="HX69" i="7" s="1"/>
  <c r="ID69" i="7" s="1"/>
  <c r="IJ69" i="7" s="1"/>
  <c r="IP69" i="7" s="1"/>
  <c r="IV69" i="7" s="1"/>
  <c r="JB69" i="7" s="1"/>
  <c r="CC70" i="7"/>
  <c r="JH69" i="7" l="1"/>
  <c r="JN69" i="7" s="1"/>
  <c r="JT69" i="7" s="1"/>
  <c r="JZ69" i="7" s="1"/>
  <c r="KF69" i="7" s="1"/>
  <c r="KL69" i="7" s="1"/>
  <c r="KR69" i="7" s="1"/>
  <c r="KX69" i="7" s="1"/>
  <c r="LD69" i="7" s="1"/>
  <c r="LJ69" i="7" s="1"/>
  <c r="LP69" i="7" s="1"/>
  <c r="LV69" i="7" s="1"/>
  <c r="MB69" i="7" s="1"/>
  <c r="MH69" i="7" s="1"/>
  <c r="MN69" i="7" s="1"/>
  <c r="MT69" i="7" s="1"/>
  <c r="MZ69" i="7" s="1"/>
  <c r="NF69" i="7" s="1"/>
  <c r="NL69" i="7" s="1"/>
  <c r="NR69" i="7" s="1"/>
  <c r="CC281" i="7"/>
  <c r="CD280" i="7"/>
  <c r="CJ280" i="7" s="1"/>
  <c r="CP280" i="7" s="1"/>
  <c r="CV280" i="7" s="1"/>
  <c r="DB280" i="7" s="1"/>
  <c r="DH280" i="7" s="1"/>
  <c r="DN280" i="7" s="1"/>
  <c r="DT280" i="7" s="1"/>
  <c r="DZ280" i="7" s="1"/>
  <c r="EF280" i="7" s="1"/>
  <c r="EL280" i="7" s="1"/>
  <c r="ER280" i="7" s="1"/>
  <c r="EX280" i="7" s="1"/>
  <c r="FD280" i="7" s="1"/>
  <c r="FJ280" i="7" s="1"/>
  <c r="FP280" i="7" s="1"/>
  <c r="FV280" i="7" s="1"/>
  <c r="GB280" i="7" s="1"/>
  <c r="GH280" i="7" s="1"/>
  <c r="GN280" i="7" s="1"/>
  <c r="GT280" i="7" s="1"/>
  <c r="GZ280" i="7" s="1"/>
  <c r="HF280" i="7" s="1"/>
  <c r="HL280" i="7" s="1"/>
  <c r="HR280" i="7" s="1"/>
  <c r="HX280" i="7" s="1"/>
  <c r="ID280" i="7" s="1"/>
  <c r="IJ280" i="7" s="1"/>
  <c r="IP280" i="7" s="1"/>
  <c r="IV280" i="7" s="1"/>
  <c r="JB280" i="7" s="1"/>
  <c r="CD70" i="7"/>
  <c r="CJ70" i="7" s="1"/>
  <c r="CP70" i="7" s="1"/>
  <c r="CV70" i="7" s="1"/>
  <c r="DB70" i="7" s="1"/>
  <c r="DH70" i="7" s="1"/>
  <c r="DN70" i="7" s="1"/>
  <c r="DT70" i="7" s="1"/>
  <c r="DZ70" i="7" s="1"/>
  <c r="EF70" i="7" s="1"/>
  <c r="EL70" i="7" s="1"/>
  <c r="ER70" i="7" s="1"/>
  <c r="EX70" i="7" s="1"/>
  <c r="FD70" i="7" s="1"/>
  <c r="FJ70" i="7" s="1"/>
  <c r="FP70" i="7" s="1"/>
  <c r="FV70" i="7" s="1"/>
  <c r="GB70" i="7" s="1"/>
  <c r="GH70" i="7" s="1"/>
  <c r="GN70" i="7" s="1"/>
  <c r="GT70" i="7" s="1"/>
  <c r="GZ70" i="7" s="1"/>
  <c r="HF70" i="7" s="1"/>
  <c r="HL70" i="7" s="1"/>
  <c r="HR70" i="7" s="1"/>
  <c r="HX70" i="7" s="1"/>
  <c r="ID70" i="7" s="1"/>
  <c r="IJ70" i="7" s="1"/>
  <c r="IP70" i="7" s="1"/>
  <c r="IV70" i="7" s="1"/>
  <c r="JB70" i="7" s="1"/>
  <c r="CC71" i="7"/>
  <c r="EW406" i="7"/>
  <c r="EW407" i="7" s="1"/>
  <c r="JH279" i="7"/>
  <c r="JN279" i="7" s="1"/>
  <c r="JT279" i="7" s="1"/>
  <c r="JZ279" i="7" s="1"/>
  <c r="KF279" i="7" s="1"/>
  <c r="KL279" i="7" s="1"/>
  <c r="KR279" i="7" s="1"/>
  <c r="KX279" i="7" s="1"/>
  <c r="LD279" i="7" s="1"/>
  <c r="LJ279" i="7" s="1"/>
  <c r="LP279" i="7" s="1"/>
  <c r="LV279" i="7" s="1"/>
  <c r="MB279" i="7" s="1"/>
  <c r="MH279" i="7" s="1"/>
  <c r="MN279" i="7" s="1"/>
  <c r="MT279" i="7" s="1"/>
  <c r="MZ279" i="7" s="1"/>
  <c r="NF279" i="7" s="1"/>
  <c r="NL279" i="7" s="1"/>
  <c r="NR279" i="7" s="1"/>
  <c r="EQ370" i="7"/>
  <c r="JG413" i="7"/>
  <c r="JG414" i="7" l="1"/>
  <c r="JG415" i="7" s="1"/>
  <c r="EW408" i="7"/>
  <c r="JH70" i="7"/>
  <c r="JN70" i="7" s="1"/>
  <c r="JT70" i="7" s="1"/>
  <c r="JZ70" i="7" s="1"/>
  <c r="KF70" i="7" s="1"/>
  <c r="KL70" i="7" s="1"/>
  <c r="KR70" i="7" s="1"/>
  <c r="KX70" i="7" s="1"/>
  <c r="LD70" i="7" s="1"/>
  <c r="LJ70" i="7" s="1"/>
  <c r="LP70" i="7" s="1"/>
  <c r="LV70" i="7" s="1"/>
  <c r="MB70" i="7" s="1"/>
  <c r="MH70" i="7" s="1"/>
  <c r="MN70" i="7" s="1"/>
  <c r="MT70" i="7" s="1"/>
  <c r="MZ70" i="7" s="1"/>
  <c r="NF70" i="7" s="1"/>
  <c r="NL70" i="7" s="1"/>
  <c r="NR70" i="7" s="1"/>
  <c r="CC282" i="7"/>
  <c r="CD281" i="7"/>
  <c r="CJ281" i="7" s="1"/>
  <c r="CP281" i="7" s="1"/>
  <c r="CV281" i="7" s="1"/>
  <c r="DB281" i="7" s="1"/>
  <c r="DH281" i="7" s="1"/>
  <c r="DN281" i="7" s="1"/>
  <c r="DT281" i="7" s="1"/>
  <c r="DZ281" i="7" s="1"/>
  <c r="EF281" i="7" s="1"/>
  <c r="EL281" i="7" s="1"/>
  <c r="ER281" i="7" s="1"/>
  <c r="EX281" i="7" s="1"/>
  <c r="FD281" i="7" s="1"/>
  <c r="FJ281" i="7" s="1"/>
  <c r="FP281" i="7" s="1"/>
  <c r="FV281" i="7" s="1"/>
  <c r="GB281" i="7" s="1"/>
  <c r="GH281" i="7" s="1"/>
  <c r="GN281" i="7" s="1"/>
  <c r="GT281" i="7" s="1"/>
  <c r="GZ281" i="7" s="1"/>
  <c r="HF281" i="7" s="1"/>
  <c r="HL281" i="7" s="1"/>
  <c r="HR281" i="7" s="1"/>
  <c r="HX281" i="7" s="1"/>
  <c r="ID281" i="7" s="1"/>
  <c r="IJ281" i="7" s="1"/>
  <c r="IP281" i="7" s="1"/>
  <c r="IV281" i="7" s="1"/>
  <c r="JB281" i="7" s="1"/>
  <c r="EQ371" i="7"/>
  <c r="CD71" i="7"/>
  <c r="CJ71" i="7" s="1"/>
  <c r="CP71" i="7" s="1"/>
  <c r="CV71" i="7" s="1"/>
  <c r="DB71" i="7" s="1"/>
  <c r="DH71" i="7" s="1"/>
  <c r="DN71" i="7" s="1"/>
  <c r="DT71" i="7" s="1"/>
  <c r="DZ71" i="7" s="1"/>
  <c r="EF71" i="7" s="1"/>
  <c r="EL71" i="7" s="1"/>
  <c r="ER71" i="7" s="1"/>
  <c r="EX71" i="7" s="1"/>
  <c r="FD71" i="7" s="1"/>
  <c r="FJ71" i="7" s="1"/>
  <c r="FP71" i="7" s="1"/>
  <c r="FV71" i="7" s="1"/>
  <c r="GB71" i="7" s="1"/>
  <c r="GH71" i="7" s="1"/>
  <c r="GN71" i="7" s="1"/>
  <c r="GT71" i="7" s="1"/>
  <c r="GZ71" i="7" s="1"/>
  <c r="HF71" i="7" s="1"/>
  <c r="HL71" i="7" s="1"/>
  <c r="HR71" i="7" s="1"/>
  <c r="HX71" i="7" s="1"/>
  <c r="ID71" i="7" s="1"/>
  <c r="IJ71" i="7" s="1"/>
  <c r="IP71" i="7" s="1"/>
  <c r="IV71" i="7" s="1"/>
  <c r="JB71" i="7" s="1"/>
  <c r="CC72" i="7"/>
  <c r="JH280" i="7"/>
  <c r="JN280" i="7" s="1"/>
  <c r="JT280" i="7" s="1"/>
  <c r="JZ280" i="7" s="1"/>
  <c r="KF280" i="7" s="1"/>
  <c r="KL280" i="7" s="1"/>
  <c r="KR280" i="7" s="1"/>
  <c r="KX280" i="7" s="1"/>
  <c r="LD280" i="7" s="1"/>
  <c r="LJ280" i="7" s="1"/>
  <c r="LP280" i="7" s="1"/>
  <c r="LV280" i="7" s="1"/>
  <c r="MB280" i="7" s="1"/>
  <c r="MH280" i="7" s="1"/>
  <c r="MN280" i="7" s="1"/>
  <c r="MT280" i="7" s="1"/>
  <c r="MZ280" i="7" s="1"/>
  <c r="NF280" i="7" s="1"/>
  <c r="NL280" i="7" s="1"/>
  <c r="NR280" i="7" s="1"/>
  <c r="CD72" i="7" l="1"/>
  <c r="CJ72" i="7" s="1"/>
  <c r="CP72" i="7" s="1"/>
  <c r="CV72" i="7" s="1"/>
  <c r="DB72" i="7" s="1"/>
  <c r="DH72" i="7" s="1"/>
  <c r="DN72" i="7" s="1"/>
  <c r="DT72" i="7" s="1"/>
  <c r="DZ72" i="7" s="1"/>
  <c r="EF72" i="7" s="1"/>
  <c r="EL72" i="7" s="1"/>
  <c r="ER72" i="7" s="1"/>
  <c r="EX72" i="7" s="1"/>
  <c r="FD72" i="7" s="1"/>
  <c r="FJ72" i="7" s="1"/>
  <c r="FP72" i="7" s="1"/>
  <c r="FV72" i="7" s="1"/>
  <c r="GB72" i="7" s="1"/>
  <c r="GH72" i="7" s="1"/>
  <c r="GN72" i="7" s="1"/>
  <c r="GT72" i="7" s="1"/>
  <c r="GZ72" i="7" s="1"/>
  <c r="HF72" i="7" s="1"/>
  <c r="HL72" i="7" s="1"/>
  <c r="HR72" i="7" s="1"/>
  <c r="HX72" i="7" s="1"/>
  <c r="ID72" i="7" s="1"/>
  <c r="CC73" i="7"/>
  <c r="JH281" i="7"/>
  <c r="JN281" i="7" s="1"/>
  <c r="JT281" i="7" s="1"/>
  <c r="JZ281" i="7" s="1"/>
  <c r="KF281" i="7" s="1"/>
  <c r="KL281" i="7" s="1"/>
  <c r="KR281" i="7" s="1"/>
  <c r="KX281" i="7" s="1"/>
  <c r="LD281" i="7" s="1"/>
  <c r="LJ281" i="7" s="1"/>
  <c r="LP281" i="7" s="1"/>
  <c r="LV281" i="7" s="1"/>
  <c r="MB281" i="7" s="1"/>
  <c r="MH281" i="7" s="1"/>
  <c r="MN281" i="7" s="1"/>
  <c r="MT281" i="7" s="1"/>
  <c r="MZ281" i="7" s="1"/>
  <c r="NF281" i="7" s="1"/>
  <c r="NL281" i="7" s="1"/>
  <c r="NR281" i="7" s="1"/>
  <c r="JH71" i="7"/>
  <c r="JN71" i="7" s="1"/>
  <c r="JT71" i="7" s="1"/>
  <c r="JZ71" i="7" s="1"/>
  <c r="KF71" i="7" s="1"/>
  <c r="KL71" i="7" s="1"/>
  <c r="KR71" i="7" s="1"/>
  <c r="KX71" i="7" s="1"/>
  <c r="LD71" i="7" s="1"/>
  <c r="LJ71" i="7" s="1"/>
  <c r="LP71" i="7" s="1"/>
  <c r="LV71" i="7" s="1"/>
  <c r="MB71" i="7" s="1"/>
  <c r="MH71" i="7" s="1"/>
  <c r="MN71" i="7" s="1"/>
  <c r="MT71" i="7" s="1"/>
  <c r="MZ71" i="7" s="1"/>
  <c r="NF71" i="7" s="1"/>
  <c r="NL71" i="7" s="1"/>
  <c r="NR71" i="7" s="1"/>
  <c r="EQ372" i="7"/>
  <c r="CD282" i="7"/>
  <c r="CJ282" i="7" s="1"/>
  <c r="CP282" i="7" s="1"/>
  <c r="CV282" i="7" s="1"/>
  <c r="DB282" i="7" s="1"/>
  <c r="DH282" i="7" s="1"/>
  <c r="DN282" i="7" s="1"/>
  <c r="DT282" i="7" s="1"/>
  <c r="DZ282" i="7" s="1"/>
  <c r="EF282" i="7" s="1"/>
  <c r="EL282" i="7" s="1"/>
  <c r="ER282" i="7" s="1"/>
  <c r="EX282" i="7" s="1"/>
  <c r="FD282" i="7" s="1"/>
  <c r="FJ282" i="7" s="1"/>
  <c r="FP282" i="7" s="1"/>
  <c r="FV282" i="7" s="1"/>
  <c r="GB282" i="7" s="1"/>
  <c r="GH282" i="7" s="1"/>
  <c r="GN282" i="7" s="1"/>
  <c r="GT282" i="7" s="1"/>
  <c r="GZ282" i="7" s="1"/>
  <c r="HF282" i="7" s="1"/>
  <c r="HL282" i="7" s="1"/>
  <c r="HR282" i="7" s="1"/>
  <c r="HX282" i="7" s="1"/>
  <c r="ID282" i="7" s="1"/>
  <c r="IJ282" i="7" s="1"/>
  <c r="IP282" i="7" s="1"/>
  <c r="IV282" i="7" s="1"/>
  <c r="JB282" i="7" s="1"/>
  <c r="CC283" i="7"/>
  <c r="EW409" i="7"/>
  <c r="JG416" i="7"/>
  <c r="IJ72" i="7" l="1"/>
  <c r="EW410" i="7"/>
  <c r="EW411" i="7" s="1"/>
  <c r="JH282" i="7"/>
  <c r="JN282" i="7" s="1"/>
  <c r="JT282" i="7" s="1"/>
  <c r="JZ282" i="7" s="1"/>
  <c r="KF282" i="7" s="1"/>
  <c r="KL282" i="7" s="1"/>
  <c r="KR282" i="7" s="1"/>
  <c r="KX282" i="7" s="1"/>
  <c r="LD282" i="7" s="1"/>
  <c r="LJ282" i="7" s="1"/>
  <c r="LP282" i="7" s="1"/>
  <c r="LV282" i="7" s="1"/>
  <c r="MB282" i="7" s="1"/>
  <c r="MH282" i="7" s="1"/>
  <c r="MN282" i="7" s="1"/>
  <c r="MT282" i="7" s="1"/>
  <c r="MZ282" i="7" s="1"/>
  <c r="NF282" i="7" s="1"/>
  <c r="NL282" i="7" s="1"/>
  <c r="NR282" i="7" s="1"/>
  <c r="CD73" i="7"/>
  <c r="CJ73" i="7" s="1"/>
  <c r="CP73" i="7" s="1"/>
  <c r="CV73" i="7" s="1"/>
  <c r="DB73" i="7" s="1"/>
  <c r="DH73" i="7" s="1"/>
  <c r="DN73" i="7" s="1"/>
  <c r="DT73" i="7" s="1"/>
  <c r="DZ73" i="7" s="1"/>
  <c r="EF73" i="7" s="1"/>
  <c r="EL73" i="7" s="1"/>
  <c r="ER73" i="7" s="1"/>
  <c r="EX73" i="7" s="1"/>
  <c r="FD73" i="7" s="1"/>
  <c r="FJ73" i="7" s="1"/>
  <c r="FP73" i="7" s="1"/>
  <c r="FV73" i="7" s="1"/>
  <c r="GB73" i="7" s="1"/>
  <c r="GH73" i="7" s="1"/>
  <c r="GN73" i="7" s="1"/>
  <c r="GT73" i="7" s="1"/>
  <c r="GZ73" i="7" s="1"/>
  <c r="HF73" i="7" s="1"/>
  <c r="HL73" i="7" s="1"/>
  <c r="HR73" i="7" s="1"/>
  <c r="HX73" i="7" s="1"/>
  <c r="ID73" i="7" s="1"/>
  <c r="IJ73" i="7" s="1"/>
  <c r="IP73" i="7" s="1"/>
  <c r="IV73" i="7" s="1"/>
  <c r="JB73" i="7" s="1"/>
  <c r="CC74" i="7"/>
  <c r="JG417" i="7"/>
  <c r="CD283" i="7"/>
  <c r="CJ283" i="7" s="1"/>
  <c r="CP283" i="7" s="1"/>
  <c r="CV283" i="7" s="1"/>
  <c r="DB283" i="7" s="1"/>
  <c r="DH283" i="7" s="1"/>
  <c r="DN283" i="7" s="1"/>
  <c r="DT283" i="7" s="1"/>
  <c r="DZ283" i="7" s="1"/>
  <c r="EF283" i="7" s="1"/>
  <c r="EL283" i="7" s="1"/>
  <c r="ER283" i="7" s="1"/>
  <c r="EX283" i="7" s="1"/>
  <c r="FD283" i="7" s="1"/>
  <c r="FJ283" i="7" s="1"/>
  <c r="FP283" i="7" s="1"/>
  <c r="FV283" i="7" s="1"/>
  <c r="GB283" i="7" s="1"/>
  <c r="GH283" i="7" s="1"/>
  <c r="GN283" i="7" s="1"/>
  <c r="GT283" i="7" s="1"/>
  <c r="GZ283" i="7" s="1"/>
  <c r="HF283" i="7" s="1"/>
  <c r="HL283" i="7" s="1"/>
  <c r="HR283" i="7" s="1"/>
  <c r="HX283" i="7" s="1"/>
  <c r="ID283" i="7" s="1"/>
  <c r="IJ283" i="7" s="1"/>
  <c r="IP283" i="7" s="1"/>
  <c r="IV283" i="7" s="1"/>
  <c r="JB283" i="7" s="1"/>
  <c r="JH283" i="7" s="1"/>
  <c r="JN283" i="7" s="1"/>
  <c r="JT283" i="7" s="1"/>
  <c r="JZ283" i="7" s="1"/>
  <c r="KF283" i="7" s="1"/>
  <c r="KL283" i="7" s="1"/>
  <c r="KR283" i="7" s="1"/>
  <c r="KX283" i="7" s="1"/>
  <c r="LD283" i="7" s="1"/>
  <c r="LJ283" i="7" s="1"/>
  <c r="LP283" i="7" s="1"/>
  <c r="LV283" i="7" s="1"/>
  <c r="MB283" i="7" s="1"/>
  <c r="MH283" i="7" s="1"/>
  <c r="MN283" i="7" s="1"/>
  <c r="MT283" i="7" s="1"/>
  <c r="MZ283" i="7" s="1"/>
  <c r="NF283" i="7" s="1"/>
  <c r="NL283" i="7" s="1"/>
  <c r="NR283" i="7" s="1"/>
  <c r="CC284" i="7"/>
  <c r="EQ373" i="7"/>
  <c r="IP72" i="7" l="1"/>
  <c r="IV72" i="7" s="1"/>
  <c r="JB72" i="7" s="1"/>
  <c r="JH72" i="7" s="1"/>
  <c r="JN72" i="7" s="1"/>
  <c r="JT72" i="7" s="1"/>
  <c r="JZ72" i="7" s="1"/>
  <c r="KF72" i="7" s="1"/>
  <c r="KL72" i="7" s="1"/>
  <c r="KR72" i="7" s="1"/>
  <c r="KX72" i="7" s="1"/>
  <c r="LD72" i="7" s="1"/>
  <c r="LJ72" i="7" s="1"/>
  <c r="LP72" i="7" s="1"/>
  <c r="LV72" i="7" s="1"/>
  <c r="MB72" i="7" s="1"/>
  <c r="MH72" i="7" s="1"/>
  <c r="MN72" i="7" s="1"/>
  <c r="MT72" i="7" s="1"/>
  <c r="MZ72" i="7" s="1"/>
  <c r="NF72" i="7" s="1"/>
  <c r="NL72" i="7" s="1"/>
  <c r="NR72" i="7" s="1"/>
  <c r="JG418" i="7"/>
  <c r="JH73" i="7"/>
  <c r="JN73" i="7" s="1"/>
  <c r="JT73" i="7" s="1"/>
  <c r="JZ73" i="7" s="1"/>
  <c r="KF73" i="7" s="1"/>
  <c r="KL73" i="7" s="1"/>
  <c r="KR73" i="7" s="1"/>
  <c r="KX73" i="7" s="1"/>
  <c r="LD73" i="7" s="1"/>
  <c r="LJ73" i="7" s="1"/>
  <c r="LP73" i="7" s="1"/>
  <c r="LV73" i="7" s="1"/>
  <c r="MB73" i="7" s="1"/>
  <c r="MH73" i="7" s="1"/>
  <c r="MN73" i="7" s="1"/>
  <c r="MT73" i="7" s="1"/>
  <c r="MZ73" i="7" s="1"/>
  <c r="NF73" i="7" s="1"/>
  <c r="NL73" i="7" s="1"/>
  <c r="NR73" i="7" s="1"/>
  <c r="EQ374" i="7"/>
  <c r="EQ375" i="7" s="1"/>
  <c r="EQ376" i="7" s="1"/>
  <c r="CC285" i="7"/>
  <c r="CD284" i="7"/>
  <c r="CJ284" i="7" s="1"/>
  <c r="CP284" i="7" s="1"/>
  <c r="CV284" i="7" s="1"/>
  <c r="DB284" i="7" s="1"/>
  <c r="DH284" i="7" s="1"/>
  <c r="DN284" i="7" s="1"/>
  <c r="DT284" i="7" s="1"/>
  <c r="DZ284" i="7" s="1"/>
  <c r="EF284" i="7" s="1"/>
  <c r="EL284" i="7" s="1"/>
  <c r="ER284" i="7" s="1"/>
  <c r="EX284" i="7" s="1"/>
  <c r="FD284" i="7" s="1"/>
  <c r="FJ284" i="7" s="1"/>
  <c r="FP284" i="7" s="1"/>
  <c r="FV284" i="7" s="1"/>
  <c r="GB284" i="7" s="1"/>
  <c r="GH284" i="7" s="1"/>
  <c r="GN284" i="7" s="1"/>
  <c r="GT284" i="7" s="1"/>
  <c r="GZ284" i="7" s="1"/>
  <c r="HF284" i="7" s="1"/>
  <c r="HL284" i="7" s="1"/>
  <c r="HR284" i="7" s="1"/>
  <c r="HX284" i="7" s="1"/>
  <c r="ID284" i="7" s="1"/>
  <c r="IJ284" i="7" s="1"/>
  <c r="IP284" i="7" s="1"/>
  <c r="IV284" i="7" s="1"/>
  <c r="JB284" i="7" s="1"/>
  <c r="CC75" i="7"/>
  <c r="CD74" i="7"/>
  <c r="CJ74" i="7" s="1"/>
  <c r="CP74" i="7" s="1"/>
  <c r="CV74" i="7" s="1"/>
  <c r="DB74" i="7" s="1"/>
  <c r="DH74" i="7" s="1"/>
  <c r="DN74" i="7" s="1"/>
  <c r="DT74" i="7" s="1"/>
  <c r="DZ74" i="7" s="1"/>
  <c r="EF74" i="7" s="1"/>
  <c r="EL74" i="7" s="1"/>
  <c r="ER74" i="7" s="1"/>
  <c r="EX74" i="7" s="1"/>
  <c r="FD74" i="7" s="1"/>
  <c r="FJ74" i="7" s="1"/>
  <c r="FP74" i="7" s="1"/>
  <c r="FV74" i="7" s="1"/>
  <c r="GB74" i="7" s="1"/>
  <c r="GH74" i="7" s="1"/>
  <c r="GN74" i="7" s="1"/>
  <c r="GT74" i="7" s="1"/>
  <c r="GZ74" i="7" s="1"/>
  <c r="HF74" i="7" s="1"/>
  <c r="HL74" i="7" s="1"/>
  <c r="HR74" i="7" s="1"/>
  <c r="HX74" i="7" s="1"/>
  <c r="ID74" i="7" s="1"/>
  <c r="IJ74" i="7" s="1"/>
  <c r="IP74" i="7" s="1"/>
  <c r="IV74" i="7" s="1"/>
  <c r="JB74" i="7" s="1"/>
  <c r="EW412" i="7"/>
  <c r="JH284" i="7" l="1"/>
  <c r="JN284" i="7" s="1"/>
  <c r="JT284" i="7" s="1"/>
  <c r="JZ284" i="7" s="1"/>
  <c r="JH74" i="7"/>
  <c r="JN74" i="7" s="1"/>
  <c r="JT74" i="7" s="1"/>
  <c r="JZ74" i="7" s="1"/>
  <c r="KF74" i="7" s="1"/>
  <c r="EW413" i="7"/>
  <c r="EW414" i="7" s="1"/>
  <c r="CD75" i="7"/>
  <c r="CJ75" i="7" s="1"/>
  <c r="CP75" i="7" s="1"/>
  <c r="CV75" i="7" s="1"/>
  <c r="DB75" i="7" s="1"/>
  <c r="DH75" i="7" s="1"/>
  <c r="DN75" i="7" s="1"/>
  <c r="DT75" i="7" s="1"/>
  <c r="DZ75" i="7" s="1"/>
  <c r="EF75" i="7" s="1"/>
  <c r="EL75" i="7" s="1"/>
  <c r="ER75" i="7" s="1"/>
  <c r="EX75" i="7" s="1"/>
  <c r="FD75" i="7" s="1"/>
  <c r="FJ75" i="7" s="1"/>
  <c r="FP75" i="7" s="1"/>
  <c r="FV75" i="7" s="1"/>
  <c r="GB75" i="7" s="1"/>
  <c r="GH75" i="7" s="1"/>
  <c r="GN75" i="7" s="1"/>
  <c r="GT75" i="7" s="1"/>
  <c r="GZ75" i="7" s="1"/>
  <c r="HF75" i="7" s="1"/>
  <c r="HL75" i="7" s="1"/>
  <c r="HR75" i="7" s="1"/>
  <c r="HX75" i="7" s="1"/>
  <c r="ID75" i="7" s="1"/>
  <c r="IJ75" i="7" s="1"/>
  <c r="IP75" i="7" s="1"/>
  <c r="IV75" i="7" s="1"/>
  <c r="JB75" i="7" s="1"/>
  <c r="CC76" i="7"/>
  <c r="CC286" i="7"/>
  <c r="CD285" i="7"/>
  <c r="CJ285" i="7" s="1"/>
  <c r="CP285" i="7" s="1"/>
  <c r="CV285" i="7" s="1"/>
  <c r="DB285" i="7" s="1"/>
  <c r="DH285" i="7" s="1"/>
  <c r="DN285" i="7" s="1"/>
  <c r="DT285" i="7" s="1"/>
  <c r="DZ285" i="7" s="1"/>
  <c r="EF285" i="7" s="1"/>
  <c r="EL285" i="7" s="1"/>
  <c r="ER285" i="7" s="1"/>
  <c r="EX285" i="7" s="1"/>
  <c r="FD285" i="7" s="1"/>
  <c r="FJ285" i="7" s="1"/>
  <c r="FP285" i="7" s="1"/>
  <c r="FV285" i="7" s="1"/>
  <c r="GB285" i="7" s="1"/>
  <c r="GH285" i="7" s="1"/>
  <c r="GN285" i="7" s="1"/>
  <c r="GT285" i="7" s="1"/>
  <c r="GZ285" i="7" s="1"/>
  <c r="HF285" i="7" s="1"/>
  <c r="HL285" i="7" s="1"/>
  <c r="HR285" i="7" s="1"/>
  <c r="HX285" i="7" s="1"/>
  <c r="ID285" i="7" s="1"/>
  <c r="IJ285" i="7" s="1"/>
  <c r="IP285" i="7" s="1"/>
  <c r="IV285" i="7" s="1"/>
  <c r="JB285" i="7" s="1"/>
  <c r="EQ377" i="7"/>
  <c r="JG419" i="7"/>
  <c r="KL74" i="7" l="1"/>
  <c r="KR74" i="7" s="1"/>
  <c r="KX74" i="7" s="1"/>
  <c r="LD74" i="7" s="1"/>
  <c r="LJ74" i="7" s="1"/>
  <c r="LP74" i="7" s="1"/>
  <c r="LV74" i="7" s="1"/>
  <c r="MB74" i="7" s="1"/>
  <c r="MH74" i="7" s="1"/>
  <c r="MN74" i="7" s="1"/>
  <c r="MT74" i="7" s="1"/>
  <c r="MZ74" i="7" s="1"/>
  <c r="NF74" i="7" s="1"/>
  <c r="NL74" i="7" s="1"/>
  <c r="NR74" i="7" s="1"/>
  <c r="KF284" i="7"/>
  <c r="KL284" i="7" s="1"/>
  <c r="KR284" i="7" s="1"/>
  <c r="KX284" i="7" s="1"/>
  <c r="LD284" i="7" s="1"/>
  <c r="LJ284" i="7" s="1"/>
  <c r="LP284" i="7" s="1"/>
  <c r="LV284" i="7" s="1"/>
  <c r="MB284" i="7" s="1"/>
  <c r="MH284" i="7" s="1"/>
  <c r="MN284" i="7" s="1"/>
  <c r="MT284" i="7" s="1"/>
  <c r="MZ284" i="7" s="1"/>
  <c r="NF284" i="7" s="1"/>
  <c r="NL284" i="7" s="1"/>
  <c r="NR284" i="7" s="1"/>
  <c r="EQ378" i="7"/>
  <c r="CC287" i="7"/>
  <c r="CD286" i="7"/>
  <c r="CJ286" i="7" s="1"/>
  <c r="CP286" i="7" s="1"/>
  <c r="CV286" i="7" s="1"/>
  <c r="DB286" i="7" s="1"/>
  <c r="DH286" i="7" s="1"/>
  <c r="DN286" i="7" s="1"/>
  <c r="DT286" i="7" s="1"/>
  <c r="DZ286" i="7" s="1"/>
  <c r="EF286" i="7" s="1"/>
  <c r="EL286" i="7" s="1"/>
  <c r="ER286" i="7" s="1"/>
  <c r="EX286" i="7" s="1"/>
  <c r="FD286" i="7" s="1"/>
  <c r="FJ286" i="7" s="1"/>
  <c r="FP286" i="7" s="1"/>
  <c r="FV286" i="7" s="1"/>
  <c r="GB286" i="7" s="1"/>
  <c r="GH286" i="7" s="1"/>
  <c r="GN286" i="7" s="1"/>
  <c r="GT286" i="7" s="1"/>
  <c r="GZ286" i="7" s="1"/>
  <c r="HF286" i="7" s="1"/>
  <c r="HL286" i="7" s="1"/>
  <c r="HR286" i="7" s="1"/>
  <c r="HX286" i="7" s="1"/>
  <c r="ID286" i="7" s="1"/>
  <c r="IJ286" i="7" s="1"/>
  <c r="IP286" i="7" s="1"/>
  <c r="IV286" i="7" s="1"/>
  <c r="JB286" i="7" s="1"/>
  <c r="JH75" i="7"/>
  <c r="JN75" i="7" s="1"/>
  <c r="JT75" i="7" s="1"/>
  <c r="JZ75" i="7" s="1"/>
  <c r="KF75" i="7" s="1"/>
  <c r="EW415" i="7"/>
  <c r="EW416" i="7" s="1"/>
  <c r="EW417" i="7" s="1"/>
  <c r="JG420" i="7"/>
  <c r="JH285" i="7"/>
  <c r="JN285" i="7" s="1"/>
  <c r="JT285" i="7" s="1"/>
  <c r="JZ285" i="7" s="1"/>
  <c r="KF285" i="7" s="1"/>
  <c r="KL285" i="7" s="1"/>
  <c r="KR285" i="7" s="1"/>
  <c r="KX285" i="7" s="1"/>
  <c r="LD285" i="7" s="1"/>
  <c r="LJ285" i="7" s="1"/>
  <c r="LP285" i="7" s="1"/>
  <c r="LV285" i="7" s="1"/>
  <c r="MB285" i="7" s="1"/>
  <c r="MH285" i="7" s="1"/>
  <c r="MN285" i="7" s="1"/>
  <c r="MT285" i="7" s="1"/>
  <c r="MZ285" i="7" s="1"/>
  <c r="NF285" i="7" s="1"/>
  <c r="NL285" i="7" s="1"/>
  <c r="NR285" i="7" s="1"/>
  <c r="CD76" i="7"/>
  <c r="CJ76" i="7" s="1"/>
  <c r="CP76" i="7" s="1"/>
  <c r="CV76" i="7" s="1"/>
  <c r="DB76" i="7" s="1"/>
  <c r="DH76" i="7" s="1"/>
  <c r="DN76" i="7" s="1"/>
  <c r="DT76" i="7" s="1"/>
  <c r="DZ76" i="7" s="1"/>
  <c r="EF76" i="7" s="1"/>
  <c r="EL76" i="7" s="1"/>
  <c r="ER76" i="7" s="1"/>
  <c r="EX76" i="7" s="1"/>
  <c r="FD76" i="7" s="1"/>
  <c r="FJ76" i="7" s="1"/>
  <c r="FP76" i="7" s="1"/>
  <c r="FV76" i="7" s="1"/>
  <c r="GB76" i="7" s="1"/>
  <c r="GH76" i="7" s="1"/>
  <c r="GN76" i="7" s="1"/>
  <c r="GT76" i="7" s="1"/>
  <c r="GZ76" i="7" s="1"/>
  <c r="HF76" i="7" s="1"/>
  <c r="HL76" i="7" s="1"/>
  <c r="HR76" i="7" s="1"/>
  <c r="HX76" i="7" s="1"/>
  <c r="ID76" i="7" s="1"/>
  <c r="IJ76" i="7" s="1"/>
  <c r="IP76" i="7" s="1"/>
  <c r="IV76" i="7" s="1"/>
  <c r="JB76" i="7" s="1"/>
  <c r="CC77" i="7"/>
  <c r="KL75" i="7" l="1"/>
  <c r="KR75" i="7" s="1"/>
  <c r="KX75" i="7" s="1"/>
  <c r="LD75" i="7" s="1"/>
  <c r="LJ75" i="7" s="1"/>
  <c r="LP75" i="7" s="1"/>
  <c r="LV75" i="7" s="1"/>
  <c r="MB75" i="7" s="1"/>
  <c r="MH75" i="7" s="1"/>
  <c r="MN75" i="7" s="1"/>
  <c r="MT75" i="7" s="1"/>
  <c r="MZ75" i="7" s="1"/>
  <c r="NF75" i="7" s="1"/>
  <c r="NL75" i="7" s="1"/>
  <c r="NR75" i="7" s="1"/>
  <c r="JG421" i="7"/>
  <c r="JG422" i="7" s="1"/>
  <c r="JH286" i="7"/>
  <c r="JN286" i="7" s="1"/>
  <c r="JT286" i="7" s="1"/>
  <c r="JZ286" i="7" s="1"/>
  <c r="KF286" i="7" s="1"/>
  <c r="KL286" i="7" s="1"/>
  <c r="KR286" i="7" s="1"/>
  <c r="KX286" i="7" s="1"/>
  <c r="LD286" i="7" s="1"/>
  <c r="LJ286" i="7" s="1"/>
  <c r="LP286" i="7" s="1"/>
  <c r="LV286" i="7" s="1"/>
  <c r="MB286" i="7" s="1"/>
  <c r="MH286" i="7" s="1"/>
  <c r="MN286" i="7" s="1"/>
  <c r="MT286" i="7" s="1"/>
  <c r="MZ286" i="7" s="1"/>
  <c r="NF286" i="7" s="1"/>
  <c r="NL286" i="7" s="1"/>
  <c r="NR286" i="7" s="1"/>
  <c r="JH76" i="7"/>
  <c r="JN76" i="7" s="1"/>
  <c r="JT76" i="7" s="1"/>
  <c r="JZ76" i="7" s="1"/>
  <c r="CD77" i="7"/>
  <c r="CJ77" i="7" s="1"/>
  <c r="CP77" i="7" s="1"/>
  <c r="CV77" i="7" s="1"/>
  <c r="DB77" i="7" s="1"/>
  <c r="DH77" i="7" s="1"/>
  <c r="DN77" i="7" s="1"/>
  <c r="DT77" i="7" s="1"/>
  <c r="DZ77" i="7" s="1"/>
  <c r="EF77" i="7" s="1"/>
  <c r="EL77" i="7" s="1"/>
  <c r="ER77" i="7" s="1"/>
  <c r="EX77" i="7" s="1"/>
  <c r="FD77" i="7" s="1"/>
  <c r="FJ77" i="7" s="1"/>
  <c r="FP77" i="7" s="1"/>
  <c r="FV77" i="7" s="1"/>
  <c r="GB77" i="7" s="1"/>
  <c r="GH77" i="7" s="1"/>
  <c r="GN77" i="7" s="1"/>
  <c r="GT77" i="7" s="1"/>
  <c r="GZ77" i="7" s="1"/>
  <c r="HF77" i="7" s="1"/>
  <c r="HL77" i="7" s="1"/>
  <c r="HR77" i="7" s="1"/>
  <c r="HX77" i="7" s="1"/>
  <c r="ID77" i="7" s="1"/>
  <c r="IJ77" i="7" s="1"/>
  <c r="IP77" i="7" s="1"/>
  <c r="IV77" i="7" s="1"/>
  <c r="JB77" i="7" s="1"/>
  <c r="CC78" i="7"/>
  <c r="EW418" i="7"/>
  <c r="EW419" i="7" s="1"/>
  <c r="CC288" i="7"/>
  <c r="CD287" i="7"/>
  <c r="CJ287" i="7" s="1"/>
  <c r="CP287" i="7" s="1"/>
  <c r="CV287" i="7" s="1"/>
  <c r="DB287" i="7" s="1"/>
  <c r="DH287" i="7" s="1"/>
  <c r="DN287" i="7" s="1"/>
  <c r="DT287" i="7" s="1"/>
  <c r="DZ287" i="7" s="1"/>
  <c r="EF287" i="7" s="1"/>
  <c r="EL287" i="7" s="1"/>
  <c r="ER287" i="7" s="1"/>
  <c r="EX287" i="7" s="1"/>
  <c r="FD287" i="7" s="1"/>
  <c r="FJ287" i="7" s="1"/>
  <c r="FP287" i="7" s="1"/>
  <c r="FV287" i="7" s="1"/>
  <c r="GB287" i="7" s="1"/>
  <c r="GH287" i="7" s="1"/>
  <c r="GN287" i="7" s="1"/>
  <c r="GT287" i="7" s="1"/>
  <c r="GZ287" i="7" s="1"/>
  <c r="HF287" i="7" s="1"/>
  <c r="HL287" i="7" s="1"/>
  <c r="HR287" i="7" s="1"/>
  <c r="HX287" i="7" s="1"/>
  <c r="ID287" i="7" s="1"/>
  <c r="IJ287" i="7" s="1"/>
  <c r="IP287" i="7" s="1"/>
  <c r="IV287" i="7" s="1"/>
  <c r="JB287" i="7" s="1"/>
  <c r="EQ379" i="7"/>
  <c r="KF76" i="7" l="1"/>
  <c r="KL76" i="7" s="1"/>
  <c r="KR76" i="7" s="1"/>
  <c r="KX76" i="7" s="1"/>
  <c r="LD76" i="7" s="1"/>
  <c r="LJ76" i="7" s="1"/>
  <c r="LP76" i="7" s="1"/>
  <c r="LV76" i="7" s="1"/>
  <c r="MB76" i="7" s="1"/>
  <c r="MH76" i="7" s="1"/>
  <c r="MN76" i="7" s="1"/>
  <c r="MT76" i="7" s="1"/>
  <c r="MZ76" i="7" s="1"/>
  <c r="NF76" i="7" s="1"/>
  <c r="NL76" i="7" s="1"/>
  <c r="NR76" i="7" s="1"/>
  <c r="EQ380" i="7"/>
  <c r="CC289" i="7"/>
  <c r="CD288" i="7"/>
  <c r="CJ288" i="7" s="1"/>
  <c r="CP288" i="7" s="1"/>
  <c r="CV288" i="7" s="1"/>
  <c r="DB288" i="7" s="1"/>
  <c r="DH288" i="7" s="1"/>
  <c r="DN288" i="7" s="1"/>
  <c r="DT288" i="7" s="1"/>
  <c r="DZ288" i="7" s="1"/>
  <c r="EF288" i="7" s="1"/>
  <c r="EL288" i="7" s="1"/>
  <c r="ER288" i="7" s="1"/>
  <c r="EX288" i="7" s="1"/>
  <c r="FD288" i="7" s="1"/>
  <c r="FJ288" i="7" s="1"/>
  <c r="FP288" i="7" s="1"/>
  <c r="FV288" i="7" s="1"/>
  <c r="GB288" i="7" s="1"/>
  <c r="GH288" i="7" s="1"/>
  <c r="GN288" i="7" s="1"/>
  <c r="GT288" i="7" s="1"/>
  <c r="GZ288" i="7" s="1"/>
  <c r="HF288" i="7" s="1"/>
  <c r="HL288" i="7" s="1"/>
  <c r="HR288" i="7" s="1"/>
  <c r="HX288" i="7" s="1"/>
  <c r="ID288" i="7" s="1"/>
  <c r="IJ288" i="7" s="1"/>
  <c r="IP288" i="7" s="1"/>
  <c r="IV288" i="7" s="1"/>
  <c r="JB288" i="7" s="1"/>
  <c r="EW420" i="7"/>
  <c r="CD78" i="7"/>
  <c r="CJ78" i="7" s="1"/>
  <c r="CP78" i="7" s="1"/>
  <c r="CV78" i="7" s="1"/>
  <c r="DB78" i="7" s="1"/>
  <c r="DH78" i="7" s="1"/>
  <c r="DN78" i="7" s="1"/>
  <c r="DT78" i="7" s="1"/>
  <c r="DZ78" i="7" s="1"/>
  <c r="EF78" i="7" s="1"/>
  <c r="EL78" i="7" s="1"/>
  <c r="ER78" i="7" s="1"/>
  <c r="EX78" i="7" s="1"/>
  <c r="FD78" i="7" s="1"/>
  <c r="FJ78" i="7" s="1"/>
  <c r="FP78" i="7" s="1"/>
  <c r="FV78" i="7" s="1"/>
  <c r="GB78" i="7" s="1"/>
  <c r="GH78" i="7" s="1"/>
  <c r="GN78" i="7" s="1"/>
  <c r="GT78" i="7" s="1"/>
  <c r="GZ78" i="7" s="1"/>
  <c r="HF78" i="7" s="1"/>
  <c r="HL78" i="7" s="1"/>
  <c r="HR78" i="7" s="1"/>
  <c r="HX78" i="7" s="1"/>
  <c r="ID78" i="7" s="1"/>
  <c r="IJ78" i="7" s="1"/>
  <c r="IP78" i="7" s="1"/>
  <c r="IV78" i="7" s="1"/>
  <c r="JB78" i="7" s="1"/>
  <c r="CC79" i="7"/>
  <c r="JH287" i="7"/>
  <c r="JN287" i="7" s="1"/>
  <c r="JT287" i="7" s="1"/>
  <c r="JZ287" i="7" s="1"/>
  <c r="KF287" i="7" s="1"/>
  <c r="KL287" i="7" s="1"/>
  <c r="KR287" i="7" s="1"/>
  <c r="KX287" i="7" s="1"/>
  <c r="LD287" i="7" s="1"/>
  <c r="LJ287" i="7" s="1"/>
  <c r="LP287" i="7" s="1"/>
  <c r="LV287" i="7" s="1"/>
  <c r="MB287" i="7" s="1"/>
  <c r="MH287" i="7" s="1"/>
  <c r="MN287" i="7" s="1"/>
  <c r="MT287" i="7" s="1"/>
  <c r="MZ287" i="7" s="1"/>
  <c r="NF287" i="7" s="1"/>
  <c r="NL287" i="7" s="1"/>
  <c r="NR287" i="7" s="1"/>
  <c r="JH77" i="7"/>
  <c r="JN77" i="7" s="1"/>
  <c r="JT77" i="7" s="1"/>
  <c r="JG423" i="7"/>
  <c r="JZ77" i="7" l="1"/>
  <c r="KF77" i="7" s="1"/>
  <c r="KL77" i="7" s="1"/>
  <c r="KR77" i="7" s="1"/>
  <c r="KX77" i="7" s="1"/>
  <c r="LD77" i="7" s="1"/>
  <c r="LJ77" i="7" s="1"/>
  <c r="LP77" i="7" s="1"/>
  <c r="LV77" i="7" s="1"/>
  <c r="MB77" i="7" s="1"/>
  <c r="MH77" i="7" s="1"/>
  <c r="MN77" i="7" s="1"/>
  <c r="MT77" i="7" s="1"/>
  <c r="MZ77" i="7" s="1"/>
  <c r="NF77" i="7" s="1"/>
  <c r="NL77" i="7" s="1"/>
  <c r="NR77" i="7" s="1"/>
  <c r="CD79" i="7"/>
  <c r="CJ79" i="7" s="1"/>
  <c r="CP79" i="7" s="1"/>
  <c r="CV79" i="7" s="1"/>
  <c r="DB79" i="7" s="1"/>
  <c r="DH79" i="7" s="1"/>
  <c r="DN79" i="7" s="1"/>
  <c r="DT79" i="7" s="1"/>
  <c r="DZ79" i="7" s="1"/>
  <c r="EF79" i="7" s="1"/>
  <c r="EL79" i="7" s="1"/>
  <c r="ER79" i="7" s="1"/>
  <c r="EX79" i="7" s="1"/>
  <c r="FD79" i="7" s="1"/>
  <c r="FJ79" i="7" s="1"/>
  <c r="FP79" i="7" s="1"/>
  <c r="FV79" i="7" s="1"/>
  <c r="GB79" i="7" s="1"/>
  <c r="GH79" i="7" s="1"/>
  <c r="GN79" i="7" s="1"/>
  <c r="GT79" i="7" s="1"/>
  <c r="GZ79" i="7" s="1"/>
  <c r="HF79" i="7" s="1"/>
  <c r="HL79" i="7" s="1"/>
  <c r="HR79" i="7" s="1"/>
  <c r="HX79" i="7" s="1"/>
  <c r="ID79" i="7" s="1"/>
  <c r="IJ79" i="7" s="1"/>
  <c r="IP79" i="7" s="1"/>
  <c r="IV79" i="7" s="1"/>
  <c r="JB79" i="7" s="1"/>
  <c r="JH79" i="7" s="1"/>
  <c r="JN79" i="7" s="1"/>
  <c r="JT79" i="7" s="1"/>
  <c r="JZ79" i="7" s="1"/>
  <c r="KF79" i="7" s="1"/>
  <c r="KL79" i="7" s="1"/>
  <c r="KR79" i="7" s="1"/>
  <c r="KX79" i="7" s="1"/>
  <c r="LD79" i="7" s="1"/>
  <c r="LJ79" i="7" s="1"/>
  <c r="LP79" i="7" s="1"/>
  <c r="LV79" i="7" s="1"/>
  <c r="MB79" i="7" s="1"/>
  <c r="MH79" i="7" s="1"/>
  <c r="MN79" i="7" s="1"/>
  <c r="MT79" i="7" s="1"/>
  <c r="MZ79" i="7" s="1"/>
  <c r="NF79" i="7" s="1"/>
  <c r="NL79" i="7" s="1"/>
  <c r="NR79" i="7" s="1"/>
  <c r="CC80" i="7"/>
  <c r="JH288" i="7"/>
  <c r="JN288" i="7" s="1"/>
  <c r="JT288" i="7" s="1"/>
  <c r="JZ288" i="7" s="1"/>
  <c r="KF288" i="7" s="1"/>
  <c r="KL288" i="7" s="1"/>
  <c r="KR288" i="7" s="1"/>
  <c r="KX288" i="7" s="1"/>
  <c r="LD288" i="7" s="1"/>
  <c r="LJ288" i="7" s="1"/>
  <c r="LP288" i="7" s="1"/>
  <c r="LV288" i="7" s="1"/>
  <c r="MB288" i="7" s="1"/>
  <c r="MH288" i="7" s="1"/>
  <c r="MN288" i="7" s="1"/>
  <c r="MT288" i="7" s="1"/>
  <c r="MZ288" i="7" s="1"/>
  <c r="NF288" i="7" s="1"/>
  <c r="NL288" i="7" s="1"/>
  <c r="NR288" i="7" s="1"/>
  <c r="JG424" i="7"/>
  <c r="JH78" i="7"/>
  <c r="JN78" i="7" s="1"/>
  <c r="JT78" i="7" s="1"/>
  <c r="JZ78" i="7" s="1"/>
  <c r="KF78" i="7" s="1"/>
  <c r="KL78" i="7" s="1"/>
  <c r="KR78" i="7" s="1"/>
  <c r="KX78" i="7" s="1"/>
  <c r="LD78" i="7" s="1"/>
  <c r="LJ78" i="7" s="1"/>
  <c r="LP78" i="7" s="1"/>
  <c r="LV78" i="7" s="1"/>
  <c r="MB78" i="7" s="1"/>
  <c r="MH78" i="7" s="1"/>
  <c r="MN78" i="7" s="1"/>
  <c r="MT78" i="7" s="1"/>
  <c r="MZ78" i="7" s="1"/>
  <c r="NF78" i="7" s="1"/>
  <c r="NL78" i="7" s="1"/>
  <c r="NR78" i="7" s="1"/>
  <c r="EW421" i="7"/>
  <c r="CC290" i="7"/>
  <c r="CD289" i="7"/>
  <c r="CJ289" i="7" s="1"/>
  <c r="CP289" i="7" s="1"/>
  <c r="CV289" i="7" s="1"/>
  <c r="DB289" i="7" s="1"/>
  <c r="DH289" i="7" s="1"/>
  <c r="DN289" i="7" s="1"/>
  <c r="DT289" i="7" s="1"/>
  <c r="DZ289" i="7" s="1"/>
  <c r="EF289" i="7" s="1"/>
  <c r="EL289" i="7" s="1"/>
  <c r="ER289" i="7" s="1"/>
  <c r="EX289" i="7" s="1"/>
  <c r="FD289" i="7" s="1"/>
  <c r="FJ289" i="7" s="1"/>
  <c r="FP289" i="7" s="1"/>
  <c r="FV289" i="7" s="1"/>
  <c r="GB289" i="7" s="1"/>
  <c r="GH289" i="7" s="1"/>
  <c r="GN289" i="7" s="1"/>
  <c r="GT289" i="7" s="1"/>
  <c r="GZ289" i="7" s="1"/>
  <c r="HF289" i="7" s="1"/>
  <c r="HL289" i="7" s="1"/>
  <c r="HR289" i="7" s="1"/>
  <c r="HX289" i="7" s="1"/>
  <c r="ID289" i="7" s="1"/>
  <c r="IJ289" i="7" s="1"/>
  <c r="IP289" i="7" s="1"/>
  <c r="IV289" i="7" s="1"/>
  <c r="JB289" i="7" s="1"/>
  <c r="EQ381" i="7"/>
  <c r="EQ382" i="7" s="1"/>
  <c r="JH289" i="7" l="1"/>
  <c r="JN289" i="7" s="1"/>
  <c r="JT289" i="7" s="1"/>
  <c r="JZ289" i="7" s="1"/>
  <c r="KF289" i="7" s="1"/>
  <c r="KL289" i="7" s="1"/>
  <c r="KR289" i="7" s="1"/>
  <c r="KX289" i="7" s="1"/>
  <c r="LD289" i="7" s="1"/>
  <c r="LJ289" i="7" s="1"/>
  <c r="LP289" i="7" s="1"/>
  <c r="LV289" i="7" s="1"/>
  <c r="MB289" i="7" s="1"/>
  <c r="MH289" i="7" s="1"/>
  <c r="MN289" i="7" s="1"/>
  <c r="MT289" i="7" s="1"/>
  <c r="MZ289" i="7" s="1"/>
  <c r="NF289" i="7" s="1"/>
  <c r="NL289" i="7" s="1"/>
  <c r="NR289" i="7" s="1"/>
  <c r="CC81" i="7"/>
  <c r="CD80" i="7"/>
  <c r="CJ80" i="7" s="1"/>
  <c r="CP80" i="7" s="1"/>
  <c r="CV80" i="7" s="1"/>
  <c r="DB80" i="7" s="1"/>
  <c r="DH80" i="7" s="1"/>
  <c r="DN80" i="7" s="1"/>
  <c r="DT80" i="7" s="1"/>
  <c r="DZ80" i="7" s="1"/>
  <c r="EF80" i="7" s="1"/>
  <c r="EL80" i="7" s="1"/>
  <c r="ER80" i="7" s="1"/>
  <c r="EX80" i="7" s="1"/>
  <c r="FD80" i="7" s="1"/>
  <c r="FJ80" i="7" s="1"/>
  <c r="FP80" i="7" s="1"/>
  <c r="FV80" i="7" s="1"/>
  <c r="GB80" i="7" s="1"/>
  <c r="GH80" i="7" s="1"/>
  <c r="GN80" i="7" s="1"/>
  <c r="GT80" i="7" s="1"/>
  <c r="GZ80" i="7" s="1"/>
  <c r="HF80" i="7" s="1"/>
  <c r="HL80" i="7" s="1"/>
  <c r="HR80" i="7" s="1"/>
  <c r="HX80" i="7" s="1"/>
  <c r="ID80" i="7" s="1"/>
  <c r="IJ80" i="7" s="1"/>
  <c r="IP80" i="7" s="1"/>
  <c r="IV80" i="7" s="1"/>
  <c r="JB80" i="7" s="1"/>
  <c r="EQ383" i="7"/>
  <c r="EQ384" i="7" s="1"/>
  <c r="CD290" i="7"/>
  <c r="CJ290" i="7" s="1"/>
  <c r="CP290" i="7" s="1"/>
  <c r="CV290" i="7" s="1"/>
  <c r="DB290" i="7" s="1"/>
  <c r="DH290" i="7" s="1"/>
  <c r="DN290" i="7" s="1"/>
  <c r="DT290" i="7" s="1"/>
  <c r="DZ290" i="7" s="1"/>
  <c r="EF290" i="7" s="1"/>
  <c r="EL290" i="7" s="1"/>
  <c r="ER290" i="7" s="1"/>
  <c r="EX290" i="7" s="1"/>
  <c r="FD290" i="7" s="1"/>
  <c r="FJ290" i="7" s="1"/>
  <c r="FP290" i="7" s="1"/>
  <c r="FV290" i="7" s="1"/>
  <c r="GB290" i="7" s="1"/>
  <c r="GH290" i="7" s="1"/>
  <c r="GN290" i="7" s="1"/>
  <c r="GT290" i="7" s="1"/>
  <c r="GZ290" i="7" s="1"/>
  <c r="HF290" i="7" s="1"/>
  <c r="HL290" i="7" s="1"/>
  <c r="HR290" i="7" s="1"/>
  <c r="HX290" i="7" s="1"/>
  <c r="ID290" i="7" s="1"/>
  <c r="IJ290" i="7" s="1"/>
  <c r="IP290" i="7" s="1"/>
  <c r="IV290" i="7" s="1"/>
  <c r="JB290" i="7" s="1"/>
  <c r="CC291" i="7"/>
  <c r="EW422" i="7"/>
  <c r="JG425" i="7"/>
  <c r="JH290" i="7" l="1"/>
  <c r="JN290" i="7" s="1"/>
  <c r="JT290" i="7" s="1"/>
  <c r="JZ290" i="7" s="1"/>
  <c r="KF290" i="7" s="1"/>
  <c r="KL290" i="7" s="1"/>
  <c r="KR290" i="7" s="1"/>
  <c r="KX290" i="7" s="1"/>
  <c r="LD290" i="7" s="1"/>
  <c r="LJ290" i="7" s="1"/>
  <c r="LP290" i="7" s="1"/>
  <c r="LV290" i="7" s="1"/>
  <c r="MB290" i="7" s="1"/>
  <c r="MH290" i="7" s="1"/>
  <c r="MN290" i="7" s="1"/>
  <c r="MT290" i="7" s="1"/>
  <c r="MZ290" i="7" s="1"/>
  <c r="NF290" i="7" s="1"/>
  <c r="NL290" i="7" s="1"/>
  <c r="NR290" i="7" s="1"/>
  <c r="EQ385" i="7"/>
  <c r="CC82" i="7"/>
  <c r="CD81" i="7"/>
  <c r="CJ81" i="7" s="1"/>
  <c r="CP81" i="7" s="1"/>
  <c r="CV81" i="7" s="1"/>
  <c r="DB81" i="7" s="1"/>
  <c r="DH81" i="7" s="1"/>
  <c r="DN81" i="7" s="1"/>
  <c r="DT81" i="7" s="1"/>
  <c r="DZ81" i="7" s="1"/>
  <c r="EF81" i="7" s="1"/>
  <c r="EL81" i="7" s="1"/>
  <c r="ER81" i="7" s="1"/>
  <c r="EX81" i="7" s="1"/>
  <c r="FD81" i="7" s="1"/>
  <c r="FJ81" i="7" s="1"/>
  <c r="FP81" i="7" s="1"/>
  <c r="FV81" i="7" s="1"/>
  <c r="GB81" i="7" s="1"/>
  <c r="GH81" i="7" s="1"/>
  <c r="GN81" i="7" s="1"/>
  <c r="GT81" i="7" s="1"/>
  <c r="GZ81" i="7" s="1"/>
  <c r="HF81" i="7" s="1"/>
  <c r="HL81" i="7" s="1"/>
  <c r="HR81" i="7" s="1"/>
  <c r="HX81" i="7" s="1"/>
  <c r="ID81" i="7" s="1"/>
  <c r="IJ81" i="7" s="1"/>
  <c r="IP81" i="7" s="1"/>
  <c r="IV81" i="7" s="1"/>
  <c r="JB81" i="7" s="1"/>
  <c r="JG426" i="7"/>
  <c r="EW423" i="7"/>
  <c r="EW424" i="7" s="1"/>
  <c r="EW425" i="7" s="1"/>
  <c r="EW426" i="7" s="1"/>
  <c r="EW427" i="7" s="1"/>
  <c r="CC292" i="7"/>
  <c r="CD291" i="7"/>
  <c r="CJ291" i="7" s="1"/>
  <c r="CP291" i="7" s="1"/>
  <c r="CV291" i="7" s="1"/>
  <c r="DB291" i="7" s="1"/>
  <c r="DH291" i="7" s="1"/>
  <c r="DN291" i="7" s="1"/>
  <c r="DT291" i="7" s="1"/>
  <c r="DZ291" i="7" s="1"/>
  <c r="EF291" i="7" s="1"/>
  <c r="EL291" i="7" s="1"/>
  <c r="ER291" i="7" s="1"/>
  <c r="EX291" i="7" s="1"/>
  <c r="FD291" i="7" s="1"/>
  <c r="FJ291" i="7" s="1"/>
  <c r="FP291" i="7" s="1"/>
  <c r="FV291" i="7" s="1"/>
  <c r="GB291" i="7" s="1"/>
  <c r="GH291" i="7" s="1"/>
  <c r="GN291" i="7" s="1"/>
  <c r="GT291" i="7" s="1"/>
  <c r="GZ291" i="7" s="1"/>
  <c r="HF291" i="7" s="1"/>
  <c r="HL291" i="7" s="1"/>
  <c r="HR291" i="7" s="1"/>
  <c r="HX291" i="7" s="1"/>
  <c r="ID291" i="7" s="1"/>
  <c r="IJ291" i="7" s="1"/>
  <c r="IP291" i="7" s="1"/>
  <c r="IV291" i="7" s="1"/>
  <c r="JB291" i="7" s="1"/>
  <c r="JH80" i="7"/>
  <c r="JN80" i="7" s="1"/>
  <c r="JT80" i="7" s="1"/>
  <c r="JZ80" i="7" s="1"/>
  <c r="KF80" i="7" s="1"/>
  <c r="KL80" i="7" s="1"/>
  <c r="KR80" i="7" s="1"/>
  <c r="KX80" i="7" s="1"/>
  <c r="LD80" i="7" s="1"/>
  <c r="LJ80" i="7" s="1"/>
  <c r="LP80" i="7" s="1"/>
  <c r="LV80" i="7" s="1"/>
  <c r="MB80" i="7" s="1"/>
  <c r="MH80" i="7" s="1"/>
  <c r="MN80" i="7" s="1"/>
  <c r="MT80" i="7" s="1"/>
  <c r="MZ80" i="7" s="1"/>
  <c r="NF80" i="7" s="1"/>
  <c r="NL80" i="7" s="1"/>
  <c r="NR80" i="7" s="1"/>
  <c r="CC293" i="7" l="1"/>
  <c r="CD292" i="7"/>
  <c r="CJ292" i="7" s="1"/>
  <c r="CP292" i="7" s="1"/>
  <c r="CV292" i="7" s="1"/>
  <c r="DB292" i="7" s="1"/>
  <c r="DH292" i="7" s="1"/>
  <c r="DN292" i="7" s="1"/>
  <c r="DT292" i="7" s="1"/>
  <c r="DZ292" i="7" s="1"/>
  <c r="EF292" i="7" s="1"/>
  <c r="EL292" i="7" s="1"/>
  <c r="ER292" i="7" s="1"/>
  <c r="EX292" i="7" s="1"/>
  <c r="FD292" i="7" s="1"/>
  <c r="FJ292" i="7" s="1"/>
  <c r="FP292" i="7" s="1"/>
  <c r="FV292" i="7" s="1"/>
  <c r="GB292" i="7" s="1"/>
  <c r="GH292" i="7" s="1"/>
  <c r="GN292" i="7" s="1"/>
  <c r="GT292" i="7" s="1"/>
  <c r="GZ292" i="7" s="1"/>
  <c r="HF292" i="7" s="1"/>
  <c r="HL292" i="7" s="1"/>
  <c r="HR292" i="7" s="1"/>
  <c r="HX292" i="7" s="1"/>
  <c r="ID292" i="7" s="1"/>
  <c r="IJ292" i="7" s="1"/>
  <c r="IP292" i="7" s="1"/>
  <c r="IV292" i="7" s="1"/>
  <c r="JB292" i="7" s="1"/>
  <c r="EX5" i="7"/>
  <c r="JG427" i="7"/>
  <c r="JH81" i="7"/>
  <c r="JN81" i="7" s="1"/>
  <c r="JT81" i="7" s="1"/>
  <c r="JZ81" i="7" s="1"/>
  <c r="KF81" i="7" s="1"/>
  <c r="KL81" i="7" s="1"/>
  <c r="KR81" i="7" s="1"/>
  <c r="KX81" i="7" s="1"/>
  <c r="LD81" i="7" s="1"/>
  <c r="LJ81" i="7" s="1"/>
  <c r="LP81" i="7" s="1"/>
  <c r="LV81" i="7" s="1"/>
  <c r="MB81" i="7" s="1"/>
  <c r="MH81" i="7" s="1"/>
  <c r="MN81" i="7" s="1"/>
  <c r="MT81" i="7" s="1"/>
  <c r="MZ81" i="7" s="1"/>
  <c r="NF81" i="7" s="1"/>
  <c r="NL81" i="7" s="1"/>
  <c r="NR81" i="7" s="1"/>
  <c r="JH291" i="7"/>
  <c r="JN291" i="7" s="1"/>
  <c r="JT291" i="7" s="1"/>
  <c r="JZ291" i="7" s="1"/>
  <c r="KF291" i="7" s="1"/>
  <c r="KL291" i="7" s="1"/>
  <c r="KR291" i="7" s="1"/>
  <c r="KX291" i="7" s="1"/>
  <c r="LD291" i="7" s="1"/>
  <c r="LJ291" i="7" s="1"/>
  <c r="LP291" i="7" s="1"/>
  <c r="LV291" i="7" s="1"/>
  <c r="MB291" i="7" s="1"/>
  <c r="MH291" i="7" s="1"/>
  <c r="MN291" i="7" s="1"/>
  <c r="MT291" i="7" s="1"/>
  <c r="MZ291" i="7" s="1"/>
  <c r="NF291" i="7" s="1"/>
  <c r="NL291" i="7" s="1"/>
  <c r="NR291" i="7" s="1"/>
  <c r="CD82" i="7"/>
  <c r="CJ82" i="7" s="1"/>
  <c r="CP82" i="7" s="1"/>
  <c r="CV82" i="7" s="1"/>
  <c r="DB82" i="7" s="1"/>
  <c r="DH82" i="7" s="1"/>
  <c r="DN82" i="7" s="1"/>
  <c r="DT82" i="7" s="1"/>
  <c r="DZ82" i="7" s="1"/>
  <c r="EF82" i="7" s="1"/>
  <c r="EL82" i="7" s="1"/>
  <c r="ER82" i="7" s="1"/>
  <c r="EX82" i="7" s="1"/>
  <c r="FD82" i="7" s="1"/>
  <c r="FJ82" i="7" s="1"/>
  <c r="FP82" i="7" s="1"/>
  <c r="FV82" i="7" s="1"/>
  <c r="GB82" i="7" s="1"/>
  <c r="GH82" i="7" s="1"/>
  <c r="GN82" i="7" s="1"/>
  <c r="GT82" i="7" s="1"/>
  <c r="GZ82" i="7" s="1"/>
  <c r="HF82" i="7" s="1"/>
  <c r="HL82" i="7" s="1"/>
  <c r="HR82" i="7" s="1"/>
  <c r="HX82" i="7" s="1"/>
  <c r="ID82" i="7" s="1"/>
  <c r="IJ82" i="7" s="1"/>
  <c r="IP82" i="7" s="1"/>
  <c r="IV82" i="7" s="1"/>
  <c r="JB82" i="7" s="1"/>
  <c r="JH82" i="7" s="1"/>
  <c r="JN82" i="7" s="1"/>
  <c r="JT82" i="7" s="1"/>
  <c r="JZ82" i="7" s="1"/>
  <c r="KF82" i="7" s="1"/>
  <c r="KL82" i="7" s="1"/>
  <c r="KR82" i="7" s="1"/>
  <c r="KX82" i="7" s="1"/>
  <c r="LD82" i="7" s="1"/>
  <c r="LJ82" i="7" s="1"/>
  <c r="LP82" i="7" s="1"/>
  <c r="LV82" i="7" s="1"/>
  <c r="MB82" i="7" s="1"/>
  <c r="MH82" i="7" s="1"/>
  <c r="MN82" i="7" s="1"/>
  <c r="MT82" i="7" s="1"/>
  <c r="MZ82" i="7" s="1"/>
  <c r="NF82" i="7" s="1"/>
  <c r="NL82" i="7" s="1"/>
  <c r="NR82" i="7" s="1"/>
  <c r="CC83" i="7"/>
  <c r="EQ386" i="7"/>
  <c r="EQ387" i="7" s="1"/>
  <c r="JH292" i="7" l="1"/>
  <c r="JN292" i="7" s="1"/>
  <c r="JT292" i="7" s="1"/>
  <c r="JZ292" i="7" s="1"/>
  <c r="KF292" i="7" s="1"/>
  <c r="KL292" i="7" s="1"/>
  <c r="KR292" i="7" s="1"/>
  <c r="KX292" i="7" s="1"/>
  <c r="LD292" i="7" s="1"/>
  <c r="LJ292" i="7" s="1"/>
  <c r="LP292" i="7" s="1"/>
  <c r="LV292" i="7" s="1"/>
  <c r="MB292" i="7" s="1"/>
  <c r="MH292" i="7" s="1"/>
  <c r="MN292" i="7" s="1"/>
  <c r="MT292" i="7" s="1"/>
  <c r="MZ292" i="7" s="1"/>
  <c r="NF292" i="7" s="1"/>
  <c r="NL292" i="7" s="1"/>
  <c r="NR292" i="7" s="1"/>
  <c r="EQ388" i="7"/>
  <c r="CD83" i="7"/>
  <c r="CJ83" i="7" s="1"/>
  <c r="CP83" i="7" s="1"/>
  <c r="CV83" i="7" s="1"/>
  <c r="DB83" i="7" s="1"/>
  <c r="DH83" i="7" s="1"/>
  <c r="DN83" i="7" s="1"/>
  <c r="DT83" i="7" s="1"/>
  <c r="DZ83" i="7" s="1"/>
  <c r="EF83" i="7" s="1"/>
  <c r="EL83" i="7" s="1"/>
  <c r="ER83" i="7" s="1"/>
  <c r="EX83" i="7" s="1"/>
  <c r="FD83" i="7" s="1"/>
  <c r="FJ83" i="7" s="1"/>
  <c r="FP83" i="7" s="1"/>
  <c r="FV83" i="7" s="1"/>
  <c r="GB83" i="7" s="1"/>
  <c r="GH83" i="7" s="1"/>
  <c r="GN83" i="7" s="1"/>
  <c r="GT83" i="7" s="1"/>
  <c r="GZ83" i="7" s="1"/>
  <c r="HF83" i="7" s="1"/>
  <c r="HL83" i="7" s="1"/>
  <c r="HR83" i="7" s="1"/>
  <c r="HX83" i="7" s="1"/>
  <c r="ID83" i="7" s="1"/>
  <c r="IJ83" i="7" s="1"/>
  <c r="IP83" i="7" s="1"/>
  <c r="IV83" i="7" s="1"/>
  <c r="JB83" i="7" s="1"/>
  <c r="CC84" i="7"/>
  <c r="JH5" i="7"/>
  <c r="CC294" i="7"/>
  <c r="CD293" i="7"/>
  <c r="CJ293" i="7" s="1"/>
  <c r="CP293" i="7" s="1"/>
  <c r="CV293" i="7" s="1"/>
  <c r="DB293" i="7" s="1"/>
  <c r="DH293" i="7" s="1"/>
  <c r="DN293" i="7" s="1"/>
  <c r="DT293" i="7" s="1"/>
  <c r="DZ293" i="7" s="1"/>
  <c r="EF293" i="7" s="1"/>
  <c r="EL293" i="7" s="1"/>
  <c r="ER293" i="7" s="1"/>
  <c r="EX293" i="7" s="1"/>
  <c r="FD293" i="7" s="1"/>
  <c r="FJ293" i="7" s="1"/>
  <c r="FP293" i="7" s="1"/>
  <c r="FV293" i="7" s="1"/>
  <c r="GB293" i="7" s="1"/>
  <c r="GH293" i="7" s="1"/>
  <c r="GN293" i="7" s="1"/>
  <c r="GT293" i="7" s="1"/>
  <c r="GZ293" i="7" s="1"/>
  <c r="HF293" i="7" s="1"/>
  <c r="HL293" i="7" s="1"/>
  <c r="HR293" i="7" s="1"/>
  <c r="HX293" i="7" s="1"/>
  <c r="ID293" i="7" s="1"/>
  <c r="IJ293" i="7" s="1"/>
  <c r="IP293" i="7" s="1"/>
  <c r="IV293" i="7" s="1"/>
  <c r="JB293" i="7" s="1"/>
  <c r="CD84" i="7" l="1"/>
  <c r="CJ84" i="7" s="1"/>
  <c r="CP84" i="7" s="1"/>
  <c r="CV84" i="7" s="1"/>
  <c r="DB84" i="7" s="1"/>
  <c r="DH84" i="7" s="1"/>
  <c r="DN84" i="7" s="1"/>
  <c r="DT84" i="7" s="1"/>
  <c r="DZ84" i="7" s="1"/>
  <c r="EF84" i="7" s="1"/>
  <c r="EL84" i="7" s="1"/>
  <c r="ER84" i="7" s="1"/>
  <c r="EX84" i="7" s="1"/>
  <c r="FD84" i="7" s="1"/>
  <c r="FJ84" i="7" s="1"/>
  <c r="FP84" i="7" s="1"/>
  <c r="FV84" i="7" s="1"/>
  <c r="GB84" i="7" s="1"/>
  <c r="GH84" i="7" s="1"/>
  <c r="GN84" i="7" s="1"/>
  <c r="GT84" i="7" s="1"/>
  <c r="GZ84" i="7" s="1"/>
  <c r="HF84" i="7" s="1"/>
  <c r="HL84" i="7" s="1"/>
  <c r="HR84" i="7" s="1"/>
  <c r="HX84" i="7" s="1"/>
  <c r="ID84" i="7" s="1"/>
  <c r="IJ84" i="7" s="1"/>
  <c r="IP84" i="7" s="1"/>
  <c r="IV84" i="7" s="1"/>
  <c r="JB84" i="7" s="1"/>
  <c r="CC85" i="7"/>
  <c r="JH293" i="7"/>
  <c r="JN293" i="7" s="1"/>
  <c r="JT293" i="7" s="1"/>
  <c r="JZ293" i="7" s="1"/>
  <c r="KF293" i="7" s="1"/>
  <c r="KL293" i="7" s="1"/>
  <c r="KR293" i="7" s="1"/>
  <c r="KX293" i="7" s="1"/>
  <c r="LD293" i="7" s="1"/>
  <c r="LJ293" i="7" s="1"/>
  <c r="LP293" i="7" s="1"/>
  <c r="LV293" i="7" s="1"/>
  <c r="MB293" i="7" s="1"/>
  <c r="MH293" i="7" s="1"/>
  <c r="MN293" i="7" s="1"/>
  <c r="MT293" i="7" s="1"/>
  <c r="MZ293" i="7" s="1"/>
  <c r="NF293" i="7" s="1"/>
  <c r="NL293" i="7" s="1"/>
  <c r="NR293" i="7" s="1"/>
  <c r="CC295" i="7"/>
  <c r="CD294" i="7"/>
  <c r="CJ294" i="7" s="1"/>
  <c r="CP294" i="7" s="1"/>
  <c r="CV294" i="7" s="1"/>
  <c r="DB294" i="7" s="1"/>
  <c r="DH294" i="7" s="1"/>
  <c r="DN294" i="7" s="1"/>
  <c r="DT294" i="7" s="1"/>
  <c r="DZ294" i="7" s="1"/>
  <c r="EF294" i="7" s="1"/>
  <c r="EL294" i="7" s="1"/>
  <c r="ER294" i="7" s="1"/>
  <c r="EX294" i="7" s="1"/>
  <c r="FD294" i="7" s="1"/>
  <c r="FJ294" i="7" s="1"/>
  <c r="FP294" i="7" s="1"/>
  <c r="FV294" i="7" s="1"/>
  <c r="GB294" i="7" s="1"/>
  <c r="GH294" i="7" s="1"/>
  <c r="GN294" i="7" s="1"/>
  <c r="GT294" i="7" s="1"/>
  <c r="GZ294" i="7" s="1"/>
  <c r="HF294" i="7" s="1"/>
  <c r="HL294" i="7" s="1"/>
  <c r="HR294" i="7" s="1"/>
  <c r="HX294" i="7" s="1"/>
  <c r="ID294" i="7" s="1"/>
  <c r="IJ294" i="7" s="1"/>
  <c r="IP294" i="7" s="1"/>
  <c r="IV294" i="7" s="1"/>
  <c r="JB294" i="7" s="1"/>
  <c r="JH294" i="7" s="1"/>
  <c r="JN294" i="7" s="1"/>
  <c r="JT294" i="7" s="1"/>
  <c r="JZ294" i="7" s="1"/>
  <c r="JH83" i="7"/>
  <c r="JN83" i="7" s="1"/>
  <c r="JT83" i="7" s="1"/>
  <c r="JZ83" i="7" s="1"/>
  <c r="KF83" i="7" s="1"/>
  <c r="KL83" i="7" s="1"/>
  <c r="KR83" i="7" s="1"/>
  <c r="KX83" i="7" s="1"/>
  <c r="LD83" i="7" s="1"/>
  <c r="LJ83" i="7" s="1"/>
  <c r="LP83" i="7" s="1"/>
  <c r="LV83" i="7" s="1"/>
  <c r="MB83" i="7" s="1"/>
  <c r="MH83" i="7" s="1"/>
  <c r="MN83" i="7" s="1"/>
  <c r="MT83" i="7" s="1"/>
  <c r="MZ83" i="7" s="1"/>
  <c r="NF83" i="7" s="1"/>
  <c r="NL83" i="7" s="1"/>
  <c r="NR83" i="7" s="1"/>
  <c r="EQ389" i="7"/>
  <c r="KF294" i="7" l="1"/>
  <c r="KL294" i="7" s="1"/>
  <c r="KR294" i="7" s="1"/>
  <c r="KX294" i="7" s="1"/>
  <c r="LD294" i="7" s="1"/>
  <c r="LJ294" i="7" s="1"/>
  <c r="LP294" i="7" s="1"/>
  <c r="LV294" i="7" s="1"/>
  <c r="MB294" i="7" s="1"/>
  <c r="MH294" i="7" s="1"/>
  <c r="MN294" i="7" s="1"/>
  <c r="MT294" i="7" s="1"/>
  <c r="MZ294" i="7" s="1"/>
  <c r="NF294" i="7" s="1"/>
  <c r="NL294" i="7" s="1"/>
  <c r="NR294" i="7" s="1"/>
  <c r="JH84" i="7"/>
  <c r="JN84" i="7" s="1"/>
  <c r="JT84" i="7" s="1"/>
  <c r="JZ84" i="7" s="1"/>
  <c r="KF84" i="7" s="1"/>
  <c r="KL84" i="7" s="1"/>
  <c r="KR84" i="7" s="1"/>
  <c r="KX84" i="7" s="1"/>
  <c r="LD84" i="7" s="1"/>
  <c r="LJ84" i="7" s="1"/>
  <c r="LP84" i="7" s="1"/>
  <c r="LV84" i="7" s="1"/>
  <c r="MB84" i="7" s="1"/>
  <c r="MH84" i="7" s="1"/>
  <c r="MN84" i="7" s="1"/>
  <c r="MT84" i="7" s="1"/>
  <c r="MZ84" i="7" s="1"/>
  <c r="NF84" i="7" s="1"/>
  <c r="NL84" i="7" s="1"/>
  <c r="NR84" i="7" s="1"/>
  <c r="EQ390" i="7"/>
  <c r="CD295" i="7"/>
  <c r="CJ295" i="7" s="1"/>
  <c r="CP295" i="7" s="1"/>
  <c r="CV295" i="7" s="1"/>
  <c r="DB295" i="7" s="1"/>
  <c r="DH295" i="7" s="1"/>
  <c r="DN295" i="7" s="1"/>
  <c r="DT295" i="7" s="1"/>
  <c r="DZ295" i="7" s="1"/>
  <c r="EF295" i="7" s="1"/>
  <c r="EL295" i="7" s="1"/>
  <c r="ER295" i="7" s="1"/>
  <c r="EX295" i="7" s="1"/>
  <c r="FD295" i="7" s="1"/>
  <c r="FJ295" i="7" s="1"/>
  <c r="FP295" i="7" s="1"/>
  <c r="FV295" i="7" s="1"/>
  <c r="GB295" i="7" s="1"/>
  <c r="GH295" i="7" s="1"/>
  <c r="GN295" i="7" s="1"/>
  <c r="GT295" i="7" s="1"/>
  <c r="GZ295" i="7" s="1"/>
  <c r="HF295" i="7" s="1"/>
  <c r="HL295" i="7" s="1"/>
  <c r="HR295" i="7" s="1"/>
  <c r="HX295" i="7" s="1"/>
  <c r="ID295" i="7" s="1"/>
  <c r="IJ295" i="7" s="1"/>
  <c r="IP295" i="7" s="1"/>
  <c r="IV295" i="7" s="1"/>
  <c r="JB295" i="7" s="1"/>
  <c r="CC296" i="7"/>
  <c r="CD85" i="7"/>
  <c r="CJ85" i="7" s="1"/>
  <c r="CP85" i="7" s="1"/>
  <c r="CV85" i="7" s="1"/>
  <c r="DB85" i="7" s="1"/>
  <c r="DH85" i="7" s="1"/>
  <c r="DN85" i="7" s="1"/>
  <c r="DT85" i="7" s="1"/>
  <c r="DZ85" i="7" s="1"/>
  <c r="EF85" i="7" s="1"/>
  <c r="EL85" i="7" s="1"/>
  <c r="ER85" i="7" s="1"/>
  <c r="EX85" i="7" s="1"/>
  <c r="FD85" i="7" s="1"/>
  <c r="FJ85" i="7" s="1"/>
  <c r="FP85" i="7" s="1"/>
  <c r="FV85" i="7" s="1"/>
  <c r="GB85" i="7" s="1"/>
  <c r="GH85" i="7" s="1"/>
  <c r="GN85" i="7" s="1"/>
  <c r="GT85" i="7" s="1"/>
  <c r="GZ85" i="7" s="1"/>
  <c r="HF85" i="7" s="1"/>
  <c r="HL85" i="7" s="1"/>
  <c r="HR85" i="7" s="1"/>
  <c r="HX85" i="7" s="1"/>
  <c r="ID85" i="7" s="1"/>
  <c r="IJ85" i="7" s="1"/>
  <c r="IP85" i="7" s="1"/>
  <c r="IV85" i="7" s="1"/>
  <c r="JB85" i="7" s="1"/>
  <c r="CC86" i="7"/>
  <c r="CC87" i="7" l="1"/>
  <c r="CD86" i="7"/>
  <c r="CJ86" i="7" s="1"/>
  <c r="CP86" i="7" s="1"/>
  <c r="CV86" i="7" s="1"/>
  <c r="DB86" i="7" s="1"/>
  <c r="DH86" i="7" s="1"/>
  <c r="DN86" i="7" s="1"/>
  <c r="DT86" i="7" s="1"/>
  <c r="DZ86" i="7" s="1"/>
  <c r="EF86" i="7" s="1"/>
  <c r="EL86" i="7" s="1"/>
  <c r="ER86" i="7" s="1"/>
  <c r="EX86" i="7" s="1"/>
  <c r="FD86" i="7" s="1"/>
  <c r="FJ86" i="7" s="1"/>
  <c r="FP86" i="7" s="1"/>
  <c r="FV86" i="7" s="1"/>
  <c r="GB86" i="7" s="1"/>
  <c r="GH86" i="7" s="1"/>
  <c r="GN86" i="7" s="1"/>
  <c r="GT86" i="7" s="1"/>
  <c r="GZ86" i="7" s="1"/>
  <c r="HF86" i="7" s="1"/>
  <c r="HL86" i="7" s="1"/>
  <c r="HR86" i="7" s="1"/>
  <c r="HX86" i="7" s="1"/>
  <c r="ID86" i="7" s="1"/>
  <c r="IJ86" i="7" s="1"/>
  <c r="JH85" i="7"/>
  <c r="JN85" i="7" s="1"/>
  <c r="JT85" i="7" s="1"/>
  <c r="JZ85" i="7" s="1"/>
  <c r="KF85" i="7" s="1"/>
  <c r="KL85" i="7" s="1"/>
  <c r="KR85" i="7" s="1"/>
  <c r="KX85" i="7" s="1"/>
  <c r="LD85" i="7" s="1"/>
  <c r="LJ85" i="7" s="1"/>
  <c r="LP85" i="7" s="1"/>
  <c r="LV85" i="7" s="1"/>
  <c r="MB85" i="7" s="1"/>
  <c r="MH85" i="7" s="1"/>
  <c r="MN85" i="7" s="1"/>
  <c r="MT85" i="7" s="1"/>
  <c r="MZ85" i="7" s="1"/>
  <c r="NF85" i="7" s="1"/>
  <c r="NL85" i="7" s="1"/>
  <c r="NR85" i="7" s="1"/>
  <c r="CD296" i="7"/>
  <c r="CJ296" i="7" s="1"/>
  <c r="CP296" i="7" s="1"/>
  <c r="CV296" i="7" s="1"/>
  <c r="DB296" i="7" s="1"/>
  <c r="DH296" i="7" s="1"/>
  <c r="DN296" i="7" s="1"/>
  <c r="DT296" i="7" s="1"/>
  <c r="DZ296" i="7" s="1"/>
  <c r="EF296" i="7" s="1"/>
  <c r="EL296" i="7" s="1"/>
  <c r="ER296" i="7" s="1"/>
  <c r="EX296" i="7" s="1"/>
  <c r="FD296" i="7" s="1"/>
  <c r="FJ296" i="7" s="1"/>
  <c r="FP296" i="7" s="1"/>
  <c r="FV296" i="7" s="1"/>
  <c r="GB296" i="7" s="1"/>
  <c r="GH296" i="7" s="1"/>
  <c r="GN296" i="7" s="1"/>
  <c r="GT296" i="7" s="1"/>
  <c r="GZ296" i="7" s="1"/>
  <c r="HF296" i="7" s="1"/>
  <c r="HL296" i="7" s="1"/>
  <c r="HR296" i="7" s="1"/>
  <c r="HX296" i="7" s="1"/>
  <c r="ID296" i="7" s="1"/>
  <c r="IJ296" i="7" s="1"/>
  <c r="IP296" i="7" s="1"/>
  <c r="IV296" i="7" s="1"/>
  <c r="JB296" i="7" s="1"/>
  <c r="CC297" i="7"/>
  <c r="JH295" i="7"/>
  <c r="JN295" i="7" s="1"/>
  <c r="JT295" i="7" s="1"/>
  <c r="JZ295" i="7" s="1"/>
  <c r="KF295" i="7" s="1"/>
  <c r="KL295" i="7" s="1"/>
  <c r="KR295" i="7" s="1"/>
  <c r="KX295" i="7" s="1"/>
  <c r="LD295" i="7" s="1"/>
  <c r="LJ295" i="7" s="1"/>
  <c r="LP295" i="7" s="1"/>
  <c r="LV295" i="7" s="1"/>
  <c r="MB295" i="7" s="1"/>
  <c r="MH295" i="7" s="1"/>
  <c r="MN295" i="7" s="1"/>
  <c r="MT295" i="7" s="1"/>
  <c r="MZ295" i="7" s="1"/>
  <c r="NF295" i="7" s="1"/>
  <c r="NL295" i="7" s="1"/>
  <c r="NR295" i="7" s="1"/>
  <c r="EQ391" i="7"/>
  <c r="IP86" i="7" l="1"/>
  <c r="IV86" i="7" s="1"/>
  <c r="JB86" i="7" s="1"/>
  <c r="JH86" i="7" s="1"/>
  <c r="JN86" i="7" s="1"/>
  <c r="JT86" i="7" s="1"/>
  <c r="JZ86" i="7" s="1"/>
  <c r="KF86" i="7" s="1"/>
  <c r="KL86" i="7" s="1"/>
  <c r="KR86" i="7" s="1"/>
  <c r="KX86" i="7" s="1"/>
  <c r="LD86" i="7" s="1"/>
  <c r="LJ86" i="7" s="1"/>
  <c r="LP86" i="7" s="1"/>
  <c r="LV86" i="7" s="1"/>
  <c r="MB86" i="7" s="1"/>
  <c r="MH86" i="7" s="1"/>
  <c r="MN86" i="7" s="1"/>
  <c r="MT86" i="7" s="1"/>
  <c r="MZ86" i="7" s="1"/>
  <c r="NF86" i="7" s="1"/>
  <c r="NL86" i="7" s="1"/>
  <c r="NR86" i="7" s="1"/>
  <c r="EQ392" i="7"/>
  <c r="JH296" i="7"/>
  <c r="JN296" i="7" s="1"/>
  <c r="JT296" i="7" s="1"/>
  <c r="JZ296" i="7" s="1"/>
  <c r="KF296" i="7" s="1"/>
  <c r="KL296" i="7" s="1"/>
  <c r="KR296" i="7" s="1"/>
  <c r="KX296" i="7" s="1"/>
  <c r="LD296" i="7" s="1"/>
  <c r="LJ296" i="7" s="1"/>
  <c r="LP296" i="7" s="1"/>
  <c r="LV296" i="7" s="1"/>
  <c r="MB296" i="7" s="1"/>
  <c r="MH296" i="7" s="1"/>
  <c r="MN296" i="7" s="1"/>
  <c r="MT296" i="7" s="1"/>
  <c r="MZ296" i="7" s="1"/>
  <c r="NF296" i="7" s="1"/>
  <c r="NL296" i="7" s="1"/>
  <c r="NR296" i="7" s="1"/>
  <c r="CD87" i="7"/>
  <c r="CJ87" i="7" s="1"/>
  <c r="CP87" i="7" s="1"/>
  <c r="CV87" i="7" s="1"/>
  <c r="DB87" i="7" s="1"/>
  <c r="DH87" i="7" s="1"/>
  <c r="DN87" i="7" s="1"/>
  <c r="DT87" i="7" s="1"/>
  <c r="DZ87" i="7" s="1"/>
  <c r="EF87" i="7" s="1"/>
  <c r="EL87" i="7" s="1"/>
  <c r="ER87" i="7" s="1"/>
  <c r="EX87" i="7" s="1"/>
  <c r="FD87" i="7" s="1"/>
  <c r="FJ87" i="7" s="1"/>
  <c r="FP87" i="7" s="1"/>
  <c r="FV87" i="7" s="1"/>
  <c r="GB87" i="7" s="1"/>
  <c r="GH87" i="7" s="1"/>
  <c r="GN87" i="7" s="1"/>
  <c r="GT87" i="7" s="1"/>
  <c r="GZ87" i="7" s="1"/>
  <c r="HF87" i="7" s="1"/>
  <c r="HL87" i="7" s="1"/>
  <c r="HR87" i="7" s="1"/>
  <c r="HX87" i="7" s="1"/>
  <c r="CC88" i="7"/>
  <c r="CC298" i="7"/>
  <c r="CD297" i="7"/>
  <c r="CJ297" i="7" s="1"/>
  <c r="CP297" i="7" s="1"/>
  <c r="CV297" i="7" s="1"/>
  <c r="DB297" i="7" s="1"/>
  <c r="DH297" i="7" s="1"/>
  <c r="DN297" i="7" s="1"/>
  <c r="DT297" i="7" s="1"/>
  <c r="DZ297" i="7" s="1"/>
  <c r="EF297" i="7" s="1"/>
  <c r="EL297" i="7" s="1"/>
  <c r="ER297" i="7" s="1"/>
  <c r="EX297" i="7" s="1"/>
  <c r="FD297" i="7" s="1"/>
  <c r="FJ297" i="7" s="1"/>
  <c r="FP297" i="7" s="1"/>
  <c r="FV297" i="7" s="1"/>
  <c r="GB297" i="7" s="1"/>
  <c r="GH297" i="7" s="1"/>
  <c r="GN297" i="7" s="1"/>
  <c r="GT297" i="7" s="1"/>
  <c r="GZ297" i="7" s="1"/>
  <c r="HF297" i="7" s="1"/>
  <c r="HL297" i="7" s="1"/>
  <c r="HR297" i="7" s="1"/>
  <c r="HX297" i="7" s="1"/>
  <c r="ID297" i="7" s="1"/>
  <c r="IJ297" i="7" s="1"/>
  <c r="IP297" i="7" s="1"/>
  <c r="IV297" i="7" s="1"/>
  <c r="JB297" i="7" s="1"/>
  <c r="ID87" i="7" l="1"/>
  <c r="IJ87" i="7" s="1"/>
  <c r="IP87" i="7" s="1"/>
  <c r="IV87" i="7" s="1"/>
  <c r="JB87" i="7" s="1"/>
  <c r="JH87" i="7" s="1"/>
  <c r="JN87" i="7" s="1"/>
  <c r="JT87" i="7" s="1"/>
  <c r="JH297" i="7"/>
  <c r="JN297" i="7" s="1"/>
  <c r="JT297" i="7" s="1"/>
  <c r="JZ297" i="7" s="1"/>
  <c r="CC299" i="7"/>
  <c r="CD298" i="7"/>
  <c r="CJ298" i="7" s="1"/>
  <c r="CP298" i="7" s="1"/>
  <c r="CV298" i="7" s="1"/>
  <c r="DB298" i="7" s="1"/>
  <c r="DH298" i="7" s="1"/>
  <c r="DN298" i="7" s="1"/>
  <c r="DT298" i="7" s="1"/>
  <c r="DZ298" i="7" s="1"/>
  <c r="EF298" i="7" s="1"/>
  <c r="EL298" i="7" s="1"/>
  <c r="ER298" i="7" s="1"/>
  <c r="EX298" i="7" s="1"/>
  <c r="FD298" i="7" s="1"/>
  <c r="FJ298" i="7" s="1"/>
  <c r="FP298" i="7" s="1"/>
  <c r="FV298" i="7" s="1"/>
  <c r="GB298" i="7" s="1"/>
  <c r="GH298" i="7" s="1"/>
  <c r="GN298" i="7" s="1"/>
  <c r="GT298" i="7" s="1"/>
  <c r="GZ298" i="7" s="1"/>
  <c r="HF298" i="7" s="1"/>
  <c r="HL298" i="7" s="1"/>
  <c r="HR298" i="7" s="1"/>
  <c r="HX298" i="7" s="1"/>
  <c r="ID298" i="7" s="1"/>
  <c r="IJ298" i="7" s="1"/>
  <c r="IP298" i="7" s="1"/>
  <c r="IV298" i="7" s="1"/>
  <c r="JB298" i="7" s="1"/>
  <c r="CC89" i="7"/>
  <c r="CD88" i="7"/>
  <c r="CJ88" i="7" s="1"/>
  <c r="EQ393" i="7"/>
  <c r="CP88" i="7" l="1"/>
  <c r="CV88" i="7" s="1"/>
  <c r="DB88" i="7" s="1"/>
  <c r="DH88" i="7" s="1"/>
  <c r="DN88" i="7" s="1"/>
  <c r="DT88" i="7" s="1"/>
  <c r="DZ88" i="7" s="1"/>
  <c r="EF88" i="7" s="1"/>
  <c r="EL88" i="7" s="1"/>
  <c r="ER88" i="7" s="1"/>
  <c r="EX88" i="7" s="1"/>
  <c r="FD88" i="7" s="1"/>
  <c r="FJ88" i="7" s="1"/>
  <c r="FP88" i="7" s="1"/>
  <c r="FV88" i="7" s="1"/>
  <c r="GB88" i="7" s="1"/>
  <c r="GH88" i="7" s="1"/>
  <c r="GN88" i="7" s="1"/>
  <c r="GT88" i="7" s="1"/>
  <c r="GZ88" i="7" s="1"/>
  <c r="HF88" i="7" s="1"/>
  <c r="HL88" i="7" s="1"/>
  <c r="HR88" i="7" s="1"/>
  <c r="HX88" i="7" s="1"/>
  <c r="ID88" i="7" s="1"/>
  <c r="IJ88" i="7" s="1"/>
  <c r="IP88" i="7" s="1"/>
  <c r="IV88" i="7" s="1"/>
  <c r="JB88" i="7" s="1"/>
  <c r="JH88" i="7" s="1"/>
  <c r="JN88" i="7" s="1"/>
  <c r="JT88" i="7" s="1"/>
  <c r="JZ88" i="7" s="1"/>
  <c r="KF88" i="7" s="1"/>
  <c r="KL88" i="7" s="1"/>
  <c r="KR88" i="7" s="1"/>
  <c r="KX88" i="7" s="1"/>
  <c r="LD88" i="7" s="1"/>
  <c r="LJ88" i="7" s="1"/>
  <c r="LP88" i="7" s="1"/>
  <c r="LV88" i="7" s="1"/>
  <c r="MB88" i="7" s="1"/>
  <c r="MH88" i="7" s="1"/>
  <c r="MN88" i="7" s="1"/>
  <c r="MT88" i="7" s="1"/>
  <c r="MZ88" i="7" s="1"/>
  <c r="NF88" i="7" s="1"/>
  <c r="NL88" i="7" s="1"/>
  <c r="NR88" i="7" s="1"/>
  <c r="JZ87" i="7"/>
  <c r="KF87" i="7" s="1"/>
  <c r="KL87" i="7" s="1"/>
  <c r="KR87" i="7" s="1"/>
  <c r="KX87" i="7" s="1"/>
  <c r="LD87" i="7" s="1"/>
  <c r="LJ87" i="7" s="1"/>
  <c r="LP87" i="7" s="1"/>
  <c r="LV87" i="7" s="1"/>
  <c r="MB87" i="7" s="1"/>
  <c r="MH87" i="7" s="1"/>
  <c r="MN87" i="7" s="1"/>
  <c r="MT87" i="7" s="1"/>
  <c r="MZ87" i="7" s="1"/>
  <c r="NF87" i="7" s="1"/>
  <c r="NL87" i="7" s="1"/>
  <c r="NR87" i="7" s="1"/>
  <c r="KF297" i="7"/>
  <c r="KL297" i="7" s="1"/>
  <c r="KR297" i="7" s="1"/>
  <c r="KX297" i="7" s="1"/>
  <c r="LD297" i="7" s="1"/>
  <c r="LJ297" i="7" s="1"/>
  <c r="LP297" i="7" s="1"/>
  <c r="LV297" i="7" s="1"/>
  <c r="MB297" i="7" s="1"/>
  <c r="MH297" i="7" s="1"/>
  <c r="MN297" i="7" s="1"/>
  <c r="MT297" i="7" s="1"/>
  <c r="MZ297" i="7" s="1"/>
  <c r="NF297" i="7" s="1"/>
  <c r="NL297" i="7" s="1"/>
  <c r="NR297" i="7" s="1"/>
  <c r="EQ394" i="7"/>
  <c r="JH298" i="7"/>
  <c r="JN298" i="7" s="1"/>
  <c r="JT298" i="7" s="1"/>
  <c r="JZ298" i="7" s="1"/>
  <c r="KF298" i="7" s="1"/>
  <c r="KL298" i="7" s="1"/>
  <c r="KR298" i="7" s="1"/>
  <c r="KX298" i="7" s="1"/>
  <c r="LD298" i="7" s="1"/>
  <c r="LJ298" i="7" s="1"/>
  <c r="LP298" i="7" s="1"/>
  <c r="LV298" i="7" s="1"/>
  <c r="MB298" i="7" s="1"/>
  <c r="MH298" i="7" s="1"/>
  <c r="MN298" i="7" s="1"/>
  <c r="MT298" i="7" s="1"/>
  <c r="MZ298" i="7" s="1"/>
  <c r="NF298" i="7" s="1"/>
  <c r="NL298" i="7" s="1"/>
  <c r="NR298" i="7" s="1"/>
  <c r="CC90" i="7"/>
  <c r="CD89" i="7"/>
  <c r="CJ89" i="7" s="1"/>
  <c r="CP89" i="7" s="1"/>
  <c r="CV89" i="7" s="1"/>
  <c r="DB89" i="7" s="1"/>
  <c r="DH89" i="7" s="1"/>
  <c r="DN89" i="7" s="1"/>
  <c r="DT89" i="7" s="1"/>
  <c r="DZ89" i="7" s="1"/>
  <c r="EF89" i="7" s="1"/>
  <c r="EL89" i="7" s="1"/>
  <c r="ER89" i="7" s="1"/>
  <c r="EX89" i="7" s="1"/>
  <c r="FD89" i="7" s="1"/>
  <c r="FJ89" i="7" s="1"/>
  <c r="FP89" i="7" s="1"/>
  <c r="FV89" i="7" s="1"/>
  <c r="GB89" i="7" s="1"/>
  <c r="GH89" i="7" s="1"/>
  <c r="GN89" i="7" s="1"/>
  <c r="GT89" i="7" s="1"/>
  <c r="GZ89" i="7" s="1"/>
  <c r="HF89" i="7" s="1"/>
  <c r="HL89" i="7" s="1"/>
  <c r="HR89" i="7" s="1"/>
  <c r="HX89" i="7" s="1"/>
  <c r="ID89" i="7" s="1"/>
  <c r="IJ89" i="7" s="1"/>
  <c r="IP89" i="7" s="1"/>
  <c r="IV89" i="7" s="1"/>
  <c r="JB89" i="7" s="1"/>
  <c r="CD299" i="7"/>
  <c r="CJ299" i="7" s="1"/>
  <c r="CP299" i="7" s="1"/>
  <c r="CV299" i="7" s="1"/>
  <c r="DB299" i="7" s="1"/>
  <c r="DH299" i="7" s="1"/>
  <c r="DN299" i="7" s="1"/>
  <c r="DT299" i="7" s="1"/>
  <c r="DZ299" i="7" s="1"/>
  <c r="EF299" i="7" s="1"/>
  <c r="EL299" i="7" s="1"/>
  <c r="ER299" i="7" s="1"/>
  <c r="EX299" i="7" s="1"/>
  <c r="FD299" i="7" s="1"/>
  <c r="FJ299" i="7" s="1"/>
  <c r="FP299" i="7" s="1"/>
  <c r="FV299" i="7" s="1"/>
  <c r="GB299" i="7" s="1"/>
  <c r="GH299" i="7" s="1"/>
  <c r="GN299" i="7" s="1"/>
  <c r="GT299" i="7" s="1"/>
  <c r="GZ299" i="7" s="1"/>
  <c r="HF299" i="7" s="1"/>
  <c r="HL299" i="7" s="1"/>
  <c r="HR299" i="7" s="1"/>
  <c r="HX299" i="7" s="1"/>
  <c r="ID299" i="7" s="1"/>
  <c r="IJ299" i="7" s="1"/>
  <c r="IP299" i="7" s="1"/>
  <c r="IV299" i="7" s="1"/>
  <c r="JB299" i="7" s="1"/>
  <c r="CC300" i="7"/>
  <c r="CD300" i="7" l="1"/>
  <c r="CJ300" i="7" s="1"/>
  <c r="CP300" i="7" s="1"/>
  <c r="CV300" i="7" s="1"/>
  <c r="DB300" i="7" s="1"/>
  <c r="DH300" i="7" s="1"/>
  <c r="DN300" i="7" s="1"/>
  <c r="DT300" i="7" s="1"/>
  <c r="DZ300" i="7" s="1"/>
  <c r="EF300" i="7" s="1"/>
  <c r="EL300" i="7" s="1"/>
  <c r="ER300" i="7" s="1"/>
  <c r="EX300" i="7" s="1"/>
  <c r="FD300" i="7" s="1"/>
  <c r="FJ300" i="7" s="1"/>
  <c r="FP300" i="7" s="1"/>
  <c r="FV300" i="7" s="1"/>
  <c r="GB300" i="7" s="1"/>
  <c r="GH300" i="7" s="1"/>
  <c r="GN300" i="7" s="1"/>
  <c r="GT300" i="7" s="1"/>
  <c r="GZ300" i="7" s="1"/>
  <c r="HF300" i="7" s="1"/>
  <c r="HL300" i="7" s="1"/>
  <c r="HR300" i="7" s="1"/>
  <c r="HX300" i="7" s="1"/>
  <c r="ID300" i="7" s="1"/>
  <c r="IJ300" i="7" s="1"/>
  <c r="IP300" i="7" s="1"/>
  <c r="IV300" i="7" s="1"/>
  <c r="JB300" i="7" s="1"/>
  <c r="CC301" i="7"/>
  <c r="JH89" i="7"/>
  <c r="JN89" i="7" s="1"/>
  <c r="JT89" i="7" s="1"/>
  <c r="JZ89" i="7" s="1"/>
  <c r="KF89" i="7" s="1"/>
  <c r="KL89" i="7" s="1"/>
  <c r="KR89" i="7" s="1"/>
  <c r="KX89" i="7" s="1"/>
  <c r="LD89" i="7" s="1"/>
  <c r="LJ89" i="7" s="1"/>
  <c r="LP89" i="7" s="1"/>
  <c r="LV89" i="7" s="1"/>
  <c r="MB89" i="7" s="1"/>
  <c r="MH89" i="7" s="1"/>
  <c r="MN89" i="7" s="1"/>
  <c r="MT89" i="7" s="1"/>
  <c r="MZ89" i="7" s="1"/>
  <c r="NF89" i="7" s="1"/>
  <c r="NL89" i="7" s="1"/>
  <c r="NR89" i="7" s="1"/>
  <c r="JH299" i="7"/>
  <c r="JN299" i="7" s="1"/>
  <c r="JT299" i="7" s="1"/>
  <c r="JZ299" i="7" s="1"/>
  <c r="KF299" i="7" s="1"/>
  <c r="KL299" i="7" s="1"/>
  <c r="KR299" i="7" s="1"/>
  <c r="KX299" i="7" s="1"/>
  <c r="LD299" i="7" s="1"/>
  <c r="LJ299" i="7" s="1"/>
  <c r="LP299" i="7" s="1"/>
  <c r="LV299" i="7" s="1"/>
  <c r="MB299" i="7" s="1"/>
  <c r="MH299" i="7" s="1"/>
  <c r="MN299" i="7" s="1"/>
  <c r="MT299" i="7" s="1"/>
  <c r="MZ299" i="7" s="1"/>
  <c r="NF299" i="7" s="1"/>
  <c r="NL299" i="7" s="1"/>
  <c r="NR299" i="7" s="1"/>
  <c r="CC91" i="7"/>
  <c r="CD90" i="7"/>
  <c r="CJ90" i="7" s="1"/>
  <c r="CP90" i="7" s="1"/>
  <c r="CV90" i="7" s="1"/>
  <c r="DB90" i="7" s="1"/>
  <c r="DH90" i="7" s="1"/>
  <c r="DN90" i="7" s="1"/>
  <c r="DT90" i="7" s="1"/>
  <c r="DZ90" i="7" s="1"/>
  <c r="EF90" i="7" s="1"/>
  <c r="EL90" i="7" s="1"/>
  <c r="ER90" i="7" s="1"/>
  <c r="EX90" i="7" s="1"/>
  <c r="FD90" i="7" s="1"/>
  <c r="FJ90" i="7" s="1"/>
  <c r="FP90" i="7" s="1"/>
  <c r="FV90" i="7" s="1"/>
  <c r="GB90" i="7" s="1"/>
  <c r="GH90" i="7" s="1"/>
  <c r="GN90" i="7" s="1"/>
  <c r="GT90" i="7" s="1"/>
  <c r="GZ90" i="7" s="1"/>
  <c r="HF90" i="7" s="1"/>
  <c r="HL90" i="7" s="1"/>
  <c r="HR90" i="7" s="1"/>
  <c r="HX90" i="7" s="1"/>
  <c r="ID90" i="7" s="1"/>
  <c r="IJ90" i="7" s="1"/>
  <c r="IP90" i="7" s="1"/>
  <c r="IV90" i="7" s="1"/>
  <c r="JB90" i="7" s="1"/>
  <c r="EQ395" i="7"/>
  <c r="EQ396" i="7" s="1"/>
  <c r="JH90" i="7" l="1"/>
  <c r="JN90" i="7" s="1"/>
  <c r="JT90" i="7" s="1"/>
  <c r="JZ90" i="7" s="1"/>
  <c r="CC302" i="7"/>
  <c r="CD301" i="7"/>
  <c r="CJ301" i="7" s="1"/>
  <c r="CP301" i="7" s="1"/>
  <c r="CV301" i="7" s="1"/>
  <c r="DB301" i="7" s="1"/>
  <c r="DH301" i="7" s="1"/>
  <c r="DN301" i="7" s="1"/>
  <c r="DT301" i="7" s="1"/>
  <c r="DZ301" i="7" s="1"/>
  <c r="EF301" i="7" s="1"/>
  <c r="EL301" i="7" s="1"/>
  <c r="ER301" i="7" s="1"/>
  <c r="EX301" i="7" s="1"/>
  <c r="FD301" i="7" s="1"/>
  <c r="FJ301" i="7" s="1"/>
  <c r="FP301" i="7" s="1"/>
  <c r="FV301" i="7" s="1"/>
  <c r="GB301" i="7" s="1"/>
  <c r="GH301" i="7" s="1"/>
  <c r="GN301" i="7" s="1"/>
  <c r="GT301" i="7" s="1"/>
  <c r="GZ301" i="7" s="1"/>
  <c r="HF301" i="7" s="1"/>
  <c r="HL301" i="7" s="1"/>
  <c r="HR301" i="7" s="1"/>
  <c r="HX301" i="7" s="1"/>
  <c r="ID301" i="7" s="1"/>
  <c r="EQ397" i="7"/>
  <c r="CC92" i="7"/>
  <c r="CD91" i="7"/>
  <c r="CJ91" i="7" s="1"/>
  <c r="CP91" i="7" s="1"/>
  <c r="CV91" i="7" s="1"/>
  <c r="DB91" i="7" s="1"/>
  <c r="DH91" i="7" s="1"/>
  <c r="JH300" i="7"/>
  <c r="JN300" i="7" s="1"/>
  <c r="JT300" i="7" s="1"/>
  <c r="JZ300" i="7" s="1"/>
  <c r="DN91" i="7" l="1"/>
  <c r="DT91" i="7" s="1"/>
  <c r="DZ91" i="7" s="1"/>
  <c r="EF91" i="7" s="1"/>
  <c r="EL91" i="7" s="1"/>
  <c r="ER91" i="7" s="1"/>
  <c r="EX91" i="7" s="1"/>
  <c r="FD91" i="7" s="1"/>
  <c r="FJ91" i="7" s="1"/>
  <c r="FP91" i="7" s="1"/>
  <c r="FV91" i="7" s="1"/>
  <c r="GB91" i="7" s="1"/>
  <c r="GH91" i="7" s="1"/>
  <c r="GN91" i="7" s="1"/>
  <c r="GT91" i="7" s="1"/>
  <c r="GZ91" i="7" s="1"/>
  <c r="HF91" i="7" s="1"/>
  <c r="HL91" i="7" s="1"/>
  <c r="HR91" i="7" s="1"/>
  <c r="HX91" i="7" s="1"/>
  <c r="ID91" i="7" s="1"/>
  <c r="IJ91" i="7" s="1"/>
  <c r="IP91" i="7" s="1"/>
  <c r="IV91" i="7" s="1"/>
  <c r="JB91" i="7" s="1"/>
  <c r="JH91" i="7" s="1"/>
  <c r="JN91" i="7" s="1"/>
  <c r="JT91" i="7" s="1"/>
  <c r="JZ91" i="7" s="1"/>
  <c r="IJ301" i="7"/>
  <c r="IP301" i="7" s="1"/>
  <c r="IV301" i="7" s="1"/>
  <c r="JB301" i="7" s="1"/>
  <c r="JH301" i="7" s="1"/>
  <c r="JN301" i="7" s="1"/>
  <c r="JT301" i="7" s="1"/>
  <c r="JZ301" i="7" s="1"/>
  <c r="KF301" i="7" s="1"/>
  <c r="KL301" i="7" s="1"/>
  <c r="KR301" i="7" s="1"/>
  <c r="KX301" i="7" s="1"/>
  <c r="LD301" i="7" s="1"/>
  <c r="LJ301" i="7" s="1"/>
  <c r="LP301" i="7" s="1"/>
  <c r="LV301" i="7" s="1"/>
  <c r="MB301" i="7" s="1"/>
  <c r="MH301" i="7" s="1"/>
  <c r="MN301" i="7" s="1"/>
  <c r="MT301" i="7" s="1"/>
  <c r="MZ301" i="7" s="1"/>
  <c r="NF301" i="7" s="1"/>
  <c r="NL301" i="7" s="1"/>
  <c r="NR301" i="7" s="1"/>
  <c r="KF300" i="7"/>
  <c r="KL300" i="7" s="1"/>
  <c r="KR300" i="7" s="1"/>
  <c r="KX300" i="7" s="1"/>
  <c r="LD300" i="7" s="1"/>
  <c r="LJ300" i="7" s="1"/>
  <c r="LP300" i="7" s="1"/>
  <c r="LV300" i="7" s="1"/>
  <c r="MB300" i="7" s="1"/>
  <c r="MH300" i="7" s="1"/>
  <c r="MN300" i="7" s="1"/>
  <c r="MT300" i="7" s="1"/>
  <c r="MZ300" i="7" s="1"/>
  <c r="NF300" i="7" s="1"/>
  <c r="NL300" i="7" s="1"/>
  <c r="NR300" i="7" s="1"/>
  <c r="KF90" i="7"/>
  <c r="KL90" i="7" s="1"/>
  <c r="KR90" i="7" s="1"/>
  <c r="KX90" i="7" s="1"/>
  <c r="LD90" i="7" s="1"/>
  <c r="LJ90" i="7" s="1"/>
  <c r="LP90" i="7" s="1"/>
  <c r="LV90" i="7" s="1"/>
  <c r="MB90" i="7" s="1"/>
  <c r="MH90" i="7" s="1"/>
  <c r="MN90" i="7" s="1"/>
  <c r="MT90" i="7" s="1"/>
  <c r="MZ90" i="7" s="1"/>
  <c r="NF90" i="7" s="1"/>
  <c r="NL90" i="7" s="1"/>
  <c r="NR90" i="7" s="1"/>
  <c r="CC93" i="7"/>
  <c r="CD92" i="7"/>
  <c r="CJ92" i="7" s="1"/>
  <c r="CP92" i="7" s="1"/>
  <c r="CV92" i="7" s="1"/>
  <c r="DB92" i="7" s="1"/>
  <c r="DH92" i="7" s="1"/>
  <c r="DN92" i="7" s="1"/>
  <c r="DT92" i="7" s="1"/>
  <c r="DZ92" i="7" s="1"/>
  <c r="EF92" i="7" s="1"/>
  <c r="EL92" i="7" s="1"/>
  <c r="ER92" i="7" s="1"/>
  <c r="EX92" i="7" s="1"/>
  <c r="FD92" i="7" s="1"/>
  <c r="FJ92" i="7" s="1"/>
  <c r="FP92" i="7" s="1"/>
  <c r="FV92" i="7" s="1"/>
  <c r="GB92" i="7" s="1"/>
  <c r="GH92" i="7" s="1"/>
  <c r="GN92" i="7" s="1"/>
  <c r="GT92" i="7" s="1"/>
  <c r="GZ92" i="7" s="1"/>
  <c r="HF92" i="7" s="1"/>
  <c r="HL92" i="7" s="1"/>
  <c r="HR92" i="7" s="1"/>
  <c r="HX92" i="7" s="1"/>
  <c r="ID92" i="7" s="1"/>
  <c r="IJ92" i="7" s="1"/>
  <c r="IP92" i="7" s="1"/>
  <c r="IV92" i="7" s="1"/>
  <c r="JB92" i="7" s="1"/>
  <c r="EQ398" i="7"/>
  <c r="CC303" i="7"/>
  <c r="CD302" i="7"/>
  <c r="CJ302" i="7" s="1"/>
  <c r="CP302" i="7" s="1"/>
  <c r="CV302" i="7" s="1"/>
  <c r="DB302" i="7" s="1"/>
  <c r="DH302" i="7" s="1"/>
  <c r="DN302" i="7" s="1"/>
  <c r="DT302" i="7" s="1"/>
  <c r="DZ302" i="7" s="1"/>
  <c r="EF302" i="7" s="1"/>
  <c r="EL302" i="7" s="1"/>
  <c r="ER302" i="7" s="1"/>
  <c r="EX302" i="7" s="1"/>
  <c r="FD302" i="7" s="1"/>
  <c r="FJ302" i="7" s="1"/>
  <c r="FP302" i="7" s="1"/>
  <c r="FV302" i="7" s="1"/>
  <c r="GB302" i="7" s="1"/>
  <c r="GH302" i="7" s="1"/>
  <c r="GN302" i="7" s="1"/>
  <c r="GT302" i="7" s="1"/>
  <c r="GZ302" i="7" s="1"/>
  <c r="HF302" i="7" s="1"/>
  <c r="HL302" i="7" s="1"/>
  <c r="HR302" i="7" s="1"/>
  <c r="HX302" i="7" s="1"/>
  <c r="ID302" i="7" s="1"/>
  <c r="IJ302" i="7" s="1"/>
  <c r="IP302" i="7" s="1"/>
  <c r="IV302" i="7" s="1"/>
  <c r="JB302" i="7" s="1"/>
  <c r="KF91" i="7" l="1"/>
  <c r="KL91" i="7" s="1"/>
  <c r="KR91" i="7" s="1"/>
  <c r="KX91" i="7" s="1"/>
  <c r="LD91" i="7" s="1"/>
  <c r="LJ91" i="7" s="1"/>
  <c r="LP91" i="7" s="1"/>
  <c r="LV91" i="7" s="1"/>
  <c r="MB91" i="7" s="1"/>
  <c r="MH91" i="7" s="1"/>
  <c r="MN91" i="7" s="1"/>
  <c r="MT91" i="7" s="1"/>
  <c r="MZ91" i="7" s="1"/>
  <c r="NF91" i="7" s="1"/>
  <c r="NL91" i="7" s="1"/>
  <c r="NR91" i="7" s="1"/>
  <c r="CC304" i="7"/>
  <c r="CD303" i="7"/>
  <c r="CJ303" i="7" s="1"/>
  <c r="CP303" i="7" s="1"/>
  <c r="CV303" i="7" s="1"/>
  <c r="DB303" i="7" s="1"/>
  <c r="DH303" i="7" s="1"/>
  <c r="DN303" i="7" s="1"/>
  <c r="DT303" i="7" s="1"/>
  <c r="DZ303" i="7" s="1"/>
  <c r="EF303" i="7" s="1"/>
  <c r="EL303" i="7" s="1"/>
  <c r="ER303" i="7" s="1"/>
  <c r="EX303" i="7" s="1"/>
  <c r="FD303" i="7" s="1"/>
  <c r="FJ303" i="7" s="1"/>
  <c r="FP303" i="7" s="1"/>
  <c r="FV303" i="7" s="1"/>
  <c r="GB303" i="7" s="1"/>
  <c r="GH303" i="7" s="1"/>
  <c r="GN303" i="7" s="1"/>
  <c r="GT303" i="7" s="1"/>
  <c r="GZ303" i="7" s="1"/>
  <c r="HF303" i="7" s="1"/>
  <c r="HL303" i="7" s="1"/>
  <c r="HR303" i="7" s="1"/>
  <c r="HX303" i="7" s="1"/>
  <c r="ID303" i="7" s="1"/>
  <c r="EQ399" i="7"/>
  <c r="CD93" i="7"/>
  <c r="CJ93" i="7" s="1"/>
  <c r="CP93" i="7" s="1"/>
  <c r="CV93" i="7" s="1"/>
  <c r="DB93" i="7" s="1"/>
  <c r="DH93" i="7" s="1"/>
  <c r="DN93" i="7" s="1"/>
  <c r="DT93" i="7" s="1"/>
  <c r="DZ93" i="7" s="1"/>
  <c r="EF93" i="7" s="1"/>
  <c r="CC94" i="7"/>
  <c r="JH302" i="7"/>
  <c r="JN302" i="7" s="1"/>
  <c r="JT302" i="7" s="1"/>
  <c r="JZ302" i="7" s="1"/>
  <c r="KF302" i="7" s="1"/>
  <c r="KL302" i="7" s="1"/>
  <c r="KR302" i="7" s="1"/>
  <c r="KX302" i="7" s="1"/>
  <c r="LD302" i="7" s="1"/>
  <c r="LJ302" i="7" s="1"/>
  <c r="LP302" i="7" s="1"/>
  <c r="LV302" i="7" s="1"/>
  <c r="MB302" i="7" s="1"/>
  <c r="MH302" i="7" s="1"/>
  <c r="MN302" i="7" s="1"/>
  <c r="MT302" i="7" s="1"/>
  <c r="MZ302" i="7" s="1"/>
  <c r="NF302" i="7" s="1"/>
  <c r="NL302" i="7" s="1"/>
  <c r="NR302" i="7" s="1"/>
  <c r="JH92" i="7"/>
  <c r="JN92" i="7" s="1"/>
  <c r="JT92" i="7" s="1"/>
  <c r="JZ92" i="7" s="1"/>
  <c r="KF92" i="7" s="1"/>
  <c r="KL92" i="7" s="1"/>
  <c r="KR92" i="7" s="1"/>
  <c r="KX92" i="7" s="1"/>
  <c r="LD92" i="7" s="1"/>
  <c r="LJ92" i="7" s="1"/>
  <c r="LP92" i="7" s="1"/>
  <c r="LV92" i="7" s="1"/>
  <c r="MB92" i="7" s="1"/>
  <c r="MH92" i="7" s="1"/>
  <c r="MN92" i="7" s="1"/>
  <c r="MT92" i="7" s="1"/>
  <c r="MZ92" i="7" s="1"/>
  <c r="NF92" i="7" s="1"/>
  <c r="NL92" i="7" s="1"/>
  <c r="NR92" i="7" s="1"/>
  <c r="EL93" i="7" l="1"/>
  <c r="ER93" i="7" s="1"/>
  <c r="EX93" i="7" s="1"/>
  <c r="FD93" i="7" s="1"/>
  <c r="FJ93" i="7" s="1"/>
  <c r="FP93" i="7" s="1"/>
  <c r="FV93" i="7" s="1"/>
  <c r="GB93" i="7" s="1"/>
  <c r="GH93" i="7" s="1"/>
  <c r="GN93" i="7" s="1"/>
  <c r="GT93" i="7" s="1"/>
  <c r="GZ93" i="7" s="1"/>
  <c r="HF93" i="7" s="1"/>
  <c r="HL93" i="7" s="1"/>
  <c r="HR93" i="7" s="1"/>
  <c r="HX93" i="7" s="1"/>
  <c r="ID93" i="7" s="1"/>
  <c r="IJ93" i="7" s="1"/>
  <c r="IP93" i="7" s="1"/>
  <c r="IV93" i="7" s="1"/>
  <c r="JB93" i="7" s="1"/>
  <c r="JH93" i="7" s="1"/>
  <c r="JN93" i="7" s="1"/>
  <c r="JT93" i="7" s="1"/>
  <c r="JZ93" i="7" s="1"/>
  <c r="KF93" i="7" s="1"/>
  <c r="KL93" i="7" s="1"/>
  <c r="KR93" i="7" s="1"/>
  <c r="KX93" i="7" s="1"/>
  <c r="LD93" i="7" s="1"/>
  <c r="LJ93" i="7" s="1"/>
  <c r="LP93" i="7" s="1"/>
  <c r="LV93" i="7" s="1"/>
  <c r="MB93" i="7" s="1"/>
  <c r="MH93" i="7" s="1"/>
  <c r="MN93" i="7" s="1"/>
  <c r="MT93" i="7" s="1"/>
  <c r="MZ93" i="7" s="1"/>
  <c r="NF93" i="7" s="1"/>
  <c r="NL93" i="7" s="1"/>
  <c r="NR93" i="7" s="1"/>
  <c r="IJ303" i="7"/>
  <c r="CC95" i="7"/>
  <c r="CD94" i="7"/>
  <c r="CJ94" i="7" s="1"/>
  <c r="CP94" i="7" s="1"/>
  <c r="CV94" i="7" s="1"/>
  <c r="DB94" i="7" s="1"/>
  <c r="DH94" i="7" s="1"/>
  <c r="DN94" i="7" s="1"/>
  <c r="DT94" i="7" s="1"/>
  <c r="DZ94" i="7" s="1"/>
  <c r="EF94" i="7" s="1"/>
  <c r="EL94" i="7" s="1"/>
  <c r="ER94" i="7" s="1"/>
  <c r="EX94" i="7" s="1"/>
  <c r="FD94" i="7" s="1"/>
  <c r="FJ94" i="7" s="1"/>
  <c r="FP94" i="7" s="1"/>
  <c r="FV94" i="7" s="1"/>
  <c r="GB94" i="7" s="1"/>
  <c r="GH94" i="7" s="1"/>
  <c r="GN94" i="7" s="1"/>
  <c r="GT94" i="7" s="1"/>
  <c r="GZ94" i="7" s="1"/>
  <c r="HF94" i="7" s="1"/>
  <c r="HL94" i="7" s="1"/>
  <c r="HR94" i="7" s="1"/>
  <c r="HX94" i="7" s="1"/>
  <c r="ID94" i="7" s="1"/>
  <c r="IJ94" i="7" s="1"/>
  <c r="IP94" i="7" s="1"/>
  <c r="IV94" i="7" s="1"/>
  <c r="JB94" i="7" s="1"/>
  <c r="EQ400" i="7"/>
  <c r="CC305" i="7"/>
  <c r="CD304" i="7"/>
  <c r="CJ304" i="7" s="1"/>
  <c r="CP304" i="7" s="1"/>
  <c r="CV304" i="7" s="1"/>
  <c r="DB304" i="7" s="1"/>
  <c r="DH304" i="7" s="1"/>
  <c r="DN304" i="7" s="1"/>
  <c r="DT304" i="7" s="1"/>
  <c r="DZ304" i="7" s="1"/>
  <c r="EF304" i="7" s="1"/>
  <c r="EL304" i="7" s="1"/>
  <c r="ER304" i="7" s="1"/>
  <c r="EX304" i="7" s="1"/>
  <c r="FD304" i="7" s="1"/>
  <c r="FJ304" i="7" s="1"/>
  <c r="FP304" i="7" s="1"/>
  <c r="FV304" i="7" s="1"/>
  <c r="GB304" i="7" s="1"/>
  <c r="GH304" i="7" s="1"/>
  <c r="GN304" i="7" s="1"/>
  <c r="GT304" i="7" s="1"/>
  <c r="GZ304" i="7" s="1"/>
  <c r="HF304" i="7" s="1"/>
  <c r="HL304" i="7" s="1"/>
  <c r="HR304" i="7" s="1"/>
  <c r="HX304" i="7" s="1"/>
  <c r="ID304" i="7" s="1"/>
  <c r="IJ304" i="7" s="1"/>
  <c r="IP304" i="7" s="1"/>
  <c r="IV304" i="7" s="1"/>
  <c r="JB304" i="7" s="1"/>
  <c r="IP303" i="7" l="1"/>
  <c r="IV303" i="7" s="1"/>
  <c r="JB303" i="7" s="1"/>
  <c r="JH303" i="7" s="1"/>
  <c r="JN303" i="7" s="1"/>
  <c r="JT303" i="7" s="1"/>
  <c r="JZ303" i="7" s="1"/>
  <c r="KF303" i="7" s="1"/>
  <c r="KL303" i="7" s="1"/>
  <c r="KR303" i="7" s="1"/>
  <c r="KX303" i="7" s="1"/>
  <c r="LD303" i="7" s="1"/>
  <c r="LJ303" i="7" s="1"/>
  <c r="LP303" i="7" s="1"/>
  <c r="LV303" i="7" s="1"/>
  <c r="MB303" i="7" s="1"/>
  <c r="MH303" i="7" s="1"/>
  <c r="MN303" i="7" s="1"/>
  <c r="MT303" i="7" s="1"/>
  <c r="MZ303" i="7" s="1"/>
  <c r="NF303" i="7" s="1"/>
  <c r="NL303" i="7" s="1"/>
  <c r="NR303" i="7" s="1"/>
  <c r="JH94" i="7"/>
  <c r="JN94" i="7" s="1"/>
  <c r="JT94" i="7" s="1"/>
  <c r="JZ94" i="7" s="1"/>
  <c r="KF94" i="7" s="1"/>
  <c r="KL94" i="7" s="1"/>
  <c r="KR94" i="7" s="1"/>
  <c r="KX94" i="7" s="1"/>
  <c r="LD94" i="7" s="1"/>
  <c r="LJ94" i="7" s="1"/>
  <c r="LP94" i="7" s="1"/>
  <c r="LV94" i="7" s="1"/>
  <c r="MB94" i="7" s="1"/>
  <c r="MH94" i="7" s="1"/>
  <c r="MN94" i="7" s="1"/>
  <c r="MT94" i="7" s="1"/>
  <c r="MZ94" i="7" s="1"/>
  <c r="NF94" i="7" s="1"/>
  <c r="NL94" i="7" s="1"/>
  <c r="NR94" i="7" s="1"/>
  <c r="JH304" i="7"/>
  <c r="JN304" i="7" s="1"/>
  <c r="JT304" i="7" s="1"/>
  <c r="JZ304" i="7" s="1"/>
  <c r="KF304" i="7" s="1"/>
  <c r="KL304" i="7" s="1"/>
  <c r="KR304" i="7" s="1"/>
  <c r="KX304" i="7" s="1"/>
  <c r="LD304" i="7" s="1"/>
  <c r="LJ304" i="7" s="1"/>
  <c r="LP304" i="7" s="1"/>
  <c r="LV304" i="7" s="1"/>
  <c r="MB304" i="7" s="1"/>
  <c r="MH304" i="7" s="1"/>
  <c r="MN304" i="7" s="1"/>
  <c r="MT304" i="7" s="1"/>
  <c r="MZ304" i="7" s="1"/>
  <c r="NF304" i="7" s="1"/>
  <c r="NL304" i="7" s="1"/>
  <c r="NR304" i="7" s="1"/>
  <c r="CC306" i="7"/>
  <c r="CD305" i="7"/>
  <c r="CJ305" i="7" s="1"/>
  <c r="CP305" i="7" s="1"/>
  <c r="CV305" i="7" s="1"/>
  <c r="DB305" i="7" s="1"/>
  <c r="DH305" i="7" s="1"/>
  <c r="DN305" i="7" s="1"/>
  <c r="DT305" i="7" s="1"/>
  <c r="DZ305" i="7" s="1"/>
  <c r="EF305" i="7" s="1"/>
  <c r="EL305" i="7" s="1"/>
  <c r="ER305" i="7" s="1"/>
  <c r="EX305" i="7" s="1"/>
  <c r="FD305" i="7" s="1"/>
  <c r="FJ305" i="7" s="1"/>
  <c r="FP305" i="7" s="1"/>
  <c r="FV305" i="7" s="1"/>
  <c r="GB305" i="7" s="1"/>
  <c r="GH305" i="7" s="1"/>
  <c r="GN305" i="7" s="1"/>
  <c r="GT305" i="7" s="1"/>
  <c r="GZ305" i="7" s="1"/>
  <c r="HF305" i="7" s="1"/>
  <c r="HL305" i="7" s="1"/>
  <c r="HR305" i="7" s="1"/>
  <c r="HX305" i="7" s="1"/>
  <c r="ID305" i="7" s="1"/>
  <c r="IJ305" i="7" s="1"/>
  <c r="IP305" i="7" s="1"/>
  <c r="IV305" i="7" s="1"/>
  <c r="JB305" i="7" s="1"/>
  <c r="EQ401" i="7"/>
  <c r="CD95" i="7"/>
  <c r="CJ95" i="7" s="1"/>
  <c r="CP95" i="7" s="1"/>
  <c r="CV95" i="7" s="1"/>
  <c r="DB95" i="7" s="1"/>
  <c r="DH95" i="7" s="1"/>
  <c r="DN95" i="7" s="1"/>
  <c r="DT95" i="7" s="1"/>
  <c r="DZ95" i="7" s="1"/>
  <c r="EF95" i="7" s="1"/>
  <c r="EL95" i="7" s="1"/>
  <c r="ER95" i="7" s="1"/>
  <c r="EX95" i="7" s="1"/>
  <c r="FD95" i="7" s="1"/>
  <c r="FJ95" i="7" s="1"/>
  <c r="FP95" i="7" s="1"/>
  <c r="FV95" i="7" s="1"/>
  <c r="GB95" i="7" s="1"/>
  <c r="GH95" i="7" s="1"/>
  <c r="GN95" i="7" s="1"/>
  <c r="GT95" i="7" s="1"/>
  <c r="GZ95" i="7" s="1"/>
  <c r="HF95" i="7" s="1"/>
  <c r="HL95" i="7" s="1"/>
  <c r="HR95" i="7" s="1"/>
  <c r="HX95" i="7" s="1"/>
  <c r="ID95" i="7" s="1"/>
  <c r="IJ95" i="7" s="1"/>
  <c r="IP95" i="7" s="1"/>
  <c r="IV95" i="7" s="1"/>
  <c r="JB95" i="7" s="1"/>
  <c r="CC96" i="7"/>
  <c r="JH305" i="7" l="1"/>
  <c r="JN305" i="7" s="1"/>
  <c r="JT305" i="7" s="1"/>
  <c r="JZ305" i="7" s="1"/>
  <c r="KF305" i="7" s="1"/>
  <c r="KL305" i="7" s="1"/>
  <c r="KR305" i="7" s="1"/>
  <c r="KX305" i="7" s="1"/>
  <c r="LD305" i="7" s="1"/>
  <c r="LJ305" i="7" s="1"/>
  <c r="LP305" i="7" s="1"/>
  <c r="LV305" i="7" s="1"/>
  <c r="MB305" i="7" s="1"/>
  <c r="MH305" i="7" s="1"/>
  <c r="MN305" i="7" s="1"/>
  <c r="MT305" i="7" s="1"/>
  <c r="MZ305" i="7" s="1"/>
  <c r="NF305" i="7" s="1"/>
  <c r="NL305" i="7" s="1"/>
  <c r="NR305" i="7" s="1"/>
  <c r="CC97" i="7"/>
  <c r="CD96" i="7"/>
  <c r="CJ96" i="7" s="1"/>
  <c r="CP96" i="7" s="1"/>
  <c r="CV96" i="7" s="1"/>
  <c r="DB96" i="7" s="1"/>
  <c r="DH96" i="7" s="1"/>
  <c r="DN96" i="7" s="1"/>
  <c r="DT96" i="7" s="1"/>
  <c r="DZ96" i="7" s="1"/>
  <c r="EF96" i="7" s="1"/>
  <c r="EL96" i="7" s="1"/>
  <c r="ER96" i="7" s="1"/>
  <c r="EX96" i="7" s="1"/>
  <c r="FD96" i="7" s="1"/>
  <c r="FJ96" i="7" s="1"/>
  <c r="FP96" i="7" s="1"/>
  <c r="FV96" i="7" s="1"/>
  <c r="GB96" i="7" s="1"/>
  <c r="GH96" i="7" s="1"/>
  <c r="GN96" i="7" s="1"/>
  <c r="GT96" i="7" s="1"/>
  <c r="GZ96" i="7" s="1"/>
  <c r="HF96" i="7" s="1"/>
  <c r="HL96" i="7" s="1"/>
  <c r="HR96" i="7" s="1"/>
  <c r="HX96" i="7" s="1"/>
  <c r="JH95" i="7"/>
  <c r="JN95" i="7" s="1"/>
  <c r="JT95" i="7" s="1"/>
  <c r="JZ95" i="7" s="1"/>
  <c r="EQ402" i="7"/>
  <c r="CD306" i="7"/>
  <c r="CJ306" i="7" s="1"/>
  <c r="CP306" i="7" s="1"/>
  <c r="CV306" i="7" s="1"/>
  <c r="DB306" i="7" s="1"/>
  <c r="DH306" i="7" s="1"/>
  <c r="DN306" i="7" s="1"/>
  <c r="DT306" i="7" s="1"/>
  <c r="DZ306" i="7" s="1"/>
  <c r="EF306" i="7" s="1"/>
  <c r="EL306" i="7" s="1"/>
  <c r="ER306" i="7" s="1"/>
  <c r="EX306" i="7" s="1"/>
  <c r="FD306" i="7" s="1"/>
  <c r="FJ306" i="7" s="1"/>
  <c r="FP306" i="7" s="1"/>
  <c r="FV306" i="7" s="1"/>
  <c r="GB306" i="7" s="1"/>
  <c r="GH306" i="7" s="1"/>
  <c r="GN306" i="7" s="1"/>
  <c r="GT306" i="7" s="1"/>
  <c r="GZ306" i="7" s="1"/>
  <c r="HF306" i="7" s="1"/>
  <c r="HL306" i="7" s="1"/>
  <c r="HR306" i="7" s="1"/>
  <c r="HX306" i="7" s="1"/>
  <c r="ID306" i="7" s="1"/>
  <c r="IJ306" i="7" s="1"/>
  <c r="IP306" i="7" s="1"/>
  <c r="IV306" i="7" s="1"/>
  <c r="JB306" i="7" s="1"/>
  <c r="CC307" i="7"/>
  <c r="ID96" i="7" l="1"/>
  <c r="IJ96" i="7" s="1"/>
  <c r="IP96" i="7" s="1"/>
  <c r="IV96" i="7" s="1"/>
  <c r="JB96" i="7" s="1"/>
  <c r="JH96" i="7" s="1"/>
  <c r="JN96" i="7" s="1"/>
  <c r="JT96" i="7" s="1"/>
  <c r="JZ96" i="7" s="1"/>
  <c r="KF95" i="7"/>
  <c r="KL95" i="7" s="1"/>
  <c r="KR95" i="7" s="1"/>
  <c r="KX95" i="7" s="1"/>
  <c r="LD95" i="7" s="1"/>
  <c r="LJ95" i="7" s="1"/>
  <c r="LP95" i="7" s="1"/>
  <c r="LV95" i="7" s="1"/>
  <c r="MB95" i="7" s="1"/>
  <c r="MH95" i="7" s="1"/>
  <c r="MN95" i="7" s="1"/>
  <c r="MT95" i="7" s="1"/>
  <c r="MZ95" i="7" s="1"/>
  <c r="NF95" i="7" s="1"/>
  <c r="NL95" i="7" s="1"/>
  <c r="NR95" i="7" s="1"/>
  <c r="CC308" i="7"/>
  <c r="CD307" i="7"/>
  <c r="CJ307" i="7" s="1"/>
  <c r="CP307" i="7" s="1"/>
  <c r="CV307" i="7" s="1"/>
  <c r="DB307" i="7" s="1"/>
  <c r="DH307" i="7" s="1"/>
  <c r="DN307" i="7" s="1"/>
  <c r="DT307" i="7" s="1"/>
  <c r="DZ307" i="7" s="1"/>
  <c r="EF307" i="7" s="1"/>
  <c r="EL307" i="7" s="1"/>
  <c r="ER307" i="7" s="1"/>
  <c r="EX307" i="7" s="1"/>
  <c r="FD307" i="7" s="1"/>
  <c r="FJ307" i="7" s="1"/>
  <c r="FP307" i="7" s="1"/>
  <c r="FV307" i="7" s="1"/>
  <c r="GB307" i="7" s="1"/>
  <c r="GH307" i="7" s="1"/>
  <c r="GN307" i="7" s="1"/>
  <c r="GT307" i="7" s="1"/>
  <c r="GZ307" i="7" s="1"/>
  <c r="HF307" i="7" s="1"/>
  <c r="HL307" i="7" s="1"/>
  <c r="HR307" i="7" s="1"/>
  <c r="HX307" i="7" s="1"/>
  <c r="ID307" i="7" s="1"/>
  <c r="IJ307" i="7" s="1"/>
  <c r="IP307" i="7" s="1"/>
  <c r="IV307" i="7" s="1"/>
  <c r="JB307" i="7" s="1"/>
  <c r="JH306" i="7"/>
  <c r="JN306" i="7" s="1"/>
  <c r="JT306" i="7" s="1"/>
  <c r="JZ306" i="7" s="1"/>
  <c r="KF306" i="7" s="1"/>
  <c r="KL306" i="7" s="1"/>
  <c r="KR306" i="7" s="1"/>
  <c r="KX306" i="7" s="1"/>
  <c r="LD306" i="7" s="1"/>
  <c r="LJ306" i="7" s="1"/>
  <c r="LP306" i="7" s="1"/>
  <c r="LV306" i="7" s="1"/>
  <c r="MB306" i="7" s="1"/>
  <c r="MH306" i="7" s="1"/>
  <c r="MN306" i="7" s="1"/>
  <c r="MT306" i="7" s="1"/>
  <c r="MZ306" i="7" s="1"/>
  <c r="NF306" i="7" s="1"/>
  <c r="NL306" i="7" s="1"/>
  <c r="NR306" i="7" s="1"/>
  <c r="EQ403" i="7"/>
  <c r="CC98" i="7"/>
  <c r="CD97" i="7"/>
  <c r="CJ97" i="7" s="1"/>
  <c r="CP97" i="7" s="1"/>
  <c r="CV97" i="7" s="1"/>
  <c r="DB97" i="7" s="1"/>
  <c r="DH97" i="7" s="1"/>
  <c r="DN97" i="7" s="1"/>
  <c r="DT97" i="7" s="1"/>
  <c r="DZ97" i="7" s="1"/>
  <c r="EF97" i="7" s="1"/>
  <c r="EL97" i="7" s="1"/>
  <c r="ER97" i="7" s="1"/>
  <c r="EX97" i="7" s="1"/>
  <c r="FD97" i="7" s="1"/>
  <c r="FJ97" i="7" s="1"/>
  <c r="FP97" i="7" s="1"/>
  <c r="FV97" i="7" s="1"/>
  <c r="GB97" i="7" s="1"/>
  <c r="GH97" i="7" s="1"/>
  <c r="GN97" i="7" s="1"/>
  <c r="GT97" i="7" s="1"/>
  <c r="GZ97" i="7" s="1"/>
  <c r="HF97" i="7" s="1"/>
  <c r="HL97" i="7" s="1"/>
  <c r="HR97" i="7" s="1"/>
  <c r="HX97" i="7" s="1"/>
  <c r="ID97" i="7" s="1"/>
  <c r="IJ97" i="7" s="1"/>
  <c r="IP97" i="7" s="1"/>
  <c r="IV97" i="7" s="1"/>
  <c r="JB97" i="7" s="1"/>
  <c r="KF96" i="7" l="1"/>
  <c r="KL96" i="7" s="1"/>
  <c r="KR96" i="7" s="1"/>
  <c r="KX96" i="7" s="1"/>
  <c r="LD96" i="7" s="1"/>
  <c r="LJ96" i="7" s="1"/>
  <c r="LP96" i="7" s="1"/>
  <c r="LV96" i="7" s="1"/>
  <c r="MB96" i="7" s="1"/>
  <c r="MH96" i="7" s="1"/>
  <c r="MN96" i="7" s="1"/>
  <c r="MT96" i="7" s="1"/>
  <c r="MZ96" i="7" s="1"/>
  <c r="NF96" i="7" s="1"/>
  <c r="NL96" i="7" s="1"/>
  <c r="NR96" i="7" s="1"/>
  <c r="JH97" i="7"/>
  <c r="JN97" i="7" s="1"/>
  <c r="JT97" i="7" s="1"/>
  <c r="JZ97" i="7" s="1"/>
  <c r="KF97" i="7" s="1"/>
  <c r="KL97" i="7" s="1"/>
  <c r="KR97" i="7" s="1"/>
  <c r="KX97" i="7" s="1"/>
  <c r="LD97" i="7" s="1"/>
  <c r="LJ97" i="7" s="1"/>
  <c r="LP97" i="7" s="1"/>
  <c r="LV97" i="7" s="1"/>
  <c r="MB97" i="7" s="1"/>
  <c r="MH97" i="7" s="1"/>
  <c r="MN97" i="7" s="1"/>
  <c r="MT97" i="7" s="1"/>
  <c r="MZ97" i="7" s="1"/>
  <c r="NF97" i="7" s="1"/>
  <c r="NL97" i="7" s="1"/>
  <c r="NR97" i="7" s="1"/>
  <c r="JH307" i="7"/>
  <c r="JN307" i="7" s="1"/>
  <c r="JT307" i="7" s="1"/>
  <c r="JZ307" i="7" s="1"/>
  <c r="CD98" i="7"/>
  <c r="CJ98" i="7" s="1"/>
  <c r="CP98" i="7" s="1"/>
  <c r="CV98" i="7" s="1"/>
  <c r="DB98" i="7" s="1"/>
  <c r="DH98" i="7" s="1"/>
  <c r="DN98" i="7" s="1"/>
  <c r="DT98" i="7" s="1"/>
  <c r="DZ98" i="7" s="1"/>
  <c r="EF98" i="7" s="1"/>
  <c r="EL98" i="7" s="1"/>
  <c r="ER98" i="7" s="1"/>
  <c r="EX98" i="7" s="1"/>
  <c r="FD98" i="7" s="1"/>
  <c r="FJ98" i="7" s="1"/>
  <c r="FP98" i="7" s="1"/>
  <c r="FV98" i="7" s="1"/>
  <c r="GB98" i="7" s="1"/>
  <c r="GH98" i="7" s="1"/>
  <c r="GN98" i="7" s="1"/>
  <c r="GT98" i="7" s="1"/>
  <c r="GZ98" i="7" s="1"/>
  <c r="HF98" i="7" s="1"/>
  <c r="HL98" i="7" s="1"/>
  <c r="HR98" i="7" s="1"/>
  <c r="HX98" i="7" s="1"/>
  <c r="ID98" i="7" s="1"/>
  <c r="CC99" i="7"/>
  <c r="EQ404" i="7"/>
  <c r="EQ405" i="7" s="1"/>
  <c r="CC309" i="7"/>
  <c r="CD308" i="7"/>
  <c r="CJ308" i="7" s="1"/>
  <c r="CP308" i="7" s="1"/>
  <c r="CV308" i="7" s="1"/>
  <c r="DB308" i="7" s="1"/>
  <c r="DH308" i="7" s="1"/>
  <c r="DN308" i="7" s="1"/>
  <c r="DT308" i="7" s="1"/>
  <c r="DZ308" i="7" s="1"/>
  <c r="EF308" i="7" s="1"/>
  <c r="EL308" i="7" s="1"/>
  <c r="ER308" i="7" s="1"/>
  <c r="EX308" i="7" s="1"/>
  <c r="FD308" i="7" s="1"/>
  <c r="FJ308" i="7" s="1"/>
  <c r="FP308" i="7" s="1"/>
  <c r="FV308" i="7" s="1"/>
  <c r="GB308" i="7" s="1"/>
  <c r="GH308" i="7" s="1"/>
  <c r="GN308" i="7" s="1"/>
  <c r="GT308" i="7" s="1"/>
  <c r="GZ308" i="7" s="1"/>
  <c r="HF308" i="7" s="1"/>
  <c r="HL308" i="7" s="1"/>
  <c r="HR308" i="7" s="1"/>
  <c r="HX308" i="7" s="1"/>
  <c r="ID308" i="7" s="1"/>
  <c r="IJ308" i="7" s="1"/>
  <c r="IP308" i="7" s="1"/>
  <c r="IV308" i="7" s="1"/>
  <c r="JB308" i="7" s="1"/>
  <c r="IJ98" i="7" l="1"/>
  <c r="IP98" i="7" s="1"/>
  <c r="IV98" i="7" s="1"/>
  <c r="JB98" i="7" s="1"/>
  <c r="JH98" i="7" s="1"/>
  <c r="KF307" i="7"/>
  <c r="KL307" i="7" s="1"/>
  <c r="KR307" i="7" s="1"/>
  <c r="KX307" i="7" s="1"/>
  <c r="LD307" i="7" s="1"/>
  <c r="LJ307" i="7" s="1"/>
  <c r="LP307" i="7" s="1"/>
  <c r="LV307" i="7" s="1"/>
  <c r="MB307" i="7" s="1"/>
  <c r="MH307" i="7" s="1"/>
  <c r="MN307" i="7" s="1"/>
  <c r="MT307" i="7" s="1"/>
  <c r="MZ307" i="7" s="1"/>
  <c r="NF307" i="7" s="1"/>
  <c r="NL307" i="7" s="1"/>
  <c r="NR307" i="7" s="1"/>
  <c r="CC310" i="7"/>
  <c r="CD309" i="7"/>
  <c r="CJ309" i="7" s="1"/>
  <c r="CP309" i="7" s="1"/>
  <c r="CV309" i="7" s="1"/>
  <c r="DB309" i="7" s="1"/>
  <c r="DH309" i="7" s="1"/>
  <c r="DN309" i="7" s="1"/>
  <c r="DT309" i="7" s="1"/>
  <c r="DZ309" i="7" s="1"/>
  <c r="EF309" i="7" s="1"/>
  <c r="EL309" i="7" s="1"/>
  <c r="ER309" i="7" s="1"/>
  <c r="EX309" i="7" s="1"/>
  <c r="FD309" i="7" s="1"/>
  <c r="FJ309" i="7" s="1"/>
  <c r="FP309" i="7" s="1"/>
  <c r="FV309" i="7" s="1"/>
  <c r="GB309" i="7" s="1"/>
  <c r="GH309" i="7" s="1"/>
  <c r="GN309" i="7" s="1"/>
  <c r="GT309" i="7" s="1"/>
  <c r="GZ309" i="7" s="1"/>
  <c r="HF309" i="7" s="1"/>
  <c r="HL309" i="7" s="1"/>
  <c r="HR309" i="7" s="1"/>
  <c r="HX309" i="7" s="1"/>
  <c r="ID309" i="7" s="1"/>
  <c r="IJ309" i="7" s="1"/>
  <c r="IP309" i="7" s="1"/>
  <c r="IV309" i="7" s="1"/>
  <c r="JB309" i="7" s="1"/>
  <c r="EQ406" i="7"/>
  <c r="EQ407" i="7" s="1"/>
  <c r="JH308" i="7"/>
  <c r="JN308" i="7" s="1"/>
  <c r="JT308" i="7" s="1"/>
  <c r="JZ308" i="7" s="1"/>
  <c r="KF308" i="7" s="1"/>
  <c r="KL308" i="7" s="1"/>
  <c r="KR308" i="7" s="1"/>
  <c r="KX308" i="7" s="1"/>
  <c r="LD308" i="7" s="1"/>
  <c r="LJ308" i="7" s="1"/>
  <c r="LP308" i="7" s="1"/>
  <c r="LV308" i="7" s="1"/>
  <c r="MB308" i="7" s="1"/>
  <c r="MH308" i="7" s="1"/>
  <c r="MN308" i="7" s="1"/>
  <c r="MT308" i="7" s="1"/>
  <c r="MZ308" i="7" s="1"/>
  <c r="NF308" i="7" s="1"/>
  <c r="NL308" i="7" s="1"/>
  <c r="NR308" i="7" s="1"/>
  <c r="CC100" i="7"/>
  <c r="CD99" i="7"/>
  <c r="CJ99" i="7" s="1"/>
  <c r="CP99" i="7" s="1"/>
  <c r="CV99" i="7" s="1"/>
  <c r="DB99" i="7" s="1"/>
  <c r="DH99" i="7" s="1"/>
  <c r="DN99" i="7" s="1"/>
  <c r="DT99" i="7" s="1"/>
  <c r="DZ99" i="7" s="1"/>
  <c r="EF99" i="7" s="1"/>
  <c r="EL99" i="7" s="1"/>
  <c r="ER99" i="7" s="1"/>
  <c r="EX99" i="7" s="1"/>
  <c r="FD99" i="7" s="1"/>
  <c r="FJ99" i="7" s="1"/>
  <c r="FP99" i="7" s="1"/>
  <c r="FV99" i="7" s="1"/>
  <c r="GB99" i="7" s="1"/>
  <c r="GH99" i="7" s="1"/>
  <c r="GN99" i="7" s="1"/>
  <c r="GT99" i="7" s="1"/>
  <c r="GZ99" i="7" s="1"/>
  <c r="HF99" i="7" s="1"/>
  <c r="HL99" i="7" s="1"/>
  <c r="HR99" i="7" s="1"/>
  <c r="HX99" i="7" s="1"/>
  <c r="ID99" i="7" s="1"/>
  <c r="JN98" i="7" l="1"/>
  <c r="JT98" i="7" s="1"/>
  <c r="JZ98" i="7" s="1"/>
  <c r="KF98" i="7" s="1"/>
  <c r="KL98" i="7" s="1"/>
  <c r="KR98" i="7" s="1"/>
  <c r="KX98" i="7" s="1"/>
  <c r="LD98" i="7" s="1"/>
  <c r="LJ98" i="7" s="1"/>
  <c r="LP98" i="7" s="1"/>
  <c r="LV98" i="7" s="1"/>
  <c r="MB98" i="7" s="1"/>
  <c r="MH98" i="7" s="1"/>
  <c r="MN98" i="7" s="1"/>
  <c r="MT98" i="7" s="1"/>
  <c r="MZ98" i="7" s="1"/>
  <c r="NF98" i="7" s="1"/>
  <c r="NL98" i="7" s="1"/>
  <c r="NR98" i="7" s="1"/>
  <c r="IJ99" i="7"/>
  <c r="IP99" i="7" s="1"/>
  <c r="IV99" i="7" s="1"/>
  <c r="JB99" i="7" s="1"/>
  <c r="JH99" i="7" s="1"/>
  <c r="JN99" i="7" s="1"/>
  <c r="JT99" i="7" s="1"/>
  <c r="JZ99" i="7" s="1"/>
  <c r="KF99" i="7" s="1"/>
  <c r="KL99" i="7" s="1"/>
  <c r="KR99" i="7" s="1"/>
  <c r="KX99" i="7" s="1"/>
  <c r="LD99" i="7" s="1"/>
  <c r="LJ99" i="7" s="1"/>
  <c r="LP99" i="7" s="1"/>
  <c r="LV99" i="7" s="1"/>
  <c r="MB99" i="7" s="1"/>
  <c r="MH99" i="7" s="1"/>
  <c r="MN99" i="7" s="1"/>
  <c r="MT99" i="7" s="1"/>
  <c r="MZ99" i="7" s="1"/>
  <c r="NF99" i="7" s="1"/>
  <c r="NL99" i="7" s="1"/>
  <c r="NR99" i="7" s="1"/>
  <c r="JH309" i="7"/>
  <c r="JN309" i="7" s="1"/>
  <c r="JT309" i="7" s="1"/>
  <c r="JZ309" i="7" s="1"/>
  <c r="KF309" i="7" s="1"/>
  <c r="KL309" i="7" s="1"/>
  <c r="KR309" i="7" s="1"/>
  <c r="KX309" i="7" s="1"/>
  <c r="LD309" i="7" s="1"/>
  <c r="LJ309" i="7" s="1"/>
  <c r="LP309" i="7" s="1"/>
  <c r="LV309" i="7" s="1"/>
  <c r="MB309" i="7" s="1"/>
  <c r="MH309" i="7" s="1"/>
  <c r="MN309" i="7" s="1"/>
  <c r="MT309" i="7" s="1"/>
  <c r="MZ309" i="7" s="1"/>
  <c r="NF309" i="7" s="1"/>
  <c r="NL309" i="7" s="1"/>
  <c r="NR309" i="7" s="1"/>
  <c r="CD100" i="7"/>
  <c r="CJ100" i="7" s="1"/>
  <c r="CP100" i="7" s="1"/>
  <c r="CV100" i="7" s="1"/>
  <c r="CC101" i="7"/>
  <c r="EQ408" i="7"/>
  <c r="CC311" i="7"/>
  <c r="CD310" i="7"/>
  <c r="CJ310" i="7" s="1"/>
  <c r="CP310" i="7" s="1"/>
  <c r="CV310" i="7" s="1"/>
  <c r="DB310" i="7" s="1"/>
  <c r="DH310" i="7" s="1"/>
  <c r="DN310" i="7" s="1"/>
  <c r="DT310" i="7" s="1"/>
  <c r="DZ310" i="7" s="1"/>
  <c r="EF310" i="7" s="1"/>
  <c r="EL310" i="7" s="1"/>
  <c r="ER310" i="7" s="1"/>
  <c r="EX310" i="7" s="1"/>
  <c r="FD310" i="7" s="1"/>
  <c r="FJ310" i="7" s="1"/>
  <c r="FP310" i="7" s="1"/>
  <c r="FV310" i="7" s="1"/>
  <c r="GB310" i="7" s="1"/>
  <c r="GH310" i="7" s="1"/>
  <c r="GN310" i="7" s="1"/>
  <c r="GT310" i="7" s="1"/>
  <c r="GZ310" i="7" s="1"/>
  <c r="HF310" i="7" s="1"/>
  <c r="HL310" i="7" s="1"/>
  <c r="HR310" i="7" s="1"/>
  <c r="HX310" i="7" s="1"/>
  <c r="ID310" i="7" s="1"/>
  <c r="IJ310" i="7" s="1"/>
  <c r="IP310" i="7" s="1"/>
  <c r="IV310" i="7" s="1"/>
  <c r="JB310" i="7" s="1"/>
  <c r="DB100" i="7" l="1"/>
  <c r="DH100" i="7" s="1"/>
  <c r="DN100" i="7" s="1"/>
  <c r="DT100" i="7" s="1"/>
  <c r="DZ100" i="7" s="1"/>
  <c r="EF100" i="7" s="1"/>
  <c r="EL100" i="7" s="1"/>
  <c r="ER100" i="7" s="1"/>
  <c r="EX100" i="7" s="1"/>
  <c r="FD100" i="7" s="1"/>
  <c r="FJ100" i="7" s="1"/>
  <c r="FP100" i="7" s="1"/>
  <c r="FV100" i="7" s="1"/>
  <c r="GB100" i="7" s="1"/>
  <c r="GH100" i="7" s="1"/>
  <c r="GN100" i="7" s="1"/>
  <c r="GT100" i="7" s="1"/>
  <c r="GZ100" i="7" s="1"/>
  <c r="HF100" i="7" s="1"/>
  <c r="HL100" i="7" s="1"/>
  <c r="HR100" i="7" s="1"/>
  <c r="HX100" i="7" s="1"/>
  <c r="ID100" i="7" s="1"/>
  <c r="IJ100" i="7" s="1"/>
  <c r="IP100" i="7" s="1"/>
  <c r="IV100" i="7" s="1"/>
  <c r="JB100" i="7" s="1"/>
  <c r="JH100" i="7" s="1"/>
  <c r="JN100" i="7" s="1"/>
  <c r="JT100" i="7" s="1"/>
  <c r="JZ100" i="7" s="1"/>
  <c r="KF100" i="7" s="1"/>
  <c r="KL100" i="7" s="1"/>
  <c r="KR100" i="7" s="1"/>
  <c r="KX100" i="7" s="1"/>
  <c r="LD100" i="7" s="1"/>
  <c r="LJ100" i="7" s="1"/>
  <c r="LP100" i="7" s="1"/>
  <c r="LV100" i="7" s="1"/>
  <c r="MB100" i="7" s="1"/>
  <c r="MH100" i="7" s="1"/>
  <c r="MN100" i="7" s="1"/>
  <c r="MT100" i="7" s="1"/>
  <c r="MZ100" i="7" s="1"/>
  <c r="NF100" i="7" s="1"/>
  <c r="NL100" i="7" s="1"/>
  <c r="NR100" i="7" s="1"/>
  <c r="JH310" i="7"/>
  <c r="JN310" i="7" s="1"/>
  <c r="JT310" i="7" s="1"/>
  <c r="JZ310" i="7" s="1"/>
  <c r="CD101" i="7"/>
  <c r="CJ101" i="7" s="1"/>
  <c r="CP101" i="7" s="1"/>
  <c r="CV101" i="7" s="1"/>
  <c r="DB101" i="7" s="1"/>
  <c r="DH101" i="7" s="1"/>
  <c r="DN101" i="7" s="1"/>
  <c r="DT101" i="7" s="1"/>
  <c r="DZ101" i="7" s="1"/>
  <c r="EF101" i="7" s="1"/>
  <c r="EL101" i="7" s="1"/>
  <c r="CC102" i="7"/>
  <c r="CD311" i="7"/>
  <c r="CJ311" i="7" s="1"/>
  <c r="CP311" i="7" s="1"/>
  <c r="CV311" i="7" s="1"/>
  <c r="DB311" i="7" s="1"/>
  <c r="DH311" i="7" s="1"/>
  <c r="DN311" i="7" s="1"/>
  <c r="DT311" i="7" s="1"/>
  <c r="DZ311" i="7" s="1"/>
  <c r="EF311" i="7" s="1"/>
  <c r="EL311" i="7" s="1"/>
  <c r="ER311" i="7" s="1"/>
  <c r="EX311" i="7" s="1"/>
  <c r="FD311" i="7" s="1"/>
  <c r="FJ311" i="7" s="1"/>
  <c r="FP311" i="7" s="1"/>
  <c r="FV311" i="7" s="1"/>
  <c r="GB311" i="7" s="1"/>
  <c r="GH311" i="7" s="1"/>
  <c r="GN311" i="7" s="1"/>
  <c r="GT311" i="7" s="1"/>
  <c r="GZ311" i="7" s="1"/>
  <c r="HF311" i="7" s="1"/>
  <c r="HL311" i="7" s="1"/>
  <c r="HR311" i="7" s="1"/>
  <c r="HX311" i="7" s="1"/>
  <c r="ID311" i="7" s="1"/>
  <c r="IJ311" i="7" s="1"/>
  <c r="IP311" i="7" s="1"/>
  <c r="IV311" i="7" s="1"/>
  <c r="JB311" i="7" s="1"/>
  <c r="CC312" i="7"/>
  <c r="EQ409" i="7"/>
  <c r="ER101" i="7" l="1"/>
  <c r="EX101" i="7" s="1"/>
  <c r="FD101" i="7" s="1"/>
  <c r="FJ101" i="7" s="1"/>
  <c r="FP101" i="7" s="1"/>
  <c r="FV101" i="7" s="1"/>
  <c r="GB101" i="7" s="1"/>
  <c r="GH101" i="7" s="1"/>
  <c r="GN101" i="7" s="1"/>
  <c r="GT101" i="7" s="1"/>
  <c r="GZ101" i="7" s="1"/>
  <c r="HF101" i="7" s="1"/>
  <c r="HL101" i="7" s="1"/>
  <c r="HR101" i="7" s="1"/>
  <c r="HX101" i="7" s="1"/>
  <c r="ID101" i="7" s="1"/>
  <c r="IJ101" i="7" s="1"/>
  <c r="IP101" i="7" s="1"/>
  <c r="IV101" i="7" s="1"/>
  <c r="JB101" i="7" s="1"/>
  <c r="JH101" i="7" s="1"/>
  <c r="JN101" i="7" s="1"/>
  <c r="JT101" i="7" s="1"/>
  <c r="JZ101" i="7" s="1"/>
  <c r="KF310" i="7"/>
  <c r="KL310" i="7" s="1"/>
  <c r="KR310" i="7" s="1"/>
  <c r="KX310" i="7" s="1"/>
  <c r="LD310" i="7" s="1"/>
  <c r="LJ310" i="7" s="1"/>
  <c r="LP310" i="7" s="1"/>
  <c r="LV310" i="7" s="1"/>
  <c r="MB310" i="7" s="1"/>
  <c r="MH310" i="7" s="1"/>
  <c r="MN310" i="7" s="1"/>
  <c r="MT310" i="7" s="1"/>
  <c r="MZ310" i="7" s="1"/>
  <c r="NF310" i="7" s="1"/>
  <c r="NL310" i="7" s="1"/>
  <c r="NR310" i="7" s="1"/>
  <c r="EQ410" i="7"/>
  <c r="CD312" i="7"/>
  <c r="CJ312" i="7" s="1"/>
  <c r="CP312" i="7" s="1"/>
  <c r="CV312" i="7" s="1"/>
  <c r="DB312" i="7" s="1"/>
  <c r="DH312" i="7" s="1"/>
  <c r="DN312" i="7" s="1"/>
  <c r="DT312" i="7" s="1"/>
  <c r="DZ312" i="7" s="1"/>
  <c r="EF312" i="7" s="1"/>
  <c r="EL312" i="7" s="1"/>
  <c r="ER312" i="7" s="1"/>
  <c r="EX312" i="7" s="1"/>
  <c r="FD312" i="7" s="1"/>
  <c r="FJ312" i="7" s="1"/>
  <c r="FP312" i="7" s="1"/>
  <c r="FV312" i="7" s="1"/>
  <c r="GB312" i="7" s="1"/>
  <c r="GH312" i="7" s="1"/>
  <c r="GN312" i="7" s="1"/>
  <c r="GT312" i="7" s="1"/>
  <c r="GZ312" i="7" s="1"/>
  <c r="HF312" i="7" s="1"/>
  <c r="HL312" i="7" s="1"/>
  <c r="HR312" i="7" s="1"/>
  <c r="HX312" i="7" s="1"/>
  <c r="ID312" i="7" s="1"/>
  <c r="IJ312" i="7" s="1"/>
  <c r="IP312" i="7" s="1"/>
  <c r="IV312" i="7" s="1"/>
  <c r="JB312" i="7" s="1"/>
  <c r="CC313" i="7"/>
  <c r="CD102" i="7"/>
  <c r="CJ102" i="7" s="1"/>
  <c r="CP102" i="7" s="1"/>
  <c r="CV102" i="7" s="1"/>
  <c r="DB102" i="7" s="1"/>
  <c r="DH102" i="7" s="1"/>
  <c r="DN102" i="7" s="1"/>
  <c r="DT102" i="7" s="1"/>
  <c r="DZ102" i="7" s="1"/>
  <c r="EF102" i="7" s="1"/>
  <c r="EL102" i="7" s="1"/>
  <c r="ER102" i="7" s="1"/>
  <c r="EX102" i="7" s="1"/>
  <c r="FD102" i="7" s="1"/>
  <c r="FJ102" i="7" s="1"/>
  <c r="FP102" i="7" s="1"/>
  <c r="FV102" i="7" s="1"/>
  <c r="GB102" i="7" s="1"/>
  <c r="GH102" i="7" s="1"/>
  <c r="GN102" i="7" s="1"/>
  <c r="GT102" i="7" s="1"/>
  <c r="GZ102" i="7" s="1"/>
  <c r="HF102" i="7" s="1"/>
  <c r="HL102" i="7" s="1"/>
  <c r="HR102" i="7" s="1"/>
  <c r="HX102" i="7" s="1"/>
  <c r="ID102" i="7" s="1"/>
  <c r="CC103" i="7"/>
  <c r="JH311" i="7"/>
  <c r="JN311" i="7" s="1"/>
  <c r="JT311" i="7" s="1"/>
  <c r="JZ311" i="7" s="1"/>
  <c r="IJ102" i="7" l="1"/>
  <c r="IP102" i="7" s="1"/>
  <c r="IV102" i="7" s="1"/>
  <c r="KF101" i="7"/>
  <c r="KL101" i="7" s="1"/>
  <c r="KR101" i="7" s="1"/>
  <c r="KX101" i="7" s="1"/>
  <c r="LD101" i="7" s="1"/>
  <c r="LJ101" i="7" s="1"/>
  <c r="LP101" i="7" s="1"/>
  <c r="LV101" i="7" s="1"/>
  <c r="MB101" i="7" s="1"/>
  <c r="MH101" i="7" s="1"/>
  <c r="MN101" i="7" s="1"/>
  <c r="MT101" i="7" s="1"/>
  <c r="MZ101" i="7" s="1"/>
  <c r="NF101" i="7" s="1"/>
  <c r="NL101" i="7" s="1"/>
  <c r="NR101" i="7" s="1"/>
  <c r="KF311" i="7"/>
  <c r="CD103" i="7"/>
  <c r="CJ103" i="7" s="1"/>
  <c r="CP103" i="7" s="1"/>
  <c r="CV103" i="7" s="1"/>
  <c r="DB103" i="7" s="1"/>
  <c r="DH103" i="7" s="1"/>
  <c r="DN103" i="7" s="1"/>
  <c r="DT103" i="7" s="1"/>
  <c r="DZ103" i="7" s="1"/>
  <c r="EF103" i="7" s="1"/>
  <c r="EL103" i="7" s="1"/>
  <c r="ER103" i="7" s="1"/>
  <c r="EX103" i="7" s="1"/>
  <c r="FD103" i="7" s="1"/>
  <c r="FJ103" i="7" s="1"/>
  <c r="FP103" i="7" s="1"/>
  <c r="FV103" i="7" s="1"/>
  <c r="GB103" i="7" s="1"/>
  <c r="GH103" i="7" s="1"/>
  <c r="GN103" i="7" s="1"/>
  <c r="GT103" i="7" s="1"/>
  <c r="GZ103" i="7" s="1"/>
  <c r="HF103" i="7" s="1"/>
  <c r="HL103" i="7" s="1"/>
  <c r="HR103" i="7" s="1"/>
  <c r="HX103" i="7" s="1"/>
  <c r="ID103" i="7" s="1"/>
  <c r="IJ103" i="7" s="1"/>
  <c r="IP103" i="7" s="1"/>
  <c r="IV103" i="7" s="1"/>
  <c r="JB103" i="7" s="1"/>
  <c r="CC104" i="7"/>
  <c r="JH312" i="7"/>
  <c r="JN312" i="7" s="1"/>
  <c r="JT312" i="7" s="1"/>
  <c r="JZ312" i="7" s="1"/>
  <c r="KF312" i="7" s="1"/>
  <c r="KL312" i="7" s="1"/>
  <c r="KR312" i="7" s="1"/>
  <c r="KX312" i="7" s="1"/>
  <c r="LD312" i="7" s="1"/>
  <c r="LJ312" i="7" s="1"/>
  <c r="LP312" i="7" s="1"/>
  <c r="LV312" i="7" s="1"/>
  <c r="MB312" i="7" s="1"/>
  <c r="MH312" i="7" s="1"/>
  <c r="MN312" i="7" s="1"/>
  <c r="MT312" i="7" s="1"/>
  <c r="MZ312" i="7" s="1"/>
  <c r="NF312" i="7" s="1"/>
  <c r="NL312" i="7" s="1"/>
  <c r="NR312" i="7" s="1"/>
  <c r="CC314" i="7"/>
  <c r="CD313" i="7"/>
  <c r="CJ313" i="7" s="1"/>
  <c r="CP313" i="7" s="1"/>
  <c r="CV313" i="7" s="1"/>
  <c r="DB313" i="7" s="1"/>
  <c r="DH313" i="7" s="1"/>
  <c r="DN313" i="7" s="1"/>
  <c r="DT313" i="7" s="1"/>
  <c r="DZ313" i="7" s="1"/>
  <c r="EF313" i="7" s="1"/>
  <c r="EL313" i="7" s="1"/>
  <c r="ER313" i="7" s="1"/>
  <c r="EX313" i="7" s="1"/>
  <c r="FD313" i="7" s="1"/>
  <c r="FJ313" i="7" s="1"/>
  <c r="FP313" i="7" s="1"/>
  <c r="FV313" i="7" s="1"/>
  <c r="GB313" i="7" s="1"/>
  <c r="GH313" i="7" s="1"/>
  <c r="GN313" i="7" s="1"/>
  <c r="GT313" i="7" s="1"/>
  <c r="GZ313" i="7" s="1"/>
  <c r="HF313" i="7" s="1"/>
  <c r="HL313" i="7" s="1"/>
  <c r="HR313" i="7" s="1"/>
  <c r="HX313" i="7" s="1"/>
  <c r="ID313" i="7" s="1"/>
  <c r="EQ411" i="7"/>
  <c r="EQ412" i="7" s="1"/>
  <c r="EQ413" i="7" s="1"/>
  <c r="JB102" i="7" l="1"/>
  <c r="KL311" i="7"/>
  <c r="KR311" i="7" s="1"/>
  <c r="KX311" i="7" s="1"/>
  <c r="LD311" i="7" s="1"/>
  <c r="LJ311" i="7" s="1"/>
  <c r="LP311" i="7" s="1"/>
  <c r="LV311" i="7" s="1"/>
  <c r="MB311" i="7" s="1"/>
  <c r="MH311" i="7" s="1"/>
  <c r="MN311" i="7" s="1"/>
  <c r="MT311" i="7" s="1"/>
  <c r="MZ311" i="7" s="1"/>
  <c r="NF311" i="7" s="1"/>
  <c r="NL311" i="7" s="1"/>
  <c r="NR311" i="7" s="1"/>
  <c r="IJ313" i="7"/>
  <c r="IP313" i="7" s="1"/>
  <c r="IV313" i="7" s="1"/>
  <c r="JB313" i="7" s="1"/>
  <c r="JH313" i="7" s="1"/>
  <c r="JN313" i="7" s="1"/>
  <c r="JT313" i="7" s="1"/>
  <c r="JZ313" i="7" s="1"/>
  <c r="KF313" i="7" s="1"/>
  <c r="KL313" i="7" s="1"/>
  <c r="KR313" i="7" s="1"/>
  <c r="KX313" i="7" s="1"/>
  <c r="LD313" i="7" s="1"/>
  <c r="LJ313" i="7" s="1"/>
  <c r="LP313" i="7" s="1"/>
  <c r="LV313" i="7" s="1"/>
  <c r="MB313" i="7" s="1"/>
  <c r="MH313" i="7" s="1"/>
  <c r="MN313" i="7" s="1"/>
  <c r="MT313" i="7" s="1"/>
  <c r="MZ313" i="7" s="1"/>
  <c r="NF313" i="7" s="1"/>
  <c r="NL313" i="7" s="1"/>
  <c r="NR313" i="7" s="1"/>
  <c r="CD104" i="7"/>
  <c r="CJ104" i="7" s="1"/>
  <c r="CP104" i="7" s="1"/>
  <c r="CV104" i="7" s="1"/>
  <c r="DB104" i="7" s="1"/>
  <c r="DH104" i="7" s="1"/>
  <c r="DN104" i="7" s="1"/>
  <c r="DT104" i="7" s="1"/>
  <c r="DZ104" i="7" s="1"/>
  <c r="EF104" i="7" s="1"/>
  <c r="EL104" i="7" s="1"/>
  <c r="ER104" i="7" s="1"/>
  <c r="EX104" i="7" s="1"/>
  <c r="FD104" i="7" s="1"/>
  <c r="FJ104" i="7" s="1"/>
  <c r="FP104" i="7" s="1"/>
  <c r="FV104" i="7" s="1"/>
  <c r="GB104" i="7" s="1"/>
  <c r="GH104" i="7" s="1"/>
  <c r="GN104" i="7" s="1"/>
  <c r="GT104" i="7" s="1"/>
  <c r="GZ104" i="7" s="1"/>
  <c r="HF104" i="7" s="1"/>
  <c r="HL104" i="7" s="1"/>
  <c r="HR104" i="7" s="1"/>
  <c r="HX104" i="7" s="1"/>
  <c r="ID104" i="7" s="1"/>
  <c r="IJ104" i="7" s="1"/>
  <c r="IP104" i="7" s="1"/>
  <c r="IV104" i="7" s="1"/>
  <c r="JB104" i="7" s="1"/>
  <c r="JH104" i="7" s="1"/>
  <c r="JN104" i="7" s="1"/>
  <c r="JT104" i="7" s="1"/>
  <c r="JZ104" i="7" s="1"/>
  <c r="KF104" i="7" s="1"/>
  <c r="KL104" i="7" s="1"/>
  <c r="KR104" i="7" s="1"/>
  <c r="KX104" i="7" s="1"/>
  <c r="LD104" i="7" s="1"/>
  <c r="LJ104" i="7" s="1"/>
  <c r="LP104" i="7" s="1"/>
  <c r="LV104" i="7" s="1"/>
  <c r="MB104" i="7" s="1"/>
  <c r="MH104" i="7" s="1"/>
  <c r="MN104" i="7" s="1"/>
  <c r="MT104" i="7" s="1"/>
  <c r="MZ104" i="7" s="1"/>
  <c r="NF104" i="7" s="1"/>
  <c r="NL104" i="7" s="1"/>
  <c r="NR104" i="7" s="1"/>
  <c r="CC105" i="7"/>
  <c r="EQ414" i="7"/>
  <c r="CD314" i="7"/>
  <c r="CJ314" i="7" s="1"/>
  <c r="CP314" i="7" s="1"/>
  <c r="CV314" i="7" s="1"/>
  <c r="DB314" i="7" s="1"/>
  <c r="DH314" i="7" s="1"/>
  <c r="DN314" i="7" s="1"/>
  <c r="DT314" i="7" s="1"/>
  <c r="DZ314" i="7" s="1"/>
  <c r="EF314" i="7" s="1"/>
  <c r="EL314" i="7" s="1"/>
  <c r="ER314" i="7" s="1"/>
  <c r="EX314" i="7" s="1"/>
  <c r="FD314" i="7" s="1"/>
  <c r="FJ314" i="7" s="1"/>
  <c r="FP314" i="7" s="1"/>
  <c r="FV314" i="7" s="1"/>
  <c r="GB314" i="7" s="1"/>
  <c r="GH314" i="7" s="1"/>
  <c r="GN314" i="7" s="1"/>
  <c r="GT314" i="7" s="1"/>
  <c r="GZ314" i="7" s="1"/>
  <c r="HF314" i="7" s="1"/>
  <c r="HL314" i="7" s="1"/>
  <c r="HR314" i="7" s="1"/>
  <c r="HX314" i="7" s="1"/>
  <c r="ID314" i="7" s="1"/>
  <c r="IJ314" i="7" s="1"/>
  <c r="IP314" i="7" s="1"/>
  <c r="IV314" i="7" s="1"/>
  <c r="JB314" i="7" s="1"/>
  <c r="CC315" i="7"/>
  <c r="JH103" i="7"/>
  <c r="JN103" i="7" s="1"/>
  <c r="JT103" i="7" s="1"/>
  <c r="JZ103" i="7" s="1"/>
  <c r="KF103" i="7" s="1"/>
  <c r="KL103" i="7" s="1"/>
  <c r="KR103" i="7" s="1"/>
  <c r="KX103" i="7" s="1"/>
  <c r="LD103" i="7" s="1"/>
  <c r="LJ103" i="7" s="1"/>
  <c r="LP103" i="7" s="1"/>
  <c r="LV103" i="7" s="1"/>
  <c r="MB103" i="7" s="1"/>
  <c r="MH103" i="7" s="1"/>
  <c r="MN103" i="7" s="1"/>
  <c r="MT103" i="7" s="1"/>
  <c r="MZ103" i="7" s="1"/>
  <c r="NF103" i="7" s="1"/>
  <c r="NL103" i="7" s="1"/>
  <c r="NR103" i="7" s="1"/>
  <c r="JH102" i="7" l="1"/>
  <c r="JN102" i="7" s="1"/>
  <c r="JT102" i="7" s="1"/>
  <c r="JZ102" i="7" s="1"/>
  <c r="KF102" i="7" s="1"/>
  <c r="KL102" i="7" s="1"/>
  <c r="KR102" i="7" s="1"/>
  <c r="KX102" i="7" s="1"/>
  <c r="LD102" i="7" s="1"/>
  <c r="LJ102" i="7" s="1"/>
  <c r="LP102" i="7" s="1"/>
  <c r="LV102" i="7" s="1"/>
  <c r="MB102" i="7" s="1"/>
  <c r="MH102" i="7" s="1"/>
  <c r="MN102" i="7" s="1"/>
  <c r="MT102" i="7" s="1"/>
  <c r="MZ102" i="7" s="1"/>
  <c r="NF102" i="7" s="1"/>
  <c r="NL102" i="7" s="1"/>
  <c r="NR102" i="7" s="1"/>
  <c r="CC316" i="7"/>
  <c r="CD315" i="7"/>
  <c r="CJ315" i="7" s="1"/>
  <c r="CP315" i="7" s="1"/>
  <c r="CV315" i="7" s="1"/>
  <c r="DB315" i="7" s="1"/>
  <c r="DH315" i="7" s="1"/>
  <c r="DN315" i="7" s="1"/>
  <c r="DT315" i="7" s="1"/>
  <c r="DZ315" i="7" s="1"/>
  <c r="EF315" i="7" s="1"/>
  <c r="EL315" i="7" s="1"/>
  <c r="ER315" i="7" s="1"/>
  <c r="EX315" i="7" s="1"/>
  <c r="FD315" i="7" s="1"/>
  <c r="FJ315" i="7" s="1"/>
  <c r="FP315" i="7" s="1"/>
  <c r="FV315" i="7" s="1"/>
  <c r="GB315" i="7" s="1"/>
  <c r="GH315" i="7" s="1"/>
  <c r="GN315" i="7" s="1"/>
  <c r="GT315" i="7" s="1"/>
  <c r="GZ315" i="7" s="1"/>
  <c r="HF315" i="7" s="1"/>
  <c r="HL315" i="7" s="1"/>
  <c r="HR315" i="7" s="1"/>
  <c r="HX315" i="7" s="1"/>
  <c r="ID315" i="7" s="1"/>
  <c r="IJ315" i="7" s="1"/>
  <c r="IP315" i="7" s="1"/>
  <c r="IV315" i="7" s="1"/>
  <c r="JB315" i="7" s="1"/>
  <c r="CC106" i="7"/>
  <c r="CD105" i="7"/>
  <c r="CJ105" i="7" s="1"/>
  <c r="CP105" i="7" s="1"/>
  <c r="CV105" i="7" s="1"/>
  <c r="DB105" i="7" s="1"/>
  <c r="DH105" i="7" s="1"/>
  <c r="DN105" i="7" s="1"/>
  <c r="DT105" i="7" s="1"/>
  <c r="DZ105" i="7" s="1"/>
  <c r="EF105" i="7" s="1"/>
  <c r="EL105" i="7" s="1"/>
  <c r="ER105" i="7" s="1"/>
  <c r="EX105" i="7" s="1"/>
  <c r="FD105" i="7" s="1"/>
  <c r="FJ105" i="7" s="1"/>
  <c r="FP105" i="7" s="1"/>
  <c r="FV105" i="7" s="1"/>
  <c r="GB105" i="7" s="1"/>
  <c r="GH105" i="7" s="1"/>
  <c r="GN105" i="7" s="1"/>
  <c r="GT105" i="7" s="1"/>
  <c r="GZ105" i="7" s="1"/>
  <c r="HF105" i="7" s="1"/>
  <c r="HL105" i="7" s="1"/>
  <c r="HR105" i="7" s="1"/>
  <c r="HX105" i="7" s="1"/>
  <c r="ID105" i="7" s="1"/>
  <c r="IJ105" i="7" s="1"/>
  <c r="IP105" i="7" s="1"/>
  <c r="IV105" i="7" s="1"/>
  <c r="JB105" i="7" s="1"/>
  <c r="JH314" i="7"/>
  <c r="JN314" i="7" s="1"/>
  <c r="JT314" i="7" s="1"/>
  <c r="JZ314" i="7" s="1"/>
  <c r="KF314" i="7" s="1"/>
  <c r="KL314" i="7" s="1"/>
  <c r="KR314" i="7" s="1"/>
  <c r="KX314" i="7" s="1"/>
  <c r="LD314" i="7" s="1"/>
  <c r="LJ314" i="7" s="1"/>
  <c r="LP314" i="7" s="1"/>
  <c r="LV314" i="7" s="1"/>
  <c r="MB314" i="7" s="1"/>
  <c r="MH314" i="7" s="1"/>
  <c r="MN314" i="7" s="1"/>
  <c r="MT314" i="7" s="1"/>
  <c r="MZ314" i="7" s="1"/>
  <c r="NF314" i="7" s="1"/>
  <c r="NL314" i="7" s="1"/>
  <c r="NR314" i="7" s="1"/>
  <c r="EQ415" i="7"/>
  <c r="EQ416" i="7" l="1"/>
  <c r="CD106" i="7"/>
  <c r="CJ106" i="7" s="1"/>
  <c r="CP106" i="7" s="1"/>
  <c r="CV106" i="7" s="1"/>
  <c r="DB106" i="7" s="1"/>
  <c r="DH106" i="7" s="1"/>
  <c r="DN106" i="7" s="1"/>
  <c r="DT106" i="7" s="1"/>
  <c r="DZ106" i="7" s="1"/>
  <c r="EF106" i="7" s="1"/>
  <c r="EL106" i="7" s="1"/>
  <c r="CC107" i="7"/>
  <c r="CD316" i="7"/>
  <c r="CJ316" i="7" s="1"/>
  <c r="CP316" i="7" s="1"/>
  <c r="CV316" i="7" s="1"/>
  <c r="DB316" i="7" s="1"/>
  <c r="DH316" i="7" s="1"/>
  <c r="DN316" i="7" s="1"/>
  <c r="DT316" i="7" s="1"/>
  <c r="DZ316" i="7" s="1"/>
  <c r="EF316" i="7" s="1"/>
  <c r="EL316" i="7" s="1"/>
  <c r="ER316" i="7" s="1"/>
  <c r="EX316" i="7" s="1"/>
  <c r="FD316" i="7" s="1"/>
  <c r="FJ316" i="7" s="1"/>
  <c r="FP316" i="7" s="1"/>
  <c r="FV316" i="7" s="1"/>
  <c r="GB316" i="7" s="1"/>
  <c r="GH316" i="7" s="1"/>
  <c r="GN316" i="7" s="1"/>
  <c r="GT316" i="7" s="1"/>
  <c r="GZ316" i="7" s="1"/>
  <c r="HF316" i="7" s="1"/>
  <c r="HL316" i="7" s="1"/>
  <c r="HR316" i="7" s="1"/>
  <c r="HX316" i="7" s="1"/>
  <c r="ID316" i="7" s="1"/>
  <c r="IJ316" i="7" s="1"/>
  <c r="IP316" i="7" s="1"/>
  <c r="IV316" i="7" s="1"/>
  <c r="JB316" i="7" s="1"/>
  <c r="CC317" i="7"/>
  <c r="JH105" i="7"/>
  <c r="JN105" i="7" s="1"/>
  <c r="JT105" i="7" s="1"/>
  <c r="JZ105" i="7" s="1"/>
  <c r="JH315" i="7"/>
  <c r="JN315" i="7" s="1"/>
  <c r="JT315" i="7" s="1"/>
  <c r="JZ315" i="7" s="1"/>
  <c r="KF315" i="7" s="1"/>
  <c r="KL315" i="7" s="1"/>
  <c r="KR315" i="7" s="1"/>
  <c r="KX315" i="7" s="1"/>
  <c r="LD315" i="7" s="1"/>
  <c r="LJ315" i="7" s="1"/>
  <c r="LP315" i="7" s="1"/>
  <c r="LV315" i="7" s="1"/>
  <c r="MB315" i="7" s="1"/>
  <c r="MH315" i="7" s="1"/>
  <c r="MN315" i="7" s="1"/>
  <c r="MT315" i="7" s="1"/>
  <c r="MZ315" i="7" s="1"/>
  <c r="NF315" i="7" s="1"/>
  <c r="NL315" i="7" s="1"/>
  <c r="NR315" i="7" s="1"/>
  <c r="ER106" i="7" l="1"/>
  <c r="EX106" i="7" s="1"/>
  <c r="FD106" i="7" s="1"/>
  <c r="FJ106" i="7" s="1"/>
  <c r="FP106" i="7" s="1"/>
  <c r="FV106" i="7" s="1"/>
  <c r="GB106" i="7" s="1"/>
  <c r="GH106" i="7" s="1"/>
  <c r="GN106" i="7" s="1"/>
  <c r="GT106" i="7" s="1"/>
  <c r="GZ106" i="7" s="1"/>
  <c r="HF106" i="7" s="1"/>
  <c r="HL106" i="7" s="1"/>
  <c r="HR106" i="7" s="1"/>
  <c r="HX106" i="7" s="1"/>
  <c r="ID106" i="7" s="1"/>
  <c r="IJ106" i="7" s="1"/>
  <c r="IP106" i="7" s="1"/>
  <c r="IV106" i="7" s="1"/>
  <c r="JB106" i="7" s="1"/>
  <c r="JH106" i="7" s="1"/>
  <c r="JN106" i="7" s="1"/>
  <c r="JT106" i="7" s="1"/>
  <c r="JZ106" i="7" s="1"/>
  <c r="KF106" i="7" s="1"/>
  <c r="KL106" i="7" s="1"/>
  <c r="KR106" i="7" s="1"/>
  <c r="KX106" i="7" s="1"/>
  <c r="LD106" i="7" s="1"/>
  <c r="LJ106" i="7" s="1"/>
  <c r="LP106" i="7" s="1"/>
  <c r="LV106" i="7" s="1"/>
  <c r="MB106" i="7" s="1"/>
  <c r="MH106" i="7" s="1"/>
  <c r="MN106" i="7" s="1"/>
  <c r="MT106" i="7" s="1"/>
  <c r="MZ106" i="7" s="1"/>
  <c r="NF106" i="7" s="1"/>
  <c r="NL106" i="7" s="1"/>
  <c r="NR106" i="7" s="1"/>
  <c r="KF105" i="7"/>
  <c r="KL105" i="7" s="1"/>
  <c r="KR105" i="7" s="1"/>
  <c r="KX105" i="7" s="1"/>
  <c r="LD105" i="7" s="1"/>
  <c r="LJ105" i="7" s="1"/>
  <c r="LP105" i="7" s="1"/>
  <c r="LV105" i="7" s="1"/>
  <c r="MB105" i="7" s="1"/>
  <c r="MH105" i="7" s="1"/>
  <c r="MN105" i="7" s="1"/>
  <c r="MT105" i="7" s="1"/>
  <c r="MZ105" i="7" s="1"/>
  <c r="NF105" i="7" s="1"/>
  <c r="NL105" i="7" s="1"/>
  <c r="NR105" i="7" s="1"/>
  <c r="JH316" i="7"/>
  <c r="JN316" i="7" s="1"/>
  <c r="JT316" i="7" s="1"/>
  <c r="JZ316" i="7" s="1"/>
  <c r="KF316" i="7" s="1"/>
  <c r="KL316" i="7" s="1"/>
  <c r="KR316" i="7" s="1"/>
  <c r="KX316" i="7" s="1"/>
  <c r="LD316" i="7" s="1"/>
  <c r="LJ316" i="7" s="1"/>
  <c r="LP316" i="7" s="1"/>
  <c r="LV316" i="7" s="1"/>
  <c r="MB316" i="7" s="1"/>
  <c r="MH316" i="7" s="1"/>
  <c r="MN316" i="7" s="1"/>
  <c r="MT316" i="7" s="1"/>
  <c r="MZ316" i="7" s="1"/>
  <c r="NF316" i="7" s="1"/>
  <c r="NL316" i="7" s="1"/>
  <c r="NR316" i="7" s="1"/>
  <c r="CD317" i="7"/>
  <c r="CJ317" i="7" s="1"/>
  <c r="CP317" i="7" s="1"/>
  <c r="CV317" i="7" s="1"/>
  <c r="DB317" i="7" s="1"/>
  <c r="DH317" i="7" s="1"/>
  <c r="DN317" i="7" s="1"/>
  <c r="DT317" i="7" s="1"/>
  <c r="DZ317" i="7" s="1"/>
  <c r="EF317" i="7" s="1"/>
  <c r="EL317" i="7" s="1"/>
  <c r="ER317" i="7" s="1"/>
  <c r="EX317" i="7" s="1"/>
  <c r="FD317" i="7" s="1"/>
  <c r="FJ317" i="7" s="1"/>
  <c r="FP317" i="7" s="1"/>
  <c r="FV317" i="7" s="1"/>
  <c r="GB317" i="7" s="1"/>
  <c r="GH317" i="7" s="1"/>
  <c r="GN317" i="7" s="1"/>
  <c r="GT317" i="7" s="1"/>
  <c r="GZ317" i="7" s="1"/>
  <c r="HF317" i="7" s="1"/>
  <c r="HL317" i="7" s="1"/>
  <c r="HR317" i="7" s="1"/>
  <c r="HX317" i="7" s="1"/>
  <c r="ID317" i="7" s="1"/>
  <c r="IJ317" i="7" s="1"/>
  <c r="IP317" i="7" s="1"/>
  <c r="IV317" i="7" s="1"/>
  <c r="JB317" i="7" s="1"/>
  <c r="CC318" i="7"/>
  <c r="CD107" i="7"/>
  <c r="CJ107" i="7" s="1"/>
  <c r="CP107" i="7" s="1"/>
  <c r="CV107" i="7" s="1"/>
  <c r="DB107" i="7" s="1"/>
  <c r="DH107" i="7" s="1"/>
  <c r="DN107" i="7" s="1"/>
  <c r="DT107" i="7" s="1"/>
  <c r="DZ107" i="7" s="1"/>
  <c r="EF107" i="7" s="1"/>
  <c r="EL107" i="7" s="1"/>
  <c r="ER107" i="7" s="1"/>
  <c r="EX107" i="7" s="1"/>
  <c r="FD107" i="7" s="1"/>
  <c r="FJ107" i="7" s="1"/>
  <c r="FP107" i="7" s="1"/>
  <c r="FV107" i="7" s="1"/>
  <c r="GB107" i="7" s="1"/>
  <c r="GH107" i="7" s="1"/>
  <c r="GN107" i="7" s="1"/>
  <c r="GT107" i="7" s="1"/>
  <c r="GZ107" i="7" s="1"/>
  <c r="HF107" i="7" s="1"/>
  <c r="HL107" i="7" s="1"/>
  <c r="HR107" i="7" s="1"/>
  <c r="HX107" i="7" s="1"/>
  <c r="ID107" i="7" s="1"/>
  <c r="CC108" i="7"/>
  <c r="EQ417" i="7"/>
  <c r="IJ107" i="7" l="1"/>
  <c r="IP107" i="7" s="1"/>
  <c r="IV107" i="7" s="1"/>
  <c r="JB107" i="7" s="1"/>
  <c r="EQ418" i="7"/>
  <c r="EQ419" i="7" s="1"/>
  <c r="CD108" i="7"/>
  <c r="CJ108" i="7" s="1"/>
  <c r="CP108" i="7" s="1"/>
  <c r="CC109" i="7"/>
  <c r="CC319" i="7"/>
  <c r="CD318" i="7"/>
  <c r="CJ318" i="7" s="1"/>
  <c r="CP318" i="7" s="1"/>
  <c r="CV318" i="7" s="1"/>
  <c r="DB318" i="7" s="1"/>
  <c r="DH318" i="7" s="1"/>
  <c r="DN318" i="7" s="1"/>
  <c r="DT318" i="7" s="1"/>
  <c r="DZ318" i="7" s="1"/>
  <c r="EF318" i="7" s="1"/>
  <c r="EL318" i="7" s="1"/>
  <c r="ER318" i="7" s="1"/>
  <c r="EX318" i="7" s="1"/>
  <c r="FD318" i="7" s="1"/>
  <c r="FJ318" i="7" s="1"/>
  <c r="FP318" i="7" s="1"/>
  <c r="FV318" i="7" s="1"/>
  <c r="GB318" i="7" s="1"/>
  <c r="GH318" i="7" s="1"/>
  <c r="GN318" i="7" s="1"/>
  <c r="GT318" i="7" s="1"/>
  <c r="GZ318" i="7" s="1"/>
  <c r="HF318" i="7" s="1"/>
  <c r="HL318" i="7" s="1"/>
  <c r="HR318" i="7" s="1"/>
  <c r="HX318" i="7" s="1"/>
  <c r="ID318" i="7" s="1"/>
  <c r="IJ318" i="7" s="1"/>
  <c r="IP318" i="7" s="1"/>
  <c r="IV318" i="7" s="1"/>
  <c r="JB318" i="7" s="1"/>
  <c r="JH107" i="7"/>
  <c r="JN107" i="7" s="1"/>
  <c r="JT107" i="7" s="1"/>
  <c r="JZ107" i="7" s="1"/>
  <c r="KF107" i="7" s="1"/>
  <c r="KL107" i="7" s="1"/>
  <c r="KR107" i="7" s="1"/>
  <c r="KX107" i="7" s="1"/>
  <c r="LD107" i="7" s="1"/>
  <c r="LJ107" i="7" s="1"/>
  <c r="LP107" i="7" s="1"/>
  <c r="LV107" i="7" s="1"/>
  <c r="MB107" i="7" s="1"/>
  <c r="MH107" i="7" s="1"/>
  <c r="MN107" i="7" s="1"/>
  <c r="MT107" i="7" s="1"/>
  <c r="MZ107" i="7" s="1"/>
  <c r="NF107" i="7" s="1"/>
  <c r="NL107" i="7" s="1"/>
  <c r="NR107" i="7" s="1"/>
  <c r="JH317" i="7"/>
  <c r="JN317" i="7" s="1"/>
  <c r="JT317" i="7" s="1"/>
  <c r="JZ317" i="7" s="1"/>
  <c r="KF317" i="7" s="1"/>
  <c r="KL317" i="7" s="1"/>
  <c r="KR317" i="7" s="1"/>
  <c r="KX317" i="7" s="1"/>
  <c r="LD317" i="7" s="1"/>
  <c r="LJ317" i="7" s="1"/>
  <c r="LP317" i="7" s="1"/>
  <c r="LV317" i="7" s="1"/>
  <c r="MB317" i="7" s="1"/>
  <c r="MH317" i="7" s="1"/>
  <c r="MN317" i="7" s="1"/>
  <c r="MT317" i="7" s="1"/>
  <c r="MZ317" i="7" s="1"/>
  <c r="NF317" i="7" s="1"/>
  <c r="NL317" i="7" s="1"/>
  <c r="NR317" i="7" s="1"/>
  <c r="CV108" i="7" l="1"/>
  <c r="DB108" i="7" s="1"/>
  <c r="DH108" i="7" s="1"/>
  <c r="DN108" i="7" s="1"/>
  <c r="DT108" i="7" s="1"/>
  <c r="DZ108" i="7" s="1"/>
  <c r="EF108" i="7" s="1"/>
  <c r="EL108" i="7" s="1"/>
  <c r="ER108" i="7" s="1"/>
  <c r="EX108" i="7" s="1"/>
  <c r="FD108" i="7" s="1"/>
  <c r="FJ108" i="7" s="1"/>
  <c r="FP108" i="7" s="1"/>
  <c r="FV108" i="7" s="1"/>
  <c r="GB108" i="7" s="1"/>
  <c r="GH108" i="7" s="1"/>
  <c r="GN108" i="7" s="1"/>
  <c r="GT108" i="7" s="1"/>
  <c r="GZ108" i="7" s="1"/>
  <c r="HF108" i="7" s="1"/>
  <c r="HL108" i="7" s="1"/>
  <c r="HR108" i="7" s="1"/>
  <c r="HX108" i="7" s="1"/>
  <c r="ID108" i="7" s="1"/>
  <c r="IJ108" i="7" s="1"/>
  <c r="IP108" i="7" s="1"/>
  <c r="IV108" i="7" s="1"/>
  <c r="JB108" i="7" s="1"/>
  <c r="JH108" i="7" s="1"/>
  <c r="JN108" i="7" s="1"/>
  <c r="JT108" i="7" s="1"/>
  <c r="JZ108" i="7" s="1"/>
  <c r="KF108" i="7" s="1"/>
  <c r="KL108" i="7" s="1"/>
  <c r="KR108" i="7" s="1"/>
  <c r="KX108" i="7" s="1"/>
  <c r="LD108" i="7" s="1"/>
  <c r="LJ108" i="7" s="1"/>
  <c r="LP108" i="7" s="1"/>
  <c r="LV108" i="7" s="1"/>
  <c r="MB108" i="7" s="1"/>
  <c r="MH108" i="7" s="1"/>
  <c r="MN108" i="7" s="1"/>
  <c r="MT108" i="7" s="1"/>
  <c r="MZ108" i="7" s="1"/>
  <c r="NF108" i="7" s="1"/>
  <c r="NL108" i="7" s="1"/>
  <c r="NR108" i="7" s="1"/>
  <c r="JH318" i="7"/>
  <c r="JN318" i="7" s="1"/>
  <c r="JT318" i="7" s="1"/>
  <c r="JZ318" i="7" s="1"/>
  <c r="KF318" i="7" s="1"/>
  <c r="KL318" i="7" s="1"/>
  <c r="KR318" i="7" s="1"/>
  <c r="KX318" i="7" s="1"/>
  <c r="LD318" i="7" s="1"/>
  <c r="LJ318" i="7" s="1"/>
  <c r="LP318" i="7" s="1"/>
  <c r="LV318" i="7" s="1"/>
  <c r="MB318" i="7" s="1"/>
  <c r="MH318" i="7" s="1"/>
  <c r="MN318" i="7" s="1"/>
  <c r="MT318" i="7" s="1"/>
  <c r="MZ318" i="7" s="1"/>
  <c r="NF318" i="7" s="1"/>
  <c r="NL318" i="7" s="1"/>
  <c r="NR318" i="7" s="1"/>
  <c r="CD109" i="7"/>
  <c r="CJ109" i="7" s="1"/>
  <c r="CP109" i="7" s="1"/>
  <c r="CV109" i="7" s="1"/>
  <c r="DB109" i="7" s="1"/>
  <c r="DH109" i="7" s="1"/>
  <c r="DN109" i="7" s="1"/>
  <c r="DT109" i="7" s="1"/>
  <c r="DZ109" i="7" s="1"/>
  <c r="EF109" i="7" s="1"/>
  <c r="EL109" i="7" s="1"/>
  <c r="ER109" i="7" s="1"/>
  <c r="EX109" i="7" s="1"/>
  <c r="FD109" i="7" s="1"/>
  <c r="FJ109" i="7" s="1"/>
  <c r="FP109" i="7" s="1"/>
  <c r="FV109" i="7" s="1"/>
  <c r="GB109" i="7" s="1"/>
  <c r="GH109" i="7" s="1"/>
  <c r="GN109" i="7" s="1"/>
  <c r="GT109" i="7" s="1"/>
  <c r="GZ109" i="7" s="1"/>
  <c r="HF109" i="7" s="1"/>
  <c r="HL109" i="7" s="1"/>
  <c r="HR109" i="7" s="1"/>
  <c r="HX109" i="7" s="1"/>
  <c r="ID109" i="7" s="1"/>
  <c r="IJ109" i="7" s="1"/>
  <c r="IP109" i="7" s="1"/>
  <c r="IV109" i="7" s="1"/>
  <c r="JB109" i="7" s="1"/>
  <c r="CC110" i="7"/>
  <c r="CC320" i="7"/>
  <c r="CD319" i="7"/>
  <c r="CJ319" i="7" s="1"/>
  <c r="CP319" i="7" s="1"/>
  <c r="CV319" i="7" s="1"/>
  <c r="DB319" i="7" s="1"/>
  <c r="DH319" i="7" s="1"/>
  <c r="DN319" i="7" s="1"/>
  <c r="DT319" i="7" s="1"/>
  <c r="DZ319" i="7" s="1"/>
  <c r="EF319" i="7" s="1"/>
  <c r="EL319" i="7" s="1"/>
  <c r="ER319" i="7" s="1"/>
  <c r="EX319" i="7" s="1"/>
  <c r="FD319" i="7" s="1"/>
  <c r="FJ319" i="7" s="1"/>
  <c r="FP319" i="7" s="1"/>
  <c r="FV319" i="7" s="1"/>
  <c r="GB319" i="7" s="1"/>
  <c r="GH319" i="7" s="1"/>
  <c r="GN319" i="7" s="1"/>
  <c r="GT319" i="7" s="1"/>
  <c r="GZ319" i="7" s="1"/>
  <c r="HF319" i="7" s="1"/>
  <c r="HL319" i="7" s="1"/>
  <c r="HR319" i="7" s="1"/>
  <c r="HX319" i="7" s="1"/>
  <c r="ID319" i="7" s="1"/>
  <c r="IJ319" i="7" s="1"/>
  <c r="IP319" i="7" s="1"/>
  <c r="IV319" i="7" s="1"/>
  <c r="JB319" i="7" s="1"/>
  <c r="EQ420" i="7"/>
  <c r="EQ421" i="7" s="1"/>
  <c r="EQ422" i="7" l="1"/>
  <c r="JH319" i="7"/>
  <c r="JN319" i="7" s="1"/>
  <c r="JT319" i="7" s="1"/>
  <c r="JZ319" i="7" s="1"/>
  <c r="KF319" i="7" s="1"/>
  <c r="KL319" i="7" s="1"/>
  <c r="KR319" i="7" s="1"/>
  <c r="KX319" i="7" s="1"/>
  <c r="LD319" i="7" s="1"/>
  <c r="LJ319" i="7" s="1"/>
  <c r="LP319" i="7" s="1"/>
  <c r="LV319" i="7" s="1"/>
  <c r="MB319" i="7" s="1"/>
  <c r="MH319" i="7" s="1"/>
  <c r="MN319" i="7" s="1"/>
  <c r="MT319" i="7" s="1"/>
  <c r="MZ319" i="7" s="1"/>
  <c r="NF319" i="7" s="1"/>
  <c r="NL319" i="7" s="1"/>
  <c r="NR319" i="7" s="1"/>
  <c r="CD110" i="7"/>
  <c r="CJ110" i="7" s="1"/>
  <c r="CP110" i="7" s="1"/>
  <c r="CV110" i="7" s="1"/>
  <c r="DB110" i="7" s="1"/>
  <c r="DH110" i="7" s="1"/>
  <c r="DN110" i="7" s="1"/>
  <c r="DT110" i="7" s="1"/>
  <c r="DZ110" i="7" s="1"/>
  <c r="EF110" i="7" s="1"/>
  <c r="EL110" i="7" s="1"/>
  <c r="ER110" i="7" s="1"/>
  <c r="EX110" i="7" s="1"/>
  <c r="FD110" i="7" s="1"/>
  <c r="FJ110" i="7" s="1"/>
  <c r="FP110" i="7" s="1"/>
  <c r="FV110" i="7" s="1"/>
  <c r="GB110" i="7" s="1"/>
  <c r="GH110" i="7" s="1"/>
  <c r="GN110" i="7" s="1"/>
  <c r="GT110" i="7" s="1"/>
  <c r="GZ110" i="7" s="1"/>
  <c r="HF110" i="7" s="1"/>
  <c r="HL110" i="7" s="1"/>
  <c r="HR110" i="7" s="1"/>
  <c r="HX110" i="7" s="1"/>
  <c r="ID110" i="7" s="1"/>
  <c r="IJ110" i="7" s="1"/>
  <c r="IP110" i="7" s="1"/>
  <c r="IV110" i="7" s="1"/>
  <c r="JB110" i="7" s="1"/>
  <c r="CC111" i="7"/>
  <c r="CC321" i="7"/>
  <c r="CD320" i="7"/>
  <c r="CJ320" i="7" s="1"/>
  <c r="CP320" i="7" s="1"/>
  <c r="CV320" i="7" s="1"/>
  <c r="DB320" i="7" s="1"/>
  <c r="DH320" i="7" s="1"/>
  <c r="DN320" i="7" s="1"/>
  <c r="DT320" i="7" s="1"/>
  <c r="DZ320" i="7" s="1"/>
  <c r="EF320" i="7" s="1"/>
  <c r="EL320" i="7" s="1"/>
  <c r="ER320" i="7" s="1"/>
  <c r="EX320" i="7" s="1"/>
  <c r="FD320" i="7" s="1"/>
  <c r="FJ320" i="7" s="1"/>
  <c r="FP320" i="7" s="1"/>
  <c r="FV320" i="7" s="1"/>
  <c r="GB320" i="7" s="1"/>
  <c r="GH320" i="7" s="1"/>
  <c r="GN320" i="7" s="1"/>
  <c r="GT320" i="7" s="1"/>
  <c r="GZ320" i="7" s="1"/>
  <c r="HF320" i="7" s="1"/>
  <c r="HL320" i="7" s="1"/>
  <c r="HR320" i="7" s="1"/>
  <c r="HX320" i="7" s="1"/>
  <c r="ID320" i="7" s="1"/>
  <c r="IJ320" i="7" s="1"/>
  <c r="IP320" i="7" s="1"/>
  <c r="IV320" i="7" s="1"/>
  <c r="JB320" i="7" s="1"/>
  <c r="JH109" i="7"/>
  <c r="JN109" i="7" l="1"/>
  <c r="JT109" i="7" s="1"/>
  <c r="JZ109" i="7" s="1"/>
  <c r="KF109" i="7" s="1"/>
  <c r="KL109" i="7" s="1"/>
  <c r="KR109" i="7" s="1"/>
  <c r="KX109" i="7" s="1"/>
  <c r="LD109" i="7" s="1"/>
  <c r="LJ109" i="7" s="1"/>
  <c r="LP109" i="7" s="1"/>
  <c r="LV109" i="7" s="1"/>
  <c r="MB109" i="7" s="1"/>
  <c r="MH109" i="7" s="1"/>
  <c r="MN109" i="7" s="1"/>
  <c r="MT109" i="7" s="1"/>
  <c r="MZ109" i="7" s="1"/>
  <c r="NF109" i="7" s="1"/>
  <c r="NL109" i="7" s="1"/>
  <c r="NR109" i="7" s="1"/>
  <c r="JH320" i="7"/>
  <c r="JN320" i="7" s="1"/>
  <c r="JT320" i="7" s="1"/>
  <c r="JZ320" i="7" s="1"/>
  <c r="KF320" i="7" s="1"/>
  <c r="KL320" i="7" s="1"/>
  <c r="KR320" i="7" s="1"/>
  <c r="KX320" i="7" s="1"/>
  <c r="LD320" i="7" s="1"/>
  <c r="LJ320" i="7" s="1"/>
  <c r="LP320" i="7" s="1"/>
  <c r="LV320" i="7" s="1"/>
  <c r="MB320" i="7" s="1"/>
  <c r="MH320" i="7" s="1"/>
  <c r="MN320" i="7" s="1"/>
  <c r="MT320" i="7" s="1"/>
  <c r="MZ320" i="7" s="1"/>
  <c r="NF320" i="7" s="1"/>
  <c r="NL320" i="7" s="1"/>
  <c r="NR320" i="7" s="1"/>
  <c r="CD111" i="7"/>
  <c r="CJ111" i="7" s="1"/>
  <c r="CP111" i="7" s="1"/>
  <c r="CV111" i="7" s="1"/>
  <c r="DB111" i="7" s="1"/>
  <c r="DH111" i="7" s="1"/>
  <c r="DN111" i="7" s="1"/>
  <c r="DT111" i="7" s="1"/>
  <c r="DZ111" i="7" s="1"/>
  <c r="EF111" i="7" s="1"/>
  <c r="EL111" i="7" s="1"/>
  <c r="ER111" i="7" s="1"/>
  <c r="EX111" i="7" s="1"/>
  <c r="FD111" i="7" s="1"/>
  <c r="FJ111" i="7" s="1"/>
  <c r="FP111" i="7" s="1"/>
  <c r="FV111" i="7" s="1"/>
  <c r="GB111" i="7" s="1"/>
  <c r="GH111" i="7" s="1"/>
  <c r="GN111" i="7" s="1"/>
  <c r="GT111" i="7" s="1"/>
  <c r="GZ111" i="7" s="1"/>
  <c r="HF111" i="7" s="1"/>
  <c r="HL111" i="7" s="1"/>
  <c r="HR111" i="7" s="1"/>
  <c r="HX111" i="7" s="1"/>
  <c r="ID111" i="7" s="1"/>
  <c r="IJ111" i="7" s="1"/>
  <c r="IP111" i="7" s="1"/>
  <c r="IV111" i="7" s="1"/>
  <c r="JB111" i="7" s="1"/>
  <c r="CC112" i="7"/>
  <c r="CC322" i="7"/>
  <c r="CD321" i="7"/>
  <c r="CJ321" i="7" s="1"/>
  <c r="CP321" i="7" s="1"/>
  <c r="CV321" i="7" s="1"/>
  <c r="DB321" i="7" s="1"/>
  <c r="DH321" i="7" s="1"/>
  <c r="DN321" i="7" s="1"/>
  <c r="DT321" i="7" s="1"/>
  <c r="DZ321" i="7" s="1"/>
  <c r="EF321" i="7" s="1"/>
  <c r="EL321" i="7" s="1"/>
  <c r="ER321" i="7" s="1"/>
  <c r="EX321" i="7" s="1"/>
  <c r="FD321" i="7" s="1"/>
  <c r="FJ321" i="7" s="1"/>
  <c r="FP321" i="7" s="1"/>
  <c r="FV321" i="7" s="1"/>
  <c r="GB321" i="7" s="1"/>
  <c r="GH321" i="7" s="1"/>
  <c r="GN321" i="7" s="1"/>
  <c r="GT321" i="7" s="1"/>
  <c r="GZ321" i="7" s="1"/>
  <c r="HF321" i="7" s="1"/>
  <c r="HL321" i="7" s="1"/>
  <c r="HR321" i="7" s="1"/>
  <c r="HX321" i="7" s="1"/>
  <c r="ID321" i="7" s="1"/>
  <c r="IJ321" i="7" s="1"/>
  <c r="IP321" i="7" s="1"/>
  <c r="IV321" i="7" s="1"/>
  <c r="JB321" i="7" s="1"/>
  <c r="JH110" i="7"/>
  <c r="JN110" i="7" s="1"/>
  <c r="JT110" i="7" s="1"/>
  <c r="JZ110" i="7" s="1"/>
  <c r="EQ423" i="7"/>
  <c r="EQ424" i="7" s="1"/>
  <c r="KF110" i="7" l="1"/>
  <c r="KL110" i="7" s="1"/>
  <c r="KR110" i="7" s="1"/>
  <c r="KX110" i="7" s="1"/>
  <c r="LD110" i="7" s="1"/>
  <c r="LJ110" i="7" s="1"/>
  <c r="LP110" i="7" s="1"/>
  <c r="LV110" i="7" s="1"/>
  <c r="MB110" i="7" s="1"/>
  <c r="MH110" i="7" s="1"/>
  <c r="MN110" i="7" s="1"/>
  <c r="MT110" i="7" s="1"/>
  <c r="MZ110" i="7" s="1"/>
  <c r="NF110" i="7" s="1"/>
  <c r="NL110" i="7" s="1"/>
  <c r="NR110" i="7" s="1"/>
  <c r="JH321" i="7"/>
  <c r="JN321" i="7" s="1"/>
  <c r="JT321" i="7" s="1"/>
  <c r="JZ321" i="7" s="1"/>
  <c r="KF321" i="7" s="1"/>
  <c r="KL321" i="7" s="1"/>
  <c r="KR321" i="7" s="1"/>
  <c r="KX321" i="7" s="1"/>
  <c r="LD321" i="7" s="1"/>
  <c r="LJ321" i="7" s="1"/>
  <c r="LP321" i="7" s="1"/>
  <c r="LV321" i="7" s="1"/>
  <c r="MB321" i="7" s="1"/>
  <c r="MH321" i="7" s="1"/>
  <c r="MN321" i="7" s="1"/>
  <c r="MT321" i="7" s="1"/>
  <c r="MZ321" i="7" s="1"/>
  <c r="NF321" i="7" s="1"/>
  <c r="NL321" i="7" s="1"/>
  <c r="NR321" i="7" s="1"/>
  <c r="JH111" i="7"/>
  <c r="JN111" i="7" s="1"/>
  <c r="JT111" i="7" s="1"/>
  <c r="JZ111" i="7" s="1"/>
  <c r="KF111" i="7" s="1"/>
  <c r="KL111" i="7" s="1"/>
  <c r="KR111" i="7" s="1"/>
  <c r="KX111" i="7" s="1"/>
  <c r="LD111" i="7" s="1"/>
  <c r="LJ111" i="7" s="1"/>
  <c r="LP111" i="7" s="1"/>
  <c r="LV111" i="7" s="1"/>
  <c r="MB111" i="7" s="1"/>
  <c r="MH111" i="7" s="1"/>
  <c r="MN111" i="7" s="1"/>
  <c r="MT111" i="7" s="1"/>
  <c r="MZ111" i="7" s="1"/>
  <c r="NF111" i="7" s="1"/>
  <c r="NL111" i="7" s="1"/>
  <c r="NR111" i="7" s="1"/>
  <c r="EQ425" i="7"/>
  <c r="EQ426" i="7" s="1"/>
  <c r="CC323" i="7"/>
  <c r="CD322" i="7"/>
  <c r="CJ322" i="7" s="1"/>
  <c r="CP322" i="7" s="1"/>
  <c r="CV322" i="7" s="1"/>
  <c r="DB322" i="7" s="1"/>
  <c r="DH322" i="7" s="1"/>
  <c r="DN322" i="7" s="1"/>
  <c r="DT322" i="7" s="1"/>
  <c r="DZ322" i="7" s="1"/>
  <c r="EF322" i="7" s="1"/>
  <c r="EL322" i="7" s="1"/>
  <c r="ER322" i="7" s="1"/>
  <c r="EX322" i="7" s="1"/>
  <c r="FD322" i="7" s="1"/>
  <c r="FJ322" i="7" s="1"/>
  <c r="FP322" i="7" s="1"/>
  <c r="FV322" i="7" s="1"/>
  <c r="GB322" i="7" s="1"/>
  <c r="GH322" i="7" s="1"/>
  <c r="GN322" i="7" s="1"/>
  <c r="GT322" i="7" s="1"/>
  <c r="GZ322" i="7" s="1"/>
  <c r="HF322" i="7" s="1"/>
  <c r="HL322" i="7" s="1"/>
  <c r="HR322" i="7" s="1"/>
  <c r="HX322" i="7" s="1"/>
  <c r="ID322" i="7" s="1"/>
  <c r="IJ322" i="7" s="1"/>
  <c r="IP322" i="7" s="1"/>
  <c r="IV322" i="7" s="1"/>
  <c r="JB322" i="7" s="1"/>
  <c r="CD112" i="7"/>
  <c r="CJ112" i="7" s="1"/>
  <c r="CP112" i="7" s="1"/>
  <c r="CV112" i="7" s="1"/>
  <c r="DB112" i="7" s="1"/>
  <c r="DH112" i="7" s="1"/>
  <c r="DN112" i="7" s="1"/>
  <c r="DT112" i="7" s="1"/>
  <c r="DZ112" i="7" s="1"/>
  <c r="EF112" i="7" s="1"/>
  <c r="EL112" i="7" s="1"/>
  <c r="ER112" i="7" s="1"/>
  <c r="EX112" i="7" s="1"/>
  <c r="FD112" i="7" s="1"/>
  <c r="FJ112" i="7" s="1"/>
  <c r="FP112" i="7" s="1"/>
  <c r="FV112" i="7" s="1"/>
  <c r="GB112" i="7" s="1"/>
  <c r="GH112" i="7" s="1"/>
  <c r="GN112" i="7" s="1"/>
  <c r="GT112" i="7" s="1"/>
  <c r="GZ112" i="7" s="1"/>
  <c r="HF112" i="7" s="1"/>
  <c r="HL112" i="7" s="1"/>
  <c r="HR112" i="7" s="1"/>
  <c r="HX112" i="7" s="1"/>
  <c r="ID112" i="7" s="1"/>
  <c r="IJ112" i="7" s="1"/>
  <c r="IP112" i="7" s="1"/>
  <c r="IV112" i="7" s="1"/>
  <c r="JB112" i="7" s="1"/>
  <c r="CC113" i="7"/>
  <c r="JH322" i="7" l="1"/>
  <c r="JN322" i="7" s="1"/>
  <c r="JT322" i="7" s="1"/>
  <c r="JZ322" i="7" s="1"/>
  <c r="KF322" i="7" s="1"/>
  <c r="KL322" i="7" s="1"/>
  <c r="KR322" i="7" s="1"/>
  <c r="KX322" i="7" s="1"/>
  <c r="LD322" i="7" s="1"/>
  <c r="LJ322" i="7" s="1"/>
  <c r="LP322" i="7" s="1"/>
  <c r="LV322" i="7" s="1"/>
  <c r="MB322" i="7" s="1"/>
  <c r="MH322" i="7" s="1"/>
  <c r="MN322" i="7" s="1"/>
  <c r="MT322" i="7" s="1"/>
  <c r="MZ322" i="7" s="1"/>
  <c r="NF322" i="7" s="1"/>
  <c r="NL322" i="7" s="1"/>
  <c r="NR322" i="7" s="1"/>
  <c r="JH112" i="7"/>
  <c r="JN112" i="7" s="1"/>
  <c r="JT112" i="7" s="1"/>
  <c r="JZ112" i="7" s="1"/>
  <c r="KF112" i="7" s="1"/>
  <c r="KL112" i="7" s="1"/>
  <c r="KR112" i="7" s="1"/>
  <c r="KX112" i="7" s="1"/>
  <c r="LD112" i="7" s="1"/>
  <c r="LJ112" i="7" s="1"/>
  <c r="LP112" i="7" s="1"/>
  <c r="LV112" i="7" s="1"/>
  <c r="MB112" i="7" s="1"/>
  <c r="MH112" i="7" s="1"/>
  <c r="MN112" i="7" s="1"/>
  <c r="MT112" i="7" s="1"/>
  <c r="MZ112" i="7" s="1"/>
  <c r="NF112" i="7" s="1"/>
  <c r="NL112" i="7" s="1"/>
  <c r="NR112" i="7" s="1"/>
  <c r="CC114" i="7"/>
  <c r="CD113" i="7"/>
  <c r="CJ113" i="7" s="1"/>
  <c r="CP113" i="7" s="1"/>
  <c r="CV113" i="7" s="1"/>
  <c r="DB113" i="7" s="1"/>
  <c r="DH113" i="7" s="1"/>
  <c r="DN113" i="7" s="1"/>
  <c r="DT113" i="7" s="1"/>
  <c r="DZ113" i="7" s="1"/>
  <c r="EF113" i="7" s="1"/>
  <c r="EL113" i="7" s="1"/>
  <c r="ER113" i="7" s="1"/>
  <c r="EX113" i="7" s="1"/>
  <c r="FD113" i="7" s="1"/>
  <c r="FJ113" i="7" s="1"/>
  <c r="FP113" i="7" s="1"/>
  <c r="FV113" i="7" s="1"/>
  <c r="GB113" i="7" s="1"/>
  <c r="GH113" i="7" s="1"/>
  <c r="GN113" i="7" s="1"/>
  <c r="GT113" i="7" s="1"/>
  <c r="GZ113" i="7" s="1"/>
  <c r="HF113" i="7" s="1"/>
  <c r="HL113" i="7" s="1"/>
  <c r="HR113" i="7" s="1"/>
  <c r="HX113" i="7" s="1"/>
  <c r="ID113" i="7" s="1"/>
  <c r="IJ113" i="7" s="1"/>
  <c r="IP113" i="7" s="1"/>
  <c r="IV113" i="7" s="1"/>
  <c r="JB113" i="7" s="1"/>
  <c r="CD323" i="7"/>
  <c r="CJ323" i="7" s="1"/>
  <c r="CP323" i="7" s="1"/>
  <c r="CV323" i="7" s="1"/>
  <c r="DB323" i="7" s="1"/>
  <c r="DH323" i="7" s="1"/>
  <c r="DN323" i="7" s="1"/>
  <c r="DT323" i="7" s="1"/>
  <c r="DZ323" i="7" s="1"/>
  <c r="EF323" i="7" s="1"/>
  <c r="EL323" i="7" s="1"/>
  <c r="ER323" i="7" s="1"/>
  <c r="EX323" i="7" s="1"/>
  <c r="FD323" i="7" s="1"/>
  <c r="FJ323" i="7" s="1"/>
  <c r="FP323" i="7" s="1"/>
  <c r="FV323" i="7" s="1"/>
  <c r="GB323" i="7" s="1"/>
  <c r="GH323" i="7" s="1"/>
  <c r="GN323" i="7" s="1"/>
  <c r="GT323" i="7" s="1"/>
  <c r="GZ323" i="7" s="1"/>
  <c r="HF323" i="7" s="1"/>
  <c r="HL323" i="7" s="1"/>
  <c r="HR323" i="7" s="1"/>
  <c r="HX323" i="7" s="1"/>
  <c r="ID323" i="7" s="1"/>
  <c r="IJ323" i="7" s="1"/>
  <c r="IP323" i="7" s="1"/>
  <c r="IV323" i="7" s="1"/>
  <c r="JB323" i="7" s="1"/>
  <c r="CC324" i="7"/>
  <c r="EQ427" i="7"/>
  <c r="ER5" i="7" s="1"/>
  <c r="CC325" i="7" l="1"/>
  <c r="CD324" i="7"/>
  <c r="CJ324" i="7" s="1"/>
  <c r="CP324" i="7" s="1"/>
  <c r="CV324" i="7" s="1"/>
  <c r="DB324" i="7" s="1"/>
  <c r="DH324" i="7" s="1"/>
  <c r="DN324" i="7" s="1"/>
  <c r="DT324" i="7" s="1"/>
  <c r="DZ324" i="7" s="1"/>
  <c r="EF324" i="7" s="1"/>
  <c r="EL324" i="7" s="1"/>
  <c r="ER324" i="7" s="1"/>
  <c r="EX324" i="7" s="1"/>
  <c r="FD324" i="7" s="1"/>
  <c r="FJ324" i="7" s="1"/>
  <c r="FP324" i="7" s="1"/>
  <c r="FV324" i="7" s="1"/>
  <c r="GB324" i="7" s="1"/>
  <c r="GH324" i="7" s="1"/>
  <c r="GN324" i="7" s="1"/>
  <c r="GT324" i="7" s="1"/>
  <c r="GZ324" i="7" s="1"/>
  <c r="HF324" i="7" s="1"/>
  <c r="HL324" i="7" s="1"/>
  <c r="HR324" i="7" s="1"/>
  <c r="HX324" i="7" s="1"/>
  <c r="ID324" i="7" s="1"/>
  <c r="IJ324" i="7" s="1"/>
  <c r="IP324" i="7" s="1"/>
  <c r="IV324" i="7" s="1"/>
  <c r="JB324" i="7" s="1"/>
  <c r="JH113" i="7"/>
  <c r="JN113" i="7" s="1"/>
  <c r="JT113" i="7" s="1"/>
  <c r="JZ113" i="7" s="1"/>
  <c r="JH323" i="7"/>
  <c r="JN323" i="7" s="1"/>
  <c r="JT323" i="7" s="1"/>
  <c r="JZ323" i="7" s="1"/>
  <c r="CD114" i="7"/>
  <c r="CJ114" i="7" s="1"/>
  <c r="CP114" i="7" s="1"/>
  <c r="CV114" i="7" s="1"/>
  <c r="DB114" i="7" s="1"/>
  <c r="DH114" i="7" s="1"/>
  <c r="DN114" i="7" s="1"/>
  <c r="DT114" i="7" s="1"/>
  <c r="DZ114" i="7" s="1"/>
  <c r="EF114" i="7" s="1"/>
  <c r="EL114" i="7" s="1"/>
  <c r="ER114" i="7" s="1"/>
  <c r="EX114" i="7" s="1"/>
  <c r="FD114" i="7" s="1"/>
  <c r="FJ114" i="7" s="1"/>
  <c r="FP114" i="7" s="1"/>
  <c r="FV114" i="7" s="1"/>
  <c r="GB114" i="7" s="1"/>
  <c r="GH114" i="7" s="1"/>
  <c r="GN114" i="7" s="1"/>
  <c r="GT114" i="7" s="1"/>
  <c r="GZ114" i="7" s="1"/>
  <c r="HF114" i="7" s="1"/>
  <c r="HL114" i="7" s="1"/>
  <c r="HR114" i="7" s="1"/>
  <c r="HX114" i="7" s="1"/>
  <c r="CC115" i="7"/>
  <c r="ID114" i="7" l="1"/>
  <c r="IJ114" i="7" s="1"/>
  <c r="IP114" i="7" s="1"/>
  <c r="IV114" i="7" s="1"/>
  <c r="JB114" i="7" s="1"/>
  <c r="KF323" i="7"/>
  <c r="KL323" i="7" s="1"/>
  <c r="KR323" i="7" s="1"/>
  <c r="KX323" i="7" s="1"/>
  <c r="LD323" i="7" s="1"/>
  <c r="LJ323" i="7" s="1"/>
  <c r="LP323" i="7" s="1"/>
  <c r="LV323" i="7" s="1"/>
  <c r="MB323" i="7" s="1"/>
  <c r="MH323" i="7" s="1"/>
  <c r="MN323" i="7" s="1"/>
  <c r="MT323" i="7" s="1"/>
  <c r="MZ323" i="7" s="1"/>
  <c r="NF323" i="7" s="1"/>
  <c r="NL323" i="7" s="1"/>
  <c r="NR323" i="7" s="1"/>
  <c r="KF113" i="7"/>
  <c r="KL113" i="7" s="1"/>
  <c r="KR113" i="7" s="1"/>
  <c r="KX113" i="7" s="1"/>
  <c r="LD113" i="7" s="1"/>
  <c r="LJ113" i="7" s="1"/>
  <c r="LP113" i="7" s="1"/>
  <c r="LV113" i="7" s="1"/>
  <c r="MB113" i="7" s="1"/>
  <c r="MH113" i="7" s="1"/>
  <c r="MN113" i="7" s="1"/>
  <c r="MT113" i="7" s="1"/>
  <c r="MZ113" i="7" s="1"/>
  <c r="NF113" i="7" s="1"/>
  <c r="NL113" i="7" s="1"/>
  <c r="NR113" i="7" s="1"/>
  <c r="JH324" i="7"/>
  <c r="JN324" i="7" s="1"/>
  <c r="JT324" i="7" s="1"/>
  <c r="JZ324" i="7" s="1"/>
  <c r="JH114" i="7"/>
  <c r="JN114" i="7" s="1"/>
  <c r="JT114" i="7" s="1"/>
  <c r="JZ114" i="7" s="1"/>
  <c r="KF114" i="7" s="1"/>
  <c r="KL114" i="7" s="1"/>
  <c r="KR114" i="7" s="1"/>
  <c r="KX114" i="7" s="1"/>
  <c r="LD114" i="7" s="1"/>
  <c r="LJ114" i="7" s="1"/>
  <c r="LP114" i="7" s="1"/>
  <c r="LV114" i="7" s="1"/>
  <c r="MB114" i="7" s="1"/>
  <c r="MH114" i="7" s="1"/>
  <c r="MN114" i="7" s="1"/>
  <c r="MT114" i="7" s="1"/>
  <c r="MZ114" i="7" s="1"/>
  <c r="NF114" i="7" s="1"/>
  <c r="NL114" i="7" s="1"/>
  <c r="NR114" i="7" s="1"/>
  <c r="CC116" i="7"/>
  <c r="CD115" i="7"/>
  <c r="CJ115" i="7" s="1"/>
  <c r="CP115" i="7" s="1"/>
  <c r="CV115" i="7" s="1"/>
  <c r="DB115" i="7" s="1"/>
  <c r="DH115" i="7" s="1"/>
  <c r="DN115" i="7" s="1"/>
  <c r="DT115" i="7" s="1"/>
  <c r="DZ115" i="7" s="1"/>
  <c r="EF115" i="7" s="1"/>
  <c r="EL115" i="7" s="1"/>
  <c r="ER115" i="7" s="1"/>
  <c r="EX115" i="7" s="1"/>
  <c r="FD115" i="7" s="1"/>
  <c r="FJ115" i="7" s="1"/>
  <c r="FP115" i="7" s="1"/>
  <c r="FV115" i="7" s="1"/>
  <c r="GB115" i="7" s="1"/>
  <c r="GH115" i="7" s="1"/>
  <c r="GN115" i="7" s="1"/>
  <c r="GT115" i="7" s="1"/>
  <c r="GZ115" i="7" s="1"/>
  <c r="HF115" i="7" s="1"/>
  <c r="HL115" i="7" s="1"/>
  <c r="HR115" i="7" s="1"/>
  <c r="HX115" i="7" s="1"/>
  <c r="ID115" i="7" s="1"/>
  <c r="IJ115" i="7" s="1"/>
  <c r="IP115" i="7" s="1"/>
  <c r="IV115" i="7" s="1"/>
  <c r="JB115" i="7" s="1"/>
  <c r="CC326" i="7"/>
  <c r="CD325" i="7"/>
  <c r="CJ325" i="7" s="1"/>
  <c r="CP325" i="7" s="1"/>
  <c r="CV325" i="7" s="1"/>
  <c r="DB325" i="7" s="1"/>
  <c r="DH325" i="7" s="1"/>
  <c r="DN325" i="7" s="1"/>
  <c r="DT325" i="7" s="1"/>
  <c r="DZ325" i="7" s="1"/>
  <c r="EF325" i="7" s="1"/>
  <c r="EL325" i="7" s="1"/>
  <c r="ER325" i="7" s="1"/>
  <c r="EX325" i="7" s="1"/>
  <c r="FD325" i="7" s="1"/>
  <c r="FJ325" i="7" s="1"/>
  <c r="FP325" i="7" s="1"/>
  <c r="FV325" i="7" s="1"/>
  <c r="GB325" i="7" s="1"/>
  <c r="GH325" i="7" s="1"/>
  <c r="GN325" i="7" s="1"/>
  <c r="GT325" i="7" s="1"/>
  <c r="GZ325" i="7" s="1"/>
  <c r="HF325" i="7" s="1"/>
  <c r="HL325" i="7" s="1"/>
  <c r="HR325" i="7" s="1"/>
  <c r="HX325" i="7" s="1"/>
  <c r="ID325" i="7" s="1"/>
  <c r="IJ325" i="7" s="1"/>
  <c r="IP325" i="7" s="1"/>
  <c r="IV325" i="7" s="1"/>
  <c r="JB325" i="7" s="1"/>
  <c r="KF324" i="7" l="1"/>
  <c r="KL324" i="7" s="1"/>
  <c r="KR324" i="7" s="1"/>
  <c r="KX324" i="7" s="1"/>
  <c r="LD324" i="7" s="1"/>
  <c r="LJ324" i="7" s="1"/>
  <c r="LP324" i="7" s="1"/>
  <c r="LV324" i="7" s="1"/>
  <c r="MB324" i="7" s="1"/>
  <c r="MH324" i="7" s="1"/>
  <c r="MN324" i="7" s="1"/>
  <c r="MT324" i="7" s="1"/>
  <c r="MZ324" i="7" s="1"/>
  <c r="NF324" i="7" s="1"/>
  <c r="NL324" i="7" s="1"/>
  <c r="NR324" i="7" s="1"/>
  <c r="JH325" i="7"/>
  <c r="JN325" i="7" s="1"/>
  <c r="JT325" i="7" s="1"/>
  <c r="JZ325" i="7" s="1"/>
  <c r="KF325" i="7" s="1"/>
  <c r="KL325" i="7" s="1"/>
  <c r="KR325" i="7" s="1"/>
  <c r="KX325" i="7" s="1"/>
  <c r="LD325" i="7" s="1"/>
  <c r="LJ325" i="7" s="1"/>
  <c r="LP325" i="7" s="1"/>
  <c r="LV325" i="7" s="1"/>
  <c r="MB325" i="7" s="1"/>
  <c r="MH325" i="7" s="1"/>
  <c r="MN325" i="7" s="1"/>
  <c r="MT325" i="7" s="1"/>
  <c r="MZ325" i="7" s="1"/>
  <c r="NF325" i="7" s="1"/>
  <c r="NL325" i="7" s="1"/>
  <c r="NR325" i="7" s="1"/>
  <c r="CC327" i="7"/>
  <c r="CD326" i="7"/>
  <c r="CJ326" i="7" s="1"/>
  <c r="CP326" i="7" s="1"/>
  <c r="CV326" i="7" s="1"/>
  <c r="DB326" i="7" s="1"/>
  <c r="DH326" i="7" s="1"/>
  <c r="DN326" i="7" s="1"/>
  <c r="DT326" i="7" s="1"/>
  <c r="DZ326" i="7" s="1"/>
  <c r="EF326" i="7" s="1"/>
  <c r="EL326" i="7" s="1"/>
  <c r="ER326" i="7" s="1"/>
  <c r="EX326" i="7" s="1"/>
  <c r="FD326" i="7" s="1"/>
  <c r="FJ326" i="7" s="1"/>
  <c r="FP326" i="7" s="1"/>
  <c r="FV326" i="7" s="1"/>
  <c r="GB326" i="7" s="1"/>
  <c r="GH326" i="7" s="1"/>
  <c r="GN326" i="7" s="1"/>
  <c r="GT326" i="7" s="1"/>
  <c r="GZ326" i="7" s="1"/>
  <c r="HF326" i="7" s="1"/>
  <c r="HL326" i="7" s="1"/>
  <c r="HR326" i="7" s="1"/>
  <c r="HX326" i="7" s="1"/>
  <c r="CD116" i="7"/>
  <c r="CJ116" i="7" s="1"/>
  <c r="CP116" i="7" s="1"/>
  <c r="CV116" i="7" s="1"/>
  <c r="DB116" i="7" s="1"/>
  <c r="DH116" i="7" s="1"/>
  <c r="CC117" i="7"/>
  <c r="JH115" i="7"/>
  <c r="JN115" i="7" s="1"/>
  <c r="JT115" i="7" s="1"/>
  <c r="JZ115" i="7" s="1"/>
  <c r="DN116" i="7" l="1"/>
  <c r="DT116" i="7" s="1"/>
  <c r="DZ116" i="7" s="1"/>
  <c r="EF116" i="7" s="1"/>
  <c r="EL116" i="7" s="1"/>
  <c r="ER116" i="7" s="1"/>
  <c r="EX116" i="7" s="1"/>
  <c r="FD116" i="7" s="1"/>
  <c r="FJ116" i="7" s="1"/>
  <c r="FP116" i="7" s="1"/>
  <c r="FV116" i="7" s="1"/>
  <c r="GB116" i="7" s="1"/>
  <c r="GH116" i="7" s="1"/>
  <c r="GN116" i="7" s="1"/>
  <c r="GT116" i="7" s="1"/>
  <c r="GZ116" i="7" s="1"/>
  <c r="HF116" i="7" s="1"/>
  <c r="HL116" i="7" s="1"/>
  <c r="HR116" i="7" s="1"/>
  <c r="HX116" i="7" s="1"/>
  <c r="ID116" i="7" s="1"/>
  <c r="IJ116" i="7" s="1"/>
  <c r="IP116" i="7" s="1"/>
  <c r="IV116" i="7" s="1"/>
  <c r="JB116" i="7" s="1"/>
  <c r="JH116" i="7" s="1"/>
  <c r="JN116" i="7" s="1"/>
  <c r="JT116" i="7" s="1"/>
  <c r="JZ116" i="7" s="1"/>
  <c r="ID326" i="7"/>
  <c r="IJ326" i="7" s="1"/>
  <c r="IP326" i="7" s="1"/>
  <c r="IV326" i="7" s="1"/>
  <c r="JB326" i="7" s="1"/>
  <c r="JH326" i="7" s="1"/>
  <c r="JN326" i="7" s="1"/>
  <c r="JT326" i="7" s="1"/>
  <c r="JZ326" i="7" s="1"/>
  <c r="KF326" i="7" s="1"/>
  <c r="KL326" i="7" s="1"/>
  <c r="KR326" i="7" s="1"/>
  <c r="KX326" i="7" s="1"/>
  <c r="LD326" i="7" s="1"/>
  <c r="LJ326" i="7" s="1"/>
  <c r="LP326" i="7" s="1"/>
  <c r="LV326" i="7" s="1"/>
  <c r="MB326" i="7" s="1"/>
  <c r="MH326" i="7" s="1"/>
  <c r="MN326" i="7" s="1"/>
  <c r="MT326" i="7" s="1"/>
  <c r="MZ326" i="7" s="1"/>
  <c r="NF326" i="7" s="1"/>
  <c r="NL326" i="7" s="1"/>
  <c r="NR326" i="7" s="1"/>
  <c r="KF115" i="7"/>
  <c r="KL115" i="7" s="1"/>
  <c r="KR115" i="7" s="1"/>
  <c r="KX115" i="7" s="1"/>
  <c r="LD115" i="7" s="1"/>
  <c r="LJ115" i="7" s="1"/>
  <c r="LP115" i="7" s="1"/>
  <c r="LV115" i="7" s="1"/>
  <c r="MB115" i="7" s="1"/>
  <c r="MH115" i="7" s="1"/>
  <c r="MN115" i="7" s="1"/>
  <c r="MT115" i="7" s="1"/>
  <c r="MZ115" i="7" s="1"/>
  <c r="NF115" i="7" s="1"/>
  <c r="NL115" i="7" s="1"/>
  <c r="NR115" i="7" s="1"/>
  <c r="CC328" i="7"/>
  <c r="CD327" i="7"/>
  <c r="CJ327" i="7" s="1"/>
  <c r="CP327" i="7" s="1"/>
  <c r="CV327" i="7" s="1"/>
  <c r="DB327" i="7" s="1"/>
  <c r="DH327" i="7" s="1"/>
  <c r="DN327" i="7" s="1"/>
  <c r="DT327" i="7" s="1"/>
  <c r="DZ327" i="7" s="1"/>
  <c r="EF327" i="7" s="1"/>
  <c r="EL327" i="7" s="1"/>
  <c r="ER327" i="7" s="1"/>
  <c r="EX327" i="7" s="1"/>
  <c r="FD327" i="7" s="1"/>
  <c r="FJ327" i="7" s="1"/>
  <c r="FP327" i="7" s="1"/>
  <c r="FV327" i="7" s="1"/>
  <c r="GB327" i="7" s="1"/>
  <c r="GH327" i="7" s="1"/>
  <c r="GN327" i="7" s="1"/>
  <c r="GT327" i="7" s="1"/>
  <c r="GZ327" i="7" s="1"/>
  <c r="HF327" i="7" s="1"/>
  <c r="HL327" i="7" s="1"/>
  <c r="HR327" i="7" s="1"/>
  <c r="HX327" i="7" s="1"/>
  <c r="ID327" i="7" s="1"/>
  <c r="IJ327" i="7" s="1"/>
  <c r="IP327" i="7" s="1"/>
  <c r="IV327" i="7" s="1"/>
  <c r="JB327" i="7" s="1"/>
  <c r="CC118" i="7"/>
  <c r="CD117" i="7"/>
  <c r="CJ117" i="7" s="1"/>
  <c r="CP117" i="7" s="1"/>
  <c r="CV117" i="7" s="1"/>
  <c r="DB117" i="7" s="1"/>
  <c r="DH117" i="7" s="1"/>
  <c r="DN117" i="7" s="1"/>
  <c r="DT117" i="7" s="1"/>
  <c r="DZ117" i="7" s="1"/>
  <c r="EF117" i="7" s="1"/>
  <c r="EL117" i="7" s="1"/>
  <c r="ER117" i="7" s="1"/>
  <c r="EX117" i="7" s="1"/>
  <c r="FD117" i="7" s="1"/>
  <c r="FJ117" i="7" s="1"/>
  <c r="FP117" i="7" s="1"/>
  <c r="FV117" i="7" s="1"/>
  <c r="GB117" i="7" s="1"/>
  <c r="GH117" i="7" s="1"/>
  <c r="GN117" i="7" s="1"/>
  <c r="GT117" i="7" s="1"/>
  <c r="GZ117" i="7" s="1"/>
  <c r="HF117" i="7" s="1"/>
  <c r="HL117" i="7" s="1"/>
  <c r="HR117" i="7" s="1"/>
  <c r="HX117" i="7" s="1"/>
  <c r="ID117" i="7" s="1"/>
  <c r="IJ117" i="7" s="1"/>
  <c r="IP117" i="7" s="1"/>
  <c r="IV117" i="7" s="1"/>
  <c r="JB117" i="7" s="1"/>
  <c r="KF116" i="7" l="1"/>
  <c r="KL116" i="7" s="1"/>
  <c r="KR116" i="7" s="1"/>
  <c r="KX116" i="7" s="1"/>
  <c r="LD116" i="7" s="1"/>
  <c r="LJ116" i="7" s="1"/>
  <c r="LP116" i="7" s="1"/>
  <c r="LV116" i="7" s="1"/>
  <c r="MB116" i="7" s="1"/>
  <c r="MH116" i="7" s="1"/>
  <c r="MN116" i="7" s="1"/>
  <c r="MT116" i="7" s="1"/>
  <c r="MZ116" i="7" s="1"/>
  <c r="NF116" i="7" s="1"/>
  <c r="NL116" i="7" s="1"/>
  <c r="NR116" i="7" s="1"/>
  <c r="JH117" i="7"/>
  <c r="JN117" i="7" s="1"/>
  <c r="JT117" i="7" s="1"/>
  <c r="JZ117" i="7" s="1"/>
  <c r="JH327" i="7"/>
  <c r="JN327" i="7" s="1"/>
  <c r="JT327" i="7" s="1"/>
  <c r="JZ327" i="7" s="1"/>
  <c r="KF327" i="7" s="1"/>
  <c r="KL327" i="7" s="1"/>
  <c r="KR327" i="7" s="1"/>
  <c r="KX327" i="7" s="1"/>
  <c r="LD327" i="7" s="1"/>
  <c r="LJ327" i="7" s="1"/>
  <c r="LP327" i="7" s="1"/>
  <c r="LV327" i="7" s="1"/>
  <c r="MB327" i="7" s="1"/>
  <c r="MH327" i="7" s="1"/>
  <c r="MN327" i="7" s="1"/>
  <c r="MT327" i="7" s="1"/>
  <c r="MZ327" i="7" s="1"/>
  <c r="NF327" i="7" s="1"/>
  <c r="NL327" i="7" s="1"/>
  <c r="NR327" i="7" s="1"/>
  <c r="CD118" i="7"/>
  <c r="CJ118" i="7" s="1"/>
  <c r="CP118" i="7" s="1"/>
  <c r="CV118" i="7" s="1"/>
  <c r="DB118" i="7" s="1"/>
  <c r="DH118" i="7" s="1"/>
  <c r="DN118" i="7" s="1"/>
  <c r="DT118" i="7" s="1"/>
  <c r="DZ118" i="7" s="1"/>
  <c r="EF118" i="7" s="1"/>
  <c r="EL118" i="7" s="1"/>
  <c r="ER118" i="7" s="1"/>
  <c r="EX118" i="7" s="1"/>
  <c r="FD118" i="7" s="1"/>
  <c r="FJ118" i="7" s="1"/>
  <c r="FP118" i="7" s="1"/>
  <c r="FV118" i="7" s="1"/>
  <c r="GB118" i="7" s="1"/>
  <c r="GH118" i="7" s="1"/>
  <c r="GN118" i="7" s="1"/>
  <c r="GT118" i="7" s="1"/>
  <c r="GZ118" i="7" s="1"/>
  <c r="HF118" i="7" s="1"/>
  <c r="HL118" i="7" s="1"/>
  <c r="HR118" i="7" s="1"/>
  <c r="HX118" i="7" s="1"/>
  <c r="ID118" i="7" s="1"/>
  <c r="CC119" i="7"/>
  <c r="CC329" i="7"/>
  <c r="CD328" i="7"/>
  <c r="CJ328" i="7" s="1"/>
  <c r="CP328" i="7" s="1"/>
  <c r="CV328" i="7" s="1"/>
  <c r="DB328" i="7" s="1"/>
  <c r="DH328" i="7" s="1"/>
  <c r="DN328" i="7" s="1"/>
  <c r="DT328" i="7" s="1"/>
  <c r="DZ328" i="7" s="1"/>
  <c r="EF328" i="7" s="1"/>
  <c r="EL328" i="7" s="1"/>
  <c r="ER328" i="7" s="1"/>
  <c r="EX328" i="7" s="1"/>
  <c r="FD328" i="7" s="1"/>
  <c r="FJ328" i="7" s="1"/>
  <c r="FP328" i="7" s="1"/>
  <c r="FV328" i="7" s="1"/>
  <c r="GB328" i="7" s="1"/>
  <c r="GH328" i="7" s="1"/>
  <c r="GN328" i="7" s="1"/>
  <c r="GT328" i="7" s="1"/>
  <c r="GZ328" i="7" s="1"/>
  <c r="HF328" i="7" s="1"/>
  <c r="HL328" i="7" s="1"/>
  <c r="HR328" i="7" s="1"/>
  <c r="HX328" i="7" s="1"/>
  <c r="ID328" i="7" s="1"/>
  <c r="IJ328" i="7" s="1"/>
  <c r="IP328" i="7" s="1"/>
  <c r="IV328" i="7" s="1"/>
  <c r="JB328" i="7" s="1"/>
  <c r="IJ118" i="7" l="1"/>
  <c r="IP118" i="7" s="1"/>
  <c r="IV118" i="7" s="1"/>
  <c r="JB118" i="7" s="1"/>
  <c r="KF117" i="7"/>
  <c r="KL117" i="7" s="1"/>
  <c r="KR117" i="7" s="1"/>
  <c r="KX117" i="7" s="1"/>
  <c r="LD117" i="7" s="1"/>
  <c r="LJ117" i="7" s="1"/>
  <c r="LP117" i="7" s="1"/>
  <c r="LV117" i="7" s="1"/>
  <c r="MB117" i="7" s="1"/>
  <c r="MH117" i="7" s="1"/>
  <c r="MN117" i="7" s="1"/>
  <c r="MT117" i="7" s="1"/>
  <c r="MZ117" i="7" s="1"/>
  <c r="NF117" i="7" s="1"/>
  <c r="NL117" i="7" s="1"/>
  <c r="NR117" i="7" s="1"/>
  <c r="JH118" i="7"/>
  <c r="JN118" i="7" s="1"/>
  <c r="JT118" i="7" s="1"/>
  <c r="JZ118" i="7" s="1"/>
  <c r="CD329" i="7"/>
  <c r="CJ329" i="7" s="1"/>
  <c r="CP329" i="7" s="1"/>
  <c r="CV329" i="7" s="1"/>
  <c r="DB329" i="7" s="1"/>
  <c r="DH329" i="7" s="1"/>
  <c r="DN329" i="7" s="1"/>
  <c r="DT329" i="7" s="1"/>
  <c r="DZ329" i="7" s="1"/>
  <c r="EF329" i="7" s="1"/>
  <c r="EL329" i="7" s="1"/>
  <c r="ER329" i="7" s="1"/>
  <c r="EX329" i="7" s="1"/>
  <c r="FD329" i="7" s="1"/>
  <c r="FJ329" i="7" s="1"/>
  <c r="FP329" i="7" s="1"/>
  <c r="FV329" i="7" s="1"/>
  <c r="GB329" i="7" s="1"/>
  <c r="GH329" i="7" s="1"/>
  <c r="GN329" i="7" s="1"/>
  <c r="GT329" i="7" s="1"/>
  <c r="GZ329" i="7" s="1"/>
  <c r="HF329" i="7" s="1"/>
  <c r="HL329" i="7" s="1"/>
  <c r="HR329" i="7" s="1"/>
  <c r="HX329" i="7" s="1"/>
  <c r="ID329" i="7" s="1"/>
  <c r="CC330" i="7"/>
  <c r="JH328" i="7"/>
  <c r="JN328" i="7" s="1"/>
  <c r="JT328" i="7" s="1"/>
  <c r="JZ328" i="7" s="1"/>
  <c r="KF328" i="7" s="1"/>
  <c r="KL328" i="7" s="1"/>
  <c r="KR328" i="7" s="1"/>
  <c r="KX328" i="7" s="1"/>
  <c r="LD328" i="7" s="1"/>
  <c r="LJ328" i="7" s="1"/>
  <c r="LP328" i="7" s="1"/>
  <c r="LV328" i="7" s="1"/>
  <c r="MB328" i="7" s="1"/>
  <c r="MH328" i="7" s="1"/>
  <c r="MN328" i="7" s="1"/>
  <c r="MT328" i="7" s="1"/>
  <c r="MZ328" i="7" s="1"/>
  <c r="NF328" i="7" s="1"/>
  <c r="NL328" i="7" s="1"/>
  <c r="NR328" i="7" s="1"/>
  <c r="CD119" i="7"/>
  <c r="CJ119" i="7" s="1"/>
  <c r="CP119" i="7" s="1"/>
  <c r="CV119" i="7" s="1"/>
  <c r="DB119" i="7" s="1"/>
  <c r="DH119" i="7" s="1"/>
  <c r="DN119" i="7" s="1"/>
  <c r="DT119" i="7" s="1"/>
  <c r="DZ119" i="7" s="1"/>
  <c r="EF119" i="7" s="1"/>
  <c r="EL119" i="7" s="1"/>
  <c r="ER119" i="7" s="1"/>
  <c r="EX119" i="7" s="1"/>
  <c r="FD119" i="7" s="1"/>
  <c r="FJ119" i="7" s="1"/>
  <c r="FP119" i="7" s="1"/>
  <c r="FV119" i="7" s="1"/>
  <c r="GB119" i="7" s="1"/>
  <c r="GH119" i="7" s="1"/>
  <c r="GN119" i="7" s="1"/>
  <c r="GT119" i="7" s="1"/>
  <c r="GZ119" i="7" s="1"/>
  <c r="HF119" i="7" s="1"/>
  <c r="HL119" i="7" s="1"/>
  <c r="HR119" i="7" s="1"/>
  <c r="HX119" i="7" s="1"/>
  <c r="ID119" i="7" s="1"/>
  <c r="IJ119" i="7" s="1"/>
  <c r="IP119" i="7" s="1"/>
  <c r="IV119" i="7" s="1"/>
  <c r="JB119" i="7" s="1"/>
  <c r="CC120" i="7"/>
  <c r="IJ329" i="7" l="1"/>
  <c r="IP329" i="7" s="1"/>
  <c r="IV329" i="7" s="1"/>
  <c r="JB329" i="7" s="1"/>
  <c r="JH329" i="7" s="1"/>
  <c r="JN329" i="7" s="1"/>
  <c r="JT329" i="7" s="1"/>
  <c r="JZ329" i="7" s="1"/>
  <c r="KF329" i="7" s="1"/>
  <c r="KL329" i="7" s="1"/>
  <c r="KR329" i="7" s="1"/>
  <c r="KX329" i="7" s="1"/>
  <c r="LD329" i="7" s="1"/>
  <c r="LJ329" i="7" s="1"/>
  <c r="LP329" i="7" s="1"/>
  <c r="LV329" i="7" s="1"/>
  <c r="MB329" i="7" s="1"/>
  <c r="MH329" i="7" s="1"/>
  <c r="MN329" i="7" s="1"/>
  <c r="MT329" i="7" s="1"/>
  <c r="MZ329" i="7" s="1"/>
  <c r="NF329" i="7" s="1"/>
  <c r="NL329" i="7" s="1"/>
  <c r="NR329" i="7" s="1"/>
  <c r="KF118" i="7"/>
  <c r="KL118" i="7" s="1"/>
  <c r="KR118" i="7" s="1"/>
  <c r="KX118" i="7" s="1"/>
  <c r="LD118" i="7" s="1"/>
  <c r="LJ118" i="7" s="1"/>
  <c r="LP118" i="7" s="1"/>
  <c r="LV118" i="7" s="1"/>
  <c r="MB118" i="7" s="1"/>
  <c r="MH118" i="7" s="1"/>
  <c r="MN118" i="7" s="1"/>
  <c r="MT118" i="7" s="1"/>
  <c r="MZ118" i="7" s="1"/>
  <c r="NF118" i="7" s="1"/>
  <c r="NL118" i="7" s="1"/>
  <c r="NR118" i="7" s="1"/>
  <c r="CC121" i="7"/>
  <c r="CD120" i="7"/>
  <c r="CJ120" i="7" s="1"/>
  <c r="CP120" i="7" s="1"/>
  <c r="CV120" i="7" s="1"/>
  <c r="DB120" i="7" s="1"/>
  <c r="DH120" i="7" s="1"/>
  <c r="DN120" i="7" s="1"/>
  <c r="DT120" i="7" s="1"/>
  <c r="DZ120" i="7" s="1"/>
  <c r="EF120" i="7" s="1"/>
  <c r="EL120" i="7" s="1"/>
  <c r="ER120" i="7" s="1"/>
  <c r="EX120" i="7" s="1"/>
  <c r="FD120" i="7" s="1"/>
  <c r="FJ120" i="7" s="1"/>
  <c r="FP120" i="7" s="1"/>
  <c r="FV120" i="7" s="1"/>
  <c r="GB120" i="7" s="1"/>
  <c r="GH120" i="7" s="1"/>
  <c r="GN120" i="7" s="1"/>
  <c r="GT120" i="7" s="1"/>
  <c r="GZ120" i="7" s="1"/>
  <c r="HF120" i="7" s="1"/>
  <c r="HL120" i="7" s="1"/>
  <c r="HR120" i="7" s="1"/>
  <c r="HX120" i="7" s="1"/>
  <c r="ID120" i="7" s="1"/>
  <c r="IJ120" i="7" s="1"/>
  <c r="IP120" i="7" s="1"/>
  <c r="IV120" i="7" s="1"/>
  <c r="JH119" i="7"/>
  <c r="JN119" i="7" s="1"/>
  <c r="JT119" i="7" s="1"/>
  <c r="JZ119" i="7" s="1"/>
  <c r="KF119" i="7" s="1"/>
  <c r="KL119" i="7" s="1"/>
  <c r="KR119" i="7" s="1"/>
  <c r="KX119" i="7" s="1"/>
  <c r="LD119" i="7" s="1"/>
  <c r="LJ119" i="7" s="1"/>
  <c r="LP119" i="7" s="1"/>
  <c r="LV119" i="7" s="1"/>
  <c r="MB119" i="7" s="1"/>
  <c r="MH119" i="7" s="1"/>
  <c r="MN119" i="7" s="1"/>
  <c r="MT119" i="7" s="1"/>
  <c r="MZ119" i="7" s="1"/>
  <c r="NF119" i="7" s="1"/>
  <c r="NL119" i="7" s="1"/>
  <c r="NR119" i="7" s="1"/>
  <c r="CC331" i="7"/>
  <c r="CD330" i="7"/>
  <c r="CJ330" i="7" s="1"/>
  <c r="CP330" i="7" s="1"/>
  <c r="CV330" i="7" s="1"/>
  <c r="DB330" i="7" s="1"/>
  <c r="DH330" i="7" s="1"/>
  <c r="DN330" i="7" s="1"/>
  <c r="DT330" i="7" s="1"/>
  <c r="DZ330" i="7" s="1"/>
  <c r="EF330" i="7" s="1"/>
  <c r="EL330" i="7" s="1"/>
  <c r="ER330" i="7" s="1"/>
  <c r="EX330" i="7" s="1"/>
  <c r="FD330" i="7" s="1"/>
  <c r="FJ330" i="7" s="1"/>
  <c r="FP330" i="7" s="1"/>
  <c r="FV330" i="7" s="1"/>
  <c r="GB330" i="7" s="1"/>
  <c r="GH330" i="7" s="1"/>
  <c r="GN330" i="7" s="1"/>
  <c r="GT330" i="7" s="1"/>
  <c r="GZ330" i="7" s="1"/>
  <c r="HF330" i="7" s="1"/>
  <c r="HL330" i="7" s="1"/>
  <c r="HR330" i="7" s="1"/>
  <c r="HX330" i="7" s="1"/>
  <c r="ID330" i="7" s="1"/>
  <c r="IJ330" i="7" s="1"/>
  <c r="IP330" i="7" s="1"/>
  <c r="IV330" i="7" s="1"/>
  <c r="JB330" i="7" s="1"/>
  <c r="JB120" i="7" l="1"/>
  <c r="JH330" i="7"/>
  <c r="JN330" i="7" s="1"/>
  <c r="JT330" i="7" s="1"/>
  <c r="JZ330" i="7" s="1"/>
  <c r="KF330" i="7" s="1"/>
  <c r="KL330" i="7" s="1"/>
  <c r="KR330" i="7" s="1"/>
  <c r="KX330" i="7" s="1"/>
  <c r="LD330" i="7" s="1"/>
  <c r="LJ330" i="7" s="1"/>
  <c r="LP330" i="7" s="1"/>
  <c r="LV330" i="7" s="1"/>
  <c r="MB330" i="7" s="1"/>
  <c r="MH330" i="7" s="1"/>
  <c r="MN330" i="7" s="1"/>
  <c r="MT330" i="7" s="1"/>
  <c r="MZ330" i="7" s="1"/>
  <c r="NF330" i="7" s="1"/>
  <c r="NL330" i="7" s="1"/>
  <c r="NR330" i="7" s="1"/>
  <c r="CD121" i="7"/>
  <c r="CJ121" i="7" s="1"/>
  <c r="CP121" i="7" s="1"/>
  <c r="CV121" i="7" s="1"/>
  <c r="DB121" i="7" s="1"/>
  <c r="DH121" i="7" s="1"/>
  <c r="DN121" i="7" s="1"/>
  <c r="DT121" i="7" s="1"/>
  <c r="DZ121" i="7" s="1"/>
  <c r="EF121" i="7" s="1"/>
  <c r="EL121" i="7" s="1"/>
  <c r="ER121" i="7" s="1"/>
  <c r="EX121" i="7" s="1"/>
  <c r="FD121" i="7" s="1"/>
  <c r="FJ121" i="7" s="1"/>
  <c r="FP121" i="7" s="1"/>
  <c r="FV121" i="7" s="1"/>
  <c r="GB121" i="7" s="1"/>
  <c r="GH121" i="7" s="1"/>
  <c r="GN121" i="7" s="1"/>
  <c r="GT121" i="7" s="1"/>
  <c r="GZ121" i="7" s="1"/>
  <c r="HF121" i="7" s="1"/>
  <c r="HL121" i="7" s="1"/>
  <c r="HR121" i="7" s="1"/>
  <c r="HX121" i="7" s="1"/>
  <c r="ID121" i="7" s="1"/>
  <c r="CC122" i="7"/>
  <c r="CC332" i="7"/>
  <c r="CD331" i="7"/>
  <c r="CJ331" i="7" s="1"/>
  <c r="CP331" i="7" s="1"/>
  <c r="CV331" i="7" s="1"/>
  <c r="DB331" i="7" s="1"/>
  <c r="DH331" i="7" s="1"/>
  <c r="DN331" i="7" s="1"/>
  <c r="DT331" i="7" s="1"/>
  <c r="DZ331" i="7" s="1"/>
  <c r="EF331" i="7" s="1"/>
  <c r="EL331" i="7" s="1"/>
  <c r="ER331" i="7" s="1"/>
  <c r="EX331" i="7" s="1"/>
  <c r="FD331" i="7" s="1"/>
  <c r="FJ331" i="7" s="1"/>
  <c r="FP331" i="7" s="1"/>
  <c r="FV331" i="7" s="1"/>
  <c r="GB331" i="7" s="1"/>
  <c r="GH331" i="7" s="1"/>
  <c r="GN331" i="7" s="1"/>
  <c r="GT331" i="7" s="1"/>
  <c r="GZ331" i="7" s="1"/>
  <c r="HF331" i="7" s="1"/>
  <c r="HL331" i="7" s="1"/>
  <c r="HR331" i="7" s="1"/>
  <c r="HX331" i="7" s="1"/>
  <c r="ID331" i="7" s="1"/>
  <c r="IJ331" i="7" s="1"/>
  <c r="IP331" i="7" s="1"/>
  <c r="IV331" i="7" s="1"/>
  <c r="JB331" i="7" s="1"/>
  <c r="JH120" i="7"/>
  <c r="JN120" i="7" s="1"/>
  <c r="JT120" i="7" s="1"/>
  <c r="JZ120" i="7" s="1"/>
  <c r="IJ121" i="7" l="1"/>
  <c r="IP121" i="7" s="1"/>
  <c r="IV121" i="7" s="1"/>
  <c r="JB121" i="7" s="1"/>
  <c r="KF120" i="7"/>
  <c r="CC333" i="7"/>
  <c r="CD332" i="7"/>
  <c r="CJ332" i="7" s="1"/>
  <c r="CP332" i="7" s="1"/>
  <c r="CV332" i="7" s="1"/>
  <c r="DB332" i="7" s="1"/>
  <c r="DH332" i="7" s="1"/>
  <c r="DN332" i="7" s="1"/>
  <c r="DT332" i="7" s="1"/>
  <c r="DZ332" i="7" s="1"/>
  <c r="EF332" i="7" s="1"/>
  <c r="EL332" i="7" s="1"/>
  <c r="ER332" i="7" s="1"/>
  <c r="EX332" i="7" s="1"/>
  <c r="FD332" i="7" s="1"/>
  <c r="FJ332" i="7" s="1"/>
  <c r="FP332" i="7" s="1"/>
  <c r="FV332" i="7" s="1"/>
  <c r="GB332" i="7" s="1"/>
  <c r="GH332" i="7" s="1"/>
  <c r="GN332" i="7" s="1"/>
  <c r="GT332" i="7" s="1"/>
  <c r="GZ332" i="7" s="1"/>
  <c r="HF332" i="7" s="1"/>
  <c r="HL332" i="7" s="1"/>
  <c r="HR332" i="7" s="1"/>
  <c r="HX332" i="7" s="1"/>
  <c r="ID332" i="7" s="1"/>
  <c r="IJ332" i="7" s="1"/>
  <c r="IP332" i="7" s="1"/>
  <c r="IV332" i="7" s="1"/>
  <c r="JB332" i="7" s="1"/>
  <c r="CD122" i="7"/>
  <c r="CJ122" i="7" s="1"/>
  <c r="CP122" i="7" s="1"/>
  <c r="CV122" i="7" s="1"/>
  <c r="DB122" i="7" s="1"/>
  <c r="DH122" i="7" s="1"/>
  <c r="DN122" i="7" s="1"/>
  <c r="DT122" i="7" s="1"/>
  <c r="DZ122" i="7" s="1"/>
  <c r="EF122" i="7" s="1"/>
  <c r="EL122" i="7" s="1"/>
  <c r="ER122" i="7" s="1"/>
  <c r="EX122" i="7" s="1"/>
  <c r="FD122" i="7" s="1"/>
  <c r="FJ122" i="7" s="1"/>
  <c r="FP122" i="7" s="1"/>
  <c r="FV122" i="7" s="1"/>
  <c r="GB122" i="7" s="1"/>
  <c r="GH122" i="7" s="1"/>
  <c r="GN122" i="7" s="1"/>
  <c r="GT122" i="7" s="1"/>
  <c r="GZ122" i="7" s="1"/>
  <c r="HF122" i="7" s="1"/>
  <c r="HL122" i="7" s="1"/>
  <c r="HR122" i="7" s="1"/>
  <c r="HX122" i="7" s="1"/>
  <c r="ID122" i="7" s="1"/>
  <c r="CC123" i="7"/>
  <c r="JH331" i="7"/>
  <c r="JN331" i="7" s="1"/>
  <c r="JT331" i="7" s="1"/>
  <c r="JZ331" i="7" s="1"/>
  <c r="KF331" i="7" s="1"/>
  <c r="KL331" i="7" s="1"/>
  <c r="KR331" i="7" s="1"/>
  <c r="KX331" i="7" s="1"/>
  <c r="LD331" i="7" s="1"/>
  <c r="LJ331" i="7" s="1"/>
  <c r="LP331" i="7" s="1"/>
  <c r="LV331" i="7" s="1"/>
  <c r="MB331" i="7" s="1"/>
  <c r="MH331" i="7" s="1"/>
  <c r="MN331" i="7" s="1"/>
  <c r="MT331" i="7" s="1"/>
  <c r="MZ331" i="7" s="1"/>
  <c r="NF331" i="7" s="1"/>
  <c r="NL331" i="7" s="1"/>
  <c r="NR331" i="7" s="1"/>
  <c r="KL120" i="7" l="1"/>
  <c r="KR120" i="7" s="1"/>
  <c r="KX120" i="7" s="1"/>
  <c r="LD120" i="7" s="1"/>
  <c r="LJ120" i="7" s="1"/>
  <c r="LP120" i="7" s="1"/>
  <c r="LV120" i="7" s="1"/>
  <c r="MB120" i="7" s="1"/>
  <c r="MH120" i="7" s="1"/>
  <c r="MN120" i="7" s="1"/>
  <c r="MT120" i="7" s="1"/>
  <c r="MZ120" i="7" s="1"/>
  <c r="NF120" i="7" s="1"/>
  <c r="NL120" i="7" s="1"/>
  <c r="NR120" i="7" s="1"/>
  <c r="JH121" i="7"/>
  <c r="JN121" i="7" s="1"/>
  <c r="JT121" i="7" s="1"/>
  <c r="JZ121" i="7" s="1"/>
  <c r="KF121" i="7" s="1"/>
  <c r="KL121" i="7" s="1"/>
  <c r="KR121" i="7" s="1"/>
  <c r="KX121" i="7" s="1"/>
  <c r="LD121" i="7" s="1"/>
  <c r="LJ121" i="7" s="1"/>
  <c r="LP121" i="7" s="1"/>
  <c r="LV121" i="7" s="1"/>
  <c r="MB121" i="7" s="1"/>
  <c r="MH121" i="7" s="1"/>
  <c r="MN121" i="7" s="1"/>
  <c r="MT121" i="7" s="1"/>
  <c r="MZ121" i="7" s="1"/>
  <c r="NF121" i="7" s="1"/>
  <c r="NL121" i="7" s="1"/>
  <c r="NR121" i="7" s="1"/>
  <c r="IJ122" i="7"/>
  <c r="IP122" i="7" s="1"/>
  <c r="IV122" i="7" s="1"/>
  <c r="JB122" i="7" s="1"/>
  <c r="CD123" i="7"/>
  <c r="CJ123" i="7" s="1"/>
  <c r="CP123" i="7" s="1"/>
  <c r="CV123" i="7" s="1"/>
  <c r="DB123" i="7" s="1"/>
  <c r="DH123" i="7" s="1"/>
  <c r="DN123" i="7" s="1"/>
  <c r="DT123" i="7" s="1"/>
  <c r="DZ123" i="7" s="1"/>
  <c r="EF123" i="7" s="1"/>
  <c r="EL123" i="7" s="1"/>
  <c r="ER123" i="7" s="1"/>
  <c r="EX123" i="7" s="1"/>
  <c r="FD123" i="7" s="1"/>
  <c r="FJ123" i="7" s="1"/>
  <c r="FP123" i="7" s="1"/>
  <c r="FV123" i="7" s="1"/>
  <c r="GB123" i="7" s="1"/>
  <c r="GH123" i="7" s="1"/>
  <c r="GN123" i="7" s="1"/>
  <c r="GT123" i="7" s="1"/>
  <c r="GZ123" i="7" s="1"/>
  <c r="HF123" i="7" s="1"/>
  <c r="HL123" i="7" s="1"/>
  <c r="HR123" i="7" s="1"/>
  <c r="HX123" i="7" s="1"/>
  <c r="ID123" i="7" s="1"/>
  <c r="IJ123" i="7" s="1"/>
  <c r="IP123" i="7" s="1"/>
  <c r="IV123" i="7" s="1"/>
  <c r="JB123" i="7" s="1"/>
  <c r="CC124" i="7"/>
  <c r="JH332" i="7"/>
  <c r="JN332" i="7" s="1"/>
  <c r="JT332" i="7" s="1"/>
  <c r="JZ332" i="7" s="1"/>
  <c r="JH122" i="7"/>
  <c r="JN122" i="7" s="1"/>
  <c r="JT122" i="7" s="1"/>
  <c r="JZ122" i="7" s="1"/>
  <c r="CC334" i="7"/>
  <c r="CD333" i="7"/>
  <c r="CJ333" i="7" s="1"/>
  <c r="CP333" i="7" s="1"/>
  <c r="CV333" i="7" s="1"/>
  <c r="DB333" i="7" s="1"/>
  <c r="DH333" i="7" s="1"/>
  <c r="DN333" i="7" s="1"/>
  <c r="DT333" i="7" s="1"/>
  <c r="DZ333" i="7" s="1"/>
  <c r="EF333" i="7" s="1"/>
  <c r="EL333" i="7" s="1"/>
  <c r="ER333" i="7" s="1"/>
  <c r="EX333" i="7" s="1"/>
  <c r="FD333" i="7" s="1"/>
  <c r="FJ333" i="7" s="1"/>
  <c r="FP333" i="7" s="1"/>
  <c r="FV333" i="7" s="1"/>
  <c r="GB333" i="7" s="1"/>
  <c r="GH333" i="7" s="1"/>
  <c r="GN333" i="7" s="1"/>
  <c r="GT333" i="7" s="1"/>
  <c r="GZ333" i="7" s="1"/>
  <c r="HF333" i="7" s="1"/>
  <c r="HL333" i="7" s="1"/>
  <c r="HR333" i="7" s="1"/>
  <c r="HX333" i="7" s="1"/>
  <c r="ID333" i="7" s="1"/>
  <c r="IJ333" i="7" s="1"/>
  <c r="IP333" i="7" s="1"/>
  <c r="IV333" i="7" s="1"/>
  <c r="JB333" i="7" s="1"/>
  <c r="KF332" i="7" l="1"/>
  <c r="KL332" i="7" s="1"/>
  <c r="KR332" i="7" s="1"/>
  <c r="KX332" i="7" s="1"/>
  <c r="LD332" i="7" s="1"/>
  <c r="LJ332" i="7" s="1"/>
  <c r="LP332" i="7" s="1"/>
  <c r="LV332" i="7" s="1"/>
  <c r="MB332" i="7" s="1"/>
  <c r="MH332" i="7" s="1"/>
  <c r="MN332" i="7" s="1"/>
  <c r="MT332" i="7" s="1"/>
  <c r="MZ332" i="7" s="1"/>
  <c r="NF332" i="7" s="1"/>
  <c r="NL332" i="7" s="1"/>
  <c r="NR332" i="7" s="1"/>
  <c r="KF122" i="7"/>
  <c r="KL122" i="7" s="1"/>
  <c r="KR122" i="7" s="1"/>
  <c r="KX122" i="7" s="1"/>
  <c r="JH123" i="7"/>
  <c r="JH333" i="7"/>
  <c r="JN333" i="7" s="1"/>
  <c r="JT333" i="7" s="1"/>
  <c r="JZ333" i="7" s="1"/>
  <c r="KF333" i="7" s="1"/>
  <c r="KL333" i="7" s="1"/>
  <c r="KR333" i="7" s="1"/>
  <c r="KX333" i="7" s="1"/>
  <c r="LD333" i="7" s="1"/>
  <c r="LJ333" i="7" s="1"/>
  <c r="LP333" i="7" s="1"/>
  <c r="LV333" i="7" s="1"/>
  <c r="MB333" i="7" s="1"/>
  <c r="MH333" i="7" s="1"/>
  <c r="MN333" i="7" s="1"/>
  <c r="MT333" i="7" s="1"/>
  <c r="MZ333" i="7" s="1"/>
  <c r="NF333" i="7" s="1"/>
  <c r="NL333" i="7" s="1"/>
  <c r="NR333" i="7" s="1"/>
  <c r="CD334" i="7"/>
  <c r="CJ334" i="7" s="1"/>
  <c r="CP334" i="7" s="1"/>
  <c r="CV334" i="7" s="1"/>
  <c r="DB334" i="7" s="1"/>
  <c r="DH334" i="7" s="1"/>
  <c r="DN334" i="7" s="1"/>
  <c r="DT334" i="7" s="1"/>
  <c r="DZ334" i="7" s="1"/>
  <c r="EF334" i="7" s="1"/>
  <c r="EL334" i="7" s="1"/>
  <c r="ER334" i="7" s="1"/>
  <c r="EX334" i="7" s="1"/>
  <c r="FD334" i="7" s="1"/>
  <c r="FJ334" i="7" s="1"/>
  <c r="FP334" i="7" s="1"/>
  <c r="FV334" i="7" s="1"/>
  <c r="GB334" i="7" s="1"/>
  <c r="GH334" i="7" s="1"/>
  <c r="GN334" i="7" s="1"/>
  <c r="GT334" i="7" s="1"/>
  <c r="GZ334" i="7" s="1"/>
  <c r="HF334" i="7" s="1"/>
  <c r="HL334" i="7" s="1"/>
  <c r="HR334" i="7" s="1"/>
  <c r="HX334" i="7" s="1"/>
  <c r="ID334" i="7" s="1"/>
  <c r="IJ334" i="7" s="1"/>
  <c r="IP334" i="7" s="1"/>
  <c r="IV334" i="7" s="1"/>
  <c r="JB334" i="7" s="1"/>
  <c r="CC335" i="7"/>
  <c r="CD124" i="7"/>
  <c r="CJ124" i="7" s="1"/>
  <c r="CP124" i="7" s="1"/>
  <c r="CV124" i="7" s="1"/>
  <c r="DB124" i="7" s="1"/>
  <c r="DH124" i="7" s="1"/>
  <c r="DN124" i="7" s="1"/>
  <c r="DT124" i="7" s="1"/>
  <c r="DZ124" i="7" s="1"/>
  <c r="EF124" i="7" s="1"/>
  <c r="EL124" i="7" s="1"/>
  <c r="ER124" i="7" s="1"/>
  <c r="EX124" i="7" s="1"/>
  <c r="FD124" i="7" s="1"/>
  <c r="FJ124" i="7" s="1"/>
  <c r="FP124" i="7" s="1"/>
  <c r="FV124" i="7" s="1"/>
  <c r="GB124" i="7" s="1"/>
  <c r="GH124" i="7" s="1"/>
  <c r="GN124" i="7" s="1"/>
  <c r="GT124" i="7" s="1"/>
  <c r="GZ124" i="7" s="1"/>
  <c r="HF124" i="7" s="1"/>
  <c r="HL124" i="7" s="1"/>
  <c r="HR124" i="7" s="1"/>
  <c r="HX124" i="7" s="1"/>
  <c r="ID124" i="7" s="1"/>
  <c r="CC125" i="7"/>
  <c r="JN123" i="7" l="1"/>
  <c r="JT123" i="7" s="1"/>
  <c r="JZ123" i="7" s="1"/>
  <c r="KF123" i="7" s="1"/>
  <c r="KL123" i="7" s="1"/>
  <c r="KR123" i="7" s="1"/>
  <c r="KX123" i="7" s="1"/>
  <c r="LD123" i="7" s="1"/>
  <c r="LJ123" i="7" s="1"/>
  <c r="LP123" i="7" s="1"/>
  <c r="LV123" i="7" s="1"/>
  <c r="MB123" i="7" s="1"/>
  <c r="MH123" i="7" s="1"/>
  <c r="MN123" i="7" s="1"/>
  <c r="MT123" i="7" s="1"/>
  <c r="MZ123" i="7" s="1"/>
  <c r="NF123" i="7" s="1"/>
  <c r="NL123" i="7" s="1"/>
  <c r="NR123" i="7" s="1"/>
  <c r="LD122" i="7"/>
  <c r="LJ122" i="7" s="1"/>
  <c r="LP122" i="7" s="1"/>
  <c r="LV122" i="7" s="1"/>
  <c r="MB122" i="7" s="1"/>
  <c r="MH122" i="7" s="1"/>
  <c r="MN122" i="7" s="1"/>
  <c r="MT122" i="7" s="1"/>
  <c r="MZ122" i="7" s="1"/>
  <c r="NF122" i="7" s="1"/>
  <c r="NL122" i="7" s="1"/>
  <c r="NR122" i="7" s="1"/>
  <c r="IJ124" i="7"/>
  <c r="JH334" i="7"/>
  <c r="JN334" i="7" s="1"/>
  <c r="JT334" i="7" s="1"/>
  <c r="JZ334" i="7" s="1"/>
  <c r="KF334" i="7" s="1"/>
  <c r="KL334" i="7" s="1"/>
  <c r="KR334" i="7" s="1"/>
  <c r="KX334" i="7" s="1"/>
  <c r="LD334" i="7" s="1"/>
  <c r="LJ334" i="7" s="1"/>
  <c r="LP334" i="7" s="1"/>
  <c r="LV334" i="7" s="1"/>
  <c r="MB334" i="7" s="1"/>
  <c r="MH334" i="7" s="1"/>
  <c r="MN334" i="7" s="1"/>
  <c r="MT334" i="7" s="1"/>
  <c r="MZ334" i="7" s="1"/>
  <c r="NF334" i="7" s="1"/>
  <c r="NL334" i="7" s="1"/>
  <c r="NR334" i="7" s="1"/>
  <c r="CD125" i="7"/>
  <c r="CJ125" i="7" s="1"/>
  <c r="CP125" i="7" s="1"/>
  <c r="CV125" i="7" s="1"/>
  <c r="DB125" i="7" s="1"/>
  <c r="DH125" i="7" s="1"/>
  <c r="DN125" i="7" s="1"/>
  <c r="DT125" i="7" s="1"/>
  <c r="DZ125" i="7" s="1"/>
  <c r="EF125" i="7" s="1"/>
  <c r="EL125" i="7" s="1"/>
  <c r="ER125" i="7" s="1"/>
  <c r="EX125" i="7" s="1"/>
  <c r="FD125" i="7" s="1"/>
  <c r="FJ125" i="7" s="1"/>
  <c r="FP125" i="7" s="1"/>
  <c r="FV125" i="7" s="1"/>
  <c r="GB125" i="7" s="1"/>
  <c r="GH125" i="7" s="1"/>
  <c r="GN125" i="7" s="1"/>
  <c r="GT125" i="7" s="1"/>
  <c r="GZ125" i="7" s="1"/>
  <c r="HF125" i="7" s="1"/>
  <c r="HL125" i="7" s="1"/>
  <c r="HR125" i="7" s="1"/>
  <c r="HX125" i="7" s="1"/>
  <c r="ID125" i="7" s="1"/>
  <c r="IJ125" i="7" s="1"/>
  <c r="IP125" i="7" s="1"/>
  <c r="IV125" i="7" s="1"/>
  <c r="JB125" i="7" s="1"/>
  <c r="CC126" i="7"/>
  <c r="CC336" i="7"/>
  <c r="CD335" i="7"/>
  <c r="CJ335" i="7" s="1"/>
  <c r="CP335" i="7" s="1"/>
  <c r="CV335" i="7" s="1"/>
  <c r="DB335" i="7" s="1"/>
  <c r="DH335" i="7" s="1"/>
  <c r="DN335" i="7" s="1"/>
  <c r="DT335" i="7" s="1"/>
  <c r="DZ335" i="7" s="1"/>
  <c r="EF335" i="7" s="1"/>
  <c r="EL335" i="7" s="1"/>
  <c r="ER335" i="7" s="1"/>
  <c r="EX335" i="7" s="1"/>
  <c r="FD335" i="7" s="1"/>
  <c r="FJ335" i="7" s="1"/>
  <c r="FP335" i="7" s="1"/>
  <c r="FV335" i="7" s="1"/>
  <c r="GB335" i="7" s="1"/>
  <c r="GH335" i="7" s="1"/>
  <c r="GN335" i="7" s="1"/>
  <c r="GT335" i="7" s="1"/>
  <c r="GZ335" i="7" s="1"/>
  <c r="HF335" i="7" s="1"/>
  <c r="HL335" i="7" s="1"/>
  <c r="HR335" i="7" s="1"/>
  <c r="HX335" i="7" s="1"/>
  <c r="ID335" i="7" s="1"/>
  <c r="IJ335" i="7" s="1"/>
  <c r="IP335" i="7" s="1"/>
  <c r="IV335" i="7" s="1"/>
  <c r="JB335" i="7" s="1"/>
  <c r="IP124" i="7" l="1"/>
  <c r="IV124" i="7" s="1"/>
  <c r="JB124" i="7" s="1"/>
  <c r="JH125" i="7"/>
  <c r="JN125" i="7" s="1"/>
  <c r="JT125" i="7" s="1"/>
  <c r="JZ125" i="7" s="1"/>
  <c r="JH335" i="7"/>
  <c r="JN335" i="7" s="1"/>
  <c r="JT335" i="7" s="1"/>
  <c r="JZ335" i="7" s="1"/>
  <c r="KF335" i="7" s="1"/>
  <c r="KL335" i="7" s="1"/>
  <c r="KR335" i="7" s="1"/>
  <c r="KX335" i="7" s="1"/>
  <c r="LD335" i="7" s="1"/>
  <c r="LJ335" i="7" s="1"/>
  <c r="LP335" i="7" s="1"/>
  <c r="LV335" i="7" s="1"/>
  <c r="MB335" i="7" s="1"/>
  <c r="MH335" i="7" s="1"/>
  <c r="MN335" i="7" s="1"/>
  <c r="MT335" i="7" s="1"/>
  <c r="MZ335" i="7" s="1"/>
  <c r="NF335" i="7" s="1"/>
  <c r="NL335" i="7" s="1"/>
  <c r="NR335" i="7" s="1"/>
  <c r="CD126" i="7"/>
  <c r="CJ126" i="7" s="1"/>
  <c r="CP126" i="7" s="1"/>
  <c r="CV126" i="7" s="1"/>
  <c r="DB126" i="7" s="1"/>
  <c r="DH126" i="7" s="1"/>
  <c r="DN126" i="7" s="1"/>
  <c r="DT126" i="7" s="1"/>
  <c r="DZ126" i="7" s="1"/>
  <c r="EF126" i="7" s="1"/>
  <c r="EL126" i="7" s="1"/>
  <c r="ER126" i="7" s="1"/>
  <c r="EX126" i="7" s="1"/>
  <c r="FD126" i="7" s="1"/>
  <c r="FJ126" i="7" s="1"/>
  <c r="FP126" i="7" s="1"/>
  <c r="FV126" i="7" s="1"/>
  <c r="GB126" i="7" s="1"/>
  <c r="GH126" i="7" s="1"/>
  <c r="GN126" i="7" s="1"/>
  <c r="GT126" i="7" s="1"/>
  <c r="GZ126" i="7" s="1"/>
  <c r="HF126" i="7" s="1"/>
  <c r="HL126" i="7" s="1"/>
  <c r="HR126" i="7" s="1"/>
  <c r="HX126" i="7" s="1"/>
  <c r="ID126" i="7" s="1"/>
  <c r="IJ126" i="7" s="1"/>
  <c r="IP126" i="7" s="1"/>
  <c r="IV126" i="7" s="1"/>
  <c r="JB126" i="7" s="1"/>
  <c r="CC127" i="7"/>
  <c r="CD336" i="7"/>
  <c r="CJ336" i="7" s="1"/>
  <c r="CP336" i="7" s="1"/>
  <c r="CV336" i="7" s="1"/>
  <c r="DB336" i="7" s="1"/>
  <c r="DH336" i="7" s="1"/>
  <c r="DN336" i="7" s="1"/>
  <c r="DT336" i="7" s="1"/>
  <c r="DZ336" i="7" s="1"/>
  <c r="EF336" i="7" s="1"/>
  <c r="EL336" i="7" s="1"/>
  <c r="ER336" i="7" s="1"/>
  <c r="EX336" i="7" s="1"/>
  <c r="FD336" i="7" s="1"/>
  <c r="FJ336" i="7" s="1"/>
  <c r="FP336" i="7" s="1"/>
  <c r="FV336" i="7" s="1"/>
  <c r="GB336" i="7" s="1"/>
  <c r="GH336" i="7" s="1"/>
  <c r="GN336" i="7" s="1"/>
  <c r="GT336" i="7" s="1"/>
  <c r="GZ336" i="7" s="1"/>
  <c r="HF336" i="7" s="1"/>
  <c r="HL336" i="7" s="1"/>
  <c r="HR336" i="7" s="1"/>
  <c r="HX336" i="7" s="1"/>
  <c r="ID336" i="7" s="1"/>
  <c r="IJ336" i="7" s="1"/>
  <c r="IP336" i="7" s="1"/>
  <c r="IV336" i="7" s="1"/>
  <c r="JB336" i="7" s="1"/>
  <c r="CC337" i="7"/>
  <c r="JH124" i="7" l="1"/>
  <c r="JN124" i="7" s="1"/>
  <c r="JT124" i="7" s="1"/>
  <c r="JZ124" i="7" s="1"/>
  <c r="KF124" i="7" s="1"/>
  <c r="KL124" i="7" s="1"/>
  <c r="KR124" i="7" s="1"/>
  <c r="KX124" i="7" s="1"/>
  <c r="LD124" i="7" s="1"/>
  <c r="LJ124" i="7" s="1"/>
  <c r="LP124" i="7" s="1"/>
  <c r="LV124" i="7" s="1"/>
  <c r="MB124" i="7" s="1"/>
  <c r="MH124" i="7" s="1"/>
  <c r="MN124" i="7" s="1"/>
  <c r="MT124" i="7" s="1"/>
  <c r="MZ124" i="7" s="1"/>
  <c r="NF124" i="7" s="1"/>
  <c r="NL124" i="7" s="1"/>
  <c r="NR124" i="7" s="1"/>
  <c r="KF125" i="7"/>
  <c r="KL125" i="7" s="1"/>
  <c r="KR125" i="7" s="1"/>
  <c r="KX125" i="7" s="1"/>
  <c r="LD125" i="7" s="1"/>
  <c r="LJ125" i="7" s="1"/>
  <c r="LP125" i="7" s="1"/>
  <c r="LV125" i="7" s="1"/>
  <c r="MB125" i="7" s="1"/>
  <c r="MH125" i="7" s="1"/>
  <c r="MN125" i="7" s="1"/>
  <c r="MT125" i="7" s="1"/>
  <c r="MZ125" i="7" s="1"/>
  <c r="NF125" i="7" s="1"/>
  <c r="NL125" i="7" s="1"/>
  <c r="NR125" i="7" s="1"/>
  <c r="JH336" i="7"/>
  <c r="JN336" i="7" s="1"/>
  <c r="JT336" i="7" s="1"/>
  <c r="JZ336" i="7" s="1"/>
  <c r="CC338" i="7"/>
  <c r="CD337" i="7"/>
  <c r="CJ337" i="7" s="1"/>
  <c r="CP337" i="7" s="1"/>
  <c r="CV337" i="7" s="1"/>
  <c r="DB337" i="7" s="1"/>
  <c r="DH337" i="7" s="1"/>
  <c r="DN337" i="7" s="1"/>
  <c r="DT337" i="7" s="1"/>
  <c r="DZ337" i="7" s="1"/>
  <c r="EF337" i="7" s="1"/>
  <c r="EL337" i="7" s="1"/>
  <c r="ER337" i="7" s="1"/>
  <c r="EX337" i="7" s="1"/>
  <c r="FD337" i="7" s="1"/>
  <c r="FJ337" i="7" s="1"/>
  <c r="FP337" i="7" s="1"/>
  <c r="FV337" i="7" s="1"/>
  <c r="GB337" i="7" s="1"/>
  <c r="GH337" i="7" s="1"/>
  <c r="GN337" i="7" s="1"/>
  <c r="GT337" i="7" s="1"/>
  <c r="GZ337" i="7" s="1"/>
  <c r="HF337" i="7" s="1"/>
  <c r="HL337" i="7" s="1"/>
  <c r="HR337" i="7" s="1"/>
  <c r="HX337" i="7" s="1"/>
  <c r="ID337" i="7" s="1"/>
  <c r="IJ337" i="7" s="1"/>
  <c r="IP337" i="7" s="1"/>
  <c r="IV337" i="7" s="1"/>
  <c r="JB337" i="7" s="1"/>
  <c r="CD127" i="7"/>
  <c r="CJ127" i="7" s="1"/>
  <c r="CP127" i="7" s="1"/>
  <c r="CV127" i="7" s="1"/>
  <c r="DB127" i="7" s="1"/>
  <c r="DH127" i="7" s="1"/>
  <c r="DN127" i="7" s="1"/>
  <c r="DT127" i="7" s="1"/>
  <c r="DZ127" i="7" s="1"/>
  <c r="EF127" i="7" s="1"/>
  <c r="EL127" i="7" s="1"/>
  <c r="CC128" i="7"/>
  <c r="JH126" i="7"/>
  <c r="ER127" i="7" l="1"/>
  <c r="EX127" i="7" s="1"/>
  <c r="FD127" i="7" s="1"/>
  <c r="FJ127" i="7" s="1"/>
  <c r="FP127" i="7" s="1"/>
  <c r="FV127" i="7" s="1"/>
  <c r="GB127" i="7" s="1"/>
  <c r="GH127" i="7" s="1"/>
  <c r="GN127" i="7" s="1"/>
  <c r="GT127" i="7" s="1"/>
  <c r="GZ127" i="7" s="1"/>
  <c r="HF127" i="7" s="1"/>
  <c r="HL127" i="7" s="1"/>
  <c r="HR127" i="7" s="1"/>
  <c r="HX127" i="7" s="1"/>
  <c r="ID127" i="7" s="1"/>
  <c r="IJ127" i="7" s="1"/>
  <c r="JN126" i="7"/>
  <c r="JT126" i="7" s="1"/>
  <c r="JZ126" i="7" s="1"/>
  <c r="KF126" i="7" s="1"/>
  <c r="KL126" i="7" s="1"/>
  <c r="KR126" i="7" s="1"/>
  <c r="KX126" i="7" s="1"/>
  <c r="LD126" i="7" s="1"/>
  <c r="LJ126" i="7" s="1"/>
  <c r="LP126" i="7" s="1"/>
  <c r="LV126" i="7" s="1"/>
  <c r="MB126" i="7" s="1"/>
  <c r="MH126" i="7" s="1"/>
  <c r="MN126" i="7" s="1"/>
  <c r="MT126" i="7" s="1"/>
  <c r="MZ126" i="7" s="1"/>
  <c r="NF126" i="7" s="1"/>
  <c r="NL126" i="7" s="1"/>
  <c r="NR126" i="7" s="1"/>
  <c r="IP127" i="7"/>
  <c r="IV127" i="7" s="1"/>
  <c r="JB127" i="7" s="1"/>
  <c r="JH127" i="7" s="1"/>
  <c r="JN127" i="7" s="1"/>
  <c r="JT127" i="7" s="1"/>
  <c r="JZ127" i="7" s="1"/>
  <c r="KF127" i="7" s="1"/>
  <c r="KL127" i="7" s="1"/>
  <c r="KR127" i="7" s="1"/>
  <c r="KX127" i="7" s="1"/>
  <c r="LD127" i="7" s="1"/>
  <c r="LJ127" i="7" s="1"/>
  <c r="LP127" i="7" s="1"/>
  <c r="LV127" i="7" s="1"/>
  <c r="MB127" i="7" s="1"/>
  <c r="MH127" i="7" s="1"/>
  <c r="MN127" i="7" s="1"/>
  <c r="MT127" i="7" s="1"/>
  <c r="MZ127" i="7" s="1"/>
  <c r="NF127" i="7" s="1"/>
  <c r="NL127" i="7" s="1"/>
  <c r="NR127" i="7" s="1"/>
  <c r="KF336" i="7"/>
  <c r="KL336" i="7" s="1"/>
  <c r="KR336" i="7" s="1"/>
  <c r="KX336" i="7" s="1"/>
  <c r="LD336" i="7" s="1"/>
  <c r="LJ336" i="7" s="1"/>
  <c r="LP336" i="7" s="1"/>
  <c r="LV336" i="7" s="1"/>
  <c r="MB336" i="7" s="1"/>
  <c r="MH336" i="7" s="1"/>
  <c r="MN336" i="7" s="1"/>
  <c r="MT336" i="7" s="1"/>
  <c r="MZ336" i="7" s="1"/>
  <c r="NF336" i="7" s="1"/>
  <c r="NL336" i="7" s="1"/>
  <c r="NR336" i="7" s="1"/>
  <c r="CD128" i="7"/>
  <c r="CJ128" i="7" s="1"/>
  <c r="CP128" i="7" s="1"/>
  <c r="CV128" i="7" s="1"/>
  <c r="DB128" i="7" s="1"/>
  <c r="DH128" i="7" s="1"/>
  <c r="DN128" i="7" s="1"/>
  <c r="DT128" i="7" s="1"/>
  <c r="DZ128" i="7" s="1"/>
  <c r="EF128" i="7" s="1"/>
  <c r="EL128" i="7" s="1"/>
  <c r="ER128" i="7" s="1"/>
  <c r="EX128" i="7" s="1"/>
  <c r="FD128" i="7" s="1"/>
  <c r="FJ128" i="7" s="1"/>
  <c r="FP128" i="7" s="1"/>
  <c r="FV128" i="7" s="1"/>
  <c r="GB128" i="7" s="1"/>
  <c r="GH128" i="7" s="1"/>
  <c r="GN128" i="7" s="1"/>
  <c r="GT128" i="7" s="1"/>
  <c r="GZ128" i="7" s="1"/>
  <c r="HF128" i="7" s="1"/>
  <c r="HL128" i="7" s="1"/>
  <c r="HR128" i="7" s="1"/>
  <c r="HX128" i="7" s="1"/>
  <c r="ID128" i="7" s="1"/>
  <c r="IJ128" i="7" s="1"/>
  <c r="IP128" i="7" s="1"/>
  <c r="IV128" i="7" s="1"/>
  <c r="JB128" i="7" s="1"/>
  <c r="CC129" i="7"/>
  <c r="JH337" i="7"/>
  <c r="JN337" i="7" s="1"/>
  <c r="JT337" i="7" s="1"/>
  <c r="JZ337" i="7" s="1"/>
  <c r="KF337" i="7" s="1"/>
  <c r="KL337" i="7" s="1"/>
  <c r="KR337" i="7" s="1"/>
  <c r="KX337" i="7" s="1"/>
  <c r="LD337" i="7" s="1"/>
  <c r="LJ337" i="7" s="1"/>
  <c r="LP337" i="7" s="1"/>
  <c r="LV337" i="7" s="1"/>
  <c r="MB337" i="7" s="1"/>
  <c r="MH337" i="7" s="1"/>
  <c r="MN337" i="7" s="1"/>
  <c r="MT337" i="7" s="1"/>
  <c r="MZ337" i="7" s="1"/>
  <c r="NF337" i="7" s="1"/>
  <c r="NL337" i="7" s="1"/>
  <c r="NR337" i="7" s="1"/>
  <c r="CC339" i="7"/>
  <c r="CD338" i="7"/>
  <c r="CJ338" i="7" s="1"/>
  <c r="CP338" i="7" s="1"/>
  <c r="CV338" i="7" s="1"/>
  <c r="DB338" i="7" s="1"/>
  <c r="DH338" i="7" s="1"/>
  <c r="DN338" i="7" s="1"/>
  <c r="DT338" i="7" s="1"/>
  <c r="DZ338" i="7" s="1"/>
  <c r="EF338" i="7" s="1"/>
  <c r="EL338" i="7" s="1"/>
  <c r="ER338" i="7" s="1"/>
  <c r="EX338" i="7" s="1"/>
  <c r="FD338" i="7" s="1"/>
  <c r="FJ338" i="7" s="1"/>
  <c r="FP338" i="7" s="1"/>
  <c r="FV338" i="7" s="1"/>
  <c r="GB338" i="7" s="1"/>
  <c r="GH338" i="7" s="1"/>
  <c r="GN338" i="7" s="1"/>
  <c r="GT338" i="7" s="1"/>
  <c r="GZ338" i="7" s="1"/>
  <c r="HF338" i="7" s="1"/>
  <c r="HL338" i="7" s="1"/>
  <c r="HR338" i="7" s="1"/>
  <c r="HX338" i="7" s="1"/>
  <c r="ID338" i="7" s="1"/>
  <c r="IJ338" i="7" s="1"/>
  <c r="IP338" i="7" s="1"/>
  <c r="IV338" i="7" s="1"/>
  <c r="JB338" i="7" s="1"/>
  <c r="JH338" i="7" l="1"/>
  <c r="JN338" i="7" s="1"/>
  <c r="JT338" i="7" s="1"/>
  <c r="JZ338" i="7" s="1"/>
  <c r="KF338" i="7" s="1"/>
  <c r="KL338" i="7" s="1"/>
  <c r="KR338" i="7" s="1"/>
  <c r="KX338" i="7" s="1"/>
  <c r="LD338" i="7" s="1"/>
  <c r="LJ338" i="7" s="1"/>
  <c r="LP338" i="7" s="1"/>
  <c r="LV338" i="7" s="1"/>
  <c r="MB338" i="7" s="1"/>
  <c r="MH338" i="7" s="1"/>
  <c r="MN338" i="7" s="1"/>
  <c r="MT338" i="7" s="1"/>
  <c r="MZ338" i="7" s="1"/>
  <c r="NF338" i="7" s="1"/>
  <c r="NL338" i="7" s="1"/>
  <c r="NR338" i="7" s="1"/>
  <c r="JH128" i="7"/>
  <c r="JN128" i="7" s="1"/>
  <c r="JT128" i="7" s="1"/>
  <c r="JZ128" i="7" s="1"/>
  <c r="KF128" i="7" s="1"/>
  <c r="KL128" i="7" s="1"/>
  <c r="KR128" i="7" s="1"/>
  <c r="KX128" i="7" s="1"/>
  <c r="LD128" i="7" s="1"/>
  <c r="LJ128" i="7" s="1"/>
  <c r="LP128" i="7" s="1"/>
  <c r="LV128" i="7" s="1"/>
  <c r="MB128" i="7" s="1"/>
  <c r="MH128" i="7" s="1"/>
  <c r="MN128" i="7" s="1"/>
  <c r="MT128" i="7" s="1"/>
  <c r="MZ128" i="7" s="1"/>
  <c r="NF128" i="7" s="1"/>
  <c r="NL128" i="7" s="1"/>
  <c r="NR128" i="7" s="1"/>
  <c r="CC340" i="7"/>
  <c r="CD339" i="7"/>
  <c r="CJ339" i="7" s="1"/>
  <c r="CP339" i="7" s="1"/>
  <c r="CV339" i="7" s="1"/>
  <c r="DB339" i="7" s="1"/>
  <c r="DH339" i="7" s="1"/>
  <c r="DN339" i="7" s="1"/>
  <c r="DT339" i="7" s="1"/>
  <c r="DZ339" i="7" s="1"/>
  <c r="EF339" i="7" s="1"/>
  <c r="EL339" i="7" s="1"/>
  <c r="ER339" i="7" s="1"/>
  <c r="EX339" i="7" s="1"/>
  <c r="FD339" i="7" s="1"/>
  <c r="FJ339" i="7" s="1"/>
  <c r="FP339" i="7" s="1"/>
  <c r="FV339" i="7" s="1"/>
  <c r="GB339" i="7" s="1"/>
  <c r="GH339" i="7" s="1"/>
  <c r="GN339" i="7" s="1"/>
  <c r="GT339" i="7" s="1"/>
  <c r="GZ339" i="7" s="1"/>
  <c r="HF339" i="7" s="1"/>
  <c r="HL339" i="7" s="1"/>
  <c r="HR339" i="7" s="1"/>
  <c r="HX339" i="7" s="1"/>
  <c r="ID339" i="7" s="1"/>
  <c r="IJ339" i="7" s="1"/>
  <c r="CD129" i="7"/>
  <c r="CJ129" i="7" s="1"/>
  <c r="CP129" i="7" s="1"/>
  <c r="CV129" i="7" s="1"/>
  <c r="DB129" i="7" s="1"/>
  <c r="DH129" i="7" s="1"/>
  <c r="DN129" i="7" s="1"/>
  <c r="DT129" i="7" s="1"/>
  <c r="DZ129" i="7" s="1"/>
  <c r="EF129" i="7" s="1"/>
  <c r="EL129" i="7" s="1"/>
  <c r="ER129" i="7" s="1"/>
  <c r="EX129" i="7" s="1"/>
  <c r="FD129" i="7" s="1"/>
  <c r="FJ129" i="7" s="1"/>
  <c r="FP129" i="7" s="1"/>
  <c r="FV129" i="7" s="1"/>
  <c r="GB129" i="7" s="1"/>
  <c r="GH129" i="7" s="1"/>
  <c r="GN129" i="7" s="1"/>
  <c r="GT129" i="7" s="1"/>
  <c r="GZ129" i="7" s="1"/>
  <c r="HF129" i="7" s="1"/>
  <c r="HL129" i="7" s="1"/>
  <c r="HR129" i="7" s="1"/>
  <c r="HX129" i="7" s="1"/>
  <c r="ID129" i="7" s="1"/>
  <c r="IJ129" i="7" s="1"/>
  <c r="IP129" i="7" s="1"/>
  <c r="IV129" i="7" s="1"/>
  <c r="JB129" i="7" s="1"/>
  <c r="CC130" i="7"/>
  <c r="IP339" i="7" l="1"/>
  <c r="IV339" i="7" s="1"/>
  <c r="JB339" i="7" s="1"/>
  <c r="JH339" i="7" s="1"/>
  <c r="JN339" i="7" s="1"/>
  <c r="JT339" i="7" s="1"/>
  <c r="JZ339" i="7" s="1"/>
  <c r="JH129" i="7"/>
  <c r="JN129" i="7" s="1"/>
  <c r="JT129" i="7" s="1"/>
  <c r="JZ129" i="7" s="1"/>
  <c r="KF129" i="7" s="1"/>
  <c r="KL129" i="7" s="1"/>
  <c r="KR129" i="7" s="1"/>
  <c r="KX129" i="7" s="1"/>
  <c r="LD129" i="7" s="1"/>
  <c r="LJ129" i="7" s="1"/>
  <c r="LP129" i="7" s="1"/>
  <c r="LV129" i="7" s="1"/>
  <c r="MB129" i="7" s="1"/>
  <c r="MH129" i="7" s="1"/>
  <c r="MN129" i="7" s="1"/>
  <c r="MT129" i="7" s="1"/>
  <c r="MZ129" i="7" s="1"/>
  <c r="NF129" i="7" s="1"/>
  <c r="NL129" i="7" s="1"/>
  <c r="NR129" i="7" s="1"/>
  <c r="CC341" i="7"/>
  <c r="CD340" i="7"/>
  <c r="CJ340" i="7" s="1"/>
  <c r="CP340" i="7" s="1"/>
  <c r="CV340" i="7" s="1"/>
  <c r="DB340" i="7" s="1"/>
  <c r="DH340" i="7" s="1"/>
  <c r="DN340" i="7" s="1"/>
  <c r="DT340" i="7" s="1"/>
  <c r="DZ340" i="7" s="1"/>
  <c r="EF340" i="7" s="1"/>
  <c r="EL340" i="7" s="1"/>
  <c r="ER340" i="7" s="1"/>
  <c r="EX340" i="7" s="1"/>
  <c r="FD340" i="7" s="1"/>
  <c r="FJ340" i="7" s="1"/>
  <c r="FP340" i="7" s="1"/>
  <c r="FV340" i="7" s="1"/>
  <c r="GB340" i="7" s="1"/>
  <c r="GH340" i="7" s="1"/>
  <c r="GN340" i="7" s="1"/>
  <c r="GT340" i="7" s="1"/>
  <c r="GZ340" i="7" s="1"/>
  <c r="HF340" i="7" s="1"/>
  <c r="HL340" i="7" s="1"/>
  <c r="HR340" i="7" s="1"/>
  <c r="HX340" i="7" s="1"/>
  <c r="ID340" i="7" s="1"/>
  <c r="IJ340" i="7" s="1"/>
  <c r="IP340" i="7" s="1"/>
  <c r="IV340" i="7" s="1"/>
  <c r="JB340" i="7" s="1"/>
  <c r="CC131" i="7"/>
  <c r="CD130" i="7"/>
  <c r="CJ130" i="7" s="1"/>
  <c r="CP130" i="7" s="1"/>
  <c r="CV130" i="7" s="1"/>
  <c r="DB130" i="7" s="1"/>
  <c r="DH130" i="7" s="1"/>
  <c r="DN130" i="7" s="1"/>
  <c r="DT130" i="7" s="1"/>
  <c r="DZ130" i="7" s="1"/>
  <c r="EF130" i="7" s="1"/>
  <c r="EL130" i="7" s="1"/>
  <c r="ER130" i="7" s="1"/>
  <c r="EX130" i="7" s="1"/>
  <c r="FD130" i="7" s="1"/>
  <c r="FJ130" i="7" s="1"/>
  <c r="FP130" i="7" s="1"/>
  <c r="FV130" i="7" s="1"/>
  <c r="GB130" i="7" s="1"/>
  <c r="GH130" i="7" s="1"/>
  <c r="GN130" i="7" s="1"/>
  <c r="GT130" i="7" s="1"/>
  <c r="GZ130" i="7" s="1"/>
  <c r="HF130" i="7" s="1"/>
  <c r="HL130" i="7" s="1"/>
  <c r="HR130" i="7" s="1"/>
  <c r="HX130" i="7" s="1"/>
  <c r="ID130" i="7" s="1"/>
  <c r="IJ130" i="7" s="1"/>
  <c r="IP130" i="7" s="1"/>
  <c r="IV130" i="7" s="1"/>
  <c r="JB130" i="7" s="1"/>
  <c r="KF339" i="7" l="1"/>
  <c r="KL339" i="7" s="1"/>
  <c r="KR339" i="7" s="1"/>
  <c r="KX339" i="7" s="1"/>
  <c r="LD339" i="7" s="1"/>
  <c r="LJ339" i="7" s="1"/>
  <c r="LP339" i="7" s="1"/>
  <c r="LV339" i="7" s="1"/>
  <c r="MB339" i="7" s="1"/>
  <c r="MH339" i="7" s="1"/>
  <c r="MN339" i="7" s="1"/>
  <c r="MT339" i="7" s="1"/>
  <c r="MZ339" i="7" s="1"/>
  <c r="NF339" i="7" s="1"/>
  <c r="NL339" i="7" s="1"/>
  <c r="NR339" i="7" s="1"/>
  <c r="JH130" i="7"/>
  <c r="JN130" i="7" s="1"/>
  <c r="JT130" i="7" s="1"/>
  <c r="JZ130" i="7" s="1"/>
  <c r="KF130" i="7" s="1"/>
  <c r="KL130" i="7" s="1"/>
  <c r="KR130" i="7" s="1"/>
  <c r="KX130" i="7" s="1"/>
  <c r="LD130" i="7" s="1"/>
  <c r="LJ130" i="7" s="1"/>
  <c r="LP130" i="7" s="1"/>
  <c r="LV130" i="7" s="1"/>
  <c r="MB130" i="7" s="1"/>
  <c r="MH130" i="7" s="1"/>
  <c r="MN130" i="7" s="1"/>
  <c r="MT130" i="7" s="1"/>
  <c r="MZ130" i="7" s="1"/>
  <c r="NF130" i="7" s="1"/>
  <c r="NL130" i="7" s="1"/>
  <c r="NR130" i="7" s="1"/>
  <c r="JH340" i="7"/>
  <c r="JN340" i="7" s="1"/>
  <c r="JT340" i="7" s="1"/>
  <c r="JZ340" i="7" s="1"/>
  <c r="KF340" i="7" s="1"/>
  <c r="KL340" i="7" s="1"/>
  <c r="KR340" i="7" s="1"/>
  <c r="KX340" i="7" s="1"/>
  <c r="LD340" i="7" s="1"/>
  <c r="LJ340" i="7" s="1"/>
  <c r="LP340" i="7" s="1"/>
  <c r="LV340" i="7" s="1"/>
  <c r="MB340" i="7" s="1"/>
  <c r="MH340" i="7" s="1"/>
  <c r="MN340" i="7" s="1"/>
  <c r="MT340" i="7" s="1"/>
  <c r="MZ340" i="7" s="1"/>
  <c r="NF340" i="7" s="1"/>
  <c r="NL340" i="7" s="1"/>
  <c r="NR340" i="7" s="1"/>
  <c r="CD131" i="7"/>
  <c r="CJ131" i="7" s="1"/>
  <c r="CC132" i="7"/>
  <c r="CD341" i="7"/>
  <c r="CJ341" i="7" s="1"/>
  <c r="CP341" i="7" s="1"/>
  <c r="CV341" i="7" s="1"/>
  <c r="DB341" i="7" s="1"/>
  <c r="DH341" i="7" s="1"/>
  <c r="DN341" i="7" s="1"/>
  <c r="DT341" i="7" s="1"/>
  <c r="DZ341" i="7" s="1"/>
  <c r="EF341" i="7" s="1"/>
  <c r="EL341" i="7" s="1"/>
  <c r="ER341" i="7" s="1"/>
  <c r="EX341" i="7" s="1"/>
  <c r="FD341" i="7" s="1"/>
  <c r="FJ341" i="7" s="1"/>
  <c r="FP341" i="7" s="1"/>
  <c r="FV341" i="7" s="1"/>
  <c r="GB341" i="7" s="1"/>
  <c r="GH341" i="7" s="1"/>
  <c r="GN341" i="7" s="1"/>
  <c r="GT341" i="7" s="1"/>
  <c r="GZ341" i="7" s="1"/>
  <c r="HF341" i="7" s="1"/>
  <c r="HL341" i="7" s="1"/>
  <c r="HR341" i="7" s="1"/>
  <c r="HX341" i="7" s="1"/>
  <c r="ID341" i="7" s="1"/>
  <c r="IJ341" i="7" s="1"/>
  <c r="IP341" i="7" s="1"/>
  <c r="IV341" i="7" s="1"/>
  <c r="JB341" i="7" s="1"/>
  <c r="CC342" i="7"/>
  <c r="CP131" i="7" l="1"/>
  <c r="CV131" i="7" s="1"/>
  <c r="DB131" i="7" s="1"/>
  <c r="DH131" i="7" s="1"/>
  <c r="DN131" i="7" s="1"/>
  <c r="DT131" i="7" s="1"/>
  <c r="DZ131" i="7" s="1"/>
  <c r="EF131" i="7" s="1"/>
  <c r="EL131" i="7" s="1"/>
  <c r="ER131" i="7" s="1"/>
  <c r="EX131" i="7" s="1"/>
  <c r="FD131" i="7" s="1"/>
  <c r="FJ131" i="7" s="1"/>
  <c r="FP131" i="7" s="1"/>
  <c r="FV131" i="7" s="1"/>
  <c r="GB131" i="7" s="1"/>
  <c r="GH131" i="7" s="1"/>
  <c r="GN131" i="7" s="1"/>
  <c r="GT131" i="7" s="1"/>
  <c r="GZ131" i="7" s="1"/>
  <c r="HF131" i="7" s="1"/>
  <c r="HL131" i="7" s="1"/>
  <c r="HR131" i="7" s="1"/>
  <c r="HX131" i="7" s="1"/>
  <c r="ID131" i="7" s="1"/>
  <c r="IJ131" i="7" s="1"/>
  <c r="IP131" i="7" s="1"/>
  <c r="IV131" i="7" s="1"/>
  <c r="JB131" i="7" s="1"/>
  <c r="JH131" i="7" s="1"/>
  <c r="JN131" i="7" s="1"/>
  <c r="JT131" i="7" s="1"/>
  <c r="JZ131" i="7" s="1"/>
  <c r="JH341" i="7"/>
  <c r="JN341" i="7" s="1"/>
  <c r="JT341" i="7" s="1"/>
  <c r="JZ341" i="7" s="1"/>
  <c r="CC343" i="7"/>
  <c r="CD342" i="7"/>
  <c r="CJ342" i="7" s="1"/>
  <c r="CP342" i="7" s="1"/>
  <c r="CV342" i="7" s="1"/>
  <c r="DB342" i="7" s="1"/>
  <c r="DH342" i="7" s="1"/>
  <c r="DN342" i="7" s="1"/>
  <c r="DT342" i="7" s="1"/>
  <c r="DZ342" i="7" s="1"/>
  <c r="EF342" i="7" s="1"/>
  <c r="EL342" i="7" s="1"/>
  <c r="ER342" i="7" s="1"/>
  <c r="EX342" i="7" s="1"/>
  <c r="FD342" i="7" s="1"/>
  <c r="FJ342" i="7" s="1"/>
  <c r="FP342" i="7" s="1"/>
  <c r="FV342" i="7" s="1"/>
  <c r="GB342" i="7" s="1"/>
  <c r="GH342" i="7" s="1"/>
  <c r="GN342" i="7" s="1"/>
  <c r="GT342" i="7" s="1"/>
  <c r="GZ342" i="7" s="1"/>
  <c r="HF342" i="7" s="1"/>
  <c r="HL342" i="7" s="1"/>
  <c r="HR342" i="7" s="1"/>
  <c r="HX342" i="7" s="1"/>
  <c r="ID342" i="7" s="1"/>
  <c r="CC133" i="7"/>
  <c r="CD132" i="7"/>
  <c r="CJ132" i="7" s="1"/>
  <c r="CP132" i="7" l="1"/>
  <c r="CV132" i="7" s="1"/>
  <c r="DB132" i="7" s="1"/>
  <c r="DH132" i="7" s="1"/>
  <c r="DN132" i="7" s="1"/>
  <c r="DT132" i="7" s="1"/>
  <c r="DZ132" i="7" s="1"/>
  <c r="EF132" i="7" s="1"/>
  <c r="EL132" i="7" s="1"/>
  <c r="ER132" i="7" s="1"/>
  <c r="EX132" i="7" s="1"/>
  <c r="FD132" i="7" s="1"/>
  <c r="FJ132" i="7" s="1"/>
  <c r="FP132" i="7" s="1"/>
  <c r="FV132" i="7" s="1"/>
  <c r="GB132" i="7" s="1"/>
  <c r="GH132" i="7" s="1"/>
  <c r="GN132" i="7" s="1"/>
  <c r="GT132" i="7" s="1"/>
  <c r="GZ132" i="7" s="1"/>
  <c r="HF132" i="7" s="1"/>
  <c r="HL132" i="7" s="1"/>
  <c r="HR132" i="7" s="1"/>
  <c r="HX132" i="7" s="1"/>
  <c r="ID132" i="7" s="1"/>
  <c r="IJ132" i="7" s="1"/>
  <c r="IP132" i="7" s="1"/>
  <c r="IV132" i="7" s="1"/>
  <c r="JB132" i="7" s="1"/>
  <c r="JH132" i="7" s="1"/>
  <c r="JN132" i="7" s="1"/>
  <c r="JT132" i="7" s="1"/>
  <c r="JZ132" i="7" s="1"/>
  <c r="KF132" i="7" s="1"/>
  <c r="KL132" i="7" s="1"/>
  <c r="KR132" i="7" s="1"/>
  <c r="KX132" i="7" s="1"/>
  <c r="LD132" i="7" s="1"/>
  <c r="LJ132" i="7" s="1"/>
  <c r="LP132" i="7" s="1"/>
  <c r="LV132" i="7" s="1"/>
  <c r="MB132" i="7" s="1"/>
  <c r="MH132" i="7" s="1"/>
  <c r="MN132" i="7" s="1"/>
  <c r="MT132" i="7" s="1"/>
  <c r="MZ132" i="7" s="1"/>
  <c r="NF132" i="7" s="1"/>
  <c r="NL132" i="7" s="1"/>
  <c r="NR132" i="7" s="1"/>
  <c r="IJ342" i="7"/>
  <c r="IP342" i="7" s="1"/>
  <c r="IV342" i="7" s="1"/>
  <c r="JB342" i="7" s="1"/>
  <c r="JH342" i="7" s="1"/>
  <c r="JN342" i="7" s="1"/>
  <c r="JT342" i="7" s="1"/>
  <c r="JZ342" i="7" s="1"/>
  <c r="KF342" i="7" s="1"/>
  <c r="KL342" i="7" s="1"/>
  <c r="KR342" i="7" s="1"/>
  <c r="KX342" i="7" s="1"/>
  <c r="LD342" i="7" s="1"/>
  <c r="LJ342" i="7" s="1"/>
  <c r="LP342" i="7" s="1"/>
  <c r="LV342" i="7" s="1"/>
  <c r="MB342" i="7" s="1"/>
  <c r="MH342" i="7" s="1"/>
  <c r="MN342" i="7" s="1"/>
  <c r="MT342" i="7" s="1"/>
  <c r="MZ342" i="7" s="1"/>
  <c r="NF342" i="7" s="1"/>
  <c r="NL342" i="7" s="1"/>
  <c r="NR342" i="7" s="1"/>
  <c r="KF341" i="7"/>
  <c r="KL341" i="7" s="1"/>
  <c r="KR341" i="7" s="1"/>
  <c r="KX341" i="7" s="1"/>
  <c r="LD341" i="7" s="1"/>
  <c r="LJ341" i="7" s="1"/>
  <c r="LP341" i="7" s="1"/>
  <c r="LV341" i="7" s="1"/>
  <c r="MB341" i="7" s="1"/>
  <c r="MH341" i="7" s="1"/>
  <c r="MN341" i="7" s="1"/>
  <c r="MT341" i="7" s="1"/>
  <c r="MZ341" i="7" s="1"/>
  <c r="NF341" i="7" s="1"/>
  <c r="NL341" i="7" s="1"/>
  <c r="NR341" i="7" s="1"/>
  <c r="KF131" i="7"/>
  <c r="KL131" i="7" s="1"/>
  <c r="KR131" i="7" s="1"/>
  <c r="KX131" i="7" s="1"/>
  <c r="CC134" i="7"/>
  <c r="CD133" i="7"/>
  <c r="CJ133" i="7" s="1"/>
  <c r="CP133" i="7" s="1"/>
  <c r="CV133" i="7" s="1"/>
  <c r="DB133" i="7" s="1"/>
  <c r="DH133" i="7" s="1"/>
  <c r="DN133" i="7" s="1"/>
  <c r="DT133" i="7" s="1"/>
  <c r="DZ133" i="7" s="1"/>
  <c r="EF133" i="7" s="1"/>
  <c r="EL133" i="7" s="1"/>
  <c r="ER133" i="7" s="1"/>
  <c r="EX133" i="7" s="1"/>
  <c r="FD133" i="7" s="1"/>
  <c r="FJ133" i="7" s="1"/>
  <c r="FP133" i="7" s="1"/>
  <c r="FV133" i="7" s="1"/>
  <c r="GB133" i="7" s="1"/>
  <c r="GH133" i="7" s="1"/>
  <c r="GN133" i="7" s="1"/>
  <c r="GT133" i="7" s="1"/>
  <c r="GZ133" i="7" s="1"/>
  <c r="HF133" i="7" s="1"/>
  <c r="HL133" i="7" s="1"/>
  <c r="HR133" i="7" s="1"/>
  <c r="HX133" i="7" s="1"/>
  <c r="ID133" i="7" s="1"/>
  <c r="IJ133" i="7" s="1"/>
  <c r="IP133" i="7" s="1"/>
  <c r="IV133" i="7" s="1"/>
  <c r="JB133" i="7" s="1"/>
  <c r="CD343" i="7"/>
  <c r="CJ343" i="7" s="1"/>
  <c r="CP343" i="7" s="1"/>
  <c r="CV343" i="7" s="1"/>
  <c r="DB343" i="7" s="1"/>
  <c r="DH343" i="7" s="1"/>
  <c r="DN343" i="7" s="1"/>
  <c r="DT343" i="7" s="1"/>
  <c r="DZ343" i="7" s="1"/>
  <c r="EF343" i="7" s="1"/>
  <c r="EL343" i="7" s="1"/>
  <c r="ER343" i="7" s="1"/>
  <c r="EX343" i="7" s="1"/>
  <c r="FD343" i="7" s="1"/>
  <c r="FJ343" i="7" s="1"/>
  <c r="FP343" i="7" s="1"/>
  <c r="FV343" i="7" s="1"/>
  <c r="GB343" i="7" s="1"/>
  <c r="GH343" i="7" s="1"/>
  <c r="GN343" i="7" s="1"/>
  <c r="GT343" i="7" s="1"/>
  <c r="GZ343" i="7" s="1"/>
  <c r="HF343" i="7" s="1"/>
  <c r="HL343" i="7" s="1"/>
  <c r="HR343" i="7" s="1"/>
  <c r="HX343" i="7" s="1"/>
  <c r="ID343" i="7" s="1"/>
  <c r="IJ343" i="7" s="1"/>
  <c r="IP343" i="7" s="1"/>
  <c r="IV343" i="7" s="1"/>
  <c r="JB343" i="7" s="1"/>
  <c r="CC344" i="7"/>
  <c r="LD131" i="7" l="1"/>
  <c r="LJ131" i="7" s="1"/>
  <c r="LP131" i="7" s="1"/>
  <c r="LV131" i="7" s="1"/>
  <c r="MB131" i="7" s="1"/>
  <c r="MH131" i="7" s="1"/>
  <c r="MN131" i="7" s="1"/>
  <c r="MT131" i="7" s="1"/>
  <c r="MZ131" i="7" s="1"/>
  <c r="NF131" i="7" s="1"/>
  <c r="NL131" i="7" s="1"/>
  <c r="NR131" i="7" s="1"/>
  <c r="JH343" i="7"/>
  <c r="JN343" i="7" s="1"/>
  <c r="JT343" i="7" s="1"/>
  <c r="JZ343" i="7" s="1"/>
  <c r="KF343" i="7" s="1"/>
  <c r="KL343" i="7" s="1"/>
  <c r="KR343" i="7" s="1"/>
  <c r="KX343" i="7" s="1"/>
  <c r="LD343" i="7" s="1"/>
  <c r="LJ343" i="7" s="1"/>
  <c r="LP343" i="7" s="1"/>
  <c r="LV343" i="7" s="1"/>
  <c r="MB343" i="7" s="1"/>
  <c r="MH343" i="7" s="1"/>
  <c r="MN343" i="7" s="1"/>
  <c r="MT343" i="7" s="1"/>
  <c r="MZ343" i="7" s="1"/>
  <c r="NF343" i="7" s="1"/>
  <c r="NL343" i="7" s="1"/>
  <c r="NR343" i="7" s="1"/>
  <c r="CC135" i="7"/>
  <c r="CD134" i="7"/>
  <c r="CJ134" i="7" s="1"/>
  <c r="CP134" i="7" s="1"/>
  <c r="CV134" i="7" s="1"/>
  <c r="DB134" i="7" s="1"/>
  <c r="DH134" i="7" s="1"/>
  <c r="DN134" i="7" s="1"/>
  <c r="DT134" i="7" s="1"/>
  <c r="DZ134" i="7" s="1"/>
  <c r="EF134" i="7" s="1"/>
  <c r="EL134" i="7" s="1"/>
  <c r="ER134" i="7" s="1"/>
  <c r="EX134" i="7" s="1"/>
  <c r="FD134" i="7" s="1"/>
  <c r="FJ134" i="7" s="1"/>
  <c r="FP134" i="7" s="1"/>
  <c r="FV134" i="7" s="1"/>
  <c r="GB134" i="7" s="1"/>
  <c r="GH134" i="7" s="1"/>
  <c r="GN134" i="7" s="1"/>
  <c r="GT134" i="7" s="1"/>
  <c r="GZ134" i="7" s="1"/>
  <c r="HF134" i="7" s="1"/>
  <c r="HL134" i="7" s="1"/>
  <c r="HR134" i="7" s="1"/>
  <c r="HX134" i="7" s="1"/>
  <c r="CD344" i="7"/>
  <c r="CJ344" i="7" s="1"/>
  <c r="CP344" i="7" s="1"/>
  <c r="CV344" i="7" s="1"/>
  <c r="DB344" i="7" s="1"/>
  <c r="DH344" i="7" s="1"/>
  <c r="DN344" i="7" s="1"/>
  <c r="DT344" i="7" s="1"/>
  <c r="DZ344" i="7" s="1"/>
  <c r="EF344" i="7" s="1"/>
  <c r="EL344" i="7" s="1"/>
  <c r="ER344" i="7" s="1"/>
  <c r="EX344" i="7" s="1"/>
  <c r="FD344" i="7" s="1"/>
  <c r="FJ344" i="7" s="1"/>
  <c r="FP344" i="7" s="1"/>
  <c r="FV344" i="7" s="1"/>
  <c r="GB344" i="7" s="1"/>
  <c r="GH344" i="7" s="1"/>
  <c r="GN344" i="7" s="1"/>
  <c r="GT344" i="7" s="1"/>
  <c r="GZ344" i="7" s="1"/>
  <c r="HF344" i="7" s="1"/>
  <c r="HL344" i="7" s="1"/>
  <c r="HR344" i="7" s="1"/>
  <c r="HX344" i="7" s="1"/>
  <c r="ID344" i="7" s="1"/>
  <c r="IJ344" i="7" s="1"/>
  <c r="IP344" i="7" s="1"/>
  <c r="IV344" i="7" s="1"/>
  <c r="JB344" i="7" s="1"/>
  <c r="CC345" i="7"/>
  <c r="JH133" i="7"/>
  <c r="JN133" i="7" s="1"/>
  <c r="JT133" i="7" s="1"/>
  <c r="JZ133" i="7" s="1"/>
  <c r="ID134" i="7" l="1"/>
  <c r="IJ134" i="7" s="1"/>
  <c r="IP134" i="7" s="1"/>
  <c r="IV134" i="7" s="1"/>
  <c r="JB134" i="7" s="1"/>
  <c r="KF133" i="7"/>
  <c r="CC346" i="7"/>
  <c r="CD345" i="7"/>
  <c r="CJ345" i="7" s="1"/>
  <c r="CP345" i="7" s="1"/>
  <c r="CV345" i="7" s="1"/>
  <c r="DB345" i="7" s="1"/>
  <c r="DH345" i="7" s="1"/>
  <c r="DN345" i="7" s="1"/>
  <c r="DT345" i="7" s="1"/>
  <c r="DZ345" i="7" s="1"/>
  <c r="EF345" i="7" s="1"/>
  <c r="EL345" i="7" s="1"/>
  <c r="ER345" i="7" s="1"/>
  <c r="EX345" i="7" s="1"/>
  <c r="FD345" i="7" s="1"/>
  <c r="FJ345" i="7" s="1"/>
  <c r="FP345" i="7" s="1"/>
  <c r="FV345" i="7" s="1"/>
  <c r="GB345" i="7" s="1"/>
  <c r="GH345" i="7" s="1"/>
  <c r="GN345" i="7" s="1"/>
  <c r="GT345" i="7" s="1"/>
  <c r="GZ345" i="7" s="1"/>
  <c r="HF345" i="7" s="1"/>
  <c r="HL345" i="7" s="1"/>
  <c r="HR345" i="7" s="1"/>
  <c r="HX345" i="7" s="1"/>
  <c r="ID345" i="7" s="1"/>
  <c r="IJ345" i="7" s="1"/>
  <c r="IP345" i="7" s="1"/>
  <c r="IV345" i="7" s="1"/>
  <c r="JB345" i="7" s="1"/>
  <c r="JH134" i="7"/>
  <c r="JN134" i="7" s="1"/>
  <c r="JT134" i="7" s="1"/>
  <c r="JZ134" i="7" s="1"/>
  <c r="KF134" i="7" s="1"/>
  <c r="KL134" i="7" s="1"/>
  <c r="KR134" i="7" s="1"/>
  <c r="KX134" i="7" s="1"/>
  <c r="LD134" i="7" s="1"/>
  <c r="LJ134" i="7" s="1"/>
  <c r="LP134" i="7" s="1"/>
  <c r="LV134" i="7" s="1"/>
  <c r="MB134" i="7" s="1"/>
  <c r="MH134" i="7" s="1"/>
  <c r="MN134" i="7" s="1"/>
  <c r="MT134" i="7" s="1"/>
  <c r="MZ134" i="7" s="1"/>
  <c r="NF134" i="7" s="1"/>
  <c r="NL134" i="7" s="1"/>
  <c r="NR134" i="7" s="1"/>
  <c r="JH344" i="7"/>
  <c r="JN344" i="7" s="1"/>
  <c r="JT344" i="7" s="1"/>
  <c r="JZ344" i="7" s="1"/>
  <c r="KF344" i="7" s="1"/>
  <c r="KL344" i="7" s="1"/>
  <c r="KR344" i="7" s="1"/>
  <c r="KX344" i="7" s="1"/>
  <c r="LD344" i="7" s="1"/>
  <c r="LJ344" i="7" s="1"/>
  <c r="LP344" i="7" s="1"/>
  <c r="LV344" i="7" s="1"/>
  <c r="MB344" i="7" s="1"/>
  <c r="MH344" i="7" s="1"/>
  <c r="MN344" i="7" s="1"/>
  <c r="MT344" i="7" s="1"/>
  <c r="MZ344" i="7" s="1"/>
  <c r="NF344" i="7" s="1"/>
  <c r="NL344" i="7" s="1"/>
  <c r="NR344" i="7" s="1"/>
  <c r="CD135" i="7"/>
  <c r="CJ135" i="7" s="1"/>
  <c r="CP135" i="7" s="1"/>
  <c r="CV135" i="7" s="1"/>
  <c r="DB135" i="7" s="1"/>
  <c r="DH135" i="7" s="1"/>
  <c r="DN135" i="7" s="1"/>
  <c r="DT135" i="7" s="1"/>
  <c r="DZ135" i="7" s="1"/>
  <c r="EF135" i="7" s="1"/>
  <c r="EL135" i="7" s="1"/>
  <c r="ER135" i="7" s="1"/>
  <c r="EX135" i="7" s="1"/>
  <c r="FD135" i="7" s="1"/>
  <c r="FJ135" i="7" s="1"/>
  <c r="FP135" i="7" s="1"/>
  <c r="CC136" i="7"/>
  <c r="FV135" i="7" l="1"/>
  <c r="GB135" i="7" s="1"/>
  <c r="GH135" i="7" s="1"/>
  <c r="GN135" i="7" s="1"/>
  <c r="GT135" i="7" s="1"/>
  <c r="GZ135" i="7" s="1"/>
  <c r="HF135" i="7" s="1"/>
  <c r="HL135" i="7" s="1"/>
  <c r="HR135" i="7" s="1"/>
  <c r="HX135" i="7" s="1"/>
  <c r="ID135" i="7" s="1"/>
  <c r="IJ135" i="7" s="1"/>
  <c r="IP135" i="7" s="1"/>
  <c r="IV135" i="7" s="1"/>
  <c r="JB135" i="7" s="1"/>
  <c r="JH135" i="7" s="1"/>
  <c r="JN135" i="7" s="1"/>
  <c r="JT135" i="7" s="1"/>
  <c r="JZ135" i="7" s="1"/>
  <c r="KF135" i="7" s="1"/>
  <c r="KL135" i="7" s="1"/>
  <c r="KR135" i="7" s="1"/>
  <c r="KX135" i="7" s="1"/>
  <c r="LD135" i="7" s="1"/>
  <c r="LJ135" i="7" s="1"/>
  <c r="LP135" i="7" s="1"/>
  <c r="LV135" i="7" s="1"/>
  <c r="MB135" i="7" s="1"/>
  <c r="MH135" i="7" s="1"/>
  <c r="MN135" i="7" s="1"/>
  <c r="MT135" i="7" s="1"/>
  <c r="MZ135" i="7" s="1"/>
  <c r="NF135" i="7" s="1"/>
  <c r="NL135" i="7" s="1"/>
  <c r="NR135" i="7" s="1"/>
  <c r="KL133" i="7"/>
  <c r="KR133" i="7" s="1"/>
  <c r="KX133" i="7" s="1"/>
  <c r="LD133" i="7" s="1"/>
  <c r="LJ133" i="7" s="1"/>
  <c r="LP133" i="7" s="1"/>
  <c r="LV133" i="7" s="1"/>
  <c r="MB133" i="7" s="1"/>
  <c r="MH133" i="7" s="1"/>
  <c r="MN133" i="7" s="1"/>
  <c r="MT133" i="7" s="1"/>
  <c r="MZ133" i="7" s="1"/>
  <c r="NF133" i="7" s="1"/>
  <c r="NL133" i="7" s="1"/>
  <c r="NR133" i="7" s="1"/>
  <c r="CD136" i="7"/>
  <c r="CJ136" i="7" s="1"/>
  <c r="CC137" i="7"/>
  <c r="JH345" i="7"/>
  <c r="JN345" i="7" s="1"/>
  <c r="JT345" i="7" s="1"/>
  <c r="JZ345" i="7" s="1"/>
  <c r="CC347" i="7"/>
  <c r="CD346" i="7"/>
  <c r="CJ346" i="7" s="1"/>
  <c r="CP136" i="7" l="1"/>
  <c r="CV136" i="7" s="1"/>
  <c r="DB136" i="7" s="1"/>
  <c r="DH136" i="7" s="1"/>
  <c r="DN136" i="7" s="1"/>
  <c r="DT136" i="7" s="1"/>
  <c r="DZ136" i="7" s="1"/>
  <c r="EF136" i="7" s="1"/>
  <c r="EL136" i="7" s="1"/>
  <c r="ER136" i="7" s="1"/>
  <c r="EX136" i="7" s="1"/>
  <c r="FD136" i="7" s="1"/>
  <c r="FJ136" i="7" s="1"/>
  <c r="FP136" i="7" s="1"/>
  <c r="FV136" i="7" s="1"/>
  <c r="GB136" i="7" s="1"/>
  <c r="GH136" i="7" s="1"/>
  <c r="GN136" i="7" s="1"/>
  <c r="GT136" i="7" s="1"/>
  <c r="GZ136" i="7" s="1"/>
  <c r="HF136" i="7" s="1"/>
  <c r="HL136" i="7" s="1"/>
  <c r="HR136" i="7" s="1"/>
  <c r="HX136" i="7" s="1"/>
  <c r="ID136" i="7" s="1"/>
  <c r="IJ136" i="7" s="1"/>
  <c r="IP136" i="7" s="1"/>
  <c r="IV136" i="7" s="1"/>
  <c r="JB136" i="7" s="1"/>
  <c r="JH136" i="7" s="1"/>
  <c r="CP346" i="7"/>
  <c r="CV346" i="7" s="1"/>
  <c r="DB346" i="7" s="1"/>
  <c r="DH346" i="7" s="1"/>
  <c r="DN346" i="7" s="1"/>
  <c r="DT346" i="7" s="1"/>
  <c r="DZ346" i="7" s="1"/>
  <c r="EF346" i="7" s="1"/>
  <c r="EL346" i="7" s="1"/>
  <c r="ER346" i="7" s="1"/>
  <c r="EX346" i="7" s="1"/>
  <c r="FD346" i="7" s="1"/>
  <c r="FJ346" i="7" s="1"/>
  <c r="FP346" i="7" s="1"/>
  <c r="FV346" i="7" s="1"/>
  <c r="GB346" i="7" s="1"/>
  <c r="GH346" i="7" s="1"/>
  <c r="GN346" i="7" s="1"/>
  <c r="GT346" i="7" s="1"/>
  <c r="GZ346" i="7" s="1"/>
  <c r="HF346" i="7" s="1"/>
  <c r="HL346" i="7" s="1"/>
  <c r="HR346" i="7" s="1"/>
  <c r="HX346" i="7" s="1"/>
  <c r="ID346" i="7" s="1"/>
  <c r="IJ346" i="7" s="1"/>
  <c r="IP346" i="7" s="1"/>
  <c r="IV346" i="7" s="1"/>
  <c r="JB346" i="7" s="1"/>
  <c r="JH346" i="7" s="1"/>
  <c r="JN346" i="7" s="1"/>
  <c r="JT346" i="7" s="1"/>
  <c r="JZ346" i="7" s="1"/>
  <c r="KF345" i="7"/>
  <c r="KL345" i="7" s="1"/>
  <c r="KR345" i="7" s="1"/>
  <c r="KX345" i="7" s="1"/>
  <c r="LD345" i="7" s="1"/>
  <c r="LJ345" i="7" s="1"/>
  <c r="LP345" i="7" s="1"/>
  <c r="LV345" i="7" s="1"/>
  <c r="MB345" i="7" s="1"/>
  <c r="MH345" i="7" s="1"/>
  <c r="MN345" i="7" s="1"/>
  <c r="MT345" i="7" s="1"/>
  <c r="MZ345" i="7" s="1"/>
  <c r="NF345" i="7" s="1"/>
  <c r="NL345" i="7" s="1"/>
  <c r="NR345" i="7" s="1"/>
  <c r="CC348" i="7"/>
  <c r="CD347" i="7"/>
  <c r="CJ347" i="7" s="1"/>
  <c r="CP347" i="7" s="1"/>
  <c r="CV347" i="7" s="1"/>
  <c r="DB347" i="7" s="1"/>
  <c r="DH347" i="7" s="1"/>
  <c r="DN347" i="7" s="1"/>
  <c r="DT347" i="7" s="1"/>
  <c r="DZ347" i="7" s="1"/>
  <c r="EF347" i="7" s="1"/>
  <c r="EL347" i="7" s="1"/>
  <c r="ER347" i="7" s="1"/>
  <c r="EX347" i="7" s="1"/>
  <c r="FD347" i="7" s="1"/>
  <c r="FJ347" i="7" s="1"/>
  <c r="FP347" i="7" s="1"/>
  <c r="FV347" i="7" s="1"/>
  <c r="GB347" i="7" s="1"/>
  <c r="GH347" i="7" s="1"/>
  <c r="GN347" i="7" s="1"/>
  <c r="GT347" i="7" s="1"/>
  <c r="GZ347" i="7" s="1"/>
  <c r="HF347" i="7" s="1"/>
  <c r="HL347" i="7" s="1"/>
  <c r="HR347" i="7" s="1"/>
  <c r="HX347" i="7" s="1"/>
  <c r="ID347" i="7" s="1"/>
  <c r="IJ347" i="7" s="1"/>
  <c r="IP347" i="7" s="1"/>
  <c r="IV347" i="7" s="1"/>
  <c r="JB347" i="7" s="1"/>
  <c r="CD137" i="7"/>
  <c r="CJ137" i="7" s="1"/>
  <c r="CP137" i="7" s="1"/>
  <c r="CV137" i="7" s="1"/>
  <c r="DB137" i="7" s="1"/>
  <c r="DH137" i="7" s="1"/>
  <c r="DN137" i="7" s="1"/>
  <c r="DT137" i="7" s="1"/>
  <c r="DZ137" i="7" s="1"/>
  <c r="EF137" i="7" s="1"/>
  <c r="EL137" i="7" s="1"/>
  <c r="ER137" i="7" s="1"/>
  <c r="EX137" i="7" s="1"/>
  <c r="FD137" i="7" s="1"/>
  <c r="FJ137" i="7" s="1"/>
  <c r="FP137" i="7" s="1"/>
  <c r="FV137" i="7" s="1"/>
  <c r="GB137" i="7" s="1"/>
  <c r="GH137" i="7" s="1"/>
  <c r="GN137" i="7" s="1"/>
  <c r="GT137" i="7" s="1"/>
  <c r="GZ137" i="7" s="1"/>
  <c r="HF137" i="7" s="1"/>
  <c r="HL137" i="7" s="1"/>
  <c r="HR137" i="7" s="1"/>
  <c r="HX137" i="7" s="1"/>
  <c r="ID137" i="7" s="1"/>
  <c r="IJ137" i="7" s="1"/>
  <c r="CC138" i="7"/>
  <c r="JN136" i="7" l="1"/>
  <c r="JT136" i="7" s="1"/>
  <c r="JZ136" i="7" s="1"/>
  <c r="KF136" i="7" s="1"/>
  <c r="IP137" i="7"/>
  <c r="IV137" i="7" s="1"/>
  <c r="JB137" i="7" s="1"/>
  <c r="JH137" i="7" s="1"/>
  <c r="JN137" i="7" s="1"/>
  <c r="JT137" i="7" s="1"/>
  <c r="JZ137" i="7" s="1"/>
  <c r="KF137" i="7" s="1"/>
  <c r="KL137" i="7" s="1"/>
  <c r="KR137" i="7" s="1"/>
  <c r="KX137" i="7" s="1"/>
  <c r="LD137" i="7" s="1"/>
  <c r="LJ137" i="7" s="1"/>
  <c r="LP137" i="7" s="1"/>
  <c r="LV137" i="7" s="1"/>
  <c r="MB137" i="7" s="1"/>
  <c r="MH137" i="7" s="1"/>
  <c r="MN137" i="7" s="1"/>
  <c r="MT137" i="7" s="1"/>
  <c r="MZ137" i="7" s="1"/>
  <c r="NF137" i="7" s="1"/>
  <c r="NL137" i="7" s="1"/>
  <c r="NR137" i="7" s="1"/>
  <c r="KF346" i="7"/>
  <c r="KL346" i="7" s="1"/>
  <c r="KR346" i="7" s="1"/>
  <c r="KX346" i="7" s="1"/>
  <c r="LD346" i="7" s="1"/>
  <c r="LJ346" i="7" s="1"/>
  <c r="LP346" i="7" s="1"/>
  <c r="LV346" i="7" s="1"/>
  <c r="MB346" i="7" s="1"/>
  <c r="MH346" i="7" s="1"/>
  <c r="MN346" i="7" s="1"/>
  <c r="MT346" i="7" s="1"/>
  <c r="MZ346" i="7" s="1"/>
  <c r="NF346" i="7" s="1"/>
  <c r="NL346" i="7" s="1"/>
  <c r="NR346" i="7" s="1"/>
  <c r="JH347" i="7"/>
  <c r="JN347" i="7" s="1"/>
  <c r="JT347" i="7" s="1"/>
  <c r="JZ347" i="7" s="1"/>
  <c r="CD138" i="7"/>
  <c r="CJ138" i="7" s="1"/>
  <c r="CP138" i="7" s="1"/>
  <c r="CV138" i="7" s="1"/>
  <c r="DB138" i="7" s="1"/>
  <c r="DH138" i="7" s="1"/>
  <c r="DN138" i="7" s="1"/>
  <c r="DT138" i="7" s="1"/>
  <c r="DZ138" i="7" s="1"/>
  <c r="EF138" i="7" s="1"/>
  <c r="EL138" i="7" s="1"/>
  <c r="ER138" i="7" s="1"/>
  <c r="EX138" i="7" s="1"/>
  <c r="FD138" i="7" s="1"/>
  <c r="FJ138" i="7" s="1"/>
  <c r="FP138" i="7" s="1"/>
  <c r="FV138" i="7" s="1"/>
  <c r="GB138" i="7" s="1"/>
  <c r="GH138" i="7" s="1"/>
  <c r="GN138" i="7" s="1"/>
  <c r="GT138" i="7" s="1"/>
  <c r="GZ138" i="7" s="1"/>
  <c r="HF138" i="7" s="1"/>
  <c r="HL138" i="7" s="1"/>
  <c r="HR138" i="7" s="1"/>
  <c r="HX138" i="7" s="1"/>
  <c r="ID138" i="7" s="1"/>
  <c r="IJ138" i="7" s="1"/>
  <c r="CC139" i="7"/>
  <c r="CD348" i="7"/>
  <c r="CJ348" i="7" s="1"/>
  <c r="CP348" i="7" s="1"/>
  <c r="CV348" i="7" s="1"/>
  <c r="DB348" i="7" s="1"/>
  <c r="DH348" i="7" s="1"/>
  <c r="DN348" i="7" s="1"/>
  <c r="DT348" i="7" s="1"/>
  <c r="DZ348" i="7" s="1"/>
  <c r="EF348" i="7" s="1"/>
  <c r="EL348" i="7" s="1"/>
  <c r="ER348" i="7" s="1"/>
  <c r="EX348" i="7" s="1"/>
  <c r="FD348" i="7" s="1"/>
  <c r="FJ348" i="7" s="1"/>
  <c r="FP348" i="7" s="1"/>
  <c r="FV348" i="7" s="1"/>
  <c r="GB348" i="7" s="1"/>
  <c r="GH348" i="7" s="1"/>
  <c r="GN348" i="7" s="1"/>
  <c r="GT348" i="7" s="1"/>
  <c r="GZ348" i="7" s="1"/>
  <c r="HF348" i="7" s="1"/>
  <c r="HL348" i="7" s="1"/>
  <c r="HR348" i="7" s="1"/>
  <c r="HX348" i="7" s="1"/>
  <c r="ID348" i="7" s="1"/>
  <c r="IJ348" i="7" s="1"/>
  <c r="IP348" i="7" s="1"/>
  <c r="IV348" i="7" s="1"/>
  <c r="JB348" i="7" s="1"/>
  <c r="CC349" i="7"/>
  <c r="KL136" i="7" l="1"/>
  <c r="KR136" i="7" s="1"/>
  <c r="KX136" i="7" s="1"/>
  <c r="LD136" i="7" s="1"/>
  <c r="LJ136" i="7" s="1"/>
  <c r="LP136" i="7" s="1"/>
  <c r="LV136" i="7" s="1"/>
  <c r="MB136" i="7" s="1"/>
  <c r="MH136" i="7" s="1"/>
  <c r="MN136" i="7" s="1"/>
  <c r="MT136" i="7" s="1"/>
  <c r="MZ136" i="7" s="1"/>
  <c r="NF136" i="7" s="1"/>
  <c r="NL136" i="7" s="1"/>
  <c r="NR136" i="7" s="1"/>
  <c r="IP138" i="7"/>
  <c r="IV138" i="7" s="1"/>
  <c r="JB138" i="7" s="1"/>
  <c r="JH138" i="7" s="1"/>
  <c r="JN138" i="7" s="1"/>
  <c r="JT138" i="7" s="1"/>
  <c r="KF347" i="7"/>
  <c r="KL347" i="7" s="1"/>
  <c r="KR347" i="7" s="1"/>
  <c r="KX347" i="7" s="1"/>
  <c r="LD347" i="7" s="1"/>
  <c r="LJ347" i="7" s="1"/>
  <c r="LP347" i="7" s="1"/>
  <c r="LV347" i="7" s="1"/>
  <c r="MB347" i="7" s="1"/>
  <c r="MH347" i="7" s="1"/>
  <c r="MN347" i="7" s="1"/>
  <c r="MT347" i="7" s="1"/>
  <c r="MZ347" i="7" s="1"/>
  <c r="NF347" i="7" s="1"/>
  <c r="NL347" i="7" s="1"/>
  <c r="NR347" i="7" s="1"/>
  <c r="CC350" i="7"/>
  <c r="CD349" i="7"/>
  <c r="CJ349" i="7" s="1"/>
  <c r="CP349" i="7" s="1"/>
  <c r="CV349" i="7" s="1"/>
  <c r="DB349" i="7" s="1"/>
  <c r="DH349" i="7" s="1"/>
  <c r="DN349" i="7" s="1"/>
  <c r="DT349" i="7" s="1"/>
  <c r="DZ349" i="7" s="1"/>
  <c r="EF349" i="7" s="1"/>
  <c r="EL349" i="7" s="1"/>
  <c r="ER349" i="7" s="1"/>
  <c r="EX349" i="7" s="1"/>
  <c r="FD349" i="7" s="1"/>
  <c r="FJ349" i="7" s="1"/>
  <c r="FP349" i="7" s="1"/>
  <c r="FV349" i="7" s="1"/>
  <c r="GB349" i="7" s="1"/>
  <c r="GH349" i="7" s="1"/>
  <c r="GN349" i="7" s="1"/>
  <c r="GT349" i="7" s="1"/>
  <c r="GZ349" i="7" s="1"/>
  <c r="HF349" i="7" s="1"/>
  <c r="HL349" i="7" s="1"/>
  <c r="HR349" i="7" s="1"/>
  <c r="HX349" i="7" s="1"/>
  <c r="ID349" i="7" s="1"/>
  <c r="IJ349" i="7" s="1"/>
  <c r="IP349" i="7" s="1"/>
  <c r="IV349" i="7" s="1"/>
  <c r="JB349" i="7" s="1"/>
  <c r="CD139" i="7"/>
  <c r="CJ139" i="7" s="1"/>
  <c r="CP139" i="7" s="1"/>
  <c r="CV139" i="7" s="1"/>
  <c r="DB139" i="7" s="1"/>
  <c r="DH139" i="7" s="1"/>
  <c r="DN139" i="7" s="1"/>
  <c r="DT139" i="7" s="1"/>
  <c r="DZ139" i="7" s="1"/>
  <c r="EF139" i="7" s="1"/>
  <c r="EL139" i="7" s="1"/>
  <c r="ER139" i="7" s="1"/>
  <c r="EX139" i="7" s="1"/>
  <c r="FD139" i="7" s="1"/>
  <c r="FJ139" i="7" s="1"/>
  <c r="FP139" i="7" s="1"/>
  <c r="FV139" i="7" s="1"/>
  <c r="GB139" i="7" s="1"/>
  <c r="GH139" i="7" s="1"/>
  <c r="GN139" i="7" s="1"/>
  <c r="GT139" i="7" s="1"/>
  <c r="GZ139" i="7" s="1"/>
  <c r="HF139" i="7" s="1"/>
  <c r="HL139" i="7" s="1"/>
  <c r="HR139" i="7" s="1"/>
  <c r="HX139" i="7" s="1"/>
  <c r="ID139" i="7" s="1"/>
  <c r="IJ139" i="7" s="1"/>
  <c r="CC140" i="7"/>
  <c r="JH348" i="7"/>
  <c r="JN348" i="7" s="1"/>
  <c r="JT348" i="7" s="1"/>
  <c r="JZ348" i="7" s="1"/>
  <c r="JZ138" i="7" l="1"/>
  <c r="KF138" i="7" s="1"/>
  <c r="KL138" i="7" s="1"/>
  <c r="KR138" i="7" s="1"/>
  <c r="KX138" i="7" s="1"/>
  <c r="LD138" i="7" s="1"/>
  <c r="LJ138" i="7" s="1"/>
  <c r="LP138" i="7" s="1"/>
  <c r="LV138" i="7" s="1"/>
  <c r="MB138" i="7" s="1"/>
  <c r="MH138" i="7" s="1"/>
  <c r="MN138" i="7" s="1"/>
  <c r="MT138" i="7" s="1"/>
  <c r="MZ138" i="7" s="1"/>
  <c r="NF138" i="7" s="1"/>
  <c r="NL138" i="7" s="1"/>
  <c r="NR138" i="7" s="1"/>
  <c r="IP139" i="7"/>
  <c r="IV139" i="7" s="1"/>
  <c r="JB139" i="7" s="1"/>
  <c r="JH139" i="7" s="1"/>
  <c r="JN139" i="7" s="1"/>
  <c r="JT139" i="7" s="1"/>
  <c r="JZ139" i="7" s="1"/>
  <c r="KF348" i="7"/>
  <c r="KL348" i="7" s="1"/>
  <c r="KR348" i="7" s="1"/>
  <c r="KX348" i="7" s="1"/>
  <c r="LD348" i="7" s="1"/>
  <c r="LJ348" i="7" s="1"/>
  <c r="LP348" i="7" s="1"/>
  <c r="LV348" i="7" s="1"/>
  <c r="MB348" i="7" s="1"/>
  <c r="MH348" i="7" s="1"/>
  <c r="MN348" i="7" s="1"/>
  <c r="MT348" i="7" s="1"/>
  <c r="MZ348" i="7" s="1"/>
  <c r="NF348" i="7" s="1"/>
  <c r="NL348" i="7" s="1"/>
  <c r="NR348" i="7" s="1"/>
  <c r="CC141" i="7"/>
  <c r="CD140" i="7"/>
  <c r="CJ140" i="7" s="1"/>
  <c r="JH349" i="7"/>
  <c r="JN349" i="7" s="1"/>
  <c r="JT349" i="7" s="1"/>
  <c r="JZ349" i="7" s="1"/>
  <c r="CD350" i="7"/>
  <c r="CJ350" i="7" s="1"/>
  <c r="CP350" i="7" s="1"/>
  <c r="CV350" i="7" s="1"/>
  <c r="DB350" i="7" s="1"/>
  <c r="DH350" i="7" s="1"/>
  <c r="DN350" i="7" s="1"/>
  <c r="DT350" i="7" s="1"/>
  <c r="DZ350" i="7" s="1"/>
  <c r="EF350" i="7" s="1"/>
  <c r="EL350" i="7" s="1"/>
  <c r="ER350" i="7" s="1"/>
  <c r="EX350" i="7" s="1"/>
  <c r="FD350" i="7" s="1"/>
  <c r="FJ350" i="7" s="1"/>
  <c r="FP350" i="7" s="1"/>
  <c r="FV350" i="7" s="1"/>
  <c r="GB350" i="7" s="1"/>
  <c r="GH350" i="7" s="1"/>
  <c r="GN350" i="7" s="1"/>
  <c r="GT350" i="7" s="1"/>
  <c r="GZ350" i="7" s="1"/>
  <c r="HF350" i="7" s="1"/>
  <c r="HL350" i="7" s="1"/>
  <c r="HR350" i="7" s="1"/>
  <c r="HX350" i="7" s="1"/>
  <c r="ID350" i="7" s="1"/>
  <c r="IJ350" i="7" s="1"/>
  <c r="IP350" i="7" s="1"/>
  <c r="IV350" i="7" s="1"/>
  <c r="JB350" i="7" s="1"/>
  <c r="CC351" i="7"/>
  <c r="CP140" i="7" l="1"/>
  <c r="CV140" i="7" s="1"/>
  <c r="DB140" i="7" s="1"/>
  <c r="DH140" i="7" s="1"/>
  <c r="DN140" i="7" s="1"/>
  <c r="DT140" i="7" s="1"/>
  <c r="DZ140" i="7" s="1"/>
  <c r="EF140" i="7" s="1"/>
  <c r="EL140" i="7" s="1"/>
  <c r="ER140" i="7" s="1"/>
  <c r="EX140" i="7" s="1"/>
  <c r="FD140" i="7" s="1"/>
  <c r="FJ140" i="7" s="1"/>
  <c r="FP140" i="7" s="1"/>
  <c r="FV140" i="7" s="1"/>
  <c r="GB140" i="7" s="1"/>
  <c r="GH140" i="7" s="1"/>
  <c r="GN140" i="7" s="1"/>
  <c r="GT140" i="7" s="1"/>
  <c r="GZ140" i="7" s="1"/>
  <c r="HF140" i="7" s="1"/>
  <c r="HL140" i="7" s="1"/>
  <c r="HR140" i="7" s="1"/>
  <c r="HX140" i="7" s="1"/>
  <c r="ID140" i="7" s="1"/>
  <c r="IJ140" i="7" s="1"/>
  <c r="IP140" i="7" s="1"/>
  <c r="IV140" i="7" s="1"/>
  <c r="JB140" i="7" s="1"/>
  <c r="KF139" i="7"/>
  <c r="KF349" i="7"/>
  <c r="KL349" i="7" s="1"/>
  <c r="KR349" i="7" s="1"/>
  <c r="KX349" i="7" s="1"/>
  <c r="LD349" i="7" s="1"/>
  <c r="LJ349" i="7" s="1"/>
  <c r="LP349" i="7" s="1"/>
  <c r="LV349" i="7" s="1"/>
  <c r="MB349" i="7" s="1"/>
  <c r="MH349" i="7" s="1"/>
  <c r="MN349" i="7" s="1"/>
  <c r="MT349" i="7" s="1"/>
  <c r="MZ349" i="7" s="1"/>
  <c r="NF349" i="7" s="1"/>
  <c r="NL349" i="7" s="1"/>
  <c r="NR349" i="7" s="1"/>
  <c r="CC352" i="7"/>
  <c r="CD351" i="7"/>
  <c r="CJ351" i="7" s="1"/>
  <c r="CP351" i="7" s="1"/>
  <c r="CV351" i="7" s="1"/>
  <c r="DB351" i="7" s="1"/>
  <c r="DH351" i="7" s="1"/>
  <c r="DN351" i="7" s="1"/>
  <c r="DT351" i="7" s="1"/>
  <c r="DZ351" i="7" s="1"/>
  <c r="EF351" i="7" s="1"/>
  <c r="EL351" i="7" s="1"/>
  <c r="ER351" i="7" s="1"/>
  <c r="EX351" i="7" s="1"/>
  <c r="FD351" i="7" s="1"/>
  <c r="FJ351" i="7" s="1"/>
  <c r="FP351" i="7" s="1"/>
  <c r="FV351" i="7" s="1"/>
  <c r="GB351" i="7" s="1"/>
  <c r="GH351" i="7" s="1"/>
  <c r="GN351" i="7" s="1"/>
  <c r="GT351" i="7" s="1"/>
  <c r="GZ351" i="7" s="1"/>
  <c r="HF351" i="7" s="1"/>
  <c r="HL351" i="7" s="1"/>
  <c r="HR351" i="7" s="1"/>
  <c r="HX351" i="7" s="1"/>
  <c r="ID351" i="7" s="1"/>
  <c r="IJ351" i="7" s="1"/>
  <c r="IP351" i="7" s="1"/>
  <c r="IV351" i="7" s="1"/>
  <c r="JB351" i="7" s="1"/>
  <c r="JH350" i="7"/>
  <c r="JN350" i="7" s="1"/>
  <c r="JT350" i="7" s="1"/>
  <c r="JZ350" i="7" s="1"/>
  <c r="KF350" i="7" s="1"/>
  <c r="KL350" i="7" s="1"/>
  <c r="KR350" i="7" s="1"/>
  <c r="KX350" i="7" s="1"/>
  <c r="LD350" i="7" s="1"/>
  <c r="LJ350" i="7" s="1"/>
  <c r="LP350" i="7" s="1"/>
  <c r="LV350" i="7" s="1"/>
  <c r="MB350" i="7" s="1"/>
  <c r="MH350" i="7" s="1"/>
  <c r="MN350" i="7" s="1"/>
  <c r="MT350" i="7" s="1"/>
  <c r="MZ350" i="7" s="1"/>
  <c r="NF350" i="7" s="1"/>
  <c r="NL350" i="7" s="1"/>
  <c r="NR350" i="7" s="1"/>
  <c r="CC142" i="7"/>
  <c r="CD141" i="7"/>
  <c r="CJ141" i="7" s="1"/>
  <c r="CP141" i="7" s="1"/>
  <c r="CV141" i="7" s="1"/>
  <c r="DB141" i="7" s="1"/>
  <c r="DH141" i="7" s="1"/>
  <c r="DN141" i="7" s="1"/>
  <c r="DT141" i="7" s="1"/>
  <c r="DZ141" i="7" s="1"/>
  <c r="EF141" i="7" s="1"/>
  <c r="EL141" i="7" s="1"/>
  <c r="ER141" i="7" s="1"/>
  <c r="EX141" i="7" s="1"/>
  <c r="FD141" i="7" s="1"/>
  <c r="FJ141" i="7" s="1"/>
  <c r="FP141" i="7" s="1"/>
  <c r="FV141" i="7" s="1"/>
  <c r="GB141" i="7" s="1"/>
  <c r="GH141" i="7" s="1"/>
  <c r="GN141" i="7" s="1"/>
  <c r="GT141" i="7" s="1"/>
  <c r="GZ141" i="7" s="1"/>
  <c r="HF141" i="7" s="1"/>
  <c r="HL141" i="7" s="1"/>
  <c r="HR141" i="7" s="1"/>
  <c r="HX141" i="7" s="1"/>
  <c r="ID141" i="7" s="1"/>
  <c r="IJ141" i="7" s="1"/>
  <c r="JH140" i="7" l="1"/>
  <c r="JN140" i="7" s="1"/>
  <c r="JT140" i="7" s="1"/>
  <c r="JZ140" i="7" s="1"/>
  <c r="KF140" i="7" s="1"/>
  <c r="KL140" i="7" s="1"/>
  <c r="KR140" i="7" s="1"/>
  <c r="KX140" i="7" s="1"/>
  <c r="LD140" i="7" s="1"/>
  <c r="LJ140" i="7" s="1"/>
  <c r="LP140" i="7" s="1"/>
  <c r="LV140" i="7" s="1"/>
  <c r="MB140" i="7" s="1"/>
  <c r="MH140" i="7" s="1"/>
  <c r="MN140" i="7" s="1"/>
  <c r="MT140" i="7" s="1"/>
  <c r="MZ140" i="7" s="1"/>
  <c r="NF140" i="7" s="1"/>
  <c r="NL140" i="7" s="1"/>
  <c r="NR140" i="7" s="1"/>
  <c r="KL139" i="7"/>
  <c r="KR139" i="7" s="1"/>
  <c r="KX139" i="7" s="1"/>
  <c r="LD139" i="7" s="1"/>
  <c r="LJ139" i="7" s="1"/>
  <c r="LP139" i="7" s="1"/>
  <c r="LV139" i="7" s="1"/>
  <c r="MB139" i="7" s="1"/>
  <c r="MH139" i="7" s="1"/>
  <c r="MN139" i="7" s="1"/>
  <c r="MT139" i="7" s="1"/>
  <c r="MZ139" i="7" s="1"/>
  <c r="NF139" i="7" s="1"/>
  <c r="NL139" i="7" s="1"/>
  <c r="NR139" i="7" s="1"/>
  <c r="IP141" i="7"/>
  <c r="IV141" i="7" s="1"/>
  <c r="JB141" i="7" s="1"/>
  <c r="JH141" i="7" s="1"/>
  <c r="JN141" i="7" s="1"/>
  <c r="JT141" i="7" s="1"/>
  <c r="JZ141" i="7" s="1"/>
  <c r="KF141" i="7" s="1"/>
  <c r="KL141" i="7" s="1"/>
  <c r="KR141" i="7" s="1"/>
  <c r="KX141" i="7" s="1"/>
  <c r="LD141" i="7" s="1"/>
  <c r="LJ141" i="7" s="1"/>
  <c r="LP141" i="7" s="1"/>
  <c r="LV141" i="7" s="1"/>
  <c r="MB141" i="7" s="1"/>
  <c r="MH141" i="7" s="1"/>
  <c r="MN141" i="7" s="1"/>
  <c r="MT141" i="7" s="1"/>
  <c r="MZ141" i="7" s="1"/>
  <c r="NF141" i="7" s="1"/>
  <c r="NL141" i="7" s="1"/>
  <c r="NR141" i="7" s="1"/>
  <c r="CD142" i="7"/>
  <c r="CJ142" i="7" s="1"/>
  <c r="CP142" i="7" s="1"/>
  <c r="CV142" i="7" s="1"/>
  <c r="DB142" i="7" s="1"/>
  <c r="DH142" i="7" s="1"/>
  <c r="DN142" i="7" s="1"/>
  <c r="DT142" i="7" s="1"/>
  <c r="DZ142" i="7" s="1"/>
  <c r="EF142" i="7" s="1"/>
  <c r="EL142" i="7" s="1"/>
  <c r="ER142" i="7" s="1"/>
  <c r="EX142" i="7" s="1"/>
  <c r="FD142" i="7" s="1"/>
  <c r="FJ142" i="7" s="1"/>
  <c r="FP142" i="7" s="1"/>
  <c r="FV142" i="7" s="1"/>
  <c r="GB142" i="7" s="1"/>
  <c r="GH142" i="7" s="1"/>
  <c r="GN142" i="7" s="1"/>
  <c r="GT142" i="7" s="1"/>
  <c r="GZ142" i="7" s="1"/>
  <c r="HF142" i="7" s="1"/>
  <c r="HL142" i="7" s="1"/>
  <c r="HR142" i="7" s="1"/>
  <c r="HX142" i="7" s="1"/>
  <c r="ID142" i="7" s="1"/>
  <c r="CC143" i="7"/>
  <c r="JH351" i="7"/>
  <c r="JN351" i="7" s="1"/>
  <c r="JT351" i="7" s="1"/>
  <c r="JZ351" i="7" s="1"/>
  <c r="KF351" i="7" s="1"/>
  <c r="KL351" i="7" s="1"/>
  <c r="KR351" i="7" s="1"/>
  <c r="KX351" i="7" s="1"/>
  <c r="LD351" i="7" s="1"/>
  <c r="LJ351" i="7" s="1"/>
  <c r="LP351" i="7" s="1"/>
  <c r="LV351" i="7" s="1"/>
  <c r="MB351" i="7" s="1"/>
  <c r="MH351" i="7" s="1"/>
  <c r="MN351" i="7" s="1"/>
  <c r="MT351" i="7" s="1"/>
  <c r="MZ351" i="7" s="1"/>
  <c r="NF351" i="7" s="1"/>
  <c r="NL351" i="7" s="1"/>
  <c r="NR351" i="7" s="1"/>
  <c r="CC353" i="7"/>
  <c r="CD352" i="7"/>
  <c r="CJ352" i="7" s="1"/>
  <c r="CP352" i="7" s="1"/>
  <c r="CV352" i="7" s="1"/>
  <c r="DB352" i="7" s="1"/>
  <c r="DH352" i="7" s="1"/>
  <c r="DN352" i="7" s="1"/>
  <c r="DT352" i="7" s="1"/>
  <c r="DZ352" i="7" s="1"/>
  <c r="EF352" i="7" s="1"/>
  <c r="EL352" i="7" s="1"/>
  <c r="ER352" i="7" s="1"/>
  <c r="EX352" i="7" s="1"/>
  <c r="FD352" i="7" s="1"/>
  <c r="FJ352" i="7" s="1"/>
  <c r="FP352" i="7" s="1"/>
  <c r="FV352" i="7" s="1"/>
  <c r="GB352" i="7" s="1"/>
  <c r="GH352" i="7" s="1"/>
  <c r="GN352" i="7" s="1"/>
  <c r="GT352" i="7" s="1"/>
  <c r="GZ352" i="7" s="1"/>
  <c r="HF352" i="7" s="1"/>
  <c r="HL352" i="7" s="1"/>
  <c r="HR352" i="7" s="1"/>
  <c r="HX352" i="7" s="1"/>
  <c r="ID352" i="7" s="1"/>
  <c r="IJ352" i="7" s="1"/>
  <c r="IP352" i="7" s="1"/>
  <c r="IV352" i="7" s="1"/>
  <c r="JB352" i="7" s="1"/>
  <c r="IJ142" i="7" l="1"/>
  <c r="IP142" i="7" s="1"/>
  <c r="IV142" i="7" s="1"/>
  <c r="JB142" i="7" s="1"/>
  <c r="CC354" i="7"/>
  <c r="CD353" i="7"/>
  <c r="CJ353" i="7" s="1"/>
  <c r="CP353" i="7" s="1"/>
  <c r="CV353" i="7" s="1"/>
  <c r="DB353" i="7" s="1"/>
  <c r="DH353" i="7" s="1"/>
  <c r="DN353" i="7" s="1"/>
  <c r="DT353" i="7" s="1"/>
  <c r="DZ353" i="7" s="1"/>
  <c r="EF353" i="7" s="1"/>
  <c r="EL353" i="7" s="1"/>
  <c r="ER353" i="7" s="1"/>
  <c r="EX353" i="7" s="1"/>
  <c r="FD353" i="7" s="1"/>
  <c r="FJ353" i="7" s="1"/>
  <c r="FP353" i="7" s="1"/>
  <c r="FV353" i="7" s="1"/>
  <c r="GB353" i="7" s="1"/>
  <c r="GH353" i="7" s="1"/>
  <c r="GN353" i="7" s="1"/>
  <c r="GT353" i="7" s="1"/>
  <c r="GZ353" i="7" s="1"/>
  <c r="HF353" i="7" s="1"/>
  <c r="HL353" i="7" s="1"/>
  <c r="HR353" i="7" s="1"/>
  <c r="HX353" i="7" s="1"/>
  <c r="CD143" i="7"/>
  <c r="CJ143" i="7" s="1"/>
  <c r="CP143" i="7" s="1"/>
  <c r="CV143" i="7" s="1"/>
  <c r="DB143" i="7" s="1"/>
  <c r="DH143" i="7" s="1"/>
  <c r="DN143" i="7" s="1"/>
  <c r="DT143" i="7" s="1"/>
  <c r="DZ143" i="7" s="1"/>
  <c r="EF143" i="7" s="1"/>
  <c r="EL143" i="7" s="1"/>
  <c r="CC144" i="7"/>
  <c r="JH352" i="7"/>
  <c r="JN352" i="7" s="1"/>
  <c r="JT352" i="7" s="1"/>
  <c r="JZ352" i="7" s="1"/>
  <c r="KF352" i="7" s="1"/>
  <c r="KL352" i="7" s="1"/>
  <c r="KR352" i="7" s="1"/>
  <c r="KX352" i="7" s="1"/>
  <c r="LD352" i="7" s="1"/>
  <c r="LJ352" i="7" s="1"/>
  <c r="LP352" i="7" s="1"/>
  <c r="LV352" i="7" s="1"/>
  <c r="MB352" i="7" s="1"/>
  <c r="MH352" i="7" s="1"/>
  <c r="MN352" i="7" s="1"/>
  <c r="MT352" i="7" s="1"/>
  <c r="MZ352" i="7" s="1"/>
  <c r="NF352" i="7" s="1"/>
  <c r="NL352" i="7" s="1"/>
  <c r="NR352" i="7" s="1"/>
  <c r="JH142" i="7"/>
  <c r="JN142" i="7" s="1"/>
  <c r="JT142" i="7" s="1"/>
  <c r="JZ142" i="7" s="1"/>
  <c r="KF142" i="7" s="1"/>
  <c r="KL142" i="7" s="1"/>
  <c r="KR142" i="7" s="1"/>
  <c r="KX142" i="7" s="1"/>
  <c r="LD142" i="7" s="1"/>
  <c r="LJ142" i="7" s="1"/>
  <c r="LP142" i="7" s="1"/>
  <c r="LV142" i="7" s="1"/>
  <c r="MB142" i="7" s="1"/>
  <c r="MH142" i="7" s="1"/>
  <c r="MN142" i="7" s="1"/>
  <c r="MT142" i="7" s="1"/>
  <c r="MZ142" i="7" s="1"/>
  <c r="NF142" i="7" s="1"/>
  <c r="NL142" i="7" s="1"/>
  <c r="NR142" i="7" s="1"/>
  <c r="ER143" i="7" l="1"/>
  <c r="EX143" i="7" s="1"/>
  <c r="FD143" i="7" s="1"/>
  <c r="FJ143" i="7" s="1"/>
  <c r="FP143" i="7" s="1"/>
  <c r="FV143" i="7" s="1"/>
  <c r="GB143" i="7" s="1"/>
  <c r="GH143" i="7" s="1"/>
  <c r="GN143" i="7" s="1"/>
  <c r="GT143" i="7" s="1"/>
  <c r="GZ143" i="7" s="1"/>
  <c r="HF143" i="7" s="1"/>
  <c r="HL143" i="7" s="1"/>
  <c r="HR143" i="7" s="1"/>
  <c r="HX143" i="7" s="1"/>
  <c r="ID143" i="7" s="1"/>
  <c r="IJ143" i="7" s="1"/>
  <c r="IP143" i="7" s="1"/>
  <c r="IV143" i="7" s="1"/>
  <c r="JB143" i="7" s="1"/>
  <c r="JH143" i="7" s="1"/>
  <c r="JN143" i="7" s="1"/>
  <c r="JT143" i="7" s="1"/>
  <c r="JZ143" i="7" s="1"/>
  <c r="KF143" i="7" s="1"/>
  <c r="KL143" i="7" s="1"/>
  <c r="KR143" i="7" s="1"/>
  <c r="KX143" i="7" s="1"/>
  <c r="LD143" i="7" s="1"/>
  <c r="LJ143" i="7" s="1"/>
  <c r="LP143" i="7" s="1"/>
  <c r="LV143" i="7" s="1"/>
  <c r="MB143" i="7" s="1"/>
  <c r="MH143" i="7" s="1"/>
  <c r="MN143" i="7" s="1"/>
  <c r="MT143" i="7" s="1"/>
  <c r="MZ143" i="7" s="1"/>
  <c r="NF143" i="7" s="1"/>
  <c r="NL143" i="7" s="1"/>
  <c r="NR143" i="7" s="1"/>
  <c r="ID353" i="7"/>
  <c r="IJ353" i="7" s="1"/>
  <c r="IP353" i="7" s="1"/>
  <c r="IV353" i="7" s="1"/>
  <c r="JB353" i="7" s="1"/>
  <c r="JH353" i="7" s="1"/>
  <c r="JN353" i="7" s="1"/>
  <c r="JT353" i="7" s="1"/>
  <c r="CC145" i="7"/>
  <c r="CD144" i="7"/>
  <c r="CJ144" i="7" s="1"/>
  <c r="CP144" i="7" s="1"/>
  <c r="CV144" i="7" s="1"/>
  <c r="DB144" i="7" s="1"/>
  <c r="DH144" i="7" s="1"/>
  <c r="DN144" i="7" s="1"/>
  <c r="DT144" i="7" s="1"/>
  <c r="DZ144" i="7" s="1"/>
  <c r="EF144" i="7" s="1"/>
  <c r="EL144" i="7" s="1"/>
  <c r="ER144" i="7" s="1"/>
  <c r="EX144" i="7" s="1"/>
  <c r="FD144" i="7" s="1"/>
  <c r="FJ144" i="7" s="1"/>
  <c r="FP144" i="7" s="1"/>
  <c r="FV144" i="7" s="1"/>
  <c r="GB144" i="7" s="1"/>
  <c r="GH144" i="7" s="1"/>
  <c r="GN144" i="7" s="1"/>
  <c r="GT144" i="7" s="1"/>
  <c r="GZ144" i="7" s="1"/>
  <c r="HF144" i="7" s="1"/>
  <c r="HL144" i="7" s="1"/>
  <c r="HR144" i="7" s="1"/>
  <c r="HX144" i="7" s="1"/>
  <c r="CC355" i="7"/>
  <c r="CD354" i="7"/>
  <c r="CJ354" i="7" s="1"/>
  <c r="CP354" i="7" s="1"/>
  <c r="CV354" i="7" s="1"/>
  <c r="DB354" i="7" s="1"/>
  <c r="DH354" i="7" s="1"/>
  <c r="DN354" i="7" s="1"/>
  <c r="DT354" i="7" s="1"/>
  <c r="DZ354" i="7" s="1"/>
  <c r="EF354" i="7" s="1"/>
  <c r="EL354" i="7" s="1"/>
  <c r="ER354" i="7" s="1"/>
  <c r="EX354" i="7" s="1"/>
  <c r="FD354" i="7" s="1"/>
  <c r="FJ354" i="7" s="1"/>
  <c r="FP354" i="7" s="1"/>
  <c r="FV354" i="7" s="1"/>
  <c r="GB354" i="7" s="1"/>
  <c r="GH354" i="7" s="1"/>
  <c r="GN354" i="7" s="1"/>
  <c r="GT354" i="7" s="1"/>
  <c r="GZ354" i="7" s="1"/>
  <c r="HF354" i="7" s="1"/>
  <c r="HL354" i="7" s="1"/>
  <c r="HR354" i="7" s="1"/>
  <c r="HX354" i="7" s="1"/>
  <c r="ID354" i="7" s="1"/>
  <c r="JZ353" i="7" l="1"/>
  <c r="KF353" i="7" s="1"/>
  <c r="ID144" i="7"/>
  <c r="IJ144" i="7" s="1"/>
  <c r="IP144" i="7" s="1"/>
  <c r="IV144" i="7" s="1"/>
  <c r="IJ354" i="7"/>
  <c r="IP354" i="7" s="1"/>
  <c r="IV354" i="7" s="1"/>
  <c r="JB354" i="7" s="1"/>
  <c r="JH354" i="7" s="1"/>
  <c r="JN354" i="7" s="1"/>
  <c r="JT354" i="7" s="1"/>
  <c r="JZ354" i="7" s="1"/>
  <c r="CC356" i="7"/>
  <c r="CD355" i="7"/>
  <c r="CJ355" i="7" s="1"/>
  <c r="CP355" i="7" s="1"/>
  <c r="CV355" i="7" s="1"/>
  <c r="DB355" i="7" s="1"/>
  <c r="DH355" i="7" s="1"/>
  <c r="DN355" i="7" s="1"/>
  <c r="DT355" i="7" s="1"/>
  <c r="DZ355" i="7" s="1"/>
  <c r="EF355" i="7" s="1"/>
  <c r="EL355" i="7" s="1"/>
  <c r="ER355" i="7" s="1"/>
  <c r="EX355" i="7" s="1"/>
  <c r="FD355" i="7" s="1"/>
  <c r="FJ355" i="7" s="1"/>
  <c r="FP355" i="7" s="1"/>
  <c r="FV355" i="7" s="1"/>
  <c r="GB355" i="7" s="1"/>
  <c r="GH355" i="7" s="1"/>
  <c r="GN355" i="7" s="1"/>
  <c r="GT355" i="7" s="1"/>
  <c r="GZ355" i="7" s="1"/>
  <c r="HF355" i="7" s="1"/>
  <c r="HL355" i="7" s="1"/>
  <c r="HR355" i="7" s="1"/>
  <c r="HX355" i="7" s="1"/>
  <c r="ID355" i="7" s="1"/>
  <c r="IJ355" i="7" s="1"/>
  <c r="IP355" i="7" s="1"/>
  <c r="IV355" i="7" s="1"/>
  <c r="JB355" i="7" s="1"/>
  <c r="CC146" i="7"/>
  <c r="CD145" i="7"/>
  <c r="CJ145" i="7" s="1"/>
  <c r="CP145" i="7" l="1"/>
  <c r="CV145" i="7" s="1"/>
  <c r="DB145" i="7" s="1"/>
  <c r="DH145" i="7" s="1"/>
  <c r="DN145" i="7" s="1"/>
  <c r="DT145" i="7" s="1"/>
  <c r="DZ145" i="7" s="1"/>
  <c r="EF145" i="7" s="1"/>
  <c r="EL145" i="7" s="1"/>
  <c r="ER145" i="7" s="1"/>
  <c r="EX145" i="7" s="1"/>
  <c r="FD145" i="7" s="1"/>
  <c r="FJ145" i="7" s="1"/>
  <c r="FP145" i="7" s="1"/>
  <c r="FV145" i="7" s="1"/>
  <c r="JB144" i="7"/>
  <c r="KL353" i="7"/>
  <c r="KR353" i="7" s="1"/>
  <c r="KX353" i="7" s="1"/>
  <c r="LD353" i="7" s="1"/>
  <c r="LJ353" i="7" s="1"/>
  <c r="LP353" i="7" s="1"/>
  <c r="LV353" i="7" s="1"/>
  <c r="MB353" i="7" s="1"/>
  <c r="MH353" i="7" s="1"/>
  <c r="MN353" i="7" s="1"/>
  <c r="MT353" i="7" s="1"/>
  <c r="MZ353" i="7" s="1"/>
  <c r="NF353" i="7" s="1"/>
  <c r="NL353" i="7" s="1"/>
  <c r="NR353" i="7" s="1"/>
  <c r="KF354" i="7"/>
  <c r="KL354" i="7" s="1"/>
  <c r="KR354" i="7" s="1"/>
  <c r="KX354" i="7" s="1"/>
  <c r="LD354" i="7" s="1"/>
  <c r="LJ354" i="7" s="1"/>
  <c r="LP354" i="7" s="1"/>
  <c r="LV354" i="7" s="1"/>
  <c r="MB354" i="7" s="1"/>
  <c r="MH354" i="7" s="1"/>
  <c r="MN354" i="7" s="1"/>
  <c r="MT354" i="7" s="1"/>
  <c r="MZ354" i="7" s="1"/>
  <c r="NF354" i="7" s="1"/>
  <c r="NL354" i="7" s="1"/>
  <c r="NR354" i="7" s="1"/>
  <c r="CD146" i="7"/>
  <c r="CJ146" i="7" s="1"/>
  <c r="CP146" i="7" s="1"/>
  <c r="CV146" i="7" s="1"/>
  <c r="DB146" i="7" s="1"/>
  <c r="DH146" i="7" s="1"/>
  <c r="DN146" i="7" s="1"/>
  <c r="DT146" i="7" s="1"/>
  <c r="DZ146" i="7" s="1"/>
  <c r="EF146" i="7" s="1"/>
  <c r="EL146" i="7" s="1"/>
  <c r="ER146" i="7" s="1"/>
  <c r="EX146" i="7" s="1"/>
  <c r="FD146" i="7" s="1"/>
  <c r="FJ146" i="7" s="1"/>
  <c r="FP146" i="7" s="1"/>
  <c r="FV146" i="7" s="1"/>
  <c r="GB146" i="7" s="1"/>
  <c r="GH146" i="7" s="1"/>
  <c r="GN146" i="7" s="1"/>
  <c r="GT146" i="7" s="1"/>
  <c r="GZ146" i="7" s="1"/>
  <c r="HF146" i="7" s="1"/>
  <c r="HL146" i="7" s="1"/>
  <c r="HR146" i="7" s="1"/>
  <c r="HX146" i="7" s="1"/>
  <c r="ID146" i="7" s="1"/>
  <c r="IJ146" i="7" s="1"/>
  <c r="IP146" i="7" s="1"/>
  <c r="IV146" i="7" s="1"/>
  <c r="JB146" i="7" s="1"/>
  <c r="CC147" i="7"/>
  <c r="JH355" i="7"/>
  <c r="JN355" i="7" s="1"/>
  <c r="JT355" i="7" s="1"/>
  <c r="JZ355" i="7" s="1"/>
  <c r="KF355" i="7" s="1"/>
  <c r="KL355" i="7" s="1"/>
  <c r="KR355" i="7" s="1"/>
  <c r="KX355" i="7" s="1"/>
  <c r="LD355" i="7" s="1"/>
  <c r="LJ355" i="7" s="1"/>
  <c r="LP355" i="7" s="1"/>
  <c r="LV355" i="7" s="1"/>
  <c r="MB355" i="7" s="1"/>
  <c r="MH355" i="7" s="1"/>
  <c r="MN355" i="7" s="1"/>
  <c r="MT355" i="7" s="1"/>
  <c r="MZ355" i="7" s="1"/>
  <c r="NF355" i="7" s="1"/>
  <c r="NL355" i="7" s="1"/>
  <c r="NR355" i="7" s="1"/>
  <c r="CD356" i="7"/>
  <c r="CJ356" i="7" s="1"/>
  <c r="CP356" i="7" s="1"/>
  <c r="CV356" i="7" s="1"/>
  <c r="DB356" i="7" s="1"/>
  <c r="DH356" i="7" s="1"/>
  <c r="DN356" i="7" s="1"/>
  <c r="DT356" i="7" s="1"/>
  <c r="DZ356" i="7" s="1"/>
  <c r="EF356" i="7" s="1"/>
  <c r="EL356" i="7" s="1"/>
  <c r="ER356" i="7" s="1"/>
  <c r="EX356" i="7" s="1"/>
  <c r="FD356" i="7" s="1"/>
  <c r="FJ356" i="7" s="1"/>
  <c r="FP356" i="7" s="1"/>
  <c r="FV356" i="7" s="1"/>
  <c r="GB356" i="7" s="1"/>
  <c r="GH356" i="7" s="1"/>
  <c r="GN356" i="7" s="1"/>
  <c r="GT356" i="7" s="1"/>
  <c r="GZ356" i="7" s="1"/>
  <c r="HF356" i="7" s="1"/>
  <c r="HL356" i="7" s="1"/>
  <c r="HR356" i="7" s="1"/>
  <c r="HX356" i="7" s="1"/>
  <c r="ID356" i="7" s="1"/>
  <c r="IJ356" i="7" s="1"/>
  <c r="IP356" i="7" s="1"/>
  <c r="IV356" i="7" s="1"/>
  <c r="JB356" i="7" s="1"/>
  <c r="CC357" i="7"/>
  <c r="GB145" i="7" l="1"/>
  <c r="GH145" i="7" s="1"/>
  <c r="GN145" i="7" s="1"/>
  <c r="GT145" i="7" s="1"/>
  <c r="GZ145" i="7" s="1"/>
  <c r="HF145" i="7" s="1"/>
  <c r="HL145" i="7" s="1"/>
  <c r="HR145" i="7" s="1"/>
  <c r="HX145" i="7" s="1"/>
  <c r="ID145" i="7" s="1"/>
  <c r="IJ145" i="7" s="1"/>
  <c r="IP145" i="7" s="1"/>
  <c r="IV145" i="7" s="1"/>
  <c r="JB145" i="7" s="1"/>
  <c r="JH145" i="7" s="1"/>
  <c r="JN145" i="7" s="1"/>
  <c r="JT145" i="7" s="1"/>
  <c r="JZ145" i="7" s="1"/>
  <c r="KF145" i="7" s="1"/>
  <c r="KL145" i="7" s="1"/>
  <c r="KR145" i="7" s="1"/>
  <c r="KX145" i="7" s="1"/>
  <c r="LD145" i="7" s="1"/>
  <c r="LJ145" i="7" s="1"/>
  <c r="LP145" i="7" s="1"/>
  <c r="LV145" i="7" s="1"/>
  <c r="MB145" i="7" s="1"/>
  <c r="MH145" i="7" s="1"/>
  <c r="MN145" i="7" s="1"/>
  <c r="MT145" i="7" s="1"/>
  <c r="MZ145" i="7" s="1"/>
  <c r="NF145" i="7" s="1"/>
  <c r="NL145" i="7" s="1"/>
  <c r="NR145" i="7" s="1"/>
  <c r="JH144" i="7"/>
  <c r="JN144" i="7" s="1"/>
  <c r="JT144" i="7" s="1"/>
  <c r="JZ144" i="7" s="1"/>
  <c r="KF144" i="7" s="1"/>
  <c r="KL144" i="7" s="1"/>
  <c r="KR144" i="7" s="1"/>
  <c r="KX144" i="7" s="1"/>
  <c r="LD144" i="7" s="1"/>
  <c r="LJ144" i="7" s="1"/>
  <c r="LP144" i="7" s="1"/>
  <c r="LV144" i="7" s="1"/>
  <c r="MB144" i="7" s="1"/>
  <c r="MH144" i="7" s="1"/>
  <c r="MN144" i="7" s="1"/>
  <c r="MT144" i="7" s="1"/>
  <c r="MZ144" i="7" s="1"/>
  <c r="NF144" i="7" s="1"/>
  <c r="NL144" i="7" s="1"/>
  <c r="NR144" i="7" s="1"/>
  <c r="JH356" i="7"/>
  <c r="JN356" i="7" s="1"/>
  <c r="JT356" i="7" s="1"/>
  <c r="CC358" i="7"/>
  <c r="CD357" i="7"/>
  <c r="CJ357" i="7" s="1"/>
  <c r="CP357" i="7" s="1"/>
  <c r="CV357" i="7" s="1"/>
  <c r="DB357" i="7" s="1"/>
  <c r="DH357" i="7" s="1"/>
  <c r="DN357" i="7" s="1"/>
  <c r="DT357" i="7" s="1"/>
  <c r="DZ357" i="7" s="1"/>
  <c r="EF357" i="7" s="1"/>
  <c r="EL357" i="7" s="1"/>
  <c r="ER357" i="7" s="1"/>
  <c r="EX357" i="7" s="1"/>
  <c r="FD357" i="7" s="1"/>
  <c r="FJ357" i="7" s="1"/>
  <c r="FP357" i="7" s="1"/>
  <c r="FV357" i="7" s="1"/>
  <c r="GB357" i="7" s="1"/>
  <c r="GH357" i="7" s="1"/>
  <c r="GN357" i="7" s="1"/>
  <c r="GT357" i="7" s="1"/>
  <c r="GZ357" i="7" s="1"/>
  <c r="HF357" i="7" s="1"/>
  <c r="HL357" i="7" s="1"/>
  <c r="HR357" i="7" s="1"/>
  <c r="HX357" i="7" s="1"/>
  <c r="ID357" i="7" s="1"/>
  <c r="IJ357" i="7" s="1"/>
  <c r="IP357" i="7" s="1"/>
  <c r="IV357" i="7" s="1"/>
  <c r="JB357" i="7" s="1"/>
  <c r="CD147" i="7"/>
  <c r="CJ147" i="7" s="1"/>
  <c r="CP147" i="7" s="1"/>
  <c r="CV147" i="7" s="1"/>
  <c r="DB147" i="7" s="1"/>
  <c r="DH147" i="7" s="1"/>
  <c r="DN147" i="7" s="1"/>
  <c r="DT147" i="7" s="1"/>
  <c r="DZ147" i="7" s="1"/>
  <c r="EF147" i="7" s="1"/>
  <c r="EL147" i="7" s="1"/>
  <c r="ER147" i="7" s="1"/>
  <c r="EX147" i="7" s="1"/>
  <c r="FD147" i="7" s="1"/>
  <c r="FJ147" i="7" s="1"/>
  <c r="FP147" i="7" s="1"/>
  <c r="FV147" i="7" s="1"/>
  <c r="GB147" i="7" s="1"/>
  <c r="GH147" i="7" s="1"/>
  <c r="GN147" i="7" s="1"/>
  <c r="GT147" i="7" s="1"/>
  <c r="GZ147" i="7" s="1"/>
  <c r="HF147" i="7" s="1"/>
  <c r="HL147" i="7" s="1"/>
  <c r="HR147" i="7" s="1"/>
  <c r="HX147" i="7" s="1"/>
  <c r="CC148" i="7"/>
  <c r="JH146" i="7"/>
  <c r="JN146" i="7" l="1"/>
  <c r="JT146" i="7" s="1"/>
  <c r="JZ146" i="7" s="1"/>
  <c r="KF146" i="7" s="1"/>
  <c r="KL146" i="7" s="1"/>
  <c r="KR146" i="7" s="1"/>
  <c r="KX146" i="7" s="1"/>
  <c r="LD146" i="7" s="1"/>
  <c r="LJ146" i="7" s="1"/>
  <c r="LP146" i="7" s="1"/>
  <c r="LV146" i="7" s="1"/>
  <c r="MB146" i="7" s="1"/>
  <c r="MH146" i="7" s="1"/>
  <c r="MN146" i="7" s="1"/>
  <c r="MT146" i="7" s="1"/>
  <c r="MZ146" i="7" s="1"/>
  <c r="NF146" i="7" s="1"/>
  <c r="NL146" i="7" s="1"/>
  <c r="NR146" i="7" s="1"/>
  <c r="JZ356" i="7"/>
  <c r="KF356" i="7" s="1"/>
  <c r="KL356" i="7" s="1"/>
  <c r="KR356" i="7" s="1"/>
  <c r="KX356" i="7" s="1"/>
  <c r="LD356" i="7" s="1"/>
  <c r="LJ356" i="7" s="1"/>
  <c r="LP356" i="7" s="1"/>
  <c r="LV356" i="7" s="1"/>
  <c r="MB356" i="7" s="1"/>
  <c r="MH356" i="7" s="1"/>
  <c r="MN356" i="7" s="1"/>
  <c r="MT356" i="7" s="1"/>
  <c r="MZ356" i="7" s="1"/>
  <c r="NF356" i="7" s="1"/>
  <c r="NL356" i="7" s="1"/>
  <c r="NR356" i="7" s="1"/>
  <c r="ID147" i="7"/>
  <c r="IJ147" i="7" s="1"/>
  <c r="IP147" i="7" s="1"/>
  <c r="IV147" i="7" s="1"/>
  <c r="JB147" i="7" s="1"/>
  <c r="JH357" i="7"/>
  <c r="JN357" i="7" s="1"/>
  <c r="JT357" i="7" s="1"/>
  <c r="JZ357" i="7" s="1"/>
  <c r="KF357" i="7" s="1"/>
  <c r="KL357" i="7" s="1"/>
  <c r="KR357" i="7" s="1"/>
  <c r="KX357" i="7" s="1"/>
  <c r="LD357" i="7" s="1"/>
  <c r="LJ357" i="7" s="1"/>
  <c r="LP357" i="7" s="1"/>
  <c r="LV357" i="7" s="1"/>
  <c r="MB357" i="7" s="1"/>
  <c r="MH357" i="7" s="1"/>
  <c r="MN357" i="7" s="1"/>
  <c r="MT357" i="7" s="1"/>
  <c r="MZ357" i="7" s="1"/>
  <c r="NF357" i="7" s="1"/>
  <c r="NL357" i="7" s="1"/>
  <c r="NR357" i="7" s="1"/>
  <c r="CD148" i="7"/>
  <c r="CJ148" i="7" s="1"/>
  <c r="CP148" i="7" s="1"/>
  <c r="CV148" i="7" s="1"/>
  <c r="DB148" i="7" s="1"/>
  <c r="DH148" i="7" s="1"/>
  <c r="DN148" i="7" s="1"/>
  <c r="DT148" i="7" s="1"/>
  <c r="DZ148" i="7" s="1"/>
  <c r="EF148" i="7" s="1"/>
  <c r="EL148" i="7" s="1"/>
  <c r="ER148" i="7" s="1"/>
  <c r="EX148" i="7" s="1"/>
  <c r="FD148" i="7" s="1"/>
  <c r="FJ148" i="7" s="1"/>
  <c r="FP148" i="7" s="1"/>
  <c r="FV148" i="7" s="1"/>
  <c r="GB148" i="7" s="1"/>
  <c r="GH148" i="7" s="1"/>
  <c r="GN148" i="7" s="1"/>
  <c r="GT148" i="7" s="1"/>
  <c r="GZ148" i="7" s="1"/>
  <c r="HF148" i="7" s="1"/>
  <c r="HL148" i="7" s="1"/>
  <c r="HR148" i="7" s="1"/>
  <c r="HX148" i="7" s="1"/>
  <c r="ID148" i="7" s="1"/>
  <c r="CC149" i="7"/>
  <c r="CC359" i="7"/>
  <c r="CD358" i="7"/>
  <c r="CJ358" i="7" s="1"/>
  <c r="CP358" i="7" s="1"/>
  <c r="CV358" i="7" s="1"/>
  <c r="DB358" i="7" s="1"/>
  <c r="DH358" i="7" s="1"/>
  <c r="DN358" i="7" s="1"/>
  <c r="DT358" i="7" s="1"/>
  <c r="DZ358" i="7" s="1"/>
  <c r="EF358" i="7" s="1"/>
  <c r="EL358" i="7" s="1"/>
  <c r="ER358" i="7" s="1"/>
  <c r="EX358" i="7" s="1"/>
  <c r="FD358" i="7" s="1"/>
  <c r="FJ358" i="7" s="1"/>
  <c r="FP358" i="7" s="1"/>
  <c r="FV358" i="7" s="1"/>
  <c r="GB358" i="7" s="1"/>
  <c r="GH358" i="7" s="1"/>
  <c r="GN358" i="7" s="1"/>
  <c r="GT358" i="7" s="1"/>
  <c r="GZ358" i="7" s="1"/>
  <c r="HF358" i="7" s="1"/>
  <c r="HL358" i="7" s="1"/>
  <c r="HR358" i="7" s="1"/>
  <c r="HX358" i="7" s="1"/>
  <c r="ID358" i="7" s="1"/>
  <c r="JH147" i="7" l="1"/>
  <c r="JN147" i="7" s="1"/>
  <c r="JT147" i="7" s="1"/>
  <c r="JZ147" i="7" s="1"/>
  <c r="KF147" i="7" s="1"/>
  <c r="KL147" i="7" s="1"/>
  <c r="KR147" i="7" s="1"/>
  <c r="KX147" i="7" s="1"/>
  <c r="LD147" i="7" s="1"/>
  <c r="LJ147" i="7" s="1"/>
  <c r="LP147" i="7" s="1"/>
  <c r="LV147" i="7" s="1"/>
  <c r="MB147" i="7" s="1"/>
  <c r="MH147" i="7" s="1"/>
  <c r="MN147" i="7" s="1"/>
  <c r="MT147" i="7" s="1"/>
  <c r="MZ147" i="7" s="1"/>
  <c r="NF147" i="7" s="1"/>
  <c r="NL147" i="7" s="1"/>
  <c r="NR147" i="7" s="1"/>
  <c r="IJ148" i="7"/>
  <c r="IP148" i="7" s="1"/>
  <c r="IV148" i="7" s="1"/>
  <c r="JB148" i="7" s="1"/>
  <c r="JH148" i="7" s="1"/>
  <c r="JN148" i="7" s="1"/>
  <c r="JT148" i="7" s="1"/>
  <c r="JZ148" i="7" s="1"/>
  <c r="KF148" i="7" s="1"/>
  <c r="KL148" i="7" s="1"/>
  <c r="KR148" i="7" s="1"/>
  <c r="KX148" i="7" s="1"/>
  <c r="LD148" i="7" s="1"/>
  <c r="LJ148" i="7" s="1"/>
  <c r="LP148" i="7" s="1"/>
  <c r="LV148" i="7" s="1"/>
  <c r="MB148" i="7" s="1"/>
  <c r="MH148" i="7" s="1"/>
  <c r="MN148" i="7" s="1"/>
  <c r="MT148" i="7" s="1"/>
  <c r="MZ148" i="7" s="1"/>
  <c r="NF148" i="7" s="1"/>
  <c r="NL148" i="7" s="1"/>
  <c r="NR148" i="7" s="1"/>
  <c r="IJ358" i="7"/>
  <c r="IP358" i="7" s="1"/>
  <c r="IV358" i="7" s="1"/>
  <c r="JB358" i="7" s="1"/>
  <c r="JH358" i="7" s="1"/>
  <c r="JN358" i="7" s="1"/>
  <c r="JT358" i="7" s="1"/>
  <c r="JZ358" i="7" s="1"/>
  <c r="KF358" i="7" s="1"/>
  <c r="KL358" i="7" s="1"/>
  <c r="KR358" i="7" s="1"/>
  <c r="KX358" i="7" s="1"/>
  <c r="LD358" i="7" s="1"/>
  <c r="LJ358" i="7" s="1"/>
  <c r="LP358" i="7" s="1"/>
  <c r="LV358" i="7" s="1"/>
  <c r="MB358" i="7" s="1"/>
  <c r="MH358" i="7" s="1"/>
  <c r="MN358" i="7" s="1"/>
  <c r="MT358" i="7" s="1"/>
  <c r="MZ358" i="7" s="1"/>
  <c r="NF358" i="7" s="1"/>
  <c r="NL358" i="7" s="1"/>
  <c r="NR358" i="7" s="1"/>
  <c r="CC360" i="7"/>
  <c r="CD359" i="7"/>
  <c r="CJ359" i="7" s="1"/>
  <c r="CP359" i="7" s="1"/>
  <c r="CV359" i="7" s="1"/>
  <c r="DB359" i="7" s="1"/>
  <c r="DH359" i="7" s="1"/>
  <c r="DN359" i="7" s="1"/>
  <c r="DT359" i="7" s="1"/>
  <c r="DZ359" i="7" s="1"/>
  <c r="EF359" i="7" s="1"/>
  <c r="EL359" i="7" s="1"/>
  <c r="ER359" i="7" s="1"/>
  <c r="EX359" i="7" s="1"/>
  <c r="FD359" i="7" s="1"/>
  <c r="FJ359" i="7" s="1"/>
  <c r="FP359" i="7" s="1"/>
  <c r="FV359" i="7" s="1"/>
  <c r="GB359" i="7" s="1"/>
  <c r="GH359" i="7" s="1"/>
  <c r="GN359" i="7" s="1"/>
  <c r="GT359" i="7" s="1"/>
  <c r="GZ359" i="7" s="1"/>
  <c r="HF359" i="7" s="1"/>
  <c r="HL359" i="7" s="1"/>
  <c r="HR359" i="7" s="1"/>
  <c r="HX359" i="7" s="1"/>
  <c r="ID359" i="7" s="1"/>
  <c r="IJ359" i="7" s="1"/>
  <c r="CD149" i="7"/>
  <c r="CJ149" i="7" s="1"/>
  <c r="CP149" i="7" s="1"/>
  <c r="CV149" i="7" s="1"/>
  <c r="DB149" i="7" s="1"/>
  <c r="DH149" i="7" s="1"/>
  <c r="DN149" i="7" s="1"/>
  <c r="DT149" i="7" s="1"/>
  <c r="DZ149" i="7" s="1"/>
  <c r="EF149" i="7" s="1"/>
  <c r="EL149" i="7" s="1"/>
  <c r="ER149" i="7" s="1"/>
  <c r="EX149" i="7" s="1"/>
  <c r="FD149" i="7" s="1"/>
  <c r="FJ149" i="7" s="1"/>
  <c r="FP149" i="7" s="1"/>
  <c r="FV149" i="7" s="1"/>
  <c r="GB149" i="7" s="1"/>
  <c r="GH149" i="7" s="1"/>
  <c r="GN149" i="7" s="1"/>
  <c r="GT149" i="7" s="1"/>
  <c r="GZ149" i="7" s="1"/>
  <c r="HF149" i="7" s="1"/>
  <c r="HL149" i="7" s="1"/>
  <c r="HR149" i="7" s="1"/>
  <c r="HX149" i="7" s="1"/>
  <c r="ID149" i="7" s="1"/>
  <c r="IJ149" i="7" s="1"/>
  <c r="IP149" i="7" s="1"/>
  <c r="IV149" i="7" s="1"/>
  <c r="JB149" i="7" s="1"/>
  <c r="CC150" i="7"/>
  <c r="IP359" i="7" l="1"/>
  <c r="IV359" i="7" s="1"/>
  <c r="JB359" i="7" s="1"/>
  <c r="JH359" i="7" s="1"/>
  <c r="JN359" i="7" s="1"/>
  <c r="JT359" i="7" s="1"/>
  <c r="JZ359" i="7" s="1"/>
  <c r="JH149" i="7"/>
  <c r="JN149" i="7" s="1"/>
  <c r="JT149" i="7" s="1"/>
  <c r="JZ149" i="7" s="1"/>
  <c r="CD150" i="7"/>
  <c r="CJ150" i="7" s="1"/>
  <c r="CP150" i="7" s="1"/>
  <c r="CV150" i="7" s="1"/>
  <c r="DB150" i="7" s="1"/>
  <c r="DH150" i="7" s="1"/>
  <c r="DN150" i="7" s="1"/>
  <c r="DT150" i="7" s="1"/>
  <c r="DZ150" i="7" s="1"/>
  <c r="EF150" i="7" s="1"/>
  <c r="EL150" i="7" s="1"/>
  <c r="CC151" i="7"/>
  <c r="CC361" i="7"/>
  <c r="CD360" i="7"/>
  <c r="CJ360" i="7" s="1"/>
  <c r="CP360" i="7" s="1"/>
  <c r="CV360" i="7" s="1"/>
  <c r="DB360" i="7" s="1"/>
  <c r="DH360" i="7" s="1"/>
  <c r="DN360" i="7" s="1"/>
  <c r="DT360" i="7" s="1"/>
  <c r="DZ360" i="7" s="1"/>
  <c r="EF360" i="7" s="1"/>
  <c r="EL360" i="7" s="1"/>
  <c r="ER360" i="7" s="1"/>
  <c r="EX360" i="7" s="1"/>
  <c r="FD360" i="7" s="1"/>
  <c r="FJ360" i="7" s="1"/>
  <c r="FP360" i="7" s="1"/>
  <c r="FV360" i="7" s="1"/>
  <c r="GB360" i="7" s="1"/>
  <c r="GH360" i="7" s="1"/>
  <c r="GN360" i="7" s="1"/>
  <c r="GT360" i="7" s="1"/>
  <c r="GZ360" i="7" s="1"/>
  <c r="HF360" i="7" s="1"/>
  <c r="HL360" i="7" s="1"/>
  <c r="HR360" i="7" s="1"/>
  <c r="HX360" i="7" s="1"/>
  <c r="ID360" i="7" s="1"/>
  <c r="IJ360" i="7" s="1"/>
  <c r="IP360" i="7" s="1"/>
  <c r="IV360" i="7" s="1"/>
  <c r="JB360" i="7" s="1"/>
  <c r="ER150" i="7" l="1"/>
  <c r="EX150" i="7" s="1"/>
  <c r="FD150" i="7" s="1"/>
  <c r="FJ150" i="7" s="1"/>
  <c r="FP150" i="7" s="1"/>
  <c r="FV150" i="7" s="1"/>
  <c r="GB150" i="7" s="1"/>
  <c r="GH150" i="7" s="1"/>
  <c r="GN150" i="7" s="1"/>
  <c r="GT150" i="7" s="1"/>
  <c r="GZ150" i="7" s="1"/>
  <c r="HF150" i="7" s="1"/>
  <c r="HL150" i="7" s="1"/>
  <c r="HR150" i="7" s="1"/>
  <c r="HX150" i="7" s="1"/>
  <c r="ID150" i="7" s="1"/>
  <c r="IJ150" i="7" s="1"/>
  <c r="IP150" i="7" s="1"/>
  <c r="IV150" i="7" s="1"/>
  <c r="JB150" i="7" s="1"/>
  <c r="JH150" i="7" s="1"/>
  <c r="KF359" i="7"/>
  <c r="KF149" i="7"/>
  <c r="KL149" i="7" s="1"/>
  <c r="KR149" i="7" s="1"/>
  <c r="KX149" i="7" s="1"/>
  <c r="JH360" i="7"/>
  <c r="JN360" i="7" s="1"/>
  <c r="JT360" i="7" s="1"/>
  <c r="JZ360" i="7" s="1"/>
  <c r="CC362" i="7"/>
  <c r="CD361" i="7"/>
  <c r="CJ361" i="7" s="1"/>
  <c r="CP361" i="7" s="1"/>
  <c r="CV361" i="7" s="1"/>
  <c r="DB361" i="7" s="1"/>
  <c r="DH361" i="7" s="1"/>
  <c r="DN361" i="7" s="1"/>
  <c r="DT361" i="7" s="1"/>
  <c r="DZ361" i="7" s="1"/>
  <c r="EF361" i="7" s="1"/>
  <c r="EL361" i="7" s="1"/>
  <c r="ER361" i="7" s="1"/>
  <c r="EX361" i="7" s="1"/>
  <c r="FD361" i="7" s="1"/>
  <c r="FJ361" i="7" s="1"/>
  <c r="FP361" i="7" s="1"/>
  <c r="FV361" i="7" s="1"/>
  <c r="GB361" i="7" s="1"/>
  <c r="GH361" i="7" s="1"/>
  <c r="GN361" i="7" s="1"/>
  <c r="GT361" i="7" s="1"/>
  <c r="GZ361" i="7" s="1"/>
  <c r="HF361" i="7" s="1"/>
  <c r="HL361" i="7" s="1"/>
  <c r="HR361" i="7" s="1"/>
  <c r="HX361" i="7" s="1"/>
  <c r="ID361" i="7" s="1"/>
  <c r="IJ361" i="7" s="1"/>
  <c r="IP361" i="7" s="1"/>
  <c r="IV361" i="7" s="1"/>
  <c r="JB361" i="7" s="1"/>
  <c r="CD151" i="7"/>
  <c r="CJ151" i="7" s="1"/>
  <c r="CP151" i="7" s="1"/>
  <c r="CV151" i="7" s="1"/>
  <c r="DB151" i="7" s="1"/>
  <c r="DH151" i="7" s="1"/>
  <c r="DN151" i="7" s="1"/>
  <c r="DT151" i="7" s="1"/>
  <c r="DZ151" i="7" s="1"/>
  <c r="EF151" i="7" s="1"/>
  <c r="EL151" i="7" s="1"/>
  <c r="CC152" i="7"/>
  <c r="ER151" i="7" l="1"/>
  <c r="EX151" i="7" s="1"/>
  <c r="FD151" i="7" s="1"/>
  <c r="FJ151" i="7" s="1"/>
  <c r="FP151" i="7" s="1"/>
  <c r="FV151" i="7" s="1"/>
  <c r="GB151" i="7" s="1"/>
  <c r="GH151" i="7" s="1"/>
  <c r="GN151" i="7" s="1"/>
  <c r="GT151" i="7" s="1"/>
  <c r="GZ151" i="7" s="1"/>
  <c r="HF151" i="7" s="1"/>
  <c r="HL151" i="7" s="1"/>
  <c r="HR151" i="7" s="1"/>
  <c r="HX151" i="7" s="1"/>
  <c r="ID151" i="7" s="1"/>
  <c r="IJ151" i="7" s="1"/>
  <c r="IP151" i="7" s="1"/>
  <c r="IV151" i="7" s="1"/>
  <c r="JN150" i="7"/>
  <c r="JT150" i="7" s="1"/>
  <c r="JZ150" i="7" s="1"/>
  <c r="KF150" i="7" s="1"/>
  <c r="KL150" i="7" s="1"/>
  <c r="KR150" i="7" s="1"/>
  <c r="KX150" i="7" s="1"/>
  <c r="LD150" i="7" s="1"/>
  <c r="LJ150" i="7" s="1"/>
  <c r="LP150" i="7" s="1"/>
  <c r="LV150" i="7" s="1"/>
  <c r="MB150" i="7" s="1"/>
  <c r="MH150" i="7" s="1"/>
  <c r="MN150" i="7" s="1"/>
  <c r="MT150" i="7" s="1"/>
  <c r="MZ150" i="7" s="1"/>
  <c r="NF150" i="7" s="1"/>
  <c r="NL150" i="7" s="1"/>
  <c r="NR150" i="7" s="1"/>
  <c r="KL359" i="7"/>
  <c r="KR359" i="7" s="1"/>
  <c r="KX359" i="7" s="1"/>
  <c r="LD359" i="7" s="1"/>
  <c r="LJ359" i="7" s="1"/>
  <c r="LP359" i="7" s="1"/>
  <c r="LV359" i="7" s="1"/>
  <c r="MB359" i="7" s="1"/>
  <c r="MH359" i="7" s="1"/>
  <c r="MN359" i="7" s="1"/>
  <c r="MT359" i="7" s="1"/>
  <c r="MZ359" i="7" s="1"/>
  <c r="NF359" i="7" s="1"/>
  <c r="NL359" i="7" s="1"/>
  <c r="NR359" i="7" s="1"/>
  <c r="LD149" i="7"/>
  <c r="LJ149" i="7" s="1"/>
  <c r="LP149" i="7" s="1"/>
  <c r="LV149" i="7" s="1"/>
  <c r="MB149" i="7" s="1"/>
  <c r="MH149" i="7" s="1"/>
  <c r="MN149" i="7" s="1"/>
  <c r="MT149" i="7" s="1"/>
  <c r="MZ149" i="7" s="1"/>
  <c r="NF149" i="7" s="1"/>
  <c r="NL149" i="7" s="1"/>
  <c r="NR149" i="7" s="1"/>
  <c r="KF360" i="7"/>
  <c r="KL360" i="7" s="1"/>
  <c r="KR360" i="7" s="1"/>
  <c r="KX360" i="7" s="1"/>
  <c r="LD360" i="7" s="1"/>
  <c r="LJ360" i="7" s="1"/>
  <c r="LP360" i="7" s="1"/>
  <c r="LV360" i="7" s="1"/>
  <c r="MB360" i="7" s="1"/>
  <c r="MH360" i="7" s="1"/>
  <c r="MN360" i="7" s="1"/>
  <c r="MT360" i="7" s="1"/>
  <c r="MZ360" i="7" s="1"/>
  <c r="NF360" i="7" s="1"/>
  <c r="NL360" i="7" s="1"/>
  <c r="NR360" i="7" s="1"/>
  <c r="JH361" i="7"/>
  <c r="CC153" i="7"/>
  <c r="CD152" i="7"/>
  <c r="CJ152" i="7" s="1"/>
  <c r="CP152" i="7" s="1"/>
  <c r="CV152" i="7" s="1"/>
  <c r="DB152" i="7" s="1"/>
  <c r="DH152" i="7" s="1"/>
  <c r="DN152" i="7" s="1"/>
  <c r="DT152" i="7" s="1"/>
  <c r="DZ152" i="7" s="1"/>
  <c r="EF152" i="7" s="1"/>
  <c r="EL152" i="7" s="1"/>
  <c r="ER152" i="7" s="1"/>
  <c r="EX152" i="7" s="1"/>
  <c r="FD152" i="7" s="1"/>
  <c r="FJ152" i="7" s="1"/>
  <c r="FP152" i="7" s="1"/>
  <c r="FV152" i="7" s="1"/>
  <c r="GB152" i="7" s="1"/>
  <c r="GH152" i="7" s="1"/>
  <c r="GN152" i="7" s="1"/>
  <c r="GT152" i="7" s="1"/>
  <c r="GZ152" i="7" s="1"/>
  <c r="HF152" i="7" s="1"/>
  <c r="HL152" i="7" s="1"/>
  <c r="HR152" i="7" s="1"/>
  <c r="HX152" i="7" s="1"/>
  <c r="ID152" i="7" s="1"/>
  <c r="CC363" i="7"/>
  <c r="CD362" i="7"/>
  <c r="CJ362" i="7" s="1"/>
  <c r="CP362" i="7" s="1"/>
  <c r="CV362" i="7" s="1"/>
  <c r="DB362" i="7" s="1"/>
  <c r="DH362" i="7" s="1"/>
  <c r="DN362" i="7" s="1"/>
  <c r="DT362" i="7" s="1"/>
  <c r="DZ362" i="7" s="1"/>
  <c r="EF362" i="7" s="1"/>
  <c r="EL362" i="7" s="1"/>
  <c r="ER362" i="7" s="1"/>
  <c r="EX362" i="7" s="1"/>
  <c r="FD362" i="7" s="1"/>
  <c r="FJ362" i="7" s="1"/>
  <c r="FP362" i="7" s="1"/>
  <c r="FV362" i="7" s="1"/>
  <c r="GB362" i="7" s="1"/>
  <c r="GH362" i="7" s="1"/>
  <c r="GN362" i="7" s="1"/>
  <c r="GT362" i="7" s="1"/>
  <c r="GZ362" i="7" s="1"/>
  <c r="HF362" i="7" s="1"/>
  <c r="HL362" i="7" s="1"/>
  <c r="HR362" i="7" s="1"/>
  <c r="HX362" i="7" s="1"/>
  <c r="ID362" i="7" s="1"/>
  <c r="IJ362" i="7" s="1"/>
  <c r="IP362" i="7" s="1"/>
  <c r="IV362" i="7" s="1"/>
  <c r="JB362" i="7" s="1"/>
  <c r="JB151" i="7" l="1"/>
  <c r="JH151" i="7" s="1"/>
  <c r="JN151" i="7" s="1"/>
  <c r="JT151" i="7" s="1"/>
  <c r="JZ151" i="7" s="1"/>
  <c r="KF151" i="7" s="1"/>
  <c r="KL151" i="7" s="1"/>
  <c r="KR151" i="7" s="1"/>
  <c r="KX151" i="7" s="1"/>
  <c r="LD151" i="7" s="1"/>
  <c r="LJ151" i="7" s="1"/>
  <c r="LP151" i="7" s="1"/>
  <c r="LV151" i="7" s="1"/>
  <c r="MB151" i="7" s="1"/>
  <c r="MH151" i="7" s="1"/>
  <c r="MN151" i="7" s="1"/>
  <c r="MT151" i="7" s="1"/>
  <c r="MZ151" i="7" s="1"/>
  <c r="NF151" i="7" s="1"/>
  <c r="NL151" i="7" s="1"/>
  <c r="NR151" i="7" s="1"/>
  <c r="JN361" i="7"/>
  <c r="JT361" i="7" s="1"/>
  <c r="JZ361" i="7" s="1"/>
  <c r="IJ152" i="7"/>
  <c r="KF361" i="7"/>
  <c r="KL361" i="7" s="1"/>
  <c r="KR361" i="7" s="1"/>
  <c r="KX361" i="7" s="1"/>
  <c r="LD361" i="7" s="1"/>
  <c r="LJ361" i="7" s="1"/>
  <c r="LP361" i="7" s="1"/>
  <c r="LV361" i="7" s="1"/>
  <c r="MB361" i="7" s="1"/>
  <c r="MH361" i="7" s="1"/>
  <c r="MN361" i="7" s="1"/>
  <c r="MT361" i="7" s="1"/>
  <c r="MZ361" i="7" s="1"/>
  <c r="NF361" i="7" s="1"/>
  <c r="NL361" i="7" s="1"/>
  <c r="NR361" i="7" s="1"/>
  <c r="JH362" i="7"/>
  <c r="JN362" i="7" s="1"/>
  <c r="JT362" i="7" s="1"/>
  <c r="JZ362" i="7" s="1"/>
  <c r="CD363" i="7"/>
  <c r="CJ363" i="7" s="1"/>
  <c r="CP363" i="7" s="1"/>
  <c r="CV363" i="7" s="1"/>
  <c r="DB363" i="7" s="1"/>
  <c r="DH363" i="7" s="1"/>
  <c r="DN363" i="7" s="1"/>
  <c r="DT363" i="7" s="1"/>
  <c r="DZ363" i="7" s="1"/>
  <c r="EF363" i="7" s="1"/>
  <c r="EL363" i="7" s="1"/>
  <c r="ER363" i="7" s="1"/>
  <c r="EX363" i="7" s="1"/>
  <c r="FD363" i="7" s="1"/>
  <c r="FJ363" i="7" s="1"/>
  <c r="FP363" i="7" s="1"/>
  <c r="FV363" i="7" s="1"/>
  <c r="GB363" i="7" s="1"/>
  <c r="GH363" i="7" s="1"/>
  <c r="GN363" i="7" s="1"/>
  <c r="GT363" i="7" s="1"/>
  <c r="GZ363" i="7" s="1"/>
  <c r="HF363" i="7" s="1"/>
  <c r="HL363" i="7" s="1"/>
  <c r="HR363" i="7" s="1"/>
  <c r="HX363" i="7" s="1"/>
  <c r="ID363" i="7" s="1"/>
  <c r="IJ363" i="7" s="1"/>
  <c r="IP363" i="7" s="1"/>
  <c r="IV363" i="7" s="1"/>
  <c r="JB363" i="7" s="1"/>
  <c r="JH363" i="7" s="1"/>
  <c r="JN363" i="7" s="1"/>
  <c r="JT363" i="7" s="1"/>
  <c r="JZ363" i="7" s="1"/>
  <c r="CC364" i="7"/>
  <c r="CD153" i="7"/>
  <c r="CJ153" i="7" s="1"/>
  <c r="CP153" i="7" s="1"/>
  <c r="CV153" i="7" s="1"/>
  <c r="DB153" i="7" s="1"/>
  <c r="DH153" i="7" s="1"/>
  <c r="DN153" i="7" s="1"/>
  <c r="DT153" i="7" s="1"/>
  <c r="DZ153" i="7" s="1"/>
  <c r="EF153" i="7" s="1"/>
  <c r="CC154" i="7"/>
  <c r="EL153" i="7" l="1"/>
  <c r="ER153" i="7" s="1"/>
  <c r="EX153" i="7" s="1"/>
  <c r="FD153" i="7" s="1"/>
  <c r="FJ153" i="7" s="1"/>
  <c r="FP153" i="7" s="1"/>
  <c r="FV153" i="7" s="1"/>
  <c r="GB153" i="7" s="1"/>
  <c r="GH153" i="7" s="1"/>
  <c r="GN153" i="7" s="1"/>
  <c r="GT153" i="7" s="1"/>
  <c r="GZ153" i="7" s="1"/>
  <c r="HF153" i="7" s="1"/>
  <c r="HL153" i="7" s="1"/>
  <c r="HR153" i="7" s="1"/>
  <c r="HX153" i="7" s="1"/>
  <c r="ID153" i="7" s="1"/>
  <c r="IJ153" i="7" s="1"/>
  <c r="IP153" i="7" s="1"/>
  <c r="IV153" i="7" s="1"/>
  <c r="JB153" i="7" s="1"/>
  <c r="JH153" i="7" s="1"/>
  <c r="JN153" i="7" s="1"/>
  <c r="JT153" i="7" s="1"/>
  <c r="JZ153" i="7" s="1"/>
  <c r="IP152" i="7"/>
  <c r="IV152" i="7" s="1"/>
  <c r="JB152" i="7" s="1"/>
  <c r="JH152" i="7" s="1"/>
  <c r="JN152" i="7" s="1"/>
  <c r="JT152" i="7" s="1"/>
  <c r="JZ152" i="7" s="1"/>
  <c r="KF152" i="7" s="1"/>
  <c r="KL152" i="7" s="1"/>
  <c r="KR152" i="7" s="1"/>
  <c r="KX152" i="7" s="1"/>
  <c r="LD152" i="7" s="1"/>
  <c r="LJ152" i="7" s="1"/>
  <c r="LP152" i="7" s="1"/>
  <c r="LV152" i="7" s="1"/>
  <c r="MB152" i="7" s="1"/>
  <c r="MH152" i="7" s="1"/>
  <c r="MN152" i="7" s="1"/>
  <c r="MT152" i="7" s="1"/>
  <c r="MZ152" i="7" s="1"/>
  <c r="NF152" i="7" s="1"/>
  <c r="NL152" i="7" s="1"/>
  <c r="NR152" i="7" s="1"/>
  <c r="KF363" i="7"/>
  <c r="KL363" i="7" s="1"/>
  <c r="KR363" i="7" s="1"/>
  <c r="KX363" i="7" s="1"/>
  <c r="LD363" i="7" s="1"/>
  <c r="LJ363" i="7" s="1"/>
  <c r="LP363" i="7" s="1"/>
  <c r="LV363" i="7" s="1"/>
  <c r="MB363" i="7" s="1"/>
  <c r="MH363" i="7" s="1"/>
  <c r="MN363" i="7" s="1"/>
  <c r="MT363" i="7" s="1"/>
  <c r="MZ363" i="7" s="1"/>
  <c r="NF363" i="7" s="1"/>
  <c r="NL363" i="7" s="1"/>
  <c r="NR363" i="7" s="1"/>
  <c r="KF362" i="7"/>
  <c r="KL362" i="7" s="1"/>
  <c r="KR362" i="7" s="1"/>
  <c r="KX362" i="7" s="1"/>
  <c r="LD362" i="7" s="1"/>
  <c r="LJ362" i="7" s="1"/>
  <c r="LP362" i="7" s="1"/>
  <c r="LV362" i="7" s="1"/>
  <c r="MB362" i="7" s="1"/>
  <c r="MH362" i="7" s="1"/>
  <c r="MN362" i="7" s="1"/>
  <c r="MT362" i="7" s="1"/>
  <c r="MZ362" i="7" s="1"/>
  <c r="NF362" i="7" s="1"/>
  <c r="NL362" i="7" s="1"/>
  <c r="NR362" i="7" s="1"/>
  <c r="CC155" i="7"/>
  <c r="CD154" i="7"/>
  <c r="CJ154" i="7" s="1"/>
  <c r="CP154" i="7" s="1"/>
  <c r="CV154" i="7" s="1"/>
  <c r="DB154" i="7" s="1"/>
  <c r="DH154" i="7" s="1"/>
  <c r="DN154" i="7" s="1"/>
  <c r="DT154" i="7" s="1"/>
  <c r="CD364" i="7"/>
  <c r="CJ364" i="7" s="1"/>
  <c r="CP364" i="7" s="1"/>
  <c r="CV364" i="7" s="1"/>
  <c r="DB364" i="7" s="1"/>
  <c r="DH364" i="7" s="1"/>
  <c r="DN364" i="7" s="1"/>
  <c r="DT364" i="7" s="1"/>
  <c r="DZ364" i="7" s="1"/>
  <c r="EF364" i="7" s="1"/>
  <c r="EL364" i="7" s="1"/>
  <c r="ER364" i="7" s="1"/>
  <c r="EX364" i="7" s="1"/>
  <c r="FD364" i="7" s="1"/>
  <c r="FJ364" i="7" s="1"/>
  <c r="FP364" i="7" s="1"/>
  <c r="FV364" i="7" s="1"/>
  <c r="GB364" i="7" s="1"/>
  <c r="GH364" i="7" s="1"/>
  <c r="GN364" i="7" s="1"/>
  <c r="GT364" i="7" s="1"/>
  <c r="GZ364" i="7" s="1"/>
  <c r="HF364" i="7" s="1"/>
  <c r="HL364" i="7" s="1"/>
  <c r="HR364" i="7" s="1"/>
  <c r="HX364" i="7" s="1"/>
  <c r="ID364" i="7" s="1"/>
  <c r="IJ364" i="7" s="1"/>
  <c r="IP364" i="7" s="1"/>
  <c r="IV364" i="7" s="1"/>
  <c r="JB364" i="7" s="1"/>
  <c r="CC365" i="7"/>
  <c r="DZ154" i="7" l="1"/>
  <c r="EF154" i="7" s="1"/>
  <c r="EL154" i="7" s="1"/>
  <c r="KF153" i="7"/>
  <c r="CD365" i="7"/>
  <c r="CJ365" i="7" s="1"/>
  <c r="CP365" i="7" s="1"/>
  <c r="CV365" i="7" s="1"/>
  <c r="DB365" i="7" s="1"/>
  <c r="DH365" i="7" s="1"/>
  <c r="DN365" i="7" s="1"/>
  <c r="DT365" i="7" s="1"/>
  <c r="DZ365" i="7" s="1"/>
  <c r="EF365" i="7" s="1"/>
  <c r="EL365" i="7" s="1"/>
  <c r="CC366" i="7"/>
  <c r="JH364" i="7"/>
  <c r="JN364" i="7" s="1"/>
  <c r="JT364" i="7" s="1"/>
  <c r="JZ364" i="7" s="1"/>
  <c r="CD155" i="7"/>
  <c r="CJ155" i="7" s="1"/>
  <c r="CP155" i="7" s="1"/>
  <c r="CV155" i="7" s="1"/>
  <c r="DB155" i="7" s="1"/>
  <c r="DH155" i="7" s="1"/>
  <c r="DN155" i="7" s="1"/>
  <c r="DT155" i="7" s="1"/>
  <c r="DZ155" i="7" s="1"/>
  <c r="EF155" i="7" s="1"/>
  <c r="EL155" i="7" s="1"/>
  <c r="ER155" i="7" s="1"/>
  <c r="EX155" i="7" s="1"/>
  <c r="FD155" i="7" s="1"/>
  <c r="FJ155" i="7" s="1"/>
  <c r="FP155" i="7" s="1"/>
  <c r="FV155" i="7" s="1"/>
  <c r="GB155" i="7" s="1"/>
  <c r="GH155" i="7" s="1"/>
  <c r="GN155" i="7" s="1"/>
  <c r="GT155" i="7" s="1"/>
  <c r="GZ155" i="7" s="1"/>
  <c r="HF155" i="7" s="1"/>
  <c r="HL155" i="7" s="1"/>
  <c r="HR155" i="7" s="1"/>
  <c r="HX155" i="7" s="1"/>
  <c r="ID155" i="7" s="1"/>
  <c r="CC156" i="7"/>
  <c r="ER154" i="7" l="1"/>
  <c r="EX154" i="7" s="1"/>
  <c r="FD154" i="7" s="1"/>
  <c r="FJ154" i="7" s="1"/>
  <c r="FP154" i="7" s="1"/>
  <c r="FV154" i="7" s="1"/>
  <c r="GB154" i="7" s="1"/>
  <c r="GH154" i="7" s="1"/>
  <c r="GN154" i="7" s="1"/>
  <c r="GT154" i="7" s="1"/>
  <c r="GZ154" i="7" s="1"/>
  <c r="HF154" i="7" s="1"/>
  <c r="HL154" i="7" s="1"/>
  <c r="HR154" i="7" s="1"/>
  <c r="HX154" i="7" s="1"/>
  <c r="ID154" i="7" s="1"/>
  <c r="IJ154" i="7" s="1"/>
  <c r="IP154" i="7" s="1"/>
  <c r="IV154" i="7" s="1"/>
  <c r="JB154" i="7" s="1"/>
  <c r="JH154" i="7" s="1"/>
  <c r="JN154" i="7" s="1"/>
  <c r="JT154" i="7" s="1"/>
  <c r="JZ154" i="7" s="1"/>
  <c r="KL153" i="7"/>
  <c r="KR153" i="7" s="1"/>
  <c r="KX153" i="7" s="1"/>
  <c r="LD153" i="7" s="1"/>
  <c r="LJ153" i="7" s="1"/>
  <c r="LP153" i="7" s="1"/>
  <c r="LV153" i="7" s="1"/>
  <c r="MB153" i="7" s="1"/>
  <c r="MH153" i="7" s="1"/>
  <c r="MN153" i="7" s="1"/>
  <c r="MT153" i="7" s="1"/>
  <c r="MZ153" i="7" s="1"/>
  <c r="NF153" i="7" s="1"/>
  <c r="NL153" i="7" s="1"/>
  <c r="NR153" i="7" s="1"/>
  <c r="IJ155" i="7"/>
  <c r="IP155" i="7" s="1"/>
  <c r="IV155" i="7" s="1"/>
  <c r="JB155" i="7" s="1"/>
  <c r="JH155" i="7" s="1"/>
  <c r="JN155" i="7" s="1"/>
  <c r="JT155" i="7" s="1"/>
  <c r="JZ155" i="7" s="1"/>
  <c r="KF155" i="7" s="1"/>
  <c r="KL155" i="7" s="1"/>
  <c r="KR155" i="7" s="1"/>
  <c r="KX155" i="7" s="1"/>
  <c r="LD155" i="7" s="1"/>
  <c r="LJ155" i="7" s="1"/>
  <c r="LP155" i="7" s="1"/>
  <c r="LV155" i="7" s="1"/>
  <c r="MB155" i="7" s="1"/>
  <c r="MH155" i="7" s="1"/>
  <c r="MN155" i="7" s="1"/>
  <c r="MT155" i="7" s="1"/>
  <c r="MZ155" i="7" s="1"/>
  <c r="NF155" i="7" s="1"/>
  <c r="NL155" i="7" s="1"/>
  <c r="NR155" i="7" s="1"/>
  <c r="KF364" i="7"/>
  <c r="KL364" i="7" s="1"/>
  <c r="KR364" i="7" s="1"/>
  <c r="KX364" i="7" s="1"/>
  <c r="LD364" i="7" s="1"/>
  <c r="LJ364" i="7" s="1"/>
  <c r="LP364" i="7" s="1"/>
  <c r="LV364" i="7" s="1"/>
  <c r="MB364" i="7" s="1"/>
  <c r="MH364" i="7" s="1"/>
  <c r="MN364" i="7" s="1"/>
  <c r="MT364" i="7" s="1"/>
  <c r="MZ364" i="7" s="1"/>
  <c r="NF364" i="7" s="1"/>
  <c r="NL364" i="7" s="1"/>
  <c r="NR364" i="7" s="1"/>
  <c r="KF154" i="7"/>
  <c r="KL154" i="7" s="1"/>
  <c r="KR154" i="7" s="1"/>
  <c r="KX154" i="7" s="1"/>
  <c r="LD154" i="7" s="1"/>
  <c r="LJ154" i="7" s="1"/>
  <c r="LP154" i="7" s="1"/>
  <c r="LV154" i="7" s="1"/>
  <c r="MB154" i="7" s="1"/>
  <c r="MH154" i="7" s="1"/>
  <c r="MN154" i="7" s="1"/>
  <c r="MT154" i="7" s="1"/>
  <c r="MZ154" i="7" s="1"/>
  <c r="NF154" i="7" s="1"/>
  <c r="NL154" i="7" s="1"/>
  <c r="NR154" i="7" s="1"/>
  <c r="CD156" i="7"/>
  <c r="CJ156" i="7" s="1"/>
  <c r="CP156" i="7" s="1"/>
  <c r="CV156" i="7" s="1"/>
  <c r="DB156" i="7" s="1"/>
  <c r="DH156" i="7" s="1"/>
  <c r="DN156" i="7" s="1"/>
  <c r="DT156" i="7" s="1"/>
  <c r="DZ156" i="7" s="1"/>
  <c r="EF156" i="7" s="1"/>
  <c r="EL156" i="7" s="1"/>
  <c r="CC157" i="7"/>
  <c r="CD366" i="7"/>
  <c r="CJ366" i="7" s="1"/>
  <c r="CP366" i="7" s="1"/>
  <c r="CV366" i="7" s="1"/>
  <c r="DB366" i="7" s="1"/>
  <c r="DH366" i="7" s="1"/>
  <c r="DN366" i="7" s="1"/>
  <c r="DT366" i="7" s="1"/>
  <c r="DZ366" i="7" s="1"/>
  <c r="EF366" i="7" s="1"/>
  <c r="EL366" i="7" s="1"/>
  <c r="ER366" i="7" s="1"/>
  <c r="EX366" i="7" s="1"/>
  <c r="FD366" i="7" s="1"/>
  <c r="FJ366" i="7" s="1"/>
  <c r="FP366" i="7" s="1"/>
  <c r="FV366" i="7" s="1"/>
  <c r="GB366" i="7" s="1"/>
  <c r="GH366" i="7" s="1"/>
  <c r="GN366" i="7" s="1"/>
  <c r="GT366" i="7" s="1"/>
  <c r="GZ366" i="7" s="1"/>
  <c r="HF366" i="7" s="1"/>
  <c r="HL366" i="7" s="1"/>
  <c r="HR366" i="7" s="1"/>
  <c r="HX366" i="7" s="1"/>
  <c r="ID366" i="7" s="1"/>
  <c r="IJ366" i="7" s="1"/>
  <c r="IP366" i="7" s="1"/>
  <c r="IV366" i="7" s="1"/>
  <c r="JB366" i="7" s="1"/>
  <c r="CC367" i="7"/>
  <c r="ER365" i="7"/>
  <c r="EX365" i="7" s="1"/>
  <c r="FD365" i="7" s="1"/>
  <c r="FJ365" i="7" s="1"/>
  <c r="FP365" i="7" s="1"/>
  <c r="FV365" i="7" s="1"/>
  <c r="GB365" i="7" s="1"/>
  <c r="GH365" i="7" s="1"/>
  <c r="GN365" i="7" s="1"/>
  <c r="GT365" i="7" s="1"/>
  <c r="GZ365" i="7" s="1"/>
  <c r="HF365" i="7" s="1"/>
  <c r="HL365" i="7" s="1"/>
  <c r="HR365" i="7" s="1"/>
  <c r="HX365" i="7" s="1"/>
  <c r="ID365" i="7" s="1"/>
  <c r="IJ365" i="7" s="1"/>
  <c r="IP365" i="7" s="1"/>
  <c r="IV365" i="7" s="1"/>
  <c r="JB365" i="7" s="1"/>
  <c r="ER156" i="7" l="1"/>
  <c r="EX156" i="7" s="1"/>
  <c r="FD156" i="7" s="1"/>
  <c r="FJ156" i="7" s="1"/>
  <c r="FP156" i="7" s="1"/>
  <c r="FV156" i="7" s="1"/>
  <c r="GB156" i="7" s="1"/>
  <c r="GH156" i="7" s="1"/>
  <c r="GN156" i="7" s="1"/>
  <c r="GT156" i="7" s="1"/>
  <c r="GZ156" i="7" s="1"/>
  <c r="HF156" i="7" s="1"/>
  <c r="HL156" i="7" s="1"/>
  <c r="HR156" i="7" s="1"/>
  <c r="HX156" i="7" s="1"/>
  <c r="ID156" i="7" s="1"/>
  <c r="X187" i="7"/>
  <c r="Y187" i="7" s="1"/>
  <c r="IJ156" i="7"/>
  <c r="JH365" i="7"/>
  <c r="JN365" i="7" s="1"/>
  <c r="JT365" i="7" s="1"/>
  <c r="JZ365" i="7" s="1"/>
  <c r="KF365" i="7" s="1"/>
  <c r="KL365" i="7" s="1"/>
  <c r="KR365" i="7" s="1"/>
  <c r="KX365" i="7" s="1"/>
  <c r="LD365" i="7" s="1"/>
  <c r="LJ365" i="7" s="1"/>
  <c r="LP365" i="7" s="1"/>
  <c r="LV365" i="7" s="1"/>
  <c r="MB365" i="7" s="1"/>
  <c r="MH365" i="7" s="1"/>
  <c r="MN365" i="7" s="1"/>
  <c r="MT365" i="7" s="1"/>
  <c r="MZ365" i="7" s="1"/>
  <c r="NF365" i="7" s="1"/>
  <c r="NL365" i="7" s="1"/>
  <c r="NR365" i="7" s="1"/>
  <c r="CD367" i="7"/>
  <c r="CJ367" i="7" s="1"/>
  <c r="CP367" i="7" s="1"/>
  <c r="CV367" i="7" s="1"/>
  <c r="DB367" i="7" s="1"/>
  <c r="DH367" i="7" s="1"/>
  <c r="DN367" i="7" s="1"/>
  <c r="DT367" i="7" s="1"/>
  <c r="DZ367" i="7" s="1"/>
  <c r="EF367" i="7" s="1"/>
  <c r="EL367" i="7" s="1"/>
  <c r="ER367" i="7" s="1"/>
  <c r="EX367" i="7" s="1"/>
  <c r="FD367" i="7" s="1"/>
  <c r="FJ367" i="7" s="1"/>
  <c r="FP367" i="7" s="1"/>
  <c r="FV367" i="7" s="1"/>
  <c r="GB367" i="7" s="1"/>
  <c r="GH367" i="7" s="1"/>
  <c r="GN367" i="7" s="1"/>
  <c r="GT367" i="7" s="1"/>
  <c r="GZ367" i="7" s="1"/>
  <c r="HF367" i="7" s="1"/>
  <c r="HL367" i="7" s="1"/>
  <c r="HR367" i="7" s="1"/>
  <c r="HX367" i="7" s="1"/>
  <c r="CC368" i="7"/>
  <c r="CC158" i="7"/>
  <c r="CD157" i="7"/>
  <c r="CJ157" i="7" s="1"/>
  <c r="JH366" i="7"/>
  <c r="JN366" i="7" s="1"/>
  <c r="JT366" i="7" s="1"/>
  <c r="JZ366" i="7" s="1"/>
  <c r="CP157" i="7" l="1"/>
  <c r="CV157" i="7" s="1"/>
  <c r="DB157" i="7" s="1"/>
  <c r="DH157" i="7" s="1"/>
  <c r="DN157" i="7" s="1"/>
  <c r="DT157" i="7" s="1"/>
  <c r="DZ157" i="7" s="1"/>
  <c r="EF157" i="7" s="1"/>
  <c r="EL157" i="7" s="1"/>
  <c r="ER157" i="7" s="1"/>
  <c r="EX157" i="7" s="1"/>
  <c r="FD157" i="7" s="1"/>
  <c r="FJ157" i="7" s="1"/>
  <c r="FP157" i="7" s="1"/>
  <c r="FV157" i="7" s="1"/>
  <c r="GB157" i="7" s="1"/>
  <c r="GH157" i="7" s="1"/>
  <c r="GN157" i="7" s="1"/>
  <c r="GT157" i="7" s="1"/>
  <c r="GZ157" i="7" s="1"/>
  <c r="HF157" i="7" s="1"/>
  <c r="HL157" i="7" s="1"/>
  <c r="HR157" i="7" s="1"/>
  <c r="HX157" i="7" s="1"/>
  <c r="ID157" i="7" s="1"/>
  <c r="IJ157" i="7" s="1"/>
  <c r="IP157" i="7" s="1"/>
  <c r="IV157" i="7" s="1"/>
  <c r="JB157" i="7" s="1"/>
  <c r="JH157" i="7" s="1"/>
  <c r="JN157" i="7" s="1"/>
  <c r="JT157" i="7" s="1"/>
  <c r="JZ157" i="7" s="1"/>
  <c r="KF157" i="7" s="1"/>
  <c r="KL157" i="7" s="1"/>
  <c r="KR157" i="7" s="1"/>
  <c r="KX157" i="7" s="1"/>
  <c r="LD157" i="7" s="1"/>
  <c r="LJ157" i="7" s="1"/>
  <c r="LP157" i="7" s="1"/>
  <c r="LV157" i="7" s="1"/>
  <c r="MB157" i="7" s="1"/>
  <c r="MH157" i="7" s="1"/>
  <c r="MN157" i="7" s="1"/>
  <c r="MT157" i="7" s="1"/>
  <c r="MZ157" i="7" s="1"/>
  <c r="NF157" i="7" s="1"/>
  <c r="NL157" i="7" s="1"/>
  <c r="NR157" i="7" s="1"/>
  <c r="AB187" i="7"/>
  <c r="Z187" i="7"/>
  <c r="ID367" i="7"/>
  <c r="IJ367" i="7" s="1"/>
  <c r="IP367" i="7" s="1"/>
  <c r="IV367" i="7" s="1"/>
  <c r="JB367" i="7" s="1"/>
  <c r="JH367" i="7" s="1"/>
  <c r="IP156" i="7"/>
  <c r="IV156" i="7" s="1"/>
  <c r="JB156" i="7" s="1"/>
  <c r="JH156" i="7" s="1"/>
  <c r="JN156" i="7" s="1"/>
  <c r="JT156" i="7" s="1"/>
  <c r="JZ156" i="7" s="1"/>
  <c r="KF156" i="7" s="1"/>
  <c r="KL156" i="7" s="1"/>
  <c r="KR156" i="7" s="1"/>
  <c r="KX156" i="7" s="1"/>
  <c r="LD156" i="7" s="1"/>
  <c r="LJ156" i="7" s="1"/>
  <c r="LP156" i="7" s="1"/>
  <c r="LV156" i="7" s="1"/>
  <c r="MB156" i="7" s="1"/>
  <c r="MH156" i="7" s="1"/>
  <c r="MN156" i="7" s="1"/>
  <c r="MT156" i="7" s="1"/>
  <c r="MZ156" i="7" s="1"/>
  <c r="NF156" i="7" s="1"/>
  <c r="NL156" i="7" s="1"/>
  <c r="NR156" i="7" s="1"/>
  <c r="KF366" i="7"/>
  <c r="KL366" i="7" s="1"/>
  <c r="KR366" i="7" s="1"/>
  <c r="KX366" i="7" s="1"/>
  <c r="LD366" i="7" s="1"/>
  <c r="LJ366" i="7" s="1"/>
  <c r="LP366" i="7" s="1"/>
  <c r="LV366" i="7" s="1"/>
  <c r="MB366" i="7" s="1"/>
  <c r="MH366" i="7" s="1"/>
  <c r="MN366" i="7" s="1"/>
  <c r="MT366" i="7" s="1"/>
  <c r="MZ366" i="7" s="1"/>
  <c r="NF366" i="7" s="1"/>
  <c r="NL366" i="7" s="1"/>
  <c r="NR366" i="7" s="1"/>
  <c r="CD158" i="7"/>
  <c r="CJ158" i="7" s="1"/>
  <c r="CP158" i="7" s="1"/>
  <c r="CV158" i="7" s="1"/>
  <c r="DB158" i="7" s="1"/>
  <c r="DH158" i="7" s="1"/>
  <c r="DN158" i="7" s="1"/>
  <c r="DT158" i="7" s="1"/>
  <c r="DZ158" i="7" s="1"/>
  <c r="EF158" i="7" s="1"/>
  <c r="EL158" i="7" s="1"/>
  <c r="ER158" i="7" s="1"/>
  <c r="EX158" i="7" s="1"/>
  <c r="FD158" i="7" s="1"/>
  <c r="FJ158" i="7" s="1"/>
  <c r="FP158" i="7" s="1"/>
  <c r="FV158" i="7" s="1"/>
  <c r="GB158" i="7" s="1"/>
  <c r="GH158" i="7" s="1"/>
  <c r="GN158" i="7" s="1"/>
  <c r="GT158" i="7" s="1"/>
  <c r="GZ158" i="7" s="1"/>
  <c r="HF158" i="7" s="1"/>
  <c r="HL158" i="7" s="1"/>
  <c r="HR158" i="7" s="1"/>
  <c r="HX158" i="7" s="1"/>
  <c r="ID158" i="7" s="1"/>
  <c r="IJ158" i="7" s="1"/>
  <c r="IP158" i="7" s="1"/>
  <c r="IV158" i="7" s="1"/>
  <c r="JB158" i="7" s="1"/>
  <c r="CC159" i="7"/>
  <c r="CD368" i="7"/>
  <c r="CJ368" i="7" s="1"/>
  <c r="CP368" i="7" s="1"/>
  <c r="CV368" i="7" s="1"/>
  <c r="DB368" i="7" s="1"/>
  <c r="DH368" i="7" s="1"/>
  <c r="DN368" i="7" s="1"/>
  <c r="DT368" i="7" s="1"/>
  <c r="DZ368" i="7" s="1"/>
  <c r="EF368" i="7" s="1"/>
  <c r="EL368" i="7" s="1"/>
  <c r="ER368" i="7" s="1"/>
  <c r="EX368" i="7" s="1"/>
  <c r="FD368" i="7" s="1"/>
  <c r="FJ368" i="7" s="1"/>
  <c r="FP368" i="7" s="1"/>
  <c r="FV368" i="7" s="1"/>
  <c r="GB368" i="7" s="1"/>
  <c r="GH368" i="7" s="1"/>
  <c r="GN368" i="7" s="1"/>
  <c r="GT368" i="7" s="1"/>
  <c r="GZ368" i="7" s="1"/>
  <c r="HF368" i="7" s="1"/>
  <c r="HL368" i="7" s="1"/>
  <c r="HR368" i="7" s="1"/>
  <c r="HX368" i="7" s="1"/>
  <c r="ID368" i="7" s="1"/>
  <c r="CC369" i="7"/>
  <c r="AK187" i="7" l="1"/>
  <c r="JN367" i="7"/>
  <c r="JT367" i="7" s="1"/>
  <c r="JZ367" i="7" s="1"/>
  <c r="KF367" i="7" s="1"/>
  <c r="KL367" i="7" s="1"/>
  <c r="KR367" i="7" s="1"/>
  <c r="KX367" i="7" s="1"/>
  <c r="LD367" i="7" s="1"/>
  <c r="LJ367" i="7" s="1"/>
  <c r="LP367" i="7" s="1"/>
  <c r="LV367" i="7" s="1"/>
  <c r="MB367" i="7" s="1"/>
  <c r="MH367" i="7" s="1"/>
  <c r="MN367" i="7" s="1"/>
  <c r="MT367" i="7" s="1"/>
  <c r="MZ367" i="7" s="1"/>
  <c r="NF367" i="7" s="1"/>
  <c r="NL367" i="7" s="1"/>
  <c r="NR367" i="7" s="1"/>
  <c r="IJ368" i="7"/>
  <c r="IP368" i="7" s="1"/>
  <c r="IV368" i="7" s="1"/>
  <c r="JB368" i="7" s="1"/>
  <c r="JH368" i="7" s="1"/>
  <c r="JN368" i="7" s="1"/>
  <c r="JT368" i="7" s="1"/>
  <c r="JZ368" i="7" s="1"/>
  <c r="CD369" i="7"/>
  <c r="CJ369" i="7" s="1"/>
  <c r="CP369" i="7" s="1"/>
  <c r="CV369" i="7" s="1"/>
  <c r="DB369" i="7" s="1"/>
  <c r="DH369" i="7" s="1"/>
  <c r="DN369" i="7" s="1"/>
  <c r="DT369" i="7" s="1"/>
  <c r="DZ369" i="7" s="1"/>
  <c r="EF369" i="7" s="1"/>
  <c r="EL369" i="7" s="1"/>
  <c r="ER369" i="7" s="1"/>
  <c r="EX369" i="7" s="1"/>
  <c r="FD369" i="7" s="1"/>
  <c r="FJ369" i="7" s="1"/>
  <c r="FP369" i="7" s="1"/>
  <c r="FV369" i="7" s="1"/>
  <c r="GB369" i="7" s="1"/>
  <c r="GH369" i="7" s="1"/>
  <c r="GN369" i="7" s="1"/>
  <c r="GT369" i="7" s="1"/>
  <c r="GZ369" i="7" s="1"/>
  <c r="HF369" i="7" s="1"/>
  <c r="HL369" i="7" s="1"/>
  <c r="HR369" i="7" s="1"/>
  <c r="HX369" i="7" s="1"/>
  <c r="ID369" i="7" s="1"/>
  <c r="IJ369" i="7" s="1"/>
  <c r="IP369" i="7" s="1"/>
  <c r="IV369" i="7" s="1"/>
  <c r="JB369" i="7" s="1"/>
  <c r="CC370" i="7"/>
  <c r="CD159" i="7"/>
  <c r="CJ159" i="7" s="1"/>
  <c r="CP159" i="7" s="1"/>
  <c r="CC160" i="7"/>
  <c r="JH158" i="7"/>
  <c r="JN158" i="7" s="1"/>
  <c r="JT158" i="7" s="1"/>
  <c r="JZ158" i="7" s="1"/>
  <c r="KF158" i="7" s="1"/>
  <c r="KL158" i="7" s="1"/>
  <c r="KR158" i="7" s="1"/>
  <c r="KX158" i="7" s="1"/>
  <c r="LD158" i="7" s="1"/>
  <c r="LJ158" i="7" s="1"/>
  <c r="LP158" i="7" s="1"/>
  <c r="LV158" i="7" s="1"/>
  <c r="MB158" i="7" s="1"/>
  <c r="MH158" i="7" s="1"/>
  <c r="MN158" i="7" s="1"/>
  <c r="MT158" i="7" s="1"/>
  <c r="MZ158" i="7" s="1"/>
  <c r="NF158" i="7" s="1"/>
  <c r="NL158" i="7" s="1"/>
  <c r="NR158" i="7" s="1"/>
  <c r="CV159" i="7" l="1"/>
  <c r="DB159" i="7" s="1"/>
  <c r="DH159" i="7" s="1"/>
  <c r="DN159" i="7" s="1"/>
  <c r="DT159" i="7" s="1"/>
  <c r="DZ159" i="7" s="1"/>
  <c r="EF159" i="7" s="1"/>
  <c r="EL159" i="7" s="1"/>
  <c r="ER159" i="7" s="1"/>
  <c r="EX159" i="7" s="1"/>
  <c r="FD159" i="7" s="1"/>
  <c r="FJ159" i="7" s="1"/>
  <c r="FP159" i="7" s="1"/>
  <c r="FV159" i="7" s="1"/>
  <c r="GB159" i="7" s="1"/>
  <c r="GH159" i="7" s="1"/>
  <c r="GN159" i="7" s="1"/>
  <c r="GT159" i="7" s="1"/>
  <c r="GZ159" i="7" s="1"/>
  <c r="HF159" i="7" s="1"/>
  <c r="HL159" i="7" s="1"/>
  <c r="HR159" i="7" s="1"/>
  <c r="HX159" i="7" s="1"/>
  <c r="ID159" i="7" s="1"/>
  <c r="IJ159" i="7" s="1"/>
  <c r="IP159" i="7" s="1"/>
  <c r="IV159" i="7" s="1"/>
  <c r="JB159" i="7" s="1"/>
  <c r="JH159" i="7" s="1"/>
  <c r="KF368" i="7"/>
  <c r="CC371" i="7"/>
  <c r="CD370" i="7"/>
  <c r="CJ370" i="7" s="1"/>
  <c r="CP370" i="7" s="1"/>
  <c r="CV370" i="7" s="1"/>
  <c r="DB370" i="7" s="1"/>
  <c r="DH370" i="7" s="1"/>
  <c r="DN370" i="7" s="1"/>
  <c r="DT370" i="7" s="1"/>
  <c r="DZ370" i="7" s="1"/>
  <c r="EF370" i="7" s="1"/>
  <c r="EL370" i="7" s="1"/>
  <c r="ER370" i="7" s="1"/>
  <c r="EX370" i="7" s="1"/>
  <c r="FD370" i="7" s="1"/>
  <c r="FJ370" i="7" s="1"/>
  <c r="FP370" i="7" s="1"/>
  <c r="FV370" i="7" s="1"/>
  <c r="GB370" i="7" s="1"/>
  <c r="GH370" i="7" s="1"/>
  <c r="GN370" i="7" s="1"/>
  <c r="GT370" i="7" s="1"/>
  <c r="GZ370" i="7" s="1"/>
  <c r="HF370" i="7" s="1"/>
  <c r="HL370" i="7" s="1"/>
  <c r="HR370" i="7" s="1"/>
  <c r="HX370" i="7" s="1"/>
  <c r="ID370" i="7" s="1"/>
  <c r="CD160" i="7"/>
  <c r="CJ160" i="7" s="1"/>
  <c r="CP160" i="7" s="1"/>
  <c r="CV160" i="7" s="1"/>
  <c r="DB160" i="7" s="1"/>
  <c r="DH160" i="7" s="1"/>
  <c r="DN160" i="7" s="1"/>
  <c r="CC161" i="7"/>
  <c r="JH369" i="7"/>
  <c r="JN369" i="7" s="1"/>
  <c r="JT369" i="7" s="1"/>
  <c r="JZ369" i="7" s="1"/>
  <c r="DT160" i="7" l="1"/>
  <c r="DZ160" i="7" s="1"/>
  <c r="EF160" i="7" s="1"/>
  <c r="EL160" i="7" s="1"/>
  <c r="ER160" i="7" s="1"/>
  <c r="EX160" i="7" s="1"/>
  <c r="FD160" i="7" s="1"/>
  <c r="FJ160" i="7" s="1"/>
  <c r="FP160" i="7" s="1"/>
  <c r="FV160" i="7" s="1"/>
  <c r="GB160" i="7" s="1"/>
  <c r="GH160" i="7" s="1"/>
  <c r="GN160" i="7" s="1"/>
  <c r="GT160" i="7" s="1"/>
  <c r="GZ160" i="7" s="1"/>
  <c r="HF160" i="7" s="1"/>
  <c r="HL160" i="7" s="1"/>
  <c r="HR160" i="7" s="1"/>
  <c r="HX160" i="7" s="1"/>
  <c r="ID160" i="7" s="1"/>
  <c r="IJ160" i="7" s="1"/>
  <c r="IP160" i="7" s="1"/>
  <c r="IV160" i="7" s="1"/>
  <c r="JB160" i="7" s="1"/>
  <c r="JH160" i="7" s="1"/>
  <c r="JN160" i="7" s="1"/>
  <c r="JT160" i="7" s="1"/>
  <c r="JN159" i="7"/>
  <c r="JT159" i="7" s="1"/>
  <c r="JZ159" i="7" s="1"/>
  <c r="KF159" i="7" s="1"/>
  <c r="KL159" i="7" s="1"/>
  <c r="KR159" i="7" s="1"/>
  <c r="KX159" i="7" s="1"/>
  <c r="KL368" i="7"/>
  <c r="KR368" i="7" s="1"/>
  <c r="KX368" i="7" s="1"/>
  <c r="LD368" i="7" s="1"/>
  <c r="LJ368" i="7" s="1"/>
  <c r="LP368" i="7" s="1"/>
  <c r="LV368" i="7" s="1"/>
  <c r="MB368" i="7" s="1"/>
  <c r="MH368" i="7" s="1"/>
  <c r="MN368" i="7" s="1"/>
  <c r="MT368" i="7" s="1"/>
  <c r="MZ368" i="7" s="1"/>
  <c r="NF368" i="7" s="1"/>
  <c r="NL368" i="7" s="1"/>
  <c r="NR368" i="7" s="1"/>
  <c r="IJ370" i="7"/>
  <c r="KF369" i="7"/>
  <c r="KL369" i="7" s="1"/>
  <c r="KR369" i="7" s="1"/>
  <c r="KX369" i="7" s="1"/>
  <c r="LD369" i="7" s="1"/>
  <c r="LJ369" i="7" s="1"/>
  <c r="LP369" i="7" s="1"/>
  <c r="LV369" i="7" s="1"/>
  <c r="MB369" i="7" s="1"/>
  <c r="MH369" i="7" s="1"/>
  <c r="MN369" i="7" s="1"/>
  <c r="MT369" i="7" s="1"/>
  <c r="MZ369" i="7" s="1"/>
  <c r="NF369" i="7" s="1"/>
  <c r="NL369" i="7" s="1"/>
  <c r="NR369" i="7" s="1"/>
  <c r="CD371" i="7"/>
  <c r="CJ371" i="7" s="1"/>
  <c r="CP371" i="7" s="1"/>
  <c r="CV371" i="7" s="1"/>
  <c r="DB371" i="7" s="1"/>
  <c r="DH371" i="7" s="1"/>
  <c r="DN371" i="7" s="1"/>
  <c r="DT371" i="7" s="1"/>
  <c r="DZ371" i="7" s="1"/>
  <c r="EF371" i="7" s="1"/>
  <c r="EL371" i="7" s="1"/>
  <c r="ER371" i="7" s="1"/>
  <c r="EX371" i="7" s="1"/>
  <c r="FD371" i="7" s="1"/>
  <c r="FJ371" i="7" s="1"/>
  <c r="FP371" i="7" s="1"/>
  <c r="FV371" i="7" s="1"/>
  <c r="GB371" i="7" s="1"/>
  <c r="GH371" i="7" s="1"/>
  <c r="GN371" i="7" s="1"/>
  <c r="GT371" i="7" s="1"/>
  <c r="GZ371" i="7" s="1"/>
  <c r="HF371" i="7" s="1"/>
  <c r="HL371" i="7" s="1"/>
  <c r="HR371" i="7" s="1"/>
  <c r="HX371" i="7" s="1"/>
  <c r="ID371" i="7" s="1"/>
  <c r="CC372" i="7"/>
  <c r="CD161" i="7"/>
  <c r="CJ161" i="7" s="1"/>
  <c r="CP161" i="7" s="1"/>
  <c r="CV161" i="7" s="1"/>
  <c r="DB161" i="7" s="1"/>
  <c r="DH161" i="7" s="1"/>
  <c r="DN161" i="7" s="1"/>
  <c r="DT161" i="7" s="1"/>
  <c r="DZ161" i="7" s="1"/>
  <c r="EF161" i="7" s="1"/>
  <c r="EL161" i="7" s="1"/>
  <c r="ER161" i="7" s="1"/>
  <c r="EX161" i="7" s="1"/>
  <c r="FD161" i="7" s="1"/>
  <c r="FJ161" i="7" s="1"/>
  <c r="FP161" i="7" s="1"/>
  <c r="FV161" i="7" s="1"/>
  <c r="GB161" i="7" s="1"/>
  <c r="GH161" i="7" s="1"/>
  <c r="GN161" i="7" s="1"/>
  <c r="GT161" i="7" s="1"/>
  <c r="GZ161" i="7" s="1"/>
  <c r="HF161" i="7" s="1"/>
  <c r="HL161" i="7" s="1"/>
  <c r="HR161" i="7" s="1"/>
  <c r="HX161" i="7" s="1"/>
  <c r="CC162" i="7"/>
  <c r="IP370" i="7" l="1"/>
  <c r="IV370" i="7" s="1"/>
  <c r="JB370" i="7" s="1"/>
  <c r="JH370" i="7" s="1"/>
  <c r="JN370" i="7" s="1"/>
  <c r="JT370" i="7" s="1"/>
  <c r="JZ370" i="7" s="1"/>
  <c r="KF370" i="7" s="1"/>
  <c r="KL370" i="7" s="1"/>
  <c r="KR370" i="7" s="1"/>
  <c r="KX370" i="7" s="1"/>
  <c r="LD370" i="7" s="1"/>
  <c r="LJ370" i="7" s="1"/>
  <c r="LP370" i="7" s="1"/>
  <c r="LV370" i="7" s="1"/>
  <c r="MB370" i="7" s="1"/>
  <c r="MH370" i="7" s="1"/>
  <c r="MN370" i="7" s="1"/>
  <c r="MT370" i="7" s="1"/>
  <c r="MZ370" i="7" s="1"/>
  <c r="NF370" i="7" s="1"/>
  <c r="NL370" i="7" s="1"/>
  <c r="NR370" i="7" s="1"/>
  <c r="JZ160" i="7"/>
  <c r="KF160" i="7" s="1"/>
  <c r="KL160" i="7" s="1"/>
  <c r="KR160" i="7" s="1"/>
  <c r="KX160" i="7" s="1"/>
  <c r="LD159" i="7"/>
  <c r="LJ159" i="7" s="1"/>
  <c r="LP159" i="7" s="1"/>
  <c r="LV159" i="7" s="1"/>
  <c r="MB159" i="7" s="1"/>
  <c r="MH159" i="7" s="1"/>
  <c r="MN159" i="7" s="1"/>
  <c r="MT159" i="7" s="1"/>
  <c r="MZ159" i="7" s="1"/>
  <c r="NF159" i="7" s="1"/>
  <c r="NL159" i="7" s="1"/>
  <c r="NR159" i="7" s="1"/>
  <c r="ID161" i="7"/>
  <c r="IJ161" i="7" s="1"/>
  <c r="IP161" i="7" s="1"/>
  <c r="IV161" i="7" s="1"/>
  <c r="JB161" i="7" s="1"/>
  <c r="IJ371" i="7"/>
  <c r="IP371" i="7" s="1"/>
  <c r="IV371" i="7" s="1"/>
  <c r="JB371" i="7" s="1"/>
  <c r="JH371" i="7" s="1"/>
  <c r="JN371" i="7" s="1"/>
  <c r="JT371" i="7" s="1"/>
  <c r="CC373" i="7"/>
  <c r="CD372" i="7"/>
  <c r="CJ372" i="7" s="1"/>
  <c r="CP372" i="7" s="1"/>
  <c r="CV372" i="7" s="1"/>
  <c r="DB372" i="7" s="1"/>
  <c r="DH372" i="7" s="1"/>
  <c r="DN372" i="7" s="1"/>
  <c r="DT372" i="7" s="1"/>
  <c r="DZ372" i="7" s="1"/>
  <c r="EF372" i="7" s="1"/>
  <c r="EL372" i="7" s="1"/>
  <c r="ER372" i="7" s="1"/>
  <c r="EX372" i="7" s="1"/>
  <c r="FD372" i="7" s="1"/>
  <c r="FJ372" i="7" s="1"/>
  <c r="FP372" i="7" s="1"/>
  <c r="FV372" i="7" s="1"/>
  <c r="GB372" i="7" s="1"/>
  <c r="GH372" i="7" s="1"/>
  <c r="GN372" i="7" s="1"/>
  <c r="GT372" i="7" s="1"/>
  <c r="GZ372" i="7" s="1"/>
  <c r="HF372" i="7" s="1"/>
  <c r="HL372" i="7" s="1"/>
  <c r="HR372" i="7" s="1"/>
  <c r="HX372" i="7" s="1"/>
  <c r="CD162" i="7"/>
  <c r="CJ162" i="7" s="1"/>
  <c r="CP162" i="7" s="1"/>
  <c r="CV162" i="7" s="1"/>
  <c r="DB162" i="7" s="1"/>
  <c r="DH162" i="7" s="1"/>
  <c r="DN162" i="7" s="1"/>
  <c r="DT162" i="7" s="1"/>
  <c r="DZ162" i="7" s="1"/>
  <c r="EF162" i="7" s="1"/>
  <c r="EL162" i="7" s="1"/>
  <c r="ER162" i="7" s="1"/>
  <c r="EX162" i="7" s="1"/>
  <c r="FD162" i="7" s="1"/>
  <c r="FJ162" i="7" s="1"/>
  <c r="FP162" i="7" s="1"/>
  <c r="FV162" i="7" s="1"/>
  <c r="GB162" i="7" s="1"/>
  <c r="GH162" i="7" s="1"/>
  <c r="GN162" i="7" s="1"/>
  <c r="GT162" i="7" s="1"/>
  <c r="GZ162" i="7" s="1"/>
  <c r="HF162" i="7" s="1"/>
  <c r="HL162" i="7" s="1"/>
  <c r="HR162" i="7" s="1"/>
  <c r="HX162" i="7" s="1"/>
  <c r="ID162" i="7" s="1"/>
  <c r="CC163" i="7"/>
  <c r="JH161" i="7" l="1"/>
  <c r="JN161" i="7" s="1"/>
  <c r="JT161" i="7" s="1"/>
  <c r="JZ161" i="7" s="1"/>
  <c r="KF161" i="7" s="1"/>
  <c r="JZ371" i="7"/>
  <c r="KF371" i="7" s="1"/>
  <c r="LD160" i="7"/>
  <c r="LJ160" i="7" s="1"/>
  <c r="LP160" i="7" s="1"/>
  <c r="LV160" i="7" s="1"/>
  <c r="MB160" i="7" s="1"/>
  <c r="MH160" i="7" s="1"/>
  <c r="MN160" i="7" s="1"/>
  <c r="MT160" i="7" s="1"/>
  <c r="MZ160" i="7" s="1"/>
  <c r="NF160" i="7" s="1"/>
  <c r="NL160" i="7" s="1"/>
  <c r="NR160" i="7" s="1"/>
  <c r="KL371" i="7"/>
  <c r="KR371" i="7" s="1"/>
  <c r="KX371" i="7" s="1"/>
  <c r="LD371" i="7" s="1"/>
  <c r="LJ371" i="7" s="1"/>
  <c r="LP371" i="7" s="1"/>
  <c r="LV371" i="7" s="1"/>
  <c r="MB371" i="7" s="1"/>
  <c r="MH371" i="7" s="1"/>
  <c r="MN371" i="7" s="1"/>
  <c r="MT371" i="7" s="1"/>
  <c r="MZ371" i="7" s="1"/>
  <c r="NF371" i="7" s="1"/>
  <c r="NL371" i="7" s="1"/>
  <c r="NR371" i="7" s="1"/>
  <c r="ID372" i="7"/>
  <c r="IJ372" i="7" s="1"/>
  <c r="IP372" i="7" s="1"/>
  <c r="IV372" i="7" s="1"/>
  <c r="JB372" i="7" s="1"/>
  <c r="JH372" i="7" s="1"/>
  <c r="JN372" i="7" s="1"/>
  <c r="JT372" i="7" s="1"/>
  <c r="JZ372" i="7" s="1"/>
  <c r="KF372" i="7" s="1"/>
  <c r="KL372" i="7" s="1"/>
  <c r="KR372" i="7" s="1"/>
  <c r="KX372" i="7" s="1"/>
  <c r="LD372" i="7" s="1"/>
  <c r="LJ372" i="7" s="1"/>
  <c r="LP372" i="7" s="1"/>
  <c r="LV372" i="7" s="1"/>
  <c r="MB372" i="7" s="1"/>
  <c r="MH372" i="7" s="1"/>
  <c r="MN372" i="7" s="1"/>
  <c r="MT372" i="7" s="1"/>
  <c r="MZ372" i="7" s="1"/>
  <c r="NF372" i="7" s="1"/>
  <c r="NL372" i="7" s="1"/>
  <c r="NR372" i="7" s="1"/>
  <c r="IJ162" i="7"/>
  <c r="CD163" i="7"/>
  <c r="CJ163" i="7" s="1"/>
  <c r="CP163" i="7" s="1"/>
  <c r="CV163" i="7" s="1"/>
  <c r="DB163" i="7" s="1"/>
  <c r="DH163" i="7" s="1"/>
  <c r="DN163" i="7" s="1"/>
  <c r="DT163" i="7" s="1"/>
  <c r="DZ163" i="7" s="1"/>
  <c r="EF163" i="7" s="1"/>
  <c r="EL163" i="7" s="1"/>
  <c r="ER163" i="7" s="1"/>
  <c r="EX163" i="7" s="1"/>
  <c r="FD163" i="7" s="1"/>
  <c r="FJ163" i="7" s="1"/>
  <c r="FP163" i="7" s="1"/>
  <c r="FV163" i="7" s="1"/>
  <c r="GB163" i="7" s="1"/>
  <c r="GH163" i="7" s="1"/>
  <c r="GN163" i="7" s="1"/>
  <c r="GT163" i="7" s="1"/>
  <c r="GZ163" i="7" s="1"/>
  <c r="HF163" i="7" s="1"/>
  <c r="HL163" i="7" s="1"/>
  <c r="HR163" i="7" s="1"/>
  <c r="HX163" i="7" s="1"/>
  <c r="ID163" i="7" s="1"/>
  <c r="CC164" i="7"/>
  <c r="CD373" i="7"/>
  <c r="CJ373" i="7" s="1"/>
  <c r="CP373" i="7" s="1"/>
  <c r="CV373" i="7" s="1"/>
  <c r="DB373" i="7" s="1"/>
  <c r="DH373" i="7" s="1"/>
  <c r="DN373" i="7" s="1"/>
  <c r="DT373" i="7" s="1"/>
  <c r="DZ373" i="7" s="1"/>
  <c r="EF373" i="7" s="1"/>
  <c r="EL373" i="7" s="1"/>
  <c r="CC374" i="7"/>
  <c r="KL161" i="7" l="1"/>
  <c r="KR161" i="7" s="1"/>
  <c r="KX161" i="7" s="1"/>
  <c r="LD161" i="7" s="1"/>
  <c r="LJ161" i="7" s="1"/>
  <c r="LP161" i="7" s="1"/>
  <c r="LV161" i="7" s="1"/>
  <c r="MB161" i="7" s="1"/>
  <c r="MH161" i="7" s="1"/>
  <c r="MN161" i="7" s="1"/>
  <c r="MT161" i="7" s="1"/>
  <c r="MZ161" i="7" s="1"/>
  <c r="NF161" i="7" s="1"/>
  <c r="NL161" i="7" s="1"/>
  <c r="NR161" i="7" s="1"/>
  <c r="IP162" i="7"/>
  <c r="IV162" i="7" s="1"/>
  <c r="IJ163" i="7"/>
  <c r="IP163" i="7" s="1"/>
  <c r="IV163" i="7" s="1"/>
  <c r="ER373" i="7"/>
  <c r="EX373" i="7" s="1"/>
  <c r="FD373" i="7" s="1"/>
  <c r="FJ373" i="7" s="1"/>
  <c r="FP373" i="7" s="1"/>
  <c r="FV373" i="7" s="1"/>
  <c r="GB373" i="7" s="1"/>
  <c r="GH373" i="7" s="1"/>
  <c r="GN373" i="7" s="1"/>
  <c r="GT373" i="7" s="1"/>
  <c r="GZ373" i="7" s="1"/>
  <c r="HF373" i="7" s="1"/>
  <c r="HL373" i="7" s="1"/>
  <c r="HR373" i="7" s="1"/>
  <c r="HX373" i="7" s="1"/>
  <c r="ID373" i="7" s="1"/>
  <c r="IJ373" i="7" s="1"/>
  <c r="IP373" i="7" s="1"/>
  <c r="IV373" i="7" s="1"/>
  <c r="JB373" i="7" s="1"/>
  <c r="CC375" i="7"/>
  <c r="CD374" i="7"/>
  <c r="CJ374" i="7" s="1"/>
  <c r="CP374" i="7" s="1"/>
  <c r="CV374" i="7" s="1"/>
  <c r="DB374" i="7" s="1"/>
  <c r="DH374" i="7" s="1"/>
  <c r="DN374" i="7" s="1"/>
  <c r="DT374" i="7" s="1"/>
  <c r="DZ374" i="7" s="1"/>
  <c r="EF374" i="7" s="1"/>
  <c r="EL374" i="7" s="1"/>
  <c r="ER374" i="7" s="1"/>
  <c r="EX374" i="7" s="1"/>
  <c r="FD374" i="7" s="1"/>
  <c r="FJ374" i="7" s="1"/>
  <c r="FP374" i="7" s="1"/>
  <c r="FV374" i="7" s="1"/>
  <c r="GB374" i="7" s="1"/>
  <c r="GH374" i="7" s="1"/>
  <c r="GN374" i="7" s="1"/>
  <c r="GT374" i="7" s="1"/>
  <c r="GZ374" i="7" s="1"/>
  <c r="HF374" i="7" s="1"/>
  <c r="HL374" i="7" s="1"/>
  <c r="HR374" i="7" s="1"/>
  <c r="HX374" i="7" s="1"/>
  <c r="CD164" i="7"/>
  <c r="CJ164" i="7" s="1"/>
  <c r="CP164" i="7" s="1"/>
  <c r="CV164" i="7" s="1"/>
  <c r="DB164" i="7" s="1"/>
  <c r="DH164" i="7" s="1"/>
  <c r="DN164" i="7" s="1"/>
  <c r="DT164" i="7" s="1"/>
  <c r="CC165" i="7"/>
  <c r="DZ164" i="7" l="1"/>
  <c r="EF164" i="7" s="1"/>
  <c r="EL164" i="7" s="1"/>
  <c r="ER164" i="7" s="1"/>
  <c r="EX164" i="7" s="1"/>
  <c r="FD164" i="7" s="1"/>
  <c r="FJ164" i="7" s="1"/>
  <c r="FP164" i="7" s="1"/>
  <c r="FV164" i="7" s="1"/>
  <c r="GB164" i="7" s="1"/>
  <c r="GH164" i="7" s="1"/>
  <c r="GN164" i="7" s="1"/>
  <c r="GT164" i="7" s="1"/>
  <c r="GZ164" i="7" s="1"/>
  <c r="HF164" i="7" s="1"/>
  <c r="HL164" i="7" s="1"/>
  <c r="HR164" i="7" s="1"/>
  <c r="HX164" i="7" s="1"/>
  <c r="ID164" i="7" s="1"/>
  <c r="IJ164" i="7" s="1"/>
  <c r="IP164" i="7" s="1"/>
  <c r="IV164" i="7" s="1"/>
  <c r="JB163" i="7"/>
  <c r="JH163" i="7" s="1"/>
  <c r="JN163" i="7" s="1"/>
  <c r="JT163" i="7" s="1"/>
  <c r="JZ163" i="7" s="1"/>
  <c r="KF163" i="7" s="1"/>
  <c r="KL163" i="7" s="1"/>
  <c r="KR163" i="7" s="1"/>
  <c r="KX163" i="7" s="1"/>
  <c r="JB162" i="7"/>
  <c r="JH162" i="7" s="1"/>
  <c r="JN162" i="7" s="1"/>
  <c r="JT162" i="7" s="1"/>
  <c r="ID374" i="7"/>
  <c r="IJ374" i="7" s="1"/>
  <c r="IP374" i="7" s="1"/>
  <c r="IV374" i="7" s="1"/>
  <c r="JB374" i="7" s="1"/>
  <c r="JH374" i="7" s="1"/>
  <c r="JN374" i="7" s="1"/>
  <c r="JT374" i="7" s="1"/>
  <c r="JZ374" i="7" s="1"/>
  <c r="KF374" i="7" s="1"/>
  <c r="KL374" i="7" s="1"/>
  <c r="KR374" i="7" s="1"/>
  <c r="KX374" i="7" s="1"/>
  <c r="LD374" i="7" s="1"/>
  <c r="LJ374" i="7" s="1"/>
  <c r="LP374" i="7" s="1"/>
  <c r="LV374" i="7" s="1"/>
  <c r="MB374" i="7" s="1"/>
  <c r="MH374" i="7" s="1"/>
  <c r="MN374" i="7" s="1"/>
  <c r="MT374" i="7" s="1"/>
  <c r="MZ374" i="7" s="1"/>
  <c r="NF374" i="7" s="1"/>
  <c r="NL374" i="7" s="1"/>
  <c r="NR374" i="7" s="1"/>
  <c r="CD165" i="7"/>
  <c r="CJ165" i="7" s="1"/>
  <c r="CP165" i="7" s="1"/>
  <c r="CV165" i="7" s="1"/>
  <c r="DB165" i="7" s="1"/>
  <c r="DH165" i="7" s="1"/>
  <c r="DN165" i="7" s="1"/>
  <c r="DT165" i="7" s="1"/>
  <c r="DZ165" i="7" s="1"/>
  <c r="EF165" i="7" s="1"/>
  <c r="EL165" i="7" s="1"/>
  <c r="ER165" i="7" s="1"/>
  <c r="EX165" i="7" s="1"/>
  <c r="FD165" i="7" s="1"/>
  <c r="FJ165" i="7" s="1"/>
  <c r="FP165" i="7" s="1"/>
  <c r="FV165" i="7" s="1"/>
  <c r="GB165" i="7" s="1"/>
  <c r="GH165" i="7" s="1"/>
  <c r="GN165" i="7" s="1"/>
  <c r="GT165" i="7" s="1"/>
  <c r="GZ165" i="7" s="1"/>
  <c r="HF165" i="7" s="1"/>
  <c r="HL165" i="7" s="1"/>
  <c r="HR165" i="7" s="1"/>
  <c r="HX165" i="7" s="1"/>
  <c r="ID165" i="7" s="1"/>
  <c r="CC166" i="7"/>
  <c r="JH373" i="7"/>
  <c r="JN373" i="7" s="1"/>
  <c r="JT373" i="7" s="1"/>
  <c r="JZ373" i="7" s="1"/>
  <c r="CD375" i="7"/>
  <c r="CJ375" i="7" s="1"/>
  <c r="CP375" i="7" s="1"/>
  <c r="CV375" i="7" s="1"/>
  <c r="DB375" i="7" s="1"/>
  <c r="DH375" i="7" s="1"/>
  <c r="DN375" i="7" s="1"/>
  <c r="DT375" i="7" s="1"/>
  <c r="DZ375" i="7" s="1"/>
  <c r="EF375" i="7" s="1"/>
  <c r="EL375" i="7" s="1"/>
  <c r="ER375" i="7" s="1"/>
  <c r="EX375" i="7" s="1"/>
  <c r="FD375" i="7" s="1"/>
  <c r="FJ375" i="7" s="1"/>
  <c r="FP375" i="7" s="1"/>
  <c r="FV375" i="7" s="1"/>
  <c r="GB375" i="7" s="1"/>
  <c r="GH375" i="7" s="1"/>
  <c r="GN375" i="7" s="1"/>
  <c r="GT375" i="7" s="1"/>
  <c r="GZ375" i="7" s="1"/>
  <c r="HF375" i="7" s="1"/>
  <c r="HL375" i="7" s="1"/>
  <c r="HR375" i="7" s="1"/>
  <c r="HX375" i="7" s="1"/>
  <c r="CC376" i="7"/>
  <c r="JZ162" i="7" l="1"/>
  <c r="KF162" i="7" s="1"/>
  <c r="KL162" i="7" s="1"/>
  <c r="KR162" i="7" s="1"/>
  <c r="KX162" i="7" s="1"/>
  <c r="LD162" i="7" s="1"/>
  <c r="LJ162" i="7" s="1"/>
  <c r="LP162" i="7" s="1"/>
  <c r="LV162" i="7" s="1"/>
  <c r="MB162" i="7" s="1"/>
  <c r="MH162" i="7" s="1"/>
  <c r="MN162" i="7" s="1"/>
  <c r="MT162" i="7" s="1"/>
  <c r="MZ162" i="7" s="1"/>
  <c r="NF162" i="7" s="1"/>
  <c r="NL162" i="7" s="1"/>
  <c r="NR162" i="7" s="1"/>
  <c r="JB164" i="7"/>
  <c r="JH164" i="7" s="1"/>
  <c r="JN164" i="7" s="1"/>
  <c r="JT164" i="7" s="1"/>
  <c r="JZ164" i="7" s="1"/>
  <c r="LD163" i="7"/>
  <c r="LJ163" i="7" s="1"/>
  <c r="LP163" i="7" s="1"/>
  <c r="LV163" i="7" s="1"/>
  <c r="MB163" i="7" s="1"/>
  <c r="MH163" i="7" s="1"/>
  <c r="MN163" i="7" s="1"/>
  <c r="MT163" i="7" s="1"/>
  <c r="MZ163" i="7" s="1"/>
  <c r="NF163" i="7" s="1"/>
  <c r="NL163" i="7" s="1"/>
  <c r="NR163" i="7" s="1"/>
  <c r="ID375" i="7"/>
  <c r="IJ375" i="7" s="1"/>
  <c r="IP375" i="7" s="1"/>
  <c r="IV375" i="7" s="1"/>
  <c r="JB375" i="7" s="1"/>
  <c r="JH375" i="7" s="1"/>
  <c r="JN375" i="7" s="1"/>
  <c r="JT375" i="7" s="1"/>
  <c r="JZ375" i="7" s="1"/>
  <c r="IJ165" i="7"/>
  <c r="KF164" i="7"/>
  <c r="KF373" i="7"/>
  <c r="CD376" i="7"/>
  <c r="CJ376" i="7" s="1"/>
  <c r="CP376" i="7" s="1"/>
  <c r="CV376" i="7" s="1"/>
  <c r="DB376" i="7" s="1"/>
  <c r="DH376" i="7" s="1"/>
  <c r="DN376" i="7" s="1"/>
  <c r="DT376" i="7" s="1"/>
  <c r="DZ376" i="7" s="1"/>
  <c r="EF376" i="7" s="1"/>
  <c r="EL376" i="7" s="1"/>
  <c r="ER376" i="7" s="1"/>
  <c r="EX376" i="7" s="1"/>
  <c r="FD376" i="7" s="1"/>
  <c r="FJ376" i="7" s="1"/>
  <c r="FP376" i="7" s="1"/>
  <c r="FV376" i="7" s="1"/>
  <c r="GB376" i="7" s="1"/>
  <c r="GH376" i="7" s="1"/>
  <c r="GN376" i="7" s="1"/>
  <c r="GT376" i="7" s="1"/>
  <c r="GZ376" i="7" s="1"/>
  <c r="HF376" i="7" s="1"/>
  <c r="HL376" i="7" s="1"/>
  <c r="HR376" i="7" s="1"/>
  <c r="HX376" i="7" s="1"/>
  <c r="ID376" i="7" s="1"/>
  <c r="CC377" i="7"/>
  <c r="CC167" i="7"/>
  <c r="CD166" i="7"/>
  <c r="CJ166" i="7" s="1"/>
  <c r="CP166" i="7" s="1"/>
  <c r="CV166" i="7" s="1"/>
  <c r="DB166" i="7" s="1"/>
  <c r="DH166" i="7" s="1"/>
  <c r="DN166" i="7" s="1"/>
  <c r="DT166" i="7" s="1"/>
  <c r="DZ166" i="7" s="1"/>
  <c r="EF166" i="7" s="1"/>
  <c r="EL166" i="7" s="1"/>
  <c r="ER166" i="7" s="1"/>
  <c r="EX166" i="7" s="1"/>
  <c r="FD166" i="7" s="1"/>
  <c r="FJ166" i="7" s="1"/>
  <c r="FP166" i="7" s="1"/>
  <c r="FV166" i="7" s="1"/>
  <c r="GB166" i="7" s="1"/>
  <c r="GH166" i="7" s="1"/>
  <c r="GN166" i="7" s="1"/>
  <c r="GT166" i="7" s="1"/>
  <c r="GZ166" i="7" s="1"/>
  <c r="HF166" i="7" s="1"/>
  <c r="HL166" i="7" s="1"/>
  <c r="HR166" i="7" s="1"/>
  <c r="HX166" i="7" s="1"/>
  <c r="IJ376" i="7" l="1"/>
  <c r="IP376" i="7" s="1"/>
  <c r="IV376" i="7" s="1"/>
  <c r="KL373" i="7"/>
  <c r="KR373" i="7" s="1"/>
  <c r="KX373" i="7" s="1"/>
  <c r="LD373" i="7" s="1"/>
  <c r="LJ373" i="7" s="1"/>
  <c r="LP373" i="7" s="1"/>
  <c r="LV373" i="7" s="1"/>
  <c r="MB373" i="7" s="1"/>
  <c r="MH373" i="7" s="1"/>
  <c r="MN373" i="7" s="1"/>
  <c r="MT373" i="7" s="1"/>
  <c r="MZ373" i="7" s="1"/>
  <c r="NF373" i="7" s="1"/>
  <c r="NL373" i="7" s="1"/>
  <c r="NR373" i="7" s="1"/>
  <c r="KL164" i="7"/>
  <c r="KR164" i="7" s="1"/>
  <c r="KX164" i="7" s="1"/>
  <c r="LD164" i="7" s="1"/>
  <c r="LJ164" i="7" s="1"/>
  <c r="LP164" i="7" s="1"/>
  <c r="LV164" i="7" s="1"/>
  <c r="MB164" i="7" s="1"/>
  <c r="MH164" i="7" s="1"/>
  <c r="MN164" i="7" s="1"/>
  <c r="MT164" i="7" s="1"/>
  <c r="MZ164" i="7" s="1"/>
  <c r="NF164" i="7" s="1"/>
  <c r="NL164" i="7" s="1"/>
  <c r="NR164" i="7" s="1"/>
  <c r="ID166" i="7"/>
  <c r="IJ166" i="7" s="1"/>
  <c r="IP166" i="7" s="1"/>
  <c r="IV166" i="7" s="1"/>
  <c r="JB166" i="7" s="1"/>
  <c r="IP165" i="7"/>
  <c r="IV165" i="7" s="1"/>
  <c r="KF375" i="7"/>
  <c r="CC168" i="7"/>
  <c r="CD167" i="7"/>
  <c r="CJ167" i="7" s="1"/>
  <c r="CP167" i="7" s="1"/>
  <c r="CV167" i="7" s="1"/>
  <c r="DB167" i="7" s="1"/>
  <c r="DH167" i="7" s="1"/>
  <c r="DN167" i="7" s="1"/>
  <c r="DT167" i="7" s="1"/>
  <c r="DZ167" i="7" s="1"/>
  <c r="EF167" i="7" s="1"/>
  <c r="EL167" i="7" s="1"/>
  <c r="ER167" i="7" s="1"/>
  <c r="EX167" i="7" s="1"/>
  <c r="FD167" i="7" s="1"/>
  <c r="FJ167" i="7" s="1"/>
  <c r="FP167" i="7" s="1"/>
  <c r="FV167" i="7" s="1"/>
  <c r="GB167" i="7" s="1"/>
  <c r="GH167" i="7" s="1"/>
  <c r="GN167" i="7" s="1"/>
  <c r="GT167" i="7" s="1"/>
  <c r="GZ167" i="7" s="1"/>
  <c r="HF167" i="7" s="1"/>
  <c r="HL167" i="7" s="1"/>
  <c r="HR167" i="7" s="1"/>
  <c r="HX167" i="7" s="1"/>
  <c r="CC378" i="7"/>
  <c r="CD377" i="7"/>
  <c r="CJ377" i="7" s="1"/>
  <c r="CP377" i="7" s="1"/>
  <c r="CV377" i="7" s="1"/>
  <c r="DB377" i="7" s="1"/>
  <c r="DH377" i="7" s="1"/>
  <c r="DN377" i="7" s="1"/>
  <c r="DT377" i="7" s="1"/>
  <c r="DZ377" i="7" s="1"/>
  <c r="EF377" i="7" s="1"/>
  <c r="EL377" i="7" s="1"/>
  <c r="ER377" i="7" s="1"/>
  <c r="EX377" i="7" s="1"/>
  <c r="FD377" i="7" s="1"/>
  <c r="FJ377" i="7" s="1"/>
  <c r="FP377" i="7" s="1"/>
  <c r="FV377" i="7" s="1"/>
  <c r="GB377" i="7" s="1"/>
  <c r="GH377" i="7" s="1"/>
  <c r="GN377" i="7" s="1"/>
  <c r="GT377" i="7" s="1"/>
  <c r="GZ377" i="7" s="1"/>
  <c r="HF377" i="7" s="1"/>
  <c r="HL377" i="7" s="1"/>
  <c r="HR377" i="7" s="1"/>
  <c r="HX377" i="7" s="1"/>
  <c r="ID377" i="7" s="1"/>
  <c r="JH166" i="7" l="1"/>
  <c r="JN166" i="7" s="1"/>
  <c r="JT166" i="7" s="1"/>
  <c r="JZ166" i="7" s="1"/>
  <c r="KF166" i="7" s="1"/>
  <c r="KL166" i="7" s="1"/>
  <c r="KR166" i="7" s="1"/>
  <c r="KX166" i="7" s="1"/>
  <c r="LD166" i="7" s="1"/>
  <c r="LJ166" i="7" s="1"/>
  <c r="LP166" i="7" s="1"/>
  <c r="LV166" i="7" s="1"/>
  <c r="MB166" i="7" s="1"/>
  <c r="MH166" i="7" s="1"/>
  <c r="MN166" i="7" s="1"/>
  <c r="MT166" i="7" s="1"/>
  <c r="MZ166" i="7" s="1"/>
  <c r="NF166" i="7" s="1"/>
  <c r="NL166" i="7" s="1"/>
  <c r="NR166" i="7" s="1"/>
  <c r="JB165" i="7"/>
  <c r="JB376" i="7"/>
  <c r="KL375" i="7"/>
  <c r="KR375" i="7" s="1"/>
  <c r="KX375" i="7" s="1"/>
  <c r="LD375" i="7" s="1"/>
  <c r="LJ375" i="7" s="1"/>
  <c r="LP375" i="7" s="1"/>
  <c r="LV375" i="7" s="1"/>
  <c r="MB375" i="7" s="1"/>
  <c r="MH375" i="7" s="1"/>
  <c r="MN375" i="7" s="1"/>
  <c r="MT375" i="7" s="1"/>
  <c r="MZ375" i="7" s="1"/>
  <c r="NF375" i="7" s="1"/>
  <c r="NL375" i="7" s="1"/>
  <c r="NR375" i="7" s="1"/>
  <c r="ID167" i="7"/>
  <c r="IJ167" i="7" s="1"/>
  <c r="IP167" i="7" s="1"/>
  <c r="IV167" i="7" s="1"/>
  <c r="JB167" i="7" s="1"/>
  <c r="JH165" i="7"/>
  <c r="JN165" i="7" s="1"/>
  <c r="JT165" i="7" s="1"/>
  <c r="JZ165" i="7" s="1"/>
  <c r="KF165" i="7" s="1"/>
  <c r="IJ377" i="7"/>
  <c r="CD168" i="7"/>
  <c r="CJ168" i="7" s="1"/>
  <c r="CP168" i="7" s="1"/>
  <c r="CV168" i="7" s="1"/>
  <c r="DB168" i="7" s="1"/>
  <c r="DH168" i="7" s="1"/>
  <c r="DN168" i="7" s="1"/>
  <c r="DT168" i="7" s="1"/>
  <c r="DZ168" i="7" s="1"/>
  <c r="EF168" i="7" s="1"/>
  <c r="EL168" i="7" s="1"/>
  <c r="CC169" i="7"/>
  <c r="CD378" i="7"/>
  <c r="CJ378" i="7" s="1"/>
  <c r="CP378" i="7" s="1"/>
  <c r="CV378" i="7" s="1"/>
  <c r="DB378" i="7" s="1"/>
  <c r="DH378" i="7" s="1"/>
  <c r="DN378" i="7" s="1"/>
  <c r="DT378" i="7" s="1"/>
  <c r="DZ378" i="7" s="1"/>
  <c r="EF378" i="7" s="1"/>
  <c r="EL378" i="7" s="1"/>
  <c r="ER378" i="7" s="1"/>
  <c r="EX378" i="7" s="1"/>
  <c r="FD378" i="7" s="1"/>
  <c r="FJ378" i="7" s="1"/>
  <c r="FP378" i="7" s="1"/>
  <c r="FV378" i="7" s="1"/>
  <c r="GB378" i="7" s="1"/>
  <c r="GH378" i="7" s="1"/>
  <c r="GN378" i="7" s="1"/>
  <c r="GT378" i="7" s="1"/>
  <c r="GZ378" i="7" s="1"/>
  <c r="HF378" i="7" s="1"/>
  <c r="HL378" i="7" s="1"/>
  <c r="HR378" i="7" s="1"/>
  <c r="HX378" i="7" s="1"/>
  <c r="ID378" i="7" s="1"/>
  <c r="IJ378" i="7" s="1"/>
  <c r="IP378" i="7" s="1"/>
  <c r="IV378" i="7" s="1"/>
  <c r="JB378" i="7" s="1"/>
  <c r="JH378" i="7" s="1"/>
  <c r="JN378" i="7" s="1"/>
  <c r="JT378" i="7" s="1"/>
  <c r="JZ378" i="7" s="1"/>
  <c r="KF378" i="7" s="1"/>
  <c r="KL378" i="7" s="1"/>
  <c r="KR378" i="7" s="1"/>
  <c r="KX378" i="7" s="1"/>
  <c r="LD378" i="7" s="1"/>
  <c r="LJ378" i="7" s="1"/>
  <c r="LP378" i="7" s="1"/>
  <c r="LV378" i="7" s="1"/>
  <c r="MB378" i="7" s="1"/>
  <c r="MH378" i="7" s="1"/>
  <c r="MN378" i="7" s="1"/>
  <c r="MT378" i="7" s="1"/>
  <c r="MZ378" i="7" s="1"/>
  <c r="NF378" i="7" s="1"/>
  <c r="NL378" i="7" s="1"/>
  <c r="NR378" i="7" s="1"/>
  <c r="CC379" i="7"/>
  <c r="JH167" i="7"/>
  <c r="JN167" i="7" s="1"/>
  <c r="JT167" i="7" s="1"/>
  <c r="ER168" i="7" l="1"/>
  <c r="EX168" i="7" s="1"/>
  <c r="FD168" i="7" s="1"/>
  <c r="FJ168" i="7" s="1"/>
  <c r="FP168" i="7" s="1"/>
  <c r="FV168" i="7" s="1"/>
  <c r="GB168" i="7" s="1"/>
  <c r="GH168" i="7" s="1"/>
  <c r="GN168" i="7" s="1"/>
  <c r="GT168" i="7" s="1"/>
  <c r="GZ168" i="7" s="1"/>
  <c r="HF168" i="7" s="1"/>
  <c r="HL168" i="7" s="1"/>
  <c r="HR168" i="7" s="1"/>
  <c r="HX168" i="7" s="1"/>
  <c r="ID168" i="7" s="1"/>
  <c r="IJ168" i="7" s="1"/>
  <c r="JH376" i="7"/>
  <c r="JN376" i="7" s="1"/>
  <c r="JT376" i="7" s="1"/>
  <c r="JZ376" i="7" s="1"/>
  <c r="KF376" i="7" s="1"/>
  <c r="KL376" i="7" s="1"/>
  <c r="KR376" i="7" s="1"/>
  <c r="KX376" i="7" s="1"/>
  <c r="LD376" i="7" s="1"/>
  <c r="LJ376" i="7" s="1"/>
  <c r="LP376" i="7" s="1"/>
  <c r="LV376" i="7" s="1"/>
  <c r="MB376" i="7" s="1"/>
  <c r="MH376" i="7" s="1"/>
  <c r="MN376" i="7" s="1"/>
  <c r="MT376" i="7" s="1"/>
  <c r="MZ376" i="7" s="1"/>
  <c r="NF376" i="7" s="1"/>
  <c r="NL376" i="7" s="1"/>
  <c r="NR376" i="7" s="1"/>
  <c r="JZ167" i="7"/>
  <c r="KF167" i="7" s="1"/>
  <c r="KL167" i="7" s="1"/>
  <c r="KR167" i="7" s="1"/>
  <c r="KX167" i="7" s="1"/>
  <c r="LD167" i="7" s="1"/>
  <c r="LJ167" i="7" s="1"/>
  <c r="LP167" i="7" s="1"/>
  <c r="LV167" i="7" s="1"/>
  <c r="MB167" i="7" s="1"/>
  <c r="MH167" i="7" s="1"/>
  <c r="MN167" i="7" s="1"/>
  <c r="MT167" i="7" s="1"/>
  <c r="MZ167" i="7" s="1"/>
  <c r="NF167" i="7" s="1"/>
  <c r="NL167" i="7" s="1"/>
  <c r="NR167" i="7" s="1"/>
  <c r="KL165" i="7"/>
  <c r="KR165" i="7" s="1"/>
  <c r="KX165" i="7" s="1"/>
  <c r="LD165" i="7" s="1"/>
  <c r="LJ165" i="7" s="1"/>
  <c r="LP165" i="7" s="1"/>
  <c r="LV165" i="7" s="1"/>
  <c r="MB165" i="7" s="1"/>
  <c r="MH165" i="7" s="1"/>
  <c r="MN165" i="7" s="1"/>
  <c r="MT165" i="7" s="1"/>
  <c r="MZ165" i="7" s="1"/>
  <c r="NF165" i="7" s="1"/>
  <c r="NL165" i="7" s="1"/>
  <c r="NR165" i="7" s="1"/>
  <c r="IP377" i="7"/>
  <c r="IV377" i="7" s="1"/>
  <c r="JB377" i="7" s="1"/>
  <c r="JH377" i="7" s="1"/>
  <c r="JN377" i="7" s="1"/>
  <c r="JT377" i="7" s="1"/>
  <c r="JZ377" i="7" s="1"/>
  <c r="KF377" i="7" s="1"/>
  <c r="KL377" i="7" s="1"/>
  <c r="KR377" i="7" s="1"/>
  <c r="KX377" i="7" s="1"/>
  <c r="LD377" i="7" s="1"/>
  <c r="LJ377" i="7" s="1"/>
  <c r="LP377" i="7" s="1"/>
  <c r="LV377" i="7" s="1"/>
  <c r="MB377" i="7" s="1"/>
  <c r="MH377" i="7" s="1"/>
  <c r="MN377" i="7" s="1"/>
  <c r="MT377" i="7" s="1"/>
  <c r="MZ377" i="7" s="1"/>
  <c r="NF377" i="7" s="1"/>
  <c r="NL377" i="7" s="1"/>
  <c r="NR377" i="7" s="1"/>
  <c r="CD379" i="7"/>
  <c r="CJ379" i="7" s="1"/>
  <c r="CP379" i="7" s="1"/>
  <c r="CV379" i="7" s="1"/>
  <c r="DB379" i="7" s="1"/>
  <c r="DH379" i="7" s="1"/>
  <c r="DN379" i="7" s="1"/>
  <c r="DT379" i="7" s="1"/>
  <c r="DZ379" i="7" s="1"/>
  <c r="EF379" i="7" s="1"/>
  <c r="EL379" i="7" s="1"/>
  <c r="ER379" i="7" s="1"/>
  <c r="EX379" i="7" s="1"/>
  <c r="FD379" i="7" s="1"/>
  <c r="FJ379" i="7" s="1"/>
  <c r="FP379" i="7" s="1"/>
  <c r="FV379" i="7" s="1"/>
  <c r="GB379" i="7" s="1"/>
  <c r="GH379" i="7" s="1"/>
  <c r="GN379" i="7" s="1"/>
  <c r="GT379" i="7" s="1"/>
  <c r="GZ379" i="7" s="1"/>
  <c r="HF379" i="7" s="1"/>
  <c r="HL379" i="7" s="1"/>
  <c r="HR379" i="7" s="1"/>
  <c r="HX379" i="7" s="1"/>
  <c r="ID379" i="7" s="1"/>
  <c r="IJ379" i="7" s="1"/>
  <c r="CC380" i="7"/>
  <c r="CD169" i="7"/>
  <c r="CJ169" i="7" s="1"/>
  <c r="CC170" i="7"/>
  <c r="CP169" i="7" l="1"/>
  <c r="CV169" i="7" s="1"/>
  <c r="IP379" i="7"/>
  <c r="IV379" i="7" s="1"/>
  <c r="JB379" i="7" s="1"/>
  <c r="JH379" i="7" s="1"/>
  <c r="JN379" i="7" s="1"/>
  <c r="JT379" i="7" s="1"/>
  <c r="JZ379" i="7" s="1"/>
  <c r="KF379" i="7" s="1"/>
  <c r="KL379" i="7" s="1"/>
  <c r="KR379" i="7" s="1"/>
  <c r="KX379" i="7" s="1"/>
  <c r="LD379" i="7" s="1"/>
  <c r="LJ379" i="7" s="1"/>
  <c r="LP379" i="7" s="1"/>
  <c r="LV379" i="7" s="1"/>
  <c r="MB379" i="7" s="1"/>
  <c r="MH379" i="7" s="1"/>
  <c r="MN379" i="7" s="1"/>
  <c r="MT379" i="7" s="1"/>
  <c r="MZ379" i="7" s="1"/>
  <c r="NF379" i="7" s="1"/>
  <c r="NL379" i="7" s="1"/>
  <c r="NR379" i="7" s="1"/>
  <c r="IP168" i="7"/>
  <c r="IV168" i="7" s="1"/>
  <c r="JB168" i="7" s="1"/>
  <c r="CD170" i="7"/>
  <c r="CJ170" i="7" s="1"/>
  <c r="CC171" i="7"/>
  <c r="CC381" i="7"/>
  <c r="CD380" i="7"/>
  <c r="CJ380" i="7" s="1"/>
  <c r="DB169" i="7" l="1"/>
  <c r="DH169" i="7" s="1"/>
  <c r="DN169" i="7" s="1"/>
  <c r="DT169" i="7" s="1"/>
  <c r="DZ169" i="7" s="1"/>
  <c r="EF169" i="7" s="1"/>
  <c r="EL169" i="7" s="1"/>
  <c r="ER169" i="7" s="1"/>
  <c r="EX169" i="7" s="1"/>
  <c r="FD169" i="7" s="1"/>
  <c r="FJ169" i="7" s="1"/>
  <c r="FP169" i="7" s="1"/>
  <c r="FV169" i="7" s="1"/>
  <c r="GB169" i="7" s="1"/>
  <c r="GH169" i="7" s="1"/>
  <c r="GN169" i="7" s="1"/>
  <c r="GT169" i="7" s="1"/>
  <c r="GZ169" i="7" s="1"/>
  <c r="HF169" i="7" s="1"/>
  <c r="HL169" i="7" s="1"/>
  <c r="HR169" i="7" s="1"/>
  <c r="HX169" i="7" s="1"/>
  <c r="ID169" i="7" s="1"/>
  <c r="IJ169" i="7" s="1"/>
  <c r="IP169" i="7" s="1"/>
  <c r="IV169" i="7" s="1"/>
  <c r="JB169" i="7" s="1"/>
  <c r="JH169" i="7" s="1"/>
  <c r="CP170" i="7"/>
  <c r="CV170" i="7" s="1"/>
  <c r="DB170" i="7" s="1"/>
  <c r="DH170" i="7" s="1"/>
  <c r="DN170" i="7" s="1"/>
  <c r="DT170" i="7" s="1"/>
  <c r="DZ170" i="7" s="1"/>
  <c r="EF170" i="7" s="1"/>
  <c r="EL170" i="7" s="1"/>
  <c r="ER170" i="7" s="1"/>
  <c r="EX170" i="7" s="1"/>
  <c r="FD170" i="7" s="1"/>
  <c r="FJ170" i="7" s="1"/>
  <c r="FP170" i="7" s="1"/>
  <c r="FV170" i="7" s="1"/>
  <c r="GB170" i="7" s="1"/>
  <c r="GH170" i="7" s="1"/>
  <c r="GN170" i="7" s="1"/>
  <c r="GT170" i="7" s="1"/>
  <c r="GZ170" i="7" s="1"/>
  <c r="HF170" i="7" s="1"/>
  <c r="HL170" i="7" s="1"/>
  <c r="HR170" i="7" s="1"/>
  <c r="HX170" i="7" s="1"/>
  <c r="ID170" i="7" s="1"/>
  <c r="IJ170" i="7" s="1"/>
  <c r="IP170" i="7" s="1"/>
  <c r="IV170" i="7" s="1"/>
  <c r="JB170" i="7" s="1"/>
  <c r="JH170" i="7" s="1"/>
  <c r="JN170" i="7" s="1"/>
  <c r="JT170" i="7" s="1"/>
  <c r="JZ170" i="7" s="1"/>
  <c r="KF170" i="7" s="1"/>
  <c r="CP380" i="7"/>
  <c r="CV380" i="7" s="1"/>
  <c r="DB380" i="7" s="1"/>
  <c r="DH380" i="7" s="1"/>
  <c r="DN380" i="7" s="1"/>
  <c r="DT380" i="7" s="1"/>
  <c r="DZ380" i="7" s="1"/>
  <c r="EF380" i="7" s="1"/>
  <c r="EL380" i="7" s="1"/>
  <c r="ER380" i="7" s="1"/>
  <c r="EX380" i="7" s="1"/>
  <c r="FD380" i="7" s="1"/>
  <c r="FJ380" i="7" s="1"/>
  <c r="FP380" i="7" s="1"/>
  <c r="FV380" i="7" s="1"/>
  <c r="GB380" i="7" s="1"/>
  <c r="GH380" i="7" s="1"/>
  <c r="GN380" i="7" s="1"/>
  <c r="GT380" i="7" s="1"/>
  <c r="GZ380" i="7" s="1"/>
  <c r="HF380" i="7" s="1"/>
  <c r="HL380" i="7" s="1"/>
  <c r="HR380" i="7" s="1"/>
  <c r="HX380" i="7" s="1"/>
  <c r="ID380" i="7" s="1"/>
  <c r="IJ380" i="7" s="1"/>
  <c r="JH168" i="7"/>
  <c r="JN168" i="7" s="1"/>
  <c r="JT168" i="7" s="1"/>
  <c r="JZ168" i="7" s="1"/>
  <c r="KF168" i="7" s="1"/>
  <c r="CC172" i="7"/>
  <c r="CD171" i="7"/>
  <c r="CJ171" i="7" s="1"/>
  <c r="CP171" i="7" s="1"/>
  <c r="CV171" i="7" s="1"/>
  <c r="DB171" i="7" s="1"/>
  <c r="DH171" i="7" s="1"/>
  <c r="DN171" i="7" s="1"/>
  <c r="DT171" i="7" s="1"/>
  <c r="DZ171" i="7" s="1"/>
  <c r="EF171" i="7" s="1"/>
  <c r="EL171" i="7" s="1"/>
  <c r="ER171" i="7" s="1"/>
  <c r="EX171" i="7" s="1"/>
  <c r="FD171" i="7" s="1"/>
  <c r="FJ171" i="7" s="1"/>
  <c r="FP171" i="7" s="1"/>
  <c r="FV171" i="7" s="1"/>
  <c r="GB171" i="7" s="1"/>
  <c r="GH171" i="7" s="1"/>
  <c r="GN171" i="7" s="1"/>
  <c r="GT171" i="7" s="1"/>
  <c r="GZ171" i="7" s="1"/>
  <c r="HF171" i="7" s="1"/>
  <c r="HL171" i="7" s="1"/>
  <c r="HR171" i="7" s="1"/>
  <c r="HX171" i="7" s="1"/>
  <c r="CC382" i="7"/>
  <c r="CD381" i="7"/>
  <c r="CJ381" i="7" s="1"/>
  <c r="CP381" i="7" s="1"/>
  <c r="CV381" i="7" s="1"/>
  <c r="DB381" i="7" s="1"/>
  <c r="DH381" i="7" s="1"/>
  <c r="DN381" i="7" s="1"/>
  <c r="DT381" i="7" s="1"/>
  <c r="DZ381" i="7" s="1"/>
  <c r="EF381" i="7" s="1"/>
  <c r="EL381" i="7" s="1"/>
  <c r="ER381" i="7" s="1"/>
  <c r="EX381" i="7" s="1"/>
  <c r="FD381" i="7" s="1"/>
  <c r="FJ381" i="7" s="1"/>
  <c r="FP381" i="7" s="1"/>
  <c r="FV381" i="7" s="1"/>
  <c r="GB381" i="7" s="1"/>
  <c r="GH381" i="7" s="1"/>
  <c r="GN381" i="7" s="1"/>
  <c r="GT381" i="7" s="1"/>
  <c r="GZ381" i="7" s="1"/>
  <c r="HF381" i="7" s="1"/>
  <c r="HL381" i="7" s="1"/>
  <c r="HR381" i="7" s="1"/>
  <c r="HX381" i="7" s="1"/>
  <c r="ID381" i="7" s="1"/>
  <c r="JN169" i="7" l="1"/>
  <c r="JT169" i="7" s="1"/>
  <c r="JZ169" i="7" s="1"/>
  <c r="KF169" i="7" s="1"/>
  <c r="KL169" i="7" s="1"/>
  <c r="KR169" i="7" s="1"/>
  <c r="KX169" i="7" s="1"/>
  <c r="LD169" i="7" s="1"/>
  <c r="LJ169" i="7" s="1"/>
  <c r="LP169" i="7" s="1"/>
  <c r="LV169" i="7" s="1"/>
  <c r="MB169" i="7" s="1"/>
  <c r="MH169" i="7" s="1"/>
  <c r="MN169" i="7" s="1"/>
  <c r="MT169" i="7" s="1"/>
  <c r="MZ169" i="7" s="1"/>
  <c r="NF169" i="7" s="1"/>
  <c r="NL169" i="7" s="1"/>
  <c r="NR169" i="7" s="1"/>
  <c r="KL168" i="7"/>
  <c r="KR168" i="7" s="1"/>
  <c r="KX168" i="7" s="1"/>
  <c r="LD168" i="7" s="1"/>
  <c r="LJ168" i="7" s="1"/>
  <c r="LP168" i="7" s="1"/>
  <c r="LV168" i="7" s="1"/>
  <c r="MB168" i="7" s="1"/>
  <c r="MH168" i="7" s="1"/>
  <c r="MN168" i="7" s="1"/>
  <c r="MT168" i="7" s="1"/>
  <c r="MZ168" i="7" s="1"/>
  <c r="NF168" i="7" s="1"/>
  <c r="NL168" i="7" s="1"/>
  <c r="NR168" i="7" s="1"/>
  <c r="KL170" i="7"/>
  <c r="KR170" i="7" s="1"/>
  <c r="KX170" i="7" s="1"/>
  <c r="ID171" i="7"/>
  <c r="IP380" i="7"/>
  <c r="IV380" i="7" s="1"/>
  <c r="JB380" i="7" s="1"/>
  <c r="JH380" i="7" s="1"/>
  <c r="JN380" i="7" s="1"/>
  <c r="JT380" i="7" s="1"/>
  <c r="JZ380" i="7" s="1"/>
  <c r="KF380" i="7" s="1"/>
  <c r="KL380" i="7" s="1"/>
  <c r="KR380" i="7" s="1"/>
  <c r="KX380" i="7" s="1"/>
  <c r="LD380" i="7" s="1"/>
  <c r="LJ380" i="7" s="1"/>
  <c r="LP380" i="7" s="1"/>
  <c r="LV380" i="7" s="1"/>
  <c r="MB380" i="7" s="1"/>
  <c r="MH380" i="7" s="1"/>
  <c r="MN380" i="7" s="1"/>
  <c r="MT380" i="7" s="1"/>
  <c r="MZ380" i="7" s="1"/>
  <c r="NF380" i="7" s="1"/>
  <c r="NL380" i="7" s="1"/>
  <c r="NR380" i="7" s="1"/>
  <c r="IJ381" i="7"/>
  <c r="IP381" i="7" s="1"/>
  <c r="IV381" i="7" s="1"/>
  <c r="JB381" i="7" s="1"/>
  <c r="JH381" i="7" s="1"/>
  <c r="JN381" i="7" s="1"/>
  <c r="JT381" i="7" s="1"/>
  <c r="JZ381" i="7" s="1"/>
  <c r="CC383" i="7"/>
  <c r="CD382" i="7"/>
  <c r="CJ382" i="7" s="1"/>
  <c r="CP382" i="7" s="1"/>
  <c r="CV382" i="7" s="1"/>
  <c r="DB382" i="7" s="1"/>
  <c r="DH382" i="7" s="1"/>
  <c r="DN382" i="7" s="1"/>
  <c r="DT382" i="7" s="1"/>
  <c r="DZ382" i="7" s="1"/>
  <c r="EF382" i="7" s="1"/>
  <c r="EL382" i="7" s="1"/>
  <c r="ER382" i="7" s="1"/>
  <c r="EX382" i="7" s="1"/>
  <c r="FD382" i="7" s="1"/>
  <c r="FJ382" i="7" s="1"/>
  <c r="FP382" i="7" s="1"/>
  <c r="FV382" i="7" s="1"/>
  <c r="GB382" i="7" s="1"/>
  <c r="GH382" i="7" s="1"/>
  <c r="GN382" i="7" s="1"/>
  <c r="GT382" i="7" s="1"/>
  <c r="GZ382" i="7" s="1"/>
  <c r="HF382" i="7" s="1"/>
  <c r="HL382" i="7" s="1"/>
  <c r="HR382" i="7" s="1"/>
  <c r="HX382" i="7" s="1"/>
  <c r="CD172" i="7"/>
  <c r="CJ172" i="7" s="1"/>
  <c r="CP172" i="7" s="1"/>
  <c r="CV172" i="7" s="1"/>
  <c r="DB172" i="7" s="1"/>
  <c r="DH172" i="7" s="1"/>
  <c r="DN172" i="7" s="1"/>
  <c r="DT172" i="7" s="1"/>
  <c r="DZ172" i="7" s="1"/>
  <c r="EF172" i="7" s="1"/>
  <c r="EL172" i="7" s="1"/>
  <c r="ER172" i="7" s="1"/>
  <c r="EX172" i="7" s="1"/>
  <c r="FD172" i="7" s="1"/>
  <c r="FJ172" i="7" s="1"/>
  <c r="FP172" i="7" s="1"/>
  <c r="FV172" i="7" s="1"/>
  <c r="GB172" i="7" s="1"/>
  <c r="GH172" i="7" s="1"/>
  <c r="GN172" i="7" s="1"/>
  <c r="GT172" i="7" s="1"/>
  <c r="GZ172" i="7" s="1"/>
  <c r="HF172" i="7" s="1"/>
  <c r="HL172" i="7" s="1"/>
  <c r="HR172" i="7" s="1"/>
  <c r="HX172" i="7" s="1"/>
  <c r="CC173" i="7"/>
  <c r="IJ171" i="7" l="1"/>
  <c r="ID172" i="7"/>
  <c r="IJ172" i="7" s="1"/>
  <c r="LD170" i="7"/>
  <c r="LJ170" i="7" s="1"/>
  <c r="LP170" i="7" s="1"/>
  <c r="LV170" i="7" s="1"/>
  <c r="MB170" i="7" s="1"/>
  <c r="MH170" i="7" s="1"/>
  <c r="MN170" i="7" s="1"/>
  <c r="MT170" i="7" s="1"/>
  <c r="MZ170" i="7" s="1"/>
  <c r="NF170" i="7" s="1"/>
  <c r="NL170" i="7" s="1"/>
  <c r="NR170" i="7" s="1"/>
  <c r="ID382" i="7"/>
  <c r="IJ382" i="7" s="1"/>
  <c r="IP382" i="7" s="1"/>
  <c r="IV382" i="7" s="1"/>
  <c r="JB382" i="7" s="1"/>
  <c r="JH382" i="7" s="1"/>
  <c r="JN382" i="7" s="1"/>
  <c r="JT382" i="7" s="1"/>
  <c r="JZ382" i="7" s="1"/>
  <c r="KF382" i="7" s="1"/>
  <c r="KL382" i="7" s="1"/>
  <c r="KR382" i="7" s="1"/>
  <c r="KX382" i="7" s="1"/>
  <c r="LD382" i="7" s="1"/>
  <c r="LJ382" i="7" s="1"/>
  <c r="LP382" i="7" s="1"/>
  <c r="LV382" i="7" s="1"/>
  <c r="MB382" i="7" s="1"/>
  <c r="MH382" i="7" s="1"/>
  <c r="MN382" i="7" s="1"/>
  <c r="MT382" i="7" s="1"/>
  <c r="MZ382" i="7" s="1"/>
  <c r="NF382" i="7" s="1"/>
  <c r="NL382" i="7" s="1"/>
  <c r="NR382" i="7" s="1"/>
  <c r="IP171" i="7"/>
  <c r="IV171" i="7" s="1"/>
  <c r="JB171" i="7" s="1"/>
  <c r="KF381" i="7"/>
  <c r="KL381" i="7" s="1"/>
  <c r="KR381" i="7" s="1"/>
  <c r="KX381" i="7" s="1"/>
  <c r="LD381" i="7" s="1"/>
  <c r="LJ381" i="7" s="1"/>
  <c r="LP381" i="7" s="1"/>
  <c r="LV381" i="7" s="1"/>
  <c r="MB381" i="7" s="1"/>
  <c r="MH381" i="7" s="1"/>
  <c r="MN381" i="7" s="1"/>
  <c r="MT381" i="7" s="1"/>
  <c r="MZ381" i="7" s="1"/>
  <c r="NF381" i="7" s="1"/>
  <c r="NL381" i="7" s="1"/>
  <c r="NR381" i="7" s="1"/>
  <c r="CC174" i="7"/>
  <c r="CD173" i="7"/>
  <c r="CJ173" i="7" s="1"/>
  <c r="CP173" i="7" s="1"/>
  <c r="CV173" i="7" s="1"/>
  <c r="DB173" i="7" s="1"/>
  <c r="DH173" i="7" s="1"/>
  <c r="DN173" i="7" s="1"/>
  <c r="DT173" i="7" s="1"/>
  <c r="DZ173" i="7" s="1"/>
  <c r="EF173" i="7" s="1"/>
  <c r="EL173" i="7" s="1"/>
  <c r="ER173" i="7" s="1"/>
  <c r="EX173" i="7" s="1"/>
  <c r="FD173" i="7" s="1"/>
  <c r="FJ173" i="7" s="1"/>
  <c r="FP173" i="7" s="1"/>
  <c r="FV173" i="7" s="1"/>
  <c r="GB173" i="7" s="1"/>
  <c r="GH173" i="7" s="1"/>
  <c r="GN173" i="7" s="1"/>
  <c r="GT173" i="7" s="1"/>
  <c r="GZ173" i="7" s="1"/>
  <c r="HF173" i="7" s="1"/>
  <c r="HL173" i="7" s="1"/>
  <c r="HR173" i="7" s="1"/>
  <c r="HX173" i="7" s="1"/>
  <c r="ID173" i="7" s="1"/>
  <c r="IJ173" i="7" s="1"/>
  <c r="IP173" i="7" s="1"/>
  <c r="IV173" i="7" s="1"/>
  <c r="JB173" i="7" s="1"/>
  <c r="CD383" i="7"/>
  <c r="CJ383" i="7" s="1"/>
  <c r="CP383" i="7" s="1"/>
  <c r="CV383" i="7" s="1"/>
  <c r="DB383" i="7" s="1"/>
  <c r="DH383" i="7" s="1"/>
  <c r="DN383" i="7" s="1"/>
  <c r="DT383" i="7" s="1"/>
  <c r="DZ383" i="7" s="1"/>
  <c r="EF383" i="7" s="1"/>
  <c r="EL383" i="7" s="1"/>
  <c r="ER383" i="7" s="1"/>
  <c r="EX383" i="7" s="1"/>
  <c r="FD383" i="7" s="1"/>
  <c r="FJ383" i="7" s="1"/>
  <c r="FP383" i="7" s="1"/>
  <c r="FV383" i="7" s="1"/>
  <c r="GB383" i="7" s="1"/>
  <c r="GH383" i="7" s="1"/>
  <c r="GN383" i="7" s="1"/>
  <c r="GT383" i="7" s="1"/>
  <c r="GZ383" i="7" s="1"/>
  <c r="HF383" i="7" s="1"/>
  <c r="HL383" i="7" s="1"/>
  <c r="HR383" i="7" s="1"/>
  <c r="HX383" i="7" s="1"/>
  <c r="CC384" i="7"/>
  <c r="JH171" i="7" l="1"/>
  <c r="JN171" i="7" s="1"/>
  <c r="JT171" i="7" s="1"/>
  <c r="JZ171" i="7" s="1"/>
  <c r="KF171" i="7" s="1"/>
  <c r="KL171" i="7" s="1"/>
  <c r="KR171" i="7" s="1"/>
  <c r="KX171" i="7" s="1"/>
  <c r="LD171" i="7" s="1"/>
  <c r="LJ171" i="7" s="1"/>
  <c r="LP171" i="7" s="1"/>
  <c r="LV171" i="7" s="1"/>
  <c r="MB171" i="7" s="1"/>
  <c r="MH171" i="7" s="1"/>
  <c r="MN171" i="7" s="1"/>
  <c r="MT171" i="7" s="1"/>
  <c r="MZ171" i="7" s="1"/>
  <c r="NF171" i="7" s="1"/>
  <c r="NL171" i="7" s="1"/>
  <c r="NR171" i="7" s="1"/>
  <c r="ID383" i="7"/>
  <c r="IJ383" i="7" s="1"/>
  <c r="IP383" i="7" s="1"/>
  <c r="IV383" i="7" s="1"/>
  <c r="JB383" i="7" s="1"/>
  <c r="JH383" i="7" s="1"/>
  <c r="JN383" i="7" s="1"/>
  <c r="JT383" i="7" s="1"/>
  <c r="JZ383" i="7" s="1"/>
  <c r="IP172" i="7"/>
  <c r="IV172" i="7" s="1"/>
  <c r="JB172" i="7" s="1"/>
  <c r="JH172" i="7" s="1"/>
  <c r="JH173" i="7"/>
  <c r="JN173" i="7" s="1"/>
  <c r="JT173" i="7" s="1"/>
  <c r="JZ173" i="7" s="1"/>
  <c r="CD384" i="7"/>
  <c r="CJ384" i="7" s="1"/>
  <c r="CP384" i="7" s="1"/>
  <c r="CV384" i="7" s="1"/>
  <c r="DB384" i="7" s="1"/>
  <c r="DH384" i="7" s="1"/>
  <c r="DN384" i="7" s="1"/>
  <c r="DT384" i="7" s="1"/>
  <c r="DZ384" i="7" s="1"/>
  <c r="EF384" i="7" s="1"/>
  <c r="EL384" i="7" s="1"/>
  <c r="ER384" i="7" s="1"/>
  <c r="EX384" i="7" s="1"/>
  <c r="FD384" i="7" s="1"/>
  <c r="FJ384" i="7" s="1"/>
  <c r="FP384" i="7" s="1"/>
  <c r="FV384" i="7" s="1"/>
  <c r="GB384" i="7" s="1"/>
  <c r="GH384" i="7" s="1"/>
  <c r="GN384" i="7" s="1"/>
  <c r="GT384" i="7" s="1"/>
  <c r="GZ384" i="7" s="1"/>
  <c r="HF384" i="7" s="1"/>
  <c r="HL384" i="7" s="1"/>
  <c r="HR384" i="7" s="1"/>
  <c r="HX384" i="7" s="1"/>
  <c r="ID384" i="7" s="1"/>
  <c r="IJ384" i="7" s="1"/>
  <c r="IP384" i="7" s="1"/>
  <c r="IV384" i="7" s="1"/>
  <c r="JB384" i="7" s="1"/>
  <c r="CC385" i="7"/>
  <c r="CD174" i="7"/>
  <c r="CJ174" i="7" s="1"/>
  <c r="CC175" i="7"/>
  <c r="CP174" i="7" l="1"/>
  <c r="CV174" i="7" s="1"/>
  <c r="DB174" i="7" s="1"/>
  <c r="DH174" i="7" s="1"/>
  <c r="JN172" i="7"/>
  <c r="JT172" i="7" s="1"/>
  <c r="JZ172" i="7" s="1"/>
  <c r="KF172" i="7" s="1"/>
  <c r="KL172" i="7" s="1"/>
  <c r="KR172" i="7" s="1"/>
  <c r="KX172" i="7" s="1"/>
  <c r="KF383" i="7"/>
  <c r="KL383" i="7" s="1"/>
  <c r="KR383" i="7" s="1"/>
  <c r="KX383" i="7" s="1"/>
  <c r="LD383" i="7" s="1"/>
  <c r="LJ383" i="7" s="1"/>
  <c r="LP383" i="7" s="1"/>
  <c r="LV383" i="7" s="1"/>
  <c r="MB383" i="7" s="1"/>
  <c r="MH383" i="7" s="1"/>
  <c r="MN383" i="7" s="1"/>
  <c r="MT383" i="7" s="1"/>
  <c r="MZ383" i="7" s="1"/>
  <c r="NF383" i="7" s="1"/>
  <c r="NL383" i="7" s="1"/>
  <c r="NR383" i="7" s="1"/>
  <c r="KF173" i="7"/>
  <c r="CC386" i="7"/>
  <c r="CD385" i="7"/>
  <c r="CJ385" i="7" s="1"/>
  <c r="CP385" i="7" s="1"/>
  <c r="CV385" i="7" s="1"/>
  <c r="DB385" i="7" s="1"/>
  <c r="DH385" i="7" s="1"/>
  <c r="DN385" i="7" s="1"/>
  <c r="DT385" i="7" s="1"/>
  <c r="DZ385" i="7" s="1"/>
  <c r="EF385" i="7" s="1"/>
  <c r="EL385" i="7" s="1"/>
  <c r="ER385" i="7" s="1"/>
  <c r="EX385" i="7" s="1"/>
  <c r="FD385" i="7" s="1"/>
  <c r="FJ385" i="7" s="1"/>
  <c r="FP385" i="7" s="1"/>
  <c r="FV385" i="7" s="1"/>
  <c r="GB385" i="7" s="1"/>
  <c r="GH385" i="7" s="1"/>
  <c r="GN385" i="7" s="1"/>
  <c r="GT385" i="7" s="1"/>
  <c r="GZ385" i="7" s="1"/>
  <c r="HF385" i="7" s="1"/>
  <c r="HL385" i="7" s="1"/>
  <c r="HR385" i="7" s="1"/>
  <c r="HX385" i="7" s="1"/>
  <c r="ID385" i="7" s="1"/>
  <c r="IJ385" i="7" s="1"/>
  <c r="IP385" i="7" s="1"/>
  <c r="IV385" i="7" s="1"/>
  <c r="CC176" i="7"/>
  <c r="CD175" i="7"/>
  <c r="CJ175" i="7" s="1"/>
  <c r="CP175" i="7" s="1"/>
  <c r="CV175" i="7" s="1"/>
  <c r="DB175" i="7" s="1"/>
  <c r="DH175" i="7" s="1"/>
  <c r="DN175" i="7" s="1"/>
  <c r="DT175" i="7" s="1"/>
  <c r="DZ175" i="7" s="1"/>
  <c r="EF175" i="7" s="1"/>
  <c r="EL175" i="7" s="1"/>
  <c r="ER175" i="7" s="1"/>
  <c r="EX175" i="7" s="1"/>
  <c r="FD175" i="7" s="1"/>
  <c r="FJ175" i="7" s="1"/>
  <c r="FP175" i="7" s="1"/>
  <c r="FV175" i="7" s="1"/>
  <c r="GB175" i="7" s="1"/>
  <c r="GH175" i="7" s="1"/>
  <c r="GN175" i="7" s="1"/>
  <c r="GT175" i="7" s="1"/>
  <c r="GZ175" i="7" s="1"/>
  <c r="HF175" i="7" s="1"/>
  <c r="HL175" i="7" s="1"/>
  <c r="HR175" i="7" s="1"/>
  <c r="HX175" i="7" s="1"/>
  <c r="JH384" i="7"/>
  <c r="JN384" i="7" s="1"/>
  <c r="JT384" i="7" s="1"/>
  <c r="JZ384" i="7" s="1"/>
  <c r="KF384" i="7" s="1"/>
  <c r="KL384" i="7" s="1"/>
  <c r="KR384" i="7" s="1"/>
  <c r="KX384" i="7" s="1"/>
  <c r="LD384" i="7" s="1"/>
  <c r="LJ384" i="7" s="1"/>
  <c r="LP384" i="7" s="1"/>
  <c r="LV384" i="7" s="1"/>
  <c r="MB384" i="7" s="1"/>
  <c r="MH384" i="7" s="1"/>
  <c r="MN384" i="7" s="1"/>
  <c r="MT384" i="7" s="1"/>
  <c r="MZ384" i="7" s="1"/>
  <c r="NF384" i="7" s="1"/>
  <c r="NL384" i="7" s="1"/>
  <c r="NR384" i="7" s="1"/>
  <c r="DN174" i="7" l="1"/>
  <c r="DT174" i="7" s="1"/>
  <c r="DZ174" i="7" s="1"/>
  <c r="EF174" i="7" s="1"/>
  <c r="EL174" i="7" s="1"/>
  <c r="JB385" i="7"/>
  <c r="JH385" i="7" s="1"/>
  <c r="JN385" i="7" s="1"/>
  <c r="JT385" i="7" s="1"/>
  <c r="JZ385" i="7" s="1"/>
  <c r="KF385" i="7" s="1"/>
  <c r="KL173" i="7"/>
  <c r="KR173" i="7" s="1"/>
  <c r="KX173" i="7" s="1"/>
  <c r="LD173" i="7" s="1"/>
  <c r="LJ173" i="7" s="1"/>
  <c r="LP173" i="7" s="1"/>
  <c r="LV173" i="7" s="1"/>
  <c r="MB173" i="7" s="1"/>
  <c r="MH173" i="7" s="1"/>
  <c r="MN173" i="7" s="1"/>
  <c r="MT173" i="7" s="1"/>
  <c r="MZ173" i="7" s="1"/>
  <c r="NF173" i="7" s="1"/>
  <c r="NL173" i="7" s="1"/>
  <c r="NR173" i="7" s="1"/>
  <c r="LD172" i="7"/>
  <c r="LJ172" i="7" s="1"/>
  <c r="LP172" i="7" s="1"/>
  <c r="LV172" i="7" s="1"/>
  <c r="MB172" i="7" s="1"/>
  <c r="MH172" i="7" s="1"/>
  <c r="MN172" i="7" s="1"/>
  <c r="MT172" i="7" s="1"/>
  <c r="MZ172" i="7" s="1"/>
  <c r="NF172" i="7" s="1"/>
  <c r="NL172" i="7" s="1"/>
  <c r="NR172" i="7" s="1"/>
  <c r="ID175" i="7"/>
  <c r="IJ175" i="7" s="1"/>
  <c r="IP175" i="7" s="1"/>
  <c r="IV175" i="7" s="1"/>
  <c r="JB175" i="7" s="1"/>
  <c r="CD176" i="7"/>
  <c r="CJ176" i="7" s="1"/>
  <c r="CC177" i="7"/>
  <c r="CD386" i="7"/>
  <c r="CJ386" i="7" s="1"/>
  <c r="CP386" i="7" s="1"/>
  <c r="CV386" i="7" s="1"/>
  <c r="DB386" i="7" s="1"/>
  <c r="DH386" i="7" s="1"/>
  <c r="DN386" i="7" s="1"/>
  <c r="DT386" i="7" s="1"/>
  <c r="DZ386" i="7" s="1"/>
  <c r="EF386" i="7" s="1"/>
  <c r="EL386" i="7" s="1"/>
  <c r="ER386" i="7" s="1"/>
  <c r="EX386" i="7" s="1"/>
  <c r="FD386" i="7" s="1"/>
  <c r="FJ386" i="7" s="1"/>
  <c r="FP386" i="7" s="1"/>
  <c r="FV386" i="7" s="1"/>
  <c r="GB386" i="7" s="1"/>
  <c r="GH386" i="7" s="1"/>
  <c r="GN386" i="7" s="1"/>
  <c r="GT386" i="7" s="1"/>
  <c r="GZ386" i="7" s="1"/>
  <c r="HF386" i="7" s="1"/>
  <c r="HL386" i="7" s="1"/>
  <c r="HR386" i="7" s="1"/>
  <c r="HX386" i="7" s="1"/>
  <c r="ID386" i="7" s="1"/>
  <c r="IJ386" i="7" s="1"/>
  <c r="IP386" i="7" s="1"/>
  <c r="IV386" i="7" s="1"/>
  <c r="CC387" i="7"/>
  <c r="ER174" i="7" l="1"/>
  <c r="EX174" i="7" s="1"/>
  <c r="FD174" i="7" s="1"/>
  <c r="FJ174" i="7" s="1"/>
  <c r="FP174" i="7" s="1"/>
  <c r="FV174" i="7" s="1"/>
  <c r="GB174" i="7" s="1"/>
  <c r="GH174" i="7" s="1"/>
  <c r="GN174" i="7" s="1"/>
  <c r="GT174" i="7" s="1"/>
  <c r="GZ174" i="7" s="1"/>
  <c r="HF174" i="7" s="1"/>
  <c r="HL174" i="7" s="1"/>
  <c r="HR174" i="7" s="1"/>
  <c r="HX174" i="7" s="1"/>
  <c r="ID174" i="7" s="1"/>
  <c r="IJ174" i="7" s="1"/>
  <c r="IP174" i="7" s="1"/>
  <c r="IV174" i="7" s="1"/>
  <c r="JB174" i="7" s="1"/>
  <c r="JH174" i="7" s="1"/>
  <c r="JN174" i="7" s="1"/>
  <c r="JT174" i="7" s="1"/>
  <c r="JZ174" i="7" s="1"/>
  <c r="KF174" i="7" s="1"/>
  <c r="KL174" i="7" s="1"/>
  <c r="KR174" i="7" s="1"/>
  <c r="KX174" i="7" s="1"/>
  <c r="LD174" i="7" s="1"/>
  <c r="LJ174" i="7" s="1"/>
  <c r="LP174" i="7" s="1"/>
  <c r="LV174" i="7" s="1"/>
  <c r="MB174" i="7" s="1"/>
  <c r="MH174" i="7" s="1"/>
  <c r="MN174" i="7" s="1"/>
  <c r="MT174" i="7" s="1"/>
  <c r="MZ174" i="7" s="1"/>
  <c r="NF174" i="7" s="1"/>
  <c r="NL174" i="7" s="1"/>
  <c r="NR174" i="7" s="1"/>
  <c r="CP176" i="7"/>
  <c r="CV176" i="7" s="1"/>
  <c r="JB386" i="7"/>
  <c r="JH386" i="7" s="1"/>
  <c r="JN386" i="7" s="1"/>
  <c r="JT386" i="7" s="1"/>
  <c r="JZ386" i="7" s="1"/>
  <c r="KF386" i="7" s="1"/>
  <c r="KL386" i="7" s="1"/>
  <c r="KR386" i="7" s="1"/>
  <c r="KX386" i="7" s="1"/>
  <c r="KL385" i="7"/>
  <c r="KR385" i="7" s="1"/>
  <c r="KX385" i="7" s="1"/>
  <c r="LD385" i="7" s="1"/>
  <c r="LJ385" i="7" s="1"/>
  <c r="LP385" i="7" s="1"/>
  <c r="LV385" i="7" s="1"/>
  <c r="MB385" i="7" s="1"/>
  <c r="MH385" i="7" s="1"/>
  <c r="MN385" i="7" s="1"/>
  <c r="MT385" i="7" s="1"/>
  <c r="MZ385" i="7" s="1"/>
  <c r="NF385" i="7" s="1"/>
  <c r="NL385" i="7" s="1"/>
  <c r="NR385" i="7" s="1"/>
  <c r="JH175" i="7"/>
  <c r="JN175" i="7" s="1"/>
  <c r="JT175" i="7" s="1"/>
  <c r="JZ175" i="7" s="1"/>
  <c r="KF175" i="7" s="1"/>
  <c r="CD387" i="7"/>
  <c r="CJ387" i="7" s="1"/>
  <c r="CP387" i="7" s="1"/>
  <c r="CV387" i="7" s="1"/>
  <c r="DB387" i="7" s="1"/>
  <c r="DH387" i="7" s="1"/>
  <c r="DN387" i="7" s="1"/>
  <c r="DT387" i="7" s="1"/>
  <c r="DZ387" i="7" s="1"/>
  <c r="EF387" i="7" s="1"/>
  <c r="EL387" i="7" s="1"/>
  <c r="ER387" i="7" s="1"/>
  <c r="EX387" i="7" s="1"/>
  <c r="FD387" i="7" s="1"/>
  <c r="FJ387" i="7" s="1"/>
  <c r="FP387" i="7" s="1"/>
  <c r="FV387" i="7" s="1"/>
  <c r="GB387" i="7" s="1"/>
  <c r="GH387" i="7" s="1"/>
  <c r="GN387" i="7" s="1"/>
  <c r="GT387" i="7" s="1"/>
  <c r="GZ387" i="7" s="1"/>
  <c r="HF387" i="7" s="1"/>
  <c r="HL387" i="7" s="1"/>
  <c r="HR387" i="7" s="1"/>
  <c r="HX387" i="7" s="1"/>
  <c r="CC388" i="7"/>
  <c r="CC178" i="7"/>
  <c r="CD177" i="7"/>
  <c r="CJ177" i="7" s="1"/>
  <c r="CP177" i="7" s="1"/>
  <c r="CV177" i="7" s="1"/>
  <c r="DB177" i="7" s="1"/>
  <c r="DH177" i="7" s="1"/>
  <c r="DN177" i="7" s="1"/>
  <c r="DT177" i="7" s="1"/>
  <c r="DZ177" i="7" l="1"/>
  <c r="EF177" i="7" s="1"/>
  <c r="EL177" i="7" s="1"/>
  <c r="ER177" i="7" s="1"/>
  <c r="EX177" i="7" s="1"/>
  <c r="FD177" i="7" s="1"/>
  <c r="FJ177" i="7" s="1"/>
  <c r="FP177" i="7" s="1"/>
  <c r="FV177" i="7" s="1"/>
  <c r="GB177" i="7" s="1"/>
  <c r="GH177" i="7" s="1"/>
  <c r="GN177" i="7" s="1"/>
  <c r="GT177" i="7" s="1"/>
  <c r="GZ177" i="7" s="1"/>
  <c r="HF177" i="7" s="1"/>
  <c r="HL177" i="7" s="1"/>
  <c r="HR177" i="7" s="1"/>
  <c r="HX177" i="7" s="1"/>
  <c r="ID177" i="7" s="1"/>
  <c r="IJ177" i="7" s="1"/>
  <c r="IP177" i="7" s="1"/>
  <c r="IV177" i="7" s="1"/>
  <c r="JB177" i="7" s="1"/>
  <c r="JH177" i="7" s="1"/>
  <c r="JN177" i="7" s="1"/>
  <c r="JT177" i="7" s="1"/>
  <c r="JZ177" i="7" s="1"/>
  <c r="KF177" i="7" s="1"/>
  <c r="KL177" i="7" s="1"/>
  <c r="KR177" i="7" s="1"/>
  <c r="KX177" i="7" s="1"/>
  <c r="DB176" i="7"/>
  <c r="DH176" i="7" s="1"/>
  <c r="DN176" i="7" s="1"/>
  <c r="DT176" i="7" s="1"/>
  <c r="DZ176" i="7" s="1"/>
  <c r="EF176" i="7" s="1"/>
  <c r="EL176" i="7" s="1"/>
  <c r="ER176" i="7" s="1"/>
  <c r="EX176" i="7" s="1"/>
  <c r="FD176" i="7" s="1"/>
  <c r="FJ176" i="7" s="1"/>
  <c r="FP176" i="7" s="1"/>
  <c r="FV176" i="7" s="1"/>
  <c r="GB176" i="7" s="1"/>
  <c r="GH176" i="7" s="1"/>
  <c r="GN176" i="7" s="1"/>
  <c r="GT176" i="7" s="1"/>
  <c r="GZ176" i="7" s="1"/>
  <c r="HF176" i="7" s="1"/>
  <c r="HL176" i="7" s="1"/>
  <c r="HR176" i="7" s="1"/>
  <c r="HX176" i="7" s="1"/>
  <c r="ID176" i="7" s="1"/>
  <c r="IJ176" i="7" s="1"/>
  <c r="IP176" i="7" s="1"/>
  <c r="IV176" i="7" s="1"/>
  <c r="JB176" i="7" s="1"/>
  <c r="JH176" i="7" s="1"/>
  <c r="JN176" i="7" s="1"/>
  <c r="JT176" i="7" s="1"/>
  <c r="JZ176" i="7" s="1"/>
  <c r="KF176" i="7" s="1"/>
  <c r="KL175" i="7"/>
  <c r="KR175" i="7" s="1"/>
  <c r="KX175" i="7" s="1"/>
  <c r="LD175" i="7" s="1"/>
  <c r="LJ175" i="7" s="1"/>
  <c r="LP175" i="7" s="1"/>
  <c r="LV175" i="7" s="1"/>
  <c r="MB175" i="7" s="1"/>
  <c r="MH175" i="7" s="1"/>
  <c r="MN175" i="7" s="1"/>
  <c r="MT175" i="7" s="1"/>
  <c r="MZ175" i="7" s="1"/>
  <c r="NF175" i="7" s="1"/>
  <c r="NL175" i="7" s="1"/>
  <c r="NR175" i="7" s="1"/>
  <c r="LD386" i="7"/>
  <c r="LJ386" i="7" s="1"/>
  <c r="LP386" i="7" s="1"/>
  <c r="LV386" i="7" s="1"/>
  <c r="MB386" i="7" s="1"/>
  <c r="MH386" i="7" s="1"/>
  <c r="MN386" i="7" s="1"/>
  <c r="MT386" i="7" s="1"/>
  <c r="MZ386" i="7" s="1"/>
  <c r="NF386" i="7" s="1"/>
  <c r="NL386" i="7" s="1"/>
  <c r="NR386" i="7" s="1"/>
  <c r="ID387" i="7"/>
  <c r="IJ387" i="7" s="1"/>
  <c r="IP387" i="7" s="1"/>
  <c r="IV387" i="7" s="1"/>
  <c r="JB387" i="7" s="1"/>
  <c r="JH387" i="7" s="1"/>
  <c r="JN387" i="7" s="1"/>
  <c r="JT387" i="7" s="1"/>
  <c r="JZ387" i="7" s="1"/>
  <c r="KF387" i="7" s="1"/>
  <c r="CD178" i="7"/>
  <c r="CJ178" i="7" s="1"/>
  <c r="CP178" i="7" s="1"/>
  <c r="CV178" i="7" s="1"/>
  <c r="DB178" i="7" s="1"/>
  <c r="DH178" i="7" s="1"/>
  <c r="DN178" i="7" s="1"/>
  <c r="DT178" i="7" s="1"/>
  <c r="DZ178" i="7" s="1"/>
  <c r="EF178" i="7" s="1"/>
  <c r="EL178" i="7" s="1"/>
  <c r="ER178" i="7" s="1"/>
  <c r="EX178" i="7" s="1"/>
  <c r="FD178" i="7" s="1"/>
  <c r="FJ178" i="7" s="1"/>
  <c r="FP178" i="7" s="1"/>
  <c r="FV178" i="7" s="1"/>
  <c r="GB178" i="7" s="1"/>
  <c r="GH178" i="7" s="1"/>
  <c r="GN178" i="7" s="1"/>
  <c r="GT178" i="7" s="1"/>
  <c r="GZ178" i="7" s="1"/>
  <c r="HF178" i="7" s="1"/>
  <c r="HL178" i="7" s="1"/>
  <c r="HR178" i="7" s="1"/>
  <c r="HX178" i="7" s="1"/>
  <c r="ID178" i="7" s="1"/>
  <c r="CC179" i="7"/>
  <c r="CD388" i="7"/>
  <c r="CJ388" i="7" s="1"/>
  <c r="CP388" i="7" s="1"/>
  <c r="CV388" i="7" s="1"/>
  <c r="DB388" i="7" s="1"/>
  <c r="DH388" i="7" s="1"/>
  <c r="DN388" i="7" s="1"/>
  <c r="DT388" i="7" s="1"/>
  <c r="DZ388" i="7" s="1"/>
  <c r="EF388" i="7" s="1"/>
  <c r="EL388" i="7" s="1"/>
  <c r="ER388" i="7" s="1"/>
  <c r="EX388" i="7" s="1"/>
  <c r="FD388" i="7" s="1"/>
  <c r="FJ388" i="7" s="1"/>
  <c r="FP388" i="7" s="1"/>
  <c r="FV388" i="7" s="1"/>
  <c r="GB388" i="7" s="1"/>
  <c r="GH388" i="7" s="1"/>
  <c r="GN388" i="7" s="1"/>
  <c r="GT388" i="7" s="1"/>
  <c r="GZ388" i="7" s="1"/>
  <c r="HF388" i="7" s="1"/>
  <c r="HL388" i="7" s="1"/>
  <c r="HR388" i="7" s="1"/>
  <c r="HX388" i="7" s="1"/>
  <c r="ID388" i="7" s="1"/>
  <c r="CC389" i="7"/>
  <c r="KL387" i="7" l="1"/>
  <c r="KR387" i="7" s="1"/>
  <c r="KX387" i="7" s="1"/>
  <c r="LD387" i="7" s="1"/>
  <c r="LJ387" i="7" s="1"/>
  <c r="LP387" i="7" s="1"/>
  <c r="LV387" i="7" s="1"/>
  <c r="MB387" i="7" s="1"/>
  <c r="MH387" i="7" s="1"/>
  <c r="MN387" i="7" s="1"/>
  <c r="MT387" i="7" s="1"/>
  <c r="MZ387" i="7" s="1"/>
  <c r="NF387" i="7" s="1"/>
  <c r="NL387" i="7" s="1"/>
  <c r="NR387" i="7" s="1"/>
  <c r="IJ388" i="7"/>
  <c r="IP388" i="7" s="1"/>
  <c r="IV388" i="7" s="1"/>
  <c r="JB388" i="7" s="1"/>
  <c r="LD177" i="7"/>
  <c r="LJ177" i="7" s="1"/>
  <c r="LP177" i="7" s="1"/>
  <c r="LV177" i="7" s="1"/>
  <c r="MB177" i="7" s="1"/>
  <c r="MH177" i="7" s="1"/>
  <c r="MN177" i="7" s="1"/>
  <c r="MT177" i="7" s="1"/>
  <c r="MZ177" i="7" s="1"/>
  <c r="NF177" i="7" s="1"/>
  <c r="NL177" i="7" s="1"/>
  <c r="NR177" i="7" s="1"/>
  <c r="KL176" i="7"/>
  <c r="KR176" i="7" s="1"/>
  <c r="KX176" i="7" s="1"/>
  <c r="LD176" i="7" s="1"/>
  <c r="LJ176" i="7" s="1"/>
  <c r="LP176" i="7" s="1"/>
  <c r="LV176" i="7" s="1"/>
  <c r="MB176" i="7" s="1"/>
  <c r="MH176" i="7" s="1"/>
  <c r="MN176" i="7" s="1"/>
  <c r="MT176" i="7" s="1"/>
  <c r="MZ176" i="7" s="1"/>
  <c r="NF176" i="7" s="1"/>
  <c r="NL176" i="7" s="1"/>
  <c r="NR176" i="7" s="1"/>
  <c r="IJ178" i="7"/>
  <c r="CD389" i="7"/>
  <c r="CJ389" i="7" s="1"/>
  <c r="CP389" i="7" s="1"/>
  <c r="CV389" i="7" s="1"/>
  <c r="DB389" i="7" s="1"/>
  <c r="DH389" i="7" s="1"/>
  <c r="DN389" i="7" s="1"/>
  <c r="DT389" i="7" s="1"/>
  <c r="DZ389" i="7" s="1"/>
  <c r="EF389" i="7" s="1"/>
  <c r="EL389" i="7" s="1"/>
  <c r="ER389" i="7" s="1"/>
  <c r="EX389" i="7" s="1"/>
  <c r="FD389" i="7" s="1"/>
  <c r="FJ389" i="7" s="1"/>
  <c r="FP389" i="7" s="1"/>
  <c r="FV389" i="7" s="1"/>
  <c r="GB389" i="7" s="1"/>
  <c r="GH389" i="7" s="1"/>
  <c r="GN389" i="7" s="1"/>
  <c r="GT389" i="7" s="1"/>
  <c r="GZ389" i="7" s="1"/>
  <c r="HF389" i="7" s="1"/>
  <c r="HL389" i="7" s="1"/>
  <c r="HR389" i="7" s="1"/>
  <c r="HX389" i="7" s="1"/>
  <c r="CC390" i="7"/>
  <c r="CD179" i="7"/>
  <c r="CJ179" i="7" s="1"/>
  <c r="CP179" i="7" s="1"/>
  <c r="CV179" i="7" s="1"/>
  <c r="DB179" i="7" s="1"/>
  <c r="DH179" i="7" s="1"/>
  <c r="DN179" i="7" s="1"/>
  <c r="DT179" i="7" s="1"/>
  <c r="DZ179" i="7" s="1"/>
  <c r="EF179" i="7" s="1"/>
  <c r="EL179" i="7" s="1"/>
  <c r="ER179" i="7" s="1"/>
  <c r="EX179" i="7" s="1"/>
  <c r="CC180" i="7"/>
  <c r="JH388" i="7"/>
  <c r="FD179" i="7" l="1"/>
  <c r="FJ179" i="7" s="1"/>
  <c r="FP179" i="7" s="1"/>
  <c r="FV179" i="7" s="1"/>
  <c r="GB179" i="7" s="1"/>
  <c r="GH179" i="7" s="1"/>
  <c r="GN179" i="7" s="1"/>
  <c r="GT179" i="7" s="1"/>
  <c r="GZ179" i="7" s="1"/>
  <c r="HF179" i="7" s="1"/>
  <c r="HL179" i="7" s="1"/>
  <c r="HR179" i="7" s="1"/>
  <c r="HX179" i="7" s="1"/>
  <c r="ID179" i="7" s="1"/>
  <c r="IJ179" i="7" s="1"/>
  <c r="JN388" i="7"/>
  <c r="JT388" i="7" s="1"/>
  <c r="JZ388" i="7" s="1"/>
  <c r="KF388" i="7" s="1"/>
  <c r="KL388" i="7" s="1"/>
  <c r="KR388" i="7" s="1"/>
  <c r="KX388" i="7" s="1"/>
  <c r="LD388" i="7" s="1"/>
  <c r="LJ388" i="7" s="1"/>
  <c r="LP388" i="7" s="1"/>
  <c r="LV388" i="7" s="1"/>
  <c r="MB388" i="7" s="1"/>
  <c r="MH388" i="7" s="1"/>
  <c r="MN388" i="7" s="1"/>
  <c r="MT388" i="7" s="1"/>
  <c r="MZ388" i="7" s="1"/>
  <c r="NF388" i="7" s="1"/>
  <c r="NL388" i="7" s="1"/>
  <c r="NR388" i="7" s="1"/>
  <c r="ID389" i="7"/>
  <c r="IJ389" i="7" s="1"/>
  <c r="IP389" i="7" s="1"/>
  <c r="IV389" i="7" s="1"/>
  <c r="JB389" i="7" s="1"/>
  <c r="JH389" i="7" s="1"/>
  <c r="JN389" i="7" s="1"/>
  <c r="JT389" i="7" s="1"/>
  <c r="JZ389" i="7" s="1"/>
  <c r="IP178" i="7"/>
  <c r="IV178" i="7" s="1"/>
  <c r="JB178" i="7" s="1"/>
  <c r="CD180" i="7"/>
  <c r="CJ180" i="7" s="1"/>
  <c r="CC181" i="7"/>
  <c r="CC391" i="7"/>
  <c r="CD390" i="7"/>
  <c r="CJ390" i="7" s="1"/>
  <c r="CP390" i="7" s="1"/>
  <c r="CV390" i="7" s="1"/>
  <c r="DB390" i="7" s="1"/>
  <c r="DH390" i="7" s="1"/>
  <c r="DN390" i="7" s="1"/>
  <c r="DT390" i="7" s="1"/>
  <c r="DZ390" i="7" s="1"/>
  <c r="EF390" i="7" s="1"/>
  <c r="EL390" i="7" s="1"/>
  <c r="ER390" i="7" s="1"/>
  <c r="EX390" i="7" s="1"/>
  <c r="FD390" i="7" s="1"/>
  <c r="FJ390" i="7" s="1"/>
  <c r="FP390" i="7" s="1"/>
  <c r="FV390" i="7" s="1"/>
  <c r="GB390" i="7" s="1"/>
  <c r="GH390" i="7" s="1"/>
  <c r="GN390" i="7" s="1"/>
  <c r="GT390" i="7" s="1"/>
  <c r="GZ390" i="7" s="1"/>
  <c r="HF390" i="7" s="1"/>
  <c r="HL390" i="7" s="1"/>
  <c r="HR390" i="7" s="1"/>
  <c r="HX390" i="7" s="1"/>
  <c r="CP180" i="7" l="1"/>
  <c r="ID390" i="7"/>
  <c r="IJ390" i="7" s="1"/>
  <c r="IP390" i="7" s="1"/>
  <c r="IV390" i="7" s="1"/>
  <c r="JB390" i="7" s="1"/>
  <c r="IP179" i="7"/>
  <c r="IV179" i="7" s="1"/>
  <c r="JH178" i="7"/>
  <c r="JN178" i="7" s="1"/>
  <c r="JT178" i="7" s="1"/>
  <c r="JZ178" i="7" s="1"/>
  <c r="KF178" i="7" s="1"/>
  <c r="KL178" i="7" s="1"/>
  <c r="KR178" i="7" s="1"/>
  <c r="KX178" i="7" s="1"/>
  <c r="LD178" i="7" s="1"/>
  <c r="LJ178" i="7" s="1"/>
  <c r="LP178" i="7" s="1"/>
  <c r="LV178" i="7" s="1"/>
  <c r="MB178" i="7" s="1"/>
  <c r="MH178" i="7" s="1"/>
  <c r="MN178" i="7" s="1"/>
  <c r="MT178" i="7" s="1"/>
  <c r="MZ178" i="7" s="1"/>
  <c r="NF178" i="7" s="1"/>
  <c r="NL178" i="7" s="1"/>
  <c r="NR178" i="7" s="1"/>
  <c r="KF389" i="7"/>
  <c r="JH390" i="7"/>
  <c r="JN390" i="7" s="1"/>
  <c r="JT390" i="7" s="1"/>
  <c r="JZ390" i="7" s="1"/>
  <c r="CC182" i="7"/>
  <c r="CD181" i="7"/>
  <c r="CJ181" i="7" s="1"/>
  <c r="CP181" i="7" s="1"/>
  <c r="CV181" i="7" s="1"/>
  <c r="DB181" i="7" s="1"/>
  <c r="DH181" i="7" s="1"/>
  <c r="DN181" i="7" s="1"/>
  <c r="DT181" i="7" s="1"/>
  <c r="DZ181" i="7" s="1"/>
  <c r="EF181" i="7" s="1"/>
  <c r="EL181" i="7" s="1"/>
  <c r="ER181" i="7" s="1"/>
  <c r="EX181" i="7" s="1"/>
  <c r="FD181" i="7" s="1"/>
  <c r="FJ181" i="7" s="1"/>
  <c r="FP181" i="7" s="1"/>
  <c r="FV181" i="7" s="1"/>
  <c r="GB181" i="7" s="1"/>
  <c r="GH181" i="7" s="1"/>
  <c r="GN181" i="7" s="1"/>
  <c r="GT181" i="7" s="1"/>
  <c r="GZ181" i="7" s="1"/>
  <c r="HF181" i="7" s="1"/>
  <c r="HL181" i="7" s="1"/>
  <c r="HR181" i="7" s="1"/>
  <c r="HX181" i="7" s="1"/>
  <c r="CC392" i="7"/>
  <c r="CD391" i="7"/>
  <c r="CJ391" i="7" s="1"/>
  <c r="CP391" i="7" s="1"/>
  <c r="CV391" i="7" s="1"/>
  <c r="DB391" i="7" s="1"/>
  <c r="DH391" i="7" s="1"/>
  <c r="DN391" i="7" s="1"/>
  <c r="DT391" i="7" s="1"/>
  <c r="DZ391" i="7" s="1"/>
  <c r="EF391" i="7" s="1"/>
  <c r="EL391" i="7" s="1"/>
  <c r="ER391" i="7" s="1"/>
  <c r="EX391" i="7" s="1"/>
  <c r="FD391" i="7" s="1"/>
  <c r="FJ391" i="7" s="1"/>
  <c r="FP391" i="7" s="1"/>
  <c r="FV391" i="7" s="1"/>
  <c r="GB391" i="7" s="1"/>
  <c r="GH391" i="7" s="1"/>
  <c r="GN391" i="7" s="1"/>
  <c r="GT391" i="7" s="1"/>
  <c r="GZ391" i="7" s="1"/>
  <c r="HF391" i="7" s="1"/>
  <c r="HL391" i="7" s="1"/>
  <c r="HR391" i="7" s="1"/>
  <c r="HX391" i="7" s="1"/>
  <c r="CV180" i="7" l="1"/>
  <c r="DB180" i="7" s="1"/>
  <c r="DH180" i="7" s="1"/>
  <c r="DN180" i="7" s="1"/>
  <c r="DT180" i="7" s="1"/>
  <c r="DZ180" i="7" s="1"/>
  <c r="EF180" i="7" s="1"/>
  <c r="EL180" i="7" s="1"/>
  <c r="ER180" i="7" s="1"/>
  <c r="EX180" i="7" s="1"/>
  <c r="FD180" i="7" s="1"/>
  <c r="FJ180" i="7" s="1"/>
  <c r="FP180" i="7" s="1"/>
  <c r="FV180" i="7" s="1"/>
  <c r="GB180" i="7" s="1"/>
  <c r="GH180" i="7" s="1"/>
  <c r="GN180" i="7" s="1"/>
  <c r="GT180" i="7" s="1"/>
  <c r="GZ180" i="7" s="1"/>
  <c r="HF180" i="7" s="1"/>
  <c r="HL180" i="7" s="1"/>
  <c r="HR180" i="7" s="1"/>
  <c r="HX180" i="7" s="1"/>
  <c r="ID180" i="7" s="1"/>
  <c r="IJ180" i="7" s="1"/>
  <c r="IP180" i="7" s="1"/>
  <c r="IV180" i="7" s="1"/>
  <c r="JB180" i="7" s="1"/>
  <c r="JB179" i="7"/>
  <c r="JH179" i="7" s="1"/>
  <c r="ID181" i="7"/>
  <c r="IJ181" i="7" s="1"/>
  <c r="IP181" i="7" s="1"/>
  <c r="IV181" i="7" s="1"/>
  <c r="ID391" i="7"/>
  <c r="IJ391" i="7" s="1"/>
  <c r="KL389" i="7"/>
  <c r="KR389" i="7" s="1"/>
  <c r="KX389" i="7" s="1"/>
  <c r="LD389" i="7" s="1"/>
  <c r="LJ389" i="7" s="1"/>
  <c r="LP389" i="7" s="1"/>
  <c r="LV389" i="7" s="1"/>
  <c r="MB389" i="7" s="1"/>
  <c r="MH389" i="7" s="1"/>
  <c r="MN389" i="7" s="1"/>
  <c r="MT389" i="7" s="1"/>
  <c r="MZ389" i="7" s="1"/>
  <c r="NF389" i="7" s="1"/>
  <c r="NL389" i="7" s="1"/>
  <c r="NR389" i="7" s="1"/>
  <c r="IP391" i="7"/>
  <c r="IV391" i="7" s="1"/>
  <c r="JB391" i="7" s="1"/>
  <c r="JH391" i="7" s="1"/>
  <c r="JN391" i="7" s="1"/>
  <c r="JT391" i="7" s="1"/>
  <c r="JZ391" i="7" s="1"/>
  <c r="KF391" i="7" s="1"/>
  <c r="KL391" i="7" s="1"/>
  <c r="KR391" i="7" s="1"/>
  <c r="KX391" i="7" s="1"/>
  <c r="LD391" i="7" s="1"/>
  <c r="LJ391" i="7" s="1"/>
  <c r="LP391" i="7" s="1"/>
  <c r="LV391" i="7" s="1"/>
  <c r="MB391" i="7" s="1"/>
  <c r="MH391" i="7" s="1"/>
  <c r="MN391" i="7" s="1"/>
  <c r="MT391" i="7" s="1"/>
  <c r="MZ391" i="7" s="1"/>
  <c r="NF391" i="7" s="1"/>
  <c r="NL391" i="7" s="1"/>
  <c r="NR391" i="7" s="1"/>
  <c r="KF390" i="7"/>
  <c r="KL390" i="7" s="1"/>
  <c r="KR390" i="7" s="1"/>
  <c r="KX390" i="7" s="1"/>
  <c r="LD390" i="7" s="1"/>
  <c r="LJ390" i="7" s="1"/>
  <c r="LP390" i="7" s="1"/>
  <c r="LV390" i="7" s="1"/>
  <c r="MB390" i="7" s="1"/>
  <c r="MH390" i="7" s="1"/>
  <c r="MN390" i="7" s="1"/>
  <c r="MT390" i="7" s="1"/>
  <c r="MZ390" i="7" s="1"/>
  <c r="NF390" i="7" s="1"/>
  <c r="NL390" i="7" s="1"/>
  <c r="NR390" i="7" s="1"/>
  <c r="CD392" i="7"/>
  <c r="CJ392" i="7" s="1"/>
  <c r="CP392" i="7" s="1"/>
  <c r="CV392" i="7" s="1"/>
  <c r="DB392" i="7" s="1"/>
  <c r="DH392" i="7" s="1"/>
  <c r="DN392" i="7" s="1"/>
  <c r="DT392" i="7" s="1"/>
  <c r="DZ392" i="7" s="1"/>
  <c r="EF392" i="7" s="1"/>
  <c r="EL392" i="7" s="1"/>
  <c r="ER392" i="7" s="1"/>
  <c r="EX392" i="7" s="1"/>
  <c r="FD392" i="7" s="1"/>
  <c r="FJ392" i="7" s="1"/>
  <c r="FP392" i="7" s="1"/>
  <c r="FV392" i="7" s="1"/>
  <c r="GB392" i="7" s="1"/>
  <c r="GH392" i="7" s="1"/>
  <c r="GN392" i="7" s="1"/>
  <c r="GT392" i="7" s="1"/>
  <c r="GZ392" i="7" s="1"/>
  <c r="HF392" i="7" s="1"/>
  <c r="HL392" i="7" s="1"/>
  <c r="HR392" i="7" s="1"/>
  <c r="HX392" i="7" s="1"/>
  <c r="CC393" i="7"/>
  <c r="CD182" i="7"/>
  <c r="CJ182" i="7" s="1"/>
  <c r="CP182" i="7" s="1"/>
  <c r="CV182" i="7" s="1"/>
  <c r="CC183" i="7"/>
  <c r="DB182" i="7" l="1"/>
  <c r="DH182" i="7" s="1"/>
  <c r="DN182" i="7" s="1"/>
  <c r="DT182" i="7" s="1"/>
  <c r="DZ182" i="7" s="1"/>
  <c r="EF182" i="7" s="1"/>
  <c r="EL182" i="7" s="1"/>
  <c r="ER182" i="7" s="1"/>
  <c r="EX182" i="7" s="1"/>
  <c r="FD182" i="7" s="1"/>
  <c r="FJ182" i="7" s="1"/>
  <c r="FP182" i="7" s="1"/>
  <c r="FV182" i="7" s="1"/>
  <c r="GB182" i="7" s="1"/>
  <c r="GH182" i="7" s="1"/>
  <c r="GN182" i="7" s="1"/>
  <c r="GT182" i="7" s="1"/>
  <c r="GZ182" i="7" s="1"/>
  <c r="HF182" i="7" s="1"/>
  <c r="HL182" i="7" s="1"/>
  <c r="HR182" i="7" s="1"/>
  <c r="HX182" i="7" s="1"/>
  <c r="ID182" i="7" s="1"/>
  <c r="IJ182" i="7" s="1"/>
  <c r="JH180" i="7"/>
  <c r="JN180" i="7" s="1"/>
  <c r="JT180" i="7" s="1"/>
  <c r="JZ180" i="7" s="1"/>
  <c r="KF180" i="7" s="1"/>
  <c r="KL180" i="7" s="1"/>
  <c r="KR180" i="7" s="1"/>
  <c r="KX180" i="7" s="1"/>
  <c r="LD180" i="7" s="1"/>
  <c r="LJ180" i="7" s="1"/>
  <c r="LP180" i="7" s="1"/>
  <c r="LV180" i="7" s="1"/>
  <c r="MB180" i="7" s="1"/>
  <c r="MH180" i="7" s="1"/>
  <c r="MN180" i="7" s="1"/>
  <c r="MT180" i="7" s="1"/>
  <c r="MZ180" i="7" s="1"/>
  <c r="NF180" i="7" s="1"/>
  <c r="NL180" i="7" s="1"/>
  <c r="NR180" i="7" s="1"/>
  <c r="JB181" i="7"/>
  <c r="JN179" i="7"/>
  <c r="JT179" i="7" s="1"/>
  <c r="JZ179" i="7" s="1"/>
  <c r="KF179" i="7" s="1"/>
  <c r="KL179" i="7" s="1"/>
  <c r="KR179" i="7" s="1"/>
  <c r="KX179" i="7" s="1"/>
  <c r="LD179" i="7" s="1"/>
  <c r="LJ179" i="7" s="1"/>
  <c r="LP179" i="7" s="1"/>
  <c r="LV179" i="7" s="1"/>
  <c r="MB179" i="7" s="1"/>
  <c r="MH179" i="7" s="1"/>
  <c r="MN179" i="7" s="1"/>
  <c r="MT179" i="7" s="1"/>
  <c r="MZ179" i="7" s="1"/>
  <c r="NF179" i="7" s="1"/>
  <c r="NL179" i="7" s="1"/>
  <c r="ID392" i="7"/>
  <c r="IJ392" i="7" s="1"/>
  <c r="IP392" i="7" s="1"/>
  <c r="IV392" i="7" s="1"/>
  <c r="JB392" i="7" s="1"/>
  <c r="CC184" i="7"/>
  <c r="CD183" i="7"/>
  <c r="CJ183" i="7" s="1"/>
  <c r="CP183" i="7" s="1"/>
  <c r="CV183" i="7" s="1"/>
  <c r="DB183" i="7" s="1"/>
  <c r="DH183" i="7" s="1"/>
  <c r="DN183" i="7" s="1"/>
  <c r="DT183" i="7" s="1"/>
  <c r="DZ183" i="7" s="1"/>
  <c r="EF183" i="7" s="1"/>
  <c r="EL183" i="7" s="1"/>
  <c r="CC394" i="7"/>
  <c r="CD393" i="7"/>
  <c r="CJ393" i="7" s="1"/>
  <c r="CP393" i="7" s="1"/>
  <c r="CV393" i="7" s="1"/>
  <c r="DB393" i="7" s="1"/>
  <c r="DH393" i="7" s="1"/>
  <c r="DN393" i="7" s="1"/>
  <c r="DT393" i="7" s="1"/>
  <c r="DZ393" i="7" s="1"/>
  <c r="EF393" i="7" s="1"/>
  <c r="EL393" i="7" s="1"/>
  <c r="ER393" i="7" s="1"/>
  <c r="EX393" i="7" s="1"/>
  <c r="FD393" i="7" s="1"/>
  <c r="FJ393" i="7" s="1"/>
  <c r="FP393" i="7" s="1"/>
  <c r="FV393" i="7" s="1"/>
  <c r="GB393" i="7" s="1"/>
  <c r="GH393" i="7" s="1"/>
  <c r="GN393" i="7" s="1"/>
  <c r="GT393" i="7" s="1"/>
  <c r="GZ393" i="7" s="1"/>
  <c r="HF393" i="7" s="1"/>
  <c r="HL393" i="7" s="1"/>
  <c r="HR393" i="7" s="1"/>
  <c r="HX393" i="7" s="1"/>
  <c r="ID393" i="7" s="1"/>
  <c r="IJ393" i="7" s="1"/>
  <c r="NR179" i="7" l="1"/>
  <c r="ER183" i="7"/>
  <c r="EX183" i="7" s="1"/>
  <c r="FD183" i="7" s="1"/>
  <c r="FJ183" i="7" s="1"/>
  <c r="FP183" i="7" s="1"/>
  <c r="FV183" i="7" s="1"/>
  <c r="GB183" i="7" s="1"/>
  <c r="GH183" i="7" s="1"/>
  <c r="GN183" i="7" s="1"/>
  <c r="GT183" i="7" s="1"/>
  <c r="GZ183" i="7" s="1"/>
  <c r="HF183" i="7" s="1"/>
  <c r="HL183" i="7" s="1"/>
  <c r="HR183" i="7" s="1"/>
  <c r="HX183" i="7" s="1"/>
  <c r="ID183" i="7" s="1"/>
  <c r="IJ183" i="7" s="1"/>
  <c r="JH181" i="7"/>
  <c r="JN181" i="7" s="1"/>
  <c r="JT181" i="7" s="1"/>
  <c r="JZ181" i="7" s="1"/>
  <c r="KF181" i="7" s="1"/>
  <c r="KL181" i="7" s="1"/>
  <c r="KR181" i="7" s="1"/>
  <c r="KX181" i="7" s="1"/>
  <c r="LD181" i="7" s="1"/>
  <c r="LJ181" i="7" s="1"/>
  <c r="LP181" i="7" s="1"/>
  <c r="LV181" i="7" s="1"/>
  <c r="MB181" i="7" s="1"/>
  <c r="MH181" i="7" s="1"/>
  <c r="MN181" i="7" s="1"/>
  <c r="MT181" i="7" s="1"/>
  <c r="MZ181" i="7" s="1"/>
  <c r="NF181" i="7" s="1"/>
  <c r="NL181" i="7" s="1"/>
  <c r="NR181" i="7" s="1"/>
  <c r="JH392" i="7"/>
  <c r="JN392" i="7" s="1"/>
  <c r="JT392" i="7" s="1"/>
  <c r="JZ392" i="7" s="1"/>
  <c r="KF392" i="7" s="1"/>
  <c r="KL392" i="7" s="1"/>
  <c r="KR392" i="7" s="1"/>
  <c r="KX392" i="7" s="1"/>
  <c r="LD392" i="7" s="1"/>
  <c r="LJ392" i="7" s="1"/>
  <c r="LP392" i="7" s="1"/>
  <c r="LV392" i="7" s="1"/>
  <c r="MB392" i="7" s="1"/>
  <c r="MH392" i="7" s="1"/>
  <c r="MN392" i="7" s="1"/>
  <c r="MT392" i="7" s="1"/>
  <c r="MZ392" i="7" s="1"/>
  <c r="NF392" i="7" s="1"/>
  <c r="NL392" i="7" s="1"/>
  <c r="NR392" i="7" s="1"/>
  <c r="IP393" i="7"/>
  <c r="IV393" i="7" s="1"/>
  <c r="JB393" i="7" s="1"/>
  <c r="JH393" i="7" s="1"/>
  <c r="JN393" i="7" s="1"/>
  <c r="JT393" i="7" s="1"/>
  <c r="JZ393" i="7" s="1"/>
  <c r="KF393" i="7" s="1"/>
  <c r="IP182" i="7"/>
  <c r="IV182" i="7" s="1"/>
  <c r="JB182" i="7" s="1"/>
  <c r="JH182" i="7" s="1"/>
  <c r="JN182" i="7" s="1"/>
  <c r="JT182" i="7" s="1"/>
  <c r="CD394" i="7"/>
  <c r="CJ394" i="7" s="1"/>
  <c r="CP394" i="7" s="1"/>
  <c r="CV394" i="7" s="1"/>
  <c r="DB394" i="7" s="1"/>
  <c r="DH394" i="7" s="1"/>
  <c r="DN394" i="7" s="1"/>
  <c r="DT394" i="7" s="1"/>
  <c r="DZ394" i="7" s="1"/>
  <c r="EF394" i="7" s="1"/>
  <c r="EL394" i="7" s="1"/>
  <c r="ER394" i="7" s="1"/>
  <c r="EX394" i="7" s="1"/>
  <c r="FD394" i="7" s="1"/>
  <c r="FJ394" i="7" s="1"/>
  <c r="FP394" i="7" s="1"/>
  <c r="FV394" i="7" s="1"/>
  <c r="GB394" i="7" s="1"/>
  <c r="GH394" i="7" s="1"/>
  <c r="GN394" i="7" s="1"/>
  <c r="GT394" i="7" s="1"/>
  <c r="GZ394" i="7" s="1"/>
  <c r="HF394" i="7" s="1"/>
  <c r="HL394" i="7" s="1"/>
  <c r="HR394" i="7" s="1"/>
  <c r="HX394" i="7" s="1"/>
  <c r="CC395" i="7"/>
  <c r="CD184" i="7"/>
  <c r="CJ184" i="7" s="1"/>
  <c r="CP184" i="7" s="1"/>
  <c r="CV184" i="7" s="1"/>
  <c r="DB184" i="7" s="1"/>
  <c r="DH184" i="7" s="1"/>
  <c r="DN184" i="7" s="1"/>
  <c r="DT184" i="7" s="1"/>
  <c r="DZ184" i="7" s="1"/>
  <c r="EF184" i="7" s="1"/>
  <c r="EL184" i="7" s="1"/>
  <c r="ER184" i="7" s="1"/>
  <c r="EX184" i="7" s="1"/>
  <c r="FD184" i="7" s="1"/>
  <c r="FJ184" i="7" s="1"/>
  <c r="FP184" i="7" s="1"/>
  <c r="FV184" i="7" s="1"/>
  <c r="GB184" i="7" s="1"/>
  <c r="GH184" i="7" s="1"/>
  <c r="GN184" i="7" s="1"/>
  <c r="GT184" i="7" s="1"/>
  <c r="GZ184" i="7" s="1"/>
  <c r="HF184" i="7" s="1"/>
  <c r="HL184" i="7" s="1"/>
  <c r="HR184" i="7" s="1"/>
  <c r="HX184" i="7" s="1"/>
  <c r="ID184" i="7" s="1"/>
  <c r="CC185" i="7"/>
  <c r="ID394" i="7" l="1"/>
  <c r="IJ394" i="7" s="1"/>
  <c r="IP394" i="7" s="1"/>
  <c r="IV394" i="7" s="1"/>
  <c r="JB394" i="7" s="1"/>
  <c r="JH394" i="7" s="1"/>
  <c r="JN394" i="7" s="1"/>
  <c r="JT394" i="7" s="1"/>
  <c r="JZ394" i="7" s="1"/>
  <c r="KF394" i="7" s="1"/>
  <c r="KL394" i="7" s="1"/>
  <c r="KR394" i="7" s="1"/>
  <c r="KX394" i="7" s="1"/>
  <c r="LD394" i="7" s="1"/>
  <c r="LJ394" i="7" s="1"/>
  <c r="LP394" i="7" s="1"/>
  <c r="LV394" i="7" s="1"/>
  <c r="MB394" i="7" s="1"/>
  <c r="MH394" i="7" s="1"/>
  <c r="MN394" i="7" s="1"/>
  <c r="MT394" i="7" s="1"/>
  <c r="MZ394" i="7" s="1"/>
  <c r="NF394" i="7" s="1"/>
  <c r="NL394" i="7" s="1"/>
  <c r="NR394" i="7" s="1"/>
  <c r="JZ182" i="7"/>
  <c r="KF182" i="7" s="1"/>
  <c r="KL182" i="7" s="1"/>
  <c r="KR182" i="7" s="1"/>
  <c r="KX182" i="7" s="1"/>
  <c r="LD182" i="7" s="1"/>
  <c r="LJ182" i="7" s="1"/>
  <c r="LP182" i="7" s="1"/>
  <c r="LV182" i="7" s="1"/>
  <c r="MB182" i="7" s="1"/>
  <c r="MH182" i="7" s="1"/>
  <c r="MN182" i="7" s="1"/>
  <c r="MT182" i="7" s="1"/>
  <c r="MZ182" i="7" s="1"/>
  <c r="NF182" i="7" s="1"/>
  <c r="NL182" i="7" s="1"/>
  <c r="NR182" i="7" s="1"/>
  <c r="KL393" i="7"/>
  <c r="KR393" i="7" s="1"/>
  <c r="KX393" i="7" s="1"/>
  <c r="LD393" i="7" s="1"/>
  <c r="LJ393" i="7" s="1"/>
  <c r="LP393" i="7" s="1"/>
  <c r="LV393" i="7" s="1"/>
  <c r="MB393" i="7" s="1"/>
  <c r="MH393" i="7" s="1"/>
  <c r="MN393" i="7" s="1"/>
  <c r="MT393" i="7" s="1"/>
  <c r="MZ393" i="7" s="1"/>
  <c r="NF393" i="7" s="1"/>
  <c r="NL393" i="7" s="1"/>
  <c r="NR393" i="7" s="1"/>
  <c r="IP183" i="7"/>
  <c r="IV183" i="7" s="1"/>
  <c r="JB183" i="7" s="1"/>
  <c r="JH183" i="7" s="1"/>
  <c r="IJ184" i="7"/>
  <c r="CD185" i="7"/>
  <c r="CJ185" i="7" s="1"/>
  <c r="CP185" i="7" s="1"/>
  <c r="CV185" i="7" s="1"/>
  <c r="DB185" i="7" s="1"/>
  <c r="DH185" i="7" s="1"/>
  <c r="DN185" i="7" s="1"/>
  <c r="DT185" i="7" s="1"/>
  <c r="DZ185" i="7" s="1"/>
  <c r="EF185" i="7" s="1"/>
  <c r="EL185" i="7" s="1"/>
  <c r="ER185" i="7" s="1"/>
  <c r="EX185" i="7" s="1"/>
  <c r="FD185" i="7" s="1"/>
  <c r="FJ185" i="7" s="1"/>
  <c r="FP185" i="7" s="1"/>
  <c r="FV185" i="7" s="1"/>
  <c r="GB185" i="7" s="1"/>
  <c r="GH185" i="7" s="1"/>
  <c r="GN185" i="7" s="1"/>
  <c r="GT185" i="7" s="1"/>
  <c r="GZ185" i="7" s="1"/>
  <c r="HF185" i="7" s="1"/>
  <c r="HL185" i="7" s="1"/>
  <c r="HR185" i="7" s="1"/>
  <c r="HX185" i="7" s="1"/>
  <c r="CC186" i="7"/>
  <c r="CC396" i="7"/>
  <c r="CD395" i="7"/>
  <c r="CJ395" i="7" s="1"/>
  <c r="CP395" i="7" s="1"/>
  <c r="CV395" i="7" s="1"/>
  <c r="DB395" i="7" s="1"/>
  <c r="DH395" i="7" s="1"/>
  <c r="DN395" i="7" s="1"/>
  <c r="DT395" i="7" s="1"/>
  <c r="DZ395" i="7" s="1"/>
  <c r="EF395" i="7" s="1"/>
  <c r="EL395" i="7" s="1"/>
  <c r="ER395" i="7" s="1"/>
  <c r="EX395" i="7" s="1"/>
  <c r="FD395" i="7" s="1"/>
  <c r="FJ395" i="7" s="1"/>
  <c r="FP395" i="7" s="1"/>
  <c r="FV395" i="7" s="1"/>
  <c r="GB395" i="7" s="1"/>
  <c r="GH395" i="7" s="1"/>
  <c r="GN395" i="7" s="1"/>
  <c r="GT395" i="7" s="1"/>
  <c r="GZ395" i="7" s="1"/>
  <c r="HF395" i="7" s="1"/>
  <c r="HL395" i="7" s="1"/>
  <c r="HR395" i="7" s="1"/>
  <c r="HX395" i="7" s="1"/>
  <c r="ID395" i="7" s="1"/>
  <c r="IP184" i="7" l="1"/>
  <c r="IV184" i="7" s="1"/>
  <c r="JB184" i="7" s="1"/>
  <c r="JH184" i="7" s="1"/>
  <c r="JN183" i="7"/>
  <c r="JT183" i="7" s="1"/>
  <c r="JZ183" i="7" s="1"/>
  <c r="KF183" i="7" s="1"/>
  <c r="KL183" i="7" s="1"/>
  <c r="KR183" i="7" s="1"/>
  <c r="KX183" i="7" s="1"/>
  <c r="LD183" i="7" s="1"/>
  <c r="LJ183" i="7" s="1"/>
  <c r="LP183" i="7" s="1"/>
  <c r="LV183" i="7" s="1"/>
  <c r="MB183" i="7" s="1"/>
  <c r="MH183" i="7" s="1"/>
  <c r="MN183" i="7" s="1"/>
  <c r="MT183" i="7" s="1"/>
  <c r="MZ183" i="7" s="1"/>
  <c r="NF183" i="7" s="1"/>
  <c r="NL183" i="7" s="1"/>
  <c r="NR183" i="7" s="1"/>
  <c r="ID185" i="7"/>
  <c r="IJ185" i="7" s="1"/>
  <c r="IJ395" i="7"/>
  <c r="IP395" i="7" s="1"/>
  <c r="IV395" i="7" s="1"/>
  <c r="CC187" i="7"/>
  <c r="CD186" i="7"/>
  <c r="CJ186" i="7" s="1"/>
  <c r="CP186" i="7" s="1"/>
  <c r="CC397" i="7"/>
  <c r="CD396" i="7"/>
  <c r="CJ396" i="7" s="1"/>
  <c r="CP396" i="7" s="1"/>
  <c r="CV396" i="7" s="1"/>
  <c r="DB396" i="7" s="1"/>
  <c r="DH396" i="7" s="1"/>
  <c r="DN396" i="7" s="1"/>
  <c r="DT396" i="7" s="1"/>
  <c r="DZ396" i="7" s="1"/>
  <c r="EF396" i="7" s="1"/>
  <c r="EL396" i="7" s="1"/>
  <c r="ER396" i="7" s="1"/>
  <c r="EX396" i="7" s="1"/>
  <c r="FD396" i="7" s="1"/>
  <c r="FJ396" i="7" s="1"/>
  <c r="FP396" i="7" s="1"/>
  <c r="FV396" i="7" s="1"/>
  <c r="GB396" i="7" s="1"/>
  <c r="GH396" i="7" s="1"/>
  <c r="GN396" i="7" s="1"/>
  <c r="GT396" i="7" s="1"/>
  <c r="GZ396" i="7" s="1"/>
  <c r="HF396" i="7" s="1"/>
  <c r="HL396" i="7" s="1"/>
  <c r="HR396" i="7" s="1"/>
  <c r="HX396" i="7" s="1"/>
  <c r="CV186" i="7" l="1"/>
  <c r="DB186" i="7" s="1"/>
  <c r="DH186" i="7" s="1"/>
  <c r="DN186" i="7" s="1"/>
  <c r="DT186" i="7" s="1"/>
  <c r="DZ186" i="7" s="1"/>
  <c r="EF186" i="7" s="1"/>
  <c r="EL186" i="7" s="1"/>
  <c r="ER186" i="7" s="1"/>
  <c r="EX186" i="7" s="1"/>
  <c r="FD186" i="7" s="1"/>
  <c r="FJ186" i="7" s="1"/>
  <c r="FP186" i="7" s="1"/>
  <c r="FV186" i="7" s="1"/>
  <c r="GB186" i="7" s="1"/>
  <c r="GH186" i="7" s="1"/>
  <c r="GN186" i="7" s="1"/>
  <c r="GT186" i="7" s="1"/>
  <c r="GZ186" i="7" s="1"/>
  <c r="HF186" i="7" s="1"/>
  <c r="HL186" i="7" s="1"/>
  <c r="HR186" i="7" s="1"/>
  <c r="HX186" i="7" s="1"/>
  <c r="ID186" i="7" s="1"/>
  <c r="IJ186" i="7" s="1"/>
  <c r="JN184" i="7"/>
  <c r="JT184" i="7" s="1"/>
  <c r="JZ184" i="7" s="1"/>
  <c r="KF184" i="7" s="1"/>
  <c r="KL184" i="7" s="1"/>
  <c r="KR184" i="7" s="1"/>
  <c r="KX184" i="7" s="1"/>
  <c r="LD184" i="7" s="1"/>
  <c r="LJ184" i="7" s="1"/>
  <c r="LP184" i="7" s="1"/>
  <c r="LV184" i="7" s="1"/>
  <c r="MB184" i="7" s="1"/>
  <c r="MH184" i="7" s="1"/>
  <c r="MN184" i="7" s="1"/>
  <c r="MT184" i="7" s="1"/>
  <c r="MZ184" i="7" s="1"/>
  <c r="NF184" i="7" s="1"/>
  <c r="NL184" i="7" s="1"/>
  <c r="NR184" i="7" s="1"/>
  <c r="JB395" i="7"/>
  <c r="JH395" i="7" s="1"/>
  <c r="JN395" i="7" s="1"/>
  <c r="JT395" i="7" s="1"/>
  <c r="JZ395" i="7" s="1"/>
  <c r="KF395" i="7" s="1"/>
  <c r="KL395" i="7" s="1"/>
  <c r="KR395" i="7" s="1"/>
  <c r="KX395" i="7" s="1"/>
  <c r="LD395" i="7" s="1"/>
  <c r="LJ395" i="7" s="1"/>
  <c r="LP395" i="7" s="1"/>
  <c r="LV395" i="7" s="1"/>
  <c r="MB395" i="7" s="1"/>
  <c r="MH395" i="7" s="1"/>
  <c r="MN395" i="7" s="1"/>
  <c r="MT395" i="7" s="1"/>
  <c r="MZ395" i="7" s="1"/>
  <c r="NF395" i="7" s="1"/>
  <c r="NL395" i="7" s="1"/>
  <c r="NR395" i="7" s="1"/>
  <c r="ID396" i="7"/>
  <c r="IJ396" i="7" s="1"/>
  <c r="IP396" i="7" s="1"/>
  <c r="IV396" i="7" s="1"/>
  <c r="JB396" i="7" s="1"/>
  <c r="IP185" i="7"/>
  <c r="IV185" i="7" s="1"/>
  <c r="CD397" i="7"/>
  <c r="CJ397" i="7" s="1"/>
  <c r="CP397" i="7" s="1"/>
  <c r="CV397" i="7" s="1"/>
  <c r="DB397" i="7" s="1"/>
  <c r="DH397" i="7" s="1"/>
  <c r="DN397" i="7" s="1"/>
  <c r="DT397" i="7" s="1"/>
  <c r="DZ397" i="7" s="1"/>
  <c r="EF397" i="7" s="1"/>
  <c r="EL397" i="7" s="1"/>
  <c r="ER397" i="7" s="1"/>
  <c r="EX397" i="7" s="1"/>
  <c r="FD397" i="7" s="1"/>
  <c r="FJ397" i="7" s="1"/>
  <c r="FP397" i="7" s="1"/>
  <c r="FV397" i="7" s="1"/>
  <c r="GB397" i="7" s="1"/>
  <c r="GH397" i="7" s="1"/>
  <c r="GN397" i="7" s="1"/>
  <c r="GT397" i="7" s="1"/>
  <c r="GZ397" i="7" s="1"/>
  <c r="HF397" i="7" s="1"/>
  <c r="HL397" i="7" s="1"/>
  <c r="HR397" i="7" s="1"/>
  <c r="HX397" i="7" s="1"/>
  <c r="ID397" i="7" s="1"/>
  <c r="IJ397" i="7" s="1"/>
  <c r="CC398" i="7"/>
  <c r="CD187" i="7"/>
  <c r="CJ187" i="7" s="1"/>
  <c r="CP187" i="7" s="1"/>
  <c r="CV187" i="7" s="1"/>
  <c r="DB187" i="7" s="1"/>
  <c r="DH187" i="7" s="1"/>
  <c r="DN187" i="7" s="1"/>
  <c r="DT187" i="7" s="1"/>
  <c r="DZ187" i="7" s="1"/>
  <c r="EF187" i="7" s="1"/>
  <c r="EL187" i="7" s="1"/>
  <c r="ER187" i="7" s="1"/>
  <c r="EX187" i="7" s="1"/>
  <c r="FD187" i="7" s="1"/>
  <c r="FJ187" i="7" s="1"/>
  <c r="FP187" i="7" s="1"/>
  <c r="FV187" i="7" s="1"/>
  <c r="GB187" i="7" s="1"/>
  <c r="GH187" i="7" s="1"/>
  <c r="GN187" i="7" s="1"/>
  <c r="GT187" i="7" s="1"/>
  <c r="GZ187" i="7" s="1"/>
  <c r="HF187" i="7" s="1"/>
  <c r="HL187" i="7" s="1"/>
  <c r="HR187" i="7" s="1"/>
  <c r="HX187" i="7" s="1"/>
  <c r="CC188" i="7"/>
  <c r="IP186" i="7" l="1"/>
  <c r="IV186" i="7" s="1"/>
  <c r="JB185" i="7"/>
  <c r="JH396" i="7"/>
  <c r="JN396" i="7" s="1"/>
  <c r="JT396" i="7" s="1"/>
  <c r="JZ396" i="7" s="1"/>
  <c r="KF396" i="7" s="1"/>
  <c r="KL396" i="7" s="1"/>
  <c r="KR396" i="7" s="1"/>
  <c r="KX396" i="7" s="1"/>
  <c r="LD396" i="7" s="1"/>
  <c r="LJ396" i="7" s="1"/>
  <c r="LP396" i="7" s="1"/>
  <c r="LV396" i="7" s="1"/>
  <c r="MB396" i="7" s="1"/>
  <c r="MH396" i="7" s="1"/>
  <c r="MN396" i="7" s="1"/>
  <c r="MT396" i="7" s="1"/>
  <c r="MZ396" i="7" s="1"/>
  <c r="NF396" i="7" s="1"/>
  <c r="NL396" i="7" s="1"/>
  <c r="NR396" i="7" s="1"/>
  <c r="ID187" i="7"/>
  <c r="IJ187" i="7" s="1"/>
  <c r="IP187" i="7" s="1"/>
  <c r="IV187" i="7" s="1"/>
  <c r="JB187" i="7" s="1"/>
  <c r="IP397" i="7"/>
  <c r="IV397" i="7" s="1"/>
  <c r="JB397" i="7" s="1"/>
  <c r="JH185" i="7"/>
  <c r="JN185" i="7" s="1"/>
  <c r="JT185" i="7" s="1"/>
  <c r="JZ185" i="7" s="1"/>
  <c r="KF185" i="7" s="1"/>
  <c r="KL185" i="7" s="1"/>
  <c r="KR185" i="7" s="1"/>
  <c r="KX185" i="7" s="1"/>
  <c r="CC189" i="7"/>
  <c r="CD188" i="7"/>
  <c r="CJ188" i="7" s="1"/>
  <c r="CD398" i="7"/>
  <c r="CJ398" i="7" s="1"/>
  <c r="CP398" i="7" s="1"/>
  <c r="CV398" i="7" s="1"/>
  <c r="DB398" i="7" s="1"/>
  <c r="DH398" i="7" s="1"/>
  <c r="DN398" i="7" s="1"/>
  <c r="DT398" i="7" s="1"/>
  <c r="DZ398" i="7" s="1"/>
  <c r="EF398" i="7" s="1"/>
  <c r="EL398" i="7" s="1"/>
  <c r="ER398" i="7" s="1"/>
  <c r="EX398" i="7" s="1"/>
  <c r="FD398" i="7" s="1"/>
  <c r="FJ398" i="7" s="1"/>
  <c r="FP398" i="7" s="1"/>
  <c r="FV398" i="7" s="1"/>
  <c r="GB398" i="7" s="1"/>
  <c r="GH398" i="7" s="1"/>
  <c r="GN398" i="7" s="1"/>
  <c r="GT398" i="7" s="1"/>
  <c r="GZ398" i="7" s="1"/>
  <c r="HF398" i="7" s="1"/>
  <c r="HL398" i="7" s="1"/>
  <c r="HR398" i="7" s="1"/>
  <c r="HX398" i="7" s="1"/>
  <c r="CC399" i="7"/>
  <c r="CP188" i="7" l="1"/>
  <c r="CV188" i="7" s="1"/>
  <c r="DB188" i="7" s="1"/>
  <c r="DH188" i="7" s="1"/>
  <c r="DN188" i="7" s="1"/>
  <c r="DT188" i="7" s="1"/>
  <c r="DZ188" i="7" s="1"/>
  <c r="EF188" i="7" s="1"/>
  <c r="EL188" i="7" s="1"/>
  <c r="ER188" i="7" s="1"/>
  <c r="EX188" i="7" s="1"/>
  <c r="FD188" i="7" s="1"/>
  <c r="FJ188" i="7" s="1"/>
  <c r="FP188" i="7" s="1"/>
  <c r="FV188" i="7" s="1"/>
  <c r="GB188" i="7" s="1"/>
  <c r="GH188" i="7" s="1"/>
  <c r="GN188" i="7" s="1"/>
  <c r="GT188" i="7" s="1"/>
  <c r="GZ188" i="7" s="1"/>
  <c r="HF188" i="7" s="1"/>
  <c r="HL188" i="7" s="1"/>
  <c r="HR188" i="7" s="1"/>
  <c r="HX188" i="7" s="1"/>
  <c r="ID188" i="7" s="1"/>
  <c r="IJ188" i="7" s="1"/>
  <c r="IP188" i="7" s="1"/>
  <c r="IV188" i="7" s="1"/>
  <c r="JH187" i="7"/>
  <c r="JN187" i="7" s="1"/>
  <c r="JT187" i="7" s="1"/>
  <c r="JZ187" i="7" s="1"/>
  <c r="KF187" i="7" s="1"/>
  <c r="X69" i="7"/>
  <c r="Y69" i="7" s="1"/>
  <c r="JB186" i="7"/>
  <c r="JH397" i="7"/>
  <c r="JN397" i="7" s="1"/>
  <c r="JT397" i="7" s="1"/>
  <c r="JZ397" i="7" s="1"/>
  <c r="KF397" i="7" s="1"/>
  <c r="KL397" i="7" s="1"/>
  <c r="KR397" i="7" s="1"/>
  <c r="KX397" i="7" s="1"/>
  <c r="LD397" i="7" s="1"/>
  <c r="LJ397" i="7" s="1"/>
  <c r="LP397" i="7" s="1"/>
  <c r="LV397" i="7" s="1"/>
  <c r="MB397" i="7" s="1"/>
  <c r="MH397" i="7" s="1"/>
  <c r="MN397" i="7" s="1"/>
  <c r="MT397" i="7" s="1"/>
  <c r="MZ397" i="7" s="1"/>
  <c r="NF397" i="7" s="1"/>
  <c r="NL397" i="7" s="1"/>
  <c r="NR397" i="7" s="1"/>
  <c r="ID398" i="7"/>
  <c r="IJ398" i="7" s="1"/>
  <c r="IP398" i="7" s="1"/>
  <c r="IV398" i="7" s="1"/>
  <c r="JB398" i="7" s="1"/>
  <c r="JH398" i="7" s="1"/>
  <c r="JN398" i="7" s="1"/>
  <c r="JT398" i="7" s="1"/>
  <c r="JZ398" i="7" s="1"/>
  <c r="KF398" i="7" s="1"/>
  <c r="LD185" i="7"/>
  <c r="LJ185" i="7" s="1"/>
  <c r="LP185" i="7" s="1"/>
  <c r="LV185" i="7" s="1"/>
  <c r="MB185" i="7" s="1"/>
  <c r="MH185" i="7" s="1"/>
  <c r="MN185" i="7" s="1"/>
  <c r="MT185" i="7" s="1"/>
  <c r="MZ185" i="7" s="1"/>
  <c r="NF185" i="7" s="1"/>
  <c r="NL185" i="7" s="1"/>
  <c r="NR185" i="7" s="1"/>
  <c r="CC400" i="7"/>
  <c r="CD399" i="7"/>
  <c r="CJ399" i="7" s="1"/>
  <c r="CP399" i="7" s="1"/>
  <c r="CV399" i="7" s="1"/>
  <c r="DB399" i="7" s="1"/>
  <c r="DH399" i="7" s="1"/>
  <c r="DN399" i="7" s="1"/>
  <c r="DT399" i="7" s="1"/>
  <c r="DZ399" i="7" s="1"/>
  <c r="EF399" i="7" s="1"/>
  <c r="EL399" i="7" s="1"/>
  <c r="ER399" i="7" s="1"/>
  <c r="EX399" i="7" s="1"/>
  <c r="FD399" i="7" s="1"/>
  <c r="FJ399" i="7" s="1"/>
  <c r="FP399" i="7" s="1"/>
  <c r="FV399" i="7" s="1"/>
  <c r="GB399" i="7" s="1"/>
  <c r="GH399" i="7" s="1"/>
  <c r="GN399" i="7" s="1"/>
  <c r="GT399" i="7" s="1"/>
  <c r="GZ399" i="7" s="1"/>
  <c r="HF399" i="7" s="1"/>
  <c r="HL399" i="7" s="1"/>
  <c r="HR399" i="7" s="1"/>
  <c r="HX399" i="7" s="1"/>
  <c r="ID399" i="7" s="1"/>
  <c r="CD189" i="7"/>
  <c r="CJ189" i="7" s="1"/>
  <c r="CP189" i="7" s="1"/>
  <c r="CV189" i="7" s="1"/>
  <c r="DB189" i="7" s="1"/>
  <c r="DH189" i="7" s="1"/>
  <c r="DN189" i="7" s="1"/>
  <c r="CC190" i="7"/>
  <c r="DT189" i="7" l="1"/>
  <c r="DZ189" i="7" s="1"/>
  <c r="EF189" i="7" s="1"/>
  <c r="EL189" i="7" s="1"/>
  <c r="ER189" i="7" s="1"/>
  <c r="EX189" i="7" s="1"/>
  <c r="FD189" i="7" s="1"/>
  <c r="FJ189" i="7" s="1"/>
  <c r="FP189" i="7" s="1"/>
  <c r="FV189" i="7" s="1"/>
  <c r="GB189" i="7" s="1"/>
  <c r="GH189" i="7" s="1"/>
  <c r="GN189" i="7" s="1"/>
  <c r="GT189" i="7" s="1"/>
  <c r="GZ189" i="7" s="1"/>
  <c r="HF189" i="7" s="1"/>
  <c r="HL189" i="7" s="1"/>
  <c r="HR189" i="7" s="1"/>
  <c r="HX189" i="7" s="1"/>
  <c r="ID189" i="7" s="1"/>
  <c r="IJ189" i="7" s="1"/>
  <c r="JH186" i="7"/>
  <c r="JN186" i="7" s="1"/>
  <c r="JT186" i="7" s="1"/>
  <c r="JZ186" i="7" s="1"/>
  <c r="KF186" i="7" s="1"/>
  <c r="KL186" i="7" s="1"/>
  <c r="KR186" i="7" s="1"/>
  <c r="KX186" i="7" s="1"/>
  <c r="LD186" i="7" s="1"/>
  <c r="LJ186" i="7" s="1"/>
  <c r="LP186" i="7" s="1"/>
  <c r="LV186" i="7" s="1"/>
  <c r="MB186" i="7" s="1"/>
  <c r="MH186" i="7" s="1"/>
  <c r="MN186" i="7" s="1"/>
  <c r="MT186" i="7" s="1"/>
  <c r="MZ186" i="7" s="1"/>
  <c r="NF186" i="7" s="1"/>
  <c r="NL186" i="7" s="1"/>
  <c r="NR186" i="7" s="1"/>
  <c r="Z69" i="7"/>
  <c r="AB69" i="7"/>
  <c r="JB188" i="7"/>
  <c r="JH188" i="7" s="1"/>
  <c r="JN188" i="7" s="1"/>
  <c r="JT188" i="7" s="1"/>
  <c r="JZ188" i="7" s="1"/>
  <c r="KF188" i="7" s="1"/>
  <c r="KL188" i="7" s="1"/>
  <c r="KR188" i="7" s="1"/>
  <c r="KX188" i="7" s="1"/>
  <c r="KL398" i="7"/>
  <c r="KR398" i="7" s="1"/>
  <c r="KX398" i="7" s="1"/>
  <c r="KL187" i="7"/>
  <c r="KR187" i="7" s="1"/>
  <c r="KX187" i="7" s="1"/>
  <c r="LD187" i="7" s="1"/>
  <c r="LJ187" i="7" s="1"/>
  <c r="LP187" i="7" s="1"/>
  <c r="LV187" i="7" s="1"/>
  <c r="MB187" i="7" s="1"/>
  <c r="MH187" i="7" s="1"/>
  <c r="MN187" i="7" s="1"/>
  <c r="MT187" i="7" s="1"/>
  <c r="MZ187" i="7" s="1"/>
  <c r="NF187" i="7" s="1"/>
  <c r="NL187" i="7" s="1"/>
  <c r="NR187" i="7" s="1"/>
  <c r="IJ399" i="7"/>
  <c r="CD190" i="7"/>
  <c r="CJ190" i="7" s="1"/>
  <c r="CC191" i="7"/>
  <c r="CC401" i="7"/>
  <c r="CD400" i="7"/>
  <c r="CJ400" i="7" s="1"/>
  <c r="CP400" i="7" s="1"/>
  <c r="CV400" i="7" s="1"/>
  <c r="DB400" i="7" s="1"/>
  <c r="DH400" i="7" s="1"/>
  <c r="DN400" i="7" s="1"/>
  <c r="DT400" i="7" s="1"/>
  <c r="DZ400" i="7" s="1"/>
  <c r="EF400" i="7" s="1"/>
  <c r="EL400" i="7" s="1"/>
  <c r="ER400" i="7" s="1"/>
  <c r="EX400" i="7" s="1"/>
  <c r="FD400" i="7" s="1"/>
  <c r="FJ400" i="7" s="1"/>
  <c r="FP400" i="7" s="1"/>
  <c r="FV400" i="7" s="1"/>
  <c r="GB400" i="7" s="1"/>
  <c r="GH400" i="7" s="1"/>
  <c r="GN400" i="7" s="1"/>
  <c r="GT400" i="7" s="1"/>
  <c r="GZ400" i="7" s="1"/>
  <c r="HF400" i="7" s="1"/>
  <c r="HL400" i="7" s="1"/>
  <c r="HR400" i="7" s="1"/>
  <c r="HX400" i="7" s="1"/>
  <c r="ID400" i="7" s="1"/>
  <c r="IJ400" i="7" s="1"/>
  <c r="AK69" i="7" l="1"/>
  <c r="CP190" i="7"/>
  <c r="CV190" i="7" s="1"/>
  <c r="DB190" i="7" s="1"/>
  <c r="DH190" i="7" s="1"/>
  <c r="DN190" i="7" s="1"/>
  <c r="DT190" i="7" s="1"/>
  <c r="DZ190" i="7" s="1"/>
  <c r="EF190" i="7" s="1"/>
  <c r="EL190" i="7" s="1"/>
  <c r="ER190" i="7" s="1"/>
  <c r="EX190" i="7" s="1"/>
  <c r="FD190" i="7" s="1"/>
  <c r="FJ190" i="7" s="1"/>
  <c r="FP190" i="7" s="1"/>
  <c r="FV190" i="7" s="1"/>
  <c r="GB190" i="7" s="1"/>
  <c r="GH190" i="7" s="1"/>
  <c r="GN190" i="7" s="1"/>
  <c r="GT190" i="7" s="1"/>
  <c r="GZ190" i="7" s="1"/>
  <c r="HF190" i="7" s="1"/>
  <c r="HL190" i="7" s="1"/>
  <c r="HR190" i="7" s="1"/>
  <c r="HX190" i="7" s="1"/>
  <c r="ID190" i="7" s="1"/>
  <c r="IP400" i="7"/>
  <c r="IV400" i="7" s="1"/>
  <c r="JB400" i="7" s="1"/>
  <c r="JH400" i="7" s="1"/>
  <c r="JN400" i="7" s="1"/>
  <c r="JT400" i="7" s="1"/>
  <c r="JZ400" i="7" s="1"/>
  <c r="KF400" i="7" s="1"/>
  <c r="LD188" i="7"/>
  <c r="LJ188" i="7" s="1"/>
  <c r="LP188" i="7" s="1"/>
  <c r="LV188" i="7" s="1"/>
  <c r="MB188" i="7" s="1"/>
  <c r="MH188" i="7" s="1"/>
  <c r="MN188" i="7" s="1"/>
  <c r="MT188" i="7" s="1"/>
  <c r="MZ188" i="7" s="1"/>
  <c r="NF188" i="7" s="1"/>
  <c r="NL188" i="7" s="1"/>
  <c r="NR188" i="7" s="1"/>
  <c r="LD398" i="7"/>
  <c r="LJ398" i="7" s="1"/>
  <c r="LP398" i="7" s="1"/>
  <c r="LV398" i="7" s="1"/>
  <c r="MB398" i="7" s="1"/>
  <c r="MH398" i="7" s="1"/>
  <c r="MN398" i="7" s="1"/>
  <c r="MT398" i="7" s="1"/>
  <c r="MZ398" i="7" s="1"/>
  <c r="NF398" i="7" s="1"/>
  <c r="NL398" i="7" s="1"/>
  <c r="NR398" i="7" s="1"/>
  <c r="IP399" i="7"/>
  <c r="IV399" i="7" s="1"/>
  <c r="JB399" i="7" s="1"/>
  <c r="IP189" i="7"/>
  <c r="IV189" i="7" s="1"/>
  <c r="JB189" i="7" s="1"/>
  <c r="CD401" i="7"/>
  <c r="CJ401" i="7" s="1"/>
  <c r="CP401" i="7" s="1"/>
  <c r="CV401" i="7" s="1"/>
  <c r="DB401" i="7" s="1"/>
  <c r="CC402" i="7"/>
  <c r="CD191" i="7"/>
  <c r="CJ191" i="7" s="1"/>
  <c r="CP191" i="7" s="1"/>
  <c r="CV191" i="7" s="1"/>
  <c r="CC192" i="7"/>
  <c r="DB191" i="7" l="1"/>
  <c r="DH401" i="7"/>
  <c r="DN401" i="7" s="1"/>
  <c r="DT401" i="7" s="1"/>
  <c r="DZ401" i="7" s="1"/>
  <c r="EF401" i="7" s="1"/>
  <c r="EL401" i="7" s="1"/>
  <c r="ER401" i="7" s="1"/>
  <c r="EX401" i="7" s="1"/>
  <c r="FD401" i="7" s="1"/>
  <c r="FJ401" i="7" s="1"/>
  <c r="FP401" i="7" s="1"/>
  <c r="FV401" i="7" s="1"/>
  <c r="GB401" i="7" s="1"/>
  <c r="GH401" i="7" s="1"/>
  <c r="GN401" i="7" s="1"/>
  <c r="GT401" i="7" s="1"/>
  <c r="GZ401" i="7" s="1"/>
  <c r="HF401" i="7" s="1"/>
  <c r="HL401" i="7" s="1"/>
  <c r="HR401" i="7" s="1"/>
  <c r="HX401" i="7" s="1"/>
  <c r="ID401" i="7" s="1"/>
  <c r="IJ401" i="7" s="1"/>
  <c r="IJ190" i="7"/>
  <c r="KL400" i="7"/>
  <c r="KR400" i="7" s="1"/>
  <c r="KX400" i="7" s="1"/>
  <c r="LD400" i="7" s="1"/>
  <c r="LJ400" i="7" s="1"/>
  <c r="LP400" i="7" s="1"/>
  <c r="LV400" i="7" s="1"/>
  <c r="MB400" i="7" s="1"/>
  <c r="MH400" i="7" s="1"/>
  <c r="MN400" i="7" s="1"/>
  <c r="MT400" i="7" s="1"/>
  <c r="MZ400" i="7" s="1"/>
  <c r="NF400" i="7" s="1"/>
  <c r="NL400" i="7" s="1"/>
  <c r="NR400" i="7" s="1"/>
  <c r="JH189" i="7"/>
  <c r="JN189" i="7" s="1"/>
  <c r="JT189" i="7" s="1"/>
  <c r="JZ189" i="7" s="1"/>
  <c r="KF189" i="7" s="1"/>
  <c r="JH399" i="7"/>
  <c r="JN399" i="7" s="1"/>
  <c r="JT399" i="7" s="1"/>
  <c r="JZ399" i="7" s="1"/>
  <c r="KF399" i="7" s="1"/>
  <c r="CC193" i="7"/>
  <c r="CD192" i="7"/>
  <c r="CJ192" i="7" s="1"/>
  <c r="CP192" i="7" s="1"/>
  <c r="CV192" i="7" s="1"/>
  <c r="CD402" i="7"/>
  <c r="CJ402" i="7" s="1"/>
  <c r="CP402" i="7" s="1"/>
  <c r="CC403" i="7"/>
  <c r="DB192" i="7" l="1"/>
  <c r="DH192" i="7" s="1"/>
  <c r="DN192" i="7" s="1"/>
  <c r="DT192" i="7" s="1"/>
  <c r="DH191" i="7"/>
  <c r="DN191" i="7" s="1"/>
  <c r="DT191" i="7" s="1"/>
  <c r="DZ191" i="7" s="1"/>
  <c r="EF191" i="7" s="1"/>
  <c r="EL191" i="7" s="1"/>
  <c r="DZ192" i="7"/>
  <c r="EF192" i="7" s="1"/>
  <c r="EL192" i="7" s="1"/>
  <c r="CV402" i="7"/>
  <c r="DB402" i="7" s="1"/>
  <c r="DH402" i="7" s="1"/>
  <c r="DN402" i="7" s="1"/>
  <c r="DT402" i="7" s="1"/>
  <c r="DZ402" i="7" s="1"/>
  <c r="EF402" i="7" s="1"/>
  <c r="EL402" i="7" s="1"/>
  <c r="ER402" i="7" s="1"/>
  <c r="EX402" i="7" s="1"/>
  <c r="FD402" i="7" s="1"/>
  <c r="FJ402" i="7" s="1"/>
  <c r="FP402" i="7" s="1"/>
  <c r="FV402" i="7" s="1"/>
  <c r="GB402" i="7" s="1"/>
  <c r="GH402" i="7" s="1"/>
  <c r="GN402" i="7" s="1"/>
  <c r="GT402" i="7" s="1"/>
  <c r="GZ402" i="7" s="1"/>
  <c r="HF402" i="7" s="1"/>
  <c r="HL402" i="7" s="1"/>
  <c r="HR402" i="7" s="1"/>
  <c r="HX402" i="7" s="1"/>
  <c r="ID402" i="7" s="1"/>
  <c r="IJ402" i="7" s="1"/>
  <c r="IP402" i="7" s="1"/>
  <c r="IV402" i="7" s="1"/>
  <c r="JB402" i="7" s="1"/>
  <c r="JH402" i="7" s="1"/>
  <c r="IP190" i="7"/>
  <c r="IV190" i="7" s="1"/>
  <c r="JB190" i="7" s="1"/>
  <c r="JH190" i="7" s="1"/>
  <c r="JN190" i="7" s="1"/>
  <c r="JT190" i="7" s="1"/>
  <c r="JZ190" i="7" s="1"/>
  <c r="KF190" i="7" s="1"/>
  <c r="KL190" i="7" s="1"/>
  <c r="KR190" i="7" s="1"/>
  <c r="KX190" i="7" s="1"/>
  <c r="LD190" i="7" s="1"/>
  <c r="LJ190" i="7" s="1"/>
  <c r="LP190" i="7" s="1"/>
  <c r="LV190" i="7" s="1"/>
  <c r="MB190" i="7" s="1"/>
  <c r="MH190" i="7" s="1"/>
  <c r="MN190" i="7" s="1"/>
  <c r="MT190" i="7" s="1"/>
  <c r="MZ190" i="7" s="1"/>
  <c r="NF190" i="7" s="1"/>
  <c r="NL190" i="7" s="1"/>
  <c r="NR190" i="7" s="1"/>
  <c r="KL399" i="7"/>
  <c r="KR399" i="7" s="1"/>
  <c r="KX399" i="7" s="1"/>
  <c r="LD399" i="7" s="1"/>
  <c r="LJ399" i="7" s="1"/>
  <c r="LP399" i="7" s="1"/>
  <c r="LV399" i="7" s="1"/>
  <c r="MB399" i="7" s="1"/>
  <c r="MH399" i="7" s="1"/>
  <c r="MN399" i="7" s="1"/>
  <c r="MT399" i="7" s="1"/>
  <c r="MZ399" i="7" s="1"/>
  <c r="NF399" i="7" s="1"/>
  <c r="NL399" i="7" s="1"/>
  <c r="NR399" i="7" s="1"/>
  <c r="KL189" i="7"/>
  <c r="KR189" i="7" s="1"/>
  <c r="KX189" i="7" s="1"/>
  <c r="IP401" i="7"/>
  <c r="IV401" i="7" s="1"/>
  <c r="JB401" i="7" s="1"/>
  <c r="JH401" i="7" s="1"/>
  <c r="CD403" i="7"/>
  <c r="CJ403" i="7" s="1"/>
  <c r="CP403" i="7" s="1"/>
  <c r="CV403" i="7" s="1"/>
  <c r="DB403" i="7" s="1"/>
  <c r="DH403" i="7" s="1"/>
  <c r="DN403" i="7" s="1"/>
  <c r="DT403" i="7" s="1"/>
  <c r="DZ403" i="7" s="1"/>
  <c r="EF403" i="7" s="1"/>
  <c r="EL403" i="7" s="1"/>
  <c r="ER403" i="7" s="1"/>
  <c r="EX403" i="7" s="1"/>
  <c r="FD403" i="7" s="1"/>
  <c r="FJ403" i="7" s="1"/>
  <c r="FP403" i="7" s="1"/>
  <c r="FV403" i="7" s="1"/>
  <c r="GB403" i="7" s="1"/>
  <c r="GH403" i="7" s="1"/>
  <c r="GN403" i="7" s="1"/>
  <c r="GT403" i="7" s="1"/>
  <c r="GZ403" i="7" s="1"/>
  <c r="HF403" i="7" s="1"/>
  <c r="HL403" i="7" s="1"/>
  <c r="HR403" i="7" s="1"/>
  <c r="HX403" i="7" s="1"/>
  <c r="ID403" i="7" s="1"/>
  <c r="CC404" i="7"/>
  <c r="CC194" i="7"/>
  <c r="CD193" i="7"/>
  <c r="CJ193" i="7" s="1"/>
  <c r="ER192" i="7" l="1"/>
  <c r="EX192" i="7" s="1"/>
  <c r="FD192" i="7" s="1"/>
  <c r="FJ192" i="7" s="1"/>
  <c r="FP192" i="7" s="1"/>
  <c r="FV192" i="7" s="1"/>
  <c r="GB192" i="7" s="1"/>
  <c r="ER191" i="7"/>
  <c r="EX191" i="7" s="1"/>
  <c r="FD191" i="7" s="1"/>
  <c r="FJ191" i="7" s="1"/>
  <c r="FP191" i="7" s="1"/>
  <c r="FV191" i="7" s="1"/>
  <c r="GB191" i="7" s="1"/>
  <c r="GH191" i="7" s="1"/>
  <c r="GN191" i="7" s="1"/>
  <c r="GT191" i="7" s="1"/>
  <c r="GZ191" i="7" s="1"/>
  <c r="HF191" i="7" s="1"/>
  <c r="HL191" i="7" s="1"/>
  <c r="HR191" i="7" s="1"/>
  <c r="HX191" i="7" s="1"/>
  <c r="ID191" i="7" s="1"/>
  <c r="IJ191" i="7" s="1"/>
  <c r="IP191" i="7" s="1"/>
  <c r="IV191" i="7" s="1"/>
  <c r="CP193" i="7"/>
  <c r="CV193" i="7" s="1"/>
  <c r="DB193" i="7" s="1"/>
  <c r="DH193" i="7" s="1"/>
  <c r="DN193" i="7" s="1"/>
  <c r="DT193" i="7" s="1"/>
  <c r="DZ193" i="7" s="1"/>
  <c r="EF193" i="7" s="1"/>
  <c r="EL193" i="7" s="1"/>
  <c r="ER193" i="7" s="1"/>
  <c r="EX193" i="7" s="1"/>
  <c r="FD193" i="7" s="1"/>
  <c r="FJ193" i="7" s="1"/>
  <c r="FP193" i="7" s="1"/>
  <c r="FV193" i="7" s="1"/>
  <c r="GB193" i="7" s="1"/>
  <c r="GH193" i="7" s="1"/>
  <c r="GN193" i="7" s="1"/>
  <c r="GT193" i="7" s="1"/>
  <c r="GZ193" i="7" s="1"/>
  <c r="HF193" i="7" s="1"/>
  <c r="HL193" i="7" s="1"/>
  <c r="HR193" i="7" s="1"/>
  <c r="HX193" i="7" s="1"/>
  <c r="ID193" i="7" s="1"/>
  <c r="IJ193" i="7" s="1"/>
  <c r="IP193" i="7" s="1"/>
  <c r="IV193" i="7" s="1"/>
  <c r="JB191" i="7"/>
  <c r="JH191" i="7" s="1"/>
  <c r="JN401" i="7"/>
  <c r="JT401" i="7" s="1"/>
  <c r="JZ401" i="7" s="1"/>
  <c r="KF401" i="7" s="1"/>
  <c r="JN402" i="7"/>
  <c r="JT402" i="7" s="1"/>
  <c r="JZ402" i="7" s="1"/>
  <c r="KF402" i="7" s="1"/>
  <c r="KL402" i="7" s="1"/>
  <c r="KR402" i="7" s="1"/>
  <c r="KX402" i="7" s="1"/>
  <c r="LD402" i="7" s="1"/>
  <c r="LJ402" i="7" s="1"/>
  <c r="LP402" i="7" s="1"/>
  <c r="LV402" i="7" s="1"/>
  <c r="MB402" i="7" s="1"/>
  <c r="MH402" i="7" s="1"/>
  <c r="MN402" i="7" s="1"/>
  <c r="MT402" i="7" s="1"/>
  <c r="MZ402" i="7" s="1"/>
  <c r="NF402" i="7" s="1"/>
  <c r="NL402" i="7" s="1"/>
  <c r="NR402" i="7" s="1"/>
  <c r="LD189" i="7"/>
  <c r="LJ189" i="7" s="1"/>
  <c r="LP189" i="7" s="1"/>
  <c r="LV189" i="7" s="1"/>
  <c r="MB189" i="7" s="1"/>
  <c r="MH189" i="7" s="1"/>
  <c r="MN189" i="7" s="1"/>
  <c r="MT189" i="7" s="1"/>
  <c r="MZ189" i="7" s="1"/>
  <c r="NF189" i="7" s="1"/>
  <c r="NL189" i="7" s="1"/>
  <c r="NR189" i="7" s="1"/>
  <c r="IJ403" i="7"/>
  <c r="IP403" i="7" s="1"/>
  <c r="IV403" i="7" s="1"/>
  <c r="JB403" i="7" s="1"/>
  <c r="CD194" i="7"/>
  <c r="CJ194" i="7" s="1"/>
  <c r="CC195" i="7"/>
  <c r="CC405" i="7"/>
  <c r="CD404" i="7"/>
  <c r="CJ404" i="7" s="1"/>
  <c r="CP404" i="7" s="1"/>
  <c r="CV404" i="7" s="1"/>
  <c r="DB404" i="7" s="1"/>
  <c r="DH404" i="7" s="1"/>
  <c r="DN404" i="7" s="1"/>
  <c r="DT404" i="7" s="1"/>
  <c r="DZ404" i="7" s="1"/>
  <c r="EF404" i="7" s="1"/>
  <c r="EL404" i="7" s="1"/>
  <c r="ER404" i="7" s="1"/>
  <c r="EX404" i="7" s="1"/>
  <c r="FD404" i="7" s="1"/>
  <c r="FJ404" i="7" s="1"/>
  <c r="FP404" i="7" s="1"/>
  <c r="FV404" i="7" s="1"/>
  <c r="GB404" i="7" s="1"/>
  <c r="GH404" i="7" s="1"/>
  <c r="GN404" i="7" s="1"/>
  <c r="GT404" i="7" s="1"/>
  <c r="GZ404" i="7" s="1"/>
  <c r="HF404" i="7" s="1"/>
  <c r="HL404" i="7" s="1"/>
  <c r="HR404" i="7" s="1"/>
  <c r="HX404" i="7" s="1"/>
  <c r="GH192" i="7" l="1"/>
  <c r="GN192" i="7" s="1"/>
  <c r="GT192" i="7" s="1"/>
  <c r="GZ192" i="7" s="1"/>
  <c r="HF192" i="7" s="1"/>
  <c r="HL192" i="7" s="1"/>
  <c r="HR192" i="7" s="1"/>
  <c r="HX192" i="7" s="1"/>
  <c r="ID192" i="7" s="1"/>
  <c r="IJ192" i="7" s="1"/>
  <c r="IP192" i="7" s="1"/>
  <c r="IV192" i="7" s="1"/>
  <c r="JB192" i="7" s="1"/>
  <c r="X468" i="7"/>
  <c r="Y468" i="7" s="1"/>
  <c r="CP194" i="7"/>
  <c r="CV194" i="7" s="1"/>
  <c r="DB194" i="7" s="1"/>
  <c r="DH194" i="7" s="1"/>
  <c r="DN194" i="7" s="1"/>
  <c r="DT194" i="7" s="1"/>
  <c r="DZ194" i="7" s="1"/>
  <c r="EF194" i="7" s="1"/>
  <c r="EL194" i="7" s="1"/>
  <c r="ER194" i="7" s="1"/>
  <c r="EX194" i="7" s="1"/>
  <c r="FD194" i="7" s="1"/>
  <c r="FJ194" i="7" s="1"/>
  <c r="FP194" i="7" s="1"/>
  <c r="FV194" i="7" s="1"/>
  <c r="JH403" i="7"/>
  <c r="JN403" i="7" s="1"/>
  <c r="JT403" i="7" s="1"/>
  <c r="JZ403" i="7" s="1"/>
  <c r="KF403" i="7" s="1"/>
  <c r="JH192" i="7"/>
  <c r="JN192" i="7" s="1"/>
  <c r="JT192" i="7" s="1"/>
  <c r="JZ192" i="7" s="1"/>
  <c r="KF192" i="7" s="1"/>
  <c r="JB193" i="7"/>
  <c r="JN191" i="7"/>
  <c r="JT191" i="7" s="1"/>
  <c r="JZ191" i="7" s="1"/>
  <c r="KF191" i="7" s="1"/>
  <c r="KL191" i="7" s="1"/>
  <c r="KR191" i="7" s="1"/>
  <c r="KX191" i="7" s="1"/>
  <c r="LD191" i="7" s="1"/>
  <c r="LJ191" i="7" s="1"/>
  <c r="LP191" i="7" s="1"/>
  <c r="LV191" i="7" s="1"/>
  <c r="MB191" i="7" s="1"/>
  <c r="MH191" i="7" s="1"/>
  <c r="MN191" i="7" s="1"/>
  <c r="MT191" i="7" s="1"/>
  <c r="MZ191" i="7" s="1"/>
  <c r="NF191" i="7" s="1"/>
  <c r="NL191" i="7" s="1"/>
  <c r="NR191" i="7" s="1"/>
  <c r="KL401" i="7"/>
  <c r="KR401" i="7" s="1"/>
  <c r="KX401" i="7" s="1"/>
  <c r="LD401" i="7" s="1"/>
  <c r="LJ401" i="7" s="1"/>
  <c r="LP401" i="7" s="1"/>
  <c r="LV401" i="7" s="1"/>
  <c r="MB401" i="7" s="1"/>
  <c r="MH401" i="7" s="1"/>
  <c r="MN401" i="7" s="1"/>
  <c r="MT401" i="7" s="1"/>
  <c r="MZ401" i="7" s="1"/>
  <c r="NF401" i="7" s="1"/>
  <c r="NL401" i="7" s="1"/>
  <c r="NR401" i="7" s="1"/>
  <c r="ID404" i="7"/>
  <c r="IJ404" i="7" s="1"/>
  <c r="IP404" i="7" s="1"/>
  <c r="IV404" i="7" s="1"/>
  <c r="CD195" i="7"/>
  <c r="CJ195" i="7" s="1"/>
  <c r="CP195" i="7" s="1"/>
  <c r="CV195" i="7" s="1"/>
  <c r="CC196" i="7"/>
  <c r="CD405" i="7"/>
  <c r="CJ405" i="7" s="1"/>
  <c r="CP405" i="7" s="1"/>
  <c r="CV405" i="7" s="1"/>
  <c r="DB405" i="7" s="1"/>
  <c r="DH405" i="7" s="1"/>
  <c r="DN405" i="7" s="1"/>
  <c r="DT405" i="7" s="1"/>
  <c r="DZ405" i="7" s="1"/>
  <c r="EF405" i="7" s="1"/>
  <c r="EL405" i="7" s="1"/>
  <c r="ER405" i="7" s="1"/>
  <c r="EX405" i="7" s="1"/>
  <c r="FD405" i="7" s="1"/>
  <c r="FJ405" i="7" s="1"/>
  <c r="FP405" i="7" s="1"/>
  <c r="FV405" i="7" s="1"/>
  <c r="GB405" i="7" s="1"/>
  <c r="GH405" i="7" s="1"/>
  <c r="GN405" i="7" s="1"/>
  <c r="GT405" i="7" s="1"/>
  <c r="GZ405" i="7" s="1"/>
  <c r="HF405" i="7" s="1"/>
  <c r="HL405" i="7" s="1"/>
  <c r="HR405" i="7" s="1"/>
  <c r="HX405" i="7" s="1"/>
  <c r="CC406" i="7"/>
  <c r="AB468" i="7" l="1"/>
  <c r="Z468" i="7"/>
  <c r="GB194" i="7"/>
  <c r="GH194" i="7" s="1"/>
  <c r="GN194" i="7" s="1"/>
  <c r="GT194" i="7" s="1"/>
  <c r="GZ194" i="7" s="1"/>
  <c r="HF194" i="7" s="1"/>
  <c r="HL194" i="7" s="1"/>
  <c r="HR194" i="7" s="1"/>
  <c r="HX194" i="7" s="1"/>
  <c r="ID194" i="7" s="1"/>
  <c r="IJ194" i="7" s="1"/>
  <c r="IP194" i="7" s="1"/>
  <c r="IV194" i="7" s="1"/>
  <c r="DB195" i="7"/>
  <c r="DH195" i="7" s="1"/>
  <c r="DN195" i="7" s="1"/>
  <c r="DT195" i="7" s="1"/>
  <c r="JH193" i="7"/>
  <c r="JN193" i="7" s="1"/>
  <c r="JT193" i="7" s="1"/>
  <c r="JZ193" i="7" s="1"/>
  <c r="KF193" i="7" s="1"/>
  <c r="KL193" i="7" s="1"/>
  <c r="KR193" i="7" s="1"/>
  <c r="KX193" i="7" s="1"/>
  <c r="KL192" i="7"/>
  <c r="KR192" i="7" s="1"/>
  <c r="KX192" i="7" s="1"/>
  <c r="LD192" i="7" s="1"/>
  <c r="LJ192" i="7" s="1"/>
  <c r="LP192" i="7" s="1"/>
  <c r="LV192" i="7" s="1"/>
  <c r="MB192" i="7" s="1"/>
  <c r="MH192" i="7" s="1"/>
  <c r="MN192" i="7" s="1"/>
  <c r="MT192" i="7" s="1"/>
  <c r="MZ192" i="7" s="1"/>
  <c r="NF192" i="7" s="1"/>
  <c r="NL192" i="7" s="1"/>
  <c r="NR192" i="7" s="1"/>
  <c r="JB404" i="7"/>
  <c r="KL403" i="7"/>
  <c r="KR403" i="7" s="1"/>
  <c r="KX403" i="7" s="1"/>
  <c r="LD403" i="7" s="1"/>
  <c r="LJ403" i="7" s="1"/>
  <c r="LP403" i="7" s="1"/>
  <c r="LV403" i="7" s="1"/>
  <c r="MB403" i="7" s="1"/>
  <c r="MH403" i="7" s="1"/>
  <c r="MN403" i="7" s="1"/>
  <c r="MT403" i="7" s="1"/>
  <c r="MZ403" i="7" s="1"/>
  <c r="NF403" i="7" s="1"/>
  <c r="NL403" i="7" s="1"/>
  <c r="NR403" i="7" s="1"/>
  <c r="ID405" i="7"/>
  <c r="IJ405" i="7" s="1"/>
  <c r="IP405" i="7" s="1"/>
  <c r="IV405" i="7" s="1"/>
  <c r="JB405" i="7" s="1"/>
  <c r="CC197" i="7"/>
  <c r="CD196" i="7"/>
  <c r="CJ196" i="7" s="1"/>
  <c r="CC407" i="7"/>
  <c r="CD406" i="7"/>
  <c r="CJ406" i="7" s="1"/>
  <c r="CP406" i="7" s="1"/>
  <c r="CV406" i="7" s="1"/>
  <c r="DB406" i="7" s="1"/>
  <c r="DH406" i="7" s="1"/>
  <c r="DN406" i="7" s="1"/>
  <c r="DT406" i="7" s="1"/>
  <c r="DZ406" i="7" s="1"/>
  <c r="EF406" i="7" s="1"/>
  <c r="EL406" i="7" s="1"/>
  <c r="ER406" i="7" s="1"/>
  <c r="EX406" i="7" s="1"/>
  <c r="FD406" i="7" s="1"/>
  <c r="FJ406" i="7" s="1"/>
  <c r="FP406" i="7" s="1"/>
  <c r="FV406" i="7" s="1"/>
  <c r="GB406" i="7" s="1"/>
  <c r="GH406" i="7" s="1"/>
  <c r="GN406" i="7" s="1"/>
  <c r="GT406" i="7" s="1"/>
  <c r="GZ406" i="7" s="1"/>
  <c r="HF406" i="7" s="1"/>
  <c r="HL406" i="7" s="1"/>
  <c r="HR406" i="7" s="1"/>
  <c r="HX406" i="7" s="1"/>
  <c r="AK468" i="7" l="1"/>
  <c r="DZ195" i="7"/>
  <c r="EF195" i="7" s="1"/>
  <c r="EL195" i="7" s="1"/>
  <c r="ER195" i="7" s="1"/>
  <c r="EX195" i="7" s="1"/>
  <c r="FD195" i="7" s="1"/>
  <c r="FJ195" i="7" s="1"/>
  <c r="FP195" i="7" s="1"/>
  <c r="FV195" i="7" s="1"/>
  <c r="GB195" i="7" s="1"/>
  <c r="GH195" i="7" s="1"/>
  <c r="GN195" i="7" s="1"/>
  <c r="GT195" i="7" s="1"/>
  <c r="GZ195" i="7" s="1"/>
  <c r="HF195" i="7" s="1"/>
  <c r="HL195" i="7" s="1"/>
  <c r="HR195" i="7" s="1"/>
  <c r="HX195" i="7" s="1"/>
  <c r="CP196" i="7"/>
  <c r="JH404" i="7"/>
  <c r="JN404" i="7" s="1"/>
  <c r="JT404" i="7" s="1"/>
  <c r="JZ404" i="7" s="1"/>
  <c r="KF404" i="7" s="1"/>
  <c r="KL404" i="7" s="1"/>
  <c r="KR404" i="7" s="1"/>
  <c r="KX404" i="7" s="1"/>
  <c r="LD404" i="7" s="1"/>
  <c r="LJ404" i="7" s="1"/>
  <c r="LP404" i="7" s="1"/>
  <c r="LV404" i="7" s="1"/>
  <c r="MB404" i="7" s="1"/>
  <c r="MH404" i="7" s="1"/>
  <c r="MN404" i="7" s="1"/>
  <c r="MT404" i="7" s="1"/>
  <c r="MZ404" i="7" s="1"/>
  <c r="NF404" i="7" s="1"/>
  <c r="NL404" i="7" s="1"/>
  <c r="NR404" i="7" s="1"/>
  <c r="JB194" i="7"/>
  <c r="ID406" i="7"/>
  <c r="JH405" i="7"/>
  <c r="JN405" i="7" s="1"/>
  <c r="JT405" i="7" s="1"/>
  <c r="JZ405" i="7" s="1"/>
  <c r="KF405" i="7" s="1"/>
  <c r="LD193" i="7"/>
  <c r="LJ193" i="7" s="1"/>
  <c r="LP193" i="7" s="1"/>
  <c r="LV193" i="7" s="1"/>
  <c r="MB193" i="7" s="1"/>
  <c r="MH193" i="7" s="1"/>
  <c r="MN193" i="7" s="1"/>
  <c r="MT193" i="7" s="1"/>
  <c r="MZ193" i="7" s="1"/>
  <c r="NF193" i="7" s="1"/>
  <c r="NL193" i="7" s="1"/>
  <c r="NR193" i="7" s="1"/>
  <c r="CD407" i="7"/>
  <c r="CJ407" i="7" s="1"/>
  <c r="CC408" i="7"/>
  <c r="CD197" i="7"/>
  <c r="CJ197" i="7" s="1"/>
  <c r="CC198" i="7"/>
  <c r="ID195" i="7" l="1"/>
  <c r="IJ195" i="7" s="1"/>
  <c r="IP195" i="7" s="1"/>
  <c r="IV195" i="7" s="1"/>
  <c r="JB195" i="7" s="1"/>
  <c r="JH195" i="7" s="1"/>
  <c r="CV196" i="7"/>
  <c r="DB196" i="7" s="1"/>
  <c r="DH196" i="7" s="1"/>
  <c r="DN196" i="7" s="1"/>
  <c r="DT196" i="7" s="1"/>
  <c r="DZ196" i="7" s="1"/>
  <c r="EF196" i="7" s="1"/>
  <c r="EL196" i="7" s="1"/>
  <c r="ER196" i="7" s="1"/>
  <c r="EX196" i="7" s="1"/>
  <c r="FD196" i="7" s="1"/>
  <c r="FJ196" i="7" s="1"/>
  <c r="FP196" i="7" s="1"/>
  <c r="FV196" i="7" s="1"/>
  <c r="GB196" i="7" s="1"/>
  <c r="GH196" i="7" s="1"/>
  <c r="GN196" i="7" s="1"/>
  <c r="GT196" i="7" s="1"/>
  <c r="GZ196" i="7" s="1"/>
  <c r="HF196" i="7" s="1"/>
  <c r="HL196" i="7" s="1"/>
  <c r="HR196" i="7" s="1"/>
  <c r="HX196" i="7" s="1"/>
  <c r="ID196" i="7" s="1"/>
  <c r="IJ196" i="7" s="1"/>
  <c r="IP196" i="7" s="1"/>
  <c r="IV196" i="7" s="1"/>
  <c r="JB196" i="7" s="1"/>
  <c r="JH196" i="7" s="1"/>
  <c r="JN196" i="7" s="1"/>
  <c r="JT196" i="7" s="1"/>
  <c r="JZ196" i="7" s="1"/>
  <c r="KF196" i="7" s="1"/>
  <c r="KL196" i="7" s="1"/>
  <c r="KR196" i="7" s="1"/>
  <c r="KX196" i="7" s="1"/>
  <c r="LD196" i="7" s="1"/>
  <c r="LJ196" i="7" s="1"/>
  <c r="LP196" i="7" s="1"/>
  <c r="LV196" i="7" s="1"/>
  <c r="MB196" i="7" s="1"/>
  <c r="MH196" i="7" s="1"/>
  <c r="MN196" i="7" s="1"/>
  <c r="MT196" i="7" s="1"/>
  <c r="MZ196" i="7" s="1"/>
  <c r="NF196" i="7" s="1"/>
  <c r="NL196" i="7" s="1"/>
  <c r="NR196" i="7" s="1"/>
  <c r="CP197" i="7"/>
  <c r="CV197" i="7" s="1"/>
  <c r="DB197" i="7" s="1"/>
  <c r="DH197" i="7" s="1"/>
  <c r="CP407" i="7"/>
  <c r="CV407" i="7" s="1"/>
  <c r="DB407" i="7" s="1"/>
  <c r="DH407" i="7" s="1"/>
  <c r="DN407" i="7" s="1"/>
  <c r="DT407" i="7" s="1"/>
  <c r="DZ407" i="7" s="1"/>
  <c r="EF407" i="7" s="1"/>
  <c r="EL407" i="7" s="1"/>
  <c r="ER407" i="7" s="1"/>
  <c r="EX407" i="7" s="1"/>
  <c r="FD407" i="7" s="1"/>
  <c r="FJ407" i="7" s="1"/>
  <c r="FP407" i="7" s="1"/>
  <c r="FV407" i="7" s="1"/>
  <c r="GB407" i="7" s="1"/>
  <c r="GH407" i="7" s="1"/>
  <c r="GN407" i="7" s="1"/>
  <c r="GT407" i="7" s="1"/>
  <c r="GZ407" i="7" s="1"/>
  <c r="HF407" i="7" s="1"/>
  <c r="HL407" i="7" s="1"/>
  <c r="HR407" i="7" s="1"/>
  <c r="HX407" i="7" s="1"/>
  <c r="ID407" i="7" s="1"/>
  <c r="JH194" i="7"/>
  <c r="JN194" i="7" s="1"/>
  <c r="JT194" i="7" s="1"/>
  <c r="JZ194" i="7" s="1"/>
  <c r="KF194" i="7" s="1"/>
  <c r="KL194" i="7" s="1"/>
  <c r="KR194" i="7" s="1"/>
  <c r="KX194" i="7" s="1"/>
  <c r="LD194" i="7" s="1"/>
  <c r="LJ194" i="7" s="1"/>
  <c r="LP194" i="7" s="1"/>
  <c r="LV194" i="7" s="1"/>
  <c r="MB194" i="7" s="1"/>
  <c r="MH194" i="7" s="1"/>
  <c r="MN194" i="7" s="1"/>
  <c r="MT194" i="7" s="1"/>
  <c r="MZ194" i="7" s="1"/>
  <c r="NF194" i="7" s="1"/>
  <c r="NL194" i="7" s="1"/>
  <c r="NR194" i="7" s="1"/>
  <c r="IJ406" i="7"/>
  <c r="IP406" i="7" s="1"/>
  <c r="IV406" i="7" s="1"/>
  <c r="JB406" i="7" s="1"/>
  <c r="KL405" i="7"/>
  <c r="KR405" i="7" s="1"/>
  <c r="KX405" i="7" s="1"/>
  <c r="LD405" i="7" s="1"/>
  <c r="LJ405" i="7" s="1"/>
  <c r="LP405" i="7" s="1"/>
  <c r="LV405" i="7" s="1"/>
  <c r="MB405" i="7" s="1"/>
  <c r="MH405" i="7" s="1"/>
  <c r="MN405" i="7" s="1"/>
  <c r="MT405" i="7" s="1"/>
  <c r="MZ405" i="7" s="1"/>
  <c r="NF405" i="7" s="1"/>
  <c r="NL405" i="7" s="1"/>
  <c r="NR405" i="7" s="1"/>
  <c r="CD198" i="7"/>
  <c r="CJ198" i="7" s="1"/>
  <c r="CP198" i="7" s="1"/>
  <c r="CV198" i="7" s="1"/>
  <c r="DB198" i="7" s="1"/>
  <c r="DH198" i="7" s="1"/>
  <c r="DN198" i="7" s="1"/>
  <c r="DT198" i="7" s="1"/>
  <c r="DZ198" i="7" s="1"/>
  <c r="EF198" i="7" s="1"/>
  <c r="EL198" i="7" s="1"/>
  <c r="CC199" i="7"/>
  <c r="CD408" i="7"/>
  <c r="CJ408" i="7" s="1"/>
  <c r="CC409" i="7"/>
  <c r="ER198" i="7" l="1"/>
  <c r="EX198" i="7" s="1"/>
  <c r="FD198" i="7" s="1"/>
  <c r="FJ198" i="7" s="1"/>
  <c r="FP198" i="7" s="1"/>
  <c r="FV198" i="7" s="1"/>
  <c r="GB198" i="7" s="1"/>
  <c r="GH198" i="7" s="1"/>
  <c r="GN198" i="7" s="1"/>
  <c r="GT198" i="7" s="1"/>
  <c r="GZ198" i="7" s="1"/>
  <c r="HF198" i="7" s="1"/>
  <c r="HL198" i="7" s="1"/>
  <c r="HR198" i="7" s="1"/>
  <c r="HX198" i="7" s="1"/>
  <c r="ID198" i="7" s="1"/>
  <c r="IJ198" i="7" s="1"/>
  <c r="DN197" i="7"/>
  <c r="DT197" i="7" s="1"/>
  <c r="DZ197" i="7" s="1"/>
  <c r="EF197" i="7" s="1"/>
  <c r="EL197" i="7" s="1"/>
  <c r="ER197" i="7" s="1"/>
  <c r="EX197" i="7" s="1"/>
  <c r="FD197" i="7" s="1"/>
  <c r="FJ197" i="7" s="1"/>
  <c r="FP197" i="7" s="1"/>
  <c r="FV197" i="7" s="1"/>
  <c r="GB197" i="7" s="1"/>
  <c r="GH197" i="7" s="1"/>
  <c r="GN197" i="7" s="1"/>
  <c r="GT197" i="7" s="1"/>
  <c r="GZ197" i="7" s="1"/>
  <c r="HF197" i="7" s="1"/>
  <c r="HL197" i="7" s="1"/>
  <c r="HR197" i="7" s="1"/>
  <c r="HX197" i="7" s="1"/>
  <c r="CP408" i="7"/>
  <c r="CV408" i="7" s="1"/>
  <c r="DB408" i="7" s="1"/>
  <c r="DH408" i="7" s="1"/>
  <c r="DN408" i="7" s="1"/>
  <c r="JH406" i="7"/>
  <c r="JN406" i="7" s="1"/>
  <c r="JT406" i="7" s="1"/>
  <c r="JZ406" i="7" s="1"/>
  <c r="KF406" i="7" s="1"/>
  <c r="KL406" i="7" s="1"/>
  <c r="KR406" i="7" s="1"/>
  <c r="KX406" i="7" s="1"/>
  <c r="LD406" i="7" s="1"/>
  <c r="LJ406" i="7" s="1"/>
  <c r="LP406" i="7" s="1"/>
  <c r="LV406" i="7" s="1"/>
  <c r="MB406" i="7" s="1"/>
  <c r="MH406" i="7" s="1"/>
  <c r="MN406" i="7" s="1"/>
  <c r="MT406" i="7" s="1"/>
  <c r="MZ406" i="7" s="1"/>
  <c r="NF406" i="7" s="1"/>
  <c r="NL406" i="7" s="1"/>
  <c r="NR406" i="7" s="1"/>
  <c r="JN195" i="7"/>
  <c r="JT195" i="7" s="1"/>
  <c r="JZ195" i="7" s="1"/>
  <c r="KF195" i="7" s="1"/>
  <c r="KL195" i="7" s="1"/>
  <c r="KR195" i="7" s="1"/>
  <c r="KX195" i="7" s="1"/>
  <c r="LD195" i="7" s="1"/>
  <c r="LJ195" i="7" s="1"/>
  <c r="LP195" i="7" s="1"/>
  <c r="LV195" i="7" s="1"/>
  <c r="MB195" i="7" s="1"/>
  <c r="MH195" i="7" s="1"/>
  <c r="MN195" i="7" s="1"/>
  <c r="MT195" i="7" s="1"/>
  <c r="MZ195" i="7" s="1"/>
  <c r="NF195" i="7" s="1"/>
  <c r="NL195" i="7" s="1"/>
  <c r="NR195" i="7" s="1"/>
  <c r="IJ407" i="7"/>
  <c r="IP407" i="7" s="1"/>
  <c r="IV407" i="7" s="1"/>
  <c r="JB407" i="7" s="1"/>
  <c r="CD199" i="7"/>
  <c r="CJ199" i="7" s="1"/>
  <c r="CC200" i="7"/>
  <c r="CC410" i="7"/>
  <c r="CD409" i="7"/>
  <c r="CJ409" i="7" s="1"/>
  <c r="CP409" i="7" s="1"/>
  <c r="CV409" i="7" s="1"/>
  <c r="DB409" i="7" s="1"/>
  <c r="DH409" i="7" s="1"/>
  <c r="DN409" i="7" s="1"/>
  <c r="DT409" i="7" s="1"/>
  <c r="DZ409" i="7" s="1"/>
  <c r="EF409" i="7" s="1"/>
  <c r="EL409" i="7" s="1"/>
  <c r="ER409" i="7" s="1"/>
  <c r="EX409" i="7" s="1"/>
  <c r="FD409" i="7" s="1"/>
  <c r="FJ409" i="7" s="1"/>
  <c r="FP409" i="7" s="1"/>
  <c r="FV409" i="7" s="1"/>
  <c r="GB409" i="7" s="1"/>
  <c r="GH409" i="7" s="1"/>
  <c r="GN409" i="7" s="1"/>
  <c r="GT409" i="7" s="1"/>
  <c r="GZ409" i="7" s="1"/>
  <c r="HF409" i="7" s="1"/>
  <c r="HL409" i="7" s="1"/>
  <c r="HR409" i="7" s="1"/>
  <c r="HX409" i="7" s="1"/>
  <c r="DT408" i="7" l="1"/>
  <c r="DZ408" i="7" s="1"/>
  <c r="EF408" i="7" s="1"/>
  <c r="EL408" i="7" s="1"/>
  <c r="ER408" i="7" s="1"/>
  <c r="EX408" i="7" s="1"/>
  <c r="FD408" i="7" s="1"/>
  <c r="FJ408" i="7" s="1"/>
  <c r="FP408" i="7" s="1"/>
  <c r="FV408" i="7" s="1"/>
  <c r="GB408" i="7" s="1"/>
  <c r="GH408" i="7" s="1"/>
  <c r="GN408" i="7" s="1"/>
  <c r="GT408" i="7" s="1"/>
  <c r="GZ408" i="7" s="1"/>
  <c r="HF408" i="7" s="1"/>
  <c r="HL408" i="7" s="1"/>
  <c r="HR408" i="7" s="1"/>
  <c r="HX408" i="7" s="1"/>
  <c r="ID408" i="7" s="1"/>
  <c r="IJ408" i="7" s="1"/>
  <c r="IP408" i="7" s="1"/>
  <c r="IV408" i="7" s="1"/>
  <c r="JB408" i="7" s="1"/>
  <c r="JH408" i="7" s="1"/>
  <c r="JN408" i="7" s="1"/>
  <c r="JT408" i="7" s="1"/>
  <c r="JZ408" i="7" s="1"/>
  <c r="KF408" i="7" s="1"/>
  <c r="ID197" i="7"/>
  <c r="IJ197" i="7" s="1"/>
  <c r="IP197" i="7" s="1"/>
  <c r="IV197" i="7" s="1"/>
  <c r="JB197" i="7" s="1"/>
  <c r="CP199" i="7"/>
  <c r="JH407" i="7"/>
  <c r="ID409" i="7"/>
  <c r="IJ409" i="7" s="1"/>
  <c r="IP409" i="7" s="1"/>
  <c r="IV409" i="7" s="1"/>
  <c r="JB409" i="7" s="1"/>
  <c r="JN407" i="7"/>
  <c r="JT407" i="7" s="1"/>
  <c r="JZ407" i="7" s="1"/>
  <c r="KF407" i="7" s="1"/>
  <c r="KL407" i="7" s="1"/>
  <c r="KR407" i="7" s="1"/>
  <c r="KX407" i="7" s="1"/>
  <c r="LD407" i="7" s="1"/>
  <c r="LJ407" i="7" s="1"/>
  <c r="LP407" i="7" s="1"/>
  <c r="LV407" i="7" s="1"/>
  <c r="MB407" i="7" s="1"/>
  <c r="MH407" i="7" s="1"/>
  <c r="MN407" i="7" s="1"/>
  <c r="MT407" i="7" s="1"/>
  <c r="MZ407" i="7" s="1"/>
  <c r="NF407" i="7" s="1"/>
  <c r="NL407" i="7" s="1"/>
  <c r="NR407" i="7" s="1"/>
  <c r="IP198" i="7"/>
  <c r="IV198" i="7" s="1"/>
  <c r="JB198" i="7" s="1"/>
  <c r="CC201" i="7"/>
  <c r="CD200" i="7"/>
  <c r="CJ200" i="7" s="1"/>
  <c r="CD410" i="7"/>
  <c r="CJ410" i="7" s="1"/>
  <c r="CC411" i="7"/>
  <c r="CV199" i="7" l="1"/>
  <c r="CP410" i="7"/>
  <c r="CV410" i="7" s="1"/>
  <c r="CP200" i="7"/>
  <c r="JH409" i="7"/>
  <c r="JN409" i="7" s="1"/>
  <c r="JT409" i="7" s="1"/>
  <c r="JZ409" i="7" s="1"/>
  <c r="KF409" i="7" s="1"/>
  <c r="JH197" i="7"/>
  <c r="JN197" i="7" s="1"/>
  <c r="JT197" i="7" s="1"/>
  <c r="JZ197" i="7" s="1"/>
  <c r="KF197" i="7" s="1"/>
  <c r="KL408" i="7"/>
  <c r="KR408" i="7" s="1"/>
  <c r="KX408" i="7" s="1"/>
  <c r="JH198" i="7"/>
  <c r="JN198" i="7" s="1"/>
  <c r="JT198" i="7" s="1"/>
  <c r="CD201" i="7"/>
  <c r="CJ201" i="7" s="1"/>
  <c r="CC202" i="7"/>
  <c r="CC412" i="7"/>
  <c r="CD411" i="7"/>
  <c r="CJ411" i="7" s="1"/>
  <c r="DB410" i="7" l="1"/>
  <c r="DH410" i="7" s="1"/>
  <c r="DN410" i="7" s="1"/>
  <c r="DT410" i="7" s="1"/>
  <c r="DZ410" i="7" s="1"/>
  <c r="EF410" i="7" s="1"/>
  <c r="EL410" i="7" s="1"/>
  <c r="ER410" i="7" s="1"/>
  <c r="EX410" i="7" s="1"/>
  <c r="FD410" i="7" s="1"/>
  <c r="FJ410" i="7" s="1"/>
  <c r="FP410" i="7" s="1"/>
  <c r="FV410" i="7" s="1"/>
  <c r="GB410" i="7" s="1"/>
  <c r="GH410" i="7" s="1"/>
  <c r="GN410" i="7" s="1"/>
  <c r="GT410" i="7" s="1"/>
  <c r="GZ410" i="7" s="1"/>
  <c r="HF410" i="7" s="1"/>
  <c r="HL410" i="7" s="1"/>
  <c r="HR410" i="7" s="1"/>
  <c r="HX410" i="7" s="1"/>
  <c r="ID410" i="7" s="1"/>
  <c r="IJ410" i="7" s="1"/>
  <c r="IP410" i="7" s="1"/>
  <c r="IV410" i="7" s="1"/>
  <c r="JB410" i="7" s="1"/>
  <c r="DB199" i="7"/>
  <c r="DH199" i="7" s="1"/>
  <c r="DN199" i="7" s="1"/>
  <c r="DT199" i="7" s="1"/>
  <c r="DZ199" i="7" s="1"/>
  <c r="EF199" i="7" s="1"/>
  <c r="EL199" i="7" s="1"/>
  <c r="ER199" i="7" s="1"/>
  <c r="EX199" i="7" s="1"/>
  <c r="FD199" i="7" s="1"/>
  <c r="FJ199" i="7" s="1"/>
  <c r="FP199" i="7" s="1"/>
  <c r="FV199" i="7" s="1"/>
  <c r="GB199" i="7" s="1"/>
  <c r="GH199" i="7" s="1"/>
  <c r="GN199" i="7" s="1"/>
  <c r="GT199" i="7" s="1"/>
  <c r="GZ199" i="7" s="1"/>
  <c r="HF199" i="7" s="1"/>
  <c r="HL199" i="7" s="1"/>
  <c r="HR199" i="7" s="1"/>
  <c r="HX199" i="7" s="1"/>
  <c r="ID199" i="7" s="1"/>
  <c r="IJ199" i="7" s="1"/>
  <c r="IP199" i="7" s="1"/>
  <c r="IV199" i="7" s="1"/>
  <c r="JB199" i="7" s="1"/>
  <c r="JH199" i="7" s="1"/>
  <c r="JN199" i="7" s="1"/>
  <c r="JT199" i="7" s="1"/>
  <c r="JZ199" i="7" s="1"/>
  <c r="KF199" i="7" s="1"/>
  <c r="KL199" i="7" s="1"/>
  <c r="KR199" i="7" s="1"/>
  <c r="KX199" i="7" s="1"/>
  <c r="LD199" i="7" s="1"/>
  <c r="LJ199" i="7" s="1"/>
  <c r="LP199" i="7" s="1"/>
  <c r="LV199" i="7" s="1"/>
  <c r="MB199" i="7" s="1"/>
  <c r="MH199" i="7" s="1"/>
  <c r="MN199" i="7" s="1"/>
  <c r="MT199" i="7" s="1"/>
  <c r="MZ199" i="7" s="1"/>
  <c r="NF199" i="7" s="1"/>
  <c r="NL199" i="7" s="1"/>
  <c r="NR199" i="7" s="1"/>
  <c r="CP411" i="7"/>
  <c r="CV411" i="7" s="1"/>
  <c r="DB411" i="7" s="1"/>
  <c r="DH411" i="7" s="1"/>
  <c r="DN411" i="7" s="1"/>
  <c r="DT411" i="7" s="1"/>
  <c r="DZ411" i="7" s="1"/>
  <c r="EF411" i="7" s="1"/>
  <c r="EL411" i="7" s="1"/>
  <c r="ER411" i="7" s="1"/>
  <c r="EX411" i="7" s="1"/>
  <c r="FD411" i="7" s="1"/>
  <c r="FJ411" i="7" s="1"/>
  <c r="FP411" i="7" s="1"/>
  <c r="FV411" i="7" s="1"/>
  <c r="GB411" i="7" s="1"/>
  <c r="GH411" i="7" s="1"/>
  <c r="GN411" i="7" s="1"/>
  <c r="GT411" i="7" s="1"/>
  <c r="GZ411" i="7" s="1"/>
  <c r="HF411" i="7" s="1"/>
  <c r="HL411" i="7" s="1"/>
  <c r="HR411" i="7" s="1"/>
  <c r="HX411" i="7" s="1"/>
  <c r="ID411" i="7" s="1"/>
  <c r="IJ411" i="7" s="1"/>
  <c r="IP411" i="7" s="1"/>
  <c r="IV411" i="7" s="1"/>
  <c r="JB411" i="7" s="1"/>
  <c r="JH411" i="7" s="1"/>
  <c r="JN411" i="7" s="1"/>
  <c r="JT411" i="7" s="1"/>
  <c r="CV200" i="7"/>
  <c r="DB200" i="7" s="1"/>
  <c r="DH200" i="7" s="1"/>
  <c r="DN200" i="7" s="1"/>
  <c r="DT200" i="7" s="1"/>
  <c r="DZ200" i="7" s="1"/>
  <c r="EF200" i="7" s="1"/>
  <c r="EL200" i="7" s="1"/>
  <c r="CP201" i="7"/>
  <c r="KL197" i="7"/>
  <c r="KR197" i="7" s="1"/>
  <c r="KX197" i="7" s="1"/>
  <c r="LD197" i="7" s="1"/>
  <c r="LJ197" i="7" s="1"/>
  <c r="LP197" i="7" s="1"/>
  <c r="LV197" i="7" s="1"/>
  <c r="MB197" i="7" s="1"/>
  <c r="MH197" i="7" s="1"/>
  <c r="MN197" i="7" s="1"/>
  <c r="MT197" i="7" s="1"/>
  <c r="MZ197" i="7" s="1"/>
  <c r="NF197" i="7" s="1"/>
  <c r="NL197" i="7" s="1"/>
  <c r="NR197" i="7" s="1"/>
  <c r="JZ198" i="7"/>
  <c r="KF198" i="7" s="1"/>
  <c r="KL198" i="7" s="1"/>
  <c r="KR198" i="7" s="1"/>
  <c r="KX198" i="7" s="1"/>
  <c r="LD198" i="7" s="1"/>
  <c r="LJ198" i="7" s="1"/>
  <c r="LP198" i="7" s="1"/>
  <c r="LV198" i="7" s="1"/>
  <c r="MB198" i="7" s="1"/>
  <c r="MH198" i="7" s="1"/>
  <c r="MN198" i="7" s="1"/>
  <c r="MT198" i="7" s="1"/>
  <c r="MZ198" i="7" s="1"/>
  <c r="NF198" i="7" s="1"/>
  <c r="NL198" i="7" s="1"/>
  <c r="NR198" i="7" s="1"/>
  <c r="LD408" i="7"/>
  <c r="LJ408" i="7" s="1"/>
  <c r="LP408" i="7" s="1"/>
  <c r="LV408" i="7" s="1"/>
  <c r="MB408" i="7" s="1"/>
  <c r="MH408" i="7" s="1"/>
  <c r="MN408" i="7" s="1"/>
  <c r="MT408" i="7" s="1"/>
  <c r="MZ408" i="7" s="1"/>
  <c r="NF408" i="7" s="1"/>
  <c r="NL408" i="7" s="1"/>
  <c r="NR408" i="7" s="1"/>
  <c r="KL409" i="7"/>
  <c r="KR409" i="7" s="1"/>
  <c r="KX409" i="7" s="1"/>
  <c r="LD409" i="7" s="1"/>
  <c r="LJ409" i="7" s="1"/>
  <c r="LP409" i="7" s="1"/>
  <c r="LV409" i="7" s="1"/>
  <c r="MB409" i="7" s="1"/>
  <c r="MH409" i="7" s="1"/>
  <c r="MN409" i="7" s="1"/>
  <c r="MT409" i="7" s="1"/>
  <c r="MZ409" i="7" s="1"/>
  <c r="NF409" i="7" s="1"/>
  <c r="NL409" i="7" s="1"/>
  <c r="NR409" i="7" s="1"/>
  <c r="CC413" i="7"/>
  <c r="CD412" i="7"/>
  <c r="CJ412" i="7" s="1"/>
  <c r="CP412" i="7" s="1"/>
  <c r="CV412" i="7" s="1"/>
  <c r="DB412" i="7" s="1"/>
  <c r="DH412" i="7" s="1"/>
  <c r="DN412" i="7" s="1"/>
  <c r="DT412" i="7" s="1"/>
  <c r="DZ412" i="7" s="1"/>
  <c r="EF412" i="7" s="1"/>
  <c r="EL412" i="7" s="1"/>
  <c r="CD202" i="7"/>
  <c r="CJ202" i="7" s="1"/>
  <c r="CC203" i="7"/>
  <c r="ER412" i="7" l="1"/>
  <c r="EX412" i="7" s="1"/>
  <c r="FD412" i="7" s="1"/>
  <c r="FJ412" i="7" s="1"/>
  <c r="FP412" i="7" s="1"/>
  <c r="FV412" i="7" s="1"/>
  <c r="GB412" i="7" s="1"/>
  <c r="GH412" i="7" s="1"/>
  <c r="GN412" i="7" s="1"/>
  <c r="GT412" i="7" s="1"/>
  <c r="GZ412" i="7" s="1"/>
  <c r="HF412" i="7" s="1"/>
  <c r="HL412" i="7" s="1"/>
  <c r="HR412" i="7" s="1"/>
  <c r="HX412" i="7" s="1"/>
  <c r="ID412" i="7" s="1"/>
  <c r="ER200" i="7"/>
  <c r="EX200" i="7" s="1"/>
  <c r="FD200" i="7" s="1"/>
  <c r="FJ200" i="7" s="1"/>
  <c r="FP200" i="7" s="1"/>
  <c r="FV200" i="7" s="1"/>
  <c r="GB200" i="7" s="1"/>
  <c r="GH200" i="7" s="1"/>
  <c r="GN200" i="7" s="1"/>
  <c r="GT200" i="7" s="1"/>
  <c r="GZ200" i="7" s="1"/>
  <c r="HF200" i="7" s="1"/>
  <c r="HL200" i="7" s="1"/>
  <c r="HR200" i="7" s="1"/>
  <c r="HX200" i="7" s="1"/>
  <c r="ID200" i="7" s="1"/>
  <c r="IJ200" i="7" s="1"/>
  <c r="IP200" i="7" s="1"/>
  <c r="IV200" i="7" s="1"/>
  <c r="JB200" i="7" s="1"/>
  <c r="JH200" i="7" s="1"/>
  <c r="JN200" i="7" s="1"/>
  <c r="JT200" i="7" s="1"/>
  <c r="JZ200" i="7" s="1"/>
  <c r="KF200" i="7" s="1"/>
  <c r="KL200" i="7" s="1"/>
  <c r="KR200" i="7" s="1"/>
  <c r="KX200" i="7" s="1"/>
  <c r="CV201" i="7"/>
  <c r="CP202" i="7"/>
  <c r="JH410" i="7"/>
  <c r="JN410" i="7" s="1"/>
  <c r="JT410" i="7" s="1"/>
  <c r="JZ410" i="7" s="1"/>
  <c r="KF410" i="7" s="1"/>
  <c r="KL410" i="7" s="1"/>
  <c r="KR410" i="7" s="1"/>
  <c r="KX410" i="7" s="1"/>
  <c r="LD410" i="7" s="1"/>
  <c r="LJ410" i="7" s="1"/>
  <c r="LP410" i="7" s="1"/>
  <c r="LV410" i="7" s="1"/>
  <c r="MB410" i="7" s="1"/>
  <c r="MH410" i="7" s="1"/>
  <c r="MN410" i="7" s="1"/>
  <c r="MT410" i="7" s="1"/>
  <c r="MZ410" i="7" s="1"/>
  <c r="NF410" i="7" s="1"/>
  <c r="NL410" i="7" s="1"/>
  <c r="NR410" i="7" s="1"/>
  <c r="JZ411" i="7"/>
  <c r="KF411" i="7" s="1"/>
  <c r="KL411" i="7" s="1"/>
  <c r="KR411" i="7" s="1"/>
  <c r="KX411" i="7" s="1"/>
  <c r="LD411" i="7" s="1"/>
  <c r="LJ411" i="7" s="1"/>
  <c r="LP411" i="7" s="1"/>
  <c r="LV411" i="7" s="1"/>
  <c r="MB411" i="7" s="1"/>
  <c r="MH411" i="7" s="1"/>
  <c r="MN411" i="7" s="1"/>
  <c r="MT411" i="7" s="1"/>
  <c r="MZ411" i="7" s="1"/>
  <c r="NF411" i="7" s="1"/>
  <c r="NL411" i="7" s="1"/>
  <c r="NR411" i="7" s="1"/>
  <c r="IJ412" i="7"/>
  <c r="CD203" i="7"/>
  <c r="CJ203" i="7" s="1"/>
  <c r="CC204" i="7"/>
  <c r="CC414" i="7"/>
  <c r="CD413" i="7"/>
  <c r="CJ413" i="7" s="1"/>
  <c r="CP413" i="7" s="1"/>
  <c r="CV413" i="7" s="1"/>
  <c r="DB413" i="7" s="1"/>
  <c r="DH413" i="7" s="1"/>
  <c r="DN413" i="7" s="1"/>
  <c r="DT413" i="7" s="1"/>
  <c r="DZ413" i="7" s="1"/>
  <c r="EF413" i="7" s="1"/>
  <c r="EL413" i="7" s="1"/>
  <c r="ER413" i="7" s="1"/>
  <c r="EX413" i="7" s="1"/>
  <c r="FD413" i="7" s="1"/>
  <c r="FJ413" i="7" s="1"/>
  <c r="FP413" i="7" s="1"/>
  <c r="FV413" i="7" s="1"/>
  <c r="GB413" i="7" s="1"/>
  <c r="GH413" i="7" s="1"/>
  <c r="GN413" i="7" s="1"/>
  <c r="GT413" i="7" s="1"/>
  <c r="GZ413" i="7" s="1"/>
  <c r="HF413" i="7" s="1"/>
  <c r="HL413" i="7" s="1"/>
  <c r="HR413" i="7" s="1"/>
  <c r="HX413" i="7" s="1"/>
  <c r="ID413" i="7" s="1"/>
  <c r="CP203" i="7" l="1"/>
  <c r="CV202" i="7"/>
  <c r="DB201" i="7"/>
  <c r="DH201" i="7" s="1"/>
  <c r="DN201" i="7" s="1"/>
  <c r="DT201" i="7" s="1"/>
  <c r="DZ201" i="7" s="1"/>
  <c r="EF201" i="7" s="1"/>
  <c r="EL201" i="7" s="1"/>
  <c r="LD200" i="7"/>
  <c r="LJ200" i="7" s="1"/>
  <c r="LP200" i="7" s="1"/>
  <c r="LV200" i="7" s="1"/>
  <c r="MB200" i="7" s="1"/>
  <c r="MH200" i="7" s="1"/>
  <c r="MN200" i="7" s="1"/>
  <c r="MT200" i="7" s="1"/>
  <c r="MZ200" i="7" s="1"/>
  <c r="NF200" i="7" s="1"/>
  <c r="NL200" i="7" s="1"/>
  <c r="NR200" i="7" s="1"/>
  <c r="IP412" i="7"/>
  <c r="IV412" i="7" s="1"/>
  <c r="IJ413" i="7"/>
  <c r="CD204" i="7"/>
  <c r="CJ204" i="7" s="1"/>
  <c r="CC205" i="7"/>
  <c r="CD414" i="7"/>
  <c r="CJ414" i="7" s="1"/>
  <c r="CP414" i="7" s="1"/>
  <c r="CV414" i="7" s="1"/>
  <c r="DB414" i="7" s="1"/>
  <c r="DH414" i="7" s="1"/>
  <c r="DN414" i="7" s="1"/>
  <c r="DT414" i="7" s="1"/>
  <c r="DZ414" i="7" s="1"/>
  <c r="EF414" i="7" s="1"/>
  <c r="EL414" i="7" s="1"/>
  <c r="CC415" i="7"/>
  <c r="ER201" i="7" l="1"/>
  <c r="EX201" i="7" s="1"/>
  <c r="FD201" i="7" s="1"/>
  <c r="FJ201" i="7" s="1"/>
  <c r="FP201" i="7" s="1"/>
  <c r="FV201" i="7" s="1"/>
  <c r="GB201" i="7" s="1"/>
  <c r="GH201" i="7" s="1"/>
  <c r="GN201" i="7" s="1"/>
  <c r="GT201" i="7" s="1"/>
  <c r="GZ201" i="7" s="1"/>
  <c r="HF201" i="7" s="1"/>
  <c r="HL201" i="7" s="1"/>
  <c r="HR201" i="7" s="1"/>
  <c r="HX201" i="7" s="1"/>
  <c r="ID201" i="7" s="1"/>
  <c r="IJ201" i="7" s="1"/>
  <c r="IP201" i="7" s="1"/>
  <c r="IV201" i="7" s="1"/>
  <c r="JB201" i="7" s="1"/>
  <c r="JH201" i="7" s="1"/>
  <c r="JN201" i="7" s="1"/>
  <c r="JT201" i="7" s="1"/>
  <c r="JZ201" i="7" s="1"/>
  <c r="KF201" i="7" s="1"/>
  <c r="ER414" i="7"/>
  <c r="EX414" i="7" s="1"/>
  <c r="FD414" i="7" s="1"/>
  <c r="FJ414" i="7" s="1"/>
  <c r="FP414" i="7" s="1"/>
  <c r="FV414" i="7" s="1"/>
  <c r="GB414" i="7" s="1"/>
  <c r="GH414" i="7" s="1"/>
  <c r="GN414" i="7" s="1"/>
  <c r="GT414" i="7" s="1"/>
  <c r="GZ414" i="7" s="1"/>
  <c r="HF414" i="7" s="1"/>
  <c r="HL414" i="7" s="1"/>
  <c r="HR414" i="7" s="1"/>
  <c r="HX414" i="7" s="1"/>
  <c r="ID414" i="7" s="1"/>
  <c r="IJ414" i="7" s="1"/>
  <c r="DB202" i="7"/>
  <c r="DH202" i="7" s="1"/>
  <c r="DN202" i="7" s="1"/>
  <c r="DT202" i="7" s="1"/>
  <c r="DZ202" i="7" s="1"/>
  <c r="EF202" i="7" s="1"/>
  <c r="EL202" i="7" s="1"/>
  <c r="ER202" i="7" s="1"/>
  <c r="EX202" i="7" s="1"/>
  <c r="FD202" i="7" s="1"/>
  <c r="FJ202" i="7" s="1"/>
  <c r="FP202" i="7" s="1"/>
  <c r="FV202" i="7" s="1"/>
  <c r="GB202" i="7" s="1"/>
  <c r="GH202" i="7" s="1"/>
  <c r="GN202" i="7" s="1"/>
  <c r="GT202" i="7" s="1"/>
  <c r="GZ202" i="7" s="1"/>
  <c r="HF202" i="7" s="1"/>
  <c r="HL202" i="7" s="1"/>
  <c r="HR202" i="7" s="1"/>
  <c r="HX202" i="7" s="1"/>
  <c r="ID202" i="7" s="1"/>
  <c r="IJ202" i="7" s="1"/>
  <c r="IP202" i="7" s="1"/>
  <c r="IV202" i="7" s="1"/>
  <c r="JB202" i="7" s="1"/>
  <c r="CV203" i="7"/>
  <c r="DB203" i="7" s="1"/>
  <c r="DH203" i="7" s="1"/>
  <c r="DN203" i="7" s="1"/>
  <c r="DT203" i="7" s="1"/>
  <c r="DZ203" i="7" s="1"/>
  <c r="EF203" i="7" s="1"/>
  <c r="EL203" i="7" s="1"/>
  <c r="ER203" i="7" s="1"/>
  <c r="EX203" i="7" s="1"/>
  <c r="FD203" i="7" s="1"/>
  <c r="FJ203" i="7" s="1"/>
  <c r="FP203" i="7" s="1"/>
  <c r="FV203" i="7" s="1"/>
  <c r="GB203" i="7" s="1"/>
  <c r="GH203" i="7" s="1"/>
  <c r="GN203" i="7" s="1"/>
  <c r="GT203" i="7" s="1"/>
  <c r="GZ203" i="7" s="1"/>
  <c r="HF203" i="7" s="1"/>
  <c r="HL203" i="7" s="1"/>
  <c r="HR203" i="7" s="1"/>
  <c r="HX203" i="7" s="1"/>
  <c r="ID203" i="7" s="1"/>
  <c r="IJ203" i="7" s="1"/>
  <c r="IP203" i="7" s="1"/>
  <c r="IV203" i="7" s="1"/>
  <c r="CP204" i="7"/>
  <c r="CV204" i="7" s="1"/>
  <c r="DB204" i="7" s="1"/>
  <c r="DH204" i="7" s="1"/>
  <c r="IP413" i="7"/>
  <c r="IV413" i="7" s="1"/>
  <c r="JB413" i="7" s="1"/>
  <c r="JH413" i="7" s="1"/>
  <c r="JN413" i="7" s="1"/>
  <c r="JT413" i="7" s="1"/>
  <c r="JZ413" i="7" s="1"/>
  <c r="KF413" i="7" s="1"/>
  <c r="JB412" i="7"/>
  <c r="JH412" i="7" s="1"/>
  <c r="CC416" i="7"/>
  <c r="CD415" i="7"/>
  <c r="CJ415" i="7" s="1"/>
  <c r="CP415" i="7" s="1"/>
  <c r="CD205" i="7"/>
  <c r="CJ205" i="7" s="1"/>
  <c r="CP205" i="7" s="1"/>
  <c r="CC206" i="7"/>
  <c r="CV205" i="7" l="1"/>
  <c r="CV415" i="7"/>
  <c r="DB415" i="7" s="1"/>
  <c r="DH415" i="7" s="1"/>
  <c r="DN415" i="7" s="1"/>
  <c r="DT415" i="7" s="1"/>
  <c r="DZ415" i="7" s="1"/>
  <c r="EF415" i="7" s="1"/>
  <c r="JH202" i="7"/>
  <c r="DN204" i="7"/>
  <c r="DT204" i="7" s="1"/>
  <c r="KL201" i="7"/>
  <c r="KR201" i="7" s="1"/>
  <c r="KX201" i="7" s="1"/>
  <c r="LD201" i="7" s="1"/>
  <c r="LJ201" i="7" s="1"/>
  <c r="LP201" i="7" s="1"/>
  <c r="LV201" i="7" s="1"/>
  <c r="MB201" i="7" s="1"/>
  <c r="MH201" i="7" s="1"/>
  <c r="MN201" i="7" s="1"/>
  <c r="MT201" i="7" s="1"/>
  <c r="MZ201" i="7" s="1"/>
  <c r="NF201" i="7" s="1"/>
  <c r="NL201" i="7" s="1"/>
  <c r="NR201" i="7" s="1"/>
  <c r="JN412" i="7"/>
  <c r="JT412" i="7" s="1"/>
  <c r="JZ412" i="7" s="1"/>
  <c r="KF412" i="7" s="1"/>
  <c r="KL412" i="7" s="1"/>
  <c r="KR412" i="7" s="1"/>
  <c r="KX412" i="7" s="1"/>
  <c r="LD412" i="7" s="1"/>
  <c r="LJ412" i="7" s="1"/>
  <c r="LP412" i="7" s="1"/>
  <c r="LV412" i="7" s="1"/>
  <c r="MB412" i="7" s="1"/>
  <c r="MH412" i="7" s="1"/>
  <c r="MN412" i="7" s="1"/>
  <c r="MT412" i="7" s="1"/>
  <c r="MZ412" i="7" s="1"/>
  <c r="NF412" i="7" s="1"/>
  <c r="NL412" i="7" s="1"/>
  <c r="NR412" i="7" s="1"/>
  <c r="JB203" i="7"/>
  <c r="KL413" i="7"/>
  <c r="KR413" i="7" s="1"/>
  <c r="KX413" i="7" s="1"/>
  <c r="LD413" i="7" s="1"/>
  <c r="LJ413" i="7" s="1"/>
  <c r="LP413" i="7" s="1"/>
  <c r="LV413" i="7" s="1"/>
  <c r="MB413" i="7" s="1"/>
  <c r="MH413" i="7" s="1"/>
  <c r="MN413" i="7" s="1"/>
  <c r="MT413" i="7" s="1"/>
  <c r="MZ413" i="7" s="1"/>
  <c r="NF413" i="7" s="1"/>
  <c r="NL413" i="7" s="1"/>
  <c r="NR413" i="7" s="1"/>
  <c r="IP414" i="7"/>
  <c r="IV414" i="7" s="1"/>
  <c r="JB414" i="7" s="1"/>
  <c r="CC207" i="7"/>
  <c r="CD206" i="7"/>
  <c r="CJ206" i="7" s="1"/>
  <c r="CC417" i="7"/>
  <c r="CD416" i="7"/>
  <c r="CJ416" i="7" s="1"/>
  <c r="EL415" i="7" l="1"/>
  <c r="ER415" i="7" s="1"/>
  <c r="EX415" i="7" s="1"/>
  <c r="FD415" i="7" s="1"/>
  <c r="FJ415" i="7" s="1"/>
  <c r="FP415" i="7" s="1"/>
  <c r="FV415" i="7" s="1"/>
  <c r="GB415" i="7" s="1"/>
  <c r="GH415" i="7" s="1"/>
  <c r="GN415" i="7" s="1"/>
  <c r="GT415" i="7" s="1"/>
  <c r="GZ415" i="7" s="1"/>
  <c r="HF415" i="7" s="1"/>
  <c r="HL415" i="7" s="1"/>
  <c r="HR415" i="7" s="1"/>
  <c r="HX415" i="7" s="1"/>
  <c r="ID415" i="7" s="1"/>
  <c r="IJ415" i="7" s="1"/>
  <c r="X53" i="7"/>
  <c r="Y53" i="7" s="1"/>
  <c r="JN202" i="7"/>
  <c r="JT202" i="7" s="1"/>
  <c r="JZ202" i="7" s="1"/>
  <c r="KF202" i="7" s="1"/>
  <c r="KL202" i="7" s="1"/>
  <c r="KR202" i="7" s="1"/>
  <c r="KX202" i="7" s="1"/>
  <c r="LD202" i="7" s="1"/>
  <c r="LJ202" i="7" s="1"/>
  <c r="LP202" i="7" s="1"/>
  <c r="LV202" i="7" s="1"/>
  <c r="MB202" i="7" s="1"/>
  <c r="MH202" i="7" s="1"/>
  <c r="MN202" i="7" s="1"/>
  <c r="MT202" i="7" s="1"/>
  <c r="MZ202" i="7" s="1"/>
  <c r="NF202" i="7" s="1"/>
  <c r="NL202" i="7" s="1"/>
  <c r="NR202" i="7" s="1"/>
  <c r="DB205" i="7"/>
  <c r="DH205" i="7" s="1"/>
  <c r="DN205" i="7" s="1"/>
  <c r="DZ204" i="7"/>
  <c r="EF204" i="7" s="1"/>
  <c r="EL204" i="7" s="1"/>
  <c r="ER204" i="7" s="1"/>
  <c r="EX204" i="7" s="1"/>
  <c r="FD204" i="7" s="1"/>
  <c r="FJ204" i="7" s="1"/>
  <c r="FP204" i="7" s="1"/>
  <c r="FV204" i="7" s="1"/>
  <c r="GB204" i="7" s="1"/>
  <c r="GH204" i="7" s="1"/>
  <c r="GN204" i="7" s="1"/>
  <c r="GT204" i="7" s="1"/>
  <c r="CP206" i="7"/>
  <c r="JH203" i="7"/>
  <c r="JN203" i="7" s="1"/>
  <c r="JT203" i="7" s="1"/>
  <c r="JH414" i="7"/>
  <c r="JN414" i="7" s="1"/>
  <c r="JT414" i="7" s="1"/>
  <c r="IP415" i="7"/>
  <c r="IV415" i="7" s="1"/>
  <c r="CP416" i="7"/>
  <c r="CV416" i="7" s="1"/>
  <c r="CC418" i="7"/>
  <c r="CD417" i="7"/>
  <c r="CJ417" i="7" s="1"/>
  <c r="CC208" i="7"/>
  <c r="CD207" i="7"/>
  <c r="CJ207" i="7" s="1"/>
  <c r="Z53" i="7" l="1"/>
  <c r="AB53" i="7"/>
  <c r="GZ204" i="7"/>
  <c r="HF204" i="7" s="1"/>
  <c r="HL204" i="7" s="1"/>
  <c r="HR204" i="7" s="1"/>
  <c r="HX204" i="7" s="1"/>
  <c r="ID204" i="7" s="1"/>
  <c r="IJ204" i="7" s="1"/>
  <c r="IP204" i="7" s="1"/>
  <c r="IV204" i="7" s="1"/>
  <c r="DT205" i="7"/>
  <c r="DZ205" i="7" s="1"/>
  <c r="EF205" i="7" s="1"/>
  <c r="CP417" i="7"/>
  <c r="CV417" i="7" s="1"/>
  <c r="DB417" i="7" s="1"/>
  <c r="DH417" i="7" s="1"/>
  <c r="DN417" i="7" s="1"/>
  <c r="DT417" i="7" s="1"/>
  <c r="DZ417" i="7" s="1"/>
  <c r="EF417" i="7" s="1"/>
  <c r="EL417" i="7" s="1"/>
  <c r="ER417" i="7" s="1"/>
  <c r="EX417" i="7" s="1"/>
  <c r="FD417" i="7" s="1"/>
  <c r="FJ417" i="7" s="1"/>
  <c r="FP417" i="7" s="1"/>
  <c r="FV417" i="7" s="1"/>
  <c r="GB417" i="7" s="1"/>
  <c r="GH417" i="7" s="1"/>
  <c r="GN417" i="7" s="1"/>
  <c r="GT417" i="7" s="1"/>
  <c r="GZ417" i="7" s="1"/>
  <c r="HF417" i="7" s="1"/>
  <c r="HL417" i="7" s="1"/>
  <c r="HR417" i="7" s="1"/>
  <c r="HX417" i="7" s="1"/>
  <c r="ID417" i="7" s="1"/>
  <c r="CV206" i="7"/>
  <c r="DB416" i="7"/>
  <c r="DH416" i="7" s="1"/>
  <c r="DN416" i="7" s="1"/>
  <c r="DT416" i="7" s="1"/>
  <c r="DZ416" i="7" s="1"/>
  <c r="EF416" i="7" s="1"/>
  <c r="EL416" i="7" s="1"/>
  <c r="CP207" i="7"/>
  <c r="JZ203" i="7"/>
  <c r="KF203" i="7" s="1"/>
  <c r="KL203" i="7" s="1"/>
  <c r="KR203" i="7" s="1"/>
  <c r="KX203" i="7" s="1"/>
  <c r="LD203" i="7" s="1"/>
  <c r="LJ203" i="7" s="1"/>
  <c r="LP203" i="7" s="1"/>
  <c r="LV203" i="7" s="1"/>
  <c r="MB203" i="7" s="1"/>
  <c r="MH203" i="7" s="1"/>
  <c r="MN203" i="7" s="1"/>
  <c r="MT203" i="7" s="1"/>
  <c r="MZ203" i="7" s="1"/>
  <c r="NF203" i="7" s="1"/>
  <c r="NL203" i="7" s="1"/>
  <c r="NR203" i="7" s="1"/>
  <c r="JB415" i="7"/>
  <c r="JH415" i="7" s="1"/>
  <c r="JN415" i="7" s="1"/>
  <c r="JT415" i="7" s="1"/>
  <c r="JZ414" i="7"/>
  <c r="KF414" i="7" s="1"/>
  <c r="KL414" i="7" s="1"/>
  <c r="KR414" i="7" s="1"/>
  <c r="KX414" i="7" s="1"/>
  <c r="LD414" i="7" s="1"/>
  <c r="LJ414" i="7" s="1"/>
  <c r="LP414" i="7" s="1"/>
  <c r="LV414" i="7" s="1"/>
  <c r="MB414" i="7" s="1"/>
  <c r="MH414" i="7" s="1"/>
  <c r="MN414" i="7" s="1"/>
  <c r="MT414" i="7" s="1"/>
  <c r="MZ414" i="7" s="1"/>
  <c r="NF414" i="7" s="1"/>
  <c r="NL414" i="7" s="1"/>
  <c r="NR414" i="7" s="1"/>
  <c r="CC419" i="7"/>
  <c r="CD418" i="7"/>
  <c r="CJ418" i="7" s="1"/>
  <c r="CP418" i="7" s="1"/>
  <c r="CD208" i="7"/>
  <c r="CJ208" i="7" s="1"/>
  <c r="CC209" i="7"/>
  <c r="ER416" i="7" l="1"/>
  <c r="EX416" i="7" s="1"/>
  <c r="FD416" i="7" s="1"/>
  <c r="FJ416" i="7" s="1"/>
  <c r="FP416" i="7" s="1"/>
  <c r="FV416" i="7" s="1"/>
  <c r="GB416" i="7" s="1"/>
  <c r="GH416" i="7" s="1"/>
  <c r="GN416" i="7" s="1"/>
  <c r="GT416" i="7" s="1"/>
  <c r="GZ416" i="7" s="1"/>
  <c r="HF416" i="7" s="1"/>
  <c r="HL416" i="7" s="1"/>
  <c r="HR416" i="7" s="1"/>
  <c r="HX416" i="7" s="1"/>
  <c r="ID416" i="7" s="1"/>
  <c r="IJ416" i="7" s="1"/>
  <c r="IP416" i="7" s="1"/>
  <c r="IV416" i="7" s="1"/>
  <c r="AK53" i="7"/>
  <c r="JB204" i="7"/>
  <c r="JH204" i="7" s="1"/>
  <c r="JN204" i="7" s="1"/>
  <c r="JT204" i="7" s="1"/>
  <c r="JZ204" i="7" s="1"/>
  <c r="KF204" i="7" s="1"/>
  <c r="KL204" i="7" s="1"/>
  <c r="KR204" i="7" s="1"/>
  <c r="KX204" i="7" s="1"/>
  <c r="LD204" i="7" s="1"/>
  <c r="LJ204" i="7" s="1"/>
  <c r="LP204" i="7" s="1"/>
  <c r="LV204" i="7" s="1"/>
  <c r="MB204" i="7" s="1"/>
  <c r="MH204" i="7" s="1"/>
  <c r="MN204" i="7" s="1"/>
  <c r="MT204" i="7" s="1"/>
  <c r="MZ204" i="7" s="1"/>
  <c r="NF204" i="7" s="1"/>
  <c r="NL204" i="7" s="1"/>
  <c r="NR204" i="7" s="1"/>
  <c r="EL205" i="7"/>
  <c r="ER205" i="7" s="1"/>
  <c r="EX205" i="7" s="1"/>
  <c r="FD205" i="7" s="1"/>
  <c r="FJ205" i="7" s="1"/>
  <c r="FP205" i="7" s="1"/>
  <c r="FV205" i="7" s="1"/>
  <c r="GB205" i="7" s="1"/>
  <c r="GH205" i="7" s="1"/>
  <c r="GN205" i="7" s="1"/>
  <c r="GT205" i="7" s="1"/>
  <c r="GZ205" i="7" s="1"/>
  <c r="HF205" i="7" s="1"/>
  <c r="HL205" i="7" s="1"/>
  <c r="HR205" i="7" s="1"/>
  <c r="HX205" i="7" s="1"/>
  <c r="ID205" i="7" s="1"/>
  <c r="IJ205" i="7" s="1"/>
  <c r="IP205" i="7" s="1"/>
  <c r="IV205" i="7" s="1"/>
  <c r="JB205" i="7" s="1"/>
  <c r="JH205" i="7" s="1"/>
  <c r="JN205" i="7" s="1"/>
  <c r="JT205" i="7" s="1"/>
  <c r="JZ205" i="7" s="1"/>
  <c r="KF205" i="7" s="1"/>
  <c r="KL205" i="7" s="1"/>
  <c r="KR205" i="7" s="1"/>
  <c r="KX205" i="7" s="1"/>
  <c r="LD205" i="7" s="1"/>
  <c r="LJ205" i="7" s="1"/>
  <c r="LP205" i="7" s="1"/>
  <c r="LV205" i="7" s="1"/>
  <c r="MB205" i="7" s="1"/>
  <c r="MH205" i="7" s="1"/>
  <c r="MN205" i="7" s="1"/>
  <c r="MT205" i="7" s="1"/>
  <c r="MZ205" i="7" s="1"/>
  <c r="NF205" i="7" s="1"/>
  <c r="NL205" i="7" s="1"/>
  <c r="NR205" i="7" s="1"/>
  <c r="DB206" i="7"/>
  <c r="DH206" i="7" s="1"/>
  <c r="CV207" i="7"/>
  <c r="CV418" i="7"/>
  <c r="CP208" i="7"/>
  <c r="JB416" i="7"/>
  <c r="JZ415" i="7"/>
  <c r="KF415" i="7" s="1"/>
  <c r="IJ417" i="7"/>
  <c r="IP417" i="7" s="1"/>
  <c r="IV417" i="7" s="1"/>
  <c r="CC210" i="7"/>
  <c r="CD209" i="7"/>
  <c r="CJ209" i="7" s="1"/>
  <c r="CC420" i="7"/>
  <c r="CD419" i="7"/>
  <c r="CJ419" i="7" s="1"/>
  <c r="CP419" i="7" s="1"/>
  <c r="CV419" i="7" s="1"/>
  <c r="DB419" i="7" s="1"/>
  <c r="DH419" i="7" s="1"/>
  <c r="DN419" i="7" s="1"/>
  <c r="DT419" i="7" s="1"/>
  <c r="DZ419" i="7" s="1"/>
  <c r="EF419" i="7" s="1"/>
  <c r="EL419" i="7" s="1"/>
  <c r="ER419" i="7" s="1"/>
  <c r="EX419" i="7" s="1"/>
  <c r="FD419" i="7" s="1"/>
  <c r="FJ419" i="7" s="1"/>
  <c r="FP419" i="7" s="1"/>
  <c r="FV419" i="7" s="1"/>
  <c r="GB419" i="7" s="1"/>
  <c r="GH419" i="7" s="1"/>
  <c r="GN419" i="7" s="1"/>
  <c r="GT419" i="7" s="1"/>
  <c r="GZ419" i="7" s="1"/>
  <c r="HF419" i="7" s="1"/>
  <c r="HL419" i="7" s="1"/>
  <c r="HR419" i="7" s="1"/>
  <c r="HX419" i="7" s="1"/>
  <c r="DN206" i="7" l="1"/>
  <c r="DT206" i="7" s="1"/>
  <c r="DZ206" i="7" s="1"/>
  <c r="DB418" i="7"/>
  <c r="DH418" i="7" s="1"/>
  <c r="DN418" i="7" s="1"/>
  <c r="DB207" i="7"/>
  <c r="DH207" i="7" s="1"/>
  <c r="CV208" i="7"/>
  <c r="CP209" i="7"/>
  <c r="ID419" i="7"/>
  <c r="IJ419" i="7" s="1"/>
  <c r="JB417" i="7"/>
  <c r="JH417" i="7" s="1"/>
  <c r="JN417" i="7" s="1"/>
  <c r="JT417" i="7" s="1"/>
  <c r="JZ417" i="7" s="1"/>
  <c r="KF417" i="7" s="1"/>
  <c r="JH416" i="7"/>
  <c r="JN416" i="7" s="1"/>
  <c r="JT416" i="7" s="1"/>
  <c r="JZ416" i="7" s="1"/>
  <c r="KF416" i="7" s="1"/>
  <c r="KL416" i="7" s="1"/>
  <c r="KR416" i="7" s="1"/>
  <c r="KX416" i="7" s="1"/>
  <c r="LD416" i="7" s="1"/>
  <c r="LJ416" i="7" s="1"/>
  <c r="LP416" i="7" s="1"/>
  <c r="LV416" i="7" s="1"/>
  <c r="MB416" i="7" s="1"/>
  <c r="MH416" i="7" s="1"/>
  <c r="MN416" i="7" s="1"/>
  <c r="MT416" i="7" s="1"/>
  <c r="MZ416" i="7" s="1"/>
  <c r="NF416" i="7" s="1"/>
  <c r="NL416" i="7" s="1"/>
  <c r="NR416" i="7" s="1"/>
  <c r="KL415" i="7"/>
  <c r="KR415" i="7" s="1"/>
  <c r="KX415" i="7" s="1"/>
  <c r="LD415" i="7" s="1"/>
  <c r="LJ415" i="7" s="1"/>
  <c r="LP415" i="7" s="1"/>
  <c r="LV415" i="7" s="1"/>
  <c r="MB415" i="7" s="1"/>
  <c r="MH415" i="7" s="1"/>
  <c r="MN415" i="7" s="1"/>
  <c r="MT415" i="7" s="1"/>
  <c r="MZ415" i="7" s="1"/>
  <c r="NF415" i="7" s="1"/>
  <c r="NL415" i="7" s="1"/>
  <c r="NR415" i="7" s="1"/>
  <c r="CC421" i="7"/>
  <c r="CD420" i="7"/>
  <c r="CJ420" i="7" s="1"/>
  <c r="CP420" i="7" s="1"/>
  <c r="CV420" i="7" s="1"/>
  <c r="DB420" i="7" s="1"/>
  <c r="DH420" i="7" s="1"/>
  <c r="DN420" i="7" s="1"/>
  <c r="DT420" i="7" s="1"/>
  <c r="DZ420" i="7" s="1"/>
  <c r="EF420" i="7" s="1"/>
  <c r="EL420" i="7" s="1"/>
  <c r="CC211" i="7"/>
  <c r="CD210" i="7"/>
  <c r="CJ210" i="7" s="1"/>
  <c r="ER420" i="7" l="1"/>
  <c r="EX420" i="7" s="1"/>
  <c r="FD420" i="7" s="1"/>
  <c r="FJ420" i="7" s="1"/>
  <c r="FP420" i="7" s="1"/>
  <c r="FV420" i="7" s="1"/>
  <c r="GB420" i="7" s="1"/>
  <c r="GH420" i="7" s="1"/>
  <c r="GN420" i="7" s="1"/>
  <c r="GT420" i="7" s="1"/>
  <c r="GZ420" i="7" s="1"/>
  <c r="HF420" i="7" s="1"/>
  <c r="HL420" i="7" s="1"/>
  <c r="HR420" i="7" s="1"/>
  <c r="HX420" i="7" s="1"/>
  <c r="ID420" i="7" s="1"/>
  <c r="EF206" i="7"/>
  <c r="EL206" i="7" s="1"/>
  <c r="X70" i="7" s="1"/>
  <c r="Y70" i="7" s="1"/>
  <c r="DT418" i="7"/>
  <c r="DZ418" i="7" s="1"/>
  <c r="EF418" i="7" s="1"/>
  <c r="EL418" i="7" s="1"/>
  <c r="ER418" i="7" s="1"/>
  <c r="EX418" i="7" s="1"/>
  <c r="FD418" i="7" s="1"/>
  <c r="FJ418" i="7" s="1"/>
  <c r="FP418" i="7" s="1"/>
  <c r="FV418" i="7" s="1"/>
  <c r="GB418" i="7" s="1"/>
  <c r="GH418" i="7" s="1"/>
  <c r="GN418" i="7" s="1"/>
  <c r="GT418" i="7" s="1"/>
  <c r="GZ418" i="7" s="1"/>
  <c r="HF418" i="7" s="1"/>
  <c r="HL418" i="7" s="1"/>
  <c r="HR418" i="7" s="1"/>
  <c r="HX418" i="7" s="1"/>
  <c r="ID418" i="7" s="1"/>
  <c r="IJ418" i="7" s="1"/>
  <c r="IP418" i="7" s="1"/>
  <c r="IV418" i="7" s="1"/>
  <c r="DN207" i="7"/>
  <c r="DB208" i="7"/>
  <c r="DH208" i="7" s="1"/>
  <c r="CV209" i="7"/>
  <c r="CP210" i="7"/>
  <c r="KL417" i="7"/>
  <c r="KR417" i="7" s="1"/>
  <c r="KX417" i="7" s="1"/>
  <c r="LD417" i="7" s="1"/>
  <c r="LJ417" i="7" s="1"/>
  <c r="LP417" i="7" s="1"/>
  <c r="LV417" i="7" s="1"/>
  <c r="MB417" i="7" s="1"/>
  <c r="MH417" i="7" s="1"/>
  <c r="MN417" i="7" s="1"/>
  <c r="MT417" i="7" s="1"/>
  <c r="MZ417" i="7" s="1"/>
  <c r="NF417" i="7" s="1"/>
  <c r="NL417" i="7" s="1"/>
  <c r="NR417" i="7" s="1"/>
  <c r="IP419" i="7"/>
  <c r="IV419" i="7" s="1"/>
  <c r="JB419" i="7" s="1"/>
  <c r="CD211" i="7"/>
  <c r="CJ211" i="7" s="1"/>
  <c r="CC212" i="7"/>
  <c r="CD421" i="7"/>
  <c r="CJ421" i="7" s="1"/>
  <c r="CP421" i="7" s="1"/>
  <c r="CC422" i="7"/>
  <c r="Z70" i="7" l="1"/>
  <c r="AB70" i="7"/>
  <c r="ER206" i="7"/>
  <c r="EX206" i="7" s="1"/>
  <c r="FD206" i="7" s="1"/>
  <c r="FJ206" i="7" s="1"/>
  <c r="FP206" i="7" s="1"/>
  <c r="FV206" i="7" s="1"/>
  <c r="GB206" i="7" s="1"/>
  <c r="GH206" i="7" s="1"/>
  <c r="GN206" i="7" s="1"/>
  <c r="GT206" i="7" s="1"/>
  <c r="GZ206" i="7" s="1"/>
  <c r="HF206" i="7" s="1"/>
  <c r="HL206" i="7" s="1"/>
  <c r="HR206" i="7" s="1"/>
  <c r="HX206" i="7" s="1"/>
  <c r="ID206" i="7" s="1"/>
  <c r="IJ206" i="7" s="1"/>
  <c r="IP206" i="7" s="1"/>
  <c r="IV206" i="7" s="1"/>
  <c r="JB206" i="7" s="1"/>
  <c r="JH206" i="7" s="1"/>
  <c r="JN206" i="7" s="1"/>
  <c r="JT206" i="7" s="1"/>
  <c r="JZ206" i="7" s="1"/>
  <c r="KF206" i="7" s="1"/>
  <c r="KL206" i="7" s="1"/>
  <c r="KR206" i="7" s="1"/>
  <c r="KX206" i="7" s="1"/>
  <c r="LD206" i="7" s="1"/>
  <c r="LJ206" i="7" s="1"/>
  <c r="LP206" i="7" s="1"/>
  <c r="LV206" i="7" s="1"/>
  <c r="MB206" i="7" s="1"/>
  <c r="MH206" i="7" s="1"/>
  <c r="MN206" i="7" s="1"/>
  <c r="MT206" i="7" s="1"/>
  <c r="MZ206" i="7" s="1"/>
  <c r="NF206" i="7" s="1"/>
  <c r="NL206" i="7" s="1"/>
  <c r="NR206" i="7" s="1"/>
  <c r="DN208" i="7"/>
  <c r="DT207" i="7"/>
  <c r="CV421" i="7"/>
  <c r="DB421" i="7" s="1"/>
  <c r="DH421" i="7" s="1"/>
  <c r="DN421" i="7" s="1"/>
  <c r="DT421" i="7" s="1"/>
  <c r="DZ421" i="7" s="1"/>
  <c r="EF421" i="7" s="1"/>
  <c r="EL421" i="7" s="1"/>
  <c r="ER421" i="7" s="1"/>
  <c r="EX421" i="7" s="1"/>
  <c r="FD421" i="7" s="1"/>
  <c r="FJ421" i="7" s="1"/>
  <c r="FP421" i="7" s="1"/>
  <c r="FV421" i="7" s="1"/>
  <c r="GB421" i="7" s="1"/>
  <c r="GH421" i="7" s="1"/>
  <c r="GN421" i="7" s="1"/>
  <c r="GT421" i="7" s="1"/>
  <c r="GZ421" i="7" s="1"/>
  <c r="HF421" i="7" s="1"/>
  <c r="HL421" i="7" s="1"/>
  <c r="HR421" i="7" s="1"/>
  <c r="HX421" i="7" s="1"/>
  <c r="ID421" i="7" s="1"/>
  <c r="IJ421" i="7" s="1"/>
  <c r="DB209" i="7"/>
  <c r="CV210" i="7"/>
  <c r="CP211" i="7"/>
  <c r="JH419" i="7"/>
  <c r="JN419" i="7" s="1"/>
  <c r="JB418" i="7"/>
  <c r="JH418" i="7" s="1"/>
  <c r="IJ420" i="7"/>
  <c r="CD422" i="7"/>
  <c r="CJ422" i="7" s="1"/>
  <c r="CC423" i="7"/>
  <c r="CC213" i="7"/>
  <c r="CD213" i="7" s="1"/>
  <c r="CJ213" i="7" s="1"/>
  <c r="CD212" i="7"/>
  <c r="CJ212" i="7" s="1"/>
  <c r="AK70" i="7" l="1"/>
  <c r="DZ207" i="7"/>
  <c r="EF207" i="7" s="1"/>
  <c r="DT208" i="7"/>
  <c r="DZ208" i="7" s="1"/>
  <c r="DH209" i="7"/>
  <c r="DB210" i="7"/>
  <c r="CV211" i="7"/>
  <c r="CP212" i="7"/>
  <c r="CP213" i="7"/>
  <c r="X196" i="7" s="1"/>
  <c r="Y196" i="7" s="1"/>
  <c r="Z196" i="7" s="1"/>
  <c r="JN418" i="7"/>
  <c r="JT418" i="7" s="1"/>
  <c r="IP420" i="7"/>
  <c r="IV420" i="7" s="1"/>
  <c r="JB420" i="7" s="1"/>
  <c r="IP421" i="7"/>
  <c r="IV421" i="7" s="1"/>
  <c r="CP422" i="7"/>
  <c r="JT419" i="7"/>
  <c r="JZ419" i="7" s="1"/>
  <c r="KF419" i="7" s="1"/>
  <c r="CC424" i="7"/>
  <c r="CD423" i="7"/>
  <c r="CJ423" i="7" s="1"/>
  <c r="EL207" i="7" l="1"/>
  <c r="EF208" i="7"/>
  <c r="EL208" i="7" s="1"/>
  <c r="CV422" i="7"/>
  <c r="JH420" i="7"/>
  <c r="JN420" i="7" s="1"/>
  <c r="JT420" i="7" s="1"/>
  <c r="DN209" i="7"/>
  <c r="AB196" i="7"/>
  <c r="AK196" i="7" s="1"/>
  <c r="DH210" i="7"/>
  <c r="DB211" i="7"/>
  <c r="CV213" i="7"/>
  <c r="CV212" i="7"/>
  <c r="CP423" i="7"/>
  <c r="JZ418" i="7"/>
  <c r="KF418" i="7" s="1"/>
  <c r="JB421" i="7"/>
  <c r="KL419" i="7"/>
  <c r="KR419" i="7" s="1"/>
  <c r="KX419" i="7" s="1"/>
  <c r="LD419" i="7" s="1"/>
  <c r="LJ419" i="7" s="1"/>
  <c r="LP419" i="7" s="1"/>
  <c r="LV419" i="7" s="1"/>
  <c r="MB419" i="7" s="1"/>
  <c r="MH419" i="7" s="1"/>
  <c r="MN419" i="7" s="1"/>
  <c r="MT419" i="7" s="1"/>
  <c r="MZ419" i="7" s="1"/>
  <c r="NF419" i="7" s="1"/>
  <c r="NL419" i="7" s="1"/>
  <c r="NR419" i="7" s="1"/>
  <c r="CC425" i="7"/>
  <c r="CD424" i="7"/>
  <c r="CJ424" i="7" s="1"/>
  <c r="ER207" i="7" l="1"/>
  <c r="EX207" i="7" s="1"/>
  <c r="FD207" i="7" s="1"/>
  <c r="FJ207" i="7" s="1"/>
  <c r="FP207" i="7" s="1"/>
  <c r="ER208" i="7"/>
  <c r="EX208" i="7" s="1"/>
  <c r="FD208" i="7" s="1"/>
  <c r="FJ208" i="7" s="1"/>
  <c r="FP208" i="7" s="1"/>
  <c r="FV208" i="7" s="1"/>
  <c r="GB208" i="7" s="1"/>
  <c r="GH208" i="7" s="1"/>
  <c r="GN208" i="7" s="1"/>
  <c r="GT208" i="7" s="1"/>
  <c r="GZ208" i="7" s="1"/>
  <c r="HF208" i="7" s="1"/>
  <c r="HL208" i="7" s="1"/>
  <c r="HR208" i="7" s="1"/>
  <c r="HX208" i="7" s="1"/>
  <c r="ID208" i="7" s="1"/>
  <c r="IJ208" i="7" s="1"/>
  <c r="IP208" i="7" s="1"/>
  <c r="IV208" i="7" s="1"/>
  <c r="JB208" i="7" s="1"/>
  <c r="JH208" i="7" s="1"/>
  <c r="JN208" i="7" s="1"/>
  <c r="JT208" i="7" s="1"/>
  <c r="JZ208" i="7" s="1"/>
  <c r="KF208" i="7" s="1"/>
  <c r="KL208" i="7" s="1"/>
  <c r="KR208" i="7" s="1"/>
  <c r="KX208" i="7" s="1"/>
  <c r="LD208" i="7" s="1"/>
  <c r="LJ208" i="7" s="1"/>
  <c r="LP208" i="7" s="1"/>
  <c r="LV208" i="7" s="1"/>
  <c r="MB208" i="7" s="1"/>
  <c r="MH208" i="7" s="1"/>
  <c r="MN208" i="7" s="1"/>
  <c r="MT208" i="7" s="1"/>
  <c r="MZ208" i="7" s="1"/>
  <c r="NF208" i="7" s="1"/>
  <c r="NL208" i="7" s="1"/>
  <c r="NR208" i="7" s="1"/>
  <c r="DT209" i="7"/>
  <c r="DZ209" i="7" s="1"/>
  <c r="DB422" i="7"/>
  <c r="DH422" i="7" s="1"/>
  <c r="DN422" i="7" s="1"/>
  <c r="DT422" i="7" s="1"/>
  <c r="DZ422" i="7" s="1"/>
  <c r="EF422" i="7" s="1"/>
  <c r="EL422" i="7" s="1"/>
  <c r="CV423" i="7"/>
  <c r="DN210" i="7"/>
  <c r="DH211" i="7"/>
  <c r="DB213" i="7"/>
  <c r="DB212" i="7"/>
  <c r="JH421" i="7"/>
  <c r="JN421" i="7" s="1"/>
  <c r="JT421" i="7" s="1"/>
  <c r="KL418" i="7"/>
  <c r="KR418" i="7" s="1"/>
  <c r="KX418" i="7" s="1"/>
  <c r="LD418" i="7" s="1"/>
  <c r="LJ418" i="7" s="1"/>
  <c r="LP418" i="7" s="1"/>
  <c r="LV418" i="7" s="1"/>
  <c r="MB418" i="7" s="1"/>
  <c r="MH418" i="7" s="1"/>
  <c r="MN418" i="7" s="1"/>
  <c r="MT418" i="7" s="1"/>
  <c r="MZ418" i="7" s="1"/>
  <c r="NF418" i="7" s="1"/>
  <c r="NL418" i="7" s="1"/>
  <c r="NR418" i="7" s="1"/>
  <c r="CD425" i="7"/>
  <c r="CJ425" i="7" s="1"/>
  <c r="CC426" i="7"/>
  <c r="X350" i="7"/>
  <c r="Y350" i="7" s="1"/>
  <c r="CP424" i="7"/>
  <c r="CV424" i="7" s="1"/>
  <c r="JZ420" i="7"/>
  <c r="FV207" i="7" l="1"/>
  <c r="GB207" i="7" s="1"/>
  <c r="GH207" i="7" s="1"/>
  <c r="GN207" i="7" s="1"/>
  <c r="GT207" i="7" s="1"/>
  <c r="GZ207" i="7" s="1"/>
  <c r="HF207" i="7" s="1"/>
  <c r="HL207" i="7" s="1"/>
  <c r="HR207" i="7" s="1"/>
  <c r="HX207" i="7" s="1"/>
  <c r="ID207" i="7" s="1"/>
  <c r="IJ207" i="7" s="1"/>
  <c r="IP207" i="7" s="1"/>
  <c r="IV207" i="7" s="1"/>
  <c r="JB207" i="7" s="1"/>
  <c r="JH207" i="7" s="1"/>
  <c r="JN207" i="7" s="1"/>
  <c r="JT207" i="7" s="1"/>
  <c r="JZ207" i="7" s="1"/>
  <c r="KF207" i="7" s="1"/>
  <c r="KL207" i="7" s="1"/>
  <c r="KR207" i="7" s="1"/>
  <c r="KX207" i="7" s="1"/>
  <c r="LD207" i="7" s="1"/>
  <c r="LJ207" i="7" s="1"/>
  <c r="LP207" i="7" s="1"/>
  <c r="LV207" i="7" s="1"/>
  <c r="MB207" i="7" s="1"/>
  <c r="MH207" i="7" s="1"/>
  <c r="MN207" i="7" s="1"/>
  <c r="MT207" i="7" s="1"/>
  <c r="MZ207" i="7" s="1"/>
  <c r="NF207" i="7" s="1"/>
  <c r="NL207" i="7" s="1"/>
  <c r="NR207" i="7" s="1"/>
  <c r="ER422" i="7"/>
  <c r="EX422" i="7" s="1"/>
  <c r="FD422" i="7" s="1"/>
  <c r="FJ422" i="7" s="1"/>
  <c r="EF209" i="7"/>
  <c r="EL209" i="7" s="1"/>
  <c r="X48" i="7" s="1"/>
  <c r="Y48" i="7" s="1"/>
  <c r="D48" i="7" s="1"/>
  <c r="DB423" i="7"/>
  <c r="DH423" i="7" s="1"/>
  <c r="DT210" i="7"/>
  <c r="DH212" i="7"/>
  <c r="DN211" i="7"/>
  <c r="DH213" i="7"/>
  <c r="DB424" i="7"/>
  <c r="CP425" i="7"/>
  <c r="JZ421" i="7"/>
  <c r="KF421" i="7" s="1"/>
  <c r="KF420" i="7"/>
  <c r="CD426" i="7"/>
  <c r="CJ426" i="7" s="1"/>
  <c r="CC427" i="7"/>
  <c r="Z350" i="7"/>
  <c r="AB350" i="7"/>
  <c r="X401" i="7"/>
  <c r="Y401" i="7" s="1"/>
  <c r="X233" i="7" l="1"/>
  <c r="Y233" i="7" s="1"/>
  <c r="Z233" i="7" s="1"/>
  <c r="Z48" i="7"/>
  <c r="AB48" i="7"/>
  <c r="ER209" i="7"/>
  <c r="DN423" i="7"/>
  <c r="DT423" i="7" s="1"/>
  <c r="DZ423" i="7" s="1"/>
  <c r="EF423" i="7" s="1"/>
  <c r="EL423" i="7" s="1"/>
  <c r="FP422" i="7"/>
  <c r="FV422" i="7" s="1"/>
  <c r="GB422" i="7" s="1"/>
  <c r="GH422" i="7" s="1"/>
  <c r="GN422" i="7" s="1"/>
  <c r="GT422" i="7" s="1"/>
  <c r="GZ422" i="7" s="1"/>
  <c r="HF422" i="7" s="1"/>
  <c r="HL422" i="7" s="1"/>
  <c r="HR422" i="7" s="1"/>
  <c r="HX422" i="7" s="1"/>
  <c r="ID422" i="7" s="1"/>
  <c r="IJ422" i="7" s="1"/>
  <c r="IP422" i="7" s="1"/>
  <c r="IV422" i="7" s="1"/>
  <c r="JB422" i="7" s="1"/>
  <c r="JH422" i="7" s="1"/>
  <c r="JN422" i="7" s="1"/>
  <c r="JT422" i="7" s="1"/>
  <c r="JZ422" i="7" s="1"/>
  <c r="KF422" i="7" s="1"/>
  <c r="DZ210" i="7"/>
  <c r="DN213" i="7"/>
  <c r="DT211" i="7"/>
  <c r="DH424" i="7"/>
  <c r="DN424" i="7" s="1"/>
  <c r="DN212" i="7"/>
  <c r="CV425" i="7"/>
  <c r="KL421" i="7"/>
  <c r="KR421" i="7" s="1"/>
  <c r="KX421" i="7" s="1"/>
  <c r="LD421" i="7" s="1"/>
  <c r="LJ421" i="7" s="1"/>
  <c r="LP421" i="7" s="1"/>
  <c r="LV421" i="7" s="1"/>
  <c r="MB421" i="7" s="1"/>
  <c r="MH421" i="7" s="1"/>
  <c r="MN421" i="7" s="1"/>
  <c r="MT421" i="7" s="1"/>
  <c r="MZ421" i="7" s="1"/>
  <c r="NF421" i="7" s="1"/>
  <c r="NL421" i="7" s="1"/>
  <c r="NR421" i="7" s="1"/>
  <c r="AK350" i="7"/>
  <c r="AB401" i="7"/>
  <c r="Z401" i="7"/>
  <c r="X353" i="7"/>
  <c r="Y353" i="7" s="1"/>
  <c r="CP426" i="7"/>
  <c r="KL420" i="7"/>
  <c r="KR420" i="7" s="1"/>
  <c r="KX420" i="7" s="1"/>
  <c r="CD427" i="7"/>
  <c r="CJ427" i="7" s="1"/>
  <c r="CD5" i="7"/>
  <c r="AB233" i="7" l="1"/>
  <c r="AK233" i="7" s="1"/>
  <c r="EX209" i="7"/>
  <c r="FD209" i="7" s="1"/>
  <c r="FJ209" i="7" s="1"/>
  <c r="AK48" i="7"/>
  <c r="EF210" i="7"/>
  <c r="ER423" i="7"/>
  <c r="DT424" i="7"/>
  <c r="DT213" i="7"/>
  <c r="DB425" i="7"/>
  <c r="DZ211" i="7"/>
  <c r="DT212" i="7"/>
  <c r="CV426" i="7"/>
  <c r="KL422" i="7"/>
  <c r="KR422" i="7" s="1"/>
  <c r="KX422" i="7" s="1"/>
  <c r="LD422" i="7" s="1"/>
  <c r="LJ422" i="7" s="1"/>
  <c r="LP422" i="7" s="1"/>
  <c r="LV422" i="7" s="1"/>
  <c r="MB422" i="7" s="1"/>
  <c r="MH422" i="7" s="1"/>
  <c r="MN422" i="7" s="1"/>
  <c r="MT422" i="7" s="1"/>
  <c r="MZ422" i="7" s="1"/>
  <c r="NF422" i="7" s="1"/>
  <c r="NL422" i="7" s="1"/>
  <c r="NR422" i="7" s="1"/>
  <c r="AK401" i="7"/>
  <c r="Z353" i="7"/>
  <c r="AB353" i="7"/>
  <c r="CP427" i="7"/>
  <c r="LD420" i="7"/>
  <c r="LJ420" i="7" s="1"/>
  <c r="LP420" i="7" s="1"/>
  <c r="LV420" i="7" s="1"/>
  <c r="MB420" i="7" s="1"/>
  <c r="MH420" i="7" s="1"/>
  <c r="MN420" i="7" s="1"/>
  <c r="MT420" i="7" s="1"/>
  <c r="MZ420" i="7" s="1"/>
  <c r="NF420" i="7" s="1"/>
  <c r="NL420" i="7" s="1"/>
  <c r="NR420" i="7" s="1"/>
  <c r="X231" i="7" l="1"/>
  <c r="Y231" i="7" s="1"/>
  <c r="AB231" i="7" s="1"/>
  <c r="FP209" i="7"/>
  <c r="FV209" i="7" s="1"/>
  <c r="EX423" i="7"/>
  <c r="EL210" i="7"/>
  <c r="DZ424" i="7"/>
  <c r="EF424" i="7" s="1"/>
  <c r="DZ212" i="7"/>
  <c r="DH425" i="7"/>
  <c r="DN425" i="7" s="1"/>
  <c r="CV427" i="7"/>
  <c r="DB427" i="7" s="1"/>
  <c r="DH427" i="7" s="1"/>
  <c r="EF211" i="7"/>
  <c r="DZ213" i="7"/>
  <c r="DB426" i="7"/>
  <c r="DH426" i="7" s="1"/>
  <c r="AK353" i="7"/>
  <c r="X351" i="7"/>
  <c r="Y351" i="7" s="1"/>
  <c r="Z231" i="7" l="1"/>
  <c r="AK231" i="7" s="1"/>
  <c r="X237" i="7"/>
  <c r="Y237" i="7" s="1"/>
  <c r="Z237" i="7" s="1"/>
  <c r="FD423" i="7"/>
  <c r="FJ423" i="7" s="1"/>
  <c r="FP423" i="7" s="1"/>
  <c r="ER210" i="7"/>
  <c r="EX210" i="7" s="1"/>
  <c r="GB209" i="7"/>
  <c r="X74" i="7" s="1"/>
  <c r="Y74" i="7" s="1"/>
  <c r="EL424" i="7"/>
  <c r="EF212" i="7"/>
  <c r="DT425" i="7"/>
  <c r="EL211" i="7"/>
  <c r="EF213" i="7"/>
  <c r="DN426" i="7"/>
  <c r="DN427" i="7"/>
  <c r="DT427" i="7" s="1"/>
  <c r="DZ427" i="7" s="1"/>
  <c r="EF427" i="7" s="1"/>
  <c r="EL427" i="7" s="1"/>
  <c r="Z351" i="7"/>
  <c r="AB351" i="7"/>
  <c r="Z74" i="7" l="1"/>
  <c r="AB74" i="7"/>
  <c r="GH209" i="7"/>
  <c r="X484" i="7"/>
  <c r="Y484" i="7" s="1"/>
  <c r="AB237" i="7"/>
  <c r="AK237" i="7" s="1"/>
  <c r="ER427" i="7"/>
  <c r="EX427" i="7" s="1"/>
  <c r="FD427" i="7" s="1"/>
  <c r="FJ427" i="7" s="1"/>
  <c r="FP427" i="7" s="1"/>
  <c r="FV427" i="7" s="1"/>
  <c r="GB427" i="7" s="1"/>
  <c r="GH427" i="7" s="1"/>
  <c r="GN427" i="7" s="1"/>
  <c r="GT427" i="7" s="1"/>
  <c r="GZ427" i="7" s="1"/>
  <c r="HF427" i="7" s="1"/>
  <c r="HL427" i="7" s="1"/>
  <c r="HR427" i="7" s="1"/>
  <c r="HX427" i="7" s="1"/>
  <c r="ID427" i="7" s="1"/>
  <c r="IJ427" i="7" s="1"/>
  <c r="IP427" i="7" s="1"/>
  <c r="IV427" i="7" s="1"/>
  <c r="JB427" i="7" s="1"/>
  <c r="X68" i="7"/>
  <c r="Y68" i="7" s="1"/>
  <c r="FV423" i="7"/>
  <c r="GB423" i="7" s="1"/>
  <c r="GH423" i="7" s="1"/>
  <c r="GN423" i="7" s="1"/>
  <c r="GT423" i="7" s="1"/>
  <c r="GZ423" i="7" s="1"/>
  <c r="HF423" i="7" s="1"/>
  <c r="HL423" i="7" s="1"/>
  <c r="HR423" i="7" s="1"/>
  <c r="HX423" i="7" s="1"/>
  <c r="ID423" i="7" s="1"/>
  <c r="IJ423" i="7" s="1"/>
  <c r="IP423" i="7" s="1"/>
  <c r="IV423" i="7" s="1"/>
  <c r="JB423" i="7" s="1"/>
  <c r="JH423" i="7" s="1"/>
  <c r="JN423" i="7" s="1"/>
  <c r="JT423" i="7" s="1"/>
  <c r="JZ423" i="7" s="1"/>
  <c r="KF423" i="7" s="1"/>
  <c r="KL423" i="7" s="1"/>
  <c r="KR423" i="7" s="1"/>
  <c r="KX423" i="7" s="1"/>
  <c r="LD423" i="7" s="1"/>
  <c r="LJ423" i="7" s="1"/>
  <c r="LP423" i="7" s="1"/>
  <c r="LV423" i="7" s="1"/>
  <c r="MB423" i="7" s="1"/>
  <c r="MH423" i="7" s="1"/>
  <c r="MN423" i="7" s="1"/>
  <c r="MT423" i="7" s="1"/>
  <c r="MZ423" i="7" s="1"/>
  <c r="NF423" i="7" s="1"/>
  <c r="NL423" i="7" s="1"/>
  <c r="NR423" i="7" s="1"/>
  <c r="GN209" i="7"/>
  <c r="GT209" i="7" s="1"/>
  <c r="GZ209" i="7" s="1"/>
  <c r="HF209" i="7" s="1"/>
  <c r="HL209" i="7" s="1"/>
  <c r="HR209" i="7" s="1"/>
  <c r="HX209" i="7" s="1"/>
  <c r="ID209" i="7" s="1"/>
  <c r="IJ209" i="7" s="1"/>
  <c r="IP209" i="7" s="1"/>
  <c r="IV209" i="7" s="1"/>
  <c r="JB209" i="7" s="1"/>
  <c r="ER424" i="7"/>
  <c r="EX424" i="7" s="1"/>
  <c r="EL212" i="7"/>
  <c r="FD210" i="7"/>
  <c r="DT426" i="7"/>
  <c r="DZ425" i="7"/>
  <c r="ER211" i="7"/>
  <c r="EL213" i="7"/>
  <c r="X184" i="7" s="1"/>
  <c r="Y184" i="7" s="1"/>
  <c r="Z184" i="7" s="1"/>
  <c r="X465" i="7"/>
  <c r="Y465" i="7" s="1"/>
  <c r="AK351" i="7"/>
  <c r="X390" i="7"/>
  <c r="Y390" i="7" s="1"/>
  <c r="AK74" i="7" l="1"/>
  <c r="AB484" i="7"/>
  <c r="Z484" i="7"/>
  <c r="JH209" i="7"/>
  <c r="JN209" i="7" s="1"/>
  <c r="JT209" i="7" s="1"/>
  <c r="JZ209" i="7" s="1"/>
  <c r="KF209" i="7" s="1"/>
  <c r="KL209" i="7" s="1"/>
  <c r="KR209" i="7" s="1"/>
  <c r="KX209" i="7" s="1"/>
  <c r="LD209" i="7" s="1"/>
  <c r="LJ209" i="7" s="1"/>
  <c r="LP209" i="7" s="1"/>
  <c r="LV209" i="7" s="1"/>
  <c r="MB209" i="7" s="1"/>
  <c r="MH209" i="7" s="1"/>
  <c r="MN209" i="7" s="1"/>
  <c r="MT209" i="7" s="1"/>
  <c r="MZ209" i="7" s="1"/>
  <c r="NF209" i="7" s="1"/>
  <c r="X23" i="7"/>
  <c r="Y23" i="7" s="1"/>
  <c r="X426" i="7"/>
  <c r="Y426" i="7" s="1"/>
  <c r="Z426" i="7" s="1"/>
  <c r="X62" i="7"/>
  <c r="Y62" i="7" s="1"/>
  <c r="AB184" i="7"/>
  <c r="AK184" i="7" s="1"/>
  <c r="Z68" i="7"/>
  <c r="AB68" i="7"/>
  <c r="X473" i="7"/>
  <c r="Y473" i="7" s="1"/>
  <c r="DZ426" i="7"/>
  <c r="EF426" i="7" s="1"/>
  <c r="FJ210" i="7"/>
  <c r="FP210" i="7" s="1"/>
  <c r="X29" i="7" s="1"/>
  <c r="Y29" i="7" s="1"/>
  <c r="ER212" i="7"/>
  <c r="EF425" i="7"/>
  <c r="FD424" i="7"/>
  <c r="X259" i="7"/>
  <c r="Y259" i="7" s="1"/>
  <c r="EX211" i="7"/>
  <c r="X488" i="7"/>
  <c r="Y488" i="7" s="1"/>
  <c r="ER213" i="7"/>
  <c r="AB465" i="7"/>
  <c r="Z465" i="7"/>
  <c r="X25" i="7"/>
  <c r="Y25" i="7" s="1"/>
  <c r="AB25" i="7" s="1"/>
  <c r="JH427" i="7"/>
  <c r="AB390" i="7"/>
  <c r="Z390" i="7"/>
  <c r="AK484" i="7" l="1"/>
  <c r="NL209" i="7"/>
  <c r="X49" i="7"/>
  <c r="Y49" i="7" s="1"/>
  <c r="NR209" i="7"/>
  <c r="X166" i="7" s="1"/>
  <c r="Y166" i="7" s="1"/>
  <c r="AB166" i="7" s="1"/>
  <c r="AB426" i="7"/>
  <c r="AK426" i="7" s="1"/>
  <c r="EX212" i="7"/>
  <c r="FD212" i="7" s="1"/>
  <c r="AB23" i="7"/>
  <c r="Z23" i="7"/>
  <c r="X264" i="7"/>
  <c r="Y264" i="7" s="1"/>
  <c r="X209" i="7"/>
  <c r="Y209" i="7" s="1"/>
  <c r="Z62" i="7"/>
  <c r="AB62" i="7"/>
  <c r="AK68" i="7"/>
  <c r="EL426" i="7"/>
  <c r="AB473" i="7"/>
  <c r="Z473" i="7"/>
  <c r="Z29" i="7"/>
  <c r="AB29" i="7"/>
  <c r="X105" i="7"/>
  <c r="Y105" i="7" s="1"/>
  <c r="FJ424" i="7"/>
  <c r="FP424" i="7" s="1"/>
  <c r="X33" i="7" s="1"/>
  <c r="Y33" i="7" s="1"/>
  <c r="FV210" i="7"/>
  <c r="EL425" i="7"/>
  <c r="X232" i="7" s="1"/>
  <c r="Y232" i="7" s="1"/>
  <c r="X37" i="7"/>
  <c r="Y37" i="7" s="1"/>
  <c r="FD211" i="7"/>
  <c r="X211" i="7"/>
  <c r="Y211" i="7" s="1"/>
  <c r="Z259" i="7"/>
  <c r="AB259" i="7"/>
  <c r="EX213" i="7"/>
  <c r="AB488" i="7"/>
  <c r="Z488" i="7"/>
  <c r="AK465" i="7"/>
  <c r="Z25" i="7"/>
  <c r="AK25" i="7" s="1"/>
  <c r="JN427" i="7"/>
  <c r="JT427" i="7" s="1"/>
  <c r="JZ427" i="7" s="1"/>
  <c r="KF427" i="7" s="1"/>
  <c r="KL427" i="7" s="1"/>
  <c r="KR427" i="7" s="1"/>
  <c r="KX427" i="7" s="1"/>
  <c r="LD427" i="7" s="1"/>
  <c r="LJ427" i="7" s="1"/>
  <c r="LP427" i="7" s="1"/>
  <c r="LV427" i="7" s="1"/>
  <c r="MB427" i="7" s="1"/>
  <c r="MH427" i="7" s="1"/>
  <c r="MN427" i="7" s="1"/>
  <c r="MT427" i="7" s="1"/>
  <c r="MZ427" i="7" s="1"/>
  <c r="NF427" i="7" s="1"/>
  <c r="NL427" i="7" s="1"/>
  <c r="NR427" i="7" s="1"/>
  <c r="AK390" i="7"/>
  <c r="X177" i="7" l="1"/>
  <c r="Y177" i="7" s="1"/>
  <c r="X502" i="7"/>
  <c r="Y502" i="7" s="1"/>
  <c r="Z166" i="7"/>
  <c r="AK166" i="7" s="1"/>
  <c r="D49" i="7"/>
  <c r="AB49" i="7"/>
  <c r="Z49" i="7"/>
  <c r="X81" i="7"/>
  <c r="Y81" i="7" s="1"/>
  <c r="AB81" i="7" s="1"/>
  <c r="X561" i="7"/>
  <c r="Y561" i="7" s="1"/>
  <c r="X51" i="7"/>
  <c r="Y51" i="7" s="1"/>
  <c r="AB33" i="7"/>
  <c r="Z33" i="7"/>
  <c r="AK23" i="7"/>
  <c r="Z264" i="7"/>
  <c r="AB264" i="7"/>
  <c r="X11" i="7"/>
  <c r="Y11" i="7" s="1"/>
  <c r="AB11" i="7" s="1"/>
  <c r="Z232" i="7"/>
  <c r="AB232" i="7"/>
  <c r="AB209" i="7"/>
  <c r="Z209" i="7"/>
  <c r="AK62" i="7"/>
  <c r="AK473" i="7"/>
  <c r="ER426" i="7"/>
  <c r="FV424" i="7"/>
  <c r="GB424" i="7" s="1"/>
  <c r="X545" i="7"/>
  <c r="Y545" i="7" s="1"/>
  <c r="GB210" i="7"/>
  <c r="GH210" i="7" s="1"/>
  <c r="AK29" i="7"/>
  <c r="AB105" i="7"/>
  <c r="Z105" i="7"/>
  <c r="FJ211" i="7"/>
  <c r="X32" i="7" s="1"/>
  <c r="Y32" i="7" s="1"/>
  <c r="FJ212" i="7"/>
  <c r="X472" i="7" s="1"/>
  <c r="Y472" i="7" s="1"/>
  <c r="X498" i="7"/>
  <c r="Y498" i="7" s="1"/>
  <c r="X260" i="7"/>
  <c r="Y260" i="7" s="1"/>
  <c r="X31" i="7"/>
  <c r="Y31" i="7" s="1"/>
  <c r="ER425" i="7"/>
  <c r="Z37" i="7"/>
  <c r="AB37" i="7"/>
  <c r="FD213" i="7"/>
  <c r="Z211" i="7"/>
  <c r="AB211" i="7"/>
  <c r="AK488" i="7"/>
  <c r="AK259" i="7"/>
  <c r="Z32" i="7" l="1"/>
  <c r="AB32" i="7"/>
  <c r="AB502" i="7"/>
  <c r="Z502" i="7"/>
  <c r="AB177" i="7"/>
  <c r="Z177" i="7"/>
  <c r="AK49" i="7"/>
  <c r="Z81" i="7"/>
  <c r="AK81" i="7" s="1"/>
  <c r="Z561" i="7"/>
  <c r="AB561" i="7"/>
  <c r="AB51" i="7"/>
  <c r="Z51" i="7"/>
  <c r="AK33" i="7"/>
  <c r="Z11" i="7"/>
  <c r="AK11" i="7" s="1"/>
  <c r="GH424" i="7"/>
  <c r="GN424" i="7" s="1"/>
  <c r="AK264" i="7"/>
  <c r="AK232" i="7"/>
  <c r="AK209" i="7"/>
  <c r="EX426" i="7"/>
  <c r="AB545" i="7"/>
  <c r="Z545" i="7"/>
  <c r="X443" i="7"/>
  <c r="Y443" i="7" s="1"/>
  <c r="Z443" i="7" s="1"/>
  <c r="AK105" i="7"/>
  <c r="GN210" i="7"/>
  <c r="AB472" i="7"/>
  <c r="Z472" i="7"/>
  <c r="FP212" i="7"/>
  <c r="X136" i="7"/>
  <c r="Y136" i="7" s="1"/>
  <c r="FJ213" i="7"/>
  <c r="AB498" i="7"/>
  <c r="Z498" i="7"/>
  <c r="FP211" i="7"/>
  <c r="EX425" i="7"/>
  <c r="Z260" i="7"/>
  <c r="AB260" i="7"/>
  <c r="Z31" i="7"/>
  <c r="AB31" i="7"/>
  <c r="AK37" i="7"/>
  <c r="AK211" i="7"/>
  <c r="AK177" i="7" l="1"/>
  <c r="GT210" i="7"/>
  <c r="GZ210" i="7" s="1"/>
  <c r="X411" i="7" s="1"/>
  <c r="Y411" i="7" s="1"/>
  <c r="X342" i="7"/>
  <c r="Y342" i="7" s="1"/>
  <c r="AK32" i="7"/>
  <c r="AK502" i="7"/>
  <c r="AK561" i="7"/>
  <c r="AK51" i="7"/>
  <c r="GT424" i="7"/>
  <c r="GZ424" i="7" s="1"/>
  <c r="X191" i="7"/>
  <c r="Y191" i="7" s="1"/>
  <c r="Z191" i="7" s="1"/>
  <c r="FD426" i="7"/>
  <c r="AK545" i="7"/>
  <c r="AB443" i="7"/>
  <c r="AK443" i="7" s="1"/>
  <c r="FD425" i="7"/>
  <c r="X456" i="7"/>
  <c r="Y456" i="7" s="1"/>
  <c r="Z456" i="7" s="1"/>
  <c r="X433" i="7"/>
  <c r="Y433" i="7" s="1"/>
  <c r="FV212" i="7"/>
  <c r="AK472" i="7"/>
  <c r="AK498" i="7"/>
  <c r="FP213" i="7"/>
  <c r="X532" i="7"/>
  <c r="Y532" i="7" s="1"/>
  <c r="AB136" i="7"/>
  <c r="Z136" i="7"/>
  <c r="FV211" i="7"/>
  <c r="X482" i="7"/>
  <c r="Y482" i="7" s="1"/>
  <c r="X172" i="7"/>
  <c r="Y172" i="7" s="1"/>
  <c r="AK260" i="7"/>
  <c r="AK31" i="7"/>
  <c r="AB342" i="7" l="1"/>
  <c r="Z342" i="7"/>
  <c r="X256" i="7"/>
  <c r="Y256" i="7" s="1"/>
  <c r="AB191" i="7"/>
  <c r="Z411" i="7"/>
  <c r="AB411" i="7"/>
  <c r="HF424" i="7"/>
  <c r="HL424" i="7" s="1"/>
  <c r="HR424" i="7" s="1"/>
  <c r="HX424" i="7" s="1"/>
  <c r="ID424" i="7" s="1"/>
  <c r="IJ424" i="7" s="1"/>
  <c r="IP424" i="7" s="1"/>
  <c r="IV424" i="7" s="1"/>
  <c r="JB424" i="7" s="1"/>
  <c r="HF210" i="7"/>
  <c r="HL210" i="7" s="1"/>
  <c r="X36" i="7"/>
  <c r="Y36" i="7" s="1"/>
  <c r="FJ426" i="7"/>
  <c r="FP426" i="7" s="1"/>
  <c r="X30" i="7" s="1"/>
  <c r="Y30" i="7" s="1"/>
  <c r="FJ425" i="7"/>
  <c r="AK191" i="7"/>
  <c r="AB456" i="7"/>
  <c r="AK456" i="7" s="1"/>
  <c r="GB212" i="7"/>
  <c r="GB211" i="7"/>
  <c r="Z433" i="7"/>
  <c r="AB433" i="7"/>
  <c r="FV213" i="7"/>
  <c r="Z532" i="7"/>
  <c r="AB532" i="7"/>
  <c r="AK136" i="7"/>
  <c r="AB482" i="7"/>
  <c r="Z482" i="7"/>
  <c r="AB172" i="7"/>
  <c r="Z172" i="7"/>
  <c r="AK342" i="7" l="1"/>
  <c r="X458" i="7"/>
  <c r="Y458" i="7" s="1"/>
  <c r="AB458" i="7" s="1"/>
  <c r="X558" i="7"/>
  <c r="Y558" i="7" s="1"/>
  <c r="Z458" i="7"/>
  <c r="X243" i="7"/>
  <c r="Y243" i="7" s="1"/>
  <c r="Z243" i="7" s="1"/>
  <c r="X251" i="7"/>
  <c r="Y251" i="7" s="1"/>
  <c r="AB243" i="7"/>
  <c r="AB256" i="7"/>
  <c r="Z256" i="7"/>
  <c r="GH211" i="7"/>
  <c r="GN211" i="7" s="1"/>
  <c r="X450" i="7"/>
  <c r="Y450" i="7" s="1"/>
  <c r="FV426" i="7"/>
  <c r="GB426" i="7" s="1"/>
  <c r="GH426" i="7" s="1"/>
  <c r="GN426" i="7" s="1"/>
  <c r="FP425" i="7"/>
  <c r="X35" i="7" s="1"/>
  <c r="Y35" i="7" s="1"/>
  <c r="Z35" i="7" s="1"/>
  <c r="HR210" i="7"/>
  <c r="HX210" i="7" s="1"/>
  <c r="AK411" i="7"/>
  <c r="JH424" i="7"/>
  <c r="JN424" i="7" s="1"/>
  <c r="JT424" i="7" s="1"/>
  <c r="JZ424" i="7" s="1"/>
  <c r="KF424" i="7" s="1"/>
  <c r="KL424" i="7" s="1"/>
  <c r="KR424" i="7" s="1"/>
  <c r="KX424" i="7" s="1"/>
  <c r="LD424" i="7" s="1"/>
  <c r="LJ424" i="7" s="1"/>
  <c r="Z30" i="7"/>
  <c r="AB30" i="7"/>
  <c r="Z36" i="7"/>
  <c r="AB36" i="7"/>
  <c r="X280" i="7"/>
  <c r="Y280" i="7" s="1"/>
  <c r="GH212" i="7"/>
  <c r="GN212" i="7" s="1"/>
  <c r="GB213" i="7"/>
  <c r="X159" i="7"/>
  <c r="Y159" i="7" s="1"/>
  <c r="AB159" i="7" s="1"/>
  <c r="X130" i="7"/>
  <c r="Y130" i="7" s="1"/>
  <c r="AK433" i="7"/>
  <c r="X261" i="7"/>
  <c r="Y261" i="7" s="1"/>
  <c r="AK532" i="7"/>
  <c r="X274" i="7"/>
  <c r="Y274" i="7" s="1"/>
  <c r="AK172" i="7"/>
  <c r="AK482" i="7"/>
  <c r="AK256" i="7" l="1"/>
  <c r="AK458" i="7"/>
  <c r="Z558" i="7"/>
  <c r="AB558" i="7"/>
  <c r="AK243" i="7"/>
  <c r="X55" i="7"/>
  <c r="Y55" i="7" s="1"/>
  <c r="Z55" i="7" s="1"/>
  <c r="X563" i="7"/>
  <c r="Y563" i="7" s="1"/>
  <c r="X525" i="7"/>
  <c r="Y525" i="7" s="1"/>
  <c r="AB525" i="7" s="1"/>
  <c r="X24" i="7"/>
  <c r="Y24" i="7" s="1"/>
  <c r="AB251" i="7"/>
  <c r="Z251" i="7"/>
  <c r="GH213" i="7"/>
  <c r="GN213" i="7" s="1"/>
  <c r="X463" i="7" s="1"/>
  <c r="Y463" i="7" s="1"/>
  <c r="X9" i="7"/>
  <c r="Y9" i="7" s="1"/>
  <c r="ID210" i="7"/>
  <c r="IJ210" i="7" s="1"/>
  <c r="IP210" i="7" s="1"/>
  <c r="IV210" i="7" s="1"/>
  <c r="JB210" i="7" s="1"/>
  <c r="JH210" i="7" s="1"/>
  <c r="JN210" i="7" s="1"/>
  <c r="JT210" i="7" s="1"/>
  <c r="JZ210" i="7" s="1"/>
  <c r="KF210" i="7" s="1"/>
  <c r="KL210" i="7" s="1"/>
  <c r="KR210" i="7" s="1"/>
  <c r="KX210" i="7" s="1"/>
  <c r="LD210" i="7" s="1"/>
  <c r="LJ210" i="7" s="1"/>
  <c r="X530" i="7"/>
  <c r="Y530" i="7" s="1"/>
  <c r="AB55" i="7"/>
  <c r="AB450" i="7"/>
  <c r="Z450" i="7"/>
  <c r="AB35" i="7"/>
  <c r="AK35" i="7" s="1"/>
  <c r="BN3" i="1" s="1"/>
  <c r="BN4" i="1" s="1"/>
  <c r="FV425" i="7"/>
  <c r="GB425" i="7" s="1"/>
  <c r="GH425" i="7" s="1"/>
  <c r="LP424" i="7"/>
  <c r="LV424" i="7" s="1"/>
  <c r="MB424" i="7" s="1"/>
  <c r="MH424" i="7" s="1"/>
  <c r="MN424" i="7" s="1"/>
  <c r="GT212" i="7"/>
  <c r="GZ212" i="7" s="1"/>
  <c r="X321" i="7"/>
  <c r="Y321" i="7" s="1"/>
  <c r="X145" i="7"/>
  <c r="Y145" i="7" s="1"/>
  <c r="Z145" i="7" s="1"/>
  <c r="GT211" i="7"/>
  <c r="GZ211" i="7" s="1"/>
  <c r="X287" i="7" s="1"/>
  <c r="Y287" i="7" s="1"/>
  <c r="X205" i="7"/>
  <c r="Y205" i="7" s="1"/>
  <c r="GT426" i="7"/>
  <c r="AK30" i="7"/>
  <c r="X418" i="7"/>
  <c r="Y418" i="7" s="1"/>
  <c r="X318" i="7"/>
  <c r="Y318" i="7" s="1"/>
  <c r="X476" i="7"/>
  <c r="Y476" i="7" s="1"/>
  <c r="AK36" i="7"/>
  <c r="X210" i="7"/>
  <c r="Y210" i="7" s="1"/>
  <c r="X235" i="7"/>
  <c r="Y235" i="7" s="1"/>
  <c r="AB235" i="7" s="1"/>
  <c r="X509" i="7"/>
  <c r="Y509" i="7" s="1"/>
  <c r="Z509" i="7" s="1"/>
  <c r="X245" i="7"/>
  <c r="Y245" i="7" s="1"/>
  <c r="GZ426" i="7"/>
  <c r="X519" i="7"/>
  <c r="Y519" i="7" s="1"/>
  <c r="X249" i="7"/>
  <c r="Y249" i="7" s="1"/>
  <c r="Z159" i="7"/>
  <c r="AK159" i="7" s="1"/>
  <c r="Z280" i="7"/>
  <c r="AB280" i="7"/>
  <c r="Z130" i="7"/>
  <c r="AB130" i="7"/>
  <c r="Z261" i="7"/>
  <c r="AB261" i="7"/>
  <c r="AB274" i="7"/>
  <c r="Z274" i="7"/>
  <c r="Z525" i="7" l="1"/>
  <c r="AK525" i="7" s="1"/>
  <c r="AK55" i="7"/>
  <c r="GT213" i="7"/>
  <c r="GZ213" i="7" s="1"/>
  <c r="AK450" i="7"/>
  <c r="AK558" i="7"/>
  <c r="AK251" i="7"/>
  <c r="Z24" i="7"/>
  <c r="AB24" i="7"/>
  <c r="AB563" i="7"/>
  <c r="Z563" i="7"/>
  <c r="AB463" i="7"/>
  <c r="Z463" i="7"/>
  <c r="Z9" i="7"/>
  <c r="AB9" i="7"/>
  <c r="Z530" i="7"/>
  <c r="AB530" i="7"/>
  <c r="MT424" i="7"/>
  <c r="MZ424" i="7" s="1"/>
  <c r="Z235" i="7"/>
  <c r="AK235" i="7" s="1"/>
  <c r="BS3" i="1"/>
  <c r="LP210" i="7"/>
  <c r="LV210" i="7" s="1"/>
  <c r="MB210" i="7" s="1"/>
  <c r="MH210" i="7" s="1"/>
  <c r="MN210" i="7" s="1"/>
  <c r="X92" i="7"/>
  <c r="Y92" i="7" s="1"/>
  <c r="Z92" i="7" s="1"/>
  <c r="X176" i="7"/>
  <c r="Y176" i="7" s="1"/>
  <c r="GN425" i="7"/>
  <c r="GT425" i="7" s="1"/>
  <c r="GZ425" i="7" s="1"/>
  <c r="AB287" i="7"/>
  <c r="Z287" i="7"/>
  <c r="AB145" i="7"/>
  <c r="AK145" i="7" s="1"/>
  <c r="Z321" i="7"/>
  <c r="AB321" i="7"/>
  <c r="HF426" i="7"/>
  <c r="HL426" i="7" s="1"/>
  <c r="HR426" i="7" s="1"/>
  <c r="HX426" i="7" s="1"/>
  <c r="ID426" i="7" s="1"/>
  <c r="IJ426" i="7" s="1"/>
  <c r="IP426" i="7" s="1"/>
  <c r="IV426" i="7" s="1"/>
  <c r="JB426" i="7" s="1"/>
  <c r="JH426" i="7" s="1"/>
  <c r="JN426" i="7" s="1"/>
  <c r="JT426" i="7" s="1"/>
  <c r="JZ426" i="7" s="1"/>
  <c r="KF426" i="7" s="1"/>
  <c r="KL426" i="7" s="1"/>
  <c r="KR426" i="7" s="1"/>
  <c r="KX426" i="7" s="1"/>
  <c r="LD426" i="7" s="1"/>
  <c r="LJ426" i="7" s="1"/>
  <c r="LP426" i="7" s="1"/>
  <c r="LV426" i="7" s="1"/>
  <c r="MB426" i="7" s="1"/>
  <c r="MH426" i="7" s="1"/>
  <c r="MN426" i="7" s="1"/>
  <c r="X215" i="7"/>
  <c r="Y215" i="7" s="1"/>
  <c r="AB509" i="7"/>
  <c r="AK509" i="7" s="1"/>
  <c r="Z205" i="7"/>
  <c r="AB205" i="7"/>
  <c r="Z418" i="7"/>
  <c r="AB418" i="7"/>
  <c r="AB476" i="7"/>
  <c r="Z476" i="7"/>
  <c r="AB318" i="7"/>
  <c r="Z318" i="7"/>
  <c r="HF212" i="7"/>
  <c r="HL212" i="7" s="1"/>
  <c r="HF211" i="7"/>
  <c r="HL211" i="7" s="1"/>
  <c r="HF213" i="7"/>
  <c r="HL213" i="7" s="1"/>
  <c r="AB210" i="7"/>
  <c r="Z210" i="7"/>
  <c r="Z245" i="7"/>
  <c r="AB245" i="7"/>
  <c r="Z249" i="7"/>
  <c r="AB249" i="7"/>
  <c r="Z519" i="7"/>
  <c r="AB519" i="7"/>
  <c r="AK280" i="7"/>
  <c r="AK130" i="7"/>
  <c r="AK261" i="7"/>
  <c r="AK274" i="7"/>
  <c r="AK24" i="7" l="1"/>
  <c r="AK463" i="7"/>
  <c r="AK563" i="7"/>
  <c r="AK530" i="7"/>
  <c r="AK9" i="7"/>
  <c r="X340" i="7"/>
  <c r="Y340" i="7" s="1"/>
  <c r="Z340" i="7" s="1"/>
  <c r="NF424" i="7"/>
  <c r="AB340" i="7"/>
  <c r="X440" i="7"/>
  <c r="Y440" i="7" s="1"/>
  <c r="Z440" i="7" s="1"/>
  <c r="AB92" i="7"/>
  <c r="AK92" i="7" s="1"/>
  <c r="MT426" i="7"/>
  <c r="MT210" i="7"/>
  <c r="X559" i="7" s="1"/>
  <c r="Y559" i="7" s="1"/>
  <c r="AK321" i="7"/>
  <c r="AB176" i="7"/>
  <c r="Z176" i="7"/>
  <c r="AK287" i="7"/>
  <c r="Z215" i="7"/>
  <c r="AB215" i="7"/>
  <c r="HR213" i="7"/>
  <c r="HX213" i="7" s="1"/>
  <c r="HR211" i="7"/>
  <c r="HX211" i="7" s="1"/>
  <c r="HR212" i="7"/>
  <c r="HX212" i="7" s="1"/>
  <c r="AK205" i="7"/>
  <c r="AK318" i="7"/>
  <c r="AK476" i="7"/>
  <c r="AK418" i="7"/>
  <c r="HF425" i="7"/>
  <c r="HL425" i="7" s="1"/>
  <c r="AK210" i="7"/>
  <c r="AK245" i="7"/>
  <c r="AK519" i="7"/>
  <c r="AK249" i="7"/>
  <c r="ID213" i="7" l="1"/>
  <c r="X501" i="7"/>
  <c r="Y501" i="7" s="1"/>
  <c r="ID212" i="7"/>
  <c r="X566" i="7"/>
  <c r="Y566" i="7" s="1"/>
  <c r="ID211" i="7"/>
  <c r="X504" i="7"/>
  <c r="Y504" i="7" s="1"/>
  <c r="NL424" i="7"/>
  <c r="AK340" i="7"/>
  <c r="AB559" i="7"/>
  <c r="Z559" i="7"/>
  <c r="AB440" i="7"/>
  <c r="AK440" i="7" s="1"/>
  <c r="NR424" i="7"/>
  <c r="X311" i="7" s="1"/>
  <c r="Y311" i="7" s="1"/>
  <c r="Z311" i="7" s="1"/>
  <c r="X347" i="7"/>
  <c r="Y347" i="7" s="1"/>
  <c r="X178" i="7"/>
  <c r="Y178" i="7" s="1"/>
  <c r="Z178" i="7" s="1"/>
  <c r="X103" i="7"/>
  <c r="Y103" i="7" s="1"/>
  <c r="MZ426" i="7"/>
  <c r="NF426" i="7" s="1"/>
  <c r="NL426" i="7" s="1"/>
  <c r="MZ210" i="7"/>
  <c r="X212" i="7"/>
  <c r="Y212" i="7" s="1"/>
  <c r="AK176" i="7"/>
  <c r="X112" i="7"/>
  <c r="Y112" i="7" s="1"/>
  <c r="IJ212" i="7"/>
  <c r="IP212" i="7" s="1"/>
  <c r="IV212" i="7" s="1"/>
  <c r="JB212" i="7" s="1"/>
  <c r="IJ211" i="7"/>
  <c r="IP211" i="7" s="1"/>
  <c r="IV211" i="7" s="1"/>
  <c r="JB211" i="7" s="1"/>
  <c r="IJ213" i="7"/>
  <c r="IP213" i="7" s="1"/>
  <c r="IV213" i="7" s="1"/>
  <c r="JB213" i="7" s="1"/>
  <c r="AK215" i="7"/>
  <c r="HR425" i="7"/>
  <c r="HX425" i="7" s="1"/>
  <c r="ID425" i="7" s="1"/>
  <c r="X229" i="7"/>
  <c r="Y229" i="7" s="1"/>
  <c r="AB501" i="7" l="1"/>
  <c r="Z501" i="7"/>
  <c r="AB311" i="7"/>
  <c r="AK311" i="7" s="1"/>
  <c r="Z504" i="7"/>
  <c r="AB504" i="7"/>
  <c r="Z566" i="7"/>
  <c r="AB566" i="7"/>
  <c r="AB178" i="7"/>
  <c r="AK178" i="7" s="1"/>
  <c r="AK559" i="7"/>
  <c r="X344" i="7"/>
  <c r="Y344" i="7" s="1"/>
  <c r="X171" i="7"/>
  <c r="Y171" i="7" s="1"/>
  <c r="Z171" i="7" s="1"/>
  <c r="X294" i="7"/>
  <c r="Y294" i="7" s="1"/>
  <c r="AB171" i="7"/>
  <c r="X27" i="7"/>
  <c r="Y27" i="7" s="1"/>
  <c r="Z347" i="7"/>
  <c r="AB347" i="7"/>
  <c r="NF210" i="7"/>
  <c r="X346" i="7" s="1"/>
  <c r="Y346" i="7" s="1"/>
  <c r="X127" i="7"/>
  <c r="Y127" i="7" s="1"/>
  <c r="AB103" i="7"/>
  <c r="Z103" i="7"/>
  <c r="X478" i="7"/>
  <c r="Y478" i="7" s="1"/>
  <c r="NR426" i="7"/>
  <c r="X195" i="7" s="1"/>
  <c r="Y195" i="7" s="1"/>
  <c r="Z195" i="7" s="1"/>
  <c r="X310" i="7"/>
  <c r="Y310" i="7" s="1"/>
  <c r="X348" i="7"/>
  <c r="Y348" i="7" s="1"/>
  <c r="Z348" i="7" s="1"/>
  <c r="AB212" i="7"/>
  <c r="Z212" i="7"/>
  <c r="AB112" i="7"/>
  <c r="Z112" i="7"/>
  <c r="IJ425" i="7"/>
  <c r="IP425" i="7" s="1"/>
  <c r="IV425" i="7" s="1"/>
  <c r="JB425" i="7" s="1"/>
  <c r="Z229" i="7"/>
  <c r="AB229" i="7"/>
  <c r="JH213" i="7"/>
  <c r="JN213" i="7" s="1"/>
  <c r="JT213" i="7" s="1"/>
  <c r="JZ213" i="7" s="1"/>
  <c r="KF213" i="7" s="1"/>
  <c r="KL213" i="7" s="1"/>
  <c r="KR213" i="7" s="1"/>
  <c r="KX213" i="7" s="1"/>
  <c r="LD213" i="7" s="1"/>
  <c r="LJ213" i="7" s="1"/>
  <c r="X228" i="7"/>
  <c r="Y228" i="7" s="1"/>
  <c r="JH211" i="7"/>
  <c r="JN211" i="7" s="1"/>
  <c r="JT211" i="7" s="1"/>
  <c r="JZ211" i="7" s="1"/>
  <c r="KF211" i="7" s="1"/>
  <c r="KL211" i="7" s="1"/>
  <c r="KR211" i="7" s="1"/>
  <c r="KX211" i="7" s="1"/>
  <c r="LD211" i="7" s="1"/>
  <c r="LJ211" i="7" s="1"/>
  <c r="JH212" i="7"/>
  <c r="JN212" i="7" s="1"/>
  <c r="JT212" i="7" s="1"/>
  <c r="JZ212" i="7" s="1"/>
  <c r="KF212" i="7" s="1"/>
  <c r="KL212" i="7" s="1"/>
  <c r="KR212" i="7" s="1"/>
  <c r="KX212" i="7" s="1"/>
  <c r="LD212" i="7" s="1"/>
  <c r="LJ212" i="7" s="1"/>
  <c r="AK566" i="7" l="1"/>
  <c r="AK501" i="7"/>
  <c r="NL210" i="7"/>
  <c r="AK504" i="7"/>
  <c r="AB346" i="7"/>
  <c r="Z346" i="7"/>
  <c r="AB195" i="7"/>
  <c r="AK195" i="7" s="1"/>
  <c r="Z344" i="7"/>
  <c r="AB344" i="7"/>
  <c r="AK171" i="7"/>
  <c r="AB294" i="7"/>
  <c r="Z294" i="7"/>
  <c r="AB27" i="7"/>
  <c r="Z27" i="7"/>
  <c r="AK347" i="7"/>
  <c r="Z127" i="7"/>
  <c r="AB127" i="7"/>
  <c r="AK103" i="7"/>
  <c r="AB478" i="7"/>
  <c r="Z478" i="7"/>
  <c r="AB348" i="7"/>
  <c r="AK348" i="7" s="1"/>
  <c r="X444" i="7"/>
  <c r="Y444" i="7" s="1"/>
  <c r="Z444" i="7" s="1"/>
  <c r="X529" i="7"/>
  <c r="Y529" i="7" s="1"/>
  <c r="AB310" i="7"/>
  <c r="Z310" i="7"/>
  <c r="NR210" i="7"/>
  <c r="X95" i="7" s="1"/>
  <c r="Y95" i="7" s="1"/>
  <c r="X416" i="7"/>
  <c r="Y416" i="7" s="1"/>
  <c r="AK212" i="7"/>
  <c r="X168" i="7"/>
  <c r="Y168" i="7" s="1"/>
  <c r="Z168" i="7" s="1"/>
  <c r="X317" i="7"/>
  <c r="Y317" i="7" s="1"/>
  <c r="AB317" i="7" s="1"/>
  <c r="X192" i="7"/>
  <c r="Y192" i="7" s="1"/>
  <c r="AK112" i="7"/>
  <c r="LP212" i="7"/>
  <c r="LV212" i="7" s="1"/>
  <c r="MB212" i="7" s="1"/>
  <c r="MH212" i="7" s="1"/>
  <c r="MN212" i="7" s="1"/>
  <c r="X503" i="7"/>
  <c r="Y503" i="7" s="1"/>
  <c r="LP211" i="7"/>
  <c r="LV211" i="7" s="1"/>
  <c r="MB211" i="7" s="1"/>
  <c r="MH211" i="7" s="1"/>
  <c r="MN211" i="7" s="1"/>
  <c r="X82" i="7" s="1"/>
  <c r="Y82" i="7" s="1"/>
  <c r="X160" i="7"/>
  <c r="Y160" i="7" s="1"/>
  <c r="LP213" i="7"/>
  <c r="LV213" i="7" s="1"/>
  <c r="MB213" i="7" s="1"/>
  <c r="MH213" i="7" s="1"/>
  <c r="MN213" i="7" s="1"/>
  <c r="X258" i="7" s="1"/>
  <c r="Y258" i="7" s="1"/>
  <c r="AK229" i="7"/>
  <c r="AB228" i="7"/>
  <c r="Z228" i="7"/>
  <c r="JH425" i="7"/>
  <c r="JN425" i="7" s="1"/>
  <c r="JT425" i="7" s="1"/>
  <c r="JZ425" i="7" s="1"/>
  <c r="KF425" i="7" s="1"/>
  <c r="KL425" i="7" s="1"/>
  <c r="KR425" i="7" s="1"/>
  <c r="KX425" i="7" s="1"/>
  <c r="LD425" i="7" s="1"/>
  <c r="LJ425" i="7" s="1"/>
  <c r="AK346" i="7" l="1"/>
  <c r="AB95" i="7"/>
  <c r="Z95" i="7"/>
  <c r="AK27" i="7"/>
  <c r="AK294" i="7"/>
  <c r="AK344" i="7"/>
  <c r="X76" i="7"/>
  <c r="Y76" i="7" s="1"/>
  <c r="Z76" i="7" s="1"/>
  <c r="X522" i="7"/>
  <c r="Y522" i="7" s="1"/>
  <c r="AB522" i="7" s="1"/>
  <c r="X67" i="7"/>
  <c r="Y67" i="7" s="1"/>
  <c r="X83" i="7"/>
  <c r="Y83" i="7" s="1"/>
  <c r="Z83" i="7" s="1"/>
  <c r="X226" i="7"/>
  <c r="Y226" i="7" s="1"/>
  <c r="AB83" i="7"/>
  <c r="AB258" i="7"/>
  <c r="Z258" i="7"/>
  <c r="X247" i="7"/>
  <c r="Y247" i="7" s="1"/>
  <c r="AB247" i="7" s="1"/>
  <c r="X452" i="7"/>
  <c r="Y452" i="7" s="1"/>
  <c r="X87" i="7"/>
  <c r="Y87" i="7" s="1"/>
  <c r="Z87" i="7" s="1"/>
  <c r="X64" i="7"/>
  <c r="Y64" i="7" s="1"/>
  <c r="AB444" i="7"/>
  <c r="AK444" i="7" s="1"/>
  <c r="X464" i="7"/>
  <c r="Y464" i="7" s="1"/>
  <c r="Z464" i="7" s="1"/>
  <c r="Z82" i="7"/>
  <c r="AB82" i="7"/>
  <c r="X150" i="7"/>
  <c r="Y150" i="7" s="1"/>
  <c r="AK127" i="7"/>
  <c r="X240" i="7"/>
  <c r="Y240" i="7" s="1"/>
  <c r="Z240" i="7" s="1"/>
  <c r="X142" i="7"/>
  <c r="Y142" i="7" s="1"/>
  <c r="AB142" i="7" s="1"/>
  <c r="X490" i="7"/>
  <c r="Y490" i="7" s="1"/>
  <c r="AB490" i="7" s="1"/>
  <c r="X39" i="7"/>
  <c r="Y39" i="7" s="1"/>
  <c r="AK478" i="7"/>
  <c r="X415" i="7"/>
  <c r="Y415" i="7" s="1"/>
  <c r="Z415" i="7" s="1"/>
  <c r="X564" i="7"/>
  <c r="Y564" i="7" s="1"/>
  <c r="X471" i="7"/>
  <c r="Y471" i="7" s="1"/>
  <c r="Z471" i="7" s="1"/>
  <c r="Z317" i="7"/>
  <c r="AK317" i="7" s="1"/>
  <c r="CH3" i="1" s="1"/>
  <c r="AK310" i="7"/>
  <c r="X180" i="7"/>
  <c r="Y180" i="7" s="1"/>
  <c r="AB180" i="7" s="1"/>
  <c r="Z529" i="7"/>
  <c r="AB529" i="7"/>
  <c r="X511" i="7"/>
  <c r="Y511" i="7" s="1"/>
  <c r="X60" i="7"/>
  <c r="Y60" i="7" s="1"/>
  <c r="Z416" i="7"/>
  <c r="AB416" i="7"/>
  <c r="AB168" i="7"/>
  <c r="AK168" i="7" s="1"/>
  <c r="Z192" i="7"/>
  <c r="AB192" i="7"/>
  <c r="MT213" i="7"/>
  <c r="X553" i="7" s="1"/>
  <c r="Y553" i="7" s="1"/>
  <c r="MT211" i="7"/>
  <c r="X179" i="7" s="1"/>
  <c r="Y179" i="7" s="1"/>
  <c r="X289" i="7"/>
  <c r="Y289" i="7" s="1"/>
  <c r="MT212" i="7"/>
  <c r="X65" i="7"/>
  <c r="Y65" i="7" s="1"/>
  <c r="X110" i="7"/>
  <c r="Y110" i="7" s="1"/>
  <c r="LP425" i="7"/>
  <c r="LV425" i="7" s="1"/>
  <c r="MB425" i="7" s="1"/>
  <c r="MH425" i="7" s="1"/>
  <c r="MN425" i="7" s="1"/>
  <c r="X377" i="7" s="1"/>
  <c r="Y377" i="7" s="1"/>
  <c r="Z377" i="7" s="1"/>
  <c r="AB160" i="7"/>
  <c r="Z160" i="7"/>
  <c r="Z503" i="7"/>
  <c r="AB503" i="7"/>
  <c r="AK228" i="7"/>
  <c r="AB87" i="7" l="1"/>
  <c r="AB415" i="7"/>
  <c r="Z522" i="7"/>
  <c r="AK522" i="7" s="1"/>
  <c r="AK95" i="7"/>
  <c r="AB76" i="7"/>
  <c r="AK76" i="7" s="1"/>
  <c r="AK258" i="7"/>
  <c r="AB464" i="7"/>
  <c r="AK464" i="7" s="1"/>
  <c r="Z67" i="7"/>
  <c r="AB67" i="7"/>
  <c r="AB240" i="7"/>
  <c r="AK240" i="7" s="1"/>
  <c r="AK83" i="7"/>
  <c r="AB226" i="7"/>
  <c r="Z226" i="7"/>
  <c r="Z247" i="7"/>
  <c r="AK247" i="7" s="1"/>
  <c r="Z180" i="7"/>
  <c r="AK180" i="7" s="1"/>
  <c r="Z553" i="7"/>
  <c r="AB553" i="7"/>
  <c r="AB452" i="7"/>
  <c r="Z452" i="7"/>
  <c r="Z142" i="7"/>
  <c r="Z490" i="7"/>
  <c r="AK490" i="7" s="1"/>
  <c r="AK82" i="7"/>
  <c r="AB64" i="7"/>
  <c r="Z64" i="7"/>
  <c r="AK87" i="7"/>
  <c r="AB377" i="7"/>
  <c r="AK377" i="7" s="1"/>
  <c r="AB150" i="7"/>
  <c r="Z150" i="7"/>
  <c r="AB471" i="7"/>
  <c r="AK471" i="7" s="1"/>
  <c r="AK142" i="7"/>
  <c r="X272" i="7"/>
  <c r="Y272" i="7" s="1"/>
  <c r="AB272" i="7" s="1"/>
  <c r="Z39" i="7"/>
  <c r="AB39" i="7"/>
  <c r="AK415" i="7"/>
  <c r="Z564" i="7"/>
  <c r="AB564" i="7"/>
  <c r="Z179" i="7"/>
  <c r="AB179" i="7"/>
  <c r="MZ213" i="7"/>
  <c r="X207" i="7" s="1"/>
  <c r="Y207" i="7" s="1"/>
  <c r="AK529" i="7"/>
  <c r="AB60" i="7"/>
  <c r="Z60" i="7"/>
  <c r="Z511" i="7"/>
  <c r="AB511" i="7"/>
  <c r="AK416" i="7"/>
  <c r="X115" i="7"/>
  <c r="Y115" i="7" s="1"/>
  <c r="AK192" i="7"/>
  <c r="X164" i="7"/>
  <c r="Y164" i="7" s="1"/>
  <c r="Z164" i="7" s="1"/>
  <c r="MZ212" i="7"/>
  <c r="MZ211" i="7"/>
  <c r="X151" i="7"/>
  <c r="Y151" i="7" s="1"/>
  <c r="X540" i="7"/>
  <c r="Y540" i="7" s="1"/>
  <c r="Z540" i="7" s="1"/>
  <c r="X288" i="7"/>
  <c r="Y288" i="7" s="1"/>
  <c r="X56" i="7"/>
  <c r="Y56" i="7" s="1"/>
  <c r="Z56" i="7" s="1"/>
  <c r="X518" i="7"/>
  <c r="Y518" i="7" s="1"/>
  <c r="X143" i="7"/>
  <c r="Y143" i="7" s="1"/>
  <c r="X111" i="7"/>
  <c r="Y111" i="7" s="1"/>
  <c r="Z111" i="7" s="1"/>
  <c r="MT425" i="7"/>
  <c r="X304" i="7" s="1"/>
  <c r="Y304" i="7" s="1"/>
  <c r="Z65" i="7"/>
  <c r="AB65" i="7"/>
  <c r="AB289" i="7"/>
  <c r="Z289" i="7"/>
  <c r="X132" i="7"/>
  <c r="Y132" i="7" s="1"/>
  <c r="X63" i="7"/>
  <c r="Y63" i="7" s="1"/>
  <c r="X269" i="7"/>
  <c r="Y269" i="7" s="1"/>
  <c r="X480" i="7"/>
  <c r="Y480" i="7" s="1"/>
  <c r="AB110" i="7"/>
  <c r="Z110" i="7"/>
  <c r="AK160" i="7"/>
  <c r="AK503" i="7"/>
  <c r="AB304" i="7" l="1"/>
  <c r="Z304" i="7"/>
  <c r="AK553" i="7"/>
  <c r="AK67" i="7"/>
  <c r="AK226" i="7"/>
  <c r="AB164" i="7"/>
  <c r="AK164" i="7" s="1"/>
  <c r="X107" i="7"/>
  <c r="Y107" i="7" s="1"/>
  <c r="Z107" i="7" s="1"/>
  <c r="X185" i="7"/>
  <c r="Y185" i="7" s="1"/>
  <c r="AB207" i="7"/>
  <c r="Z207" i="7"/>
  <c r="Z272" i="7"/>
  <c r="AK272" i="7" s="1"/>
  <c r="AK452" i="7"/>
  <c r="X483" i="7"/>
  <c r="Y483" i="7" s="1"/>
  <c r="AB483" i="7" s="1"/>
  <c r="X520" i="7"/>
  <c r="Y520" i="7" s="1"/>
  <c r="AK64" i="7"/>
  <c r="AK150" i="7"/>
  <c r="AB107" i="7"/>
  <c r="AK39" i="7"/>
  <c r="AK564" i="7"/>
  <c r="AK179" i="7"/>
  <c r="MZ425" i="7"/>
  <c r="NF425" i="7" s="1"/>
  <c r="NF213" i="7"/>
  <c r="X140" i="7" s="1"/>
  <c r="Y140" i="7" s="1"/>
  <c r="Z140" i="7" s="1"/>
  <c r="AB540" i="7"/>
  <c r="AK540" i="7" s="1"/>
  <c r="AK60" i="7"/>
  <c r="X267" i="7"/>
  <c r="Y267" i="7" s="1"/>
  <c r="AB267" i="7" s="1"/>
  <c r="AK511" i="7"/>
  <c r="X236" i="7"/>
  <c r="Y236" i="7" s="1"/>
  <c r="X279" i="7"/>
  <c r="Y279" i="7" s="1"/>
  <c r="X303" i="7"/>
  <c r="Y303" i="7" s="1"/>
  <c r="X78" i="7"/>
  <c r="Y78" i="7" s="1"/>
  <c r="AB56" i="7"/>
  <c r="AK56" i="7" s="1"/>
  <c r="AB115" i="7"/>
  <c r="Z115" i="7"/>
  <c r="X406" i="7"/>
  <c r="Y406" i="7" s="1"/>
  <c r="AB406" i="7" s="1"/>
  <c r="NF211" i="7"/>
  <c r="X216" i="7"/>
  <c r="Y216" i="7" s="1"/>
  <c r="NF212" i="7"/>
  <c r="X485" i="7" s="1"/>
  <c r="Y485" i="7" s="1"/>
  <c r="AB485" i="7" s="1"/>
  <c r="X374" i="7"/>
  <c r="Y374" i="7" s="1"/>
  <c r="AB111" i="7"/>
  <c r="AK111" i="7" s="1"/>
  <c r="Z151" i="7"/>
  <c r="AB151" i="7"/>
  <c r="Z288" i="7"/>
  <c r="AB288" i="7"/>
  <c r="X343" i="7"/>
  <c r="Y343" i="7" s="1"/>
  <c r="AB343" i="7" s="1"/>
  <c r="X380" i="7"/>
  <c r="Y380" i="7" s="1"/>
  <c r="AB380" i="7" s="1"/>
  <c r="X409" i="7"/>
  <c r="Y409" i="7" s="1"/>
  <c r="AB518" i="7"/>
  <c r="Z518" i="7"/>
  <c r="AK289" i="7"/>
  <c r="X301" i="7"/>
  <c r="Y301" i="7" s="1"/>
  <c r="AB143" i="7"/>
  <c r="Z143" i="7"/>
  <c r="AK65" i="7"/>
  <c r="AK110" i="7"/>
  <c r="X408" i="7"/>
  <c r="Y408" i="7" s="1"/>
  <c r="X306" i="7"/>
  <c r="Y306" i="7" s="1"/>
  <c r="AB480" i="7"/>
  <c r="Z480" i="7"/>
  <c r="AB63" i="7"/>
  <c r="Z63" i="7"/>
  <c r="AB269" i="7"/>
  <c r="Z269" i="7"/>
  <c r="Z132" i="7"/>
  <c r="AB132" i="7"/>
  <c r="AB140" i="7" l="1"/>
  <c r="AK140" i="7" s="1"/>
  <c r="AK304" i="7"/>
  <c r="X436" i="7"/>
  <c r="Y436" i="7" s="1"/>
  <c r="Z436" i="7" s="1"/>
  <c r="X244" i="7"/>
  <c r="Y244" i="7" s="1"/>
  <c r="AB436" i="7"/>
  <c r="Z485" i="7"/>
  <c r="AK485" i="7" s="1"/>
  <c r="Z483" i="7"/>
  <c r="AK483" i="7" s="1"/>
  <c r="AK207" i="7"/>
  <c r="X109" i="7"/>
  <c r="Y109" i="7" s="1"/>
  <c r="AB109" i="7" s="1"/>
  <c r="X182" i="7"/>
  <c r="Y182" i="7" s="1"/>
  <c r="X257" i="7"/>
  <c r="Y257" i="7" s="1"/>
  <c r="Z257" i="7" s="1"/>
  <c r="X466" i="7"/>
  <c r="Y466" i="7" s="1"/>
  <c r="Z109" i="7"/>
  <c r="AK107" i="7"/>
  <c r="NL425" i="7"/>
  <c r="NR425" i="7" s="1"/>
  <c r="X189" i="7" s="1"/>
  <c r="Y189" i="7" s="1"/>
  <c r="AB189" i="7" s="1"/>
  <c r="X190" i="7"/>
  <c r="Y190" i="7" s="1"/>
  <c r="AB257" i="7"/>
  <c r="Z185" i="7"/>
  <c r="AB185" i="7"/>
  <c r="AB520" i="7"/>
  <c r="Z520" i="7"/>
  <c r="X312" i="7"/>
  <c r="Y312" i="7" s="1"/>
  <c r="Z312" i="7" s="1"/>
  <c r="X44" i="7"/>
  <c r="Y44" i="7" s="1"/>
  <c r="AB44" i="7" s="1"/>
  <c r="X339" i="7"/>
  <c r="Y339" i="7" s="1"/>
  <c r="AB339" i="7" s="1"/>
  <c r="X373" i="7"/>
  <c r="Y373" i="7" s="1"/>
  <c r="X42" i="7"/>
  <c r="Y42" i="7" s="1"/>
  <c r="AB42" i="7" s="1"/>
  <c r="X307" i="7"/>
  <c r="Y307" i="7" s="1"/>
  <c r="Z189" i="7"/>
  <c r="AK189" i="7" s="1"/>
  <c r="X407" i="7"/>
  <c r="Y407" i="7" s="1"/>
  <c r="X345" i="7"/>
  <c r="Y345" i="7" s="1"/>
  <c r="NL213" i="7"/>
  <c r="X206" i="7"/>
  <c r="Y206" i="7" s="1"/>
  <c r="X560" i="7"/>
  <c r="Y560" i="7" s="1"/>
  <c r="X305" i="7"/>
  <c r="Y305" i="7" s="1"/>
  <c r="Z305" i="7" s="1"/>
  <c r="X379" i="7"/>
  <c r="Y379" i="7" s="1"/>
  <c r="X275" i="7"/>
  <c r="Y275" i="7" s="1"/>
  <c r="X424" i="7"/>
  <c r="Y424" i="7" s="1"/>
  <c r="X372" i="7"/>
  <c r="Y372" i="7" s="1"/>
  <c r="Z372" i="7" s="1"/>
  <c r="X43" i="7"/>
  <c r="Y43" i="7" s="1"/>
  <c r="Z406" i="7"/>
  <c r="AK406" i="7" s="1"/>
  <c r="X469" i="7"/>
  <c r="Y469" i="7" s="1"/>
  <c r="Z469" i="7" s="1"/>
  <c r="X547" i="7"/>
  <c r="Y547" i="7" s="1"/>
  <c r="Z547" i="7" s="1"/>
  <c r="X93" i="7"/>
  <c r="Y93" i="7" s="1"/>
  <c r="Z267" i="7"/>
  <c r="AK267" i="7" s="1"/>
  <c r="X382" i="7"/>
  <c r="Y382" i="7" s="1"/>
  <c r="Z382" i="7" s="1"/>
  <c r="X370" i="7"/>
  <c r="Y370" i="7" s="1"/>
  <c r="X309" i="7"/>
  <c r="Y309" i="7" s="1"/>
  <c r="AB309" i="7" s="1"/>
  <c r="X371" i="7"/>
  <c r="Y371" i="7" s="1"/>
  <c r="X381" i="7"/>
  <c r="Y381" i="7" s="1"/>
  <c r="Z381" i="7" s="1"/>
  <c r="X45" i="7"/>
  <c r="Y45" i="7" s="1"/>
  <c r="X431" i="7"/>
  <c r="Y431" i="7" s="1"/>
  <c r="AB236" i="7"/>
  <c r="Z236" i="7"/>
  <c r="X378" i="7"/>
  <c r="Y378" i="7" s="1"/>
  <c r="AB378" i="7" s="1"/>
  <c r="X405" i="7"/>
  <c r="Y405" i="7" s="1"/>
  <c r="AB279" i="7"/>
  <c r="Z279" i="7"/>
  <c r="Z78" i="7"/>
  <c r="AB78" i="7"/>
  <c r="AB303" i="7"/>
  <c r="Z303" i="7"/>
  <c r="Z343" i="7"/>
  <c r="AK343" i="7" s="1"/>
  <c r="NL212" i="7"/>
  <c r="X21" i="7" s="1"/>
  <c r="Y21" i="7" s="1"/>
  <c r="NL211" i="7"/>
  <c r="X286" i="7"/>
  <c r="Y286" i="7" s="1"/>
  <c r="AK115" i="7"/>
  <c r="X441" i="7"/>
  <c r="Y441" i="7" s="1"/>
  <c r="Z44" i="7"/>
  <c r="AB216" i="7"/>
  <c r="Z216" i="7"/>
  <c r="X460" i="7"/>
  <c r="Y460" i="7" s="1"/>
  <c r="AB460" i="7" s="1"/>
  <c r="X146" i="7"/>
  <c r="Y146" i="7" s="1"/>
  <c r="AB374" i="7"/>
  <c r="Z374" i="7"/>
  <c r="X90" i="7"/>
  <c r="Y90" i="7" s="1"/>
  <c r="X320" i="7"/>
  <c r="Y320" i="7" s="1"/>
  <c r="AK151" i="7"/>
  <c r="Z380" i="7"/>
  <c r="AK380" i="7" s="1"/>
  <c r="AK288" i="7"/>
  <c r="AK518" i="7"/>
  <c r="AB409" i="7"/>
  <c r="Z409" i="7"/>
  <c r="AK143" i="7"/>
  <c r="Z301" i="7"/>
  <c r="AB301" i="7"/>
  <c r="AK269" i="7"/>
  <c r="AK63" i="7"/>
  <c r="AK480" i="7"/>
  <c r="Z306" i="7"/>
  <c r="AB306" i="7"/>
  <c r="AK132" i="7"/>
  <c r="AB408" i="7"/>
  <c r="Z408" i="7"/>
  <c r="AB382" i="7" l="1"/>
  <c r="G339" i="7"/>
  <c r="G340" i="7" s="1"/>
  <c r="Z42" i="7"/>
  <c r="AK436" i="7"/>
  <c r="Z244" i="7"/>
  <c r="AB244" i="7"/>
  <c r="X120" i="7"/>
  <c r="Y120" i="7" s="1"/>
  <c r="X181" i="7"/>
  <c r="Y181" i="7" s="1"/>
  <c r="AB21" i="7"/>
  <c r="Z21" i="7"/>
  <c r="X15" i="7"/>
  <c r="Y15" i="7" s="1"/>
  <c r="X253" i="7"/>
  <c r="Y253" i="7" s="1"/>
  <c r="X41" i="7"/>
  <c r="Y41" i="7" s="1"/>
  <c r="X26" i="7"/>
  <c r="Y26" i="7" s="1"/>
  <c r="X313" i="7"/>
  <c r="Y313" i="7" s="1"/>
  <c r="X341" i="7"/>
  <c r="Y341" i="7" s="1"/>
  <c r="AK109" i="7"/>
  <c r="Z182" i="7"/>
  <c r="AB182" i="7"/>
  <c r="Z466" i="7"/>
  <c r="AB466" i="7"/>
  <c r="X404" i="7"/>
  <c r="Y404" i="7" s="1"/>
  <c r="X194" i="7"/>
  <c r="Y194" i="7" s="1"/>
  <c r="AB312" i="7"/>
  <c r="AK312" i="7" s="1"/>
  <c r="AK520" i="7"/>
  <c r="AK257" i="7"/>
  <c r="Z190" i="7"/>
  <c r="AB190" i="7"/>
  <c r="AK185" i="7"/>
  <c r="Z339" i="7"/>
  <c r="AK339" i="7" s="1"/>
  <c r="X276" i="7"/>
  <c r="Y276" i="7" s="1"/>
  <c r="AB276" i="7" s="1"/>
  <c r="X72" i="7"/>
  <c r="Y72" i="7" s="1"/>
  <c r="X514" i="7"/>
  <c r="Y514" i="7" s="1"/>
  <c r="AB514" i="7" s="1"/>
  <c r="X131" i="7"/>
  <c r="Y131" i="7" s="1"/>
  <c r="AB373" i="7"/>
  <c r="Z373" i="7"/>
  <c r="AB381" i="7"/>
  <c r="AB372" i="7"/>
  <c r="AK372" i="7" s="1"/>
  <c r="AB307" i="7"/>
  <c r="Z307" i="7"/>
  <c r="Z378" i="7"/>
  <c r="AK378" i="7" s="1"/>
  <c r="X491" i="7"/>
  <c r="Y491" i="7" s="1"/>
  <c r="Z491" i="7" s="1"/>
  <c r="X97" i="7"/>
  <c r="Y97" i="7" s="1"/>
  <c r="X225" i="7"/>
  <c r="Y225" i="7" s="1"/>
  <c r="X86" i="7"/>
  <c r="Y86" i="7" s="1"/>
  <c r="Z86" i="7" s="1"/>
  <c r="X238" i="7"/>
  <c r="Y238" i="7" s="1"/>
  <c r="AB547" i="7"/>
  <c r="X512" i="7"/>
  <c r="Y512" i="7" s="1"/>
  <c r="AB512" i="7" s="1"/>
  <c r="X222" i="7"/>
  <c r="Y222" i="7" s="1"/>
  <c r="X492" i="7"/>
  <c r="Y492" i="7" s="1"/>
  <c r="AB492" i="7" s="1"/>
  <c r="NR213" i="7"/>
  <c r="Z460" i="7"/>
  <c r="AK460" i="7" s="1"/>
  <c r="AK42" i="7"/>
  <c r="Z345" i="7"/>
  <c r="AB345" i="7"/>
  <c r="AB305" i="7"/>
  <c r="AK305" i="7" s="1"/>
  <c r="AB407" i="7"/>
  <c r="Z407" i="7"/>
  <c r="Z206" i="7"/>
  <c r="AB206" i="7"/>
  <c r="AB379" i="7"/>
  <c r="Z379" i="7"/>
  <c r="AB560" i="7"/>
  <c r="Z560" i="7"/>
  <c r="Z275" i="7"/>
  <c r="AB275" i="7"/>
  <c r="AK381" i="7"/>
  <c r="Z309" i="7"/>
  <c r="AK309" i="7" s="1"/>
  <c r="AB469" i="7"/>
  <c r="AK469" i="7" s="1"/>
  <c r="Z424" i="7"/>
  <c r="AB424" i="7"/>
  <c r="Z43" i="7"/>
  <c r="AB43" i="7"/>
  <c r="AK382" i="7"/>
  <c r="AK547" i="7"/>
  <c r="Z93" i="7"/>
  <c r="AB93" i="7"/>
  <c r="Z370" i="7"/>
  <c r="AB370" i="7"/>
  <c r="AB371" i="7"/>
  <c r="Z371" i="7"/>
  <c r="AB45" i="7"/>
  <c r="Z45" i="7"/>
  <c r="X50" i="7"/>
  <c r="Y50" i="7" s="1"/>
  <c r="Z50" i="7" s="1"/>
  <c r="X52" i="7"/>
  <c r="Y52" i="7" s="1"/>
  <c r="Z52" i="7" s="1"/>
  <c r="X252" i="7"/>
  <c r="Y252" i="7" s="1"/>
  <c r="AK279" i="7"/>
  <c r="AK236" i="7"/>
  <c r="AB431" i="7"/>
  <c r="Z431" i="7"/>
  <c r="X98" i="7"/>
  <c r="Y98" i="7" s="1"/>
  <c r="Z98" i="7" s="1"/>
  <c r="X89" i="7"/>
  <c r="Y89" i="7" s="1"/>
  <c r="AB405" i="7"/>
  <c r="Z405" i="7"/>
  <c r="AK78" i="7"/>
  <c r="AK303" i="7"/>
  <c r="AB286" i="7"/>
  <c r="Z286" i="7"/>
  <c r="X239" i="7"/>
  <c r="Y239" i="7" s="1"/>
  <c r="NR211" i="7"/>
  <c r="X250" i="7"/>
  <c r="Y250" i="7" s="1"/>
  <c r="NR212" i="7"/>
  <c r="X96" i="7" s="1"/>
  <c r="Y96" i="7" s="1"/>
  <c r="AB441" i="7"/>
  <c r="Z441" i="7"/>
  <c r="AK44" i="7"/>
  <c r="AK216" i="7"/>
  <c r="AK374" i="7"/>
  <c r="AB146" i="7"/>
  <c r="Z146" i="7"/>
  <c r="Z90" i="7"/>
  <c r="AB90" i="7"/>
  <c r="Z320" i="7"/>
  <c r="AB320" i="7"/>
  <c r="AK409" i="7"/>
  <c r="AK301" i="7"/>
  <c r="AK408" i="7"/>
  <c r="AK306" i="7"/>
  <c r="Z514" i="7" l="1"/>
  <c r="Z276" i="7"/>
  <c r="AK276" i="7" s="1"/>
  <c r="AK244" i="7"/>
  <c r="X445" i="7"/>
  <c r="Y445" i="7" s="1"/>
  <c r="AB445" i="7" s="1"/>
  <c r="X375" i="7"/>
  <c r="Y375" i="7" s="1"/>
  <c r="AK21" i="7"/>
  <c r="X246" i="7"/>
  <c r="Y246" i="7" s="1"/>
  <c r="Z246" i="7" s="1"/>
  <c r="X376" i="7"/>
  <c r="Y376" i="7" s="1"/>
  <c r="Z96" i="7"/>
  <c r="AB96" i="7"/>
  <c r="AB246" i="7"/>
  <c r="Z253" i="7"/>
  <c r="AB253" i="7"/>
  <c r="Z181" i="7"/>
  <c r="AB181" i="7"/>
  <c r="Y16" i="7"/>
  <c r="Z15" i="7"/>
  <c r="AB15" i="7"/>
  <c r="AB120" i="7"/>
  <c r="Z120" i="7"/>
  <c r="AB26" i="7"/>
  <c r="Z26" i="7"/>
  <c r="X439" i="7"/>
  <c r="Y439" i="7" s="1"/>
  <c r="Z439" i="7" s="1"/>
  <c r="X125" i="7"/>
  <c r="Y125" i="7" s="1"/>
  <c r="AB41" i="7"/>
  <c r="Z41" i="7"/>
  <c r="X161" i="7"/>
  <c r="Y161" i="7" s="1"/>
  <c r="AB161" i="7" s="1"/>
  <c r="X417" i="7"/>
  <c r="Y417" i="7" s="1"/>
  <c r="AK466" i="7"/>
  <c r="AK182" i="7"/>
  <c r="AB439" i="7"/>
  <c r="X489" i="7"/>
  <c r="Y489" i="7" s="1"/>
  <c r="AB489" i="7" s="1"/>
  <c r="X149" i="7"/>
  <c r="Y149" i="7" s="1"/>
  <c r="AK307" i="7"/>
  <c r="Z313" i="7"/>
  <c r="AB313" i="7"/>
  <c r="Z341" i="7"/>
  <c r="AB341" i="7"/>
  <c r="G341" i="7"/>
  <c r="G342" i="7" s="1"/>
  <c r="G343" i="7" s="1"/>
  <c r="G344" i="7" s="1"/>
  <c r="G345" i="7" s="1"/>
  <c r="G346" i="7" s="1"/>
  <c r="G347" i="7" s="1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G361" i="7" s="1"/>
  <c r="G362" i="7" s="1"/>
  <c r="G363" i="7" s="1"/>
  <c r="G364" i="7" s="1"/>
  <c r="G365" i="7" s="1"/>
  <c r="G366" i="7" s="1"/>
  <c r="G367" i="7" s="1"/>
  <c r="G368" i="7" s="1"/>
  <c r="G369" i="7" s="1"/>
  <c r="G370" i="7" s="1"/>
  <c r="G371" i="7" s="1"/>
  <c r="G372" i="7" s="1"/>
  <c r="G373" i="7" s="1"/>
  <c r="G374" i="7" s="1"/>
  <c r="G375" i="7" s="1"/>
  <c r="X201" i="7"/>
  <c r="Y201" i="7" s="1"/>
  <c r="AB201" i="7" s="1"/>
  <c r="X102" i="7"/>
  <c r="Y102" i="7" s="1"/>
  <c r="X124" i="7"/>
  <c r="Y124" i="7" s="1"/>
  <c r="Z124" i="7" s="1"/>
  <c r="X106" i="7"/>
  <c r="Y106" i="7" s="1"/>
  <c r="X7" i="7"/>
  <c r="Y7" i="7" s="1"/>
  <c r="AB7" i="7" s="1"/>
  <c r="X414" i="7"/>
  <c r="Y414" i="7" s="1"/>
  <c r="Z201" i="7"/>
  <c r="X446" i="7"/>
  <c r="Y446" i="7" s="1"/>
  <c r="AB446" i="7" s="1"/>
  <c r="X281" i="7"/>
  <c r="Y281" i="7" s="1"/>
  <c r="Z404" i="7"/>
  <c r="AB404" i="7"/>
  <c r="X270" i="7"/>
  <c r="Y270" i="7" s="1"/>
  <c r="AB270" i="7" s="1"/>
  <c r="X422" i="7"/>
  <c r="Y422" i="7" s="1"/>
  <c r="Z194" i="7"/>
  <c r="AB194" i="7"/>
  <c r="X213" i="7"/>
  <c r="Y213" i="7" s="1"/>
  <c r="AB213" i="7" s="1"/>
  <c r="X77" i="7"/>
  <c r="Y77" i="7" s="1"/>
  <c r="X507" i="7"/>
  <c r="Y507" i="7" s="1"/>
  <c r="Z507" i="7" s="1"/>
  <c r="AK190" i="7"/>
  <c r="X133" i="7"/>
  <c r="Y133" i="7" s="1"/>
  <c r="AB133" i="7" s="1"/>
  <c r="X536" i="7"/>
  <c r="Y536" i="7" s="1"/>
  <c r="X54" i="7"/>
  <c r="Y54" i="7" s="1"/>
  <c r="AB54" i="7" s="1"/>
  <c r="X496" i="7"/>
  <c r="Y496" i="7" s="1"/>
  <c r="X427" i="7"/>
  <c r="Y427" i="7" s="1"/>
  <c r="Z427" i="7" s="1"/>
  <c r="X462" i="7"/>
  <c r="Y462" i="7" s="1"/>
  <c r="AB86" i="7"/>
  <c r="AK86" i="7" s="1"/>
  <c r="X449" i="7"/>
  <c r="Y449" i="7" s="1"/>
  <c r="AB449" i="7" s="1"/>
  <c r="X57" i="7"/>
  <c r="Y57" i="7" s="1"/>
  <c r="X101" i="7"/>
  <c r="Y101" i="7" s="1"/>
  <c r="AB101" i="7" s="1"/>
  <c r="X152" i="7"/>
  <c r="Y152" i="7" s="1"/>
  <c r="AK373" i="7"/>
  <c r="X128" i="7"/>
  <c r="Y128" i="7" s="1"/>
  <c r="AB128" i="7" s="1"/>
  <c r="X94" i="7"/>
  <c r="Y94" i="7" s="1"/>
  <c r="X297" i="7"/>
  <c r="Y297" i="7" s="1"/>
  <c r="Z297" i="7" s="1"/>
  <c r="X565" i="7"/>
  <c r="Y565" i="7" s="1"/>
  <c r="X134" i="7"/>
  <c r="Y134" i="7" s="1"/>
  <c r="AB134" i="7" s="1"/>
  <c r="X298" i="7"/>
  <c r="Y298" i="7" s="1"/>
  <c r="Z134" i="7"/>
  <c r="X122" i="7"/>
  <c r="Y122" i="7" s="1"/>
  <c r="Z122" i="7" s="1"/>
  <c r="X100" i="7"/>
  <c r="Y100" i="7" s="1"/>
  <c r="AB100" i="7" s="1"/>
  <c r="X448" i="7"/>
  <c r="Y448" i="7" s="1"/>
  <c r="X437" i="7"/>
  <c r="Y437" i="7" s="1"/>
  <c r="AB437" i="7" s="1"/>
  <c r="X293" i="7"/>
  <c r="Y293" i="7" s="1"/>
  <c r="X428" i="7"/>
  <c r="Y428" i="7" s="1"/>
  <c r="AB428" i="7" s="1"/>
  <c r="X291" i="7"/>
  <c r="Y291" i="7" s="1"/>
  <c r="X548" i="7"/>
  <c r="Y548" i="7" s="1"/>
  <c r="Z548" i="7" s="1"/>
  <c r="X567" i="7"/>
  <c r="Y567" i="7" s="1"/>
  <c r="X169" i="7"/>
  <c r="Y169" i="7" s="1"/>
  <c r="AB169" i="7" s="1"/>
  <c r="X19" i="7"/>
  <c r="X266" i="7"/>
  <c r="Y266" i="7" s="1"/>
  <c r="Z266" i="7" s="1"/>
  <c r="X200" i="7"/>
  <c r="Y200" i="7" s="1"/>
  <c r="X285" i="7"/>
  <c r="Y285" i="7" s="1"/>
  <c r="Z285" i="7" s="1"/>
  <c r="X199" i="7"/>
  <c r="Y199" i="7" s="1"/>
  <c r="Z169" i="7"/>
  <c r="X517" i="7"/>
  <c r="Y517" i="7" s="1"/>
  <c r="Z517" i="7" s="1"/>
  <c r="X425" i="7"/>
  <c r="Y425" i="7" s="1"/>
  <c r="X539" i="7"/>
  <c r="Y539" i="7" s="1"/>
  <c r="AB539" i="7" s="1"/>
  <c r="X477" i="7"/>
  <c r="Y477" i="7" s="1"/>
  <c r="X461" i="7"/>
  <c r="Y461" i="7" s="1"/>
  <c r="AB461" i="7" s="1"/>
  <c r="X455" i="7"/>
  <c r="Y455" i="7" s="1"/>
  <c r="X17" i="7"/>
  <c r="X137" i="7"/>
  <c r="Y137" i="7" s="1"/>
  <c r="X521" i="7"/>
  <c r="Y521" i="7" s="1"/>
  <c r="Z521" i="7" s="1"/>
  <c r="X85" i="7"/>
  <c r="Y85" i="7" s="1"/>
  <c r="Z461" i="7"/>
  <c r="X423" i="7"/>
  <c r="Y423" i="7" s="1"/>
  <c r="Z423" i="7" s="1"/>
  <c r="X263" i="7"/>
  <c r="Y263" i="7" s="1"/>
  <c r="AB131" i="7"/>
  <c r="Z131" i="7"/>
  <c r="Z72" i="7"/>
  <c r="AB72" i="7"/>
  <c r="X442" i="7"/>
  <c r="Y442" i="7" s="1"/>
  <c r="X543" i="7"/>
  <c r="Y543" i="7" s="1"/>
  <c r="AB423" i="7"/>
  <c r="X516" i="7"/>
  <c r="Y516" i="7" s="1"/>
  <c r="AB516" i="7" s="1"/>
  <c r="X435" i="7"/>
  <c r="Y435" i="7" s="1"/>
  <c r="X438" i="7"/>
  <c r="Y438" i="7" s="1"/>
  <c r="AB438" i="7" s="1"/>
  <c r="X16" i="7"/>
  <c r="X154" i="7"/>
  <c r="Y154" i="7" s="1"/>
  <c r="AB154" i="7" s="1"/>
  <c r="X282" i="7"/>
  <c r="Y282" i="7" s="1"/>
  <c r="Z516" i="7"/>
  <c r="X277" i="7"/>
  <c r="Y277" i="7" s="1"/>
  <c r="AB277" i="7" s="1"/>
  <c r="X533" i="7"/>
  <c r="Y533" i="7" s="1"/>
  <c r="AK514" i="7"/>
  <c r="X510" i="7"/>
  <c r="Y510" i="7" s="1"/>
  <c r="AB510" i="7" s="1"/>
  <c r="X204" i="7"/>
  <c r="Y204" i="7" s="1"/>
  <c r="X173" i="7"/>
  <c r="Y173" i="7" s="1"/>
  <c r="Z173" i="7" s="1"/>
  <c r="X296" i="7"/>
  <c r="Y296" i="7" s="1"/>
  <c r="AB491" i="7"/>
  <c r="AK491" i="7" s="1"/>
  <c r="X203" i="7"/>
  <c r="Y203" i="7" s="1"/>
  <c r="Z203" i="7" s="1"/>
  <c r="X554" i="7"/>
  <c r="Y554" i="7" s="1"/>
  <c r="X66" i="7"/>
  <c r="Y66" i="7" s="1"/>
  <c r="AB66" i="7" s="1"/>
  <c r="X91" i="7"/>
  <c r="Y91" i="7" s="1"/>
  <c r="X147" i="7"/>
  <c r="Y147" i="7" s="1"/>
  <c r="AB147" i="7" s="1"/>
  <c r="X535" i="7"/>
  <c r="Y535" i="7" s="1"/>
  <c r="X549" i="7"/>
  <c r="Y549" i="7" s="1"/>
  <c r="AB549" i="7" s="1"/>
  <c r="X457" i="7"/>
  <c r="Y457" i="7" s="1"/>
  <c r="X117" i="7"/>
  <c r="Y117" i="7" s="1"/>
  <c r="AB117" i="7" s="1"/>
  <c r="X523" i="7"/>
  <c r="Y523" i="7" s="1"/>
  <c r="Z147" i="7"/>
  <c r="X513" i="7"/>
  <c r="Y513" i="7" s="1"/>
  <c r="Z513" i="7" s="1"/>
  <c r="X104" i="7"/>
  <c r="Y104" i="7" s="1"/>
  <c r="X186" i="7"/>
  <c r="Y186" i="7" s="1"/>
  <c r="AB186" i="7" s="1"/>
  <c r="X144" i="7"/>
  <c r="Y144" i="7" s="1"/>
  <c r="X556" i="7"/>
  <c r="Y556" i="7" s="1"/>
  <c r="AB556" i="7" s="1"/>
  <c r="X413" i="7"/>
  <c r="Y413" i="7" s="1"/>
  <c r="Z186" i="7"/>
  <c r="Z512" i="7"/>
  <c r="AK512" i="7" s="1"/>
  <c r="X316" i="7"/>
  <c r="Y316" i="7" s="1"/>
  <c r="AB316" i="7" s="1"/>
  <c r="X155" i="7"/>
  <c r="Y155" i="7" s="1"/>
  <c r="X568" i="7"/>
  <c r="Y568" i="7" s="1"/>
  <c r="Z568" i="7" s="1"/>
  <c r="X73" i="7"/>
  <c r="Y73" i="7" s="1"/>
  <c r="X459" i="7"/>
  <c r="Y459" i="7" s="1"/>
  <c r="Z459" i="7" s="1"/>
  <c r="X495" i="7"/>
  <c r="Y495" i="7" s="1"/>
  <c r="AB568" i="7"/>
  <c r="D50" i="7"/>
  <c r="D51" i="7" s="1"/>
  <c r="D52" i="7" s="1"/>
  <c r="D53" i="7" s="1"/>
  <c r="X546" i="7"/>
  <c r="Y546" i="7" s="1"/>
  <c r="Z546" i="7" s="1"/>
  <c r="X123" i="7"/>
  <c r="Y123" i="7" s="1"/>
  <c r="X479" i="7"/>
  <c r="Y479" i="7" s="1"/>
  <c r="Z479" i="7" s="1"/>
  <c r="X13" i="7"/>
  <c r="Y13" i="7" s="1"/>
  <c r="X242" i="7"/>
  <c r="Y242" i="7" s="1"/>
  <c r="AB242" i="7" s="1"/>
  <c r="X114" i="7"/>
  <c r="Y114" i="7" s="1"/>
  <c r="AB546" i="7"/>
  <c r="X208" i="7"/>
  <c r="Y208" i="7" s="1"/>
  <c r="Z208" i="7" s="1"/>
  <c r="X126" i="7"/>
  <c r="Y126" i="7" s="1"/>
  <c r="X487" i="7"/>
  <c r="Y487" i="7" s="1"/>
  <c r="Z487" i="7" s="1"/>
  <c r="X202" i="7"/>
  <c r="Y202" i="7" s="1"/>
  <c r="X118" i="7"/>
  <c r="Y118" i="7" s="1"/>
  <c r="AB118" i="7" s="1"/>
  <c r="X116" i="7"/>
  <c r="Y116" i="7" s="1"/>
  <c r="X84" i="7"/>
  <c r="Y84" i="7" s="1"/>
  <c r="AB84" i="7" s="1"/>
  <c r="X119" i="7"/>
  <c r="Y119" i="7" s="1"/>
  <c r="X481" i="7"/>
  <c r="Y481" i="7" s="1"/>
  <c r="Z481" i="7" s="1"/>
  <c r="X183" i="7"/>
  <c r="Y183" i="7" s="1"/>
  <c r="Z492" i="7"/>
  <c r="AK492" i="7" s="1"/>
  <c r="Z225" i="7"/>
  <c r="AB225" i="7"/>
  <c r="AB97" i="7"/>
  <c r="Z97" i="7"/>
  <c r="AB238" i="7"/>
  <c r="Z238" i="7"/>
  <c r="AK43" i="7"/>
  <c r="AK560" i="7"/>
  <c r="AK439" i="7"/>
  <c r="AK379" i="7"/>
  <c r="AK407" i="7"/>
  <c r="Z222" i="7"/>
  <c r="AB222" i="7"/>
  <c r="AK345" i="7"/>
  <c r="AK206" i="7"/>
  <c r="AB98" i="7"/>
  <c r="AK98" i="7" s="1"/>
  <c r="X271" i="7"/>
  <c r="Y271" i="7" s="1"/>
  <c r="Z271" i="7" s="1"/>
  <c r="X58" i="7"/>
  <c r="Y58" i="7" s="1"/>
  <c r="X141" i="7"/>
  <c r="Y141" i="7" s="1"/>
  <c r="Z141" i="7" s="1"/>
  <c r="X221" i="7"/>
  <c r="Y221" i="7" s="1"/>
  <c r="AB52" i="7"/>
  <c r="AK52" i="7" s="1"/>
  <c r="X552" i="7"/>
  <c r="Y552" i="7" s="1"/>
  <c r="Z552" i="7" s="1"/>
  <c r="X113" i="7"/>
  <c r="Y113" i="7" s="1"/>
  <c r="X528" i="7"/>
  <c r="Y528" i="7" s="1"/>
  <c r="Z528" i="7" s="1"/>
  <c r="X290" i="7"/>
  <c r="Y290" i="7" s="1"/>
  <c r="X557" i="7"/>
  <c r="Y557" i="7" s="1"/>
  <c r="AB557" i="7" s="1"/>
  <c r="X167" i="7"/>
  <c r="Y167" i="7" s="1"/>
  <c r="AB528" i="7"/>
  <c r="AK275" i="7"/>
  <c r="AK424" i="7"/>
  <c r="X292" i="7"/>
  <c r="Y292" i="7" s="1"/>
  <c r="AB292" i="7" s="1"/>
  <c r="X108" i="7"/>
  <c r="Y108" i="7" s="1"/>
  <c r="X254" i="7"/>
  <c r="Y254" i="7" s="1"/>
  <c r="Z254" i="7" s="1"/>
  <c r="X429" i="7"/>
  <c r="Y429" i="7" s="1"/>
  <c r="X421" i="7"/>
  <c r="Y421" i="7" s="1"/>
  <c r="Z421" i="7" s="1"/>
  <c r="X500" i="7"/>
  <c r="Y500" i="7" s="1"/>
  <c r="AB254" i="7"/>
  <c r="X129" i="7"/>
  <c r="Y129" i="7" s="1"/>
  <c r="Z129" i="7" s="1"/>
  <c r="X515" i="7"/>
  <c r="Y515" i="7" s="1"/>
  <c r="X526" i="7"/>
  <c r="Y526" i="7" s="1"/>
  <c r="AB526" i="7" s="1"/>
  <c r="X220" i="7"/>
  <c r="Y220" i="7" s="1"/>
  <c r="X224" i="7"/>
  <c r="Y224" i="7" s="1"/>
  <c r="AB224" i="7" s="1"/>
  <c r="X544" i="7"/>
  <c r="Y544" i="7" s="1"/>
  <c r="AB50" i="7"/>
  <c r="AK50" i="7" s="1"/>
  <c r="AK45" i="7"/>
  <c r="AK371" i="7"/>
  <c r="AK370" i="7"/>
  <c r="AK93" i="7"/>
  <c r="X551" i="7"/>
  <c r="Y551" i="7" s="1"/>
  <c r="AB551" i="7" s="1"/>
  <c r="X18" i="7"/>
  <c r="X217" i="7"/>
  <c r="Y217" i="7" s="1"/>
  <c r="Z217" i="7" s="1"/>
  <c r="X432" i="7"/>
  <c r="Y432" i="7" s="1"/>
  <c r="X412" i="7"/>
  <c r="Y412" i="7" s="1"/>
  <c r="Z412" i="7" s="1"/>
  <c r="X430" i="7"/>
  <c r="Y430" i="7" s="1"/>
  <c r="X434" i="7"/>
  <c r="Y434" i="7" s="1"/>
  <c r="AB434" i="7" s="1"/>
  <c r="X20" i="7"/>
  <c r="Z252" i="7"/>
  <c r="AB252" i="7"/>
  <c r="X534" i="7"/>
  <c r="Y534" i="7" s="1"/>
  <c r="Z534" i="7" s="1"/>
  <c r="X322" i="7"/>
  <c r="Y322" i="7" s="1"/>
  <c r="X454" i="7"/>
  <c r="Y454" i="7" s="1"/>
  <c r="AB454" i="7" s="1"/>
  <c r="X451" i="7"/>
  <c r="Y451" i="7" s="1"/>
  <c r="AK286" i="7"/>
  <c r="AK431" i="7"/>
  <c r="AB89" i="7"/>
  <c r="Z89" i="7"/>
  <c r="AK405" i="7"/>
  <c r="X497" i="7"/>
  <c r="Y497" i="7" s="1"/>
  <c r="Z497" i="7" s="1"/>
  <c r="X453" i="7"/>
  <c r="Y453" i="7" s="1"/>
  <c r="X555" i="7"/>
  <c r="Y555" i="7" s="1"/>
  <c r="AB555" i="7" s="1"/>
  <c r="X99" i="7"/>
  <c r="Y99" i="7" s="1"/>
  <c r="X121" i="7"/>
  <c r="Y121" i="7" s="1"/>
  <c r="Z121" i="7" s="1"/>
  <c r="X538" i="7"/>
  <c r="Y538" i="7" s="1"/>
  <c r="X508" i="7"/>
  <c r="Y508" i="7" s="1"/>
  <c r="AB508" i="7" s="1"/>
  <c r="X265" i="7"/>
  <c r="Y265" i="7" s="1"/>
  <c r="AB121" i="7"/>
  <c r="X447" i="7"/>
  <c r="Y447" i="7" s="1"/>
  <c r="Z447" i="7" s="1"/>
  <c r="X157" i="7"/>
  <c r="Y157" i="7" s="1"/>
  <c r="X79" i="7"/>
  <c r="Y79" i="7" s="1"/>
  <c r="Z79" i="7" s="1"/>
  <c r="X175" i="7"/>
  <c r="Y175" i="7" s="1"/>
  <c r="AB447" i="7"/>
  <c r="AK320" i="7"/>
  <c r="AK146" i="7"/>
  <c r="AB250" i="7"/>
  <c r="Z250" i="7"/>
  <c r="Z239" i="7"/>
  <c r="AB239" i="7"/>
  <c r="AK441" i="7"/>
  <c r="AK90" i="7"/>
  <c r="AB552" i="7" l="1"/>
  <c r="Z445" i="7"/>
  <c r="AK445" i="7" s="1"/>
  <c r="AB497" i="7"/>
  <c r="AB208" i="7"/>
  <c r="AK208" i="7" s="1"/>
  <c r="Z438" i="7"/>
  <c r="AK438" i="7" s="1"/>
  <c r="AB412" i="7"/>
  <c r="AK412" i="7" s="1"/>
  <c r="AB507" i="7"/>
  <c r="AK507" i="7" s="1"/>
  <c r="Z437" i="7"/>
  <c r="AK437" i="7" s="1"/>
  <c r="AB266" i="7"/>
  <c r="AK266" i="7" s="1"/>
  <c r="AB297" i="7"/>
  <c r="G376" i="7"/>
  <c r="G377" i="7" s="1"/>
  <c r="G378" i="7" s="1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G391" i="7" s="1"/>
  <c r="G392" i="7" s="1"/>
  <c r="G393" i="7" s="1"/>
  <c r="G394" i="7" s="1"/>
  <c r="G395" i="7" s="1"/>
  <c r="G396" i="7" s="1"/>
  <c r="G397" i="7" s="1"/>
  <c r="G398" i="7" s="1"/>
  <c r="G399" i="7" s="1"/>
  <c r="G400" i="7" s="1"/>
  <c r="G401" i="7" s="1"/>
  <c r="G402" i="7" s="1"/>
  <c r="G403" i="7" s="1"/>
  <c r="G404" i="7" s="1"/>
  <c r="G405" i="7" s="1"/>
  <c r="G406" i="7" s="1"/>
  <c r="G407" i="7" s="1"/>
  <c r="G408" i="7" s="1"/>
  <c r="G409" i="7" s="1"/>
  <c r="PQ228" i="7" s="1"/>
  <c r="AB517" i="7"/>
  <c r="AK517" i="7" s="1"/>
  <c r="AB285" i="7"/>
  <c r="AK285" i="7" s="1"/>
  <c r="AB548" i="7"/>
  <c r="AK548" i="7" s="1"/>
  <c r="Z100" i="7"/>
  <c r="AK100" i="7" s="1"/>
  <c r="Z161" i="7"/>
  <c r="AK161" i="7" s="1"/>
  <c r="Z316" i="7"/>
  <c r="AK316" i="7" s="1"/>
  <c r="Z66" i="7"/>
  <c r="AK66" i="7" s="1"/>
  <c r="AB513" i="7"/>
  <c r="AK513" i="7" s="1"/>
  <c r="AB122" i="7"/>
  <c r="AK122" i="7" s="1"/>
  <c r="D54" i="7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Z449" i="7"/>
  <c r="AK449" i="7" s="1"/>
  <c r="AB481" i="7"/>
  <c r="AK481" i="7" s="1"/>
  <c r="Z118" i="7"/>
  <c r="Z84" i="7"/>
  <c r="AK84" i="7" s="1"/>
  <c r="AB479" i="7"/>
  <c r="AK479" i="7" s="1"/>
  <c r="Z242" i="7"/>
  <c r="AK242" i="7" s="1"/>
  <c r="Z54" i="7"/>
  <c r="AK54" i="7" s="1"/>
  <c r="Z133" i="7"/>
  <c r="AK133" i="7" s="1"/>
  <c r="Z489" i="7"/>
  <c r="AK489" i="7" s="1"/>
  <c r="AB375" i="7"/>
  <c r="Z375" i="7"/>
  <c r="AK246" i="7"/>
  <c r="Z376" i="7"/>
  <c r="AB376" i="7"/>
  <c r="AK41" i="7"/>
  <c r="AK26" i="7"/>
  <c r="AK120" i="7"/>
  <c r="AK181" i="7"/>
  <c r="AK96" i="7"/>
  <c r="AK15" i="7"/>
  <c r="AK253" i="7"/>
  <c r="AB16" i="7"/>
  <c r="Y17" i="7"/>
  <c r="Z16" i="7"/>
  <c r="AK16" i="7" s="1"/>
  <c r="Z549" i="7"/>
  <c r="AK549" i="7" s="1"/>
  <c r="AB203" i="7"/>
  <c r="AK203" i="7" s="1"/>
  <c r="Z428" i="7"/>
  <c r="AK428" i="7" s="1"/>
  <c r="Z128" i="7"/>
  <c r="AK128" i="7" s="1"/>
  <c r="Z7" i="7"/>
  <c r="AK7" i="7" s="1"/>
  <c r="Z125" i="7"/>
  <c r="AB125" i="7"/>
  <c r="Z510" i="7"/>
  <c r="AK510" i="7" s="1"/>
  <c r="Z446" i="7"/>
  <c r="AK446" i="7" s="1"/>
  <c r="Z270" i="7"/>
  <c r="AK270" i="7" s="1"/>
  <c r="K7" i="7"/>
  <c r="K8" i="7" s="1"/>
  <c r="K9" i="7" s="1"/>
  <c r="K10" i="7" s="1"/>
  <c r="K11" i="7" s="1"/>
  <c r="AB124" i="7"/>
  <c r="AK124" i="7" s="1"/>
  <c r="Z417" i="7"/>
  <c r="AB417" i="7"/>
  <c r="AK341" i="7"/>
  <c r="AK313" i="7"/>
  <c r="AB149" i="7"/>
  <c r="Z149" i="7"/>
  <c r="Z213" i="7"/>
  <c r="AK213" i="7" s="1"/>
  <c r="AB106" i="7"/>
  <c r="Z106" i="7"/>
  <c r="AB102" i="7"/>
  <c r="Z102" i="7"/>
  <c r="AK201" i="7"/>
  <c r="AB414" i="7"/>
  <c r="Z414" i="7"/>
  <c r="AK194" i="7"/>
  <c r="AB521" i="7"/>
  <c r="AK521" i="7" s="1"/>
  <c r="Z539" i="7"/>
  <c r="AK539" i="7" s="1"/>
  <c r="AB427" i="7"/>
  <c r="AK427" i="7" s="1"/>
  <c r="AB422" i="7"/>
  <c r="Z422" i="7"/>
  <c r="AK404" i="7"/>
  <c r="AB281" i="7"/>
  <c r="Z281" i="7"/>
  <c r="Z77" i="7"/>
  <c r="AB77" i="7"/>
  <c r="Z526" i="7"/>
  <c r="AK526" i="7" s="1"/>
  <c r="Z462" i="7"/>
  <c r="AB462" i="7"/>
  <c r="Z496" i="7"/>
  <c r="AB496" i="7"/>
  <c r="AB536" i="7"/>
  <c r="Z536" i="7"/>
  <c r="Z101" i="7"/>
  <c r="AK101" i="7" s="1"/>
  <c r="AB57" i="7"/>
  <c r="Z57" i="7"/>
  <c r="Z152" i="7"/>
  <c r="AB152" i="7"/>
  <c r="AB298" i="7"/>
  <c r="Z298" i="7"/>
  <c r="Z565" i="7"/>
  <c r="AB565" i="7"/>
  <c r="AB94" i="7"/>
  <c r="Z94" i="7"/>
  <c r="AK134" i="7"/>
  <c r="AK131" i="7"/>
  <c r="AK461" i="7"/>
  <c r="Z293" i="7"/>
  <c r="AB293" i="7"/>
  <c r="Z448" i="7"/>
  <c r="AB448" i="7"/>
  <c r="AK297" i="7"/>
  <c r="AB291" i="7"/>
  <c r="Z291" i="7"/>
  <c r="AB567" i="7"/>
  <c r="Z567" i="7"/>
  <c r="AK169" i="7"/>
  <c r="AB200" i="7"/>
  <c r="Z200" i="7"/>
  <c r="Z117" i="7"/>
  <c r="AK117" i="7" s="1"/>
  <c r="AB199" i="7"/>
  <c r="Z199" i="7"/>
  <c r="AB425" i="7"/>
  <c r="Z425" i="7"/>
  <c r="Z154" i="7"/>
  <c r="AK154" i="7" s="1"/>
  <c r="Z477" i="7"/>
  <c r="AB477" i="7"/>
  <c r="AB137" i="7"/>
  <c r="Z137" i="7"/>
  <c r="AB455" i="7"/>
  <c r="Z455" i="7"/>
  <c r="Z85" i="7"/>
  <c r="AB85" i="7"/>
  <c r="AB263" i="7"/>
  <c r="Z263" i="7"/>
  <c r="AK72" i="7"/>
  <c r="AB173" i="7"/>
  <c r="AK173" i="7" s="1"/>
  <c r="Z277" i="7"/>
  <c r="AK277" i="7" s="1"/>
  <c r="AK423" i="7"/>
  <c r="AB543" i="7"/>
  <c r="Z543" i="7"/>
  <c r="AB442" i="7"/>
  <c r="Z442" i="7"/>
  <c r="AB435" i="7"/>
  <c r="Z435" i="7"/>
  <c r="AB487" i="7"/>
  <c r="AK487" i="7" s="1"/>
  <c r="Z282" i="7"/>
  <c r="AB282" i="7"/>
  <c r="AB533" i="7"/>
  <c r="Z533" i="7"/>
  <c r="AK516" i="7"/>
  <c r="Z204" i="7"/>
  <c r="AB204" i="7"/>
  <c r="AB296" i="7"/>
  <c r="Z296" i="7"/>
  <c r="AB554" i="7"/>
  <c r="Z554" i="7"/>
  <c r="AK546" i="7"/>
  <c r="Z91" i="7"/>
  <c r="AB91" i="7"/>
  <c r="Z535" i="7"/>
  <c r="AB535" i="7"/>
  <c r="AK147" i="7"/>
  <c r="Z523" i="7"/>
  <c r="AB523" i="7"/>
  <c r="Z457" i="7"/>
  <c r="AB457" i="7"/>
  <c r="Z556" i="7"/>
  <c r="AK556" i="7" s="1"/>
  <c r="AB459" i="7"/>
  <c r="AK459" i="7" s="1"/>
  <c r="AK568" i="7"/>
  <c r="Z104" i="7"/>
  <c r="AB104" i="7"/>
  <c r="AK186" i="7"/>
  <c r="Z413" i="7"/>
  <c r="AB413" i="7"/>
  <c r="AB144" i="7"/>
  <c r="Z144" i="7"/>
  <c r="AB155" i="7"/>
  <c r="Z155" i="7"/>
  <c r="Z495" i="7"/>
  <c r="AB495" i="7"/>
  <c r="AB73" i="7"/>
  <c r="Z73" i="7"/>
  <c r="Z114" i="7"/>
  <c r="AB114" i="7"/>
  <c r="Z13" i="7"/>
  <c r="AB13" i="7"/>
  <c r="Z123" i="7"/>
  <c r="AB123" i="7"/>
  <c r="Z551" i="7"/>
  <c r="AK551" i="7" s="1"/>
  <c r="AB202" i="7"/>
  <c r="Z202" i="7"/>
  <c r="Z126" i="7"/>
  <c r="AB126" i="7"/>
  <c r="AB141" i="7"/>
  <c r="AK141" i="7" s="1"/>
  <c r="Z224" i="7"/>
  <c r="AK224" i="7" s="1"/>
  <c r="AB271" i="7"/>
  <c r="AK271" i="7" s="1"/>
  <c r="Z292" i="7"/>
  <c r="AK292" i="7" s="1"/>
  <c r="Z557" i="7"/>
  <c r="AK557" i="7" s="1"/>
  <c r="AK238" i="7"/>
  <c r="AK97" i="7"/>
  <c r="AB217" i="7"/>
  <c r="AK217" i="7" s="1"/>
  <c r="AB421" i="7"/>
  <c r="AK421" i="7" s="1"/>
  <c r="AK225" i="7"/>
  <c r="AB183" i="7"/>
  <c r="Z183" i="7"/>
  <c r="AB119" i="7"/>
  <c r="Z119" i="7"/>
  <c r="Z116" i="7"/>
  <c r="AB116" i="7"/>
  <c r="Z508" i="7"/>
  <c r="AK508" i="7" s="1"/>
  <c r="Z454" i="7"/>
  <c r="AK454" i="7" s="1"/>
  <c r="AB129" i="7"/>
  <c r="AK129" i="7" s="1"/>
  <c r="AK118" i="7"/>
  <c r="AK222" i="7"/>
  <c r="Z221" i="7"/>
  <c r="AB221" i="7"/>
  <c r="AB58" i="7"/>
  <c r="Z58" i="7"/>
  <c r="AK528" i="7"/>
  <c r="AK552" i="7"/>
  <c r="AB113" i="7"/>
  <c r="Z113" i="7"/>
  <c r="Z290" i="7"/>
  <c r="AB290" i="7"/>
  <c r="Z555" i="7"/>
  <c r="AK555" i="7" s="1"/>
  <c r="AB534" i="7"/>
  <c r="AK534" i="7" s="1"/>
  <c r="Z434" i="7"/>
  <c r="AK434" i="7" s="1"/>
  <c r="Z167" i="7"/>
  <c r="AB167" i="7"/>
  <c r="AB108" i="7"/>
  <c r="Z108" i="7"/>
  <c r="AK254" i="7"/>
  <c r="AB429" i="7"/>
  <c r="Z429" i="7"/>
  <c r="AB500" i="7"/>
  <c r="Z500" i="7"/>
  <c r="AB515" i="7"/>
  <c r="Z515" i="7"/>
  <c r="Z220" i="7"/>
  <c r="AB220" i="7"/>
  <c r="AB544" i="7"/>
  <c r="Z544" i="7"/>
  <c r="AK252" i="7"/>
  <c r="AB432" i="7"/>
  <c r="Z432" i="7"/>
  <c r="Z430" i="7"/>
  <c r="AB430" i="7"/>
  <c r="AB79" i="7"/>
  <c r="AK79" i="7" s="1"/>
  <c r="AK447" i="7"/>
  <c r="AK89" i="7"/>
  <c r="AK121" i="7"/>
  <c r="AB451" i="7"/>
  <c r="Z451" i="7"/>
  <c r="Z322" i="7"/>
  <c r="AB322" i="7"/>
  <c r="AK497" i="7"/>
  <c r="AB99" i="7"/>
  <c r="Z99" i="7"/>
  <c r="AB453" i="7"/>
  <c r="Z453" i="7"/>
  <c r="AB265" i="7"/>
  <c r="Z265" i="7"/>
  <c r="Z538" i="7"/>
  <c r="AB538" i="7"/>
  <c r="AK239" i="7"/>
  <c r="Z175" i="7"/>
  <c r="AB175" i="7"/>
  <c r="Z157" i="7"/>
  <c r="AB157" i="7"/>
  <c r="AK250" i="7"/>
  <c r="PW228" i="7" l="1"/>
  <c r="PS228" i="7"/>
  <c r="AK417" i="7"/>
  <c r="AK376" i="7"/>
  <c r="AK375" i="7"/>
  <c r="AB17" i="7"/>
  <c r="Y18" i="7"/>
  <c r="Z17" i="7"/>
  <c r="AK17" i="7" s="1"/>
  <c r="AK125" i="7"/>
  <c r="AK496" i="7"/>
  <c r="AK281" i="7"/>
  <c r="D81" i="3" s="1"/>
  <c r="D82" i="3" s="1"/>
  <c r="AQ4" i="1" s="1"/>
  <c r="L7" i="7"/>
  <c r="M7" i="7" s="1"/>
  <c r="M8" i="7" s="1"/>
  <c r="AK149" i="7"/>
  <c r="AK102" i="7"/>
  <c r="AK106" i="7"/>
  <c r="AK414" i="7"/>
  <c r="AK422" i="7"/>
  <c r="L8" i="7"/>
  <c r="L9" i="7" s="1"/>
  <c r="L10" i="7" s="1"/>
  <c r="L11" i="7" s="1"/>
  <c r="L12" i="7" s="1"/>
  <c r="K12" i="7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AK442" i="7"/>
  <c r="AK263" i="7"/>
  <c r="AK200" i="7"/>
  <c r="AK567" i="7"/>
  <c r="AK291" i="7"/>
  <c r="AK77" i="7"/>
  <c r="AK462" i="7"/>
  <c r="AK298" i="7"/>
  <c r="AK57" i="7"/>
  <c r="AK536" i="7"/>
  <c r="AK448" i="7"/>
  <c r="AK293" i="7"/>
  <c r="AK152" i="7"/>
  <c r="AK94" i="7"/>
  <c r="AK565" i="7"/>
  <c r="AK477" i="7"/>
  <c r="AK425" i="7"/>
  <c r="AK455" i="7"/>
  <c r="AK199" i="7"/>
  <c r="AK204" i="7"/>
  <c r="AK137" i="7"/>
  <c r="AK533" i="7"/>
  <c r="AK85" i="7"/>
  <c r="AK435" i="7"/>
  <c r="AK457" i="7"/>
  <c r="AK543" i="7"/>
  <c r="AK523" i="7"/>
  <c r="AK554" i="7"/>
  <c r="AK282" i="7"/>
  <c r="AK296" i="7"/>
  <c r="AK535" i="7"/>
  <c r="AK91" i="7"/>
  <c r="AK119" i="7"/>
  <c r="AK114" i="7"/>
  <c r="AK73" i="7"/>
  <c r="AK155" i="7"/>
  <c r="AK144" i="7"/>
  <c r="AK104" i="7"/>
  <c r="AK413" i="7"/>
  <c r="AK495" i="7"/>
  <c r="AK123" i="7"/>
  <c r="AK13" i="7"/>
  <c r="AK126" i="7"/>
  <c r="AK183" i="7"/>
  <c r="AK202" i="7"/>
  <c r="AK116" i="7"/>
  <c r="AK221" i="7"/>
  <c r="AK500" i="7"/>
  <c r="AK113" i="7"/>
  <c r="AK58" i="7"/>
  <c r="AK429" i="7"/>
  <c r="AK290" i="7"/>
  <c r="AK108" i="7"/>
  <c r="AK167" i="7"/>
  <c r="AK430" i="7"/>
  <c r="AK432" i="7"/>
  <c r="AK515" i="7"/>
  <c r="AK220" i="7"/>
  <c r="AK544" i="7"/>
  <c r="AK451" i="7"/>
  <c r="AK322" i="7"/>
  <c r="AK265" i="7"/>
  <c r="AK157" i="7"/>
  <c r="AK453" i="7"/>
  <c r="AK99" i="7"/>
  <c r="AK175" i="7"/>
  <c r="AK538" i="7"/>
  <c r="M9" i="7" l="1"/>
  <c r="M10" i="7" s="1"/>
  <c r="M11" i="7" s="1"/>
  <c r="M12" i="7" s="1"/>
  <c r="L13" i="7"/>
  <c r="L14" i="7" s="1"/>
  <c r="L15" i="7" s="1"/>
  <c r="L16" i="7" s="1"/>
  <c r="L17" i="7" s="1"/>
  <c r="L18" i="7" s="1"/>
  <c r="AB18" i="7"/>
  <c r="Z18" i="7"/>
  <c r="Y19" i="7"/>
  <c r="K27" i="7"/>
  <c r="K28" i="7" s="1"/>
  <c r="K29" i="7" s="1"/>
  <c r="K30" i="7" s="1"/>
  <c r="K31" i="7" s="1"/>
  <c r="K32" i="7" s="1"/>
  <c r="QK4" i="7"/>
  <c r="QH4" i="7" s="1"/>
  <c r="QK3" i="7"/>
  <c r="QH3" i="7" s="1"/>
  <c r="QJ3" i="7"/>
  <c r="M13" i="7" l="1"/>
  <c r="M14" i="7" s="1"/>
  <c r="M15" i="7" s="1"/>
  <c r="M16" i="7" s="1"/>
  <c r="M17" i="7" s="1"/>
  <c r="M18" i="7" s="1"/>
  <c r="M19" i="7" s="1"/>
  <c r="AK18" i="7"/>
  <c r="L19" i="7"/>
  <c r="Y20" i="7"/>
  <c r="AB19" i="7"/>
  <c r="Z19" i="7"/>
  <c r="K33" i="7"/>
  <c r="QJ4" i="7"/>
  <c r="L20" i="7" l="1"/>
  <c r="L21" i="7" s="1"/>
  <c r="AK19" i="7"/>
  <c r="L22" i="7"/>
  <c r="L23" i="7" s="1"/>
  <c r="AB20" i="7"/>
  <c r="Z20" i="7"/>
  <c r="M20" i="7"/>
  <c r="L24" i="7"/>
  <c r="K34" i="7"/>
  <c r="K35" i="7" s="1"/>
  <c r="K36" i="7" s="1"/>
  <c r="K37" i="7" s="1"/>
  <c r="K38" i="7" s="1"/>
  <c r="K39" i="7" s="1"/>
  <c r="QK5" i="7"/>
  <c r="QH5" i="7" s="1"/>
  <c r="QJ5" i="7"/>
  <c r="QJ6" i="7"/>
  <c r="AK20" i="7" l="1"/>
  <c r="M21" i="7"/>
  <c r="M22" i="7" s="1"/>
  <c r="M23" i="7" s="1"/>
  <c r="M24" i="7" s="1"/>
  <c r="L25" i="7"/>
  <c r="K40" i="7"/>
  <c r="K41" i="7" s="1"/>
  <c r="K42" i="7" s="1"/>
  <c r="QK6" i="7"/>
  <c r="QH6" i="7" s="1"/>
  <c r="K43" i="7" l="1"/>
  <c r="M25" i="7"/>
  <c r="L26" i="7"/>
  <c r="L27" i="7" l="1"/>
  <c r="L28" i="7" s="1"/>
  <c r="L29" i="7" s="1"/>
  <c r="L30" i="7" s="1"/>
  <c r="L31" i="7" s="1"/>
  <c r="L32" i="7" s="1"/>
  <c r="M26" i="7"/>
  <c r="K44" i="7"/>
  <c r="M27" i="7" l="1"/>
  <c r="M28" i="7" s="1"/>
  <c r="M29" i="7" s="1"/>
  <c r="M30" i="7" s="1"/>
  <c r="M31" i="7" s="1"/>
  <c r="M32" i="7" s="1"/>
  <c r="K45" i="7"/>
  <c r="L33" i="7"/>
  <c r="L34" i="7" l="1"/>
  <c r="L35" i="7" s="1"/>
  <c r="L36" i="7" s="1"/>
  <c r="L37" i="7" s="1"/>
  <c r="L38" i="7" s="1"/>
  <c r="L39" i="7" s="1"/>
  <c r="M33" i="7"/>
  <c r="M34" i="7" s="1"/>
  <c r="K46" i="7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QJ8" i="7"/>
  <c r="QJ235" i="7"/>
  <c r="M35" i="7" l="1"/>
  <c r="M36" i="7" s="1"/>
  <c r="M37" i="7" s="1"/>
  <c r="M38" i="7" s="1"/>
  <c r="M39" i="7" s="1"/>
  <c r="M40" i="7" s="1"/>
  <c r="K82" i="7"/>
  <c r="K83" i="7" s="1"/>
  <c r="K84" i="7" s="1"/>
  <c r="L40" i="7"/>
  <c r="L41" i="7" s="1"/>
  <c r="L42" i="7" s="1"/>
  <c r="QJ348" i="7"/>
  <c r="QJ99" i="7"/>
  <c r="QJ298" i="7"/>
  <c r="QJ7" i="7"/>
  <c r="QK7" i="7"/>
  <c r="QH7" i="7" s="1"/>
  <c r="QK8" i="7"/>
  <c r="QH8" i="7" s="1"/>
  <c r="QK13" i="7"/>
  <c r="QH13" i="7" s="1"/>
  <c r="QJ9" i="7"/>
  <c r="QK9" i="7"/>
  <c r="QH9" i="7" s="1"/>
  <c r="QJ12" i="7"/>
  <c r="QK10" i="7"/>
  <c r="QH10" i="7" s="1"/>
  <c r="QJ10" i="7"/>
  <c r="QK11" i="7"/>
  <c r="QH11" i="7" s="1"/>
  <c r="QK12" i="7"/>
  <c r="QH12" i="7" s="1"/>
  <c r="QJ13" i="7"/>
  <c r="QJ11" i="7"/>
  <c r="QK14" i="7"/>
  <c r="QH14" i="7" s="1"/>
  <c r="QJ14" i="7"/>
  <c r="QJ125" i="7"/>
  <c r="QJ361" i="7"/>
  <c r="QJ366" i="7"/>
  <c r="QJ368" i="7"/>
  <c r="QJ335" i="7"/>
  <c r="QJ198" i="7"/>
  <c r="QK137" i="7"/>
  <c r="QH137" i="7" s="1"/>
  <c r="QI137" i="7" s="1"/>
  <c r="QJ295" i="7"/>
  <c r="QJ345" i="7"/>
  <c r="QJ174" i="7"/>
  <c r="QJ35" i="7"/>
  <c r="QJ336" i="7"/>
  <c r="QJ425" i="7"/>
  <c r="QJ413" i="7"/>
  <c r="QJ225" i="7"/>
  <c r="QJ179" i="7"/>
  <c r="QJ56" i="7"/>
  <c r="QJ245" i="7"/>
  <c r="QJ127" i="7"/>
  <c r="QJ294" i="7"/>
  <c r="QJ246" i="7"/>
  <c r="QJ121" i="7"/>
  <c r="QJ129" i="7"/>
  <c r="QJ37" i="7"/>
  <c r="QJ270" i="7"/>
  <c r="QJ423" i="7"/>
  <c r="QJ168" i="7"/>
  <c r="QJ137" i="7"/>
  <c r="QJ287" i="7"/>
  <c r="QJ394" i="7"/>
  <c r="QJ145" i="7"/>
  <c r="QJ136" i="7"/>
  <c r="QJ94" i="7"/>
  <c r="QJ219" i="7"/>
  <c r="QJ80" i="7"/>
  <c r="QJ111" i="7"/>
  <c r="QJ402" i="7"/>
  <c r="QJ68" i="7"/>
  <c r="QJ371" i="7"/>
  <c r="QJ180" i="7"/>
  <c r="QJ123" i="7"/>
  <c r="QJ347" i="7"/>
  <c r="QJ376" i="7"/>
  <c r="QJ144" i="7"/>
  <c r="QJ255" i="7"/>
  <c r="QJ213" i="7"/>
  <c r="QJ260" i="7"/>
  <c r="QJ209" i="7"/>
  <c r="QJ146" i="7"/>
  <c r="QJ217" i="7"/>
  <c r="QJ48" i="7"/>
  <c r="QJ283" i="7"/>
  <c r="QJ302" i="7"/>
  <c r="QJ76" i="7"/>
  <c r="QJ109" i="7"/>
  <c r="QJ200" i="7"/>
  <c r="QJ249" i="7"/>
  <c r="QJ38" i="7"/>
  <c r="QK147" i="7"/>
  <c r="QH147" i="7" s="1"/>
  <c r="QI147" i="7" s="1"/>
  <c r="QJ119" i="7"/>
  <c r="QJ381" i="7"/>
  <c r="QJ184" i="7"/>
  <c r="QJ134" i="7"/>
  <c r="QJ427" i="7"/>
  <c r="QJ87" i="7"/>
  <c r="QJ101" i="7"/>
  <c r="QJ231" i="7"/>
  <c r="QJ138" i="7"/>
  <c r="QJ303" i="7"/>
  <c r="QJ367" i="7"/>
  <c r="QJ265" i="7"/>
  <c r="QJ148" i="7"/>
  <c r="QJ30" i="7"/>
  <c r="QJ406" i="7"/>
  <c r="QJ239" i="7"/>
  <c r="QJ247" i="7"/>
  <c r="QJ47" i="7"/>
  <c r="QJ424" i="7"/>
  <c r="QJ158" i="7"/>
  <c r="QJ21" i="7"/>
  <c r="QJ40" i="7"/>
  <c r="QJ254" i="7"/>
  <c r="QJ190" i="7"/>
  <c r="QJ319" i="7"/>
  <c r="QJ403" i="7"/>
  <c r="QK57" i="7"/>
  <c r="QH57" i="7" s="1"/>
  <c r="QI57" i="7" s="1"/>
  <c r="QJ382" i="7"/>
  <c r="QJ93" i="7"/>
  <c r="QJ343" i="7"/>
  <c r="QJ410" i="7"/>
  <c r="QJ207" i="7"/>
  <c r="QJ160" i="7"/>
  <c r="QJ43" i="7"/>
  <c r="QJ279" i="7"/>
  <c r="QJ297" i="7"/>
  <c r="QJ221" i="7"/>
  <c r="QJ280" i="7"/>
  <c r="QJ328" i="7"/>
  <c r="QJ122" i="7"/>
  <c r="QJ215" i="7"/>
  <c r="QJ199" i="7"/>
  <c r="QJ374" i="7"/>
  <c r="QJ183" i="7"/>
  <c r="QJ326" i="7"/>
  <c r="QJ114" i="7"/>
  <c r="QJ27" i="7"/>
  <c r="QJ143" i="7"/>
  <c r="QJ240" i="7"/>
  <c r="QJ269" i="7"/>
  <c r="QJ274" i="7"/>
  <c r="QJ257" i="7"/>
  <c r="QJ338" i="7"/>
  <c r="QJ104" i="7"/>
  <c r="QJ67" i="7"/>
  <c r="QJ253" i="7"/>
  <c r="QJ214" i="7"/>
  <c r="QJ267" i="7"/>
  <c r="QJ369" i="7"/>
  <c r="QJ351" i="7"/>
  <c r="QJ62" i="7"/>
  <c r="QJ61" i="7"/>
  <c r="QJ150" i="7"/>
  <c r="QJ421" i="7"/>
  <c r="QJ135" i="7"/>
  <c r="QJ271" i="7"/>
  <c r="QJ389" i="7"/>
  <c r="QJ57" i="7"/>
  <c r="QJ305" i="7"/>
  <c r="QJ157" i="7"/>
  <c r="QJ189" i="7"/>
  <c r="QJ23" i="7"/>
  <c r="QJ192" i="7"/>
  <c r="QJ166" i="7"/>
  <c r="QJ350" i="7"/>
  <c r="QJ312" i="7"/>
  <c r="QJ334" i="7"/>
  <c r="QJ307" i="7"/>
  <c r="QJ42" i="7"/>
  <c r="QJ353" i="7"/>
  <c r="QJ357" i="7"/>
  <c r="QJ141" i="7"/>
  <c r="QJ115" i="7"/>
  <c r="QJ230" i="7"/>
  <c r="QJ310" i="7"/>
  <c r="QJ185" i="7"/>
  <c r="QJ373" i="7"/>
  <c r="QJ203" i="7"/>
  <c r="QJ223" i="7"/>
  <c r="QJ332" i="7"/>
  <c r="QJ191" i="7"/>
  <c r="QJ182" i="7"/>
  <c r="QJ392" i="7"/>
  <c r="QJ378" i="7"/>
  <c r="QJ242" i="7"/>
  <c r="QJ241" i="7"/>
  <c r="QJ222" i="7"/>
  <c r="QJ187" i="7"/>
  <c r="QJ237" i="7"/>
  <c r="QJ327" i="7"/>
  <c r="QJ103" i="7"/>
  <c r="QJ288" i="7"/>
  <c r="QJ393" i="7"/>
  <c r="QJ32" i="7"/>
  <c r="QJ363" i="7"/>
  <c r="QJ64" i="7"/>
  <c r="QJ177" i="7"/>
  <c r="QJ89" i="7"/>
  <c r="QJ331" i="7"/>
  <c r="QJ354" i="7"/>
  <c r="QJ412" i="7"/>
  <c r="QJ201" i="7"/>
  <c r="QJ63" i="7"/>
  <c r="QJ161" i="7"/>
  <c r="QJ293" i="7"/>
  <c r="QJ342" i="7"/>
  <c r="QJ273" i="7"/>
  <c r="QJ386" i="7"/>
  <c r="QJ171" i="7"/>
  <c r="QJ75" i="7"/>
  <c r="QJ224" i="7"/>
  <c r="QJ210" i="7"/>
  <c r="QJ329" i="7"/>
  <c r="QJ211" i="7"/>
  <c r="QJ390" i="7"/>
  <c r="QJ208" i="7"/>
  <c r="QJ55" i="7"/>
  <c r="QJ419" i="7"/>
  <c r="QJ415" i="7"/>
  <c r="QJ52" i="7"/>
  <c r="QJ175" i="7"/>
  <c r="QJ291" i="7"/>
  <c r="QJ159" i="7"/>
  <c r="QJ384" i="7"/>
  <c r="QJ315" i="7"/>
  <c r="QJ344" i="7"/>
  <c r="QJ398" i="7"/>
  <c r="QJ313" i="7"/>
  <c r="QJ233" i="7"/>
  <c r="QJ31" i="7"/>
  <c r="QJ195" i="7"/>
  <c r="QJ69" i="7"/>
  <c r="QJ126" i="7"/>
  <c r="QJ285" i="7"/>
  <c r="QJ44" i="7"/>
  <c r="QJ155" i="7"/>
  <c r="QJ238" i="7"/>
  <c r="QJ16" i="7"/>
  <c r="QJ388" i="7"/>
  <c r="QJ147" i="7"/>
  <c r="QJ416" i="7"/>
  <c r="QJ19" i="7"/>
  <c r="QJ98" i="7"/>
  <c r="QJ153" i="7"/>
  <c r="QJ301" i="7"/>
  <c r="QJ370" i="7"/>
  <c r="QJ216" i="7"/>
  <c r="QJ264" i="7"/>
  <c r="QJ167" i="7"/>
  <c r="QJ420" i="7"/>
  <c r="QJ152" i="7"/>
  <c r="QJ97" i="7"/>
  <c r="QJ107" i="7"/>
  <c r="QJ304" i="7"/>
  <c r="QJ205" i="7"/>
  <c r="QJ105" i="7"/>
  <c r="QJ232" i="7"/>
  <c r="QJ256" i="7"/>
  <c r="QJ149" i="7"/>
  <c r="QJ36" i="7"/>
  <c r="QJ333" i="7"/>
  <c r="QJ243" i="7"/>
  <c r="QJ251" i="7"/>
  <c r="QJ337" i="7"/>
  <c r="QJ165" i="7"/>
  <c r="QJ286" i="7"/>
  <c r="QJ113" i="7"/>
  <c r="QJ71" i="7"/>
  <c r="QJ100" i="7"/>
  <c r="QJ51" i="7"/>
  <c r="QJ318" i="7"/>
  <c r="QJ340" i="7"/>
  <c r="QJ359" i="7"/>
  <c r="QJ206" i="7"/>
  <c r="QJ261" i="7"/>
  <c r="QJ262" i="7"/>
  <c r="QJ289" i="7"/>
  <c r="QJ352" i="7"/>
  <c r="QJ323" i="7"/>
  <c r="QJ339" i="7"/>
  <c r="QJ391" i="7"/>
  <c r="QJ407" i="7"/>
  <c r="QJ128" i="7"/>
  <c r="QJ96" i="7"/>
  <c r="QJ375" i="7"/>
  <c r="QJ377" i="7"/>
  <c r="QJ118" i="7"/>
  <c r="QJ92" i="7"/>
  <c r="QJ400" i="7"/>
  <c r="QJ248" i="7"/>
  <c r="QJ83" i="7"/>
  <c r="QJ320" i="7"/>
  <c r="QJ414" i="7"/>
  <c r="QJ426" i="7"/>
  <c r="QJ306" i="7"/>
  <c r="QJ362" i="7"/>
  <c r="QJ133" i="7"/>
  <c r="QJ317" i="7"/>
  <c r="QJ395" i="7"/>
  <c r="QJ365" i="7"/>
  <c r="QJ45" i="7"/>
  <c r="QJ142" i="7"/>
  <c r="QJ176" i="7"/>
  <c r="QJ259" i="7"/>
  <c r="QJ84" i="7"/>
  <c r="QJ193" i="7"/>
  <c r="QJ24" i="7"/>
  <c r="QJ91" i="7"/>
  <c r="QJ95" i="7"/>
  <c r="QJ197" i="7"/>
  <c r="QJ380" i="7"/>
  <c r="QJ387" i="7"/>
  <c r="QJ360" i="7"/>
  <c r="QJ299" i="7"/>
  <c r="QJ311" i="7"/>
  <c r="QJ102" i="7"/>
  <c r="QJ170" i="7"/>
  <c r="QJ139" i="7"/>
  <c r="QJ278" i="7"/>
  <c r="QJ408" i="7"/>
  <c r="QJ79" i="7"/>
  <c r="QJ229" i="7"/>
  <c r="QJ88" i="7"/>
  <c r="QJ300" i="7"/>
  <c r="QJ296" i="7"/>
  <c r="QJ325" i="7"/>
  <c r="QJ385" i="7"/>
  <c r="QJ275" i="7"/>
  <c r="QJ281" i="7"/>
  <c r="QJ220" i="7"/>
  <c r="QJ163" i="7"/>
  <c r="QJ39" i="7"/>
  <c r="QJ90" i="7"/>
  <c r="QJ276" i="7"/>
  <c r="QJ272" i="7"/>
  <c r="QJ379" i="7"/>
  <c r="QJ33" i="7"/>
  <c r="QJ20" i="7"/>
  <c r="QJ130" i="7"/>
  <c r="QJ72" i="7"/>
  <c r="QJ349" i="7"/>
  <c r="QJ117" i="7"/>
  <c r="QJ120" i="7"/>
  <c r="QJ59" i="7"/>
  <c r="QJ151" i="7"/>
  <c r="QJ409" i="7"/>
  <c r="QJ15" i="7"/>
  <c r="QJ85" i="7"/>
  <c r="QJ397" i="7"/>
  <c r="QJ321" i="7"/>
  <c r="QJ263" i="7"/>
  <c r="QJ178" i="7"/>
  <c r="QJ131" i="7"/>
  <c r="QJ383" i="7"/>
  <c r="QJ396" i="7"/>
  <c r="QJ422" i="7"/>
  <c r="QJ227" i="7"/>
  <c r="QJ277" i="7"/>
  <c r="QJ112" i="7"/>
  <c r="QJ173" i="7"/>
  <c r="QJ60" i="7"/>
  <c r="QJ399" i="7"/>
  <c r="QJ110" i="7"/>
  <c r="QJ28" i="7"/>
  <c r="QJ309" i="7"/>
  <c r="QJ417" i="7"/>
  <c r="QJ411" i="7"/>
  <c r="QJ169" i="7"/>
  <c r="QJ124" i="7"/>
  <c r="QK395" i="7"/>
  <c r="QH395" i="7" s="1"/>
  <c r="QI395" i="7" s="1"/>
  <c r="QK194" i="7"/>
  <c r="QH194" i="7" s="1"/>
  <c r="QI194" i="7" s="1"/>
  <c r="QK349" i="7"/>
  <c r="QH349" i="7" s="1"/>
  <c r="QI349" i="7" s="1"/>
  <c r="QK252" i="7"/>
  <c r="QH252" i="7" s="1"/>
  <c r="QI252" i="7" s="1"/>
  <c r="QK407" i="7"/>
  <c r="QH407" i="7" s="1"/>
  <c r="QI407" i="7" s="1"/>
  <c r="QK206" i="7"/>
  <c r="QH206" i="7" s="1"/>
  <c r="QI206" i="7" s="1"/>
  <c r="QK425" i="7"/>
  <c r="QH425" i="7" s="1"/>
  <c r="QI425" i="7" s="1"/>
  <c r="QK262" i="7"/>
  <c r="QH262" i="7" s="1"/>
  <c r="QI262" i="7" s="1"/>
  <c r="QK157" i="7"/>
  <c r="QH157" i="7" s="1"/>
  <c r="QI157" i="7" s="1"/>
  <c r="QK250" i="7"/>
  <c r="QH250" i="7" s="1"/>
  <c r="QI250" i="7" s="1"/>
  <c r="QK405" i="7"/>
  <c r="QH405" i="7" s="1"/>
  <c r="QI405" i="7" s="1"/>
  <c r="QK145" i="7"/>
  <c r="QH145" i="7" s="1"/>
  <c r="QI145" i="7" s="1"/>
  <c r="QK151" i="7"/>
  <c r="QH151" i="7" s="1"/>
  <c r="QI151" i="7" s="1"/>
  <c r="QJ204" i="7"/>
  <c r="QJ405" i="7"/>
  <c r="QK259" i="7"/>
  <c r="QH259" i="7" s="1"/>
  <c r="QI259" i="7" s="1"/>
  <c r="QK413" i="7"/>
  <c r="QH413" i="7" s="1"/>
  <c r="QI413" i="7" s="1"/>
  <c r="QK314" i="7"/>
  <c r="QH314" i="7" s="1"/>
  <c r="QI314" i="7" s="1"/>
  <c r="QK187" i="7"/>
  <c r="QH187" i="7" s="1"/>
  <c r="QI187" i="7" s="1"/>
  <c r="QK268" i="7"/>
  <c r="QH268" i="7" s="1"/>
  <c r="QI268" i="7" s="1"/>
  <c r="QK400" i="7"/>
  <c r="QH400" i="7" s="1"/>
  <c r="QI400" i="7" s="1"/>
  <c r="QK72" i="7"/>
  <c r="QH72" i="7" s="1"/>
  <c r="QI72" i="7" s="1"/>
  <c r="QK291" i="7"/>
  <c r="QH291" i="7" s="1"/>
  <c r="QI291" i="7" s="1"/>
  <c r="QK58" i="7"/>
  <c r="QH58" i="7" s="1"/>
  <c r="QI58" i="7" s="1"/>
  <c r="QK380" i="7"/>
  <c r="QH380" i="7" s="1"/>
  <c r="QI380" i="7" s="1"/>
  <c r="QK17" i="7"/>
  <c r="QH17" i="7" s="1"/>
  <c r="QK43" i="7"/>
  <c r="QH43" i="7" s="1"/>
  <c r="QI43" i="7" s="1"/>
  <c r="QK212" i="7"/>
  <c r="QH212" i="7" s="1"/>
  <c r="QI212" i="7" s="1"/>
  <c r="QK352" i="7"/>
  <c r="QH352" i="7" s="1"/>
  <c r="QI352" i="7" s="1"/>
  <c r="QK24" i="7"/>
  <c r="QH24" i="7" s="1"/>
  <c r="QK410" i="7"/>
  <c r="QH410" i="7" s="1"/>
  <c r="QI410" i="7" s="1"/>
  <c r="QK42" i="7"/>
  <c r="QH42" i="7" s="1"/>
  <c r="QI42" i="7" s="1"/>
  <c r="QK364" i="7"/>
  <c r="QH364" i="7" s="1"/>
  <c r="QI364" i="7" s="1"/>
  <c r="QK100" i="7"/>
  <c r="QH100" i="7" s="1"/>
  <c r="QI100" i="7" s="1"/>
  <c r="QK422" i="7"/>
  <c r="QH422" i="7" s="1"/>
  <c r="QI422" i="7" s="1"/>
  <c r="QK54" i="7"/>
  <c r="QH54" i="7" s="1"/>
  <c r="QI54" i="7" s="1"/>
  <c r="QK408" i="7"/>
  <c r="QH408" i="7" s="1"/>
  <c r="QI408" i="7" s="1"/>
  <c r="QK80" i="7"/>
  <c r="QH80" i="7" s="1"/>
  <c r="QI80" i="7" s="1"/>
  <c r="QK135" i="7"/>
  <c r="QH135" i="7" s="1"/>
  <c r="QI135" i="7" s="1"/>
  <c r="QK119" i="7"/>
  <c r="QH119" i="7" s="1"/>
  <c r="QI119" i="7" s="1"/>
  <c r="QK89" i="7"/>
  <c r="QH89" i="7" s="1"/>
  <c r="QI89" i="7" s="1"/>
  <c r="QJ356" i="7"/>
  <c r="QJ53" i="7"/>
  <c r="QK65" i="7"/>
  <c r="QH65" i="7" s="1"/>
  <c r="QI65" i="7" s="1"/>
  <c r="QK162" i="7"/>
  <c r="QH162" i="7" s="1"/>
  <c r="QI162" i="7" s="1"/>
  <c r="QK317" i="7"/>
  <c r="QH317" i="7" s="1"/>
  <c r="QI317" i="7" s="1"/>
  <c r="QK220" i="7"/>
  <c r="QH220" i="7" s="1"/>
  <c r="QI220" i="7" s="1"/>
  <c r="QK375" i="7"/>
  <c r="QH375" i="7" s="1"/>
  <c r="QI375" i="7" s="1"/>
  <c r="QK174" i="7"/>
  <c r="QH174" i="7" s="1"/>
  <c r="QI174" i="7" s="1"/>
  <c r="QK393" i="7"/>
  <c r="QH393" i="7" s="1"/>
  <c r="QI393" i="7" s="1"/>
  <c r="QK232" i="7"/>
  <c r="QH232" i="7" s="1"/>
  <c r="QI232" i="7" s="1"/>
  <c r="QK125" i="7"/>
  <c r="QH125" i="7" s="1"/>
  <c r="QI125" i="7" s="1"/>
  <c r="QK218" i="7"/>
  <c r="QH218" i="7" s="1"/>
  <c r="QI218" i="7" s="1"/>
  <c r="QK373" i="7"/>
  <c r="QH373" i="7" s="1"/>
  <c r="QI373" i="7" s="1"/>
  <c r="QK27" i="7"/>
  <c r="QH27" i="7" s="1"/>
  <c r="QK97" i="7"/>
  <c r="QH97" i="7" s="1"/>
  <c r="QI97" i="7" s="1"/>
  <c r="QJ164" i="7"/>
  <c r="QJ154" i="7"/>
  <c r="QJ181" i="7"/>
  <c r="QJ290" i="7"/>
  <c r="QK409" i="7"/>
  <c r="QH409" i="7" s="1"/>
  <c r="QI409" i="7" s="1"/>
  <c r="QK248" i="7"/>
  <c r="QH248" i="7" s="1"/>
  <c r="QI248" i="7" s="1"/>
  <c r="QK141" i="7"/>
  <c r="QH141" i="7" s="1"/>
  <c r="QI141" i="7" s="1"/>
  <c r="QK264" i="7"/>
  <c r="QH264" i="7" s="1"/>
  <c r="QI264" i="7" s="1"/>
  <c r="QK421" i="7"/>
  <c r="QH421" i="7" s="1"/>
  <c r="QI421" i="7" s="1"/>
  <c r="QK322" i="7"/>
  <c r="QH322" i="7" s="1"/>
  <c r="QI322" i="7" s="1"/>
  <c r="QK195" i="7"/>
  <c r="QH195" i="7" s="1"/>
  <c r="QI195" i="7" s="1"/>
  <c r="QK276" i="7"/>
  <c r="QH276" i="7" s="1"/>
  <c r="QI276" i="7" s="1"/>
  <c r="QK229" i="7"/>
  <c r="QH229" i="7" s="1"/>
  <c r="QI229" i="7" s="1"/>
  <c r="QK302" i="7"/>
  <c r="QH302" i="7" s="1"/>
  <c r="QI302" i="7" s="1"/>
  <c r="QK183" i="7"/>
  <c r="QH183" i="7" s="1"/>
  <c r="QI183" i="7" s="1"/>
  <c r="QK35" i="7"/>
  <c r="QH35" i="7" s="1"/>
  <c r="QI35" i="7" s="1"/>
  <c r="QJ250" i="7"/>
  <c r="QJ172" i="7"/>
  <c r="QK237" i="7"/>
  <c r="QH237" i="7" s="1"/>
  <c r="QI237" i="7" s="1"/>
  <c r="QK310" i="7"/>
  <c r="QH310" i="7" s="1"/>
  <c r="QI310" i="7" s="1"/>
  <c r="QK191" i="7"/>
  <c r="QH191" i="7" s="1"/>
  <c r="QI191" i="7" s="1"/>
  <c r="QK328" i="7"/>
  <c r="QH328" i="7" s="1"/>
  <c r="QI328" i="7" s="1"/>
  <c r="QK249" i="7"/>
  <c r="QH249" i="7" s="1"/>
  <c r="QI249" i="7" s="1"/>
  <c r="QK386" i="7"/>
  <c r="QH386" i="7" s="1"/>
  <c r="QI386" i="7" s="1"/>
  <c r="QK18" i="7"/>
  <c r="QH18" i="7" s="1"/>
  <c r="QK340" i="7"/>
  <c r="QH340" i="7" s="1"/>
  <c r="QI340" i="7" s="1"/>
  <c r="QK76" i="7"/>
  <c r="QH76" i="7" s="1"/>
  <c r="QI76" i="7" s="1"/>
  <c r="QK366" i="7"/>
  <c r="QH366" i="7" s="1"/>
  <c r="QI366" i="7" s="1"/>
  <c r="QK247" i="7"/>
  <c r="QH247" i="7" s="1"/>
  <c r="QI247" i="7" s="1"/>
  <c r="QK101" i="7"/>
  <c r="QH101" i="7" s="1"/>
  <c r="QI101" i="7" s="1"/>
  <c r="QK127" i="7"/>
  <c r="QH127" i="7" s="1"/>
  <c r="QI127" i="7" s="1"/>
  <c r="QK19" i="7"/>
  <c r="QH19" i="7" s="1"/>
  <c r="QK211" i="7"/>
  <c r="QH211" i="7" s="1"/>
  <c r="QI211" i="7" s="1"/>
  <c r="QK292" i="7"/>
  <c r="QH292" i="7" s="1"/>
  <c r="QI292" i="7" s="1"/>
  <c r="QK28" i="7"/>
  <c r="QH28" i="7" s="1"/>
  <c r="QK350" i="7"/>
  <c r="QH350" i="7" s="1"/>
  <c r="QI350" i="7" s="1"/>
  <c r="QK231" i="7"/>
  <c r="QH231" i="7" s="1"/>
  <c r="QI231" i="7" s="1"/>
  <c r="QK368" i="7"/>
  <c r="QH368" i="7" s="1"/>
  <c r="QI368" i="7" s="1"/>
  <c r="QK40" i="7"/>
  <c r="QH40" i="7" s="1"/>
  <c r="QI40" i="7" s="1"/>
  <c r="QK426" i="7"/>
  <c r="QH426" i="7" s="1"/>
  <c r="QI426" i="7" s="1"/>
  <c r="QK26" i="7"/>
  <c r="QH26" i="7" s="1"/>
  <c r="QK348" i="7"/>
  <c r="QH348" i="7" s="1"/>
  <c r="QI348" i="7" s="1"/>
  <c r="QK49" i="7"/>
  <c r="QH49" i="7" s="1"/>
  <c r="QI49" i="7" s="1"/>
  <c r="QK33" i="7"/>
  <c r="QH33" i="7" s="1"/>
  <c r="QI33" i="7" s="1"/>
  <c r="QJ66" i="7"/>
  <c r="QJ316" i="7"/>
  <c r="QJ314" i="7"/>
  <c r="QK377" i="7"/>
  <c r="QH377" i="7" s="1"/>
  <c r="QI377" i="7" s="1"/>
  <c r="QK216" i="7"/>
  <c r="QH216" i="7" s="1"/>
  <c r="QI216" i="7" s="1"/>
  <c r="QK109" i="7"/>
  <c r="QH109" i="7" s="1"/>
  <c r="QI109" i="7" s="1"/>
  <c r="QK234" i="7"/>
  <c r="QH234" i="7" s="1"/>
  <c r="QI234" i="7" s="1"/>
  <c r="QK389" i="7"/>
  <c r="QH389" i="7" s="1"/>
  <c r="QI389" i="7" s="1"/>
  <c r="QK290" i="7"/>
  <c r="QH290" i="7" s="1"/>
  <c r="QI290" i="7" s="1"/>
  <c r="QK189" i="7"/>
  <c r="QH189" i="7" s="1"/>
  <c r="QI189" i="7" s="1"/>
  <c r="QK246" i="7"/>
  <c r="QH246" i="7" s="1"/>
  <c r="QI246" i="7" s="1"/>
  <c r="QK197" i="7"/>
  <c r="QH197" i="7" s="1"/>
  <c r="QI197" i="7" s="1"/>
  <c r="QK412" i="7"/>
  <c r="QH412" i="7" s="1"/>
  <c r="QI412" i="7" s="1"/>
  <c r="QK139" i="7"/>
  <c r="QH139" i="7" s="1"/>
  <c r="QI139" i="7" s="1"/>
  <c r="QJ106" i="7"/>
  <c r="QJ73" i="7"/>
  <c r="QJ266" i="7"/>
  <c r="QK306" i="7"/>
  <c r="QH306" i="7" s="1"/>
  <c r="QI306" i="7" s="1"/>
  <c r="QK179" i="7"/>
  <c r="QH179" i="7" s="1"/>
  <c r="QI179" i="7" s="1"/>
  <c r="QK260" i="7"/>
  <c r="QH260" i="7" s="1"/>
  <c r="QI260" i="7" s="1"/>
  <c r="QK245" i="7"/>
  <c r="QH245" i="7" s="1"/>
  <c r="QI245" i="7" s="1"/>
  <c r="QK318" i="7"/>
  <c r="QH318" i="7" s="1"/>
  <c r="QI318" i="7" s="1"/>
  <c r="QK199" i="7"/>
  <c r="QH199" i="7" s="1"/>
  <c r="QI199" i="7" s="1"/>
  <c r="QK336" i="7"/>
  <c r="QH336" i="7" s="1"/>
  <c r="QI336" i="7" s="1"/>
  <c r="QK257" i="7"/>
  <c r="QH257" i="7" s="1"/>
  <c r="QI257" i="7" s="1"/>
  <c r="QK394" i="7"/>
  <c r="QH394" i="7" s="1"/>
  <c r="QI394" i="7" s="1"/>
  <c r="QK235" i="7"/>
  <c r="QH235" i="7" s="1"/>
  <c r="QI235" i="7" s="1"/>
  <c r="QK316" i="7"/>
  <c r="QH316" i="7" s="1"/>
  <c r="QI316" i="7" s="1"/>
  <c r="QK81" i="7"/>
  <c r="QH81" i="7" s="1"/>
  <c r="QI81" i="7" s="1"/>
  <c r="QK107" i="7"/>
  <c r="QH107" i="7" s="1"/>
  <c r="QI107" i="7" s="1"/>
  <c r="QJ82" i="7"/>
  <c r="QK370" i="7"/>
  <c r="QH370" i="7" s="1"/>
  <c r="QI370" i="7" s="1"/>
  <c r="QK243" i="7"/>
  <c r="QH243" i="7" s="1"/>
  <c r="QI243" i="7" s="1"/>
  <c r="QK324" i="7"/>
  <c r="QH324" i="7" s="1"/>
  <c r="QI324" i="7" s="1"/>
  <c r="QK60" i="7"/>
  <c r="QH60" i="7" s="1"/>
  <c r="QI60" i="7" s="1"/>
  <c r="QK382" i="7"/>
  <c r="QH382" i="7" s="1"/>
  <c r="QI382" i="7" s="1"/>
  <c r="QK347" i="7"/>
  <c r="QH347" i="7" s="1"/>
  <c r="QI347" i="7" s="1"/>
  <c r="QK146" i="7"/>
  <c r="QH146" i="7" s="1"/>
  <c r="QI146" i="7" s="1"/>
  <c r="QK301" i="7"/>
  <c r="QH301" i="7" s="1"/>
  <c r="QI301" i="7" s="1"/>
  <c r="QK204" i="7"/>
  <c r="QH204" i="7" s="1"/>
  <c r="QI204" i="7" s="1"/>
  <c r="QK327" i="7"/>
  <c r="QH327" i="7" s="1"/>
  <c r="QI327" i="7" s="1"/>
  <c r="QK126" i="7"/>
  <c r="QH126" i="7" s="1"/>
  <c r="QI126" i="7" s="1"/>
  <c r="QK143" i="7"/>
  <c r="QH143" i="7" s="1"/>
  <c r="QI143" i="7" s="1"/>
  <c r="QK153" i="7"/>
  <c r="QH153" i="7" s="1"/>
  <c r="QI153" i="7" s="1"/>
  <c r="QK63" i="7"/>
  <c r="QH63" i="7" s="1"/>
  <c r="QI63" i="7" s="1"/>
  <c r="QK98" i="7"/>
  <c r="QH98" i="7" s="1"/>
  <c r="QI98" i="7" s="1"/>
  <c r="QK420" i="7"/>
  <c r="QH420" i="7" s="1"/>
  <c r="QI420" i="7" s="1"/>
  <c r="QK156" i="7"/>
  <c r="QH156" i="7" s="1"/>
  <c r="QI156" i="7" s="1"/>
  <c r="QK311" i="7"/>
  <c r="QH311" i="7" s="1"/>
  <c r="QI311" i="7" s="1"/>
  <c r="QK110" i="7"/>
  <c r="QH110" i="7" s="1"/>
  <c r="QI110" i="7" s="1"/>
  <c r="QK329" i="7"/>
  <c r="QH329" i="7" s="1"/>
  <c r="QI329" i="7" s="1"/>
  <c r="QK168" i="7"/>
  <c r="QH168" i="7" s="1"/>
  <c r="QI168" i="7" s="1"/>
  <c r="QK387" i="7"/>
  <c r="QH387" i="7" s="1"/>
  <c r="QI387" i="7" s="1"/>
  <c r="QK154" i="7"/>
  <c r="QH154" i="7" s="1"/>
  <c r="QI154" i="7" s="1"/>
  <c r="QK309" i="7"/>
  <c r="QH309" i="7" s="1"/>
  <c r="QI309" i="7" s="1"/>
  <c r="QK91" i="7"/>
  <c r="QH91" i="7" s="1"/>
  <c r="QI91" i="7" s="1"/>
  <c r="QK75" i="7"/>
  <c r="QH75" i="7" s="1"/>
  <c r="QI75" i="7" s="1"/>
  <c r="QJ49" i="7"/>
  <c r="QJ77" i="7"/>
  <c r="QJ330" i="7"/>
  <c r="QK363" i="7"/>
  <c r="QH363" i="7" s="1"/>
  <c r="QI363" i="7" s="1"/>
  <c r="QK161" i="7"/>
  <c r="QH161" i="7" s="1"/>
  <c r="QI161" i="7" s="1"/>
  <c r="QK230" i="7"/>
  <c r="QH230" i="7" s="1"/>
  <c r="QI230" i="7" s="1"/>
  <c r="QK213" i="7"/>
  <c r="QH213" i="7" s="1"/>
  <c r="QI213" i="7" s="1"/>
  <c r="QK286" i="7"/>
  <c r="QH286" i="7" s="1"/>
  <c r="QI286" i="7" s="1"/>
  <c r="QK167" i="7"/>
  <c r="QH167" i="7" s="1"/>
  <c r="QI167" i="7" s="1"/>
  <c r="QK304" i="7"/>
  <c r="QH304" i="7" s="1"/>
  <c r="QI304" i="7" s="1"/>
  <c r="QK225" i="7"/>
  <c r="QH225" i="7" s="1"/>
  <c r="QI225" i="7" s="1"/>
  <c r="QK362" i="7"/>
  <c r="QH362" i="7" s="1"/>
  <c r="QI362" i="7" s="1"/>
  <c r="QK203" i="7"/>
  <c r="QH203" i="7" s="1"/>
  <c r="QI203" i="7" s="1"/>
  <c r="QK284" i="7"/>
  <c r="QH284" i="7" s="1"/>
  <c r="QI284" i="7" s="1"/>
  <c r="QK121" i="7"/>
  <c r="QH121" i="7" s="1"/>
  <c r="QI121" i="7" s="1"/>
  <c r="QK53" i="7"/>
  <c r="QH53" i="7" s="1"/>
  <c r="QI53" i="7" s="1"/>
  <c r="QJ268" i="7"/>
  <c r="QJ140" i="7"/>
  <c r="QJ34" i="7"/>
  <c r="QJ358" i="7"/>
  <c r="QK320" i="7"/>
  <c r="QH320" i="7" s="1"/>
  <c r="QI320" i="7" s="1"/>
  <c r="QK241" i="7"/>
  <c r="QH241" i="7" s="1"/>
  <c r="QI241" i="7" s="1"/>
  <c r="QK378" i="7"/>
  <c r="QH378" i="7" s="1"/>
  <c r="QI378" i="7" s="1"/>
  <c r="QK251" i="7"/>
  <c r="QH251" i="7" s="1"/>
  <c r="QI251" i="7" s="1"/>
  <c r="QK332" i="7"/>
  <c r="QH332" i="7" s="1"/>
  <c r="QI332" i="7" s="1"/>
  <c r="QK68" i="7"/>
  <c r="QH68" i="7" s="1"/>
  <c r="QI68" i="7" s="1"/>
  <c r="QK390" i="7"/>
  <c r="QH390" i="7" s="1"/>
  <c r="QI390" i="7" s="1"/>
  <c r="QK22" i="7"/>
  <c r="QH22" i="7" s="1"/>
  <c r="QK376" i="7"/>
  <c r="QH376" i="7" s="1"/>
  <c r="QI376" i="7" s="1"/>
  <c r="QK48" i="7"/>
  <c r="QH48" i="7" s="1"/>
  <c r="QI48" i="7" s="1"/>
  <c r="QK169" i="7"/>
  <c r="QH169" i="7" s="1"/>
  <c r="QI169" i="7" s="1"/>
  <c r="QK23" i="7"/>
  <c r="QH23" i="7" s="1"/>
  <c r="QJ65" i="7"/>
  <c r="QJ228" i="7"/>
  <c r="QK384" i="7"/>
  <c r="QH384" i="7" s="1"/>
  <c r="QI384" i="7" s="1"/>
  <c r="QK56" i="7"/>
  <c r="QH56" i="7" s="1"/>
  <c r="QI56" i="7" s="1"/>
  <c r="QK275" i="7"/>
  <c r="QH275" i="7" s="1"/>
  <c r="QI275" i="7" s="1"/>
  <c r="QK74" i="7"/>
  <c r="QH74" i="7" s="1"/>
  <c r="QI74" i="7" s="1"/>
  <c r="QK396" i="7"/>
  <c r="QH396" i="7" s="1"/>
  <c r="QI396" i="7" s="1"/>
  <c r="QK132" i="7"/>
  <c r="QH132" i="7" s="1"/>
  <c r="QI132" i="7" s="1"/>
  <c r="QK287" i="7"/>
  <c r="QH287" i="7" s="1"/>
  <c r="QI287" i="7" s="1"/>
  <c r="QK86" i="7"/>
  <c r="QH86" i="7" s="1"/>
  <c r="QI86" i="7" s="1"/>
  <c r="QK273" i="7"/>
  <c r="QH273" i="7" s="1"/>
  <c r="QI273" i="7" s="1"/>
  <c r="QK112" i="7"/>
  <c r="QH112" i="7" s="1"/>
  <c r="QI112" i="7" s="1"/>
  <c r="QK103" i="7"/>
  <c r="QH103" i="7" s="1"/>
  <c r="QI103" i="7" s="1"/>
  <c r="QK73" i="7"/>
  <c r="QH73" i="7" s="1"/>
  <c r="QI73" i="7" s="1"/>
  <c r="QK83" i="7"/>
  <c r="QH83" i="7" s="1"/>
  <c r="QI83" i="7" s="1"/>
  <c r="QK148" i="7"/>
  <c r="QH148" i="7" s="1"/>
  <c r="QI148" i="7" s="1"/>
  <c r="QK406" i="7"/>
  <c r="QH406" i="7" s="1"/>
  <c r="QI406" i="7" s="1"/>
  <c r="QK38" i="7"/>
  <c r="QH38" i="7" s="1"/>
  <c r="QI38" i="7" s="1"/>
  <c r="QK424" i="7"/>
  <c r="QH424" i="7" s="1"/>
  <c r="QI424" i="7" s="1"/>
  <c r="QK96" i="7"/>
  <c r="QH96" i="7" s="1"/>
  <c r="QI96" i="7" s="1"/>
  <c r="QK315" i="7"/>
  <c r="QH315" i="7" s="1"/>
  <c r="QI315" i="7" s="1"/>
  <c r="QK114" i="7"/>
  <c r="QH114" i="7" s="1"/>
  <c r="QI114" i="7" s="1"/>
  <c r="QK269" i="7"/>
  <c r="QH269" i="7" s="1"/>
  <c r="QI269" i="7" s="1"/>
  <c r="QK172" i="7"/>
  <c r="QH172" i="7" s="1"/>
  <c r="QI172" i="7" s="1"/>
  <c r="QK295" i="7"/>
  <c r="QH295" i="7" s="1"/>
  <c r="QI295" i="7" s="1"/>
  <c r="QK94" i="7"/>
  <c r="QH94" i="7" s="1"/>
  <c r="QI94" i="7" s="1"/>
  <c r="QK185" i="7"/>
  <c r="QH185" i="7" s="1"/>
  <c r="QI185" i="7" s="1"/>
  <c r="QK159" i="7"/>
  <c r="QH159" i="7" s="1"/>
  <c r="QI159" i="7" s="1"/>
  <c r="QJ404" i="7"/>
  <c r="QJ401" i="7"/>
  <c r="QJ236" i="7"/>
  <c r="QK288" i="7"/>
  <c r="QH288" i="7" s="1"/>
  <c r="QI288" i="7" s="1"/>
  <c r="QK209" i="7"/>
  <c r="QH209" i="7" s="1"/>
  <c r="QI209" i="7" s="1"/>
  <c r="QK346" i="7"/>
  <c r="QH346" i="7" s="1"/>
  <c r="QI346" i="7" s="1"/>
  <c r="QK219" i="7"/>
  <c r="QH219" i="7" s="1"/>
  <c r="QI219" i="7" s="1"/>
  <c r="QK300" i="7"/>
  <c r="QH300" i="7" s="1"/>
  <c r="QI300" i="7" s="1"/>
  <c r="QK36" i="7"/>
  <c r="QH36" i="7" s="1"/>
  <c r="QI36" i="7" s="1"/>
  <c r="QK358" i="7"/>
  <c r="QH358" i="7" s="1"/>
  <c r="QI358" i="7" s="1"/>
  <c r="QK239" i="7"/>
  <c r="QH239" i="7" s="1"/>
  <c r="QI239" i="7" s="1"/>
  <c r="QK344" i="7"/>
  <c r="QH344" i="7" s="1"/>
  <c r="QI344" i="7" s="1"/>
  <c r="QK16" i="7"/>
  <c r="QH16" i="7" s="1"/>
  <c r="QK29" i="7"/>
  <c r="QH29" i="7" s="1"/>
  <c r="QK55" i="7"/>
  <c r="QH55" i="7" s="1"/>
  <c r="QI55" i="7" s="1"/>
  <c r="QJ212" i="7"/>
  <c r="QJ188" i="7"/>
  <c r="QJ81" i="7"/>
  <c r="QJ364" i="7"/>
  <c r="QJ322" i="7"/>
  <c r="QK165" i="7"/>
  <c r="QH165" i="7" s="1"/>
  <c r="QI165" i="7" s="1"/>
  <c r="QK51" i="7"/>
  <c r="QH51" i="7" s="1"/>
  <c r="QI51" i="7" s="1"/>
  <c r="QJ156" i="7"/>
  <c r="QJ186" i="7"/>
  <c r="QJ41" i="7"/>
  <c r="QK303" i="7"/>
  <c r="QH303" i="7" s="1"/>
  <c r="QI303" i="7" s="1"/>
  <c r="QK321" i="7"/>
  <c r="QH321" i="7" s="1"/>
  <c r="QI321" i="7" s="1"/>
  <c r="QK379" i="7"/>
  <c r="QH379" i="7" s="1"/>
  <c r="QI379" i="7" s="1"/>
  <c r="QK333" i="7"/>
  <c r="QH333" i="7" s="1"/>
  <c r="QI333" i="7" s="1"/>
  <c r="QK359" i="7"/>
  <c r="QH359" i="7" s="1"/>
  <c r="QI359" i="7" s="1"/>
  <c r="QK111" i="7"/>
  <c r="QH111" i="7" s="1"/>
  <c r="QI111" i="7" s="1"/>
  <c r="QJ202" i="7"/>
  <c r="QJ86" i="7"/>
  <c r="QJ54" i="7"/>
  <c r="QK270" i="7"/>
  <c r="QH270" i="7" s="1"/>
  <c r="QI270" i="7" s="1"/>
  <c r="QJ116" i="7"/>
  <c r="QJ234" i="7"/>
  <c r="QJ18" i="7"/>
  <c r="QJ194" i="7"/>
  <c r="QK52" i="7"/>
  <c r="QH52" i="7" s="1"/>
  <c r="QI52" i="7" s="1"/>
  <c r="QK374" i="7"/>
  <c r="QH374" i="7" s="1"/>
  <c r="QI374" i="7" s="1"/>
  <c r="QK255" i="7"/>
  <c r="QH255" i="7" s="1"/>
  <c r="QI255" i="7" s="1"/>
  <c r="QK392" i="7"/>
  <c r="QH392" i="7" s="1"/>
  <c r="QI392" i="7" s="1"/>
  <c r="QK64" i="7"/>
  <c r="QH64" i="7" s="1"/>
  <c r="QI64" i="7" s="1"/>
  <c r="QK283" i="7"/>
  <c r="QH283" i="7" s="1"/>
  <c r="QI283" i="7" s="1"/>
  <c r="QK82" i="7"/>
  <c r="QH82" i="7" s="1"/>
  <c r="QI82" i="7" s="1"/>
  <c r="QK404" i="7"/>
  <c r="QH404" i="7" s="1"/>
  <c r="QI404" i="7" s="1"/>
  <c r="QK140" i="7"/>
  <c r="QH140" i="7" s="1"/>
  <c r="QI140" i="7" s="1"/>
  <c r="QK263" i="7"/>
  <c r="QH263" i="7" s="1"/>
  <c r="QI263" i="7" s="1"/>
  <c r="QK62" i="7"/>
  <c r="QH62" i="7" s="1"/>
  <c r="QI62" i="7" s="1"/>
  <c r="QK37" i="7"/>
  <c r="QH37" i="7" s="1"/>
  <c r="QI37" i="7" s="1"/>
  <c r="QJ29" i="7"/>
  <c r="QJ132" i="7"/>
  <c r="QK116" i="7"/>
  <c r="QH116" i="7" s="1"/>
  <c r="QI116" i="7" s="1"/>
  <c r="QK271" i="7"/>
  <c r="QH271" i="7" s="1"/>
  <c r="QI271" i="7" s="1"/>
  <c r="QK70" i="7"/>
  <c r="QH70" i="7" s="1"/>
  <c r="QI70" i="7" s="1"/>
  <c r="QK289" i="7"/>
  <c r="QH289" i="7" s="1"/>
  <c r="QI289" i="7" s="1"/>
  <c r="QK128" i="7"/>
  <c r="QH128" i="7" s="1"/>
  <c r="QI128" i="7" s="1"/>
  <c r="QK258" i="7"/>
  <c r="QH258" i="7" s="1"/>
  <c r="QI258" i="7" s="1"/>
  <c r="QK415" i="7"/>
  <c r="QH415" i="7" s="1"/>
  <c r="QI415" i="7" s="1"/>
  <c r="QK214" i="7"/>
  <c r="QH214" i="7" s="1"/>
  <c r="QI214" i="7" s="1"/>
  <c r="QK401" i="7"/>
  <c r="QH401" i="7" s="1"/>
  <c r="QI401" i="7" s="1"/>
  <c r="QK240" i="7"/>
  <c r="QH240" i="7" s="1"/>
  <c r="QI240" i="7" s="1"/>
  <c r="QK133" i="7"/>
  <c r="QH133" i="7" s="1"/>
  <c r="QI133" i="7" s="1"/>
  <c r="QK99" i="7"/>
  <c r="QH99" i="7" s="1"/>
  <c r="QI99" i="7" s="1"/>
  <c r="QK85" i="7"/>
  <c r="QH85" i="7" s="1"/>
  <c r="QI85" i="7" s="1"/>
  <c r="QK402" i="7"/>
  <c r="QH402" i="7" s="1"/>
  <c r="QI402" i="7" s="1"/>
  <c r="QK367" i="7"/>
  <c r="QH367" i="7" s="1"/>
  <c r="QI367" i="7" s="1"/>
  <c r="QK166" i="7"/>
  <c r="QH166" i="7" s="1"/>
  <c r="QI166" i="7" s="1"/>
  <c r="QK385" i="7"/>
  <c r="QH385" i="7" s="1"/>
  <c r="QI385" i="7" s="1"/>
  <c r="QK224" i="7"/>
  <c r="QH224" i="7" s="1"/>
  <c r="QI224" i="7" s="1"/>
  <c r="QK117" i="7"/>
  <c r="QH117" i="7" s="1"/>
  <c r="QI117" i="7" s="1"/>
  <c r="QK242" i="7"/>
  <c r="QH242" i="7" s="1"/>
  <c r="QI242" i="7" s="1"/>
  <c r="QK397" i="7"/>
  <c r="QH397" i="7" s="1"/>
  <c r="QI397" i="7" s="1"/>
  <c r="QK298" i="7"/>
  <c r="QH298" i="7" s="1"/>
  <c r="QI298" i="7" s="1"/>
  <c r="QK423" i="7"/>
  <c r="QH423" i="7" s="1"/>
  <c r="QI423" i="7" s="1"/>
  <c r="QK222" i="7"/>
  <c r="QH222" i="7" s="1"/>
  <c r="QI222" i="7" s="1"/>
  <c r="QK47" i="7"/>
  <c r="QH47" i="7" s="1"/>
  <c r="QI47" i="7" s="1"/>
  <c r="QK31" i="7"/>
  <c r="QH31" i="7" s="1"/>
  <c r="QI31" i="7" s="1"/>
  <c r="QJ258" i="7"/>
  <c r="QJ418" i="7"/>
  <c r="QJ244" i="7"/>
  <c r="QK20" i="7"/>
  <c r="QH20" i="7" s="1"/>
  <c r="QK342" i="7"/>
  <c r="QH342" i="7" s="1"/>
  <c r="QI342" i="7" s="1"/>
  <c r="QK223" i="7"/>
  <c r="QH223" i="7" s="1"/>
  <c r="QI223" i="7" s="1"/>
  <c r="QK360" i="7"/>
  <c r="QH360" i="7" s="1"/>
  <c r="QI360" i="7" s="1"/>
  <c r="QK32" i="7"/>
  <c r="QH32" i="7" s="1"/>
  <c r="QI32" i="7" s="1"/>
  <c r="QK418" i="7"/>
  <c r="QH418" i="7" s="1"/>
  <c r="QI418" i="7" s="1"/>
  <c r="QK50" i="7"/>
  <c r="QH50" i="7" s="1"/>
  <c r="QI50" i="7" s="1"/>
  <c r="QK372" i="7"/>
  <c r="QH372" i="7" s="1"/>
  <c r="QI372" i="7" s="1"/>
  <c r="QK108" i="7"/>
  <c r="QH108" i="7" s="1"/>
  <c r="QI108" i="7" s="1"/>
  <c r="QK398" i="7"/>
  <c r="QH398" i="7" s="1"/>
  <c r="QI398" i="7" s="1"/>
  <c r="QK30" i="7"/>
  <c r="QH30" i="7" s="1"/>
  <c r="QK69" i="7"/>
  <c r="QH69" i="7" s="1"/>
  <c r="QI69" i="7" s="1"/>
  <c r="QK25" i="7"/>
  <c r="QH25" i="7" s="1"/>
  <c r="QJ74" i="7"/>
  <c r="QJ46" i="7"/>
  <c r="QJ252" i="7"/>
  <c r="QK267" i="7"/>
  <c r="QH267" i="7" s="1"/>
  <c r="QI267" i="7" s="1"/>
  <c r="QK66" i="7"/>
  <c r="QH66" i="7" s="1"/>
  <c r="QI66" i="7" s="1"/>
  <c r="QK388" i="7"/>
  <c r="QH388" i="7" s="1"/>
  <c r="QI388" i="7" s="1"/>
  <c r="QK124" i="7"/>
  <c r="QH124" i="7" s="1"/>
  <c r="QI124" i="7" s="1"/>
  <c r="QK279" i="7"/>
  <c r="QH279" i="7" s="1"/>
  <c r="QI279" i="7" s="1"/>
  <c r="QK78" i="7"/>
  <c r="QH78" i="7" s="1"/>
  <c r="QI78" i="7" s="1"/>
  <c r="QK297" i="7"/>
  <c r="QH297" i="7" s="1"/>
  <c r="QI297" i="7" s="1"/>
  <c r="QK136" i="7"/>
  <c r="QH136" i="7" s="1"/>
  <c r="QI136" i="7" s="1"/>
  <c r="QK355" i="7"/>
  <c r="QH355" i="7" s="1"/>
  <c r="QI355" i="7" s="1"/>
  <c r="QK122" i="7"/>
  <c r="QH122" i="7" s="1"/>
  <c r="QI122" i="7" s="1"/>
  <c r="QK277" i="7"/>
  <c r="QH277" i="7" s="1"/>
  <c r="QI277" i="7" s="1"/>
  <c r="QK123" i="7"/>
  <c r="QH123" i="7" s="1"/>
  <c r="QI123" i="7" s="1"/>
  <c r="QK113" i="7"/>
  <c r="QH113" i="7" s="1"/>
  <c r="QI113" i="7" s="1"/>
  <c r="QJ50" i="7"/>
  <c r="QK331" i="7"/>
  <c r="QH331" i="7" s="1"/>
  <c r="QI331" i="7" s="1"/>
  <c r="QK130" i="7"/>
  <c r="QH130" i="7" s="1"/>
  <c r="QI130" i="7" s="1"/>
  <c r="QK285" i="7"/>
  <c r="QH285" i="7" s="1"/>
  <c r="QI285" i="7" s="1"/>
  <c r="QK188" i="7"/>
  <c r="QH188" i="7" s="1"/>
  <c r="QI188" i="7" s="1"/>
  <c r="QK343" i="7"/>
  <c r="QH343" i="7" s="1"/>
  <c r="QI343" i="7" s="1"/>
  <c r="QK142" i="7"/>
  <c r="QH142" i="7" s="1"/>
  <c r="QI142" i="7" s="1"/>
  <c r="QK361" i="7"/>
  <c r="QH361" i="7" s="1"/>
  <c r="QI361" i="7" s="1"/>
  <c r="QK200" i="7"/>
  <c r="QH200" i="7" s="1"/>
  <c r="QI200" i="7" s="1"/>
  <c r="QK419" i="7"/>
  <c r="QH419" i="7" s="1"/>
  <c r="QI419" i="7" s="1"/>
  <c r="QK186" i="7"/>
  <c r="QH186" i="7" s="1"/>
  <c r="QI186" i="7" s="1"/>
  <c r="QK341" i="7"/>
  <c r="QH341" i="7" s="1"/>
  <c r="QI341" i="7" s="1"/>
  <c r="QK59" i="7"/>
  <c r="QH59" i="7" s="1"/>
  <c r="QI59" i="7" s="1"/>
  <c r="QK45" i="7"/>
  <c r="QH45" i="7" s="1"/>
  <c r="QI45" i="7" s="1"/>
  <c r="QK338" i="7"/>
  <c r="QH338" i="7" s="1"/>
  <c r="QI338" i="7" s="1"/>
  <c r="QK313" i="7"/>
  <c r="QH313" i="7" s="1"/>
  <c r="QI313" i="7" s="1"/>
  <c r="QK152" i="7"/>
  <c r="QH152" i="7" s="1"/>
  <c r="QI152" i="7" s="1"/>
  <c r="QK371" i="7"/>
  <c r="QH371" i="7" s="1"/>
  <c r="QI371" i="7" s="1"/>
  <c r="QK170" i="7"/>
  <c r="QH170" i="7" s="1"/>
  <c r="QI170" i="7" s="1"/>
  <c r="QK325" i="7"/>
  <c r="QH325" i="7" s="1"/>
  <c r="QI325" i="7" s="1"/>
  <c r="QK228" i="7"/>
  <c r="QH228" i="7" s="1"/>
  <c r="QI228" i="7" s="1"/>
  <c r="QK383" i="7"/>
  <c r="QH383" i="7" s="1"/>
  <c r="QI383" i="7" s="1"/>
  <c r="QK182" i="7"/>
  <c r="QH182" i="7" s="1"/>
  <c r="QI182" i="7" s="1"/>
  <c r="QK369" i="7"/>
  <c r="QH369" i="7" s="1"/>
  <c r="QI369" i="7" s="1"/>
  <c r="QK208" i="7"/>
  <c r="QH208" i="7" s="1"/>
  <c r="QI208" i="7" s="1"/>
  <c r="QK427" i="7"/>
  <c r="QH427" i="7" s="1"/>
  <c r="QI427" i="7" s="1"/>
  <c r="QK105" i="7"/>
  <c r="QH105" i="7" s="1"/>
  <c r="QI105" i="7" s="1"/>
  <c r="QK115" i="7"/>
  <c r="QH115" i="7" s="1"/>
  <c r="QI115" i="7" s="1"/>
  <c r="QJ226" i="7"/>
  <c r="QJ292" i="7"/>
  <c r="QK21" i="7"/>
  <c r="QH21" i="7" s="1"/>
  <c r="QK34" i="7"/>
  <c r="QH34" i="7" s="1"/>
  <c r="QI34" i="7" s="1"/>
  <c r="QK356" i="7"/>
  <c r="QH356" i="7" s="1"/>
  <c r="QI356" i="7" s="1"/>
  <c r="QK92" i="7"/>
  <c r="QH92" i="7" s="1"/>
  <c r="QI92" i="7" s="1"/>
  <c r="QK414" i="7"/>
  <c r="QH414" i="7" s="1"/>
  <c r="QI414" i="7" s="1"/>
  <c r="QK46" i="7"/>
  <c r="QH46" i="7" s="1"/>
  <c r="QI46" i="7" s="1"/>
  <c r="QK265" i="7"/>
  <c r="QH265" i="7" s="1"/>
  <c r="QI265" i="7" s="1"/>
  <c r="QK104" i="7"/>
  <c r="QH104" i="7" s="1"/>
  <c r="QI104" i="7" s="1"/>
  <c r="QK323" i="7"/>
  <c r="QH323" i="7" s="1"/>
  <c r="QI323" i="7" s="1"/>
  <c r="QK90" i="7"/>
  <c r="QH90" i="7" s="1"/>
  <c r="QI90" i="7" s="1"/>
  <c r="QK155" i="7"/>
  <c r="QH155" i="7" s="1"/>
  <c r="QI155" i="7" s="1"/>
  <c r="QJ284" i="7"/>
  <c r="QJ17" i="7"/>
  <c r="QJ70" i="7"/>
  <c r="QJ341" i="7"/>
  <c r="QK281" i="7"/>
  <c r="QH281" i="7" s="1"/>
  <c r="QI281" i="7" s="1"/>
  <c r="QK120" i="7"/>
  <c r="QH120" i="7" s="1"/>
  <c r="QI120" i="7" s="1"/>
  <c r="QK339" i="7"/>
  <c r="QH339" i="7" s="1"/>
  <c r="QI339" i="7" s="1"/>
  <c r="QK138" i="7"/>
  <c r="QH138" i="7" s="1"/>
  <c r="QI138" i="7" s="1"/>
  <c r="QK293" i="7"/>
  <c r="QH293" i="7" s="1"/>
  <c r="QI293" i="7" s="1"/>
  <c r="QK196" i="7"/>
  <c r="QH196" i="7" s="1"/>
  <c r="QI196" i="7" s="1"/>
  <c r="QK351" i="7"/>
  <c r="QH351" i="7" s="1"/>
  <c r="QI351" i="7" s="1"/>
  <c r="QK150" i="7"/>
  <c r="QH150" i="7" s="1"/>
  <c r="QI150" i="7" s="1"/>
  <c r="QK337" i="7"/>
  <c r="QH337" i="7" s="1"/>
  <c r="QI337" i="7" s="1"/>
  <c r="QK176" i="7"/>
  <c r="QH176" i="7" s="1"/>
  <c r="QI176" i="7" s="1"/>
  <c r="QK39" i="7"/>
  <c r="QH39" i="7" s="1"/>
  <c r="QI39" i="7" s="1"/>
  <c r="QK163" i="7"/>
  <c r="QH163" i="7" s="1"/>
  <c r="QI163" i="7" s="1"/>
  <c r="QJ346" i="7"/>
  <c r="QJ218" i="7"/>
  <c r="QK345" i="7"/>
  <c r="QH345" i="7" s="1"/>
  <c r="QI345" i="7" s="1"/>
  <c r="QK184" i="7"/>
  <c r="QH184" i="7" s="1"/>
  <c r="QI184" i="7" s="1"/>
  <c r="QK403" i="7"/>
  <c r="QH403" i="7" s="1"/>
  <c r="QI403" i="7" s="1"/>
  <c r="QK202" i="7"/>
  <c r="QH202" i="7" s="1"/>
  <c r="QI202" i="7" s="1"/>
  <c r="QK357" i="7"/>
  <c r="QH357" i="7" s="1"/>
  <c r="QI357" i="7" s="1"/>
  <c r="QK253" i="7"/>
  <c r="QH253" i="7" s="1"/>
  <c r="QI253" i="7" s="1"/>
  <c r="QK326" i="7"/>
  <c r="QH326" i="7" s="1"/>
  <c r="QI326" i="7" s="1"/>
  <c r="QK207" i="7"/>
  <c r="QH207" i="7" s="1"/>
  <c r="QI207" i="7" s="1"/>
  <c r="QK312" i="7"/>
  <c r="QH312" i="7" s="1"/>
  <c r="QI312" i="7" s="1"/>
  <c r="QK233" i="7"/>
  <c r="QH233" i="7" s="1"/>
  <c r="QI233" i="7" s="1"/>
  <c r="QK61" i="7"/>
  <c r="QH61" i="7" s="1"/>
  <c r="QI61" i="7" s="1"/>
  <c r="QK87" i="7"/>
  <c r="QH87" i="7" s="1"/>
  <c r="QI87" i="7" s="1"/>
  <c r="QK299" i="7"/>
  <c r="QH299" i="7" s="1"/>
  <c r="QI299" i="7" s="1"/>
  <c r="QK205" i="7"/>
  <c r="QH205" i="7" s="1"/>
  <c r="QI205" i="7" s="1"/>
  <c r="QK278" i="7"/>
  <c r="QH278" i="7" s="1"/>
  <c r="QI278" i="7" s="1"/>
  <c r="QK181" i="7"/>
  <c r="QH181" i="7" s="1"/>
  <c r="QI181" i="7" s="1"/>
  <c r="QK296" i="7"/>
  <c r="QH296" i="7" s="1"/>
  <c r="QI296" i="7" s="1"/>
  <c r="QK217" i="7"/>
  <c r="QH217" i="7" s="1"/>
  <c r="QI217" i="7" s="1"/>
  <c r="QK354" i="7"/>
  <c r="QH354" i="7" s="1"/>
  <c r="QI354" i="7" s="1"/>
  <c r="QK227" i="7"/>
  <c r="QH227" i="7" s="1"/>
  <c r="QI227" i="7" s="1"/>
  <c r="QK308" i="7"/>
  <c r="QH308" i="7" s="1"/>
  <c r="QI308" i="7" s="1"/>
  <c r="QK44" i="7"/>
  <c r="QH44" i="7" s="1"/>
  <c r="QI44" i="7" s="1"/>
  <c r="QK334" i="7"/>
  <c r="QH334" i="7" s="1"/>
  <c r="QI334" i="7" s="1"/>
  <c r="QK215" i="7"/>
  <c r="QH215" i="7" s="1"/>
  <c r="QI215" i="7" s="1"/>
  <c r="QK131" i="7"/>
  <c r="QH131" i="7" s="1"/>
  <c r="QI131" i="7" s="1"/>
  <c r="QK129" i="7"/>
  <c r="QH129" i="7" s="1"/>
  <c r="QI129" i="7" s="1"/>
  <c r="QJ58" i="7"/>
  <c r="QJ324" i="7"/>
  <c r="QJ196" i="7"/>
  <c r="QK416" i="7"/>
  <c r="QH416" i="7" s="1"/>
  <c r="QI416" i="7" s="1"/>
  <c r="QK88" i="7"/>
  <c r="QH88" i="7" s="1"/>
  <c r="QI88" i="7" s="1"/>
  <c r="QK307" i="7"/>
  <c r="QH307" i="7" s="1"/>
  <c r="QI307" i="7" s="1"/>
  <c r="QK106" i="7"/>
  <c r="QH106" i="7" s="1"/>
  <c r="QI106" i="7" s="1"/>
  <c r="QK261" i="7"/>
  <c r="QH261" i="7" s="1"/>
  <c r="QI261" i="7" s="1"/>
  <c r="QK164" i="7"/>
  <c r="QH164" i="7" s="1"/>
  <c r="QI164" i="7" s="1"/>
  <c r="QK319" i="7"/>
  <c r="QH319" i="7" s="1"/>
  <c r="QI319" i="7" s="1"/>
  <c r="QK118" i="7"/>
  <c r="QH118" i="7" s="1"/>
  <c r="QI118" i="7" s="1"/>
  <c r="QK305" i="7"/>
  <c r="QH305" i="7" s="1"/>
  <c r="QI305" i="7" s="1"/>
  <c r="QK144" i="7"/>
  <c r="QH144" i="7" s="1"/>
  <c r="QI144" i="7" s="1"/>
  <c r="QK71" i="7"/>
  <c r="QH71" i="7" s="1"/>
  <c r="QI71" i="7" s="1"/>
  <c r="QK41" i="7"/>
  <c r="QH41" i="7" s="1"/>
  <c r="QI41" i="7" s="1"/>
  <c r="QJ282" i="7"/>
  <c r="QJ108" i="7"/>
  <c r="QJ355" i="7"/>
  <c r="QJ25" i="7"/>
  <c r="QK180" i="7"/>
  <c r="QH180" i="7" s="1"/>
  <c r="QI180" i="7" s="1"/>
  <c r="QK335" i="7"/>
  <c r="QH335" i="7" s="1"/>
  <c r="QI335" i="7" s="1"/>
  <c r="QK134" i="7"/>
  <c r="QH134" i="7" s="1"/>
  <c r="QI134" i="7" s="1"/>
  <c r="QK353" i="7"/>
  <c r="QH353" i="7" s="1"/>
  <c r="QI353" i="7" s="1"/>
  <c r="QK192" i="7"/>
  <c r="QH192" i="7" s="1"/>
  <c r="QI192" i="7" s="1"/>
  <c r="QK411" i="7"/>
  <c r="QH411" i="7" s="1"/>
  <c r="QI411" i="7" s="1"/>
  <c r="QK210" i="7"/>
  <c r="QH210" i="7" s="1"/>
  <c r="QI210" i="7" s="1"/>
  <c r="QK365" i="7"/>
  <c r="QH365" i="7" s="1"/>
  <c r="QI365" i="7" s="1"/>
  <c r="QK266" i="7"/>
  <c r="QH266" i="7" s="1"/>
  <c r="QI266" i="7" s="1"/>
  <c r="QK391" i="7"/>
  <c r="QH391" i="7" s="1"/>
  <c r="QI391" i="7" s="1"/>
  <c r="QK190" i="7"/>
  <c r="QH190" i="7" s="1"/>
  <c r="QI190" i="7" s="1"/>
  <c r="QK79" i="7"/>
  <c r="QH79" i="7" s="1"/>
  <c r="QI79" i="7" s="1"/>
  <c r="QJ308" i="7"/>
  <c r="QJ372" i="7"/>
  <c r="QK244" i="7"/>
  <c r="QH244" i="7" s="1"/>
  <c r="QI244" i="7" s="1"/>
  <c r="QK399" i="7"/>
  <c r="QH399" i="7" s="1"/>
  <c r="QI399" i="7" s="1"/>
  <c r="QK198" i="7"/>
  <c r="QH198" i="7" s="1"/>
  <c r="QI198" i="7" s="1"/>
  <c r="QK417" i="7"/>
  <c r="QH417" i="7" s="1"/>
  <c r="QI417" i="7" s="1"/>
  <c r="QK256" i="7"/>
  <c r="QH256" i="7" s="1"/>
  <c r="QI256" i="7" s="1"/>
  <c r="QK149" i="7"/>
  <c r="QH149" i="7" s="1"/>
  <c r="QI149" i="7" s="1"/>
  <c r="QK272" i="7"/>
  <c r="QH272" i="7" s="1"/>
  <c r="QI272" i="7" s="1"/>
  <c r="QK193" i="7"/>
  <c r="QH193" i="7" s="1"/>
  <c r="QI193" i="7" s="1"/>
  <c r="QK330" i="7"/>
  <c r="QH330" i="7" s="1"/>
  <c r="QI330" i="7" s="1"/>
  <c r="QK171" i="7"/>
  <c r="QH171" i="7" s="1"/>
  <c r="QI171" i="7" s="1"/>
  <c r="QK254" i="7"/>
  <c r="QH254" i="7" s="1"/>
  <c r="QI254" i="7" s="1"/>
  <c r="QK15" i="7"/>
  <c r="QH15" i="7" s="1"/>
  <c r="QK177" i="7"/>
  <c r="QH177" i="7" s="1"/>
  <c r="QI177" i="7" s="1"/>
  <c r="QK84" i="7"/>
  <c r="QH84" i="7" s="1"/>
  <c r="QI84" i="7" s="1"/>
  <c r="QK226" i="7"/>
  <c r="QH226" i="7" s="1"/>
  <c r="QI226" i="7" s="1"/>
  <c r="QK381" i="7"/>
  <c r="QH381" i="7" s="1"/>
  <c r="QI381" i="7" s="1"/>
  <c r="QK282" i="7"/>
  <c r="QH282" i="7" s="1"/>
  <c r="QI282" i="7" s="1"/>
  <c r="QK173" i="7"/>
  <c r="QH173" i="7" s="1"/>
  <c r="QI173" i="7" s="1"/>
  <c r="QK238" i="7"/>
  <c r="QH238" i="7" s="1"/>
  <c r="QI238" i="7" s="1"/>
  <c r="QK221" i="7"/>
  <c r="QH221" i="7" s="1"/>
  <c r="QI221" i="7" s="1"/>
  <c r="QK294" i="7"/>
  <c r="QH294" i="7" s="1"/>
  <c r="QI294" i="7" s="1"/>
  <c r="QK175" i="7"/>
  <c r="QH175" i="7" s="1"/>
  <c r="QI175" i="7" s="1"/>
  <c r="QK280" i="7"/>
  <c r="QH280" i="7" s="1"/>
  <c r="QI280" i="7" s="1"/>
  <c r="QK201" i="7"/>
  <c r="QH201" i="7" s="1"/>
  <c r="QI201" i="7" s="1"/>
  <c r="QK93" i="7"/>
  <c r="QH93" i="7" s="1"/>
  <c r="QI93" i="7" s="1"/>
  <c r="QK77" i="7"/>
  <c r="QH77" i="7" s="1"/>
  <c r="QI77" i="7" s="1"/>
  <c r="QJ162" i="7"/>
  <c r="QJ26" i="7"/>
  <c r="QK274" i="7"/>
  <c r="QH274" i="7" s="1"/>
  <c r="QI274" i="7" s="1"/>
  <c r="QK102" i="7"/>
  <c r="QH102" i="7" s="1"/>
  <c r="QI102" i="7" s="1"/>
  <c r="QK160" i="7"/>
  <c r="QH160" i="7" s="1"/>
  <c r="QI160" i="7" s="1"/>
  <c r="QK178" i="7"/>
  <c r="QH178" i="7" s="1"/>
  <c r="QI178" i="7" s="1"/>
  <c r="QK236" i="7"/>
  <c r="QH236" i="7" s="1"/>
  <c r="QI236" i="7" s="1"/>
  <c r="QK158" i="7"/>
  <c r="QH158" i="7" s="1"/>
  <c r="QI158" i="7" s="1"/>
  <c r="QK95" i="7"/>
  <c r="QH95" i="7" s="1"/>
  <c r="QI95" i="7" s="1"/>
  <c r="QJ78" i="7"/>
  <c r="QK67" i="7"/>
  <c r="QH67" i="7" s="1"/>
  <c r="QI67" i="7" s="1"/>
  <c r="QJ22" i="7"/>
  <c r="M41" i="7" l="1"/>
  <c r="M42" i="7" s="1"/>
  <c r="L43" i="7"/>
  <c r="K85" i="7"/>
  <c r="QI30" i="7"/>
  <c r="QI29" i="7"/>
  <c r="QI26" i="7"/>
  <c r="QI28" i="7"/>
  <c r="QI27" i="7"/>
  <c r="QI21" i="7"/>
  <c r="QI23" i="7"/>
  <c r="QI22" i="7"/>
  <c r="QI25" i="7"/>
  <c r="QI20" i="7"/>
  <c r="QI19" i="7"/>
  <c r="QI24" i="7"/>
  <c r="QI17" i="7"/>
  <c r="QI18" i="7"/>
  <c r="QI16" i="7"/>
  <c r="QI15" i="7"/>
  <c r="QI4" i="7"/>
  <c r="QI14" i="7"/>
  <c r="QI3" i="7"/>
  <c r="QI10" i="7"/>
  <c r="QI6" i="7"/>
  <c r="QI7" i="7"/>
  <c r="QI12" i="7"/>
  <c r="QI9" i="7"/>
  <c r="QI5" i="7"/>
  <c r="QI13" i="7"/>
  <c r="QI11" i="7"/>
  <c r="QI8" i="7"/>
  <c r="K86" i="7" l="1"/>
  <c r="M43" i="7"/>
  <c r="L44" i="7"/>
  <c r="QP426" i="7"/>
  <c r="QP424" i="7"/>
  <c r="QP422" i="7"/>
  <c r="QP420" i="7"/>
  <c r="QP418" i="7"/>
  <c r="QP416" i="7"/>
  <c r="QP414" i="7"/>
  <c r="QP412" i="7"/>
  <c r="QP410" i="7"/>
  <c r="QP408" i="7"/>
  <c r="QP406" i="7"/>
  <c r="QO427" i="7"/>
  <c r="QQ427" i="7" s="1"/>
  <c r="QO425" i="7"/>
  <c r="QQ425" i="7" s="1"/>
  <c r="QO423" i="7"/>
  <c r="QQ423" i="7" s="1"/>
  <c r="QO421" i="7"/>
  <c r="QQ421" i="7" s="1"/>
  <c r="QO419" i="7"/>
  <c r="QQ419" i="7" s="1"/>
  <c r="QO417" i="7"/>
  <c r="QQ417" i="7" s="1"/>
  <c r="QO415" i="7"/>
  <c r="QQ415" i="7" s="1"/>
  <c r="QO413" i="7"/>
  <c r="QQ413" i="7" s="1"/>
  <c r="QO411" i="7"/>
  <c r="QQ411" i="7" s="1"/>
  <c r="QO409" i="7"/>
  <c r="QQ409" i="7" s="1"/>
  <c r="QO407" i="7"/>
  <c r="QQ407" i="7" s="1"/>
  <c r="QO405" i="7"/>
  <c r="QQ405" i="7" s="1"/>
  <c r="QO403" i="7"/>
  <c r="QQ403" i="7" s="1"/>
  <c r="QO401" i="7"/>
  <c r="QQ401" i="7" s="1"/>
  <c r="QO399" i="7"/>
  <c r="QQ399" i="7" s="1"/>
  <c r="QO397" i="7"/>
  <c r="QQ397" i="7" s="1"/>
  <c r="QO395" i="7"/>
  <c r="QQ395" i="7" s="1"/>
  <c r="QO393" i="7"/>
  <c r="QQ393" i="7" s="1"/>
  <c r="QO391" i="7"/>
  <c r="QQ391" i="7" s="1"/>
  <c r="QO389" i="7"/>
  <c r="QQ389" i="7" s="1"/>
  <c r="QO387" i="7"/>
  <c r="QQ387" i="7" s="1"/>
  <c r="QO385" i="7"/>
  <c r="QQ385" i="7" s="1"/>
  <c r="QO383" i="7"/>
  <c r="QQ383" i="7" s="1"/>
  <c r="QO381" i="7"/>
  <c r="QQ381" i="7" s="1"/>
  <c r="QO379" i="7"/>
  <c r="QQ379" i="7" s="1"/>
  <c r="QO377" i="7"/>
  <c r="QQ377" i="7" s="1"/>
  <c r="QO375" i="7"/>
  <c r="QQ375" i="7" s="1"/>
  <c r="QO373" i="7"/>
  <c r="QQ373" i="7" s="1"/>
  <c r="QO371" i="7"/>
  <c r="QQ371" i="7" s="1"/>
  <c r="QO369" i="7"/>
  <c r="QQ369" i="7" s="1"/>
  <c r="QO367" i="7"/>
  <c r="QQ367" i="7" s="1"/>
  <c r="QO365" i="7"/>
  <c r="QQ365" i="7" s="1"/>
  <c r="QO363" i="7"/>
  <c r="QQ363" i="7" s="1"/>
  <c r="QO361" i="7"/>
  <c r="QQ361" i="7" s="1"/>
  <c r="QO359" i="7"/>
  <c r="QQ359" i="7" s="1"/>
  <c r="QO357" i="7"/>
  <c r="QQ357" i="7" s="1"/>
  <c r="QO355" i="7"/>
  <c r="QQ355" i="7" s="1"/>
  <c r="QO353" i="7"/>
  <c r="QQ353" i="7" s="1"/>
  <c r="QO351" i="7"/>
  <c r="QQ351" i="7" s="1"/>
  <c r="QO349" i="7"/>
  <c r="QQ349" i="7" s="1"/>
  <c r="QO347" i="7"/>
  <c r="QQ347" i="7" s="1"/>
  <c r="QO345" i="7"/>
  <c r="QQ345" i="7" s="1"/>
  <c r="QO343" i="7"/>
  <c r="QQ343" i="7" s="1"/>
  <c r="QP402" i="7"/>
  <c r="QP398" i="7"/>
  <c r="QP394" i="7"/>
  <c r="QP390" i="7"/>
  <c r="QP386" i="7"/>
  <c r="QP382" i="7"/>
  <c r="QP378" i="7"/>
  <c r="QP374" i="7"/>
  <c r="QP370" i="7"/>
  <c r="QP366" i="7"/>
  <c r="QP362" i="7"/>
  <c r="QP358" i="7"/>
  <c r="QP354" i="7"/>
  <c r="QP350" i="7"/>
  <c r="QP346" i="7"/>
  <c r="QP342" i="7"/>
  <c r="QP340" i="7"/>
  <c r="QP338" i="7"/>
  <c r="QP336" i="7"/>
  <c r="QP334" i="7"/>
  <c r="QP332" i="7"/>
  <c r="QP330" i="7"/>
  <c r="QP328" i="7"/>
  <c r="QP326" i="7"/>
  <c r="QP324" i="7"/>
  <c r="QP322" i="7"/>
  <c r="QP320" i="7"/>
  <c r="QP318" i="7"/>
  <c r="QP316" i="7"/>
  <c r="QP314" i="7"/>
  <c r="QP312" i="7"/>
  <c r="QP310" i="7"/>
  <c r="QP308" i="7"/>
  <c r="QP306" i="7"/>
  <c r="QP304" i="7"/>
  <c r="QP302" i="7"/>
  <c r="QP300" i="7"/>
  <c r="QP298" i="7"/>
  <c r="QP296" i="7"/>
  <c r="QP294" i="7"/>
  <c r="QP292" i="7"/>
  <c r="QP290" i="7"/>
  <c r="QP403" i="7"/>
  <c r="QP399" i="7"/>
  <c r="QP395" i="7"/>
  <c r="QP391" i="7"/>
  <c r="QP387" i="7"/>
  <c r="QP383" i="7"/>
  <c r="QP379" i="7"/>
  <c r="QP375" i="7"/>
  <c r="QP371" i="7"/>
  <c r="QP367" i="7"/>
  <c r="QP363" i="7"/>
  <c r="QP359" i="7"/>
  <c r="QP355" i="7"/>
  <c r="QP351" i="7"/>
  <c r="QP347" i="7"/>
  <c r="QP343" i="7"/>
  <c r="QO341" i="7"/>
  <c r="QQ341" i="7" s="1"/>
  <c r="QO339" i="7"/>
  <c r="QQ339" i="7" s="1"/>
  <c r="QO337" i="7"/>
  <c r="QQ337" i="7" s="1"/>
  <c r="QO335" i="7"/>
  <c r="QQ335" i="7" s="1"/>
  <c r="QO333" i="7"/>
  <c r="QQ333" i="7" s="1"/>
  <c r="QO331" i="7"/>
  <c r="QQ331" i="7" s="1"/>
  <c r="QO329" i="7"/>
  <c r="QQ329" i="7" s="1"/>
  <c r="QO327" i="7"/>
  <c r="QQ327" i="7" s="1"/>
  <c r="QO325" i="7"/>
  <c r="QQ325" i="7" s="1"/>
  <c r="QO323" i="7"/>
  <c r="QQ323" i="7" s="1"/>
  <c r="QO321" i="7"/>
  <c r="QQ321" i="7" s="1"/>
  <c r="QO319" i="7"/>
  <c r="QQ319" i="7" s="1"/>
  <c r="QO317" i="7"/>
  <c r="QQ317" i="7" s="1"/>
  <c r="QO315" i="7"/>
  <c r="QQ315" i="7" s="1"/>
  <c r="QO313" i="7"/>
  <c r="QQ313" i="7" s="1"/>
  <c r="QO311" i="7"/>
  <c r="QQ311" i="7" s="1"/>
  <c r="QO309" i="7"/>
  <c r="QQ309" i="7" s="1"/>
  <c r="QO307" i="7"/>
  <c r="QQ307" i="7" s="1"/>
  <c r="QO305" i="7"/>
  <c r="QQ305" i="7" s="1"/>
  <c r="QO303" i="7"/>
  <c r="QQ303" i="7" s="1"/>
  <c r="QO301" i="7"/>
  <c r="QQ301" i="7" s="1"/>
  <c r="QO299" i="7"/>
  <c r="QQ299" i="7" s="1"/>
  <c r="QO297" i="7"/>
  <c r="QQ297" i="7" s="1"/>
  <c r="QO295" i="7"/>
  <c r="QQ295" i="7" s="1"/>
  <c r="QO293" i="7"/>
  <c r="QQ293" i="7" s="1"/>
  <c r="QO291" i="7"/>
  <c r="QQ291" i="7" s="1"/>
  <c r="QO289" i="7"/>
  <c r="QQ289" i="7" s="1"/>
  <c r="QO287" i="7"/>
  <c r="QQ287" i="7" s="1"/>
  <c r="QO285" i="7"/>
  <c r="QQ285" i="7" s="1"/>
  <c r="QO283" i="7"/>
  <c r="QQ283" i="7" s="1"/>
  <c r="QO281" i="7"/>
  <c r="QQ281" i="7" s="1"/>
  <c r="QO279" i="7"/>
  <c r="QQ279" i="7" s="1"/>
  <c r="QO277" i="7"/>
  <c r="QQ277" i="7" s="1"/>
  <c r="QP288" i="7"/>
  <c r="QP284" i="7"/>
  <c r="QP280" i="7"/>
  <c r="QP276" i="7"/>
  <c r="QO274" i="7"/>
  <c r="QQ274" i="7" s="1"/>
  <c r="QO272" i="7"/>
  <c r="QQ272" i="7" s="1"/>
  <c r="QO270" i="7"/>
  <c r="QQ270" i="7" s="1"/>
  <c r="QO268" i="7"/>
  <c r="QQ268" i="7" s="1"/>
  <c r="QO266" i="7"/>
  <c r="QQ266" i="7" s="1"/>
  <c r="QO264" i="7"/>
  <c r="QQ264" i="7" s="1"/>
  <c r="QO262" i="7"/>
  <c r="QQ262" i="7" s="1"/>
  <c r="QO260" i="7"/>
  <c r="QQ260" i="7" s="1"/>
  <c r="QO258" i="7"/>
  <c r="QQ258" i="7" s="1"/>
  <c r="QO256" i="7"/>
  <c r="QQ256" i="7" s="1"/>
  <c r="QO254" i="7"/>
  <c r="QQ254" i="7" s="1"/>
  <c r="QO252" i="7"/>
  <c r="QQ252" i="7" s="1"/>
  <c r="QO250" i="7"/>
  <c r="QQ250" i="7" s="1"/>
  <c r="QO248" i="7"/>
  <c r="QQ248" i="7" s="1"/>
  <c r="QO246" i="7"/>
  <c r="QQ246" i="7" s="1"/>
  <c r="QO244" i="7"/>
  <c r="QQ244" i="7" s="1"/>
  <c r="QO242" i="7"/>
  <c r="QQ242" i="7" s="1"/>
  <c r="QO240" i="7"/>
  <c r="QQ240" i="7" s="1"/>
  <c r="QO238" i="7"/>
  <c r="QQ238" i="7" s="1"/>
  <c r="QO236" i="7"/>
  <c r="QQ236" i="7" s="1"/>
  <c r="QO234" i="7"/>
  <c r="QQ234" i="7" s="1"/>
  <c r="QO232" i="7"/>
  <c r="QQ232" i="7" s="1"/>
  <c r="QO230" i="7"/>
  <c r="QQ230" i="7" s="1"/>
  <c r="QO228" i="7"/>
  <c r="QQ228" i="7" s="1"/>
  <c r="QO226" i="7"/>
  <c r="QQ226" i="7" s="1"/>
  <c r="QO224" i="7"/>
  <c r="QQ224" i="7" s="1"/>
  <c r="QO222" i="7"/>
  <c r="QQ222" i="7" s="1"/>
  <c r="QO220" i="7"/>
  <c r="QQ220" i="7" s="1"/>
  <c r="QO218" i="7"/>
  <c r="QQ218" i="7" s="1"/>
  <c r="QO216" i="7"/>
  <c r="QQ216" i="7" s="1"/>
  <c r="QO214" i="7"/>
  <c r="QQ214" i="7" s="1"/>
  <c r="QO212" i="7"/>
  <c r="QQ212" i="7" s="1"/>
  <c r="QO210" i="7"/>
  <c r="QQ210" i="7" s="1"/>
  <c r="QO208" i="7"/>
  <c r="QQ208" i="7" s="1"/>
  <c r="QO206" i="7"/>
  <c r="QQ206" i="7" s="1"/>
  <c r="QO204" i="7"/>
  <c r="QQ204" i="7" s="1"/>
  <c r="QO202" i="7"/>
  <c r="QQ202" i="7" s="1"/>
  <c r="QO200" i="7"/>
  <c r="QQ200" i="7" s="1"/>
  <c r="QO198" i="7"/>
  <c r="QQ198" i="7" s="1"/>
  <c r="QO196" i="7"/>
  <c r="QQ196" i="7" s="1"/>
  <c r="QO194" i="7"/>
  <c r="QQ194" i="7" s="1"/>
  <c r="QO192" i="7"/>
  <c r="QQ192" i="7" s="1"/>
  <c r="QO190" i="7"/>
  <c r="QQ190" i="7" s="1"/>
  <c r="QO188" i="7"/>
  <c r="QQ188" i="7" s="1"/>
  <c r="QO186" i="7"/>
  <c r="QQ186" i="7" s="1"/>
  <c r="QO184" i="7"/>
  <c r="QQ184" i="7" s="1"/>
  <c r="QO182" i="7"/>
  <c r="QQ182" i="7" s="1"/>
  <c r="QO180" i="7"/>
  <c r="QQ180" i="7" s="1"/>
  <c r="QO178" i="7"/>
  <c r="QQ178" i="7" s="1"/>
  <c r="QO176" i="7"/>
  <c r="QQ176" i="7" s="1"/>
  <c r="QO174" i="7"/>
  <c r="QQ174" i="7" s="1"/>
  <c r="QO172" i="7"/>
  <c r="QQ172" i="7" s="1"/>
  <c r="QO170" i="7"/>
  <c r="QQ170" i="7" s="1"/>
  <c r="QO168" i="7"/>
  <c r="QQ168" i="7" s="1"/>
  <c r="QO166" i="7"/>
  <c r="QQ166" i="7" s="1"/>
  <c r="QO164" i="7"/>
  <c r="QQ164" i="7" s="1"/>
  <c r="QO162" i="7"/>
  <c r="QQ162" i="7" s="1"/>
  <c r="QO160" i="7"/>
  <c r="QQ160" i="7" s="1"/>
  <c r="QO158" i="7"/>
  <c r="QQ158" i="7" s="1"/>
  <c r="QO156" i="7"/>
  <c r="QQ156" i="7" s="1"/>
  <c r="QO154" i="7"/>
  <c r="QQ154" i="7" s="1"/>
  <c r="QO152" i="7"/>
  <c r="QQ152" i="7" s="1"/>
  <c r="QO150" i="7"/>
  <c r="QQ150" i="7" s="1"/>
  <c r="QO148" i="7"/>
  <c r="QQ148" i="7" s="1"/>
  <c r="QO146" i="7"/>
  <c r="QQ146" i="7" s="1"/>
  <c r="QO144" i="7"/>
  <c r="QQ144" i="7" s="1"/>
  <c r="QO142" i="7"/>
  <c r="QQ142" i="7" s="1"/>
  <c r="QO140" i="7"/>
  <c r="QQ140" i="7" s="1"/>
  <c r="QO138" i="7"/>
  <c r="QQ138" i="7" s="1"/>
  <c r="QO136" i="7"/>
  <c r="QQ136" i="7" s="1"/>
  <c r="QO134" i="7"/>
  <c r="QQ134" i="7" s="1"/>
  <c r="QO132" i="7"/>
  <c r="QQ132" i="7" s="1"/>
  <c r="QO130" i="7"/>
  <c r="QQ130" i="7" s="1"/>
  <c r="QO128" i="7"/>
  <c r="QQ128" i="7" s="1"/>
  <c r="QO126" i="7"/>
  <c r="QQ126" i="7" s="1"/>
  <c r="QO124" i="7"/>
  <c r="QQ124" i="7" s="1"/>
  <c r="QO122" i="7"/>
  <c r="QQ122" i="7" s="1"/>
  <c r="QO120" i="7"/>
  <c r="QQ120" i="7" s="1"/>
  <c r="QO118" i="7"/>
  <c r="QQ118" i="7" s="1"/>
  <c r="QO116" i="7"/>
  <c r="QQ116" i="7" s="1"/>
  <c r="QO114" i="7"/>
  <c r="QQ114" i="7" s="1"/>
  <c r="QP287" i="7"/>
  <c r="QP279" i="7"/>
  <c r="QP273" i="7"/>
  <c r="QP269" i="7"/>
  <c r="QP265" i="7"/>
  <c r="QP261" i="7"/>
  <c r="QP257" i="7"/>
  <c r="QP253" i="7"/>
  <c r="QP249" i="7"/>
  <c r="QP245" i="7"/>
  <c r="QP241" i="7"/>
  <c r="QP237" i="7"/>
  <c r="QP233" i="7"/>
  <c r="QP229" i="7"/>
  <c r="QP225" i="7"/>
  <c r="QP221" i="7"/>
  <c r="QP217" i="7"/>
  <c r="QP213" i="7"/>
  <c r="QP209" i="7"/>
  <c r="QP205" i="7"/>
  <c r="QP201" i="7"/>
  <c r="QP197" i="7"/>
  <c r="QP193" i="7"/>
  <c r="QP189" i="7"/>
  <c r="QP185" i="7"/>
  <c r="QP181" i="7"/>
  <c r="QP177" i="7"/>
  <c r="QP173" i="7"/>
  <c r="QP169" i="7"/>
  <c r="QP165" i="7"/>
  <c r="QP161" i="7"/>
  <c r="QP157" i="7"/>
  <c r="QP153" i="7"/>
  <c r="QP149" i="7"/>
  <c r="QP145" i="7"/>
  <c r="QP141" i="7"/>
  <c r="QP137" i="7"/>
  <c r="QP133" i="7"/>
  <c r="QP129" i="7"/>
  <c r="QP125" i="7"/>
  <c r="QP121" i="7"/>
  <c r="QP117" i="7"/>
  <c r="QP113" i="7"/>
  <c r="QO111" i="7"/>
  <c r="QQ111" i="7" s="1"/>
  <c r="QO109" i="7"/>
  <c r="QQ109" i="7" s="1"/>
  <c r="QO107" i="7"/>
  <c r="QQ107" i="7" s="1"/>
  <c r="QO105" i="7"/>
  <c r="QQ105" i="7" s="1"/>
  <c r="QO103" i="7"/>
  <c r="QQ103" i="7" s="1"/>
  <c r="QO101" i="7"/>
  <c r="QQ101" i="7" s="1"/>
  <c r="QO99" i="7"/>
  <c r="QQ99" i="7" s="1"/>
  <c r="QO97" i="7"/>
  <c r="QQ97" i="7" s="1"/>
  <c r="QO95" i="7"/>
  <c r="QQ95" i="7" s="1"/>
  <c r="QO93" i="7"/>
  <c r="QQ93" i="7" s="1"/>
  <c r="QO91" i="7"/>
  <c r="QQ91" i="7" s="1"/>
  <c r="QO89" i="7"/>
  <c r="QQ89" i="7" s="1"/>
  <c r="QO87" i="7"/>
  <c r="QQ87" i="7" s="1"/>
  <c r="QO85" i="7"/>
  <c r="QQ85" i="7" s="1"/>
  <c r="QO83" i="7"/>
  <c r="QQ83" i="7" s="1"/>
  <c r="QO81" i="7"/>
  <c r="QQ81" i="7" s="1"/>
  <c r="QO79" i="7"/>
  <c r="QQ79" i="7" s="1"/>
  <c r="QO77" i="7"/>
  <c r="QQ77" i="7" s="1"/>
  <c r="QO75" i="7"/>
  <c r="QQ75" i="7" s="1"/>
  <c r="QO73" i="7"/>
  <c r="QQ73" i="7" s="1"/>
  <c r="QO71" i="7"/>
  <c r="QQ71" i="7" s="1"/>
  <c r="QO69" i="7"/>
  <c r="QQ69" i="7" s="1"/>
  <c r="QO67" i="7"/>
  <c r="QQ67" i="7" s="1"/>
  <c r="QO65" i="7"/>
  <c r="QQ65" i="7" s="1"/>
  <c r="QO63" i="7"/>
  <c r="QQ63" i="7" s="1"/>
  <c r="QO61" i="7"/>
  <c r="QQ61" i="7" s="1"/>
  <c r="QO59" i="7"/>
  <c r="QQ59" i="7" s="1"/>
  <c r="QO57" i="7"/>
  <c r="QQ57" i="7" s="1"/>
  <c r="QO55" i="7"/>
  <c r="QQ55" i="7" s="1"/>
  <c r="QO53" i="7"/>
  <c r="QQ53" i="7" s="1"/>
  <c r="QO51" i="7"/>
  <c r="QQ51" i="7" s="1"/>
  <c r="QO49" i="7"/>
  <c r="QQ49" i="7" s="1"/>
  <c r="QO47" i="7"/>
  <c r="QQ47" i="7" s="1"/>
  <c r="QP427" i="7"/>
  <c r="QP425" i="7"/>
  <c r="QP423" i="7"/>
  <c r="QP421" i="7"/>
  <c r="QP419" i="7"/>
  <c r="QP417" i="7"/>
  <c r="QP415" i="7"/>
  <c r="QP413" i="7"/>
  <c r="QP411" i="7"/>
  <c r="QP409" i="7"/>
  <c r="QP407" i="7"/>
  <c r="QP405" i="7"/>
  <c r="QO426" i="7"/>
  <c r="QQ426" i="7" s="1"/>
  <c r="QO424" i="7"/>
  <c r="QQ424" i="7" s="1"/>
  <c r="QO422" i="7"/>
  <c r="QQ422" i="7" s="1"/>
  <c r="QO420" i="7"/>
  <c r="QQ420" i="7" s="1"/>
  <c r="QO418" i="7"/>
  <c r="QQ418" i="7" s="1"/>
  <c r="QO416" i="7"/>
  <c r="QQ416" i="7" s="1"/>
  <c r="QO414" i="7"/>
  <c r="QQ414" i="7" s="1"/>
  <c r="QO412" i="7"/>
  <c r="QQ412" i="7" s="1"/>
  <c r="QO410" i="7"/>
  <c r="QQ410" i="7" s="1"/>
  <c r="QO408" i="7"/>
  <c r="QQ408" i="7" s="1"/>
  <c r="QO406" i="7"/>
  <c r="QQ406" i="7" s="1"/>
  <c r="QO404" i="7"/>
  <c r="QQ404" i="7" s="1"/>
  <c r="QO402" i="7"/>
  <c r="QQ402" i="7" s="1"/>
  <c r="QO400" i="7"/>
  <c r="QQ400" i="7" s="1"/>
  <c r="QO398" i="7"/>
  <c r="QQ398" i="7" s="1"/>
  <c r="QO396" i="7"/>
  <c r="QQ396" i="7" s="1"/>
  <c r="QO394" i="7"/>
  <c r="QQ394" i="7" s="1"/>
  <c r="QO392" i="7"/>
  <c r="QQ392" i="7" s="1"/>
  <c r="QO390" i="7"/>
  <c r="QQ390" i="7" s="1"/>
  <c r="QO388" i="7"/>
  <c r="QQ388" i="7" s="1"/>
  <c r="QO386" i="7"/>
  <c r="QQ386" i="7" s="1"/>
  <c r="QO384" i="7"/>
  <c r="QQ384" i="7" s="1"/>
  <c r="QO382" i="7"/>
  <c r="QQ382" i="7" s="1"/>
  <c r="QO380" i="7"/>
  <c r="QQ380" i="7" s="1"/>
  <c r="QO378" i="7"/>
  <c r="QQ378" i="7" s="1"/>
  <c r="QO376" i="7"/>
  <c r="QQ376" i="7" s="1"/>
  <c r="QO374" i="7"/>
  <c r="QQ374" i="7" s="1"/>
  <c r="QO372" i="7"/>
  <c r="QQ372" i="7" s="1"/>
  <c r="QO370" i="7"/>
  <c r="QQ370" i="7" s="1"/>
  <c r="QO368" i="7"/>
  <c r="QQ368" i="7" s="1"/>
  <c r="QO366" i="7"/>
  <c r="QQ366" i="7" s="1"/>
  <c r="QO364" i="7"/>
  <c r="QQ364" i="7" s="1"/>
  <c r="QO362" i="7"/>
  <c r="QQ362" i="7" s="1"/>
  <c r="QO360" i="7"/>
  <c r="QQ360" i="7" s="1"/>
  <c r="QO358" i="7"/>
  <c r="QQ358" i="7" s="1"/>
  <c r="QO356" i="7"/>
  <c r="QQ356" i="7" s="1"/>
  <c r="QO354" i="7"/>
  <c r="QQ354" i="7" s="1"/>
  <c r="QO352" i="7"/>
  <c r="QQ352" i="7" s="1"/>
  <c r="QO350" i="7"/>
  <c r="QQ350" i="7" s="1"/>
  <c r="QO348" i="7"/>
  <c r="QQ348" i="7" s="1"/>
  <c r="QO346" i="7"/>
  <c r="QQ346" i="7" s="1"/>
  <c r="QO344" i="7"/>
  <c r="QQ344" i="7" s="1"/>
  <c r="QP404" i="7"/>
  <c r="QP400" i="7"/>
  <c r="QP396" i="7"/>
  <c r="QP392" i="7"/>
  <c r="QP388" i="7"/>
  <c r="QP384" i="7"/>
  <c r="QP380" i="7"/>
  <c r="QP376" i="7"/>
  <c r="QP372" i="7"/>
  <c r="QP368" i="7"/>
  <c r="QP364" i="7"/>
  <c r="QP360" i="7"/>
  <c r="QP356" i="7"/>
  <c r="QP352" i="7"/>
  <c r="QP348" i="7"/>
  <c r="QP344" i="7"/>
  <c r="QP341" i="7"/>
  <c r="QP339" i="7"/>
  <c r="QP337" i="7"/>
  <c r="QP335" i="7"/>
  <c r="QP333" i="7"/>
  <c r="QP331" i="7"/>
  <c r="QP329" i="7"/>
  <c r="QP327" i="7"/>
  <c r="QP325" i="7"/>
  <c r="QP323" i="7"/>
  <c r="QP321" i="7"/>
  <c r="QP319" i="7"/>
  <c r="QP317" i="7"/>
  <c r="QP315" i="7"/>
  <c r="QP313" i="7"/>
  <c r="QP311" i="7"/>
  <c r="QP309" i="7"/>
  <c r="QP307" i="7"/>
  <c r="QP305" i="7"/>
  <c r="QP303" i="7"/>
  <c r="QP301" i="7"/>
  <c r="QP299" i="7"/>
  <c r="QP297" i="7"/>
  <c r="QP295" i="7"/>
  <c r="QP293" i="7"/>
  <c r="QP291" i="7"/>
  <c r="QP289" i="7"/>
  <c r="QP401" i="7"/>
  <c r="QP397" i="7"/>
  <c r="QP393" i="7"/>
  <c r="QP389" i="7"/>
  <c r="QP385" i="7"/>
  <c r="QP381" i="7"/>
  <c r="QP377" i="7"/>
  <c r="QP373" i="7"/>
  <c r="QP369" i="7"/>
  <c r="QP365" i="7"/>
  <c r="QP361" i="7"/>
  <c r="QP357" i="7"/>
  <c r="QP353" i="7"/>
  <c r="QP349" i="7"/>
  <c r="QP345" i="7"/>
  <c r="QO342" i="7"/>
  <c r="QQ342" i="7" s="1"/>
  <c r="QO340" i="7"/>
  <c r="QQ340" i="7" s="1"/>
  <c r="QO338" i="7"/>
  <c r="QQ338" i="7" s="1"/>
  <c r="QO336" i="7"/>
  <c r="QQ336" i="7" s="1"/>
  <c r="QO334" i="7"/>
  <c r="QQ334" i="7" s="1"/>
  <c r="QO332" i="7"/>
  <c r="QQ332" i="7" s="1"/>
  <c r="QO330" i="7"/>
  <c r="QQ330" i="7" s="1"/>
  <c r="QO328" i="7"/>
  <c r="QQ328" i="7" s="1"/>
  <c r="QO326" i="7"/>
  <c r="QQ326" i="7" s="1"/>
  <c r="QO324" i="7"/>
  <c r="QQ324" i="7" s="1"/>
  <c r="QO322" i="7"/>
  <c r="QQ322" i="7" s="1"/>
  <c r="QO320" i="7"/>
  <c r="QQ320" i="7" s="1"/>
  <c r="QO318" i="7"/>
  <c r="QQ318" i="7" s="1"/>
  <c r="QO316" i="7"/>
  <c r="QQ316" i="7" s="1"/>
  <c r="QO314" i="7"/>
  <c r="QQ314" i="7" s="1"/>
  <c r="QO312" i="7"/>
  <c r="QQ312" i="7" s="1"/>
  <c r="QO310" i="7"/>
  <c r="QQ310" i="7" s="1"/>
  <c r="QO308" i="7"/>
  <c r="QQ308" i="7" s="1"/>
  <c r="QO306" i="7"/>
  <c r="QQ306" i="7" s="1"/>
  <c r="QO304" i="7"/>
  <c r="QQ304" i="7" s="1"/>
  <c r="QO302" i="7"/>
  <c r="QQ302" i="7" s="1"/>
  <c r="QO300" i="7"/>
  <c r="QQ300" i="7" s="1"/>
  <c r="QO298" i="7"/>
  <c r="QQ298" i="7" s="1"/>
  <c r="QO296" i="7"/>
  <c r="QQ296" i="7" s="1"/>
  <c r="QO294" i="7"/>
  <c r="QQ294" i="7" s="1"/>
  <c r="QO292" i="7"/>
  <c r="QQ292" i="7" s="1"/>
  <c r="QO290" i="7"/>
  <c r="QQ290" i="7" s="1"/>
  <c r="QO288" i="7"/>
  <c r="QQ288" i="7" s="1"/>
  <c r="QO286" i="7"/>
  <c r="QQ286" i="7" s="1"/>
  <c r="QO284" i="7"/>
  <c r="QQ284" i="7" s="1"/>
  <c r="QO282" i="7"/>
  <c r="QQ282" i="7" s="1"/>
  <c r="QO280" i="7"/>
  <c r="QQ280" i="7" s="1"/>
  <c r="QO278" i="7"/>
  <c r="QQ278" i="7" s="1"/>
  <c r="QO276" i="7"/>
  <c r="QQ276" i="7" s="1"/>
  <c r="QP286" i="7"/>
  <c r="QP282" i="7"/>
  <c r="QP278" i="7"/>
  <c r="QO275" i="7"/>
  <c r="QQ275" i="7" s="1"/>
  <c r="QO273" i="7"/>
  <c r="QQ273" i="7" s="1"/>
  <c r="QO271" i="7"/>
  <c r="QQ271" i="7" s="1"/>
  <c r="QO269" i="7"/>
  <c r="QQ269" i="7" s="1"/>
  <c r="QO267" i="7"/>
  <c r="QQ267" i="7" s="1"/>
  <c r="QO265" i="7"/>
  <c r="QQ265" i="7" s="1"/>
  <c r="QO263" i="7"/>
  <c r="QQ263" i="7" s="1"/>
  <c r="QO261" i="7"/>
  <c r="QQ261" i="7" s="1"/>
  <c r="QO259" i="7"/>
  <c r="QQ259" i="7" s="1"/>
  <c r="QO257" i="7"/>
  <c r="QQ257" i="7" s="1"/>
  <c r="QO255" i="7"/>
  <c r="QQ255" i="7" s="1"/>
  <c r="QO253" i="7"/>
  <c r="QQ253" i="7" s="1"/>
  <c r="QO251" i="7"/>
  <c r="QQ251" i="7" s="1"/>
  <c r="QO249" i="7"/>
  <c r="QQ249" i="7" s="1"/>
  <c r="QO247" i="7"/>
  <c r="QQ247" i="7" s="1"/>
  <c r="QO245" i="7"/>
  <c r="QQ245" i="7" s="1"/>
  <c r="QO243" i="7"/>
  <c r="QQ243" i="7" s="1"/>
  <c r="QO241" i="7"/>
  <c r="QQ241" i="7" s="1"/>
  <c r="QO239" i="7"/>
  <c r="QQ239" i="7" s="1"/>
  <c r="QO237" i="7"/>
  <c r="QQ237" i="7" s="1"/>
  <c r="QO235" i="7"/>
  <c r="QQ235" i="7" s="1"/>
  <c r="QO233" i="7"/>
  <c r="QQ233" i="7" s="1"/>
  <c r="QO231" i="7"/>
  <c r="QQ231" i="7" s="1"/>
  <c r="QO229" i="7"/>
  <c r="QQ229" i="7" s="1"/>
  <c r="QO227" i="7"/>
  <c r="QQ227" i="7" s="1"/>
  <c r="QO225" i="7"/>
  <c r="QQ225" i="7" s="1"/>
  <c r="QO223" i="7"/>
  <c r="QQ223" i="7" s="1"/>
  <c r="QO221" i="7"/>
  <c r="QQ221" i="7" s="1"/>
  <c r="QO219" i="7"/>
  <c r="QQ219" i="7" s="1"/>
  <c r="QO217" i="7"/>
  <c r="QQ217" i="7" s="1"/>
  <c r="QO215" i="7"/>
  <c r="QQ215" i="7" s="1"/>
  <c r="QO213" i="7"/>
  <c r="QQ213" i="7" s="1"/>
  <c r="QO211" i="7"/>
  <c r="QQ211" i="7" s="1"/>
  <c r="QO209" i="7"/>
  <c r="QQ209" i="7" s="1"/>
  <c r="QO207" i="7"/>
  <c r="QQ207" i="7" s="1"/>
  <c r="QO205" i="7"/>
  <c r="QQ205" i="7" s="1"/>
  <c r="QO203" i="7"/>
  <c r="QQ203" i="7" s="1"/>
  <c r="QO201" i="7"/>
  <c r="QQ201" i="7" s="1"/>
  <c r="QO199" i="7"/>
  <c r="QQ199" i="7" s="1"/>
  <c r="QO197" i="7"/>
  <c r="QQ197" i="7" s="1"/>
  <c r="QO195" i="7"/>
  <c r="QQ195" i="7" s="1"/>
  <c r="QO193" i="7"/>
  <c r="QQ193" i="7" s="1"/>
  <c r="QO191" i="7"/>
  <c r="QQ191" i="7" s="1"/>
  <c r="QO189" i="7"/>
  <c r="QQ189" i="7" s="1"/>
  <c r="QO187" i="7"/>
  <c r="QQ187" i="7" s="1"/>
  <c r="QO185" i="7"/>
  <c r="QQ185" i="7" s="1"/>
  <c r="QO183" i="7"/>
  <c r="QQ183" i="7" s="1"/>
  <c r="QO181" i="7"/>
  <c r="QQ181" i="7" s="1"/>
  <c r="QO179" i="7"/>
  <c r="QQ179" i="7" s="1"/>
  <c r="QO177" i="7"/>
  <c r="QQ177" i="7" s="1"/>
  <c r="QO175" i="7"/>
  <c r="QQ175" i="7" s="1"/>
  <c r="QO173" i="7"/>
  <c r="QQ173" i="7" s="1"/>
  <c r="QO171" i="7"/>
  <c r="QQ171" i="7" s="1"/>
  <c r="QO169" i="7"/>
  <c r="QQ169" i="7" s="1"/>
  <c r="QO167" i="7"/>
  <c r="QQ167" i="7" s="1"/>
  <c r="QO165" i="7"/>
  <c r="QQ165" i="7" s="1"/>
  <c r="QO163" i="7"/>
  <c r="QQ163" i="7" s="1"/>
  <c r="QO161" i="7"/>
  <c r="QQ161" i="7" s="1"/>
  <c r="QO159" i="7"/>
  <c r="QQ159" i="7" s="1"/>
  <c r="QO157" i="7"/>
  <c r="QQ157" i="7" s="1"/>
  <c r="QO155" i="7"/>
  <c r="QQ155" i="7" s="1"/>
  <c r="QO153" i="7"/>
  <c r="QQ153" i="7" s="1"/>
  <c r="QO151" i="7"/>
  <c r="QQ151" i="7" s="1"/>
  <c r="QO149" i="7"/>
  <c r="QQ149" i="7" s="1"/>
  <c r="QO147" i="7"/>
  <c r="QQ147" i="7" s="1"/>
  <c r="QO145" i="7"/>
  <c r="QQ145" i="7" s="1"/>
  <c r="QO143" i="7"/>
  <c r="QQ143" i="7" s="1"/>
  <c r="QO141" i="7"/>
  <c r="QQ141" i="7" s="1"/>
  <c r="QO139" i="7"/>
  <c r="QQ139" i="7" s="1"/>
  <c r="QO137" i="7"/>
  <c r="QQ137" i="7" s="1"/>
  <c r="QO135" i="7"/>
  <c r="QQ135" i="7" s="1"/>
  <c r="QO133" i="7"/>
  <c r="QQ133" i="7" s="1"/>
  <c r="QO131" i="7"/>
  <c r="QQ131" i="7" s="1"/>
  <c r="QO129" i="7"/>
  <c r="QQ129" i="7" s="1"/>
  <c r="QO127" i="7"/>
  <c r="QQ127" i="7" s="1"/>
  <c r="QO125" i="7"/>
  <c r="QQ125" i="7" s="1"/>
  <c r="QO123" i="7"/>
  <c r="QQ123" i="7" s="1"/>
  <c r="QO121" i="7"/>
  <c r="QQ121" i="7" s="1"/>
  <c r="QO119" i="7"/>
  <c r="QQ119" i="7" s="1"/>
  <c r="QO117" i="7"/>
  <c r="QQ117" i="7" s="1"/>
  <c r="QO115" i="7"/>
  <c r="QQ115" i="7" s="1"/>
  <c r="QO113" i="7"/>
  <c r="QQ113" i="7" s="1"/>
  <c r="QP283" i="7"/>
  <c r="QP275" i="7"/>
  <c r="QP271" i="7"/>
  <c r="QP267" i="7"/>
  <c r="QP263" i="7"/>
  <c r="QP259" i="7"/>
  <c r="QP255" i="7"/>
  <c r="QP251" i="7"/>
  <c r="QP247" i="7"/>
  <c r="QP243" i="7"/>
  <c r="QP239" i="7"/>
  <c r="QP235" i="7"/>
  <c r="QP231" i="7"/>
  <c r="QP227" i="7"/>
  <c r="QP223" i="7"/>
  <c r="QP219" i="7"/>
  <c r="QP215" i="7"/>
  <c r="QP211" i="7"/>
  <c r="QP207" i="7"/>
  <c r="QP203" i="7"/>
  <c r="QP199" i="7"/>
  <c r="QP195" i="7"/>
  <c r="QP191" i="7"/>
  <c r="QP187" i="7"/>
  <c r="QP183" i="7"/>
  <c r="QP179" i="7"/>
  <c r="QP175" i="7"/>
  <c r="QP171" i="7"/>
  <c r="QP167" i="7"/>
  <c r="QP163" i="7"/>
  <c r="QP159" i="7"/>
  <c r="QP155" i="7"/>
  <c r="QP151" i="7"/>
  <c r="QP147" i="7"/>
  <c r="QP143" i="7"/>
  <c r="QP139" i="7"/>
  <c r="QP135" i="7"/>
  <c r="QP131" i="7"/>
  <c r="QP127" i="7"/>
  <c r="QP123" i="7"/>
  <c r="QP119" i="7"/>
  <c r="QP115" i="7"/>
  <c r="QO112" i="7"/>
  <c r="QQ112" i="7" s="1"/>
  <c r="QO110" i="7"/>
  <c r="QQ110" i="7" s="1"/>
  <c r="QO108" i="7"/>
  <c r="QQ108" i="7" s="1"/>
  <c r="QO104" i="7"/>
  <c r="QQ104" i="7" s="1"/>
  <c r="QO100" i="7"/>
  <c r="QQ100" i="7" s="1"/>
  <c r="QO96" i="7"/>
  <c r="QQ96" i="7" s="1"/>
  <c r="QO92" i="7"/>
  <c r="QQ92" i="7" s="1"/>
  <c r="QO88" i="7"/>
  <c r="QQ88" i="7" s="1"/>
  <c r="QO84" i="7"/>
  <c r="QQ84" i="7" s="1"/>
  <c r="QO80" i="7"/>
  <c r="QQ80" i="7" s="1"/>
  <c r="QO76" i="7"/>
  <c r="QQ76" i="7" s="1"/>
  <c r="QO72" i="7"/>
  <c r="QQ72" i="7" s="1"/>
  <c r="QO68" i="7"/>
  <c r="QQ68" i="7" s="1"/>
  <c r="QO64" i="7"/>
  <c r="QQ64" i="7" s="1"/>
  <c r="QO60" i="7"/>
  <c r="QQ60" i="7" s="1"/>
  <c r="QO56" i="7"/>
  <c r="QQ56" i="7" s="1"/>
  <c r="QO52" i="7"/>
  <c r="QQ52" i="7" s="1"/>
  <c r="QO48" i="7"/>
  <c r="QQ48" i="7" s="1"/>
  <c r="QO45" i="7"/>
  <c r="QQ45" i="7" s="1"/>
  <c r="QO43" i="7"/>
  <c r="QQ43" i="7" s="1"/>
  <c r="QO41" i="7"/>
  <c r="QQ41" i="7" s="1"/>
  <c r="QO39" i="7"/>
  <c r="QQ39" i="7" s="1"/>
  <c r="QO37" i="7"/>
  <c r="QQ37" i="7" s="1"/>
  <c r="QO35" i="7"/>
  <c r="QQ35" i="7" s="1"/>
  <c r="QO33" i="7"/>
  <c r="QQ33" i="7" s="1"/>
  <c r="QO31" i="7"/>
  <c r="QQ31" i="7" s="1"/>
  <c r="QO29" i="7"/>
  <c r="QO27" i="7"/>
  <c r="QO25" i="7"/>
  <c r="QO23" i="7"/>
  <c r="QO21" i="7"/>
  <c r="QO19" i="7"/>
  <c r="QO17" i="7"/>
  <c r="QO15" i="7"/>
  <c r="QO13" i="7"/>
  <c r="QP260" i="7"/>
  <c r="QP232" i="7"/>
  <c r="QP220" i="7"/>
  <c r="QP212" i="7"/>
  <c r="QP200" i="7"/>
  <c r="QP188" i="7"/>
  <c r="QP176" i="7"/>
  <c r="QP168" i="7"/>
  <c r="QP160" i="7"/>
  <c r="QP152" i="7"/>
  <c r="QP140" i="7"/>
  <c r="QP132" i="7"/>
  <c r="QP124" i="7"/>
  <c r="QP112" i="7"/>
  <c r="QP108" i="7"/>
  <c r="QP104" i="7"/>
  <c r="QP100" i="7"/>
  <c r="QP96" i="7"/>
  <c r="QP92" i="7"/>
  <c r="QP88" i="7"/>
  <c r="QP84" i="7"/>
  <c r="QP80" i="7"/>
  <c r="QP76" i="7"/>
  <c r="QP72" i="7"/>
  <c r="QP68" i="7"/>
  <c r="QP64" i="7"/>
  <c r="QP60" i="7"/>
  <c r="QP54" i="7"/>
  <c r="QP50" i="7"/>
  <c r="QP43" i="7"/>
  <c r="QP35" i="7"/>
  <c r="QP27" i="7"/>
  <c r="QP19" i="7"/>
  <c r="QP11" i="7"/>
  <c r="QP44" i="7"/>
  <c r="QP36" i="7"/>
  <c r="QP28" i="7"/>
  <c r="QP16" i="7"/>
  <c r="QP8" i="7"/>
  <c r="QO3" i="7"/>
  <c r="QO106" i="7"/>
  <c r="QQ106" i="7" s="1"/>
  <c r="QO102" i="7"/>
  <c r="QQ102" i="7" s="1"/>
  <c r="QO98" i="7"/>
  <c r="QQ98" i="7" s="1"/>
  <c r="QO94" i="7"/>
  <c r="QQ94" i="7" s="1"/>
  <c r="QO90" i="7"/>
  <c r="QQ90" i="7" s="1"/>
  <c r="QO86" i="7"/>
  <c r="QQ86" i="7" s="1"/>
  <c r="QO82" i="7"/>
  <c r="QQ82" i="7" s="1"/>
  <c r="QO78" i="7"/>
  <c r="QQ78" i="7" s="1"/>
  <c r="QO74" i="7"/>
  <c r="QQ74" i="7" s="1"/>
  <c r="QO70" i="7"/>
  <c r="QQ70" i="7" s="1"/>
  <c r="QO66" i="7"/>
  <c r="QQ66" i="7" s="1"/>
  <c r="QO62" i="7"/>
  <c r="QQ62" i="7" s="1"/>
  <c r="QO58" i="7"/>
  <c r="QQ58" i="7" s="1"/>
  <c r="QO54" i="7"/>
  <c r="QQ54" i="7" s="1"/>
  <c r="QO50" i="7"/>
  <c r="QQ50" i="7" s="1"/>
  <c r="QO46" i="7"/>
  <c r="QQ46" i="7" s="1"/>
  <c r="QO44" i="7"/>
  <c r="QQ44" i="7" s="1"/>
  <c r="QO42" i="7"/>
  <c r="QQ42" i="7" s="1"/>
  <c r="QO40" i="7"/>
  <c r="QQ40" i="7" s="1"/>
  <c r="QO38" i="7"/>
  <c r="QQ38" i="7" s="1"/>
  <c r="QO36" i="7"/>
  <c r="QQ36" i="7" s="1"/>
  <c r="QO34" i="7"/>
  <c r="QQ34" i="7" s="1"/>
  <c r="QO32" i="7"/>
  <c r="QQ32" i="7" s="1"/>
  <c r="QO30" i="7"/>
  <c r="QO28" i="7"/>
  <c r="QQ28" i="7" s="1"/>
  <c r="QO26" i="7"/>
  <c r="QO24" i="7"/>
  <c r="QO22" i="7"/>
  <c r="QO20" i="7"/>
  <c r="QO18" i="7"/>
  <c r="QO16" i="7"/>
  <c r="QO14" i="7"/>
  <c r="QO12" i="7"/>
  <c r="QO10" i="7"/>
  <c r="QO8" i="7"/>
  <c r="QQ8" i="7" s="1"/>
  <c r="QO6" i="7"/>
  <c r="QO4" i="7"/>
  <c r="QP281" i="7"/>
  <c r="QP274" i="7"/>
  <c r="QP270" i="7"/>
  <c r="QP266" i="7"/>
  <c r="QP262" i="7"/>
  <c r="QP258" i="7"/>
  <c r="QP254" i="7"/>
  <c r="QP250" i="7"/>
  <c r="QP246" i="7"/>
  <c r="QP242" i="7"/>
  <c r="QP238" i="7"/>
  <c r="QP234" i="7"/>
  <c r="QP230" i="7"/>
  <c r="QP226" i="7"/>
  <c r="QP222" i="7"/>
  <c r="QP218" i="7"/>
  <c r="QP214" i="7"/>
  <c r="QP210" i="7"/>
  <c r="QP206" i="7"/>
  <c r="QP202" i="7"/>
  <c r="QP198" i="7"/>
  <c r="QP194" i="7"/>
  <c r="QP190" i="7"/>
  <c r="QP186" i="7"/>
  <c r="QP182" i="7"/>
  <c r="QP178" i="7"/>
  <c r="QP174" i="7"/>
  <c r="QP170" i="7"/>
  <c r="QP166" i="7"/>
  <c r="QP162" i="7"/>
  <c r="QP158" i="7"/>
  <c r="QP154" i="7"/>
  <c r="QP150" i="7"/>
  <c r="QP146" i="7"/>
  <c r="QP142" i="7"/>
  <c r="QP138" i="7"/>
  <c r="QP134" i="7"/>
  <c r="QP130" i="7"/>
  <c r="QP126" i="7"/>
  <c r="QP122" i="7"/>
  <c r="QP118" i="7"/>
  <c r="QP114" i="7"/>
  <c r="QP111" i="7"/>
  <c r="QP109" i="7"/>
  <c r="QP107" i="7"/>
  <c r="QP105" i="7"/>
  <c r="QP103" i="7"/>
  <c r="QP101" i="7"/>
  <c r="QP99" i="7"/>
  <c r="QP97" i="7"/>
  <c r="QP95" i="7"/>
  <c r="QP93" i="7"/>
  <c r="QP91" i="7"/>
  <c r="QP89" i="7"/>
  <c r="QP87" i="7"/>
  <c r="QP85" i="7"/>
  <c r="QP83" i="7"/>
  <c r="QP81" i="7"/>
  <c r="QP79" i="7"/>
  <c r="QP77" i="7"/>
  <c r="QP75" i="7"/>
  <c r="QP73" i="7"/>
  <c r="QP71" i="7"/>
  <c r="QP69" i="7"/>
  <c r="QP67" i="7"/>
  <c r="QP65" i="7"/>
  <c r="QP63" i="7"/>
  <c r="QP61" i="7"/>
  <c r="QP59" i="7"/>
  <c r="QP57" i="7"/>
  <c r="QP55" i="7"/>
  <c r="QP53" i="7"/>
  <c r="QP51" i="7"/>
  <c r="QP49" i="7"/>
  <c r="QP45" i="7"/>
  <c r="QP41" i="7"/>
  <c r="QP37" i="7"/>
  <c r="QP33" i="7"/>
  <c r="QP29" i="7"/>
  <c r="QP25" i="7"/>
  <c r="QP21" i="7"/>
  <c r="QP17" i="7"/>
  <c r="QP13" i="7"/>
  <c r="QP9" i="7"/>
  <c r="QP5" i="7"/>
  <c r="QP46" i="7"/>
  <c r="QP42" i="7"/>
  <c r="QP38" i="7"/>
  <c r="QP34" i="7"/>
  <c r="QP30" i="7"/>
  <c r="QP26" i="7"/>
  <c r="QP22" i="7"/>
  <c r="QP18" i="7"/>
  <c r="QP14" i="7"/>
  <c r="QP10" i="7"/>
  <c r="QP6" i="7"/>
  <c r="QP3" i="7"/>
  <c r="QO11" i="7"/>
  <c r="QO9" i="7"/>
  <c r="QO7" i="7"/>
  <c r="QO5" i="7"/>
  <c r="QQ5" i="7" s="1"/>
  <c r="QP285" i="7"/>
  <c r="QP277" i="7"/>
  <c r="QP272" i="7"/>
  <c r="QP268" i="7"/>
  <c r="QP264" i="7"/>
  <c r="QP256" i="7"/>
  <c r="QP252" i="7"/>
  <c r="QP248" i="7"/>
  <c r="QP244" i="7"/>
  <c r="QP240" i="7"/>
  <c r="QP236" i="7"/>
  <c r="QP228" i="7"/>
  <c r="QP224" i="7"/>
  <c r="QP216" i="7"/>
  <c r="QP208" i="7"/>
  <c r="QP204" i="7"/>
  <c r="QP196" i="7"/>
  <c r="QP192" i="7"/>
  <c r="QP184" i="7"/>
  <c r="QP180" i="7"/>
  <c r="QP172" i="7"/>
  <c r="QP164" i="7"/>
  <c r="QP156" i="7"/>
  <c r="QP148" i="7"/>
  <c r="QP144" i="7"/>
  <c r="QP136" i="7"/>
  <c r="QP128" i="7"/>
  <c r="QP120" i="7"/>
  <c r="QP116" i="7"/>
  <c r="QP110" i="7"/>
  <c r="QP106" i="7"/>
  <c r="QP102" i="7"/>
  <c r="QP98" i="7"/>
  <c r="QP94" i="7"/>
  <c r="QP90" i="7"/>
  <c r="QP86" i="7"/>
  <c r="QP82" i="7"/>
  <c r="QP78" i="7"/>
  <c r="QP74" i="7"/>
  <c r="QP70" i="7"/>
  <c r="QP66" i="7"/>
  <c r="QP62" i="7"/>
  <c r="QP58" i="7"/>
  <c r="QP56" i="7"/>
  <c r="QP52" i="7"/>
  <c r="QP47" i="7"/>
  <c r="QP39" i="7"/>
  <c r="QP31" i="7"/>
  <c r="QP23" i="7"/>
  <c r="QP15" i="7"/>
  <c r="QP7" i="7"/>
  <c r="QP48" i="7"/>
  <c r="QP40" i="7"/>
  <c r="QP32" i="7"/>
  <c r="QP24" i="7"/>
  <c r="QP20" i="7"/>
  <c r="QP12" i="7"/>
  <c r="QP4" i="7"/>
  <c r="M44" i="7" l="1"/>
  <c r="L45" i="7"/>
  <c r="K87" i="7"/>
  <c r="QQ30" i="7"/>
  <c r="QQ29" i="7"/>
  <c r="QQ26" i="7"/>
  <c r="QQ27" i="7"/>
  <c r="QQ22" i="7"/>
  <c r="QQ21" i="7"/>
  <c r="QQ25" i="7"/>
  <c r="QQ20" i="7"/>
  <c r="QQ24" i="7"/>
  <c r="QQ19" i="7"/>
  <c r="QQ23" i="7"/>
  <c r="QQ16" i="7"/>
  <c r="QQ18" i="7"/>
  <c r="QQ17" i="7"/>
  <c r="QQ11" i="7"/>
  <c r="QQ15" i="7"/>
  <c r="QQ4" i="7"/>
  <c r="QQ7" i="7"/>
  <c r="QQ9" i="7"/>
  <c r="QQ6" i="7"/>
  <c r="QQ10" i="7"/>
  <c r="QQ14" i="7"/>
  <c r="QQ3" i="7"/>
  <c r="QQ13" i="7"/>
  <c r="QQ12" i="7"/>
  <c r="K88" i="7" l="1"/>
  <c r="K89" i="7" s="1"/>
  <c r="L46" i="7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M45" i="7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CM3" i="1"/>
  <c r="L82" i="7" l="1"/>
  <c r="L83" i="7" s="1"/>
  <c r="L84" i="7" s="1"/>
  <c r="M81" i="7"/>
  <c r="K90" i="7"/>
  <c r="M82" i="7" l="1"/>
  <c r="M83" i="7" s="1"/>
  <c r="M84" i="7" s="1"/>
  <c r="K91" i="7"/>
  <c r="L85" i="7"/>
  <c r="M85" i="7" l="1"/>
  <c r="L86" i="7"/>
  <c r="K92" i="7"/>
  <c r="K93" i="7" l="1"/>
  <c r="M86" i="7"/>
  <c r="L87" i="7"/>
  <c r="L88" i="7" l="1"/>
  <c r="L89" i="7" s="1"/>
  <c r="M87" i="7"/>
  <c r="M88" i="7" s="1"/>
  <c r="K94" i="7"/>
  <c r="K95" i="7" l="1"/>
  <c r="M89" i="7"/>
  <c r="L90" i="7"/>
  <c r="M90" i="7" l="1"/>
  <c r="L91" i="7"/>
  <c r="K96" i="7"/>
  <c r="M91" i="7" l="1"/>
  <c r="L92" i="7"/>
  <c r="K97" i="7"/>
  <c r="K98" i="7" l="1"/>
  <c r="M92" i="7"/>
  <c r="L93" i="7"/>
  <c r="M93" i="7" l="1"/>
  <c r="L94" i="7"/>
  <c r="K99" i="7"/>
  <c r="K100" i="7" l="1"/>
  <c r="M94" i="7"/>
  <c r="L95" i="7"/>
  <c r="M95" i="7" l="1"/>
  <c r="L96" i="7"/>
  <c r="K101" i="7"/>
  <c r="M96" i="7" l="1"/>
  <c r="L97" i="7"/>
  <c r="K102" i="7"/>
  <c r="M97" i="7" l="1"/>
  <c r="L98" i="7"/>
  <c r="K103" i="7"/>
  <c r="K104" i="7" l="1"/>
  <c r="M98" i="7"/>
  <c r="L99" i="7"/>
  <c r="M99" i="7" l="1"/>
  <c r="L100" i="7"/>
  <c r="K105" i="7"/>
  <c r="M100" i="7" l="1"/>
  <c r="L101" i="7"/>
  <c r="K106" i="7"/>
  <c r="K107" i="7" l="1"/>
  <c r="M101" i="7"/>
  <c r="L102" i="7"/>
  <c r="M102" i="7" l="1"/>
  <c r="L103" i="7"/>
  <c r="K108" i="7"/>
  <c r="K109" i="7" l="1"/>
  <c r="M103" i="7"/>
  <c r="L104" i="7"/>
  <c r="M104" i="7" l="1"/>
  <c r="L105" i="7"/>
  <c r="K110" i="7"/>
  <c r="K111" i="7" l="1"/>
  <c r="M105" i="7"/>
  <c r="L106" i="7"/>
  <c r="M106" i="7" l="1"/>
  <c r="L107" i="7"/>
  <c r="K112" i="7"/>
  <c r="K113" i="7" l="1"/>
  <c r="M107" i="7"/>
  <c r="L108" i="7"/>
  <c r="M108" i="7" l="1"/>
  <c r="L109" i="7"/>
  <c r="K114" i="7"/>
  <c r="K115" i="7" l="1"/>
  <c r="M109" i="7"/>
  <c r="L110" i="7"/>
  <c r="M110" i="7" l="1"/>
  <c r="L111" i="7"/>
  <c r="K116" i="7"/>
  <c r="K117" i="7" l="1"/>
  <c r="M111" i="7"/>
  <c r="L112" i="7"/>
  <c r="M112" i="7" l="1"/>
  <c r="L113" i="7"/>
  <c r="K118" i="7"/>
  <c r="K119" i="7" l="1"/>
  <c r="M113" i="7"/>
  <c r="L114" i="7"/>
  <c r="M114" i="7" l="1"/>
  <c r="L115" i="7"/>
  <c r="K120" i="7"/>
  <c r="K121" i="7" l="1"/>
  <c r="M115" i="7"/>
  <c r="L116" i="7"/>
  <c r="M116" i="7" l="1"/>
  <c r="L117" i="7"/>
  <c r="K122" i="7"/>
  <c r="K123" i="7" l="1"/>
  <c r="M117" i="7"/>
  <c r="L118" i="7"/>
  <c r="M118" i="7" l="1"/>
  <c r="L119" i="7"/>
  <c r="K124" i="7"/>
  <c r="K125" i="7" l="1"/>
  <c r="M119" i="7"/>
  <c r="L120" i="7"/>
  <c r="M120" i="7" l="1"/>
  <c r="L121" i="7"/>
  <c r="K126" i="7"/>
  <c r="K127" i="7" l="1"/>
  <c r="M121" i="7"/>
  <c r="L122" i="7"/>
  <c r="M122" i="7" l="1"/>
  <c r="L123" i="7"/>
  <c r="K128" i="7"/>
  <c r="K129" i="7" l="1"/>
  <c r="M123" i="7"/>
  <c r="L124" i="7"/>
  <c r="M124" i="7" l="1"/>
  <c r="L125" i="7"/>
  <c r="K130" i="7"/>
  <c r="M125" i="7" l="1"/>
  <c r="L126" i="7"/>
  <c r="K131" i="7"/>
  <c r="M126" i="7" l="1"/>
  <c r="L127" i="7"/>
  <c r="K132" i="7"/>
  <c r="K133" i="7" l="1"/>
  <c r="M127" i="7"/>
  <c r="L128" i="7"/>
  <c r="M128" i="7" l="1"/>
  <c r="L129" i="7"/>
  <c r="K134" i="7"/>
  <c r="M129" i="7" l="1"/>
  <c r="L130" i="7"/>
  <c r="K135" i="7"/>
  <c r="K136" i="7" s="1"/>
  <c r="M130" i="7" l="1"/>
  <c r="L131" i="7"/>
  <c r="K137" i="7"/>
  <c r="M131" i="7" l="1"/>
  <c r="L132" i="7"/>
  <c r="K138" i="7"/>
  <c r="K139" i="7" s="1"/>
  <c r="K140" i="7" s="1"/>
  <c r="K141" i="7" l="1"/>
  <c r="M132" i="7"/>
  <c r="L133" i="7"/>
  <c r="K142" i="7" l="1"/>
  <c r="M133" i="7"/>
  <c r="L134" i="7"/>
  <c r="K143" i="7" l="1"/>
  <c r="L135" i="7"/>
  <c r="L136" i="7" s="1"/>
  <c r="M134" i="7"/>
  <c r="M135" i="7" s="1"/>
  <c r="M136" i="7" l="1"/>
  <c r="L137" i="7"/>
  <c r="K144" i="7"/>
  <c r="K145" i="7" l="1"/>
  <c r="L138" i="7"/>
  <c r="L139" i="7" s="1"/>
  <c r="L140" i="7" s="1"/>
  <c r="M137" i="7"/>
  <c r="M138" i="7" s="1"/>
  <c r="M139" i="7" s="1"/>
  <c r="M140" i="7" l="1"/>
  <c r="L141" i="7"/>
  <c r="K146" i="7"/>
  <c r="K147" i="7" l="1"/>
  <c r="M141" i="7"/>
  <c r="L142" i="7"/>
  <c r="M142" i="7" l="1"/>
  <c r="L143" i="7"/>
  <c r="K148" i="7"/>
  <c r="K149" i="7" s="1"/>
  <c r="K150" i="7" l="1"/>
  <c r="M143" i="7"/>
  <c r="L144" i="7"/>
  <c r="M144" i="7" l="1"/>
  <c r="L145" i="7"/>
  <c r="K151" i="7"/>
  <c r="M145" i="7" l="1"/>
  <c r="L146" i="7"/>
  <c r="K152" i="7"/>
  <c r="M146" i="7" l="1"/>
  <c r="L147" i="7"/>
  <c r="K153" i="7"/>
  <c r="K154" i="7" s="1"/>
  <c r="L148" i="7" l="1"/>
  <c r="L149" i="7" s="1"/>
  <c r="M147" i="7"/>
  <c r="M148" i="7" s="1"/>
  <c r="K155" i="7"/>
  <c r="K156" i="7" l="1"/>
  <c r="K157" i="7" s="1"/>
  <c r="M149" i="7"/>
  <c r="L150" i="7"/>
  <c r="K158" i="7" l="1"/>
  <c r="K159" i="7" s="1"/>
  <c r="M150" i="7"/>
  <c r="L151" i="7"/>
  <c r="M151" i="7" l="1"/>
  <c r="L152" i="7"/>
  <c r="K160" i="7"/>
  <c r="L153" i="7" l="1"/>
  <c r="L154" i="7" s="1"/>
  <c r="M152" i="7"/>
  <c r="M153" i="7" s="1"/>
  <c r="K161" i="7"/>
  <c r="K162" i="7" l="1"/>
  <c r="K163" i="7" s="1"/>
  <c r="K164" i="7" s="1"/>
  <c r="M154" i="7"/>
  <c r="L155" i="7"/>
  <c r="K165" i="7" l="1"/>
  <c r="K166" i="7" s="1"/>
  <c r="L156" i="7"/>
  <c r="L157" i="7" s="1"/>
  <c r="M155" i="7"/>
  <c r="M156" i="7" s="1"/>
  <c r="L158" i="7" l="1"/>
  <c r="L159" i="7" s="1"/>
  <c r="M157" i="7"/>
  <c r="M158" i="7" s="1"/>
  <c r="K167" i="7"/>
  <c r="K168" i="7" l="1"/>
  <c r="M159" i="7"/>
  <c r="L160" i="7"/>
  <c r="K169" i="7" l="1"/>
  <c r="M160" i="7"/>
  <c r="L161" i="7"/>
  <c r="K170" i="7" l="1"/>
  <c r="K171" i="7" s="1"/>
  <c r="L162" i="7"/>
  <c r="L163" i="7" s="1"/>
  <c r="L164" i="7" s="1"/>
  <c r="M161" i="7"/>
  <c r="M162" i="7" s="1"/>
  <c r="M163" i="7" s="1"/>
  <c r="L165" i="7" l="1"/>
  <c r="L166" i="7" s="1"/>
  <c r="M164" i="7"/>
  <c r="M165" i="7" s="1"/>
  <c r="K172" i="7"/>
  <c r="K173" i="7" l="1"/>
  <c r="M166" i="7"/>
  <c r="L167" i="7"/>
  <c r="M167" i="7" l="1"/>
  <c r="L168" i="7"/>
  <c r="K174" i="7"/>
  <c r="K175" i="7" s="1"/>
  <c r="K176" i="7" l="1"/>
  <c r="M168" i="7"/>
  <c r="L169" i="7"/>
  <c r="K177" i="7" l="1"/>
  <c r="L170" i="7"/>
  <c r="L171" i="7" s="1"/>
  <c r="M169" i="7"/>
  <c r="M170" i="7" s="1"/>
  <c r="M171" i="7" l="1"/>
  <c r="L172" i="7"/>
  <c r="K178" i="7"/>
  <c r="M172" i="7" l="1"/>
  <c r="L173" i="7"/>
  <c r="K179" i="7"/>
  <c r="L174" i="7" l="1"/>
  <c r="L175" i="7" s="1"/>
  <c r="M173" i="7"/>
  <c r="M174" i="7" s="1"/>
  <c r="K180" i="7"/>
  <c r="K181" i="7" l="1"/>
  <c r="M175" i="7"/>
  <c r="L176" i="7"/>
  <c r="M176" i="7" l="1"/>
  <c r="L177" i="7"/>
  <c r="K182" i="7"/>
  <c r="K183" i="7" l="1"/>
  <c r="M177" i="7"/>
  <c r="L178" i="7"/>
  <c r="M178" i="7" l="1"/>
  <c r="L179" i="7"/>
  <c r="K184" i="7"/>
  <c r="M179" i="7" l="1"/>
  <c r="L180" i="7"/>
  <c r="K185" i="7"/>
  <c r="K186" i="7" l="1"/>
  <c r="M180" i="7"/>
  <c r="L181" i="7"/>
  <c r="M181" i="7" l="1"/>
  <c r="L182" i="7"/>
  <c r="K187" i="7"/>
  <c r="M182" i="7" l="1"/>
  <c r="L183" i="7"/>
  <c r="K188" i="7"/>
  <c r="K189" i="7" s="1"/>
  <c r="M183" i="7" l="1"/>
  <c r="L184" i="7"/>
  <c r="K190" i="7"/>
  <c r="M184" i="7" l="1"/>
  <c r="L185" i="7"/>
  <c r="K191" i="7"/>
  <c r="M185" i="7" l="1"/>
  <c r="L186" i="7"/>
  <c r="K192" i="7"/>
  <c r="K193" i="7" l="1"/>
  <c r="K194" i="7" s="1"/>
  <c r="M186" i="7"/>
  <c r="L187" i="7"/>
  <c r="K195" i="7" l="1"/>
  <c r="L188" i="7"/>
  <c r="L189" i="7" s="1"/>
  <c r="M187" i="7"/>
  <c r="M188" i="7" s="1"/>
  <c r="M189" i="7" l="1"/>
  <c r="L190" i="7"/>
  <c r="K196" i="7"/>
  <c r="M190" i="7" l="1"/>
  <c r="L191" i="7"/>
  <c r="K197" i="7"/>
  <c r="K198" i="7" s="1"/>
  <c r="K199" i="7" s="1"/>
  <c r="M191" i="7" l="1"/>
  <c r="L192" i="7"/>
  <c r="K200" i="7"/>
  <c r="L193" i="7" l="1"/>
  <c r="L194" i="7" s="1"/>
  <c r="M192" i="7"/>
  <c r="M193" i="7" s="1"/>
  <c r="K201" i="7"/>
  <c r="K202" i="7" l="1"/>
  <c r="M194" i="7"/>
  <c r="L195" i="7"/>
  <c r="M195" i="7" l="1"/>
  <c r="L196" i="7"/>
  <c r="K203" i="7"/>
  <c r="K204" i="7" l="1"/>
  <c r="L197" i="7"/>
  <c r="L198" i="7" s="1"/>
  <c r="L199" i="7" s="1"/>
  <c r="M196" i="7"/>
  <c r="M197" i="7" s="1"/>
  <c r="M198" i="7" s="1"/>
  <c r="M199" i="7" l="1"/>
  <c r="L200" i="7"/>
  <c r="K205" i="7"/>
  <c r="K206" i="7" l="1"/>
  <c r="M200" i="7"/>
  <c r="L201" i="7"/>
  <c r="M201" i="7" l="1"/>
  <c r="L202" i="7"/>
  <c r="K207" i="7"/>
  <c r="K208" i="7" l="1"/>
  <c r="M202" i="7"/>
  <c r="L203" i="7"/>
  <c r="M203" i="7" l="1"/>
  <c r="L204" i="7"/>
  <c r="K209" i="7"/>
  <c r="M204" i="7" l="1"/>
  <c r="L205" i="7"/>
  <c r="K210" i="7"/>
  <c r="M205" i="7" l="1"/>
  <c r="L206" i="7"/>
  <c r="K211" i="7"/>
  <c r="K212" i="7" l="1"/>
  <c r="M206" i="7"/>
  <c r="L207" i="7"/>
  <c r="M207" i="7" l="1"/>
  <c r="L208" i="7"/>
  <c r="K213" i="7"/>
  <c r="K214" i="7" l="1"/>
  <c r="K215" i="7" s="1"/>
  <c r="M208" i="7"/>
  <c r="L209" i="7"/>
  <c r="K216" i="7" l="1"/>
  <c r="M209" i="7"/>
  <c r="L210" i="7"/>
  <c r="M210" i="7" l="1"/>
  <c r="L211" i="7"/>
  <c r="K217" i="7"/>
  <c r="M211" i="7" l="1"/>
  <c r="L212" i="7"/>
  <c r="K218" i="7"/>
  <c r="K219" i="7" s="1"/>
  <c r="K220" i="7" s="1"/>
  <c r="K221" i="7" s="1"/>
  <c r="K222" i="7" s="1"/>
  <c r="K223" i="7" s="1"/>
  <c r="K224" i="7" s="1"/>
  <c r="K225" i="7" s="1"/>
  <c r="K226" i="7" s="1"/>
  <c r="K227" i="7" s="1"/>
  <c r="K228" i="7" s="1"/>
  <c r="K229" i="7" l="1"/>
  <c r="M212" i="7"/>
  <c r="L213" i="7"/>
  <c r="K230" i="7" l="1"/>
  <c r="K231" i="7" s="1"/>
  <c r="L214" i="7"/>
  <c r="L215" i="7" s="1"/>
  <c r="M213" i="7"/>
  <c r="M214" i="7" s="1"/>
  <c r="M215" i="7" l="1"/>
  <c r="L216" i="7"/>
  <c r="K232" i="7"/>
  <c r="K233" i="7" l="1"/>
  <c r="M216" i="7"/>
  <c r="L217" i="7"/>
  <c r="L218" i="7" l="1"/>
  <c r="L219" i="7" s="1"/>
  <c r="L220" i="7" s="1"/>
  <c r="L221" i="7" s="1"/>
  <c r="L222" i="7" s="1"/>
  <c r="L223" i="7" s="1"/>
  <c r="L224" i="7" s="1"/>
  <c r="L225" i="7" s="1"/>
  <c r="L226" i="7" s="1"/>
  <c r="L227" i="7" s="1"/>
  <c r="L228" i="7" s="1"/>
  <c r="M217" i="7"/>
  <c r="M218" i="7" s="1"/>
  <c r="M219" i="7" s="1"/>
  <c r="M220" i="7" s="1"/>
  <c r="M221" i="7" s="1"/>
  <c r="M222" i="7" s="1"/>
  <c r="M223" i="7" s="1"/>
  <c r="M224" i="7" s="1"/>
  <c r="M225" i="7" s="1"/>
  <c r="M226" i="7" s="1"/>
  <c r="M227" i="7" s="1"/>
  <c r="K234" i="7"/>
  <c r="K235" i="7" s="1"/>
  <c r="K236" i="7" l="1"/>
  <c r="M228" i="7"/>
  <c r="L229" i="7"/>
  <c r="L230" i="7" l="1"/>
  <c r="L231" i="7" s="1"/>
  <c r="M229" i="7"/>
  <c r="M230" i="7" s="1"/>
  <c r="K237" i="7"/>
  <c r="K238" i="7" l="1"/>
  <c r="M231" i="7"/>
  <c r="L232" i="7"/>
  <c r="M232" i="7" l="1"/>
  <c r="L233" i="7"/>
  <c r="K239" i="7"/>
  <c r="L234" i="7" l="1"/>
  <c r="L235" i="7" s="1"/>
  <c r="M233" i="7"/>
  <c r="M234" i="7" s="1"/>
  <c r="K240" i="7"/>
  <c r="K241" i="7" l="1"/>
  <c r="K242" i="7" s="1"/>
  <c r="M235" i="7"/>
  <c r="L236" i="7"/>
  <c r="K243" i="7" l="1"/>
  <c r="M236" i="7"/>
  <c r="L237" i="7"/>
  <c r="K244" i="7" l="1"/>
  <c r="M237" i="7"/>
  <c r="L238" i="7"/>
  <c r="M238" i="7" l="1"/>
  <c r="L239" i="7"/>
  <c r="K245" i="7"/>
  <c r="M239" i="7" l="1"/>
  <c r="L240" i="7"/>
  <c r="K246" i="7"/>
  <c r="K247" i="7" l="1"/>
  <c r="L241" i="7"/>
  <c r="L242" i="7" s="1"/>
  <c r="M240" i="7"/>
  <c r="M241" i="7" s="1"/>
  <c r="K248" i="7" l="1"/>
  <c r="K249" i="7" s="1"/>
  <c r="M242" i="7"/>
  <c r="L243" i="7"/>
  <c r="M243" i="7" l="1"/>
  <c r="L244" i="7"/>
  <c r="K250" i="7"/>
  <c r="K251" i="7" l="1"/>
  <c r="M244" i="7"/>
  <c r="L245" i="7"/>
  <c r="K252" i="7" l="1"/>
  <c r="M245" i="7"/>
  <c r="L246" i="7"/>
  <c r="M246" i="7" l="1"/>
  <c r="L247" i="7"/>
  <c r="K253" i="7"/>
  <c r="K254" i="7" l="1"/>
  <c r="L248" i="7"/>
  <c r="L249" i="7" s="1"/>
  <c r="M247" i="7"/>
  <c r="M248" i="7" s="1"/>
  <c r="M249" i="7" l="1"/>
  <c r="L250" i="7"/>
  <c r="K255" i="7"/>
  <c r="K256" i="7" s="1"/>
  <c r="K257" i="7" l="1"/>
  <c r="M250" i="7"/>
  <c r="L251" i="7"/>
  <c r="M251" i="7" l="1"/>
  <c r="L252" i="7"/>
  <c r="K258" i="7"/>
  <c r="M252" i="7" l="1"/>
  <c r="L253" i="7"/>
  <c r="K259" i="7"/>
  <c r="K260" i="7" l="1"/>
  <c r="M253" i="7"/>
  <c r="L254" i="7"/>
  <c r="L255" i="7" l="1"/>
  <c r="L256" i="7" s="1"/>
  <c r="M254" i="7"/>
  <c r="M255" i="7" s="1"/>
  <c r="K261" i="7"/>
  <c r="K262" i="7" l="1"/>
  <c r="K263" i="7" s="1"/>
  <c r="M256" i="7"/>
  <c r="L257" i="7"/>
  <c r="K264" i="7" l="1"/>
  <c r="M257" i="7"/>
  <c r="L258" i="7"/>
  <c r="M258" i="7" l="1"/>
  <c r="L259" i="7"/>
  <c r="K265" i="7"/>
  <c r="K266" i="7" l="1"/>
  <c r="M259" i="7"/>
  <c r="L260" i="7"/>
  <c r="K267" i="7" l="1"/>
  <c r="M260" i="7"/>
  <c r="L261" i="7"/>
  <c r="L262" i="7" s="1"/>
  <c r="L263" i="7" s="1"/>
  <c r="M261" i="7" l="1"/>
  <c r="M262" i="7" s="1"/>
  <c r="M263" i="7" s="1"/>
  <c r="L264" i="7"/>
  <c r="K268" i="7"/>
  <c r="K269" i="7" s="1"/>
  <c r="M264" i="7" l="1"/>
  <c r="L265" i="7"/>
  <c r="K270" i="7"/>
  <c r="M265" i="7" l="1"/>
  <c r="L266" i="7"/>
  <c r="K271" i="7"/>
  <c r="K272" i="7" l="1"/>
  <c r="M266" i="7"/>
  <c r="L267" i="7"/>
  <c r="L268" i="7" l="1"/>
  <c r="L269" i="7" s="1"/>
  <c r="M267" i="7"/>
  <c r="M268" i="7" s="1"/>
  <c r="K273" i="7"/>
  <c r="K274" i="7" s="1"/>
  <c r="K275" i="7" l="1"/>
  <c r="M269" i="7"/>
  <c r="L270" i="7"/>
  <c r="M270" i="7" l="1"/>
  <c r="L271" i="7"/>
  <c r="K276" i="7"/>
  <c r="K277" i="7" l="1"/>
  <c r="M271" i="7"/>
  <c r="L272" i="7"/>
  <c r="K278" i="7" l="1"/>
  <c r="K279" i="7" s="1"/>
  <c r="L273" i="7"/>
  <c r="L274" i="7" s="1"/>
  <c r="M272" i="7"/>
  <c r="M273" i="7" s="1"/>
  <c r="M274" i="7" l="1"/>
  <c r="L275" i="7"/>
  <c r="K280" i="7"/>
  <c r="M275" i="7" l="1"/>
  <c r="L276" i="7"/>
  <c r="K281" i="7"/>
  <c r="K282" i="7" l="1"/>
  <c r="M276" i="7"/>
  <c r="L277" i="7"/>
  <c r="K283" i="7" l="1"/>
  <c r="K284" i="7" s="1"/>
  <c r="K285" i="7" s="1"/>
  <c r="L278" i="7"/>
  <c r="L279" i="7" s="1"/>
  <c r="M277" i="7"/>
  <c r="M278" i="7" s="1"/>
  <c r="M279" i="7" l="1"/>
  <c r="L280" i="7"/>
  <c r="K286" i="7"/>
  <c r="K287" i="7" l="1"/>
  <c r="M280" i="7"/>
  <c r="L281" i="7"/>
  <c r="M281" i="7" l="1"/>
  <c r="L282" i="7"/>
  <c r="K288" i="7"/>
  <c r="L283" i="7" l="1"/>
  <c r="L284" i="7" s="1"/>
  <c r="L285" i="7" s="1"/>
  <c r="M282" i="7"/>
  <c r="M283" i="7" s="1"/>
  <c r="M284" i="7" s="1"/>
  <c r="K289" i="7"/>
  <c r="K290" i="7" l="1"/>
  <c r="M285" i="7"/>
  <c r="L286" i="7"/>
  <c r="M286" i="7" l="1"/>
  <c r="L287" i="7"/>
  <c r="K291" i="7"/>
  <c r="K292" i="7" l="1"/>
  <c r="M287" i="7"/>
  <c r="L288" i="7"/>
  <c r="M288" i="7" l="1"/>
  <c r="L289" i="7"/>
  <c r="K293" i="7"/>
  <c r="M289" i="7" l="1"/>
  <c r="L290" i="7"/>
  <c r="K294" i="7"/>
  <c r="M290" i="7" l="1"/>
  <c r="L291" i="7"/>
  <c r="K295" i="7"/>
  <c r="K296" i="7" s="1"/>
  <c r="M291" i="7" l="1"/>
  <c r="L292" i="7"/>
  <c r="K297" i="7"/>
  <c r="M292" i="7" l="1"/>
  <c r="L293" i="7"/>
  <c r="K298" i="7"/>
  <c r="K299" i="7" l="1"/>
  <c r="K300" i="7" s="1"/>
  <c r="K301" i="7" s="1"/>
  <c r="M293" i="7"/>
  <c r="L294" i="7"/>
  <c r="K302" i="7" l="1"/>
  <c r="K303" i="7" s="1"/>
  <c r="L295" i="7"/>
  <c r="L296" i="7" s="1"/>
  <c r="M294" i="7"/>
  <c r="M295" i="7" s="1"/>
  <c r="M296" i="7" l="1"/>
  <c r="L297" i="7"/>
  <c r="K304" i="7"/>
  <c r="K305" i="7" l="1"/>
  <c r="M297" i="7"/>
  <c r="L298" i="7"/>
  <c r="K306" i="7" l="1"/>
  <c r="L299" i="7"/>
  <c r="L300" i="7" s="1"/>
  <c r="L301" i="7" s="1"/>
  <c r="M298" i="7"/>
  <c r="M299" i="7" s="1"/>
  <c r="M300" i="7" s="1"/>
  <c r="K307" i="7" l="1"/>
  <c r="L302" i="7"/>
  <c r="L303" i="7" s="1"/>
  <c r="M301" i="7"/>
  <c r="M302" i="7" s="1"/>
  <c r="K308" i="7" l="1"/>
  <c r="K309" i="7" s="1"/>
  <c r="M303" i="7"/>
  <c r="L304" i="7"/>
  <c r="K310" i="7" l="1"/>
  <c r="M304" i="7"/>
  <c r="L305" i="7"/>
  <c r="K311" i="7" l="1"/>
  <c r="M305" i="7"/>
  <c r="L306" i="7"/>
  <c r="K312" i="7" l="1"/>
  <c r="M306" i="7"/>
  <c r="L307" i="7"/>
  <c r="L308" i="7" l="1"/>
  <c r="L309" i="7" s="1"/>
  <c r="M307" i="7"/>
  <c r="M308" i="7" s="1"/>
  <c r="K313" i="7"/>
  <c r="K314" i="7" l="1"/>
  <c r="K315" i="7" s="1"/>
  <c r="K316" i="7" s="1"/>
  <c r="M309" i="7"/>
  <c r="L310" i="7"/>
  <c r="PQ350" i="7"/>
  <c r="PR6" i="7"/>
  <c r="PU6" i="7" s="1"/>
  <c r="PR390" i="7"/>
  <c r="PU390" i="7" s="1"/>
  <c r="PR24" i="7"/>
  <c r="PU24" i="7" s="1"/>
  <c r="PR231" i="7"/>
  <c r="PU231" i="7" s="1"/>
  <c r="PR285" i="7"/>
  <c r="PU285" i="7" s="1"/>
  <c r="PR406" i="7"/>
  <c r="PU406" i="7" s="1"/>
  <c r="PR51" i="7"/>
  <c r="PU51" i="7" s="1"/>
  <c r="PQ285" i="7"/>
  <c r="PQ211" i="7"/>
  <c r="PQ421" i="7"/>
  <c r="PQ317" i="7"/>
  <c r="PQ318" i="7"/>
  <c r="PQ70" i="7"/>
  <c r="PQ7" i="7"/>
  <c r="PR262" i="7"/>
  <c r="PU262" i="7" s="1"/>
  <c r="PR233" i="7"/>
  <c r="PU233" i="7" s="1"/>
  <c r="PR103" i="7"/>
  <c r="PU103" i="7" s="1"/>
  <c r="PR354" i="7"/>
  <c r="PU354" i="7" s="1"/>
  <c r="PR278" i="7"/>
  <c r="PU278" i="7" s="1"/>
  <c r="PR217" i="7"/>
  <c r="PU217" i="7" s="1"/>
  <c r="PQ291" i="7"/>
  <c r="PQ264" i="7"/>
  <c r="PQ112" i="7"/>
  <c r="PQ238" i="7"/>
  <c r="PQ149" i="7"/>
  <c r="PQ20" i="7"/>
  <c r="PQ385" i="7"/>
  <c r="PR324" i="7"/>
  <c r="PU324" i="7" s="1"/>
  <c r="PR184" i="7"/>
  <c r="PU184" i="7" s="1"/>
  <c r="PR127" i="7"/>
  <c r="PU127" i="7" s="1"/>
  <c r="PR391" i="7"/>
  <c r="PU391" i="7" s="1"/>
  <c r="PR65" i="7"/>
  <c r="PU65" i="7" s="1"/>
  <c r="PR198" i="7"/>
  <c r="PU198" i="7" s="1"/>
  <c r="PR207" i="7"/>
  <c r="PU207" i="7" s="1"/>
  <c r="PQ377" i="7"/>
  <c r="PQ195" i="7"/>
  <c r="PQ202" i="7"/>
  <c r="PQ97" i="7"/>
  <c r="PQ363" i="7"/>
  <c r="PQ308" i="7"/>
  <c r="PR163" i="7"/>
  <c r="PU163" i="7" s="1"/>
  <c r="PR146" i="7"/>
  <c r="PU146" i="7" s="1"/>
  <c r="PR226" i="7"/>
  <c r="PU226" i="7" s="1"/>
  <c r="PR327" i="7"/>
  <c r="PU327" i="7" s="1"/>
  <c r="PR292" i="7"/>
  <c r="PU292" i="7" s="1"/>
  <c r="PR122" i="7"/>
  <c r="PU122" i="7" s="1"/>
  <c r="PR79" i="7"/>
  <c r="PU79" i="7" s="1"/>
  <c r="PQ244" i="7"/>
  <c r="PQ420" i="7"/>
  <c r="PQ139" i="7"/>
  <c r="PQ107" i="7"/>
  <c r="PQ125" i="7"/>
  <c r="PQ160" i="7"/>
  <c r="PR5" i="7"/>
  <c r="PU5" i="7" s="1"/>
  <c r="PR94" i="7"/>
  <c r="PU94" i="7" s="1"/>
  <c r="PR187" i="7"/>
  <c r="PU187" i="7" s="1"/>
  <c r="PR60" i="7"/>
  <c r="PU60" i="7" s="1"/>
  <c r="PR315" i="7"/>
  <c r="PU315" i="7" s="1"/>
  <c r="PR102" i="7"/>
  <c r="PU102" i="7" s="1"/>
  <c r="PR171" i="7"/>
  <c r="PU171" i="7" s="1"/>
  <c r="PQ221" i="7"/>
  <c r="PQ309" i="7"/>
  <c r="PQ210" i="7"/>
  <c r="PQ68" i="7"/>
  <c r="PQ404" i="7"/>
  <c r="PQ101" i="7"/>
  <c r="PQ3" i="7"/>
  <c r="PR30" i="7"/>
  <c r="PU30" i="7" s="1"/>
  <c r="PR59" i="7"/>
  <c r="PU59" i="7" s="1"/>
  <c r="PR96" i="7"/>
  <c r="PU96" i="7" s="1"/>
  <c r="PR414" i="7"/>
  <c r="PU414" i="7" s="1"/>
  <c r="PR38" i="7"/>
  <c r="PU38" i="7" s="1"/>
  <c r="PR43" i="7"/>
  <c r="PU43" i="7" s="1"/>
  <c r="PQ389" i="7"/>
  <c r="PQ276" i="7"/>
  <c r="PQ102" i="7"/>
  <c r="PQ342" i="7"/>
  <c r="PQ74" i="7"/>
  <c r="PQ315" i="7"/>
  <c r="PQ367" i="7"/>
  <c r="PR201" i="7"/>
  <c r="PU201" i="7" s="1"/>
  <c r="PR117" i="7"/>
  <c r="PU117" i="7" s="1"/>
  <c r="PR333" i="7"/>
  <c r="PU333" i="7" s="1"/>
  <c r="PR220" i="7"/>
  <c r="PU220" i="7" s="1"/>
  <c r="PR368" i="7"/>
  <c r="PU368" i="7" s="1"/>
  <c r="PR197" i="7"/>
  <c r="PU197" i="7" s="1"/>
  <c r="PR373" i="7"/>
  <c r="PU373" i="7" s="1"/>
  <c r="PQ133" i="7"/>
  <c r="PQ279" i="7"/>
  <c r="PQ45" i="7"/>
  <c r="PQ89" i="7"/>
  <c r="PQ213" i="7"/>
  <c r="PQ422" i="7"/>
  <c r="PR73" i="7"/>
  <c r="PU73" i="7" s="1"/>
  <c r="PR396" i="7"/>
  <c r="PU396" i="7" s="1"/>
  <c r="PR269" i="7"/>
  <c r="PU269" i="7" s="1"/>
  <c r="PR190" i="7"/>
  <c r="PU190" i="7" s="1"/>
  <c r="PR114" i="7"/>
  <c r="PU114" i="7" s="1"/>
  <c r="PR359" i="7"/>
  <c r="PU359" i="7" s="1"/>
  <c r="PQ242" i="7"/>
  <c r="PQ224" i="7"/>
  <c r="PQ154" i="7"/>
  <c r="PR11" i="7"/>
  <c r="PU11" i="7" s="1"/>
  <c r="PR75" i="7"/>
  <c r="PU75" i="7" s="1"/>
  <c r="PR100" i="7"/>
  <c r="PU100" i="7" s="1"/>
  <c r="PR270" i="7"/>
  <c r="PU270" i="7" s="1"/>
  <c r="PR205" i="7"/>
  <c r="PU205" i="7" s="1"/>
  <c r="PR123" i="7"/>
  <c r="PU123" i="7" s="1"/>
  <c r="PR156" i="7"/>
  <c r="PU156" i="7" s="1"/>
  <c r="PQ352" i="7"/>
  <c r="PQ346" i="7"/>
  <c r="PQ71" i="7"/>
  <c r="PQ293" i="7"/>
  <c r="PQ75" i="7"/>
  <c r="PQ131" i="7"/>
  <c r="PQ9" i="7"/>
  <c r="PR401" i="7"/>
  <c r="PU401" i="7" s="1"/>
  <c r="PR36" i="7"/>
  <c r="PU36" i="7" s="1"/>
  <c r="PR200" i="7"/>
  <c r="PU200" i="7" s="1"/>
  <c r="PR77" i="7"/>
  <c r="PU77" i="7" s="1"/>
  <c r="PR409" i="7"/>
  <c r="PU409" i="7" s="1"/>
  <c r="PR92" i="7"/>
  <c r="PU92" i="7" s="1"/>
  <c r="PQ252" i="7"/>
  <c r="PQ344" i="7"/>
  <c r="PQ77" i="7"/>
  <c r="PQ132" i="7"/>
  <c r="PQ383" i="7"/>
  <c r="PQ397" i="7"/>
  <c r="PQ174" i="7"/>
  <c r="PR300" i="7"/>
  <c r="PU300" i="7" s="1"/>
  <c r="PR325" i="7"/>
  <c r="PU325" i="7" s="1"/>
  <c r="PR212" i="7"/>
  <c r="PU212" i="7" s="1"/>
  <c r="PR137" i="7"/>
  <c r="PU137" i="7" s="1"/>
  <c r="PR181" i="7"/>
  <c r="PU181" i="7" s="1"/>
  <c r="PR301" i="7"/>
  <c r="PU301" i="7" s="1"/>
  <c r="PR252" i="7"/>
  <c r="PU252" i="7" s="1"/>
  <c r="PQ378" i="7"/>
  <c r="PQ263" i="7"/>
  <c r="PQ31" i="7"/>
  <c r="PQ94" i="7"/>
  <c r="PQ403" i="7"/>
  <c r="PQ217" i="7"/>
  <c r="PR151" i="7"/>
  <c r="PU151" i="7" s="1"/>
  <c r="PR261" i="7"/>
  <c r="PU261" i="7" s="1"/>
  <c r="PR174" i="7"/>
  <c r="PU174" i="7" s="1"/>
  <c r="PR219" i="7"/>
  <c r="PU219" i="7" s="1"/>
  <c r="PR53" i="7"/>
  <c r="PU53" i="7" s="1"/>
  <c r="PR386" i="7"/>
  <c r="PU386" i="7" s="1"/>
  <c r="PR188" i="7"/>
  <c r="PU188" i="7" s="1"/>
  <c r="PQ170" i="7"/>
  <c r="PQ289" i="7"/>
  <c r="PQ180" i="7"/>
  <c r="PQ374" i="7"/>
  <c r="PQ92" i="7"/>
  <c r="PQ347" i="7"/>
  <c r="PQ6" i="7"/>
  <c r="PR330" i="7"/>
  <c r="PU330" i="7" s="1"/>
  <c r="PR113" i="7"/>
  <c r="PU113" i="7" s="1"/>
  <c r="PR34" i="7"/>
  <c r="PU34" i="7" s="1"/>
  <c r="PR31" i="7"/>
  <c r="PU31" i="7" s="1"/>
  <c r="PR346" i="7"/>
  <c r="PU346" i="7" s="1"/>
  <c r="PR225" i="7"/>
  <c r="PU225" i="7" s="1"/>
  <c r="PQ332" i="7"/>
  <c r="PQ118" i="7"/>
  <c r="PQ171" i="7"/>
  <c r="PQ25" i="7"/>
  <c r="PQ380" i="7"/>
  <c r="PQ292" i="7"/>
  <c r="PQ4" i="7"/>
  <c r="PR230" i="7"/>
  <c r="PU230" i="7" s="1"/>
  <c r="PR388" i="7"/>
  <c r="PU388" i="7" s="1"/>
  <c r="PR296" i="7"/>
  <c r="PU296" i="7" s="1"/>
  <c r="PR152" i="7"/>
  <c r="PU152" i="7" s="1"/>
  <c r="PR238" i="7"/>
  <c r="PU238" i="7" s="1"/>
  <c r="PR97" i="7"/>
  <c r="PU97" i="7" s="1"/>
  <c r="PQ155" i="7"/>
  <c r="PQ260" i="7"/>
  <c r="PQ218" i="7"/>
  <c r="PQ423" i="7"/>
  <c r="PQ164" i="7"/>
  <c r="PQ426" i="7"/>
  <c r="PQ249" i="7"/>
  <c r="PR84" i="7"/>
  <c r="PU84" i="7" s="1"/>
  <c r="PR355" i="7"/>
  <c r="PU355" i="7" s="1"/>
  <c r="PR344" i="7"/>
  <c r="PU344" i="7" s="1"/>
  <c r="PR361" i="7"/>
  <c r="PU361" i="7" s="1"/>
  <c r="PR140" i="7"/>
  <c r="PU140" i="7" s="1"/>
  <c r="PR331" i="7"/>
  <c r="PU331" i="7" s="1"/>
  <c r="PR22" i="7"/>
  <c r="PU22" i="7" s="1"/>
  <c r="PQ190" i="7"/>
  <c r="PQ55" i="7"/>
  <c r="PQ340" i="7"/>
  <c r="PQ216" i="7"/>
  <c r="PQ186" i="7"/>
  <c r="PQ104" i="7"/>
  <c r="PR20" i="7"/>
  <c r="PU20" i="7" s="1"/>
  <c r="PR291" i="7"/>
  <c r="PU291" i="7" s="1"/>
  <c r="PR173" i="7"/>
  <c r="PU173" i="7" s="1"/>
  <c r="PR297" i="7"/>
  <c r="PU297" i="7" s="1"/>
  <c r="PR76" i="7"/>
  <c r="PU76" i="7" s="1"/>
  <c r="PR267" i="7"/>
  <c r="PU267" i="7" s="1"/>
  <c r="PR253" i="7"/>
  <c r="PU253" i="7" s="1"/>
  <c r="PQ236" i="7"/>
  <c r="PQ376" i="7"/>
  <c r="PR93" i="7"/>
  <c r="PU93" i="7" s="1"/>
  <c r="PQ424" i="7"/>
  <c r="PQ32" i="7"/>
  <c r="PQ326" i="7"/>
  <c r="PR17" i="7"/>
  <c r="PU17" i="7" s="1"/>
  <c r="PR420" i="7"/>
  <c r="PU420" i="7" s="1"/>
  <c r="PR90" i="7"/>
  <c r="PU90" i="7" s="1"/>
  <c r="PR405" i="7"/>
  <c r="PU405" i="7" s="1"/>
  <c r="PR335" i="7"/>
  <c r="PU335" i="7" s="1"/>
  <c r="PR49" i="7"/>
  <c r="PU49" i="7" s="1"/>
  <c r="PR130" i="7"/>
  <c r="PU130" i="7" s="1"/>
  <c r="PQ391" i="7"/>
  <c r="PQ307" i="7"/>
  <c r="PQ147" i="7"/>
  <c r="PQ115" i="7"/>
  <c r="PQ382" i="7"/>
  <c r="PQ387" i="7"/>
  <c r="PR16" i="7"/>
  <c r="PU16" i="7" s="1"/>
  <c r="PR211" i="7"/>
  <c r="PU211" i="7" s="1"/>
  <c r="PR26" i="7"/>
  <c r="PU26" i="7" s="1"/>
  <c r="PR341" i="7"/>
  <c r="PU341" i="7" s="1"/>
  <c r="PR271" i="7"/>
  <c r="PU271" i="7" s="1"/>
  <c r="PR260" i="7"/>
  <c r="PU260" i="7" s="1"/>
  <c r="PR66" i="7"/>
  <c r="PU66" i="7" s="1"/>
  <c r="PQ303" i="7"/>
  <c r="PQ93" i="7"/>
  <c r="PQ356" i="7"/>
  <c r="PQ230" i="7"/>
  <c r="PQ375" i="7"/>
  <c r="PQ286" i="7"/>
  <c r="PQ240" i="7"/>
  <c r="PR283" i="7"/>
  <c r="PU283" i="7" s="1"/>
  <c r="PR312" i="7"/>
  <c r="PU312" i="7" s="1"/>
  <c r="PR353" i="7"/>
  <c r="PU353" i="7" s="1"/>
  <c r="PR52" i="7"/>
  <c r="PU52" i="7" s="1"/>
  <c r="PR323" i="7"/>
  <c r="PU323" i="7" s="1"/>
  <c r="PR237" i="7"/>
  <c r="PU237" i="7" s="1"/>
  <c r="PR393" i="7"/>
  <c r="PU393" i="7" s="1"/>
  <c r="PQ109" i="7"/>
  <c r="PQ144" i="7"/>
  <c r="PQ88" i="7"/>
  <c r="PQ41" i="7"/>
  <c r="PQ59" i="7"/>
  <c r="PQ99" i="7"/>
  <c r="PR350" i="7"/>
  <c r="PU350" i="7" s="1"/>
  <c r="PR157" i="7"/>
  <c r="PU157" i="7" s="1"/>
  <c r="PR289" i="7"/>
  <c r="PU289" i="7" s="1"/>
  <c r="PR80" i="7"/>
  <c r="PU80" i="7" s="1"/>
  <c r="PR259" i="7"/>
  <c r="PU259" i="7" s="1"/>
  <c r="PR109" i="7"/>
  <c r="PU109" i="7" s="1"/>
  <c r="PR329" i="7"/>
  <c r="PU329" i="7" s="1"/>
  <c r="PQ143" i="7"/>
  <c r="PQ233" i="7"/>
  <c r="PQ46" i="7"/>
  <c r="PQ100" i="7"/>
  <c r="PQ26" i="7"/>
  <c r="PQ96" i="7"/>
  <c r="PQ10" i="7"/>
  <c r="PR249" i="7"/>
  <c r="PU249" i="7" s="1"/>
  <c r="PR364" i="7"/>
  <c r="PU364" i="7" s="1"/>
  <c r="PR234" i="7"/>
  <c r="PU234" i="7" s="1"/>
  <c r="PR206" i="7"/>
  <c r="PU206" i="7" s="1"/>
  <c r="PR336" i="7"/>
  <c r="PU336" i="7" s="1"/>
  <c r="PR85" i="7"/>
  <c r="PU85" i="7" s="1"/>
  <c r="PQ358" i="7"/>
  <c r="PQ287" i="7"/>
  <c r="PQ199" i="7"/>
  <c r="PQ243" i="7"/>
  <c r="PQ272" i="7"/>
  <c r="PQ157" i="7"/>
  <c r="PR12" i="7"/>
  <c r="PU12" i="7" s="1"/>
  <c r="PR121" i="7"/>
  <c r="PU121" i="7" s="1"/>
  <c r="PR183" i="7"/>
  <c r="PU183" i="7" s="1"/>
  <c r="PR371" i="7"/>
  <c r="PU371" i="7" s="1"/>
  <c r="PR126" i="7"/>
  <c r="PU126" i="7" s="1"/>
  <c r="PR169" i="7"/>
  <c r="PU169" i="7" s="1"/>
  <c r="PR332" i="7"/>
  <c r="PU332" i="7" s="1"/>
  <c r="PQ372" i="7"/>
  <c r="PQ72" i="7"/>
  <c r="PQ327" i="7"/>
  <c r="PQ136" i="7"/>
  <c r="PQ141" i="7"/>
  <c r="PQ321" i="7"/>
  <c r="PQ58" i="7"/>
  <c r="PR138" i="7"/>
  <c r="PU138" i="7" s="1"/>
  <c r="PR111" i="7"/>
  <c r="PU111" i="7" s="1"/>
  <c r="PR383" i="7"/>
  <c r="PU383" i="7" s="1"/>
  <c r="PR227" i="7"/>
  <c r="PU227" i="7" s="1"/>
  <c r="PR182" i="7"/>
  <c r="PU182" i="7" s="1"/>
  <c r="PR63" i="7"/>
  <c r="PU63" i="7" s="1"/>
  <c r="PR423" i="7"/>
  <c r="PU423" i="7" s="1"/>
  <c r="PQ299" i="7"/>
  <c r="PQ394" i="7"/>
  <c r="PQ410" i="7"/>
  <c r="PQ337" i="7"/>
  <c r="PQ362" i="7"/>
  <c r="PQ275" i="7"/>
  <c r="PR74" i="7"/>
  <c r="PU74" i="7" s="1"/>
  <c r="PR210" i="7"/>
  <c r="PU210" i="7" s="1"/>
  <c r="PR319" i="7"/>
  <c r="PU319" i="7" s="1"/>
  <c r="PR99" i="7"/>
  <c r="PU99" i="7" s="1"/>
  <c r="PR251" i="7"/>
  <c r="PU251" i="7" s="1"/>
  <c r="PQ345" i="7"/>
  <c r="PQ166" i="7"/>
  <c r="PQ148" i="7"/>
  <c r="PQ392" i="7"/>
  <c r="PR308" i="7"/>
  <c r="PU308" i="7" s="1"/>
  <c r="PR199" i="7"/>
  <c r="PU199" i="7" s="1"/>
  <c r="PR322" i="7"/>
  <c r="PU322" i="7" s="1"/>
  <c r="PR118" i="7"/>
  <c r="PU118" i="7" s="1"/>
  <c r="PR57" i="7"/>
  <c r="PU57" i="7" s="1"/>
  <c r="PR247" i="7"/>
  <c r="PU247" i="7" s="1"/>
  <c r="PR402" i="7"/>
  <c r="PU402" i="7" s="1"/>
  <c r="PQ57" i="7"/>
  <c r="PQ119" i="7"/>
  <c r="PQ398" i="7"/>
  <c r="PQ28" i="7"/>
  <c r="PQ87" i="7"/>
  <c r="PQ36" i="7"/>
  <c r="PR155" i="7"/>
  <c r="PU155" i="7" s="1"/>
  <c r="PR71" i="7"/>
  <c r="PU71" i="7" s="1"/>
  <c r="PR427" i="7"/>
  <c r="PU427" i="7" s="1"/>
  <c r="PR54" i="7"/>
  <c r="PU54" i="7" s="1"/>
  <c r="PR276" i="7"/>
  <c r="PU276" i="7" s="1"/>
  <c r="PR119" i="7"/>
  <c r="PU119" i="7" s="1"/>
  <c r="PR274" i="7"/>
  <c r="PU274" i="7" s="1"/>
  <c r="PQ108" i="7"/>
  <c r="PQ24" i="7"/>
  <c r="PQ206" i="7"/>
  <c r="PQ284" i="7"/>
  <c r="PQ48" i="7"/>
  <c r="PQ214" i="7"/>
  <c r="PQ379" i="7"/>
  <c r="PR194" i="7"/>
  <c r="PU194" i="7" s="1"/>
  <c r="PR407" i="7"/>
  <c r="PU407" i="7" s="1"/>
  <c r="PR115" i="7"/>
  <c r="PU115" i="7" s="1"/>
  <c r="PR42" i="7"/>
  <c r="PU42" i="7" s="1"/>
  <c r="PR47" i="7"/>
  <c r="PU47" i="7" s="1"/>
  <c r="PR415" i="7"/>
  <c r="PU415" i="7" s="1"/>
  <c r="PQ402" i="7"/>
  <c r="PQ126" i="7"/>
  <c r="PQ67" i="7"/>
  <c r="PQ310" i="7"/>
  <c r="PQ193" i="7"/>
  <c r="PQ302" i="7"/>
  <c r="PQ167" i="7"/>
  <c r="PR120" i="7"/>
  <c r="PU120" i="7" s="1"/>
  <c r="PR343" i="7"/>
  <c r="PU343" i="7" s="1"/>
  <c r="PR72" i="7"/>
  <c r="PU72" i="7" s="1"/>
  <c r="PR328" i="7"/>
  <c r="PU328" i="7" s="1"/>
  <c r="PR160" i="7"/>
  <c r="PU160" i="7" s="1"/>
  <c r="PR351" i="7"/>
  <c r="PU351" i="7" s="1"/>
  <c r="PQ117" i="7"/>
  <c r="PQ297" i="7"/>
  <c r="PQ33" i="7"/>
  <c r="PQ246" i="7"/>
  <c r="PQ329" i="7"/>
  <c r="PQ64" i="7"/>
  <c r="PQ84" i="7"/>
  <c r="PQ14" i="7"/>
  <c r="PR44" i="7"/>
  <c r="PU44" i="7" s="1"/>
  <c r="PR382" i="7"/>
  <c r="PU382" i="7" s="1"/>
  <c r="PR61" i="7"/>
  <c r="PU61" i="7" s="1"/>
  <c r="PR305" i="7"/>
  <c r="PU305" i="7" s="1"/>
  <c r="PR68" i="7"/>
  <c r="PU68" i="7" s="1"/>
  <c r="PR275" i="7"/>
  <c r="PU275" i="7" s="1"/>
  <c r="PQ198" i="7"/>
  <c r="PQ373" i="7"/>
  <c r="PQ219" i="7"/>
  <c r="PQ203" i="7"/>
  <c r="PQ63" i="7"/>
  <c r="PQ277" i="7"/>
  <c r="PR14" i="7"/>
  <c r="PU14" i="7" s="1"/>
  <c r="PR64" i="7"/>
  <c r="PU64" i="7" s="1"/>
  <c r="PR256" i="7"/>
  <c r="PU256" i="7" s="1"/>
  <c r="PR284" i="7"/>
  <c r="PU284" i="7" s="1"/>
  <c r="PR394" i="7"/>
  <c r="PU394" i="7" s="1"/>
  <c r="PR400" i="7"/>
  <c r="PU400" i="7" s="1"/>
  <c r="PR334" i="7"/>
  <c r="PU334" i="7" s="1"/>
  <c r="PQ343" i="7"/>
  <c r="PQ189" i="7"/>
  <c r="PQ123" i="7"/>
  <c r="PQ328" i="7"/>
  <c r="PQ83" i="7"/>
  <c r="PQ258" i="7"/>
  <c r="PQ110" i="7"/>
  <c r="PR418" i="7"/>
  <c r="PU418" i="7" s="1"/>
  <c r="PR236" i="7"/>
  <c r="PU236" i="7" s="1"/>
  <c r="PR25" i="7"/>
  <c r="PU25" i="7" s="1"/>
  <c r="PR215" i="7"/>
  <c r="PU215" i="7" s="1"/>
  <c r="PR293" i="7"/>
  <c r="PU293" i="7" s="1"/>
  <c r="PR244" i="7"/>
  <c r="PU244" i="7" s="1"/>
  <c r="PQ251" i="7"/>
  <c r="PQ257" i="7"/>
  <c r="PQ305" i="7"/>
  <c r="PQ408" i="7"/>
  <c r="PQ188" i="7"/>
  <c r="PQ165" i="7"/>
  <c r="PQ142" i="7"/>
  <c r="PR290" i="7"/>
  <c r="PU290" i="7" s="1"/>
  <c r="PR222" i="7"/>
  <c r="PU222" i="7" s="1"/>
  <c r="PR235" i="7"/>
  <c r="PU235" i="7" s="1"/>
  <c r="PR87" i="7"/>
  <c r="PU87" i="7" s="1"/>
  <c r="PR370" i="7"/>
  <c r="PU370" i="7" s="1"/>
  <c r="PR180" i="7"/>
  <c r="PU180" i="7" s="1"/>
  <c r="PQ262" i="7"/>
  <c r="PQ197" i="7"/>
  <c r="PQ334" i="7"/>
  <c r="PQ254" i="7"/>
  <c r="PQ86" i="7"/>
  <c r="PR185" i="7"/>
  <c r="PU185" i="7" s="1"/>
  <c r="PR309" i="7"/>
  <c r="PU309" i="7" s="1"/>
  <c r="PQ412" i="7"/>
  <c r="PQ266" i="7"/>
  <c r="PQ168" i="7"/>
  <c r="PQ153" i="7"/>
  <c r="PQ336" i="7"/>
  <c r="PR321" i="7"/>
  <c r="PU321" i="7" s="1"/>
  <c r="PQ184" i="7"/>
  <c r="PQ271" i="7"/>
  <c r="PQ122" i="7"/>
  <c r="PR209" i="7"/>
  <c r="PU209" i="7" s="1"/>
  <c r="PR366" i="7"/>
  <c r="PU366" i="7" s="1"/>
  <c r="PR45" i="7"/>
  <c r="PU45" i="7" s="1"/>
  <c r="PR378" i="7"/>
  <c r="PU378" i="7" s="1"/>
  <c r="PR384" i="7"/>
  <c r="PU384" i="7" s="1"/>
  <c r="PR318" i="7"/>
  <c r="PU318" i="7" s="1"/>
  <c r="PR125" i="7"/>
  <c r="PU125" i="7" s="1"/>
  <c r="PQ38" i="7"/>
  <c r="PQ425" i="7"/>
  <c r="PQ82" i="7"/>
  <c r="PQ215" i="7"/>
  <c r="PQ393" i="7"/>
  <c r="PQ405" i="7"/>
  <c r="PR81" i="7"/>
  <c r="PU81" i="7" s="1"/>
  <c r="PR248" i="7"/>
  <c r="PU248" i="7" s="1"/>
  <c r="PR255" i="7"/>
  <c r="PU255" i="7" s="1"/>
  <c r="PR254" i="7"/>
  <c r="PU254" i="7" s="1"/>
  <c r="PR193" i="7"/>
  <c r="PU193" i="7" s="1"/>
  <c r="PR224" i="7"/>
  <c r="PU224" i="7" s="1"/>
  <c r="PR412" i="7"/>
  <c r="PU412" i="7" s="1"/>
  <c r="PQ200" i="7"/>
  <c r="PQ268" i="7"/>
  <c r="PQ415" i="7"/>
  <c r="PQ319" i="7"/>
  <c r="PQ222" i="7"/>
  <c r="PQ209" i="7"/>
  <c r="PR4" i="7"/>
  <c r="PU4" i="7" s="1"/>
  <c r="PR196" i="7"/>
  <c r="PU196" i="7" s="1"/>
  <c r="PR105" i="7"/>
  <c r="PU105" i="7" s="1"/>
  <c r="PR202" i="7"/>
  <c r="PU202" i="7" s="1"/>
  <c r="PR242" i="7"/>
  <c r="PU242" i="7" s="1"/>
  <c r="PR204" i="7"/>
  <c r="PU204" i="7" s="1"/>
  <c r="PR89" i="7"/>
  <c r="PU89" i="7" s="1"/>
  <c r="PQ73" i="7"/>
  <c r="PQ274" i="7"/>
  <c r="PQ248" i="7"/>
  <c r="PQ173" i="7"/>
  <c r="PQ313" i="7"/>
  <c r="PQ401" i="7"/>
  <c r="PR7" i="7"/>
  <c r="PU7" i="7" s="1"/>
  <c r="PR158" i="7"/>
  <c r="PU158" i="7" s="1"/>
  <c r="PR372" i="7"/>
  <c r="PU372" i="7" s="1"/>
  <c r="PR124" i="7"/>
  <c r="PU124" i="7" s="1"/>
  <c r="PR379" i="7"/>
  <c r="PU379" i="7" s="1"/>
  <c r="PR166" i="7"/>
  <c r="PU166" i="7" s="1"/>
  <c r="PR340" i="7"/>
  <c r="PU340" i="7" s="1"/>
  <c r="PQ80" i="7"/>
  <c r="PQ134" i="7"/>
  <c r="PQ54" i="7"/>
  <c r="PQ235" i="7"/>
  <c r="PQ406" i="7"/>
  <c r="PQ301" i="7"/>
  <c r="PQ196" i="7"/>
  <c r="PR35" i="7"/>
  <c r="PU35" i="7" s="1"/>
  <c r="PR82" i="7"/>
  <c r="PU82" i="7" s="1"/>
  <c r="PR136" i="7"/>
  <c r="PU136" i="7" s="1"/>
  <c r="PR263" i="7"/>
  <c r="PU263" i="7" s="1"/>
  <c r="PR147" i="7"/>
  <c r="PU147" i="7" s="1"/>
  <c r="PR58" i="7"/>
  <c r="PU58" i="7" s="1"/>
  <c r="PR178" i="7"/>
  <c r="PU178" i="7" s="1"/>
  <c r="PQ161" i="7"/>
  <c r="PQ29" i="7"/>
  <c r="PQ79" i="7"/>
  <c r="PQ191" i="7"/>
  <c r="PQ150" i="7"/>
  <c r="PQ354" i="7"/>
  <c r="PR416" i="7"/>
  <c r="PU416" i="7" s="1"/>
  <c r="PR245" i="7"/>
  <c r="PU245" i="7" s="1"/>
  <c r="PR397" i="7"/>
  <c r="PU397" i="7" s="1"/>
  <c r="PR310" i="7"/>
  <c r="PU310" i="7" s="1"/>
  <c r="PR19" i="7"/>
  <c r="PU19" i="7" s="1"/>
  <c r="PR392" i="7"/>
  <c r="PU392" i="7" s="1"/>
  <c r="PR112" i="7"/>
  <c r="PU112" i="7" s="1"/>
  <c r="PQ37" i="7"/>
  <c r="PQ42" i="7"/>
  <c r="PQ172" i="7"/>
  <c r="PQ135" i="7"/>
  <c r="PQ294" i="7"/>
  <c r="PQ226" i="7"/>
  <c r="PR3" i="7"/>
  <c r="PU3" i="7" s="1"/>
  <c r="PR280" i="7"/>
  <c r="PU280" i="7" s="1"/>
  <c r="PR377" i="7"/>
  <c r="PU377" i="7" s="1"/>
  <c r="PR320" i="7"/>
  <c r="PU320" i="7" s="1"/>
  <c r="PR286" i="7"/>
  <c r="PU286" i="7" s="1"/>
  <c r="PR221" i="7"/>
  <c r="PU221" i="7" s="1"/>
  <c r="PR385" i="7"/>
  <c r="PU385" i="7" s="1"/>
  <c r="PQ43" i="7"/>
  <c r="PQ207" i="7"/>
  <c r="PQ270" i="7"/>
  <c r="PQ127" i="7"/>
  <c r="PQ232" i="7"/>
  <c r="PQ158" i="7"/>
  <c r="PQ156" i="7"/>
  <c r="PR141" i="7"/>
  <c r="PU141" i="7" s="1"/>
  <c r="PR313" i="7"/>
  <c r="PU313" i="7" s="1"/>
  <c r="PR161" i="7"/>
  <c r="PU161" i="7" s="1"/>
  <c r="PR208" i="7"/>
  <c r="PU208" i="7" s="1"/>
  <c r="PR168" i="7"/>
  <c r="PU168" i="7" s="1"/>
  <c r="PQ409" i="7"/>
  <c r="PQ231" i="7"/>
  <c r="PQ176" i="7"/>
  <c r="PQ90" i="7"/>
  <c r="PR229" i="7"/>
  <c r="PU229" i="7" s="1"/>
  <c r="PR128" i="7"/>
  <c r="PU128" i="7" s="1"/>
  <c r="PR422" i="7"/>
  <c r="PU422" i="7" s="1"/>
  <c r="PR56" i="7"/>
  <c r="PU56" i="7" s="1"/>
  <c r="PR50" i="7"/>
  <c r="PU50" i="7" s="1"/>
  <c r="PR104" i="7"/>
  <c r="PU104" i="7" s="1"/>
  <c r="PR295" i="7"/>
  <c r="PU295" i="7" s="1"/>
  <c r="PQ261" i="7"/>
  <c r="PQ39" i="7"/>
  <c r="PQ61" i="7"/>
  <c r="PQ204" i="7"/>
  <c r="PQ22" i="7"/>
  <c r="PQ183" i="7"/>
  <c r="PR101" i="7"/>
  <c r="PU101" i="7" s="1"/>
  <c r="PR389" i="7"/>
  <c r="PU389" i="7" s="1"/>
  <c r="PR294" i="7"/>
  <c r="PU294" i="7" s="1"/>
  <c r="PR272" i="7"/>
  <c r="PU272" i="7" s="1"/>
  <c r="PR360" i="7"/>
  <c r="PU360" i="7" s="1"/>
  <c r="PR365" i="7"/>
  <c r="PU365" i="7" s="1"/>
  <c r="PR374" i="7"/>
  <c r="PU374" i="7" s="1"/>
  <c r="PQ76" i="7"/>
  <c r="PQ223" i="7"/>
  <c r="PQ192" i="7"/>
  <c r="PQ348" i="7"/>
  <c r="PQ311" i="7"/>
  <c r="PQ333" i="7"/>
  <c r="PR9" i="7"/>
  <c r="PU9" i="7" s="1"/>
  <c r="PR337" i="7"/>
  <c r="PU337" i="7" s="1"/>
  <c r="PR48" i="7"/>
  <c r="PU48" i="7" s="1"/>
  <c r="PR162" i="7"/>
  <c r="PU162" i="7" s="1"/>
  <c r="PR316" i="7"/>
  <c r="PU316" i="7" s="1"/>
  <c r="PR345" i="7"/>
  <c r="PU345" i="7" s="1"/>
  <c r="PR28" i="7"/>
  <c r="PU28" i="7" s="1"/>
  <c r="PQ413" i="7"/>
  <c r="PQ187" i="7"/>
  <c r="PQ124" i="7"/>
  <c r="PQ364" i="7"/>
  <c r="PQ357" i="7"/>
  <c r="PQ30" i="7"/>
  <c r="PQ8" i="7"/>
  <c r="PR273" i="7"/>
  <c r="PU273" i="7" s="1"/>
  <c r="PR241" i="7"/>
  <c r="PU241" i="7" s="1"/>
  <c r="PR98" i="7"/>
  <c r="PU98" i="7" s="1"/>
  <c r="PR159" i="7"/>
  <c r="PU159" i="7" s="1"/>
  <c r="PR281" i="7"/>
  <c r="PU281" i="7" s="1"/>
  <c r="PR32" i="7"/>
  <c r="PU32" i="7" s="1"/>
  <c r="PQ66" i="7"/>
  <c r="PQ120" i="7"/>
  <c r="PQ267" i="7"/>
  <c r="PQ300" i="7"/>
  <c r="PQ34" i="7"/>
  <c r="PQ81" i="7"/>
  <c r="PQ208" i="7"/>
  <c r="PR23" i="7"/>
  <c r="PU23" i="7" s="1"/>
  <c r="PR306" i="7"/>
  <c r="PU306" i="7" s="1"/>
  <c r="PR110" i="7"/>
  <c r="PU110" i="7" s="1"/>
  <c r="PR91" i="7"/>
  <c r="PU91" i="7" s="1"/>
  <c r="PR268" i="7"/>
  <c r="PU268" i="7" s="1"/>
  <c r="PR258" i="7"/>
  <c r="PU258" i="7" s="1"/>
  <c r="PR150" i="7"/>
  <c r="PU150" i="7" s="1"/>
  <c r="PQ182" i="7"/>
  <c r="PQ281" i="7"/>
  <c r="PQ361" i="7"/>
  <c r="PQ137" i="7"/>
  <c r="PQ324" i="7"/>
  <c r="PQ323" i="7"/>
  <c r="PR148" i="7"/>
  <c r="PU148" i="7" s="1"/>
  <c r="PR419" i="7"/>
  <c r="PU419" i="7" s="1"/>
  <c r="PR46" i="7"/>
  <c r="PU46" i="7" s="1"/>
  <c r="PR425" i="7"/>
  <c r="PU425" i="7" s="1"/>
  <c r="PR135" i="7"/>
  <c r="PU135" i="7" s="1"/>
  <c r="PR395" i="7"/>
  <c r="PU395" i="7" s="1"/>
  <c r="PR86" i="7"/>
  <c r="PU86" i="7" s="1"/>
  <c r="PQ304" i="7"/>
  <c r="PQ78" i="7"/>
  <c r="PQ239" i="7"/>
  <c r="PQ349" i="7"/>
  <c r="PQ338" i="7"/>
  <c r="PQ298" i="7"/>
  <c r="PR8" i="7"/>
  <c r="PU8" i="7" s="1"/>
  <c r="PR367" i="7"/>
  <c r="PU367" i="7" s="1"/>
  <c r="PR195" i="7"/>
  <c r="PU195" i="7" s="1"/>
  <c r="PR149" i="7"/>
  <c r="PU149" i="7" s="1"/>
  <c r="PR413" i="7"/>
  <c r="PU413" i="7" s="1"/>
  <c r="PR375" i="7"/>
  <c r="PU375" i="7" s="1"/>
  <c r="PR356" i="7"/>
  <c r="PU356" i="7" s="1"/>
  <c r="PQ114" i="7"/>
  <c r="PQ351" i="7"/>
  <c r="PQ388" i="7"/>
  <c r="PQ366" i="7"/>
  <c r="PQ146" i="7"/>
  <c r="PQ177" i="7"/>
  <c r="PQ5" i="7"/>
  <c r="PR303" i="7"/>
  <c r="PU303" i="7" s="1"/>
  <c r="PR67" i="7"/>
  <c r="PU67" i="7" s="1"/>
  <c r="PR21" i="7"/>
  <c r="PU21" i="7" s="1"/>
  <c r="PR349" i="7"/>
  <c r="PU349" i="7" s="1"/>
  <c r="PR311" i="7"/>
  <c r="PU311" i="7" s="1"/>
  <c r="PR179" i="7"/>
  <c r="PU179" i="7" s="1"/>
  <c r="PQ427" i="7"/>
  <c r="PQ129" i="7"/>
  <c r="PQ314" i="7"/>
  <c r="PQ152" i="7"/>
  <c r="PQ359" i="7"/>
  <c r="PQ365" i="7"/>
  <c r="PQ269" i="7"/>
  <c r="PR411" i="7"/>
  <c r="PU411" i="7" s="1"/>
  <c r="PR134" i="7"/>
  <c r="PU134" i="7" s="1"/>
  <c r="PR107" i="7"/>
  <c r="PU107" i="7" s="1"/>
  <c r="PR186" i="7"/>
  <c r="PU186" i="7" s="1"/>
  <c r="PR250" i="7"/>
  <c r="PU250" i="7" s="1"/>
  <c r="PR142" i="7"/>
  <c r="PU142" i="7" s="1"/>
  <c r="PQ16" i="7"/>
  <c r="PQ360" i="7"/>
  <c r="PQ205" i="7"/>
  <c r="PQ111" i="7"/>
  <c r="PQ178" i="7"/>
  <c r="PQ98" i="7"/>
  <c r="PQ163" i="7"/>
  <c r="PR347" i="7"/>
  <c r="PU347" i="7" s="1"/>
  <c r="PR70" i="7"/>
  <c r="PU70" i="7" s="1"/>
  <c r="PR417" i="7"/>
  <c r="PU417" i="7" s="1"/>
  <c r="PR116" i="7"/>
  <c r="PU116" i="7" s="1"/>
  <c r="PR387" i="7"/>
  <c r="PU387" i="7" s="1"/>
  <c r="PR78" i="7"/>
  <c r="PU78" i="7" s="1"/>
  <c r="PQ15" i="7"/>
  <c r="PQ128" i="7"/>
  <c r="PQ201" i="7"/>
  <c r="PQ247" i="7"/>
  <c r="PQ341" i="7"/>
  <c r="PQ335" i="7"/>
  <c r="PQ411" i="7"/>
  <c r="PR18" i="7"/>
  <c r="PU18" i="7" s="1"/>
  <c r="PR83" i="7"/>
  <c r="PU83" i="7" s="1"/>
  <c r="PR264" i="7"/>
  <c r="PU264" i="7" s="1"/>
  <c r="PR277" i="7"/>
  <c r="PU277" i="7" s="1"/>
  <c r="PR326" i="7"/>
  <c r="PU326" i="7" s="1"/>
  <c r="PR131" i="7"/>
  <c r="PU131" i="7" s="1"/>
  <c r="PR424" i="7"/>
  <c r="PU424" i="7" s="1"/>
  <c r="PQ241" i="7"/>
  <c r="PQ325" i="7"/>
  <c r="PQ320" i="7"/>
  <c r="PQ278" i="7"/>
  <c r="PQ331" i="7"/>
  <c r="PQ138" i="7"/>
  <c r="PQ12" i="7"/>
  <c r="PR40" i="7"/>
  <c r="PU40" i="7" s="1"/>
  <c r="PR133" i="7"/>
  <c r="PU133" i="7" s="1"/>
  <c r="PR338" i="7"/>
  <c r="PU338" i="7" s="1"/>
  <c r="PR228" i="7"/>
  <c r="PU228" i="7" s="1"/>
  <c r="PV228" i="7" s="1"/>
  <c r="PO228" i="7" s="1"/>
  <c r="PP228" i="7" s="1"/>
  <c r="PR88" i="7"/>
  <c r="PU88" i="7" s="1"/>
  <c r="PR213" i="7"/>
  <c r="PU213" i="7" s="1"/>
  <c r="PQ290" i="7"/>
  <c r="PQ295" i="7"/>
  <c r="PQ23" i="7"/>
  <c r="PQ103" i="7"/>
  <c r="PQ253" i="7"/>
  <c r="PQ399" i="7"/>
  <c r="PQ121" i="7"/>
  <c r="PR240" i="7"/>
  <c r="PU240" i="7" s="1"/>
  <c r="PR29" i="7"/>
  <c r="PU29" i="7" s="1"/>
  <c r="PR362" i="7"/>
  <c r="PU362" i="7" s="1"/>
  <c r="PR288" i="7"/>
  <c r="PU288" i="7" s="1"/>
  <c r="PR302" i="7"/>
  <c r="PU302" i="7" s="1"/>
  <c r="PR380" i="7"/>
  <c r="PU380" i="7" s="1"/>
  <c r="PR265" i="7"/>
  <c r="PU265" i="7" s="1"/>
  <c r="PQ419" i="7"/>
  <c r="PQ371" i="7"/>
  <c r="PQ355" i="7"/>
  <c r="PQ225" i="7"/>
  <c r="PQ265" i="7"/>
  <c r="PQ52" i="7"/>
  <c r="PR176" i="7"/>
  <c r="PU176" i="7" s="1"/>
  <c r="PR239" i="7"/>
  <c r="PU239" i="7" s="1"/>
  <c r="PR246" i="7"/>
  <c r="PU246" i="7" s="1"/>
  <c r="PR145" i="7"/>
  <c r="PU145" i="7" s="1"/>
  <c r="PR216" i="7"/>
  <c r="PU216" i="7" s="1"/>
  <c r="PR191" i="7"/>
  <c r="PU191" i="7" s="1"/>
  <c r="PR314" i="7"/>
  <c r="PU314" i="7" s="1"/>
  <c r="PQ400" i="7"/>
  <c r="PQ169" i="7"/>
  <c r="PQ21" i="7"/>
  <c r="PQ91" i="7"/>
  <c r="PQ17" i="7"/>
  <c r="PQ322" i="7"/>
  <c r="PQ11" i="7"/>
  <c r="PR404" i="7"/>
  <c r="PU404" i="7" s="1"/>
  <c r="PR55" i="7"/>
  <c r="PU55" i="7" s="1"/>
  <c r="PR307" i="7"/>
  <c r="PU307" i="7" s="1"/>
  <c r="PR62" i="7"/>
  <c r="PU62" i="7" s="1"/>
  <c r="PR41" i="7"/>
  <c r="PU41" i="7" s="1"/>
  <c r="PR167" i="7"/>
  <c r="PU167" i="7" s="1"/>
  <c r="PQ62" i="7"/>
  <c r="PQ151" i="7"/>
  <c r="PQ417" i="7"/>
  <c r="PQ395" i="7"/>
  <c r="PQ237" i="7"/>
  <c r="PQ273" i="7"/>
  <c r="PR10" i="7"/>
  <c r="PU10" i="7" s="1"/>
  <c r="PR203" i="7"/>
  <c r="PU203" i="7" s="1"/>
  <c r="PR164" i="7"/>
  <c r="PU164" i="7" s="1"/>
  <c r="PR398" i="7"/>
  <c r="PU398" i="7" s="1"/>
  <c r="PR408" i="7"/>
  <c r="PU408" i="7" s="1"/>
  <c r="PR39" i="7"/>
  <c r="PU39" i="7" s="1"/>
  <c r="PQ255" i="7"/>
  <c r="PQ56" i="7"/>
  <c r="PQ194" i="7"/>
  <c r="PQ414" i="7"/>
  <c r="PR223" i="7"/>
  <c r="PU223" i="7" s="1"/>
  <c r="PR410" i="7"/>
  <c r="PU410" i="7" s="1"/>
  <c r="PR33" i="7"/>
  <c r="PU33" i="7" s="1"/>
  <c r="PR170" i="7"/>
  <c r="PU170" i="7" s="1"/>
  <c r="PR348" i="7"/>
  <c r="PU348" i="7" s="1"/>
  <c r="PR426" i="7"/>
  <c r="PU426" i="7" s="1"/>
  <c r="PQ384" i="7"/>
  <c r="PQ368" i="7"/>
  <c r="PQ407" i="7"/>
  <c r="PQ50" i="7"/>
  <c r="PQ69" i="7"/>
  <c r="PQ396" i="7"/>
  <c r="PQ245" i="7"/>
  <c r="PR95" i="7"/>
  <c r="PU95" i="7" s="1"/>
  <c r="PR282" i="7"/>
  <c r="PU282" i="7" s="1"/>
  <c r="PR243" i="7"/>
  <c r="PU243" i="7" s="1"/>
  <c r="PR106" i="7"/>
  <c r="PU106" i="7" s="1"/>
  <c r="PR175" i="7"/>
  <c r="PU175" i="7" s="1"/>
  <c r="PR298" i="7"/>
  <c r="PU298" i="7" s="1"/>
  <c r="PQ106" i="7"/>
  <c r="PQ27" i="7"/>
  <c r="PQ65" i="7"/>
  <c r="PQ95" i="7"/>
  <c r="PQ330" i="7"/>
  <c r="PQ416" i="7"/>
  <c r="PQ283" i="7"/>
  <c r="PR27" i="7"/>
  <c r="PU27" i="7" s="1"/>
  <c r="PR172" i="7"/>
  <c r="PU172" i="7" s="1"/>
  <c r="PR363" i="7"/>
  <c r="PU363" i="7" s="1"/>
  <c r="PR376" i="7"/>
  <c r="PU376" i="7" s="1"/>
  <c r="PR139" i="7"/>
  <c r="PU139" i="7" s="1"/>
  <c r="PR218" i="7"/>
  <c r="PU218" i="7" s="1"/>
  <c r="PR403" i="7"/>
  <c r="PU403" i="7" s="1"/>
  <c r="PQ85" i="7"/>
  <c r="PQ250" i="7"/>
  <c r="PQ369" i="7"/>
  <c r="PQ259" i="7"/>
  <c r="PQ370" i="7"/>
  <c r="PQ282" i="7"/>
  <c r="PQ13" i="7"/>
  <c r="PR108" i="7"/>
  <c r="PU108" i="7" s="1"/>
  <c r="PR299" i="7"/>
  <c r="PU299" i="7" s="1"/>
  <c r="PR189" i="7"/>
  <c r="PU189" i="7" s="1"/>
  <c r="PR369" i="7"/>
  <c r="PU369" i="7" s="1"/>
  <c r="PR132" i="7"/>
  <c r="PU132" i="7" s="1"/>
  <c r="PR339" i="7"/>
  <c r="PU339" i="7" s="1"/>
  <c r="PQ312" i="7"/>
  <c r="PQ113" i="7"/>
  <c r="PQ130" i="7"/>
  <c r="PQ140" i="7"/>
  <c r="PQ212" i="7"/>
  <c r="PQ390" i="7"/>
  <c r="PQ145" i="7"/>
  <c r="PR381" i="7"/>
  <c r="PU381" i="7" s="1"/>
  <c r="PR279" i="7"/>
  <c r="PU279" i="7" s="1"/>
  <c r="PR304" i="7"/>
  <c r="PU304" i="7" s="1"/>
  <c r="PR165" i="7"/>
  <c r="PU165" i="7" s="1"/>
  <c r="PR421" i="7"/>
  <c r="PU421" i="7" s="1"/>
  <c r="PR287" i="7"/>
  <c r="PU287" i="7" s="1"/>
  <c r="PQ381" i="7"/>
  <c r="PQ35" i="7"/>
  <c r="PQ227" i="7"/>
  <c r="PQ353" i="7"/>
  <c r="PQ47" i="7"/>
  <c r="PQ49" i="7"/>
  <c r="PQ175" i="7"/>
  <c r="PR317" i="7"/>
  <c r="PU317" i="7" s="1"/>
  <c r="PR342" i="7"/>
  <c r="PU342" i="7" s="1"/>
  <c r="PR153" i="7"/>
  <c r="PU153" i="7" s="1"/>
  <c r="PR37" i="7"/>
  <c r="PU37" i="7" s="1"/>
  <c r="PR357" i="7"/>
  <c r="PU357" i="7" s="1"/>
  <c r="PR358" i="7"/>
  <c r="PU358" i="7" s="1"/>
  <c r="PQ44" i="7"/>
  <c r="PQ229" i="7"/>
  <c r="PQ19" i="7"/>
  <c r="PQ316" i="7"/>
  <c r="PQ280" i="7"/>
  <c r="PQ288" i="7"/>
  <c r="PQ386" i="7"/>
  <c r="PR13" i="7"/>
  <c r="PU13" i="7" s="1"/>
  <c r="PR257" i="7"/>
  <c r="PU257" i="7" s="1"/>
  <c r="PR192" i="7"/>
  <c r="PU192" i="7" s="1"/>
  <c r="PR143" i="7"/>
  <c r="PU143" i="7" s="1"/>
  <c r="PR266" i="7"/>
  <c r="PU266" i="7" s="1"/>
  <c r="PR352" i="7"/>
  <c r="PU352" i="7" s="1"/>
  <c r="PR232" i="7"/>
  <c r="PU232" i="7" s="1"/>
  <c r="PQ51" i="7"/>
  <c r="PQ418" i="7"/>
  <c r="PQ220" i="7"/>
  <c r="PQ40" i="7"/>
  <c r="PQ18" i="7"/>
  <c r="PQ256" i="7"/>
  <c r="PR15" i="7"/>
  <c r="PU15" i="7" s="1"/>
  <c r="PR129" i="7"/>
  <c r="PU129" i="7" s="1"/>
  <c r="PR154" i="7"/>
  <c r="PU154" i="7" s="1"/>
  <c r="PR144" i="7"/>
  <c r="PU144" i="7" s="1"/>
  <c r="PR399" i="7"/>
  <c r="PU399" i="7" s="1"/>
  <c r="PR177" i="7"/>
  <c r="PU177" i="7" s="1"/>
  <c r="PR214" i="7"/>
  <c r="PU214" i="7" s="1"/>
  <c r="PQ179" i="7"/>
  <c r="PQ105" i="7"/>
  <c r="PQ116" i="7"/>
  <c r="PQ53" i="7"/>
  <c r="PQ234" i="7"/>
  <c r="PR69" i="7"/>
  <c r="PU69" i="7" s="1"/>
  <c r="PQ60" i="7"/>
  <c r="PQ185" i="7"/>
  <c r="PQ162" i="7"/>
  <c r="PQ339" i="7"/>
  <c r="PQ306" i="7"/>
  <c r="PQ296" i="7"/>
  <c r="PQ181" i="7"/>
  <c r="PQ159" i="7"/>
  <c r="M310" i="7" l="1"/>
  <c r="L311" i="7"/>
  <c r="K317" i="7"/>
  <c r="PS181" i="7"/>
  <c r="PV181" i="7" s="1"/>
  <c r="PW181" i="7"/>
  <c r="PS162" i="7"/>
  <c r="PV162" i="7" s="1"/>
  <c r="PW162" i="7"/>
  <c r="PS234" i="7"/>
  <c r="PV234" i="7" s="1"/>
  <c r="PW234" i="7"/>
  <c r="PS179" i="7"/>
  <c r="PV179" i="7" s="1"/>
  <c r="PW179" i="7"/>
  <c r="PS256" i="7"/>
  <c r="PV256" i="7" s="1"/>
  <c r="PW256" i="7"/>
  <c r="PS159" i="7"/>
  <c r="PV159" i="7" s="1"/>
  <c r="PW159" i="7"/>
  <c r="PS296" i="7"/>
  <c r="PV296" i="7" s="1"/>
  <c r="PW296" i="7"/>
  <c r="PS339" i="7"/>
  <c r="PV339" i="7" s="1"/>
  <c r="PW339" i="7"/>
  <c r="PS185" i="7"/>
  <c r="PV185" i="7" s="1"/>
  <c r="PW185" i="7"/>
  <c r="PS53" i="7"/>
  <c r="PV53" i="7" s="1"/>
  <c r="PW53" i="7"/>
  <c r="PS105" i="7"/>
  <c r="PV105" i="7" s="1"/>
  <c r="PW105" i="7"/>
  <c r="PS18" i="7"/>
  <c r="PV18" i="7" s="1"/>
  <c r="PW18" i="7"/>
  <c r="PS220" i="7"/>
  <c r="PV220" i="7" s="1"/>
  <c r="PW220" i="7"/>
  <c r="PS51" i="7"/>
  <c r="PV51" i="7" s="1"/>
  <c r="PW51" i="7"/>
  <c r="PS386" i="7"/>
  <c r="PW386" i="7"/>
  <c r="PS280" i="7"/>
  <c r="PV280" i="7" s="1"/>
  <c r="PW280" i="7"/>
  <c r="PS19" i="7"/>
  <c r="PV19" i="7" s="1"/>
  <c r="PW19" i="7"/>
  <c r="PS44" i="7"/>
  <c r="PV44" i="7" s="1"/>
  <c r="PW44" i="7"/>
  <c r="PS49" i="7"/>
  <c r="PV49" i="7" s="1"/>
  <c r="PW49" i="7"/>
  <c r="PS353" i="7"/>
  <c r="PV353" i="7" s="1"/>
  <c r="PW353" i="7"/>
  <c r="PW35" i="7"/>
  <c r="PS35" i="7"/>
  <c r="PV35" i="7" s="1"/>
  <c r="PS145" i="7"/>
  <c r="PV145" i="7" s="1"/>
  <c r="PW145" i="7"/>
  <c r="PS212" i="7"/>
  <c r="PV212" i="7" s="1"/>
  <c r="PW212" i="7"/>
  <c r="PS130" i="7"/>
  <c r="PV130" i="7" s="1"/>
  <c r="PW130" i="7"/>
  <c r="PS312" i="7"/>
  <c r="PV312" i="7" s="1"/>
  <c r="PW312" i="7"/>
  <c r="PS282" i="7"/>
  <c r="PV282" i="7" s="1"/>
  <c r="PW282" i="7"/>
  <c r="PS259" i="7"/>
  <c r="PV259" i="7" s="1"/>
  <c r="PW259" i="7"/>
  <c r="PS250" i="7"/>
  <c r="PV250" i="7" s="1"/>
  <c r="PW250" i="7"/>
  <c r="PS416" i="7"/>
  <c r="PV416" i="7" s="1"/>
  <c r="PW416" i="7"/>
  <c r="PS95" i="7"/>
  <c r="PV95" i="7" s="1"/>
  <c r="PW95" i="7"/>
  <c r="PS27" i="7"/>
  <c r="PV27" i="7" s="1"/>
  <c r="PW27" i="7"/>
  <c r="PS245" i="7"/>
  <c r="PV245" i="7" s="1"/>
  <c r="PW245" i="7"/>
  <c r="PS69" i="7"/>
  <c r="PV69" i="7" s="1"/>
  <c r="PW69" i="7"/>
  <c r="PS407" i="7"/>
  <c r="PV407" i="7" s="1"/>
  <c r="PW407" i="7"/>
  <c r="PW384" i="7"/>
  <c r="PS384" i="7"/>
  <c r="PV384" i="7" s="1"/>
  <c r="PW194" i="7"/>
  <c r="PS194" i="7"/>
  <c r="PS255" i="7"/>
  <c r="PV255" i="7" s="1"/>
  <c r="PW255" i="7"/>
  <c r="PS237" i="7"/>
  <c r="PV237" i="7" s="1"/>
  <c r="PW237" i="7"/>
  <c r="PS417" i="7"/>
  <c r="PV417" i="7" s="1"/>
  <c r="PW417" i="7"/>
  <c r="PW62" i="7"/>
  <c r="PS62" i="7"/>
  <c r="PV62" i="7" s="1"/>
  <c r="PW322" i="7"/>
  <c r="PS322" i="7"/>
  <c r="PV322" i="7" s="1"/>
  <c r="PS91" i="7"/>
  <c r="PV91" i="7" s="1"/>
  <c r="PW91" i="7"/>
  <c r="PS169" i="7"/>
  <c r="PV169" i="7" s="1"/>
  <c r="PW169" i="7"/>
  <c r="PS265" i="7"/>
  <c r="PV265" i="7" s="1"/>
  <c r="PW265" i="7"/>
  <c r="PS355" i="7"/>
  <c r="PV355" i="7" s="1"/>
  <c r="PW355" i="7"/>
  <c r="PS419" i="7"/>
  <c r="PV419" i="7" s="1"/>
  <c r="PW419" i="7"/>
  <c r="PS121" i="7"/>
  <c r="PV121" i="7" s="1"/>
  <c r="PW121" i="7"/>
  <c r="PS253" i="7"/>
  <c r="PV253" i="7" s="1"/>
  <c r="PW253" i="7"/>
  <c r="PS23" i="7"/>
  <c r="PV23" i="7" s="1"/>
  <c r="PW23" i="7"/>
  <c r="PS290" i="7"/>
  <c r="PV290" i="7" s="1"/>
  <c r="PW290" i="7"/>
  <c r="PS138" i="7"/>
  <c r="PV138" i="7" s="1"/>
  <c r="PW138" i="7"/>
  <c r="PS278" i="7"/>
  <c r="PV278" i="7" s="1"/>
  <c r="PW278" i="7"/>
  <c r="PS325" i="7"/>
  <c r="PV325" i="7" s="1"/>
  <c r="PW325" i="7"/>
  <c r="PS335" i="7"/>
  <c r="PV335" i="7" s="1"/>
  <c r="PW335" i="7"/>
  <c r="PS247" i="7"/>
  <c r="PV247" i="7" s="1"/>
  <c r="PW247" i="7"/>
  <c r="PS128" i="7"/>
  <c r="PV128" i="7" s="1"/>
  <c r="PW128" i="7"/>
  <c r="PS163" i="7"/>
  <c r="PV163" i="7" s="1"/>
  <c r="PW163" i="7"/>
  <c r="PS178" i="7"/>
  <c r="PV178" i="7" s="1"/>
  <c r="PW178" i="7"/>
  <c r="PS205" i="7"/>
  <c r="PV205" i="7" s="1"/>
  <c r="PW205" i="7"/>
  <c r="PW16" i="7"/>
  <c r="PS16" i="7"/>
  <c r="PV16" i="7" s="1"/>
  <c r="PW365" i="7"/>
  <c r="PS365" i="7"/>
  <c r="PV365" i="7" s="1"/>
  <c r="PS152" i="7"/>
  <c r="PV152" i="7" s="1"/>
  <c r="PW152" i="7"/>
  <c r="PS129" i="7"/>
  <c r="PV129" i="7" s="1"/>
  <c r="PW129" i="7"/>
  <c r="PS5" i="7"/>
  <c r="PV5" i="7" s="1"/>
  <c r="PW5" i="7"/>
  <c r="PS146" i="7"/>
  <c r="PV146" i="7" s="1"/>
  <c r="PW146" i="7"/>
  <c r="PS388" i="7"/>
  <c r="PV388" i="7" s="1"/>
  <c r="PW388" i="7"/>
  <c r="PW114" i="7"/>
  <c r="PS114" i="7"/>
  <c r="PV114" i="7" s="1"/>
  <c r="PS298" i="7"/>
  <c r="PV298" i="7" s="1"/>
  <c r="PW298" i="7"/>
  <c r="PS349" i="7"/>
  <c r="PV349" i="7" s="1"/>
  <c r="PW349" i="7"/>
  <c r="PS78" i="7"/>
  <c r="PV78" i="7" s="1"/>
  <c r="PW78" i="7"/>
  <c r="PS324" i="7"/>
  <c r="PV324" i="7" s="1"/>
  <c r="PW324" i="7"/>
  <c r="PS361" i="7"/>
  <c r="PV361" i="7" s="1"/>
  <c r="PW361" i="7"/>
  <c r="PS182" i="7"/>
  <c r="PV182" i="7" s="1"/>
  <c r="PW182" i="7"/>
  <c r="PS208" i="7"/>
  <c r="PW208" i="7"/>
  <c r="PS34" i="7"/>
  <c r="PV34" i="7" s="1"/>
  <c r="PW34" i="7"/>
  <c r="PS267" i="7"/>
  <c r="PV267" i="7" s="1"/>
  <c r="PW267" i="7"/>
  <c r="PS66" i="7"/>
  <c r="PV66" i="7" s="1"/>
  <c r="PW66" i="7"/>
  <c r="PS30" i="7"/>
  <c r="PV30" i="7" s="1"/>
  <c r="PW30" i="7"/>
  <c r="PS364" i="7"/>
  <c r="PV364" i="7" s="1"/>
  <c r="PW364" i="7"/>
  <c r="PS187" i="7"/>
  <c r="PV187" i="7" s="1"/>
  <c r="PW187" i="7"/>
  <c r="PS311" i="7"/>
  <c r="PV311" i="7" s="1"/>
  <c r="PW311" i="7"/>
  <c r="PS192" i="7"/>
  <c r="PV192" i="7" s="1"/>
  <c r="PW192" i="7"/>
  <c r="PS76" i="7"/>
  <c r="PV76" i="7" s="1"/>
  <c r="PW76" i="7"/>
  <c r="PS183" i="7"/>
  <c r="PV183" i="7" s="1"/>
  <c r="PW183" i="7"/>
  <c r="PS204" i="7"/>
  <c r="PV204" i="7" s="1"/>
  <c r="PW204" i="7"/>
  <c r="PS39" i="7"/>
  <c r="PV39" i="7" s="1"/>
  <c r="PW39" i="7"/>
  <c r="PW176" i="7"/>
  <c r="PS176" i="7"/>
  <c r="PV176" i="7" s="1"/>
  <c r="PS409" i="7"/>
  <c r="PV409" i="7" s="1"/>
  <c r="PW409" i="7"/>
  <c r="PV208" i="7"/>
  <c r="PS156" i="7"/>
  <c r="PV156" i="7" s="1"/>
  <c r="PW156" i="7"/>
  <c r="PS232" i="7"/>
  <c r="PV232" i="7" s="1"/>
  <c r="PW232" i="7"/>
  <c r="PS270" i="7"/>
  <c r="PV270" i="7" s="1"/>
  <c r="PW270" i="7"/>
  <c r="PS43" i="7"/>
  <c r="PV43" i="7" s="1"/>
  <c r="PW43" i="7"/>
  <c r="PS226" i="7"/>
  <c r="PV226" i="7" s="1"/>
  <c r="PW226" i="7"/>
  <c r="PS135" i="7"/>
  <c r="PV135" i="7" s="1"/>
  <c r="PW135" i="7"/>
  <c r="PS42" i="7"/>
  <c r="PV42" i="7" s="1"/>
  <c r="PW42" i="7"/>
  <c r="PS150" i="7"/>
  <c r="PV150" i="7" s="1"/>
  <c r="PW150" i="7"/>
  <c r="PS79" i="7"/>
  <c r="PV79" i="7" s="1"/>
  <c r="PW79" i="7"/>
  <c r="PS161" i="7"/>
  <c r="PV161" i="7" s="1"/>
  <c r="PW161" i="7"/>
  <c r="PS196" i="7"/>
  <c r="PV196" i="7" s="1"/>
  <c r="PW196" i="7"/>
  <c r="PS406" i="7"/>
  <c r="PV406" i="7" s="1"/>
  <c r="PW406" i="7"/>
  <c r="PS54" i="7"/>
  <c r="PV54" i="7" s="1"/>
  <c r="PW54" i="7"/>
  <c r="PS80" i="7"/>
  <c r="PV80" i="7" s="1"/>
  <c r="PW80" i="7"/>
  <c r="PS401" i="7"/>
  <c r="PV401" i="7" s="1"/>
  <c r="PW401" i="7"/>
  <c r="PS173" i="7"/>
  <c r="PV173" i="7" s="1"/>
  <c r="PW173" i="7"/>
  <c r="PS274" i="7"/>
  <c r="PV274" i="7" s="1"/>
  <c r="PW274" i="7"/>
  <c r="PS222" i="7"/>
  <c r="PV222" i="7" s="1"/>
  <c r="PW222" i="7"/>
  <c r="PS415" i="7"/>
  <c r="PV415" i="7" s="1"/>
  <c r="PW415" i="7"/>
  <c r="PS200" i="7"/>
  <c r="PV200" i="7" s="1"/>
  <c r="PW200" i="7"/>
  <c r="PS405" i="7"/>
  <c r="PV405" i="7" s="1"/>
  <c r="PW405" i="7"/>
  <c r="PS215" i="7"/>
  <c r="PV215" i="7" s="1"/>
  <c r="PW215" i="7"/>
  <c r="PS425" i="7"/>
  <c r="PV425" i="7" s="1"/>
  <c r="PW425" i="7"/>
  <c r="PS271" i="7"/>
  <c r="PV271" i="7" s="1"/>
  <c r="PW271" i="7"/>
  <c r="PS153" i="7"/>
  <c r="PV153" i="7" s="1"/>
  <c r="PW153" i="7"/>
  <c r="PS266" i="7"/>
  <c r="PV266" i="7" s="1"/>
  <c r="PW266" i="7"/>
  <c r="PS86" i="7"/>
  <c r="PV86" i="7" s="1"/>
  <c r="PW86" i="7"/>
  <c r="PS334" i="7"/>
  <c r="PV334" i="7" s="1"/>
  <c r="PW334" i="7"/>
  <c r="PS262" i="7"/>
  <c r="PV262" i="7" s="1"/>
  <c r="PW262" i="7"/>
  <c r="PS165" i="7"/>
  <c r="PV165" i="7" s="1"/>
  <c r="PW165" i="7"/>
  <c r="PS408" i="7"/>
  <c r="PV408" i="7" s="1"/>
  <c r="PW408" i="7"/>
  <c r="PS257" i="7"/>
  <c r="PV257" i="7" s="1"/>
  <c r="PW257" i="7"/>
  <c r="PS110" i="7"/>
  <c r="PV110" i="7" s="1"/>
  <c r="PW110" i="7"/>
  <c r="PS83" i="7"/>
  <c r="PV83" i="7" s="1"/>
  <c r="PW83" i="7"/>
  <c r="PS123" i="7"/>
  <c r="PV123" i="7" s="1"/>
  <c r="PW123" i="7"/>
  <c r="PS343" i="7"/>
  <c r="PV343" i="7" s="1"/>
  <c r="PW343" i="7"/>
  <c r="PS277" i="7"/>
  <c r="PV277" i="7" s="1"/>
  <c r="PW277" i="7"/>
  <c r="PS203" i="7"/>
  <c r="PV203" i="7" s="1"/>
  <c r="PW203" i="7"/>
  <c r="PS373" i="7"/>
  <c r="PV373" i="7" s="1"/>
  <c r="PW373" i="7"/>
  <c r="PS14" i="7"/>
  <c r="PV14" i="7" s="1"/>
  <c r="PW14" i="7"/>
  <c r="PW64" i="7"/>
  <c r="PS64" i="7"/>
  <c r="PV64" i="7" s="1"/>
  <c r="PS246" i="7"/>
  <c r="PV246" i="7" s="1"/>
  <c r="PW246" i="7"/>
  <c r="PS297" i="7"/>
  <c r="PV297" i="7" s="1"/>
  <c r="PW297" i="7"/>
  <c r="PS167" i="7"/>
  <c r="PV167" i="7" s="1"/>
  <c r="PW167" i="7"/>
  <c r="PS193" i="7"/>
  <c r="PV193" i="7" s="1"/>
  <c r="PW193" i="7"/>
  <c r="PS67" i="7"/>
  <c r="PV67" i="7" s="1"/>
  <c r="PW67" i="7"/>
  <c r="PW402" i="7"/>
  <c r="PS402" i="7"/>
  <c r="PV402" i="7" s="1"/>
  <c r="PV194" i="7"/>
  <c r="PW214" i="7"/>
  <c r="PS214" i="7"/>
  <c r="PV214" i="7" s="1"/>
  <c r="PS284" i="7"/>
  <c r="PV284" i="7" s="1"/>
  <c r="PW284" i="7"/>
  <c r="PS24" i="7"/>
  <c r="PV24" i="7" s="1"/>
  <c r="PW24" i="7"/>
  <c r="PS87" i="7"/>
  <c r="PV87" i="7" s="1"/>
  <c r="PW87" i="7"/>
  <c r="PS398" i="7"/>
  <c r="PV398" i="7" s="1"/>
  <c r="PW398" i="7"/>
  <c r="PW57" i="7"/>
  <c r="PS57" i="7"/>
  <c r="PV57" i="7" s="1"/>
  <c r="PS392" i="7"/>
  <c r="PV392" i="7" s="1"/>
  <c r="PW392" i="7"/>
  <c r="PS166" i="7"/>
  <c r="PV166" i="7" s="1"/>
  <c r="PW166" i="7"/>
  <c r="PS362" i="7"/>
  <c r="PV362" i="7" s="1"/>
  <c r="PW362" i="7"/>
  <c r="PS410" i="7"/>
  <c r="PV410" i="7" s="1"/>
  <c r="PW410" i="7"/>
  <c r="PW299" i="7"/>
  <c r="PS299" i="7"/>
  <c r="PV299" i="7" s="1"/>
  <c r="PS58" i="7"/>
  <c r="PV58" i="7" s="1"/>
  <c r="PW58" i="7"/>
  <c r="PS141" i="7"/>
  <c r="PV141" i="7" s="1"/>
  <c r="PW141" i="7"/>
  <c r="PS327" i="7"/>
  <c r="PV327" i="7" s="1"/>
  <c r="PW327" i="7"/>
  <c r="PS372" i="7"/>
  <c r="PV372" i="7" s="1"/>
  <c r="PW372" i="7"/>
  <c r="PS157" i="7"/>
  <c r="PV157" i="7" s="1"/>
  <c r="PW157" i="7"/>
  <c r="PS243" i="7"/>
  <c r="PV243" i="7" s="1"/>
  <c r="PW243" i="7"/>
  <c r="PS287" i="7"/>
  <c r="PV287" i="7" s="1"/>
  <c r="PW287" i="7"/>
  <c r="PW10" i="7"/>
  <c r="PS10" i="7"/>
  <c r="PV10" i="7" s="1"/>
  <c r="PW26" i="7"/>
  <c r="PS26" i="7"/>
  <c r="PV26" i="7" s="1"/>
  <c r="PS46" i="7"/>
  <c r="PV46" i="7" s="1"/>
  <c r="PW46" i="7"/>
  <c r="PS143" i="7"/>
  <c r="PV143" i="7" s="1"/>
  <c r="PW143" i="7"/>
  <c r="PS99" i="7"/>
  <c r="PV99" i="7" s="1"/>
  <c r="PW99" i="7"/>
  <c r="PS41" i="7"/>
  <c r="PV41" i="7" s="1"/>
  <c r="PW41" i="7"/>
  <c r="PS144" i="7"/>
  <c r="PV144" i="7" s="1"/>
  <c r="PW144" i="7"/>
  <c r="PS286" i="7"/>
  <c r="PV286" i="7" s="1"/>
  <c r="PW286" i="7"/>
  <c r="PS230" i="7"/>
  <c r="PV230" i="7" s="1"/>
  <c r="PW230" i="7"/>
  <c r="PS93" i="7"/>
  <c r="PV93" i="7" s="1"/>
  <c r="PW93" i="7"/>
  <c r="PS382" i="7"/>
  <c r="PV382" i="7" s="1"/>
  <c r="PW382" i="7"/>
  <c r="PS147" i="7"/>
  <c r="PV147" i="7" s="1"/>
  <c r="PW147" i="7"/>
  <c r="PW391" i="7"/>
  <c r="PS391" i="7"/>
  <c r="PV391" i="7" s="1"/>
  <c r="PW326" i="7"/>
  <c r="PS326" i="7"/>
  <c r="PV326" i="7" s="1"/>
  <c r="PS424" i="7"/>
  <c r="PV424" i="7" s="1"/>
  <c r="PW424" i="7"/>
  <c r="PS376" i="7"/>
  <c r="PV376" i="7" s="1"/>
  <c r="PW376" i="7"/>
  <c r="PS186" i="7"/>
  <c r="PV186" i="7" s="1"/>
  <c r="PW186" i="7"/>
  <c r="PS340" i="7"/>
  <c r="PV340" i="7" s="1"/>
  <c r="PW340" i="7"/>
  <c r="PW190" i="7"/>
  <c r="PS190" i="7"/>
  <c r="PV190" i="7" s="1"/>
  <c r="PS249" i="7"/>
  <c r="PV249" i="7" s="1"/>
  <c r="PW249" i="7"/>
  <c r="PS164" i="7"/>
  <c r="PV164" i="7" s="1"/>
  <c r="PW164" i="7"/>
  <c r="PS218" i="7"/>
  <c r="PV218" i="7" s="1"/>
  <c r="PW218" i="7"/>
  <c r="PS155" i="7"/>
  <c r="PV155" i="7" s="1"/>
  <c r="PW155" i="7"/>
  <c r="PS292" i="7"/>
  <c r="PV292" i="7" s="1"/>
  <c r="PW292" i="7"/>
  <c r="PS25" i="7"/>
  <c r="PV25" i="7" s="1"/>
  <c r="PW25" i="7"/>
  <c r="PS118" i="7"/>
  <c r="PV118" i="7" s="1"/>
  <c r="PW118" i="7"/>
  <c r="PS6" i="7"/>
  <c r="PV6" i="7" s="1"/>
  <c r="PW6" i="7"/>
  <c r="PS92" i="7"/>
  <c r="PV92" i="7" s="1"/>
  <c r="PW92" i="7"/>
  <c r="PS180" i="7"/>
  <c r="PV180" i="7" s="1"/>
  <c r="PW180" i="7"/>
  <c r="PS170" i="7"/>
  <c r="PV170" i="7" s="1"/>
  <c r="PW170" i="7"/>
  <c r="PV386" i="7"/>
  <c r="PS217" i="7"/>
  <c r="PV217" i="7" s="1"/>
  <c r="PW217" i="7"/>
  <c r="PS94" i="7"/>
  <c r="PV94" i="7" s="1"/>
  <c r="PW94" i="7"/>
  <c r="PS263" i="7"/>
  <c r="PV263" i="7" s="1"/>
  <c r="PW263" i="7"/>
  <c r="PS397" i="7"/>
  <c r="PV397" i="7" s="1"/>
  <c r="PW397" i="7"/>
  <c r="PS132" i="7"/>
  <c r="PV132" i="7" s="1"/>
  <c r="PW132" i="7"/>
  <c r="PS344" i="7"/>
  <c r="PV344" i="7" s="1"/>
  <c r="PW344" i="7"/>
  <c r="PW9" i="7"/>
  <c r="PS9" i="7"/>
  <c r="PV9" i="7" s="1"/>
  <c r="PS75" i="7"/>
  <c r="PV75" i="7" s="1"/>
  <c r="PW75" i="7"/>
  <c r="PS71" i="7"/>
  <c r="PV71" i="7" s="1"/>
  <c r="PW71" i="7"/>
  <c r="PW352" i="7"/>
  <c r="PS352" i="7"/>
  <c r="PV352" i="7" s="1"/>
  <c r="PW154" i="7"/>
  <c r="PS154" i="7"/>
  <c r="PV154" i="7" s="1"/>
  <c r="PS242" i="7"/>
  <c r="PV242" i="7" s="1"/>
  <c r="PW242" i="7"/>
  <c r="PS213" i="7"/>
  <c r="PV213" i="7" s="1"/>
  <c r="PW213" i="7"/>
  <c r="PS45" i="7"/>
  <c r="PV45" i="7" s="1"/>
  <c r="PW45" i="7"/>
  <c r="PW133" i="7"/>
  <c r="PS133" i="7"/>
  <c r="PV133" i="7" s="1"/>
  <c r="PS367" i="7"/>
  <c r="PV367" i="7" s="1"/>
  <c r="PW367" i="7"/>
  <c r="PS74" i="7"/>
  <c r="PV74" i="7" s="1"/>
  <c r="PW74" i="7"/>
  <c r="PS102" i="7"/>
  <c r="PV102" i="7" s="1"/>
  <c r="PW102" i="7"/>
  <c r="PS389" i="7"/>
  <c r="PV389" i="7" s="1"/>
  <c r="PW389" i="7"/>
  <c r="PS101" i="7"/>
  <c r="PV101" i="7" s="1"/>
  <c r="PW101" i="7"/>
  <c r="PS68" i="7"/>
  <c r="PV68" i="7" s="1"/>
  <c r="PW68" i="7"/>
  <c r="PS309" i="7"/>
  <c r="PV309" i="7" s="1"/>
  <c r="PW309" i="7"/>
  <c r="PS125" i="7"/>
  <c r="PV125" i="7" s="1"/>
  <c r="PW125" i="7"/>
  <c r="PS139" i="7"/>
  <c r="PV139" i="7" s="1"/>
  <c r="PW139" i="7"/>
  <c r="PS244" i="7"/>
  <c r="PV244" i="7" s="1"/>
  <c r="PW244" i="7"/>
  <c r="PS308" i="7"/>
  <c r="PV308" i="7" s="1"/>
  <c r="PW308" i="7"/>
  <c r="PS97" i="7"/>
  <c r="PV97" i="7" s="1"/>
  <c r="PW97" i="7"/>
  <c r="PS195" i="7"/>
  <c r="PV195" i="7" s="1"/>
  <c r="PW195" i="7"/>
  <c r="PW20" i="7"/>
  <c r="PS20" i="7"/>
  <c r="PV20" i="7" s="1"/>
  <c r="PS238" i="7"/>
  <c r="PV238" i="7" s="1"/>
  <c r="PW238" i="7"/>
  <c r="PS264" i="7"/>
  <c r="PV264" i="7" s="1"/>
  <c r="PW264" i="7"/>
  <c r="PS7" i="7"/>
  <c r="PV7" i="7" s="1"/>
  <c r="PW7" i="7"/>
  <c r="PS318" i="7"/>
  <c r="PV318" i="7" s="1"/>
  <c r="PW318" i="7"/>
  <c r="PS421" i="7"/>
  <c r="PV421" i="7" s="1"/>
  <c r="PW421" i="7"/>
  <c r="PW285" i="7"/>
  <c r="PS285" i="7"/>
  <c r="PV285" i="7" s="1"/>
  <c r="PS350" i="7"/>
  <c r="PV350" i="7" s="1"/>
  <c r="PW350" i="7"/>
  <c r="PS306" i="7"/>
  <c r="PV306" i="7" s="1"/>
  <c r="PW306" i="7"/>
  <c r="PS60" i="7"/>
  <c r="PV60" i="7" s="1"/>
  <c r="PW60" i="7"/>
  <c r="PS116" i="7"/>
  <c r="PV116" i="7" s="1"/>
  <c r="PW116" i="7"/>
  <c r="PS40" i="7"/>
  <c r="PV40" i="7" s="1"/>
  <c r="PW40" i="7"/>
  <c r="PS418" i="7"/>
  <c r="PV418" i="7" s="1"/>
  <c r="PW418" i="7"/>
  <c r="PS288" i="7"/>
  <c r="PV288" i="7" s="1"/>
  <c r="PW288" i="7"/>
  <c r="PS316" i="7"/>
  <c r="PV316" i="7" s="1"/>
  <c r="PW316" i="7"/>
  <c r="PS229" i="7"/>
  <c r="PV229" i="7" s="1"/>
  <c r="PW229" i="7"/>
  <c r="PS175" i="7"/>
  <c r="PV175" i="7" s="1"/>
  <c r="PW175" i="7"/>
  <c r="PS47" i="7"/>
  <c r="PV47" i="7" s="1"/>
  <c r="PW47" i="7"/>
  <c r="PS227" i="7"/>
  <c r="PV227" i="7" s="1"/>
  <c r="PW227" i="7"/>
  <c r="PW381" i="7"/>
  <c r="PS381" i="7"/>
  <c r="PV381" i="7" s="1"/>
  <c r="PS390" i="7"/>
  <c r="PV390" i="7" s="1"/>
  <c r="PW390" i="7"/>
  <c r="PS140" i="7"/>
  <c r="PV140" i="7" s="1"/>
  <c r="PW140" i="7"/>
  <c r="PS113" i="7"/>
  <c r="PV113" i="7" s="1"/>
  <c r="PW113" i="7"/>
  <c r="PS13" i="7"/>
  <c r="PV13" i="7" s="1"/>
  <c r="PW13" i="7"/>
  <c r="PS370" i="7"/>
  <c r="PV370" i="7" s="1"/>
  <c r="PW370" i="7"/>
  <c r="PS369" i="7"/>
  <c r="PV369" i="7" s="1"/>
  <c r="PW369" i="7"/>
  <c r="PW85" i="7"/>
  <c r="PS85" i="7"/>
  <c r="PV85" i="7" s="1"/>
  <c r="PS283" i="7"/>
  <c r="PV283" i="7" s="1"/>
  <c r="PW283" i="7"/>
  <c r="PS330" i="7"/>
  <c r="PV330" i="7" s="1"/>
  <c r="PW330" i="7"/>
  <c r="PS65" i="7"/>
  <c r="PV65" i="7" s="1"/>
  <c r="PW65" i="7"/>
  <c r="PS106" i="7"/>
  <c r="PV106" i="7" s="1"/>
  <c r="PW106" i="7"/>
  <c r="PS396" i="7"/>
  <c r="PV396" i="7" s="1"/>
  <c r="PW396" i="7"/>
  <c r="PS50" i="7"/>
  <c r="PV50" i="7" s="1"/>
  <c r="PW50" i="7"/>
  <c r="PW368" i="7"/>
  <c r="PS368" i="7"/>
  <c r="PV368" i="7" s="1"/>
  <c r="PS414" i="7"/>
  <c r="PV414" i="7" s="1"/>
  <c r="PW414" i="7"/>
  <c r="PS56" i="7"/>
  <c r="PV56" i="7" s="1"/>
  <c r="PW56" i="7"/>
  <c r="PS273" i="7"/>
  <c r="PV273" i="7" s="1"/>
  <c r="PW273" i="7"/>
  <c r="PS395" i="7"/>
  <c r="PV395" i="7" s="1"/>
  <c r="PW395" i="7"/>
  <c r="PS151" i="7"/>
  <c r="PV151" i="7" s="1"/>
  <c r="PW151" i="7"/>
  <c r="PW11" i="7"/>
  <c r="PS11" i="7"/>
  <c r="PV11" i="7" s="1"/>
  <c r="PS17" i="7"/>
  <c r="PV17" i="7" s="1"/>
  <c r="PW17" i="7"/>
  <c r="PS21" i="7"/>
  <c r="PV21" i="7" s="1"/>
  <c r="PW21" i="7"/>
  <c r="PS400" i="7"/>
  <c r="PV400" i="7" s="1"/>
  <c r="PW400" i="7"/>
  <c r="PS52" i="7"/>
  <c r="PV52" i="7" s="1"/>
  <c r="PW52" i="7"/>
  <c r="PS225" i="7"/>
  <c r="PV225" i="7" s="1"/>
  <c r="PW225" i="7"/>
  <c r="PS371" i="7"/>
  <c r="PV371" i="7" s="1"/>
  <c r="PW371" i="7"/>
  <c r="PW399" i="7"/>
  <c r="PS399" i="7"/>
  <c r="PV399" i="7" s="1"/>
  <c r="PS103" i="7"/>
  <c r="PV103" i="7" s="1"/>
  <c r="PW103" i="7"/>
  <c r="PS295" i="7"/>
  <c r="PV295" i="7" s="1"/>
  <c r="PW295" i="7"/>
  <c r="PW12" i="7"/>
  <c r="PS12" i="7"/>
  <c r="PV12" i="7" s="1"/>
  <c r="PS331" i="7"/>
  <c r="PV331" i="7" s="1"/>
  <c r="PW331" i="7"/>
  <c r="PS320" i="7"/>
  <c r="PV320" i="7" s="1"/>
  <c r="PW320" i="7"/>
  <c r="PW241" i="7"/>
  <c r="PS241" i="7"/>
  <c r="PV241" i="7" s="1"/>
  <c r="PS411" i="7"/>
  <c r="PV411" i="7" s="1"/>
  <c r="PW411" i="7"/>
  <c r="PS341" i="7"/>
  <c r="PV341" i="7" s="1"/>
  <c r="PW341" i="7"/>
  <c r="PS201" i="7"/>
  <c r="PV201" i="7" s="1"/>
  <c r="PW201" i="7"/>
  <c r="PS15" i="7"/>
  <c r="PV15" i="7" s="1"/>
  <c r="PW15" i="7"/>
  <c r="PS98" i="7"/>
  <c r="PV98" i="7" s="1"/>
  <c r="PW98" i="7"/>
  <c r="PS111" i="7"/>
  <c r="PV111" i="7" s="1"/>
  <c r="PW111" i="7"/>
  <c r="PW360" i="7"/>
  <c r="PS360" i="7"/>
  <c r="PV360" i="7" s="1"/>
  <c r="PS269" i="7"/>
  <c r="PV269" i="7" s="1"/>
  <c r="PW269" i="7"/>
  <c r="PS359" i="7"/>
  <c r="PV359" i="7" s="1"/>
  <c r="PW359" i="7"/>
  <c r="PS314" i="7"/>
  <c r="PV314" i="7" s="1"/>
  <c r="PW314" i="7"/>
  <c r="PS427" i="7"/>
  <c r="PV427" i="7" s="1"/>
  <c r="PW427" i="7"/>
  <c r="PS177" i="7"/>
  <c r="PV177" i="7" s="1"/>
  <c r="PW177" i="7"/>
  <c r="PS366" i="7"/>
  <c r="PV366" i="7" s="1"/>
  <c r="PW366" i="7"/>
  <c r="PS351" i="7"/>
  <c r="PV351" i="7" s="1"/>
  <c r="PW351" i="7"/>
  <c r="PS338" i="7"/>
  <c r="PV338" i="7" s="1"/>
  <c r="PW338" i="7"/>
  <c r="PS239" i="7"/>
  <c r="PV239" i="7" s="1"/>
  <c r="PW239" i="7"/>
  <c r="PS304" i="7"/>
  <c r="PV304" i="7" s="1"/>
  <c r="PW304" i="7"/>
  <c r="PS323" i="7"/>
  <c r="PV323" i="7" s="1"/>
  <c r="PW323" i="7"/>
  <c r="PS137" i="7"/>
  <c r="PV137" i="7" s="1"/>
  <c r="PW137" i="7"/>
  <c r="PS281" i="7"/>
  <c r="PV281" i="7" s="1"/>
  <c r="PW281" i="7"/>
  <c r="PW81" i="7"/>
  <c r="PS81" i="7"/>
  <c r="PV81" i="7" s="1"/>
  <c r="PS300" i="7"/>
  <c r="PV300" i="7" s="1"/>
  <c r="PW300" i="7"/>
  <c r="PS120" i="7"/>
  <c r="PV120" i="7" s="1"/>
  <c r="PW120" i="7"/>
  <c r="PS8" i="7"/>
  <c r="PV8" i="7" s="1"/>
  <c r="PW8" i="7"/>
  <c r="PS357" i="7"/>
  <c r="PV357" i="7" s="1"/>
  <c r="PW357" i="7"/>
  <c r="PS124" i="7"/>
  <c r="PV124" i="7" s="1"/>
  <c r="PW124" i="7"/>
  <c r="PS413" i="7"/>
  <c r="PV413" i="7" s="1"/>
  <c r="PW413" i="7"/>
  <c r="PW333" i="7"/>
  <c r="PS333" i="7"/>
  <c r="PV333" i="7" s="1"/>
  <c r="PS348" i="7"/>
  <c r="PV348" i="7" s="1"/>
  <c r="PW348" i="7"/>
  <c r="PS223" i="7"/>
  <c r="PV223" i="7" s="1"/>
  <c r="PW223" i="7"/>
  <c r="PS22" i="7"/>
  <c r="PV22" i="7" s="1"/>
  <c r="PW22" i="7"/>
  <c r="PS61" i="7"/>
  <c r="PV61" i="7" s="1"/>
  <c r="PW61" i="7"/>
  <c r="PW261" i="7"/>
  <c r="PS261" i="7"/>
  <c r="PV261" i="7" s="1"/>
  <c r="PS90" i="7"/>
  <c r="PV90" i="7" s="1"/>
  <c r="PW90" i="7"/>
  <c r="PS231" i="7"/>
  <c r="PV231" i="7" s="1"/>
  <c r="PW231" i="7"/>
  <c r="PS158" i="7"/>
  <c r="PV158" i="7" s="1"/>
  <c r="PW158" i="7"/>
  <c r="PS127" i="7"/>
  <c r="PV127" i="7" s="1"/>
  <c r="PW127" i="7"/>
  <c r="PS207" i="7"/>
  <c r="PV207" i="7" s="1"/>
  <c r="PW207" i="7"/>
  <c r="PS294" i="7"/>
  <c r="PV294" i="7" s="1"/>
  <c r="PW294" i="7"/>
  <c r="PS172" i="7"/>
  <c r="PV172" i="7" s="1"/>
  <c r="PW172" i="7"/>
  <c r="PS37" i="7"/>
  <c r="PV37" i="7" s="1"/>
  <c r="PW37" i="7"/>
  <c r="PS354" i="7"/>
  <c r="PV354" i="7" s="1"/>
  <c r="PW354" i="7"/>
  <c r="PS191" i="7"/>
  <c r="PV191" i="7" s="1"/>
  <c r="PW191" i="7"/>
  <c r="PS29" i="7"/>
  <c r="PV29" i="7" s="1"/>
  <c r="PW29" i="7"/>
  <c r="PS301" i="7"/>
  <c r="PV301" i="7" s="1"/>
  <c r="PW301" i="7"/>
  <c r="PS235" i="7"/>
  <c r="PV235" i="7" s="1"/>
  <c r="PW235" i="7"/>
  <c r="PS134" i="7"/>
  <c r="PV134" i="7" s="1"/>
  <c r="PW134" i="7"/>
  <c r="PS313" i="7"/>
  <c r="PV313" i="7" s="1"/>
  <c r="PW313" i="7"/>
  <c r="PS248" i="7"/>
  <c r="PV248" i="7" s="1"/>
  <c r="PW248" i="7"/>
  <c r="PW73" i="7"/>
  <c r="PS73" i="7"/>
  <c r="PV73" i="7" s="1"/>
  <c r="PS209" i="7"/>
  <c r="PV209" i="7" s="1"/>
  <c r="PW209" i="7"/>
  <c r="PS319" i="7"/>
  <c r="PV319" i="7" s="1"/>
  <c r="PW319" i="7"/>
  <c r="PS268" i="7"/>
  <c r="PV268" i="7" s="1"/>
  <c r="PW268" i="7"/>
  <c r="PS393" i="7"/>
  <c r="PV393" i="7" s="1"/>
  <c r="PW393" i="7"/>
  <c r="PS82" i="7"/>
  <c r="PV82" i="7" s="1"/>
  <c r="PW82" i="7"/>
  <c r="PW38" i="7"/>
  <c r="PS38" i="7"/>
  <c r="PV38" i="7" s="1"/>
  <c r="PS122" i="7"/>
  <c r="PV122" i="7" s="1"/>
  <c r="PW122" i="7"/>
  <c r="PS184" i="7"/>
  <c r="PV184" i="7" s="1"/>
  <c r="PW184" i="7"/>
  <c r="PS336" i="7"/>
  <c r="PV336" i="7" s="1"/>
  <c r="PW336" i="7"/>
  <c r="PS168" i="7"/>
  <c r="PV168" i="7" s="1"/>
  <c r="PW168" i="7"/>
  <c r="PS412" i="7"/>
  <c r="PV412" i="7" s="1"/>
  <c r="PW412" i="7"/>
  <c r="PS254" i="7"/>
  <c r="PV254" i="7" s="1"/>
  <c r="PW254" i="7"/>
  <c r="PS197" i="7"/>
  <c r="PV197" i="7" s="1"/>
  <c r="PW197" i="7"/>
  <c r="PS142" i="7"/>
  <c r="PV142" i="7" s="1"/>
  <c r="PW142" i="7"/>
  <c r="PS188" i="7"/>
  <c r="PV188" i="7" s="1"/>
  <c r="PW188" i="7"/>
  <c r="PS305" i="7"/>
  <c r="PV305" i="7" s="1"/>
  <c r="PW305" i="7"/>
  <c r="PW251" i="7"/>
  <c r="PS251" i="7"/>
  <c r="PV251" i="7" s="1"/>
  <c r="PS258" i="7"/>
  <c r="PV258" i="7" s="1"/>
  <c r="PW258" i="7"/>
  <c r="PS328" i="7"/>
  <c r="PV328" i="7" s="1"/>
  <c r="PW328" i="7"/>
  <c r="PS189" i="7"/>
  <c r="PV189" i="7" s="1"/>
  <c r="PW189" i="7"/>
  <c r="PS63" i="7"/>
  <c r="PV63" i="7" s="1"/>
  <c r="PW63" i="7"/>
  <c r="PS219" i="7"/>
  <c r="PV219" i="7" s="1"/>
  <c r="PW219" i="7"/>
  <c r="PW198" i="7"/>
  <c r="PS198" i="7"/>
  <c r="PV198" i="7" s="1"/>
  <c r="PS84" i="7"/>
  <c r="PV84" i="7" s="1"/>
  <c r="PW84" i="7"/>
  <c r="PS329" i="7"/>
  <c r="PV329" i="7" s="1"/>
  <c r="PW329" i="7"/>
  <c r="PS33" i="7"/>
  <c r="PV33" i="7" s="1"/>
  <c r="PW33" i="7"/>
  <c r="PS117" i="7"/>
  <c r="PV117" i="7" s="1"/>
  <c r="PW117" i="7"/>
  <c r="PS302" i="7"/>
  <c r="PV302" i="7" s="1"/>
  <c r="PW302" i="7"/>
  <c r="PS310" i="7"/>
  <c r="PV310" i="7" s="1"/>
  <c r="PW310" i="7"/>
  <c r="PS126" i="7"/>
  <c r="PV126" i="7" s="1"/>
  <c r="PW126" i="7"/>
  <c r="PS379" i="7"/>
  <c r="PV379" i="7" s="1"/>
  <c r="PW379" i="7"/>
  <c r="PS48" i="7"/>
  <c r="PV48" i="7" s="1"/>
  <c r="PW48" i="7"/>
  <c r="PS206" i="7"/>
  <c r="PV206" i="7" s="1"/>
  <c r="PW206" i="7"/>
  <c r="PS108" i="7"/>
  <c r="PV108" i="7" s="1"/>
  <c r="PW108" i="7"/>
  <c r="PS36" i="7"/>
  <c r="PV36" i="7" s="1"/>
  <c r="PW36" i="7"/>
  <c r="PS28" i="7"/>
  <c r="PV28" i="7" s="1"/>
  <c r="PW28" i="7"/>
  <c r="PS119" i="7"/>
  <c r="PV119" i="7" s="1"/>
  <c r="PW119" i="7"/>
  <c r="PS148" i="7"/>
  <c r="PV148" i="7" s="1"/>
  <c r="PW148" i="7"/>
  <c r="PS345" i="7"/>
  <c r="PV345" i="7" s="1"/>
  <c r="PW345" i="7"/>
  <c r="PS275" i="7"/>
  <c r="PV275" i="7" s="1"/>
  <c r="PW275" i="7"/>
  <c r="PS337" i="7"/>
  <c r="PV337" i="7" s="1"/>
  <c r="PW337" i="7"/>
  <c r="PS394" i="7"/>
  <c r="PV394" i="7" s="1"/>
  <c r="PW394" i="7"/>
  <c r="PS321" i="7"/>
  <c r="PV321" i="7" s="1"/>
  <c r="PW321" i="7"/>
  <c r="PS136" i="7"/>
  <c r="PV136" i="7" s="1"/>
  <c r="PW136" i="7"/>
  <c r="PS72" i="7"/>
  <c r="PV72" i="7" s="1"/>
  <c r="PW72" i="7"/>
  <c r="PS272" i="7"/>
  <c r="PV272" i="7" s="1"/>
  <c r="PW272" i="7"/>
  <c r="PS199" i="7"/>
  <c r="PV199" i="7" s="1"/>
  <c r="PW199" i="7"/>
  <c r="PW358" i="7"/>
  <c r="PS358" i="7"/>
  <c r="PV358" i="7" s="1"/>
  <c r="PS96" i="7"/>
  <c r="PV96" i="7" s="1"/>
  <c r="PW96" i="7"/>
  <c r="PS100" i="7"/>
  <c r="PV100" i="7" s="1"/>
  <c r="PW100" i="7"/>
  <c r="PS233" i="7"/>
  <c r="PV233" i="7" s="1"/>
  <c r="PW233" i="7"/>
  <c r="PS59" i="7"/>
  <c r="PV59" i="7" s="1"/>
  <c r="PW59" i="7"/>
  <c r="PS88" i="7"/>
  <c r="PV88" i="7" s="1"/>
  <c r="PW88" i="7"/>
  <c r="PW109" i="7"/>
  <c r="PS109" i="7"/>
  <c r="PV109" i="7" s="1"/>
  <c r="PS240" i="7"/>
  <c r="PV240" i="7" s="1"/>
  <c r="PW240" i="7"/>
  <c r="PS375" i="7"/>
  <c r="PV375" i="7" s="1"/>
  <c r="PW375" i="7"/>
  <c r="PS356" i="7"/>
  <c r="PV356" i="7" s="1"/>
  <c r="PW356" i="7"/>
  <c r="PS303" i="7"/>
  <c r="PV303" i="7" s="1"/>
  <c r="PW303" i="7"/>
  <c r="PS387" i="7"/>
  <c r="PV387" i="7" s="1"/>
  <c r="PW387" i="7"/>
  <c r="PS115" i="7"/>
  <c r="PV115" i="7" s="1"/>
  <c r="PW115" i="7"/>
  <c r="PS307" i="7"/>
  <c r="PV307" i="7" s="1"/>
  <c r="PW307" i="7"/>
  <c r="PW32" i="7"/>
  <c r="PS32" i="7"/>
  <c r="PV32" i="7" s="1"/>
  <c r="PS236" i="7"/>
  <c r="PV236" i="7" s="1"/>
  <c r="PW236" i="7"/>
  <c r="PS104" i="7"/>
  <c r="PV104" i="7" s="1"/>
  <c r="PW104" i="7"/>
  <c r="PS216" i="7"/>
  <c r="PV216" i="7" s="1"/>
  <c r="PW216" i="7"/>
  <c r="PS55" i="7"/>
  <c r="PV55" i="7" s="1"/>
  <c r="PW55" i="7"/>
  <c r="PW426" i="7"/>
  <c r="PS426" i="7"/>
  <c r="PV426" i="7" s="1"/>
  <c r="PS423" i="7"/>
  <c r="PV423" i="7" s="1"/>
  <c r="PW423" i="7"/>
  <c r="PS260" i="7"/>
  <c r="PV260" i="7" s="1"/>
  <c r="PW260" i="7"/>
  <c r="PS4" i="7"/>
  <c r="PV4" i="7" s="1"/>
  <c r="PW4" i="7"/>
  <c r="PS380" i="7"/>
  <c r="PV380" i="7" s="1"/>
  <c r="PW380" i="7"/>
  <c r="PS171" i="7"/>
  <c r="PV171" i="7" s="1"/>
  <c r="PW171" i="7"/>
  <c r="PW332" i="7"/>
  <c r="PS332" i="7"/>
  <c r="PV332" i="7" s="1"/>
  <c r="PW347" i="7"/>
  <c r="PS347" i="7"/>
  <c r="PV347" i="7" s="1"/>
  <c r="PS374" i="7"/>
  <c r="PV374" i="7" s="1"/>
  <c r="PW374" i="7"/>
  <c r="PS289" i="7"/>
  <c r="PV289" i="7" s="1"/>
  <c r="PW289" i="7"/>
  <c r="PS403" i="7"/>
  <c r="PV403" i="7" s="1"/>
  <c r="PW403" i="7"/>
  <c r="PS31" i="7"/>
  <c r="PV31" i="7" s="1"/>
  <c r="PW31" i="7"/>
  <c r="PW378" i="7"/>
  <c r="PS378" i="7"/>
  <c r="PV378" i="7" s="1"/>
  <c r="PS174" i="7"/>
  <c r="PV174" i="7" s="1"/>
  <c r="PW174" i="7"/>
  <c r="PS383" i="7"/>
  <c r="PV383" i="7" s="1"/>
  <c r="PW383" i="7"/>
  <c r="PS77" i="7"/>
  <c r="PV77" i="7" s="1"/>
  <c r="PW77" i="7"/>
  <c r="PS252" i="7"/>
  <c r="PV252" i="7" s="1"/>
  <c r="PW252" i="7"/>
  <c r="PS131" i="7"/>
  <c r="PV131" i="7" s="1"/>
  <c r="PW131" i="7"/>
  <c r="PS293" i="7"/>
  <c r="PV293" i="7" s="1"/>
  <c r="PW293" i="7"/>
  <c r="PS346" i="7"/>
  <c r="PV346" i="7" s="1"/>
  <c r="PW346" i="7"/>
  <c r="PS224" i="7"/>
  <c r="PV224" i="7" s="1"/>
  <c r="PW224" i="7"/>
  <c r="PS422" i="7"/>
  <c r="PV422" i="7" s="1"/>
  <c r="PW422" i="7"/>
  <c r="PS89" i="7"/>
  <c r="PV89" i="7" s="1"/>
  <c r="PW89" i="7"/>
  <c r="PS279" i="7"/>
  <c r="PV279" i="7" s="1"/>
  <c r="PW279" i="7"/>
  <c r="PS315" i="7"/>
  <c r="PV315" i="7" s="1"/>
  <c r="PW315" i="7"/>
  <c r="PS342" i="7"/>
  <c r="PV342" i="7" s="1"/>
  <c r="PW342" i="7"/>
  <c r="PS276" i="7"/>
  <c r="PV276" i="7" s="1"/>
  <c r="PW276" i="7"/>
  <c r="PS3" i="7"/>
  <c r="PV3" i="7" s="1"/>
  <c r="PW3" i="7"/>
  <c r="PS404" i="7"/>
  <c r="PV404" i="7" s="1"/>
  <c r="PW404" i="7"/>
  <c r="PS210" i="7"/>
  <c r="PV210" i="7" s="1"/>
  <c r="PW210" i="7"/>
  <c r="PW221" i="7"/>
  <c r="PS221" i="7"/>
  <c r="PV221" i="7" s="1"/>
  <c r="PS160" i="7"/>
  <c r="PV160" i="7" s="1"/>
  <c r="PW160" i="7"/>
  <c r="PS107" i="7"/>
  <c r="PV107" i="7" s="1"/>
  <c r="PW107" i="7"/>
  <c r="PS420" i="7"/>
  <c r="PV420" i="7" s="1"/>
  <c r="PW420" i="7"/>
  <c r="PS363" i="7"/>
  <c r="PV363" i="7" s="1"/>
  <c r="PW363" i="7"/>
  <c r="PS202" i="7"/>
  <c r="PV202" i="7" s="1"/>
  <c r="PW202" i="7"/>
  <c r="PW377" i="7"/>
  <c r="PS377" i="7"/>
  <c r="PV377" i="7" s="1"/>
  <c r="PS385" i="7"/>
  <c r="PV385" i="7" s="1"/>
  <c r="PW385" i="7"/>
  <c r="PS149" i="7"/>
  <c r="PV149" i="7" s="1"/>
  <c r="PW149" i="7"/>
  <c r="PS112" i="7"/>
  <c r="PV112" i="7" s="1"/>
  <c r="PW112" i="7"/>
  <c r="PS291" i="7"/>
  <c r="PV291" i="7" s="1"/>
  <c r="PW291" i="7"/>
  <c r="PS70" i="7"/>
  <c r="PV70" i="7" s="1"/>
  <c r="PW70" i="7"/>
  <c r="PS317" i="7"/>
  <c r="PV317" i="7" s="1"/>
  <c r="PW317" i="7"/>
  <c r="PS211" i="7"/>
  <c r="PV211" i="7" s="1"/>
  <c r="PW211" i="7"/>
  <c r="M311" i="7" l="1"/>
  <c r="L312" i="7"/>
  <c r="K318" i="7"/>
  <c r="PO386" i="7"/>
  <c r="PP386" i="7" s="1"/>
  <c r="PO335" i="7"/>
  <c r="PP335" i="7" s="1"/>
  <c r="PO145" i="7"/>
  <c r="PP145" i="7" s="1"/>
  <c r="PO105" i="7"/>
  <c r="PP105" i="7" s="1"/>
  <c r="PO53" i="7"/>
  <c r="PP53" i="7" s="1"/>
  <c r="PO185" i="7"/>
  <c r="PP185" i="7" s="1"/>
  <c r="PO339" i="7"/>
  <c r="PP339" i="7" s="1"/>
  <c r="PO296" i="7"/>
  <c r="PP296" i="7" s="1"/>
  <c r="PO159" i="7"/>
  <c r="PP159" i="7" s="1"/>
  <c r="PO256" i="7"/>
  <c r="PP256" i="7" s="1"/>
  <c r="PO179" i="7"/>
  <c r="PP179" i="7" s="1"/>
  <c r="PO322" i="7"/>
  <c r="PP322" i="7" s="1"/>
  <c r="PO110" i="7"/>
  <c r="PP110" i="7" s="1"/>
  <c r="PO194" i="7"/>
  <c r="PP194" i="7" s="1"/>
  <c r="PO234" i="7"/>
  <c r="PP234" i="7" s="1"/>
  <c r="PO226" i="7"/>
  <c r="PP226" i="7" s="1"/>
  <c r="PO196" i="7"/>
  <c r="PP196" i="7" s="1"/>
  <c r="PO162" i="7"/>
  <c r="PP162" i="7" s="1"/>
  <c r="PO121" i="7"/>
  <c r="PP121" i="7" s="1"/>
  <c r="PO169" i="7"/>
  <c r="PP169" i="7" s="1"/>
  <c r="PO91" i="7"/>
  <c r="PP91" i="7" s="1"/>
  <c r="PO417" i="7"/>
  <c r="PP417" i="7" s="1"/>
  <c r="PO237" i="7"/>
  <c r="PP237" i="7" s="1"/>
  <c r="PO255" i="7"/>
  <c r="PP255" i="7" s="1"/>
  <c r="PO407" i="7"/>
  <c r="PP407" i="7" s="1"/>
  <c r="PO69" i="7"/>
  <c r="PP69" i="7" s="1"/>
  <c r="PO245" i="7"/>
  <c r="PP245" i="7" s="1"/>
  <c r="PO416" i="7"/>
  <c r="PP416" i="7" s="1"/>
  <c r="PO181" i="7"/>
  <c r="PP181" i="7" s="1"/>
  <c r="PO271" i="7"/>
  <c r="PP271" i="7" s="1"/>
  <c r="PO414" i="7"/>
  <c r="PP414" i="7" s="1"/>
  <c r="PO350" i="7"/>
  <c r="PP350" i="7" s="1"/>
  <c r="PO286" i="7"/>
  <c r="PP286" i="7" s="1"/>
  <c r="PO90" i="7"/>
  <c r="PP90" i="7" s="1"/>
  <c r="PO109" i="7"/>
  <c r="PP109" i="7" s="1"/>
  <c r="PO233" i="7"/>
  <c r="PP233" i="7" s="1"/>
  <c r="PO100" i="7"/>
  <c r="PP100" i="7" s="1"/>
  <c r="PO84" i="7"/>
  <c r="PP84" i="7" s="1"/>
  <c r="PO268" i="7"/>
  <c r="PP268" i="7" s="1"/>
  <c r="PO319" i="7"/>
  <c r="PP319" i="7" s="1"/>
  <c r="PO209" i="7"/>
  <c r="PP209" i="7" s="1"/>
  <c r="PO73" i="7"/>
  <c r="PP73" i="7" s="1"/>
  <c r="PO160" i="7"/>
  <c r="PP160" i="7" s="1"/>
  <c r="PO301" i="7"/>
  <c r="PP301" i="7" s="1"/>
  <c r="PO31" i="7"/>
  <c r="PP31" i="7" s="1"/>
  <c r="PO403" i="7"/>
  <c r="PP403" i="7" s="1"/>
  <c r="PO154" i="7"/>
  <c r="PP154" i="7" s="1"/>
  <c r="PO16" i="7"/>
  <c r="PO321" i="7"/>
  <c r="PP321" i="7" s="1"/>
  <c r="PO148" i="7"/>
  <c r="PP148" i="7" s="1"/>
  <c r="PO198" i="7"/>
  <c r="PP198" i="7" s="1"/>
  <c r="PO251" i="7"/>
  <c r="PP251" i="7" s="1"/>
  <c r="PO38" i="7"/>
  <c r="PP38" i="7" s="1"/>
  <c r="PO81" i="7"/>
  <c r="PP81" i="7" s="1"/>
  <c r="PO15" i="7"/>
  <c r="PO201" i="7"/>
  <c r="PP201" i="7" s="1"/>
  <c r="PO341" i="7"/>
  <c r="PP341" i="7" s="1"/>
  <c r="PO411" i="7"/>
  <c r="PP411" i="7" s="1"/>
  <c r="PO320" i="7"/>
  <c r="PP320" i="7" s="1"/>
  <c r="PO331" i="7"/>
  <c r="PP331" i="7" s="1"/>
  <c r="PO295" i="7"/>
  <c r="PP295" i="7" s="1"/>
  <c r="PO103" i="7"/>
  <c r="PP103" i="7" s="1"/>
  <c r="PO368" i="7"/>
  <c r="PP368" i="7" s="1"/>
  <c r="PO85" i="7"/>
  <c r="PP85" i="7" s="1"/>
  <c r="PO381" i="7"/>
  <c r="PP381" i="7" s="1"/>
  <c r="PO421" i="7"/>
  <c r="PP421" i="7" s="1"/>
  <c r="PO318" i="7"/>
  <c r="PP318" i="7" s="1"/>
  <c r="PO7" i="7"/>
  <c r="PO264" i="7"/>
  <c r="PP264" i="7" s="1"/>
  <c r="PO238" i="7"/>
  <c r="PP238" i="7" s="1"/>
  <c r="PO195" i="7"/>
  <c r="PP195" i="7" s="1"/>
  <c r="PO97" i="7"/>
  <c r="PP97" i="7" s="1"/>
  <c r="PO308" i="7"/>
  <c r="PP308" i="7" s="1"/>
  <c r="PO309" i="7"/>
  <c r="PP309" i="7" s="1"/>
  <c r="PO68" i="7"/>
  <c r="PP68" i="7" s="1"/>
  <c r="PO101" i="7"/>
  <c r="PP101" i="7" s="1"/>
  <c r="PO367" i="7"/>
  <c r="PP367" i="7" s="1"/>
  <c r="PO326" i="7"/>
  <c r="PP326" i="7" s="1"/>
  <c r="PO93" i="7"/>
  <c r="PP93" i="7" s="1"/>
  <c r="PO230" i="7"/>
  <c r="PP230" i="7" s="1"/>
  <c r="PO214" i="7"/>
  <c r="PP214" i="7" s="1"/>
  <c r="PO343" i="7"/>
  <c r="PP343" i="7" s="1"/>
  <c r="PO123" i="7"/>
  <c r="PP123" i="7" s="1"/>
  <c r="PO83" i="7"/>
  <c r="PP83" i="7" s="1"/>
  <c r="PO257" i="7"/>
  <c r="PP257" i="7" s="1"/>
  <c r="PO408" i="7"/>
  <c r="PP408" i="7" s="1"/>
  <c r="PO165" i="7"/>
  <c r="PP165" i="7" s="1"/>
  <c r="PO262" i="7"/>
  <c r="PP262" i="7" s="1"/>
  <c r="PO334" i="7"/>
  <c r="PP334" i="7" s="1"/>
  <c r="PO86" i="7"/>
  <c r="PP86" i="7" s="1"/>
  <c r="PO266" i="7"/>
  <c r="PP266" i="7" s="1"/>
  <c r="PO153" i="7"/>
  <c r="PP153" i="7" s="1"/>
  <c r="PO425" i="7"/>
  <c r="PP425" i="7" s="1"/>
  <c r="PO215" i="7"/>
  <c r="PP215" i="7" s="1"/>
  <c r="PO405" i="7"/>
  <c r="PP405" i="7" s="1"/>
  <c r="PO200" i="7"/>
  <c r="PP200" i="7" s="1"/>
  <c r="PO415" i="7"/>
  <c r="PP415" i="7" s="1"/>
  <c r="PO222" i="7"/>
  <c r="PP222" i="7" s="1"/>
  <c r="PO274" i="7"/>
  <c r="PP274" i="7" s="1"/>
  <c r="PO173" i="7"/>
  <c r="PP173" i="7" s="1"/>
  <c r="PO401" i="7"/>
  <c r="PP401" i="7" s="1"/>
  <c r="PO80" i="7"/>
  <c r="PP80" i="7" s="1"/>
  <c r="PO54" i="7"/>
  <c r="PP54" i="7" s="1"/>
  <c r="PO406" i="7"/>
  <c r="PP406" i="7" s="1"/>
  <c r="PO208" i="7"/>
  <c r="PP208" i="7" s="1"/>
  <c r="PO409" i="7"/>
  <c r="PP409" i="7" s="1"/>
  <c r="PO39" i="7"/>
  <c r="PP39" i="7" s="1"/>
  <c r="PO204" i="7"/>
  <c r="PP204" i="7" s="1"/>
  <c r="PO183" i="7"/>
  <c r="PP183" i="7" s="1"/>
  <c r="PO211" i="7"/>
  <c r="PP211" i="7" s="1"/>
  <c r="PO317" i="7"/>
  <c r="PP317" i="7" s="1"/>
  <c r="PO70" i="7"/>
  <c r="PP70" i="7" s="1"/>
  <c r="PO291" i="7"/>
  <c r="PP291" i="7" s="1"/>
  <c r="PO112" i="7"/>
  <c r="PP112" i="7" s="1"/>
  <c r="PO149" i="7"/>
  <c r="PP149" i="7" s="1"/>
  <c r="PO385" i="7"/>
  <c r="PP385" i="7" s="1"/>
  <c r="PO202" i="7"/>
  <c r="PP202" i="7" s="1"/>
  <c r="PO363" i="7"/>
  <c r="PP363" i="7" s="1"/>
  <c r="PO221" i="7"/>
  <c r="PP221" i="7" s="1"/>
  <c r="PO276" i="7"/>
  <c r="PP276" i="7" s="1"/>
  <c r="PO342" i="7"/>
  <c r="PP342" i="7" s="1"/>
  <c r="PO315" i="7"/>
  <c r="PP315" i="7" s="1"/>
  <c r="PO174" i="7"/>
  <c r="PP174" i="7" s="1"/>
  <c r="PO347" i="7"/>
  <c r="PP347" i="7" s="1"/>
  <c r="PO332" i="7"/>
  <c r="PP332" i="7" s="1"/>
  <c r="PO426" i="7"/>
  <c r="PP426" i="7" s="1"/>
  <c r="PO55" i="7"/>
  <c r="PP55" i="7" s="1"/>
  <c r="PO216" i="7"/>
  <c r="PP216" i="7" s="1"/>
  <c r="PO104" i="7"/>
  <c r="PP104" i="7" s="1"/>
  <c r="PO236" i="7"/>
  <c r="PP236" i="7" s="1"/>
  <c r="PO240" i="7"/>
  <c r="PP240" i="7" s="1"/>
  <c r="PO96" i="7"/>
  <c r="PP96" i="7" s="1"/>
  <c r="PO358" i="7"/>
  <c r="PP358" i="7" s="1"/>
  <c r="PO119" i="7"/>
  <c r="PP119" i="7" s="1"/>
  <c r="PO28" i="7"/>
  <c r="PP28" i="7" s="1"/>
  <c r="PO36" i="7"/>
  <c r="PP36" i="7" s="1"/>
  <c r="PO108" i="7"/>
  <c r="PP108" i="7" s="1"/>
  <c r="PO206" i="7"/>
  <c r="PP206" i="7" s="1"/>
  <c r="PO48" i="7"/>
  <c r="PP48" i="7" s="1"/>
  <c r="PO379" i="7"/>
  <c r="PP379" i="7" s="1"/>
  <c r="PO126" i="7"/>
  <c r="PP126" i="7" s="1"/>
  <c r="PO310" i="7"/>
  <c r="PP310" i="7" s="1"/>
  <c r="PO302" i="7"/>
  <c r="PP302" i="7" s="1"/>
  <c r="PO258" i="7"/>
  <c r="PP258" i="7" s="1"/>
  <c r="PO122" i="7"/>
  <c r="PP122" i="7" s="1"/>
  <c r="PO134" i="7"/>
  <c r="PP134" i="7" s="1"/>
  <c r="PO235" i="7"/>
  <c r="PP235" i="7" s="1"/>
  <c r="PO29" i="7"/>
  <c r="PP29" i="7" s="1"/>
  <c r="PO191" i="7"/>
  <c r="PP191" i="7" s="1"/>
  <c r="PO354" i="7"/>
  <c r="PP354" i="7" s="1"/>
  <c r="PO261" i="7"/>
  <c r="PP261" i="7" s="1"/>
  <c r="PO333" i="7"/>
  <c r="PP333" i="7" s="1"/>
  <c r="PO120" i="7"/>
  <c r="PP120" i="7" s="1"/>
  <c r="PO300" i="7"/>
  <c r="PP300" i="7" s="1"/>
  <c r="PO360" i="7"/>
  <c r="PP360" i="7" s="1"/>
  <c r="PO399" i="7"/>
  <c r="PP399" i="7" s="1"/>
  <c r="PO400" i="7"/>
  <c r="PP400" i="7" s="1"/>
  <c r="PO21" i="7"/>
  <c r="PO17" i="7"/>
  <c r="PO151" i="7"/>
  <c r="PP151" i="7" s="1"/>
  <c r="PO395" i="7"/>
  <c r="PP395" i="7" s="1"/>
  <c r="PO273" i="7"/>
  <c r="PP273" i="7" s="1"/>
  <c r="PO56" i="7"/>
  <c r="PP56" i="7" s="1"/>
  <c r="PO283" i="7"/>
  <c r="PP283" i="7" s="1"/>
  <c r="PO288" i="7"/>
  <c r="PP288" i="7" s="1"/>
  <c r="PO133" i="7"/>
  <c r="PP133" i="7" s="1"/>
  <c r="PO242" i="7"/>
  <c r="PP242" i="7" s="1"/>
  <c r="PO71" i="7"/>
  <c r="PP71" i="7" s="1"/>
  <c r="PO75" i="7"/>
  <c r="PP75" i="7" s="1"/>
  <c r="PO344" i="7"/>
  <c r="PP344" i="7" s="1"/>
  <c r="PO132" i="7"/>
  <c r="PP132" i="7" s="1"/>
  <c r="PO397" i="7"/>
  <c r="PP397" i="7" s="1"/>
  <c r="PO263" i="7"/>
  <c r="PP263" i="7" s="1"/>
  <c r="PO94" i="7"/>
  <c r="PP94" i="7" s="1"/>
  <c r="PO217" i="7"/>
  <c r="PP217" i="7" s="1"/>
  <c r="PO190" i="7"/>
  <c r="PP190" i="7" s="1"/>
  <c r="PO376" i="7"/>
  <c r="PP376" i="7" s="1"/>
  <c r="PO424" i="7"/>
  <c r="PP424" i="7" s="1"/>
  <c r="PO147" i="7"/>
  <c r="PP147" i="7" s="1"/>
  <c r="PO382" i="7"/>
  <c r="PP382" i="7" s="1"/>
  <c r="PO26" i="7"/>
  <c r="PP26" i="7" s="1"/>
  <c r="PO10" i="7"/>
  <c r="PO372" i="7"/>
  <c r="PP372" i="7" s="1"/>
  <c r="PO327" i="7"/>
  <c r="PP327" i="7" s="1"/>
  <c r="PO141" i="7"/>
  <c r="PP141" i="7" s="1"/>
  <c r="PO58" i="7"/>
  <c r="PP58" i="7" s="1"/>
  <c r="PO410" i="7"/>
  <c r="PP410" i="7" s="1"/>
  <c r="PO362" i="7"/>
  <c r="PP362" i="7" s="1"/>
  <c r="PO166" i="7"/>
  <c r="PP166" i="7" s="1"/>
  <c r="PO392" i="7"/>
  <c r="PP392" i="7" s="1"/>
  <c r="PO398" i="7"/>
  <c r="PP398" i="7" s="1"/>
  <c r="PO87" i="7"/>
  <c r="PP87" i="7" s="1"/>
  <c r="PO24" i="7"/>
  <c r="PO284" i="7"/>
  <c r="PP284" i="7" s="1"/>
  <c r="PO402" i="7"/>
  <c r="PP402" i="7" s="1"/>
  <c r="PO64" i="7"/>
  <c r="PP64" i="7" s="1"/>
  <c r="PO182" i="7"/>
  <c r="PP182" i="7" s="1"/>
  <c r="PO361" i="7"/>
  <c r="PP361" i="7" s="1"/>
  <c r="PO324" i="7"/>
  <c r="PP324" i="7" s="1"/>
  <c r="PO298" i="7"/>
  <c r="PP298" i="7" s="1"/>
  <c r="PO388" i="7"/>
  <c r="PP388" i="7" s="1"/>
  <c r="PO146" i="7"/>
  <c r="PP146" i="7" s="1"/>
  <c r="PO5" i="7"/>
  <c r="PO129" i="7"/>
  <c r="PP129" i="7" s="1"/>
  <c r="PO152" i="7"/>
  <c r="PP152" i="7" s="1"/>
  <c r="PO325" i="7"/>
  <c r="PP325" i="7" s="1"/>
  <c r="PO278" i="7"/>
  <c r="PP278" i="7" s="1"/>
  <c r="PO138" i="7"/>
  <c r="PP138" i="7" s="1"/>
  <c r="PO290" i="7"/>
  <c r="PP290" i="7" s="1"/>
  <c r="PO23" i="7"/>
  <c r="PO253" i="7"/>
  <c r="PP253" i="7" s="1"/>
  <c r="PO35" i="7"/>
  <c r="PP35" i="7" s="1"/>
  <c r="PO32" i="7"/>
  <c r="PP32" i="7" s="1"/>
  <c r="PO390" i="7"/>
  <c r="PP390" i="7" s="1"/>
  <c r="PO377" i="7"/>
  <c r="PP377" i="7" s="1"/>
  <c r="PO420" i="7"/>
  <c r="PP420" i="7" s="1"/>
  <c r="PO107" i="7"/>
  <c r="PP107" i="7" s="1"/>
  <c r="PO210" i="7"/>
  <c r="PP210" i="7" s="1"/>
  <c r="PO404" i="7"/>
  <c r="PP404" i="7" s="1"/>
  <c r="PO3" i="7"/>
  <c r="PO279" i="7"/>
  <c r="PP279" i="7" s="1"/>
  <c r="PO89" i="7"/>
  <c r="PP89" i="7" s="1"/>
  <c r="PO422" i="7"/>
  <c r="PP422" i="7" s="1"/>
  <c r="PO224" i="7"/>
  <c r="PP224" i="7" s="1"/>
  <c r="PO346" i="7"/>
  <c r="PP346" i="7" s="1"/>
  <c r="PO293" i="7"/>
  <c r="PP293" i="7" s="1"/>
  <c r="PO131" i="7"/>
  <c r="PP131" i="7" s="1"/>
  <c r="PO252" i="7"/>
  <c r="PP252" i="7" s="1"/>
  <c r="PO77" i="7"/>
  <c r="PP77" i="7" s="1"/>
  <c r="PO383" i="7"/>
  <c r="PP383" i="7" s="1"/>
  <c r="PO378" i="7"/>
  <c r="PP378" i="7" s="1"/>
  <c r="PO289" i="7"/>
  <c r="PP289" i="7" s="1"/>
  <c r="PO374" i="7"/>
  <c r="PP374" i="7" s="1"/>
  <c r="PO171" i="7"/>
  <c r="PP171" i="7" s="1"/>
  <c r="PO380" i="7"/>
  <c r="PP380" i="7" s="1"/>
  <c r="PO4" i="7"/>
  <c r="PO260" i="7"/>
  <c r="PP260" i="7" s="1"/>
  <c r="PO423" i="7"/>
  <c r="PP423" i="7" s="1"/>
  <c r="PO307" i="7"/>
  <c r="PP307" i="7" s="1"/>
  <c r="PO115" i="7"/>
  <c r="PP115" i="7" s="1"/>
  <c r="PO387" i="7"/>
  <c r="PP387" i="7" s="1"/>
  <c r="PO303" i="7"/>
  <c r="PP303" i="7" s="1"/>
  <c r="PO356" i="7"/>
  <c r="PP356" i="7" s="1"/>
  <c r="PO375" i="7"/>
  <c r="PP375" i="7" s="1"/>
  <c r="PO88" i="7"/>
  <c r="PP88" i="7" s="1"/>
  <c r="PO59" i="7"/>
  <c r="PP59" i="7" s="1"/>
  <c r="PO249" i="7"/>
  <c r="PP249" i="7" s="1"/>
  <c r="PO199" i="7"/>
  <c r="PP199" i="7" s="1"/>
  <c r="PO272" i="7"/>
  <c r="PP272" i="7" s="1"/>
  <c r="PO72" i="7"/>
  <c r="PP72" i="7" s="1"/>
  <c r="PO136" i="7"/>
  <c r="PP136" i="7" s="1"/>
  <c r="PO394" i="7"/>
  <c r="PP394" i="7" s="1"/>
  <c r="PO337" i="7"/>
  <c r="PP337" i="7" s="1"/>
  <c r="PO275" i="7"/>
  <c r="PP275" i="7" s="1"/>
  <c r="PO345" i="7"/>
  <c r="PP345" i="7" s="1"/>
  <c r="PO117" i="7"/>
  <c r="PP117" i="7" s="1"/>
  <c r="PO33" i="7"/>
  <c r="PP33" i="7" s="1"/>
  <c r="PO329" i="7"/>
  <c r="PP329" i="7" s="1"/>
  <c r="PO219" i="7"/>
  <c r="PP219" i="7" s="1"/>
  <c r="PO63" i="7"/>
  <c r="PP63" i="7" s="1"/>
  <c r="PO189" i="7"/>
  <c r="PP189" i="7" s="1"/>
  <c r="PO328" i="7"/>
  <c r="PP328" i="7" s="1"/>
  <c r="PO305" i="7"/>
  <c r="PP305" i="7" s="1"/>
  <c r="PO188" i="7"/>
  <c r="PP188" i="7" s="1"/>
  <c r="PO142" i="7"/>
  <c r="PP142" i="7" s="1"/>
  <c r="PO197" i="7"/>
  <c r="PP197" i="7" s="1"/>
  <c r="PO254" i="7"/>
  <c r="PP254" i="7" s="1"/>
  <c r="PO412" i="7"/>
  <c r="PP412" i="7" s="1"/>
  <c r="PO168" i="7"/>
  <c r="PP168" i="7" s="1"/>
  <c r="PO336" i="7"/>
  <c r="PP336" i="7" s="1"/>
  <c r="PO184" i="7"/>
  <c r="PP184" i="7" s="1"/>
  <c r="PO82" i="7"/>
  <c r="PP82" i="7" s="1"/>
  <c r="PO393" i="7"/>
  <c r="PP393" i="7" s="1"/>
  <c r="PO248" i="7"/>
  <c r="PP248" i="7" s="1"/>
  <c r="PO313" i="7"/>
  <c r="PP313" i="7" s="1"/>
  <c r="PO37" i="7"/>
  <c r="PP37" i="7" s="1"/>
  <c r="PO172" i="7"/>
  <c r="PP172" i="7" s="1"/>
  <c r="PO294" i="7"/>
  <c r="PP294" i="7" s="1"/>
  <c r="PO207" i="7"/>
  <c r="PP207" i="7" s="1"/>
  <c r="PO127" i="7"/>
  <c r="PP127" i="7" s="1"/>
  <c r="PO158" i="7"/>
  <c r="PP158" i="7" s="1"/>
  <c r="PO231" i="7"/>
  <c r="PP231" i="7" s="1"/>
  <c r="PO61" i="7"/>
  <c r="PP61" i="7" s="1"/>
  <c r="PO22" i="7"/>
  <c r="PO223" i="7"/>
  <c r="PP223" i="7" s="1"/>
  <c r="PO348" i="7"/>
  <c r="PP348" i="7" s="1"/>
  <c r="PO413" i="7"/>
  <c r="PP413" i="7" s="1"/>
  <c r="PO124" i="7"/>
  <c r="PP124" i="7" s="1"/>
  <c r="PO357" i="7"/>
  <c r="PP357" i="7" s="1"/>
  <c r="PO8" i="7"/>
  <c r="PO281" i="7"/>
  <c r="PP281" i="7" s="1"/>
  <c r="PO137" i="7"/>
  <c r="PP137" i="7" s="1"/>
  <c r="PO323" i="7"/>
  <c r="PP323" i="7" s="1"/>
  <c r="PO304" i="7"/>
  <c r="PP304" i="7" s="1"/>
  <c r="PO239" i="7"/>
  <c r="PP239" i="7" s="1"/>
  <c r="PO338" i="7"/>
  <c r="PP338" i="7" s="1"/>
  <c r="PO351" i="7"/>
  <c r="PP351" i="7" s="1"/>
  <c r="PO366" i="7"/>
  <c r="PP366" i="7" s="1"/>
  <c r="PO177" i="7"/>
  <c r="PP177" i="7" s="1"/>
  <c r="PO427" i="7"/>
  <c r="PP427" i="7" s="1"/>
  <c r="PO314" i="7"/>
  <c r="PP314" i="7" s="1"/>
  <c r="PO359" i="7"/>
  <c r="PP359" i="7" s="1"/>
  <c r="PO111" i="7"/>
  <c r="PP111" i="7" s="1"/>
  <c r="PO98" i="7"/>
  <c r="PP98" i="7" s="1"/>
  <c r="PO241" i="7"/>
  <c r="PP241" i="7" s="1"/>
  <c r="PO12" i="7"/>
  <c r="PO371" i="7"/>
  <c r="PP371" i="7" s="1"/>
  <c r="PO225" i="7"/>
  <c r="PP225" i="7" s="1"/>
  <c r="PO52" i="7"/>
  <c r="PP52" i="7" s="1"/>
  <c r="PO11" i="7"/>
  <c r="PO50" i="7"/>
  <c r="PP50" i="7" s="1"/>
  <c r="PO396" i="7"/>
  <c r="PP396" i="7" s="1"/>
  <c r="PO106" i="7"/>
  <c r="PP106" i="7" s="1"/>
  <c r="PO65" i="7"/>
  <c r="PP65" i="7" s="1"/>
  <c r="PO330" i="7"/>
  <c r="PP330" i="7" s="1"/>
  <c r="PO369" i="7"/>
  <c r="PP369" i="7" s="1"/>
  <c r="PO370" i="7"/>
  <c r="PP370" i="7" s="1"/>
  <c r="PO13" i="7"/>
  <c r="PO113" i="7"/>
  <c r="PP113" i="7" s="1"/>
  <c r="PO140" i="7"/>
  <c r="PP140" i="7" s="1"/>
  <c r="PO227" i="7"/>
  <c r="PP227" i="7" s="1"/>
  <c r="PO47" i="7"/>
  <c r="PP47" i="7" s="1"/>
  <c r="PO175" i="7"/>
  <c r="PP175" i="7" s="1"/>
  <c r="PO229" i="7"/>
  <c r="PP229" i="7" s="1"/>
  <c r="PO316" i="7"/>
  <c r="PP316" i="7" s="1"/>
  <c r="PO418" i="7"/>
  <c r="PP418" i="7" s="1"/>
  <c r="PO40" i="7"/>
  <c r="PP40" i="7" s="1"/>
  <c r="PO116" i="7"/>
  <c r="PP116" i="7" s="1"/>
  <c r="PO60" i="7"/>
  <c r="PP60" i="7" s="1"/>
  <c r="PO306" i="7"/>
  <c r="PP306" i="7" s="1"/>
  <c r="PO285" i="7"/>
  <c r="PP285" i="7" s="1"/>
  <c r="PO244" i="7"/>
  <c r="PP244" i="7" s="1"/>
  <c r="PO139" i="7"/>
  <c r="PP139" i="7" s="1"/>
  <c r="PO125" i="7"/>
  <c r="PP125" i="7" s="1"/>
  <c r="PO389" i="7"/>
  <c r="PP389" i="7" s="1"/>
  <c r="PO102" i="7"/>
  <c r="PP102" i="7" s="1"/>
  <c r="PO74" i="7"/>
  <c r="PP74" i="7" s="1"/>
  <c r="PO45" i="7"/>
  <c r="PP45" i="7" s="1"/>
  <c r="PO213" i="7"/>
  <c r="PP213" i="7" s="1"/>
  <c r="PO352" i="7"/>
  <c r="PP352" i="7" s="1"/>
  <c r="PO9" i="7"/>
  <c r="PO170" i="7"/>
  <c r="PP170" i="7" s="1"/>
  <c r="PO180" i="7"/>
  <c r="PP180" i="7" s="1"/>
  <c r="PO92" i="7"/>
  <c r="PP92" i="7" s="1"/>
  <c r="PO6" i="7"/>
  <c r="PO118" i="7"/>
  <c r="PP118" i="7" s="1"/>
  <c r="PO25" i="7"/>
  <c r="PO292" i="7"/>
  <c r="PP292" i="7" s="1"/>
  <c r="PO155" i="7"/>
  <c r="PP155" i="7" s="1"/>
  <c r="PO218" i="7"/>
  <c r="PP218" i="7" s="1"/>
  <c r="PO164" i="7"/>
  <c r="PP164" i="7" s="1"/>
  <c r="PO340" i="7"/>
  <c r="PP340" i="7" s="1"/>
  <c r="PO186" i="7"/>
  <c r="PP186" i="7" s="1"/>
  <c r="PO391" i="7"/>
  <c r="PP391" i="7" s="1"/>
  <c r="PO144" i="7"/>
  <c r="PP144" i="7" s="1"/>
  <c r="PO41" i="7"/>
  <c r="PP41" i="7" s="1"/>
  <c r="PO99" i="7"/>
  <c r="PP99" i="7" s="1"/>
  <c r="PO143" i="7"/>
  <c r="PP143" i="7" s="1"/>
  <c r="PO46" i="7"/>
  <c r="PP46" i="7" s="1"/>
  <c r="PO287" i="7"/>
  <c r="PP287" i="7" s="1"/>
  <c r="PO243" i="7"/>
  <c r="PP243" i="7" s="1"/>
  <c r="PO157" i="7"/>
  <c r="PP157" i="7" s="1"/>
  <c r="PO299" i="7"/>
  <c r="PP299" i="7" s="1"/>
  <c r="PO57" i="7"/>
  <c r="PP57" i="7" s="1"/>
  <c r="PO67" i="7"/>
  <c r="PP67" i="7" s="1"/>
  <c r="PO193" i="7"/>
  <c r="PP193" i="7" s="1"/>
  <c r="PO167" i="7"/>
  <c r="PP167" i="7" s="1"/>
  <c r="PO297" i="7"/>
  <c r="PP297" i="7" s="1"/>
  <c r="PO246" i="7"/>
  <c r="PP246" i="7" s="1"/>
  <c r="PO14" i="7"/>
  <c r="PO373" i="7"/>
  <c r="PP373" i="7" s="1"/>
  <c r="PO203" i="7"/>
  <c r="PP203" i="7" s="1"/>
  <c r="PO277" i="7"/>
  <c r="PP277" i="7" s="1"/>
  <c r="PO161" i="7"/>
  <c r="PP161" i="7" s="1"/>
  <c r="PO79" i="7"/>
  <c r="PP79" i="7" s="1"/>
  <c r="PO150" i="7"/>
  <c r="PP150" i="7" s="1"/>
  <c r="PO42" i="7"/>
  <c r="PP42" i="7" s="1"/>
  <c r="PO135" i="7"/>
  <c r="PP135" i="7" s="1"/>
  <c r="PO43" i="7"/>
  <c r="PP43" i="7" s="1"/>
  <c r="PO270" i="7"/>
  <c r="PP270" i="7" s="1"/>
  <c r="PO232" i="7"/>
  <c r="PP232" i="7" s="1"/>
  <c r="PO156" i="7"/>
  <c r="PP156" i="7" s="1"/>
  <c r="PO365" i="7"/>
  <c r="PP365" i="7" s="1"/>
  <c r="PO76" i="7"/>
  <c r="PP76" i="7" s="1"/>
  <c r="PO192" i="7"/>
  <c r="PP192" i="7" s="1"/>
  <c r="PO311" i="7"/>
  <c r="PP311" i="7" s="1"/>
  <c r="PO187" i="7"/>
  <c r="PP187" i="7" s="1"/>
  <c r="PO364" i="7"/>
  <c r="PP364" i="7" s="1"/>
  <c r="PO30" i="7"/>
  <c r="PP30" i="7" s="1"/>
  <c r="PO66" i="7"/>
  <c r="PP66" i="7" s="1"/>
  <c r="PO267" i="7"/>
  <c r="PP267" i="7" s="1"/>
  <c r="PO34" i="7"/>
  <c r="PP34" i="7" s="1"/>
  <c r="PO78" i="7"/>
  <c r="PP78" i="7" s="1"/>
  <c r="PO349" i="7"/>
  <c r="PP349" i="7" s="1"/>
  <c r="PO114" i="7"/>
  <c r="PP114" i="7" s="1"/>
  <c r="PO205" i="7"/>
  <c r="PP205" i="7" s="1"/>
  <c r="PO178" i="7"/>
  <c r="PP178" i="7" s="1"/>
  <c r="PO163" i="7"/>
  <c r="PP163" i="7" s="1"/>
  <c r="PO128" i="7"/>
  <c r="PP128" i="7" s="1"/>
  <c r="PO247" i="7"/>
  <c r="PP247" i="7" s="1"/>
  <c r="PO419" i="7"/>
  <c r="PP419" i="7" s="1"/>
  <c r="PO355" i="7"/>
  <c r="PP355" i="7" s="1"/>
  <c r="PO265" i="7"/>
  <c r="PP265" i="7" s="1"/>
  <c r="PO62" i="7"/>
  <c r="PP62" i="7" s="1"/>
  <c r="PO384" i="7"/>
  <c r="PP384" i="7" s="1"/>
  <c r="PO27" i="7"/>
  <c r="PP27" i="7" s="1"/>
  <c r="PO95" i="7"/>
  <c r="PP95" i="7" s="1"/>
  <c r="PO250" i="7"/>
  <c r="PP250" i="7" s="1"/>
  <c r="PO259" i="7"/>
  <c r="PP259" i="7" s="1"/>
  <c r="PO282" i="7"/>
  <c r="PP282" i="7" s="1"/>
  <c r="PO312" i="7"/>
  <c r="PP312" i="7" s="1"/>
  <c r="PO130" i="7"/>
  <c r="PP130" i="7" s="1"/>
  <c r="PO212" i="7"/>
  <c r="PP212" i="7" s="1"/>
  <c r="PO353" i="7"/>
  <c r="PP353" i="7" s="1"/>
  <c r="PO49" i="7"/>
  <c r="PP49" i="7" s="1"/>
  <c r="PO44" i="7"/>
  <c r="PP44" i="7" s="1"/>
  <c r="PO19" i="7"/>
  <c r="PO280" i="7"/>
  <c r="PP280" i="7" s="1"/>
  <c r="PO51" i="7"/>
  <c r="PP51" i="7" s="1"/>
  <c r="PO220" i="7"/>
  <c r="PP220" i="7" s="1"/>
  <c r="PO18" i="7"/>
  <c r="PO269" i="7"/>
  <c r="PP269" i="7" s="1"/>
  <c r="PO20" i="7"/>
  <c r="PP20" i="7" s="1"/>
  <c r="PO176" i="7"/>
  <c r="PP176" i="7" s="1"/>
  <c r="K319" i="7" l="1"/>
  <c r="K320" i="7" s="1"/>
  <c r="M312" i="7"/>
  <c r="L313" i="7"/>
  <c r="PP19" i="7"/>
  <c r="PP22" i="7"/>
  <c r="PP23" i="7"/>
  <c r="PP21" i="7"/>
  <c r="PP25" i="7"/>
  <c r="PP24" i="7"/>
  <c r="PP14" i="7"/>
  <c r="PP13" i="7"/>
  <c r="PP16" i="7"/>
  <c r="PP18" i="7"/>
  <c r="PP17" i="7"/>
  <c r="PP15" i="7"/>
  <c r="PP11" i="7"/>
  <c r="PP12" i="7"/>
  <c r="PP10" i="7"/>
  <c r="PP9" i="7"/>
  <c r="PP8" i="7"/>
  <c r="PP7" i="7"/>
  <c r="PP6" i="7"/>
  <c r="PP5" i="7"/>
  <c r="PP4" i="7"/>
  <c r="PP3" i="7"/>
  <c r="L314" i="7" l="1"/>
  <c r="L315" i="7" s="1"/>
  <c r="L316" i="7" s="1"/>
  <c r="M313" i="7"/>
  <c r="M314" i="7" s="1"/>
  <c r="M315" i="7" s="1"/>
  <c r="K321" i="7"/>
  <c r="QA427" i="7"/>
  <c r="QD427" i="7" s="1"/>
  <c r="QC425" i="7"/>
  <c r="QB424" i="7"/>
  <c r="QA423" i="7"/>
  <c r="QD423" i="7" s="1"/>
  <c r="QC421" i="7"/>
  <c r="QB420" i="7"/>
  <c r="QA419" i="7"/>
  <c r="QD419" i="7" s="1"/>
  <c r="QC417" i="7"/>
  <c r="QB416" i="7"/>
  <c r="QA415" i="7"/>
  <c r="QD415" i="7" s="1"/>
  <c r="QC413" i="7"/>
  <c r="QB412" i="7"/>
  <c r="QA411" i="7"/>
  <c r="QD411" i="7" s="1"/>
  <c r="QC409" i="7"/>
  <c r="QB408" i="7"/>
  <c r="QA407" i="7"/>
  <c r="QD407" i="7" s="1"/>
  <c r="QC405" i="7"/>
  <c r="QB404" i="7"/>
  <c r="QA403" i="7"/>
  <c r="QD403" i="7" s="1"/>
  <c r="QC401" i="7"/>
  <c r="QB400" i="7"/>
  <c r="QA399" i="7"/>
  <c r="QD399" i="7" s="1"/>
  <c r="QC397" i="7"/>
  <c r="QB396" i="7"/>
  <c r="QA395" i="7"/>
  <c r="QD395" i="7" s="1"/>
  <c r="QC393" i="7"/>
  <c r="QB392" i="7"/>
  <c r="QA391" i="7"/>
  <c r="QD391" i="7" s="1"/>
  <c r="QC389" i="7"/>
  <c r="QB388" i="7"/>
  <c r="QA387" i="7"/>
  <c r="QD387" i="7" s="1"/>
  <c r="QC385" i="7"/>
  <c r="QB384" i="7"/>
  <c r="QA383" i="7"/>
  <c r="QD383" i="7" s="1"/>
  <c r="QC381" i="7"/>
  <c r="QB380" i="7"/>
  <c r="QA379" i="7"/>
  <c r="QD379" i="7" s="1"/>
  <c r="QC377" i="7"/>
  <c r="QB376" i="7"/>
  <c r="QA375" i="7"/>
  <c r="QD375" i="7" s="1"/>
  <c r="QC373" i="7"/>
  <c r="QB372" i="7"/>
  <c r="QB427" i="7"/>
  <c r="QC424" i="7"/>
  <c r="QA422" i="7"/>
  <c r="QD422" i="7" s="1"/>
  <c r="QB419" i="7"/>
  <c r="QC416" i="7"/>
  <c r="QA414" i="7"/>
  <c r="QD414" i="7" s="1"/>
  <c r="QB411" i="7"/>
  <c r="QC408" i="7"/>
  <c r="QA406" i="7"/>
  <c r="QD406" i="7" s="1"/>
  <c r="QB403" i="7"/>
  <c r="QC400" i="7"/>
  <c r="QA398" i="7"/>
  <c r="QD398" i="7" s="1"/>
  <c r="QB395" i="7"/>
  <c r="QC392" i="7"/>
  <c r="QA390" i="7"/>
  <c r="QD390" i="7" s="1"/>
  <c r="QB387" i="7"/>
  <c r="QC384" i="7"/>
  <c r="QA382" i="7"/>
  <c r="QD382" i="7" s="1"/>
  <c r="QB379" i="7"/>
  <c r="QC376" i="7"/>
  <c r="QA374" i="7"/>
  <c r="QD374" i="7" s="1"/>
  <c r="QB371" i="7"/>
  <c r="QA370" i="7"/>
  <c r="QD370" i="7" s="1"/>
  <c r="QC368" i="7"/>
  <c r="QB367" i="7"/>
  <c r="QA366" i="7"/>
  <c r="QD366" i="7" s="1"/>
  <c r="QC364" i="7"/>
  <c r="QB363" i="7"/>
  <c r="QA362" i="7"/>
  <c r="QD362" i="7" s="1"/>
  <c r="QC360" i="7"/>
  <c r="QB359" i="7"/>
  <c r="QA358" i="7"/>
  <c r="QD358" i="7" s="1"/>
  <c r="QC356" i="7"/>
  <c r="QB355" i="7"/>
  <c r="QA354" i="7"/>
  <c r="QD354" i="7" s="1"/>
  <c r="QC352" i="7"/>
  <c r="QB351" i="7"/>
  <c r="QA350" i="7"/>
  <c r="QD350" i="7" s="1"/>
  <c r="QC348" i="7"/>
  <c r="QB347" i="7"/>
  <c r="QA346" i="7"/>
  <c r="QD346" i="7" s="1"/>
  <c r="QC344" i="7"/>
  <c r="QB343" i="7"/>
  <c r="QA342" i="7"/>
  <c r="QD342" i="7" s="1"/>
  <c r="QC340" i="7"/>
  <c r="QB339" i="7"/>
  <c r="QA338" i="7"/>
  <c r="QD338" i="7" s="1"/>
  <c r="QC336" i="7"/>
  <c r="QB335" i="7"/>
  <c r="QA334" i="7"/>
  <c r="QD334" i="7" s="1"/>
  <c r="QC332" i="7"/>
  <c r="QB331" i="7"/>
  <c r="QA330" i="7"/>
  <c r="QD330" i="7" s="1"/>
  <c r="QC328" i="7"/>
  <c r="QB327" i="7"/>
  <c r="QA326" i="7"/>
  <c r="QD326" i="7" s="1"/>
  <c r="QC324" i="7"/>
  <c r="QB323" i="7"/>
  <c r="QA322" i="7"/>
  <c r="QD322" i="7" s="1"/>
  <c r="QC320" i="7"/>
  <c r="QB319" i="7"/>
  <c r="QA318" i="7"/>
  <c r="QD318" i="7" s="1"/>
  <c r="QC316" i="7"/>
  <c r="QB315" i="7"/>
  <c r="QA314" i="7"/>
  <c r="QD314" i="7" s="1"/>
  <c r="QC312" i="7"/>
  <c r="QB311" i="7"/>
  <c r="QA310" i="7"/>
  <c r="QD310" i="7" s="1"/>
  <c r="QC308" i="7"/>
  <c r="QB307" i="7"/>
  <c r="QA306" i="7"/>
  <c r="QD306" i="7" s="1"/>
  <c r="QC304" i="7"/>
  <c r="QB303" i="7"/>
  <c r="QA302" i="7"/>
  <c r="QD302" i="7" s="1"/>
  <c r="QC300" i="7"/>
  <c r="QB299" i="7"/>
  <c r="QA298" i="7"/>
  <c r="QD298" i="7" s="1"/>
  <c r="QC296" i="7"/>
  <c r="QB295" i="7"/>
  <c r="QA294" i="7"/>
  <c r="QD294" i="7" s="1"/>
  <c r="QC292" i="7"/>
  <c r="QB291" i="7"/>
  <c r="QA290" i="7"/>
  <c r="QD290" i="7" s="1"/>
  <c r="QC288" i="7"/>
  <c r="QB287" i="7"/>
  <c r="QC426" i="7"/>
  <c r="QB421" i="7"/>
  <c r="QA416" i="7"/>
  <c r="QD416" i="7" s="1"/>
  <c r="QC410" i="7"/>
  <c r="QB405" i="7"/>
  <c r="QA400" i="7"/>
  <c r="QD400" i="7" s="1"/>
  <c r="QC394" i="7"/>
  <c r="QB389" i="7"/>
  <c r="QA384" i="7"/>
  <c r="QD384" i="7" s="1"/>
  <c r="QC378" i="7"/>
  <c r="QB373" i="7"/>
  <c r="QC369" i="7"/>
  <c r="QA367" i="7"/>
  <c r="QD367" i="7" s="1"/>
  <c r="QB364" i="7"/>
  <c r="QC361" i="7"/>
  <c r="QA359" i="7"/>
  <c r="QD359" i="7" s="1"/>
  <c r="QB356" i="7"/>
  <c r="QC353" i="7"/>
  <c r="QA351" i="7"/>
  <c r="QD351" i="7" s="1"/>
  <c r="QB348" i="7"/>
  <c r="QC345" i="7"/>
  <c r="QA343" i="7"/>
  <c r="QD343" i="7" s="1"/>
  <c r="QB340" i="7"/>
  <c r="QC337" i="7"/>
  <c r="QA335" i="7"/>
  <c r="QD335" i="7" s="1"/>
  <c r="QB332" i="7"/>
  <c r="QC329" i="7"/>
  <c r="QA327" i="7"/>
  <c r="QD327" i="7" s="1"/>
  <c r="QB324" i="7"/>
  <c r="QC321" i="7"/>
  <c r="QA319" i="7"/>
  <c r="QD319" i="7" s="1"/>
  <c r="QB316" i="7"/>
  <c r="QC313" i="7"/>
  <c r="QA311" i="7"/>
  <c r="QD311" i="7" s="1"/>
  <c r="QB308" i="7"/>
  <c r="QC305" i="7"/>
  <c r="QA303" i="7"/>
  <c r="QD303" i="7" s="1"/>
  <c r="QB300" i="7"/>
  <c r="QC297" i="7"/>
  <c r="QA295" i="7"/>
  <c r="QD295" i="7" s="1"/>
  <c r="QB292" i="7"/>
  <c r="QC289" i="7"/>
  <c r="QA287" i="7"/>
  <c r="QD287" i="7" s="1"/>
  <c r="QB285" i="7"/>
  <c r="QA284" i="7"/>
  <c r="QD284" i="7" s="1"/>
  <c r="QC282" i="7"/>
  <c r="QB281" i="7"/>
  <c r="QA280" i="7"/>
  <c r="QD280" i="7" s="1"/>
  <c r="QC278" i="7"/>
  <c r="QB277" i="7"/>
  <c r="QA276" i="7"/>
  <c r="QD276" i="7" s="1"/>
  <c r="QC274" i="7"/>
  <c r="QB273" i="7"/>
  <c r="QA272" i="7"/>
  <c r="QD272" i="7" s="1"/>
  <c r="QC270" i="7"/>
  <c r="QB269" i="7"/>
  <c r="QA268" i="7"/>
  <c r="QD268" i="7" s="1"/>
  <c r="QC266" i="7"/>
  <c r="QB265" i="7"/>
  <c r="QA264" i="7"/>
  <c r="QD264" i="7" s="1"/>
  <c r="QC262" i="7"/>
  <c r="QB261" i="7"/>
  <c r="QA260" i="7"/>
  <c r="QD260" i="7" s="1"/>
  <c r="QC258" i="7"/>
  <c r="QB257" i="7"/>
  <c r="QA256" i="7"/>
  <c r="QD256" i="7" s="1"/>
  <c r="QC254" i="7"/>
  <c r="QB253" i="7"/>
  <c r="QA252" i="7"/>
  <c r="QD252" i="7" s="1"/>
  <c r="QC250" i="7"/>
  <c r="QB249" i="7"/>
  <c r="QA248" i="7"/>
  <c r="QD248" i="7" s="1"/>
  <c r="QC246" i="7"/>
  <c r="QB245" i="7"/>
  <c r="QA244" i="7"/>
  <c r="QD244" i="7" s="1"/>
  <c r="QC242" i="7"/>
  <c r="QB241" i="7"/>
  <c r="QA240" i="7"/>
  <c r="QD240" i="7" s="1"/>
  <c r="QC238" i="7"/>
  <c r="QB237" i="7"/>
  <c r="QA236" i="7"/>
  <c r="QD236" i="7" s="1"/>
  <c r="QC234" i="7"/>
  <c r="QB233" i="7"/>
  <c r="QA232" i="7"/>
  <c r="QD232" i="7" s="1"/>
  <c r="QC230" i="7"/>
  <c r="QB229" i="7"/>
  <c r="QA228" i="7"/>
  <c r="QD228" i="7" s="1"/>
  <c r="QC226" i="7"/>
  <c r="QB225" i="7"/>
  <c r="QA224" i="7"/>
  <c r="QD224" i="7" s="1"/>
  <c r="QC222" i="7"/>
  <c r="QB221" i="7"/>
  <c r="QA220" i="7"/>
  <c r="QD220" i="7" s="1"/>
  <c r="QC218" i="7"/>
  <c r="QB217" i="7"/>
  <c r="QA216" i="7"/>
  <c r="QD216" i="7" s="1"/>
  <c r="QC214" i="7"/>
  <c r="QB213" i="7"/>
  <c r="QA212" i="7"/>
  <c r="QD212" i="7" s="1"/>
  <c r="QC210" i="7"/>
  <c r="QB209" i="7"/>
  <c r="QA208" i="7"/>
  <c r="QD208" i="7" s="1"/>
  <c r="QC206" i="7"/>
  <c r="QB205" i="7"/>
  <c r="QA204" i="7"/>
  <c r="QD204" i="7" s="1"/>
  <c r="QC202" i="7"/>
  <c r="QB201" i="7"/>
  <c r="QA200" i="7"/>
  <c r="QD200" i="7" s="1"/>
  <c r="QC198" i="7"/>
  <c r="QB197" i="7"/>
  <c r="QA196" i="7"/>
  <c r="QD196" i="7" s="1"/>
  <c r="QC194" i="7"/>
  <c r="QB193" i="7"/>
  <c r="QA192" i="7"/>
  <c r="QD192" i="7" s="1"/>
  <c r="QC190" i="7"/>
  <c r="QB189" i="7"/>
  <c r="QA188" i="7"/>
  <c r="QD188" i="7" s="1"/>
  <c r="QC186" i="7"/>
  <c r="QB185" i="7"/>
  <c r="QA184" i="7"/>
  <c r="QD184" i="7" s="1"/>
  <c r="QC182" i="7"/>
  <c r="QB181" i="7"/>
  <c r="QA180" i="7"/>
  <c r="QD180" i="7" s="1"/>
  <c r="QC178" i="7"/>
  <c r="QB177" i="7"/>
  <c r="QA176" i="7"/>
  <c r="QD176" i="7" s="1"/>
  <c r="QC174" i="7"/>
  <c r="QB173" i="7"/>
  <c r="QA172" i="7"/>
  <c r="QD172" i="7" s="1"/>
  <c r="QC170" i="7"/>
  <c r="QB169" i="7"/>
  <c r="QA168" i="7"/>
  <c r="QD168" i="7" s="1"/>
  <c r="QC166" i="7"/>
  <c r="QB165" i="7"/>
  <c r="QA164" i="7"/>
  <c r="QD164" i="7" s="1"/>
  <c r="QC162" i="7"/>
  <c r="QB161" i="7"/>
  <c r="QA160" i="7"/>
  <c r="QD160" i="7" s="1"/>
  <c r="QC158" i="7"/>
  <c r="QB157" i="7"/>
  <c r="QA156" i="7"/>
  <c r="QD156" i="7" s="1"/>
  <c r="QC154" i="7"/>
  <c r="QB153" i="7"/>
  <c r="QA152" i="7"/>
  <c r="QD152" i="7" s="1"/>
  <c r="QC150" i="7"/>
  <c r="QB149" i="7"/>
  <c r="QA148" i="7"/>
  <c r="QD148" i="7" s="1"/>
  <c r="QC146" i="7"/>
  <c r="QB145" i="7"/>
  <c r="QA144" i="7"/>
  <c r="QD144" i="7" s="1"/>
  <c r="QC142" i="7"/>
  <c r="QB141" i="7"/>
  <c r="QA140" i="7"/>
  <c r="QD140" i="7" s="1"/>
  <c r="QC138" i="7"/>
  <c r="QB137" i="7"/>
  <c r="QA136" i="7"/>
  <c r="QD136" i="7" s="1"/>
  <c r="QC134" i="7"/>
  <c r="QB133" i="7"/>
  <c r="QA132" i="7"/>
  <c r="QD132" i="7" s="1"/>
  <c r="QC130" i="7"/>
  <c r="QB129" i="7"/>
  <c r="QA128" i="7"/>
  <c r="QD128" i="7" s="1"/>
  <c r="QC126" i="7"/>
  <c r="QB125" i="7"/>
  <c r="QA124" i="7"/>
  <c r="QD124" i="7" s="1"/>
  <c r="QC122" i="7"/>
  <c r="QB121" i="7"/>
  <c r="QA120" i="7"/>
  <c r="QD120" i="7" s="1"/>
  <c r="QC118" i="7"/>
  <c r="QB117" i="7"/>
  <c r="QA116" i="7"/>
  <c r="QD116" i="7" s="1"/>
  <c r="QA420" i="7"/>
  <c r="QD420" i="7" s="1"/>
  <c r="QB409" i="7"/>
  <c r="QC398" i="7"/>
  <c r="QA388" i="7"/>
  <c r="QD388" i="7" s="1"/>
  <c r="QB377" i="7"/>
  <c r="QA369" i="7"/>
  <c r="QD369" i="7" s="1"/>
  <c r="QC363" i="7"/>
  <c r="QB358" i="7"/>
  <c r="QA353" i="7"/>
  <c r="QD353" i="7" s="1"/>
  <c r="QC347" i="7"/>
  <c r="QB342" i="7"/>
  <c r="QA337" i="7"/>
  <c r="QD337" i="7" s="1"/>
  <c r="QC331" i="7"/>
  <c r="QB326" i="7"/>
  <c r="QA321" i="7"/>
  <c r="QD321" i="7" s="1"/>
  <c r="QC315" i="7"/>
  <c r="QB310" i="7"/>
  <c r="QA305" i="7"/>
  <c r="QD305" i="7" s="1"/>
  <c r="QC299" i="7"/>
  <c r="QB294" i="7"/>
  <c r="QA289" i="7"/>
  <c r="QD289" i="7" s="1"/>
  <c r="QA285" i="7"/>
  <c r="QD285" i="7" s="1"/>
  <c r="QB282" i="7"/>
  <c r="QC279" i="7"/>
  <c r="QA277" i="7"/>
  <c r="QD277" i="7" s="1"/>
  <c r="QB274" i="7"/>
  <c r="QC271" i="7"/>
  <c r="QA269" i="7"/>
  <c r="QD269" i="7" s="1"/>
  <c r="QB266" i="7"/>
  <c r="QC263" i="7"/>
  <c r="QA261" i="7"/>
  <c r="QD261" i="7" s="1"/>
  <c r="QB258" i="7"/>
  <c r="QC255" i="7"/>
  <c r="QA253" i="7"/>
  <c r="QD253" i="7" s="1"/>
  <c r="QB250" i="7"/>
  <c r="QC247" i="7"/>
  <c r="QA245" i="7"/>
  <c r="QD245" i="7" s="1"/>
  <c r="QB242" i="7"/>
  <c r="QC239" i="7"/>
  <c r="QA237" i="7"/>
  <c r="QD237" i="7" s="1"/>
  <c r="QB234" i="7"/>
  <c r="QC231" i="7"/>
  <c r="QA229" i="7"/>
  <c r="QD229" i="7" s="1"/>
  <c r="QB226" i="7"/>
  <c r="QC223" i="7"/>
  <c r="QA221" i="7"/>
  <c r="QD221" i="7" s="1"/>
  <c r="QB218" i="7"/>
  <c r="QC215" i="7"/>
  <c r="QA213" i="7"/>
  <c r="QD213" i="7" s="1"/>
  <c r="QB210" i="7"/>
  <c r="QC207" i="7"/>
  <c r="QA205" i="7"/>
  <c r="QD205" i="7" s="1"/>
  <c r="QB202" i="7"/>
  <c r="QC199" i="7"/>
  <c r="QA197" i="7"/>
  <c r="QD197" i="7" s="1"/>
  <c r="QB194" i="7"/>
  <c r="QC191" i="7"/>
  <c r="QA189" i="7"/>
  <c r="QD189" i="7" s="1"/>
  <c r="QB186" i="7"/>
  <c r="QC183" i="7"/>
  <c r="QA181" i="7"/>
  <c r="QD181" i="7" s="1"/>
  <c r="QB178" i="7"/>
  <c r="QC175" i="7"/>
  <c r="QA173" i="7"/>
  <c r="QD173" i="7" s="1"/>
  <c r="QB170" i="7"/>
  <c r="QC167" i="7"/>
  <c r="QA165" i="7"/>
  <c r="QD165" i="7" s="1"/>
  <c r="QB162" i="7"/>
  <c r="QC159" i="7"/>
  <c r="QA157" i="7"/>
  <c r="QD157" i="7" s="1"/>
  <c r="QB154" i="7"/>
  <c r="QC151" i="7"/>
  <c r="QA149" i="7"/>
  <c r="QD149" i="7" s="1"/>
  <c r="QB146" i="7"/>
  <c r="QC143" i="7"/>
  <c r="QA141" i="7"/>
  <c r="QD141" i="7" s="1"/>
  <c r="QB138" i="7"/>
  <c r="QC135" i="7"/>
  <c r="QA133" i="7"/>
  <c r="QD133" i="7" s="1"/>
  <c r="QB130" i="7"/>
  <c r="QC127" i="7"/>
  <c r="QA125" i="7"/>
  <c r="QD125" i="7" s="1"/>
  <c r="QB122" i="7"/>
  <c r="QC119" i="7"/>
  <c r="QA117" i="7"/>
  <c r="QD117" i="7" s="1"/>
  <c r="QA115" i="7"/>
  <c r="QD115" i="7" s="1"/>
  <c r="QC113" i="7"/>
  <c r="QB112" i="7"/>
  <c r="QA111" i="7"/>
  <c r="QD111" i="7" s="1"/>
  <c r="QC109" i="7"/>
  <c r="QB108" i="7"/>
  <c r="QA107" i="7"/>
  <c r="QD107" i="7" s="1"/>
  <c r="QC105" i="7"/>
  <c r="QB104" i="7"/>
  <c r="QA103" i="7"/>
  <c r="QD103" i="7" s="1"/>
  <c r="QC101" i="7"/>
  <c r="QB100" i="7"/>
  <c r="QA99" i="7"/>
  <c r="QD99" i="7" s="1"/>
  <c r="QC97" i="7"/>
  <c r="QB96" i="7"/>
  <c r="QA95" i="7"/>
  <c r="QD95" i="7" s="1"/>
  <c r="QC93" i="7"/>
  <c r="QB92" i="7"/>
  <c r="QA91" i="7"/>
  <c r="QD91" i="7" s="1"/>
  <c r="QC89" i="7"/>
  <c r="QB88" i="7"/>
  <c r="QA87" i="7"/>
  <c r="QD87" i="7" s="1"/>
  <c r="QC85" i="7"/>
  <c r="QB84" i="7"/>
  <c r="QA83" i="7"/>
  <c r="QD83" i="7" s="1"/>
  <c r="QC81" i="7"/>
  <c r="QB80" i="7"/>
  <c r="QA79" i="7"/>
  <c r="QD79" i="7" s="1"/>
  <c r="QC77" i="7"/>
  <c r="QB76" i="7"/>
  <c r="QA75" i="7"/>
  <c r="QD75" i="7" s="1"/>
  <c r="QC73" i="7"/>
  <c r="QB72" i="7"/>
  <c r="QA71" i="7"/>
  <c r="QD71" i="7" s="1"/>
  <c r="QC69" i="7"/>
  <c r="QB68" i="7"/>
  <c r="QA67" i="7"/>
  <c r="QD67" i="7" s="1"/>
  <c r="QC65" i="7"/>
  <c r="QB64" i="7"/>
  <c r="QA63" i="7"/>
  <c r="QD63" i="7" s="1"/>
  <c r="QC61" i="7"/>
  <c r="QB60" i="7"/>
  <c r="QA59" i="7"/>
  <c r="QD59" i="7" s="1"/>
  <c r="QC57" i="7"/>
  <c r="QB56" i="7"/>
  <c r="QA55" i="7"/>
  <c r="QD55" i="7" s="1"/>
  <c r="QC53" i="7"/>
  <c r="QB52" i="7"/>
  <c r="QA51" i="7"/>
  <c r="QD51" i="7" s="1"/>
  <c r="QC49" i="7"/>
  <c r="QB48" i="7"/>
  <c r="QA47" i="7"/>
  <c r="QD47" i="7" s="1"/>
  <c r="QC45" i="7"/>
  <c r="QB44" i="7"/>
  <c r="QA43" i="7"/>
  <c r="QD43" i="7" s="1"/>
  <c r="QC41" i="7"/>
  <c r="QB40" i="7"/>
  <c r="QA39" i="7"/>
  <c r="QD39" i="7" s="1"/>
  <c r="QC37" i="7"/>
  <c r="QB36" i="7"/>
  <c r="QA35" i="7"/>
  <c r="QD35" i="7" s="1"/>
  <c r="QC33" i="7"/>
  <c r="QB32" i="7"/>
  <c r="QA31" i="7"/>
  <c r="QD31" i="7" s="1"/>
  <c r="QC29" i="7"/>
  <c r="QB28" i="7"/>
  <c r="QA27" i="7"/>
  <c r="QD27" i="7" s="1"/>
  <c r="QC25" i="7"/>
  <c r="QB24" i="7"/>
  <c r="QA23" i="7"/>
  <c r="QC21" i="7"/>
  <c r="QB20" i="7"/>
  <c r="QA19" i="7"/>
  <c r="QC17" i="7"/>
  <c r="QB16" i="7"/>
  <c r="QA15" i="7"/>
  <c r="QC13" i="7"/>
  <c r="QB12" i="7"/>
  <c r="QA11" i="7"/>
  <c r="QC9" i="7"/>
  <c r="QB8" i="7"/>
  <c r="QA7" i="7"/>
  <c r="QC5" i="7"/>
  <c r="QB4" i="7"/>
  <c r="QB417" i="7"/>
  <c r="QC406" i="7"/>
  <c r="QA396" i="7"/>
  <c r="QD396" i="7" s="1"/>
  <c r="QB385" i="7"/>
  <c r="QC374" i="7"/>
  <c r="QC367" i="7"/>
  <c r="QB362" i="7"/>
  <c r="QA357" i="7"/>
  <c r="QD357" i="7" s="1"/>
  <c r="QC351" i="7"/>
  <c r="QB346" i="7"/>
  <c r="QA341" i="7"/>
  <c r="QD341" i="7" s="1"/>
  <c r="QC335" i="7"/>
  <c r="QB330" i="7"/>
  <c r="QA325" i="7"/>
  <c r="QD325" i="7" s="1"/>
  <c r="QC319" i="7"/>
  <c r="QB314" i="7"/>
  <c r="QA309" i="7"/>
  <c r="QD309" i="7" s="1"/>
  <c r="QC303" i="7"/>
  <c r="QB298" i="7"/>
  <c r="QA293" i="7"/>
  <c r="QD293" i="7" s="1"/>
  <c r="QC287" i="7"/>
  <c r="QB284" i="7"/>
  <c r="QC281" i="7"/>
  <c r="QA279" i="7"/>
  <c r="QD279" i="7" s="1"/>
  <c r="QB276" i="7"/>
  <c r="QC273" i="7"/>
  <c r="QA271" i="7"/>
  <c r="QD271" i="7" s="1"/>
  <c r="QB268" i="7"/>
  <c r="QC265" i="7"/>
  <c r="QA263" i="7"/>
  <c r="QD263" i="7" s="1"/>
  <c r="QB260" i="7"/>
  <c r="QC257" i="7"/>
  <c r="QA255" i="7"/>
  <c r="QD255" i="7" s="1"/>
  <c r="QB252" i="7"/>
  <c r="QC249" i="7"/>
  <c r="QA247" i="7"/>
  <c r="QD247" i="7" s="1"/>
  <c r="QB244" i="7"/>
  <c r="QC241" i="7"/>
  <c r="QA239" i="7"/>
  <c r="QD239" i="7" s="1"/>
  <c r="QB236" i="7"/>
  <c r="QC233" i="7"/>
  <c r="QA231" i="7"/>
  <c r="QD231" i="7" s="1"/>
  <c r="QB228" i="7"/>
  <c r="QC225" i="7"/>
  <c r="QA223" i="7"/>
  <c r="QD223" i="7" s="1"/>
  <c r="QB220" i="7"/>
  <c r="QC217" i="7"/>
  <c r="QA215" i="7"/>
  <c r="QD215" i="7" s="1"/>
  <c r="QB212" i="7"/>
  <c r="QC209" i="7"/>
  <c r="QA207" i="7"/>
  <c r="QD207" i="7" s="1"/>
  <c r="QB204" i="7"/>
  <c r="QC201" i="7"/>
  <c r="QA199" i="7"/>
  <c r="QD199" i="7" s="1"/>
  <c r="QB196" i="7"/>
  <c r="QC193" i="7"/>
  <c r="QA191" i="7"/>
  <c r="QD191" i="7" s="1"/>
  <c r="QB188" i="7"/>
  <c r="QC185" i="7"/>
  <c r="QA183" i="7"/>
  <c r="QD183" i="7" s="1"/>
  <c r="QB180" i="7"/>
  <c r="QC177" i="7"/>
  <c r="QA175" i="7"/>
  <c r="QD175" i="7" s="1"/>
  <c r="QB172" i="7"/>
  <c r="QC169" i="7"/>
  <c r="QA167" i="7"/>
  <c r="QD167" i="7" s="1"/>
  <c r="QB164" i="7"/>
  <c r="QC161" i="7"/>
  <c r="QA159" i="7"/>
  <c r="QD159" i="7" s="1"/>
  <c r="QB156" i="7"/>
  <c r="QC153" i="7"/>
  <c r="QA151" i="7"/>
  <c r="QD151" i="7" s="1"/>
  <c r="QB148" i="7"/>
  <c r="QC145" i="7"/>
  <c r="QA143" i="7"/>
  <c r="QD143" i="7" s="1"/>
  <c r="QB140" i="7"/>
  <c r="QC137" i="7"/>
  <c r="QA135" i="7"/>
  <c r="QD135" i="7" s="1"/>
  <c r="QB132" i="7"/>
  <c r="QC129" i="7"/>
  <c r="QA127" i="7"/>
  <c r="QD127" i="7" s="1"/>
  <c r="QB124" i="7"/>
  <c r="QC121" i="7"/>
  <c r="QA119" i="7"/>
  <c r="QD119" i="7" s="1"/>
  <c r="QB116" i="7"/>
  <c r="QC114" i="7"/>
  <c r="QB113" i="7"/>
  <c r="QA112" i="7"/>
  <c r="QD112" i="7" s="1"/>
  <c r="QC110" i="7"/>
  <c r="QB109" i="7"/>
  <c r="QA108" i="7"/>
  <c r="QD108" i="7" s="1"/>
  <c r="QC106" i="7"/>
  <c r="QB105" i="7"/>
  <c r="QA104" i="7"/>
  <c r="QD104" i="7" s="1"/>
  <c r="QC102" i="7"/>
  <c r="QB101" i="7"/>
  <c r="QA100" i="7"/>
  <c r="QD100" i="7" s="1"/>
  <c r="QC98" i="7"/>
  <c r="QB97" i="7"/>
  <c r="QA96" i="7"/>
  <c r="QD96" i="7" s="1"/>
  <c r="QC94" i="7"/>
  <c r="QB93" i="7"/>
  <c r="QA92" i="7"/>
  <c r="QD92" i="7" s="1"/>
  <c r="QC90" i="7"/>
  <c r="QB89" i="7"/>
  <c r="QA88" i="7"/>
  <c r="QD88" i="7" s="1"/>
  <c r="QC86" i="7"/>
  <c r="QB85" i="7"/>
  <c r="QA84" i="7"/>
  <c r="QD84" i="7" s="1"/>
  <c r="QC82" i="7"/>
  <c r="QB81" i="7"/>
  <c r="QA80" i="7"/>
  <c r="QD80" i="7" s="1"/>
  <c r="QC78" i="7"/>
  <c r="QB77" i="7"/>
  <c r="QA76" i="7"/>
  <c r="QD76" i="7" s="1"/>
  <c r="QC74" i="7"/>
  <c r="QB73" i="7"/>
  <c r="QA72" i="7"/>
  <c r="QD72" i="7" s="1"/>
  <c r="QC70" i="7"/>
  <c r="QB69" i="7"/>
  <c r="QA68" i="7"/>
  <c r="QD68" i="7" s="1"/>
  <c r="QC66" i="7"/>
  <c r="QB65" i="7"/>
  <c r="QA64" i="7"/>
  <c r="QD64" i="7" s="1"/>
  <c r="QC62" i="7"/>
  <c r="QB61" i="7"/>
  <c r="QA60" i="7"/>
  <c r="QD60" i="7" s="1"/>
  <c r="QC58" i="7"/>
  <c r="QB57" i="7"/>
  <c r="QA56" i="7"/>
  <c r="QD56" i="7" s="1"/>
  <c r="QC54" i="7"/>
  <c r="QB53" i="7"/>
  <c r="QA52" i="7"/>
  <c r="QD52" i="7" s="1"/>
  <c r="QC50" i="7"/>
  <c r="QB49" i="7"/>
  <c r="QA48" i="7"/>
  <c r="QD48" i="7" s="1"/>
  <c r="QC46" i="7"/>
  <c r="QB45" i="7"/>
  <c r="QA44" i="7"/>
  <c r="QD44" i="7" s="1"/>
  <c r="QC42" i="7"/>
  <c r="QB41" i="7"/>
  <c r="QA40" i="7"/>
  <c r="QD40" i="7" s="1"/>
  <c r="QC38" i="7"/>
  <c r="QB37" i="7"/>
  <c r="QA36" i="7"/>
  <c r="QD36" i="7" s="1"/>
  <c r="QC34" i="7"/>
  <c r="QB33" i="7"/>
  <c r="QA32" i="7"/>
  <c r="QD32" i="7" s="1"/>
  <c r="QC30" i="7"/>
  <c r="QB29" i="7"/>
  <c r="QA28" i="7"/>
  <c r="QD28" i="7" s="1"/>
  <c r="QC26" i="7"/>
  <c r="QB25" i="7"/>
  <c r="QA24" i="7"/>
  <c r="QC22" i="7"/>
  <c r="QB21" i="7"/>
  <c r="QA20" i="7"/>
  <c r="QC18" i="7"/>
  <c r="QB17" i="7"/>
  <c r="QA16" i="7"/>
  <c r="QC14" i="7"/>
  <c r="QB13" i="7"/>
  <c r="QA12" i="7"/>
  <c r="QC10" i="7"/>
  <c r="QB9" i="7"/>
  <c r="QA8" i="7"/>
  <c r="QC6" i="7"/>
  <c r="QB5" i="7"/>
  <c r="QA4" i="7"/>
  <c r="QB3" i="7"/>
  <c r="QC427" i="7"/>
  <c r="QB426" i="7"/>
  <c r="QA425" i="7"/>
  <c r="QD425" i="7" s="1"/>
  <c r="QC423" i="7"/>
  <c r="QB422" i="7"/>
  <c r="QA421" i="7"/>
  <c r="QD421" i="7" s="1"/>
  <c r="QC419" i="7"/>
  <c r="QB418" i="7"/>
  <c r="QA417" i="7"/>
  <c r="QD417" i="7" s="1"/>
  <c r="QC415" i="7"/>
  <c r="QB414" i="7"/>
  <c r="QA413" i="7"/>
  <c r="QD413" i="7" s="1"/>
  <c r="QC411" i="7"/>
  <c r="QB410" i="7"/>
  <c r="QA409" i="7"/>
  <c r="QD409" i="7" s="1"/>
  <c r="QC407" i="7"/>
  <c r="QB406" i="7"/>
  <c r="QA405" i="7"/>
  <c r="QD405" i="7" s="1"/>
  <c r="QC403" i="7"/>
  <c r="QB402" i="7"/>
  <c r="QA401" i="7"/>
  <c r="QD401" i="7" s="1"/>
  <c r="QC399" i="7"/>
  <c r="QB398" i="7"/>
  <c r="QA397" i="7"/>
  <c r="QD397" i="7" s="1"/>
  <c r="QC395" i="7"/>
  <c r="QB394" i="7"/>
  <c r="QA393" i="7"/>
  <c r="QD393" i="7" s="1"/>
  <c r="QC391" i="7"/>
  <c r="QB390" i="7"/>
  <c r="QA389" i="7"/>
  <c r="QD389" i="7" s="1"/>
  <c r="QC387" i="7"/>
  <c r="QB386" i="7"/>
  <c r="QA385" i="7"/>
  <c r="QD385" i="7" s="1"/>
  <c r="QC383" i="7"/>
  <c r="QB382" i="7"/>
  <c r="QA381" i="7"/>
  <c r="QD381" i="7" s="1"/>
  <c r="QC379" i="7"/>
  <c r="QB378" i="7"/>
  <c r="QA377" i="7"/>
  <c r="QD377" i="7" s="1"/>
  <c r="QC375" i="7"/>
  <c r="QB374" i="7"/>
  <c r="QA373" i="7"/>
  <c r="QD373" i="7" s="1"/>
  <c r="QC371" i="7"/>
  <c r="QA426" i="7"/>
  <c r="QD426" i="7" s="1"/>
  <c r="QB423" i="7"/>
  <c r="QC420" i="7"/>
  <c r="QA418" i="7"/>
  <c r="QD418" i="7" s="1"/>
  <c r="QB415" i="7"/>
  <c r="QC412" i="7"/>
  <c r="QA410" i="7"/>
  <c r="QD410" i="7" s="1"/>
  <c r="QB407" i="7"/>
  <c r="QC404" i="7"/>
  <c r="QA402" i="7"/>
  <c r="QD402" i="7" s="1"/>
  <c r="QB399" i="7"/>
  <c r="QC396" i="7"/>
  <c r="QA394" i="7"/>
  <c r="QD394" i="7" s="1"/>
  <c r="QB391" i="7"/>
  <c r="QC388" i="7"/>
  <c r="QA386" i="7"/>
  <c r="QD386" i="7" s="1"/>
  <c r="QB383" i="7"/>
  <c r="QC380" i="7"/>
  <c r="QA378" i="7"/>
  <c r="QD378" i="7" s="1"/>
  <c r="QB375" i="7"/>
  <c r="QC372" i="7"/>
  <c r="QC370" i="7"/>
  <c r="QB369" i="7"/>
  <c r="QA368" i="7"/>
  <c r="QD368" i="7" s="1"/>
  <c r="QC366" i="7"/>
  <c r="QB365" i="7"/>
  <c r="QA364" i="7"/>
  <c r="QD364" i="7" s="1"/>
  <c r="QC362" i="7"/>
  <c r="QB361" i="7"/>
  <c r="QA360" i="7"/>
  <c r="QD360" i="7" s="1"/>
  <c r="QC358" i="7"/>
  <c r="QB357" i="7"/>
  <c r="QA356" i="7"/>
  <c r="QD356" i="7" s="1"/>
  <c r="QC354" i="7"/>
  <c r="QB353" i="7"/>
  <c r="QA352" i="7"/>
  <c r="QD352" i="7" s="1"/>
  <c r="QC350" i="7"/>
  <c r="QB349" i="7"/>
  <c r="QA348" i="7"/>
  <c r="QD348" i="7" s="1"/>
  <c r="QC346" i="7"/>
  <c r="QB345" i="7"/>
  <c r="QA344" i="7"/>
  <c r="QD344" i="7" s="1"/>
  <c r="QC342" i="7"/>
  <c r="QB341" i="7"/>
  <c r="QA340" i="7"/>
  <c r="QD340" i="7" s="1"/>
  <c r="QC338" i="7"/>
  <c r="QB337" i="7"/>
  <c r="QA336" i="7"/>
  <c r="QD336" i="7" s="1"/>
  <c r="QC334" i="7"/>
  <c r="QB333" i="7"/>
  <c r="QA332" i="7"/>
  <c r="QD332" i="7" s="1"/>
  <c r="QC330" i="7"/>
  <c r="QB329" i="7"/>
  <c r="QA328" i="7"/>
  <c r="QD328" i="7" s="1"/>
  <c r="QC326" i="7"/>
  <c r="QB325" i="7"/>
  <c r="QA324" i="7"/>
  <c r="QD324" i="7" s="1"/>
  <c r="QC322" i="7"/>
  <c r="QB321" i="7"/>
  <c r="QA320" i="7"/>
  <c r="QD320" i="7" s="1"/>
  <c r="QC318" i="7"/>
  <c r="QB317" i="7"/>
  <c r="QA316" i="7"/>
  <c r="QD316" i="7" s="1"/>
  <c r="QC314" i="7"/>
  <c r="QB313" i="7"/>
  <c r="QA312" i="7"/>
  <c r="QD312" i="7" s="1"/>
  <c r="QC310" i="7"/>
  <c r="QB309" i="7"/>
  <c r="QA308" i="7"/>
  <c r="QD308" i="7" s="1"/>
  <c r="QC306" i="7"/>
  <c r="QB305" i="7"/>
  <c r="QA304" i="7"/>
  <c r="QD304" i="7" s="1"/>
  <c r="QC302" i="7"/>
  <c r="QB301" i="7"/>
  <c r="QA300" i="7"/>
  <c r="QD300" i="7" s="1"/>
  <c r="QC298" i="7"/>
  <c r="QB297" i="7"/>
  <c r="QA296" i="7"/>
  <c r="QD296" i="7" s="1"/>
  <c r="QC294" i="7"/>
  <c r="QB293" i="7"/>
  <c r="QA292" i="7"/>
  <c r="QD292" i="7" s="1"/>
  <c r="QC290" i="7"/>
  <c r="QB289" i="7"/>
  <c r="QA288" i="7"/>
  <c r="QD288" i="7" s="1"/>
  <c r="QC286" i="7"/>
  <c r="QA424" i="7"/>
  <c r="QD424" i="7" s="1"/>
  <c r="QC418" i="7"/>
  <c r="QB413" i="7"/>
  <c r="QA408" i="7"/>
  <c r="QD408" i="7" s="1"/>
  <c r="QC402" i="7"/>
  <c r="QB397" i="7"/>
  <c r="QA392" i="7"/>
  <c r="QD392" i="7" s="1"/>
  <c r="QC386" i="7"/>
  <c r="QB381" i="7"/>
  <c r="QA376" i="7"/>
  <c r="QD376" i="7" s="1"/>
  <c r="QA371" i="7"/>
  <c r="QD371" i="7" s="1"/>
  <c r="QB368" i="7"/>
  <c r="QC365" i="7"/>
  <c r="QA363" i="7"/>
  <c r="QD363" i="7" s="1"/>
  <c r="QB360" i="7"/>
  <c r="QC357" i="7"/>
  <c r="QA355" i="7"/>
  <c r="QD355" i="7" s="1"/>
  <c r="QB352" i="7"/>
  <c r="QC349" i="7"/>
  <c r="QA347" i="7"/>
  <c r="QD347" i="7" s="1"/>
  <c r="QB344" i="7"/>
  <c r="QC341" i="7"/>
  <c r="QA339" i="7"/>
  <c r="QD339" i="7" s="1"/>
  <c r="QB336" i="7"/>
  <c r="QC333" i="7"/>
  <c r="QA331" i="7"/>
  <c r="QD331" i="7" s="1"/>
  <c r="QB328" i="7"/>
  <c r="QC325" i="7"/>
  <c r="QA323" i="7"/>
  <c r="QD323" i="7" s="1"/>
  <c r="QB320" i="7"/>
  <c r="QC317" i="7"/>
  <c r="QA315" i="7"/>
  <c r="QD315" i="7" s="1"/>
  <c r="QB312" i="7"/>
  <c r="QC309" i="7"/>
  <c r="QA307" i="7"/>
  <c r="QD307" i="7" s="1"/>
  <c r="QB304" i="7"/>
  <c r="QC301" i="7"/>
  <c r="QA299" i="7"/>
  <c r="QD299" i="7" s="1"/>
  <c r="QB296" i="7"/>
  <c r="QC293" i="7"/>
  <c r="QA291" i="7"/>
  <c r="QD291" i="7" s="1"/>
  <c r="QB288" i="7"/>
  <c r="QA286" i="7"/>
  <c r="QD286" i="7" s="1"/>
  <c r="QC284" i="7"/>
  <c r="QB283" i="7"/>
  <c r="QA282" i="7"/>
  <c r="QD282" i="7" s="1"/>
  <c r="QC280" i="7"/>
  <c r="QB279" i="7"/>
  <c r="QA278" i="7"/>
  <c r="QD278" i="7" s="1"/>
  <c r="QC276" i="7"/>
  <c r="QB275" i="7"/>
  <c r="QA274" i="7"/>
  <c r="QD274" i="7" s="1"/>
  <c r="QC272" i="7"/>
  <c r="QB271" i="7"/>
  <c r="QA270" i="7"/>
  <c r="QD270" i="7" s="1"/>
  <c r="QC268" i="7"/>
  <c r="QB267" i="7"/>
  <c r="QA266" i="7"/>
  <c r="QD266" i="7" s="1"/>
  <c r="QC264" i="7"/>
  <c r="QB263" i="7"/>
  <c r="QA262" i="7"/>
  <c r="QD262" i="7" s="1"/>
  <c r="QC260" i="7"/>
  <c r="QB259" i="7"/>
  <c r="QA258" i="7"/>
  <c r="QD258" i="7" s="1"/>
  <c r="QC256" i="7"/>
  <c r="QB255" i="7"/>
  <c r="QA254" i="7"/>
  <c r="QD254" i="7" s="1"/>
  <c r="QC252" i="7"/>
  <c r="QB251" i="7"/>
  <c r="QA250" i="7"/>
  <c r="QD250" i="7" s="1"/>
  <c r="QC248" i="7"/>
  <c r="QB247" i="7"/>
  <c r="QA246" i="7"/>
  <c r="QD246" i="7" s="1"/>
  <c r="QC244" i="7"/>
  <c r="QB243" i="7"/>
  <c r="QA242" i="7"/>
  <c r="QD242" i="7" s="1"/>
  <c r="QC240" i="7"/>
  <c r="QB239" i="7"/>
  <c r="QA238" i="7"/>
  <c r="QD238" i="7" s="1"/>
  <c r="QC236" i="7"/>
  <c r="QB235" i="7"/>
  <c r="QA234" i="7"/>
  <c r="QD234" i="7" s="1"/>
  <c r="QC232" i="7"/>
  <c r="QB231" i="7"/>
  <c r="QA230" i="7"/>
  <c r="QD230" i="7" s="1"/>
  <c r="QC228" i="7"/>
  <c r="QB227" i="7"/>
  <c r="QA226" i="7"/>
  <c r="QD226" i="7" s="1"/>
  <c r="QC224" i="7"/>
  <c r="QB223" i="7"/>
  <c r="QA222" i="7"/>
  <c r="QD222" i="7" s="1"/>
  <c r="QC220" i="7"/>
  <c r="QB219" i="7"/>
  <c r="QA218" i="7"/>
  <c r="QD218" i="7" s="1"/>
  <c r="QC216" i="7"/>
  <c r="QB215" i="7"/>
  <c r="QA214" i="7"/>
  <c r="QD214" i="7" s="1"/>
  <c r="QC212" i="7"/>
  <c r="QB211" i="7"/>
  <c r="QA210" i="7"/>
  <c r="QD210" i="7" s="1"/>
  <c r="QC208" i="7"/>
  <c r="QB207" i="7"/>
  <c r="QA206" i="7"/>
  <c r="QD206" i="7" s="1"/>
  <c r="QC204" i="7"/>
  <c r="QB203" i="7"/>
  <c r="QA202" i="7"/>
  <c r="QD202" i="7" s="1"/>
  <c r="QC200" i="7"/>
  <c r="QB199" i="7"/>
  <c r="QA198" i="7"/>
  <c r="QD198" i="7" s="1"/>
  <c r="QC196" i="7"/>
  <c r="QB195" i="7"/>
  <c r="QA194" i="7"/>
  <c r="QD194" i="7" s="1"/>
  <c r="QC192" i="7"/>
  <c r="QB191" i="7"/>
  <c r="QA190" i="7"/>
  <c r="QD190" i="7" s="1"/>
  <c r="QC188" i="7"/>
  <c r="QB187" i="7"/>
  <c r="QA186" i="7"/>
  <c r="QD186" i="7" s="1"/>
  <c r="QC184" i="7"/>
  <c r="QB183" i="7"/>
  <c r="QA182" i="7"/>
  <c r="QD182" i="7" s="1"/>
  <c r="QC180" i="7"/>
  <c r="QB179" i="7"/>
  <c r="QA178" i="7"/>
  <c r="QD178" i="7" s="1"/>
  <c r="QC176" i="7"/>
  <c r="QB175" i="7"/>
  <c r="QA174" i="7"/>
  <c r="QD174" i="7" s="1"/>
  <c r="QC172" i="7"/>
  <c r="QB171" i="7"/>
  <c r="QA170" i="7"/>
  <c r="QD170" i="7" s="1"/>
  <c r="QC168" i="7"/>
  <c r="QB167" i="7"/>
  <c r="QA166" i="7"/>
  <c r="QD166" i="7" s="1"/>
  <c r="QC164" i="7"/>
  <c r="QB163" i="7"/>
  <c r="QA162" i="7"/>
  <c r="QD162" i="7" s="1"/>
  <c r="QC160" i="7"/>
  <c r="QB159" i="7"/>
  <c r="QA158" i="7"/>
  <c r="QD158" i="7" s="1"/>
  <c r="QC156" i="7"/>
  <c r="QB155" i="7"/>
  <c r="QA154" i="7"/>
  <c r="QD154" i="7" s="1"/>
  <c r="QC152" i="7"/>
  <c r="QB151" i="7"/>
  <c r="QA150" i="7"/>
  <c r="QD150" i="7" s="1"/>
  <c r="QC148" i="7"/>
  <c r="QB147" i="7"/>
  <c r="QA146" i="7"/>
  <c r="QD146" i="7" s="1"/>
  <c r="QC144" i="7"/>
  <c r="QB143" i="7"/>
  <c r="QA142" i="7"/>
  <c r="QD142" i="7" s="1"/>
  <c r="QC140" i="7"/>
  <c r="QB139" i="7"/>
  <c r="QA138" i="7"/>
  <c r="QD138" i="7" s="1"/>
  <c r="QC136" i="7"/>
  <c r="QB135" i="7"/>
  <c r="QA134" i="7"/>
  <c r="QD134" i="7" s="1"/>
  <c r="QC132" i="7"/>
  <c r="QB131" i="7"/>
  <c r="QA130" i="7"/>
  <c r="QD130" i="7" s="1"/>
  <c r="QC128" i="7"/>
  <c r="QB127" i="7"/>
  <c r="QA126" i="7"/>
  <c r="QD126" i="7" s="1"/>
  <c r="QC124" i="7"/>
  <c r="QB123" i="7"/>
  <c r="QA122" i="7"/>
  <c r="QD122" i="7" s="1"/>
  <c r="QC120" i="7"/>
  <c r="QB119" i="7"/>
  <c r="QA118" i="7"/>
  <c r="QD118" i="7" s="1"/>
  <c r="QC116" i="7"/>
  <c r="QB425" i="7"/>
  <c r="QC414" i="7"/>
  <c r="QA404" i="7"/>
  <c r="QD404" i="7" s="1"/>
  <c r="QB393" i="7"/>
  <c r="QC382" i="7"/>
  <c r="QA372" i="7"/>
  <c r="QD372" i="7" s="1"/>
  <c r="QB366" i="7"/>
  <c r="QA361" i="7"/>
  <c r="QD361" i="7" s="1"/>
  <c r="QC355" i="7"/>
  <c r="QB350" i="7"/>
  <c r="QA345" i="7"/>
  <c r="QD345" i="7" s="1"/>
  <c r="QC339" i="7"/>
  <c r="QB334" i="7"/>
  <c r="QA329" i="7"/>
  <c r="QD329" i="7" s="1"/>
  <c r="QC323" i="7"/>
  <c r="QB318" i="7"/>
  <c r="QA313" i="7"/>
  <c r="QD313" i="7" s="1"/>
  <c r="QC307" i="7"/>
  <c r="QB302" i="7"/>
  <c r="QA297" i="7"/>
  <c r="QD297" i="7" s="1"/>
  <c r="QC291" i="7"/>
  <c r="QB286" i="7"/>
  <c r="QC283" i="7"/>
  <c r="QA281" i="7"/>
  <c r="QD281" i="7" s="1"/>
  <c r="QB278" i="7"/>
  <c r="QC275" i="7"/>
  <c r="QA273" i="7"/>
  <c r="QD273" i="7" s="1"/>
  <c r="QB270" i="7"/>
  <c r="QC267" i="7"/>
  <c r="QA265" i="7"/>
  <c r="QD265" i="7" s="1"/>
  <c r="QB262" i="7"/>
  <c r="QC259" i="7"/>
  <c r="QA257" i="7"/>
  <c r="QD257" i="7" s="1"/>
  <c r="QB254" i="7"/>
  <c r="QC251" i="7"/>
  <c r="QA249" i="7"/>
  <c r="QD249" i="7" s="1"/>
  <c r="QB246" i="7"/>
  <c r="QC243" i="7"/>
  <c r="QA241" i="7"/>
  <c r="QD241" i="7" s="1"/>
  <c r="QB238" i="7"/>
  <c r="QC235" i="7"/>
  <c r="QA233" i="7"/>
  <c r="QD233" i="7" s="1"/>
  <c r="QB230" i="7"/>
  <c r="QC227" i="7"/>
  <c r="QA225" i="7"/>
  <c r="QD225" i="7" s="1"/>
  <c r="QB222" i="7"/>
  <c r="QC219" i="7"/>
  <c r="QA217" i="7"/>
  <c r="QD217" i="7" s="1"/>
  <c r="QB214" i="7"/>
  <c r="QC211" i="7"/>
  <c r="QA209" i="7"/>
  <c r="QD209" i="7" s="1"/>
  <c r="QB206" i="7"/>
  <c r="QC203" i="7"/>
  <c r="QA201" i="7"/>
  <c r="QD201" i="7" s="1"/>
  <c r="QB198" i="7"/>
  <c r="QC195" i="7"/>
  <c r="QA193" i="7"/>
  <c r="QD193" i="7" s="1"/>
  <c r="QB190" i="7"/>
  <c r="QC187" i="7"/>
  <c r="QA185" i="7"/>
  <c r="QD185" i="7" s="1"/>
  <c r="QB182" i="7"/>
  <c r="QC179" i="7"/>
  <c r="QA177" i="7"/>
  <c r="QD177" i="7" s="1"/>
  <c r="QB174" i="7"/>
  <c r="QC171" i="7"/>
  <c r="QA169" i="7"/>
  <c r="QD169" i="7" s="1"/>
  <c r="QB166" i="7"/>
  <c r="QC163" i="7"/>
  <c r="QA161" i="7"/>
  <c r="QD161" i="7" s="1"/>
  <c r="QB158" i="7"/>
  <c r="QC155" i="7"/>
  <c r="QA153" i="7"/>
  <c r="QD153" i="7" s="1"/>
  <c r="QB150" i="7"/>
  <c r="QC147" i="7"/>
  <c r="QA145" i="7"/>
  <c r="QD145" i="7" s="1"/>
  <c r="QB142" i="7"/>
  <c r="QC139" i="7"/>
  <c r="QA137" i="7"/>
  <c r="QD137" i="7" s="1"/>
  <c r="QB134" i="7"/>
  <c r="QC131" i="7"/>
  <c r="QA129" i="7"/>
  <c r="QD129" i="7" s="1"/>
  <c r="QB126" i="7"/>
  <c r="QC123" i="7"/>
  <c r="QA121" i="7"/>
  <c r="QD121" i="7" s="1"/>
  <c r="QB118" i="7"/>
  <c r="QC115" i="7"/>
  <c r="QB114" i="7"/>
  <c r="QA113" i="7"/>
  <c r="QD113" i="7" s="1"/>
  <c r="QC111" i="7"/>
  <c r="QB110" i="7"/>
  <c r="QA109" i="7"/>
  <c r="QD109" i="7" s="1"/>
  <c r="QC107" i="7"/>
  <c r="QB106" i="7"/>
  <c r="QA105" i="7"/>
  <c r="QD105" i="7" s="1"/>
  <c r="QC103" i="7"/>
  <c r="QB102" i="7"/>
  <c r="QA101" i="7"/>
  <c r="QD101" i="7" s="1"/>
  <c r="QC99" i="7"/>
  <c r="QB98" i="7"/>
  <c r="QA97" i="7"/>
  <c r="QD97" i="7" s="1"/>
  <c r="QC95" i="7"/>
  <c r="QB94" i="7"/>
  <c r="QA93" i="7"/>
  <c r="QD93" i="7" s="1"/>
  <c r="QC91" i="7"/>
  <c r="QB90" i="7"/>
  <c r="QA89" i="7"/>
  <c r="QD89" i="7" s="1"/>
  <c r="QC87" i="7"/>
  <c r="QB86" i="7"/>
  <c r="QA85" i="7"/>
  <c r="QD85" i="7" s="1"/>
  <c r="QC83" i="7"/>
  <c r="QB82" i="7"/>
  <c r="QA81" i="7"/>
  <c r="QD81" i="7" s="1"/>
  <c r="QC79" i="7"/>
  <c r="QB78" i="7"/>
  <c r="QA77" i="7"/>
  <c r="QD77" i="7" s="1"/>
  <c r="QC75" i="7"/>
  <c r="QB74" i="7"/>
  <c r="QA73" i="7"/>
  <c r="QD73" i="7" s="1"/>
  <c r="QC71" i="7"/>
  <c r="QB70" i="7"/>
  <c r="QA69" i="7"/>
  <c r="QD69" i="7" s="1"/>
  <c r="QC67" i="7"/>
  <c r="QB66" i="7"/>
  <c r="QA65" i="7"/>
  <c r="QD65" i="7" s="1"/>
  <c r="QC63" i="7"/>
  <c r="QB62" i="7"/>
  <c r="QA61" i="7"/>
  <c r="QD61" i="7" s="1"/>
  <c r="QC59" i="7"/>
  <c r="QB58" i="7"/>
  <c r="QA57" i="7"/>
  <c r="QD57" i="7" s="1"/>
  <c r="QC55" i="7"/>
  <c r="QB54" i="7"/>
  <c r="QA53" i="7"/>
  <c r="QD53" i="7" s="1"/>
  <c r="QC51" i="7"/>
  <c r="QB50" i="7"/>
  <c r="QA49" i="7"/>
  <c r="QD49" i="7" s="1"/>
  <c r="QC47" i="7"/>
  <c r="QB46" i="7"/>
  <c r="QA45" i="7"/>
  <c r="QD45" i="7" s="1"/>
  <c r="QC43" i="7"/>
  <c r="QB42" i="7"/>
  <c r="QA41" i="7"/>
  <c r="QD41" i="7" s="1"/>
  <c r="QC39" i="7"/>
  <c r="QB38" i="7"/>
  <c r="QA37" i="7"/>
  <c r="QD37" i="7" s="1"/>
  <c r="QC35" i="7"/>
  <c r="QB34" i="7"/>
  <c r="QA33" i="7"/>
  <c r="QD33" i="7" s="1"/>
  <c r="QC31" i="7"/>
  <c r="QB30" i="7"/>
  <c r="QA29" i="7"/>
  <c r="QD29" i="7" s="1"/>
  <c r="QC27" i="7"/>
  <c r="QB26" i="7"/>
  <c r="QA25" i="7"/>
  <c r="QD25" i="7" s="1"/>
  <c r="QC23" i="7"/>
  <c r="QB22" i="7"/>
  <c r="QA21" i="7"/>
  <c r="QD21" i="7" s="1"/>
  <c r="QC19" i="7"/>
  <c r="QB18" i="7"/>
  <c r="QA17" i="7"/>
  <c r="QD17" i="7" s="1"/>
  <c r="QC15" i="7"/>
  <c r="QB14" i="7"/>
  <c r="QA13" i="7"/>
  <c r="QD13" i="7" s="1"/>
  <c r="QC11" i="7"/>
  <c r="QB10" i="7"/>
  <c r="QA9" i="7"/>
  <c r="QC7" i="7"/>
  <c r="QB6" i="7"/>
  <c r="QA5" i="7"/>
  <c r="QC422" i="7"/>
  <c r="QA412" i="7"/>
  <c r="QD412" i="7" s="1"/>
  <c r="QB401" i="7"/>
  <c r="QC390" i="7"/>
  <c r="QA380" i="7"/>
  <c r="QD380" i="7" s="1"/>
  <c r="QB370" i="7"/>
  <c r="QA365" i="7"/>
  <c r="QD365" i="7" s="1"/>
  <c r="QC359" i="7"/>
  <c r="QB354" i="7"/>
  <c r="QA349" i="7"/>
  <c r="QD349" i="7" s="1"/>
  <c r="QC343" i="7"/>
  <c r="QB338" i="7"/>
  <c r="QA333" i="7"/>
  <c r="QD333" i="7" s="1"/>
  <c r="QC327" i="7"/>
  <c r="QB322" i="7"/>
  <c r="QA317" i="7"/>
  <c r="QD317" i="7" s="1"/>
  <c r="QC311" i="7"/>
  <c r="QB306" i="7"/>
  <c r="QA301" i="7"/>
  <c r="QD301" i="7" s="1"/>
  <c r="QC295" i="7"/>
  <c r="QB290" i="7"/>
  <c r="QC285" i="7"/>
  <c r="QA283" i="7"/>
  <c r="QD283" i="7" s="1"/>
  <c r="QB280" i="7"/>
  <c r="QC277" i="7"/>
  <c r="QA275" i="7"/>
  <c r="QD275" i="7" s="1"/>
  <c r="QB272" i="7"/>
  <c r="QC269" i="7"/>
  <c r="QA267" i="7"/>
  <c r="QD267" i="7" s="1"/>
  <c r="QB264" i="7"/>
  <c r="QC261" i="7"/>
  <c r="QA259" i="7"/>
  <c r="QD259" i="7" s="1"/>
  <c r="QB256" i="7"/>
  <c r="QC253" i="7"/>
  <c r="QA251" i="7"/>
  <c r="QD251" i="7" s="1"/>
  <c r="QB248" i="7"/>
  <c r="QC245" i="7"/>
  <c r="QA243" i="7"/>
  <c r="QD243" i="7" s="1"/>
  <c r="QB240" i="7"/>
  <c r="QC237" i="7"/>
  <c r="QA235" i="7"/>
  <c r="QD235" i="7" s="1"/>
  <c r="QB232" i="7"/>
  <c r="QC229" i="7"/>
  <c r="QA227" i="7"/>
  <c r="QD227" i="7" s="1"/>
  <c r="QB224" i="7"/>
  <c r="QC221" i="7"/>
  <c r="QA219" i="7"/>
  <c r="QD219" i="7" s="1"/>
  <c r="QB216" i="7"/>
  <c r="QC213" i="7"/>
  <c r="QA211" i="7"/>
  <c r="QD211" i="7" s="1"/>
  <c r="QB208" i="7"/>
  <c r="QC205" i="7"/>
  <c r="QA203" i="7"/>
  <c r="QD203" i="7" s="1"/>
  <c r="QB200" i="7"/>
  <c r="QC197" i="7"/>
  <c r="QA195" i="7"/>
  <c r="QD195" i="7" s="1"/>
  <c r="QB192" i="7"/>
  <c r="QC189" i="7"/>
  <c r="QA187" i="7"/>
  <c r="QD187" i="7" s="1"/>
  <c r="QB184" i="7"/>
  <c r="QC181" i="7"/>
  <c r="QA179" i="7"/>
  <c r="QD179" i="7" s="1"/>
  <c r="QB176" i="7"/>
  <c r="QC173" i="7"/>
  <c r="QA171" i="7"/>
  <c r="QD171" i="7" s="1"/>
  <c r="QB168" i="7"/>
  <c r="QC165" i="7"/>
  <c r="QA163" i="7"/>
  <c r="QD163" i="7" s="1"/>
  <c r="QB160" i="7"/>
  <c r="QC157" i="7"/>
  <c r="QA155" i="7"/>
  <c r="QD155" i="7" s="1"/>
  <c r="QB152" i="7"/>
  <c r="QC149" i="7"/>
  <c r="QA147" i="7"/>
  <c r="QD147" i="7" s="1"/>
  <c r="QB144" i="7"/>
  <c r="QC141" i="7"/>
  <c r="QA139" i="7"/>
  <c r="QD139" i="7" s="1"/>
  <c r="QB136" i="7"/>
  <c r="QC133" i="7"/>
  <c r="QA131" i="7"/>
  <c r="QD131" i="7" s="1"/>
  <c r="QB128" i="7"/>
  <c r="QC125" i="7"/>
  <c r="QA123" i="7"/>
  <c r="QD123" i="7" s="1"/>
  <c r="QB120" i="7"/>
  <c r="QC117" i="7"/>
  <c r="QB115" i="7"/>
  <c r="QA114" i="7"/>
  <c r="QD114" i="7" s="1"/>
  <c r="QC112" i="7"/>
  <c r="QB111" i="7"/>
  <c r="QA110" i="7"/>
  <c r="QD110" i="7" s="1"/>
  <c r="QC108" i="7"/>
  <c r="QB107" i="7"/>
  <c r="QA106" i="7"/>
  <c r="QD106" i="7" s="1"/>
  <c r="QC104" i="7"/>
  <c r="QB103" i="7"/>
  <c r="QA102" i="7"/>
  <c r="QD102" i="7" s="1"/>
  <c r="QC100" i="7"/>
  <c r="QB99" i="7"/>
  <c r="QA98" i="7"/>
  <c r="QD98" i="7" s="1"/>
  <c r="QC96" i="7"/>
  <c r="QB95" i="7"/>
  <c r="QA94" i="7"/>
  <c r="QD94" i="7" s="1"/>
  <c r="QC92" i="7"/>
  <c r="QB91" i="7"/>
  <c r="QA90" i="7"/>
  <c r="QD90" i="7" s="1"/>
  <c r="QC88" i="7"/>
  <c r="QB87" i="7"/>
  <c r="QA86" i="7"/>
  <c r="QD86" i="7" s="1"/>
  <c r="QC84" i="7"/>
  <c r="QB83" i="7"/>
  <c r="QA82" i="7"/>
  <c r="QD82" i="7" s="1"/>
  <c r="QC80" i="7"/>
  <c r="QB79" i="7"/>
  <c r="QA78" i="7"/>
  <c r="QD78" i="7" s="1"/>
  <c r="QC76" i="7"/>
  <c r="QB75" i="7"/>
  <c r="QA74" i="7"/>
  <c r="QD74" i="7" s="1"/>
  <c r="QC72" i="7"/>
  <c r="QB71" i="7"/>
  <c r="QA70" i="7"/>
  <c r="QD70" i="7" s="1"/>
  <c r="QC68" i="7"/>
  <c r="QB67" i="7"/>
  <c r="QA66" i="7"/>
  <c r="QD66" i="7" s="1"/>
  <c r="QC64" i="7"/>
  <c r="QB63" i="7"/>
  <c r="QA62" i="7"/>
  <c r="QD62" i="7" s="1"/>
  <c r="QC60" i="7"/>
  <c r="QB59" i="7"/>
  <c r="QA58" i="7"/>
  <c r="QD58" i="7" s="1"/>
  <c r="QC56" i="7"/>
  <c r="QB55" i="7"/>
  <c r="QA54" i="7"/>
  <c r="QD54" i="7" s="1"/>
  <c r="QC52" i="7"/>
  <c r="QB51" i="7"/>
  <c r="QA50" i="7"/>
  <c r="QD50" i="7" s="1"/>
  <c r="QC48" i="7"/>
  <c r="QB47" i="7"/>
  <c r="QA46" i="7"/>
  <c r="QD46" i="7" s="1"/>
  <c r="QC44" i="7"/>
  <c r="QB43" i="7"/>
  <c r="QA42" i="7"/>
  <c r="QD42" i="7" s="1"/>
  <c r="QC40" i="7"/>
  <c r="QB39" i="7"/>
  <c r="QA38" i="7"/>
  <c r="QD38" i="7" s="1"/>
  <c r="QC36" i="7"/>
  <c r="QB35" i="7"/>
  <c r="QA34" i="7"/>
  <c r="QD34" i="7" s="1"/>
  <c r="QC32" i="7"/>
  <c r="QB31" i="7"/>
  <c r="QA30" i="7"/>
  <c r="QD30" i="7" s="1"/>
  <c r="QC28" i="7"/>
  <c r="QB27" i="7"/>
  <c r="QA26" i="7"/>
  <c r="QD26" i="7" s="1"/>
  <c r="QC24" i="7"/>
  <c r="QB23" i="7"/>
  <c r="QA22" i="7"/>
  <c r="QD22" i="7" s="1"/>
  <c r="QC20" i="7"/>
  <c r="QB19" i="7"/>
  <c r="QA18" i="7"/>
  <c r="QD18" i="7" s="1"/>
  <c r="QC16" i="7"/>
  <c r="QB15" i="7"/>
  <c r="QA14" i="7"/>
  <c r="QD14" i="7" s="1"/>
  <c r="QC12" i="7"/>
  <c r="QB11" i="7"/>
  <c r="QA10" i="7"/>
  <c r="QC8" i="7"/>
  <c r="QB7" i="7"/>
  <c r="QA6" i="7"/>
  <c r="QC4" i="7"/>
  <c r="QC3" i="7"/>
  <c r="QA3" i="7"/>
  <c r="K322" i="7" l="1"/>
  <c r="M316" i="7"/>
  <c r="L317" i="7"/>
  <c r="QD20" i="7"/>
  <c r="QD19" i="7"/>
  <c r="QD24" i="7"/>
  <c r="QD23" i="7"/>
  <c r="QD16" i="7"/>
  <c r="QD15" i="7"/>
  <c r="QD10" i="7"/>
  <c r="QD9" i="7"/>
  <c r="QD6" i="7"/>
  <c r="QD5" i="7"/>
  <c r="QD12" i="7"/>
  <c r="QD11" i="7"/>
  <c r="QD8" i="7"/>
  <c r="QD7" i="7"/>
  <c r="QD4" i="7"/>
  <c r="QD3" i="7"/>
  <c r="K323" i="7" l="1"/>
  <c r="K324" i="7" s="1"/>
  <c r="K325" i="7" s="1"/>
  <c r="K326" i="7" s="1"/>
  <c r="K327" i="7" s="1"/>
  <c r="K328" i="7" s="1"/>
  <c r="K329" i="7" s="1"/>
  <c r="K330" i="7" s="1"/>
  <c r="K331" i="7" s="1"/>
  <c r="K332" i="7" s="1"/>
  <c r="K333" i="7" s="1"/>
  <c r="K334" i="7" s="1"/>
  <c r="K335" i="7" s="1"/>
  <c r="K336" i="7" s="1"/>
  <c r="K337" i="7" s="1"/>
  <c r="K338" i="7" s="1"/>
  <c r="K339" i="7" s="1"/>
  <c r="K340" i="7" s="1"/>
  <c r="K341" i="7" s="1"/>
  <c r="K342" i="7" s="1"/>
  <c r="K343" i="7" s="1"/>
  <c r="K344" i="7" s="1"/>
  <c r="K345" i="7" s="1"/>
  <c r="K346" i="7" s="1"/>
  <c r="K347" i="7" s="1"/>
  <c r="K348" i="7" s="1"/>
  <c r="K349" i="7" s="1"/>
  <c r="K350" i="7" s="1"/>
  <c r="K351" i="7" s="1"/>
  <c r="K352" i="7" s="1"/>
  <c r="K353" i="7" s="1"/>
  <c r="K354" i="7" s="1"/>
  <c r="K355" i="7" s="1"/>
  <c r="K356" i="7" s="1"/>
  <c r="K357" i="7" s="1"/>
  <c r="K358" i="7" s="1"/>
  <c r="K359" i="7" s="1"/>
  <c r="K360" i="7" s="1"/>
  <c r="K361" i="7" s="1"/>
  <c r="K362" i="7" s="1"/>
  <c r="K363" i="7" s="1"/>
  <c r="K364" i="7" s="1"/>
  <c r="K365" i="7" s="1"/>
  <c r="K366" i="7" s="1"/>
  <c r="K367" i="7" s="1"/>
  <c r="K368" i="7" s="1"/>
  <c r="K369" i="7" s="1"/>
  <c r="K370" i="7" s="1"/>
  <c r="K371" i="7" s="1"/>
  <c r="K372" i="7" s="1"/>
  <c r="K373" i="7" s="1"/>
  <c r="K374" i="7" s="1"/>
  <c r="K375" i="7" s="1"/>
  <c r="K376" i="7" s="1"/>
  <c r="K377" i="7" s="1"/>
  <c r="K378" i="7" s="1"/>
  <c r="K379" i="7" s="1"/>
  <c r="K380" i="7" s="1"/>
  <c r="K381" i="7" s="1"/>
  <c r="K382" i="7" s="1"/>
  <c r="K383" i="7" s="1"/>
  <c r="K384" i="7" s="1"/>
  <c r="K385" i="7" s="1"/>
  <c r="K386" i="7" s="1"/>
  <c r="K387" i="7" s="1"/>
  <c r="K388" i="7" s="1"/>
  <c r="K389" i="7" s="1"/>
  <c r="K390" i="7" s="1"/>
  <c r="K391" i="7" s="1"/>
  <c r="K392" i="7" s="1"/>
  <c r="K393" i="7" s="1"/>
  <c r="K394" i="7" s="1"/>
  <c r="K395" i="7" s="1"/>
  <c r="K396" i="7" s="1"/>
  <c r="K397" i="7" s="1"/>
  <c r="K398" i="7" s="1"/>
  <c r="K399" i="7" s="1"/>
  <c r="K400" i="7" s="1"/>
  <c r="K401" i="7" s="1"/>
  <c r="K402" i="7" s="1"/>
  <c r="K403" i="7" s="1"/>
  <c r="K404" i="7" s="1"/>
  <c r="K405" i="7" s="1"/>
  <c r="K406" i="7" s="1"/>
  <c r="K407" i="7" s="1"/>
  <c r="K408" i="7" s="1"/>
  <c r="K409" i="7" s="1"/>
  <c r="K410" i="7" s="1"/>
  <c r="K411" i="7" s="1"/>
  <c r="M317" i="7"/>
  <c r="L318" i="7"/>
  <c r="BL14" i="1"/>
  <c r="K412" i="7" l="1"/>
  <c r="L319" i="7"/>
  <c r="L320" i="7" s="1"/>
  <c r="M318" i="7"/>
  <c r="M319" i="7" s="1"/>
  <c r="M320" i="7" l="1"/>
  <c r="L321" i="7"/>
  <c r="K413" i="7"/>
  <c r="M321" i="7" l="1"/>
  <c r="L322" i="7"/>
  <c r="K414" i="7"/>
  <c r="L323" i="7" l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L361" i="7" s="1"/>
  <c r="L362" i="7" s="1"/>
  <c r="L363" i="7" s="1"/>
  <c r="L364" i="7" s="1"/>
  <c r="L365" i="7" s="1"/>
  <c r="L366" i="7" s="1"/>
  <c r="L367" i="7" s="1"/>
  <c r="L368" i="7" s="1"/>
  <c r="L369" i="7" s="1"/>
  <c r="L370" i="7" s="1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M322" i="7"/>
  <c r="M323" i="7" s="1"/>
  <c r="M324" i="7" s="1"/>
  <c r="M325" i="7" s="1"/>
  <c r="M326" i="7" s="1"/>
  <c r="M327" i="7" s="1"/>
  <c r="M328" i="7" s="1"/>
  <c r="M329" i="7" s="1"/>
  <c r="M330" i="7" s="1"/>
  <c r="M331" i="7" s="1"/>
  <c r="M332" i="7" s="1"/>
  <c r="M333" i="7" s="1"/>
  <c r="M334" i="7" s="1"/>
  <c r="M335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4" i="7" s="1"/>
  <c r="M355" i="7" s="1"/>
  <c r="M356" i="7" s="1"/>
  <c r="M357" i="7" s="1"/>
  <c r="M358" i="7" s="1"/>
  <c r="M359" i="7" s="1"/>
  <c r="M360" i="7" s="1"/>
  <c r="M361" i="7" s="1"/>
  <c r="M362" i="7" s="1"/>
  <c r="M363" i="7" s="1"/>
  <c r="M364" i="7" s="1"/>
  <c r="M365" i="7" s="1"/>
  <c r="M366" i="7" s="1"/>
  <c r="M367" i="7" s="1"/>
  <c r="M368" i="7" s="1"/>
  <c r="M369" i="7" s="1"/>
  <c r="M370" i="7" s="1"/>
  <c r="M371" i="7" s="1"/>
  <c r="M372" i="7" s="1"/>
  <c r="M373" i="7" s="1"/>
  <c r="M374" i="7" s="1"/>
  <c r="M375" i="7" s="1"/>
  <c r="M376" i="7" s="1"/>
  <c r="M377" i="7" s="1"/>
  <c r="M378" i="7" s="1"/>
  <c r="M379" i="7" s="1"/>
  <c r="M380" i="7" s="1"/>
  <c r="M381" i="7" s="1"/>
  <c r="M382" i="7" s="1"/>
  <c r="M383" i="7" s="1"/>
  <c r="M384" i="7" s="1"/>
  <c r="M385" i="7" s="1"/>
  <c r="M386" i="7" s="1"/>
  <c r="M387" i="7" s="1"/>
  <c r="M388" i="7" s="1"/>
  <c r="M389" i="7" s="1"/>
  <c r="M390" i="7" s="1"/>
  <c r="M391" i="7" s="1"/>
  <c r="M392" i="7" s="1"/>
  <c r="M393" i="7" s="1"/>
  <c r="M394" i="7" s="1"/>
  <c r="M395" i="7" s="1"/>
  <c r="M396" i="7" s="1"/>
  <c r="M397" i="7" s="1"/>
  <c r="M398" i="7" s="1"/>
  <c r="M399" i="7" s="1"/>
  <c r="M400" i="7" s="1"/>
  <c r="M401" i="7" s="1"/>
  <c r="M402" i="7" s="1"/>
  <c r="M403" i="7" s="1"/>
  <c r="M404" i="7" s="1"/>
  <c r="M405" i="7" s="1"/>
  <c r="M406" i="7" s="1"/>
  <c r="M407" i="7" s="1"/>
  <c r="M408" i="7" s="1"/>
  <c r="M409" i="7" s="1"/>
  <c r="M410" i="7" s="1"/>
  <c r="K415" i="7"/>
  <c r="K416" i="7" l="1"/>
  <c r="M411" i="7"/>
  <c r="L412" i="7"/>
  <c r="M412" i="7" l="1"/>
  <c r="L413" i="7"/>
  <c r="K417" i="7"/>
  <c r="M413" i="7" l="1"/>
  <c r="L414" i="7"/>
  <c r="K418" i="7"/>
  <c r="K419" i="7" l="1"/>
  <c r="K420" i="7" s="1"/>
  <c r="K421" i="7" s="1"/>
  <c r="M414" i="7"/>
  <c r="L415" i="7"/>
  <c r="K422" i="7" l="1"/>
  <c r="M415" i="7"/>
  <c r="L416" i="7"/>
  <c r="M416" i="7" l="1"/>
  <c r="L417" i="7"/>
  <c r="K423" i="7"/>
  <c r="K424" i="7" l="1"/>
  <c r="M417" i="7"/>
  <c r="L418" i="7"/>
  <c r="L419" i="7" l="1"/>
  <c r="L420" i="7" s="1"/>
  <c r="L421" i="7" s="1"/>
  <c r="M418" i="7"/>
  <c r="M419" i="7" s="1"/>
  <c r="M420" i="7" s="1"/>
  <c r="K425" i="7"/>
  <c r="K426" i="7" l="1"/>
  <c r="M421" i="7"/>
  <c r="L422" i="7"/>
  <c r="K427" i="7" l="1"/>
  <c r="M422" i="7"/>
  <c r="L423" i="7"/>
  <c r="M423" i="7" l="1"/>
  <c r="L424" i="7"/>
  <c r="K428" i="7"/>
  <c r="M424" i="7" l="1"/>
  <c r="L425" i="7"/>
  <c r="K429" i="7"/>
  <c r="K430" i="7" l="1"/>
  <c r="M425" i="7"/>
  <c r="L426" i="7"/>
  <c r="M426" i="7" l="1"/>
  <c r="L427" i="7"/>
  <c r="K431" i="7"/>
  <c r="K432" i="7" l="1"/>
  <c r="M427" i="7"/>
  <c r="L428" i="7"/>
  <c r="M428" i="7" l="1"/>
  <c r="L429" i="7"/>
  <c r="K433" i="7"/>
  <c r="K434" i="7" l="1"/>
  <c r="M429" i="7"/>
  <c r="L430" i="7"/>
  <c r="M430" i="7" l="1"/>
  <c r="L431" i="7"/>
  <c r="K435" i="7"/>
  <c r="K436" i="7" l="1"/>
  <c r="M431" i="7"/>
  <c r="L432" i="7"/>
  <c r="M432" i="7" l="1"/>
  <c r="L433" i="7"/>
  <c r="K437" i="7"/>
  <c r="M433" i="7" l="1"/>
  <c r="L434" i="7"/>
  <c r="K438" i="7"/>
  <c r="K439" i="7" l="1"/>
  <c r="M434" i="7"/>
  <c r="L435" i="7"/>
  <c r="M435" i="7" l="1"/>
  <c r="L436" i="7"/>
  <c r="K440" i="7"/>
  <c r="M436" i="7" l="1"/>
  <c r="L437" i="7"/>
  <c r="K441" i="7"/>
  <c r="M437" i="7" l="1"/>
  <c r="L438" i="7"/>
  <c r="K442" i="7"/>
  <c r="M438" i="7" l="1"/>
  <c r="L439" i="7"/>
  <c r="K443" i="7"/>
  <c r="K444" i="7" l="1"/>
  <c r="M439" i="7"/>
  <c r="L440" i="7"/>
  <c r="M440" i="7" l="1"/>
  <c r="L441" i="7"/>
  <c r="K445" i="7"/>
  <c r="K446" i="7" l="1"/>
  <c r="M441" i="7"/>
  <c r="L442" i="7"/>
  <c r="M442" i="7" l="1"/>
  <c r="L443" i="7"/>
  <c r="K447" i="7"/>
  <c r="K448" i="7" l="1"/>
  <c r="M443" i="7"/>
  <c r="L444" i="7"/>
  <c r="M444" i="7" l="1"/>
  <c r="L445" i="7"/>
  <c r="K449" i="7"/>
  <c r="K450" i="7" l="1"/>
  <c r="M445" i="7"/>
  <c r="L446" i="7"/>
  <c r="M446" i="7" l="1"/>
  <c r="L447" i="7"/>
  <c r="K451" i="7"/>
  <c r="K452" i="7" l="1"/>
  <c r="M447" i="7"/>
  <c r="L448" i="7"/>
  <c r="M448" i="7" l="1"/>
  <c r="L449" i="7"/>
  <c r="K453" i="7"/>
  <c r="K454" i="7" l="1"/>
  <c r="M449" i="7"/>
  <c r="L450" i="7"/>
  <c r="M450" i="7" l="1"/>
  <c r="L451" i="7"/>
  <c r="K455" i="7"/>
  <c r="K456" i="7" l="1"/>
  <c r="M451" i="7"/>
  <c r="L452" i="7"/>
  <c r="M452" i="7" l="1"/>
  <c r="L453" i="7"/>
  <c r="K457" i="7"/>
  <c r="K458" i="7" l="1"/>
  <c r="M453" i="7"/>
  <c r="L454" i="7"/>
  <c r="M454" i="7" l="1"/>
  <c r="L455" i="7"/>
  <c r="K459" i="7"/>
  <c r="M455" i="7" l="1"/>
  <c r="L456" i="7"/>
  <c r="K460" i="7"/>
  <c r="M456" i="7" l="1"/>
  <c r="L457" i="7"/>
  <c r="K461" i="7"/>
  <c r="K462" i="7" l="1"/>
  <c r="M457" i="7"/>
  <c r="L458" i="7"/>
  <c r="M458" i="7" l="1"/>
  <c r="L459" i="7"/>
  <c r="K463" i="7"/>
  <c r="M459" i="7" l="1"/>
  <c r="L460" i="7"/>
  <c r="K464" i="7"/>
  <c r="M460" i="7" l="1"/>
  <c r="L461" i="7"/>
  <c r="K465" i="7"/>
  <c r="K466" i="7" l="1"/>
  <c r="M461" i="7"/>
  <c r="L462" i="7"/>
  <c r="M462" i="7" l="1"/>
  <c r="L463" i="7"/>
  <c r="K467" i="7"/>
  <c r="K468" i="7" s="1"/>
  <c r="M463" i="7" l="1"/>
  <c r="L464" i="7"/>
  <c r="K469" i="7"/>
  <c r="M464" i="7" l="1"/>
  <c r="L465" i="7"/>
  <c r="K470" i="7"/>
  <c r="K471" i="7" s="1"/>
  <c r="K472" i="7" l="1"/>
  <c r="M465" i="7"/>
  <c r="L466" i="7"/>
  <c r="K473" i="7" l="1"/>
  <c r="L467" i="7"/>
  <c r="L468" i="7" s="1"/>
  <c r="M466" i="7"/>
  <c r="M467" i="7" s="1"/>
  <c r="K474" i="7" l="1"/>
  <c r="K475" i="7" s="1"/>
  <c r="K476" i="7" s="1"/>
  <c r="M468" i="7"/>
  <c r="L469" i="7"/>
  <c r="L470" i="7" l="1"/>
  <c r="L471" i="7" s="1"/>
  <c r="M469" i="7"/>
  <c r="M470" i="7" s="1"/>
  <c r="K477" i="7"/>
  <c r="K478" i="7" l="1"/>
  <c r="M471" i="7"/>
  <c r="L472" i="7"/>
  <c r="K479" i="7" l="1"/>
  <c r="M472" i="7"/>
  <c r="L473" i="7"/>
  <c r="K480" i="7" l="1"/>
  <c r="L474" i="7"/>
  <c r="L475" i="7" s="1"/>
  <c r="L476" i="7" s="1"/>
  <c r="M473" i="7"/>
  <c r="M474" i="7" s="1"/>
  <c r="M475" i="7" s="1"/>
  <c r="M476" i="7" l="1"/>
  <c r="L477" i="7"/>
  <c r="K481" i="7"/>
  <c r="K482" i="7" l="1"/>
  <c r="M477" i="7"/>
  <c r="L478" i="7"/>
  <c r="M478" i="7" l="1"/>
  <c r="L479" i="7"/>
  <c r="K483" i="7"/>
  <c r="K484" i="7" l="1"/>
  <c r="M479" i="7"/>
  <c r="L480" i="7"/>
  <c r="M480" i="7" l="1"/>
  <c r="L481" i="7"/>
  <c r="K485" i="7"/>
  <c r="M481" i="7" l="1"/>
  <c r="L482" i="7"/>
  <c r="K486" i="7"/>
  <c r="K487" i="7" s="1"/>
  <c r="K488" i="7" l="1"/>
  <c r="M482" i="7"/>
  <c r="L483" i="7"/>
  <c r="K489" i="7" l="1"/>
  <c r="M483" i="7"/>
  <c r="L484" i="7"/>
  <c r="M484" i="7" l="1"/>
  <c r="L485" i="7"/>
  <c r="K490" i="7"/>
  <c r="K491" i="7" l="1"/>
  <c r="L486" i="7"/>
  <c r="L487" i="7" s="1"/>
  <c r="M485" i="7"/>
  <c r="M486" i="7" s="1"/>
  <c r="M487" i="7" l="1"/>
  <c r="L488" i="7"/>
  <c r="K492" i="7"/>
  <c r="K493" i="7" l="1"/>
  <c r="K494" i="7" s="1"/>
  <c r="K495" i="7" s="1"/>
  <c r="M488" i="7"/>
  <c r="L489" i="7"/>
  <c r="K496" i="7" l="1"/>
  <c r="M489" i="7"/>
  <c r="L490" i="7"/>
  <c r="K497" i="7" l="1"/>
  <c r="M490" i="7"/>
  <c r="L491" i="7"/>
  <c r="M491" i="7" l="1"/>
  <c r="L492" i="7"/>
  <c r="K498" i="7"/>
  <c r="K499" i="7" l="1"/>
  <c r="K500" i="7" s="1"/>
  <c r="L493" i="7"/>
  <c r="L494" i="7" s="1"/>
  <c r="L495" i="7" s="1"/>
  <c r="M492" i="7"/>
  <c r="M493" i="7" s="1"/>
  <c r="M494" i="7" s="1"/>
  <c r="M495" i="7" l="1"/>
  <c r="L496" i="7"/>
  <c r="K501" i="7"/>
  <c r="K502" i="7" l="1"/>
  <c r="M496" i="7"/>
  <c r="L497" i="7"/>
  <c r="M497" i="7" l="1"/>
  <c r="L498" i="7"/>
  <c r="K503" i="7"/>
  <c r="K504" i="7" l="1"/>
  <c r="L499" i="7"/>
  <c r="L500" i="7" s="1"/>
  <c r="M498" i="7"/>
  <c r="M499" i="7" s="1"/>
  <c r="M500" i="7" l="1"/>
  <c r="L501" i="7"/>
  <c r="K505" i="7"/>
  <c r="K506" i="7" s="1"/>
  <c r="K507" i="7" s="1"/>
  <c r="K508" i="7" l="1"/>
  <c r="M501" i="7"/>
  <c r="L502" i="7"/>
  <c r="M502" i="7" l="1"/>
  <c r="L503" i="7"/>
  <c r="K509" i="7"/>
  <c r="M503" i="7" l="1"/>
  <c r="L504" i="7"/>
  <c r="K510" i="7"/>
  <c r="L505" i="7" l="1"/>
  <c r="L506" i="7" s="1"/>
  <c r="L507" i="7" s="1"/>
  <c r="M504" i="7"/>
  <c r="M505" i="7" s="1"/>
  <c r="M506" i="7" s="1"/>
  <c r="K511" i="7"/>
  <c r="K512" i="7" l="1"/>
  <c r="M507" i="7"/>
  <c r="L508" i="7"/>
  <c r="M508" i="7" l="1"/>
  <c r="L509" i="7"/>
  <c r="K513" i="7"/>
  <c r="K514" i="7" l="1"/>
  <c r="M509" i="7"/>
  <c r="L510" i="7"/>
  <c r="M510" i="7" l="1"/>
  <c r="L511" i="7"/>
  <c r="K515" i="7"/>
  <c r="K516" i="7" l="1"/>
  <c r="M511" i="7"/>
  <c r="L512" i="7"/>
  <c r="M512" i="7" l="1"/>
  <c r="L513" i="7"/>
  <c r="K517" i="7"/>
  <c r="K518" i="7" l="1"/>
  <c r="M513" i="7"/>
  <c r="L514" i="7"/>
  <c r="M514" i="7" l="1"/>
  <c r="L515" i="7"/>
  <c r="K519" i="7"/>
  <c r="K520" i="7" l="1"/>
  <c r="M515" i="7"/>
  <c r="L516" i="7"/>
  <c r="M516" i="7" l="1"/>
  <c r="L517" i="7"/>
  <c r="K521" i="7"/>
  <c r="K522" i="7" l="1"/>
  <c r="M517" i="7"/>
  <c r="L518" i="7"/>
  <c r="M518" i="7" l="1"/>
  <c r="L519" i="7"/>
  <c r="K523" i="7"/>
  <c r="M519" i="7" l="1"/>
  <c r="L520" i="7"/>
  <c r="K524" i="7"/>
  <c r="K525" i="7" s="1"/>
  <c r="M520" i="7" l="1"/>
  <c r="L521" i="7"/>
  <c r="K526" i="7"/>
  <c r="K527" i="7" l="1"/>
  <c r="K528" i="7" s="1"/>
  <c r="M521" i="7"/>
  <c r="L522" i="7"/>
  <c r="K529" i="7" l="1"/>
  <c r="M522" i="7"/>
  <c r="L523" i="7"/>
  <c r="L524" i="7" l="1"/>
  <c r="L525" i="7" s="1"/>
  <c r="M523" i="7"/>
  <c r="M524" i="7" s="1"/>
  <c r="K530" i="7"/>
  <c r="K531" i="7" l="1"/>
  <c r="K532" i="7" s="1"/>
  <c r="M525" i="7"/>
  <c r="L526" i="7"/>
  <c r="L527" i="7" l="1"/>
  <c r="L528" i="7" s="1"/>
  <c r="M526" i="7"/>
  <c r="M527" i="7" s="1"/>
  <c r="K533" i="7"/>
  <c r="K534" i="7" l="1"/>
  <c r="M528" i="7"/>
  <c r="L529" i="7"/>
  <c r="K535" i="7" l="1"/>
  <c r="M529" i="7"/>
  <c r="L530" i="7"/>
  <c r="K536" i="7" l="1"/>
  <c r="L531" i="7"/>
  <c r="L532" i="7" s="1"/>
  <c r="M530" i="7"/>
  <c r="M531" i="7" s="1"/>
  <c r="M532" i="7" l="1"/>
  <c r="L533" i="7"/>
  <c r="K537" i="7"/>
  <c r="K538" i="7" s="1"/>
  <c r="K539" i="7" l="1"/>
  <c r="M533" i="7"/>
  <c r="L534" i="7"/>
  <c r="K540" i="7" l="1"/>
  <c r="M534" i="7"/>
  <c r="L535" i="7"/>
  <c r="K541" i="7" l="1"/>
  <c r="K542" i="7" s="1"/>
  <c r="K543" i="7" s="1"/>
  <c r="M535" i="7"/>
  <c r="L536" i="7"/>
  <c r="L537" i="7" l="1"/>
  <c r="L538" i="7" s="1"/>
  <c r="M536" i="7"/>
  <c r="M537" i="7" s="1"/>
  <c r="K544" i="7"/>
  <c r="K545" i="7" l="1"/>
  <c r="M538" i="7"/>
  <c r="L539" i="7"/>
  <c r="M539" i="7" l="1"/>
  <c r="L540" i="7"/>
  <c r="K546" i="7"/>
  <c r="L541" i="7" l="1"/>
  <c r="L542" i="7" s="1"/>
  <c r="L543" i="7" s="1"/>
  <c r="M540" i="7"/>
  <c r="M541" i="7" s="1"/>
  <c r="M542" i="7" s="1"/>
  <c r="K547" i="7"/>
  <c r="K548" i="7" l="1"/>
  <c r="M543" i="7"/>
  <c r="L544" i="7"/>
  <c r="M544" i="7" l="1"/>
  <c r="L545" i="7"/>
  <c r="K549" i="7"/>
  <c r="M545" i="7" l="1"/>
  <c r="L546" i="7"/>
  <c r="K550" i="7"/>
  <c r="K551" i="7" s="1"/>
  <c r="M546" i="7" l="1"/>
  <c r="L547" i="7"/>
  <c r="K552" i="7"/>
  <c r="K553" i="7" s="1"/>
  <c r="K554" i="7" l="1"/>
  <c r="M547" i="7"/>
  <c r="L548" i="7"/>
  <c r="M548" i="7" l="1"/>
  <c r="L549" i="7"/>
  <c r="K555" i="7"/>
  <c r="K556" i="7" l="1"/>
  <c r="L550" i="7"/>
  <c r="L551" i="7" s="1"/>
  <c r="M549" i="7"/>
  <c r="M550" i="7" s="1"/>
  <c r="K557" i="7" l="1"/>
  <c r="L552" i="7"/>
  <c r="L553" i="7" s="1"/>
  <c r="M551" i="7"/>
  <c r="M552" i="7" l="1"/>
  <c r="M553" i="7" s="1"/>
  <c r="K558" i="7"/>
  <c r="L554" i="7"/>
  <c r="M554" i="7" l="1"/>
  <c r="L555" i="7"/>
  <c r="K559" i="7"/>
  <c r="K560" i="7" l="1"/>
  <c r="M555" i="7"/>
  <c r="L556" i="7"/>
  <c r="M556" i="7" l="1"/>
  <c r="L557" i="7"/>
  <c r="K561" i="7"/>
  <c r="K562" i="7" l="1"/>
  <c r="M557" i="7"/>
  <c r="L558" i="7"/>
  <c r="M558" i="7" l="1"/>
  <c r="L559" i="7"/>
  <c r="K563" i="7"/>
  <c r="PB3" i="7"/>
  <c r="PC3" i="7"/>
  <c r="PD3" i="7"/>
  <c r="OZ3" i="7" s="1"/>
  <c r="PD4" i="7"/>
  <c r="OZ4" i="7" s="1"/>
  <c r="PC4" i="7"/>
  <c r="PB4" i="7"/>
  <c r="ON3" i="7"/>
  <c r="OO3" i="7"/>
  <c r="OK3" i="7" s="1"/>
  <c r="OM3" i="7"/>
  <c r="PB13" i="7"/>
  <c r="PD13" i="7"/>
  <c r="OZ13" i="7" s="1"/>
  <c r="PD5" i="7"/>
  <c r="OZ5" i="7" s="1"/>
  <c r="PC9" i="7"/>
  <c r="PC7" i="7"/>
  <c r="PB9" i="7"/>
  <c r="PB6" i="7"/>
  <c r="PC12" i="7"/>
  <c r="PD11" i="7"/>
  <c r="OZ11" i="7" s="1"/>
  <c r="PC13" i="7"/>
  <c r="PB8" i="7"/>
  <c r="PB10" i="7"/>
  <c r="PD6" i="7"/>
  <c r="OZ6" i="7" s="1"/>
  <c r="PB12" i="7"/>
  <c r="PC6" i="7"/>
  <c r="PB5" i="7"/>
  <c r="PD9" i="7"/>
  <c r="OZ9" i="7" s="1"/>
  <c r="PC11" i="7"/>
  <c r="PD8" i="7"/>
  <c r="OZ8" i="7" s="1"/>
  <c r="PD10" i="7"/>
  <c r="OZ10" i="7" s="1"/>
  <c r="PC10" i="7"/>
  <c r="PC5" i="7"/>
  <c r="PD7" i="7"/>
  <c r="OZ7" i="7" s="1"/>
  <c r="PD12" i="7"/>
  <c r="OZ12" i="7" s="1"/>
  <c r="PC8" i="7"/>
  <c r="PB7" i="7"/>
  <c r="PB11" i="7"/>
  <c r="NZ4" i="7"/>
  <c r="NV4" i="7" s="1"/>
  <c r="NX5" i="7"/>
  <c r="NZ3" i="7"/>
  <c r="NV3" i="7" s="1"/>
  <c r="NY4" i="7"/>
  <c r="NX3" i="7"/>
  <c r="NX4" i="7"/>
  <c r="NY5" i="7"/>
  <c r="NY3" i="7"/>
  <c r="NZ5" i="7"/>
  <c r="NV5" i="7" s="1"/>
  <c r="M559" i="7" l="1"/>
  <c r="L560" i="7"/>
  <c r="K564" i="7"/>
  <c r="M560" i="7" l="1"/>
  <c r="L561" i="7"/>
  <c r="K565" i="7"/>
  <c r="K566" i="7" l="1"/>
  <c r="L562" i="7"/>
  <c r="M561" i="7"/>
  <c r="L563" i="7" l="1"/>
  <c r="M562" i="7"/>
  <c r="K567" i="7"/>
  <c r="K568" i="7" l="1"/>
  <c r="M563" i="7"/>
  <c r="L564" i="7"/>
  <c r="NY11" i="7" l="1"/>
  <c r="NX7" i="7"/>
  <c r="NY7" i="7"/>
  <c r="NX6" i="7"/>
  <c r="NZ6" i="7"/>
  <c r="NV6" i="7" s="1"/>
  <c r="NX9" i="7"/>
  <c r="NZ10" i="7"/>
  <c r="NV10" i="7" s="1"/>
  <c r="NX10" i="7"/>
  <c r="NY9" i="7"/>
  <c r="NX8" i="7"/>
  <c r="NZ9" i="7"/>
  <c r="NV9" i="7" s="1"/>
  <c r="NZ8" i="7"/>
  <c r="NV8" i="7" s="1"/>
  <c r="NY8" i="7"/>
  <c r="NX11" i="7"/>
  <c r="NZ13" i="7"/>
  <c r="NV13" i="7" s="1"/>
  <c r="NX13" i="7"/>
  <c r="NY13" i="7"/>
  <c r="NY12" i="7"/>
  <c r="NX12" i="7"/>
  <c r="NZ11" i="7"/>
  <c r="NV11" i="7" s="1"/>
  <c r="M564" i="7"/>
  <c r="L565" i="7"/>
  <c r="NT1" i="7"/>
  <c r="NZ390" i="7"/>
  <c r="NV390" i="7" s="1"/>
  <c r="NW390" i="7" s="1"/>
  <c r="NZ47" i="7"/>
  <c r="NV47" i="7" s="1"/>
  <c r="NW47" i="7" s="1"/>
  <c r="NX88" i="7"/>
  <c r="NZ82" i="7"/>
  <c r="NV82" i="7" s="1"/>
  <c r="NW82" i="7" s="1"/>
  <c r="NZ301" i="7"/>
  <c r="NV301" i="7" s="1"/>
  <c r="NW301" i="7" s="1"/>
  <c r="NX240" i="7"/>
  <c r="NX96" i="7"/>
  <c r="NX43" i="7"/>
  <c r="NY420" i="7"/>
  <c r="NZ206" i="7"/>
  <c r="NV206" i="7" s="1"/>
  <c r="NW206" i="7" s="1"/>
  <c r="NY381" i="7"/>
  <c r="NZ272" i="7"/>
  <c r="NV272" i="7" s="1"/>
  <c r="NW272" i="7" s="1"/>
  <c r="NY366" i="7"/>
  <c r="NY144" i="7"/>
  <c r="NX308" i="7"/>
  <c r="NZ161" i="7"/>
  <c r="NV161" i="7" s="1"/>
  <c r="NW161" i="7" s="1"/>
  <c r="NY62" i="7"/>
  <c r="NX330" i="7"/>
  <c r="NX215" i="7"/>
  <c r="NZ70" i="7"/>
  <c r="NV70" i="7" s="1"/>
  <c r="NW70" i="7" s="1"/>
  <c r="NX401" i="7"/>
  <c r="NX221" i="7"/>
  <c r="NY212" i="7"/>
  <c r="NZ39" i="7"/>
  <c r="NV39" i="7" s="1"/>
  <c r="NW39" i="7" s="1"/>
  <c r="NY351" i="7"/>
  <c r="NX376" i="7"/>
  <c r="NZ427" i="7"/>
  <c r="NV427" i="7" s="1"/>
  <c r="NW427" i="7" s="1"/>
  <c r="NY86" i="7"/>
  <c r="NZ258" i="7"/>
  <c r="NV258" i="7" s="1"/>
  <c r="NW258" i="7" s="1"/>
  <c r="NY34" i="7"/>
  <c r="NY102" i="7"/>
  <c r="NZ330" i="7"/>
  <c r="NV330" i="7" s="1"/>
  <c r="NW330" i="7" s="1"/>
  <c r="NY71" i="7"/>
  <c r="NX418" i="7"/>
  <c r="NY79" i="7"/>
  <c r="NX201" i="7"/>
  <c r="NZ139" i="7"/>
  <c r="NV139" i="7" s="1"/>
  <c r="NW139" i="7" s="1"/>
  <c r="NZ200" i="7"/>
  <c r="NV200" i="7" s="1"/>
  <c r="NW200" i="7" s="1"/>
  <c r="NZ101" i="7"/>
  <c r="NV101" i="7" s="1"/>
  <c r="NW101" i="7" s="1"/>
  <c r="NX228" i="7"/>
  <c r="NY260" i="7"/>
  <c r="NZ187" i="7"/>
  <c r="NV187" i="7" s="1"/>
  <c r="NW187" i="7" s="1"/>
  <c r="NY384" i="7"/>
  <c r="NX377" i="7"/>
  <c r="NY146" i="7"/>
  <c r="NZ323" i="7"/>
  <c r="NV323" i="7" s="1"/>
  <c r="NW323" i="7" s="1"/>
  <c r="NZ342" i="7"/>
  <c r="NV342" i="7" s="1"/>
  <c r="NW342" i="7" s="1"/>
  <c r="NZ87" i="7"/>
  <c r="NV87" i="7" s="1"/>
  <c r="NW87" i="7" s="1"/>
  <c r="NZ173" i="7"/>
  <c r="NV173" i="7" s="1"/>
  <c r="NW173" i="7" s="1"/>
  <c r="NZ163" i="7"/>
  <c r="NV163" i="7" s="1"/>
  <c r="NW163" i="7" s="1"/>
  <c r="NY18" i="7"/>
  <c r="NX87" i="7"/>
  <c r="NZ383" i="7"/>
  <c r="NV383" i="7" s="1"/>
  <c r="NW383" i="7" s="1"/>
  <c r="NZ369" i="7"/>
  <c r="NV369" i="7" s="1"/>
  <c r="NW369" i="7" s="1"/>
  <c r="NY355" i="7"/>
  <c r="NY156" i="7"/>
  <c r="NZ34" i="7"/>
  <c r="NV34" i="7" s="1"/>
  <c r="NW34" i="7" s="1"/>
  <c r="NY179" i="7"/>
  <c r="NX299" i="7"/>
  <c r="NZ303" i="7"/>
  <c r="NV303" i="7" s="1"/>
  <c r="NW303" i="7" s="1"/>
  <c r="NX266" i="7"/>
  <c r="NX63" i="7"/>
  <c r="NZ110" i="7"/>
  <c r="NV110" i="7" s="1"/>
  <c r="NW110" i="7" s="1"/>
  <c r="NX275" i="7"/>
  <c r="NX24" i="7"/>
  <c r="NY90" i="7"/>
  <c r="NY105" i="7"/>
  <c r="NX408" i="7"/>
  <c r="NZ267" i="7"/>
  <c r="NV267" i="7" s="1"/>
  <c r="NW267" i="7" s="1"/>
  <c r="NZ157" i="7"/>
  <c r="NV157" i="7" s="1"/>
  <c r="NW157" i="7" s="1"/>
  <c r="NX97" i="7"/>
  <c r="NZ341" i="7"/>
  <c r="NV341" i="7" s="1"/>
  <c r="NW341" i="7" s="1"/>
  <c r="NY139" i="7"/>
  <c r="NX122" i="7"/>
  <c r="NY150" i="7"/>
  <c r="NY269" i="7"/>
  <c r="NX312" i="7"/>
  <c r="NY145" i="7"/>
  <c r="NX185" i="7"/>
  <c r="NX32" i="7"/>
  <c r="NY175" i="7"/>
  <c r="NY155" i="7"/>
  <c r="NY75" i="7"/>
  <c r="NY166" i="7"/>
  <c r="NX130" i="7"/>
  <c r="NX157" i="7"/>
  <c r="NZ224" i="7"/>
  <c r="NV224" i="7" s="1"/>
  <c r="NW224" i="7" s="1"/>
  <c r="NX140" i="7"/>
  <c r="NZ28" i="7"/>
  <c r="NV28" i="7" s="1"/>
  <c r="NW28" i="7" s="1"/>
  <c r="NX34" i="7"/>
  <c r="NZ143" i="7"/>
  <c r="NV143" i="7" s="1"/>
  <c r="NW143" i="7" s="1"/>
  <c r="NY31" i="7"/>
  <c r="NY151" i="7"/>
  <c r="NY217" i="7"/>
  <c r="NY40" i="7"/>
  <c r="NX381" i="7"/>
  <c r="NY197" i="7"/>
  <c r="NY195" i="7"/>
  <c r="NX262" i="7"/>
  <c r="NZ112" i="7"/>
  <c r="NV112" i="7" s="1"/>
  <c r="NW112" i="7" s="1"/>
  <c r="NY304" i="7"/>
  <c r="NX17" i="7"/>
  <c r="NX379" i="7"/>
  <c r="NZ340" i="7"/>
  <c r="NV340" i="7" s="1"/>
  <c r="NW340" i="7" s="1"/>
  <c r="NZ273" i="7"/>
  <c r="NV273" i="7" s="1"/>
  <c r="NW273" i="7" s="1"/>
  <c r="NY91" i="7"/>
  <c r="NY400" i="7"/>
  <c r="NY328" i="7"/>
  <c r="NX158" i="7"/>
  <c r="NX399" i="7"/>
  <c r="NZ40" i="7"/>
  <c r="NV40" i="7" s="1"/>
  <c r="NW40" i="7" s="1"/>
  <c r="NX222" i="7"/>
  <c r="NX163" i="7"/>
  <c r="NY38" i="7"/>
  <c r="NX365" i="7"/>
  <c r="NZ160" i="7"/>
  <c r="NV160" i="7" s="1"/>
  <c r="NW160" i="7" s="1"/>
  <c r="NY65" i="7"/>
  <c r="NY73" i="7"/>
  <c r="NZ188" i="7"/>
  <c r="NV188" i="7" s="1"/>
  <c r="NW188" i="7" s="1"/>
  <c r="NZ195" i="7"/>
  <c r="NV195" i="7" s="1"/>
  <c r="NW195" i="7" s="1"/>
  <c r="NY282" i="7"/>
  <c r="NY202" i="7"/>
  <c r="NY67" i="7"/>
  <c r="NY330" i="7"/>
  <c r="NY188" i="7"/>
  <c r="NX46" i="7"/>
  <c r="NZ357" i="7"/>
  <c r="NV357" i="7" s="1"/>
  <c r="NW357" i="7" s="1"/>
  <c r="NZ237" i="7"/>
  <c r="NV237" i="7" s="1"/>
  <c r="NW237" i="7" s="1"/>
  <c r="NZ20" i="7"/>
  <c r="NV20" i="7" s="1"/>
  <c r="NW20" i="7" s="1"/>
  <c r="NX386" i="7"/>
  <c r="NX160" i="7"/>
  <c r="NX92" i="7"/>
  <c r="NX55" i="7"/>
  <c r="NX129" i="7"/>
  <c r="NY365" i="7"/>
  <c r="NZ90" i="7"/>
  <c r="NV90" i="7" s="1"/>
  <c r="NW90" i="7" s="1"/>
  <c r="NZ284" i="7"/>
  <c r="NV284" i="7" s="1"/>
  <c r="NW284" i="7" s="1"/>
  <c r="NZ385" i="7"/>
  <c r="NV385" i="7" s="1"/>
  <c r="NW385" i="7" s="1"/>
  <c r="NZ21" i="7"/>
  <c r="NV21" i="7" s="1"/>
  <c r="NW21" i="7" s="1"/>
  <c r="NZ328" i="7"/>
  <c r="NV328" i="7" s="1"/>
  <c r="NW328" i="7" s="1"/>
  <c r="NZ140" i="7"/>
  <c r="NV140" i="7" s="1"/>
  <c r="NW140" i="7" s="1"/>
  <c r="NZ152" i="7"/>
  <c r="NV152" i="7" s="1"/>
  <c r="NW152" i="7" s="1"/>
  <c r="NZ131" i="7"/>
  <c r="NV131" i="7" s="1"/>
  <c r="NW131" i="7" s="1"/>
  <c r="NZ209" i="7"/>
  <c r="NV209" i="7" s="1"/>
  <c r="NW209" i="7" s="1"/>
  <c r="NX25" i="7"/>
  <c r="NY19" i="7"/>
  <c r="NZ423" i="7"/>
  <c r="NV423" i="7" s="1"/>
  <c r="NW423" i="7" s="1"/>
  <c r="NY295" i="7"/>
  <c r="NY107" i="7"/>
  <c r="NZ331" i="7"/>
  <c r="NV331" i="7" s="1"/>
  <c r="NW331" i="7" s="1"/>
  <c r="NZ306" i="7"/>
  <c r="NV306" i="7" s="1"/>
  <c r="NW306" i="7" s="1"/>
  <c r="NZ37" i="7"/>
  <c r="NV37" i="7" s="1"/>
  <c r="NW37" i="7" s="1"/>
  <c r="NY316" i="7"/>
  <c r="NX378" i="7"/>
  <c r="NZ234" i="7"/>
  <c r="NV234" i="7" s="1"/>
  <c r="NW234" i="7" s="1"/>
  <c r="NZ316" i="7"/>
  <c r="NV316" i="7" s="1"/>
  <c r="NW316" i="7" s="1"/>
  <c r="NY413" i="7"/>
  <c r="NY43" i="7"/>
  <c r="NZ425" i="7"/>
  <c r="NV425" i="7" s="1"/>
  <c r="NW425" i="7" s="1"/>
  <c r="NX321" i="7"/>
  <c r="NY396" i="7"/>
  <c r="NZ182" i="7"/>
  <c r="NV182" i="7" s="1"/>
  <c r="NW182" i="7" s="1"/>
  <c r="NY21" i="7"/>
  <c r="NZ186" i="7"/>
  <c r="NV186" i="7" s="1"/>
  <c r="NW186" i="7" s="1"/>
  <c r="NX79" i="7"/>
  <c r="NX278" i="7"/>
  <c r="NX269" i="7"/>
  <c r="NY184" i="7"/>
  <c r="NY424" i="7"/>
  <c r="NY121" i="7"/>
  <c r="NX197" i="7"/>
  <c r="NX120" i="7"/>
  <c r="NY85" i="7"/>
  <c r="NY242" i="7"/>
  <c r="NZ402" i="7"/>
  <c r="NV402" i="7" s="1"/>
  <c r="NW402" i="7" s="1"/>
  <c r="NX181" i="7"/>
  <c r="NY306" i="7"/>
  <c r="NX198" i="7"/>
  <c r="NX40" i="7"/>
  <c r="NZ35" i="7"/>
  <c r="NV35" i="7" s="1"/>
  <c r="NW35" i="7" s="1"/>
  <c r="NY361" i="7"/>
  <c r="NX56" i="7"/>
  <c r="NY108" i="7"/>
  <c r="NY375" i="7"/>
  <c r="NZ125" i="7"/>
  <c r="NV125" i="7" s="1"/>
  <c r="NW125" i="7" s="1"/>
  <c r="NY358" i="7"/>
  <c r="NX409" i="7"/>
  <c r="NX19" i="7"/>
  <c r="NZ377" i="7"/>
  <c r="NV377" i="7" s="1"/>
  <c r="NW377" i="7" s="1"/>
  <c r="NX354" i="7"/>
  <c r="NZ271" i="7"/>
  <c r="NV271" i="7" s="1"/>
  <c r="NW271" i="7" s="1"/>
  <c r="NY52" i="7"/>
  <c r="NY174" i="7"/>
  <c r="NX253" i="7"/>
  <c r="NY307" i="7"/>
  <c r="NY214" i="7"/>
  <c r="NX288" i="7"/>
  <c r="NZ97" i="7"/>
  <c r="NV97" i="7" s="1"/>
  <c r="NW97" i="7" s="1"/>
  <c r="NY387" i="7"/>
  <c r="NZ405" i="7"/>
  <c r="NV405" i="7" s="1"/>
  <c r="NW405" i="7" s="1"/>
  <c r="NY123" i="7"/>
  <c r="NX230" i="7"/>
  <c r="NY417" i="7"/>
  <c r="NY236" i="7"/>
  <c r="NY192" i="7"/>
  <c r="NZ219" i="7"/>
  <c r="NV219" i="7" s="1"/>
  <c r="NW219" i="7" s="1"/>
  <c r="NX204" i="7"/>
  <c r="NZ263" i="7"/>
  <c r="NV263" i="7" s="1"/>
  <c r="NW263" i="7" s="1"/>
  <c r="NY254" i="7"/>
  <c r="NY397" i="7"/>
  <c r="NZ118" i="7"/>
  <c r="NV118" i="7" s="1"/>
  <c r="NW118" i="7" s="1"/>
  <c r="NZ386" i="7"/>
  <c r="NV386" i="7" s="1"/>
  <c r="NW386" i="7" s="1"/>
  <c r="NX241" i="7"/>
  <c r="NX175" i="7"/>
  <c r="NX414" i="7"/>
  <c r="NX36" i="7"/>
  <c r="NX370" i="7"/>
  <c r="NX366" i="7"/>
  <c r="NY81" i="7"/>
  <c r="NZ30" i="7"/>
  <c r="NV30" i="7" s="1"/>
  <c r="NW30" i="7" s="1"/>
  <c r="NY223" i="7"/>
  <c r="NX392" i="7"/>
  <c r="NZ265" i="7"/>
  <c r="NV265" i="7" s="1"/>
  <c r="NW265" i="7" s="1"/>
  <c r="NY33" i="7"/>
  <c r="NX194" i="7"/>
  <c r="NX156" i="7"/>
  <c r="NX224" i="7"/>
  <c r="NZ149" i="7"/>
  <c r="NV149" i="7" s="1"/>
  <c r="NW149" i="7" s="1"/>
  <c r="NY224" i="7"/>
  <c r="NZ78" i="7"/>
  <c r="NV78" i="7" s="1"/>
  <c r="NW78" i="7" s="1"/>
  <c r="NX382" i="7"/>
  <c r="NY310" i="7"/>
  <c r="NZ156" i="7"/>
  <c r="NV156" i="7" s="1"/>
  <c r="NW156" i="7" s="1"/>
  <c r="NX23" i="7"/>
  <c r="NZ132" i="7"/>
  <c r="NV132" i="7" s="1"/>
  <c r="NW132" i="7" s="1"/>
  <c r="NY160" i="7"/>
  <c r="NX303" i="7"/>
  <c r="NY425" i="7"/>
  <c r="NY298" i="7"/>
  <c r="NY162" i="7"/>
  <c r="NZ216" i="7"/>
  <c r="NV216" i="7" s="1"/>
  <c r="NW216" i="7" s="1"/>
  <c r="NZ51" i="7"/>
  <c r="NV51" i="7" s="1"/>
  <c r="NW51" i="7" s="1"/>
  <c r="NX345" i="7"/>
  <c r="NY321" i="7"/>
  <c r="NZ392" i="7"/>
  <c r="NV392" i="7" s="1"/>
  <c r="NW392" i="7" s="1"/>
  <c r="NY36" i="7"/>
  <c r="NZ129" i="7"/>
  <c r="NV129" i="7" s="1"/>
  <c r="NW129" i="7" s="1"/>
  <c r="NX216" i="7"/>
  <c r="NY201" i="7"/>
  <c r="NY32" i="7"/>
  <c r="NY280" i="7"/>
  <c r="NY170" i="7"/>
  <c r="NX383" i="7"/>
  <c r="NZ391" i="7"/>
  <c r="NV391" i="7" s="1"/>
  <c r="NW391" i="7" s="1"/>
  <c r="NZ177" i="7"/>
  <c r="NV177" i="7" s="1"/>
  <c r="NW177" i="7" s="1"/>
  <c r="NX225" i="7"/>
  <c r="NZ345" i="7"/>
  <c r="NV345" i="7" s="1"/>
  <c r="NW345" i="7" s="1"/>
  <c r="NY42" i="7"/>
  <c r="NX155" i="7"/>
  <c r="NX126" i="7"/>
  <c r="NZ401" i="7"/>
  <c r="NV401" i="7" s="1"/>
  <c r="NW401" i="7" s="1"/>
  <c r="NZ317" i="7"/>
  <c r="NV317" i="7" s="1"/>
  <c r="NW317" i="7" s="1"/>
  <c r="NX61" i="7"/>
  <c r="NX363" i="7"/>
  <c r="NZ409" i="7"/>
  <c r="NV409" i="7" s="1"/>
  <c r="NW409" i="7" s="1"/>
  <c r="NY218" i="7"/>
  <c r="NZ270" i="7"/>
  <c r="NV270" i="7" s="1"/>
  <c r="NW270" i="7" s="1"/>
  <c r="NZ60" i="7"/>
  <c r="NV60" i="7" s="1"/>
  <c r="NW60" i="7" s="1"/>
  <c r="NY92" i="7"/>
  <c r="NY112" i="7"/>
  <c r="NY259" i="7"/>
  <c r="NZ192" i="7"/>
  <c r="NV192" i="7" s="1"/>
  <c r="NW192" i="7" s="1"/>
  <c r="NY341" i="7"/>
  <c r="NZ136" i="7"/>
  <c r="NV136" i="7" s="1"/>
  <c r="NW136" i="7" s="1"/>
  <c r="NZ69" i="7"/>
  <c r="NV69" i="7" s="1"/>
  <c r="NW69" i="7" s="1"/>
  <c r="NX212" i="7"/>
  <c r="NZ59" i="7"/>
  <c r="NV59" i="7" s="1"/>
  <c r="NW59" i="7" s="1"/>
  <c r="NZ244" i="7"/>
  <c r="NV244" i="7" s="1"/>
  <c r="NW244" i="7" s="1"/>
  <c r="NY129" i="7"/>
  <c r="NX267" i="7"/>
  <c r="NX417" i="7"/>
  <c r="NY116" i="7"/>
  <c r="NY167" i="7"/>
  <c r="NX403" i="7"/>
  <c r="NY303" i="7"/>
  <c r="NX38" i="7"/>
  <c r="NX190" i="7"/>
  <c r="NX59" i="7"/>
  <c r="NX107" i="7"/>
  <c r="NZ76" i="7"/>
  <c r="NV76" i="7" s="1"/>
  <c r="NW76" i="7" s="1"/>
  <c r="NZ38" i="7"/>
  <c r="NV38" i="7" s="1"/>
  <c r="NW38" i="7" s="1"/>
  <c r="NY56" i="7"/>
  <c r="NY347" i="7"/>
  <c r="NX118" i="7"/>
  <c r="NY95" i="7"/>
  <c r="NX318" i="7"/>
  <c r="NZ242" i="7"/>
  <c r="NV242" i="7" s="1"/>
  <c r="NW242" i="7" s="1"/>
  <c r="NX291" i="7"/>
  <c r="NZ127" i="7"/>
  <c r="NV127" i="7" s="1"/>
  <c r="NW127" i="7" s="1"/>
  <c r="NX128" i="7"/>
  <c r="NY408" i="7"/>
  <c r="NX242" i="7"/>
  <c r="NY30" i="7"/>
  <c r="NX407" i="7"/>
  <c r="NZ93" i="7"/>
  <c r="NV93" i="7" s="1"/>
  <c r="NW93" i="7" s="1"/>
  <c r="NZ119" i="7"/>
  <c r="NV119" i="7" s="1"/>
  <c r="NW119" i="7" s="1"/>
  <c r="NX343" i="7"/>
  <c r="NZ400" i="7"/>
  <c r="NV400" i="7" s="1"/>
  <c r="NW400" i="7" s="1"/>
  <c r="NZ179" i="7"/>
  <c r="NV179" i="7" s="1"/>
  <c r="NW179" i="7" s="1"/>
  <c r="NX188" i="7"/>
  <c r="NX165" i="7"/>
  <c r="NY364" i="7"/>
  <c r="NZ426" i="7"/>
  <c r="NV426" i="7" s="1"/>
  <c r="NW426" i="7" s="1"/>
  <c r="NX254" i="7"/>
  <c r="NX186" i="7"/>
  <c r="NY267" i="7"/>
  <c r="NY205" i="7"/>
  <c r="NY309" i="7"/>
  <c r="NZ42" i="7"/>
  <c r="NV42" i="7" s="1"/>
  <c r="NW42" i="7" s="1"/>
  <c r="NY200" i="7"/>
  <c r="NX94" i="7"/>
  <c r="NX178" i="7"/>
  <c r="NY399" i="7"/>
  <c r="NZ18" i="7"/>
  <c r="NV18" i="7" s="1"/>
  <c r="NX210" i="7"/>
  <c r="NY118" i="7"/>
  <c r="NY199" i="7"/>
  <c r="NX135" i="7"/>
  <c r="NZ335" i="7"/>
  <c r="NV335" i="7" s="1"/>
  <c r="NW335" i="7" s="1"/>
  <c r="NX261" i="7"/>
  <c r="NZ55" i="7"/>
  <c r="NV55" i="7" s="1"/>
  <c r="NW55" i="7" s="1"/>
  <c r="NX324" i="7"/>
  <c r="NX102" i="7"/>
  <c r="NZ260" i="7"/>
  <c r="NV260" i="7" s="1"/>
  <c r="NW260" i="7" s="1"/>
  <c r="NX360" i="7"/>
  <c r="NY345" i="7"/>
  <c r="NY168" i="7"/>
  <c r="NY221" i="7"/>
  <c r="NX387" i="7"/>
  <c r="NY380" i="7"/>
  <c r="NX145" i="7"/>
  <c r="NY103" i="7"/>
  <c r="NX341" i="7"/>
  <c r="NY338" i="7"/>
  <c r="NX264" i="7"/>
  <c r="NY261" i="7"/>
  <c r="NX373" i="7"/>
  <c r="NX427" i="7"/>
  <c r="NX151" i="7"/>
  <c r="NY227" i="7"/>
  <c r="NY386" i="7"/>
  <c r="NX41" i="7"/>
  <c r="NX29" i="7"/>
  <c r="NZ115" i="7"/>
  <c r="NV115" i="7" s="1"/>
  <c r="NW115" i="7" s="1"/>
  <c r="NY233" i="7"/>
  <c r="NZ279" i="7"/>
  <c r="NV279" i="7" s="1"/>
  <c r="NW279" i="7" s="1"/>
  <c r="NZ372" i="7"/>
  <c r="NV372" i="7" s="1"/>
  <c r="NW372" i="7" s="1"/>
  <c r="NZ364" i="7"/>
  <c r="NV364" i="7" s="1"/>
  <c r="NW364" i="7" s="1"/>
  <c r="NY403" i="7"/>
  <c r="NZ36" i="7"/>
  <c r="NV36" i="7" s="1"/>
  <c r="NW36" i="7" s="1"/>
  <c r="NZ292" i="7"/>
  <c r="NV292" i="7" s="1"/>
  <c r="NW292" i="7" s="1"/>
  <c r="NY172" i="7"/>
  <c r="NY250" i="7"/>
  <c r="NY270" i="7"/>
  <c r="NX14" i="7"/>
  <c r="NX183" i="7"/>
  <c r="NX45" i="7"/>
  <c r="NY244" i="7"/>
  <c r="NY333" i="7"/>
  <c r="NX58" i="7"/>
  <c r="NY344" i="7"/>
  <c r="NX410" i="7"/>
  <c r="NX226" i="7"/>
  <c r="NZ286" i="7"/>
  <c r="NV286" i="7" s="1"/>
  <c r="NW286" i="7" s="1"/>
  <c r="NX39" i="7"/>
  <c r="NY325" i="7"/>
  <c r="NY181" i="7"/>
  <c r="NX51" i="7"/>
  <c r="NX320" i="7"/>
  <c r="NZ98" i="7"/>
  <c r="NV98" i="7" s="1"/>
  <c r="NW98" i="7" s="1"/>
  <c r="NY343" i="7"/>
  <c r="NZ223" i="7"/>
  <c r="NV223" i="7" s="1"/>
  <c r="NW223" i="7" s="1"/>
  <c r="NZ107" i="7"/>
  <c r="NV107" i="7" s="1"/>
  <c r="NW107" i="7" s="1"/>
  <c r="NX296" i="7"/>
  <c r="NY220" i="7"/>
  <c r="NZ346" i="7"/>
  <c r="NV346" i="7" s="1"/>
  <c r="NW346" i="7" s="1"/>
  <c r="NZ43" i="7"/>
  <c r="NV43" i="7" s="1"/>
  <c r="NW43" i="7" s="1"/>
  <c r="NZ334" i="7"/>
  <c r="NV334" i="7" s="1"/>
  <c r="NW334" i="7" s="1"/>
  <c r="NX144" i="7"/>
  <c r="NZ255" i="7"/>
  <c r="NV255" i="7" s="1"/>
  <c r="NW255" i="7" s="1"/>
  <c r="NY44" i="7"/>
  <c r="NX284" i="7"/>
  <c r="NY142" i="7"/>
  <c r="NZ422" i="7"/>
  <c r="NV422" i="7" s="1"/>
  <c r="NW422" i="7" s="1"/>
  <c r="NX391" i="7"/>
  <c r="NX415" i="7"/>
  <c r="NX314" i="7"/>
  <c r="NY228" i="7"/>
  <c r="NZ266" i="7"/>
  <c r="NV266" i="7" s="1"/>
  <c r="NW266" i="7" s="1"/>
  <c r="NX317" i="7"/>
  <c r="NX416" i="7"/>
  <c r="NY53" i="7"/>
  <c r="NZ404" i="7"/>
  <c r="NV404" i="7" s="1"/>
  <c r="NW404" i="7" s="1"/>
  <c r="NX352" i="7"/>
  <c r="NZ128" i="7"/>
  <c r="NV128" i="7" s="1"/>
  <c r="NW128" i="7" s="1"/>
  <c r="NY20" i="7"/>
  <c r="NY239" i="7"/>
  <c r="NY158" i="7"/>
  <c r="NX421" i="7"/>
  <c r="NZ121" i="7"/>
  <c r="NV121" i="7" s="1"/>
  <c r="NW121" i="7" s="1"/>
  <c r="NX152" i="7"/>
  <c r="NZ247" i="7"/>
  <c r="NV247" i="7" s="1"/>
  <c r="NW247" i="7" s="1"/>
  <c r="NY159" i="7"/>
  <c r="NZ310" i="7"/>
  <c r="NV310" i="7" s="1"/>
  <c r="NW310" i="7" s="1"/>
  <c r="NY64" i="7"/>
  <c r="NZ233" i="7"/>
  <c r="NV233" i="7" s="1"/>
  <c r="NW233" i="7" s="1"/>
  <c r="NY106" i="7"/>
  <c r="NX77" i="7"/>
  <c r="NY249" i="7"/>
  <c r="NZ66" i="7"/>
  <c r="NV66" i="7" s="1"/>
  <c r="NW66" i="7" s="1"/>
  <c r="NY299" i="7"/>
  <c r="NZ305" i="7"/>
  <c r="NV305" i="7" s="1"/>
  <c r="NW305" i="7" s="1"/>
  <c r="NX227" i="7"/>
  <c r="NZ280" i="7"/>
  <c r="NV280" i="7" s="1"/>
  <c r="NW280" i="7" s="1"/>
  <c r="NZ252" i="7"/>
  <c r="NV252" i="7" s="1"/>
  <c r="NW252" i="7" s="1"/>
  <c r="NZ61" i="7"/>
  <c r="NV61" i="7" s="1"/>
  <c r="NW61" i="7" s="1"/>
  <c r="NZ245" i="7"/>
  <c r="NV245" i="7" s="1"/>
  <c r="NW245" i="7" s="1"/>
  <c r="NZ175" i="7"/>
  <c r="NV175" i="7" s="1"/>
  <c r="NW175" i="7" s="1"/>
  <c r="NZ196" i="7"/>
  <c r="NV196" i="7" s="1"/>
  <c r="NW196" i="7" s="1"/>
  <c r="NY117" i="7"/>
  <c r="NY138" i="7"/>
  <c r="NZ373" i="7"/>
  <c r="NV373" i="7" s="1"/>
  <c r="NW373" i="7" s="1"/>
  <c r="NZ134" i="7"/>
  <c r="NV134" i="7" s="1"/>
  <c r="NW134" i="7" s="1"/>
  <c r="NZ414" i="7"/>
  <c r="NV414" i="7" s="1"/>
  <c r="NW414" i="7" s="1"/>
  <c r="NX127" i="7"/>
  <c r="NY115" i="7"/>
  <c r="NX309" i="7"/>
  <c r="NX93" i="7"/>
  <c r="NX150" i="7"/>
  <c r="NX287" i="7"/>
  <c r="NZ172" i="7"/>
  <c r="NV172" i="7" s="1"/>
  <c r="NW172" i="7" s="1"/>
  <c r="NX304" i="7"/>
  <c r="NX200" i="7"/>
  <c r="NZ85" i="7"/>
  <c r="NV85" i="7" s="1"/>
  <c r="NW85" i="7" s="1"/>
  <c r="NY206" i="7"/>
  <c r="NZ138" i="7"/>
  <c r="NV138" i="7" s="1"/>
  <c r="NW138" i="7" s="1"/>
  <c r="NZ114" i="7"/>
  <c r="NV114" i="7" s="1"/>
  <c r="NW114" i="7" s="1"/>
  <c r="NX124" i="7"/>
  <c r="NZ68" i="7"/>
  <c r="NV68" i="7" s="1"/>
  <c r="NW68" i="7" s="1"/>
  <c r="NX231" i="7"/>
  <c r="NX249" i="7"/>
  <c r="NY372" i="7"/>
  <c r="NY22" i="7"/>
  <c r="NX211" i="7"/>
  <c r="NZ153" i="7"/>
  <c r="NV153" i="7" s="1"/>
  <c r="NW153" i="7" s="1"/>
  <c r="NZ344" i="7"/>
  <c r="NV344" i="7" s="1"/>
  <c r="NW344" i="7" s="1"/>
  <c r="NZ368" i="7"/>
  <c r="NV368" i="7" s="1"/>
  <c r="NW368" i="7" s="1"/>
  <c r="NX105" i="7"/>
  <c r="NX313" i="7"/>
  <c r="NX236" i="7"/>
  <c r="NY225" i="7"/>
  <c r="NZ376" i="7"/>
  <c r="NV376" i="7" s="1"/>
  <c r="NW376" i="7" s="1"/>
  <c r="NZ190" i="7"/>
  <c r="NV190" i="7" s="1"/>
  <c r="NW190" i="7" s="1"/>
  <c r="NX176" i="7"/>
  <c r="NY391" i="7"/>
  <c r="NX425" i="7"/>
  <c r="NX166" i="7"/>
  <c r="NZ89" i="7"/>
  <c r="NV89" i="7" s="1"/>
  <c r="NW89" i="7" s="1"/>
  <c r="NY23" i="7"/>
  <c r="NY265" i="7"/>
  <c r="NX423" i="7"/>
  <c r="NY326" i="7"/>
  <c r="NY26" i="7"/>
  <c r="NZ235" i="7"/>
  <c r="NV235" i="7" s="1"/>
  <c r="NW235" i="7" s="1"/>
  <c r="NZ246" i="7"/>
  <c r="NV246" i="7" s="1"/>
  <c r="NW246" i="7" s="1"/>
  <c r="NZ336" i="7"/>
  <c r="NV336" i="7" s="1"/>
  <c r="NW336" i="7" s="1"/>
  <c r="NY207" i="7"/>
  <c r="NZ367" i="7"/>
  <c r="NV367" i="7" s="1"/>
  <c r="NW367" i="7" s="1"/>
  <c r="NY49" i="7"/>
  <c r="NY367" i="7"/>
  <c r="NX35" i="7"/>
  <c r="NX91" i="7"/>
  <c r="NY311" i="7"/>
  <c r="NY253" i="7"/>
  <c r="NX71" i="7"/>
  <c r="NY132" i="7"/>
  <c r="NZ58" i="7"/>
  <c r="NV58" i="7" s="1"/>
  <c r="NW58" i="7" s="1"/>
  <c r="NX138" i="7"/>
  <c r="NX119" i="7"/>
  <c r="NZ298" i="7"/>
  <c r="NV298" i="7" s="1"/>
  <c r="NW298" i="7" s="1"/>
  <c r="NY15" i="7"/>
  <c r="NX30" i="7"/>
  <c r="NY290" i="7"/>
  <c r="NY141" i="7"/>
  <c r="NY278" i="7"/>
  <c r="NX276" i="7"/>
  <c r="NZ313" i="7"/>
  <c r="NV313" i="7" s="1"/>
  <c r="NW313" i="7" s="1"/>
  <c r="NY149" i="7"/>
  <c r="NX310" i="7"/>
  <c r="NZ365" i="7"/>
  <c r="NV365" i="7" s="1"/>
  <c r="NW365" i="7" s="1"/>
  <c r="NY185" i="7"/>
  <c r="NX319" i="7"/>
  <c r="NZ198" i="7"/>
  <c r="NV198" i="7" s="1"/>
  <c r="NW198" i="7" s="1"/>
  <c r="NZ236" i="7"/>
  <c r="NV236" i="7" s="1"/>
  <c r="NW236" i="7" s="1"/>
  <c r="NX375" i="7"/>
  <c r="NZ170" i="7"/>
  <c r="NV170" i="7" s="1"/>
  <c r="NW170" i="7" s="1"/>
  <c r="NX148" i="7"/>
  <c r="NY187" i="7"/>
  <c r="NZ197" i="7"/>
  <c r="NV197" i="7" s="1"/>
  <c r="NW197" i="7" s="1"/>
  <c r="NZ27" i="7"/>
  <c r="NV27" i="7" s="1"/>
  <c r="NW27" i="7" s="1"/>
  <c r="NX362" i="7"/>
  <c r="NZ283" i="7"/>
  <c r="NV283" i="7" s="1"/>
  <c r="NW283" i="7" s="1"/>
  <c r="NX358" i="7"/>
  <c r="NY120" i="7"/>
  <c r="NY128" i="7"/>
  <c r="NY178" i="7"/>
  <c r="NZ19" i="7"/>
  <c r="NV19" i="7" s="1"/>
  <c r="NW19" i="7" s="1"/>
  <c r="NZ329" i="7"/>
  <c r="NV329" i="7" s="1"/>
  <c r="NW329" i="7" s="1"/>
  <c r="NY346" i="7"/>
  <c r="NX172" i="7"/>
  <c r="NX334" i="7"/>
  <c r="NY189" i="7"/>
  <c r="NX353" i="7"/>
  <c r="NZ217" i="7"/>
  <c r="NV217" i="7" s="1"/>
  <c r="NW217" i="7" s="1"/>
  <c r="NY137" i="7"/>
  <c r="NX218" i="7"/>
  <c r="NY418" i="7"/>
  <c r="NX333" i="7"/>
  <c r="NZ269" i="7"/>
  <c r="NV269" i="7" s="1"/>
  <c r="NW269" i="7" s="1"/>
  <c r="NZ103" i="7"/>
  <c r="NV103" i="7" s="1"/>
  <c r="NW103" i="7" s="1"/>
  <c r="NX327" i="7"/>
  <c r="NZ418" i="7"/>
  <c r="NV418" i="7" s="1"/>
  <c r="NW418" i="7" s="1"/>
  <c r="NX169" i="7"/>
  <c r="NZ96" i="7"/>
  <c r="NV96" i="7" s="1"/>
  <c r="NW96" i="7" s="1"/>
  <c r="NX110" i="7"/>
  <c r="NX235" i="7"/>
  <c r="NX297" i="7"/>
  <c r="NZ212" i="7"/>
  <c r="NV212" i="7" s="1"/>
  <c r="NW212" i="7" s="1"/>
  <c r="NX286" i="7"/>
  <c r="NZ211" i="7"/>
  <c r="NV211" i="7" s="1"/>
  <c r="NW211" i="7" s="1"/>
  <c r="NX270" i="7"/>
  <c r="NZ105" i="7"/>
  <c r="NV105" i="7" s="1"/>
  <c r="NW105" i="7" s="1"/>
  <c r="NX60" i="7"/>
  <c r="NZ41" i="7"/>
  <c r="NV41" i="7" s="1"/>
  <c r="NW41" i="7" s="1"/>
  <c r="NZ214" i="7"/>
  <c r="NV214" i="7" s="1"/>
  <c r="NW214" i="7" s="1"/>
  <c r="NX101" i="7"/>
  <c r="NY203" i="7"/>
  <c r="NZ24" i="7"/>
  <c r="NV24" i="7" s="1"/>
  <c r="NW24" i="7" s="1"/>
  <c r="NZ44" i="7"/>
  <c r="NV44" i="7" s="1"/>
  <c r="NW44" i="7" s="1"/>
  <c r="NZ183" i="7"/>
  <c r="NV183" i="7" s="1"/>
  <c r="NW183" i="7" s="1"/>
  <c r="NZ343" i="7"/>
  <c r="NV343" i="7" s="1"/>
  <c r="NW343" i="7" s="1"/>
  <c r="NY208" i="7"/>
  <c r="NY285" i="7"/>
  <c r="NX344" i="7"/>
  <c r="NZ16" i="7"/>
  <c r="NV16" i="7" s="1"/>
  <c r="NZ31" i="7"/>
  <c r="NV31" i="7" s="1"/>
  <c r="NW31" i="7" s="1"/>
  <c r="NZ241" i="7"/>
  <c r="NV241" i="7" s="1"/>
  <c r="NW241" i="7" s="1"/>
  <c r="NZ208" i="7"/>
  <c r="NV208" i="7" s="1"/>
  <c r="NW208" i="7" s="1"/>
  <c r="NY226" i="7"/>
  <c r="NZ106" i="7"/>
  <c r="NV106" i="7" s="1"/>
  <c r="NW106" i="7" s="1"/>
  <c r="NY426" i="7"/>
  <c r="NX116" i="7"/>
  <c r="NY411" i="7"/>
  <c r="NZ185" i="7"/>
  <c r="NV185" i="7" s="1"/>
  <c r="NW185" i="7" s="1"/>
  <c r="NZ88" i="7"/>
  <c r="NV88" i="7" s="1"/>
  <c r="NW88" i="7" s="1"/>
  <c r="NY152" i="7"/>
  <c r="NZ174" i="7"/>
  <c r="NV174" i="7" s="1"/>
  <c r="NW174" i="7" s="1"/>
  <c r="NX259" i="7"/>
  <c r="NZ389" i="7"/>
  <c r="NV389" i="7" s="1"/>
  <c r="NW389" i="7" s="1"/>
  <c r="NY209" i="7"/>
  <c r="NX280" i="7"/>
  <c r="NX305" i="7"/>
  <c r="NY287" i="7"/>
  <c r="NZ178" i="7"/>
  <c r="NV178" i="7" s="1"/>
  <c r="NW178" i="7" s="1"/>
  <c r="NX193" i="7"/>
  <c r="NZ249" i="7"/>
  <c r="NV249" i="7" s="1"/>
  <c r="NW249" i="7" s="1"/>
  <c r="NY302" i="7"/>
  <c r="NY362" i="7"/>
  <c r="NY60" i="7"/>
  <c r="NX47" i="7"/>
  <c r="NX347" i="7"/>
  <c r="NX44" i="7"/>
  <c r="NZ150" i="7"/>
  <c r="NV150" i="7" s="1"/>
  <c r="NW150" i="7" s="1"/>
  <c r="NZ17" i="7"/>
  <c r="NV17" i="7" s="1"/>
  <c r="NY87" i="7"/>
  <c r="NZ57" i="7"/>
  <c r="NV57" i="7" s="1"/>
  <c r="NW57" i="7" s="1"/>
  <c r="NY296" i="7"/>
  <c r="NX395" i="7"/>
  <c r="NY140" i="7"/>
  <c r="NZ165" i="7"/>
  <c r="NV165" i="7" s="1"/>
  <c r="NW165" i="7" s="1"/>
  <c r="NY57" i="7"/>
  <c r="NX323" i="7"/>
  <c r="NZ75" i="7"/>
  <c r="NV75" i="7" s="1"/>
  <c r="NW75" i="7" s="1"/>
  <c r="NX316" i="7"/>
  <c r="NX311" i="7"/>
  <c r="NX20" i="7"/>
  <c r="NY377" i="7"/>
  <c r="NY78" i="7"/>
  <c r="NY376" i="7"/>
  <c r="NY416" i="7"/>
  <c r="NY204" i="7"/>
  <c r="NZ166" i="7"/>
  <c r="NV166" i="7" s="1"/>
  <c r="NW166" i="7" s="1"/>
  <c r="NY320" i="7"/>
  <c r="NX364" i="7"/>
  <c r="NZ176" i="7"/>
  <c r="NV176" i="7" s="1"/>
  <c r="NW176" i="7" s="1"/>
  <c r="NZ99" i="7"/>
  <c r="NV99" i="7" s="1"/>
  <c r="NW99" i="7" s="1"/>
  <c r="NZ261" i="7"/>
  <c r="NV261" i="7" s="1"/>
  <c r="NW261" i="7" s="1"/>
  <c r="NX372" i="7"/>
  <c r="NZ360" i="7"/>
  <c r="NV360" i="7" s="1"/>
  <c r="NW360" i="7" s="1"/>
  <c r="NX154" i="7"/>
  <c r="NX48" i="7"/>
  <c r="NX64" i="7"/>
  <c r="NY262" i="7"/>
  <c r="NY109" i="7"/>
  <c r="NX256" i="7"/>
  <c r="NZ63" i="7"/>
  <c r="NV63" i="7" s="1"/>
  <c r="NW63" i="7" s="1"/>
  <c r="NX82" i="7"/>
  <c r="NX162" i="7"/>
  <c r="NY300" i="7"/>
  <c r="NY360" i="7"/>
  <c r="NX342" i="7"/>
  <c r="NX117" i="7"/>
  <c r="NX315" i="7"/>
  <c r="NZ413" i="7"/>
  <c r="NV413" i="7" s="1"/>
  <c r="NW413" i="7" s="1"/>
  <c r="NZ205" i="7"/>
  <c r="NV205" i="7" s="1"/>
  <c r="NW205" i="7" s="1"/>
  <c r="NZ419" i="7"/>
  <c r="NV419" i="7" s="1"/>
  <c r="NW419" i="7" s="1"/>
  <c r="NY318" i="7"/>
  <c r="NY147" i="7"/>
  <c r="NX174" i="7"/>
  <c r="NX356" i="7"/>
  <c r="NY240" i="7"/>
  <c r="NY257" i="7"/>
  <c r="NY16" i="7"/>
  <c r="NX95" i="7"/>
  <c r="NY283" i="7"/>
  <c r="NX301" i="7"/>
  <c r="NX335" i="7"/>
  <c r="NZ108" i="7"/>
  <c r="NV108" i="7" s="1"/>
  <c r="NW108" i="7" s="1"/>
  <c r="NX374" i="7"/>
  <c r="NY231" i="7"/>
  <c r="NX394" i="7"/>
  <c r="NX237" i="7"/>
  <c r="NX306" i="7"/>
  <c r="NX52" i="7"/>
  <c r="NX232" i="7"/>
  <c r="NZ384" i="7"/>
  <c r="NV384" i="7" s="1"/>
  <c r="NW384" i="7" s="1"/>
  <c r="NY301" i="7"/>
  <c r="NY327" i="7"/>
  <c r="NY275" i="7"/>
  <c r="NY247" i="7"/>
  <c r="NZ181" i="7"/>
  <c r="NV181" i="7" s="1"/>
  <c r="NW181" i="7" s="1"/>
  <c r="NY111" i="7"/>
  <c r="NX247" i="7"/>
  <c r="NY39" i="7"/>
  <c r="NY407" i="7"/>
  <c r="NZ388" i="7"/>
  <c r="NV388" i="7" s="1"/>
  <c r="NW388" i="7" s="1"/>
  <c r="NY337" i="7"/>
  <c r="NY153" i="7"/>
  <c r="NY84" i="7"/>
  <c r="NY171" i="7"/>
  <c r="NY232" i="7"/>
  <c r="NZ33" i="7"/>
  <c r="NV33" i="7" s="1"/>
  <c r="NW33" i="7" s="1"/>
  <c r="NX205" i="7"/>
  <c r="NX49" i="7"/>
  <c r="NX422" i="7"/>
  <c r="NZ141" i="7"/>
  <c r="NV141" i="7" s="1"/>
  <c r="NW141" i="7" s="1"/>
  <c r="NY401" i="7"/>
  <c r="NZ142" i="7"/>
  <c r="NV142" i="7" s="1"/>
  <c r="NW142" i="7" s="1"/>
  <c r="NY350" i="7"/>
  <c r="NX281" i="7"/>
  <c r="NX54" i="7"/>
  <c r="NY134" i="7"/>
  <c r="NZ231" i="7"/>
  <c r="NV231" i="7" s="1"/>
  <c r="NW231" i="7" s="1"/>
  <c r="NX245" i="7"/>
  <c r="NX104" i="7"/>
  <c r="NX239" i="7"/>
  <c r="NZ62" i="7"/>
  <c r="NV62" i="7" s="1"/>
  <c r="NW62" i="7" s="1"/>
  <c r="NZ94" i="7"/>
  <c r="NV94" i="7" s="1"/>
  <c r="NW94" i="7" s="1"/>
  <c r="NZ155" i="7"/>
  <c r="NV155" i="7" s="1"/>
  <c r="NW155" i="7" s="1"/>
  <c r="NY130" i="7"/>
  <c r="NZ387" i="7"/>
  <c r="NV387" i="7" s="1"/>
  <c r="NW387" i="7" s="1"/>
  <c r="NZ15" i="7"/>
  <c r="NV15" i="7" s="1"/>
  <c r="NY258" i="7"/>
  <c r="NY369" i="7"/>
  <c r="NX339" i="7"/>
  <c r="NY421" i="7"/>
  <c r="NZ398" i="7"/>
  <c r="NV398" i="7" s="1"/>
  <c r="NW398" i="7" s="1"/>
  <c r="NZ74" i="7"/>
  <c r="NV74" i="7" s="1"/>
  <c r="NW74" i="7" s="1"/>
  <c r="NY72" i="7"/>
  <c r="NZ382" i="7"/>
  <c r="NV382" i="7" s="1"/>
  <c r="NW382" i="7" s="1"/>
  <c r="NZ23" i="7"/>
  <c r="NV23" i="7" s="1"/>
  <c r="NW23" i="7" s="1"/>
  <c r="NZ135" i="7"/>
  <c r="NV135" i="7" s="1"/>
  <c r="NW135" i="7" s="1"/>
  <c r="NY89" i="7"/>
  <c r="NZ191" i="7"/>
  <c r="NV191" i="7" s="1"/>
  <c r="NW191" i="7" s="1"/>
  <c r="NY211" i="7"/>
  <c r="NX419" i="7"/>
  <c r="NY277" i="7"/>
  <c r="NX139" i="7"/>
  <c r="NX213" i="7"/>
  <c r="NX132" i="7"/>
  <c r="NX180" i="7"/>
  <c r="NX159" i="7"/>
  <c r="NX121" i="7"/>
  <c r="NX257" i="7"/>
  <c r="NY415" i="7"/>
  <c r="NY219" i="7"/>
  <c r="NX123" i="7"/>
  <c r="NX405" i="7"/>
  <c r="NY180" i="7"/>
  <c r="NY390" i="7"/>
  <c r="NZ130" i="7"/>
  <c r="NV130" i="7" s="1"/>
  <c r="NW130" i="7" s="1"/>
  <c r="NY353" i="7"/>
  <c r="NY14" i="7"/>
  <c r="NX255" i="7"/>
  <c r="NX406" i="7"/>
  <c r="NY331" i="7"/>
  <c r="NX325" i="7"/>
  <c r="NY349" i="7"/>
  <c r="NX80" i="7"/>
  <c r="NY196" i="7"/>
  <c r="NY273" i="7"/>
  <c r="NZ147" i="7"/>
  <c r="NV147" i="7" s="1"/>
  <c r="NW147" i="7" s="1"/>
  <c r="NX15" i="7"/>
  <c r="NZ253" i="7"/>
  <c r="NV253" i="7" s="1"/>
  <c r="NW253" i="7" s="1"/>
  <c r="NX199" i="7"/>
  <c r="NZ281" i="7"/>
  <c r="NV281" i="7" s="1"/>
  <c r="NW281" i="7" s="1"/>
  <c r="NZ81" i="7"/>
  <c r="NV81" i="7" s="1"/>
  <c r="NW81" i="7" s="1"/>
  <c r="NY395" i="7"/>
  <c r="NX69" i="7"/>
  <c r="NY148" i="7"/>
  <c r="NZ297" i="7"/>
  <c r="NV297" i="7" s="1"/>
  <c r="NW297" i="7" s="1"/>
  <c r="NY279" i="7"/>
  <c r="NZ354" i="7"/>
  <c r="NV354" i="7" s="1"/>
  <c r="NW354" i="7" s="1"/>
  <c r="NX329" i="7"/>
  <c r="NY213" i="7"/>
  <c r="NY308" i="7"/>
  <c r="NZ325" i="7"/>
  <c r="NV325" i="7" s="1"/>
  <c r="NW325" i="7" s="1"/>
  <c r="NX244" i="7"/>
  <c r="NX111" i="7"/>
  <c r="NY422" i="7"/>
  <c r="NX78" i="7"/>
  <c r="NZ309" i="7"/>
  <c r="NV309" i="7" s="1"/>
  <c r="NW309" i="7" s="1"/>
  <c r="NZ220" i="7"/>
  <c r="NV220" i="7" s="1"/>
  <c r="NW220" i="7" s="1"/>
  <c r="NY55" i="7"/>
  <c r="NZ210" i="7"/>
  <c r="NV210" i="7" s="1"/>
  <c r="NW210" i="7" s="1"/>
  <c r="NY69" i="7"/>
  <c r="NZ117" i="7"/>
  <c r="NV117" i="7" s="1"/>
  <c r="NW117" i="7" s="1"/>
  <c r="NX393" i="7"/>
  <c r="NZ333" i="7"/>
  <c r="NV333" i="7" s="1"/>
  <c r="NW333" i="7" s="1"/>
  <c r="NX106" i="7"/>
  <c r="NX136" i="7"/>
  <c r="NZ54" i="7"/>
  <c r="NV54" i="7" s="1"/>
  <c r="NW54" i="7" s="1"/>
  <c r="NY176" i="7"/>
  <c r="NX31" i="7"/>
  <c r="NZ232" i="7"/>
  <c r="NV232" i="7" s="1"/>
  <c r="NW232" i="7" s="1"/>
  <c r="NY409" i="7"/>
  <c r="NZ394" i="7"/>
  <c r="NV394" i="7" s="1"/>
  <c r="NW394" i="7" s="1"/>
  <c r="NZ312" i="7"/>
  <c r="NV312" i="7" s="1"/>
  <c r="NW312" i="7" s="1"/>
  <c r="NX368" i="7"/>
  <c r="NY46" i="7"/>
  <c r="NY388" i="7"/>
  <c r="NY131" i="7"/>
  <c r="NY332" i="7"/>
  <c r="NZ71" i="7"/>
  <c r="NV71" i="7" s="1"/>
  <c r="NW71" i="7" s="1"/>
  <c r="NX272" i="7"/>
  <c r="NY414" i="7"/>
  <c r="NZ359" i="7"/>
  <c r="NV359" i="7" s="1"/>
  <c r="NW359" i="7" s="1"/>
  <c r="NZ374" i="7"/>
  <c r="NV374" i="7" s="1"/>
  <c r="NW374" i="7" s="1"/>
  <c r="NX271" i="7"/>
  <c r="NX187" i="7"/>
  <c r="NZ167" i="7"/>
  <c r="NV167" i="7" s="1"/>
  <c r="NW167" i="7" s="1"/>
  <c r="NZ26" i="7"/>
  <c r="NV26" i="7" s="1"/>
  <c r="NW26" i="7" s="1"/>
  <c r="NX289" i="7"/>
  <c r="NY83" i="7"/>
  <c r="NX191" i="7"/>
  <c r="NZ122" i="7"/>
  <c r="NV122" i="7" s="1"/>
  <c r="NW122" i="7" s="1"/>
  <c r="NX326" i="7"/>
  <c r="NY419" i="7"/>
  <c r="NX98" i="7"/>
  <c r="NZ113" i="7"/>
  <c r="NV113" i="7" s="1"/>
  <c r="NW113" i="7" s="1"/>
  <c r="NY161" i="7"/>
  <c r="NX50" i="7"/>
  <c r="NY246" i="7"/>
  <c r="NZ225" i="7"/>
  <c r="NV225" i="7" s="1"/>
  <c r="NW225" i="7" s="1"/>
  <c r="NY124" i="7"/>
  <c r="NX388" i="7"/>
  <c r="NX76" i="7"/>
  <c r="NY54" i="7"/>
  <c r="NY169" i="7"/>
  <c r="NX146" i="7"/>
  <c r="NZ352" i="7"/>
  <c r="NV352" i="7" s="1"/>
  <c r="NW352" i="7" s="1"/>
  <c r="NY379" i="7"/>
  <c r="NZ86" i="7"/>
  <c r="NV86" i="7" s="1"/>
  <c r="NW86" i="7" s="1"/>
  <c r="NZ123" i="7"/>
  <c r="NV123" i="7" s="1"/>
  <c r="NW123" i="7" s="1"/>
  <c r="NX72" i="7"/>
  <c r="NY63" i="7"/>
  <c r="NX371" i="7"/>
  <c r="NX277" i="7"/>
  <c r="NX196" i="7"/>
  <c r="NY322" i="7"/>
  <c r="NY28" i="7"/>
  <c r="NY243" i="7"/>
  <c r="NY113" i="7"/>
  <c r="NZ202" i="7"/>
  <c r="NV202" i="7" s="1"/>
  <c r="NW202" i="7" s="1"/>
  <c r="NZ144" i="7"/>
  <c r="NV144" i="7" s="1"/>
  <c r="NW144" i="7" s="1"/>
  <c r="NY323" i="7"/>
  <c r="NZ361" i="7"/>
  <c r="NV361" i="7" s="1"/>
  <c r="NW361" i="7" s="1"/>
  <c r="NX125" i="7"/>
  <c r="NX67" i="7"/>
  <c r="NX115" i="7"/>
  <c r="NZ294" i="7"/>
  <c r="NV294" i="7" s="1"/>
  <c r="NW294" i="7" s="1"/>
  <c r="NX332" i="7"/>
  <c r="NZ180" i="7"/>
  <c r="NV180" i="7" s="1"/>
  <c r="NW180" i="7" s="1"/>
  <c r="NZ194" i="7"/>
  <c r="NV194" i="7" s="1"/>
  <c r="NW194" i="7" s="1"/>
  <c r="NY281" i="7"/>
  <c r="NX207" i="7"/>
  <c r="NX81" i="7"/>
  <c r="NX349" i="7"/>
  <c r="NZ49" i="7"/>
  <c r="NV49" i="7" s="1"/>
  <c r="NW49" i="7" s="1"/>
  <c r="NX384" i="7"/>
  <c r="NY276" i="7"/>
  <c r="NZ171" i="7"/>
  <c r="NV171" i="7" s="1"/>
  <c r="NW171" i="7" s="1"/>
  <c r="NX173" i="7"/>
  <c r="NZ289" i="7"/>
  <c r="NV289" i="7" s="1"/>
  <c r="NW289" i="7" s="1"/>
  <c r="NZ25" i="7"/>
  <c r="NV25" i="7" s="1"/>
  <c r="NW25" i="7" s="1"/>
  <c r="NY119" i="7"/>
  <c r="NZ48" i="7"/>
  <c r="NV48" i="7" s="1"/>
  <c r="NW48" i="7" s="1"/>
  <c r="NX293" i="7"/>
  <c r="NY77" i="7"/>
  <c r="NY25" i="7"/>
  <c r="NX282" i="7"/>
  <c r="NX338" i="7"/>
  <c r="NZ95" i="7"/>
  <c r="NV95" i="7" s="1"/>
  <c r="NW95" i="7" s="1"/>
  <c r="NZ397" i="7"/>
  <c r="NV397" i="7" s="1"/>
  <c r="NW397" i="7" s="1"/>
  <c r="NZ412" i="7"/>
  <c r="NV412" i="7" s="1"/>
  <c r="NW412" i="7" s="1"/>
  <c r="NY256" i="7"/>
  <c r="NY354" i="7"/>
  <c r="NY237" i="7"/>
  <c r="NZ133" i="7"/>
  <c r="NV133" i="7" s="1"/>
  <c r="NW133" i="7" s="1"/>
  <c r="NX397" i="7"/>
  <c r="NZ164" i="7"/>
  <c r="NV164" i="7" s="1"/>
  <c r="NW164" i="7" s="1"/>
  <c r="NX260" i="7"/>
  <c r="NY348" i="7"/>
  <c r="NY37" i="7"/>
  <c r="NX233" i="7"/>
  <c r="NY410" i="7"/>
  <c r="NZ53" i="7"/>
  <c r="NV53" i="7" s="1"/>
  <c r="NW53" i="7" s="1"/>
  <c r="NZ52" i="7"/>
  <c r="NV52" i="7" s="1"/>
  <c r="NW52" i="7" s="1"/>
  <c r="NZ84" i="7"/>
  <c r="NV84" i="7" s="1"/>
  <c r="NW84" i="7" s="1"/>
  <c r="NY76" i="7"/>
  <c r="NZ64" i="7"/>
  <c r="NV64" i="7" s="1"/>
  <c r="NW64" i="7" s="1"/>
  <c r="NZ362" i="7"/>
  <c r="NV362" i="7" s="1"/>
  <c r="NW362" i="7" s="1"/>
  <c r="NX161" i="7"/>
  <c r="NZ83" i="7"/>
  <c r="NV83" i="7" s="1"/>
  <c r="NW83" i="7" s="1"/>
  <c r="NY363" i="7"/>
  <c r="NX322" i="7"/>
  <c r="NZ353" i="7"/>
  <c r="NV353" i="7" s="1"/>
  <c r="NW353" i="7" s="1"/>
  <c r="NY412" i="7"/>
  <c r="NZ396" i="7"/>
  <c r="NV396" i="7" s="1"/>
  <c r="NW396" i="7" s="1"/>
  <c r="NY294" i="7"/>
  <c r="NZ399" i="7"/>
  <c r="NV399" i="7" s="1"/>
  <c r="NW399" i="7" s="1"/>
  <c r="NX298" i="7"/>
  <c r="NZ302" i="7"/>
  <c r="NV302" i="7" s="1"/>
  <c r="NW302" i="7" s="1"/>
  <c r="NX223" i="7"/>
  <c r="NY190" i="7"/>
  <c r="NY292" i="7"/>
  <c r="NY93" i="7"/>
  <c r="NY336" i="7"/>
  <c r="NY268" i="7"/>
  <c r="NX292" i="7"/>
  <c r="NY27" i="7"/>
  <c r="NY339" i="7"/>
  <c r="NY88" i="7"/>
  <c r="NZ411" i="7"/>
  <c r="NV411" i="7" s="1"/>
  <c r="NW411" i="7" s="1"/>
  <c r="NY29" i="7"/>
  <c r="NY165" i="7"/>
  <c r="NZ315" i="7"/>
  <c r="NV315" i="7" s="1"/>
  <c r="NW315" i="7" s="1"/>
  <c r="NX189" i="7"/>
  <c r="NZ184" i="7"/>
  <c r="NV184" i="7" s="1"/>
  <c r="NW184" i="7" s="1"/>
  <c r="NY98" i="7"/>
  <c r="NZ332" i="7"/>
  <c r="NV332" i="7" s="1"/>
  <c r="NW332" i="7" s="1"/>
  <c r="NX68" i="7"/>
  <c r="NY378" i="7"/>
  <c r="NY70" i="7"/>
  <c r="NZ46" i="7"/>
  <c r="NV46" i="7" s="1"/>
  <c r="NW46" i="7" s="1"/>
  <c r="NX214" i="7"/>
  <c r="NZ102" i="7"/>
  <c r="NV102" i="7" s="1"/>
  <c r="NW102" i="7" s="1"/>
  <c r="NZ287" i="7"/>
  <c r="NV287" i="7" s="1"/>
  <c r="NW287" i="7" s="1"/>
  <c r="NY319" i="7"/>
  <c r="NX89" i="7"/>
  <c r="NX390" i="7"/>
  <c r="NX229" i="7"/>
  <c r="NZ207" i="7"/>
  <c r="NV207" i="7" s="1"/>
  <c r="NW207" i="7" s="1"/>
  <c r="NZ322" i="7"/>
  <c r="NV322" i="7" s="1"/>
  <c r="NW322" i="7" s="1"/>
  <c r="NX33" i="7"/>
  <c r="NX411" i="7"/>
  <c r="NY406" i="7"/>
  <c r="NY191" i="7"/>
  <c r="NZ424" i="7"/>
  <c r="NV424" i="7" s="1"/>
  <c r="NW424" i="7" s="1"/>
  <c r="NY177" i="7"/>
  <c r="NX426" i="7"/>
  <c r="NX413" i="7"/>
  <c r="NZ355" i="7"/>
  <c r="NV355" i="7" s="1"/>
  <c r="NW355" i="7" s="1"/>
  <c r="NX37" i="7"/>
  <c r="NX396" i="7"/>
  <c r="NY297" i="7"/>
  <c r="NZ162" i="7"/>
  <c r="NV162" i="7" s="1"/>
  <c r="NW162" i="7" s="1"/>
  <c r="NY133" i="7"/>
  <c r="NY340" i="7"/>
  <c r="NZ278" i="7"/>
  <c r="NV278" i="7" s="1"/>
  <c r="NW278" i="7" s="1"/>
  <c r="NY51" i="7"/>
  <c r="NX203" i="7"/>
  <c r="NX153" i="7"/>
  <c r="NY59" i="7"/>
  <c r="NY238" i="7"/>
  <c r="NY154" i="7"/>
  <c r="NZ229" i="7"/>
  <c r="NV229" i="7" s="1"/>
  <c r="NW229" i="7" s="1"/>
  <c r="NZ22" i="7"/>
  <c r="NV22" i="7" s="1"/>
  <c r="NW22" i="7" s="1"/>
  <c r="NZ256" i="7"/>
  <c r="NV256" i="7" s="1"/>
  <c r="NW256" i="7" s="1"/>
  <c r="NZ104" i="7"/>
  <c r="NV104" i="7" s="1"/>
  <c r="NW104" i="7" s="1"/>
  <c r="NX131" i="7"/>
  <c r="NZ338" i="7"/>
  <c r="NV338" i="7" s="1"/>
  <c r="NW338" i="7" s="1"/>
  <c r="NZ146" i="7"/>
  <c r="NV146" i="7" s="1"/>
  <c r="NW146" i="7" s="1"/>
  <c r="NY264" i="7"/>
  <c r="NY94" i="7"/>
  <c r="NZ56" i="7"/>
  <c r="NV56" i="7" s="1"/>
  <c r="NW56" i="7" s="1"/>
  <c r="NZ126" i="7"/>
  <c r="NV126" i="7" s="1"/>
  <c r="NW126" i="7" s="1"/>
  <c r="NX420" i="7"/>
  <c r="NY222" i="7"/>
  <c r="NZ308" i="7"/>
  <c r="NV308" i="7" s="1"/>
  <c r="NW308" i="7" s="1"/>
  <c r="NX412" i="7"/>
  <c r="NZ307" i="7"/>
  <c r="NV307" i="7" s="1"/>
  <c r="NW307" i="7" s="1"/>
  <c r="NX355" i="7"/>
  <c r="NX141" i="7"/>
  <c r="NY289" i="7"/>
  <c r="NY96" i="7"/>
  <c r="NY427" i="7"/>
  <c r="NX84" i="7"/>
  <c r="NZ259" i="7"/>
  <c r="NV259" i="7" s="1"/>
  <c r="NW259" i="7" s="1"/>
  <c r="NY35" i="7"/>
  <c r="NX179" i="7"/>
  <c r="NZ339" i="7"/>
  <c r="NV339" i="7" s="1"/>
  <c r="NW339" i="7" s="1"/>
  <c r="NZ50" i="7"/>
  <c r="NV50" i="7" s="1"/>
  <c r="NW50" i="7" s="1"/>
  <c r="NZ213" i="7"/>
  <c r="NV213" i="7" s="1"/>
  <c r="NW213" i="7" s="1"/>
  <c r="NY373" i="7"/>
  <c r="NZ379" i="7"/>
  <c r="NV379" i="7" s="1"/>
  <c r="NW379" i="7" s="1"/>
  <c r="NZ318" i="7"/>
  <c r="NV318" i="7" s="1"/>
  <c r="NW318" i="7" s="1"/>
  <c r="NZ276" i="7"/>
  <c r="NV276" i="7" s="1"/>
  <c r="NW276" i="7" s="1"/>
  <c r="NY229" i="7"/>
  <c r="NZ73" i="7"/>
  <c r="NV73" i="7" s="1"/>
  <c r="NW73" i="7" s="1"/>
  <c r="NY114" i="7"/>
  <c r="NZ326" i="7"/>
  <c r="NV326" i="7" s="1"/>
  <c r="NW326" i="7" s="1"/>
  <c r="NY82" i="7"/>
  <c r="NY324" i="7"/>
  <c r="NY216" i="7"/>
  <c r="NZ291" i="7"/>
  <c r="NV291" i="7" s="1"/>
  <c r="NW291" i="7" s="1"/>
  <c r="NY163" i="7"/>
  <c r="NY382" i="7"/>
  <c r="NY374" i="7"/>
  <c r="NX389" i="7"/>
  <c r="NZ91" i="7"/>
  <c r="NV91" i="7" s="1"/>
  <c r="NW91" i="7" s="1"/>
  <c r="NZ215" i="7"/>
  <c r="NV215" i="7" s="1"/>
  <c r="NW215" i="7" s="1"/>
  <c r="NZ222" i="7"/>
  <c r="NV222" i="7" s="1"/>
  <c r="NW222" i="7" s="1"/>
  <c r="NZ154" i="7"/>
  <c r="NV154" i="7" s="1"/>
  <c r="NW154" i="7" s="1"/>
  <c r="NY193" i="7"/>
  <c r="NY234" i="7"/>
  <c r="NZ366" i="7"/>
  <c r="NV366" i="7" s="1"/>
  <c r="NW366" i="7" s="1"/>
  <c r="NY393" i="7"/>
  <c r="NX351" i="7"/>
  <c r="NX26" i="7"/>
  <c r="NY194" i="7"/>
  <c r="NX290" i="7"/>
  <c r="NY183" i="7"/>
  <c r="NZ296" i="7"/>
  <c r="NV296" i="7" s="1"/>
  <c r="NW296" i="7" s="1"/>
  <c r="NY352" i="7"/>
  <c r="NZ299" i="7"/>
  <c r="NV299" i="7" s="1"/>
  <c r="NW299" i="7" s="1"/>
  <c r="NY100" i="7"/>
  <c r="NZ248" i="7"/>
  <c r="NV248" i="7" s="1"/>
  <c r="NW248" i="7" s="1"/>
  <c r="NZ92" i="7"/>
  <c r="NV92" i="7" s="1"/>
  <c r="NW92" i="7" s="1"/>
  <c r="NY342" i="7"/>
  <c r="NY271" i="7"/>
  <c r="NZ347" i="7"/>
  <c r="NV347" i="7" s="1"/>
  <c r="NW347" i="7" s="1"/>
  <c r="NX113" i="7"/>
  <c r="NX243" i="7"/>
  <c r="NZ320" i="7"/>
  <c r="NV320" i="7" s="1"/>
  <c r="NW320" i="7" s="1"/>
  <c r="NY263" i="7"/>
  <c r="NX168" i="7"/>
  <c r="NX238" i="7"/>
  <c r="NX143" i="7"/>
  <c r="NZ350" i="7"/>
  <c r="NV350" i="7" s="1"/>
  <c r="NW350" i="7" s="1"/>
  <c r="NX133" i="7"/>
  <c r="NY317" i="7"/>
  <c r="NY110" i="7"/>
  <c r="NX147" i="7"/>
  <c r="NY284" i="7"/>
  <c r="NX100" i="7"/>
  <c r="NZ137" i="7"/>
  <c r="NV137" i="7" s="1"/>
  <c r="NW137" i="7" s="1"/>
  <c r="NX85" i="7"/>
  <c r="NZ148" i="7"/>
  <c r="NV148" i="7" s="1"/>
  <c r="NW148" i="7" s="1"/>
  <c r="NY315" i="7"/>
  <c r="NX402" i="7"/>
  <c r="NZ337" i="7"/>
  <c r="NV337" i="7" s="1"/>
  <c r="NW337" i="7" s="1"/>
  <c r="NX404" i="7"/>
  <c r="NY97" i="7"/>
  <c r="NX400" i="7"/>
  <c r="NZ268" i="7"/>
  <c r="NV268" i="7" s="1"/>
  <c r="NW268" i="7" s="1"/>
  <c r="NX16" i="7"/>
  <c r="NZ230" i="7"/>
  <c r="NV230" i="7" s="1"/>
  <c r="NW230" i="7" s="1"/>
  <c r="NX380" i="7"/>
  <c r="NX263" i="7"/>
  <c r="NZ199" i="7"/>
  <c r="NV199" i="7" s="1"/>
  <c r="NW199" i="7" s="1"/>
  <c r="NY48" i="7"/>
  <c r="NY404" i="7"/>
  <c r="NZ407" i="7"/>
  <c r="NV407" i="7" s="1"/>
  <c r="NW407" i="7" s="1"/>
  <c r="NY17" i="7"/>
  <c r="NZ159" i="7"/>
  <c r="NV159" i="7" s="1"/>
  <c r="NW159" i="7" s="1"/>
  <c r="NZ314" i="7"/>
  <c r="NV314" i="7" s="1"/>
  <c r="NW314" i="7" s="1"/>
  <c r="NX114" i="7"/>
  <c r="NZ254" i="7"/>
  <c r="NV254" i="7" s="1"/>
  <c r="NW254" i="7" s="1"/>
  <c r="NY370" i="7"/>
  <c r="NY251" i="7"/>
  <c r="NZ169" i="7"/>
  <c r="NV169" i="7" s="1"/>
  <c r="NW169" i="7" s="1"/>
  <c r="NX182" i="7"/>
  <c r="NY126" i="7"/>
  <c r="NX170" i="7"/>
  <c r="NY66" i="7"/>
  <c r="NX307" i="7"/>
  <c r="NX279" i="7"/>
  <c r="NX21" i="7"/>
  <c r="NX206" i="7"/>
  <c r="NZ264" i="7"/>
  <c r="NV264" i="7" s="1"/>
  <c r="NW264" i="7" s="1"/>
  <c r="NX398" i="7"/>
  <c r="NX208" i="7"/>
  <c r="NY305" i="7"/>
  <c r="NY423" i="7"/>
  <c r="NX171" i="7"/>
  <c r="NZ80" i="7"/>
  <c r="NV80" i="7" s="1"/>
  <c r="NW80" i="7" s="1"/>
  <c r="NZ410" i="7"/>
  <c r="NV410" i="7" s="1"/>
  <c r="NW410" i="7" s="1"/>
  <c r="NZ327" i="7"/>
  <c r="NV327" i="7" s="1"/>
  <c r="NW327" i="7" s="1"/>
  <c r="NX369" i="7"/>
  <c r="NX142" i="7"/>
  <c r="NY74" i="7"/>
  <c r="NX273" i="7"/>
  <c r="NX348" i="7"/>
  <c r="NZ415" i="7"/>
  <c r="NV415" i="7" s="1"/>
  <c r="NW415" i="7" s="1"/>
  <c r="NX66" i="7"/>
  <c r="NY68" i="7"/>
  <c r="NX99" i="7"/>
  <c r="NX53" i="7"/>
  <c r="NX74" i="7"/>
  <c r="NZ408" i="7"/>
  <c r="NV408" i="7" s="1"/>
  <c r="NW408" i="7" s="1"/>
  <c r="NZ201" i="7"/>
  <c r="NV201" i="7" s="1"/>
  <c r="NW201" i="7" s="1"/>
  <c r="NZ378" i="7"/>
  <c r="NV378" i="7" s="1"/>
  <c r="NW378" i="7" s="1"/>
  <c r="NY398" i="7"/>
  <c r="NZ300" i="7"/>
  <c r="NV300" i="7" s="1"/>
  <c r="NW300" i="7" s="1"/>
  <c r="NY356" i="7"/>
  <c r="NY173" i="7"/>
  <c r="NZ421" i="7"/>
  <c r="NV421" i="7" s="1"/>
  <c r="NW421" i="7" s="1"/>
  <c r="NX86" i="7"/>
  <c r="NZ251" i="7"/>
  <c r="NV251" i="7" s="1"/>
  <c r="NW251" i="7" s="1"/>
  <c r="NZ221" i="7"/>
  <c r="NV221" i="7" s="1"/>
  <c r="NW221" i="7" s="1"/>
  <c r="NX248" i="7"/>
  <c r="NX328" i="7"/>
  <c r="NY274" i="7"/>
  <c r="NY252" i="7"/>
  <c r="NY312" i="7"/>
  <c r="NZ32" i="7"/>
  <c r="NV32" i="7" s="1"/>
  <c r="NW32" i="7" s="1"/>
  <c r="NX192" i="7"/>
  <c r="NZ275" i="7"/>
  <c r="NV275" i="7" s="1"/>
  <c r="NW275" i="7" s="1"/>
  <c r="NZ324" i="7"/>
  <c r="NV324" i="7" s="1"/>
  <c r="NW324" i="7" s="1"/>
  <c r="NY58" i="7"/>
  <c r="NY394" i="7"/>
  <c r="NX177" i="7"/>
  <c r="NZ416" i="7"/>
  <c r="NV416" i="7" s="1"/>
  <c r="NW416" i="7" s="1"/>
  <c r="NY215" i="7"/>
  <c r="NZ238" i="7"/>
  <c r="NV238" i="7" s="1"/>
  <c r="NW238" i="7" s="1"/>
  <c r="NZ257" i="7"/>
  <c r="NV257" i="7" s="1"/>
  <c r="NW257" i="7" s="1"/>
  <c r="NZ250" i="7"/>
  <c r="NV250" i="7" s="1"/>
  <c r="NW250" i="7" s="1"/>
  <c r="NX108" i="7"/>
  <c r="NY143" i="7"/>
  <c r="NX164" i="7"/>
  <c r="NY272" i="7"/>
  <c r="NZ189" i="7"/>
  <c r="NV189" i="7" s="1"/>
  <c r="NW189" i="7" s="1"/>
  <c r="NX302" i="7"/>
  <c r="NY266" i="7"/>
  <c r="NZ72" i="7"/>
  <c r="NV72" i="7" s="1"/>
  <c r="NW72" i="7" s="1"/>
  <c r="NX134" i="7"/>
  <c r="NX90" i="7"/>
  <c r="NX361" i="7"/>
  <c r="NX217" i="7"/>
  <c r="NY314" i="7"/>
  <c r="NX62" i="7"/>
  <c r="NY24" i="7"/>
  <c r="NZ395" i="7"/>
  <c r="NV395" i="7" s="1"/>
  <c r="NW395" i="7" s="1"/>
  <c r="NZ277" i="7"/>
  <c r="NV277" i="7" s="1"/>
  <c r="NW277" i="7" s="1"/>
  <c r="NZ380" i="7"/>
  <c r="NV380" i="7" s="1"/>
  <c r="NW380" i="7" s="1"/>
  <c r="NZ348" i="7"/>
  <c r="NV348" i="7" s="1"/>
  <c r="NW348" i="7" s="1"/>
  <c r="NX195" i="7"/>
  <c r="NX75" i="7"/>
  <c r="NX346" i="7"/>
  <c r="NY293" i="7"/>
  <c r="NZ227" i="7"/>
  <c r="NV227" i="7" s="1"/>
  <c r="NW227" i="7" s="1"/>
  <c r="NZ285" i="7"/>
  <c r="NV285" i="7" s="1"/>
  <c r="NW285" i="7" s="1"/>
  <c r="NX268" i="7"/>
  <c r="NZ243" i="7"/>
  <c r="NV243" i="7" s="1"/>
  <c r="NW243" i="7" s="1"/>
  <c r="NY125" i="7"/>
  <c r="NZ290" i="7"/>
  <c r="NV290" i="7" s="1"/>
  <c r="NW290" i="7" s="1"/>
  <c r="NX22" i="7"/>
  <c r="NY402" i="7"/>
  <c r="NY99" i="7"/>
  <c r="NZ295" i="7"/>
  <c r="NV295" i="7" s="1"/>
  <c r="NW295" i="7" s="1"/>
  <c r="NZ226" i="7"/>
  <c r="NV226" i="7" s="1"/>
  <c r="NW226" i="7" s="1"/>
  <c r="NX294" i="7"/>
  <c r="NZ262" i="7"/>
  <c r="NV262" i="7" s="1"/>
  <c r="NW262" i="7" s="1"/>
  <c r="NX250" i="7"/>
  <c r="NZ14" i="7"/>
  <c r="NV14" i="7" s="1"/>
  <c r="NY186" i="7"/>
  <c r="NY235" i="7"/>
  <c r="NX385" i="7"/>
  <c r="NX295" i="7"/>
  <c r="NZ393" i="7"/>
  <c r="NV393" i="7" s="1"/>
  <c r="NW393" i="7" s="1"/>
  <c r="NZ100" i="7"/>
  <c r="NV100" i="7" s="1"/>
  <c r="NW100" i="7" s="1"/>
  <c r="NY47" i="7"/>
  <c r="NX27" i="7"/>
  <c r="NZ282" i="7"/>
  <c r="NV282" i="7" s="1"/>
  <c r="NW282" i="7" s="1"/>
  <c r="NZ111" i="7"/>
  <c r="NV111" i="7" s="1"/>
  <c r="NW111" i="7" s="1"/>
  <c r="NX65" i="7"/>
  <c r="NZ79" i="7"/>
  <c r="NV79" i="7" s="1"/>
  <c r="NW79" i="7" s="1"/>
  <c r="NY329" i="7"/>
  <c r="NZ293" i="7"/>
  <c r="NV293" i="7" s="1"/>
  <c r="NW293" i="7" s="1"/>
  <c r="NX265" i="7"/>
  <c r="NX73" i="7"/>
  <c r="NX70" i="7"/>
  <c r="NX331" i="7"/>
  <c r="NZ319" i="7"/>
  <c r="NV319" i="7" s="1"/>
  <c r="NW319" i="7" s="1"/>
  <c r="NX300" i="7"/>
  <c r="NZ356" i="7"/>
  <c r="NV356" i="7" s="1"/>
  <c r="NW356" i="7" s="1"/>
  <c r="NY359" i="7"/>
  <c r="NZ203" i="7"/>
  <c r="NV203" i="7" s="1"/>
  <c r="NW203" i="7" s="1"/>
  <c r="NZ403" i="7"/>
  <c r="NV403" i="7" s="1"/>
  <c r="NW403" i="7" s="1"/>
  <c r="NZ363" i="7"/>
  <c r="NV363" i="7" s="1"/>
  <c r="NW363" i="7" s="1"/>
  <c r="NX220" i="7"/>
  <c r="NZ304" i="7"/>
  <c r="NV304" i="7" s="1"/>
  <c r="NW304" i="7" s="1"/>
  <c r="NX184" i="7"/>
  <c r="NX350" i="7"/>
  <c r="NY127" i="7"/>
  <c r="NZ67" i="7"/>
  <c r="NV67" i="7" s="1"/>
  <c r="NW67" i="7" s="1"/>
  <c r="NX424" i="7"/>
  <c r="NZ417" i="7"/>
  <c r="NV417" i="7" s="1"/>
  <c r="NW417" i="7" s="1"/>
  <c r="NZ158" i="7"/>
  <c r="NV158" i="7" s="1"/>
  <c r="NW158" i="7" s="1"/>
  <c r="NY286" i="7"/>
  <c r="NX202" i="7"/>
  <c r="NY255" i="7"/>
  <c r="NY248" i="7"/>
  <c r="NZ124" i="7"/>
  <c r="NV124" i="7" s="1"/>
  <c r="NW124" i="7" s="1"/>
  <c r="NX359" i="7"/>
  <c r="NY122" i="7"/>
  <c r="NZ239" i="7"/>
  <c r="NV239" i="7" s="1"/>
  <c r="NW239" i="7" s="1"/>
  <c r="NX109" i="7"/>
  <c r="NX285" i="7"/>
  <c r="NY80" i="7"/>
  <c r="NZ65" i="7"/>
  <c r="NV65" i="7" s="1"/>
  <c r="NW65" i="7" s="1"/>
  <c r="NZ321" i="7"/>
  <c r="NV321" i="7" s="1"/>
  <c r="NW321" i="7" s="1"/>
  <c r="NZ120" i="7"/>
  <c r="NV120" i="7" s="1"/>
  <c r="NW120" i="7" s="1"/>
  <c r="NY335" i="7"/>
  <c r="NX42" i="7"/>
  <c r="NZ145" i="7"/>
  <c r="NV145" i="7" s="1"/>
  <c r="NW145" i="7" s="1"/>
  <c r="NZ358" i="7"/>
  <c r="NV358" i="7" s="1"/>
  <c r="NW358" i="7" s="1"/>
  <c r="NX337" i="7"/>
  <c r="NY383" i="7"/>
  <c r="NY313" i="7"/>
  <c r="NZ370" i="7"/>
  <c r="NV370" i="7" s="1"/>
  <c r="NW370" i="7" s="1"/>
  <c r="NZ116" i="7"/>
  <c r="NV116" i="7" s="1"/>
  <c r="NW116" i="7" s="1"/>
  <c r="NY182" i="7"/>
  <c r="NZ311" i="7"/>
  <c r="NV311" i="7" s="1"/>
  <c r="NW311" i="7" s="1"/>
  <c r="NZ151" i="7"/>
  <c r="NV151" i="7" s="1"/>
  <c r="NW151" i="7" s="1"/>
  <c r="NX167" i="7"/>
  <c r="NX258" i="7"/>
  <c r="NY241" i="7"/>
  <c r="NX57" i="7"/>
  <c r="NX149" i="7"/>
  <c r="NX83" i="7"/>
  <c r="NZ228" i="7"/>
  <c r="NV228" i="7" s="1"/>
  <c r="NW228" i="7" s="1"/>
  <c r="NY357" i="7"/>
  <c r="NY288" i="7"/>
  <c r="NY230" i="7"/>
  <c r="NY45" i="7"/>
  <c r="NY164" i="7"/>
  <c r="NX336" i="7"/>
  <c r="NY61" i="7"/>
  <c r="NZ288" i="7"/>
  <c r="NV288" i="7" s="1"/>
  <c r="NW288" i="7" s="1"/>
  <c r="NZ420" i="7"/>
  <c r="NV420" i="7" s="1"/>
  <c r="NW420" i="7" s="1"/>
  <c r="NY101" i="7"/>
  <c r="NX137" i="7"/>
  <c r="NZ381" i="7"/>
  <c r="NV381" i="7" s="1"/>
  <c r="NW381" i="7" s="1"/>
  <c r="NY245" i="7"/>
  <c r="NZ349" i="7"/>
  <c r="NV349" i="7" s="1"/>
  <c r="NW349" i="7" s="1"/>
  <c r="NY104" i="7"/>
  <c r="NY371" i="7"/>
  <c r="NZ240" i="7"/>
  <c r="NV240" i="7" s="1"/>
  <c r="NW240" i="7" s="1"/>
  <c r="NY389" i="7"/>
  <c r="NZ274" i="7"/>
  <c r="NV274" i="7" s="1"/>
  <c r="NW274" i="7" s="1"/>
  <c r="NX252" i="7"/>
  <c r="NZ29" i="7"/>
  <c r="NV29" i="7" s="1"/>
  <c r="NW29" i="7" s="1"/>
  <c r="NZ218" i="7"/>
  <c r="NV218" i="7" s="1"/>
  <c r="NW218" i="7" s="1"/>
  <c r="NX112" i="7"/>
  <c r="NZ371" i="7"/>
  <c r="NV371" i="7" s="1"/>
  <c r="NW371" i="7" s="1"/>
  <c r="NX18" i="7"/>
  <c r="NY210" i="7"/>
  <c r="NX234" i="7"/>
  <c r="NY136" i="7"/>
  <c r="NX246" i="7"/>
  <c r="NX274" i="7"/>
  <c r="NZ109" i="7"/>
  <c r="NV109" i="7" s="1"/>
  <c r="NW109" i="7" s="1"/>
  <c r="NY392" i="7"/>
  <c r="NZ193" i="7"/>
  <c r="NV193" i="7" s="1"/>
  <c r="NW193" i="7" s="1"/>
  <c r="NY50" i="7"/>
  <c r="NY135" i="7"/>
  <c r="NZ77" i="7"/>
  <c r="NV77" i="7" s="1"/>
  <c r="NW77" i="7" s="1"/>
  <c r="NY198" i="7"/>
  <c r="NY368" i="7"/>
  <c r="NX219" i="7"/>
  <c r="NX283" i="7"/>
  <c r="NZ168" i="7"/>
  <c r="NV168" i="7" s="1"/>
  <c r="NW168" i="7" s="1"/>
  <c r="NZ45" i="7"/>
  <c r="NV45" i="7" s="1"/>
  <c r="NW45" i="7" s="1"/>
  <c r="NY334" i="7"/>
  <c r="NX340" i="7"/>
  <c r="NZ406" i="7"/>
  <c r="NV406" i="7" s="1"/>
  <c r="NW406" i="7" s="1"/>
  <c r="NZ375" i="7"/>
  <c r="NV375" i="7" s="1"/>
  <c r="NW375" i="7" s="1"/>
  <c r="NX209" i="7"/>
  <c r="NX367" i="7"/>
  <c r="NY41" i="7"/>
  <c r="NX103" i="7"/>
  <c r="NY157" i="7"/>
  <c r="NY405" i="7"/>
  <c r="NY291" i="7"/>
  <c r="NX357" i="7"/>
  <c r="NY385" i="7"/>
  <c r="NZ204" i="7"/>
  <c r="NV204" i="7" s="1"/>
  <c r="NW204" i="7" s="1"/>
  <c r="NX251" i="7"/>
  <c r="NZ351" i="7"/>
  <c r="NV351" i="7" s="1"/>
  <c r="NW351" i="7" s="1"/>
  <c r="NX28" i="7"/>
  <c r="M565" i="7" l="1"/>
  <c r="L566" i="7"/>
  <c r="M566" i="7" l="1"/>
  <c r="L567" i="7"/>
  <c r="M567" i="7" l="1"/>
  <c r="L568" i="7"/>
  <c r="OO25" i="7" s="1"/>
  <c r="OK25" i="7" s="1"/>
  <c r="ON22" i="7" l="1"/>
  <c r="OM25" i="7"/>
  <c r="ON25" i="7"/>
  <c r="M568" i="7"/>
  <c r="PC223" i="7" s="1"/>
  <c r="OM109" i="7"/>
  <c r="OM138" i="7"/>
  <c r="OO29" i="7"/>
  <c r="OK29" i="7" s="1"/>
  <c r="ON260" i="7"/>
  <c r="OM157" i="7"/>
  <c r="OO306" i="7"/>
  <c r="OK306" i="7" s="1"/>
  <c r="OL306" i="7" s="1"/>
  <c r="OO287" i="7"/>
  <c r="OK287" i="7" s="1"/>
  <c r="OL287" i="7" s="1"/>
  <c r="OO410" i="7"/>
  <c r="OK410" i="7" s="1"/>
  <c r="OL410" i="7" s="1"/>
  <c r="OO375" i="7"/>
  <c r="OK375" i="7" s="1"/>
  <c r="OL375" i="7" s="1"/>
  <c r="OO251" i="7"/>
  <c r="OK251" i="7" s="1"/>
  <c r="OL251" i="7" s="1"/>
  <c r="ON45" i="7"/>
  <c r="OO423" i="7"/>
  <c r="OK423" i="7" s="1"/>
  <c r="OL423" i="7" s="1"/>
  <c r="OO81" i="7"/>
  <c r="OK81" i="7" s="1"/>
  <c r="OL81" i="7" s="1"/>
  <c r="OM146" i="7"/>
  <c r="ON225" i="7"/>
  <c r="OO416" i="7"/>
  <c r="OK416" i="7" s="1"/>
  <c r="OL416" i="7" s="1"/>
  <c r="OM145" i="7"/>
  <c r="ON62" i="7"/>
  <c r="ON404" i="7"/>
  <c r="OM156" i="7"/>
  <c r="ON304" i="7"/>
  <c r="ON219" i="7"/>
  <c r="OM344" i="7"/>
  <c r="OM340" i="7"/>
  <c r="OO323" i="7"/>
  <c r="OK323" i="7" s="1"/>
  <c r="OL323" i="7" s="1"/>
  <c r="OM220" i="7"/>
  <c r="ON220" i="7"/>
  <c r="OO105" i="7"/>
  <c r="OK105" i="7" s="1"/>
  <c r="OL105" i="7" s="1"/>
  <c r="OM354" i="7"/>
  <c r="OO42" i="7"/>
  <c r="OK42" i="7" s="1"/>
  <c r="OL42" i="7" s="1"/>
  <c r="ON298" i="7"/>
  <c r="ON326" i="7"/>
  <c r="OM353" i="7"/>
  <c r="OM112" i="7"/>
  <c r="OO406" i="7"/>
  <c r="OK406" i="7" s="1"/>
  <c r="OL406" i="7" s="1"/>
  <c r="OO155" i="7"/>
  <c r="OK155" i="7" s="1"/>
  <c r="OL155" i="7" s="1"/>
  <c r="OM158" i="7"/>
  <c r="OO243" i="7"/>
  <c r="OK243" i="7" s="1"/>
  <c r="OL243" i="7" s="1"/>
  <c r="ON399" i="7"/>
  <c r="OO200" i="7"/>
  <c r="OK200" i="7" s="1"/>
  <c r="OL200" i="7" s="1"/>
  <c r="ON401" i="7"/>
  <c r="OM293" i="7"/>
  <c r="OO280" i="7"/>
  <c r="OK280" i="7" s="1"/>
  <c r="OL280" i="7" s="1"/>
  <c r="ON100" i="7"/>
  <c r="OO397" i="7"/>
  <c r="OK397" i="7" s="1"/>
  <c r="OL397" i="7" s="1"/>
  <c r="ON158" i="7"/>
  <c r="OO130" i="7"/>
  <c r="OK130" i="7" s="1"/>
  <c r="OL130" i="7" s="1"/>
  <c r="OO176" i="7"/>
  <c r="OK176" i="7" s="1"/>
  <c r="OL176" i="7" s="1"/>
  <c r="OO149" i="7"/>
  <c r="OK149" i="7" s="1"/>
  <c r="OL149" i="7" s="1"/>
  <c r="OM253" i="7"/>
  <c r="ON64" i="7"/>
  <c r="OO382" i="7"/>
  <c r="OK382" i="7" s="1"/>
  <c r="OL382" i="7" s="1"/>
  <c r="OO317" i="7"/>
  <c r="OK317" i="7" s="1"/>
  <c r="OL317" i="7" s="1"/>
  <c r="OM118" i="7"/>
  <c r="ON277" i="7"/>
  <c r="OO293" i="7"/>
  <c r="OK293" i="7" s="1"/>
  <c r="OL293" i="7" s="1"/>
  <c r="OO227" i="7"/>
  <c r="OK227" i="7" s="1"/>
  <c r="OL227" i="7" s="1"/>
  <c r="OO71" i="7"/>
  <c r="OK71" i="7" s="1"/>
  <c r="OL71" i="7" s="1"/>
  <c r="OM272" i="7"/>
  <c r="OM259" i="7"/>
  <c r="OO190" i="7"/>
  <c r="OK190" i="7" s="1"/>
  <c r="OL190" i="7" s="1"/>
  <c r="ON35" i="7"/>
  <c r="OO112" i="7"/>
  <c r="OK112" i="7" s="1"/>
  <c r="OL112" i="7" s="1"/>
  <c r="OM276" i="7"/>
  <c r="OM165" i="7"/>
  <c r="OM281" i="7"/>
  <c r="OM185" i="7"/>
  <c r="OO150" i="7"/>
  <c r="OK150" i="7" s="1"/>
  <c r="OL150" i="7" s="1"/>
  <c r="ON129" i="7"/>
  <c r="OM43" i="7"/>
  <c r="OO374" i="7"/>
  <c r="OK374" i="7" s="1"/>
  <c r="OL374" i="7" s="1"/>
  <c r="OM335" i="7"/>
  <c r="ON349" i="7"/>
  <c r="OO339" i="7"/>
  <c r="OK339" i="7" s="1"/>
  <c r="OL339" i="7" s="1"/>
  <c r="ON238" i="7"/>
  <c r="OM227" i="7"/>
  <c r="OM155" i="7"/>
  <c r="OO197" i="7"/>
  <c r="OK197" i="7" s="1"/>
  <c r="OL197" i="7" s="1"/>
  <c r="OM30" i="7"/>
  <c r="OO344" i="7"/>
  <c r="OK344" i="7" s="1"/>
  <c r="OL344" i="7" s="1"/>
  <c r="OO420" i="7"/>
  <c r="OK420" i="7" s="1"/>
  <c r="OL420" i="7" s="1"/>
  <c r="ON55" i="7"/>
  <c r="OM398" i="7"/>
  <c r="OO328" i="7"/>
  <c r="OK328" i="7" s="1"/>
  <c r="OL328" i="7" s="1"/>
  <c r="OM268" i="7"/>
  <c r="ON175" i="7"/>
  <c r="OM66" i="7"/>
  <c r="OO241" i="7"/>
  <c r="OK241" i="7" s="1"/>
  <c r="OL241" i="7" s="1"/>
  <c r="OM304" i="7"/>
  <c r="ON247" i="7"/>
  <c r="OM162" i="7"/>
  <c r="OO159" i="7"/>
  <c r="OK159" i="7" s="1"/>
  <c r="OL159" i="7" s="1"/>
  <c r="OO250" i="7"/>
  <c r="OK250" i="7" s="1"/>
  <c r="OL250" i="7" s="1"/>
  <c r="OM67" i="7"/>
  <c r="OM295" i="7"/>
  <c r="OM64" i="7"/>
  <c r="OM365" i="7"/>
  <c r="OO31" i="7"/>
  <c r="OK31" i="7" s="1"/>
  <c r="ON283" i="7"/>
  <c r="OO272" i="7"/>
  <c r="OK272" i="7" s="1"/>
  <c r="OL272" i="7" s="1"/>
  <c r="OO34" i="7"/>
  <c r="OK34" i="7" s="1"/>
  <c r="OL34" i="7" s="1"/>
  <c r="OO265" i="7"/>
  <c r="OK265" i="7" s="1"/>
  <c r="OL265" i="7" s="1"/>
  <c r="ON91" i="7"/>
  <c r="OM150" i="7"/>
  <c r="OM164" i="7"/>
  <c r="OM290" i="7"/>
  <c r="ON257" i="7"/>
  <c r="ON292" i="7"/>
  <c r="ON184" i="7"/>
  <c r="ON245" i="7"/>
  <c r="OM65" i="7"/>
  <c r="ON224" i="7"/>
  <c r="OO415" i="7"/>
  <c r="OK415" i="7" s="1"/>
  <c r="OL415" i="7" s="1"/>
  <c r="ON72" i="7"/>
  <c r="OM49" i="7"/>
  <c r="ON384" i="7"/>
  <c r="OM224" i="7"/>
  <c r="ON308" i="7"/>
  <c r="OO184" i="7"/>
  <c r="OK184" i="7" s="1"/>
  <c r="OL184" i="7" s="1"/>
  <c r="OM409" i="7"/>
  <c r="OM380" i="7"/>
  <c r="OM48" i="7"/>
  <c r="OM108" i="7"/>
  <c r="OO393" i="7"/>
  <c r="OK393" i="7" s="1"/>
  <c r="OL393" i="7" s="1"/>
  <c r="OM147" i="7"/>
  <c r="OO350" i="7"/>
  <c r="OK350" i="7" s="1"/>
  <c r="OL350" i="7" s="1"/>
  <c r="ON192" i="7"/>
  <c r="OM415" i="7"/>
  <c r="OO179" i="7"/>
  <c r="OK179" i="7" s="1"/>
  <c r="OL179" i="7" s="1"/>
  <c r="ON97" i="7"/>
  <c r="OO210" i="7"/>
  <c r="OK210" i="7" s="1"/>
  <c r="OL210" i="7" s="1"/>
  <c r="ON387" i="7"/>
  <c r="OO229" i="7"/>
  <c r="OK229" i="7" s="1"/>
  <c r="OL229" i="7" s="1"/>
  <c r="OO230" i="7"/>
  <c r="OK230" i="7" s="1"/>
  <c r="OL230" i="7" s="1"/>
  <c r="ON241" i="7"/>
  <c r="ON403" i="7"/>
  <c r="ON189" i="7"/>
  <c r="OM120" i="7"/>
  <c r="ON254" i="7"/>
  <c r="ON276" i="7"/>
  <c r="OM243" i="7"/>
  <c r="OM235" i="7"/>
  <c r="OO194" i="7"/>
  <c r="OK194" i="7" s="1"/>
  <c r="OL194" i="7" s="1"/>
  <c r="OM57" i="7"/>
  <c r="OO258" i="7"/>
  <c r="OK258" i="7" s="1"/>
  <c r="OL258" i="7" s="1"/>
  <c r="ON278" i="7"/>
  <c r="OM389" i="7"/>
  <c r="ON170" i="7"/>
  <c r="ON27" i="7"/>
  <c r="OO65" i="7"/>
  <c r="OK65" i="7" s="1"/>
  <c r="OL65" i="7" s="1"/>
  <c r="ON279" i="7"/>
  <c r="OM85" i="7"/>
  <c r="OO257" i="7"/>
  <c r="OK257" i="7" s="1"/>
  <c r="OL257" i="7" s="1"/>
  <c r="ON67" i="7"/>
  <c r="OM188" i="7"/>
  <c r="OO388" i="7"/>
  <c r="OK388" i="7" s="1"/>
  <c r="OL388" i="7" s="1"/>
  <c r="ON154" i="7"/>
  <c r="ON54" i="7"/>
  <c r="OO94" i="7"/>
  <c r="OK94" i="7" s="1"/>
  <c r="OL94" i="7" s="1"/>
  <c r="OO148" i="7"/>
  <c r="OK148" i="7" s="1"/>
  <c r="OL148" i="7" s="1"/>
  <c r="OM330" i="7"/>
  <c r="ON236" i="7"/>
  <c r="OM309" i="7"/>
  <c r="OO338" i="7"/>
  <c r="OK338" i="7" s="1"/>
  <c r="OL338" i="7" s="1"/>
  <c r="OM36" i="7"/>
  <c r="OM181" i="7"/>
  <c r="ON174" i="7"/>
  <c r="OO411" i="7"/>
  <c r="OK411" i="7" s="1"/>
  <c r="OL411" i="7" s="1"/>
  <c r="OM163" i="7"/>
  <c r="OM154" i="7"/>
  <c r="OM397" i="7"/>
  <c r="OM175" i="7"/>
  <c r="OM202" i="7"/>
  <c r="OM80" i="7"/>
  <c r="OM205" i="7"/>
  <c r="OM426" i="7"/>
  <c r="OO193" i="7"/>
  <c r="OK193" i="7" s="1"/>
  <c r="OL193" i="7" s="1"/>
  <c r="OM135" i="7"/>
  <c r="OO268" i="7"/>
  <c r="OK268" i="7" s="1"/>
  <c r="OL268" i="7" s="1"/>
  <c r="ON288" i="7"/>
  <c r="OM359" i="7"/>
  <c r="ON229" i="7"/>
  <c r="OM234" i="7"/>
  <c r="ON98" i="7"/>
  <c r="OM313" i="7"/>
  <c r="OM400" i="7"/>
  <c r="OM213" i="7"/>
  <c r="ON418" i="7"/>
  <c r="OO39" i="7"/>
  <c r="OK39" i="7" s="1"/>
  <c r="OL39" i="7" s="1"/>
  <c r="ON375" i="7"/>
  <c r="ON291" i="7"/>
  <c r="OM160" i="7"/>
  <c r="ON265" i="7"/>
  <c r="OM372" i="7"/>
  <c r="ON33" i="7"/>
  <c r="OO156" i="7"/>
  <c r="OK156" i="7" s="1"/>
  <c r="OL156" i="7" s="1"/>
  <c r="ON105" i="7"/>
  <c r="OM422" i="7"/>
  <c r="ON250" i="7"/>
  <c r="OO63" i="7"/>
  <c r="OK63" i="7" s="1"/>
  <c r="OL63" i="7" s="1"/>
  <c r="OO373" i="7"/>
  <c r="OK373" i="7" s="1"/>
  <c r="OL373" i="7" s="1"/>
  <c r="ON295" i="7"/>
  <c r="OM289" i="7"/>
  <c r="ON181" i="7"/>
  <c r="OO101" i="7"/>
  <c r="OK101" i="7" s="1"/>
  <c r="OL101" i="7" s="1"/>
  <c r="OO351" i="7"/>
  <c r="OK351" i="7" s="1"/>
  <c r="OL351" i="7" s="1"/>
  <c r="OO132" i="7"/>
  <c r="OK132" i="7" s="1"/>
  <c r="OL132" i="7" s="1"/>
  <c r="OM94" i="7"/>
  <c r="OO278" i="7"/>
  <c r="OK278" i="7" s="1"/>
  <c r="OL278" i="7" s="1"/>
  <c r="ON48" i="7"/>
  <c r="OM279" i="7"/>
  <c r="OM74" i="7"/>
  <c r="ON325" i="7"/>
  <c r="ON332" i="7"/>
  <c r="ON392" i="7"/>
  <c r="OM63" i="7"/>
  <c r="OM133" i="7"/>
  <c r="ON351" i="7"/>
  <c r="OO157" i="7"/>
  <c r="OK157" i="7" s="1"/>
  <c r="OL157" i="7" s="1"/>
  <c r="ON271" i="7"/>
  <c r="OO124" i="7"/>
  <c r="OK124" i="7" s="1"/>
  <c r="OL124" i="7" s="1"/>
  <c r="OO316" i="7"/>
  <c r="OK316" i="7" s="1"/>
  <c r="OL316" i="7" s="1"/>
  <c r="OM148" i="7"/>
  <c r="OO158" i="7"/>
  <c r="OK158" i="7" s="1"/>
  <c r="OL158" i="7" s="1"/>
  <c r="ON199" i="7"/>
  <c r="OM103" i="7"/>
  <c r="ON131" i="7"/>
  <c r="OO367" i="7"/>
  <c r="OK367" i="7" s="1"/>
  <c r="OL367" i="7" s="1"/>
  <c r="OO57" i="7"/>
  <c r="OK57" i="7" s="1"/>
  <c r="OL57" i="7" s="1"/>
  <c r="OM178" i="7"/>
  <c r="OO286" i="7"/>
  <c r="OK286" i="7" s="1"/>
  <c r="OL286" i="7" s="1"/>
  <c r="OM223" i="7"/>
  <c r="ON396" i="7"/>
  <c r="OO248" i="7"/>
  <c r="OK248" i="7" s="1"/>
  <c r="OL248" i="7" s="1"/>
  <c r="ON328" i="7"/>
  <c r="ON372" i="7"/>
  <c r="OO162" i="7"/>
  <c r="OK162" i="7" s="1"/>
  <c r="OL162" i="7" s="1"/>
  <c r="ON76" i="7"/>
  <c r="OO153" i="7"/>
  <c r="OK153" i="7" s="1"/>
  <c r="OL153" i="7" s="1"/>
  <c r="OO330" i="7"/>
  <c r="OK330" i="7" s="1"/>
  <c r="OL330" i="7" s="1"/>
  <c r="OM124" i="7"/>
  <c r="ON191" i="7"/>
  <c r="OO100" i="7"/>
  <c r="OK100" i="7" s="1"/>
  <c r="OL100" i="7" s="1"/>
  <c r="ON127" i="7"/>
  <c r="OO127" i="7"/>
  <c r="OK127" i="7" s="1"/>
  <c r="OL127" i="7" s="1"/>
  <c r="ON335" i="7"/>
  <c r="ON81" i="7"/>
  <c r="OM402" i="7"/>
  <c r="OO384" i="7"/>
  <c r="OK384" i="7" s="1"/>
  <c r="OL384" i="7" s="1"/>
  <c r="OO113" i="7"/>
  <c r="OK113" i="7" s="1"/>
  <c r="OL113" i="7" s="1"/>
  <c r="OO109" i="7"/>
  <c r="OK109" i="7" s="1"/>
  <c r="OL109" i="7" s="1"/>
  <c r="ON274" i="7"/>
  <c r="OM286" i="7"/>
  <c r="OO359" i="7"/>
  <c r="OK359" i="7" s="1"/>
  <c r="OL359" i="7" s="1"/>
  <c r="OM358" i="7"/>
  <c r="OO187" i="7"/>
  <c r="OK187" i="7" s="1"/>
  <c r="OL187" i="7" s="1"/>
  <c r="OM26" i="7"/>
  <c r="OM285" i="7"/>
  <c r="OM153" i="7"/>
  <c r="OM159" i="7"/>
  <c r="OM77" i="7"/>
  <c r="OO213" i="7"/>
  <c r="OK213" i="7" s="1"/>
  <c r="OL213" i="7" s="1"/>
  <c r="OO185" i="7"/>
  <c r="OK185" i="7" s="1"/>
  <c r="OL185" i="7" s="1"/>
  <c r="OO363" i="7"/>
  <c r="OK363" i="7" s="1"/>
  <c r="OL363" i="7" s="1"/>
  <c r="OO70" i="7"/>
  <c r="OK70" i="7" s="1"/>
  <c r="OL70" i="7" s="1"/>
  <c r="OM189" i="7"/>
  <c r="OO290" i="7"/>
  <c r="OK290" i="7" s="1"/>
  <c r="OL290" i="7" s="1"/>
  <c r="OO134" i="7"/>
  <c r="OK134" i="7" s="1"/>
  <c r="OL134" i="7" s="1"/>
  <c r="OM306" i="7"/>
  <c r="OM373" i="7"/>
  <c r="OO402" i="7"/>
  <c r="OK402" i="7" s="1"/>
  <c r="OL402" i="7" s="1"/>
  <c r="OM296" i="7"/>
  <c r="ON353" i="7"/>
  <c r="OM50" i="7"/>
  <c r="OO35" i="7"/>
  <c r="OK35" i="7" s="1"/>
  <c r="OL35" i="7" s="1"/>
  <c r="OO48" i="7"/>
  <c r="OK48" i="7" s="1"/>
  <c r="OL48" i="7" s="1"/>
  <c r="ON83" i="7"/>
  <c r="ON323" i="7"/>
  <c r="ON198" i="7"/>
  <c r="OO346" i="7"/>
  <c r="OK346" i="7" s="1"/>
  <c r="OL346" i="7" s="1"/>
  <c r="ON165" i="7"/>
  <c r="ON297" i="7"/>
  <c r="OO240" i="7"/>
  <c r="OK240" i="7" s="1"/>
  <c r="OL240" i="7" s="1"/>
  <c r="OM38" i="7"/>
  <c r="OO422" i="7"/>
  <c r="OK422" i="7" s="1"/>
  <c r="OL422" i="7" s="1"/>
  <c r="OM83" i="7"/>
  <c r="OO140" i="7"/>
  <c r="OK140" i="7" s="1"/>
  <c r="OL140" i="7" s="1"/>
  <c r="OM211" i="7"/>
  <c r="OM117" i="7"/>
  <c r="OO85" i="7"/>
  <c r="OK85" i="7" s="1"/>
  <c r="OL85" i="7" s="1"/>
  <c r="OO66" i="7"/>
  <c r="OK66" i="7" s="1"/>
  <c r="OL66" i="7" s="1"/>
  <c r="ON273" i="7"/>
  <c r="OM377" i="7"/>
  <c r="OM321" i="7"/>
  <c r="OO394" i="7"/>
  <c r="OK394" i="7" s="1"/>
  <c r="OL394" i="7" s="1"/>
  <c r="OM128" i="7"/>
  <c r="OM329" i="7"/>
  <c r="ON58" i="7"/>
  <c r="ON90" i="7"/>
  <c r="ON389" i="7"/>
  <c r="ON41" i="7"/>
  <c r="OM92" i="7"/>
  <c r="OO181" i="7"/>
  <c r="OK181" i="7" s="1"/>
  <c r="OL181" i="7" s="1"/>
  <c r="OM71" i="7"/>
  <c r="OO77" i="7"/>
  <c r="OK77" i="7" s="1"/>
  <c r="OL77" i="7" s="1"/>
  <c r="ON411" i="7"/>
  <c r="OO262" i="7"/>
  <c r="OK262" i="7" s="1"/>
  <c r="OL262" i="7" s="1"/>
  <c r="OO370" i="7"/>
  <c r="OK370" i="7" s="1"/>
  <c r="OL370" i="7" s="1"/>
  <c r="OO125" i="7"/>
  <c r="OK125" i="7" s="1"/>
  <c r="OL125" i="7" s="1"/>
  <c r="ON137" i="7"/>
  <c r="OM176" i="7"/>
  <c r="OO30" i="7"/>
  <c r="OK30" i="7" s="1"/>
  <c r="OM255" i="7"/>
  <c r="OO49" i="7"/>
  <c r="OK49" i="7" s="1"/>
  <c r="OL49" i="7" s="1"/>
  <c r="OM260" i="7"/>
  <c r="ON422" i="7"/>
  <c r="ON322" i="7"/>
  <c r="ON155" i="7"/>
  <c r="ON195" i="7"/>
  <c r="OO143" i="7"/>
  <c r="OK143" i="7" s="1"/>
  <c r="OL143" i="7" s="1"/>
  <c r="OM327" i="7"/>
  <c r="OM351" i="7"/>
  <c r="ON239" i="7"/>
  <c r="ON173" i="7"/>
  <c r="OM287" i="7"/>
  <c r="OO401" i="7"/>
  <c r="OK401" i="7" s="1"/>
  <c r="OL401" i="7" s="1"/>
  <c r="ON171" i="7"/>
  <c r="ON42" i="7"/>
  <c r="OO205" i="7"/>
  <c r="OK205" i="7" s="1"/>
  <c r="OL205" i="7" s="1"/>
  <c r="OO80" i="7"/>
  <c r="OK80" i="7" s="1"/>
  <c r="OL80" i="7" s="1"/>
  <c r="ON338" i="7"/>
  <c r="ON121" i="7"/>
  <c r="OM130" i="7"/>
  <c r="ON402" i="7"/>
  <c r="OO391" i="7"/>
  <c r="OK391" i="7" s="1"/>
  <c r="OL391" i="7" s="1"/>
  <c r="ON183" i="7"/>
  <c r="OM298" i="7"/>
  <c r="OO123" i="7"/>
  <c r="OK123" i="7" s="1"/>
  <c r="OL123" i="7" s="1"/>
  <c r="ON149" i="7"/>
  <c r="OM179" i="7"/>
  <c r="ON86" i="7"/>
  <c r="ON415" i="7"/>
  <c r="OM412" i="7"/>
  <c r="OO28" i="7"/>
  <c r="OK28" i="7" s="1"/>
  <c r="ON373" i="7"/>
  <c r="OO92" i="7"/>
  <c r="OK92" i="7" s="1"/>
  <c r="OL92" i="7" s="1"/>
  <c r="OM320" i="7"/>
  <c r="OO303" i="7"/>
  <c r="OK303" i="7" s="1"/>
  <c r="OL303" i="7" s="1"/>
  <c r="OM171" i="7"/>
  <c r="OO276" i="7"/>
  <c r="OK276" i="7" s="1"/>
  <c r="OL276" i="7" s="1"/>
  <c r="ON421" i="7"/>
  <c r="OO182" i="7"/>
  <c r="OK182" i="7" s="1"/>
  <c r="OL182" i="7" s="1"/>
  <c r="OO82" i="7"/>
  <c r="OK82" i="7" s="1"/>
  <c r="OL82" i="7" s="1"/>
  <c r="ON258" i="7"/>
  <c r="OO189" i="7"/>
  <c r="OK189" i="7" s="1"/>
  <c r="OL189" i="7" s="1"/>
  <c r="OM169" i="7"/>
  <c r="OO145" i="7"/>
  <c r="OK145" i="7" s="1"/>
  <c r="OL145" i="7" s="1"/>
  <c r="OM378" i="7"/>
  <c r="OM277" i="7"/>
  <c r="ON126" i="7"/>
  <c r="OM207" i="7"/>
  <c r="OM273" i="7"/>
  <c r="OO53" i="7"/>
  <c r="OK53" i="7" s="1"/>
  <c r="OL53" i="7" s="1"/>
  <c r="OM39" i="7"/>
  <c r="OO68" i="7"/>
  <c r="OK68" i="7" s="1"/>
  <c r="OL68" i="7" s="1"/>
  <c r="OO341" i="7"/>
  <c r="OK341" i="7" s="1"/>
  <c r="OL341" i="7" s="1"/>
  <c r="OM27" i="7"/>
  <c r="OO239" i="7"/>
  <c r="OK239" i="7" s="1"/>
  <c r="OL239" i="7" s="1"/>
  <c r="OO225" i="7"/>
  <c r="OK225" i="7" s="1"/>
  <c r="OL225" i="7" s="1"/>
  <c r="OO69" i="7"/>
  <c r="OK69" i="7" s="1"/>
  <c r="OL69" i="7" s="1"/>
  <c r="ON393" i="7"/>
  <c r="OO139" i="7"/>
  <c r="OK139" i="7" s="1"/>
  <c r="OL139" i="7" s="1"/>
  <c r="OM270" i="7"/>
  <c r="ON388" i="7"/>
  <c r="OM152" i="7"/>
  <c r="ON345" i="7"/>
  <c r="ON355" i="7"/>
  <c r="OM47" i="7"/>
  <c r="ON350" i="7"/>
  <c r="OO347" i="7"/>
  <c r="OK347" i="7" s="1"/>
  <c r="OL347" i="7" s="1"/>
  <c r="OO207" i="7"/>
  <c r="OK207" i="7" s="1"/>
  <c r="OL207" i="7" s="1"/>
  <c r="ON30" i="7"/>
  <c r="OM254" i="7"/>
  <c r="ON213" i="7"/>
  <c r="OO336" i="7"/>
  <c r="OK336" i="7" s="1"/>
  <c r="OL336" i="7" s="1"/>
  <c r="OO299" i="7"/>
  <c r="OK299" i="7" s="1"/>
  <c r="OL299" i="7" s="1"/>
  <c r="ON187" i="7"/>
  <c r="ON287" i="7"/>
  <c r="OO297" i="7"/>
  <c r="OK297" i="7" s="1"/>
  <c r="OL297" i="7" s="1"/>
  <c r="OM388" i="7"/>
  <c r="OM258" i="7"/>
  <c r="OM212" i="7"/>
  <c r="ON309" i="7"/>
  <c r="OO342" i="7"/>
  <c r="OK342" i="7" s="1"/>
  <c r="OL342" i="7" s="1"/>
  <c r="OO253" i="7"/>
  <c r="OK253" i="7" s="1"/>
  <c r="OL253" i="7" s="1"/>
  <c r="ON46" i="7"/>
  <c r="ON113" i="7"/>
  <c r="OO285" i="7"/>
  <c r="OK285" i="7" s="1"/>
  <c r="OL285" i="7" s="1"/>
  <c r="OM125" i="7"/>
  <c r="OO361" i="7"/>
  <c r="OK361" i="7" s="1"/>
  <c r="OL361" i="7" s="1"/>
  <c r="OM391" i="7"/>
  <c r="OO256" i="7"/>
  <c r="OK256" i="7" s="1"/>
  <c r="OL256" i="7" s="1"/>
  <c r="ON71" i="7"/>
  <c r="ON218" i="7"/>
  <c r="OM401" i="7"/>
  <c r="ON340" i="7"/>
  <c r="OO122" i="7"/>
  <c r="OK122" i="7" s="1"/>
  <c r="OL122" i="7" s="1"/>
  <c r="ON383" i="7"/>
  <c r="OO138" i="7"/>
  <c r="OK138" i="7" s="1"/>
  <c r="OL138" i="7" s="1"/>
  <c r="OO343" i="7"/>
  <c r="OK343" i="7" s="1"/>
  <c r="OL343" i="7" s="1"/>
  <c r="OM366" i="7"/>
  <c r="OO284" i="7"/>
  <c r="OK284" i="7" s="1"/>
  <c r="OL284" i="7" s="1"/>
  <c r="OM325" i="7"/>
  <c r="ON344" i="7"/>
  <c r="OO58" i="7"/>
  <c r="OK58" i="7" s="1"/>
  <c r="OL58" i="7" s="1"/>
  <c r="OM33" i="7"/>
  <c r="ON96" i="7"/>
  <c r="ON262" i="7"/>
  <c r="OM177" i="7"/>
  <c r="ON80" i="7"/>
  <c r="OO146" i="7"/>
  <c r="OK146" i="7" s="1"/>
  <c r="OL146" i="7" s="1"/>
  <c r="OM58" i="7"/>
  <c r="OO355" i="7"/>
  <c r="OK355" i="7" s="1"/>
  <c r="OL355" i="7" s="1"/>
  <c r="ON130" i="7"/>
  <c r="OO111" i="7"/>
  <c r="OK111" i="7" s="1"/>
  <c r="OL111" i="7" s="1"/>
  <c r="ON47" i="7"/>
  <c r="ON319" i="7"/>
  <c r="OM240" i="7"/>
  <c r="OO298" i="7"/>
  <c r="OK298" i="7" s="1"/>
  <c r="OL298" i="7" s="1"/>
  <c r="OO33" i="7"/>
  <c r="OK33" i="7" s="1"/>
  <c r="OL33" i="7" s="1"/>
  <c r="OO115" i="7"/>
  <c r="OK115" i="7" s="1"/>
  <c r="OL115" i="7" s="1"/>
  <c r="ON207" i="7"/>
  <c r="OM198" i="7"/>
  <c r="ON34" i="7"/>
  <c r="ON394" i="7"/>
  <c r="OO403" i="7"/>
  <c r="OK403" i="7" s="1"/>
  <c r="OL403" i="7" s="1"/>
  <c r="OM342" i="7"/>
  <c r="ON186" i="7"/>
  <c r="OO425" i="7"/>
  <c r="OK425" i="7" s="1"/>
  <c r="OL425" i="7" s="1"/>
  <c r="OM275" i="7"/>
  <c r="ON134" i="7"/>
  <c r="OO186" i="7"/>
  <c r="OK186" i="7" s="1"/>
  <c r="OL186" i="7" s="1"/>
  <c r="ON164" i="7"/>
  <c r="OM219" i="7"/>
  <c r="OM316" i="7"/>
  <c r="OO302" i="7"/>
  <c r="OK302" i="7" s="1"/>
  <c r="OL302" i="7" s="1"/>
  <c r="ON267" i="7"/>
  <c r="ON78" i="7"/>
  <c r="OO371" i="7"/>
  <c r="OK371" i="7" s="1"/>
  <c r="OL371" i="7" s="1"/>
  <c r="OM291" i="7"/>
  <c r="OM69" i="7"/>
  <c r="ON142" i="7"/>
  <c r="OO60" i="7"/>
  <c r="OK60" i="7" s="1"/>
  <c r="OL60" i="7" s="1"/>
  <c r="OO131" i="7"/>
  <c r="OK131" i="7" s="1"/>
  <c r="OL131" i="7" s="1"/>
  <c r="OO170" i="7"/>
  <c r="OK170" i="7" s="1"/>
  <c r="OL170" i="7" s="1"/>
  <c r="OM62" i="7"/>
  <c r="OO309" i="7"/>
  <c r="OK309" i="7" s="1"/>
  <c r="OL309" i="7" s="1"/>
  <c r="ON101" i="7"/>
  <c r="OO202" i="7"/>
  <c r="OK202" i="7" s="1"/>
  <c r="OL202" i="7" s="1"/>
  <c r="ON347" i="7"/>
  <c r="OM416" i="7"/>
  <c r="OO141" i="7"/>
  <c r="OK141" i="7" s="1"/>
  <c r="OL141" i="7" s="1"/>
  <c r="OO381" i="7"/>
  <c r="OK381" i="7" s="1"/>
  <c r="OL381" i="7" s="1"/>
  <c r="OO168" i="7"/>
  <c r="OK168" i="7" s="1"/>
  <c r="OL168" i="7" s="1"/>
  <c r="OM91" i="7"/>
  <c r="ON141" i="7"/>
  <c r="OM173" i="7"/>
  <c r="OM116" i="7"/>
  <c r="ON252" i="7"/>
  <c r="OM345" i="7"/>
  <c r="OM301" i="7"/>
  <c r="OM174" i="7"/>
  <c r="OO245" i="7"/>
  <c r="OK245" i="7" s="1"/>
  <c r="OL245" i="7" s="1"/>
  <c r="ON318" i="7"/>
  <c r="OM191" i="7"/>
  <c r="OO304" i="7"/>
  <c r="OK304" i="7" s="1"/>
  <c r="OL304" i="7" s="1"/>
  <c r="OO260" i="7"/>
  <c r="OK260" i="7" s="1"/>
  <c r="OL260" i="7" s="1"/>
  <c r="ON112" i="7"/>
  <c r="OM408" i="7"/>
  <c r="OM126" i="7"/>
  <c r="OM418" i="7"/>
  <c r="OO41" i="7"/>
  <c r="OK41" i="7" s="1"/>
  <c r="OL41" i="7" s="1"/>
  <c r="OM56" i="7"/>
  <c r="OO379" i="7"/>
  <c r="OK379" i="7" s="1"/>
  <c r="OL379" i="7" s="1"/>
  <c r="OM375" i="7"/>
  <c r="ON166" i="7"/>
  <c r="OM386" i="7"/>
  <c r="OO291" i="7"/>
  <c r="OK291" i="7" s="1"/>
  <c r="OL291" i="7" s="1"/>
  <c r="OO37" i="7"/>
  <c r="OK37" i="7" s="1"/>
  <c r="OL37" i="7" s="1"/>
  <c r="OM328" i="7"/>
  <c r="OO387" i="7"/>
  <c r="OK387" i="7" s="1"/>
  <c r="OL387" i="7" s="1"/>
  <c r="OO114" i="7"/>
  <c r="OK114" i="7" s="1"/>
  <c r="OL114" i="7" s="1"/>
  <c r="OM390" i="7"/>
  <c r="ON268" i="7"/>
  <c r="ON57" i="7"/>
  <c r="OM334" i="7"/>
  <c r="ON364" i="7"/>
  <c r="OO79" i="7"/>
  <c r="OK79" i="7" s="1"/>
  <c r="OL79" i="7" s="1"/>
  <c r="ON358" i="7"/>
  <c r="ON386" i="7"/>
  <c r="OM79" i="7"/>
  <c r="ON286" i="7"/>
  <c r="OM411" i="7"/>
  <c r="OM41" i="7"/>
  <c r="OM228" i="7"/>
  <c r="OM88" i="7"/>
  <c r="ON40" i="7"/>
  <c r="OM46" i="7"/>
  <c r="ON237" i="7"/>
  <c r="OO195" i="7"/>
  <c r="OK195" i="7" s="1"/>
  <c r="OL195" i="7" s="1"/>
  <c r="ON302" i="7"/>
  <c r="OM196" i="7"/>
  <c r="ON334" i="7"/>
  <c r="ON125" i="7"/>
  <c r="OO171" i="7"/>
  <c r="OK171" i="7" s="1"/>
  <c r="OL171" i="7" s="1"/>
  <c r="ON204" i="7"/>
  <c r="ON197" i="7"/>
  <c r="OO163" i="7"/>
  <c r="OK163" i="7" s="1"/>
  <c r="OL163" i="7" s="1"/>
  <c r="OM363" i="7"/>
  <c r="OM142" i="7"/>
  <c r="ON339" i="7"/>
  <c r="OO249" i="7"/>
  <c r="OK249" i="7" s="1"/>
  <c r="OL249" i="7" s="1"/>
  <c r="OO55" i="7"/>
  <c r="OK55" i="7" s="1"/>
  <c r="OL55" i="7" s="1"/>
  <c r="OM394" i="7"/>
  <c r="OM392" i="7"/>
  <c r="OM248" i="7"/>
  <c r="ON167" i="7"/>
  <c r="ON398" i="7"/>
  <c r="OM379" i="7"/>
  <c r="OM75" i="7"/>
  <c r="OO234" i="7"/>
  <c r="OK234" i="7" s="1"/>
  <c r="OL234" i="7" s="1"/>
  <c r="OM101" i="7"/>
  <c r="OM405" i="7"/>
  <c r="OO226" i="7"/>
  <c r="OK226" i="7" s="1"/>
  <c r="OL226" i="7" s="1"/>
  <c r="OM82" i="7"/>
  <c r="ON148" i="7"/>
  <c r="OO365" i="7"/>
  <c r="OK365" i="7" s="1"/>
  <c r="OL365" i="7" s="1"/>
  <c r="ON382" i="7"/>
  <c r="ON228" i="7"/>
  <c r="ON314" i="7"/>
  <c r="OM89" i="7"/>
  <c r="OO255" i="7"/>
  <c r="OK255" i="7" s="1"/>
  <c r="OL255" i="7" s="1"/>
  <c r="OO301" i="7"/>
  <c r="OK301" i="7" s="1"/>
  <c r="OL301" i="7" s="1"/>
  <c r="OM151" i="7"/>
  <c r="OO214" i="7"/>
  <c r="OK214" i="7" s="1"/>
  <c r="OL214" i="7" s="1"/>
  <c r="ON114" i="7"/>
  <c r="ON331" i="7"/>
  <c r="OO294" i="7"/>
  <c r="OK294" i="7" s="1"/>
  <c r="OL294" i="7" s="1"/>
  <c r="ON251" i="7"/>
  <c r="ON330" i="7"/>
  <c r="ON123" i="7"/>
  <c r="ON299" i="7"/>
  <c r="OM312" i="7"/>
  <c r="ON177" i="7"/>
  <c r="OO84" i="7"/>
  <c r="OK84" i="7" s="1"/>
  <c r="OL84" i="7" s="1"/>
  <c r="OO64" i="7"/>
  <c r="OK64" i="7" s="1"/>
  <c r="OL64" i="7" s="1"/>
  <c r="ON109" i="7"/>
  <c r="ON196" i="7"/>
  <c r="OO349" i="7"/>
  <c r="OK349" i="7" s="1"/>
  <c r="OL349" i="7" s="1"/>
  <c r="OO183" i="7"/>
  <c r="OK183" i="7" s="1"/>
  <c r="OL183" i="7" s="1"/>
  <c r="OO292" i="7"/>
  <c r="OK292" i="7" s="1"/>
  <c r="OL292" i="7" s="1"/>
  <c r="OO295" i="7"/>
  <c r="OK295" i="7" s="1"/>
  <c r="OL295" i="7" s="1"/>
  <c r="OM139" i="7"/>
  <c r="OM107" i="7"/>
  <c r="ON92" i="7"/>
  <c r="OO224" i="7"/>
  <c r="OK224" i="7" s="1"/>
  <c r="OL224" i="7" s="1"/>
  <c r="OO325" i="7"/>
  <c r="OK325" i="7" s="1"/>
  <c r="OL325" i="7" s="1"/>
  <c r="OO188" i="7"/>
  <c r="OK188" i="7" s="1"/>
  <c r="OL188" i="7" s="1"/>
  <c r="OO206" i="7"/>
  <c r="OK206" i="7" s="1"/>
  <c r="OL206" i="7" s="1"/>
  <c r="OO47" i="7"/>
  <c r="OK47" i="7" s="1"/>
  <c r="OL47" i="7" s="1"/>
  <c r="OM113" i="7"/>
  <c r="ON256" i="7"/>
  <c r="ON74" i="7"/>
  <c r="ON369" i="7"/>
  <c r="ON365" i="7"/>
  <c r="OO135" i="7"/>
  <c r="OK135" i="7" s="1"/>
  <c r="OL135" i="7" s="1"/>
  <c r="OM374" i="7"/>
  <c r="OM288" i="7"/>
  <c r="OO121" i="7"/>
  <c r="OK121" i="7" s="1"/>
  <c r="OL121" i="7" s="1"/>
  <c r="ON376" i="7"/>
  <c r="ON153" i="7"/>
  <c r="OM349" i="7"/>
  <c r="OO217" i="7"/>
  <c r="OK217" i="7" s="1"/>
  <c r="OL217" i="7" s="1"/>
  <c r="OM229" i="7"/>
  <c r="ON94" i="7"/>
  <c r="OM310" i="7"/>
  <c r="ON49" i="7"/>
  <c r="ON143" i="7"/>
  <c r="OO129" i="7"/>
  <c r="OK129" i="7" s="1"/>
  <c r="OL129" i="7" s="1"/>
  <c r="OO45" i="7"/>
  <c r="OK45" i="7" s="1"/>
  <c r="OL45" i="7" s="1"/>
  <c r="OO99" i="7"/>
  <c r="OK99" i="7" s="1"/>
  <c r="OL99" i="7" s="1"/>
  <c r="ON103" i="7"/>
  <c r="OO165" i="7"/>
  <c r="OK165" i="7" s="1"/>
  <c r="OL165" i="7" s="1"/>
  <c r="OM323" i="7"/>
  <c r="ON107" i="7"/>
  <c r="OM236" i="7"/>
  <c r="OI1" i="7"/>
  <c r="OO216" i="7"/>
  <c r="OK216" i="7" s="1"/>
  <c r="OL216" i="7" s="1"/>
  <c r="ON300" i="7"/>
  <c r="ON118" i="7"/>
  <c r="ON424" i="7"/>
  <c r="OO271" i="7"/>
  <c r="OK271" i="7" s="1"/>
  <c r="OL271" i="7" s="1"/>
  <c r="ON301" i="7"/>
  <c r="OM28" i="7"/>
  <c r="OM238" i="7"/>
  <c r="OO352" i="7"/>
  <c r="OK352" i="7" s="1"/>
  <c r="OL352" i="7" s="1"/>
  <c r="OO310" i="7"/>
  <c r="OK310" i="7" s="1"/>
  <c r="OL310" i="7" s="1"/>
  <c r="ON294" i="7"/>
  <c r="OO164" i="7"/>
  <c r="OK164" i="7" s="1"/>
  <c r="OL164" i="7" s="1"/>
  <c r="OM170" i="7"/>
  <c r="OO199" i="7"/>
  <c r="OK199" i="7" s="1"/>
  <c r="OL199" i="7" s="1"/>
  <c r="ON95" i="7"/>
  <c r="ON395" i="7"/>
  <c r="OM106" i="7"/>
  <c r="OO244" i="7"/>
  <c r="OK244" i="7" s="1"/>
  <c r="OL244" i="7" s="1"/>
  <c r="OO104" i="7"/>
  <c r="OK104" i="7" s="1"/>
  <c r="OL104" i="7" s="1"/>
  <c r="OO389" i="7"/>
  <c r="OK389" i="7" s="1"/>
  <c r="OL389" i="7" s="1"/>
  <c r="OM195" i="7"/>
  <c r="ON132" i="7"/>
  <c r="OO319" i="7"/>
  <c r="OK319" i="7" s="1"/>
  <c r="OL319" i="7" s="1"/>
  <c r="OM322" i="7"/>
  <c r="OO409" i="7"/>
  <c r="OK409" i="7" s="1"/>
  <c r="OL409" i="7" s="1"/>
  <c r="ON200" i="7"/>
  <c r="ON111" i="7"/>
  <c r="OO283" i="7"/>
  <c r="OK283" i="7" s="1"/>
  <c r="OL283" i="7" s="1"/>
  <c r="OM34" i="7"/>
  <c r="OM87" i="7"/>
  <c r="ON360" i="7"/>
  <c r="OO335" i="7"/>
  <c r="OK335" i="7" s="1"/>
  <c r="OL335" i="7" s="1"/>
  <c r="ON377" i="7"/>
  <c r="ON51" i="7"/>
  <c r="ON234" i="7"/>
  <c r="ON313" i="7"/>
  <c r="OM68" i="7"/>
  <c r="OM367" i="7"/>
  <c r="OM206" i="7"/>
  <c r="OO59" i="7"/>
  <c r="OK59" i="7" s="1"/>
  <c r="OL59" i="7" s="1"/>
  <c r="OM78" i="7"/>
  <c r="OO218" i="7"/>
  <c r="OK218" i="7" s="1"/>
  <c r="OL218" i="7" s="1"/>
  <c r="ON160" i="7"/>
  <c r="ON352" i="7"/>
  <c r="OM98" i="7"/>
  <c r="OM361" i="7"/>
  <c r="ON280" i="7"/>
  <c r="OM167" i="7"/>
  <c r="ON185" i="7"/>
  <c r="ON327" i="7"/>
  <c r="OO38" i="7"/>
  <c r="OK38" i="7" s="1"/>
  <c r="OL38" i="7" s="1"/>
  <c r="ON161" i="7"/>
  <c r="OM72" i="7"/>
  <c r="OM318" i="7"/>
  <c r="OM244" i="7"/>
  <c r="ON284" i="7"/>
  <c r="OO201" i="7"/>
  <c r="OK201" i="7" s="1"/>
  <c r="OL201" i="7" s="1"/>
  <c r="OO419" i="7"/>
  <c r="OK419" i="7" s="1"/>
  <c r="OL419" i="7" s="1"/>
  <c r="ON246" i="7"/>
  <c r="ON363" i="7"/>
  <c r="ON306" i="7"/>
  <c r="ON381" i="7"/>
  <c r="OM114" i="7"/>
  <c r="OM231" i="7"/>
  <c r="ON305" i="7"/>
  <c r="ON84" i="7"/>
  <c r="OO91" i="7"/>
  <c r="OK91" i="7" s="1"/>
  <c r="OL91" i="7" s="1"/>
  <c r="OO300" i="7"/>
  <c r="OK300" i="7" s="1"/>
  <c r="OL300" i="7" s="1"/>
  <c r="ON53" i="7"/>
  <c r="OM319" i="7"/>
  <c r="OO369" i="7"/>
  <c r="OK369" i="7" s="1"/>
  <c r="OL369" i="7" s="1"/>
  <c r="ON269" i="7"/>
  <c r="OO289" i="7"/>
  <c r="OK289" i="7" s="1"/>
  <c r="OL289" i="7" s="1"/>
  <c r="OM337" i="7"/>
  <c r="ON307" i="7"/>
  <c r="OM90" i="7"/>
  <c r="OO152" i="7"/>
  <c r="OK152" i="7" s="1"/>
  <c r="OL152" i="7" s="1"/>
  <c r="OO75" i="7"/>
  <c r="OK75" i="7" s="1"/>
  <c r="OL75" i="7" s="1"/>
  <c r="OO254" i="7"/>
  <c r="OK254" i="7" s="1"/>
  <c r="OL254" i="7" s="1"/>
  <c r="OM204" i="7"/>
  <c r="OO161" i="7"/>
  <c r="OK161" i="7" s="1"/>
  <c r="OL161" i="7" s="1"/>
  <c r="OM245" i="7"/>
  <c r="OO270" i="7"/>
  <c r="OK270" i="7" s="1"/>
  <c r="OL270" i="7" s="1"/>
  <c r="ON56" i="7"/>
  <c r="OO93" i="7"/>
  <c r="OK93" i="7" s="1"/>
  <c r="OL93" i="7" s="1"/>
  <c r="ON243" i="7"/>
  <c r="ON311" i="7"/>
  <c r="ON289" i="7"/>
  <c r="OO252" i="7"/>
  <c r="OK252" i="7" s="1"/>
  <c r="OL252" i="7" s="1"/>
  <c r="ON366" i="7"/>
  <c r="OO348" i="7"/>
  <c r="OK348" i="7" s="1"/>
  <c r="OL348" i="7" s="1"/>
  <c r="OM257" i="7"/>
  <c r="OM381" i="7"/>
  <c r="OO377" i="7"/>
  <c r="OK377" i="7" s="1"/>
  <c r="OL377" i="7" s="1"/>
  <c r="OM149" i="7"/>
  <c r="OM233" i="7"/>
  <c r="ON370" i="7"/>
  <c r="ON426" i="7"/>
  <c r="OO110" i="7"/>
  <c r="OK110" i="7" s="1"/>
  <c r="OL110" i="7" s="1"/>
  <c r="ON212" i="7"/>
  <c r="ON146" i="7"/>
  <c r="OM111" i="7"/>
  <c r="ON244" i="7"/>
  <c r="OM76" i="7"/>
  <c r="ON423" i="7"/>
  <c r="OO376" i="7"/>
  <c r="OK376" i="7" s="1"/>
  <c r="OL376" i="7" s="1"/>
  <c r="ON235" i="7"/>
  <c r="OO356" i="7"/>
  <c r="OK356" i="7" s="1"/>
  <c r="OL356" i="7" s="1"/>
  <c r="OO246" i="7"/>
  <c r="OK246" i="7" s="1"/>
  <c r="OL246" i="7" s="1"/>
  <c r="OO117" i="7"/>
  <c r="OK117" i="7" s="1"/>
  <c r="OL117" i="7" s="1"/>
  <c r="OM222" i="7"/>
  <c r="OO345" i="7"/>
  <c r="OK345" i="7" s="1"/>
  <c r="OL345" i="7" s="1"/>
  <c r="OO97" i="7"/>
  <c r="OK97" i="7" s="1"/>
  <c r="OL97" i="7" s="1"/>
  <c r="OM214" i="7"/>
  <c r="ON253" i="7"/>
  <c r="OM256" i="7"/>
  <c r="OO126" i="7"/>
  <c r="OK126" i="7" s="1"/>
  <c r="OL126" i="7" s="1"/>
  <c r="OM424" i="7"/>
  <c r="OO32" i="7"/>
  <c r="OK32" i="7" s="1"/>
  <c r="ON43" i="7"/>
  <c r="OO180" i="7"/>
  <c r="OK180" i="7" s="1"/>
  <c r="OL180" i="7" s="1"/>
  <c r="OM251" i="7"/>
  <c r="ON409" i="7"/>
  <c r="ON255" i="7"/>
  <c r="OO89" i="7"/>
  <c r="OK89" i="7" s="1"/>
  <c r="OL89" i="7" s="1"/>
  <c r="OO332" i="7"/>
  <c r="OK332" i="7" s="1"/>
  <c r="OL332" i="7" s="1"/>
  <c r="OO368" i="7"/>
  <c r="OK368" i="7" s="1"/>
  <c r="OL368" i="7" s="1"/>
  <c r="ON82" i="7"/>
  <c r="OO421" i="7"/>
  <c r="OK421" i="7" s="1"/>
  <c r="OL421" i="7" s="1"/>
  <c r="OM232" i="7"/>
  <c r="OO166" i="7"/>
  <c r="OK166" i="7" s="1"/>
  <c r="OL166" i="7" s="1"/>
  <c r="ON264" i="7"/>
  <c r="OM339" i="7"/>
  <c r="ON194" i="7"/>
  <c r="ON79" i="7"/>
  <c r="ON182" i="7"/>
  <c r="ON315" i="7"/>
  <c r="ON122" i="7"/>
  <c r="OO177" i="7"/>
  <c r="OK177" i="7" s="1"/>
  <c r="OL177" i="7" s="1"/>
  <c r="ON391" i="7"/>
  <c r="ON115" i="7"/>
  <c r="ON168" i="7"/>
  <c r="ON68" i="7"/>
  <c r="OO128" i="7"/>
  <c r="OK128" i="7" s="1"/>
  <c r="OL128" i="7" s="1"/>
  <c r="OM209" i="7"/>
  <c r="OM383" i="7"/>
  <c r="OM168" i="7"/>
  <c r="ON119" i="7"/>
  <c r="OO232" i="7"/>
  <c r="OK232" i="7" s="1"/>
  <c r="OL232" i="7" s="1"/>
  <c r="ON178" i="7"/>
  <c r="OM348" i="7"/>
  <c r="ON209" i="7"/>
  <c r="OM44" i="7"/>
  <c r="OM315" i="7"/>
  <c r="OO360" i="7"/>
  <c r="OK360" i="7" s="1"/>
  <c r="OL360" i="7" s="1"/>
  <c r="OO398" i="7"/>
  <c r="OK398" i="7" s="1"/>
  <c r="OL398" i="7" s="1"/>
  <c r="OM247" i="7"/>
  <c r="OO296" i="7"/>
  <c r="OK296" i="7" s="1"/>
  <c r="OL296" i="7" s="1"/>
  <c r="OM216" i="7"/>
  <c r="OM360" i="7"/>
  <c r="OM395" i="7"/>
  <c r="OO90" i="7"/>
  <c r="OK90" i="7" s="1"/>
  <c r="OL90" i="7" s="1"/>
  <c r="OM406" i="7"/>
  <c r="OO417" i="7"/>
  <c r="OK417" i="7" s="1"/>
  <c r="OL417" i="7" s="1"/>
  <c r="OO408" i="7"/>
  <c r="OK408" i="7" s="1"/>
  <c r="OL408" i="7" s="1"/>
  <c r="ON231" i="7"/>
  <c r="OM324" i="7"/>
  <c r="OM333" i="7"/>
  <c r="OO307" i="7"/>
  <c r="OK307" i="7" s="1"/>
  <c r="OL307" i="7" s="1"/>
  <c r="OM371" i="7"/>
  <c r="ON416" i="7"/>
  <c r="ON144" i="7"/>
  <c r="OM423" i="7"/>
  <c r="ON232" i="7"/>
  <c r="ON120" i="7"/>
  <c r="ON223" i="7"/>
  <c r="OM119" i="7"/>
  <c r="ON226" i="7"/>
  <c r="OO305" i="7"/>
  <c r="OK305" i="7" s="1"/>
  <c r="OL305" i="7" s="1"/>
  <c r="OM95" i="7"/>
  <c r="OO46" i="7"/>
  <c r="OK46" i="7" s="1"/>
  <c r="OL46" i="7" s="1"/>
  <c r="OM303" i="7"/>
  <c r="ON329" i="7"/>
  <c r="OM407" i="7"/>
  <c r="OO353" i="7"/>
  <c r="OK353" i="7" s="1"/>
  <c r="OL353" i="7" s="1"/>
  <c r="ON400" i="7"/>
  <c r="OM190" i="7"/>
  <c r="OM369" i="7"/>
  <c r="OO358" i="7"/>
  <c r="OK358" i="7" s="1"/>
  <c r="OL358" i="7" s="1"/>
  <c r="OM385" i="7"/>
  <c r="OO198" i="7"/>
  <c r="OK198" i="7" s="1"/>
  <c r="OL198" i="7" s="1"/>
  <c r="ON151" i="7"/>
  <c r="OO27" i="7"/>
  <c r="OK27" i="7" s="1"/>
  <c r="ON203" i="7"/>
  <c r="OO279" i="7"/>
  <c r="OK279" i="7" s="1"/>
  <c r="OL279" i="7" s="1"/>
  <c r="OM201" i="7"/>
  <c r="OM355" i="7"/>
  <c r="OO173" i="7"/>
  <c r="OK173" i="7" s="1"/>
  <c r="OL173" i="7" s="1"/>
  <c r="ON65" i="7"/>
  <c r="OM357" i="7"/>
  <c r="ON217" i="7"/>
  <c r="OM362" i="7"/>
  <c r="OM42" i="7"/>
  <c r="OO178" i="7"/>
  <c r="OK178" i="7" s="1"/>
  <c r="OL178" i="7" s="1"/>
  <c r="OM221" i="7"/>
  <c r="ON312" i="7"/>
  <c r="OO167" i="7"/>
  <c r="OK167" i="7" s="1"/>
  <c r="OL167" i="7" s="1"/>
  <c r="OO427" i="7"/>
  <c r="OK427" i="7" s="1"/>
  <c r="OL427" i="7" s="1"/>
  <c r="OM70" i="7"/>
  <c r="ON28" i="7"/>
  <c r="ON31" i="7"/>
  <c r="OM193" i="7"/>
  <c r="ON407" i="7"/>
  <c r="OO228" i="7"/>
  <c r="OK228" i="7" s="1"/>
  <c r="OL228" i="7" s="1"/>
  <c r="OO147" i="7"/>
  <c r="OK147" i="7" s="1"/>
  <c r="OL147" i="7" s="1"/>
  <c r="ON63" i="7"/>
  <c r="OM266" i="7"/>
  <c r="OM29" i="7"/>
  <c r="ON66" i="7"/>
  <c r="ON104" i="7"/>
  <c r="OM265" i="7"/>
  <c r="OO318" i="7"/>
  <c r="OK318" i="7" s="1"/>
  <c r="OL318" i="7" s="1"/>
  <c r="OM350" i="7"/>
  <c r="ON230" i="7"/>
  <c r="OM81" i="7"/>
  <c r="OO407" i="7"/>
  <c r="OK407" i="7" s="1"/>
  <c r="OL407" i="7" s="1"/>
  <c r="OO98" i="7"/>
  <c r="OK98" i="7" s="1"/>
  <c r="OL98" i="7" s="1"/>
  <c r="ON150" i="7"/>
  <c r="OO337" i="7"/>
  <c r="OK337" i="7" s="1"/>
  <c r="OL337" i="7" s="1"/>
  <c r="OM249" i="7"/>
  <c r="OO74" i="7"/>
  <c r="OK74" i="7" s="1"/>
  <c r="OL74" i="7" s="1"/>
  <c r="ON385" i="7"/>
  <c r="OM45" i="7"/>
  <c r="OO418" i="7"/>
  <c r="OK418" i="7" s="1"/>
  <c r="OL418" i="7" s="1"/>
  <c r="OO107" i="7"/>
  <c r="OK107" i="7" s="1"/>
  <c r="OL107" i="7" s="1"/>
  <c r="OM239" i="7"/>
  <c r="ON211" i="7"/>
  <c r="OM341" i="7"/>
  <c r="OO120" i="7"/>
  <c r="OK120" i="7" s="1"/>
  <c r="OL120" i="7" s="1"/>
  <c r="OO204" i="7"/>
  <c r="OK204" i="7" s="1"/>
  <c r="OL204" i="7" s="1"/>
  <c r="OM387" i="7"/>
  <c r="ON73" i="7"/>
  <c r="OM73" i="7"/>
  <c r="ON88" i="7"/>
  <c r="OO88" i="7"/>
  <c r="OK88" i="7" s="1"/>
  <c r="OL88" i="7" s="1"/>
  <c r="ON374" i="7"/>
  <c r="ON102" i="7"/>
  <c r="OO273" i="7"/>
  <c r="OK273" i="7" s="1"/>
  <c r="OL273" i="7" s="1"/>
  <c r="ON303" i="7"/>
  <c r="ON356" i="7"/>
  <c r="OM250" i="7"/>
  <c r="OO390" i="7"/>
  <c r="OK390" i="7" s="1"/>
  <c r="OL390" i="7" s="1"/>
  <c r="OM86" i="7"/>
  <c r="OO73" i="7"/>
  <c r="OK73" i="7" s="1"/>
  <c r="OL73" i="7" s="1"/>
  <c r="ON50" i="7"/>
  <c r="ON108" i="7"/>
  <c r="OM417" i="7"/>
  <c r="ON233" i="7"/>
  <c r="OM186" i="7"/>
  <c r="OM141" i="7"/>
  <c r="OM311" i="7"/>
  <c r="ON29" i="7"/>
  <c r="OO311" i="7"/>
  <c r="OK311" i="7" s="1"/>
  <c r="OL311" i="7" s="1"/>
  <c r="ON26" i="7"/>
  <c r="OM271" i="7"/>
  <c r="ON128" i="7"/>
  <c r="OO385" i="7"/>
  <c r="OK385" i="7" s="1"/>
  <c r="OL385" i="7" s="1"/>
  <c r="OM414" i="7"/>
  <c r="ON317" i="7"/>
  <c r="OO203" i="7"/>
  <c r="OK203" i="7" s="1"/>
  <c r="OL203" i="7" s="1"/>
  <c r="OO103" i="7"/>
  <c r="OK103" i="7" s="1"/>
  <c r="OL103" i="7" s="1"/>
  <c r="OO378" i="7"/>
  <c r="OK378" i="7" s="1"/>
  <c r="OL378" i="7" s="1"/>
  <c r="ON357" i="7"/>
  <c r="OO106" i="7"/>
  <c r="OK106" i="7" s="1"/>
  <c r="OL106" i="7" s="1"/>
  <c r="OM252" i="7"/>
  <c r="OM294" i="7"/>
  <c r="OO236" i="7"/>
  <c r="OK236" i="7" s="1"/>
  <c r="OL236" i="7" s="1"/>
  <c r="OO372" i="7"/>
  <c r="OK372" i="7" s="1"/>
  <c r="OL372" i="7" s="1"/>
  <c r="ON261" i="7"/>
  <c r="OO209" i="7"/>
  <c r="OK209" i="7" s="1"/>
  <c r="OL209" i="7" s="1"/>
  <c r="ON214" i="7"/>
  <c r="OM278" i="7"/>
  <c r="ON425" i="7"/>
  <c r="OO329" i="7"/>
  <c r="OK329" i="7" s="1"/>
  <c r="OL329" i="7" s="1"/>
  <c r="OM121" i="7"/>
  <c r="OM187" i="7"/>
  <c r="OO405" i="7"/>
  <c r="OK405" i="7" s="1"/>
  <c r="OL405" i="7" s="1"/>
  <c r="OO221" i="7"/>
  <c r="OK221" i="7" s="1"/>
  <c r="OL221" i="7" s="1"/>
  <c r="OO315" i="7"/>
  <c r="OK315" i="7" s="1"/>
  <c r="OL315" i="7" s="1"/>
  <c r="ON296" i="7"/>
  <c r="ON136" i="7"/>
  <c r="OM192" i="7"/>
  <c r="OO160" i="7"/>
  <c r="OK160" i="7" s="1"/>
  <c r="OL160" i="7" s="1"/>
  <c r="ON157" i="7"/>
  <c r="OM226" i="7"/>
  <c r="ON417" i="7"/>
  <c r="OM97" i="7"/>
  <c r="OM115" i="7"/>
  <c r="ON162" i="7"/>
  <c r="OO269" i="7"/>
  <c r="OK269" i="7" s="1"/>
  <c r="OL269" i="7" s="1"/>
  <c r="OO321" i="7"/>
  <c r="OK321" i="7" s="1"/>
  <c r="OL321" i="7" s="1"/>
  <c r="ON135" i="7"/>
  <c r="OO151" i="7"/>
  <c r="OK151" i="7" s="1"/>
  <c r="OL151" i="7" s="1"/>
  <c r="ON342" i="7"/>
  <c r="ON172" i="7"/>
  <c r="OM242" i="7"/>
  <c r="OM280" i="7"/>
  <c r="OM203" i="7"/>
  <c r="OM246" i="7"/>
  <c r="ON117" i="7"/>
  <c r="OM343" i="7"/>
  <c r="ON159" i="7"/>
  <c r="ON179" i="7"/>
  <c r="OO320" i="7"/>
  <c r="OK320" i="7" s="1"/>
  <c r="OL320" i="7" s="1"/>
  <c r="OM282" i="7"/>
  <c r="ON266" i="7"/>
  <c r="OO133" i="7"/>
  <c r="OK133" i="7" s="1"/>
  <c r="OL133" i="7" s="1"/>
  <c r="ON333" i="7"/>
  <c r="ON285" i="7"/>
  <c r="OO261" i="7"/>
  <c r="OK261" i="7" s="1"/>
  <c r="OL261" i="7" s="1"/>
  <c r="OO76" i="7"/>
  <c r="OK76" i="7" s="1"/>
  <c r="OL76" i="7" s="1"/>
  <c r="OM421" i="7"/>
  <c r="ON321" i="7"/>
  <c r="OM297" i="7"/>
  <c r="OO392" i="7"/>
  <c r="OK392" i="7" s="1"/>
  <c r="OL392" i="7" s="1"/>
  <c r="OM326" i="7"/>
  <c r="OO313" i="7"/>
  <c r="OK313" i="7" s="1"/>
  <c r="OL313" i="7" s="1"/>
  <c r="OM100" i="7"/>
  <c r="OO380" i="7"/>
  <c r="OK380" i="7" s="1"/>
  <c r="OL380" i="7" s="1"/>
  <c r="ON70" i="7"/>
  <c r="OM225" i="7"/>
  <c r="OO142" i="7"/>
  <c r="OK142" i="7" s="1"/>
  <c r="OL142" i="7" s="1"/>
  <c r="OO231" i="7"/>
  <c r="OK231" i="7" s="1"/>
  <c r="OL231" i="7" s="1"/>
  <c r="OM376" i="7"/>
  <c r="OM172" i="7"/>
  <c r="OM332" i="7"/>
  <c r="OM262" i="7"/>
  <c r="OO413" i="7"/>
  <c r="OK413" i="7" s="1"/>
  <c r="OL413" i="7" s="1"/>
  <c r="ON116" i="7"/>
  <c r="OM122" i="7"/>
  <c r="ON419" i="7"/>
  <c r="OO395" i="7"/>
  <c r="OK395" i="7" s="1"/>
  <c r="OL395" i="7" s="1"/>
  <c r="OO322" i="7"/>
  <c r="OK322" i="7" s="1"/>
  <c r="OL322" i="7" s="1"/>
  <c r="OM292" i="7"/>
  <c r="ON85" i="7"/>
  <c r="OM308" i="7"/>
  <c r="OO326" i="7"/>
  <c r="OK326" i="7" s="1"/>
  <c r="OL326" i="7" s="1"/>
  <c r="OO238" i="7"/>
  <c r="OK238" i="7" s="1"/>
  <c r="OL238" i="7" s="1"/>
  <c r="OM217" i="7"/>
  <c r="OO86" i="7"/>
  <c r="OK86" i="7" s="1"/>
  <c r="OL86" i="7" s="1"/>
  <c r="ON343" i="7"/>
  <c r="ON193" i="7"/>
  <c r="OM105" i="7"/>
  <c r="OO267" i="7"/>
  <c r="OK267" i="7" s="1"/>
  <c r="OL267" i="7" s="1"/>
  <c r="OM403" i="7"/>
  <c r="OO119" i="7"/>
  <c r="OK119" i="7" s="1"/>
  <c r="OL119" i="7" s="1"/>
  <c r="OM404" i="7"/>
  <c r="OO78" i="7"/>
  <c r="OK78" i="7" s="1"/>
  <c r="OL78" i="7" s="1"/>
  <c r="OM194" i="7"/>
  <c r="OO108" i="7"/>
  <c r="OK108" i="7" s="1"/>
  <c r="OL108" i="7" s="1"/>
  <c r="OM52" i="7"/>
  <c r="OO192" i="7"/>
  <c r="OK192" i="7" s="1"/>
  <c r="OL192" i="7" s="1"/>
  <c r="ON359" i="7"/>
  <c r="OO383" i="7"/>
  <c r="OK383" i="7" s="1"/>
  <c r="OL383" i="7" s="1"/>
  <c r="ON406" i="7"/>
  <c r="OO366" i="7"/>
  <c r="OK366" i="7" s="1"/>
  <c r="OL366" i="7" s="1"/>
  <c r="OM144" i="7"/>
  <c r="OM336" i="7"/>
  <c r="OO220" i="7"/>
  <c r="OK220" i="7" s="1"/>
  <c r="OL220" i="7" s="1"/>
  <c r="ON59" i="7"/>
  <c r="OM96" i="7"/>
  <c r="OO136" i="7"/>
  <c r="OK136" i="7" s="1"/>
  <c r="OL136" i="7" s="1"/>
  <c r="ON89" i="7"/>
  <c r="OM60" i="7"/>
  <c r="OM182" i="7"/>
  <c r="OM93" i="7"/>
  <c r="ON44" i="7"/>
  <c r="OM32" i="7"/>
  <c r="OM317" i="7"/>
  <c r="ON248" i="7"/>
  <c r="ON93" i="7"/>
  <c r="ON133" i="7"/>
  <c r="OM110" i="7"/>
  <c r="OM129" i="7"/>
  <c r="ON410" i="7"/>
  <c r="ON263" i="7"/>
  <c r="OM134" i="7"/>
  <c r="OM127" i="7"/>
  <c r="ON52" i="7"/>
  <c r="OM261" i="7"/>
  <c r="OO43" i="7"/>
  <c r="OK43" i="7" s="1"/>
  <c r="OL43" i="7" s="1"/>
  <c r="ON180" i="7"/>
  <c r="ON272" i="7"/>
  <c r="OO26" i="7"/>
  <c r="OK26" i="7" s="1"/>
  <c r="OM413" i="7"/>
  <c r="OO282" i="7"/>
  <c r="OK282" i="7" s="1"/>
  <c r="OL282" i="7" s="1"/>
  <c r="OM55" i="7"/>
  <c r="ON221" i="7"/>
  <c r="OO67" i="7"/>
  <c r="OK67" i="7" s="1"/>
  <c r="OL67" i="7" s="1"/>
  <c r="OO219" i="7"/>
  <c r="OK219" i="7" s="1"/>
  <c r="OL219" i="7" s="1"/>
  <c r="OO62" i="7"/>
  <c r="OK62" i="7" s="1"/>
  <c r="OL62" i="7" s="1"/>
  <c r="OM40" i="7"/>
  <c r="ON190" i="7"/>
  <c r="ON36" i="7"/>
  <c r="OM384" i="7"/>
  <c r="ON61" i="7"/>
  <c r="OO51" i="7"/>
  <c r="OK51" i="7" s="1"/>
  <c r="OL51" i="7" s="1"/>
  <c r="OM352" i="7"/>
  <c r="OO308" i="7"/>
  <c r="OK308" i="7" s="1"/>
  <c r="OL308" i="7" s="1"/>
  <c r="OO61" i="7"/>
  <c r="OK61" i="7" s="1"/>
  <c r="OL61" i="7" s="1"/>
  <c r="ON408" i="7"/>
  <c r="OM284" i="7"/>
  <c r="OO223" i="7"/>
  <c r="OK223" i="7" s="1"/>
  <c r="OL223" i="7" s="1"/>
  <c r="ON282" i="7"/>
  <c r="OM199" i="7"/>
  <c r="ON87" i="7"/>
  <c r="OO54" i="7"/>
  <c r="OK54" i="7" s="1"/>
  <c r="OL54" i="7" s="1"/>
  <c r="ON361" i="7"/>
  <c r="OM420" i="7"/>
  <c r="OO212" i="7"/>
  <c r="OK212" i="7" s="1"/>
  <c r="OL212" i="7" s="1"/>
  <c r="OM396" i="7"/>
  <c r="OM382" i="7"/>
  <c r="ON188" i="7"/>
  <c r="OO399" i="7"/>
  <c r="OK399" i="7" s="1"/>
  <c r="OL399" i="7" s="1"/>
  <c r="OO191" i="7"/>
  <c r="OK191" i="7" s="1"/>
  <c r="OL191" i="7" s="1"/>
  <c r="OM51" i="7"/>
  <c r="OO357" i="7"/>
  <c r="OK357" i="7" s="1"/>
  <c r="OL357" i="7" s="1"/>
  <c r="ON427" i="7"/>
  <c r="OM180" i="7"/>
  <c r="ON320" i="7"/>
  <c r="OM368" i="7"/>
  <c r="OM136" i="7"/>
  <c r="OM215" i="7"/>
  <c r="OM61" i="7"/>
  <c r="OO334" i="7"/>
  <c r="OK334" i="7" s="1"/>
  <c r="OL334" i="7" s="1"/>
  <c r="OM200" i="7"/>
  <c r="ON202" i="7"/>
  <c r="OM410" i="7"/>
  <c r="OO412" i="7"/>
  <c r="OK412" i="7" s="1"/>
  <c r="OL412" i="7" s="1"/>
  <c r="OM166" i="7"/>
  <c r="OO235" i="7"/>
  <c r="OK235" i="7" s="1"/>
  <c r="OL235" i="7" s="1"/>
  <c r="ON324" i="7"/>
  <c r="OM132" i="7"/>
  <c r="ON208" i="7"/>
  <c r="OO424" i="7"/>
  <c r="OK424" i="7" s="1"/>
  <c r="OL424" i="7" s="1"/>
  <c r="ON201" i="7"/>
  <c r="ON39" i="7"/>
  <c r="ON206" i="7"/>
  <c r="ON348" i="7"/>
  <c r="OM427" i="7"/>
  <c r="ON140" i="7"/>
  <c r="OO102" i="7"/>
  <c r="OK102" i="7" s="1"/>
  <c r="OL102" i="7" s="1"/>
  <c r="OO333" i="7"/>
  <c r="OK333" i="7" s="1"/>
  <c r="OL333" i="7" s="1"/>
  <c r="ON397" i="7"/>
  <c r="ON37" i="7"/>
  <c r="OM131" i="7"/>
  <c r="ON371" i="7"/>
  <c r="ON99" i="7"/>
  <c r="OO264" i="7"/>
  <c r="OK264" i="7" s="1"/>
  <c r="OL264" i="7" s="1"/>
  <c r="OM269" i="7"/>
  <c r="OM300" i="7"/>
  <c r="OO56" i="7"/>
  <c r="OK56" i="7" s="1"/>
  <c r="OL56" i="7" s="1"/>
  <c r="OO242" i="7"/>
  <c r="OK242" i="7" s="1"/>
  <c r="OL242" i="7" s="1"/>
  <c r="ON69" i="7"/>
  <c r="ON152" i="7"/>
  <c r="OM161" i="7"/>
  <c r="ON420" i="7"/>
  <c r="OO259" i="7"/>
  <c r="OK259" i="7" s="1"/>
  <c r="OL259" i="7" s="1"/>
  <c r="OO281" i="7"/>
  <c r="OK281" i="7" s="1"/>
  <c r="OL281" i="7" s="1"/>
  <c r="ON60" i="7"/>
  <c r="OM274" i="7"/>
  <c r="OO266" i="7"/>
  <c r="OK266" i="7" s="1"/>
  <c r="OL266" i="7" s="1"/>
  <c r="ON367" i="7"/>
  <c r="OO215" i="7"/>
  <c r="OK215" i="7" s="1"/>
  <c r="OL215" i="7" s="1"/>
  <c r="ON77" i="7"/>
  <c r="ON346" i="7"/>
  <c r="OO263" i="7"/>
  <c r="OK263" i="7" s="1"/>
  <c r="OL263" i="7" s="1"/>
  <c r="OM370" i="7"/>
  <c r="ON316" i="7"/>
  <c r="OM140" i="7"/>
  <c r="OO172" i="7"/>
  <c r="OK172" i="7" s="1"/>
  <c r="OL172" i="7" s="1"/>
  <c r="OO327" i="7"/>
  <c r="OK327" i="7" s="1"/>
  <c r="OL327" i="7" s="1"/>
  <c r="OO331" i="7"/>
  <c r="OK331" i="7" s="1"/>
  <c r="OL331" i="7" s="1"/>
  <c r="ON110" i="7"/>
  <c r="OO118" i="7"/>
  <c r="OK118" i="7" s="1"/>
  <c r="OL118" i="7" s="1"/>
  <c r="ON106" i="7"/>
  <c r="OM283" i="7"/>
  <c r="OO83" i="7"/>
  <c r="OK83" i="7" s="1"/>
  <c r="OL83" i="7" s="1"/>
  <c r="OM393" i="7"/>
  <c r="ON379" i="7"/>
  <c r="ON378" i="7"/>
  <c r="ON293" i="7"/>
  <c r="ON145" i="7"/>
  <c r="ON354" i="7"/>
  <c r="ON249" i="7"/>
  <c r="OM237" i="7"/>
  <c r="OO247" i="7"/>
  <c r="OK247" i="7" s="1"/>
  <c r="OL247" i="7" s="1"/>
  <c r="ON169" i="7"/>
  <c r="OM143" i="7"/>
  <c r="OM184" i="7"/>
  <c r="ON240" i="7"/>
  <c r="OO154" i="7"/>
  <c r="OK154" i="7" s="1"/>
  <c r="OL154" i="7" s="1"/>
  <c r="ON32" i="7"/>
  <c r="OO196" i="7"/>
  <c r="OK196" i="7" s="1"/>
  <c r="OL196" i="7" s="1"/>
  <c r="ON210" i="7"/>
  <c r="OM104" i="7"/>
  <c r="OO40" i="7"/>
  <c r="OK40" i="7" s="1"/>
  <c r="OL40" i="7" s="1"/>
  <c r="OM241" i="7"/>
  <c r="OM302" i="7"/>
  <c r="ON405" i="7"/>
  <c r="OO396" i="7"/>
  <c r="OK396" i="7" s="1"/>
  <c r="OL396" i="7" s="1"/>
  <c r="OM338" i="7"/>
  <c r="OM263" i="7"/>
  <c r="OM208" i="7"/>
  <c r="OO116" i="7"/>
  <c r="OK116" i="7" s="1"/>
  <c r="OL116" i="7" s="1"/>
  <c r="ON414" i="7"/>
  <c r="OM230" i="7"/>
  <c r="ON124" i="7"/>
  <c r="ON290" i="7"/>
  <c r="OO174" i="7"/>
  <c r="OK174" i="7" s="1"/>
  <c r="OL174" i="7" s="1"/>
  <c r="OO211" i="7"/>
  <c r="OK211" i="7" s="1"/>
  <c r="OL211" i="7" s="1"/>
  <c r="ON163" i="7"/>
  <c r="OM347" i="7"/>
  <c r="OM425" i="7"/>
  <c r="ON337" i="7"/>
  <c r="OM331" i="7"/>
  <c r="ON390" i="7"/>
  <c r="ON147" i="7"/>
  <c r="OO44" i="7"/>
  <c r="OK44" i="7" s="1"/>
  <c r="OL44" i="7" s="1"/>
  <c r="OO95" i="7"/>
  <c r="OK95" i="7" s="1"/>
  <c r="OL95" i="7" s="1"/>
  <c r="OO233" i="7"/>
  <c r="OK233" i="7" s="1"/>
  <c r="OL233" i="7" s="1"/>
  <c r="OM37" i="7"/>
  <c r="OM54" i="7"/>
  <c r="ON362" i="7"/>
  <c r="OO312" i="7"/>
  <c r="OK312" i="7" s="1"/>
  <c r="OL312" i="7" s="1"/>
  <c r="OM31" i="7"/>
  <c r="OM346" i="7"/>
  <c r="OO324" i="7"/>
  <c r="OK324" i="7" s="1"/>
  <c r="OL324" i="7" s="1"/>
  <c r="OM314" i="7"/>
  <c r="ON38" i="7"/>
  <c r="ON205" i="7"/>
  <c r="OO386" i="7"/>
  <c r="OK386" i="7" s="1"/>
  <c r="OL386" i="7" s="1"/>
  <c r="OO137" i="7"/>
  <c r="OK137" i="7" s="1"/>
  <c r="OL137" i="7" s="1"/>
  <c r="ON222" i="7"/>
  <c r="ON227" i="7"/>
  <c r="OO237" i="7"/>
  <c r="OK237" i="7" s="1"/>
  <c r="OL237" i="7" s="1"/>
  <c r="ON281" i="7"/>
  <c r="ON216" i="7"/>
  <c r="ON242" i="7"/>
  <c r="ON215" i="7"/>
  <c r="OM197" i="7"/>
  <c r="OO340" i="7"/>
  <c r="OK340" i="7" s="1"/>
  <c r="OL340" i="7" s="1"/>
  <c r="ON380" i="7"/>
  <c r="OO404" i="7"/>
  <c r="OK404" i="7" s="1"/>
  <c r="OL404" i="7" s="1"/>
  <c r="OM299" i="7"/>
  <c r="OM102" i="7"/>
  <c r="OO208" i="7"/>
  <c r="OK208" i="7" s="1"/>
  <c r="OL208" i="7" s="1"/>
  <c r="OM53" i="7"/>
  <c r="ON336" i="7"/>
  <c r="OM399" i="7"/>
  <c r="ON310" i="7"/>
  <c r="OM137" i="7"/>
  <c r="OM35" i="7"/>
  <c r="OM356" i="7"/>
  <c r="ON275" i="7"/>
  <c r="OM99" i="7"/>
  <c r="ON368" i="7"/>
  <c r="OO96" i="7"/>
  <c r="OK96" i="7" s="1"/>
  <c r="OL96" i="7" s="1"/>
  <c r="OO426" i="7"/>
  <c r="OK426" i="7" s="1"/>
  <c r="OL426" i="7" s="1"/>
  <c r="OO175" i="7"/>
  <c r="OK175" i="7" s="1"/>
  <c r="OL175" i="7" s="1"/>
  <c r="ON139" i="7"/>
  <c r="OM267" i="7"/>
  <c r="OO72" i="7"/>
  <c r="OK72" i="7" s="1"/>
  <c r="OL72" i="7" s="1"/>
  <c r="OO52" i="7"/>
  <c r="OK52" i="7" s="1"/>
  <c r="OL52" i="7" s="1"/>
  <c r="ON176" i="7"/>
  <c r="OO275" i="7"/>
  <c r="OK275" i="7" s="1"/>
  <c r="OL275" i="7" s="1"/>
  <c r="OO314" i="7"/>
  <c r="OK314" i="7" s="1"/>
  <c r="OL314" i="7" s="1"/>
  <c r="OO36" i="7"/>
  <c r="OK36" i="7" s="1"/>
  <c r="OL36" i="7" s="1"/>
  <c r="ON138" i="7"/>
  <c r="ON341" i="7"/>
  <c r="OO277" i="7"/>
  <c r="OK277" i="7" s="1"/>
  <c r="OL277" i="7" s="1"/>
  <c r="OM307" i="7"/>
  <c r="OM364" i="7"/>
  <c r="ON75" i="7"/>
  <c r="OM84" i="7"/>
  <c r="OM419" i="7"/>
  <c r="OO169" i="7"/>
  <c r="OK169" i="7" s="1"/>
  <c r="OL169" i="7" s="1"/>
  <c r="OO144" i="7"/>
  <c r="OK144" i="7" s="1"/>
  <c r="OL144" i="7" s="1"/>
  <c r="OM264" i="7"/>
  <c r="OO288" i="7"/>
  <c r="OK288" i="7" s="1"/>
  <c r="OL288" i="7" s="1"/>
  <c r="OO354" i="7"/>
  <c r="OK354" i="7" s="1"/>
  <c r="OL354" i="7" s="1"/>
  <c r="OM218" i="7"/>
  <c r="OM210" i="7"/>
  <c r="OO414" i="7"/>
  <c r="OK414" i="7" s="1"/>
  <c r="OL414" i="7" s="1"/>
  <c r="OO87" i="7"/>
  <c r="OK87" i="7" s="1"/>
  <c r="OL87" i="7" s="1"/>
  <c r="OO362" i="7"/>
  <c r="OK362" i="7" s="1"/>
  <c r="OL362" i="7" s="1"/>
  <c r="ON259" i="7"/>
  <c r="ON412" i="7"/>
  <c r="PC90" i="7"/>
  <c r="PC167" i="7"/>
  <c r="PB420" i="7"/>
  <c r="PB369" i="7" l="1"/>
  <c r="PC313" i="7"/>
  <c r="PD14" i="7"/>
  <c r="OZ14" i="7" s="1"/>
  <c r="PC14" i="7"/>
  <c r="PB14" i="7"/>
  <c r="PD383" i="7"/>
  <c r="OZ383" i="7" s="1"/>
  <c r="PA383" i="7" s="1"/>
  <c r="PB144" i="7"/>
  <c r="PB318" i="7"/>
  <c r="PC394" i="7"/>
  <c r="PC284" i="7"/>
  <c r="PD16" i="7"/>
  <c r="OZ16" i="7" s="1"/>
  <c r="PB15" i="7"/>
  <c r="PC15" i="7"/>
  <c r="PC16" i="7"/>
  <c r="PB16" i="7"/>
  <c r="PD15" i="7"/>
  <c r="OZ15" i="7" s="1"/>
  <c r="PC74" i="7"/>
  <c r="PD88" i="7"/>
  <c r="OZ88" i="7" s="1"/>
  <c r="PA88" i="7" s="1"/>
  <c r="PB350" i="7"/>
  <c r="PC391" i="7"/>
  <c r="PD194" i="7"/>
  <c r="OZ194" i="7" s="1"/>
  <c r="PA194" i="7" s="1"/>
  <c r="PB153" i="7"/>
  <c r="PD164" i="7"/>
  <c r="OZ164" i="7" s="1"/>
  <c r="PA164" i="7" s="1"/>
  <c r="PD290" i="7"/>
  <c r="OZ290" i="7" s="1"/>
  <c r="PA290" i="7" s="1"/>
  <c r="PD100" i="7"/>
  <c r="OZ100" i="7" s="1"/>
  <c r="PA100" i="7" s="1"/>
  <c r="OO4" i="7"/>
  <c r="OK4" i="7" s="1"/>
  <c r="ON4" i="7"/>
  <c r="OM4" i="7"/>
  <c r="ON8" i="7"/>
  <c r="ON7" i="7"/>
  <c r="OM6" i="7"/>
  <c r="OO7" i="7"/>
  <c r="OK7" i="7" s="1"/>
  <c r="OM7" i="7"/>
  <c r="OO8" i="7"/>
  <c r="OK8" i="7" s="1"/>
  <c r="OM8" i="7"/>
  <c r="OO5" i="7"/>
  <c r="OK5" i="7" s="1"/>
  <c r="ON6" i="7"/>
  <c r="OM5" i="7"/>
  <c r="ON5" i="7"/>
  <c r="OO6" i="7"/>
  <c r="OK6" i="7" s="1"/>
  <c r="PC17" i="7"/>
  <c r="PB17" i="7"/>
  <c r="PD17" i="7"/>
  <c r="OZ17" i="7" s="1"/>
  <c r="NY6" i="7"/>
  <c r="NZ7" i="7"/>
  <c r="NV7" i="7" s="1"/>
  <c r="PB22" i="7"/>
  <c r="PB25" i="7"/>
  <c r="PD18" i="7"/>
  <c r="OZ18" i="7" s="1"/>
  <c r="PC18" i="7"/>
  <c r="PD23" i="7"/>
  <c r="OZ23" i="7" s="1"/>
  <c r="PD21" i="7"/>
  <c r="OZ21" i="7" s="1"/>
  <c r="PD24" i="7"/>
  <c r="OZ24" i="7" s="1"/>
  <c r="PD25" i="7"/>
  <c r="OZ25" i="7" s="1"/>
  <c r="PB20" i="7"/>
  <c r="PC22" i="7"/>
  <c r="PB18" i="7"/>
  <c r="PC23" i="7"/>
  <c r="PC20" i="7"/>
  <c r="PB19" i="7"/>
  <c r="PB21" i="7"/>
  <c r="PC25" i="7"/>
  <c r="PD19" i="7"/>
  <c r="OZ19" i="7" s="1"/>
  <c r="PB24" i="7"/>
  <c r="PC19" i="7"/>
  <c r="PC24" i="7"/>
  <c r="PD20" i="7"/>
  <c r="OZ20" i="7" s="1"/>
  <c r="PC21" i="7"/>
  <c r="PD22" i="7"/>
  <c r="OZ22" i="7" s="1"/>
  <c r="PD26" i="7"/>
  <c r="OZ26" i="7" s="1"/>
  <c r="PB23" i="7"/>
  <c r="PC26" i="7"/>
  <c r="PB26" i="7"/>
  <c r="PB27" i="7"/>
  <c r="PC27" i="7"/>
  <c r="PD27" i="7"/>
  <c r="OZ27" i="7" s="1"/>
  <c r="NZ12" i="7"/>
  <c r="NV12" i="7" s="1"/>
  <c r="NY10" i="7"/>
  <c r="OM12" i="7"/>
  <c r="ON14" i="7"/>
  <c r="OM20" i="7"/>
  <c r="OO12" i="7"/>
  <c r="OK12" i="7" s="1"/>
  <c r="ON21" i="7"/>
  <c r="OO18" i="7"/>
  <c r="OK18" i="7" s="1"/>
  <c r="OO13" i="7"/>
  <c r="OK13" i="7" s="1"/>
  <c r="OM17" i="7"/>
  <c r="OO14" i="7"/>
  <c r="OK14" i="7" s="1"/>
  <c r="OM9" i="7"/>
  <c r="ON15" i="7"/>
  <c r="ON16" i="7"/>
  <c r="OM18" i="7"/>
  <c r="ON9" i="7"/>
  <c r="OM21" i="7"/>
  <c r="OO10" i="7"/>
  <c r="OK10" i="7" s="1"/>
  <c r="ON11" i="7"/>
  <c r="OO16" i="7"/>
  <c r="OK16" i="7" s="1"/>
  <c r="OO19" i="7"/>
  <c r="OK19" i="7" s="1"/>
  <c r="ON13" i="7"/>
  <c r="ON17" i="7"/>
  <c r="OO11" i="7"/>
  <c r="OK11" i="7" s="1"/>
  <c r="OM14" i="7"/>
  <c r="OM10" i="7"/>
  <c r="OM15" i="7"/>
  <c r="OO21" i="7"/>
  <c r="OK21" i="7" s="1"/>
  <c r="OM13" i="7"/>
  <c r="OO15" i="7"/>
  <c r="OK15" i="7" s="1"/>
  <c r="OM11" i="7"/>
  <c r="ON19" i="7"/>
  <c r="OM16" i="7"/>
  <c r="ON18" i="7"/>
  <c r="OM19" i="7"/>
  <c r="ON10" i="7"/>
  <c r="ON20" i="7"/>
  <c r="ON12" i="7"/>
  <c r="OO20" i="7"/>
  <c r="OK20" i="7" s="1"/>
  <c r="OO9" i="7"/>
  <c r="OK9" i="7" s="1"/>
  <c r="OO17" i="7"/>
  <c r="OK17" i="7" s="1"/>
  <c r="OO24" i="7"/>
  <c r="OK24" i="7" s="1"/>
  <c r="OO23" i="7"/>
  <c r="OK23" i="7" s="1"/>
  <c r="PB28" i="7"/>
  <c r="PD28" i="7"/>
  <c r="OZ28" i="7" s="1"/>
  <c r="OM23" i="7"/>
  <c r="OO22" i="7"/>
  <c r="OK22" i="7" s="1"/>
  <c r="PC28" i="7"/>
  <c r="ON23" i="7"/>
  <c r="OM22" i="7"/>
  <c r="PC29" i="7"/>
  <c r="ON24" i="7"/>
  <c r="PD29" i="7"/>
  <c r="OZ29" i="7" s="1"/>
  <c r="PB29" i="7"/>
  <c r="OM24" i="7"/>
  <c r="PD289" i="7"/>
  <c r="OZ289" i="7" s="1"/>
  <c r="PA289" i="7" s="1"/>
  <c r="OM305" i="7"/>
  <c r="PC131" i="7"/>
  <c r="PB184" i="7"/>
  <c r="PB287" i="7"/>
  <c r="PD32" i="7"/>
  <c r="OZ32" i="7" s="1"/>
  <c r="PB392" i="7"/>
  <c r="PC248" i="7"/>
  <c r="PD144" i="7"/>
  <c r="OZ144" i="7" s="1"/>
  <c r="PA144" i="7" s="1"/>
  <c r="PB328" i="7"/>
  <c r="PC213" i="7"/>
  <c r="PB58" i="7"/>
  <c r="PC298" i="7"/>
  <c r="PB376" i="7"/>
  <c r="PC259" i="7"/>
  <c r="PC344" i="7"/>
  <c r="PB150" i="7"/>
  <c r="PC34" i="7"/>
  <c r="PB165" i="7"/>
  <c r="PD42" i="7"/>
  <c r="OZ42" i="7" s="1"/>
  <c r="PA42" i="7" s="1"/>
  <c r="PB277" i="7"/>
  <c r="PC85" i="7"/>
  <c r="PC154" i="7"/>
  <c r="PC361" i="7"/>
  <c r="PC157" i="7"/>
  <c r="PD419" i="7"/>
  <c r="OZ419" i="7" s="1"/>
  <c r="PA419" i="7" s="1"/>
  <c r="PB382" i="7"/>
  <c r="PC250" i="7"/>
  <c r="PB383" i="7"/>
  <c r="PB211" i="7"/>
  <c r="PB122" i="7"/>
  <c r="PC130" i="7"/>
  <c r="PD270" i="7"/>
  <c r="OZ270" i="7" s="1"/>
  <c r="PA270" i="7" s="1"/>
  <c r="PB46" i="7"/>
  <c r="PC75" i="7"/>
  <c r="PD96" i="7"/>
  <c r="OZ96" i="7" s="1"/>
  <c r="PA96" i="7" s="1"/>
  <c r="PD115" i="7"/>
  <c r="OZ115" i="7" s="1"/>
  <c r="PA115" i="7" s="1"/>
  <c r="PB281" i="7"/>
  <c r="PB308" i="7"/>
  <c r="PC380" i="7"/>
  <c r="PD374" i="7"/>
  <c r="OZ374" i="7" s="1"/>
  <c r="PA374" i="7" s="1"/>
  <c r="PB256" i="7"/>
  <c r="PC310" i="7"/>
  <c r="PD149" i="7"/>
  <c r="OZ149" i="7" s="1"/>
  <c r="PA149" i="7" s="1"/>
  <c r="PC419" i="7"/>
  <c r="PD349" i="7"/>
  <c r="OZ349" i="7" s="1"/>
  <c r="PA349" i="7" s="1"/>
  <c r="PB133" i="7"/>
  <c r="PD380" i="7"/>
  <c r="OZ380" i="7" s="1"/>
  <c r="PA380" i="7" s="1"/>
  <c r="PD118" i="7"/>
  <c r="OZ118" i="7" s="1"/>
  <c r="PA118" i="7" s="1"/>
  <c r="PC73" i="7"/>
  <c r="PD257" i="7"/>
  <c r="OZ257" i="7" s="1"/>
  <c r="PA257" i="7" s="1"/>
  <c r="PD271" i="7"/>
  <c r="OZ271" i="7" s="1"/>
  <c r="PA271" i="7" s="1"/>
  <c r="PC135" i="7"/>
  <c r="PC416" i="7"/>
  <c r="PC80" i="7"/>
  <c r="PC264" i="7"/>
  <c r="PB365" i="7"/>
  <c r="PB42" i="7"/>
  <c r="PD313" i="7"/>
  <c r="OZ313" i="7" s="1"/>
  <c r="PA313" i="7" s="1"/>
  <c r="PC144" i="7"/>
  <c r="PD239" i="7"/>
  <c r="OZ239" i="7" s="1"/>
  <c r="PA239" i="7" s="1"/>
  <c r="PC413" i="7"/>
  <c r="PC222" i="7"/>
  <c r="PD331" i="7"/>
  <c r="OZ331" i="7" s="1"/>
  <c r="PA331" i="7" s="1"/>
  <c r="PD296" i="7"/>
  <c r="OZ296" i="7" s="1"/>
  <c r="PA296" i="7" s="1"/>
  <c r="PB407" i="7"/>
  <c r="PC97" i="7"/>
  <c r="PB210" i="7"/>
  <c r="PB101" i="7"/>
  <c r="PB342" i="7"/>
  <c r="PC122" i="7"/>
  <c r="PB79" i="7"/>
  <c r="PD62" i="7"/>
  <c r="OZ62" i="7" s="1"/>
  <c r="PA62" i="7" s="1"/>
  <c r="PB215" i="7"/>
  <c r="PD236" i="7"/>
  <c r="OZ236" i="7" s="1"/>
  <c r="PA236" i="7" s="1"/>
  <c r="PB43" i="7"/>
  <c r="PC341" i="7"/>
  <c r="PB367" i="7"/>
  <c r="PC291" i="7"/>
  <c r="PD34" i="7"/>
  <c r="OZ34" i="7" s="1"/>
  <c r="PC210" i="7"/>
  <c r="PC50" i="7"/>
  <c r="PD187" i="7"/>
  <c r="OZ187" i="7" s="1"/>
  <c r="PA187" i="7" s="1"/>
  <c r="PD350" i="7"/>
  <c r="OZ350" i="7" s="1"/>
  <c r="PA350" i="7" s="1"/>
  <c r="PB245" i="7"/>
  <c r="PD110" i="7"/>
  <c r="OZ110" i="7" s="1"/>
  <c r="PA110" i="7" s="1"/>
  <c r="PB270" i="7"/>
  <c r="PB86" i="7"/>
  <c r="PC338" i="7"/>
  <c r="PD83" i="7"/>
  <c r="OZ83" i="7" s="1"/>
  <c r="PA83" i="7" s="1"/>
  <c r="PC399" i="7"/>
  <c r="PC306" i="7"/>
  <c r="PD309" i="7"/>
  <c r="OZ309" i="7" s="1"/>
  <c r="PA309" i="7" s="1"/>
  <c r="PD55" i="7"/>
  <c r="OZ55" i="7" s="1"/>
  <c r="PA55" i="7" s="1"/>
  <c r="PB194" i="7"/>
  <c r="PC111" i="7"/>
  <c r="PB371" i="7"/>
  <c r="PB192" i="7"/>
  <c r="PD233" i="7"/>
  <c r="OZ233" i="7" s="1"/>
  <c r="PA233" i="7" s="1"/>
  <c r="PC112" i="7"/>
  <c r="PC216" i="7"/>
  <c r="PC375" i="7"/>
  <c r="PC191" i="7"/>
  <c r="PD247" i="7"/>
  <c r="OZ247" i="7" s="1"/>
  <c r="PA247" i="7" s="1"/>
  <c r="PB424" i="7"/>
  <c r="PD318" i="7"/>
  <c r="OZ318" i="7" s="1"/>
  <c r="PA318" i="7" s="1"/>
  <c r="PD401" i="7"/>
  <c r="OZ401" i="7" s="1"/>
  <c r="PA401" i="7" s="1"/>
  <c r="PC278" i="7"/>
  <c r="PD340" i="7"/>
  <c r="OZ340" i="7" s="1"/>
  <c r="PA340" i="7" s="1"/>
  <c r="PC251" i="7"/>
  <c r="PC267" i="7"/>
  <c r="PD406" i="7"/>
  <c r="OZ406" i="7" s="1"/>
  <c r="PA406" i="7" s="1"/>
  <c r="PB158" i="7"/>
  <c r="PC288" i="7"/>
  <c r="PB313" i="7"/>
  <c r="PB271" i="7"/>
  <c r="PC354" i="7"/>
  <c r="PD205" i="7"/>
  <c r="OZ205" i="7" s="1"/>
  <c r="PA205" i="7" s="1"/>
  <c r="PB152" i="7"/>
  <c r="PD357" i="7"/>
  <c r="OZ357" i="7" s="1"/>
  <c r="PA357" i="7" s="1"/>
  <c r="PD169" i="7"/>
  <c r="OZ169" i="7" s="1"/>
  <c r="PA169" i="7" s="1"/>
  <c r="PD370" i="7"/>
  <c r="OZ370" i="7" s="1"/>
  <c r="PA370" i="7" s="1"/>
  <c r="PB181" i="7"/>
  <c r="PB412" i="7"/>
  <c r="PB261" i="7"/>
  <c r="PC407" i="7"/>
  <c r="PC285" i="7"/>
  <c r="PC239" i="7"/>
  <c r="PD208" i="7"/>
  <c r="OZ208" i="7" s="1"/>
  <c r="PA208" i="7" s="1"/>
  <c r="PD90" i="7"/>
  <c r="OZ90" i="7" s="1"/>
  <c r="PA90" i="7" s="1"/>
  <c r="PB364" i="7"/>
  <c r="PB179" i="7"/>
  <c r="PC175" i="7"/>
  <c r="PB257" i="7"/>
  <c r="PD38" i="7"/>
  <c r="OZ38" i="7" s="1"/>
  <c r="PA38" i="7" s="1"/>
  <c r="PD297" i="7"/>
  <c r="OZ297" i="7" s="1"/>
  <c r="PA297" i="7" s="1"/>
  <c r="PD400" i="7"/>
  <c r="OZ400" i="7" s="1"/>
  <c r="PA400" i="7" s="1"/>
  <c r="PC280" i="7"/>
  <c r="PB362" i="7"/>
  <c r="PD97" i="7"/>
  <c r="OZ97" i="7" s="1"/>
  <c r="PA97" i="7" s="1"/>
  <c r="PB298" i="7"/>
  <c r="PC71" i="7"/>
  <c r="PB265" i="7"/>
  <c r="PC211" i="7"/>
  <c r="PB294" i="7"/>
  <c r="PC268" i="7"/>
  <c r="ON270" i="7"/>
  <c r="ON156" i="7"/>
  <c r="OO364" i="7"/>
  <c r="OK364" i="7" s="1"/>
  <c r="OL364" i="7" s="1"/>
  <c r="PD31" i="7"/>
  <c r="OZ31" i="7" s="1"/>
  <c r="PB259" i="7"/>
  <c r="PD381" i="7"/>
  <c r="OZ381" i="7" s="1"/>
  <c r="PA381" i="7" s="1"/>
  <c r="PB77" i="7"/>
  <c r="PB347" i="7"/>
  <c r="PD177" i="7"/>
  <c r="OZ177" i="7" s="1"/>
  <c r="PA177" i="7" s="1"/>
  <c r="PC67" i="7"/>
  <c r="PB174" i="7"/>
  <c r="PC232" i="7"/>
  <c r="PB246" i="7"/>
  <c r="PC404" i="7"/>
  <c r="PD299" i="7"/>
  <c r="OZ299" i="7" s="1"/>
  <c r="PA299" i="7" s="1"/>
  <c r="PC93" i="7"/>
  <c r="PD276" i="7"/>
  <c r="OZ276" i="7" s="1"/>
  <c r="PA276" i="7" s="1"/>
  <c r="PB163" i="7"/>
  <c r="PC46" i="7"/>
  <c r="PB355" i="7"/>
  <c r="PC333" i="7"/>
  <c r="PB117" i="7"/>
  <c r="PD141" i="7"/>
  <c r="OZ141" i="7" s="1"/>
  <c r="PA141" i="7" s="1"/>
  <c r="PC258" i="7"/>
  <c r="PD225" i="7"/>
  <c r="OZ225" i="7" s="1"/>
  <c r="PA225" i="7" s="1"/>
  <c r="PC350" i="7"/>
  <c r="PD302" i="7"/>
  <c r="OZ302" i="7" s="1"/>
  <c r="PA302" i="7" s="1"/>
  <c r="PB113" i="7"/>
  <c r="PC161" i="7"/>
  <c r="PC169" i="7"/>
  <c r="PB381" i="7"/>
  <c r="PB68" i="7"/>
  <c r="PD373" i="7"/>
  <c r="OZ373" i="7" s="1"/>
  <c r="PA373" i="7" s="1"/>
  <c r="PD403" i="7"/>
  <c r="OZ403" i="7" s="1"/>
  <c r="PA403" i="7" s="1"/>
  <c r="PC397" i="7"/>
  <c r="PD217" i="7"/>
  <c r="OZ217" i="7" s="1"/>
  <c r="PA217" i="7" s="1"/>
  <c r="PC177" i="7"/>
  <c r="PC149" i="7"/>
  <c r="PC173" i="7"/>
  <c r="PB135" i="7"/>
  <c r="PD305" i="7"/>
  <c r="OZ305" i="7" s="1"/>
  <c r="PA305" i="7" s="1"/>
  <c r="PD397" i="7"/>
  <c r="OZ397" i="7" s="1"/>
  <c r="PA397" i="7" s="1"/>
  <c r="PC183" i="7"/>
  <c r="PD392" i="7"/>
  <c r="OZ392" i="7" s="1"/>
  <c r="PA392" i="7" s="1"/>
  <c r="PB251" i="7"/>
  <c r="PC273" i="7"/>
  <c r="PD312" i="7"/>
  <c r="OZ312" i="7" s="1"/>
  <c r="PA312" i="7" s="1"/>
  <c r="PB409" i="7"/>
  <c r="PD229" i="7"/>
  <c r="OZ229" i="7" s="1"/>
  <c r="PA229" i="7" s="1"/>
  <c r="PD367" i="7"/>
  <c r="OZ367" i="7" s="1"/>
  <c r="PA367" i="7" s="1"/>
  <c r="PC220" i="7"/>
  <c r="PC214" i="7"/>
  <c r="PD147" i="7"/>
  <c r="OZ147" i="7" s="1"/>
  <c r="PA147" i="7" s="1"/>
  <c r="PC342" i="7"/>
  <c r="PB274" i="7"/>
  <c r="PC117" i="7"/>
  <c r="PB195" i="7"/>
  <c r="PB123" i="7"/>
  <c r="PD182" i="7"/>
  <c r="OZ182" i="7" s="1"/>
  <c r="PA182" i="7" s="1"/>
  <c r="PB199" i="7"/>
  <c r="PD198" i="7"/>
  <c r="OZ198" i="7" s="1"/>
  <c r="PA198" i="7" s="1"/>
  <c r="PD384" i="7"/>
  <c r="OZ384" i="7" s="1"/>
  <c r="PA384" i="7" s="1"/>
  <c r="PB351" i="7"/>
  <c r="PC422" i="7"/>
  <c r="PD412" i="7"/>
  <c r="OZ412" i="7" s="1"/>
  <c r="PA412" i="7" s="1"/>
  <c r="PC368" i="7"/>
  <c r="PB394" i="7"/>
  <c r="PD263" i="7"/>
  <c r="OZ263" i="7" s="1"/>
  <c r="PA263" i="7" s="1"/>
  <c r="PD172" i="7"/>
  <c r="OZ172" i="7" s="1"/>
  <c r="PA172" i="7" s="1"/>
  <c r="PB221" i="7"/>
  <c r="PD232" i="7"/>
  <c r="OZ232" i="7" s="1"/>
  <c r="PA232" i="7" s="1"/>
  <c r="PB390" i="7"/>
  <c r="PD391" i="7"/>
  <c r="OZ391" i="7" s="1"/>
  <c r="PA391" i="7" s="1"/>
  <c r="PC89" i="7"/>
  <c r="PB96" i="7"/>
  <c r="PD332" i="7"/>
  <c r="OZ332" i="7" s="1"/>
  <c r="PA332" i="7" s="1"/>
  <c r="PD49" i="7"/>
  <c r="OZ49" i="7" s="1"/>
  <c r="PA49" i="7" s="1"/>
  <c r="PB33" i="7"/>
  <c r="PD224" i="7"/>
  <c r="OZ224" i="7" s="1"/>
  <c r="PA224" i="7" s="1"/>
  <c r="PB182" i="7"/>
  <c r="PB141" i="7"/>
  <c r="PB142" i="7"/>
  <c r="PD319" i="7"/>
  <c r="OZ319" i="7" s="1"/>
  <c r="PA319" i="7" s="1"/>
  <c r="PB156" i="7"/>
  <c r="PC336" i="7"/>
  <c r="PD347" i="7"/>
  <c r="OZ347" i="7" s="1"/>
  <c r="PA347" i="7" s="1"/>
  <c r="PB336" i="7"/>
  <c r="PB71" i="7"/>
  <c r="PC334" i="7"/>
  <c r="PC134" i="7"/>
  <c r="PC129" i="7"/>
  <c r="PB235" i="7"/>
  <c r="PC36" i="7"/>
  <c r="PB50" i="7"/>
  <c r="PC246" i="7"/>
  <c r="PC384" i="7"/>
  <c r="PD92" i="7"/>
  <c r="OZ92" i="7" s="1"/>
  <c r="PA92" i="7" s="1"/>
  <c r="PB95" i="7"/>
  <c r="PC388" i="7"/>
  <c r="PC373" i="7"/>
  <c r="PC118" i="7"/>
  <c r="PB189" i="7"/>
  <c r="PD262" i="7"/>
  <c r="OZ262" i="7" s="1"/>
  <c r="PA262" i="7" s="1"/>
  <c r="PD322" i="7"/>
  <c r="OZ322" i="7" s="1"/>
  <c r="PA322" i="7" s="1"/>
  <c r="PD87" i="7"/>
  <c r="OZ87" i="7" s="1"/>
  <c r="PA87" i="7" s="1"/>
  <c r="PC289" i="7"/>
  <c r="PC365" i="7"/>
  <c r="PB303" i="7"/>
  <c r="PD351" i="7"/>
  <c r="OZ351" i="7" s="1"/>
  <c r="PA351" i="7" s="1"/>
  <c r="PB31" i="7"/>
  <c r="PB183" i="7"/>
  <c r="PD422" i="7"/>
  <c r="OZ422" i="7" s="1"/>
  <c r="PA422" i="7" s="1"/>
  <c r="PC381" i="7"/>
  <c r="PC168" i="7"/>
  <c r="PC322" i="7"/>
  <c r="PD352" i="7"/>
  <c r="OZ352" i="7" s="1"/>
  <c r="PA352" i="7" s="1"/>
  <c r="PC411" i="7"/>
  <c r="PC292" i="7"/>
  <c r="PC227" i="7"/>
  <c r="PD230" i="7"/>
  <c r="OZ230" i="7" s="1"/>
  <c r="PA230" i="7" s="1"/>
  <c r="PB171" i="7"/>
  <c r="PB107" i="7"/>
  <c r="PD127" i="7"/>
  <c r="OZ127" i="7" s="1"/>
  <c r="PA127" i="7" s="1"/>
  <c r="PD47" i="7"/>
  <c r="OZ47" i="7" s="1"/>
  <c r="PA47" i="7" s="1"/>
  <c r="PC52" i="7"/>
  <c r="PB234" i="7"/>
  <c r="PD69" i="7"/>
  <c r="OZ69" i="7" s="1"/>
  <c r="PA69" i="7" s="1"/>
  <c r="PC318" i="7"/>
  <c r="PB230" i="7"/>
  <c r="OX1" i="7"/>
  <c r="PD130" i="7"/>
  <c r="OZ130" i="7" s="1"/>
  <c r="PA130" i="7" s="1"/>
  <c r="PC226" i="7"/>
  <c r="PC219" i="7"/>
  <c r="PD292" i="7"/>
  <c r="OZ292" i="7" s="1"/>
  <c r="PA292" i="7" s="1"/>
  <c r="PD337" i="7"/>
  <c r="OZ337" i="7" s="1"/>
  <c r="PA337" i="7" s="1"/>
  <c r="PC406" i="7"/>
  <c r="PD107" i="7"/>
  <c r="OZ107" i="7" s="1"/>
  <c r="PA107" i="7" s="1"/>
  <c r="PD314" i="7"/>
  <c r="OZ314" i="7" s="1"/>
  <c r="PA314" i="7" s="1"/>
  <c r="PC330" i="7"/>
  <c r="PB110" i="7"/>
  <c r="PB200" i="7"/>
  <c r="PC385" i="7"/>
  <c r="PD415" i="7"/>
  <c r="OZ415" i="7" s="1"/>
  <c r="PA415" i="7" s="1"/>
  <c r="PC77" i="7"/>
  <c r="PC335" i="7"/>
  <c r="PC386" i="7"/>
  <c r="PD256" i="7"/>
  <c r="OZ256" i="7" s="1"/>
  <c r="PA256" i="7" s="1"/>
  <c r="PB147" i="7"/>
  <c r="PC332" i="7"/>
  <c r="PD66" i="7"/>
  <c r="OZ66" i="7" s="1"/>
  <c r="PA66" i="7" s="1"/>
  <c r="PD240" i="7"/>
  <c r="OZ240" i="7" s="1"/>
  <c r="PA240" i="7" s="1"/>
  <c r="PD402" i="7"/>
  <c r="OZ402" i="7" s="1"/>
  <c r="PA402" i="7" s="1"/>
  <c r="PB241" i="7"/>
  <c r="PC128" i="7"/>
  <c r="PC393" i="7"/>
  <c r="PD39" i="7"/>
  <c r="OZ39" i="7" s="1"/>
  <c r="PA39" i="7" s="1"/>
  <c r="PC221" i="7"/>
  <c r="PC51" i="7"/>
  <c r="PD81" i="7"/>
  <c r="OZ81" i="7" s="1"/>
  <c r="PA81" i="7" s="1"/>
  <c r="PB39" i="7"/>
  <c r="PD237" i="7"/>
  <c r="OZ237" i="7" s="1"/>
  <c r="PA237" i="7" s="1"/>
  <c r="PB296" i="7"/>
  <c r="PC54" i="7"/>
  <c r="PB305" i="7"/>
  <c r="PD294" i="7"/>
  <c r="OZ294" i="7" s="1"/>
  <c r="PA294" i="7" s="1"/>
  <c r="PB325" i="7"/>
  <c r="PD36" i="7"/>
  <c r="OZ36" i="7" s="1"/>
  <c r="PD281" i="7"/>
  <c r="OZ281" i="7" s="1"/>
  <c r="PA281" i="7" s="1"/>
  <c r="PB145" i="7"/>
  <c r="PB370" i="7"/>
  <c r="PD156" i="7"/>
  <c r="OZ156" i="7" s="1"/>
  <c r="PA156" i="7" s="1"/>
  <c r="PB400" i="7"/>
  <c r="OM123" i="7"/>
  <c r="OO50" i="7"/>
  <c r="OK50" i="7" s="1"/>
  <c r="OL50" i="7" s="1"/>
  <c r="OO274" i="7"/>
  <c r="OK274" i="7" s="1"/>
  <c r="OL274" i="7" s="1"/>
  <c r="PC424" i="7"/>
  <c r="PC423" i="7"/>
  <c r="PB398" i="7"/>
  <c r="PB37" i="7"/>
  <c r="PC367" i="7"/>
  <c r="PC153" i="7"/>
  <c r="PC242" i="7"/>
  <c r="PB345" i="7"/>
  <c r="PD189" i="7"/>
  <c r="OZ189" i="7" s="1"/>
  <c r="PA189" i="7" s="1"/>
  <c r="PB401" i="7"/>
  <c r="PD65" i="7"/>
  <c r="OZ65" i="7" s="1"/>
  <c r="PA65" i="7" s="1"/>
  <c r="PC190" i="7"/>
  <c r="PB217" i="7"/>
  <c r="PD155" i="7"/>
  <c r="OZ155" i="7" s="1"/>
  <c r="PA155" i="7" s="1"/>
  <c r="PC95" i="7"/>
  <c r="PB132" i="7"/>
  <c r="PC305" i="7"/>
  <c r="PD269" i="7"/>
  <c r="OZ269" i="7" s="1"/>
  <c r="PA269" i="7" s="1"/>
  <c r="PB423" i="7"/>
  <c r="PD280" i="7"/>
  <c r="OZ280" i="7" s="1"/>
  <c r="PA280" i="7" s="1"/>
  <c r="PB213" i="7"/>
  <c r="PC194" i="7"/>
  <c r="PB98" i="7"/>
  <c r="PD358" i="7"/>
  <c r="OZ358" i="7" s="1"/>
  <c r="PA358" i="7" s="1"/>
  <c r="PD41" i="7"/>
  <c r="OZ41" i="7" s="1"/>
  <c r="PA41" i="7" s="1"/>
  <c r="PC304" i="7"/>
  <c r="PB275" i="7"/>
  <c r="PD359" i="7"/>
  <c r="OZ359" i="7" s="1"/>
  <c r="PA359" i="7" s="1"/>
  <c r="PC382" i="7"/>
  <c r="PB202" i="7"/>
  <c r="PC189" i="7"/>
  <c r="PC301" i="7"/>
  <c r="PC113" i="7"/>
  <c r="PC277" i="7"/>
  <c r="PC261" i="7"/>
  <c r="PC143" i="7"/>
  <c r="PB319" i="7"/>
  <c r="PC174" i="7"/>
  <c r="PD390" i="7"/>
  <c r="OZ390" i="7" s="1"/>
  <c r="PA390" i="7" s="1"/>
  <c r="PD109" i="7"/>
  <c r="OZ109" i="7" s="1"/>
  <c r="PA109" i="7" s="1"/>
  <c r="PB214" i="7"/>
  <c r="PB258" i="7"/>
  <c r="PD199" i="7"/>
  <c r="OZ199" i="7" s="1"/>
  <c r="PA199" i="7" s="1"/>
  <c r="PB149" i="7"/>
  <c r="PB111" i="7"/>
  <c r="PB302" i="7"/>
  <c r="PB55" i="7"/>
  <c r="PD209" i="7"/>
  <c r="OZ209" i="7" s="1"/>
  <c r="PA209" i="7" s="1"/>
  <c r="PD191" i="7"/>
  <c r="OZ191" i="7" s="1"/>
  <c r="PA191" i="7" s="1"/>
  <c r="PC79" i="7"/>
  <c r="PB180" i="7"/>
  <c r="PD123" i="7"/>
  <c r="OZ123" i="7" s="1"/>
  <c r="PA123" i="7" s="1"/>
  <c r="PB330" i="7"/>
  <c r="PB393" i="7"/>
  <c r="PD134" i="7"/>
  <c r="OZ134" i="7" s="1"/>
  <c r="PA134" i="7" s="1"/>
  <c r="PD300" i="7"/>
  <c r="OZ300" i="7" s="1"/>
  <c r="PA300" i="7" s="1"/>
  <c r="PC359" i="7"/>
  <c r="PC240" i="7"/>
  <c r="PB120" i="7"/>
  <c r="PC39" i="7"/>
  <c r="PC84" i="7"/>
  <c r="PD279" i="7"/>
  <c r="OZ279" i="7" s="1"/>
  <c r="PA279" i="7" s="1"/>
  <c r="PC60" i="7"/>
  <c r="PB121" i="7"/>
  <c r="PC339" i="7"/>
  <c r="PC395" i="7"/>
  <c r="PD273" i="7"/>
  <c r="OZ273" i="7" s="1"/>
  <c r="PA273" i="7" s="1"/>
  <c r="PD274" i="7"/>
  <c r="OZ274" i="7" s="1"/>
  <c r="PA274" i="7" s="1"/>
  <c r="PC302" i="7"/>
  <c r="PD303" i="7"/>
  <c r="OZ303" i="7" s="1"/>
  <c r="PA303" i="7" s="1"/>
  <c r="PB422" i="7"/>
  <c r="PC146" i="7"/>
  <c r="OM59" i="7"/>
  <c r="OO222" i="7"/>
  <c r="OK222" i="7" s="1"/>
  <c r="OL222" i="7" s="1"/>
  <c r="PD377" i="7"/>
  <c r="OZ377" i="7" s="1"/>
  <c r="PA377" i="7" s="1"/>
  <c r="PD79" i="7"/>
  <c r="OZ79" i="7" s="1"/>
  <c r="PA79" i="7" s="1"/>
  <c r="PC256" i="7"/>
  <c r="PD417" i="7"/>
  <c r="OZ417" i="7" s="1"/>
  <c r="PA417" i="7" s="1"/>
  <c r="PB297" i="7"/>
  <c r="PD219" i="7"/>
  <c r="OZ219" i="7" s="1"/>
  <c r="PA219" i="7" s="1"/>
  <c r="PD196" i="7"/>
  <c r="OZ196" i="7" s="1"/>
  <c r="PA196" i="7" s="1"/>
  <c r="PD234" i="7"/>
  <c r="OZ234" i="7" s="1"/>
  <c r="PA234" i="7" s="1"/>
  <c r="PD427" i="7"/>
  <c r="OZ427" i="7" s="1"/>
  <c r="PA427" i="7" s="1"/>
  <c r="PD206" i="7"/>
  <c r="OZ206" i="7" s="1"/>
  <c r="PA206" i="7" s="1"/>
  <c r="PD112" i="7"/>
  <c r="OZ112" i="7" s="1"/>
  <c r="PA112" i="7" s="1"/>
  <c r="PB307" i="7"/>
  <c r="PC120" i="7"/>
  <c r="PD80" i="7"/>
  <c r="OZ80" i="7" s="1"/>
  <c r="PA80" i="7" s="1"/>
  <c r="PD353" i="7"/>
  <c r="OZ353" i="7" s="1"/>
  <c r="PA353" i="7" s="1"/>
  <c r="PB49" i="7"/>
  <c r="PD44" i="7"/>
  <c r="OZ44" i="7" s="1"/>
  <c r="PA44" i="7" s="1"/>
  <c r="PC62" i="7"/>
  <c r="PD161" i="7"/>
  <c r="OZ161" i="7" s="1"/>
  <c r="PA161" i="7" s="1"/>
  <c r="PC70" i="7"/>
  <c r="PC57" i="7"/>
  <c r="PD267" i="7"/>
  <c r="OZ267" i="7" s="1"/>
  <c r="PA267" i="7" s="1"/>
  <c r="PB175" i="7"/>
  <c r="PD241" i="7"/>
  <c r="OZ241" i="7" s="1"/>
  <c r="PA241" i="7" s="1"/>
  <c r="PC303" i="7"/>
  <c r="PB327" i="7"/>
  <c r="PD170" i="7"/>
  <c r="OZ170" i="7" s="1"/>
  <c r="PA170" i="7" s="1"/>
  <c r="PD360" i="7"/>
  <c r="OZ360" i="7" s="1"/>
  <c r="PA360" i="7" s="1"/>
  <c r="PD252" i="7"/>
  <c r="OZ252" i="7" s="1"/>
  <c r="PA252" i="7" s="1"/>
  <c r="PC110" i="7"/>
  <c r="PD138" i="7"/>
  <c r="OZ138" i="7" s="1"/>
  <c r="PA138" i="7" s="1"/>
  <c r="PC231" i="7"/>
  <c r="PD298" i="7"/>
  <c r="OZ298" i="7" s="1"/>
  <c r="PA298" i="7" s="1"/>
  <c r="PD166" i="7"/>
  <c r="OZ166" i="7" s="1"/>
  <c r="PA166" i="7" s="1"/>
  <c r="PC427" i="7"/>
  <c r="PD210" i="7"/>
  <c r="OZ210" i="7" s="1"/>
  <c r="PA210" i="7" s="1"/>
  <c r="PC148" i="7"/>
  <c r="PC326" i="7"/>
  <c r="PC418" i="7"/>
  <c r="PD283" i="7"/>
  <c r="OZ283" i="7" s="1"/>
  <c r="PA283" i="7" s="1"/>
  <c r="PB359" i="7"/>
  <c r="PB368" i="7"/>
  <c r="PD165" i="7"/>
  <c r="OZ165" i="7" s="1"/>
  <c r="PA165" i="7" s="1"/>
  <c r="PC308" i="7"/>
  <c r="PB126" i="7"/>
  <c r="PD396" i="7"/>
  <c r="OZ396" i="7" s="1"/>
  <c r="PA396" i="7" s="1"/>
  <c r="PB320" i="7"/>
  <c r="PB335" i="7"/>
  <c r="PC358" i="7"/>
  <c r="PD143" i="7"/>
  <c r="OZ143" i="7" s="1"/>
  <c r="PA143" i="7" s="1"/>
  <c r="PB226" i="7"/>
  <c r="PB78" i="7"/>
  <c r="PB61" i="7"/>
  <c r="PB405" i="7"/>
  <c r="PD356" i="7"/>
  <c r="OZ356" i="7" s="1"/>
  <c r="PA356" i="7" s="1"/>
  <c r="PD354" i="7"/>
  <c r="OZ354" i="7" s="1"/>
  <c r="PA354" i="7" s="1"/>
  <c r="PB229" i="7"/>
  <c r="PC312" i="7"/>
  <c r="PC163" i="7"/>
  <c r="PD67" i="7"/>
  <c r="OZ67" i="7" s="1"/>
  <c r="PA67" i="7" s="1"/>
  <c r="PB238" i="7"/>
  <c r="PD159" i="7"/>
  <c r="OZ159" i="7" s="1"/>
  <c r="PA159" i="7" s="1"/>
  <c r="PD221" i="7"/>
  <c r="OZ221" i="7" s="1"/>
  <c r="PA221" i="7" s="1"/>
  <c r="PD53" i="7"/>
  <c r="OZ53" i="7" s="1"/>
  <c r="PA53" i="7" s="1"/>
  <c r="PB283" i="7"/>
  <c r="PC228" i="7"/>
  <c r="PD78" i="7"/>
  <c r="OZ78" i="7" s="1"/>
  <c r="PA78" i="7" s="1"/>
  <c r="PB232" i="7"/>
  <c r="PD58" i="7"/>
  <c r="OZ58" i="7" s="1"/>
  <c r="PA58" i="7" s="1"/>
  <c r="PD37" i="7"/>
  <c r="OZ37" i="7" s="1"/>
  <c r="PC314" i="7"/>
  <c r="PC152" i="7"/>
  <c r="PD265" i="7"/>
  <c r="OZ265" i="7" s="1"/>
  <c r="PA265" i="7" s="1"/>
  <c r="PB99" i="7"/>
  <c r="PB373" i="7"/>
  <c r="PC244" i="7"/>
  <c r="PB128" i="7"/>
  <c r="PD113" i="7"/>
  <c r="OZ113" i="7" s="1"/>
  <c r="PA113" i="7" s="1"/>
  <c r="PC297" i="7"/>
  <c r="PB89" i="7"/>
  <c r="PD73" i="7"/>
  <c r="OZ73" i="7" s="1"/>
  <c r="PA73" i="7" s="1"/>
  <c r="PB81" i="7"/>
  <c r="PC317" i="7"/>
  <c r="PD399" i="7"/>
  <c r="OZ399" i="7" s="1"/>
  <c r="PA399" i="7" s="1"/>
  <c r="PC87" i="7"/>
  <c r="PB413" i="7"/>
  <c r="PB316" i="7"/>
  <c r="PB324" i="7"/>
  <c r="PD179" i="7"/>
  <c r="OZ179" i="7" s="1"/>
  <c r="PA179" i="7" s="1"/>
  <c r="PD355" i="7"/>
  <c r="OZ355" i="7" s="1"/>
  <c r="PA355" i="7" s="1"/>
  <c r="PC353" i="7"/>
  <c r="PD122" i="7"/>
  <c r="OZ122" i="7" s="1"/>
  <c r="PA122" i="7" s="1"/>
  <c r="PD286" i="7"/>
  <c r="OZ286" i="7" s="1"/>
  <c r="PA286" i="7" s="1"/>
  <c r="PD336" i="7"/>
  <c r="OZ336" i="7" s="1"/>
  <c r="PA336" i="7" s="1"/>
  <c r="PC323" i="7"/>
  <c r="PD148" i="7"/>
  <c r="OZ148" i="7" s="1"/>
  <c r="PA148" i="7" s="1"/>
  <c r="PB201" i="7"/>
  <c r="PC204" i="7"/>
  <c r="PC296" i="7"/>
  <c r="PD152" i="7"/>
  <c r="OZ152" i="7" s="1"/>
  <c r="PA152" i="7" s="1"/>
  <c r="PB314" i="7"/>
  <c r="PD387" i="7"/>
  <c r="OZ387" i="7" s="1"/>
  <c r="PA387" i="7" s="1"/>
  <c r="PB244" i="7"/>
  <c r="PD180" i="7"/>
  <c r="OZ180" i="7" s="1"/>
  <c r="PA180" i="7" s="1"/>
  <c r="PC233" i="7"/>
  <c r="PC370" i="7"/>
  <c r="PD339" i="7"/>
  <c r="OZ339" i="7" s="1"/>
  <c r="PA339" i="7" s="1"/>
  <c r="PB92" i="7"/>
  <c r="PD82" i="7"/>
  <c r="OZ82" i="7" s="1"/>
  <c r="PA82" i="7" s="1"/>
  <c r="PD307" i="7"/>
  <c r="OZ307" i="7" s="1"/>
  <c r="PA307" i="7" s="1"/>
  <c r="PB64" i="7"/>
  <c r="PC63" i="7"/>
  <c r="PB151" i="7"/>
  <c r="PB54" i="7"/>
  <c r="PD425" i="7"/>
  <c r="OZ425" i="7" s="1"/>
  <c r="PA425" i="7" s="1"/>
  <c r="PD116" i="7"/>
  <c r="OZ116" i="7" s="1"/>
  <c r="PA116" i="7" s="1"/>
  <c r="PC116" i="7"/>
  <c r="PD61" i="7"/>
  <c r="OZ61" i="7" s="1"/>
  <c r="PA61" i="7" s="1"/>
  <c r="PC44" i="7"/>
  <c r="PD48" i="7"/>
  <c r="OZ48" i="7" s="1"/>
  <c r="PA48" i="7" s="1"/>
  <c r="PB385" i="7"/>
  <c r="PB414" i="7"/>
  <c r="PD306" i="7"/>
  <c r="OZ306" i="7" s="1"/>
  <c r="PA306" i="7" s="1"/>
  <c r="PD266" i="7"/>
  <c r="OZ266" i="7" s="1"/>
  <c r="PA266" i="7" s="1"/>
  <c r="PC254" i="7"/>
  <c r="PB170" i="7"/>
  <c r="PB118" i="7"/>
  <c r="PB276" i="7"/>
  <c r="PC408" i="7"/>
  <c r="PD249" i="7"/>
  <c r="OZ249" i="7" s="1"/>
  <c r="PA249" i="7" s="1"/>
  <c r="PB252" i="7"/>
  <c r="PD60" i="7"/>
  <c r="OZ60" i="7" s="1"/>
  <c r="PA60" i="7" s="1"/>
  <c r="PB321" i="7"/>
  <c r="PD388" i="7"/>
  <c r="OZ388" i="7" s="1"/>
  <c r="PA388" i="7" s="1"/>
  <c r="PB225" i="7"/>
  <c r="PB282" i="7"/>
  <c r="PD153" i="7"/>
  <c r="OZ153" i="7" s="1"/>
  <c r="PA153" i="7" s="1"/>
  <c r="PC286" i="7"/>
  <c r="PB104" i="7"/>
  <c r="PD63" i="7"/>
  <c r="OZ63" i="7" s="1"/>
  <c r="PA63" i="7" s="1"/>
  <c r="PD329" i="7"/>
  <c r="OZ329" i="7" s="1"/>
  <c r="PA329" i="7" s="1"/>
  <c r="PC115" i="7"/>
  <c r="OO400" i="7"/>
  <c r="OK400" i="7" s="1"/>
  <c r="OL400" i="7" s="1"/>
  <c r="OM183" i="7"/>
  <c r="ON413" i="7"/>
  <c r="PB161" i="7"/>
  <c r="PB124" i="7"/>
  <c r="PB426" i="7"/>
  <c r="PC376" i="7"/>
  <c r="PB59" i="7"/>
  <c r="PD272" i="7"/>
  <c r="OZ272" i="7" s="1"/>
  <c r="PA272" i="7" s="1"/>
  <c r="PB62" i="7"/>
  <c r="PB240" i="7"/>
  <c r="PB30" i="7"/>
  <c r="PC114" i="7"/>
  <c r="PB387" i="7"/>
  <c r="PB403" i="7"/>
  <c r="PC294" i="7"/>
  <c r="PD335" i="7"/>
  <c r="OZ335" i="7" s="1"/>
  <c r="PA335" i="7" s="1"/>
  <c r="PB146" i="7"/>
  <c r="PB279" i="7"/>
  <c r="PC81" i="7"/>
  <c r="PC133" i="7"/>
  <c r="PB140" i="7"/>
  <c r="PD183" i="7"/>
  <c r="OZ183" i="7" s="1"/>
  <c r="PA183" i="7" s="1"/>
  <c r="PC207" i="7"/>
  <c r="PB143" i="7"/>
  <c r="PD258" i="7"/>
  <c r="OZ258" i="7" s="1"/>
  <c r="PA258" i="7" s="1"/>
  <c r="PB317" i="7"/>
  <c r="PB366" i="7"/>
  <c r="PD120" i="7"/>
  <c r="OZ120" i="7" s="1"/>
  <c r="PA120" i="7" s="1"/>
  <c r="PD426" i="7"/>
  <c r="OZ426" i="7" s="1"/>
  <c r="PA426" i="7" s="1"/>
  <c r="PD375" i="7"/>
  <c r="OZ375" i="7" s="1"/>
  <c r="PA375" i="7" s="1"/>
  <c r="PC136" i="7"/>
  <c r="PC346" i="7"/>
  <c r="PD288" i="7"/>
  <c r="OZ288" i="7" s="1"/>
  <c r="PA288" i="7" s="1"/>
  <c r="PD235" i="7"/>
  <c r="OZ235" i="7" s="1"/>
  <c r="PA235" i="7" s="1"/>
  <c r="PB105" i="7"/>
  <c r="PC351" i="7"/>
  <c r="PC218" i="7"/>
  <c r="PD121" i="7"/>
  <c r="OZ121" i="7" s="1"/>
  <c r="PA121" i="7" s="1"/>
  <c r="PB40" i="7"/>
  <c r="PB130" i="7"/>
  <c r="PC363" i="7"/>
  <c r="PD133" i="7"/>
  <c r="OZ133" i="7" s="1"/>
  <c r="PA133" i="7" s="1"/>
  <c r="PD259" i="7"/>
  <c r="OZ259" i="7" s="1"/>
  <c r="PA259" i="7" s="1"/>
  <c r="PB197" i="7"/>
  <c r="PD190" i="7"/>
  <c r="OZ190" i="7" s="1"/>
  <c r="PA190" i="7" s="1"/>
  <c r="PB410" i="7"/>
  <c r="PB169" i="7"/>
  <c r="PC238" i="7"/>
  <c r="PB379" i="7"/>
  <c r="PB198" i="7"/>
  <c r="PC247" i="7"/>
  <c r="PB380" i="7"/>
  <c r="PB206" i="7"/>
  <c r="PD366" i="7"/>
  <c r="OZ366" i="7" s="1"/>
  <c r="PA366" i="7" s="1"/>
  <c r="PD328" i="7"/>
  <c r="OZ328" i="7" s="1"/>
  <c r="PA328" i="7" s="1"/>
  <c r="PB267" i="7"/>
  <c r="PC58" i="7"/>
  <c r="PC217" i="7"/>
  <c r="PB190" i="7"/>
  <c r="PB402" i="7"/>
  <c r="PC142" i="7"/>
  <c r="PB115" i="7"/>
  <c r="PB415" i="7"/>
  <c r="PC94" i="7"/>
  <c r="PC324" i="7"/>
  <c r="PC299" i="7"/>
  <c r="PB248" i="7"/>
  <c r="PB159" i="7"/>
  <c r="PC91" i="7"/>
  <c r="PD200" i="7"/>
  <c r="OZ200" i="7" s="1"/>
  <c r="PA200" i="7" s="1"/>
  <c r="PD193" i="7"/>
  <c r="OZ193" i="7" s="1"/>
  <c r="PA193" i="7" s="1"/>
  <c r="PB231" i="7"/>
  <c r="PC290" i="7"/>
  <c r="PB237" i="7"/>
  <c r="PB218" i="7"/>
  <c r="PB168" i="7"/>
  <c r="PC155" i="7"/>
  <c r="PC234" i="7"/>
  <c r="PD301" i="7"/>
  <c r="OZ301" i="7" s="1"/>
  <c r="PA301" i="7" s="1"/>
  <c r="PB228" i="7"/>
  <c r="PC171" i="7"/>
  <c r="PD197" i="7"/>
  <c r="OZ197" i="7" s="1"/>
  <c r="PA197" i="7" s="1"/>
  <c r="PB344" i="7"/>
  <c r="PD304" i="7"/>
  <c r="OZ304" i="7" s="1"/>
  <c r="PA304" i="7" s="1"/>
  <c r="PB360" i="7"/>
  <c r="PC274" i="7"/>
  <c r="PD168" i="7"/>
  <c r="OZ168" i="7" s="1"/>
  <c r="PA168" i="7" s="1"/>
  <c r="PD423" i="7"/>
  <c r="OZ423" i="7" s="1"/>
  <c r="PA423" i="7" s="1"/>
  <c r="PD212" i="7"/>
  <c r="OZ212" i="7" s="1"/>
  <c r="PA212" i="7" s="1"/>
  <c r="PB339" i="7"/>
  <c r="PB239" i="7"/>
  <c r="PD89" i="7"/>
  <c r="OZ89" i="7" s="1"/>
  <c r="PA89" i="7" s="1"/>
  <c r="PB254" i="7"/>
  <c r="PC162" i="7"/>
  <c r="PC287" i="7"/>
  <c r="PD91" i="7"/>
  <c r="OZ91" i="7" s="1"/>
  <c r="PA91" i="7" s="1"/>
  <c r="PD226" i="7"/>
  <c r="OZ226" i="7" s="1"/>
  <c r="PA226" i="7" s="1"/>
  <c r="PD139" i="7"/>
  <c r="OZ139" i="7" s="1"/>
  <c r="PA139" i="7" s="1"/>
  <c r="PC86" i="7"/>
  <c r="PC195" i="7"/>
  <c r="PB48" i="7"/>
  <c r="PB76" i="7"/>
  <c r="PD284" i="7"/>
  <c r="OZ284" i="7" s="1"/>
  <c r="PA284" i="7" s="1"/>
  <c r="PD361" i="7"/>
  <c r="OZ361" i="7" s="1"/>
  <c r="PA361" i="7" s="1"/>
  <c r="PC41" i="7"/>
  <c r="PB196" i="7"/>
  <c r="PD287" i="7"/>
  <c r="OZ287" i="7" s="1"/>
  <c r="PA287" i="7" s="1"/>
  <c r="PD72" i="7"/>
  <c r="OZ72" i="7" s="1"/>
  <c r="PA72" i="7" s="1"/>
  <c r="PD211" i="7"/>
  <c r="OZ211" i="7" s="1"/>
  <c r="PA211" i="7" s="1"/>
  <c r="PB204" i="7"/>
  <c r="PC272" i="7"/>
  <c r="PB90" i="7"/>
  <c r="PC255" i="7"/>
  <c r="PD414" i="7"/>
  <c r="OZ414" i="7" s="1"/>
  <c r="PA414" i="7" s="1"/>
  <c r="PD295" i="7"/>
  <c r="OZ295" i="7" s="1"/>
  <c r="PA295" i="7" s="1"/>
  <c r="PC249" i="7"/>
  <c r="PB340" i="7"/>
  <c r="PC32" i="7"/>
  <c r="PB310" i="7"/>
  <c r="PC64" i="7"/>
  <c r="PD50" i="7"/>
  <c r="OZ50" i="7" s="1"/>
  <c r="PA50" i="7" s="1"/>
  <c r="PD154" i="7"/>
  <c r="OZ154" i="7" s="1"/>
  <c r="PA154" i="7" s="1"/>
  <c r="PB188" i="7"/>
  <c r="PD330" i="7"/>
  <c r="OZ330" i="7" s="1"/>
  <c r="PA330" i="7" s="1"/>
  <c r="PC331" i="7"/>
  <c r="PB52" i="7"/>
  <c r="PB67" i="7"/>
  <c r="PC405" i="7"/>
  <c r="PD218" i="7"/>
  <c r="OZ218" i="7" s="1"/>
  <c r="PA218" i="7" s="1"/>
  <c r="PC295" i="7"/>
  <c r="PB84" i="7"/>
  <c r="PC271" i="7"/>
  <c r="PC417" i="7"/>
  <c r="PD325" i="7"/>
  <c r="OZ325" i="7" s="1"/>
  <c r="PA325" i="7" s="1"/>
  <c r="PC378" i="7"/>
  <c r="PB386" i="7"/>
  <c r="PB396" i="7"/>
  <c r="PC188" i="7"/>
  <c r="PB389" i="7"/>
  <c r="PC209" i="7"/>
  <c r="PC390" i="7"/>
  <c r="PB166" i="7"/>
  <c r="PB290" i="7"/>
  <c r="PC257" i="7"/>
  <c r="PC124" i="7"/>
  <c r="PB209" i="7"/>
  <c r="PD248" i="7"/>
  <c r="OZ248" i="7" s="1"/>
  <c r="PA248" i="7" s="1"/>
  <c r="PD59" i="7"/>
  <c r="OZ59" i="7" s="1"/>
  <c r="PA59" i="7" s="1"/>
  <c r="PD416" i="7"/>
  <c r="OZ416" i="7" s="1"/>
  <c r="PA416" i="7" s="1"/>
  <c r="PD424" i="7"/>
  <c r="OZ424" i="7" s="1"/>
  <c r="PA424" i="7" s="1"/>
  <c r="PB353" i="7"/>
  <c r="PD119" i="7"/>
  <c r="OZ119" i="7" s="1"/>
  <c r="PA119" i="7" s="1"/>
  <c r="PD93" i="7"/>
  <c r="OZ93" i="7" s="1"/>
  <c r="PA93" i="7" s="1"/>
  <c r="PB312" i="7"/>
  <c r="PB205" i="7"/>
  <c r="PC414" i="7"/>
  <c r="PC197" i="7"/>
  <c r="PD85" i="7"/>
  <c r="OZ85" i="7" s="1"/>
  <c r="PA85" i="7" s="1"/>
  <c r="PB177" i="7"/>
  <c r="PD145" i="7"/>
  <c r="OZ145" i="7" s="1"/>
  <c r="PA145" i="7" s="1"/>
  <c r="PD98" i="7"/>
  <c r="OZ98" i="7" s="1"/>
  <c r="PA98" i="7" s="1"/>
  <c r="PC215" i="7"/>
  <c r="PB108" i="7"/>
  <c r="PD214" i="7"/>
  <c r="OZ214" i="7" s="1"/>
  <c r="PA214" i="7" s="1"/>
  <c r="PD114" i="7"/>
  <c r="OZ114" i="7" s="1"/>
  <c r="PA114" i="7" s="1"/>
  <c r="PD30" i="7"/>
  <c r="OZ30" i="7" s="1"/>
  <c r="PC343" i="7"/>
  <c r="PB354" i="7"/>
  <c r="PB203" i="7"/>
  <c r="PD341" i="7"/>
  <c r="OZ341" i="7" s="1"/>
  <c r="PA341" i="7" s="1"/>
  <c r="PD213" i="7"/>
  <c r="OZ213" i="7" s="1"/>
  <c r="PA213" i="7" s="1"/>
  <c r="PD238" i="7"/>
  <c r="OZ238" i="7" s="1"/>
  <c r="PA238" i="7" s="1"/>
  <c r="PB391" i="7"/>
  <c r="PC319" i="7"/>
  <c r="PC61" i="7"/>
  <c r="PB253" i="7"/>
  <c r="PB162" i="7"/>
  <c r="PC82" i="7"/>
  <c r="PC420" i="7"/>
  <c r="PB47" i="7"/>
  <c r="PD404" i="7"/>
  <c r="OZ404" i="7" s="1"/>
  <c r="PA404" i="7" s="1"/>
  <c r="PD117" i="7"/>
  <c r="OZ117" i="7" s="1"/>
  <c r="PA117" i="7" s="1"/>
  <c r="PB418" i="7"/>
  <c r="PD188" i="7"/>
  <c r="OZ188" i="7" s="1"/>
  <c r="PA188" i="7" s="1"/>
  <c r="PC283" i="7"/>
  <c r="PC348" i="7"/>
  <c r="PD334" i="7"/>
  <c r="OZ334" i="7" s="1"/>
  <c r="PA334" i="7" s="1"/>
  <c r="PC243" i="7"/>
  <c r="PC38" i="7"/>
  <c r="PB293" i="7"/>
  <c r="PC387" i="7"/>
  <c r="PB280" i="7"/>
  <c r="PB66" i="7"/>
  <c r="PC400" i="7"/>
  <c r="PC357" i="7"/>
  <c r="PB419" i="7"/>
  <c r="PB247" i="7"/>
  <c r="PB116" i="7"/>
  <c r="PD185" i="7"/>
  <c r="OZ185" i="7" s="1"/>
  <c r="PA185" i="7" s="1"/>
  <c r="PC321" i="7"/>
  <c r="PD101" i="7"/>
  <c r="OZ101" i="7" s="1"/>
  <c r="PA101" i="7" s="1"/>
  <c r="PC206" i="7"/>
  <c r="PC383" i="7"/>
  <c r="PC43" i="7"/>
  <c r="PD167" i="7"/>
  <c r="OZ167" i="7" s="1"/>
  <c r="PA167" i="7" s="1"/>
  <c r="PC309" i="7"/>
  <c r="PB406" i="7"/>
  <c r="PB348" i="7"/>
  <c r="PB85" i="7"/>
  <c r="PB266" i="7"/>
  <c r="PB399" i="7"/>
  <c r="PB75" i="7"/>
  <c r="PC421" i="7"/>
  <c r="PD363" i="7"/>
  <c r="OZ363" i="7" s="1"/>
  <c r="PA363" i="7" s="1"/>
  <c r="PB134" i="7"/>
  <c r="PD293" i="7"/>
  <c r="OZ293" i="7" s="1"/>
  <c r="PA293" i="7" s="1"/>
  <c r="PD348" i="7"/>
  <c r="OZ348" i="7" s="1"/>
  <c r="PA348" i="7" s="1"/>
  <c r="PC276" i="7"/>
  <c r="PB291" i="7"/>
  <c r="PB34" i="7"/>
  <c r="PC127" i="7"/>
  <c r="PC145" i="7"/>
  <c r="PC121" i="7"/>
  <c r="PC78" i="7"/>
  <c r="PD74" i="7"/>
  <c r="OZ74" i="7" s="1"/>
  <c r="PA74" i="7" s="1"/>
  <c r="PB193" i="7"/>
  <c r="PC180" i="7"/>
  <c r="PD102" i="7"/>
  <c r="OZ102" i="7" s="1"/>
  <c r="PA102" i="7" s="1"/>
  <c r="PD411" i="7"/>
  <c r="OZ411" i="7" s="1"/>
  <c r="PA411" i="7" s="1"/>
  <c r="PC396" i="7"/>
  <c r="PD338" i="7"/>
  <c r="OZ338" i="7" s="1"/>
  <c r="PA338" i="7" s="1"/>
  <c r="PB227" i="7"/>
  <c r="PB374" i="7"/>
  <c r="PC372" i="7"/>
  <c r="PC266" i="7"/>
  <c r="PC279" i="7"/>
  <c r="PC141" i="7"/>
  <c r="PD389" i="7"/>
  <c r="OZ389" i="7" s="1"/>
  <c r="PA389" i="7" s="1"/>
  <c r="PC176" i="7"/>
  <c r="PC253" i="7"/>
  <c r="PC282" i="7"/>
  <c r="PC193" i="7"/>
  <c r="PD365" i="7"/>
  <c r="OZ365" i="7" s="1"/>
  <c r="PA365" i="7" s="1"/>
  <c r="PD128" i="7"/>
  <c r="OZ128" i="7" s="1"/>
  <c r="PA128" i="7" s="1"/>
  <c r="PD178" i="7"/>
  <c r="OZ178" i="7" s="1"/>
  <c r="PA178" i="7" s="1"/>
  <c r="PD174" i="7"/>
  <c r="OZ174" i="7" s="1"/>
  <c r="PA174" i="7" s="1"/>
  <c r="PC137" i="7"/>
  <c r="PC178" i="7"/>
  <c r="PD420" i="7"/>
  <c r="OZ420" i="7" s="1"/>
  <c r="PA420" i="7" s="1"/>
  <c r="PC402" i="7"/>
  <c r="PD394" i="7"/>
  <c r="OZ394" i="7" s="1"/>
  <c r="PA394" i="7" s="1"/>
  <c r="PC96" i="7"/>
  <c r="PC56" i="7"/>
  <c r="PC123" i="7"/>
  <c r="PB299" i="7"/>
  <c r="PC327" i="7"/>
  <c r="PC241" i="7"/>
  <c r="PD368" i="7"/>
  <c r="OZ368" i="7" s="1"/>
  <c r="PA368" i="7" s="1"/>
  <c r="PB349" i="7"/>
  <c r="PD382" i="7"/>
  <c r="OZ382" i="7" s="1"/>
  <c r="PA382" i="7" s="1"/>
  <c r="PB292" i="7"/>
  <c r="PC156" i="7"/>
  <c r="PC235" i="7"/>
  <c r="PD285" i="7"/>
  <c r="OZ285" i="7" s="1"/>
  <c r="PA285" i="7" s="1"/>
  <c r="PC179" i="7"/>
  <c r="PD379" i="7"/>
  <c r="OZ379" i="7" s="1"/>
  <c r="PA379" i="7" s="1"/>
  <c r="PB119" i="7"/>
  <c r="PB255" i="7"/>
  <c r="PB249" i="7"/>
  <c r="PB173" i="7"/>
  <c r="PD278" i="7"/>
  <c r="OZ278" i="7" s="1"/>
  <c r="PA278" i="7" s="1"/>
  <c r="PD216" i="7"/>
  <c r="OZ216" i="7" s="1"/>
  <c r="PA216" i="7" s="1"/>
  <c r="PD327" i="7"/>
  <c r="OZ327" i="7" s="1"/>
  <c r="PA327" i="7" s="1"/>
  <c r="PD418" i="7"/>
  <c r="OZ418" i="7" s="1"/>
  <c r="PA418" i="7" s="1"/>
  <c r="PC403" i="7"/>
  <c r="PD125" i="7"/>
  <c r="OZ125" i="7" s="1"/>
  <c r="PA125" i="7" s="1"/>
  <c r="PC236" i="7"/>
  <c r="PC275" i="7"/>
  <c r="PD64" i="7"/>
  <c r="OZ64" i="7" s="1"/>
  <c r="PA64" i="7" s="1"/>
  <c r="PB408" i="7"/>
  <c r="PD222" i="7"/>
  <c r="OZ222" i="7" s="1"/>
  <c r="PA222" i="7" s="1"/>
  <c r="PC366" i="7"/>
  <c r="PD160" i="7"/>
  <c r="OZ160" i="7" s="1"/>
  <c r="PA160" i="7" s="1"/>
  <c r="PC76" i="7"/>
  <c r="PB338" i="7"/>
  <c r="PD324" i="7"/>
  <c r="OZ324" i="7" s="1"/>
  <c r="PA324" i="7" s="1"/>
  <c r="PD311" i="7"/>
  <c r="OZ311" i="7" s="1"/>
  <c r="PA311" i="7" s="1"/>
  <c r="PC356" i="7"/>
  <c r="PB220" i="7"/>
  <c r="PC66" i="7"/>
  <c r="PC170" i="7"/>
  <c r="PC53" i="7"/>
  <c r="PB91" i="7"/>
  <c r="PD106" i="7"/>
  <c r="OZ106" i="7" s="1"/>
  <c r="PA106" i="7" s="1"/>
  <c r="PC184" i="7"/>
  <c r="PC355" i="7"/>
  <c r="PB264" i="7"/>
  <c r="PC109" i="7"/>
  <c r="PB32" i="7"/>
  <c r="PB94" i="7"/>
  <c r="PC349" i="7"/>
  <c r="PD99" i="7"/>
  <c r="OZ99" i="7" s="1"/>
  <c r="PA99" i="7" s="1"/>
  <c r="PB358" i="7"/>
  <c r="PD345" i="7"/>
  <c r="OZ345" i="7" s="1"/>
  <c r="PA345" i="7" s="1"/>
  <c r="PD140" i="7"/>
  <c r="OZ140" i="7" s="1"/>
  <c r="PA140" i="7" s="1"/>
  <c r="PD51" i="7"/>
  <c r="OZ51" i="7" s="1"/>
  <c r="PA51" i="7" s="1"/>
  <c r="PC325" i="7"/>
  <c r="PB311" i="7"/>
  <c r="PD176" i="7"/>
  <c r="OZ176" i="7" s="1"/>
  <c r="PA176" i="7" s="1"/>
  <c r="PB93" i="7"/>
  <c r="PC364" i="7"/>
  <c r="PC224" i="7"/>
  <c r="PB176" i="7"/>
  <c r="PC138" i="7"/>
  <c r="PD71" i="7"/>
  <c r="OZ71" i="7" s="1"/>
  <c r="PA71" i="7" s="1"/>
  <c r="PC347" i="7"/>
  <c r="PB88" i="7"/>
  <c r="PB427" i="7"/>
  <c r="PD255" i="7"/>
  <c r="OZ255" i="7" s="1"/>
  <c r="PA255" i="7" s="1"/>
  <c r="PD175" i="7"/>
  <c r="OZ175" i="7" s="1"/>
  <c r="PA175" i="7" s="1"/>
  <c r="PC208" i="7"/>
  <c r="PB224" i="7"/>
  <c r="PC47" i="7"/>
  <c r="PD371" i="7"/>
  <c r="OZ371" i="7" s="1"/>
  <c r="PA371" i="7" s="1"/>
  <c r="PB136" i="7"/>
  <c r="PC126" i="7"/>
  <c r="PB233" i="7"/>
  <c r="PB326" i="7"/>
  <c r="PD105" i="7"/>
  <c r="OZ105" i="7" s="1"/>
  <c r="PA105" i="7" s="1"/>
  <c r="PD126" i="7"/>
  <c r="OZ126" i="7" s="1"/>
  <c r="PA126" i="7" s="1"/>
  <c r="PD203" i="7"/>
  <c r="OZ203" i="7" s="1"/>
  <c r="PA203" i="7" s="1"/>
  <c r="PC187" i="7"/>
  <c r="PB103" i="7"/>
  <c r="PD317" i="7"/>
  <c r="OZ317" i="7" s="1"/>
  <c r="PA317" i="7" s="1"/>
  <c r="PC164" i="7"/>
  <c r="PB125" i="7"/>
  <c r="PC245" i="7"/>
  <c r="PB160" i="7"/>
  <c r="PD146" i="7"/>
  <c r="OZ146" i="7" s="1"/>
  <c r="PA146" i="7" s="1"/>
  <c r="PB331" i="7"/>
  <c r="PB53" i="7"/>
  <c r="PB36" i="7"/>
  <c r="PB306" i="7"/>
  <c r="PB208" i="7"/>
  <c r="PD150" i="7"/>
  <c r="OZ150" i="7" s="1"/>
  <c r="PA150" i="7" s="1"/>
  <c r="PB243" i="7"/>
  <c r="PB357" i="7"/>
  <c r="PD52" i="7"/>
  <c r="OZ52" i="7" s="1"/>
  <c r="PA52" i="7" s="1"/>
  <c r="PC237" i="7"/>
  <c r="PC202" i="7"/>
  <c r="PC269" i="7"/>
  <c r="PC225" i="7"/>
  <c r="PD104" i="7"/>
  <c r="OZ104" i="7" s="1"/>
  <c r="PA104" i="7" s="1"/>
  <c r="PB404" i="7"/>
  <c r="PD275" i="7"/>
  <c r="OZ275" i="7" s="1"/>
  <c r="PA275" i="7" s="1"/>
  <c r="PC252" i="7"/>
  <c r="PD184" i="7"/>
  <c r="OZ184" i="7" s="1"/>
  <c r="PA184" i="7" s="1"/>
  <c r="PB388" i="7"/>
  <c r="PC362" i="7"/>
  <c r="PD124" i="7"/>
  <c r="OZ124" i="7" s="1"/>
  <c r="PA124" i="7" s="1"/>
  <c r="PC410" i="7"/>
  <c r="PB269" i="7"/>
  <c r="PB295" i="7"/>
  <c r="PC352" i="7"/>
  <c r="PC125" i="7"/>
  <c r="PB268" i="7"/>
  <c r="PD223" i="7"/>
  <c r="OZ223" i="7" s="1"/>
  <c r="PA223" i="7" s="1"/>
  <c r="PD242" i="7"/>
  <c r="OZ242" i="7" s="1"/>
  <c r="PA242" i="7" s="1"/>
  <c r="PD162" i="7"/>
  <c r="OZ162" i="7" s="1"/>
  <c r="PA162" i="7" s="1"/>
  <c r="PD291" i="7"/>
  <c r="OZ291" i="7" s="1"/>
  <c r="PA291" i="7" s="1"/>
  <c r="PC311" i="7"/>
  <c r="PB114" i="7"/>
  <c r="PC151" i="7"/>
  <c r="PD405" i="7"/>
  <c r="OZ405" i="7" s="1"/>
  <c r="PA405" i="7" s="1"/>
  <c r="PD395" i="7"/>
  <c r="OZ395" i="7" s="1"/>
  <c r="PA395" i="7" s="1"/>
  <c r="PD231" i="7"/>
  <c r="OZ231" i="7" s="1"/>
  <c r="PA231" i="7" s="1"/>
  <c r="PD137" i="7"/>
  <c r="OZ137" i="7" s="1"/>
  <c r="PA137" i="7" s="1"/>
  <c r="PB425" i="7"/>
  <c r="PD346" i="7"/>
  <c r="OZ346" i="7" s="1"/>
  <c r="PA346" i="7" s="1"/>
  <c r="PC316" i="7"/>
  <c r="PC45" i="7"/>
  <c r="PB284" i="7"/>
  <c r="PD135" i="7"/>
  <c r="OZ135" i="7" s="1"/>
  <c r="PA135" i="7" s="1"/>
  <c r="PC300" i="7"/>
  <c r="PD158" i="7"/>
  <c r="OZ158" i="7" s="1"/>
  <c r="PA158" i="7" s="1"/>
  <c r="PD84" i="7"/>
  <c r="OZ84" i="7" s="1"/>
  <c r="PA84" i="7" s="1"/>
  <c r="PC150" i="7"/>
  <c r="PD131" i="7"/>
  <c r="OZ131" i="7" s="1"/>
  <c r="PA131" i="7" s="1"/>
  <c r="PD40" i="7"/>
  <c r="OZ40" i="7" s="1"/>
  <c r="PA40" i="7" s="1"/>
  <c r="PB346" i="7"/>
  <c r="PC192" i="7"/>
  <c r="PC83" i="7"/>
  <c r="PD320" i="7"/>
  <c r="OZ320" i="7" s="1"/>
  <c r="PA320" i="7" s="1"/>
  <c r="PB289" i="7"/>
  <c r="PB272" i="7"/>
  <c r="PD386" i="7"/>
  <c r="OZ386" i="7" s="1"/>
  <c r="PA386" i="7" s="1"/>
  <c r="PB337" i="7"/>
  <c r="PD282" i="7"/>
  <c r="OZ282" i="7" s="1"/>
  <c r="PA282" i="7" s="1"/>
  <c r="PD333" i="7"/>
  <c r="OZ333" i="7" s="1"/>
  <c r="PA333" i="7" s="1"/>
  <c r="PB127" i="7"/>
  <c r="PD250" i="7"/>
  <c r="OZ250" i="7" s="1"/>
  <c r="PA250" i="7" s="1"/>
  <c r="PD46" i="7"/>
  <c r="OZ46" i="7" s="1"/>
  <c r="PA46" i="7" s="1"/>
  <c r="PC172" i="7"/>
  <c r="PD103" i="7"/>
  <c r="OZ103" i="7" s="1"/>
  <c r="PA103" i="7" s="1"/>
  <c r="PC35" i="7"/>
  <c r="PC88" i="7"/>
  <c r="PD173" i="7"/>
  <c r="OZ173" i="7" s="1"/>
  <c r="PA173" i="7" s="1"/>
  <c r="PD244" i="7"/>
  <c r="OZ244" i="7" s="1"/>
  <c r="PA244" i="7" s="1"/>
  <c r="PC409" i="7"/>
  <c r="PD207" i="7"/>
  <c r="OZ207" i="7" s="1"/>
  <c r="PA207" i="7" s="1"/>
  <c r="PB356" i="7"/>
  <c r="PD129" i="7"/>
  <c r="OZ129" i="7" s="1"/>
  <c r="PA129" i="7" s="1"/>
  <c r="PB378" i="7"/>
  <c r="PB250" i="7"/>
  <c r="PD33" i="7"/>
  <c r="OZ33" i="7" s="1"/>
  <c r="PD171" i="7"/>
  <c r="OZ171" i="7" s="1"/>
  <c r="PA171" i="7" s="1"/>
  <c r="PC99" i="7"/>
  <c r="PB343" i="7"/>
  <c r="PB341" i="7"/>
  <c r="PC132" i="7"/>
  <c r="PC139" i="7"/>
  <c r="PD186" i="7"/>
  <c r="OZ186" i="7" s="1"/>
  <c r="PA186" i="7" s="1"/>
  <c r="PB421" i="7"/>
  <c r="PB106" i="7"/>
  <c r="PD195" i="7"/>
  <c r="OZ195" i="7" s="1"/>
  <c r="PA195" i="7" s="1"/>
  <c r="PB80" i="7"/>
  <c r="PB334" i="7"/>
  <c r="PD323" i="7"/>
  <c r="OZ323" i="7" s="1"/>
  <c r="PA323" i="7" s="1"/>
  <c r="PD398" i="7"/>
  <c r="OZ398" i="7" s="1"/>
  <c r="PA398" i="7" s="1"/>
  <c r="PC65" i="7"/>
  <c r="PD342" i="7"/>
  <c r="OZ342" i="7" s="1"/>
  <c r="PA342" i="7" s="1"/>
  <c r="PD261" i="7"/>
  <c r="OZ261" i="7" s="1"/>
  <c r="PA261" i="7" s="1"/>
  <c r="PD393" i="7"/>
  <c r="OZ393" i="7" s="1"/>
  <c r="PA393" i="7" s="1"/>
  <c r="PC374" i="7"/>
  <c r="PD228" i="7"/>
  <c r="OZ228" i="7" s="1"/>
  <c r="PA228" i="7" s="1"/>
  <c r="PB138" i="7"/>
  <c r="PC49" i="7"/>
  <c r="PD385" i="7"/>
  <c r="OZ385" i="7" s="1"/>
  <c r="PA385" i="7" s="1"/>
  <c r="PD369" i="7"/>
  <c r="OZ369" i="7" s="1"/>
  <c r="PA369" i="7" s="1"/>
  <c r="PD253" i="7"/>
  <c r="OZ253" i="7" s="1"/>
  <c r="PA253" i="7" s="1"/>
  <c r="PD56" i="7"/>
  <c r="OZ56" i="7" s="1"/>
  <c r="PA56" i="7" s="1"/>
  <c r="PB83" i="7"/>
  <c r="PC281" i="7"/>
  <c r="PC102" i="7"/>
  <c r="PC166" i="7"/>
  <c r="PD157" i="7"/>
  <c r="OZ157" i="7" s="1"/>
  <c r="PA157" i="7" s="1"/>
  <c r="PC100" i="7"/>
  <c r="PC392" i="7"/>
  <c r="PC104" i="7"/>
  <c r="PD35" i="7"/>
  <c r="OZ35" i="7" s="1"/>
  <c r="PC425" i="7"/>
  <c r="PD132" i="7"/>
  <c r="OZ132" i="7" s="1"/>
  <c r="PA132" i="7" s="1"/>
  <c r="PB260" i="7"/>
  <c r="PD192" i="7"/>
  <c r="OZ192" i="7" s="1"/>
  <c r="PA192" i="7" s="1"/>
  <c r="PB262" i="7"/>
  <c r="PC401" i="7"/>
  <c r="PB278" i="7"/>
  <c r="PC105" i="7"/>
  <c r="PC260" i="7"/>
  <c r="PB164" i="7"/>
  <c r="PC108" i="7"/>
  <c r="PC415" i="7"/>
  <c r="PD407" i="7"/>
  <c r="OZ407" i="7" s="1"/>
  <c r="PA407" i="7" s="1"/>
  <c r="PB301" i="7"/>
  <c r="PB70" i="7"/>
  <c r="PB56" i="7"/>
  <c r="PB207" i="7"/>
  <c r="PD77" i="7"/>
  <c r="OZ77" i="7" s="1"/>
  <c r="PA77" i="7" s="1"/>
  <c r="PB57" i="7"/>
  <c r="PC201" i="7"/>
  <c r="PD408" i="7"/>
  <c r="OZ408" i="7" s="1"/>
  <c r="PA408" i="7" s="1"/>
  <c r="PD362" i="7"/>
  <c r="OZ362" i="7" s="1"/>
  <c r="PA362" i="7" s="1"/>
  <c r="PD264" i="7"/>
  <c r="OZ264" i="7" s="1"/>
  <c r="PA264" i="7" s="1"/>
  <c r="PD151" i="7"/>
  <c r="OZ151" i="7" s="1"/>
  <c r="PA151" i="7" s="1"/>
  <c r="PC92" i="7"/>
  <c r="PB322" i="7"/>
  <c r="PC68" i="7"/>
  <c r="PC159" i="7"/>
  <c r="PD204" i="7"/>
  <c r="OZ204" i="7" s="1"/>
  <c r="PA204" i="7" s="1"/>
  <c r="PB377" i="7"/>
  <c r="PB286" i="7"/>
  <c r="PD364" i="7"/>
  <c r="OZ364" i="7" s="1"/>
  <c r="PA364" i="7" s="1"/>
  <c r="PD316" i="7"/>
  <c r="OZ316" i="7" s="1"/>
  <c r="PA316" i="7" s="1"/>
  <c r="PB72" i="7"/>
  <c r="PB100" i="7"/>
  <c r="PD108" i="7"/>
  <c r="OZ108" i="7" s="1"/>
  <c r="PA108" i="7" s="1"/>
  <c r="PB73" i="7"/>
  <c r="PB222" i="7"/>
  <c r="PD245" i="7"/>
  <c r="OZ245" i="7" s="1"/>
  <c r="PA245" i="7" s="1"/>
  <c r="PC72" i="7"/>
  <c r="PB315" i="7"/>
  <c r="PB191" i="7"/>
  <c r="PB178" i="7"/>
  <c r="PB263" i="7"/>
  <c r="PD111" i="7"/>
  <c r="OZ111" i="7" s="1"/>
  <c r="PA111" i="7" s="1"/>
  <c r="PD413" i="7"/>
  <c r="OZ413" i="7" s="1"/>
  <c r="PA413" i="7" s="1"/>
  <c r="PD308" i="7"/>
  <c r="OZ308" i="7" s="1"/>
  <c r="PA308" i="7" s="1"/>
  <c r="PC337" i="7"/>
  <c r="PC270" i="7"/>
  <c r="PC320" i="7"/>
  <c r="PC329" i="7"/>
  <c r="PB332" i="7"/>
  <c r="PB63" i="7"/>
  <c r="PB384" i="7"/>
  <c r="PB186" i="7"/>
  <c r="PC33" i="7"/>
  <c r="PC186" i="7"/>
  <c r="PC59" i="7"/>
  <c r="PD409" i="7"/>
  <c r="OZ409" i="7" s="1"/>
  <c r="PA409" i="7" s="1"/>
  <c r="PC389" i="7"/>
  <c r="PD181" i="7"/>
  <c r="OZ181" i="7" s="1"/>
  <c r="PA181" i="7" s="1"/>
  <c r="PC307" i="7"/>
  <c r="PD68" i="7"/>
  <c r="OZ68" i="7" s="1"/>
  <c r="PA68" i="7" s="1"/>
  <c r="PD215" i="7"/>
  <c r="OZ215" i="7" s="1"/>
  <c r="PA215" i="7" s="1"/>
  <c r="PB285" i="7"/>
  <c r="PD220" i="7"/>
  <c r="OZ220" i="7" s="1"/>
  <c r="PA220" i="7" s="1"/>
  <c r="PB65" i="7"/>
  <c r="PC265" i="7"/>
  <c r="PC30" i="7"/>
  <c r="PC140" i="7"/>
  <c r="PB236" i="7"/>
  <c r="PC101" i="7"/>
  <c r="PB97" i="7"/>
  <c r="PB44" i="7"/>
  <c r="PD202" i="7"/>
  <c r="OZ202" i="7" s="1"/>
  <c r="PA202" i="7" s="1"/>
  <c r="PC103" i="7"/>
  <c r="PB411" i="7"/>
  <c r="PD260" i="7"/>
  <c r="OZ260" i="7" s="1"/>
  <c r="PA260" i="7" s="1"/>
  <c r="PB38" i="7"/>
  <c r="PC48" i="7"/>
  <c r="PD45" i="7"/>
  <c r="OZ45" i="7" s="1"/>
  <c r="PA45" i="7" s="1"/>
  <c r="PC230" i="7"/>
  <c r="PB323" i="7"/>
  <c r="PD315" i="7"/>
  <c r="OZ315" i="7" s="1"/>
  <c r="PA315" i="7" s="1"/>
  <c r="PD70" i="7"/>
  <c r="OZ70" i="7" s="1"/>
  <c r="PA70" i="7" s="1"/>
  <c r="PD251" i="7"/>
  <c r="OZ251" i="7" s="1"/>
  <c r="PA251" i="7" s="1"/>
  <c r="PC165" i="7"/>
  <c r="PC262" i="7"/>
  <c r="PC37" i="7"/>
  <c r="PB69" i="7"/>
  <c r="PB395" i="7"/>
  <c r="PC426" i="7"/>
  <c r="PC398" i="7"/>
  <c r="PB148" i="7"/>
  <c r="PD421" i="7"/>
  <c r="OZ421" i="7" s="1"/>
  <c r="PA421" i="7" s="1"/>
  <c r="PB131" i="7"/>
  <c r="PD268" i="7"/>
  <c r="OZ268" i="7" s="1"/>
  <c r="PA268" i="7" s="1"/>
  <c r="PD86" i="7"/>
  <c r="OZ86" i="7" s="1"/>
  <c r="PA86" i="7" s="1"/>
  <c r="PC229" i="7"/>
  <c r="PB219" i="7"/>
  <c r="PB82" i="7"/>
  <c r="PC160" i="7"/>
  <c r="PB329" i="7"/>
  <c r="PC119" i="7"/>
  <c r="PB397" i="7"/>
  <c r="PC196" i="7"/>
  <c r="PC340" i="7"/>
  <c r="PB187" i="7"/>
  <c r="PB273" i="7"/>
  <c r="PB35" i="7"/>
  <c r="PC369" i="7"/>
  <c r="PB309" i="7"/>
  <c r="PC55" i="7"/>
  <c r="PB300" i="7"/>
  <c r="PD95" i="7"/>
  <c r="OZ95" i="7" s="1"/>
  <c r="PA95" i="7" s="1"/>
  <c r="PC185" i="7"/>
  <c r="PC31" i="7"/>
  <c r="PC205" i="7"/>
  <c r="PC212" i="7"/>
  <c r="PC42" i="7"/>
  <c r="PC98" i="7"/>
  <c r="PD410" i="7"/>
  <c r="OZ410" i="7" s="1"/>
  <c r="PA410" i="7" s="1"/>
  <c r="PC315" i="7"/>
  <c r="PC40" i="7"/>
  <c r="PB223" i="7"/>
  <c r="PD277" i="7"/>
  <c r="OZ277" i="7" s="1"/>
  <c r="PA277" i="7" s="1"/>
  <c r="PD76" i="7"/>
  <c r="OZ76" i="7" s="1"/>
  <c r="PA76" i="7" s="1"/>
  <c r="PB109" i="7"/>
  <c r="PB87" i="7"/>
  <c r="PD136" i="7"/>
  <c r="OZ136" i="7" s="1"/>
  <c r="PA136" i="7" s="1"/>
  <c r="PC328" i="7"/>
  <c r="PB417" i="7"/>
  <c r="PB112" i="7"/>
  <c r="PB185" i="7"/>
  <c r="PB157" i="7"/>
  <c r="PB129" i="7"/>
  <c r="PD94" i="7"/>
  <c r="OZ94" i="7" s="1"/>
  <c r="PA94" i="7" s="1"/>
  <c r="PC198" i="7"/>
  <c r="PD321" i="7"/>
  <c r="OZ321" i="7" s="1"/>
  <c r="PA321" i="7" s="1"/>
  <c r="PC412" i="7"/>
  <c r="PC199" i="7"/>
  <c r="PD163" i="7"/>
  <c r="OZ163" i="7" s="1"/>
  <c r="PA163" i="7" s="1"/>
  <c r="PD254" i="7"/>
  <c r="OZ254" i="7" s="1"/>
  <c r="PA254" i="7" s="1"/>
  <c r="PC293" i="7"/>
  <c r="PB167" i="7"/>
  <c r="PB304" i="7"/>
  <c r="PD54" i="7"/>
  <c r="OZ54" i="7" s="1"/>
  <c r="PA54" i="7" s="1"/>
  <c r="PC147" i="7"/>
  <c r="PC107" i="7"/>
  <c r="PD75" i="7"/>
  <c r="OZ75" i="7" s="1"/>
  <c r="PA75" i="7" s="1"/>
  <c r="PC181" i="7"/>
  <c r="PD201" i="7"/>
  <c r="OZ201" i="7" s="1"/>
  <c r="PA201" i="7" s="1"/>
  <c r="PB45" i="7"/>
  <c r="PD310" i="7"/>
  <c r="OZ310" i="7" s="1"/>
  <c r="PA310" i="7" s="1"/>
  <c r="PD57" i="7"/>
  <c r="OZ57" i="7" s="1"/>
  <c r="PA57" i="7" s="1"/>
  <c r="PD378" i="7"/>
  <c r="OZ378" i="7" s="1"/>
  <c r="PA378" i="7" s="1"/>
  <c r="PB242" i="7"/>
  <c r="PB361" i="7"/>
  <c r="PB352" i="7"/>
  <c r="PC69" i="7"/>
  <c r="PB155" i="7"/>
  <c r="PD246" i="7"/>
  <c r="OZ246" i="7" s="1"/>
  <c r="PA246" i="7" s="1"/>
  <c r="PB372" i="7"/>
  <c r="PB137" i="7"/>
  <c r="PB51" i="7"/>
  <c r="PC182" i="7"/>
  <c r="PB74" i="7"/>
  <c r="PC200" i="7"/>
  <c r="PC158" i="7"/>
  <c r="PD343" i="7"/>
  <c r="OZ343" i="7" s="1"/>
  <c r="PA343" i="7" s="1"/>
  <c r="PB172" i="7"/>
  <c r="PB102" i="7"/>
  <c r="PB216" i="7"/>
  <c r="PC106" i="7"/>
  <c r="PB288" i="7"/>
  <c r="PD372" i="7"/>
  <c r="OZ372" i="7" s="1"/>
  <c r="PA372" i="7" s="1"/>
  <c r="PB212" i="7"/>
  <c r="PB416" i="7"/>
  <c r="PB139" i="7"/>
  <c r="PD43" i="7"/>
  <c r="OZ43" i="7" s="1"/>
  <c r="PA43" i="7" s="1"/>
  <c r="PB154" i="7"/>
  <c r="PD227" i="7"/>
  <c r="OZ227" i="7" s="1"/>
  <c r="PA227" i="7" s="1"/>
  <c r="PC371" i="7"/>
  <c r="PD326" i="7"/>
  <c r="OZ326" i="7" s="1"/>
  <c r="PA326" i="7" s="1"/>
  <c r="PD243" i="7"/>
  <c r="OZ243" i="7" s="1"/>
  <c r="PA243" i="7" s="1"/>
  <c r="PB375" i="7"/>
  <c r="PD142" i="7"/>
  <c r="OZ142" i="7" s="1"/>
  <c r="PA142" i="7" s="1"/>
  <c r="PC377" i="7"/>
  <c r="PC203" i="7"/>
  <c r="PD344" i="7"/>
  <c r="OZ344" i="7" s="1"/>
  <c r="PA344" i="7" s="1"/>
  <c r="PC345" i="7"/>
  <c r="PB60" i="7"/>
  <c r="PC379" i="7"/>
  <c r="PB41" i="7"/>
  <c r="PC360" i="7"/>
  <c r="PB333" i="7"/>
  <c r="PC263" i="7"/>
  <c r="PB363" i="7"/>
  <c r="PD376" i="7"/>
  <c r="OZ376" i="7" s="1"/>
  <c r="PA376" i="7" s="1"/>
  <c r="NW18" i="7" l="1"/>
  <c r="NW17" i="7"/>
  <c r="NW10" i="7"/>
  <c r="NW8" i="7"/>
  <c r="NW16" i="7"/>
  <c r="NW15" i="7"/>
  <c r="OL30" i="7"/>
  <c r="OL31" i="7"/>
  <c r="OL32" i="7"/>
  <c r="OL27" i="7"/>
  <c r="OL29" i="7"/>
  <c r="OL28" i="7"/>
  <c r="PA35" i="7"/>
  <c r="PA37" i="7"/>
  <c r="PA36" i="7"/>
  <c r="NW9" i="7"/>
  <c r="NW5" i="7"/>
  <c r="NW7" i="7"/>
  <c r="NW6" i="7"/>
  <c r="NW13" i="7"/>
  <c r="NW11" i="7"/>
  <c r="NW14" i="7"/>
  <c r="NW4" i="7"/>
  <c r="NW3" i="7"/>
  <c r="PA34" i="7"/>
  <c r="NW12" i="7"/>
  <c r="PA33" i="7"/>
  <c r="OL26" i="7"/>
  <c r="PA31" i="7"/>
  <c r="PA32" i="7"/>
  <c r="PA17" i="7"/>
  <c r="PA15" i="7"/>
  <c r="PA24" i="7"/>
  <c r="PA19" i="7"/>
  <c r="PA30" i="7"/>
  <c r="PA14" i="7"/>
  <c r="PA7" i="7"/>
  <c r="PA23" i="7"/>
  <c r="PA22" i="7"/>
  <c r="PA6" i="7"/>
  <c r="PA25" i="7"/>
  <c r="PA16" i="7"/>
  <c r="PA12" i="7"/>
  <c r="PA10" i="7"/>
  <c r="PA27" i="7"/>
  <c r="PA20" i="7"/>
  <c r="PA11" i="7"/>
  <c r="PA3" i="7"/>
  <c r="PA18" i="7"/>
  <c r="PA29" i="7"/>
  <c r="PA9" i="7"/>
  <c r="PA21" i="7"/>
  <c r="PA26" i="7"/>
  <c r="PA13" i="7"/>
  <c r="PA8" i="7"/>
  <c r="PA28" i="7"/>
  <c r="PA5" i="7"/>
  <c r="PA4" i="7"/>
  <c r="OL13" i="7"/>
  <c r="OL8" i="7"/>
  <c r="OL16" i="7"/>
  <c r="OL4" i="7"/>
  <c r="OL24" i="7"/>
  <c r="OL25" i="7"/>
  <c r="OL6" i="7"/>
  <c r="OL11" i="7"/>
  <c r="OL12" i="7"/>
  <c r="OL21" i="7"/>
  <c r="OL19" i="7"/>
  <c r="OL5" i="7"/>
  <c r="OL23" i="7"/>
  <c r="OL3" i="7"/>
  <c r="OL22" i="7"/>
  <c r="OL15" i="7"/>
  <c r="OL7" i="7"/>
  <c r="OL18" i="7"/>
  <c r="OL17" i="7"/>
  <c r="OL10" i="7"/>
  <c r="OL20" i="7"/>
  <c r="OL9" i="7"/>
  <c r="OL14" i="7"/>
  <c r="OD104" i="7" l="1"/>
  <c r="OE104" i="7" s="1"/>
  <c r="OF104" i="7" s="1"/>
  <c r="OD263" i="7"/>
  <c r="OE263" i="7" s="1"/>
  <c r="OF263" i="7" s="1"/>
  <c r="OD18" i="7"/>
  <c r="OE18" i="7" s="1"/>
  <c r="OF18" i="7" s="1"/>
  <c r="OG18" i="7" s="1"/>
  <c r="OD318" i="7"/>
  <c r="OE318" i="7" s="1"/>
  <c r="OG318" i="7" s="1"/>
  <c r="OD68" i="7"/>
  <c r="OE68" i="7" s="1"/>
  <c r="OF68" i="7" s="1"/>
  <c r="OD137" i="7"/>
  <c r="OE137" i="7" s="1"/>
  <c r="OG137" i="7" s="1"/>
  <c r="OD9" i="7"/>
  <c r="OE9" i="7" s="1"/>
  <c r="OF9" i="7" s="1"/>
  <c r="OG9" i="7" s="1"/>
  <c r="OD325" i="7"/>
  <c r="OE325" i="7" s="1"/>
  <c r="OG325" i="7" s="1"/>
  <c r="OD71" i="7"/>
  <c r="OE71" i="7" s="1"/>
  <c r="OG71" i="7" s="1"/>
  <c r="OD69" i="7"/>
  <c r="OE69" i="7" s="1"/>
  <c r="OG69" i="7" s="1"/>
  <c r="OD217" i="7"/>
  <c r="OE217" i="7" s="1"/>
  <c r="OG217" i="7" s="1"/>
  <c r="OD187" i="7"/>
  <c r="OE187" i="7" s="1"/>
  <c r="OF187" i="7" s="1"/>
  <c r="OD355" i="7"/>
  <c r="OE355" i="7" s="1"/>
  <c r="OF355" i="7" s="1"/>
  <c r="OD98" i="7"/>
  <c r="OE98" i="7" s="1"/>
  <c r="OG98" i="7" s="1"/>
  <c r="OD52" i="7"/>
  <c r="OE52" i="7" s="1"/>
  <c r="OF52" i="7" s="1"/>
  <c r="OD302" i="7"/>
  <c r="OE302" i="7" s="1"/>
  <c r="OF302" i="7" s="1"/>
  <c r="OD86" i="7"/>
  <c r="OE86" i="7" s="1"/>
  <c r="OF86" i="7" s="1"/>
  <c r="OD95" i="7"/>
  <c r="OE95" i="7" s="1"/>
  <c r="OF95" i="7" s="1"/>
  <c r="OD245" i="7"/>
  <c r="OE245" i="7" s="1"/>
  <c r="OG245" i="7" s="1"/>
  <c r="OD295" i="7"/>
  <c r="OE295" i="7" s="1"/>
  <c r="OF295" i="7" s="1"/>
  <c r="OD21" i="7"/>
  <c r="OE21" i="7" s="1"/>
  <c r="OF21" i="7" s="1"/>
  <c r="OG21" i="7" s="1"/>
  <c r="OD369" i="7"/>
  <c r="OE369" i="7" s="1"/>
  <c r="OF369" i="7" s="1"/>
  <c r="OD85" i="7"/>
  <c r="OE85" i="7" s="1"/>
  <c r="OG85" i="7" s="1"/>
  <c r="OD199" i="7"/>
  <c r="OE199" i="7" s="1"/>
  <c r="OG199" i="7" s="1"/>
  <c r="OD385" i="7"/>
  <c r="OE385" i="7" s="1"/>
  <c r="OG385" i="7" s="1"/>
  <c r="OD362" i="7"/>
  <c r="OE362" i="7" s="1"/>
  <c r="OF362" i="7" s="1"/>
  <c r="OD174" i="7"/>
  <c r="OE174" i="7" s="1"/>
  <c r="OF174" i="7" s="1"/>
  <c r="OD228" i="7"/>
  <c r="OE228" i="7" s="1"/>
  <c r="OG228" i="7" s="1"/>
  <c r="OD322" i="7"/>
  <c r="OE322" i="7" s="1"/>
  <c r="OF322" i="7" s="1"/>
  <c r="OD232" i="7"/>
  <c r="OE232" i="7" s="1"/>
  <c r="OF232" i="7" s="1"/>
  <c r="OD403" i="7"/>
  <c r="OE403" i="7" s="1"/>
  <c r="OG403" i="7" s="1"/>
  <c r="OD172" i="7"/>
  <c r="OE172" i="7" s="1"/>
  <c r="OG172" i="7" s="1"/>
  <c r="OD185" i="7"/>
  <c r="OE185" i="7" s="1"/>
  <c r="OG185" i="7" s="1"/>
  <c r="OD214" i="7"/>
  <c r="OE214" i="7" s="1"/>
  <c r="OF214" i="7" s="1"/>
  <c r="OD161" i="7"/>
  <c r="OE161" i="7" s="1"/>
  <c r="OG161" i="7" s="1"/>
  <c r="OD281" i="7"/>
  <c r="OE281" i="7" s="1"/>
  <c r="OF281" i="7" s="1"/>
  <c r="OD109" i="7"/>
  <c r="OE109" i="7" s="1"/>
  <c r="OG109" i="7" s="1"/>
  <c r="OD347" i="7"/>
  <c r="OE347" i="7" s="1"/>
  <c r="OG347" i="7" s="1"/>
  <c r="OD170" i="7"/>
  <c r="OE170" i="7" s="1"/>
  <c r="OF170" i="7" s="1"/>
  <c r="OD66" i="7"/>
  <c r="OE66" i="7" s="1"/>
  <c r="OF66" i="7" s="1"/>
  <c r="OD151" i="7"/>
  <c r="OE151" i="7" s="1"/>
  <c r="OG151" i="7" s="1"/>
  <c r="OD337" i="7"/>
  <c r="OE337" i="7" s="1"/>
  <c r="OF337" i="7" s="1"/>
  <c r="OD297" i="7"/>
  <c r="OE297" i="7" s="1"/>
  <c r="OF297" i="7" s="1"/>
  <c r="OD186" i="7"/>
  <c r="OE186" i="7" s="1"/>
  <c r="OG186" i="7" s="1"/>
  <c r="OD83" i="7"/>
  <c r="OE83" i="7" s="1"/>
  <c r="OG83" i="7" s="1"/>
  <c r="OD331" i="7"/>
  <c r="OE331" i="7" s="1"/>
  <c r="OG331" i="7" s="1"/>
  <c r="OD135" i="7"/>
  <c r="OE135" i="7" s="1"/>
  <c r="OG135" i="7" s="1"/>
  <c r="OD229" i="7"/>
  <c r="OE229" i="7" s="1"/>
  <c r="OF229" i="7" s="1"/>
  <c r="OD237" i="7"/>
  <c r="OE237" i="7" s="1"/>
  <c r="OG237" i="7" s="1"/>
  <c r="OD218" i="7"/>
  <c r="OE218" i="7" s="1"/>
  <c r="OF218" i="7" s="1"/>
  <c r="OD276" i="7"/>
  <c r="OE276" i="7" s="1"/>
  <c r="OF276" i="7" s="1"/>
  <c r="OD114" i="7"/>
  <c r="OE114" i="7" s="1"/>
  <c r="OF114" i="7" s="1"/>
  <c r="OD265" i="7"/>
  <c r="OE265" i="7" s="1"/>
  <c r="OF265" i="7" s="1"/>
  <c r="OD348" i="7"/>
  <c r="OE348" i="7" s="1"/>
  <c r="OG348" i="7" s="1"/>
  <c r="OD422" i="7"/>
  <c r="OE422" i="7" s="1"/>
  <c r="OG422" i="7" s="1"/>
  <c r="OD287" i="7"/>
  <c r="OE287" i="7" s="1"/>
  <c r="OG287" i="7" s="1"/>
  <c r="OD402" i="7"/>
  <c r="OE402" i="7" s="1"/>
  <c r="OF402" i="7" s="1"/>
  <c r="OD120" i="7"/>
  <c r="OE120" i="7" s="1"/>
  <c r="OG120" i="7" s="1"/>
  <c r="OD171" i="7"/>
  <c r="OE171" i="7" s="1"/>
  <c r="OG171" i="7" s="1"/>
  <c r="OD152" i="7"/>
  <c r="OE152" i="7" s="1"/>
  <c r="OG152" i="7" s="1"/>
  <c r="OD242" i="7"/>
  <c r="OE242" i="7" s="1"/>
  <c r="OF242" i="7" s="1"/>
  <c r="OD7" i="7"/>
  <c r="OE7" i="7" s="1"/>
  <c r="OF7" i="7" s="1"/>
  <c r="OG7" i="7" s="1"/>
  <c r="OD409" i="7"/>
  <c r="OE409" i="7" s="1"/>
  <c r="OG409" i="7" s="1"/>
  <c r="OD235" i="7"/>
  <c r="OE235" i="7" s="1"/>
  <c r="OF235" i="7" s="1"/>
  <c r="OD285" i="7"/>
  <c r="OE285" i="7" s="1"/>
  <c r="OG285" i="7" s="1"/>
  <c r="OD204" i="7"/>
  <c r="OE204" i="7" s="1"/>
  <c r="OF204" i="7" s="1"/>
  <c r="OD414" i="7"/>
  <c r="OE414" i="7" s="1"/>
  <c r="OG414" i="7" s="1"/>
  <c r="OD221" i="7"/>
  <c r="OE221" i="7" s="1"/>
  <c r="OF221" i="7" s="1"/>
  <c r="OD4" i="7"/>
  <c r="OE4" i="7" s="1"/>
  <c r="OF4" i="7" s="1"/>
  <c r="OG4" i="7" s="1"/>
  <c r="OD388" i="7"/>
  <c r="OE388" i="7" s="1"/>
  <c r="OF388" i="7" s="1"/>
  <c r="OD416" i="7"/>
  <c r="OE416" i="7" s="1"/>
  <c r="OG416" i="7" s="1"/>
  <c r="OD334" i="7"/>
  <c r="OE334" i="7" s="1"/>
  <c r="OF334" i="7" s="1"/>
  <c r="OD220" i="7"/>
  <c r="OE220" i="7" s="1"/>
  <c r="OG220" i="7" s="1"/>
  <c r="OD111" i="7"/>
  <c r="OE111" i="7" s="1"/>
  <c r="OG111" i="7" s="1"/>
  <c r="OD310" i="7"/>
  <c r="OE310" i="7" s="1"/>
  <c r="OF310" i="7" s="1"/>
  <c r="OD426" i="7"/>
  <c r="OE426" i="7" s="1"/>
  <c r="OF426" i="7" s="1"/>
  <c r="OD226" i="7"/>
  <c r="OE226" i="7" s="1"/>
  <c r="OG226" i="7" s="1"/>
  <c r="OD371" i="7"/>
  <c r="OE371" i="7" s="1"/>
  <c r="OF371" i="7" s="1"/>
  <c r="OD299" i="7"/>
  <c r="OE299" i="7" s="1"/>
  <c r="OG299" i="7" s="1"/>
  <c r="OD395" i="7"/>
  <c r="OE395" i="7" s="1"/>
  <c r="OG395" i="7" s="1"/>
  <c r="OD346" i="7"/>
  <c r="OE346" i="7" s="1"/>
  <c r="OF346" i="7" s="1"/>
  <c r="OD183" i="7"/>
  <c r="OE183" i="7" s="1"/>
  <c r="OF183" i="7" s="1"/>
  <c r="OD396" i="7"/>
  <c r="OE396" i="7" s="1"/>
  <c r="OF396" i="7" s="1"/>
  <c r="OD156" i="7"/>
  <c r="OE156" i="7" s="1"/>
  <c r="OG156" i="7" s="1"/>
  <c r="OD277" i="7"/>
  <c r="OE277" i="7" s="1"/>
  <c r="OF277" i="7" s="1"/>
  <c r="OD294" i="7"/>
  <c r="OE294" i="7" s="1"/>
  <c r="OG294" i="7" s="1"/>
  <c r="OD108" i="7"/>
  <c r="OE108" i="7" s="1"/>
  <c r="OG108" i="7" s="1"/>
  <c r="OD37" i="7"/>
  <c r="OE37" i="7" s="1"/>
  <c r="OF37" i="7" s="1"/>
  <c r="OD321" i="7"/>
  <c r="OE321" i="7" s="1"/>
  <c r="OG321" i="7" s="1"/>
  <c r="OD8" i="7"/>
  <c r="OE8" i="7" s="1"/>
  <c r="OF8" i="7" s="1"/>
  <c r="OG8" i="7" s="1"/>
  <c r="OD247" i="7"/>
  <c r="OE247" i="7" s="1"/>
  <c r="OF247" i="7" s="1"/>
  <c r="OD313" i="7"/>
  <c r="OE313" i="7" s="1"/>
  <c r="OG313" i="7" s="1"/>
  <c r="OD359" i="7"/>
  <c r="OE359" i="7" s="1"/>
  <c r="OF359" i="7" s="1"/>
  <c r="OD234" i="7"/>
  <c r="OE234" i="7" s="1"/>
  <c r="OG234" i="7" s="1"/>
  <c r="OD206" i="7"/>
  <c r="OE206" i="7" s="1"/>
  <c r="OG206" i="7" s="1"/>
  <c r="OD239" i="7"/>
  <c r="OE239" i="7" s="1"/>
  <c r="OF239" i="7" s="1"/>
  <c r="OD132" i="7"/>
  <c r="OE132" i="7" s="1"/>
  <c r="OG132" i="7" s="1"/>
  <c r="OD147" i="7"/>
  <c r="OE147" i="7" s="1"/>
  <c r="OF147" i="7" s="1"/>
  <c r="OD350" i="7"/>
  <c r="OE350" i="7" s="1"/>
  <c r="OF350" i="7" s="1"/>
  <c r="OD296" i="7"/>
  <c r="OE296" i="7" s="1"/>
  <c r="OG296" i="7" s="1"/>
  <c r="OD324" i="7"/>
  <c r="OE324" i="7" s="1"/>
  <c r="OG324" i="7" s="1"/>
  <c r="OD383" i="7"/>
  <c r="OE383" i="7" s="1"/>
  <c r="OF383" i="7" s="1"/>
  <c r="OD38" i="7"/>
  <c r="OE38" i="7" s="1"/>
  <c r="OF38" i="7" s="1"/>
  <c r="OD392" i="7"/>
  <c r="OE392" i="7" s="1"/>
  <c r="OG392" i="7" s="1"/>
  <c r="OD72" i="7"/>
  <c r="OE72" i="7" s="1"/>
  <c r="OG72" i="7" s="1"/>
  <c r="OD198" i="7"/>
  <c r="OE198" i="7" s="1"/>
  <c r="OG198" i="7" s="1"/>
  <c r="OD74" i="7"/>
  <c r="OE74" i="7" s="1"/>
  <c r="OG74" i="7" s="1"/>
  <c r="OD376" i="7"/>
  <c r="OE376" i="7" s="1"/>
  <c r="OF376" i="7" s="1"/>
  <c r="OD44" i="7"/>
  <c r="OE44" i="7" s="1"/>
  <c r="OF44" i="7" s="1"/>
  <c r="OD129" i="7"/>
  <c r="OE129" i="7" s="1"/>
  <c r="OF129" i="7" s="1"/>
  <c r="OD30" i="7"/>
  <c r="OE30" i="7" s="1"/>
  <c r="OG30" i="7" s="1"/>
  <c r="OD391" i="7"/>
  <c r="OE391" i="7" s="1"/>
  <c r="OG391" i="7" s="1"/>
  <c r="OD262" i="7"/>
  <c r="OE262" i="7" s="1"/>
  <c r="OG262" i="7" s="1"/>
  <c r="OD33" i="7"/>
  <c r="OE33" i="7" s="1"/>
  <c r="OG33" i="7" s="1"/>
  <c r="OD79" i="7"/>
  <c r="OE79" i="7" s="1"/>
  <c r="OF79" i="7" s="1"/>
  <c r="OD200" i="7"/>
  <c r="OE200" i="7" s="1"/>
  <c r="OG200" i="7" s="1"/>
  <c r="OD62" i="7"/>
  <c r="OE62" i="7" s="1"/>
  <c r="OG62" i="7" s="1"/>
  <c r="OD124" i="7"/>
  <c r="OE124" i="7" s="1"/>
  <c r="OF124" i="7" s="1"/>
  <c r="OD31" i="7"/>
  <c r="OE31" i="7" s="1"/>
  <c r="OG31" i="7" s="1"/>
  <c r="OD351" i="7"/>
  <c r="OE351" i="7" s="1"/>
  <c r="OG351" i="7" s="1"/>
  <c r="OD377" i="7"/>
  <c r="OE377" i="7" s="1"/>
  <c r="OF377" i="7" s="1"/>
  <c r="OD267" i="7"/>
  <c r="OE267" i="7" s="1"/>
  <c r="OF267" i="7" s="1"/>
  <c r="OD418" i="7"/>
  <c r="OE418" i="7" s="1"/>
  <c r="OF418" i="7" s="1"/>
  <c r="OD177" i="7"/>
  <c r="OE177" i="7" s="1"/>
  <c r="OF177" i="7" s="1"/>
  <c r="OD330" i="7"/>
  <c r="OE330" i="7" s="1"/>
  <c r="OF330" i="7" s="1"/>
  <c r="OD162" i="7"/>
  <c r="OE162" i="7" s="1"/>
  <c r="OG162" i="7" s="1"/>
  <c r="OD420" i="7"/>
  <c r="OE420" i="7" s="1"/>
  <c r="OG420" i="7" s="1"/>
  <c r="OD19" i="7"/>
  <c r="OE19" i="7" s="1"/>
  <c r="OF19" i="7" s="1"/>
  <c r="OG19" i="7" s="1"/>
  <c r="OD252" i="7"/>
  <c r="OE252" i="7" s="1"/>
  <c r="OF252" i="7" s="1"/>
  <c r="OD64" i="7"/>
  <c r="OE64" i="7" s="1"/>
  <c r="OF64" i="7" s="1"/>
  <c r="OD300" i="7"/>
  <c r="OE300" i="7" s="1"/>
  <c r="OF300" i="7" s="1"/>
  <c r="OD215" i="7"/>
  <c r="OE215" i="7" s="1"/>
  <c r="OG215" i="7" s="1"/>
  <c r="OD81" i="7"/>
  <c r="OE81" i="7" s="1"/>
  <c r="OG81" i="7" s="1"/>
  <c r="OD316" i="7"/>
  <c r="OE316" i="7" s="1"/>
  <c r="OG316" i="7" s="1"/>
  <c r="OD118" i="7"/>
  <c r="OE118" i="7" s="1"/>
  <c r="OG118" i="7" s="1"/>
  <c r="OD16" i="7"/>
  <c r="OE16" i="7" s="1"/>
  <c r="OF16" i="7" s="1"/>
  <c r="OG16" i="7" s="1"/>
  <c r="OD378" i="7"/>
  <c r="OE378" i="7" s="1"/>
  <c r="OF378" i="7" s="1"/>
  <c r="OD251" i="7"/>
  <c r="OE251" i="7" s="1"/>
  <c r="OG251" i="7" s="1"/>
  <c r="OD90" i="7"/>
  <c r="OE90" i="7" s="1"/>
  <c r="OF90" i="7" s="1"/>
  <c r="OD41" i="7"/>
  <c r="OE41" i="7" s="1"/>
  <c r="OG41" i="7" s="1"/>
  <c r="OD257" i="7"/>
  <c r="OE257" i="7" s="1"/>
  <c r="OF257" i="7" s="1"/>
  <c r="OD78" i="7"/>
  <c r="OE78" i="7" s="1"/>
  <c r="OF78" i="7" s="1"/>
  <c r="OD140" i="7"/>
  <c r="OE140" i="7" s="1"/>
  <c r="OG140" i="7" s="1"/>
  <c r="OD401" i="7"/>
  <c r="OE401" i="7" s="1"/>
  <c r="OF401" i="7" s="1"/>
  <c r="OD308" i="7"/>
  <c r="OE308" i="7" s="1"/>
  <c r="OF308" i="7" s="1"/>
  <c r="OD107" i="7"/>
  <c r="OE107" i="7" s="1"/>
  <c r="OF107" i="7" s="1"/>
  <c r="OD166" i="7"/>
  <c r="OE166" i="7" s="1"/>
  <c r="OG166" i="7" s="1"/>
  <c r="OD110" i="7"/>
  <c r="OE110" i="7" s="1"/>
  <c r="OG110" i="7" s="1"/>
  <c r="OD127" i="7"/>
  <c r="OE127" i="7" s="1"/>
  <c r="OG127" i="7" s="1"/>
  <c r="OD97" i="7"/>
  <c r="OE97" i="7" s="1"/>
  <c r="OG97" i="7" s="1"/>
  <c r="OD160" i="7"/>
  <c r="OE160" i="7" s="1"/>
  <c r="OF160" i="7" s="1"/>
  <c r="OD158" i="7"/>
  <c r="OE158" i="7" s="1"/>
  <c r="OG158" i="7" s="1"/>
  <c r="OD282" i="7"/>
  <c r="OE282" i="7" s="1"/>
  <c r="OF282" i="7" s="1"/>
  <c r="OD164" i="7"/>
  <c r="OE164" i="7" s="1"/>
  <c r="OG164" i="7" s="1"/>
  <c r="OD375" i="7"/>
  <c r="OE375" i="7" s="1"/>
  <c r="OG375" i="7" s="1"/>
  <c r="OD176" i="7"/>
  <c r="OE176" i="7" s="1"/>
  <c r="OG176" i="7" s="1"/>
  <c r="OD315" i="7"/>
  <c r="OE315" i="7" s="1"/>
  <c r="OG315" i="7" s="1"/>
  <c r="OD116" i="7"/>
  <c r="OE116" i="7" s="1"/>
  <c r="OF116" i="7" s="1"/>
  <c r="OD272" i="7"/>
  <c r="OE272" i="7" s="1"/>
  <c r="OG272" i="7" s="1"/>
  <c r="OD317" i="7"/>
  <c r="OE317" i="7" s="1"/>
  <c r="OF317" i="7" s="1"/>
  <c r="OD233" i="7"/>
  <c r="OE233" i="7" s="1"/>
  <c r="OF233" i="7" s="1"/>
  <c r="OD207" i="7"/>
  <c r="OE207" i="7" s="1"/>
  <c r="OF207" i="7" s="1"/>
  <c r="OD336" i="7"/>
  <c r="OE336" i="7" s="1"/>
  <c r="OF336" i="7" s="1"/>
  <c r="OD14" i="7"/>
  <c r="OE14" i="7" s="1"/>
  <c r="OF14" i="7" s="1"/>
  <c r="OG14" i="7" s="1"/>
  <c r="OD168" i="7"/>
  <c r="OE168" i="7" s="1"/>
  <c r="OG168" i="7" s="1"/>
  <c r="OD387" i="7"/>
  <c r="OE387" i="7" s="1"/>
  <c r="OF387" i="7" s="1"/>
  <c r="OD75" i="7"/>
  <c r="OE75" i="7" s="1"/>
  <c r="OF75" i="7" s="1"/>
  <c r="OD117" i="7"/>
  <c r="OE117" i="7" s="1"/>
  <c r="OG117" i="7" s="1"/>
  <c r="OD328" i="7"/>
  <c r="OE328" i="7" s="1"/>
  <c r="OG328" i="7" s="1"/>
  <c r="OD53" i="7"/>
  <c r="OE53" i="7" s="1"/>
  <c r="OG53" i="7" s="1"/>
  <c r="OD354" i="7"/>
  <c r="OE354" i="7" s="1"/>
  <c r="OF354" i="7" s="1"/>
  <c r="OD411" i="7"/>
  <c r="OE411" i="7" s="1"/>
  <c r="OG411" i="7" s="1"/>
  <c r="OD45" i="7"/>
  <c r="OE45" i="7" s="1"/>
  <c r="OF45" i="7" s="1"/>
  <c r="OD20" i="7"/>
  <c r="OE20" i="7" s="1"/>
  <c r="OF20" i="7" s="1"/>
  <c r="OG20" i="7" s="1"/>
  <c r="OD136" i="7"/>
  <c r="OE136" i="7" s="1"/>
  <c r="OF136" i="7" s="1"/>
  <c r="OD261" i="7"/>
  <c r="OE261" i="7" s="1"/>
  <c r="OF261" i="7" s="1"/>
  <c r="OD274" i="7"/>
  <c r="OE274" i="7" s="1"/>
  <c r="OG274" i="7" s="1"/>
  <c r="OD103" i="7"/>
  <c r="OE103" i="7" s="1"/>
  <c r="OG103" i="7" s="1"/>
  <c r="OD96" i="7"/>
  <c r="OE96" i="7" s="1"/>
  <c r="OF96" i="7" s="1"/>
  <c r="OD256" i="7"/>
  <c r="OE256" i="7" s="1"/>
  <c r="OF256" i="7" s="1"/>
  <c r="OD88" i="7"/>
  <c r="OE88" i="7" s="1"/>
  <c r="OF88" i="7" s="1"/>
  <c r="OD219" i="7"/>
  <c r="OE219" i="7" s="1"/>
  <c r="OG219" i="7" s="1"/>
  <c r="OD34" i="7"/>
  <c r="OE34" i="7" s="1"/>
  <c r="OF34" i="7" s="1"/>
  <c r="OD17" i="7"/>
  <c r="OE17" i="7" s="1"/>
  <c r="OF17" i="7" s="1"/>
  <c r="OG17" i="7" s="1"/>
  <c r="OD353" i="7"/>
  <c r="OE353" i="7" s="1"/>
  <c r="OG353" i="7" s="1"/>
  <c r="OD212" i="7"/>
  <c r="OE212" i="7" s="1"/>
  <c r="OG212" i="7" s="1"/>
  <c r="OD51" i="7"/>
  <c r="OE51" i="7" s="1"/>
  <c r="OF51" i="7" s="1"/>
  <c r="OD289" i="7"/>
  <c r="OE289" i="7" s="1"/>
  <c r="OG289" i="7" s="1"/>
  <c r="OD22" i="7"/>
  <c r="OE22" i="7" s="1"/>
  <c r="OF22" i="7" s="1"/>
  <c r="OG22" i="7" s="1"/>
  <c r="OD122" i="7"/>
  <c r="OE122" i="7" s="1"/>
  <c r="OG122" i="7" s="1"/>
  <c r="OD39" i="7"/>
  <c r="OE39" i="7" s="1"/>
  <c r="OF39" i="7" s="1"/>
  <c r="OD125" i="7"/>
  <c r="OE125" i="7" s="1"/>
  <c r="OF125" i="7" s="1"/>
  <c r="OD197" i="7"/>
  <c r="OE197" i="7" s="1"/>
  <c r="OF197" i="7" s="1"/>
  <c r="OD178" i="7"/>
  <c r="OE178" i="7" s="1"/>
  <c r="OG178" i="7" s="1"/>
  <c r="OD253" i="7"/>
  <c r="OE253" i="7" s="1"/>
  <c r="OF253" i="7" s="1"/>
  <c r="OD54" i="7"/>
  <c r="OE54" i="7" s="1"/>
  <c r="OF54" i="7" s="1"/>
  <c r="OD407" i="7"/>
  <c r="OE407" i="7" s="1"/>
  <c r="OG407" i="7" s="1"/>
  <c r="OD343" i="7"/>
  <c r="OE343" i="7" s="1"/>
  <c r="OF343" i="7" s="1"/>
  <c r="OD102" i="7"/>
  <c r="OE102" i="7" s="1"/>
  <c r="OG102" i="7" s="1"/>
  <c r="OD332" i="7"/>
  <c r="OE332" i="7" s="1"/>
  <c r="OG332" i="7" s="1"/>
  <c r="OD11" i="7"/>
  <c r="OE11" i="7" s="1"/>
  <c r="OF11" i="7" s="1"/>
  <c r="OG11" i="7" s="1"/>
  <c r="OD307" i="7"/>
  <c r="OE307" i="7" s="1"/>
  <c r="OG307" i="7" s="1"/>
  <c r="OD367" i="7"/>
  <c r="OE367" i="7" s="1"/>
  <c r="OF367" i="7" s="1"/>
  <c r="OD303" i="7"/>
  <c r="OE303" i="7" s="1"/>
  <c r="OG303" i="7" s="1"/>
  <c r="OD28" i="7"/>
  <c r="OE28" i="7" s="1"/>
  <c r="OF28" i="7" s="1"/>
  <c r="OD278" i="7"/>
  <c r="OE278" i="7" s="1"/>
  <c r="OG278" i="7" s="1"/>
  <c r="OD63" i="7"/>
  <c r="OE63" i="7" s="1"/>
  <c r="OF63" i="7" s="1"/>
  <c r="OD240" i="7"/>
  <c r="OE240" i="7" s="1"/>
  <c r="OG240" i="7" s="1"/>
  <c r="OD150" i="7"/>
  <c r="OE150" i="7" s="1"/>
  <c r="OG150" i="7" s="1"/>
  <c r="OD141" i="7"/>
  <c r="OE141" i="7" s="1"/>
  <c r="OF141" i="7" s="1"/>
  <c r="OD269" i="7"/>
  <c r="OE269" i="7" s="1"/>
  <c r="OF269" i="7" s="1"/>
  <c r="OD309" i="7"/>
  <c r="OE309" i="7" s="1"/>
  <c r="OG309" i="7" s="1"/>
  <c r="OD379" i="7"/>
  <c r="OE379" i="7" s="1"/>
  <c r="OF379" i="7" s="1"/>
  <c r="OD227" i="7"/>
  <c r="OE227" i="7" s="1"/>
  <c r="OF227" i="7" s="1"/>
  <c r="OD345" i="7"/>
  <c r="OE345" i="7" s="1"/>
  <c r="OF345" i="7" s="1"/>
  <c r="OD410" i="7"/>
  <c r="OE410" i="7" s="1"/>
  <c r="OG410" i="7" s="1"/>
  <c r="OD5" i="7"/>
  <c r="OE5" i="7" s="1"/>
  <c r="OF5" i="7" s="1"/>
  <c r="OG5" i="7" s="1"/>
  <c r="OD320" i="7"/>
  <c r="OE320" i="7" s="1"/>
  <c r="OG320" i="7" s="1"/>
  <c r="OD126" i="7"/>
  <c r="OE126" i="7" s="1"/>
  <c r="OF126" i="7" s="1"/>
  <c r="OD105" i="7"/>
  <c r="OE105" i="7" s="1"/>
  <c r="OF105" i="7" s="1"/>
  <c r="OD224" i="7"/>
  <c r="OE224" i="7" s="1"/>
  <c r="OF224" i="7" s="1"/>
  <c r="OD205" i="7"/>
  <c r="OE205" i="7" s="1"/>
  <c r="OG205" i="7" s="1"/>
  <c r="OD92" i="7"/>
  <c r="OE92" i="7" s="1"/>
  <c r="OG92" i="7" s="1"/>
  <c r="OD134" i="7"/>
  <c r="OE134" i="7" s="1"/>
  <c r="OG134" i="7" s="1"/>
  <c r="OD344" i="7"/>
  <c r="OE344" i="7" s="1"/>
  <c r="OG344" i="7" s="1"/>
  <c r="OD146" i="7"/>
  <c r="OE146" i="7" s="1"/>
  <c r="OF146" i="7" s="1"/>
  <c r="OD6" i="7"/>
  <c r="OE6" i="7" s="1"/>
  <c r="OF6" i="7" s="1"/>
  <c r="OG6" i="7" s="1"/>
  <c r="OD165" i="7"/>
  <c r="OE165" i="7" s="1"/>
  <c r="OG165" i="7" s="1"/>
  <c r="OD202" i="7"/>
  <c r="OE202" i="7" s="1"/>
  <c r="OF202" i="7" s="1"/>
  <c r="OD246" i="7"/>
  <c r="OE246" i="7" s="1"/>
  <c r="OD201" i="7"/>
  <c r="OE201" i="7" s="1"/>
  <c r="OG201" i="7" s="1"/>
  <c r="OD250" i="7"/>
  <c r="OE250" i="7" s="1"/>
  <c r="OD372" i="7"/>
  <c r="OE372" i="7" s="1"/>
  <c r="OF372" i="7" s="1"/>
  <c r="OD236" i="7"/>
  <c r="OE236" i="7" s="1"/>
  <c r="OF236" i="7" s="1"/>
  <c r="OD419" i="7"/>
  <c r="OE419" i="7" s="1"/>
  <c r="OF419" i="7" s="1"/>
  <c r="OD59" i="7"/>
  <c r="OE59" i="7" s="1"/>
  <c r="OG59" i="7" s="1"/>
  <c r="OD35" i="7"/>
  <c r="OE35" i="7" s="1"/>
  <c r="OF35" i="7" s="1"/>
  <c r="OD279" i="7"/>
  <c r="OE279" i="7" s="1"/>
  <c r="OG279" i="7" s="1"/>
  <c r="OD61" i="7"/>
  <c r="OE61" i="7" s="1"/>
  <c r="OG61" i="7" s="1"/>
  <c r="OD421" i="7"/>
  <c r="OE421" i="7" s="1"/>
  <c r="OF421" i="7" s="1"/>
  <c r="OD254" i="7"/>
  <c r="OE254" i="7" s="1"/>
  <c r="OF254" i="7" s="1"/>
  <c r="OD424" i="7"/>
  <c r="OE424" i="7" s="1"/>
  <c r="OF424" i="7" s="1"/>
  <c r="OD363" i="7"/>
  <c r="OE363" i="7" s="1"/>
  <c r="OG363" i="7" s="1"/>
  <c r="OD139" i="7"/>
  <c r="OE139" i="7" s="1"/>
  <c r="OG139" i="7" s="1"/>
  <c r="OD154" i="7"/>
  <c r="OE154" i="7" s="1"/>
  <c r="OF154" i="7" s="1"/>
  <c r="OD190" i="7"/>
  <c r="OE190" i="7" s="1"/>
  <c r="OF190" i="7" s="1"/>
  <c r="OD243" i="7"/>
  <c r="OE243" i="7" s="1"/>
  <c r="OF243" i="7" s="1"/>
  <c r="OD222" i="7"/>
  <c r="OE222" i="7" s="1"/>
  <c r="OF222" i="7" s="1"/>
  <c r="OD87" i="7"/>
  <c r="OE87" i="7" s="1"/>
  <c r="OF87" i="7" s="1"/>
  <c r="OD365" i="7"/>
  <c r="OE365" i="7" s="1"/>
  <c r="OG365" i="7" s="1"/>
  <c r="OD169" i="7"/>
  <c r="OE169" i="7" s="1"/>
  <c r="OG169" i="7" s="1"/>
  <c r="OD181" i="7"/>
  <c r="OE181" i="7" s="1"/>
  <c r="OF181" i="7" s="1"/>
  <c r="OD60" i="7"/>
  <c r="OE60" i="7" s="1"/>
  <c r="OF60" i="7" s="1"/>
  <c r="OD238" i="7"/>
  <c r="OE238" i="7" s="1"/>
  <c r="OG238" i="7" s="1"/>
  <c r="OD408" i="7"/>
  <c r="OE408" i="7" s="1"/>
  <c r="OF408" i="7" s="1"/>
  <c r="OD113" i="7"/>
  <c r="OE113" i="7" s="1"/>
  <c r="OF113" i="7" s="1"/>
  <c r="OD29" i="7"/>
  <c r="OE29" i="7" s="1"/>
  <c r="OF29" i="7" s="1"/>
  <c r="OD270" i="7"/>
  <c r="OE270" i="7" s="1"/>
  <c r="OG270" i="7" s="1"/>
  <c r="OD25" i="7"/>
  <c r="OE25" i="7" s="1"/>
  <c r="OF25" i="7" s="1"/>
  <c r="OG25" i="7" s="1"/>
  <c r="OD112" i="7"/>
  <c r="OE112" i="7" s="1"/>
  <c r="OF112" i="7" s="1"/>
  <c r="OD241" i="7"/>
  <c r="OE241" i="7" s="1"/>
  <c r="OG241" i="7" s="1"/>
  <c r="OD138" i="7"/>
  <c r="OE138" i="7" s="1"/>
  <c r="OG138" i="7" s="1"/>
  <c r="OD3" i="7"/>
  <c r="OE3" i="7" s="1"/>
  <c r="OF3" i="7" s="1"/>
  <c r="OG3" i="7" s="1"/>
  <c r="OD67" i="7"/>
  <c r="OE67" i="7" s="1"/>
  <c r="OG67" i="7" s="1"/>
  <c r="OD121" i="7"/>
  <c r="OE121" i="7" s="1"/>
  <c r="OF121" i="7" s="1"/>
  <c r="OD82" i="7"/>
  <c r="OE82" i="7" s="1"/>
  <c r="OD94" i="7"/>
  <c r="OE94" i="7" s="1"/>
  <c r="OF94" i="7" s="1"/>
  <c r="OD292" i="7"/>
  <c r="OE292" i="7" s="1"/>
  <c r="OG292" i="7" s="1"/>
  <c r="OD173" i="7"/>
  <c r="OE173" i="7" s="1"/>
  <c r="OF173" i="7" s="1"/>
  <c r="OD209" i="7"/>
  <c r="OE209" i="7" s="1"/>
  <c r="OD271" i="7"/>
  <c r="OE271" i="7" s="1"/>
  <c r="OG271" i="7" s="1"/>
  <c r="OD275" i="7"/>
  <c r="OE275" i="7" s="1"/>
  <c r="OD360" i="7"/>
  <c r="OE360" i="7" s="1"/>
  <c r="OG360" i="7" s="1"/>
  <c r="OD182" i="7"/>
  <c r="OE182" i="7" s="1"/>
  <c r="OF182" i="7" s="1"/>
  <c r="OD389" i="7"/>
  <c r="OE389" i="7" s="1"/>
  <c r="OF389" i="7" s="1"/>
  <c r="OD195" i="7"/>
  <c r="OE195" i="7" s="1"/>
  <c r="OD27" i="7"/>
  <c r="OE27" i="7" s="1"/>
  <c r="OF27" i="7" s="1"/>
  <c r="OD157" i="7"/>
  <c r="OE157" i="7" s="1"/>
  <c r="OF157" i="7" s="1"/>
  <c r="OD415" i="7"/>
  <c r="OE415" i="7" s="1"/>
  <c r="OF415" i="7" s="1"/>
  <c r="OD93" i="7"/>
  <c r="OE93" i="7" s="1"/>
  <c r="OF93" i="7" s="1"/>
  <c r="OD357" i="7"/>
  <c r="OE357" i="7" s="1"/>
  <c r="OG357" i="7" s="1"/>
  <c r="OD163" i="7"/>
  <c r="OE163" i="7" s="1"/>
  <c r="OD380" i="7"/>
  <c r="OE380" i="7" s="1"/>
  <c r="OF380" i="7" s="1"/>
  <c r="OD301" i="7"/>
  <c r="OE301" i="7" s="1"/>
  <c r="OG301" i="7" s="1"/>
  <c r="OD128" i="7"/>
  <c r="OE128" i="7" s="1"/>
  <c r="OG128" i="7" s="1"/>
  <c r="OD80" i="7"/>
  <c r="OE80" i="7" s="1"/>
  <c r="OD130" i="7"/>
  <c r="OE130" i="7" s="1"/>
  <c r="OF130" i="7" s="1"/>
  <c r="OD311" i="7"/>
  <c r="OE311" i="7" s="1"/>
  <c r="OD76" i="7"/>
  <c r="OE76" i="7" s="1"/>
  <c r="OF76" i="7" s="1"/>
  <c r="OD188" i="7"/>
  <c r="OE188" i="7" s="1"/>
  <c r="OG188" i="7" s="1"/>
  <c r="OD293" i="7"/>
  <c r="OE293" i="7" s="1"/>
  <c r="OF293" i="7" s="1"/>
  <c r="OD145" i="7"/>
  <c r="OE145" i="7" s="1"/>
  <c r="OD99" i="7"/>
  <c r="OE99" i="7" s="1"/>
  <c r="OG99" i="7" s="1"/>
  <c r="OD361" i="7"/>
  <c r="OE361" i="7" s="1"/>
  <c r="OG361" i="7" s="1"/>
  <c r="OD89" i="7"/>
  <c r="OE89" i="7" s="1"/>
  <c r="OF89" i="7" s="1"/>
  <c r="OD210" i="7"/>
  <c r="OE210" i="7" s="1"/>
  <c r="OF210" i="7" s="1"/>
  <c r="OD73" i="7"/>
  <c r="OE73" i="7" s="1"/>
  <c r="OG73" i="7" s="1"/>
  <c r="OD398" i="7"/>
  <c r="OE398" i="7" s="1"/>
  <c r="OF398" i="7" s="1"/>
  <c r="OD10" i="7"/>
  <c r="OE10" i="7" s="1"/>
  <c r="OF10" i="7" s="1"/>
  <c r="OG10" i="7" s="1"/>
  <c r="OD131" i="7"/>
  <c r="OE131" i="7" s="1"/>
  <c r="OF131" i="7" s="1"/>
  <c r="OD149" i="7"/>
  <c r="OE149" i="7" s="1"/>
  <c r="OG149" i="7" s="1"/>
  <c r="OD260" i="7"/>
  <c r="OE260" i="7" s="1"/>
  <c r="OG260" i="7" s="1"/>
  <c r="OD24" i="7"/>
  <c r="OE24" i="7" s="1"/>
  <c r="OF24" i="7" s="1"/>
  <c r="OG24" i="7" s="1"/>
  <c r="OD57" i="7"/>
  <c r="OE57" i="7" s="1"/>
  <c r="OG57" i="7" s="1"/>
  <c r="OD155" i="7"/>
  <c r="OE155" i="7" s="1"/>
  <c r="OF155" i="7" s="1"/>
  <c r="OD49" i="7"/>
  <c r="OE49" i="7" s="1"/>
  <c r="OG49" i="7" s="1"/>
  <c r="OD413" i="7"/>
  <c r="OE413" i="7" s="1"/>
  <c r="OG413" i="7" s="1"/>
  <c r="OD305" i="7"/>
  <c r="OE305" i="7" s="1"/>
  <c r="OG305" i="7" s="1"/>
  <c r="OD223" i="7"/>
  <c r="OE223" i="7" s="1"/>
  <c r="OF223" i="7" s="1"/>
  <c r="OD211" i="7"/>
  <c r="OE211" i="7" s="1"/>
  <c r="OF211" i="7" s="1"/>
  <c r="OD382" i="7"/>
  <c r="OE382" i="7" s="1"/>
  <c r="OF382" i="7" s="1"/>
  <c r="OD306" i="7"/>
  <c r="OE306" i="7" s="1"/>
  <c r="OG306" i="7" s="1"/>
  <c r="OD259" i="7"/>
  <c r="OE259" i="7" s="1"/>
  <c r="OG259" i="7" s="1"/>
  <c r="OD100" i="7"/>
  <c r="OE100" i="7" s="1"/>
  <c r="OG100" i="7" s="1"/>
  <c r="OD335" i="7"/>
  <c r="OE335" i="7" s="1"/>
  <c r="OF335" i="7" s="1"/>
  <c r="OD397" i="7"/>
  <c r="OE397" i="7" s="1"/>
  <c r="OF397" i="7" s="1"/>
  <c r="OD338" i="7"/>
  <c r="OE338" i="7" s="1"/>
  <c r="OG338" i="7" s="1"/>
  <c r="OD192" i="7"/>
  <c r="OE192" i="7" s="1"/>
  <c r="OF192" i="7" s="1"/>
  <c r="OD423" i="7"/>
  <c r="OE423" i="7" s="1"/>
  <c r="OF423" i="7" s="1"/>
  <c r="OD56" i="7"/>
  <c r="OE56" i="7" s="1"/>
  <c r="OG56" i="7" s="1"/>
  <c r="OD216" i="7"/>
  <c r="OE216" i="7" s="1"/>
  <c r="OG216" i="7" s="1"/>
  <c r="OD180" i="7"/>
  <c r="OE180" i="7" s="1"/>
  <c r="OG180" i="7" s="1"/>
  <c r="OD400" i="7"/>
  <c r="OE400" i="7" s="1"/>
  <c r="OG400" i="7" s="1"/>
  <c r="OD26" i="7"/>
  <c r="OE26" i="7" s="1"/>
  <c r="OF26" i="7" s="1"/>
  <c r="OG26" i="7" s="1"/>
  <c r="OD153" i="7"/>
  <c r="OE153" i="7" s="1"/>
  <c r="OF153" i="7" s="1"/>
  <c r="OD40" i="7"/>
  <c r="OE40" i="7" s="1"/>
  <c r="OG40" i="7" s="1"/>
  <c r="OD393" i="7"/>
  <c r="OE393" i="7" s="1"/>
  <c r="OG393" i="7" s="1"/>
  <c r="OD349" i="7"/>
  <c r="OE349" i="7" s="1"/>
  <c r="OG349" i="7" s="1"/>
  <c r="OD406" i="7"/>
  <c r="OE406" i="7" s="1"/>
  <c r="OG406" i="7" s="1"/>
  <c r="OD314" i="7"/>
  <c r="OE314" i="7" s="1"/>
  <c r="OF314" i="7" s="1"/>
  <c r="OD374" i="7"/>
  <c r="OE374" i="7" s="1"/>
  <c r="OG374" i="7" s="1"/>
  <c r="OD268" i="7"/>
  <c r="OE268" i="7" s="1"/>
  <c r="OF268" i="7" s="1"/>
  <c r="OD12" i="7"/>
  <c r="OE12" i="7" s="1"/>
  <c r="OF12" i="7" s="1"/>
  <c r="OG12" i="7" s="1"/>
  <c r="OD291" i="7"/>
  <c r="OE291" i="7" s="1"/>
  <c r="OF291" i="7" s="1"/>
  <c r="OD106" i="7"/>
  <c r="OE106" i="7" s="1"/>
  <c r="OF106" i="7" s="1"/>
  <c r="OD23" i="7"/>
  <c r="OE23" i="7" s="1"/>
  <c r="OF23" i="7" s="1"/>
  <c r="OG23" i="7" s="1"/>
  <c r="OD249" i="7"/>
  <c r="OE249" i="7" s="1"/>
  <c r="OF249" i="7" s="1"/>
  <c r="OD208" i="7"/>
  <c r="OE208" i="7" s="1"/>
  <c r="OF208" i="7" s="1"/>
  <c r="OD381" i="7"/>
  <c r="OE381" i="7" s="1"/>
  <c r="OG381" i="7" s="1"/>
  <c r="OD340" i="7"/>
  <c r="OE340" i="7" s="1"/>
  <c r="OG340" i="7" s="1"/>
  <c r="OD77" i="7"/>
  <c r="OE77" i="7" s="1"/>
  <c r="OD184" i="7"/>
  <c r="OE184" i="7" s="1"/>
  <c r="OF184" i="7" s="1"/>
  <c r="OD231" i="7"/>
  <c r="OE231" i="7" s="1"/>
  <c r="OG231" i="7" s="1"/>
  <c r="OD42" i="7"/>
  <c r="OE42" i="7" s="1"/>
  <c r="OF42" i="7" s="1"/>
  <c r="OD304" i="7"/>
  <c r="OE304" i="7" s="1"/>
  <c r="OD248" i="7"/>
  <c r="OE248" i="7" s="1"/>
  <c r="OG248" i="7" s="1"/>
  <c r="OD58" i="7"/>
  <c r="OE58" i="7" s="1"/>
  <c r="OG58" i="7" s="1"/>
  <c r="OD283" i="7"/>
  <c r="OE283" i="7" s="1"/>
  <c r="OG283" i="7" s="1"/>
  <c r="OD203" i="7"/>
  <c r="OE203" i="7" s="1"/>
  <c r="OD213" i="7"/>
  <c r="OE213" i="7" s="1"/>
  <c r="OG213" i="7" s="1"/>
  <c r="OD179" i="7"/>
  <c r="OE179" i="7" s="1"/>
  <c r="OG179" i="7" s="1"/>
  <c r="OD189" i="7"/>
  <c r="OE189" i="7" s="1"/>
  <c r="OF189" i="7" s="1"/>
  <c r="OD143" i="7"/>
  <c r="OE143" i="7" s="1"/>
  <c r="OD144" i="7"/>
  <c r="OE144" i="7" s="1"/>
  <c r="OG144" i="7" s="1"/>
  <c r="OD70" i="7"/>
  <c r="OE70" i="7" s="1"/>
  <c r="OG70" i="7" s="1"/>
  <c r="OD230" i="7"/>
  <c r="OE230" i="7" s="1"/>
  <c r="OF230" i="7" s="1"/>
  <c r="OD266" i="7"/>
  <c r="OE266" i="7" s="1"/>
  <c r="OD84" i="7"/>
  <c r="OE84" i="7" s="1"/>
  <c r="OF84" i="7" s="1"/>
  <c r="OD394" i="7"/>
  <c r="OE394" i="7" s="1"/>
  <c r="OG394" i="7" s="1"/>
  <c r="OD404" i="7"/>
  <c r="OE404" i="7" s="1"/>
  <c r="OF404" i="7" s="1"/>
  <c r="OD133" i="7"/>
  <c r="OE133" i="7" s="1"/>
  <c r="OD36" i="7"/>
  <c r="OE36" i="7" s="1"/>
  <c r="OG36" i="7" s="1"/>
  <c r="OD319" i="7"/>
  <c r="OE319" i="7" s="1"/>
  <c r="OG319" i="7" s="1"/>
  <c r="OD425" i="7"/>
  <c r="OE425" i="7" s="1"/>
  <c r="OF425" i="7" s="1"/>
  <c r="OD298" i="7"/>
  <c r="OE298" i="7" s="1"/>
  <c r="OD194" i="7"/>
  <c r="OE194" i="7" s="1"/>
  <c r="OF194" i="7" s="1"/>
  <c r="OD142" i="7"/>
  <c r="OE142" i="7" s="1"/>
  <c r="OF142" i="7" s="1"/>
  <c r="OD370" i="7"/>
  <c r="OE370" i="7" s="1"/>
  <c r="OF370" i="7" s="1"/>
  <c r="OD341" i="7"/>
  <c r="OE341" i="7" s="1"/>
  <c r="OD264" i="7"/>
  <c r="OE264" i="7" s="1"/>
  <c r="OG264" i="7" s="1"/>
  <c r="OD390" i="7"/>
  <c r="OE390" i="7" s="1"/>
  <c r="OG390" i="7" s="1"/>
  <c r="OD312" i="7"/>
  <c r="OE312" i="7" s="1"/>
  <c r="OG312" i="7" s="1"/>
  <c r="OD427" i="7"/>
  <c r="OE427" i="7" s="1"/>
  <c r="OD32" i="7"/>
  <c r="OE32" i="7" s="1"/>
  <c r="OG32" i="7" s="1"/>
  <c r="OD258" i="7"/>
  <c r="OE258" i="7" s="1"/>
  <c r="OG258" i="7" s="1"/>
  <c r="OD368" i="7"/>
  <c r="OE368" i="7" s="1"/>
  <c r="OG368" i="7" s="1"/>
  <c r="OD15" i="7"/>
  <c r="OE15" i="7" s="1"/>
  <c r="OF15" i="7" s="1"/>
  <c r="OG15" i="7" s="1"/>
  <c r="OD43" i="7"/>
  <c r="OE43" i="7" s="1"/>
  <c r="OF43" i="7" s="1"/>
  <c r="OD364" i="7"/>
  <c r="OE364" i="7" s="1"/>
  <c r="OF364" i="7" s="1"/>
  <c r="OD123" i="7"/>
  <c r="OE123" i="7" s="1"/>
  <c r="OF123" i="7" s="1"/>
  <c r="OD326" i="7"/>
  <c r="OE326" i="7" s="1"/>
  <c r="OF326" i="7" s="1"/>
  <c r="OD193" i="7"/>
  <c r="OE193" i="7" s="1"/>
  <c r="OF193" i="7" s="1"/>
  <c r="OD342" i="7"/>
  <c r="OE342" i="7" s="1"/>
  <c r="OF342" i="7" s="1"/>
  <c r="OD290" i="7"/>
  <c r="OE290" i="7" s="1"/>
  <c r="OG290" i="7" s="1"/>
  <c r="OD47" i="7"/>
  <c r="OE47" i="7" s="1"/>
  <c r="OG47" i="7" s="1"/>
  <c r="OD48" i="7"/>
  <c r="OE48" i="7" s="1"/>
  <c r="OG48" i="7" s="1"/>
  <c r="OD352" i="7"/>
  <c r="OE352" i="7" s="1"/>
  <c r="OF352" i="7" s="1"/>
  <c r="OD384" i="7"/>
  <c r="OE384" i="7" s="1"/>
  <c r="OD50" i="7"/>
  <c r="OE50" i="7" s="1"/>
  <c r="OG50" i="7" s="1"/>
  <c r="OD119" i="7"/>
  <c r="OE119" i="7" s="1"/>
  <c r="OF119" i="7" s="1"/>
  <c r="OD399" i="7"/>
  <c r="OE399" i="7" s="1"/>
  <c r="OG399" i="7" s="1"/>
  <c r="OD284" i="7"/>
  <c r="OE284" i="7" s="1"/>
  <c r="OG284" i="7" s="1"/>
  <c r="OD366" i="7"/>
  <c r="OE366" i="7" s="1"/>
  <c r="OG366" i="7" s="1"/>
  <c r="OD356" i="7"/>
  <c r="OE356" i="7" s="1"/>
  <c r="OG356" i="7" s="1"/>
  <c r="OD175" i="7"/>
  <c r="OE175" i="7" s="1"/>
  <c r="OF175" i="7" s="1"/>
  <c r="OD333" i="7"/>
  <c r="OE333" i="7" s="1"/>
  <c r="OF333" i="7" s="1"/>
  <c r="OD286" i="7"/>
  <c r="OE286" i="7" s="1"/>
  <c r="OG286" i="7" s="1"/>
  <c r="OD288" i="7"/>
  <c r="OE288" i="7" s="1"/>
  <c r="OG288" i="7" s="1"/>
  <c r="OD159" i="7"/>
  <c r="OE159" i="7" s="1"/>
  <c r="OF159" i="7" s="1"/>
  <c r="OD323" i="7"/>
  <c r="OE323" i="7" s="1"/>
  <c r="OF323" i="7" s="1"/>
  <c r="OD13" i="7"/>
  <c r="OE13" i="7" s="1"/>
  <c r="OF13" i="7" s="1"/>
  <c r="OG13" i="7" s="1"/>
  <c r="OD91" i="7"/>
  <c r="OE91" i="7" s="1"/>
  <c r="OG91" i="7" s="1"/>
  <c r="OD101" i="7"/>
  <c r="OE101" i="7" s="1"/>
  <c r="OF101" i="7" s="1"/>
  <c r="OD115" i="7"/>
  <c r="OE115" i="7" s="1"/>
  <c r="OG115" i="7" s="1"/>
  <c r="OD65" i="7"/>
  <c r="OE65" i="7" s="1"/>
  <c r="OF65" i="7" s="1"/>
  <c r="OD225" i="7"/>
  <c r="OE225" i="7" s="1"/>
  <c r="OG225" i="7" s="1"/>
  <c r="OD196" i="7"/>
  <c r="OE196" i="7" s="1"/>
  <c r="OG196" i="7" s="1"/>
  <c r="OD417" i="7"/>
  <c r="OE417" i="7" s="1"/>
  <c r="OF417" i="7" s="1"/>
  <c r="OD339" i="7"/>
  <c r="OE339" i="7" s="1"/>
  <c r="OG339" i="7" s="1"/>
  <c r="OD329" i="7"/>
  <c r="OE329" i="7" s="1"/>
  <c r="OF329" i="7" s="1"/>
  <c r="OD46" i="7"/>
  <c r="OE46" i="7" s="1"/>
  <c r="OF46" i="7" s="1"/>
  <c r="OD280" i="7"/>
  <c r="OE280" i="7" s="1"/>
  <c r="OF280" i="7" s="1"/>
  <c r="OD255" i="7"/>
  <c r="OE255" i="7" s="1"/>
  <c r="OG255" i="7" s="1"/>
  <c r="OD327" i="7"/>
  <c r="OE327" i="7" s="1"/>
  <c r="OG327" i="7" s="1"/>
  <c r="OD191" i="7"/>
  <c r="OE191" i="7" s="1"/>
  <c r="OF191" i="7" s="1"/>
  <c r="OD273" i="7"/>
  <c r="OE273" i="7" s="1"/>
  <c r="OF273" i="7" s="1"/>
  <c r="OD412" i="7"/>
  <c r="OE412" i="7" s="1"/>
  <c r="OF412" i="7" s="1"/>
  <c r="OD373" i="7"/>
  <c r="OE373" i="7" s="1"/>
  <c r="OG373" i="7" s="1"/>
  <c r="OD167" i="7"/>
  <c r="OE167" i="7" s="1"/>
  <c r="OG167" i="7" s="1"/>
  <c r="OD244" i="7"/>
  <c r="OE244" i="7" s="1"/>
  <c r="OF244" i="7" s="1"/>
  <c r="OD405" i="7"/>
  <c r="OE405" i="7" s="1"/>
  <c r="OG405" i="7" s="1"/>
  <c r="OD386" i="7"/>
  <c r="OE386" i="7" s="1"/>
  <c r="OF386" i="7" s="1"/>
  <c r="OD55" i="7"/>
  <c r="OE55" i="7" s="1"/>
  <c r="OF55" i="7" s="1"/>
  <c r="OD358" i="7"/>
  <c r="OE358" i="7" s="1"/>
  <c r="OF358" i="7" s="1"/>
  <c r="OD148" i="7"/>
  <c r="OE148" i="7" s="1"/>
  <c r="OG148" i="7" s="1"/>
  <c r="OG362" i="7"/>
  <c r="OF135" i="7"/>
  <c r="OG218" i="7"/>
  <c r="OG265" i="7"/>
  <c r="OF348" i="7"/>
  <c r="OF422" i="7"/>
  <c r="OF120" i="7"/>
  <c r="OG242" i="7"/>
  <c r="OG235" i="7"/>
  <c r="OF414" i="7"/>
  <c r="OG221" i="7"/>
  <c r="OG104" i="7"/>
  <c r="OF200" i="7"/>
  <c r="OF217" i="7"/>
  <c r="OF316" i="7"/>
  <c r="OF85" i="7"/>
  <c r="OF199" i="7"/>
  <c r="OF385" i="7"/>
  <c r="OG355" i="7"/>
  <c r="OG174" i="7"/>
  <c r="OF98" i="7"/>
  <c r="OF325" i="7"/>
  <c r="OG52" i="7"/>
  <c r="OG263" i="7"/>
  <c r="OF71" i="7"/>
  <c r="OG86" i="7"/>
  <c r="OG68" i="7"/>
  <c r="OF69" i="7"/>
  <c r="OF245" i="7"/>
  <c r="OF83" i="7"/>
  <c r="OG187" i="7"/>
  <c r="OF331" i="7"/>
  <c r="OS402" i="7"/>
  <c r="OS146" i="7"/>
  <c r="OS148" i="7"/>
  <c r="OS335" i="7"/>
  <c r="OS129" i="7"/>
  <c r="OS372" i="7"/>
  <c r="OS310" i="7"/>
  <c r="OS66" i="7"/>
  <c r="OS368" i="7"/>
  <c r="OS34" i="7"/>
  <c r="OS330" i="7"/>
  <c r="OS27" i="7"/>
  <c r="OS202" i="7"/>
  <c r="OS208" i="7"/>
  <c r="OS234" i="7"/>
  <c r="OS249" i="7"/>
  <c r="OS44" i="7"/>
  <c r="OS69" i="7"/>
  <c r="OS406" i="7"/>
  <c r="OS221" i="7"/>
  <c r="OS70" i="7"/>
  <c r="OS40" i="7"/>
  <c r="OS138" i="7"/>
  <c r="OS192" i="7"/>
  <c r="OS375" i="7"/>
  <c r="OS173" i="7"/>
  <c r="OS170" i="7"/>
  <c r="OS5" i="7"/>
  <c r="OS218" i="7"/>
  <c r="OS29" i="7"/>
  <c r="OS418" i="7"/>
  <c r="OS94" i="7"/>
  <c r="OS188" i="7"/>
  <c r="OS41" i="7"/>
  <c r="OS189" i="7"/>
  <c r="OS339" i="7"/>
  <c r="OS413" i="7"/>
  <c r="OS246" i="7"/>
  <c r="OS185" i="7"/>
  <c r="OS37" i="7"/>
  <c r="OS93" i="7"/>
  <c r="OS383" i="7"/>
  <c r="OS366" i="7"/>
  <c r="OS391" i="7"/>
  <c r="OS167" i="7"/>
  <c r="OS388" i="7"/>
  <c r="OS50" i="7"/>
  <c r="OS401" i="7"/>
  <c r="OS145" i="7"/>
  <c r="OS47" i="7"/>
  <c r="OS298" i="7"/>
  <c r="OS355" i="7"/>
  <c r="OS224" i="7"/>
  <c r="OS274" i="7"/>
  <c r="OS95" i="7"/>
  <c r="OS281" i="7"/>
  <c r="OS260" i="7"/>
  <c r="OS216" i="7"/>
  <c r="OS255" i="7"/>
  <c r="OS134" i="7"/>
  <c r="OS270" i="7"/>
  <c r="OS25" i="7"/>
  <c r="OS56" i="7"/>
  <c r="OS174" i="7"/>
  <c r="OS83" i="7"/>
  <c r="OS280" i="7"/>
  <c r="OS4" i="7"/>
  <c r="OS106" i="7"/>
  <c r="OS100" i="7"/>
  <c r="OS338" i="7"/>
  <c r="OS127" i="7"/>
  <c r="OS225" i="7"/>
  <c r="OS67" i="7"/>
  <c r="OS405" i="7"/>
  <c r="OS353" i="7"/>
  <c r="OS79" i="7"/>
  <c r="OS416" i="7"/>
  <c r="OS363" i="7"/>
  <c r="OS293" i="7"/>
  <c r="OS162" i="7"/>
  <c r="OS394" i="7"/>
  <c r="OS381" i="7"/>
  <c r="OS142" i="7"/>
  <c r="OS248" i="7"/>
  <c r="OS42" i="7"/>
  <c r="OS183" i="7"/>
  <c r="OS421" i="7"/>
  <c r="OS240" i="7"/>
  <c r="OS186" i="7"/>
  <c r="OS201" i="7"/>
  <c r="OS121" i="7"/>
  <c r="OS75" i="7"/>
  <c r="OS426" i="7"/>
  <c r="OS184" i="7"/>
  <c r="OS182" i="7"/>
  <c r="OS420" i="7"/>
  <c r="OS354" i="7"/>
  <c r="OS196" i="7"/>
  <c r="OS359" i="7"/>
  <c r="OS424" i="7"/>
  <c r="OS393" i="7"/>
  <c r="OS364" i="7"/>
  <c r="OS423" i="7"/>
  <c r="OS49" i="7"/>
  <c r="OS276" i="7"/>
  <c r="OS107" i="7"/>
  <c r="OS81" i="7"/>
  <c r="OS288" i="7"/>
  <c r="OS118" i="7"/>
  <c r="OS209" i="7"/>
  <c r="OS377" i="7"/>
  <c r="OS117" i="7"/>
  <c r="OS111" i="7"/>
  <c r="OS187" i="7"/>
  <c r="OS45" i="7"/>
  <c r="OS392" i="7"/>
  <c r="OS119" i="7"/>
  <c r="OS157" i="7"/>
  <c r="OS151" i="7"/>
  <c r="OS378" i="7"/>
  <c r="OS347" i="7"/>
  <c r="OS360" i="7"/>
  <c r="OS313" i="7"/>
  <c r="OS407" i="7"/>
  <c r="OS84" i="7"/>
  <c r="OS31" i="7"/>
  <c r="OS51" i="7"/>
  <c r="OS311" i="7"/>
  <c r="OS12" i="7"/>
  <c r="OS236" i="7"/>
  <c r="OS20" i="7"/>
  <c r="OS60" i="7"/>
  <c r="OS264" i="7"/>
  <c r="OS262" i="7"/>
  <c r="OS399" i="7"/>
  <c r="OS17" i="7"/>
  <c r="OS271" i="7"/>
  <c r="OS386" i="7"/>
  <c r="OS53" i="7"/>
  <c r="OS132" i="7"/>
  <c r="OS52" i="7"/>
  <c r="OS125" i="7"/>
  <c r="OS408" i="7"/>
  <c r="OS300" i="7"/>
  <c r="OS74" i="7"/>
  <c r="OS319" i="7"/>
  <c r="OS272" i="7"/>
  <c r="OS358" i="7"/>
  <c r="OS320" i="7"/>
  <c r="OS143" i="7"/>
  <c r="OS306" i="7"/>
  <c r="OS235" i="7"/>
  <c r="OS404" i="7"/>
  <c r="OS180" i="7"/>
  <c r="OS10" i="7"/>
  <c r="OS133" i="7"/>
  <c r="OS243" i="7"/>
  <c r="OS305" i="7"/>
  <c r="OS179" i="7"/>
  <c r="OS282" i="7"/>
  <c r="OS297" i="7"/>
  <c r="OS149" i="7"/>
  <c r="OS267" i="7"/>
  <c r="OS205" i="7"/>
  <c r="OS161" i="7"/>
  <c r="OS259" i="7"/>
  <c r="OS374" i="7"/>
  <c r="OS112" i="7"/>
  <c r="OS251" i="7"/>
  <c r="OS266" i="7"/>
  <c r="OS65" i="7"/>
  <c r="OS33" i="7"/>
  <c r="OS123" i="7"/>
  <c r="OS278" i="7"/>
  <c r="OS6" i="7"/>
  <c r="OS82" i="7"/>
  <c r="OS302" i="7"/>
  <c r="OS54" i="7"/>
  <c r="OS7" i="7"/>
  <c r="OS19" i="7"/>
  <c r="OS263" i="7"/>
  <c r="OS165" i="7"/>
  <c r="OS160" i="7"/>
  <c r="OS275" i="7"/>
  <c r="OS163" i="7"/>
  <c r="OS89" i="7"/>
  <c r="OS13" i="7"/>
  <c r="OS342" i="7"/>
  <c r="OS92" i="7"/>
  <c r="OS254" i="7"/>
  <c r="OS181" i="7"/>
  <c r="OS419" i="7"/>
  <c r="OS3" i="7"/>
  <c r="OS285" i="7"/>
  <c r="OS26" i="7"/>
  <c r="OS71" i="7"/>
  <c r="OS265" i="7"/>
  <c r="OS415" i="7"/>
  <c r="OS312" i="7"/>
  <c r="OS166" i="7"/>
  <c r="OS191" i="7"/>
  <c r="OS279" i="7"/>
  <c r="OS226" i="7"/>
  <c r="OS365" i="7"/>
  <c r="OS380" i="7"/>
  <c r="OS21" i="7"/>
  <c r="OS178" i="7"/>
  <c r="OS86" i="7"/>
  <c r="OS258" i="7"/>
  <c r="OS273" i="7"/>
  <c r="OS62" i="7"/>
  <c r="OS105" i="7"/>
  <c r="OS96" i="7"/>
  <c r="OS315" i="7"/>
  <c r="OS141" i="7"/>
  <c r="OS314" i="7"/>
  <c r="OS351" i="7"/>
  <c r="OS77" i="7"/>
  <c r="OS410" i="7"/>
  <c r="OS72" i="7"/>
  <c r="OS126" i="7"/>
  <c r="OS114" i="7"/>
  <c r="OS356" i="7"/>
  <c r="OS130" i="7"/>
  <c r="OS261" i="7"/>
  <c r="OS384" i="7"/>
  <c r="OS154" i="7"/>
  <c r="OS284" i="7"/>
  <c r="OS379" i="7"/>
  <c r="OS400" i="7"/>
  <c r="OS115" i="7"/>
  <c r="OS371" i="7"/>
  <c r="OS318" i="7"/>
  <c r="OS398" i="7"/>
  <c r="OS287" i="7"/>
  <c r="OS411" i="7"/>
  <c r="OS61" i="7"/>
  <c r="OS299" i="7"/>
  <c r="OS156" i="7"/>
  <c r="OS389" i="7"/>
  <c r="OS113" i="7"/>
  <c r="OS373" i="7"/>
  <c r="OS362" i="7"/>
  <c r="OS345" i="7"/>
  <c r="OS190" i="7"/>
  <c r="OS159" i="7"/>
  <c r="OS242" i="7"/>
  <c r="OS382" i="7"/>
  <c r="OS124" i="7"/>
  <c r="OS228" i="7"/>
  <c r="OS73" i="7"/>
  <c r="OS197" i="7"/>
  <c r="OS175" i="7"/>
  <c r="OS247" i="7"/>
  <c r="OS367" i="7"/>
  <c r="OS150" i="7"/>
  <c r="OS155" i="7"/>
  <c r="OS343" i="7"/>
  <c r="OS210" i="7"/>
  <c r="OS28" i="7"/>
  <c r="OS58" i="7"/>
  <c r="OS200" i="7"/>
  <c r="OS331" i="7"/>
  <c r="OS291" i="7"/>
  <c r="OS23" i="7"/>
  <c r="OS303" i="7"/>
  <c r="OS425" i="7"/>
  <c r="OS212" i="7"/>
  <c r="OS22" i="7"/>
  <c r="OS390" i="7"/>
  <c r="OS290" i="7"/>
  <c r="OS32" i="7"/>
  <c r="OS30" i="7"/>
  <c r="OS352" i="7"/>
  <c r="OS122" i="7"/>
  <c r="OS139" i="7"/>
  <c r="OS268" i="7"/>
  <c r="OS101" i="7"/>
  <c r="OS55" i="7"/>
  <c r="OS131" i="7"/>
  <c r="OS63" i="7"/>
  <c r="OS57" i="7"/>
  <c r="OS346" i="7"/>
  <c r="OS153" i="7"/>
  <c r="OS199" i="7"/>
  <c r="OS326" i="7"/>
  <c r="OS412" i="7"/>
  <c r="OS214" i="7"/>
  <c r="OS16" i="7"/>
  <c r="OS90" i="7"/>
  <c r="OS223" i="7"/>
  <c r="OS227" i="7"/>
  <c r="OS231" i="7"/>
  <c r="OS110" i="7"/>
  <c r="OS88" i="7"/>
  <c r="OS193" i="7"/>
  <c r="OS11" i="7"/>
  <c r="OS253" i="7"/>
  <c r="OS116" i="7"/>
  <c r="OS252" i="7"/>
  <c r="OS403" i="7"/>
  <c r="OS340" i="7"/>
  <c r="OS325" i="7"/>
  <c r="OS348" i="7"/>
  <c r="OS414" i="7"/>
  <c r="OS219" i="7"/>
  <c r="OS334" i="7"/>
  <c r="OS217" i="7"/>
  <c r="OS369" i="7"/>
  <c r="OS206" i="7"/>
  <c r="OS169" i="7"/>
  <c r="OS158" i="7"/>
  <c r="OS333" i="7"/>
  <c r="OS250" i="7"/>
  <c r="OS171" i="7"/>
  <c r="OS38" i="7"/>
  <c r="OS238" i="7"/>
  <c r="OS207" i="7"/>
  <c r="OS78" i="7"/>
  <c r="OS14" i="7"/>
  <c r="OS144" i="7"/>
  <c r="OS15" i="7"/>
  <c r="OS292" i="7"/>
  <c r="OS102" i="7"/>
  <c r="OS108" i="7"/>
  <c r="OS296" i="7"/>
  <c r="OS322" i="7"/>
  <c r="OS269" i="7"/>
  <c r="OS387" i="7"/>
  <c r="OS327" i="7"/>
  <c r="OS120" i="7"/>
  <c r="OS317" i="7"/>
  <c r="OS9" i="7"/>
  <c r="OS349" i="7"/>
  <c r="OS172" i="7"/>
  <c r="OS361" i="7"/>
  <c r="OS376" i="7"/>
  <c r="OS97" i="7"/>
  <c r="OS135" i="7"/>
  <c r="OS198" i="7"/>
  <c r="OS215" i="7"/>
  <c r="OS344" i="7"/>
  <c r="OS283" i="7"/>
  <c r="OS237" i="7"/>
  <c r="OS286" i="7"/>
  <c r="OS294" i="7"/>
  <c r="OS140" i="7"/>
  <c r="OS245" i="7"/>
  <c r="OS308" i="7"/>
  <c r="OS307" i="7"/>
  <c r="OS301" i="7"/>
  <c r="OS36" i="7"/>
  <c r="OS43" i="7"/>
  <c r="OS194" i="7"/>
  <c r="OS257" i="7"/>
  <c r="OS397" i="7"/>
  <c r="OS239" i="7"/>
  <c r="OS91" i="7"/>
  <c r="OS417" i="7"/>
  <c r="OS357" i="7"/>
  <c r="OS396" i="7"/>
  <c r="OS337" i="7"/>
  <c r="OS98" i="7"/>
  <c r="OS104" i="7"/>
  <c r="OS427" i="7"/>
  <c r="OS233" i="7"/>
  <c r="OS136" i="7"/>
  <c r="OS195" i="7"/>
  <c r="OS422" i="7"/>
  <c r="OS304" i="7"/>
  <c r="OS168" i="7"/>
  <c r="OS321" i="7"/>
  <c r="OS222" i="7"/>
  <c r="OS211" i="7"/>
  <c r="OS277" i="7"/>
  <c r="OS328" i="7"/>
  <c r="OS8" i="7"/>
  <c r="OS395" i="7"/>
  <c r="OS241" i="7"/>
  <c r="OS385" i="7"/>
  <c r="OS323" i="7"/>
  <c r="OS232" i="7"/>
  <c r="OS137" i="7"/>
  <c r="OS204" i="7"/>
  <c r="OS176" i="7"/>
  <c r="OS85" i="7"/>
  <c r="OS256" i="7"/>
  <c r="OS147" i="7"/>
  <c r="OS128" i="7"/>
  <c r="OS409" i="7"/>
  <c r="OS64" i="7"/>
  <c r="OS295" i="7"/>
  <c r="OS289" i="7"/>
  <c r="OS244" i="7"/>
  <c r="OS24" i="7"/>
  <c r="OS177" i="7"/>
  <c r="OS213" i="7"/>
  <c r="OS332" i="7"/>
  <c r="OS229" i="7"/>
  <c r="OS18" i="7"/>
  <c r="OS350" i="7"/>
  <c r="OS316" i="7"/>
  <c r="OS59" i="7"/>
  <c r="OS152" i="7"/>
  <c r="OS76" i="7"/>
  <c r="OS46" i="7"/>
  <c r="OS220" i="7"/>
  <c r="OS336" i="7"/>
  <c r="OS109" i="7"/>
  <c r="OS203" i="7"/>
  <c r="OS329" i="7"/>
  <c r="OS230" i="7"/>
  <c r="OS341" i="7"/>
  <c r="OS164" i="7"/>
  <c r="OS103" i="7"/>
  <c r="OS48" i="7"/>
  <c r="OS39" i="7"/>
  <c r="OS324" i="7"/>
  <c r="OS35" i="7"/>
  <c r="OS99" i="7"/>
  <c r="OS87" i="7"/>
  <c r="OS309" i="7"/>
  <c r="OS68" i="7"/>
  <c r="OS370" i="7"/>
  <c r="OS80" i="7"/>
  <c r="PH207" i="7"/>
  <c r="PH211" i="7"/>
  <c r="PH369" i="7"/>
  <c r="PH213" i="7"/>
  <c r="PH112" i="7"/>
  <c r="PH314" i="7"/>
  <c r="PH43" i="7"/>
  <c r="PH101" i="7"/>
  <c r="PH403" i="7"/>
  <c r="PH228" i="7"/>
  <c r="PH333" i="7"/>
  <c r="PH159" i="7"/>
  <c r="PH169" i="7"/>
  <c r="PH216" i="7"/>
  <c r="PH357" i="7"/>
  <c r="PH198" i="7"/>
  <c r="PH135" i="7"/>
  <c r="PH145" i="7"/>
  <c r="PH78" i="7"/>
  <c r="PH252" i="7"/>
  <c r="PH199" i="7"/>
  <c r="PH42" i="7"/>
  <c r="PH294" i="7"/>
  <c r="PH255" i="7"/>
  <c r="PH122" i="7"/>
  <c r="PH317" i="7"/>
  <c r="PH423" i="7"/>
  <c r="PH355" i="7"/>
  <c r="PH301" i="7"/>
  <c r="PH105" i="7"/>
  <c r="PH421" i="7"/>
  <c r="PH21" i="7"/>
  <c r="PH190" i="7"/>
  <c r="PH164" i="7"/>
  <c r="PH249" i="7"/>
  <c r="PH267" i="7"/>
  <c r="PH97" i="7"/>
  <c r="PH371" i="7"/>
  <c r="PH9" i="7"/>
  <c r="PH344" i="7"/>
  <c r="PH65" i="7"/>
  <c r="PH424" i="7"/>
  <c r="PH265" i="7"/>
  <c r="PH328" i="7"/>
  <c r="PH326" i="7"/>
  <c r="PH316" i="7"/>
  <c r="PH307" i="7"/>
  <c r="PH298" i="7"/>
  <c r="PH288" i="7"/>
  <c r="PH374" i="7"/>
  <c r="PH218" i="7"/>
  <c r="PH173" i="7"/>
  <c r="PH35" i="7"/>
  <c r="PH246" i="7"/>
  <c r="PH61" i="7"/>
  <c r="PH66" i="7"/>
  <c r="PH141" i="7"/>
  <c r="PH90" i="7"/>
  <c r="PH161" i="7"/>
  <c r="PH271" i="7"/>
  <c r="PH208" i="7"/>
  <c r="PH342" i="7"/>
  <c r="PH274" i="7"/>
  <c r="PH180" i="7"/>
  <c r="PH32" i="7"/>
  <c r="PH124" i="7"/>
  <c r="PH137" i="7"/>
  <c r="PH4" i="7"/>
  <c r="PH91" i="7"/>
  <c r="PH18" i="7"/>
  <c r="PH186" i="7"/>
  <c r="PH260" i="7"/>
  <c r="PH138" i="7"/>
  <c r="PH195" i="7"/>
  <c r="PH221" i="7"/>
  <c r="PH181" i="7"/>
  <c r="PH370" i="7"/>
  <c r="PH416" i="7"/>
  <c r="PH219" i="7"/>
  <c r="PH167" i="7"/>
  <c r="PH406" i="7"/>
  <c r="PH20" i="7"/>
  <c r="PH236" i="7"/>
  <c r="PH340" i="7"/>
  <c r="PH60" i="7"/>
  <c r="PH25" i="7"/>
  <c r="PH156" i="7"/>
  <c r="PH404" i="7"/>
  <c r="PH158" i="7"/>
  <c r="PH348" i="7"/>
  <c r="PH379" i="7"/>
  <c r="PH171" i="7"/>
  <c r="PH53" i="7"/>
  <c r="PH377" i="7"/>
  <c r="PH248" i="7"/>
  <c r="PH70" i="7"/>
  <c r="PH40" i="7"/>
  <c r="PH426" i="7"/>
  <c r="PH133" i="7"/>
  <c r="PH282" i="7"/>
  <c r="PH174" i="7"/>
  <c r="PH52" i="7"/>
  <c r="PH184" i="7"/>
  <c r="PH305" i="7"/>
  <c r="PH313" i="7"/>
  <c r="PH345" i="7"/>
  <c r="PH420" i="7"/>
  <c r="PH306" i="7"/>
  <c r="PH86" i="7"/>
  <c r="PH39" i="7"/>
  <c r="PH49" i="7"/>
  <c r="PH30" i="7"/>
  <c r="PH278" i="7"/>
  <c r="PH75" i="7"/>
  <c r="PH88" i="7"/>
  <c r="PH217" i="7"/>
  <c r="PH162" i="7"/>
  <c r="PH414" i="7"/>
  <c r="PH425" i="7"/>
  <c r="PH154" i="7"/>
  <c r="PH74" i="7"/>
  <c r="PH29" i="7"/>
  <c r="PH358" i="7"/>
  <c r="PH413" i="7"/>
  <c r="PH380" i="7"/>
  <c r="PH400" i="7"/>
  <c r="PH320" i="7"/>
  <c r="PH54" i="7"/>
  <c r="PH11" i="7"/>
  <c r="PH128" i="7"/>
  <c r="PH391" i="7"/>
  <c r="PH399" i="7"/>
  <c r="PH28" i="7"/>
  <c r="PH51" i="7"/>
  <c r="PH85" i="7"/>
  <c r="PH222" i="7"/>
  <c r="PH247" i="7"/>
  <c r="PH148" i="7"/>
  <c r="PH31" i="7"/>
  <c r="PH384" i="7"/>
  <c r="PH102" i="7"/>
  <c r="PH17" i="7"/>
  <c r="PH188" i="7"/>
  <c r="PH69" i="7"/>
  <c r="PH427" i="7"/>
  <c r="PH290" i="7"/>
  <c r="PH10" i="7"/>
  <c r="PH390" i="7"/>
  <c r="PH13" i="7"/>
  <c r="PH125" i="7"/>
  <c r="PH417" i="7"/>
  <c r="PH144" i="7"/>
  <c r="PH407" i="7"/>
  <c r="PH323" i="7"/>
  <c r="PH354" i="7"/>
  <c r="PH308" i="7"/>
  <c r="PH389" i="7"/>
  <c r="PH163" i="7"/>
  <c r="PH185" i="7"/>
  <c r="PH202" i="7"/>
  <c r="PH257" i="7"/>
  <c r="PH303" i="7"/>
  <c r="PH240" i="7"/>
  <c r="PH311" i="7"/>
  <c r="PH341" i="7"/>
  <c r="PH235" i="7"/>
  <c r="PH241" i="7"/>
  <c r="PH44" i="7"/>
  <c r="PH165" i="7"/>
  <c r="PH289" i="7"/>
  <c r="PH227" i="7"/>
  <c r="PH73" i="7"/>
  <c r="PH324" i="7"/>
  <c r="PH150" i="7"/>
  <c r="PH46" i="7"/>
  <c r="PH212" i="7"/>
  <c r="PH325" i="7"/>
  <c r="PH130" i="7"/>
  <c r="PH338" i="7"/>
  <c r="PH351" i="7"/>
  <c r="PH108" i="7"/>
  <c r="PH385" i="7"/>
  <c r="PH201" i="7"/>
  <c r="PH394" i="7"/>
  <c r="PH64" i="7"/>
  <c r="PH166" i="7"/>
  <c r="PH94" i="7"/>
  <c r="PH134" i="7"/>
  <c r="PH62" i="7"/>
  <c r="PH189" i="7"/>
  <c r="PH109" i="7"/>
  <c r="PH401" i="7"/>
  <c r="PH117" i="7"/>
  <c r="PH398" i="7"/>
  <c r="PH411" i="7"/>
  <c r="PH58" i="7"/>
  <c r="PH67" i="7"/>
  <c r="PH119" i="7"/>
  <c r="PH121" i="7"/>
  <c r="PH237" i="7"/>
  <c r="PH120" i="7"/>
  <c r="PH220" i="7"/>
  <c r="PH383" i="7"/>
  <c r="PH157" i="7"/>
  <c r="PH33" i="7"/>
  <c r="PH359" i="7"/>
  <c r="PH422" i="7"/>
  <c r="PH177" i="7"/>
  <c r="PH103" i="7"/>
  <c r="PH24" i="7"/>
  <c r="PH79" i="7"/>
  <c r="PH93" i="7"/>
  <c r="PH215" i="7"/>
  <c r="PH197" i="7"/>
  <c r="PH47" i="7"/>
  <c r="PH262" i="7"/>
  <c r="PH365" i="7"/>
  <c r="PH223" i="7"/>
  <c r="PH233" i="7"/>
  <c r="PH15" i="7"/>
  <c r="PH115" i="7"/>
  <c r="PH321" i="7"/>
  <c r="PH149" i="7"/>
  <c r="PH80" i="7"/>
  <c r="PH254" i="7"/>
  <c r="PH343" i="7"/>
  <c r="PH87" i="7"/>
  <c r="PH334" i="7"/>
  <c r="PH36" i="7"/>
  <c r="PH242" i="7"/>
  <c r="PH331" i="7"/>
  <c r="PH155" i="7"/>
  <c r="PH412" i="7"/>
  <c r="PH26" i="7"/>
  <c r="PH284" i="7"/>
  <c r="PH381" i="7"/>
  <c r="PH272" i="7"/>
  <c r="PH203" i="7"/>
  <c r="PH110" i="7"/>
  <c r="PH5" i="7"/>
  <c r="PH196" i="7"/>
  <c r="PH95" i="7"/>
  <c r="PH259" i="7"/>
  <c r="PH362" i="7"/>
  <c r="PH16" i="7"/>
  <c r="PH279" i="7"/>
  <c r="PH200" i="7"/>
  <c r="PH178" i="7"/>
  <c r="PH27" i="7"/>
  <c r="PH310" i="7"/>
  <c r="PH418" i="7"/>
  <c r="PH230" i="7"/>
  <c r="PH376" i="7"/>
  <c r="PH139" i="7"/>
  <c r="PH176" i="7"/>
  <c r="PH37" i="7"/>
  <c r="PH143" i="7"/>
  <c r="PH397" i="7"/>
  <c r="PH336" i="7"/>
  <c r="PH19" i="7"/>
  <c r="PH268" i="7"/>
  <c r="PH142" i="7"/>
  <c r="PH146" i="7"/>
  <c r="PH335" i="7"/>
  <c r="PH405" i="7"/>
  <c r="PH38" i="7"/>
  <c r="PH373" i="7"/>
  <c r="PH116" i="7"/>
  <c r="PH352" i="7"/>
  <c r="PH372" i="7"/>
  <c r="PH55" i="7"/>
  <c r="PH214" i="7"/>
  <c r="PH322" i="7"/>
  <c r="PH297" i="7"/>
  <c r="PH111" i="7"/>
  <c r="PH419" i="7"/>
  <c r="PH114" i="7"/>
  <c r="PH206" i="7"/>
  <c r="PH229" i="7"/>
  <c r="PH309" i="7"/>
  <c r="PH81" i="7"/>
  <c r="PH292" i="7"/>
  <c r="PH409" i="7"/>
  <c r="PH153" i="7"/>
  <c r="PH393" i="7"/>
  <c r="PH57" i="7"/>
  <c r="PH361" i="7"/>
  <c r="PH175" i="7"/>
  <c r="PH191" i="7"/>
  <c r="PH83" i="7"/>
  <c r="PH152" i="7"/>
  <c r="PH232" i="7"/>
  <c r="PH347" i="7"/>
  <c r="PH402" i="7"/>
  <c r="PH315" i="7"/>
  <c r="PH170" i="7"/>
  <c r="PH99" i="7"/>
  <c r="PH238" i="7"/>
  <c r="PH366" i="7"/>
  <c r="PH106" i="7"/>
  <c r="PH131" i="7"/>
  <c r="PH168" i="7"/>
  <c r="PH231" i="7"/>
  <c r="PH251" i="7"/>
  <c r="PH22" i="7"/>
  <c r="PH318" i="7"/>
  <c r="PH337" i="7"/>
  <c r="PH299" i="7"/>
  <c r="PH327" i="7"/>
  <c r="PH350" i="7"/>
  <c r="PH98" i="7"/>
  <c r="PH244" i="7"/>
  <c r="PH387" i="7"/>
  <c r="PH56" i="7"/>
  <c r="PH187" i="7"/>
  <c r="PH113" i="7"/>
  <c r="PH287" i="7"/>
  <c r="PH72" i="7"/>
  <c r="PH363" i="7"/>
  <c r="PH276" i="7"/>
  <c r="PH136" i="7"/>
  <c r="PH304" i="7"/>
  <c r="PH194" i="7"/>
  <c r="PH283" i="7"/>
  <c r="PH59" i="7"/>
  <c r="PH147" i="7"/>
  <c r="PH234" i="7"/>
  <c r="PH6" i="7"/>
  <c r="PH415" i="7"/>
  <c r="PH388" i="7"/>
  <c r="PH408" i="7"/>
  <c r="PH172" i="7"/>
  <c r="PH182" i="7"/>
  <c r="PH225" i="7"/>
  <c r="PH107" i="7"/>
  <c r="PH360" i="7"/>
  <c r="PH160" i="7"/>
  <c r="PH410" i="7"/>
  <c r="PH204" i="7"/>
  <c r="PH45" i="7"/>
  <c r="PH129" i="7"/>
  <c r="PH245" i="7"/>
  <c r="PH346" i="7"/>
  <c r="PH275" i="7"/>
  <c r="PH382" i="7"/>
  <c r="PH339" i="7"/>
  <c r="PH273" i="7"/>
  <c r="PH48" i="7"/>
  <c r="PH375" i="7"/>
  <c r="PH291" i="7"/>
  <c r="PH269" i="7"/>
  <c r="PH41" i="7"/>
  <c r="PH261" i="7"/>
  <c r="PH7" i="7"/>
  <c r="PH14" i="7"/>
  <c r="PH68" i="7"/>
  <c r="PH132" i="7"/>
  <c r="PH183" i="7"/>
  <c r="PH264" i="7"/>
  <c r="PH239" i="7"/>
  <c r="PH3" i="7"/>
  <c r="PH12" i="7"/>
  <c r="PH356" i="7"/>
  <c r="PH296" i="7"/>
  <c r="PH378" i="7"/>
  <c r="PH364" i="7"/>
  <c r="PH100" i="7"/>
  <c r="PH395" i="7"/>
  <c r="PH89" i="7"/>
  <c r="PH312" i="7"/>
  <c r="PH92" i="7"/>
  <c r="PH281" i="7"/>
  <c r="PH151" i="7"/>
  <c r="PH266" i="7"/>
  <c r="PH386" i="7"/>
  <c r="PH329" i="7"/>
  <c r="PH118" i="7"/>
  <c r="PH302" i="7"/>
  <c r="PH34" i="7"/>
  <c r="PH77" i="7"/>
  <c r="PH243" i="7"/>
  <c r="PH104" i="7"/>
  <c r="PH367" i="7"/>
  <c r="PH63" i="7"/>
  <c r="PH250" i="7"/>
  <c r="PH23" i="7"/>
  <c r="PH210" i="7"/>
  <c r="PH330" i="7"/>
  <c r="PH127" i="7"/>
  <c r="PH253" i="7"/>
  <c r="PH280" i="7"/>
  <c r="PH8" i="7"/>
  <c r="PH286" i="7"/>
  <c r="PH392" i="7"/>
  <c r="PH349" i="7"/>
  <c r="PH192" i="7"/>
  <c r="PH263" i="7"/>
  <c r="PH319" i="7"/>
  <c r="PH258" i="7"/>
  <c r="PH368" i="7"/>
  <c r="PH226" i="7"/>
  <c r="PH277" i="7"/>
  <c r="PH50" i="7"/>
  <c r="PH300" i="7"/>
  <c r="PH256" i="7"/>
  <c r="PH270" i="7"/>
  <c r="PH332" i="7"/>
  <c r="PH76" i="7"/>
  <c r="PH84" i="7"/>
  <c r="PH126" i="7"/>
  <c r="PH179" i="7"/>
  <c r="PH285" i="7"/>
  <c r="PH295" i="7"/>
  <c r="PH71" i="7"/>
  <c r="PH353" i="7"/>
  <c r="PH140" i="7"/>
  <c r="PH205" i="7"/>
  <c r="PH96" i="7"/>
  <c r="PH396" i="7"/>
  <c r="PH293" i="7"/>
  <c r="PH193" i="7"/>
  <c r="PH123" i="7"/>
  <c r="PH224" i="7"/>
  <c r="PH82" i="7"/>
  <c r="PH209" i="7"/>
  <c r="OF219" i="7" l="1"/>
  <c r="OF134" i="7"/>
  <c r="OG415" i="7"/>
  <c r="OF315" i="7"/>
  <c r="OG247" i="7"/>
  <c r="OF31" i="7"/>
  <c r="OG154" i="7"/>
  <c r="OG257" i="7"/>
  <c r="OG90" i="7"/>
  <c r="OG378" i="7"/>
  <c r="OF407" i="7"/>
  <c r="OF185" i="7"/>
  <c r="OG322" i="7"/>
  <c r="OG297" i="7"/>
  <c r="OF30" i="7"/>
  <c r="OG421" i="7"/>
  <c r="OF279" i="7"/>
  <c r="OF67" i="7"/>
  <c r="OF164" i="7"/>
  <c r="OG222" i="7"/>
  <c r="OF41" i="7"/>
  <c r="OF117" i="7"/>
  <c r="OF53" i="7"/>
  <c r="OG125" i="7"/>
  <c r="OF303" i="7"/>
  <c r="OG388" i="7"/>
  <c r="OF391" i="7"/>
  <c r="OG129" i="7"/>
  <c r="OG426" i="7"/>
  <c r="OF313" i="7"/>
  <c r="OF176" i="7"/>
  <c r="OF110" i="7"/>
  <c r="OG107" i="7"/>
  <c r="OG401" i="7"/>
  <c r="OF103" i="7"/>
  <c r="OF289" i="7"/>
  <c r="OG54" i="7"/>
  <c r="OG343" i="7"/>
  <c r="OF309" i="7"/>
  <c r="OG281" i="7"/>
  <c r="OF172" i="7"/>
  <c r="OG369" i="7"/>
  <c r="OG177" i="7"/>
  <c r="OG295" i="7"/>
  <c r="OF296" i="7"/>
  <c r="OF158" i="7"/>
  <c r="OF97" i="7"/>
  <c r="OG192" i="7"/>
  <c r="OG116" i="7"/>
  <c r="OG78" i="7"/>
  <c r="OG317" i="7"/>
  <c r="OG424" i="7"/>
  <c r="OG207" i="7"/>
  <c r="OF234" i="7"/>
  <c r="OG387" i="7"/>
  <c r="OF251" i="7"/>
  <c r="OF411" i="7"/>
  <c r="OG261" i="7"/>
  <c r="OG256" i="7"/>
  <c r="OF212" i="7"/>
  <c r="OF122" i="7"/>
  <c r="OF178" i="7"/>
  <c r="OF307" i="7"/>
  <c r="OG141" i="7"/>
  <c r="OF320" i="7"/>
  <c r="OG146" i="7"/>
  <c r="OF111" i="7"/>
  <c r="OF215" i="7"/>
  <c r="OG183" i="7"/>
  <c r="OF198" i="7"/>
  <c r="OG147" i="7"/>
  <c r="OG112" i="7"/>
  <c r="OF270" i="7"/>
  <c r="OF260" i="7"/>
  <c r="OG419" i="7"/>
  <c r="OF241" i="7"/>
  <c r="OG282" i="7"/>
  <c r="OF375" i="7"/>
  <c r="OF127" i="7"/>
  <c r="OF206" i="7"/>
  <c r="OF272" i="7"/>
  <c r="OF149" i="7"/>
  <c r="OG233" i="7"/>
  <c r="OG336" i="7"/>
  <c r="OG308" i="7"/>
  <c r="OG359" i="7"/>
  <c r="OG96" i="7"/>
  <c r="OF109" i="7"/>
  <c r="OF161" i="7"/>
  <c r="OF403" i="7"/>
  <c r="OG89" i="7"/>
  <c r="OG330" i="7"/>
  <c r="OG396" i="7"/>
  <c r="OF151" i="7"/>
  <c r="OG170" i="7"/>
  <c r="OG44" i="7"/>
  <c r="OG310" i="7"/>
  <c r="OG38" i="7"/>
  <c r="OG350" i="7"/>
  <c r="OF285" i="7"/>
  <c r="OF409" i="7"/>
  <c r="OF171" i="7"/>
  <c r="OG402" i="7"/>
  <c r="OG276" i="7"/>
  <c r="OF237" i="7"/>
  <c r="OG160" i="7"/>
  <c r="OF400" i="7"/>
  <c r="OF140" i="7"/>
  <c r="OG382" i="7"/>
  <c r="OG223" i="7"/>
  <c r="OF413" i="7"/>
  <c r="OG243" i="7"/>
  <c r="OF166" i="7"/>
  <c r="OF363" i="7"/>
  <c r="OG254" i="7"/>
  <c r="OF61" i="7"/>
  <c r="OG35" i="7"/>
  <c r="OF168" i="7"/>
  <c r="OG75" i="7"/>
  <c r="OF328" i="7"/>
  <c r="OG136" i="7"/>
  <c r="OG34" i="7"/>
  <c r="OG51" i="7"/>
  <c r="OG197" i="7"/>
  <c r="OG367" i="7"/>
  <c r="OG63" i="7"/>
  <c r="OG269" i="7"/>
  <c r="OG345" i="7"/>
  <c r="OG224" i="7"/>
  <c r="OF344" i="7"/>
  <c r="OF201" i="7"/>
  <c r="OF220" i="7"/>
  <c r="OG130" i="7"/>
  <c r="OF271" i="7"/>
  <c r="OF118" i="7"/>
  <c r="OF81" i="7"/>
  <c r="OF108" i="7"/>
  <c r="OF420" i="7"/>
  <c r="OF62" i="7"/>
  <c r="OF299" i="7"/>
  <c r="OG142" i="7"/>
  <c r="OG208" i="7"/>
  <c r="OG398" i="7"/>
  <c r="OG93" i="7"/>
  <c r="OG157" i="7"/>
  <c r="OG101" i="7"/>
  <c r="OF180" i="7"/>
  <c r="OF100" i="7"/>
  <c r="OG211" i="7"/>
  <c r="OG131" i="7"/>
  <c r="OG210" i="7"/>
  <c r="OF361" i="7"/>
  <c r="OG55" i="7"/>
  <c r="OF347" i="7"/>
  <c r="OG384" i="7"/>
  <c r="OF384" i="7"/>
  <c r="OG145" i="7"/>
  <c r="OF145" i="7"/>
  <c r="OG311" i="7"/>
  <c r="OF311" i="7"/>
  <c r="OF80" i="7"/>
  <c r="OG80" i="7"/>
  <c r="OG163" i="7"/>
  <c r="OF163" i="7"/>
  <c r="OF195" i="7"/>
  <c r="OG195" i="7"/>
  <c r="OG275" i="7"/>
  <c r="OF275" i="7"/>
  <c r="OF209" i="7"/>
  <c r="OG209" i="7"/>
  <c r="OG82" i="7"/>
  <c r="OF82" i="7"/>
  <c r="OG250" i="7"/>
  <c r="OF250" i="7"/>
  <c r="OF246" i="7"/>
  <c r="OG246" i="7"/>
  <c r="OF138" i="7"/>
  <c r="OG291" i="7"/>
  <c r="OG268" i="7"/>
  <c r="OG314" i="7"/>
  <c r="OG113" i="7"/>
  <c r="OF238" i="7"/>
  <c r="OG397" i="7"/>
  <c r="OG181" i="7"/>
  <c r="OF306" i="7"/>
  <c r="OF365" i="7"/>
  <c r="OF305" i="7"/>
  <c r="OF49" i="7"/>
  <c r="OF57" i="7"/>
  <c r="OG190" i="7"/>
  <c r="OF139" i="7"/>
  <c r="OF59" i="7"/>
  <c r="OF332" i="7"/>
  <c r="OF278" i="7"/>
  <c r="OF240" i="7"/>
  <c r="OG227" i="7"/>
  <c r="OF410" i="7"/>
  <c r="OG105" i="7"/>
  <c r="OF205" i="7"/>
  <c r="OF165" i="7"/>
  <c r="OG236" i="7"/>
  <c r="OG334" i="7"/>
  <c r="OG95" i="7"/>
  <c r="OG214" i="7"/>
  <c r="OG302" i="7"/>
  <c r="OG232" i="7"/>
  <c r="OF228" i="7"/>
  <c r="OF318" i="7"/>
  <c r="OF188" i="7"/>
  <c r="OF301" i="7"/>
  <c r="OG182" i="7"/>
  <c r="OF292" i="7"/>
  <c r="OF137" i="7"/>
  <c r="OG37" i="7"/>
  <c r="OF186" i="7"/>
  <c r="OG64" i="7"/>
  <c r="OF294" i="7"/>
  <c r="OF162" i="7"/>
  <c r="OF156" i="7"/>
  <c r="OG337" i="7"/>
  <c r="OG267" i="7"/>
  <c r="OF351" i="7"/>
  <c r="OG124" i="7"/>
  <c r="OF395" i="7"/>
  <c r="OG66" i="7"/>
  <c r="OF33" i="7"/>
  <c r="OG371" i="7"/>
  <c r="OG376" i="7"/>
  <c r="OF392" i="7"/>
  <c r="OG383" i="7"/>
  <c r="OG239" i="7"/>
  <c r="OG204" i="7"/>
  <c r="OF152" i="7"/>
  <c r="OF287" i="7"/>
  <c r="OG114" i="7"/>
  <c r="OG229" i="7"/>
  <c r="OG153" i="7"/>
  <c r="OF216" i="7"/>
  <c r="OG423" i="7"/>
  <c r="OG335" i="7"/>
  <c r="OF179" i="7"/>
  <c r="OG46" i="7"/>
  <c r="OF196" i="7"/>
  <c r="OG191" i="7"/>
  <c r="OF167" i="7"/>
  <c r="OG65" i="7"/>
  <c r="OF339" i="7"/>
  <c r="OF255" i="7"/>
  <c r="OG412" i="7"/>
  <c r="OF405" i="7"/>
  <c r="OG123" i="7"/>
  <c r="OF91" i="7"/>
  <c r="OF115" i="7"/>
  <c r="OF225" i="7"/>
  <c r="OG417" i="7"/>
  <c r="OG329" i="7"/>
  <c r="OG280" i="7"/>
  <c r="OF327" i="7"/>
  <c r="OG273" i="7"/>
  <c r="OF373" i="7"/>
  <c r="OG244" i="7"/>
  <c r="OG386" i="7"/>
  <c r="OG358" i="7"/>
  <c r="OF349" i="7"/>
  <c r="OF40" i="7"/>
  <c r="OF56" i="7"/>
  <c r="OF290" i="7"/>
  <c r="OF284" i="7"/>
  <c r="OG43" i="7"/>
  <c r="OG193" i="7"/>
  <c r="OF48" i="7"/>
  <c r="OG119" i="7"/>
  <c r="OF356" i="7"/>
  <c r="OG106" i="7"/>
  <c r="OF381" i="7"/>
  <c r="OF374" i="7"/>
  <c r="OF406" i="7"/>
  <c r="OF393" i="7"/>
  <c r="OG29" i="7"/>
  <c r="OG408" i="7"/>
  <c r="OF338" i="7"/>
  <c r="OG60" i="7"/>
  <c r="OF259" i="7"/>
  <c r="OF169" i="7"/>
  <c r="OG87" i="7"/>
  <c r="OG155" i="7"/>
  <c r="OF73" i="7"/>
  <c r="OF231" i="7"/>
  <c r="OF394" i="7"/>
  <c r="OF258" i="7"/>
  <c r="OG364" i="7"/>
  <c r="OG326" i="7"/>
  <c r="OG342" i="7"/>
  <c r="OF47" i="7"/>
  <c r="OG352" i="7"/>
  <c r="OF50" i="7"/>
  <c r="OF399" i="7"/>
  <c r="OF366" i="7"/>
  <c r="OG293" i="7"/>
  <c r="OG380" i="7"/>
  <c r="OG389" i="7"/>
  <c r="OG94" i="7"/>
  <c r="OF288" i="7"/>
  <c r="OG249" i="7"/>
  <c r="OG354" i="7"/>
  <c r="OG45" i="7"/>
  <c r="OF274" i="7"/>
  <c r="OG88" i="7"/>
  <c r="OF353" i="7"/>
  <c r="OG39" i="7"/>
  <c r="OG253" i="7"/>
  <c r="OF102" i="7"/>
  <c r="OG28" i="7"/>
  <c r="OF150" i="7"/>
  <c r="OG379" i="7"/>
  <c r="OG126" i="7"/>
  <c r="OF92" i="7"/>
  <c r="OG202" i="7"/>
  <c r="OG372" i="7"/>
  <c r="OF416" i="7"/>
  <c r="OF58" i="7"/>
  <c r="OF70" i="7"/>
  <c r="OF319" i="7"/>
  <c r="OF390" i="7"/>
  <c r="OF99" i="7"/>
  <c r="OG76" i="7"/>
  <c r="OF128" i="7"/>
  <c r="OF357" i="7"/>
  <c r="OG27" i="7"/>
  <c r="OF360" i="7"/>
  <c r="OG173" i="7"/>
  <c r="OG121" i="7"/>
  <c r="OF321" i="7"/>
  <c r="OG300" i="7"/>
  <c r="OG252" i="7"/>
  <c r="OG277" i="7"/>
  <c r="OG418" i="7"/>
  <c r="OG377" i="7"/>
  <c r="OG346" i="7"/>
  <c r="OG79" i="7"/>
  <c r="OF262" i="7"/>
  <c r="OF226" i="7"/>
  <c r="OF74" i="7"/>
  <c r="OF72" i="7"/>
  <c r="OF324" i="7"/>
  <c r="OF132" i="7"/>
  <c r="OG427" i="7"/>
  <c r="OF427" i="7"/>
  <c r="OF341" i="7"/>
  <c r="OG341" i="7"/>
  <c r="OF298" i="7"/>
  <c r="OG298" i="7"/>
  <c r="OF133" i="7"/>
  <c r="OG133" i="7"/>
  <c r="OG266" i="7"/>
  <c r="OF266" i="7"/>
  <c r="OG143" i="7"/>
  <c r="OF143" i="7"/>
  <c r="OG203" i="7"/>
  <c r="OF203" i="7"/>
  <c r="OG304" i="7"/>
  <c r="OF304" i="7"/>
  <c r="OF77" i="7"/>
  <c r="OG77" i="7"/>
  <c r="OF340" i="7"/>
  <c r="OG184" i="7"/>
  <c r="OG42" i="7"/>
  <c r="OF248" i="7"/>
  <c r="OF283" i="7"/>
  <c r="OF213" i="7"/>
  <c r="OG189" i="7"/>
  <c r="OF144" i="7"/>
  <c r="OG230" i="7"/>
  <c r="OG84" i="7"/>
  <c r="OG404" i="7"/>
  <c r="OF36" i="7"/>
  <c r="OG425" i="7"/>
  <c r="OG194" i="7"/>
  <c r="OG370" i="7"/>
  <c r="OF264" i="7"/>
  <c r="OF312" i="7"/>
  <c r="OF32" i="7"/>
  <c r="OF368" i="7"/>
  <c r="OG333" i="7"/>
  <c r="OG323" i="7"/>
  <c r="OF148" i="7"/>
  <c r="OG175" i="7"/>
  <c r="OF286" i="7"/>
  <c r="OG159" i="7"/>
  <c r="PI82" i="7"/>
  <c r="PK82" i="7" s="1"/>
  <c r="PJ82" i="7"/>
  <c r="PI293" i="7"/>
  <c r="PK293" i="7" s="1"/>
  <c r="PJ293" i="7"/>
  <c r="PJ140" i="7"/>
  <c r="PI140" i="7"/>
  <c r="PK140" i="7" s="1"/>
  <c r="PJ285" i="7"/>
  <c r="PI285" i="7"/>
  <c r="PK285" i="7" s="1"/>
  <c r="PI76" i="7"/>
  <c r="PK76" i="7" s="1"/>
  <c r="PJ76" i="7"/>
  <c r="PJ300" i="7"/>
  <c r="PI300" i="7"/>
  <c r="PK300" i="7" s="1"/>
  <c r="PJ368" i="7"/>
  <c r="PI368" i="7"/>
  <c r="PK368" i="7" s="1"/>
  <c r="PI192" i="7"/>
  <c r="PK192" i="7" s="1"/>
  <c r="PJ192" i="7"/>
  <c r="PJ253" i="7"/>
  <c r="PI253" i="7"/>
  <c r="PK253" i="7" s="1"/>
  <c r="PI209" i="7"/>
  <c r="PK209" i="7" s="1"/>
  <c r="PJ209" i="7"/>
  <c r="PJ224" i="7"/>
  <c r="PI224" i="7"/>
  <c r="PK224" i="7" s="1"/>
  <c r="PJ193" i="7"/>
  <c r="PI193" i="7"/>
  <c r="PK193" i="7" s="1"/>
  <c r="PJ396" i="7"/>
  <c r="PI396" i="7"/>
  <c r="PK396" i="7" s="1"/>
  <c r="PJ205" i="7"/>
  <c r="PI205" i="7"/>
  <c r="PK205" i="7" s="1"/>
  <c r="PI353" i="7"/>
  <c r="PK353" i="7" s="1"/>
  <c r="PJ353" i="7"/>
  <c r="PI295" i="7"/>
  <c r="PK295" i="7" s="1"/>
  <c r="PJ295" i="7"/>
  <c r="PI179" i="7"/>
  <c r="PK179" i="7" s="1"/>
  <c r="PJ179" i="7"/>
  <c r="PI84" i="7"/>
  <c r="PK84" i="7" s="1"/>
  <c r="PJ84" i="7"/>
  <c r="PI332" i="7"/>
  <c r="PK332" i="7" s="1"/>
  <c r="PJ332" i="7"/>
  <c r="PI256" i="7"/>
  <c r="PK256" i="7" s="1"/>
  <c r="PJ256" i="7"/>
  <c r="PJ50" i="7"/>
  <c r="PI50" i="7"/>
  <c r="PK50" i="7" s="1"/>
  <c r="PI226" i="7"/>
  <c r="PK226" i="7" s="1"/>
  <c r="PJ226" i="7"/>
  <c r="PI258" i="7"/>
  <c r="PK258" i="7" s="1"/>
  <c r="PJ258" i="7"/>
  <c r="PI263" i="7"/>
  <c r="PK263" i="7" s="1"/>
  <c r="PJ263" i="7"/>
  <c r="PI349" i="7"/>
  <c r="PK349" i="7" s="1"/>
  <c r="PJ349" i="7"/>
  <c r="PI286" i="7"/>
  <c r="PK286" i="7" s="1"/>
  <c r="PJ286" i="7"/>
  <c r="PJ280" i="7"/>
  <c r="PI280" i="7"/>
  <c r="PK280" i="7" s="1"/>
  <c r="PJ127" i="7"/>
  <c r="PI127" i="7"/>
  <c r="PK127" i="7" s="1"/>
  <c r="PJ210" i="7"/>
  <c r="PI210" i="7"/>
  <c r="PK210" i="7" s="1"/>
  <c r="PJ250" i="7"/>
  <c r="PI250" i="7"/>
  <c r="PK250" i="7" s="1"/>
  <c r="PJ367" i="7"/>
  <c r="PI367" i="7"/>
  <c r="PK367" i="7" s="1"/>
  <c r="PJ243" i="7"/>
  <c r="PI243" i="7"/>
  <c r="PK243" i="7" s="1"/>
  <c r="PI34" i="7"/>
  <c r="PJ34" i="7"/>
  <c r="PI118" i="7"/>
  <c r="PK118" i="7" s="1"/>
  <c r="PJ118" i="7"/>
  <c r="PI386" i="7"/>
  <c r="PK386" i="7" s="1"/>
  <c r="PJ386" i="7"/>
  <c r="PJ151" i="7"/>
  <c r="PI151" i="7"/>
  <c r="PK151" i="7" s="1"/>
  <c r="PJ92" i="7"/>
  <c r="PI92" i="7"/>
  <c r="PK92" i="7" s="1"/>
  <c r="PJ89" i="7"/>
  <c r="PI89" i="7"/>
  <c r="PK89" i="7" s="1"/>
  <c r="PI100" i="7"/>
  <c r="PK100" i="7" s="1"/>
  <c r="PJ100" i="7"/>
  <c r="PI378" i="7"/>
  <c r="PK378" i="7" s="1"/>
  <c r="PJ378" i="7"/>
  <c r="PI356" i="7"/>
  <c r="PK356" i="7" s="1"/>
  <c r="PJ356" i="7"/>
  <c r="PI3" i="7"/>
  <c r="PJ3" i="7"/>
  <c r="PI264" i="7"/>
  <c r="PK264" i="7" s="1"/>
  <c r="PJ264" i="7"/>
  <c r="PJ132" i="7"/>
  <c r="PI132" i="7"/>
  <c r="PK132" i="7" s="1"/>
  <c r="PJ14" i="7"/>
  <c r="PI14" i="7"/>
  <c r="PI261" i="7"/>
  <c r="PK261" i="7" s="1"/>
  <c r="PJ261" i="7"/>
  <c r="PI269" i="7"/>
  <c r="PK269" i="7" s="1"/>
  <c r="PJ269" i="7"/>
  <c r="PI375" i="7"/>
  <c r="PK375" i="7" s="1"/>
  <c r="PJ375" i="7"/>
  <c r="PI273" i="7"/>
  <c r="PK273" i="7" s="1"/>
  <c r="PJ273" i="7"/>
  <c r="PI382" i="7"/>
  <c r="PK382" i="7" s="1"/>
  <c r="PJ382" i="7"/>
  <c r="PI346" i="7"/>
  <c r="PK346" i="7" s="1"/>
  <c r="PJ346" i="7"/>
  <c r="PI129" i="7"/>
  <c r="PK129" i="7" s="1"/>
  <c r="PJ129" i="7"/>
  <c r="PI204" i="7"/>
  <c r="PK204" i="7" s="1"/>
  <c r="PJ204" i="7"/>
  <c r="PJ160" i="7"/>
  <c r="PI160" i="7"/>
  <c r="PK160" i="7" s="1"/>
  <c r="PI107" i="7"/>
  <c r="PK107" i="7" s="1"/>
  <c r="PJ107" i="7"/>
  <c r="PI182" i="7"/>
  <c r="PK182" i="7" s="1"/>
  <c r="PJ182" i="7"/>
  <c r="PI408" i="7"/>
  <c r="PK408" i="7" s="1"/>
  <c r="PJ408" i="7"/>
  <c r="PI415" i="7"/>
  <c r="PK415" i="7" s="1"/>
  <c r="PJ415" i="7"/>
  <c r="PJ234" i="7"/>
  <c r="PI234" i="7"/>
  <c r="PK234" i="7" s="1"/>
  <c r="PI59" i="7"/>
  <c r="PK59" i="7" s="1"/>
  <c r="PJ59" i="7"/>
  <c r="PI194" i="7"/>
  <c r="PK194" i="7" s="1"/>
  <c r="PJ194" i="7"/>
  <c r="PI136" i="7"/>
  <c r="PK136" i="7" s="1"/>
  <c r="PJ136" i="7"/>
  <c r="PI363" i="7"/>
  <c r="PK363" i="7" s="1"/>
  <c r="PJ363" i="7"/>
  <c r="PJ287" i="7"/>
  <c r="PI287" i="7"/>
  <c r="PK287" i="7" s="1"/>
  <c r="PI187" i="7"/>
  <c r="PK187" i="7" s="1"/>
  <c r="PJ187" i="7"/>
  <c r="PI387" i="7"/>
  <c r="PK387" i="7" s="1"/>
  <c r="PJ387" i="7"/>
  <c r="PI98" i="7"/>
  <c r="PK98" i="7" s="1"/>
  <c r="PJ98" i="7"/>
  <c r="PJ327" i="7"/>
  <c r="PI327" i="7"/>
  <c r="PK327" i="7" s="1"/>
  <c r="PJ337" i="7"/>
  <c r="PI337" i="7"/>
  <c r="PK337" i="7" s="1"/>
  <c r="PI22" i="7"/>
  <c r="PJ22" i="7"/>
  <c r="PJ231" i="7"/>
  <c r="PI231" i="7"/>
  <c r="PK231" i="7" s="1"/>
  <c r="PI131" i="7"/>
  <c r="PK131" i="7" s="1"/>
  <c r="PJ131" i="7"/>
  <c r="PJ366" i="7"/>
  <c r="PI366" i="7"/>
  <c r="PK366" i="7" s="1"/>
  <c r="PJ99" i="7"/>
  <c r="PI99" i="7"/>
  <c r="PK99" i="7" s="1"/>
  <c r="PI315" i="7"/>
  <c r="PK315" i="7" s="1"/>
  <c r="PJ315" i="7"/>
  <c r="PI347" i="7"/>
  <c r="PK347" i="7" s="1"/>
  <c r="PJ347" i="7"/>
  <c r="PI152" i="7"/>
  <c r="PK152" i="7" s="1"/>
  <c r="PJ152" i="7"/>
  <c r="PI191" i="7"/>
  <c r="PK191" i="7" s="1"/>
  <c r="PJ191" i="7"/>
  <c r="PI361" i="7"/>
  <c r="PK361" i="7" s="1"/>
  <c r="PJ361" i="7"/>
  <c r="PJ393" i="7"/>
  <c r="PI393" i="7"/>
  <c r="PK393" i="7" s="1"/>
  <c r="PJ409" i="7"/>
  <c r="PI409" i="7"/>
  <c r="PK409" i="7" s="1"/>
  <c r="PI81" i="7"/>
  <c r="PK81" i="7" s="1"/>
  <c r="PJ81" i="7"/>
  <c r="PI229" i="7"/>
  <c r="PK229" i="7" s="1"/>
  <c r="PJ229" i="7"/>
  <c r="PI114" i="7"/>
  <c r="PK114" i="7" s="1"/>
  <c r="PJ114" i="7"/>
  <c r="PJ111" i="7"/>
  <c r="PI111" i="7"/>
  <c r="PK111" i="7" s="1"/>
  <c r="PI322" i="7"/>
  <c r="PK322" i="7" s="1"/>
  <c r="PJ322" i="7"/>
  <c r="PJ55" i="7"/>
  <c r="PI55" i="7"/>
  <c r="PK55" i="7" s="1"/>
  <c r="PJ352" i="7"/>
  <c r="PI352" i="7"/>
  <c r="PK352" i="7" s="1"/>
  <c r="PJ373" i="7"/>
  <c r="PI373" i="7"/>
  <c r="PK373" i="7" s="1"/>
  <c r="PJ405" i="7"/>
  <c r="PI405" i="7"/>
  <c r="PK405" i="7" s="1"/>
  <c r="PI146" i="7"/>
  <c r="PK146" i="7" s="1"/>
  <c r="PJ146" i="7"/>
  <c r="PI268" i="7"/>
  <c r="PK268" i="7" s="1"/>
  <c r="PJ268" i="7"/>
  <c r="PI336" i="7"/>
  <c r="PK336" i="7" s="1"/>
  <c r="PJ336" i="7"/>
  <c r="PI143" i="7"/>
  <c r="PK143" i="7" s="1"/>
  <c r="PJ143" i="7"/>
  <c r="PI176" i="7"/>
  <c r="PK176" i="7" s="1"/>
  <c r="PJ176" i="7"/>
  <c r="PJ376" i="7"/>
  <c r="PI376" i="7"/>
  <c r="PK376" i="7" s="1"/>
  <c r="PI418" i="7"/>
  <c r="PK418" i="7" s="1"/>
  <c r="PJ418" i="7"/>
  <c r="PJ27" i="7"/>
  <c r="PI27" i="7"/>
  <c r="PI200" i="7"/>
  <c r="PK200" i="7" s="1"/>
  <c r="PJ200" i="7"/>
  <c r="PJ16" i="7"/>
  <c r="PI16" i="7"/>
  <c r="PJ259" i="7"/>
  <c r="PI259" i="7"/>
  <c r="PK259" i="7" s="1"/>
  <c r="PI196" i="7"/>
  <c r="PK196" i="7" s="1"/>
  <c r="PJ196" i="7"/>
  <c r="PJ110" i="7"/>
  <c r="PI110" i="7"/>
  <c r="PK110" i="7" s="1"/>
  <c r="PJ272" i="7"/>
  <c r="PI272" i="7"/>
  <c r="PK272" i="7" s="1"/>
  <c r="PJ284" i="7"/>
  <c r="PI284" i="7"/>
  <c r="PK284" i="7" s="1"/>
  <c r="PJ412" i="7"/>
  <c r="PI412" i="7"/>
  <c r="PK412" i="7" s="1"/>
  <c r="PI331" i="7"/>
  <c r="PK331" i="7" s="1"/>
  <c r="PJ331" i="7"/>
  <c r="PI36" i="7"/>
  <c r="PJ36" i="7"/>
  <c r="PJ87" i="7"/>
  <c r="PI87" i="7"/>
  <c r="PK87" i="7" s="1"/>
  <c r="PI254" i="7"/>
  <c r="PK254" i="7" s="1"/>
  <c r="PJ254" i="7"/>
  <c r="PJ149" i="7"/>
  <c r="PI149" i="7"/>
  <c r="PK149" i="7" s="1"/>
  <c r="PI115" i="7"/>
  <c r="PK115" i="7" s="1"/>
  <c r="PJ115" i="7"/>
  <c r="PI233" i="7"/>
  <c r="PK233" i="7" s="1"/>
  <c r="PJ233" i="7"/>
  <c r="PJ365" i="7"/>
  <c r="PI365" i="7"/>
  <c r="PK365" i="7" s="1"/>
  <c r="PI47" i="7"/>
  <c r="PK47" i="7" s="1"/>
  <c r="PJ47" i="7"/>
  <c r="PJ215" i="7"/>
  <c r="PI215" i="7"/>
  <c r="PK215" i="7" s="1"/>
  <c r="PI79" i="7"/>
  <c r="PK79" i="7" s="1"/>
  <c r="PJ79" i="7"/>
  <c r="PI103" i="7"/>
  <c r="PK103" i="7" s="1"/>
  <c r="PJ103" i="7"/>
  <c r="PI422" i="7"/>
  <c r="PK422" i="7" s="1"/>
  <c r="PJ422" i="7"/>
  <c r="PI33" i="7"/>
  <c r="PJ33" i="7"/>
  <c r="PI383" i="7"/>
  <c r="PK383" i="7" s="1"/>
  <c r="PJ383" i="7"/>
  <c r="PI120" i="7"/>
  <c r="PK120" i="7" s="1"/>
  <c r="PJ120" i="7"/>
  <c r="PI121" i="7"/>
  <c r="PK121" i="7" s="1"/>
  <c r="PJ121" i="7"/>
  <c r="PI67" i="7"/>
  <c r="PK67" i="7" s="1"/>
  <c r="PJ67" i="7"/>
  <c r="PJ411" i="7"/>
  <c r="PI411" i="7"/>
  <c r="PK411" i="7" s="1"/>
  <c r="PJ117" i="7"/>
  <c r="PI117" i="7"/>
  <c r="PK117" i="7" s="1"/>
  <c r="PJ109" i="7"/>
  <c r="PI109" i="7"/>
  <c r="PK109" i="7" s="1"/>
  <c r="PI62" i="7"/>
  <c r="PK62" i="7" s="1"/>
  <c r="PJ62" i="7"/>
  <c r="PJ94" i="7"/>
  <c r="PI94" i="7"/>
  <c r="PK94" i="7" s="1"/>
  <c r="PJ64" i="7"/>
  <c r="PI64" i="7"/>
  <c r="PK64" i="7" s="1"/>
  <c r="PJ201" i="7"/>
  <c r="PI201" i="7"/>
  <c r="PK201" i="7" s="1"/>
  <c r="PI108" i="7"/>
  <c r="PK108" i="7" s="1"/>
  <c r="PJ108" i="7"/>
  <c r="PI338" i="7"/>
  <c r="PK338" i="7" s="1"/>
  <c r="PJ338" i="7"/>
  <c r="PJ325" i="7"/>
  <c r="PI325" i="7"/>
  <c r="PK325" i="7" s="1"/>
  <c r="PI46" i="7"/>
  <c r="PK46" i="7" s="1"/>
  <c r="PJ46" i="7"/>
  <c r="PJ324" i="7"/>
  <c r="PI324" i="7"/>
  <c r="PK324" i="7" s="1"/>
  <c r="PI227" i="7"/>
  <c r="PK227" i="7" s="1"/>
  <c r="PJ227" i="7"/>
  <c r="PI165" i="7"/>
  <c r="PK165" i="7" s="1"/>
  <c r="PJ165" i="7"/>
  <c r="PJ241" i="7"/>
  <c r="PI241" i="7"/>
  <c r="PK241" i="7" s="1"/>
  <c r="PJ341" i="7"/>
  <c r="PI341" i="7"/>
  <c r="PK341" i="7" s="1"/>
  <c r="PJ240" i="7"/>
  <c r="PI240" i="7"/>
  <c r="PK240" i="7" s="1"/>
  <c r="PI257" i="7"/>
  <c r="PK257" i="7" s="1"/>
  <c r="PJ257" i="7"/>
  <c r="PI185" i="7"/>
  <c r="PK185" i="7" s="1"/>
  <c r="PJ185" i="7"/>
  <c r="PJ389" i="7"/>
  <c r="PI389" i="7"/>
  <c r="PK389" i="7" s="1"/>
  <c r="PI354" i="7"/>
  <c r="PK354" i="7" s="1"/>
  <c r="PJ354" i="7"/>
  <c r="PI407" i="7"/>
  <c r="PK407" i="7" s="1"/>
  <c r="PJ407" i="7"/>
  <c r="PI417" i="7"/>
  <c r="PK417" i="7" s="1"/>
  <c r="PJ417" i="7"/>
  <c r="PI13" i="7"/>
  <c r="PJ13" i="7"/>
  <c r="PJ10" i="7"/>
  <c r="PI10" i="7"/>
  <c r="PI427" i="7"/>
  <c r="PK427" i="7" s="1"/>
  <c r="PJ427" i="7"/>
  <c r="PI188" i="7"/>
  <c r="PK188" i="7" s="1"/>
  <c r="PJ188" i="7"/>
  <c r="PI102" i="7"/>
  <c r="PK102" i="7" s="1"/>
  <c r="PJ102" i="7"/>
  <c r="PI31" i="7"/>
  <c r="PJ31" i="7"/>
  <c r="PI247" i="7"/>
  <c r="PK247" i="7" s="1"/>
  <c r="PJ247" i="7"/>
  <c r="PI85" i="7"/>
  <c r="PK85" i="7" s="1"/>
  <c r="PJ85" i="7"/>
  <c r="PJ28" i="7"/>
  <c r="PI28" i="7"/>
  <c r="PI391" i="7"/>
  <c r="PK391" i="7" s="1"/>
  <c r="PJ391" i="7"/>
  <c r="PI11" i="7"/>
  <c r="PJ11" i="7"/>
  <c r="PJ320" i="7"/>
  <c r="PI320" i="7"/>
  <c r="PK320" i="7" s="1"/>
  <c r="PJ380" i="7"/>
  <c r="PI380" i="7"/>
  <c r="PK380" i="7" s="1"/>
  <c r="PI358" i="7"/>
  <c r="PK358" i="7" s="1"/>
  <c r="PJ358" i="7"/>
  <c r="PJ74" i="7"/>
  <c r="PI74" i="7"/>
  <c r="PK74" i="7" s="1"/>
  <c r="PI425" i="7"/>
  <c r="PK425" i="7" s="1"/>
  <c r="PJ425" i="7"/>
  <c r="PI162" i="7"/>
  <c r="PK162" i="7" s="1"/>
  <c r="PJ162" i="7"/>
  <c r="PJ88" i="7"/>
  <c r="PI88" i="7"/>
  <c r="PK88" i="7" s="1"/>
  <c r="PJ278" i="7"/>
  <c r="PI278" i="7"/>
  <c r="PK278" i="7" s="1"/>
  <c r="PI49" i="7"/>
  <c r="PK49" i="7" s="1"/>
  <c r="PJ49" i="7"/>
  <c r="PJ86" i="7"/>
  <c r="PI86" i="7"/>
  <c r="PK86" i="7" s="1"/>
  <c r="PI420" i="7"/>
  <c r="PK420" i="7" s="1"/>
  <c r="PJ420" i="7"/>
  <c r="PI313" i="7"/>
  <c r="PK313" i="7" s="1"/>
  <c r="PJ313" i="7"/>
  <c r="PJ184" i="7"/>
  <c r="PI184" i="7"/>
  <c r="PK184" i="7" s="1"/>
  <c r="PI174" i="7"/>
  <c r="PK174" i="7" s="1"/>
  <c r="PJ174" i="7"/>
  <c r="PI133" i="7"/>
  <c r="PK133" i="7" s="1"/>
  <c r="PJ133" i="7"/>
  <c r="PJ40" i="7"/>
  <c r="PI40" i="7"/>
  <c r="PK40" i="7" s="1"/>
  <c r="PJ248" i="7"/>
  <c r="PI248" i="7"/>
  <c r="PK248" i="7" s="1"/>
  <c r="PJ53" i="7"/>
  <c r="PI53" i="7"/>
  <c r="PK53" i="7" s="1"/>
  <c r="PJ379" i="7"/>
  <c r="PI379" i="7"/>
  <c r="PK379" i="7" s="1"/>
  <c r="PI158" i="7"/>
  <c r="PK158" i="7" s="1"/>
  <c r="PJ158" i="7"/>
  <c r="PJ156" i="7"/>
  <c r="PI156" i="7"/>
  <c r="PK156" i="7" s="1"/>
  <c r="PJ60" i="7"/>
  <c r="PI60" i="7"/>
  <c r="PK60" i="7" s="1"/>
  <c r="PI236" i="7"/>
  <c r="PK236" i="7" s="1"/>
  <c r="PJ236" i="7"/>
  <c r="PJ406" i="7"/>
  <c r="PI406" i="7"/>
  <c r="PK406" i="7" s="1"/>
  <c r="PJ219" i="7"/>
  <c r="PI219" i="7"/>
  <c r="PK219" i="7" s="1"/>
  <c r="PJ370" i="7"/>
  <c r="PI370" i="7"/>
  <c r="PK370" i="7" s="1"/>
  <c r="PJ221" i="7"/>
  <c r="PI221" i="7"/>
  <c r="PK221" i="7" s="1"/>
  <c r="PI138" i="7"/>
  <c r="PK138" i="7" s="1"/>
  <c r="PJ138" i="7"/>
  <c r="PI186" i="7"/>
  <c r="PK186" i="7" s="1"/>
  <c r="PJ186" i="7"/>
  <c r="PJ91" i="7"/>
  <c r="PI91" i="7"/>
  <c r="PK91" i="7" s="1"/>
  <c r="PI137" i="7"/>
  <c r="PK137" i="7" s="1"/>
  <c r="PJ137" i="7"/>
  <c r="PJ32" i="7"/>
  <c r="PI32" i="7"/>
  <c r="PJ274" i="7"/>
  <c r="PI274" i="7"/>
  <c r="PK274" i="7" s="1"/>
  <c r="PI208" i="7"/>
  <c r="PK208" i="7" s="1"/>
  <c r="PJ208" i="7"/>
  <c r="PI161" i="7"/>
  <c r="PK161" i="7" s="1"/>
  <c r="PJ161" i="7"/>
  <c r="PI141" i="7"/>
  <c r="PK141" i="7" s="1"/>
  <c r="PJ141" i="7"/>
  <c r="PI61" i="7"/>
  <c r="PK61" i="7" s="1"/>
  <c r="PJ61" i="7"/>
  <c r="PI35" i="7"/>
  <c r="PJ35" i="7"/>
  <c r="PJ218" i="7"/>
  <c r="PI218" i="7"/>
  <c r="PK218" i="7" s="1"/>
  <c r="PJ288" i="7"/>
  <c r="PI288" i="7"/>
  <c r="PK288" i="7" s="1"/>
  <c r="PJ307" i="7"/>
  <c r="PI307" i="7"/>
  <c r="PK307" i="7" s="1"/>
  <c r="PI326" i="7"/>
  <c r="PK326" i="7" s="1"/>
  <c r="PJ326" i="7"/>
  <c r="PI265" i="7"/>
  <c r="PK265" i="7" s="1"/>
  <c r="PJ265" i="7"/>
  <c r="PI65" i="7"/>
  <c r="PK65" i="7" s="1"/>
  <c r="PJ65" i="7"/>
  <c r="PJ9" i="7"/>
  <c r="PI9" i="7"/>
  <c r="PI97" i="7"/>
  <c r="PK97" i="7" s="1"/>
  <c r="PJ97" i="7"/>
  <c r="PI249" i="7"/>
  <c r="PK249" i="7" s="1"/>
  <c r="PJ249" i="7"/>
  <c r="PJ190" i="7"/>
  <c r="PI190" i="7"/>
  <c r="PK190" i="7" s="1"/>
  <c r="PJ421" i="7"/>
  <c r="PI421" i="7"/>
  <c r="PK421" i="7" s="1"/>
  <c r="PJ301" i="7"/>
  <c r="PI301" i="7"/>
  <c r="PK301" i="7" s="1"/>
  <c r="PJ423" i="7"/>
  <c r="PI423" i="7"/>
  <c r="PK423" i="7" s="1"/>
  <c r="PJ122" i="7"/>
  <c r="PI122" i="7"/>
  <c r="PK122" i="7" s="1"/>
  <c r="PI294" i="7"/>
  <c r="PK294" i="7" s="1"/>
  <c r="PJ294" i="7"/>
  <c r="PI199" i="7"/>
  <c r="PK199" i="7" s="1"/>
  <c r="PJ199" i="7"/>
  <c r="PI78" i="7"/>
  <c r="PK78" i="7" s="1"/>
  <c r="PJ78" i="7"/>
  <c r="PJ135" i="7"/>
  <c r="PI135" i="7"/>
  <c r="PK135" i="7" s="1"/>
  <c r="PJ357" i="7"/>
  <c r="PI357" i="7"/>
  <c r="PK357" i="7" s="1"/>
  <c r="PJ169" i="7"/>
  <c r="PI169" i="7"/>
  <c r="PK169" i="7" s="1"/>
  <c r="PI333" i="7"/>
  <c r="PK333" i="7" s="1"/>
  <c r="PJ333" i="7"/>
  <c r="PI403" i="7"/>
  <c r="PK403" i="7" s="1"/>
  <c r="PJ403" i="7"/>
  <c r="PI43" i="7"/>
  <c r="PK43" i="7" s="1"/>
  <c r="PJ43" i="7"/>
  <c r="PJ112" i="7"/>
  <c r="PI112" i="7"/>
  <c r="PK112" i="7" s="1"/>
  <c r="PI369" i="7"/>
  <c r="PK369" i="7" s="1"/>
  <c r="PJ369" i="7"/>
  <c r="PJ207" i="7"/>
  <c r="PI207" i="7"/>
  <c r="PK207" i="7" s="1"/>
  <c r="OU370" i="7"/>
  <c r="OT370" i="7"/>
  <c r="OV370" i="7" s="1"/>
  <c r="OU309" i="7"/>
  <c r="OT309" i="7"/>
  <c r="OV309" i="7" s="1"/>
  <c r="OT99" i="7"/>
  <c r="OV99" i="7" s="1"/>
  <c r="OU99" i="7"/>
  <c r="OT324" i="7"/>
  <c r="OV324" i="7" s="1"/>
  <c r="OU324" i="7"/>
  <c r="OU48" i="7"/>
  <c r="OT48" i="7"/>
  <c r="OV48" i="7" s="1"/>
  <c r="OU164" i="7"/>
  <c r="OT164" i="7"/>
  <c r="OV164" i="7" s="1"/>
  <c r="OT230" i="7"/>
  <c r="OV230" i="7" s="1"/>
  <c r="OU230" i="7"/>
  <c r="OT203" i="7"/>
  <c r="OV203" i="7" s="1"/>
  <c r="OU203" i="7"/>
  <c r="OU336" i="7"/>
  <c r="OT336" i="7"/>
  <c r="OV336" i="7" s="1"/>
  <c r="OU46" i="7"/>
  <c r="OT46" i="7"/>
  <c r="OV46" i="7" s="1"/>
  <c r="OT152" i="7"/>
  <c r="OV152" i="7" s="1"/>
  <c r="OU152" i="7"/>
  <c r="OU316" i="7"/>
  <c r="OT316" i="7"/>
  <c r="OV316" i="7" s="1"/>
  <c r="OU18" i="7"/>
  <c r="OT18" i="7"/>
  <c r="OT332" i="7"/>
  <c r="OV332" i="7" s="1"/>
  <c r="OU332" i="7"/>
  <c r="OT177" i="7"/>
  <c r="OV177" i="7" s="1"/>
  <c r="OU177" i="7"/>
  <c r="OT244" i="7"/>
  <c r="OV244" i="7" s="1"/>
  <c r="OU244" i="7"/>
  <c r="OU295" i="7"/>
  <c r="OT295" i="7"/>
  <c r="OV295" i="7" s="1"/>
  <c r="OU409" i="7"/>
  <c r="OT409" i="7"/>
  <c r="OV409" i="7" s="1"/>
  <c r="OT147" i="7"/>
  <c r="OV147" i="7" s="1"/>
  <c r="OU147" i="7"/>
  <c r="OU85" i="7"/>
  <c r="OT85" i="7"/>
  <c r="OV85" i="7" s="1"/>
  <c r="OT204" i="7"/>
  <c r="OV204" i="7" s="1"/>
  <c r="OU204" i="7"/>
  <c r="OU232" i="7"/>
  <c r="OT232" i="7"/>
  <c r="OV232" i="7" s="1"/>
  <c r="OU385" i="7"/>
  <c r="OT385" i="7"/>
  <c r="OV385" i="7" s="1"/>
  <c r="OU395" i="7"/>
  <c r="OT395" i="7"/>
  <c r="OV395" i="7" s="1"/>
  <c r="OU328" i="7"/>
  <c r="OT328" i="7"/>
  <c r="OV328" i="7" s="1"/>
  <c r="OT211" i="7"/>
  <c r="OV211" i="7" s="1"/>
  <c r="OU211" i="7"/>
  <c r="OU321" i="7"/>
  <c r="OT321" i="7"/>
  <c r="OV321" i="7" s="1"/>
  <c r="OT304" i="7"/>
  <c r="OV304" i="7" s="1"/>
  <c r="OU304" i="7"/>
  <c r="OT195" i="7"/>
  <c r="OV195" i="7" s="1"/>
  <c r="OU195" i="7"/>
  <c r="OT233" i="7"/>
  <c r="OV233" i="7" s="1"/>
  <c r="OU233" i="7"/>
  <c r="OU104" i="7"/>
  <c r="OT104" i="7"/>
  <c r="OV104" i="7" s="1"/>
  <c r="OT337" i="7"/>
  <c r="OV337" i="7" s="1"/>
  <c r="OU337" i="7"/>
  <c r="OU357" i="7"/>
  <c r="OT357" i="7"/>
  <c r="OV357" i="7" s="1"/>
  <c r="OT91" i="7"/>
  <c r="OV91" i="7" s="1"/>
  <c r="OU91" i="7"/>
  <c r="OU397" i="7"/>
  <c r="OT397" i="7"/>
  <c r="OV397" i="7" s="1"/>
  <c r="OT194" i="7"/>
  <c r="OV194" i="7" s="1"/>
  <c r="OU194" i="7"/>
  <c r="OT36" i="7"/>
  <c r="OV36" i="7" s="1"/>
  <c r="OU36" i="7"/>
  <c r="OU307" i="7"/>
  <c r="OT307" i="7"/>
  <c r="OV307" i="7" s="1"/>
  <c r="OU245" i="7"/>
  <c r="OT245" i="7"/>
  <c r="OV245" i="7" s="1"/>
  <c r="OT294" i="7"/>
  <c r="OV294" i="7" s="1"/>
  <c r="OU294" i="7"/>
  <c r="OU237" i="7"/>
  <c r="OT237" i="7"/>
  <c r="OV237" i="7" s="1"/>
  <c r="OU344" i="7"/>
  <c r="OT344" i="7"/>
  <c r="OV344" i="7" s="1"/>
  <c r="OT198" i="7"/>
  <c r="OV198" i="7" s="1"/>
  <c r="OU198" i="7"/>
  <c r="OU97" i="7"/>
  <c r="OT97" i="7"/>
  <c r="OV97" i="7" s="1"/>
  <c r="OU361" i="7"/>
  <c r="OT361" i="7"/>
  <c r="OV361" i="7" s="1"/>
  <c r="OU349" i="7"/>
  <c r="OT349" i="7"/>
  <c r="OV349" i="7" s="1"/>
  <c r="OU317" i="7"/>
  <c r="OT317" i="7"/>
  <c r="OV317" i="7" s="1"/>
  <c r="OT327" i="7"/>
  <c r="OV327" i="7" s="1"/>
  <c r="OU327" i="7"/>
  <c r="OU269" i="7"/>
  <c r="OT269" i="7"/>
  <c r="OV269" i="7" s="1"/>
  <c r="OU296" i="7"/>
  <c r="OT296" i="7"/>
  <c r="OV296" i="7" s="1"/>
  <c r="OT102" i="7"/>
  <c r="OV102" i="7" s="1"/>
  <c r="OU102" i="7"/>
  <c r="OT15" i="7"/>
  <c r="OU15" i="7"/>
  <c r="OU14" i="7"/>
  <c r="OT14" i="7"/>
  <c r="OU207" i="7"/>
  <c r="OT207" i="7"/>
  <c r="OV207" i="7" s="1"/>
  <c r="OU38" i="7"/>
  <c r="OT38" i="7"/>
  <c r="OV38" i="7" s="1"/>
  <c r="OT250" i="7"/>
  <c r="OV250" i="7" s="1"/>
  <c r="OU250" i="7"/>
  <c r="OT158" i="7"/>
  <c r="OV158" i="7" s="1"/>
  <c r="OU158" i="7"/>
  <c r="OU206" i="7"/>
  <c r="OT206" i="7"/>
  <c r="OV206" i="7" s="1"/>
  <c r="OT217" i="7"/>
  <c r="OV217" i="7" s="1"/>
  <c r="OU217" i="7"/>
  <c r="OU219" i="7"/>
  <c r="OT219" i="7"/>
  <c r="OV219" i="7" s="1"/>
  <c r="OT348" i="7"/>
  <c r="OV348" i="7" s="1"/>
  <c r="OU348" i="7"/>
  <c r="OT340" i="7"/>
  <c r="OV340" i="7" s="1"/>
  <c r="OU340" i="7"/>
  <c r="OU252" i="7"/>
  <c r="OT252" i="7"/>
  <c r="OV252" i="7" s="1"/>
  <c r="OU253" i="7"/>
  <c r="OT253" i="7"/>
  <c r="OV253" i="7" s="1"/>
  <c r="OT193" i="7"/>
  <c r="OV193" i="7" s="1"/>
  <c r="OU193" i="7"/>
  <c r="OU110" i="7"/>
  <c r="OT110" i="7"/>
  <c r="OV110" i="7" s="1"/>
  <c r="OU227" i="7"/>
  <c r="OT227" i="7"/>
  <c r="OV227" i="7" s="1"/>
  <c r="OT90" i="7"/>
  <c r="OV90" i="7" s="1"/>
  <c r="OU90" i="7"/>
  <c r="OU214" i="7"/>
  <c r="OT214" i="7"/>
  <c r="OV214" i="7" s="1"/>
  <c r="OT326" i="7"/>
  <c r="OV326" i="7" s="1"/>
  <c r="OU326" i="7"/>
  <c r="OU153" i="7"/>
  <c r="OT153" i="7"/>
  <c r="OV153" i="7" s="1"/>
  <c r="OU57" i="7"/>
  <c r="OT57" i="7"/>
  <c r="OV57" i="7" s="1"/>
  <c r="OT131" i="7"/>
  <c r="OV131" i="7" s="1"/>
  <c r="OU131" i="7"/>
  <c r="OU101" i="7"/>
  <c r="OT101" i="7"/>
  <c r="OV101" i="7" s="1"/>
  <c r="OT139" i="7"/>
  <c r="OV139" i="7" s="1"/>
  <c r="OU139" i="7"/>
  <c r="OT352" i="7"/>
  <c r="OV352" i="7" s="1"/>
  <c r="OU352" i="7"/>
  <c r="OT32" i="7"/>
  <c r="OV32" i="7" s="1"/>
  <c r="OU32" i="7"/>
  <c r="OT390" i="7"/>
  <c r="OV390" i="7" s="1"/>
  <c r="OU390" i="7"/>
  <c r="OT212" i="7"/>
  <c r="OV212" i="7" s="1"/>
  <c r="OU212" i="7"/>
  <c r="OU303" i="7"/>
  <c r="OT303" i="7"/>
  <c r="OV303" i="7" s="1"/>
  <c r="OU291" i="7"/>
  <c r="OT291" i="7"/>
  <c r="OV291" i="7" s="1"/>
  <c r="OU200" i="7"/>
  <c r="OT200" i="7"/>
  <c r="OV200" i="7" s="1"/>
  <c r="OU28" i="7"/>
  <c r="OT28" i="7"/>
  <c r="OT343" i="7"/>
  <c r="OV343" i="7" s="1"/>
  <c r="OU343" i="7"/>
  <c r="OT150" i="7"/>
  <c r="OV150" i="7" s="1"/>
  <c r="OU150" i="7"/>
  <c r="OT247" i="7"/>
  <c r="OV247" i="7" s="1"/>
  <c r="OU247" i="7"/>
  <c r="OT197" i="7"/>
  <c r="OV197" i="7" s="1"/>
  <c r="OU197" i="7"/>
  <c r="OU228" i="7"/>
  <c r="OT228" i="7"/>
  <c r="OV228" i="7" s="1"/>
  <c r="OT382" i="7"/>
  <c r="OV382" i="7" s="1"/>
  <c r="OU382" i="7"/>
  <c r="OU159" i="7"/>
  <c r="OT159" i="7"/>
  <c r="OV159" i="7" s="1"/>
  <c r="OT345" i="7"/>
  <c r="OV345" i="7" s="1"/>
  <c r="OU345" i="7"/>
  <c r="OU373" i="7"/>
  <c r="OT373" i="7"/>
  <c r="OV373" i="7" s="1"/>
  <c r="OU389" i="7"/>
  <c r="OT389" i="7"/>
  <c r="OV389" i="7" s="1"/>
  <c r="OU299" i="7"/>
  <c r="OT299" i="7"/>
  <c r="OV299" i="7" s="1"/>
  <c r="OU411" i="7"/>
  <c r="OT411" i="7"/>
  <c r="OV411" i="7" s="1"/>
  <c r="OU398" i="7"/>
  <c r="OT398" i="7"/>
  <c r="OV398" i="7" s="1"/>
  <c r="OT371" i="7"/>
  <c r="OV371" i="7" s="1"/>
  <c r="OU371" i="7"/>
  <c r="OT400" i="7"/>
  <c r="OV400" i="7" s="1"/>
  <c r="OU400" i="7"/>
  <c r="OU284" i="7"/>
  <c r="OT284" i="7"/>
  <c r="OV284" i="7" s="1"/>
  <c r="OU384" i="7"/>
  <c r="OT384" i="7"/>
  <c r="OV384" i="7" s="1"/>
  <c r="OT130" i="7"/>
  <c r="OV130" i="7" s="1"/>
  <c r="OU130" i="7"/>
  <c r="OU114" i="7"/>
  <c r="OT114" i="7"/>
  <c r="OV114" i="7" s="1"/>
  <c r="OT72" i="7"/>
  <c r="OV72" i="7" s="1"/>
  <c r="OU72" i="7"/>
  <c r="OU77" i="7"/>
  <c r="OT77" i="7"/>
  <c r="OV77" i="7" s="1"/>
  <c r="OT314" i="7"/>
  <c r="OV314" i="7" s="1"/>
  <c r="OU314" i="7"/>
  <c r="OT315" i="7"/>
  <c r="OV315" i="7" s="1"/>
  <c r="OU315" i="7"/>
  <c r="OU105" i="7"/>
  <c r="OT105" i="7"/>
  <c r="OV105" i="7" s="1"/>
  <c r="OU273" i="7"/>
  <c r="OT273" i="7"/>
  <c r="OV273" i="7" s="1"/>
  <c r="OU86" i="7"/>
  <c r="OT86" i="7"/>
  <c r="OV86" i="7" s="1"/>
  <c r="OT21" i="7"/>
  <c r="OU21" i="7"/>
  <c r="OU365" i="7"/>
  <c r="OT365" i="7"/>
  <c r="OV365" i="7" s="1"/>
  <c r="OU279" i="7"/>
  <c r="OT279" i="7"/>
  <c r="OV279" i="7" s="1"/>
  <c r="OT166" i="7"/>
  <c r="OV166" i="7" s="1"/>
  <c r="OU166" i="7"/>
  <c r="OT415" i="7"/>
  <c r="OV415" i="7" s="1"/>
  <c r="OU415" i="7"/>
  <c r="OT71" i="7"/>
  <c r="OV71" i="7" s="1"/>
  <c r="OU71" i="7"/>
  <c r="OU285" i="7"/>
  <c r="OT285" i="7"/>
  <c r="OV285" i="7" s="1"/>
  <c r="OU419" i="7"/>
  <c r="OT419" i="7"/>
  <c r="OV419" i="7" s="1"/>
  <c r="OT254" i="7"/>
  <c r="OV254" i="7" s="1"/>
  <c r="OU254" i="7"/>
  <c r="OT342" i="7"/>
  <c r="OV342" i="7" s="1"/>
  <c r="OU342" i="7"/>
  <c r="OT89" i="7"/>
  <c r="OV89" i="7" s="1"/>
  <c r="OU89" i="7"/>
  <c r="OU275" i="7"/>
  <c r="OT275" i="7"/>
  <c r="OV275" i="7" s="1"/>
  <c r="OU165" i="7"/>
  <c r="OT165" i="7"/>
  <c r="OV165" i="7" s="1"/>
  <c r="OT19" i="7"/>
  <c r="OU19" i="7"/>
  <c r="OU54" i="7"/>
  <c r="OT54" i="7"/>
  <c r="OV54" i="7" s="1"/>
  <c r="OU82" i="7"/>
  <c r="OT82" i="7"/>
  <c r="OV82" i="7" s="1"/>
  <c r="OT278" i="7"/>
  <c r="OV278" i="7" s="1"/>
  <c r="OU278" i="7"/>
  <c r="OT33" i="7"/>
  <c r="OV33" i="7" s="1"/>
  <c r="OU33" i="7"/>
  <c r="OU266" i="7"/>
  <c r="OT266" i="7"/>
  <c r="OV266" i="7" s="1"/>
  <c r="OU112" i="7"/>
  <c r="OT112" i="7"/>
  <c r="OV112" i="7" s="1"/>
  <c r="OU259" i="7"/>
  <c r="OT259" i="7"/>
  <c r="OV259" i="7" s="1"/>
  <c r="OT205" i="7"/>
  <c r="OV205" i="7" s="1"/>
  <c r="OU205" i="7"/>
  <c r="OT149" i="7"/>
  <c r="OV149" i="7" s="1"/>
  <c r="OU149" i="7"/>
  <c r="OT282" i="7"/>
  <c r="OV282" i="7" s="1"/>
  <c r="OU282" i="7"/>
  <c r="OT305" i="7"/>
  <c r="OV305" i="7" s="1"/>
  <c r="OU305" i="7"/>
  <c r="OT133" i="7"/>
  <c r="OV133" i="7" s="1"/>
  <c r="OU133" i="7"/>
  <c r="OU180" i="7"/>
  <c r="OT180" i="7"/>
  <c r="OV180" i="7" s="1"/>
  <c r="OU235" i="7"/>
  <c r="OT235" i="7"/>
  <c r="OV235" i="7" s="1"/>
  <c r="OT143" i="7"/>
  <c r="OV143" i="7" s="1"/>
  <c r="OU143" i="7"/>
  <c r="OT358" i="7"/>
  <c r="OV358" i="7" s="1"/>
  <c r="OU358" i="7"/>
  <c r="OU319" i="7"/>
  <c r="OT319" i="7"/>
  <c r="OV319" i="7" s="1"/>
  <c r="OU300" i="7"/>
  <c r="OT300" i="7"/>
  <c r="OV300" i="7" s="1"/>
  <c r="OT125" i="7"/>
  <c r="OV125" i="7" s="1"/>
  <c r="OU125" i="7"/>
  <c r="OT132" i="7"/>
  <c r="OV132" i="7" s="1"/>
  <c r="OU132" i="7"/>
  <c r="OU386" i="7"/>
  <c r="OT386" i="7"/>
  <c r="OV386" i="7" s="1"/>
  <c r="OU17" i="7"/>
  <c r="OT17" i="7"/>
  <c r="OU262" i="7"/>
  <c r="OT262" i="7"/>
  <c r="OV262" i="7" s="1"/>
  <c r="OT60" i="7"/>
  <c r="OV60" i="7" s="1"/>
  <c r="OU60" i="7"/>
  <c r="OU236" i="7"/>
  <c r="OT236" i="7"/>
  <c r="OV236" i="7" s="1"/>
  <c r="OT311" i="7"/>
  <c r="OV311" i="7" s="1"/>
  <c r="OU311" i="7"/>
  <c r="OU31" i="7"/>
  <c r="OT31" i="7"/>
  <c r="OT407" i="7"/>
  <c r="OV407" i="7" s="1"/>
  <c r="OU407" i="7"/>
  <c r="OT360" i="7"/>
  <c r="OV360" i="7" s="1"/>
  <c r="OU360" i="7"/>
  <c r="OU378" i="7"/>
  <c r="OT378" i="7"/>
  <c r="OV378" i="7" s="1"/>
  <c r="OU157" i="7"/>
  <c r="OT157" i="7"/>
  <c r="OV157" i="7" s="1"/>
  <c r="OU392" i="7"/>
  <c r="OT392" i="7"/>
  <c r="OV392" i="7" s="1"/>
  <c r="OT187" i="7"/>
  <c r="OV187" i="7" s="1"/>
  <c r="OU187" i="7"/>
  <c r="OT117" i="7"/>
  <c r="OV117" i="7" s="1"/>
  <c r="OU117" i="7"/>
  <c r="OT209" i="7"/>
  <c r="OV209" i="7" s="1"/>
  <c r="OU209" i="7"/>
  <c r="OU288" i="7"/>
  <c r="OT288" i="7"/>
  <c r="OV288" i="7" s="1"/>
  <c r="OU107" i="7"/>
  <c r="OT107" i="7"/>
  <c r="OV107" i="7" s="1"/>
  <c r="OU49" i="7"/>
  <c r="OT49" i="7"/>
  <c r="OV49" i="7" s="1"/>
  <c r="OT364" i="7"/>
  <c r="OV364" i="7" s="1"/>
  <c r="OU364" i="7"/>
  <c r="OT424" i="7"/>
  <c r="OV424" i="7" s="1"/>
  <c r="OU424" i="7"/>
  <c r="OU196" i="7"/>
  <c r="OT196" i="7"/>
  <c r="OV196" i="7" s="1"/>
  <c r="OU420" i="7"/>
  <c r="OT420" i="7"/>
  <c r="OV420" i="7" s="1"/>
  <c r="OT184" i="7"/>
  <c r="OV184" i="7" s="1"/>
  <c r="OU184" i="7"/>
  <c r="OT75" i="7"/>
  <c r="OV75" i="7" s="1"/>
  <c r="OU75" i="7"/>
  <c r="OU201" i="7"/>
  <c r="OT201" i="7"/>
  <c r="OV201" i="7" s="1"/>
  <c r="OT240" i="7"/>
  <c r="OV240" i="7" s="1"/>
  <c r="OU240" i="7"/>
  <c r="OT183" i="7"/>
  <c r="OV183" i="7" s="1"/>
  <c r="OU183" i="7"/>
  <c r="OU248" i="7"/>
  <c r="OT248" i="7"/>
  <c r="OV248" i="7" s="1"/>
  <c r="OT381" i="7"/>
  <c r="OV381" i="7" s="1"/>
  <c r="OU381" i="7"/>
  <c r="OU162" i="7"/>
  <c r="OT162" i="7"/>
  <c r="OV162" i="7" s="1"/>
  <c r="OU363" i="7"/>
  <c r="OT363" i="7"/>
  <c r="OV363" i="7" s="1"/>
  <c r="OU79" i="7"/>
  <c r="OT79" i="7"/>
  <c r="OV79" i="7" s="1"/>
  <c r="OU405" i="7"/>
  <c r="OT405" i="7"/>
  <c r="OV405" i="7" s="1"/>
  <c r="OT225" i="7"/>
  <c r="OV225" i="7" s="1"/>
  <c r="OU225" i="7"/>
  <c r="OT338" i="7"/>
  <c r="OV338" i="7" s="1"/>
  <c r="OU338" i="7"/>
  <c r="OU106" i="7"/>
  <c r="OT106" i="7"/>
  <c r="OV106" i="7" s="1"/>
  <c r="OU280" i="7"/>
  <c r="OT280" i="7"/>
  <c r="OV280" i="7" s="1"/>
  <c r="OU174" i="7"/>
  <c r="OT174" i="7"/>
  <c r="OV174" i="7" s="1"/>
  <c r="OT25" i="7"/>
  <c r="OU25" i="7"/>
  <c r="OT134" i="7"/>
  <c r="OV134" i="7" s="1"/>
  <c r="OU134" i="7"/>
  <c r="OT216" i="7"/>
  <c r="OV216" i="7" s="1"/>
  <c r="OU216" i="7"/>
  <c r="OU281" i="7"/>
  <c r="OT281" i="7"/>
  <c r="OV281" i="7" s="1"/>
  <c r="OU274" i="7"/>
  <c r="OT274" i="7"/>
  <c r="OV274" i="7" s="1"/>
  <c r="OT355" i="7"/>
  <c r="OV355" i="7" s="1"/>
  <c r="OU355" i="7"/>
  <c r="OT47" i="7"/>
  <c r="OV47" i="7" s="1"/>
  <c r="OU47" i="7"/>
  <c r="OU401" i="7"/>
  <c r="OT401" i="7"/>
  <c r="OV401" i="7" s="1"/>
  <c r="OU388" i="7"/>
  <c r="OT388" i="7"/>
  <c r="OV388" i="7" s="1"/>
  <c r="OT391" i="7"/>
  <c r="OV391" i="7" s="1"/>
  <c r="OU391" i="7"/>
  <c r="OT383" i="7"/>
  <c r="OV383" i="7" s="1"/>
  <c r="OU383" i="7"/>
  <c r="OT37" i="7"/>
  <c r="OV37" i="7" s="1"/>
  <c r="OU37" i="7"/>
  <c r="OT246" i="7"/>
  <c r="OV246" i="7" s="1"/>
  <c r="OU246" i="7"/>
  <c r="OU339" i="7"/>
  <c r="OT339" i="7"/>
  <c r="OV339" i="7" s="1"/>
  <c r="OU41" i="7"/>
  <c r="OT41" i="7"/>
  <c r="OV41" i="7" s="1"/>
  <c r="OT94" i="7"/>
  <c r="OV94" i="7" s="1"/>
  <c r="OU94" i="7"/>
  <c r="OU29" i="7"/>
  <c r="OT29" i="7"/>
  <c r="OU5" i="7"/>
  <c r="OT5" i="7"/>
  <c r="OU173" i="7"/>
  <c r="OT173" i="7"/>
  <c r="OV173" i="7" s="1"/>
  <c r="OT192" i="7"/>
  <c r="OV192" i="7" s="1"/>
  <c r="OU192" i="7"/>
  <c r="OT40" i="7"/>
  <c r="OV40" i="7" s="1"/>
  <c r="OU40" i="7"/>
  <c r="OU221" i="7"/>
  <c r="OT221" i="7"/>
  <c r="OV221" i="7" s="1"/>
  <c r="OU69" i="7"/>
  <c r="OT69" i="7"/>
  <c r="OV69" i="7" s="1"/>
  <c r="OU249" i="7"/>
  <c r="OT249" i="7"/>
  <c r="OV249" i="7" s="1"/>
  <c r="OU208" i="7"/>
  <c r="OT208" i="7"/>
  <c r="OV208" i="7" s="1"/>
  <c r="OU27" i="7"/>
  <c r="OT27" i="7"/>
  <c r="OT34" i="7"/>
  <c r="OV34" i="7" s="1"/>
  <c r="OU34" i="7"/>
  <c r="OT66" i="7"/>
  <c r="OV66" i="7" s="1"/>
  <c r="OU66" i="7"/>
  <c r="OT372" i="7"/>
  <c r="OV372" i="7" s="1"/>
  <c r="OU372" i="7"/>
  <c r="OT335" i="7"/>
  <c r="OV335" i="7" s="1"/>
  <c r="OU335" i="7"/>
  <c r="OU146" i="7"/>
  <c r="OT146" i="7"/>
  <c r="OV146" i="7" s="1"/>
  <c r="PJ123" i="7"/>
  <c r="PI123" i="7"/>
  <c r="PK123" i="7" s="1"/>
  <c r="PJ96" i="7"/>
  <c r="PI96" i="7"/>
  <c r="PK96" i="7" s="1"/>
  <c r="PJ71" i="7"/>
  <c r="PI71" i="7"/>
  <c r="PK71" i="7" s="1"/>
  <c r="PJ126" i="7"/>
  <c r="PI126" i="7"/>
  <c r="PK126" i="7" s="1"/>
  <c r="PI270" i="7"/>
  <c r="PK270" i="7" s="1"/>
  <c r="PJ270" i="7"/>
  <c r="PI277" i="7"/>
  <c r="PK277" i="7" s="1"/>
  <c r="PJ277" i="7"/>
  <c r="PJ319" i="7"/>
  <c r="PI319" i="7"/>
  <c r="PK319" i="7" s="1"/>
  <c r="PJ392" i="7"/>
  <c r="PI392" i="7"/>
  <c r="PK392" i="7" s="1"/>
  <c r="PI8" i="7"/>
  <c r="PJ8" i="7"/>
  <c r="PJ330" i="7"/>
  <c r="PI330" i="7"/>
  <c r="PK330" i="7" s="1"/>
  <c r="PI23" i="7"/>
  <c r="PJ23" i="7"/>
  <c r="PI63" i="7"/>
  <c r="PK63" i="7" s="1"/>
  <c r="PJ63" i="7"/>
  <c r="PJ104" i="7"/>
  <c r="PI104" i="7"/>
  <c r="PK104" i="7" s="1"/>
  <c r="PJ77" i="7"/>
  <c r="PI77" i="7"/>
  <c r="PK77" i="7" s="1"/>
  <c r="PJ302" i="7"/>
  <c r="PI302" i="7"/>
  <c r="PK302" i="7" s="1"/>
  <c r="PI329" i="7"/>
  <c r="PK329" i="7" s="1"/>
  <c r="PJ329" i="7"/>
  <c r="PI266" i="7"/>
  <c r="PK266" i="7" s="1"/>
  <c r="PJ266" i="7"/>
  <c r="PI281" i="7"/>
  <c r="PK281" i="7" s="1"/>
  <c r="PJ281" i="7"/>
  <c r="PI312" i="7"/>
  <c r="PK312" i="7" s="1"/>
  <c r="PJ312" i="7"/>
  <c r="PJ395" i="7"/>
  <c r="PI395" i="7"/>
  <c r="PK395" i="7" s="1"/>
  <c r="PJ364" i="7"/>
  <c r="PI364" i="7"/>
  <c r="PK364" i="7" s="1"/>
  <c r="PI296" i="7"/>
  <c r="PK296" i="7" s="1"/>
  <c r="PJ296" i="7"/>
  <c r="PI12" i="7"/>
  <c r="PJ12" i="7"/>
  <c r="PJ239" i="7"/>
  <c r="PI239" i="7"/>
  <c r="PK239" i="7" s="1"/>
  <c r="PI183" i="7"/>
  <c r="PK183" i="7" s="1"/>
  <c r="PJ183" i="7"/>
  <c r="PI68" i="7"/>
  <c r="PK68" i="7" s="1"/>
  <c r="PJ68" i="7"/>
  <c r="PJ7" i="7"/>
  <c r="PI7" i="7"/>
  <c r="PJ41" i="7"/>
  <c r="PI41" i="7"/>
  <c r="PK41" i="7" s="1"/>
  <c r="PI291" i="7"/>
  <c r="PK291" i="7" s="1"/>
  <c r="PJ291" i="7"/>
  <c r="PJ48" i="7"/>
  <c r="PI48" i="7"/>
  <c r="PK48" i="7" s="1"/>
  <c r="PI339" i="7"/>
  <c r="PK339" i="7" s="1"/>
  <c r="PJ339" i="7"/>
  <c r="PI275" i="7"/>
  <c r="PK275" i="7" s="1"/>
  <c r="PJ275" i="7"/>
  <c r="PI245" i="7"/>
  <c r="PK245" i="7" s="1"/>
  <c r="PJ245" i="7"/>
  <c r="PJ45" i="7"/>
  <c r="PI45" i="7"/>
  <c r="PK45" i="7" s="1"/>
  <c r="PI410" i="7"/>
  <c r="PK410" i="7" s="1"/>
  <c r="PJ410" i="7"/>
  <c r="PJ360" i="7"/>
  <c r="PI360" i="7"/>
  <c r="PK360" i="7" s="1"/>
  <c r="PJ225" i="7"/>
  <c r="PI225" i="7"/>
  <c r="PK225" i="7" s="1"/>
  <c r="PJ172" i="7"/>
  <c r="PI172" i="7"/>
  <c r="PK172" i="7" s="1"/>
  <c r="PI388" i="7"/>
  <c r="PK388" i="7" s="1"/>
  <c r="PJ388" i="7"/>
  <c r="PI6" i="7"/>
  <c r="PJ6" i="7"/>
  <c r="PI147" i="7"/>
  <c r="PK147" i="7" s="1"/>
  <c r="PJ147" i="7"/>
  <c r="PJ283" i="7"/>
  <c r="PI283" i="7"/>
  <c r="PK283" i="7" s="1"/>
  <c r="PI304" i="7"/>
  <c r="PK304" i="7" s="1"/>
  <c r="PJ304" i="7"/>
  <c r="PJ276" i="7"/>
  <c r="PI276" i="7"/>
  <c r="PK276" i="7" s="1"/>
  <c r="PI72" i="7"/>
  <c r="PK72" i="7" s="1"/>
  <c r="PJ72" i="7"/>
  <c r="PI113" i="7"/>
  <c r="PK113" i="7" s="1"/>
  <c r="PJ113" i="7"/>
  <c r="PI56" i="7"/>
  <c r="PK56" i="7" s="1"/>
  <c r="PJ56" i="7"/>
  <c r="PJ244" i="7"/>
  <c r="PI244" i="7"/>
  <c r="PK244" i="7" s="1"/>
  <c r="PJ350" i="7"/>
  <c r="PI350" i="7"/>
  <c r="PK350" i="7" s="1"/>
  <c r="PI299" i="7"/>
  <c r="PK299" i="7" s="1"/>
  <c r="PJ299" i="7"/>
  <c r="PI318" i="7"/>
  <c r="PK318" i="7" s="1"/>
  <c r="PJ318" i="7"/>
  <c r="PI251" i="7"/>
  <c r="PK251" i="7" s="1"/>
  <c r="PJ251" i="7"/>
  <c r="PJ168" i="7"/>
  <c r="PI168" i="7"/>
  <c r="PK168" i="7" s="1"/>
  <c r="PJ106" i="7"/>
  <c r="PI106" i="7"/>
  <c r="PK106" i="7" s="1"/>
  <c r="PI238" i="7"/>
  <c r="PK238" i="7" s="1"/>
  <c r="PJ238" i="7"/>
  <c r="PI170" i="7"/>
  <c r="PK170" i="7" s="1"/>
  <c r="PJ170" i="7"/>
  <c r="PI402" i="7"/>
  <c r="PK402" i="7" s="1"/>
  <c r="PJ402" i="7"/>
  <c r="PI232" i="7"/>
  <c r="PK232" i="7" s="1"/>
  <c r="PJ232" i="7"/>
  <c r="PI83" i="7"/>
  <c r="PK83" i="7" s="1"/>
  <c r="PJ83" i="7"/>
  <c r="PI175" i="7"/>
  <c r="PK175" i="7" s="1"/>
  <c r="PJ175" i="7"/>
  <c r="PJ57" i="7"/>
  <c r="PI57" i="7"/>
  <c r="PK57" i="7" s="1"/>
  <c r="PI153" i="7"/>
  <c r="PK153" i="7" s="1"/>
  <c r="PJ153" i="7"/>
  <c r="PI292" i="7"/>
  <c r="PK292" i="7" s="1"/>
  <c r="PJ292" i="7"/>
  <c r="PJ309" i="7"/>
  <c r="PI309" i="7"/>
  <c r="PK309" i="7" s="1"/>
  <c r="PJ206" i="7"/>
  <c r="PI206" i="7"/>
  <c r="PK206" i="7" s="1"/>
  <c r="PJ419" i="7"/>
  <c r="PI419" i="7"/>
  <c r="PK419" i="7" s="1"/>
  <c r="PJ297" i="7"/>
  <c r="PI297" i="7"/>
  <c r="PK297" i="7" s="1"/>
  <c r="PI214" i="7"/>
  <c r="PK214" i="7" s="1"/>
  <c r="PJ214" i="7"/>
  <c r="PJ372" i="7"/>
  <c r="PI372" i="7"/>
  <c r="PK372" i="7" s="1"/>
  <c r="PI116" i="7"/>
  <c r="PK116" i="7" s="1"/>
  <c r="PJ116" i="7"/>
  <c r="PI38" i="7"/>
  <c r="PK38" i="7" s="1"/>
  <c r="PJ38" i="7"/>
  <c r="PI335" i="7"/>
  <c r="PK335" i="7" s="1"/>
  <c r="PJ335" i="7"/>
  <c r="PJ142" i="7"/>
  <c r="PI142" i="7"/>
  <c r="PK142" i="7" s="1"/>
  <c r="PI19" i="7"/>
  <c r="PJ19" i="7"/>
  <c r="PJ397" i="7"/>
  <c r="PI397" i="7"/>
  <c r="PK397" i="7" s="1"/>
  <c r="PJ37" i="7"/>
  <c r="PI37" i="7"/>
  <c r="PK37" i="7" s="1"/>
  <c r="PJ139" i="7"/>
  <c r="PI139" i="7"/>
  <c r="PK139" i="7" s="1"/>
  <c r="PI230" i="7"/>
  <c r="PK230" i="7" s="1"/>
  <c r="PJ230" i="7"/>
  <c r="PJ310" i="7"/>
  <c r="PI310" i="7"/>
  <c r="PK310" i="7" s="1"/>
  <c r="PJ178" i="7"/>
  <c r="PI178" i="7"/>
  <c r="PK178" i="7" s="1"/>
  <c r="PI279" i="7"/>
  <c r="PK279" i="7" s="1"/>
  <c r="PJ279" i="7"/>
  <c r="PI362" i="7"/>
  <c r="PK362" i="7" s="1"/>
  <c r="PJ362" i="7"/>
  <c r="PI95" i="7"/>
  <c r="PK95" i="7" s="1"/>
  <c r="PJ95" i="7"/>
  <c r="PI5" i="7"/>
  <c r="PJ5" i="7"/>
  <c r="PJ203" i="7"/>
  <c r="PI203" i="7"/>
  <c r="PK203" i="7" s="1"/>
  <c r="PI381" i="7"/>
  <c r="PK381" i="7" s="1"/>
  <c r="PJ381" i="7"/>
  <c r="PI26" i="7"/>
  <c r="PJ26" i="7"/>
  <c r="PI155" i="7"/>
  <c r="PK155" i="7" s="1"/>
  <c r="PJ155" i="7"/>
  <c r="PI242" i="7"/>
  <c r="PK242" i="7" s="1"/>
  <c r="PJ242" i="7"/>
  <c r="PJ334" i="7"/>
  <c r="PI334" i="7"/>
  <c r="PK334" i="7" s="1"/>
  <c r="PJ343" i="7"/>
  <c r="PI343" i="7"/>
  <c r="PK343" i="7" s="1"/>
  <c r="PI80" i="7"/>
  <c r="PK80" i="7" s="1"/>
  <c r="PJ80" i="7"/>
  <c r="PI321" i="7"/>
  <c r="PK321" i="7" s="1"/>
  <c r="PJ321" i="7"/>
  <c r="PI15" i="7"/>
  <c r="PJ15" i="7"/>
  <c r="PI223" i="7"/>
  <c r="PK223" i="7" s="1"/>
  <c r="PJ223" i="7"/>
  <c r="PI262" i="7"/>
  <c r="PK262" i="7" s="1"/>
  <c r="PJ262" i="7"/>
  <c r="PJ197" i="7"/>
  <c r="PI197" i="7"/>
  <c r="PK197" i="7" s="1"/>
  <c r="PJ93" i="7"/>
  <c r="PI93" i="7"/>
  <c r="PK93" i="7" s="1"/>
  <c r="PI24" i="7"/>
  <c r="PJ24" i="7"/>
  <c r="PI177" i="7"/>
  <c r="PK177" i="7" s="1"/>
  <c r="PJ177" i="7"/>
  <c r="PJ359" i="7"/>
  <c r="PI359" i="7"/>
  <c r="PK359" i="7" s="1"/>
  <c r="PJ157" i="7"/>
  <c r="PI157" i="7"/>
  <c r="PK157" i="7" s="1"/>
  <c r="PI220" i="7"/>
  <c r="PK220" i="7" s="1"/>
  <c r="PJ220" i="7"/>
  <c r="PJ237" i="7"/>
  <c r="PI237" i="7"/>
  <c r="PK237" i="7" s="1"/>
  <c r="PI119" i="7"/>
  <c r="PK119" i="7" s="1"/>
  <c r="PJ119" i="7"/>
  <c r="PJ58" i="7"/>
  <c r="PI58" i="7"/>
  <c r="PK58" i="7" s="1"/>
  <c r="PJ398" i="7"/>
  <c r="PI398" i="7"/>
  <c r="PK398" i="7" s="1"/>
  <c r="PI401" i="7"/>
  <c r="PK401" i="7" s="1"/>
  <c r="PJ401" i="7"/>
  <c r="PI189" i="7"/>
  <c r="PK189" i="7" s="1"/>
  <c r="PJ189" i="7"/>
  <c r="PJ134" i="7"/>
  <c r="PI134" i="7"/>
  <c r="PK134" i="7" s="1"/>
  <c r="PI166" i="7"/>
  <c r="PK166" i="7" s="1"/>
  <c r="PJ166" i="7"/>
  <c r="PI394" i="7"/>
  <c r="PK394" i="7" s="1"/>
  <c r="PJ394" i="7"/>
  <c r="PI385" i="7"/>
  <c r="PK385" i="7" s="1"/>
  <c r="PJ385" i="7"/>
  <c r="PJ351" i="7"/>
  <c r="PI351" i="7"/>
  <c r="PK351" i="7" s="1"/>
  <c r="PI130" i="7"/>
  <c r="PK130" i="7" s="1"/>
  <c r="PJ130" i="7"/>
  <c r="PJ212" i="7"/>
  <c r="PI212" i="7"/>
  <c r="PK212" i="7" s="1"/>
  <c r="PI150" i="7"/>
  <c r="PK150" i="7" s="1"/>
  <c r="PJ150" i="7"/>
  <c r="PJ73" i="7"/>
  <c r="PI73" i="7"/>
  <c r="PK73" i="7" s="1"/>
  <c r="PJ289" i="7"/>
  <c r="PI289" i="7"/>
  <c r="PK289" i="7" s="1"/>
  <c r="PI44" i="7"/>
  <c r="PK44" i="7" s="1"/>
  <c r="PJ44" i="7"/>
  <c r="PI235" i="7"/>
  <c r="PK235" i="7" s="1"/>
  <c r="PJ235" i="7"/>
  <c r="PJ311" i="7"/>
  <c r="PI311" i="7"/>
  <c r="PK311" i="7" s="1"/>
  <c r="PI303" i="7"/>
  <c r="PK303" i="7" s="1"/>
  <c r="PJ303" i="7"/>
  <c r="PJ202" i="7"/>
  <c r="PI202" i="7"/>
  <c r="PK202" i="7" s="1"/>
  <c r="PJ163" i="7"/>
  <c r="PI163" i="7"/>
  <c r="PK163" i="7" s="1"/>
  <c r="PJ308" i="7"/>
  <c r="PI308" i="7"/>
  <c r="PK308" i="7" s="1"/>
  <c r="PJ323" i="7"/>
  <c r="PI323" i="7"/>
  <c r="PK323" i="7" s="1"/>
  <c r="PJ144" i="7"/>
  <c r="PI144" i="7"/>
  <c r="PK144" i="7" s="1"/>
  <c r="PI125" i="7"/>
  <c r="PK125" i="7" s="1"/>
  <c r="PJ125" i="7"/>
  <c r="PI390" i="7"/>
  <c r="PK390" i="7" s="1"/>
  <c r="PJ390" i="7"/>
  <c r="PJ290" i="7"/>
  <c r="PI290" i="7"/>
  <c r="PK290" i="7" s="1"/>
  <c r="PI69" i="7"/>
  <c r="PK69" i="7" s="1"/>
  <c r="PJ69" i="7"/>
  <c r="PI17" i="7"/>
  <c r="PJ17" i="7"/>
  <c r="PI384" i="7"/>
  <c r="PK384" i="7" s="1"/>
  <c r="PJ384" i="7"/>
  <c r="PI148" i="7"/>
  <c r="PK148" i="7" s="1"/>
  <c r="PJ148" i="7"/>
  <c r="PJ222" i="7"/>
  <c r="PI222" i="7"/>
  <c r="PK222" i="7" s="1"/>
  <c r="PJ51" i="7"/>
  <c r="PI51" i="7"/>
  <c r="PK51" i="7" s="1"/>
  <c r="PJ399" i="7"/>
  <c r="PI399" i="7"/>
  <c r="PK399" i="7" s="1"/>
  <c r="PJ128" i="7"/>
  <c r="PI128" i="7"/>
  <c r="PK128" i="7" s="1"/>
  <c r="PJ54" i="7"/>
  <c r="PI54" i="7"/>
  <c r="PK54" i="7" s="1"/>
  <c r="PJ400" i="7"/>
  <c r="PI400" i="7"/>
  <c r="PK400" i="7" s="1"/>
  <c r="PJ413" i="7"/>
  <c r="PI413" i="7"/>
  <c r="PK413" i="7" s="1"/>
  <c r="PI29" i="7"/>
  <c r="PJ29" i="7"/>
  <c r="PJ154" i="7"/>
  <c r="PI154" i="7"/>
  <c r="PK154" i="7" s="1"/>
  <c r="PJ414" i="7"/>
  <c r="PI414" i="7"/>
  <c r="PK414" i="7" s="1"/>
  <c r="PI217" i="7"/>
  <c r="PK217" i="7" s="1"/>
  <c r="PJ217" i="7"/>
  <c r="PI75" i="7"/>
  <c r="PK75" i="7" s="1"/>
  <c r="PJ75" i="7"/>
  <c r="PI30" i="7"/>
  <c r="PJ30" i="7"/>
  <c r="PI39" i="7"/>
  <c r="PK39" i="7" s="1"/>
  <c r="PJ39" i="7"/>
  <c r="PI306" i="7"/>
  <c r="PK306" i="7" s="1"/>
  <c r="PJ306" i="7"/>
  <c r="PI345" i="7"/>
  <c r="PK345" i="7" s="1"/>
  <c r="PJ345" i="7"/>
  <c r="PI305" i="7"/>
  <c r="PK305" i="7" s="1"/>
  <c r="PJ305" i="7"/>
  <c r="PJ52" i="7"/>
  <c r="PI52" i="7"/>
  <c r="PK52" i="7" s="1"/>
  <c r="PI282" i="7"/>
  <c r="PK282" i="7" s="1"/>
  <c r="PJ282" i="7"/>
  <c r="PI426" i="7"/>
  <c r="PK426" i="7" s="1"/>
  <c r="PJ426" i="7"/>
  <c r="PI70" i="7"/>
  <c r="PK70" i="7" s="1"/>
  <c r="PJ70" i="7"/>
  <c r="PJ377" i="7"/>
  <c r="PI377" i="7"/>
  <c r="PK377" i="7" s="1"/>
  <c r="PI171" i="7"/>
  <c r="PK171" i="7" s="1"/>
  <c r="PJ171" i="7"/>
  <c r="PJ348" i="7"/>
  <c r="PI348" i="7"/>
  <c r="PK348" i="7" s="1"/>
  <c r="PI404" i="7"/>
  <c r="PK404" i="7" s="1"/>
  <c r="PJ404" i="7"/>
  <c r="PI25" i="7"/>
  <c r="PJ25" i="7"/>
  <c r="PI340" i="7"/>
  <c r="PK340" i="7" s="1"/>
  <c r="PJ340" i="7"/>
  <c r="PI20" i="7"/>
  <c r="PJ20" i="7"/>
  <c r="PI167" i="7"/>
  <c r="PK167" i="7" s="1"/>
  <c r="PJ167" i="7"/>
  <c r="PJ416" i="7"/>
  <c r="PI416" i="7"/>
  <c r="PK416" i="7" s="1"/>
  <c r="PI181" i="7"/>
  <c r="PK181" i="7" s="1"/>
  <c r="PJ181" i="7"/>
  <c r="PJ195" i="7"/>
  <c r="PI195" i="7"/>
  <c r="PK195" i="7" s="1"/>
  <c r="PI260" i="7"/>
  <c r="PK260" i="7" s="1"/>
  <c r="PJ260" i="7"/>
  <c r="PJ18" i="7"/>
  <c r="PI18" i="7"/>
  <c r="PJ4" i="7"/>
  <c r="PI4" i="7"/>
  <c r="PJ124" i="7"/>
  <c r="PI124" i="7"/>
  <c r="PK124" i="7" s="1"/>
  <c r="PJ180" i="7"/>
  <c r="PI180" i="7"/>
  <c r="PK180" i="7" s="1"/>
  <c r="PJ342" i="7"/>
  <c r="PI342" i="7"/>
  <c r="PK342" i="7" s="1"/>
  <c r="PI271" i="7"/>
  <c r="PK271" i="7" s="1"/>
  <c r="PJ271" i="7"/>
  <c r="PJ90" i="7"/>
  <c r="PI90" i="7"/>
  <c r="PK90" i="7" s="1"/>
  <c r="PJ66" i="7"/>
  <c r="PI66" i="7"/>
  <c r="PK66" i="7" s="1"/>
  <c r="PI246" i="7"/>
  <c r="PK246" i="7" s="1"/>
  <c r="PJ246" i="7"/>
  <c r="PI173" i="7"/>
  <c r="PK173" i="7" s="1"/>
  <c r="PJ173" i="7"/>
  <c r="PI374" i="7"/>
  <c r="PK374" i="7" s="1"/>
  <c r="PJ374" i="7"/>
  <c r="PJ298" i="7"/>
  <c r="PI298" i="7"/>
  <c r="PK298" i="7" s="1"/>
  <c r="PJ316" i="7"/>
  <c r="PI316" i="7"/>
  <c r="PK316" i="7" s="1"/>
  <c r="PI328" i="7"/>
  <c r="PK328" i="7" s="1"/>
  <c r="PJ328" i="7"/>
  <c r="PJ424" i="7"/>
  <c r="PI424" i="7"/>
  <c r="PK424" i="7" s="1"/>
  <c r="PJ344" i="7"/>
  <c r="PI344" i="7"/>
  <c r="PK344" i="7" s="1"/>
  <c r="PI371" i="7"/>
  <c r="PK371" i="7" s="1"/>
  <c r="PJ371" i="7"/>
  <c r="PJ267" i="7"/>
  <c r="PI267" i="7"/>
  <c r="PK267" i="7" s="1"/>
  <c r="PJ164" i="7"/>
  <c r="PI164" i="7"/>
  <c r="PK164" i="7" s="1"/>
  <c r="PI21" i="7"/>
  <c r="PJ21" i="7"/>
  <c r="PI105" i="7"/>
  <c r="PK105" i="7" s="1"/>
  <c r="PJ105" i="7"/>
  <c r="PI355" i="7"/>
  <c r="PK355" i="7" s="1"/>
  <c r="PJ355" i="7"/>
  <c r="PI317" i="7"/>
  <c r="PK317" i="7" s="1"/>
  <c r="PJ317" i="7"/>
  <c r="PI255" i="7"/>
  <c r="PK255" i="7" s="1"/>
  <c r="PJ255" i="7"/>
  <c r="PI42" i="7"/>
  <c r="PK42" i="7" s="1"/>
  <c r="PJ42" i="7"/>
  <c r="PI252" i="7"/>
  <c r="PK252" i="7" s="1"/>
  <c r="PJ252" i="7"/>
  <c r="PJ145" i="7"/>
  <c r="PI145" i="7"/>
  <c r="PK145" i="7" s="1"/>
  <c r="PI198" i="7"/>
  <c r="PK198" i="7" s="1"/>
  <c r="PJ198" i="7"/>
  <c r="PJ216" i="7"/>
  <c r="PI216" i="7"/>
  <c r="PK216" i="7" s="1"/>
  <c r="PJ159" i="7"/>
  <c r="PI159" i="7"/>
  <c r="PK159" i="7" s="1"/>
  <c r="PI228" i="7"/>
  <c r="PK228" i="7" s="1"/>
  <c r="PJ228" i="7"/>
  <c r="PI101" i="7"/>
  <c r="PK101" i="7" s="1"/>
  <c r="PJ101" i="7"/>
  <c r="PJ314" i="7"/>
  <c r="PI314" i="7"/>
  <c r="PK314" i="7" s="1"/>
  <c r="PJ213" i="7"/>
  <c r="PI213" i="7"/>
  <c r="PK213" i="7" s="1"/>
  <c r="PJ211" i="7"/>
  <c r="PI211" i="7"/>
  <c r="PK211" i="7" s="1"/>
  <c r="OT80" i="7"/>
  <c r="OV80" i="7" s="1"/>
  <c r="OU80" i="7"/>
  <c r="OU68" i="7"/>
  <c r="OT68" i="7"/>
  <c r="OV68" i="7" s="1"/>
  <c r="OU87" i="7"/>
  <c r="OT87" i="7"/>
  <c r="OV87" i="7" s="1"/>
  <c r="OU35" i="7"/>
  <c r="OT35" i="7"/>
  <c r="OV35" i="7" s="1"/>
  <c r="OU39" i="7"/>
  <c r="OT39" i="7"/>
  <c r="OV39" i="7" s="1"/>
  <c r="OU103" i="7"/>
  <c r="OT103" i="7"/>
  <c r="OV103" i="7" s="1"/>
  <c r="OT341" i="7"/>
  <c r="OV341" i="7" s="1"/>
  <c r="OU341" i="7"/>
  <c r="OT329" i="7"/>
  <c r="OV329" i="7" s="1"/>
  <c r="OU329" i="7"/>
  <c r="OT109" i="7"/>
  <c r="OV109" i="7" s="1"/>
  <c r="OU109" i="7"/>
  <c r="OT220" i="7"/>
  <c r="OV220" i="7" s="1"/>
  <c r="OU220" i="7"/>
  <c r="OT76" i="7"/>
  <c r="OV76" i="7" s="1"/>
  <c r="OU76" i="7"/>
  <c r="OT59" i="7"/>
  <c r="OV59" i="7" s="1"/>
  <c r="OU59" i="7"/>
  <c r="OU350" i="7"/>
  <c r="OT350" i="7"/>
  <c r="OV350" i="7" s="1"/>
  <c r="OT229" i="7"/>
  <c r="OV229" i="7" s="1"/>
  <c r="OU229" i="7"/>
  <c r="OT213" i="7"/>
  <c r="OV213" i="7" s="1"/>
  <c r="OU213" i="7"/>
  <c r="OU24" i="7"/>
  <c r="OT24" i="7"/>
  <c r="OU289" i="7"/>
  <c r="OT289" i="7"/>
  <c r="OV289" i="7" s="1"/>
  <c r="OT64" i="7"/>
  <c r="OV64" i="7" s="1"/>
  <c r="OU64" i="7"/>
  <c r="OT128" i="7"/>
  <c r="OV128" i="7" s="1"/>
  <c r="OU128" i="7"/>
  <c r="OU256" i="7"/>
  <c r="OT256" i="7"/>
  <c r="OV256" i="7" s="1"/>
  <c r="OT176" i="7"/>
  <c r="OV176" i="7" s="1"/>
  <c r="OU176" i="7"/>
  <c r="OU137" i="7"/>
  <c r="OT137" i="7"/>
  <c r="OV137" i="7" s="1"/>
  <c r="OT323" i="7"/>
  <c r="OV323" i="7" s="1"/>
  <c r="OU323" i="7"/>
  <c r="OT241" i="7"/>
  <c r="OV241" i="7" s="1"/>
  <c r="OU241" i="7"/>
  <c r="OT8" i="7"/>
  <c r="OU8" i="7"/>
  <c r="OU277" i="7"/>
  <c r="OT277" i="7"/>
  <c r="OV277" i="7" s="1"/>
  <c r="OU222" i="7"/>
  <c r="OT222" i="7"/>
  <c r="OV222" i="7" s="1"/>
  <c r="OU168" i="7"/>
  <c r="OT168" i="7"/>
  <c r="OV168" i="7" s="1"/>
  <c r="OT422" i="7"/>
  <c r="OV422" i="7" s="1"/>
  <c r="OU422" i="7"/>
  <c r="OU136" i="7"/>
  <c r="OT136" i="7"/>
  <c r="OV136" i="7" s="1"/>
  <c r="OT427" i="7"/>
  <c r="OV427" i="7" s="1"/>
  <c r="OU427" i="7"/>
  <c r="OU98" i="7"/>
  <c r="OT98" i="7"/>
  <c r="OV98" i="7" s="1"/>
  <c r="OU396" i="7"/>
  <c r="OT396" i="7"/>
  <c r="OV396" i="7" s="1"/>
  <c r="OT417" i="7"/>
  <c r="OV417" i="7" s="1"/>
  <c r="OU417" i="7"/>
  <c r="OU239" i="7"/>
  <c r="OT239" i="7"/>
  <c r="OV239" i="7" s="1"/>
  <c r="OT257" i="7"/>
  <c r="OV257" i="7" s="1"/>
  <c r="OU257" i="7"/>
  <c r="OU43" i="7"/>
  <c r="OT43" i="7"/>
  <c r="OV43" i="7" s="1"/>
  <c r="OU301" i="7"/>
  <c r="OT301" i="7"/>
  <c r="OV301" i="7" s="1"/>
  <c r="OU308" i="7"/>
  <c r="OT308" i="7"/>
  <c r="OV308" i="7" s="1"/>
  <c r="OT140" i="7"/>
  <c r="OV140" i="7" s="1"/>
  <c r="OU140" i="7"/>
  <c r="OT286" i="7"/>
  <c r="OV286" i="7" s="1"/>
  <c r="OU286" i="7"/>
  <c r="OT283" i="7"/>
  <c r="OV283" i="7" s="1"/>
  <c r="OU283" i="7"/>
  <c r="OU215" i="7"/>
  <c r="OT215" i="7"/>
  <c r="OV215" i="7" s="1"/>
  <c r="OU135" i="7"/>
  <c r="OT135" i="7"/>
  <c r="OV135" i="7" s="1"/>
  <c r="OT376" i="7"/>
  <c r="OV376" i="7" s="1"/>
  <c r="OU376" i="7"/>
  <c r="OT172" i="7"/>
  <c r="OV172" i="7" s="1"/>
  <c r="OU172" i="7"/>
  <c r="OT9" i="7"/>
  <c r="OU9" i="7"/>
  <c r="OT120" i="7"/>
  <c r="OV120" i="7" s="1"/>
  <c r="OU120" i="7"/>
  <c r="OU387" i="7"/>
  <c r="OT387" i="7"/>
  <c r="OV387" i="7" s="1"/>
  <c r="OU322" i="7"/>
  <c r="OT322" i="7"/>
  <c r="OV322" i="7" s="1"/>
  <c r="OU108" i="7"/>
  <c r="OT108" i="7"/>
  <c r="OV108" i="7" s="1"/>
  <c r="OU292" i="7"/>
  <c r="OT292" i="7"/>
  <c r="OV292" i="7" s="1"/>
  <c r="OU144" i="7"/>
  <c r="OT144" i="7"/>
  <c r="OV144" i="7" s="1"/>
  <c r="OT78" i="7"/>
  <c r="OV78" i="7" s="1"/>
  <c r="OU78" i="7"/>
  <c r="OU238" i="7"/>
  <c r="OT238" i="7"/>
  <c r="OV238" i="7" s="1"/>
  <c r="OU171" i="7"/>
  <c r="OT171" i="7"/>
  <c r="OV171" i="7" s="1"/>
  <c r="OU333" i="7"/>
  <c r="OT333" i="7"/>
  <c r="OV333" i="7" s="1"/>
  <c r="OU169" i="7"/>
  <c r="OT169" i="7"/>
  <c r="OV169" i="7" s="1"/>
  <c r="OU369" i="7"/>
  <c r="OT369" i="7"/>
  <c r="OV369" i="7" s="1"/>
  <c r="OU334" i="7"/>
  <c r="OT334" i="7"/>
  <c r="OV334" i="7" s="1"/>
  <c r="OT414" i="7"/>
  <c r="OV414" i="7" s="1"/>
  <c r="OU414" i="7"/>
  <c r="OU325" i="7"/>
  <c r="OT325" i="7"/>
  <c r="OV325" i="7" s="1"/>
  <c r="OT403" i="7"/>
  <c r="OV403" i="7" s="1"/>
  <c r="OU403" i="7"/>
  <c r="OU116" i="7"/>
  <c r="OT116" i="7"/>
  <c r="OV116" i="7" s="1"/>
  <c r="OU11" i="7"/>
  <c r="OT11" i="7"/>
  <c r="OT88" i="7"/>
  <c r="OV88" i="7" s="1"/>
  <c r="OU88" i="7"/>
  <c r="OU231" i="7"/>
  <c r="OT231" i="7"/>
  <c r="OV231" i="7" s="1"/>
  <c r="OT223" i="7"/>
  <c r="OV223" i="7" s="1"/>
  <c r="OU223" i="7"/>
  <c r="OT16" i="7"/>
  <c r="OU16" i="7"/>
  <c r="OU412" i="7"/>
  <c r="OT412" i="7"/>
  <c r="OV412" i="7" s="1"/>
  <c r="OU199" i="7"/>
  <c r="OT199" i="7"/>
  <c r="OV199" i="7" s="1"/>
  <c r="OT346" i="7"/>
  <c r="OV346" i="7" s="1"/>
  <c r="OU346" i="7"/>
  <c r="OU63" i="7"/>
  <c r="OT63" i="7"/>
  <c r="OV63" i="7" s="1"/>
  <c r="OT55" i="7"/>
  <c r="OV55" i="7" s="1"/>
  <c r="OU55" i="7"/>
  <c r="OU268" i="7"/>
  <c r="OT268" i="7"/>
  <c r="OV268" i="7" s="1"/>
  <c r="OU122" i="7"/>
  <c r="OT122" i="7"/>
  <c r="OV122" i="7" s="1"/>
  <c r="OT30" i="7"/>
  <c r="OU30" i="7"/>
  <c r="OU290" i="7"/>
  <c r="OT290" i="7"/>
  <c r="OV290" i="7" s="1"/>
  <c r="OT22" i="7"/>
  <c r="OU22" i="7"/>
  <c r="OT425" i="7"/>
  <c r="OV425" i="7" s="1"/>
  <c r="OU425" i="7"/>
  <c r="OU23" i="7"/>
  <c r="OT23" i="7"/>
  <c r="OT331" i="7"/>
  <c r="OV331" i="7" s="1"/>
  <c r="OU331" i="7"/>
  <c r="OT58" i="7"/>
  <c r="OV58" i="7" s="1"/>
  <c r="OU58" i="7"/>
  <c r="OT210" i="7"/>
  <c r="OV210" i="7" s="1"/>
  <c r="OU210" i="7"/>
  <c r="OU155" i="7"/>
  <c r="OT155" i="7"/>
  <c r="OV155" i="7" s="1"/>
  <c r="OT367" i="7"/>
  <c r="OV367" i="7" s="1"/>
  <c r="OU367" i="7"/>
  <c r="OT175" i="7"/>
  <c r="OV175" i="7" s="1"/>
  <c r="OU175" i="7"/>
  <c r="OT73" i="7"/>
  <c r="OV73" i="7" s="1"/>
  <c r="OU73" i="7"/>
  <c r="OT124" i="7"/>
  <c r="OV124" i="7" s="1"/>
  <c r="OU124" i="7"/>
  <c r="OT242" i="7"/>
  <c r="OV242" i="7" s="1"/>
  <c r="OU242" i="7"/>
  <c r="OT190" i="7"/>
  <c r="OV190" i="7" s="1"/>
  <c r="OU190" i="7"/>
  <c r="OT362" i="7"/>
  <c r="OV362" i="7" s="1"/>
  <c r="OU362" i="7"/>
  <c r="OU113" i="7"/>
  <c r="OT113" i="7"/>
  <c r="OV113" i="7" s="1"/>
  <c r="OT156" i="7"/>
  <c r="OV156" i="7" s="1"/>
  <c r="OU156" i="7"/>
  <c r="OT61" i="7"/>
  <c r="OV61" i="7" s="1"/>
  <c r="OU61" i="7"/>
  <c r="OU287" i="7"/>
  <c r="OT287" i="7"/>
  <c r="OV287" i="7" s="1"/>
  <c r="OT318" i="7"/>
  <c r="OV318" i="7" s="1"/>
  <c r="OU318" i="7"/>
  <c r="OT115" i="7"/>
  <c r="OV115" i="7" s="1"/>
  <c r="OU115" i="7"/>
  <c r="OU379" i="7"/>
  <c r="OT379" i="7"/>
  <c r="OV379" i="7" s="1"/>
  <c r="OU154" i="7"/>
  <c r="OT154" i="7"/>
  <c r="OV154" i="7" s="1"/>
  <c r="OT261" i="7"/>
  <c r="OV261" i="7" s="1"/>
  <c r="OU261" i="7"/>
  <c r="OU356" i="7"/>
  <c r="OT356" i="7"/>
  <c r="OV356" i="7" s="1"/>
  <c r="OU126" i="7"/>
  <c r="OT126" i="7"/>
  <c r="OV126" i="7" s="1"/>
  <c r="OU410" i="7"/>
  <c r="OT410" i="7"/>
  <c r="OV410" i="7" s="1"/>
  <c r="OT351" i="7"/>
  <c r="OV351" i="7" s="1"/>
  <c r="OU351" i="7"/>
  <c r="OT141" i="7"/>
  <c r="OV141" i="7" s="1"/>
  <c r="OU141" i="7"/>
  <c r="OU96" i="7"/>
  <c r="OT96" i="7"/>
  <c r="OV96" i="7" s="1"/>
  <c r="OT62" i="7"/>
  <c r="OV62" i="7" s="1"/>
  <c r="OU62" i="7"/>
  <c r="OT258" i="7"/>
  <c r="OV258" i="7" s="1"/>
  <c r="OU258" i="7"/>
  <c r="OU178" i="7"/>
  <c r="OT178" i="7"/>
  <c r="OV178" i="7" s="1"/>
  <c r="OU380" i="7"/>
  <c r="OT380" i="7"/>
  <c r="OV380" i="7" s="1"/>
  <c r="OU226" i="7"/>
  <c r="OT226" i="7"/>
  <c r="OV226" i="7" s="1"/>
  <c r="OU191" i="7"/>
  <c r="OT191" i="7"/>
  <c r="OV191" i="7" s="1"/>
  <c r="OU312" i="7"/>
  <c r="OT312" i="7"/>
  <c r="OV312" i="7" s="1"/>
  <c r="OU265" i="7"/>
  <c r="OT265" i="7"/>
  <c r="OV265" i="7" s="1"/>
  <c r="OU26" i="7"/>
  <c r="OT26" i="7"/>
  <c r="OT3" i="7"/>
  <c r="OU3" i="7"/>
  <c r="OT181" i="7"/>
  <c r="OV181" i="7" s="1"/>
  <c r="OU181" i="7"/>
  <c r="OU92" i="7"/>
  <c r="OT92" i="7"/>
  <c r="OV92" i="7" s="1"/>
  <c r="OU13" i="7"/>
  <c r="OT13" i="7"/>
  <c r="OT163" i="7"/>
  <c r="OV163" i="7" s="1"/>
  <c r="OU163" i="7"/>
  <c r="OU160" i="7"/>
  <c r="OT160" i="7"/>
  <c r="OV160" i="7" s="1"/>
  <c r="OU263" i="7"/>
  <c r="OT263" i="7"/>
  <c r="OV263" i="7" s="1"/>
  <c r="OU7" i="7"/>
  <c r="OT7" i="7"/>
  <c r="OU302" i="7"/>
  <c r="OT302" i="7"/>
  <c r="OV302" i="7" s="1"/>
  <c r="OU6" i="7"/>
  <c r="OT6" i="7"/>
  <c r="OT123" i="7"/>
  <c r="OV123" i="7" s="1"/>
  <c r="OU123" i="7"/>
  <c r="OU65" i="7"/>
  <c r="OT65" i="7"/>
  <c r="OV65" i="7" s="1"/>
  <c r="OT251" i="7"/>
  <c r="OV251" i="7" s="1"/>
  <c r="OU251" i="7"/>
  <c r="OT374" i="7"/>
  <c r="OV374" i="7" s="1"/>
  <c r="OU374" i="7"/>
  <c r="OT161" i="7"/>
  <c r="OV161" i="7" s="1"/>
  <c r="OU161" i="7"/>
  <c r="OT267" i="7"/>
  <c r="OV267" i="7" s="1"/>
  <c r="OU267" i="7"/>
  <c r="OU297" i="7"/>
  <c r="OT297" i="7"/>
  <c r="OV297" i="7" s="1"/>
  <c r="OT179" i="7"/>
  <c r="OV179" i="7" s="1"/>
  <c r="OU179" i="7"/>
  <c r="OU243" i="7"/>
  <c r="OT243" i="7"/>
  <c r="OV243" i="7" s="1"/>
  <c r="OU10" i="7"/>
  <c r="OT10" i="7"/>
  <c r="OU404" i="7"/>
  <c r="OT404" i="7"/>
  <c r="OV404" i="7" s="1"/>
  <c r="OU306" i="7"/>
  <c r="OT306" i="7"/>
  <c r="OV306" i="7" s="1"/>
  <c r="OT320" i="7"/>
  <c r="OV320" i="7" s="1"/>
  <c r="OU320" i="7"/>
  <c r="OU272" i="7"/>
  <c r="OT272" i="7"/>
  <c r="OV272" i="7" s="1"/>
  <c r="OU74" i="7"/>
  <c r="OT74" i="7"/>
  <c r="OV74" i="7" s="1"/>
  <c r="OT408" i="7"/>
  <c r="OV408" i="7" s="1"/>
  <c r="OU408" i="7"/>
  <c r="OU52" i="7"/>
  <c r="OT52" i="7"/>
  <c r="OV52" i="7" s="1"/>
  <c r="OT53" i="7"/>
  <c r="OV53" i="7" s="1"/>
  <c r="OU53" i="7"/>
  <c r="OU271" i="7"/>
  <c r="OT271" i="7"/>
  <c r="OV271" i="7" s="1"/>
  <c r="OU399" i="7"/>
  <c r="OT399" i="7"/>
  <c r="OV399" i="7" s="1"/>
  <c r="OT264" i="7"/>
  <c r="OV264" i="7" s="1"/>
  <c r="OU264" i="7"/>
  <c r="OT20" i="7"/>
  <c r="OU20" i="7"/>
  <c r="OT12" i="7"/>
  <c r="OU12" i="7"/>
  <c r="OT51" i="7"/>
  <c r="OV51" i="7" s="1"/>
  <c r="OU51" i="7"/>
  <c r="OT84" i="7"/>
  <c r="OV84" i="7" s="1"/>
  <c r="OU84" i="7"/>
  <c r="OT313" i="7"/>
  <c r="OV313" i="7" s="1"/>
  <c r="OU313" i="7"/>
  <c r="OT347" i="7"/>
  <c r="OV347" i="7" s="1"/>
  <c r="OU347" i="7"/>
  <c r="OU151" i="7"/>
  <c r="OT151" i="7"/>
  <c r="OV151" i="7" s="1"/>
  <c r="OT119" i="7"/>
  <c r="OV119" i="7" s="1"/>
  <c r="OU119" i="7"/>
  <c r="OU45" i="7"/>
  <c r="OT45" i="7"/>
  <c r="OV45" i="7" s="1"/>
  <c r="OT111" i="7"/>
  <c r="OV111" i="7" s="1"/>
  <c r="OU111" i="7"/>
  <c r="OU377" i="7"/>
  <c r="OT377" i="7"/>
  <c r="OV377" i="7" s="1"/>
  <c r="OU118" i="7"/>
  <c r="OT118" i="7"/>
  <c r="OV118" i="7" s="1"/>
  <c r="OT81" i="7"/>
  <c r="OV81" i="7" s="1"/>
  <c r="OU81" i="7"/>
  <c r="OU276" i="7"/>
  <c r="OT276" i="7"/>
  <c r="OV276" i="7" s="1"/>
  <c r="OT423" i="7"/>
  <c r="OV423" i="7" s="1"/>
  <c r="OU423" i="7"/>
  <c r="OT393" i="7"/>
  <c r="OV393" i="7" s="1"/>
  <c r="OU393" i="7"/>
  <c r="OT359" i="7"/>
  <c r="OV359" i="7" s="1"/>
  <c r="OU359" i="7"/>
  <c r="OU354" i="7"/>
  <c r="OT354" i="7"/>
  <c r="OV354" i="7" s="1"/>
  <c r="OU182" i="7"/>
  <c r="OT182" i="7"/>
  <c r="OV182" i="7" s="1"/>
  <c r="OT426" i="7"/>
  <c r="OV426" i="7" s="1"/>
  <c r="OU426" i="7"/>
  <c r="OT121" i="7"/>
  <c r="OV121" i="7" s="1"/>
  <c r="OU121" i="7"/>
  <c r="OT186" i="7"/>
  <c r="OV186" i="7" s="1"/>
  <c r="OU186" i="7"/>
  <c r="OT421" i="7"/>
  <c r="OV421" i="7" s="1"/>
  <c r="OU421" i="7"/>
  <c r="OU42" i="7"/>
  <c r="OT42" i="7"/>
  <c r="OV42" i="7" s="1"/>
  <c r="OU142" i="7"/>
  <c r="OT142" i="7"/>
  <c r="OV142" i="7" s="1"/>
  <c r="OU394" i="7"/>
  <c r="OT394" i="7"/>
  <c r="OV394" i="7" s="1"/>
  <c r="OT293" i="7"/>
  <c r="OV293" i="7" s="1"/>
  <c r="OU293" i="7"/>
  <c r="OT416" i="7"/>
  <c r="OV416" i="7" s="1"/>
  <c r="OU416" i="7"/>
  <c r="OU353" i="7"/>
  <c r="OT353" i="7"/>
  <c r="OV353" i="7" s="1"/>
  <c r="OU67" i="7"/>
  <c r="OT67" i="7"/>
  <c r="OV67" i="7" s="1"/>
  <c r="OU127" i="7"/>
  <c r="OT127" i="7"/>
  <c r="OV127" i="7" s="1"/>
  <c r="OT100" i="7"/>
  <c r="OV100" i="7" s="1"/>
  <c r="OU100" i="7"/>
  <c r="OT4" i="7"/>
  <c r="OU4" i="7"/>
  <c r="OT83" i="7"/>
  <c r="OV83" i="7" s="1"/>
  <c r="OU83" i="7"/>
  <c r="OT56" i="7"/>
  <c r="OV56" i="7" s="1"/>
  <c r="OU56" i="7"/>
  <c r="OT270" i="7"/>
  <c r="OV270" i="7" s="1"/>
  <c r="OU270" i="7"/>
  <c r="OU255" i="7"/>
  <c r="OT255" i="7"/>
  <c r="OV255" i="7" s="1"/>
  <c r="OU260" i="7"/>
  <c r="OT260" i="7"/>
  <c r="OV260" i="7" s="1"/>
  <c r="OT95" i="7"/>
  <c r="OV95" i="7" s="1"/>
  <c r="OU95" i="7"/>
  <c r="OU224" i="7"/>
  <c r="OT224" i="7"/>
  <c r="OV224" i="7" s="1"/>
  <c r="OU298" i="7"/>
  <c r="OT298" i="7"/>
  <c r="OV298" i="7" s="1"/>
  <c r="OT145" i="7"/>
  <c r="OV145" i="7" s="1"/>
  <c r="OU145" i="7"/>
  <c r="OU50" i="7"/>
  <c r="OT50" i="7"/>
  <c r="OV50" i="7" s="1"/>
  <c r="OT167" i="7"/>
  <c r="OV167" i="7" s="1"/>
  <c r="OU167" i="7"/>
  <c r="OT366" i="7"/>
  <c r="OV366" i="7" s="1"/>
  <c r="OU366" i="7"/>
  <c r="OU93" i="7"/>
  <c r="OT93" i="7"/>
  <c r="OV93" i="7" s="1"/>
  <c r="OU185" i="7"/>
  <c r="OT185" i="7"/>
  <c r="OV185" i="7" s="1"/>
  <c r="OT413" i="7"/>
  <c r="OV413" i="7" s="1"/>
  <c r="OU413" i="7"/>
  <c r="OT189" i="7"/>
  <c r="OV189" i="7" s="1"/>
  <c r="OU189" i="7"/>
  <c r="OT188" i="7"/>
  <c r="OV188" i="7" s="1"/>
  <c r="OU188" i="7"/>
  <c r="OU418" i="7"/>
  <c r="OT418" i="7"/>
  <c r="OV418" i="7" s="1"/>
  <c r="OT218" i="7"/>
  <c r="OV218" i="7" s="1"/>
  <c r="OU218" i="7"/>
  <c r="OU170" i="7"/>
  <c r="OT170" i="7"/>
  <c r="OV170" i="7" s="1"/>
  <c r="OU375" i="7"/>
  <c r="OT375" i="7"/>
  <c r="OV375" i="7" s="1"/>
  <c r="OT138" i="7"/>
  <c r="OV138" i="7" s="1"/>
  <c r="OU138" i="7"/>
  <c r="OU70" i="7"/>
  <c r="OT70" i="7"/>
  <c r="OV70" i="7" s="1"/>
  <c r="OT406" i="7"/>
  <c r="OV406" i="7" s="1"/>
  <c r="OU406" i="7"/>
  <c r="OU44" i="7"/>
  <c r="OT44" i="7"/>
  <c r="OV44" i="7" s="1"/>
  <c r="OT234" i="7"/>
  <c r="OV234" i="7" s="1"/>
  <c r="OU234" i="7"/>
  <c r="OU202" i="7"/>
  <c r="OT202" i="7"/>
  <c r="OV202" i="7" s="1"/>
  <c r="OU330" i="7"/>
  <c r="OT330" i="7"/>
  <c r="OV330" i="7" s="1"/>
  <c r="OT368" i="7"/>
  <c r="OV368" i="7" s="1"/>
  <c r="OU368" i="7"/>
  <c r="OT310" i="7"/>
  <c r="OV310" i="7" s="1"/>
  <c r="OU310" i="7"/>
  <c r="OT129" i="7"/>
  <c r="OV129" i="7" s="1"/>
  <c r="OU129" i="7"/>
  <c r="OU148" i="7"/>
  <c r="OT148" i="7"/>
  <c r="OV148" i="7" s="1"/>
  <c r="OT402" i="7"/>
  <c r="OV402" i="7" s="1"/>
  <c r="OU402" i="7"/>
  <c r="OV29" i="7" l="1"/>
  <c r="OV31" i="7"/>
  <c r="OV28" i="7"/>
  <c r="OV27" i="7"/>
  <c r="BL8" i="1"/>
  <c r="OV30" i="7"/>
  <c r="PK35" i="7"/>
  <c r="PK36" i="7"/>
  <c r="OV25" i="7"/>
  <c r="OV22" i="7"/>
  <c r="OV21" i="7"/>
  <c r="PK32" i="7"/>
  <c r="OV20" i="7"/>
  <c r="PK33" i="7"/>
  <c r="PK34" i="7"/>
  <c r="OV26" i="7"/>
  <c r="OV12" i="7"/>
  <c r="OV16" i="7"/>
  <c r="OV19" i="7"/>
  <c r="OV15" i="7"/>
  <c r="OV4" i="7"/>
  <c r="OV3" i="7"/>
  <c r="OV9" i="7"/>
  <c r="OV8" i="7"/>
  <c r="PK21" i="7"/>
  <c r="PK20" i="7"/>
  <c r="PK25" i="7"/>
  <c r="PK30" i="7"/>
  <c r="PK29" i="7"/>
  <c r="PK17" i="7"/>
  <c r="PK24" i="7"/>
  <c r="PK15" i="7"/>
  <c r="PK26" i="7"/>
  <c r="PK5" i="7"/>
  <c r="PK19" i="7"/>
  <c r="PK6" i="7"/>
  <c r="PK12" i="7"/>
  <c r="PK23" i="7"/>
  <c r="PK8" i="7"/>
  <c r="PK11" i="7"/>
  <c r="PK31" i="7"/>
  <c r="PK13" i="7"/>
  <c r="PK22" i="7"/>
  <c r="PK3" i="7"/>
  <c r="OV10" i="7"/>
  <c r="OV6" i="7"/>
  <c r="OV7" i="7"/>
  <c r="OV13" i="7"/>
  <c r="OV23" i="7"/>
  <c r="OV11" i="7"/>
  <c r="OV24" i="7"/>
  <c r="PK4" i="7"/>
  <c r="PK18" i="7"/>
  <c r="PK7" i="7"/>
  <c r="OV5" i="7"/>
  <c r="OV17" i="7"/>
  <c r="OV14" i="7"/>
  <c r="OV18" i="7"/>
  <c r="PK9" i="7"/>
  <c r="PK28" i="7"/>
  <c r="PK10" i="7"/>
  <c r="PK16" i="7"/>
  <c r="PK27" i="7"/>
  <c r="PK14" i="7"/>
  <c r="BL12" i="1" l="1"/>
  <c r="BL10" i="1"/>
</calcChain>
</file>

<file path=xl/sharedStrings.xml><?xml version="1.0" encoding="utf-8"?>
<sst xmlns="http://schemas.openxmlformats.org/spreadsheetml/2006/main" count="8478" uniqueCount="2475">
  <si>
    <t>Name</t>
  </si>
  <si>
    <t>Lvl</t>
  </si>
  <si>
    <t>BMR</t>
  </si>
  <si>
    <t>Init</t>
  </si>
  <si>
    <t>Size</t>
  </si>
  <si>
    <t>Crit</t>
  </si>
  <si>
    <t>Hits</t>
  </si>
  <si>
    <t>End</t>
  </si>
  <si>
    <t>AT</t>
  </si>
  <si>
    <t>DB</t>
  </si>
  <si>
    <t>PP</t>
  </si>
  <si>
    <t>Attacks</t>
  </si>
  <si>
    <t>Ment.</t>
  </si>
  <si>
    <t>Phy.</t>
  </si>
  <si>
    <t>Fear</t>
  </si>
  <si>
    <t>Cold</t>
  </si>
  <si>
    <t>Heat</t>
  </si>
  <si>
    <t>Light</t>
  </si>
  <si>
    <t>Ag</t>
  </si>
  <si>
    <t>-</t>
  </si>
  <si>
    <t>Culture</t>
  </si>
  <si>
    <t>Talents</t>
  </si>
  <si>
    <t>Head</t>
  </si>
  <si>
    <t>Co</t>
  </si>
  <si>
    <t>Profession</t>
  </si>
  <si>
    <t>Flaws</t>
  </si>
  <si>
    <t>Neck</t>
  </si>
  <si>
    <t>Em</t>
  </si>
  <si>
    <t>Archetype</t>
  </si>
  <si>
    <t>Chest</t>
  </si>
  <si>
    <t>In</t>
  </si>
  <si>
    <t>Height</t>
  </si>
  <si>
    <t>Back</t>
  </si>
  <si>
    <t>Me</t>
  </si>
  <si>
    <t>Length</t>
  </si>
  <si>
    <t>Secondary Skills</t>
  </si>
  <si>
    <t>Abdomen</t>
  </si>
  <si>
    <t>Pr</t>
  </si>
  <si>
    <t>Weight</t>
  </si>
  <si>
    <t>Waist</t>
  </si>
  <si>
    <t>Qu</t>
  </si>
  <si>
    <t>Gender</t>
  </si>
  <si>
    <t>Groin</t>
  </si>
  <si>
    <t>Re</t>
  </si>
  <si>
    <t>Build</t>
  </si>
  <si>
    <t>Upper leg</t>
  </si>
  <si>
    <t>SD</t>
  </si>
  <si>
    <t>Outlook</t>
  </si>
  <si>
    <t>Lower leg</t>
  </si>
  <si>
    <t>St</t>
  </si>
  <si>
    <t>Reaction</t>
  </si>
  <si>
    <t>Foot</t>
  </si>
  <si>
    <t>Ap</t>
  </si>
  <si>
    <t>Race</t>
  </si>
  <si>
    <t>Wealth</t>
  </si>
  <si>
    <t>Shoulder</t>
  </si>
  <si>
    <t>Healing Rate</t>
  </si>
  <si>
    <t>Gear &amp; Equipment</t>
  </si>
  <si>
    <t>Upper arm</t>
  </si>
  <si>
    <t>jle</t>
  </si>
  <si>
    <t>Social Stat.</t>
  </si>
  <si>
    <t>Lower arm</t>
  </si>
  <si>
    <t>Affluency</t>
  </si>
  <si>
    <t>Other Items</t>
  </si>
  <si>
    <t>Hands</t>
  </si>
  <si>
    <t>M (5)</t>
  </si>
  <si>
    <t>Offensive</t>
  </si>
  <si>
    <t>Statistics</t>
  </si>
  <si>
    <t>Average Level</t>
  </si>
  <si>
    <t>Chance for Male</t>
  </si>
  <si>
    <t>Average Height</t>
  </si>
  <si>
    <t>Average Length</t>
  </si>
  <si>
    <t>Average Weight</t>
  </si>
  <si>
    <t>Mi (1)</t>
  </si>
  <si>
    <t>D (2)</t>
  </si>
  <si>
    <t>T (3)</t>
  </si>
  <si>
    <t>S (4)</t>
  </si>
  <si>
    <t>B (6)</t>
  </si>
  <si>
    <t>L (7)</t>
  </si>
  <si>
    <t>H (8)</t>
  </si>
  <si>
    <t>G (9)</t>
  </si>
  <si>
    <t>E (10)</t>
  </si>
  <si>
    <t>I (11)</t>
  </si>
  <si>
    <t>O (12)</t>
  </si>
  <si>
    <t>V (13)</t>
  </si>
  <si>
    <t>Leaping: Bouncing</t>
  </si>
  <si>
    <t>Jumping</t>
  </si>
  <si>
    <t>Leaping: Great Bounds</t>
  </si>
  <si>
    <t>Leaping: Leap Gait</t>
  </si>
  <si>
    <t>Leaping: Leap Gliding</t>
  </si>
  <si>
    <t>Leaping: Leaps</t>
  </si>
  <si>
    <t>Leaping: Slow Leaps</t>
  </si>
  <si>
    <t>Magic Flying: Adapted</t>
  </si>
  <si>
    <t>Flying</t>
  </si>
  <si>
    <t>Magic Flying: Awkward</t>
  </si>
  <si>
    <t>Magic Flying: Dragging</t>
  </si>
  <si>
    <t>Magic Flying: Magical Control</t>
  </si>
  <si>
    <t>Magic Flying: Wind Prone</t>
  </si>
  <si>
    <t>Roots: Root Wriggle</t>
  </si>
  <si>
    <t>Running</t>
  </si>
  <si>
    <t>Roots: Rooted</t>
  </si>
  <si>
    <t>Roots: Soil Glide</t>
  </si>
  <si>
    <t>Roots: Soil Stride</t>
  </si>
  <si>
    <t>Slithering: Belly Scales</t>
  </si>
  <si>
    <t>Slithering: Flat Body (water)</t>
  </si>
  <si>
    <t>Slithering: Monopede/slime</t>
  </si>
  <si>
    <t>Slithering: Sidewinder</t>
  </si>
  <si>
    <t>Slithering: Tail Movement (water)</t>
  </si>
  <si>
    <t>Slithering: Tentacles</t>
  </si>
  <si>
    <t>Slithering: Tentacles and Suction Cups</t>
  </si>
  <si>
    <t>Slithering: Worm</t>
  </si>
  <si>
    <t>Swimming: Adapted</t>
  </si>
  <si>
    <t>Swimming</t>
  </si>
  <si>
    <t>Swimming: Bouyant</t>
  </si>
  <si>
    <t>Swimming: Flopping</t>
  </si>
  <si>
    <t>Swimming: No Resistance</t>
  </si>
  <si>
    <t>Swimming: Streamlined</t>
  </si>
  <si>
    <t>Swimming: Webbed Feet</t>
  </si>
  <si>
    <t>Walking: Bipedal</t>
  </si>
  <si>
    <t>Walking: Multipedal</t>
  </si>
  <si>
    <t>Walking: Octupedal</t>
  </si>
  <si>
    <t>Walking: Quadrupedal</t>
  </si>
  <si>
    <t>Walking: Sextupedal</t>
  </si>
  <si>
    <t>Walking: Shard</t>
  </si>
  <si>
    <t>Winged Flying: Glider</t>
  </si>
  <si>
    <t>Winged Flying: Excellent</t>
  </si>
  <si>
    <t>Winged Flying: Total Control</t>
  </si>
  <si>
    <t>Winged Flying: Ungraceful</t>
  </si>
  <si>
    <t>Winged Flying: Normal</t>
  </si>
  <si>
    <t>Acute Hearing I</t>
  </si>
  <si>
    <t>+5 Perception involving hearing</t>
  </si>
  <si>
    <t>Acute Hearing II</t>
  </si>
  <si>
    <t>+10 Perception involving hearing</t>
  </si>
  <si>
    <t>Acute Hearing III</t>
  </si>
  <si>
    <t>+15 Perception involving hearing</t>
  </si>
  <si>
    <t>Acute Hearing IV</t>
  </si>
  <si>
    <t>+20 Perception involving hearing</t>
  </si>
  <si>
    <t>Acute Hearing V</t>
  </si>
  <si>
    <t>+25 Perception involving hearing</t>
  </si>
  <si>
    <t>Acute Smell I</t>
  </si>
  <si>
    <t>+5 Perception involving smell</t>
  </si>
  <si>
    <t>Acute Smell II</t>
  </si>
  <si>
    <t>+10 Perception involving smell</t>
  </si>
  <si>
    <t>Acute Smell III</t>
  </si>
  <si>
    <t>+15 Perception involving smell</t>
  </si>
  <si>
    <t>Acute Smell IV</t>
  </si>
  <si>
    <t>+20 Perception involving smell</t>
  </si>
  <si>
    <t>Acute Smell V</t>
  </si>
  <si>
    <t>+25 Perception involving smell</t>
  </si>
  <si>
    <t>Acute Taste I</t>
  </si>
  <si>
    <t>+5 Perception involving taste</t>
  </si>
  <si>
    <t>Acute Taste II</t>
  </si>
  <si>
    <t>+10 Perception involving taste</t>
  </si>
  <si>
    <t>Acute Taste III</t>
  </si>
  <si>
    <t>+15 Perception involving taste</t>
  </si>
  <si>
    <t>Acute Taste IV</t>
  </si>
  <si>
    <t>+20 Perception involving taste</t>
  </si>
  <si>
    <t>Acute Taste V</t>
  </si>
  <si>
    <t>+25 Perception involving taste</t>
  </si>
  <si>
    <t>Acute Touch I</t>
  </si>
  <si>
    <t>+5 Perception involving touch</t>
  </si>
  <si>
    <t>Acute Touch II</t>
  </si>
  <si>
    <t>+10 Perception involving touch</t>
  </si>
  <si>
    <t>Acute Touch III</t>
  </si>
  <si>
    <t>+15 Perception involving touch</t>
  </si>
  <si>
    <t>Acute Touch IV</t>
  </si>
  <si>
    <t>+20 Perception involving touch</t>
  </si>
  <si>
    <t>Acute Touch V</t>
  </si>
  <si>
    <t>+25 Perception involving touch</t>
  </si>
  <si>
    <t>Acute Vision I</t>
  </si>
  <si>
    <t>+5 Perception involving vision</t>
  </si>
  <si>
    <t>Acute Vision II</t>
  </si>
  <si>
    <t>+10 Perception involving vision</t>
  </si>
  <si>
    <t>Acute Vision III</t>
  </si>
  <si>
    <t>+15 Perception involving vision</t>
  </si>
  <si>
    <t>Acute Vision IV</t>
  </si>
  <si>
    <t>+20 Perception involving vision</t>
  </si>
  <si>
    <t>Acute Vision V</t>
  </si>
  <si>
    <t>+25 Perception involving vision</t>
  </si>
  <si>
    <t>Adapted Form (water)</t>
  </si>
  <si>
    <t>Flared limbs, webbed fingers, gills, blood can handle sudden pressure changes and extreme pressures</t>
  </si>
  <si>
    <t>Additional Leg Pair I</t>
  </si>
  <si>
    <t>Additional Leg Pair II</t>
  </si>
  <si>
    <t>Additional Leg Pair III</t>
  </si>
  <si>
    <t>Ambidextrous</t>
  </si>
  <si>
    <t>Off-hand penalty (-20) for weapons does not apply</t>
  </si>
  <si>
    <t>Animal Empathy I</t>
  </si>
  <si>
    <t>+25 to maneuvers involving one type of animal, and can empathically communicate up to 100'</t>
  </si>
  <si>
    <t>Animal Empathy II</t>
  </si>
  <si>
    <t>+25 to maneuvers involving one type of animal, and can empathically communicate up to 125'</t>
  </si>
  <si>
    <t>Animal Empathy III</t>
  </si>
  <si>
    <t>+25 to maneuvers involving one type of animal, and can empathically communicate up to 150'</t>
  </si>
  <si>
    <t>Animal Empathy IV</t>
  </si>
  <si>
    <t>+25 to maneuvers involving one type of animal, and can empathically communicate up to 175'</t>
  </si>
  <si>
    <t>Animal Empathy V</t>
  </si>
  <si>
    <t>+25 to maneuvers involving one type of animal, and can empathically communicate up to 200'</t>
  </si>
  <si>
    <t>Armour, Iron Scales</t>
  </si>
  <si>
    <t>Strong, thin armour. Protects as AT-7</t>
  </si>
  <si>
    <t>Camoflage (chameleon)</t>
  </si>
  <si>
    <t>Can change skin colour and texture to match suitable terrain, +50 to Stalking</t>
  </si>
  <si>
    <t>Darkvision I</t>
  </si>
  <si>
    <t>You can see 20' in complete darkness</t>
  </si>
  <si>
    <t>Darkvision II</t>
  </si>
  <si>
    <t>You can see 30' in complete darkness</t>
  </si>
  <si>
    <t>Darkvision III</t>
  </si>
  <si>
    <t>You can see 40' in complete darkness</t>
  </si>
  <si>
    <t>Darkvision IV</t>
  </si>
  <si>
    <t>You can see 50' in complete darkness</t>
  </si>
  <si>
    <t>Darkvision V</t>
  </si>
  <si>
    <t>You can see 60' in complete darkness</t>
  </si>
  <si>
    <t>Deadeye I</t>
  </si>
  <si>
    <t>All range penalties for a specific ranged Combat Training is modified by -10</t>
  </si>
  <si>
    <t>Deadeye II</t>
  </si>
  <si>
    <t>All range penalties for a specific ranged Combat Training is modified by -20</t>
  </si>
  <si>
    <t>Deadeye III</t>
  </si>
  <si>
    <t>All range penalties for a specific ranged Combat Training is modified by -30</t>
  </si>
  <si>
    <t>Deadeye IV</t>
  </si>
  <si>
    <t>All range penalties for a specific ranged Combat Training is modified by -40</t>
  </si>
  <si>
    <t>Deadeye V</t>
  </si>
  <si>
    <t>All range penalties for a specific ranged Combat Training is modified by -50</t>
  </si>
  <si>
    <t>Destiny Sense I</t>
  </si>
  <si>
    <t>Instinctively know the direction to a specific goal once per day</t>
  </si>
  <si>
    <t>Destiny Sense II</t>
  </si>
  <si>
    <t>Instinctively know the direction and distance to a specific goal once per day</t>
  </si>
  <si>
    <t>Echolocation</t>
  </si>
  <si>
    <t>Your ears are mentally tuned to provide images of your surroundings and any beings in it. +40 Hearing</t>
  </si>
  <si>
    <t>Efficient Sleeper I</t>
  </si>
  <si>
    <t>You get benefits from 3 hours sleep as others do with 4 hours of sleep</t>
  </si>
  <si>
    <t>Efficient Sleeper II</t>
  </si>
  <si>
    <t>You get benefits from 2 hours sleep as others do with 4 hours of sleep</t>
  </si>
  <si>
    <t>Elemental Immunity (cold)</t>
  </si>
  <si>
    <t>Immune to all effects of cold and ice, both magical and natural</t>
  </si>
  <si>
    <t>Elemental Immunity (heat)</t>
  </si>
  <si>
    <t>Immune to all effects of heat and fire, both magical and natural</t>
  </si>
  <si>
    <t>Elemental Immunity (light)</t>
  </si>
  <si>
    <t>Immune to all effects of light and lightning, both magical and natural</t>
  </si>
  <si>
    <t>Eloquence I</t>
  </si>
  <si>
    <t>+5 to all Spellcasting rolls</t>
  </si>
  <si>
    <t>Eloquence II</t>
  </si>
  <si>
    <t>+10 to all Spellcasting rolls</t>
  </si>
  <si>
    <t>Eloquence III</t>
  </si>
  <si>
    <t>+15 to all Spellcasting rolls</t>
  </si>
  <si>
    <t>Eloquence IV</t>
  </si>
  <si>
    <t>+20 to all Spellcasting rolls</t>
  </si>
  <si>
    <t>Eloquence V</t>
  </si>
  <si>
    <t>+25 to all Spellcasting rolls</t>
  </si>
  <si>
    <t>Empathy</t>
  </si>
  <si>
    <t>Read emotions of those within 25'. +50 Social Awareness where appropriate</t>
  </si>
  <si>
    <t>Enhanced Attack (Melee) I</t>
  </si>
  <si>
    <t>+1 Size to all melee attacks</t>
  </si>
  <si>
    <t>Enhanced Attack (Melee) II</t>
  </si>
  <si>
    <t>+2 Size to all melee attacks</t>
  </si>
  <si>
    <t>Enhanced Attack (Melee) III</t>
  </si>
  <si>
    <t>+3 Size to all melee attacks</t>
  </si>
  <si>
    <t>Enhanced Attack I</t>
  </si>
  <si>
    <t>One attack is regarded as +1 Size</t>
  </si>
  <si>
    <t>Enhanced Attack II</t>
  </si>
  <si>
    <t>One attack is regarded as +2 Size</t>
  </si>
  <si>
    <t>Enhanced Attack III</t>
  </si>
  <si>
    <t>One attack is regarded as +3 Size</t>
  </si>
  <si>
    <t>Extended Reach I</t>
  </si>
  <si>
    <t>Cast Touch spells from a single spell list with a range of 5'</t>
  </si>
  <si>
    <t>Extended Reach II</t>
  </si>
  <si>
    <t>Cast Touch spells from a single spell list with a range of 10'</t>
  </si>
  <si>
    <t>Extended Reach III</t>
  </si>
  <si>
    <t>Cast Touch spells from a single spell list with a range of 15'</t>
  </si>
  <si>
    <t>Extended Reach IV</t>
  </si>
  <si>
    <t>Cast Touch spells from a single spell list with a range of 20'</t>
  </si>
  <si>
    <t>Extended Reach V</t>
  </si>
  <si>
    <t>Cast Touch spells from a single spell list with a range of 25'</t>
  </si>
  <si>
    <t>Extra Sense I</t>
  </si>
  <si>
    <t>Can sense things inside body or affecting character</t>
  </si>
  <si>
    <t>Extra Sense II</t>
  </si>
  <si>
    <t>Can sense things in contact with body</t>
  </si>
  <si>
    <t>Extra Sense III</t>
  </si>
  <si>
    <t>General sense of direction and intensity (like smell). Can attack unseen targets at -50</t>
  </si>
  <si>
    <t>Extra Sense IV</t>
  </si>
  <si>
    <t>Direction, intensity and distance, weak on specific details. Can attack unseen targets at -25</t>
  </si>
  <si>
    <t>Extra Sense V</t>
  </si>
  <si>
    <t>Can sense in specific detail, can attack unseen targets normally</t>
  </si>
  <si>
    <t>Eyes: Multifaceted</t>
  </si>
  <si>
    <t>Eyestalk I</t>
  </si>
  <si>
    <t>Can see with a 360 degree arc. You cannot be surprised or flanked.</t>
  </si>
  <si>
    <t>Eyestalk II</t>
  </si>
  <si>
    <t>Eyestalk III</t>
  </si>
  <si>
    <t>Can see with a 360 degree arc. You cannot be surprised or flanked. +3 Perception</t>
  </si>
  <si>
    <t>Eyestalk IV</t>
  </si>
  <si>
    <t>Can see with a 360 degree arc. You cannot be surprised or flanked. +5 Perception</t>
  </si>
  <si>
    <t>Eyestalk V</t>
  </si>
  <si>
    <t>Can see with a 360 degree arc. You cannot be surprised or flanked. +8 Perception</t>
  </si>
  <si>
    <t>Eyestalk VI</t>
  </si>
  <si>
    <t>Can see with a 360 degree arc. You cannot be surprised or flanked. +10 Perception</t>
  </si>
  <si>
    <t>Eyestalk VII</t>
  </si>
  <si>
    <t>Can see with a 360 degree arc. You cannot be surprised or flanked. +13 Perception</t>
  </si>
  <si>
    <t>Eyestalk VIII</t>
  </si>
  <si>
    <t>Can see with a 360 degree arc. You cannot be surprised or flanked. +15 Perception</t>
  </si>
  <si>
    <t>Fast Healer</t>
  </si>
  <si>
    <t>Recovery times are halved</t>
  </si>
  <si>
    <t>Foiler I</t>
  </si>
  <si>
    <t>Any foe attacking you that you are aware of has a +1 modifier to their Fumble range.</t>
  </si>
  <si>
    <t>Foiler II</t>
  </si>
  <si>
    <t>Any foe attacking you that you are aware of has a +2 modifier to their Fumble range.</t>
  </si>
  <si>
    <t>Foiler III</t>
  </si>
  <si>
    <t>Any foe attacking you that you are aware of has a +3 modifier to their Fumble range.</t>
  </si>
  <si>
    <t>Foiler IV</t>
  </si>
  <si>
    <t>Any foe attacking you that you are aware of has a +4 modifier to their Fumble range.</t>
  </si>
  <si>
    <t>Foiler V</t>
  </si>
  <si>
    <t>Any foe attacking you that you are aware of has a +5 modifier to their Fumble range.</t>
  </si>
  <si>
    <t>Frenzy</t>
  </si>
  <si>
    <t>You can enter a frenzied rage. See A&amp;CL section 5.3, pg. 73.</t>
  </si>
  <si>
    <t>Golden Throat I</t>
  </si>
  <si>
    <t>+10 to maneuvers to verbally calm or persuade</t>
  </si>
  <si>
    <t>Golden Throat II</t>
  </si>
  <si>
    <t>+20 to maneuvers to verbally calm or persuade</t>
  </si>
  <si>
    <t>Golden Throat III</t>
  </si>
  <si>
    <t>+30 to maneuvers to verbally calm or persuade</t>
  </si>
  <si>
    <t>Golden Throat IV</t>
  </si>
  <si>
    <t>+40 to maneuvers to verbally calm or persuade</t>
  </si>
  <si>
    <t>Golden Throat V</t>
  </si>
  <si>
    <t>+50 to maneuvers to verbally calm or persuade</t>
  </si>
  <si>
    <t>Graceful Recovery I</t>
  </si>
  <si>
    <t>Spell Failure rolls are reduced by up to 5</t>
  </si>
  <si>
    <t>Graceful Recovery II</t>
  </si>
  <si>
    <t>Spell Failure rolls are reduced by up to 10</t>
  </si>
  <si>
    <t>Graceful Recovery III</t>
  </si>
  <si>
    <t>Spell Failure rolls are reduced by up to 15</t>
  </si>
  <si>
    <t>Graceful Recovery IV</t>
  </si>
  <si>
    <t>Spell Failure rolls are reduced by up to 20</t>
  </si>
  <si>
    <t>Graceful Recovery V</t>
  </si>
  <si>
    <t>Spell Failure rolls are reduced by up to 25</t>
  </si>
  <si>
    <t>Hearing: Cat</t>
  </si>
  <si>
    <t>Can hear high pitched noises better and pin-point sound in the vicinity more effectively</t>
  </si>
  <si>
    <t>Hearing: Dog</t>
  </si>
  <si>
    <t>Can pin-point sound in the vicinity more effectively, and can hear up to 4x further. +10 Perception</t>
  </si>
  <si>
    <t>Hybrid I</t>
  </si>
  <si>
    <t>You gain access to another realm of magic</t>
  </si>
  <si>
    <t>Hybrid II</t>
  </si>
  <si>
    <t>You gain access to all realms of magic</t>
  </si>
  <si>
    <t>Innate Spell List (Mind Speech, lvl 10)</t>
  </si>
  <si>
    <t>Has innate magical abilities with the Mind Speech Mentalism Spell List up to level 10</t>
  </si>
  <si>
    <t>Iron Will I</t>
  </si>
  <si>
    <t>+5 to Resistance Rolls versus mental spells</t>
  </si>
  <si>
    <t>Iron Will II</t>
  </si>
  <si>
    <t>+10 to Resistance Rolls versus mental spells</t>
  </si>
  <si>
    <t>Iron Will III</t>
  </si>
  <si>
    <t>+15 to Resistance Rolls versus mental spells</t>
  </si>
  <si>
    <t>Iron Will IV</t>
  </si>
  <si>
    <t>+20 to Resistance Rolls versus mental spells</t>
  </si>
  <si>
    <t>Iron Will V</t>
  </si>
  <si>
    <t>+25 to Resistance Rolls versus mental spells</t>
  </si>
  <si>
    <t>Light Sleeper</t>
  </si>
  <si>
    <t>+25 Perception to awake from sleep and subsequent rolls to act</t>
  </si>
  <si>
    <t>Look of Eagles I</t>
  </si>
  <si>
    <t>+10 to all Leadership maneuvers, and followers get a +2 to Fear RR</t>
  </si>
  <si>
    <t>Look of Eagles II</t>
  </si>
  <si>
    <t>+20 to all Leadership maneuvers, and followers get a +4 to Fear RR</t>
  </si>
  <si>
    <t>Look of Eagles III</t>
  </si>
  <si>
    <t>+30 to all Leadership maneuvers, and followers get a +6 to Fear RR</t>
  </si>
  <si>
    <t>Look of Eagles IV</t>
  </si>
  <si>
    <t>+40 to all Leadership maneuvers, and followers get a +8 to Fear RR</t>
  </si>
  <si>
    <t>Look of Eagles V</t>
  </si>
  <si>
    <t>+50 to all Leadership maneuvers, and followers get a +10 to Fear RR</t>
  </si>
  <si>
    <t>Magical Resistance I</t>
  </si>
  <si>
    <t>+5 Resistance to chosen realm of magic</t>
  </si>
  <si>
    <t>Magical Resistance II</t>
  </si>
  <si>
    <t>+10 Resistance to chosen realm of magic</t>
  </si>
  <si>
    <t>Magical Resistance III</t>
  </si>
  <si>
    <t>+15 Resistance to chosen realm of magic</t>
  </si>
  <si>
    <t>Magical Resistance IV</t>
  </si>
  <si>
    <t>+20 Resistance to chosen realm of magic</t>
  </si>
  <si>
    <t>Magical Resistance V</t>
  </si>
  <si>
    <t>+25 Resistance to chosen realm of magic</t>
  </si>
  <si>
    <t>Natural Armour I</t>
  </si>
  <si>
    <t>+1 natural AT, with no encumbrance or maneuver penalties, but does not provide a RR.</t>
  </si>
  <si>
    <t>Natural Armour II</t>
  </si>
  <si>
    <t>+2 natural AT, with no encumbrance or maneuver penalties, but does not provide a RR.</t>
  </si>
  <si>
    <t>Natural Armour III</t>
  </si>
  <si>
    <t>+3 natural AT, with no encumbrance or maneuver penalties, but does not provide a RR.</t>
  </si>
  <si>
    <t>Natural Armour IV</t>
  </si>
  <si>
    <t>+4 natural AT, with no encumbrance or maneuver penalties, but does not provide a RR.</t>
  </si>
  <si>
    <t>Natural Armour IX</t>
  </si>
  <si>
    <t>+9 natural AT, with no encumbrance or maneuver penalties, but does not provide a RR.</t>
  </si>
  <si>
    <t>Natural Armour V</t>
  </si>
  <si>
    <t>+5 natural AT, with no encumbrance or maneuver penalties, but does not provide a RR.</t>
  </si>
  <si>
    <t>Natural Armour VI</t>
  </si>
  <si>
    <t>+6 natural AT, with no encumbrance or maneuver penalties, but does not provide a RR.</t>
  </si>
  <si>
    <t>Natural Armour VII</t>
  </si>
  <si>
    <t>+7 natural AT, with no encumbrance or maneuver penalties, but does not provide a RR.</t>
  </si>
  <si>
    <t>Natural Armour VIII</t>
  </si>
  <si>
    <t>+8 natural AT, with no encumbrance or maneuver penalties, but does not provide a RR.</t>
  </si>
  <si>
    <t>Natural Elemental Immunity (cold)</t>
  </si>
  <si>
    <t>Immune to all effects of natural cold and ice, and takes half hits from cold attacks</t>
  </si>
  <si>
    <t>Natural Elemental Immunity (heat)</t>
  </si>
  <si>
    <t>Immune to all effects of natural heat and fire, and takes half hits from heat attacks</t>
  </si>
  <si>
    <t>Natural Elemental Immunity (light)</t>
  </si>
  <si>
    <t>Immune to all effects of natural light and lightning, and takes half hits from light attacks</t>
  </si>
  <si>
    <t>Natural Weaponry</t>
  </si>
  <si>
    <t>Receive a natural attack such as claw or stinger</t>
  </si>
  <si>
    <t>Neutral Odor</t>
  </si>
  <si>
    <t>All attemps to percieve your presence based on smell is at -50</t>
  </si>
  <si>
    <t>Nightvision</t>
  </si>
  <si>
    <t>You can see in dim light, such as nighttime, as well as a human can see in daylight</t>
  </si>
  <si>
    <t>Nose: Uncanny Tracking I</t>
  </si>
  <si>
    <t>+10 Awareness: Tracking (automatically added)</t>
  </si>
  <si>
    <t>Nose: Uncanny Tracking II</t>
  </si>
  <si>
    <t>+20 Awareness: Tracking (automatically added)</t>
  </si>
  <si>
    <t>Nose: Uncanny Tracking III</t>
  </si>
  <si>
    <t>+30 Awareness: Tracking (automatically added)</t>
  </si>
  <si>
    <t>Nose: Uncanny Tracking IV</t>
  </si>
  <si>
    <t>+40 Awareness: Tracking (automatically added)</t>
  </si>
  <si>
    <t>Nose: Uncanny Tracking V</t>
  </si>
  <si>
    <t>+50 Awareness: Tracking (automatically added)</t>
  </si>
  <si>
    <t>Opportunistic Strike</t>
  </si>
  <si>
    <t>If foe fumbles in melee, you can make a 0-AP attack against him (in addition to any other attack)</t>
  </si>
  <si>
    <t>Partial camoflage (chameleon) I</t>
  </si>
  <si>
    <t>Can change skin colour (not texture) to match simple terrain colours, +50 to Stalking.</t>
  </si>
  <si>
    <t>Partial camoflage (chameleon) II</t>
  </si>
  <si>
    <t>Can change skin colour (not texture) to match simple terrain colours, +80 to Stalking.</t>
  </si>
  <si>
    <t>Partial camoflage, forest (chameleon) I</t>
  </si>
  <si>
    <t>Can change skin colour (not texture) to match simple terrain colours in a forest, +50 to Stalking.</t>
  </si>
  <si>
    <t>Partial camoflage, forest (chameleon) II</t>
  </si>
  <si>
    <t>Can change skin colour (not texture) to match simple terrain colours in a forest, +80 to Stalking.</t>
  </si>
  <si>
    <t>Perfect Pitch I (Play Instrument)</t>
  </si>
  <si>
    <t>Can reproduce any pitch with an instrument. +10 Performance Art: Play Instrument</t>
  </si>
  <si>
    <t>Perfect Pitch I (Singing)</t>
  </si>
  <si>
    <t>Can reproduce any pitch with your voice. +10 Performance Art: Singing</t>
  </si>
  <si>
    <t>Perfect Pitch II (Play Instrument)</t>
  </si>
  <si>
    <t>Can reproduce any pitch with an instrument. +20 Performance Art: Play Instrument</t>
  </si>
  <si>
    <t>Perfect Pitch II (Singing)</t>
  </si>
  <si>
    <t>Can reproduce any pitch with your voice. +20 Performance Art: Singing</t>
  </si>
  <si>
    <t>Perfect Pitch III (Play Instrument)</t>
  </si>
  <si>
    <t>Can reproduce any pitch with an instrument. +30 Performance Art: Play Instrument</t>
  </si>
  <si>
    <t>Perfect Pitch III (Singing)</t>
  </si>
  <si>
    <t>Can reproduce any pitch with your voice. +30 Performance Art: Singing</t>
  </si>
  <si>
    <t>Physical Resistance I</t>
  </si>
  <si>
    <t>+5 Physical Resistance</t>
  </si>
  <si>
    <t>Physical Resistance II</t>
  </si>
  <si>
    <t>+10 Physical Resistance</t>
  </si>
  <si>
    <t>Physical Resistance III</t>
  </si>
  <si>
    <t>+15 Physical Resistance</t>
  </si>
  <si>
    <t>Physical Resistance IV</t>
  </si>
  <si>
    <t>+20 Physical Resistance</t>
  </si>
  <si>
    <t>Physical Resistance V</t>
  </si>
  <si>
    <t>+25 Physical Resistance</t>
  </si>
  <si>
    <t>Poison Sack: Inj.</t>
  </si>
  <si>
    <t>Injects circulatory poison on a critical</t>
  </si>
  <si>
    <t>Power Recycling I</t>
  </si>
  <si>
    <t>When you fail a spell, recover half of the Power Points spent</t>
  </si>
  <si>
    <t>Power Recycling II</t>
  </si>
  <si>
    <t>When you fail a spell, recover all of the Power Points spent</t>
  </si>
  <si>
    <t>Pressing the Advantage I</t>
  </si>
  <si>
    <t>Every time you inflict a critical on an opponent in melee, you get a +5 OB Bonus on your next attack</t>
  </si>
  <si>
    <t>Pressing the Advantage II</t>
  </si>
  <si>
    <t>Every time you inflict a critical on an opponent in melee, you get a +10 OB Bonus on your next attack</t>
  </si>
  <si>
    <t>Pressing the Advantage III</t>
  </si>
  <si>
    <t>Every time you inflict a critical on an opponent in melee, you get a +15 OB Bonus on your next attack</t>
  </si>
  <si>
    <t>Pressing the Advantage IV</t>
  </si>
  <si>
    <t>Every time you inflict a critical on an opponent in melee, you get a +20 OB Bonus on your next attack</t>
  </si>
  <si>
    <t>Pressing the Advantage V</t>
  </si>
  <si>
    <t>Every time you inflict a critical on an opponent in melee, you get a +25 OB Bonus on your next attack</t>
  </si>
  <si>
    <t>Prodigy (Acrobatics) I</t>
  </si>
  <si>
    <t>+5 to Acrobatics</t>
  </si>
  <si>
    <t>Prodigy (Acrobatics) II</t>
  </si>
  <si>
    <t>+10 to Acrobatics</t>
  </si>
  <si>
    <t>Prodigy (Acrobatics) III</t>
  </si>
  <si>
    <t>+15 to Acrobatics</t>
  </si>
  <si>
    <t>Prodigy (Acrobatics) IV</t>
  </si>
  <si>
    <t>+20 to Acrobatics</t>
  </si>
  <si>
    <t>Prodigy (Acrobatics) V</t>
  </si>
  <si>
    <t>+25 to Acrobatics</t>
  </si>
  <si>
    <t>Prodigy (Acting) I</t>
  </si>
  <si>
    <t>+5 to Acting</t>
  </si>
  <si>
    <t>Prodigy (Acting) II</t>
  </si>
  <si>
    <t>+10 to Acting</t>
  </si>
  <si>
    <t>Prodigy (Acting) III</t>
  </si>
  <si>
    <t>+15 to Acting</t>
  </si>
  <si>
    <t>Prodigy (Acting) IV</t>
  </si>
  <si>
    <t>+20 to Acting</t>
  </si>
  <si>
    <t>Prodigy (Animal Handling) I</t>
  </si>
  <si>
    <t>+5 to Animal Handling</t>
  </si>
  <si>
    <t>Prodigy (Animal Handling) II</t>
  </si>
  <si>
    <t>+10 to Animal Handling</t>
  </si>
  <si>
    <t>Prodigy (Animal Handling) III</t>
  </si>
  <si>
    <t>+15 to Animal Handling</t>
  </si>
  <si>
    <t>Prodigy (Animal Handling) IV</t>
  </si>
  <si>
    <t>+20 to Animal Handling</t>
  </si>
  <si>
    <t>Prodigy (Animal Riding) I</t>
  </si>
  <si>
    <t>+5 to Animal Riding</t>
  </si>
  <si>
    <t>Prodigy (Animal Riding) II</t>
  </si>
  <si>
    <t>+10 to Animal Riding</t>
  </si>
  <si>
    <t>Prodigy (Animal Riding) III</t>
  </si>
  <si>
    <t>+15 to Animal Riding</t>
  </si>
  <si>
    <t>Prodigy (Animal Riding) IV</t>
  </si>
  <si>
    <t>+20 to Animal Riding</t>
  </si>
  <si>
    <t>Prodigy (Attunement) I</t>
  </si>
  <si>
    <t>+5 to Attunement</t>
  </si>
  <si>
    <t>Prodigy (Attunement) II</t>
  </si>
  <si>
    <t>+10 to Attunement</t>
  </si>
  <si>
    <t>Prodigy (Attunement) III</t>
  </si>
  <si>
    <t>+15 to Attunement</t>
  </si>
  <si>
    <t>Prodigy (Attunement) IV</t>
  </si>
  <si>
    <t>+20 to Attunement</t>
  </si>
  <si>
    <t>Prodigy (Climbing) I</t>
  </si>
  <si>
    <t>+5 to Climbing</t>
  </si>
  <si>
    <t>Prodigy (Climbing) II</t>
  </si>
  <si>
    <t>+10 to Climbing</t>
  </si>
  <si>
    <t>Prodigy (Climbing) III</t>
  </si>
  <si>
    <t>+15 to Climbing</t>
  </si>
  <si>
    <t>Prodigy (Climbing) IV</t>
  </si>
  <si>
    <t>+20 to Climbing</t>
  </si>
  <si>
    <t>Prodigy (Combat Training: Melee) I</t>
  </si>
  <si>
    <t>+5 to Combat Training: Melee</t>
  </si>
  <si>
    <t>Prodigy (Combat Training: Melee) II</t>
  </si>
  <si>
    <t>+10 to Combat Training: Melee</t>
  </si>
  <si>
    <t>Prodigy (Combat Training: Melee) III</t>
  </si>
  <si>
    <t>+15 to Combat Training: Melee</t>
  </si>
  <si>
    <t>Prodigy (Combat Training: Melee) IV</t>
  </si>
  <si>
    <t>+20 to Combat Training: Melee</t>
  </si>
  <si>
    <t>Prodigy (Contortions) I</t>
  </si>
  <si>
    <t>+5 to Contortions</t>
  </si>
  <si>
    <t>Prodigy (Contortions) II</t>
  </si>
  <si>
    <t>+10 to Contortions</t>
  </si>
  <si>
    <t>Prodigy (Contortions) III</t>
  </si>
  <si>
    <t>+15 to Contortions</t>
  </si>
  <si>
    <t>Prodigy (Contortions) IV</t>
  </si>
  <si>
    <t>+20 to Contortions</t>
  </si>
  <si>
    <t>Prodigy (Crafts) I</t>
  </si>
  <si>
    <t>+5 to Crafts</t>
  </si>
  <si>
    <t>Prodigy (Crafts) II</t>
  </si>
  <si>
    <t>+10 to Crafts</t>
  </si>
  <si>
    <t>Prodigy (Crafts) III</t>
  </si>
  <si>
    <t>+15 to Crafts</t>
  </si>
  <si>
    <t>Prodigy (Crafts) IV</t>
  </si>
  <si>
    <t>+20 to Crafts</t>
  </si>
  <si>
    <t>Prodigy (Duping) I</t>
  </si>
  <si>
    <t>+5 to Duping</t>
  </si>
  <si>
    <t>Prodigy (Duping) II</t>
  </si>
  <si>
    <t>+10 to Duping</t>
  </si>
  <si>
    <t>Prodigy (Duping) III</t>
  </si>
  <si>
    <t>+15 to Duping</t>
  </si>
  <si>
    <t>Prodigy (Duping) IV</t>
  </si>
  <si>
    <t>+20 to Duping</t>
  </si>
  <si>
    <t>Prodigy (Flying/Gliding) I</t>
  </si>
  <si>
    <t>+5 to Flying/Gliding</t>
  </si>
  <si>
    <t>Prodigy (Flying/Gliding) II</t>
  </si>
  <si>
    <t>+10 to Flying/Gliding</t>
  </si>
  <si>
    <t>Prodigy (Flying/Gliding) III</t>
  </si>
  <si>
    <t>+15 to Flying/Gliding</t>
  </si>
  <si>
    <t>Prodigy (Flying/Gliding) IV</t>
  </si>
  <si>
    <t>+20 to Flying/Gliding</t>
  </si>
  <si>
    <t>Prodigy (Flying/Gliding) V</t>
  </si>
  <si>
    <t>+25 to Flying/Gliding</t>
  </si>
  <si>
    <t>Prodigy (Intimidation) I</t>
  </si>
  <si>
    <t>+5 to Intimidation</t>
  </si>
  <si>
    <t>Prodigy (Intimidation) II</t>
  </si>
  <si>
    <t>+10 to Intimidation</t>
  </si>
  <si>
    <t>Prodigy (Intimidation) III</t>
  </si>
  <si>
    <t>+15 to Intimidation</t>
  </si>
  <si>
    <t>Prodigy (Intimidation) IV</t>
  </si>
  <si>
    <t>+20 to Intimidation</t>
  </si>
  <si>
    <t>Prodigy (Intimidation) V</t>
  </si>
  <si>
    <t>+25 to Intimidation</t>
  </si>
  <si>
    <t>Prodigy (Leadership) I</t>
  </si>
  <si>
    <t>+5 to Leadership</t>
  </si>
  <si>
    <t>Prodigy (Leadership) II</t>
  </si>
  <si>
    <t>+10 to Leadership</t>
  </si>
  <si>
    <t>Prodigy (Leadership) III</t>
  </si>
  <si>
    <t>+15 to Leadership</t>
  </si>
  <si>
    <t>Prodigy (Leadership) IV</t>
  </si>
  <si>
    <t>+20 to Leadership</t>
  </si>
  <si>
    <t>Prodigy (Mounted Combat) I</t>
  </si>
  <si>
    <t>+5 to Mounted Combat</t>
  </si>
  <si>
    <t>Prodigy (Mounted Combat) II</t>
  </si>
  <si>
    <t>+10 to Mounted Combat</t>
  </si>
  <si>
    <t>Prodigy (Mounted Combat) III</t>
  </si>
  <si>
    <t>+15 to Mounted Combat</t>
  </si>
  <si>
    <t>Prodigy (Mounted Combat) IV</t>
  </si>
  <si>
    <t>+20 to Mounted Combat</t>
  </si>
  <si>
    <t>Prodigy (Navigation: Marine) I</t>
  </si>
  <si>
    <t>+5 to Navigation: Marine</t>
  </si>
  <si>
    <t>Prodigy (Navigation: Marine) II</t>
  </si>
  <si>
    <t>+10 to Navigation: Marine</t>
  </si>
  <si>
    <t>Prodigy (Navigation: Marine) III</t>
  </si>
  <si>
    <t>+15 to Navigation: Marine</t>
  </si>
  <si>
    <t>Prodigy (Navigation: Marine) IV</t>
  </si>
  <si>
    <t>+20 to Navigation: Marine</t>
  </si>
  <si>
    <t>Prodigy (Perception) I</t>
  </si>
  <si>
    <t>+5 to Perception</t>
  </si>
  <si>
    <t>Prodigy (Perception) II</t>
  </si>
  <si>
    <t>+10 to Perception</t>
  </si>
  <si>
    <t>Prodigy (Perception) III</t>
  </si>
  <si>
    <t>+15 to Perception</t>
  </si>
  <si>
    <t>Prodigy (Perception) IV</t>
  </si>
  <si>
    <t>+20 to Perception</t>
  </si>
  <si>
    <t>Prodigy (Pilot: Boats) I</t>
  </si>
  <si>
    <t>+5 to Piloting on marine vehicles</t>
  </si>
  <si>
    <t>Prodigy (Pilot: Boats) II</t>
  </si>
  <si>
    <t>+10 to Piloting on marine vehicles</t>
  </si>
  <si>
    <t>Prodigy (Pilot: Boats) III</t>
  </si>
  <si>
    <t>+15 to Piloting on marine vehicles</t>
  </si>
  <si>
    <t>Prodigy (Pilot: Boats) IV</t>
  </si>
  <si>
    <t>+20 to Piloting on marine vehicles</t>
  </si>
  <si>
    <t>Prodigy (Science: Research) I</t>
  </si>
  <si>
    <t>+5 to Science: Research</t>
  </si>
  <si>
    <t>Prodigy (Science: Research) II</t>
  </si>
  <si>
    <t>+10 to Science: Research</t>
  </si>
  <si>
    <t>Prodigy (Science: Research) III</t>
  </si>
  <si>
    <t>+15 to Science: Research</t>
  </si>
  <si>
    <t>Prodigy (Science: Research) IV</t>
  </si>
  <si>
    <t>+20 to Science: Research</t>
  </si>
  <si>
    <t>Prodigy (Science: Research) V</t>
  </si>
  <si>
    <t>+25 to Science: Research</t>
  </si>
  <si>
    <t>Prodigy (Stalking) I</t>
  </si>
  <si>
    <t>+5 to Stalking</t>
  </si>
  <si>
    <t>Prodigy (Stalking) II</t>
  </si>
  <si>
    <t>+10 to Stalking</t>
  </si>
  <si>
    <t>Prodigy (Stalking) III</t>
  </si>
  <si>
    <t>+15 to Stalking</t>
  </si>
  <si>
    <t>Prodigy (Stalking) IV</t>
  </si>
  <si>
    <t>+20 to Stalking</t>
  </si>
  <si>
    <t>Prodigy (Stalking: natural) I</t>
  </si>
  <si>
    <t>+5 Stalking when in the wild</t>
  </si>
  <si>
    <t>Prodigy (Stalking: natural) II</t>
  </si>
  <si>
    <t>+10 Stalking when in the wild</t>
  </si>
  <si>
    <t>Prodigy (Stalking: natural) III</t>
  </si>
  <si>
    <t>+15 Stalking when in the wild</t>
  </si>
  <si>
    <t>Prodigy (Stalking: natural) IV</t>
  </si>
  <si>
    <t>+20 Stalking when in the wild</t>
  </si>
  <si>
    <t>Prodigy (Survival: Deserts) I</t>
  </si>
  <si>
    <t>+5 to Survival whilst in the desert</t>
  </si>
  <si>
    <t>Prodigy (Survival: Deserts) II</t>
  </si>
  <si>
    <t>+10 to Survival whilst in the desert</t>
  </si>
  <si>
    <t>Prodigy (Survival: Deserts) III</t>
  </si>
  <si>
    <t>+15 to Survival whilst in the desert</t>
  </si>
  <si>
    <t>Prodigy (Survival: Deserts) IV</t>
  </si>
  <si>
    <t>+20 to Survival whilst in the desert</t>
  </si>
  <si>
    <t>Prodigy (Survival: Forest) I</t>
  </si>
  <si>
    <t>+5 to Survival whilst in the forest and wooded areas</t>
  </si>
  <si>
    <t>Prodigy (Survival: Forest) II</t>
  </si>
  <si>
    <t>+10 to Survival whilst in the forest and wooded areas</t>
  </si>
  <si>
    <t>Prodigy (Survival: Forest) III</t>
  </si>
  <si>
    <t>+15 to Survival whilst in the forest and wooded areas</t>
  </si>
  <si>
    <t>Prodigy (Survival: Forest) IV</t>
  </si>
  <si>
    <t>+20 to Survival whilst in the forest and wooded areas</t>
  </si>
  <si>
    <t>Prodigy (Survival: Grasslands) I</t>
  </si>
  <si>
    <t xml:space="preserve">+5 to Survival whilst in the Grasslands </t>
  </si>
  <si>
    <t>Prodigy (Survival: Grasslands) II</t>
  </si>
  <si>
    <t xml:space="preserve">+10 to Survival whilst in the Grasslands </t>
  </si>
  <si>
    <t>Prodigy (Survival: Grasslands) III</t>
  </si>
  <si>
    <t xml:space="preserve">+15 to Survival whilst in the Grasslands </t>
  </si>
  <si>
    <t>Prodigy (Survival: Grasslands) IV</t>
  </si>
  <si>
    <t xml:space="preserve">+20 to Survival whilst in the Grasslands </t>
  </si>
  <si>
    <t>Prodigy (Survival: Hills) I</t>
  </si>
  <si>
    <t xml:space="preserve">+5 to Survival whilst in the Hills </t>
  </si>
  <si>
    <t>Prodigy (Survival: Hills) II</t>
  </si>
  <si>
    <t xml:space="preserve">+10 to Survival whilst in the Hills </t>
  </si>
  <si>
    <t>Prodigy (Survival: Hills) III</t>
  </si>
  <si>
    <t xml:space="preserve">+15 to Survival whilst in the Hills </t>
  </si>
  <si>
    <t>Prodigy (Survival: Hills) IV</t>
  </si>
  <si>
    <t xml:space="preserve">+20 to Survival whilst in the Hills </t>
  </si>
  <si>
    <t>Prodigy (Survival: Ocean) I</t>
  </si>
  <si>
    <t>+5 to Survival whilst in the Ocean</t>
  </si>
  <si>
    <t>Prodigy (Survival: Ocean) II</t>
  </si>
  <si>
    <t>+10 to Survival whilst in the Ocean</t>
  </si>
  <si>
    <t>Prodigy (Survival: Ocean) III</t>
  </si>
  <si>
    <t>+15 to Survival whilst in the Ocean</t>
  </si>
  <si>
    <t>Prodigy (Survival: Ocean) IV</t>
  </si>
  <si>
    <t>+20 to Survival whilst in the Ocean</t>
  </si>
  <si>
    <t>Prodigy (Survival: Sea) I</t>
  </si>
  <si>
    <t>+5 to Survival whilst on the seas of oceans</t>
  </si>
  <si>
    <t>Prodigy (Survival: Sea) II</t>
  </si>
  <si>
    <t>+10 to Survival whilst on the seas of oceans</t>
  </si>
  <si>
    <t>Prodigy (Survival: Sea) III</t>
  </si>
  <si>
    <t>+15 to Survival whilst on the seas of oceans</t>
  </si>
  <si>
    <t>Prodigy (Survival: Sea) IV</t>
  </si>
  <si>
    <t>+20 to Survival whilst on the seas of oceans</t>
  </si>
  <si>
    <t>Prodigy (Swimming) I</t>
  </si>
  <si>
    <t>+5 to Swimming</t>
  </si>
  <si>
    <t>Prodigy (Swimming) II</t>
  </si>
  <si>
    <t>+10 to Swimming</t>
  </si>
  <si>
    <t>Prodigy (Swimming) III</t>
  </si>
  <si>
    <t>+15 to Swimming</t>
  </si>
  <si>
    <t>Prodigy (Swimming) IV</t>
  </si>
  <si>
    <t>+20 to Swimming</t>
  </si>
  <si>
    <t>Prodigy (Swimming) V</t>
  </si>
  <si>
    <t>+25 to Swimming</t>
  </si>
  <si>
    <t>Prodigy (Tracking) II</t>
  </si>
  <si>
    <t xml:space="preserve">+10 to Tracking </t>
  </si>
  <si>
    <t>Prodigy (Tracking) III</t>
  </si>
  <si>
    <t xml:space="preserve">+15 to Tracking </t>
  </si>
  <si>
    <t>Prodigy (Tracking) IV</t>
  </si>
  <si>
    <t xml:space="preserve">+20 to Tracking </t>
  </si>
  <si>
    <t>Prodigy (Tracking: Deserts) I</t>
  </si>
  <si>
    <t>+5 to Tracking whilst in the desert</t>
  </si>
  <si>
    <t>Prodigy (Tracking: Deserts) II</t>
  </si>
  <si>
    <t>+10 to Tracking whilst in the desert</t>
  </si>
  <si>
    <t>Prodigy (Tracking: Deserts) III</t>
  </si>
  <si>
    <t>+15 to Tracking whilst in the desert</t>
  </si>
  <si>
    <t>Prodigy (Tracking: Deserts) IV</t>
  </si>
  <si>
    <t>+20 to Tracking whilst in the desert</t>
  </si>
  <si>
    <t>Prodigy (Trading) I</t>
  </si>
  <si>
    <t>+5 to Trading</t>
  </si>
  <si>
    <t>Prodigy (Trading) II</t>
  </si>
  <si>
    <t>+10 to Trading</t>
  </si>
  <si>
    <t>Prodigy (Trading) III</t>
  </si>
  <si>
    <t>+15 to Trading</t>
  </si>
  <si>
    <t>Prodigy (Trading) IV</t>
  </si>
  <si>
    <t>+20 to Trading</t>
  </si>
  <si>
    <t>Prodigy (Trickery) I</t>
  </si>
  <si>
    <t>+5 to Trickery</t>
  </si>
  <si>
    <t>Prodigy (Trickery) II</t>
  </si>
  <si>
    <t>+10 to Trickery</t>
  </si>
  <si>
    <t>Prodigy (Trickery) III</t>
  </si>
  <si>
    <t>+15 to Trickery</t>
  </si>
  <si>
    <t>Prodigy (Trickery) IV</t>
  </si>
  <si>
    <t>+20 to Trickery</t>
  </si>
  <si>
    <t>Prodigy I</t>
  </si>
  <si>
    <t>+5 to any one skill</t>
  </si>
  <si>
    <t>Prodigy II</t>
  </si>
  <si>
    <t>+10 to any one skill</t>
  </si>
  <si>
    <t>Prodigy III</t>
  </si>
  <si>
    <t>+15 to any one skill</t>
  </si>
  <si>
    <t>Prodigy IV</t>
  </si>
  <si>
    <t>+20 to any one skill</t>
  </si>
  <si>
    <t>Prodigy V</t>
  </si>
  <si>
    <t>+25 to any one skill</t>
  </si>
  <si>
    <t>Proof: Crit. (no stun)</t>
  </si>
  <si>
    <t>Quick-Caster I</t>
  </si>
  <si>
    <r>
      <t xml:space="preserve">The number of AP required to cast a spell from any </t>
    </r>
    <r>
      <rPr>
        <b/>
        <sz val="9"/>
        <color rgb="FF000000"/>
        <rFont val="Calibri"/>
        <family val="2"/>
      </rPr>
      <t>ONE</t>
    </r>
    <r>
      <rPr>
        <sz val="9"/>
        <color rgb="FF000000"/>
        <rFont val="Calibri"/>
        <family val="2"/>
      </rPr>
      <t xml:space="preserve"> list is 2-3 AP</t>
    </r>
  </si>
  <si>
    <t>Quick-Caster II</t>
  </si>
  <si>
    <r>
      <t xml:space="preserve">The number of AP required to cast a spell from any </t>
    </r>
    <r>
      <rPr>
        <b/>
        <sz val="9"/>
        <color rgb="FF000000"/>
        <rFont val="Calibri"/>
        <family val="2"/>
      </rPr>
      <t>ONE</t>
    </r>
    <r>
      <rPr>
        <sz val="9"/>
        <color rgb="FF000000"/>
        <rFont val="Calibri"/>
        <family val="2"/>
      </rPr>
      <t xml:space="preserve"> list is 2 AP</t>
    </r>
  </si>
  <si>
    <t>Quickdraw/Quickload</t>
  </si>
  <si>
    <t>Drawing or loading for a specific Combat Training skill is treated as Instantaneous (0 AP)</t>
  </si>
  <si>
    <t>Resistance to Elements (cold water) I</t>
  </si>
  <si>
    <t>+5 DB, RR and Endurance against cold water OR the critical is reduced by 1 severity.</t>
  </si>
  <si>
    <t>Resistance to Elements (cold water) II</t>
  </si>
  <si>
    <t>+10 DB, RR and Endurance against cold water OR the critical is reduced by 1 severity.</t>
  </si>
  <si>
    <t>Resistance to Elements (cold water) III</t>
  </si>
  <si>
    <t>+15 DB, RR and Endurance against cold water OR the critical is reduced by 2 severities.</t>
  </si>
  <si>
    <t>Resistance to Elements (cold water) IV</t>
  </si>
  <si>
    <t>+20 DB, RR and Endurance against cold water OR the critical is reduced by 2 severities.</t>
  </si>
  <si>
    <t>Resistance to Elements (cold) I</t>
  </si>
  <si>
    <r>
      <t xml:space="preserve">+5 DB, RR and Endurance against Cold/Ice </t>
    </r>
    <r>
      <rPr>
        <b/>
        <sz val="9"/>
        <color rgb="FF000000"/>
        <rFont val="Calibri"/>
        <family val="2"/>
      </rPr>
      <t xml:space="preserve">OR </t>
    </r>
    <r>
      <rPr>
        <sz val="9"/>
        <color rgb="FF000000"/>
        <rFont val="Calibri"/>
        <family val="2"/>
      </rPr>
      <t>the critical is reduced by 1 severity.</t>
    </r>
  </si>
  <si>
    <t>Resistance to Elements (cold) II</t>
  </si>
  <si>
    <r>
      <t xml:space="preserve">+10 DB, RR and Endurance against Cold/Ice </t>
    </r>
    <r>
      <rPr>
        <b/>
        <sz val="9"/>
        <color rgb="FF000000"/>
        <rFont val="Calibri"/>
        <family val="2"/>
      </rPr>
      <t xml:space="preserve">OR </t>
    </r>
    <r>
      <rPr>
        <sz val="9"/>
        <color rgb="FF000000"/>
        <rFont val="Calibri"/>
        <family val="2"/>
      </rPr>
      <t>the critical is reduced by 1 severity.</t>
    </r>
  </si>
  <si>
    <t>Resistance to Elements (cold) III</t>
  </si>
  <si>
    <r>
      <t xml:space="preserve">+15 DB, RR and Endurance against Cold/Ice </t>
    </r>
    <r>
      <rPr>
        <b/>
        <sz val="9"/>
        <color rgb="FF000000"/>
        <rFont val="Calibri"/>
        <family val="2"/>
      </rPr>
      <t xml:space="preserve">OR </t>
    </r>
    <r>
      <rPr>
        <sz val="9"/>
        <color rgb="FF000000"/>
        <rFont val="Calibri"/>
        <family val="2"/>
      </rPr>
      <t>the critical is reduced by 2 severities.</t>
    </r>
  </si>
  <si>
    <t>Resistance to Elements (cold) IV</t>
  </si>
  <si>
    <r>
      <t xml:space="preserve">+20 DB, RR and Endurance against Cold/Ice </t>
    </r>
    <r>
      <rPr>
        <b/>
        <sz val="9"/>
        <color rgb="FF000000"/>
        <rFont val="Calibri"/>
        <family val="2"/>
      </rPr>
      <t xml:space="preserve">OR </t>
    </r>
    <r>
      <rPr>
        <sz val="9"/>
        <color rgb="FF000000"/>
        <rFont val="Calibri"/>
        <family val="2"/>
      </rPr>
      <t>the critical is reduced by 2 severities.</t>
    </r>
  </si>
  <si>
    <t>Resistance to Elements (cold) V</t>
  </si>
  <si>
    <r>
      <t xml:space="preserve">+25 DB, RR and Endurance against Cold/Ice </t>
    </r>
    <r>
      <rPr>
        <b/>
        <sz val="9"/>
        <color rgb="FF000000"/>
        <rFont val="Calibri"/>
        <family val="2"/>
      </rPr>
      <t xml:space="preserve">OR </t>
    </r>
    <r>
      <rPr>
        <sz val="9"/>
        <color rgb="FF000000"/>
        <rFont val="Calibri"/>
        <family val="2"/>
      </rPr>
      <t>the critical is reduced by 3 severities.</t>
    </r>
  </si>
  <si>
    <t>Resistance to Elements (cold) VI</t>
  </si>
  <si>
    <r>
      <t xml:space="preserve">+30 DB, RR and Endurance against Cold/Ice </t>
    </r>
    <r>
      <rPr>
        <b/>
        <sz val="9"/>
        <color rgb="FF000000"/>
        <rFont val="Calibri"/>
        <family val="2"/>
      </rPr>
      <t xml:space="preserve">OR </t>
    </r>
    <r>
      <rPr>
        <sz val="9"/>
        <color rgb="FF000000"/>
        <rFont val="Calibri"/>
        <family val="2"/>
      </rPr>
      <t>the critical is reduced by 3 severities.</t>
    </r>
  </si>
  <si>
    <t>Resistance to Elements (heat) I</t>
  </si>
  <si>
    <r>
      <t xml:space="preserve">+5 DB, RR and Endurance against Heat/Fire </t>
    </r>
    <r>
      <rPr>
        <b/>
        <sz val="9"/>
        <color rgb="FF000000"/>
        <rFont val="Calibri"/>
        <family val="2"/>
      </rPr>
      <t>OR</t>
    </r>
    <r>
      <rPr>
        <sz val="9"/>
        <color rgb="FF000000"/>
        <rFont val="Calibri"/>
        <family val="2"/>
      </rPr>
      <t xml:space="preserve"> the critical is reduced by 1 severity.</t>
    </r>
  </si>
  <si>
    <t>Resistance to Elements (heat) II</t>
  </si>
  <si>
    <r>
      <t xml:space="preserve">+10 DB, RR and Endurance against Heat/Fire </t>
    </r>
    <r>
      <rPr>
        <b/>
        <sz val="9"/>
        <color rgb="FF000000"/>
        <rFont val="Calibri"/>
        <family val="2"/>
      </rPr>
      <t>OR</t>
    </r>
    <r>
      <rPr>
        <sz val="9"/>
        <color rgb="FF000000"/>
        <rFont val="Calibri"/>
        <family val="2"/>
      </rPr>
      <t xml:space="preserve"> the critical is reduced by 1 severity.</t>
    </r>
  </si>
  <si>
    <t>Resistance to Elements (heat) III</t>
  </si>
  <si>
    <r>
      <t xml:space="preserve">+15 DB, RR and Endurance against Heat/Fire </t>
    </r>
    <r>
      <rPr>
        <b/>
        <sz val="9"/>
        <color rgb="FF000000"/>
        <rFont val="Calibri"/>
        <family val="2"/>
      </rPr>
      <t>OR</t>
    </r>
    <r>
      <rPr>
        <sz val="9"/>
        <color rgb="FF000000"/>
        <rFont val="Calibri"/>
        <family val="2"/>
      </rPr>
      <t xml:space="preserve"> the critical is reduced by 2 severities.</t>
    </r>
  </si>
  <si>
    <t>Resistance to Elements (heat) IV</t>
  </si>
  <si>
    <r>
      <t xml:space="preserve">+20 DB, RR and Endurance against Heat/Fire </t>
    </r>
    <r>
      <rPr>
        <b/>
        <sz val="9"/>
        <color rgb="FF000000"/>
        <rFont val="Calibri"/>
        <family val="2"/>
      </rPr>
      <t>OR</t>
    </r>
    <r>
      <rPr>
        <sz val="9"/>
        <color rgb="FF000000"/>
        <rFont val="Calibri"/>
        <family val="2"/>
      </rPr>
      <t xml:space="preserve"> the critical is reduced by 2 severities.</t>
    </r>
  </si>
  <si>
    <t>Resistance to Elements (light) I</t>
  </si>
  <si>
    <r>
      <t xml:space="preserve">+5 DB, RR and Endurance against Light/Electricity </t>
    </r>
    <r>
      <rPr>
        <b/>
        <sz val="9"/>
        <color rgb="FF000000"/>
        <rFont val="Calibri"/>
        <family val="2"/>
      </rPr>
      <t>OR</t>
    </r>
    <r>
      <rPr>
        <sz val="9"/>
        <color rgb="FF000000"/>
        <rFont val="Calibri"/>
        <family val="2"/>
      </rPr>
      <t xml:space="preserve"> the critical is reduced by 1 severity.</t>
    </r>
  </si>
  <si>
    <t>Resistance to Elements (light) II</t>
  </si>
  <si>
    <r>
      <t xml:space="preserve">+10 DB, RR and Endurance against Light/Electricity </t>
    </r>
    <r>
      <rPr>
        <b/>
        <sz val="9"/>
        <color rgb="FF000000"/>
        <rFont val="Calibri"/>
        <family val="2"/>
      </rPr>
      <t>OR</t>
    </r>
    <r>
      <rPr>
        <sz val="9"/>
        <color rgb="FF000000"/>
        <rFont val="Calibri"/>
        <family val="2"/>
      </rPr>
      <t xml:space="preserve"> the critical is reduced by 1 severity.</t>
    </r>
  </si>
  <si>
    <t>Resistance to Elements (light) III</t>
  </si>
  <si>
    <r>
      <t xml:space="preserve">+15 DB, RR and Endurance against Light/Electricity </t>
    </r>
    <r>
      <rPr>
        <b/>
        <sz val="9"/>
        <color rgb="FF000000"/>
        <rFont val="Calibri"/>
        <family val="2"/>
      </rPr>
      <t>OR</t>
    </r>
    <r>
      <rPr>
        <sz val="9"/>
        <color rgb="FF000000"/>
        <rFont val="Calibri"/>
        <family val="2"/>
      </rPr>
      <t xml:space="preserve"> the critical is reduced by 2 severities.</t>
    </r>
  </si>
  <si>
    <t>Resistance to Elements (light) IV</t>
  </si>
  <si>
    <r>
      <t xml:space="preserve">+20 DB, RR and Endurance against Light/Electricity </t>
    </r>
    <r>
      <rPr>
        <b/>
        <sz val="9"/>
        <color rgb="FF000000"/>
        <rFont val="Calibri"/>
        <family val="2"/>
      </rPr>
      <t>OR</t>
    </r>
    <r>
      <rPr>
        <sz val="9"/>
        <color rgb="FF000000"/>
        <rFont val="Calibri"/>
        <family val="2"/>
      </rPr>
      <t xml:space="preserve"> the critical is reduced by 2 severities.</t>
    </r>
  </si>
  <si>
    <t>Riposte</t>
  </si>
  <si>
    <t>After a successful parry (using all OB) you may make a 0-AP attack with an OB of 50 - (foes attack roll)</t>
  </si>
  <si>
    <t>Scope Skills I</t>
  </si>
  <si>
    <t>All spells from one spell list will have 2x radius or # of targets</t>
  </si>
  <si>
    <t>Scope Skills II</t>
  </si>
  <si>
    <t>All spells from one spell list will have 3x radius or # of targets</t>
  </si>
  <si>
    <t>Scope Skills III</t>
  </si>
  <si>
    <t>All spells from one spell list will have 4x radius or # of targets</t>
  </si>
  <si>
    <t>Sense Weakness</t>
  </si>
  <si>
    <t>With a successful perception roll, and 1 round of observation, you may re-roll a critical against foe.</t>
  </si>
  <si>
    <t>Sight: Eagle</t>
  </si>
  <si>
    <t>Good peripheral vision, and can see a hare two miles away. +20 Awareness: Perception</t>
  </si>
  <si>
    <t>Sight: Gecko</t>
  </si>
  <si>
    <t>See colour at night, better depth vision and see more detail up close. +10 to Awareness: Perception</t>
  </si>
  <si>
    <t>Slow Bleeder I</t>
  </si>
  <si>
    <t>Reduce bleeding effect by 1 Hit/round for each wound suffered</t>
  </si>
  <si>
    <t>Slow Bleeder II</t>
  </si>
  <si>
    <t>Reduce bleeding effect by 2 Hit/round for each wound suffered</t>
  </si>
  <si>
    <t>Slow Bleeder III</t>
  </si>
  <si>
    <t>Reduce bleeding effect by 3 Hit/round for each wound suffered</t>
  </si>
  <si>
    <t>Smell: Dog</t>
  </si>
  <si>
    <t>300 times more sensitive to humans. +30 to Awareness: Perception involving sense of smell</t>
  </si>
  <si>
    <t>Smell: Rat</t>
  </si>
  <si>
    <t>50 times more sensitive to humans. +10 to Awareness: Perception involving sense of smell</t>
  </si>
  <si>
    <t>Smell: Sensitive</t>
  </si>
  <si>
    <t>Spatial Skills I</t>
  </si>
  <si>
    <t>All spells from one spell list will have 1.5x range</t>
  </si>
  <si>
    <t>Spatial Skills II</t>
  </si>
  <si>
    <t>All spells from one spell list will have 2x range</t>
  </si>
  <si>
    <t>Spatial Skills III</t>
  </si>
  <si>
    <t>All spells from one spell list will have 2.5x range</t>
  </si>
  <si>
    <t>Subconscious Discipline I</t>
  </si>
  <si>
    <t>All concentration spells from one spell list will continue for half the amount of rounds spent concentration</t>
  </si>
  <si>
    <t>Subconscious Discipline II</t>
  </si>
  <si>
    <t>All concentration spells from one spell list will continue for the amount of rounds spent concentration</t>
  </si>
  <si>
    <t>Subconscious Preparation</t>
  </si>
  <si>
    <t>You count as having prepared 1 round longer than you actually have</t>
  </si>
  <si>
    <t>Swooping</t>
  </si>
  <si>
    <t>Dive attack, counts as a charge</t>
  </si>
  <si>
    <t>Temporal Skills I</t>
  </si>
  <si>
    <t>All spells from one spell list will have 1.5x duration</t>
  </si>
  <si>
    <t>Temporal Skills II</t>
  </si>
  <si>
    <t>All spells from one spell list will have 2x duration</t>
  </si>
  <si>
    <t>Temporal Skills III</t>
  </si>
  <si>
    <t>All spells from one spell list will have 2.5x duration</t>
  </si>
  <si>
    <t>Temporal Skills IV</t>
  </si>
  <si>
    <t>All spells from one spell list will have 3x duration</t>
  </si>
  <si>
    <t>Tetrachromatic Vision</t>
  </si>
  <si>
    <r>
      <t xml:space="preserve">Can see ultraviolet. </t>
    </r>
    <r>
      <rPr>
        <b/>
        <sz val="9"/>
        <color rgb="FF000000"/>
        <rFont val="Calibri"/>
        <family val="2"/>
      </rPr>
      <t>Invisibility</t>
    </r>
    <r>
      <rPr>
        <sz val="9"/>
        <color rgb="FF000000"/>
        <rFont val="Calibri"/>
        <family val="2"/>
      </rPr>
      <t xml:space="preserve"> and </t>
    </r>
    <r>
      <rPr>
        <b/>
        <sz val="9"/>
        <color rgb="FF000000"/>
        <rFont val="Calibri"/>
        <family val="2"/>
      </rPr>
      <t>Unseen</t>
    </r>
    <r>
      <rPr>
        <sz val="9"/>
        <color rgb="FF000000"/>
        <rFont val="Calibri"/>
        <family val="2"/>
      </rPr>
      <t xml:space="preserve"> spells reflect in this colour, and can be seen</t>
    </r>
  </si>
  <si>
    <t>Third Eyelid</t>
  </si>
  <si>
    <t>Unaffected by dust, sand, or water in eyes</t>
  </si>
  <si>
    <t>Touch: Sensitive Antennae/Vibrissae</t>
  </si>
  <si>
    <t>Tough I</t>
  </si>
  <si>
    <t>+5 Base Hit Points</t>
  </si>
  <si>
    <t>Tough II</t>
  </si>
  <si>
    <t>+10 Base Hit Points</t>
  </si>
  <si>
    <t>Tough III</t>
  </si>
  <si>
    <t>+15 Base Hit Points</t>
  </si>
  <si>
    <t>Tough IV</t>
  </si>
  <si>
    <t>+20 Base Hit Points</t>
  </si>
  <si>
    <t>Tough V</t>
  </si>
  <si>
    <t>+25 Base Hit Points</t>
  </si>
  <si>
    <t>Vestigial Wings</t>
  </si>
  <si>
    <t>Useless in most cases, but may provide some gliding abilities</t>
  </si>
  <si>
    <t>Vigorous I</t>
  </si>
  <si>
    <t>+10 modifier to all Endurance</t>
  </si>
  <si>
    <t>Vigorous II</t>
  </si>
  <si>
    <t>+20 modifier to all Endurance</t>
  </si>
  <si>
    <t>Vigorous III</t>
  </si>
  <si>
    <t>+30 modifier to all Endurance</t>
  </si>
  <si>
    <t>Vigorous IV</t>
  </si>
  <si>
    <t>+40 modifier to all Endurance</t>
  </si>
  <si>
    <t>Vigorous V</t>
  </si>
  <si>
    <t>+50 modifier to all Endurance</t>
  </si>
  <si>
    <t>Vigorous: Cold I</t>
  </si>
  <si>
    <t>+10 modifier to all Endurance rolls whist in the cold</t>
  </si>
  <si>
    <t>Vigorous: Cold II</t>
  </si>
  <si>
    <t>+20 modifier to all Endurance rolls whist in the cold</t>
  </si>
  <si>
    <t>Vigorous: Cold III</t>
  </si>
  <si>
    <t>+30 modifier to all Endurance rolls whist in the cold</t>
  </si>
  <si>
    <t>Vigorous: Cold IV</t>
  </si>
  <si>
    <t>+40 modifier to all Endurance rolls whist in the cold</t>
  </si>
  <si>
    <t>Vigorous: Cold V</t>
  </si>
  <si>
    <t>+50 modifier to all Endurance rolls whist in the cold</t>
  </si>
  <si>
    <t>Vigorous: Horse Riding I</t>
  </si>
  <si>
    <t>+10 modifier to all Endurance rolls whist riding horses, wagons or chariots</t>
  </si>
  <si>
    <t>Vigorous: Horse Riding II</t>
  </si>
  <si>
    <t>+20 modifier to all Endurance rolls whist riding horses, wagons or chariots</t>
  </si>
  <si>
    <t>Vigorous: Horse Riding III</t>
  </si>
  <si>
    <t>+30 modifier to all Endurance rolls whist riding horses, wagons or chariots</t>
  </si>
  <si>
    <t>Vigorous: Horse Riding IV</t>
  </si>
  <si>
    <t>+40 modifier to all Endurance rolls whist riding horses, wagons or chariots</t>
  </si>
  <si>
    <t>Vigorous: Horse Riding V</t>
  </si>
  <si>
    <t>+50 modifier to all Endurance rolls whist riding horses, wagons or chariots</t>
  </si>
  <si>
    <t>Visions I</t>
  </si>
  <si>
    <t>You can receive visions based on objects touched with bare skin, once a day</t>
  </si>
  <si>
    <t>Visions II</t>
  </si>
  <si>
    <t>You can receive visions based on objects touched with bare skin, twice a day</t>
  </si>
  <si>
    <t>Visions III</t>
  </si>
  <si>
    <t>You can receive visions based on objects touched with bare skin, thrice a day</t>
  </si>
  <si>
    <t>Wing Buff.</t>
  </si>
  <si>
    <t>Wings, Diaphanous</t>
  </si>
  <si>
    <t>Wings, feathered</t>
  </si>
  <si>
    <t>Muscular wings, and set with feathers. Wings may fold on back or side. Provide Flight</t>
  </si>
  <si>
    <t>Animalistic</t>
  </si>
  <si>
    <t>Being is a beast, living largely in the moment, lacking language and much, if any, capacity for abstract thinking</t>
  </si>
  <si>
    <t>Can't Speak</t>
  </si>
  <si>
    <t>Dense</t>
  </si>
  <si>
    <t>-25 to Endurance whilst swimming</t>
  </si>
  <si>
    <t>Distinct Odor</t>
  </si>
  <si>
    <t>+50 to others Perception and Tracking to efforts based on smell</t>
  </si>
  <si>
    <t>Disturbing Voice I</t>
  </si>
  <si>
    <t>-20 to any maneuver to verbally calm or persuade others</t>
  </si>
  <si>
    <t>Disturbing Voice II</t>
  </si>
  <si>
    <t>-40 to any maneuver to verbally calm or persuade others</t>
  </si>
  <si>
    <t>Disturbing Voice III</t>
  </si>
  <si>
    <t>-60 to any maneuver to verbally calm or persuade others</t>
  </si>
  <si>
    <t>Elemental Vulnerability (cold)</t>
  </si>
  <si>
    <t>Vulnerable to all effects of cold and ice, both magical and natural. Take double hits</t>
  </si>
  <si>
    <t>Elemental Vulnerability (heat)</t>
  </si>
  <si>
    <t>Vulnerable to all effects of heat and fire, both magical and natural. Take double hits</t>
  </si>
  <si>
    <t>Elemental Vulnerability (light)</t>
  </si>
  <si>
    <t>Vulnerable to all effects of light and lightning, both magical and natural. Take double hits</t>
  </si>
  <si>
    <t>Fear of Daylight</t>
  </si>
  <si>
    <t>You are scared of daylight, but no negative effects of being in sunlight other than fear itself</t>
  </si>
  <si>
    <t>Feeble I</t>
  </si>
  <si>
    <t>-10 modifier to all Endurance</t>
  </si>
  <si>
    <t>Feeble II</t>
  </si>
  <si>
    <t>-20 modifier to all Endurance</t>
  </si>
  <si>
    <t>Feeble III</t>
  </si>
  <si>
    <t>-30 modifier to all Endurance</t>
  </si>
  <si>
    <t>Feeble IV</t>
  </si>
  <si>
    <t>-40 modifier to all Endurance</t>
  </si>
  <si>
    <t>Feeble V</t>
  </si>
  <si>
    <t>-50 modifier to all Endurance</t>
  </si>
  <si>
    <t>Feeble: Cold I</t>
  </si>
  <si>
    <t>-10 modifier to all Endurance whilst in the Cold</t>
  </si>
  <si>
    <t>Feeble: Cold II</t>
  </si>
  <si>
    <t>-20 modifier to all Endurance whilst in the Cold</t>
  </si>
  <si>
    <t>Feeble: Cold III</t>
  </si>
  <si>
    <t>-30 modifier to all Endurance whilst in the Cold</t>
  </si>
  <si>
    <t>Feeble: Cold IV</t>
  </si>
  <si>
    <t>-40 modifier to all Endurance whilst in the Cold</t>
  </si>
  <si>
    <t>Feeble: Cold V</t>
  </si>
  <si>
    <t>-50 modifier to all Endurance whilst in the Cold</t>
  </si>
  <si>
    <t>Feeble: Heat I</t>
  </si>
  <si>
    <t>-10 modifier to all Endurance whilst in the heat</t>
  </si>
  <si>
    <t>Feeble: Heat II</t>
  </si>
  <si>
    <t>-20 modifier to all Endurance whilst in the heat</t>
  </si>
  <si>
    <t>Feeble: Heat III</t>
  </si>
  <si>
    <t>-30 modifier to all Endurance whilst in the heat</t>
  </si>
  <si>
    <t>Feeble: Heat IV</t>
  </si>
  <si>
    <t>-40 modifier to all Endurance whilst in the heat</t>
  </si>
  <si>
    <t>Feeble: Heat V</t>
  </si>
  <si>
    <t>-50 modifier to all Endurance whilst in the heat</t>
  </si>
  <si>
    <t>Fragile I</t>
  </si>
  <si>
    <t>-5 Base Hit Points</t>
  </si>
  <si>
    <t>Fragile II</t>
  </si>
  <si>
    <t>-10 Base Hit Points</t>
  </si>
  <si>
    <t>Fragile III</t>
  </si>
  <si>
    <t>-15 Base Hit Points</t>
  </si>
  <si>
    <t>Fragile IV</t>
  </si>
  <si>
    <t>-20 Base Hit Points</t>
  </si>
  <si>
    <t>Fragile V</t>
  </si>
  <si>
    <t>-25 Base Hit Points</t>
  </si>
  <si>
    <t>Heavy Sleeper</t>
  </si>
  <si>
    <t>-25 Penalty to Perception rolls to awaken</t>
  </si>
  <si>
    <t>Inept (Climbing) I</t>
  </si>
  <si>
    <t>-5 to Climbing</t>
  </si>
  <si>
    <t>Inept (Climbing) II</t>
  </si>
  <si>
    <t>-10 to Climbing</t>
  </si>
  <si>
    <t>Inept (Climbing) III</t>
  </si>
  <si>
    <t>-15 to Climbing</t>
  </si>
  <si>
    <t>Inept (Climbing) IV</t>
  </si>
  <si>
    <t>-20 to Climbing</t>
  </si>
  <si>
    <t>Inept (Climbing) V</t>
  </si>
  <si>
    <t>-25 to Climbing</t>
  </si>
  <si>
    <t>Inept (Influence) I</t>
  </si>
  <si>
    <t>-5 to Influence</t>
  </si>
  <si>
    <t>Inept (Influence) II</t>
  </si>
  <si>
    <t>-10 to Influence</t>
  </si>
  <si>
    <t>Inept (Influence) III</t>
  </si>
  <si>
    <t>-15 to Influence</t>
  </si>
  <si>
    <t>Inept (Influence) IV</t>
  </si>
  <si>
    <t>-20 to Influence</t>
  </si>
  <si>
    <t>Inept (Influence) V</t>
  </si>
  <si>
    <t>-25 to Influence</t>
  </si>
  <si>
    <t>Inept (Social Awareness) I</t>
  </si>
  <si>
    <t>-5 to Social Awareness</t>
  </si>
  <si>
    <t>Inept (Social Awareness) II</t>
  </si>
  <si>
    <t>-10 to Social Awareness</t>
  </si>
  <si>
    <t>Inept (Social Awareness) III</t>
  </si>
  <si>
    <t>-15 to Social Awareness</t>
  </si>
  <si>
    <t>Inept (Social Awareness) IV</t>
  </si>
  <si>
    <t>-20 to Social Awareness</t>
  </si>
  <si>
    <t>Inept (Social Awareness) V</t>
  </si>
  <si>
    <t>-25 to Social Awareness</t>
  </si>
  <si>
    <t>Inept I</t>
  </si>
  <si>
    <t>-5 to any one skill</t>
  </si>
  <si>
    <t>Inept II</t>
  </si>
  <si>
    <t>-10 to any one skill</t>
  </si>
  <si>
    <t>Inept III</t>
  </si>
  <si>
    <t>-15 to any one skill</t>
  </si>
  <si>
    <t>Inept IV</t>
  </si>
  <si>
    <t>-20 to any one skill</t>
  </si>
  <si>
    <t>Inept V</t>
  </si>
  <si>
    <t>-25 to any one skill</t>
  </si>
  <si>
    <t>Inglorious Failure I</t>
  </si>
  <si>
    <t>When suffering a spell failure, your Spell Failure roll is increased by +5</t>
  </si>
  <si>
    <t>Inglorious Failure II</t>
  </si>
  <si>
    <t>When suffering a spell failure, your Spell Failure roll is increased by +10</t>
  </si>
  <si>
    <t>Inglorious Failure III</t>
  </si>
  <si>
    <t>When suffering a spell failure, your Spell Failure roll is increased by +15</t>
  </si>
  <si>
    <t>Inglorious Failure IV</t>
  </si>
  <si>
    <t>When suffering a spell failure, your Spell Failure roll is increased by +20</t>
  </si>
  <si>
    <t>Inglorious Failure V</t>
  </si>
  <si>
    <t>When suffering a spell failure, your Spell Failure roll is increased by +25</t>
  </si>
  <si>
    <t>Item, No Item</t>
  </si>
  <si>
    <t>Lesser Attack I</t>
  </si>
  <si>
    <t>One attack is regarded as -1 Size</t>
  </si>
  <si>
    <t>Lesser Attack II</t>
  </si>
  <si>
    <t>One attack is regarded as -2 Size</t>
  </si>
  <si>
    <t>Lesser Attack III</t>
  </si>
  <si>
    <t>One attack is regarded as -3 Size</t>
  </si>
  <si>
    <t>Light Boned I</t>
  </si>
  <si>
    <t>Damage inflicted on you is increased as if you are 1 size smaller</t>
  </si>
  <si>
    <t>Light Boned II</t>
  </si>
  <si>
    <t>Damage inflicted on you is increased as if you are 2 sizes smaller</t>
  </si>
  <si>
    <t>Light Boned III</t>
  </si>
  <si>
    <t>Damage inflicted on you is increased as if you are 3 sizes smaller</t>
  </si>
  <si>
    <t>Light-sensitive I</t>
  </si>
  <si>
    <t>You cannot take direct sunlight, and you are at -25 on any maneuver while in bright light</t>
  </si>
  <si>
    <t>Light-sensitive II</t>
  </si>
  <si>
    <t>You cannot take direct sunlight, and you are at -50 on any maneuver while in bright light</t>
  </si>
  <si>
    <t>Light-sensitive III</t>
  </si>
  <si>
    <t>You cannot take direct sunlight, and you are at -75 on any maneuver while in bright light</t>
  </si>
  <si>
    <t>Low Intelligence</t>
  </si>
  <si>
    <t>You can think, and so act, quickly given simple parameters, although higher thought processes are beyond you</t>
  </si>
  <si>
    <t>Magical Vulnerability I</t>
  </si>
  <si>
    <t>-5 Resistance to chosen realm of magic</t>
  </si>
  <si>
    <t>Magical Vulnerability II</t>
  </si>
  <si>
    <t>-10 Resistance to chosen realm of magic</t>
  </si>
  <si>
    <t>Magical Vulnerability III</t>
  </si>
  <si>
    <t>-15 Resistance to chosen realm of magic</t>
  </si>
  <si>
    <t>Magical Vulnerability IV</t>
  </si>
  <si>
    <t>-20 Resistance to chosen realm of magic</t>
  </si>
  <si>
    <t>Magical Vulnerability V</t>
  </si>
  <si>
    <t>-25 Resistance to chosen realm of magic</t>
  </si>
  <si>
    <t>Math Illiterate</t>
  </si>
  <si>
    <t>Cannot add or subtract without your fingers, cannot multiply at all, and cannot count higher than 20</t>
  </si>
  <si>
    <t>Missing Sense (feel/touch)</t>
  </si>
  <si>
    <t>You are completely missing your sense of touch</t>
  </si>
  <si>
    <t>Missing Sense (hearing)</t>
  </si>
  <si>
    <t>You are completely missing your sense of hearing</t>
  </si>
  <si>
    <t>Missing Sense (sight)</t>
  </si>
  <si>
    <t>You are completely missing your sense of sight</t>
  </si>
  <si>
    <t>Missing Sense (smell)</t>
  </si>
  <si>
    <t>You are completely missing your sense of smell</t>
  </si>
  <si>
    <t>Missing Sense (taste)</t>
  </si>
  <si>
    <t>You are completely missing your sense of taste</t>
  </si>
  <si>
    <t>Mumbler I</t>
  </si>
  <si>
    <t>-5 Spellcasting Rolls</t>
  </si>
  <si>
    <t>Mumbler II</t>
  </si>
  <si>
    <t>-10 Spellcasting Rolls</t>
  </si>
  <si>
    <t>Mumbler III</t>
  </si>
  <si>
    <t>-15 Spellcasting Rolls</t>
  </si>
  <si>
    <t>Mumbler IV</t>
  </si>
  <si>
    <t>-20 Spellcasting Rolls</t>
  </si>
  <si>
    <t>Mumbler V</t>
  </si>
  <si>
    <t>-25 Spellcasting Rolls</t>
  </si>
  <si>
    <t>Natural Elemental Vulnerability (cold)</t>
  </si>
  <si>
    <t>Vulnerable to all effects of natural cold and ice, and takes double hits from cold attacks</t>
  </si>
  <si>
    <t>Natural Elemental Vulnerability (heat)</t>
  </si>
  <si>
    <t>Vulnerable to all effects of natural heat and fire, and takes double hits from heat attacks</t>
  </si>
  <si>
    <t>Natural Elemental Vulnerability (light)</t>
  </si>
  <si>
    <t>Vulnerable to all effects of natural light and lightning, and takes double hits from light attacks</t>
  </si>
  <si>
    <t>Physical Vulnerability I</t>
  </si>
  <si>
    <t>-5 Physical Resistance</t>
  </si>
  <si>
    <t>Physical Vulnerability II</t>
  </si>
  <si>
    <t>-10 Physical Resistance</t>
  </si>
  <si>
    <t>Physical Vulnerability III</t>
  </si>
  <si>
    <t>-15 Physical Resistance</t>
  </si>
  <si>
    <t>Physical Vulnerability IV</t>
  </si>
  <si>
    <t>-20 Physical Resistance</t>
  </si>
  <si>
    <t>Physical Vulnerability V</t>
  </si>
  <si>
    <t>-25 Physical Resistance</t>
  </si>
  <si>
    <t>Poor Hearing I</t>
  </si>
  <si>
    <t>-5 Perception involving hearing</t>
  </si>
  <si>
    <t>Poor Hearing II</t>
  </si>
  <si>
    <t>-10 Perception involving hearing</t>
  </si>
  <si>
    <t>Poor Hearing III</t>
  </si>
  <si>
    <t>-15 Perception involving hearing</t>
  </si>
  <si>
    <t>Poor Hearing IV</t>
  </si>
  <si>
    <t>-20 Perception involving hearing</t>
  </si>
  <si>
    <t>Poor Hearing V</t>
  </si>
  <si>
    <t>-25 Perception involving hearing</t>
  </si>
  <si>
    <t>Poor Smell I</t>
  </si>
  <si>
    <t>-5 Perception involving smell</t>
  </si>
  <si>
    <t>Poor Smell II</t>
  </si>
  <si>
    <t>-10 Perception involving smell</t>
  </si>
  <si>
    <t>Poor Smell III</t>
  </si>
  <si>
    <t>-15 Perception involving smell</t>
  </si>
  <si>
    <t>Poor Smell IV</t>
  </si>
  <si>
    <t>-20 Perception involving smell</t>
  </si>
  <si>
    <t>Poor Smell V</t>
  </si>
  <si>
    <t>-25 Perception involving smell</t>
  </si>
  <si>
    <t>Poor Taste I</t>
  </si>
  <si>
    <t>-5 Perception involving taste</t>
  </si>
  <si>
    <t>Poor Taste II</t>
  </si>
  <si>
    <t>-10 Perception involving taste</t>
  </si>
  <si>
    <t>Poor Taste III</t>
  </si>
  <si>
    <t>-15 Perception involving taste</t>
  </si>
  <si>
    <t>Poor Taste IV</t>
  </si>
  <si>
    <t>-20 Perception involving taste</t>
  </si>
  <si>
    <t>Poor Taste V</t>
  </si>
  <si>
    <t>-25 Perception involving taste</t>
  </si>
  <si>
    <t>Poor Touch I</t>
  </si>
  <si>
    <t>-5 Perception involving touch</t>
  </si>
  <si>
    <t>Poor Touch II</t>
  </si>
  <si>
    <t>-10 Perception involving touch</t>
  </si>
  <si>
    <t>Poor Touch III</t>
  </si>
  <si>
    <t>-15 Perception involving touch</t>
  </si>
  <si>
    <t>Poor Touch IV</t>
  </si>
  <si>
    <t>-20 Perception involving touch</t>
  </si>
  <si>
    <t>Poor Touch V</t>
  </si>
  <si>
    <t>-25 Perception involving touch</t>
  </si>
  <si>
    <t>Poor Vision I</t>
  </si>
  <si>
    <t>-5 Perception involving vision</t>
  </si>
  <si>
    <t>Poor Vision II</t>
  </si>
  <si>
    <t>-10 Perception involving vision</t>
  </si>
  <si>
    <t>Poor Vision III</t>
  </si>
  <si>
    <t>-15 Perception involving vision</t>
  </si>
  <si>
    <t>Poor Vision IV</t>
  </si>
  <si>
    <t>-20 Perception involving vision</t>
  </si>
  <si>
    <t>Poor Vision V</t>
  </si>
  <si>
    <t>-25 Perception involving vision</t>
  </si>
  <si>
    <t>Restless Sleeper I</t>
  </si>
  <si>
    <t>You get benefits from 5 hours sleep as others do with 4 hours of sleep</t>
  </si>
  <si>
    <t>Restless Sleeper II</t>
  </si>
  <si>
    <t>You get benefits from 6 hours sleep as others do with 4 hours of sleep</t>
  </si>
  <si>
    <t>Restricted Diet (carnivore)</t>
  </si>
  <si>
    <t>You are only capable of eating meat</t>
  </si>
  <si>
    <t>Restricted Diet (herbivore)</t>
  </si>
  <si>
    <t>You are only capable of eating plants</t>
  </si>
  <si>
    <t>Revulsion</t>
  </si>
  <si>
    <t>When you can see someone bleeding, you must pass a Fear/Terror RR equal to the amount of bleeding visible</t>
  </si>
  <si>
    <t>Slow Healer</t>
  </si>
  <si>
    <t>Recovery times are double</t>
  </si>
  <si>
    <t>Uncoordinated I</t>
  </si>
  <si>
    <t>Penalties to actions made while moving are treated as if you were moving 1 pace faster</t>
  </si>
  <si>
    <t>Uncoordinated II</t>
  </si>
  <si>
    <t>Penalties to actions made while moving are treated as if you were moving 2 pace faster</t>
  </si>
  <si>
    <t>Weak Natural Attack I</t>
  </si>
  <si>
    <t>One natural attack is treated as 1 size smaller</t>
  </si>
  <si>
    <t>Weak Natural Attack II</t>
  </si>
  <si>
    <t>One natural attack is treated as 2 sizes smaller</t>
  </si>
  <si>
    <t>Weak Natural Attack III</t>
  </si>
  <si>
    <t>One natural attack is treated as 3 sizes smaller</t>
  </si>
  <si>
    <t>Weakness to Elements (cold) I</t>
  </si>
  <si>
    <t>-5 DB, RR and Endurance against Cold/Ice OR the critical is increased by 1 severity.</t>
  </si>
  <si>
    <t>Weakness to Elements (cold) II</t>
  </si>
  <si>
    <t>-10 DB, RR and Endurance against Cold/Ice OR the critical is increased by 1 severity.</t>
  </si>
  <si>
    <t>Weakness to Elements (cold) III</t>
  </si>
  <si>
    <t>-15 DB, RR and Endurance against Cold/Ice OR the critical is increased by 2 severities.</t>
  </si>
  <si>
    <t>Weakness to Elements (cold) IV</t>
  </si>
  <si>
    <t>-20 DB, RR and Endurance against Cold/Ice OR the critical is increased by 2 severities.</t>
  </si>
  <si>
    <t>Weakness to Elements (heat) I</t>
  </si>
  <si>
    <t>-5 DB, RR and Endurance against Heat/Fire OR the critical is increased by 1 severity.</t>
  </si>
  <si>
    <t>Weakness to Elements (heat) II</t>
  </si>
  <si>
    <t>-10 DB, RR and Endurance against Heat/Fire OR the critical is increased by 1 severity.</t>
  </si>
  <si>
    <t>Weakness to Elements (heat) III</t>
  </si>
  <si>
    <t>-15 DB, RR and Endurance against Heat/Fire OR the critical is increased by 2 severities.</t>
  </si>
  <si>
    <t>Weakness to Elements (heat) IV</t>
  </si>
  <si>
    <t>-20 DB, RR and Endurance against Heat/Fire OR the critical is increased by 2 severities.</t>
  </si>
  <si>
    <t>Weakness to Elements (light) I</t>
  </si>
  <si>
    <t>-5 DB, RR and Endurance against Light/Electricity OR the critical is increased by 1 severity.</t>
  </si>
  <si>
    <t>Weakness to Elements (light) II</t>
  </si>
  <si>
    <t>-10 DB, RR and Endurance against Light/Electricity OR the critical is increased by 1 severity.</t>
  </si>
  <si>
    <t>Weakness to Elements (light) III</t>
  </si>
  <si>
    <t>-15 DB, RR and Endurance against Light/Electricity OR the critical is increased by 2 severities.</t>
  </si>
  <si>
    <t>Weakness to Elements (light) IV</t>
  </si>
  <si>
    <t>-20 DB, RR and Endurance against Light/Electricity OR the critical is increased by 2 severities.</t>
  </si>
  <si>
    <t>Skills</t>
  </si>
  <si>
    <t>External Link for NPC</t>
  </si>
  <si>
    <t>External Link for Creature</t>
  </si>
  <si>
    <t>Creature/NPC</t>
  </si>
  <si>
    <t>External Link for NPC/Creature List</t>
  </si>
  <si>
    <t>OE</t>
  </si>
  <si>
    <t>A</t>
  </si>
  <si>
    <t>B</t>
  </si>
  <si>
    <t>C</t>
  </si>
  <si>
    <t>D</t>
  </si>
  <si>
    <t>E</t>
  </si>
  <si>
    <t>F</t>
  </si>
  <si>
    <t>G</t>
  </si>
  <si>
    <t>H</t>
  </si>
  <si>
    <t>Infant</t>
  </si>
  <si>
    <t>Random Level OE Roll (0-300)</t>
  </si>
  <si>
    <t>Level Modification</t>
  </si>
  <si>
    <t>New Level</t>
  </si>
  <si>
    <t>Pot.</t>
  </si>
  <si>
    <t>Tem.</t>
  </si>
  <si>
    <t>Primary Stat 1</t>
  </si>
  <si>
    <t>Primary Stat 2</t>
  </si>
  <si>
    <t>Defensive</t>
  </si>
  <si>
    <t>Discipline</t>
  </si>
  <si>
    <t>Semi Spell User</t>
  </si>
  <si>
    <t>Spell User</t>
  </si>
  <si>
    <t>Stealth</t>
  </si>
  <si>
    <t>Hybrid Spell User</t>
  </si>
  <si>
    <t>Realm</t>
  </si>
  <si>
    <t>Generator Data</t>
  </si>
  <si>
    <t>Level</t>
  </si>
  <si>
    <t>Primary Statistics</t>
  </si>
  <si>
    <t>Tmp.</t>
  </si>
  <si>
    <t>Bon.</t>
  </si>
  <si>
    <t>M/F</t>
  </si>
  <si>
    <t>Total</t>
  </si>
  <si>
    <t>Level 0-50</t>
  </si>
  <si>
    <t>Height / Length / Weight</t>
  </si>
  <si>
    <t>Sex</t>
  </si>
  <si>
    <t>Random Roll</t>
  </si>
  <si>
    <t>Male / Female</t>
  </si>
  <si>
    <t>Height Modified (gender)</t>
  </si>
  <si>
    <t>Random Height Roll</t>
  </si>
  <si>
    <t>Final Height (inches)</t>
  </si>
  <si>
    <t>Build Roll</t>
  </si>
  <si>
    <t>Build Modifier (gender)</t>
  </si>
  <si>
    <t>Build Total</t>
  </si>
  <si>
    <t>Weight Modifier</t>
  </si>
  <si>
    <t>Height Difference</t>
  </si>
  <si>
    <t>Height/Weight Modifier (race)</t>
  </si>
  <si>
    <t>Average Weight Modifier</t>
  </si>
  <si>
    <t>Average Weight for Height</t>
  </si>
  <si>
    <t>Final Weight</t>
  </si>
  <si>
    <t>Weight (Stone)</t>
  </si>
  <si>
    <t>Weight (lbs)</t>
  </si>
  <si>
    <t>Height Percentage</t>
  </si>
  <si>
    <t>Weight Percentage</t>
  </si>
  <si>
    <t>Median Percentage</t>
  </si>
  <si>
    <t>Final Length</t>
  </si>
  <si>
    <t>Final Height (cm)</t>
  </si>
  <si>
    <t>Final Height (feet)</t>
  </si>
  <si>
    <t>Final Height (feet &amp; inches)</t>
  </si>
  <si>
    <t>Base Height</t>
  </si>
  <si>
    <t>Actual Height</t>
  </si>
  <si>
    <t>Difference</t>
  </si>
  <si>
    <t>BMR Stride Modifier</t>
  </si>
  <si>
    <t>Movement Type</t>
  </si>
  <si>
    <t>Movement Bonus</t>
  </si>
  <si>
    <t>Movement Skill</t>
  </si>
  <si>
    <t>NPC</t>
  </si>
  <si>
    <t>Category Statistic</t>
  </si>
  <si>
    <t>Skill Statistic</t>
  </si>
  <si>
    <t>Culture Ranks</t>
  </si>
  <si>
    <t>Level Ranks</t>
  </si>
  <si>
    <t>Ranks</t>
  </si>
  <si>
    <t>Bonus</t>
  </si>
  <si>
    <t>Stat.</t>
  </si>
  <si>
    <t>Prof.</t>
  </si>
  <si>
    <t>Ranged Penalties</t>
  </si>
  <si>
    <t>Maneuver Penalty</t>
  </si>
  <si>
    <t>Encumbrance (Pack)</t>
  </si>
  <si>
    <t>Encumbrance (No Pack)</t>
  </si>
  <si>
    <t>Perception Penalties</t>
  </si>
  <si>
    <t>Other</t>
  </si>
  <si>
    <t>Animal Category</t>
  </si>
  <si>
    <t>- -</t>
  </si>
  <si>
    <t>Animal Handling Sub-category</t>
  </si>
  <si>
    <t>Animal Riding Sub-category</t>
  </si>
  <si>
    <t>Animal Training Sub-category</t>
  </si>
  <si>
    <t>Animal Healing Sub-category</t>
  </si>
  <si>
    <t>Awareness Category</t>
  </si>
  <si>
    <t>Perception</t>
  </si>
  <si>
    <t>Sight</t>
  </si>
  <si>
    <t>Hearing</t>
  </si>
  <si>
    <t>Smell</t>
  </si>
  <si>
    <t>Taste</t>
  </si>
  <si>
    <t>Touch</t>
  </si>
  <si>
    <t>Tracking</t>
  </si>
  <si>
    <t>Battle Expertise Category</t>
  </si>
  <si>
    <t>Body Discipline Category</t>
  </si>
  <si>
    <t>Brawn Category</t>
  </si>
  <si>
    <t>Substance Tolerance Sub-category</t>
  </si>
  <si>
    <t>Combat Expertise Category</t>
  </si>
  <si>
    <t>Combat Training Category</t>
  </si>
  <si>
    <t>Melee Weapons Sub-category</t>
  </si>
  <si>
    <t>Shield Sub-category</t>
  </si>
  <si>
    <t>Shield Skills</t>
  </si>
  <si>
    <t>Ranged Weapons Sub-category</t>
  </si>
  <si>
    <t>Unarmed Sub-category</t>
  </si>
  <si>
    <t>Unarmed Skills</t>
  </si>
  <si>
    <t>Heavy Weapons Sub-category</t>
  </si>
  <si>
    <t>Heavy Weapons Skills</t>
  </si>
  <si>
    <t>Composition &amp; Performance Art Skills</t>
  </si>
  <si>
    <t>Composition Category</t>
  </si>
  <si>
    <t>Crafting &amp; Vocation Skills</t>
  </si>
  <si>
    <t>Crafting Category</t>
  </si>
  <si>
    <t>Delving Category</t>
  </si>
  <si>
    <t>Attunement</t>
  </si>
  <si>
    <t>Runes</t>
  </si>
  <si>
    <t>Engineering Category</t>
  </si>
  <si>
    <t>Engineering Sub-category</t>
  </si>
  <si>
    <t>Mechanical Engineering Sub-category</t>
  </si>
  <si>
    <t>Criminal Engineering Sub-category</t>
  </si>
  <si>
    <t>Medical Engineering Sub-category</t>
  </si>
  <si>
    <t>Weapon Design Sub-category</t>
  </si>
  <si>
    <t>Environmental Category</t>
  </si>
  <si>
    <t>Environmental Sub-category</t>
  </si>
  <si>
    <t>Marine Piloting Sub-category</t>
  </si>
  <si>
    <t>Driving Sub-category</t>
  </si>
  <si>
    <t>Survival Sub-category</t>
  </si>
  <si>
    <t>Gunnery Expertise Category</t>
  </si>
  <si>
    <t>Gymnastic Category</t>
  </si>
  <si>
    <t>Lore Category</t>
  </si>
  <si>
    <t>Lore Sub-category</t>
  </si>
  <si>
    <t>Appraisal Sub-category</t>
  </si>
  <si>
    <t>Languages Sub-category</t>
  </si>
  <si>
    <t>Languages, Spoken Sub-category</t>
  </si>
  <si>
    <t>Languages, Written Sub-category</t>
  </si>
  <si>
    <t>Law Sub-category</t>
  </si>
  <si>
    <t>Materials Lore Sub-category</t>
  </si>
  <si>
    <t>Racial Lore Sub-category</t>
  </si>
  <si>
    <t>Region Sub-category</t>
  </si>
  <si>
    <t>Tactics Sub-category</t>
  </si>
  <si>
    <t>Medical Category</t>
  </si>
  <si>
    <t>Medical Science Category</t>
  </si>
  <si>
    <t>Mental Discipline Category</t>
  </si>
  <si>
    <t>Movement Category</t>
  </si>
  <si>
    <t>Performance Art Category</t>
  </si>
  <si>
    <t>Performance Art Sub-category</t>
  </si>
  <si>
    <t>Play Instrument Sub-category</t>
  </si>
  <si>
    <t>Grace Sub-category</t>
  </si>
  <si>
    <t>Spell Trickery Sub-category</t>
  </si>
  <si>
    <t>Power Manipulation Category</t>
  </si>
  <si>
    <t>Power Manipulation Sub-category</t>
  </si>
  <si>
    <t>Directed Spell Sub-category</t>
  </si>
  <si>
    <t>Magical Powers Category</t>
  </si>
  <si>
    <t>Base Lists Sub-category</t>
  </si>
  <si>
    <t>Open Lists Sub-category</t>
  </si>
  <si>
    <t>Closed Lists Sub-category</t>
  </si>
  <si>
    <t>Restricted Lists Sub-category</t>
  </si>
  <si>
    <t>Magic Ritual Sub-category</t>
  </si>
  <si>
    <t>Science Category</t>
  </si>
  <si>
    <t>Science Sub-Category</t>
  </si>
  <si>
    <t>Mathematics Sub-category</t>
  </si>
  <si>
    <t>Military Organization Sub-category</t>
  </si>
  <si>
    <t>Social Category</t>
  </si>
  <si>
    <t>Social Sub-category</t>
  </si>
  <si>
    <t>Influence Sub-category</t>
  </si>
  <si>
    <t>Subterfuge Category</t>
  </si>
  <si>
    <t>Ambush Sub-category</t>
  </si>
  <si>
    <t>Subterfuge Sub-category</t>
  </si>
  <si>
    <t>Technology Category</t>
  </si>
  <si>
    <t>Technology Sub-category</t>
  </si>
  <si>
    <t>Armour Repair Sub-category</t>
  </si>
  <si>
    <t>Criminal Technology Sub-category</t>
  </si>
  <si>
    <t>Mechanical Technology Sub-Category</t>
  </si>
  <si>
    <t>Weapon Design Sub-Category</t>
  </si>
  <si>
    <t>Vocation Category</t>
  </si>
  <si>
    <t>Administration Sub-category</t>
  </si>
  <si>
    <t>Service Sub-category</t>
  </si>
  <si>
    <t>Trade Sub-category</t>
  </si>
  <si>
    <t>Maneuvering in Armour</t>
  </si>
  <si>
    <t>Mounted Combat</t>
  </si>
  <si>
    <t>Protect</t>
  </si>
  <si>
    <t>Restricted Quarters</t>
  </si>
  <si>
    <t>Subduing</t>
  </si>
  <si>
    <t>Adrenal Defense</t>
  </si>
  <si>
    <t>Adrenal Focus</t>
  </si>
  <si>
    <t>Adrenal Speed</t>
  </si>
  <si>
    <t>Adrenal Strength</t>
  </si>
  <si>
    <t>Quick-draw</t>
  </si>
  <si>
    <t>Body Development</t>
  </si>
  <si>
    <t>Fortitude</t>
  </si>
  <si>
    <t>Weight-training</t>
  </si>
  <si>
    <t>Blind Fighting</t>
  </si>
  <si>
    <t>Disarm</t>
  </si>
  <si>
    <t>Footwork</t>
  </si>
  <si>
    <t>Multiple Attacks</t>
  </si>
  <si>
    <t>Reverse Strike</t>
  </si>
  <si>
    <t>Blade</t>
  </si>
  <si>
    <t>Greater Blade</t>
  </si>
  <si>
    <t>Chain</t>
  </si>
  <si>
    <t>Greater Chain</t>
  </si>
  <si>
    <t>Hafted</t>
  </si>
  <si>
    <t>Greater Hafted</t>
  </si>
  <si>
    <t>Pole-arm</t>
  </si>
  <si>
    <t>Shield Bash</t>
  </si>
  <si>
    <t>Net</t>
  </si>
  <si>
    <t>Rock</t>
  </si>
  <si>
    <t>Whip</t>
  </si>
  <si>
    <t>Shield</t>
  </si>
  <si>
    <t>Bow</t>
  </si>
  <si>
    <t>Crossbow</t>
  </si>
  <si>
    <t>Sling</t>
  </si>
  <si>
    <t>Thrown</t>
  </si>
  <si>
    <t>Blowpipe</t>
  </si>
  <si>
    <t>Bola</t>
  </si>
  <si>
    <t>Boomerang</t>
  </si>
  <si>
    <t>Firearm</t>
  </si>
  <si>
    <t>Greater Firearm</t>
  </si>
  <si>
    <t>Strikes</t>
  </si>
  <si>
    <t>Sweeps &amp; Throws</t>
  </si>
  <si>
    <t>Wrestling</t>
  </si>
  <si>
    <t>Illusion Crafting</t>
  </si>
  <si>
    <t>Journalism</t>
  </si>
  <si>
    <t>Musical Composition</t>
  </si>
  <si>
    <t>Poetic Improvisation</t>
  </si>
  <si>
    <t>Reporting</t>
  </si>
  <si>
    <t>Writing</t>
  </si>
  <si>
    <t>Barbering</t>
  </si>
  <si>
    <t>Building Wright</t>
  </si>
  <si>
    <t>Candle Maker</t>
  </si>
  <si>
    <t>Carpentry</t>
  </si>
  <si>
    <t>Cart Wright</t>
  </si>
  <si>
    <t>Ceramics</t>
  </si>
  <si>
    <t>Cobbler</t>
  </si>
  <si>
    <t>Cooper</t>
  </si>
  <si>
    <t>Culinary</t>
  </si>
  <si>
    <t>Drafting</t>
  </si>
  <si>
    <t>Drawing/Painting</t>
  </si>
  <si>
    <t>Embroidery</t>
  </si>
  <si>
    <t>Etcher</t>
  </si>
  <si>
    <t>Fabric Craft</t>
  </si>
  <si>
    <t>Falsification</t>
  </si>
  <si>
    <t>Farrier</t>
  </si>
  <si>
    <t>Fletching</t>
  </si>
  <si>
    <t>Forgery</t>
  </si>
  <si>
    <t>Foundry</t>
  </si>
  <si>
    <t>Furrier</t>
  </si>
  <si>
    <t>Glass-working</t>
  </si>
  <si>
    <t>Gold Smith</t>
  </si>
  <si>
    <t>Leather Craft</t>
  </si>
  <si>
    <t>Metal Craft</t>
  </si>
  <si>
    <t>Miller</t>
  </si>
  <si>
    <t>Net Making</t>
  </si>
  <si>
    <t>Paper Making</t>
  </si>
  <si>
    <t>Potter</t>
  </si>
  <si>
    <t>Quilting</t>
  </si>
  <si>
    <t>Roofer</t>
  </si>
  <si>
    <t>Saddler</t>
  </si>
  <si>
    <t>Sail Making</t>
  </si>
  <si>
    <t>Ship Wright</t>
  </si>
  <si>
    <t>Silver Smith</t>
  </si>
  <si>
    <t>Spinner</t>
  </si>
  <si>
    <t>Stone Craft</t>
  </si>
  <si>
    <t>Tanner</t>
  </si>
  <si>
    <t>Taxidermist</t>
  </si>
  <si>
    <t>Tin Smith</t>
  </si>
  <si>
    <t>Tooler</t>
  </si>
  <si>
    <t>Upholstery</t>
  </si>
  <si>
    <t>Wainwright</t>
  </si>
  <si>
    <t>Weapon Smith</t>
  </si>
  <si>
    <t>Wheel Wright</t>
  </si>
  <si>
    <t>Wicker Work</t>
  </si>
  <si>
    <t>Wood Craft</t>
  </si>
  <si>
    <t>Basic Engineering</t>
  </si>
  <si>
    <t>Civil Engineering</t>
  </si>
  <si>
    <t>Crude Weapons Design</t>
  </si>
  <si>
    <t>Gimmickry</t>
  </si>
  <si>
    <t>Industrial Chemical Engineering</t>
  </si>
  <si>
    <t>Medical Chemical Engineering</t>
  </si>
  <si>
    <t>Sanitation Engineering</t>
  </si>
  <si>
    <t>Siege Engineering</t>
  </si>
  <si>
    <t>Aircraft Engineering</t>
  </si>
  <si>
    <t>Combustion Engine Engineering</t>
  </si>
  <si>
    <t>General Mechanics Engineering</t>
  </si>
  <si>
    <t>Land Vehicle Engineering</t>
  </si>
  <si>
    <t>Counterfeiting Technology Engineering</t>
  </si>
  <si>
    <t>Forgery Technology Engineering</t>
  </si>
  <si>
    <t>Surgical Equipment Engineering</t>
  </si>
  <si>
    <t>Explosive Engineering</t>
  </si>
  <si>
    <t>Mounted Projectile Engineering</t>
  </si>
  <si>
    <t>Projectile Weapon Engineering</t>
  </si>
  <si>
    <t>Navigation</t>
  </si>
  <si>
    <t>Barge</t>
  </si>
  <si>
    <t>Rowing Boat</t>
  </si>
  <si>
    <t>Sailing Boat</t>
  </si>
  <si>
    <t>Submarine</t>
  </si>
  <si>
    <t>Horse-drawn Carriage</t>
  </si>
  <si>
    <t>Locomotive</t>
  </si>
  <si>
    <t>Stagecoach</t>
  </si>
  <si>
    <t>Alpine</t>
  </si>
  <si>
    <t>Ocean</t>
  </si>
  <si>
    <t>Underground</t>
  </si>
  <si>
    <t>Ice Caps &amp; Polar Deserts</t>
  </si>
  <si>
    <t>Tundra</t>
  </si>
  <si>
    <t>Boreal Forests</t>
  </si>
  <si>
    <t>Desert &amp; Xeric Shrublands</t>
  </si>
  <si>
    <t>Prairies &amp; Steppes</t>
  </si>
  <si>
    <t>Temperate Forests</t>
  </si>
  <si>
    <t>Hot Deserts</t>
  </si>
  <si>
    <t>Savannas &amp; Grasslands</t>
  </si>
  <si>
    <t>Tropical Forests</t>
  </si>
  <si>
    <t>Urban</t>
  </si>
  <si>
    <t>Gunslinging</t>
  </si>
  <si>
    <t>Moving Target</t>
  </si>
  <si>
    <t>Sniping</t>
  </si>
  <si>
    <t>Targeting</t>
  </si>
  <si>
    <t>Acrobatics</t>
  </si>
  <si>
    <t>Contortions</t>
  </si>
  <si>
    <t>Art History</t>
  </si>
  <si>
    <t>Circle Lore</t>
  </si>
  <si>
    <t>Creature Lore</t>
  </si>
  <si>
    <t>Flora Lore</t>
  </si>
  <si>
    <t>Heraldry Lore</t>
  </si>
  <si>
    <t>Historic Lore</t>
  </si>
  <si>
    <t>Lock Lore</t>
  </si>
  <si>
    <t>Philosophy Lore</t>
  </si>
  <si>
    <t>Poisons Lore</t>
  </si>
  <si>
    <t>Magic Lore</t>
  </si>
  <si>
    <t>Religion Lore</t>
  </si>
  <si>
    <t>Religious History</t>
  </si>
  <si>
    <t>Trading Lore</t>
  </si>
  <si>
    <t>Vehicles Lore</t>
  </si>
  <si>
    <t>Visual Arts</t>
  </si>
  <si>
    <t>Appraisal</t>
  </si>
  <si>
    <t>Evaluation, Armour</t>
  </si>
  <si>
    <t>Evaluation, Weapon</t>
  </si>
  <si>
    <t>Lip Reading</t>
  </si>
  <si>
    <t>Signalling</t>
  </si>
  <si>
    <t>Business Law</t>
  </si>
  <si>
    <t>Civil Law</t>
  </si>
  <si>
    <t>Criminal Law</t>
  </si>
  <si>
    <t>Bone/Horn</t>
  </si>
  <si>
    <t>Fabrics</t>
  </si>
  <si>
    <t>Leather</t>
  </si>
  <si>
    <t>Metal</t>
  </si>
  <si>
    <t>Stone</t>
  </si>
  <si>
    <t>Wood</t>
  </si>
  <si>
    <t>Alien</t>
  </si>
  <si>
    <t>Human</t>
  </si>
  <si>
    <t>Sasquatch</t>
  </si>
  <si>
    <t>Vampire</t>
  </si>
  <si>
    <t>Werewolf</t>
  </si>
  <si>
    <t>Witch</t>
  </si>
  <si>
    <t>Region 1</t>
  </si>
  <si>
    <t>Region 2</t>
  </si>
  <si>
    <t>Region 3</t>
  </si>
  <si>
    <t>Battlefield</t>
  </si>
  <si>
    <t>Guerrilla</t>
  </si>
  <si>
    <t>Sabotage</t>
  </si>
  <si>
    <t>Siege</t>
  </si>
  <si>
    <t>Small Unit</t>
  </si>
  <si>
    <t>Strategic</t>
  </si>
  <si>
    <t>Herbalism</t>
  </si>
  <si>
    <t>First Aid</t>
  </si>
  <si>
    <t>Second Aid</t>
  </si>
  <si>
    <t>Medical Practice</t>
  </si>
  <si>
    <t>Poison Mastery</t>
  </si>
  <si>
    <t>Control Lycanthropy</t>
  </si>
  <si>
    <t>Meditation</t>
  </si>
  <si>
    <t>Mental Focus</t>
  </si>
  <si>
    <t>Mnemonics</t>
  </si>
  <si>
    <t>Climbing</t>
  </si>
  <si>
    <t>Acting</t>
  </si>
  <si>
    <t>Public Speaking</t>
  </si>
  <si>
    <t>Ventriloquism</t>
  </si>
  <si>
    <t>Singing</t>
  </si>
  <si>
    <t>Canon</t>
  </si>
  <si>
    <t>Mimickry</t>
  </si>
  <si>
    <t>Mimery</t>
  </si>
  <si>
    <t>Tale Telling</t>
  </si>
  <si>
    <t>Dancing</t>
  </si>
  <si>
    <t>Stage Magic</t>
  </si>
  <si>
    <t>String Instrument</t>
  </si>
  <si>
    <t>Percussion Instrument</t>
  </si>
  <si>
    <t>Wind Instrument</t>
  </si>
  <si>
    <t>Transcendence</t>
  </si>
  <si>
    <t>Channeling</t>
  </si>
  <si>
    <t>Power Development</t>
  </si>
  <si>
    <t>Power Projection</t>
  </si>
  <si>
    <t>Elemental Attacks</t>
  </si>
  <si>
    <t>Illusionary Attacks</t>
  </si>
  <si>
    <t>Hurling</t>
  </si>
  <si>
    <t>Alteration</t>
  </si>
  <si>
    <t>Creation</t>
  </si>
  <si>
    <t>Destruction</t>
  </si>
  <si>
    <t>Elemental</t>
  </si>
  <si>
    <t>Healing</t>
  </si>
  <si>
    <t>Informational</t>
  </si>
  <si>
    <t>Transportation</t>
  </si>
  <si>
    <t>Aerodynamics</t>
  </si>
  <si>
    <t>Agriculture</t>
  </si>
  <si>
    <t>Anthropology</t>
  </si>
  <si>
    <t>Archaeology</t>
  </si>
  <si>
    <t>Architecture</t>
  </si>
  <si>
    <t>Astronomy</t>
  </si>
  <si>
    <t>Atmospherics</t>
  </si>
  <si>
    <t>Audiovisuals</t>
  </si>
  <si>
    <t>Biochemistry</t>
  </si>
  <si>
    <t>Biology</t>
  </si>
  <si>
    <t>Botany</t>
  </si>
  <si>
    <t>Caving</t>
  </si>
  <si>
    <t>Chemistry</t>
  </si>
  <si>
    <t>Cosmetology</t>
  </si>
  <si>
    <t>Criminal Investigation</t>
  </si>
  <si>
    <t>Criminal Psychology</t>
  </si>
  <si>
    <t>Cryptology</t>
  </si>
  <si>
    <t>Dowsing</t>
  </si>
  <si>
    <t>Drug Trafficking</t>
  </si>
  <si>
    <t>Ecology</t>
  </si>
  <si>
    <t>Evolution Theory</t>
  </si>
  <si>
    <t>Fashion</t>
  </si>
  <si>
    <t>Finance</t>
  </si>
  <si>
    <t>Gambling</t>
  </si>
  <si>
    <t>Genetics</t>
  </si>
  <si>
    <t>Horticulture</t>
  </si>
  <si>
    <t>Interior Design</t>
  </si>
  <si>
    <t>Law Enforcement</t>
  </si>
  <si>
    <t>Mapping</t>
  </si>
  <si>
    <t>Metallurgy</t>
  </si>
  <si>
    <t>Mining</t>
  </si>
  <si>
    <t>Oceanography</t>
  </si>
  <si>
    <t>Organised Crime</t>
  </si>
  <si>
    <t>Photography</t>
  </si>
  <si>
    <t>Physics</t>
  </si>
  <si>
    <t>Planetology</t>
  </si>
  <si>
    <t>Politcal Science</t>
  </si>
  <si>
    <t>Propaganda</t>
  </si>
  <si>
    <t>Research</t>
  </si>
  <si>
    <t>Rope Mastery</t>
  </si>
  <si>
    <t>Sociology</t>
  </si>
  <si>
    <t>Star Gazing</t>
  </si>
  <si>
    <t>Tax Evasion</t>
  </si>
  <si>
    <t>Urban Design</t>
  </si>
  <si>
    <t>Weather Watching</t>
  </si>
  <si>
    <t>Zoology</t>
  </si>
  <si>
    <t>Basic Mathematics</t>
  </si>
  <si>
    <t>Advanced Mathematics</t>
  </si>
  <si>
    <t>Aerial Forces</t>
  </si>
  <si>
    <t>Ground Forces</t>
  </si>
  <si>
    <t>Marine Forces</t>
  </si>
  <si>
    <t>Begging</t>
  </si>
  <si>
    <t>Diplomacy</t>
  </si>
  <si>
    <t>Education</t>
  </si>
  <si>
    <t>Hypnosis</t>
  </si>
  <si>
    <t>Interrogation</t>
  </si>
  <si>
    <t>Labour Relations</t>
  </si>
  <si>
    <t>Leadership</t>
  </si>
  <si>
    <t>Proselytism</t>
  </si>
  <si>
    <t>Social Awareness</t>
  </si>
  <si>
    <t>Trading</t>
  </si>
  <si>
    <t>Brain Washing</t>
  </si>
  <si>
    <t>Bribery</t>
  </si>
  <si>
    <t>Charm</t>
  </si>
  <si>
    <t>Duping</t>
  </si>
  <si>
    <t>Intimidation</t>
  </si>
  <si>
    <t>Seduction</t>
  </si>
  <si>
    <t>Directed Spells</t>
  </si>
  <si>
    <t>Melee</t>
  </si>
  <si>
    <t>Ranged</t>
  </si>
  <si>
    <t>Unarmed</t>
  </si>
  <si>
    <t>Concealment</t>
  </si>
  <si>
    <t>Evidence Dispersal</t>
  </si>
  <si>
    <t>Picking Pockets</t>
  </si>
  <si>
    <t>Stalking</t>
  </si>
  <si>
    <t>Trickery</t>
  </si>
  <si>
    <t>Aquatics Technics</t>
  </si>
  <si>
    <t>Audiophile Technics</t>
  </si>
  <si>
    <t>Communications</t>
  </si>
  <si>
    <t>Demolitions</t>
  </si>
  <si>
    <t>Electronic Technics</t>
  </si>
  <si>
    <t>Fabrication</t>
  </si>
  <si>
    <t>Genetic Technics</t>
  </si>
  <si>
    <t>Heavy Machine Operation</t>
  </si>
  <si>
    <t>Industrial Ceramics</t>
  </si>
  <si>
    <t>Locks</t>
  </si>
  <si>
    <t>Medical Technics</t>
  </si>
  <si>
    <t>Musical Technics</t>
  </si>
  <si>
    <t>Optical Technics</t>
  </si>
  <si>
    <t>Safe Cracking</t>
  </si>
  <si>
    <t>Security Operations</t>
  </si>
  <si>
    <t>Traps</t>
  </si>
  <si>
    <t>Vehicle Body Repair</t>
  </si>
  <si>
    <t>Leather Armour</t>
  </si>
  <si>
    <t>Metal Armour</t>
  </si>
  <si>
    <t>Counterfeiting Technics</t>
  </si>
  <si>
    <t>Forgery Technics</t>
  </si>
  <si>
    <t>Tracking Technics</t>
  </si>
  <si>
    <t>Aircraft Technics</t>
  </si>
  <si>
    <t>Combustion Engine Technics</t>
  </si>
  <si>
    <t>General Mechanics Technics</t>
  </si>
  <si>
    <t>Submersible Technics</t>
  </si>
  <si>
    <t>Surface Vehicle Technics</t>
  </si>
  <si>
    <t>Explosive Technics</t>
  </si>
  <si>
    <t>Mounted Projectile Weapon Technics</t>
  </si>
  <si>
    <t>Projectile Weapon Technics</t>
  </si>
  <si>
    <t>Accounting</t>
  </si>
  <si>
    <t>Administrator</t>
  </si>
  <si>
    <t>Booking</t>
  </si>
  <si>
    <t>Librarian</t>
  </si>
  <si>
    <t>Corporate Management</t>
  </si>
  <si>
    <t>Officer</t>
  </si>
  <si>
    <t>Critic</t>
  </si>
  <si>
    <t>Attendant</t>
  </si>
  <si>
    <t>Coachman</t>
  </si>
  <si>
    <t>Lawyer</t>
  </si>
  <si>
    <t>Preacher</t>
  </si>
  <si>
    <t>Child Care</t>
  </si>
  <si>
    <t>Innkeeping</t>
  </si>
  <si>
    <t>Counselor</t>
  </si>
  <si>
    <t>Guide</t>
  </si>
  <si>
    <t>Messenger</t>
  </si>
  <si>
    <t>Sales Clerk</t>
  </si>
  <si>
    <t>Valet</t>
  </si>
  <si>
    <t>Woodcutter</t>
  </si>
  <si>
    <t>Sailor</t>
  </si>
  <si>
    <t>Scribe</t>
  </si>
  <si>
    <t>Soldier</t>
  </si>
  <si>
    <t>Commercial Art</t>
  </si>
  <si>
    <t>DP Cost</t>
  </si>
  <si>
    <t>Lawman</t>
  </si>
  <si>
    <t>Taxidermy</t>
  </si>
  <si>
    <t>Average</t>
  </si>
  <si>
    <t>Animal Handling</t>
  </si>
  <si>
    <t>Animal Riding</t>
  </si>
  <si>
    <t>Animal Training</t>
  </si>
  <si>
    <t>Animal Healing</t>
  </si>
  <si>
    <t>Defined Names (Do Not Delete)</t>
  </si>
  <si>
    <t>Combat Training</t>
  </si>
  <si>
    <t>Skill 1</t>
  </si>
  <si>
    <t>Skill 2</t>
  </si>
  <si>
    <t>Skill 3</t>
  </si>
  <si>
    <t>Skill 4</t>
  </si>
  <si>
    <t>Substance Tolerance</t>
  </si>
  <si>
    <t>Melee Skills</t>
  </si>
  <si>
    <t>Ranged Skills</t>
  </si>
  <si>
    <t>Cowboy</t>
  </si>
  <si>
    <t>Gambler</t>
  </si>
  <si>
    <t>Gunslinger</t>
  </si>
  <si>
    <t>Private Detective</t>
  </si>
  <si>
    <t>Merchant</t>
  </si>
  <si>
    <t>Doctor</t>
  </si>
  <si>
    <t>Stableman</t>
  </si>
  <si>
    <t>Citizen</t>
  </si>
  <si>
    <t>Fighter</t>
  </si>
  <si>
    <t>Warrior Monk</t>
  </si>
  <si>
    <t>Theif</t>
  </si>
  <si>
    <t>Rogue</t>
  </si>
  <si>
    <t>Labourer</t>
  </si>
  <si>
    <t>Scholar</t>
  </si>
  <si>
    <t>Cleric</t>
  </si>
  <si>
    <t>Druid</t>
  </si>
  <si>
    <t>Paladin</t>
  </si>
  <si>
    <t>Ranger</t>
  </si>
  <si>
    <t>Magician</t>
  </si>
  <si>
    <t>Illusionist</t>
  </si>
  <si>
    <t>Bard</t>
  </si>
  <si>
    <t>Dabbler</t>
  </si>
  <si>
    <t>Mentalist</t>
  </si>
  <si>
    <t>Lay Healer</t>
  </si>
  <si>
    <t>Monk</t>
  </si>
  <si>
    <t>Magent</t>
  </si>
  <si>
    <t>Healer</t>
  </si>
  <si>
    <t>Mystic</t>
  </si>
  <si>
    <t>Sorcerer</t>
  </si>
  <si>
    <t>Fatale</t>
  </si>
  <si>
    <t>Alchemist, Sanctifier</t>
  </si>
  <si>
    <t>Alchemist, Adept</t>
  </si>
  <si>
    <t>Alchemist, Psychographer</t>
  </si>
  <si>
    <t>Mechanical Engineering</t>
  </si>
  <si>
    <t>Criminal Engineering</t>
  </si>
  <si>
    <t>Medical Engineering</t>
  </si>
  <si>
    <t>Weapon Design</t>
  </si>
  <si>
    <t>Marine Piloting</t>
  </si>
  <si>
    <t>Driving</t>
  </si>
  <si>
    <t>Survival</t>
  </si>
  <si>
    <t>Language, Spoken 1</t>
  </si>
  <si>
    <t>Language, Spoken 2</t>
  </si>
  <si>
    <t>Language, Spoken 3</t>
  </si>
  <si>
    <t>Language, Written 1</t>
  </si>
  <si>
    <t>Language, Written 2</t>
  </si>
  <si>
    <t>Language, Written 3</t>
  </si>
  <si>
    <t>Language</t>
  </si>
  <si>
    <t>Law</t>
  </si>
  <si>
    <t>Materials</t>
  </si>
  <si>
    <t>Racial</t>
  </si>
  <si>
    <t>Region</t>
  </si>
  <si>
    <t>Tactics</t>
  </si>
  <si>
    <t>Medical Science</t>
  </si>
  <si>
    <t>Play Instrument</t>
  </si>
  <si>
    <t>Grace</t>
  </si>
  <si>
    <t>Spell Trickery</t>
  </si>
  <si>
    <t>Directed Spell</t>
  </si>
  <si>
    <t>Base</t>
  </si>
  <si>
    <t>Open</t>
  </si>
  <si>
    <t>Closed</t>
  </si>
  <si>
    <t>Restricted</t>
  </si>
  <si>
    <t>Magic Ritual</t>
  </si>
  <si>
    <t>Mathematics</t>
  </si>
  <si>
    <t>Military Organization</t>
  </si>
  <si>
    <t>Influence</t>
  </si>
  <si>
    <t>Ambush</t>
  </si>
  <si>
    <t>Armour Repair</t>
  </si>
  <si>
    <t>Criminal Technics</t>
  </si>
  <si>
    <t>Mechanical Technics</t>
  </si>
  <si>
    <t>Service</t>
  </si>
  <si>
    <t>Trade</t>
  </si>
  <si>
    <t>Professional Skills</t>
  </si>
  <si>
    <t>Comp./Perf.</t>
  </si>
  <si>
    <t>Craft./Voc.</t>
  </si>
  <si>
    <t>Administration</t>
  </si>
  <si>
    <t>1 / 2</t>
  </si>
  <si>
    <t>1 / 3</t>
  </si>
  <si>
    <t>2 / 3</t>
  </si>
  <si>
    <t>2 / 4</t>
  </si>
  <si>
    <t>3 / 4</t>
  </si>
  <si>
    <t>3 / 5</t>
  </si>
  <si>
    <t>4 / 6</t>
  </si>
  <si>
    <t>5 / 7</t>
  </si>
  <si>
    <t>6 / 8</t>
  </si>
  <si>
    <t>7 / 10</t>
  </si>
  <si>
    <t>9 / 12</t>
  </si>
  <si>
    <t>12 / 15</t>
  </si>
  <si>
    <t>15 / 20</t>
  </si>
  <si>
    <t>Realm Stat</t>
  </si>
  <si>
    <t>Creature</t>
  </si>
  <si>
    <t>- - - - - - - - - - - - - - - - - - - - - - - - - - - - - - - - - - - - - - - - - - - - - - - - - - - - - - - - -</t>
  </si>
  <si>
    <t>Heavy Weapon 1</t>
  </si>
  <si>
    <t>Heavy Weapon 2</t>
  </si>
  <si>
    <t>Heavy Weapon 3</t>
  </si>
  <si>
    <t>Heavy Weapon 4</t>
  </si>
  <si>
    <t>Region 4</t>
  </si>
  <si>
    <t>Region 5</t>
  </si>
  <si>
    <t>Region 6</t>
  </si>
  <si>
    <t>Medical Science 1</t>
  </si>
  <si>
    <t>Medical Science 2</t>
  </si>
  <si>
    <t>Medical Science 3</t>
  </si>
  <si>
    <t>Medical Science 4</t>
  </si>
  <si>
    <t>Magical Expertise Category</t>
  </si>
  <si>
    <t>Magical Expertise Sub-category</t>
  </si>
  <si>
    <t>Grace 1</t>
  </si>
  <si>
    <t>Grace 2</t>
  </si>
  <si>
    <t>Grace 3</t>
  </si>
  <si>
    <t>Grace 4</t>
  </si>
  <si>
    <t>Grace 5</t>
  </si>
  <si>
    <t>Spell Trickery 1</t>
  </si>
  <si>
    <t>Spell Trickery 2</t>
  </si>
  <si>
    <t>Spell Trickery 3</t>
  </si>
  <si>
    <t>Spell Trickery 4</t>
  </si>
  <si>
    <t>Spell Trickery 5</t>
  </si>
  <si>
    <t>*</t>
  </si>
  <si>
    <t>Spells</t>
  </si>
  <si>
    <t>Magical Items</t>
  </si>
  <si>
    <t>Weapon Technics</t>
  </si>
  <si>
    <t>$</t>
  </si>
  <si>
    <t>Mod.</t>
  </si>
  <si>
    <t>Common</t>
  </si>
  <si>
    <t>Normal</t>
  </si>
  <si>
    <t>Rank</t>
  </si>
  <si>
    <t>Ani. Hand.</t>
  </si>
  <si>
    <t>Ani. Rid.</t>
  </si>
  <si>
    <t>Ani. Trai.</t>
  </si>
  <si>
    <t>Ani. Heal.</t>
  </si>
  <si>
    <t>Perc.</t>
  </si>
  <si>
    <t>Perc., Sight</t>
  </si>
  <si>
    <t>Perc., Hear.</t>
  </si>
  <si>
    <t>Perc., Smell</t>
  </si>
  <si>
    <t>Perc., Taste</t>
  </si>
  <si>
    <t>Perc., Tou.</t>
  </si>
  <si>
    <t>Man. in Arm.</t>
  </si>
  <si>
    <t>Mount. Com.</t>
  </si>
  <si>
    <t>Restr. Qua.</t>
  </si>
  <si>
    <t>Adren. Def.</t>
  </si>
  <si>
    <t>Adren. Foc.</t>
  </si>
  <si>
    <t>Adren. Spe.</t>
  </si>
  <si>
    <t>Prot.</t>
  </si>
  <si>
    <t>Subd.</t>
  </si>
  <si>
    <t>Adren. Str.</t>
  </si>
  <si>
    <t>Body . Dev.</t>
  </si>
  <si>
    <t>Fort.</t>
  </si>
  <si>
    <t>Subst. Tol.</t>
  </si>
  <si>
    <t>Blind. Fig.</t>
  </si>
  <si>
    <t>Foot.</t>
  </si>
  <si>
    <t>Multi. Att.</t>
  </si>
  <si>
    <t>Rever. Str.</t>
  </si>
  <si>
    <t>Writ.</t>
  </si>
  <si>
    <t>Build. Wri.</t>
  </si>
  <si>
    <t>Candl. Mak.</t>
  </si>
  <si>
    <t>Cobb.</t>
  </si>
  <si>
    <t>Coop.</t>
  </si>
  <si>
    <t>Roof.</t>
  </si>
  <si>
    <t>Sadd.</t>
  </si>
  <si>
    <t>Sanit. Eng.</t>
  </si>
  <si>
    <t>Siege. Eng.</t>
  </si>
  <si>
    <t>Snip.</t>
  </si>
  <si>
    <t>Targ.</t>
  </si>
  <si>
    <t>Acro.</t>
  </si>
  <si>
    <t>Cont.</t>
  </si>
  <si>
    <t>Jump.</t>
  </si>
  <si>
    <t>Herb.</t>
  </si>
  <si>
    <t>Contr. Lyc.</t>
  </si>
  <si>
    <t>Mnem.</t>
  </si>
  <si>
    <t>Swim.</t>
  </si>
  <si>
    <t>Sing.</t>
  </si>
  <si>
    <t>Mime.</t>
  </si>
  <si>
    <t>Danc.</t>
  </si>
  <si>
    <t>Biol.</t>
  </si>
  <si>
    <t>Chem.</t>
  </si>
  <si>
    <t>Fash.</t>
  </si>
  <si>
    <t>Gamb.</t>
  </si>
  <si>
    <t>Phys.</t>
  </si>
  <si>
    <t>Zool.</t>
  </si>
  <si>
    <t>Trad.</t>
  </si>
  <si>
    <t>Comm.</t>
  </si>
  <si>
    <t>Demo.</t>
  </si>
  <si>
    <t>Veh. Body Rep.</t>
  </si>
  <si>
    <t>Qu. Draw</t>
  </si>
  <si>
    <t>Wei. Train.</t>
  </si>
  <si>
    <t>Illus. Craft.</t>
  </si>
  <si>
    <t>Journal.</t>
  </si>
  <si>
    <t>Music. Comp.</t>
  </si>
  <si>
    <t>Playwr.</t>
  </si>
  <si>
    <t>Playwright</t>
  </si>
  <si>
    <t>Poet. Improv.</t>
  </si>
  <si>
    <t>Report.</t>
  </si>
  <si>
    <t>Barber.</t>
  </si>
  <si>
    <t>Carpen.</t>
  </si>
  <si>
    <t>Cart Wri.</t>
  </si>
  <si>
    <t>Culin.</t>
  </si>
  <si>
    <t>Draft.</t>
  </si>
  <si>
    <t>Draw./Paint.</t>
  </si>
  <si>
    <t>Embroid.</t>
  </si>
  <si>
    <t>Falsif.</t>
  </si>
  <si>
    <t>Fletch.</t>
  </si>
  <si>
    <t>Forge.</t>
  </si>
  <si>
    <t>Found.</t>
  </si>
  <si>
    <t>Glass. Work.</t>
  </si>
  <si>
    <t>Gold Sm.</t>
  </si>
  <si>
    <t>Net Mak.</t>
  </si>
  <si>
    <t>Paper Mak.</t>
  </si>
  <si>
    <t>Quilt.</t>
  </si>
  <si>
    <t>Sail Mak.</t>
  </si>
  <si>
    <t>Ship Wri.</t>
  </si>
  <si>
    <t>Silver Sm.</t>
  </si>
  <si>
    <t>Stone Cr.</t>
  </si>
  <si>
    <t>Metal Cr.</t>
  </si>
  <si>
    <t>Leath. Cr.</t>
  </si>
  <si>
    <t>Fabric Cr.</t>
  </si>
  <si>
    <t>Taxider.</t>
  </si>
  <si>
    <t>Tin Sm.</t>
  </si>
  <si>
    <t>Upholst.</t>
  </si>
  <si>
    <t>Wainwr.</t>
  </si>
  <si>
    <t>Weap. Sm.</t>
  </si>
  <si>
    <t>Wheel Wr.</t>
  </si>
  <si>
    <t>Wick. Work</t>
  </si>
  <si>
    <t>Wood Cr.</t>
  </si>
  <si>
    <t>Attune.</t>
  </si>
  <si>
    <t>Basic Eng.</t>
  </si>
  <si>
    <t>Civil Eng.</t>
  </si>
  <si>
    <t>Cru. Weap. Des.</t>
  </si>
  <si>
    <t>Gimmick.</t>
  </si>
  <si>
    <t>Ind. Chem. Eng.</t>
  </si>
  <si>
    <t>Med. Chem. Eng.</t>
  </si>
  <si>
    <t>Mech. Eng.</t>
  </si>
  <si>
    <t>Combus. Eng.</t>
  </si>
  <si>
    <t>Gen. Mech. Eng.</t>
  </si>
  <si>
    <t>Land Veh. Eng.</t>
  </si>
  <si>
    <t>Counterf. Eng.</t>
  </si>
  <si>
    <t>Forge. Eng.</t>
  </si>
  <si>
    <t>Surg. Equip. Eng.</t>
  </si>
  <si>
    <t>Expl. Eng.</t>
  </si>
  <si>
    <t>Mount. Proj. Eng.</t>
  </si>
  <si>
    <t>Proj. Weap. Eng.</t>
  </si>
  <si>
    <t>Navig.</t>
  </si>
  <si>
    <t>Nav., Barge</t>
  </si>
  <si>
    <t>Nav., Row. Boat</t>
  </si>
  <si>
    <t>Nav., Sail. Boat</t>
  </si>
  <si>
    <t>Nav., Sub.</t>
  </si>
  <si>
    <t>Driv., Hors. Carri.</t>
  </si>
  <si>
    <t>Driv., Locom.</t>
  </si>
  <si>
    <t>Driv., Stage.</t>
  </si>
  <si>
    <t>Surv., Ocean</t>
  </si>
  <si>
    <t>Surv., Alpi.</t>
  </si>
  <si>
    <t>Surv., Under.</t>
  </si>
  <si>
    <t>Surv., Ice./Pol. Des.</t>
  </si>
  <si>
    <t>Surv., Tund.</t>
  </si>
  <si>
    <t>Surv., Bor. For.</t>
  </si>
  <si>
    <t>Surv., Des./Xer. Shrub.</t>
  </si>
  <si>
    <t>Surv., Prair./Stepp.</t>
  </si>
  <si>
    <t>Surv., Temp. For.</t>
  </si>
  <si>
    <t>Surv., Hot Des.</t>
  </si>
  <si>
    <t>Surv., Savan./Grass.</t>
  </si>
  <si>
    <t>Surv., Trop. For.</t>
  </si>
  <si>
    <t>Surv., Urb.</t>
  </si>
  <si>
    <t>Gunsling.</t>
  </si>
  <si>
    <t>Mov. Targ.</t>
  </si>
  <si>
    <t>Art His.</t>
  </si>
  <si>
    <t>Circ. Lore</t>
  </si>
  <si>
    <t>Creat. Lore</t>
  </si>
  <si>
    <t>Heral. Lore</t>
  </si>
  <si>
    <t>Hist. Lor.</t>
  </si>
  <si>
    <t>Philo. Lore</t>
  </si>
  <si>
    <t>Poi. Lore</t>
  </si>
  <si>
    <t>Mag. Lore</t>
  </si>
  <si>
    <t>Relig. Lore</t>
  </si>
  <si>
    <t>Relig. Hist.</t>
  </si>
  <si>
    <t>Trad. Lore</t>
  </si>
  <si>
    <t>Veh. Lore</t>
  </si>
  <si>
    <t>Vis. Art</t>
  </si>
  <si>
    <t>Apprai.</t>
  </si>
  <si>
    <t>Eval., Arm.</t>
  </si>
  <si>
    <t>Eval., Weap.</t>
  </si>
  <si>
    <t>Spok. Lang. 1</t>
  </si>
  <si>
    <t>Spok. Lang. 2</t>
  </si>
  <si>
    <t>Spok. Lang. 3</t>
  </si>
  <si>
    <t>Writ. Lang. 1</t>
  </si>
  <si>
    <t>Writ. Lang. 2</t>
  </si>
  <si>
    <t>Writ. Lang. 3</t>
  </si>
  <si>
    <t>Lip Read.</t>
  </si>
  <si>
    <t>Signal.</t>
  </si>
  <si>
    <t>Busi. Law</t>
  </si>
  <si>
    <t>Crim. Law</t>
  </si>
  <si>
    <t>Civ. Law</t>
  </si>
  <si>
    <t>Mat., Bone/Horn</t>
  </si>
  <si>
    <t>Mat., Fabr.</t>
  </si>
  <si>
    <t>Mat., Leath.</t>
  </si>
  <si>
    <t>Mat., Met.</t>
  </si>
  <si>
    <t>Mat., Stone</t>
  </si>
  <si>
    <t>Mat., Wood</t>
  </si>
  <si>
    <t>Raci., Alien</t>
  </si>
  <si>
    <t>Raci., Human</t>
  </si>
  <si>
    <t>Raci., Sasqu.</t>
  </si>
  <si>
    <t>Raci., Vamp.</t>
  </si>
  <si>
    <t>Raci., Were.</t>
  </si>
  <si>
    <t>Raci., Witch</t>
  </si>
  <si>
    <t>Tact., Battlef.</t>
  </si>
  <si>
    <t>Tact., Guer.</t>
  </si>
  <si>
    <t>Tact., Sabo.</t>
  </si>
  <si>
    <t>Tact., Siege</t>
  </si>
  <si>
    <t>Tact., Sm. Unit</t>
  </si>
  <si>
    <t>Tact., Strat.</t>
  </si>
  <si>
    <t>Fir. Aid</t>
  </si>
  <si>
    <t>Sec. Aid</t>
  </si>
  <si>
    <t>Med. Pract.</t>
  </si>
  <si>
    <t>Poi. Mast.</t>
  </si>
  <si>
    <t>Medit.</t>
  </si>
  <si>
    <t>Ment. Foc.</t>
  </si>
  <si>
    <t>Climb.</t>
  </si>
  <si>
    <t>Fly.</t>
  </si>
  <si>
    <t>Run.</t>
  </si>
  <si>
    <t>Act.</t>
  </si>
  <si>
    <t>Publ. Spe.</t>
  </si>
  <si>
    <t>Ventril.</t>
  </si>
  <si>
    <t>Mimick.</t>
  </si>
  <si>
    <t>Tale Tell.</t>
  </si>
  <si>
    <t>Stage Mag.</t>
  </si>
  <si>
    <t>Play, String Inst.</t>
  </si>
  <si>
    <t>Play, Perc. Inst.</t>
  </si>
  <si>
    <t>Play, Wind Inst.</t>
  </si>
  <si>
    <t>Transcen.</t>
  </si>
  <si>
    <t>Chann.</t>
  </si>
  <si>
    <t>Power Dev.</t>
  </si>
  <si>
    <t>Power Proj.</t>
  </si>
  <si>
    <t>Elem. Att.</t>
  </si>
  <si>
    <t>Illusi. Att.</t>
  </si>
  <si>
    <t>Hurl.</t>
  </si>
  <si>
    <t>Ritu., Alter.</t>
  </si>
  <si>
    <t>Ritu., Creat.</t>
  </si>
  <si>
    <t>Ritu., Def.</t>
  </si>
  <si>
    <t>Ritu., Destr.</t>
  </si>
  <si>
    <t>Ritu., Elem.</t>
  </si>
  <si>
    <t>Ritu., Heal.</t>
  </si>
  <si>
    <t>Ritu., Infor.</t>
  </si>
  <si>
    <t>Ritu., Transp.</t>
  </si>
  <si>
    <t>Aerod.</t>
  </si>
  <si>
    <t>Agricul.</t>
  </si>
  <si>
    <t>Anthrop.</t>
  </si>
  <si>
    <t>Archae.</t>
  </si>
  <si>
    <t>Archit.</t>
  </si>
  <si>
    <t>Astron.</t>
  </si>
  <si>
    <t>Atmosph.</t>
  </si>
  <si>
    <t>Audiovis.</t>
  </si>
  <si>
    <t>Biochem.</t>
  </si>
  <si>
    <t>Cosmet.</t>
  </si>
  <si>
    <t>Crim. Inv.</t>
  </si>
  <si>
    <t>Crim. Psych.</t>
  </si>
  <si>
    <t>Crypto.</t>
  </si>
  <si>
    <t>Drug Traff.</t>
  </si>
  <si>
    <t>Ecolo.</t>
  </si>
  <si>
    <t>Other Skills</t>
  </si>
  <si>
    <t>Professional</t>
  </si>
  <si>
    <t>Secondary</t>
  </si>
  <si>
    <t>Ess.</t>
  </si>
  <si>
    <t>Evol. The.</t>
  </si>
  <si>
    <t>Genet.</t>
  </si>
  <si>
    <t>Hortic.</t>
  </si>
  <si>
    <t>Int. Des.</t>
  </si>
  <si>
    <t>Law Enf.</t>
  </si>
  <si>
    <t>Map.</t>
  </si>
  <si>
    <t>Metall.</t>
  </si>
  <si>
    <t>Oceanog.</t>
  </si>
  <si>
    <t>Org. Crim.</t>
  </si>
  <si>
    <t>Photog.</t>
  </si>
  <si>
    <t>Planetol.</t>
  </si>
  <si>
    <t>Pol. Sci.</t>
  </si>
  <si>
    <t>Propag.</t>
  </si>
  <si>
    <t>Res.</t>
  </si>
  <si>
    <t>Rope Mas.</t>
  </si>
  <si>
    <t>Sociol.</t>
  </si>
  <si>
    <t>Star Gaz.</t>
  </si>
  <si>
    <t>Tax Eva.</t>
  </si>
  <si>
    <t>Urb. Des.</t>
  </si>
  <si>
    <t>Weath. Watch.</t>
  </si>
  <si>
    <t>Bas. Math.</t>
  </si>
  <si>
    <t>Adv. Math.</t>
  </si>
  <si>
    <t>Mil. Org., Aeri.</t>
  </si>
  <si>
    <t>Mil. Org., Mari.</t>
  </si>
  <si>
    <t>Mil. Org., Grou.</t>
  </si>
  <si>
    <t>Beg.</t>
  </si>
  <si>
    <t>Diplom.</t>
  </si>
  <si>
    <t>Educa.</t>
  </si>
  <si>
    <t>Hypno.</t>
  </si>
  <si>
    <t>Interro.</t>
  </si>
  <si>
    <t>Lab. Rel.</t>
  </si>
  <si>
    <t>Leader.</t>
  </si>
  <si>
    <t>Prosely.</t>
  </si>
  <si>
    <t>Soc. Awa.</t>
  </si>
  <si>
    <t>Brai. Wash.</t>
  </si>
  <si>
    <t>Brib.</t>
  </si>
  <si>
    <t>Dup.</t>
  </si>
  <si>
    <t>Intim.</t>
  </si>
  <si>
    <t>Seduc.</t>
  </si>
  <si>
    <t>Amb., Dir. Sp.</t>
  </si>
  <si>
    <t>Amb. Mel.</t>
  </si>
  <si>
    <t>Amb. Rang.</t>
  </si>
  <si>
    <t>Amb. Unarm.</t>
  </si>
  <si>
    <t>Conceal.</t>
  </si>
  <si>
    <t>Evi. Dis.</t>
  </si>
  <si>
    <t>Pick. Pock.</t>
  </si>
  <si>
    <t>Stalk.</t>
  </si>
  <si>
    <t>Trick.</t>
  </si>
  <si>
    <t>Aqua. Tech.</t>
  </si>
  <si>
    <t>Audio. Tech.</t>
  </si>
  <si>
    <t>Elec. Tech.</t>
  </si>
  <si>
    <t>Fabricat.</t>
  </si>
  <si>
    <t>Gen. Tech.</t>
  </si>
  <si>
    <t>Hvy. Mach. Tech.</t>
  </si>
  <si>
    <t>Ind. Cer.</t>
  </si>
  <si>
    <t>Lock</t>
  </si>
  <si>
    <t>Med. Tech.</t>
  </si>
  <si>
    <t>Mus. Tech.</t>
  </si>
  <si>
    <t>Optic. Tech.</t>
  </si>
  <si>
    <t>Safe Crack.</t>
  </si>
  <si>
    <t>Secur. Tech.</t>
  </si>
  <si>
    <t>Arm. Rep., Leath</t>
  </si>
  <si>
    <t>Arm. Rep., Met.</t>
  </si>
  <si>
    <t>Count. Tech.</t>
  </si>
  <si>
    <t>Forge. Tech.</t>
  </si>
  <si>
    <t>Track. Tech.</t>
  </si>
  <si>
    <t>Aircr. Tech.</t>
  </si>
  <si>
    <t>Comb. Eng. Tech.</t>
  </si>
  <si>
    <t>Gen. Mech. Tech.</t>
  </si>
  <si>
    <t>Subm. Tech.</t>
  </si>
  <si>
    <t>Surf. Veh. Tech.</t>
  </si>
  <si>
    <t>Expl. Tech.</t>
  </si>
  <si>
    <t>Mount. Proj. Tech.</t>
  </si>
  <si>
    <t>Proj. Weap. Tech.</t>
  </si>
  <si>
    <t>Account.</t>
  </si>
  <si>
    <t>Admin.</t>
  </si>
  <si>
    <t>Book.</t>
  </si>
  <si>
    <t>Libra.</t>
  </si>
  <si>
    <t>Corp. Manag.</t>
  </si>
  <si>
    <t>Offic.</t>
  </si>
  <si>
    <t>Attend.</t>
  </si>
  <si>
    <t>Coach.</t>
  </si>
  <si>
    <t>Lawy.</t>
  </si>
  <si>
    <t>Preach.</t>
  </si>
  <si>
    <t>Chi. Care</t>
  </si>
  <si>
    <t>Innke.</t>
  </si>
  <si>
    <t>Couns.</t>
  </si>
  <si>
    <t>Mess.</t>
  </si>
  <si>
    <t>Sale Cl.</t>
  </si>
  <si>
    <t>Woodcu.</t>
  </si>
  <si>
    <t>Sail.</t>
  </si>
  <si>
    <t>Scri.</t>
  </si>
  <si>
    <t>Sold.</t>
  </si>
  <si>
    <t>Comm. Art</t>
  </si>
  <si>
    <t>Taxid.</t>
  </si>
  <si>
    <t>Harsh</t>
  </si>
  <si>
    <t>Y</t>
  </si>
  <si>
    <t>Essence</t>
  </si>
  <si>
    <t>Mentalism</t>
  </si>
  <si>
    <t>Hybrid</t>
  </si>
  <si>
    <t>Channeling &amp; Essence</t>
  </si>
  <si>
    <t>Channeling &amp; Mentalism</t>
  </si>
  <si>
    <t>Essence &amp; Mentalism</t>
  </si>
  <si>
    <t>Channeling &amp; Essence &amp; Mentalism</t>
  </si>
  <si>
    <t>Open Channeling</t>
  </si>
  <si>
    <t>Open Essence</t>
  </si>
  <si>
    <t>Open Mentalism</t>
  </si>
  <si>
    <t>Healer Base Lists</t>
  </si>
  <si>
    <t>Open Channeling &amp; Essence</t>
  </si>
  <si>
    <t>Open Channeling &amp; Mentalism</t>
  </si>
  <si>
    <t>Open Essence &amp; Mentalism</t>
  </si>
  <si>
    <t>Open Channeling &amp; Essence &amp; Mentalism</t>
  </si>
  <si>
    <t>Barrier Law</t>
  </si>
  <si>
    <t>Chan.</t>
  </si>
  <si>
    <t>Delving Ways</t>
  </si>
  <si>
    <t>Anticipations</t>
  </si>
  <si>
    <t>Cleansing</t>
  </si>
  <si>
    <t>Concussion's Way</t>
  </si>
  <si>
    <t>Detecting Ways</t>
  </si>
  <si>
    <t>Attack Avoidance</t>
  </si>
  <si>
    <t>Blood Ways</t>
  </si>
  <si>
    <t>Detection Mastery</t>
  </si>
  <si>
    <t>Elemental Shields</t>
  </si>
  <si>
    <t>Brilliance</t>
  </si>
  <si>
    <t>Bone Ways</t>
  </si>
  <si>
    <t>Light's Way</t>
  </si>
  <si>
    <t>Essence's Hand</t>
  </si>
  <si>
    <t>Cloaking</t>
  </si>
  <si>
    <t>Muscle Ways</t>
  </si>
  <si>
    <t>Lofty Movements</t>
  </si>
  <si>
    <t>Essence's Perceptions</t>
  </si>
  <si>
    <t>Damage Resistance</t>
  </si>
  <si>
    <t>Organ Ways</t>
  </si>
  <si>
    <t>Nature's Law</t>
  </si>
  <si>
    <t>Lesser Illusions</t>
  </si>
  <si>
    <t>Delving</t>
  </si>
  <si>
    <t>Surface Ways</t>
  </si>
  <si>
    <t>Purifications</t>
  </si>
  <si>
    <t>Physical Enhancement</t>
  </si>
  <si>
    <t>Detections</t>
  </si>
  <si>
    <t>Sound's Way</t>
  </si>
  <si>
    <t>Rune Mastery</t>
  </si>
  <si>
    <t>Seemings</t>
  </si>
  <si>
    <t>Mystic Base Lists</t>
  </si>
  <si>
    <t>Spell Defense</t>
  </si>
  <si>
    <t>Spell Wall</t>
  </si>
  <si>
    <t>Spell Resistance</t>
  </si>
  <si>
    <t>Confusing Ways</t>
  </si>
  <si>
    <t>Weather Ways</t>
  </si>
  <si>
    <t>Unbarring Ways</t>
  </si>
  <si>
    <t>Telekinesis</t>
  </si>
  <si>
    <t>Gas Alteration</t>
  </si>
  <si>
    <t>Hiding</t>
  </si>
  <si>
    <t>Closed Channeling</t>
  </si>
  <si>
    <t>Closed Essence</t>
  </si>
  <si>
    <t>Closed Mentalism</t>
  </si>
  <si>
    <t>Liquid Alteration</t>
  </si>
  <si>
    <t>Blood Law</t>
  </si>
  <si>
    <t>Dispelling Ways</t>
  </si>
  <si>
    <t>Gas Manipulation</t>
  </si>
  <si>
    <t>Mystical Change</t>
  </si>
  <si>
    <t>Bone Law</t>
  </si>
  <si>
    <t>Fluid Elements</t>
  </si>
  <si>
    <t>Liquid Manipulation</t>
  </si>
  <si>
    <t>Solid Alteration</t>
  </si>
  <si>
    <t>Calm Spirits</t>
  </si>
  <si>
    <t>Gate Mastery</t>
  </si>
  <si>
    <t>Mind's Door</t>
  </si>
  <si>
    <t>Creations</t>
  </si>
  <si>
    <t>Invisible Ways</t>
  </si>
  <si>
    <t>Mind Mastery</t>
  </si>
  <si>
    <t>Sorcerer Base Lists</t>
  </si>
  <si>
    <t>Locating Ways</t>
  </si>
  <si>
    <t>Living Change</t>
  </si>
  <si>
    <t>Movement</t>
  </si>
  <si>
    <t>Flesh Destruction</t>
  </si>
  <si>
    <t>Lore</t>
  </si>
  <si>
    <t>Lofty Bridge</t>
  </si>
  <si>
    <t>Self Healing</t>
  </si>
  <si>
    <t>Fluid Destruction</t>
  </si>
  <si>
    <t>Mounted Ways</t>
  </si>
  <si>
    <t>Luminous Elements</t>
  </si>
  <si>
    <t>Sense Mastery</t>
  </si>
  <si>
    <t>Gas Destruction</t>
  </si>
  <si>
    <t>Muscle Law</t>
  </si>
  <si>
    <t>Rapid Ways</t>
  </si>
  <si>
    <t>Shifting</t>
  </si>
  <si>
    <t>Mind Destruction</t>
  </si>
  <si>
    <t>Nerve &amp; Organ Law</t>
  </si>
  <si>
    <t>Shield Mastery</t>
  </si>
  <si>
    <t>Solid Manipulation</t>
  </si>
  <si>
    <t>Solid Destruction</t>
  </si>
  <si>
    <t>Symbolic Ways</t>
  </si>
  <si>
    <t>Solid Elements</t>
  </si>
  <si>
    <t>Speed</t>
  </si>
  <si>
    <t>Soul Destruction</t>
  </si>
  <si>
    <t>Closed Channeling &amp; Essence</t>
  </si>
  <si>
    <t>Closed Channeling &amp; Mentalism</t>
  </si>
  <si>
    <t>Closed Essence &amp; Mentalism</t>
  </si>
  <si>
    <t>Spell Enhancement</t>
  </si>
  <si>
    <t>Cleric Base Lists</t>
  </si>
  <si>
    <t>Spell Reins</t>
  </si>
  <si>
    <t>Lay Healer Base Lists</t>
  </si>
  <si>
    <t>Channels</t>
  </si>
  <si>
    <t>Spirit Mastery</t>
  </si>
  <si>
    <t>Blood Mastery</t>
  </si>
  <si>
    <t>Curses</t>
  </si>
  <si>
    <t>Communal Ways</t>
  </si>
  <si>
    <t>Bone Mastery</t>
  </si>
  <si>
    <t>Dark Channels</t>
  </si>
  <si>
    <t>Life Mastery</t>
  </si>
  <si>
    <t>Bard Base Lists</t>
  </si>
  <si>
    <t>Concussion Mastery</t>
  </si>
  <si>
    <t>Demonic Pacts</t>
  </si>
  <si>
    <t>Protections</t>
  </si>
  <si>
    <t>Controlling Songs</t>
  </si>
  <si>
    <t>Muscle Mastery</t>
  </si>
  <si>
    <t>Demonic Summons</t>
  </si>
  <si>
    <t>Repulsions</t>
  </si>
  <si>
    <t>Entertaining Ways</t>
  </si>
  <si>
    <t>Nerve and Organ Mastery</t>
  </si>
  <si>
    <t>Disease</t>
  </si>
  <si>
    <t>Summons</t>
  </si>
  <si>
    <t>Inspiring Songs</t>
  </si>
  <si>
    <t>Prosthetics</t>
  </si>
  <si>
    <t>Wounding</t>
  </si>
  <si>
    <t>Item Lore</t>
  </si>
  <si>
    <t>Darkness</t>
  </si>
  <si>
    <t>Druid Base Lists</t>
  </si>
  <si>
    <t>Sound Control</t>
  </si>
  <si>
    <t>Magent Base Lists</t>
  </si>
  <si>
    <t>Dark Summons</t>
  </si>
  <si>
    <t>Animal Mastery</t>
  </si>
  <si>
    <t>Sound Projection</t>
  </si>
  <si>
    <t>Assassination Mastery</t>
  </si>
  <si>
    <t>Essence Twisting</t>
  </si>
  <si>
    <t>Herb Mastery</t>
  </si>
  <si>
    <t>Disguise Mastery</t>
  </si>
  <si>
    <t>Foul Transformations</t>
  </si>
  <si>
    <t>Nature's Lore</t>
  </si>
  <si>
    <t>Dabbler Base Lists</t>
  </si>
  <si>
    <t>Escapes</t>
  </si>
  <si>
    <t>Necromancy Mastery</t>
  </si>
  <si>
    <t>Nature's Protection</t>
  </si>
  <si>
    <t>Concealment Mastery</t>
  </si>
  <si>
    <t>Gathering Secrets</t>
  </si>
  <si>
    <t>Necromantic Ways</t>
  </si>
  <si>
    <t>Nature's Wrath</t>
  </si>
  <si>
    <t>Influences</t>
  </si>
  <si>
    <t>Misdirections</t>
  </si>
  <si>
    <t>Plant Mastery</t>
  </si>
  <si>
    <t>Mechanisms</t>
  </si>
  <si>
    <t>Movement Mastery</t>
  </si>
  <si>
    <t>Paladin Base Lists</t>
  </si>
  <si>
    <t>Senses</t>
  </si>
  <si>
    <t>Mentalist Base Lists</t>
  </si>
  <si>
    <t>Cursebreaking</t>
  </si>
  <si>
    <t>Trade Mastery</t>
  </si>
  <si>
    <t>Mind Attack</t>
  </si>
  <si>
    <t>Holy Arms</t>
  </si>
  <si>
    <t>Mind Control</t>
  </si>
  <si>
    <t>Holy Healing</t>
  </si>
  <si>
    <t>Illusionist Base Lists</t>
  </si>
  <si>
    <t>Mind Merge</t>
  </si>
  <si>
    <t>Holy Shields</t>
  </si>
  <si>
    <t>Guises</t>
  </si>
  <si>
    <t>Mind Speech</t>
  </si>
  <si>
    <t>Holy War</t>
  </si>
  <si>
    <t>Illusion Mastery</t>
  </si>
  <si>
    <t>Presence</t>
  </si>
  <si>
    <t>Mind Death</t>
  </si>
  <si>
    <t>Inspiring Ways</t>
  </si>
  <si>
    <t>Light Molding</t>
  </si>
  <si>
    <t>Sense Control</t>
  </si>
  <si>
    <t>Mind Disease</t>
  </si>
  <si>
    <t>Mind Sense Molding</t>
  </si>
  <si>
    <t>Mind Domination</t>
  </si>
  <si>
    <t>Ranger Base Lists</t>
  </si>
  <si>
    <t>Sense Molding</t>
  </si>
  <si>
    <t>Monk Base Lists</t>
  </si>
  <si>
    <t>Mind Erosion</t>
  </si>
  <si>
    <t>Beastly Ways</t>
  </si>
  <si>
    <t>Sound Molding</t>
  </si>
  <si>
    <t>Body Reins</t>
  </si>
  <si>
    <t>Mind Illusions</t>
  </si>
  <si>
    <t>Inner Walls</t>
  </si>
  <si>
    <t>Combat Mastery</t>
  </si>
  <si>
    <t>Mind Subversion</t>
  </si>
  <si>
    <t>Moving Ways</t>
  </si>
  <si>
    <t>Magician Base Lists</t>
  </si>
  <si>
    <t>Evasions</t>
  </si>
  <si>
    <t>Nature's Guises</t>
  </si>
  <si>
    <t>Earth Law</t>
  </si>
  <si>
    <t>Mind Over Matter</t>
  </si>
  <si>
    <t>Pathmastery</t>
  </si>
  <si>
    <t>Fire Law</t>
  </si>
  <si>
    <t>Monk's Bridge</t>
  </si>
  <si>
    <t>Survival's Way</t>
  </si>
  <si>
    <t>Ice Law</t>
  </si>
  <si>
    <t>Monk's Sense</t>
  </si>
  <si>
    <t>Light Law</t>
  </si>
  <si>
    <t>Evil Channeling Lists</t>
  </si>
  <si>
    <t>Water Law</t>
  </si>
  <si>
    <t>Evil Mentalism Lists</t>
  </si>
  <si>
    <t>Wind Law</t>
  </si>
  <si>
    <t>Evil Essence Lists</t>
  </si>
  <si>
    <t>Demonic Binding</t>
  </si>
  <si>
    <t>Crafts Mastery</t>
  </si>
  <si>
    <t>Disenchantments</t>
  </si>
  <si>
    <t>Deep Impressions</t>
  </si>
  <si>
    <t>Divine Touch</t>
  </si>
  <si>
    <t>Empowering Places</t>
  </si>
  <si>
    <t>Golem Making</t>
  </si>
  <si>
    <t>Armour Enchantment</t>
  </si>
  <si>
    <t>Magical Weaves</t>
  </si>
  <si>
    <t>Sacred Land</t>
  </si>
  <si>
    <t>Bladerunes</t>
  </si>
  <si>
    <t>Mood Impressions</t>
  </si>
  <si>
    <t>Sacred Purposes</t>
  </si>
  <si>
    <t>Elemental Binding</t>
  </si>
  <si>
    <t>Personal Empowerment</t>
  </si>
  <si>
    <t>Sacred Runes</t>
  </si>
  <si>
    <t>Enchantment Mastery</t>
  </si>
  <si>
    <t>Power Impressions</t>
  </si>
  <si>
    <t>Sacred Structures</t>
  </si>
  <si>
    <t>Essence Embedding</t>
  </si>
  <si>
    <t>Skill Impressions</t>
  </si>
  <si>
    <t>Skin Enchantment</t>
  </si>
  <si>
    <t>Fluid Skills</t>
  </si>
  <si>
    <t>Spirit Binding</t>
  </si>
  <si>
    <t>Standing Channels</t>
  </si>
  <si>
    <t>General Enchantment</t>
  </si>
  <si>
    <t>Charm Creation</t>
  </si>
  <si>
    <t>Inorganic Skills</t>
  </si>
  <si>
    <t>Mechanical Mastery</t>
  </si>
  <si>
    <t>Organic Skills</t>
  </si>
  <si>
    <t>Other Realm Embedding</t>
  </si>
  <si>
    <t>Shoe Enchantments</t>
  </si>
  <si>
    <t>Weapon Enchantment</t>
  </si>
  <si>
    <t>Closed Channeling &amp; Essence &amp; Mentalism</t>
  </si>
  <si>
    <t>Spell Lists</t>
  </si>
  <si>
    <t>Fatale Base Lists</t>
  </si>
  <si>
    <t>Houri's Beguilement</t>
  </si>
  <si>
    <t>Houri's Kisses</t>
  </si>
  <si>
    <t>Track.</t>
  </si>
  <si>
    <t>=</t>
  </si>
  <si>
    <t>American</t>
  </si>
  <si>
    <t xml:space="preserve">Blowpipe (116), Bow (108), Crossbow (104), Firearm (104), Greater Firearm (100), Boomerang (100), Bola (100), Thrown (100), Sling (96), Greater Hafted (87), Blade (87), Chain (84), Pole-arm (75), Wrestling (70), Whip (61), Net (26), Sweeps &amp; Throws (-5), Strikes (-9), </t>
  </si>
  <si>
    <t>+103</t>
  </si>
  <si>
    <t>(236)</t>
  </si>
  <si>
    <t>(41)</t>
  </si>
  <si>
    <t>(47)</t>
  </si>
  <si>
    <t>(43)</t>
  </si>
  <si>
    <t>(40)</t>
  </si>
  <si>
    <t>8 (90)</t>
  </si>
  <si>
    <t>7 (88)</t>
  </si>
  <si>
    <t>3 (66)</t>
  </si>
  <si>
    <t xml:space="preserve">Leader. (109), Wei. Train. (106), Body . Dev. (105), Ani. Rid. (84), </t>
  </si>
  <si>
    <t>9 (93)</t>
  </si>
  <si>
    <t>6' 0.6" (185cm)</t>
  </si>
  <si>
    <t>-2 (37)</t>
  </si>
  <si>
    <t>27.9 cm</t>
  </si>
  <si>
    <t xml:space="preserve">Run. (103), Intim. (90), Perc. (90), Soc. Awa. (83), Surv., Urb. (82), Amb. Mel. (82), Sold. (75), Tact., Battlef. (74), Surv., Ice./Pol. Des. (70), Surv., Trop. For. (67), Mil. Org., Grou. (62), Bas. Math. (62), Hurl. (56), Dup. (53), Tact., Siege (41), </t>
  </si>
  <si>
    <t>1 (56)</t>
  </si>
  <si>
    <t>12 st  9.7 lbs</t>
  </si>
  <si>
    <t>6 (85)</t>
  </si>
  <si>
    <t>Male</t>
  </si>
  <si>
    <t xml:space="preserve">Region 1 (31), Stalk. (30), Mil. Org., Aeri. (27), Proj. Weap. Eng. (27), Surv., Tund. (27), Track. (27), Fir. Aid (27), Illusi. Att. (26), Conceal. (25), Navig. (22), Surv., Ocean (22), Land Veh. Eng. (22), Arm. Rep., Met. (22), Wood Cr. (19), Climb. (-6), Swim. (-6), Herb. (-8), Trad. (-12), Fort. (-12), Attune. (-12), Ment. Foc. (-18), Act. (-23), Jump. (-25), Acro. (-25), Multi. Att. (-25), Foot. (-25), </t>
  </si>
  <si>
    <t>10 (84)</t>
  </si>
  <si>
    <t>3 (67)</t>
  </si>
  <si>
    <t/>
  </si>
  <si>
    <t>4 (73)</t>
  </si>
  <si>
    <t>Tyr</t>
  </si>
  <si>
    <t>Level Up</t>
  </si>
  <si>
    <t xml:space="preserve">Firearm (106), Bow (100), Greater Firearm (90), Sling (88), Blowpipe (84), Greater Hafted (66), Rock (63), Whip (55), Strikes (15), Boomerang (14), Sweeps &amp; Throws (-17), Wrestling (-17), </t>
  </si>
  <si>
    <t>+115</t>
  </si>
  <si>
    <t>(252)</t>
  </si>
  <si>
    <t>(35)</t>
  </si>
  <si>
    <t>(38)</t>
  </si>
  <si>
    <t>(37)</t>
  </si>
  <si>
    <t>(32)</t>
  </si>
  <si>
    <t>2 (60)</t>
  </si>
  <si>
    <t>6 (84)</t>
  </si>
  <si>
    <t>2 (65)</t>
  </si>
  <si>
    <t xml:space="preserve">Perc. (125), Run. (115), Body . Dev. (113), Qu. Draw (102), Gunsling. (84), Soc. Awa. (84), Mov. Targ. (84), Ani. Rid. (83), Org. Crim. (41), </t>
  </si>
  <si>
    <t>8 (91)</t>
  </si>
  <si>
    <t>5' 0.2" (153cm)</t>
  </si>
  <si>
    <t>0 (48)</t>
  </si>
  <si>
    <t>23.8 cm</t>
  </si>
  <si>
    <t xml:space="preserve">Brib. (87), Charm (84), Surv., Urb. (82), Surv., Savan./Grass. (79), Seduc. (78), Driv., Hors. Carri. (75), Crim. Law (68), Surv., Tund. (64), Amb. Rang. (55), Surv., Alpi. (51), Amb. Mel. (50), Dup. (48), Bas. Math. (46), Intim. (43), Adren. Str. (40), Region 1 (28), </t>
  </si>
  <si>
    <t>7 st  7.3 lbs</t>
  </si>
  <si>
    <t>4 (74)</t>
  </si>
  <si>
    <t xml:space="preserve">Track. (31), Medical Science 2 (26), Stalk. (25), Fir. Aid (21), Conceal. (20), Brai. Wash. (18), Carpen. (17), Leath. Cr. (17), Surv., Des./Xer. Shrub. (16), Count. Tech. (16), Navig. (16), Fort. (-9), Wei. Train. (-10), Trad. (-12), Leader. (-12), Ment. Foc. (-12), Attune. (-12), Swim. (-13), Climb. (-13), Herb. (-14), Act. (-20), Foot. (-25), Multi. Att. (-25), Acro. (-25), Jump. (-25), </t>
  </si>
  <si>
    <t>3 (47)</t>
  </si>
  <si>
    <t>5 (78)</t>
  </si>
  <si>
    <t>4 (76)</t>
  </si>
  <si>
    <t>Gunner / Cobra</t>
  </si>
  <si>
    <t>(39)</t>
  </si>
  <si>
    <t>(34)</t>
  </si>
  <si>
    <t>Female</t>
  </si>
  <si>
    <t>(36)</t>
  </si>
  <si>
    <t>1 (58)</t>
  </si>
  <si>
    <t>5 (81)</t>
  </si>
  <si>
    <t>7 (87)</t>
  </si>
  <si>
    <t xml:space="preserve">Greater Firearm (88), Greater Hafted (76), Firearm (70), Bow (66), Blade (47), Strikes (27), Bola (23), Crossbow (18), Sweeps &amp; Throws (-12), Wrestling (-12), </t>
  </si>
  <si>
    <t>+22</t>
  </si>
  <si>
    <t>(80)</t>
  </si>
  <si>
    <t>3 (60)</t>
  </si>
  <si>
    <t>2 (63)</t>
  </si>
  <si>
    <t xml:space="preserve">Tact., Strat. (125), Tact., Siege (125), Tact., Battlef. (114), Tact., Sm. Unit (114), Tact., Sabo. (114), Wei. Train. (102), Tact., Guer. (102), Leader. (90), Fort. (72), Body . Dev. (27), Targ. (6), </t>
  </si>
  <si>
    <t>1 (55)</t>
  </si>
  <si>
    <t>5' 4.5" (164cm)</t>
  </si>
  <si>
    <t>5 (83)</t>
  </si>
  <si>
    <t>26.6 cm</t>
  </si>
  <si>
    <t xml:space="preserve">Region 1 (112), Raci., Sasqu. (96), Crim. Law (93), Relig. Lore (93), Raci., Human (93), Civ. Law (90), Relig. Hist. (90), Mat., Wood (90), Apprai. (90), Raci., Alien (90), Mat., Bone/Horn (87), Mat., Met. (84), Surv., Urb. (83), Busi. Law (81), Mat., Leath. (81), Arm. Rep., Leath (71), Region 2 (67), Sold. (66), Heral. Lore (52), Poi. Lore (52), </t>
  </si>
  <si>
    <t>0 (53)</t>
  </si>
  <si>
    <t>9 st  1.9 lbs</t>
  </si>
  <si>
    <t xml:space="preserve">Mil. Org., Grou. (43), Bas. Math. (38), Fir. Aid (28), Perc. (28), Navig. (23), Carpen. (23), Surv., Trop. For. (23), Track. (23), Run. (22), Stalk. (19), Conceal. (14), Herb. (-7), Swim. (-13), Climb. (-13), Ment. Foc. (-15), Act. (-19), Soc. Awa. (-22), Trad. (-23), Attune. (-23), Acro. (-25), Jump. (-25), Multi. Att. (-25), Foot. (-25), </t>
  </si>
  <si>
    <t>12 (92)</t>
  </si>
  <si>
    <t>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</si>
</sst>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9"/>
      <color rgb="FF000000"/>
      <name val="Calibri"/>
      <family val="2"/>
    </font>
    <font>
      <sz val="9"/>
      <color rgb="FF000000"/>
      <name val="Calibri"/>
      <family val="2"/>
    </font>
    <font>
      <b/>
      <sz val="48"/>
      <color rgb="FFBF8F00"/>
      <name val="Pristina"/>
      <family val="4"/>
    </font>
    <font>
      <sz val="11"/>
      <color rgb="FF000000"/>
      <name val="Pristina"/>
      <family val="4"/>
    </font>
    <font>
      <sz val="11"/>
      <color theme="1"/>
      <name val="Pristina"/>
      <family val="4"/>
    </font>
    <font>
      <sz val="9"/>
      <color theme="1"/>
      <name val="Calibri"/>
      <family val="2"/>
      <scheme val="minor"/>
    </font>
    <font>
      <sz val="11"/>
      <color rgb="FFFF0000"/>
      <name val="Pristina"/>
      <family val="4"/>
    </font>
    <font>
      <b/>
      <sz val="11"/>
      <color rgb="FF000000"/>
      <name val="Calibri"/>
      <family val="2"/>
    </font>
    <font>
      <b/>
      <sz val="11"/>
      <color rgb="FF000000"/>
      <name val="Pristina"/>
      <family val="4"/>
    </font>
    <font>
      <sz val="9"/>
      <color rgb="FF000000"/>
      <name val="Calibri Light"/>
      <family val="2"/>
    </font>
    <font>
      <sz val="9"/>
      <color rgb="FF000000"/>
      <name val="Calibri Light"/>
      <family val="2"/>
      <scheme val="major"/>
    </font>
    <font>
      <sz val="10"/>
      <color rgb="FF000000"/>
      <name val="Pristina"/>
      <family val="4"/>
    </font>
    <font>
      <sz val="10"/>
      <color rgb="FFFF0000"/>
      <name val="Pristina"/>
      <family val="4"/>
    </font>
    <font>
      <sz val="10"/>
      <color theme="1"/>
      <name val="Pristina"/>
      <family val="4"/>
    </font>
  </fonts>
  <fills count="12">
    <fill>
      <patternFill patternType="none"/>
    </fill>
    <fill>
      <patternFill patternType="gray125"/>
    </fill>
    <fill>
      <patternFill patternType="solid">
        <fgColor theme="7" tint="0.79998168889431442"/>
        <bgColor rgb="FFFFE699"/>
      </patternFill>
    </fill>
    <fill>
      <patternFill patternType="solid">
        <fgColor theme="7" tint="0.79998168889431442"/>
        <bgColor rgb="FFC6E0B4"/>
      </patternFill>
    </fill>
    <fill>
      <patternFill patternType="solid">
        <fgColor theme="7" tint="0.59999389629810485"/>
        <bgColor rgb="FFFFE699"/>
      </patternFill>
    </fill>
    <fill>
      <patternFill patternType="solid">
        <fgColor theme="7" tint="0.59999389629810485"/>
        <bgColor rgb="FFE2EFDA"/>
      </patternFill>
    </fill>
    <fill>
      <patternFill patternType="solid">
        <fgColor theme="7" tint="0.39997558519241921"/>
        <bgColor rgb="FFA9D08E"/>
      </patternFill>
    </fill>
    <fill>
      <patternFill patternType="solid">
        <fgColor theme="7" tint="0.59999389629810485"/>
        <bgColor rgb="FFFCE4D6"/>
      </patternFill>
    </fill>
    <fill>
      <patternFill patternType="solid">
        <fgColor theme="7" tint="0.59999389629810485"/>
        <bgColor rgb="FFC6E0B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rgb="FFE2EFDA"/>
      </patternFill>
    </fill>
  </fills>
  <borders count="7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BF8F00"/>
      </bottom>
      <diagonal/>
    </border>
    <border>
      <left style="thin">
        <color rgb="FF000000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BF8F00"/>
      </left>
      <right style="medium">
        <color rgb="FFBF8F00"/>
      </right>
      <top style="medium">
        <color rgb="FFBF8F00"/>
      </top>
      <bottom style="medium">
        <color rgb="FFBF8F00"/>
      </bottom>
      <diagonal/>
    </border>
    <border>
      <left style="medium">
        <color rgb="FFBF8F00"/>
      </left>
      <right style="thin">
        <color rgb="FFFFFFFF"/>
      </right>
      <top style="thin">
        <color rgb="FF000000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FFFFFF"/>
      </bottom>
      <diagonal/>
    </border>
    <border>
      <left style="thin">
        <color rgb="FFFFFFFF"/>
      </left>
      <right style="thin">
        <color indexed="64"/>
      </right>
      <top style="thin">
        <color rgb="FF000000"/>
      </top>
      <bottom style="thin">
        <color rgb="FFFFFFFF"/>
      </bottom>
      <diagonal/>
    </border>
    <border>
      <left style="medium">
        <color rgb="FFBF8F00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indexed="64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FFFFFF"/>
      </bottom>
      <diagonal/>
    </border>
    <border>
      <left/>
      <right/>
      <top style="thin">
        <color rgb="FF000000"/>
      </top>
      <bottom style="thin">
        <color rgb="FFFFFFFF"/>
      </bottom>
      <diagonal/>
    </border>
    <border>
      <left/>
      <right style="thin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/>
      <top style="thin">
        <color rgb="FFFFFFFF"/>
      </top>
      <bottom style="thin">
        <color rgb="FF000000"/>
      </bottom>
      <diagonal/>
    </border>
    <border>
      <left/>
      <right/>
      <top style="thin">
        <color rgb="FFFFFFFF"/>
      </top>
      <bottom style="thin">
        <color rgb="FF000000"/>
      </bottom>
      <diagonal/>
    </border>
    <border>
      <left/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FFFFFF"/>
      </top>
      <bottom/>
      <diagonal/>
    </border>
    <border>
      <left/>
      <right style="thin">
        <color rgb="FF000000"/>
      </right>
      <top style="thin">
        <color rgb="FFFFFFFF"/>
      </top>
      <bottom/>
      <diagonal/>
    </border>
    <border>
      <left/>
      <right/>
      <top/>
      <bottom style="thin">
        <color rgb="FFFFFFFF"/>
      </bottom>
      <diagonal/>
    </border>
    <border>
      <left/>
      <right style="thin">
        <color rgb="FF000000"/>
      </right>
      <top/>
      <bottom style="thin">
        <color rgb="FFFFFFFF"/>
      </bottom>
      <diagonal/>
    </border>
    <border>
      <left style="thin">
        <color rgb="FF000000"/>
      </left>
      <right/>
      <top style="thin">
        <color rgb="FFFFFFFF"/>
      </top>
      <bottom/>
      <diagonal/>
    </border>
    <border>
      <left style="thin">
        <color rgb="FF000000"/>
      </left>
      <right/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0"/>
      </right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FFFFFF"/>
      </bottom>
      <diagonal/>
    </border>
    <border>
      <left style="thin">
        <color rgb="FF000000"/>
      </left>
      <right/>
      <top style="thin">
        <color indexed="64"/>
      </top>
      <bottom style="thin">
        <color rgb="FFFFFFFF"/>
      </bottom>
      <diagonal/>
    </border>
    <border>
      <left/>
      <right/>
      <top style="thin">
        <color indexed="64"/>
      </top>
      <bottom style="thin">
        <color rgb="FFFFFFFF"/>
      </bottom>
      <diagonal/>
    </border>
    <border>
      <left style="thin">
        <color indexed="64"/>
      </left>
      <right/>
      <top style="thin">
        <color rgb="FFFFFFFF"/>
      </top>
      <bottom style="thin">
        <color rgb="FFFFFFFF"/>
      </bottom>
      <diagonal/>
    </border>
    <border>
      <left style="thin">
        <color indexed="64"/>
      </left>
      <right/>
      <top style="thin">
        <color rgb="FFFFFFFF"/>
      </top>
      <bottom style="thin">
        <color indexed="64"/>
      </bottom>
      <diagonal/>
    </border>
    <border>
      <left style="thin">
        <color rgb="FF000000"/>
      </left>
      <right/>
      <top style="thin">
        <color rgb="FFFFFFFF"/>
      </top>
      <bottom style="thin">
        <color indexed="64"/>
      </bottom>
      <diagonal/>
    </border>
    <border>
      <left/>
      <right/>
      <top style="thin">
        <color rgb="FFFFFFFF"/>
      </top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rgb="FFFFFFFF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FFFFFF"/>
      </right>
      <top style="thin">
        <color rgb="FF000000"/>
      </top>
      <bottom/>
      <diagonal/>
    </border>
    <border>
      <left style="thin">
        <color rgb="FFFFFFFF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FFFFFF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FFFFFF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FFFFFF"/>
      </bottom>
      <diagonal/>
    </border>
    <border>
      <left/>
      <right style="thin">
        <color indexed="64"/>
      </right>
      <top style="thin">
        <color rgb="FFFFFFFF"/>
      </top>
      <bottom style="thin">
        <color rgb="FFFFFFFF"/>
      </bottom>
      <diagonal/>
    </border>
    <border>
      <left/>
      <right style="thin">
        <color indexed="64"/>
      </right>
      <top style="thin">
        <color rgb="FFFFFFFF"/>
      </top>
      <bottom style="thin">
        <color indexed="64"/>
      </bottom>
      <diagonal/>
    </border>
    <border>
      <left style="thin">
        <color rgb="FFFFFFFF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FFFFFF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ont="0" applyBorder="0" applyProtection="0"/>
  </cellStyleXfs>
  <cellXfs count="277">
    <xf numFmtId="0" fontId="0" fillId="0" borderId="0" xfId="0"/>
    <xf numFmtId="0" fontId="7" fillId="5" borderId="19" xfId="2" applyFont="1" applyFill="1" applyBorder="1" applyAlignment="1">
      <alignment horizontal="center" vertical="center"/>
    </xf>
    <xf numFmtId="0" fontId="7" fillId="3" borderId="16" xfId="2" applyFont="1" applyFill="1" applyBorder="1" applyAlignment="1">
      <alignment horizontal="center" vertical="center"/>
    </xf>
    <xf numFmtId="0" fontId="7" fillId="5" borderId="16" xfId="2" applyFont="1" applyFill="1" applyBorder="1" applyAlignment="1">
      <alignment horizontal="center" vertical="center"/>
    </xf>
    <xf numFmtId="0" fontId="7" fillId="3" borderId="13" xfId="2" applyFont="1" applyFill="1" applyBorder="1" applyAlignment="1">
      <alignment horizontal="center" vertical="center"/>
    </xf>
    <xf numFmtId="0" fontId="8" fillId="0" borderId="0" xfId="0" applyFont="1"/>
    <xf numFmtId="0" fontId="8" fillId="0" borderId="0" xfId="0" applyFont="1" applyAlignment="1">
      <alignment vertic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9" borderId="35" xfId="0" applyFill="1" applyBorder="1" applyAlignment="1">
      <alignment horizontal="right"/>
    </xf>
    <xf numFmtId="0" fontId="0" fillId="9" borderId="0" xfId="0" applyFill="1" applyAlignment="1">
      <alignment horizontal="center" vertical="center"/>
    </xf>
    <xf numFmtId="0" fontId="0" fillId="9" borderId="0" xfId="0" applyFill="1"/>
    <xf numFmtId="0" fontId="0" fillId="9" borderId="36" xfId="0" applyFill="1" applyBorder="1"/>
    <xf numFmtId="0" fontId="0" fillId="9" borderId="37" xfId="0" applyFill="1" applyBorder="1" applyAlignment="1">
      <alignment horizontal="right"/>
    </xf>
    <xf numFmtId="0" fontId="0" fillId="9" borderId="38" xfId="0" applyFill="1" applyBorder="1" applyAlignment="1">
      <alignment horizontal="center" vertical="center"/>
    </xf>
    <xf numFmtId="0" fontId="0" fillId="9" borderId="38" xfId="0" applyFill="1" applyBorder="1"/>
    <xf numFmtId="0" fontId="0" fillId="9" borderId="39" xfId="0" applyFill="1" applyBorder="1"/>
    <xf numFmtId="0" fontId="0" fillId="9" borderId="32" xfId="0" applyFill="1" applyBorder="1" applyAlignment="1">
      <alignment horizontal="right"/>
    </xf>
    <xf numFmtId="0" fontId="0" fillId="9" borderId="33" xfId="0" applyFill="1" applyBorder="1" applyAlignment="1">
      <alignment horizontal="center" vertical="center"/>
    </xf>
    <xf numFmtId="0" fontId="0" fillId="9" borderId="33" xfId="0" applyFill="1" applyBorder="1" applyAlignment="1">
      <alignment horizontal="left"/>
    </xf>
    <xf numFmtId="0" fontId="0" fillId="9" borderId="33" xfId="0" applyFill="1" applyBorder="1"/>
    <xf numFmtId="0" fontId="0" fillId="9" borderId="34" xfId="0" applyFill="1" applyBorder="1"/>
    <xf numFmtId="0" fontId="0" fillId="9" borderId="0" xfId="0" applyFill="1" applyAlignment="1">
      <alignment horizontal="left"/>
    </xf>
    <xf numFmtId="0" fontId="2" fillId="9" borderId="38" xfId="0" applyFont="1" applyFill="1" applyBorder="1" applyAlignment="1">
      <alignment horizontal="left"/>
    </xf>
    <xf numFmtId="0" fontId="0" fillId="9" borderId="33" xfId="0" applyFill="1" applyBorder="1" applyAlignment="1">
      <alignment horizontal="center"/>
    </xf>
    <xf numFmtId="0" fontId="0" fillId="9" borderId="34" xfId="0" applyFill="1" applyBorder="1" applyAlignment="1">
      <alignment horizontal="center"/>
    </xf>
    <xf numFmtId="0" fontId="0" fillId="9" borderId="0" xfId="0" applyFill="1" applyAlignment="1">
      <alignment horizontal="center"/>
    </xf>
    <xf numFmtId="0" fontId="5" fillId="0" borderId="0" xfId="0" applyFont="1"/>
    <xf numFmtId="0" fontId="2" fillId="9" borderId="36" xfId="0" applyFont="1" applyFill="1" applyBorder="1" applyAlignment="1">
      <alignment horizontal="center"/>
    </xf>
    <xf numFmtId="0" fontId="2" fillId="9" borderId="38" xfId="0" applyFont="1" applyFill="1" applyBorder="1" applyAlignment="1">
      <alignment horizontal="center" vertical="center"/>
    </xf>
    <xf numFmtId="0" fontId="0" fillId="9" borderId="38" xfId="0" applyFill="1" applyBorder="1" applyAlignment="1">
      <alignment horizontal="center"/>
    </xf>
    <xf numFmtId="0" fontId="0" fillId="9" borderId="32" xfId="0" applyFill="1" applyBorder="1"/>
    <xf numFmtId="0" fontId="0" fillId="9" borderId="35" xfId="0" applyFill="1" applyBorder="1" applyAlignment="1">
      <alignment horizontal="center"/>
    </xf>
    <xf numFmtId="0" fontId="11" fillId="9" borderId="0" xfId="0" applyFont="1" applyFill="1" applyAlignment="1">
      <alignment horizontal="center"/>
    </xf>
    <xf numFmtId="0" fontId="0" fillId="9" borderId="37" xfId="0" applyFill="1" applyBorder="1" applyAlignment="1">
      <alignment horizontal="center"/>
    </xf>
    <xf numFmtId="0" fontId="11" fillId="9" borderId="38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9" borderId="38" xfId="0" applyFill="1" applyBorder="1" applyAlignment="1">
      <alignment horizontal="left"/>
    </xf>
    <xf numFmtId="0" fontId="7" fillId="0" borderId="0" xfId="2" applyFont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2" applyFont="1" applyAlignment="1">
      <alignment vertical="center"/>
    </xf>
    <xf numFmtId="1" fontId="0" fillId="9" borderId="0" xfId="0" applyNumberFormat="1" applyFill="1" applyAlignment="1">
      <alignment horizontal="left"/>
    </xf>
    <xf numFmtId="2" fontId="0" fillId="9" borderId="0" xfId="0" applyNumberFormat="1" applyFill="1" applyAlignment="1">
      <alignment horizontal="left"/>
    </xf>
    <xf numFmtId="0" fontId="11" fillId="9" borderId="0" xfId="0" applyFont="1" applyFill="1" applyAlignment="1">
      <alignment horizontal="left"/>
    </xf>
    <xf numFmtId="0" fontId="11" fillId="9" borderId="0" xfId="0" applyFont="1" applyFill="1"/>
    <xf numFmtId="2" fontId="0" fillId="9" borderId="0" xfId="0" applyNumberFormat="1" applyFill="1"/>
    <xf numFmtId="164" fontId="11" fillId="9" borderId="0" xfId="0" applyNumberFormat="1" applyFont="1" applyFill="1" applyAlignment="1">
      <alignment horizontal="left"/>
    </xf>
    <xf numFmtId="0" fontId="11" fillId="9" borderId="38" xfId="0" applyFont="1" applyFill="1" applyBorder="1" applyAlignment="1">
      <alignment horizontal="left"/>
    </xf>
    <xf numFmtId="0" fontId="11" fillId="9" borderId="38" xfId="0" applyFont="1" applyFill="1" applyBorder="1"/>
    <xf numFmtId="0" fontId="12" fillId="3" borderId="45" xfId="2" applyFont="1" applyFill="1" applyBorder="1" applyAlignment="1">
      <alignment horizontal="center" vertical="center"/>
    </xf>
    <xf numFmtId="0" fontId="12" fillId="5" borderId="16" xfId="2" applyFont="1" applyFill="1" applyBorder="1" applyAlignment="1">
      <alignment horizontal="center" vertical="center"/>
    </xf>
    <xf numFmtId="0" fontId="12" fillId="3" borderId="16" xfId="2" applyFont="1" applyFill="1" applyBorder="1" applyAlignment="1">
      <alignment horizontal="center" vertical="center"/>
    </xf>
    <xf numFmtId="0" fontId="12" fillId="3" borderId="49" xfId="2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quotePrefix="1" applyAlignment="1">
      <alignment horizontal="center"/>
    </xf>
    <xf numFmtId="0" fontId="2" fillId="9" borderId="0" xfId="0" applyFont="1" applyFill="1" applyAlignment="1">
      <alignment horizontal="center"/>
    </xf>
    <xf numFmtId="0" fontId="2" fillId="9" borderId="0" xfId="0" applyFont="1" applyFill="1" applyAlignment="1">
      <alignment horizontal="center" vertical="center"/>
    </xf>
    <xf numFmtId="0" fontId="0" fillId="10" borderId="32" xfId="0" applyFill="1" applyBorder="1"/>
    <xf numFmtId="0" fontId="0" fillId="10" borderId="33" xfId="0" applyFill="1" applyBorder="1"/>
    <xf numFmtId="0" fontId="0" fillId="10" borderId="34" xfId="0" applyFill="1" applyBorder="1"/>
    <xf numFmtId="0" fontId="0" fillId="0" borderId="0" xfId="0" applyAlignment="1">
      <alignment horizontal="center" textRotation="90"/>
    </xf>
    <xf numFmtId="0" fontId="0" fillId="0" borderId="0" xfId="0" applyAlignment="1">
      <alignment textRotation="90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36" xfId="0" applyBorder="1" applyAlignment="1">
      <alignment horizontal="center" textRotation="90"/>
    </xf>
    <xf numFmtId="0" fontId="0" fillId="0" borderId="35" xfId="0" applyBorder="1"/>
    <xf numFmtId="0" fontId="0" fillId="0" borderId="36" xfId="0" applyBorder="1"/>
    <xf numFmtId="0" fontId="0" fillId="0" borderId="38" xfId="0" applyBorder="1"/>
    <xf numFmtId="16" fontId="0" fillId="0" borderId="0" xfId="0" quotePrefix="1" applyNumberFormat="1" applyAlignment="1">
      <alignment horizontal="center"/>
    </xf>
    <xf numFmtId="49" fontId="0" fillId="0" borderId="0" xfId="2" quotePrefix="1" applyNumberFormat="1" applyFont="1" applyAlignment="1">
      <alignment horizontal="center"/>
    </xf>
    <xf numFmtId="17" fontId="0" fillId="0" borderId="0" xfId="0" quotePrefix="1" applyNumberFormat="1" applyAlignment="1">
      <alignment horizontal="center"/>
    </xf>
    <xf numFmtId="0" fontId="2" fillId="0" borderId="0" xfId="0" applyFont="1" applyAlignment="1">
      <alignment horizontal="right"/>
    </xf>
    <xf numFmtId="0" fontId="0" fillId="0" borderId="36" xfId="0" applyBorder="1" applyAlignment="1">
      <alignment textRotation="90"/>
    </xf>
    <xf numFmtId="0" fontId="0" fillId="0" borderId="35" xfId="0" applyBorder="1" applyAlignment="1">
      <alignment horizontal="center" textRotation="90"/>
    </xf>
    <xf numFmtId="0" fontId="0" fillId="0" borderId="0" xfId="0" applyBorder="1" applyAlignment="1">
      <alignment horizontal="center" textRotation="90"/>
    </xf>
    <xf numFmtId="0" fontId="0" fillId="0" borderId="0" xfId="0" applyBorder="1" applyAlignment="1">
      <alignment horizontal="center"/>
    </xf>
    <xf numFmtId="0" fontId="7" fillId="3" borderId="13" xfId="2" applyFont="1" applyFill="1" applyBorder="1" applyAlignment="1">
      <alignment horizontal="center" vertical="center"/>
    </xf>
    <xf numFmtId="0" fontId="7" fillId="5" borderId="16" xfId="2" applyFont="1" applyFill="1" applyBorder="1" applyAlignment="1">
      <alignment horizontal="center" vertical="center"/>
    </xf>
    <xf numFmtId="0" fontId="7" fillId="3" borderId="16" xfId="2" applyFont="1" applyFill="1" applyBorder="1" applyAlignment="1">
      <alignment horizontal="center" vertical="center"/>
    </xf>
    <xf numFmtId="0" fontId="7" fillId="5" borderId="19" xfId="2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7" fillId="3" borderId="17" xfId="0" applyFont="1" applyFill="1" applyBorder="1" applyAlignment="1">
      <alignment horizontal="left" vertical="center"/>
    </xf>
    <xf numFmtId="0" fontId="7" fillId="5" borderId="20" xfId="0" applyFont="1" applyFill="1" applyBorder="1" applyAlignment="1">
      <alignment horizontal="left" vertical="center"/>
    </xf>
    <xf numFmtId="0" fontId="7" fillId="5" borderId="19" xfId="2" applyFont="1" applyFill="1" applyBorder="1" applyAlignment="1">
      <alignment horizontal="center" vertical="center"/>
    </xf>
    <xf numFmtId="0" fontId="7" fillId="5" borderId="18" xfId="2" applyFont="1" applyFill="1" applyBorder="1" applyAlignment="1">
      <alignment horizontal="right" vertical="center"/>
    </xf>
    <xf numFmtId="0" fontId="7" fillId="5" borderId="16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left" vertical="center"/>
    </xf>
    <xf numFmtId="0" fontId="6" fillId="7" borderId="21" xfId="0" applyFont="1" applyFill="1" applyBorder="1" applyAlignment="1">
      <alignment horizontal="center" vertical="center"/>
    </xf>
    <xf numFmtId="0" fontId="7" fillId="3" borderId="16" xfId="2" applyFont="1" applyFill="1" applyBorder="1" applyAlignment="1">
      <alignment horizontal="center" vertical="center"/>
    </xf>
    <xf numFmtId="0" fontId="7" fillId="3" borderId="15" xfId="2" applyFont="1" applyFill="1" applyBorder="1" applyAlignment="1">
      <alignment horizontal="right" vertical="center"/>
    </xf>
    <xf numFmtId="0" fontId="7" fillId="5" borderId="16" xfId="0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 wrapText="1"/>
    </xf>
    <xf numFmtId="0" fontId="7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5" borderId="19" xfId="0" applyFont="1" applyFill="1" applyBorder="1" applyAlignment="1">
      <alignment horizontal="center" vertical="center" wrapText="1"/>
    </xf>
    <xf numFmtId="0" fontId="7" fillId="5" borderId="20" xfId="0" applyFont="1" applyFill="1" applyBorder="1" applyAlignment="1">
      <alignment horizontal="center" vertical="center" wrapText="1"/>
    </xf>
    <xf numFmtId="0" fontId="7" fillId="5" borderId="15" xfId="2" applyFont="1" applyFill="1" applyBorder="1" applyAlignment="1">
      <alignment horizontal="right" vertical="center"/>
    </xf>
    <xf numFmtId="0" fontId="7" fillId="5" borderId="16" xfId="2" applyFont="1" applyFill="1" applyBorder="1" applyAlignment="1">
      <alignment horizontal="right" vertical="center"/>
    </xf>
    <xf numFmtId="0" fontId="7" fillId="3" borderId="16" xfId="2" applyFont="1" applyFill="1" applyBorder="1" applyAlignment="1">
      <alignment horizontal="right" vertical="center"/>
    </xf>
    <xf numFmtId="0" fontId="7" fillId="5" borderId="19" xfId="2" applyFont="1" applyFill="1" applyBorder="1" applyAlignment="1">
      <alignment horizontal="right" vertical="center"/>
    </xf>
    <xf numFmtId="0" fontId="7" fillId="5" borderId="16" xfId="2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right" vertical="center"/>
    </xf>
    <xf numFmtId="0" fontId="7" fillId="3" borderId="47" xfId="2" applyFont="1" applyFill="1" applyBorder="1" applyAlignment="1">
      <alignment horizontal="right" vertical="center"/>
    </xf>
    <xf numFmtId="0" fontId="7" fillId="3" borderId="48" xfId="2" applyFont="1" applyFill="1" applyBorder="1" applyAlignment="1">
      <alignment horizontal="right" vertical="center"/>
    </xf>
    <xf numFmtId="0" fontId="7" fillId="3" borderId="54" xfId="0" applyFont="1" applyFill="1" applyBorder="1" applyAlignment="1">
      <alignment horizontal="left" vertical="center"/>
    </xf>
    <xf numFmtId="0" fontId="7" fillId="3" borderId="55" xfId="0" applyFont="1" applyFill="1" applyBorder="1" applyAlignment="1">
      <alignment horizontal="left" vertical="center"/>
    </xf>
    <xf numFmtId="0" fontId="10" fillId="3" borderId="17" xfId="0" applyFont="1" applyFill="1" applyBorder="1" applyAlignment="1">
      <alignment horizontal="left" vertical="center"/>
    </xf>
    <xf numFmtId="0" fontId="7" fillId="5" borderId="46" xfId="2" applyFont="1" applyFill="1" applyBorder="1" applyAlignment="1">
      <alignment horizontal="right" vertical="center"/>
    </xf>
    <xf numFmtId="0" fontId="7" fillId="8" borderId="50" xfId="0" applyFont="1" applyFill="1" applyBorder="1" applyAlignment="1">
      <alignment horizontal="left" vertical="center"/>
    </xf>
    <xf numFmtId="0" fontId="7" fillId="8" borderId="51" xfId="0" applyFont="1" applyFill="1" applyBorder="1" applyAlignment="1">
      <alignment horizontal="left" vertical="center"/>
    </xf>
    <xf numFmtId="0" fontId="7" fillId="3" borderId="46" xfId="2" applyFont="1" applyFill="1" applyBorder="1" applyAlignment="1">
      <alignment horizontal="right" vertical="center"/>
    </xf>
    <xf numFmtId="0" fontId="7" fillId="3" borderId="50" xfId="0" applyFont="1" applyFill="1" applyBorder="1" applyAlignment="1">
      <alignment horizontal="left" vertical="center"/>
    </xf>
    <xf numFmtId="0" fontId="7" fillId="3" borderId="51" xfId="0" applyFont="1" applyFill="1" applyBorder="1" applyAlignment="1">
      <alignment horizontal="left" vertical="center"/>
    </xf>
    <xf numFmtId="0" fontId="7" fillId="5" borderId="16" xfId="2" applyFont="1" applyFill="1" applyBorder="1" applyAlignment="1">
      <alignment horizontal="center" vertical="top"/>
    </xf>
    <xf numFmtId="0" fontId="14" fillId="3" borderId="22" xfId="0" applyFont="1" applyFill="1" applyBorder="1" applyAlignment="1">
      <alignment horizontal="left" vertical="top" wrapText="1"/>
    </xf>
    <xf numFmtId="0" fontId="14" fillId="3" borderId="23" xfId="0" applyFont="1" applyFill="1" applyBorder="1" applyAlignment="1">
      <alignment horizontal="left" vertical="top" wrapText="1"/>
    </xf>
    <xf numFmtId="0" fontId="14" fillId="3" borderId="24" xfId="0" applyFont="1" applyFill="1" applyBorder="1" applyAlignment="1">
      <alignment horizontal="left" vertical="top" wrapText="1"/>
    </xf>
    <xf numFmtId="0" fontId="14" fillId="3" borderId="25" xfId="0" applyFont="1" applyFill="1" applyBorder="1" applyAlignment="1">
      <alignment horizontal="left" vertical="top" wrapText="1"/>
    </xf>
    <xf numFmtId="0" fontId="14" fillId="5" borderId="22" xfId="0" applyFont="1" applyFill="1" applyBorder="1" applyAlignment="1">
      <alignment horizontal="left" vertical="top" wrapText="1"/>
    </xf>
    <xf numFmtId="0" fontId="14" fillId="5" borderId="23" xfId="0" applyFont="1" applyFill="1" applyBorder="1" applyAlignment="1">
      <alignment horizontal="left" vertical="top" wrapText="1"/>
    </xf>
    <xf numFmtId="0" fontId="14" fillId="5" borderId="24" xfId="0" applyFont="1" applyFill="1" applyBorder="1" applyAlignment="1">
      <alignment horizontal="left" vertical="top" wrapText="1"/>
    </xf>
    <xf numFmtId="0" fontId="14" fillId="5" borderId="25" xfId="0" applyFont="1" applyFill="1" applyBorder="1" applyAlignment="1">
      <alignment horizontal="left" vertical="top" wrapText="1"/>
    </xf>
    <xf numFmtId="0" fontId="7" fillId="3" borderId="26" xfId="2" applyFont="1" applyFill="1" applyBorder="1" applyAlignment="1">
      <alignment horizontal="right" vertical="top"/>
    </xf>
    <xf numFmtId="0" fontId="7" fillId="3" borderId="22" xfId="2" applyFont="1" applyFill="1" applyBorder="1" applyAlignment="1">
      <alignment horizontal="right" vertical="top"/>
    </xf>
    <xf numFmtId="0" fontId="7" fillId="3" borderId="27" xfId="2" applyFont="1" applyFill="1" applyBorder="1" applyAlignment="1">
      <alignment horizontal="right" vertical="top"/>
    </xf>
    <xf numFmtId="0" fontId="7" fillId="3" borderId="24" xfId="2" applyFont="1" applyFill="1" applyBorder="1" applyAlignment="1">
      <alignment horizontal="right" vertical="top"/>
    </xf>
    <xf numFmtId="0" fontId="7" fillId="5" borderId="26" xfId="2" applyFont="1" applyFill="1" applyBorder="1" applyAlignment="1">
      <alignment horizontal="right" vertical="top"/>
    </xf>
    <xf numFmtId="0" fontId="7" fillId="5" borderId="22" xfId="2" applyFont="1" applyFill="1" applyBorder="1" applyAlignment="1">
      <alignment horizontal="right" vertical="top"/>
    </xf>
    <xf numFmtId="0" fontId="7" fillId="5" borderId="27" xfId="2" applyFont="1" applyFill="1" applyBorder="1" applyAlignment="1">
      <alignment horizontal="right" vertical="top"/>
    </xf>
    <xf numFmtId="0" fontId="7" fillId="5" borderId="24" xfId="2" applyFont="1" applyFill="1" applyBorder="1" applyAlignment="1">
      <alignment horizontal="right" vertical="top"/>
    </xf>
    <xf numFmtId="0" fontId="7" fillId="3" borderId="16" xfId="2" applyFont="1" applyFill="1" applyBorder="1" applyAlignment="1">
      <alignment horizontal="center" vertical="top"/>
    </xf>
    <xf numFmtId="0" fontId="7" fillId="5" borderId="22" xfId="2" applyFont="1" applyFill="1" applyBorder="1" applyAlignment="1">
      <alignment horizontal="center" vertical="top"/>
    </xf>
    <xf numFmtId="0" fontId="7" fillId="5" borderId="24" xfId="2" applyFont="1" applyFill="1" applyBorder="1" applyAlignment="1">
      <alignment horizontal="center" vertical="top"/>
    </xf>
    <xf numFmtId="0" fontId="13" fillId="3" borderId="22" xfId="0" applyFont="1" applyFill="1" applyBorder="1" applyAlignment="1">
      <alignment horizontal="left" vertical="top" wrapText="1"/>
    </xf>
    <xf numFmtId="0" fontId="13" fillId="3" borderId="23" xfId="0" applyFont="1" applyFill="1" applyBorder="1" applyAlignment="1">
      <alignment horizontal="left" vertical="top" wrapText="1"/>
    </xf>
    <xf numFmtId="0" fontId="13" fillId="3" borderId="24" xfId="0" applyFont="1" applyFill="1" applyBorder="1" applyAlignment="1">
      <alignment horizontal="left" vertical="top" wrapText="1"/>
    </xf>
    <xf numFmtId="0" fontId="13" fillId="3" borderId="25" xfId="0" applyFont="1" applyFill="1" applyBorder="1" applyAlignment="1">
      <alignment horizontal="left" vertical="top" wrapText="1"/>
    </xf>
    <xf numFmtId="2" fontId="7" fillId="5" borderId="17" xfId="0" applyNumberFormat="1" applyFont="1" applyFill="1" applyBorder="1" applyAlignment="1">
      <alignment horizontal="left" vertical="center"/>
    </xf>
    <xf numFmtId="0" fontId="7" fillId="3" borderId="22" xfId="2" applyFont="1" applyFill="1" applyBorder="1" applyAlignment="1">
      <alignment horizontal="center" vertical="top"/>
    </xf>
    <xf numFmtId="0" fontId="7" fillId="3" borderId="24" xfId="2" applyFont="1" applyFill="1" applyBorder="1" applyAlignment="1">
      <alignment horizontal="center" vertical="top"/>
    </xf>
    <xf numFmtId="0" fontId="7" fillId="3" borderId="12" xfId="2" applyFont="1" applyFill="1" applyBorder="1" applyAlignment="1">
      <alignment horizontal="right" vertical="center"/>
    </xf>
    <xf numFmtId="0" fontId="7" fillId="3" borderId="13" xfId="2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left" vertical="center"/>
    </xf>
    <xf numFmtId="0" fontId="10" fillId="5" borderId="17" xfId="0" applyFont="1" applyFill="1" applyBorder="1" applyAlignment="1">
      <alignment horizontal="left" vertical="center"/>
    </xf>
    <xf numFmtId="0" fontId="7" fillId="3" borderId="43" xfId="2" applyFont="1" applyFill="1" applyBorder="1" applyAlignment="1">
      <alignment horizontal="right" vertical="center"/>
    </xf>
    <xf numFmtId="0" fontId="7" fillId="3" borderId="44" xfId="2" applyFont="1" applyFill="1" applyBorder="1" applyAlignment="1">
      <alignment horizontal="right" vertical="center"/>
    </xf>
    <xf numFmtId="0" fontId="7" fillId="3" borderId="52" xfId="0" applyFont="1" applyFill="1" applyBorder="1" applyAlignment="1">
      <alignment horizontal="left" vertical="center"/>
    </xf>
    <xf numFmtId="0" fontId="7" fillId="3" borderId="53" xfId="0" applyFont="1" applyFill="1" applyBorder="1" applyAlignment="1">
      <alignment horizontal="left" vertical="center"/>
    </xf>
    <xf numFmtId="0" fontId="10" fillId="3" borderId="14" xfId="0" applyFont="1" applyFill="1" applyBorder="1" applyAlignment="1">
      <alignment horizontal="left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3" borderId="13" xfId="2" applyFont="1" applyFill="1" applyBorder="1" applyAlignment="1">
      <alignment horizontal="right" vertical="center"/>
    </xf>
    <xf numFmtId="0" fontId="7" fillId="2" borderId="29" xfId="2" applyFont="1" applyFill="1" applyBorder="1" applyAlignment="1">
      <alignment horizontal="left" vertical="center"/>
    </xf>
    <xf numFmtId="0" fontId="7" fillId="2" borderId="30" xfId="2" applyFont="1" applyFill="1" applyBorder="1" applyAlignment="1">
      <alignment horizontal="left" vertical="center"/>
    </xf>
    <xf numFmtId="0" fontId="7" fillId="2" borderId="31" xfId="2" applyFont="1" applyFill="1" applyBorder="1" applyAlignment="1">
      <alignment horizontal="left" vertical="center"/>
    </xf>
    <xf numFmtId="1" fontId="7" fillId="3" borderId="10" xfId="0" applyNumberFormat="1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7" fillId="4" borderId="5" xfId="2" applyFont="1" applyFill="1" applyBorder="1" applyAlignment="1">
      <alignment horizontal="left" vertical="center"/>
    </xf>
    <xf numFmtId="0" fontId="7" fillId="5" borderId="6" xfId="2" applyFont="1" applyFill="1" applyBorder="1" applyAlignment="1">
      <alignment horizontal="center" vertical="center"/>
    </xf>
    <xf numFmtId="164" fontId="7" fillId="5" borderId="7" xfId="0" applyNumberFormat="1" applyFont="1" applyFill="1" applyBorder="1" applyAlignment="1">
      <alignment horizontal="center" vertical="center"/>
    </xf>
    <xf numFmtId="0" fontId="7" fillId="5" borderId="7" xfId="2" applyFont="1" applyFill="1" applyBorder="1" applyAlignment="1">
      <alignment horizontal="center"/>
    </xf>
    <xf numFmtId="0" fontId="7" fillId="5" borderId="7" xfId="0" applyFont="1" applyFill="1" applyBorder="1" applyAlignment="1">
      <alignment horizontal="center"/>
    </xf>
    <xf numFmtId="0" fontId="7" fillId="6" borderId="3" xfId="2" applyFont="1" applyFill="1" applyBorder="1" applyAlignment="1">
      <alignment horizontal="center" vertical="center"/>
    </xf>
    <xf numFmtId="0" fontId="7" fillId="6" borderId="4" xfId="2" applyFont="1" applyFill="1" applyBorder="1" applyAlignment="1">
      <alignment horizontal="center" vertical="center"/>
    </xf>
    <xf numFmtId="0" fontId="7" fillId="6" borderId="1" xfId="2" applyFont="1" applyFill="1" applyBorder="1" applyAlignment="1">
      <alignment vertical="center"/>
    </xf>
    <xf numFmtId="0" fontId="7" fillId="6" borderId="2" xfId="2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10" borderId="40" xfId="0" applyFill="1" applyBorder="1" applyAlignment="1">
      <alignment horizontal="center"/>
    </xf>
    <xf numFmtId="0" fontId="0" fillId="10" borderId="41" xfId="0" applyFill="1" applyBorder="1" applyAlignment="1">
      <alignment horizontal="center"/>
    </xf>
    <xf numFmtId="0" fontId="0" fillId="10" borderId="42" xfId="0" applyFill="1" applyBorder="1" applyAlignment="1">
      <alignment horizontal="center"/>
    </xf>
    <xf numFmtId="0" fontId="0" fillId="9" borderId="35" xfId="0" quotePrefix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9" borderId="36" xfId="0" applyFill="1" applyBorder="1" applyAlignment="1">
      <alignment horizontal="center"/>
    </xf>
    <xf numFmtId="1" fontId="11" fillId="9" borderId="0" xfId="0" applyNumberFormat="1" applyFont="1" applyFill="1" applyAlignment="1">
      <alignment horizontal="left"/>
    </xf>
    <xf numFmtId="2" fontId="0" fillId="9" borderId="0" xfId="0" applyNumberFormat="1" applyFill="1" applyAlignment="1">
      <alignment horizontal="left"/>
    </xf>
    <xf numFmtId="0" fontId="0" fillId="9" borderId="0" xfId="0" applyFill="1" applyAlignment="1">
      <alignment horizontal="left"/>
    </xf>
    <xf numFmtId="1" fontId="0" fillId="9" borderId="0" xfId="0" applyNumberFormat="1" applyFill="1" applyAlignment="1">
      <alignment horizontal="left"/>
    </xf>
    <xf numFmtId="164" fontId="2" fillId="9" borderId="0" xfId="0" applyNumberFormat="1" applyFont="1" applyFill="1" applyAlignment="1">
      <alignment horizontal="left"/>
    </xf>
    <xf numFmtId="2" fontId="3" fillId="9" borderId="0" xfId="0" applyNumberFormat="1" applyFont="1" applyFill="1" applyAlignment="1">
      <alignment horizontal="left"/>
    </xf>
    <xf numFmtId="1" fontId="3" fillId="9" borderId="0" xfId="0" applyNumberFormat="1" applyFont="1" applyFill="1" applyAlignment="1">
      <alignment horizontal="left"/>
    </xf>
    <xf numFmtId="2" fontId="11" fillId="9" borderId="0" xfId="0" applyNumberFormat="1" applyFont="1" applyFill="1" applyAlignment="1">
      <alignment horizontal="left"/>
    </xf>
    <xf numFmtId="0" fontId="0" fillId="10" borderId="32" xfId="0" applyFill="1" applyBorder="1" applyAlignment="1">
      <alignment horizontal="center"/>
    </xf>
    <xf numFmtId="0" fontId="0" fillId="10" borderId="33" xfId="0" applyFill="1" applyBorder="1" applyAlignment="1">
      <alignment horizontal="center"/>
    </xf>
    <xf numFmtId="0" fontId="0" fillId="10" borderId="34" xfId="0" applyFill="1" applyBorder="1" applyAlignment="1">
      <alignment horizontal="center"/>
    </xf>
    <xf numFmtId="9" fontId="1" fillId="9" borderId="0" xfId="1" applyFill="1" applyAlignment="1">
      <alignment horizontal="left"/>
    </xf>
    <xf numFmtId="164" fontId="11" fillId="9" borderId="0" xfId="0" applyNumberFormat="1" applyFont="1" applyFill="1" applyAlignment="1">
      <alignment horizontal="left"/>
    </xf>
    <xf numFmtId="164" fontId="11" fillId="9" borderId="38" xfId="0" applyNumberFormat="1" applyFont="1" applyFill="1" applyBorder="1" applyAlignment="1">
      <alignment horizontal="left"/>
    </xf>
    <xf numFmtId="164" fontId="0" fillId="9" borderId="0" xfId="0" applyNumberFormat="1" applyFill="1" applyAlignment="1">
      <alignment horizontal="left"/>
    </xf>
    <xf numFmtId="0" fontId="2" fillId="0" borderId="0" xfId="0" applyFont="1"/>
    <xf numFmtId="0" fontId="0" fillId="10" borderId="0" xfId="0" applyFill="1" applyAlignment="1">
      <alignment horizontal="center"/>
    </xf>
    <xf numFmtId="0" fontId="11" fillId="0" borderId="0" xfId="0" applyFont="1"/>
    <xf numFmtId="0" fontId="0" fillId="9" borderId="0" xfId="0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top"/>
    </xf>
    <xf numFmtId="0" fontId="15" fillId="5" borderId="7" xfId="0" applyFont="1" applyFill="1" applyBorder="1" applyAlignment="1">
      <alignment horizontal="center"/>
    </xf>
    <xf numFmtId="0" fontId="15" fillId="3" borderId="10" xfId="0" applyFont="1" applyFill="1" applyBorder="1" applyAlignment="1">
      <alignment horizontal="center" vertical="top"/>
    </xf>
    <xf numFmtId="0" fontId="16" fillId="3" borderId="28" xfId="2" applyFont="1" applyFill="1" applyBorder="1" applyAlignment="1">
      <alignment horizontal="center" vertical="center"/>
    </xf>
    <xf numFmtId="0" fontId="16" fillId="3" borderId="9" xfId="2" applyFont="1" applyFill="1" applyBorder="1" applyAlignment="1">
      <alignment horizontal="center" vertical="center"/>
    </xf>
    <xf numFmtId="1" fontId="15" fillId="3" borderId="10" xfId="0" applyNumberFormat="1" applyFont="1" applyFill="1" applyBorder="1" applyAlignment="1">
      <alignment horizontal="center" vertical="center"/>
    </xf>
    <xf numFmtId="0" fontId="15" fillId="3" borderId="10" xfId="0" applyFont="1" applyFill="1" applyBorder="1" applyAlignment="1">
      <alignment horizontal="center" vertical="center"/>
    </xf>
    <xf numFmtId="0" fontId="16" fillId="3" borderId="10" xfId="2" applyFont="1" applyFill="1" applyBorder="1" applyAlignment="1">
      <alignment horizontal="center" vertical="top"/>
    </xf>
    <xf numFmtId="0" fontId="17" fillId="3" borderId="10" xfId="0" applyFont="1" applyFill="1" applyBorder="1"/>
    <xf numFmtId="0" fontId="0" fillId="9" borderId="0" xfId="0" applyFill="1" applyBorder="1"/>
    <xf numFmtId="0" fontId="0" fillId="0" borderId="32" xfId="0" applyBorder="1"/>
    <xf numFmtId="0" fontId="0" fillId="0" borderId="33" xfId="0" applyBorder="1" applyAlignment="1">
      <alignment horizontal="center"/>
    </xf>
    <xf numFmtId="0" fontId="0" fillId="0" borderId="33" xfId="0" applyBorder="1" applyAlignment="1">
      <alignment horizontal="center" textRotation="90"/>
    </xf>
    <xf numFmtId="0" fontId="0" fillId="0" borderId="33" xfId="0" applyBorder="1" applyAlignment="1">
      <alignment textRotation="90"/>
    </xf>
    <xf numFmtId="0" fontId="0" fillId="0" borderId="34" xfId="0" applyBorder="1" applyAlignment="1">
      <alignment textRotation="90"/>
    </xf>
    <xf numFmtId="0" fontId="0" fillId="0" borderId="37" xfId="0" applyBorder="1"/>
    <xf numFmtId="0" fontId="0" fillId="0" borderId="62" xfId="0" applyBorder="1"/>
    <xf numFmtId="0" fontId="0" fillId="0" borderId="63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32" xfId="0" applyBorder="1" applyAlignment="1">
      <alignment horizontal="center" textRotation="90"/>
    </xf>
    <xf numFmtId="0" fontId="0" fillId="0" borderId="34" xfId="0" applyBorder="1" applyAlignment="1">
      <alignment horizontal="center" textRotation="90"/>
    </xf>
    <xf numFmtId="0" fontId="0" fillId="0" borderId="39" xfId="0" applyBorder="1"/>
    <xf numFmtId="0" fontId="0" fillId="0" borderId="32" xfId="0" applyBorder="1" applyAlignment="1">
      <alignment horizontal="center" textRotation="90" wrapText="1"/>
    </xf>
    <xf numFmtId="0" fontId="0" fillId="0" borderId="34" xfId="0" applyBorder="1" applyAlignment="1">
      <alignment horizontal="center" textRotation="90" wrapText="1"/>
    </xf>
    <xf numFmtId="0" fontId="14" fillId="11" borderId="56" xfId="0" applyFont="1" applyFill="1" applyBorder="1" applyAlignment="1">
      <alignment horizontal="left" vertical="top" wrapText="1"/>
    </xf>
    <xf numFmtId="0" fontId="14" fillId="11" borderId="57" xfId="0" applyFont="1" applyFill="1" applyBorder="1" applyAlignment="1">
      <alignment horizontal="left" vertical="top" wrapText="1"/>
    </xf>
    <xf numFmtId="0" fontId="14" fillId="11" borderId="58" xfId="0" applyFont="1" applyFill="1" applyBorder="1" applyAlignment="1">
      <alignment horizontal="left" vertical="top" wrapText="1"/>
    </xf>
    <xf numFmtId="0" fontId="14" fillId="11" borderId="59" xfId="0" applyFont="1" applyFill="1" applyBorder="1" applyAlignment="1">
      <alignment horizontal="left" vertical="top" wrapText="1"/>
    </xf>
    <xf numFmtId="0" fontId="14" fillId="11" borderId="60" xfId="0" applyFont="1" applyFill="1" applyBorder="1" applyAlignment="1">
      <alignment horizontal="left" vertical="top" wrapText="1"/>
    </xf>
    <xf numFmtId="0" fontId="14" fillId="11" borderId="61" xfId="0" applyFont="1" applyFill="1" applyBorder="1" applyAlignment="1">
      <alignment horizontal="left" vertical="top" wrapText="1"/>
    </xf>
    <xf numFmtId="1" fontId="7" fillId="5" borderId="7" xfId="0" applyNumberFormat="1" applyFont="1" applyFill="1" applyBorder="1" applyAlignment="1">
      <alignment horizontal="center"/>
    </xf>
    <xf numFmtId="0" fontId="7" fillId="6" borderId="65" xfId="2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top"/>
    </xf>
    <xf numFmtId="0" fontId="7" fillId="5" borderId="8" xfId="2" applyFont="1" applyFill="1" applyBorder="1" applyAlignment="1">
      <alignment horizontal="center"/>
    </xf>
    <xf numFmtId="0" fontId="0" fillId="0" borderId="62" xfId="0" applyBorder="1" applyAlignment="1">
      <alignment textRotation="90"/>
    </xf>
    <xf numFmtId="0" fontId="0" fillId="0" borderId="63" xfId="0" applyBorder="1"/>
    <xf numFmtId="0" fontId="0" fillId="0" borderId="64" xfId="0" applyBorder="1"/>
    <xf numFmtId="0" fontId="0" fillId="0" borderId="33" xfId="0" applyBorder="1"/>
    <xf numFmtId="0" fontId="0" fillId="0" borderId="34" xfId="0" applyBorder="1"/>
    <xf numFmtId="0" fontId="0" fillId="0" borderId="0" xfId="0" applyBorder="1" applyAlignment="1">
      <alignment textRotation="90"/>
    </xf>
    <xf numFmtId="0" fontId="7" fillId="3" borderId="14" xfId="0" applyFont="1" applyFill="1" applyBorder="1" applyAlignment="1">
      <alignment vertical="center"/>
    </xf>
    <xf numFmtId="0" fontId="7" fillId="3" borderId="13" xfId="0" applyFont="1" applyFill="1" applyBorder="1" applyAlignment="1">
      <alignment vertical="center"/>
    </xf>
    <xf numFmtId="0" fontId="7" fillId="3" borderId="17" xfId="0" applyFont="1" applyFill="1" applyBorder="1" applyAlignment="1">
      <alignment vertical="center"/>
    </xf>
    <xf numFmtId="0" fontId="7" fillId="3" borderId="16" xfId="0" applyFont="1" applyFill="1" applyBorder="1" applyAlignment="1">
      <alignment vertical="center"/>
    </xf>
    <xf numFmtId="0" fontId="7" fillId="8" borderId="50" xfId="0" applyFont="1" applyFill="1" applyBorder="1" applyAlignment="1">
      <alignment horizontal="center" vertical="center"/>
    </xf>
    <xf numFmtId="0" fontId="7" fillId="3" borderId="50" xfId="0" applyFont="1" applyFill="1" applyBorder="1" applyAlignment="1">
      <alignment horizontal="center" vertical="center"/>
    </xf>
    <xf numFmtId="0" fontId="7" fillId="3" borderId="45" xfId="2" applyFont="1" applyFill="1" applyBorder="1" applyAlignment="1">
      <alignment horizontal="center" vertical="center"/>
    </xf>
    <xf numFmtId="0" fontId="7" fillId="3" borderId="33" xfId="0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right" vertical="center"/>
    </xf>
    <xf numFmtId="0" fontId="7" fillId="5" borderId="47" xfId="2" applyFont="1" applyFill="1" applyBorder="1" applyAlignment="1">
      <alignment horizontal="right" vertical="center"/>
    </xf>
    <xf numFmtId="0" fontId="7" fillId="5" borderId="49" xfId="2" applyFont="1" applyFill="1" applyBorder="1" applyAlignment="1">
      <alignment horizontal="center" vertical="center"/>
    </xf>
    <xf numFmtId="0" fontId="7" fillId="8" borderId="38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vertical="center" wrapText="1"/>
    </xf>
    <xf numFmtId="0" fontId="7" fillId="5" borderId="17" xfId="0" applyFont="1" applyFill="1" applyBorder="1" applyAlignment="1">
      <alignment vertical="center" wrapText="1"/>
    </xf>
    <xf numFmtId="0" fontId="7" fillId="5" borderId="19" xfId="0" applyFont="1" applyFill="1" applyBorder="1" applyAlignment="1">
      <alignment vertical="center" wrapText="1"/>
    </xf>
    <xf numFmtId="0" fontId="7" fillId="5" borderId="20" xfId="0" applyFont="1" applyFill="1" applyBorder="1" applyAlignment="1">
      <alignment vertical="center" wrapText="1"/>
    </xf>
    <xf numFmtId="0" fontId="7" fillId="3" borderId="45" xfId="0" applyFont="1" applyFill="1" applyBorder="1" applyAlignment="1">
      <alignment horizontal="right" vertical="center"/>
    </xf>
    <xf numFmtId="0" fontId="7" fillId="5" borderId="16" xfId="0" applyFont="1" applyFill="1" applyBorder="1" applyAlignment="1">
      <alignment horizontal="right" vertical="center"/>
    </xf>
    <xf numFmtId="0" fontId="7" fillId="3" borderId="16" xfId="0" applyFont="1" applyFill="1" applyBorder="1" applyAlignment="1">
      <alignment horizontal="right" vertical="center"/>
    </xf>
    <xf numFmtId="0" fontId="7" fillId="5" borderId="49" xfId="0" applyFont="1" applyFill="1" applyBorder="1" applyAlignment="1">
      <alignment horizontal="right" vertical="center"/>
    </xf>
    <xf numFmtId="0" fontId="7" fillId="3" borderId="45" xfId="0" applyFont="1" applyFill="1" applyBorder="1" applyAlignment="1">
      <alignment horizontal="left" vertical="center"/>
    </xf>
    <xf numFmtId="0" fontId="7" fillId="3" borderId="66" xfId="0" applyFont="1" applyFill="1" applyBorder="1" applyAlignment="1">
      <alignment horizontal="left" vertical="center"/>
    </xf>
    <xf numFmtId="0" fontId="7" fillId="5" borderId="16" xfId="0" applyFont="1" applyFill="1" applyBorder="1" applyAlignment="1">
      <alignment horizontal="left" vertical="center"/>
    </xf>
    <xf numFmtId="0" fontId="7" fillId="5" borderId="67" xfId="0" applyFont="1" applyFill="1" applyBorder="1" applyAlignment="1">
      <alignment horizontal="left" vertical="center"/>
    </xf>
    <xf numFmtId="0" fontId="7" fillId="3" borderId="16" xfId="0" applyFont="1" applyFill="1" applyBorder="1" applyAlignment="1">
      <alignment horizontal="left" vertical="center"/>
    </xf>
    <xf numFmtId="0" fontId="7" fillId="3" borderId="67" xfId="0" applyFont="1" applyFill="1" applyBorder="1" applyAlignment="1">
      <alignment horizontal="left" vertical="center"/>
    </xf>
    <xf numFmtId="0" fontId="7" fillId="5" borderId="49" xfId="0" applyFont="1" applyFill="1" applyBorder="1" applyAlignment="1">
      <alignment horizontal="left" vertical="center"/>
    </xf>
    <xf numFmtId="0" fontId="7" fillId="5" borderId="68" xfId="0" applyFont="1" applyFill="1" applyBorder="1" applyAlignment="1">
      <alignment horizontal="left" vertical="center"/>
    </xf>
    <xf numFmtId="0" fontId="7" fillId="6" borderId="69" xfId="2" applyFont="1" applyFill="1" applyBorder="1" applyAlignment="1">
      <alignment horizontal="center" vertical="center"/>
    </xf>
    <xf numFmtId="0" fontId="7" fillId="6" borderId="70" xfId="2" applyFont="1" applyFill="1" applyBorder="1" applyAlignment="1">
      <alignment horizontal="center" vertical="center"/>
    </xf>
    <xf numFmtId="0" fontId="7" fillId="6" borderId="71" xfId="2" applyFont="1" applyFill="1" applyBorder="1" applyAlignment="1">
      <alignment horizontal="center" vertical="center"/>
    </xf>
    <xf numFmtId="0" fontId="7" fillId="5" borderId="49" xfId="2" applyFont="1" applyFill="1" applyBorder="1" applyAlignment="1">
      <alignment horizontal="right" vertical="center"/>
    </xf>
  </cellXfs>
  <cellStyles count="3">
    <cellStyle name="Normal" xfId="0" builtinId="0"/>
    <cellStyle name="Normal 2" xfId="2" xr:uid="{00000000-0005-0000-0000-000001000000}"/>
    <cellStyle name="Percent" xfId="1" builtinId="5"/>
  </cellStyles>
  <dxfs count="16"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</dxfs>
  <tableStyles count="0" defaultTableStyle="TableStyleMedium2" defaultPivotStyle="PivotStyleLight16"/>
  <colors>
    <mruColors>
      <color rgb="FFFFD9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%20Tab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ces"/>
      <sheetName val="Skill Statistics"/>
      <sheetName val="Professions"/>
      <sheetName val="Professional Skills"/>
      <sheetName val="Cultures"/>
      <sheetName val="Talents &amp; Flaws"/>
      <sheetName val="Charts"/>
    </sheetNames>
    <definedNames>
      <definedName name="CreatureList" refersTo="='Races'!$A$17:$A$29"/>
      <definedName name="NPCList" refersTo="='Races'!$A$2:$A$15"/>
      <definedName name="RaceChart" refersTo="='Races'!$A$2:$BT$310"/>
    </definedNames>
    <sheetDataSet>
      <sheetData sheetId="0">
        <row r="2">
          <cell r="A2" t="str">
            <v>African</v>
          </cell>
          <cell r="B2">
            <v>36</v>
          </cell>
          <cell r="C2">
            <v>0</v>
          </cell>
          <cell r="D2">
            <v>0</v>
          </cell>
          <cell r="E2">
            <v>3</v>
          </cell>
          <cell r="F2">
            <v>2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25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1</v>
          </cell>
          <cell r="U2" t="str">
            <v>M (5)</v>
          </cell>
          <cell r="V2">
            <v>159</v>
          </cell>
          <cell r="W2">
            <v>25</v>
          </cell>
          <cell r="X2">
            <v>140</v>
          </cell>
          <cell r="Y2">
            <v>5</v>
          </cell>
          <cell r="Z2" t="str">
            <v>Walking: Bipedal</v>
          </cell>
          <cell r="AA2">
            <v>0</v>
          </cell>
          <cell r="AB2" t="str">
            <v>2-E</v>
          </cell>
          <cell r="AC2" t="str">
            <v>Skills</v>
          </cell>
          <cell r="AD2">
            <v>0</v>
          </cell>
          <cell r="AE2" t="str">
            <v>Normal</v>
          </cell>
          <cell r="AF2">
            <v>0</v>
          </cell>
          <cell r="AG2" t="str">
            <v>Very Poor</v>
          </cell>
          <cell r="AH2" t="str">
            <v>Very Poor</v>
          </cell>
          <cell r="AI2" t="str">
            <v>Very Poor</v>
          </cell>
          <cell r="AJ2" t="str">
            <v>Low</v>
          </cell>
          <cell r="AK2" t="str">
            <v>Normal</v>
          </cell>
          <cell r="AL2">
            <v>50</v>
          </cell>
          <cell r="AM2" t="str">
            <v>Human</v>
          </cell>
          <cell r="AY2" t="str">
            <v>Unarmed Strikes</v>
          </cell>
          <cell r="AZ2" t="str">
            <v>Unarmed Sweeps</v>
          </cell>
          <cell r="BA2" t="str">
            <v>Wrestling</v>
          </cell>
          <cell r="BE2" t="str">
            <v>Resistance to Elements (heat) I</v>
          </cell>
        </row>
        <row r="3">
          <cell r="A3" t="str">
            <v>African-American</v>
          </cell>
          <cell r="B3">
            <v>44</v>
          </cell>
          <cell r="C3">
            <v>0</v>
          </cell>
          <cell r="D3">
            <v>0</v>
          </cell>
          <cell r="E3">
            <v>1</v>
          </cell>
          <cell r="F3">
            <v>1</v>
          </cell>
          <cell r="G3">
            <v>0</v>
          </cell>
          <cell r="H3">
            <v>0</v>
          </cell>
          <cell r="I3">
            <v>0</v>
          </cell>
          <cell r="J3">
            <v>1</v>
          </cell>
          <cell r="K3">
            <v>0</v>
          </cell>
          <cell r="L3">
            <v>0</v>
          </cell>
          <cell r="M3">
            <v>25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1</v>
          </cell>
          <cell r="U3" t="str">
            <v>M (5)</v>
          </cell>
          <cell r="V3">
            <v>177</v>
          </cell>
          <cell r="W3">
            <v>28</v>
          </cell>
          <cell r="X3">
            <v>174</v>
          </cell>
          <cell r="Y3">
            <v>5</v>
          </cell>
          <cell r="Z3" t="str">
            <v>Walking: Bipedal</v>
          </cell>
          <cell r="AA3">
            <v>0</v>
          </cell>
          <cell r="AB3" t="str">
            <v>2-E</v>
          </cell>
          <cell r="AC3" t="str">
            <v>Skills</v>
          </cell>
          <cell r="AD3">
            <v>0</v>
          </cell>
          <cell r="AE3" t="str">
            <v>Normal</v>
          </cell>
          <cell r="AF3">
            <v>0</v>
          </cell>
          <cell r="AG3" t="str">
            <v>Very Poor</v>
          </cell>
          <cell r="AH3" t="str">
            <v>Very Poor</v>
          </cell>
          <cell r="AI3" t="str">
            <v>Very Poor</v>
          </cell>
          <cell r="AJ3" t="str">
            <v>Low</v>
          </cell>
          <cell r="AK3" t="str">
            <v>Normal</v>
          </cell>
          <cell r="AL3">
            <v>50</v>
          </cell>
          <cell r="AM3" t="str">
            <v>Human</v>
          </cell>
          <cell r="AY3" t="str">
            <v>Unarmed Strikes</v>
          </cell>
          <cell r="AZ3" t="str">
            <v>Unarmed Sweeps</v>
          </cell>
          <cell r="BA3" t="str">
            <v>Wrestling</v>
          </cell>
          <cell r="BE3" t="str">
            <v>Resistance to Elements (heat) I</v>
          </cell>
        </row>
        <row r="4">
          <cell r="A4" t="str">
            <v>American</v>
          </cell>
          <cell r="B4">
            <v>38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4</v>
          </cell>
          <cell r="K4">
            <v>0</v>
          </cell>
          <cell r="L4">
            <v>0</v>
          </cell>
          <cell r="M4">
            <v>25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1</v>
          </cell>
          <cell r="U4" t="str">
            <v>M (5)</v>
          </cell>
          <cell r="V4">
            <v>176</v>
          </cell>
          <cell r="W4">
            <v>28</v>
          </cell>
          <cell r="X4">
            <v>172</v>
          </cell>
          <cell r="Y4">
            <v>5</v>
          </cell>
          <cell r="Z4" t="str">
            <v>Walking: Bipedal</v>
          </cell>
          <cell r="AA4">
            <v>0</v>
          </cell>
          <cell r="AB4" t="str">
            <v>2-E</v>
          </cell>
          <cell r="AC4" t="str">
            <v>Skills</v>
          </cell>
          <cell r="AD4">
            <v>0</v>
          </cell>
          <cell r="AE4" t="str">
            <v>Normal</v>
          </cell>
          <cell r="AF4">
            <v>0</v>
          </cell>
          <cell r="AG4" t="str">
            <v>Normal</v>
          </cell>
          <cell r="AH4" t="str">
            <v>Normal</v>
          </cell>
          <cell r="AI4" t="str">
            <v>Very Poor</v>
          </cell>
          <cell r="AJ4" t="str">
            <v>High</v>
          </cell>
          <cell r="AK4" t="str">
            <v>Normal</v>
          </cell>
          <cell r="AL4">
            <v>50</v>
          </cell>
          <cell r="AM4" t="str">
            <v>Human</v>
          </cell>
          <cell r="AY4" t="str">
            <v>Unarmed Strikes</v>
          </cell>
          <cell r="AZ4" t="str">
            <v>Unarmed Sweeps</v>
          </cell>
          <cell r="BA4" t="str">
            <v>Wrestling</v>
          </cell>
          <cell r="BE4" t="str">
            <v>Prodigy (Animal Handling) I</v>
          </cell>
        </row>
        <row r="5">
          <cell r="A5" t="str">
            <v>Canadian</v>
          </cell>
          <cell r="B5">
            <v>56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25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1</v>
          </cell>
          <cell r="U5" t="str">
            <v>M (5)</v>
          </cell>
          <cell r="V5">
            <v>178</v>
          </cell>
          <cell r="W5">
            <v>28</v>
          </cell>
          <cell r="X5">
            <v>176</v>
          </cell>
          <cell r="Y5">
            <v>5</v>
          </cell>
          <cell r="Z5" t="str">
            <v>Walking: Bipedal</v>
          </cell>
          <cell r="AA5">
            <v>0</v>
          </cell>
          <cell r="AB5" t="str">
            <v>2-E</v>
          </cell>
          <cell r="AC5" t="str">
            <v>Skills</v>
          </cell>
          <cell r="AD5">
            <v>0</v>
          </cell>
          <cell r="AE5" t="str">
            <v>Normal</v>
          </cell>
          <cell r="AF5">
            <v>0</v>
          </cell>
          <cell r="AG5" t="str">
            <v>Normal</v>
          </cell>
          <cell r="AH5" t="str">
            <v>Normal</v>
          </cell>
          <cell r="AI5" t="str">
            <v>Very Poor</v>
          </cell>
          <cell r="AJ5" t="str">
            <v>Normal</v>
          </cell>
          <cell r="AK5" t="str">
            <v>Normal</v>
          </cell>
          <cell r="AL5">
            <v>50</v>
          </cell>
          <cell r="AM5" t="str">
            <v>Human</v>
          </cell>
          <cell r="AY5" t="str">
            <v>Unarmed Strikes</v>
          </cell>
          <cell r="AZ5" t="str">
            <v>Unarmed Sweeps</v>
          </cell>
          <cell r="BA5" t="str">
            <v>Wrestling</v>
          </cell>
          <cell r="BE5" t="str">
            <v>Resistance to Elements (cold) I</v>
          </cell>
        </row>
        <row r="6">
          <cell r="A6" t="str">
            <v>Chinese</v>
          </cell>
          <cell r="B6">
            <v>44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4</v>
          </cell>
          <cell r="L6">
            <v>0</v>
          </cell>
          <cell r="M6">
            <v>25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1</v>
          </cell>
          <cell r="U6" t="str">
            <v>M (5)</v>
          </cell>
          <cell r="V6">
            <v>173</v>
          </cell>
          <cell r="W6">
            <v>28</v>
          </cell>
          <cell r="X6">
            <v>166</v>
          </cell>
          <cell r="Y6">
            <v>5</v>
          </cell>
          <cell r="Z6" t="str">
            <v>Walking: Bipedal</v>
          </cell>
          <cell r="AA6">
            <v>0</v>
          </cell>
          <cell r="AB6" t="str">
            <v>2-E</v>
          </cell>
          <cell r="AC6" t="str">
            <v>Skills</v>
          </cell>
          <cell r="AD6">
            <v>0</v>
          </cell>
          <cell r="AE6" t="str">
            <v>Normal</v>
          </cell>
          <cell r="AF6">
            <v>0</v>
          </cell>
          <cell r="AG6" t="str">
            <v>Normal</v>
          </cell>
          <cell r="AH6" t="str">
            <v>Normal</v>
          </cell>
          <cell r="AI6" t="str">
            <v>Very Poor</v>
          </cell>
          <cell r="AJ6" t="str">
            <v>Normal</v>
          </cell>
          <cell r="AK6" t="str">
            <v>Normal</v>
          </cell>
          <cell r="AL6">
            <v>50</v>
          </cell>
          <cell r="AM6" t="str">
            <v>Human</v>
          </cell>
          <cell r="AY6" t="str">
            <v>Unarmed Strikes</v>
          </cell>
          <cell r="AZ6" t="str">
            <v>Unarmed Sweeps</v>
          </cell>
          <cell r="BA6" t="str">
            <v>Wrestling</v>
          </cell>
        </row>
        <row r="7">
          <cell r="A7" t="str">
            <v>English</v>
          </cell>
          <cell r="B7">
            <v>48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3</v>
          </cell>
          <cell r="K7">
            <v>0</v>
          </cell>
          <cell r="L7">
            <v>0</v>
          </cell>
          <cell r="M7">
            <v>25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1</v>
          </cell>
          <cell r="U7" t="str">
            <v>M (5)</v>
          </cell>
          <cell r="V7">
            <v>177</v>
          </cell>
          <cell r="W7">
            <v>28</v>
          </cell>
          <cell r="X7">
            <v>174</v>
          </cell>
          <cell r="Y7">
            <v>5</v>
          </cell>
          <cell r="Z7" t="str">
            <v>Walking: Bipedal</v>
          </cell>
          <cell r="AA7">
            <v>0</v>
          </cell>
          <cell r="AB7" t="str">
            <v>2-E</v>
          </cell>
          <cell r="AC7" t="str">
            <v>Skills</v>
          </cell>
          <cell r="AD7">
            <v>0</v>
          </cell>
          <cell r="AE7" t="str">
            <v>Normal</v>
          </cell>
          <cell r="AF7">
            <v>0</v>
          </cell>
          <cell r="AG7" t="str">
            <v>Normal</v>
          </cell>
          <cell r="AH7" t="str">
            <v>Normal</v>
          </cell>
          <cell r="AI7" t="str">
            <v>Very Poor</v>
          </cell>
          <cell r="AJ7" t="str">
            <v>Normal</v>
          </cell>
          <cell r="AK7" t="str">
            <v>Normal</v>
          </cell>
          <cell r="AL7">
            <v>50</v>
          </cell>
          <cell r="AM7" t="str">
            <v>Human</v>
          </cell>
          <cell r="AY7" t="str">
            <v>Unarmed Strikes</v>
          </cell>
          <cell r="AZ7" t="str">
            <v>Unarmed Sweeps</v>
          </cell>
          <cell r="BA7" t="str">
            <v>Wrestling</v>
          </cell>
        </row>
        <row r="8">
          <cell r="A8" t="str">
            <v>European</v>
          </cell>
          <cell r="B8">
            <v>56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1</v>
          </cell>
          <cell r="K8">
            <v>0</v>
          </cell>
          <cell r="L8">
            <v>0</v>
          </cell>
          <cell r="M8">
            <v>25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</v>
          </cell>
          <cell r="U8" t="str">
            <v>M (5)</v>
          </cell>
          <cell r="V8">
            <v>178</v>
          </cell>
          <cell r="W8">
            <v>28</v>
          </cell>
          <cell r="X8">
            <v>176</v>
          </cell>
          <cell r="Y8">
            <v>5</v>
          </cell>
          <cell r="Z8" t="str">
            <v>Walking: Bipedal</v>
          </cell>
          <cell r="AA8">
            <v>0</v>
          </cell>
          <cell r="AB8" t="str">
            <v>2-E</v>
          </cell>
          <cell r="AC8" t="str">
            <v>Skills</v>
          </cell>
          <cell r="AD8">
            <v>0</v>
          </cell>
          <cell r="AE8" t="str">
            <v>Normal</v>
          </cell>
          <cell r="AF8">
            <v>0</v>
          </cell>
          <cell r="AG8" t="str">
            <v>Normal</v>
          </cell>
          <cell r="AH8" t="str">
            <v>Normal</v>
          </cell>
          <cell r="AI8" t="str">
            <v>Very Poor</v>
          </cell>
          <cell r="AJ8" t="str">
            <v>Normal</v>
          </cell>
          <cell r="AK8" t="str">
            <v>Normal</v>
          </cell>
          <cell r="AL8">
            <v>50</v>
          </cell>
          <cell r="AM8" t="str">
            <v>Human</v>
          </cell>
          <cell r="AY8" t="str">
            <v>Unarmed Strikes</v>
          </cell>
          <cell r="AZ8" t="str">
            <v>Unarmed Sweeps</v>
          </cell>
          <cell r="BA8" t="str">
            <v>Wrestling</v>
          </cell>
        </row>
        <row r="9">
          <cell r="A9" t="str">
            <v>French</v>
          </cell>
          <cell r="B9">
            <v>52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2</v>
          </cell>
          <cell r="K9">
            <v>0</v>
          </cell>
          <cell r="L9">
            <v>0</v>
          </cell>
          <cell r="M9">
            <v>25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1</v>
          </cell>
          <cell r="U9" t="str">
            <v>M (5)</v>
          </cell>
          <cell r="V9">
            <v>176</v>
          </cell>
          <cell r="W9">
            <v>28</v>
          </cell>
          <cell r="X9">
            <v>172</v>
          </cell>
          <cell r="Y9">
            <v>5</v>
          </cell>
          <cell r="Z9" t="str">
            <v>Walking: Bipedal</v>
          </cell>
          <cell r="AA9">
            <v>0</v>
          </cell>
          <cell r="AB9" t="str">
            <v>2-E</v>
          </cell>
          <cell r="AC9" t="str">
            <v>Skills</v>
          </cell>
          <cell r="AD9">
            <v>0</v>
          </cell>
          <cell r="AE9" t="str">
            <v>Normal</v>
          </cell>
          <cell r="AF9">
            <v>0</v>
          </cell>
          <cell r="AG9" t="str">
            <v>Normal</v>
          </cell>
          <cell r="AH9" t="str">
            <v>Normal</v>
          </cell>
          <cell r="AI9" t="str">
            <v>Very Poor</v>
          </cell>
          <cell r="AJ9" t="str">
            <v>Normal</v>
          </cell>
          <cell r="AK9" t="str">
            <v>Normal</v>
          </cell>
          <cell r="AL9">
            <v>50</v>
          </cell>
          <cell r="AM9" t="str">
            <v>Human</v>
          </cell>
          <cell r="AY9" t="str">
            <v>Unarmed Strikes</v>
          </cell>
          <cell r="AZ9" t="str">
            <v>Unarmed Sweeps</v>
          </cell>
          <cell r="BA9" t="str">
            <v>Wrestling</v>
          </cell>
        </row>
        <row r="10">
          <cell r="A10" t="str">
            <v>Hispanic</v>
          </cell>
          <cell r="B10">
            <v>48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25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1</v>
          </cell>
          <cell r="U10" t="str">
            <v>M (5)</v>
          </cell>
          <cell r="V10">
            <v>172</v>
          </cell>
          <cell r="W10">
            <v>27</v>
          </cell>
          <cell r="X10">
            <v>164</v>
          </cell>
          <cell r="Y10">
            <v>5</v>
          </cell>
          <cell r="Z10" t="str">
            <v>Walking: Bipedal</v>
          </cell>
          <cell r="AA10">
            <v>0</v>
          </cell>
          <cell r="AB10" t="str">
            <v>2-E</v>
          </cell>
          <cell r="AC10" t="str">
            <v>Skills</v>
          </cell>
          <cell r="AD10">
            <v>0</v>
          </cell>
          <cell r="AE10" t="str">
            <v>Normal</v>
          </cell>
          <cell r="AF10">
            <v>0</v>
          </cell>
          <cell r="AG10" t="str">
            <v>Poor</v>
          </cell>
          <cell r="AH10" t="str">
            <v>Poor</v>
          </cell>
          <cell r="AI10" t="str">
            <v>Very Poor</v>
          </cell>
          <cell r="AJ10" t="str">
            <v>Low</v>
          </cell>
          <cell r="AK10" t="str">
            <v>Normal</v>
          </cell>
          <cell r="AL10">
            <v>50</v>
          </cell>
          <cell r="AM10" t="str">
            <v>Human</v>
          </cell>
          <cell r="AY10" t="str">
            <v>Unarmed Strikes</v>
          </cell>
          <cell r="AZ10" t="str">
            <v>Unarmed Sweeps</v>
          </cell>
          <cell r="BA10" t="str">
            <v>Wrestling</v>
          </cell>
          <cell r="BE10" t="str">
            <v>Prodigy (Navigation: Marine) I</v>
          </cell>
          <cell r="BF10" t="str">
            <v>Prodigy (Swimming) I</v>
          </cell>
        </row>
        <row r="11">
          <cell r="A11" t="str">
            <v>Irish</v>
          </cell>
          <cell r="B11">
            <v>48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2</v>
          </cell>
          <cell r="I11">
            <v>0</v>
          </cell>
          <cell r="J11">
            <v>1</v>
          </cell>
          <cell r="K11">
            <v>0</v>
          </cell>
          <cell r="L11">
            <v>0</v>
          </cell>
          <cell r="M11">
            <v>25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</v>
          </cell>
          <cell r="U11" t="str">
            <v>M (5)</v>
          </cell>
          <cell r="V11">
            <v>178</v>
          </cell>
          <cell r="W11">
            <v>28</v>
          </cell>
          <cell r="X11">
            <v>176</v>
          </cell>
          <cell r="Y11">
            <v>5</v>
          </cell>
          <cell r="Z11" t="str">
            <v>Walking: Bipedal</v>
          </cell>
          <cell r="AA11">
            <v>0</v>
          </cell>
          <cell r="AB11" t="str">
            <v>2-E</v>
          </cell>
          <cell r="AC11" t="str">
            <v>Skills</v>
          </cell>
          <cell r="AD11">
            <v>0</v>
          </cell>
          <cell r="AE11" t="str">
            <v>Normal</v>
          </cell>
          <cell r="AF11">
            <v>0</v>
          </cell>
          <cell r="AG11" t="str">
            <v>Normal</v>
          </cell>
          <cell r="AH11" t="str">
            <v>Normal</v>
          </cell>
          <cell r="AI11" t="str">
            <v>Very Poor</v>
          </cell>
          <cell r="AJ11" t="str">
            <v>Normal</v>
          </cell>
          <cell r="AK11" t="str">
            <v>Normal</v>
          </cell>
          <cell r="AL11">
            <v>50</v>
          </cell>
          <cell r="AM11" t="str">
            <v>Human</v>
          </cell>
          <cell r="AY11" t="str">
            <v>Unarmed Strikes</v>
          </cell>
          <cell r="AZ11" t="str">
            <v>Unarmed Sweeps</v>
          </cell>
          <cell r="BA11" t="str">
            <v>Wrestling</v>
          </cell>
        </row>
        <row r="12">
          <cell r="A12" t="str">
            <v>Japanese</v>
          </cell>
          <cell r="B12">
            <v>40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5</v>
          </cell>
          <cell r="L12">
            <v>0</v>
          </cell>
          <cell r="M12">
            <v>25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</v>
          </cell>
          <cell r="U12" t="str">
            <v>M (5)</v>
          </cell>
          <cell r="V12">
            <v>172</v>
          </cell>
          <cell r="W12">
            <v>27</v>
          </cell>
          <cell r="X12">
            <v>164</v>
          </cell>
          <cell r="Y12">
            <v>5</v>
          </cell>
          <cell r="Z12" t="str">
            <v>Walking: Bipedal</v>
          </cell>
          <cell r="AA12">
            <v>0</v>
          </cell>
          <cell r="AB12" t="str">
            <v>2-E</v>
          </cell>
          <cell r="AC12" t="str">
            <v>Skills</v>
          </cell>
          <cell r="AD12">
            <v>0</v>
          </cell>
          <cell r="AE12" t="str">
            <v>Normal</v>
          </cell>
          <cell r="AF12">
            <v>0</v>
          </cell>
          <cell r="AG12" t="str">
            <v>Normal</v>
          </cell>
          <cell r="AH12" t="str">
            <v>Normal</v>
          </cell>
          <cell r="AI12" t="str">
            <v>Very Poor</v>
          </cell>
          <cell r="AJ12" t="str">
            <v>Normal</v>
          </cell>
          <cell r="AK12" t="str">
            <v>Normal</v>
          </cell>
          <cell r="AL12">
            <v>50</v>
          </cell>
          <cell r="AM12" t="str">
            <v>Human</v>
          </cell>
          <cell r="AY12" t="str">
            <v>Unarmed Strikes</v>
          </cell>
          <cell r="AZ12" t="str">
            <v>Unarmed Sweeps</v>
          </cell>
          <cell r="BA12" t="str">
            <v>Wrestling</v>
          </cell>
        </row>
        <row r="13">
          <cell r="A13" t="str">
            <v>Latino</v>
          </cell>
          <cell r="B13">
            <v>60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 t="str">
            <v>M (5)</v>
          </cell>
          <cell r="V13">
            <v>172</v>
          </cell>
          <cell r="W13">
            <v>27</v>
          </cell>
          <cell r="X13">
            <v>164</v>
          </cell>
          <cell r="Y13">
            <v>5</v>
          </cell>
          <cell r="Z13" t="str">
            <v>Walking: Bipedal</v>
          </cell>
          <cell r="AA13">
            <v>0</v>
          </cell>
          <cell r="AB13" t="str">
            <v>2-E</v>
          </cell>
          <cell r="AC13" t="str">
            <v>Skills</v>
          </cell>
          <cell r="AD13">
            <v>0</v>
          </cell>
          <cell r="AE13" t="str">
            <v>Normal</v>
          </cell>
          <cell r="AF13">
            <v>0</v>
          </cell>
          <cell r="AG13" t="str">
            <v>Normal</v>
          </cell>
          <cell r="AH13" t="str">
            <v>Normal</v>
          </cell>
          <cell r="AI13" t="str">
            <v>Very Poor</v>
          </cell>
          <cell r="AJ13" t="str">
            <v>Normal</v>
          </cell>
          <cell r="AK13" t="str">
            <v>Normal</v>
          </cell>
          <cell r="AL13">
            <v>50</v>
          </cell>
          <cell r="AM13" t="str">
            <v>Human</v>
          </cell>
          <cell r="AY13" t="str">
            <v>Unarmed Strikes</v>
          </cell>
          <cell r="AZ13" t="str">
            <v>Unarmed Sweeps</v>
          </cell>
          <cell r="BA13" t="str">
            <v>Wrestling</v>
          </cell>
        </row>
        <row r="14">
          <cell r="A14" t="str">
            <v>Native American</v>
          </cell>
          <cell r="B14">
            <v>32</v>
          </cell>
          <cell r="C14">
            <v>0</v>
          </cell>
          <cell r="D14">
            <v>0</v>
          </cell>
          <cell r="E14">
            <v>0</v>
          </cell>
          <cell r="F14">
            <v>4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25</v>
          </cell>
          <cell r="N14">
            <v>0</v>
          </cell>
          <cell r="O14">
            <v>5</v>
          </cell>
          <cell r="P14">
            <v>0</v>
          </cell>
          <cell r="Q14">
            <v>0</v>
          </cell>
          <cell r="R14">
            <v>5</v>
          </cell>
          <cell r="S14">
            <v>0</v>
          </cell>
          <cell r="T14">
            <v>1</v>
          </cell>
          <cell r="U14" t="str">
            <v>M (5)</v>
          </cell>
          <cell r="V14">
            <v>170</v>
          </cell>
          <cell r="W14">
            <v>27</v>
          </cell>
          <cell r="X14">
            <v>161</v>
          </cell>
          <cell r="Y14">
            <v>5</v>
          </cell>
          <cell r="Z14" t="str">
            <v>Walking: Bipedal</v>
          </cell>
          <cell r="AA14">
            <v>0</v>
          </cell>
          <cell r="AB14" t="str">
            <v>2-E</v>
          </cell>
          <cell r="AC14" t="str">
            <v>Skills</v>
          </cell>
          <cell r="AD14">
            <v>0</v>
          </cell>
          <cell r="AE14" t="str">
            <v>Normal</v>
          </cell>
          <cell r="AF14">
            <v>0</v>
          </cell>
          <cell r="AG14" t="str">
            <v>Very Poor</v>
          </cell>
          <cell r="AH14" t="str">
            <v>Normal</v>
          </cell>
          <cell r="AI14" t="str">
            <v>Very Poor</v>
          </cell>
          <cell r="AJ14" t="str">
            <v>Low</v>
          </cell>
          <cell r="AK14" t="str">
            <v>Normal</v>
          </cell>
          <cell r="AL14">
            <v>50</v>
          </cell>
          <cell r="AM14" t="str">
            <v>Human</v>
          </cell>
          <cell r="AY14" t="str">
            <v>Unarmed Strikes</v>
          </cell>
          <cell r="AZ14" t="str">
            <v>Unarmed Sweeps</v>
          </cell>
          <cell r="BA14" t="str">
            <v>Wrestling</v>
          </cell>
          <cell r="BE14" t="str">
            <v>Prodigy (Stalking) I</v>
          </cell>
        </row>
        <row r="15">
          <cell r="A15" t="str">
            <v>Russian</v>
          </cell>
          <cell r="B15">
            <v>38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1</v>
          </cell>
          <cell r="L15">
            <v>0</v>
          </cell>
          <cell r="M15">
            <v>25</v>
          </cell>
          <cell r="N15">
            <v>5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1</v>
          </cell>
          <cell r="U15" t="str">
            <v>M (5)</v>
          </cell>
          <cell r="V15">
            <v>177</v>
          </cell>
          <cell r="W15">
            <v>28</v>
          </cell>
          <cell r="X15">
            <v>174</v>
          </cell>
          <cell r="Y15">
            <v>5</v>
          </cell>
          <cell r="Z15" t="str">
            <v>Walking: Bipedal</v>
          </cell>
          <cell r="AA15">
            <v>0</v>
          </cell>
          <cell r="AB15" t="str">
            <v>2-E</v>
          </cell>
          <cell r="AC15" t="str">
            <v>Skills</v>
          </cell>
          <cell r="AD15">
            <v>0</v>
          </cell>
          <cell r="AE15" t="str">
            <v>Normal</v>
          </cell>
          <cell r="AF15">
            <v>0</v>
          </cell>
          <cell r="AG15" t="str">
            <v>Normal</v>
          </cell>
          <cell r="AH15" t="str">
            <v>Normal</v>
          </cell>
          <cell r="AI15" t="str">
            <v>Very Poor</v>
          </cell>
          <cell r="AJ15" t="str">
            <v>Normal</v>
          </cell>
          <cell r="AK15" t="str">
            <v>Normal</v>
          </cell>
          <cell r="AL15">
            <v>50</v>
          </cell>
          <cell r="AM15" t="str">
            <v>Human</v>
          </cell>
          <cell r="AY15" t="str">
            <v>Unarmed Strikes</v>
          </cell>
          <cell r="AZ15" t="str">
            <v>Unarmed Sweeps</v>
          </cell>
          <cell r="BA15" t="str">
            <v>Wrestling</v>
          </cell>
          <cell r="BE15" t="str">
            <v>Resistance to Elements (cold) II</v>
          </cell>
        </row>
        <row r="17">
          <cell r="A17" t="str">
            <v>Dog, Small</v>
          </cell>
          <cell r="B17">
            <v>48</v>
          </cell>
          <cell r="C17">
            <v>1</v>
          </cell>
          <cell r="D17">
            <v>4</v>
          </cell>
          <cell r="E17">
            <v>-3</v>
          </cell>
          <cell r="F17">
            <v>1</v>
          </cell>
          <cell r="G17">
            <v>-1</v>
          </cell>
          <cell r="H17">
            <v>0</v>
          </cell>
          <cell r="I17">
            <v>2</v>
          </cell>
          <cell r="J17">
            <v>-3</v>
          </cell>
          <cell r="K17">
            <v>-1</v>
          </cell>
          <cell r="L17">
            <v>2</v>
          </cell>
          <cell r="M17">
            <v>15</v>
          </cell>
          <cell r="N17">
            <v>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1</v>
          </cell>
          <cell r="U17" t="str">
            <v>S (4)</v>
          </cell>
          <cell r="V17">
            <v>46</v>
          </cell>
          <cell r="W17">
            <v>64</v>
          </cell>
          <cell r="X17">
            <v>62</v>
          </cell>
          <cell r="Y17">
            <v>2</v>
          </cell>
          <cell r="Z17" t="str">
            <v>Walking: Quadrupedal</v>
          </cell>
          <cell r="AA17">
            <v>5</v>
          </cell>
          <cell r="AB17" t="str">
            <v>2-B</v>
          </cell>
          <cell r="AC17" t="str">
            <v>Defensive</v>
          </cell>
          <cell r="AD17">
            <v>0</v>
          </cell>
          <cell r="AE17" t="str">
            <v>Normal</v>
          </cell>
          <cell r="AF17">
            <v>0</v>
          </cell>
          <cell r="AL17">
            <v>50</v>
          </cell>
          <cell r="AM17" t="str">
            <v>Canis</v>
          </cell>
          <cell r="AY17" t="str">
            <v>Bite</v>
          </cell>
          <cell r="BE17" t="str">
            <v>Group Instinct</v>
          </cell>
          <cell r="BF17" t="str">
            <v>Smell: Dog</v>
          </cell>
          <cell r="BG17" t="str">
            <v>Hearing: Dog</v>
          </cell>
          <cell r="BH17" t="str">
            <v>Nose: Uncanny Tracking III</v>
          </cell>
          <cell r="BO17" t="str">
            <v>Animalistic</v>
          </cell>
          <cell r="BP17" t="str">
            <v>Restricted Diet (carnivore)</v>
          </cell>
          <cell r="BQ17" t="str">
            <v>Item, No Item</v>
          </cell>
          <cell r="BR17" t="str">
            <v>Can't Speak</v>
          </cell>
        </row>
        <row r="18">
          <cell r="A18" t="str">
            <v>Dog, Medium</v>
          </cell>
          <cell r="B18">
            <v>-3</v>
          </cell>
          <cell r="C18">
            <v>1</v>
          </cell>
          <cell r="D18">
            <v>4</v>
          </cell>
          <cell r="E18">
            <v>-3</v>
          </cell>
          <cell r="F18">
            <v>1</v>
          </cell>
          <cell r="G18">
            <v>-1</v>
          </cell>
          <cell r="H18">
            <v>0</v>
          </cell>
          <cell r="I18">
            <v>2</v>
          </cell>
          <cell r="J18">
            <v>-3</v>
          </cell>
          <cell r="K18">
            <v>-1</v>
          </cell>
          <cell r="L18">
            <v>2</v>
          </cell>
          <cell r="M18">
            <v>25</v>
          </cell>
          <cell r="N18">
            <v>25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</v>
          </cell>
          <cell r="U18" t="str">
            <v>M (5)</v>
          </cell>
          <cell r="V18">
            <v>84</v>
          </cell>
          <cell r="W18">
            <v>107</v>
          </cell>
          <cell r="X18">
            <v>150</v>
          </cell>
          <cell r="Y18">
            <v>4</v>
          </cell>
          <cell r="Z18" t="str">
            <v>Walking: Quadrupedal</v>
          </cell>
          <cell r="AA18">
            <v>5</v>
          </cell>
          <cell r="AB18" t="str">
            <v>4-C</v>
          </cell>
          <cell r="AC18" t="str">
            <v>Offensive</v>
          </cell>
          <cell r="AD18">
            <v>0</v>
          </cell>
          <cell r="AE18" t="str">
            <v>Normal</v>
          </cell>
          <cell r="AF18">
            <v>0</v>
          </cell>
          <cell r="AL18">
            <v>50</v>
          </cell>
          <cell r="AM18" t="str">
            <v>Canis</v>
          </cell>
          <cell r="AY18" t="str">
            <v>Ram</v>
          </cell>
          <cell r="AZ18" t="str">
            <v>Bite</v>
          </cell>
          <cell r="BE18" t="str">
            <v>Attacks Sequence</v>
          </cell>
          <cell r="BF18" t="str">
            <v>Group Instinct</v>
          </cell>
          <cell r="BG18" t="str">
            <v>Smell: Dog</v>
          </cell>
          <cell r="BH18" t="str">
            <v>Hearing: Dog</v>
          </cell>
          <cell r="BI18" t="str">
            <v>Nose: Uncanny Tracking III</v>
          </cell>
          <cell r="BO18" t="str">
            <v>Animalistic</v>
          </cell>
          <cell r="BP18" t="str">
            <v>Restricted Diet (carnivore)</v>
          </cell>
          <cell r="BQ18" t="str">
            <v>Item, No Item</v>
          </cell>
          <cell r="BR18" t="str">
            <v>Can't Speak</v>
          </cell>
        </row>
        <row r="19">
          <cell r="A19" t="str">
            <v>Housecat</v>
          </cell>
          <cell r="B19">
            <v>120</v>
          </cell>
          <cell r="C19">
            <v>4</v>
          </cell>
          <cell r="D19">
            <v>2</v>
          </cell>
          <cell r="E19">
            <v>-4</v>
          </cell>
          <cell r="F19">
            <v>0</v>
          </cell>
          <cell r="G19">
            <v>-2</v>
          </cell>
          <cell r="H19">
            <v>-1</v>
          </cell>
          <cell r="I19">
            <v>4</v>
          </cell>
          <cell r="J19">
            <v>-5</v>
          </cell>
          <cell r="K19">
            <v>1</v>
          </cell>
          <cell r="L19">
            <v>3</v>
          </cell>
          <cell r="M19">
            <v>15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1</v>
          </cell>
          <cell r="U19" t="str">
            <v>T (3)</v>
          </cell>
          <cell r="V19">
            <v>25</v>
          </cell>
          <cell r="W19">
            <v>41</v>
          </cell>
          <cell r="X19">
            <v>9</v>
          </cell>
          <cell r="Y19">
            <v>1</v>
          </cell>
          <cell r="Z19" t="str">
            <v>Walking: Quadrupedal</v>
          </cell>
          <cell r="AA19">
            <v>5</v>
          </cell>
          <cell r="AB19" t="str">
            <v>1-A</v>
          </cell>
          <cell r="AC19" t="str">
            <v>Stealth</v>
          </cell>
          <cell r="AD19">
            <v>0</v>
          </cell>
          <cell r="AE19" t="str">
            <v>Inquisitive</v>
          </cell>
          <cell r="AF19">
            <v>0</v>
          </cell>
          <cell r="AL19">
            <v>50</v>
          </cell>
          <cell r="AM19" t="str">
            <v>Feline</v>
          </cell>
          <cell r="AY19" t="str">
            <v>Claw</v>
          </cell>
          <cell r="AZ19" t="str">
            <v>Bite</v>
          </cell>
          <cell r="BE19" t="str">
            <v>Attacks Sequence</v>
          </cell>
          <cell r="BF19" t="str">
            <v>Nightvision</v>
          </cell>
          <cell r="BG19" t="str">
            <v>Hearing: Cat</v>
          </cell>
          <cell r="BO19" t="str">
            <v>Animalistic</v>
          </cell>
          <cell r="BP19" t="str">
            <v>Restricted Diet (carnivore)</v>
          </cell>
          <cell r="BQ19" t="str">
            <v>Item, No Item</v>
          </cell>
          <cell r="BR19" t="str">
            <v>Can't Speak</v>
          </cell>
        </row>
        <row r="20">
          <cell r="A20" t="str">
            <v>Horse, Donkey</v>
          </cell>
          <cell r="B20">
            <v>24</v>
          </cell>
          <cell r="C20">
            <v>2</v>
          </cell>
          <cell r="D20">
            <v>4</v>
          </cell>
          <cell r="E20">
            <v>-4</v>
          </cell>
          <cell r="F20">
            <v>0</v>
          </cell>
          <cell r="G20">
            <v>-2</v>
          </cell>
          <cell r="H20">
            <v>-1</v>
          </cell>
          <cell r="I20">
            <v>1</v>
          </cell>
          <cell r="J20">
            <v>-4</v>
          </cell>
          <cell r="K20">
            <v>-2</v>
          </cell>
          <cell r="L20">
            <v>3</v>
          </cell>
          <cell r="M20">
            <v>30</v>
          </cell>
          <cell r="N20">
            <v>15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</v>
          </cell>
          <cell r="U20" t="str">
            <v>B (6)</v>
          </cell>
          <cell r="V20">
            <v>107</v>
          </cell>
          <cell r="W20">
            <v>183</v>
          </cell>
          <cell r="X20">
            <v>620</v>
          </cell>
          <cell r="Y20">
            <v>8</v>
          </cell>
          <cell r="Z20" t="str">
            <v>Walking: Quadrupedal</v>
          </cell>
          <cell r="AA20">
            <v>0</v>
          </cell>
          <cell r="AB20" t="str">
            <v>2-C</v>
          </cell>
          <cell r="AC20" t="str">
            <v>Defensive</v>
          </cell>
          <cell r="AD20">
            <v>0</v>
          </cell>
          <cell r="AE20" t="str">
            <v>Normal</v>
          </cell>
          <cell r="AF20">
            <v>0</v>
          </cell>
          <cell r="AL20">
            <v>50</v>
          </cell>
          <cell r="AM20" t="str">
            <v>Equidae</v>
          </cell>
          <cell r="AY20" t="str">
            <v>Unarmed Strikes</v>
          </cell>
          <cell r="AZ20" t="str">
            <v>Bite</v>
          </cell>
          <cell r="BA20" t="str">
            <v>Ram</v>
          </cell>
          <cell r="BB20" t="str">
            <v>Trample</v>
          </cell>
          <cell r="BE20" t="str">
            <v>Attacks Sequence</v>
          </cell>
          <cell r="BF20" t="str">
            <v>Beast of Burden II</v>
          </cell>
          <cell r="BG20" t="str">
            <v>Group Instinct</v>
          </cell>
          <cell r="BH20" t="str">
            <v>Hearing: Cat</v>
          </cell>
          <cell r="BI20" t="str">
            <v>Taste: Sensitive Palette</v>
          </cell>
          <cell r="BJ20" t="str">
            <v>Smell: Sensitive</v>
          </cell>
          <cell r="BO20" t="str">
            <v>Animalistic</v>
          </cell>
          <cell r="BP20" t="str">
            <v>Restricted Diet (herbivore)</v>
          </cell>
          <cell r="BQ20" t="str">
            <v>Item, No Item</v>
          </cell>
          <cell r="BR20" t="str">
            <v>Control Difficulty II</v>
          </cell>
          <cell r="BS20" t="str">
            <v>Can't Speak</v>
          </cell>
        </row>
        <row r="21">
          <cell r="A21" t="str">
            <v>Horse, Wild</v>
          </cell>
          <cell r="B21">
            <v>-13</v>
          </cell>
          <cell r="C21">
            <v>2</v>
          </cell>
          <cell r="D21">
            <v>3</v>
          </cell>
          <cell r="E21">
            <v>-2</v>
          </cell>
          <cell r="F21">
            <v>0</v>
          </cell>
          <cell r="G21">
            <v>-1</v>
          </cell>
          <cell r="H21">
            <v>0</v>
          </cell>
          <cell r="I21">
            <v>2</v>
          </cell>
          <cell r="J21">
            <v>-1</v>
          </cell>
          <cell r="K21">
            <v>2</v>
          </cell>
          <cell r="L21">
            <v>4</v>
          </cell>
          <cell r="M21">
            <v>25</v>
          </cell>
          <cell r="N21">
            <v>10</v>
          </cell>
          <cell r="O21">
            <v>0</v>
          </cell>
          <cell r="P21">
            <v>0</v>
          </cell>
          <cell r="Q21">
            <v>0</v>
          </cell>
          <cell r="R21">
            <v>-10</v>
          </cell>
          <cell r="S21">
            <v>0</v>
          </cell>
          <cell r="T21">
            <v>1</v>
          </cell>
          <cell r="U21" t="str">
            <v>L (7)</v>
          </cell>
          <cell r="V21">
            <v>152</v>
          </cell>
          <cell r="W21">
            <v>251</v>
          </cell>
          <cell r="X21">
            <v>1200</v>
          </cell>
          <cell r="Y21">
            <v>10</v>
          </cell>
          <cell r="Z21" t="str">
            <v>Walking: Quadrupedal</v>
          </cell>
          <cell r="AA21">
            <v>0</v>
          </cell>
          <cell r="AB21" t="str">
            <v>3-D</v>
          </cell>
          <cell r="AC21" t="str">
            <v>Defensive</v>
          </cell>
          <cell r="AD21">
            <v>0</v>
          </cell>
          <cell r="AE21" t="str">
            <v>Normal</v>
          </cell>
          <cell r="AF21">
            <v>0</v>
          </cell>
          <cell r="AL21">
            <v>50</v>
          </cell>
          <cell r="AM21" t="str">
            <v>Equidae</v>
          </cell>
          <cell r="AY21" t="str">
            <v>Unarmed Strikes</v>
          </cell>
          <cell r="AZ21" t="str">
            <v>Bite</v>
          </cell>
          <cell r="BA21" t="str">
            <v>Ram</v>
          </cell>
          <cell r="BB21" t="str">
            <v>Trample</v>
          </cell>
          <cell r="BE21" t="str">
            <v>Attacks Sequence</v>
          </cell>
          <cell r="BF21" t="str">
            <v>Group Instinct</v>
          </cell>
          <cell r="BG21" t="str">
            <v>Hearing: Cat</v>
          </cell>
          <cell r="BH21" t="str">
            <v>Taste: Sensitive Palette</v>
          </cell>
          <cell r="BI21" t="str">
            <v>Smell: Sensitive</v>
          </cell>
          <cell r="BO21" t="str">
            <v>Animalistic</v>
          </cell>
          <cell r="BP21" t="str">
            <v>Restricted Diet (herbivore)</v>
          </cell>
          <cell r="BQ21" t="str">
            <v>Item, No Item</v>
          </cell>
          <cell r="BR21" t="str">
            <v>Control Difficulty IV</v>
          </cell>
          <cell r="BS21" t="str">
            <v>Can't Speak</v>
          </cell>
        </row>
        <row r="22">
          <cell r="A22" t="str">
            <v>Horse, Plow</v>
          </cell>
          <cell r="B22">
            <v>-36</v>
          </cell>
          <cell r="C22">
            <v>2</v>
          </cell>
          <cell r="D22">
            <v>3</v>
          </cell>
          <cell r="E22">
            <v>-2</v>
          </cell>
          <cell r="F22">
            <v>0</v>
          </cell>
          <cell r="G22">
            <v>-1</v>
          </cell>
          <cell r="H22">
            <v>0</v>
          </cell>
          <cell r="I22">
            <v>2</v>
          </cell>
          <cell r="J22">
            <v>-4</v>
          </cell>
          <cell r="K22">
            <v>2</v>
          </cell>
          <cell r="L22">
            <v>4</v>
          </cell>
          <cell r="M22">
            <v>25</v>
          </cell>
          <cell r="N22">
            <v>10</v>
          </cell>
          <cell r="O22">
            <v>0</v>
          </cell>
          <cell r="P22">
            <v>0</v>
          </cell>
          <cell r="Q22">
            <v>0</v>
          </cell>
          <cell r="R22">
            <v>-10</v>
          </cell>
          <cell r="S22">
            <v>0</v>
          </cell>
          <cell r="T22">
            <v>1</v>
          </cell>
          <cell r="U22" t="str">
            <v>L (7)</v>
          </cell>
          <cell r="V22">
            <v>173</v>
          </cell>
          <cell r="W22">
            <v>254</v>
          </cell>
          <cell r="X22">
            <v>1850</v>
          </cell>
          <cell r="Y22">
            <v>12</v>
          </cell>
          <cell r="Z22" t="str">
            <v>Walking: Quadrupedal</v>
          </cell>
          <cell r="AA22">
            <v>0</v>
          </cell>
          <cell r="AB22" t="str">
            <v>2-B</v>
          </cell>
          <cell r="AC22" t="str">
            <v>Defensive</v>
          </cell>
          <cell r="AD22">
            <v>0</v>
          </cell>
          <cell r="AE22" t="str">
            <v>Normal</v>
          </cell>
          <cell r="AF22">
            <v>0</v>
          </cell>
          <cell r="AL22">
            <v>50</v>
          </cell>
          <cell r="AM22" t="str">
            <v>Equidae</v>
          </cell>
          <cell r="AY22" t="str">
            <v>Unarmed Strikes</v>
          </cell>
          <cell r="AZ22" t="str">
            <v>Bite</v>
          </cell>
          <cell r="BA22" t="str">
            <v>Ram</v>
          </cell>
          <cell r="BB22" t="str">
            <v>Trample</v>
          </cell>
          <cell r="BE22" t="str">
            <v>Attacks Sequence</v>
          </cell>
          <cell r="BF22" t="str">
            <v>Beast of Burden II</v>
          </cell>
          <cell r="BG22" t="str">
            <v>Group Instinct</v>
          </cell>
          <cell r="BH22" t="str">
            <v>Hearing: Cat</v>
          </cell>
          <cell r="BI22" t="str">
            <v>Taste: Sensitive Palette</v>
          </cell>
          <cell r="BJ22" t="str">
            <v>Smell: Sensitive</v>
          </cell>
          <cell r="BO22" t="str">
            <v>Animalistic</v>
          </cell>
          <cell r="BP22" t="str">
            <v>Restricted Diet (herbivore)</v>
          </cell>
          <cell r="BQ22" t="str">
            <v>Item, No Item</v>
          </cell>
          <cell r="BR22" t="str">
            <v>Control Submission I</v>
          </cell>
          <cell r="BS22" t="str">
            <v>Can't Speak</v>
          </cell>
        </row>
        <row r="23">
          <cell r="A23" t="str">
            <v>Horse, Pony</v>
          </cell>
          <cell r="B23">
            <v>-11</v>
          </cell>
          <cell r="C23">
            <v>2</v>
          </cell>
          <cell r="D23">
            <v>3</v>
          </cell>
          <cell r="E23">
            <v>-2</v>
          </cell>
          <cell r="F23">
            <v>0</v>
          </cell>
          <cell r="G23">
            <v>-1</v>
          </cell>
          <cell r="H23">
            <v>0</v>
          </cell>
          <cell r="I23">
            <v>2</v>
          </cell>
          <cell r="J23">
            <v>-4</v>
          </cell>
          <cell r="K23">
            <v>2</v>
          </cell>
          <cell r="L23">
            <v>4</v>
          </cell>
          <cell r="M23">
            <v>30</v>
          </cell>
          <cell r="N23">
            <v>15</v>
          </cell>
          <cell r="O23">
            <v>0</v>
          </cell>
          <cell r="P23">
            <v>0</v>
          </cell>
          <cell r="Q23">
            <v>0</v>
          </cell>
          <cell r="R23">
            <v>-10</v>
          </cell>
          <cell r="S23">
            <v>0</v>
          </cell>
          <cell r="T23">
            <v>1</v>
          </cell>
          <cell r="U23" t="str">
            <v>B (6)</v>
          </cell>
          <cell r="V23">
            <v>140</v>
          </cell>
          <cell r="W23">
            <v>203</v>
          </cell>
          <cell r="X23">
            <v>900</v>
          </cell>
          <cell r="Y23">
            <v>9</v>
          </cell>
          <cell r="Z23" t="str">
            <v>Walking: Quadrupedal</v>
          </cell>
          <cell r="AA23">
            <v>0</v>
          </cell>
          <cell r="AB23" t="str">
            <v>3-B</v>
          </cell>
          <cell r="AC23" t="str">
            <v>Defensive</v>
          </cell>
          <cell r="AD23">
            <v>0</v>
          </cell>
          <cell r="AE23" t="str">
            <v>Normal</v>
          </cell>
          <cell r="AF23">
            <v>0</v>
          </cell>
          <cell r="AL23">
            <v>50</v>
          </cell>
          <cell r="AM23" t="str">
            <v>Equidae</v>
          </cell>
          <cell r="AY23" t="str">
            <v>Unarmed Strikes</v>
          </cell>
          <cell r="AZ23" t="str">
            <v>Bite</v>
          </cell>
          <cell r="BA23" t="str">
            <v>Ram</v>
          </cell>
          <cell r="BB23" t="str">
            <v>Trample</v>
          </cell>
          <cell r="BE23" t="str">
            <v>Attacks Sequence</v>
          </cell>
          <cell r="BF23" t="str">
            <v>Beast of Burden II</v>
          </cell>
          <cell r="BG23" t="str">
            <v>Group Instinct</v>
          </cell>
          <cell r="BH23" t="str">
            <v>Hearing: Cat</v>
          </cell>
          <cell r="BI23" t="str">
            <v>Taste: Sensitive Palette</v>
          </cell>
          <cell r="BJ23" t="str">
            <v>Smell: Sensitive</v>
          </cell>
          <cell r="BO23" t="str">
            <v>Animalistic</v>
          </cell>
          <cell r="BP23" t="str">
            <v>Restricted Diet (herbivore)</v>
          </cell>
          <cell r="BQ23" t="str">
            <v>Item, No Item</v>
          </cell>
          <cell r="BR23" t="str">
            <v>Control Difficulty I</v>
          </cell>
          <cell r="BS23" t="str">
            <v>Can't Speak</v>
          </cell>
        </row>
        <row r="24">
          <cell r="A24" t="str">
            <v>Horse, Quarterhorse</v>
          </cell>
          <cell r="B24">
            <v>-25</v>
          </cell>
          <cell r="C24">
            <v>2</v>
          </cell>
          <cell r="D24">
            <v>3</v>
          </cell>
          <cell r="E24">
            <v>-2</v>
          </cell>
          <cell r="F24">
            <v>0</v>
          </cell>
          <cell r="G24">
            <v>-1</v>
          </cell>
          <cell r="H24">
            <v>0</v>
          </cell>
          <cell r="I24">
            <v>2</v>
          </cell>
          <cell r="J24">
            <v>-4</v>
          </cell>
          <cell r="K24">
            <v>2</v>
          </cell>
          <cell r="L24">
            <v>4</v>
          </cell>
          <cell r="M24">
            <v>20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-10</v>
          </cell>
          <cell r="S24">
            <v>0</v>
          </cell>
          <cell r="T24">
            <v>1</v>
          </cell>
          <cell r="U24" t="str">
            <v>L (7)</v>
          </cell>
          <cell r="V24">
            <v>157</v>
          </cell>
          <cell r="W24">
            <v>249</v>
          </cell>
          <cell r="X24">
            <v>1200</v>
          </cell>
          <cell r="Y24">
            <v>10</v>
          </cell>
          <cell r="Z24" t="str">
            <v>Walking: Quadrupedal</v>
          </cell>
          <cell r="AA24">
            <v>0</v>
          </cell>
          <cell r="AB24" t="str">
            <v>2-C</v>
          </cell>
          <cell r="AC24" t="str">
            <v>Defensive</v>
          </cell>
          <cell r="AD24">
            <v>0</v>
          </cell>
          <cell r="AE24" t="str">
            <v>Normal</v>
          </cell>
          <cell r="AF24">
            <v>0</v>
          </cell>
          <cell r="AL24">
            <v>50</v>
          </cell>
          <cell r="AM24" t="str">
            <v>Equidae</v>
          </cell>
          <cell r="AY24" t="str">
            <v>Unarmed Strikes</v>
          </cell>
          <cell r="AZ24" t="str">
            <v>Bite</v>
          </cell>
          <cell r="BA24" t="str">
            <v>Ram</v>
          </cell>
          <cell r="BB24" t="str">
            <v>Trample</v>
          </cell>
          <cell r="BE24" t="str">
            <v>Attacks Sequence</v>
          </cell>
          <cell r="BF24" t="str">
            <v>Beast of Burden II</v>
          </cell>
          <cell r="BG24" t="str">
            <v>Group Instinct</v>
          </cell>
          <cell r="BH24" t="str">
            <v>Hearing: Cat</v>
          </cell>
          <cell r="BI24" t="str">
            <v>Taste: Sensitive Palette</v>
          </cell>
          <cell r="BJ24" t="str">
            <v>Smell: Sensitive</v>
          </cell>
          <cell r="BO24" t="str">
            <v>Animalistic</v>
          </cell>
          <cell r="BP24" t="str">
            <v>Restricted Diet (herbivore)</v>
          </cell>
          <cell r="BQ24" t="str">
            <v>Item, No Item</v>
          </cell>
          <cell r="BR24" t="str">
            <v>Control Submission II</v>
          </cell>
          <cell r="BS24" t="str">
            <v>Can't Speak</v>
          </cell>
        </row>
        <row r="25">
          <cell r="A25" t="str">
            <v>Horse, Thoroughbred</v>
          </cell>
          <cell r="B25">
            <v>1</v>
          </cell>
          <cell r="C25">
            <v>2</v>
          </cell>
          <cell r="D25">
            <v>3</v>
          </cell>
          <cell r="E25">
            <v>-2</v>
          </cell>
          <cell r="F25">
            <v>0</v>
          </cell>
          <cell r="G25">
            <v>-1</v>
          </cell>
          <cell r="H25">
            <v>0</v>
          </cell>
          <cell r="I25">
            <v>2</v>
          </cell>
          <cell r="J25">
            <v>-4</v>
          </cell>
          <cell r="K25">
            <v>2</v>
          </cell>
          <cell r="L25">
            <v>4</v>
          </cell>
          <cell r="M25">
            <v>20</v>
          </cell>
          <cell r="N25">
            <v>-5</v>
          </cell>
          <cell r="O25">
            <v>0</v>
          </cell>
          <cell r="P25">
            <v>0</v>
          </cell>
          <cell r="Q25">
            <v>0</v>
          </cell>
          <cell r="R25">
            <v>-10</v>
          </cell>
          <cell r="S25">
            <v>0</v>
          </cell>
          <cell r="T25">
            <v>1</v>
          </cell>
          <cell r="U25" t="str">
            <v>B (6)</v>
          </cell>
          <cell r="V25">
            <v>147</v>
          </cell>
          <cell r="W25">
            <v>244</v>
          </cell>
          <cell r="X25">
            <v>1000</v>
          </cell>
          <cell r="Y25">
            <v>9</v>
          </cell>
          <cell r="Z25" t="str">
            <v>Walking: Quadrupedal</v>
          </cell>
          <cell r="AA25">
            <v>0</v>
          </cell>
          <cell r="AB25" t="str">
            <v>2-D</v>
          </cell>
          <cell r="AC25" t="str">
            <v>Defensive</v>
          </cell>
          <cell r="AD25">
            <v>0</v>
          </cell>
          <cell r="AE25" t="str">
            <v>Normal</v>
          </cell>
          <cell r="AF25">
            <v>0</v>
          </cell>
          <cell r="AL25">
            <v>50</v>
          </cell>
          <cell r="AM25" t="str">
            <v>Equidae</v>
          </cell>
          <cell r="AY25" t="str">
            <v>Unarmed Strikes</v>
          </cell>
          <cell r="AZ25" t="str">
            <v>Bite</v>
          </cell>
          <cell r="BA25" t="str">
            <v>Ram</v>
          </cell>
          <cell r="BB25" t="str">
            <v>Trample</v>
          </cell>
          <cell r="BE25" t="str">
            <v>Attacks Sequence</v>
          </cell>
          <cell r="BF25" t="str">
            <v>Beast of Burden II</v>
          </cell>
          <cell r="BG25" t="str">
            <v>Group Instinct</v>
          </cell>
          <cell r="BH25" t="str">
            <v>Hearing: Cat</v>
          </cell>
          <cell r="BI25" t="str">
            <v>Taste: Sensitive Palette</v>
          </cell>
          <cell r="BJ25" t="str">
            <v>Smell: Sensitive</v>
          </cell>
          <cell r="BO25" t="str">
            <v>Animalistic</v>
          </cell>
          <cell r="BP25" t="str">
            <v>Restricted Diet (herbivore)</v>
          </cell>
          <cell r="BQ25" t="str">
            <v>Item, No Item</v>
          </cell>
          <cell r="BR25" t="str">
            <v>Control Submission I</v>
          </cell>
          <cell r="BS25" t="str">
            <v>Can't Speak</v>
          </cell>
        </row>
        <row r="26">
          <cell r="A26" t="str">
            <v>Horse, Warhorse, Greater</v>
          </cell>
          <cell r="B26">
            <v>-81</v>
          </cell>
          <cell r="C26">
            <v>2</v>
          </cell>
          <cell r="D26">
            <v>3</v>
          </cell>
          <cell r="E26">
            <v>-2</v>
          </cell>
          <cell r="F26">
            <v>0</v>
          </cell>
          <cell r="G26">
            <v>-1</v>
          </cell>
          <cell r="H26">
            <v>0</v>
          </cell>
          <cell r="I26">
            <v>2</v>
          </cell>
          <cell r="J26">
            <v>-4</v>
          </cell>
          <cell r="K26">
            <v>2</v>
          </cell>
          <cell r="L26">
            <v>4</v>
          </cell>
          <cell r="M26">
            <v>25</v>
          </cell>
          <cell r="N26">
            <v>10</v>
          </cell>
          <cell r="O26">
            <v>0</v>
          </cell>
          <cell r="P26">
            <v>0</v>
          </cell>
          <cell r="Q26">
            <v>0</v>
          </cell>
          <cell r="R26">
            <v>-10</v>
          </cell>
          <cell r="S26">
            <v>0</v>
          </cell>
          <cell r="T26">
            <v>1</v>
          </cell>
          <cell r="U26" t="str">
            <v>L (7)</v>
          </cell>
          <cell r="V26">
            <v>168</v>
          </cell>
          <cell r="W26">
            <v>264</v>
          </cell>
          <cell r="X26">
            <v>2000</v>
          </cell>
          <cell r="Y26">
            <v>16</v>
          </cell>
          <cell r="Z26" t="str">
            <v>Walking: Quadrupedal</v>
          </cell>
          <cell r="AA26">
            <v>0</v>
          </cell>
          <cell r="AB26" t="str">
            <v>5-F</v>
          </cell>
          <cell r="AC26" t="str">
            <v>Offensive</v>
          </cell>
          <cell r="AD26">
            <v>0</v>
          </cell>
          <cell r="AE26" t="str">
            <v>Belligerent</v>
          </cell>
          <cell r="AF26">
            <v>0</v>
          </cell>
          <cell r="AL26">
            <v>50</v>
          </cell>
          <cell r="AM26" t="str">
            <v>Equidae</v>
          </cell>
          <cell r="AY26" t="str">
            <v>Unarmed Strikes</v>
          </cell>
          <cell r="AZ26" t="str">
            <v>Bite</v>
          </cell>
          <cell r="BA26" t="str">
            <v>Ram</v>
          </cell>
          <cell r="BB26" t="str">
            <v>Trample</v>
          </cell>
          <cell r="BE26" t="str">
            <v>Attacks Sequence</v>
          </cell>
          <cell r="BF26" t="str">
            <v>Specific Training</v>
          </cell>
          <cell r="BG26" t="str">
            <v>Beast of Burden III</v>
          </cell>
          <cell r="BH26" t="str">
            <v>Group Instinct</v>
          </cell>
          <cell r="BI26" t="str">
            <v>Hearing: Cat</v>
          </cell>
          <cell r="BJ26" t="str">
            <v>Taste: Sensitive Palette</v>
          </cell>
          <cell r="BK26" t="str">
            <v>Smell: Sensitive</v>
          </cell>
          <cell r="BO26" t="str">
            <v>Animalistic</v>
          </cell>
          <cell r="BP26" t="str">
            <v>Restricted Diet (herbivore)</v>
          </cell>
          <cell r="BQ26" t="str">
            <v>Item, No Item</v>
          </cell>
          <cell r="BR26" t="str">
            <v>Control Submission IV</v>
          </cell>
          <cell r="BS26" t="str">
            <v>Can't Speak</v>
          </cell>
        </row>
        <row r="27">
          <cell r="A27" t="str">
            <v>Horse, Warhorse, Lesser</v>
          </cell>
          <cell r="B27">
            <v>-81</v>
          </cell>
          <cell r="C27">
            <v>2</v>
          </cell>
          <cell r="D27">
            <v>3</v>
          </cell>
          <cell r="E27">
            <v>-2</v>
          </cell>
          <cell r="F27">
            <v>0</v>
          </cell>
          <cell r="G27">
            <v>-1</v>
          </cell>
          <cell r="H27">
            <v>0</v>
          </cell>
          <cell r="I27">
            <v>2</v>
          </cell>
          <cell r="J27">
            <v>-4</v>
          </cell>
          <cell r="K27">
            <v>2</v>
          </cell>
          <cell r="L27">
            <v>4</v>
          </cell>
          <cell r="M27">
            <v>25</v>
          </cell>
          <cell r="N27">
            <v>10</v>
          </cell>
          <cell r="O27">
            <v>0</v>
          </cell>
          <cell r="P27">
            <v>0</v>
          </cell>
          <cell r="Q27">
            <v>0</v>
          </cell>
          <cell r="R27">
            <v>-10</v>
          </cell>
          <cell r="S27">
            <v>0</v>
          </cell>
          <cell r="T27">
            <v>1</v>
          </cell>
          <cell r="U27" t="str">
            <v>L (7)</v>
          </cell>
          <cell r="V27">
            <v>163</v>
          </cell>
          <cell r="W27">
            <v>254</v>
          </cell>
          <cell r="X27">
            <v>1700</v>
          </cell>
          <cell r="Y27">
            <v>11</v>
          </cell>
          <cell r="Z27" t="str">
            <v>Walking: Quadrupedal</v>
          </cell>
          <cell r="AA27">
            <v>0</v>
          </cell>
          <cell r="AB27" t="str">
            <v>4-E</v>
          </cell>
          <cell r="AC27" t="str">
            <v>Offensive</v>
          </cell>
          <cell r="AD27">
            <v>0</v>
          </cell>
          <cell r="AE27" t="str">
            <v>Belligerent</v>
          </cell>
          <cell r="AF27">
            <v>0</v>
          </cell>
          <cell r="AL27">
            <v>50</v>
          </cell>
          <cell r="AM27" t="str">
            <v>Equidae</v>
          </cell>
          <cell r="AY27" t="str">
            <v>Unarmed Strikes</v>
          </cell>
          <cell r="AZ27" t="str">
            <v>Bite</v>
          </cell>
          <cell r="BA27" t="str">
            <v>Ram</v>
          </cell>
          <cell r="BB27" t="str">
            <v>Trample</v>
          </cell>
          <cell r="BE27" t="str">
            <v>Attacks Sequence</v>
          </cell>
          <cell r="BF27" t="str">
            <v>Specific Training</v>
          </cell>
          <cell r="BG27" t="str">
            <v>Beast of Burden III</v>
          </cell>
          <cell r="BH27" t="str">
            <v>Group Instinct</v>
          </cell>
          <cell r="BI27" t="str">
            <v>Hearing: Cat</v>
          </cell>
          <cell r="BJ27" t="str">
            <v>Taste: Sensitive Palette</v>
          </cell>
          <cell r="BK27" t="str">
            <v>Smell: Sensitive</v>
          </cell>
          <cell r="BO27" t="str">
            <v>Animalistic</v>
          </cell>
          <cell r="BP27" t="str">
            <v>Restricted Diet (herbivore)</v>
          </cell>
          <cell r="BQ27" t="str">
            <v>Item, No Item</v>
          </cell>
          <cell r="BR27" t="str">
            <v>Control Submission IV</v>
          </cell>
          <cell r="BS27" t="str">
            <v>Can't Speak</v>
          </cell>
        </row>
        <row r="28">
          <cell r="A28" t="str">
            <v>Rabbit</v>
          </cell>
          <cell r="B28">
            <v>55</v>
          </cell>
          <cell r="M28">
            <v>25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1</v>
          </cell>
          <cell r="U28" t="str">
            <v>M (5)</v>
          </cell>
          <cell r="Z28" t="str">
            <v>Walking: Quadrupedal</v>
          </cell>
        </row>
        <row r="29">
          <cell r="A29" t="str">
            <v>Wolf</v>
          </cell>
          <cell r="B29">
            <v>55</v>
          </cell>
          <cell r="M29">
            <v>25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1</v>
          </cell>
          <cell r="U29" t="str">
            <v>M (5)</v>
          </cell>
          <cell r="Z29" t="str">
            <v>Walking: Quadrupedal</v>
          </cell>
        </row>
      </sheetData>
      <sheetData sheetId="1">
        <row r="2">
          <cell r="B2" t="str">
            <v>Prime</v>
          </cell>
          <cell r="C2" t="str">
            <v>Sec.</v>
          </cell>
          <cell r="D2" t="str">
            <v>Cowboy</v>
          </cell>
          <cell r="E2" t="str">
            <v>Gambler</v>
          </cell>
          <cell r="F2" t="str">
            <v>Gunslinger</v>
          </cell>
          <cell r="G2" t="str">
            <v>Lawman</v>
          </cell>
          <cell r="H2" t="str">
            <v>Private Detective</v>
          </cell>
          <cell r="I2" t="str">
            <v>Soldier</v>
          </cell>
          <cell r="J2" t="str">
            <v>Merchant</v>
          </cell>
          <cell r="K2" t="str">
            <v>Coachman</v>
          </cell>
          <cell r="L2" t="str">
            <v>Doctor</v>
          </cell>
          <cell r="M2" t="str">
            <v>Stableman</v>
          </cell>
          <cell r="N2" t="str">
            <v>Citizen</v>
          </cell>
          <cell r="O2" t="str">
            <v>Fighter</v>
          </cell>
          <cell r="P2" t="str">
            <v>Warrior Monk</v>
          </cell>
          <cell r="Q2" t="str">
            <v>Theif</v>
          </cell>
          <cell r="R2" t="str">
            <v>Rogue</v>
          </cell>
          <cell r="S2" t="str">
            <v>Labourer</v>
          </cell>
          <cell r="T2" t="str">
            <v>Scholar</v>
          </cell>
          <cell r="U2" t="str">
            <v>Cleric</v>
          </cell>
          <cell r="V2" t="str">
            <v>Druid</v>
          </cell>
          <cell r="W2" t="str">
            <v>Paladin</v>
          </cell>
          <cell r="X2" t="str">
            <v>Ranger</v>
          </cell>
          <cell r="Y2" t="str">
            <v>Magician</v>
          </cell>
          <cell r="Z2" t="str">
            <v>Illusionist</v>
          </cell>
          <cell r="AA2" t="str">
            <v>Bard</v>
          </cell>
          <cell r="AB2" t="str">
            <v>Dabbler</v>
          </cell>
          <cell r="AC2" t="str">
            <v>Mentalist</v>
          </cell>
          <cell r="AD2" t="str">
            <v>Lay Healer</v>
          </cell>
          <cell r="AE2" t="str">
            <v>Monk</v>
          </cell>
          <cell r="AF2" t="str">
            <v>Magent</v>
          </cell>
          <cell r="AG2" t="str">
            <v>Healer</v>
          </cell>
          <cell r="AH2" t="str">
            <v>Mystic</v>
          </cell>
          <cell r="AI2" t="str">
            <v>Sorcerer</v>
          </cell>
          <cell r="AJ2" t="str">
            <v>Fatale</v>
          </cell>
          <cell r="AK2" t="str">
            <v>Alchemist, Sanctifier</v>
          </cell>
          <cell r="AL2" t="str">
            <v>Alchemist, Adept</v>
          </cell>
          <cell r="AM2" t="str">
            <v>Alchemist, Psychographer</v>
          </cell>
          <cell r="AO2" t="str">
            <v>African</v>
          </cell>
          <cell r="AP2" t="str">
            <v>African-American</v>
          </cell>
          <cell r="AQ2" t="str">
            <v>American</v>
          </cell>
          <cell r="AR2" t="str">
            <v>Canadian</v>
          </cell>
          <cell r="AS2" t="str">
            <v>Chinese</v>
          </cell>
          <cell r="AT2" t="str">
            <v>English</v>
          </cell>
          <cell r="AU2" t="str">
            <v>European</v>
          </cell>
          <cell r="AV2" t="str">
            <v>French</v>
          </cell>
          <cell r="AW2" t="str">
            <v>Hispanic</v>
          </cell>
          <cell r="AX2" t="str">
            <v>Irish</v>
          </cell>
          <cell r="AY2" t="str">
            <v>Japanese</v>
          </cell>
          <cell r="AZ2" t="str">
            <v>Latino</v>
          </cell>
          <cell r="BA2" t="str">
            <v>Native American</v>
          </cell>
          <cell r="BB2" t="str">
            <v>Russian</v>
          </cell>
          <cell r="BD2" t="str">
            <v>Defensive</v>
          </cell>
          <cell r="BE2" t="str">
            <v>Discipline</v>
          </cell>
          <cell r="BF2" t="str">
            <v>Offensive</v>
          </cell>
          <cell r="BG2" t="str">
            <v>Semi Spell User</v>
          </cell>
          <cell r="BH2" t="str">
            <v>Skills</v>
          </cell>
          <cell r="BI2" t="str">
            <v>Spell User</v>
          </cell>
          <cell r="BJ2" t="str">
            <v>Stealth</v>
          </cell>
          <cell r="BK2" t="str">
            <v>Hybrid Spell User</v>
          </cell>
        </row>
        <row r="3">
          <cell r="A3" t="str">
            <v>Animal Category</v>
          </cell>
          <cell r="B3" t="str">
            <v>- -</v>
          </cell>
          <cell r="C3" t="str">
            <v>- -</v>
          </cell>
        </row>
        <row r="4">
          <cell r="A4" t="str">
            <v>Animal Handling Sub-category</v>
          </cell>
          <cell r="B4" t="str">
            <v>- -</v>
          </cell>
          <cell r="C4" t="str">
            <v>- -</v>
          </cell>
        </row>
        <row r="5">
          <cell r="A5" t="str">
            <v>Animal Handling</v>
          </cell>
          <cell r="B5" t="str">
            <v>Ag/Em</v>
          </cell>
          <cell r="C5" t="str">
            <v>Pr</v>
          </cell>
        </row>
        <row r="6">
          <cell r="A6" t="str">
            <v>Animal Riding Sub-category</v>
          </cell>
          <cell r="B6" t="str">
            <v>- -</v>
          </cell>
          <cell r="C6" t="str">
            <v>- -</v>
          </cell>
        </row>
        <row r="7">
          <cell r="A7" t="str">
            <v>Animal Riding</v>
          </cell>
          <cell r="B7" t="str">
            <v>Ag/Em</v>
          </cell>
          <cell r="C7" t="str">
            <v>Pr</v>
          </cell>
        </row>
        <row r="8">
          <cell r="A8" t="str">
            <v>Animal Training Sub-category</v>
          </cell>
          <cell r="B8" t="str">
            <v>- -</v>
          </cell>
          <cell r="C8" t="str">
            <v>- -</v>
          </cell>
        </row>
        <row r="9">
          <cell r="A9" t="str">
            <v>Animal Training</v>
          </cell>
          <cell r="B9" t="str">
            <v>Ag/Em</v>
          </cell>
          <cell r="C9" t="str">
            <v>Pr</v>
          </cell>
        </row>
        <row r="10">
          <cell r="A10" t="str">
            <v>Animal Healing Sub-category</v>
          </cell>
          <cell r="B10" t="str">
            <v>- -</v>
          </cell>
          <cell r="C10" t="str">
            <v>- -</v>
          </cell>
        </row>
        <row r="11">
          <cell r="A11" t="str">
            <v>Animal Healing</v>
          </cell>
          <cell r="B11" t="str">
            <v>Ag/Em</v>
          </cell>
          <cell r="C11" t="str">
            <v>Pr</v>
          </cell>
        </row>
        <row r="12">
          <cell r="A12" t="str">
            <v>Awareness Category</v>
          </cell>
          <cell r="B12" t="str">
            <v>- -</v>
          </cell>
          <cell r="C12" t="str">
            <v>- -</v>
          </cell>
        </row>
        <row r="13">
          <cell r="A13" t="str">
            <v>Perception</v>
          </cell>
          <cell r="B13" t="str">
            <v>In/Re</v>
          </cell>
          <cell r="C13" t="str">
            <v>SD</v>
          </cell>
          <cell r="BD13">
            <v>1</v>
          </cell>
          <cell r="BF13">
            <v>0.6</v>
          </cell>
          <cell r="BJ13">
            <v>1</v>
          </cell>
        </row>
        <row r="14">
          <cell r="A14" t="str">
            <v>Tracking</v>
          </cell>
          <cell r="B14" t="str">
            <v>In/Re</v>
          </cell>
          <cell r="C14" t="str">
            <v>SD</v>
          </cell>
          <cell r="BJ14">
            <v>0.8</v>
          </cell>
        </row>
        <row r="15">
          <cell r="A15" t="str">
            <v>Battle Expertise Category</v>
          </cell>
          <cell r="B15" t="str">
            <v>- -</v>
          </cell>
          <cell r="C15" t="str">
            <v>- -</v>
          </cell>
        </row>
        <row r="16">
          <cell r="A16" t="str">
            <v>Maneuvering in Armour</v>
          </cell>
          <cell r="B16" t="str">
            <v>- -</v>
          </cell>
          <cell r="C16" t="str">
            <v>- -</v>
          </cell>
          <cell r="BF16">
            <v>1</v>
          </cell>
        </row>
        <row r="17">
          <cell r="A17" t="str">
            <v>Mounted Combat</v>
          </cell>
          <cell r="B17" t="str">
            <v>- -</v>
          </cell>
          <cell r="C17" t="str">
            <v>- -</v>
          </cell>
          <cell r="BF17">
            <v>0.5</v>
          </cell>
        </row>
        <row r="18">
          <cell r="A18" t="str">
            <v>Protect</v>
          </cell>
          <cell r="B18" t="str">
            <v>- -</v>
          </cell>
          <cell r="C18" t="str">
            <v>- -</v>
          </cell>
          <cell r="BD18">
            <v>1</v>
          </cell>
        </row>
        <row r="19">
          <cell r="A19" t="str">
            <v>Restricted Quarters</v>
          </cell>
          <cell r="B19" t="str">
            <v>- -</v>
          </cell>
          <cell r="C19" t="str">
            <v>- -</v>
          </cell>
          <cell r="BD19">
            <v>0.5</v>
          </cell>
          <cell r="BF19">
            <v>0.3</v>
          </cell>
        </row>
        <row r="20">
          <cell r="A20" t="str">
            <v>Subduing</v>
          </cell>
          <cell r="B20" t="str">
            <v>- -</v>
          </cell>
          <cell r="C20" t="str">
            <v>- -</v>
          </cell>
          <cell r="BD20">
            <v>0.6</v>
          </cell>
          <cell r="BE20">
            <v>0.6</v>
          </cell>
        </row>
        <row r="21">
          <cell r="A21" t="str">
            <v>Body Discipline Category</v>
          </cell>
          <cell r="B21" t="str">
            <v>- -</v>
          </cell>
          <cell r="C21" t="str">
            <v>- -</v>
          </cell>
        </row>
        <row r="22">
          <cell r="A22" t="str">
            <v>Adrenal Defense</v>
          </cell>
          <cell r="B22" t="str">
            <v>Co/SD</v>
          </cell>
          <cell r="C22" t="str">
            <v>Ag</v>
          </cell>
          <cell r="BD22">
            <v>1</v>
          </cell>
        </row>
        <row r="23">
          <cell r="A23" t="str">
            <v>Adrenal Focus</v>
          </cell>
          <cell r="B23" t="str">
            <v>Co/SD</v>
          </cell>
          <cell r="C23" t="str">
            <v>SD</v>
          </cell>
          <cell r="BE23">
            <v>1</v>
          </cell>
          <cell r="BG23">
            <v>0.5</v>
          </cell>
        </row>
        <row r="24">
          <cell r="A24" t="str">
            <v>Adrenal Speed</v>
          </cell>
          <cell r="B24" t="str">
            <v>Co/SD</v>
          </cell>
          <cell r="C24" t="str">
            <v>Qu</v>
          </cell>
          <cell r="BJ24">
            <v>0.7</v>
          </cell>
        </row>
        <row r="25">
          <cell r="A25" t="str">
            <v>Adrenal Strength</v>
          </cell>
          <cell r="B25" t="str">
            <v>Co/SD</v>
          </cell>
          <cell r="C25" t="str">
            <v>St</v>
          </cell>
          <cell r="BF25">
            <v>1</v>
          </cell>
        </row>
        <row r="26">
          <cell r="A26" t="str">
            <v>Quick-draw</v>
          </cell>
          <cell r="B26" t="str">
            <v>Co/SD</v>
          </cell>
          <cell r="C26" t="str">
            <v>Pr</v>
          </cell>
        </row>
        <row r="27">
          <cell r="A27" t="str">
            <v>Brawn Category</v>
          </cell>
          <cell r="B27" t="str">
            <v>- -</v>
          </cell>
          <cell r="C27" t="str">
            <v>- -</v>
          </cell>
        </row>
        <row r="28">
          <cell r="A28" t="str">
            <v>Body Development</v>
          </cell>
          <cell r="B28" t="str">
            <v>Co/SD</v>
          </cell>
          <cell r="C28" t="str">
            <v>Co</v>
          </cell>
          <cell r="BD28">
            <v>1</v>
          </cell>
          <cell r="BE28">
            <v>0.8</v>
          </cell>
          <cell r="BF28">
            <v>1</v>
          </cell>
          <cell r="BG28">
            <v>0.5</v>
          </cell>
          <cell r="BH28">
            <v>0.3</v>
          </cell>
          <cell r="BJ28">
            <v>0.5</v>
          </cell>
        </row>
        <row r="29">
          <cell r="A29" t="str">
            <v>Fortitude</v>
          </cell>
          <cell r="B29" t="str">
            <v>Co/SD</v>
          </cell>
          <cell r="C29" t="str">
            <v>SD</v>
          </cell>
          <cell r="BE29">
            <v>0.8</v>
          </cell>
          <cell r="BF29">
            <v>0.7</v>
          </cell>
        </row>
        <row r="30">
          <cell r="A30" t="str">
            <v>Weight-training</v>
          </cell>
          <cell r="B30" t="str">
            <v>Co/SD</v>
          </cell>
          <cell r="C30" t="str">
            <v>St</v>
          </cell>
        </row>
        <row r="31">
          <cell r="A31" t="str">
            <v>Substance Tolerance Sub-category</v>
          </cell>
          <cell r="B31" t="str">
            <v>- -</v>
          </cell>
          <cell r="C31" t="str">
            <v>- -</v>
          </cell>
        </row>
        <row r="32">
          <cell r="A32" t="str">
            <v>Substance Tolerance</v>
          </cell>
          <cell r="B32" t="str">
            <v>Co/SD</v>
          </cell>
          <cell r="C32" t="str">
            <v>SD</v>
          </cell>
          <cell r="AX32">
            <v>2</v>
          </cell>
        </row>
        <row r="33">
          <cell r="A33" t="str">
            <v>Combat Expertise Category</v>
          </cell>
          <cell r="B33" t="str">
            <v>- -</v>
          </cell>
          <cell r="C33" t="str">
            <v>- -</v>
          </cell>
        </row>
        <row r="34">
          <cell r="A34" t="str">
            <v>Blind Fighting</v>
          </cell>
          <cell r="B34" t="str">
            <v>- -</v>
          </cell>
          <cell r="C34" t="str">
            <v>- -</v>
          </cell>
          <cell r="BJ34">
            <v>1</v>
          </cell>
        </row>
        <row r="35">
          <cell r="A35" t="str">
            <v>Disarm</v>
          </cell>
          <cell r="B35" t="str">
            <v>- -</v>
          </cell>
          <cell r="C35" t="str">
            <v>- -</v>
          </cell>
          <cell r="BD35">
            <v>1</v>
          </cell>
        </row>
        <row r="36">
          <cell r="A36" t="str">
            <v>Footwork</v>
          </cell>
          <cell r="B36" t="str">
            <v>- -</v>
          </cell>
          <cell r="C36" t="str">
            <v>- -</v>
          </cell>
          <cell r="BE36">
            <v>1</v>
          </cell>
          <cell r="BF36">
            <v>1</v>
          </cell>
        </row>
        <row r="37">
          <cell r="A37" t="str">
            <v>Multiple Attacks</v>
          </cell>
          <cell r="B37" t="str">
            <v>- -</v>
          </cell>
          <cell r="C37" t="str">
            <v>- -</v>
          </cell>
        </row>
        <row r="38">
          <cell r="A38" t="str">
            <v>Reverse Strike</v>
          </cell>
          <cell r="B38" t="str">
            <v>- -</v>
          </cell>
          <cell r="C38" t="str">
            <v>- -</v>
          </cell>
          <cell r="BE38">
            <v>0.6</v>
          </cell>
        </row>
        <row r="39">
          <cell r="A39" t="str">
            <v>Combat Training Category</v>
          </cell>
          <cell r="B39" t="str">
            <v>- -</v>
          </cell>
          <cell r="C39" t="str">
            <v>- -</v>
          </cell>
        </row>
        <row r="40">
          <cell r="A40" t="str">
            <v>Melee Weapons Sub-category</v>
          </cell>
          <cell r="B40" t="str">
            <v>- -</v>
          </cell>
          <cell r="C40" t="str">
            <v>- -</v>
          </cell>
        </row>
        <row r="41">
          <cell r="A41" t="str">
            <v>Blade</v>
          </cell>
          <cell r="B41" t="str">
            <v>Ag/St</v>
          </cell>
          <cell r="C41" t="str">
            <v>St</v>
          </cell>
          <cell r="I41">
            <v>0.7</v>
          </cell>
          <cell r="R41">
            <v>0.4</v>
          </cell>
          <cell r="AY41">
            <v>0.5</v>
          </cell>
        </row>
        <row r="42">
          <cell r="A42" t="str">
            <v>Greater Blade</v>
          </cell>
          <cell r="B42" t="str">
            <v>Ag/St</v>
          </cell>
          <cell r="C42" t="str">
            <v>St</v>
          </cell>
        </row>
        <row r="43">
          <cell r="A43" t="str">
            <v>Chain</v>
          </cell>
          <cell r="B43" t="str">
            <v>Ag/St</v>
          </cell>
          <cell r="C43" t="str">
            <v>St</v>
          </cell>
          <cell r="D43">
            <v>0.3</v>
          </cell>
        </row>
        <row r="44">
          <cell r="A44" t="str">
            <v>Greater Chain</v>
          </cell>
          <cell r="B44" t="str">
            <v>Ag/St</v>
          </cell>
          <cell r="C44" t="str">
            <v>St</v>
          </cell>
          <cell r="D44">
            <v>0.2</v>
          </cell>
        </row>
        <row r="45">
          <cell r="A45" t="str">
            <v>Hafted</v>
          </cell>
          <cell r="B45" t="str">
            <v>Ag/St</v>
          </cell>
          <cell r="C45" t="str">
            <v>St</v>
          </cell>
          <cell r="F45">
            <v>0.8</v>
          </cell>
          <cell r="G45">
            <v>0.8</v>
          </cell>
        </row>
        <row r="46">
          <cell r="A46" t="str">
            <v>Greater Hafted</v>
          </cell>
          <cell r="B46" t="str">
            <v>Ag/St</v>
          </cell>
          <cell r="C46" t="str">
            <v>St</v>
          </cell>
          <cell r="F46">
            <v>0.7</v>
          </cell>
          <cell r="G46">
            <v>0.2</v>
          </cell>
          <cell r="I46">
            <v>1</v>
          </cell>
        </row>
        <row r="47">
          <cell r="A47" t="str">
            <v>Pole-arm</v>
          </cell>
          <cell r="B47" t="str">
            <v>Ag/St</v>
          </cell>
          <cell r="C47" t="str">
            <v>St</v>
          </cell>
        </row>
        <row r="48">
          <cell r="A48" t="str">
            <v>Shield Bash</v>
          </cell>
          <cell r="B48" t="str">
            <v>Ag/St</v>
          </cell>
          <cell r="C48" t="str">
            <v>St</v>
          </cell>
        </row>
        <row r="49">
          <cell r="A49" t="str">
            <v>Net</v>
          </cell>
          <cell r="B49" t="str">
            <v>Ag/St</v>
          </cell>
          <cell r="C49" t="str">
            <v>St</v>
          </cell>
          <cell r="D49">
            <v>0.4</v>
          </cell>
        </row>
        <row r="50">
          <cell r="A50" t="str">
            <v>Rock</v>
          </cell>
          <cell r="B50" t="str">
            <v>Ag/St</v>
          </cell>
          <cell r="C50" t="str">
            <v>St</v>
          </cell>
        </row>
        <row r="51">
          <cell r="A51" t="str">
            <v>Whip</v>
          </cell>
          <cell r="B51" t="str">
            <v>Ag/St</v>
          </cell>
          <cell r="C51" t="str">
            <v>St</v>
          </cell>
          <cell r="D51">
            <v>0.8</v>
          </cell>
          <cell r="K51">
            <v>0.7</v>
          </cell>
        </row>
        <row r="52">
          <cell r="A52" t="str">
            <v>Shield Sub-category</v>
          </cell>
          <cell r="B52" t="str">
            <v>- -</v>
          </cell>
          <cell r="C52" t="str">
            <v>- -</v>
          </cell>
        </row>
        <row r="53">
          <cell r="A53" t="str">
            <v>Shield</v>
          </cell>
          <cell r="B53" t="str">
            <v>Ag/St</v>
          </cell>
          <cell r="C53" t="str">
            <v>St</v>
          </cell>
          <cell r="I53">
            <v>0.2</v>
          </cell>
        </row>
        <row r="54">
          <cell r="A54" t="str">
            <v>Ranged Weapons Sub-category</v>
          </cell>
          <cell r="B54" t="str">
            <v>- -</v>
          </cell>
          <cell r="C54" t="str">
            <v>- -</v>
          </cell>
        </row>
        <row r="55">
          <cell r="A55" t="str">
            <v>Bow</v>
          </cell>
          <cell r="B55" t="str">
            <v>Ag/St</v>
          </cell>
          <cell r="C55" t="str">
            <v>Ag</v>
          </cell>
          <cell r="V55">
            <v>0.7</v>
          </cell>
        </row>
        <row r="56">
          <cell r="A56" t="str">
            <v>Crossbow</v>
          </cell>
          <cell r="B56" t="str">
            <v>Ag/St</v>
          </cell>
          <cell r="C56" t="str">
            <v>Ag</v>
          </cell>
        </row>
        <row r="57">
          <cell r="A57" t="str">
            <v>Sling</v>
          </cell>
          <cell r="B57" t="str">
            <v>Ag/St</v>
          </cell>
          <cell r="C57" t="str">
            <v>Ag</v>
          </cell>
        </row>
        <row r="58">
          <cell r="A58" t="str">
            <v>Thrown</v>
          </cell>
          <cell r="B58" t="str">
            <v>Ag/St</v>
          </cell>
          <cell r="C58" t="str">
            <v>Ag</v>
          </cell>
          <cell r="V58">
            <v>0.3</v>
          </cell>
        </row>
        <row r="59">
          <cell r="A59" t="str">
            <v>Blowpipe</v>
          </cell>
          <cell r="B59" t="str">
            <v>Ag/St</v>
          </cell>
          <cell r="C59" t="str">
            <v>Ag</v>
          </cell>
          <cell r="V59">
            <v>0.2</v>
          </cell>
        </row>
        <row r="60">
          <cell r="A60" t="str">
            <v>Bola</v>
          </cell>
          <cell r="B60" t="str">
            <v>Ag/St</v>
          </cell>
          <cell r="C60" t="str">
            <v>Ag</v>
          </cell>
        </row>
        <row r="61">
          <cell r="A61" t="str">
            <v>Boomerang</v>
          </cell>
          <cell r="B61" t="str">
            <v>Ag/St</v>
          </cell>
          <cell r="C61" t="str">
            <v>Ag</v>
          </cell>
        </row>
        <row r="62">
          <cell r="A62" t="str">
            <v>Firearm</v>
          </cell>
          <cell r="B62" t="str">
            <v>Ag/St</v>
          </cell>
          <cell r="C62" t="str">
            <v>St</v>
          </cell>
          <cell r="F62">
            <v>3</v>
          </cell>
          <cell r="G62">
            <v>1</v>
          </cell>
          <cell r="H62">
            <v>0.6</v>
          </cell>
          <cell r="I62">
            <v>0.8</v>
          </cell>
          <cell r="K62">
            <v>0.4</v>
          </cell>
          <cell r="O62">
            <v>0.3</v>
          </cell>
          <cell r="V62">
            <v>-0.5</v>
          </cell>
          <cell r="AQ62">
            <v>0.5</v>
          </cell>
        </row>
        <row r="63">
          <cell r="A63" t="str">
            <v>Greater Firearm</v>
          </cell>
          <cell r="B63" t="str">
            <v>Ag/St</v>
          </cell>
          <cell r="C63" t="str">
            <v>St</v>
          </cell>
          <cell r="G63">
            <v>0.8</v>
          </cell>
          <cell r="I63">
            <v>1</v>
          </cell>
          <cell r="K63">
            <v>0.2</v>
          </cell>
          <cell r="V63">
            <v>-0.5</v>
          </cell>
        </row>
        <row r="64">
          <cell r="A64" t="str">
            <v>Unarmed Sub-category</v>
          </cell>
          <cell r="B64" t="str">
            <v>- -</v>
          </cell>
          <cell r="C64" t="str">
            <v>- -</v>
          </cell>
        </row>
        <row r="65">
          <cell r="A65" t="str">
            <v>Strikes</v>
          </cell>
          <cell r="B65" t="str">
            <v>Ag/St</v>
          </cell>
          <cell r="C65" t="str">
            <v>St</v>
          </cell>
          <cell r="E65">
            <v>0.8</v>
          </cell>
          <cell r="O65">
            <v>1</v>
          </cell>
          <cell r="P65">
            <v>1</v>
          </cell>
        </row>
        <row r="66">
          <cell r="A66" t="str">
            <v>Sweeps &amp; Throws</v>
          </cell>
          <cell r="B66" t="str">
            <v>Ag/St</v>
          </cell>
          <cell r="C66" t="str">
            <v>Ag</v>
          </cell>
          <cell r="G66">
            <v>0.5</v>
          </cell>
          <cell r="O66">
            <v>0.8</v>
          </cell>
          <cell r="P66">
            <v>0.9</v>
          </cell>
        </row>
        <row r="67">
          <cell r="A67" t="str">
            <v>Wrestling</v>
          </cell>
          <cell r="B67" t="str">
            <v>Ag/St</v>
          </cell>
          <cell r="C67" t="str">
            <v>Ag</v>
          </cell>
          <cell r="D67">
            <v>1</v>
          </cell>
          <cell r="E67">
            <v>0.6</v>
          </cell>
          <cell r="G67">
            <v>0.7</v>
          </cell>
        </row>
        <row r="68">
          <cell r="A68" t="str">
            <v>Heavy Weapons Sub-category</v>
          </cell>
          <cell r="B68" t="str">
            <v>- -</v>
          </cell>
          <cell r="C68" t="str">
            <v>- -</v>
          </cell>
        </row>
        <row r="69">
          <cell r="A69" t="str">
            <v>Heavy Weapon 1</v>
          </cell>
          <cell r="B69" t="str">
            <v>Ag/St</v>
          </cell>
          <cell r="C69" t="str">
            <v>St</v>
          </cell>
        </row>
        <row r="70">
          <cell r="A70" t="str">
            <v>Heavy Weapon 2</v>
          </cell>
          <cell r="B70" t="str">
            <v>Ag/St</v>
          </cell>
          <cell r="C70" t="str">
            <v>St</v>
          </cell>
        </row>
        <row r="71">
          <cell r="A71" t="str">
            <v>Heavy Weapon 3</v>
          </cell>
          <cell r="B71" t="str">
            <v>Ag/St</v>
          </cell>
          <cell r="C71" t="str">
            <v>St</v>
          </cell>
        </row>
        <row r="72">
          <cell r="A72" t="str">
            <v>Heavy Weapon 4</v>
          </cell>
          <cell r="B72" t="str">
            <v>Ag/St</v>
          </cell>
          <cell r="C72" t="str">
            <v>St</v>
          </cell>
        </row>
        <row r="73">
          <cell r="A73" t="str">
            <v>Composition Category</v>
          </cell>
          <cell r="B73" t="str">
            <v>- -</v>
          </cell>
          <cell r="C73" t="str">
            <v>- -</v>
          </cell>
        </row>
        <row r="74">
          <cell r="A74" t="str">
            <v>Illusion Crafting</v>
          </cell>
          <cell r="B74" t="str">
            <v>Em/In</v>
          </cell>
          <cell r="C74" t="str">
            <v>Pr</v>
          </cell>
          <cell r="E74">
            <v>0.3</v>
          </cell>
          <cell r="AA74">
            <v>0.8</v>
          </cell>
          <cell r="AF74">
            <v>0.7</v>
          </cell>
          <cell r="AH74">
            <v>1</v>
          </cell>
          <cell r="BI74">
            <v>0.3</v>
          </cell>
        </row>
        <row r="75">
          <cell r="A75" t="str">
            <v>Journalism</v>
          </cell>
          <cell r="B75" t="str">
            <v>Em/In</v>
          </cell>
          <cell r="C75" t="str">
            <v>Re</v>
          </cell>
          <cell r="G75">
            <v>0.2</v>
          </cell>
          <cell r="J75">
            <v>0.6</v>
          </cell>
        </row>
        <row r="76">
          <cell r="A76" t="str">
            <v>Musical Composition</v>
          </cell>
          <cell r="B76" t="str">
            <v>Em/In</v>
          </cell>
          <cell r="C76" t="str">
            <v>Pr</v>
          </cell>
          <cell r="AA76">
            <v>1</v>
          </cell>
        </row>
        <row r="77">
          <cell r="A77" t="str">
            <v>Playwright</v>
          </cell>
          <cell r="B77" t="str">
            <v>Em/In</v>
          </cell>
          <cell r="C77" t="str">
            <v>Re</v>
          </cell>
          <cell r="AA77">
            <v>0.6</v>
          </cell>
        </row>
        <row r="78">
          <cell r="A78" t="str">
            <v>Poetic Improvisation</v>
          </cell>
          <cell r="B78" t="str">
            <v>Em/In</v>
          </cell>
          <cell r="C78" t="str">
            <v>Re</v>
          </cell>
          <cell r="E78">
            <v>0.4</v>
          </cell>
          <cell r="AA78">
            <v>0.7</v>
          </cell>
        </row>
        <row r="79">
          <cell r="A79" t="str">
            <v>Reporting</v>
          </cell>
          <cell r="B79" t="str">
            <v>Em/In</v>
          </cell>
          <cell r="C79" t="str">
            <v>Re</v>
          </cell>
          <cell r="G79">
            <v>1</v>
          </cell>
          <cell r="H79">
            <v>1</v>
          </cell>
          <cell r="I79">
            <v>0.4</v>
          </cell>
          <cell r="L79">
            <v>0.6</v>
          </cell>
        </row>
        <row r="80">
          <cell r="A80" t="str">
            <v>Writing</v>
          </cell>
          <cell r="B80" t="str">
            <v>Em/In</v>
          </cell>
          <cell r="C80" t="str">
            <v>Re</v>
          </cell>
          <cell r="G80">
            <v>0.8</v>
          </cell>
          <cell r="H80">
            <v>0.9</v>
          </cell>
          <cell r="J80">
            <v>0.8</v>
          </cell>
          <cell r="L80">
            <v>0.7</v>
          </cell>
        </row>
        <row r="81">
          <cell r="A81" t="str">
            <v>Crafting Category</v>
          </cell>
          <cell r="B81" t="str">
            <v>- -</v>
          </cell>
          <cell r="C81" t="str">
            <v>- -</v>
          </cell>
        </row>
        <row r="82">
          <cell r="A82" t="str">
            <v>Barbering</v>
          </cell>
          <cell r="B82" t="str">
            <v>Ag/Me</v>
          </cell>
          <cell r="C82" t="str">
            <v>In</v>
          </cell>
        </row>
        <row r="83">
          <cell r="A83" t="str">
            <v>Building Wright</v>
          </cell>
          <cell r="B83" t="str">
            <v>Ag/Me</v>
          </cell>
          <cell r="C83" t="str">
            <v>SD</v>
          </cell>
          <cell r="D83">
            <v>0.2</v>
          </cell>
        </row>
        <row r="84">
          <cell r="A84" t="str">
            <v>Candle Maker</v>
          </cell>
          <cell r="B84" t="str">
            <v>Ag/Me</v>
          </cell>
          <cell r="C84" t="str">
            <v>SD</v>
          </cell>
        </row>
        <row r="85">
          <cell r="A85" t="str">
            <v>Carpentry</v>
          </cell>
          <cell r="B85" t="str">
            <v>Ag/Me</v>
          </cell>
          <cell r="C85" t="str">
            <v>SD</v>
          </cell>
          <cell r="V85">
            <v>0.8</v>
          </cell>
        </row>
        <row r="86">
          <cell r="A86" t="str">
            <v>Cart Wright</v>
          </cell>
          <cell r="B86" t="str">
            <v>Ag/Me</v>
          </cell>
          <cell r="C86" t="str">
            <v>SD</v>
          </cell>
        </row>
        <row r="87">
          <cell r="A87" t="str">
            <v>Ceramics</v>
          </cell>
          <cell r="B87" t="str">
            <v>Ag/Me</v>
          </cell>
          <cell r="C87" t="str">
            <v>SD</v>
          </cell>
        </row>
        <row r="88">
          <cell r="A88" t="str">
            <v>Cobbler</v>
          </cell>
          <cell r="B88" t="str">
            <v>Ag/Me</v>
          </cell>
          <cell r="C88" t="str">
            <v>SD</v>
          </cell>
        </row>
        <row r="89">
          <cell r="A89" t="str">
            <v>Cooper</v>
          </cell>
          <cell r="B89" t="str">
            <v>Ag/Me</v>
          </cell>
          <cell r="C89" t="str">
            <v>SD</v>
          </cell>
          <cell r="M89">
            <v>0.4</v>
          </cell>
        </row>
        <row r="90">
          <cell r="A90" t="str">
            <v>Culinary</v>
          </cell>
          <cell r="B90" t="str">
            <v>Ag/Me</v>
          </cell>
          <cell r="C90" t="str">
            <v>SD</v>
          </cell>
          <cell r="AV90">
            <v>0.7</v>
          </cell>
        </row>
        <row r="91">
          <cell r="A91" t="str">
            <v>Drafting</v>
          </cell>
          <cell r="B91" t="str">
            <v>Ag/Me</v>
          </cell>
          <cell r="C91" t="str">
            <v>In</v>
          </cell>
          <cell r="J91">
            <v>1</v>
          </cell>
          <cell r="L91">
            <v>0.8</v>
          </cell>
          <cell r="T91">
            <v>0.8</v>
          </cell>
          <cell r="AA91">
            <v>0.6</v>
          </cell>
        </row>
        <row r="92">
          <cell r="A92" t="str">
            <v>Drawing/Painting</v>
          </cell>
          <cell r="B92" t="str">
            <v>Ag/Me</v>
          </cell>
          <cell r="C92" t="str">
            <v>In</v>
          </cell>
          <cell r="J92">
            <v>0.8</v>
          </cell>
        </row>
        <row r="93">
          <cell r="A93" t="str">
            <v>Embroidery</v>
          </cell>
          <cell r="B93" t="str">
            <v>Ag/Me</v>
          </cell>
          <cell r="C93" t="str">
            <v>In</v>
          </cell>
          <cell r="L93">
            <v>0.2</v>
          </cell>
          <cell r="V93">
            <v>0.6</v>
          </cell>
          <cell r="BA93">
            <v>0.3</v>
          </cell>
        </row>
        <row r="94">
          <cell r="A94" t="str">
            <v>Etcher</v>
          </cell>
          <cell r="B94" t="str">
            <v>Ag/Me</v>
          </cell>
          <cell r="C94" t="str">
            <v>SD</v>
          </cell>
        </row>
        <row r="95">
          <cell r="A95" t="str">
            <v>Fabric Craft</v>
          </cell>
          <cell r="B95" t="str">
            <v>Ag/Me</v>
          </cell>
          <cell r="C95" t="str">
            <v>SD</v>
          </cell>
          <cell r="V95">
            <v>1</v>
          </cell>
          <cell r="BA95">
            <v>0.3</v>
          </cell>
        </row>
        <row r="96">
          <cell r="A96" t="str">
            <v>Falsification</v>
          </cell>
          <cell r="B96" t="str">
            <v>Ag/Me</v>
          </cell>
          <cell r="C96" t="str">
            <v>Re</v>
          </cell>
          <cell r="E96">
            <v>0.4</v>
          </cell>
          <cell r="Q96">
            <v>1</v>
          </cell>
          <cell r="R96">
            <v>1</v>
          </cell>
        </row>
        <row r="97">
          <cell r="A97" t="str">
            <v>Farrier</v>
          </cell>
          <cell r="B97" t="str">
            <v>Ag/Me</v>
          </cell>
          <cell r="C97" t="str">
            <v>SD</v>
          </cell>
          <cell r="D97">
            <v>1</v>
          </cell>
          <cell r="K97">
            <v>0.7</v>
          </cell>
          <cell r="M97">
            <v>1</v>
          </cell>
        </row>
        <row r="98">
          <cell r="A98" t="str">
            <v>Fletching</v>
          </cell>
          <cell r="B98" t="str">
            <v>Ag/Me</v>
          </cell>
          <cell r="C98" t="str">
            <v>SD</v>
          </cell>
          <cell r="V98">
            <v>0.8</v>
          </cell>
          <cell r="X98">
            <v>0.6</v>
          </cell>
        </row>
        <row r="99">
          <cell r="A99" t="str">
            <v>Forgery</v>
          </cell>
          <cell r="B99" t="str">
            <v>Ag/Me</v>
          </cell>
          <cell r="C99" t="str">
            <v>In</v>
          </cell>
          <cell r="E99">
            <v>0.2</v>
          </cell>
          <cell r="Q99">
            <v>1</v>
          </cell>
          <cell r="R99">
            <v>1</v>
          </cell>
        </row>
        <row r="100">
          <cell r="A100" t="str">
            <v>Foundry</v>
          </cell>
          <cell r="B100" t="str">
            <v>Ag/Me</v>
          </cell>
          <cell r="C100" t="str">
            <v>SD</v>
          </cell>
          <cell r="AB100">
            <v>0.5</v>
          </cell>
        </row>
        <row r="101">
          <cell r="A101" t="str">
            <v>Furrier</v>
          </cell>
          <cell r="B101" t="str">
            <v>Ag/Me</v>
          </cell>
          <cell r="C101" t="str">
            <v>SD</v>
          </cell>
          <cell r="D101">
            <v>0.4</v>
          </cell>
          <cell r="M101">
            <v>0.2</v>
          </cell>
        </row>
        <row r="102">
          <cell r="A102" t="str">
            <v>Glass-working</v>
          </cell>
          <cell r="B102" t="str">
            <v>Ag/Me</v>
          </cell>
          <cell r="C102" t="str">
            <v>SD</v>
          </cell>
          <cell r="AB102">
            <v>0.4</v>
          </cell>
        </row>
        <row r="103">
          <cell r="A103" t="str">
            <v>Gold Smith</v>
          </cell>
          <cell r="B103" t="str">
            <v>Ag/Me</v>
          </cell>
          <cell r="C103" t="str">
            <v>SD</v>
          </cell>
          <cell r="AB103">
            <v>0.3</v>
          </cell>
        </row>
        <row r="104">
          <cell r="A104" t="str">
            <v>Leather Craft</v>
          </cell>
          <cell r="B104" t="str">
            <v>Ag/Me</v>
          </cell>
          <cell r="C104" t="str">
            <v>SD</v>
          </cell>
          <cell r="D104">
            <v>0.3</v>
          </cell>
          <cell r="M104">
            <v>0.2</v>
          </cell>
        </row>
        <row r="105">
          <cell r="A105" t="str">
            <v>Metal Craft</v>
          </cell>
          <cell r="B105" t="str">
            <v>Ag/Me</v>
          </cell>
          <cell r="C105" t="str">
            <v>St</v>
          </cell>
          <cell r="D105">
            <v>0.7</v>
          </cell>
          <cell r="AB105">
            <v>1</v>
          </cell>
        </row>
        <row r="106">
          <cell r="A106" t="str">
            <v>Miller</v>
          </cell>
          <cell r="B106" t="str">
            <v>Ag/Me</v>
          </cell>
          <cell r="C106" t="str">
            <v>SD</v>
          </cell>
        </row>
        <row r="107">
          <cell r="A107" t="str">
            <v>Net Making</v>
          </cell>
          <cell r="B107" t="str">
            <v>Ag/Me</v>
          </cell>
          <cell r="C107" t="str">
            <v>SD</v>
          </cell>
        </row>
        <row r="108">
          <cell r="A108" t="str">
            <v>Paper Making</v>
          </cell>
          <cell r="B108" t="str">
            <v>Ag/Me</v>
          </cell>
          <cell r="C108" t="str">
            <v>SD</v>
          </cell>
        </row>
        <row r="109">
          <cell r="A109" t="str">
            <v>Potter</v>
          </cell>
          <cell r="B109" t="str">
            <v>Ag/Me</v>
          </cell>
          <cell r="C109" t="str">
            <v>In</v>
          </cell>
        </row>
        <row r="110">
          <cell r="A110" t="str">
            <v>Quilting</v>
          </cell>
          <cell r="B110" t="str">
            <v>Ag/Me</v>
          </cell>
          <cell r="C110" t="str">
            <v>SD</v>
          </cell>
        </row>
        <row r="111">
          <cell r="A111" t="str">
            <v>Roofer</v>
          </cell>
          <cell r="B111" t="str">
            <v>Ag/Me</v>
          </cell>
          <cell r="C111" t="str">
            <v>SD</v>
          </cell>
        </row>
        <row r="112">
          <cell r="A112" t="str">
            <v>Saddler</v>
          </cell>
          <cell r="B112" t="str">
            <v>Ag/Me</v>
          </cell>
          <cell r="C112" t="str">
            <v>SD</v>
          </cell>
          <cell r="D112">
            <v>1</v>
          </cell>
          <cell r="M112">
            <v>0.7</v>
          </cell>
        </row>
        <row r="113">
          <cell r="A113" t="str">
            <v>Sail Making</v>
          </cell>
          <cell r="B113" t="str">
            <v>Ag/Me</v>
          </cell>
          <cell r="C113" t="str">
            <v>SD</v>
          </cell>
        </row>
        <row r="114">
          <cell r="A114" t="str">
            <v>Ship Wright</v>
          </cell>
          <cell r="B114" t="str">
            <v>Ag/Me</v>
          </cell>
          <cell r="C114" t="str">
            <v>SD</v>
          </cell>
        </row>
        <row r="115">
          <cell r="A115" t="str">
            <v>Silver Smith</v>
          </cell>
          <cell r="B115" t="str">
            <v>Ag/Me</v>
          </cell>
          <cell r="C115" t="str">
            <v>SD</v>
          </cell>
          <cell r="AB115">
            <v>0.3</v>
          </cell>
        </row>
        <row r="116">
          <cell r="A116" t="str">
            <v>Spinner</v>
          </cell>
          <cell r="B116" t="str">
            <v>Ag/Me</v>
          </cell>
          <cell r="C116" t="str">
            <v>SD</v>
          </cell>
        </row>
        <row r="117">
          <cell r="A117" t="str">
            <v>Stone Craft</v>
          </cell>
          <cell r="B117" t="str">
            <v>Ag/Me</v>
          </cell>
          <cell r="C117" t="str">
            <v>St</v>
          </cell>
          <cell r="V117">
            <v>0.7</v>
          </cell>
          <cell r="BA117">
            <v>0.3</v>
          </cell>
        </row>
        <row r="118">
          <cell r="A118" t="str">
            <v>Tanner</v>
          </cell>
          <cell r="B118" t="str">
            <v>Ag/Me</v>
          </cell>
          <cell r="C118" t="str">
            <v>SD</v>
          </cell>
        </row>
        <row r="119">
          <cell r="A119" t="str">
            <v>Taxidermist</v>
          </cell>
          <cell r="B119" t="str">
            <v>Ag/Me</v>
          </cell>
          <cell r="C119" t="str">
            <v>SD</v>
          </cell>
        </row>
        <row r="120">
          <cell r="A120" t="str">
            <v>Tin Smith</v>
          </cell>
          <cell r="B120" t="str">
            <v>Ag/Me</v>
          </cell>
          <cell r="C120" t="str">
            <v>SD</v>
          </cell>
          <cell r="D120">
            <v>0.6</v>
          </cell>
          <cell r="AB120">
            <v>0.5</v>
          </cell>
        </row>
        <row r="121">
          <cell r="A121" t="str">
            <v>Tooler</v>
          </cell>
          <cell r="B121" t="str">
            <v>Ag/Me</v>
          </cell>
          <cell r="C121" t="str">
            <v>SD</v>
          </cell>
          <cell r="D121">
            <v>0.7</v>
          </cell>
          <cell r="M121">
            <v>0.3</v>
          </cell>
        </row>
        <row r="122">
          <cell r="A122" t="str">
            <v>Upholstery</v>
          </cell>
          <cell r="B122" t="str">
            <v>Ag/Me</v>
          </cell>
          <cell r="C122" t="str">
            <v>SD</v>
          </cell>
        </row>
        <row r="123">
          <cell r="A123" t="str">
            <v>Wainwright</v>
          </cell>
          <cell r="B123" t="str">
            <v>Ag/Me</v>
          </cell>
          <cell r="C123" t="str">
            <v>SD</v>
          </cell>
        </row>
        <row r="124">
          <cell r="A124" t="str">
            <v>Weapon Smith</v>
          </cell>
          <cell r="B124" t="str">
            <v>Ag/Me</v>
          </cell>
          <cell r="C124" t="str">
            <v>SD</v>
          </cell>
          <cell r="AB124">
            <v>0.2</v>
          </cell>
        </row>
        <row r="125">
          <cell r="A125" t="str">
            <v>Wheel Wright</v>
          </cell>
          <cell r="B125" t="str">
            <v>Ag/Me</v>
          </cell>
          <cell r="C125" t="str">
            <v>SD</v>
          </cell>
        </row>
        <row r="126">
          <cell r="A126" t="str">
            <v>Wicker Work</v>
          </cell>
          <cell r="B126" t="str">
            <v>Ag/Me</v>
          </cell>
          <cell r="C126" t="str">
            <v>SD</v>
          </cell>
          <cell r="V126">
            <v>0.7</v>
          </cell>
          <cell r="BA126">
            <v>0.3</v>
          </cell>
        </row>
        <row r="127">
          <cell r="A127" t="str">
            <v>Wood Craft</v>
          </cell>
          <cell r="B127" t="str">
            <v>Ag/Me</v>
          </cell>
          <cell r="C127" t="str">
            <v>SD</v>
          </cell>
          <cell r="V127">
            <v>1</v>
          </cell>
          <cell r="BA127">
            <v>0.8</v>
          </cell>
        </row>
        <row r="128">
          <cell r="A128" t="str">
            <v>Delving Category</v>
          </cell>
          <cell r="B128" t="str">
            <v>- -</v>
          </cell>
          <cell r="C128" t="str">
            <v>- -</v>
          </cell>
        </row>
        <row r="129">
          <cell r="A129" t="str">
            <v>Attunement</v>
          </cell>
          <cell r="B129" t="str">
            <v>Em/In</v>
          </cell>
          <cell r="C129" t="str">
            <v>Pr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BA129">
            <v>0.4</v>
          </cell>
          <cell r="BG129">
            <v>0.7</v>
          </cell>
          <cell r="BI129">
            <v>1</v>
          </cell>
          <cell r="BK129">
            <v>2</v>
          </cell>
        </row>
        <row r="130">
          <cell r="A130" t="str">
            <v>Runes</v>
          </cell>
          <cell r="B130" t="str">
            <v>Em/In</v>
          </cell>
          <cell r="C130" t="str">
            <v>Pr</v>
          </cell>
          <cell r="V130">
            <v>0.7</v>
          </cell>
          <cell r="X130">
            <v>0.5</v>
          </cell>
          <cell r="AB130">
            <v>0.3</v>
          </cell>
          <cell r="AK130">
            <v>0.7</v>
          </cell>
          <cell r="AL130">
            <v>0.2</v>
          </cell>
          <cell r="AM130">
            <v>0.3</v>
          </cell>
        </row>
        <row r="131">
          <cell r="A131" t="str">
            <v>Engineering Category</v>
          </cell>
          <cell r="B131" t="str">
            <v>- -</v>
          </cell>
          <cell r="C131" t="str">
            <v>- -</v>
          </cell>
        </row>
        <row r="132">
          <cell r="A132" t="str">
            <v>Engineering Sub-category</v>
          </cell>
          <cell r="B132" t="str">
            <v>- -</v>
          </cell>
          <cell r="C132" t="str">
            <v>- -</v>
          </cell>
        </row>
        <row r="133">
          <cell r="A133" t="str">
            <v>Basic Engineering</v>
          </cell>
          <cell r="B133" t="str">
            <v>Me/Re</v>
          </cell>
          <cell r="C133" t="str">
            <v>In</v>
          </cell>
          <cell r="T133">
            <v>0.2</v>
          </cell>
          <cell r="AB133">
            <v>0.8</v>
          </cell>
          <cell r="AQ133">
            <v>0.3</v>
          </cell>
          <cell r="AT133">
            <v>0.2</v>
          </cell>
        </row>
        <row r="134">
          <cell r="A134" t="str">
            <v>Civil Engineering</v>
          </cell>
          <cell r="B134" t="str">
            <v>Me/Re</v>
          </cell>
          <cell r="C134" t="str">
            <v>In</v>
          </cell>
        </row>
        <row r="135">
          <cell r="A135" t="str">
            <v>Crude Weapons Design</v>
          </cell>
          <cell r="B135" t="str">
            <v>Me/Re</v>
          </cell>
          <cell r="C135" t="str">
            <v>In</v>
          </cell>
          <cell r="V135">
            <v>0.8</v>
          </cell>
        </row>
        <row r="136">
          <cell r="A136" t="str">
            <v>Gimmickry</v>
          </cell>
          <cell r="B136" t="str">
            <v>Me/Re</v>
          </cell>
          <cell r="C136" t="str">
            <v>In</v>
          </cell>
        </row>
        <row r="137">
          <cell r="A137" t="str">
            <v>Industrial Chemical Engineering</v>
          </cell>
          <cell r="B137" t="str">
            <v>Me/Re</v>
          </cell>
          <cell r="C137" t="str">
            <v>In</v>
          </cell>
        </row>
        <row r="138">
          <cell r="A138" t="str">
            <v>Medical Chemical Engineering</v>
          </cell>
          <cell r="B138" t="str">
            <v>Me/Re</v>
          </cell>
          <cell r="C138" t="str">
            <v>In</v>
          </cell>
          <cell r="L138">
            <v>0.5</v>
          </cell>
        </row>
        <row r="139">
          <cell r="A139" t="str">
            <v>Sanitation Engineering</v>
          </cell>
          <cell r="B139" t="str">
            <v>Me/Re</v>
          </cell>
          <cell r="C139" t="str">
            <v>In</v>
          </cell>
        </row>
        <row r="140">
          <cell r="A140" t="str">
            <v>Siege Engineering</v>
          </cell>
          <cell r="B140" t="str">
            <v>Me/Re</v>
          </cell>
          <cell r="C140" t="str">
            <v>In</v>
          </cell>
        </row>
        <row r="141">
          <cell r="A141" t="str">
            <v>Mechanical Engineering Sub-category</v>
          </cell>
          <cell r="B141" t="str">
            <v>- -</v>
          </cell>
          <cell r="C141" t="str">
            <v>- -</v>
          </cell>
        </row>
        <row r="142">
          <cell r="A142" t="str">
            <v>Aircraft Engineering</v>
          </cell>
          <cell r="B142" t="str">
            <v>Me/Re</v>
          </cell>
          <cell r="C142" t="str">
            <v>In</v>
          </cell>
        </row>
        <row r="143">
          <cell r="A143" t="str">
            <v>Combustion Engine Engineering</v>
          </cell>
          <cell r="B143" t="str">
            <v>Me/Re</v>
          </cell>
          <cell r="C143" t="str">
            <v>In</v>
          </cell>
        </row>
        <row r="144">
          <cell r="A144" t="str">
            <v>General Mechanics Engineering</v>
          </cell>
          <cell r="B144" t="str">
            <v>Me/Re</v>
          </cell>
          <cell r="C144" t="str">
            <v>In</v>
          </cell>
          <cell r="AB144">
            <v>0.8</v>
          </cell>
        </row>
        <row r="145">
          <cell r="A145" t="str">
            <v>Land Vehicle Engineering</v>
          </cell>
          <cell r="B145" t="str">
            <v>Me/Re</v>
          </cell>
          <cell r="C145" t="str">
            <v>In</v>
          </cell>
        </row>
        <row r="146">
          <cell r="A146" t="str">
            <v>Criminal Engineering Sub-category</v>
          </cell>
          <cell r="B146" t="str">
            <v>- -</v>
          </cell>
          <cell r="C146" t="str">
            <v>- -</v>
          </cell>
        </row>
        <row r="147">
          <cell r="A147" t="str">
            <v>Counterfeiting Technology Engineering</v>
          </cell>
          <cell r="B147" t="str">
            <v>Me/Re</v>
          </cell>
          <cell r="C147" t="str">
            <v>In</v>
          </cell>
          <cell r="G147">
            <v>0.2</v>
          </cell>
          <cell r="H147">
            <v>0.3</v>
          </cell>
          <cell r="AB147">
            <v>0.4</v>
          </cell>
        </row>
        <row r="148">
          <cell r="A148" t="str">
            <v>Forgery Technology Engineering</v>
          </cell>
          <cell r="B148" t="str">
            <v>Me/Re</v>
          </cell>
          <cell r="C148" t="str">
            <v>In</v>
          </cell>
          <cell r="G148">
            <v>0.2</v>
          </cell>
          <cell r="H148">
            <v>0.3</v>
          </cell>
          <cell r="AB148">
            <v>0.4</v>
          </cell>
        </row>
        <row r="149">
          <cell r="A149" t="str">
            <v>Medical Engineering Sub-category</v>
          </cell>
          <cell r="B149" t="str">
            <v>- -</v>
          </cell>
          <cell r="C149" t="str">
            <v>- -</v>
          </cell>
        </row>
        <row r="150">
          <cell r="A150" t="str">
            <v>Surgical Equipment Engineering</v>
          </cell>
          <cell r="B150" t="str">
            <v>Me/Re</v>
          </cell>
          <cell r="C150" t="str">
            <v>In</v>
          </cell>
          <cell r="L150">
            <v>0.8</v>
          </cell>
        </row>
        <row r="151">
          <cell r="A151" t="str">
            <v>Weapon Design Sub-category</v>
          </cell>
          <cell r="B151" t="str">
            <v>- -</v>
          </cell>
          <cell r="C151" t="str">
            <v>- -</v>
          </cell>
        </row>
        <row r="152">
          <cell r="A152" t="str">
            <v>Explosive Engineering</v>
          </cell>
          <cell r="B152" t="str">
            <v>Me/Re</v>
          </cell>
          <cell r="C152" t="str">
            <v>In</v>
          </cell>
        </row>
        <row r="153">
          <cell r="A153" t="str">
            <v>Mounted Projectile Engineering</v>
          </cell>
          <cell r="B153" t="str">
            <v>Me/Re</v>
          </cell>
          <cell r="C153" t="str">
            <v>In</v>
          </cell>
        </row>
        <row r="154">
          <cell r="A154" t="str">
            <v>Projectile Weapon Engineering</v>
          </cell>
          <cell r="B154" t="str">
            <v>Me/Re</v>
          </cell>
          <cell r="C154" t="str">
            <v>In</v>
          </cell>
        </row>
        <row r="155">
          <cell r="A155" t="str">
            <v>Environmental Category</v>
          </cell>
          <cell r="B155" t="str">
            <v>- -</v>
          </cell>
          <cell r="C155" t="str">
            <v>- -</v>
          </cell>
        </row>
        <row r="156">
          <cell r="A156" t="str">
            <v>Environmental Sub-category</v>
          </cell>
          <cell r="B156" t="str">
            <v>- -</v>
          </cell>
          <cell r="C156" t="str">
            <v>- -</v>
          </cell>
        </row>
        <row r="157">
          <cell r="A157" t="str">
            <v>Navigation</v>
          </cell>
          <cell r="B157" t="str">
            <v>In/Me</v>
          </cell>
          <cell r="C157" t="str">
            <v>Re</v>
          </cell>
          <cell r="K157">
            <v>0.8</v>
          </cell>
          <cell r="V157">
            <v>0.7</v>
          </cell>
          <cell r="X157">
            <v>1</v>
          </cell>
          <cell r="AA157">
            <v>0.7</v>
          </cell>
          <cell r="AW157">
            <v>0.6</v>
          </cell>
        </row>
        <row r="158">
          <cell r="A158" t="str">
            <v>Marine Piloting Sub-category</v>
          </cell>
          <cell r="B158" t="str">
            <v>- -</v>
          </cell>
          <cell r="C158" t="str">
            <v>- -</v>
          </cell>
        </row>
        <row r="159">
          <cell r="A159" t="str">
            <v>Barge</v>
          </cell>
          <cell r="B159" t="str">
            <v>In/Me</v>
          </cell>
          <cell r="C159" t="str">
            <v>Ag</v>
          </cell>
        </row>
        <row r="160">
          <cell r="A160" t="str">
            <v>Rowing Boat</v>
          </cell>
          <cell r="B160" t="str">
            <v>In/Me</v>
          </cell>
          <cell r="C160" t="str">
            <v>Ag</v>
          </cell>
        </row>
        <row r="161">
          <cell r="A161" t="str">
            <v>Sailing Boat</v>
          </cell>
          <cell r="B161" t="str">
            <v>In/Me</v>
          </cell>
          <cell r="C161" t="str">
            <v>Ag</v>
          </cell>
        </row>
        <row r="162">
          <cell r="A162" t="str">
            <v>Submarine</v>
          </cell>
          <cell r="B162" t="str">
            <v>In/Me</v>
          </cell>
          <cell r="C162" t="str">
            <v>Ag</v>
          </cell>
        </row>
        <row r="163">
          <cell r="A163" t="str">
            <v>Driving Sub-category</v>
          </cell>
          <cell r="B163" t="str">
            <v>- -</v>
          </cell>
          <cell r="C163" t="str">
            <v>- -</v>
          </cell>
        </row>
        <row r="164">
          <cell r="A164" t="str">
            <v>Horse-drawn Carriage</v>
          </cell>
          <cell r="B164" t="str">
            <v>In/Me</v>
          </cell>
          <cell r="C164" t="str">
            <v>Ag</v>
          </cell>
          <cell r="K164">
            <v>0.6</v>
          </cell>
        </row>
        <row r="165">
          <cell r="A165" t="str">
            <v>Locomotive</v>
          </cell>
          <cell r="B165" t="str">
            <v>In/Me</v>
          </cell>
          <cell r="C165" t="str">
            <v>Ag</v>
          </cell>
          <cell r="D165">
            <v>-1</v>
          </cell>
          <cell r="E165">
            <v>-1</v>
          </cell>
          <cell r="F165">
            <v>-1</v>
          </cell>
          <cell r="G165">
            <v>-1</v>
          </cell>
          <cell r="H165">
            <v>-1</v>
          </cell>
          <cell r="I165">
            <v>-1</v>
          </cell>
          <cell r="J165">
            <v>-1</v>
          </cell>
          <cell r="K165">
            <v>-1</v>
          </cell>
          <cell r="L165">
            <v>-1</v>
          </cell>
          <cell r="M165">
            <v>-1</v>
          </cell>
          <cell r="N165">
            <v>-1</v>
          </cell>
          <cell r="O165">
            <v>-1</v>
          </cell>
          <cell r="P165">
            <v>-1</v>
          </cell>
          <cell r="Q165">
            <v>-1</v>
          </cell>
          <cell r="R165">
            <v>-1</v>
          </cell>
          <cell r="S165">
            <v>-1</v>
          </cell>
          <cell r="T165">
            <v>-1</v>
          </cell>
          <cell r="U165">
            <v>-1</v>
          </cell>
          <cell r="V165">
            <v>-1</v>
          </cell>
          <cell r="W165">
            <v>-1</v>
          </cell>
          <cell r="X165">
            <v>-1</v>
          </cell>
          <cell r="Y165">
            <v>-1</v>
          </cell>
          <cell r="Z165">
            <v>-1</v>
          </cell>
          <cell r="AA165">
            <v>-1</v>
          </cell>
          <cell r="AB165">
            <v>-1</v>
          </cell>
          <cell r="AC165">
            <v>-1</v>
          </cell>
          <cell r="AD165">
            <v>-1</v>
          </cell>
          <cell r="AE165">
            <v>-1</v>
          </cell>
          <cell r="AF165">
            <v>-1</v>
          </cell>
          <cell r="AG165">
            <v>-1</v>
          </cell>
          <cell r="AH165">
            <v>-1</v>
          </cell>
          <cell r="AI165">
            <v>-1</v>
          </cell>
          <cell r="AJ165">
            <v>-1</v>
          </cell>
          <cell r="AK165">
            <v>-1</v>
          </cell>
          <cell r="AL165">
            <v>-1</v>
          </cell>
          <cell r="AM165">
            <v>-1</v>
          </cell>
        </row>
        <row r="166">
          <cell r="A166" t="str">
            <v>Stagecoach</v>
          </cell>
          <cell r="B166" t="str">
            <v>In/Me</v>
          </cell>
          <cell r="C166" t="str">
            <v>Ag</v>
          </cell>
          <cell r="K166">
            <v>1</v>
          </cell>
        </row>
        <row r="167">
          <cell r="A167" t="str">
            <v>Survival Sub-category</v>
          </cell>
          <cell r="B167" t="str">
            <v>- -</v>
          </cell>
          <cell r="C167" t="str">
            <v>- -</v>
          </cell>
        </row>
        <row r="168">
          <cell r="A168" t="str">
            <v>Alpine</v>
          </cell>
          <cell r="B168" t="str">
            <v>In/Me</v>
          </cell>
          <cell r="C168" t="str">
            <v>Re</v>
          </cell>
          <cell r="BB168">
            <v>0.3</v>
          </cell>
        </row>
        <row r="169">
          <cell r="A169" t="str">
            <v>Ocean</v>
          </cell>
          <cell r="B169" t="str">
            <v>In/Me</v>
          </cell>
          <cell r="C169" t="str">
            <v>Re</v>
          </cell>
          <cell r="AW169">
            <v>0.7</v>
          </cell>
        </row>
        <row r="170">
          <cell r="A170" t="str">
            <v>Underground</v>
          </cell>
          <cell r="B170" t="str">
            <v>In/Me</v>
          </cell>
          <cell r="C170" t="str">
            <v>Re</v>
          </cell>
        </row>
        <row r="171">
          <cell r="A171" t="str">
            <v>Ice Caps &amp; Polar Deserts</v>
          </cell>
          <cell r="B171" t="str">
            <v>In/Me</v>
          </cell>
          <cell r="C171" t="str">
            <v>Re</v>
          </cell>
        </row>
        <row r="172">
          <cell r="A172" t="str">
            <v>Tundra</v>
          </cell>
          <cell r="B172" t="str">
            <v>In/Me</v>
          </cell>
          <cell r="C172" t="str">
            <v>Re</v>
          </cell>
          <cell r="BB172">
            <v>0.6</v>
          </cell>
        </row>
        <row r="173">
          <cell r="A173" t="str">
            <v>Boreal Forests</v>
          </cell>
          <cell r="B173" t="str">
            <v>In/Me</v>
          </cell>
          <cell r="C173" t="str">
            <v>Re</v>
          </cell>
          <cell r="BB173">
            <v>0.5</v>
          </cell>
        </row>
        <row r="174">
          <cell r="A174" t="str">
            <v>Desert &amp; Xeric Shrublands</v>
          </cell>
          <cell r="B174" t="str">
            <v>In/Me</v>
          </cell>
          <cell r="C174" t="str">
            <v>Re</v>
          </cell>
          <cell r="AO174">
            <v>0.4</v>
          </cell>
          <cell r="AP174">
            <v>0.3</v>
          </cell>
          <cell r="BA174">
            <v>0.6</v>
          </cell>
        </row>
        <row r="175">
          <cell r="A175" t="str">
            <v>Prairies &amp; Steppes</v>
          </cell>
          <cell r="B175" t="str">
            <v>In/Me</v>
          </cell>
          <cell r="C175" t="str">
            <v>Re</v>
          </cell>
          <cell r="AP175">
            <v>0.4</v>
          </cell>
          <cell r="BA175">
            <v>0.8</v>
          </cell>
        </row>
        <row r="176">
          <cell r="A176" t="str">
            <v>Temperate Forests</v>
          </cell>
          <cell r="B176" t="str">
            <v>In/Me</v>
          </cell>
          <cell r="C176" t="str">
            <v>Re</v>
          </cell>
        </row>
        <row r="177">
          <cell r="A177" t="str">
            <v>Hot Deserts</v>
          </cell>
          <cell r="B177" t="str">
            <v>In/Me</v>
          </cell>
          <cell r="C177" t="str">
            <v>Re</v>
          </cell>
          <cell r="AO177">
            <v>0.7</v>
          </cell>
        </row>
        <row r="178">
          <cell r="A178" t="str">
            <v>Savannas &amp; Grasslands</v>
          </cell>
          <cell r="B178" t="str">
            <v>In/Me</v>
          </cell>
          <cell r="C178" t="str">
            <v>Re</v>
          </cell>
          <cell r="AO178">
            <v>0.5</v>
          </cell>
          <cell r="AP178">
            <v>0.4</v>
          </cell>
          <cell r="BA178">
            <v>0.6</v>
          </cell>
        </row>
        <row r="179">
          <cell r="A179" t="str">
            <v>Tropical Forests</v>
          </cell>
          <cell r="B179" t="str">
            <v>In/Me</v>
          </cell>
          <cell r="C179" t="str">
            <v>Re</v>
          </cell>
        </row>
        <row r="180">
          <cell r="A180" t="str">
            <v>Urban</v>
          </cell>
          <cell r="B180" t="str">
            <v>In/Me</v>
          </cell>
          <cell r="C180" t="str">
            <v>Re</v>
          </cell>
          <cell r="D180">
            <v>0.5</v>
          </cell>
          <cell r="E180">
            <v>0.5</v>
          </cell>
          <cell r="F180">
            <v>0.8</v>
          </cell>
          <cell r="G180">
            <v>0.5</v>
          </cell>
          <cell r="H180">
            <v>0.5</v>
          </cell>
          <cell r="I180">
            <v>0.4</v>
          </cell>
          <cell r="J180">
            <v>0.8</v>
          </cell>
          <cell r="K180">
            <v>0.6</v>
          </cell>
          <cell r="L180">
            <v>0.7</v>
          </cell>
          <cell r="M180">
            <v>0.5</v>
          </cell>
          <cell r="N180">
            <v>0.5</v>
          </cell>
          <cell r="O180">
            <v>0.5</v>
          </cell>
          <cell r="P180">
            <v>0.2</v>
          </cell>
          <cell r="Q180">
            <v>0.8</v>
          </cell>
          <cell r="R180">
            <v>0.8</v>
          </cell>
          <cell r="S180">
            <v>0.5</v>
          </cell>
          <cell r="T180">
            <v>0.4</v>
          </cell>
          <cell r="U180">
            <v>0.3</v>
          </cell>
          <cell r="W180">
            <v>0.3</v>
          </cell>
          <cell r="X180">
            <v>0.2</v>
          </cell>
          <cell r="Y180">
            <v>0.3</v>
          </cell>
          <cell r="Z180">
            <v>0.3</v>
          </cell>
          <cell r="AA180">
            <v>0.5</v>
          </cell>
          <cell r="AB180">
            <v>0.3</v>
          </cell>
          <cell r="AC180">
            <v>0.3</v>
          </cell>
          <cell r="AD180">
            <v>0.3</v>
          </cell>
          <cell r="AE180">
            <v>0.3</v>
          </cell>
          <cell r="AF180">
            <v>0.3</v>
          </cell>
          <cell r="AG180">
            <v>0.3</v>
          </cell>
          <cell r="AH180">
            <v>0.3</v>
          </cell>
          <cell r="AI180">
            <v>0.3</v>
          </cell>
          <cell r="AJ180">
            <v>0.8</v>
          </cell>
          <cell r="AK180">
            <v>0.3</v>
          </cell>
          <cell r="AL180">
            <v>0.3</v>
          </cell>
          <cell r="AM180">
            <v>0.3</v>
          </cell>
          <cell r="AP180">
            <v>0.2</v>
          </cell>
          <cell r="AQ180">
            <v>0.8</v>
          </cell>
          <cell r="AS180">
            <v>0.4</v>
          </cell>
          <cell r="AT180">
            <v>0.6</v>
          </cell>
          <cell r="AU180">
            <v>0.4</v>
          </cell>
          <cell r="AV180">
            <v>0.4</v>
          </cell>
          <cell r="AW180">
            <v>0.3</v>
          </cell>
          <cell r="AX180">
            <v>0.3</v>
          </cell>
          <cell r="AY180">
            <v>0.6</v>
          </cell>
          <cell r="BB180">
            <v>0.7</v>
          </cell>
        </row>
        <row r="181">
          <cell r="A181" t="str">
            <v>Gunnery Expertise Category</v>
          </cell>
          <cell r="B181" t="str">
            <v>- -</v>
          </cell>
          <cell r="C181" t="str">
            <v>- -</v>
          </cell>
        </row>
        <row r="182">
          <cell r="A182" t="str">
            <v>Gunslinging</v>
          </cell>
          <cell r="B182" t="str">
            <v>- -</v>
          </cell>
          <cell r="C182" t="str">
            <v>- -</v>
          </cell>
          <cell r="F182">
            <v>3</v>
          </cell>
        </row>
        <row r="183">
          <cell r="A183" t="str">
            <v>Moving Target</v>
          </cell>
          <cell r="B183" t="str">
            <v>- -</v>
          </cell>
          <cell r="C183" t="str">
            <v>- -</v>
          </cell>
          <cell r="F183">
            <v>1</v>
          </cell>
          <cell r="I183">
            <v>1</v>
          </cell>
        </row>
        <row r="184">
          <cell r="A184" t="str">
            <v>Sniping</v>
          </cell>
          <cell r="B184" t="str">
            <v>- -</v>
          </cell>
          <cell r="C184" t="str">
            <v>- -</v>
          </cell>
          <cell r="I184">
            <v>0.3</v>
          </cell>
        </row>
        <row r="185">
          <cell r="A185" t="str">
            <v>Targeting</v>
          </cell>
          <cell r="B185" t="str">
            <v>- -</v>
          </cell>
          <cell r="C185" t="str">
            <v>- -</v>
          </cell>
          <cell r="F185">
            <v>0.3</v>
          </cell>
          <cell r="I185">
            <v>0.8</v>
          </cell>
        </row>
        <row r="186">
          <cell r="A186" t="str">
            <v>Gymnastic Category</v>
          </cell>
          <cell r="B186" t="str">
            <v>- -</v>
          </cell>
          <cell r="C186" t="str">
            <v>- -</v>
          </cell>
        </row>
        <row r="187">
          <cell r="A187" t="str">
            <v>Acrobatics</v>
          </cell>
          <cell r="B187" t="str">
            <v>Aq/Qu</v>
          </cell>
          <cell r="C187" t="str">
            <v>St</v>
          </cell>
          <cell r="D187">
            <v>0.7</v>
          </cell>
          <cell r="P187">
            <v>1</v>
          </cell>
          <cell r="BE187">
            <v>0.5</v>
          </cell>
        </row>
        <row r="188">
          <cell r="A188" t="str">
            <v>Contortions</v>
          </cell>
          <cell r="B188" t="str">
            <v>Aq/Qu</v>
          </cell>
          <cell r="C188" t="str">
            <v>SD</v>
          </cell>
          <cell r="Q188">
            <v>1</v>
          </cell>
          <cell r="R188">
            <v>0.9</v>
          </cell>
        </row>
        <row r="189">
          <cell r="A189" t="str">
            <v>Jumping</v>
          </cell>
          <cell r="B189" t="str">
            <v>Aq/Qu</v>
          </cell>
          <cell r="C189" t="str">
            <v>St</v>
          </cell>
          <cell r="D189">
            <v>1</v>
          </cell>
          <cell r="I189">
            <v>0.6</v>
          </cell>
          <cell r="P189">
            <v>0.8</v>
          </cell>
        </row>
        <row r="190">
          <cell r="A190" t="str">
            <v>Lore Category</v>
          </cell>
          <cell r="B190" t="str">
            <v>- -</v>
          </cell>
          <cell r="C190" t="str">
            <v>- -</v>
          </cell>
        </row>
        <row r="191">
          <cell r="A191" t="str">
            <v>Lore Sub-category</v>
          </cell>
          <cell r="B191" t="str">
            <v>- -</v>
          </cell>
          <cell r="C191" t="str">
            <v>- -</v>
          </cell>
        </row>
        <row r="192">
          <cell r="A192" t="str">
            <v>Art History</v>
          </cell>
          <cell r="B192" t="str">
            <v>Me/Me</v>
          </cell>
          <cell r="C192" t="str">
            <v>Re</v>
          </cell>
          <cell r="AV192">
            <v>0.2</v>
          </cell>
          <cell r="AY192">
            <v>0.2</v>
          </cell>
        </row>
        <row r="193">
          <cell r="A193" t="str">
            <v>Circle Lore</v>
          </cell>
          <cell r="B193" t="str">
            <v>Me/Me</v>
          </cell>
          <cell r="C193" t="str">
            <v>Re</v>
          </cell>
          <cell r="U193">
            <v>1</v>
          </cell>
          <cell r="V193">
            <v>0.8</v>
          </cell>
        </row>
        <row r="194">
          <cell r="A194" t="str">
            <v>Creature Lore</v>
          </cell>
          <cell r="B194" t="str">
            <v>Me/Me</v>
          </cell>
          <cell r="C194" t="str">
            <v>Re</v>
          </cell>
          <cell r="V194">
            <v>2</v>
          </cell>
          <cell r="X194">
            <v>1</v>
          </cell>
          <cell r="BA194">
            <v>0.6</v>
          </cell>
        </row>
        <row r="195">
          <cell r="A195" t="str">
            <v>Flora Lore</v>
          </cell>
          <cell r="B195" t="str">
            <v>Me/Me</v>
          </cell>
          <cell r="C195" t="str">
            <v>Re</v>
          </cell>
          <cell r="V195">
            <v>2</v>
          </cell>
          <cell r="X195">
            <v>1</v>
          </cell>
          <cell r="BA195">
            <v>0.6</v>
          </cell>
        </row>
        <row r="196">
          <cell r="A196" t="str">
            <v>Heraldry Lore</v>
          </cell>
          <cell r="B196" t="str">
            <v>Me/Me</v>
          </cell>
          <cell r="C196" t="str">
            <v>Re</v>
          </cell>
          <cell r="AS196">
            <v>0.7</v>
          </cell>
          <cell r="AT196">
            <v>0.6</v>
          </cell>
          <cell r="AV196">
            <v>0.5</v>
          </cell>
          <cell r="AY196">
            <v>0.8</v>
          </cell>
        </row>
        <row r="197">
          <cell r="A197" t="str">
            <v>Historic Lore</v>
          </cell>
          <cell r="B197" t="str">
            <v>Me/Me</v>
          </cell>
          <cell r="C197" t="str">
            <v>Re</v>
          </cell>
          <cell r="AA197">
            <v>1</v>
          </cell>
        </row>
        <row r="198">
          <cell r="A198" t="str">
            <v>Lock Lore</v>
          </cell>
          <cell r="B198" t="str">
            <v>Me/Me</v>
          </cell>
          <cell r="C198" t="str">
            <v>Re</v>
          </cell>
          <cell r="Q198">
            <v>1</v>
          </cell>
          <cell r="R198">
            <v>1</v>
          </cell>
          <cell r="AB198">
            <v>1</v>
          </cell>
        </row>
        <row r="199">
          <cell r="A199" t="str">
            <v>Philosophy Lore</v>
          </cell>
          <cell r="B199" t="str">
            <v>Me/Me</v>
          </cell>
          <cell r="C199" t="str">
            <v>Re</v>
          </cell>
          <cell r="P199">
            <v>1</v>
          </cell>
          <cell r="AA199">
            <v>0.6</v>
          </cell>
          <cell r="AS199">
            <v>0.6</v>
          </cell>
          <cell r="AY199">
            <v>0.8</v>
          </cell>
        </row>
        <row r="200">
          <cell r="A200" t="str">
            <v>Poisons Lore</v>
          </cell>
          <cell r="B200" t="str">
            <v>Me/Me</v>
          </cell>
          <cell r="C200" t="str">
            <v>Re</v>
          </cell>
          <cell r="I200">
            <v>0.2</v>
          </cell>
          <cell r="L200">
            <v>1</v>
          </cell>
          <cell r="V200">
            <v>1</v>
          </cell>
          <cell r="X200">
            <v>0.4</v>
          </cell>
          <cell r="AF200">
            <v>1</v>
          </cell>
          <cell r="AJ200">
            <v>0.8</v>
          </cell>
        </row>
        <row r="201">
          <cell r="A201" t="str">
            <v>Magic Lore</v>
          </cell>
          <cell r="B201" t="str">
            <v>Me/Me</v>
          </cell>
          <cell r="C201" t="str">
            <v>Re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O201">
            <v>0.4</v>
          </cell>
          <cell r="AP201">
            <v>0.3</v>
          </cell>
          <cell r="BA201">
            <v>0.6</v>
          </cell>
          <cell r="BG201">
            <v>0.6</v>
          </cell>
          <cell r="BI201">
            <v>0.8</v>
          </cell>
          <cell r="BK201">
            <v>1</v>
          </cell>
        </row>
        <row r="202">
          <cell r="A202" t="str">
            <v>Religion Lore</v>
          </cell>
          <cell r="B202" t="str">
            <v>Me/Me</v>
          </cell>
          <cell r="C202" t="str">
            <v>Re</v>
          </cell>
          <cell r="U202">
            <v>2</v>
          </cell>
          <cell r="V202">
            <v>2</v>
          </cell>
          <cell r="W202">
            <v>2</v>
          </cell>
          <cell r="X202">
            <v>0.5</v>
          </cell>
          <cell r="AQ202">
            <v>0.8</v>
          </cell>
          <cell r="AT202">
            <v>0.5</v>
          </cell>
          <cell r="AX202">
            <v>0.7</v>
          </cell>
          <cell r="BA202">
            <v>0.8</v>
          </cell>
        </row>
        <row r="203">
          <cell r="A203" t="str">
            <v>Religious History</v>
          </cell>
          <cell r="B203" t="str">
            <v>Me/Me</v>
          </cell>
          <cell r="C203" t="str">
            <v>Re</v>
          </cell>
          <cell r="U203">
            <v>0.7</v>
          </cell>
          <cell r="W203">
            <v>0.8</v>
          </cell>
          <cell r="X203">
            <v>0.2</v>
          </cell>
          <cell r="AQ203">
            <v>0.6</v>
          </cell>
          <cell r="AT203">
            <v>0.2</v>
          </cell>
          <cell r="AX203">
            <v>0.3</v>
          </cell>
          <cell r="BA203">
            <v>0.4</v>
          </cell>
        </row>
        <row r="204">
          <cell r="A204" t="str">
            <v>Trading Lore</v>
          </cell>
          <cell r="B204" t="str">
            <v>Me/Me</v>
          </cell>
          <cell r="C204" t="str">
            <v>Re</v>
          </cell>
          <cell r="J204">
            <v>2</v>
          </cell>
          <cell r="Q204">
            <v>0.7</v>
          </cell>
          <cell r="R204">
            <v>0.5</v>
          </cell>
        </row>
        <row r="205">
          <cell r="A205" t="str">
            <v>Vehicles Lore</v>
          </cell>
          <cell r="B205" t="str">
            <v>Me/Me</v>
          </cell>
          <cell r="C205" t="str">
            <v>Re</v>
          </cell>
          <cell r="K205">
            <v>2</v>
          </cell>
        </row>
        <row r="206">
          <cell r="A206" t="str">
            <v>Visual Arts</v>
          </cell>
          <cell r="B206" t="str">
            <v>Me/Me</v>
          </cell>
          <cell r="C206" t="str">
            <v>Re</v>
          </cell>
          <cell r="AA206">
            <v>0.8</v>
          </cell>
        </row>
        <row r="207">
          <cell r="A207" t="str">
            <v>Other Lore Sub-category</v>
          </cell>
          <cell r="B207" t="str">
            <v>- -</v>
          </cell>
          <cell r="C207" t="str">
            <v>- -</v>
          </cell>
        </row>
        <row r="208">
          <cell r="A208" t="str">
            <v>Other Lore 1</v>
          </cell>
          <cell r="B208" t="str">
            <v>Me/Me</v>
          </cell>
          <cell r="C208" t="str">
            <v>Re</v>
          </cell>
        </row>
        <row r="209">
          <cell r="A209" t="str">
            <v>Other Lore 2</v>
          </cell>
          <cell r="B209" t="str">
            <v>Me/Me</v>
          </cell>
          <cell r="C209" t="str">
            <v>Re</v>
          </cell>
        </row>
        <row r="210">
          <cell r="A210" t="str">
            <v>Other Lore 3</v>
          </cell>
          <cell r="B210" t="str">
            <v>Me/Me</v>
          </cell>
          <cell r="C210" t="str">
            <v>Re</v>
          </cell>
        </row>
        <row r="211">
          <cell r="A211" t="str">
            <v>Appraisal Sub-category</v>
          </cell>
          <cell r="B211" t="str">
            <v>- -</v>
          </cell>
          <cell r="C211" t="str">
            <v>- -</v>
          </cell>
        </row>
        <row r="212">
          <cell r="A212" t="str">
            <v>Appraisal</v>
          </cell>
          <cell r="B212" t="str">
            <v>Me/Me</v>
          </cell>
          <cell r="C212" t="str">
            <v>Re</v>
          </cell>
          <cell r="J212">
            <v>2</v>
          </cell>
          <cell r="Q212">
            <v>1</v>
          </cell>
          <cell r="R212">
            <v>0.8</v>
          </cell>
          <cell r="T212">
            <v>1</v>
          </cell>
          <cell r="AB212">
            <v>0.6</v>
          </cell>
          <cell r="AK212">
            <v>1</v>
          </cell>
          <cell r="AL212">
            <v>1</v>
          </cell>
          <cell r="AM212">
            <v>1</v>
          </cell>
        </row>
        <row r="213">
          <cell r="A213" t="str">
            <v>Evaluation, Armour</v>
          </cell>
          <cell r="B213" t="str">
            <v>Me/Me</v>
          </cell>
          <cell r="C213" t="str">
            <v>Re</v>
          </cell>
        </row>
        <row r="214">
          <cell r="A214" t="str">
            <v>Evaluation, Weapon</v>
          </cell>
          <cell r="B214" t="str">
            <v>Me/Me</v>
          </cell>
          <cell r="C214" t="str">
            <v>Re</v>
          </cell>
          <cell r="F214">
            <v>1</v>
          </cell>
          <cell r="G214">
            <v>0.7</v>
          </cell>
          <cell r="O214">
            <v>1</v>
          </cell>
        </row>
        <row r="215">
          <cell r="A215" t="str">
            <v>Languages Sub-category</v>
          </cell>
          <cell r="B215" t="str">
            <v>- -</v>
          </cell>
          <cell r="C215" t="str">
            <v>- -</v>
          </cell>
        </row>
        <row r="216">
          <cell r="A216" t="str">
            <v>Languages, Spoken Sub-category</v>
          </cell>
          <cell r="B216" t="str">
            <v>- -</v>
          </cell>
          <cell r="C216" t="str">
            <v>- -</v>
          </cell>
        </row>
        <row r="217">
          <cell r="A217" t="str">
            <v>Language, Spoken 1</v>
          </cell>
          <cell r="B217" t="str">
            <v>Me/Me</v>
          </cell>
          <cell r="C217" t="str">
            <v>Re</v>
          </cell>
        </row>
        <row r="218">
          <cell r="A218" t="str">
            <v>Language, Spoken 2</v>
          </cell>
          <cell r="B218" t="str">
            <v>Me/Me</v>
          </cell>
          <cell r="C218" t="str">
            <v>Re</v>
          </cell>
        </row>
        <row r="219">
          <cell r="A219" t="str">
            <v>Language, Spoken 3</v>
          </cell>
          <cell r="B219" t="str">
            <v>Me/Me</v>
          </cell>
          <cell r="C219" t="str">
            <v>Re</v>
          </cell>
        </row>
        <row r="220">
          <cell r="A220" t="str">
            <v>Languages, Written Sub-category</v>
          </cell>
          <cell r="B220" t="str">
            <v>- -</v>
          </cell>
          <cell r="C220" t="str">
            <v>- -</v>
          </cell>
        </row>
        <row r="221">
          <cell r="A221" t="str">
            <v>Language, Written 1</v>
          </cell>
          <cell r="B221" t="str">
            <v>Me/Me</v>
          </cell>
          <cell r="C221" t="str">
            <v>Re</v>
          </cell>
        </row>
        <row r="222">
          <cell r="A222" t="str">
            <v>Language, Written 2</v>
          </cell>
          <cell r="B222" t="str">
            <v>Me/Me</v>
          </cell>
          <cell r="C222" t="str">
            <v>Re</v>
          </cell>
        </row>
        <row r="223">
          <cell r="A223" t="str">
            <v>Language, Written 3</v>
          </cell>
          <cell r="B223" t="str">
            <v>Me/Me</v>
          </cell>
          <cell r="C223" t="str">
            <v>Re</v>
          </cell>
        </row>
        <row r="224">
          <cell r="A224" t="str">
            <v>Languages Sub-category</v>
          </cell>
          <cell r="B224" t="str">
            <v>- -</v>
          </cell>
          <cell r="C224" t="str">
            <v>- -</v>
          </cell>
        </row>
        <row r="225">
          <cell r="A225" t="str">
            <v>Lip Reading</v>
          </cell>
          <cell r="B225" t="str">
            <v>Me/Me</v>
          </cell>
          <cell r="C225" t="str">
            <v>Re</v>
          </cell>
        </row>
        <row r="226">
          <cell r="A226" t="str">
            <v>Signalling</v>
          </cell>
          <cell r="B226" t="str">
            <v>Me/Me</v>
          </cell>
          <cell r="C226" t="str">
            <v>Re</v>
          </cell>
          <cell r="AO226">
            <v>0.7</v>
          </cell>
          <cell r="AP226">
            <v>0.6</v>
          </cell>
          <cell r="BA226">
            <v>1</v>
          </cell>
        </row>
        <row r="227">
          <cell r="A227" t="str">
            <v>Law Sub-category</v>
          </cell>
          <cell r="B227" t="str">
            <v>- -</v>
          </cell>
          <cell r="C227" t="str">
            <v>- -</v>
          </cell>
        </row>
        <row r="228">
          <cell r="A228" t="str">
            <v>Business Law</v>
          </cell>
          <cell r="B228" t="str">
            <v>Me/Me</v>
          </cell>
          <cell r="C228" t="str">
            <v>Re</v>
          </cell>
          <cell r="J228">
            <v>1</v>
          </cell>
          <cell r="K228">
            <v>0.7</v>
          </cell>
          <cell r="L228">
            <v>0.6</v>
          </cell>
        </row>
        <row r="229">
          <cell r="A229" t="str">
            <v>Civil Law</v>
          </cell>
          <cell r="B229" t="str">
            <v>Me/Me</v>
          </cell>
          <cell r="C229" t="str">
            <v>Re</v>
          </cell>
          <cell r="D229">
            <v>0.4</v>
          </cell>
          <cell r="E229">
            <v>0.3</v>
          </cell>
          <cell r="F229">
            <v>0.2</v>
          </cell>
          <cell r="G229">
            <v>1</v>
          </cell>
          <cell r="H229">
            <v>0.8</v>
          </cell>
          <cell r="I229">
            <v>0.2</v>
          </cell>
          <cell r="J229">
            <v>0.7</v>
          </cell>
          <cell r="K229">
            <v>0.3</v>
          </cell>
          <cell r="L229">
            <v>0.3</v>
          </cell>
          <cell r="M229">
            <v>0.2</v>
          </cell>
          <cell r="N229">
            <v>0.2</v>
          </cell>
          <cell r="O229">
            <v>0.2</v>
          </cell>
          <cell r="Q229">
            <v>0.3</v>
          </cell>
          <cell r="R229">
            <v>0.3</v>
          </cell>
          <cell r="S229">
            <v>0.7</v>
          </cell>
          <cell r="T229">
            <v>0.5</v>
          </cell>
          <cell r="U229">
            <v>0.2</v>
          </cell>
          <cell r="W229">
            <v>0.2</v>
          </cell>
          <cell r="X229">
            <v>0.2</v>
          </cell>
          <cell r="Y229">
            <v>0.2</v>
          </cell>
          <cell r="Z229">
            <v>0.2</v>
          </cell>
          <cell r="AA229">
            <v>0.2</v>
          </cell>
          <cell r="AB229">
            <v>0.6</v>
          </cell>
          <cell r="AC229">
            <v>0.2</v>
          </cell>
          <cell r="AD229">
            <v>0.2</v>
          </cell>
          <cell r="AE229">
            <v>0.2</v>
          </cell>
          <cell r="AF229">
            <v>0.2</v>
          </cell>
          <cell r="AG229">
            <v>0.2</v>
          </cell>
          <cell r="AH229">
            <v>0.2</v>
          </cell>
          <cell r="AI229">
            <v>0.2</v>
          </cell>
          <cell r="AJ229">
            <v>0.3</v>
          </cell>
          <cell r="AK229">
            <v>0.2</v>
          </cell>
          <cell r="AL229">
            <v>0.2</v>
          </cell>
          <cell r="AM229">
            <v>0.2</v>
          </cell>
          <cell r="AO229">
            <v>0.3</v>
          </cell>
          <cell r="AP229">
            <v>0.4</v>
          </cell>
          <cell r="AQ229">
            <v>0.8</v>
          </cell>
          <cell r="AR229">
            <v>0.6</v>
          </cell>
          <cell r="AS229">
            <v>0.5</v>
          </cell>
          <cell r="AT229">
            <v>0.7</v>
          </cell>
          <cell r="AU229">
            <v>0.5</v>
          </cell>
          <cell r="AV229">
            <v>0.5</v>
          </cell>
          <cell r="AW229">
            <v>0.5</v>
          </cell>
          <cell r="AX229">
            <v>0.3</v>
          </cell>
          <cell r="AY229">
            <v>0.6</v>
          </cell>
          <cell r="AZ229">
            <v>0.5</v>
          </cell>
          <cell r="BA229">
            <v>0.2</v>
          </cell>
          <cell r="BB229">
            <v>0.3</v>
          </cell>
        </row>
        <row r="230">
          <cell r="A230" t="str">
            <v>Criminal Law</v>
          </cell>
          <cell r="B230" t="str">
            <v>Me/Me</v>
          </cell>
          <cell r="C230" t="str">
            <v>Re</v>
          </cell>
          <cell r="F230">
            <v>1</v>
          </cell>
          <cell r="G230">
            <v>2</v>
          </cell>
          <cell r="H230">
            <v>1</v>
          </cell>
          <cell r="Q230">
            <v>0.8</v>
          </cell>
          <cell r="R230">
            <v>0.8</v>
          </cell>
        </row>
        <row r="231">
          <cell r="A231" t="str">
            <v>Materials Lore Sub-category</v>
          </cell>
          <cell r="B231" t="str">
            <v>- -</v>
          </cell>
          <cell r="C231" t="str">
            <v>- -</v>
          </cell>
        </row>
        <row r="232">
          <cell r="A232" t="str">
            <v>Bone/Horn</v>
          </cell>
          <cell r="B232" t="str">
            <v>Me/Me</v>
          </cell>
          <cell r="C232" t="str">
            <v>Re</v>
          </cell>
          <cell r="BA232">
            <v>0.5</v>
          </cell>
        </row>
        <row r="233">
          <cell r="A233" t="str">
            <v>Fabrics</v>
          </cell>
          <cell r="B233" t="str">
            <v>Me/Me</v>
          </cell>
          <cell r="C233" t="str">
            <v>Re</v>
          </cell>
          <cell r="BA233">
            <v>0.7</v>
          </cell>
        </row>
        <row r="234">
          <cell r="A234" t="str">
            <v>Leather</v>
          </cell>
          <cell r="B234" t="str">
            <v>Me/Me</v>
          </cell>
          <cell r="C234" t="str">
            <v>Re</v>
          </cell>
          <cell r="BA234">
            <v>0.3</v>
          </cell>
        </row>
        <row r="235">
          <cell r="A235" t="str">
            <v>Metal</v>
          </cell>
          <cell r="B235" t="str">
            <v>Me/Me</v>
          </cell>
          <cell r="C235" t="str">
            <v>Re</v>
          </cell>
        </row>
        <row r="236">
          <cell r="A236" t="str">
            <v>Stone</v>
          </cell>
          <cell r="B236" t="str">
            <v>Me/Me</v>
          </cell>
          <cell r="C236" t="str">
            <v>Re</v>
          </cell>
          <cell r="BA236">
            <v>0.6</v>
          </cell>
        </row>
        <row r="237">
          <cell r="A237" t="str">
            <v>Wood</v>
          </cell>
          <cell r="B237" t="str">
            <v>Me/Me</v>
          </cell>
          <cell r="C237" t="str">
            <v>Re</v>
          </cell>
          <cell r="BA237">
            <v>0.6</v>
          </cell>
        </row>
        <row r="238">
          <cell r="A238" t="str">
            <v>Racial Lore Sub-category</v>
          </cell>
          <cell r="B238" t="str">
            <v>- -</v>
          </cell>
          <cell r="C238" t="str">
            <v>- -</v>
          </cell>
        </row>
        <row r="239">
          <cell r="A239" t="str">
            <v>Alien</v>
          </cell>
          <cell r="B239" t="str">
            <v>Me/Me</v>
          </cell>
          <cell r="C239" t="str">
            <v>Re</v>
          </cell>
        </row>
        <row r="240">
          <cell r="A240" t="str">
            <v>Human</v>
          </cell>
          <cell r="B240" t="str">
            <v>Me/Me</v>
          </cell>
          <cell r="C240" t="str">
            <v>Re</v>
          </cell>
        </row>
        <row r="241">
          <cell r="A241" t="str">
            <v>Sasquatch</v>
          </cell>
          <cell r="B241" t="str">
            <v>Me/Me</v>
          </cell>
          <cell r="C241" t="str">
            <v>Re</v>
          </cell>
        </row>
        <row r="242">
          <cell r="A242" t="str">
            <v>Vampire</v>
          </cell>
          <cell r="B242" t="str">
            <v>Me/Me</v>
          </cell>
          <cell r="C242" t="str">
            <v>Re</v>
          </cell>
        </row>
        <row r="243">
          <cell r="A243" t="str">
            <v>Werewolf</v>
          </cell>
          <cell r="B243" t="str">
            <v>Me/Me</v>
          </cell>
          <cell r="C243" t="str">
            <v>Re</v>
          </cell>
        </row>
        <row r="244">
          <cell r="A244" t="str">
            <v>Witch</v>
          </cell>
          <cell r="B244" t="str">
            <v>Me/Me</v>
          </cell>
          <cell r="C244" t="str">
            <v>Re</v>
          </cell>
        </row>
        <row r="245">
          <cell r="A245" t="str">
            <v>Region Sub-category</v>
          </cell>
          <cell r="B245" t="str">
            <v>- -</v>
          </cell>
          <cell r="C245" t="str">
            <v>- -</v>
          </cell>
        </row>
        <row r="246">
          <cell r="A246" t="str">
            <v>Region 1</v>
          </cell>
          <cell r="B246" t="str">
            <v>Me/Me</v>
          </cell>
          <cell r="C246" t="str">
            <v>Re</v>
          </cell>
          <cell r="AO246">
            <v>1</v>
          </cell>
          <cell r="AP246">
            <v>1</v>
          </cell>
          <cell r="AQ246">
            <v>1</v>
          </cell>
          <cell r="AR246">
            <v>1</v>
          </cell>
          <cell r="AS246">
            <v>1</v>
          </cell>
          <cell r="AT246">
            <v>1</v>
          </cell>
          <cell r="AU246">
            <v>1</v>
          </cell>
          <cell r="AV246">
            <v>1</v>
          </cell>
          <cell r="AW246">
            <v>1</v>
          </cell>
          <cell r="AX246">
            <v>1</v>
          </cell>
          <cell r="AY246">
            <v>1</v>
          </cell>
          <cell r="AZ246">
            <v>1</v>
          </cell>
          <cell r="BA246">
            <v>1</v>
          </cell>
          <cell r="BB246">
            <v>1</v>
          </cell>
        </row>
        <row r="247">
          <cell r="A247" t="str">
            <v>Region 2</v>
          </cell>
          <cell r="B247" t="str">
            <v>Me/Me</v>
          </cell>
          <cell r="C247" t="str">
            <v>Re</v>
          </cell>
          <cell r="AO247">
            <v>0.4</v>
          </cell>
          <cell r="AP247">
            <v>0.4</v>
          </cell>
          <cell r="AQ247">
            <v>0.4</v>
          </cell>
          <cell r="AR247">
            <v>0.4</v>
          </cell>
          <cell r="AS247">
            <v>0.4</v>
          </cell>
          <cell r="AT247">
            <v>0.4</v>
          </cell>
          <cell r="AU247">
            <v>0.4</v>
          </cell>
          <cell r="AV247">
            <v>0.4</v>
          </cell>
          <cell r="AW247">
            <v>0.4</v>
          </cell>
          <cell r="AX247">
            <v>0.4</v>
          </cell>
          <cell r="AY247">
            <v>0.4</v>
          </cell>
          <cell r="AZ247">
            <v>0.4</v>
          </cell>
          <cell r="BA247">
            <v>0.4</v>
          </cell>
          <cell r="BB247">
            <v>0.4</v>
          </cell>
        </row>
        <row r="248">
          <cell r="A248" t="str">
            <v>Region 3</v>
          </cell>
          <cell r="B248" t="str">
            <v>Me/Me</v>
          </cell>
          <cell r="C248" t="str">
            <v>Re</v>
          </cell>
        </row>
        <row r="249">
          <cell r="A249" t="str">
            <v>Region 4</v>
          </cell>
          <cell r="B249" t="str">
            <v>Me/Me</v>
          </cell>
          <cell r="C249" t="str">
            <v>Re</v>
          </cell>
        </row>
        <row r="250">
          <cell r="A250" t="str">
            <v>Region 5</v>
          </cell>
          <cell r="B250" t="str">
            <v>Me/Me</v>
          </cell>
          <cell r="C250" t="str">
            <v>Re</v>
          </cell>
        </row>
        <row r="251">
          <cell r="A251" t="str">
            <v>Region 6</v>
          </cell>
          <cell r="B251" t="str">
            <v>Me/Me</v>
          </cell>
          <cell r="C251" t="str">
            <v>Re</v>
          </cell>
        </row>
        <row r="252">
          <cell r="A252" t="str">
            <v>Tactics Sub-category</v>
          </cell>
          <cell r="B252" t="str">
            <v>- -</v>
          </cell>
          <cell r="C252" t="str">
            <v>- -</v>
          </cell>
        </row>
        <row r="253">
          <cell r="A253" t="str">
            <v>Battlefield</v>
          </cell>
          <cell r="B253" t="str">
            <v>Me/Me</v>
          </cell>
          <cell r="C253" t="str">
            <v>Re</v>
          </cell>
          <cell r="I253">
            <v>1</v>
          </cell>
        </row>
        <row r="254">
          <cell r="A254" t="str">
            <v>Guerrilla</v>
          </cell>
          <cell r="B254" t="str">
            <v>Me/Me</v>
          </cell>
          <cell r="C254" t="str">
            <v>Re</v>
          </cell>
          <cell r="O254">
            <v>0.2</v>
          </cell>
        </row>
        <row r="255">
          <cell r="A255" t="str">
            <v>Sabotage</v>
          </cell>
          <cell r="B255" t="str">
            <v>Me/Me</v>
          </cell>
          <cell r="C255" t="str">
            <v>Re</v>
          </cell>
        </row>
        <row r="256">
          <cell r="A256" t="str">
            <v>Siege</v>
          </cell>
          <cell r="B256" t="str">
            <v>Me/Me</v>
          </cell>
          <cell r="C256" t="str">
            <v>Re</v>
          </cell>
        </row>
        <row r="257">
          <cell r="A257" t="str">
            <v>Small Unit</v>
          </cell>
          <cell r="B257" t="str">
            <v>Me/Me</v>
          </cell>
          <cell r="C257" t="str">
            <v>Re</v>
          </cell>
        </row>
        <row r="258">
          <cell r="A258" t="str">
            <v>Strategic</v>
          </cell>
          <cell r="B258" t="str">
            <v>Me/Me</v>
          </cell>
          <cell r="C258" t="str">
            <v>Re</v>
          </cell>
          <cell r="G258">
            <v>0.5</v>
          </cell>
        </row>
        <row r="259">
          <cell r="A259" t="str">
            <v>Medical Category</v>
          </cell>
          <cell r="B259" t="str">
            <v>- -</v>
          </cell>
          <cell r="C259" t="str">
            <v>- -</v>
          </cell>
        </row>
        <row r="260">
          <cell r="A260" t="str">
            <v>Herbalism</v>
          </cell>
          <cell r="B260" t="str">
            <v>In/Me</v>
          </cell>
          <cell r="C260" t="str">
            <v>Re</v>
          </cell>
          <cell r="V260">
            <v>2</v>
          </cell>
          <cell r="X260">
            <v>0.8</v>
          </cell>
          <cell r="BA260">
            <v>1</v>
          </cell>
        </row>
        <row r="261">
          <cell r="A261" t="str">
            <v>First Aid</v>
          </cell>
          <cell r="B261" t="str">
            <v>In/Me</v>
          </cell>
          <cell r="C261" t="str">
            <v>Re</v>
          </cell>
          <cell r="I261">
            <v>0.7</v>
          </cell>
          <cell r="K261">
            <v>0.5</v>
          </cell>
          <cell r="L261">
            <v>2</v>
          </cell>
          <cell r="AD261">
            <v>1</v>
          </cell>
          <cell r="AG261">
            <v>1</v>
          </cell>
        </row>
        <row r="262">
          <cell r="A262" t="str">
            <v>Second Aid</v>
          </cell>
          <cell r="B262" t="str">
            <v>In/Me</v>
          </cell>
          <cell r="C262" t="str">
            <v>Re</v>
          </cell>
          <cell r="L262">
            <v>1</v>
          </cell>
          <cell r="AD262">
            <v>0.5</v>
          </cell>
          <cell r="AG262">
            <v>0.4</v>
          </cell>
        </row>
        <row r="263">
          <cell r="A263" t="str">
            <v>Medical Practice</v>
          </cell>
          <cell r="B263" t="str">
            <v>In/Me</v>
          </cell>
          <cell r="C263" t="str">
            <v>Re</v>
          </cell>
          <cell r="L263">
            <v>3</v>
          </cell>
        </row>
        <row r="264">
          <cell r="A264" t="str">
            <v>Poison Mastery</v>
          </cell>
          <cell r="B264" t="str">
            <v>In/Me</v>
          </cell>
          <cell r="C264" t="str">
            <v>Re</v>
          </cell>
          <cell r="L264">
            <v>1</v>
          </cell>
          <cell r="V264">
            <v>1</v>
          </cell>
          <cell r="X264">
            <v>0.5</v>
          </cell>
          <cell r="BA264">
            <v>0.7</v>
          </cell>
        </row>
        <row r="265">
          <cell r="A265" t="str">
            <v>Medical Science Category</v>
          </cell>
          <cell r="B265" t="str">
            <v>- -</v>
          </cell>
          <cell r="C265" t="str">
            <v>- -</v>
          </cell>
        </row>
        <row r="266">
          <cell r="A266" t="str">
            <v>Medical Science 1</v>
          </cell>
          <cell r="B266" t="str">
            <v>Me/Re</v>
          </cell>
          <cell r="C266" t="str">
            <v>In</v>
          </cell>
        </row>
        <row r="267">
          <cell r="A267" t="str">
            <v>Medical Science 2</v>
          </cell>
          <cell r="B267" t="str">
            <v>Me/Re</v>
          </cell>
          <cell r="C267" t="str">
            <v>In</v>
          </cell>
        </row>
        <row r="268">
          <cell r="A268" t="str">
            <v>Medical Science 3</v>
          </cell>
          <cell r="B268" t="str">
            <v>Me/Re</v>
          </cell>
          <cell r="C268" t="str">
            <v>In</v>
          </cell>
        </row>
        <row r="269">
          <cell r="A269" t="str">
            <v>Medical Science 4</v>
          </cell>
          <cell r="B269" t="str">
            <v>Me/Re</v>
          </cell>
          <cell r="C269" t="str">
            <v>In</v>
          </cell>
        </row>
        <row r="270">
          <cell r="A270" t="str">
            <v>Mental Discipline Category</v>
          </cell>
          <cell r="B270" t="str">
            <v>- -</v>
          </cell>
          <cell r="C270" t="str">
            <v>- -</v>
          </cell>
        </row>
        <row r="271">
          <cell r="A271" t="str">
            <v>Control Lycanthropy</v>
          </cell>
          <cell r="B271" t="str">
            <v>Pr/SD</v>
          </cell>
          <cell r="C271" t="str">
            <v>SD</v>
          </cell>
        </row>
        <row r="272">
          <cell r="A272" t="str">
            <v>Meditation</v>
          </cell>
          <cell r="B272" t="str">
            <v>Pr/SD</v>
          </cell>
          <cell r="C272" t="str">
            <v>SD</v>
          </cell>
          <cell r="P272">
            <v>2</v>
          </cell>
          <cell r="V272">
            <v>0.7</v>
          </cell>
          <cell r="AO272">
            <v>0.3</v>
          </cell>
          <cell r="BA272">
            <v>0.6</v>
          </cell>
        </row>
        <row r="273">
          <cell r="A273" t="str">
            <v>Mental Focus</v>
          </cell>
          <cell r="B273" t="str">
            <v>Pr/SD</v>
          </cell>
          <cell r="C273" t="str">
            <v>SD</v>
          </cell>
          <cell r="I273">
            <v>0.8</v>
          </cell>
          <cell r="O273">
            <v>1</v>
          </cell>
          <cell r="P273">
            <v>1</v>
          </cell>
          <cell r="Q273">
            <v>0.4</v>
          </cell>
          <cell r="R273">
            <v>0.6</v>
          </cell>
          <cell r="BD273">
            <v>0.7</v>
          </cell>
          <cell r="BE273">
            <v>1</v>
          </cell>
          <cell r="BF273">
            <v>1</v>
          </cell>
          <cell r="BJ273">
            <v>0.5</v>
          </cell>
        </row>
        <row r="274">
          <cell r="A274" t="str">
            <v>Mnemonics</v>
          </cell>
          <cell r="B274" t="str">
            <v>Pr/SD</v>
          </cell>
          <cell r="C274" t="str">
            <v>Me</v>
          </cell>
          <cell r="T274">
            <v>1</v>
          </cell>
          <cell r="BH274">
            <v>0.4</v>
          </cell>
        </row>
        <row r="275">
          <cell r="A275" t="str">
            <v>Movement Category</v>
          </cell>
          <cell r="B275" t="str">
            <v>- -</v>
          </cell>
          <cell r="C275" t="str">
            <v>- -</v>
          </cell>
        </row>
        <row r="276">
          <cell r="A276" t="str">
            <v>Climbing</v>
          </cell>
          <cell r="B276" t="str">
            <v>Ag/St</v>
          </cell>
          <cell r="C276" t="str">
            <v>Co</v>
          </cell>
          <cell r="D276">
            <v>0.5</v>
          </cell>
          <cell r="K276">
            <v>0.2</v>
          </cell>
          <cell r="Q276">
            <v>0.6</v>
          </cell>
          <cell r="R276">
            <v>0.7</v>
          </cell>
          <cell r="BD276">
            <v>0.5</v>
          </cell>
          <cell r="BJ276">
            <v>0.8</v>
          </cell>
        </row>
        <row r="277">
          <cell r="A277" t="str">
            <v>Flying</v>
          </cell>
          <cell r="B277" t="str">
            <v>Ag/St</v>
          </cell>
          <cell r="C277" t="str">
            <v>Co</v>
          </cell>
        </row>
        <row r="278">
          <cell r="A278" t="str">
            <v>Running</v>
          </cell>
          <cell r="B278" t="str">
            <v>Ag/St</v>
          </cell>
          <cell r="C278" t="str">
            <v>Co</v>
          </cell>
          <cell r="I278">
            <v>0.7</v>
          </cell>
          <cell r="O278">
            <v>1</v>
          </cell>
          <cell r="P278">
            <v>1</v>
          </cell>
          <cell r="V278">
            <v>0.3</v>
          </cell>
          <cell r="BD278">
            <v>1</v>
          </cell>
          <cell r="BE278">
            <v>0.7</v>
          </cell>
          <cell r="BF278">
            <v>1</v>
          </cell>
          <cell r="BJ278">
            <v>1</v>
          </cell>
        </row>
        <row r="279">
          <cell r="A279" t="str">
            <v>Swimming</v>
          </cell>
          <cell r="B279" t="str">
            <v>Ag/St</v>
          </cell>
          <cell r="C279" t="str">
            <v>Co</v>
          </cell>
          <cell r="AW279">
            <v>0.4</v>
          </cell>
        </row>
        <row r="280">
          <cell r="A280" t="str">
            <v>Performance Art Category</v>
          </cell>
          <cell r="B280" t="str">
            <v>- -</v>
          </cell>
          <cell r="C280" t="str">
            <v>- -</v>
          </cell>
        </row>
        <row r="281">
          <cell r="A281" t="str">
            <v>Performance Art Sub-category</v>
          </cell>
          <cell r="B281" t="str">
            <v>- -</v>
          </cell>
          <cell r="C281" t="str">
            <v>- -</v>
          </cell>
        </row>
        <row r="282">
          <cell r="A282" t="str">
            <v>Acting</v>
          </cell>
          <cell r="B282" t="str">
            <v>Em/Pr</v>
          </cell>
          <cell r="C282" t="str">
            <v>Me</v>
          </cell>
          <cell r="AA282">
            <v>1</v>
          </cell>
        </row>
        <row r="283">
          <cell r="A283" t="str">
            <v>Public Speaking</v>
          </cell>
          <cell r="B283" t="str">
            <v>Em/Pr</v>
          </cell>
          <cell r="C283" t="str">
            <v>Pr</v>
          </cell>
        </row>
        <row r="284">
          <cell r="A284" t="str">
            <v>Ventriloquism</v>
          </cell>
          <cell r="B284" t="str">
            <v>Em/Pr</v>
          </cell>
          <cell r="C284" t="str">
            <v>In</v>
          </cell>
        </row>
        <row r="285">
          <cell r="A285" t="str">
            <v>Singing</v>
          </cell>
          <cell r="B285" t="str">
            <v>Em/Pr</v>
          </cell>
          <cell r="C285" t="str">
            <v>Me</v>
          </cell>
          <cell r="AA285">
            <v>1</v>
          </cell>
        </row>
        <row r="286">
          <cell r="A286" t="str">
            <v>Canon</v>
          </cell>
          <cell r="B286" t="str">
            <v>Em/Pr</v>
          </cell>
          <cell r="C286" t="str">
            <v>Me</v>
          </cell>
        </row>
        <row r="287">
          <cell r="A287" t="str">
            <v>Mimickry</v>
          </cell>
          <cell r="B287" t="str">
            <v>Em/Pr</v>
          </cell>
          <cell r="C287" t="str">
            <v>In</v>
          </cell>
        </row>
        <row r="288">
          <cell r="A288" t="str">
            <v>Mimery</v>
          </cell>
          <cell r="B288" t="str">
            <v>Em/Pr</v>
          </cell>
          <cell r="C288" t="str">
            <v>Ag</v>
          </cell>
        </row>
        <row r="289">
          <cell r="A289" t="str">
            <v>Tale Telling</v>
          </cell>
          <cell r="B289" t="str">
            <v>Em/Pr</v>
          </cell>
          <cell r="C289" t="str">
            <v>Me</v>
          </cell>
          <cell r="AX289">
            <v>0.8</v>
          </cell>
        </row>
        <row r="290">
          <cell r="A290" t="str">
            <v>Dancing</v>
          </cell>
          <cell r="B290" t="str">
            <v>Em/Pr</v>
          </cell>
          <cell r="C290" t="str">
            <v>Ag</v>
          </cell>
        </row>
        <row r="291">
          <cell r="A291" t="str">
            <v>Stage Magic</v>
          </cell>
          <cell r="B291" t="str">
            <v>Em/Pr</v>
          </cell>
          <cell r="C291" t="str">
            <v>Ag</v>
          </cell>
          <cell r="Z291">
            <v>1</v>
          </cell>
        </row>
        <row r="292">
          <cell r="A292" t="str">
            <v>Play Instrument Sub-category</v>
          </cell>
          <cell r="B292" t="str">
            <v>- -</v>
          </cell>
          <cell r="C292" t="str">
            <v>- -</v>
          </cell>
        </row>
        <row r="293">
          <cell r="A293" t="str">
            <v>String Instrument</v>
          </cell>
          <cell r="B293" t="str">
            <v>Em/Pr</v>
          </cell>
          <cell r="C293" t="str">
            <v>Me</v>
          </cell>
          <cell r="AA293">
            <v>2</v>
          </cell>
        </row>
        <row r="294">
          <cell r="A294" t="str">
            <v>Percussion Instrument</v>
          </cell>
          <cell r="B294" t="str">
            <v>Em/Pr</v>
          </cell>
          <cell r="C294" t="str">
            <v>Me</v>
          </cell>
          <cell r="AA294">
            <v>2</v>
          </cell>
        </row>
        <row r="295">
          <cell r="A295" t="str">
            <v>Wind Instrument</v>
          </cell>
          <cell r="B295" t="str">
            <v>Em/Pr</v>
          </cell>
          <cell r="C295" t="str">
            <v>Me</v>
          </cell>
          <cell r="AA295">
            <v>2</v>
          </cell>
        </row>
        <row r="296">
          <cell r="A296" t="str">
            <v>Magical Expertise Category</v>
          </cell>
          <cell r="B296" t="str">
            <v>- -</v>
          </cell>
          <cell r="C296" t="str">
            <v>- -</v>
          </cell>
        </row>
        <row r="297">
          <cell r="A297" t="str">
            <v>Magical Expertise Sub-category</v>
          </cell>
          <cell r="B297" t="str">
            <v>- -</v>
          </cell>
          <cell r="C297" t="str">
            <v>- -</v>
          </cell>
        </row>
        <row r="298">
          <cell r="A298" t="str">
            <v>Transcendence</v>
          </cell>
          <cell r="B298" t="str">
            <v>- -</v>
          </cell>
          <cell r="C298" t="str">
            <v>- -</v>
          </cell>
          <cell r="U298">
            <v>0.8</v>
          </cell>
          <cell r="W298">
            <v>1</v>
          </cell>
          <cell r="X298">
            <v>0.5</v>
          </cell>
          <cell r="AB298">
            <v>0.2</v>
          </cell>
          <cell r="BG298">
            <v>0.7</v>
          </cell>
          <cell r="BI298">
            <v>0.5</v>
          </cell>
          <cell r="BK298">
            <v>0.4</v>
          </cell>
        </row>
        <row r="299">
          <cell r="A299" t="str">
            <v>Grace Sub-category</v>
          </cell>
          <cell r="B299" t="str">
            <v>- -</v>
          </cell>
          <cell r="C299" t="str">
            <v>- -</v>
          </cell>
        </row>
        <row r="300">
          <cell r="A300" t="str">
            <v>Grace 1</v>
          </cell>
          <cell r="B300" t="str">
            <v>- -</v>
          </cell>
          <cell r="C300" t="str">
            <v>- -</v>
          </cell>
        </row>
        <row r="301">
          <cell r="A301" t="str">
            <v>Grace 2</v>
          </cell>
          <cell r="B301" t="str">
            <v>- -</v>
          </cell>
          <cell r="C301" t="str">
            <v>- -</v>
          </cell>
        </row>
        <row r="302">
          <cell r="A302" t="str">
            <v>Grace 3</v>
          </cell>
          <cell r="B302" t="str">
            <v>- -</v>
          </cell>
          <cell r="C302" t="str">
            <v>- -</v>
          </cell>
        </row>
        <row r="303">
          <cell r="A303" t="str">
            <v>Grace 4</v>
          </cell>
          <cell r="B303" t="str">
            <v>- -</v>
          </cell>
          <cell r="C303" t="str">
            <v>- -</v>
          </cell>
        </row>
        <row r="304">
          <cell r="A304" t="str">
            <v>Grace 5</v>
          </cell>
          <cell r="B304" t="str">
            <v>- -</v>
          </cell>
          <cell r="C304" t="str">
            <v>- -</v>
          </cell>
        </row>
        <row r="305">
          <cell r="A305" t="str">
            <v>Spell Trickery Sub-category</v>
          </cell>
          <cell r="B305" t="str">
            <v>- -</v>
          </cell>
          <cell r="C305" t="str">
            <v>- -</v>
          </cell>
        </row>
        <row r="306">
          <cell r="A306" t="str">
            <v>Spell Trickery 1</v>
          </cell>
          <cell r="B306" t="str">
            <v>- -</v>
          </cell>
          <cell r="C306" t="str">
            <v>- -</v>
          </cell>
        </row>
        <row r="307">
          <cell r="A307" t="str">
            <v>Spell Trickery 2</v>
          </cell>
          <cell r="B307" t="str">
            <v>- -</v>
          </cell>
          <cell r="C307" t="str">
            <v>- -</v>
          </cell>
        </row>
        <row r="308">
          <cell r="A308" t="str">
            <v>Spell Trickery 3</v>
          </cell>
          <cell r="B308" t="str">
            <v>- -</v>
          </cell>
          <cell r="C308" t="str">
            <v>- -</v>
          </cell>
        </row>
        <row r="309">
          <cell r="A309" t="str">
            <v>Spell Trickery 4</v>
          </cell>
          <cell r="B309" t="str">
            <v>- -</v>
          </cell>
          <cell r="C309" t="str">
            <v>- -</v>
          </cell>
        </row>
        <row r="310">
          <cell r="A310" t="str">
            <v>Spell Trickery 5</v>
          </cell>
          <cell r="B310" t="str">
            <v>- -</v>
          </cell>
          <cell r="C310" t="str">
            <v>- -</v>
          </cell>
        </row>
        <row r="311">
          <cell r="A311" t="str">
            <v>Power Manipulation Category</v>
          </cell>
          <cell r="B311" t="str">
            <v>- -</v>
          </cell>
          <cell r="C311" t="str">
            <v>- -</v>
          </cell>
        </row>
        <row r="312">
          <cell r="A312" t="str">
            <v>Power Manipulation Sub-category</v>
          </cell>
          <cell r="B312" t="str">
            <v>- -</v>
          </cell>
          <cell r="C312" t="str">
            <v>- -</v>
          </cell>
        </row>
        <row r="313">
          <cell r="A313" t="str">
            <v>Channeling</v>
          </cell>
          <cell r="B313" t="str">
            <v>R*/R*</v>
          </cell>
          <cell r="C313" t="str">
            <v>SD</v>
          </cell>
        </row>
        <row r="314">
          <cell r="A314" t="str">
            <v>Power Development</v>
          </cell>
          <cell r="B314" t="str">
            <v>R*/R*</v>
          </cell>
          <cell r="C314" t="str">
            <v>Co</v>
          </cell>
          <cell r="U314">
            <v>2</v>
          </cell>
          <cell r="V314">
            <v>2</v>
          </cell>
          <cell r="W314">
            <v>2</v>
          </cell>
          <cell r="X314">
            <v>2</v>
          </cell>
          <cell r="Y314">
            <v>2</v>
          </cell>
          <cell r="Z314">
            <v>2</v>
          </cell>
          <cell r="AA314">
            <v>2</v>
          </cell>
          <cell r="AB314">
            <v>2</v>
          </cell>
          <cell r="AC314">
            <v>2</v>
          </cell>
          <cell r="AD314">
            <v>2</v>
          </cell>
          <cell r="AE314">
            <v>2</v>
          </cell>
          <cell r="AF314">
            <v>2</v>
          </cell>
          <cell r="AG314">
            <v>2</v>
          </cell>
          <cell r="AH314">
            <v>2</v>
          </cell>
          <cell r="AI314">
            <v>2</v>
          </cell>
          <cell r="AJ314">
            <v>2</v>
          </cell>
          <cell r="AK314">
            <v>2</v>
          </cell>
          <cell r="AL314">
            <v>2</v>
          </cell>
          <cell r="AM314">
            <v>2</v>
          </cell>
          <cell r="BG314">
            <v>1</v>
          </cell>
          <cell r="BI314">
            <v>2</v>
          </cell>
          <cell r="BK314">
            <v>3</v>
          </cell>
        </row>
        <row r="315">
          <cell r="A315" t="str">
            <v>Power Projection</v>
          </cell>
          <cell r="B315" t="str">
            <v>R*/R*</v>
          </cell>
          <cell r="C315" t="str">
            <v>SD</v>
          </cell>
        </row>
        <row r="316">
          <cell r="A316" t="str">
            <v>Directed Spell Sub-category</v>
          </cell>
          <cell r="B316" t="str">
            <v>- -</v>
          </cell>
          <cell r="C316" t="str">
            <v>- -</v>
          </cell>
        </row>
        <row r="317">
          <cell r="A317" t="str">
            <v>Elemental Attacks</v>
          </cell>
          <cell r="B317" t="str">
            <v>R*/R*</v>
          </cell>
          <cell r="C317" t="str">
            <v>Ag</v>
          </cell>
          <cell r="Y317">
            <v>1</v>
          </cell>
          <cell r="AI317">
            <v>1</v>
          </cell>
        </row>
        <row r="318">
          <cell r="A318" t="str">
            <v>Illusionary Attacks</v>
          </cell>
          <cell r="B318" t="str">
            <v>R*/R*</v>
          </cell>
          <cell r="C318" t="str">
            <v>Ag</v>
          </cell>
          <cell r="Z318">
            <v>1</v>
          </cell>
        </row>
        <row r="319">
          <cell r="A319" t="str">
            <v>Hurling</v>
          </cell>
          <cell r="B319" t="str">
            <v>R*/R*</v>
          </cell>
          <cell r="C319" t="str">
            <v>Ag</v>
          </cell>
          <cell r="AF319">
            <v>1</v>
          </cell>
        </row>
        <row r="320">
          <cell r="A320" t="str">
            <v>Magical Powers Category</v>
          </cell>
          <cell r="B320" t="str">
            <v>- -</v>
          </cell>
          <cell r="C320" t="str">
            <v>- -</v>
          </cell>
        </row>
        <row r="321">
          <cell r="A321" t="str">
            <v>Base Lists Sub-category</v>
          </cell>
          <cell r="B321" t="str">
            <v>- -</v>
          </cell>
          <cell r="C321" t="str">
            <v>- -</v>
          </cell>
        </row>
        <row r="322">
          <cell r="A322" t="str">
            <v>Base</v>
          </cell>
          <cell r="B322" t="str">
            <v>R*/R*</v>
          </cell>
          <cell r="C322" t="str">
            <v>Me</v>
          </cell>
          <cell r="V322">
            <v>2</v>
          </cell>
          <cell r="W322">
            <v>1</v>
          </cell>
          <cell r="X322">
            <v>1</v>
          </cell>
          <cell r="Y322">
            <v>2</v>
          </cell>
          <cell r="Z322">
            <v>2</v>
          </cell>
          <cell r="AA322">
            <v>1</v>
          </cell>
          <cell r="AB322">
            <v>1</v>
          </cell>
          <cell r="AC322">
            <v>2</v>
          </cell>
          <cell r="AD322">
            <v>2</v>
          </cell>
          <cell r="AE322">
            <v>1</v>
          </cell>
          <cell r="AF322">
            <v>1</v>
          </cell>
          <cell r="AG322">
            <v>2</v>
          </cell>
          <cell r="AH322">
            <v>2</v>
          </cell>
          <cell r="AI322">
            <v>2</v>
          </cell>
          <cell r="AJ322">
            <v>2</v>
          </cell>
          <cell r="AK322">
            <v>3</v>
          </cell>
          <cell r="AL322">
            <v>3</v>
          </cell>
          <cell r="AM322">
            <v>3</v>
          </cell>
          <cell r="BG322">
            <v>2</v>
          </cell>
          <cell r="BI322">
            <v>2</v>
          </cell>
          <cell r="BK322">
            <v>3</v>
          </cell>
        </row>
        <row r="323">
          <cell r="A323" t="str">
            <v>Base 2</v>
          </cell>
          <cell r="B323" t="str">
            <v>R*/R*</v>
          </cell>
          <cell r="C323" t="str">
            <v>Me</v>
          </cell>
          <cell r="V323">
            <v>2</v>
          </cell>
          <cell r="W323">
            <v>1</v>
          </cell>
          <cell r="X323">
            <v>1</v>
          </cell>
          <cell r="Y323">
            <v>2</v>
          </cell>
          <cell r="Z323">
            <v>2</v>
          </cell>
          <cell r="AA323">
            <v>1</v>
          </cell>
          <cell r="AB323">
            <v>1</v>
          </cell>
          <cell r="AC323">
            <v>2</v>
          </cell>
          <cell r="AD323">
            <v>2</v>
          </cell>
          <cell r="AE323">
            <v>1</v>
          </cell>
          <cell r="AF323">
            <v>1</v>
          </cell>
          <cell r="AG323">
            <v>2</v>
          </cell>
          <cell r="AH323">
            <v>2</v>
          </cell>
          <cell r="AI323">
            <v>2</v>
          </cell>
          <cell r="AJ323">
            <v>2</v>
          </cell>
          <cell r="AK323">
            <v>3</v>
          </cell>
          <cell r="AL323">
            <v>3</v>
          </cell>
          <cell r="AM323">
            <v>3</v>
          </cell>
          <cell r="BG323">
            <v>2</v>
          </cell>
          <cell r="BI323">
            <v>2</v>
          </cell>
          <cell r="BK323">
            <v>3</v>
          </cell>
        </row>
        <row r="324">
          <cell r="A324" t="str">
            <v>Base 3</v>
          </cell>
          <cell r="B324" t="str">
            <v>R*/R*</v>
          </cell>
          <cell r="C324" t="str">
            <v>Me</v>
          </cell>
          <cell r="V324">
            <v>2</v>
          </cell>
          <cell r="W324">
            <v>1</v>
          </cell>
          <cell r="X324">
            <v>1</v>
          </cell>
          <cell r="Y324">
            <v>2</v>
          </cell>
          <cell r="Z324">
            <v>2</v>
          </cell>
          <cell r="AA324">
            <v>1</v>
          </cell>
          <cell r="AB324">
            <v>1</v>
          </cell>
          <cell r="AC324">
            <v>2</v>
          </cell>
          <cell r="AD324">
            <v>2</v>
          </cell>
          <cell r="AE324">
            <v>1</v>
          </cell>
          <cell r="AF324">
            <v>1</v>
          </cell>
          <cell r="AG324">
            <v>2</v>
          </cell>
          <cell r="AH324">
            <v>2</v>
          </cell>
          <cell r="AI324">
            <v>2</v>
          </cell>
          <cell r="AJ324">
            <v>2</v>
          </cell>
          <cell r="AK324">
            <v>3</v>
          </cell>
          <cell r="AL324">
            <v>3</v>
          </cell>
          <cell r="AM324">
            <v>3</v>
          </cell>
          <cell r="BG324">
            <v>2</v>
          </cell>
          <cell r="BI324">
            <v>2</v>
          </cell>
          <cell r="BK324">
            <v>3</v>
          </cell>
        </row>
        <row r="325">
          <cell r="A325" t="str">
            <v>Base 4</v>
          </cell>
          <cell r="B325" t="str">
            <v>R*/R*</v>
          </cell>
          <cell r="C325" t="str">
            <v>Me</v>
          </cell>
          <cell r="V325">
            <v>2</v>
          </cell>
          <cell r="W325">
            <v>1</v>
          </cell>
          <cell r="X325">
            <v>1</v>
          </cell>
          <cell r="Y325">
            <v>2</v>
          </cell>
          <cell r="Z325">
            <v>2</v>
          </cell>
          <cell r="AA325">
            <v>1</v>
          </cell>
          <cell r="AB325">
            <v>1</v>
          </cell>
          <cell r="AC325">
            <v>2</v>
          </cell>
          <cell r="AD325">
            <v>2</v>
          </cell>
          <cell r="AE325">
            <v>1</v>
          </cell>
          <cell r="AF325">
            <v>1</v>
          </cell>
          <cell r="AG325">
            <v>2</v>
          </cell>
          <cell r="AH325">
            <v>2</v>
          </cell>
          <cell r="AI325">
            <v>2</v>
          </cell>
          <cell r="AJ325">
            <v>2</v>
          </cell>
          <cell r="AK325">
            <v>3</v>
          </cell>
          <cell r="AL325">
            <v>3</v>
          </cell>
          <cell r="AM325">
            <v>3</v>
          </cell>
          <cell r="BG325">
            <v>2</v>
          </cell>
          <cell r="BI325">
            <v>2</v>
          </cell>
          <cell r="BK325">
            <v>3</v>
          </cell>
        </row>
        <row r="326">
          <cell r="A326" t="str">
            <v>Base 5</v>
          </cell>
          <cell r="B326" t="str">
            <v>R*/R*</v>
          </cell>
          <cell r="C326" t="str">
            <v>Me</v>
          </cell>
          <cell r="V326">
            <v>2</v>
          </cell>
          <cell r="W326">
            <v>1</v>
          </cell>
          <cell r="X326">
            <v>1</v>
          </cell>
          <cell r="Y326">
            <v>2</v>
          </cell>
          <cell r="Z326">
            <v>2</v>
          </cell>
          <cell r="AA326">
            <v>1</v>
          </cell>
          <cell r="AB326">
            <v>1</v>
          </cell>
          <cell r="AC326">
            <v>2</v>
          </cell>
          <cell r="AD326">
            <v>2</v>
          </cell>
          <cell r="AE326">
            <v>1</v>
          </cell>
          <cell r="AF326">
            <v>1</v>
          </cell>
          <cell r="AG326">
            <v>2</v>
          </cell>
          <cell r="AH326">
            <v>2</v>
          </cell>
          <cell r="AI326">
            <v>2</v>
          </cell>
          <cell r="AJ326">
            <v>2</v>
          </cell>
          <cell r="AK326">
            <v>3</v>
          </cell>
          <cell r="AL326">
            <v>3</v>
          </cell>
          <cell r="AM326">
            <v>3</v>
          </cell>
          <cell r="BG326">
            <v>2</v>
          </cell>
          <cell r="BI326">
            <v>2</v>
          </cell>
          <cell r="BK326">
            <v>3</v>
          </cell>
        </row>
        <row r="327">
          <cell r="A327" t="str">
            <v>Base 6</v>
          </cell>
          <cell r="B327" t="str">
            <v>R*/R*</v>
          </cell>
          <cell r="C327" t="str">
            <v>Me</v>
          </cell>
          <cell r="V327">
            <v>2</v>
          </cell>
          <cell r="W327">
            <v>1</v>
          </cell>
          <cell r="X327">
            <v>1</v>
          </cell>
          <cell r="Y327">
            <v>2</v>
          </cell>
          <cell r="Z327">
            <v>2</v>
          </cell>
          <cell r="AA327">
            <v>1</v>
          </cell>
          <cell r="AB327">
            <v>1</v>
          </cell>
          <cell r="AC327">
            <v>2</v>
          </cell>
          <cell r="AD327">
            <v>2</v>
          </cell>
          <cell r="AE327">
            <v>1</v>
          </cell>
          <cell r="AF327">
            <v>1</v>
          </cell>
          <cell r="AG327">
            <v>2</v>
          </cell>
          <cell r="AH327">
            <v>2</v>
          </cell>
          <cell r="AI327">
            <v>2</v>
          </cell>
          <cell r="AJ327">
            <v>2</v>
          </cell>
          <cell r="AK327">
            <v>3</v>
          </cell>
          <cell r="AL327">
            <v>3</v>
          </cell>
          <cell r="AM327">
            <v>3</v>
          </cell>
          <cell r="BG327">
            <v>2</v>
          </cell>
          <cell r="BI327">
            <v>2</v>
          </cell>
          <cell r="BK327">
            <v>3</v>
          </cell>
        </row>
        <row r="328">
          <cell r="A328" t="str">
            <v>Open Lists Sub-category</v>
          </cell>
          <cell r="B328" t="str">
            <v>- -</v>
          </cell>
          <cell r="C328" t="str">
            <v>- -</v>
          </cell>
        </row>
        <row r="329">
          <cell r="A329" t="str">
            <v>Open</v>
          </cell>
          <cell r="B329" t="str">
            <v>R*/R*</v>
          </cell>
          <cell r="C329" t="str">
            <v>Me</v>
          </cell>
          <cell r="V329">
            <v>1</v>
          </cell>
          <cell r="W329">
            <v>0.7</v>
          </cell>
          <cell r="X329">
            <v>0.7</v>
          </cell>
          <cell r="Y329">
            <v>1</v>
          </cell>
          <cell r="Z329">
            <v>1</v>
          </cell>
          <cell r="AA329">
            <v>0.7</v>
          </cell>
          <cell r="AB329">
            <v>0.7</v>
          </cell>
          <cell r="AC329">
            <v>1</v>
          </cell>
          <cell r="AD329">
            <v>1</v>
          </cell>
          <cell r="AE329">
            <v>0.7</v>
          </cell>
          <cell r="AF329">
            <v>0.7</v>
          </cell>
          <cell r="AG329">
            <v>1</v>
          </cell>
          <cell r="AH329">
            <v>1</v>
          </cell>
          <cell r="AI329">
            <v>1</v>
          </cell>
          <cell r="AJ329">
            <v>1</v>
          </cell>
          <cell r="AK329">
            <v>1</v>
          </cell>
          <cell r="AL329">
            <v>1</v>
          </cell>
          <cell r="AM329">
            <v>1</v>
          </cell>
          <cell r="BG329">
            <v>2</v>
          </cell>
          <cell r="BI329">
            <v>2</v>
          </cell>
          <cell r="BK329">
            <v>3</v>
          </cell>
        </row>
        <row r="330">
          <cell r="A330" t="str">
            <v>Open 2</v>
          </cell>
          <cell r="B330" t="str">
            <v>R*/R*</v>
          </cell>
          <cell r="C330" t="str">
            <v>Me</v>
          </cell>
          <cell r="V330">
            <v>1</v>
          </cell>
          <cell r="W330">
            <v>0.7</v>
          </cell>
          <cell r="X330">
            <v>0.7</v>
          </cell>
          <cell r="Y330">
            <v>1</v>
          </cell>
          <cell r="Z330">
            <v>1</v>
          </cell>
          <cell r="AA330">
            <v>0.7</v>
          </cell>
          <cell r="AB330">
            <v>0.7</v>
          </cell>
          <cell r="AC330">
            <v>1</v>
          </cell>
          <cell r="AD330">
            <v>1</v>
          </cell>
          <cell r="AE330">
            <v>0.7</v>
          </cell>
          <cell r="AF330">
            <v>0.7</v>
          </cell>
          <cell r="AG330">
            <v>1</v>
          </cell>
          <cell r="AH330">
            <v>1</v>
          </cell>
          <cell r="AI330">
            <v>1</v>
          </cell>
          <cell r="AJ330">
            <v>1</v>
          </cell>
          <cell r="AK330">
            <v>1</v>
          </cell>
          <cell r="AL330">
            <v>1</v>
          </cell>
          <cell r="AM330">
            <v>1</v>
          </cell>
          <cell r="BG330">
            <v>2</v>
          </cell>
          <cell r="BI330">
            <v>2</v>
          </cell>
          <cell r="BK330">
            <v>3</v>
          </cell>
        </row>
        <row r="331">
          <cell r="A331" t="str">
            <v>Open 3</v>
          </cell>
          <cell r="B331" t="str">
            <v>R*/R*</v>
          </cell>
          <cell r="C331" t="str">
            <v>Me</v>
          </cell>
          <cell r="V331">
            <v>1</v>
          </cell>
          <cell r="W331">
            <v>0.7</v>
          </cell>
          <cell r="X331">
            <v>0.7</v>
          </cell>
          <cell r="Y331">
            <v>1</v>
          </cell>
          <cell r="Z331">
            <v>1</v>
          </cell>
          <cell r="AA331">
            <v>0.7</v>
          </cell>
          <cell r="AB331">
            <v>0.7</v>
          </cell>
          <cell r="AC331">
            <v>1</v>
          </cell>
          <cell r="AD331">
            <v>1</v>
          </cell>
          <cell r="AE331">
            <v>0.7</v>
          </cell>
          <cell r="AF331">
            <v>0.7</v>
          </cell>
          <cell r="AG331">
            <v>1</v>
          </cell>
          <cell r="AH331">
            <v>1</v>
          </cell>
          <cell r="AI331">
            <v>1</v>
          </cell>
          <cell r="AJ331">
            <v>1</v>
          </cell>
          <cell r="AK331">
            <v>1</v>
          </cell>
          <cell r="AL331">
            <v>1</v>
          </cell>
          <cell r="AM331">
            <v>1</v>
          </cell>
          <cell r="BG331">
            <v>2</v>
          </cell>
          <cell r="BI331">
            <v>2</v>
          </cell>
          <cell r="BK331">
            <v>3</v>
          </cell>
        </row>
        <row r="332">
          <cell r="A332" t="str">
            <v>Open 4</v>
          </cell>
          <cell r="B332" t="str">
            <v>R*/R*</v>
          </cell>
          <cell r="C332" t="str">
            <v>Me</v>
          </cell>
          <cell r="V332">
            <v>1</v>
          </cell>
          <cell r="W332">
            <v>0.7</v>
          </cell>
          <cell r="X332">
            <v>0.7</v>
          </cell>
          <cell r="Y332">
            <v>1</v>
          </cell>
          <cell r="Z332">
            <v>1</v>
          </cell>
          <cell r="AA332">
            <v>0.7</v>
          </cell>
          <cell r="AB332">
            <v>0.7</v>
          </cell>
          <cell r="AC332">
            <v>1</v>
          </cell>
          <cell r="AD332">
            <v>1</v>
          </cell>
          <cell r="AE332">
            <v>0.7</v>
          </cell>
          <cell r="AF332">
            <v>0.7</v>
          </cell>
          <cell r="AG332">
            <v>1</v>
          </cell>
          <cell r="AH332">
            <v>1</v>
          </cell>
          <cell r="AI332">
            <v>1</v>
          </cell>
          <cell r="AJ332">
            <v>1</v>
          </cell>
          <cell r="AK332">
            <v>1</v>
          </cell>
          <cell r="AL332">
            <v>1</v>
          </cell>
          <cell r="AM332">
            <v>1</v>
          </cell>
          <cell r="BG332">
            <v>2</v>
          </cell>
          <cell r="BI332">
            <v>2</v>
          </cell>
          <cell r="BK332">
            <v>3</v>
          </cell>
        </row>
        <row r="333">
          <cell r="A333" t="str">
            <v>Open 5</v>
          </cell>
          <cell r="B333" t="str">
            <v>R*/R*</v>
          </cell>
          <cell r="C333" t="str">
            <v>Me</v>
          </cell>
          <cell r="V333">
            <v>1</v>
          </cell>
          <cell r="W333">
            <v>0.7</v>
          </cell>
          <cell r="X333">
            <v>0.7</v>
          </cell>
          <cell r="Y333">
            <v>1</v>
          </cell>
          <cell r="Z333">
            <v>1</v>
          </cell>
          <cell r="AA333">
            <v>0.7</v>
          </cell>
          <cell r="AB333">
            <v>0.7</v>
          </cell>
          <cell r="AC333">
            <v>1</v>
          </cell>
          <cell r="AD333">
            <v>1</v>
          </cell>
          <cell r="AE333">
            <v>0.7</v>
          </cell>
          <cell r="AF333">
            <v>0.7</v>
          </cell>
          <cell r="AG333">
            <v>1</v>
          </cell>
          <cell r="AH333">
            <v>1</v>
          </cell>
          <cell r="AI333">
            <v>1</v>
          </cell>
          <cell r="AJ333">
            <v>1</v>
          </cell>
          <cell r="AK333">
            <v>1</v>
          </cell>
          <cell r="AL333">
            <v>1</v>
          </cell>
          <cell r="AM333">
            <v>1</v>
          </cell>
          <cell r="BG333">
            <v>2</v>
          </cell>
          <cell r="BI333">
            <v>2</v>
          </cell>
          <cell r="BK333">
            <v>3</v>
          </cell>
        </row>
        <row r="334">
          <cell r="A334" t="str">
            <v>Open 6</v>
          </cell>
          <cell r="B334" t="str">
            <v>R*/R*</v>
          </cell>
          <cell r="C334" t="str">
            <v>Me</v>
          </cell>
          <cell r="V334">
            <v>1</v>
          </cell>
          <cell r="W334">
            <v>0.7</v>
          </cell>
          <cell r="X334">
            <v>0.7</v>
          </cell>
          <cell r="Y334">
            <v>1</v>
          </cell>
          <cell r="Z334">
            <v>1</v>
          </cell>
          <cell r="AA334">
            <v>0.7</v>
          </cell>
          <cell r="AB334">
            <v>0.7</v>
          </cell>
          <cell r="AC334">
            <v>1</v>
          </cell>
          <cell r="AD334">
            <v>1</v>
          </cell>
          <cell r="AE334">
            <v>0.7</v>
          </cell>
          <cell r="AF334">
            <v>0.7</v>
          </cell>
          <cell r="AG334">
            <v>1</v>
          </cell>
          <cell r="AH334">
            <v>1</v>
          </cell>
          <cell r="AI334">
            <v>1</v>
          </cell>
          <cell r="AJ334">
            <v>1</v>
          </cell>
          <cell r="AK334">
            <v>1</v>
          </cell>
          <cell r="AL334">
            <v>1</v>
          </cell>
          <cell r="AM334">
            <v>1</v>
          </cell>
          <cell r="BG334">
            <v>2</v>
          </cell>
          <cell r="BI334">
            <v>2</v>
          </cell>
          <cell r="BK334">
            <v>3</v>
          </cell>
        </row>
        <row r="335">
          <cell r="A335" t="str">
            <v>Open 7</v>
          </cell>
          <cell r="B335" t="str">
            <v>R*/R*</v>
          </cell>
          <cell r="C335" t="str">
            <v>Me</v>
          </cell>
          <cell r="V335">
            <v>1</v>
          </cell>
          <cell r="W335">
            <v>0.7</v>
          </cell>
          <cell r="X335">
            <v>0.7</v>
          </cell>
          <cell r="Y335">
            <v>1</v>
          </cell>
          <cell r="Z335">
            <v>1</v>
          </cell>
          <cell r="AA335">
            <v>0.7</v>
          </cell>
          <cell r="AB335">
            <v>0.7</v>
          </cell>
          <cell r="AC335">
            <v>1</v>
          </cell>
          <cell r="AD335">
            <v>1</v>
          </cell>
          <cell r="AE335">
            <v>0.7</v>
          </cell>
          <cell r="AF335">
            <v>0.7</v>
          </cell>
          <cell r="AG335">
            <v>1</v>
          </cell>
          <cell r="AH335">
            <v>1</v>
          </cell>
          <cell r="AI335">
            <v>1</v>
          </cell>
          <cell r="AJ335">
            <v>1</v>
          </cell>
          <cell r="AK335">
            <v>1</v>
          </cell>
          <cell r="AL335">
            <v>1</v>
          </cell>
          <cell r="AM335">
            <v>1</v>
          </cell>
          <cell r="BG335">
            <v>2</v>
          </cell>
          <cell r="BI335">
            <v>2</v>
          </cell>
          <cell r="BK335">
            <v>3</v>
          </cell>
        </row>
        <row r="336">
          <cell r="A336" t="str">
            <v>Open 8</v>
          </cell>
          <cell r="B336" t="str">
            <v>R*/R*</v>
          </cell>
          <cell r="C336" t="str">
            <v>Me</v>
          </cell>
          <cell r="V336">
            <v>1</v>
          </cell>
          <cell r="W336">
            <v>0.7</v>
          </cell>
          <cell r="X336">
            <v>0.7</v>
          </cell>
          <cell r="Y336">
            <v>1</v>
          </cell>
          <cell r="Z336">
            <v>1</v>
          </cell>
          <cell r="AA336">
            <v>0.7</v>
          </cell>
          <cell r="AB336">
            <v>0.7</v>
          </cell>
          <cell r="AC336">
            <v>1</v>
          </cell>
          <cell r="AD336">
            <v>1</v>
          </cell>
          <cell r="AE336">
            <v>0.7</v>
          </cell>
          <cell r="AF336">
            <v>0.7</v>
          </cell>
          <cell r="AG336">
            <v>1</v>
          </cell>
          <cell r="AH336">
            <v>1</v>
          </cell>
          <cell r="AI336">
            <v>1</v>
          </cell>
          <cell r="AJ336">
            <v>1</v>
          </cell>
          <cell r="AK336">
            <v>1</v>
          </cell>
          <cell r="AL336">
            <v>1</v>
          </cell>
          <cell r="AM336">
            <v>1</v>
          </cell>
          <cell r="BG336">
            <v>2</v>
          </cell>
          <cell r="BI336">
            <v>2</v>
          </cell>
          <cell r="BK336">
            <v>3</v>
          </cell>
        </row>
        <row r="337">
          <cell r="A337" t="str">
            <v>Open 9</v>
          </cell>
          <cell r="B337" t="str">
            <v>R*/R*</v>
          </cell>
          <cell r="C337" t="str">
            <v>Me</v>
          </cell>
          <cell r="V337">
            <v>1</v>
          </cell>
          <cell r="W337">
            <v>0.7</v>
          </cell>
          <cell r="X337">
            <v>0.7</v>
          </cell>
          <cell r="Y337">
            <v>1</v>
          </cell>
          <cell r="Z337">
            <v>1</v>
          </cell>
          <cell r="AA337">
            <v>0.7</v>
          </cell>
          <cell r="AB337">
            <v>0.7</v>
          </cell>
          <cell r="AC337">
            <v>1</v>
          </cell>
          <cell r="AD337">
            <v>1</v>
          </cell>
          <cell r="AE337">
            <v>0.7</v>
          </cell>
          <cell r="AF337">
            <v>0.7</v>
          </cell>
          <cell r="AG337">
            <v>1</v>
          </cell>
          <cell r="AH337">
            <v>1</v>
          </cell>
          <cell r="AI337">
            <v>1</v>
          </cell>
          <cell r="AJ337">
            <v>1</v>
          </cell>
          <cell r="AK337">
            <v>1</v>
          </cell>
          <cell r="AL337">
            <v>1</v>
          </cell>
          <cell r="AM337">
            <v>1</v>
          </cell>
          <cell r="BG337">
            <v>2</v>
          </cell>
          <cell r="BI337">
            <v>2</v>
          </cell>
          <cell r="BK337">
            <v>3</v>
          </cell>
        </row>
        <row r="338">
          <cell r="A338" t="str">
            <v>Open 10</v>
          </cell>
          <cell r="B338" t="str">
            <v>R*/R*</v>
          </cell>
          <cell r="C338" t="str">
            <v>Me</v>
          </cell>
          <cell r="V338">
            <v>1</v>
          </cell>
          <cell r="W338">
            <v>0.7</v>
          </cell>
          <cell r="X338">
            <v>0.7</v>
          </cell>
          <cell r="Y338">
            <v>1</v>
          </cell>
          <cell r="Z338">
            <v>1</v>
          </cell>
          <cell r="AA338">
            <v>0.7</v>
          </cell>
          <cell r="AB338">
            <v>0.7</v>
          </cell>
          <cell r="AC338">
            <v>1</v>
          </cell>
          <cell r="AD338">
            <v>1</v>
          </cell>
          <cell r="AE338">
            <v>0.7</v>
          </cell>
          <cell r="AF338">
            <v>0.7</v>
          </cell>
          <cell r="AG338">
            <v>1</v>
          </cell>
          <cell r="AH338">
            <v>1</v>
          </cell>
          <cell r="AI338">
            <v>1</v>
          </cell>
          <cell r="AJ338">
            <v>1</v>
          </cell>
          <cell r="AK338">
            <v>1</v>
          </cell>
          <cell r="AL338">
            <v>1</v>
          </cell>
          <cell r="AM338">
            <v>1</v>
          </cell>
          <cell r="BG338">
            <v>2</v>
          </cell>
          <cell r="BI338">
            <v>2</v>
          </cell>
          <cell r="BK338">
            <v>3</v>
          </cell>
        </row>
        <row r="339">
          <cell r="A339" t="str">
            <v>Closed Lists Sub-category</v>
          </cell>
          <cell r="B339" t="str">
            <v>- -</v>
          </cell>
          <cell r="C339" t="str">
            <v>- -</v>
          </cell>
        </row>
        <row r="340">
          <cell r="A340" t="str">
            <v>Closed</v>
          </cell>
          <cell r="B340" t="str">
            <v>R*/R*</v>
          </cell>
          <cell r="C340" t="str">
            <v>Me</v>
          </cell>
          <cell r="V340">
            <v>0.6</v>
          </cell>
          <cell r="W340">
            <v>0.3</v>
          </cell>
          <cell r="X340">
            <v>0.3</v>
          </cell>
          <cell r="Y340">
            <v>0.6</v>
          </cell>
          <cell r="Z340">
            <v>0.6</v>
          </cell>
          <cell r="AA340">
            <v>0.3</v>
          </cell>
          <cell r="AB340">
            <v>0.3</v>
          </cell>
          <cell r="AC340">
            <v>0.6</v>
          </cell>
          <cell r="AD340">
            <v>0.6</v>
          </cell>
          <cell r="AE340">
            <v>0.3</v>
          </cell>
          <cell r="AF340">
            <v>0.3</v>
          </cell>
          <cell r="AG340">
            <v>0.6</v>
          </cell>
          <cell r="AH340">
            <v>0.6</v>
          </cell>
          <cell r="AI340">
            <v>0.6</v>
          </cell>
          <cell r="AJ340">
            <v>0.6</v>
          </cell>
          <cell r="AK340">
            <v>0.6</v>
          </cell>
          <cell r="AL340">
            <v>0.6</v>
          </cell>
          <cell r="AM340">
            <v>0.6</v>
          </cell>
          <cell r="BG340">
            <v>1</v>
          </cell>
          <cell r="BI340">
            <v>2</v>
          </cell>
          <cell r="BK340">
            <v>3</v>
          </cell>
        </row>
        <row r="341">
          <cell r="A341" t="str">
            <v>Closed 2</v>
          </cell>
          <cell r="B341" t="str">
            <v>R*/R*</v>
          </cell>
          <cell r="C341" t="str">
            <v>Me</v>
          </cell>
          <cell r="V341">
            <v>0.6</v>
          </cell>
          <cell r="W341">
            <v>0.3</v>
          </cell>
          <cell r="X341">
            <v>0.3</v>
          </cell>
          <cell r="Y341">
            <v>0.6</v>
          </cell>
          <cell r="Z341">
            <v>0.6</v>
          </cell>
          <cell r="AA341">
            <v>0.3</v>
          </cell>
          <cell r="AB341">
            <v>0.3</v>
          </cell>
          <cell r="AC341">
            <v>0.6</v>
          </cell>
          <cell r="AD341">
            <v>0.6</v>
          </cell>
          <cell r="AE341">
            <v>0.3</v>
          </cell>
          <cell r="AF341">
            <v>0.3</v>
          </cell>
          <cell r="AG341">
            <v>0.6</v>
          </cell>
          <cell r="AH341">
            <v>0.6</v>
          </cell>
          <cell r="AI341">
            <v>0.6</v>
          </cell>
          <cell r="AJ341">
            <v>0.6</v>
          </cell>
          <cell r="AK341">
            <v>0.6</v>
          </cell>
          <cell r="AL341">
            <v>0.6</v>
          </cell>
          <cell r="AM341">
            <v>0.6</v>
          </cell>
          <cell r="BG341">
            <v>1</v>
          </cell>
          <cell r="BI341">
            <v>2</v>
          </cell>
          <cell r="BK341">
            <v>3</v>
          </cell>
        </row>
        <row r="342">
          <cell r="A342" t="str">
            <v>Closed 3</v>
          </cell>
          <cell r="B342" t="str">
            <v>R*/R*</v>
          </cell>
          <cell r="C342" t="str">
            <v>Me</v>
          </cell>
          <cell r="V342">
            <v>0.6</v>
          </cell>
          <cell r="W342">
            <v>0.3</v>
          </cell>
          <cell r="X342">
            <v>0.3</v>
          </cell>
          <cell r="Y342">
            <v>0.6</v>
          </cell>
          <cell r="Z342">
            <v>0.6</v>
          </cell>
          <cell r="AA342">
            <v>0.3</v>
          </cell>
          <cell r="AB342">
            <v>0.3</v>
          </cell>
          <cell r="AC342">
            <v>0.6</v>
          </cell>
          <cell r="AD342">
            <v>0.6</v>
          </cell>
          <cell r="AE342">
            <v>0.3</v>
          </cell>
          <cell r="AF342">
            <v>0.3</v>
          </cell>
          <cell r="AG342">
            <v>0.6</v>
          </cell>
          <cell r="AH342">
            <v>0.6</v>
          </cell>
          <cell r="AI342">
            <v>0.6</v>
          </cell>
          <cell r="AJ342">
            <v>0.6</v>
          </cell>
          <cell r="AK342">
            <v>0.6</v>
          </cell>
          <cell r="AL342">
            <v>0.6</v>
          </cell>
          <cell r="AM342">
            <v>0.6</v>
          </cell>
          <cell r="BG342">
            <v>1</v>
          </cell>
          <cell r="BI342">
            <v>2</v>
          </cell>
          <cell r="BK342">
            <v>3</v>
          </cell>
        </row>
        <row r="343">
          <cell r="A343" t="str">
            <v>Closed 4</v>
          </cell>
          <cell r="B343" t="str">
            <v>R*/R*</v>
          </cell>
          <cell r="C343" t="str">
            <v>Me</v>
          </cell>
          <cell r="V343">
            <v>0.6</v>
          </cell>
          <cell r="W343">
            <v>0.3</v>
          </cell>
          <cell r="X343">
            <v>0.3</v>
          </cell>
          <cell r="Y343">
            <v>0.6</v>
          </cell>
          <cell r="Z343">
            <v>0.6</v>
          </cell>
          <cell r="AA343">
            <v>0.3</v>
          </cell>
          <cell r="AB343">
            <v>0.3</v>
          </cell>
          <cell r="AC343">
            <v>0.6</v>
          </cell>
          <cell r="AD343">
            <v>0.6</v>
          </cell>
          <cell r="AE343">
            <v>0.3</v>
          </cell>
          <cell r="AF343">
            <v>0.3</v>
          </cell>
          <cell r="AG343">
            <v>0.6</v>
          </cell>
          <cell r="AH343">
            <v>0.6</v>
          </cell>
          <cell r="AI343">
            <v>0.6</v>
          </cell>
          <cell r="AJ343">
            <v>0.6</v>
          </cell>
          <cell r="AK343">
            <v>0.6</v>
          </cell>
          <cell r="AL343">
            <v>0.6</v>
          </cell>
          <cell r="AM343">
            <v>0.6</v>
          </cell>
          <cell r="BG343">
            <v>1</v>
          </cell>
          <cell r="BI343">
            <v>2</v>
          </cell>
          <cell r="BK343">
            <v>3</v>
          </cell>
        </row>
        <row r="344">
          <cell r="A344" t="str">
            <v>Closed 5</v>
          </cell>
          <cell r="B344" t="str">
            <v>R*/R*</v>
          </cell>
          <cell r="C344" t="str">
            <v>Me</v>
          </cell>
          <cell r="V344">
            <v>0.6</v>
          </cell>
          <cell r="W344">
            <v>0.3</v>
          </cell>
          <cell r="X344">
            <v>0.3</v>
          </cell>
          <cell r="Y344">
            <v>0.6</v>
          </cell>
          <cell r="Z344">
            <v>0.6</v>
          </cell>
          <cell r="AA344">
            <v>0.3</v>
          </cell>
          <cell r="AB344">
            <v>0.3</v>
          </cell>
          <cell r="AC344">
            <v>0.6</v>
          </cell>
          <cell r="AD344">
            <v>0.6</v>
          </cell>
          <cell r="AE344">
            <v>0.3</v>
          </cell>
          <cell r="AF344">
            <v>0.3</v>
          </cell>
          <cell r="AG344">
            <v>0.6</v>
          </cell>
          <cell r="AH344">
            <v>0.6</v>
          </cell>
          <cell r="AI344">
            <v>0.6</v>
          </cell>
          <cell r="AJ344">
            <v>0.6</v>
          </cell>
          <cell r="AK344">
            <v>0.6</v>
          </cell>
          <cell r="AL344">
            <v>0.6</v>
          </cell>
          <cell r="AM344">
            <v>0.6</v>
          </cell>
          <cell r="BG344">
            <v>1</v>
          </cell>
          <cell r="BI344">
            <v>2</v>
          </cell>
          <cell r="BK344">
            <v>3</v>
          </cell>
        </row>
        <row r="345">
          <cell r="A345" t="str">
            <v>Closed 6</v>
          </cell>
          <cell r="B345" t="str">
            <v>R*/R*</v>
          </cell>
          <cell r="C345" t="str">
            <v>Me</v>
          </cell>
          <cell r="V345">
            <v>0.6</v>
          </cell>
          <cell r="W345">
            <v>0.3</v>
          </cell>
          <cell r="X345">
            <v>0.3</v>
          </cell>
          <cell r="Y345">
            <v>0.6</v>
          </cell>
          <cell r="Z345">
            <v>0.6</v>
          </cell>
          <cell r="AA345">
            <v>0.3</v>
          </cell>
          <cell r="AB345">
            <v>0.3</v>
          </cell>
          <cell r="AC345">
            <v>0.6</v>
          </cell>
          <cell r="AD345">
            <v>0.6</v>
          </cell>
          <cell r="AE345">
            <v>0.3</v>
          </cell>
          <cell r="AF345">
            <v>0.3</v>
          </cell>
          <cell r="AG345">
            <v>0.6</v>
          </cell>
          <cell r="AH345">
            <v>0.6</v>
          </cell>
          <cell r="AI345">
            <v>0.6</v>
          </cell>
          <cell r="AJ345">
            <v>0.6</v>
          </cell>
          <cell r="AK345">
            <v>0.6</v>
          </cell>
          <cell r="AL345">
            <v>0.6</v>
          </cell>
          <cell r="AM345">
            <v>0.6</v>
          </cell>
          <cell r="BG345">
            <v>1</v>
          </cell>
          <cell r="BI345">
            <v>2</v>
          </cell>
          <cell r="BK345">
            <v>3</v>
          </cell>
        </row>
        <row r="346">
          <cell r="A346" t="str">
            <v>Closed 7</v>
          </cell>
          <cell r="B346" t="str">
            <v>R*/R*</v>
          </cell>
          <cell r="C346" t="str">
            <v>Me</v>
          </cell>
          <cell r="V346">
            <v>0.6</v>
          </cell>
          <cell r="W346">
            <v>0.3</v>
          </cell>
          <cell r="X346">
            <v>0.3</v>
          </cell>
          <cell r="Y346">
            <v>0.6</v>
          </cell>
          <cell r="Z346">
            <v>0.6</v>
          </cell>
          <cell r="AA346">
            <v>0.3</v>
          </cell>
          <cell r="AB346">
            <v>0.3</v>
          </cell>
          <cell r="AC346">
            <v>0.6</v>
          </cell>
          <cell r="AD346">
            <v>0.6</v>
          </cell>
          <cell r="AE346">
            <v>0.3</v>
          </cell>
          <cell r="AF346">
            <v>0.3</v>
          </cell>
          <cell r="AG346">
            <v>0.6</v>
          </cell>
          <cell r="AH346">
            <v>0.6</v>
          </cell>
          <cell r="AI346">
            <v>0.6</v>
          </cell>
          <cell r="AJ346">
            <v>0.6</v>
          </cell>
          <cell r="AK346">
            <v>0.6</v>
          </cell>
          <cell r="AL346">
            <v>0.6</v>
          </cell>
          <cell r="AM346">
            <v>0.6</v>
          </cell>
          <cell r="BG346">
            <v>1</v>
          </cell>
          <cell r="BI346">
            <v>2</v>
          </cell>
          <cell r="BK346">
            <v>3</v>
          </cell>
        </row>
        <row r="347">
          <cell r="A347" t="str">
            <v>Closed 8</v>
          </cell>
          <cell r="B347" t="str">
            <v>R*/R*</v>
          </cell>
          <cell r="C347" t="str">
            <v>Me</v>
          </cell>
          <cell r="V347">
            <v>0.6</v>
          </cell>
          <cell r="W347">
            <v>0.3</v>
          </cell>
          <cell r="X347">
            <v>0.3</v>
          </cell>
          <cell r="Y347">
            <v>0.6</v>
          </cell>
          <cell r="Z347">
            <v>0.6</v>
          </cell>
          <cell r="AA347">
            <v>0.3</v>
          </cell>
          <cell r="AB347">
            <v>0.3</v>
          </cell>
          <cell r="AC347">
            <v>0.6</v>
          </cell>
          <cell r="AD347">
            <v>0.6</v>
          </cell>
          <cell r="AE347">
            <v>0.3</v>
          </cell>
          <cell r="AF347">
            <v>0.3</v>
          </cell>
          <cell r="AG347">
            <v>0.6</v>
          </cell>
          <cell r="AH347">
            <v>0.6</v>
          </cell>
          <cell r="AI347">
            <v>0.6</v>
          </cell>
          <cell r="AJ347">
            <v>0.6</v>
          </cell>
          <cell r="AK347">
            <v>0.6</v>
          </cell>
          <cell r="AL347">
            <v>0.6</v>
          </cell>
          <cell r="AM347">
            <v>0.6</v>
          </cell>
          <cell r="BG347">
            <v>1</v>
          </cell>
          <cell r="BI347">
            <v>2</v>
          </cell>
          <cell r="BK347">
            <v>3</v>
          </cell>
        </row>
        <row r="348">
          <cell r="A348" t="str">
            <v>Restricted Lists Sub-category</v>
          </cell>
          <cell r="B348" t="str">
            <v>- -</v>
          </cell>
          <cell r="C348" t="str">
            <v>- -</v>
          </cell>
        </row>
        <row r="349">
          <cell r="A349" t="str">
            <v>Restricted</v>
          </cell>
          <cell r="B349" t="str">
            <v>R*/R*</v>
          </cell>
          <cell r="C349" t="str">
            <v>Me</v>
          </cell>
          <cell r="V349">
            <v>0.4</v>
          </cell>
          <cell r="Y349">
            <v>0.4</v>
          </cell>
          <cell r="Z349">
            <v>0.4</v>
          </cell>
          <cell r="AC349">
            <v>0.4</v>
          </cell>
          <cell r="AD349">
            <v>0.4</v>
          </cell>
          <cell r="AG349">
            <v>0.4</v>
          </cell>
          <cell r="AH349">
            <v>0.4</v>
          </cell>
          <cell r="AI349">
            <v>0.4</v>
          </cell>
          <cell r="AJ349">
            <v>0.4</v>
          </cell>
          <cell r="AK349">
            <v>0.4</v>
          </cell>
          <cell r="AL349">
            <v>0.4</v>
          </cell>
          <cell r="AM349">
            <v>0.4</v>
          </cell>
        </row>
        <row r="350">
          <cell r="A350" t="str">
            <v>Restricted 2</v>
          </cell>
          <cell r="B350" t="str">
            <v>R*/R*</v>
          </cell>
          <cell r="C350" t="str">
            <v>Me</v>
          </cell>
          <cell r="V350">
            <v>0.4</v>
          </cell>
          <cell r="Y350">
            <v>0.4</v>
          </cell>
          <cell r="Z350">
            <v>0.4</v>
          </cell>
          <cell r="AC350">
            <v>0.4</v>
          </cell>
          <cell r="AD350">
            <v>0.4</v>
          </cell>
          <cell r="AG350">
            <v>0.4</v>
          </cell>
          <cell r="AH350">
            <v>0.4</v>
          </cell>
          <cell r="AI350">
            <v>0.4</v>
          </cell>
          <cell r="AJ350">
            <v>0.4</v>
          </cell>
          <cell r="AK350">
            <v>0.4</v>
          </cell>
          <cell r="AL350">
            <v>0.4</v>
          </cell>
          <cell r="AM350">
            <v>0.4</v>
          </cell>
        </row>
        <row r="351">
          <cell r="A351" t="str">
            <v>Restricted 3</v>
          </cell>
          <cell r="B351" t="str">
            <v>R*/R*</v>
          </cell>
          <cell r="C351" t="str">
            <v>Me</v>
          </cell>
          <cell r="V351">
            <v>0.4</v>
          </cell>
          <cell r="Y351">
            <v>0.4</v>
          </cell>
          <cell r="Z351">
            <v>0.4</v>
          </cell>
          <cell r="AC351">
            <v>0.4</v>
          </cell>
          <cell r="AD351">
            <v>0.4</v>
          </cell>
          <cell r="AG351">
            <v>0.4</v>
          </cell>
          <cell r="AH351">
            <v>0.4</v>
          </cell>
          <cell r="AI351">
            <v>0.4</v>
          </cell>
          <cell r="AJ351">
            <v>0.4</v>
          </cell>
          <cell r="AK351">
            <v>0.4</v>
          </cell>
          <cell r="AL351">
            <v>0.4</v>
          </cell>
          <cell r="AM351">
            <v>0.4</v>
          </cell>
        </row>
        <row r="352">
          <cell r="A352" t="str">
            <v>Restricted 4</v>
          </cell>
          <cell r="B352" t="str">
            <v>R*/R*</v>
          </cell>
          <cell r="C352" t="str">
            <v>Me</v>
          </cell>
          <cell r="V352">
            <v>0.4</v>
          </cell>
          <cell r="Y352">
            <v>0.4</v>
          </cell>
          <cell r="Z352">
            <v>0.4</v>
          </cell>
          <cell r="AC352">
            <v>0.4</v>
          </cell>
          <cell r="AD352">
            <v>0.4</v>
          </cell>
          <cell r="AG352">
            <v>0.4</v>
          </cell>
          <cell r="AH352">
            <v>0.4</v>
          </cell>
          <cell r="AI352">
            <v>0.4</v>
          </cell>
          <cell r="AJ352">
            <v>0.4</v>
          </cell>
          <cell r="AK352">
            <v>0.4</v>
          </cell>
          <cell r="AL352">
            <v>0.4</v>
          </cell>
          <cell r="AM352">
            <v>0.4</v>
          </cell>
        </row>
        <row r="353">
          <cell r="A353" t="str">
            <v>Restricted 5</v>
          </cell>
          <cell r="B353" t="str">
            <v>R*/R*</v>
          </cell>
          <cell r="C353" t="str">
            <v>Me</v>
          </cell>
          <cell r="V353">
            <v>0.4</v>
          </cell>
          <cell r="Y353">
            <v>0.4</v>
          </cell>
          <cell r="Z353">
            <v>0.4</v>
          </cell>
          <cell r="AC353">
            <v>0.4</v>
          </cell>
          <cell r="AD353">
            <v>0.4</v>
          </cell>
          <cell r="AG353">
            <v>0.4</v>
          </cell>
          <cell r="AH353">
            <v>0.4</v>
          </cell>
          <cell r="AI353">
            <v>0.4</v>
          </cell>
          <cell r="AJ353">
            <v>0.4</v>
          </cell>
          <cell r="AK353">
            <v>0.4</v>
          </cell>
          <cell r="AL353">
            <v>0.4</v>
          </cell>
          <cell r="AM353">
            <v>0.4</v>
          </cell>
        </row>
        <row r="354">
          <cell r="A354" t="str">
            <v>Restricted 6</v>
          </cell>
          <cell r="B354" t="str">
            <v>R*/R*</v>
          </cell>
          <cell r="C354" t="str">
            <v>Me</v>
          </cell>
          <cell r="V354">
            <v>0.4</v>
          </cell>
          <cell r="Y354">
            <v>0.4</v>
          </cell>
          <cell r="Z354">
            <v>0.4</v>
          </cell>
          <cell r="AC354">
            <v>0.4</v>
          </cell>
          <cell r="AD354">
            <v>0.4</v>
          </cell>
          <cell r="AG354">
            <v>0.4</v>
          </cell>
          <cell r="AH354">
            <v>0.4</v>
          </cell>
          <cell r="AI354">
            <v>0.4</v>
          </cell>
          <cell r="AJ354">
            <v>0.4</v>
          </cell>
          <cell r="AK354">
            <v>0.4</v>
          </cell>
          <cell r="AL354">
            <v>0.4</v>
          </cell>
          <cell r="AM354">
            <v>0.4</v>
          </cell>
        </row>
        <row r="355">
          <cell r="A355" t="str">
            <v>Magic Ritual Sub-category</v>
          </cell>
          <cell r="B355" t="str">
            <v>- -</v>
          </cell>
          <cell r="C355" t="str">
            <v>- -</v>
          </cell>
        </row>
        <row r="356">
          <cell r="A356" t="str">
            <v>Alteration</v>
          </cell>
          <cell r="B356" t="str">
            <v>R*/R*</v>
          </cell>
          <cell r="C356" t="str">
            <v>Me</v>
          </cell>
          <cell r="Y356">
            <v>1</v>
          </cell>
        </row>
        <row r="357">
          <cell r="A357" t="str">
            <v>Creation</v>
          </cell>
          <cell r="B357" t="str">
            <v>R*/R*</v>
          </cell>
          <cell r="C357" t="str">
            <v>Me</v>
          </cell>
        </row>
        <row r="358">
          <cell r="A358" t="str">
            <v>Defensive</v>
          </cell>
          <cell r="B358" t="str">
            <v>R*/R*</v>
          </cell>
          <cell r="C358" t="str">
            <v>Me</v>
          </cell>
          <cell r="V358">
            <v>1</v>
          </cell>
        </row>
        <row r="359">
          <cell r="A359" t="str">
            <v>Destruction</v>
          </cell>
          <cell r="B359" t="str">
            <v>R*/R*</v>
          </cell>
          <cell r="C359" t="str">
            <v>Me</v>
          </cell>
          <cell r="AI359">
            <v>1</v>
          </cell>
        </row>
        <row r="360">
          <cell r="A360" t="str">
            <v>Elemental</v>
          </cell>
          <cell r="B360" t="str">
            <v>R*/R*</v>
          </cell>
          <cell r="C360" t="str">
            <v>Me</v>
          </cell>
          <cell r="Y360">
            <v>1</v>
          </cell>
          <cell r="AI360">
            <v>1</v>
          </cell>
        </row>
        <row r="361">
          <cell r="A361" t="str">
            <v>Healing</v>
          </cell>
          <cell r="B361" t="str">
            <v>R*/R*</v>
          </cell>
          <cell r="C361" t="str">
            <v>Me</v>
          </cell>
          <cell r="AD361">
            <v>1</v>
          </cell>
          <cell r="AG361">
            <v>1</v>
          </cell>
        </row>
        <row r="362">
          <cell r="A362" t="str">
            <v>Informational</v>
          </cell>
          <cell r="B362" t="str">
            <v>R*/R*</v>
          </cell>
          <cell r="C362" t="str">
            <v>Me</v>
          </cell>
        </row>
        <row r="363">
          <cell r="A363" t="str">
            <v>Transportation</v>
          </cell>
          <cell r="B363" t="str">
            <v>R*/R*</v>
          </cell>
          <cell r="C363" t="str">
            <v>Me</v>
          </cell>
        </row>
        <row r="364">
          <cell r="A364" t="str">
            <v>Science Category</v>
          </cell>
          <cell r="B364" t="str">
            <v>- -</v>
          </cell>
          <cell r="C364" t="str">
            <v>- -</v>
          </cell>
        </row>
        <row r="365">
          <cell r="A365" t="str">
            <v>Science Sub-Category</v>
          </cell>
          <cell r="B365" t="str">
            <v>- -</v>
          </cell>
          <cell r="C365" t="str">
            <v>- -</v>
          </cell>
        </row>
        <row r="366">
          <cell r="A366" t="str">
            <v>Aerodynamics</v>
          </cell>
          <cell r="B366" t="str">
            <v>Me/Re</v>
          </cell>
          <cell r="C366" t="str">
            <v>In</v>
          </cell>
        </row>
        <row r="367">
          <cell r="A367" t="str">
            <v>Agriculture</v>
          </cell>
          <cell r="B367" t="str">
            <v>Me/Re</v>
          </cell>
          <cell r="C367" t="str">
            <v>In</v>
          </cell>
          <cell r="D367">
            <v>0.7</v>
          </cell>
          <cell r="N367">
            <v>0.3</v>
          </cell>
        </row>
        <row r="368">
          <cell r="A368" t="str">
            <v>Anthropology</v>
          </cell>
          <cell r="B368" t="str">
            <v>Me/Re</v>
          </cell>
          <cell r="C368" t="str">
            <v>In</v>
          </cell>
          <cell r="X368">
            <v>0.4</v>
          </cell>
          <cell r="AA368">
            <v>0.3</v>
          </cell>
        </row>
        <row r="369">
          <cell r="A369" t="str">
            <v>Archaeology</v>
          </cell>
          <cell r="B369" t="str">
            <v>Me/Re</v>
          </cell>
          <cell r="C369" t="str">
            <v>In</v>
          </cell>
        </row>
        <row r="370">
          <cell r="A370" t="str">
            <v>Architecture</v>
          </cell>
          <cell r="B370" t="str">
            <v>Me/Re</v>
          </cell>
          <cell r="C370" t="str">
            <v>In</v>
          </cell>
        </row>
        <row r="371">
          <cell r="A371" t="str">
            <v>Astronomy</v>
          </cell>
          <cell r="B371" t="str">
            <v>Me/Re</v>
          </cell>
          <cell r="C371" t="str">
            <v>In</v>
          </cell>
          <cell r="BA371">
            <v>0.6</v>
          </cell>
        </row>
        <row r="372">
          <cell r="A372" t="str">
            <v>Atmospherics</v>
          </cell>
          <cell r="B372" t="str">
            <v>Me/Re</v>
          </cell>
          <cell r="C372" t="str">
            <v>In</v>
          </cell>
        </row>
        <row r="373">
          <cell r="A373" t="str">
            <v>Audiovisuals</v>
          </cell>
          <cell r="B373" t="str">
            <v>Me/Re</v>
          </cell>
          <cell r="C373" t="str">
            <v>In</v>
          </cell>
        </row>
        <row r="374">
          <cell r="A374" t="str">
            <v>Biochemistry</v>
          </cell>
          <cell r="B374" t="str">
            <v>Me/Re</v>
          </cell>
          <cell r="C374" t="str">
            <v>In</v>
          </cell>
          <cell r="L374">
            <v>0.7</v>
          </cell>
        </row>
        <row r="375">
          <cell r="A375" t="str">
            <v>Biology</v>
          </cell>
          <cell r="B375" t="str">
            <v>Me/Re</v>
          </cell>
          <cell r="C375" t="str">
            <v>In</v>
          </cell>
          <cell r="L375">
            <v>0.8</v>
          </cell>
        </row>
        <row r="376">
          <cell r="A376" t="str">
            <v>Botany</v>
          </cell>
          <cell r="B376" t="str">
            <v>Me/Re</v>
          </cell>
          <cell r="C376" t="str">
            <v>In</v>
          </cell>
          <cell r="V376">
            <v>1</v>
          </cell>
        </row>
        <row r="377">
          <cell r="A377" t="str">
            <v>Caving</v>
          </cell>
          <cell r="B377" t="str">
            <v>Me/Re</v>
          </cell>
          <cell r="C377" t="str">
            <v>In</v>
          </cell>
          <cell r="X377">
            <v>0.4</v>
          </cell>
        </row>
        <row r="378">
          <cell r="A378" t="str">
            <v>Chemistry</v>
          </cell>
          <cell r="B378" t="str">
            <v>Me/Re</v>
          </cell>
          <cell r="C378" t="str">
            <v>In</v>
          </cell>
        </row>
        <row r="379">
          <cell r="A379" t="str">
            <v>Cosmetology</v>
          </cell>
          <cell r="B379" t="str">
            <v>Me/Re</v>
          </cell>
          <cell r="C379" t="str">
            <v>In</v>
          </cell>
        </row>
        <row r="380">
          <cell r="A380" t="str">
            <v>Criminal Investigation</v>
          </cell>
          <cell r="B380" t="str">
            <v>Me/Re</v>
          </cell>
          <cell r="C380" t="str">
            <v>In</v>
          </cell>
          <cell r="G380">
            <v>1</v>
          </cell>
          <cell r="H380">
            <v>2</v>
          </cell>
        </row>
        <row r="381">
          <cell r="A381" t="str">
            <v>Criminal Psychology</v>
          </cell>
          <cell r="B381" t="str">
            <v>Me/Re</v>
          </cell>
          <cell r="C381" t="str">
            <v>In</v>
          </cell>
          <cell r="G381">
            <v>1</v>
          </cell>
          <cell r="H381">
            <v>2</v>
          </cell>
        </row>
        <row r="382">
          <cell r="A382" t="str">
            <v>Cryptology</v>
          </cell>
          <cell r="B382" t="str">
            <v>Me/Re</v>
          </cell>
          <cell r="C382" t="str">
            <v>In</v>
          </cell>
        </row>
        <row r="383">
          <cell r="A383" t="str">
            <v>Dowsing</v>
          </cell>
          <cell r="B383" t="str">
            <v>Me/Re</v>
          </cell>
          <cell r="C383" t="str">
            <v>In</v>
          </cell>
        </row>
        <row r="384">
          <cell r="A384" t="str">
            <v>Drug Trafficking</v>
          </cell>
          <cell r="B384" t="str">
            <v>Me/Re</v>
          </cell>
          <cell r="C384" t="str">
            <v>In</v>
          </cell>
        </row>
        <row r="385">
          <cell r="A385" t="str">
            <v>Ecology</v>
          </cell>
          <cell r="B385" t="str">
            <v>Me/Re</v>
          </cell>
          <cell r="C385" t="str">
            <v>In</v>
          </cell>
        </row>
        <row r="386">
          <cell r="A386" t="str">
            <v>Evolution Theory</v>
          </cell>
          <cell r="B386" t="str">
            <v>Me/Re</v>
          </cell>
          <cell r="C386" t="str">
            <v>In</v>
          </cell>
        </row>
        <row r="387">
          <cell r="A387" t="str">
            <v>Fashion</v>
          </cell>
          <cell r="B387" t="str">
            <v>Me/Re</v>
          </cell>
          <cell r="C387" t="str">
            <v>In</v>
          </cell>
        </row>
        <row r="388">
          <cell r="A388" t="str">
            <v>Finance</v>
          </cell>
          <cell r="B388" t="str">
            <v>Me/Re</v>
          </cell>
          <cell r="C388" t="str">
            <v>In</v>
          </cell>
          <cell r="J388">
            <v>2</v>
          </cell>
          <cell r="AQ388">
            <v>0.6</v>
          </cell>
        </row>
        <row r="389">
          <cell r="A389" t="str">
            <v>Gambling</v>
          </cell>
          <cell r="B389" t="str">
            <v>Me/Re</v>
          </cell>
          <cell r="C389" t="str">
            <v>In</v>
          </cell>
          <cell r="E389">
            <v>3</v>
          </cell>
        </row>
        <row r="390">
          <cell r="A390" t="str">
            <v>Genetics</v>
          </cell>
          <cell r="B390" t="str">
            <v>Me/Re</v>
          </cell>
          <cell r="C390" t="str">
            <v>In</v>
          </cell>
          <cell r="L390">
            <v>0.5</v>
          </cell>
        </row>
        <row r="391">
          <cell r="A391" t="str">
            <v>Horticulture</v>
          </cell>
          <cell r="B391" t="str">
            <v>Me/Re</v>
          </cell>
          <cell r="C391" t="str">
            <v>In</v>
          </cell>
        </row>
        <row r="392">
          <cell r="A392" t="str">
            <v>Interior Design</v>
          </cell>
          <cell r="B392" t="str">
            <v>Me/Re</v>
          </cell>
          <cell r="C392" t="str">
            <v>In</v>
          </cell>
        </row>
        <row r="393">
          <cell r="A393" t="str">
            <v>Law Enforcement</v>
          </cell>
          <cell r="B393" t="str">
            <v>Me/Re</v>
          </cell>
          <cell r="C393" t="str">
            <v>In</v>
          </cell>
          <cell r="G393">
            <v>2</v>
          </cell>
          <cell r="H393">
            <v>1</v>
          </cell>
        </row>
        <row r="394">
          <cell r="A394" t="str">
            <v>Mapping</v>
          </cell>
          <cell r="B394" t="str">
            <v>Me/Re</v>
          </cell>
          <cell r="C394" t="str">
            <v>In</v>
          </cell>
        </row>
        <row r="395">
          <cell r="A395" t="str">
            <v>Metallurgy</v>
          </cell>
          <cell r="B395" t="str">
            <v>Me/Re</v>
          </cell>
          <cell r="C395" t="str">
            <v>In</v>
          </cell>
          <cell r="AB395">
            <v>0.3</v>
          </cell>
        </row>
        <row r="396">
          <cell r="A396" t="str">
            <v>Mining</v>
          </cell>
          <cell r="B396" t="str">
            <v>Me/Re</v>
          </cell>
          <cell r="C396" t="str">
            <v>In</v>
          </cell>
        </row>
        <row r="397">
          <cell r="A397" t="str">
            <v>Oceanography</v>
          </cell>
          <cell r="B397" t="str">
            <v>Me/Re</v>
          </cell>
          <cell r="C397" t="str">
            <v>In</v>
          </cell>
          <cell r="AW397">
            <v>0.7</v>
          </cell>
        </row>
        <row r="398">
          <cell r="A398" t="str">
            <v>Organised Crime</v>
          </cell>
          <cell r="B398" t="str">
            <v>Me/Re</v>
          </cell>
          <cell r="C398" t="str">
            <v>In</v>
          </cell>
          <cell r="Q398">
            <v>0.8</v>
          </cell>
          <cell r="R398">
            <v>0.8</v>
          </cell>
        </row>
        <row r="399">
          <cell r="A399" t="str">
            <v>Photography</v>
          </cell>
          <cell r="B399" t="str">
            <v>Me/Re</v>
          </cell>
          <cell r="C399" t="str">
            <v>In</v>
          </cell>
        </row>
        <row r="400">
          <cell r="A400" t="str">
            <v>Physics</v>
          </cell>
          <cell r="B400" t="str">
            <v>Me/Re</v>
          </cell>
          <cell r="C400" t="str">
            <v>In</v>
          </cell>
        </row>
        <row r="401">
          <cell r="A401" t="str">
            <v>Planetology</v>
          </cell>
          <cell r="B401" t="str">
            <v>Me/Re</v>
          </cell>
          <cell r="C401" t="str">
            <v>In</v>
          </cell>
        </row>
        <row r="402">
          <cell r="A402" t="str">
            <v>Politcal Science</v>
          </cell>
          <cell r="B402" t="str">
            <v>Me/Re</v>
          </cell>
          <cell r="C402" t="str">
            <v>In</v>
          </cell>
        </row>
        <row r="403">
          <cell r="A403" t="str">
            <v>Propaganda</v>
          </cell>
          <cell r="B403" t="str">
            <v>Me/Re</v>
          </cell>
          <cell r="C403" t="str">
            <v>In</v>
          </cell>
        </row>
        <row r="404">
          <cell r="A404" t="str">
            <v>Research</v>
          </cell>
          <cell r="B404" t="str">
            <v>Me/Re</v>
          </cell>
          <cell r="C404" t="str">
            <v>In</v>
          </cell>
          <cell r="T404">
            <v>2</v>
          </cell>
        </row>
        <row r="405">
          <cell r="A405" t="str">
            <v>Rope Mastery</v>
          </cell>
          <cell r="B405" t="str">
            <v>Me/Re</v>
          </cell>
          <cell r="C405" t="str">
            <v>In</v>
          </cell>
        </row>
        <row r="406">
          <cell r="A406" t="str">
            <v>Sociology</v>
          </cell>
          <cell r="B406" t="str">
            <v>Me/Re</v>
          </cell>
          <cell r="C406" t="str">
            <v>In</v>
          </cell>
        </row>
        <row r="407">
          <cell r="A407" t="str">
            <v>Star Gazing</v>
          </cell>
          <cell r="B407" t="str">
            <v>Me/Re</v>
          </cell>
          <cell r="C407" t="str">
            <v>In</v>
          </cell>
          <cell r="BA407">
            <v>0.6</v>
          </cell>
        </row>
        <row r="408">
          <cell r="A408" t="str">
            <v>Tax Evasion</v>
          </cell>
          <cell r="B408" t="str">
            <v>Me/Re</v>
          </cell>
          <cell r="C408" t="str">
            <v>In</v>
          </cell>
        </row>
        <row r="409">
          <cell r="A409" t="str">
            <v>Urban Design</v>
          </cell>
          <cell r="B409" t="str">
            <v>Me/Re</v>
          </cell>
          <cell r="C409" t="str">
            <v>In</v>
          </cell>
        </row>
        <row r="410">
          <cell r="A410" t="str">
            <v>Weather Watching</v>
          </cell>
          <cell r="B410" t="str">
            <v>Me/Re</v>
          </cell>
          <cell r="C410" t="str">
            <v>In</v>
          </cell>
        </row>
        <row r="411">
          <cell r="A411" t="str">
            <v>Zoology</v>
          </cell>
          <cell r="B411" t="str">
            <v>Me/Re</v>
          </cell>
          <cell r="C411" t="str">
            <v>In</v>
          </cell>
        </row>
        <row r="412">
          <cell r="A412" t="str">
            <v>Mathematics Sub-category</v>
          </cell>
          <cell r="B412" t="str">
            <v>- -</v>
          </cell>
          <cell r="C412" t="str">
            <v>- -</v>
          </cell>
        </row>
        <row r="413">
          <cell r="A413" t="str">
            <v>Basic Mathematics</v>
          </cell>
          <cell r="B413" t="str">
            <v>Me/Re</v>
          </cell>
          <cell r="C413" t="str">
            <v>In</v>
          </cell>
        </row>
        <row r="414">
          <cell r="A414" t="str">
            <v>Advanced Mathematics</v>
          </cell>
          <cell r="B414" t="str">
            <v>Me/Re</v>
          </cell>
          <cell r="C414" t="str">
            <v>In</v>
          </cell>
        </row>
        <row r="415">
          <cell r="A415" t="str">
            <v>Military Organization Sub-category</v>
          </cell>
          <cell r="B415" t="str">
            <v>- -</v>
          </cell>
          <cell r="C415" t="str">
            <v>- -</v>
          </cell>
        </row>
        <row r="416">
          <cell r="A416" t="str">
            <v>Aerial Forces</v>
          </cell>
          <cell r="B416" t="str">
            <v>Me/Re</v>
          </cell>
          <cell r="C416" t="str">
            <v>In</v>
          </cell>
        </row>
        <row r="417">
          <cell r="A417" t="str">
            <v>Ground Forces</v>
          </cell>
          <cell r="B417" t="str">
            <v>Me/Re</v>
          </cell>
          <cell r="C417" t="str">
            <v>In</v>
          </cell>
          <cell r="I417">
            <v>1</v>
          </cell>
          <cell r="BF417">
            <v>1</v>
          </cell>
        </row>
        <row r="418">
          <cell r="A418" t="str">
            <v>Marine Forces</v>
          </cell>
          <cell r="B418" t="str">
            <v>Me/Re</v>
          </cell>
          <cell r="C418" t="str">
            <v>In</v>
          </cell>
          <cell r="AW418">
            <v>0.3</v>
          </cell>
        </row>
        <row r="419">
          <cell r="A419" t="str">
            <v>Social Category</v>
          </cell>
          <cell r="B419" t="str">
            <v>- -</v>
          </cell>
          <cell r="C419" t="str">
            <v>- -</v>
          </cell>
        </row>
        <row r="420">
          <cell r="A420" t="str">
            <v>Social Sub-category</v>
          </cell>
          <cell r="B420" t="str">
            <v>- -</v>
          </cell>
          <cell r="C420" t="str">
            <v>- -</v>
          </cell>
        </row>
        <row r="421">
          <cell r="A421" t="str">
            <v>Begging</v>
          </cell>
          <cell r="B421" t="str">
            <v>Em/In</v>
          </cell>
          <cell r="C421" t="str">
            <v>Pr</v>
          </cell>
          <cell r="E421">
            <v>0.4</v>
          </cell>
        </row>
        <row r="422">
          <cell r="A422" t="str">
            <v>Diplomacy</v>
          </cell>
          <cell r="B422" t="str">
            <v>Em/In</v>
          </cell>
          <cell r="C422" t="str">
            <v>Pr</v>
          </cell>
          <cell r="G422">
            <v>0.4</v>
          </cell>
          <cell r="H422">
            <v>0.5</v>
          </cell>
          <cell r="J422">
            <v>0.8</v>
          </cell>
          <cell r="K422">
            <v>0.7</v>
          </cell>
          <cell r="L422">
            <v>0.3</v>
          </cell>
        </row>
        <row r="423">
          <cell r="A423" t="str">
            <v>Education</v>
          </cell>
          <cell r="B423" t="str">
            <v>Em/In</v>
          </cell>
          <cell r="C423" t="str">
            <v>Pr</v>
          </cell>
          <cell r="U423">
            <v>2</v>
          </cell>
        </row>
        <row r="424">
          <cell r="A424" t="str">
            <v>Hypnosis</v>
          </cell>
          <cell r="B424" t="str">
            <v>Em/In</v>
          </cell>
          <cell r="C424" t="str">
            <v>Pr</v>
          </cell>
        </row>
        <row r="425">
          <cell r="A425" t="str">
            <v>Interrogation</v>
          </cell>
          <cell r="B425" t="str">
            <v>Em/In</v>
          </cell>
          <cell r="C425" t="str">
            <v>Pr</v>
          </cell>
          <cell r="G425">
            <v>1</v>
          </cell>
          <cell r="H425">
            <v>0.5</v>
          </cell>
          <cell r="I425">
            <v>0.3</v>
          </cell>
          <cell r="O425">
            <v>1</v>
          </cell>
        </row>
        <row r="426">
          <cell r="A426" t="str">
            <v>Labour Relations</v>
          </cell>
          <cell r="B426" t="str">
            <v>Em/In</v>
          </cell>
          <cell r="C426" t="str">
            <v>Em</v>
          </cell>
          <cell r="J426">
            <v>0.6</v>
          </cell>
          <cell r="S426">
            <v>2</v>
          </cell>
        </row>
        <row r="427">
          <cell r="A427" t="str">
            <v>Leadership</v>
          </cell>
          <cell r="B427" t="str">
            <v>Em/In</v>
          </cell>
          <cell r="C427" t="str">
            <v>Pr</v>
          </cell>
          <cell r="G427">
            <v>1</v>
          </cell>
          <cell r="I427">
            <v>0.6</v>
          </cell>
          <cell r="O427">
            <v>0.5</v>
          </cell>
          <cell r="AS427">
            <v>0.3</v>
          </cell>
          <cell r="AY427">
            <v>0.4</v>
          </cell>
        </row>
        <row r="428">
          <cell r="A428" t="str">
            <v>Proselytism</v>
          </cell>
          <cell r="B428" t="str">
            <v>Em/In</v>
          </cell>
          <cell r="C428" t="str">
            <v>Pr</v>
          </cell>
          <cell r="U428">
            <v>0.3</v>
          </cell>
          <cell r="W428">
            <v>0.6</v>
          </cell>
        </row>
        <row r="429">
          <cell r="A429" t="str">
            <v>Social Awareness</v>
          </cell>
          <cell r="B429" t="str">
            <v>Em/In</v>
          </cell>
          <cell r="C429" t="str">
            <v>Em</v>
          </cell>
          <cell r="E429">
            <v>1</v>
          </cell>
          <cell r="G429">
            <v>0.7</v>
          </cell>
          <cell r="H429">
            <v>1</v>
          </cell>
          <cell r="J429">
            <v>1</v>
          </cell>
          <cell r="K429">
            <v>0.8</v>
          </cell>
          <cell r="L429">
            <v>0.8</v>
          </cell>
          <cell r="T429">
            <v>0.8</v>
          </cell>
          <cell r="AA429">
            <v>0.8</v>
          </cell>
          <cell r="AC429">
            <v>1</v>
          </cell>
          <cell r="AJ429">
            <v>2</v>
          </cell>
        </row>
        <row r="430">
          <cell r="A430" t="str">
            <v>Trading</v>
          </cell>
          <cell r="B430" t="str">
            <v>Em/In</v>
          </cell>
          <cell r="C430" t="str">
            <v>Pr</v>
          </cell>
          <cell r="J430">
            <v>2</v>
          </cell>
          <cell r="AK430">
            <v>1</v>
          </cell>
          <cell r="AL430">
            <v>1</v>
          </cell>
          <cell r="AM430">
            <v>1</v>
          </cell>
        </row>
        <row r="431">
          <cell r="A431" t="str">
            <v>Influence Sub-category</v>
          </cell>
          <cell r="B431" t="str">
            <v>- -</v>
          </cell>
          <cell r="C431" t="str">
            <v>- -</v>
          </cell>
        </row>
        <row r="432">
          <cell r="A432" t="str">
            <v>Brain Washing</v>
          </cell>
          <cell r="B432" t="str">
            <v>Em/In</v>
          </cell>
          <cell r="C432" t="str">
            <v>Pr</v>
          </cell>
        </row>
        <row r="433">
          <cell r="A433" t="str">
            <v>Bribery</v>
          </cell>
          <cell r="B433" t="str">
            <v>Em/In</v>
          </cell>
          <cell r="C433" t="str">
            <v>Pr</v>
          </cell>
          <cell r="J433">
            <v>0.3</v>
          </cell>
          <cell r="Q433">
            <v>0.7</v>
          </cell>
          <cell r="R433">
            <v>0.7</v>
          </cell>
        </row>
        <row r="434">
          <cell r="A434" t="str">
            <v>Charm</v>
          </cell>
          <cell r="B434" t="str">
            <v>Em/In</v>
          </cell>
          <cell r="C434" t="str">
            <v>Pr</v>
          </cell>
          <cell r="L434">
            <v>0.7</v>
          </cell>
          <cell r="AA434">
            <v>2</v>
          </cell>
          <cell r="AJ434">
            <v>1</v>
          </cell>
        </row>
        <row r="435">
          <cell r="A435" t="str">
            <v>Duping</v>
          </cell>
          <cell r="B435" t="str">
            <v>Em/In</v>
          </cell>
          <cell r="C435" t="str">
            <v>Pr</v>
          </cell>
          <cell r="E435">
            <v>0.6</v>
          </cell>
          <cell r="Q435">
            <v>0.5</v>
          </cell>
          <cell r="R435">
            <v>0.5</v>
          </cell>
        </row>
        <row r="436">
          <cell r="A436" t="str">
            <v>Intimidation</v>
          </cell>
          <cell r="B436" t="str">
            <v>Em/In</v>
          </cell>
          <cell r="C436" t="str">
            <v>Pr</v>
          </cell>
          <cell r="G436">
            <v>0.8</v>
          </cell>
          <cell r="H436">
            <v>0.4</v>
          </cell>
          <cell r="I436">
            <v>0.5</v>
          </cell>
          <cell r="O436">
            <v>0.3</v>
          </cell>
          <cell r="AX436">
            <v>0.2</v>
          </cell>
        </row>
        <row r="437">
          <cell r="A437" t="str">
            <v>Seduction</v>
          </cell>
          <cell r="B437" t="str">
            <v>Em/In</v>
          </cell>
          <cell r="C437" t="str">
            <v>Pr</v>
          </cell>
          <cell r="AJ437">
            <v>2</v>
          </cell>
        </row>
        <row r="438">
          <cell r="A438" t="str">
            <v>Subterfuge Category</v>
          </cell>
          <cell r="B438" t="str">
            <v>- -</v>
          </cell>
          <cell r="C438" t="str">
            <v>- -</v>
          </cell>
        </row>
        <row r="439">
          <cell r="A439" t="str">
            <v>Ambush Sub-category</v>
          </cell>
          <cell r="B439" t="str">
            <v>- -</v>
          </cell>
          <cell r="C439" t="str">
            <v>- -</v>
          </cell>
        </row>
        <row r="440">
          <cell r="A440" t="str">
            <v>Directed Spells</v>
          </cell>
          <cell r="B440" t="str">
            <v>Ag/SD</v>
          </cell>
          <cell r="C440" t="str">
            <v>In</v>
          </cell>
          <cell r="Y440">
            <v>1</v>
          </cell>
        </row>
        <row r="441">
          <cell r="A441" t="str">
            <v>Melee</v>
          </cell>
          <cell r="B441" t="str">
            <v>Ag/SD</v>
          </cell>
          <cell r="C441" t="str">
            <v>In</v>
          </cell>
        </row>
        <row r="442">
          <cell r="A442" t="str">
            <v>Ranged</v>
          </cell>
          <cell r="B442" t="str">
            <v>Ag/SD</v>
          </cell>
          <cell r="C442" t="str">
            <v>In</v>
          </cell>
          <cell r="F442">
            <v>2</v>
          </cell>
          <cell r="G442">
            <v>1</v>
          </cell>
          <cell r="V442">
            <v>0.5</v>
          </cell>
        </row>
        <row r="443">
          <cell r="A443" t="str">
            <v>Unarmed</v>
          </cell>
          <cell r="B443" t="str">
            <v>Ag/SD</v>
          </cell>
          <cell r="C443" t="str">
            <v>In</v>
          </cell>
          <cell r="O443">
            <v>2</v>
          </cell>
        </row>
        <row r="444">
          <cell r="A444" t="str">
            <v>Subterfuge Sub-category</v>
          </cell>
          <cell r="B444" t="str">
            <v>- -</v>
          </cell>
          <cell r="C444" t="str">
            <v>- -</v>
          </cell>
        </row>
        <row r="445">
          <cell r="A445" t="str">
            <v>Concealment</v>
          </cell>
          <cell r="B445" t="str">
            <v>Ag/SD</v>
          </cell>
          <cell r="C445" t="str">
            <v>In</v>
          </cell>
          <cell r="Q445">
            <v>2</v>
          </cell>
          <cell r="R445">
            <v>1</v>
          </cell>
          <cell r="BJ445">
            <v>0.6</v>
          </cell>
        </row>
        <row r="446">
          <cell r="A446" t="str">
            <v>Evidence Dispersal</v>
          </cell>
          <cell r="B446" t="str">
            <v>Ag/SD</v>
          </cell>
          <cell r="C446" t="str">
            <v>In</v>
          </cell>
          <cell r="Q446">
            <v>0.7</v>
          </cell>
          <cell r="R446">
            <v>0.5</v>
          </cell>
          <cell r="AB446">
            <v>0.8</v>
          </cell>
          <cell r="AF446">
            <v>1</v>
          </cell>
        </row>
        <row r="447">
          <cell r="A447" t="str">
            <v>Picking Pockets</v>
          </cell>
          <cell r="B447" t="str">
            <v>Ag/SD</v>
          </cell>
          <cell r="C447" t="str">
            <v>In</v>
          </cell>
          <cell r="Q447">
            <v>1</v>
          </cell>
        </row>
        <row r="448">
          <cell r="A448" t="str">
            <v>Stalking</v>
          </cell>
          <cell r="B448" t="str">
            <v>Ag/SD</v>
          </cell>
          <cell r="C448" t="str">
            <v>In</v>
          </cell>
          <cell r="H448">
            <v>2</v>
          </cell>
          <cell r="Q448">
            <v>1</v>
          </cell>
          <cell r="R448">
            <v>1</v>
          </cell>
          <cell r="AB448">
            <v>1</v>
          </cell>
          <cell r="AF448">
            <v>1</v>
          </cell>
          <cell r="BJ448">
            <v>1</v>
          </cell>
        </row>
        <row r="449">
          <cell r="A449" t="str">
            <v>Trickery</v>
          </cell>
          <cell r="B449" t="str">
            <v>Ag/SD</v>
          </cell>
          <cell r="C449" t="str">
            <v>In</v>
          </cell>
          <cell r="E449">
            <v>1</v>
          </cell>
        </row>
        <row r="450">
          <cell r="A450" t="str">
            <v>Technology Category</v>
          </cell>
          <cell r="B450" t="str">
            <v>- -</v>
          </cell>
          <cell r="C450" t="str">
            <v>- -</v>
          </cell>
        </row>
        <row r="451">
          <cell r="A451" t="str">
            <v>Technology Sub-category</v>
          </cell>
          <cell r="B451" t="str">
            <v>- -</v>
          </cell>
          <cell r="C451" t="str">
            <v>- -</v>
          </cell>
        </row>
        <row r="452">
          <cell r="A452" t="str">
            <v>Aquatics Technics</v>
          </cell>
          <cell r="B452" t="str">
            <v>In/Re</v>
          </cell>
          <cell r="C452" t="str">
            <v>Me</v>
          </cell>
        </row>
        <row r="453">
          <cell r="A453" t="str">
            <v>Audiophile Technics</v>
          </cell>
          <cell r="B453" t="str">
            <v>In/Re</v>
          </cell>
          <cell r="C453" t="str">
            <v>Me</v>
          </cell>
        </row>
        <row r="454">
          <cell r="A454" t="str">
            <v>Communications</v>
          </cell>
          <cell r="B454" t="str">
            <v>In/Re</v>
          </cell>
          <cell r="C454" t="str">
            <v>Me</v>
          </cell>
        </row>
        <row r="455">
          <cell r="A455" t="str">
            <v>Demolitions</v>
          </cell>
          <cell r="B455" t="str">
            <v>In/Re</v>
          </cell>
          <cell r="C455" t="str">
            <v>Me</v>
          </cell>
        </row>
        <row r="456">
          <cell r="A456" t="str">
            <v>Electronic Technics</v>
          </cell>
          <cell r="B456" t="str">
            <v>In/Re</v>
          </cell>
          <cell r="C456" t="str">
            <v>Me</v>
          </cell>
        </row>
        <row r="457">
          <cell r="A457" t="str">
            <v>Fabrication</v>
          </cell>
          <cell r="B457" t="str">
            <v>In/Re</v>
          </cell>
          <cell r="C457" t="str">
            <v>Me</v>
          </cell>
          <cell r="Q457">
            <v>1</v>
          </cell>
          <cell r="R457">
            <v>0.8</v>
          </cell>
        </row>
        <row r="458">
          <cell r="A458" t="str">
            <v>Genetic Technics</v>
          </cell>
          <cell r="B458" t="str">
            <v>In/Re</v>
          </cell>
          <cell r="C458" t="str">
            <v>Me</v>
          </cell>
          <cell r="L458">
            <v>0.2</v>
          </cell>
        </row>
        <row r="459">
          <cell r="A459" t="str">
            <v>Heavy Machine Operation</v>
          </cell>
          <cell r="B459" t="str">
            <v>In/Re</v>
          </cell>
          <cell r="C459" t="str">
            <v>Me</v>
          </cell>
          <cell r="S459">
            <v>2</v>
          </cell>
        </row>
        <row r="460">
          <cell r="A460" t="str">
            <v>Industrial Ceramics</v>
          </cell>
          <cell r="B460" t="str">
            <v>In/Re</v>
          </cell>
          <cell r="C460" t="str">
            <v>Me</v>
          </cell>
        </row>
        <row r="461">
          <cell r="A461" t="str">
            <v>Locks</v>
          </cell>
          <cell r="B461" t="str">
            <v>In/Re</v>
          </cell>
          <cell r="C461" t="str">
            <v>Me</v>
          </cell>
          <cell r="Q461">
            <v>1</v>
          </cell>
          <cell r="R461">
            <v>0.8</v>
          </cell>
          <cell r="AB461">
            <v>1</v>
          </cell>
        </row>
        <row r="462">
          <cell r="A462" t="str">
            <v>Medical Technics</v>
          </cell>
          <cell r="B462" t="str">
            <v>In/Re</v>
          </cell>
          <cell r="C462" t="str">
            <v>Me</v>
          </cell>
          <cell r="L462">
            <v>0.8</v>
          </cell>
        </row>
        <row r="463">
          <cell r="A463" t="str">
            <v>Musical Technics</v>
          </cell>
          <cell r="B463" t="str">
            <v>In/Re</v>
          </cell>
          <cell r="C463" t="str">
            <v>Me</v>
          </cell>
          <cell r="AA463">
            <v>1</v>
          </cell>
        </row>
        <row r="464">
          <cell r="A464" t="str">
            <v>Optical Technics</v>
          </cell>
          <cell r="B464" t="str">
            <v>In/Re</v>
          </cell>
          <cell r="C464" t="str">
            <v>Me</v>
          </cell>
        </row>
        <row r="465">
          <cell r="A465" t="str">
            <v>Safe Cracking</v>
          </cell>
          <cell r="B465" t="str">
            <v>In/Re</v>
          </cell>
          <cell r="C465" t="str">
            <v>SD</v>
          </cell>
          <cell r="Q465">
            <v>0.5</v>
          </cell>
          <cell r="AB465">
            <v>0.7</v>
          </cell>
        </row>
        <row r="466">
          <cell r="A466" t="str">
            <v>Security Operations</v>
          </cell>
          <cell r="B466" t="str">
            <v>In/Re</v>
          </cell>
          <cell r="C466" t="str">
            <v>Me</v>
          </cell>
          <cell r="G466">
            <v>0.7</v>
          </cell>
        </row>
        <row r="467">
          <cell r="A467" t="str">
            <v>Traps</v>
          </cell>
          <cell r="B467" t="str">
            <v>In/Re</v>
          </cell>
          <cell r="C467" t="str">
            <v>Me</v>
          </cell>
          <cell r="AB467">
            <v>1</v>
          </cell>
        </row>
        <row r="468">
          <cell r="A468" t="str">
            <v>Vehicle Body Repair</v>
          </cell>
          <cell r="B468" t="str">
            <v>In/Re</v>
          </cell>
          <cell r="C468" t="str">
            <v>Me</v>
          </cell>
          <cell r="K468">
            <v>2</v>
          </cell>
        </row>
        <row r="469">
          <cell r="A469" t="str">
            <v>Armour Repair Sub-category</v>
          </cell>
          <cell r="B469" t="str">
            <v>- -</v>
          </cell>
          <cell r="C469" t="str">
            <v>- -</v>
          </cell>
        </row>
        <row r="470">
          <cell r="A470" t="str">
            <v>Leather Armour</v>
          </cell>
          <cell r="B470" t="str">
            <v>In/Re</v>
          </cell>
          <cell r="C470" t="str">
            <v>Me</v>
          </cell>
          <cell r="I470">
            <v>0.6</v>
          </cell>
        </row>
        <row r="471">
          <cell r="A471" t="str">
            <v>Metal Armour</v>
          </cell>
          <cell r="B471" t="str">
            <v>In/Re</v>
          </cell>
          <cell r="C471" t="str">
            <v>Me</v>
          </cell>
        </row>
        <row r="472">
          <cell r="A472" t="str">
            <v>Criminal Technology Sub-category</v>
          </cell>
          <cell r="B472" t="str">
            <v>- -</v>
          </cell>
          <cell r="C472" t="str">
            <v>- -</v>
          </cell>
        </row>
        <row r="473">
          <cell r="A473" t="str">
            <v>Counterfeiting Technics</v>
          </cell>
          <cell r="B473" t="str">
            <v>In/Re</v>
          </cell>
          <cell r="C473" t="str">
            <v>Me</v>
          </cell>
          <cell r="AB473">
            <v>1</v>
          </cell>
        </row>
        <row r="474">
          <cell r="A474" t="str">
            <v>Forgery Technics</v>
          </cell>
          <cell r="B474" t="str">
            <v>In/Re</v>
          </cell>
          <cell r="C474" t="str">
            <v>Me</v>
          </cell>
          <cell r="Q474">
            <v>0.8</v>
          </cell>
          <cell r="R474">
            <v>0.7</v>
          </cell>
          <cell r="AB474">
            <v>1</v>
          </cell>
        </row>
        <row r="475">
          <cell r="A475" t="str">
            <v>Tracking Technics</v>
          </cell>
          <cell r="B475" t="str">
            <v>In/Re</v>
          </cell>
          <cell r="C475" t="str">
            <v>Me</v>
          </cell>
          <cell r="AB475">
            <v>1</v>
          </cell>
        </row>
        <row r="476">
          <cell r="A476" t="str">
            <v>Mechanical Technology Sub-Category</v>
          </cell>
          <cell r="B476" t="str">
            <v>- -</v>
          </cell>
          <cell r="C476" t="str">
            <v>- -</v>
          </cell>
        </row>
        <row r="477">
          <cell r="A477" t="str">
            <v>Aircraft Technics</v>
          </cell>
          <cell r="B477" t="str">
            <v>In/Re</v>
          </cell>
          <cell r="C477" t="str">
            <v>Me</v>
          </cell>
        </row>
        <row r="478">
          <cell r="A478" t="str">
            <v>Combustion Engine Technics</v>
          </cell>
          <cell r="B478" t="str">
            <v>In/Re</v>
          </cell>
          <cell r="C478" t="str">
            <v>Me</v>
          </cell>
        </row>
        <row r="479">
          <cell r="A479" t="str">
            <v>General Mechanics Technics</v>
          </cell>
          <cell r="B479" t="str">
            <v>In/Re</v>
          </cell>
          <cell r="C479" t="str">
            <v>Me</v>
          </cell>
          <cell r="S479">
            <v>1</v>
          </cell>
        </row>
        <row r="480">
          <cell r="A480" t="str">
            <v>Submersible Technics</v>
          </cell>
          <cell r="B480" t="str">
            <v>In/Re</v>
          </cell>
          <cell r="C480" t="str">
            <v>Me</v>
          </cell>
        </row>
        <row r="481">
          <cell r="A481" t="str">
            <v>Surface Vehicle Technics</v>
          </cell>
          <cell r="B481" t="str">
            <v>In/Re</v>
          </cell>
          <cell r="C481" t="str">
            <v>Me</v>
          </cell>
        </row>
        <row r="482">
          <cell r="A482" t="str">
            <v>Weapon Design Sub-Category</v>
          </cell>
          <cell r="B482" t="str">
            <v>- -</v>
          </cell>
          <cell r="C482" t="str">
            <v>- -</v>
          </cell>
        </row>
        <row r="483">
          <cell r="A483" t="str">
            <v>Explosive Technics</v>
          </cell>
          <cell r="B483" t="str">
            <v>In/Re</v>
          </cell>
          <cell r="C483" t="str">
            <v>Me</v>
          </cell>
        </row>
        <row r="484">
          <cell r="A484" t="str">
            <v>Mounted Projectile Weapon Technics</v>
          </cell>
          <cell r="B484" t="str">
            <v>In/Re</v>
          </cell>
          <cell r="C484" t="str">
            <v>Me</v>
          </cell>
        </row>
        <row r="485">
          <cell r="A485" t="str">
            <v>Projectile Weapon Technics</v>
          </cell>
          <cell r="B485" t="str">
            <v>In/Re</v>
          </cell>
          <cell r="C485" t="str">
            <v>Me</v>
          </cell>
          <cell r="F485">
            <v>0.6</v>
          </cell>
        </row>
        <row r="486">
          <cell r="A486" t="str">
            <v>Vocation Category</v>
          </cell>
          <cell r="B486" t="str">
            <v>- -</v>
          </cell>
          <cell r="C486" t="str">
            <v>- -</v>
          </cell>
        </row>
        <row r="487">
          <cell r="A487" t="str">
            <v>Administration Sub-category</v>
          </cell>
          <cell r="B487" t="str">
            <v>- -</v>
          </cell>
          <cell r="C487" t="str">
            <v>- -</v>
          </cell>
        </row>
        <row r="488">
          <cell r="A488" t="str">
            <v>Accounting</v>
          </cell>
          <cell r="B488" t="str">
            <v>Em/Me</v>
          </cell>
          <cell r="C488" t="str">
            <v>Re</v>
          </cell>
        </row>
        <row r="489">
          <cell r="A489" t="str">
            <v>Administrator</v>
          </cell>
          <cell r="B489" t="str">
            <v>Em/Me</v>
          </cell>
          <cell r="C489" t="str">
            <v>Re</v>
          </cell>
        </row>
        <row r="490">
          <cell r="A490" t="str">
            <v>Booking</v>
          </cell>
          <cell r="B490" t="str">
            <v>Em/Me</v>
          </cell>
          <cell r="C490" t="str">
            <v>Re</v>
          </cell>
        </row>
        <row r="491">
          <cell r="A491" t="str">
            <v>Librarian</v>
          </cell>
          <cell r="B491" t="str">
            <v>Em/Me</v>
          </cell>
          <cell r="C491" t="str">
            <v>Re</v>
          </cell>
        </row>
        <row r="492">
          <cell r="A492" t="str">
            <v>Corporate Management</v>
          </cell>
          <cell r="B492" t="str">
            <v>Em/Me</v>
          </cell>
          <cell r="C492" t="str">
            <v>Re</v>
          </cell>
        </row>
        <row r="493">
          <cell r="A493" t="str">
            <v>Officer</v>
          </cell>
          <cell r="B493" t="str">
            <v>Em/Me</v>
          </cell>
          <cell r="C493" t="str">
            <v>Re</v>
          </cell>
          <cell r="G493">
            <v>2</v>
          </cell>
        </row>
        <row r="494">
          <cell r="A494" t="str">
            <v>Critic</v>
          </cell>
          <cell r="B494" t="str">
            <v>Em/Me</v>
          </cell>
          <cell r="C494" t="str">
            <v>Re</v>
          </cell>
        </row>
        <row r="495">
          <cell r="A495" t="str">
            <v>Service Sub-category</v>
          </cell>
          <cell r="B495" t="str">
            <v>- -</v>
          </cell>
          <cell r="C495" t="str">
            <v>- -</v>
          </cell>
        </row>
        <row r="496">
          <cell r="A496" t="str">
            <v>Attendant</v>
          </cell>
          <cell r="B496" t="str">
            <v>Em/Me</v>
          </cell>
          <cell r="C496" t="str">
            <v>Pr</v>
          </cell>
        </row>
        <row r="497">
          <cell r="A497" t="str">
            <v>Coachman</v>
          </cell>
          <cell r="B497" t="str">
            <v>Em/Me</v>
          </cell>
          <cell r="C497" t="str">
            <v>Pr</v>
          </cell>
          <cell r="K497">
            <v>2</v>
          </cell>
        </row>
        <row r="498">
          <cell r="A498" t="str">
            <v>Lawyer</v>
          </cell>
          <cell r="B498" t="str">
            <v>Em/Me</v>
          </cell>
          <cell r="C498" t="str">
            <v>Pr</v>
          </cell>
          <cell r="H498">
            <v>2</v>
          </cell>
        </row>
        <row r="499">
          <cell r="A499" t="str">
            <v>Preacher</v>
          </cell>
          <cell r="B499" t="str">
            <v>Em/Me</v>
          </cell>
          <cell r="C499" t="str">
            <v>Pr</v>
          </cell>
        </row>
        <row r="500">
          <cell r="A500" t="str">
            <v>Child Care</v>
          </cell>
          <cell r="B500" t="str">
            <v>Em/Me</v>
          </cell>
          <cell r="C500" t="str">
            <v>Pr</v>
          </cell>
        </row>
        <row r="501">
          <cell r="A501" t="str">
            <v>Innkeeping</v>
          </cell>
          <cell r="B501" t="str">
            <v>Em/Me</v>
          </cell>
          <cell r="C501" t="str">
            <v>Pr</v>
          </cell>
        </row>
        <row r="502">
          <cell r="A502" t="str">
            <v>Counselor</v>
          </cell>
          <cell r="B502" t="str">
            <v>Em/Me</v>
          </cell>
          <cell r="C502" t="str">
            <v>Pr</v>
          </cell>
        </row>
        <row r="503">
          <cell r="A503" t="str">
            <v>Guide</v>
          </cell>
          <cell r="B503" t="str">
            <v>Em/Me</v>
          </cell>
          <cell r="C503" t="str">
            <v>Pr</v>
          </cell>
        </row>
        <row r="504">
          <cell r="A504" t="str">
            <v>Messenger</v>
          </cell>
          <cell r="B504" t="str">
            <v>Em/Me</v>
          </cell>
          <cell r="C504" t="str">
            <v>Pr</v>
          </cell>
        </row>
        <row r="505">
          <cell r="A505" t="str">
            <v>Sales Clerk</v>
          </cell>
          <cell r="B505" t="str">
            <v>Em/Me</v>
          </cell>
          <cell r="C505" t="str">
            <v>Pr</v>
          </cell>
        </row>
        <row r="506">
          <cell r="A506" t="str">
            <v>Valet</v>
          </cell>
          <cell r="B506" t="str">
            <v>Em/Me</v>
          </cell>
          <cell r="C506" t="str">
            <v>Pr</v>
          </cell>
        </row>
        <row r="507">
          <cell r="A507" t="str">
            <v>Trade Sub-category</v>
          </cell>
          <cell r="B507" t="str">
            <v>- -</v>
          </cell>
          <cell r="C507" t="str">
            <v>- -</v>
          </cell>
        </row>
        <row r="508">
          <cell r="A508" t="str">
            <v>Woodcutter</v>
          </cell>
          <cell r="B508" t="str">
            <v>Em/Me</v>
          </cell>
          <cell r="C508" t="str">
            <v>In</v>
          </cell>
        </row>
        <row r="509">
          <cell r="A509" t="str">
            <v>Sailor</v>
          </cell>
          <cell r="B509" t="str">
            <v>Em/Me</v>
          </cell>
          <cell r="C509" t="str">
            <v>In</v>
          </cell>
        </row>
        <row r="510">
          <cell r="A510" t="str">
            <v>Scribe</v>
          </cell>
          <cell r="B510" t="str">
            <v>Em/Me</v>
          </cell>
          <cell r="C510" t="str">
            <v>In</v>
          </cell>
          <cell r="T510">
            <v>1</v>
          </cell>
        </row>
        <row r="511">
          <cell r="A511" t="str">
            <v>Soldier</v>
          </cell>
          <cell r="B511" t="str">
            <v>Em/Me</v>
          </cell>
          <cell r="C511" t="str">
            <v>In</v>
          </cell>
          <cell r="I511">
            <v>2</v>
          </cell>
        </row>
        <row r="512">
          <cell r="A512" t="str">
            <v>Commercial Art</v>
          </cell>
          <cell r="B512" t="str">
            <v>Em/Me</v>
          </cell>
          <cell r="C512" t="str">
            <v>In</v>
          </cell>
        </row>
        <row r="513">
          <cell r="A513" t="str">
            <v>Taxidermy</v>
          </cell>
          <cell r="B513" t="str">
            <v>Em/Me</v>
          </cell>
          <cell r="C513" t="str">
            <v>In</v>
          </cell>
        </row>
      </sheetData>
      <sheetData sheetId="2">
        <row r="1">
          <cell r="B1" t="str">
            <v>Baseline</v>
          </cell>
          <cell r="C1" t="str">
            <v>Cowboy</v>
          </cell>
          <cell r="D1" t="str">
            <v>Gambler</v>
          </cell>
          <cell r="E1" t="str">
            <v>Gunslinger</v>
          </cell>
          <cell r="F1" t="str">
            <v>Lawman</v>
          </cell>
          <cell r="G1" t="str">
            <v>Private Detective</v>
          </cell>
          <cell r="H1" t="str">
            <v>Soldier</v>
          </cell>
          <cell r="I1" t="str">
            <v>Merchant</v>
          </cell>
          <cell r="J1" t="str">
            <v>Coachman</v>
          </cell>
          <cell r="K1" t="str">
            <v>Doctor</v>
          </cell>
          <cell r="L1" t="str">
            <v>Stableman</v>
          </cell>
          <cell r="M1" t="str">
            <v>Citizen</v>
          </cell>
          <cell r="N1" t="str">
            <v>Fighter</v>
          </cell>
          <cell r="O1" t="str">
            <v>Warrior Monk</v>
          </cell>
          <cell r="P1" t="str">
            <v>Theif</v>
          </cell>
          <cell r="Q1" t="str">
            <v>Rogue</v>
          </cell>
          <cell r="R1" t="str">
            <v>Labourer</v>
          </cell>
          <cell r="S1" t="str">
            <v>Scholar</v>
          </cell>
          <cell r="T1" t="str">
            <v>Cleric</v>
          </cell>
          <cell r="U1" t="str">
            <v>Druid</v>
          </cell>
          <cell r="V1" t="str">
            <v>Paladin</v>
          </cell>
          <cell r="W1" t="str">
            <v>Ranger</v>
          </cell>
          <cell r="X1" t="str">
            <v>Magician</v>
          </cell>
          <cell r="Y1" t="str">
            <v>Illusionist</v>
          </cell>
          <cell r="Z1" t="str">
            <v>Bard</v>
          </cell>
          <cell r="AA1" t="str">
            <v>Dabbler</v>
          </cell>
          <cell r="AB1" t="str">
            <v>Mentalist</v>
          </cell>
          <cell r="AC1" t="str">
            <v>Lay Healer</v>
          </cell>
          <cell r="AD1" t="str">
            <v>Monk</v>
          </cell>
          <cell r="AE1" t="str">
            <v>Magent</v>
          </cell>
          <cell r="AF1" t="str">
            <v>Healer</v>
          </cell>
          <cell r="AG1" t="str">
            <v>Mystic</v>
          </cell>
          <cell r="AH1" t="str">
            <v>Sorcerer</v>
          </cell>
          <cell r="AI1" t="str">
            <v>Fatale</v>
          </cell>
          <cell r="AJ1" t="str">
            <v>Creature</v>
          </cell>
          <cell r="AK1" t="str">
            <v>Alchemist, Sanctifier</v>
          </cell>
          <cell r="AL1" t="str">
            <v>Alchemist, Adept</v>
          </cell>
          <cell r="AM1" t="str">
            <v>Alchemist, Psychographer</v>
          </cell>
        </row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4</v>
          </cell>
          <cell r="U2">
            <v>4</v>
          </cell>
          <cell r="V2">
            <v>4</v>
          </cell>
          <cell r="W2">
            <v>4</v>
          </cell>
          <cell r="X2">
            <v>4</v>
          </cell>
          <cell r="Y2">
            <v>4</v>
          </cell>
          <cell r="Z2">
            <v>4</v>
          </cell>
          <cell r="AA2">
            <v>4</v>
          </cell>
          <cell r="AB2">
            <v>4</v>
          </cell>
          <cell r="AC2">
            <v>4</v>
          </cell>
          <cell r="AD2">
            <v>4</v>
          </cell>
          <cell r="AE2">
            <v>4</v>
          </cell>
          <cell r="AF2">
            <v>9</v>
          </cell>
          <cell r="AG2">
            <v>9</v>
          </cell>
          <cell r="AH2">
            <v>9</v>
          </cell>
          <cell r="AI2">
            <v>4</v>
          </cell>
          <cell r="AJ2">
            <v>0</v>
          </cell>
          <cell r="AK2">
            <v>4</v>
          </cell>
          <cell r="AL2">
            <v>4</v>
          </cell>
          <cell r="AM2">
            <v>4</v>
          </cell>
        </row>
        <row r="3">
          <cell r="C3">
            <v>75</v>
          </cell>
          <cell r="D3">
            <v>75</v>
          </cell>
          <cell r="E3">
            <v>75</v>
          </cell>
          <cell r="F3">
            <v>75</v>
          </cell>
          <cell r="G3">
            <v>75</v>
          </cell>
          <cell r="H3">
            <v>75</v>
          </cell>
          <cell r="I3">
            <v>75</v>
          </cell>
          <cell r="J3">
            <v>75</v>
          </cell>
          <cell r="K3">
            <v>75</v>
          </cell>
          <cell r="L3">
            <v>75</v>
          </cell>
          <cell r="M3">
            <v>75</v>
          </cell>
          <cell r="N3">
            <v>75</v>
          </cell>
          <cell r="O3">
            <v>75</v>
          </cell>
          <cell r="P3">
            <v>75</v>
          </cell>
          <cell r="Q3">
            <v>75</v>
          </cell>
          <cell r="R3">
            <v>75</v>
          </cell>
          <cell r="S3">
            <v>75</v>
          </cell>
          <cell r="T3">
            <v>75</v>
          </cell>
          <cell r="U3">
            <v>75</v>
          </cell>
          <cell r="V3">
            <v>75</v>
          </cell>
          <cell r="W3">
            <v>75</v>
          </cell>
          <cell r="X3">
            <v>75</v>
          </cell>
          <cell r="Y3">
            <v>75</v>
          </cell>
          <cell r="Z3">
            <v>75</v>
          </cell>
          <cell r="AA3">
            <v>75</v>
          </cell>
          <cell r="AB3">
            <v>75</v>
          </cell>
          <cell r="AC3">
            <v>75</v>
          </cell>
          <cell r="AD3">
            <v>75</v>
          </cell>
          <cell r="AE3">
            <v>75</v>
          </cell>
          <cell r="AF3">
            <v>75</v>
          </cell>
          <cell r="AG3">
            <v>75</v>
          </cell>
          <cell r="AH3">
            <v>75</v>
          </cell>
          <cell r="AI3">
            <v>75</v>
          </cell>
          <cell r="AJ3">
            <v>75</v>
          </cell>
          <cell r="AK3">
            <v>75</v>
          </cell>
          <cell r="AL3">
            <v>75</v>
          </cell>
          <cell r="AM3">
            <v>75</v>
          </cell>
          <cell r="AQ3">
            <v>75</v>
          </cell>
          <cell r="AR3">
            <v>75</v>
          </cell>
          <cell r="AS3">
            <v>75</v>
          </cell>
          <cell r="AT3">
            <v>73</v>
          </cell>
          <cell r="AU3">
            <v>71</v>
          </cell>
          <cell r="AV3">
            <v>75</v>
          </cell>
          <cell r="AW3">
            <v>75</v>
          </cell>
          <cell r="AX3">
            <v>75</v>
          </cell>
          <cell r="AY3">
            <v>75</v>
          </cell>
          <cell r="AZ3">
            <v>75</v>
          </cell>
          <cell r="BA3">
            <v>75</v>
          </cell>
          <cell r="BB3">
            <v>75</v>
          </cell>
          <cell r="BC3">
            <v>75</v>
          </cell>
          <cell r="BD3">
            <v>75</v>
          </cell>
          <cell r="BE3">
            <v>75</v>
          </cell>
          <cell r="BF3">
            <v>75</v>
          </cell>
          <cell r="BG3">
            <v>75</v>
          </cell>
          <cell r="BH3">
            <v>71</v>
          </cell>
          <cell r="BI3">
            <v>71</v>
          </cell>
          <cell r="BJ3">
            <v>71</v>
          </cell>
          <cell r="BK3">
            <v>71</v>
          </cell>
          <cell r="BL3">
            <v>71</v>
          </cell>
          <cell r="BM3">
            <v>71</v>
          </cell>
          <cell r="BN3">
            <v>71</v>
          </cell>
          <cell r="BO3">
            <v>71</v>
          </cell>
          <cell r="BP3">
            <v>71</v>
          </cell>
          <cell r="BQ3">
            <v>71</v>
          </cell>
          <cell r="BR3">
            <v>71</v>
          </cell>
          <cell r="BS3">
            <v>71</v>
          </cell>
          <cell r="BT3">
            <v>66</v>
          </cell>
        </row>
        <row r="4">
          <cell r="A4" t="str">
            <v>Animal</v>
          </cell>
          <cell r="B4" t="str">
            <v>4 / 6</v>
          </cell>
          <cell r="C4" t="str">
            <v>1 / 2</v>
          </cell>
          <cell r="D4" t="str">
            <v>3 / 5</v>
          </cell>
          <cell r="E4" t="str">
            <v>2 / 3</v>
          </cell>
          <cell r="F4" t="str">
            <v>2 / 3</v>
          </cell>
          <cell r="G4" t="str">
            <v>3 / 4</v>
          </cell>
          <cell r="H4" t="str">
            <v>2 / 4</v>
          </cell>
          <cell r="I4" t="str">
            <v>3 / 4</v>
          </cell>
          <cell r="J4" t="str">
            <v>1 / 2</v>
          </cell>
          <cell r="K4" t="str">
            <v>3 / 4</v>
          </cell>
          <cell r="L4" t="str">
            <v>1 / 2</v>
          </cell>
          <cell r="M4" t="str">
            <v>2 / 4</v>
          </cell>
          <cell r="N4" t="str">
            <v>2 / 4</v>
          </cell>
          <cell r="O4" t="str">
            <v>3 / 5</v>
          </cell>
          <cell r="P4" t="str">
            <v>2 / 3</v>
          </cell>
          <cell r="Q4" t="str">
            <v>2 / 4</v>
          </cell>
          <cell r="R4" t="str">
            <v>1 / 3</v>
          </cell>
          <cell r="S4" t="str">
            <v>3 / 4</v>
          </cell>
          <cell r="T4" t="str">
            <v>3 / 4</v>
          </cell>
          <cell r="U4" t="str">
            <v>1 / 2</v>
          </cell>
          <cell r="V4" t="str">
            <v>2 / 3</v>
          </cell>
          <cell r="W4" t="str">
            <v>1 / 3</v>
          </cell>
          <cell r="X4" t="str">
            <v>3 / 5</v>
          </cell>
          <cell r="Y4" t="str">
            <v>4 / 6</v>
          </cell>
          <cell r="Z4" t="str">
            <v>3 / 5</v>
          </cell>
          <cell r="AA4" t="str">
            <v>4 / 6</v>
          </cell>
          <cell r="AB4" t="str">
            <v>4 / 6</v>
          </cell>
          <cell r="AC4" t="str">
            <v>3 / 5</v>
          </cell>
          <cell r="AD4" t="str">
            <v>3 / 5</v>
          </cell>
          <cell r="AE4" t="str">
            <v>3 / 5</v>
          </cell>
          <cell r="AF4" t="str">
            <v>3 / 5</v>
          </cell>
          <cell r="AG4" t="str">
            <v>4 / 6</v>
          </cell>
          <cell r="AH4" t="str">
            <v>4 / 6</v>
          </cell>
          <cell r="AI4" t="str">
            <v>3 / 5</v>
          </cell>
          <cell r="AJ4" t="str">
            <v>4 / 6</v>
          </cell>
          <cell r="AK4" t="str">
            <v>4 / 6</v>
          </cell>
          <cell r="AL4" t="str">
            <v>3 / 5</v>
          </cell>
          <cell r="AM4" t="str">
            <v>4 / 6</v>
          </cell>
          <cell r="AO4">
            <v>1</v>
          </cell>
          <cell r="AP4" t="str">
            <v>*</v>
          </cell>
          <cell r="AQ4">
            <v>6</v>
          </cell>
          <cell r="AR4">
            <v>1</v>
          </cell>
          <cell r="AS4">
            <v>4</v>
          </cell>
          <cell r="AT4">
            <v>4</v>
          </cell>
          <cell r="AU4">
            <v>2</v>
          </cell>
          <cell r="AV4">
            <v>3</v>
          </cell>
          <cell r="AW4">
            <v>2</v>
          </cell>
          <cell r="AX4">
            <v>6</v>
          </cell>
          <cell r="AY4">
            <v>2</v>
          </cell>
          <cell r="AZ4">
            <v>6</v>
          </cell>
          <cell r="BA4">
            <v>3</v>
          </cell>
          <cell r="BB4">
            <v>3</v>
          </cell>
          <cell r="BC4">
            <v>1</v>
          </cell>
          <cell r="BD4">
            <v>4</v>
          </cell>
          <cell r="BE4">
            <v>3</v>
          </cell>
          <cell r="BF4">
            <v>5</v>
          </cell>
          <cell r="BG4">
            <v>2</v>
          </cell>
          <cell r="BH4">
            <v>2</v>
          </cell>
          <cell r="BI4">
            <v>6</v>
          </cell>
          <cell r="BJ4">
            <v>4</v>
          </cell>
          <cell r="BK4">
            <v>5</v>
          </cell>
          <cell r="BL4">
            <v>1</v>
          </cell>
          <cell r="BM4">
            <v>0</v>
          </cell>
          <cell r="BN4">
            <v>1</v>
          </cell>
          <cell r="BO4">
            <v>0</v>
          </cell>
          <cell r="BP4">
            <v>0</v>
          </cell>
          <cell r="BQ4">
            <v>1</v>
          </cell>
          <cell r="BR4">
            <v>1</v>
          </cell>
          <cell r="BS4">
            <v>1</v>
          </cell>
          <cell r="BT4">
            <v>1</v>
          </cell>
        </row>
        <row r="5">
          <cell r="A5" t="str">
            <v>Animal Handling</v>
          </cell>
          <cell r="B5" t="str">
            <v>4 / 6</v>
          </cell>
          <cell r="C5" t="str">
            <v>1 / 2</v>
          </cell>
          <cell r="D5" t="str">
            <v>3 / 5</v>
          </cell>
          <cell r="E5" t="str">
            <v>2 / 3</v>
          </cell>
          <cell r="F5" t="str">
            <v>2 / 3</v>
          </cell>
          <cell r="G5" t="str">
            <v>3 / 4</v>
          </cell>
          <cell r="H5" t="str">
            <v>2 / 4</v>
          </cell>
          <cell r="I5" t="str">
            <v>3 / 4</v>
          </cell>
          <cell r="J5" t="str">
            <v>1 / 2</v>
          </cell>
          <cell r="K5" t="str">
            <v>3 / 4</v>
          </cell>
          <cell r="L5" t="str">
            <v>1 / 2</v>
          </cell>
          <cell r="M5" t="str">
            <v>2 / 4</v>
          </cell>
          <cell r="N5" t="str">
            <v>2 / 4</v>
          </cell>
          <cell r="O5" t="str">
            <v>3 / 5</v>
          </cell>
          <cell r="P5" t="str">
            <v>2 / 3</v>
          </cell>
          <cell r="Q5" t="str">
            <v>2 / 4</v>
          </cell>
          <cell r="R5" t="str">
            <v>1 / 3</v>
          </cell>
          <cell r="S5" t="str">
            <v>3 / 4</v>
          </cell>
          <cell r="T5" t="str">
            <v>3 / 4</v>
          </cell>
          <cell r="U5" t="str">
            <v>1 / 2</v>
          </cell>
          <cell r="V5" t="str">
            <v>2 / 3</v>
          </cell>
          <cell r="W5" t="str">
            <v>1 / 3</v>
          </cell>
          <cell r="X5" t="str">
            <v>3 / 5</v>
          </cell>
          <cell r="Y5" t="str">
            <v>4 / 6</v>
          </cell>
          <cell r="Z5" t="str">
            <v>3 / 5</v>
          </cell>
          <cell r="AA5" t="str">
            <v>4 / 6</v>
          </cell>
          <cell r="AB5" t="str">
            <v>4 / 6</v>
          </cell>
          <cell r="AC5" t="str">
            <v>3 / 4</v>
          </cell>
          <cell r="AD5" t="str">
            <v>3 / 5</v>
          </cell>
          <cell r="AE5" t="str">
            <v>3 / 5</v>
          </cell>
          <cell r="AF5" t="str">
            <v>3 / 5</v>
          </cell>
          <cell r="AG5" t="str">
            <v>4 / 6</v>
          </cell>
          <cell r="AH5" t="str">
            <v>4 / 6</v>
          </cell>
          <cell r="AI5" t="str">
            <v>3 / 5</v>
          </cell>
          <cell r="AJ5" t="str">
            <v>4 / 6</v>
          </cell>
          <cell r="AK5" t="str">
            <v>4 / 6</v>
          </cell>
          <cell r="AL5" t="str">
            <v>3 / 5</v>
          </cell>
          <cell r="AM5" t="str">
            <v>4 / 6</v>
          </cell>
          <cell r="AO5">
            <v>1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</row>
        <row r="6">
          <cell r="A6" t="str">
            <v>Animal Riding</v>
          </cell>
          <cell r="B6" t="str">
            <v>4 / 6</v>
          </cell>
          <cell r="C6" t="str">
            <v>1 / 2</v>
          </cell>
          <cell r="D6" t="str">
            <v>3 / 5</v>
          </cell>
          <cell r="E6" t="str">
            <v>2 / 3</v>
          </cell>
          <cell r="F6" t="str">
            <v>2 / 3</v>
          </cell>
          <cell r="G6" t="str">
            <v>3 / 4</v>
          </cell>
          <cell r="H6" t="str">
            <v>2 / 4</v>
          </cell>
          <cell r="I6" t="str">
            <v>2 / 4</v>
          </cell>
          <cell r="J6" t="str">
            <v>1 / 2</v>
          </cell>
          <cell r="K6" t="str">
            <v>2 / 4</v>
          </cell>
          <cell r="L6" t="str">
            <v>1 / 2</v>
          </cell>
          <cell r="M6" t="str">
            <v>2 / 4</v>
          </cell>
          <cell r="N6" t="str">
            <v>2 / 3</v>
          </cell>
          <cell r="O6" t="str">
            <v>3 / 5</v>
          </cell>
          <cell r="P6" t="str">
            <v>2 / 3</v>
          </cell>
          <cell r="Q6" t="str">
            <v>1 / 3</v>
          </cell>
          <cell r="R6" t="str">
            <v>1 / 3</v>
          </cell>
          <cell r="S6" t="str">
            <v>3 / 4</v>
          </cell>
          <cell r="T6" t="str">
            <v>3 / 4</v>
          </cell>
          <cell r="U6" t="str">
            <v>1 / 2</v>
          </cell>
          <cell r="V6" t="str">
            <v>2 / 3</v>
          </cell>
          <cell r="W6" t="str">
            <v>1 / 3</v>
          </cell>
          <cell r="X6" t="str">
            <v>3 / 5</v>
          </cell>
          <cell r="Y6" t="str">
            <v>3 / 5</v>
          </cell>
          <cell r="Z6" t="str">
            <v>3 / 4</v>
          </cell>
          <cell r="AA6" t="str">
            <v>3 / 4</v>
          </cell>
          <cell r="AB6" t="str">
            <v>3 / 5</v>
          </cell>
          <cell r="AC6" t="str">
            <v>4 / 6</v>
          </cell>
          <cell r="AD6" t="str">
            <v>3 / 5</v>
          </cell>
          <cell r="AE6" t="str">
            <v>3 / 5</v>
          </cell>
          <cell r="AF6" t="str">
            <v>3 / 5</v>
          </cell>
          <cell r="AG6" t="str">
            <v>3 / 5</v>
          </cell>
          <cell r="AH6" t="str">
            <v>3 / 5</v>
          </cell>
          <cell r="AI6" t="str">
            <v>3 / 5</v>
          </cell>
          <cell r="AJ6" t="str">
            <v>4 / 6</v>
          </cell>
          <cell r="AK6" t="str">
            <v>4 / 6</v>
          </cell>
          <cell r="AL6" t="str">
            <v>3 / 5</v>
          </cell>
          <cell r="AM6" t="str">
            <v>4 / 6</v>
          </cell>
          <cell r="AO6">
            <v>1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</row>
        <row r="7">
          <cell r="A7" t="str">
            <v>Animal Training</v>
          </cell>
          <cell r="B7" t="str">
            <v>4 / 6</v>
          </cell>
          <cell r="C7" t="str">
            <v>1 / 2</v>
          </cell>
          <cell r="D7" t="str">
            <v>3 / 5</v>
          </cell>
          <cell r="E7" t="str">
            <v>2 / 3</v>
          </cell>
          <cell r="F7" t="str">
            <v>2 / 3</v>
          </cell>
          <cell r="G7" t="str">
            <v>3 / 4</v>
          </cell>
          <cell r="H7" t="str">
            <v>2 / 4</v>
          </cell>
          <cell r="I7" t="str">
            <v>3 / 4</v>
          </cell>
          <cell r="J7" t="str">
            <v>1 / 2</v>
          </cell>
          <cell r="K7" t="str">
            <v>3 / 4</v>
          </cell>
          <cell r="L7" t="str">
            <v>1 / 2</v>
          </cell>
          <cell r="M7" t="str">
            <v>2 / 4</v>
          </cell>
          <cell r="N7" t="str">
            <v>2 / 4</v>
          </cell>
          <cell r="O7" t="str">
            <v>3 / 5</v>
          </cell>
          <cell r="P7" t="str">
            <v>2 / 3</v>
          </cell>
          <cell r="Q7" t="str">
            <v>3 / 4</v>
          </cell>
          <cell r="R7" t="str">
            <v>1 / 3</v>
          </cell>
          <cell r="S7" t="str">
            <v>3 / 4</v>
          </cell>
          <cell r="T7" t="str">
            <v>3 / 4</v>
          </cell>
          <cell r="U7" t="str">
            <v>1 / 2</v>
          </cell>
          <cell r="V7" t="str">
            <v>2 / 3</v>
          </cell>
          <cell r="W7" t="str">
            <v>1 / 3</v>
          </cell>
          <cell r="X7" t="str">
            <v>3 / 5</v>
          </cell>
          <cell r="Y7" t="str">
            <v>4 / 6</v>
          </cell>
          <cell r="Z7" t="str">
            <v>4 / 6</v>
          </cell>
          <cell r="AA7" t="str">
            <v>5 / 7</v>
          </cell>
          <cell r="AB7" t="str">
            <v>4 / 6</v>
          </cell>
          <cell r="AC7" t="str">
            <v>3 / 5</v>
          </cell>
          <cell r="AD7" t="str">
            <v>3 / 5</v>
          </cell>
          <cell r="AE7" t="str">
            <v>3 / 5</v>
          </cell>
          <cell r="AF7" t="str">
            <v>3 / 5</v>
          </cell>
          <cell r="AG7" t="str">
            <v>4 / 6</v>
          </cell>
          <cell r="AH7" t="str">
            <v>4 / 6</v>
          </cell>
          <cell r="AI7" t="str">
            <v>3 / 5</v>
          </cell>
          <cell r="AJ7" t="str">
            <v>4 / 6</v>
          </cell>
          <cell r="AK7" t="str">
            <v>4 / 6</v>
          </cell>
          <cell r="AL7" t="str">
            <v>3 / 5</v>
          </cell>
          <cell r="AM7" t="str">
            <v>4 / 6</v>
          </cell>
          <cell r="AO7">
            <v>1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</row>
        <row r="8">
          <cell r="A8" t="str">
            <v>Animal Healing</v>
          </cell>
          <cell r="B8" t="str">
            <v>4 / 6</v>
          </cell>
          <cell r="C8" t="str">
            <v>1 / 2</v>
          </cell>
          <cell r="D8" t="str">
            <v>3 / 5</v>
          </cell>
          <cell r="E8" t="str">
            <v>2 / 3</v>
          </cell>
          <cell r="F8" t="str">
            <v>2 / 3</v>
          </cell>
          <cell r="G8" t="str">
            <v>3 / 4</v>
          </cell>
          <cell r="H8" t="str">
            <v>2 / 4</v>
          </cell>
          <cell r="I8" t="str">
            <v>3 / 5</v>
          </cell>
          <cell r="J8" t="str">
            <v>1 / 2</v>
          </cell>
          <cell r="K8" t="str">
            <v>3 / 5</v>
          </cell>
          <cell r="L8" t="str">
            <v>1 / 2</v>
          </cell>
          <cell r="M8" t="str">
            <v>2 / 4</v>
          </cell>
          <cell r="N8" t="str">
            <v>3 / 4</v>
          </cell>
          <cell r="O8" t="str">
            <v>3 / 5</v>
          </cell>
          <cell r="P8" t="str">
            <v>2 / 3</v>
          </cell>
          <cell r="Q8" t="str">
            <v>3 / 4</v>
          </cell>
          <cell r="R8" t="str">
            <v>1 / 3</v>
          </cell>
          <cell r="S8" t="str">
            <v>3 / 4</v>
          </cell>
          <cell r="T8" t="str">
            <v>3 / 4</v>
          </cell>
          <cell r="U8" t="str">
            <v>1 / 2</v>
          </cell>
          <cell r="V8" t="str">
            <v>2 / 3</v>
          </cell>
          <cell r="W8" t="str">
            <v>1 / 3</v>
          </cell>
          <cell r="X8" t="str">
            <v>3 / 5</v>
          </cell>
          <cell r="Y8" t="str">
            <v>5 / 7</v>
          </cell>
          <cell r="Z8" t="str">
            <v>3 / 5</v>
          </cell>
          <cell r="AA8" t="str">
            <v>5 / 7</v>
          </cell>
          <cell r="AB8" t="str">
            <v>5 / 7</v>
          </cell>
          <cell r="AC8" t="str">
            <v>3 / 5</v>
          </cell>
          <cell r="AD8" t="str">
            <v>3 / 5</v>
          </cell>
          <cell r="AE8" t="str">
            <v>3 / 5</v>
          </cell>
          <cell r="AF8" t="str">
            <v>3 / 5</v>
          </cell>
          <cell r="AG8" t="str">
            <v>5 / 7</v>
          </cell>
          <cell r="AH8" t="str">
            <v>5 / 7</v>
          </cell>
          <cell r="AI8" t="str">
            <v>3 / 5</v>
          </cell>
          <cell r="AJ8" t="str">
            <v>4 / 6</v>
          </cell>
          <cell r="AK8" t="str">
            <v>4 / 6</v>
          </cell>
          <cell r="AL8" t="str">
            <v>3 / 5</v>
          </cell>
          <cell r="AM8" t="str">
            <v>4 / 6</v>
          </cell>
          <cell r="AO8">
            <v>1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</row>
        <row r="9">
          <cell r="A9" t="str">
            <v>Awareness</v>
          </cell>
          <cell r="B9" t="str">
            <v>4 / 6</v>
          </cell>
          <cell r="C9" t="str">
            <v>2 / 3</v>
          </cell>
          <cell r="D9" t="str">
            <v>1 / 2</v>
          </cell>
          <cell r="E9" t="str">
            <v>1 / 2</v>
          </cell>
          <cell r="F9" t="str">
            <v>1 / 3</v>
          </cell>
          <cell r="G9" t="str">
            <v>1 / 2</v>
          </cell>
          <cell r="H9" t="str">
            <v>3 / 4</v>
          </cell>
          <cell r="I9" t="str">
            <v>2 / 3</v>
          </cell>
          <cell r="J9" t="str">
            <v>2 / 3</v>
          </cell>
          <cell r="K9" t="str">
            <v>2 / 4</v>
          </cell>
          <cell r="L9" t="str">
            <v>3 / 4</v>
          </cell>
          <cell r="M9" t="str">
            <v>2 / 4</v>
          </cell>
          <cell r="N9" t="str">
            <v>2 / 4</v>
          </cell>
          <cell r="O9" t="str">
            <v>2 / 4</v>
          </cell>
          <cell r="P9" t="str">
            <v>1 / 2</v>
          </cell>
          <cell r="Q9" t="str">
            <v>2 / 3</v>
          </cell>
          <cell r="R9" t="str">
            <v>3 / 4</v>
          </cell>
          <cell r="S9" t="str">
            <v>1 / 3</v>
          </cell>
          <cell r="T9" t="str">
            <v>4 / 6</v>
          </cell>
          <cell r="U9" t="str">
            <v>3 / 4</v>
          </cell>
          <cell r="V9" t="str">
            <v>3 / 5</v>
          </cell>
          <cell r="W9" t="str">
            <v>1 / 3</v>
          </cell>
          <cell r="X9" t="str">
            <v>4 / 6</v>
          </cell>
          <cell r="Y9" t="str">
            <v>2 / 4</v>
          </cell>
          <cell r="Z9" t="str">
            <v>2 / 4</v>
          </cell>
          <cell r="AA9" t="str">
            <v>1 / 3</v>
          </cell>
          <cell r="AB9" t="str">
            <v>3 / 5</v>
          </cell>
          <cell r="AC9" t="str">
            <v>4 / 6</v>
          </cell>
          <cell r="AD9" t="str">
            <v>3 / 4</v>
          </cell>
          <cell r="AE9" t="str">
            <v>2 / 3</v>
          </cell>
          <cell r="AF9" t="str">
            <v>4 / 6</v>
          </cell>
          <cell r="AG9" t="str">
            <v>2 / 4</v>
          </cell>
          <cell r="AH9" t="str">
            <v>4 / 6</v>
          </cell>
          <cell r="AI9" t="str">
            <v>2 / 3</v>
          </cell>
          <cell r="AJ9" t="str">
            <v>1 / 2</v>
          </cell>
          <cell r="AK9" t="str">
            <v>4 / 6</v>
          </cell>
          <cell r="AL9" t="str">
            <v>3 / 5</v>
          </cell>
          <cell r="AM9" t="str">
            <v>4 / 6</v>
          </cell>
          <cell r="AO9">
            <v>1</v>
          </cell>
          <cell r="AP9" t="str">
            <v>*</v>
          </cell>
          <cell r="AQ9">
            <v>4</v>
          </cell>
          <cell r="AR9">
            <v>6</v>
          </cell>
          <cell r="AS9">
            <v>6</v>
          </cell>
          <cell r="AT9">
            <v>5</v>
          </cell>
          <cell r="AU9">
            <v>6</v>
          </cell>
          <cell r="AV9">
            <v>2</v>
          </cell>
          <cell r="AW9">
            <v>4</v>
          </cell>
          <cell r="AX9">
            <v>4</v>
          </cell>
          <cell r="AY9">
            <v>3</v>
          </cell>
          <cell r="AZ9">
            <v>2</v>
          </cell>
          <cell r="BA9">
            <v>3</v>
          </cell>
          <cell r="BB9">
            <v>3</v>
          </cell>
          <cell r="BC9">
            <v>3</v>
          </cell>
          <cell r="BD9">
            <v>6</v>
          </cell>
          <cell r="BE9">
            <v>4</v>
          </cell>
          <cell r="BF9">
            <v>2</v>
          </cell>
          <cell r="BG9">
            <v>5</v>
          </cell>
          <cell r="BH9">
            <v>0</v>
          </cell>
          <cell r="BI9">
            <v>2</v>
          </cell>
          <cell r="BJ9">
            <v>1</v>
          </cell>
          <cell r="BK9">
            <v>5</v>
          </cell>
          <cell r="BL9">
            <v>0</v>
          </cell>
          <cell r="BM9">
            <v>3</v>
          </cell>
          <cell r="BN9">
            <v>3</v>
          </cell>
          <cell r="BO9">
            <v>5</v>
          </cell>
          <cell r="BP9">
            <v>1</v>
          </cell>
          <cell r="BQ9">
            <v>0</v>
          </cell>
          <cell r="BR9">
            <v>2</v>
          </cell>
          <cell r="BS9">
            <v>4</v>
          </cell>
          <cell r="BT9">
            <v>0</v>
          </cell>
        </row>
        <row r="10">
          <cell r="A10" t="str">
            <v>Perception</v>
          </cell>
          <cell r="B10" t="str">
            <v>4 / 6</v>
          </cell>
          <cell r="C10" t="str">
            <v>2 / 4</v>
          </cell>
          <cell r="D10" t="str">
            <v>1 / 2</v>
          </cell>
          <cell r="E10" t="str">
            <v>1 / 2</v>
          </cell>
          <cell r="F10" t="str">
            <v>1 / 3</v>
          </cell>
          <cell r="G10" t="str">
            <v>1 / 2</v>
          </cell>
          <cell r="H10" t="str">
            <v>2 / 4</v>
          </cell>
          <cell r="I10" t="str">
            <v>2 / 3</v>
          </cell>
          <cell r="J10" t="str">
            <v>2 / 3</v>
          </cell>
          <cell r="K10" t="str">
            <v>1 / 3</v>
          </cell>
          <cell r="L10" t="str">
            <v>3 / 4</v>
          </cell>
          <cell r="M10" t="str">
            <v>2 / 4</v>
          </cell>
          <cell r="N10" t="str">
            <v>2 / 3</v>
          </cell>
          <cell r="O10" t="str">
            <v>2 / 3</v>
          </cell>
          <cell r="P10" t="str">
            <v>1 / 2</v>
          </cell>
          <cell r="Q10" t="str">
            <v>2 / 3</v>
          </cell>
          <cell r="R10" t="str">
            <v>3 / 4</v>
          </cell>
          <cell r="S10" t="str">
            <v>1 / 3</v>
          </cell>
          <cell r="T10" t="str">
            <v>3 / 5</v>
          </cell>
          <cell r="U10" t="str">
            <v>3 / 4</v>
          </cell>
          <cell r="V10" t="str">
            <v>3 / 4</v>
          </cell>
          <cell r="W10" t="str">
            <v>1 / 3</v>
          </cell>
          <cell r="X10" t="str">
            <v>3 / 5</v>
          </cell>
          <cell r="Y10" t="str">
            <v>1 / 3</v>
          </cell>
          <cell r="Z10" t="str">
            <v>2 / 3</v>
          </cell>
          <cell r="AA10" t="str">
            <v>1 / 2</v>
          </cell>
          <cell r="AB10" t="str">
            <v>3 / 4</v>
          </cell>
          <cell r="AC10" t="str">
            <v>3 / 5</v>
          </cell>
          <cell r="AD10" t="str">
            <v>2 / 4</v>
          </cell>
          <cell r="AE10" t="str">
            <v>2 / 3</v>
          </cell>
          <cell r="AF10" t="str">
            <v>3 / 5</v>
          </cell>
          <cell r="AG10" t="str">
            <v>2 / 3</v>
          </cell>
          <cell r="AH10" t="str">
            <v>3 / 5</v>
          </cell>
          <cell r="AI10" t="str">
            <v>2 / 3</v>
          </cell>
          <cell r="AJ10" t="str">
            <v>1 / 2</v>
          </cell>
          <cell r="AK10" t="str">
            <v>4 / 6</v>
          </cell>
          <cell r="AL10" t="str">
            <v>3 / 4</v>
          </cell>
          <cell r="AM10" t="str">
            <v>4 / 6</v>
          </cell>
          <cell r="AO10">
            <v>1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</row>
        <row r="11">
          <cell r="A11" t="str">
            <v>Tracking</v>
          </cell>
          <cell r="B11" t="str">
            <v>4 / 6</v>
          </cell>
          <cell r="C11" t="str">
            <v>1 / 3</v>
          </cell>
          <cell r="D11" t="str">
            <v>1 / 2</v>
          </cell>
          <cell r="E11" t="str">
            <v>1 / 2</v>
          </cell>
          <cell r="F11" t="str">
            <v>1 / 3</v>
          </cell>
          <cell r="G11" t="str">
            <v>1 / 2</v>
          </cell>
          <cell r="H11" t="str">
            <v>3 / 5</v>
          </cell>
          <cell r="I11" t="str">
            <v>2 / 3</v>
          </cell>
          <cell r="J11" t="str">
            <v>2 / 3</v>
          </cell>
          <cell r="K11" t="str">
            <v>3 / 5</v>
          </cell>
          <cell r="L11" t="str">
            <v>3 / 4</v>
          </cell>
          <cell r="M11" t="str">
            <v>2 / 4</v>
          </cell>
          <cell r="N11" t="str">
            <v>3 / 4</v>
          </cell>
          <cell r="O11" t="str">
            <v>3 / 4</v>
          </cell>
          <cell r="P11" t="str">
            <v>1 / 2</v>
          </cell>
          <cell r="Q11" t="str">
            <v>2 / 3</v>
          </cell>
          <cell r="R11" t="str">
            <v>3 / 4</v>
          </cell>
          <cell r="S11" t="str">
            <v>1 / 3</v>
          </cell>
          <cell r="T11" t="str">
            <v>5 / 7</v>
          </cell>
          <cell r="U11" t="str">
            <v>3 / 4</v>
          </cell>
          <cell r="V11" t="str">
            <v>4 / 6</v>
          </cell>
          <cell r="W11" t="str">
            <v>1 / 3</v>
          </cell>
          <cell r="X11" t="str">
            <v>5 / 7</v>
          </cell>
          <cell r="Y11" t="str">
            <v>3 / 5</v>
          </cell>
          <cell r="Z11" t="str">
            <v>3 / 4</v>
          </cell>
          <cell r="AA11" t="str">
            <v>2 / 3</v>
          </cell>
          <cell r="AB11" t="str">
            <v>4 / 6</v>
          </cell>
          <cell r="AC11" t="str">
            <v>5 / 7</v>
          </cell>
          <cell r="AD11" t="str">
            <v>3 / 5</v>
          </cell>
          <cell r="AE11" t="str">
            <v>2 / 3</v>
          </cell>
          <cell r="AF11" t="str">
            <v>5 / 7</v>
          </cell>
          <cell r="AG11" t="str">
            <v>3 / 4</v>
          </cell>
          <cell r="AH11" t="str">
            <v>5 / 7</v>
          </cell>
          <cell r="AI11" t="str">
            <v>2 / 3</v>
          </cell>
          <cell r="AJ11" t="str">
            <v>1 / 2</v>
          </cell>
          <cell r="AK11" t="str">
            <v>4 / 6</v>
          </cell>
          <cell r="AL11" t="str">
            <v>4 / 6</v>
          </cell>
          <cell r="AM11" t="str">
            <v>4 / 6</v>
          </cell>
          <cell r="AO11">
            <v>1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</row>
        <row r="12">
          <cell r="A12" t="str">
            <v>Battle Expertise</v>
          </cell>
          <cell r="B12" t="str">
            <v>7 / 10</v>
          </cell>
          <cell r="C12" t="str">
            <v>3 / 4</v>
          </cell>
          <cell r="D12" t="str">
            <v>6 / 8</v>
          </cell>
          <cell r="E12" t="str">
            <v>3 / 4</v>
          </cell>
          <cell r="F12" t="str">
            <v>3 / 4</v>
          </cell>
          <cell r="G12" t="str">
            <v>6 / 8</v>
          </cell>
          <cell r="H12" t="str">
            <v>2 / 3</v>
          </cell>
          <cell r="I12" t="str">
            <v>7 / 10</v>
          </cell>
          <cell r="J12" t="str">
            <v>4 / 6</v>
          </cell>
          <cell r="K12" t="str">
            <v>7 / 10</v>
          </cell>
          <cell r="L12" t="str">
            <v>4 / 6</v>
          </cell>
          <cell r="M12" t="str">
            <v>3 / 5</v>
          </cell>
          <cell r="N12" t="str">
            <v>1 / 3</v>
          </cell>
          <cell r="O12" t="str">
            <v>3 / 5</v>
          </cell>
          <cell r="P12" t="str">
            <v>3 / 5</v>
          </cell>
          <cell r="Q12" t="str">
            <v>3 / 4</v>
          </cell>
          <cell r="R12" t="str">
            <v>4 / 6</v>
          </cell>
          <cell r="S12" t="str">
            <v>7 / 10</v>
          </cell>
          <cell r="T12" t="str">
            <v>5 / 7</v>
          </cell>
          <cell r="U12" t="str">
            <v>7 / 10</v>
          </cell>
          <cell r="V12" t="str">
            <v>2 / 3</v>
          </cell>
          <cell r="W12" t="str">
            <v>4 / 6</v>
          </cell>
          <cell r="X12" t="str">
            <v>7 / 10</v>
          </cell>
          <cell r="Y12" t="str">
            <v>7 / 10</v>
          </cell>
          <cell r="Z12" t="str">
            <v>4 / 6</v>
          </cell>
          <cell r="AA12" t="str">
            <v>5 / 7</v>
          </cell>
          <cell r="AB12" t="str">
            <v>7 / 10</v>
          </cell>
          <cell r="AC12" t="str">
            <v>7 / 10</v>
          </cell>
          <cell r="AD12" t="str">
            <v>6 / 8</v>
          </cell>
          <cell r="AE12" t="str">
            <v>3 / 5</v>
          </cell>
          <cell r="AF12" t="str">
            <v>7 / 10</v>
          </cell>
          <cell r="AG12" t="str">
            <v>7 / 10</v>
          </cell>
          <cell r="AH12" t="str">
            <v>7 / 10</v>
          </cell>
          <cell r="AI12" t="str">
            <v>4 / 6</v>
          </cell>
          <cell r="AJ12" t="str">
            <v>3 / 5</v>
          </cell>
          <cell r="AK12" t="str">
            <v>7 / 10</v>
          </cell>
          <cell r="AL12" t="str">
            <v>7 / 10</v>
          </cell>
          <cell r="AM12" t="str">
            <v>6 / 8</v>
          </cell>
          <cell r="AO12">
            <v>1</v>
          </cell>
          <cell r="AP12" t="str">
            <v>*</v>
          </cell>
          <cell r="AQ12">
            <v>5</v>
          </cell>
          <cell r="AR12">
            <v>1</v>
          </cell>
          <cell r="AS12">
            <v>5</v>
          </cell>
          <cell r="AT12">
            <v>5</v>
          </cell>
          <cell r="AU12">
            <v>1</v>
          </cell>
          <cell r="AV12">
            <v>7</v>
          </cell>
          <cell r="AW12">
            <v>0</v>
          </cell>
          <cell r="AX12">
            <v>3</v>
          </cell>
          <cell r="AY12">
            <v>0</v>
          </cell>
          <cell r="AZ12">
            <v>3</v>
          </cell>
          <cell r="BA12">
            <v>4</v>
          </cell>
          <cell r="BB12">
            <v>8</v>
          </cell>
          <cell r="BC12">
            <v>4</v>
          </cell>
          <cell r="BD12">
            <v>4</v>
          </cell>
          <cell r="BE12">
            <v>5</v>
          </cell>
          <cell r="BF12">
            <v>3</v>
          </cell>
          <cell r="BG12">
            <v>0</v>
          </cell>
          <cell r="BH12">
            <v>2</v>
          </cell>
          <cell r="BI12">
            <v>0</v>
          </cell>
          <cell r="BJ12">
            <v>7</v>
          </cell>
          <cell r="BK12">
            <v>3</v>
          </cell>
          <cell r="BL12">
            <v>0</v>
          </cell>
          <cell r="BM12">
            <v>0</v>
          </cell>
          <cell r="BN12">
            <v>3</v>
          </cell>
          <cell r="BO12">
            <v>2</v>
          </cell>
          <cell r="BP12">
            <v>0</v>
          </cell>
          <cell r="BQ12">
            <v>0</v>
          </cell>
          <cell r="BR12">
            <v>1</v>
          </cell>
          <cell r="BS12">
            <v>4</v>
          </cell>
          <cell r="BT12">
            <v>0</v>
          </cell>
        </row>
        <row r="13">
          <cell r="A13" t="str">
            <v>Maneuvering in Armour</v>
          </cell>
          <cell r="B13" t="str">
            <v>7 / 10</v>
          </cell>
          <cell r="C13" t="str">
            <v>3 / 4</v>
          </cell>
          <cell r="D13" t="str">
            <v>6 / 8</v>
          </cell>
          <cell r="E13" t="str">
            <v>3 / 4</v>
          </cell>
          <cell r="F13" t="str">
            <v>3 / 4</v>
          </cell>
          <cell r="G13" t="str">
            <v>6 / 8</v>
          </cell>
          <cell r="H13" t="str">
            <v>2 / 3</v>
          </cell>
          <cell r="I13" t="str">
            <v>7 / 10</v>
          </cell>
          <cell r="J13" t="str">
            <v>4 / 6</v>
          </cell>
          <cell r="K13" t="str">
            <v>7 / 10</v>
          </cell>
          <cell r="L13" t="str">
            <v>4 / 6</v>
          </cell>
          <cell r="M13" t="str">
            <v>3 / 5</v>
          </cell>
          <cell r="N13" t="str">
            <v>1 / 3</v>
          </cell>
          <cell r="O13" t="str">
            <v>4 / 6</v>
          </cell>
          <cell r="P13" t="str">
            <v>3 / 5</v>
          </cell>
          <cell r="Q13" t="str">
            <v>2 / 4</v>
          </cell>
          <cell r="R13" t="str">
            <v>4 / 6</v>
          </cell>
          <cell r="S13" t="str">
            <v>7 / 10</v>
          </cell>
          <cell r="T13" t="str">
            <v>5 / 7</v>
          </cell>
          <cell r="U13" t="str">
            <v>7 / 10</v>
          </cell>
          <cell r="V13" t="str">
            <v>1 / 3</v>
          </cell>
          <cell r="W13" t="str">
            <v>3 / 5</v>
          </cell>
          <cell r="X13" t="str">
            <v>7 / 10</v>
          </cell>
          <cell r="Y13" t="str">
            <v>7 / 10</v>
          </cell>
          <cell r="Z13" t="str">
            <v>4 / 6</v>
          </cell>
          <cell r="AA13" t="str">
            <v>5 / 7</v>
          </cell>
          <cell r="AB13" t="str">
            <v>6 / 8</v>
          </cell>
          <cell r="AC13" t="str">
            <v>7 / 10</v>
          </cell>
          <cell r="AD13" t="str">
            <v>6 / 8</v>
          </cell>
          <cell r="AE13" t="str">
            <v>3 / 5</v>
          </cell>
          <cell r="AF13" t="str">
            <v>7 / 10</v>
          </cell>
          <cell r="AG13" t="str">
            <v>7 / 10</v>
          </cell>
          <cell r="AH13" t="str">
            <v>7 / 10</v>
          </cell>
          <cell r="AI13" t="str">
            <v>5 / 7</v>
          </cell>
          <cell r="AJ13" t="str">
            <v>3 / 5</v>
          </cell>
          <cell r="AK13" t="str">
            <v>7 / 10</v>
          </cell>
          <cell r="AL13" t="str">
            <v>7 / 10</v>
          </cell>
          <cell r="AM13" t="str">
            <v>6 / 8</v>
          </cell>
          <cell r="AO13">
            <v>1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</row>
        <row r="14">
          <cell r="A14" t="str">
            <v>Mounted Combat</v>
          </cell>
          <cell r="B14" t="str">
            <v>7 / 10</v>
          </cell>
          <cell r="C14" t="str">
            <v>2 / 4</v>
          </cell>
          <cell r="D14" t="str">
            <v>6 / 8</v>
          </cell>
          <cell r="E14" t="str">
            <v>2 / 4</v>
          </cell>
          <cell r="F14" t="str">
            <v>3 / 4</v>
          </cell>
          <cell r="G14" t="str">
            <v>6 / 8</v>
          </cell>
          <cell r="H14" t="str">
            <v>2 / 3</v>
          </cell>
          <cell r="I14" t="str">
            <v>7 / 10</v>
          </cell>
          <cell r="J14" t="str">
            <v>4 / 6</v>
          </cell>
          <cell r="K14" t="str">
            <v>7 / 10</v>
          </cell>
          <cell r="L14" t="str">
            <v>4 / 6</v>
          </cell>
          <cell r="M14" t="str">
            <v>3 / 5</v>
          </cell>
          <cell r="N14" t="str">
            <v>1 / 3</v>
          </cell>
          <cell r="O14" t="str">
            <v>4 / 6</v>
          </cell>
          <cell r="P14" t="str">
            <v>4 / 6</v>
          </cell>
          <cell r="Q14" t="str">
            <v>3 / 4</v>
          </cell>
          <cell r="R14" t="str">
            <v>4 / 6</v>
          </cell>
          <cell r="S14" t="str">
            <v>7 / 10</v>
          </cell>
          <cell r="T14" t="str">
            <v>5 / 7</v>
          </cell>
          <cell r="U14" t="str">
            <v>6 / 8</v>
          </cell>
          <cell r="V14" t="str">
            <v>2 / 3</v>
          </cell>
          <cell r="W14" t="str">
            <v>3 / 4</v>
          </cell>
          <cell r="X14" t="str">
            <v>7 / 10</v>
          </cell>
          <cell r="Y14" t="str">
            <v>7 / 10</v>
          </cell>
          <cell r="Z14" t="str">
            <v>4 / 6</v>
          </cell>
          <cell r="AA14" t="str">
            <v>6 / 8</v>
          </cell>
          <cell r="AB14" t="str">
            <v>7 / 10</v>
          </cell>
          <cell r="AC14" t="str">
            <v>9 / 12</v>
          </cell>
          <cell r="AD14" t="str">
            <v>7 / 10</v>
          </cell>
          <cell r="AE14" t="str">
            <v>4 / 6</v>
          </cell>
          <cell r="AF14" t="str">
            <v>9 / 12</v>
          </cell>
          <cell r="AG14" t="str">
            <v>7 / 10</v>
          </cell>
          <cell r="AH14" t="str">
            <v>7 / 10</v>
          </cell>
          <cell r="AI14" t="str">
            <v>5 / 7</v>
          </cell>
          <cell r="AJ14" t="str">
            <v>3 / 5</v>
          </cell>
          <cell r="AK14" t="str">
            <v>7 / 10</v>
          </cell>
          <cell r="AL14" t="str">
            <v>7 / 10</v>
          </cell>
          <cell r="AM14" t="str">
            <v>6 / 8</v>
          </cell>
          <cell r="AO14">
            <v>1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</row>
        <row r="15">
          <cell r="A15" t="str">
            <v>Protect</v>
          </cell>
          <cell r="B15" t="str">
            <v>7 / 10</v>
          </cell>
          <cell r="C15" t="str">
            <v>3 / 4</v>
          </cell>
          <cell r="D15" t="str">
            <v>6 / 8</v>
          </cell>
          <cell r="E15" t="str">
            <v>3 / 5</v>
          </cell>
          <cell r="F15" t="str">
            <v>3 / 4</v>
          </cell>
          <cell r="G15" t="str">
            <v>6 / 8</v>
          </cell>
          <cell r="H15" t="str">
            <v>2 / 3</v>
          </cell>
          <cell r="I15" t="str">
            <v>7 / 10</v>
          </cell>
          <cell r="J15" t="str">
            <v>4 / 6</v>
          </cell>
          <cell r="K15" t="str">
            <v>7 / 10</v>
          </cell>
          <cell r="L15" t="str">
            <v>4 / 6</v>
          </cell>
          <cell r="M15" t="str">
            <v>3 / 5</v>
          </cell>
          <cell r="N15" t="str">
            <v>1 / 3</v>
          </cell>
          <cell r="O15" t="str">
            <v>3 / 5</v>
          </cell>
          <cell r="P15" t="str">
            <v>4 / 6</v>
          </cell>
          <cell r="Q15" t="str">
            <v>3 / 5</v>
          </cell>
          <cell r="R15" t="str">
            <v>4 / 6</v>
          </cell>
          <cell r="S15" t="str">
            <v>7 / 10</v>
          </cell>
          <cell r="T15" t="str">
            <v>5 / 7</v>
          </cell>
          <cell r="U15" t="str">
            <v>9 / 12</v>
          </cell>
          <cell r="V15" t="str">
            <v>2 / 3</v>
          </cell>
          <cell r="W15" t="str">
            <v>5 / 7</v>
          </cell>
          <cell r="X15" t="str">
            <v>7 / 10</v>
          </cell>
          <cell r="Y15" t="str">
            <v>7 / 10</v>
          </cell>
          <cell r="Z15" t="str">
            <v>4 / 6</v>
          </cell>
          <cell r="AA15" t="str">
            <v>6 / 8</v>
          </cell>
          <cell r="AB15" t="str">
            <v>9 / 12</v>
          </cell>
          <cell r="AC15" t="str">
            <v>6 / 8</v>
          </cell>
          <cell r="AD15" t="str">
            <v>6 / 8</v>
          </cell>
          <cell r="AE15" t="str">
            <v>4 / 6</v>
          </cell>
          <cell r="AF15" t="str">
            <v>6 / 8</v>
          </cell>
          <cell r="AG15" t="str">
            <v>9 / 12</v>
          </cell>
          <cell r="AH15" t="str">
            <v>7 / 10</v>
          </cell>
          <cell r="AI15" t="str">
            <v>4 / 6</v>
          </cell>
          <cell r="AJ15" t="str">
            <v>3 / 5</v>
          </cell>
          <cell r="AK15" t="str">
            <v>7 / 10</v>
          </cell>
          <cell r="AL15" t="str">
            <v>7 / 10</v>
          </cell>
          <cell r="AM15" t="str">
            <v>6 / 8</v>
          </cell>
          <cell r="AO15">
            <v>1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</row>
        <row r="16">
          <cell r="A16" t="str">
            <v>Restricted Quarters</v>
          </cell>
          <cell r="B16" t="str">
            <v>7 / 10</v>
          </cell>
          <cell r="C16" t="str">
            <v>3 / 5</v>
          </cell>
          <cell r="D16" t="str">
            <v>6 / 8</v>
          </cell>
          <cell r="E16" t="str">
            <v>3 / 4</v>
          </cell>
          <cell r="F16" t="str">
            <v>3 / 4</v>
          </cell>
          <cell r="G16" t="str">
            <v>6 / 8</v>
          </cell>
          <cell r="H16" t="str">
            <v>2 / 3</v>
          </cell>
          <cell r="I16" t="str">
            <v>7 / 10</v>
          </cell>
          <cell r="J16" t="str">
            <v>4 / 6</v>
          </cell>
          <cell r="K16" t="str">
            <v>7 / 10</v>
          </cell>
          <cell r="L16" t="str">
            <v>4 / 6</v>
          </cell>
          <cell r="M16" t="str">
            <v>3 / 5</v>
          </cell>
          <cell r="N16" t="str">
            <v>1 / 3</v>
          </cell>
          <cell r="O16" t="str">
            <v>3 / 5</v>
          </cell>
          <cell r="P16" t="str">
            <v>3 / 5</v>
          </cell>
          <cell r="Q16" t="str">
            <v>3 / 4</v>
          </cell>
          <cell r="R16" t="str">
            <v>4 / 6</v>
          </cell>
          <cell r="S16" t="str">
            <v>7 / 10</v>
          </cell>
          <cell r="T16" t="str">
            <v>5 / 7</v>
          </cell>
          <cell r="U16" t="str">
            <v>7 / 10</v>
          </cell>
          <cell r="V16" t="str">
            <v>2 / 3</v>
          </cell>
          <cell r="W16" t="str">
            <v>4 / 6</v>
          </cell>
          <cell r="X16" t="str">
            <v>7 / 10</v>
          </cell>
          <cell r="Y16" t="str">
            <v>7 / 10</v>
          </cell>
          <cell r="Z16" t="str">
            <v>4 / 6</v>
          </cell>
          <cell r="AA16" t="str">
            <v>4 / 6</v>
          </cell>
          <cell r="AB16" t="str">
            <v>7 / 10</v>
          </cell>
          <cell r="AC16" t="str">
            <v>7 / 10</v>
          </cell>
          <cell r="AD16" t="str">
            <v>6 / 8</v>
          </cell>
          <cell r="AE16" t="str">
            <v>3 / 5</v>
          </cell>
          <cell r="AF16" t="str">
            <v>9 / 12</v>
          </cell>
          <cell r="AG16" t="str">
            <v>7 / 10</v>
          </cell>
          <cell r="AH16" t="str">
            <v>7 / 10</v>
          </cell>
          <cell r="AI16" t="str">
            <v>3 / 5</v>
          </cell>
          <cell r="AJ16" t="str">
            <v>3 / 5</v>
          </cell>
          <cell r="AK16" t="str">
            <v>7 / 10</v>
          </cell>
          <cell r="AL16" t="str">
            <v>7 / 10</v>
          </cell>
          <cell r="AM16" t="str">
            <v>6 / 8</v>
          </cell>
          <cell r="AO16">
            <v>1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</row>
        <row r="17">
          <cell r="A17" t="str">
            <v>Subduing</v>
          </cell>
          <cell r="B17" t="str">
            <v>7 / 10</v>
          </cell>
          <cell r="C17" t="str">
            <v>3 / 4</v>
          </cell>
          <cell r="D17" t="str">
            <v>6 / 8</v>
          </cell>
          <cell r="E17" t="str">
            <v>3 / 4</v>
          </cell>
          <cell r="F17" t="str">
            <v>3 / 4</v>
          </cell>
          <cell r="G17" t="str">
            <v>6 / 8</v>
          </cell>
          <cell r="H17" t="str">
            <v>2 / 3</v>
          </cell>
          <cell r="I17" t="str">
            <v>7 / 10</v>
          </cell>
          <cell r="J17" t="str">
            <v>4 / 6</v>
          </cell>
          <cell r="K17" t="str">
            <v>7 / 10</v>
          </cell>
          <cell r="L17" t="str">
            <v>4 / 6</v>
          </cell>
          <cell r="M17" t="str">
            <v>3 / 5</v>
          </cell>
          <cell r="N17" t="str">
            <v>1 / 3</v>
          </cell>
          <cell r="O17" t="str">
            <v>2 / 4</v>
          </cell>
          <cell r="P17" t="str">
            <v>2 / 4</v>
          </cell>
          <cell r="Q17" t="str">
            <v>3 / 4</v>
          </cell>
          <cell r="R17" t="str">
            <v>4 / 6</v>
          </cell>
          <cell r="S17" t="str">
            <v>7 / 10</v>
          </cell>
          <cell r="T17" t="str">
            <v>5 / 7</v>
          </cell>
          <cell r="U17" t="str">
            <v>7 / 10</v>
          </cell>
          <cell r="V17" t="str">
            <v>2 / 4</v>
          </cell>
          <cell r="W17" t="str">
            <v>6 / 8</v>
          </cell>
          <cell r="X17" t="str">
            <v>7 / 10</v>
          </cell>
          <cell r="Y17" t="str">
            <v>7 / 10</v>
          </cell>
          <cell r="Z17" t="str">
            <v>4 / 6</v>
          </cell>
          <cell r="AA17" t="str">
            <v>4 / 6</v>
          </cell>
          <cell r="AB17" t="str">
            <v>7 / 10</v>
          </cell>
          <cell r="AC17" t="str">
            <v>7 / 10</v>
          </cell>
          <cell r="AD17" t="str">
            <v>5 / 7</v>
          </cell>
          <cell r="AE17" t="str">
            <v>2 / 4</v>
          </cell>
          <cell r="AF17" t="str">
            <v>6 / 8</v>
          </cell>
          <cell r="AG17" t="str">
            <v>6 / 8</v>
          </cell>
          <cell r="AH17" t="str">
            <v>7 / 10</v>
          </cell>
          <cell r="AI17" t="str">
            <v>3 / 5</v>
          </cell>
          <cell r="AJ17" t="str">
            <v>3 / 5</v>
          </cell>
          <cell r="AK17" t="str">
            <v>7 / 10</v>
          </cell>
          <cell r="AL17" t="str">
            <v>7 / 10</v>
          </cell>
          <cell r="AM17" t="str">
            <v>6 / 8</v>
          </cell>
          <cell r="AO17">
            <v>1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</row>
        <row r="18">
          <cell r="A18" t="str">
            <v>Body Discipline</v>
          </cell>
          <cell r="B18" t="str">
            <v>6 / 8</v>
          </cell>
          <cell r="C18" t="str">
            <v>2 / 3</v>
          </cell>
          <cell r="D18" t="str">
            <v>5 / 7</v>
          </cell>
          <cell r="E18" t="str">
            <v>1 / 3</v>
          </cell>
          <cell r="F18" t="str">
            <v>2 / 3</v>
          </cell>
          <cell r="G18" t="str">
            <v>6 / 8</v>
          </cell>
          <cell r="H18" t="str">
            <v>5 / 7</v>
          </cell>
          <cell r="I18" t="str">
            <v>5 / 7</v>
          </cell>
          <cell r="J18" t="str">
            <v>5 / 7</v>
          </cell>
          <cell r="K18" t="str">
            <v>5 / 7</v>
          </cell>
          <cell r="L18" t="str">
            <v>5 / 7</v>
          </cell>
          <cell r="M18" t="str">
            <v>4 / 6</v>
          </cell>
          <cell r="N18" t="str">
            <v>3 / 5</v>
          </cell>
          <cell r="O18" t="str">
            <v>1 / 3</v>
          </cell>
          <cell r="P18" t="str">
            <v>6 / 8</v>
          </cell>
          <cell r="Q18" t="str">
            <v>4 / 6</v>
          </cell>
          <cell r="R18" t="str">
            <v>6 / 8</v>
          </cell>
          <cell r="S18" t="str">
            <v>6 / 8</v>
          </cell>
          <cell r="T18" t="str">
            <v>6 / 8</v>
          </cell>
          <cell r="U18" t="str">
            <v>6 / 8</v>
          </cell>
          <cell r="V18" t="str">
            <v>5 / 7</v>
          </cell>
          <cell r="W18" t="str">
            <v>6 / 8</v>
          </cell>
          <cell r="X18" t="str">
            <v>6 / 8</v>
          </cell>
          <cell r="Y18" t="str">
            <v>6 / 8</v>
          </cell>
          <cell r="Z18" t="str">
            <v>6 / 8</v>
          </cell>
          <cell r="AA18" t="str">
            <v>6 / 8</v>
          </cell>
          <cell r="AB18" t="str">
            <v>4 / 6</v>
          </cell>
          <cell r="AC18" t="str">
            <v>5 / 7</v>
          </cell>
          <cell r="AD18" t="str">
            <v>2 / 4</v>
          </cell>
          <cell r="AE18" t="str">
            <v>4 / 6</v>
          </cell>
          <cell r="AF18" t="str">
            <v>5 / 7</v>
          </cell>
          <cell r="AG18" t="str">
            <v>6 / 8</v>
          </cell>
          <cell r="AH18" t="str">
            <v>6 / 8</v>
          </cell>
          <cell r="AI18" t="str">
            <v>4 / 6</v>
          </cell>
          <cell r="AJ18" t="str">
            <v>3 / 4</v>
          </cell>
          <cell r="AK18" t="str">
            <v>6 / 8</v>
          </cell>
          <cell r="AL18" t="str">
            <v>6 / 8</v>
          </cell>
          <cell r="AM18" t="str">
            <v>5 / 7</v>
          </cell>
          <cell r="AO18">
            <v>1</v>
          </cell>
          <cell r="AP18" t="str">
            <v>*</v>
          </cell>
          <cell r="AQ18">
            <v>6</v>
          </cell>
          <cell r="AR18">
            <v>1</v>
          </cell>
          <cell r="AS18">
            <v>7</v>
          </cell>
          <cell r="AT18">
            <v>6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2</v>
          </cell>
          <cell r="BB18">
            <v>3</v>
          </cell>
          <cell r="BC18">
            <v>7</v>
          </cell>
          <cell r="BD18">
            <v>0</v>
          </cell>
          <cell r="BE18">
            <v>2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1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2</v>
          </cell>
          <cell r="BQ18">
            <v>1</v>
          </cell>
          <cell r="BR18">
            <v>5</v>
          </cell>
          <cell r="BS18">
            <v>2</v>
          </cell>
          <cell r="BT18">
            <v>1</v>
          </cell>
        </row>
        <row r="19">
          <cell r="A19" t="str">
            <v>Adrenal Defense</v>
          </cell>
          <cell r="B19" t="str">
            <v>6 / 8</v>
          </cell>
          <cell r="C19" t="str">
            <v>2 / 3</v>
          </cell>
          <cell r="D19" t="str">
            <v>5 / 7</v>
          </cell>
          <cell r="E19" t="str">
            <v>2 / 3</v>
          </cell>
          <cell r="F19" t="str">
            <v>2 / 3</v>
          </cell>
          <cell r="G19" t="str">
            <v>6 / 8</v>
          </cell>
          <cell r="H19" t="str">
            <v>5 / 7</v>
          </cell>
          <cell r="I19" t="str">
            <v>5 / 7</v>
          </cell>
          <cell r="J19" t="str">
            <v>5 / 7</v>
          </cell>
          <cell r="K19" t="str">
            <v>5 / 7</v>
          </cell>
          <cell r="L19" t="str">
            <v>5 / 7</v>
          </cell>
          <cell r="M19" t="str">
            <v>4 / 6</v>
          </cell>
          <cell r="N19" t="str">
            <v>3 / 5</v>
          </cell>
          <cell r="O19" t="str">
            <v>1 / 3</v>
          </cell>
          <cell r="P19" t="str">
            <v>6 / 8</v>
          </cell>
          <cell r="Q19" t="str">
            <v>4 / 6</v>
          </cell>
          <cell r="R19" t="str">
            <v>6 / 8</v>
          </cell>
          <cell r="S19" t="str">
            <v>6 / 8</v>
          </cell>
          <cell r="T19" t="str">
            <v>6 / 8</v>
          </cell>
          <cell r="U19" t="str">
            <v>6 / 8</v>
          </cell>
          <cell r="V19" t="str">
            <v>6 / 8</v>
          </cell>
          <cell r="W19" t="str">
            <v>6 / 8</v>
          </cell>
          <cell r="X19" t="str">
            <v>6 / 8</v>
          </cell>
          <cell r="Y19" t="str">
            <v>6 / 8</v>
          </cell>
          <cell r="Z19" t="str">
            <v>6 / 8</v>
          </cell>
          <cell r="AA19" t="str">
            <v>6 / 8</v>
          </cell>
          <cell r="AB19" t="str">
            <v>4 / 6</v>
          </cell>
          <cell r="AC19" t="str">
            <v>5 / 7</v>
          </cell>
          <cell r="AD19" t="str">
            <v>2 / 4</v>
          </cell>
          <cell r="AE19" t="str">
            <v>4 / 6</v>
          </cell>
          <cell r="AF19" t="str">
            <v>5 / 7</v>
          </cell>
          <cell r="AG19" t="str">
            <v>6 / 8</v>
          </cell>
          <cell r="AH19" t="str">
            <v>6 / 8</v>
          </cell>
          <cell r="AI19" t="str">
            <v>4 / 6</v>
          </cell>
          <cell r="AJ19" t="str">
            <v>3 / 4</v>
          </cell>
          <cell r="AK19" t="str">
            <v>6 / 8</v>
          </cell>
          <cell r="AL19" t="str">
            <v>6 / 8</v>
          </cell>
          <cell r="AM19" t="str">
            <v>5 / 7</v>
          </cell>
          <cell r="AO19">
            <v>1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</row>
        <row r="20">
          <cell r="A20" t="str">
            <v>Adrenal Focus</v>
          </cell>
          <cell r="B20" t="str">
            <v>6 / 8</v>
          </cell>
          <cell r="C20" t="str">
            <v>2 / 3</v>
          </cell>
          <cell r="D20" t="str">
            <v>5 / 7</v>
          </cell>
          <cell r="E20" t="str">
            <v>1 / 3</v>
          </cell>
          <cell r="F20" t="str">
            <v>2 / 3</v>
          </cell>
          <cell r="G20" t="str">
            <v>6 / 8</v>
          </cell>
          <cell r="H20" t="str">
            <v>5 / 7</v>
          </cell>
          <cell r="I20" t="str">
            <v>5 / 7</v>
          </cell>
          <cell r="J20" t="str">
            <v>5 / 7</v>
          </cell>
          <cell r="K20" t="str">
            <v>5 / 7</v>
          </cell>
          <cell r="L20" t="str">
            <v>5 / 7</v>
          </cell>
          <cell r="M20" t="str">
            <v>4 / 6</v>
          </cell>
          <cell r="N20" t="str">
            <v>3 / 5</v>
          </cell>
          <cell r="O20" t="str">
            <v>1 / 3</v>
          </cell>
          <cell r="P20" t="str">
            <v>6 / 8</v>
          </cell>
          <cell r="Q20" t="str">
            <v>4 / 6</v>
          </cell>
          <cell r="R20" t="str">
            <v>6 / 8</v>
          </cell>
          <cell r="S20" t="str">
            <v>6 / 8</v>
          </cell>
          <cell r="T20" t="str">
            <v>6 / 8</v>
          </cell>
          <cell r="U20" t="str">
            <v>6 / 8</v>
          </cell>
          <cell r="V20" t="str">
            <v>5 / 7</v>
          </cell>
          <cell r="W20" t="str">
            <v>6 / 8</v>
          </cell>
          <cell r="X20" t="str">
            <v>6 / 8</v>
          </cell>
          <cell r="Y20" t="str">
            <v>6 / 8</v>
          </cell>
          <cell r="Z20" t="str">
            <v>6 / 8</v>
          </cell>
          <cell r="AA20" t="str">
            <v>6 / 8</v>
          </cell>
          <cell r="AB20" t="str">
            <v>4 / 6</v>
          </cell>
          <cell r="AC20" t="str">
            <v>5 / 7</v>
          </cell>
          <cell r="AD20" t="str">
            <v>2 / 4</v>
          </cell>
          <cell r="AE20" t="str">
            <v>4 / 6</v>
          </cell>
          <cell r="AF20" t="str">
            <v>5 / 7</v>
          </cell>
          <cell r="AG20" t="str">
            <v>6 / 8</v>
          </cell>
          <cell r="AH20" t="str">
            <v>6 / 8</v>
          </cell>
          <cell r="AI20" t="str">
            <v>4 / 6</v>
          </cell>
          <cell r="AJ20" t="str">
            <v>3 / 4</v>
          </cell>
          <cell r="AK20" t="str">
            <v>6 / 8</v>
          </cell>
          <cell r="AL20" t="str">
            <v>6 / 8</v>
          </cell>
          <cell r="AM20" t="str">
            <v>5 / 7</v>
          </cell>
          <cell r="AO20">
            <v>1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</row>
        <row r="21">
          <cell r="A21" t="str">
            <v>Adrenal Speed</v>
          </cell>
          <cell r="B21" t="str">
            <v>6 / 8</v>
          </cell>
          <cell r="C21" t="str">
            <v>2 / 3</v>
          </cell>
          <cell r="D21" t="str">
            <v>5 / 7</v>
          </cell>
          <cell r="E21" t="str">
            <v>1 / 3</v>
          </cell>
          <cell r="F21" t="str">
            <v>2 / 3</v>
          </cell>
          <cell r="G21" t="str">
            <v>6 / 8</v>
          </cell>
          <cell r="H21" t="str">
            <v>5 / 7</v>
          </cell>
          <cell r="I21" t="str">
            <v>5 / 7</v>
          </cell>
          <cell r="J21" t="str">
            <v>5 / 7</v>
          </cell>
          <cell r="K21" t="str">
            <v>5 / 7</v>
          </cell>
          <cell r="L21" t="str">
            <v>5 / 7</v>
          </cell>
          <cell r="M21" t="str">
            <v>4 / 6</v>
          </cell>
          <cell r="N21" t="str">
            <v>3 / 5</v>
          </cell>
          <cell r="O21" t="str">
            <v>1 / 3</v>
          </cell>
          <cell r="P21" t="str">
            <v>6 / 8</v>
          </cell>
          <cell r="Q21" t="str">
            <v>4 / 6</v>
          </cell>
          <cell r="R21" t="str">
            <v>6 / 8</v>
          </cell>
          <cell r="S21" t="str">
            <v>6 / 8</v>
          </cell>
          <cell r="T21" t="str">
            <v>6 / 8</v>
          </cell>
          <cell r="U21" t="str">
            <v>6 / 8</v>
          </cell>
          <cell r="V21" t="str">
            <v>5 / 7</v>
          </cell>
          <cell r="W21" t="str">
            <v>6 / 8</v>
          </cell>
          <cell r="X21" t="str">
            <v>6 / 8</v>
          </cell>
          <cell r="Y21" t="str">
            <v>6 / 8</v>
          </cell>
          <cell r="Z21" t="str">
            <v>6 / 8</v>
          </cell>
          <cell r="AA21" t="str">
            <v>6 / 8</v>
          </cell>
          <cell r="AB21" t="str">
            <v>4 / 6</v>
          </cell>
          <cell r="AC21" t="str">
            <v>5 / 7</v>
          </cell>
          <cell r="AD21" t="str">
            <v>2 / 4</v>
          </cell>
          <cell r="AE21" t="str">
            <v>4 / 6</v>
          </cell>
          <cell r="AF21" t="str">
            <v>5 / 7</v>
          </cell>
          <cell r="AG21" t="str">
            <v>6 / 8</v>
          </cell>
          <cell r="AH21" t="str">
            <v>6 / 8</v>
          </cell>
          <cell r="AI21" t="str">
            <v>4 / 6</v>
          </cell>
          <cell r="AJ21" t="str">
            <v>3 / 4</v>
          </cell>
          <cell r="AK21" t="str">
            <v>6 / 8</v>
          </cell>
          <cell r="AL21" t="str">
            <v>6 / 8</v>
          </cell>
          <cell r="AM21" t="str">
            <v>5 / 7</v>
          </cell>
          <cell r="AO21">
            <v>1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</row>
        <row r="22">
          <cell r="A22" t="str">
            <v>Adrenal Strength</v>
          </cell>
          <cell r="B22" t="str">
            <v>6 / 8</v>
          </cell>
          <cell r="C22" t="str">
            <v>2 / 3</v>
          </cell>
          <cell r="D22" t="str">
            <v>5 / 7</v>
          </cell>
          <cell r="E22" t="str">
            <v>1 / 3</v>
          </cell>
          <cell r="F22" t="str">
            <v>2 / 3</v>
          </cell>
          <cell r="G22" t="str">
            <v>6 / 8</v>
          </cell>
          <cell r="H22" t="str">
            <v>5 / 7</v>
          </cell>
          <cell r="I22" t="str">
            <v>5 / 7</v>
          </cell>
          <cell r="J22" t="str">
            <v>5 / 7</v>
          </cell>
          <cell r="K22" t="str">
            <v>5 / 7</v>
          </cell>
          <cell r="L22" t="str">
            <v>5 / 7</v>
          </cell>
          <cell r="M22" t="str">
            <v>4 / 6</v>
          </cell>
          <cell r="N22" t="str">
            <v>3 / 5</v>
          </cell>
          <cell r="O22" t="str">
            <v>1 / 3</v>
          </cell>
          <cell r="P22" t="str">
            <v>6 / 8</v>
          </cell>
          <cell r="Q22" t="str">
            <v>4 / 6</v>
          </cell>
          <cell r="R22" t="str">
            <v>6 / 8</v>
          </cell>
          <cell r="S22" t="str">
            <v>6 / 8</v>
          </cell>
          <cell r="T22" t="str">
            <v>6 / 8</v>
          </cell>
          <cell r="U22" t="str">
            <v>6 / 8</v>
          </cell>
          <cell r="V22" t="str">
            <v>4 / 6</v>
          </cell>
          <cell r="W22" t="str">
            <v>6 / 8</v>
          </cell>
          <cell r="X22" t="str">
            <v>6 / 8</v>
          </cell>
          <cell r="Y22" t="str">
            <v>6 / 8</v>
          </cell>
          <cell r="Z22" t="str">
            <v>6 / 8</v>
          </cell>
          <cell r="AA22" t="str">
            <v>6 / 8</v>
          </cell>
          <cell r="AB22" t="str">
            <v>4 / 6</v>
          </cell>
          <cell r="AC22" t="str">
            <v>5 / 7</v>
          </cell>
          <cell r="AD22" t="str">
            <v>2 / 4</v>
          </cell>
          <cell r="AE22" t="str">
            <v>4 / 6</v>
          </cell>
          <cell r="AF22" t="str">
            <v>5 / 7</v>
          </cell>
          <cell r="AG22" t="str">
            <v>6 / 8</v>
          </cell>
          <cell r="AH22" t="str">
            <v>6 / 8</v>
          </cell>
          <cell r="AI22" t="str">
            <v>4 / 6</v>
          </cell>
          <cell r="AJ22" t="str">
            <v>3 / 4</v>
          </cell>
          <cell r="AK22" t="str">
            <v>6 / 8</v>
          </cell>
          <cell r="AL22" t="str">
            <v>6 / 8</v>
          </cell>
          <cell r="AM22" t="str">
            <v>5 / 7</v>
          </cell>
          <cell r="AO22">
            <v>1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</row>
        <row r="23">
          <cell r="A23" t="str">
            <v>Quick-Draw</v>
          </cell>
          <cell r="B23" t="str">
            <v>6 / 8</v>
          </cell>
          <cell r="C23" t="str">
            <v>2 / 3</v>
          </cell>
          <cell r="D23" t="str">
            <v>5 / 7</v>
          </cell>
          <cell r="E23" t="str">
            <v>1 / 2</v>
          </cell>
          <cell r="F23" t="str">
            <v>2 / 3</v>
          </cell>
          <cell r="G23" t="str">
            <v>6 / 8</v>
          </cell>
          <cell r="H23" t="str">
            <v>5 / 7</v>
          </cell>
          <cell r="I23" t="str">
            <v>5 / 7</v>
          </cell>
          <cell r="J23" t="str">
            <v>5 / 7</v>
          </cell>
          <cell r="K23" t="str">
            <v>5 / 7</v>
          </cell>
          <cell r="L23" t="str">
            <v>5 / 7</v>
          </cell>
          <cell r="M23" t="str">
            <v>4 / 6</v>
          </cell>
          <cell r="N23" t="str">
            <v>3 / 5</v>
          </cell>
          <cell r="O23" t="str">
            <v>1 / 3</v>
          </cell>
          <cell r="P23" t="str">
            <v>6 / 8</v>
          </cell>
          <cell r="Q23" t="str">
            <v>4 / 6</v>
          </cell>
          <cell r="R23" t="str">
            <v>6 / 8</v>
          </cell>
          <cell r="S23" t="str">
            <v>6 / 8</v>
          </cell>
          <cell r="T23" t="str">
            <v>6 / 8</v>
          </cell>
          <cell r="U23" t="str">
            <v>6 / 8</v>
          </cell>
          <cell r="V23" t="str">
            <v>5 / 7</v>
          </cell>
          <cell r="W23" t="str">
            <v>6 / 8</v>
          </cell>
          <cell r="X23" t="str">
            <v>6 / 8</v>
          </cell>
          <cell r="Y23" t="str">
            <v>6 / 8</v>
          </cell>
          <cell r="Z23" t="str">
            <v>6 / 8</v>
          </cell>
          <cell r="AA23" t="str">
            <v>6 / 8</v>
          </cell>
          <cell r="AB23" t="str">
            <v>4 / 6</v>
          </cell>
          <cell r="AC23" t="str">
            <v>5 / 7</v>
          </cell>
          <cell r="AD23" t="str">
            <v>2 / 4</v>
          </cell>
          <cell r="AE23" t="str">
            <v>4 / 6</v>
          </cell>
          <cell r="AF23" t="str">
            <v>5 / 7</v>
          </cell>
          <cell r="AG23" t="str">
            <v>6 / 8</v>
          </cell>
          <cell r="AH23" t="str">
            <v>6 / 8</v>
          </cell>
          <cell r="AI23" t="str">
            <v>4 / 6</v>
          </cell>
          <cell r="AJ23" t="str">
            <v>3 / 4</v>
          </cell>
          <cell r="AK23" t="str">
            <v>6 / 8</v>
          </cell>
          <cell r="AL23" t="str">
            <v>6 / 8</v>
          </cell>
          <cell r="AM23" t="str">
            <v>5 / 7</v>
          </cell>
          <cell r="AO23">
            <v>1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</row>
        <row r="24">
          <cell r="A24" t="str">
            <v>Brawn</v>
          </cell>
          <cell r="B24" t="str">
            <v>6 / 8</v>
          </cell>
          <cell r="C24" t="str">
            <v>2 / 4</v>
          </cell>
          <cell r="D24" t="str">
            <v>4 / 6</v>
          </cell>
          <cell r="E24" t="str">
            <v>2 / 3</v>
          </cell>
          <cell r="F24" t="str">
            <v>2 / 4</v>
          </cell>
          <cell r="G24" t="str">
            <v>5 / 7</v>
          </cell>
          <cell r="H24" t="str">
            <v>2 / 4</v>
          </cell>
          <cell r="I24" t="str">
            <v>3 / 5</v>
          </cell>
          <cell r="J24" t="str">
            <v>3 / 5</v>
          </cell>
          <cell r="K24" t="str">
            <v>5 / 7</v>
          </cell>
          <cell r="L24" t="str">
            <v>2 / 3</v>
          </cell>
          <cell r="M24" t="str">
            <v>3 / 4</v>
          </cell>
          <cell r="N24" t="str">
            <v>1 / 3</v>
          </cell>
          <cell r="O24" t="str">
            <v>3 / 5</v>
          </cell>
          <cell r="P24" t="str">
            <v>4 / 6</v>
          </cell>
          <cell r="Q24" t="str">
            <v>2 / 4</v>
          </cell>
          <cell r="R24" t="str">
            <v>1 / 2</v>
          </cell>
          <cell r="S24" t="str">
            <v>6 / 8</v>
          </cell>
          <cell r="T24" t="str">
            <v>5 / 7</v>
          </cell>
          <cell r="U24" t="str">
            <v>5 / 7</v>
          </cell>
          <cell r="V24" t="str">
            <v>2 / 4</v>
          </cell>
          <cell r="W24" t="str">
            <v>4 / 6</v>
          </cell>
          <cell r="X24" t="str">
            <v>6 / 8</v>
          </cell>
          <cell r="Y24" t="str">
            <v>6 / 8</v>
          </cell>
          <cell r="Z24" t="str">
            <v>5 / 7</v>
          </cell>
          <cell r="AA24" t="str">
            <v>5 / 7</v>
          </cell>
          <cell r="AB24" t="str">
            <v>6 / 8</v>
          </cell>
          <cell r="AC24" t="str">
            <v>5 / 7</v>
          </cell>
          <cell r="AD24" t="str">
            <v>4 / 6</v>
          </cell>
          <cell r="AE24" t="str">
            <v>5 / 7</v>
          </cell>
          <cell r="AF24" t="str">
            <v>2 / 4</v>
          </cell>
          <cell r="AG24" t="str">
            <v>6 / 8</v>
          </cell>
          <cell r="AH24" t="str">
            <v>6 / 8</v>
          </cell>
          <cell r="AI24" t="str">
            <v>5 / 7</v>
          </cell>
          <cell r="AJ24" t="str">
            <v>1 / 3</v>
          </cell>
          <cell r="AK24" t="str">
            <v>5 / 7</v>
          </cell>
          <cell r="AL24" t="str">
            <v>6 / 8</v>
          </cell>
          <cell r="AM24" t="str">
            <v>5 / 7</v>
          </cell>
          <cell r="AO24">
            <v>1</v>
          </cell>
          <cell r="AP24" t="str">
            <v>*</v>
          </cell>
          <cell r="AQ24">
            <v>5</v>
          </cell>
          <cell r="AR24">
            <v>2</v>
          </cell>
          <cell r="AS24">
            <v>6</v>
          </cell>
          <cell r="AT24">
            <v>5</v>
          </cell>
          <cell r="AU24">
            <v>1</v>
          </cell>
          <cell r="AV24">
            <v>5</v>
          </cell>
          <cell r="AW24">
            <v>3</v>
          </cell>
          <cell r="AX24">
            <v>3</v>
          </cell>
          <cell r="AY24">
            <v>1</v>
          </cell>
          <cell r="AZ24">
            <v>6</v>
          </cell>
          <cell r="BA24">
            <v>4</v>
          </cell>
          <cell r="BB24">
            <v>7</v>
          </cell>
          <cell r="BC24">
            <v>3</v>
          </cell>
          <cell r="BD24">
            <v>2</v>
          </cell>
          <cell r="BE24">
            <v>5</v>
          </cell>
          <cell r="BF24">
            <v>8</v>
          </cell>
          <cell r="BG24">
            <v>0</v>
          </cell>
          <cell r="BH24">
            <v>1</v>
          </cell>
          <cell r="BI24">
            <v>1</v>
          </cell>
          <cell r="BJ24">
            <v>5</v>
          </cell>
          <cell r="BK24">
            <v>2</v>
          </cell>
          <cell r="BL24">
            <v>0</v>
          </cell>
          <cell r="BM24">
            <v>0</v>
          </cell>
          <cell r="BN24">
            <v>1</v>
          </cell>
          <cell r="BO24">
            <v>1</v>
          </cell>
          <cell r="BP24">
            <v>0</v>
          </cell>
          <cell r="BQ24">
            <v>1</v>
          </cell>
          <cell r="BR24">
            <v>2</v>
          </cell>
          <cell r="BS24">
            <v>1</v>
          </cell>
          <cell r="BT24">
            <v>5</v>
          </cell>
        </row>
        <row r="25">
          <cell r="A25" t="str">
            <v>Body Development</v>
          </cell>
          <cell r="B25" t="str">
            <v>6 / 8</v>
          </cell>
          <cell r="C25" t="str">
            <v>2 / 4</v>
          </cell>
          <cell r="D25" t="str">
            <v>4 / 6</v>
          </cell>
          <cell r="E25" t="str">
            <v>2 / 3</v>
          </cell>
          <cell r="F25" t="str">
            <v>2 / 4</v>
          </cell>
          <cell r="G25" t="str">
            <v>5 / 7</v>
          </cell>
          <cell r="H25" t="str">
            <v>2 / 4</v>
          </cell>
          <cell r="I25" t="str">
            <v>3 / 5</v>
          </cell>
          <cell r="J25" t="str">
            <v>3 / 5</v>
          </cell>
          <cell r="K25" t="str">
            <v>5 / 7</v>
          </cell>
          <cell r="L25" t="str">
            <v>2 / 3</v>
          </cell>
          <cell r="M25" t="str">
            <v>3 / 4</v>
          </cell>
          <cell r="N25" t="str">
            <v>1 / 3</v>
          </cell>
          <cell r="O25" t="str">
            <v>3 / 5</v>
          </cell>
          <cell r="P25" t="str">
            <v>4 / 6</v>
          </cell>
          <cell r="Q25" t="str">
            <v>2 / 4</v>
          </cell>
          <cell r="R25" t="str">
            <v>1 / 2</v>
          </cell>
          <cell r="S25" t="str">
            <v>6 / 8</v>
          </cell>
          <cell r="T25" t="str">
            <v>5 / 7</v>
          </cell>
          <cell r="U25" t="str">
            <v>5 / 7</v>
          </cell>
          <cell r="V25" t="str">
            <v>2 / 4</v>
          </cell>
          <cell r="W25" t="str">
            <v>4 / 6</v>
          </cell>
          <cell r="X25" t="str">
            <v>6 / 8</v>
          </cell>
          <cell r="Y25" t="str">
            <v>6 / 8</v>
          </cell>
          <cell r="Z25" t="str">
            <v>5 / 7</v>
          </cell>
          <cell r="AA25" t="str">
            <v>5 / 7</v>
          </cell>
          <cell r="AB25" t="str">
            <v>6 / 8</v>
          </cell>
          <cell r="AC25" t="str">
            <v>5 / 7</v>
          </cell>
          <cell r="AD25" t="str">
            <v>4 / 6</v>
          </cell>
          <cell r="AE25" t="str">
            <v>5 / 7</v>
          </cell>
          <cell r="AF25" t="str">
            <v>2 / 4</v>
          </cell>
          <cell r="AG25" t="str">
            <v>6 / 8</v>
          </cell>
          <cell r="AH25" t="str">
            <v>6 / 8</v>
          </cell>
          <cell r="AI25" t="str">
            <v>5 / 7</v>
          </cell>
          <cell r="AJ25" t="str">
            <v>1 / 3</v>
          </cell>
          <cell r="AK25" t="str">
            <v>5 / 7</v>
          </cell>
          <cell r="AL25" t="str">
            <v>6 / 8</v>
          </cell>
          <cell r="AM25" t="str">
            <v>5 / 7</v>
          </cell>
          <cell r="AO25">
            <v>1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</row>
        <row r="26">
          <cell r="A26" t="str">
            <v>Fortitude</v>
          </cell>
          <cell r="B26" t="str">
            <v>6 / 8</v>
          </cell>
          <cell r="C26" t="str">
            <v>2 / 4</v>
          </cell>
          <cell r="D26" t="str">
            <v>4 / 6</v>
          </cell>
          <cell r="E26" t="str">
            <v>2 / 3</v>
          </cell>
          <cell r="F26" t="str">
            <v>2 / 4</v>
          </cell>
          <cell r="G26" t="str">
            <v>5 / 7</v>
          </cell>
          <cell r="H26" t="str">
            <v>2 / 4</v>
          </cell>
          <cell r="I26" t="str">
            <v>3 / 5</v>
          </cell>
          <cell r="J26" t="str">
            <v>3 / 5</v>
          </cell>
          <cell r="K26" t="str">
            <v>5 / 7</v>
          </cell>
          <cell r="L26" t="str">
            <v>2 / 3</v>
          </cell>
          <cell r="M26" t="str">
            <v>3 / 4</v>
          </cell>
          <cell r="N26" t="str">
            <v>1 / 3</v>
          </cell>
          <cell r="O26" t="str">
            <v>3 / 5</v>
          </cell>
          <cell r="P26" t="str">
            <v>4 / 6</v>
          </cell>
          <cell r="Q26" t="str">
            <v>2 / 4</v>
          </cell>
          <cell r="R26" t="str">
            <v>1 / 2</v>
          </cell>
          <cell r="S26" t="str">
            <v>6 / 8</v>
          </cell>
          <cell r="T26" t="str">
            <v>5 / 7</v>
          </cell>
          <cell r="U26" t="str">
            <v>5 / 7</v>
          </cell>
          <cell r="V26" t="str">
            <v>2 / 4</v>
          </cell>
          <cell r="W26" t="str">
            <v>4 / 6</v>
          </cell>
          <cell r="X26" t="str">
            <v>6 / 8</v>
          </cell>
          <cell r="Y26" t="str">
            <v>6 / 8</v>
          </cell>
          <cell r="Z26" t="str">
            <v>5 / 7</v>
          </cell>
          <cell r="AA26" t="str">
            <v>5 / 7</v>
          </cell>
          <cell r="AB26" t="str">
            <v>6 / 8</v>
          </cell>
          <cell r="AC26" t="str">
            <v>5 / 7</v>
          </cell>
          <cell r="AD26" t="str">
            <v>4 / 6</v>
          </cell>
          <cell r="AE26" t="str">
            <v>5 / 7</v>
          </cell>
          <cell r="AF26" t="str">
            <v>2 / 4</v>
          </cell>
          <cell r="AG26" t="str">
            <v>6 / 8</v>
          </cell>
          <cell r="AH26" t="str">
            <v>6 / 8</v>
          </cell>
          <cell r="AI26" t="str">
            <v>5 / 7</v>
          </cell>
          <cell r="AJ26" t="str">
            <v>1 / 3</v>
          </cell>
          <cell r="AK26" t="str">
            <v>5 / 7</v>
          </cell>
          <cell r="AL26" t="str">
            <v>6 / 8</v>
          </cell>
          <cell r="AM26" t="str">
            <v>5 / 7</v>
          </cell>
          <cell r="AO26">
            <v>1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</row>
        <row r="27">
          <cell r="A27" t="str">
            <v>Weight-training</v>
          </cell>
          <cell r="B27" t="str">
            <v>6 / 8</v>
          </cell>
          <cell r="C27" t="str">
            <v>2 / 4</v>
          </cell>
          <cell r="D27" t="str">
            <v>4 / 6</v>
          </cell>
          <cell r="E27" t="str">
            <v>2 / 3</v>
          </cell>
          <cell r="F27" t="str">
            <v>2 / 4</v>
          </cell>
          <cell r="G27" t="str">
            <v>5 / 7</v>
          </cell>
          <cell r="H27" t="str">
            <v>2 / 4</v>
          </cell>
          <cell r="I27" t="str">
            <v>3 / 5</v>
          </cell>
          <cell r="J27" t="str">
            <v>3 / 5</v>
          </cell>
          <cell r="K27" t="str">
            <v>5 / 7</v>
          </cell>
          <cell r="L27" t="str">
            <v>2 / 3</v>
          </cell>
          <cell r="M27" t="str">
            <v>3 / 4</v>
          </cell>
          <cell r="N27" t="str">
            <v>1 / 3</v>
          </cell>
          <cell r="O27" t="str">
            <v>3 / 5</v>
          </cell>
          <cell r="P27" t="str">
            <v>4 / 6</v>
          </cell>
          <cell r="Q27" t="str">
            <v>2 / 4</v>
          </cell>
          <cell r="R27" t="str">
            <v>1 / 2</v>
          </cell>
          <cell r="S27" t="str">
            <v>6 / 8</v>
          </cell>
          <cell r="T27" t="str">
            <v>5 / 7</v>
          </cell>
          <cell r="U27" t="str">
            <v>5 / 7</v>
          </cell>
          <cell r="V27" t="str">
            <v>2 / 4</v>
          </cell>
          <cell r="W27" t="str">
            <v>4 / 6</v>
          </cell>
          <cell r="X27" t="str">
            <v>6 / 8</v>
          </cell>
          <cell r="Y27" t="str">
            <v>6 / 8</v>
          </cell>
          <cell r="Z27" t="str">
            <v>5 / 7</v>
          </cell>
          <cell r="AA27" t="str">
            <v>5 / 7</v>
          </cell>
          <cell r="AB27" t="str">
            <v>6 / 8</v>
          </cell>
          <cell r="AC27" t="str">
            <v>5 / 7</v>
          </cell>
          <cell r="AD27" t="str">
            <v>4 / 6</v>
          </cell>
          <cell r="AE27" t="str">
            <v>5 / 7</v>
          </cell>
          <cell r="AF27" t="str">
            <v>2 / 4</v>
          </cell>
          <cell r="AG27" t="str">
            <v>6 / 8</v>
          </cell>
          <cell r="AH27" t="str">
            <v>6 / 8</v>
          </cell>
          <cell r="AI27" t="str">
            <v>5 / 7</v>
          </cell>
          <cell r="AJ27" t="str">
            <v>1 / 3</v>
          </cell>
          <cell r="AK27" t="str">
            <v>5 / 7</v>
          </cell>
          <cell r="AL27" t="str">
            <v>6 / 8</v>
          </cell>
          <cell r="AM27" t="str">
            <v>5 / 7</v>
          </cell>
          <cell r="AO27">
            <v>1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</row>
        <row r="28">
          <cell r="A28" t="str">
            <v>Substance Tolerance</v>
          </cell>
          <cell r="B28" t="str">
            <v>6 / 8</v>
          </cell>
          <cell r="C28" t="str">
            <v>2 / 4</v>
          </cell>
          <cell r="D28" t="str">
            <v>4 / 6</v>
          </cell>
          <cell r="E28" t="str">
            <v>2 / 3</v>
          </cell>
          <cell r="F28" t="str">
            <v>2 / 4</v>
          </cell>
          <cell r="G28" t="str">
            <v>5 / 7</v>
          </cell>
          <cell r="H28" t="str">
            <v>2 / 4</v>
          </cell>
          <cell r="I28" t="str">
            <v>3 / 5</v>
          </cell>
          <cell r="J28" t="str">
            <v>3 / 5</v>
          </cell>
          <cell r="K28" t="str">
            <v>5 / 7</v>
          </cell>
          <cell r="L28" t="str">
            <v>2 / 3</v>
          </cell>
          <cell r="M28" t="str">
            <v>3 / 4</v>
          </cell>
          <cell r="N28" t="str">
            <v>1 / 3</v>
          </cell>
          <cell r="O28" t="str">
            <v>3 / 5</v>
          </cell>
          <cell r="P28" t="str">
            <v>4 / 6</v>
          </cell>
          <cell r="Q28" t="str">
            <v>2 / 4</v>
          </cell>
          <cell r="R28" t="str">
            <v>1 / 2</v>
          </cell>
          <cell r="S28" t="str">
            <v>6 / 8</v>
          </cell>
          <cell r="T28" t="str">
            <v>5 / 7</v>
          </cell>
          <cell r="U28" t="str">
            <v>5 / 7</v>
          </cell>
          <cell r="V28" t="str">
            <v>2 / 4</v>
          </cell>
          <cell r="W28" t="str">
            <v>4 / 6</v>
          </cell>
          <cell r="X28" t="str">
            <v>6 / 8</v>
          </cell>
          <cell r="Y28" t="str">
            <v>6 / 8</v>
          </cell>
          <cell r="Z28" t="str">
            <v>5 / 7</v>
          </cell>
          <cell r="AA28" t="str">
            <v>5 / 7</v>
          </cell>
          <cell r="AB28" t="str">
            <v>6 / 8</v>
          </cell>
          <cell r="AC28" t="str">
            <v>5 / 7</v>
          </cell>
          <cell r="AD28" t="str">
            <v>4 / 6</v>
          </cell>
          <cell r="AE28" t="str">
            <v>5 / 7</v>
          </cell>
          <cell r="AF28" t="str">
            <v>2 / 4</v>
          </cell>
          <cell r="AG28" t="str">
            <v>6 / 8</v>
          </cell>
          <cell r="AH28" t="str">
            <v>6 / 8</v>
          </cell>
          <cell r="AI28" t="str">
            <v>5 / 7</v>
          </cell>
          <cell r="AJ28" t="str">
            <v>1 / 3</v>
          </cell>
          <cell r="AK28" t="str">
            <v>5 / 7</v>
          </cell>
          <cell r="AL28" t="str">
            <v>6 / 8</v>
          </cell>
          <cell r="AM28" t="str">
            <v>5 / 7</v>
          </cell>
          <cell r="AO28">
            <v>1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</row>
        <row r="29">
          <cell r="A29" t="str">
            <v>Combat Expertise</v>
          </cell>
          <cell r="B29" t="str">
            <v>7 / 10</v>
          </cell>
          <cell r="C29" t="str">
            <v>5 / 7</v>
          </cell>
          <cell r="D29" t="str">
            <v>6 / 8</v>
          </cell>
          <cell r="E29" t="str">
            <v>3 / 5</v>
          </cell>
          <cell r="F29" t="str">
            <v>3 / 4</v>
          </cell>
          <cell r="G29" t="str">
            <v>6 / 8</v>
          </cell>
          <cell r="H29" t="str">
            <v>3 / 5</v>
          </cell>
          <cell r="I29" t="str">
            <v>7 / 10</v>
          </cell>
          <cell r="J29" t="str">
            <v>3 / 5</v>
          </cell>
          <cell r="K29" t="str">
            <v>7 / 10</v>
          </cell>
          <cell r="L29" t="str">
            <v>7 / 10</v>
          </cell>
          <cell r="M29" t="str">
            <v>3 / 5</v>
          </cell>
          <cell r="N29" t="str">
            <v>2 / 3</v>
          </cell>
          <cell r="O29" t="str">
            <v>1 / 2</v>
          </cell>
          <cell r="P29" t="str">
            <v>3 / 5</v>
          </cell>
          <cell r="Q29" t="str">
            <v>3 / 4</v>
          </cell>
          <cell r="R29" t="str">
            <v>4 / 6</v>
          </cell>
          <cell r="S29" t="str">
            <v>7 / 10</v>
          </cell>
          <cell r="T29" t="str">
            <v>7 / 10</v>
          </cell>
          <cell r="U29" t="str">
            <v>7 / 10</v>
          </cell>
          <cell r="V29" t="str">
            <v>3 / 5</v>
          </cell>
          <cell r="W29" t="str">
            <v>3 / 5</v>
          </cell>
          <cell r="X29" t="str">
            <v>7 / 10</v>
          </cell>
          <cell r="Y29" t="str">
            <v>7 / 10</v>
          </cell>
          <cell r="Z29" t="str">
            <v>4 / 6</v>
          </cell>
          <cell r="AA29" t="str">
            <v>4 / 6</v>
          </cell>
          <cell r="AB29" t="str">
            <v>7 / 10</v>
          </cell>
          <cell r="AC29" t="str">
            <v>7 / 10</v>
          </cell>
          <cell r="AD29" t="str">
            <v>2 / 4</v>
          </cell>
          <cell r="AE29" t="str">
            <v>3 / 5</v>
          </cell>
          <cell r="AF29" t="str">
            <v>7 / 10</v>
          </cell>
          <cell r="AG29" t="str">
            <v>7 / 10</v>
          </cell>
          <cell r="AH29" t="str">
            <v>7 / 10</v>
          </cell>
          <cell r="AI29" t="str">
            <v>4 / 6</v>
          </cell>
          <cell r="AJ29" t="str">
            <v>2 / 4</v>
          </cell>
          <cell r="AK29" t="str">
            <v>7 / 10</v>
          </cell>
          <cell r="AL29" t="str">
            <v>7 / 10</v>
          </cell>
          <cell r="AM29" t="str">
            <v>7 / 10</v>
          </cell>
          <cell r="AO29">
            <v>1</v>
          </cell>
          <cell r="AP29" t="str">
            <v>*</v>
          </cell>
          <cell r="AQ29">
            <v>2</v>
          </cell>
          <cell r="AR29">
            <v>1</v>
          </cell>
          <cell r="AS29">
            <v>4</v>
          </cell>
          <cell r="AT29">
            <v>5</v>
          </cell>
          <cell r="AU29">
            <v>1</v>
          </cell>
          <cell r="AV29">
            <v>4</v>
          </cell>
          <cell r="AW29">
            <v>0</v>
          </cell>
          <cell r="AX29">
            <v>4</v>
          </cell>
          <cell r="AY29">
            <v>0</v>
          </cell>
          <cell r="AZ29">
            <v>0</v>
          </cell>
          <cell r="BA29">
            <v>4</v>
          </cell>
          <cell r="BB29">
            <v>7</v>
          </cell>
          <cell r="BC29">
            <v>9</v>
          </cell>
          <cell r="BD29">
            <v>4</v>
          </cell>
          <cell r="BE29">
            <v>5</v>
          </cell>
          <cell r="BF29">
            <v>3</v>
          </cell>
          <cell r="BG29">
            <v>0</v>
          </cell>
          <cell r="BH29">
            <v>0</v>
          </cell>
          <cell r="BI29">
            <v>0</v>
          </cell>
          <cell r="BJ29">
            <v>4</v>
          </cell>
          <cell r="BK29">
            <v>4</v>
          </cell>
          <cell r="BL29">
            <v>0</v>
          </cell>
          <cell r="BM29">
            <v>0</v>
          </cell>
          <cell r="BN29">
            <v>3</v>
          </cell>
          <cell r="BO29">
            <v>3</v>
          </cell>
          <cell r="BP29">
            <v>0</v>
          </cell>
          <cell r="BQ29">
            <v>0</v>
          </cell>
          <cell r="BR29">
            <v>6</v>
          </cell>
          <cell r="BS29">
            <v>4</v>
          </cell>
          <cell r="BT29">
            <v>0</v>
          </cell>
        </row>
        <row r="30">
          <cell r="A30" t="str">
            <v>Blind Fighting</v>
          </cell>
          <cell r="B30" t="str">
            <v>7 / 10</v>
          </cell>
          <cell r="C30" t="str">
            <v>5 / 7</v>
          </cell>
          <cell r="D30" t="str">
            <v>6 / 8</v>
          </cell>
          <cell r="E30" t="str">
            <v>3 / 5</v>
          </cell>
          <cell r="F30" t="str">
            <v>3 / 4</v>
          </cell>
          <cell r="G30" t="str">
            <v>6 / 8</v>
          </cell>
          <cell r="H30" t="str">
            <v>3 / 5</v>
          </cell>
          <cell r="I30" t="str">
            <v>7 / 10</v>
          </cell>
          <cell r="J30" t="str">
            <v>3 / 5</v>
          </cell>
          <cell r="K30" t="str">
            <v>7 / 10</v>
          </cell>
          <cell r="L30" t="str">
            <v>7 / 10</v>
          </cell>
          <cell r="M30" t="str">
            <v>3 / 5</v>
          </cell>
          <cell r="N30" t="str">
            <v>2 / 3</v>
          </cell>
          <cell r="O30" t="str">
            <v>1 / 2</v>
          </cell>
          <cell r="P30" t="str">
            <v>3 / 5</v>
          </cell>
          <cell r="Q30" t="str">
            <v>3 / 4</v>
          </cell>
          <cell r="R30" t="str">
            <v>4 / 6</v>
          </cell>
          <cell r="S30" t="str">
            <v>7 / 10</v>
          </cell>
          <cell r="T30" t="str">
            <v>7 / 10</v>
          </cell>
          <cell r="U30" t="str">
            <v>7 / 10</v>
          </cell>
          <cell r="V30" t="str">
            <v>3 / 5</v>
          </cell>
          <cell r="W30" t="str">
            <v>5 / 7</v>
          </cell>
          <cell r="X30" t="str">
            <v>7 / 10</v>
          </cell>
          <cell r="Y30" t="str">
            <v>7 / 10</v>
          </cell>
          <cell r="Z30" t="str">
            <v>4 / 6</v>
          </cell>
          <cell r="AA30" t="str">
            <v>3 / 5</v>
          </cell>
          <cell r="AB30" t="str">
            <v>7 / 10</v>
          </cell>
          <cell r="AC30" t="str">
            <v>7 / 10</v>
          </cell>
          <cell r="AD30" t="str">
            <v>2 / 4</v>
          </cell>
          <cell r="AE30" t="str">
            <v>3 / 5</v>
          </cell>
          <cell r="AF30" t="str">
            <v>7 / 10</v>
          </cell>
          <cell r="AG30" t="str">
            <v>7 / 10</v>
          </cell>
          <cell r="AH30" t="str">
            <v>7 / 10</v>
          </cell>
          <cell r="AI30" t="str">
            <v>3 / 5</v>
          </cell>
          <cell r="AJ30" t="str">
            <v>2 / 4</v>
          </cell>
          <cell r="AK30" t="str">
            <v>7 / 10</v>
          </cell>
          <cell r="AL30" t="str">
            <v>7 / 10</v>
          </cell>
          <cell r="AM30" t="str">
            <v>7 / 10</v>
          </cell>
          <cell r="AO30">
            <v>1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</row>
        <row r="31">
          <cell r="A31" t="str">
            <v>Disarm</v>
          </cell>
          <cell r="B31" t="str">
            <v>7 / 10</v>
          </cell>
          <cell r="C31" t="str">
            <v>5 / 7</v>
          </cell>
          <cell r="D31" t="str">
            <v>6 / 8</v>
          </cell>
          <cell r="E31" t="str">
            <v>3 / 5</v>
          </cell>
          <cell r="F31" t="str">
            <v>3 / 4</v>
          </cell>
          <cell r="G31" t="str">
            <v>6 / 8</v>
          </cell>
          <cell r="H31" t="str">
            <v>3 / 5</v>
          </cell>
          <cell r="I31" t="str">
            <v>7 / 10</v>
          </cell>
          <cell r="J31" t="str">
            <v>3 / 5</v>
          </cell>
          <cell r="K31" t="str">
            <v>7 / 10</v>
          </cell>
          <cell r="L31" t="str">
            <v>7 / 10</v>
          </cell>
          <cell r="M31" t="str">
            <v>3 / 5</v>
          </cell>
          <cell r="N31" t="str">
            <v>2 / 3</v>
          </cell>
          <cell r="O31" t="str">
            <v>1 / 2</v>
          </cell>
          <cell r="P31" t="str">
            <v>3 / 5</v>
          </cell>
          <cell r="Q31" t="str">
            <v>3 / 4</v>
          </cell>
          <cell r="R31" t="str">
            <v>4 / 6</v>
          </cell>
          <cell r="S31" t="str">
            <v>7 / 10</v>
          </cell>
          <cell r="T31" t="str">
            <v>7 / 10</v>
          </cell>
          <cell r="U31" t="str">
            <v>7 / 10</v>
          </cell>
          <cell r="V31" t="str">
            <v>3 / 5</v>
          </cell>
          <cell r="W31" t="str">
            <v>3 / 5</v>
          </cell>
          <cell r="X31" t="str">
            <v>7 / 10</v>
          </cell>
          <cell r="Y31" t="str">
            <v>7 / 10</v>
          </cell>
          <cell r="Z31" t="str">
            <v>4 / 6</v>
          </cell>
          <cell r="AA31" t="str">
            <v>4 / 6</v>
          </cell>
          <cell r="AB31" t="str">
            <v>7 / 10</v>
          </cell>
          <cell r="AC31" t="str">
            <v>7 / 10</v>
          </cell>
          <cell r="AD31" t="str">
            <v>2 / 4</v>
          </cell>
          <cell r="AE31" t="str">
            <v>3 / 5</v>
          </cell>
          <cell r="AF31" t="str">
            <v>7 / 10</v>
          </cell>
          <cell r="AG31" t="str">
            <v>7 / 10</v>
          </cell>
          <cell r="AH31" t="str">
            <v>7 / 10</v>
          </cell>
          <cell r="AI31" t="str">
            <v>4 / 6</v>
          </cell>
          <cell r="AJ31" t="str">
            <v>2 / 4</v>
          </cell>
          <cell r="AK31" t="str">
            <v>7 / 10</v>
          </cell>
          <cell r="AL31" t="str">
            <v>7 / 10</v>
          </cell>
          <cell r="AM31" t="str">
            <v>7 / 10</v>
          </cell>
          <cell r="AO31">
            <v>1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</row>
        <row r="32">
          <cell r="A32" t="str">
            <v>Footwork</v>
          </cell>
          <cell r="B32" t="str">
            <v>7 / 10</v>
          </cell>
          <cell r="C32" t="str">
            <v>5 / 7</v>
          </cell>
          <cell r="D32" t="str">
            <v>6 / 8</v>
          </cell>
          <cell r="E32" t="str">
            <v>3 / 5</v>
          </cell>
          <cell r="F32" t="str">
            <v>3 / 4</v>
          </cell>
          <cell r="G32" t="str">
            <v>6 / 8</v>
          </cell>
          <cell r="H32" t="str">
            <v>3 / 5</v>
          </cell>
          <cell r="I32" t="str">
            <v>7 / 10</v>
          </cell>
          <cell r="J32" t="str">
            <v>3 / 5</v>
          </cell>
          <cell r="K32" t="str">
            <v>7 / 10</v>
          </cell>
          <cell r="L32" t="str">
            <v>7 / 10</v>
          </cell>
          <cell r="M32" t="str">
            <v>3 / 5</v>
          </cell>
          <cell r="N32" t="str">
            <v>2 / 3</v>
          </cell>
          <cell r="O32" t="str">
            <v>1 / 2</v>
          </cell>
          <cell r="P32" t="str">
            <v>3 / 5</v>
          </cell>
          <cell r="Q32" t="str">
            <v>3 / 4</v>
          </cell>
          <cell r="R32" t="str">
            <v>4 / 6</v>
          </cell>
          <cell r="S32" t="str">
            <v>7 / 10</v>
          </cell>
          <cell r="T32" t="str">
            <v>7 / 10</v>
          </cell>
          <cell r="U32" t="str">
            <v>7 / 10</v>
          </cell>
          <cell r="V32" t="str">
            <v>3 / 5</v>
          </cell>
          <cell r="W32" t="str">
            <v>3 / 5</v>
          </cell>
          <cell r="X32" t="str">
            <v>7 / 10</v>
          </cell>
          <cell r="Y32" t="str">
            <v>7 / 10</v>
          </cell>
          <cell r="Z32" t="str">
            <v>4 / 6</v>
          </cell>
          <cell r="AA32" t="str">
            <v>4 / 6</v>
          </cell>
          <cell r="AB32" t="str">
            <v>7 / 10</v>
          </cell>
          <cell r="AC32" t="str">
            <v>7 / 10</v>
          </cell>
          <cell r="AD32" t="str">
            <v>2 / 4</v>
          </cell>
          <cell r="AE32" t="str">
            <v>3 / 5</v>
          </cell>
          <cell r="AF32" t="str">
            <v>7 / 10</v>
          </cell>
          <cell r="AG32" t="str">
            <v>7 / 10</v>
          </cell>
          <cell r="AH32" t="str">
            <v>7 / 10</v>
          </cell>
          <cell r="AI32" t="str">
            <v>4 / 6</v>
          </cell>
          <cell r="AJ32" t="str">
            <v>2 / 4</v>
          </cell>
          <cell r="AK32" t="str">
            <v>7 / 10</v>
          </cell>
          <cell r="AL32" t="str">
            <v>7 / 10</v>
          </cell>
          <cell r="AM32" t="str">
            <v>7 / 10</v>
          </cell>
          <cell r="AO32">
            <v>1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</row>
        <row r="33">
          <cell r="A33" t="str">
            <v>Multiple Attacks</v>
          </cell>
          <cell r="B33" t="str">
            <v>7 / 10</v>
          </cell>
          <cell r="C33" t="str">
            <v>5 / 7</v>
          </cell>
          <cell r="D33" t="str">
            <v>6 / 8</v>
          </cell>
          <cell r="E33" t="str">
            <v>3 / 5</v>
          </cell>
          <cell r="F33" t="str">
            <v>3 / 4</v>
          </cell>
          <cell r="G33" t="str">
            <v>6 / 8</v>
          </cell>
          <cell r="H33" t="str">
            <v>3 / 5</v>
          </cell>
          <cell r="I33" t="str">
            <v>7 / 10</v>
          </cell>
          <cell r="J33" t="str">
            <v>3 / 5</v>
          </cell>
          <cell r="K33" t="str">
            <v>7 / 10</v>
          </cell>
          <cell r="L33" t="str">
            <v>7 / 10</v>
          </cell>
          <cell r="M33" t="str">
            <v>3 / 5</v>
          </cell>
          <cell r="N33" t="str">
            <v>2 / 3</v>
          </cell>
          <cell r="O33" t="str">
            <v>1 / 2</v>
          </cell>
          <cell r="P33" t="str">
            <v>3 / 5</v>
          </cell>
          <cell r="Q33" t="str">
            <v>3 / 4</v>
          </cell>
          <cell r="R33" t="str">
            <v>4 / 6</v>
          </cell>
          <cell r="S33" t="str">
            <v>7 / 10</v>
          </cell>
          <cell r="T33" t="str">
            <v>7 / 10</v>
          </cell>
          <cell r="U33" t="str">
            <v>7 / 10</v>
          </cell>
          <cell r="V33" t="str">
            <v>3 / 5</v>
          </cell>
          <cell r="W33" t="str">
            <v>2 / 4</v>
          </cell>
          <cell r="X33" t="str">
            <v>7 / 10</v>
          </cell>
          <cell r="Y33" t="str">
            <v>7 / 10</v>
          </cell>
          <cell r="Z33" t="str">
            <v>4 / 6</v>
          </cell>
          <cell r="AA33" t="str">
            <v>5 / 7</v>
          </cell>
          <cell r="AB33" t="str">
            <v>7 / 10</v>
          </cell>
          <cell r="AC33" t="str">
            <v>7 / 10</v>
          </cell>
          <cell r="AD33" t="str">
            <v>2 / 4</v>
          </cell>
          <cell r="AE33" t="str">
            <v>3 / 5</v>
          </cell>
          <cell r="AF33" t="str">
            <v>7 / 10</v>
          </cell>
          <cell r="AG33" t="str">
            <v>7 / 10</v>
          </cell>
          <cell r="AH33" t="str">
            <v>7 / 10</v>
          </cell>
          <cell r="AI33" t="str">
            <v>5 / 7</v>
          </cell>
          <cell r="AJ33" t="str">
            <v>2 / 4</v>
          </cell>
          <cell r="AK33" t="str">
            <v>7 / 10</v>
          </cell>
          <cell r="AL33" t="str">
            <v>7 / 10</v>
          </cell>
          <cell r="AM33" t="str">
            <v>7 / 10</v>
          </cell>
          <cell r="AO33">
            <v>1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</row>
        <row r="34">
          <cell r="A34" t="str">
            <v>Reverse Strike</v>
          </cell>
          <cell r="B34" t="str">
            <v>7 / 10</v>
          </cell>
          <cell r="C34" t="str">
            <v>5 / 7</v>
          </cell>
          <cell r="D34" t="str">
            <v>6 / 8</v>
          </cell>
          <cell r="E34" t="str">
            <v>3 / 5</v>
          </cell>
          <cell r="F34" t="str">
            <v>3 / 4</v>
          </cell>
          <cell r="G34" t="str">
            <v>6 / 8</v>
          </cell>
          <cell r="H34" t="str">
            <v>3 / 5</v>
          </cell>
          <cell r="I34" t="str">
            <v>7 / 10</v>
          </cell>
          <cell r="J34" t="str">
            <v>3 / 5</v>
          </cell>
          <cell r="K34" t="str">
            <v>7 / 10</v>
          </cell>
          <cell r="L34" t="str">
            <v>7 / 10</v>
          </cell>
          <cell r="M34" t="str">
            <v>3 / 5</v>
          </cell>
          <cell r="N34" t="str">
            <v>2 / 3</v>
          </cell>
          <cell r="O34" t="str">
            <v>1 / 2</v>
          </cell>
          <cell r="P34" t="str">
            <v>3 / 5</v>
          </cell>
          <cell r="Q34" t="str">
            <v>3 / 4</v>
          </cell>
          <cell r="R34" t="str">
            <v>4 / 6</v>
          </cell>
          <cell r="S34" t="str">
            <v>7 / 10</v>
          </cell>
          <cell r="T34" t="str">
            <v>7 / 10</v>
          </cell>
          <cell r="U34" t="str">
            <v>7 / 10</v>
          </cell>
          <cell r="V34" t="str">
            <v>3 / 5</v>
          </cell>
          <cell r="W34" t="str">
            <v>3 / 5</v>
          </cell>
          <cell r="X34" t="str">
            <v>7 / 10</v>
          </cell>
          <cell r="Y34" t="str">
            <v>7 / 10</v>
          </cell>
          <cell r="Z34" t="str">
            <v>4 / 6</v>
          </cell>
          <cell r="AA34" t="str">
            <v>4 / 6</v>
          </cell>
          <cell r="AB34" t="str">
            <v>7 / 10</v>
          </cell>
          <cell r="AC34" t="str">
            <v>7 / 10</v>
          </cell>
          <cell r="AD34" t="str">
            <v>2 / 4</v>
          </cell>
          <cell r="AE34" t="str">
            <v>3 / 5</v>
          </cell>
          <cell r="AF34" t="str">
            <v>7 / 10</v>
          </cell>
          <cell r="AG34" t="str">
            <v>7 / 10</v>
          </cell>
          <cell r="AH34" t="str">
            <v>7 / 10</v>
          </cell>
          <cell r="AI34" t="str">
            <v>4 / 6</v>
          </cell>
          <cell r="AJ34" t="str">
            <v>2 / 4</v>
          </cell>
          <cell r="AK34" t="str">
            <v>7 / 10</v>
          </cell>
          <cell r="AL34" t="str">
            <v>7 / 10</v>
          </cell>
          <cell r="AM34" t="str">
            <v>7 / 10</v>
          </cell>
          <cell r="AO34">
            <v>1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</row>
        <row r="35">
          <cell r="A35" t="str">
            <v>Combat Training</v>
          </cell>
          <cell r="B35">
            <v>0</v>
          </cell>
          <cell r="C35">
            <v>-7</v>
          </cell>
          <cell r="D35">
            <v>-2</v>
          </cell>
          <cell r="E35">
            <v>-6</v>
          </cell>
          <cell r="F35">
            <v>-6</v>
          </cell>
          <cell r="G35">
            <v>-3</v>
          </cell>
          <cell r="H35">
            <v>-5</v>
          </cell>
          <cell r="I35">
            <v>-4</v>
          </cell>
          <cell r="J35">
            <v>-4</v>
          </cell>
          <cell r="K35">
            <v>0</v>
          </cell>
          <cell r="L35">
            <v>-2</v>
          </cell>
          <cell r="M35">
            <v>-4</v>
          </cell>
          <cell r="N35">
            <v>-9</v>
          </cell>
          <cell r="O35">
            <v>-8</v>
          </cell>
          <cell r="P35">
            <v>-5</v>
          </cell>
          <cell r="Q35">
            <v>-7</v>
          </cell>
          <cell r="R35">
            <v>-6</v>
          </cell>
          <cell r="S35">
            <v>-1</v>
          </cell>
          <cell r="T35">
            <v>-1</v>
          </cell>
          <cell r="U35">
            <v>-1</v>
          </cell>
          <cell r="V35">
            <v>-5</v>
          </cell>
          <cell r="W35">
            <v>-4</v>
          </cell>
          <cell r="X35">
            <v>-1</v>
          </cell>
          <cell r="Y35">
            <v>0</v>
          </cell>
          <cell r="Z35">
            <v>-3</v>
          </cell>
          <cell r="AA35">
            <v>-3</v>
          </cell>
          <cell r="AB35">
            <v>-1</v>
          </cell>
          <cell r="AC35">
            <v>0</v>
          </cell>
          <cell r="AD35">
            <v>-5</v>
          </cell>
          <cell r="AE35">
            <v>-4</v>
          </cell>
          <cell r="AF35">
            <v>-1</v>
          </cell>
          <cell r="AG35">
            <v>-2</v>
          </cell>
          <cell r="AH35">
            <v>0</v>
          </cell>
          <cell r="AI35">
            <v>-4</v>
          </cell>
          <cell r="AJ35">
            <v>-6</v>
          </cell>
          <cell r="AK35">
            <v>-1</v>
          </cell>
          <cell r="AL35">
            <v>-1</v>
          </cell>
          <cell r="AM35">
            <v>-1</v>
          </cell>
          <cell r="AO35">
            <v>3</v>
          </cell>
          <cell r="AP35" t="str">
            <v>*</v>
          </cell>
          <cell r="AQ35">
            <v>21</v>
          </cell>
          <cell r="AR35">
            <v>6</v>
          </cell>
          <cell r="AS35">
            <v>18</v>
          </cell>
          <cell r="AT35">
            <v>18</v>
          </cell>
          <cell r="AU35">
            <v>9</v>
          </cell>
          <cell r="AV35">
            <v>15</v>
          </cell>
          <cell r="AW35">
            <v>12</v>
          </cell>
          <cell r="AX35">
            <v>12</v>
          </cell>
          <cell r="AY35">
            <v>0</v>
          </cell>
          <cell r="AZ35">
            <v>6</v>
          </cell>
          <cell r="BA35">
            <v>12</v>
          </cell>
          <cell r="BB35">
            <v>27</v>
          </cell>
          <cell r="BC35">
            <v>24</v>
          </cell>
          <cell r="BD35">
            <v>15</v>
          </cell>
          <cell r="BE35">
            <v>21</v>
          </cell>
          <cell r="BF35">
            <v>18</v>
          </cell>
          <cell r="BG35">
            <v>3</v>
          </cell>
          <cell r="BH35">
            <v>3</v>
          </cell>
          <cell r="BI35">
            <v>3</v>
          </cell>
          <cell r="BJ35">
            <v>15</v>
          </cell>
          <cell r="BK35">
            <v>12</v>
          </cell>
          <cell r="BL35">
            <v>3</v>
          </cell>
          <cell r="BM35">
            <v>0</v>
          </cell>
          <cell r="BN35">
            <v>9</v>
          </cell>
          <cell r="BO35">
            <v>9</v>
          </cell>
          <cell r="BP35">
            <v>3</v>
          </cell>
          <cell r="BQ35">
            <v>0</v>
          </cell>
          <cell r="BR35">
            <v>15</v>
          </cell>
          <cell r="BS35">
            <v>12</v>
          </cell>
          <cell r="BT35">
            <v>3</v>
          </cell>
        </row>
        <row r="36">
          <cell r="A36" t="str">
            <v>Skill 1</v>
          </cell>
          <cell r="B36" t="str">
            <v>6 / 8</v>
          </cell>
          <cell r="C36" t="str">
            <v>1 / 3</v>
          </cell>
          <cell r="D36" t="str">
            <v>4 / 6</v>
          </cell>
          <cell r="E36" t="str">
            <v>2 / 3</v>
          </cell>
          <cell r="F36" t="str">
            <v>2 / 3</v>
          </cell>
          <cell r="G36" t="str">
            <v>3 / 5</v>
          </cell>
          <cell r="H36" t="str">
            <v>2 / 4</v>
          </cell>
          <cell r="I36" t="str">
            <v>3 / 4</v>
          </cell>
          <cell r="J36" t="str">
            <v>3 / 4</v>
          </cell>
          <cell r="K36" t="str">
            <v>6 / 8</v>
          </cell>
          <cell r="L36" t="str">
            <v>4 / 6</v>
          </cell>
          <cell r="M36" t="str">
            <v>3 / 4</v>
          </cell>
          <cell r="N36" t="str">
            <v>1 / 2</v>
          </cell>
          <cell r="O36" t="str">
            <v>1 / 2</v>
          </cell>
          <cell r="P36" t="str">
            <v>2 / 4</v>
          </cell>
          <cell r="Q36" t="str">
            <v>1 / 3</v>
          </cell>
          <cell r="R36" t="str">
            <v>2 / 3</v>
          </cell>
          <cell r="S36" t="str">
            <v>5 / 7</v>
          </cell>
          <cell r="T36" t="str">
            <v>5 / 7</v>
          </cell>
          <cell r="U36" t="str">
            <v>5 / 7</v>
          </cell>
          <cell r="V36" t="str">
            <v>2 / 4</v>
          </cell>
          <cell r="W36" t="str">
            <v>3 / 4</v>
          </cell>
          <cell r="X36" t="str">
            <v>5 / 7</v>
          </cell>
          <cell r="Y36" t="str">
            <v>6 / 8</v>
          </cell>
          <cell r="Z36" t="str">
            <v>3 / 5</v>
          </cell>
          <cell r="AA36" t="str">
            <v>3 / 5</v>
          </cell>
          <cell r="AB36" t="str">
            <v>5 / 7</v>
          </cell>
          <cell r="AC36" t="str">
            <v>6 / 8</v>
          </cell>
          <cell r="AD36" t="str">
            <v>2 / 4</v>
          </cell>
          <cell r="AE36" t="str">
            <v>3 / 4</v>
          </cell>
          <cell r="AF36" t="str">
            <v>5 / 7</v>
          </cell>
          <cell r="AG36" t="str">
            <v>4 / 6</v>
          </cell>
          <cell r="AH36" t="str">
            <v>6 / 8</v>
          </cell>
          <cell r="AI36" t="str">
            <v>3 / 4</v>
          </cell>
          <cell r="AJ36" t="str">
            <v>2 / 3</v>
          </cell>
          <cell r="AK36" t="str">
            <v>5 / 7</v>
          </cell>
          <cell r="AL36" t="str">
            <v>5 / 7</v>
          </cell>
          <cell r="AM36" t="str">
            <v>5 / 7</v>
          </cell>
          <cell r="AO36">
            <v>3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</row>
        <row r="37">
          <cell r="A37" t="str">
            <v>Skill 2</v>
          </cell>
          <cell r="B37" t="str">
            <v>7 / 10</v>
          </cell>
          <cell r="C37" t="str">
            <v>2 / 3</v>
          </cell>
          <cell r="D37" t="str">
            <v>5 / 7</v>
          </cell>
          <cell r="E37" t="str">
            <v>2 / 4</v>
          </cell>
          <cell r="F37" t="str">
            <v>2 / 4</v>
          </cell>
          <cell r="G37" t="str">
            <v>4 / 6</v>
          </cell>
          <cell r="H37" t="str">
            <v>3 / 4</v>
          </cell>
          <cell r="I37" t="str">
            <v>3 / 5</v>
          </cell>
          <cell r="J37" t="str">
            <v>3 / 5</v>
          </cell>
          <cell r="K37" t="str">
            <v>7 / 10</v>
          </cell>
          <cell r="L37" t="str">
            <v>5 / 7</v>
          </cell>
          <cell r="M37" t="str">
            <v>3 / 5</v>
          </cell>
          <cell r="N37" t="str">
            <v>1 / 2</v>
          </cell>
          <cell r="O37" t="str">
            <v>1 / 3</v>
          </cell>
          <cell r="P37" t="str">
            <v>3 / 4</v>
          </cell>
          <cell r="Q37" t="str">
            <v>2 / 3</v>
          </cell>
          <cell r="R37" t="str">
            <v>2 / 4</v>
          </cell>
          <cell r="S37" t="str">
            <v>6 / 8</v>
          </cell>
          <cell r="T37" t="str">
            <v>6 / 8</v>
          </cell>
          <cell r="U37" t="str">
            <v>6 / 8</v>
          </cell>
          <cell r="V37" t="str">
            <v>3 / 4</v>
          </cell>
          <cell r="W37" t="str">
            <v>3 / 5</v>
          </cell>
          <cell r="X37" t="str">
            <v>6 / 8</v>
          </cell>
          <cell r="Y37" t="str">
            <v>7 / 10</v>
          </cell>
          <cell r="Z37" t="str">
            <v>4 / 6</v>
          </cell>
          <cell r="AA37" t="str">
            <v>4 / 6</v>
          </cell>
          <cell r="AB37" t="str">
            <v>6 / 8</v>
          </cell>
          <cell r="AC37" t="str">
            <v>7 / 10</v>
          </cell>
          <cell r="AD37" t="str">
            <v>3 / 4</v>
          </cell>
          <cell r="AE37" t="str">
            <v>3 / 5</v>
          </cell>
          <cell r="AF37" t="str">
            <v>6 / 8</v>
          </cell>
          <cell r="AG37" t="str">
            <v>5 / 7</v>
          </cell>
          <cell r="AH37" t="str">
            <v>7 / 10</v>
          </cell>
          <cell r="AI37" t="str">
            <v>3 / 5</v>
          </cell>
          <cell r="AJ37" t="str">
            <v>2 / 4</v>
          </cell>
          <cell r="AK37" t="str">
            <v>6 / 8</v>
          </cell>
          <cell r="AL37" t="str">
            <v>6 / 8</v>
          </cell>
          <cell r="AM37" t="str">
            <v>6 / 8</v>
          </cell>
          <cell r="AO37">
            <v>3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</row>
        <row r="38">
          <cell r="A38" t="str">
            <v>Skill 3</v>
          </cell>
          <cell r="B38" t="str">
            <v>12 / 15</v>
          </cell>
          <cell r="C38" t="str">
            <v>3 / 4</v>
          </cell>
          <cell r="D38" t="str">
            <v>7 / 10</v>
          </cell>
          <cell r="E38" t="str">
            <v>3 / 5</v>
          </cell>
          <cell r="F38" t="str">
            <v>3 / 5</v>
          </cell>
          <cell r="G38" t="str">
            <v>6 / 8</v>
          </cell>
          <cell r="H38" t="str">
            <v>4 / 6</v>
          </cell>
          <cell r="I38" t="str">
            <v>5 / 7</v>
          </cell>
          <cell r="J38" t="str">
            <v>5 / 7</v>
          </cell>
          <cell r="K38" t="str">
            <v>12 / 15</v>
          </cell>
          <cell r="L38" t="str">
            <v>7 / 10</v>
          </cell>
          <cell r="M38" t="str">
            <v>5 / 7</v>
          </cell>
          <cell r="N38" t="str">
            <v>2 / 3</v>
          </cell>
          <cell r="O38" t="str">
            <v>2 / 4</v>
          </cell>
          <cell r="P38" t="str">
            <v>4 / 6</v>
          </cell>
          <cell r="Q38" t="str">
            <v>3 / 4</v>
          </cell>
          <cell r="R38" t="str">
            <v>3 / 5</v>
          </cell>
          <cell r="S38" t="str">
            <v>9 / 12</v>
          </cell>
          <cell r="T38" t="str">
            <v>9 / 12</v>
          </cell>
          <cell r="U38" t="str">
            <v>9 / 12</v>
          </cell>
          <cell r="V38" t="str">
            <v>4 / 6</v>
          </cell>
          <cell r="W38" t="str">
            <v>5 / 7</v>
          </cell>
          <cell r="X38" t="str">
            <v>9 / 12</v>
          </cell>
          <cell r="Y38" t="str">
            <v>12 / 15</v>
          </cell>
          <cell r="Z38" t="str">
            <v>6 / 8</v>
          </cell>
          <cell r="AA38" t="str">
            <v>6 / 8</v>
          </cell>
          <cell r="AB38" t="str">
            <v>9 / 12</v>
          </cell>
          <cell r="AC38" t="str">
            <v>12 / 15</v>
          </cell>
          <cell r="AD38" t="str">
            <v>4 / 6</v>
          </cell>
          <cell r="AE38" t="str">
            <v>5 / 7</v>
          </cell>
          <cell r="AF38" t="str">
            <v>9 / 12</v>
          </cell>
          <cell r="AG38" t="str">
            <v>7 / 10</v>
          </cell>
          <cell r="AH38" t="str">
            <v>12 / 15</v>
          </cell>
          <cell r="AI38" t="str">
            <v>5 / 7</v>
          </cell>
          <cell r="AJ38" t="str">
            <v>3 / 5</v>
          </cell>
          <cell r="AK38" t="str">
            <v>9 / 12</v>
          </cell>
          <cell r="AL38" t="str">
            <v>9 / 12</v>
          </cell>
          <cell r="AM38" t="str">
            <v>9 / 12</v>
          </cell>
          <cell r="AO38">
            <v>3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</row>
        <row r="39">
          <cell r="A39" t="str">
            <v>Skill 4</v>
          </cell>
          <cell r="B39" t="str">
            <v>15 / 20</v>
          </cell>
          <cell r="C39" t="str">
            <v>4 / 6</v>
          </cell>
          <cell r="D39" t="str">
            <v>12 / 15</v>
          </cell>
          <cell r="E39" t="str">
            <v>5 / 7</v>
          </cell>
          <cell r="F39" t="str">
            <v>5 / 7</v>
          </cell>
          <cell r="G39" t="str">
            <v>9 / 12</v>
          </cell>
          <cell r="H39" t="str">
            <v>6 / 8</v>
          </cell>
          <cell r="I39" t="str">
            <v>7 / 10</v>
          </cell>
          <cell r="J39" t="str">
            <v>7 / 10</v>
          </cell>
          <cell r="K39" t="str">
            <v>15 / 20</v>
          </cell>
          <cell r="L39" t="str">
            <v>12 / 15</v>
          </cell>
          <cell r="M39" t="str">
            <v>7 / 10</v>
          </cell>
          <cell r="N39" t="str">
            <v>3 / 4</v>
          </cell>
          <cell r="O39" t="str">
            <v>3 / 5</v>
          </cell>
          <cell r="P39" t="str">
            <v>6 / 8</v>
          </cell>
          <cell r="Q39" t="str">
            <v>4 / 6</v>
          </cell>
          <cell r="R39" t="str">
            <v>5 / 7</v>
          </cell>
          <cell r="S39" t="str">
            <v>15 / 20</v>
          </cell>
          <cell r="T39" t="str">
            <v>15 / 20</v>
          </cell>
          <cell r="U39" t="str">
            <v>15 / 20</v>
          </cell>
          <cell r="V39" t="str">
            <v>6 / 8</v>
          </cell>
          <cell r="W39" t="str">
            <v>7 / 10</v>
          </cell>
          <cell r="X39" t="str">
            <v>15 / 20</v>
          </cell>
          <cell r="Y39" t="str">
            <v>15 / 20</v>
          </cell>
          <cell r="Z39" t="str">
            <v>9 / 12</v>
          </cell>
          <cell r="AA39" t="str">
            <v>9 / 12</v>
          </cell>
          <cell r="AB39" t="str">
            <v>15 / 20</v>
          </cell>
          <cell r="AC39" t="str">
            <v>15 / 20</v>
          </cell>
          <cell r="AD39" t="str">
            <v>6 / 8</v>
          </cell>
          <cell r="AE39" t="str">
            <v>7 / 10</v>
          </cell>
          <cell r="AF39" t="str">
            <v>15 / 20</v>
          </cell>
          <cell r="AG39" t="str">
            <v>12 / 15</v>
          </cell>
          <cell r="AH39" t="str">
            <v>15 / 20</v>
          </cell>
          <cell r="AI39" t="str">
            <v>7 / 10</v>
          </cell>
          <cell r="AJ39" t="str">
            <v>5 / 7</v>
          </cell>
          <cell r="AK39" t="str">
            <v>15 / 20</v>
          </cell>
          <cell r="AL39" t="str">
            <v>15 / 20</v>
          </cell>
          <cell r="AM39" t="str">
            <v>15 / 20</v>
          </cell>
          <cell r="AO39">
            <v>3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</row>
        <row r="40">
          <cell r="A40" t="str">
            <v>Composition</v>
          </cell>
          <cell r="B40" t="str">
            <v>3 / 4</v>
          </cell>
          <cell r="C40" t="str">
            <v>3 / 4</v>
          </cell>
          <cell r="D40" t="str">
            <v>1 / 3</v>
          </cell>
          <cell r="E40" t="str">
            <v>3 / 4</v>
          </cell>
          <cell r="F40" t="str">
            <v>3 / 4</v>
          </cell>
          <cell r="G40" t="str">
            <v>1 / 2</v>
          </cell>
          <cell r="H40" t="str">
            <v>3 / 4</v>
          </cell>
          <cell r="I40" t="str">
            <v>1 / 3</v>
          </cell>
          <cell r="J40" t="str">
            <v>2 / 4</v>
          </cell>
          <cell r="K40" t="str">
            <v>1 / 3</v>
          </cell>
          <cell r="L40" t="str">
            <v>2 / 3</v>
          </cell>
          <cell r="M40" t="str">
            <v>2 / 4</v>
          </cell>
          <cell r="N40" t="str">
            <v>3 / 4</v>
          </cell>
          <cell r="O40" t="str">
            <v>3 / 4</v>
          </cell>
          <cell r="P40" t="str">
            <v>3 / 4</v>
          </cell>
          <cell r="Q40" t="str">
            <v>3 / 4</v>
          </cell>
          <cell r="R40" t="str">
            <v>3 / 4</v>
          </cell>
          <cell r="S40" t="str">
            <v>1 / 2</v>
          </cell>
          <cell r="T40" t="str">
            <v>3 / 4</v>
          </cell>
          <cell r="U40" t="str">
            <v>3 / 4</v>
          </cell>
          <cell r="V40" t="str">
            <v>3 / 4</v>
          </cell>
          <cell r="W40" t="str">
            <v>3 / 4</v>
          </cell>
          <cell r="X40" t="str">
            <v>2 / 4</v>
          </cell>
          <cell r="Y40" t="str">
            <v>1 / 3</v>
          </cell>
          <cell r="Z40" t="str">
            <v>1 / 3</v>
          </cell>
          <cell r="AA40" t="str">
            <v>2 / 4</v>
          </cell>
          <cell r="AB40" t="str">
            <v>3 / 4</v>
          </cell>
          <cell r="AC40" t="str">
            <v>3 / 4</v>
          </cell>
          <cell r="AD40" t="str">
            <v>3 / 4</v>
          </cell>
          <cell r="AE40" t="str">
            <v>3 / 4</v>
          </cell>
          <cell r="AF40" t="str">
            <v>3 / 4</v>
          </cell>
          <cell r="AG40" t="str">
            <v>3 / 4</v>
          </cell>
          <cell r="AH40" t="str">
            <v>2 / 4</v>
          </cell>
          <cell r="AI40" t="str">
            <v>1 / 3</v>
          </cell>
          <cell r="AJ40" t="str">
            <v>3 / 4</v>
          </cell>
          <cell r="AK40" t="str">
            <v>2 / 4</v>
          </cell>
          <cell r="AL40" t="str">
            <v>2 / 4</v>
          </cell>
          <cell r="AM40" t="str">
            <v>3 / 4</v>
          </cell>
          <cell r="AO40">
            <v>1</v>
          </cell>
          <cell r="AP40" t="str">
            <v>*</v>
          </cell>
          <cell r="AQ40">
            <v>0</v>
          </cell>
          <cell r="AR40">
            <v>3</v>
          </cell>
          <cell r="AS40">
            <v>0</v>
          </cell>
          <cell r="AT40">
            <v>0</v>
          </cell>
          <cell r="AU40">
            <v>4</v>
          </cell>
          <cell r="AV40">
            <v>0</v>
          </cell>
          <cell r="AW40">
            <v>3</v>
          </cell>
          <cell r="AX40">
            <v>1</v>
          </cell>
          <cell r="AY40">
            <v>3</v>
          </cell>
          <cell r="AZ40">
            <v>2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4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3</v>
          </cell>
          <cell r="BN40">
            <v>3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</row>
        <row r="41">
          <cell r="A41" t="str">
            <v>Illusion Crafting</v>
          </cell>
          <cell r="B41" t="str">
            <v>3 / 4</v>
          </cell>
          <cell r="C41" t="str">
            <v>3 / 4</v>
          </cell>
          <cell r="D41" t="str">
            <v>1 / 3</v>
          </cell>
          <cell r="E41" t="str">
            <v>3 / 4</v>
          </cell>
          <cell r="F41" t="str">
            <v>3 / 5</v>
          </cell>
          <cell r="G41" t="str">
            <v>1 / 2</v>
          </cell>
          <cell r="H41" t="str">
            <v>3 / 4</v>
          </cell>
          <cell r="I41" t="str">
            <v>1 / 3</v>
          </cell>
          <cell r="J41" t="str">
            <v>2 / 4</v>
          </cell>
          <cell r="K41" t="str">
            <v>1 / 3</v>
          </cell>
          <cell r="L41" t="str">
            <v>2 / 3</v>
          </cell>
          <cell r="M41" t="str">
            <v>2 / 4</v>
          </cell>
          <cell r="N41" t="str">
            <v>3 / 4</v>
          </cell>
          <cell r="O41" t="str">
            <v>4 / 6</v>
          </cell>
          <cell r="P41" t="str">
            <v>2 / 4</v>
          </cell>
          <cell r="Q41" t="str">
            <v>2 / 4</v>
          </cell>
          <cell r="R41" t="str">
            <v>3 / 4</v>
          </cell>
          <cell r="S41" t="str">
            <v>1 / 2</v>
          </cell>
          <cell r="T41" t="str">
            <v>3 / 5</v>
          </cell>
          <cell r="U41" t="str">
            <v>3 / 4</v>
          </cell>
          <cell r="V41" t="str">
            <v>3 / 4</v>
          </cell>
          <cell r="W41" t="str">
            <v>3 / 4</v>
          </cell>
          <cell r="X41" t="str">
            <v>2 / 3</v>
          </cell>
          <cell r="Y41" t="str">
            <v>1 / 2</v>
          </cell>
          <cell r="Z41" t="str">
            <v>1 / 3</v>
          </cell>
          <cell r="AA41" t="str">
            <v>1 / 3</v>
          </cell>
          <cell r="AB41" t="str">
            <v>2 / 4</v>
          </cell>
          <cell r="AC41" t="str">
            <v>3 / 4</v>
          </cell>
          <cell r="AD41" t="str">
            <v>4 / 6</v>
          </cell>
          <cell r="AE41" t="str">
            <v>2 / 4</v>
          </cell>
          <cell r="AF41" t="str">
            <v>3 / 4</v>
          </cell>
          <cell r="AG41" t="str">
            <v>2 / 3</v>
          </cell>
          <cell r="AH41" t="str">
            <v>1 / 3</v>
          </cell>
          <cell r="AI41" t="str">
            <v>1 / 3</v>
          </cell>
          <cell r="AJ41" t="str">
            <v>3 / 4</v>
          </cell>
          <cell r="AK41" t="str">
            <v>2 / 4</v>
          </cell>
          <cell r="AL41" t="str">
            <v>2 / 4</v>
          </cell>
          <cell r="AM41" t="str">
            <v>3 / 4</v>
          </cell>
          <cell r="AO41">
            <v>1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</row>
        <row r="42">
          <cell r="A42" t="str">
            <v>Journalism</v>
          </cell>
          <cell r="B42" t="str">
            <v>3 / 4</v>
          </cell>
          <cell r="C42" t="str">
            <v>3 / 4</v>
          </cell>
          <cell r="D42" t="str">
            <v>1 / 3</v>
          </cell>
          <cell r="E42" t="str">
            <v>3 / 4</v>
          </cell>
          <cell r="F42" t="str">
            <v>3 / 4</v>
          </cell>
          <cell r="G42" t="str">
            <v>1 / 2</v>
          </cell>
          <cell r="H42" t="str">
            <v>3 / 4</v>
          </cell>
          <cell r="I42" t="str">
            <v>1 / 3</v>
          </cell>
          <cell r="J42" t="str">
            <v>2 / 4</v>
          </cell>
          <cell r="K42" t="str">
            <v>1 / 3</v>
          </cell>
          <cell r="L42" t="str">
            <v>2 / 3</v>
          </cell>
          <cell r="M42" t="str">
            <v>2 / 4</v>
          </cell>
          <cell r="N42" t="str">
            <v>3 / 4</v>
          </cell>
          <cell r="O42" t="str">
            <v>3 / 4</v>
          </cell>
          <cell r="P42" t="str">
            <v>3 / 4</v>
          </cell>
          <cell r="Q42" t="str">
            <v>3 / 4</v>
          </cell>
          <cell r="R42" t="str">
            <v>3 / 4</v>
          </cell>
          <cell r="S42" t="str">
            <v>1 / 2</v>
          </cell>
          <cell r="T42" t="str">
            <v>3 / 4</v>
          </cell>
          <cell r="U42" t="str">
            <v>3 / 4</v>
          </cell>
          <cell r="V42" t="str">
            <v>3 / 4</v>
          </cell>
          <cell r="W42" t="str">
            <v>3 / 4</v>
          </cell>
          <cell r="X42" t="str">
            <v>2 / 4</v>
          </cell>
          <cell r="Y42" t="str">
            <v>1 / 3</v>
          </cell>
          <cell r="Z42" t="str">
            <v>1 / 3</v>
          </cell>
          <cell r="AA42" t="str">
            <v>2 / 4</v>
          </cell>
          <cell r="AB42" t="str">
            <v>3 / 4</v>
          </cell>
          <cell r="AC42" t="str">
            <v>3 / 4</v>
          </cell>
          <cell r="AD42" t="str">
            <v>3 / 4</v>
          </cell>
          <cell r="AE42" t="str">
            <v>3 / 4</v>
          </cell>
          <cell r="AF42" t="str">
            <v>3 / 4</v>
          </cell>
          <cell r="AG42" t="str">
            <v>3 / 4</v>
          </cell>
          <cell r="AH42" t="str">
            <v>2 / 4</v>
          </cell>
          <cell r="AI42" t="str">
            <v>1 / 3</v>
          </cell>
          <cell r="AJ42" t="str">
            <v>3 / 4</v>
          </cell>
          <cell r="AK42" t="str">
            <v>2 / 4</v>
          </cell>
          <cell r="AL42" t="str">
            <v>2 / 4</v>
          </cell>
          <cell r="AM42" t="str">
            <v>3 / 4</v>
          </cell>
          <cell r="AO42">
            <v>1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</row>
        <row r="43">
          <cell r="A43" t="str">
            <v>Musical Composition</v>
          </cell>
          <cell r="B43" t="str">
            <v>3 / 4</v>
          </cell>
          <cell r="C43" t="str">
            <v>3 / 4</v>
          </cell>
          <cell r="D43" t="str">
            <v>1 / 3</v>
          </cell>
          <cell r="E43" t="str">
            <v>3 / 4</v>
          </cell>
          <cell r="F43" t="str">
            <v>3 / 4</v>
          </cell>
          <cell r="G43" t="str">
            <v>1 / 2</v>
          </cell>
          <cell r="H43" t="str">
            <v>3 / 4</v>
          </cell>
          <cell r="I43" t="str">
            <v>2 / 3</v>
          </cell>
          <cell r="J43" t="str">
            <v>2 / 4</v>
          </cell>
          <cell r="K43" t="str">
            <v>1 / 3</v>
          </cell>
          <cell r="L43" t="str">
            <v>2 / 3</v>
          </cell>
          <cell r="M43" t="str">
            <v>2 / 4</v>
          </cell>
          <cell r="N43" t="str">
            <v>3 / 4</v>
          </cell>
          <cell r="O43" t="str">
            <v>2 / 4</v>
          </cell>
          <cell r="P43" t="str">
            <v>3 / 4</v>
          </cell>
          <cell r="Q43" t="str">
            <v>3 / 4</v>
          </cell>
          <cell r="R43" t="str">
            <v>3 / 4</v>
          </cell>
          <cell r="S43" t="str">
            <v>1 / 2</v>
          </cell>
          <cell r="T43" t="str">
            <v>2 / 4</v>
          </cell>
          <cell r="U43" t="str">
            <v>3 / 4</v>
          </cell>
          <cell r="V43" t="str">
            <v>3 / 4</v>
          </cell>
          <cell r="W43" t="str">
            <v>3 / 4</v>
          </cell>
          <cell r="X43" t="str">
            <v>3 / 4</v>
          </cell>
          <cell r="Y43" t="str">
            <v>1 / 2</v>
          </cell>
          <cell r="Z43" t="str">
            <v>1 / 3</v>
          </cell>
          <cell r="AA43" t="str">
            <v>3 / 4</v>
          </cell>
          <cell r="AB43" t="str">
            <v>3 / 4</v>
          </cell>
          <cell r="AC43" t="str">
            <v>2 / 4</v>
          </cell>
          <cell r="AD43" t="str">
            <v>2 / 4</v>
          </cell>
          <cell r="AE43" t="str">
            <v>3 / 5</v>
          </cell>
          <cell r="AF43" t="str">
            <v>3 / 4</v>
          </cell>
          <cell r="AG43" t="str">
            <v>3 / 5</v>
          </cell>
          <cell r="AH43" t="str">
            <v>3 / 5</v>
          </cell>
          <cell r="AI43" t="str">
            <v>1 / 2</v>
          </cell>
          <cell r="AJ43" t="str">
            <v>3 / 4</v>
          </cell>
          <cell r="AK43" t="str">
            <v>2 / 4</v>
          </cell>
          <cell r="AL43" t="str">
            <v>2 / 4</v>
          </cell>
          <cell r="AM43" t="str">
            <v>3 / 4</v>
          </cell>
          <cell r="AO43">
            <v>1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</row>
        <row r="44">
          <cell r="A44" t="str">
            <v>Playwright</v>
          </cell>
          <cell r="B44" t="str">
            <v>3 / 4</v>
          </cell>
          <cell r="C44" t="str">
            <v>3 / 4</v>
          </cell>
          <cell r="D44" t="str">
            <v>1 / 3</v>
          </cell>
          <cell r="E44" t="str">
            <v>3 / 4</v>
          </cell>
          <cell r="F44" t="str">
            <v>3 / 4</v>
          </cell>
          <cell r="G44" t="str">
            <v>1 / 2</v>
          </cell>
          <cell r="H44" t="str">
            <v>3 / 4</v>
          </cell>
          <cell r="I44" t="str">
            <v>1 / 3</v>
          </cell>
          <cell r="J44" t="str">
            <v>2 / 4</v>
          </cell>
          <cell r="K44" t="str">
            <v>1 / 3</v>
          </cell>
          <cell r="L44" t="str">
            <v>2 / 3</v>
          </cell>
          <cell r="M44" t="str">
            <v>2 / 4</v>
          </cell>
          <cell r="N44" t="str">
            <v>3 / 4</v>
          </cell>
          <cell r="O44" t="str">
            <v>3 / 4</v>
          </cell>
          <cell r="P44" t="str">
            <v>3 / 4</v>
          </cell>
          <cell r="Q44" t="str">
            <v>3 / 4</v>
          </cell>
          <cell r="R44" t="str">
            <v>3 / 4</v>
          </cell>
          <cell r="S44" t="str">
            <v>1 / 2</v>
          </cell>
          <cell r="T44" t="str">
            <v>3 / 4</v>
          </cell>
          <cell r="U44" t="str">
            <v>3 / 4</v>
          </cell>
          <cell r="V44" t="str">
            <v>3 / 4</v>
          </cell>
          <cell r="W44" t="str">
            <v>3 / 4</v>
          </cell>
          <cell r="X44" t="str">
            <v>2 / 4</v>
          </cell>
          <cell r="Y44" t="str">
            <v>1 / 3</v>
          </cell>
          <cell r="Z44" t="str">
            <v>1 / 3</v>
          </cell>
          <cell r="AA44" t="str">
            <v>2 / 4</v>
          </cell>
          <cell r="AB44" t="str">
            <v>3 / 4</v>
          </cell>
          <cell r="AC44" t="str">
            <v>3 / 4</v>
          </cell>
          <cell r="AD44" t="str">
            <v>3 / 4</v>
          </cell>
          <cell r="AE44" t="str">
            <v>3 / 4</v>
          </cell>
          <cell r="AF44" t="str">
            <v>3 / 4</v>
          </cell>
          <cell r="AG44" t="str">
            <v>3 / 4</v>
          </cell>
          <cell r="AH44" t="str">
            <v>2 / 4</v>
          </cell>
          <cell r="AI44" t="str">
            <v>1 / 3</v>
          </cell>
          <cell r="AJ44" t="str">
            <v>3 / 4</v>
          </cell>
          <cell r="AK44" t="str">
            <v>2 / 4</v>
          </cell>
          <cell r="AL44" t="str">
            <v>2 / 4</v>
          </cell>
          <cell r="AM44" t="str">
            <v>3 / 4</v>
          </cell>
          <cell r="AO44">
            <v>1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</row>
        <row r="45">
          <cell r="A45" t="str">
            <v>Poetic Improvisation</v>
          </cell>
          <cell r="B45" t="str">
            <v>3 / 4</v>
          </cell>
          <cell r="C45" t="str">
            <v>3 / 4</v>
          </cell>
          <cell r="D45" t="str">
            <v>1 / 3</v>
          </cell>
          <cell r="E45" t="str">
            <v>3 / 4</v>
          </cell>
          <cell r="F45" t="str">
            <v>3 / 4</v>
          </cell>
          <cell r="G45" t="str">
            <v>1 / 2</v>
          </cell>
          <cell r="H45" t="str">
            <v>3 / 4</v>
          </cell>
          <cell r="I45" t="str">
            <v>1 / 3</v>
          </cell>
          <cell r="J45" t="str">
            <v>2 / 4</v>
          </cell>
          <cell r="K45" t="str">
            <v>1 / 3</v>
          </cell>
          <cell r="L45" t="str">
            <v>2 / 3</v>
          </cell>
          <cell r="M45" t="str">
            <v>2 / 4</v>
          </cell>
          <cell r="N45" t="str">
            <v>3 / 4</v>
          </cell>
          <cell r="O45" t="str">
            <v>3 / 4</v>
          </cell>
          <cell r="P45" t="str">
            <v>3 / 4</v>
          </cell>
          <cell r="Q45" t="str">
            <v>3 / 4</v>
          </cell>
          <cell r="R45" t="str">
            <v>3 / 4</v>
          </cell>
          <cell r="S45" t="str">
            <v>1 / 2</v>
          </cell>
          <cell r="T45" t="str">
            <v>3 / 4</v>
          </cell>
          <cell r="U45" t="str">
            <v>3 / 4</v>
          </cell>
          <cell r="V45" t="str">
            <v>3 / 4</v>
          </cell>
          <cell r="W45" t="str">
            <v>3 / 4</v>
          </cell>
          <cell r="X45" t="str">
            <v>2 / 4</v>
          </cell>
          <cell r="Y45" t="str">
            <v>1 / 3</v>
          </cell>
          <cell r="Z45" t="str">
            <v>1 / 3</v>
          </cell>
          <cell r="AA45" t="str">
            <v>2 / 4</v>
          </cell>
          <cell r="AB45" t="str">
            <v>3 / 4</v>
          </cell>
          <cell r="AC45" t="str">
            <v>3 / 4</v>
          </cell>
          <cell r="AD45" t="str">
            <v>3 / 4</v>
          </cell>
          <cell r="AE45" t="str">
            <v>3 / 4</v>
          </cell>
          <cell r="AF45" t="str">
            <v>3 / 4</v>
          </cell>
          <cell r="AG45" t="str">
            <v>3 / 4</v>
          </cell>
          <cell r="AH45" t="str">
            <v>2 / 4</v>
          </cell>
          <cell r="AI45" t="str">
            <v>1 / 3</v>
          </cell>
          <cell r="AJ45" t="str">
            <v>3 / 4</v>
          </cell>
          <cell r="AK45" t="str">
            <v>2 / 4</v>
          </cell>
          <cell r="AL45" t="str">
            <v>2 / 4</v>
          </cell>
          <cell r="AM45" t="str">
            <v>3 / 4</v>
          </cell>
          <cell r="AO45">
            <v>1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</row>
        <row r="46">
          <cell r="A46" t="str">
            <v>Reporting</v>
          </cell>
          <cell r="B46" t="str">
            <v>3 / 4</v>
          </cell>
          <cell r="C46" t="str">
            <v>3 / 4</v>
          </cell>
          <cell r="D46" t="str">
            <v>1 / 3</v>
          </cell>
          <cell r="E46" t="str">
            <v>3 / 4</v>
          </cell>
          <cell r="F46" t="str">
            <v>2 / 4</v>
          </cell>
          <cell r="G46" t="str">
            <v>1 / 2</v>
          </cell>
          <cell r="H46" t="str">
            <v>3 / 4</v>
          </cell>
          <cell r="I46" t="str">
            <v>1 / 3</v>
          </cell>
          <cell r="J46" t="str">
            <v>2 / 4</v>
          </cell>
          <cell r="K46" t="str">
            <v>1 / 3</v>
          </cell>
          <cell r="L46" t="str">
            <v>2 / 3</v>
          </cell>
          <cell r="M46" t="str">
            <v>2 / 4</v>
          </cell>
          <cell r="N46" t="str">
            <v>3 / 4</v>
          </cell>
          <cell r="O46" t="str">
            <v>3 / 4</v>
          </cell>
          <cell r="P46" t="str">
            <v>3 / 4</v>
          </cell>
          <cell r="Q46" t="str">
            <v>3 / 4</v>
          </cell>
          <cell r="R46" t="str">
            <v>3 / 4</v>
          </cell>
          <cell r="S46" t="str">
            <v>1 / 2</v>
          </cell>
          <cell r="T46" t="str">
            <v>3 / 4</v>
          </cell>
          <cell r="U46" t="str">
            <v>3 / 4</v>
          </cell>
          <cell r="V46" t="str">
            <v>3 / 4</v>
          </cell>
          <cell r="W46" t="str">
            <v>3 / 4</v>
          </cell>
          <cell r="X46" t="str">
            <v>2 / 4</v>
          </cell>
          <cell r="Y46" t="str">
            <v>1 / 3</v>
          </cell>
          <cell r="Z46" t="str">
            <v>1 / 3</v>
          </cell>
          <cell r="AA46" t="str">
            <v>2 / 4</v>
          </cell>
          <cell r="AB46" t="str">
            <v>3 / 4</v>
          </cell>
          <cell r="AC46" t="str">
            <v>3 / 4</v>
          </cell>
          <cell r="AD46" t="str">
            <v>3 / 4</v>
          </cell>
          <cell r="AE46" t="str">
            <v>3 / 4</v>
          </cell>
          <cell r="AF46" t="str">
            <v>3 / 4</v>
          </cell>
          <cell r="AG46" t="str">
            <v>3 / 4</v>
          </cell>
          <cell r="AH46" t="str">
            <v>2 / 4</v>
          </cell>
          <cell r="AI46" t="str">
            <v>2 / 3</v>
          </cell>
          <cell r="AJ46" t="str">
            <v>3 / 4</v>
          </cell>
          <cell r="AK46" t="str">
            <v>2 / 4</v>
          </cell>
          <cell r="AL46" t="str">
            <v>2 / 4</v>
          </cell>
          <cell r="AM46" t="str">
            <v>3 / 4</v>
          </cell>
          <cell r="AO46">
            <v>1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</row>
        <row r="47">
          <cell r="A47" t="str">
            <v>Writing</v>
          </cell>
          <cell r="B47" t="str">
            <v>3 / 4</v>
          </cell>
          <cell r="C47" t="str">
            <v>3 / 4</v>
          </cell>
          <cell r="D47" t="str">
            <v>1 / 3</v>
          </cell>
          <cell r="E47" t="str">
            <v>3 / 4</v>
          </cell>
          <cell r="F47" t="str">
            <v>3 / 4</v>
          </cell>
          <cell r="G47" t="str">
            <v>1 / 2</v>
          </cell>
          <cell r="H47" t="str">
            <v>3 / 4</v>
          </cell>
          <cell r="I47" t="str">
            <v>1 / 2</v>
          </cell>
          <cell r="J47" t="str">
            <v>2 / 4</v>
          </cell>
          <cell r="K47" t="str">
            <v>1 / 3</v>
          </cell>
          <cell r="L47" t="str">
            <v>2 / 3</v>
          </cell>
          <cell r="M47" t="str">
            <v>2 / 4</v>
          </cell>
          <cell r="N47" t="str">
            <v>3 / 4</v>
          </cell>
          <cell r="O47" t="str">
            <v>2 / 4</v>
          </cell>
          <cell r="P47" t="str">
            <v>3 / 5</v>
          </cell>
          <cell r="Q47" t="str">
            <v>3 / 5</v>
          </cell>
          <cell r="R47" t="str">
            <v>3 / 4</v>
          </cell>
          <cell r="S47" t="str">
            <v>1 / 2</v>
          </cell>
          <cell r="T47" t="str">
            <v>3 / 4</v>
          </cell>
          <cell r="U47" t="str">
            <v>3 / 4</v>
          </cell>
          <cell r="V47" t="str">
            <v>3 / 4</v>
          </cell>
          <cell r="W47" t="str">
            <v>3 / 4</v>
          </cell>
          <cell r="X47" t="str">
            <v>2 / 4</v>
          </cell>
          <cell r="Y47" t="str">
            <v>2 / 4</v>
          </cell>
          <cell r="Z47" t="str">
            <v>1 / 3</v>
          </cell>
          <cell r="AA47" t="str">
            <v>3 / 4</v>
          </cell>
          <cell r="AB47" t="str">
            <v>3 / 5</v>
          </cell>
          <cell r="AC47" t="str">
            <v>3 / 5</v>
          </cell>
          <cell r="AD47" t="str">
            <v>2 / 4</v>
          </cell>
          <cell r="AE47" t="str">
            <v>3 / 4</v>
          </cell>
          <cell r="AF47" t="str">
            <v>3 / 4</v>
          </cell>
          <cell r="AG47" t="str">
            <v>3 / 5</v>
          </cell>
          <cell r="AH47" t="str">
            <v>2 / 4</v>
          </cell>
          <cell r="AI47" t="str">
            <v>1 / 3</v>
          </cell>
          <cell r="AJ47" t="str">
            <v>3 / 4</v>
          </cell>
          <cell r="AK47" t="str">
            <v>2 / 4</v>
          </cell>
          <cell r="AL47" t="str">
            <v>2 / 4</v>
          </cell>
          <cell r="AM47" t="str">
            <v>3 / 4</v>
          </cell>
          <cell r="AO47">
            <v>1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</row>
        <row r="48">
          <cell r="A48" t="str">
            <v>Crafting</v>
          </cell>
          <cell r="B48" t="str">
            <v>3 / 4</v>
          </cell>
          <cell r="C48" t="str">
            <v>2 / 4</v>
          </cell>
          <cell r="D48" t="str">
            <v>2 / 4</v>
          </cell>
          <cell r="E48" t="str">
            <v>2 / 4</v>
          </cell>
          <cell r="F48" t="str">
            <v>2 / 3</v>
          </cell>
          <cell r="G48" t="str">
            <v>3 / 4</v>
          </cell>
          <cell r="H48" t="str">
            <v>2 / 4</v>
          </cell>
          <cell r="I48" t="str">
            <v>2 / 4</v>
          </cell>
          <cell r="J48" t="str">
            <v>2 / 3</v>
          </cell>
          <cell r="K48" t="str">
            <v>2 / 3</v>
          </cell>
          <cell r="L48" t="str">
            <v>1 / 2</v>
          </cell>
          <cell r="M48" t="str">
            <v>2 / 4</v>
          </cell>
          <cell r="N48" t="str">
            <v>3 / 4</v>
          </cell>
          <cell r="O48" t="str">
            <v>3 / 4</v>
          </cell>
          <cell r="P48" t="str">
            <v>2 / 3</v>
          </cell>
          <cell r="Q48" t="str">
            <v>2 / 4</v>
          </cell>
          <cell r="R48" t="str">
            <v>1 / 3</v>
          </cell>
          <cell r="S48" t="str">
            <v>2 / 3</v>
          </cell>
          <cell r="T48" t="str">
            <v>3 / 4</v>
          </cell>
          <cell r="U48" t="str">
            <v>3 / 4</v>
          </cell>
          <cell r="V48" t="str">
            <v>2 / 4</v>
          </cell>
          <cell r="W48" t="str">
            <v>2 / 4</v>
          </cell>
          <cell r="X48" t="str">
            <v>3 / 4</v>
          </cell>
          <cell r="Y48" t="str">
            <v>3 / 4</v>
          </cell>
          <cell r="Z48" t="str">
            <v>2 / 4</v>
          </cell>
          <cell r="AA48" t="str">
            <v>3 / 4</v>
          </cell>
          <cell r="AB48" t="str">
            <v>3 / 4</v>
          </cell>
          <cell r="AC48" t="str">
            <v>3 / 4</v>
          </cell>
          <cell r="AD48" t="str">
            <v>3 / 4</v>
          </cell>
          <cell r="AE48" t="str">
            <v>3 / 4</v>
          </cell>
          <cell r="AF48" t="str">
            <v>3 / 4</v>
          </cell>
          <cell r="AG48" t="str">
            <v>3 / 4</v>
          </cell>
          <cell r="AH48" t="str">
            <v>3 / 4</v>
          </cell>
          <cell r="AI48" t="str">
            <v>3 / 4</v>
          </cell>
          <cell r="AJ48" t="str">
            <v>3 / 4</v>
          </cell>
          <cell r="AK48" t="str">
            <v>1 / 2</v>
          </cell>
          <cell r="AL48" t="str">
            <v>1 / 2</v>
          </cell>
          <cell r="AM48" t="str">
            <v>1 / 2</v>
          </cell>
          <cell r="AO48">
            <v>1</v>
          </cell>
          <cell r="AP48" t="str">
            <v>*</v>
          </cell>
          <cell r="AQ48">
            <v>1</v>
          </cell>
          <cell r="AR48">
            <v>1</v>
          </cell>
          <cell r="AS48">
            <v>1</v>
          </cell>
          <cell r="AT48">
            <v>2</v>
          </cell>
          <cell r="AU48">
            <v>0</v>
          </cell>
          <cell r="AV48">
            <v>1</v>
          </cell>
          <cell r="AW48">
            <v>1</v>
          </cell>
          <cell r="AX48">
            <v>2</v>
          </cell>
          <cell r="AY48">
            <v>2</v>
          </cell>
          <cell r="AZ48">
            <v>4</v>
          </cell>
          <cell r="BA48">
            <v>1</v>
          </cell>
          <cell r="BB48">
            <v>0</v>
          </cell>
          <cell r="BC48">
            <v>0</v>
          </cell>
          <cell r="BD48">
            <v>2</v>
          </cell>
          <cell r="BE48">
            <v>1</v>
          </cell>
          <cell r="BF48">
            <v>3</v>
          </cell>
          <cell r="BG48">
            <v>2</v>
          </cell>
          <cell r="BH48">
            <v>0</v>
          </cell>
          <cell r="BI48">
            <v>0</v>
          </cell>
          <cell r="BJ48">
            <v>1</v>
          </cell>
          <cell r="BK48">
            <v>1</v>
          </cell>
          <cell r="BL48">
            <v>0</v>
          </cell>
          <cell r="BM48">
            <v>0</v>
          </cell>
          <cell r="BN48">
            <v>1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</row>
        <row r="49">
          <cell r="A49" t="str">
            <v>Barbering</v>
          </cell>
          <cell r="B49" t="str">
            <v>3 / 4</v>
          </cell>
          <cell r="C49" t="str">
            <v>2 / 4</v>
          </cell>
          <cell r="D49" t="str">
            <v>2 / 4</v>
          </cell>
          <cell r="E49" t="str">
            <v>2 / 4</v>
          </cell>
          <cell r="F49" t="str">
            <v>2 / 3</v>
          </cell>
          <cell r="G49" t="str">
            <v>3 / 4</v>
          </cell>
          <cell r="H49" t="str">
            <v>2 / 4</v>
          </cell>
          <cell r="I49" t="str">
            <v>2 / 4</v>
          </cell>
          <cell r="J49" t="str">
            <v>2 / 3</v>
          </cell>
          <cell r="K49" t="str">
            <v>2 / 3</v>
          </cell>
          <cell r="L49" t="str">
            <v>1 / 2</v>
          </cell>
          <cell r="M49" t="str">
            <v>2 / 4</v>
          </cell>
          <cell r="N49" t="str">
            <v>3 / 4</v>
          </cell>
          <cell r="O49" t="str">
            <v>3 / 4</v>
          </cell>
          <cell r="P49" t="str">
            <v>2 / 3</v>
          </cell>
          <cell r="Q49" t="str">
            <v>2 / 4</v>
          </cell>
          <cell r="R49" t="str">
            <v>1 / 3</v>
          </cell>
          <cell r="S49" t="str">
            <v>2 / 3</v>
          </cell>
          <cell r="T49" t="str">
            <v>3 / 4</v>
          </cell>
          <cell r="U49" t="str">
            <v>3 / 4</v>
          </cell>
          <cell r="V49" t="str">
            <v>2 / 4</v>
          </cell>
          <cell r="W49" t="str">
            <v>2 / 4</v>
          </cell>
          <cell r="X49" t="str">
            <v>3 / 4</v>
          </cell>
          <cell r="Y49" t="str">
            <v>3 / 4</v>
          </cell>
          <cell r="Z49" t="str">
            <v>2 / 4</v>
          </cell>
          <cell r="AA49" t="str">
            <v>3 / 4</v>
          </cell>
          <cell r="AB49" t="str">
            <v>3 / 4</v>
          </cell>
          <cell r="AC49" t="str">
            <v>3 / 4</v>
          </cell>
          <cell r="AD49" t="str">
            <v>3 / 4</v>
          </cell>
          <cell r="AE49" t="str">
            <v>3 / 4</v>
          </cell>
          <cell r="AF49" t="str">
            <v>3 / 4</v>
          </cell>
          <cell r="AG49" t="str">
            <v>3 / 4</v>
          </cell>
          <cell r="AH49" t="str">
            <v>3 / 4</v>
          </cell>
          <cell r="AI49" t="str">
            <v>3 / 4</v>
          </cell>
          <cell r="AJ49" t="str">
            <v>3 / 4</v>
          </cell>
          <cell r="AK49" t="str">
            <v>1 / 2</v>
          </cell>
          <cell r="AL49" t="str">
            <v>1 / 2</v>
          </cell>
          <cell r="AM49" t="str">
            <v>1 / 2</v>
          </cell>
          <cell r="AO49">
            <v>1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</row>
        <row r="50">
          <cell r="A50" t="str">
            <v>Building Wright</v>
          </cell>
          <cell r="B50" t="str">
            <v>3 / 4</v>
          </cell>
          <cell r="C50" t="str">
            <v>2 / 4</v>
          </cell>
          <cell r="D50" t="str">
            <v>2 / 4</v>
          </cell>
          <cell r="E50" t="str">
            <v>2 / 4</v>
          </cell>
          <cell r="F50" t="str">
            <v>2 / 3</v>
          </cell>
          <cell r="G50" t="str">
            <v>3 / 4</v>
          </cell>
          <cell r="H50" t="str">
            <v>2 / 4</v>
          </cell>
          <cell r="I50" t="str">
            <v>2 / 4</v>
          </cell>
          <cell r="J50" t="str">
            <v>2 / 3</v>
          </cell>
          <cell r="K50" t="str">
            <v>2 / 3</v>
          </cell>
          <cell r="L50" t="str">
            <v>1 / 2</v>
          </cell>
          <cell r="M50" t="str">
            <v>2 / 4</v>
          </cell>
          <cell r="N50" t="str">
            <v>3 / 4</v>
          </cell>
          <cell r="O50" t="str">
            <v>3 / 4</v>
          </cell>
          <cell r="P50" t="str">
            <v>2 / 3</v>
          </cell>
          <cell r="Q50" t="str">
            <v>2 / 4</v>
          </cell>
          <cell r="R50" t="str">
            <v>1 / 3</v>
          </cell>
          <cell r="S50" t="str">
            <v>2 / 3</v>
          </cell>
          <cell r="T50" t="str">
            <v>3 / 4</v>
          </cell>
          <cell r="U50" t="str">
            <v>3 / 4</v>
          </cell>
          <cell r="V50" t="str">
            <v>2 / 4</v>
          </cell>
          <cell r="W50" t="str">
            <v>2 / 4</v>
          </cell>
          <cell r="X50" t="str">
            <v>3 / 4</v>
          </cell>
          <cell r="Y50" t="str">
            <v>3 / 4</v>
          </cell>
          <cell r="Z50" t="str">
            <v>2 / 4</v>
          </cell>
          <cell r="AA50" t="str">
            <v>3 / 4</v>
          </cell>
          <cell r="AB50" t="str">
            <v>3 / 4</v>
          </cell>
          <cell r="AC50" t="str">
            <v>3 / 4</v>
          </cell>
          <cell r="AD50" t="str">
            <v>3 / 4</v>
          </cell>
          <cell r="AE50" t="str">
            <v>3 / 4</v>
          </cell>
          <cell r="AF50" t="str">
            <v>3 / 4</v>
          </cell>
          <cell r="AG50" t="str">
            <v>3 / 4</v>
          </cell>
          <cell r="AH50" t="str">
            <v>3 / 4</v>
          </cell>
          <cell r="AI50" t="str">
            <v>3 / 4</v>
          </cell>
          <cell r="AJ50" t="str">
            <v>3 / 4</v>
          </cell>
          <cell r="AK50" t="str">
            <v>1 / 2</v>
          </cell>
          <cell r="AL50" t="str">
            <v>1 / 2</v>
          </cell>
          <cell r="AM50" t="str">
            <v>1 / 2</v>
          </cell>
          <cell r="AO50">
            <v>1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</row>
        <row r="51">
          <cell r="A51" t="str">
            <v>Candle Maker</v>
          </cell>
          <cell r="B51" t="str">
            <v>3 / 4</v>
          </cell>
          <cell r="C51" t="str">
            <v>2 / 4</v>
          </cell>
          <cell r="D51" t="str">
            <v>2 / 4</v>
          </cell>
          <cell r="E51" t="str">
            <v>2 / 4</v>
          </cell>
          <cell r="F51" t="str">
            <v>2 / 3</v>
          </cell>
          <cell r="G51" t="str">
            <v>3 / 4</v>
          </cell>
          <cell r="H51" t="str">
            <v>2 / 4</v>
          </cell>
          <cell r="I51" t="str">
            <v>2 / 4</v>
          </cell>
          <cell r="J51" t="str">
            <v>2 / 3</v>
          </cell>
          <cell r="K51" t="str">
            <v>2 / 3</v>
          </cell>
          <cell r="L51" t="str">
            <v>1 / 2</v>
          </cell>
          <cell r="M51" t="str">
            <v>2 / 4</v>
          </cell>
          <cell r="N51" t="str">
            <v>3 / 4</v>
          </cell>
          <cell r="O51" t="str">
            <v>3 / 4</v>
          </cell>
          <cell r="P51" t="str">
            <v>2 / 3</v>
          </cell>
          <cell r="Q51" t="str">
            <v>2 / 4</v>
          </cell>
          <cell r="R51" t="str">
            <v>1 / 3</v>
          </cell>
          <cell r="S51" t="str">
            <v>2 / 3</v>
          </cell>
          <cell r="T51" t="str">
            <v>3 / 4</v>
          </cell>
          <cell r="U51" t="str">
            <v>3 / 4</v>
          </cell>
          <cell r="V51" t="str">
            <v>2 / 4</v>
          </cell>
          <cell r="W51" t="str">
            <v>2 / 4</v>
          </cell>
          <cell r="X51" t="str">
            <v>3 / 4</v>
          </cell>
          <cell r="Y51" t="str">
            <v>3 / 4</v>
          </cell>
          <cell r="Z51" t="str">
            <v>2 / 4</v>
          </cell>
          <cell r="AA51" t="str">
            <v>3 / 4</v>
          </cell>
          <cell r="AB51" t="str">
            <v>3 / 4</v>
          </cell>
          <cell r="AC51" t="str">
            <v>3 / 4</v>
          </cell>
          <cell r="AD51" t="str">
            <v>3 / 4</v>
          </cell>
          <cell r="AE51" t="str">
            <v>3 / 4</v>
          </cell>
          <cell r="AF51" t="str">
            <v>3 / 4</v>
          </cell>
          <cell r="AG51" t="str">
            <v>3 / 4</v>
          </cell>
          <cell r="AH51" t="str">
            <v>3 / 4</v>
          </cell>
          <cell r="AI51" t="str">
            <v>3 / 4</v>
          </cell>
          <cell r="AJ51" t="str">
            <v>3 / 4</v>
          </cell>
          <cell r="AK51" t="str">
            <v>1 / 2</v>
          </cell>
          <cell r="AL51" t="str">
            <v>1 / 2</v>
          </cell>
          <cell r="AM51" t="str">
            <v>1 / 2</v>
          </cell>
          <cell r="AO51">
            <v>1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</row>
        <row r="52">
          <cell r="A52" t="str">
            <v>Carpentry</v>
          </cell>
          <cell r="B52" t="str">
            <v>3 / 4</v>
          </cell>
          <cell r="C52" t="str">
            <v>2 / 3</v>
          </cell>
          <cell r="D52" t="str">
            <v>2 / 4</v>
          </cell>
          <cell r="E52" t="str">
            <v>2 / 4</v>
          </cell>
          <cell r="F52" t="str">
            <v>2 / 3</v>
          </cell>
          <cell r="G52" t="str">
            <v>3 / 4</v>
          </cell>
          <cell r="H52" t="str">
            <v>2 / 4</v>
          </cell>
          <cell r="I52" t="str">
            <v>2 / 4</v>
          </cell>
          <cell r="J52" t="str">
            <v>2 / 3</v>
          </cell>
          <cell r="K52" t="str">
            <v>2 / 3</v>
          </cell>
          <cell r="L52" t="str">
            <v>1 / 2</v>
          </cell>
          <cell r="M52" t="str">
            <v>2 / 4</v>
          </cell>
          <cell r="N52" t="str">
            <v>3 / 4</v>
          </cell>
          <cell r="O52" t="str">
            <v>3 / 4</v>
          </cell>
          <cell r="P52" t="str">
            <v>2 / 3</v>
          </cell>
          <cell r="Q52" t="str">
            <v>2 / 4</v>
          </cell>
          <cell r="R52" t="str">
            <v>1 / 3</v>
          </cell>
          <cell r="S52" t="str">
            <v>2 / 3</v>
          </cell>
          <cell r="T52" t="str">
            <v>3 / 4</v>
          </cell>
          <cell r="U52" t="str">
            <v>2 / 4</v>
          </cell>
          <cell r="V52" t="str">
            <v>2 / 4</v>
          </cell>
          <cell r="W52" t="str">
            <v>2 / 3</v>
          </cell>
          <cell r="X52" t="str">
            <v>3 / 4</v>
          </cell>
          <cell r="Y52" t="str">
            <v>3 / 4</v>
          </cell>
          <cell r="Z52" t="str">
            <v>2 / 4</v>
          </cell>
          <cell r="AA52" t="str">
            <v>3 / 4</v>
          </cell>
          <cell r="AB52" t="str">
            <v>3 / 4</v>
          </cell>
          <cell r="AC52" t="str">
            <v>3 / 4</v>
          </cell>
          <cell r="AD52" t="str">
            <v>3 / 4</v>
          </cell>
          <cell r="AE52" t="str">
            <v>3 / 4</v>
          </cell>
          <cell r="AF52" t="str">
            <v>3 / 4</v>
          </cell>
          <cell r="AG52" t="str">
            <v>3 / 4</v>
          </cell>
          <cell r="AH52" t="str">
            <v>3 / 4</v>
          </cell>
          <cell r="AI52" t="str">
            <v>3 / 4</v>
          </cell>
          <cell r="AJ52" t="str">
            <v>3 / 4</v>
          </cell>
          <cell r="AK52" t="str">
            <v>1 / 2</v>
          </cell>
          <cell r="AL52" t="str">
            <v>1 / 2</v>
          </cell>
          <cell r="AM52" t="str">
            <v>1 / 2</v>
          </cell>
          <cell r="AO52">
            <v>1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</row>
        <row r="53">
          <cell r="A53" t="str">
            <v>Cart Wright</v>
          </cell>
          <cell r="B53" t="str">
            <v>3 / 4</v>
          </cell>
          <cell r="C53" t="str">
            <v>2 / 4</v>
          </cell>
          <cell r="D53" t="str">
            <v>2 / 4</v>
          </cell>
          <cell r="E53" t="str">
            <v>2 / 4</v>
          </cell>
          <cell r="F53" t="str">
            <v>2 / 3</v>
          </cell>
          <cell r="G53" t="str">
            <v>3 / 4</v>
          </cell>
          <cell r="H53" t="str">
            <v>2 / 4</v>
          </cell>
          <cell r="I53" t="str">
            <v>2 / 4</v>
          </cell>
          <cell r="J53" t="str">
            <v>2 / 3</v>
          </cell>
          <cell r="K53" t="str">
            <v>2 / 3</v>
          </cell>
          <cell r="L53" t="str">
            <v>1 / 2</v>
          </cell>
          <cell r="M53" t="str">
            <v>2 / 4</v>
          </cell>
          <cell r="N53" t="str">
            <v>3 / 4</v>
          </cell>
          <cell r="O53" t="str">
            <v>3 / 4</v>
          </cell>
          <cell r="P53" t="str">
            <v>2 / 3</v>
          </cell>
          <cell r="Q53" t="str">
            <v>2 / 4</v>
          </cell>
          <cell r="R53" t="str">
            <v>1 / 3</v>
          </cell>
          <cell r="S53" t="str">
            <v>2 / 3</v>
          </cell>
          <cell r="T53" t="str">
            <v>3 / 4</v>
          </cell>
          <cell r="U53" t="str">
            <v>3 / 4</v>
          </cell>
          <cell r="V53" t="str">
            <v>2 / 4</v>
          </cell>
          <cell r="W53" t="str">
            <v>2 / 4</v>
          </cell>
          <cell r="X53" t="str">
            <v>3 / 4</v>
          </cell>
          <cell r="Y53" t="str">
            <v>3 / 4</v>
          </cell>
          <cell r="Z53" t="str">
            <v>2 / 4</v>
          </cell>
          <cell r="AA53" t="str">
            <v>3 / 4</v>
          </cell>
          <cell r="AB53" t="str">
            <v>3 / 4</v>
          </cell>
          <cell r="AC53" t="str">
            <v>3 / 4</v>
          </cell>
          <cell r="AD53" t="str">
            <v>3 / 4</v>
          </cell>
          <cell r="AE53" t="str">
            <v>3 / 4</v>
          </cell>
          <cell r="AF53" t="str">
            <v>3 / 4</v>
          </cell>
          <cell r="AG53" t="str">
            <v>3 / 4</v>
          </cell>
          <cell r="AH53" t="str">
            <v>3 / 4</v>
          </cell>
          <cell r="AI53" t="str">
            <v>3 / 4</v>
          </cell>
          <cell r="AJ53" t="str">
            <v>3 / 4</v>
          </cell>
          <cell r="AK53" t="str">
            <v>1 / 2</v>
          </cell>
          <cell r="AL53" t="str">
            <v>1 / 2</v>
          </cell>
          <cell r="AM53" t="str">
            <v>1 / 2</v>
          </cell>
          <cell r="AO53">
            <v>1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</row>
        <row r="54">
          <cell r="A54" t="str">
            <v>Ceramics</v>
          </cell>
          <cell r="B54" t="str">
            <v>3 / 4</v>
          </cell>
          <cell r="C54" t="str">
            <v>3 / 4</v>
          </cell>
          <cell r="D54" t="str">
            <v>2 / 4</v>
          </cell>
          <cell r="E54" t="str">
            <v>2 / 4</v>
          </cell>
          <cell r="F54" t="str">
            <v>2 / 3</v>
          </cell>
          <cell r="G54" t="str">
            <v>3 / 4</v>
          </cell>
          <cell r="H54" t="str">
            <v>2 / 4</v>
          </cell>
          <cell r="I54" t="str">
            <v>2 / 4</v>
          </cell>
          <cell r="J54" t="str">
            <v>2 / 3</v>
          </cell>
          <cell r="K54" t="str">
            <v>2 / 3</v>
          </cell>
          <cell r="L54" t="str">
            <v>1 / 2</v>
          </cell>
          <cell r="M54" t="str">
            <v>2 / 4</v>
          </cell>
          <cell r="N54" t="str">
            <v>3 / 4</v>
          </cell>
          <cell r="O54" t="str">
            <v>3 / 4</v>
          </cell>
          <cell r="P54" t="str">
            <v>2 / 3</v>
          </cell>
          <cell r="Q54" t="str">
            <v>2 / 4</v>
          </cell>
          <cell r="R54" t="str">
            <v>1 / 3</v>
          </cell>
          <cell r="S54" t="str">
            <v>2 / 3</v>
          </cell>
          <cell r="T54" t="str">
            <v>3 / 4</v>
          </cell>
          <cell r="U54" t="str">
            <v>3 / 4</v>
          </cell>
          <cell r="V54" t="str">
            <v>2 / 4</v>
          </cell>
          <cell r="W54" t="str">
            <v>2 / 4</v>
          </cell>
          <cell r="X54" t="str">
            <v>3 / 4</v>
          </cell>
          <cell r="Y54" t="str">
            <v>3 / 4</v>
          </cell>
          <cell r="Z54" t="str">
            <v>2 / 4</v>
          </cell>
          <cell r="AA54" t="str">
            <v>3 / 4</v>
          </cell>
          <cell r="AB54" t="str">
            <v>3 / 4</v>
          </cell>
          <cell r="AC54" t="str">
            <v>3 / 4</v>
          </cell>
          <cell r="AD54" t="str">
            <v>3 / 4</v>
          </cell>
          <cell r="AE54" t="str">
            <v>3 / 4</v>
          </cell>
          <cell r="AF54" t="str">
            <v>3 / 4</v>
          </cell>
          <cell r="AG54" t="str">
            <v>3 / 4</v>
          </cell>
          <cell r="AH54" t="str">
            <v>3 / 4</v>
          </cell>
          <cell r="AI54" t="str">
            <v>3 / 4</v>
          </cell>
          <cell r="AJ54" t="str">
            <v>3 / 4</v>
          </cell>
          <cell r="AK54" t="str">
            <v>1 / 2</v>
          </cell>
          <cell r="AL54" t="str">
            <v>1 / 2</v>
          </cell>
          <cell r="AM54" t="str">
            <v>1 / 2</v>
          </cell>
          <cell r="AO54">
            <v>1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</row>
        <row r="55">
          <cell r="A55" t="str">
            <v>Cobbler</v>
          </cell>
          <cell r="B55" t="str">
            <v>3 / 4</v>
          </cell>
          <cell r="C55" t="str">
            <v>2 / 4</v>
          </cell>
          <cell r="D55" t="str">
            <v>2 / 4</v>
          </cell>
          <cell r="E55" t="str">
            <v>2 / 4</v>
          </cell>
          <cell r="F55" t="str">
            <v>2 / 3</v>
          </cell>
          <cell r="G55" t="str">
            <v>3 / 4</v>
          </cell>
          <cell r="H55" t="str">
            <v>2 / 4</v>
          </cell>
          <cell r="I55" t="str">
            <v>2 / 4</v>
          </cell>
          <cell r="J55" t="str">
            <v>2 / 3</v>
          </cell>
          <cell r="K55" t="str">
            <v>2 / 3</v>
          </cell>
          <cell r="L55" t="str">
            <v>1 / 2</v>
          </cell>
          <cell r="M55" t="str">
            <v>2 / 4</v>
          </cell>
          <cell r="N55" t="str">
            <v>3 / 4</v>
          </cell>
          <cell r="O55" t="str">
            <v>3 / 4</v>
          </cell>
          <cell r="P55" t="str">
            <v>2 / 3</v>
          </cell>
          <cell r="Q55" t="str">
            <v>2 / 4</v>
          </cell>
          <cell r="R55" t="str">
            <v>1 / 3</v>
          </cell>
          <cell r="S55" t="str">
            <v>2 / 3</v>
          </cell>
          <cell r="T55" t="str">
            <v>3 / 4</v>
          </cell>
          <cell r="U55" t="str">
            <v>3 / 4</v>
          </cell>
          <cell r="V55" t="str">
            <v>2 / 4</v>
          </cell>
          <cell r="W55" t="str">
            <v>2 / 4</v>
          </cell>
          <cell r="X55" t="str">
            <v>3 / 4</v>
          </cell>
          <cell r="Y55" t="str">
            <v>3 / 4</v>
          </cell>
          <cell r="Z55" t="str">
            <v>2 / 4</v>
          </cell>
          <cell r="AA55" t="str">
            <v>3 / 4</v>
          </cell>
          <cell r="AB55" t="str">
            <v>3 / 4</v>
          </cell>
          <cell r="AC55" t="str">
            <v>3 / 4</v>
          </cell>
          <cell r="AD55" t="str">
            <v>3 / 4</v>
          </cell>
          <cell r="AE55" t="str">
            <v>3 / 4</v>
          </cell>
          <cell r="AF55" t="str">
            <v>3 / 4</v>
          </cell>
          <cell r="AG55" t="str">
            <v>3 / 4</v>
          </cell>
          <cell r="AH55" t="str">
            <v>3 / 4</v>
          </cell>
          <cell r="AI55" t="str">
            <v>3 / 4</v>
          </cell>
          <cell r="AJ55" t="str">
            <v>3 / 4</v>
          </cell>
          <cell r="AK55" t="str">
            <v>1 / 2</v>
          </cell>
          <cell r="AL55" t="str">
            <v>1 / 2</v>
          </cell>
          <cell r="AM55" t="str">
            <v>1 / 2</v>
          </cell>
          <cell r="AO55">
            <v>1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</row>
        <row r="56">
          <cell r="A56" t="str">
            <v>Cooper</v>
          </cell>
          <cell r="B56" t="str">
            <v>3 / 4</v>
          </cell>
          <cell r="C56" t="str">
            <v>2 / 4</v>
          </cell>
          <cell r="D56" t="str">
            <v>2 / 4</v>
          </cell>
          <cell r="E56" t="str">
            <v>2 / 4</v>
          </cell>
          <cell r="F56" t="str">
            <v>2 / 3</v>
          </cell>
          <cell r="G56" t="str">
            <v>3 / 4</v>
          </cell>
          <cell r="H56" t="str">
            <v>2 / 4</v>
          </cell>
          <cell r="I56" t="str">
            <v>2 / 4</v>
          </cell>
          <cell r="J56" t="str">
            <v>2 / 3</v>
          </cell>
          <cell r="K56" t="str">
            <v>2 / 3</v>
          </cell>
          <cell r="L56" t="str">
            <v>1 / 2</v>
          </cell>
          <cell r="M56" t="str">
            <v>2 / 4</v>
          </cell>
          <cell r="N56" t="str">
            <v>3 / 4</v>
          </cell>
          <cell r="O56" t="str">
            <v>3 / 4</v>
          </cell>
          <cell r="P56" t="str">
            <v>2 / 3</v>
          </cell>
          <cell r="Q56" t="str">
            <v>2 / 4</v>
          </cell>
          <cell r="R56" t="str">
            <v>1 / 3</v>
          </cell>
          <cell r="S56" t="str">
            <v>2 / 3</v>
          </cell>
          <cell r="T56" t="str">
            <v>3 / 4</v>
          </cell>
          <cell r="U56" t="str">
            <v>3 / 4</v>
          </cell>
          <cell r="V56" t="str">
            <v>2 / 4</v>
          </cell>
          <cell r="W56" t="str">
            <v>2 / 4</v>
          </cell>
          <cell r="X56" t="str">
            <v>3 / 4</v>
          </cell>
          <cell r="Y56" t="str">
            <v>3 / 4</v>
          </cell>
          <cell r="Z56" t="str">
            <v>2 / 4</v>
          </cell>
          <cell r="AA56" t="str">
            <v>3 / 4</v>
          </cell>
          <cell r="AB56" t="str">
            <v>3 / 4</v>
          </cell>
          <cell r="AC56" t="str">
            <v>3 / 4</v>
          </cell>
          <cell r="AD56" t="str">
            <v>3 / 4</v>
          </cell>
          <cell r="AE56" t="str">
            <v>3 / 4</v>
          </cell>
          <cell r="AF56" t="str">
            <v>3 / 4</v>
          </cell>
          <cell r="AG56" t="str">
            <v>3 / 4</v>
          </cell>
          <cell r="AH56" t="str">
            <v>3 / 4</v>
          </cell>
          <cell r="AI56" t="str">
            <v>3 / 4</v>
          </cell>
          <cell r="AJ56" t="str">
            <v>3 / 4</v>
          </cell>
          <cell r="AK56" t="str">
            <v>1 / 2</v>
          </cell>
          <cell r="AL56" t="str">
            <v>1 / 2</v>
          </cell>
          <cell r="AM56" t="str">
            <v>1 / 2</v>
          </cell>
          <cell r="AO56">
            <v>1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</row>
        <row r="57">
          <cell r="A57" t="str">
            <v>Culinary</v>
          </cell>
          <cell r="B57" t="str">
            <v>3 / 4</v>
          </cell>
          <cell r="C57" t="str">
            <v>2 / 4</v>
          </cell>
          <cell r="D57" t="str">
            <v>3 / 4</v>
          </cell>
          <cell r="E57" t="str">
            <v>2 / 4</v>
          </cell>
          <cell r="F57" t="str">
            <v>2 / 3</v>
          </cell>
          <cell r="G57" t="str">
            <v>3 / 4</v>
          </cell>
          <cell r="H57" t="str">
            <v>2 / 4</v>
          </cell>
          <cell r="I57" t="str">
            <v>2 / 4</v>
          </cell>
          <cell r="J57" t="str">
            <v>2 / 3</v>
          </cell>
          <cell r="K57" t="str">
            <v>2 / 3</v>
          </cell>
          <cell r="L57" t="str">
            <v>1 / 2</v>
          </cell>
          <cell r="M57" t="str">
            <v>2 / 4</v>
          </cell>
          <cell r="N57" t="str">
            <v>3 / 5</v>
          </cell>
          <cell r="O57" t="str">
            <v>3 / 4</v>
          </cell>
          <cell r="P57" t="str">
            <v>2 / 3</v>
          </cell>
          <cell r="Q57" t="str">
            <v>3 / 4</v>
          </cell>
          <cell r="R57" t="str">
            <v>1 / 3</v>
          </cell>
          <cell r="S57" t="str">
            <v>2 / 3</v>
          </cell>
          <cell r="T57" t="str">
            <v>3 / 4</v>
          </cell>
          <cell r="U57" t="str">
            <v>2 / 4</v>
          </cell>
          <cell r="V57" t="str">
            <v>3 / 4</v>
          </cell>
          <cell r="W57" t="str">
            <v>2 / 4</v>
          </cell>
          <cell r="X57" t="str">
            <v>3 / 4</v>
          </cell>
          <cell r="Y57" t="str">
            <v>2 / 4</v>
          </cell>
          <cell r="Z57" t="str">
            <v>2 / 4</v>
          </cell>
          <cell r="AA57" t="str">
            <v>3 / 4</v>
          </cell>
          <cell r="AB57" t="str">
            <v>3 / 4</v>
          </cell>
          <cell r="AC57" t="str">
            <v>2 / 4</v>
          </cell>
          <cell r="AD57" t="str">
            <v>3 / 4</v>
          </cell>
          <cell r="AE57" t="str">
            <v>3 / 4</v>
          </cell>
          <cell r="AF57" t="str">
            <v>2 / 4</v>
          </cell>
          <cell r="AG57" t="str">
            <v>3 / 4</v>
          </cell>
          <cell r="AH57" t="str">
            <v>3 / 5</v>
          </cell>
          <cell r="AI57" t="str">
            <v>3 / 4</v>
          </cell>
          <cell r="AJ57" t="str">
            <v>3 / 4</v>
          </cell>
          <cell r="AK57" t="str">
            <v>1 / 2</v>
          </cell>
          <cell r="AL57" t="str">
            <v>1 / 2</v>
          </cell>
          <cell r="AM57" t="str">
            <v>1 / 2</v>
          </cell>
          <cell r="AO57">
            <v>1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</row>
        <row r="58">
          <cell r="A58" t="str">
            <v>Drafting</v>
          </cell>
          <cell r="B58" t="str">
            <v>3 / 4</v>
          </cell>
          <cell r="C58" t="str">
            <v>3 / 4</v>
          </cell>
          <cell r="D58" t="str">
            <v>2 / 4</v>
          </cell>
          <cell r="E58" t="str">
            <v>2 / 4</v>
          </cell>
          <cell r="F58" t="str">
            <v>2 / 3</v>
          </cell>
          <cell r="G58" t="str">
            <v>3 / 4</v>
          </cell>
          <cell r="H58" t="str">
            <v>2 / 4</v>
          </cell>
          <cell r="I58" t="str">
            <v>2 / 4</v>
          </cell>
          <cell r="J58" t="str">
            <v>2 / 3</v>
          </cell>
          <cell r="K58" t="str">
            <v>2 / 3</v>
          </cell>
          <cell r="L58" t="str">
            <v>1 / 2</v>
          </cell>
          <cell r="M58" t="str">
            <v>2 / 4</v>
          </cell>
          <cell r="N58" t="str">
            <v>3 / 5</v>
          </cell>
          <cell r="O58" t="str">
            <v>3 / 4</v>
          </cell>
          <cell r="P58" t="str">
            <v>2 / 3</v>
          </cell>
          <cell r="Q58" t="str">
            <v>3 / 4</v>
          </cell>
          <cell r="R58" t="str">
            <v>1 / 3</v>
          </cell>
          <cell r="S58" t="str">
            <v>2 / 3</v>
          </cell>
          <cell r="T58" t="str">
            <v>3 / 4</v>
          </cell>
          <cell r="U58" t="str">
            <v>3 / 4</v>
          </cell>
          <cell r="V58" t="str">
            <v>2 / 4</v>
          </cell>
          <cell r="W58" t="str">
            <v>2 / 4</v>
          </cell>
          <cell r="X58" t="str">
            <v>3 / 4</v>
          </cell>
          <cell r="Y58" t="str">
            <v>3 / 4</v>
          </cell>
          <cell r="Z58" t="str">
            <v>2 / 4</v>
          </cell>
          <cell r="AA58" t="str">
            <v>3 / 4</v>
          </cell>
          <cell r="AB58" t="str">
            <v>3 / 4</v>
          </cell>
          <cell r="AC58" t="str">
            <v>3 / 4</v>
          </cell>
          <cell r="AD58" t="str">
            <v>3 / 4</v>
          </cell>
          <cell r="AE58" t="str">
            <v>3 / 4</v>
          </cell>
          <cell r="AF58" t="str">
            <v>3 / 4</v>
          </cell>
          <cell r="AG58" t="str">
            <v>3 / 4</v>
          </cell>
          <cell r="AH58" t="str">
            <v>3 / 4</v>
          </cell>
          <cell r="AI58" t="str">
            <v>3 / 4</v>
          </cell>
          <cell r="AJ58" t="str">
            <v>3 / 4</v>
          </cell>
          <cell r="AK58" t="str">
            <v>1 / 2</v>
          </cell>
          <cell r="AL58" t="str">
            <v>1 / 2</v>
          </cell>
          <cell r="AM58" t="str">
            <v>1 / 2</v>
          </cell>
          <cell r="AO58">
            <v>1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</row>
        <row r="59">
          <cell r="A59" t="str">
            <v>Drawing/Painting</v>
          </cell>
          <cell r="B59" t="str">
            <v>3 / 4</v>
          </cell>
          <cell r="C59" t="str">
            <v>3 / 4</v>
          </cell>
          <cell r="D59" t="str">
            <v>2 / 3</v>
          </cell>
          <cell r="E59" t="str">
            <v>2 / 4</v>
          </cell>
          <cell r="F59" t="str">
            <v>2 / 3</v>
          </cell>
          <cell r="G59" t="str">
            <v>3 / 4</v>
          </cell>
          <cell r="H59" t="str">
            <v>2 / 4</v>
          </cell>
          <cell r="I59" t="str">
            <v>2 / 4</v>
          </cell>
          <cell r="J59" t="str">
            <v>2 / 3</v>
          </cell>
          <cell r="K59" t="str">
            <v>2 / 3</v>
          </cell>
          <cell r="L59" t="str">
            <v>1 / 2</v>
          </cell>
          <cell r="M59" t="str">
            <v>2 / 4</v>
          </cell>
          <cell r="N59" t="str">
            <v>5 / 7</v>
          </cell>
          <cell r="O59" t="str">
            <v>3 / 4</v>
          </cell>
          <cell r="P59" t="str">
            <v>2 / 3</v>
          </cell>
          <cell r="Q59" t="str">
            <v>2 / 4</v>
          </cell>
          <cell r="R59" t="str">
            <v>1 / 3</v>
          </cell>
          <cell r="S59" t="str">
            <v>2 / 3</v>
          </cell>
          <cell r="T59" t="str">
            <v>3 / 4</v>
          </cell>
          <cell r="U59" t="str">
            <v>3 / 5</v>
          </cell>
          <cell r="V59" t="str">
            <v>3 / 4</v>
          </cell>
          <cell r="W59" t="str">
            <v>3 / 5</v>
          </cell>
          <cell r="X59" t="str">
            <v>3 / 4</v>
          </cell>
          <cell r="Y59" t="str">
            <v>2 / 4</v>
          </cell>
          <cell r="Z59" t="str">
            <v>2 / 4</v>
          </cell>
          <cell r="AA59" t="str">
            <v>3 / 4</v>
          </cell>
          <cell r="AB59" t="str">
            <v>3 / 4</v>
          </cell>
          <cell r="AC59" t="str">
            <v>3 / 5</v>
          </cell>
          <cell r="AD59" t="str">
            <v>3 / 4</v>
          </cell>
          <cell r="AE59" t="str">
            <v>3 / 5</v>
          </cell>
          <cell r="AF59" t="str">
            <v>3 / 5</v>
          </cell>
          <cell r="AG59" t="str">
            <v>3 / 4</v>
          </cell>
          <cell r="AH59" t="str">
            <v>3 / 4</v>
          </cell>
          <cell r="AI59" t="str">
            <v>3 / 4</v>
          </cell>
          <cell r="AJ59" t="str">
            <v>3 / 4</v>
          </cell>
          <cell r="AK59" t="str">
            <v>1 / 2</v>
          </cell>
          <cell r="AL59" t="str">
            <v>1 / 2</v>
          </cell>
          <cell r="AM59" t="str">
            <v>1 / 2</v>
          </cell>
          <cell r="AO59">
            <v>1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</row>
        <row r="60">
          <cell r="A60" t="str">
            <v>Embroidery</v>
          </cell>
          <cell r="B60" t="str">
            <v>3 / 4</v>
          </cell>
          <cell r="C60" t="str">
            <v>3 / 4</v>
          </cell>
          <cell r="D60" t="str">
            <v>2 / 4</v>
          </cell>
          <cell r="E60" t="str">
            <v>2 / 4</v>
          </cell>
          <cell r="F60" t="str">
            <v>2 / 3</v>
          </cell>
          <cell r="G60" t="str">
            <v>3 / 4</v>
          </cell>
          <cell r="H60" t="str">
            <v>2 / 4</v>
          </cell>
          <cell r="I60" t="str">
            <v>2 / 4</v>
          </cell>
          <cell r="J60" t="str">
            <v>2 / 3</v>
          </cell>
          <cell r="K60" t="str">
            <v>2 / 3</v>
          </cell>
          <cell r="L60" t="str">
            <v>1 / 2</v>
          </cell>
          <cell r="M60" t="str">
            <v>2 / 4</v>
          </cell>
          <cell r="N60" t="str">
            <v>3 / 5</v>
          </cell>
          <cell r="O60" t="str">
            <v>3 / 4</v>
          </cell>
          <cell r="P60" t="str">
            <v>2 / 3</v>
          </cell>
          <cell r="Q60" t="str">
            <v>2 / 4</v>
          </cell>
          <cell r="R60" t="str">
            <v>1 / 3</v>
          </cell>
          <cell r="S60" t="str">
            <v>2 / 3</v>
          </cell>
          <cell r="T60" t="str">
            <v>3 / 4</v>
          </cell>
          <cell r="U60" t="str">
            <v>3 / 4</v>
          </cell>
          <cell r="V60" t="str">
            <v>2 / 4</v>
          </cell>
          <cell r="W60" t="str">
            <v>2 / 4</v>
          </cell>
          <cell r="X60" t="str">
            <v>3 / 4</v>
          </cell>
          <cell r="Y60" t="str">
            <v>3 / 4</v>
          </cell>
          <cell r="Z60" t="str">
            <v>2 / 4</v>
          </cell>
          <cell r="AA60" t="str">
            <v>3 / 4</v>
          </cell>
          <cell r="AB60" t="str">
            <v>3 / 4</v>
          </cell>
          <cell r="AC60" t="str">
            <v>3 / 4</v>
          </cell>
          <cell r="AD60" t="str">
            <v>3 / 4</v>
          </cell>
          <cell r="AE60" t="str">
            <v>3 / 4</v>
          </cell>
          <cell r="AF60" t="str">
            <v>3 / 4</v>
          </cell>
          <cell r="AG60" t="str">
            <v>3 / 4</v>
          </cell>
          <cell r="AH60" t="str">
            <v>3 / 4</v>
          </cell>
          <cell r="AI60" t="str">
            <v>3 / 4</v>
          </cell>
          <cell r="AJ60" t="str">
            <v>3 / 4</v>
          </cell>
          <cell r="AK60" t="str">
            <v>1 / 2</v>
          </cell>
          <cell r="AL60" t="str">
            <v>1 / 2</v>
          </cell>
          <cell r="AM60" t="str">
            <v>1 / 2</v>
          </cell>
          <cell r="AO60">
            <v>1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</row>
        <row r="61">
          <cell r="A61" t="str">
            <v>Etcher</v>
          </cell>
          <cell r="B61" t="str">
            <v>3 / 4</v>
          </cell>
          <cell r="C61" t="str">
            <v>3 / 4</v>
          </cell>
          <cell r="D61" t="str">
            <v>2 / 4</v>
          </cell>
          <cell r="E61" t="str">
            <v>2 / 4</v>
          </cell>
          <cell r="F61" t="str">
            <v>2 / 3</v>
          </cell>
          <cell r="G61" t="str">
            <v>3 / 4</v>
          </cell>
          <cell r="H61" t="str">
            <v>2 / 4</v>
          </cell>
          <cell r="I61" t="str">
            <v>2 / 4</v>
          </cell>
          <cell r="J61" t="str">
            <v>2 / 3</v>
          </cell>
          <cell r="K61" t="str">
            <v>2 / 3</v>
          </cell>
          <cell r="L61" t="str">
            <v>1 / 2</v>
          </cell>
          <cell r="M61" t="str">
            <v>2 / 4</v>
          </cell>
          <cell r="N61" t="str">
            <v>3 / 4</v>
          </cell>
          <cell r="O61" t="str">
            <v>3 / 4</v>
          </cell>
          <cell r="P61" t="str">
            <v>2 / 3</v>
          </cell>
          <cell r="Q61" t="str">
            <v>2 / 4</v>
          </cell>
          <cell r="R61" t="str">
            <v>1 / 3</v>
          </cell>
          <cell r="S61" t="str">
            <v>2 / 3</v>
          </cell>
          <cell r="T61" t="str">
            <v>3 / 4</v>
          </cell>
          <cell r="U61" t="str">
            <v>3 / 4</v>
          </cell>
          <cell r="V61" t="str">
            <v>2 / 4</v>
          </cell>
          <cell r="W61" t="str">
            <v>2 / 4</v>
          </cell>
          <cell r="X61" t="str">
            <v>3 / 4</v>
          </cell>
          <cell r="Y61" t="str">
            <v>3 / 4</v>
          </cell>
          <cell r="Z61" t="str">
            <v>2 / 4</v>
          </cell>
          <cell r="AA61" t="str">
            <v>3 / 4</v>
          </cell>
          <cell r="AB61" t="str">
            <v>3 / 4</v>
          </cell>
          <cell r="AC61" t="str">
            <v>3 / 4</v>
          </cell>
          <cell r="AD61" t="str">
            <v>3 / 4</v>
          </cell>
          <cell r="AE61" t="str">
            <v>3 / 4</v>
          </cell>
          <cell r="AF61" t="str">
            <v>3 / 4</v>
          </cell>
          <cell r="AG61" t="str">
            <v>3 / 4</v>
          </cell>
          <cell r="AH61" t="str">
            <v>3 / 4</v>
          </cell>
          <cell r="AI61" t="str">
            <v>3 / 4</v>
          </cell>
          <cell r="AJ61" t="str">
            <v>3 / 4</v>
          </cell>
          <cell r="AK61" t="str">
            <v>1 / 2</v>
          </cell>
          <cell r="AL61" t="str">
            <v>1 / 2</v>
          </cell>
          <cell r="AM61" t="str">
            <v>1 / 2</v>
          </cell>
          <cell r="AO61">
            <v>1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</row>
        <row r="62">
          <cell r="A62" t="str">
            <v>Fabric Craft</v>
          </cell>
          <cell r="B62" t="str">
            <v>3 / 4</v>
          </cell>
          <cell r="C62" t="str">
            <v>2 / 4</v>
          </cell>
          <cell r="D62" t="str">
            <v>2 / 4</v>
          </cell>
          <cell r="E62" t="str">
            <v>2 / 4</v>
          </cell>
          <cell r="F62" t="str">
            <v>2 / 3</v>
          </cell>
          <cell r="G62" t="str">
            <v>3 / 4</v>
          </cell>
          <cell r="H62" t="str">
            <v>2 / 4</v>
          </cell>
          <cell r="I62" t="str">
            <v>2 / 4</v>
          </cell>
          <cell r="J62" t="str">
            <v>2 / 3</v>
          </cell>
          <cell r="K62" t="str">
            <v>2 / 3</v>
          </cell>
          <cell r="L62" t="str">
            <v>1 / 2</v>
          </cell>
          <cell r="M62" t="str">
            <v>2 / 4</v>
          </cell>
          <cell r="N62" t="str">
            <v>2 / 4</v>
          </cell>
          <cell r="O62" t="str">
            <v>3 / 4</v>
          </cell>
          <cell r="P62" t="str">
            <v>2 / 3</v>
          </cell>
          <cell r="Q62" t="str">
            <v>3 / 4</v>
          </cell>
          <cell r="R62" t="str">
            <v>1 / 3</v>
          </cell>
          <cell r="S62" t="str">
            <v>2 / 3</v>
          </cell>
          <cell r="T62" t="str">
            <v>3 / 4</v>
          </cell>
          <cell r="U62" t="str">
            <v>3 / 4</v>
          </cell>
          <cell r="V62" t="str">
            <v>3 / 4</v>
          </cell>
          <cell r="W62" t="str">
            <v>3 / 4</v>
          </cell>
          <cell r="X62" t="str">
            <v>3 / 5</v>
          </cell>
          <cell r="Y62" t="str">
            <v>3 / 4</v>
          </cell>
          <cell r="Z62" t="str">
            <v>2 / 4</v>
          </cell>
          <cell r="AA62" t="str">
            <v>3 / 4</v>
          </cell>
          <cell r="AB62" t="str">
            <v>3 / 4</v>
          </cell>
          <cell r="AC62" t="str">
            <v>2 / 4</v>
          </cell>
          <cell r="AD62" t="str">
            <v>3 / 4</v>
          </cell>
          <cell r="AE62" t="str">
            <v>3 / 4</v>
          </cell>
          <cell r="AF62" t="str">
            <v>2 / 4</v>
          </cell>
          <cell r="AG62" t="str">
            <v>3 / 4</v>
          </cell>
          <cell r="AH62" t="str">
            <v>3 / 5</v>
          </cell>
          <cell r="AI62" t="str">
            <v>3 / 4</v>
          </cell>
          <cell r="AJ62" t="str">
            <v>3 / 4</v>
          </cell>
          <cell r="AK62" t="str">
            <v>1 / 2</v>
          </cell>
          <cell r="AL62" t="str">
            <v>1 / 2</v>
          </cell>
          <cell r="AM62" t="str">
            <v>1 / 2</v>
          </cell>
          <cell r="AO62">
            <v>1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</row>
        <row r="63">
          <cell r="A63" t="str">
            <v>Falsification</v>
          </cell>
          <cell r="B63" t="str">
            <v>3 / 4</v>
          </cell>
          <cell r="C63" t="str">
            <v>2 / 4</v>
          </cell>
          <cell r="D63" t="str">
            <v>1 / 3</v>
          </cell>
          <cell r="E63" t="str">
            <v>2 / 4</v>
          </cell>
          <cell r="F63" t="str">
            <v>1 / 3</v>
          </cell>
          <cell r="G63" t="str">
            <v>3 / 4</v>
          </cell>
          <cell r="H63" t="str">
            <v>2 / 4</v>
          </cell>
          <cell r="I63" t="str">
            <v>2 / 4</v>
          </cell>
          <cell r="J63" t="str">
            <v>2 / 3</v>
          </cell>
          <cell r="K63" t="str">
            <v>2 / 3</v>
          </cell>
          <cell r="L63" t="str">
            <v>1 / 2</v>
          </cell>
          <cell r="M63" t="str">
            <v>2 / 4</v>
          </cell>
          <cell r="N63" t="str">
            <v>3 / 4</v>
          </cell>
          <cell r="O63" t="str">
            <v>3 / 4</v>
          </cell>
          <cell r="P63" t="str">
            <v>1 / 3</v>
          </cell>
          <cell r="Q63" t="str">
            <v>1 / 3</v>
          </cell>
          <cell r="R63" t="str">
            <v>1 / 3</v>
          </cell>
          <cell r="S63" t="str">
            <v>2 / 3</v>
          </cell>
          <cell r="T63" t="str">
            <v>3 / 4</v>
          </cell>
          <cell r="U63" t="str">
            <v>3 / 5</v>
          </cell>
          <cell r="V63" t="str">
            <v>2 / 4</v>
          </cell>
          <cell r="W63" t="str">
            <v>2 / 4</v>
          </cell>
          <cell r="X63" t="str">
            <v>3 / 4</v>
          </cell>
          <cell r="Y63" t="str">
            <v>2 / 3</v>
          </cell>
          <cell r="Z63" t="str">
            <v>2 / 4</v>
          </cell>
          <cell r="AA63" t="str">
            <v>3 / 4</v>
          </cell>
          <cell r="AB63" t="str">
            <v>3 / 4</v>
          </cell>
          <cell r="AC63" t="str">
            <v>3 / 4</v>
          </cell>
          <cell r="AD63" t="str">
            <v>3 / 4</v>
          </cell>
          <cell r="AE63" t="str">
            <v>1 / 3</v>
          </cell>
          <cell r="AF63" t="str">
            <v>3 / 4</v>
          </cell>
          <cell r="AG63" t="str">
            <v>3 / 4</v>
          </cell>
          <cell r="AH63" t="str">
            <v>3 / 4</v>
          </cell>
          <cell r="AI63" t="str">
            <v>3 / 4</v>
          </cell>
          <cell r="AJ63" t="str">
            <v>3 / 4</v>
          </cell>
          <cell r="AK63" t="str">
            <v>1 / 2</v>
          </cell>
          <cell r="AL63" t="str">
            <v>1 / 2</v>
          </cell>
          <cell r="AM63" t="str">
            <v>1 / 2</v>
          </cell>
          <cell r="AO63">
            <v>1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</row>
        <row r="64">
          <cell r="A64" t="str">
            <v>Farrier</v>
          </cell>
          <cell r="B64" t="str">
            <v>3 / 4</v>
          </cell>
          <cell r="C64" t="str">
            <v>1 / 2</v>
          </cell>
          <cell r="D64" t="str">
            <v>2 / 4</v>
          </cell>
          <cell r="E64" t="str">
            <v>2 / 4</v>
          </cell>
          <cell r="F64" t="str">
            <v>2 / 3</v>
          </cell>
          <cell r="G64" t="str">
            <v>3 / 4</v>
          </cell>
          <cell r="H64" t="str">
            <v>2 / 4</v>
          </cell>
          <cell r="I64" t="str">
            <v>2 / 4</v>
          </cell>
          <cell r="J64" t="str">
            <v>2 / 3</v>
          </cell>
          <cell r="K64" t="str">
            <v>2 / 3</v>
          </cell>
          <cell r="L64" t="str">
            <v>1 / 2</v>
          </cell>
          <cell r="M64" t="str">
            <v>2 / 4</v>
          </cell>
          <cell r="N64" t="str">
            <v>3 / 4</v>
          </cell>
          <cell r="O64" t="str">
            <v>3 / 4</v>
          </cell>
          <cell r="P64" t="str">
            <v>2 / 3</v>
          </cell>
          <cell r="Q64" t="str">
            <v>2 / 4</v>
          </cell>
          <cell r="R64" t="str">
            <v>1 / 3</v>
          </cell>
          <cell r="S64" t="str">
            <v>2 / 3</v>
          </cell>
          <cell r="T64" t="str">
            <v>3 / 4</v>
          </cell>
          <cell r="U64" t="str">
            <v>3 / 4</v>
          </cell>
          <cell r="V64" t="str">
            <v>2 / 4</v>
          </cell>
          <cell r="W64" t="str">
            <v>2 / 4</v>
          </cell>
          <cell r="X64" t="str">
            <v>3 / 4</v>
          </cell>
          <cell r="Y64" t="str">
            <v>3 / 4</v>
          </cell>
          <cell r="Z64" t="str">
            <v>2 / 4</v>
          </cell>
          <cell r="AA64" t="str">
            <v>3 / 4</v>
          </cell>
          <cell r="AB64" t="str">
            <v>3 / 4</v>
          </cell>
          <cell r="AC64" t="str">
            <v>3 / 4</v>
          </cell>
          <cell r="AD64" t="str">
            <v>3 / 4</v>
          </cell>
          <cell r="AE64" t="str">
            <v>3 / 4</v>
          </cell>
          <cell r="AF64" t="str">
            <v>3 / 4</v>
          </cell>
          <cell r="AG64" t="str">
            <v>3 / 4</v>
          </cell>
          <cell r="AH64" t="str">
            <v>3 / 4</v>
          </cell>
          <cell r="AI64" t="str">
            <v>3 / 4</v>
          </cell>
          <cell r="AJ64" t="str">
            <v>3 / 4</v>
          </cell>
          <cell r="AK64" t="str">
            <v>1 / 2</v>
          </cell>
          <cell r="AL64" t="str">
            <v>1 / 2</v>
          </cell>
          <cell r="AM64" t="str">
            <v>1 / 2</v>
          </cell>
          <cell r="AO64">
            <v>1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</row>
        <row r="65">
          <cell r="A65" t="str">
            <v>Fletching</v>
          </cell>
          <cell r="B65" t="str">
            <v>3 / 4</v>
          </cell>
          <cell r="C65" t="str">
            <v>3 / 4</v>
          </cell>
          <cell r="D65" t="str">
            <v>3 / 4</v>
          </cell>
          <cell r="E65" t="str">
            <v>3 / 4</v>
          </cell>
          <cell r="F65" t="str">
            <v>2 / 4</v>
          </cell>
          <cell r="G65" t="str">
            <v>3 / 4</v>
          </cell>
          <cell r="H65" t="str">
            <v>2 / 4</v>
          </cell>
          <cell r="I65" t="str">
            <v>2 / 4</v>
          </cell>
          <cell r="J65" t="str">
            <v>2 / 3</v>
          </cell>
          <cell r="K65" t="str">
            <v>2 / 3</v>
          </cell>
          <cell r="L65" t="str">
            <v>1 / 2</v>
          </cell>
          <cell r="M65" t="str">
            <v>2 / 4</v>
          </cell>
          <cell r="N65" t="str">
            <v>2 / 4</v>
          </cell>
          <cell r="O65" t="str">
            <v>3 / 4</v>
          </cell>
          <cell r="P65" t="str">
            <v>2 / 3</v>
          </cell>
          <cell r="Q65" t="str">
            <v>2 / 4</v>
          </cell>
          <cell r="R65" t="str">
            <v>1 / 3</v>
          </cell>
          <cell r="S65" t="str">
            <v>2 / 3</v>
          </cell>
          <cell r="T65" t="str">
            <v>3 / 4</v>
          </cell>
          <cell r="U65" t="str">
            <v>3 / 4</v>
          </cell>
          <cell r="V65" t="str">
            <v>2 / 4</v>
          </cell>
          <cell r="W65" t="str">
            <v>2 / 4</v>
          </cell>
          <cell r="X65" t="str">
            <v>3 / 4</v>
          </cell>
          <cell r="Y65" t="str">
            <v>3 / 4</v>
          </cell>
          <cell r="Z65" t="str">
            <v>2 / 4</v>
          </cell>
          <cell r="AA65" t="str">
            <v>3 / 4</v>
          </cell>
          <cell r="AB65" t="str">
            <v>3 / 4</v>
          </cell>
          <cell r="AC65" t="str">
            <v>3 / 4</v>
          </cell>
          <cell r="AD65" t="str">
            <v>3 / 4</v>
          </cell>
          <cell r="AE65" t="str">
            <v>3 / 4</v>
          </cell>
          <cell r="AF65" t="str">
            <v>3 / 4</v>
          </cell>
          <cell r="AG65" t="str">
            <v>3 / 4</v>
          </cell>
          <cell r="AH65" t="str">
            <v>3 / 4</v>
          </cell>
          <cell r="AI65" t="str">
            <v>3 / 4</v>
          </cell>
          <cell r="AJ65" t="str">
            <v>3 / 4</v>
          </cell>
          <cell r="AK65" t="str">
            <v>1 / 2</v>
          </cell>
          <cell r="AL65" t="str">
            <v>1 / 2</v>
          </cell>
          <cell r="AM65" t="str">
            <v>1 / 2</v>
          </cell>
          <cell r="AO65">
            <v>1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</row>
        <row r="66">
          <cell r="A66" t="str">
            <v>Forgery</v>
          </cell>
          <cell r="B66" t="str">
            <v>3 / 4</v>
          </cell>
          <cell r="C66" t="str">
            <v>2 / 4</v>
          </cell>
          <cell r="D66" t="str">
            <v>2 / 3</v>
          </cell>
          <cell r="E66" t="str">
            <v>2 / 4</v>
          </cell>
          <cell r="F66" t="str">
            <v>1 / 3</v>
          </cell>
          <cell r="G66" t="str">
            <v>3 / 4</v>
          </cell>
          <cell r="H66" t="str">
            <v>2 / 4</v>
          </cell>
          <cell r="I66" t="str">
            <v>2 / 4</v>
          </cell>
          <cell r="J66" t="str">
            <v>2 / 3</v>
          </cell>
          <cell r="K66" t="str">
            <v>2 / 3</v>
          </cell>
          <cell r="L66" t="str">
            <v>1 / 2</v>
          </cell>
          <cell r="M66" t="str">
            <v>2 / 4</v>
          </cell>
          <cell r="N66" t="str">
            <v>3 / 4</v>
          </cell>
          <cell r="O66" t="str">
            <v>3 / 4</v>
          </cell>
          <cell r="P66" t="str">
            <v>1 / 2</v>
          </cell>
          <cell r="Q66" t="str">
            <v>1 / 3</v>
          </cell>
          <cell r="R66" t="str">
            <v>1 / 3</v>
          </cell>
          <cell r="S66" t="str">
            <v>2 / 3</v>
          </cell>
          <cell r="T66" t="str">
            <v>3 / 4</v>
          </cell>
          <cell r="U66" t="str">
            <v>3 / 5</v>
          </cell>
          <cell r="V66" t="str">
            <v>2 / 4</v>
          </cell>
          <cell r="W66" t="str">
            <v>2 / 4</v>
          </cell>
          <cell r="X66" t="str">
            <v>3 / 4</v>
          </cell>
          <cell r="Y66" t="str">
            <v>3 / 4</v>
          </cell>
          <cell r="Z66" t="str">
            <v>2 / 4</v>
          </cell>
          <cell r="AA66" t="str">
            <v>3 / 4</v>
          </cell>
          <cell r="AB66" t="str">
            <v>3 / 4</v>
          </cell>
          <cell r="AC66" t="str">
            <v>3 / 4</v>
          </cell>
          <cell r="AD66" t="str">
            <v>3 / 4</v>
          </cell>
          <cell r="AE66" t="str">
            <v>2 / 4</v>
          </cell>
          <cell r="AF66" t="str">
            <v>3 / 4</v>
          </cell>
          <cell r="AG66" t="str">
            <v>3 / 4</v>
          </cell>
          <cell r="AH66" t="str">
            <v>3 / 4</v>
          </cell>
          <cell r="AI66" t="str">
            <v>3 / 4</v>
          </cell>
          <cell r="AJ66" t="str">
            <v>3 / 4</v>
          </cell>
          <cell r="AK66" t="str">
            <v>1 / 2</v>
          </cell>
          <cell r="AL66" t="str">
            <v>1 / 2</v>
          </cell>
          <cell r="AM66" t="str">
            <v>1 / 2</v>
          </cell>
          <cell r="AO66">
            <v>1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</row>
        <row r="67">
          <cell r="A67" t="str">
            <v>Foundry</v>
          </cell>
          <cell r="B67" t="str">
            <v>3 / 4</v>
          </cell>
          <cell r="C67" t="str">
            <v>2 / 4</v>
          </cell>
          <cell r="D67" t="str">
            <v>2 / 4</v>
          </cell>
          <cell r="E67" t="str">
            <v>2 / 4</v>
          </cell>
          <cell r="F67" t="str">
            <v>2 / 3</v>
          </cell>
          <cell r="G67" t="str">
            <v>3 / 4</v>
          </cell>
          <cell r="H67" t="str">
            <v>2 / 4</v>
          </cell>
          <cell r="I67" t="str">
            <v>2 / 4</v>
          </cell>
          <cell r="J67" t="str">
            <v>2 / 3</v>
          </cell>
          <cell r="K67" t="str">
            <v>2 / 3</v>
          </cell>
          <cell r="L67" t="str">
            <v>1 / 2</v>
          </cell>
          <cell r="M67" t="str">
            <v>2 / 4</v>
          </cell>
          <cell r="N67" t="str">
            <v>3 / 4</v>
          </cell>
          <cell r="O67" t="str">
            <v>3 / 4</v>
          </cell>
          <cell r="P67" t="str">
            <v>2 / 3</v>
          </cell>
          <cell r="Q67" t="str">
            <v>2 / 4</v>
          </cell>
          <cell r="R67" t="str">
            <v>1 / 3</v>
          </cell>
          <cell r="S67" t="str">
            <v>2 / 3</v>
          </cell>
          <cell r="T67" t="str">
            <v>3 / 4</v>
          </cell>
          <cell r="U67" t="str">
            <v>3 / 4</v>
          </cell>
          <cell r="V67" t="str">
            <v>2 / 4</v>
          </cell>
          <cell r="W67" t="str">
            <v>2 / 4</v>
          </cell>
          <cell r="X67" t="str">
            <v>3 / 4</v>
          </cell>
          <cell r="Y67" t="str">
            <v>3 / 4</v>
          </cell>
          <cell r="Z67" t="str">
            <v>2 / 4</v>
          </cell>
          <cell r="AA67" t="str">
            <v>3 / 4</v>
          </cell>
          <cell r="AB67" t="str">
            <v>3 / 4</v>
          </cell>
          <cell r="AC67" t="str">
            <v>3 / 4</v>
          </cell>
          <cell r="AD67" t="str">
            <v>3 / 4</v>
          </cell>
          <cell r="AE67" t="str">
            <v>3 / 4</v>
          </cell>
          <cell r="AF67" t="str">
            <v>3 / 4</v>
          </cell>
          <cell r="AG67" t="str">
            <v>3 / 4</v>
          </cell>
          <cell r="AH67" t="str">
            <v>3 / 4</v>
          </cell>
          <cell r="AI67" t="str">
            <v>3 / 4</v>
          </cell>
          <cell r="AJ67" t="str">
            <v>3 / 4</v>
          </cell>
          <cell r="AK67" t="str">
            <v>1 / 2</v>
          </cell>
          <cell r="AL67" t="str">
            <v>1 / 2</v>
          </cell>
          <cell r="AM67" t="str">
            <v>1 / 2</v>
          </cell>
          <cell r="AO67">
            <v>1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</row>
        <row r="68">
          <cell r="A68" t="str">
            <v>Furrier</v>
          </cell>
          <cell r="B68" t="str">
            <v>3 / 4</v>
          </cell>
          <cell r="C68" t="str">
            <v>2 / 4</v>
          </cell>
          <cell r="D68" t="str">
            <v>2 / 4</v>
          </cell>
          <cell r="E68" t="str">
            <v>2 / 4</v>
          </cell>
          <cell r="F68" t="str">
            <v>2 / 3</v>
          </cell>
          <cell r="G68" t="str">
            <v>3 / 4</v>
          </cell>
          <cell r="H68" t="str">
            <v>2 / 4</v>
          </cell>
          <cell r="I68" t="str">
            <v>2 / 4</v>
          </cell>
          <cell r="J68" t="str">
            <v>2 / 3</v>
          </cell>
          <cell r="K68" t="str">
            <v>2 / 3</v>
          </cell>
          <cell r="L68" t="str">
            <v>1 / 2</v>
          </cell>
          <cell r="M68" t="str">
            <v>2 / 4</v>
          </cell>
          <cell r="N68" t="str">
            <v>3 / 4</v>
          </cell>
          <cell r="O68" t="str">
            <v>3 / 4</v>
          </cell>
          <cell r="P68" t="str">
            <v>2 / 3</v>
          </cell>
          <cell r="Q68" t="str">
            <v>2 / 4</v>
          </cell>
          <cell r="R68" t="str">
            <v>1 / 3</v>
          </cell>
          <cell r="S68" t="str">
            <v>2 / 3</v>
          </cell>
          <cell r="T68" t="str">
            <v>3 / 4</v>
          </cell>
          <cell r="U68" t="str">
            <v>3 / 4</v>
          </cell>
          <cell r="V68" t="str">
            <v>2 / 4</v>
          </cell>
          <cell r="W68" t="str">
            <v>2 / 4</v>
          </cell>
          <cell r="X68" t="str">
            <v>3 / 4</v>
          </cell>
          <cell r="Y68" t="str">
            <v>3 / 4</v>
          </cell>
          <cell r="Z68" t="str">
            <v>2 / 4</v>
          </cell>
          <cell r="AA68" t="str">
            <v>3 / 4</v>
          </cell>
          <cell r="AB68" t="str">
            <v>3 / 4</v>
          </cell>
          <cell r="AC68" t="str">
            <v>3 / 4</v>
          </cell>
          <cell r="AD68" t="str">
            <v>3 / 4</v>
          </cell>
          <cell r="AE68" t="str">
            <v>3 / 4</v>
          </cell>
          <cell r="AF68" t="str">
            <v>3 / 4</v>
          </cell>
          <cell r="AG68" t="str">
            <v>3 / 4</v>
          </cell>
          <cell r="AH68" t="str">
            <v>3 / 4</v>
          </cell>
          <cell r="AI68" t="str">
            <v>3 / 4</v>
          </cell>
          <cell r="AJ68" t="str">
            <v>3 / 4</v>
          </cell>
          <cell r="AK68" t="str">
            <v>1 / 2</v>
          </cell>
          <cell r="AL68" t="str">
            <v>1 / 2</v>
          </cell>
          <cell r="AM68" t="str">
            <v>1 / 2</v>
          </cell>
          <cell r="AO68">
            <v>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</row>
        <row r="69">
          <cell r="A69" t="str">
            <v>Glass-working</v>
          </cell>
          <cell r="B69" t="str">
            <v>3 / 4</v>
          </cell>
          <cell r="C69" t="str">
            <v>3 / 4</v>
          </cell>
          <cell r="D69" t="str">
            <v>2 / 4</v>
          </cell>
          <cell r="E69" t="str">
            <v>3 / 4</v>
          </cell>
          <cell r="F69" t="str">
            <v>2 / 3</v>
          </cell>
          <cell r="G69" t="str">
            <v>3 / 4</v>
          </cell>
          <cell r="H69" t="str">
            <v>2 / 4</v>
          </cell>
          <cell r="I69" t="str">
            <v>2 / 4</v>
          </cell>
          <cell r="J69" t="str">
            <v>2 / 3</v>
          </cell>
          <cell r="K69" t="str">
            <v>2 / 3</v>
          </cell>
          <cell r="L69" t="str">
            <v>1 / 2</v>
          </cell>
          <cell r="M69" t="str">
            <v>2 / 4</v>
          </cell>
          <cell r="N69" t="str">
            <v>3 / 5</v>
          </cell>
          <cell r="O69" t="str">
            <v>3 / 4</v>
          </cell>
          <cell r="P69" t="str">
            <v>2 / 3</v>
          </cell>
          <cell r="Q69" t="str">
            <v>2 / 4</v>
          </cell>
          <cell r="R69" t="str">
            <v>1 / 3</v>
          </cell>
          <cell r="S69" t="str">
            <v>2 / 3</v>
          </cell>
          <cell r="T69" t="str">
            <v>3 / 4</v>
          </cell>
          <cell r="U69" t="str">
            <v>3 / 5</v>
          </cell>
          <cell r="V69" t="str">
            <v>2 / 4</v>
          </cell>
          <cell r="W69" t="str">
            <v>2 / 4</v>
          </cell>
          <cell r="X69" t="str">
            <v>3 / 4</v>
          </cell>
          <cell r="Y69" t="str">
            <v>3 / 4</v>
          </cell>
          <cell r="Z69" t="str">
            <v>2 / 4</v>
          </cell>
          <cell r="AA69" t="str">
            <v>3 / 4</v>
          </cell>
          <cell r="AB69" t="str">
            <v>3 / 4</v>
          </cell>
          <cell r="AC69" t="str">
            <v>3 / 4</v>
          </cell>
          <cell r="AD69" t="str">
            <v>3 / 4</v>
          </cell>
          <cell r="AE69" t="str">
            <v>3 / 4</v>
          </cell>
          <cell r="AF69" t="str">
            <v>3 / 4</v>
          </cell>
          <cell r="AG69" t="str">
            <v>3 / 4</v>
          </cell>
          <cell r="AH69" t="str">
            <v>3 / 4</v>
          </cell>
          <cell r="AI69" t="str">
            <v>3 / 4</v>
          </cell>
          <cell r="AJ69" t="str">
            <v>3 / 4</v>
          </cell>
          <cell r="AK69" t="str">
            <v>1 / 2</v>
          </cell>
          <cell r="AL69" t="str">
            <v>1 / 2</v>
          </cell>
          <cell r="AM69" t="str">
            <v>1 / 2</v>
          </cell>
          <cell r="AO69">
            <v>1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</row>
        <row r="70">
          <cell r="A70" t="str">
            <v>Gold Smith</v>
          </cell>
          <cell r="B70" t="str">
            <v>3 / 4</v>
          </cell>
          <cell r="C70" t="str">
            <v>3 / 4</v>
          </cell>
          <cell r="D70" t="str">
            <v>2 / 4</v>
          </cell>
          <cell r="E70" t="str">
            <v>2 / 4</v>
          </cell>
          <cell r="F70" t="str">
            <v>2 / 3</v>
          </cell>
          <cell r="G70" t="str">
            <v>3 / 4</v>
          </cell>
          <cell r="H70" t="str">
            <v>2 / 4</v>
          </cell>
          <cell r="I70" t="str">
            <v>2 / 4</v>
          </cell>
          <cell r="J70" t="str">
            <v>2 / 3</v>
          </cell>
          <cell r="K70" t="str">
            <v>2 / 3</v>
          </cell>
          <cell r="L70" t="str">
            <v>1 / 2</v>
          </cell>
          <cell r="M70" t="str">
            <v>2 / 4</v>
          </cell>
          <cell r="N70" t="str">
            <v>3 / 4</v>
          </cell>
          <cell r="O70" t="str">
            <v>3 / 4</v>
          </cell>
          <cell r="P70" t="str">
            <v>2 / 3</v>
          </cell>
          <cell r="Q70" t="str">
            <v>2 / 4</v>
          </cell>
          <cell r="R70" t="str">
            <v>1 / 3</v>
          </cell>
          <cell r="S70" t="str">
            <v>2 / 3</v>
          </cell>
          <cell r="T70" t="str">
            <v>3 / 4</v>
          </cell>
          <cell r="U70" t="str">
            <v>3 / 4</v>
          </cell>
          <cell r="V70" t="str">
            <v>2 / 4</v>
          </cell>
          <cell r="W70" t="str">
            <v>2 / 4</v>
          </cell>
          <cell r="X70" t="str">
            <v>3 / 4</v>
          </cell>
          <cell r="Y70" t="str">
            <v>3 / 5</v>
          </cell>
          <cell r="Z70" t="str">
            <v>2 / 4</v>
          </cell>
          <cell r="AA70" t="str">
            <v>3 / 4</v>
          </cell>
          <cell r="AB70" t="str">
            <v>3 / 4</v>
          </cell>
          <cell r="AC70" t="str">
            <v>3 / 4</v>
          </cell>
          <cell r="AD70" t="str">
            <v>3 / 4</v>
          </cell>
          <cell r="AE70" t="str">
            <v>3 / 4</v>
          </cell>
          <cell r="AF70" t="str">
            <v>3 / 4</v>
          </cell>
          <cell r="AG70" t="str">
            <v>3 / 4</v>
          </cell>
          <cell r="AH70" t="str">
            <v>3 / 4</v>
          </cell>
          <cell r="AI70" t="str">
            <v>3 / 4</v>
          </cell>
          <cell r="AJ70" t="str">
            <v>3 / 4</v>
          </cell>
          <cell r="AK70" t="str">
            <v>1 / 2</v>
          </cell>
          <cell r="AL70" t="str">
            <v>1 / 2</v>
          </cell>
          <cell r="AM70" t="str">
            <v>1 / 2</v>
          </cell>
          <cell r="AO70">
            <v>1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</row>
        <row r="71">
          <cell r="A71" t="str">
            <v>Leather Craft</v>
          </cell>
          <cell r="B71" t="str">
            <v>3 / 4</v>
          </cell>
          <cell r="C71" t="str">
            <v>2 / 3</v>
          </cell>
          <cell r="D71" t="str">
            <v>2 / 4</v>
          </cell>
          <cell r="E71" t="str">
            <v>2 / 3</v>
          </cell>
          <cell r="F71" t="str">
            <v>2 / 3</v>
          </cell>
          <cell r="G71" t="str">
            <v>3 / 4</v>
          </cell>
          <cell r="H71" t="str">
            <v>2 / 4</v>
          </cell>
          <cell r="I71" t="str">
            <v>2 / 4</v>
          </cell>
          <cell r="J71" t="str">
            <v>2 / 3</v>
          </cell>
          <cell r="K71" t="str">
            <v>2 / 3</v>
          </cell>
          <cell r="L71" t="str">
            <v>1 / 2</v>
          </cell>
          <cell r="M71" t="str">
            <v>2 / 4</v>
          </cell>
          <cell r="N71" t="str">
            <v>2 / 4</v>
          </cell>
          <cell r="O71" t="str">
            <v>3 / 4</v>
          </cell>
          <cell r="P71" t="str">
            <v>2 / 3</v>
          </cell>
          <cell r="Q71" t="str">
            <v>2 / 4</v>
          </cell>
          <cell r="R71" t="str">
            <v>1 / 3</v>
          </cell>
          <cell r="S71" t="str">
            <v>2 / 3</v>
          </cell>
          <cell r="T71" t="str">
            <v>3 / 4</v>
          </cell>
          <cell r="U71" t="str">
            <v>2 / 4</v>
          </cell>
          <cell r="V71" t="str">
            <v>2 / 3</v>
          </cell>
          <cell r="W71" t="str">
            <v>2 / 3</v>
          </cell>
          <cell r="X71" t="str">
            <v>3 / 5</v>
          </cell>
          <cell r="Y71" t="str">
            <v>3 / 4</v>
          </cell>
          <cell r="Z71" t="str">
            <v>2 / 4</v>
          </cell>
          <cell r="AA71" t="str">
            <v>3 / 4</v>
          </cell>
          <cell r="AB71" t="str">
            <v>3 / 4</v>
          </cell>
          <cell r="AC71" t="str">
            <v>3 / 4</v>
          </cell>
          <cell r="AD71" t="str">
            <v>3 / 4</v>
          </cell>
          <cell r="AE71" t="str">
            <v>3 / 5</v>
          </cell>
          <cell r="AF71" t="str">
            <v>3 / 4</v>
          </cell>
          <cell r="AG71" t="str">
            <v>3 / 4</v>
          </cell>
          <cell r="AH71" t="str">
            <v>3 / 4</v>
          </cell>
          <cell r="AI71" t="str">
            <v>3 / 4</v>
          </cell>
          <cell r="AJ71" t="str">
            <v>3 / 4</v>
          </cell>
          <cell r="AK71" t="str">
            <v>1 / 2</v>
          </cell>
          <cell r="AL71" t="str">
            <v>1 / 2</v>
          </cell>
          <cell r="AM71" t="str">
            <v>1 / 2</v>
          </cell>
          <cell r="AO71">
            <v>1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</row>
        <row r="72">
          <cell r="A72" t="str">
            <v>Metal Craft</v>
          </cell>
          <cell r="B72" t="str">
            <v>3 / 4</v>
          </cell>
          <cell r="C72" t="str">
            <v>2 / 3</v>
          </cell>
          <cell r="D72" t="str">
            <v>2 / 4</v>
          </cell>
          <cell r="E72" t="str">
            <v>2 / 3</v>
          </cell>
          <cell r="F72" t="str">
            <v>2 / 3</v>
          </cell>
          <cell r="G72" t="str">
            <v>3 / 4</v>
          </cell>
          <cell r="H72" t="str">
            <v>2 / 4</v>
          </cell>
          <cell r="I72" t="str">
            <v>2 / 4</v>
          </cell>
          <cell r="J72" t="str">
            <v>2 / 3</v>
          </cell>
          <cell r="K72" t="str">
            <v>2 / 3</v>
          </cell>
          <cell r="L72" t="str">
            <v>1 / 2</v>
          </cell>
          <cell r="M72" t="str">
            <v>2 / 4</v>
          </cell>
          <cell r="N72" t="str">
            <v>2 / 4</v>
          </cell>
          <cell r="O72" t="str">
            <v>3 / 4</v>
          </cell>
          <cell r="P72" t="str">
            <v>2 / 4</v>
          </cell>
          <cell r="Q72" t="str">
            <v>2 / 3</v>
          </cell>
          <cell r="R72" t="str">
            <v>1 / 3</v>
          </cell>
          <cell r="S72" t="str">
            <v>2 / 3</v>
          </cell>
          <cell r="T72" t="str">
            <v>3 / 4</v>
          </cell>
          <cell r="U72" t="str">
            <v>3 / 5</v>
          </cell>
          <cell r="V72" t="str">
            <v>2 / 3</v>
          </cell>
          <cell r="W72" t="str">
            <v>3 / 5</v>
          </cell>
          <cell r="X72" t="str">
            <v>2 / 4</v>
          </cell>
          <cell r="Y72" t="str">
            <v>3 / 5</v>
          </cell>
          <cell r="Z72" t="str">
            <v>2 / 4</v>
          </cell>
          <cell r="AA72" t="str">
            <v>3 / 4</v>
          </cell>
          <cell r="AB72" t="str">
            <v>3 / 4</v>
          </cell>
          <cell r="AC72" t="str">
            <v>3 / 5</v>
          </cell>
          <cell r="AD72" t="str">
            <v>3 / 4</v>
          </cell>
          <cell r="AE72" t="str">
            <v>3 / 5</v>
          </cell>
          <cell r="AF72" t="str">
            <v>3 / 5</v>
          </cell>
          <cell r="AG72" t="str">
            <v>3 / 4</v>
          </cell>
          <cell r="AH72" t="str">
            <v>3 / 4</v>
          </cell>
          <cell r="AI72" t="str">
            <v>3 / 4</v>
          </cell>
          <cell r="AJ72" t="str">
            <v>3 / 4</v>
          </cell>
          <cell r="AK72" t="str">
            <v>1 / 2</v>
          </cell>
          <cell r="AL72" t="str">
            <v>1 / 2</v>
          </cell>
          <cell r="AM72" t="str">
            <v>1 / 2</v>
          </cell>
          <cell r="AO72">
            <v>1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</row>
        <row r="73">
          <cell r="A73" t="str">
            <v>Miller</v>
          </cell>
          <cell r="B73" t="str">
            <v>3 / 4</v>
          </cell>
          <cell r="C73" t="str">
            <v>2 / 4</v>
          </cell>
          <cell r="D73" t="str">
            <v>2 / 4</v>
          </cell>
          <cell r="E73" t="str">
            <v>2 / 4</v>
          </cell>
          <cell r="F73" t="str">
            <v>2 / 3</v>
          </cell>
          <cell r="G73" t="str">
            <v>3 / 4</v>
          </cell>
          <cell r="H73" t="str">
            <v>2 / 4</v>
          </cell>
          <cell r="I73" t="str">
            <v>2 / 4</v>
          </cell>
          <cell r="J73" t="str">
            <v>2 / 3</v>
          </cell>
          <cell r="K73" t="str">
            <v>2 / 3</v>
          </cell>
          <cell r="L73" t="str">
            <v>1 / 2</v>
          </cell>
          <cell r="M73" t="str">
            <v>2 / 4</v>
          </cell>
          <cell r="N73" t="str">
            <v>3 / 4</v>
          </cell>
          <cell r="O73" t="str">
            <v>3 / 4</v>
          </cell>
          <cell r="P73" t="str">
            <v>2 / 3</v>
          </cell>
          <cell r="Q73" t="str">
            <v>2 / 4</v>
          </cell>
          <cell r="R73" t="str">
            <v>1 / 3</v>
          </cell>
          <cell r="S73" t="str">
            <v>2 / 3</v>
          </cell>
          <cell r="T73" t="str">
            <v>3 / 4</v>
          </cell>
          <cell r="U73" t="str">
            <v>3 / 4</v>
          </cell>
          <cell r="V73" t="str">
            <v>2 / 4</v>
          </cell>
          <cell r="W73" t="str">
            <v>2 / 4</v>
          </cell>
          <cell r="X73" t="str">
            <v>3 / 4</v>
          </cell>
          <cell r="Y73" t="str">
            <v>3 / 4</v>
          </cell>
          <cell r="Z73" t="str">
            <v>2 / 4</v>
          </cell>
          <cell r="AA73" t="str">
            <v>3 / 4</v>
          </cell>
          <cell r="AB73" t="str">
            <v>3 / 4</v>
          </cell>
          <cell r="AC73" t="str">
            <v>3 / 4</v>
          </cell>
          <cell r="AD73" t="str">
            <v>3 / 4</v>
          </cell>
          <cell r="AE73" t="str">
            <v>3 / 4</v>
          </cell>
          <cell r="AF73" t="str">
            <v>3 / 4</v>
          </cell>
          <cell r="AG73" t="str">
            <v>3 / 4</v>
          </cell>
          <cell r="AH73" t="str">
            <v>3 / 4</v>
          </cell>
          <cell r="AI73" t="str">
            <v>3 / 4</v>
          </cell>
          <cell r="AJ73" t="str">
            <v>3 / 4</v>
          </cell>
          <cell r="AK73" t="str">
            <v>1 / 2</v>
          </cell>
          <cell r="AL73" t="str">
            <v>1 / 2</v>
          </cell>
          <cell r="AM73" t="str">
            <v>1 / 2</v>
          </cell>
          <cell r="AO73">
            <v>1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</row>
        <row r="74">
          <cell r="A74" t="str">
            <v>Net Making</v>
          </cell>
          <cell r="B74" t="str">
            <v>3 / 4</v>
          </cell>
          <cell r="C74" t="str">
            <v>3 / 4</v>
          </cell>
          <cell r="D74" t="str">
            <v>2 / 4</v>
          </cell>
          <cell r="E74" t="str">
            <v>2 / 4</v>
          </cell>
          <cell r="F74" t="str">
            <v>2 / 3</v>
          </cell>
          <cell r="G74" t="str">
            <v>3 / 4</v>
          </cell>
          <cell r="H74" t="str">
            <v>2 / 4</v>
          </cell>
          <cell r="I74" t="str">
            <v>2 / 4</v>
          </cell>
          <cell r="J74" t="str">
            <v>2 / 3</v>
          </cell>
          <cell r="K74" t="str">
            <v>2 / 3</v>
          </cell>
          <cell r="L74" t="str">
            <v>1 / 2</v>
          </cell>
          <cell r="M74" t="str">
            <v>2 / 4</v>
          </cell>
          <cell r="N74" t="str">
            <v>3 / 4</v>
          </cell>
          <cell r="O74" t="str">
            <v>3 / 4</v>
          </cell>
          <cell r="P74" t="str">
            <v>2 / 3</v>
          </cell>
          <cell r="Q74" t="str">
            <v>2 / 4</v>
          </cell>
          <cell r="R74" t="str">
            <v>1 / 3</v>
          </cell>
          <cell r="S74" t="str">
            <v>2 / 3</v>
          </cell>
          <cell r="T74" t="str">
            <v>3 / 4</v>
          </cell>
          <cell r="U74" t="str">
            <v>3 / 4</v>
          </cell>
          <cell r="V74" t="str">
            <v>2 / 4</v>
          </cell>
          <cell r="W74" t="str">
            <v>2 / 4</v>
          </cell>
          <cell r="X74" t="str">
            <v>3 / 4</v>
          </cell>
          <cell r="Y74" t="str">
            <v>3 / 4</v>
          </cell>
          <cell r="Z74" t="str">
            <v>2 / 4</v>
          </cell>
          <cell r="AA74" t="str">
            <v>3 / 4</v>
          </cell>
          <cell r="AB74" t="str">
            <v>3 / 4</v>
          </cell>
          <cell r="AC74" t="str">
            <v>3 / 4</v>
          </cell>
          <cell r="AD74" t="str">
            <v>3 / 4</v>
          </cell>
          <cell r="AE74" t="str">
            <v>3 / 4</v>
          </cell>
          <cell r="AF74" t="str">
            <v>3 / 4</v>
          </cell>
          <cell r="AG74" t="str">
            <v>3 / 4</v>
          </cell>
          <cell r="AH74" t="str">
            <v>3 / 4</v>
          </cell>
          <cell r="AI74" t="str">
            <v>3 / 4</v>
          </cell>
          <cell r="AJ74" t="str">
            <v>3 / 4</v>
          </cell>
          <cell r="AK74" t="str">
            <v>1 / 2</v>
          </cell>
          <cell r="AL74" t="str">
            <v>1 / 2</v>
          </cell>
          <cell r="AM74" t="str">
            <v>1 / 2</v>
          </cell>
          <cell r="AO74">
            <v>1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</row>
        <row r="75">
          <cell r="A75" t="str">
            <v>Paper Making</v>
          </cell>
          <cell r="B75" t="str">
            <v>3 / 4</v>
          </cell>
          <cell r="C75" t="str">
            <v>3 / 4</v>
          </cell>
          <cell r="D75" t="str">
            <v>2 / 4</v>
          </cell>
          <cell r="E75" t="str">
            <v>2 / 4</v>
          </cell>
          <cell r="F75" t="str">
            <v>2 / 3</v>
          </cell>
          <cell r="G75" t="str">
            <v>3 / 4</v>
          </cell>
          <cell r="H75" t="str">
            <v>2 / 4</v>
          </cell>
          <cell r="I75" t="str">
            <v>2 / 4</v>
          </cell>
          <cell r="J75" t="str">
            <v>2 / 3</v>
          </cell>
          <cell r="K75" t="str">
            <v>2 / 3</v>
          </cell>
          <cell r="L75" t="str">
            <v>1 / 2</v>
          </cell>
          <cell r="M75" t="str">
            <v>2 / 4</v>
          </cell>
          <cell r="N75" t="str">
            <v>3 / 4</v>
          </cell>
          <cell r="O75" t="str">
            <v>3 / 4</v>
          </cell>
          <cell r="P75" t="str">
            <v>2 / 3</v>
          </cell>
          <cell r="Q75" t="str">
            <v>2 / 4</v>
          </cell>
          <cell r="R75" t="str">
            <v>1 / 3</v>
          </cell>
          <cell r="S75" t="str">
            <v>2 / 3</v>
          </cell>
          <cell r="T75" t="str">
            <v>3 / 4</v>
          </cell>
          <cell r="U75" t="str">
            <v>3 / 4</v>
          </cell>
          <cell r="V75" t="str">
            <v>2 / 4</v>
          </cell>
          <cell r="W75" t="str">
            <v>2 / 4</v>
          </cell>
          <cell r="X75" t="str">
            <v>3 / 4</v>
          </cell>
          <cell r="Y75" t="str">
            <v>3 / 4</v>
          </cell>
          <cell r="Z75" t="str">
            <v>2 / 4</v>
          </cell>
          <cell r="AA75" t="str">
            <v>3 / 4</v>
          </cell>
          <cell r="AB75" t="str">
            <v>3 / 4</v>
          </cell>
          <cell r="AC75" t="str">
            <v>3 / 4</v>
          </cell>
          <cell r="AD75" t="str">
            <v>3 / 4</v>
          </cell>
          <cell r="AE75" t="str">
            <v>3 / 4</v>
          </cell>
          <cell r="AF75" t="str">
            <v>3 / 4</v>
          </cell>
          <cell r="AG75" t="str">
            <v>3 / 4</v>
          </cell>
          <cell r="AH75" t="str">
            <v>3 / 4</v>
          </cell>
          <cell r="AI75" t="str">
            <v>3 / 4</v>
          </cell>
          <cell r="AJ75" t="str">
            <v>3 / 4</v>
          </cell>
          <cell r="AK75" t="str">
            <v>1 / 2</v>
          </cell>
          <cell r="AL75" t="str">
            <v>1 / 2</v>
          </cell>
          <cell r="AM75" t="str">
            <v>1 / 2</v>
          </cell>
          <cell r="AO75">
            <v>1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</row>
        <row r="76">
          <cell r="A76" t="str">
            <v>Potter</v>
          </cell>
          <cell r="B76" t="str">
            <v>3 / 4</v>
          </cell>
          <cell r="C76" t="str">
            <v>2 / 4</v>
          </cell>
          <cell r="D76" t="str">
            <v>2 / 4</v>
          </cell>
          <cell r="E76" t="str">
            <v>2 / 4</v>
          </cell>
          <cell r="F76" t="str">
            <v>2 / 3</v>
          </cell>
          <cell r="G76" t="str">
            <v>3 / 4</v>
          </cell>
          <cell r="H76" t="str">
            <v>2 / 4</v>
          </cell>
          <cell r="I76" t="str">
            <v>2 / 4</v>
          </cell>
          <cell r="J76" t="str">
            <v>2 / 3</v>
          </cell>
          <cell r="K76" t="str">
            <v>2 / 3</v>
          </cell>
          <cell r="L76" t="str">
            <v>1 / 2</v>
          </cell>
          <cell r="M76" t="str">
            <v>2 / 4</v>
          </cell>
          <cell r="N76" t="str">
            <v>3 / 5</v>
          </cell>
          <cell r="O76" t="str">
            <v>3 / 4</v>
          </cell>
          <cell r="P76" t="str">
            <v>2 / 3</v>
          </cell>
          <cell r="Q76" t="str">
            <v>2 / 4</v>
          </cell>
          <cell r="R76" t="str">
            <v>1 / 3</v>
          </cell>
          <cell r="S76" t="str">
            <v>2 / 3</v>
          </cell>
          <cell r="T76" t="str">
            <v>3 / 4</v>
          </cell>
          <cell r="U76" t="str">
            <v>3 / 4</v>
          </cell>
          <cell r="V76" t="str">
            <v>2 / 4</v>
          </cell>
          <cell r="W76" t="str">
            <v>2 / 4</v>
          </cell>
          <cell r="X76" t="str">
            <v>3 / 4</v>
          </cell>
          <cell r="Y76" t="str">
            <v>3 / 4</v>
          </cell>
          <cell r="Z76" t="str">
            <v>2 / 4</v>
          </cell>
          <cell r="AA76" t="str">
            <v>3 / 4</v>
          </cell>
          <cell r="AB76" t="str">
            <v>3 / 4</v>
          </cell>
          <cell r="AC76" t="str">
            <v>3 / 4</v>
          </cell>
          <cell r="AD76" t="str">
            <v>3 / 4</v>
          </cell>
          <cell r="AE76" t="str">
            <v>3 / 4</v>
          </cell>
          <cell r="AF76" t="str">
            <v>3 / 4</v>
          </cell>
          <cell r="AG76" t="str">
            <v>3 / 4</v>
          </cell>
          <cell r="AH76" t="str">
            <v>3 / 4</v>
          </cell>
          <cell r="AI76" t="str">
            <v>3 / 4</v>
          </cell>
          <cell r="AJ76" t="str">
            <v>3 / 4</v>
          </cell>
          <cell r="AK76" t="str">
            <v>1 / 2</v>
          </cell>
          <cell r="AL76" t="str">
            <v>1 / 2</v>
          </cell>
          <cell r="AM76" t="str">
            <v>1 / 2</v>
          </cell>
          <cell r="AO76">
            <v>1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</row>
        <row r="77">
          <cell r="A77" t="str">
            <v>Quilting</v>
          </cell>
          <cell r="B77" t="str">
            <v>3 / 4</v>
          </cell>
          <cell r="C77" t="str">
            <v>3 / 4</v>
          </cell>
          <cell r="D77" t="str">
            <v>2 / 4</v>
          </cell>
          <cell r="E77" t="str">
            <v>2 / 4</v>
          </cell>
          <cell r="F77" t="str">
            <v>2 / 3</v>
          </cell>
          <cell r="G77" t="str">
            <v>3 / 4</v>
          </cell>
          <cell r="H77" t="str">
            <v>2 / 4</v>
          </cell>
          <cell r="I77" t="str">
            <v>2 / 4</v>
          </cell>
          <cell r="J77" t="str">
            <v>2 / 3</v>
          </cell>
          <cell r="K77" t="str">
            <v>2 / 3</v>
          </cell>
          <cell r="L77" t="str">
            <v>1 / 2</v>
          </cell>
          <cell r="M77" t="str">
            <v>2 / 4</v>
          </cell>
          <cell r="N77" t="str">
            <v>3 / 4</v>
          </cell>
          <cell r="O77" t="str">
            <v>3 / 4</v>
          </cell>
          <cell r="P77" t="str">
            <v>2 / 3</v>
          </cell>
          <cell r="Q77" t="str">
            <v>2 / 4</v>
          </cell>
          <cell r="R77" t="str">
            <v>1 / 3</v>
          </cell>
          <cell r="S77" t="str">
            <v>2 / 3</v>
          </cell>
          <cell r="T77" t="str">
            <v>3 / 4</v>
          </cell>
          <cell r="U77" t="str">
            <v>3 / 4</v>
          </cell>
          <cell r="V77" t="str">
            <v>2 / 4</v>
          </cell>
          <cell r="W77" t="str">
            <v>2 / 4</v>
          </cell>
          <cell r="X77" t="str">
            <v>3 / 4</v>
          </cell>
          <cell r="Y77" t="str">
            <v>3 / 4</v>
          </cell>
          <cell r="Z77" t="str">
            <v>2 / 4</v>
          </cell>
          <cell r="AA77" t="str">
            <v>3 / 4</v>
          </cell>
          <cell r="AB77" t="str">
            <v>3 / 4</v>
          </cell>
          <cell r="AC77" t="str">
            <v>3 / 4</v>
          </cell>
          <cell r="AD77" t="str">
            <v>3 / 4</v>
          </cell>
          <cell r="AE77" t="str">
            <v>3 / 4</v>
          </cell>
          <cell r="AF77" t="str">
            <v>3 / 4</v>
          </cell>
          <cell r="AG77" t="str">
            <v>3 / 4</v>
          </cell>
          <cell r="AH77" t="str">
            <v>3 / 4</v>
          </cell>
          <cell r="AI77" t="str">
            <v>3 / 4</v>
          </cell>
          <cell r="AJ77" t="str">
            <v>3 / 4</v>
          </cell>
          <cell r="AK77" t="str">
            <v>1 / 2</v>
          </cell>
          <cell r="AL77" t="str">
            <v>1 / 2</v>
          </cell>
          <cell r="AM77" t="str">
            <v>1 / 2</v>
          </cell>
          <cell r="AO77">
            <v>1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</row>
        <row r="78">
          <cell r="A78" t="str">
            <v>Roofer</v>
          </cell>
          <cell r="B78" t="str">
            <v>3 / 4</v>
          </cell>
          <cell r="C78" t="str">
            <v>2 / 4</v>
          </cell>
          <cell r="D78" t="str">
            <v>2 / 4</v>
          </cell>
          <cell r="E78" t="str">
            <v>2 / 4</v>
          </cell>
          <cell r="F78" t="str">
            <v>2 / 3</v>
          </cell>
          <cell r="G78" t="str">
            <v>3 / 4</v>
          </cell>
          <cell r="H78" t="str">
            <v>2 / 4</v>
          </cell>
          <cell r="I78" t="str">
            <v>2 / 4</v>
          </cell>
          <cell r="J78" t="str">
            <v>2 / 3</v>
          </cell>
          <cell r="K78" t="str">
            <v>2 / 3</v>
          </cell>
          <cell r="L78" t="str">
            <v>1 / 2</v>
          </cell>
          <cell r="M78" t="str">
            <v>2 / 4</v>
          </cell>
          <cell r="N78" t="str">
            <v>3 / 4</v>
          </cell>
          <cell r="O78" t="str">
            <v>3 / 4</v>
          </cell>
          <cell r="P78" t="str">
            <v>2 / 3</v>
          </cell>
          <cell r="Q78" t="str">
            <v>2 / 4</v>
          </cell>
          <cell r="R78" t="str">
            <v>1 / 3</v>
          </cell>
          <cell r="S78" t="str">
            <v>2 / 3</v>
          </cell>
          <cell r="T78" t="str">
            <v>3 / 4</v>
          </cell>
          <cell r="U78" t="str">
            <v>3 / 4</v>
          </cell>
          <cell r="V78" t="str">
            <v>2 / 4</v>
          </cell>
          <cell r="W78" t="str">
            <v>2 / 4</v>
          </cell>
          <cell r="X78" t="str">
            <v>3 / 4</v>
          </cell>
          <cell r="Y78" t="str">
            <v>3 / 4</v>
          </cell>
          <cell r="Z78" t="str">
            <v>2 / 4</v>
          </cell>
          <cell r="AA78" t="str">
            <v>3 / 4</v>
          </cell>
          <cell r="AB78" t="str">
            <v>3 / 4</v>
          </cell>
          <cell r="AC78" t="str">
            <v>3 / 4</v>
          </cell>
          <cell r="AD78" t="str">
            <v>3 / 4</v>
          </cell>
          <cell r="AE78" t="str">
            <v>3 / 4</v>
          </cell>
          <cell r="AF78" t="str">
            <v>3 / 4</v>
          </cell>
          <cell r="AG78" t="str">
            <v>3 / 4</v>
          </cell>
          <cell r="AH78" t="str">
            <v>3 / 4</v>
          </cell>
          <cell r="AI78" t="str">
            <v>3 / 4</v>
          </cell>
          <cell r="AJ78" t="str">
            <v>3 / 4</v>
          </cell>
          <cell r="AK78" t="str">
            <v>1 / 2</v>
          </cell>
          <cell r="AL78" t="str">
            <v>1 / 2</v>
          </cell>
          <cell r="AM78" t="str">
            <v>1 / 2</v>
          </cell>
          <cell r="AO78">
            <v>1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</row>
        <row r="79">
          <cell r="A79" t="str">
            <v>Saddler</v>
          </cell>
          <cell r="B79" t="str">
            <v>3 / 4</v>
          </cell>
          <cell r="C79" t="str">
            <v>1 / 3</v>
          </cell>
          <cell r="D79" t="str">
            <v>2 / 4</v>
          </cell>
          <cell r="E79" t="str">
            <v>2 / 4</v>
          </cell>
          <cell r="F79" t="str">
            <v>2 / 3</v>
          </cell>
          <cell r="G79" t="str">
            <v>3 / 4</v>
          </cell>
          <cell r="H79" t="str">
            <v>2 / 4</v>
          </cell>
          <cell r="I79" t="str">
            <v>2 / 4</v>
          </cell>
          <cell r="J79" t="str">
            <v>2 / 3</v>
          </cell>
          <cell r="K79" t="str">
            <v>2 / 3</v>
          </cell>
          <cell r="L79" t="str">
            <v>1 / 2</v>
          </cell>
          <cell r="M79" t="str">
            <v>2 / 4</v>
          </cell>
          <cell r="N79" t="str">
            <v>2 / 4</v>
          </cell>
          <cell r="O79" t="str">
            <v>3 / 4</v>
          </cell>
          <cell r="P79" t="str">
            <v>2 / 3</v>
          </cell>
          <cell r="Q79" t="str">
            <v>2 / 4</v>
          </cell>
          <cell r="R79" t="str">
            <v>1 / 3</v>
          </cell>
          <cell r="S79" t="str">
            <v>2 / 3</v>
          </cell>
          <cell r="T79" t="str">
            <v>3 / 4</v>
          </cell>
          <cell r="U79" t="str">
            <v>3 / 4</v>
          </cell>
          <cell r="V79" t="str">
            <v>2 / 4</v>
          </cell>
          <cell r="W79" t="str">
            <v>2 / 3</v>
          </cell>
          <cell r="X79" t="str">
            <v>3 / 4</v>
          </cell>
          <cell r="Y79" t="str">
            <v>3 / 4</v>
          </cell>
          <cell r="Z79" t="str">
            <v>2 / 4</v>
          </cell>
          <cell r="AA79" t="str">
            <v>3 / 4</v>
          </cell>
          <cell r="AB79" t="str">
            <v>3 / 4</v>
          </cell>
          <cell r="AC79" t="str">
            <v>3 / 4</v>
          </cell>
          <cell r="AD79" t="str">
            <v>3 / 4</v>
          </cell>
          <cell r="AE79" t="str">
            <v>3 / 4</v>
          </cell>
          <cell r="AF79" t="str">
            <v>3 / 4</v>
          </cell>
          <cell r="AG79" t="str">
            <v>3 / 4</v>
          </cell>
          <cell r="AH79" t="str">
            <v>3 / 4</v>
          </cell>
          <cell r="AI79" t="str">
            <v>3 / 4</v>
          </cell>
          <cell r="AJ79" t="str">
            <v>3 / 4</v>
          </cell>
          <cell r="AK79" t="str">
            <v>1 / 2</v>
          </cell>
          <cell r="AL79" t="str">
            <v>1 / 2</v>
          </cell>
          <cell r="AM79" t="str">
            <v>1 / 2</v>
          </cell>
          <cell r="AO79">
            <v>1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</row>
        <row r="80">
          <cell r="A80" t="str">
            <v>Sail Making</v>
          </cell>
          <cell r="B80" t="str">
            <v>3 / 4</v>
          </cell>
          <cell r="C80" t="str">
            <v>3 / 4</v>
          </cell>
          <cell r="D80" t="str">
            <v>2 / 4</v>
          </cell>
          <cell r="E80" t="str">
            <v>2 / 4</v>
          </cell>
          <cell r="F80" t="str">
            <v>2 / 3</v>
          </cell>
          <cell r="G80" t="str">
            <v>3 / 4</v>
          </cell>
          <cell r="H80" t="str">
            <v>2 / 4</v>
          </cell>
          <cell r="I80" t="str">
            <v>2 / 4</v>
          </cell>
          <cell r="J80" t="str">
            <v>2 / 3</v>
          </cell>
          <cell r="K80" t="str">
            <v>2 / 3</v>
          </cell>
          <cell r="L80" t="str">
            <v>1 / 2</v>
          </cell>
          <cell r="M80" t="str">
            <v>2 / 4</v>
          </cell>
          <cell r="N80" t="str">
            <v>3 / 4</v>
          </cell>
          <cell r="O80" t="str">
            <v>3 / 4</v>
          </cell>
          <cell r="P80" t="str">
            <v>2 / 3</v>
          </cell>
          <cell r="Q80" t="str">
            <v>2 / 4</v>
          </cell>
          <cell r="R80" t="str">
            <v>1 / 3</v>
          </cell>
          <cell r="S80" t="str">
            <v>2 / 3</v>
          </cell>
          <cell r="T80" t="str">
            <v>3 / 4</v>
          </cell>
          <cell r="U80" t="str">
            <v>3 / 4</v>
          </cell>
          <cell r="V80" t="str">
            <v>2 / 4</v>
          </cell>
          <cell r="W80" t="str">
            <v>2 / 4</v>
          </cell>
          <cell r="X80" t="str">
            <v>3 / 4</v>
          </cell>
          <cell r="Y80" t="str">
            <v>3 / 4</v>
          </cell>
          <cell r="Z80" t="str">
            <v>2 / 4</v>
          </cell>
          <cell r="AA80" t="str">
            <v>3 / 4</v>
          </cell>
          <cell r="AB80" t="str">
            <v>3 / 4</v>
          </cell>
          <cell r="AC80" t="str">
            <v>3 / 4</v>
          </cell>
          <cell r="AD80" t="str">
            <v>3 / 4</v>
          </cell>
          <cell r="AE80" t="str">
            <v>3 / 4</v>
          </cell>
          <cell r="AF80" t="str">
            <v>3 / 4</v>
          </cell>
          <cell r="AG80" t="str">
            <v>3 / 4</v>
          </cell>
          <cell r="AH80" t="str">
            <v>3 / 4</v>
          </cell>
          <cell r="AI80" t="str">
            <v>3 / 4</v>
          </cell>
          <cell r="AJ80" t="str">
            <v>3 / 4</v>
          </cell>
          <cell r="AK80" t="str">
            <v>1 / 2</v>
          </cell>
          <cell r="AL80" t="str">
            <v>1 / 2</v>
          </cell>
          <cell r="AM80" t="str">
            <v>1 / 2</v>
          </cell>
          <cell r="AO80">
            <v>1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</row>
        <row r="81">
          <cell r="A81" t="str">
            <v>Ship Wright</v>
          </cell>
          <cell r="B81" t="str">
            <v>3 / 4</v>
          </cell>
          <cell r="C81" t="str">
            <v>3 / 4</v>
          </cell>
          <cell r="D81" t="str">
            <v>2 / 4</v>
          </cell>
          <cell r="E81" t="str">
            <v>2 / 4</v>
          </cell>
          <cell r="F81" t="str">
            <v>2 / 3</v>
          </cell>
          <cell r="G81" t="str">
            <v>3 / 4</v>
          </cell>
          <cell r="H81" t="str">
            <v>2 / 4</v>
          </cell>
          <cell r="I81" t="str">
            <v>2 / 4</v>
          </cell>
          <cell r="J81" t="str">
            <v>2 / 3</v>
          </cell>
          <cell r="K81" t="str">
            <v>2 / 3</v>
          </cell>
          <cell r="L81" t="str">
            <v>1 / 2</v>
          </cell>
          <cell r="M81" t="str">
            <v>2 / 4</v>
          </cell>
          <cell r="N81" t="str">
            <v>3 / 4</v>
          </cell>
          <cell r="O81" t="str">
            <v>3 / 4</v>
          </cell>
          <cell r="P81" t="str">
            <v>2 / 3</v>
          </cell>
          <cell r="Q81" t="str">
            <v>2 / 4</v>
          </cell>
          <cell r="R81" t="str">
            <v>1 / 3</v>
          </cell>
          <cell r="S81" t="str">
            <v>2 / 3</v>
          </cell>
          <cell r="T81" t="str">
            <v>3 / 4</v>
          </cell>
          <cell r="U81" t="str">
            <v>3 / 4</v>
          </cell>
          <cell r="V81" t="str">
            <v>2 / 4</v>
          </cell>
          <cell r="W81" t="str">
            <v>2 / 4</v>
          </cell>
          <cell r="X81" t="str">
            <v>3 / 4</v>
          </cell>
          <cell r="Y81" t="str">
            <v>3 / 4</v>
          </cell>
          <cell r="Z81" t="str">
            <v>2 / 4</v>
          </cell>
          <cell r="AA81" t="str">
            <v>3 / 4</v>
          </cell>
          <cell r="AB81" t="str">
            <v>3 / 4</v>
          </cell>
          <cell r="AC81" t="str">
            <v>3 / 4</v>
          </cell>
          <cell r="AD81" t="str">
            <v>3 / 4</v>
          </cell>
          <cell r="AE81" t="str">
            <v>3 / 4</v>
          </cell>
          <cell r="AF81" t="str">
            <v>3 / 4</v>
          </cell>
          <cell r="AG81" t="str">
            <v>3 / 4</v>
          </cell>
          <cell r="AH81" t="str">
            <v>3 / 4</v>
          </cell>
          <cell r="AI81" t="str">
            <v>3 / 4</v>
          </cell>
          <cell r="AJ81" t="str">
            <v>3 / 4</v>
          </cell>
          <cell r="AK81" t="str">
            <v>1 / 2</v>
          </cell>
          <cell r="AL81" t="str">
            <v>1 / 2</v>
          </cell>
          <cell r="AM81" t="str">
            <v>1 / 2</v>
          </cell>
          <cell r="AO81">
            <v>1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</row>
        <row r="82">
          <cell r="A82" t="str">
            <v>Silver Smith</v>
          </cell>
          <cell r="B82" t="str">
            <v>3 / 4</v>
          </cell>
          <cell r="C82" t="str">
            <v>3 / 4</v>
          </cell>
          <cell r="D82" t="str">
            <v>2 / 4</v>
          </cell>
          <cell r="E82" t="str">
            <v>2 / 4</v>
          </cell>
          <cell r="F82" t="str">
            <v>2 / 3</v>
          </cell>
          <cell r="G82" t="str">
            <v>3 / 4</v>
          </cell>
          <cell r="H82" t="str">
            <v>2 / 4</v>
          </cell>
          <cell r="I82" t="str">
            <v>2 / 4</v>
          </cell>
          <cell r="J82" t="str">
            <v>2 / 3</v>
          </cell>
          <cell r="K82" t="str">
            <v>2 / 3</v>
          </cell>
          <cell r="L82" t="str">
            <v>1 / 2</v>
          </cell>
          <cell r="M82" t="str">
            <v>2 / 4</v>
          </cell>
          <cell r="N82" t="str">
            <v>3 / 4</v>
          </cell>
          <cell r="O82" t="str">
            <v>3 / 4</v>
          </cell>
          <cell r="P82" t="str">
            <v>2 / 3</v>
          </cell>
          <cell r="Q82" t="str">
            <v>2 / 4</v>
          </cell>
          <cell r="R82" t="str">
            <v>1 / 3</v>
          </cell>
          <cell r="S82" t="str">
            <v>2 / 3</v>
          </cell>
          <cell r="T82" t="str">
            <v>3 / 4</v>
          </cell>
          <cell r="U82" t="str">
            <v>3 / 4</v>
          </cell>
          <cell r="V82" t="str">
            <v>2 / 4</v>
          </cell>
          <cell r="W82" t="str">
            <v>2 / 4</v>
          </cell>
          <cell r="X82" t="str">
            <v>3 / 4</v>
          </cell>
          <cell r="Y82" t="str">
            <v>3 / 4</v>
          </cell>
          <cell r="Z82" t="str">
            <v>2 / 4</v>
          </cell>
          <cell r="AA82" t="str">
            <v>3 / 4</v>
          </cell>
          <cell r="AB82" t="str">
            <v>3 / 4</v>
          </cell>
          <cell r="AC82" t="str">
            <v>3 / 4</v>
          </cell>
          <cell r="AD82" t="str">
            <v>3 / 4</v>
          </cell>
          <cell r="AE82" t="str">
            <v>3 / 4</v>
          </cell>
          <cell r="AF82" t="str">
            <v>3 / 4</v>
          </cell>
          <cell r="AG82" t="str">
            <v>3 / 4</v>
          </cell>
          <cell r="AH82" t="str">
            <v>3 / 4</v>
          </cell>
          <cell r="AI82" t="str">
            <v>3 / 4</v>
          </cell>
          <cell r="AJ82" t="str">
            <v>3 / 4</v>
          </cell>
          <cell r="AK82" t="str">
            <v>1 / 2</v>
          </cell>
          <cell r="AL82" t="str">
            <v>1 / 2</v>
          </cell>
          <cell r="AM82" t="str">
            <v>1 / 2</v>
          </cell>
          <cell r="AO82">
            <v>1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</row>
        <row r="83">
          <cell r="A83" t="str">
            <v>Spinner</v>
          </cell>
          <cell r="B83" t="str">
            <v>3 / 4</v>
          </cell>
          <cell r="C83" t="str">
            <v>2 / 4</v>
          </cell>
          <cell r="D83" t="str">
            <v>2 / 4</v>
          </cell>
          <cell r="E83" t="str">
            <v>2 / 4</v>
          </cell>
          <cell r="F83" t="str">
            <v>2 / 3</v>
          </cell>
          <cell r="G83" t="str">
            <v>3 / 4</v>
          </cell>
          <cell r="H83" t="str">
            <v>2 / 4</v>
          </cell>
          <cell r="I83" t="str">
            <v>2 / 4</v>
          </cell>
          <cell r="J83" t="str">
            <v>2 / 3</v>
          </cell>
          <cell r="K83" t="str">
            <v>2 / 3</v>
          </cell>
          <cell r="L83" t="str">
            <v>1 / 2</v>
          </cell>
          <cell r="M83" t="str">
            <v>2 / 4</v>
          </cell>
          <cell r="N83" t="str">
            <v>3 / 4</v>
          </cell>
          <cell r="O83" t="str">
            <v>3 / 4</v>
          </cell>
          <cell r="P83" t="str">
            <v>2 / 3</v>
          </cell>
          <cell r="Q83" t="str">
            <v>2 / 4</v>
          </cell>
          <cell r="R83" t="str">
            <v>1 / 3</v>
          </cell>
          <cell r="S83" t="str">
            <v>2 / 3</v>
          </cell>
          <cell r="T83" t="str">
            <v>3 / 4</v>
          </cell>
          <cell r="U83" t="str">
            <v>3 / 4</v>
          </cell>
          <cell r="V83" t="str">
            <v>2 / 4</v>
          </cell>
          <cell r="W83" t="str">
            <v>2 / 4</v>
          </cell>
          <cell r="X83" t="str">
            <v>3 / 4</v>
          </cell>
          <cell r="Y83" t="str">
            <v>3 / 4</v>
          </cell>
          <cell r="Z83" t="str">
            <v>2 / 4</v>
          </cell>
          <cell r="AA83" t="str">
            <v>3 / 4</v>
          </cell>
          <cell r="AB83" t="str">
            <v>3 / 4</v>
          </cell>
          <cell r="AC83" t="str">
            <v>3 / 4</v>
          </cell>
          <cell r="AD83" t="str">
            <v>3 / 4</v>
          </cell>
          <cell r="AE83" t="str">
            <v>3 / 4</v>
          </cell>
          <cell r="AF83" t="str">
            <v>3 / 4</v>
          </cell>
          <cell r="AG83" t="str">
            <v>3 / 4</v>
          </cell>
          <cell r="AH83" t="str">
            <v>3 / 4</v>
          </cell>
          <cell r="AI83" t="str">
            <v>3 / 4</v>
          </cell>
          <cell r="AJ83" t="str">
            <v>3 / 4</v>
          </cell>
          <cell r="AK83" t="str">
            <v>1 / 2</v>
          </cell>
          <cell r="AL83" t="str">
            <v>1 / 2</v>
          </cell>
          <cell r="AM83" t="str">
            <v>1 / 2</v>
          </cell>
          <cell r="AO83">
            <v>1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</row>
        <row r="84">
          <cell r="A84" t="str">
            <v>Stone Craft</v>
          </cell>
          <cell r="B84" t="str">
            <v>3 / 4</v>
          </cell>
          <cell r="C84" t="str">
            <v>3 / 4</v>
          </cell>
          <cell r="D84" t="str">
            <v>2 / 4</v>
          </cell>
          <cell r="E84" t="str">
            <v>3 / 4</v>
          </cell>
          <cell r="F84" t="str">
            <v>2 / 4</v>
          </cell>
          <cell r="G84" t="str">
            <v>3 / 4</v>
          </cell>
          <cell r="H84" t="str">
            <v>2 / 4</v>
          </cell>
          <cell r="I84" t="str">
            <v>2 / 4</v>
          </cell>
          <cell r="J84" t="str">
            <v>2 / 3</v>
          </cell>
          <cell r="K84" t="str">
            <v>2 / 3</v>
          </cell>
          <cell r="L84" t="str">
            <v>1 / 2</v>
          </cell>
          <cell r="M84" t="str">
            <v>2 / 4</v>
          </cell>
          <cell r="N84" t="str">
            <v>2 / 4</v>
          </cell>
          <cell r="O84" t="str">
            <v>3 / 4</v>
          </cell>
          <cell r="P84" t="str">
            <v>3 / 4</v>
          </cell>
          <cell r="Q84" t="str">
            <v>3 / 5</v>
          </cell>
          <cell r="R84" t="str">
            <v>1 / 3</v>
          </cell>
          <cell r="S84" t="str">
            <v>2 / 3</v>
          </cell>
          <cell r="T84" t="str">
            <v>3 / 4</v>
          </cell>
          <cell r="U84" t="str">
            <v>3 / 4</v>
          </cell>
          <cell r="V84" t="str">
            <v>2 / 4</v>
          </cell>
          <cell r="W84" t="str">
            <v>2 / 4</v>
          </cell>
          <cell r="X84" t="str">
            <v>2 / 4</v>
          </cell>
          <cell r="Y84" t="str">
            <v>3 / 5</v>
          </cell>
          <cell r="Z84" t="str">
            <v>2 / 4</v>
          </cell>
          <cell r="AA84" t="str">
            <v>3 / 4</v>
          </cell>
          <cell r="AB84" t="str">
            <v>3 / 4</v>
          </cell>
          <cell r="AC84" t="str">
            <v>3 / 5</v>
          </cell>
          <cell r="AD84" t="str">
            <v>3 / 4</v>
          </cell>
          <cell r="AE84" t="str">
            <v>3 / 5</v>
          </cell>
          <cell r="AF84" t="str">
            <v>3 / 5</v>
          </cell>
          <cell r="AG84" t="str">
            <v>3 / 4</v>
          </cell>
          <cell r="AH84" t="str">
            <v>2 / 3</v>
          </cell>
          <cell r="AI84" t="str">
            <v>3 / 4</v>
          </cell>
          <cell r="AJ84" t="str">
            <v>3 / 4</v>
          </cell>
          <cell r="AK84" t="str">
            <v>1 / 2</v>
          </cell>
          <cell r="AL84" t="str">
            <v>1 / 2</v>
          </cell>
          <cell r="AM84" t="str">
            <v>1 / 2</v>
          </cell>
          <cell r="AO84">
            <v>1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</row>
        <row r="85">
          <cell r="A85" t="str">
            <v>Tanner</v>
          </cell>
          <cell r="B85" t="str">
            <v>3 / 4</v>
          </cell>
          <cell r="C85" t="str">
            <v>2 / 3</v>
          </cell>
          <cell r="D85" t="str">
            <v>2 / 4</v>
          </cell>
          <cell r="E85" t="str">
            <v>2 / 4</v>
          </cell>
          <cell r="F85" t="str">
            <v>2 / 3</v>
          </cell>
          <cell r="G85" t="str">
            <v>3 / 4</v>
          </cell>
          <cell r="H85" t="str">
            <v>2 / 4</v>
          </cell>
          <cell r="I85" t="str">
            <v>2 / 4</v>
          </cell>
          <cell r="J85" t="str">
            <v>2 / 3</v>
          </cell>
          <cell r="K85" t="str">
            <v>2 / 3</v>
          </cell>
          <cell r="L85" t="str">
            <v>1 / 2</v>
          </cell>
          <cell r="M85" t="str">
            <v>2 / 4</v>
          </cell>
          <cell r="N85" t="str">
            <v>3 / 4</v>
          </cell>
          <cell r="O85" t="str">
            <v>3 / 4</v>
          </cell>
          <cell r="P85" t="str">
            <v>2 / 3</v>
          </cell>
          <cell r="Q85" t="str">
            <v>2 / 4</v>
          </cell>
          <cell r="R85" t="str">
            <v>1 / 3</v>
          </cell>
          <cell r="S85" t="str">
            <v>2 / 3</v>
          </cell>
          <cell r="T85" t="str">
            <v>3 / 4</v>
          </cell>
          <cell r="U85" t="str">
            <v>3 / 4</v>
          </cell>
          <cell r="V85" t="str">
            <v>2 / 4</v>
          </cell>
          <cell r="W85" t="str">
            <v>2 / 4</v>
          </cell>
          <cell r="X85" t="str">
            <v>3 / 4</v>
          </cell>
          <cell r="Y85" t="str">
            <v>3 / 4</v>
          </cell>
          <cell r="Z85" t="str">
            <v>2 / 4</v>
          </cell>
          <cell r="AA85" t="str">
            <v>3 / 4</v>
          </cell>
          <cell r="AB85" t="str">
            <v>3 / 4</v>
          </cell>
          <cell r="AC85" t="str">
            <v>3 / 4</v>
          </cell>
          <cell r="AD85" t="str">
            <v>3 / 4</v>
          </cell>
          <cell r="AE85" t="str">
            <v>3 / 4</v>
          </cell>
          <cell r="AF85" t="str">
            <v>3 / 4</v>
          </cell>
          <cell r="AG85" t="str">
            <v>3 / 4</v>
          </cell>
          <cell r="AH85" t="str">
            <v>3 / 4</v>
          </cell>
          <cell r="AI85" t="str">
            <v>3 / 4</v>
          </cell>
          <cell r="AJ85" t="str">
            <v>3 / 4</v>
          </cell>
          <cell r="AK85" t="str">
            <v>1 / 2</v>
          </cell>
          <cell r="AL85" t="str">
            <v>1 / 2</v>
          </cell>
          <cell r="AM85" t="str">
            <v>1 / 2</v>
          </cell>
          <cell r="AO85">
            <v>1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</row>
        <row r="86">
          <cell r="A86" t="str">
            <v>Taxidermist</v>
          </cell>
          <cell r="B86" t="str">
            <v>3 / 4</v>
          </cell>
          <cell r="C86" t="str">
            <v>2 / 4</v>
          </cell>
          <cell r="D86" t="str">
            <v>2 / 4</v>
          </cell>
          <cell r="E86" t="str">
            <v>2 / 4</v>
          </cell>
          <cell r="F86" t="str">
            <v>2 / 3</v>
          </cell>
          <cell r="G86" t="str">
            <v>3 / 4</v>
          </cell>
          <cell r="H86" t="str">
            <v>2 / 4</v>
          </cell>
          <cell r="I86" t="str">
            <v>2 / 4</v>
          </cell>
          <cell r="J86" t="str">
            <v>2 / 3</v>
          </cell>
          <cell r="K86" t="str">
            <v>2 / 3</v>
          </cell>
          <cell r="L86" t="str">
            <v>1 / 2</v>
          </cell>
          <cell r="M86" t="str">
            <v>2 / 4</v>
          </cell>
          <cell r="N86" t="str">
            <v>3 / 4</v>
          </cell>
          <cell r="O86" t="str">
            <v>3 / 4</v>
          </cell>
          <cell r="P86" t="str">
            <v>2 / 3</v>
          </cell>
          <cell r="Q86" t="str">
            <v>2 / 4</v>
          </cell>
          <cell r="R86" t="str">
            <v>1 / 3</v>
          </cell>
          <cell r="S86" t="str">
            <v>2 / 3</v>
          </cell>
          <cell r="T86" t="str">
            <v>3 / 4</v>
          </cell>
          <cell r="U86" t="str">
            <v>3 / 4</v>
          </cell>
          <cell r="V86" t="str">
            <v>2 / 4</v>
          </cell>
          <cell r="W86" t="str">
            <v>2 / 4</v>
          </cell>
          <cell r="X86" t="str">
            <v>3 / 4</v>
          </cell>
          <cell r="Y86" t="str">
            <v>3 / 4</v>
          </cell>
          <cell r="Z86" t="str">
            <v>2 / 4</v>
          </cell>
          <cell r="AA86" t="str">
            <v>3 / 4</v>
          </cell>
          <cell r="AB86" t="str">
            <v>3 / 4</v>
          </cell>
          <cell r="AC86" t="str">
            <v>3 / 4</v>
          </cell>
          <cell r="AD86" t="str">
            <v>3 / 4</v>
          </cell>
          <cell r="AE86" t="str">
            <v>3 / 4</v>
          </cell>
          <cell r="AF86" t="str">
            <v>3 / 4</v>
          </cell>
          <cell r="AG86" t="str">
            <v>3 / 4</v>
          </cell>
          <cell r="AH86" t="str">
            <v>3 / 4</v>
          </cell>
          <cell r="AI86" t="str">
            <v>3 / 4</v>
          </cell>
          <cell r="AJ86" t="str">
            <v>3 / 4</v>
          </cell>
          <cell r="AK86" t="str">
            <v>1 / 2</v>
          </cell>
          <cell r="AL86" t="str">
            <v>1 / 2</v>
          </cell>
          <cell r="AM86" t="str">
            <v>1 / 2</v>
          </cell>
          <cell r="AO86">
            <v>1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</row>
        <row r="87">
          <cell r="A87" t="str">
            <v>Tin Smith</v>
          </cell>
          <cell r="B87" t="str">
            <v>3 / 4</v>
          </cell>
          <cell r="C87" t="str">
            <v>2 / 4</v>
          </cell>
          <cell r="D87" t="str">
            <v>2 / 4</v>
          </cell>
          <cell r="E87" t="str">
            <v>2 / 4</v>
          </cell>
          <cell r="F87" t="str">
            <v>2 / 3</v>
          </cell>
          <cell r="G87" t="str">
            <v>3 / 4</v>
          </cell>
          <cell r="H87" t="str">
            <v>2 / 4</v>
          </cell>
          <cell r="I87" t="str">
            <v>2 / 4</v>
          </cell>
          <cell r="J87" t="str">
            <v>2 / 3</v>
          </cell>
          <cell r="K87" t="str">
            <v>2 / 3</v>
          </cell>
          <cell r="L87" t="str">
            <v>1 / 2</v>
          </cell>
          <cell r="M87" t="str">
            <v>2 / 4</v>
          </cell>
          <cell r="N87" t="str">
            <v>3 / 4</v>
          </cell>
          <cell r="O87" t="str">
            <v>3 / 4</v>
          </cell>
          <cell r="P87" t="str">
            <v>2 / 3</v>
          </cell>
          <cell r="Q87" t="str">
            <v>2 / 4</v>
          </cell>
          <cell r="R87" t="str">
            <v>1 / 3</v>
          </cell>
          <cell r="S87" t="str">
            <v>2 / 3</v>
          </cell>
          <cell r="T87" t="str">
            <v>3 / 4</v>
          </cell>
          <cell r="U87" t="str">
            <v>3 / 4</v>
          </cell>
          <cell r="V87" t="str">
            <v>2 / 4</v>
          </cell>
          <cell r="W87" t="str">
            <v>2 / 4</v>
          </cell>
          <cell r="X87" t="str">
            <v>3 / 4</v>
          </cell>
          <cell r="Y87" t="str">
            <v>3 / 4</v>
          </cell>
          <cell r="Z87" t="str">
            <v>2 / 4</v>
          </cell>
          <cell r="AA87" t="str">
            <v>3 / 4</v>
          </cell>
          <cell r="AB87" t="str">
            <v>3 / 4</v>
          </cell>
          <cell r="AC87" t="str">
            <v>3 / 4</v>
          </cell>
          <cell r="AD87" t="str">
            <v>3 / 4</v>
          </cell>
          <cell r="AE87" t="str">
            <v>3 / 4</v>
          </cell>
          <cell r="AF87" t="str">
            <v>3 / 4</v>
          </cell>
          <cell r="AG87" t="str">
            <v>3 / 4</v>
          </cell>
          <cell r="AH87" t="str">
            <v>3 / 4</v>
          </cell>
          <cell r="AI87" t="str">
            <v>3 / 4</v>
          </cell>
          <cell r="AJ87" t="str">
            <v>3 / 4</v>
          </cell>
          <cell r="AK87" t="str">
            <v>1 / 2</v>
          </cell>
          <cell r="AL87" t="str">
            <v>1 / 2</v>
          </cell>
          <cell r="AM87" t="str">
            <v>1 / 2</v>
          </cell>
          <cell r="AO87">
            <v>1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</row>
        <row r="88">
          <cell r="A88" t="str">
            <v>Tooler</v>
          </cell>
          <cell r="B88" t="str">
            <v>3 / 4</v>
          </cell>
          <cell r="C88" t="str">
            <v>1 / 3</v>
          </cell>
          <cell r="D88" t="str">
            <v>3 / 4</v>
          </cell>
          <cell r="E88" t="str">
            <v>2 / 4</v>
          </cell>
          <cell r="F88" t="str">
            <v>2 / 3</v>
          </cell>
          <cell r="G88" t="str">
            <v>3 / 4</v>
          </cell>
          <cell r="H88" t="str">
            <v>2 / 4</v>
          </cell>
          <cell r="I88" t="str">
            <v>2 / 4</v>
          </cell>
          <cell r="J88" t="str">
            <v>2 / 3</v>
          </cell>
          <cell r="K88" t="str">
            <v>2 / 3</v>
          </cell>
          <cell r="L88" t="str">
            <v>1 / 2</v>
          </cell>
          <cell r="M88" t="str">
            <v>2 / 4</v>
          </cell>
          <cell r="N88" t="str">
            <v>3 / 4</v>
          </cell>
          <cell r="O88" t="str">
            <v>3 / 4</v>
          </cell>
          <cell r="P88" t="str">
            <v>2 / 3</v>
          </cell>
          <cell r="Q88" t="str">
            <v>2 / 4</v>
          </cell>
          <cell r="R88" t="str">
            <v>1 / 3</v>
          </cell>
          <cell r="S88" t="str">
            <v>2 / 3</v>
          </cell>
          <cell r="T88" t="str">
            <v>3 / 4</v>
          </cell>
          <cell r="U88" t="str">
            <v>3 / 5</v>
          </cell>
          <cell r="V88" t="str">
            <v>2 / 4</v>
          </cell>
          <cell r="W88" t="str">
            <v>2 / 4</v>
          </cell>
          <cell r="X88" t="str">
            <v>3 / 4</v>
          </cell>
          <cell r="Y88" t="str">
            <v>3 / 4</v>
          </cell>
          <cell r="Z88" t="str">
            <v>2 / 4</v>
          </cell>
          <cell r="AA88" t="str">
            <v>3 / 4</v>
          </cell>
          <cell r="AB88" t="str">
            <v>3 / 4</v>
          </cell>
          <cell r="AC88" t="str">
            <v>3 / 4</v>
          </cell>
          <cell r="AD88" t="str">
            <v>3 / 4</v>
          </cell>
          <cell r="AE88" t="str">
            <v>3 / 4</v>
          </cell>
          <cell r="AF88" t="str">
            <v>3 / 4</v>
          </cell>
          <cell r="AG88" t="str">
            <v>3 / 4</v>
          </cell>
          <cell r="AH88" t="str">
            <v>3 / 4</v>
          </cell>
          <cell r="AI88" t="str">
            <v>3 / 4</v>
          </cell>
          <cell r="AJ88" t="str">
            <v>3 / 4</v>
          </cell>
          <cell r="AK88" t="str">
            <v>1 / 2</v>
          </cell>
          <cell r="AL88" t="str">
            <v>1 / 2</v>
          </cell>
          <cell r="AM88" t="str">
            <v>1 / 2</v>
          </cell>
          <cell r="AO88">
            <v>1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</row>
        <row r="89">
          <cell r="A89" t="str">
            <v>Upholstery</v>
          </cell>
          <cell r="B89" t="str">
            <v>3 / 4</v>
          </cell>
          <cell r="C89" t="str">
            <v>2 / 4</v>
          </cell>
          <cell r="D89" t="str">
            <v>2 / 4</v>
          </cell>
          <cell r="E89" t="str">
            <v>2 / 4</v>
          </cell>
          <cell r="F89" t="str">
            <v>2 / 3</v>
          </cell>
          <cell r="G89" t="str">
            <v>3 / 4</v>
          </cell>
          <cell r="H89" t="str">
            <v>2 / 4</v>
          </cell>
          <cell r="I89" t="str">
            <v>2 / 4</v>
          </cell>
          <cell r="J89" t="str">
            <v>2 / 3</v>
          </cell>
          <cell r="K89" t="str">
            <v>2 / 3</v>
          </cell>
          <cell r="L89" t="str">
            <v>1 / 2</v>
          </cell>
          <cell r="M89" t="str">
            <v>2 / 4</v>
          </cell>
          <cell r="N89" t="str">
            <v>3 / 4</v>
          </cell>
          <cell r="O89" t="str">
            <v>3 / 4</v>
          </cell>
          <cell r="P89" t="str">
            <v>2 / 3</v>
          </cell>
          <cell r="Q89" t="str">
            <v>2 / 4</v>
          </cell>
          <cell r="R89" t="str">
            <v>1 / 3</v>
          </cell>
          <cell r="S89" t="str">
            <v>2 / 3</v>
          </cell>
          <cell r="T89" t="str">
            <v>3 / 4</v>
          </cell>
          <cell r="U89" t="str">
            <v>3 / 4</v>
          </cell>
          <cell r="V89" t="str">
            <v>2 / 4</v>
          </cell>
          <cell r="W89" t="str">
            <v>2 / 4</v>
          </cell>
          <cell r="X89" t="str">
            <v>3 / 4</v>
          </cell>
          <cell r="Y89" t="str">
            <v>3 / 4</v>
          </cell>
          <cell r="Z89" t="str">
            <v>2 / 4</v>
          </cell>
          <cell r="AA89" t="str">
            <v>3 / 4</v>
          </cell>
          <cell r="AB89" t="str">
            <v>3 / 4</v>
          </cell>
          <cell r="AC89" t="str">
            <v>3 / 4</v>
          </cell>
          <cell r="AD89" t="str">
            <v>3 / 4</v>
          </cell>
          <cell r="AE89" t="str">
            <v>3 / 4</v>
          </cell>
          <cell r="AF89" t="str">
            <v>3 / 4</v>
          </cell>
          <cell r="AG89" t="str">
            <v>3 / 4</v>
          </cell>
          <cell r="AH89" t="str">
            <v>3 / 4</v>
          </cell>
          <cell r="AI89" t="str">
            <v>3 / 4</v>
          </cell>
          <cell r="AJ89" t="str">
            <v>3 / 4</v>
          </cell>
          <cell r="AK89" t="str">
            <v>1 / 2</v>
          </cell>
          <cell r="AL89" t="str">
            <v>1 / 2</v>
          </cell>
          <cell r="AM89" t="str">
            <v>1 / 2</v>
          </cell>
          <cell r="AO89">
            <v>1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</row>
        <row r="90">
          <cell r="A90" t="str">
            <v>Wainwright</v>
          </cell>
          <cell r="B90" t="str">
            <v>3 / 4</v>
          </cell>
          <cell r="C90" t="str">
            <v>2 / 4</v>
          </cell>
          <cell r="D90" t="str">
            <v>2 / 4</v>
          </cell>
          <cell r="E90" t="str">
            <v>2 / 4</v>
          </cell>
          <cell r="F90" t="str">
            <v>2 / 3</v>
          </cell>
          <cell r="G90" t="str">
            <v>3 / 4</v>
          </cell>
          <cell r="H90" t="str">
            <v>2 / 4</v>
          </cell>
          <cell r="I90" t="str">
            <v>2 / 4</v>
          </cell>
          <cell r="J90" t="str">
            <v>2 / 3</v>
          </cell>
          <cell r="K90" t="str">
            <v>2 / 3</v>
          </cell>
          <cell r="L90" t="str">
            <v>1 / 2</v>
          </cell>
          <cell r="M90" t="str">
            <v>2 / 4</v>
          </cell>
          <cell r="N90" t="str">
            <v>3 / 4</v>
          </cell>
          <cell r="O90" t="str">
            <v>3 / 4</v>
          </cell>
          <cell r="P90" t="str">
            <v>2 / 3</v>
          </cell>
          <cell r="Q90" t="str">
            <v>2 / 4</v>
          </cell>
          <cell r="R90" t="str">
            <v>1 / 3</v>
          </cell>
          <cell r="S90" t="str">
            <v>2 / 3</v>
          </cell>
          <cell r="T90" t="str">
            <v>3 / 4</v>
          </cell>
          <cell r="U90" t="str">
            <v>3 / 4</v>
          </cell>
          <cell r="V90" t="str">
            <v>2 / 4</v>
          </cell>
          <cell r="W90" t="str">
            <v>2 / 4</v>
          </cell>
          <cell r="X90" t="str">
            <v>3 / 4</v>
          </cell>
          <cell r="Y90" t="str">
            <v>3 / 4</v>
          </cell>
          <cell r="Z90" t="str">
            <v>2 / 4</v>
          </cell>
          <cell r="AA90" t="str">
            <v>3 / 4</v>
          </cell>
          <cell r="AB90" t="str">
            <v>3 / 4</v>
          </cell>
          <cell r="AC90" t="str">
            <v>3 / 4</v>
          </cell>
          <cell r="AD90" t="str">
            <v>3 / 4</v>
          </cell>
          <cell r="AE90" t="str">
            <v>3 / 4</v>
          </cell>
          <cell r="AF90" t="str">
            <v>3 / 4</v>
          </cell>
          <cell r="AG90" t="str">
            <v>3 / 4</v>
          </cell>
          <cell r="AH90" t="str">
            <v>3 / 4</v>
          </cell>
          <cell r="AI90" t="str">
            <v>3 / 4</v>
          </cell>
          <cell r="AJ90" t="str">
            <v>3 / 4</v>
          </cell>
          <cell r="AK90" t="str">
            <v>1 / 2</v>
          </cell>
          <cell r="AL90" t="str">
            <v>1 / 2</v>
          </cell>
          <cell r="AM90" t="str">
            <v>1 / 2</v>
          </cell>
          <cell r="AO90">
            <v>1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</row>
        <row r="91">
          <cell r="A91" t="str">
            <v>Weapon Smith</v>
          </cell>
          <cell r="B91" t="str">
            <v>3 / 4</v>
          </cell>
          <cell r="C91" t="str">
            <v>2 / 4</v>
          </cell>
          <cell r="D91" t="str">
            <v>3 / 4</v>
          </cell>
          <cell r="E91" t="str">
            <v>1 / 3</v>
          </cell>
          <cell r="F91" t="str">
            <v>2 / 3</v>
          </cell>
          <cell r="G91" t="str">
            <v>3 / 4</v>
          </cell>
          <cell r="H91" t="str">
            <v>2 / 4</v>
          </cell>
          <cell r="I91" t="str">
            <v>2 / 4</v>
          </cell>
          <cell r="J91" t="str">
            <v>2 / 3</v>
          </cell>
          <cell r="K91" t="str">
            <v>2 / 3</v>
          </cell>
          <cell r="L91" t="str">
            <v>1 / 2</v>
          </cell>
          <cell r="M91" t="str">
            <v>2 / 4</v>
          </cell>
          <cell r="N91" t="str">
            <v>2 / 4</v>
          </cell>
          <cell r="O91" t="str">
            <v>3 / 4</v>
          </cell>
          <cell r="P91" t="str">
            <v>2 / 4</v>
          </cell>
          <cell r="Q91" t="str">
            <v>2 / 4</v>
          </cell>
          <cell r="R91" t="str">
            <v>1 / 3</v>
          </cell>
          <cell r="S91" t="str">
            <v>2 / 3</v>
          </cell>
          <cell r="T91" t="str">
            <v>3 / 4</v>
          </cell>
          <cell r="U91" t="str">
            <v>3 / 5</v>
          </cell>
          <cell r="V91" t="str">
            <v>2 / 3</v>
          </cell>
          <cell r="W91" t="str">
            <v>2 / 4</v>
          </cell>
          <cell r="X91" t="str">
            <v>3 / 4</v>
          </cell>
          <cell r="Y91" t="str">
            <v>3 / 5</v>
          </cell>
          <cell r="Z91" t="str">
            <v>2 / 4</v>
          </cell>
          <cell r="AA91" t="str">
            <v>3 / 4</v>
          </cell>
          <cell r="AB91" t="str">
            <v>3 / 4</v>
          </cell>
          <cell r="AC91" t="str">
            <v>3 / 4</v>
          </cell>
          <cell r="AD91" t="str">
            <v>3 / 4</v>
          </cell>
          <cell r="AE91" t="str">
            <v>3 / 4</v>
          </cell>
          <cell r="AF91" t="str">
            <v>3 / 4</v>
          </cell>
          <cell r="AG91" t="str">
            <v>3 / 4</v>
          </cell>
          <cell r="AH91" t="str">
            <v>3 / 4</v>
          </cell>
          <cell r="AI91" t="str">
            <v>3 / 4</v>
          </cell>
          <cell r="AJ91" t="str">
            <v>3 / 4</v>
          </cell>
          <cell r="AK91" t="str">
            <v>1 / 2</v>
          </cell>
          <cell r="AL91" t="str">
            <v>1 / 2</v>
          </cell>
          <cell r="AM91" t="str">
            <v>1 / 2</v>
          </cell>
          <cell r="AO91">
            <v>1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</row>
        <row r="92">
          <cell r="A92" t="str">
            <v>Wheel Wright</v>
          </cell>
          <cell r="B92" t="str">
            <v>3 / 4</v>
          </cell>
          <cell r="C92" t="str">
            <v>2 / 3</v>
          </cell>
          <cell r="D92" t="str">
            <v>2 / 4</v>
          </cell>
          <cell r="E92" t="str">
            <v>2 / 4</v>
          </cell>
          <cell r="F92" t="str">
            <v>2 / 3</v>
          </cell>
          <cell r="G92" t="str">
            <v>3 / 4</v>
          </cell>
          <cell r="H92" t="str">
            <v>2 / 4</v>
          </cell>
          <cell r="I92" t="str">
            <v>2 / 4</v>
          </cell>
          <cell r="J92" t="str">
            <v>2 / 3</v>
          </cell>
          <cell r="K92" t="str">
            <v>2 / 3</v>
          </cell>
          <cell r="L92" t="str">
            <v>1 / 2</v>
          </cell>
          <cell r="M92" t="str">
            <v>2 / 4</v>
          </cell>
          <cell r="N92" t="str">
            <v>3 / 4</v>
          </cell>
          <cell r="O92" t="str">
            <v>3 / 4</v>
          </cell>
          <cell r="P92" t="str">
            <v>2 / 3</v>
          </cell>
          <cell r="Q92" t="str">
            <v>2 / 4</v>
          </cell>
          <cell r="R92" t="str">
            <v>1 / 3</v>
          </cell>
          <cell r="S92" t="str">
            <v>2 / 3</v>
          </cell>
          <cell r="T92" t="str">
            <v>3 / 4</v>
          </cell>
          <cell r="U92" t="str">
            <v>3 / 4</v>
          </cell>
          <cell r="V92" t="str">
            <v>2 / 4</v>
          </cell>
          <cell r="W92" t="str">
            <v>2 / 4</v>
          </cell>
          <cell r="X92" t="str">
            <v>3 / 4</v>
          </cell>
          <cell r="Y92" t="str">
            <v>3 / 4</v>
          </cell>
          <cell r="Z92" t="str">
            <v>2 / 4</v>
          </cell>
          <cell r="AA92" t="str">
            <v>3 / 4</v>
          </cell>
          <cell r="AB92" t="str">
            <v>3 / 4</v>
          </cell>
          <cell r="AC92" t="str">
            <v>3 / 4</v>
          </cell>
          <cell r="AD92" t="str">
            <v>3 / 4</v>
          </cell>
          <cell r="AE92" t="str">
            <v>3 / 4</v>
          </cell>
          <cell r="AF92" t="str">
            <v>3 / 4</v>
          </cell>
          <cell r="AG92" t="str">
            <v>3 / 4</v>
          </cell>
          <cell r="AH92" t="str">
            <v>3 / 4</v>
          </cell>
          <cell r="AI92" t="str">
            <v>3 / 4</v>
          </cell>
          <cell r="AJ92" t="str">
            <v>3 / 4</v>
          </cell>
          <cell r="AK92" t="str">
            <v>1 / 2</v>
          </cell>
          <cell r="AL92" t="str">
            <v>1 / 2</v>
          </cell>
          <cell r="AM92" t="str">
            <v>1 / 2</v>
          </cell>
          <cell r="AO92">
            <v>1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</row>
        <row r="93">
          <cell r="A93" t="str">
            <v>Wicker Work</v>
          </cell>
          <cell r="B93" t="str">
            <v>3 / 4</v>
          </cell>
          <cell r="C93" t="str">
            <v>2 / 4</v>
          </cell>
          <cell r="D93" t="str">
            <v>2 / 4</v>
          </cell>
          <cell r="E93" t="str">
            <v>2 / 4</v>
          </cell>
          <cell r="F93" t="str">
            <v>2 / 3</v>
          </cell>
          <cell r="G93" t="str">
            <v>3 / 4</v>
          </cell>
          <cell r="H93" t="str">
            <v>2 / 4</v>
          </cell>
          <cell r="I93" t="str">
            <v>2 / 4</v>
          </cell>
          <cell r="J93" t="str">
            <v>2 / 3</v>
          </cell>
          <cell r="K93" t="str">
            <v>2 / 3</v>
          </cell>
          <cell r="L93" t="str">
            <v>1 / 2</v>
          </cell>
          <cell r="M93" t="str">
            <v>2 / 4</v>
          </cell>
          <cell r="N93" t="str">
            <v>3 / 4</v>
          </cell>
          <cell r="O93" t="str">
            <v>3 / 4</v>
          </cell>
          <cell r="P93" t="str">
            <v>2 / 3</v>
          </cell>
          <cell r="Q93" t="str">
            <v>2 / 4</v>
          </cell>
          <cell r="R93" t="str">
            <v>1 / 3</v>
          </cell>
          <cell r="S93" t="str">
            <v>2 / 3</v>
          </cell>
          <cell r="T93" t="str">
            <v>3 / 4</v>
          </cell>
          <cell r="U93" t="str">
            <v>2 / 4</v>
          </cell>
          <cell r="V93" t="str">
            <v>2 / 4</v>
          </cell>
          <cell r="W93" t="str">
            <v>2 / 4</v>
          </cell>
          <cell r="X93" t="str">
            <v>3 / 4</v>
          </cell>
          <cell r="Y93" t="str">
            <v>3 / 4</v>
          </cell>
          <cell r="Z93" t="str">
            <v>2 / 4</v>
          </cell>
          <cell r="AA93" t="str">
            <v>3 / 4</v>
          </cell>
          <cell r="AB93" t="str">
            <v>3 / 4</v>
          </cell>
          <cell r="AC93" t="str">
            <v>3 / 4</v>
          </cell>
          <cell r="AD93" t="str">
            <v>3 / 4</v>
          </cell>
          <cell r="AE93" t="str">
            <v>3 / 4</v>
          </cell>
          <cell r="AF93" t="str">
            <v>3 / 4</v>
          </cell>
          <cell r="AG93" t="str">
            <v>3 / 4</v>
          </cell>
          <cell r="AH93" t="str">
            <v>3 / 4</v>
          </cell>
          <cell r="AI93" t="str">
            <v>3 / 4</v>
          </cell>
          <cell r="AJ93" t="str">
            <v>3 / 4</v>
          </cell>
          <cell r="AK93" t="str">
            <v>1 / 2</v>
          </cell>
          <cell r="AL93" t="str">
            <v>1 / 2</v>
          </cell>
          <cell r="AM93" t="str">
            <v>1 / 2</v>
          </cell>
          <cell r="AO93">
            <v>1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</row>
        <row r="94">
          <cell r="A94" t="str">
            <v>Wood Craft</v>
          </cell>
          <cell r="B94" t="str">
            <v>3 / 4</v>
          </cell>
          <cell r="C94" t="str">
            <v>1 / 2</v>
          </cell>
          <cell r="D94" t="str">
            <v>2 / 4</v>
          </cell>
          <cell r="E94" t="str">
            <v>3 / 4</v>
          </cell>
          <cell r="F94" t="str">
            <v>2 / 3</v>
          </cell>
          <cell r="G94" t="str">
            <v>3 / 4</v>
          </cell>
          <cell r="H94" t="str">
            <v>2 / 4</v>
          </cell>
          <cell r="I94" t="str">
            <v>2 / 4</v>
          </cell>
          <cell r="J94" t="str">
            <v>2 / 3</v>
          </cell>
          <cell r="K94" t="str">
            <v>2 / 3</v>
          </cell>
          <cell r="L94" t="str">
            <v>1 / 2</v>
          </cell>
          <cell r="M94" t="str">
            <v>2 / 4</v>
          </cell>
          <cell r="N94" t="str">
            <v>2 / 4</v>
          </cell>
          <cell r="O94" t="str">
            <v>3 / 4</v>
          </cell>
          <cell r="P94" t="str">
            <v>1 / 3</v>
          </cell>
          <cell r="Q94" t="str">
            <v>2 / 4</v>
          </cell>
          <cell r="R94" t="str">
            <v>1 / 3</v>
          </cell>
          <cell r="S94" t="str">
            <v>2 / 3</v>
          </cell>
          <cell r="T94" t="str">
            <v>3 / 4</v>
          </cell>
          <cell r="U94" t="str">
            <v>1 / 3</v>
          </cell>
          <cell r="V94" t="str">
            <v>2 / 4</v>
          </cell>
          <cell r="W94" t="str">
            <v>1 / 3</v>
          </cell>
          <cell r="X94" t="str">
            <v>3 / 4</v>
          </cell>
          <cell r="Y94" t="str">
            <v>3 / 4</v>
          </cell>
          <cell r="Z94" t="str">
            <v>2 / 4</v>
          </cell>
          <cell r="AA94" t="str">
            <v>3 / 4</v>
          </cell>
          <cell r="AB94" t="str">
            <v>3 / 4</v>
          </cell>
          <cell r="AC94" t="str">
            <v>2 / 4</v>
          </cell>
          <cell r="AD94" t="str">
            <v>3 / 4</v>
          </cell>
          <cell r="AE94" t="str">
            <v>3 / 4</v>
          </cell>
          <cell r="AF94" t="str">
            <v>2 / 4</v>
          </cell>
          <cell r="AG94" t="str">
            <v>3 / 4</v>
          </cell>
          <cell r="AH94" t="str">
            <v>3 / 4</v>
          </cell>
          <cell r="AI94" t="str">
            <v>3 / 4</v>
          </cell>
          <cell r="AJ94" t="str">
            <v>3 / 4</v>
          </cell>
          <cell r="AK94" t="str">
            <v>1 / 2</v>
          </cell>
          <cell r="AL94" t="str">
            <v>1 / 2</v>
          </cell>
          <cell r="AM94" t="str">
            <v>1 / 2</v>
          </cell>
          <cell r="AO94">
            <v>1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</row>
        <row r="95">
          <cell r="A95" t="str">
            <v>Delving</v>
          </cell>
          <cell r="B95" t="str">
            <v>7 / 10</v>
          </cell>
          <cell r="C95" t="str">
            <v>7 / 10</v>
          </cell>
          <cell r="D95" t="str">
            <v>4 / 6</v>
          </cell>
          <cell r="E95" t="str">
            <v>7 / 10</v>
          </cell>
          <cell r="F95" t="str">
            <v>7 / 10</v>
          </cell>
          <cell r="G95" t="str">
            <v>4 / 6</v>
          </cell>
          <cell r="H95" t="str">
            <v>6 / 8</v>
          </cell>
          <cell r="I95" t="str">
            <v>3 / 5</v>
          </cell>
          <cell r="J95" t="str">
            <v>5 / 7</v>
          </cell>
          <cell r="K95" t="str">
            <v>2 / 4</v>
          </cell>
          <cell r="L95" t="str">
            <v>6 / 8</v>
          </cell>
          <cell r="M95" t="str">
            <v>4 / 6</v>
          </cell>
          <cell r="N95" t="str">
            <v>7 / 10</v>
          </cell>
          <cell r="O95" t="str">
            <v>7 / 10</v>
          </cell>
          <cell r="P95" t="str">
            <v>5 / 7</v>
          </cell>
          <cell r="Q95" t="str">
            <v>7 / 10</v>
          </cell>
          <cell r="R95" t="str">
            <v>7 / 10</v>
          </cell>
          <cell r="S95" t="str">
            <v>2 / 3</v>
          </cell>
          <cell r="T95" t="str">
            <v>3 / 4</v>
          </cell>
          <cell r="U95" t="str">
            <v>4 / 6</v>
          </cell>
          <cell r="V95" t="str">
            <v>6 / 8</v>
          </cell>
          <cell r="W95" t="str">
            <v>6 / 8</v>
          </cell>
          <cell r="X95" t="str">
            <v>1 / 2</v>
          </cell>
          <cell r="Y95" t="str">
            <v>1 / 2</v>
          </cell>
          <cell r="Z95" t="str">
            <v>2 / 4</v>
          </cell>
          <cell r="AA95" t="str">
            <v>2 / 4</v>
          </cell>
          <cell r="AB95" t="str">
            <v>2 / 4</v>
          </cell>
          <cell r="AC95" t="str">
            <v>2 / 4</v>
          </cell>
          <cell r="AD95" t="str">
            <v>5 / 7</v>
          </cell>
          <cell r="AE95" t="str">
            <v>6 / 8</v>
          </cell>
          <cell r="AF95" t="str">
            <v>4 / 6</v>
          </cell>
          <cell r="AG95" t="str">
            <v>3 / 5</v>
          </cell>
          <cell r="AH95" t="str">
            <v>1 / 3</v>
          </cell>
          <cell r="AI95" t="str">
            <v>3 / 5</v>
          </cell>
          <cell r="AJ95" t="str">
            <v>7 / 10</v>
          </cell>
          <cell r="AK95" t="str">
            <v>1 / 2</v>
          </cell>
          <cell r="AL95" t="str">
            <v>1 / 2</v>
          </cell>
          <cell r="AM95" t="str">
            <v>1 / 2</v>
          </cell>
          <cell r="AO95">
            <v>1</v>
          </cell>
          <cell r="AP95" t="str">
            <v>*</v>
          </cell>
          <cell r="AQ95">
            <v>0</v>
          </cell>
          <cell r="AR95">
            <v>3</v>
          </cell>
          <cell r="AS95">
            <v>0</v>
          </cell>
          <cell r="AT95">
            <v>0</v>
          </cell>
          <cell r="AU95">
            <v>3</v>
          </cell>
          <cell r="AV95">
            <v>1</v>
          </cell>
          <cell r="AW95">
            <v>4</v>
          </cell>
          <cell r="AX95">
            <v>2</v>
          </cell>
          <cell r="AY95">
            <v>6</v>
          </cell>
          <cell r="AZ95">
            <v>1</v>
          </cell>
          <cell r="BA95">
            <v>3</v>
          </cell>
          <cell r="BB95">
            <v>0</v>
          </cell>
          <cell r="BC95">
            <v>0</v>
          </cell>
          <cell r="BD95">
            <v>2</v>
          </cell>
          <cell r="BE95">
            <v>0</v>
          </cell>
          <cell r="BF95">
            <v>0</v>
          </cell>
          <cell r="BG95">
            <v>7</v>
          </cell>
          <cell r="BH95">
            <v>5</v>
          </cell>
          <cell r="BI95">
            <v>3</v>
          </cell>
          <cell r="BJ95">
            <v>1</v>
          </cell>
          <cell r="BK95">
            <v>1</v>
          </cell>
          <cell r="BL95">
            <v>9</v>
          </cell>
          <cell r="BM95">
            <v>9</v>
          </cell>
          <cell r="BN95">
            <v>6</v>
          </cell>
          <cell r="BO95">
            <v>6</v>
          </cell>
          <cell r="BP95">
            <v>6</v>
          </cell>
          <cell r="BQ95">
            <v>6</v>
          </cell>
          <cell r="BR95">
            <v>2</v>
          </cell>
          <cell r="BS95">
            <v>1</v>
          </cell>
          <cell r="BT95">
            <v>3</v>
          </cell>
        </row>
        <row r="96">
          <cell r="A96" t="str">
            <v>Attunement</v>
          </cell>
          <cell r="B96" t="str">
            <v>7 / 10</v>
          </cell>
          <cell r="C96" t="str">
            <v>7 / 10</v>
          </cell>
          <cell r="D96" t="str">
            <v>4 / 6</v>
          </cell>
          <cell r="E96" t="str">
            <v>7 / 10</v>
          </cell>
          <cell r="F96" t="str">
            <v>7 / 10</v>
          </cell>
          <cell r="G96" t="str">
            <v>4 / 6</v>
          </cell>
          <cell r="H96" t="str">
            <v>6 / 8</v>
          </cell>
          <cell r="I96" t="str">
            <v>3 / 5</v>
          </cell>
          <cell r="J96" t="str">
            <v>5 / 7</v>
          </cell>
          <cell r="K96" t="str">
            <v>2 / 4</v>
          </cell>
          <cell r="L96" t="str">
            <v>6 / 8</v>
          </cell>
          <cell r="M96" t="str">
            <v>4 / 6</v>
          </cell>
          <cell r="N96" t="str">
            <v>7 / 10</v>
          </cell>
          <cell r="O96" t="str">
            <v>7 / 10</v>
          </cell>
          <cell r="P96" t="str">
            <v>5 / 7</v>
          </cell>
          <cell r="Q96" t="str">
            <v>7 / 10</v>
          </cell>
          <cell r="R96" t="str">
            <v>7 / 10</v>
          </cell>
          <cell r="S96" t="str">
            <v>2 / 3</v>
          </cell>
          <cell r="T96" t="str">
            <v>3 / 4</v>
          </cell>
          <cell r="U96" t="str">
            <v>4 / 6</v>
          </cell>
          <cell r="V96" t="str">
            <v>6 / 8</v>
          </cell>
          <cell r="W96" t="str">
            <v>5 / 7</v>
          </cell>
          <cell r="X96" t="str">
            <v>1 / 2</v>
          </cell>
          <cell r="Y96" t="str">
            <v>1 / 2</v>
          </cell>
          <cell r="Z96" t="str">
            <v>2 / 4</v>
          </cell>
          <cell r="AA96" t="str">
            <v>2 / 4</v>
          </cell>
          <cell r="AB96" t="str">
            <v>2 / 3</v>
          </cell>
          <cell r="AC96" t="str">
            <v>2 / 4</v>
          </cell>
          <cell r="AD96" t="str">
            <v>5 / 7</v>
          </cell>
          <cell r="AE96" t="str">
            <v>5 / 7</v>
          </cell>
          <cell r="AF96" t="str">
            <v>3 / 5</v>
          </cell>
          <cell r="AG96" t="str">
            <v>3 / 5</v>
          </cell>
          <cell r="AH96" t="str">
            <v>1 / 3</v>
          </cell>
          <cell r="AI96" t="str">
            <v>2 / 4</v>
          </cell>
          <cell r="AJ96" t="str">
            <v>7 / 10</v>
          </cell>
          <cell r="AK96" t="str">
            <v>1 / 2</v>
          </cell>
          <cell r="AL96" t="str">
            <v>1 / 2</v>
          </cell>
          <cell r="AM96" t="str">
            <v>1 / 2</v>
          </cell>
          <cell r="AO96">
            <v>1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</row>
        <row r="97">
          <cell r="A97" t="str">
            <v>Runes</v>
          </cell>
          <cell r="B97" t="str">
            <v>7 / 10</v>
          </cell>
          <cell r="C97" t="str">
            <v>7 / 10</v>
          </cell>
          <cell r="D97" t="str">
            <v>4 / 6</v>
          </cell>
          <cell r="E97" t="str">
            <v>7 / 10</v>
          </cell>
          <cell r="F97" t="str">
            <v>7 / 10</v>
          </cell>
          <cell r="G97" t="str">
            <v>4 / 6</v>
          </cell>
          <cell r="H97" t="str">
            <v>6 / 8</v>
          </cell>
          <cell r="I97" t="str">
            <v>3 / 5</v>
          </cell>
          <cell r="J97" t="str">
            <v>5 / 7</v>
          </cell>
          <cell r="K97" t="str">
            <v>2 / 4</v>
          </cell>
          <cell r="L97" t="str">
            <v>6 / 8</v>
          </cell>
          <cell r="M97" t="str">
            <v>4 / 6</v>
          </cell>
          <cell r="N97" t="str">
            <v>7 / 10</v>
          </cell>
          <cell r="O97" t="str">
            <v>7 / 10</v>
          </cell>
          <cell r="P97" t="str">
            <v>5 / 7</v>
          </cell>
          <cell r="Q97" t="str">
            <v>7 / 10</v>
          </cell>
          <cell r="R97" t="str">
            <v>7 / 10</v>
          </cell>
          <cell r="S97" t="str">
            <v>2 / 3</v>
          </cell>
          <cell r="T97" t="str">
            <v>3 / 4</v>
          </cell>
          <cell r="U97" t="str">
            <v>4 / 6</v>
          </cell>
          <cell r="V97" t="str">
            <v>6 / 8</v>
          </cell>
          <cell r="W97" t="str">
            <v>7 / 10</v>
          </cell>
          <cell r="X97" t="str">
            <v>1 / 2</v>
          </cell>
          <cell r="Y97" t="str">
            <v>1 / 2</v>
          </cell>
          <cell r="Z97" t="str">
            <v>2 / 4</v>
          </cell>
          <cell r="AA97" t="str">
            <v>2 / 4</v>
          </cell>
          <cell r="AB97" t="str">
            <v>3 / 4</v>
          </cell>
          <cell r="AC97" t="str">
            <v>2 / 4</v>
          </cell>
          <cell r="AD97" t="str">
            <v>5 / 7</v>
          </cell>
          <cell r="AE97" t="str">
            <v>7 / 10</v>
          </cell>
          <cell r="AF97" t="str">
            <v>5 / 7</v>
          </cell>
          <cell r="AG97" t="str">
            <v>3 / 5</v>
          </cell>
          <cell r="AH97" t="str">
            <v>1 / 3</v>
          </cell>
          <cell r="AI97" t="str">
            <v>4 / 6</v>
          </cell>
          <cell r="AJ97" t="str">
            <v>7 / 10</v>
          </cell>
          <cell r="AK97" t="str">
            <v>1 / 2</v>
          </cell>
          <cell r="AL97" t="str">
            <v>1 / 2</v>
          </cell>
          <cell r="AM97" t="str">
            <v>1 / 2</v>
          </cell>
          <cell r="AO97">
            <v>1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</row>
        <row r="98">
          <cell r="A98" t="str">
            <v>Engineering</v>
          </cell>
          <cell r="B98" t="str">
            <v>5 / 7</v>
          </cell>
          <cell r="C98" t="str">
            <v>5 / 7</v>
          </cell>
          <cell r="D98" t="str">
            <v>5 / 7</v>
          </cell>
          <cell r="E98" t="str">
            <v>5 / 7</v>
          </cell>
          <cell r="F98" t="str">
            <v>5 / 7</v>
          </cell>
          <cell r="G98" t="str">
            <v>5 / 7</v>
          </cell>
          <cell r="H98" t="str">
            <v>5 / 7</v>
          </cell>
          <cell r="I98" t="str">
            <v>5 / 7</v>
          </cell>
          <cell r="J98" t="str">
            <v>5 / 7</v>
          </cell>
          <cell r="K98" t="str">
            <v>5 / 7</v>
          </cell>
          <cell r="L98" t="str">
            <v>5 / 7</v>
          </cell>
          <cell r="M98" t="str">
            <v>5 / 7</v>
          </cell>
          <cell r="N98" t="str">
            <v>5 / 7</v>
          </cell>
          <cell r="O98" t="str">
            <v>5 / 7</v>
          </cell>
          <cell r="P98" t="str">
            <v>5 / 7</v>
          </cell>
          <cell r="Q98" t="str">
            <v>5 / 7</v>
          </cell>
          <cell r="R98" t="str">
            <v>5 / 7</v>
          </cell>
          <cell r="S98" t="str">
            <v>5 / 7</v>
          </cell>
          <cell r="T98" t="str">
            <v>5 / 7</v>
          </cell>
          <cell r="U98" t="str">
            <v>5 / 7</v>
          </cell>
          <cell r="V98" t="str">
            <v>5 / 7</v>
          </cell>
          <cell r="W98" t="str">
            <v>5 / 7</v>
          </cell>
          <cell r="X98" t="str">
            <v>5 / 7</v>
          </cell>
          <cell r="Y98" t="str">
            <v>5 / 7</v>
          </cell>
          <cell r="Z98" t="str">
            <v>5 / 7</v>
          </cell>
          <cell r="AA98" t="str">
            <v>4 / 6</v>
          </cell>
          <cell r="AB98" t="str">
            <v>5 / 7</v>
          </cell>
          <cell r="AC98" t="str">
            <v>5 / 7</v>
          </cell>
          <cell r="AD98" t="str">
            <v>5 / 7</v>
          </cell>
          <cell r="AE98" t="str">
            <v>5 / 7</v>
          </cell>
          <cell r="AF98" t="str">
            <v>5 / 7</v>
          </cell>
          <cell r="AG98" t="str">
            <v>5 / 7</v>
          </cell>
          <cell r="AH98" t="str">
            <v>5 / 7</v>
          </cell>
          <cell r="AI98" t="str">
            <v>5 / 7</v>
          </cell>
          <cell r="AJ98" t="str">
            <v>5 / 7</v>
          </cell>
          <cell r="AK98" t="str">
            <v>5 / 7</v>
          </cell>
          <cell r="AL98" t="str">
            <v>5 / 7</v>
          </cell>
          <cell r="AM98" t="str">
            <v>5 / 7</v>
          </cell>
          <cell r="AO98">
            <v>1</v>
          </cell>
          <cell r="AP98" t="str">
            <v>*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1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</row>
        <row r="99">
          <cell r="A99" t="str">
            <v>Basic Engineering</v>
          </cell>
          <cell r="B99" t="str">
            <v>5 / 7</v>
          </cell>
          <cell r="C99" t="str">
            <v>5 / 7</v>
          </cell>
          <cell r="D99" t="str">
            <v>5 / 7</v>
          </cell>
          <cell r="E99" t="str">
            <v>5 / 7</v>
          </cell>
          <cell r="F99" t="str">
            <v>5 / 7</v>
          </cell>
          <cell r="G99" t="str">
            <v>5 / 7</v>
          </cell>
          <cell r="H99" t="str">
            <v>5 / 7</v>
          </cell>
          <cell r="I99" t="str">
            <v>5 / 7</v>
          </cell>
          <cell r="J99" t="str">
            <v>5 / 7</v>
          </cell>
          <cell r="K99" t="str">
            <v>5 / 7</v>
          </cell>
          <cell r="L99" t="str">
            <v>5 / 7</v>
          </cell>
          <cell r="M99" t="str">
            <v>5 / 7</v>
          </cell>
          <cell r="N99" t="str">
            <v>5 / 7</v>
          </cell>
          <cell r="O99" t="str">
            <v>5 / 7</v>
          </cell>
          <cell r="P99" t="str">
            <v>5 / 7</v>
          </cell>
          <cell r="Q99" t="str">
            <v>5 / 7</v>
          </cell>
          <cell r="R99" t="str">
            <v>5 / 7</v>
          </cell>
          <cell r="S99" t="str">
            <v>5 / 7</v>
          </cell>
          <cell r="T99" t="str">
            <v>5 / 7</v>
          </cell>
          <cell r="U99" t="str">
            <v>5 / 7</v>
          </cell>
          <cell r="V99" t="str">
            <v>5 / 7</v>
          </cell>
          <cell r="W99" t="str">
            <v>5 / 7</v>
          </cell>
          <cell r="X99" t="str">
            <v>5 / 7</v>
          </cell>
          <cell r="Y99" t="str">
            <v>5 / 7</v>
          </cell>
          <cell r="Z99" t="str">
            <v>5 / 7</v>
          </cell>
          <cell r="AA99" t="str">
            <v>3 / 5</v>
          </cell>
          <cell r="AB99" t="str">
            <v>5 / 7</v>
          </cell>
          <cell r="AC99" t="str">
            <v>5 / 7</v>
          </cell>
          <cell r="AD99" t="str">
            <v>5 / 7</v>
          </cell>
          <cell r="AE99" t="str">
            <v>5 / 7</v>
          </cell>
          <cell r="AF99" t="str">
            <v>5 / 7</v>
          </cell>
          <cell r="AG99" t="str">
            <v>5 / 7</v>
          </cell>
          <cell r="AH99" t="str">
            <v>5 / 7</v>
          </cell>
          <cell r="AI99" t="str">
            <v>5 / 7</v>
          </cell>
          <cell r="AJ99" t="str">
            <v>5 / 7</v>
          </cell>
          <cell r="AK99" t="str">
            <v>5 / 7</v>
          </cell>
          <cell r="AL99" t="str">
            <v>5 / 7</v>
          </cell>
          <cell r="AM99" t="str">
            <v>5 / 7</v>
          </cell>
          <cell r="AO99">
            <v>1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</row>
        <row r="100">
          <cell r="A100" t="str">
            <v>Civil Engineering</v>
          </cell>
          <cell r="B100" t="str">
            <v>5 / 7</v>
          </cell>
          <cell r="C100" t="str">
            <v>5 / 7</v>
          </cell>
          <cell r="D100" t="str">
            <v>5 / 7</v>
          </cell>
          <cell r="E100" t="str">
            <v>5 / 7</v>
          </cell>
          <cell r="F100" t="str">
            <v>5 / 7</v>
          </cell>
          <cell r="G100" t="str">
            <v>5 / 7</v>
          </cell>
          <cell r="H100" t="str">
            <v>5 / 7</v>
          </cell>
          <cell r="I100" t="str">
            <v>5 / 7</v>
          </cell>
          <cell r="J100" t="str">
            <v>5 / 7</v>
          </cell>
          <cell r="K100" t="str">
            <v>5 / 7</v>
          </cell>
          <cell r="L100" t="str">
            <v>5 / 7</v>
          </cell>
          <cell r="M100" t="str">
            <v>5 / 7</v>
          </cell>
          <cell r="N100" t="str">
            <v>5 / 7</v>
          </cell>
          <cell r="O100" t="str">
            <v>5 / 7</v>
          </cell>
          <cell r="P100" t="str">
            <v>5 / 7</v>
          </cell>
          <cell r="Q100" t="str">
            <v>5 / 7</v>
          </cell>
          <cell r="R100" t="str">
            <v>5 / 7</v>
          </cell>
          <cell r="S100" t="str">
            <v>5 / 7</v>
          </cell>
          <cell r="T100" t="str">
            <v>5 / 7</v>
          </cell>
          <cell r="U100" t="str">
            <v>5 / 7</v>
          </cell>
          <cell r="V100" t="str">
            <v>5 / 7</v>
          </cell>
          <cell r="W100" t="str">
            <v>5 / 7</v>
          </cell>
          <cell r="X100" t="str">
            <v>5 / 7</v>
          </cell>
          <cell r="Y100" t="str">
            <v>5 / 7</v>
          </cell>
          <cell r="Z100" t="str">
            <v>5 / 7</v>
          </cell>
          <cell r="AA100" t="str">
            <v>4 / 6</v>
          </cell>
          <cell r="AB100" t="str">
            <v>5 / 7</v>
          </cell>
          <cell r="AC100" t="str">
            <v>5 / 7</v>
          </cell>
          <cell r="AD100" t="str">
            <v>5 / 7</v>
          </cell>
          <cell r="AE100" t="str">
            <v>5 / 7</v>
          </cell>
          <cell r="AF100" t="str">
            <v>5 / 7</v>
          </cell>
          <cell r="AG100" t="str">
            <v>5 / 7</v>
          </cell>
          <cell r="AH100" t="str">
            <v>5 / 7</v>
          </cell>
          <cell r="AI100" t="str">
            <v>5 / 7</v>
          </cell>
          <cell r="AJ100" t="str">
            <v>5 / 7</v>
          </cell>
          <cell r="AK100" t="str">
            <v>5 / 7</v>
          </cell>
          <cell r="AL100" t="str">
            <v>5 / 7</v>
          </cell>
          <cell r="AM100" t="str">
            <v>5 / 7</v>
          </cell>
          <cell r="AO100">
            <v>1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</row>
        <row r="101">
          <cell r="A101" t="str">
            <v>Crude Weapons Design</v>
          </cell>
          <cell r="B101" t="str">
            <v>5 / 7</v>
          </cell>
          <cell r="C101" t="str">
            <v>5 / 7</v>
          </cell>
          <cell r="D101" t="str">
            <v>5 / 7</v>
          </cell>
          <cell r="E101" t="str">
            <v>5 / 7</v>
          </cell>
          <cell r="F101" t="str">
            <v>5 / 7</v>
          </cell>
          <cell r="G101" t="str">
            <v>5 / 7</v>
          </cell>
          <cell r="H101" t="str">
            <v>5 / 7</v>
          </cell>
          <cell r="I101" t="str">
            <v>5 / 7</v>
          </cell>
          <cell r="J101" t="str">
            <v>5 / 7</v>
          </cell>
          <cell r="K101" t="str">
            <v>5 / 7</v>
          </cell>
          <cell r="L101" t="str">
            <v>5 / 7</v>
          </cell>
          <cell r="M101" t="str">
            <v>5 / 7</v>
          </cell>
          <cell r="N101" t="str">
            <v>5 / 7</v>
          </cell>
          <cell r="O101" t="str">
            <v>5 / 7</v>
          </cell>
          <cell r="P101" t="str">
            <v>5 / 7</v>
          </cell>
          <cell r="Q101" t="str">
            <v>5 / 7</v>
          </cell>
          <cell r="R101" t="str">
            <v>5 / 7</v>
          </cell>
          <cell r="S101" t="str">
            <v>5 / 7</v>
          </cell>
          <cell r="T101" t="str">
            <v>5 / 7</v>
          </cell>
          <cell r="U101" t="str">
            <v>5 / 7</v>
          </cell>
          <cell r="V101" t="str">
            <v>5 / 7</v>
          </cell>
          <cell r="W101" t="str">
            <v>5 / 7</v>
          </cell>
          <cell r="X101" t="str">
            <v>5 / 7</v>
          </cell>
          <cell r="Y101" t="str">
            <v>5 / 7</v>
          </cell>
          <cell r="Z101" t="str">
            <v>5 / 7</v>
          </cell>
          <cell r="AA101" t="str">
            <v>5 / 7</v>
          </cell>
          <cell r="AB101" t="str">
            <v>5 / 7</v>
          </cell>
          <cell r="AC101" t="str">
            <v>5 / 7</v>
          </cell>
          <cell r="AD101" t="str">
            <v>5 / 7</v>
          </cell>
          <cell r="AE101" t="str">
            <v>5 / 7</v>
          </cell>
          <cell r="AF101" t="str">
            <v>5 / 7</v>
          </cell>
          <cell r="AG101" t="str">
            <v>5 / 7</v>
          </cell>
          <cell r="AH101" t="str">
            <v>5 / 7</v>
          </cell>
          <cell r="AI101" t="str">
            <v>5 / 7</v>
          </cell>
          <cell r="AJ101" t="str">
            <v>5 / 7</v>
          </cell>
          <cell r="AK101" t="str">
            <v>5 / 7</v>
          </cell>
          <cell r="AL101" t="str">
            <v>5 / 7</v>
          </cell>
          <cell r="AM101" t="str">
            <v>5 / 7</v>
          </cell>
          <cell r="AO101">
            <v>1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</row>
        <row r="102">
          <cell r="A102" t="str">
            <v>Gimmickry</v>
          </cell>
          <cell r="B102" t="str">
            <v>5 / 7</v>
          </cell>
          <cell r="C102" t="str">
            <v>5 / 7</v>
          </cell>
          <cell r="D102" t="str">
            <v>5 / 7</v>
          </cell>
          <cell r="E102" t="str">
            <v>5 / 7</v>
          </cell>
          <cell r="F102" t="str">
            <v>5 / 7</v>
          </cell>
          <cell r="G102" t="str">
            <v>5 / 7</v>
          </cell>
          <cell r="H102" t="str">
            <v>5 / 7</v>
          </cell>
          <cell r="I102" t="str">
            <v>5 / 7</v>
          </cell>
          <cell r="J102" t="str">
            <v>5 / 7</v>
          </cell>
          <cell r="K102" t="str">
            <v>5 / 7</v>
          </cell>
          <cell r="L102" t="str">
            <v>5 / 7</v>
          </cell>
          <cell r="M102" t="str">
            <v>5 / 7</v>
          </cell>
          <cell r="N102" t="str">
            <v>5 / 7</v>
          </cell>
          <cell r="O102" t="str">
            <v>5 / 7</v>
          </cell>
          <cell r="P102" t="str">
            <v>5 / 7</v>
          </cell>
          <cell r="Q102" t="str">
            <v>5 / 7</v>
          </cell>
          <cell r="R102" t="str">
            <v>5 / 7</v>
          </cell>
          <cell r="S102" t="str">
            <v>5 / 7</v>
          </cell>
          <cell r="T102" t="str">
            <v>5 / 7</v>
          </cell>
          <cell r="U102" t="str">
            <v>5 / 7</v>
          </cell>
          <cell r="V102" t="str">
            <v>5 / 7</v>
          </cell>
          <cell r="W102" t="str">
            <v>5 / 7</v>
          </cell>
          <cell r="X102" t="str">
            <v>5 / 7</v>
          </cell>
          <cell r="Y102" t="str">
            <v>5 / 7</v>
          </cell>
          <cell r="Z102" t="str">
            <v>5 / 7</v>
          </cell>
          <cell r="AA102" t="str">
            <v>3 / 5</v>
          </cell>
          <cell r="AB102" t="str">
            <v>5 / 7</v>
          </cell>
          <cell r="AC102" t="str">
            <v>5 / 7</v>
          </cell>
          <cell r="AD102" t="str">
            <v>5 / 7</v>
          </cell>
          <cell r="AE102" t="str">
            <v>5 / 7</v>
          </cell>
          <cell r="AF102" t="str">
            <v>5 / 7</v>
          </cell>
          <cell r="AG102" t="str">
            <v>5 / 7</v>
          </cell>
          <cell r="AH102" t="str">
            <v>5 / 7</v>
          </cell>
          <cell r="AI102" t="str">
            <v>5 / 7</v>
          </cell>
          <cell r="AJ102" t="str">
            <v>5 / 7</v>
          </cell>
          <cell r="AK102" t="str">
            <v>5 / 7</v>
          </cell>
          <cell r="AL102" t="str">
            <v>5 / 7</v>
          </cell>
          <cell r="AM102" t="str">
            <v>5 / 7</v>
          </cell>
          <cell r="AO102">
            <v>1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</row>
        <row r="103">
          <cell r="A103" t="str">
            <v>Industrial Chemical Engineering</v>
          </cell>
          <cell r="B103" t="str">
            <v>5 / 7</v>
          </cell>
          <cell r="C103" t="str">
            <v>5 / 7</v>
          </cell>
          <cell r="D103" t="str">
            <v>5 / 7</v>
          </cell>
          <cell r="E103" t="str">
            <v>5 / 7</v>
          </cell>
          <cell r="F103" t="str">
            <v>5 / 7</v>
          </cell>
          <cell r="G103" t="str">
            <v>5 / 7</v>
          </cell>
          <cell r="H103" t="str">
            <v>5 / 7</v>
          </cell>
          <cell r="I103" t="str">
            <v>5 / 7</v>
          </cell>
          <cell r="J103" t="str">
            <v>5 / 7</v>
          </cell>
          <cell r="K103" t="str">
            <v>5 / 7</v>
          </cell>
          <cell r="L103" t="str">
            <v>5 / 7</v>
          </cell>
          <cell r="M103" t="str">
            <v>5 / 7</v>
          </cell>
          <cell r="N103" t="str">
            <v>5 / 7</v>
          </cell>
          <cell r="O103" t="str">
            <v>5 / 7</v>
          </cell>
          <cell r="P103" t="str">
            <v>5 / 7</v>
          </cell>
          <cell r="Q103" t="str">
            <v>5 / 7</v>
          </cell>
          <cell r="R103" t="str">
            <v>5 / 7</v>
          </cell>
          <cell r="S103" t="str">
            <v>5 / 7</v>
          </cell>
          <cell r="T103" t="str">
            <v>5 / 7</v>
          </cell>
          <cell r="U103" t="str">
            <v>5 / 7</v>
          </cell>
          <cell r="V103" t="str">
            <v>5 / 7</v>
          </cell>
          <cell r="W103" t="str">
            <v>5 / 7</v>
          </cell>
          <cell r="X103" t="str">
            <v>5 / 7</v>
          </cell>
          <cell r="Y103" t="str">
            <v>5 / 7</v>
          </cell>
          <cell r="Z103" t="str">
            <v>5 / 7</v>
          </cell>
          <cell r="AA103" t="str">
            <v>5 / 7</v>
          </cell>
          <cell r="AB103" t="str">
            <v>5 / 7</v>
          </cell>
          <cell r="AC103" t="str">
            <v>5 / 7</v>
          </cell>
          <cell r="AD103" t="str">
            <v>5 / 7</v>
          </cell>
          <cell r="AE103" t="str">
            <v>5 / 7</v>
          </cell>
          <cell r="AF103" t="str">
            <v>5 / 7</v>
          </cell>
          <cell r="AG103" t="str">
            <v>5 / 7</v>
          </cell>
          <cell r="AH103" t="str">
            <v>5 / 7</v>
          </cell>
          <cell r="AI103" t="str">
            <v>5 / 7</v>
          </cell>
          <cell r="AJ103" t="str">
            <v>5 / 7</v>
          </cell>
          <cell r="AK103" t="str">
            <v>5 / 7</v>
          </cell>
          <cell r="AL103" t="str">
            <v>5 / 7</v>
          </cell>
          <cell r="AM103" t="str">
            <v>5 / 7</v>
          </cell>
          <cell r="AO103">
            <v>1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</row>
        <row r="104">
          <cell r="A104" t="str">
            <v>Medical Chemical Engineering</v>
          </cell>
          <cell r="B104" t="str">
            <v>5 / 7</v>
          </cell>
          <cell r="C104" t="str">
            <v>5 / 7</v>
          </cell>
          <cell r="D104" t="str">
            <v>5 / 7</v>
          </cell>
          <cell r="E104" t="str">
            <v>5 / 7</v>
          </cell>
          <cell r="F104" t="str">
            <v>5 / 7</v>
          </cell>
          <cell r="G104" t="str">
            <v>5 / 7</v>
          </cell>
          <cell r="H104" t="str">
            <v>5 / 7</v>
          </cell>
          <cell r="I104" t="str">
            <v>5 / 7</v>
          </cell>
          <cell r="J104" t="str">
            <v>5 / 7</v>
          </cell>
          <cell r="K104" t="str">
            <v>5 / 7</v>
          </cell>
          <cell r="L104" t="str">
            <v>5 / 7</v>
          </cell>
          <cell r="M104" t="str">
            <v>5 / 7</v>
          </cell>
          <cell r="N104" t="str">
            <v>5 / 7</v>
          </cell>
          <cell r="O104" t="str">
            <v>5 / 7</v>
          </cell>
          <cell r="P104" t="str">
            <v>5 / 7</v>
          </cell>
          <cell r="Q104" t="str">
            <v>5 / 7</v>
          </cell>
          <cell r="R104" t="str">
            <v>5 / 7</v>
          </cell>
          <cell r="S104" t="str">
            <v>5 / 7</v>
          </cell>
          <cell r="T104" t="str">
            <v>5 / 7</v>
          </cell>
          <cell r="U104" t="str">
            <v>5 / 7</v>
          </cell>
          <cell r="V104" t="str">
            <v>5 / 7</v>
          </cell>
          <cell r="W104" t="str">
            <v>5 / 7</v>
          </cell>
          <cell r="X104" t="str">
            <v>5 / 7</v>
          </cell>
          <cell r="Y104" t="str">
            <v>5 / 7</v>
          </cell>
          <cell r="Z104" t="str">
            <v>5 / 7</v>
          </cell>
          <cell r="AA104" t="str">
            <v>5 / 7</v>
          </cell>
          <cell r="AB104" t="str">
            <v>5 / 7</v>
          </cell>
          <cell r="AC104" t="str">
            <v>5 / 7</v>
          </cell>
          <cell r="AD104" t="str">
            <v>5 / 7</v>
          </cell>
          <cell r="AE104" t="str">
            <v>5 / 7</v>
          </cell>
          <cell r="AF104" t="str">
            <v>5 / 7</v>
          </cell>
          <cell r="AG104" t="str">
            <v>5 / 7</v>
          </cell>
          <cell r="AH104" t="str">
            <v>5 / 7</v>
          </cell>
          <cell r="AI104" t="str">
            <v>5 / 7</v>
          </cell>
          <cell r="AJ104" t="str">
            <v>5 / 7</v>
          </cell>
          <cell r="AK104" t="str">
            <v>5 / 7</v>
          </cell>
          <cell r="AL104" t="str">
            <v>5 / 7</v>
          </cell>
          <cell r="AM104" t="str">
            <v>5 / 7</v>
          </cell>
          <cell r="AO104">
            <v>1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</row>
        <row r="105">
          <cell r="A105" t="str">
            <v>Sanitation Engineering</v>
          </cell>
          <cell r="B105" t="str">
            <v>5 / 7</v>
          </cell>
          <cell r="C105" t="str">
            <v>5 / 7</v>
          </cell>
          <cell r="D105" t="str">
            <v>5 / 7</v>
          </cell>
          <cell r="E105" t="str">
            <v>5 / 7</v>
          </cell>
          <cell r="F105" t="str">
            <v>5 / 7</v>
          </cell>
          <cell r="G105" t="str">
            <v>5 / 7</v>
          </cell>
          <cell r="H105" t="str">
            <v>5 / 7</v>
          </cell>
          <cell r="I105" t="str">
            <v>5 / 7</v>
          </cell>
          <cell r="J105" t="str">
            <v>5 / 7</v>
          </cell>
          <cell r="K105" t="str">
            <v>5 / 7</v>
          </cell>
          <cell r="L105" t="str">
            <v>5 / 7</v>
          </cell>
          <cell r="M105" t="str">
            <v>5 / 7</v>
          </cell>
          <cell r="N105" t="str">
            <v>5 / 7</v>
          </cell>
          <cell r="O105" t="str">
            <v>5 / 7</v>
          </cell>
          <cell r="P105" t="str">
            <v>5 / 7</v>
          </cell>
          <cell r="Q105" t="str">
            <v>5 / 7</v>
          </cell>
          <cell r="R105" t="str">
            <v>5 / 7</v>
          </cell>
          <cell r="S105" t="str">
            <v>5 / 7</v>
          </cell>
          <cell r="T105" t="str">
            <v>5 / 7</v>
          </cell>
          <cell r="U105" t="str">
            <v>5 / 7</v>
          </cell>
          <cell r="V105" t="str">
            <v>5 / 7</v>
          </cell>
          <cell r="W105" t="str">
            <v>5 / 7</v>
          </cell>
          <cell r="X105" t="str">
            <v>5 / 7</v>
          </cell>
          <cell r="Y105" t="str">
            <v>5 / 7</v>
          </cell>
          <cell r="Z105" t="str">
            <v>5 / 7</v>
          </cell>
          <cell r="AA105" t="str">
            <v>4 / 6</v>
          </cell>
          <cell r="AB105" t="str">
            <v>5 / 7</v>
          </cell>
          <cell r="AC105" t="str">
            <v>5 / 7</v>
          </cell>
          <cell r="AD105" t="str">
            <v>5 / 7</v>
          </cell>
          <cell r="AE105" t="str">
            <v>5 / 7</v>
          </cell>
          <cell r="AF105" t="str">
            <v>5 / 7</v>
          </cell>
          <cell r="AG105" t="str">
            <v>5 / 7</v>
          </cell>
          <cell r="AH105" t="str">
            <v>5 / 7</v>
          </cell>
          <cell r="AI105" t="str">
            <v>5 / 7</v>
          </cell>
          <cell r="AJ105" t="str">
            <v>5 / 7</v>
          </cell>
          <cell r="AK105" t="str">
            <v>5 / 7</v>
          </cell>
          <cell r="AL105" t="str">
            <v>5 / 7</v>
          </cell>
          <cell r="AM105" t="str">
            <v>5 / 7</v>
          </cell>
          <cell r="AO105">
            <v>1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</row>
        <row r="106">
          <cell r="A106" t="str">
            <v>Siege Engineering</v>
          </cell>
          <cell r="B106" t="str">
            <v>5 / 7</v>
          </cell>
          <cell r="C106" t="str">
            <v>5 / 7</v>
          </cell>
          <cell r="D106" t="str">
            <v>5 / 7</v>
          </cell>
          <cell r="E106" t="str">
            <v>5 / 7</v>
          </cell>
          <cell r="F106" t="str">
            <v>5 / 7</v>
          </cell>
          <cell r="G106" t="str">
            <v>5 / 7</v>
          </cell>
          <cell r="H106" t="str">
            <v>5 / 7</v>
          </cell>
          <cell r="I106" t="str">
            <v>5 / 7</v>
          </cell>
          <cell r="J106" t="str">
            <v>5 / 7</v>
          </cell>
          <cell r="K106" t="str">
            <v>5 / 7</v>
          </cell>
          <cell r="L106" t="str">
            <v>5 / 7</v>
          </cell>
          <cell r="M106" t="str">
            <v>5 / 7</v>
          </cell>
          <cell r="N106" t="str">
            <v>5 / 7</v>
          </cell>
          <cell r="O106" t="str">
            <v>5 / 7</v>
          </cell>
          <cell r="P106" t="str">
            <v>5 / 7</v>
          </cell>
          <cell r="Q106" t="str">
            <v>5 / 7</v>
          </cell>
          <cell r="R106" t="str">
            <v>5 / 7</v>
          </cell>
          <cell r="S106" t="str">
            <v>5 / 7</v>
          </cell>
          <cell r="T106" t="str">
            <v>5 / 7</v>
          </cell>
          <cell r="U106" t="str">
            <v>5 / 7</v>
          </cell>
          <cell r="V106" t="str">
            <v>5 / 7</v>
          </cell>
          <cell r="W106" t="str">
            <v>5 / 7</v>
          </cell>
          <cell r="X106" t="str">
            <v>5 / 7</v>
          </cell>
          <cell r="Y106" t="str">
            <v>5 / 7</v>
          </cell>
          <cell r="Z106" t="str">
            <v>5 / 7</v>
          </cell>
          <cell r="AA106" t="str">
            <v>4 / 6</v>
          </cell>
          <cell r="AB106" t="str">
            <v>5 / 7</v>
          </cell>
          <cell r="AC106" t="str">
            <v>5 / 7</v>
          </cell>
          <cell r="AD106" t="str">
            <v>5 / 7</v>
          </cell>
          <cell r="AE106" t="str">
            <v>5 / 7</v>
          </cell>
          <cell r="AF106" t="str">
            <v>5 / 7</v>
          </cell>
          <cell r="AG106" t="str">
            <v>5 / 7</v>
          </cell>
          <cell r="AH106" t="str">
            <v>5 / 7</v>
          </cell>
          <cell r="AI106" t="str">
            <v>5 / 7</v>
          </cell>
          <cell r="AJ106" t="str">
            <v>5 / 7</v>
          </cell>
          <cell r="AK106" t="str">
            <v>5 / 7</v>
          </cell>
          <cell r="AL106" t="str">
            <v>5 / 7</v>
          </cell>
          <cell r="AM106" t="str">
            <v>5 / 7</v>
          </cell>
          <cell r="AO106">
            <v>1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</row>
        <row r="107">
          <cell r="A107" t="str">
            <v>Mechanical Engineering</v>
          </cell>
          <cell r="B107" t="str">
            <v>5 / 7</v>
          </cell>
          <cell r="C107" t="str">
            <v>5 / 7</v>
          </cell>
          <cell r="D107" t="str">
            <v>5 / 7</v>
          </cell>
          <cell r="E107" t="str">
            <v>5 / 7</v>
          </cell>
          <cell r="F107" t="str">
            <v>5 / 7</v>
          </cell>
          <cell r="G107" t="str">
            <v>5 / 7</v>
          </cell>
          <cell r="H107" t="str">
            <v>5 / 7</v>
          </cell>
          <cell r="I107" t="str">
            <v>5 / 7</v>
          </cell>
          <cell r="J107" t="str">
            <v>5 / 7</v>
          </cell>
          <cell r="K107" t="str">
            <v>5 / 7</v>
          </cell>
          <cell r="L107" t="str">
            <v>5 / 7</v>
          </cell>
          <cell r="M107" t="str">
            <v>5 / 7</v>
          </cell>
          <cell r="N107" t="str">
            <v>5 / 7</v>
          </cell>
          <cell r="O107" t="str">
            <v>5 / 7</v>
          </cell>
          <cell r="P107" t="str">
            <v>5 / 7</v>
          </cell>
          <cell r="Q107" t="str">
            <v>5 / 7</v>
          </cell>
          <cell r="R107" t="str">
            <v>5 / 7</v>
          </cell>
          <cell r="S107" t="str">
            <v>5 / 7</v>
          </cell>
          <cell r="T107" t="str">
            <v>5 / 7</v>
          </cell>
          <cell r="U107" t="str">
            <v>5 / 7</v>
          </cell>
          <cell r="V107" t="str">
            <v>5 / 7</v>
          </cell>
          <cell r="W107" t="str">
            <v>5 / 7</v>
          </cell>
          <cell r="X107" t="str">
            <v>5 / 7</v>
          </cell>
          <cell r="Y107" t="str">
            <v>5 / 7</v>
          </cell>
          <cell r="Z107" t="str">
            <v>5 / 7</v>
          </cell>
          <cell r="AA107" t="str">
            <v>3 / 5</v>
          </cell>
          <cell r="AB107" t="str">
            <v>5 / 7</v>
          </cell>
          <cell r="AC107" t="str">
            <v>5 / 7</v>
          </cell>
          <cell r="AD107" t="str">
            <v>5 / 7</v>
          </cell>
          <cell r="AE107" t="str">
            <v>5 / 7</v>
          </cell>
          <cell r="AF107" t="str">
            <v>5 / 7</v>
          </cell>
          <cell r="AG107" t="str">
            <v>5 / 7</v>
          </cell>
          <cell r="AH107" t="str">
            <v>5 / 7</v>
          </cell>
          <cell r="AI107" t="str">
            <v>5 / 7</v>
          </cell>
          <cell r="AJ107" t="str">
            <v>5 / 7</v>
          </cell>
          <cell r="AK107" t="str">
            <v>5 / 7</v>
          </cell>
          <cell r="AL107" t="str">
            <v>5 / 7</v>
          </cell>
          <cell r="AM107" t="str">
            <v>5 / 7</v>
          </cell>
          <cell r="AO107">
            <v>1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</row>
        <row r="108">
          <cell r="A108" t="str">
            <v>Criminal Engineering</v>
          </cell>
          <cell r="B108" t="str">
            <v>5 / 7</v>
          </cell>
          <cell r="C108" t="str">
            <v>5 / 7</v>
          </cell>
          <cell r="D108" t="str">
            <v>5 / 7</v>
          </cell>
          <cell r="E108" t="str">
            <v>5 / 7</v>
          </cell>
          <cell r="F108" t="str">
            <v>5 / 7</v>
          </cell>
          <cell r="G108" t="str">
            <v>5 / 7</v>
          </cell>
          <cell r="H108" t="str">
            <v>5 / 7</v>
          </cell>
          <cell r="I108" t="str">
            <v>5 / 7</v>
          </cell>
          <cell r="J108" t="str">
            <v>5 / 7</v>
          </cell>
          <cell r="K108" t="str">
            <v>5 / 7</v>
          </cell>
          <cell r="L108" t="str">
            <v>5 / 7</v>
          </cell>
          <cell r="M108" t="str">
            <v>5 / 7</v>
          </cell>
          <cell r="N108" t="str">
            <v>5 / 7</v>
          </cell>
          <cell r="O108" t="str">
            <v>5 / 7</v>
          </cell>
          <cell r="P108" t="str">
            <v>5 / 7</v>
          </cell>
          <cell r="Q108" t="str">
            <v>5 / 7</v>
          </cell>
          <cell r="R108" t="str">
            <v>5 / 7</v>
          </cell>
          <cell r="S108" t="str">
            <v>5 / 7</v>
          </cell>
          <cell r="T108" t="str">
            <v>5 / 7</v>
          </cell>
          <cell r="U108" t="str">
            <v>5 / 7</v>
          </cell>
          <cell r="V108" t="str">
            <v>5 / 7</v>
          </cell>
          <cell r="W108" t="str">
            <v>5 / 7</v>
          </cell>
          <cell r="X108" t="str">
            <v>5 / 7</v>
          </cell>
          <cell r="Y108" t="str">
            <v>5 / 7</v>
          </cell>
          <cell r="Z108" t="str">
            <v>5 / 7</v>
          </cell>
          <cell r="AA108" t="str">
            <v>3 / 5</v>
          </cell>
          <cell r="AB108" t="str">
            <v>5 / 7</v>
          </cell>
          <cell r="AC108" t="str">
            <v>5 / 7</v>
          </cell>
          <cell r="AD108" t="str">
            <v>5 / 7</v>
          </cell>
          <cell r="AE108" t="str">
            <v>5 / 7</v>
          </cell>
          <cell r="AF108" t="str">
            <v>5 / 7</v>
          </cell>
          <cell r="AG108" t="str">
            <v>5 / 7</v>
          </cell>
          <cell r="AH108" t="str">
            <v>5 / 7</v>
          </cell>
          <cell r="AI108" t="str">
            <v>5 / 7</v>
          </cell>
          <cell r="AJ108" t="str">
            <v>5 / 7</v>
          </cell>
          <cell r="AK108" t="str">
            <v>5 / 7</v>
          </cell>
          <cell r="AL108" t="str">
            <v>5 / 7</v>
          </cell>
          <cell r="AM108" t="str">
            <v>5 / 7</v>
          </cell>
          <cell r="AO108">
            <v>1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</row>
        <row r="109">
          <cell r="A109" t="str">
            <v>Medical Engineering</v>
          </cell>
          <cell r="B109" t="str">
            <v>5 / 7</v>
          </cell>
          <cell r="C109" t="str">
            <v>5 / 7</v>
          </cell>
          <cell r="D109" t="str">
            <v>5 / 7</v>
          </cell>
          <cell r="E109" t="str">
            <v>5 / 7</v>
          </cell>
          <cell r="F109" t="str">
            <v>5 / 7</v>
          </cell>
          <cell r="G109" t="str">
            <v>5 / 7</v>
          </cell>
          <cell r="H109" t="str">
            <v>5 / 7</v>
          </cell>
          <cell r="I109" t="str">
            <v>5 / 7</v>
          </cell>
          <cell r="J109" t="str">
            <v>5 / 7</v>
          </cell>
          <cell r="K109" t="str">
            <v>5 / 7</v>
          </cell>
          <cell r="L109" t="str">
            <v>5 / 7</v>
          </cell>
          <cell r="M109" t="str">
            <v>5 / 7</v>
          </cell>
          <cell r="N109" t="str">
            <v>5 / 7</v>
          </cell>
          <cell r="O109" t="str">
            <v>5 / 7</v>
          </cell>
          <cell r="P109" t="str">
            <v>5 / 7</v>
          </cell>
          <cell r="Q109" t="str">
            <v>5 / 7</v>
          </cell>
          <cell r="R109" t="str">
            <v>5 / 7</v>
          </cell>
          <cell r="S109" t="str">
            <v>5 / 7</v>
          </cell>
          <cell r="T109" t="str">
            <v>5 / 7</v>
          </cell>
          <cell r="U109" t="str">
            <v>5 / 7</v>
          </cell>
          <cell r="V109" t="str">
            <v>5 / 7</v>
          </cell>
          <cell r="W109" t="str">
            <v>5 / 7</v>
          </cell>
          <cell r="X109" t="str">
            <v>5 / 7</v>
          </cell>
          <cell r="Y109" t="str">
            <v>5 / 7</v>
          </cell>
          <cell r="Z109" t="str">
            <v>5 / 7</v>
          </cell>
          <cell r="AA109" t="str">
            <v>5 / 7</v>
          </cell>
          <cell r="AB109" t="str">
            <v>5 / 7</v>
          </cell>
          <cell r="AC109" t="str">
            <v>5 / 7</v>
          </cell>
          <cell r="AD109" t="str">
            <v>5 / 7</v>
          </cell>
          <cell r="AE109" t="str">
            <v>5 / 7</v>
          </cell>
          <cell r="AF109" t="str">
            <v>5 / 7</v>
          </cell>
          <cell r="AG109" t="str">
            <v>5 / 7</v>
          </cell>
          <cell r="AH109" t="str">
            <v>5 / 7</v>
          </cell>
          <cell r="AI109" t="str">
            <v>5 / 7</v>
          </cell>
          <cell r="AJ109" t="str">
            <v>5 / 7</v>
          </cell>
          <cell r="AK109" t="str">
            <v>5 / 7</v>
          </cell>
          <cell r="AL109" t="str">
            <v>5 / 7</v>
          </cell>
          <cell r="AM109" t="str">
            <v>5 / 7</v>
          </cell>
          <cell r="AO109">
            <v>1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</row>
        <row r="110">
          <cell r="A110" t="str">
            <v>Weapon Design</v>
          </cell>
          <cell r="B110" t="str">
            <v>5 / 7</v>
          </cell>
          <cell r="C110" t="str">
            <v>5 / 7</v>
          </cell>
          <cell r="D110" t="str">
            <v>5 / 7</v>
          </cell>
          <cell r="E110" t="str">
            <v>5 / 7</v>
          </cell>
          <cell r="F110" t="str">
            <v>5 / 7</v>
          </cell>
          <cell r="G110" t="str">
            <v>5 / 7</v>
          </cell>
          <cell r="H110" t="str">
            <v>5 / 7</v>
          </cell>
          <cell r="I110" t="str">
            <v>5 / 7</v>
          </cell>
          <cell r="J110" t="str">
            <v>5 / 7</v>
          </cell>
          <cell r="K110" t="str">
            <v>5 / 7</v>
          </cell>
          <cell r="L110" t="str">
            <v>5 / 7</v>
          </cell>
          <cell r="M110" t="str">
            <v>5 / 7</v>
          </cell>
          <cell r="N110" t="str">
            <v>5 / 7</v>
          </cell>
          <cell r="O110" t="str">
            <v>5 / 7</v>
          </cell>
          <cell r="P110" t="str">
            <v>5 / 7</v>
          </cell>
          <cell r="Q110" t="str">
            <v>5 / 7</v>
          </cell>
          <cell r="R110" t="str">
            <v>5 / 7</v>
          </cell>
          <cell r="S110" t="str">
            <v>5 / 7</v>
          </cell>
          <cell r="T110" t="str">
            <v>5 / 7</v>
          </cell>
          <cell r="U110" t="str">
            <v>5 / 7</v>
          </cell>
          <cell r="V110" t="str">
            <v>5 / 7</v>
          </cell>
          <cell r="W110" t="str">
            <v>5 / 7</v>
          </cell>
          <cell r="X110" t="str">
            <v>5 / 7</v>
          </cell>
          <cell r="Y110" t="str">
            <v>5 / 7</v>
          </cell>
          <cell r="Z110" t="str">
            <v>5 / 7</v>
          </cell>
          <cell r="AA110" t="str">
            <v>4 / 6</v>
          </cell>
          <cell r="AB110" t="str">
            <v>5 / 7</v>
          </cell>
          <cell r="AC110" t="str">
            <v>5 / 7</v>
          </cell>
          <cell r="AD110" t="str">
            <v>5 / 7</v>
          </cell>
          <cell r="AE110" t="str">
            <v>5 / 7</v>
          </cell>
          <cell r="AF110" t="str">
            <v>5 / 7</v>
          </cell>
          <cell r="AG110" t="str">
            <v>5 / 7</v>
          </cell>
          <cell r="AH110" t="str">
            <v>5 / 7</v>
          </cell>
          <cell r="AI110" t="str">
            <v>5 / 7</v>
          </cell>
          <cell r="AJ110" t="str">
            <v>5 / 7</v>
          </cell>
          <cell r="AK110" t="str">
            <v>5 / 7</v>
          </cell>
          <cell r="AL110" t="str">
            <v>5 / 7</v>
          </cell>
          <cell r="AM110" t="str">
            <v>5 / 7</v>
          </cell>
          <cell r="AO110">
            <v>1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</row>
        <row r="111">
          <cell r="A111" t="str">
            <v>Environmental</v>
          </cell>
          <cell r="B111" t="str">
            <v>4 / 6</v>
          </cell>
          <cell r="C111" t="str">
            <v>2 / 3</v>
          </cell>
          <cell r="D111" t="str">
            <v>3 / 5</v>
          </cell>
          <cell r="E111" t="str">
            <v>2 / 3</v>
          </cell>
          <cell r="F111" t="str">
            <v>2 / 3</v>
          </cell>
          <cell r="G111" t="str">
            <v>3 / 4</v>
          </cell>
          <cell r="H111" t="str">
            <v>3 / 5</v>
          </cell>
          <cell r="I111" t="str">
            <v>2 / 4</v>
          </cell>
          <cell r="J111" t="str">
            <v>1 / 3</v>
          </cell>
          <cell r="K111" t="str">
            <v>4 / 6</v>
          </cell>
          <cell r="L111" t="str">
            <v>1 / 3</v>
          </cell>
          <cell r="M111" t="str">
            <v>3 / 4</v>
          </cell>
          <cell r="N111" t="str">
            <v>2 / 4</v>
          </cell>
          <cell r="O111" t="str">
            <v>3 / 5</v>
          </cell>
          <cell r="P111" t="str">
            <v>2 / 4</v>
          </cell>
          <cell r="Q111" t="str">
            <v>2 / 4</v>
          </cell>
          <cell r="R111" t="str">
            <v>1 / 3</v>
          </cell>
          <cell r="S111" t="str">
            <v>2 / 4</v>
          </cell>
          <cell r="T111" t="str">
            <v>3 / 5</v>
          </cell>
          <cell r="U111" t="str">
            <v>1 / 3</v>
          </cell>
          <cell r="V111" t="str">
            <v>3 / 5</v>
          </cell>
          <cell r="W111" t="str">
            <v>1 / 3</v>
          </cell>
          <cell r="X111" t="str">
            <v>4 / 6</v>
          </cell>
          <cell r="Y111" t="str">
            <v>4 / 6</v>
          </cell>
          <cell r="Z111" t="str">
            <v>4 / 6</v>
          </cell>
          <cell r="AA111" t="str">
            <v>3 / 5</v>
          </cell>
          <cell r="AB111" t="str">
            <v>4 / 6</v>
          </cell>
          <cell r="AC111" t="str">
            <v>4 / 6</v>
          </cell>
          <cell r="AD111" t="str">
            <v>4 / 6</v>
          </cell>
          <cell r="AE111" t="str">
            <v>3 / 5</v>
          </cell>
          <cell r="AF111" t="str">
            <v>4 / 6</v>
          </cell>
          <cell r="AG111" t="str">
            <v>4 / 6</v>
          </cell>
          <cell r="AH111" t="str">
            <v>3 / 5</v>
          </cell>
          <cell r="AI111" t="str">
            <v>4 / 6</v>
          </cell>
          <cell r="AJ111" t="str">
            <v>1 / 2</v>
          </cell>
          <cell r="AK111" t="str">
            <v>4 / 6</v>
          </cell>
          <cell r="AL111" t="str">
            <v>4 / 6</v>
          </cell>
          <cell r="AM111" t="str">
            <v>4 / 6</v>
          </cell>
          <cell r="AO111">
            <v>1</v>
          </cell>
          <cell r="AP111" t="str">
            <v>*</v>
          </cell>
          <cell r="AQ111">
            <v>4</v>
          </cell>
          <cell r="AR111">
            <v>1</v>
          </cell>
          <cell r="AS111">
            <v>4</v>
          </cell>
          <cell r="AT111">
            <v>4</v>
          </cell>
          <cell r="AU111">
            <v>2</v>
          </cell>
          <cell r="AV111">
            <v>1</v>
          </cell>
          <cell r="AW111">
            <v>3</v>
          </cell>
          <cell r="AX111">
            <v>5</v>
          </cell>
          <cell r="AY111">
            <v>0</v>
          </cell>
          <cell r="AZ111">
            <v>5</v>
          </cell>
          <cell r="BA111">
            <v>2</v>
          </cell>
          <cell r="BB111">
            <v>3</v>
          </cell>
          <cell r="BC111">
            <v>1</v>
          </cell>
          <cell r="BD111">
            <v>3</v>
          </cell>
          <cell r="BE111">
            <v>3</v>
          </cell>
          <cell r="BF111">
            <v>5</v>
          </cell>
          <cell r="BG111">
            <v>3</v>
          </cell>
          <cell r="BH111">
            <v>1</v>
          </cell>
          <cell r="BI111">
            <v>5</v>
          </cell>
          <cell r="BJ111">
            <v>1</v>
          </cell>
          <cell r="BK111">
            <v>5</v>
          </cell>
          <cell r="BL111">
            <v>0</v>
          </cell>
          <cell r="BM111">
            <v>0</v>
          </cell>
          <cell r="BN111">
            <v>0</v>
          </cell>
          <cell r="BO111">
            <v>1</v>
          </cell>
          <cell r="BP111">
            <v>0</v>
          </cell>
          <cell r="BQ111">
            <v>0</v>
          </cell>
          <cell r="BR111">
            <v>0</v>
          </cell>
          <cell r="BS111">
            <v>1</v>
          </cell>
          <cell r="BT111">
            <v>0</v>
          </cell>
        </row>
        <row r="112">
          <cell r="A112" t="str">
            <v>Navigation</v>
          </cell>
          <cell r="B112" t="str">
            <v>4 / 6</v>
          </cell>
          <cell r="C112" t="str">
            <v>2 / 3</v>
          </cell>
          <cell r="D112" t="str">
            <v>3 / 5</v>
          </cell>
          <cell r="E112" t="str">
            <v>2 / 3</v>
          </cell>
          <cell r="F112" t="str">
            <v>2 / 3</v>
          </cell>
          <cell r="G112" t="str">
            <v>3 / 4</v>
          </cell>
          <cell r="H112" t="str">
            <v>3 / 4</v>
          </cell>
          <cell r="I112" t="str">
            <v>2 / 4</v>
          </cell>
          <cell r="J112" t="str">
            <v>1 / 3</v>
          </cell>
          <cell r="K112" t="str">
            <v>4 / 6</v>
          </cell>
          <cell r="L112" t="str">
            <v>1 / 3</v>
          </cell>
          <cell r="M112" t="str">
            <v>3 / 4</v>
          </cell>
          <cell r="N112" t="str">
            <v>2 / 4</v>
          </cell>
          <cell r="O112" t="str">
            <v>3 / 5</v>
          </cell>
          <cell r="P112" t="str">
            <v>2 / 4</v>
          </cell>
          <cell r="Q112" t="str">
            <v>2 / 4</v>
          </cell>
          <cell r="R112" t="str">
            <v>1 / 3</v>
          </cell>
          <cell r="S112" t="str">
            <v>2 / 4</v>
          </cell>
          <cell r="T112" t="str">
            <v>3 / 5</v>
          </cell>
          <cell r="U112" t="str">
            <v>1 / 2</v>
          </cell>
          <cell r="V112" t="str">
            <v>3 / 5</v>
          </cell>
          <cell r="W112" t="str">
            <v>1 / 3</v>
          </cell>
          <cell r="X112" t="str">
            <v>4 / 6</v>
          </cell>
          <cell r="Y112" t="str">
            <v>4 / 6</v>
          </cell>
          <cell r="Z112" t="str">
            <v>4 / 6</v>
          </cell>
          <cell r="AA112" t="str">
            <v>4 / 6</v>
          </cell>
          <cell r="AB112" t="str">
            <v>4 / 6</v>
          </cell>
          <cell r="AC112" t="str">
            <v>4 / 6</v>
          </cell>
          <cell r="AD112" t="str">
            <v>4 / 6</v>
          </cell>
          <cell r="AE112" t="str">
            <v>3 / 5</v>
          </cell>
          <cell r="AF112" t="str">
            <v>4 / 6</v>
          </cell>
          <cell r="AG112" t="str">
            <v>4 / 6</v>
          </cell>
          <cell r="AH112" t="str">
            <v>3 / 5</v>
          </cell>
          <cell r="AI112" t="str">
            <v>4 / 6</v>
          </cell>
          <cell r="AJ112" t="str">
            <v>1 / 2</v>
          </cell>
          <cell r="AK112" t="str">
            <v>4 / 6</v>
          </cell>
          <cell r="AL112" t="str">
            <v>4 / 6</v>
          </cell>
          <cell r="AM112" t="str">
            <v>4 / 6</v>
          </cell>
          <cell r="AO112">
            <v>1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</row>
        <row r="113">
          <cell r="A113" t="str">
            <v>Marine Piloting</v>
          </cell>
          <cell r="B113" t="str">
            <v>4 / 6</v>
          </cell>
          <cell r="C113" t="str">
            <v>2 / 4</v>
          </cell>
          <cell r="D113" t="str">
            <v>3 / 5</v>
          </cell>
          <cell r="E113" t="str">
            <v>2 / 3</v>
          </cell>
          <cell r="F113" t="str">
            <v>2 / 3</v>
          </cell>
          <cell r="G113" t="str">
            <v>3 / 4</v>
          </cell>
          <cell r="H113" t="str">
            <v>4 / 6</v>
          </cell>
          <cell r="I113" t="str">
            <v>2 / 4</v>
          </cell>
          <cell r="J113" t="str">
            <v>1 / 3</v>
          </cell>
          <cell r="K113" t="str">
            <v>4 / 6</v>
          </cell>
          <cell r="L113" t="str">
            <v>1 / 3</v>
          </cell>
          <cell r="M113" t="str">
            <v>3 / 4</v>
          </cell>
          <cell r="N113" t="str">
            <v>2 / 4</v>
          </cell>
          <cell r="O113" t="str">
            <v>3 / 5</v>
          </cell>
          <cell r="P113" t="str">
            <v>2 / 4</v>
          </cell>
          <cell r="Q113" t="str">
            <v>2 / 4</v>
          </cell>
          <cell r="R113" t="str">
            <v>1 / 3</v>
          </cell>
          <cell r="S113" t="str">
            <v>2 / 4</v>
          </cell>
          <cell r="T113" t="str">
            <v>3 / 5</v>
          </cell>
          <cell r="U113" t="str">
            <v>2 / 3</v>
          </cell>
          <cell r="V113" t="str">
            <v>4 / 6</v>
          </cell>
          <cell r="W113" t="str">
            <v>1 / 3</v>
          </cell>
          <cell r="X113" t="str">
            <v>4 / 6</v>
          </cell>
          <cell r="Y113" t="str">
            <v>4 / 6</v>
          </cell>
          <cell r="Z113" t="str">
            <v>4 / 6</v>
          </cell>
          <cell r="AA113" t="str">
            <v>3 / 4</v>
          </cell>
          <cell r="AB113" t="str">
            <v>4 / 6</v>
          </cell>
          <cell r="AC113" t="str">
            <v>4 / 6</v>
          </cell>
          <cell r="AD113" t="str">
            <v>4 / 6</v>
          </cell>
          <cell r="AE113" t="str">
            <v>3 / 5</v>
          </cell>
          <cell r="AF113" t="str">
            <v>5 / 7</v>
          </cell>
          <cell r="AG113" t="str">
            <v>4 / 6</v>
          </cell>
          <cell r="AH113" t="str">
            <v>3 / 5</v>
          </cell>
          <cell r="AI113" t="str">
            <v>4 / 6</v>
          </cell>
          <cell r="AJ113" t="str">
            <v>1 / 2</v>
          </cell>
          <cell r="AK113" t="str">
            <v>4 / 6</v>
          </cell>
          <cell r="AL113" t="str">
            <v>4 / 6</v>
          </cell>
          <cell r="AM113" t="str">
            <v>4 / 6</v>
          </cell>
          <cell r="AO113">
            <v>1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</row>
        <row r="114">
          <cell r="A114" t="str">
            <v>Driving</v>
          </cell>
          <cell r="B114" t="str">
            <v>4 / 6</v>
          </cell>
          <cell r="C114" t="str">
            <v>1 / 3</v>
          </cell>
          <cell r="D114" t="str">
            <v>3 / 5</v>
          </cell>
          <cell r="E114" t="str">
            <v>2 / 3</v>
          </cell>
          <cell r="F114" t="str">
            <v>2 / 3</v>
          </cell>
          <cell r="G114" t="str">
            <v>3 / 4</v>
          </cell>
          <cell r="H114" t="str">
            <v>4 / 6</v>
          </cell>
          <cell r="I114" t="str">
            <v>2 / 4</v>
          </cell>
          <cell r="J114" t="str">
            <v>1 / 3</v>
          </cell>
          <cell r="K114" t="str">
            <v>3 / 5</v>
          </cell>
          <cell r="L114" t="str">
            <v>1 / 3</v>
          </cell>
          <cell r="M114" t="str">
            <v>3 / 4</v>
          </cell>
          <cell r="N114" t="str">
            <v>2 / 4</v>
          </cell>
          <cell r="O114" t="str">
            <v>3 / 5</v>
          </cell>
          <cell r="P114" t="str">
            <v>2 / 4</v>
          </cell>
          <cell r="Q114" t="str">
            <v>2 / 4</v>
          </cell>
          <cell r="R114" t="str">
            <v>1 / 3</v>
          </cell>
          <cell r="S114" t="str">
            <v>2 / 4</v>
          </cell>
          <cell r="T114" t="str">
            <v>3 / 5</v>
          </cell>
          <cell r="U114" t="str">
            <v>2 / 3</v>
          </cell>
          <cell r="V114" t="str">
            <v>4 / 6</v>
          </cell>
          <cell r="W114" t="str">
            <v>1 / 3</v>
          </cell>
          <cell r="X114" t="str">
            <v>4 / 6</v>
          </cell>
          <cell r="Y114" t="str">
            <v>4 / 6</v>
          </cell>
          <cell r="Z114" t="str">
            <v>4 / 6</v>
          </cell>
          <cell r="AA114" t="str">
            <v>3 / 4</v>
          </cell>
          <cell r="AB114" t="str">
            <v>4 / 6</v>
          </cell>
          <cell r="AC114" t="str">
            <v>4 / 6</v>
          </cell>
          <cell r="AD114" t="str">
            <v>4 / 6</v>
          </cell>
          <cell r="AE114" t="str">
            <v>3 / 5</v>
          </cell>
          <cell r="AF114" t="str">
            <v>4 / 6</v>
          </cell>
          <cell r="AG114" t="str">
            <v>4 / 6</v>
          </cell>
          <cell r="AH114" t="str">
            <v>3 / 5</v>
          </cell>
          <cell r="AI114" t="str">
            <v>4 / 6</v>
          </cell>
          <cell r="AJ114" t="str">
            <v>1 / 2</v>
          </cell>
          <cell r="AK114" t="str">
            <v>4 / 6</v>
          </cell>
          <cell r="AL114" t="str">
            <v>4 / 6</v>
          </cell>
          <cell r="AM114" t="str">
            <v>4 / 6</v>
          </cell>
          <cell r="AO114">
            <v>1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</row>
        <row r="115">
          <cell r="A115" t="str">
            <v>Survival</v>
          </cell>
          <cell r="B115" t="str">
            <v>4 / 6</v>
          </cell>
          <cell r="C115" t="str">
            <v>2 / 3</v>
          </cell>
          <cell r="D115" t="str">
            <v>3 / 5</v>
          </cell>
          <cell r="E115" t="str">
            <v>2 / 3</v>
          </cell>
          <cell r="F115" t="str">
            <v>2 / 3</v>
          </cell>
          <cell r="G115" t="str">
            <v>3 / 4</v>
          </cell>
          <cell r="H115" t="str">
            <v>3 / 4</v>
          </cell>
          <cell r="I115" t="str">
            <v>2 / 4</v>
          </cell>
          <cell r="J115" t="str">
            <v>1 / 3</v>
          </cell>
          <cell r="K115" t="str">
            <v>5 / 7</v>
          </cell>
          <cell r="L115" t="str">
            <v>1 / 3</v>
          </cell>
          <cell r="M115" t="str">
            <v>3 / 4</v>
          </cell>
          <cell r="N115" t="str">
            <v>2 / 4</v>
          </cell>
          <cell r="O115" t="str">
            <v>3 / 5</v>
          </cell>
          <cell r="P115" t="str">
            <v>2 / 4</v>
          </cell>
          <cell r="Q115" t="str">
            <v>2 / 4</v>
          </cell>
          <cell r="R115" t="str">
            <v>1 / 3</v>
          </cell>
          <cell r="S115" t="str">
            <v>2 / 4</v>
          </cell>
          <cell r="T115" t="str">
            <v>3 / 5</v>
          </cell>
          <cell r="U115" t="str">
            <v>1 / 2</v>
          </cell>
          <cell r="V115" t="str">
            <v>2 / 4</v>
          </cell>
          <cell r="W115" t="str">
            <v>1 / 3</v>
          </cell>
          <cell r="X115" t="str">
            <v>4 / 6</v>
          </cell>
          <cell r="Y115" t="str">
            <v>4 / 6</v>
          </cell>
          <cell r="Z115" t="str">
            <v>4 / 6</v>
          </cell>
          <cell r="AA115" t="str">
            <v>4 / 6</v>
          </cell>
          <cell r="AB115" t="str">
            <v>4 / 6</v>
          </cell>
          <cell r="AC115" t="str">
            <v>4 / 6</v>
          </cell>
          <cell r="AD115" t="str">
            <v>4 / 6</v>
          </cell>
          <cell r="AE115" t="str">
            <v>3 / 5</v>
          </cell>
          <cell r="AF115" t="str">
            <v>3 / 5</v>
          </cell>
          <cell r="AG115" t="str">
            <v>4 / 6</v>
          </cell>
          <cell r="AH115" t="str">
            <v>3 / 5</v>
          </cell>
          <cell r="AI115" t="str">
            <v>4 / 6</v>
          </cell>
          <cell r="AJ115" t="str">
            <v>1 / 2</v>
          </cell>
          <cell r="AK115" t="str">
            <v>4 / 6</v>
          </cell>
          <cell r="AL115" t="str">
            <v>4 / 6</v>
          </cell>
          <cell r="AM115" t="str">
            <v>4 / 6</v>
          </cell>
          <cell r="AO115">
            <v>1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</row>
        <row r="116">
          <cell r="A116" t="str">
            <v>Gunnery Expertise</v>
          </cell>
          <cell r="B116" t="str">
            <v>7 / 10</v>
          </cell>
          <cell r="C116" t="str">
            <v>6 / 8</v>
          </cell>
          <cell r="D116" t="str">
            <v>7 / 10</v>
          </cell>
          <cell r="E116" t="str">
            <v>2 / 3</v>
          </cell>
          <cell r="F116" t="str">
            <v>5 / 7</v>
          </cell>
          <cell r="G116" t="str">
            <v>7 / 10</v>
          </cell>
          <cell r="H116" t="str">
            <v>3 / 5</v>
          </cell>
          <cell r="I116" t="str">
            <v>7 / 10</v>
          </cell>
          <cell r="J116" t="str">
            <v>7 / 10</v>
          </cell>
          <cell r="K116" t="str">
            <v>7 / 10</v>
          </cell>
          <cell r="L116" t="str">
            <v>7 / 10</v>
          </cell>
          <cell r="M116" t="str">
            <v>7 / 10</v>
          </cell>
          <cell r="N116" t="str">
            <v>6 / 8</v>
          </cell>
          <cell r="O116" t="str">
            <v>7 / 10</v>
          </cell>
          <cell r="P116" t="str">
            <v>7 / 10</v>
          </cell>
          <cell r="Q116" t="str">
            <v>7 / 10</v>
          </cell>
          <cell r="R116" t="str">
            <v>7 / 10</v>
          </cell>
          <cell r="S116" t="str">
            <v>7 / 10</v>
          </cell>
          <cell r="T116" t="str">
            <v>7 / 10</v>
          </cell>
          <cell r="U116" t="str">
            <v>7 / 10</v>
          </cell>
          <cell r="V116" t="str">
            <v>7 / 10</v>
          </cell>
          <cell r="W116" t="str">
            <v>7 / 10</v>
          </cell>
          <cell r="X116" t="str">
            <v>7 / 10</v>
          </cell>
          <cell r="Y116" t="str">
            <v>7 / 10</v>
          </cell>
          <cell r="Z116" t="str">
            <v>7 / 10</v>
          </cell>
          <cell r="AA116" t="str">
            <v>7 / 10</v>
          </cell>
          <cell r="AB116" t="str">
            <v>7 / 10</v>
          </cell>
          <cell r="AC116" t="str">
            <v>7 / 10</v>
          </cell>
          <cell r="AD116" t="str">
            <v>7 / 10</v>
          </cell>
          <cell r="AE116" t="str">
            <v>7 / 10</v>
          </cell>
          <cell r="AF116" t="str">
            <v>7 / 10</v>
          </cell>
          <cell r="AG116" t="str">
            <v>7 / 10</v>
          </cell>
          <cell r="AH116" t="str">
            <v>7 / 10</v>
          </cell>
          <cell r="AI116" t="str">
            <v>7 / 10</v>
          </cell>
          <cell r="AJ116" t="str">
            <v>7 / 10</v>
          </cell>
          <cell r="AK116" t="str">
            <v>7 / 10</v>
          </cell>
          <cell r="AL116" t="str">
            <v>7 / 10</v>
          </cell>
          <cell r="AM116" t="str">
            <v>7 / 10</v>
          </cell>
          <cell r="AO116">
            <v>1</v>
          </cell>
          <cell r="AP116" t="str">
            <v>*</v>
          </cell>
          <cell r="AQ116">
            <v>1</v>
          </cell>
          <cell r="AR116">
            <v>0</v>
          </cell>
          <cell r="AS116">
            <v>7</v>
          </cell>
          <cell r="AT116">
            <v>2</v>
          </cell>
          <cell r="AU116">
            <v>0</v>
          </cell>
          <cell r="AV116">
            <v>4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1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</row>
        <row r="117">
          <cell r="A117" t="str">
            <v>Gunslinging</v>
          </cell>
          <cell r="B117" t="str">
            <v>7 / 10</v>
          </cell>
          <cell r="C117" t="str">
            <v>6 / 8</v>
          </cell>
          <cell r="D117" t="str">
            <v>7 / 10</v>
          </cell>
          <cell r="E117" t="str">
            <v>1 / 3</v>
          </cell>
          <cell r="F117" t="str">
            <v>5 / 7</v>
          </cell>
          <cell r="G117" t="str">
            <v>7 / 10</v>
          </cell>
          <cell r="H117" t="str">
            <v>3 / 5</v>
          </cell>
          <cell r="I117" t="str">
            <v>7 / 10</v>
          </cell>
          <cell r="J117" t="str">
            <v>7 / 10</v>
          </cell>
          <cell r="K117" t="str">
            <v>7 / 10</v>
          </cell>
          <cell r="L117" t="str">
            <v>7 / 10</v>
          </cell>
          <cell r="M117" t="str">
            <v>7 / 10</v>
          </cell>
          <cell r="N117" t="str">
            <v>6 / 8</v>
          </cell>
          <cell r="O117" t="str">
            <v>7 / 10</v>
          </cell>
          <cell r="P117" t="str">
            <v>7 / 10</v>
          </cell>
          <cell r="Q117" t="str">
            <v>7 / 10</v>
          </cell>
          <cell r="R117" t="str">
            <v>7 / 10</v>
          </cell>
          <cell r="S117" t="str">
            <v>7 / 10</v>
          </cell>
          <cell r="T117" t="str">
            <v>7 / 10</v>
          </cell>
          <cell r="U117" t="str">
            <v>7 / 10</v>
          </cell>
          <cell r="V117" t="str">
            <v>7 / 10</v>
          </cell>
          <cell r="W117" t="str">
            <v>7 / 10</v>
          </cell>
          <cell r="X117" t="str">
            <v>7 / 10</v>
          </cell>
          <cell r="Y117" t="str">
            <v>7 / 10</v>
          </cell>
          <cell r="Z117" t="str">
            <v>7 / 10</v>
          </cell>
          <cell r="AA117" t="str">
            <v>7 / 10</v>
          </cell>
          <cell r="AB117" t="str">
            <v>7 / 10</v>
          </cell>
          <cell r="AC117" t="str">
            <v>7 / 10</v>
          </cell>
          <cell r="AD117" t="str">
            <v>7 / 10</v>
          </cell>
          <cell r="AE117" t="str">
            <v>7 / 10</v>
          </cell>
          <cell r="AF117" t="str">
            <v>7 / 10</v>
          </cell>
          <cell r="AG117" t="str">
            <v>7 / 10</v>
          </cell>
          <cell r="AH117" t="str">
            <v>7 / 10</v>
          </cell>
          <cell r="AI117" t="str">
            <v>7 / 10</v>
          </cell>
          <cell r="AJ117" t="str">
            <v>7 / 10</v>
          </cell>
          <cell r="AK117" t="str">
            <v>7 / 10</v>
          </cell>
          <cell r="AL117" t="str">
            <v>7 / 10</v>
          </cell>
          <cell r="AM117" t="str">
            <v>7 / 10</v>
          </cell>
          <cell r="AO117">
            <v>1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</row>
        <row r="118">
          <cell r="A118" t="str">
            <v>Moving Target</v>
          </cell>
          <cell r="B118" t="str">
            <v>7 / 10</v>
          </cell>
          <cell r="C118" t="str">
            <v>6 / 8</v>
          </cell>
          <cell r="D118" t="str">
            <v>7 / 10</v>
          </cell>
          <cell r="E118" t="str">
            <v>2 / 3</v>
          </cell>
          <cell r="F118" t="str">
            <v>5 / 7</v>
          </cell>
          <cell r="G118" t="str">
            <v>7 / 10</v>
          </cell>
          <cell r="H118" t="str">
            <v>3 / 5</v>
          </cell>
          <cell r="I118" t="str">
            <v>7 / 10</v>
          </cell>
          <cell r="J118" t="str">
            <v>7 / 10</v>
          </cell>
          <cell r="K118" t="str">
            <v>7 / 10</v>
          </cell>
          <cell r="L118" t="str">
            <v>7 / 10</v>
          </cell>
          <cell r="M118" t="str">
            <v>7 / 10</v>
          </cell>
          <cell r="N118" t="str">
            <v>6 / 8</v>
          </cell>
          <cell r="O118" t="str">
            <v>7 / 10</v>
          </cell>
          <cell r="P118" t="str">
            <v>7 / 10</v>
          </cell>
          <cell r="Q118" t="str">
            <v>7 / 10</v>
          </cell>
          <cell r="R118" t="str">
            <v>7 / 10</v>
          </cell>
          <cell r="S118" t="str">
            <v>7 / 10</v>
          </cell>
          <cell r="T118" t="str">
            <v>7 / 10</v>
          </cell>
          <cell r="U118" t="str">
            <v>7 / 10</v>
          </cell>
          <cell r="V118" t="str">
            <v>7 / 10</v>
          </cell>
          <cell r="W118" t="str">
            <v>7 / 10</v>
          </cell>
          <cell r="X118" t="str">
            <v>7 / 10</v>
          </cell>
          <cell r="Y118" t="str">
            <v>7 / 10</v>
          </cell>
          <cell r="Z118" t="str">
            <v>7 / 10</v>
          </cell>
          <cell r="AA118" t="str">
            <v>7 / 10</v>
          </cell>
          <cell r="AB118" t="str">
            <v>7 / 10</v>
          </cell>
          <cell r="AC118" t="str">
            <v>7 / 10</v>
          </cell>
          <cell r="AD118" t="str">
            <v>7 / 10</v>
          </cell>
          <cell r="AE118" t="str">
            <v>7 / 10</v>
          </cell>
          <cell r="AF118" t="str">
            <v>7 / 10</v>
          </cell>
          <cell r="AG118" t="str">
            <v>7 / 10</v>
          </cell>
          <cell r="AH118" t="str">
            <v>7 / 10</v>
          </cell>
          <cell r="AI118" t="str">
            <v>7 / 10</v>
          </cell>
          <cell r="AJ118" t="str">
            <v>7 / 10</v>
          </cell>
          <cell r="AK118" t="str">
            <v>7 / 10</v>
          </cell>
          <cell r="AL118" t="str">
            <v>7 / 10</v>
          </cell>
          <cell r="AM118" t="str">
            <v>7 / 10</v>
          </cell>
          <cell r="AO118">
            <v>1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</row>
        <row r="119">
          <cell r="A119" t="str">
            <v>Sniping</v>
          </cell>
          <cell r="B119" t="str">
            <v>7 / 10</v>
          </cell>
          <cell r="C119" t="str">
            <v>6 / 8</v>
          </cell>
          <cell r="D119" t="str">
            <v>7 / 10</v>
          </cell>
          <cell r="E119" t="str">
            <v>2 / 4</v>
          </cell>
          <cell r="F119" t="str">
            <v>5 / 7</v>
          </cell>
          <cell r="G119" t="str">
            <v>7 / 10</v>
          </cell>
          <cell r="H119" t="str">
            <v>3 / 5</v>
          </cell>
          <cell r="I119" t="str">
            <v>7 / 10</v>
          </cell>
          <cell r="J119" t="str">
            <v>7 / 10</v>
          </cell>
          <cell r="K119" t="str">
            <v>7 / 10</v>
          </cell>
          <cell r="L119" t="str">
            <v>7 / 10</v>
          </cell>
          <cell r="M119" t="str">
            <v>7 / 10</v>
          </cell>
          <cell r="N119" t="str">
            <v>6 / 8</v>
          </cell>
          <cell r="O119" t="str">
            <v>7 / 10</v>
          </cell>
          <cell r="P119" t="str">
            <v>7 / 10</v>
          </cell>
          <cell r="Q119" t="str">
            <v>7 / 10</v>
          </cell>
          <cell r="R119" t="str">
            <v>7 / 10</v>
          </cell>
          <cell r="S119" t="str">
            <v>7 / 10</v>
          </cell>
          <cell r="T119" t="str">
            <v>7 / 10</v>
          </cell>
          <cell r="U119" t="str">
            <v>7 / 10</v>
          </cell>
          <cell r="V119" t="str">
            <v>7 / 10</v>
          </cell>
          <cell r="W119" t="str">
            <v>7 / 10</v>
          </cell>
          <cell r="X119" t="str">
            <v>7 / 10</v>
          </cell>
          <cell r="Y119" t="str">
            <v>7 / 10</v>
          </cell>
          <cell r="Z119" t="str">
            <v>7 / 10</v>
          </cell>
          <cell r="AA119" t="str">
            <v>7 / 10</v>
          </cell>
          <cell r="AB119" t="str">
            <v>7 / 10</v>
          </cell>
          <cell r="AC119" t="str">
            <v>7 / 10</v>
          </cell>
          <cell r="AD119" t="str">
            <v>7 / 10</v>
          </cell>
          <cell r="AE119" t="str">
            <v>7 / 10</v>
          </cell>
          <cell r="AF119" t="str">
            <v>7 / 10</v>
          </cell>
          <cell r="AG119" t="str">
            <v>7 / 10</v>
          </cell>
          <cell r="AH119" t="str">
            <v>7 / 10</v>
          </cell>
          <cell r="AI119" t="str">
            <v>7 / 10</v>
          </cell>
          <cell r="AJ119" t="str">
            <v>7 / 10</v>
          </cell>
          <cell r="AK119" t="str">
            <v>7 / 10</v>
          </cell>
          <cell r="AL119" t="str">
            <v>7 / 10</v>
          </cell>
          <cell r="AM119" t="str">
            <v>7 / 10</v>
          </cell>
          <cell r="AO119">
            <v>1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</row>
        <row r="120">
          <cell r="A120" t="str">
            <v>Targeting</v>
          </cell>
          <cell r="B120" t="str">
            <v>7 / 10</v>
          </cell>
          <cell r="C120" t="str">
            <v>6 / 8</v>
          </cell>
          <cell r="D120" t="str">
            <v>7 / 10</v>
          </cell>
          <cell r="E120" t="str">
            <v>2 / 3</v>
          </cell>
          <cell r="F120" t="str">
            <v>5 / 7</v>
          </cell>
          <cell r="G120" t="str">
            <v>7 / 10</v>
          </cell>
          <cell r="H120" t="str">
            <v>3 / 5</v>
          </cell>
          <cell r="I120" t="str">
            <v>7 / 10</v>
          </cell>
          <cell r="J120" t="str">
            <v>7 / 10</v>
          </cell>
          <cell r="K120" t="str">
            <v>7 / 10</v>
          </cell>
          <cell r="L120" t="str">
            <v>7 / 10</v>
          </cell>
          <cell r="M120" t="str">
            <v>7 / 10</v>
          </cell>
          <cell r="N120" t="str">
            <v>6 / 8</v>
          </cell>
          <cell r="O120" t="str">
            <v>7 / 10</v>
          </cell>
          <cell r="P120" t="str">
            <v>7 / 10</v>
          </cell>
          <cell r="Q120" t="str">
            <v>7 / 10</v>
          </cell>
          <cell r="R120" t="str">
            <v>7 / 10</v>
          </cell>
          <cell r="S120" t="str">
            <v>7 / 10</v>
          </cell>
          <cell r="T120" t="str">
            <v>7 / 10</v>
          </cell>
          <cell r="U120" t="str">
            <v>7 / 10</v>
          </cell>
          <cell r="V120" t="str">
            <v>7 / 10</v>
          </cell>
          <cell r="W120" t="str">
            <v>7 / 10</v>
          </cell>
          <cell r="X120" t="str">
            <v>7 / 10</v>
          </cell>
          <cell r="Y120" t="str">
            <v>7 / 10</v>
          </cell>
          <cell r="Z120" t="str">
            <v>7 / 10</v>
          </cell>
          <cell r="AA120" t="str">
            <v>7 / 10</v>
          </cell>
          <cell r="AB120" t="str">
            <v>7 / 10</v>
          </cell>
          <cell r="AC120" t="str">
            <v>7 / 10</v>
          </cell>
          <cell r="AD120" t="str">
            <v>7 / 10</v>
          </cell>
          <cell r="AE120" t="str">
            <v>7 / 10</v>
          </cell>
          <cell r="AF120" t="str">
            <v>7 / 10</v>
          </cell>
          <cell r="AG120" t="str">
            <v>7 / 10</v>
          </cell>
          <cell r="AH120" t="str">
            <v>7 / 10</v>
          </cell>
          <cell r="AI120" t="str">
            <v>7 / 10</v>
          </cell>
          <cell r="AJ120" t="str">
            <v>7 / 10</v>
          </cell>
          <cell r="AK120" t="str">
            <v>7 / 10</v>
          </cell>
          <cell r="AL120" t="str">
            <v>7 / 10</v>
          </cell>
          <cell r="AM120" t="str">
            <v>7 / 10</v>
          </cell>
          <cell r="AO120">
            <v>1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</row>
        <row r="121">
          <cell r="A121" t="str">
            <v>Gymnastic</v>
          </cell>
          <cell r="B121" t="str">
            <v>4 / 6</v>
          </cell>
          <cell r="C121" t="str">
            <v>2 / 3</v>
          </cell>
          <cell r="D121" t="str">
            <v>2 / 4</v>
          </cell>
          <cell r="E121" t="str">
            <v>2 / 3</v>
          </cell>
          <cell r="F121" t="str">
            <v>2 / 4</v>
          </cell>
          <cell r="G121" t="str">
            <v>4 / 6</v>
          </cell>
          <cell r="H121" t="str">
            <v>2 / 4</v>
          </cell>
          <cell r="I121" t="str">
            <v>3 / 5</v>
          </cell>
          <cell r="J121" t="str">
            <v>3 / 5</v>
          </cell>
          <cell r="K121" t="str">
            <v>4 / 6</v>
          </cell>
          <cell r="L121" t="str">
            <v>1 / 3</v>
          </cell>
          <cell r="M121" t="str">
            <v>3 / 4</v>
          </cell>
          <cell r="N121" t="str">
            <v>2 / 4</v>
          </cell>
          <cell r="O121" t="str">
            <v>1 / 2</v>
          </cell>
          <cell r="P121" t="str">
            <v>2 / 3</v>
          </cell>
          <cell r="Q121" t="str">
            <v>2 / 3</v>
          </cell>
          <cell r="R121" t="str">
            <v>2 / 3</v>
          </cell>
          <cell r="S121" t="str">
            <v>3 / 5</v>
          </cell>
          <cell r="T121" t="str">
            <v>4 / 6</v>
          </cell>
          <cell r="U121" t="str">
            <v>4 / 6</v>
          </cell>
          <cell r="V121" t="str">
            <v>2 / 4</v>
          </cell>
          <cell r="W121" t="str">
            <v>3 / 4</v>
          </cell>
          <cell r="X121" t="str">
            <v>4 / 6</v>
          </cell>
          <cell r="Y121" t="str">
            <v>4 / 6</v>
          </cell>
          <cell r="Z121" t="str">
            <v>4 / 6</v>
          </cell>
          <cell r="AA121" t="str">
            <v>3 / 5</v>
          </cell>
          <cell r="AB121" t="str">
            <v>4 / 6</v>
          </cell>
          <cell r="AC121" t="str">
            <v>4 / 6</v>
          </cell>
          <cell r="AD121" t="str">
            <v>2 / 3</v>
          </cell>
          <cell r="AE121" t="str">
            <v>2 / 4</v>
          </cell>
          <cell r="AF121" t="str">
            <v>4 / 6</v>
          </cell>
          <cell r="AG121" t="str">
            <v>3 / 5</v>
          </cell>
          <cell r="AH121" t="str">
            <v>4 / 6</v>
          </cell>
          <cell r="AI121" t="str">
            <v>3 / 4</v>
          </cell>
          <cell r="AJ121" t="str">
            <v>1 / 2</v>
          </cell>
          <cell r="AK121" t="str">
            <v>4 / 6</v>
          </cell>
          <cell r="AL121" t="str">
            <v>4 / 6</v>
          </cell>
          <cell r="AM121" t="str">
            <v>4 / 6</v>
          </cell>
          <cell r="AO121">
            <v>1</v>
          </cell>
          <cell r="AP121" t="str">
            <v>*</v>
          </cell>
          <cell r="AQ121">
            <v>4</v>
          </cell>
          <cell r="AR121">
            <v>3</v>
          </cell>
          <cell r="AS121">
            <v>4</v>
          </cell>
          <cell r="AT121">
            <v>3</v>
          </cell>
          <cell r="AU121">
            <v>0</v>
          </cell>
          <cell r="AV121">
            <v>3</v>
          </cell>
          <cell r="AW121">
            <v>1</v>
          </cell>
          <cell r="AX121">
            <v>1</v>
          </cell>
          <cell r="AY121">
            <v>0</v>
          </cell>
          <cell r="AZ121">
            <v>5</v>
          </cell>
          <cell r="BA121">
            <v>2</v>
          </cell>
          <cell r="BB121">
            <v>3</v>
          </cell>
          <cell r="BC121">
            <v>6</v>
          </cell>
          <cell r="BD121">
            <v>4</v>
          </cell>
          <cell r="BE121">
            <v>4</v>
          </cell>
          <cell r="BF121">
            <v>4</v>
          </cell>
          <cell r="BG121">
            <v>1</v>
          </cell>
          <cell r="BH121">
            <v>0</v>
          </cell>
          <cell r="BI121">
            <v>0</v>
          </cell>
          <cell r="BJ121">
            <v>3</v>
          </cell>
          <cell r="BK121">
            <v>2</v>
          </cell>
          <cell r="BL121">
            <v>0</v>
          </cell>
          <cell r="BM121">
            <v>0</v>
          </cell>
          <cell r="BN121">
            <v>0</v>
          </cell>
          <cell r="BO121">
            <v>1</v>
          </cell>
          <cell r="BP121">
            <v>0</v>
          </cell>
          <cell r="BQ121">
            <v>0</v>
          </cell>
          <cell r="BR121">
            <v>4</v>
          </cell>
          <cell r="BS121">
            <v>3</v>
          </cell>
          <cell r="BT121">
            <v>0</v>
          </cell>
        </row>
        <row r="122">
          <cell r="A122" t="str">
            <v>Acrobatics</v>
          </cell>
          <cell r="B122" t="str">
            <v>4 / 6</v>
          </cell>
          <cell r="C122" t="str">
            <v>2 / 4</v>
          </cell>
          <cell r="D122" t="str">
            <v>2 / 4</v>
          </cell>
          <cell r="E122" t="str">
            <v>2 / 3</v>
          </cell>
          <cell r="F122" t="str">
            <v>2 / 4</v>
          </cell>
          <cell r="G122" t="str">
            <v>4 / 6</v>
          </cell>
          <cell r="H122" t="str">
            <v>2 / 4</v>
          </cell>
          <cell r="I122" t="str">
            <v>3 / 5</v>
          </cell>
          <cell r="J122" t="str">
            <v>3 / 5</v>
          </cell>
          <cell r="K122" t="str">
            <v>4 / 6</v>
          </cell>
          <cell r="L122" t="str">
            <v>1 / 3</v>
          </cell>
          <cell r="M122" t="str">
            <v>3 / 4</v>
          </cell>
          <cell r="N122" t="str">
            <v>2 / 4</v>
          </cell>
          <cell r="O122" t="str">
            <v>1 / 2</v>
          </cell>
          <cell r="P122" t="str">
            <v>2 / 3</v>
          </cell>
          <cell r="Q122" t="str">
            <v>2 / 3</v>
          </cell>
          <cell r="R122" t="str">
            <v>2 / 3</v>
          </cell>
          <cell r="S122" t="str">
            <v>3 / 5</v>
          </cell>
          <cell r="T122" t="str">
            <v>4 / 6</v>
          </cell>
          <cell r="U122" t="str">
            <v>4 / 6</v>
          </cell>
          <cell r="V122" t="str">
            <v>2 / 4</v>
          </cell>
          <cell r="W122" t="str">
            <v>3 / 4</v>
          </cell>
          <cell r="X122" t="str">
            <v>4 / 6</v>
          </cell>
          <cell r="Y122" t="str">
            <v>4 / 6</v>
          </cell>
          <cell r="Z122" t="str">
            <v>4 / 6</v>
          </cell>
          <cell r="AA122" t="str">
            <v>3 / 5</v>
          </cell>
          <cell r="AB122" t="str">
            <v>4 / 6</v>
          </cell>
          <cell r="AC122" t="str">
            <v>4 / 6</v>
          </cell>
          <cell r="AD122" t="str">
            <v>2 / 3</v>
          </cell>
          <cell r="AE122" t="str">
            <v>2 / 4</v>
          </cell>
          <cell r="AF122" t="str">
            <v>4 / 6</v>
          </cell>
          <cell r="AG122" t="str">
            <v>3 / 5</v>
          </cell>
          <cell r="AH122" t="str">
            <v>4 / 6</v>
          </cell>
          <cell r="AI122" t="str">
            <v>3 / 4</v>
          </cell>
          <cell r="AJ122" t="str">
            <v>1 / 2</v>
          </cell>
          <cell r="AK122" t="str">
            <v>4 / 6</v>
          </cell>
          <cell r="AL122" t="str">
            <v>4 / 6</v>
          </cell>
          <cell r="AM122" t="str">
            <v>4 / 6</v>
          </cell>
          <cell r="AO122">
            <v>1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</row>
        <row r="123">
          <cell r="A123" t="str">
            <v>Contortions</v>
          </cell>
          <cell r="B123" t="str">
            <v>4 / 6</v>
          </cell>
          <cell r="C123" t="str">
            <v>2 / 3</v>
          </cell>
          <cell r="D123" t="str">
            <v>2 / 4</v>
          </cell>
          <cell r="E123" t="str">
            <v>2 / 3</v>
          </cell>
          <cell r="F123" t="str">
            <v>2 / 4</v>
          </cell>
          <cell r="G123" t="str">
            <v>4 / 6</v>
          </cell>
          <cell r="H123" t="str">
            <v>2 / 4</v>
          </cell>
          <cell r="I123" t="str">
            <v>3 / 5</v>
          </cell>
          <cell r="J123" t="str">
            <v>3 / 5</v>
          </cell>
          <cell r="K123" t="str">
            <v>4 / 6</v>
          </cell>
          <cell r="L123" t="str">
            <v>1 / 3</v>
          </cell>
          <cell r="M123" t="str">
            <v>3 / 4</v>
          </cell>
          <cell r="N123" t="str">
            <v>3 / 4</v>
          </cell>
          <cell r="O123" t="str">
            <v>1 / 2</v>
          </cell>
          <cell r="P123" t="str">
            <v>2 / 3</v>
          </cell>
          <cell r="Q123" t="str">
            <v>2 / 3</v>
          </cell>
          <cell r="R123" t="str">
            <v>2 / 3</v>
          </cell>
          <cell r="S123" t="str">
            <v>3 / 5</v>
          </cell>
          <cell r="T123" t="str">
            <v>4 / 6</v>
          </cell>
          <cell r="U123" t="str">
            <v>4 / 6</v>
          </cell>
          <cell r="V123" t="str">
            <v>3 / 4</v>
          </cell>
          <cell r="W123" t="str">
            <v>3 / 4</v>
          </cell>
          <cell r="X123" t="str">
            <v>4 / 6</v>
          </cell>
          <cell r="Y123" t="str">
            <v>4 / 6</v>
          </cell>
          <cell r="Z123" t="str">
            <v>4 / 6</v>
          </cell>
          <cell r="AA123" t="str">
            <v>3 / 5</v>
          </cell>
          <cell r="AB123" t="str">
            <v>4 / 6</v>
          </cell>
          <cell r="AC123" t="str">
            <v>4 / 6</v>
          </cell>
          <cell r="AD123" t="str">
            <v>2 / 3</v>
          </cell>
          <cell r="AE123" t="str">
            <v>2 / 4</v>
          </cell>
          <cell r="AF123" t="str">
            <v>4 / 6</v>
          </cell>
          <cell r="AG123" t="str">
            <v>3 / 5</v>
          </cell>
          <cell r="AH123" t="str">
            <v>4 / 6</v>
          </cell>
          <cell r="AI123" t="str">
            <v>3 / 4</v>
          </cell>
          <cell r="AJ123" t="str">
            <v>1 / 2</v>
          </cell>
          <cell r="AK123" t="str">
            <v>4 / 6</v>
          </cell>
          <cell r="AL123" t="str">
            <v>4 / 6</v>
          </cell>
          <cell r="AM123" t="str">
            <v>4 / 6</v>
          </cell>
          <cell r="AO123">
            <v>1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</row>
        <row r="124">
          <cell r="A124" t="str">
            <v>Jumping</v>
          </cell>
          <cell r="B124" t="str">
            <v>4 / 6</v>
          </cell>
          <cell r="C124" t="str">
            <v>1 / 3</v>
          </cell>
          <cell r="D124" t="str">
            <v>2 / 4</v>
          </cell>
          <cell r="E124" t="str">
            <v>2 / 3</v>
          </cell>
          <cell r="F124" t="str">
            <v>2 / 4</v>
          </cell>
          <cell r="G124" t="str">
            <v>4 / 6</v>
          </cell>
          <cell r="H124" t="str">
            <v>2 / 4</v>
          </cell>
          <cell r="I124" t="str">
            <v>3 / 5</v>
          </cell>
          <cell r="J124" t="str">
            <v>3 / 5</v>
          </cell>
          <cell r="K124" t="str">
            <v>4 / 6</v>
          </cell>
          <cell r="L124" t="str">
            <v>1 / 3</v>
          </cell>
          <cell r="M124" t="str">
            <v>3 / 4</v>
          </cell>
          <cell r="N124" t="str">
            <v>2 / 3</v>
          </cell>
          <cell r="O124" t="str">
            <v>1 / 2</v>
          </cell>
          <cell r="P124" t="str">
            <v>2 / 3</v>
          </cell>
          <cell r="Q124" t="str">
            <v>2 / 3</v>
          </cell>
          <cell r="R124" t="str">
            <v>2 / 3</v>
          </cell>
          <cell r="S124" t="str">
            <v>3 / 5</v>
          </cell>
          <cell r="T124" t="str">
            <v>4 / 6</v>
          </cell>
          <cell r="U124" t="str">
            <v>4 / 6</v>
          </cell>
          <cell r="V124" t="str">
            <v>2 / 3</v>
          </cell>
          <cell r="W124" t="str">
            <v>3 / 4</v>
          </cell>
          <cell r="X124" t="str">
            <v>4 / 6</v>
          </cell>
          <cell r="Y124" t="str">
            <v>4 / 6</v>
          </cell>
          <cell r="Z124" t="str">
            <v>4 / 6</v>
          </cell>
          <cell r="AA124" t="str">
            <v>3 / 5</v>
          </cell>
          <cell r="AB124" t="str">
            <v>4 / 6</v>
          </cell>
          <cell r="AC124" t="str">
            <v>4 / 6</v>
          </cell>
          <cell r="AD124" t="str">
            <v>2 / 3</v>
          </cell>
          <cell r="AE124" t="str">
            <v>2 / 4</v>
          </cell>
          <cell r="AF124" t="str">
            <v>4 / 6</v>
          </cell>
          <cell r="AG124" t="str">
            <v>3 / 5</v>
          </cell>
          <cell r="AH124" t="str">
            <v>4 / 6</v>
          </cell>
          <cell r="AI124" t="str">
            <v>3 / 4</v>
          </cell>
          <cell r="AJ124" t="str">
            <v>1 / 2</v>
          </cell>
          <cell r="AK124" t="str">
            <v>4 / 6</v>
          </cell>
          <cell r="AL124" t="str">
            <v>4 / 6</v>
          </cell>
          <cell r="AM124" t="str">
            <v>4 / 6</v>
          </cell>
          <cell r="AO124">
            <v>1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</row>
        <row r="125">
          <cell r="A125" t="str">
            <v>Lore</v>
          </cell>
          <cell r="B125" t="str">
            <v>2 / 4</v>
          </cell>
          <cell r="C125" t="str">
            <v>2 / 3</v>
          </cell>
          <cell r="D125" t="str">
            <v>1 / 3</v>
          </cell>
          <cell r="E125" t="str">
            <v>2 / 4</v>
          </cell>
          <cell r="F125" t="str">
            <v>1 / 3</v>
          </cell>
          <cell r="G125" t="str">
            <v>1 / 2</v>
          </cell>
          <cell r="H125" t="str">
            <v>2 / 3</v>
          </cell>
          <cell r="I125" t="str">
            <v>1 / 3</v>
          </cell>
          <cell r="J125" t="str">
            <v>1 / 3</v>
          </cell>
          <cell r="K125" t="str">
            <v>1 / 2</v>
          </cell>
          <cell r="L125" t="str">
            <v>1 / 3</v>
          </cell>
          <cell r="M125" t="str">
            <v>1 / 3</v>
          </cell>
          <cell r="N125" t="str">
            <v>2 / 4</v>
          </cell>
          <cell r="O125" t="str">
            <v>2 / 4</v>
          </cell>
          <cell r="P125" t="str">
            <v>2 / 4</v>
          </cell>
          <cell r="Q125" t="str">
            <v>2 / 4</v>
          </cell>
          <cell r="R125" t="str">
            <v>2 / 3</v>
          </cell>
          <cell r="S125" t="str">
            <v>1 / 2</v>
          </cell>
          <cell r="T125" t="str">
            <v>2 / 3</v>
          </cell>
          <cell r="U125" t="str">
            <v>2 / 3</v>
          </cell>
          <cell r="V125" t="str">
            <v>2 / 4</v>
          </cell>
          <cell r="W125" t="str">
            <v>2 / 4</v>
          </cell>
          <cell r="X125" t="str">
            <v>1 / 3</v>
          </cell>
          <cell r="Y125" t="str">
            <v>1 / 3</v>
          </cell>
          <cell r="Z125" t="str">
            <v>1 / 2</v>
          </cell>
          <cell r="AA125" t="str">
            <v>2 / 3</v>
          </cell>
          <cell r="AB125" t="str">
            <v>2 / 3</v>
          </cell>
          <cell r="AC125" t="str">
            <v>1 / 3</v>
          </cell>
          <cell r="AD125" t="str">
            <v>2 / 3</v>
          </cell>
          <cell r="AE125" t="str">
            <v>2 / 4</v>
          </cell>
          <cell r="AF125" t="str">
            <v>2 / 3</v>
          </cell>
          <cell r="AG125" t="str">
            <v>2 / 3</v>
          </cell>
          <cell r="AH125" t="str">
            <v>1 / 3</v>
          </cell>
          <cell r="AI125" t="str">
            <v>2 / 3</v>
          </cell>
          <cell r="AJ125" t="str">
            <v>2 / 4</v>
          </cell>
          <cell r="AK125" t="str">
            <v>1 / 3</v>
          </cell>
          <cell r="AL125" t="str">
            <v>1 / 2</v>
          </cell>
          <cell r="AM125" t="str">
            <v>1 / 3</v>
          </cell>
          <cell r="AO125">
            <v>1</v>
          </cell>
          <cell r="AP125" t="str">
            <v>*</v>
          </cell>
          <cell r="AQ125">
            <v>1</v>
          </cell>
          <cell r="AR125">
            <v>2</v>
          </cell>
          <cell r="AS125">
            <v>0</v>
          </cell>
          <cell r="AT125">
            <v>2</v>
          </cell>
          <cell r="AU125">
            <v>3</v>
          </cell>
          <cell r="AV125">
            <v>1</v>
          </cell>
          <cell r="AW125">
            <v>2</v>
          </cell>
          <cell r="AX125">
            <v>2</v>
          </cell>
          <cell r="AY125">
            <v>3</v>
          </cell>
          <cell r="AZ125">
            <v>2</v>
          </cell>
          <cell r="BA125">
            <v>2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1</v>
          </cell>
          <cell r="BG125">
            <v>3</v>
          </cell>
          <cell r="BH125">
            <v>1</v>
          </cell>
          <cell r="BI125">
            <v>1</v>
          </cell>
          <cell r="BJ125">
            <v>0</v>
          </cell>
          <cell r="BK125">
            <v>0</v>
          </cell>
          <cell r="BL125">
            <v>2</v>
          </cell>
          <cell r="BM125">
            <v>2</v>
          </cell>
          <cell r="BN125">
            <v>3</v>
          </cell>
          <cell r="BO125">
            <v>1</v>
          </cell>
          <cell r="BP125">
            <v>1</v>
          </cell>
          <cell r="BQ125">
            <v>2</v>
          </cell>
          <cell r="BR125">
            <v>1</v>
          </cell>
          <cell r="BS125">
            <v>0</v>
          </cell>
          <cell r="BT125">
            <v>1</v>
          </cell>
        </row>
        <row r="126">
          <cell r="A126" t="str">
            <v>Art History</v>
          </cell>
          <cell r="B126" t="str">
            <v>2 / 4</v>
          </cell>
          <cell r="C126" t="str">
            <v>2 / 4</v>
          </cell>
          <cell r="D126" t="str">
            <v>1 / 3</v>
          </cell>
          <cell r="E126" t="str">
            <v>2 / 4</v>
          </cell>
          <cell r="F126" t="str">
            <v>1 / 3</v>
          </cell>
          <cell r="G126" t="str">
            <v>1 / 2</v>
          </cell>
          <cell r="H126" t="str">
            <v>2 / 3</v>
          </cell>
          <cell r="I126" t="str">
            <v>1 / 3</v>
          </cell>
          <cell r="J126" t="str">
            <v>1 / 3</v>
          </cell>
          <cell r="K126" t="str">
            <v>1 / 2</v>
          </cell>
          <cell r="L126" t="str">
            <v>1 / 3</v>
          </cell>
          <cell r="M126" t="str">
            <v>1 / 3</v>
          </cell>
          <cell r="N126" t="str">
            <v>2 / 4</v>
          </cell>
          <cell r="O126" t="str">
            <v>2 / 4</v>
          </cell>
          <cell r="P126" t="str">
            <v>2 / 3</v>
          </cell>
          <cell r="Q126" t="str">
            <v>2 / 3</v>
          </cell>
          <cell r="R126" t="str">
            <v>2 / 3</v>
          </cell>
          <cell r="S126" t="str">
            <v>1 / 2</v>
          </cell>
          <cell r="T126" t="str">
            <v>2 / 3</v>
          </cell>
          <cell r="U126" t="str">
            <v>2 / 3</v>
          </cell>
          <cell r="V126" t="str">
            <v>2 / 4</v>
          </cell>
          <cell r="W126" t="str">
            <v>2 / 4</v>
          </cell>
          <cell r="X126" t="str">
            <v>1 / 3</v>
          </cell>
          <cell r="Y126" t="str">
            <v>1 / 3</v>
          </cell>
          <cell r="Z126" t="str">
            <v>1 / 2</v>
          </cell>
          <cell r="AA126" t="str">
            <v>2 / 3</v>
          </cell>
          <cell r="AB126" t="str">
            <v>2 / 3</v>
          </cell>
          <cell r="AC126" t="str">
            <v>1 / 3</v>
          </cell>
          <cell r="AD126" t="str">
            <v>2 / 3</v>
          </cell>
          <cell r="AE126" t="str">
            <v>2 / 4</v>
          </cell>
          <cell r="AF126" t="str">
            <v>2 / 3</v>
          </cell>
          <cell r="AG126" t="str">
            <v>2 / 3</v>
          </cell>
          <cell r="AH126" t="str">
            <v>1 / 3</v>
          </cell>
          <cell r="AI126" t="str">
            <v>2 / 3</v>
          </cell>
          <cell r="AJ126" t="str">
            <v>2 / 4</v>
          </cell>
          <cell r="AK126" t="str">
            <v>1 / 3</v>
          </cell>
          <cell r="AL126" t="str">
            <v>1 / 2</v>
          </cell>
          <cell r="AM126" t="str">
            <v>1 / 3</v>
          </cell>
          <cell r="AO126">
            <v>1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</row>
        <row r="127">
          <cell r="A127" t="str">
            <v>Circle Lore</v>
          </cell>
          <cell r="B127" t="str">
            <v>2 / 4</v>
          </cell>
          <cell r="C127" t="str">
            <v>2 / 3</v>
          </cell>
          <cell r="D127" t="str">
            <v>1 / 3</v>
          </cell>
          <cell r="E127" t="str">
            <v>2 / 4</v>
          </cell>
          <cell r="F127" t="str">
            <v>1 / 3</v>
          </cell>
          <cell r="G127" t="str">
            <v>1 / 2</v>
          </cell>
          <cell r="H127" t="str">
            <v>2 / 3</v>
          </cell>
          <cell r="I127" t="str">
            <v>1 / 3</v>
          </cell>
          <cell r="J127" t="str">
            <v>1 / 3</v>
          </cell>
          <cell r="K127" t="str">
            <v>1 / 2</v>
          </cell>
          <cell r="L127" t="str">
            <v>1 / 3</v>
          </cell>
          <cell r="M127" t="str">
            <v>1 / 3</v>
          </cell>
          <cell r="N127" t="str">
            <v>2 / 4</v>
          </cell>
          <cell r="O127" t="str">
            <v>2 / 4</v>
          </cell>
          <cell r="P127" t="str">
            <v>2 / 4</v>
          </cell>
          <cell r="Q127" t="str">
            <v>2 / 4</v>
          </cell>
          <cell r="R127" t="str">
            <v>2 / 3</v>
          </cell>
          <cell r="S127" t="str">
            <v>1 / 2</v>
          </cell>
          <cell r="T127" t="str">
            <v>2 / 3</v>
          </cell>
          <cell r="U127" t="str">
            <v>2 / 3</v>
          </cell>
          <cell r="V127" t="str">
            <v>2 / 4</v>
          </cell>
          <cell r="W127" t="str">
            <v>2 / 4</v>
          </cell>
          <cell r="X127" t="str">
            <v>1 / 3</v>
          </cell>
          <cell r="Y127" t="str">
            <v>1 / 3</v>
          </cell>
          <cell r="Z127" t="str">
            <v>1 / 2</v>
          </cell>
          <cell r="AA127" t="str">
            <v>2 / 3</v>
          </cell>
          <cell r="AB127" t="str">
            <v>2 / 3</v>
          </cell>
          <cell r="AC127" t="str">
            <v>1 / 3</v>
          </cell>
          <cell r="AD127" t="str">
            <v>2 / 3</v>
          </cell>
          <cell r="AE127" t="str">
            <v>2 / 4</v>
          </cell>
          <cell r="AF127" t="str">
            <v>2 / 3</v>
          </cell>
          <cell r="AG127" t="str">
            <v>2 / 3</v>
          </cell>
          <cell r="AH127" t="str">
            <v>1 / 3</v>
          </cell>
          <cell r="AI127" t="str">
            <v>2 / 3</v>
          </cell>
          <cell r="AJ127" t="str">
            <v>2 / 4</v>
          </cell>
          <cell r="AK127" t="str">
            <v>1 / 3</v>
          </cell>
          <cell r="AL127" t="str">
            <v>1 / 2</v>
          </cell>
          <cell r="AM127" t="str">
            <v>1 / 3</v>
          </cell>
          <cell r="AO127">
            <v>1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</row>
        <row r="128">
          <cell r="A128" t="str">
            <v>Creature Lore</v>
          </cell>
          <cell r="B128" t="str">
            <v>2 / 4</v>
          </cell>
          <cell r="C128" t="str">
            <v>1 / 2</v>
          </cell>
          <cell r="D128" t="str">
            <v>1 / 3</v>
          </cell>
          <cell r="E128" t="str">
            <v>2 / 4</v>
          </cell>
          <cell r="F128" t="str">
            <v>1 / 3</v>
          </cell>
          <cell r="G128" t="str">
            <v>1 / 2</v>
          </cell>
          <cell r="H128" t="str">
            <v>2 / 4</v>
          </cell>
          <cell r="I128" t="str">
            <v>1 / 3</v>
          </cell>
          <cell r="J128" t="str">
            <v>1 / 3</v>
          </cell>
          <cell r="K128" t="str">
            <v>1 / 2</v>
          </cell>
          <cell r="L128" t="str">
            <v>1 / 3</v>
          </cell>
          <cell r="M128" t="str">
            <v>1 / 3</v>
          </cell>
          <cell r="N128" t="str">
            <v>1 / 3</v>
          </cell>
          <cell r="O128" t="str">
            <v>2 / 4</v>
          </cell>
          <cell r="P128" t="str">
            <v>3 / 4</v>
          </cell>
          <cell r="Q128" t="str">
            <v>3 / 4</v>
          </cell>
          <cell r="R128" t="str">
            <v>2 / 3</v>
          </cell>
          <cell r="S128" t="str">
            <v>1 / 2</v>
          </cell>
          <cell r="T128" t="str">
            <v>1 / 3</v>
          </cell>
          <cell r="U128" t="str">
            <v>1 / 3</v>
          </cell>
          <cell r="V128" t="str">
            <v>3 / 5</v>
          </cell>
          <cell r="W128" t="str">
            <v>1 / 2</v>
          </cell>
          <cell r="X128" t="str">
            <v>1 / 3</v>
          </cell>
          <cell r="Y128" t="str">
            <v>1 / 3</v>
          </cell>
          <cell r="Z128" t="str">
            <v>1 / 2</v>
          </cell>
          <cell r="AA128" t="str">
            <v>3 / 4</v>
          </cell>
          <cell r="AB128" t="str">
            <v>2 / 4</v>
          </cell>
          <cell r="AC128" t="str">
            <v>1 / 3</v>
          </cell>
          <cell r="AD128" t="str">
            <v>2 / 3</v>
          </cell>
          <cell r="AE128" t="str">
            <v>2 / 4</v>
          </cell>
          <cell r="AF128" t="str">
            <v>2 / 3</v>
          </cell>
          <cell r="AG128" t="str">
            <v>2 / 3</v>
          </cell>
          <cell r="AH128" t="str">
            <v>1 / 3</v>
          </cell>
          <cell r="AI128" t="str">
            <v>2 / 3</v>
          </cell>
          <cell r="AJ128" t="str">
            <v>2 / 4</v>
          </cell>
          <cell r="AK128" t="str">
            <v>1 / 3</v>
          </cell>
          <cell r="AL128" t="str">
            <v>1 / 2</v>
          </cell>
          <cell r="AM128" t="str">
            <v>1 / 3</v>
          </cell>
          <cell r="AO128">
            <v>1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</row>
        <row r="129">
          <cell r="A129" t="str">
            <v>Flora Lore</v>
          </cell>
          <cell r="B129" t="str">
            <v>2 / 4</v>
          </cell>
          <cell r="C129" t="str">
            <v>2 / 3</v>
          </cell>
          <cell r="D129" t="str">
            <v>1 / 3</v>
          </cell>
          <cell r="E129" t="str">
            <v>2 / 4</v>
          </cell>
          <cell r="F129" t="str">
            <v>1 / 3</v>
          </cell>
          <cell r="G129" t="str">
            <v>1 / 2</v>
          </cell>
          <cell r="H129" t="str">
            <v>2 / 3</v>
          </cell>
          <cell r="I129" t="str">
            <v>1 / 3</v>
          </cell>
          <cell r="J129" t="str">
            <v>1 / 3</v>
          </cell>
          <cell r="K129" t="str">
            <v>1 / 2</v>
          </cell>
          <cell r="L129" t="str">
            <v>1 / 3</v>
          </cell>
          <cell r="M129" t="str">
            <v>1 / 3</v>
          </cell>
          <cell r="N129" t="str">
            <v>2 / 4</v>
          </cell>
          <cell r="O129" t="str">
            <v>2 / 4</v>
          </cell>
          <cell r="P129" t="str">
            <v>3 / 4</v>
          </cell>
          <cell r="Q129" t="str">
            <v>3 / 4</v>
          </cell>
          <cell r="R129" t="str">
            <v>2 / 3</v>
          </cell>
          <cell r="S129" t="str">
            <v>1 / 2</v>
          </cell>
          <cell r="T129" t="str">
            <v>2 / 3</v>
          </cell>
          <cell r="U129" t="str">
            <v>1 / 3</v>
          </cell>
          <cell r="V129" t="str">
            <v>2 / 4</v>
          </cell>
          <cell r="W129" t="str">
            <v>1 / 3</v>
          </cell>
          <cell r="X129" t="str">
            <v>1 / 3</v>
          </cell>
          <cell r="Y129" t="str">
            <v>1 / 3</v>
          </cell>
          <cell r="Z129" t="str">
            <v>1 / 2</v>
          </cell>
          <cell r="AA129" t="str">
            <v>2 / 4</v>
          </cell>
          <cell r="AB129" t="str">
            <v>2 / 3</v>
          </cell>
          <cell r="AC129" t="str">
            <v>1 / 3</v>
          </cell>
          <cell r="AD129" t="str">
            <v>2 / 3</v>
          </cell>
          <cell r="AE129" t="str">
            <v>2 / 4</v>
          </cell>
          <cell r="AF129" t="str">
            <v>2 / 3</v>
          </cell>
          <cell r="AG129" t="str">
            <v>2 / 3</v>
          </cell>
          <cell r="AH129" t="str">
            <v>1 / 3</v>
          </cell>
          <cell r="AI129" t="str">
            <v>2 / 3</v>
          </cell>
          <cell r="AJ129" t="str">
            <v>2 / 4</v>
          </cell>
          <cell r="AK129" t="str">
            <v>1 / 3</v>
          </cell>
          <cell r="AL129" t="str">
            <v>1 / 2</v>
          </cell>
          <cell r="AM129" t="str">
            <v>1 / 3</v>
          </cell>
          <cell r="AO129">
            <v>1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</row>
        <row r="130">
          <cell r="A130" t="str">
            <v>Heraldry Lore</v>
          </cell>
          <cell r="B130" t="str">
            <v>2 / 4</v>
          </cell>
          <cell r="C130" t="str">
            <v>2 / 3</v>
          </cell>
          <cell r="D130" t="str">
            <v>1 / 3</v>
          </cell>
          <cell r="E130" t="str">
            <v>2 / 4</v>
          </cell>
          <cell r="F130" t="str">
            <v>1 / 3</v>
          </cell>
          <cell r="G130" t="str">
            <v>1 / 2</v>
          </cell>
          <cell r="H130" t="str">
            <v>2 / 3</v>
          </cell>
          <cell r="I130" t="str">
            <v>1 / 3</v>
          </cell>
          <cell r="J130" t="str">
            <v>1 / 3</v>
          </cell>
          <cell r="K130" t="str">
            <v>1 / 2</v>
          </cell>
          <cell r="L130" t="str">
            <v>1 / 3</v>
          </cell>
          <cell r="M130" t="str">
            <v>1 / 3</v>
          </cell>
          <cell r="N130" t="str">
            <v>2 / 4</v>
          </cell>
          <cell r="O130" t="str">
            <v>2 / 4</v>
          </cell>
          <cell r="P130" t="str">
            <v>2 / 4</v>
          </cell>
          <cell r="Q130" t="str">
            <v>2 / 4</v>
          </cell>
          <cell r="R130" t="str">
            <v>2 / 3</v>
          </cell>
          <cell r="S130" t="str">
            <v>1 / 2</v>
          </cell>
          <cell r="T130" t="str">
            <v>2 / 3</v>
          </cell>
          <cell r="U130" t="str">
            <v>2 / 3</v>
          </cell>
          <cell r="V130" t="str">
            <v>2 / 4</v>
          </cell>
          <cell r="W130" t="str">
            <v>2 / 4</v>
          </cell>
          <cell r="X130" t="str">
            <v>1 / 3</v>
          </cell>
          <cell r="Y130" t="str">
            <v>1 / 3</v>
          </cell>
          <cell r="Z130" t="str">
            <v>1 / 2</v>
          </cell>
          <cell r="AA130" t="str">
            <v>2 / 3</v>
          </cell>
          <cell r="AB130" t="str">
            <v>2 / 3</v>
          </cell>
          <cell r="AC130" t="str">
            <v>1 / 3</v>
          </cell>
          <cell r="AD130" t="str">
            <v>2 / 3</v>
          </cell>
          <cell r="AE130" t="str">
            <v>2 / 4</v>
          </cell>
          <cell r="AF130" t="str">
            <v>2 / 3</v>
          </cell>
          <cell r="AG130" t="str">
            <v>2 / 3</v>
          </cell>
          <cell r="AH130" t="str">
            <v>1 / 3</v>
          </cell>
          <cell r="AI130" t="str">
            <v>2 / 3</v>
          </cell>
          <cell r="AJ130" t="str">
            <v>2 / 4</v>
          </cell>
          <cell r="AK130" t="str">
            <v>1 / 3</v>
          </cell>
          <cell r="AL130" t="str">
            <v>1 / 2</v>
          </cell>
          <cell r="AM130" t="str">
            <v>1 / 3</v>
          </cell>
          <cell r="AO130">
            <v>1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</row>
        <row r="131">
          <cell r="A131" t="str">
            <v>Historic Lore</v>
          </cell>
          <cell r="B131" t="str">
            <v>2 / 4</v>
          </cell>
          <cell r="C131" t="str">
            <v>2 / 3</v>
          </cell>
          <cell r="D131" t="str">
            <v>1 / 3</v>
          </cell>
          <cell r="E131" t="str">
            <v>2 / 4</v>
          </cell>
          <cell r="F131" t="str">
            <v>1 / 3</v>
          </cell>
          <cell r="G131" t="str">
            <v>1 / 2</v>
          </cell>
          <cell r="H131" t="str">
            <v>2 / 3</v>
          </cell>
          <cell r="I131" t="str">
            <v>1 / 3</v>
          </cell>
          <cell r="J131" t="str">
            <v>1 / 3</v>
          </cell>
          <cell r="K131" t="str">
            <v>1 / 2</v>
          </cell>
          <cell r="L131" t="str">
            <v>1 / 3</v>
          </cell>
          <cell r="M131" t="str">
            <v>1 / 3</v>
          </cell>
          <cell r="N131" t="str">
            <v>2 / 4</v>
          </cell>
          <cell r="O131" t="str">
            <v>2 / 4</v>
          </cell>
          <cell r="P131" t="str">
            <v>2 / 4</v>
          </cell>
          <cell r="Q131" t="str">
            <v>2 / 4</v>
          </cell>
          <cell r="R131" t="str">
            <v>2 / 3</v>
          </cell>
          <cell r="S131" t="str">
            <v>1 / 2</v>
          </cell>
          <cell r="T131" t="str">
            <v>2 / 3</v>
          </cell>
          <cell r="U131" t="str">
            <v>2 / 3</v>
          </cell>
          <cell r="V131" t="str">
            <v>2 / 4</v>
          </cell>
          <cell r="W131" t="str">
            <v>3 / 5</v>
          </cell>
          <cell r="X131" t="str">
            <v>1 / 3</v>
          </cell>
          <cell r="Y131" t="str">
            <v>1 / 3</v>
          </cell>
          <cell r="Z131" t="str">
            <v>1 / 2</v>
          </cell>
          <cell r="AA131" t="str">
            <v>2 / 4</v>
          </cell>
          <cell r="AB131" t="str">
            <v>2 / 3</v>
          </cell>
          <cell r="AC131" t="str">
            <v>2 / 3</v>
          </cell>
          <cell r="AD131" t="str">
            <v>2 / 3</v>
          </cell>
          <cell r="AE131" t="str">
            <v>2 / 4</v>
          </cell>
          <cell r="AF131" t="str">
            <v>2 / 4</v>
          </cell>
          <cell r="AG131" t="str">
            <v>2 / 3</v>
          </cell>
          <cell r="AH131" t="str">
            <v>1 / 3</v>
          </cell>
          <cell r="AI131" t="str">
            <v>2 / 3</v>
          </cell>
          <cell r="AJ131" t="str">
            <v>2 / 4</v>
          </cell>
          <cell r="AK131" t="str">
            <v>1 / 3</v>
          </cell>
          <cell r="AL131" t="str">
            <v>1 / 2</v>
          </cell>
          <cell r="AM131" t="str">
            <v>1 / 3</v>
          </cell>
          <cell r="AO131">
            <v>1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</row>
        <row r="132">
          <cell r="A132" t="str">
            <v>Lock Lore</v>
          </cell>
          <cell r="B132" t="str">
            <v>2 / 4</v>
          </cell>
          <cell r="C132" t="str">
            <v>2 / 3</v>
          </cell>
          <cell r="D132" t="str">
            <v>1 / 3</v>
          </cell>
          <cell r="E132" t="str">
            <v>2 / 4</v>
          </cell>
          <cell r="F132" t="str">
            <v>1 / 3</v>
          </cell>
          <cell r="G132" t="str">
            <v>1 / 2</v>
          </cell>
          <cell r="H132" t="str">
            <v>2 / 3</v>
          </cell>
          <cell r="I132" t="str">
            <v>1 / 3</v>
          </cell>
          <cell r="J132" t="str">
            <v>1 / 3</v>
          </cell>
          <cell r="K132" t="str">
            <v>1 / 2</v>
          </cell>
          <cell r="L132" t="str">
            <v>1 / 3</v>
          </cell>
          <cell r="M132" t="str">
            <v>1 / 3</v>
          </cell>
          <cell r="N132" t="str">
            <v>2 / 4</v>
          </cell>
          <cell r="O132" t="str">
            <v>2 / 4</v>
          </cell>
          <cell r="P132" t="str">
            <v>2 / 3</v>
          </cell>
          <cell r="Q132" t="str">
            <v>2 / 3</v>
          </cell>
          <cell r="R132" t="str">
            <v>2 / 3</v>
          </cell>
          <cell r="S132" t="str">
            <v>1 / 2</v>
          </cell>
          <cell r="T132" t="str">
            <v>2 / 3</v>
          </cell>
          <cell r="U132" t="str">
            <v>2 / 4</v>
          </cell>
          <cell r="V132" t="str">
            <v>2 / 4</v>
          </cell>
          <cell r="W132" t="str">
            <v>2 / 4</v>
          </cell>
          <cell r="X132" t="str">
            <v>1 / 3</v>
          </cell>
          <cell r="Y132" t="str">
            <v>1 / 3</v>
          </cell>
          <cell r="Z132" t="str">
            <v>1 / 2</v>
          </cell>
          <cell r="AA132" t="str">
            <v>1 / 3</v>
          </cell>
          <cell r="AB132" t="str">
            <v>2 / 3</v>
          </cell>
          <cell r="AC132" t="str">
            <v>1 / 3</v>
          </cell>
          <cell r="AD132" t="str">
            <v>2 / 3</v>
          </cell>
          <cell r="AE132" t="str">
            <v>2 / 4</v>
          </cell>
          <cell r="AF132" t="str">
            <v>2 / 3</v>
          </cell>
          <cell r="AG132" t="str">
            <v>2 / 3</v>
          </cell>
          <cell r="AH132" t="str">
            <v>1 / 3</v>
          </cell>
          <cell r="AI132" t="str">
            <v>2 / 3</v>
          </cell>
          <cell r="AJ132" t="str">
            <v>2 / 4</v>
          </cell>
          <cell r="AK132" t="str">
            <v>1 / 3</v>
          </cell>
          <cell r="AL132" t="str">
            <v>1 / 2</v>
          </cell>
          <cell r="AM132" t="str">
            <v>1 / 3</v>
          </cell>
          <cell r="AO132">
            <v>1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</row>
        <row r="133">
          <cell r="A133" t="str">
            <v>Philosophy Lore</v>
          </cell>
          <cell r="B133" t="str">
            <v>2 / 4</v>
          </cell>
          <cell r="C133" t="str">
            <v>2 / 4</v>
          </cell>
          <cell r="D133" t="str">
            <v>1 / 3</v>
          </cell>
          <cell r="E133" t="str">
            <v>2 / 4</v>
          </cell>
          <cell r="F133" t="str">
            <v>1 / 3</v>
          </cell>
          <cell r="G133" t="str">
            <v>1 / 2</v>
          </cell>
          <cell r="H133" t="str">
            <v>2 / 3</v>
          </cell>
          <cell r="I133" t="str">
            <v>1 / 3</v>
          </cell>
          <cell r="J133" t="str">
            <v>1 / 3</v>
          </cell>
          <cell r="K133" t="str">
            <v>1 / 2</v>
          </cell>
          <cell r="L133" t="str">
            <v>1 / 3</v>
          </cell>
          <cell r="M133" t="str">
            <v>1 / 3</v>
          </cell>
          <cell r="N133" t="str">
            <v>2 / 4</v>
          </cell>
          <cell r="O133" t="str">
            <v>2 / 3</v>
          </cell>
          <cell r="P133" t="str">
            <v>3 / 4</v>
          </cell>
          <cell r="Q133" t="str">
            <v>3 / 4</v>
          </cell>
          <cell r="R133" t="str">
            <v>2 / 3</v>
          </cell>
          <cell r="S133" t="str">
            <v>1 / 2</v>
          </cell>
          <cell r="T133" t="str">
            <v>2 / 3</v>
          </cell>
          <cell r="U133" t="str">
            <v>2 / 3</v>
          </cell>
          <cell r="V133" t="str">
            <v>2 / 4</v>
          </cell>
          <cell r="W133" t="str">
            <v>3 / 5</v>
          </cell>
          <cell r="X133" t="str">
            <v>1 / 3</v>
          </cell>
          <cell r="Y133" t="str">
            <v>1 / 3</v>
          </cell>
          <cell r="Z133" t="str">
            <v>1 / 2</v>
          </cell>
          <cell r="AA133" t="str">
            <v>2 / 3</v>
          </cell>
          <cell r="AB133" t="str">
            <v>2 / 3</v>
          </cell>
          <cell r="AC133" t="str">
            <v>1 / 3</v>
          </cell>
          <cell r="AD133" t="str">
            <v>1 / 3</v>
          </cell>
          <cell r="AE133" t="str">
            <v>2 / 4</v>
          </cell>
          <cell r="AF133" t="str">
            <v>2 / 3</v>
          </cell>
          <cell r="AG133" t="str">
            <v>2 / 3</v>
          </cell>
          <cell r="AH133" t="str">
            <v>1 / 3</v>
          </cell>
          <cell r="AI133" t="str">
            <v>2 / 3</v>
          </cell>
          <cell r="AJ133" t="str">
            <v>2 / 4</v>
          </cell>
          <cell r="AK133" t="str">
            <v>1 / 3</v>
          </cell>
          <cell r="AL133" t="str">
            <v>1 / 2</v>
          </cell>
          <cell r="AM133" t="str">
            <v>1 / 3</v>
          </cell>
          <cell r="AO133">
            <v>1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</row>
        <row r="134">
          <cell r="A134" t="str">
            <v>Poisons Lore</v>
          </cell>
          <cell r="B134" t="str">
            <v>2 / 4</v>
          </cell>
          <cell r="C134" t="str">
            <v>2 / 3</v>
          </cell>
          <cell r="D134" t="str">
            <v>1 / 3</v>
          </cell>
          <cell r="E134" t="str">
            <v>2 / 4</v>
          </cell>
          <cell r="F134" t="str">
            <v>1 / 3</v>
          </cell>
          <cell r="G134" t="str">
            <v>1 / 2</v>
          </cell>
          <cell r="H134" t="str">
            <v>2 / 3</v>
          </cell>
          <cell r="I134" t="str">
            <v>1 / 3</v>
          </cell>
          <cell r="J134" t="str">
            <v>1 / 3</v>
          </cell>
          <cell r="K134" t="str">
            <v>1 / 2</v>
          </cell>
          <cell r="L134" t="str">
            <v>1 / 3</v>
          </cell>
          <cell r="M134" t="str">
            <v>1 / 3</v>
          </cell>
          <cell r="N134" t="str">
            <v>2 / 4</v>
          </cell>
          <cell r="O134" t="str">
            <v>2 / 4</v>
          </cell>
          <cell r="P134" t="str">
            <v>2 / 4</v>
          </cell>
          <cell r="Q134" t="str">
            <v>2 / 4</v>
          </cell>
          <cell r="R134" t="str">
            <v>2 / 3</v>
          </cell>
          <cell r="S134" t="str">
            <v>1 / 2</v>
          </cell>
          <cell r="T134" t="str">
            <v>2 / 3</v>
          </cell>
          <cell r="U134" t="str">
            <v>2 / 3</v>
          </cell>
          <cell r="V134" t="str">
            <v>2 / 4</v>
          </cell>
          <cell r="W134" t="str">
            <v>2 / 4</v>
          </cell>
          <cell r="X134" t="str">
            <v>1 / 3</v>
          </cell>
          <cell r="Y134" t="str">
            <v>1 / 3</v>
          </cell>
          <cell r="Z134" t="str">
            <v>1 / 2</v>
          </cell>
          <cell r="AA134" t="str">
            <v>2 / 3</v>
          </cell>
          <cell r="AB134" t="str">
            <v>2 / 3</v>
          </cell>
          <cell r="AC134" t="str">
            <v>1 / 3</v>
          </cell>
          <cell r="AD134" t="str">
            <v>2 / 3</v>
          </cell>
          <cell r="AE134" t="str">
            <v>2 / 4</v>
          </cell>
          <cell r="AF134" t="str">
            <v>2 / 3</v>
          </cell>
          <cell r="AG134" t="str">
            <v>2 / 3</v>
          </cell>
          <cell r="AH134" t="str">
            <v>1 / 3</v>
          </cell>
          <cell r="AI134" t="str">
            <v>2 / 3</v>
          </cell>
          <cell r="AJ134" t="str">
            <v>2 / 4</v>
          </cell>
          <cell r="AK134" t="str">
            <v>1 / 3</v>
          </cell>
          <cell r="AL134" t="str">
            <v>1 / 2</v>
          </cell>
          <cell r="AM134" t="str">
            <v>1 / 3</v>
          </cell>
          <cell r="AO134">
            <v>1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</row>
        <row r="135">
          <cell r="A135" t="str">
            <v>Magic Lore</v>
          </cell>
          <cell r="B135" t="str">
            <v>2 / 4</v>
          </cell>
          <cell r="C135" t="str">
            <v>2 / 3</v>
          </cell>
          <cell r="D135" t="str">
            <v>1 / 3</v>
          </cell>
          <cell r="E135" t="str">
            <v>2 / 4</v>
          </cell>
          <cell r="F135" t="str">
            <v>1 / 3</v>
          </cell>
          <cell r="G135" t="str">
            <v>1 / 2</v>
          </cell>
          <cell r="H135" t="str">
            <v>2 / 3</v>
          </cell>
          <cell r="I135" t="str">
            <v>1 / 3</v>
          </cell>
          <cell r="J135" t="str">
            <v>1 / 3</v>
          </cell>
          <cell r="K135" t="str">
            <v>1 / 2</v>
          </cell>
          <cell r="L135" t="str">
            <v>1 / 3</v>
          </cell>
          <cell r="M135" t="str">
            <v>1 / 3</v>
          </cell>
          <cell r="N135" t="str">
            <v>5 / 7</v>
          </cell>
          <cell r="O135" t="str">
            <v>3 / 5</v>
          </cell>
          <cell r="P135" t="str">
            <v>3 / 5</v>
          </cell>
          <cell r="Q135" t="str">
            <v>3 / 5</v>
          </cell>
          <cell r="R135" t="str">
            <v>2 / 3</v>
          </cell>
          <cell r="S135" t="str">
            <v>1 / 2</v>
          </cell>
          <cell r="T135" t="str">
            <v>2 / 4</v>
          </cell>
          <cell r="U135" t="str">
            <v>2 / 3</v>
          </cell>
          <cell r="V135" t="str">
            <v>3 / 4</v>
          </cell>
          <cell r="W135" t="str">
            <v>3 / 5</v>
          </cell>
          <cell r="X135" t="str">
            <v>1 / 2</v>
          </cell>
          <cell r="Y135" t="str">
            <v>1 / 2</v>
          </cell>
          <cell r="Z135" t="str">
            <v>1 / 2</v>
          </cell>
          <cell r="AA135" t="str">
            <v>1 / 3</v>
          </cell>
          <cell r="AB135" t="str">
            <v>2 / 3</v>
          </cell>
          <cell r="AC135" t="str">
            <v>1 / 3</v>
          </cell>
          <cell r="AD135" t="str">
            <v>2 / 3</v>
          </cell>
          <cell r="AE135" t="str">
            <v>2 / 4</v>
          </cell>
          <cell r="AF135" t="str">
            <v>1 / 3</v>
          </cell>
          <cell r="AG135" t="str">
            <v>1 / 3</v>
          </cell>
          <cell r="AH135" t="str">
            <v>1 / 2</v>
          </cell>
          <cell r="AI135" t="str">
            <v>1 / 3</v>
          </cell>
          <cell r="AJ135" t="str">
            <v>2 / 4</v>
          </cell>
          <cell r="AK135" t="str">
            <v>1 / 3</v>
          </cell>
          <cell r="AL135" t="str">
            <v>1 / 2</v>
          </cell>
          <cell r="AM135" t="str">
            <v>1 / 3</v>
          </cell>
          <cell r="AO135">
            <v>1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</row>
        <row r="136">
          <cell r="A136" t="str">
            <v>Religion Lore</v>
          </cell>
          <cell r="B136" t="str">
            <v>2 / 4</v>
          </cell>
          <cell r="C136" t="str">
            <v>2 / 3</v>
          </cell>
          <cell r="D136" t="str">
            <v>1 / 3</v>
          </cell>
          <cell r="E136" t="str">
            <v>2 / 4</v>
          </cell>
          <cell r="F136" t="str">
            <v>1 / 3</v>
          </cell>
          <cell r="G136" t="str">
            <v>1 / 2</v>
          </cell>
          <cell r="H136" t="str">
            <v>2 / 3</v>
          </cell>
          <cell r="I136" t="str">
            <v>1 / 3</v>
          </cell>
          <cell r="J136" t="str">
            <v>1 / 3</v>
          </cell>
          <cell r="K136" t="str">
            <v>1 / 2</v>
          </cell>
          <cell r="L136" t="str">
            <v>1 / 3</v>
          </cell>
          <cell r="M136" t="str">
            <v>1 / 3</v>
          </cell>
          <cell r="N136" t="str">
            <v>2 / 4</v>
          </cell>
          <cell r="O136" t="str">
            <v>2 / 3</v>
          </cell>
          <cell r="P136" t="str">
            <v>3 / 4</v>
          </cell>
          <cell r="Q136" t="str">
            <v>3 / 4</v>
          </cell>
          <cell r="R136" t="str">
            <v>2 / 3</v>
          </cell>
          <cell r="S136" t="str">
            <v>1 / 2</v>
          </cell>
          <cell r="T136" t="str">
            <v>1 / 3</v>
          </cell>
          <cell r="U136" t="str">
            <v>2 / 3</v>
          </cell>
          <cell r="V136" t="str">
            <v>1 / 3</v>
          </cell>
          <cell r="W136" t="str">
            <v>3 / 5</v>
          </cell>
          <cell r="X136" t="str">
            <v>1 / 3</v>
          </cell>
          <cell r="Y136" t="str">
            <v>2 / 3</v>
          </cell>
          <cell r="Z136" t="str">
            <v>1 / 2</v>
          </cell>
          <cell r="AA136" t="str">
            <v>2 / 3</v>
          </cell>
          <cell r="AB136" t="str">
            <v>2 / 3</v>
          </cell>
          <cell r="AC136" t="str">
            <v>1 / 3</v>
          </cell>
          <cell r="AD136" t="str">
            <v>1 / 3</v>
          </cell>
          <cell r="AE136" t="str">
            <v>2 / 4</v>
          </cell>
          <cell r="AF136" t="str">
            <v>1 / 3</v>
          </cell>
          <cell r="AG136" t="str">
            <v>2 / 3</v>
          </cell>
          <cell r="AH136" t="str">
            <v>1 / 3</v>
          </cell>
          <cell r="AI136" t="str">
            <v>2 / 4</v>
          </cell>
          <cell r="AJ136" t="str">
            <v>2 / 4</v>
          </cell>
          <cell r="AK136" t="str">
            <v>1 / 3</v>
          </cell>
          <cell r="AL136" t="str">
            <v>1 / 2</v>
          </cell>
          <cell r="AM136" t="str">
            <v>1 / 3</v>
          </cell>
          <cell r="AO136">
            <v>1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</row>
        <row r="137">
          <cell r="A137" t="str">
            <v>Religious History</v>
          </cell>
          <cell r="B137" t="str">
            <v>2 / 4</v>
          </cell>
          <cell r="C137" t="str">
            <v>2 / 3</v>
          </cell>
          <cell r="D137" t="str">
            <v>1 / 3</v>
          </cell>
          <cell r="E137" t="str">
            <v>2 / 4</v>
          </cell>
          <cell r="F137" t="str">
            <v>1 / 3</v>
          </cell>
          <cell r="G137" t="str">
            <v>1 / 2</v>
          </cell>
          <cell r="H137" t="str">
            <v>2 / 3</v>
          </cell>
          <cell r="I137" t="str">
            <v>1 / 3</v>
          </cell>
          <cell r="J137" t="str">
            <v>1 / 3</v>
          </cell>
          <cell r="K137" t="str">
            <v>1 / 2</v>
          </cell>
          <cell r="L137" t="str">
            <v>1 / 3</v>
          </cell>
          <cell r="M137" t="str">
            <v>1 / 3</v>
          </cell>
          <cell r="N137" t="str">
            <v>2 / 4</v>
          </cell>
          <cell r="O137" t="str">
            <v>2 / 4</v>
          </cell>
          <cell r="P137" t="str">
            <v>3 / 4</v>
          </cell>
          <cell r="Q137" t="str">
            <v>3 / 4</v>
          </cell>
          <cell r="R137" t="str">
            <v>2 / 3</v>
          </cell>
          <cell r="S137" t="str">
            <v>1 / 2</v>
          </cell>
          <cell r="T137" t="str">
            <v>2 / 3</v>
          </cell>
          <cell r="U137" t="str">
            <v>2 / 3</v>
          </cell>
          <cell r="V137" t="str">
            <v>2 / 4</v>
          </cell>
          <cell r="W137" t="str">
            <v>2 / 4</v>
          </cell>
          <cell r="X137" t="str">
            <v>1 / 3</v>
          </cell>
          <cell r="Y137" t="str">
            <v>1 / 3</v>
          </cell>
          <cell r="Z137" t="str">
            <v>1 / 2</v>
          </cell>
          <cell r="AA137" t="str">
            <v>2 / 3</v>
          </cell>
          <cell r="AB137" t="str">
            <v>2 / 3</v>
          </cell>
          <cell r="AC137" t="str">
            <v>1 / 3</v>
          </cell>
          <cell r="AD137" t="str">
            <v>1 / 3</v>
          </cell>
          <cell r="AE137" t="str">
            <v>2 / 4</v>
          </cell>
          <cell r="AF137" t="str">
            <v>2 / 3</v>
          </cell>
          <cell r="AG137" t="str">
            <v>2 / 3</v>
          </cell>
          <cell r="AH137" t="str">
            <v>1 / 3</v>
          </cell>
          <cell r="AI137" t="str">
            <v>2 / 3</v>
          </cell>
          <cell r="AJ137" t="str">
            <v>2 / 4</v>
          </cell>
          <cell r="AK137" t="str">
            <v>1 / 3</v>
          </cell>
          <cell r="AL137" t="str">
            <v>1 / 2</v>
          </cell>
          <cell r="AM137" t="str">
            <v>1 / 3</v>
          </cell>
          <cell r="AO137">
            <v>1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</row>
        <row r="138">
          <cell r="A138" t="str">
            <v>Trading Lore</v>
          </cell>
          <cell r="B138" t="str">
            <v>2 / 4</v>
          </cell>
          <cell r="C138" t="str">
            <v>1 / 3</v>
          </cell>
          <cell r="D138" t="str">
            <v>1 / 3</v>
          </cell>
          <cell r="E138" t="str">
            <v>2 / 4</v>
          </cell>
          <cell r="F138" t="str">
            <v>1 / 3</v>
          </cell>
          <cell r="G138" t="str">
            <v>1 / 2</v>
          </cell>
          <cell r="H138" t="str">
            <v>2 / 3</v>
          </cell>
          <cell r="I138" t="str">
            <v>1 / 3</v>
          </cell>
          <cell r="J138" t="str">
            <v>1 / 3</v>
          </cell>
          <cell r="K138" t="str">
            <v>1 / 2</v>
          </cell>
          <cell r="L138" t="str">
            <v>1 / 3</v>
          </cell>
          <cell r="M138" t="str">
            <v>1 / 3</v>
          </cell>
          <cell r="N138" t="str">
            <v>2 / 4</v>
          </cell>
          <cell r="O138" t="str">
            <v>2 / 4</v>
          </cell>
          <cell r="P138" t="str">
            <v>2 / 3</v>
          </cell>
          <cell r="Q138" t="str">
            <v>2 / 3</v>
          </cell>
          <cell r="R138" t="str">
            <v>2 / 3</v>
          </cell>
          <cell r="S138" t="str">
            <v>1 / 2</v>
          </cell>
          <cell r="T138" t="str">
            <v>2 / 3</v>
          </cell>
          <cell r="U138" t="str">
            <v>2 / 3</v>
          </cell>
          <cell r="V138" t="str">
            <v>2 / 4</v>
          </cell>
          <cell r="W138" t="str">
            <v>2 / 4</v>
          </cell>
          <cell r="X138" t="str">
            <v>1 / 3</v>
          </cell>
          <cell r="Y138" t="str">
            <v>1 / 3</v>
          </cell>
          <cell r="Z138" t="str">
            <v>1 / 2</v>
          </cell>
          <cell r="AA138" t="str">
            <v>2 / 3</v>
          </cell>
          <cell r="AB138" t="str">
            <v>2 / 3</v>
          </cell>
          <cell r="AC138" t="str">
            <v>1 / 3</v>
          </cell>
          <cell r="AD138" t="str">
            <v>2 / 3</v>
          </cell>
          <cell r="AE138" t="str">
            <v>2 / 4</v>
          </cell>
          <cell r="AF138" t="str">
            <v>2 / 3</v>
          </cell>
          <cell r="AG138" t="str">
            <v>2 / 3</v>
          </cell>
          <cell r="AH138" t="str">
            <v>1 / 3</v>
          </cell>
          <cell r="AI138" t="str">
            <v>2 / 3</v>
          </cell>
          <cell r="AJ138" t="str">
            <v>2 / 4</v>
          </cell>
          <cell r="AK138" t="str">
            <v>1 / 3</v>
          </cell>
          <cell r="AL138" t="str">
            <v>1 / 2</v>
          </cell>
          <cell r="AM138" t="str">
            <v>1 / 3</v>
          </cell>
          <cell r="AO138">
            <v>1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</row>
        <row r="139">
          <cell r="A139" t="str">
            <v>Vehicles Lore</v>
          </cell>
          <cell r="B139" t="str">
            <v>2 / 4</v>
          </cell>
          <cell r="C139" t="str">
            <v>2 / 3</v>
          </cell>
          <cell r="D139" t="str">
            <v>1 / 3</v>
          </cell>
          <cell r="E139" t="str">
            <v>2 / 4</v>
          </cell>
          <cell r="F139" t="str">
            <v>1 / 3</v>
          </cell>
          <cell r="G139" t="str">
            <v>1 / 2</v>
          </cell>
          <cell r="H139" t="str">
            <v>2 / 3</v>
          </cell>
          <cell r="I139" t="str">
            <v>1 / 3</v>
          </cell>
          <cell r="J139" t="str">
            <v>1 / 3</v>
          </cell>
          <cell r="K139" t="str">
            <v>1 / 2</v>
          </cell>
          <cell r="L139" t="str">
            <v>1 / 3</v>
          </cell>
          <cell r="M139" t="str">
            <v>1 / 3</v>
          </cell>
          <cell r="N139" t="str">
            <v>2 / 4</v>
          </cell>
          <cell r="O139" t="str">
            <v>2 / 4</v>
          </cell>
          <cell r="P139" t="str">
            <v>2 / 4</v>
          </cell>
          <cell r="Q139" t="str">
            <v>2 / 4</v>
          </cell>
          <cell r="R139" t="str">
            <v>2 / 3</v>
          </cell>
          <cell r="S139" t="str">
            <v>1 / 2</v>
          </cell>
          <cell r="T139" t="str">
            <v>2 / 3</v>
          </cell>
          <cell r="U139" t="str">
            <v>2 / 3</v>
          </cell>
          <cell r="V139" t="str">
            <v>2 / 4</v>
          </cell>
          <cell r="W139" t="str">
            <v>2 / 4</v>
          </cell>
          <cell r="X139" t="str">
            <v>1 / 3</v>
          </cell>
          <cell r="Y139" t="str">
            <v>1 / 3</v>
          </cell>
          <cell r="Z139" t="str">
            <v>1 / 2</v>
          </cell>
          <cell r="AA139" t="str">
            <v>1 / 3</v>
          </cell>
          <cell r="AB139" t="str">
            <v>2 / 3</v>
          </cell>
          <cell r="AC139" t="str">
            <v>1 / 3</v>
          </cell>
          <cell r="AD139" t="str">
            <v>2 / 4</v>
          </cell>
          <cell r="AE139" t="str">
            <v>2 / 4</v>
          </cell>
          <cell r="AF139" t="str">
            <v>2 / 3</v>
          </cell>
          <cell r="AG139" t="str">
            <v>2 / 3</v>
          </cell>
          <cell r="AH139" t="str">
            <v>1 / 3</v>
          </cell>
          <cell r="AI139" t="str">
            <v>2 / 3</v>
          </cell>
          <cell r="AJ139" t="str">
            <v>2 / 4</v>
          </cell>
          <cell r="AK139" t="str">
            <v>1 / 3</v>
          </cell>
          <cell r="AL139" t="str">
            <v>1 / 2</v>
          </cell>
          <cell r="AM139" t="str">
            <v>1 / 3</v>
          </cell>
          <cell r="AO139">
            <v>1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</row>
        <row r="140">
          <cell r="A140" t="str">
            <v>Visual Arts</v>
          </cell>
          <cell r="B140" t="str">
            <v>2 / 4</v>
          </cell>
          <cell r="C140" t="str">
            <v>2 / 3</v>
          </cell>
          <cell r="D140" t="str">
            <v>1 / 3</v>
          </cell>
          <cell r="E140" t="str">
            <v>2 / 4</v>
          </cell>
          <cell r="F140" t="str">
            <v>1 / 3</v>
          </cell>
          <cell r="G140" t="str">
            <v>1 / 2</v>
          </cell>
          <cell r="H140" t="str">
            <v>2 / 3</v>
          </cell>
          <cell r="I140" t="str">
            <v>1 / 3</v>
          </cell>
          <cell r="J140" t="str">
            <v>1 / 3</v>
          </cell>
          <cell r="K140" t="str">
            <v>1 / 2</v>
          </cell>
          <cell r="L140" t="str">
            <v>1 / 3</v>
          </cell>
          <cell r="M140" t="str">
            <v>1 / 3</v>
          </cell>
          <cell r="N140" t="str">
            <v>2 / 4</v>
          </cell>
          <cell r="O140" t="str">
            <v>2 / 4</v>
          </cell>
          <cell r="P140" t="str">
            <v>2 / 4</v>
          </cell>
          <cell r="Q140" t="str">
            <v>2 / 4</v>
          </cell>
          <cell r="R140" t="str">
            <v>2 / 3</v>
          </cell>
          <cell r="S140" t="str">
            <v>1 / 2</v>
          </cell>
          <cell r="T140" t="str">
            <v>2 / 3</v>
          </cell>
          <cell r="U140" t="str">
            <v>2 / 3</v>
          </cell>
          <cell r="V140" t="str">
            <v>2 / 4</v>
          </cell>
          <cell r="W140" t="str">
            <v>2 / 4</v>
          </cell>
          <cell r="X140" t="str">
            <v>1 / 3</v>
          </cell>
          <cell r="Y140" t="str">
            <v>1 / 3</v>
          </cell>
          <cell r="Z140" t="str">
            <v>1 / 2</v>
          </cell>
          <cell r="AA140" t="str">
            <v>2 / 3</v>
          </cell>
          <cell r="AB140" t="str">
            <v>2 / 3</v>
          </cell>
          <cell r="AC140" t="str">
            <v>1 / 3</v>
          </cell>
          <cell r="AD140" t="str">
            <v>2 / 3</v>
          </cell>
          <cell r="AE140" t="str">
            <v>2 / 4</v>
          </cell>
          <cell r="AF140" t="str">
            <v>2 / 3</v>
          </cell>
          <cell r="AG140" t="str">
            <v>2 / 3</v>
          </cell>
          <cell r="AH140" t="str">
            <v>1 / 3</v>
          </cell>
          <cell r="AI140" t="str">
            <v>2 / 3</v>
          </cell>
          <cell r="AJ140" t="str">
            <v>2 / 4</v>
          </cell>
          <cell r="AK140" t="str">
            <v>1 / 3</v>
          </cell>
          <cell r="AL140" t="str">
            <v>1 / 2</v>
          </cell>
          <cell r="AM140" t="str">
            <v>1 / 3</v>
          </cell>
          <cell r="AO140">
            <v>1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</row>
        <row r="141">
          <cell r="A141" t="str">
            <v>Other Lore</v>
          </cell>
          <cell r="B141" t="str">
            <v>2 / 4</v>
          </cell>
          <cell r="C141" t="str">
            <v>2 / 3</v>
          </cell>
          <cell r="D141" t="str">
            <v>1 / 3</v>
          </cell>
          <cell r="E141" t="str">
            <v>2 / 4</v>
          </cell>
          <cell r="F141" t="str">
            <v>1 / 3</v>
          </cell>
          <cell r="G141" t="str">
            <v>1 / 2</v>
          </cell>
          <cell r="H141" t="str">
            <v>2 / 3</v>
          </cell>
          <cell r="I141" t="str">
            <v>1 / 3</v>
          </cell>
          <cell r="J141" t="str">
            <v>1 / 3</v>
          </cell>
          <cell r="K141" t="str">
            <v>1 / 2</v>
          </cell>
          <cell r="L141" t="str">
            <v>1 / 3</v>
          </cell>
          <cell r="M141" t="str">
            <v>1 / 3</v>
          </cell>
          <cell r="N141" t="str">
            <v>2 / 4</v>
          </cell>
          <cell r="O141" t="str">
            <v>2 / 4</v>
          </cell>
          <cell r="P141" t="str">
            <v>2 / 4</v>
          </cell>
          <cell r="Q141" t="str">
            <v>2 / 4</v>
          </cell>
          <cell r="R141" t="str">
            <v>2 / 3</v>
          </cell>
          <cell r="S141" t="str">
            <v>1 / 2</v>
          </cell>
          <cell r="T141" t="str">
            <v>2 / 3</v>
          </cell>
          <cell r="U141" t="str">
            <v>2 / 3</v>
          </cell>
          <cell r="V141" t="str">
            <v>2 / 4</v>
          </cell>
          <cell r="W141" t="str">
            <v>2 / 4</v>
          </cell>
          <cell r="X141" t="str">
            <v>1 / 3</v>
          </cell>
          <cell r="Y141" t="str">
            <v>1 / 3</v>
          </cell>
          <cell r="Z141" t="str">
            <v>1 / 2</v>
          </cell>
          <cell r="AA141" t="str">
            <v>2 / 3</v>
          </cell>
          <cell r="AB141" t="str">
            <v>2 / 3</v>
          </cell>
          <cell r="AC141" t="str">
            <v>1 / 3</v>
          </cell>
          <cell r="AD141" t="str">
            <v>2 / 3</v>
          </cell>
          <cell r="AE141" t="str">
            <v>2 / 4</v>
          </cell>
          <cell r="AF141" t="str">
            <v>2 / 3</v>
          </cell>
          <cell r="AG141" t="str">
            <v>2 / 3</v>
          </cell>
          <cell r="AH141" t="str">
            <v>1 / 3</v>
          </cell>
          <cell r="AI141" t="str">
            <v>2 / 3</v>
          </cell>
          <cell r="AJ141" t="str">
            <v>2 / 4</v>
          </cell>
          <cell r="AK141" t="str">
            <v>1 / 3</v>
          </cell>
          <cell r="AL141" t="str">
            <v>1 / 2</v>
          </cell>
          <cell r="AM141" t="str">
            <v>1 / 3</v>
          </cell>
          <cell r="AO141">
            <v>1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</row>
        <row r="142">
          <cell r="A142" t="str">
            <v>Appraisal</v>
          </cell>
          <cell r="B142" t="str">
            <v>2 / 4</v>
          </cell>
          <cell r="C142" t="str">
            <v>1 / 3</v>
          </cell>
          <cell r="D142" t="str">
            <v>1 / 3</v>
          </cell>
          <cell r="E142" t="str">
            <v>2 / 4</v>
          </cell>
          <cell r="F142" t="str">
            <v>1 / 3</v>
          </cell>
          <cell r="G142" t="str">
            <v>1 / 2</v>
          </cell>
          <cell r="H142" t="str">
            <v>2 / 3</v>
          </cell>
          <cell r="I142" t="str">
            <v>1 / 3</v>
          </cell>
          <cell r="J142" t="str">
            <v>1 / 3</v>
          </cell>
          <cell r="K142" t="str">
            <v>1 / 2</v>
          </cell>
          <cell r="L142" t="str">
            <v>1 / 3</v>
          </cell>
          <cell r="M142" t="str">
            <v>1 / 3</v>
          </cell>
          <cell r="N142" t="str">
            <v>2 / 4</v>
          </cell>
          <cell r="O142" t="str">
            <v>2 / 4</v>
          </cell>
          <cell r="P142" t="str">
            <v>2 / 3</v>
          </cell>
          <cell r="Q142" t="str">
            <v>2 / 3</v>
          </cell>
          <cell r="R142" t="str">
            <v>2 / 3</v>
          </cell>
          <cell r="S142" t="str">
            <v>1 / 2</v>
          </cell>
          <cell r="T142" t="str">
            <v>2 / 3</v>
          </cell>
          <cell r="U142" t="str">
            <v>2 / 3</v>
          </cell>
          <cell r="V142" t="str">
            <v>2 / 4</v>
          </cell>
          <cell r="W142" t="str">
            <v>2 / 4</v>
          </cell>
          <cell r="X142" t="str">
            <v>1 / 3</v>
          </cell>
          <cell r="Y142" t="str">
            <v>1 / 3</v>
          </cell>
          <cell r="Z142" t="str">
            <v>1 / 2</v>
          </cell>
          <cell r="AA142" t="str">
            <v>2 / 3</v>
          </cell>
          <cell r="AB142" t="str">
            <v>2 / 3</v>
          </cell>
          <cell r="AC142" t="str">
            <v>1 / 3</v>
          </cell>
          <cell r="AD142" t="str">
            <v>2 / 3</v>
          </cell>
          <cell r="AE142" t="str">
            <v>2 / 4</v>
          </cell>
          <cell r="AF142" t="str">
            <v>2 / 3</v>
          </cell>
          <cell r="AG142" t="str">
            <v>2 / 3</v>
          </cell>
          <cell r="AH142" t="str">
            <v>1 / 3</v>
          </cell>
          <cell r="AI142" t="str">
            <v>2 / 3</v>
          </cell>
          <cell r="AJ142" t="str">
            <v>2 / 4</v>
          </cell>
          <cell r="AK142" t="str">
            <v>1 / 3</v>
          </cell>
          <cell r="AL142" t="str">
            <v>1 / 2</v>
          </cell>
          <cell r="AM142" t="str">
            <v>1 / 3</v>
          </cell>
          <cell r="AO142">
            <v>1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</row>
        <row r="143">
          <cell r="A143" t="str">
            <v>Language</v>
          </cell>
          <cell r="B143" t="str">
            <v>2 / 4</v>
          </cell>
          <cell r="C143" t="str">
            <v>2 / 4</v>
          </cell>
          <cell r="D143" t="str">
            <v>1 / 3</v>
          </cell>
          <cell r="E143" t="str">
            <v>2 / 4</v>
          </cell>
          <cell r="F143" t="str">
            <v>1 / 3</v>
          </cell>
          <cell r="G143" t="str">
            <v>1 / 2</v>
          </cell>
          <cell r="H143" t="str">
            <v>2 / 4</v>
          </cell>
          <cell r="I143" t="str">
            <v>1 / 3</v>
          </cell>
          <cell r="J143" t="str">
            <v>1 / 3</v>
          </cell>
          <cell r="K143" t="str">
            <v>1 / 2</v>
          </cell>
          <cell r="L143" t="str">
            <v>1 / 3</v>
          </cell>
          <cell r="M143" t="str">
            <v>1 / 3</v>
          </cell>
          <cell r="N143" t="str">
            <v>2 / 4</v>
          </cell>
          <cell r="O143" t="str">
            <v>2 / 4</v>
          </cell>
          <cell r="P143" t="str">
            <v>2 / 3</v>
          </cell>
          <cell r="Q143" t="str">
            <v>2 / 3</v>
          </cell>
          <cell r="R143" t="str">
            <v>2 / 3</v>
          </cell>
          <cell r="S143" t="str">
            <v>1 / 2</v>
          </cell>
          <cell r="T143" t="str">
            <v>2 / 3</v>
          </cell>
          <cell r="U143" t="str">
            <v>2 / 4</v>
          </cell>
          <cell r="V143" t="str">
            <v>2 / 4</v>
          </cell>
          <cell r="W143" t="str">
            <v>2 / 4</v>
          </cell>
          <cell r="X143" t="str">
            <v>1 / 3</v>
          </cell>
          <cell r="Y143" t="str">
            <v>1 / 3</v>
          </cell>
          <cell r="Z143" t="str">
            <v>1 / 2</v>
          </cell>
          <cell r="AA143" t="str">
            <v>2 / 3</v>
          </cell>
          <cell r="AB143" t="str">
            <v>1 / 3</v>
          </cell>
          <cell r="AC143" t="str">
            <v>1 / 3</v>
          </cell>
          <cell r="AD143" t="str">
            <v>2 / 3</v>
          </cell>
          <cell r="AE143" t="str">
            <v>2 / 4</v>
          </cell>
          <cell r="AF143" t="str">
            <v>2 / 3</v>
          </cell>
          <cell r="AG143" t="str">
            <v>2 / 3</v>
          </cell>
          <cell r="AH143" t="str">
            <v>1 / 3</v>
          </cell>
          <cell r="AI143" t="str">
            <v>1 / 3</v>
          </cell>
          <cell r="AJ143" t="str">
            <v>2 / 4</v>
          </cell>
          <cell r="AK143" t="str">
            <v>1 / 3</v>
          </cell>
          <cell r="AL143" t="str">
            <v>1 / 2</v>
          </cell>
          <cell r="AM143" t="str">
            <v>1 / 3</v>
          </cell>
          <cell r="AO143">
            <v>1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</row>
        <row r="144">
          <cell r="A144" t="str">
            <v>Law</v>
          </cell>
          <cell r="B144" t="str">
            <v>2 / 4</v>
          </cell>
          <cell r="C144" t="str">
            <v>2 / 3</v>
          </cell>
          <cell r="D144" t="str">
            <v>1 / 3</v>
          </cell>
          <cell r="E144" t="str">
            <v>2 / 4</v>
          </cell>
          <cell r="F144" t="str">
            <v>1 / 3</v>
          </cell>
          <cell r="G144" t="str">
            <v>1 / 2</v>
          </cell>
          <cell r="H144" t="str">
            <v>2 / 3</v>
          </cell>
          <cell r="I144" t="str">
            <v>1 / 3</v>
          </cell>
          <cell r="J144" t="str">
            <v>1 / 3</v>
          </cell>
          <cell r="K144" t="str">
            <v>1 / 2</v>
          </cell>
          <cell r="L144" t="str">
            <v>1 / 3</v>
          </cell>
          <cell r="M144" t="str">
            <v>1 / 3</v>
          </cell>
          <cell r="N144" t="str">
            <v>2 / 4</v>
          </cell>
          <cell r="O144" t="str">
            <v>2 / 4</v>
          </cell>
          <cell r="P144" t="str">
            <v>2 / 4</v>
          </cell>
          <cell r="Q144" t="str">
            <v>2 / 4</v>
          </cell>
          <cell r="R144" t="str">
            <v>2 / 3</v>
          </cell>
          <cell r="S144" t="str">
            <v>1 / 2</v>
          </cell>
          <cell r="T144" t="str">
            <v>2 / 3</v>
          </cell>
          <cell r="U144" t="str">
            <v>2 / 3</v>
          </cell>
          <cell r="V144" t="str">
            <v>2 / 4</v>
          </cell>
          <cell r="W144" t="str">
            <v>2 / 4</v>
          </cell>
          <cell r="X144" t="str">
            <v>1 / 3</v>
          </cell>
          <cell r="Y144" t="str">
            <v>1 / 3</v>
          </cell>
          <cell r="Z144" t="str">
            <v>1 / 2</v>
          </cell>
          <cell r="AA144" t="str">
            <v>2 / 3</v>
          </cell>
          <cell r="AB144" t="str">
            <v>2 / 3</v>
          </cell>
          <cell r="AC144" t="str">
            <v>1 / 3</v>
          </cell>
          <cell r="AD144" t="str">
            <v>2 / 3</v>
          </cell>
          <cell r="AE144" t="str">
            <v>2 / 4</v>
          </cell>
          <cell r="AF144" t="str">
            <v>2 / 3</v>
          </cell>
          <cell r="AG144" t="str">
            <v>2 / 3</v>
          </cell>
          <cell r="AH144" t="str">
            <v>1 / 3</v>
          </cell>
          <cell r="AI144" t="str">
            <v>2 / 3</v>
          </cell>
          <cell r="AJ144" t="str">
            <v>2 / 4</v>
          </cell>
          <cell r="AK144" t="str">
            <v>1 / 3</v>
          </cell>
          <cell r="AL144" t="str">
            <v>1 / 2</v>
          </cell>
          <cell r="AM144" t="str">
            <v>1 / 3</v>
          </cell>
          <cell r="AO144">
            <v>1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</row>
        <row r="145">
          <cell r="A145" t="str">
            <v>Materials</v>
          </cell>
          <cell r="B145" t="str">
            <v>2 / 4</v>
          </cell>
          <cell r="C145" t="str">
            <v>2 / 3</v>
          </cell>
          <cell r="D145" t="str">
            <v>1 / 3</v>
          </cell>
          <cell r="E145" t="str">
            <v>2 / 4</v>
          </cell>
          <cell r="F145" t="str">
            <v>1 / 3</v>
          </cell>
          <cell r="G145" t="str">
            <v>1 / 2</v>
          </cell>
          <cell r="H145" t="str">
            <v>2 / 3</v>
          </cell>
          <cell r="I145" t="str">
            <v>1 / 3</v>
          </cell>
          <cell r="J145" t="str">
            <v>1 / 3</v>
          </cell>
          <cell r="K145" t="str">
            <v>1 / 2</v>
          </cell>
          <cell r="L145" t="str">
            <v>1 / 3</v>
          </cell>
          <cell r="M145" t="str">
            <v>1 / 3</v>
          </cell>
          <cell r="N145" t="str">
            <v>1 / 3</v>
          </cell>
          <cell r="O145" t="str">
            <v>2 / 4</v>
          </cell>
          <cell r="P145" t="str">
            <v>2 / 3</v>
          </cell>
          <cell r="Q145" t="str">
            <v>2 / 3</v>
          </cell>
          <cell r="R145" t="str">
            <v>2 / 3</v>
          </cell>
          <cell r="S145" t="str">
            <v>1 / 2</v>
          </cell>
          <cell r="T145" t="str">
            <v>2 / 4</v>
          </cell>
          <cell r="U145" t="str">
            <v>2 / 4</v>
          </cell>
          <cell r="V145" t="str">
            <v>3 / 4</v>
          </cell>
          <cell r="W145" t="str">
            <v>2 / 3</v>
          </cell>
          <cell r="X145" t="str">
            <v>1 / 3</v>
          </cell>
          <cell r="Y145" t="str">
            <v>1 / 3</v>
          </cell>
          <cell r="Z145" t="str">
            <v>1 / 2</v>
          </cell>
          <cell r="AA145" t="str">
            <v>1 / 2</v>
          </cell>
          <cell r="AB145" t="str">
            <v>2 / 3</v>
          </cell>
          <cell r="AC145" t="str">
            <v>1 / 3</v>
          </cell>
          <cell r="AD145" t="str">
            <v>3 / 4</v>
          </cell>
          <cell r="AE145" t="str">
            <v>2 / 4</v>
          </cell>
          <cell r="AF145" t="str">
            <v>2 / 4</v>
          </cell>
          <cell r="AG145" t="str">
            <v>2 / 4</v>
          </cell>
          <cell r="AH145" t="str">
            <v>1 / 3</v>
          </cell>
          <cell r="AI145" t="str">
            <v>2 / 3</v>
          </cell>
          <cell r="AJ145" t="str">
            <v>2 / 4</v>
          </cell>
          <cell r="AK145" t="str">
            <v>1 / 3</v>
          </cell>
          <cell r="AL145" t="str">
            <v>1 / 2</v>
          </cell>
          <cell r="AM145" t="str">
            <v>1 / 3</v>
          </cell>
          <cell r="AO145">
            <v>1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</row>
        <row r="146">
          <cell r="A146" t="str">
            <v>Racial</v>
          </cell>
          <cell r="B146" t="str">
            <v>2 / 4</v>
          </cell>
          <cell r="C146" t="str">
            <v>2 / 3</v>
          </cell>
          <cell r="D146" t="str">
            <v>1 / 3</v>
          </cell>
          <cell r="E146" t="str">
            <v>2 / 4</v>
          </cell>
          <cell r="F146" t="str">
            <v>1 / 3</v>
          </cell>
          <cell r="G146" t="str">
            <v>1 / 2</v>
          </cell>
          <cell r="H146" t="str">
            <v>2 / 3</v>
          </cell>
          <cell r="I146" t="str">
            <v>1 / 3</v>
          </cell>
          <cell r="J146" t="str">
            <v>1 / 3</v>
          </cell>
          <cell r="K146" t="str">
            <v>1 / 2</v>
          </cell>
          <cell r="L146" t="str">
            <v>1 / 3</v>
          </cell>
          <cell r="M146" t="str">
            <v>1 / 3</v>
          </cell>
          <cell r="N146" t="str">
            <v>2 / 4</v>
          </cell>
          <cell r="O146" t="str">
            <v>2 / 4</v>
          </cell>
          <cell r="P146" t="str">
            <v>2 / 4</v>
          </cell>
          <cell r="Q146" t="str">
            <v>2 / 4</v>
          </cell>
          <cell r="R146" t="str">
            <v>2 / 3</v>
          </cell>
          <cell r="S146" t="str">
            <v>1 / 2</v>
          </cell>
          <cell r="T146" t="str">
            <v>2 / 3</v>
          </cell>
          <cell r="U146" t="str">
            <v>2 / 3</v>
          </cell>
          <cell r="V146" t="str">
            <v>1 / 3</v>
          </cell>
          <cell r="W146" t="str">
            <v>3 / 4</v>
          </cell>
          <cell r="X146" t="str">
            <v>2 / 3</v>
          </cell>
          <cell r="Y146" t="str">
            <v>1 / 3</v>
          </cell>
          <cell r="Z146" t="str">
            <v>1 / 2</v>
          </cell>
          <cell r="AA146" t="str">
            <v>2 / 4</v>
          </cell>
          <cell r="AB146" t="str">
            <v>2 / 3</v>
          </cell>
          <cell r="AC146" t="str">
            <v>1 / 2</v>
          </cell>
          <cell r="AD146" t="str">
            <v>2 / 3</v>
          </cell>
          <cell r="AE146" t="str">
            <v>2 / 4</v>
          </cell>
          <cell r="AF146" t="str">
            <v>2 / 3</v>
          </cell>
          <cell r="AG146" t="str">
            <v>2 / 3</v>
          </cell>
          <cell r="AH146" t="str">
            <v>2 / 3</v>
          </cell>
          <cell r="AI146" t="str">
            <v>2 / 3</v>
          </cell>
          <cell r="AJ146" t="str">
            <v>2 / 4</v>
          </cell>
          <cell r="AK146" t="str">
            <v>1 / 3</v>
          </cell>
          <cell r="AL146" t="str">
            <v>1 / 2</v>
          </cell>
          <cell r="AM146" t="str">
            <v>1 / 3</v>
          </cell>
          <cell r="AO146">
            <v>1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</row>
        <row r="147">
          <cell r="A147" t="str">
            <v>Region 1</v>
          </cell>
          <cell r="B147" t="str">
            <v>2 / 4</v>
          </cell>
          <cell r="C147" t="str">
            <v>1 / 3</v>
          </cell>
          <cell r="D147" t="str">
            <v>1 / 3</v>
          </cell>
          <cell r="E147" t="str">
            <v>2 / 4</v>
          </cell>
          <cell r="F147" t="str">
            <v>1 / 3</v>
          </cell>
          <cell r="G147" t="str">
            <v>1 / 2</v>
          </cell>
          <cell r="H147" t="str">
            <v>1 / 3</v>
          </cell>
          <cell r="I147" t="str">
            <v>1 / 3</v>
          </cell>
          <cell r="J147" t="str">
            <v>1 / 3</v>
          </cell>
          <cell r="K147" t="str">
            <v>1 / 2</v>
          </cell>
          <cell r="L147" t="str">
            <v>1 / 3</v>
          </cell>
          <cell r="M147" t="str">
            <v>1 / 3</v>
          </cell>
          <cell r="N147" t="str">
            <v>2 / 4</v>
          </cell>
          <cell r="O147" t="str">
            <v>2 / 4</v>
          </cell>
          <cell r="P147" t="str">
            <v>2 / 3</v>
          </cell>
          <cell r="Q147" t="str">
            <v>2 / 3</v>
          </cell>
          <cell r="R147" t="str">
            <v>2 / 3</v>
          </cell>
          <cell r="S147" t="str">
            <v>1 / 2</v>
          </cell>
          <cell r="T147" t="str">
            <v>2 / 3</v>
          </cell>
          <cell r="U147" t="str">
            <v>1 / 3</v>
          </cell>
          <cell r="V147" t="str">
            <v>2 / 4</v>
          </cell>
          <cell r="W147" t="str">
            <v>1 / 3</v>
          </cell>
          <cell r="X147" t="str">
            <v>1 / 3</v>
          </cell>
          <cell r="Y147" t="str">
            <v>1 / 3</v>
          </cell>
          <cell r="Z147" t="str">
            <v>1 / 2</v>
          </cell>
          <cell r="AA147" t="str">
            <v>2 / 3</v>
          </cell>
          <cell r="AB147" t="str">
            <v>2 / 3</v>
          </cell>
          <cell r="AC147" t="str">
            <v>1 / 3</v>
          </cell>
          <cell r="AD147" t="str">
            <v>2 / 3</v>
          </cell>
          <cell r="AE147" t="str">
            <v>2 / 4</v>
          </cell>
          <cell r="AF147" t="str">
            <v>2 / 3</v>
          </cell>
          <cell r="AG147" t="str">
            <v>2 / 3</v>
          </cell>
          <cell r="AH147" t="str">
            <v>1 / 3</v>
          </cell>
          <cell r="AI147" t="str">
            <v>2 / 4</v>
          </cell>
          <cell r="AJ147" t="str">
            <v>2 / 4</v>
          </cell>
          <cell r="AK147" t="str">
            <v>1 / 3</v>
          </cell>
          <cell r="AL147" t="str">
            <v>1 / 2</v>
          </cell>
          <cell r="AM147" t="str">
            <v>1 / 3</v>
          </cell>
          <cell r="AO147">
            <v>1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</row>
        <row r="148">
          <cell r="A148" t="str">
            <v>Region 2</v>
          </cell>
          <cell r="B148" t="str">
            <v>2 / 4</v>
          </cell>
          <cell r="C148" t="str">
            <v>2 / 3</v>
          </cell>
          <cell r="D148" t="str">
            <v>1 / 3</v>
          </cell>
          <cell r="E148" t="str">
            <v>2 / 4</v>
          </cell>
          <cell r="F148" t="str">
            <v>1 / 3</v>
          </cell>
          <cell r="G148" t="str">
            <v>1 / 2</v>
          </cell>
          <cell r="H148" t="str">
            <v>2 / 3</v>
          </cell>
          <cell r="I148" t="str">
            <v>1 / 3</v>
          </cell>
          <cell r="J148" t="str">
            <v>1 / 3</v>
          </cell>
          <cell r="K148" t="str">
            <v>1 / 2</v>
          </cell>
          <cell r="L148" t="str">
            <v>1 / 3</v>
          </cell>
          <cell r="M148" t="str">
            <v>1 / 3</v>
          </cell>
          <cell r="N148" t="str">
            <v>2 / 4</v>
          </cell>
          <cell r="O148" t="str">
            <v>2 / 4</v>
          </cell>
          <cell r="P148" t="str">
            <v>2 / 4</v>
          </cell>
          <cell r="Q148" t="str">
            <v>2 / 4</v>
          </cell>
          <cell r="R148" t="str">
            <v>2 / 3</v>
          </cell>
          <cell r="S148" t="str">
            <v>1 / 2</v>
          </cell>
          <cell r="T148" t="str">
            <v>2 / 3</v>
          </cell>
          <cell r="U148" t="str">
            <v>2 / 3</v>
          </cell>
          <cell r="V148" t="str">
            <v>2 / 4</v>
          </cell>
          <cell r="W148" t="str">
            <v>2 / 3</v>
          </cell>
          <cell r="X148" t="str">
            <v>1 / 3</v>
          </cell>
          <cell r="Y148" t="str">
            <v>1 / 3</v>
          </cell>
          <cell r="Z148" t="str">
            <v>1 / 2</v>
          </cell>
          <cell r="AA148" t="str">
            <v>2 / 3</v>
          </cell>
          <cell r="AB148" t="str">
            <v>2 / 3</v>
          </cell>
          <cell r="AC148" t="str">
            <v>1 / 3</v>
          </cell>
          <cell r="AD148" t="str">
            <v>2 / 3</v>
          </cell>
          <cell r="AE148" t="str">
            <v>2 / 4</v>
          </cell>
          <cell r="AF148" t="str">
            <v>2 / 3</v>
          </cell>
          <cell r="AG148" t="str">
            <v>2 / 3</v>
          </cell>
          <cell r="AH148" t="str">
            <v>1 / 3</v>
          </cell>
          <cell r="AI148" t="str">
            <v>2 / 4</v>
          </cell>
          <cell r="AJ148" t="str">
            <v>2 / 4</v>
          </cell>
          <cell r="AK148" t="str">
            <v>1 / 3</v>
          </cell>
          <cell r="AL148" t="str">
            <v>1 / 2</v>
          </cell>
          <cell r="AM148" t="str">
            <v>1 / 3</v>
          </cell>
          <cell r="AO148">
            <v>1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</row>
        <row r="149">
          <cell r="A149" t="str">
            <v>Tactics</v>
          </cell>
          <cell r="B149" t="str">
            <v>2 / 4</v>
          </cell>
          <cell r="C149" t="str">
            <v>3 / 4</v>
          </cell>
          <cell r="D149" t="str">
            <v>1 / 3</v>
          </cell>
          <cell r="E149" t="str">
            <v>2 / 4</v>
          </cell>
          <cell r="F149" t="str">
            <v>1 / 3</v>
          </cell>
          <cell r="G149" t="str">
            <v>1 / 2</v>
          </cell>
          <cell r="H149" t="str">
            <v>1 / 3</v>
          </cell>
          <cell r="I149" t="str">
            <v>1 / 3</v>
          </cell>
          <cell r="J149" t="str">
            <v>1 / 3</v>
          </cell>
          <cell r="K149" t="str">
            <v>1 / 2</v>
          </cell>
          <cell r="L149" t="str">
            <v>1 / 3</v>
          </cell>
          <cell r="M149" t="str">
            <v>1 / 3</v>
          </cell>
          <cell r="N149" t="str">
            <v>2 / 4</v>
          </cell>
          <cell r="O149" t="str">
            <v>2 / 4</v>
          </cell>
          <cell r="P149" t="str">
            <v>2 / 4</v>
          </cell>
          <cell r="Q149" t="str">
            <v>2 / 4</v>
          </cell>
          <cell r="R149" t="str">
            <v>2 / 3</v>
          </cell>
          <cell r="S149" t="str">
            <v>1 / 2</v>
          </cell>
          <cell r="T149" t="str">
            <v>2 / 3</v>
          </cell>
          <cell r="U149" t="str">
            <v>2 / 3</v>
          </cell>
          <cell r="V149" t="str">
            <v>2 / 4</v>
          </cell>
          <cell r="W149" t="str">
            <v>2 / 4</v>
          </cell>
          <cell r="X149" t="str">
            <v>1 / 3</v>
          </cell>
          <cell r="Y149" t="str">
            <v>1 / 3</v>
          </cell>
          <cell r="Z149" t="str">
            <v>1 / 2</v>
          </cell>
          <cell r="AA149" t="str">
            <v>2 / 3</v>
          </cell>
          <cell r="AB149" t="str">
            <v>2 / 3</v>
          </cell>
          <cell r="AC149" t="str">
            <v>1 / 3</v>
          </cell>
          <cell r="AD149" t="str">
            <v>2 / 3</v>
          </cell>
          <cell r="AE149" t="str">
            <v>2 / 4</v>
          </cell>
          <cell r="AF149" t="str">
            <v>2 / 3</v>
          </cell>
          <cell r="AG149" t="str">
            <v>2 / 3</v>
          </cell>
          <cell r="AH149" t="str">
            <v>1 / 3</v>
          </cell>
          <cell r="AI149" t="str">
            <v>2 / 3</v>
          </cell>
          <cell r="AJ149" t="str">
            <v>2 / 4</v>
          </cell>
          <cell r="AK149" t="str">
            <v>1 / 3</v>
          </cell>
          <cell r="AL149" t="str">
            <v>1 / 2</v>
          </cell>
          <cell r="AM149" t="str">
            <v>1 / 3</v>
          </cell>
          <cell r="AO149">
            <v>1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</row>
        <row r="150">
          <cell r="A150" t="str">
            <v>Medical</v>
          </cell>
          <cell r="B150" t="str">
            <v>4 / 6</v>
          </cell>
          <cell r="C150" t="str">
            <v>3 / 5</v>
          </cell>
          <cell r="D150" t="str">
            <v>4 / 6</v>
          </cell>
          <cell r="E150" t="str">
            <v>4 / 6</v>
          </cell>
          <cell r="F150" t="str">
            <v>4 / 6</v>
          </cell>
          <cell r="G150" t="str">
            <v>4 / 6</v>
          </cell>
          <cell r="H150" t="str">
            <v>4 / 6</v>
          </cell>
          <cell r="I150" t="str">
            <v>2 / 3</v>
          </cell>
          <cell r="J150" t="str">
            <v>3 / 4</v>
          </cell>
          <cell r="K150" t="str">
            <v>1 / 2</v>
          </cell>
          <cell r="L150" t="str">
            <v>2 / 3</v>
          </cell>
          <cell r="M150" t="str">
            <v>3 / 4</v>
          </cell>
          <cell r="N150" t="str">
            <v>3 / 4</v>
          </cell>
          <cell r="O150" t="str">
            <v>4 / 6</v>
          </cell>
          <cell r="P150" t="str">
            <v>3 / 4</v>
          </cell>
          <cell r="Q150" t="str">
            <v>3 / 4</v>
          </cell>
          <cell r="R150" t="str">
            <v>2 / 4</v>
          </cell>
          <cell r="S150" t="str">
            <v>1 / 3</v>
          </cell>
          <cell r="T150" t="str">
            <v>2 / 4</v>
          </cell>
          <cell r="U150" t="str">
            <v>2 / 4</v>
          </cell>
          <cell r="V150" t="str">
            <v>4 / 6</v>
          </cell>
          <cell r="W150" t="str">
            <v>3 / 5</v>
          </cell>
          <cell r="X150" t="str">
            <v>3 / 4</v>
          </cell>
          <cell r="Y150" t="str">
            <v>4 / 6</v>
          </cell>
          <cell r="Z150" t="str">
            <v>3 / 5</v>
          </cell>
          <cell r="AA150" t="str">
            <v>3 / 5</v>
          </cell>
          <cell r="AB150" t="str">
            <v>3 / 5</v>
          </cell>
          <cell r="AC150" t="str">
            <v>1 / 2</v>
          </cell>
          <cell r="AD150" t="str">
            <v>3 / 4</v>
          </cell>
          <cell r="AE150" t="str">
            <v>3 / 5</v>
          </cell>
          <cell r="AF150" t="str">
            <v>1 / 3</v>
          </cell>
          <cell r="AG150" t="str">
            <v>4 / 6</v>
          </cell>
          <cell r="AH150" t="str">
            <v>2 / 4</v>
          </cell>
          <cell r="AI150" t="str">
            <v>3 / 5</v>
          </cell>
          <cell r="AJ150" t="str">
            <v>4 / 6</v>
          </cell>
          <cell r="AK150" t="str">
            <v>3 / 4</v>
          </cell>
          <cell r="AL150" t="str">
            <v>4 / 6</v>
          </cell>
          <cell r="AM150" t="str">
            <v>3 / 5</v>
          </cell>
          <cell r="AO150">
            <v>1</v>
          </cell>
          <cell r="AP150" t="str">
            <v>*</v>
          </cell>
          <cell r="AQ150">
            <v>1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4</v>
          </cell>
          <cell r="AX150">
            <v>2</v>
          </cell>
          <cell r="AY150">
            <v>6</v>
          </cell>
          <cell r="AZ150">
            <v>4</v>
          </cell>
          <cell r="BA150">
            <v>2</v>
          </cell>
          <cell r="BB150">
            <v>2</v>
          </cell>
          <cell r="BC150">
            <v>0</v>
          </cell>
          <cell r="BD150">
            <v>2</v>
          </cell>
          <cell r="BE150">
            <v>2</v>
          </cell>
          <cell r="BF150">
            <v>3</v>
          </cell>
          <cell r="BG150">
            <v>5</v>
          </cell>
          <cell r="BH150">
            <v>3</v>
          </cell>
          <cell r="BI150">
            <v>3</v>
          </cell>
          <cell r="BJ150">
            <v>0</v>
          </cell>
          <cell r="BK150">
            <v>1</v>
          </cell>
          <cell r="BL150">
            <v>2</v>
          </cell>
          <cell r="BM150">
            <v>0</v>
          </cell>
          <cell r="BN150">
            <v>1</v>
          </cell>
          <cell r="BO150">
            <v>1</v>
          </cell>
          <cell r="BP150">
            <v>1</v>
          </cell>
          <cell r="BQ150">
            <v>6</v>
          </cell>
          <cell r="BR150">
            <v>2</v>
          </cell>
          <cell r="BS150">
            <v>1</v>
          </cell>
          <cell r="BT150">
            <v>5</v>
          </cell>
        </row>
        <row r="151">
          <cell r="A151" t="str">
            <v>Herbalism</v>
          </cell>
          <cell r="B151" t="str">
            <v>4 / 6</v>
          </cell>
          <cell r="C151" t="str">
            <v>2 / 4</v>
          </cell>
          <cell r="D151" t="str">
            <v>4 / 6</v>
          </cell>
          <cell r="E151" t="str">
            <v>4 / 6</v>
          </cell>
          <cell r="F151" t="str">
            <v>4 / 6</v>
          </cell>
          <cell r="G151" t="str">
            <v>4 / 6</v>
          </cell>
          <cell r="H151" t="str">
            <v>4 / 6</v>
          </cell>
          <cell r="I151" t="str">
            <v>2 / 3</v>
          </cell>
          <cell r="J151" t="str">
            <v>3 / 4</v>
          </cell>
          <cell r="K151" t="str">
            <v>1 / 2</v>
          </cell>
          <cell r="L151" t="str">
            <v>2 / 3</v>
          </cell>
          <cell r="M151" t="str">
            <v>3 / 4</v>
          </cell>
          <cell r="N151" t="str">
            <v>3 / 4</v>
          </cell>
          <cell r="O151" t="str">
            <v>4 / 6</v>
          </cell>
          <cell r="P151" t="str">
            <v>3 / 5</v>
          </cell>
          <cell r="Q151" t="str">
            <v>3 / 5</v>
          </cell>
          <cell r="R151" t="str">
            <v>2 / 4</v>
          </cell>
          <cell r="S151" t="str">
            <v>1 / 3</v>
          </cell>
          <cell r="T151" t="str">
            <v>2 / 4</v>
          </cell>
          <cell r="U151" t="str">
            <v>2 / 3</v>
          </cell>
          <cell r="V151" t="str">
            <v>4 / 6</v>
          </cell>
          <cell r="W151" t="str">
            <v>3 / 5</v>
          </cell>
          <cell r="X151" t="str">
            <v>3 / 4</v>
          </cell>
          <cell r="Y151" t="str">
            <v>4 / 6</v>
          </cell>
          <cell r="Z151" t="str">
            <v>3 / 5</v>
          </cell>
          <cell r="AA151" t="str">
            <v>3 / 5</v>
          </cell>
          <cell r="AB151" t="str">
            <v>3 / 5</v>
          </cell>
          <cell r="AC151" t="str">
            <v>1 / 2</v>
          </cell>
          <cell r="AD151" t="str">
            <v>3 / 4</v>
          </cell>
          <cell r="AE151" t="str">
            <v>4 / 6</v>
          </cell>
          <cell r="AF151" t="str">
            <v>1 / 3</v>
          </cell>
          <cell r="AG151" t="str">
            <v>5 / 7</v>
          </cell>
          <cell r="AH151" t="str">
            <v>2 / 4</v>
          </cell>
          <cell r="AI151" t="str">
            <v>3 / 5</v>
          </cell>
          <cell r="AJ151" t="str">
            <v>4 / 6</v>
          </cell>
          <cell r="AK151" t="str">
            <v>3 / 4</v>
          </cell>
          <cell r="AL151" t="str">
            <v>4 / 6</v>
          </cell>
          <cell r="AM151" t="str">
            <v>3 / 5</v>
          </cell>
          <cell r="AO151">
            <v>1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</row>
        <row r="152">
          <cell r="A152" t="str">
            <v>First Aid</v>
          </cell>
          <cell r="B152" t="str">
            <v>4 / 6</v>
          </cell>
          <cell r="C152" t="str">
            <v>3 / 5</v>
          </cell>
          <cell r="D152" t="str">
            <v>4 / 6</v>
          </cell>
          <cell r="E152" t="str">
            <v>4 / 6</v>
          </cell>
          <cell r="F152" t="str">
            <v>4 / 6</v>
          </cell>
          <cell r="G152" t="str">
            <v>4 / 6</v>
          </cell>
          <cell r="H152" t="str">
            <v>3 / 5</v>
          </cell>
          <cell r="I152" t="str">
            <v>2 / 3</v>
          </cell>
          <cell r="J152" t="str">
            <v>2 / 4</v>
          </cell>
          <cell r="K152" t="str">
            <v>1 / 2</v>
          </cell>
          <cell r="L152" t="str">
            <v>2 / 3</v>
          </cell>
          <cell r="M152" t="str">
            <v>3 / 4</v>
          </cell>
          <cell r="N152" t="str">
            <v>3 / 4</v>
          </cell>
          <cell r="O152" t="str">
            <v>4 / 6</v>
          </cell>
          <cell r="P152" t="str">
            <v>3 / 4</v>
          </cell>
          <cell r="Q152" t="str">
            <v>3 / 4</v>
          </cell>
          <cell r="R152" t="str">
            <v>2 / 4</v>
          </cell>
          <cell r="S152" t="str">
            <v>1 / 3</v>
          </cell>
          <cell r="T152" t="str">
            <v>2 / 4</v>
          </cell>
          <cell r="U152" t="str">
            <v>2 / 4</v>
          </cell>
          <cell r="V152" t="str">
            <v>3 / 5</v>
          </cell>
          <cell r="W152" t="str">
            <v>3 / 5</v>
          </cell>
          <cell r="X152" t="str">
            <v>3 / 4</v>
          </cell>
          <cell r="Y152" t="str">
            <v>4 / 6</v>
          </cell>
          <cell r="Z152" t="str">
            <v>3 / 5</v>
          </cell>
          <cell r="AA152" t="str">
            <v>3 / 5</v>
          </cell>
          <cell r="AB152" t="str">
            <v>3 / 5</v>
          </cell>
          <cell r="AC152" t="str">
            <v>1 / 2</v>
          </cell>
          <cell r="AD152" t="str">
            <v>3 / 4</v>
          </cell>
          <cell r="AE152" t="str">
            <v>3 / 5</v>
          </cell>
          <cell r="AF152" t="str">
            <v>1 / 3</v>
          </cell>
          <cell r="AG152" t="str">
            <v>4 / 6</v>
          </cell>
          <cell r="AH152" t="str">
            <v>2 / 4</v>
          </cell>
          <cell r="AI152" t="str">
            <v>3 / 5</v>
          </cell>
          <cell r="AJ152" t="str">
            <v>4 / 6</v>
          </cell>
          <cell r="AK152" t="str">
            <v>3 / 4</v>
          </cell>
          <cell r="AL152" t="str">
            <v>4 / 6</v>
          </cell>
          <cell r="AM152" t="str">
            <v>3 / 5</v>
          </cell>
          <cell r="AO152">
            <v>1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</row>
        <row r="153">
          <cell r="A153" t="str">
            <v>Second Aid</v>
          </cell>
          <cell r="B153" t="str">
            <v>4 / 6</v>
          </cell>
          <cell r="C153" t="str">
            <v>4 / 6</v>
          </cell>
          <cell r="D153" t="str">
            <v>4 / 6</v>
          </cell>
          <cell r="E153" t="str">
            <v>4 / 6</v>
          </cell>
          <cell r="F153" t="str">
            <v>4 / 6</v>
          </cell>
          <cell r="G153" t="str">
            <v>4 / 6</v>
          </cell>
          <cell r="H153" t="str">
            <v>4 / 6</v>
          </cell>
          <cell r="I153" t="str">
            <v>2 / 3</v>
          </cell>
          <cell r="J153" t="str">
            <v>3 / 4</v>
          </cell>
          <cell r="K153" t="str">
            <v>1 / 2</v>
          </cell>
          <cell r="L153" t="str">
            <v>2 / 3</v>
          </cell>
          <cell r="M153" t="str">
            <v>3 / 4</v>
          </cell>
          <cell r="N153" t="str">
            <v>3 / 4</v>
          </cell>
          <cell r="O153" t="str">
            <v>4 / 6</v>
          </cell>
          <cell r="P153" t="str">
            <v>3 / 4</v>
          </cell>
          <cell r="Q153" t="str">
            <v>3 / 4</v>
          </cell>
          <cell r="R153" t="str">
            <v>2 / 4</v>
          </cell>
          <cell r="S153" t="str">
            <v>1 / 3</v>
          </cell>
          <cell r="T153" t="str">
            <v>2 / 4</v>
          </cell>
          <cell r="U153" t="str">
            <v>2 / 4</v>
          </cell>
          <cell r="V153" t="str">
            <v>4 / 6</v>
          </cell>
          <cell r="W153" t="str">
            <v>3 / 5</v>
          </cell>
          <cell r="X153" t="str">
            <v>3 / 4</v>
          </cell>
          <cell r="Y153" t="str">
            <v>4 / 6</v>
          </cell>
          <cell r="Z153" t="str">
            <v>3 / 5</v>
          </cell>
          <cell r="AA153" t="str">
            <v>3 / 5</v>
          </cell>
          <cell r="AB153" t="str">
            <v>3 / 5</v>
          </cell>
          <cell r="AC153" t="str">
            <v>1 / 2</v>
          </cell>
          <cell r="AD153" t="str">
            <v>3 / 4</v>
          </cell>
          <cell r="AE153" t="str">
            <v>4 / 6</v>
          </cell>
          <cell r="AF153" t="str">
            <v>1 / 3</v>
          </cell>
          <cell r="AG153" t="str">
            <v>4 / 6</v>
          </cell>
          <cell r="AH153" t="str">
            <v>2 / 4</v>
          </cell>
          <cell r="AI153" t="str">
            <v>4 / 6</v>
          </cell>
          <cell r="AJ153" t="str">
            <v>4 / 6</v>
          </cell>
          <cell r="AK153" t="str">
            <v>3 / 4</v>
          </cell>
          <cell r="AL153" t="str">
            <v>4 / 6</v>
          </cell>
          <cell r="AM153" t="str">
            <v>3 / 5</v>
          </cell>
          <cell r="AO153">
            <v>1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</row>
        <row r="154">
          <cell r="A154" t="str">
            <v>Medical Practice</v>
          </cell>
          <cell r="B154" t="str">
            <v>4 / 6</v>
          </cell>
          <cell r="C154" t="str">
            <v>5 / 7</v>
          </cell>
          <cell r="D154" t="str">
            <v>4 / 6</v>
          </cell>
          <cell r="E154" t="str">
            <v>4 / 6</v>
          </cell>
          <cell r="F154" t="str">
            <v>4 / 6</v>
          </cell>
          <cell r="G154" t="str">
            <v>4 / 6</v>
          </cell>
          <cell r="H154" t="str">
            <v>6 / 8</v>
          </cell>
          <cell r="I154" t="str">
            <v>2 / 3</v>
          </cell>
          <cell r="J154" t="str">
            <v>3 / 5</v>
          </cell>
          <cell r="K154" t="str">
            <v>1 / 2</v>
          </cell>
          <cell r="L154" t="str">
            <v>2 / 3</v>
          </cell>
          <cell r="M154" t="str">
            <v>3 / 4</v>
          </cell>
          <cell r="N154" t="str">
            <v>3 / 4</v>
          </cell>
          <cell r="O154" t="str">
            <v>4 / 6</v>
          </cell>
          <cell r="P154" t="str">
            <v>3 / 5</v>
          </cell>
          <cell r="Q154" t="str">
            <v>3 / 5</v>
          </cell>
          <cell r="R154" t="str">
            <v>2 / 4</v>
          </cell>
          <cell r="S154" t="str">
            <v>1 / 3</v>
          </cell>
          <cell r="T154" t="str">
            <v>2 / 3</v>
          </cell>
          <cell r="U154" t="str">
            <v>2 / 4</v>
          </cell>
          <cell r="V154" t="str">
            <v>4 / 6</v>
          </cell>
          <cell r="W154" t="str">
            <v>3 / 5</v>
          </cell>
          <cell r="X154" t="str">
            <v>3 / 4</v>
          </cell>
          <cell r="Y154" t="str">
            <v>4 / 6</v>
          </cell>
          <cell r="Z154" t="str">
            <v>3 / 5</v>
          </cell>
          <cell r="AA154" t="str">
            <v>3 / 5</v>
          </cell>
          <cell r="AB154" t="str">
            <v>3 / 5</v>
          </cell>
          <cell r="AC154" t="str">
            <v>1 / 2</v>
          </cell>
          <cell r="AD154" t="str">
            <v>3 / 4</v>
          </cell>
          <cell r="AE154" t="str">
            <v>4 / 6</v>
          </cell>
          <cell r="AF154" t="str">
            <v>1 / 3</v>
          </cell>
          <cell r="AG154" t="str">
            <v>4 / 6</v>
          </cell>
          <cell r="AH154" t="str">
            <v>2 / 4</v>
          </cell>
          <cell r="AI154" t="str">
            <v>4 / 6</v>
          </cell>
          <cell r="AJ154" t="str">
            <v>4 / 6</v>
          </cell>
          <cell r="AK154" t="str">
            <v>3 / 4</v>
          </cell>
          <cell r="AL154" t="str">
            <v>4 / 6</v>
          </cell>
          <cell r="AM154" t="str">
            <v>3 / 5</v>
          </cell>
          <cell r="AO154">
            <v>1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</row>
        <row r="155">
          <cell r="A155" t="str">
            <v>Poison Mastery</v>
          </cell>
          <cell r="B155" t="str">
            <v>4 / 6</v>
          </cell>
          <cell r="C155" t="str">
            <v>3 / 4</v>
          </cell>
          <cell r="D155" t="str">
            <v>4 / 6</v>
          </cell>
          <cell r="E155" t="str">
            <v>4 / 6</v>
          </cell>
          <cell r="F155" t="str">
            <v>4 / 6</v>
          </cell>
          <cell r="G155" t="str">
            <v>4 / 6</v>
          </cell>
          <cell r="H155" t="str">
            <v>3 / 5</v>
          </cell>
          <cell r="I155" t="str">
            <v>2 / 3</v>
          </cell>
          <cell r="J155" t="str">
            <v>3 / 4</v>
          </cell>
          <cell r="K155" t="str">
            <v>1 / 2</v>
          </cell>
          <cell r="L155" t="str">
            <v>2 / 3</v>
          </cell>
          <cell r="M155" t="str">
            <v>3 / 4</v>
          </cell>
          <cell r="N155" t="str">
            <v>3 / 4</v>
          </cell>
          <cell r="O155" t="str">
            <v>4 / 6</v>
          </cell>
          <cell r="P155" t="str">
            <v>2 / 3</v>
          </cell>
          <cell r="Q155" t="str">
            <v>2 / 3</v>
          </cell>
          <cell r="R155" t="str">
            <v>2 / 4</v>
          </cell>
          <cell r="S155" t="str">
            <v>1 / 3</v>
          </cell>
          <cell r="T155" t="str">
            <v>3 / 4</v>
          </cell>
          <cell r="U155" t="str">
            <v>3 / 4</v>
          </cell>
          <cell r="V155" t="str">
            <v>5 / 7</v>
          </cell>
          <cell r="W155" t="str">
            <v>3 / 5</v>
          </cell>
          <cell r="X155" t="str">
            <v>3 / 4</v>
          </cell>
          <cell r="Y155" t="str">
            <v>4 / 6</v>
          </cell>
          <cell r="Z155" t="str">
            <v>3 / 5</v>
          </cell>
          <cell r="AA155" t="str">
            <v>3 / 5</v>
          </cell>
          <cell r="AB155" t="str">
            <v>3 / 5</v>
          </cell>
          <cell r="AC155" t="str">
            <v>1 / 2</v>
          </cell>
          <cell r="AD155" t="str">
            <v>3 / 4</v>
          </cell>
          <cell r="AE155" t="str">
            <v>2 / 3</v>
          </cell>
          <cell r="AF155" t="str">
            <v>1 / 3</v>
          </cell>
          <cell r="AG155" t="str">
            <v>3 / 5</v>
          </cell>
          <cell r="AH155" t="str">
            <v>2 / 4</v>
          </cell>
          <cell r="AI155" t="str">
            <v>2 / 4</v>
          </cell>
          <cell r="AJ155" t="str">
            <v>4 / 6</v>
          </cell>
          <cell r="AK155" t="str">
            <v>3 / 4</v>
          </cell>
          <cell r="AL155" t="str">
            <v>4 / 6</v>
          </cell>
          <cell r="AM155" t="str">
            <v>3 / 5</v>
          </cell>
          <cell r="AO155">
            <v>1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</row>
        <row r="156">
          <cell r="A156" t="str">
            <v>Medical Science</v>
          </cell>
          <cell r="B156" t="str">
            <v>5 / 7</v>
          </cell>
          <cell r="C156" t="str">
            <v>5 / 7</v>
          </cell>
          <cell r="D156" t="str">
            <v>5 / 7</v>
          </cell>
          <cell r="E156" t="str">
            <v>5 / 7</v>
          </cell>
          <cell r="F156" t="str">
            <v>5 / 7</v>
          </cell>
          <cell r="G156" t="str">
            <v>5 / 7</v>
          </cell>
          <cell r="H156" t="str">
            <v>5 / 7</v>
          </cell>
          <cell r="I156" t="str">
            <v>5 / 7</v>
          </cell>
          <cell r="J156" t="str">
            <v>5 / 7</v>
          </cell>
          <cell r="K156" t="str">
            <v>1 / 2</v>
          </cell>
          <cell r="L156" t="str">
            <v>5 / 7</v>
          </cell>
          <cell r="M156" t="str">
            <v>5 / 7</v>
          </cell>
          <cell r="N156" t="str">
            <v>5 / 7</v>
          </cell>
          <cell r="O156" t="str">
            <v>5 / 7</v>
          </cell>
          <cell r="P156" t="str">
            <v>5 / 7</v>
          </cell>
          <cell r="Q156" t="str">
            <v>5 / 7</v>
          </cell>
          <cell r="R156" t="str">
            <v>5 / 7</v>
          </cell>
          <cell r="S156" t="str">
            <v>5 / 7</v>
          </cell>
          <cell r="T156" t="str">
            <v>5 / 7</v>
          </cell>
          <cell r="U156" t="str">
            <v>5 / 7</v>
          </cell>
          <cell r="V156" t="str">
            <v>5 / 7</v>
          </cell>
          <cell r="W156" t="str">
            <v>5 / 7</v>
          </cell>
          <cell r="X156" t="str">
            <v>5 / 7</v>
          </cell>
          <cell r="Y156" t="str">
            <v>5 / 7</v>
          </cell>
          <cell r="Z156" t="str">
            <v>5 / 7</v>
          </cell>
          <cell r="AA156" t="str">
            <v>5 / 7</v>
          </cell>
          <cell r="AB156" t="str">
            <v>5 / 7</v>
          </cell>
          <cell r="AC156" t="str">
            <v>2 / 4</v>
          </cell>
          <cell r="AD156" t="str">
            <v>5 / 7</v>
          </cell>
          <cell r="AE156" t="str">
            <v>5 / 7</v>
          </cell>
          <cell r="AF156" t="str">
            <v>2 / 4</v>
          </cell>
          <cell r="AG156" t="str">
            <v>5 / 7</v>
          </cell>
          <cell r="AH156" t="str">
            <v>5 / 7</v>
          </cell>
          <cell r="AI156" t="str">
            <v>5 / 7</v>
          </cell>
          <cell r="AJ156" t="str">
            <v>5 / 7</v>
          </cell>
          <cell r="AK156" t="str">
            <v>5 / 7</v>
          </cell>
          <cell r="AL156" t="str">
            <v>5 / 7</v>
          </cell>
          <cell r="AM156" t="str">
            <v>5 / 7</v>
          </cell>
          <cell r="AO156">
            <v>1</v>
          </cell>
          <cell r="AP156" t="str">
            <v>*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7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4</v>
          </cell>
          <cell r="BR156">
            <v>0</v>
          </cell>
          <cell r="BS156">
            <v>0</v>
          </cell>
          <cell r="BT156">
            <v>4</v>
          </cell>
        </row>
        <row r="157">
          <cell r="A157" t="str">
            <v>Medical Science</v>
          </cell>
          <cell r="B157" t="str">
            <v>5 / 7</v>
          </cell>
          <cell r="C157" t="str">
            <v>5 / 7</v>
          </cell>
          <cell r="D157" t="str">
            <v>5 / 7</v>
          </cell>
          <cell r="E157" t="str">
            <v>5 / 7</v>
          </cell>
          <cell r="F157" t="str">
            <v>5 / 7</v>
          </cell>
          <cell r="G157" t="str">
            <v>5 / 7</v>
          </cell>
          <cell r="H157" t="str">
            <v>5 / 7</v>
          </cell>
          <cell r="I157" t="str">
            <v>5 / 7</v>
          </cell>
          <cell r="J157" t="str">
            <v>5 / 7</v>
          </cell>
          <cell r="K157" t="str">
            <v>1 / 2</v>
          </cell>
          <cell r="L157" t="str">
            <v>5 / 7</v>
          </cell>
          <cell r="M157" t="str">
            <v>5 / 7</v>
          </cell>
          <cell r="N157" t="str">
            <v>5 / 7</v>
          </cell>
          <cell r="O157" t="str">
            <v>5 / 7</v>
          </cell>
          <cell r="P157" t="str">
            <v>5 / 7</v>
          </cell>
          <cell r="Q157" t="str">
            <v>5 / 7</v>
          </cell>
          <cell r="R157" t="str">
            <v>5 / 7</v>
          </cell>
          <cell r="S157" t="str">
            <v>5 / 7</v>
          </cell>
          <cell r="T157" t="str">
            <v>5 / 7</v>
          </cell>
          <cell r="U157" t="str">
            <v>5 / 7</v>
          </cell>
          <cell r="V157" t="str">
            <v>5 / 7</v>
          </cell>
          <cell r="W157" t="str">
            <v>5 / 7</v>
          </cell>
          <cell r="X157" t="str">
            <v>5 / 7</v>
          </cell>
          <cell r="Y157" t="str">
            <v>5 / 7</v>
          </cell>
          <cell r="Z157" t="str">
            <v>5 / 7</v>
          </cell>
          <cell r="AA157" t="str">
            <v>5 / 7</v>
          </cell>
          <cell r="AB157" t="str">
            <v>5 / 7</v>
          </cell>
          <cell r="AC157" t="str">
            <v>2 / 4</v>
          </cell>
          <cell r="AD157" t="str">
            <v>5 / 7</v>
          </cell>
          <cell r="AE157" t="str">
            <v>5 / 7</v>
          </cell>
          <cell r="AF157" t="str">
            <v>2 / 4</v>
          </cell>
          <cell r="AG157" t="str">
            <v>5 / 7</v>
          </cell>
          <cell r="AH157" t="str">
            <v>5 / 7</v>
          </cell>
          <cell r="AI157" t="str">
            <v>5 / 7</v>
          </cell>
          <cell r="AJ157" t="str">
            <v>5 / 7</v>
          </cell>
          <cell r="AK157" t="str">
            <v>5 / 7</v>
          </cell>
          <cell r="AL157" t="str">
            <v>5 / 7</v>
          </cell>
          <cell r="AM157" t="str">
            <v>5 / 7</v>
          </cell>
          <cell r="AO157">
            <v>1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</row>
        <row r="158">
          <cell r="A158" t="str">
            <v>Mental Discipline</v>
          </cell>
          <cell r="B158" t="str">
            <v>5 / 7</v>
          </cell>
          <cell r="C158" t="str">
            <v>4 / 6</v>
          </cell>
          <cell r="D158" t="str">
            <v>4 / 6</v>
          </cell>
          <cell r="E158" t="str">
            <v>5 / 7</v>
          </cell>
          <cell r="F158" t="str">
            <v>5 / 7</v>
          </cell>
          <cell r="G158" t="str">
            <v>2 / 3</v>
          </cell>
          <cell r="H158" t="str">
            <v>3 / 5</v>
          </cell>
          <cell r="I158" t="str">
            <v>2 / 4</v>
          </cell>
          <cell r="J158" t="str">
            <v>5 / 7</v>
          </cell>
          <cell r="K158" t="str">
            <v>2 / 4</v>
          </cell>
          <cell r="L158" t="str">
            <v>3 / 4</v>
          </cell>
          <cell r="M158" t="str">
            <v>3 / 4</v>
          </cell>
          <cell r="N158" t="str">
            <v>5 / 7</v>
          </cell>
          <cell r="O158" t="str">
            <v>1 / 3</v>
          </cell>
          <cell r="P158" t="str">
            <v>4 / 6</v>
          </cell>
          <cell r="Q158" t="str">
            <v>5 / 7</v>
          </cell>
          <cell r="R158" t="str">
            <v>4 / 6</v>
          </cell>
          <cell r="S158" t="str">
            <v>1 / 3</v>
          </cell>
          <cell r="T158" t="str">
            <v>3 / 4</v>
          </cell>
          <cell r="U158" t="str">
            <v>3 / 4</v>
          </cell>
          <cell r="V158" t="str">
            <v>5 / 7</v>
          </cell>
          <cell r="W158" t="str">
            <v>5 / 7</v>
          </cell>
          <cell r="X158" t="str">
            <v>2 / 4</v>
          </cell>
          <cell r="Y158" t="str">
            <v>3 / 5</v>
          </cell>
          <cell r="Z158" t="str">
            <v>5 / 7</v>
          </cell>
          <cell r="AA158" t="str">
            <v>5 / 7</v>
          </cell>
          <cell r="AB158" t="str">
            <v>1 / 2</v>
          </cell>
          <cell r="AC158" t="str">
            <v>2 / 4</v>
          </cell>
          <cell r="AD158" t="str">
            <v>1 / 3</v>
          </cell>
          <cell r="AE158" t="str">
            <v>3 / 5</v>
          </cell>
          <cell r="AF158" t="str">
            <v>2 / 4</v>
          </cell>
          <cell r="AG158" t="str">
            <v>2 / 4</v>
          </cell>
          <cell r="AH158" t="str">
            <v>2 / 4</v>
          </cell>
          <cell r="AI158" t="str">
            <v>4 / 6</v>
          </cell>
          <cell r="AJ158" t="str">
            <v>5 / 7</v>
          </cell>
          <cell r="AK158" t="str">
            <v>3 / 5</v>
          </cell>
          <cell r="AL158" t="str">
            <v>4 / 6</v>
          </cell>
          <cell r="AM158" t="str">
            <v>3 / 5</v>
          </cell>
          <cell r="AO158">
            <v>1</v>
          </cell>
          <cell r="AP158" t="str">
            <v>*</v>
          </cell>
          <cell r="AQ158">
            <v>1</v>
          </cell>
          <cell r="AR158">
            <v>1</v>
          </cell>
          <cell r="AS158">
            <v>0</v>
          </cell>
          <cell r="AT158">
            <v>0</v>
          </cell>
          <cell r="AU158">
            <v>5</v>
          </cell>
          <cell r="AV158">
            <v>2</v>
          </cell>
          <cell r="AW158">
            <v>4</v>
          </cell>
          <cell r="AX158">
            <v>0</v>
          </cell>
          <cell r="AY158">
            <v>4</v>
          </cell>
          <cell r="AZ158">
            <v>3</v>
          </cell>
          <cell r="BA158">
            <v>3</v>
          </cell>
          <cell r="BB158">
            <v>0</v>
          </cell>
          <cell r="BC158">
            <v>6</v>
          </cell>
          <cell r="BD158">
            <v>1</v>
          </cell>
          <cell r="BE158">
            <v>0</v>
          </cell>
          <cell r="BF158">
            <v>1</v>
          </cell>
          <cell r="BG158">
            <v>6</v>
          </cell>
          <cell r="BH158">
            <v>3</v>
          </cell>
          <cell r="BI158">
            <v>3</v>
          </cell>
          <cell r="BJ158">
            <v>0</v>
          </cell>
          <cell r="BK158">
            <v>0</v>
          </cell>
          <cell r="BL158">
            <v>4</v>
          </cell>
          <cell r="BM158">
            <v>2</v>
          </cell>
          <cell r="BN158">
            <v>0</v>
          </cell>
          <cell r="BO158">
            <v>0</v>
          </cell>
          <cell r="BP158">
            <v>7</v>
          </cell>
          <cell r="BQ158">
            <v>4</v>
          </cell>
          <cell r="BR158">
            <v>6</v>
          </cell>
          <cell r="BS158">
            <v>2</v>
          </cell>
          <cell r="BT158">
            <v>4</v>
          </cell>
        </row>
        <row r="159">
          <cell r="A159" t="str">
            <v>Control Lycanthropy</v>
          </cell>
          <cell r="B159" t="str">
            <v>5 / 7</v>
          </cell>
          <cell r="C159" t="str">
            <v>4 / 6</v>
          </cell>
          <cell r="D159" t="str">
            <v>4 / 6</v>
          </cell>
          <cell r="E159" t="str">
            <v>5 / 7</v>
          </cell>
          <cell r="F159" t="str">
            <v>5 / 7</v>
          </cell>
          <cell r="G159" t="str">
            <v>2 / 3</v>
          </cell>
          <cell r="H159" t="str">
            <v>3 / 5</v>
          </cell>
          <cell r="I159" t="str">
            <v>2 / 4</v>
          </cell>
          <cell r="J159" t="str">
            <v>5 / 7</v>
          </cell>
          <cell r="K159" t="str">
            <v>2 / 4</v>
          </cell>
          <cell r="L159" t="str">
            <v>3 / 4</v>
          </cell>
          <cell r="M159" t="str">
            <v>3 / 4</v>
          </cell>
          <cell r="N159" t="str">
            <v>5 / 7</v>
          </cell>
          <cell r="O159" t="str">
            <v>1 / 3</v>
          </cell>
          <cell r="P159" t="str">
            <v>4 / 6</v>
          </cell>
          <cell r="Q159" t="str">
            <v>5 / 7</v>
          </cell>
          <cell r="R159" t="str">
            <v>4 / 6</v>
          </cell>
          <cell r="S159" t="str">
            <v>1 / 3</v>
          </cell>
          <cell r="T159" t="str">
            <v>3 / 4</v>
          </cell>
          <cell r="U159" t="str">
            <v>3 / 4</v>
          </cell>
          <cell r="V159" t="str">
            <v>5 / 7</v>
          </cell>
          <cell r="W159" t="str">
            <v>5 / 7</v>
          </cell>
          <cell r="X159" t="str">
            <v>2 / 4</v>
          </cell>
          <cell r="Y159" t="str">
            <v>3 / 5</v>
          </cell>
          <cell r="Z159" t="str">
            <v>5 / 7</v>
          </cell>
          <cell r="AA159" t="str">
            <v>5 / 7</v>
          </cell>
          <cell r="AB159" t="str">
            <v>1 / 2</v>
          </cell>
          <cell r="AC159" t="str">
            <v>2 / 4</v>
          </cell>
          <cell r="AD159" t="str">
            <v>1 / 3</v>
          </cell>
          <cell r="AE159" t="str">
            <v>3 / 5</v>
          </cell>
          <cell r="AF159" t="str">
            <v>2 / 4</v>
          </cell>
          <cell r="AG159" t="str">
            <v>2 / 4</v>
          </cell>
          <cell r="AH159" t="str">
            <v>2 / 4</v>
          </cell>
          <cell r="AI159" t="str">
            <v>4 / 6</v>
          </cell>
          <cell r="AJ159" t="str">
            <v>5 / 7</v>
          </cell>
          <cell r="AK159" t="str">
            <v>3 / 5</v>
          </cell>
          <cell r="AL159" t="str">
            <v>4 / 6</v>
          </cell>
          <cell r="AM159" t="str">
            <v>3 / 5</v>
          </cell>
          <cell r="AO159">
            <v>1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</row>
        <row r="160">
          <cell r="A160" t="str">
            <v>Meditation</v>
          </cell>
          <cell r="B160" t="str">
            <v>5 / 7</v>
          </cell>
          <cell r="C160" t="str">
            <v>4 / 6</v>
          </cell>
          <cell r="D160" t="str">
            <v>4 / 6</v>
          </cell>
          <cell r="E160" t="str">
            <v>5 / 7</v>
          </cell>
          <cell r="F160" t="str">
            <v>5 / 7</v>
          </cell>
          <cell r="G160" t="str">
            <v>2 / 3</v>
          </cell>
          <cell r="H160" t="str">
            <v>3 / 5</v>
          </cell>
          <cell r="I160" t="str">
            <v>2 / 4</v>
          </cell>
          <cell r="J160" t="str">
            <v>5 / 7</v>
          </cell>
          <cell r="K160" t="str">
            <v>3 / 4</v>
          </cell>
          <cell r="L160" t="str">
            <v>3 / 4</v>
          </cell>
          <cell r="M160" t="str">
            <v>3 / 4</v>
          </cell>
          <cell r="N160" t="str">
            <v>5 / 7</v>
          </cell>
          <cell r="O160" t="str">
            <v>1 / 3</v>
          </cell>
          <cell r="P160" t="str">
            <v>4 / 6</v>
          </cell>
          <cell r="Q160" t="str">
            <v>5 / 7</v>
          </cell>
          <cell r="R160" t="str">
            <v>4 / 6</v>
          </cell>
          <cell r="S160" t="str">
            <v>1 / 3</v>
          </cell>
          <cell r="T160" t="str">
            <v>3 / 4</v>
          </cell>
          <cell r="U160" t="str">
            <v>3 / 4</v>
          </cell>
          <cell r="V160" t="str">
            <v>5 / 7</v>
          </cell>
          <cell r="W160" t="str">
            <v>5 / 7</v>
          </cell>
          <cell r="X160" t="str">
            <v>2 / 4</v>
          </cell>
          <cell r="Y160" t="str">
            <v>3 / 5</v>
          </cell>
          <cell r="Z160" t="str">
            <v>6 / 8</v>
          </cell>
          <cell r="AA160" t="str">
            <v>5 / 7</v>
          </cell>
          <cell r="AB160" t="str">
            <v>1 / 2</v>
          </cell>
          <cell r="AC160" t="str">
            <v>2 / 4</v>
          </cell>
          <cell r="AD160" t="str">
            <v>1 / 3</v>
          </cell>
          <cell r="AE160" t="str">
            <v>3 / 5</v>
          </cell>
          <cell r="AF160" t="str">
            <v>2 / 4</v>
          </cell>
          <cell r="AG160" t="str">
            <v>2 / 4</v>
          </cell>
          <cell r="AH160" t="str">
            <v>2 / 4</v>
          </cell>
          <cell r="AI160" t="str">
            <v>5 / 7</v>
          </cell>
          <cell r="AJ160" t="str">
            <v>5 / 7</v>
          </cell>
          <cell r="AK160" t="str">
            <v>3 / 5</v>
          </cell>
          <cell r="AL160" t="str">
            <v>4 / 6</v>
          </cell>
          <cell r="AM160" t="str">
            <v>3 / 5</v>
          </cell>
          <cell r="AO160">
            <v>1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</row>
        <row r="161">
          <cell r="A161" t="str">
            <v>Mental Focus</v>
          </cell>
          <cell r="B161" t="str">
            <v>5 / 7</v>
          </cell>
          <cell r="C161" t="str">
            <v>4 / 6</v>
          </cell>
          <cell r="D161" t="str">
            <v>4 / 6</v>
          </cell>
          <cell r="E161" t="str">
            <v>5 / 7</v>
          </cell>
          <cell r="F161" t="str">
            <v>5 / 7</v>
          </cell>
          <cell r="G161" t="str">
            <v>2 / 3</v>
          </cell>
          <cell r="H161" t="str">
            <v>3 / 5</v>
          </cell>
          <cell r="I161" t="str">
            <v>2 / 4</v>
          </cell>
          <cell r="J161" t="str">
            <v>5 / 7</v>
          </cell>
          <cell r="K161" t="str">
            <v>2 / 3</v>
          </cell>
          <cell r="L161" t="str">
            <v>3 / 4</v>
          </cell>
          <cell r="M161" t="str">
            <v>3 / 4</v>
          </cell>
          <cell r="N161" t="str">
            <v>5 / 7</v>
          </cell>
          <cell r="O161" t="str">
            <v>1 / 3</v>
          </cell>
          <cell r="P161" t="str">
            <v>4 / 6</v>
          </cell>
          <cell r="Q161" t="str">
            <v>5 / 7</v>
          </cell>
          <cell r="R161" t="str">
            <v>4 / 6</v>
          </cell>
          <cell r="S161" t="str">
            <v>1 / 3</v>
          </cell>
          <cell r="T161" t="str">
            <v>3 / 4</v>
          </cell>
          <cell r="U161" t="str">
            <v>3 / 4</v>
          </cell>
          <cell r="V161" t="str">
            <v>5 / 7</v>
          </cell>
          <cell r="W161" t="str">
            <v>5 / 7</v>
          </cell>
          <cell r="X161" t="str">
            <v>2 / 4</v>
          </cell>
          <cell r="Y161" t="str">
            <v>3 / 5</v>
          </cell>
          <cell r="Z161" t="str">
            <v>4 / 6</v>
          </cell>
          <cell r="AA161" t="str">
            <v>5 / 7</v>
          </cell>
          <cell r="AB161" t="str">
            <v>1 / 2</v>
          </cell>
          <cell r="AC161" t="str">
            <v>2 / 4</v>
          </cell>
          <cell r="AD161" t="str">
            <v>1 / 3</v>
          </cell>
          <cell r="AE161" t="str">
            <v>3 / 5</v>
          </cell>
          <cell r="AF161" t="str">
            <v>2 / 4</v>
          </cell>
          <cell r="AG161" t="str">
            <v>2 / 4</v>
          </cell>
          <cell r="AH161" t="str">
            <v>2 / 4</v>
          </cell>
          <cell r="AI161" t="str">
            <v>3 / 5</v>
          </cell>
          <cell r="AJ161" t="str">
            <v>5 / 7</v>
          </cell>
          <cell r="AK161" t="str">
            <v>3 / 5</v>
          </cell>
          <cell r="AL161" t="str">
            <v>4 / 6</v>
          </cell>
          <cell r="AM161" t="str">
            <v>3 / 5</v>
          </cell>
          <cell r="AO161">
            <v>1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</row>
        <row r="162">
          <cell r="A162" t="str">
            <v>Mnemonics</v>
          </cell>
          <cell r="B162" t="str">
            <v>5 / 7</v>
          </cell>
          <cell r="C162" t="str">
            <v>4 / 6</v>
          </cell>
          <cell r="D162" t="str">
            <v>4 / 6</v>
          </cell>
          <cell r="E162" t="str">
            <v>5 / 7</v>
          </cell>
          <cell r="F162" t="str">
            <v>5 / 7</v>
          </cell>
          <cell r="G162" t="str">
            <v>2 / 3</v>
          </cell>
          <cell r="H162" t="str">
            <v>3 / 5</v>
          </cell>
          <cell r="I162" t="str">
            <v>2 / 4</v>
          </cell>
          <cell r="J162" t="str">
            <v>5 / 7</v>
          </cell>
          <cell r="K162" t="str">
            <v>2 / 4</v>
          </cell>
          <cell r="L162" t="str">
            <v>3 / 4</v>
          </cell>
          <cell r="M162" t="str">
            <v>3 / 4</v>
          </cell>
          <cell r="N162" t="str">
            <v>5 / 7</v>
          </cell>
          <cell r="O162" t="str">
            <v>1 / 3</v>
          </cell>
          <cell r="P162" t="str">
            <v>4 / 6</v>
          </cell>
          <cell r="Q162" t="str">
            <v>5 / 7</v>
          </cell>
          <cell r="R162" t="str">
            <v>4 / 6</v>
          </cell>
          <cell r="S162" t="str">
            <v>1 / 3</v>
          </cell>
          <cell r="T162" t="str">
            <v>3 / 4</v>
          </cell>
          <cell r="U162" t="str">
            <v>3 / 4</v>
          </cell>
          <cell r="V162" t="str">
            <v>5 / 7</v>
          </cell>
          <cell r="W162" t="str">
            <v>5 / 7</v>
          </cell>
          <cell r="X162" t="str">
            <v>2 / 4</v>
          </cell>
          <cell r="Y162" t="str">
            <v>3 / 5</v>
          </cell>
          <cell r="Z162" t="str">
            <v>5 / 7</v>
          </cell>
          <cell r="AA162" t="str">
            <v>5 / 7</v>
          </cell>
          <cell r="AB162" t="str">
            <v>1 / 2</v>
          </cell>
          <cell r="AC162" t="str">
            <v>2 / 4</v>
          </cell>
          <cell r="AD162" t="str">
            <v>1 / 3</v>
          </cell>
          <cell r="AE162" t="str">
            <v>3 / 5</v>
          </cell>
          <cell r="AF162" t="str">
            <v>2 / 4</v>
          </cell>
          <cell r="AG162" t="str">
            <v>2 / 4</v>
          </cell>
          <cell r="AH162" t="str">
            <v>2 / 4</v>
          </cell>
          <cell r="AI162" t="str">
            <v>4 / 6</v>
          </cell>
          <cell r="AJ162" t="str">
            <v>5 / 7</v>
          </cell>
          <cell r="AK162" t="str">
            <v>3 / 5</v>
          </cell>
          <cell r="AL162" t="str">
            <v>4 / 6</v>
          </cell>
          <cell r="AM162" t="str">
            <v>3 / 5</v>
          </cell>
          <cell r="AO162">
            <v>1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</row>
        <row r="163">
          <cell r="A163" t="str">
            <v>Movement</v>
          </cell>
          <cell r="B163" t="str">
            <v>4 / 6</v>
          </cell>
          <cell r="C163" t="str">
            <v>2 / 4</v>
          </cell>
          <cell r="D163" t="str">
            <v>2 / 3</v>
          </cell>
          <cell r="E163" t="str">
            <v>2 / 3</v>
          </cell>
          <cell r="F163" t="str">
            <v>2 / 3</v>
          </cell>
          <cell r="G163" t="str">
            <v>4 / 6</v>
          </cell>
          <cell r="H163" t="str">
            <v>2 / 4</v>
          </cell>
          <cell r="I163" t="str">
            <v>3 / 4</v>
          </cell>
          <cell r="J163" t="str">
            <v>2 / 3</v>
          </cell>
          <cell r="K163" t="str">
            <v>4 / 6</v>
          </cell>
          <cell r="L163" t="str">
            <v>1 / 2</v>
          </cell>
          <cell r="M163" t="str">
            <v>2 / 4</v>
          </cell>
          <cell r="N163" t="str">
            <v>2 / 4</v>
          </cell>
          <cell r="O163" t="str">
            <v>1 / 2</v>
          </cell>
          <cell r="P163" t="str">
            <v>1 / 3</v>
          </cell>
          <cell r="Q163" t="str">
            <v>1 / 3</v>
          </cell>
          <cell r="R163" t="str">
            <v>1 / 3</v>
          </cell>
          <cell r="S163" t="str">
            <v>3 / 5</v>
          </cell>
          <cell r="T163" t="str">
            <v>3 / 5</v>
          </cell>
          <cell r="U163" t="str">
            <v>3 / 5</v>
          </cell>
          <cell r="V163" t="str">
            <v>2 / 3</v>
          </cell>
          <cell r="W163" t="str">
            <v>1 / 3</v>
          </cell>
          <cell r="X163" t="str">
            <v>4 / 6</v>
          </cell>
          <cell r="Y163" t="str">
            <v>4 / 6</v>
          </cell>
          <cell r="Z163" t="str">
            <v>3 / 5</v>
          </cell>
          <cell r="AA163" t="str">
            <v>3 / 4</v>
          </cell>
          <cell r="AB163" t="str">
            <v>4 / 6</v>
          </cell>
          <cell r="AC163" t="str">
            <v>3 / 5</v>
          </cell>
          <cell r="AD163" t="str">
            <v>1 / 3</v>
          </cell>
          <cell r="AE163" t="str">
            <v>2 / 3</v>
          </cell>
          <cell r="AF163" t="str">
            <v>4 / 6</v>
          </cell>
          <cell r="AG163" t="str">
            <v>3 / 5</v>
          </cell>
          <cell r="AH163" t="str">
            <v>4 / 6</v>
          </cell>
          <cell r="AI163" t="str">
            <v>2 / 4</v>
          </cell>
          <cell r="AJ163" t="str">
            <v>1 / 2</v>
          </cell>
          <cell r="AK163" t="str">
            <v>3 / 5</v>
          </cell>
          <cell r="AL163" t="str">
            <v>4 / 6</v>
          </cell>
          <cell r="AM163" t="str">
            <v>3 / 5</v>
          </cell>
          <cell r="AO163">
            <v>1</v>
          </cell>
          <cell r="AP163" t="str">
            <v>*</v>
          </cell>
          <cell r="AQ163">
            <v>3</v>
          </cell>
          <cell r="AR163">
            <v>4</v>
          </cell>
          <cell r="AS163">
            <v>4</v>
          </cell>
          <cell r="AT163">
            <v>4</v>
          </cell>
          <cell r="AU163">
            <v>0</v>
          </cell>
          <cell r="AV163">
            <v>3</v>
          </cell>
          <cell r="AW163">
            <v>2</v>
          </cell>
          <cell r="AX163">
            <v>4</v>
          </cell>
          <cell r="AY163">
            <v>0</v>
          </cell>
          <cell r="AZ163">
            <v>6</v>
          </cell>
          <cell r="BA163">
            <v>3</v>
          </cell>
          <cell r="BB163">
            <v>3</v>
          </cell>
          <cell r="BC163">
            <v>6</v>
          </cell>
          <cell r="BD163">
            <v>5</v>
          </cell>
          <cell r="BE163">
            <v>5</v>
          </cell>
          <cell r="BF163">
            <v>5</v>
          </cell>
          <cell r="BG163">
            <v>1</v>
          </cell>
          <cell r="BH163">
            <v>1</v>
          </cell>
          <cell r="BI163">
            <v>1</v>
          </cell>
          <cell r="BJ163">
            <v>4</v>
          </cell>
          <cell r="BK163">
            <v>5</v>
          </cell>
          <cell r="BL163">
            <v>0</v>
          </cell>
          <cell r="BM163">
            <v>0</v>
          </cell>
          <cell r="BN163">
            <v>1</v>
          </cell>
          <cell r="BO163">
            <v>2</v>
          </cell>
          <cell r="BP163">
            <v>0</v>
          </cell>
          <cell r="BQ163">
            <v>1</v>
          </cell>
          <cell r="BR163">
            <v>5</v>
          </cell>
          <cell r="BS163">
            <v>4</v>
          </cell>
          <cell r="BT163">
            <v>0</v>
          </cell>
        </row>
        <row r="164">
          <cell r="A164" t="str">
            <v>Climbing</v>
          </cell>
          <cell r="B164" t="str">
            <v>4 / 6</v>
          </cell>
          <cell r="C164" t="str">
            <v>2 / 4</v>
          </cell>
          <cell r="D164" t="str">
            <v>2 / 3</v>
          </cell>
          <cell r="E164" t="str">
            <v>2 / 4</v>
          </cell>
          <cell r="F164" t="str">
            <v>2 / 3</v>
          </cell>
          <cell r="G164" t="str">
            <v>4 / 6</v>
          </cell>
          <cell r="H164" t="str">
            <v>2 / 3</v>
          </cell>
          <cell r="I164" t="str">
            <v>3 / 4</v>
          </cell>
          <cell r="J164" t="str">
            <v>1 / 3</v>
          </cell>
          <cell r="K164" t="str">
            <v>4 / 6</v>
          </cell>
          <cell r="L164" t="str">
            <v>1 / 2</v>
          </cell>
          <cell r="M164" t="str">
            <v>2 / 4</v>
          </cell>
          <cell r="N164" t="str">
            <v>1 / 3</v>
          </cell>
          <cell r="O164" t="str">
            <v>1 / 2</v>
          </cell>
          <cell r="P164" t="str">
            <v>1 / 2</v>
          </cell>
          <cell r="Q164" t="str">
            <v>1 / 2</v>
          </cell>
          <cell r="R164" t="str">
            <v>1 / 3</v>
          </cell>
          <cell r="S164" t="str">
            <v>3 / 5</v>
          </cell>
          <cell r="T164" t="str">
            <v>3 / 5</v>
          </cell>
          <cell r="U164" t="str">
            <v>3 / 5</v>
          </cell>
          <cell r="V164" t="str">
            <v>1 / 3</v>
          </cell>
          <cell r="W164" t="str">
            <v>1 / 3</v>
          </cell>
          <cell r="X164" t="str">
            <v>6 / 8</v>
          </cell>
          <cell r="Y164" t="str">
            <v>4 / 6</v>
          </cell>
          <cell r="Z164" t="str">
            <v>3 / 5</v>
          </cell>
          <cell r="AA164" t="str">
            <v>3 / 4</v>
          </cell>
          <cell r="AB164" t="str">
            <v>4 / 6</v>
          </cell>
          <cell r="AC164" t="str">
            <v>3 / 5</v>
          </cell>
          <cell r="AD164" t="str">
            <v>1 / 3</v>
          </cell>
          <cell r="AE164" t="str">
            <v>2 / 3</v>
          </cell>
          <cell r="AF164" t="str">
            <v>4 / 6</v>
          </cell>
          <cell r="AG164" t="str">
            <v>3 / 5</v>
          </cell>
          <cell r="AH164" t="str">
            <v>5 / 7</v>
          </cell>
          <cell r="AI164" t="str">
            <v>2 / 4</v>
          </cell>
          <cell r="AJ164" t="str">
            <v>1 / 2</v>
          </cell>
          <cell r="AK164" t="str">
            <v>3 / 5</v>
          </cell>
          <cell r="AL164" t="str">
            <v>4 / 6</v>
          </cell>
          <cell r="AM164" t="str">
            <v>3 / 5</v>
          </cell>
          <cell r="AO164">
            <v>1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</row>
        <row r="165">
          <cell r="A165" t="str">
            <v>Flying</v>
          </cell>
          <cell r="B165" t="str">
            <v>4 / 6</v>
          </cell>
          <cell r="C165" t="str">
            <v>3 / 4</v>
          </cell>
          <cell r="D165" t="str">
            <v>2 / 3</v>
          </cell>
          <cell r="E165" t="str">
            <v>2 / 3</v>
          </cell>
          <cell r="F165" t="str">
            <v>2 / 3</v>
          </cell>
          <cell r="G165" t="str">
            <v>4 / 6</v>
          </cell>
          <cell r="H165" t="str">
            <v>3 / 5</v>
          </cell>
          <cell r="I165" t="str">
            <v>3 / 4</v>
          </cell>
          <cell r="J165" t="str">
            <v>2 / 3</v>
          </cell>
          <cell r="K165" t="str">
            <v>4 / 6</v>
          </cell>
          <cell r="L165" t="str">
            <v>1 / 2</v>
          </cell>
          <cell r="M165" t="str">
            <v>2 / 4</v>
          </cell>
          <cell r="N165" t="str">
            <v>5 / 7</v>
          </cell>
          <cell r="O165" t="str">
            <v>1 / 2</v>
          </cell>
          <cell r="P165" t="str">
            <v>2 / 4</v>
          </cell>
          <cell r="Q165" t="str">
            <v>2 / 4</v>
          </cell>
          <cell r="R165" t="str">
            <v>1 / 3</v>
          </cell>
          <cell r="S165" t="str">
            <v>3 / 5</v>
          </cell>
          <cell r="T165" t="str">
            <v>4 / 6</v>
          </cell>
          <cell r="U165" t="str">
            <v>3 / 5</v>
          </cell>
          <cell r="V165" t="str">
            <v>3 / 4</v>
          </cell>
          <cell r="W165" t="str">
            <v>1 / 3</v>
          </cell>
          <cell r="X165" t="str">
            <v>2 / 3</v>
          </cell>
          <cell r="Y165" t="str">
            <v>4 / 6</v>
          </cell>
          <cell r="Z165" t="str">
            <v>3 / 5</v>
          </cell>
          <cell r="AA165" t="str">
            <v>3 / 4</v>
          </cell>
          <cell r="AB165" t="str">
            <v>4 / 6</v>
          </cell>
          <cell r="AC165" t="str">
            <v>3 / 5</v>
          </cell>
          <cell r="AD165" t="str">
            <v>1 / 3</v>
          </cell>
          <cell r="AE165" t="str">
            <v>2 / 3</v>
          </cell>
          <cell r="AF165" t="str">
            <v>4 / 6</v>
          </cell>
          <cell r="AG165" t="str">
            <v>3 / 5</v>
          </cell>
          <cell r="AH165" t="str">
            <v>3 / 4</v>
          </cell>
          <cell r="AI165" t="str">
            <v>3 / 4</v>
          </cell>
          <cell r="AJ165" t="str">
            <v>1 / 2</v>
          </cell>
          <cell r="AK165" t="str">
            <v>3 / 5</v>
          </cell>
          <cell r="AL165" t="str">
            <v>4 / 6</v>
          </cell>
          <cell r="AM165" t="str">
            <v>3 / 5</v>
          </cell>
          <cell r="AO165">
            <v>1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</row>
        <row r="166">
          <cell r="A166" t="str">
            <v>Running</v>
          </cell>
          <cell r="B166" t="str">
            <v>4 / 6</v>
          </cell>
          <cell r="C166" t="str">
            <v>2 / 3</v>
          </cell>
          <cell r="D166" t="str">
            <v>2 / 3</v>
          </cell>
          <cell r="E166" t="str">
            <v>1 / 3</v>
          </cell>
          <cell r="F166" t="str">
            <v>2 / 3</v>
          </cell>
          <cell r="G166" t="str">
            <v>4 / 6</v>
          </cell>
          <cell r="H166" t="str">
            <v>2 / 3</v>
          </cell>
          <cell r="I166" t="str">
            <v>3 / 4</v>
          </cell>
          <cell r="J166" t="str">
            <v>2 / 4</v>
          </cell>
          <cell r="K166" t="str">
            <v>4 / 6</v>
          </cell>
          <cell r="L166" t="str">
            <v>1 / 2</v>
          </cell>
          <cell r="M166" t="str">
            <v>2 / 4</v>
          </cell>
          <cell r="N166" t="str">
            <v>1 / 3</v>
          </cell>
          <cell r="O166" t="str">
            <v>1 / 2</v>
          </cell>
          <cell r="P166" t="str">
            <v>1 / 2</v>
          </cell>
          <cell r="Q166" t="str">
            <v>1 / 2</v>
          </cell>
          <cell r="R166" t="str">
            <v>1 / 3</v>
          </cell>
          <cell r="S166" t="str">
            <v>3 / 5</v>
          </cell>
          <cell r="T166" t="str">
            <v>3 / 4</v>
          </cell>
          <cell r="U166" t="str">
            <v>3 / 5</v>
          </cell>
          <cell r="V166" t="str">
            <v>1 / 3</v>
          </cell>
          <cell r="W166" t="str">
            <v>1 / 3</v>
          </cell>
          <cell r="X166" t="str">
            <v>5 / 7</v>
          </cell>
          <cell r="Y166" t="str">
            <v>4 / 6</v>
          </cell>
          <cell r="Z166" t="str">
            <v>3 / 5</v>
          </cell>
          <cell r="AA166" t="str">
            <v>3 / 4</v>
          </cell>
          <cell r="AB166" t="str">
            <v>4 / 6</v>
          </cell>
          <cell r="AC166" t="str">
            <v>3 / 5</v>
          </cell>
          <cell r="AD166" t="str">
            <v>1 / 3</v>
          </cell>
          <cell r="AE166" t="str">
            <v>2 / 3</v>
          </cell>
          <cell r="AF166" t="str">
            <v>4 / 6</v>
          </cell>
          <cell r="AG166" t="str">
            <v>3 / 5</v>
          </cell>
          <cell r="AH166" t="str">
            <v>4 / 6</v>
          </cell>
          <cell r="AI166" t="str">
            <v>2 / 3</v>
          </cell>
          <cell r="AJ166" t="str">
            <v>1 / 2</v>
          </cell>
          <cell r="AK166" t="str">
            <v>3 / 5</v>
          </cell>
          <cell r="AL166" t="str">
            <v>4 / 6</v>
          </cell>
          <cell r="AM166" t="str">
            <v>3 / 5</v>
          </cell>
          <cell r="AO166">
            <v>1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</row>
        <row r="167">
          <cell r="A167" t="str">
            <v>Swimming</v>
          </cell>
          <cell r="B167" t="str">
            <v>4 / 6</v>
          </cell>
          <cell r="C167" t="str">
            <v>2 / 4</v>
          </cell>
          <cell r="D167" t="str">
            <v>2 / 3</v>
          </cell>
          <cell r="E167" t="str">
            <v>2 / 3</v>
          </cell>
          <cell r="F167" t="str">
            <v>2 / 3</v>
          </cell>
          <cell r="G167" t="str">
            <v>4 / 6</v>
          </cell>
          <cell r="H167" t="str">
            <v>2 / 4</v>
          </cell>
          <cell r="I167" t="str">
            <v>3 / 4</v>
          </cell>
          <cell r="J167" t="str">
            <v>2 / 3</v>
          </cell>
          <cell r="K167" t="str">
            <v>4 / 6</v>
          </cell>
          <cell r="L167" t="str">
            <v>1 / 2</v>
          </cell>
          <cell r="M167" t="str">
            <v>2 / 4</v>
          </cell>
          <cell r="N167" t="str">
            <v>2 / 4</v>
          </cell>
          <cell r="O167" t="str">
            <v>1 / 2</v>
          </cell>
          <cell r="P167" t="str">
            <v>1 / 3</v>
          </cell>
          <cell r="Q167" t="str">
            <v>1 / 3</v>
          </cell>
          <cell r="R167" t="str">
            <v>1 / 3</v>
          </cell>
          <cell r="S167" t="str">
            <v>3 / 5</v>
          </cell>
          <cell r="T167" t="str">
            <v>3 / 5</v>
          </cell>
          <cell r="U167" t="str">
            <v>3 / 5</v>
          </cell>
          <cell r="V167" t="str">
            <v>2 / 3</v>
          </cell>
          <cell r="W167" t="str">
            <v>1 / 3</v>
          </cell>
          <cell r="X167" t="str">
            <v>5 / 7</v>
          </cell>
          <cell r="Y167" t="str">
            <v>4 / 6</v>
          </cell>
          <cell r="Z167" t="str">
            <v>3 / 5</v>
          </cell>
          <cell r="AA167" t="str">
            <v>3 / 4</v>
          </cell>
          <cell r="AB167" t="str">
            <v>4 / 6</v>
          </cell>
          <cell r="AC167" t="str">
            <v>3 / 5</v>
          </cell>
          <cell r="AD167" t="str">
            <v>1 / 3</v>
          </cell>
          <cell r="AE167" t="str">
            <v>2 / 3</v>
          </cell>
          <cell r="AF167" t="str">
            <v>4 / 6</v>
          </cell>
          <cell r="AG167" t="str">
            <v>3 / 5</v>
          </cell>
          <cell r="AH167" t="str">
            <v>5 / 7</v>
          </cell>
          <cell r="AI167" t="str">
            <v>2 / 4</v>
          </cell>
          <cell r="AJ167" t="str">
            <v>1 / 2</v>
          </cell>
          <cell r="AK167" t="str">
            <v>3 / 5</v>
          </cell>
          <cell r="AL167" t="str">
            <v>4 / 6</v>
          </cell>
          <cell r="AM167" t="str">
            <v>3 / 5</v>
          </cell>
          <cell r="AO167">
            <v>1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</row>
        <row r="168">
          <cell r="A168" t="str">
            <v>Performance Art</v>
          </cell>
          <cell r="B168" t="str">
            <v>3 / 4</v>
          </cell>
          <cell r="C168" t="str">
            <v>3 / 4</v>
          </cell>
          <cell r="D168" t="str">
            <v>1 / 2</v>
          </cell>
          <cell r="E168" t="str">
            <v>3 / 4</v>
          </cell>
          <cell r="F168" t="str">
            <v>3 / 4</v>
          </cell>
          <cell r="G168" t="str">
            <v>2 / 4</v>
          </cell>
          <cell r="H168" t="str">
            <v>3 / 4</v>
          </cell>
          <cell r="I168" t="str">
            <v>1 / 2</v>
          </cell>
          <cell r="J168" t="str">
            <v>2 / 3</v>
          </cell>
          <cell r="K168" t="str">
            <v>2 / 3</v>
          </cell>
          <cell r="L168" t="str">
            <v>2 / 4</v>
          </cell>
          <cell r="M168" t="str">
            <v>2 / 4</v>
          </cell>
          <cell r="N168" t="str">
            <v>3 / 4</v>
          </cell>
          <cell r="O168" t="str">
            <v>3 / 4</v>
          </cell>
          <cell r="P168" t="str">
            <v>2 / 3</v>
          </cell>
          <cell r="Q168" t="str">
            <v>2 / 4</v>
          </cell>
          <cell r="R168" t="str">
            <v>2 / 3</v>
          </cell>
          <cell r="S168" t="str">
            <v>1 / 3</v>
          </cell>
          <cell r="T168" t="str">
            <v>2 / 3</v>
          </cell>
          <cell r="U168" t="str">
            <v>3 / 4</v>
          </cell>
          <cell r="V168" t="str">
            <v>3 / 4</v>
          </cell>
          <cell r="W168" t="str">
            <v>3 / 4</v>
          </cell>
          <cell r="X168" t="str">
            <v>2 / 4</v>
          </cell>
          <cell r="Y168" t="str">
            <v>1 / 3</v>
          </cell>
          <cell r="Z168" t="str">
            <v>1 / 3</v>
          </cell>
          <cell r="AA168" t="str">
            <v>2 / 4</v>
          </cell>
          <cell r="AB168" t="str">
            <v>3 / 4</v>
          </cell>
          <cell r="AC168" t="str">
            <v>3 / 4</v>
          </cell>
          <cell r="AD168" t="str">
            <v>3 / 5</v>
          </cell>
          <cell r="AE168" t="str">
            <v>3 / 4</v>
          </cell>
          <cell r="AF168" t="str">
            <v>3 / 4</v>
          </cell>
          <cell r="AG168" t="str">
            <v>2 / 4</v>
          </cell>
          <cell r="AH168" t="str">
            <v>3 / 4</v>
          </cell>
          <cell r="AI168" t="str">
            <v>2 / 3</v>
          </cell>
          <cell r="AJ168" t="str">
            <v>3 / 4</v>
          </cell>
          <cell r="AK168" t="str">
            <v>3 / 4</v>
          </cell>
          <cell r="AL168" t="str">
            <v>3 / 4</v>
          </cell>
          <cell r="AM168" t="str">
            <v>2 / 4</v>
          </cell>
          <cell r="AO168">
            <v>1</v>
          </cell>
          <cell r="AP168" t="str">
            <v>*</v>
          </cell>
          <cell r="AQ168">
            <v>0</v>
          </cell>
          <cell r="AR168">
            <v>4</v>
          </cell>
          <cell r="AS168">
            <v>0</v>
          </cell>
          <cell r="AT168">
            <v>0</v>
          </cell>
          <cell r="AU168">
            <v>1</v>
          </cell>
          <cell r="AV168">
            <v>0</v>
          </cell>
          <cell r="AW168">
            <v>4</v>
          </cell>
          <cell r="AX168">
            <v>2</v>
          </cell>
          <cell r="AY168">
            <v>2</v>
          </cell>
          <cell r="AZ168">
            <v>1</v>
          </cell>
          <cell r="BA168">
            <v>1</v>
          </cell>
          <cell r="BB168">
            <v>0</v>
          </cell>
          <cell r="BC168">
            <v>0</v>
          </cell>
          <cell r="BD168">
            <v>2</v>
          </cell>
          <cell r="BE168">
            <v>1</v>
          </cell>
          <cell r="BF168">
            <v>2</v>
          </cell>
          <cell r="BG168">
            <v>3</v>
          </cell>
          <cell r="BH168">
            <v>2</v>
          </cell>
          <cell r="BI168">
            <v>0</v>
          </cell>
          <cell r="BJ168">
            <v>0</v>
          </cell>
          <cell r="BK168">
            <v>0</v>
          </cell>
          <cell r="BL168">
            <v>1</v>
          </cell>
          <cell r="BM168">
            <v>3</v>
          </cell>
          <cell r="BN168">
            <v>3</v>
          </cell>
          <cell r="BO168">
            <v>1</v>
          </cell>
          <cell r="BP168">
            <v>0</v>
          </cell>
          <cell r="BQ168">
            <v>0</v>
          </cell>
          <cell r="BR168">
            <v>-1</v>
          </cell>
          <cell r="BS168">
            <v>0</v>
          </cell>
          <cell r="BT168">
            <v>0</v>
          </cell>
        </row>
        <row r="169">
          <cell r="A169" t="str">
            <v>Acting</v>
          </cell>
          <cell r="B169" t="str">
            <v>3 / 4</v>
          </cell>
          <cell r="C169" t="str">
            <v>3 / 4</v>
          </cell>
          <cell r="D169" t="str">
            <v>1 / 2</v>
          </cell>
          <cell r="E169" t="str">
            <v>3 / 4</v>
          </cell>
          <cell r="F169" t="str">
            <v>3 / 4</v>
          </cell>
          <cell r="G169" t="str">
            <v>2 / 4</v>
          </cell>
          <cell r="H169" t="str">
            <v>3 / 4</v>
          </cell>
          <cell r="I169" t="str">
            <v>1 / 2</v>
          </cell>
          <cell r="J169" t="str">
            <v>2 / 3</v>
          </cell>
          <cell r="K169" t="str">
            <v>2 / 3</v>
          </cell>
          <cell r="L169" t="str">
            <v>2 / 4</v>
          </cell>
          <cell r="M169" t="str">
            <v>2 / 4</v>
          </cell>
          <cell r="N169" t="str">
            <v>3 / 4</v>
          </cell>
          <cell r="O169" t="str">
            <v>3 / 5</v>
          </cell>
          <cell r="P169" t="str">
            <v>1 / 3</v>
          </cell>
          <cell r="Q169" t="str">
            <v>2 / 3</v>
          </cell>
          <cell r="R169" t="str">
            <v>2 / 3</v>
          </cell>
          <cell r="S169" t="str">
            <v>1 / 3</v>
          </cell>
          <cell r="T169" t="str">
            <v>2 / 3</v>
          </cell>
          <cell r="U169" t="str">
            <v>2 / 4</v>
          </cell>
          <cell r="V169" t="str">
            <v>3 / 5</v>
          </cell>
          <cell r="W169" t="str">
            <v>2 / 3</v>
          </cell>
          <cell r="X169" t="str">
            <v>2 / 4</v>
          </cell>
          <cell r="Y169" t="str">
            <v>1 / 3</v>
          </cell>
          <cell r="Z169" t="str">
            <v>1 / 3</v>
          </cell>
          <cell r="AA169" t="str">
            <v>2 / 4</v>
          </cell>
          <cell r="AB169" t="str">
            <v>3 / 4</v>
          </cell>
          <cell r="AC169" t="str">
            <v>3 / 4</v>
          </cell>
          <cell r="AD169" t="str">
            <v>3 / 5</v>
          </cell>
          <cell r="AE169" t="str">
            <v>2 / 4</v>
          </cell>
          <cell r="AF169" t="str">
            <v>3 / 4</v>
          </cell>
          <cell r="AG169" t="str">
            <v>1 / 3</v>
          </cell>
          <cell r="AH169" t="str">
            <v>3 / 4</v>
          </cell>
          <cell r="AI169" t="str">
            <v>1 / 3</v>
          </cell>
          <cell r="AJ169" t="str">
            <v>3 / 4</v>
          </cell>
          <cell r="AK169" t="str">
            <v>3 / 4</v>
          </cell>
          <cell r="AL169" t="str">
            <v>3 / 4</v>
          </cell>
          <cell r="AM169" t="str">
            <v>2 / 4</v>
          </cell>
          <cell r="AO169">
            <v>1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</row>
        <row r="170">
          <cell r="A170" t="str">
            <v>Public Speaking</v>
          </cell>
          <cell r="B170" t="str">
            <v>3 / 4</v>
          </cell>
          <cell r="C170" t="str">
            <v>3 / 4</v>
          </cell>
          <cell r="D170" t="str">
            <v>1 / 2</v>
          </cell>
          <cell r="E170" t="str">
            <v>3 / 4</v>
          </cell>
          <cell r="F170" t="str">
            <v>3 / 4</v>
          </cell>
          <cell r="G170" t="str">
            <v>2 / 4</v>
          </cell>
          <cell r="H170" t="str">
            <v>3 / 4</v>
          </cell>
          <cell r="I170" t="str">
            <v>1 / 2</v>
          </cell>
          <cell r="J170" t="str">
            <v>2 / 3</v>
          </cell>
          <cell r="K170" t="str">
            <v>2 / 3</v>
          </cell>
          <cell r="L170" t="str">
            <v>2 / 4</v>
          </cell>
          <cell r="M170" t="str">
            <v>2 / 4</v>
          </cell>
          <cell r="N170" t="str">
            <v>3 / 4</v>
          </cell>
          <cell r="O170" t="str">
            <v>3 / 4</v>
          </cell>
          <cell r="P170" t="str">
            <v>2 / 3</v>
          </cell>
          <cell r="Q170" t="str">
            <v>2 / 4</v>
          </cell>
          <cell r="R170" t="str">
            <v>2 / 3</v>
          </cell>
          <cell r="S170" t="str">
            <v>1 / 3</v>
          </cell>
          <cell r="T170" t="str">
            <v>2 / 3</v>
          </cell>
          <cell r="U170" t="str">
            <v>3 / 4</v>
          </cell>
          <cell r="V170" t="str">
            <v>3 / 4</v>
          </cell>
          <cell r="W170" t="str">
            <v>3 / 4</v>
          </cell>
          <cell r="X170" t="str">
            <v>2 / 4</v>
          </cell>
          <cell r="Y170" t="str">
            <v>1 / 3</v>
          </cell>
          <cell r="Z170" t="str">
            <v>1 / 3</v>
          </cell>
          <cell r="AA170" t="str">
            <v>2 / 4</v>
          </cell>
          <cell r="AB170" t="str">
            <v>3 / 4</v>
          </cell>
          <cell r="AC170" t="str">
            <v>3 / 4</v>
          </cell>
          <cell r="AD170" t="str">
            <v>3 / 5</v>
          </cell>
          <cell r="AE170" t="str">
            <v>3 / 4</v>
          </cell>
          <cell r="AF170" t="str">
            <v>3 / 4</v>
          </cell>
          <cell r="AG170" t="str">
            <v>2 / 4</v>
          </cell>
          <cell r="AH170" t="str">
            <v>3 / 4</v>
          </cell>
          <cell r="AI170" t="str">
            <v>2 / 3</v>
          </cell>
          <cell r="AJ170" t="str">
            <v>3 / 4</v>
          </cell>
          <cell r="AK170" t="str">
            <v>3 / 4</v>
          </cell>
          <cell r="AL170" t="str">
            <v>3 / 4</v>
          </cell>
          <cell r="AM170" t="str">
            <v>2 / 4</v>
          </cell>
          <cell r="AO170">
            <v>1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</row>
        <row r="171">
          <cell r="A171" t="str">
            <v>Ventriloquism</v>
          </cell>
          <cell r="B171" t="str">
            <v>3 / 4</v>
          </cell>
          <cell r="C171" t="str">
            <v>3 / 4</v>
          </cell>
          <cell r="D171" t="str">
            <v>1 / 2</v>
          </cell>
          <cell r="E171" t="str">
            <v>3 / 4</v>
          </cell>
          <cell r="F171" t="str">
            <v>3 / 4</v>
          </cell>
          <cell r="G171" t="str">
            <v>2 / 4</v>
          </cell>
          <cell r="H171" t="str">
            <v>3 / 4</v>
          </cell>
          <cell r="I171" t="str">
            <v>1 / 2</v>
          </cell>
          <cell r="J171" t="str">
            <v>2 / 3</v>
          </cell>
          <cell r="K171" t="str">
            <v>2 / 3</v>
          </cell>
          <cell r="L171" t="str">
            <v>2 / 4</v>
          </cell>
          <cell r="M171" t="str">
            <v>2 / 4</v>
          </cell>
          <cell r="N171" t="str">
            <v>3 / 4</v>
          </cell>
          <cell r="O171" t="str">
            <v>3 / 4</v>
          </cell>
          <cell r="P171" t="str">
            <v>1 / 3</v>
          </cell>
          <cell r="Q171" t="str">
            <v>2 / 3</v>
          </cell>
          <cell r="R171" t="str">
            <v>2 / 3</v>
          </cell>
          <cell r="S171" t="str">
            <v>1 / 3</v>
          </cell>
          <cell r="T171" t="str">
            <v>2 / 3</v>
          </cell>
          <cell r="U171" t="str">
            <v>3 / 4</v>
          </cell>
          <cell r="V171" t="str">
            <v>3 / 4</v>
          </cell>
          <cell r="W171" t="str">
            <v>3 / 4</v>
          </cell>
          <cell r="X171" t="str">
            <v>2 / 4</v>
          </cell>
          <cell r="Y171" t="str">
            <v>1 / 3</v>
          </cell>
          <cell r="Z171" t="str">
            <v>1 / 3</v>
          </cell>
          <cell r="AA171" t="str">
            <v>2 / 4</v>
          </cell>
          <cell r="AB171" t="str">
            <v>3 / 4</v>
          </cell>
          <cell r="AC171" t="str">
            <v>3 / 4</v>
          </cell>
          <cell r="AD171" t="str">
            <v>3 / 5</v>
          </cell>
          <cell r="AE171" t="str">
            <v>3 / 4</v>
          </cell>
          <cell r="AF171" t="str">
            <v>3 / 4</v>
          </cell>
          <cell r="AG171" t="str">
            <v>2 / 4</v>
          </cell>
          <cell r="AH171" t="str">
            <v>3 / 4</v>
          </cell>
          <cell r="AI171" t="str">
            <v>2 / 3</v>
          </cell>
          <cell r="AJ171" t="str">
            <v>3 / 4</v>
          </cell>
          <cell r="AK171" t="str">
            <v>3 / 4</v>
          </cell>
          <cell r="AL171" t="str">
            <v>3 / 4</v>
          </cell>
          <cell r="AM171" t="str">
            <v>2 / 4</v>
          </cell>
          <cell r="AO171">
            <v>1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</row>
        <row r="172">
          <cell r="A172" t="str">
            <v>Singing</v>
          </cell>
          <cell r="B172" t="str">
            <v>3 / 4</v>
          </cell>
          <cell r="C172" t="str">
            <v>3 / 4</v>
          </cell>
          <cell r="D172" t="str">
            <v>1 / 2</v>
          </cell>
          <cell r="E172" t="str">
            <v>3 / 4</v>
          </cell>
          <cell r="F172" t="str">
            <v>3 / 4</v>
          </cell>
          <cell r="G172" t="str">
            <v>2 / 4</v>
          </cell>
          <cell r="H172" t="str">
            <v>3 / 4</v>
          </cell>
          <cell r="I172" t="str">
            <v>1 / 2</v>
          </cell>
          <cell r="J172" t="str">
            <v>2 / 3</v>
          </cell>
          <cell r="K172" t="str">
            <v>2 / 3</v>
          </cell>
          <cell r="L172" t="str">
            <v>2 / 4</v>
          </cell>
          <cell r="M172" t="str">
            <v>2 / 4</v>
          </cell>
          <cell r="N172" t="str">
            <v>3 / 4</v>
          </cell>
          <cell r="O172" t="str">
            <v>3 / 4</v>
          </cell>
          <cell r="P172" t="str">
            <v>2 / 3</v>
          </cell>
          <cell r="Q172" t="str">
            <v>2 / 4</v>
          </cell>
          <cell r="R172" t="str">
            <v>2 / 3</v>
          </cell>
          <cell r="S172" t="str">
            <v>1 / 3</v>
          </cell>
          <cell r="T172" t="str">
            <v>2 / 3</v>
          </cell>
          <cell r="U172" t="str">
            <v>3 / 4</v>
          </cell>
          <cell r="V172" t="str">
            <v>3 / 4</v>
          </cell>
          <cell r="W172" t="str">
            <v>3 / 4</v>
          </cell>
          <cell r="X172" t="str">
            <v>2 / 4</v>
          </cell>
          <cell r="Y172" t="str">
            <v>1 / 3</v>
          </cell>
          <cell r="Z172" t="str">
            <v>1 / 3</v>
          </cell>
          <cell r="AA172" t="str">
            <v>2 / 4</v>
          </cell>
          <cell r="AB172" t="str">
            <v>3 / 4</v>
          </cell>
          <cell r="AC172" t="str">
            <v>3 / 4</v>
          </cell>
          <cell r="AD172" t="str">
            <v>3 / 5</v>
          </cell>
          <cell r="AE172" t="str">
            <v>3 / 4</v>
          </cell>
          <cell r="AF172" t="str">
            <v>3 / 4</v>
          </cell>
          <cell r="AG172" t="str">
            <v>2 / 4</v>
          </cell>
          <cell r="AH172" t="str">
            <v>3 / 4</v>
          </cell>
          <cell r="AI172" t="str">
            <v>1 / 3</v>
          </cell>
          <cell r="AJ172" t="str">
            <v>3 / 4</v>
          </cell>
          <cell r="AK172" t="str">
            <v>3 / 4</v>
          </cell>
          <cell r="AL172" t="str">
            <v>3 / 4</v>
          </cell>
          <cell r="AM172" t="str">
            <v>2 / 4</v>
          </cell>
          <cell r="AO172">
            <v>1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</row>
        <row r="173">
          <cell r="A173" t="str">
            <v>Canon</v>
          </cell>
          <cell r="B173" t="str">
            <v>3 / 4</v>
          </cell>
          <cell r="C173" t="str">
            <v>3 / 4</v>
          </cell>
          <cell r="D173" t="str">
            <v>1 / 2</v>
          </cell>
          <cell r="E173" t="str">
            <v>3 / 4</v>
          </cell>
          <cell r="F173" t="str">
            <v>3 / 4</v>
          </cell>
          <cell r="G173" t="str">
            <v>2 / 4</v>
          </cell>
          <cell r="H173" t="str">
            <v>3 / 4</v>
          </cell>
          <cell r="I173" t="str">
            <v>1 / 2</v>
          </cell>
          <cell r="J173" t="str">
            <v>2 / 3</v>
          </cell>
          <cell r="K173" t="str">
            <v>2 / 3</v>
          </cell>
          <cell r="L173" t="str">
            <v>2 / 4</v>
          </cell>
          <cell r="M173" t="str">
            <v>2 / 4</v>
          </cell>
          <cell r="N173" t="str">
            <v>3 / 4</v>
          </cell>
          <cell r="O173" t="str">
            <v>3 / 4</v>
          </cell>
          <cell r="P173" t="str">
            <v>2 / 3</v>
          </cell>
          <cell r="Q173" t="str">
            <v>2 / 4</v>
          </cell>
          <cell r="R173" t="str">
            <v>2 / 3</v>
          </cell>
          <cell r="S173" t="str">
            <v>1 / 3</v>
          </cell>
          <cell r="T173" t="str">
            <v>2 / 3</v>
          </cell>
          <cell r="U173" t="str">
            <v>3 / 4</v>
          </cell>
          <cell r="V173" t="str">
            <v>3 / 4</v>
          </cell>
          <cell r="W173" t="str">
            <v>3 / 4</v>
          </cell>
          <cell r="X173" t="str">
            <v>2 / 4</v>
          </cell>
          <cell r="Y173" t="str">
            <v>1 / 3</v>
          </cell>
          <cell r="Z173" t="str">
            <v>1 / 3</v>
          </cell>
          <cell r="AA173" t="str">
            <v>2 / 4</v>
          </cell>
          <cell r="AB173" t="str">
            <v>3 / 4</v>
          </cell>
          <cell r="AC173" t="str">
            <v>3 / 4</v>
          </cell>
          <cell r="AD173" t="str">
            <v>3 / 5</v>
          </cell>
          <cell r="AE173" t="str">
            <v>3 / 4</v>
          </cell>
          <cell r="AF173" t="str">
            <v>3 / 4</v>
          </cell>
          <cell r="AG173" t="str">
            <v>2 / 4</v>
          </cell>
          <cell r="AH173" t="str">
            <v>3 / 4</v>
          </cell>
          <cell r="AI173" t="str">
            <v>2 / 4</v>
          </cell>
          <cell r="AJ173" t="str">
            <v>3 / 4</v>
          </cell>
          <cell r="AK173" t="str">
            <v>3 / 4</v>
          </cell>
          <cell r="AL173" t="str">
            <v>3 / 4</v>
          </cell>
          <cell r="AM173" t="str">
            <v>2 / 4</v>
          </cell>
          <cell r="AO173">
            <v>1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</row>
        <row r="174">
          <cell r="A174" t="str">
            <v>Mimickry</v>
          </cell>
          <cell r="B174" t="str">
            <v>3 / 4</v>
          </cell>
          <cell r="C174" t="str">
            <v>3 / 4</v>
          </cell>
          <cell r="D174" t="str">
            <v>1 / 2</v>
          </cell>
          <cell r="E174" t="str">
            <v>3 / 4</v>
          </cell>
          <cell r="F174" t="str">
            <v>3 / 4</v>
          </cell>
          <cell r="G174" t="str">
            <v>2 / 4</v>
          </cell>
          <cell r="H174" t="str">
            <v>3 / 4</v>
          </cell>
          <cell r="I174" t="str">
            <v>1 / 2</v>
          </cell>
          <cell r="J174" t="str">
            <v>2 / 3</v>
          </cell>
          <cell r="K174" t="str">
            <v>2 / 3</v>
          </cell>
          <cell r="L174" t="str">
            <v>2 / 4</v>
          </cell>
          <cell r="M174" t="str">
            <v>2 / 4</v>
          </cell>
          <cell r="N174" t="str">
            <v>3 / 4</v>
          </cell>
          <cell r="O174" t="str">
            <v>3 / 4</v>
          </cell>
          <cell r="P174" t="str">
            <v>1 / 3</v>
          </cell>
          <cell r="Q174" t="str">
            <v>2 / 3</v>
          </cell>
          <cell r="R174" t="str">
            <v>2 / 3</v>
          </cell>
          <cell r="S174" t="str">
            <v>1 / 3</v>
          </cell>
          <cell r="T174" t="str">
            <v>2 / 3</v>
          </cell>
          <cell r="U174" t="str">
            <v>3 / 4</v>
          </cell>
          <cell r="V174" t="str">
            <v>3 / 4</v>
          </cell>
          <cell r="W174" t="str">
            <v>3 / 4</v>
          </cell>
          <cell r="X174" t="str">
            <v>2 / 4</v>
          </cell>
          <cell r="Y174" t="str">
            <v>1 / 3</v>
          </cell>
          <cell r="Z174" t="str">
            <v>1 / 3</v>
          </cell>
          <cell r="AA174" t="str">
            <v>2 / 4</v>
          </cell>
          <cell r="AB174" t="str">
            <v>3 / 4</v>
          </cell>
          <cell r="AC174" t="str">
            <v>3 / 4</v>
          </cell>
          <cell r="AD174" t="str">
            <v>3 / 5</v>
          </cell>
          <cell r="AE174" t="str">
            <v>3 / 4</v>
          </cell>
          <cell r="AF174" t="str">
            <v>3 / 4</v>
          </cell>
          <cell r="AG174" t="str">
            <v>2 / 4</v>
          </cell>
          <cell r="AH174" t="str">
            <v>3 / 4</v>
          </cell>
          <cell r="AI174" t="str">
            <v>2 / 4</v>
          </cell>
          <cell r="AJ174" t="str">
            <v>3 / 4</v>
          </cell>
          <cell r="AK174" t="str">
            <v>3 / 4</v>
          </cell>
          <cell r="AL174" t="str">
            <v>3 / 4</v>
          </cell>
          <cell r="AM174" t="str">
            <v>2 / 4</v>
          </cell>
          <cell r="AO174">
            <v>1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</row>
        <row r="175">
          <cell r="A175" t="str">
            <v>Mimery</v>
          </cell>
          <cell r="B175" t="str">
            <v>3 / 4</v>
          </cell>
          <cell r="C175" t="str">
            <v>3 / 4</v>
          </cell>
          <cell r="D175" t="str">
            <v>1 / 2</v>
          </cell>
          <cell r="E175" t="str">
            <v>3 / 4</v>
          </cell>
          <cell r="F175" t="str">
            <v>3 / 4</v>
          </cell>
          <cell r="G175" t="str">
            <v>2 / 4</v>
          </cell>
          <cell r="H175" t="str">
            <v>3 / 4</v>
          </cell>
          <cell r="I175" t="str">
            <v>1 / 2</v>
          </cell>
          <cell r="J175" t="str">
            <v>2 / 3</v>
          </cell>
          <cell r="K175" t="str">
            <v>2 / 3</v>
          </cell>
          <cell r="L175" t="str">
            <v>2 / 4</v>
          </cell>
          <cell r="M175" t="str">
            <v>2 / 4</v>
          </cell>
          <cell r="N175" t="str">
            <v>3 / 4</v>
          </cell>
          <cell r="O175" t="str">
            <v>3 / 4</v>
          </cell>
          <cell r="P175" t="str">
            <v>2 / 3</v>
          </cell>
          <cell r="Q175" t="str">
            <v>2 / 4</v>
          </cell>
          <cell r="R175" t="str">
            <v>2 / 3</v>
          </cell>
          <cell r="S175" t="str">
            <v>1 / 3</v>
          </cell>
          <cell r="T175" t="str">
            <v>2 / 3</v>
          </cell>
          <cell r="U175" t="str">
            <v>3 / 4</v>
          </cell>
          <cell r="V175" t="str">
            <v>3 / 4</v>
          </cell>
          <cell r="W175" t="str">
            <v>3 / 4</v>
          </cell>
          <cell r="X175" t="str">
            <v>2 / 4</v>
          </cell>
          <cell r="Y175" t="str">
            <v>1 / 3</v>
          </cell>
          <cell r="Z175" t="str">
            <v>1 / 3</v>
          </cell>
          <cell r="AA175" t="str">
            <v>2 / 4</v>
          </cell>
          <cell r="AB175" t="str">
            <v>3 / 4</v>
          </cell>
          <cell r="AC175" t="str">
            <v>3 / 4</v>
          </cell>
          <cell r="AD175" t="str">
            <v>3 / 5</v>
          </cell>
          <cell r="AE175" t="str">
            <v>3 / 4</v>
          </cell>
          <cell r="AF175" t="str">
            <v>3 / 4</v>
          </cell>
          <cell r="AG175" t="str">
            <v>2 / 4</v>
          </cell>
          <cell r="AH175" t="str">
            <v>3 / 4</v>
          </cell>
          <cell r="AI175" t="str">
            <v>2 / 4</v>
          </cell>
          <cell r="AJ175" t="str">
            <v>3 / 4</v>
          </cell>
          <cell r="AK175" t="str">
            <v>3 / 4</v>
          </cell>
          <cell r="AL175" t="str">
            <v>3 / 4</v>
          </cell>
          <cell r="AM175" t="str">
            <v>2 / 4</v>
          </cell>
          <cell r="AO175">
            <v>1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</row>
        <row r="176">
          <cell r="A176" t="str">
            <v>Tale Telling</v>
          </cell>
          <cell r="B176" t="str">
            <v>3 / 4</v>
          </cell>
          <cell r="C176" t="str">
            <v>3 / 4</v>
          </cell>
          <cell r="D176" t="str">
            <v>1 / 2</v>
          </cell>
          <cell r="E176" t="str">
            <v>3 / 4</v>
          </cell>
          <cell r="F176" t="str">
            <v>3 / 4</v>
          </cell>
          <cell r="G176" t="str">
            <v>2 / 4</v>
          </cell>
          <cell r="H176" t="str">
            <v>3 / 4</v>
          </cell>
          <cell r="I176" t="str">
            <v>1 / 2</v>
          </cell>
          <cell r="J176" t="str">
            <v>2 / 3</v>
          </cell>
          <cell r="K176" t="str">
            <v>2 / 3</v>
          </cell>
          <cell r="L176" t="str">
            <v>2 / 4</v>
          </cell>
          <cell r="M176" t="str">
            <v>2 / 4</v>
          </cell>
          <cell r="N176" t="str">
            <v>3 / 4</v>
          </cell>
          <cell r="O176" t="str">
            <v>3 / 4</v>
          </cell>
          <cell r="P176" t="str">
            <v>2 / 3</v>
          </cell>
          <cell r="Q176" t="str">
            <v>2 / 4</v>
          </cell>
          <cell r="R176" t="str">
            <v>2 / 3</v>
          </cell>
          <cell r="S176" t="str">
            <v>1 / 3</v>
          </cell>
          <cell r="T176" t="str">
            <v>2 / 3</v>
          </cell>
          <cell r="U176" t="str">
            <v>3 / 4</v>
          </cell>
          <cell r="V176" t="str">
            <v>3 / 4</v>
          </cell>
          <cell r="W176" t="str">
            <v>2 / 4</v>
          </cell>
          <cell r="X176" t="str">
            <v>2 / 4</v>
          </cell>
          <cell r="Y176" t="str">
            <v>1 / 3</v>
          </cell>
          <cell r="Z176" t="str">
            <v>1 / 3</v>
          </cell>
          <cell r="AA176" t="str">
            <v>2 / 4</v>
          </cell>
          <cell r="AB176" t="str">
            <v>3 / 4</v>
          </cell>
          <cell r="AC176" t="str">
            <v>3 / 4</v>
          </cell>
          <cell r="AD176" t="str">
            <v>3 / 5</v>
          </cell>
          <cell r="AE176" t="str">
            <v>3 / 4</v>
          </cell>
          <cell r="AF176" t="str">
            <v>3 / 4</v>
          </cell>
          <cell r="AG176" t="str">
            <v>2 / 4</v>
          </cell>
          <cell r="AH176" t="str">
            <v>3 / 4</v>
          </cell>
          <cell r="AI176" t="str">
            <v>2 / 4</v>
          </cell>
          <cell r="AJ176" t="str">
            <v>3 / 4</v>
          </cell>
          <cell r="AK176" t="str">
            <v>3 / 4</v>
          </cell>
          <cell r="AL176" t="str">
            <v>3 / 4</v>
          </cell>
          <cell r="AM176" t="str">
            <v>2 / 4</v>
          </cell>
          <cell r="AO176">
            <v>1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</row>
        <row r="177">
          <cell r="A177" t="str">
            <v>Dancing</v>
          </cell>
          <cell r="B177" t="str">
            <v>3 / 4</v>
          </cell>
          <cell r="C177" t="str">
            <v>3 / 4</v>
          </cell>
          <cell r="D177" t="str">
            <v>1 / 2</v>
          </cell>
          <cell r="E177" t="str">
            <v>3 / 4</v>
          </cell>
          <cell r="F177" t="str">
            <v>3 / 4</v>
          </cell>
          <cell r="G177" t="str">
            <v>2 / 4</v>
          </cell>
          <cell r="H177" t="str">
            <v>3 / 4</v>
          </cell>
          <cell r="I177" t="str">
            <v>1 / 2</v>
          </cell>
          <cell r="J177" t="str">
            <v>2 / 3</v>
          </cell>
          <cell r="K177" t="str">
            <v>2 / 3</v>
          </cell>
          <cell r="L177" t="str">
            <v>2 / 4</v>
          </cell>
          <cell r="M177" t="str">
            <v>2 / 4</v>
          </cell>
          <cell r="N177" t="str">
            <v>3 / 4</v>
          </cell>
          <cell r="O177" t="str">
            <v>3 / 4</v>
          </cell>
          <cell r="P177" t="str">
            <v>2 / 4</v>
          </cell>
          <cell r="Q177" t="str">
            <v>3 / 4</v>
          </cell>
          <cell r="R177" t="str">
            <v>2 / 3</v>
          </cell>
          <cell r="S177" t="str">
            <v>1 / 3</v>
          </cell>
          <cell r="T177" t="str">
            <v>2 / 3</v>
          </cell>
          <cell r="U177" t="str">
            <v>3 / 4</v>
          </cell>
          <cell r="V177" t="str">
            <v>3 / 4</v>
          </cell>
          <cell r="W177" t="str">
            <v>3 / 5</v>
          </cell>
          <cell r="X177" t="str">
            <v>2 / 4</v>
          </cell>
          <cell r="Y177" t="str">
            <v>1 / 3</v>
          </cell>
          <cell r="Z177" t="str">
            <v>1 / 3</v>
          </cell>
          <cell r="AA177" t="str">
            <v>2 / 4</v>
          </cell>
          <cell r="AB177" t="str">
            <v>3 / 4</v>
          </cell>
          <cell r="AC177" t="str">
            <v>3 / 4</v>
          </cell>
          <cell r="AD177" t="str">
            <v>3 / 5</v>
          </cell>
          <cell r="AE177" t="str">
            <v>3 / 4</v>
          </cell>
          <cell r="AF177" t="str">
            <v>3 / 4</v>
          </cell>
          <cell r="AG177" t="str">
            <v>2 / 4</v>
          </cell>
          <cell r="AH177" t="str">
            <v>3 / 4</v>
          </cell>
          <cell r="AI177" t="str">
            <v>1 / 3</v>
          </cell>
          <cell r="AJ177" t="str">
            <v>3 / 4</v>
          </cell>
          <cell r="AK177" t="str">
            <v>3 / 4</v>
          </cell>
          <cell r="AL177" t="str">
            <v>3 / 4</v>
          </cell>
          <cell r="AM177" t="str">
            <v>2 / 4</v>
          </cell>
          <cell r="AO177">
            <v>1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</row>
        <row r="178">
          <cell r="A178" t="str">
            <v>Stage Magic</v>
          </cell>
          <cell r="B178" t="str">
            <v>3 / 4</v>
          </cell>
          <cell r="C178" t="str">
            <v>3 / 4</v>
          </cell>
          <cell r="D178" t="str">
            <v>1 / 2</v>
          </cell>
          <cell r="E178" t="str">
            <v>3 / 4</v>
          </cell>
          <cell r="F178" t="str">
            <v>3 / 4</v>
          </cell>
          <cell r="G178" t="str">
            <v>2 / 4</v>
          </cell>
          <cell r="H178" t="str">
            <v>3 / 4</v>
          </cell>
          <cell r="I178" t="str">
            <v>1 / 2</v>
          </cell>
          <cell r="J178" t="str">
            <v>2 / 3</v>
          </cell>
          <cell r="K178" t="str">
            <v>2 / 3</v>
          </cell>
          <cell r="L178" t="str">
            <v>2 / 4</v>
          </cell>
          <cell r="M178" t="str">
            <v>2 / 4</v>
          </cell>
          <cell r="N178" t="str">
            <v>3 / 4</v>
          </cell>
          <cell r="O178" t="str">
            <v>3 / 5</v>
          </cell>
          <cell r="P178" t="str">
            <v>2 / 4</v>
          </cell>
          <cell r="Q178" t="str">
            <v>3 / 4</v>
          </cell>
          <cell r="R178" t="str">
            <v>2 / 3</v>
          </cell>
          <cell r="S178" t="str">
            <v>1 / 3</v>
          </cell>
          <cell r="T178" t="str">
            <v>2 / 3</v>
          </cell>
          <cell r="U178" t="str">
            <v>3 / 5</v>
          </cell>
          <cell r="V178" t="str">
            <v>3 / 4</v>
          </cell>
          <cell r="W178" t="str">
            <v>4 / 6</v>
          </cell>
          <cell r="X178" t="str">
            <v>2 / 4</v>
          </cell>
          <cell r="Y178" t="str">
            <v>1 / 3</v>
          </cell>
          <cell r="Z178" t="str">
            <v>1 / 3</v>
          </cell>
          <cell r="AA178" t="str">
            <v>2 / 3</v>
          </cell>
          <cell r="AB178" t="str">
            <v>3 / 4</v>
          </cell>
          <cell r="AC178" t="str">
            <v>3 / 4</v>
          </cell>
          <cell r="AD178" t="str">
            <v>3 / 5</v>
          </cell>
          <cell r="AE178" t="str">
            <v>3 / 4</v>
          </cell>
          <cell r="AF178" t="str">
            <v>3 / 4</v>
          </cell>
          <cell r="AG178" t="str">
            <v>2 / 4</v>
          </cell>
          <cell r="AH178" t="str">
            <v>3 / 4</v>
          </cell>
          <cell r="AI178" t="str">
            <v>2 / 3</v>
          </cell>
          <cell r="AJ178" t="str">
            <v>3 / 4</v>
          </cell>
          <cell r="AK178" t="str">
            <v>3 / 4</v>
          </cell>
          <cell r="AL178" t="str">
            <v>3 / 4</v>
          </cell>
          <cell r="AM178" t="str">
            <v>2 / 4</v>
          </cell>
          <cell r="AO178">
            <v>1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</row>
        <row r="179">
          <cell r="A179" t="str">
            <v>Play Instrument</v>
          </cell>
          <cell r="B179" t="str">
            <v>3 / 4</v>
          </cell>
          <cell r="C179" t="str">
            <v>3 / 4</v>
          </cell>
          <cell r="D179" t="str">
            <v>1 / 2</v>
          </cell>
          <cell r="E179" t="str">
            <v>3 / 4</v>
          </cell>
          <cell r="F179" t="str">
            <v>3 / 4</v>
          </cell>
          <cell r="G179" t="str">
            <v>2 / 4</v>
          </cell>
          <cell r="H179" t="str">
            <v>3 / 4</v>
          </cell>
          <cell r="I179" t="str">
            <v>1 / 2</v>
          </cell>
          <cell r="J179" t="str">
            <v>2 / 3</v>
          </cell>
          <cell r="K179" t="str">
            <v>2 / 3</v>
          </cell>
          <cell r="L179" t="str">
            <v>2 / 4</v>
          </cell>
          <cell r="M179" t="str">
            <v>2 / 4</v>
          </cell>
          <cell r="N179" t="str">
            <v>3 / 4</v>
          </cell>
          <cell r="O179" t="str">
            <v>2 / 3</v>
          </cell>
          <cell r="P179" t="str">
            <v>2 / 4</v>
          </cell>
          <cell r="Q179" t="str">
            <v>3 / 4</v>
          </cell>
          <cell r="R179" t="str">
            <v>2 / 3</v>
          </cell>
          <cell r="S179" t="str">
            <v>1 / 3</v>
          </cell>
          <cell r="T179" t="str">
            <v>2 / 3</v>
          </cell>
          <cell r="U179" t="str">
            <v>3 / 4</v>
          </cell>
          <cell r="V179" t="str">
            <v>2 / 4</v>
          </cell>
          <cell r="W179" t="str">
            <v>3 / 4</v>
          </cell>
          <cell r="X179" t="str">
            <v>2 / 4</v>
          </cell>
          <cell r="Y179" t="str">
            <v>1 / 3</v>
          </cell>
          <cell r="Z179" t="str">
            <v>1 / 3</v>
          </cell>
          <cell r="AA179" t="str">
            <v>3 / 4</v>
          </cell>
          <cell r="AB179" t="str">
            <v>3 / 4</v>
          </cell>
          <cell r="AC179" t="str">
            <v>3 / 4</v>
          </cell>
          <cell r="AD179" t="str">
            <v>3 / 5</v>
          </cell>
          <cell r="AE179" t="str">
            <v>3 / 5</v>
          </cell>
          <cell r="AF179" t="str">
            <v>3 / 4</v>
          </cell>
          <cell r="AG179" t="str">
            <v>3 / 5</v>
          </cell>
          <cell r="AH179" t="str">
            <v>3 / 4</v>
          </cell>
          <cell r="AI179" t="str">
            <v>1 / 3</v>
          </cell>
          <cell r="AJ179" t="str">
            <v>3 / 4</v>
          </cell>
          <cell r="AK179" t="str">
            <v>3 / 4</v>
          </cell>
          <cell r="AL179" t="str">
            <v>3 / 4</v>
          </cell>
          <cell r="AM179" t="str">
            <v>2 / 4</v>
          </cell>
          <cell r="AO179">
            <v>1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</row>
        <row r="180">
          <cell r="A180" t="str">
            <v>Magical Expertise</v>
          </cell>
          <cell r="B180" t="str">
            <v>7 / 10</v>
          </cell>
          <cell r="C180" t="str">
            <v>7 / 10</v>
          </cell>
          <cell r="D180" t="str">
            <v>6 / 8</v>
          </cell>
          <cell r="E180" t="str">
            <v>7 / 10</v>
          </cell>
          <cell r="F180" t="str">
            <v>7 / 10</v>
          </cell>
          <cell r="G180" t="str">
            <v>3 / 5</v>
          </cell>
          <cell r="H180" t="str">
            <v>5 / 7</v>
          </cell>
          <cell r="I180" t="str">
            <v>4 / 6</v>
          </cell>
          <cell r="J180" t="str">
            <v>6 / 8</v>
          </cell>
          <cell r="K180" t="str">
            <v>3 / 5</v>
          </cell>
          <cell r="L180" t="str">
            <v>5 / 7</v>
          </cell>
          <cell r="M180" t="str">
            <v>4 / 6</v>
          </cell>
          <cell r="N180" t="str">
            <v>7 / 10</v>
          </cell>
          <cell r="O180" t="str">
            <v>7 / 10</v>
          </cell>
          <cell r="P180" t="str">
            <v>7 / 10</v>
          </cell>
          <cell r="Q180" t="str">
            <v>7 / 10</v>
          </cell>
          <cell r="R180" t="str">
            <v>7 / 10</v>
          </cell>
          <cell r="S180" t="str">
            <v>4 / 6</v>
          </cell>
          <cell r="T180" t="str">
            <v>2 / 3</v>
          </cell>
          <cell r="U180" t="str">
            <v>3 / 4</v>
          </cell>
          <cell r="V180" t="str">
            <v>3 / 5</v>
          </cell>
          <cell r="W180" t="str">
            <v>6 / 8</v>
          </cell>
          <cell r="X180" t="str">
            <v>1 / 2</v>
          </cell>
          <cell r="Y180" t="str">
            <v>1 / 2</v>
          </cell>
          <cell r="Z180" t="str">
            <v>4 / 6</v>
          </cell>
          <cell r="AA180" t="str">
            <v>3 / 5</v>
          </cell>
          <cell r="AB180" t="str">
            <v>1 / 3</v>
          </cell>
          <cell r="AC180" t="str">
            <v>2 / 4</v>
          </cell>
          <cell r="AD180" t="str">
            <v>6 / 8</v>
          </cell>
          <cell r="AE180" t="str">
            <v>5 / 7</v>
          </cell>
          <cell r="AF180" t="str">
            <v>2 / 4</v>
          </cell>
          <cell r="AG180" t="str">
            <v>3 / 4</v>
          </cell>
          <cell r="AH180" t="str">
            <v>1 / 2</v>
          </cell>
          <cell r="AI180" t="str">
            <v>4 / 6</v>
          </cell>
          <cell r="AJ180" t="str">
            <v>7 / 10</v>
          </cell>
          <cell r="AK180" t="str">
            <v>2 / 4</v>
          </cell>
          <cell r="AL180" t="str">
            <v>2 / 4</v>
          </cell>
          <cell r="AM180" t="str">
            <v>2 / 4</v>
          </cell>
          <cell r="AO180">
            <v>1</v>
          </cell>
          <cell r="AP180" t="str">
            <v>*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4</v>
          </cell>
          <cell r="AV180">
            <v>2</v>
          </cell>
          <cell r="AW180">
            <v>3</v>
          </cell>
          <cell r="AX180">
            <v>1</v>
          </cell>
          <cell r="AY180">
            <v>4</v>
          </cell>
          <cell r="AZ180">
            <v>2</v>
          </cell>
          <cell r="BA180">
            <v>3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3</v>
          </cell>
          <cell r="BH180">
            <v>7</v>
          </cell>
          <cell r="BI180">
            <v>5</v>
          </cell>
          <cell r="BJ180">
            <v>4</v>
          </cell>
          <cell r="BK180">
            <v>1</v>
          </cell>
          <cell r="BL180">
            <v>9</v>
          </cell>
          <cell r="BM180">
            <v>9</v>
          </cell>
          <cell r="BN180">
            <v>3</v>
          </cell>
          <cell r="BO180">
            <v>4</v>
          </cell>
          <cell r="BP180">
            <v>8</v>
          </cell>
          <cell r="BQ180">
            <v>6</v>
          </cell>
          <cell r="BR180">
            <v>1</v>
          </cell>
          <cell r="BS180">
            <v>2</v>
          </cell>
          <cell r="BT180">
            <v>6</v>
          </cell>
        </row>
        <row r="181">
          <cell r="A181" t="str">
            <v>Transcendence</v>
          </cell>
          <cell r="B181" t="str">
            <v>7 / 10</v>
          </cell>
          <cell r="C181" t="str">
            <v>7 / 10</v>
          </cell>
          <cell r="D181" t="str">
            <v>6 / 8</v>
          </cell>
          <cell r="E181" t="str">
            <v>7 / 10</v>
          </cell>
          <cell r="F181" t="str">
            <v>7 / 10</v>
          </cell>
          <cell r="G181" t="str">
            <v>3 / 5</v>
          </cell>
          <cell r="H181" t="str">
            <v>5 / 7</v>
          </cell>
          <cell r="I181" t="str">
            <v>4 / 6</v>
          </cell>
          <cell r="J181" t="str">
            <v>6 / 8</v>
          </cell>
          <cell r="K181" t="str">
            <v>3 / 5</v>
          </cell>
          <cell r="L181" t="str">
            <v>5 / 7</v>
          </cell>
          <cell r="M181" t="str">
            <v>4 / 6</v>
          </cell>
          <cell r="N181" t="str">
            <v>7 / 10</v>
          </cell>
          <cell r="O181" t="str">
            <v>7 / 10</v>
          </cell>
          <cell r="P181" t="str">
            <v>9 / 12</v>
          </cell>
          <cell r="Q181" t="str">
            <v>9 / 12</v>
          </cell>
          <cell r="R181" t="str">
            <v>7 / 10</v>
          </cell>
          <cell r="S181" t="str">
            <v>4 / 6</v>
          </cell>
          <cell r="T181" t="str">
            <v>1 / 3</v>
          </cell>
          <cell r="U181" t="str">
            <v>3 / 4</v>
          </cell>
          <cell r="V181" t="str">
            <v>3 / 4</v>
          </cell>
          <cell r="W181" t="str">
            <v>4 / 6</v>
          </cell>
          <cell r="X181" t="str">
            <v>1 / 2</v>
          </cell>
          <cell r="Y181" t="str">
            <v>1 / 2</v>
          </cell>
          <cell r="Z181" t="str">
            <v>4 / 6</v>
          </cell>
          <cell r="AA181" t="str">
            <v>3 / 5</v>
          </cell>
          <cell r="AB181" t="str">
            <v>1 / 3</v>
          </cell>
          <cell r="AC181" t="str">
            <v>2 / 4</v>
          </cell>
          <cell r="AD181" t="str">
            <v>6 / 8</v>
          </cell>
          <cell r="AE181" t="str">
            <v>6 / 8</v>
          </cell>
          <cell r="AF181" t="str">
            <v>2 / 4</v>
          </cell>
          <cell r="AG181" t="str">
            <v>3 / 5</v>
          </cell>
          <cell r="AH181" t="str">
            <v>1 / 2</v>
          </cell>
          <cell r="AI181" t="str">
            <v>5 / 7</v>
          </cell>
          <cell r="AJ181" t="str">
            <v>7 / 10</v>
          </cell>
          <cell r="AK181" t="str">
            <v>2 / 4</v>
          </cell>
          <cell r="AL181" t="str">
            <v>2 / 4</v>
          </cell>
          <cell r="AM181" t="str">
            <v>2 / 4</v>
          </cell>
          <cell r="AO181">
            <v>1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</row>
        <row r="182">
          <cell r="A182" t="str">
            <v>Grace</v>
          </cell>
          <cell r="B182" t="str">
            <v>7 / 10</v>
          </cell>
          <cell r="C182" t="str">
            <v>7 / 10</v>
          </cell>
          <cell r="D182" t="str">
            <v>6 / 8</v>
          </cell>
          <cell r="E182" t="str">
            <v>7 / 10</v>
          </cell>
          <cell r="F182" t="str">
            <v>7 / 10</v>
          </cell>
          <cell r="G182" t="str">
            <v>3 / 5</v>
          </cell>
          <cell r="H182" t="str">
            <v>5 / 7</v>
          </cell>
          <cell r="I182" t="str">
            <v>4 / 6</v>
          </cell>
          <cell r="J182" t="str">
            <v>6 / 8</v>
          </cell>
          <cell r="K182" t="str">
            <v>3 / 5</v>
          </cell>
          <cell r="L182" t="str">
            <v>5 / 7</v>
          </cell>
          <cell r="M182" t="str">
            <v>4 / 6</v>
          </cell>
          <cell r="N182" t="str">
            <v>7 / 10</v>
          </cell>
          <cell r="O182" t="str">
            <v>7 / 10</v>
          </cell>
          <cell r="P182" t="str">
            <v>7 / 10</v>
          </cell>
          <cell r="Q182" t="str">
            <v>7 / 10</v>
          </cell>
          <cell r="R182" t="str">
            <v>7 / 10</v>
          </cell>
          <cell r="S182" t="str">
            <v>4 / 6</v>
          </cell>
          <cell r="T182" t="str">
            <v>2 / 3</v>
          </cell>
          <cell r="U182" t="str">
            <v>3 / 4</v>
          </cell>
          <cell r="V182" t="str">
            <v>3 / 5</v>
          </cell>
          <cell r="W182" t="str">
            <v>7 / 10</v>
          </cell>
          <cell r="X182" t="str">
            <v>1 / 2</v>
          </cell>
          <cell r="Y182" t="str">
            <v>1 / 2</v>
          </cell>
          <cell r="Z182" t="str">
            <v>4 / 6</v>
          </cell>
          <cell r="AA182" t="str">
            <v>3 / 5</v>
          </cell>
          <cell r="AB182" t="str">
            <v>2 / 3</v>
          </cell>
          <cell r="AC182" t="str">
            <v>2 / 3</v>
          </cell>
          <cell r="AD182" t="str">
            <v>6 / 8</v>
          </cell>
          <cell r="AE182" t="str">
            <v>6 / 8</v>
          </cell>
          <cell r="AF182" t="str">
            <v>2 / 4</v>
          </cell>
          <cell r="AG182" t="str">
            <v>3 / 4</v>
          </cell>
          <cell r="AH182" t="str">
            <v>1 / 2</v>
          </cell>
          <cell r="AI182" t="str">
            <v>4 / 6</v>
          </cell>
          <cell r="AJ182" t="str">
            <v>7 / 10</v>
          </cell>
          <cell r="AK182" t="str">
            <v>2 / 4</v>
          </cell>
          <cell r="AL182" t="str">
            <v>2 / 4</v>
          </cell>
          <cell r="AM182" t="str">
            <v>2 / 4</v>
          </cell>
          <cell r="AO182">
            <v>1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</row>
        <row r="183">
          <cell r="A183" t="str">
            <v>Spell Trickery</v>
          </cell>
          <cell r="B183" t="str">
            <v>7 / 10</v>
          </cell>
          <cell r="C183" t="str">
            <v>7 / 10</v>
          </cell>
          <cell r="D183" t="str">
            <v>6 / 8</v>
          </cell>
          <cell r="E183" t="str">
            <v>7 / 10</v>
          </cell>
          <cell r="F183" t="str">
            <v>7 / 10</v>
          </cell>
          <cell r="G183" t="str">
            <v>3 / 5</v>
          </cell>
          <cell r="H183" t="str">
            <v>5 / 7</v>
          </cell>
          <cell r="I183" t="str">
            <v>4 / 6</v>
          </cell>
          <cell r="J183" t="str">
            <v>6 / 8</v>
          </cell>
          <cell r="K183" t="str">
            <v>3 / 5</v>
          </cell>
          <cell r="L183" t="str">
            <v>5 / 7</v>
          </cell>
          <cell r="M183" t="str">
            <v>4 / 6</v>
          </cell>
          <cell r="N183" t="str">
            <v>7 / 10</v>
          </cell>
          <cell r="O183" t="str">
            <v>7 / 10</v>
          </cell>
          <cell r="P183" t="str">
            <v>6 / 8</v>
          </cell>
          <cell r="Q183" t="str">
            <v>6 / 8</v>
          </cell>
          <cell r="R183" t="str">
            <v>7 / 10</v>
          </cell>
          <cell r="S183" t="str">
            <v>4 / 6</v>
          </cell>
          <cell r="T183" t="str">
            <v>2 / 4</v>
          </cell>
          <cell r="U183" t="str">
            <v>3 / 4</v>
          </cell>
          <cell r="V183" t="str">
            <v>4 / 6</v>
          </cell>
          <cell r="W183" t="str">
            <v>7 / 10</v>
          </cell>
          <cell r="X183" t="str">
            <v>1 / 2</v>
          </cell>
          <cell r="Y183" t="str">
            <v>1 / 2</v>
          </cell>
          <cell r="Z183" t="str">
            <v>4 / 6</v>
          </cell>
          <cell r="AA183" t="str">
            <v>3 / 5</v>
          </cell>
          <cell r="AB183" t="str">
            <v>1 / 2</v>
          </cell>
          <cell r="AC183" t="str">
            <v>3 / 4</v>
          </cell>
          <cell r="AD183" t="str">
            <v>6 / 8</v>
          </cell>
          <cell r="AE183" t="str">
            <v>3 / 5</v>
          </cell>
          <cell r="AF183" t="str">
            <v>2 / 4</v>
          </cell>
          <cell r="AG183" t="str">
            <v>2 / 4</v>
          </cell>
          <cell r="AH183" t="str">
            <v>1 / 2</v>
          </cell>
          <cell r="AI183" t="str">
            <v>3 / 5</v>
          </cell>
          <cell r="AJ183" t="str">
            <v>7 / 10</v>
          </cell>
          <cell r="AK183" t="str">
            <v>2 / 4</v>
          </cell>
          <cell r="AL183" t="str">
            <v>2 / 4</v>
          </cell>
          <cell r="AM183" t="str">
            <v>2 / 4</v>
          </cell>
          <cell r="AO183">
            <v>1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</row>
        <row r="184">
          <cell r="A184" t="str">
            <v>Power Manipulation</v>
          </cell>
          <cell r="B184" t="str">
            <v>9 / 12</v>
          </cell>
          <cell r="C184" t="str">
            <v>9 / 12</v>
          </cell>
          <cell r="D184" t="str">
            <v>5 / 7</v>
          </cell>
          <cell r="E184" t="str">
            <v>9 / 12</v>
          </cell>
          <cell r="F184" t="str">
            <v>9 / 12</v>
          </cell>
          <cell r="G184" t="str">
            <v>4 / 6</v>
          </cell>
          <cell r="H184" t="str">
            <v>4 / 6</v>
          </cell>
          <cell r="I184" t="str">
            <v>5 / 7</v>
          </cell>
          <cell r="J184" t="str">
            <v>5 / 7</v>
          </cell>
          <cell r="K184" t="str">
            <v>4 / 6</v>
          </cell>
          <cell r="L184" t="str">
            <v>6 / 8</v>
          </cell>
          <cell r="M184" t="str">
            <v>4 / 6</v>
          </cell>
          <cell r="N184" t="str">
            <v>9 / 12</v>
          </cell>
          <cell r="O184" t="str">
            <v>9 / 12</v>
          </cell>
          <cell r="P184" t="str">
            <v>9 / 12</v>
          </cell>
          <cell r="Q184" t="str">
            <v>9 / 12</v>
          </cell>
          <cell r="R184" t="str">
            <v>9 / 12</v>
          </cell>
          <cell r="S184" t="str">
            <v>4 / 6</v>
          </cell>
          <cell r="T184" t="str">
            <v>2 / 4</v>
          </cell>
          <cell r="U184" t="str">
            <v>2 / 4</v>
          </cell>
          <cell r="V184" t="str">
            <v>4 / 6</v>
          </cell>
          <cell r="W184" t="str">
            <v>4 / 6</v>
          </cell>
          <cell r="X184" t="str">
            <v>2 / 3</v>
          </cell>
          <cell r="Y184" t="str">
            <v>2 / 3</v>
          </cell>
          <cell r="Z184" t="str">
            <v>3 / 5</v>
          </cell>
          <cell r="AA184" t="str">
            <v>3 / 5</v>
          </cell>
          <cell r="AB184" t="str">
            <v>2 / 3</v>
          </cell>
          <cell r="AC184" t="str">
            <v>2 / 4</v>
          </cell>
          <cell r="AD184" t="str">
            <v>4 / 6</v>
          </cell>
          <cell r="AE184" t="str">
            <v>3 / 5</v>
          </cell>
          <cell r="AF184" t="str">
            <v>2 / 4</v>
          </cell>
          <cell r="AG184" t="str">
            <v>2 / 4</v>
          </cell>
          <cell r="AH184" t="str">
            <v>2 / 4</v>
          </cell>
          <cell r="AI184" t="str">
            <v>3 / 5</v>
          </cell>
          <cell r="AJ184" t="str">
            <v>9 / 12</v>
          </cell>
          <cell r="AK184" t="str">
            <v>2 / 3</v>
          </cell>
          <cell r="AL184" t="str">
            <v>2 / 3</v>
          </cell>
          <cell r="AM184" t="str">
            <v>2 / 3</v>
          </cell>
          <cell r="AO184">
            <v>1</v>
          </cell>
          <cell r="AP184" t="str">
            <v>*</v>
          </cell>
          <cell r="AQ184">
            <v>0</v>
          </cell>
          <cell r="AR184">
            <v>3</v>
          </cell>
          <cell r="AS184">
            <v>0</v>
          </cell>
          <cell r="AT184">
            <v>0</v>
          </cell>
          <cell r="AU184">
            <v>4</v>
          </cell>
          <cell r="AV184">
            <v>4</v>
          </cell>
          <cell r="AW184">
            <v>3</v>
          </cell>
          <cell r="AX184">
            <v>3</v>
          </cell>
          <cell r="AY184">
            <v>4</v>
          </cell>
          <cell r="AZ184">
            <v>2</v>
          </cell>
          <cell r="BA184">
            <v>4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4</v>
          </cell>
          <cell r="BH184">
            <v>7</v>
          </cell>
          <cell r="BI184">
            <v>7</v>
          </cell>
          <cell r="BJ184">
            <v>4</v>
          </cell>
          <cell r="BK184">
            <v>4</v>
          </cell>
          <cell r="BL184">
            <v>8</v>
          </cell>
          <cell r="BM184">
            <v>8</v>
          </cell>
          <cell r="BN184">
            <v>5</v>
          </cell>
          <cell r="BO184">
            <v>5</v>
          </cell>
          <cell r="BP184">
            <v>8</v>
          </cell>
          <cell r="BQ184">
            <v>7</v>
          </cell>
          <cell r="BR184">
            <v>4</v>
          </cell>
          <cell r="BS184">
            <v>5</v>
          </cell>
          <cell r="BT184">
            <v>7</v>
          </cell>
        </row>
        <row r="185">
          <cell r="A185" t="str">
            <v>Channeling</v>
          </cell>
          <cell r="B185" t="str">
            <v>9 / 12</v>
          </cell>
          <cell r="C185" t="str">
            <v>9 / 12</v>
          </cell>
          <cell r="D185" t="str">
            <v>5 / 7</v>
          </cell>
          <cell r="E185" t="str">
            <v>9 / 12</v>
          </cell>
          <cell r="F185" t="str">
            <v>9 / 12</v>
          </cell>
          <cell r="G185" t="str">
            <v>4 / 6</v>
          </cell>
          <cell r="H185" t="str">
            <v>4 / 6</v>
          </cell>
          <cell r="I185" t="str">
            <v>5 / 7</v>
          </cell>
          <cell r="J185" t="str">
            <v>5 / 7</v>
          </cell>
          <cell r="K185" t="str">
            <v>4 / 6</v>
          </cell>
          <cell r="L185" t="str">
            <v>6 / 8</v>
          </cell>
          <cell r="M185" t="str">
            <v>4 / 6</v>
          </cell>
          <cell r="N185" t="str">
            <v>9 / 12</v>
          </cell>
          <cell r="O185" t="str">
            <v>9 / 12</v>
          </cell>
          <cell r="P185" t="str">
            <v>9 / 12</v>
          </cell>
          <cell r="Q185" t="str">
            <v>9 / 12</v>
          </cell>
          <cell r="R185" t="str">
            <v>9 / 12</v>
          </cell>
          <cell r="S185" t="str">
            <v>4 / 6</v>
          </cell>
          <cell r="T185" t="str">
            <v>2 / 3</v>
          </cell>
          <cell r="U185" t="str">
            <v>2 / 3</v>
          </cell>
          <cell r="V185" t="str">
            <v>3 / 5</v>
          </cell>
          <cell r="W185" t="str">
            <v>3 / 4</v>
          </cell>
          <cell r="X185" t="str">
            <v>3 / 4</v>
          </cell>
          <cell r="Y185" t="str">
            <v>2 / 4</v>
          </cell>
          <cell r="Z185" t="str">
            <v>4 / 6</v>
          </cell>
          <cell r="AA185" t="str">
            <v>4 / 6</v>
          </cell>
          <cell r="AB185" t="str">
            <v>2 / 4</v>
          </cell>
          <cell r="AC185" t="str">
            <v>3 / 4</v>
          </cell>
          <cell r="AD185" t="str">
            <v>5 / 7</v>
          </cell>
          <cell r="AE185" t="str">
            <v>4 / 6</v>
          </cell>
          <cell r="AF185" t="str">
            <v>2 / 3</v>
          </cell>
          <cell r="AG185" t="str">
            <v>3 / 4</v>
          </cell>
          <cell r="AH185" t="str">
            <v>2 / 4</v>
          </cell>
          <cell r="AI185" t="str">
            <v>4 / 6</v>
          </cell>
          <cell r="AJ185" t="str">
            <v>9 / 12</v>
          </cell>
          <cell r="AK185" t="str">
            <v>2 / 3</v>
          </cell>
          <cell r="AL185" t="str">
            <v>2 / 3</v>
          </cell>
          <cell r="AM185" t="str">
            <v>2 / 3</v>
          </cell>
          <cell r="AO185">
            <v>1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</row>
        <row r="186">
          <cell r="A186" t="str">
            <v>Power Development</v>
          </cell>
          <cell r="B186" t="str">
            <v>9 / 12</v>
          </cell>
          <cell r="C186" t="str">
            <v>9 / 12</v>
          </cell>
          <cell r="D186" t="str">
            <v>5 / 7</v>
          </cell>
          <cell r="E186" t="str">
            <v>9 / 12</v>
          </cell>
          <cell r="F186" t="str">
            <v>9 / 12</v>
          </cell>
          <cell r="G186" t="str">
            <v>4 / 6</v>
          </cell>
          <cell r="H186" t="str">
            <v>4 / 6</v>
          </cell>
          <cell r="I186" t="str">
            <v>5 / 7</v>
          </cell>
          <cell r="J186" t="str">
            <v>5 / 7</v>
          </cell>
          <cell r="K186" t="str">
            <v>4 / 6</v>
          </cell>
          <cell r="L186" t="str">
            <v>6 / 8</v>
          </cell>
          <cell r="M186" t="str">
            <v>4 / 6</v>
          </cell>
          <cell r="N186" t="str">
            <v>9 / 12</v>
          </cell>
          <cell r="O186" t="str">
            <v>9 / 12</v>
          </cell>
          <cell r="P186" t="str">
            <v>9 / 12</v>
          </cell>
          <cell r="Q186" t="str">
            <v>9 / 12</v>
          </cell>
          <cell r="R186" t="str">
            <v>9 / 12</v>
          </cell>
          <cell r="S186" t="str">
            <v>4 / 6</v>
          </cell>
          <cell r="T186" t="str">
            <v>2 / 4</v>
          </cell>
          <cell r="U186" t="str">
            <v>3 / 4</v>
          </cell>
          <cell r="V186" t="str">
            <v>4 / 6</v>
          </cell>
          <cell r="W186" t="str">
            <v>4 / 6</v>
          </cell>
          <cell r="X186" t="str">
            <v>2 / 3</v>
          </cell>
          <cell r="Y186" t="str">
            <v>2 / 3</v>
          </cell>
          <cell r="Z186" t="str">
            <v>3 / 5</v>
          </cell>
          <cell r="AA186" t="str">
            <v>3 / 4</v>
          </cell>
          <cell r="AB186" t="str">
            <v>1 / 3</v>
          </cell>
          <cell r="AC186" t="str">
            <v>2 / 3</v>
          </cell>
          <cell r="AD186" t="str">
            <v>3 / 4</v>
          </cell>
          <cell r="AE186" t="str">
            <v>3 / 4</v>
          </cell>
          <cell r="AF186" t="str">
            <v>2 / 4</v>
          </cell>
          <cell r="AG186" t="str">
            <v>2 / 4</v>
          </cell>
          <cell r="AH186" t="str">
            <v>2 / 4</v>
          </cell>
          <cell r="AI186" t="str">
            <v>3 / 4</v>
          </cell>
          <cell r="AJ186" t="str">
            <v>9 / 12</v>
          </cell>
          <cell r="AK186" t="str">
            <v>2 / 3</v>
          </cell>
          <cell r="AL186" t="str">
            <v>2 / 3</v>
          </cell>
          <cell r="AM186" t="str">
            <v>2 / 3</v>
          </cell>
          <cell r="AO186">
            <v>1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</row>
        <row r="187">
          <cell r="A187" t="str">
            <v>Power Projection</v>
          </cell>
          <cell r="B187" t="str">
            <v>9 / 12</v>
          </cell>
          <cell r="C187" t="str">
            <v>9 / 12</v>
          </cell>
          <cell r="D187" t="str">
            <v>5 / 7</v>
          </cell>
          <cell r="E187" t="str">
            <v>9 / 12</v>
          </cell>
          <cell r="F187" t="str">
            <v>9 / 12</v>
          </cell>
          <cell r="G187" t="str">
            <v>4 / 6</v>
          </cell>
          <cell r="H187" t="str">
            <v>4 / 6</v>
          </cell>
          <cell r="I187" t="str">
            <v>5 / 7</v>
          </cell>
          <cell r="J187" t="str">
            <v>5 / 7</v>
          </cell>
          <cell r="K187" t="str">
            <v>4 / 6</v>
          </cell>
          <cell r="L187" t="str">
            <v>6 / 8</v>
          </cell>
          <cell r="M187" t="str">
            <v>4 / 6</v>
          </cell>
          <cell r="N187" t="str">
            <v>9 / 12</v>
          </cell>
          <cell r="O187" t="str">
            <v>9 / 12</v>
          </cell>
          <cell r="P187" t="str">
            <v>9 / 12</v>
          </cell>
          <cell r="Q187" t="str">
            <v>9 / 12</v>
          </cell>
          <cell r="R187" t="str">
            <v>9 / 12</v>
          </cell>
          <cell r="S187" t="str">
            <v>4 / 6</v>
          </cell>
          <cell r="T187" t="str">
            <v>2 / 4</v>
          </cell>
          <cell r="U187" t="str">
            <v>3 / 4</v>
          </cell>
          <cell r="V187" t="str">
            <v>4 / 6</v>
          </cell>
          <cell r="W187" t="str">
            <v>4 / 6</v>
          </cell>
          <cell r="X187" t="str">
            <v>2 / 3</v>
          </cell>
          <cell r="Y187" t="str">
            <v>2 / 3</v>
          </cell>
          <cell r="Z187" t="str">
            <v>3 / 4</v>
          </cell>
          <cell r="AA187" t="str">
            <v>3 / 5</v>
          </cell>
          <cell r="AB187" t="str">
            <v>2 / 3</v>
          </cell>
          <cell r="AC187" t="str">
            <v>2 / 4</v>
          </cell>
          <cell r="AD187" t="str">
            <v>4 / 6</v>
          </cell>
          <cell r="AE187" t="str">
            <v>3 / 5</v>
          </cell>
          <cell r="AF187" t="str">
            <v>3 / 4</v>
          </cell>
          <cell r="AG187" t="str">
            <v>2 / 4</v>
          </cell>
          <cell r="AH187" t="str">
            <v>2 / 4</v>
          </cell>
          <cell r="AI187" t="str">
            <v>3 / 5</v>
          </cell>
          <cell r="AJ187" t="str">
            <v>9 / 12</v>
          </cell>
          <cell r="AK187" t="str">
            <v>2 / 3</v>
          </cell>
          <cell r="AL187" t="str">
            <v>2 / 3</v>
          </cell>
          <cell r="AM187" t="str">
            <v>2 / 3</v>
          </cell>
          <cell r="AO187">
            <v>1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</row>
        <row r="188">
          <cell r="A188" t="str">
            <v>Directed Spell</v>
          </cell>
          <cell r="B188" t="str">
            <v>9 / 12</v>
          </cell>
          <cell r="C188" t="str">
            <v>9 / 12</v>
          </cell>
          <cell r="D188" t="str">
            <v>5 / 7</v>
          </cell>
          <cell r="E188" t="str">
            <v>9 / 12</v>
          </cell>
          <cell r="F188" t="str">
            <v>9 / 12</v>
          </cell>
          <cell r="G188" t="str">
            <v>4 / 6</v>
          </cell>
          <cell r="H188" t="str">
            <v>4 / 6</v>
          </cell>
          <cell r="I188" t="str">
            <v>5 / 7</v>
          </cell>
          <cell r="J188" t="str">
            <v>5 / 7</v>
          </cell>
          <cell r="K188" t="str">
            <v>4 / 6</v>
          </cell>
          <cell r="L188" t="str">
            <v>6 / 8</v>
          </cell>
          <cell r="M188" t="str">
            <v>4 / 6</v>
          </cell>
          <cell r="N188" t="str">
            <v>9 / 12</v>
          </cell>
          <cell r="O188" t="str">
            <v>9 / 12</v>
          </cell>
          <cell r="P188" t="str">
            <v>9 / 12</v>
          </cell>
          <cell r="Q188" t="str">
            <v>9 / 12</v>
          </cell>
          <cell r="R188" t="str">
            <v>9 / 12</v>
          </cell>
          <cell r="S188" t="str">
            <v>4 / 6</v>
          </cell>
          <cell r="T188" t="str">
            <v>3 / 4</v>
          </cell>
          <cell r="U188" t="str">
            <v>2 / 3</v>
          </cell>
          <cell r="V188" t="str">
            <v>5 / 7</v>
          </cell>
          <cell r="W188" t="str">
            <v>6 / 8</v>
          </cell>
          <cell r="X188" t="str">
            <v>1 / 2</v>
          </cell>
          <cell r="Y188" t="str">
            <v>1 / 3</v>
          </cell>
          <cell r="Z188" t="str">
            <v>3 / 5</v>
          </cell>
          <cell r="AA188" t="str">
            <v>3 / 5</v>
          </cell>
          <cell r="AB188" t="str">
            <v>2 / 3</v>
          </cell>
          <cell r="AC188" t="str">
            <v>2 / 4</v>
          </cell>
          <cell r="AD188" t="str">
            <v>5 / 7</v>
          </cell>
          <cell r="AE188" t="str">
            <v>3 / 5</v>
          </cell>
          <cell r="AF188" t="str">
            <v>2 / 4</v>
          </cell>
          <cell r="AG188" t="str">
            <v>2 / 3</v>
          </cell>
          <cell r="AH188" t="str">
            <v>2 / 4</v>
          </cell>
          <cell r="AI188" t="str">
            <v>3 / 5</v>
          </cell>
          <cell r="AJ188" t="str">
            <v>9 / 12</v>
          </cell>
          <cell r="AK188" t="str">
            <v>2 / 3</v>
          </cell>
          <cell r="AL188" t="str">
            <v>2 / 3</v>
          </cell>
          <cell r="AM188" t="str">
            <v>2 / 3</v>
          </cell>
          <cell r="AO188">
            <v>1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</row>
        <row r="189">
          <cell r="A189" t="str">
            <v>Spellcasting</v>
          </cell>
          <cell r="B189">
            <v>0</v>
          </cell>
          <cell r="C189">
            <v>0</v>
          </cell>
          <cell r="D189">
            <v>-4</v>
          </cell>
          <cell r="E189">
            <v>0</v>
          </cell>
          <cell r="F189">
            <v>0</v>
          </cell>
          <cell r="G189">
            <v>-4</v>
          </cell>
          <cell r="H189">
            <v>-4</v>
          </cell>
          <cell r="I189">
            <v>-2</v>
          </cell>
          <cell r="J189">
            <v>-3</v>
          </cell>
          <cell r="K189">
            <v>-3</v>
          </cell>
          <cell r="L189">
            <v>-1</v>
          </cell>
          <cell r="M189">
            <v>-3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-3</v>
          </cell>
          <cell r="T189">
            <v>-9</v>
          </cell>
          <cell r="U189">
            <v>-9</v>
          </cell>
          <cell r="V189">
            <v>-4</v>
          </cell>
          <cell r="W189">
            <v>-5</v>
          </cell>
          <cell r="X189">
            <v>-9</v>
          </cell>
          <cell r="Y189">
            <v>-9</v>
          </cell>
          <cell r="Z189">
            <v>-6</v>
          </cell>
          <cell r="AA189">
            <v>-5</v>
          </cell>
          <cell r="AB189">
            <v>-9</v>
          </cell>
          <cell r="AC189">
            <v>-9</v>
          </cell>
          <cell r="AD189">
            <v>-4</v>
          </cell>
          <cell r="AE189">
            <v>-5</v>
          </cell>
          <cell r="AF189">
            <v>-8</v>
          </cell>
          <cell r="AG189">
            <v>-8</v>
          </cell>
          <cell r="AH189">
            <v>-8</v>
          </cell>
          <cell r="AI189">
            <v>-4</v>
          </cell>
          <cell r="AJ189">
            <v>-1</v>
          </cell>
          <cell r="AK189">
            <v>-9</v>
          </cell>
          <cell r="AL189">
            <v>-9</v>
          </cell>
          <cell r="AM189">
            <v>-9</v>
          </cell>
          <cell r="AO189">
            <v>3</v>
          </cell>
          <cell r="AP189" t="str">
            <v>*</v>
          </cell>
          <cell r="AQ189">
            <v>0</v>
          </cell>
          <cell r="AR189">
            <v>12</v>
          </cell>
          <cell r="AS189">
            <v>0</v>
          </cell>
          <cell r="AT189">
            <v>0</v>
          </cell>
          <cell r="AU189">
            <v>12</v>
          </cell>
          <cell r="AV189">
            <v>12</v>
          </cell>
          <cell r="AW189">
            <v>6</v>
          </cell>
          <cell r="AX189">
            <v>9</v>
          </cell>
          <cell r="AY189">
            <v>9</v>
          </cell>
          <cell r="AZ189">
            <v>3</v>
          </cell>
          <cell r="BA189">
            <v>9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9</v>
          </cell>
          <cell r="BH189">
            <v>27</v>
          </cell>
          <cell r="BI189">
            <v>27</v>
          </cell>
          <cell r="BJ189">
            <v>12</v>
          </cell>
          <cell r="BK189">
            <v>15</v>
          </cell>
          <cell r="BL189">
            <v>27</v>
          </cell>
          <cell r="BM189">
            <v>27</v>
          </cell>
          <cell r="BN189">
            <v>18</v>
          </cell>
          <cell r="BO189">
            <v>15</v>
          </cell>
          <cell r="BP189">
            <v>27</v>
          </cell>
          <cell r="BQ189">
            <v>27</v>
          </cell>
          <cell r="BR189">
            <v>12</v>
          </cell>
          <cell r="BS189">
            <v>15</v>
          </cell>
          <cell r="BT189">
            <v>24</v>
          </cell>
        </row>
        <row r="190">
          <cell r="A190" t="str">
            <v>Base</v>
          </cell>
          <cell r="B190" t="str">
            <v>7 / 10</v>
          </cell>
          <cell r="C190" t="str">
            <v>7 / 10</v>
          </cell>
          <cell r="D190" t="str">
            <v>3 / 5</v>
          </cell>
          <cell r="E190" t="str">
            <v>7 / 10</v>
          </cell>
          <cell r="F190" t="str">
            <v>7 / 10</v>
          </cell>
          <cell r="G190" t="str">
            <v>3 / 5</v>
          </cell>
          <cell r="H190" t="str">
            <v>3 / 5</v>
          </cell>
          <cell r="I190" t="str">
            <v>5 / 7</v>
          </cell>
          <cell r="J190" t="str">
            <v>4 / 6</v>
          </cell>
          <cell r="K190" t="str">
            <v>4 / 6</v>
          </cell>
          <cell r="L190" t="str">
            <v>6 / 8</v>
          </cell>
          <cell r="M190" t="str">
            <v>4 / 6</v>
          </cell>
          <cell r="N190" t="str">
            <v>7 / 10</v>
          </cell>
          <cell r="O190" t="str">
            <v>7 / 10</v>
          </cell>
          <cell r="P190" t="str">
            <v>7 / 10</v>
          </cell>
          <cell r="Q190" t="str">
            <v>7 / 10</v>
          </cell>
          <cell r="R190" t="str">
            <v>7 / 10</v>
          </cell>
          <cell r="S190" t="str">
            <v>4 / 6</v>
          </cell>
          <cell r="T190" t="str">
            <v>1 / 2</v>
          </cell>
          <cell r="U190" t="str">
            <v>1 / 2</v>
          </cell>
          <cell r="V190" t="str">
            <v>3 / 5</v>
          </cell>
          <cell r="W190" t="str">
            <v>3 / 4</v>
          </cell>
          <cell r="X190" t="str">
            <v>1 / 2</v>
          </cell>
          <cell r="Y190" t="str">
            <v>1 / 2</v>
          </cell>
          <cell r="Z190" t="str">
            <v>2 / 4</v>
          </cell>
          <cell r="AA190" t="str">
            <v>3 / 4</v>
          </cell>
          <cell r="AB190" t="str">
            <v>1 / 2</v>
          </cell>
          <cell r="AC190" t="str">
            <v>1 / 2</v>
          </cell>
          <cell r="AD190" t="str">
            <v>3 / 5</v>
          </cell>
          <cell r="AE190" t="str">
            <v>3 / 4</v>
          </cell>
          <cell r="AF190" t="str">
            <v>1 / 3</v>
          </cell>
          <cell r="AG190" t="str">
            <v>1 / 3</v>
          </cell>
          <cell r="AH190" t="str">
            <v>1 / 3</v>
          </cell>
          <cell r="AI190" t="str">
            <v>3 / 5</v>
          </cell>
          <cell r="AJ190" t="str">
            <v>6 / 8</v>
          </cell>
          <cell r="AK190" t="str">
            <v>1 / 2</v>
          </cell>
          <cell r="AL190" t="str">
            <v>1 / 2</v>
          </cell>
          <cell r="AM190" t="str">
            <v>1 / 2</v>
          </cell>
          <cell r="AO190">
            <v>3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</row>
        <row r="191">
          <cell r="A191" t="str">
            <v>Open</v>
          </cell>
          <cell r="B191" t="str">
            <v>7 / 10</v>
          </cell>
          <cell r="C191" t="str">
            <v>7 / 10</v>
          </cell>
          <cell r="D191" t="str">
            <v>3 / 5</v>
          </cell>
          <cell r="E191" t="str">
            <v>7 / 10</v>
          </cell>
          <cell r="F191" t="str">
            <v>7 / 10</v>
          </cell>
          <cell r="G191" t="str">
            <v>3 / 5</v>
          </cell>
          <cell r="H191" t="str">
            <v>3 / 5</v>
          </cell>
          <cell r="I191" t="str">
            <v>5 / 7</v>
          </cell>
          <cell r="J191" t="str">
            <v>4 / 6</v>
          </cell>
          <cell r="K191" t="str">
            <v>4 / 6</v>
          </cell>
          <cell r="L191" t="str">
            <v>6 / 8</v>
          </cell>
          <cell r="M191" t="str">
            <v>4 / 6</v>
          </cell>
          <cell r="N191" t="str">
            <v>7 / 10</v>
          </cell>
          <cell r="O191" t="str">
            <v>7 / 10</v>
          </cell>
          <cell r="P191" t="str">
            <v>7 / 10</v>
          </cell>
          <cell r="Q191" t="str">
            <v>7 / 10</v>
          </cell>
          <cell r="R191" t="str">
            <v>7 / 10</v>
          </cell>
          <cell r="S191" t="str">
            <v>4 / 6</v>
          </cell>
          <cell r="T191" t="str">
            <v>1 / 2</v>
          </cell>
          <cell r="U191" t="str">
            <v>1 / 2</v>
          </cell>
          <cell r="V191" t="str">
            <v>3 / 5</v>
          </cell>
          <cell r="W191" t="str">
            <v>3 / 4</v>
          </cell>
          <cell r="X191" t="str">
            <v>1 / 2</v>
          </cell>
          <cell r="Y191" t="str">
            <v>1 / 2</v>
          </cell>
          <cell r="Z191" t="str">
            <v>2 / 4</v>
          </cell>
          <cell r="AA191" t="str">
            <v>3 / 4</v>
          </cell>
          <cell r="AB191" t="str">
            <v>1 / 2</v>
          </cell>
          <cell r="AC191" t="str">
            <v>1 / 2</v>
          </cell>
          <cell r="AD191" t="str">
            <v>3 / 5</v>
          </cell>
          <cell r="AE191" t="str">
            <v>3 / 4</v>
          </cell>
          <cell r="AF191" t="str">
            <v>1 / 3</v>
          </cell>
          <cell r="AG191" t="str">
            <v>1 / 3</v>
          </cell>
          <cell r="AH191" t="str">
            <v>1 / 3</v>
          </cell>
          <cell r="AI191" t="str">
            <v>3 / 5</v>
          </cell>
          <cell r="AJ191" t="str">
            <v>6 / 8</v>
          </cell>
          <cell r="AK191" t="str">
            <v>1 / 2</v>
          </cell>
          <cell r="AL191" t="str">
            <v>1 / 2</v>
          </cell>
          <cell r="AM191" t="str">
            <v>1 / 2</v>
          </cell>
          <cell r="AO191">
            <v>3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</row>
        <row r="192">
          <cell r="A192" t="str">
            <v>Closed</v>
          </cell>
          <cell r="B192" t="str">
            <v>15 / 20</v>
          </cell>
          <cell r="C192" t="str">
            <v>15 / 20</v>
          </cell>
          <cell r="D192" t="str">
            <v>6 / 8</v>
          </cell>
          <cell r="E192" t="str">
            <v>15 / 20</v>
          </cell>
          <cell r="F192" t="str">
            <v>15 / 20</v>
          </cell>
          <cell r="G192" t="str">
            <v>6 / 8</v>
          </cell>
          <cell r="H192" t="str">
            <v>6 / 8</v>
          </cell>
          <cell r="I192" t="str">
            <v>9 / 12</v>
          </cell>
          <cell r="J192" t="str">
            <v>7 / 10</v>
          </cell>
          <cell r="K192" t="str">
            <v>7 / 10</v>
          </cell>
          <cell r="L192" t="str">
            <v>12 / 15</v>
          </cell>
          <cell r="M192" t="str">
            <v>7 / 10</v>
          </cell>
          <cell r="N192" t="str">
            <v>15 / 20</v>
          </cell>
          <cell r="O192" t="str">
            <v>15 / 20</v>
          </cell>
          <cell r="P192" t="str">
            <v>15 / 20</v>
          </cell>
          <cell r="Q192" t="str">
            <v>15 / 20</v>
          </cell>
          <cell r="R192" t="str">
            <v>15 / 20</v>
          </cell>
          <cell r="S192" t="str">
            <v>7 / 10</v>
          </cell>
          <cell r="T192" t="str">
            <v>2 / 4</v>
          </cell>
          <cell r="U192" t="str">
            <v>2 / 4</v>
          </cell>
          <cell r="V192" t="str">
            <v>6 / 8</v>
          </cell>
          <cell r="W192" t="str">
            <v>5 / 7</v>
          </cell>
          <cell r="X192" t="str">
            <v>2 / 4</v>
          </cell>
          <cell r="Y192" t="str">
            <v>2 / 4</v>
          </cell>
          <cell r="Z192" t="str">
            <v>4 / 6</v>
          </cell>
          <cell r="AA192" t="str">
            <v>5 / 7</v>
          </cell>
          <cell r="AB192" t="str">
            <v>2 / 4</v>
          </cell>
          <cell r="AC192" t="str">
            <v>2 / 4</v>
          </cell>
          <cell r="AD192" t="str">
            <v>6 / 8</v>
          </cell>
          <cell r="AE192" t="str">
            <v>5 / 7</v>
          </cell>
          <cell r="AF192" t="str">
            <v>3 / 4</v>
          </cell>
          <cell r="AG192" t="str">
            <v>3 / 4</v>
          </cell>
          <cell r="AH192" t="str">
            <v>3 / 4</v>
          </cell>
          <cell r="AI192" t="str">
            <v>6 / 8</v>
          </cell>
          <cell r="AJ192" t="str">
            <v>12 / 15</v>
          </cell>
          <cell r="AK192" t="str">
            <v>2 / 4</v>
          </cell>
          <cell r="AL192" t="str">
            <v>2 / 4</v>
          </cell>
          <cell r="AM192" t="str">
            <v>2 / 4</v>
          </cell>
          <cell r="AO192">
            <v>3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</row>
        <row r="193">
          <cell r="A193" t="str">
            <v>Restricted</v>
          </cell>
          <cell r="B193" t="str">
            <v>15 / 20</v>
          </cell>
          <cell r="C193" t="str">
            <v>15 / 20</v>
          </cell>
          <cell r="D193" t="str">
            <v>15 / 20</v>
          </cell>
          <cell r="E193" t="str">
            <v>15 / 20</v>
          </cell>
          <cell r="F193" t="str">
            <v>15 / 20</v>
          </cell>
          <cell r="G193" t="str">
            <v>15 / 20</v>
          </cell>
          <cell r="H193" t="str">
            <v>15 / 20</v>
          </cell>
          <cell r="I193" t="str">
            <v>15 / 20</v>
          </cell>
          <cell r="J193" t="str">
            <v>15 / 20</v>
          </cell>
          <cell r="K193" t="str">
            <v>15 / 20</v>
          </cell>
          <cell r="L193" t="str">
            <v>15 / 20</v>
          </cell>
          <cell r="M193" t="str">
            <v>15 / 20</v>
          </cell>
          <cell r="N193" t="str">
            <v>15 / 20</v>
          </cell>
          <cell r="O193" t="str">
            <v>15 / 20</v>
          </cell>
          <cell r="P193" t="str">
            <v>15 / 20</v>
          </cell>
          <cell r="Q193" t="str">
            <v>15 / 20</v>
          </cell>
          <cell r="R193" t="str">
            <v>15 / 20</v>
          </cell>
          <cell r="S193" t="str">
            <v>15 / 20</v>
          </cell>
          <cell r="T193" t="str">
            <v>6 / 8</v>
          </cell>
          <cell r="U193" t="str">
            <v>6 / 8</v>
          </cell>
          <cell r="V193" t="str">
            <v>15 / 20</v>
          </cell>
          <cell r="W193" t="str">
            <v>15 / 20</v>
          </cell>
          <cell r="X193" t="str">
            <v>6 / 8</v>
          </cell>
          <cell r="Y193" t="str">
            <v>6 / 8</v>
          </cell>
          <cell r="Z193" t="str">
            <v>12 / 15</v>
          </cell>
          <cell r="AA193" t="str">
            <v>15 / 20</v>
          </cell>
          <cell r="AB193" t="str">
            <v>6 / 8</v>
          </cell>
          <cell r="AC193" t="str">
            <v>6 / 8</v>
          </cell>
          <cell r="AD193" t="str">
            <v>15 / 20</v>
          </cell>
          <cell r="AE193" t="str">
            <v>15 / 20</v>
          </cell>
          <cell r="AF193" t="str">
            <v>7 / 10</v>
          </cell>
          <cell r="AG193" t="str">
            <v>7 / 10</v>
          </cell>
          <cell r="AH193" t="str">
            <v>7 / 10</v>
          </cell>
          <cell r="AI193" t="str">
            <v>15 / 20</v>
          </cell>
          <cell r="AJ193" t="str">
            <v>15 / 20</v>
          </cell>
          <cell r="AK193" t="str">
            <v>6 / 8</v>
          </cell>
          <cell r="AL193" t="str">
            <v>6 / 8</v>
          </cell>
          <cell r="AM193" t="str">
            <v>6 / 8</v>
          </cell>
          <cell r="AO193">
            <v>3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</row>
        <row r="194">
          <cell r="A194" t="str">
            <v>Magic Ritual</v>
          </cell>
          <cell r="B194" t="str">
            <v>9 / 12</v>
          </cell>
          <cell r="C194" t="str">
            <v>9 / 12</v>
          </cell>
          <cell r="D194" t="str">
            <v>4 / 6</v>
          </cell>
          <cell r="E194" t="str">
            <v>9 / 12</v>
          </cell>
          <cell r="F194" t="str">
            <v>9 / 12</v>
          </cell>
          <cell r="G194" t="str">
            <v>4 / 6</v>
          </cell>
          <cell r="H194" t="str">
            <v>4 / 6</v>
          </cell>
          <cell r="I194" t="str">
            <v>6 / 8</v>
          </cell>
          <cell r="J194" t="str">
            <v>5 / 7</v>
          </cell>
          <cell r="K194" t="str">
            <v>5 / 7</v>
          </cell>
          <cell r="L194" t="str">
            <v>7 / 10</v>
          </cell>
          <cell r="M194" t="str">
            <v>5 / 7</v>
          </cell>
          <cell r="N194" t="str">
            <v>9 / 12</v>
          </cell>
          <cell r="O194" t="str">
            <v>9 / 12</v>
          </cell>
          <cell r="P194" t="str">
            <v>9 / 12</v>
          </cell>
          <cell r="Q194" t="str">
            <v>9 / 12</v>
          </cell>
          <cell r="R194" t="str">
            <v>9 / 12</v>
          </cell>
          <cell r="S194" t="str">
            <v>5 / 7</v>
          </cell>
          <cell r="T194" t="str">
            <v>1 / 3</v>
          </cell>
          <cell r="U194" t="str">
            <v>1 / 3</v>
          </cell>
          <cell r="V194" t="str">
            <v>4 / 6</v>
          </cell>
          <cell r="W194" t="str">
            <v>3 / 5</v>
          </cell>
          <cell r="X194" t="str">
            <v>1 / 3</v>
          </cell>
          <cell r="Y194" t="str">
            <v>1 / 3</v>
          </cell>
          <cell r="Z194" t="str">
            <v>3 / 4</v>
          </cell>
          <cell r="AA194" t="str">
            <v>3 / 5</v>
          </cell>
          <cell r="AB194" t="str">
            <v>1 / 3</v>
          </cell>
          <cell r="AC194" t="str">
            <v>1 / 3</v>
          </cell>
          <cell r="AD194" t="str">
            <v>4 / 6</v>
          </cell>
          <cell r="AE194" t="str">
            <v>3 / 5</v>
          </cell>
          <cell r="AF194" t="str">
            <v>2 / 3</v>
          </cell>
          <cell r="AG194" t="str">
            <v>2 / 3</v>
          </cell>
          <cell r="AH194" t="str">
            <v>2 / 3</v>
          </cell>
          <cell r="AI194" t="str">
            <v>4 / 6</v>
          </cell>
          <cell r="AJ194" t="str">
            <v>7 / 10</v>
          </cell>
          <cell r="AK194" t="str">
            <v>1 / 3</v>
          </cell>
          <cell r="AL194" t="str">
            <v>1 / 3</v>
          </cell>
          <cell r="AM194" t="str">
            <v>1 / 3</v>
          </cell>
          <cell r="AO194">
            <v>3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</row>
        <row r="195">
          <cell r="A195" t="str">
            <v>Science</v>
          </cell>
          <cell r="B195" t="str">
            <v>5 / 7</v>
          </cell>
          <cell r="C195" t="str">
            <v>5 / 7</v>
          </cell>
          <cell r="D195" t="str">
            <v>3 / 4</v>
          </cell>
          <cell r="E195" t="str">
            <v>5 / 7</v>
          </cell>
          <cell r="F195" t="str">
            <v>5 / 7</v>
          </cell>
          <cell r="G195" t="str">
            <v>4 / 6</v>
          </cell>
          <cell r="H195" t="str">
            <v>5 / 7</v>
          </cell>
          <cell r="I195" t="str">
            <v>3 / 4</v>
          </cell>
          <cell r="J195" t="str">
            <v>4 / 6</v>
          </cell>
          <cell r="K195" t="str">
            <v>1 / 2</v>
          </cell>
          <cell r="L195" t="str">
            <v>3 / 5</v>
          </cell>
          <cell r="M195" t="str">
            <v>4 / 6</v>
          </cell>
          <cell r="N195" t="str">
            <v>5 / 7</v>
          </cell>
          <cell r="O195" t="str">
            <v>5 / 7</v>
          </cell>
          <cell r="P195" t="str">
            <v>4 / 6</v>
          </cell>
          <cell r="Q195" t="str">
            <v>5 / 7</v>
          </cell>
          <cell r="R195" t="str">
            <v>4 / 6</v>
          </cell>
          <cell r="S195" t="str">
            <v>1 / 3</v>
          </cell>
          <cell r="T195" t="str">
            <v>3 / 4</v>
          </cell>
          <cell r="U195" t="str">
            <v>3 / 5</v>
          </cell>
          <cell r="V195" t="str">
            <v>5 / 7</v>
          </cell>
          <cell r="W195" t="str">
            <v>5 / 7</v>
          </cell>
          <cell r="X195" t="str">
            <v>2 / 4</v>
          </cell>
          <cell r="Y195" t="str">
            <v>3 / 4</v>
          </cell>
          <cell r="Z195" t="str">
            <v>3 / 5</v>
          </cell>
          <cell r="AA195" t="str">
            <v>5 / 7</v>
          </cell>
          <cell r="AB195" t="str">
            <v>3 / 4</v>
          </cell>
          <cell r="AC195" t="str">
            <v>3 / 4</v>
          </cell>
          <cell r="AD195" t="str">
            <v>5 / 7</v>
          </cell>
          <cell r="AE195" t="str">
            <v>5 / 7</v>
          </cell>
          <cell r="AF195" t="str">
            <v>4 / 6</v>
          </cell>
          <cell r="AG195" t="str">
            <v>4 / 6</v>
          </cell>
          <cell r="AH195" t="str">
            <v>3 / 4</v>
          </cell>
          <cell r="AI195" t="str">
            <v>4 / 6</v>
          </cell>
          <cell r="AJ195" t="str">
            <v>5 / 7</v>
          </cell>
          <cell r="AK195" t="str">
            <v>3 / 5</v>
          </cell>
          <cell r="AL195" t="str">
            <v>3 / 4</v>
          </cell>
          <cell r="AM195" t="str">
            <v>3 / 5</v>
          </cell>
          <cell r="AO195">
            <v>1</v>
          </cell>
          <cell r="AP195" t="str">
            <v>*</v>
          </cell>
          <cell r="AQ195">
            <v>0</v>
          </cell>
          <cell r="AR195">
            <v>3</v>
          </cell>
          <cell r="AS195">
            <v>0</v>
          </cell>
          <cell r="AT195">
            <v>0</v>
          </cell>
          <cell r="AU195">
            <v>1</v>
          </cell>
          <cell r="AV195">
            <v>0</v>
          </cell>
          <cell r="AW195">
            <v>3</v>
          </cell>
          <cell r="AX195">
            <v>1</v>
          </cell>
          <cell r="AY195">
            <v>7</v>
          </cell>
          <cell r="AZ195">
            <v>2</v>
          </cell>
          <cell r="BA195">
            <v>1</v>
          </cell>
          <cell r="BB195">
            <v>0</v>
          </cell>
          <cell r="BC195">
            <v>0</v>
          </cell>
          <cell r="BD195">
            <v>1</v>
          </cell>
          <cell r="BE195">
            <v>0</v>
          </cell>
          <cell r="BF195">
            <v>1</v>
          </cell>
          <cell r="BG195">
            <v>6</v>
          </cell>
          <cell r="BH195">
            <v>3</v>
          </cell>
          <cell r="BI195">
            <v>2</v>
          </cell>
          <cell r="BJ195">
            <v>0</v>
          </cell>
          <cell r="BK195">
            <v>0</v>
          </cell>
          <cell r="BL195">
            <v>4</v>
          </cell>
          <cell r="BM195">
            <v>3</v>
          </cell>
          <cell r="BN195">
            <v>2</v>
          </cell>
          <cell r="BO195">
            <v>0</v>
          </cell>
          <cell r="BP195">
            <v>3</v>
          </cell>
          <cell r="BQ195">
            <v>3</v>
          </cell>
          <cell r="BR195">
            <v>0</v>
          </cell>
          <cell r="BS195">
            <v>0</v>
          </cell>
          <cell r="BT195">
            <v>1</v>
          </cell>
        </row>
        <row r="196">
          <cell r="A196" t="str">
            <v>Aerodynamics</v>
          </cell>
          <cell r="B196" t="str">
            <v>5 / 7</v>
          </cell>
          <cell r="C196" t="str">
            <v>5 / 7</v>
          </cell>
          <cell r="D196" t="str">
            <v>3 / 4</v>
          </cell>
          <cell r="E196" t="str">
            <v>5 / 7</v>
          </cell>
          <cell r="F196" t="str">
            <v>5 / 7</v>
          </cell>
          <cell r="G196" t="str">
            <v>4 / 6</v>
          </cell>
          <cell r="H196" t="str">
            <v>5 / 7</v>
          </cell>
          <cell r="I196" t="str">
            <v>3 / 4</v>
          </cell>
          <cell r="J196" t="str">
            <v>4 / 6</v>
          </cell>
          <cell r="K196" t="str">
            <v>1 / 2</v>
          </cell>
          <cell r="L196" t="str">
            <v>3 / 5</v>
          </cell>
          <cell r="M196" t="str">
            <v>4 / 6</v>
          </cell>
          <cell r="N196" t="str">
            <v>5 / 7</v>
          </cell>
          <cell r="O196" t="str">
            <v>5 / 7</v>
          </cell>
          <cell r="P196" t="str">
            <v>4 / 6</v>
          </cell>
          <cell r="Q196" t="str">
            <v>5 / 7</v>
          </cell>
          <cell r="R196" t="str">
            <v>4 / 6</v>
          </cell>
          <cell r="S196" t="str">
            <v>1 / 3</v>
          </cell>
          <cell r="T196" t="str">
            <v>3 / 4</v>
          </cell>
          <cell r="U196" t="str">
            <v>3 / 5</v>
          </cell>
          <cell r="V196" t="str">
            <v>5 / 7</v>
          </cell>
          <cell r="W196" t="str">
            <v>5 / 7</v>
          </cell>
          <cell r="X196" t="str">
            <v>2 / 4</v>
          </cell>
          <cell r="Y196" t="str">
            <v>3 / 4</v>
          </cell>
          <cell r="Z196" t="str">
            <v>3 / 5</v>
          </cell>
          <cell r="AA196" t="str">
            <v>5 / 7</v>
          </cell>
          <cell r="AB196" t="str">
            <v>3 / 4</v>
          </cell>
          <cell r="AC196" t="str">
            <v>3 / 4</v>
          </cell>
          <cell r="AD196" t="str">
            <v>5 / 7</v>
          </cell>
          <cell r="AE196" t="str">
            <v>5 / 7</v>
          </cell>
          <cell r="AF196" t="str">
            <v>4 / 6</v>
          </cell>
          <cell r="AG196" t="str">
            <v>4 / 6</v>
          </cell>
          <cell r="AH196" t="str">
            <v>3 / 4</v>
          </cell>
          <cell r="AI196" t="str">
            <v>4 / 6</v>
          </cell>
          <cell r="AJ196" t="str">
            <v>5 / 7</v>
          </cell>
          <cell r="AK196" t="str">
            <v>3 / 5</v>
          </cell>
          <cell r="AL196" t="str">
            <v>3 / 4</v>
          </cell>
          <cell r="AM196" t="str">
            <v>3 / 5</v>
          </cell>
          <cell r="AO196">
            <v>1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</row>
        <row r="197">
          <cell r="A197" t="str">
            <v>Agriculture</v>
          </cell>
          <cell r="B197" t="str">
            <v>5 / 7</v>
          </cell>
          <cell r="C197" t="str">
            <v>5 / 7</v>
          </cell>
          <cell r="D197" t="str">
            <v>3 / 4</v>
          </cell>
          <cell r="E197" t="str">
            <v>5 / 7</v>
          </cell>
          <cell r="F197" t="str">
            <v>5 / 7</v>
          </cell>
          <cell r="G197" t="str">
            <v>4 / 6</v>
          </cell>
          <cell r="H197" t="str">
            <v>5 / 7</v>
          </cell>
          <cell r="I197" t="str">
            <v>3 / 4</v>
          </cell>
          <cell r="J197" t="str">
            <v>4 / 6</v>
          </cell>
          <cell r="K197" t="str">
            <v>1 / 2</v>
          </cell>
          <cell r="L197" t="str">
            <v>3 / 5</v>
          </cell>
          <cell r="M197" t="str">
            <v>4 / 6</v>
          </cell>
          <cell r="N197" t="str">
            <v>5 / 7</v>
          </cell>
          <cell r="O197" t="str">
            <v>5 / 7</v>
          </cell>
          <cell r="P197" t="str">
            <v>4 / 6</v>
          </cell>
          <cell r="Q197" t="str">
            <v>5 / 7</v>
          </cell>
          <cell r="R197" t="str">
            <v>4 / 6</v>
          </cell>
          <cell r="S197" t="str">
            <v>1 / 3</v>
          </cell>
          <cell r="T197" t="str">
            <v>3 / 4</v>
          </cell>
          <cell r="U197" t="str">
            <v>3 / 5</v>
          </cell>
          <cell r="V197" t="str">
            <v>5 / 7</v>
          </cell>
          <cell r="W197" t="str">
            <v>5 / 7</v>
          </cell>
          <cell r="X197" t="str">
            <v>2 / 4</v>
          </cell>
          <cell r="Y197" t="str">
            <v>3 / 4</v>
          </cell>
          <cell r="Z197" t="str">
            <v>3 / 5</v>
          </cell>
          <cell r="AA197" t="str">
            <v>5 / 7</v>
          </cell>
          <cell r="AB197" t="str">
            <v>3 / 4</v>
          </cell>
          <cell r="AC197" t="str">
            <v>3 / 4</v>
          </cell>
          <cell r="AD197" t="str">
            <v>5 / 7</v>
          </cell>
          <cell r="AE197" t="str">
            <v>5 / 7</v>
          </cell>
          <cell r="AF197" t="str">
            <v>4 / 6</v>
          </cell>
          <cell r="AG197" t="str">
            <v>4 / 6</v>
          </cell>
          <cell r="AH197" t="str">
            <v>3 / 4</v>
          </cell>
          <cell r="AI197" t="str">
            <v>4 / 6</v>
          </cell>
          <cell r="AJ197" t="str">
            <v>5 / 7</v>
          </cell>
          <cell r="AK197" t="str">
            <v>3 / 5</v>
          </cell>
          <cell r="AL197" t="str">
            <v>3 / 4</v>
          </cell>
          <cell r="AM197" t="str">
            <v>3 / 5</v>
          </cell>
          <cell r="AO197">
            <v>1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</row>
        <row r="198">
          <cell r="A198" t="str">
            <v>Anthropology</v>
          </cell>
          <cell r="B198" t="str">
            <v>5 / 7</v>
          </cell>
          <cell r="C198" t="str">
            <v>5 / 7</v>
          </cell>
          <cell r="D198" t="str">
            <v>3 / 4</v>
          </cell>
          <cell r="E198" t="str">
            <v>5 / 7</v>
          </cell>
          <cell r="F198" t="str">
            <v>5 / 7</v>
          </cell>
          <cell r="G198" t="str">
            <v>4 / 6</v>
          </cell>
          <cell r="H198" t="str">
            <v>5 / 7</v>
          </cell>
          <cell r="I198" t="str">
            <v>3 / 4</v>
          </cell>
          <cell r="J198" t="str">
            <v>4 / 6</v>
          </cell>
          <cell r="K198" t="str">
            <v>1 / 2</v>
          </cell>
          <cell r="L198" t="str">
            <v>3 / 5</v>
          </cell>
          <cell r="M198" t="str">
            <v>4 / 6</v>
          </cell>
          <cell r="N198" t="str">
            <v>5 / 7</v>
          </cell>
          <cell r="O198" t="str">
            <v>5 / 7</v>
          </cell>
          <cell r="P198" t="str">
            <v>4 / 6</v>
          </cell>
          <cell r="Q198" t="str">
            <v>5 / 7</v>
          </cell>
          <cell r="R198" t="str">
            <v>4 / 6</v>
          </cell>
          <cell r="S198" t="str">
            <v>1 / 3</v>
          </cell>
          <cell r="T198" t="str">
            <v>3 / 4</v>
          </cell>
          <cell r="U198" t="str">
            <v>3 / 5</v>
          </cell>
          <cell r="V198" t="str">
            <v>5 / 7</v>
          </cell>
          <cell r="W198" t="str">
            <v>5 / 7</v>
          </cell>
          <cell r="X198" t="str">
            <v>2 / 4</v>
          </cell>
          <cell r="Y198" t="str">
            <v>3 / 4</v>
          </cell>
          <cell r="Z198" t="str">
            <v>3 / 5</v>
          </cell>
          <cell r="AA198" t="str">
            <v>5 / 7</v>
          </cell>
          <cell r="AB198" t="str">
            <v>3 / 4</v>
          </cell>
          <cell r="AC198" t="str">
            <v>3 / 4</v>
          </cell>
          <cell r="AD198" t="str">
            <v>5 / 7</v>
          </cell>
          <cell r="AE198" t="str">
            <v>5 / 7</v>
          </cell>
          <cell r="AF198" t="str">
            <v>4 / 6</v>
          </cell>
          <cell r="AG198" t="str">
            <v>4 / 6</v>
          </cell>
          <cell r="AH198" t="str">
            <v>3 / 4</v>
          </cell>
          <cell r="AI198" t="str">
            <v>4 / 6</v>
          </cell>
          <cell r="AJ198" t="str">
            <v>5 / 7</v>
          </cell>
          <cell r="AK198" t="str">
            <v>3 / 5</v>
          </cell>
          <cell r="AL198" t="str">
            <v>3 / 4</v>
          </cell>
          <cell r="AM198" t="str">
            <v>3 / 5</v>
          </cell>
          <cell r="AO198">
            <v>1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</row>
        <row r="199">
          <cell r="A199" t="str">
            <v>Archaeology</v>
          </cell>
          <cell r="B199" t="str">
            <v>5 / 7</v>
          </cell>
          <cell r="C199" t="str">
            <v>5 / 7</v>
          </cell>
          <cell r="D199" t="str">
            <v>3 / 4</v>
          </cell>
          <cell r="E199" t="str">
            <v>5 / 7</v>
          </cell>
          <cell r="F199" t="str">
            <v>5 / 7</v>
          </cell>
          <cell r="G199" t="str">
            <v>4 / 6</v>
          </cell>
          <cell r="H199" t="str">
            <v>5 / 7</v>
          </cell>
          <cell r="I199" t="str">
            <v>3 / 4</v>
          </cell>
          <cell r="J199" t="str">
            <v>4 / 6</v>
          </cell>
          <cell r="K199" t="str">
            <v>1 / 2</v>
          </cell>
          <cell r="L199" t="str">
            <v>3 / 5</v>
          </cell>
          <cell r="M199" t="str">
            <v>4 / 6</v>
          </cell>
          <cell r="N199" t="str">
            <v>5 / 7</v>
          </cell>
          <cell r="O199" t="str">
            <v>5 / 7</v>
          </cell>
          <cell r="P199" t="str">
            <v>4 / 6</v>
          </cell>
          <cell r="Q199" t="str">
            <v>5 / 7</v>
          </cell>
          <cell r="R199" t="str">
            <v>4 / 6</v>
          </cell>
          <cell r="S199" t="str">
            <v>1 / 3</v>
          </cell>
          <cell r="T199" t="str">
            <v>3 / 4</v>
          </cell>
          <cell r="U199" t="str">
            <v>3 / 5</v>
          </cell>
          <cell r="V199" t="str">
            <v>5 / 7</v>
          </cell>
          <cell r="W199" t="str">
            <v>5 / 7</v>
          </cell>
          <cell r="X199" t="str">
            <v>2 / 4</v>
          </cell>
          <cell r="Y199" t="str">
            <v>3 / 4</v>
          </cell>
          <cell r="Z199" t="str">
            <v>3 / 5</v>
          </cell>
          <cell r="AA199" t="str">
            <v>5 / 7</v>
          </cell>
          <cell r="AB199" t="str">
            <v>3 / 4</v>
          </cell>
          <cell r="AC199" t="str">
            <v>3 / 4</v>
          </cell>
          <cell r="AD199" t="str">
            <v>5 / 7</v>
          </cell>
          <cell r="AE199" t="str">
            <v>5 / 7</v>
          </cell>
          <cell r="AF199" t="str">
            <v>4 / 6</v>
          </cell>
          <cell r="AG199" t="str">
            <v>4 / 6</v>
          </cell>
          <cell r="AH199" t="str">
            <v>3 / 4</v>
          </cell>
          <cell r="AI199" t="str">
            <v>4 / 6</v>
          </cell>
          <cell r="AJ199" t="str">
            <v>5 / 7</v>
          </cell>
          <cell r="AK199" t="str">
            <v>3 / 5</v>
          </cell>
          <cell r="AL199" t="str">
            <v>3 / 4</v>
          </cell>
          <cell r="AM199" t="str">
            <v>3 / 5</v>
          </cell>
          <cell r="AO199">
            <v>1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</row>
        <row r="200">
          <cell r="A200" t="str">
            <v>Architecture</v>
          </cell>
          <cell r="B200" t="str">
            <v>5 / 7</v>
          </cell>
          <cell r="C200" t="str">
            <v>5 / 7</v>
          </cell>
          <cell r="D200" t="str">
            <v>3 / 4</v>
          </cell>
          <cell r="E200" t="str">
            <v>5 / 7</v>
          </cell>
          <cell r="F200" t="str">
            <v>5 / 7</v>
          </cell>
          <cell r="G200" t="str">
            <v>4 / 6</v>
          </cell>
          <cell r="H200" t="str">
            <v>5 / 7</v>
          </cell>
          <cell r="I200" t="str">
            <v>3 / 4</v>
          </cell>
          <cell r="J200" t="str">
            <v>4 / 6</v>
          </cell>
          <cell r="K200" t="str">
            <v>1 / 2</v>
          </cell>
          <cell r="L200" t="str">
            <v>3 / 5</v>
          </cell>
          <cell r="M200" t="str">
            <v>4 / 6</v>
          </cell>
          <cell r="N200" t="str">
            <v>5 / 7</v>
          </cell>
          <cell r="O200" t="str">
            <v>5 / 7</v>
          </cell>
          <cell r="P200" t="str">
            <v>4 / 6</v>
          </cell>
          <cell r="Q200" t="str">
            <v>5 / 7</v>
          </cell>
          <cell r="R200" t="str">
            <v>4 / 6</v>
          </cell>
          <cell r="S200" t="str">
            <v>1 / 3</v>
          </cell>
          <cell r="T200" t="str">
            <v>3 / 4</v>
          </cell>
          <cell r="U200" t="str">
            <v>3 / 5</v>
          </cell>
          <cell r="V200" t="str">
            <v>5 / 7</v>
          </cell>
          <cell r="W200" t="str">
            <v>5 / 7</v>
          </cell>
          <cell r="X200" t="str">
            <v>2 / 4</v>
          </cell>
          <cell r="Y200" t="str">
            <v>3 / 4</v>
          </cell>
          <cell r="Z200" t="str">
            <v>3 / 5</v>
          </cell>
          <cell r="AA200" t="str">
            <v>5 / 7</v>
          </cell>
          <cell r="AB200" t="str">
            <v>3 / 4</v>
          </cell>
          <cell r="AC200" t="str">
            <v>3 / 4</v>
          </cell>
          <cell r="AD200" t="str">
            <v>5 / 7</v>
          </cell>
          <cell r="AE200" t="str">
            <v>5 / 7</v>
          </cell>
          <cell r="AF200" t="str">
            <v>4 / 6</v>
          </cell>
          <cell r="AG200" t="str">
            <v>4 / 6</v>
          </cell>
          <cell r="AH200" t="str">
            <v>3 / 4</v>
          </cell>
          <cell r="AI200" t="str">
            <v>4 / 6</v>
          </cell>
          <cell r="AJ200" t="str">
            <v>5 / 7</v>
          </cell>
          <cell r="AK200" t="str">
            <v>3 / 5</v>
          </cell>
          <cell r="AL200" t="str">
            <v>3 / 4</v>
          </cell>
          <cell r="AM200" t="str">
            <v>3 / 5</v>
          </cell>
          <cell r="AO200">
            <v>1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</row>
        <row r="201">
          <cell r="A201" t="str">
            <v>Astronomy</v>
          </cell>
          <cell r="B201" t="str">
            <v>5 / 7</v>
          </cell>
          <cell r="C201" t="str">
            <v>5 / 7</v>
          </cell>
          <cell r="D201" t="str">
            <v>3 / 4</v>
          </cell>
          <cell r="E201" t="str">
            <v>5 / 7</v>
          </cell>
          <cell r="F201" t="str">
            <v>5 / 7</v>
          </cell>
          <cell r="G201" t="str">
            <v>4 / 6</v>
          </cell>
          <cell r="H201" t="str">
            <v>5 / 7</v>
          </cell>
          <cell r="I201" t="str">
            <v>3 / 4</v>
          </cell>
          <cell r="J201" t="str">
            <v>4 / 6</v>
          </cell>
          <cell r="K201" t="str">
            <v>1 / 2</v>
          </cell>
          <cell r="L201" t="str">
            <v>3 / 5</v>
          </cell>
          <cell r="M201" t="str">
            <v>4 / 6</v>
          </cell>
          <cell r="N201" t="str">
            <v>5 / 7</v>
          </cell>
          <cell r="O201" t="str">
            <v>5 / 7</v>
          </cell>
          <cell r="P201" t="str">
            <v>4 / 6</v>
          </cell>
          <cell r="Q201" t="str">
            <v>5 / 7</v>
          </cell>
          <cell r="R201" t="str">
            <v>4 / 6</v>
          </cell>
          <cell r="S201" t="str">
            <v>1 / 3</v>
          </cell>
          <cell r="T201" t="str">
            <v>3 / 4</v>
          </cell>
          <cell r="U201" t="str">
            <v>3 / 5</v>
          </cell>
          <cell r="V201" t="str">
            <v>5 / 7</v>
          </cell>
          <cell r="W201" t="str">
            <v>5 / 7</v>
          </cell>
          <cell r="X201" t="str">
            <v>2 / 4</v>
          </cell>
          <cell r="Y201" t="str">
            <v>3 / 4</v>
          </cell>
          <cell r="Z201" t="str">
            <v>3 / 5</v>
          </cell>
          <cell r="AA201" t="str">
            <v>5 / 7</v>
          </cell>
          <cell r="AB201" t="str">
            <v>3 / 4</v>
          </cell>
          <cell r="AC201" t="str">
            <v>3 / 4</v>
          </cell>
          <cell r="AD201" t="str">
            <v>5 / 7</v>
          </cell>
          <cell r="AE201" t="str">
            <v>5 / 7</v>
          </cell>
          <cell r="AF201" t="str">
            <v>4 / 6</v>
          </cell>
          <cell r="AG201" t="str">
            <v>4 / 6</v>
          </cell>
          <cell r="AH201" t="str">
            <v>3 / 4</v>
          </cell>
          <cell r="AI201" t="str">
            <v>4 / 6</v>
          </cell>
          <cell r="AJ201" t="str">
            <v>5 / 7</v>
          </cell>
          <cell r="AK201" t="str">
            <v>3 / 5</v>
          </cell>
          <cell r="AL201" t="str">
            <v>3 / 4</v>
          </cell>
          <cell r="AM201" t="str">
            <v>3 / 5</v>
          </cell>
          <cell r="AO201">
            <v>1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</row>
        <row r="202">
          <cell r="A202" t="str">
            <v>Atmospherics</v>
          </cell>
          <cell r="B202" t="str">
            <v>5 / 7</v>
          </cell>
          <cell r="C202" t="str">
            <v>5 / 7</v>
          </cell>
          <cell r="D202" t="str">
            <v>3 / 4</v>
          </cell>
          <cell r="E202" t="str">
            <v>5 / 7</v>
          </cell>
          <cell r="F202" t="str">
            <v>5 / 7</v>
          </cell>
          <cell r="G202" t="str">
            <v>4 / 6</v>
          </cell>
          <cell r="H202" t="str">
            <v>5 / 7</v>
          </cell>
          <cell r="I202" t="str">
            <v>3 / 4</v>
          </cell>
          <cell r="J202" t="str">
            <v>4 / 6</v>
          </cell>
          <cell r="K202" t="str">
            <v>1 / 2</v>
          </cell>
          <cell r="L202" t="str">
            <v>3 / 5</v>
          </cell>
          <cell r="M202" t="str">
            <v>4 / 6</v>
          </cell>
          <cell r="N202" t="str">
            <v>5 / 7</v>
          </cell>
          <cell r="O202" t="str">
            <v>5 / 7</v>
          </cell>
          <cell r="P202" t="str">
            <v>4 / 6</v>
          </cell>
          <cell r="Q202" t="str">
            <v>5 / 7</v>
          </cell>
          <cell r="R202" t="str">
            <v>4 / 6</v>
          </cell>
          <cell r="S202" t="str">
            <v>1 / 3</v>
          </cell>
          <cell r="T202" t="str">
            <v>3 / 4</v>
          </cell>
          <cell r="U202" t="str">
            <v>3 / 5</v>
          </cell>
          <cell r="V202" t="str">
            <v>5 / 7</v>
          </cell>
          <cell r="W202" t="str">
            <v>5 / 7</v>
          </cell>
          <cell r="X202" t="str">
            <v>2 / 4</v>
          </cell>
          <cell r="Y202" t="str">
            <v>3 / 4</v>
          </cell>
          <cell r="Z202" t="str">
            <v>3 / 5</v>
          </cell>
          <cell r="AA202" t="str">
            <v>5 / 7</v>
          </cell>
          <cell r="AB202" t="str">
            <v>3 / 4</v>
          </cell>
          <cell r="AC202" t="str">
            <v>3 / 4</v>
          </cell>
          <cell r="AD202" t="str">
            <v>5 / 7</v>
          </cell>
          <cell r="AE202" t="str">
            <v>5 / 7</v>
          </cell>
          <cell r="AF202" t="str">
            <v>4 / 6</v>
          </cell>
          <cell r="AG202" t="str">
            <v>4 / 6</v>
          </cell>
          <cell r="AH202" t="str">
            <v>3 / 4</v>
          </cell>
          <cell r="AI202" t="str">
            <v>4 / 6</v>
          </cell>
          <cell r="AJ202" t="str">
            <v>5 / 7</v>
          </cell>
          <cell r="AK202" t="str">
            <v>3 / 5</v>
          </cell>
          <cell r="AL202" t="str">
            <v>3 / 4</v>
          </cell>
          <cell r="AM202" t="str">
            <v>3 / 5</v>
          </cell>
          <cell r="AO202">
            <v>1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</row>
        <row r="203">
          <cell r="A203" t="str">
            <v>Audiovisuals</v>
          </cell>
          <cell r="B203" t="str">
            <v>5 / 7</v>
          </cell>
          <cell r="C203" t="str">
            <v>5 / 7</v>
          </cell>
          <cell r="D203" t="str">
            <v>3 / 4</v>
          </cell>
          <cell r="E203" t="str">
            <v>5 / 7</v>
          </cell>
          <cell r="F203" t="str">
            <v>5 / 7</v>
          </cell>
          <cell r="G203" t="str">
            <v>4 / 6</v>
          </cell>
          <cell r="H203" t="str">
            <v>5 / 7</v>
          </cell>
          <cell r="I203" t="str">
            <v>3 / 4</v>
          </cell>
          <cell r="J203" t="str">
            <v>4 / 6</v>
          </cell>
          <cell r="K203" t="str">
            <v>1 / 2</v>
          </cell>
          <cell r="L203" t="str">
            <v>3 / 5</v>
          </cell>
          <cell r="M203" t="str">
            <v>4 / 6</v>
          </cell>
          <cell r="N203" t="str">
            <v>5 / 7</v>
          </cell>
          <cell r="O203" t="str">
            <v>5 / 7</v>
          </cell>
          <cell r="P203" t="str">
            <v>4 / 6</v>
          </cell>
          <cell r="Q203" t="str">
            <v>5 / 7</v>
          </cell>
          <cell r="R203" t="str">
            <v>4 / 6</v>
          </cell>
          <cell r="S203" t="str">
            <v>1 / 3</v>
          </cell>
          <cell r="T203" t="str">
            <v>3 / 4</v>
          </cell>
          <cell r="U203" t="str">
            <v>3 / 5</v>
          </cell>
          <cell r="V203" t="str">
            <v>5 / 7</v>
          </cell>
          <cell r="W203" t="str">
            <v>5 / 7</v>
          </cell>
          <cell r="X203" t="str">
            <v>2 / 4</v>
          </cell>
          <cell r="Y203" t="str">
            <v>3 / 4</v>
          </cell>
          <cell r="Z203" t="str">
            <v>3 / 5</v>
          </cell>
          <cell r="AA203" t="str">
            <v>5 / 7</v>
          </cell>
          <cell r="AB203" t="str">
            <v>3 / 4</v>
          </cell>
          <cell r="AC203" t="str">
            <v>3 / 4</v>
          </cell>
          <cell r="AD203" t="str">
            <v>5 / 7</v>
          </cell>
          <cell r="AE203" t="str">
            <v>5 / 7</v>
          </cell>
          <cell r="AF203" t="str">
            <v>4 / 6</v>
          </cell>
          <cell r="AG203" t="str">
            <v>4 / 6</v>
          </cell>
          <cell r="AH203" t="str">
            <v>3 / 4</v>
          </cell>
          <cell r="AI203" t="str">
            <v>4 / 6</v>
          </cell>
          <cell r="AJ203" t="str">
            <v>5 / 7</v>
          </cell>
          <cell r="AK203" t="str">
            <v>3 / 5</v>
          </cell>
          <cell r="AL203" t="str">
            <v>3 / 4</v>
          </cell>
          <cell r="AM203" t="str">
            <v>3 / 5</v>
          </cell>
          <cell r="AO203">
            <v>1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</row>
        <row r="204">
          <cell r="A204" t="str">
            <v>Biochemistry</v>
          </cell>
          <cell r="B204" t="str">
            <v>5 / 7</v>
          </cell>
          <cell r="C204" t="str">
            <v>5 / 7</v>
          </cell>
          <cell r="D204" t="str">
            <v>3 / 4</v>
          </cell>
          <cell r="E204" t="str">
            <v>5 / 7</v>
          </cell>
          <cell r="F204" t="str">
            <v>5 / 7</v>
          </cell>
          <cell r="G204" t="str">
            <v>4 / 6</v>
          </cell>
          <cell r="H204" t="str">
            <v>5 / 7</v>
          </cell>
          <cell r="I204" t="str">
            <v>3 / 4</v>
          </cell>
          <cell r="J204" t="str">
            <v>4 / 6</v>
          </cell>
          <cell r="K204" t="str">
            <v>1 / 2</v>
          </cell>
          <cell r="L204" t="str">
            <v>3 / 5</v>
          </cell>
          <cell r="M204" t="str">
            <v>4 / 6</v>
          </cell>
          <cell r="N204" t="str">
            <v>5 / 7</v>
          </cell>
          <cell r="O204" t="str">
            <v>5 / 7</v>
          </cell>
          <cell r="P204" t="str">
            <v>4 / 6</v>
          </cell>
          <cell r="Q204" t="str">
            <v>5 / 7</v>
          </cell>
          <cell r="R204" t="str">
            <v>4 / 6</v>
          </cell>
          <cell r="S204" t="str">
            <v>1 / 3</v>
          </cell>
          <cell r="T204" t="str">
            <v>3 / 4</v>
          </cell>
          <cell r="U204" t="str">
            <v>3 / 5</v>
          </cell>
          <cell r="V204" t="str">
            <v>5 / 7</v>
          </cell>
          <cell r="W204" t="str">
            <v>5 / 7</v>
          </cell>
          <cell r="X204" t="str">
            <v>2 / 4</v>
          </cell>
          <cell r="Y204" t="str">
            <v>3 / 4</v>
          </cell>
          <cell r="Z204" t="str">
            <v>3 / 5</v>
          </cell>
          <cell r="AA204" t="str">
            <v>5 / 7</v>
          </cell>
          <cell r="AB204" t="str">
            <v>3 / 4</v>
          </cell>
          <cell r="AC204" t="str">
            <v>3 / 4</v>
          </cell>
          <cell r="AD204" t="str">
            <v>5 / 7</v>
          </cell>
          <cell r="AE204" t="str">
            <v>5 / 7</v>
          </cell>
          <cell r="AF204" t="str">
            <v>4 / 6</v>
          </cell>
          <cell r="AG204" t="str">
            <v>4 / 6</v>
          </cell>
          <cell r="AH204" t="str">
            <v>3 / 4</v>
          </cell>
          <cell r="AI204" t="str">
            <v>4 / 6</v>
          </cell>
          <cell r="AJ204" t="str">
            <v>5 / 7</v>
          </cell>
          <cell r="AK204" t="str">
            <v>3 / 5</v>
          </cell>
          <cell r="AL204" t="str">
            <v>3 / 4</v>
          </cell>
          <cell r="AM204" t="str">
            <v>3 / 5</v>
          </cell>
          <cell r="AO204">
            <v>1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</row>
        <row r="205">
          <cell r="A205" t="str">
            <v>Biology</v>
          </cell>
          <cell r="B205" t="str">
            <v>5 / 7</v>
          </cell>
          <cell r="C205" t="str">
            <v>5 / 7</v>
          </cell>
          <cell r="D205" t="str">
            <v>3 / 4</v>
          </cell>
          <cell r="E205" t="str">
            <v>5 / 7</v>
          </cell>
          <cell r="F205" t="str">
            <v>5 / 7</v>
          </cell>
          <cell r="G205" t="str">
            <v>4 / 6</v>
          </cell>
          <cell r="H205" t="str">
            <v>5 / 7</v>
          </cell>
          <cell r="I205" t="str">
            <v>3 / 4</v>
          </cell>
          <cell r="J205" t="str">
            <v>4 / 6</v>
          </cell>
          <cell r="K205" t="str">
            <v>1 / 2</v>
          </cell>
          <cell r="L205" t="str">
            <v>3 / 5</v>
          </cell>
          <cell r="M205" t="str">
            <v>4 / 6</v>
          </cell>
          <cell r="N205" t="str">
            <v>5 / 7</v>
          </cell>
          <cell r="O205" t="str">
            <v>5 / 7</v>
          </cell>
          <cell r="P205" t="str">
            <v>4 / 6</v>
          </cell>
          <cell r="Q205" t="str">
            <v>5 / 7</v>
          </cell>
          <cell r="R205" t="str">
            <v>4 / 6</v>
          </cell>
          <cell r="S205" t="str">
            <v>1 / 3</v>
          </cell>
          <cell r="T205" t="str">
            <v>3 / 4</v>
          </cell>
          <cell r="U205" t="str">
            <v>3 / 5</v>
          </cell>
          <cell r="V205" t="str">
            <v>5 / 7</v>
          </cell>
          <cell r="W205" t="str">
            <v>5 / 7</v>
          </cell>
          <cell r="X205" t="str">
            <v>2 / 4</v>
          </cell>
          <cell r="Y205" t="str">
            <v>3 / 4</v>
          </cell>
          <cell r="Z205" t="str">
            <v>3 / 5</v>
          </cell>
          <cell r="AA205" t="str">
            <v>5 / 7</v>
          </cell>
          <cell r="AB205" t="str">
            <v>3 / 4</v>
          </cell>
          <cell r="AC205" t="str">
            <v>3 / 4</v>
          </cell>
          <cell r="AD205" t="str">
            <v>5 / 7</v>
          </cell>
          <cell r="AE205" t="str">
            <v>5 / 7</v>
          </cell>
          <cell r="AF205" t="str">
            <v>4 / 6</v>
          </cell>
          <cell r="AG205" t="str">
            <v>4 / 6</v>
          </cell>
          <cell r="AH205" t="str">
            <v>3 / 4</v>
          </cell>
          <cell r="AI205" t="str">
            <v>4 / 6</v>
          </cell>
          <cell r="AJ205" t="str">
            <v>5 / 7</v>
          </cell>
          <cell r="AK205" t="str">
            <v>3 / 5</v>
          </cell>
          <cell r="AL205" t="str">
            <v>3 / 4</v>
          </cell>
          <cell r="AM205" t="str">
            <v>3 / 5</v>
          </cell>
          <cell r="AO205">
            <v>1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</row>
        <row r="206">
          <cell r="A206" t="str">
            <v>Botany</v>
          </cell>
          <cell r="B206" t="str">
            <v>5 / 7</v>
          </cell>
          <cell r="C206" t="str">
            <v>5 / 7</v>
          </cell>
          <cell r="D206" t="str">
            <v>3 / 4</v>
          </cell>
          <cell r="E206" t="str">
            <v>5 / 7</v>
          </cell>
          <cell r="F206" t="str">
            <v>5 / 7</v>
          </cell>
          <cell r="G206" t="str">
            <v>4 / 6</v>
          </cell>
          <cell r="H206" t="str">
            <v>5 / 7</v>
          </cell>
          <cell r="I206" t="str">
            <v>3 / 4</v>
          </cell>
          <cell r="J206" t="str">
            <v>4 / 6</v>
          </cell>
          <cell r="K206" t="str">
            <v>1 / 2</v>
          </cell>
          <cell r="L206" t="str">
            <v>3 / 5</v>
          </cell>
          <cell r="M206" t="str">
            <v>4 / 6</v>
          </cell>
          <cell r="N206" t="str">
            <v>5 / 7</v>
          </cell>
          <cell r="O206" t="str">
            <v>5 / 7</v>
          </cell>
          <cell r="P206" t="str">
            <v>4 / 6</v>
          </cell>
          <cell r="Q206" t="str">
            <v>5 / 7</v>
          </cell>
          <cell r="R206" t="str">
            <v>4 / 6</v>
          </cell>
          <cell r="S206" t="str">
            <v>1 / 3</v>
          </cell>
          <cell r="T206" t="str">
            <v>3 / 4</v>
          </cell>
          <cell r="U206" t="str">
            <v>3 / 5</v>
          </cell>
          <cell r="V206" t="str">
            <v>5 / 7</v>
          </cell>
          <cell r="W206" t="str">
            <v>5 / 7</v>
          </cell>
          <cell r="X206" t="str">
            <v>2 / 4</v>
          </cell>
          <cell r="Y206" t="str">
            <v>3 / 4</v>
          </cell>
          <cell r="Z206" t="str">
            <v>3 / 5</v>
          </cell>
          <cell r="AA206" t="str">
            <v>5 / 7</v>
          </cell>
          <cell r="AB206" t="str">
            <v>3 / 4</v>
          </cell>
          <cell r="AC206" t="str">
            <v>3 / 4</v>
          </cell>
          <cell r="AD206" t="str">
            <v>5 / 7</v>
          </cell>
          <cell r="AE206" t="str">
            <v>5 / 7</v>
          </cell>
          <cell r="AF206" t="str">
            <v>4 / 6</v>
          </cell>
          <cell r="AG206" t="str">
            <v>4 / 6</v>
          </cell>
          <cell r="AH206" t="str">
            <v>3 / 4</v>
          </cell>
          <cell r="AI206" t="str">
            <v>4 / 6</v>
          </cell>
          <cell r="AJ206" t="str">
            <v>5 / 7</v>
          </cell>
          <cell r="AK206" t="str">
            <v>3 / 5</v>
          </cell>
          <cell r="AL206" t="str">
            <v>3 / 4</v>
          </cell>
          <cell r="AM206" t="str">
            <v>3 / 5</v>
          </cell>
          <cell r="AO206">
            <v>1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</row>
        <row r="207">
          <cell r="A207" t="str">
            <v>Caving</v>
          </cell>
          <cell r="B207" t="str">
            <v>5 / 7</v>
          </cell>
          <cell r="C207" t="str">
            <v>5 / 7</v>
          </cell>
          <cell r="D207" t="str">
            <v>3 / 4</v>
          </cell>
          <cell r="E207" t="str">
            <v>5 / 7</v>
          </cell>
          <cell r="F207" t="str">
            <v>5 / 7</v>
          </cell>
          <cell r="G207" t="str">
            <v>4 / 6</v>
          </cell>
          <cell r="H207" t="str">
            <v>5 / 7</v>
          </cell>
          <cell r="I207" t="str">
            <v>3 / 4</v>
          </cell>
          <cell r="J207" t="str">
            <v>4 / 6</v>
          </cell>
          <cell r="K207" t="str">
            <v>1 / 2</v>
          </cell>
          <cell r="L207" t="str">
            <v>3 / 5</v>
          </cell>
          <cell r="M207" t="str">
            <v>4 / 6</v>
          </cell>
          <cell r="N207" t="str">
            <v>5 / 7</v>
          </cell>
          <cell r="O207" t="str">
            <v>5 / 7</v>
          </cell>
          <cell r="P207" t="str">
            <v>4 / 6</v>
          </cell>
          <cell r="Q207" t="str">
            <v>5 / 7</v>
          </cell>
          <cell r="R207" t="str">
            <v>4 / 6</v>
          </cell>
          <cell r="S207" t="str">
            <v>1 / 3</v>
          </cell>
          <cell r="T207" t="str">
            <v>3 / 4</v>
          </cell>
          <cell r="U207" t="str">
            <v>3 / 5</v>
          </cell>
          <cell r="V207" t="str">
            <v>5 / 7</v>
          </cell>
          <cell r="W207" t="str">
            <v>5 / 7</v>
          </cell>
          <cell r="X207" t="str">
            <v>2 / 4</v>
          </cell>
          <cell r="Y207" t="str">
            <v>3 / 4</v>
          </cell>
          <cell r="Z207" t="str">
            <v>3 / 5</v>
          </cell>
          <cell r="AA207" t="str">
            <v>5 / 7</v>
          </cell>
          <cell r="AB207" t="str">
            <v>3 / 4</v>
          </cell>
          <cell r="AC207" t="str">
            <v>3 / 4</v>
          </cell>
          <cell r="AD207" t="str">
            <v>5 / 7</v>
          </cell>
          <cell r="AE207" t="str">
            <v>5 / 7</v>
          </cell>
          <cell r="AF207" t="str">
            <v>4 / 6</v>
          </cell>
          <cell r="AG207" t="str">
            <v>4 / 6</v>
          </cell>
          <cell r="AH207" t="str">
            <v>3 / 4</v>
          </cell>
          <cell r="AI207" t="str">
            <v>4 / 6</v>
          </cell>
          <cell r="AJ207" t="str">
            <v>5 / 7</v>
          </cell>
          <cell r="AK207" t="str">
            <v>3 / 5</v>
          </cell>
          <cell r="AL207" t="str">
            <v>3 / 4</v>
          </cell>
          <cell r="AM207" t="str">
            <v>3 / 5</v>
          </cell>
          <cell r="AO207">
            <v>1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</row>
        <row r="208">
          <cell r="A208" t="str">
            <v>Chemistry</v>
          </cell>
          <cell r="B208" t="str">
            <v>5 / 7</v>
          </cell>
          <cell r="C208" t="str">
            <v>5 / 7</v>
          </cell>
          <cell r="D208" t="str">
            <v>3 / 4</v>
          </cell>
          <cell r="E208" t="str">
            <v>5 / 7</v>
          </cell>
          <cell r="F208" t="str">
            <v>5 / 7</v>
          </cell>
          <cell r="G208" t="str">
            <v>4 / 6</v>
          </cell>
          <cell r="H208" t="str">
            <v>5 / 7</v>
          </cell>
          <cell r="I208" t="str">
            <v>3 / 4</v>
          </cell>
          <cell r="J208" t="str">
            <v>4 / 6</v>
          </cell>
          <cell r="K208" t="str">
            <v>1 / 2</v>
          </cell>
          <cell r="L208" t="str">
            <v>3 / 5</v>
          </cell>
          <cell r="M208" t="str">
            <v>4 / 6</v>
          </cell>
          <cell r="N208" t="str">
            <v>5 / 7</v>
          </cell>
          <cell r="O208" t="str">
            <v>5 / 7</v>
          </cell>
          <cell r="P208" t="str">
            <v>4 / 6</v>
          </cell>
          <cell r="Q208" t="str">
            <v>5 / 7</v>
          </cell>
          <cell r="R208" t="str">
            <v>4 / 6</v>
          </cell>
          <cell r="S208" t="str">
            <v>1 / 3</v>
          </cell>
          <cell r="T208" t="str">
            <v>3 / 4</v>
          </cell>
          <cell r="U208" t="str">
            <v>3 / 5</v>
          </cell>
          <cell r="V208" t="str">
            <v>5 / 7</v>
          </cell>
          <cell r="W208" t="str">
            <v>5 / 7</v>
          </cell>
          <cell r="X208" t="str">
            <v>2 / 4</v>
          </cell>
          <cell r="Y208" t="str">
            <v>3 / 4</v>
          </cell>
          <cell r="Z208" t="str">
            <v>3 / 5</v>
          </cell>
          <cell r="AA208" t="str">
            <v>5 / 7</v>
          </cell>
          <cell r="AB208" t="str">
            <v>3 / 4</v>
          </cell>
          <cell r="AC208" t="str">
            <v>3 / 4</v>
          </cell>
          <cell r="AD208" t="str">
            <v>5 / 7</v>
          </cell>
          <cell r="AE208" t="str">
            <v>5 / 7</v>
          </cell>
          <cell r="AF208" t="str">
            <v>4 / 6</v>
          </cell>
          <cell r="AG208" t="str">
            <v>4 / 6</v>
          </cell>
          <cell r="AH208" t="str">
            <v>3 / 4</v>
          </cell>
          <cell r="AI208" t="str">
            <v>4 / 6</v>
          </cell>
          <cell r="AJ208" t="str">
            <v>5 / 7</v>
          </cell>
          <cell r="AK208" t="str">
            <v>3 / 5</v>
          </cell>
          <cell r="AL208" t="str">
            <v>3 / 4</v>
          </cell>
          <cell r="AM208" t="str">
            <v>3 / 5</v>
          </cell>
          <cell r="AO208">
            <v>1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</row>
        <row r="209">
          <cell r="A209" t="str">
            <v>Cosmetology</v>
          </cell>
          <cell r="B209" t="str">
            <v>5 / 7</v>
          </cell>
          <cell r="C209" t="str">
            <v>5 / 7</v>
          </cell>
          <cell r="D209" t="str">
            <v>3 / 4</v>
          </cell>
          <cell r="E209" t="str">
            <v>5 / 7</v>
          </cell>
          <cell r="F209" t="str">
            <v>5 / 7</v>
          </cell>
          <cell r="G209" t="str">
            <v>4 / 6</v>
          </cell>
          <cell r="H209" t="str">
            <v>5 / 7</v>
          </cell>
          <cell r="I209" t="str">
            <v>3 / 4</v>
          </cell>
          <cell r="J209" t="str">
            <v>4 / 6</v>
          </cell>
          <cell r="K209" t="str">
            <v>1 / 2</v>
          </cell>
          <cell r="L209" t="str">
            <v>3 / 5</v>
          </cell>
          <cell r="M209" t="str">
            <v>4 / 6</v>
          </cell>
          <cell r="N209" t="str">
            <v>5 / 7</v>
          </cell>
          <cell r="O209" t="str">
            <v>5 / 7</v>
          </cell>
          <cell r="P209" t="str">
            <v>4 / 6</v>
          </cell>
          <cell r="Q209" t="str">
            <v>5 / 7</v>
          </cell>
          <cell r="R209" t="str">
            <v>4 / 6</v>
          </cell>
          <cell r="S209" t="str">
            <v>1 / 3</v>
          </cell>
          <cell r="T209" t="str">
            <v>3 / 4</v>
          </cell>
          <cell r="U209" t="str">
            <v>3 / 5</v>
          </cell>
          <cell r="V209" t="str">
            <v>5 / 7</v>
          </cell>
          <cell r="W209" t="str">
            <v>5 / 7</v>
          </cell>
          <cell r="X209" t="str">
            <v>2 / 4</v>
          </cell>
          <cell r="Y209" t="str">
            <v>3 / 4</v>
          </cell>
          <cell r="Z209" t="str">
            <v>3 / 5</v>
          </cell>
          <cell r="AA209" t="str">
            <v>5 / 7</v>
          </cell>
          <cell r="AB209" t="str">
            <v>3 / 4</v>
          </cell>
          <cell r="AC209" t="str">
            <v>3 / 4</v>
          </cell>
          <cell r="AD209" t="str">
            <v>5 / 7</v>
          </cell>
          <cell r="AE209" t="str">
            <v>5 / 7</v>
          </cell>
          <cell r="AF209" t="str">
            <v>4 / 6</v>
          </cell>
          <cell r="AG209" t="str">
            <v>4 / 6</v>
          </cell>
          <cell r="AH209" t="str">
            <v>3 / 4</v>
          </cell>
          <cell r="AI209" t="str">
            <v>4 / 6</v>
          </cell>
          <cell r="AJ209" t="str">
            <v>5 / 7</v>
          </cell>
          <cell r="AK209" t="str">
            <v>3 / 5</v>
          </cell>
          <cell r="AL209" t="str">
            <v>3 / 4</v>
          </cell>
          <cell r="AM209" t="str">
            <v>3 / 5</v>
          </cell>
          <cell r="AO209">
            <v>1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</row>
        <row r="210">
          <cell r="A210" t="str">
            <v>Criminal Investigation</v>
          </cell>
          <cell r="B210" t="str">
            <v>5 / 7</v>
          </cell>
          <cell r="C210" t="str">
            <v>5 / 7</v>
          </cell>
          <cell r="D210" t="str">
            <v>3 / 4</v>
          </cell>
          <cell r="E210" t="str">
            <v>5 / 7</v>
          </cell>
          <cell r="F210" t="str">
            <v>4 / 6</v>
          </cell>
          <cell r="G210" t="str">
            <v>3 / 5</v>
          </cell>
          <cell r="H210" t="str">
            <v>5 / 7</v>
          </cell>
          <cell r="I210" t="str">
            <v>3 / 4</v>
          </cell>
          <cell r="J210" t="str">
            <v>4 / 6</v>
          </cell>
          <cell r="K210" t="str">
            <v>1 / 2</v>
          </cell>
          <cell r="L210" t="str">
            <v>3 / 5</v>
          </cell>
          <cell r="M210" t="str">
            <v>4 / 6</v>
          </cell>
          <cell r="N210" t="str">
            <v>5 / 7</v>
          </cell>
          <cell r="O210" t="str">
            <v>5 / 7</v>
          </cell>
          <cell r="P210" t="str">
            <v>4 / 6</v>
          </cell>
          <cell r="Q210" t="str">
            <v>5 / 7</v>
          </cell>
          <cell r="R210" t="str">
            <v>4 / 6</v>
          </cell>
          <cell r="S210" t="str">
            <v>1 / 3</v>
          </cell>
          <cell r="T210" t="str">
            <v>3 / 4</v>
          </cell>
          <cell r="U210" t="str">
            <v>3 / 5</v>
          </cell>
          <cell r="V210" t="str">
            <v>5 / 7</v>
          </cell>
          <cell r="W210" t="str">
            <v>5 / 7</v>
          </cell>
          <cell r="X210" t="str">
            <v>2 / 4</v>
          </cell>
          <cell r="Y210" t="str">
            <v>3 / 4</v>
          </cell>
          <cell r="Z210" t="str">
            <v>3 / 5</v>
          </cell>
          <cell r="AA210" t="str">
            <v>5 / 7</v>
          </cell>
          <cell r="AB210" t="str">
            <v>3 / 4</v>
          </cell>
          <cell r="AC210" t="str">
            <v>3 / 4</v>
          </cell>
          <cell r="AD210" t="str">
            <v>5 / 7</v>
          </cell>
          <cell r="AE210" t="str">
            <v>5 / 7</v>
          </cell>
          <cell r="AF210" t="str">
            <v>4 / 6</v>
          </cell>
          <cell r="AG210" t="str">
            <v>4 / 6</v>
          </cell>
          <cell r="AH210" t="str">
            <v>3 / 4</v>
          </cell>
          <cell r="AI210" t="str">
            <v>4 / 6</v>
          </cell>
          <cell r="AJ210" t="str">
            <v>5 / 7</v>
          </cell>
          <cell r="AK210" t="str">
            <v>3 / 5</v>
          </cell>
          <cell r="AL210" t="str">
            <v>3 / 4</v>
          </cell>
          <cell r="AM210" t="str">
            <v>3 / 5</v>
          </cell>
          <cell r="AO210">
            <v>1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</row>
        <row r="211">
          <cell r="A211" t="str">
            <v>Criminal Psychology</v>
          </cell>
          <cell r="B211" t="str">
            <v>5 / 7</v>
          </cell>
          <cell r="C211" t="str">
            <v>5 / 7</v>
          </cell>
          <cell r="D211" t="str">
            <v>3 / 4</v>
          </cell>
          <cell r="E211" t="str">
            <v>5 / 7</v>
          </cell>
          <cell r="F211" t="str">
            <v>5 / 7</v>
          </cell>
          <cell r="G211" t="str">
            <v>3 / 5</v>
          </cell>
          <cell r="H211" t="str">
            <v>5 / 7</v>
          </cell>
          <cell r="I211" t="str">
            <v>3 / 4</v>
          </cell>
          <cell r="J211" t="str">
            <v>4 / 6</v>
          </cell>
          <cell r="K211" t="str">
            <v>1 / 2</v>
          </cell>
          <cell r="L211" t="str">
            <v>3 / 5</v>
          </cell>
          <cell r="M211" t="str">
            <v>4 / 6</v>
          </cell>
          <cell r="N211" t="str">
            <v>5 / 7</v>
          </cell>
          <cell r="O211" t="str">
            <v>5 / 7</v>
          </cell>
          <cell r="P211" t="str">
            <v>4 / 6</v>
          </cell>
          <cell r="Q211" t="str">
            <v>5 / 7</v>
          </cell>
          <cell r="R211" t="str">
            <v>4 / 6</v>
          </cell>
          <cell r="S211" t="str">
            <v>1 / 3</v>
          </cell>
          <cell r="T211" t="str">
            <v>3 / 4</v>
          </cell>
          <cell r="U211" t="str">
            <v>3 / 5</v>
          </cell>
          <cell r="V211" t="str">
            <v>5 / 7</v>
          </cell>
          <cell r="W211" t="str">
            <v>5 / 7</v>
          </cell>
          <cell r="X211" t="str">
            <v>2 / 4</v>
          </cell>
          <cell r="Y211" t="str">
            <v>3 / 4</v>
          </cell>
          <cell r="Z211" t="str">
            <v>3 / 5</v>
          </cell>
          <cell r="AA211" t="str">
            <v>5 / 7</v>
          </cell>
          <cell r="AB211" t="str">
            <v>3 / 4</v>
          </cell>
          <cell r="AC211" t="str">
            <v>3 / 4</v>
          </cell>
          <cell r="AD211" t="str">
            <v>5 / 7</v>
          </cell>
          <cell r="AE211" t="str">
            <v>5 / 7</v>
          </cell>
          <cell r="AF211" t="str">
            <v>4 / 6</v>
          </cell>
          <cell r="AG211" t="str">
            <v>4 / 6</v>
          </cell>
          <cell r="AH211" t="str">
            <v>3 / 4</v>
          </cell>
          <cell r="AI211" t="str">
            <v>4 / 6</v>
          </cell>
          <cell r="AJ211" t="str">
            <v>5 / 7</v>
          </cell>
          <cell r="AK211" t="str">
            <v>3 / 5</v>
          </cell>
          <cell r="AL211" t="str">
            <v>3 / 4</v>
          </cell>
          <cell r="AM211" t="str">
            <v>3 / 5</v>
          </cell>
          <cell r="AO211">
            <v>1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</row>
        <row r="212">
          <cell r="A212" t="str">
            <v>Cryptology</v>
          </cell>
          <cell r="B212" t="str">
            <v>5 / 7</v>
          </cell>
          <cell r="C212" t="str">
            <v>5 / 7</v>
          </cell>
          <cell r="D212" t="str">
            <v>3 / 4</v>
          </cell>
          <cell r="E212" t="str">
            <v>5 / 7</v>
          </cell>
          <cell r="F212" t="str">
            <v>5 / 7</v>
          </cell>
          <cell r="G212" t="str">
            <v>4 / 6</v>
          </cell>
          <cell r="H212" t="str">
            <v>5 / 7</v>
          </cell>
          <cell r="I212" t="str">
            <v>3 / 4</v>
          </cell>
          <cell r="J212" t="str">
            <v>4 / 6</v>
          </cell>
          <cell r="K212" t="str">
            <v>1 / 2</v>
          </cell>
          <cell r="L212" t="str">
            <v>3 / 5</v>
          </cell>
          <cell r="M212" t="str">
            <v>4 / 6</v>
          </cell>
          <cell r="N212" t="str">
            <v>5 / 7</v>
          </cell>
          <cell r="O212" t="str">
            <v>5 / 7</v>
          </cell>
          <cell r="P212" t="str">
            <v>4 / 6</v>
          </cell>
          <cell r="Q212" t="str">
            <v>5 / 7</v>
          </cell>
          <cell r="R212" t="str">
            <v>4 / 6</v>
          </cell>
          <cell r="S212" t="str">
            <v>1 / 3</v>
          </cell>
          <cell r="T212" t="str">
            <v>3 / 4</v>
          </cell>
          <cell r="U212" t="str">
            <v>3 / 5</v>
          </cell>
          <cell r="V212" t="str">
            <v>5 / 7</v>
          </cell>
          <cell r="W212" t="str">
            <v>5 / 7</v>
          </cell>
          <cell r="X212" t="str">
            <v>2 / 4</v>
          </cell>
          <cell r="Y212" t="str">
            <v>3 / 4</v>
          </cell>
          <cell r="Z212" t="str">
            <v>3 / 5</v>
          </cell>
          <cell r="AA212" t="str">
            <v>5 / 7</v>
          </cell>
          <cell r="AB212" t="str">
            <v>3 / 4</v>
          </cell>
          <cell r="AC212" t="str">
            <v>3 / 4</v>
          </cell>
          <cell r="AD212" t="str">
            <v>5 / 7</v>
          </cell>
          <cell r="AE212" t="str">
            <v>5 / 7</v>
          </cell>
          <cell r="AF212" t="str">
            <v>4 / 6</v>
          </cell>
          <cell r="AG212" t="str">
            <v>4 / 6</v>
          </cell>
          <cell r="AH212" t="str">
            <v>3 / 4</v>
          </cell>
          <cell r="AI212" t="str">
            <v>4 / 6</v>
          </cell>
          <cell r="AJ212" t="str">
            <v>5 / 7</v>
          </cell>
          <cell r="AK212" t="str">
            <v>3 / 5</v>
          </cell>
          <cell r="AL212" t="str">
            <v>3 / 4</v>
          </cell>
          <cell r="AM212" t="str">
            <v>3 / 5</v>
          </cell>
          <cell r="AO212">
            <v>1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</row>
        <row r="213">
          <cell r="A213" t="str">
            <v>Dowsing</v>
          </cell>
          <cell r="B213" t="str">
            <v>5 / 7</v>
          </cell>
          <cell r="C213" t="str">
            <v>5 / 7</v>
          </cell>
          <cell r="D213" t="str">
            <v>3 / 4</v>
          </cell>
          <cell r="E213" t="str">
            <v>5 / 7</v>
          </cell>
          <cell r="F213" t="str">
            <v>5 / 7</v>
          </cell>
          <cell r="G213" t="str">
            <v>4 / 6</v>
          </cell>
          <cell r="H213" t="str">
            <v>5 / 7</v>
          </cell>
          <cell r="I213" t="str">
            <v>3 / 4</v>
          </cell>
          <cell r="J213" t="str">
            <v>4 / 6</v>
          </cell>
          <cell r="K213" t="str">
            <v>1 / 2</v>
          </cell>
          <cell r="L213" t="str">
            <v>3 / 5</v>
          </cell>
          <cell r="M213" t="str">
            <v>4 / 6</v>
          </cell>
          <cell r="N213" t="str">
            <v>5 / 7</v>
          </cell>
          <cell r="O213" t="str">
            <v>5 / 7</v>
          </cell>
          <cell r="P213" t="str">
            <v>4 / 6</v>
          </cell>
          <cell r="Q213" t="str">
            <v>5 / 7</v>
          </cell>
          <cell r="R213" t="str">
            <v>4 / 6</v>
          </cell>
          <cell r="S213" t="str">
            <v>1 / 3</v>
          </cell>
          <cell r="T213" t="str">
            <v>3 / 4</v>
          </cell>
          <cell r="U213" t="str">
            <v>3 / 5</v>
          </cell>
          <cell r="V213" t="str">
            <v>5 / 7</v>
          </cell>
          <cell r="W213" t="str">
            <v>5 / 7</v>
          </cell>
          <cell r="X213" t="str">
            <v>2 / 4</v>
          </cell>
          <cell r="Y213" t="str">
            <v>3 / 4</v>
          </cell>
          <cell r="Z213" t="str">
            <v>3 / 5</v>
          </cell>
          <cell r="AA213" t="str">
            <v>5 / 7</v>
          </cell>
          <cell r="AB213" t="str">
            <v>3 / 4</v>
          </cell>
          <cell r="AC213" t="str">
            <v>3 / 4</v>
          </cell>
          <cell r="AD213" t="str">
            <v>5 / 7</v>
          </cell>
          <cell r="AE213" t="str">
            <v>5 / 7</v>
          </cell>
          <cell r="AF213" t="str">
            <v>4 / 6</v>
          </cell>
          <cell r="AG213" t="str">
            <v>4 / 6</v>
          </cell>
          <cell r="AH213" t="str">
            <v>3 / 4</v>
          </cell>
          <cell r="AI213" t="str">
            <v>4 / 6</v>
          </cell>
          <cell r="AJ213" t="str">
            <v>5 / 7</v>
          </cell>
          <cell r="AK213" t="str">
            <v>3 / 5</v>
          </cell>
          <cell r="AL213" t="str">
            <v>3 / 4</v>
          </cell>
          <cell r="AM213" t="str">
            <v>3 / 5</v>
          </cell>
          <cell r="AO213">
            <v>1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</row>
        <row r="214">
          <cell r="A214" t="str">
            <v>Drug Trafficking</v>
          </cell>
          <cell r="B214" t="str">
            <v>5 / 7</v>
          </cell>
          <cell r="C214" t="str">
            <v>5 / 7</v>
          </cell>
          <cell r="D214" t="str">
            <v>3 / 4</v>
          </cell>
          <cell r="E214" t="str">
            <v>5 / 7</v>
          </cell>
          <cell r="F214" t="str">
            <v>5 / 7</v>
          </cell>
          <cell r="G214" t="str">
            <v>4 / 6</v>
          </cell>
          <cell r="H214" t="str">
            <v>5 / 7</v>
          </cell>
          <cell r="I214" t="str">
            <v>3 / 4</v>
          </cell>
          <cell r="J214" t="str">
            <v>4 / 6</v>
          </cell>
          <cell r="K214" t="str">
            <v>1 / 2</v>
          </cell>
          <cell r="L214" t="str">
            <v>3 / 5</v>
          </cell>
          <cell r="M214" t="str">
            <v>4 / 6</v>
          </cell>
          <cell r="N214" t="str">
            <v>5 / 7</v>
          </cell>
          <cell r="O214" t="str">
            <v>5 / 7</v>
          </cell>
          <cell r="P214" t="str">
            <v>4 / 6</v>
          </cell>
          <cell r="Q214" t="str">
            <v>5 / 7</v>
          </cell>
          <cell r="R214" t="str">
            <v>4 / 6</v>
          </cell>
          <cell r="S214" t="str">
            <v>1 / 3</v>
          </cell>
          <cell r="T214" t="str">
            <v>3 / 4</v>
          </cell>
          <cell r="U214" t="str">
            <v>3 / 5</v>
          </cell>
          <cell r="V214" t="str">
            <v>5 / 7</v>
          </cell>
          <cell r="W214" t="str">
            <v>5 / 7</v>
          </cell>
          <cell r="X214" t="str">
            <v>2 / 4</v>
          </cell>
          <cell r="Y214" t="str">
            <v>3 / 4</v>
          </cell>
          <cell r="Z214" t="str">
            <v>3 / 5</v>
          </cell>
          <cell r="AA214" t="str">
            <v>5 / 7</v>
          </cell>
          <cell r="AB214" t="str">
            <v>3 / 4</v>
          </cell>
          <cell r="AC214" t="str">
            <v>3 / 4</v>
          </cell>
          <cell r="AD214" t="str">
            <v>5 / 7</v>
          </cell>
          <cell r="AE214" t="str">
            <v>5 / 7</v>
          </cell>
          <cell r="AF214" t="str">
            <v>4 / 6</v>
          </cell>
          <cell r="AG214" t="str">
            <v>4 / 6</v>
          </cell>
          <cell r="AH214" t="str">
            <v>3 / 4</v>
          </cell>
          <cell r="AI214" t="str">
            <v>4 / 6</v>
          </cell>
          <cell r="AJ214" t="str">
            <v>5 / 7</v>
          </cell>
          <cell r="AK214" t="str">
            <v>3 / 5</v>
          </cell>
          <cell r="AL214" t="str">
            <v>3 / 4</v>
          </cell>
          <cell r="AM214" t="str">
            <v>3 / 5</v>
          </cell>
          <cell r="AO214">
            <v>1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</row>
        <row r="215">
          <cell r="A215" t="str">
            <v>Ecology</v>
          </cell>
          <cell r="B215" t="str">
            <v>5 / 7</v>
          </cell>
          <cell r="C215" t="str">
            <v>5 / 7</v>
          </cell>
          <cell r="D215" t="str">
            <v>3 / 4</v>
          </cell>
          <cell r="E215" t="str">
            <v>5 / 7</v>
          </cell>
          <cell r="F215" t="str">
            <v>5 / 7</v>
          </cell>
          <cell r="G215" t="str">
            <v>4 / 6</v>
          </cell>
          <cell r="H215" t="str">
            <v>5 / 7</v>
          </cell>
          <cell r="I215" t="str">
            <v>3 / 4</v>
          </cell>
          <cell r="J215" t="str">
            <v>4 / 6</v>
          </cell>
          <cell r="K215" t="str">
            <v>1 / 2</v>
          </cell>
          <cell r="L215" t="str">
            <v>3 / 5</v>
          </cell>
          <cell r="M215" t="str">
            <v>4 / 6</v>
          </cell>
          <cell r="N215" t="str">
            <v>5 / 7</v>
          </cell>
          <cell r="O215" t="str">
            <v>5 / 7</v>
          </cell>
          <cell r="P215" t="str">
            <v>4 / 6</v>
          </cell>
          <cell r="Q215" t="str">
            <v>5 / 7</v>
          </cell>
          <cell r="R215" t="str">
            <v>4 / 6</v>
          </cell>
          <cell r="S215" t="str">
            <v>1 / 3</v>
          </cell>
          <cell r="T215" t="str">
            <v>3 / 4</v>
          </cell>
          <cell r="U215" t="str">
            <v>3 / 5</v>
          </cell>
          <cell r="V215" t="str">
            <v>5 / 7</v>
          </cell>
          <cell r="W215" t="str">
            <v>5 / 7</v>
          </cell>
          <cell r="X215" t="str">
            <v>2 / 4</v>
          </cell>
          <cell r="Y215" t="str">
            <v>3 / 4</v>
          </cell>
          <cell r="Z215" t="str">
            <v>3 / 5</v>
          </cell>
          <cell r="AA215" t="str">
            <v>5 / 7</v>
          </cell>
          <cell r="AB215" t="str">
            <v>3 / 4</v>
          </cell>
          <cell r="AC215" t="str">
            <v>3 / 4</v>
          </cell>
          <cell r="AD215" t="str">
            <v>5 / 7</v>
          </cell>
          <cell r="AE215" t="str">
            <v>5 / 7</v>
          </cell>
          <cell r="AF215" t="str">
            <v>4 / 6</v>
          </cell>
          <cell r="AG215" t="str">
            <v>4 / 6</v>
          </cell>
          <cell r="AH215" t="str">
            <v>3 / 4</v>
          </cell>
          <cell r="AI215" t="str">
            <v>4 / 6</v>
          </cell>
          <cell r="AJ215" t="str">
            <v>5 / 7</v>
          </cell>
          <cell r="AK215" t="str">
            <v>3 / 5</v>
          </cell>
          <cell r="AL215" t="str">
            <v>3 / 4</v>
          </cell>
          <cell r="AM215" t="str">
            <v>3 / 5</v>
          </cell>
          <cell r="AO215">
            <v>1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</row>
        <row r="216">
          <cell r="A216" t="str">
            <v>Evolution Theory</v>
          </cell>
          <cell r="B216" t="str">
            <v>5 / 7</v>
          </cell>
          <cell r="C216" t="str">
            <v>5 / 7</v>
          </cell>
          <cell r="D216" t="str">
            <v>3 / 4</v>
          </cell>
          <cell r="E216" t="str">
            <v>5 / 7</v>
          </cell>
          <cell r="F216" t="str">
            <v>5 / 7</v>
          </cell>
          <cell r="G216" t="str">
            <v>4 / 6</v>
          </cell>
          <cell r="H216" t="str">
            <v>5 / 7</v>
          </cell>
          <cell r="I216" t="str">
            <v>3 / 4</v>
          </cell>
          <cell r="J216" t="str">
            <v>4 / 6</v>
          </cell>
          <cell r="K216" t="str">
            <v>1 / 2</v>
          </cell>
          <cell r="L216" t="str">
            <v>3 / 5</v>
          </cell>
          <cell r="M216" t="str">
            <v>4 / 6</v>
          </cell>
          <cell r="N216" t="str">
            <v>5 / 7</v>
          </cell>
          <cell r="O216" t="str">
            <v>5 / 7</v>
          </cell>
          <cell r="P216" t="str">
            <v>4 / 6</v>
          </cell>
          <cell r="Q216" t="str">
            <v>5 / 7</v>
          </cell>
          <cell r="R216" t="str">
            <v>4 / 6</v>
          </cell>
          <cell r="S216" t="str">
            <v>1 / 3</v>
          </cell>
          <cell r="T216" t="str">
            <v>3 / 4</v>
          </cell>
          <cell r="U216" t="str">
            <v>3 / 5</v>
          </cell>
          <cell r="V216" t="str">
            <v>5 / 7</v>
          </cell>
          <cell r="W216" t="str">
            <v>5 / 7</v>
          </cell>
          <cell r="X216" t="str">
            <v>2 / 4</v>
          </cell>
          <cell r="Y216" t="str">
            <v>3 / 4</v>
          </cell>
          <cell r="Z216" t="str">
            <v>3 / 5</v>
          </cell>
          <cell r="AA216" t="str">
            <v>5 / 7</v>
          </cell>
          <cell r="AB216" t="str">
            <v>3 / 4</v>
          </cell>
          <cell r="AC216" t="str">
            <v>3 / 4</v>
          </cell>
          <cell r="AD216" t="str">
            <v>5 / 7</v>
          </cell>
          <cell r="AE216" t="str">
            <v>5 / 7</v>
          </cell>
          <cell r="AF216" t="str">
            <v>4 / 6</v>
          </cell>
          <cell r="AG216" t="str">
            <v>4 / 6</v>
          </cell>
          <cell r="AH216" t="str">
            <v>3 / 4</v>
          </cell>
          <cell r="AI216" t="str">
            <v>4 / 6</v>
          </cell>
          <cell r="AJ216" t="str">
            <v>5 / 7</v>
          </cell>
          <cell r="AK216" t="str">
            <v>3 / 5</v>
          </cell>
          <cell r="AL216" t="str">
            <v>3 / 4</v>
          </cell>
          <cell r="AM216" t="str">
            <v>3 / 5</v>
          </cell>
          <cell r="AO216">
            <v>1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</row>
        <row r="217">
          <cell r="A217" t="str">
            <v>Fashion</v>
          </cell>
          <cell r="B217" t="str">
            <v>5 / 7</v>
          </cell>
          <cell r="C217" t="str">
            <v>5 / 7</v>
          </cell>
          <cell r="D217" t="str">
            <v>3 / 4</v>
          </cell>
          <cell r="E217" t="str">
            <v>5 / 7</v>
          </cell>
          <cell r="F217" t="str">
            <v>5 / 7</v>
          </cell>
          <cell r="G217" t="str">
            <v>4 / 6</v>
          </cell>
          <cell r="H217" t="str">
            <v>5 / 7</v>
          </cell>
          <cell r="I217" t="str">
            <v>3 / 4</v>
          </cell>
          <cell r="J217" t="str">
            <v>4 / 6</v>
          </cell>
          <cell r="K217" t="str">
            <v>1 / 2</v>
          </cell>
          <cell r="L217" t="str">
            <v>3 / 5</v>
          </cell>
          <cell r="M217" t="str">
            <v>4 / 6</v>
          </cell>
          <cell r="N217" t="str">
            <v>5 / 7</v>
          </cell>
          <cell r="O217" t="str">
            <v>5 / 7</v>
          </cell>
          <cell r="P217" t="str">
            <v>4 / 6</v>
          </cell>
          <cell r="Q217" t="str">
            <v>5 / 7</v>
          </cell>
          <cell r="R217" t="str">
            <v>4 / 6</v>
          </cell>
          <cell r="S217" t="str">
            <v>1 / 3</v>
          </cell>
          <cell r="T217" t="str">
            <v>3 / 4</v>
          </cell>
          <cell r="U217" t="str">
            <v>3 / 5</v>
          </cell>
          <cell r="V217" t="str">
            <v>5 / 7</v>
          </cell>
          <cell r="W217" t="str">
            <v>5 / 7</v>
          </cell>
          <cell r="X217" t="str">
            <v>2 / 4</v>
          </cell>
          <cell r="Y217" t="str">
            <v>3 / 4</v>
          </cell>
          <cell r="Z217" t="str">
            <v>3 / 5</v>
          </cell>
          <cell r="AA217" t="str">
            <v>5 / 7</v>
          </cell>
          <cell r="AB217" t="str">
            <v>3 / 4</v>
          </cell>
          <cell r="AC217" t="str">
            <v>3 / 4</v>
          </cell>
          <cell r="AD217" t="str">
            <v>5 / 7</v>
          </cell>
          <cell r="AE217" t="str">
            <v>5 / 7</v>
          </cell>
          <cell r="AF217" t="str">
            <v>4 / 6</v>
          </cell>
          <cell r="AG217" t="str">
            <v>4 / 6</v>
          </cell>
          <cell r="AH217" t="str">
            <v>3 / 4</v>
          </cell>
          <cell r="AI217" t="str">
            <v>4 / 6</v>
          </cell>
          <cell r="AJ217" t="str">
            <v>5 / 7</v>
          </cell>
          <cell r="AK217" t="str">
            <v>3 / 5</v>
          </cell>
          <cell r="AL217" t="str">
            <v>3 / 4</v>
          </cell>
          <cell r="AM217" t="str">
            <v>3 / 5</v>
          </cell>
          <cell r="AO217">
            <v>1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</row>
        <row r="218">
          <cell r="A218" t="str">
            <v>Finance</v>
          </cell>
          <cell r="B218" t="str">
            <v>5 / 7</v>
          </cell>
          <cell r="C218" t="str">
            <v>5 / 7</v>
          </cell>
          <cell r="D218" t="str">
            <v>3 / 4</v>
          </cell>
          <cell r="E218" t="str">
            <v>5 / 7</v>
          </cell>
          <cell r="F218" t="str">
            <v>5 / 7</v>
          </cell>
          <cell r="G218" t="str">
            <v>4 / 6</v>
          </cell>
          <cell r="H218" t="str">
            <v>5 / 7</v>
          </cell>
          <cell r="I218" t="str">
            <v>3 / 4</v>
          </cell>
          <cell r="J218" t="str">
            <v>4 / 6</v>
          </cell>
          <cell r="K218" t="str">
            <v>1 / 2</v>
          </cell>
          <cell r="L218" t="str">
            <v>3 / 5</v>
          </cell>
          <cell r="M218" t="str">
            <v>4 / 6</v>
          </cell>
          <cell r="N218" t="str">
            <v>5 / 7</v>
          </cell>
          <cell r="O218" t="str">
            <v>5 / 7</v>
          </cell>
          <cell r="P218" t="str">
            <v>4 / 6</v>
          </cell>
          <cell r="Q218" t="str">
            <v>5 / 7</v>
          </cell>
          <cell r="R218" t="str">
            <v>4 / 6</v>
          </cell>
          <cell r="S218" t="str">
            <v>1 / 3</v>
          </cell>
          <cell r="T218" t="str">
            <v>3 / 4</v>
          </cell>
          <cell r="U218" t="str">
            <v>3 / 5</v>
          </cell>
          <cell r="V218" t="str">
            <v>5 / 7</v>
          </cell>
          <cell r="W218" t="str">
            <v>5 / 7</v>
          </cell>
          <cell r="X218" t="str">
            <v>2 / 4</v>
          </cell>
          <cell r="Y218" t="str">
            <v>3 / 4</v>
          </cell>
          <cell r="Z218" t="str">
            <v>3 / 5</v>
          </cell>
          <cell r="AA218" t="str">
            <v>5 / 7</v>
          </cell>
          <cell r="AB218" t="str">
            <v>3 / 4</v>
          </cell>
          <cell r="AC218" t="str">
            <v>3 / 4</v>
          </cell>
          <cell r="AD218" t="str">
            <v>5 / 7</v>
          </cell>
          <cell r="AE218" t="str">
            <v>5 / 7</v>
          </cell>
          <cell r="AF218" t="str">
            <v>4 / 6</v>
          </cell>
          <cell r="AG218" t="str">
            <v>4 / 6</v>
          </cell>
          <cell r="AH218" t="str">
            <v>3 / 4</v>
          </cell>
          <cell r="AI218" t="str">
            <v>4 / 6</v>
          </cell>
          <cell r="AJ218" t="str">
            <v>5 / 7</v>
          </cell>
          <cell r="AK218" t="str">
            <v>3 / 5</v>
          </cell>
          <cell r="AL218" t="str">
            <v>3 / 4</v>
          </cell>
          <cell r="AM218" t="str">
            <v>3 / 5</v>
          </cell>
          <cell r="AO218">
            <v>1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</row>
        <row r="219">
          <cell r="A219" t="str">
            <v>Gambling</v>
          </cell>
          <cell r="B219" t="str">
            <v>5 / 7</v>
          </cell>
          <cell r="C219" t="str">
            <v>5 / 7</v>
          </cell>
          <cell r="D219" t="str">
            <v>3 / 4</v>
          </cell>
          <cell r="E219" t="str">
            <v>5 / 7</v>
          </cell>
          <cell r="F219" t="str">
            <v>5 / 7</v>
          </cell>
          <cell r="G219" t="str">
            <v>4 / 6</v>
          </cell>
          <cell r="H219" t="str">
            <v>5 / 7</v>
          </cell>
          <cell r="I219" t="str">
            <v>3 / 4</v>
          </cell>
          <cell r="J219" t="str">
            <v>4 / 6</v>
          </cell>
          <cell r="K219" t="str">
            <v>1 / 2</v>
          </cell>
          <cell r="L219" t="str">
            <v>3 / 5</v>
          </cell>
          <cell r="M219" t="str">
            <v>4 / 6</v>
          </cell>
          <cell r="N219" t="str">
            <v>5 / 7</v>
          </cell>
          <cell r="O219" t="str">
            <v>5 / 7</v>
          </cell>
          <cell r="P219" t="str">
            <v>4 / 6</v>
          </cell>
          <cell r="Q219" t="str">
            <v>5 / 7</v>
          </cell>
          <cell r="R219" t="str">
            <v>4 / 6</v>
          </cell>
          <cell r="S219" t="str">
            <v>1 / 3</v>
          </cell>
          <cell r="T219" t="str">
            <v>3 / 4</v>
          </cell>
          <cell r="U219" t="str">
            <v>3 / 5</v>
          </cell>
          <cell r="V219" t="str">
            <v>5 / 7</v>
          </cell>
          <cell r="W219" t="str">
            <v>5 / 7</v>
          </cell>
          <cell r="X219" t="str">
            <v>2 / 4</v>
          </cell>
          <cell r="Y219" t="str">
            <v>3 / 4</v>
          </cell>
          <cell r="Z219" t="str">
            <v>3 / 5</v>
          </cell>
          <cell r="AA219" t="str">
            <v>5 / 7</v>
          </cell>
          <cell r="AB219" t="str">
            <v>3 / 4</v>
          </cell>
          <cell r="AC219" t="str">
            <v>3 / 4</v>
          </cell>
          <cell r="AD219" t="str">
            <v>5 / 7</v>
          </cell>
          <cell r="AE219" t="str">
            <v>5 / 7</v>
          </cell>
          <cell r="AF219" t="str">
            <v>4 / 6</v>
          </cell>
          <cell r="AG219" t="str">
            <v>4 / 6</v>
          </cell>
          <cell r="AH219" t="str">
            <v>3 / 4</v>
          </cell>
          <cell r="AI219" t="str">
            <v>4 / 6</v>
          </cell>
          <cell r="AJ219" t="str">
            <v>5 / 7</v>
          </cell>
          <cell r="AK219" t="str">
            <v>3 / 5</v>
          </cell>
          <cell r="AL219" t="str">
            <v>3 / 4</v>
          </cell>
          <cell r="AM219" t="str">
            <v>3 / 5</v>
          </cell>
          <cell r="AO219">
            <v>1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</row>
        <row r="220">
          <cell r="A220" t="str">
            <v>Genetics</v>
          </cell>
          <cell r="B220" t="str">
            <v>5 / 7</v>
          </cell>
          <cell r="C220" t="str">
            <v>5 / 7</v>
          </cell>
          <cell r="D220" t="str">
            <v>3 / 4</v>
          </cell>
          <cell r="E220" t="str">
            <v>5 / 7</v>
          </cell>
          <cell r="F220" t="str">
            <v>5 / 7</v>
          </cell>
          <cell r="G220" t="str">
            <v>4 / 6</v>
          </cell>
          <cell r="H220" t="str">
            <v>5 / 7</v>
          </cell>
          <cell r="I220" t="str">
            <v>3 / 4</v>
          </cell>
          <cell r="J220" t="str">
            <v>4 / 6</v>
          </cell>
          <cell r="K220" t="str">
            <v>1 / 2</v>
          </cell>
          <cell r="L220" t="str">
            <v>3 / 5</v>
          </cell>
          <cell r="M220" t="str">
            <v>4 / 6</v>
          </cell>
          <cell r="N220" t="str">
            <v>5 / 7</v>
          </cell>
          <cell r="O220" t="str">
            <v>5 / 7</v>
          </cell>
          <cell r="P220" t="str">
            <v>4 / 6</v>
          </cell>
          <cell r="Q220" t="str">
            <v>5 / 7</v>
          </cell>
          <cell r="R220" t="str">
            <v>4 / 6</v>
          </cell>
          <cell r="S220" t="str">
            <v>1 / 3</v>
          </cell>
          <cell r="T220" t="str">
            <v>3 / 4</v>
          </cell>
          <cell r="U220" t="str">
            <v>3 / 5</v>
          </cell>
          <cell r="V220" t="str">
            <v>5 / 7</v>
          </cell>
          <cell r="W220" t="str">
            <v>5 / 7</v>
          </cell>
          <cell r="X220" t="str">
            <v>2 / 4</v>
          </cell>
          <cell r="Y220" t="str">
            <v>3 / 4</v>
          </cell>
          <cell r="Z220" t="str">
            <v>3 / 5</v>
          </cell>
          <cell r="AA220" t="str">
            <v>5 / 7</v>
          </cell>
          <cell r="AB220" t="str">
            <v>3 / 4</v>
          </cell>
          <cell r="AC220" t="str">
            <v>3 / 4</v>
          </cell>
          <cell r="AD220" t="str">
            <v>5 / 7</v>
          </cell>
          <cell r="AE220" t="str">
            <v>5 / 7</v>
          </cell>
          <cell r="AF220" t="str">
            <v>4 / 6</v>
          </cell>
          <cell r="AG220" t="str">
            <v>4 / 6</v>
          </cell>
          <cell r="AH220" t="str">
            <v>3 / 4</v>
          </cell>
          <cell r="AI220" t="str">
            <v>4 / 6</v>
          </cell>
          <cell r="AJ220" t="str">
            <v>5 / 7</v>
          </cell>
          <cell r="AK220" t="str">
            <v>3 / 5</v>
          </cell>
          <cell r="AL220" t="str">
            <v>3 / 4</v>
          </cell>
          <cell r="AM220" t="str">
            <v>3 / 5</v>
          </cell>
          <cell r="AO220">
            <v>1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</row>
        <row r="221">
          <cell r="A221" t="str">
            <v>Horticulture</v>
          </cell>
          <cell r="B221" t="str">
            <v>5 / 7</v>
          </cell>
          <cell r="C221" t="str">
            <v>5 / 7</v>
          </cell>
          <cell r="D221" t="str">
            <v>3 / 4</v>
          </cell>
          <cell r="E221" t="str">
            <v>5 / 7</v>
          </cell>
          <cell r="F221" t="str">
            <v>5 / 7</v>
          </cell>
          <cell r="G221" t="str">
            <v>4 / 6</v>
          </cell>
          <cell r="H221" t="str">
            <v>5 / 7</v>
          </cell>
          <cell r="I221" t="str">
            <v>3 / 4</v>
          </cell>
          <cell r="J221" t="str">
            <v>4 / 6</v>
          </cell>
          <cell r="K221" t="str">
            <v>1 / 2</v>
          </cell>
          <cell r="L221" t="str">
            <v>3 / 5</v>
          </cell>
          <cell r="M221" t="str">
            <v>4 / 6</v>
          </cell>
          <cell r="N221" t="str">
            <v>5 / 7</v>
          </cell>
          <cell r="O221" t="str">
            <v>5 / 7</v>
          </cell>
          <cell r="P221" t="str">
            <v>4 / 6</v>
          </cell>
          <cell r="Q221" t="str">
            <v>5 / 7</v>
          </cell>
          <cell r="R221" t="str">
            <v>4 / 6</v>
          </cell>
          <cell r="S221" t="str">
            <v>1 / 3</v>
          </cell>
          <cell r="T221" t="str">
            <v>3 / 4</v>
          </cell>
          <cell r="U221" t="str">
            <v>3 / 5</v>
          </cell>
          <cell r="V221" t="str">
            <v>5 / 7</v>
          </cell>
          <cell r="W221" t="str">
            <v>5 / 7</v>
          </cell>
          <cell r="X221" t="str">
            <v>2 / 4</v>
          </cell>
          <cell r="Y221" t="str">
            <v>3 / 4</v>
          </cell>
          <cell r="Z221" t="str">
            <v>3 / 5</v>
          </cell>
          <cell r="AA221" t="str">
            <v>5 / 7</v>
          </cell>
          <cell r="AB221" t="str">
            <v>3 / 4</v>
          </cell>
          <cell r="AC221" t="str">
            <v>3 / 4</v>
          </cell>
          <cell r="AD221" t="str">
            <v>5 / 7</v>
          </cell>
          <cell r="AE221" t="str">
            <v>5 / 7</v>
          </cell>
          <cell r="AF221" t="str">
            <v>4 / 6</v>
          </cell>
          <cell r="AG221" t="str">
            <v>4 / 6</v>
          </cell>
          <cell r="AH221" t="str">
            <v>3 / 4</v>
          </cell>
          <cell r="AI221" t="str">
            <v>4 / 6</v>
          </cell>
          <cell r="AJ221" t="str">
            <v>5 / 7</v>
          </cell>
          <cell r="AK221" t="str">
            <v>3 / 5</v>
          </cell>
          <cell r="AL221" t="str">
            <v>3 / 4</v>
          </cell>
          <cell r="AM221" t="str">
            <v>3 / 5</v>
          </cell>
          <cell r="AO221">
            <v>1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</row>
        <row r="222">
          <cell r="A222" t="str">
            <v>Interior Design</v>
          </cell>
          <cell r="B222" t="str">
            <v>5 / 7</v>
          </cell>
          <cell r="C222" t="str">
            <v>5 / 7</v>
          </cell>
          <cell r="D222" t="str">
            <v>3 / 4</v>
          </cell>
          <cell r="E222" t="str">
            <v>5 / 7</v>
          </cell>
          <cell r="F222" t="str">
            <v>5 / 7</v>
          </cell>
          <cell r="G222" t="str">
            <v>4 / 6</v>
          </cell>
          <cell r="H222" t="str">
            <v>5 / 7</v>
          </cell>
          <cell r="I222" t="str">
            <v>3 / 4</v>
          </cell>
          <cell r="J222" t="str">
            <v>4 / 6</v>
          </cell>
          <cell r="K222" t="str">
            <v>1 / 2</v>
          </cell>
          <cell r="L222" t="str">
            <v>3 / 5</v>
          </cell>
          <cell r="M222" t="str">
            <v>4 / 6</v>
          </cell>
          <cell r="N222" t="str">
            <v>5 / 7</v>
          </cell>
          <cell r="O222" t="str">
            <v>5 / 7</v>
          </cell>
          <cell r="P222" t="str">
            <v>4 / 6</v>
          </cell>
          <cell r="Q222" t="str">
            <v>5 / 7</v>
          </cell>
          <cell r="R222" t="str">
            <v>4 / 6</v>
          </cell>
          <cell r="S222" t="str">
            <v>1 / 3</v>
          </cell>
          <cell r="T222" t="str">
            <v>3 / 4</v>
          </cell>
          <cell r="U222" t="str">
            <v>3 / 5</v>
          </cell>
          <cell r="V222" t="str">
            <v>5 / 7</v>
          </cell>
          <cell r="W222" t="str">
            <v>5 / 7</v>
          </cell>
          <cell r="X222" t="str">
            <v>2 / 4</v>
          </cell>
          <cell r="Y222" t="str">
            <v>3 / 4</v>
          </cell>
          <cell r="Z222" t="str">
            <v>3 / 5</v>
          </cell>
          <cell r="AA222" t="str">
            <v>5 / 7</v>
          </cell>
          <cell r="AB222" t="str">
            <v>3 / 4</v>
          </cell>
          <cell r="AC222" t="str">
            <v>3 / 4</v>
          </cell>
          <cell r="AD222" t="str">
            <v>5 / 7</v>
          </cell>
          <cell r="AE222" t="str">
            <v>5 / 7</v>
          </cell>
          <cell r="AF222" t="str">
            <v>4 / 6</v>
          </cell>
          <cell r="AG222" t="str">
            <v>4 / 6</v>
          </cell>
          <cell r="AH222" t="str">
            <v>3 / 4</v>
          </cell>
          <cell r="AI222" t="str">
            <v>4 / 6</v>
          </cell>
          <cell r="AJ222" t="str">
            <v>5 / 7</v>
          </cell>
          <cell r="AK222" t="str">
            <v>3 / 5</v>
          </cell>
          <cell r="AL222" t="str">
            <v>3 / 4</v>
          </cell>
          <cell r="AM222" t="str">
            <v>3 / 5</v>
          </cell>
          <cell r="AO222">
            <v>1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</row>
        <row r="223">
          <cell r="A223" t="str">
            <v>Law Enforcement</v>
          </cell>
          <cell r="B223" t="str">
            <v>5 / 7</v>
          </cell>
          <cell r="C223" t="str">
            <v>5 / 7</v>
          </cell>
          <cell r="D223" t="str">
            <v>3 / 4</v>
          </cell>
          <cell r="E223" t="str">
            <v>5 / 7</v>
          </cell>
          <cell r="F223" t="str">
            <v>4 / 6</v>
          </cell>
          <cell r="G223" t="str">
            <v>3 / 4</v>
          </cell>
          <cell r="H223" t="str">
            <v>5 / 7</v>
          </cell>
          <cell r="I223" t="str">
            <v>3 / 4</v>
          </cell>
          <cell r="J223" t="str">
            <v>4 / 6</v>
          </cell>
          <cell r="K223" t="str">
            <v>1 / 2</v>
          </cell>
          <cell r="L223" t="str">
            <v>3 / 5</v>
          </cell>
          <cell r="M223" t="str">
            <v>4 / 6</v>
          </cell>
          <cell r="N223" t="str">
            <v>5 / 7</v>
          </cell>
          <cell r="O223" t="str">
            <v>5 / 7</v>
          </cell>
          <cell r="P223" t="str">
            <v>4 / 6</v>
          </cell>
          <cell r="Q223" t="str">
            <v>5 / 7</v>
          </cell>
          <cell r="R223" t="str">
            <v>4 / 6</v>
          </cell>
          <cell r="S223" t="str">
            <v>1 / 3</v>
          </cell>
          <cell r="T223" t="str">
            <v>3 / 4</v>
          </cell>
          <cell r="U223" t="str">
            <v>3 / 5</v>
          </cell>
          <cell r="V223" t="str">
            <v>5 / 7</v>
          </cell>
          <cell r="W223" t="str">
            <v>5 / 7</v>
          </cell>
          <cell r="X223" t="str">
            <v>2 / 4</v>
          </cell>
          <cell r="Y223" t="str">
            <v>3 / 4</v>
          </cell>
          <cell r="Z223" t="str">
            <v>3 / 5</v>
          </cell>
          <cell r="AA223" t="str">
            <v>5 / 7</v>
          </cell>
          <cell r="AB223" t="str">
            <v>3 / 4</v>
          </cell>
          <cell r="AC223" t="str">
            <v>3 / 4</v>
          </cell>
          <cell r="AD223" t="str">
            <v>5 / 7</v>
          </cell>
          <cell r="AE223" t="str">
            <v>5 / 7</v>
          </cell>
          <cell r="AF223" t="str">
            <v>4 / 6</v>
          </cell>
          <cell r="AG223" t="str">
            <v>4 / 6</v>
          </cell>
          <cell r="AH223" t="str">
            <v>3 / 4</v>
          </cell>
          <cell r="AI223" t="str">
            <v>4 / 6</v>
          </cell>
          <cell r="AJ223" t="str">
            <v>5 / 7</v>
          </cell>
          <cell r="AK223" t="str">
            <v>3 / 5</v>
          </cell>
          <cell r="AL223" t="str">
            <v>3 / 4</v>
          </cell>
          <cell r="AM223" t="str">
            <v>3 / 5</v>
          </cell>
          <cell r="AO223">
            <v>1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</row>
        <row r="224">
          <cell r="A224" t="str">
            <v>Mapping</v>
          </cell>
          <cell r="B224" t="str">
            <v>5 / 7</v>
          </cell>
          <cell r="C224" t="str">
            <v>5 / 7</v>
          </cell>
          <cell r="D224" t="str">
            <v>3 / 4</v>
          </cell>
          <cell r="E224" t="str">
            <v>5 / 7</v>
          </cell>
          <cell r="F224" t="str">
            <v>5 / 7</v>
          </cell>
          <cell r="G224" t="str">
            <v>4 / 6</v>
          </cell>
          <cell r="H224" t="str">
            <v>5 / 7</v>
          </cell>
          <cell r="I224" t="str">
            <v>3 / 4</v>
          </cell>
          <cell r="J224" t="str">
            <v>4 / 6</v>
          </cell>
          <cell r="K224" t="str">
            <v>1 / 2</v>
          </cell>
          <cell r="L224" t="str">
            <v>3 / 5</v>
          </cell>
          <cell r="M224" t="str">
            <v>4 / 6</v>
          </cell>
          <cell r="N224" t="str">
            <v>5 / 7</v>
          </cell>
          <cell r="O224" t="str">
            <v>5 / 7</v>
          </cell>
          <cell r="P224" t="str">
            <v>4 / 6</v>
          </cell>
          <cell r="Q224" t="str">
            <v>5 / 7</v>
          </cell>
          <cell r="R224" t="str">
            <v>4 / 6</v>
          </cell>
          <cell r="S224" t="str">
            <v>1 / 3</v>
          </cell>
          <cell r="T224" t="str">
            <v>3 / 4</v>
          </cell>
          <cell r="U224" t="str">
            <v>3 / 5</v>
          </cell>
          <cell r="V224" t="str">
            <v>5 / 7</v>
          </cell>
          <cell r="W224" t="str">
            <v>5 / 7</v>
          </cell>
          <cell r="X224" t="str">
            <v>2 / 4</v>
          </cell>
          <cell r="Y224" t="str">
            <v>3 / 4</v>
          </cell>
          <cell r="Z224" t="str">
            <v>3 / 5</v>
          </cell>
          <cell r="AA224" t="str">
            <v>5 / 7</v>
          </cell>
          <cell r="AB224" t="str">
            <v>3 / 4</v>
          </cell>
          <cell r="AC224" t="str">
            <v>3 / 4</v>
          </cell>
          <cell r="AD224" t="str">
            <v>5 / 7</v>
          </cell>
          <cell r="AE224" t="str">
            <v>5 / 7</v>
          </cell>
          <cell r="AF224" t="str">
            <v>4 / 6</v>
          </cell>
          <cell r="AG224" t="str">
            <v>4 / 6</v>
          </cell>
          <cell r="AH224" t="str">
            <v>3 / 4</v>
          </cell>
          <cell r="AI224" t="str">
            <v>4 / 6</v>
          </cell>
          <cell r="AJ224" t="str">
            <v>5 / 7</v>
          </cell>
          <cell r="AK224" t="str">
            <v>3 / 5</v>
          </cell>
          <cell r="AL224" t="str">
            <v>3 / 4</v>
          </cell>
          <cell r="AM224" t="str">
            <v>3 / 5</v>
          </cell>
          <cell r="AO224">
            <v>1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</row>
        <row r="225">
          <cell r="A225" t="str">
            <v>Metallurgy</v>
          </cell>
          <cell r="B225" t="str">
            <v>5 / 7</v>
          </cell>
          <cell r="C225" t="str">
            <v>5 / 7</v>
          </cell>
          <cell r="D225" t="str">
            <v>3 / 4</v>
          </cell>
          <cell r="E225" t="str">
            <v>5 / 7</v>
          </cell>
          <cell r="F225" t="str">
            <v>5 / 7</v>
          </cell>
          <cell r="G225" t="str">
            <v>4 / 6</v>
          </cell>
          <cell r="H225" t="str">
            <v>5 / 7</v>
          </cell>
          <cell r="I225" t="str">
            <v>3 / 4</v>
          </cell>
          <cell r="J225" t="str">
            <v>4 / 6</v>
          </cell>
          <cell r="K225" t="str">
            <v>1 / 2</v>
          </cell>
          <cell r="L225" t="str">
            <v>3 / 5</v>
          </cell>
          <cell r="M225" t="str">
            <v>4 / 6</v>
          </cell>
          <cell r="N225" t="str">
            <v>5 / 7</v>
          </cell>
          <cell r="O225" t="str">
            <v>5 / 7</v>
          </cell>
          <cell r="P225" t="str">
            <v>4 / 6</v>
          </cell>
          <cell r="Q225" t="str">
            <v>5 / 7</v>
          </cell>
          <cell r="R225" t="str">
            <v>4 / 6</v>
          </cell>
          <cell r="S225" t="str">
            <v>1 / 3</v>
          </cell>
          <cell r="T225" t="str">
            <v>3 / 4</v>
          </cell>
          <cell r="U225" t="str">
            <v>3 / 5</v>
          </cell>
          <cell r="V225" t="str">
            <v>5 / 7</v>
          </cell>
          <cell r="W225" t="str">
            <v>5 / 7</v>
          </cell>
          <cell r="X225" t="str">
            <v>2 / 4</v>
          </cell>
          <cell r="Y225" t="str">
            <v>3 / 4</v>
          </cell>
          <cell r="Z225" t="str">
            <v>3 / 5</v>
          </cell>
          <cell r="AA225" t="str">
            <v>5 / 7</v>
          </cell>
          <cell r="AB225" t="str">
            <v>3 / 4</v>
          </cell>
          <cell r="AC225" t="str">
            <v>3 / 4</v>
          </cell>
          <cell r="AD225" t="str">
            <v>5 / 7</v>
          </cell>
          <cell r="AE225" t="str">
            <v>5 / 7</v>
          </cell>
          <cell r="AF225" t="str">
            <v>4 / 6</v>
          </cell>
          <cell r="AG225" t="str">
            <v>4 / 6</v>
          </cell>
          <cell r="AH225" t="str">
            <v>3 / 4</v>
          </cell>
          <cell r="AI225" t="str">
            <v>4 / 6</v>
          </cell>
          <cell r="AJ225" t="str">
            <v>5 / 7</v>
          </cell>
          <cell r="AK225" t="str">
            <v>3 / 5</v>
          </cell>
          <cell r="AL225" t="str">
            <v>3 / 4</v>
          </cell>
          <cell r="AM225" t="str">
            <v>3 / 5</v>
          </cell>
          <cell r="AO225">
            <v>1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</row>
        <row r="226">
          <cell r="A226" t="str">
            <v>Mining</v>
          </cell>
          <cell r="B226" t="str">
            <v>5 / 7</v>
          </cell>
          <cell r="C226" t="str">
            <v>5 / 7</v>
          </cell>
          <cell r="D226" t="str">
            <v>3 / 4</v>
          </cell>
          <cell r="E226" t="str">
            <v>5 / 7</v>
          </cell>
          <cell r="F226" t="str">
            <v>5 / 7</v>
          </cell>
          <cell r="G226" t="str">
            <v>4 / 6</v>
          </cell>
          <cell r="H226" t="str">
            <v>5 / 7</v>
          </cell>
          <cell r="I226" t="str">
            <v>3 / 4</v>
          </cell>
          <cell r="J226" t="str">
            <v>4 / 6</v>
          </cell>
          <cell r="K226" t="str">
            <v>1 / 2</v>
          </cell>
          <cell r="L226" t="str">
            <v>3 / 5</v>
          </cell>
          <cell r="M226" t="str">
            <v>4 / 6</v>
          </cell>
          <cell r="N226" t="str">
            <v>5 / 7</v>
          </cell>
          <cell r="O226" t="str">
            <v>5 / 7</v>
          </cell>
          <cell r="P226" t="str">
            <v>4 / 6</v>
          </cell>
          <cell r="Q226" t="str">
            <v>5 / 7</v>
          </cell>
          <cell r="R226" t="str">
            <v>4 / 6</v>
          </cell>
          <cell r="S226" t="str">
            <v>1 / 3</v>
          </cell>
          <cell r="T226" t="str">
            <v>3 / 4</v>
          </cell>
          <cell r="U226" t="str">
            <v>3 / 5</v>
          </cell>
          <cell r="V226" t="str">
            <v>5 / 7</v>
          </cell>
          <cell r="W226" t="str">
            <v>5 / 7</v>
          </cell>
          <cell r="X226" t="str">
            <v>2 / 4</v>
          </cell>
          <cell r="Y226" t="str">
            <v>3 / 4</v>
          </cell>
          <cell r="Z226" t="str">
            <v>3 / 5</v>
          </cell>
          <cell r="AA226" t="str">
            <v>5 / 7</v>
          </cell>
          <cell r="AB226" t="str">
            <v>3 / 4</v>
          </cell>
          <cell r="AC226" t="str">
            <v>3 / 4</v>
          </cell>
          <cell r="AD226" t="str">
            <v>5 / 7</v>
          </cell>
          <cell r="AE226" t="str">
            <v>5 / 7</v>
          </cell>
          <cell r="AF226" t="str">
            <v>4 / 6</v>
          </cell>
          <cell r="AG226" t="str">
            <v>4 / 6</v>
          </cell>
          <cell r="AH226" t="str">
            <v>3 / 4</v>
          </cell>
          <cell r="AI226" t="str">
            <v>4 / 6</v>
          </cell>
          <cell r="AJ226" t="str">
            <v>5 / 7</v>
          </cell>
          <cell r="AK226" t="str">
            <v>3 / 5</v>
          </cell>
          <cell r="AL226" t="str">
            <v>3 / 4</v>
          </cell>
          <cell r="AM226" t="str">
            <v>3 / 5</v>
          </cell>
          <cell r="AO226">
            <v>1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</row>
        <row r="227">
          <cell r="A227" t="str">
            <v>Oceanography</v>
          </cell>
          <cell r="B227" t="str">
            <v>5 / 7</v>
          </cell>
          <cell r="C227" t="str">
            <v>5 / 7</v>
          </cell>
          <cell r="D227" t="str">
            <v>3 / 4</v>
          </cell>
          <cell r="E227" t="str">
            <v>5 / 7</v>
          </cell>
          <cell r="F227" t="str">
            <v>5 / 7</v>
          </cell>
          <cell r="G227" t="str">
            <v>4 / 6</v>
          </cell>
          <cell r="H227" t="str">
            <v>5 / 7</v>
          </cell>
          <cell r="I227" t="str">
            <v>3 / 4</v>
          </cell>
          <cell r="J227" t="str">
            <v>4 / 6</v>
          </cell>
          <cell r="K227" t="str">
            <v>1 / 2</v>
          </cell>
          <cell r="L227" t="str">
            <v>3 / 5</v>
          </cell>
          <cell r="M227" t="str">
            <v>4 / 6</v>
          </cell>
          <cell r="N227" t="str">
            <v>5 / 7</v>
          </cell>
          <cell r="O227" t="str">
            <v>5 / 7</v>
          </cell>
          <cell r="P227" t="str">
            <v>4 / 6</v>
          </cell>
          <cell r="Q227" t="str">
            <v>5 / 7</v>
          </cell>
          <cell r="R227" t="str">
            <v>4 / 6</v>
          </cell>
          <cell r="S227" t="str">
            <v>1 / 3</v>
          </cell>
          <cell r="T227" t="str">
            <v>3 / 4</v>
          </cell>
          <cell r="U227" t="str">
            <v>3 / 5</v>
          </cell>
          <cell r="V227" t="str">
            <v>5 / 7</v>
          </cell>
          <cell r="W227" t="str">
            <v>5 / 7</v>
          </cell>
          <cell r="X227" t="str">
            <v>2 / 4</v>
          </cell>
          <cell r="Y227" t="str">
            <v>3 / 4</v>
          </cell>
          <cell r="Z227" t="str">
            <v>3 / 5</v>
          </cell>
          <cell r="AA227" t="str">
            <v>5 / 7</v>
          </cell>
          <cell r="AB227" t="str">
            <v>3 / 4</v>
          </cell>
          <cell r="AC227" t="str">
            <v>3 / 4</v>
          </cell>
          <cell r="AD227" t="str">
            <v>5 / 7</v>
          </cell>
          <cell r="AE227" t="str">
            <v>5 / 7</v>
          </cell>
          <cell r="AF227" t="str">
            <v>4 / 6</v>
          </cell>
          <cell r="AG227" t="str">
            <v>4 / 6</v>
          </cell>
          <cell r="AH227" t="str">
            <v>3 / 4</v>
          </cell>
          <cell r="AI227" t="str">
            <v>4 / 6</v>
          </cell>
          <cell r="AJ227" t="str">
            <v>5 / 7</v>
          </cell>
          <cell r="AK227" t="str">
            <v>3 / 5</v>
          </cell>
          <cell r="AL227" t="str">
            <v>3 / 4</v>
          </cell>
          <cell r="AM227" t="str">
            <v>3 / 5</v>
          </cell>
          <cell r="AO227">
            <v>1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</row>
        <row r="228">
          <cell r="A228" t="str">
            <v>Organised Crime</v>
          </cell>
          <cell r="B228" t="str">
            <v>5 / 7</v>
          </cell>
          <cell r="C228" t="str">
            <v>5 / 7</v>
          </cell>
          <cell r="D228" t="str">
            <v>3 / 4</v>
          </cell>
          <cell r="E228" t="str">
            <v>5 / 7</v>
          </cell>
          <cell r="F228" t="str">
            <v>5 / 7</v>
          </cell>
          <cell r="G228" t="str">
            <v>4 / 6</v>
          </cell>
          <cell r="H228" t="str">
            <v>5 / 7</v>
          </cell>
          <cell r="I228" t="str">
            <v>3 / 4</v>
          </cell>
          <cell r="J228" t="str">
            <v>4 / 6</v>
          </cell>
          <cell r="K228" t="str">
            <v>1 / 2</v>
          </cell>
          <cell r="L228" t="str">
            <v>3 / 5</v>
          </cell>
          <cell r="M228" t="str">
            <v>4 / 6</v>
          </cell>
          <cell r="N228" t="str">
            <v>5 / 7</v>
          </cell>
          <cell r="O228" t="str">
            <v>5 / 7</v>
          </cell>
          <cell r="P228" t="str">
            <v>4 / 6</v>
          </cell>
          <cell r="Q228" t="str">
            <v>5 / 7</v>
          </cell>
          <cell r="R228" t="str">
            <v>4 / 6</v>
          </cell>
          <cell r="S228" t="str">
            <v>1 / 3</v>
          </cell>
          <cell r="T228" t="str">
            <v>3 / 4</v>
          </cell>
          <cell r="U228" t="str">
            <v>3 / 5</v>
          </cell>
          <cell r="V228" t="str">
            <v>5 / 7</v>
          </cell>
          <cell r="W228" t="str">
            <v>5 / 7</v>
          </cell>
          <cell r="X228" t="str">
            <v>2 / 4</v>
          </cell>
          <cell r="Y228" t="str">
            <v>3 / 4</v>
          </cell>
          <cell r="Z228" t="str">
            <v>3 / 5</v>
          </cell>
          <cell r="AA228" t="str">
            <v>5 / 7</v>
          </cell>
          <cell r="AB228" t="str">
            <v>3 / 4</v>
          </cell>
          <cell r="AC228" t="str">
            <v>3 / 4</v>
          </cell>
          <cell r="AD228" t="str">
            <v>5 / 7</v>
          </cell>
          <cell r="AE228" t="str">
            <v>5 / 7</v>
          </cell>
          <cell r="AF228" t="str">
            <v>4 / 6</v>
          </cell>
          <cell r="AG228" t="str">
            <v>4 / 6</v>
          </cell>
          <cell r="AH228" t="str">
            <v>3 / 4</v>
          </cell>
          <cell r="AI228" t="str">
            <v>4 / 6</v>
          </cell>
          <cell r="AJ228" t="str">
            <v>5 / 7</v>
          </cell>
          <cell r="AK228" t="str">
            <v>3 / 5</v>
          </cell>
          <cell r="AL228" t="str">
            <v>3 / 4</v>
          </cell>
          <cell r="AM228" t="str">
            <v>3 / 5</v>
          </cell>
          <cell r="AO228">
            <v>1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</row>
        <row r="229">
          <cell r="A229" t="str">
            <v>Photography</v>
          </cell>
          <cell r="B229" t="str">
            <v>5 / 7</v>
          </cell>
          <cell r="C229" t="str">
            <v>5 / 7</v>
          </cell>
          <cell r="D229" t="str">
            <v>3 / 4</v>
          </cell>
          <cell r="E229" t="str">
            <v>5 / 7</v>
          </cell>
          <cell r="F229" t="str">
            <v>5 / 7</v>
          </cell>
          <cell r="G229" t="str">
            <v>4 / 6</v>
          </cell>
          <cell r="H229" t="str">
            <v>5 / 7</v>
          </cell>
          <cell r="I229" t="str">
            <v>3 / 4</v>
          </cell>
          <cell r="J229" t="str">
            <v>4 / 6</v>
          </cell>
          <cell r="K229" t="str">
            <v>1 / 2</v>
          </cell>
          <cell r="L229" t="str">
            <v>3 / 5</v>
          </cell>
          <cell r="M229" t="str">
            <v>4 / 6</v>
          </cell>
          <cell r="N229" t="str">
            <v>5 / 7</v>
          </cell>
          <cell r="O229" t="str">
            <v>5 / 7</v>
          </cell>
          <cell r="P229" t="str">
            <v>4 / 6</v>
          </cell>
          <cell r="Q229" t="str">
            <v>5 / 7</v>
          </cell>
          <cell r="R229" t="str">
            <v>4 / 6</v>
          </cell>
          <cell r="S229" t="str">
            <v>1 / 3</v>
          </cell>
          <cell r="T229" t="str">
            <v>3 / 4</v>
          </cell>
          <cell r="U229" t="str">
            <v>3 / 5</v>
          </cell>
          <cell r="V229" t="str">
            <v>5 / 7</v>
          </cell>
          <cell r="W229" t="str">
            <v>5 / 7</v>
          </cell>
          <cell r="X229" t="str">
            <v>2 / 4</v>
          </cell>
          <cell r="Y229" t="str">
            <v>3 / 4</v>
          </cell>
          <cell r="Z229" t="str">
            <v>3 / 5</v>
          </cell>
          <cell r="AA229" t="str">
            <v>5 / 7</v>
          </cell>
          <cell r="AB229" t="str">
            <v>3 / 4</v>
          </cell>
          <cell r="AC229" t="str">
            <v>3 / 4</v>
          </cell>
          <cell r="AD229" t="str">
            <v>5 / 7</v>
          </cell>
          <cell r="AE229" t="str">
            <v>5 / 7</v>
          </cell>
          <cell r="AF229" t="str">
            <v>4 / 6</v>
          </cell>
          <cell r="AG229" t="str">
            <v>4 / 6</v>
          </cell>
          <cell r="AH229" t="str">
            <v>3 / 4</v>
          </cell>
          <cell r="AI229" t="str">
            <v>4 / 6</v>
          </cell>
          <cell r="AJ229" t="str">
            <v>5 / 7</v>
          </cell>
          <cell r="AK229" t="str">
            <v>3 / 5</v>
          </cell>
          <cell r="AL229" t="str">
            <v>3 / 4</v>
          </cell>
          <cell r="AM229" t="str">
            <v>3 / 5</v>
          </cell>
          <cell r="AO229">
            <v>1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</row>
        <row r="230">
          <cell r="A230" t="str">
            <v>Physics</v>
          </cell>
          <cell r="B230" t="str">
            <v>5 / 7</v>
          </cell>
          <cell r="C230" t="str">
            <v>5 / 7</v>
          </cell>
          <cell r="D230" t="str">
            <v>3 / 4</v>
          </cell>
          <cell r="E230" t="str">
            <v>5 / 7</v>
          </cell>
          <cell r="F230" t="str">
            <v>5 / 7</v>
          </cell>
          <cell r="G230" t="str">
            <v>4 / 6</v>
          </cell>
          <cell r="H230" t="str">
            <v>5 / 7</v>
          </cell>
          <cell r="I230" t="str">
            <v>3 / 4</v>
          </cell>
          <cell r="J230" t="str">
            <v>4 / 6</v>
          </cell>
          <cell r="K230" t="str">
            <v>1 / 2</v>
          </cell>
          <cell r="L230" t="str">
            <v>3 / 5</v>
          </cell>
          <cell r="M230" t="str">
            <v>4 / 6</v>
          </cell>
          <cell r="N230" t="str">
            <v>5 / 7</v>
          </cell>
          <cell r="O230" t="str">
            <v>5 / 7</v>
          </cell>
          <cell r="P230" t="str">
            <v>4 / 6</v>
          </cell>
          <cell r="Q230" t="str">
            <v>5 / 7</v>
          </cell>
          <cell r="R230" t="str">
            <v>4 / 6</v>
          </cell>
          <cell r="S230" t="str">
            <v>1 / 3</v>
          </cell>
          <cell r="T230" t="str">
            <v>3 / 4</v>
          </cell>
          <cell r="U230" t="str">
            <v>3 / 5</v>
          </cell>
          <cell r="V230" t="str">
            <v>5 / 7</v>
          </cell>
          <cell r="W230" t="str">
            <v>5 / 7</v>
          </cell>
          <cell r="X230" t="str">
            <v>2 / 4</v>
          </cell>
          <cell r="Y230" t="str">
            <v>3 / 4</v>
          </cell>
          <cell r="Z230" t="str">
            <v>3 / 5</v>
          </cell>
          <cell r="AA230" t="str">
            <v>5 / 7</v>
          </cell>
          <cell r="AB230" t="str">
            <v>3 / 4</v>
          </cell>
          <cell r="AC230" t="str">
            <v>3 / 4</v>
          </cell>
          <cell r="AD230" t="str">
            <v>5 / 7</v>
          </cell>
          <cell r="AE230" t="str">
            <v>5 / 7</v>
          </cell>
          <cell r="AF230" t="str">
            <v>4 / 6</v>
          </cell>
          <cell r="AG230" t="str">
            <v>4 / 6</v>
          </cell>
          <cell r="AH230" t="str">
            <v>3 / 4</v>
          </cell>
          <cell r="AI230" t="str">
            <v>4 / 6</v>
          </cell>
          <cell r="AJ230" t="str">
            <v>5 / 7</v>
          </cell>
          <cell r="AK230" t="str">
            <v>3 / 5</v>
          </cell>
          <cell r="AL230" t="str">
            <v>3 / 4</v>
          </cell>
          <cell r="AM230" t="str">
            <v>3 / 5</v>
          </cell>
          <cell r="AO230">
            <v>1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</row>
        <row r="231">
          <cell r="A231" t="str">
            <v>Planetology</v>
          </cell>
          <cell r="B231" t="str">
            <v>5 / 7</v>
          </cell>
          <cell r="C231" t="str">
            <v>5 / 7</v>
          </cell>
          <cell r="D231" t="str">
            <v>3 / 4</v>
          </cell>
          <cell r="E231" t="str">
            <v>5 / 7</v>
          </cell>
          <cell r="F231" t="str">
            <v>5 / 7</v>
          </cell>
          <cell r="G231" t="str">
            <v>4 / 6</v>
          </cell>
          <cell r="H231" t="str">
            <v>5 / 7</v>
          </cell>
          <cell r="I231" t="str">
            <v>3 / 4</v>
          </cell>
          <cell r="J231" t="str">
            <v>4 / 6</v>
          </cell>
          <cell r="K231" t="str">
            <v>1 / 2</v>
          </cell>
          <cell r="L231" t="str">
            <v>3 / 5</v>
          </cell>
          <cell r="M231" t="str">
            <v>4 / 6</v>
          </cell>
          <cell r="N231" t="str">
            <v>5 / 7</v>
          </cell>
          <cell r="O231" t="str">
            <v>5 / 7</v>
          </cell>
          <cell r="P231" t="str">
            <v>4 / 6</v>
          </cell>
          <cell r="Q231" t="str">
            <v>5 / 7</v>
          </cell>
          <cell r="R231" t="str">
            <v>4 / 6</v>
          </cell>
          <cell r="S231" t="str">
            <v>1 / 3</v>
          </cell>
          <cell r="T231" t="str">
            <v>3 / 4</v>
          </cell>
          <cell r="U231" t="str">
            <v>3 / 5</v>
          </cell>
          <cell r="V231" t="str">
            <v>5 / 7</v>
          </cell>
          <cell r="W231" t="str">
            <v>5 / 7</v>
          </cell>
          <cell r="X231" t="str">
            <v>2 / 4</v>
          </cell>
          <cell r="Y231" t="str">
            <v>3 / 4</v>
          </cell>
          <cell r="Z231" t="str">
            <v>3 / 5</v>
          </cell>
          <cell r="AA231" t="str">
            <v>5 / 7</v>
          </cell>
          <cell r="AB231" t="str">
            <v>3 / 4</v>
          </cell>
          <cell r="AC231" t="str">
            <v>3 / 4</v>
          </cell>
          <cell r="AD231" t="str">
            <v>5 / 7</v>
          </cell>
          <cell r="AE231" t="str">
            <v>5 / 7</v>
          </cell>
          <cell r="AF231" t="str">
            <v>4 / 6</v>
          </cell>
          <cell r="AG231" t="str">
            <v>4 / 6</v>
          </cell>
          <cell r="AH231" t="str">
            <v>3 / 4</v>
          </cell>
          <cell r="AI231" t="str">
            <v>4 / 6</v>
          </cell>
          <cell r="AJ231" t="str">
            <v>5 / 7</v>
          </cell>
          <cell r="AK231" t="str">
            <v>3 / 5</v>
          </cell>
          <cell r="AL231" t="str">
            <v>3 / 4</v>
          </cell>
          <cell r="AM231" t="str">
            <v>3 / 5</v>
          </cell>
          <cell r="AO231">
            <v>1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</row>
        <row r="232">
          <cell r="A232" t="str">
            <v>Politcal Science</v>
          </cell>
          <cell r="B232" t="str">
            <v>5 / 7</v>
          </cell>
          <cell r="C232" t="str">
            <v>5 / 7</v>
          </cell>
          <cell r="D232" t="str">
            <v>3 / 4</v>
          </cell>
          <cell r="E232" t="str">
            <v>5 / 7</v>
          </cell>
          <cell r="F232" t="str">
            <v>5 / 7</v>
          </cell>
          <cell r="G232" t="str">
            <v>4 / 6</v>
          </cell>
          <cell r="H232" t="str">
            <v>5 / 7</v>
          </cell>
          <cell r="I232" t="str">
            <v>3 / 4</v>
          </cell>
          <cell r="J232" t="str">
            <v>4 / 6</v>
          </cell>
          <cell r="K232" t="str">
            <v>1 / 2</v>
          </cell>
          <cell r="L232" t="str">
            <v>3 / 5</v>
          </cell>
          <cell r="M232" t="str">
            <v>4 / 6</v>
          </cell>
          <cell r="N232" t="str">
            <v>5 / 7</v>
          </cell>
          <cell r="O232" t="str">
            <v>5 / 7</v>
          </cell>
          <cell r="P232" t="str">
            <v>4 / 6</v>
          </cell>
          <cell r="Q232" t="str">
            <v>5 / 7</v>
          </cell>
          <cell r="R232" t="str">
            <v>4 / 6</v>
          </cell>
          <cell r="S232" t="str">
            <v>1 / 3</v>
          </cell>
          <cell r="T232" t="str">
            <v>3 / 4</v>
          </cell>
          <cell r="U232" t="str">
            <v>3 / 5</v>
          </cell>
          <cell r="V232" t="str">
            <v>5 / 7</v>
          </cell>
          <cell r="W232" t="str">
            <v>5 / 7</v>
          </cell>
          <cell r="X232" t="str">
            <v>2 / 4</v>
          </cell>
          <cell r="Y232" t="str">
            <v>3 / 4</v>
          </cell>
          <cell r="Z232" t="str">
            <v>3 / 5</v>
          </cell>
          <cell r="AA232" t="str">
            <v>5 / 7</v>
          </cell>
          <cell r="AB232" t="str">
            <v>3 / 4</v>
          </cell>
          <cell r="AC232" t="str">
            <v>3 / 4</v>
          </cell>
          <cell r="AD232" t="str">
            <v>5 / 7</v>
          </cell>
          <cell r="AE232" t="str">
            <v>5 / 7</v>
          </cell>
          <cell r="AF232" t="str">
            <v>4 / 6</v>
          </cell>
          <cell r="AG232" t="str">
            <v>4 / 6</v>
          </cell>
          <cell r="AH232" t="str">
            <v>3 / 4</v>
          </cell>
          <cell r="AI232" t="str">
            <v>4 / 6</v>
          </cell>
          <cell r="AJ232" t="str">
            <v>5 / 7</v>
          </cell>
          <cell r="AK232" t="str">
            <v>3 / 5</v>
          </cell>
          <cell r="AL232" t="str">
            <v>3 / 4</v>
          </cell>
          <cell r="AM232" t="str">
            <v>3 / 5</v>
          </cell>
          <cell r="AO232">
            <v>1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</row>
        <row r="233">
          <cell r="A233" t="str">
            <v>Propaganda</v>
          </cell>
          <cell r="B233" t="str">
            <v>5 / 7</v>
          </cell>
          <cell r="C233" t="str">
            <v>5 / 7</v>
          </cell>
          <cell r="D233" t="str">
            <v>3 / 4</v>
          </cell>
          <cell r="E233" t="str">
            <v>5 / 7</v>
          </cell>
          <cell r="F233" t="str">
            <v>5 / 7</v>
          </cell>
          <cell r="G233" t="str">
            <v>4 / 6</v>
          </cell>
          <cell r="H233" t="str">
            <v>5 / 7</v>
          </cell>
          <cell r="I233" t="str">
            <v>3 / 4</v>
          </cell>
          <cell r="J233" t="str">
            <v>4 / 6</v>
          </cell>
          <cell r="K233" t="str">
            <v>1 / 2</v>
          </cell>
          <cell r="L233" t="str">
            <v>3 / 5</v>
          </cell>
          <cell r="M233" t="str">
            <v>4 / 6</v>
          </cell>
          <cell r="N233" t="str">
            <v>5 / 7</v>
          </cell>
          <cell r="O233" t="str">
            <v>5 / 7</v>
          </cell>
          <cell r="P233" t="str">
            <v>4 / 6</v>
          </cell>
          <cell r="Q233" t="str">
            <v>5 / 7</v>
          </cell>
          <cell r="R233" t="str">
            <v>4 / 6</v>
          </cell>
          <cell r="S233" t="str">
            <v>1 / 3</v>
          </cell>
          <cell r="T233" t="str">
            <v>3 / 4</v>
          </cell>
          <cell r="U233" t="str">
            <v>3 / 5</v>
          </cell>
          <cell r="V233" t="str">
            <v>5 / 7</v>
          </cell>
          <cell r="W233" t="str">
            <v>5 / 7</v>
          </cell>
          <cell r="X233" t="str">
            <v>2 / 4</v>
          </cell>
          <cell r="Y233" t="str">
            <v>3 / 4</v>
          </cell>
          <cell r="Z233" t="str">
            <v>3 / 5</v>
          </cell>
          <cell r="AA233" t="str">
            <v>5 / 7</v>
          </cell>
          <cell r="AB233" t="str">
            <v>3 / 4</v>
          </cell>
          <cell r="AC233" t="str">
            <v>3 / 4</v>
          </cell>
          <cell r="AD233" t="str">
            <v>5 / 7</v>
          </cell>
          <cell r="AE233" t="str">
            <v>5 / 7</v>
          </cell>
          <cell r="AF233" t="str">
            <v>4 / 6</v>
          </cell>
          <cell r="AG233" t="str">
            <v>4 / 6</v>
          </cell>
          <cell r="AH233" t="str">
            <v>3 / 4</v>
          </cell>
          <cell r="AI233" t="str">
            <v>4 / 6</v>
          </cell>
          <cell r="AJ233" t="str">
            <v>5 / 7</v>
          </cell>
          <cell r="AK233" t="str">
            <v>3 / 5</v>
          </cell>
          <cell r="AL233" t="str">
            <v>3 / 4</v>
          </cell>
          <cell r="AM233" t="str">
            <v>3 / 5</v>
          </cell>
          <cell r="AO233">
            <v>1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</row>
        <row r="234">
          <cell r="A234" t="str">
            <v>Research</v>
          </cell>
          <cell r="B234" t="str">
            <v>5 / 7</v>
          </cell>
          <cell r="C234" t="str">
            <v>5 / 7</v>
          </cell>
          <cell r="D234" t="str">
            <v>3 / 4</v>
          </cell>
          <cell r="E234" t="str">
            <v>5 / 7</v>
          </cell>
          <cell r="F234" t="str">
            <v>5 / 7</v>
          </cell>
          <cell r="G234" t="str">
            <v>4 / 6</v>
          </cell>
          <cell r="H234" t="str">
            <v>5 / 7</v>
          </cell>
          <cell r="I234" t="str">
            <v>3 / 4</v>
          </cell>
          <cell r="J234" t="str">
            <v>4 / 6</v>
          </cell>
          <cell r="K234" t="str">
            <v>1 / 2</v>
          </cell>
          <cell r="L234" t="str">
            <v>3 / 5</v>
          </cell>
          <cell r="M234" t="str">
            <v>4 / 6</v>
          </cell>
          <cell r="N234" t="str">
            <v>5 / 7</v>
          </cell>
          <cell r="O234" t="str">
            <v>5 / 7</v>
          </cell>
          <cell r="P234" t="str">
            <v>4 / 6</v>
          </cell>
          <cell r="Q234" t="str">
            <v>5 / 7</v>
          </cell>
          <cell r="R234" t="str">
            <v>4 / 6</v>
          </cell>
          <cell r="S234" t="str">
            <v>1 / 3</v>
          </cell>
          <cell r="T234" t="str">
            <v>3 / 4</v>
          </cell>
          <cell r="U234" t="str">
            <v>3 / 5</v>
          </cell>
          <cell r="V234" t="str">
            <v>5 / 7</v>
          </cell>
          <cell r="W234" t="str">
            <v>5 / 7</v>
          </cell>
          <cell r="X234" t="str">
            <v>2 / 4</v>
          </cell>
          <cell r="Y234" t="str">
            <v>3 / 4</v>
          </cell>
          <cell r="Z234" t="str">
            <v>3 / 5</v>
          </cell>
          <cell r="AA234" t="str">
            <v>5 / 7</v>
          </cell>
          <cell r="AB234" t="str">
            <v>3 / 4</v>
          </cell>
          <cell r="AC234" t="str">
            <v>3 / 4</v>
          </cell>
          <cell r="AD234" t="str">
            <v>5 / 7</v>
          </cell>
          <cell r="AE234" t="str">
            <v>5 / 7</v>
          </cell>
          <cell r="AF234" t="str">
            <v>4 / 6</v>
          </cell>
          <cell r="AG234" t="str">
            <v>4 / 6</v>
          </cell>
          <cell r="AH234" t="str">
            <v>3 / 4</v>
          </cell>
          <cell r="AI234" t="str">
            <v>4 / 6</v>
          </cell>
          <cell r="AJ234" t="str">
            <v>5 / 7</v>
          </cell>
          <cell r="AK234" t="str">
            <v>3 / 5</v>
          </cell>
          <cell r="AL234" t="str">
            <v>3 / 4</v>
          </cell>
          <cell r="AM234" t="str">
            <v>3 / 5</v>
          </cell>
          <cell r="AO234">
            <v>1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</row>
        <row r="235">
          <cell r="A235" t="str">
            <v>Rope Mastery</v>
          </cell>
          <cell r="B235" t="str">
            <v>5 / 7</v>
          </cell>
          <cell r="C235" t="str">
            <v>5 / 7</v>
          </cell>
          <cell r="D235" t="str">
            <v>3 / 4</v>
          </cell>
          <cell r="E235" t="str">
            <v>5 / 7</v>
          </cell>
          <cell r="F235" t="str">
            <v>5 / 7</v>
          </cell>
          <cell r="G235" t="str">
            <v>4 / 6</v>
          </cell>
          <cell r="H235" t="str">
            <v>5 / 7</v>
          </cell>
          <cell r="I235" t="str">
            <v>3 / 4</v>
          </cell>
          <cell r="J235" t="str">
            <v>4 / 6</v>
          </cell>
          <cell r="K235" t="str">
            <v>1 / 2</v>
          </cell>
          <cell r="L235" t="str">
            <v>3 / 5</v>
          </cell>
          <cell r="M235" t="str">
            <v>4 / 6</v>
          </cell>
          <cell r="N235" t="str">
            <v>5 / 7</v>
          </cell>
          <cell r="O235" t="str">
            <v>5 / 7</v>
          </cell>
          <cell r="P235" t="str">
            <v>4 / 6</v>
          </cell>
          <cell r="Q235" t="str">
            <v>5 / 7</v>
          </cell>
          <cell r="R235" t="str">
            <v>4 / 6</v>
          </cell>
          <cell r="S235" t="str">
            <v>1 / 3</v>
          </cell>
          <cell r="T235" t="str">
            <v>3 / 4</v>
          </cell>
          <cell r="U235" t="str">
            <v>3 / 5</v>
          </cell>
          <cell r="V235" t="str">
            <v>5 / 7</v>
          </cell>
          <cell r="W235" t="str">
            <v>5 / 7</v>
          </cell>
          <cell r="X235" t="str">
            <v>2 / 4</v>
          </cell>
          <cell r="Y235" t="str">
            <v>3 / 4</v>
          </cell>
          <cell r="Z235" t="str">
            <v>3 / 5</v>
          </cell>
          <cell r="AA235" t="str">
            <v>5 / 7</v>
          </cell>
          <cell r="AB235" t="str">
            <v>3 / 4</v>
          </cell>
          <cell r="AC235" t="str">
            <v>3 / 4</v>
          </cell>
          <cell r="AD235" t="str">
            <v>5 / 7</v>
          </cell>
          <cell r="AE235" t="str">
            <v>5 / 7</v>
          </cell>
          <cell r="AF235" t="str">
            <v>4 / 6</v>
          </cell>
          <cell r="AG235" t="str">
            <v>4 / 6</v>
          </cell>
          <cell r="AH235" t="str">
            <v>3 / 4</v>
          </cell>
          <cell r="AI235" t="str">
            <v>4 / 6</v>
          </cell>
          <cell r="AJ235" t="str">
            <v>5 / 7</v>
          </cell>
          <cell r="AK235" t="str">
            <v>3 / 5</v>
          </cell>
          <cell r="AL235" t="str">
            <v>3 / 4</v>
          </cell>
          <cell r="AM235" t="str">
            <v>3 / 5</v>
          </cell>
          <cell r="AO235">
            <v>1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</row>
        <row r="236">
          <cell r="A236" t="str">
            <v>Sociology</v>
          </cell>
          <cell r="B236" t="str">
            <v>5 / 7</v>
          </cell>
          <cell r="C236" t="str">
            <v>5 / 7</v>
          </cell>
          <cell r="D236" t="str">
            <v>3 / 4</v>
          </cell>
          <cell r="E236" t="str">
            <v>5 / 7</v>
          </cell>
          <cell r="F236" t="str">
            <v>5 / 7</v>
          </cell>
          <cell r="G236" t="str">
            <v>4 / 6</v>
          </cell>
          <cell r="H236" t="str">
            <v>5 / 7</v>
          </cell>
          <cell r="I236" t="str">
            <v>3 / 4</v>
          </cell>
          <cell r="J236" t="str">
            <v>4 / 6</v>
          </cell>
          <cell r="K236" t="str">
            <v>1 / 2</v>
          </cell>
          <cell r="L236" t="str">
            <v>3 / 5</v>
          </cell>
          <cell r="M236" t="str">
            <v>4 / 6</v>
          </cell>
          <cell r="N236" t="str">
            <v>5 / 7</v>
          </cell>
          <cell r="O236" t="str">
            <v>5 / 7</v>
          </cell>
          <cell r="P236" t="str">
            <v>4 / 6</v>
          </cell>
          <cell r="Q236" t="str">
            <v>5 / 7</v>
          </cell>
          <cell r="R236" t="str">
            <v>4 / 6</v>
          </cell>
          <cell r="S236" t="str">
            <v>1 / 3</v>
          </cell>
          <cell r="T236" t="str">
            <v>3 / 4</v>
          </cell>
          <cell r="U236" t="str">
            <v>3 / 5</v>
          </cell>
          <cell r="V236" t="str">
            <v>5 / 7</v>
          </cell>
          <cell r="W236" t="str">
            <v>5 / 7</v>
          </cell>
          <cell r="X236" t="str">
            <v>2 / 4</v>
          </cell>
          <cell r="Y236" t="str">
            <v>3 / 4</v>
          </cell>
          <cell r="Z236" t="str">
            <v>3 / 5</v>
          </cell>
          <cell r="AA236" t="str">
            <v>5 / 7</v>
          </cell>
          <cell r="AB236" t="str">
            <v>3 / 4</v>
          </cell>
          <cell r="AC236" t="str">
            <v>3 / 4</v>
          </cell>
          <cell r="AD236" t="str">
            <v>5 / 7</v>
          </cell>
          <cell r="AE236" t="str">
            <v>5 / 7</v>
          </cell>
          <cell r="AF236" t="str">
            <v>4 / 6</v>
          </cell>
          <cell r="AG236" t="str">
            <v>4 / 6</v>
          </cell>
          <cell r="AH236" t="str">
            <v>3 / 4</v>
          </cell>
          <cell r="AI236" t="str">
            <v>4 / 6</v>
          </cell>
          <cell r="AJ236" t="str">
            <v>5 / 7</v>
          </cell>
          <cell r="AK236" t="str">
            <v>3 / 5</v>
          </cell>
          <cell r="AL236" t="str">
            <v>3 / 4</v>
          </cell>
          <cell r="AM236" t="str">
            <v>3 / 5</v>
          </cell>
          <cell r="AO236">
            <v>1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</row>
        <row r="237">
          <cell r="A237" t="str">
            <v>Star Gazing</v>
          </cell>
          <cell r="B237" t="str">
            <v>5 / 7</v>
          </cell>
          <cell r="C237" t="str">
            <v>5 / 7</v>
          </cell>
          <cell r="D237" t="str">
            <v>3 / 4</v>
          </cell>
          <cell r="E237" t="str">
            <v>5 / 7</v>
          </cell>
          <cell r="F237" t="str">
            <v>5 / 7</v>
          </cell>
          <cell r="G237" t="str">
            <v>4 / 6</v>
          </cell>
          <cell r="H237" t="str">
            <v>5 / 7</v>
          </cell>
          <cell r="I237" t="str">
            <v>3 / 4</v>
          </cell>
          <cell r="J237" t="str">
            <v>4 / 6</v>
          </cell>
          <cell r="K237" t="str">
            <v>1 / 2</v>
          </cell>
          <cell r="L237" t="str">
            <v>3 / 5</v>
          </cell>
          <cell r="M237" t="str">
            <v>4 / 6</v>
          </cell>
          <cell r="N237" t="str">
            <v>5 / 7</v>
          </cell>
          <cell r="O237" t="str">
            <v>5 / 7</v>
          </cell>
          <cell r="P237" t="str">
            <v>4 / 6</v>
          </cell>
          <cell r="Q237" t="str">
            <v>5 / 7</v>
          </cell>
          <cell r="R237" t="str">
            <v>4 / 6</v>
          </cell>
          <cell r="S237" t="str">
            <v>1 / 3</v>
          </cell>
          <cell r="T237" t="str">
            <v>3 / 4</v>
          </cell>
          <cell r="U237" t="str">
            <v>3 / 5</v>
          </cell>
          <cell r="V237" t="str">
            <v>5 / 7</v>
          </cell>
          <cell r="W237" t="str">
            <v>5 / 7</v>
          </cell>
          <cell r="X237" t="str">
            <v>2 / 4</v>
          </cell>
          <cell r="Y237" t="str">
            <v>3 / 4</v>
          </cell>
          <cell r="Z237" t="str">
            <v>3 / 5</v>
          </cell>
          <cell r="AA237" t="str">
            <v>5 / 7</v>
          </cell>
          <cell r="AB237" t="str">
            <v>3 / 4</v>
          </cell>
          <cell r="AC237" t="str">
            <v>3 / 4</v>
          </cell>
          <cell r="AD237" t="str">
            <v>5 / 7</v>
          </cell>
          <cell r="AE237" t="str">
            <v>5 / 7</v>
          </cell>
          <cell r="AF237" t="str">
            <v>4 / 6</v>
          </cell>
          <cell r="AG237" t="str">
            <v>4 / 6</v>
          </cell>
          <cell r="AH237" t="str">
            <v>3 / 4</v>
          </cell>
          <cell r="AI237" t="str">
            <v>4 / 6</v>
          </cell>
          <cell r="AJ237" t="str">
            <v>5 / 7</v>
          </cell>
          <cell r="AK237" t="str">
            <v>3 / 5</v>
          </cell>
          <cell r="AL237" t="str">
            <v>3 / 4</v>
          </cell>
          <cell r="AM237" t="str">
            <v>3 / 5</v>
          </cell>
          <cell r="AO237">
            <v>1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</row>
        <row r="238">
          <cell r="A238" t="str">
            <v>Tax Evasion</v>
          </cell>
          <cell r="B238" t="str">
            <v>5 / 7</v>
          </cell>
          <cell r="C238" t="str">
            <v>5 / 7</v>
          </cell>
          <cell r="D238" t="str">
            <v>3 / 4</v>
          </cell>
          <cell r="E238" t="str">
            <v>5 / 7</v>
          </cell>
          <cell r="F238" t="str">
            <v>5 / 7</v>
          </cell>
          <cell r="G238" t="str">
            <v>4 / 6</v>
          </cell>
          <cell r="H238" t="str">
            <v>5 / 7</v>
          </cell>
          <cell r="I238" t="str">
            <v>3 / 4</v>
          </cell>
          <cell r="J238" t="str">
            <v>4 / 6</v>
          </cell>
          <cell r="K238" t="str">
            <v>1 / 2</v>
          </cell>
          <cell r="L238" t="str">
            <v>3 / 5</v>
          </cell>
          <cell r="M238" t="str">
            <v>4 / 6</v>
          </cell>
          <cell r="N238" t="str">
            <v>5 / 7</v>
          </cell>
          <cell r="O238" t="str">
            <v>5 / 7</v>
          </cell>
          <cell r="P238" t="str">
            <v>4 / 6</v>
          </cell>
          <cell r="Q238" t="str">
            <v>5 / 7</v>
          </cell>
          <cell r="R238" t="str">
            <v>4 / 6</v>
          </cell>
          <cell r="S238" t="str">
            <v>1 / 3</v>
          </cell>
          <cell r="T238" t="str">
            <v>3 / 4</v>
          </cell>
          <cell r="U238" t="str">
            <v>3 / 5</v>
          </cell>
          <cell r="V238" t="str">
            <v>5 / 7</v>
          </cell>
          <cell r="W238" t="str">
            <v>5 / 7</v>
          </cell>
          <cell r="X238" t="str">
            <v>2 / 4</v>
          </cell>
          <cell r="Y238" t="str">
            <v>3 / 4</v>
          </cell>
          <cell r="Z238" t="str">
            <v>3 / 5</v>
          </cell>
          <cell r="AA238" t="str">
            <v>5 / 7</v>
          </cell>
          <cell r="AB238" t="str">
            <v>3 / 4</v>
          </cell>
          <cell r="AC238" t="str">
            <v>3 / 4</v>
          </cell>
          <cell r="AD238" t="str">
            <v>5 / 7</v>
          </cell>
          <cell r="AE238" t="str">
            <v>5 / 7</v>
          </cell>
          <cell r="AF238" t="str">
            <v>4 / 6</v>
          </cell>
          <cell r="AG238" t="str">
            <v>4 / 6</v>
          </cell>
          <cell r="AH238" t="str">
            <v>3 / 4</v>
          </cell>
          <cell r="AI238" t="str">
            <v>4 / 6</v>
          </cell>
          <cell r="AJ238" t="str">
            <v>5 / 7</v>
          </cell>
          <cell r="AK238" t="str">
            <v>3 / 5</v>
          </cell>
          <cell r="AL238" t="str">
            <v>3 / 4</v>
          </cell>
          <cell r="AM238" t="str">
            <v>3 / 5</v>
          </cell>
          <cell r="AO238">
            <v>1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</row>
        <row r="239">
          <cell r="A239" t="str">
            <v>Urban Design</v>
          </cell>
          <cell r="B239" t="str">
            <v>5 / 7</v>
          </cell>
          <cell r="C239" t="str">
            <v>5 / 7</v>
          </cell>
          <cell r="D239" t="str">
            <v>3 / 4</v>
          </cell>
          <cell r="E239" t="str">
            <v>5 / 7</v>
          </cell>
          <cell r="F239" t="str">
            <v>5 / 7</v>
          </cell>
          <cell r="G239" t="str">
            <v>4 / 6</v>
          </cell>
          <cell r="H239" t="str">
            <v>5 / 7</v>
          </cell>
          <cell r="I239" t="str">
            <v>3 / 4</v>
          </cell>
          <cell r="J239" t="str">
            <v>4 / 6</v>
          </cell>
          <cell r="K239" t="str">
            <v>1 / 2</v>
          </cell>
          <cell r="L239" t="str">
            <v>3 / 5</v>
          </cell>
          <cell r="M239" t="str">
            <v>4 / 6</v>
          </cell>
          <cell r="N239" t="str">
            <v>5 / 7</v>
          </cell>
          <cell r="O239" t="str">
            <v>5 / 7</v>
          </cell>
          <cell r="P239" t="str">
            <v>4 / 6</v>
          </cell>
          <cell r="Q239" t="str">
            <v>5 / 7</v>
          </cell>
          <cell r="R239" t="str">
            <v>4 / 6</v>
          </cell>
          <cell r="S239" t="str">
            <v>1 / 3</v>
          </cell>
          <cell r="T239" t="str">
            <v>3 / 4</v>
          </cell>
          <cell r="U239" t="str">
            <v>3 / 5</v>
          </cell>
          <cell r="V239" t="str">
            <v>5 / 7</v>
          </cell>
          <cell r="W239" t="str">
            <v>5 / 7</v>
          </cell>
          <cell r="X239" t="str">
            <v>2 / 4</v>
          </cell>
          <cell r="Y239" t="str">
            <v>3 / 4</v>
          </cell>
          <cell r="Z239" t="str">
            <v>3 / 5</v>
          </cell>
          <cell r="AA239" t="str">
            <v>5 / 7</v>
          </cell>
          <cell r="AB239" t="str">
            <v>3 / 4</v>
          </cell>
          <cell r="AC239" t="str">
            <v>3 / 4</v>
          </cell>
          <cell r="AD239" t="str">
            <v>5 / 7</v>
          </cell>
          <cell r="AE239" t="str">
            <v>5 / 7</v>
          </cell>
          <cell r="AF239" t="str">
            <v>4 / 6</v>
          </cell>
          <cell r="AG239" t="str">
            <v>4 / 6</v>
          </cell>
          <cell r="AH239" t="str">
            <v>3 / 4</v>
          </cell>
          <cell r="AI239" t="str">
            <v>4 / 6</v>
          </cell>
          <cell r="AJ239" t="str">
            <v>5 / 7</v>
          </cell>
          <cell r="AK239" t="str">
            <v>3 / 5</v>
          </cell>
          <cell r="AL239" t="str">
            <v>3 / 4</v>
          </cell>
          <cell r="AM239" t="str">
            <v>3 / 5</v>
          </cell>
          <cell r="AO239">
            <v>1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</row>
        <row r="240">
          <cell r="A240" t="str">
            <v>Weather Watching</v>
          </cell>
          <cell r="B240" t="str">
            <v>5 / 7</v>
          </cell>
          <cell r="C240" t="str">
            <v>5 / 7</v>
          </cell>
          <cell r="D240" t="str">
            <v>3 / 4</v>
          </cell>
          <cell r="E240" t="str">
            <v>5 / 7</v>
          </cell>
          <cell r="F240" t="str">
            <v>5 / 7</v>
          </cell>
          <cell r="G240" t="str">
            <v>4 / 6</v>
          </cell>
          <cell r="H240" t="str">
            <v>5 / 7</v>
          </cell>
          <cell r="I240" t="str">
            <v>3 / 4</v>
          </cell>
          <cell r="J240" t="str">
            <v>4 / 6</v>
          </cell>
          <cell r="K240" t="str">
            <v>1 / 2</v>
          </cell>
          <cell r="L240" t="str">
            <v>3 / 5</v>
          </cell>
          <cell r="M240" t="str">
            <v>4 / 6</v>
          </cell>
          <cell r="N240" t="str">
            <v>5 / 7</v>
          </cell>
          <cell r="O240" t="str">
            <v>5 / 7</v>
          </cell>
          <cell r="P240" t="str">
            <v>4 / 6</v>
          </cell>
          <cell r="Q240" t="str">
            <v>5 / 7</v>
          </cell>
          <cell r="R240" t="str">
            <v>4 / 6</v>
          </cell>
          <cell r="S240" t="str">
            <v>1 / 3</v>
          </cell>
          <cell r="T240" t="str">
            <v>3 / 4</v>
          </cell>
          <cell r="U240" t="str">
            <v>3 / 5</v>
          </cell>
          <cell r="V240" t="str">
            <v>5 / 7</v>
          </cell>
          <cell r="W240" t="str">
            <v>5 / 7</v>
          </cell>
          <cell r="X240" t="str">
            <v>2 / 4</v>
          </cell>
          <cell r="Y240" t="str">
            <v>3 / 4</v>
          </cell>
          <cell r="Z240" t="str">
            <v>3 / 5</v>
          </cell>
          <cell r="AA240" t="str">
            <v>5 / 7</v>
          </cell>
          <cell r="AB240" t="str">
            <v>3 / 4</v>
          </cell>
          <cell r="AC240" t="str">
            <v>3 / 4</v>
          </cell>
          <cell r="AD240" t="str">
            <v>5 / 7</v>
          </cell>
          <cell r="AE240" t="str">
            <v>5 / 7</v>
          </cell>
          <cell r="AF240" t="str">
            <v>4 / 6</v>
          </cell>
          <cell r="AG240" t="str">
            <v>4 / 6</v>
          </cell>
          <cell r="AH240" t="str">
            <v>3 / 4</v>
          </cell>
          <cell r="AI240" t="str">
            <v>4 / 6</v>
          </cell>
          <cell r="AJ240" t="str">
            <v>5 / 7</v>
          </cell>
          <cell r="AK240" t="str">
            <v>3 / 5</v>
          </cell>
          <cell r="AL240" t="str">
            <v>3 / 4</v>
          </cell>
          <cell r="AM240" t="str">
            <v>3 / 5</v>
          </cell>
          <cell r="AO240">
            <v>1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</row>
        <row r="241">
          <cell r="A241" t="str">
            <v>Zoology</v>
          </cell>
          <cell r="B241" t="str">
            <v>5 / 7</v>
          </cell>
          <cell r="C241" t="str">
            <v>5 / 7</v>
          </cell>
          <cell r="D241" t="str">
            <v>3 / 4</v>
          </cell>
          <cell r="E241" t="str">
            <v>5 / 7</v>
          </cell>
          <cell r="F241" t="str">
            <v>5 / 7</v>
          </cell>
          <cell r="G241" t="str">
            <v>4 / 6</v>
          </cell>
          <cell r="H241" t="str">
            <v>5 / 7</v>
          </cell>
          <cell r="I241" t="str">
            <v>3 / 4</v>
          </cell>
          <cell r="J241" t="str">
            <v>4 / 6</v>
          </cell>
          <cell r="K241" t="str">
            <v>1 / 2</v>
          </cell>
          <cell r="L241" t="str">
            <v>3 / 5</v>
          </cell>
          <cell r="M241" t="str">
            <v>4 / 6</v>
          </cell>
          <cell r="N241" t="str">
            <v>5 / 7</v>
          </cell>
          <cell r="O241" t="str">
            <v>5 / 7</v>
          </cell>
          <cell r="P241" t="str">
            <v>4 / 6</v>
          </cell>
          <cell r="Q241" t="str">
            <v>5 / 7</v>
          </cell>
          <cell r="R241" t="str">
            <v>4 / 6</v>
          </cell>
          <cell r="S241" t="str">
            <v>1 / 3</v>
          </cell>
          <cell r="T241" t="str">
            <v>3 / 4</v>
          </cell>
          <cell r="U241" t="str">
            <v>3 / 5</v>
          </cell>
          <cell r="V241" t="str">
            <v>5 / 7</v>
          </cell>
          <cell r="W241" t="str">
            <v>5 / 7</v>
          </cell>
          <cell r="X241" t="str">
            <v>2 / 4</v>
          </cell>
          <cell r="Y241" t="str">
            <v>3 / 4</v>
          </cell>
          <cell r="Z241" t="str">
            <v>3 / 5</v>
          </cell>
          <cell r="AA241" t="str">
            <v>5 / 7</v>
          </cell>
          <cell r="AB241" t="str">
            <v>3 / 4</v>
          </cell>
          <cell r="AC241" t="str">
            <v>3 / 4</v>
          </cell>
          <cell r="AD241" t="str">
            <v>5 / 7</v>
          </cell>
          <cell r="AE241" t="str">
            <v>5 / 7</v>
          </cell>
          <cell r="AF241" t="str">
            <v>4 / 6</v>
          </cell>
          <cell r="AG241" t="str">
            <v>4 / 6</v>
          </cell>
          <cell r="AH241" t="str">
            <v>3 / 4</v>
          </cell>
          <cell r="AI241" t="str">
            <v>4 / 6</v>
          </cell>
          <cell r="AJ241" t="str">
            <v>5 / 7</v>
          </cell>
          <cell r="AK241" t="str">
            <v>3 / 5</v>
          </cell>
          <cell r="AL241" t="str">
            <v>3 / 4</v>
          </cell>
          <cell r="AM241" t="str">
            <v>3 / 5</v>
          </cell>
          <cell r="AO241">
            <v>1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</row>
        <row r="242">
          <cell r="A242" t="str">
            <v>Mathematics</v>
          </cell>
          <cell r="B242" t="str">
            <v>5 / 7</v>
          </cell>
          <cell r="C242" t="str">
            <v>5 / 7</v>
          </cell>
          <cell r="D242" t="str">
            <v>3 / 4</v>
          </cell>
          <cell r="E242" t="str">
            <v>5 / 7</v>
          </cell>
          <cell r="F242" t="str">
            <v>5 / 7</v>
          </cell>
          <cell r="G242" t="str">
            <v>4 / 6</v>
          </cell>
          <cell r="H242" t="str">
            <v>5 / 7</v>
          </cell>
          <cell r="I242" t="str">
            <v>3 / 4</v>
          </cell>
          <cell r="J242" t="str">
            <v>4 / 6</v>
          </cell>
          <cell r="K242" t="str">
            <v>1 / 2</v>
          </cell>
          <cell r="L242" t="str">
            <v>3 / 5</v>
          </cell>
          <cell r="M242" t="str">
            <v>4 / 6</v>
          </cell>
          <cell r="N242" t="str">
            <v>5 / 7</v>
          </cell>
          <cell r="O242" t="str">
            <v>5 / 7</v>
          </cell>
          <cell r="P242" t="str">
            <v>4 / 6</v>
          </cell>
          <cell r="Q242" t="str">
            <v>5 / 7</v>
          </cell>
          <cell r="R242" t="str">
            <v>4 / 6</v>
          </cell>
          <cell r="S242" t="str">
            <v>1 / 3</v>
          </cell>
          <cell r="T242" t="str">
            <v>3 / 4</v>
          </cell>
          <cell r="U242" t="str">
            <v>3 / 5</v>
          </cell>
          <cell r="V242" t="str">
            <v>5 / 7</v>
          </cell>
          <cell r="W242" t="str">
            <v>5 / 7</v>
          </cell>
          <cell r="X242" t="str">
            <v>2 / 4</v>
          </cell>
          <cell r="Y242" t="str">
            <v>3 / 4</v>
          </cell>
          <cell r="Z242" t="str">
            <v>3 / 5</v>
          </cell>
          <cell r="AA242" t="str">
            <v>5 / 7</v>
          </cell>
          <cell r="AB242" t="str">
            <v>3 / 4</v>
          </cell>
          <cell r="AC242" t="str">
            <v>3 / 4</v>
          </cell>
          <cell r="AD242" t="str">
            <v>5 / 7</v>
          </cell>
          <cell r="AE242" t="str">
            <v>5 / 7</v>
          </cell>
          <cell r="AF242" t="str">
            <v>4 / 6</v>
          </cell>
          <cell r="AG242" t="str">
            <v>4 / 6</v>
          </cell>
          <cell r="AH242" t="str">
            <v>3 / 4</v>
          </cell>
          <cell r="AI242" t="str">
            <v>4 / 6</v>
          </cell>
          <cell r="AJ242" t="str">
            <v>5 / 7</v>
          </cell>
          <cell r="AK242" t="str">
            <v>3 / 5</v>
          </cell>
          <cell r="AL242" t="str">
            <v>3 / 4</v>
          </cell>
          <cell r="AM242" t="str">
            <v>3 / 5</v>
          </cell>
          <cell r="AO242">
            <v>1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</row>
        <row r="243">
          <cell r="A243" t="str">
            <v>Military Organization</v>
          </cell>
          <cell r="B243" t="str">
            <v>5 / 7</v>
          </cell>
          <cell r="C243" t="str">
            <v>5 / 7</v>
          </cell>
          <cell r="D243" t="str">
            <v>3 / 4</v>
          </cell>
          <cell r="E243" t="str">
            <v>5 / 7</v>
          </cell>
          <cell r="F243" t="str">
            <v>5 / 7</v>
          </cell>
          <cell r="G243" t="str">
            <v>4 / 6</v>
          </cell>
          <cell r="H243" t="str">
            <v>5 / 7</v>
          </cell>
          <cell r="I243" t="str">
            <v>3 / 4</v>
          </cell>
          <cell r="J243" t="str">
            <v>4 / 6</v>
          </cell>
          <cell r="K243" t="str">
            <v>1 / 2</v>
          </cell>
          <cell r="L243" t="str">
            <v>3 / 5</v>
          </cell>
          <cell r="M243" t="str">
            <v>4 / 6</v>
          </cell>
          <cell r="N243" t="str">
            <v>5 / 7</v>
          </cell>
          <cell r="O243" t="str">
            <v>5 / 7</v>
          </cell>
          <cell r="P243" t="str">
            <v>4 / 6</v>
          </cell>
          <cell r="Q243" t="str">
            <v>5 / 7</v>
          </cell>
          <cell r="R243" t="str">
            <v>4 / 6</v>
          </cell>
          <cell r="S243" t="str">
            <v>1 / 3</v>
          </cell>
          <cell r="T243" t="str">
            <v>3 / 4</v>
          </cell>
          <cell r="U243" t="str">
            <v>3 / 5</v>
          </cell>
          <cell r="V243" t="str">
            <v>5 / 7</v>
          </cell>
          <cell r="W243" t="str">
            <v>5 / 7</v>
          </cell>
          <cell r="X243" t="str">
            <v>2 / 4</v>
          </cell>
          <cell r="Y243" t="str">
            <v>3 / 4</v>
          </cell>
          <cell r="Z243" t="str">
            <v>3 / 5</v>
          </cell>
          <cell r="AA243" t="str">
            <v>5 / 7</v>
          </cell>
          <cell r="AB243" t="str">
            <v>3 / 4</v>
          </cell>
          <cell r="AC243" t="str">
            <v>3 / 4</v>
          </cell>
          <cell r="AD243" t="str">
            <v>5 / 7</v>
          </cell>
          <cell r="AE243" t="str">
            <v>5 / 7</v>
          </cell>
          <cell r="AF243" t="str">
            <v>4 / 6</v>
          </cell>
          <cell r="AG243" t="str">
            <v>4 / 6</v>
          </cell>
          <cell r="AH243" t="str">
            <v>3 / 4</v>
          </cell>
          <cell r="AI243" t="str">
            <v>4 / 6</v>
          </cell>
          <cell r="AJ243" t="str">
            <v>5 / 7</v>
          </cell>
          <cell r="AK243" t="str">
            <v>3 / 5</v>
          </cell>
          <cell r="AL243" t="str">
            <v>3 / 4</v>
          </cell>
          <cell r="AM243" t="str">
            <v>3 / 5</v>
          </cell>
          <cell r="AO243">
            <v>1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</row>
        <row r="244">
          <cell r="A244" t="str">
            <v>Social</v>
          </cell>
          <cell r="B244" t="str">
            <v>3 / 4</v>
          </cell>
          <cell r="C244" t="str">
            <v>2 / 3</v>
          </cell>
          <cell r="D244" t="str">
            <v>1 / 2</v>
          </cell>
          <cell r="E244" t="str">
            <v>2 / 3</v>
          </cell>
          <cell r="F244" t="str">
            <v>1 / 3</v>
          </cell>
          <cell r="G244" t="str">
            <v>2 / 3</v>
          </cell>
          <cell r="H244" t="str">
            <v>2 / 3</v>
          </cell>
          <cell r="I244" t="str">
            <v>1 / 2</v>
          </cell>
          <cell r="J244" t="str">
            <v>2 / 3</v>
          </cell>
          <cell r="K244" t="str">
            <v>1 / 2</v>
          </cell>
          <cell r="L244" t="str">
            <v>2 / 3</v>
          </cell>
          <cell r="M244" t="str">
            <v>2 / 4</v>
          </cell>
          <cell r="N244" t="str">
            <v>2 / 3</v>
          </cell>
          <cell r="O244" t="str">
            <v>3 / 4</v>
          </cell>
          <cell r="P244" t="str">
            <v>1 / 3</v>
          </cell>
          <cell r="Q244" t="str">
            <v>2 / 3</v>
          </cell>
          <cell r="R244" t="str">
            <v>2 / 3</v>
          </cell>
          <cell r="S244" t="str">
            <v>2 / 3</v>
          </cell>
          <cell r="T244" t="str">
            <v>1 / 3</v>
          </cell>
          <cell r="U244" t="str">
            <v>3 / 4</v>
          </cell>
          <cell r="V244" t="str">
            <v>2 / 3</v>
          </cell>
          <cell r="W244" t="str">
            <v>3 / 4</v>
          </cell>
          <cell r="X244" t="str">
            <v>3 / 4</v>
          </cell>
          <cell r="Y244" t="str">
            <v>3 / 4</v>
          </cell>
          <cell r="Z244" t="str">
            <v>2 / 3</v>
          </cell>
          <cell r="AA244" t="str">
            <v>2 / 3</v>
          </cell>
          <cell r="AB244" t="str">
            <v>1 / 3</v>
          </cell>
          <cell r="AC244" t="str">
            <v>2 / 3</v>
          </cell>
          <cell r="AD244" t="str">
            <v>3 / 4</v>
          </cell>
          <cell r="AE244" t="str">
            <v>2 / 3</v>
          </cell>
          <cell r="AF244" t="str">
            <v>2 / 4</v>
          </cell>
          <cell r="AG244" t="str">
            <v>2 / 3</v>
          </cell>
          <cell r="AH244" t="str">
            <v>2 / 3</v>
          </cell>
          <cell r="AI244" t="str">
            <v>2 / 3</v>
          </cell>
          <cell r="AJ244" t="str">
            <v>2 / 4</v>
          </cell>
          <cell r="AK244" t="str">
            <v>2 / 4</v>
          </cell>
          <cell r="AL244" t="str">
            <v>3 / 4</v>
          </cell>
          <cell r="AM244" t="str">
            <v>2 / 4</v>
          </cell>
          <cell r="AO244">
            <v>1</v>
          </cell>
          <cell r="AP244" t="str">
            <v>*</v>
          </cell>
          <cell r="AQ244">
            <v>2</v>
          </cell>
          <cell r="AR244">
            <v>4</v>
          </cell>
          <cell r="AS244">
            <v>2</v>
          </cell>
          <cell r="AT244">
            <v>3</v>
          </cell>
          <cell r="AU244">
            <v>2</v>
          </cell>
          <cell r="AV244">
            <v>2</v>
          </cell>
          <cell r="AW244">
            <v>4</v>
          </cell>
          <cell r="AX244">
            <v>2</v>
          </cell>
          <cell r="AY244">
            <v>4</v>
          </cell>
          <cell r="AZ244">
            <v>2</v>
          </cell>
          <cell r="BA244">
            <v>1</v>
          </cell>
          <cell r="BB244">
            <v>2</v>
          </cell>
          <cell r="BC244">
            <v>0</v>
          </cell>
          <cell r="BD244">
            <v>3</v>
          </cell>
          <cell r="BE244">
            <v>2</v>
          </cell>
          <cell r="BF244">
            <v>2</v>
          </cell>
          <cell r="BG244">
            <v>2</v>
          </cell>
          <cell r="BH244">
            <v>3</v>
          </cell>
          <cell r="BI244">
            <v>0</v>
          </cell>
          <cell r="BJ244">
            <v>2</v>
          </cell>
          <cell r="BK244">
            <v>0</v>
          </cell>
          <cell r="BL244">
            <v>0</v>
          </cell>
          <cell r="BM244">
            <v>0</v>
          </cell>
          <cell r="BN244">
            <v>2</v>
          </cell>
          <cell r="BO244">
            <v>2</v>
          </cell>
          <cell r="BP244">
            <v>3</v>
          </cell>
          <cell r="BQ244">
            <v>2</v>
          </cell>
          <cell r="BR244">
            <v>0</v>
          </cell>
          <cell r="BS244">
            <v>2</v>
          </cell>
          <cell r="BT244">
            <v>1</v>
          </cell>
        </row>
        <row r="245">
          <cell r="A245" t="str">
            <v>Begging</v>
          </cell>
          <cell r="B245" t="str">
            <v>3 / 4</v>
          </cell>
          <cell r="C245" t="str">
            <v>2 / 3</v>
          </cell>
          <cell r="D245" t="str">
            <v>1 / 2</v>
          </cell>
          <cell r="E245" t="str">
            <v>2 / 3</v>
          </cell>
          <cell r="F245" t="str">
            <v>1 / 3</v>
          </cell>
          <cell r="G245" t="str">
            <v>2 / 3</v>
          </cell>
          <cell r="H245" t="str">
            <v>2 / 3</v>
          </cell>
          <cell r="I245" t="str">
            <v>1 / 2</v>
          </cell>
          <cell r="J245" t="str">
            <v>2 / 3</v>
          </cell>
          <cell r="K245" t="str">
            <v>1 / 2</v>
          </cell>
          <cell r="L245" t="str">
            <v>2 / 3</v>
          </cell>
          <cell r="M245" t="str">
            <v>2 / 4</v>
          </cell>
          <cell r="N245" t="str">
            <v>2 / 3</v>
          </cell>
          <cell r="O245" t="str">
            <v>3 / 4</v>
          </cell>
          <cell r="P245" t="str">
            <v>1 / 3</v>
          </cell>
          <cell r="Q245" t="str">
            <v>2 / 3</v>
          </cell>
          <cell r="R245" t="str">
            <v>2 / 3</v>
          </cell>
          <cell r="S245" t="str">
            <v>2 / 3</v>
          </cell>
          <cell r="T245" t="str">
            <v>1 / 3</v>
          </cell>
          <cell r="U245" t="str">
            <v>3 / 4</v>
          </cell>
          <cell r="V245" t="str">
            <v>2 / 3</v>
          </cell>
          <cell r="W245" t="str">
            <v>3 / 4</v>
          </cell>
          <cell r="X245" t="str">
            <v>3 / 4</v>
          </cell>
          <cell r="Y245" t="str">
            <v>3 / 4</v>
          </cell>
          <cell r="Z245" t="str">
            <v>2 / 3</v>
          </cell>
          <cell r="AA245" t="str">
            <v>2 / 3</v>
          </cell>
          <cell r="AB245" t="str">
            <v>1 / 3</v>
          </cell>
          <cell r="AC245" t="str">
            <v>2 / 3</v>
          </cell>
          <cell r="AD245" t="str">
            <v>3 / 4</v>
          </cell>
          <cell r="AE245" t="str">
            <v>2 / 3</v>
          </cell>
          <cell r="AF245" t="str">
            <v>2 / 4</v>
          </cell>
          <cell r="AG245" t="str">
            <v>2 / 3</v>
          </cell>
          <cell r="AH245" t="str">
            <v>2 / 3</v>
          </cell>
          <cell r="AI245" t="str">
            <v>2 / 3</v>
          </cell>
          <cell r="AJ245" t="str">
            <v>2 / 4</v>
          </cell>
          <cell r="AK245" t="str">
            <v>2 / 4</v>
          </cell>
          <cell r="AL245" t="str">
            <v>3 / 4</v>
          </cell>
          <cell r="AM245" t="str">
            <v>2 / 4</v>
          </cell>
          <cell r="AO245">
            <v>1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</row>
        <row r="246">
          <cell r="A246" t="str">
            <v>Diplomacy</v>
          </cell>
          <cell r="B246" t="str">
            <v>3 / 4</v>
          </cell>
          <cell r="C246" t="str">
            <v>2 / 3</v>
          </cell>
          <cell r="D246" t="str">
            <v>1 / 2</v>
          </cell>
          <cell r="E246" t="str">
            <v>2 / 3</v>
          </cell>
          <cell r="F246" t="str">
            <v>1 / 3</v>
          </cell>
          <cell r="G246" t="str">
            <v>2 / 3</v>
          </cell>
          <cell r="H246" t="str">
            <v>2 / 3</v>
          </cell>
          <cell r="I246" t="str">
            <v>1 / 2</v>
          </cell>
          <cell r="J246" t="str">
            <v>2 / 3</v>
          </cell>
          <cell r="K246" t="str">
            <v>1 / 2</v>
          </cell>
          <cell r="L246" t="str">
            <v>2 / 3</v>
          </cell>
          <cell r="M246" t="str">
            <v>2 / 4</v>
          </cell>
          <cell r="N246" t="str">
            <v>2 / 4</v>
          </cell>
          <cell r="O246" t="str">
            <v>3 / 4</v>
          </cell>
          <cell r="P246" t="str">
            <v>1 / 3</v>
          </cell>
          <cell r="Q246" t="str">
            <v>2 / 3</v>
          </cell>
          <cell r="R246" t="str">
            <v>2 / 3</v>
          </cell>
          <cell r="S246" t="str">
            <v>2 / 3</v>
          </cell>
          <cell r="T246" t="str">
            <v>1 / 3</v>
          </cell>
          <cell r="U246" t="str">
            <v>3 / 4</v>
          </cell>
          <cell r="V246" t="str">
            <v>2 / 3</v>
          </cell>
          <cell r="W246" t="str">
            <v>3 / 4</v>
          </cell>
          <cell r="X246" t="str">
            <v>3 / 4</v>
          </cell>
          <cell r="Y246" t="str">
            <v>3 / 4</v>
          </cell>
          <cell r="Z246" t="str">
            <v>2 / 3</v>
          </cell>
          <cell r="AA246" t="str">
            <v>2 / 3</v>
          </cell>
          <cell r="AB246" t="str">
            <v>1 / 3</v>
          </cell>
          <cell r="AC246" t="str">
            <v>2 / 3</v>
          </cell>
          <cell r="AD246" t="str">
            <v>3 / 4</v>
          </cell>
          <cell r="AE246" t="str">
            <v>2 / 3</v>
          </cell>
          <cell r="AF246" t="str">
            <v>2 / 4</v>
          </cell>
          <cell r="AG246" t="str">
            <v>2 / 3</v>
          </cell>
          <cell r="AH246" t="str">
            <v>2 / 3</v>
          </cell>
          <cell r="AI246" t="str">
            <v>2 / 4</v>
          </cell>
          <cell r="AJ246" t="str">
            <v>2 / 4</v>
          </cell>
          <cell r="AK246" t="str">
            <v>2 / 4</v>
          </cell>
          <cell r="AL246" t="str">
            <v>3 / 4</v>
          </cell>
          <cell r="AM246" t="str">
            <v>2 / 4</v>
          </cell>
          <cell r="AO246">
            <v>1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</row>
        <row r="247">
          <cell r="A247" t="str">
            <v>Education</v>
          </cell>
          <cell r="B247" t="str">
            <v>3 / 4</v>
          </cell>
          <cell r="C247" t="str">
            <v>2 / 3</v>
          </cell>
          <cell r="D247" t="str">
            <v>1 / 2</v>
          </cell>
          <cell r="E247" t="str">
            <v>2 / 3</v>
          </cell>
          <cell r="F247" t="str">
            <v>1 / 3</v>
          </cell>
          <cell r="G247" t="str">
            <v>2 / 3</v>
          </cell>
          <cell r="H247" t="str">
            <v>2 / 3</v>
          </cell>
          <cell r="I247" t="str">
            <v>1 / 2</v>
          </cell>
          <cell r="J247" t="str">
            <v>2 / 3</v>
          </cell>
          <cell r="K247" t="str">
            <v>1 / 2</v>
          </cell>
          <cell r="L247" t="str">
            <v>2 / 3</v>
          </cell>
          <cell r="M247" t="str">
            <v>2 / 4</v>
          </cell>
          <cell r="N247" t="str">
            <v>2 / 3</v>
          </cell>
          <cell r="O247" t="str">
            <v>3 / 4</v>
          </cell>
          <cell r="P247" t="str">
            <v>1 / 3</v>
          </cell>
          <cell r="Q247" t="str">
            <v>2 / 3</v>
          </cell>
          <cell r="R247" t="str">
            <v>2 / 3</v>
          </cell>
          <cell r="S247" t="str">
            <v>2 / 3</v>
          </cell>
          <cell r="T247" t="str">
            <v>1 / 3</v>
          </cell>
          <cell r="U247" t="str">
            <v>3 / 4</v>
          </cell>
          <cell r="V247" t="str">
            <v>2 / 3</v>
          </cell>
          <cell r="W247" t="str">
            <v>3 / 4</v>
          </cell>
          <cell r="X247" t="str">
            <v>3 / 4</v>
          </cell>
          <cell r="Y247" t="str">
            <v>3 / 4</v>
          </cell>
          <cell r="Z247" t="str">
            <v>2 / 3</v>
          </cell>
          <cell r="AA247" t="str">
            <v>2 / 3</v>
          </cell>
          <cell r="AB247" t="str">
            <v>1 / 3</v>
          </cell>
          <cell r="AC247" t="str">
            <v>2 / 3</v>
          </cell>
          <cell r="AD247" t="str">
            <v>3 / 4</v>
          </cell>
          <cell r="AE247" t="str">
            <v>2 / 3</v>
          </cell>
          <cell r="AF247" t="str">
            <v>2 / 4</v>
          </cell>
          <cell r="AG247" t="str">
            <v>2 / 3</v>
          </cell>
          <cell r="AH247" t="str">
            <v>2 / 3</v>
          </cell>
          <cell r="AI247" t="str">
            <v>2 / 3</v>
          </cell>
          <cell r="AJ247" t="str">
            <v>2 / 4</v>
          </cell>
          <cell r="AK247" t="str">
            <v>2 / 4</v>
          </cell>
          <cell r="AL247" t="str">
            <v>3 / 4</v>
          </cell>
          <cell r="AM247" t="str">
            <v>2 / 4</v>
          </cell>
          <cell r="AO247">
            <v>1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</row>
        <row r="248">
          <cell r="A248" t="str">
            <v>Hypnosis</v>
          </cell>
          <cell r="B248" t="str">
            <v>3 / 4</v>
          </cell>
          <cell r="C248" t="str">
            <v>2 / 3</v>
          </cell>
          <cell r="D248" t="str">
            <v>1 / 2</v>
          </cell>
          <cell r="E248" t="str">
            <v>2 / 3</v>
          </cell>
          <cell r="F248" t="str">
            <v>1 / 3</v>
          </cell>
          <cell r="G248" t="str">
            <v>2 / 3</v>
          </cell>
          <cell r="H248" t="str">
            <v>2 / 3</v>
          </cell>
          <cell r="I248" t="str">
            <v>1 / 2</v>
          </cell>
          <cell r="J248" t="str">
            <v>2 / 3</v>
          </cell>
          <cell r="K248" t="str">
            <v>1 / 2</v>
          </cell>
          <cell r="L248" t="str">
            <v>2 / 3</v>
          </cell>
          <cell r="M248" t="str">
            <v>2 / 4</v>
          </cell>
          <cell r="N248" t="str">
            <v>2 / 3</v>
          </cell>
          <cell r="O248" t="str">
            <v>3 / 4</v>
          </cell>
          <cell r="P248" t="str">
            <v>1 / 3</v>
          </cell>
          <cell r="Q248" t="str">
            <v>2 / 3</v>
          </cell>
          <cell r="R248" t="str">
            <v>2 / 3</v>
          </cell>
          <cell r="S248" t="str">
            <v>2 / 3</v>
          </cell>
          <cell r="T248" t="str">
            <v>1 / 3</v>
          </cell>
          <cell r="U248" t="str">
            <v>3 / 4</v>
          </cell>
          <cell r="V248" t="str">
            <v>2 / 3</v>
          </cell>
          <cell r="W248" t="str">
            <v>3 / 4</v>
          </cell>
          <cell r="X248" t="str">
            <v>3 / 4</v>
          </cell>
          <cell r="Y248" t="str">
            <v>2 / 3</v>
          </cell>
          <cell r="Z248" t="str">
            <v>2 / 3</v>
          </cell>
          <cell r="AA248" t="str">
            <v>2 / 3</v>
          </cell>
          <cell r="AB248" t="str">
            <v>1 / 3</v>
          </cell>
          <cell r="AC248" t="str">
            <v>2 / 3</v>
          </cell>
          <cell r="AD248" t="str">
            <v>3 / 4</v>
          </cell>
          <cell r="AE248" t="str">
            <v>2 / 3</v>
          </cell>
          <cell r="AF248" t="str">
            <v>2 / 4</v>
          </cell>
          <cell r="AG248" t="str">
            <v>1 / 3</v>
          </cell>
          <cell r="AH248" t="str">
            <v>2 / 3</v>
          </cell>
          <cell r="AI248" t="str">
            <v>2 / 3</v>
          </cell>
          <cell r="AJ248" t="str">
            <v>2 / 4</v>
          </cell>
          <cell r="AK248" t="str">
            <v>2 / 4</v>
          </cell>
          <cell r="AL248" t="str">
            <v>3 / 4</v>
          </cell>
          <cell r="AM248" t="str">
            <v>2 / 4</v>
          </cell>
          <cell r="AO248">
            <v>1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</row>
        <row r="249">
          <cell r="A249" t="str">
            <v>Interrogation</v>
          </cell>
          <cell r="B249" t="str">
            <v>3 / 4</v>
          </cell>
          <cell r="C249" t="str">
            <v>2 / 3</v>
          </cell>
          <cell r="D249" t="str">
            <v>1 / 2</v>
          </cell>
          <cell r="E249" t="str">
            <v>2 / 3</v>
          </cell>
          <cell r="F249" t="str">
            <v>1 / 3</v>
          </cell>
          <cell r="G249" t="str">
            <v>2 / 3</v>
          </cell>
          <cell r="H249" t="str">
            <v>2 / 3</v>
          </cell>
          <cell r="I249" t="str">
            <v>1 / 2</v>
          </cell>
          <cell r="J249" t="str">
            <v>2 / 3</v>
          </cell>
          <cell r="K249" t="str">
            <v>1 / 2</v>
          </cell>
          <cell r="L249" t="str">
            <v>2 / 3</v>
          </cell>
          <cell r="M249" t="str">
            <v>2 / 4</v>
          </cell>
          <cell r="N249" t="str">
            <v>1 / 3</v>
          </cell>
          <cell r="O249" t="str">
            <v>3 / 4</v>
          </cell>
          <cell r="P249" t="str">
            <v>1 / 3</v>
          </cell>
          <cell r="Q249" t="str">
            <v>2 / 3</v>
          </cell>
          <cell r="R249" t="str">
            <v>2 / 3</v>
          </cell>
          <cell r="S249" t="str">
            <v>2 / 3</v>
          </cell>
          <cell r="T249" t="str">
            <v>1 / 3</v>
          </cell>
          <cell r="U249" t="str">
            <v>3 / 4</v>
          </cell>
          <cell r="V249" t="str">
            <v>2 / 3</v>
          </cell>
          <cell r="W249" t="str">
            <v>3 / 4</v>
          </cell>
          <cell r="X249" t="str">
            <v>3 / 4</v>
          </cell>
          <cell r="Y249" t="str">
            <v>3 / 4</v>
          </cell>
          <cell r="Z249" t="str">
            <v>2 / 3</v>
          </cell>
          <cell r="AA249" t="str">
            <v>2 / 3</v>
          </cell>
          <cell r="AB249" t="str">
            <v>1 / 3</v>
          </cell>
          <cell r="AC249" t="str">
            <v>2 / 3</v>
          </cell>
          <cell r="AD249" t="str">
            <v>3 / 4</v>
          </cell>
          <cell r="AE249" t="str">
            <v>2 / 3</v>
          </cell>
          <cell r="AF249" t="str">
            <v>2 / 4</v>
          </cell>
          <cell r="AG249" t="str">
            <v>2 / 3</v>
          </cell>
          <cell r="AH249" t="str">
            <v>2 / 3</v>
          </cell>
          <cell r="AI249" t="str">
            <v>2 / 3</v>
          </cell>
          <cell r="AJ249" t="str">
            <v>2 / 4</v>
          </cell>
          <cell r="AK249" t="str">
            <v>2 / 4</v>
          </cell>
          <cell r="AL249" t="str">
            <v>3 / 4</v>
          </cell>
          <cell r="AM249" t="str">
            <v>2 / 4</v>
          </cell>
          <cell r="AO249">
            <v>1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</row>
        <row r="250">
          <cell r="A250" t="str">
            <v>Labour Relations</v>
          </cell>
          <cell r="B250" t="str">
            <v>3 / 4</v>
          </cell>
          <cell r="C250" t="str">
            <v>1 / 3</v>
          </cell>
          <cell r="D250" t="str">
            <v>1 / 2</v>
          </cell>
          <cell r="E250" t="str">
            <v>2 / 3</v>
          </cell>
          <cell r="F250" t="str">
            <v>1 / 3</v>
          </cell>
          <cell r="G250" t="str">
            <v>2 / 3</v>
          </cell>
          <cell r="H250" t="str">
            <v>2 / 3</v>
          </cell>
          <cell r="I250" t="str">
            <v>1 / 2</v>
          </cell>
          <cell r="J250" t="str">
            <v>2 / 3</v>
          </cell>
          <cell r="K250" t="str">
            <v>1 / 2</v>
          </cell>
          <cell r="L250" t="str">
            <v>2 / 3</v>
          </cell>
          <cell r="M250" t="str">
            <v>2 / 4</v>
          </cell>
          <cell r="N250" t="str">
            <v>2 / 3</v>
          </cell>
          <cell r="O250" t="str">
            <v>3 / 4</v>
          </cell>
          <cell r="P250" t="str">
            <v>1 / 3</v>
          </cell>
          <cell r="Q250" t="str">
            <v>2 / 3</v>
          </cell>
          <cell r="R250" t="str">
            <v>2 / 3</v>
          </cell>
          <cell r="S250" t="str">
            <v>2 / 3</v>
          </cell>
          <cell r="T250" t="str">
            <v>1 / 3</v>
          </cell>
          <cell r="U250" t="str">
            <v>3 / 4</v>
          </cell>
          <cell r="V250" t="str">
            <v>2 / 3</v>
          </cell>
          <cell r="W250" t="str">
            <v>3 / 4</v>
          </cell>
          <cell r="X250" t="str">
            <v>3 / 4</v>
          </cell>
          <cell r="Y250" t="str">
            <v>3 / 4</v>
          </cell>
          <cell r="Z250" t="str">
            <v>2 / 3</v>
          </cell>
          <cell r="AA250" t="str">
            <v>2 / 3</v>
          </cell>
          <cell r="AB250" t="str">
            <v>1 / 3</v>
          </cell>
          <cell r="AC250" t="str">
            <v>2 / 3</v>
          </cell>
          <cell r="AD250" t="str">
            <v>3 / 4</v>
          </cell>
          <cell r="AE250" t="str">
            <v>2 / 3</v>
          </cell>
          <cell r="AF250" t="str">
            <v>2 / 4</v>
          </cell>
          <cell r="AG250" t="str">
            <v>2 / 3</v>
          </cell>
          <cell r="AH250" t="str">
            <v>2 / 3</v>
          </cell>
          <cell r="AI250" t="str">
            <v>2 / 3</v>
          </cell>
          <cell r="AJ250" t="str">
            <v>2 / 4</v>
          </cell>
          <cell r="AK250" t="str">
            <v>2 / 4</v>
          </cell>
          <cell r="AL250" t="str">
            <v>3 / 4</v>
          </cell>
          <cell r="AM250" t="str">
            <v>2 / 4</v>
          </cell>
          <cell r="AO250">
            <v>1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</row>
        <row r="251">
          <cell r="A251" t="str">
            <v>Leadership</v>
          </cell>
          <cell r="B251" t="str">
            <v>3 / 4</v>
          </cell>
          <cell r="C251" t="str">
            <v>2 / 4</v>
          </cell>
          <cell r="D251" t="str">
            <v>1 / 2</v>
          </cell>
          <cell r="E251" t="str">
            <v>2 / 3</v>
          </cell>
          <cell r="F251" t="str">
            <v>1 / 3</v>
          </cell>
          <cell r="G251" t="str">
            <v>2 / 3</v>
          </cell>
          <cell r="H251" t="str">
            <v>2 / 3</v>
          </cell>
          <cell r="I251" t="str">
            <v>1 / 2</v>
          </cell>
          <cell r="J251" t="str">
            <v>2 / 3</v>
          </cell>
          <cell r="K251" t="str">
            <v>1 / 2</v>
          </cell>
          <cell r="L251" t="str">
            <v>2 / 3</v>
          </cell>
          <cell r="M251" t="str">
            <v>2 / 4</v>
          </cell>
          <cell r="N251" t="str">
            <v>1 / 3</v>
          </cell>
          <cell r="O251" t="str">
            <v>3 / 4</v>
          </cell>
          <cell r="P251" t="str">
            <v>2 / 3</v>
          </cell>
          <cell r="Q251" t="str">
            <v>2 / 4</v>
          </cell>
          <cell r="R251" t="str">
            <v>2 / 3</v>
          </cell>
          <cell r="S251" t="str">
            <v>2 / 3</v>
          </cell>
          <cell r="T251" t="str">
            <v>1 / 3</v>
          </cell>
          <cell r="U251" t="str">
            <v>3 / 4</v>
          </cell>
          <cell r="V251" t="str">
            <v>1 / 3</v>
          </cell>
          <cell r="W251" t="str">
            <v>3 / 4</v>
          </cell>
          <cell r="X251" t="str">
            <v>3 / 4</v>
          </cell>
          <cell r="Y251" t="str">
            <v>3 / 5</v>
          </cell>
          <cell r="Z251" t="str">
            <v>2 / 3</v>
          </cell>
          <cell r="AA251" t="str">
            <v>2 / 3</v>
          </cell>
          <cell r="AB251" t="str">
            <v>1 / 3</v>
          </cell>
          <cell r="AC251" t="str">
            <v>2 / 3</v>
          </cell>
          <cell r="AD251" t="str">
            <v>3 / 4</v>
          </cell>
          <cell r="AE251" t="str">
            <v>3 / 4</v>
          </cell>
          <cell r="AF251" t="str">
            <v>2 / 3</v>
          </cell>
          <cell r="AG251" t="str">
            <v>2 / 4</v>
          </cell>
          <cell r="AH251" t="str">
            <v>3 / 4</v>
          </cell>
          <cell r="AI251" t="str">
            <v>2 / 3</v>
          </cell>
          <cell r="AJ251" t="str">
            <v>2 / 4</v>
          </cell>
          <cell r="AK251" t="str">
            <v>2 / 4</v>
          </cell>
          <cell r="AL251" t="str">
            <v>3 / 4</v>
          </cell>
          <cell r="AM251" t="str">
            <v>2 / 4</v>
          </cell>
          <cell r="AO251">
            <v>1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</row>
        <row r="252">
          <cell r="A252" t="str">
            <v>Proselytism</v>
          </cell>
          <cell r="B252" t="str">
            <v>3 / 4</v>
          </cell>
          <cell r="C252" t="str">
            <v>2 / 4</v>
          </cell>
          <cell r="D252" t="str">
            <v>1 / 2</v>
          </cell>
          <cell r="E252" t="str">
            <v>2 / 3</v>
          </cell>
          <cell r="F252" t="str">
            <v>1 / 3</v>
          </cell>
          <cell r="G252" t="str">
            <v>2 / 3</v>
          </cell>
          <cell r="H252" t="str">
            <v>2 / 3</v>
          </cell>
          <cell r="I252" t="str">
            <v>1 / 2</v>
          </cell>
          <cell r="J252" t="str">
            <v>2 / 3</v>
          </cell>
          <cell r="K252" t="str">
            <v>1 / 2</v>
          </cell>
          <cell r="L252" t="str">
            <v>2 / 3</v>
          </cell>
          <cell r="M252" t="str">
            <v>2 / 4</v>
          </cell>
          <cell r="N252" t="str">
            <v>2 / 3</v>
          </cell>
          <cell r="O252" t="str">
            <v>3 / 4</v>
          </cell>
          <cell r="P252" t="str">
            <v>1 / 3</v>
          </cell>
          <cell r="Q252" t="str">
            <v>2 / 3</v>
          </cell>
          <cell r="R252" t="str">
            <v>2 / 3</v>
          </cell>
          <cell r="S252" t="str">
            <v>2 / 3</v>
          </cell>
          <cell r="T252" t="str">
            <v>1 / 3</v>
          </cell>
          <cell r="U252" t="str">
            <v>3 / 4</v>
          </cell>
          <cell r="V252" t="str">
            <v>2 / 3</v>
          </cell>
          <cell r="W252" t="str">
            <v>3 / 4</v>
          </cell>
          <cell r="X252" t="str">
            <v>3 / 4</v>
          </cell>
          <cell r="Y252" t="str">
            <v>3 / 4</v>
          </cell>
          <cell r="Z252" t="str">
            <v>2 / 3</v>
          </cell>
          <cell r="AA252" t="str">
            <v>2 / 3</v>
          </cell>
          <cell r="AB252" t="str">
            <v>1 / 3</v>
          </cell>
          <cell r="AC252" t="str">
            <v>2 / 3</v>
          </cell>
          <cell r="AD252" t="str">
            <v>3 / 4</v>
          </cell>
          <cell r="AE252" t="str">
            <v>2 / 3</v>
          </cell>
          <cell r="AF252" t="str">
            <v>2 / 4</v>
          </cell>
          <cell r="AG252" t="str">
            <v>2 / 4</v>
          </cell>
          <cell r="AH252" t="str">
            <v>2 / 3</v>
          </cell>
          <cell r="AI252" t="str">
            <v>3 / 4</v>
          </cell>
          <cell r="AJ252" t="str">
            <v>2 / 4</v>
          </cell>
          <cell r="AK252" t="str">
            <v>2 / 4</v>
          </cell>
          <cell r="AL252" t="str">
            <v>3 / 4</v>
          </cell>
          <cell r="AM252" t="str">
            <v>2 / 4</v>
          </cell>
          <cell r="AO252">
            <v>1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</row>
        <row r="253">
          <cell r="A253" t="str">
            <v>Social Awareness</v>
          </cell>
          <cell r="B253" t="str">
            <v>3 / 4</v>
          </cell>
          <cell r="C253" t="str">
            <v>2 / 3</v>
          </cell>
          <cell r="D253" t="str">
            <v>1 / 2</v>
          </cell>
          <cell r="E253" t="str">
            <v>2 / 3</v>
          </cell>
          <cell r="F253" t="str">
            <v>1 / 3</v>
          </cell>
          <cell r="G253" t="str">
            <v>2 / 3</v>
          </cell>
          <cell r="H253" t="str">
            <v>2 / 3</v>
          </cell>
          <cell r="I253" t="str">
            <v>1 / 2</v>
          </cell>
          <cell r="J253" t="str">
            <v>2 / 3</v>
          </cell>
          <cell r="K253" t="str">
            <v>1 / 2</v>
          </cell>
          <cell r="L253" t="str">
            <v>2 / 3</v>
          </cell>
          <cell r="M253" t="str">
            <v>2 / 4</v>
          </cell>
          <cell r="N253" t="str">
            <v>2 / 4</v>
          </cell>
          <cell r="O253" t="str">
            <v>3 / 4</v>
          </cell>
          <cell r="P253" t="str">
            <v>1 / 3</v>
          </cell>
          <cell r="Q253" t="str">
            <v>2 / 3</v>
          </cell>
          <cell r="R253" t="str">
            <v>2 / 3</v>
          </cell>
          <cell r="S253" t="str">
            <v>2 / 3</v>
          </cell>
          <cell r="T253" t="str">
            <v>1 / 3</v>
          </cell>
          <cell r="U253" t="str">
            <v>3 / 4</v>
          </cell>
          <cell r="V253" t="str">
            <v>2 / 4</v>
          </cell>
          <cell r="W253" t="str">
            <v>3 / 4</v>
          </cell>
          <cell r="X253" t="str">
            <v>3 / 4</v>
          </cell>
          <cell r="Y253" t="str">
            <v>3 / 5</v>
          </cell>
          <cell r="Z253" t="str">
            <v>2 / 3</v>
          </cell>
          <cell r="AA253" t="str">
            <v>2 / 3</v>
          </cell>
          <cell r="AB253" t="str">
            <v>1 / 3</v>
          </cell>
          <cell r="AC253" t="str">
            <v>2 / 3</v>
          </cell>
          <cell r="AD253" t="str">
            <v>3 / 4</v>
          </cell>
          <cell r="AE253" t="str">
            <v>1 / 3</v>
          </cell>
          <cell r="AF253" t="str">
            <v>2 / 4</v>
          </cell>
          <cell r="AG253" t="str">
            <v>1 / 3</v>
          </cell>
          <cell r="AH253" t="str">
            <v>2 / 3</v>
          </cell>
          <cell r="AI253" t="str">
            <v>1 / 3</v>
          </cell>
          <cell r="AJ253" t="str">
            <v>2 / 4</v>
          </cell>
          <cell r="AK253" t="str">
            <v>2 / 4</v>
          </cell>
          <cell r="AL253" t="str">
            <v>3 / 4</v>
          </cell>
          <cell r="AM253" t="str">
            <v>2 / 4</v>
          </cell>
          <cell r="AO253">
            <v>1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</row>
        <row r="254">
          <cell r="A254" t="str">
            <v>Trading</v>
          </cell>
          <cell r="B254" t="str">
            <v>3 / 4</v>
          </cell>
          <cell r="C254" t="str">
            <v>1 / 3</v>
          </cell>
          <cell r="D254" t="str">
            <v>1 / 2</v>
          </cell>
          <cell r="E254" t="str">
            <v>2 / 3</v>
          </cell>
          <cell r="F254" t="str">
            <v>1 / 3</v>
          </cell>
          <cell r="G254" t="str">
            <v>2 / 3</v>
          </cell>
          <cell r="H254" t="str">
            <v>2 / 3</v>
          </cell>
          <cell r="I254" t="str">
            <v>1 / 2</v>
          </cell>
          <cell r="J254" t="str">
            <v>2 / 3</v>
          </cell>
          <cell r="K254" t="str">
            <v>1 / 2</v>
          </cell>
          <cell r="L254" t="str">
            <v>2 / 3</v>
          </cell>
          <cell r="M254" t="str">
            <v>2 / 4</v>
          </cell>
          <cell r="N254" t="str">
            <v>2 / 3</v>
          </cell>
          <cell r="O254" t="str">
            <v>3 / 4</v>
          </cell>
          <cell r="P254" t="str">
            <v>1 / 3</v>
          </cell>
          <cell r="Q254" t="str">
            <v>2 / 3</v>
          </cell>
          <cell r="R254" t="str">
            <v>2 / 3</v>
          </cell>
          <cell r="S254" t="str">
            <v>2 / 3</v>
          </cell>
          <cell r="T254" t="str">
            <v>1 / 3</v>
          </cell>
          <cell r="U254" t="str">
            <v>3 / 4</v>
          </cell>
          <cell r="V254" t="str">
            <v>2 / 4</v>
          </cell>
          <cell r="W254" t="str">
            <v>3 / 4</v>
          </cell>
          <cell r="X254" t="str">
            <v>3 / 4</v>
          </cell>
          <cell r="Y254" t="str">
            <v>3 / 5</v>
          </cell>
          <cell r="Z254" t="str">
            <v>2 / 3</v>
          </cell>
          <cell r="AA254" t="str">
            <v>2 / 3</v>
          </cell>
          <cell r="AB254" t="str">
            <v>1 / 3</v>
          </cell>
          <cell r="AC254" t="str">
            <v>2 / 3</v>
          </cell>
          <cell r="AD254" t="str">
            <v>3 / 4</v>
          </cell>
          <cell r="AE254" t="str">
            <v>2 / 3</v>
          </cell>
          <cell r="AF254" t="str">
            <v>3 / 4</v>
          </cell>
          <cell r="AG254" t="str">
            <v>2 / 4</v>
          </cell>
          <cell r="AH254" t="str">
            <v>2 / 3</v>
          </cell>
          <cell r="AI254" t="str">
            <v>2 / 3</v>
          </cell>
          <cell r="AJ254" t="str">
            <v>2 / 4</v>
          </cell>
          <cell r="AK254" t="str">
            <v>2 / 4</v>
          </cell>
          <cell r="AL254" t="str">
            <v>3 / 4</v>
          </cell>
          <cell r="AM254" t="str">
            <v>2 / 4</v>
          </cell>
          <cell r="AO254">
            <v>1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</row>
        <row r="255">
          <cell r="A255" t="str">
            <v>Influence</v>
          </cell>
          <cell r="B255" t="str">
            <v>3 / 4</v>
          </cell>
          <cell r="C255" t="str">
            <v>2 / 3</v>
          </cell>
          <cell r="D255" t="str">
            <v>1 / 2</v>
          </cell>
          <cell r="E255" t="str">
            <v>2 / 3</v>
          </cell>
          <cell r="F255" t="str">
            <v>1 / 3</v>
          </cell>
          <cell r="G255" t="str">
            <v>2 / 3</v>
          </cell>
          <cell r="H255" t="str">
            <v>2 / 3</v>
          </cell>
          <cell r="I255" t="str">
            <v>1 / 2</v>
          </cell>
          <cell r="J255" t="str">
            <v>2 / 3</v>
          </cell>
          <cell r="K255" t="str">
            <v>1 / 2</v>
          </cell>
          <cell r="L255" t="str">
            <v>2 / 3</v>
          </cell>
          <cell r="M255" t="str">
            <v>2 / 4</v>
          </cell>
          <cell r="N255" t="str">
            <v>2 / 3</v>
          </cell>
          <cell r="O255" t="str">
            <v>3 / 4</v>
          </cell>
          <cell r="P255" t="str">
            <v>1 / 2</v>
          </cell>
          <cell r="Q255" t="str">
            <v>1 / 3</v>
          </cell>
          <cell r="R255" t="str">
            <v>2 / 3</v>
          </cell>
          <cell r="S255" t="str">
            <v>2 / 3</v>
          </cell>
          <cell r="T255" t="str">
            <v>1 / 3</v>
          </cell>
          <cell r="U255" t="str">
            <v>3 / 4</v>
          </cell>
          <cell r="V255" t="str">
            <v>1 / 3</v>
          </cell>
          <cell r="W255" t="str">
            <v>3 / 4</v>
          </cell>
          <cell r="X255" t="str">
            <v>3 / 4</v>
          </cell>
          <cell r="Y255" t="str">
            <v>2 / 4</v>
          </cell>
          <cell r="Z255" t="str">
            <v>2 / 3</v>
          </cell>
          <cell r="AA255" t="str">
            <v>2 / 3</v>
          </cell>
          <cell r="AB255" t="str">
            <v>1 / 3</v>
          </cell>
          <cell r="AC255" t="str">
            <v>2 / 3</v>
          </cell>
          <cell r="AD255" t="str">
            <v>3 / 4</v>
          </cell>
          <cell r="AE255" t="str">
            <v>1 / 3</v>
          </cell>
          <cell r="AF255" t="str">
            <v>2 / 4</v>
          </cell>
          <cell r="AG255" t="str">
            <v>1 / 3</v>
          </cell>
          <cell r="AH255" t="str">
            <v>1 / 2</v>
          </cell>
          <cell r="AI255" t="str">
            <v>1 / 2</v>
          </cell>
          <cell r="AJ255" t="str">
            <v>2 / 4</v>
          </cell>
          <cell r="AK255" t="str">
            <v>2 / 4</v>
          </cell>
          <cell r="AL255" t="str">
            <v>3 / 4</v>
          </cell>
          <cell r="AM255" t="str">
            <v>2 / 4</v>
          </cell>
          <cell r="AO255">
            <v>1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</row>
        <row r="256">
          <cell r="A256" t="str">
            <v>Subterfuge</v>
          </cell>
          <cell r="B256" t="str">
            <v>6 / 8</v>
          </cell>
          <cell r="C256" t="str">
            <v>2 / 3</v>
          </cell>
          <cell r="D256" t="str">
            <v>1 / 3</v>
          </cell>
          <cell r="E256" t="str">
            <v>4 / 6</v>
          </cell>
          <cell r="F256" t="str">
            <v>5 / 7</v>
          </cell>
          <cell r="G256" t="str">
            <v>1 / 2</v>
          </cell>
          <cell r="H256" t="str">
            <v>4 / 6</v>
          </cell>
          <cell r="I256" t="str">
            <v>3 / 5</v>
          </cell>
          <cell r="J256" t="str">
            <v>3 / 5</v>
          </cell>
          <cell r="K256" t="str">
            <v>6 / 8</v>
          </cell>
          <cell r="L256" t="str">
            <v>5 / 7</v>
          </cell>
          <cell r="M256" t="str">
            <v>3 / 5</v>
          </cell>
          <cell r="N256" t="str">
            <v>3 / 5</v>
          </cell>
          <cell r="O256" t="str">
            <v>2 / 4</v>
          </cell>
          <cell r="P256" t="str">
            <v>1 / 2</v>
          </cell>
          <cell r="Q256" t="str">
            <v>1 / 3</v>
          </cell>
          <cell r="R256" t="str">
            <v>3 / 4</v>
          </cell>
          <cell r="S256" t="str">
            <v>4 / 6</v>
          </cell>
          <cell r="T256" t="str">
            <v>6 / 8</v>
          </cell>
          <cell r="U256" t="str">
            <v>4 / 6</v>
          </cell>
          <cell r="V256" t="str">
            <v>4 / 6</v>
          </cell>
          <cell r="W256" t="str">
            <v>2 / 4</v>
          </cell>
          <cell r="X256" t="str">
            <v>6 / 8</v>
          </cell>
          <cell r="Y256" t="str">
            <v>4 / 6</v>
          </cell>
          <cell r="Z256" t="str">
            <v>4 / 6</v>
          </cell>
          <cell r="AA256" t="str">
            <v>2 / 4</v>
          </cell>
          <cell r="AB256" t="str">
            <v>5 / 7</v>
          </cell>
          <cell r="AC256" t="str">
            <v>6 / 8</v>
          </cell>
          <cell r="AD256" t="str">
            <v>3 / 5</v>
          </cell>
          <cell r="AE256" t="str">
            <v>2 / 3</v>
          </cell>
          <cell r="AF256" t="str">
            <v>6 / 8</v>
          </cell>
          <cell r="AG256" t="str">
            <v>3 / 4</v>
          </cell>
          <cell r="AH256" t="str">
            <v>6 / 8</v>
          </cell>
          <cell r="AI256" t="str">
            <v>3 / 4</v>
          </cell>
          <cell r="AJ256" t="str">
            <v>1 / 2</v>
          </cell>
          <cell r="AK256" t="str">
            <v>6 / 8</v>
          </cell>
          <cell r="AL256" t="str">
            <v>6 / 8</v>
          </cell>
          <cell r="AM256" t="str">
            <v>6 / 8</v>
          </cell>
          <cell r="AO256">
            <v>1</v>
          </cell>
          <cell r="AP256" t="str">
            <v>*</v>
          </cell>
          <cell r="AQ256">
            <v>6</v>
          </cell>
          <cell r="AR256">
            <v>7</v>
          </cell>
          <cell r="AS256">
            <v>2</v>
          </cell>
          <cell r="AT256">
            <v>1</v>
          </cell>
          <cell r="AU256">
            <v>8</v>
          </cell>
          <cell r="AV256">
            <v>2</v>
          </cell>
          <cell r="AW256">
            <v>3</v>
          </cell>
          <cell r="AX256">
            <v>3</v>
          </cell>
          <cell r="AY256">
            <v>0</v>
          </cell>
          <cell r="AZ256">
            <v>1</v>
          </cell>
          <cell r="BA256">
            <v>3</v>
          </cell>
          <cell r="BB256">
            <v>3</v>
          </cell>
          <cell r="BC256">
            <v>5</v>
          </cell>
          <cell r="BD256">
            <v>8</v>
          </cell>
          <cell r="BE256">
            <v>7</v>
          </cell>
          <cell r="BF256">
            <v>4</v>
          </cell>
          <cell r="BG256">
            <v>2</v>
          </cell>
          <cell r="BH256">
            <v>0</v>
          </cell>
          <cell r="BI256">
            <v>2</v>
          </cell>
          <cell r="BJ256">
            <v>2</v>
          </cell>
          <cell r="BK256">
            <v>5</v>
          </cell>
          <cell r="BL256">
            <v>0</v>
          </cell>
          <cell r="BM256">
            <v>2</v>
          </cell>
          <cell r="BN256">
            <v>2</v>
          </cell>
          <cell r="BO256">
            <v>5</v>
          </cell>
          <cell r="BP256">
            <v>1</v>
          </cell>
          <cell r="BQ256">
            <v>0</v>
          </cell>
          <cell r="BR256">
            <v>3</v>
          </cell>
          <cell r="BS256">
            <v>6</v>
          </cell>
          <cell r="BT256">
            <v>0</v>
          </cell>
        </row>
        <row r="257">
          <cell r="A257" t="str">
            <v>Concealment</v>
          </cell>
          <cell r="B257" t="str">
            <v>6 / 8</v>
          </cell>
          <cell r="C257" t="str">
            <v>2 / 3</v>
          </cell>
          <cell r="D257" t="str">
            <v>1 / 3</v>
          </cell>
          <cell r="E257" t="str">
            <v>4 / 6</v>
          </cell>
          <cell r="F257" t="str">
            <v>5 / 7</v>
          </cell>
          <cell r="G257" t="str">
            <v>1 / 2</v>
          </cell>
          <cell r="H257" t="str">
            <v>4 / 6</v>
          </cell>
          <cell r="I257" t="str">
            <v>3 / 5</v>
          </cell>
          <cell r="J257" t="str">
            <v>3 / 5</v>
          </cell>
          <cell r="K257" t="str">
            <v>6 / 8</v>
          </cell>
          <cell r="L257" t="str">
            <v>5 / 7</v>
          </cell>
          <cell r="M257" t="str">
            <v>3 / 5</v>
          </cell>
          <cell r="N257" t="str">
            <v>3 / 5</v>
          </cell>
          <cell r="O257" t="str">
            <v>2 / 4</v>
          </cell>
          <cell r="P257" t="str">
            <v>1 / 2</v>
          </cell>
          <cell r="Q257" t="str">
            <v>1 / 3</v>
          </cell>
          <cell r="R257" t="str">
            <v>3 / 4</v>
          </cell>
          <cell r="S257" t="str">
            <v>4 / 6</v>
          </cell>
          <cell r="T257" t="str">
            <v>6 / 8</v>
          </cell>
          <cell r="U257" t="str">
            <v>4 / 6</v>
          </cell>
          <cell r="V257" t="str">
            <v>4 / 6</v>
          </cell>
          <cell r="W257" t="str">
            <v>2 / 4</v>
          </cell>
          <cell r="X257" t="str">
            <v>6 / 8</v>
          </cell>
          <cell r="Y257" t="str">
            <v>4 / 6</v>
          </cell>
          <cell r="Z257" t="str">
            <v>4 / 6</v>
          </cell>
          <cell r="AA257" t="str">
            <v>2 / 4</v>
          </cell>
          <cell r="AB257" t="str">
            <v>5 / 7</v>
          </cell>
          <cell r="AC257" t="str">
            <v>6 / 8</v>
          </cell>
          <cell r="AD257" t="str">
            <v>3 / 5</v>
          </cell>
          <cell r="AE257" t="str">
            <v>2 / 3</v>
          </cell>
          <cell r="AF257" t="str">
            <v>6 / 8</v>
          </cell>
          <cell r="AG257" t="str">
            <v>3 / 4</v>
          </cell>
          <cell r="AH257" t="str">
            <v>6 / 8</v>
          </cell>
          <cell r="AI257" t="str">
            <v>2 / 4</v>
          </cell>
          <cell r="AJ257" t="str">
            <v>1 / 2</v>
          </cell>
          <cell r="AK257" t="str">
            <v>6 / 8</v>
          </cell>
          <cell r="AL257" t="str">
            <v>6 / 8</v>
          </cell>
          <cell r="AM257" t="str">
            <v>6 / 8</v>
          </cell>
          <cell r="AO257">
            <v>1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</row>
        <row r="258">
          <cell r="A258" t="str">
            <v>Evidence Dispersal</v>
          </cell>
          <cell r="B258" t="str">
            <v>6 / 8</v>
          </cell>
          <cell r="C258" t="str">
            <v>2 / 3</v>
          </cell>
          <cell r="D258" t="str">
            <v>1 / 3</v>
          </cell>
          <cell r="E258" t="str">
            <v>4 / 6</v>
          </cell>
          <cell r="F258" t="str">
            <v>5 / 7</v>
          </cell>
          <cell r="G258" t="str">
            <v>1 / 2</v>
          </cell>
          <cell r="H258" t="str">
            <v>4 / 6</v>
          </cell>
          <cell r="I258" t="str">
            <v>3 / 5</v>
          </cell>
          <cell r="J258" t="str">
            <v>3 / 5</v>
          </cell>
          <cell r="K258" t="str">
            <v>6 / 8</v>
          </cell>
          <cell r="L258" t="str">
            <v>5 / 7</v>
          </cell>
          <cell r="M258" t="str">
            <v>3 / 5</v>
          </cell>
          <cell r="N258" t="str">
            <v>3 / 5</v>
          </cell>
          <cell r="O258" t="str">
            <v>2 / 4</v>
          </cell>
          <cell r="P258" t="str">
            <v>1 / 2</v>
          </cell>
          <cell r="Q258" t="str">
            <v>1 / 3</v>
          </cell>
          <cell r="R258" t="str">
            <v>3 / 4</v>
          </cell>
          <cell r="S258" t="str">
            <v>4 / 6</v>
          </cell>
          <cell r="T258" t="str">
            <v>6 / 8</v>
          </cell>
          <cell r="U258" t="str">
            <v>4 / 6</v>
          </cell>
          <cell r="V258" t="str">
            <v>4 / 6</v>
          </cell>
          <cell r="W258" t="str">
            <v>2 / 4</v>
          </cell>
          <cell r="X258" t="str">
            <v>6 / 8</v>
          </cell>
          <cell r="Y258" t="str">
            <v>4 / 6</v>
          </cell>
          <cell r="Z258" t="str">
            <v>4 / 6</v>
          </cell>
          <cell r="AA258" t="str">
            <v>2 / 4</v>
          </cell>
          <cell r="AB258" t="str">
            <v>5 / 7</v>
          </cell>
          <cell r="AC258" t="str">
            <v>6 / 8</v>
          </cell>
          <cell r="AD258" t="str">
            <v>3 / 5</v>
          </cell>
          <cell r="AE258" t="str">
            <v>2 / 3</v>
          </cell>
          <cell r="AF258" t="str">
            <v>6 / 8</v>
          </cell>
          <cell r="AG258" t="str">
            <v>3 / 4</v>
          </cell>
          <cell r="AH258" t="str">
            <v>6 / 8</v>
          </cell>
          <cell r="AI258" t="str">
            <v>3 / 5</v>
          </cell>
          <cell r="AJ258" t="str">
            <v>1 / 2</v>
          </cell>
          <cell r="AK258" t="str">
            <v>6 / 8</v>
          </cell>
          <cell r="AL258" t="str">
            <v>6 / 8</v>
          </cell>
          <cell r="AM258" t="str">
            <v>6 / 8</v>
          </cell>
          <cell r="AO258">
            <v>1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</row>
        <row r="259">
          <cell r="A259" t="str">
            <v>Picking Pockets</v>
          </cell>
          <cell r="B259" t="str">
            <v>6 / 8</v>
          </cell>
          <cell r="C259" t="str">
            <v>2 / 3</v>
          </cell>
          <cell r="D259" t="str">
            <v>1 / 3</v>
          </cell>
          <cell r="E259" t="str">
            <v>4 / 6</v>
          </cell>
          <cell r="F259" t="str">
            <v>5 / 7</v>
          </cell>
          <cell r="G259" t="str">
            <v>1 / 2</v>
          </cell>
          <cell r="H259" t="str">
            <v>4 / 6</v>
          </cell>
          <cell r="I259" t="str">
            <v>3 / 5</v>
          </cell>
          <cell r="J259" t="str">
            <v>3 / 5</v>
          </cell>
          <cell r="K259" t="str">
            <v>6 / 8</v>
          </cell>
          <cell r="L259" t="str">
            <v>5 / 7</v>
          </cell>
          <cell r="M259" t="str">
            <v>3 / 5</v>
          </cell>
          <cell r="N259" t="str">
            <v>3 / 5</v>
          </cell>
          <cell r="O259" t="str">
            <v>2 / 4</v>
          </cell>
          <cell r="P259" t="str">
            <v>1 / 2</v>
          </cell>
          <cell r="Q259" t="str">
            <v>1 / 3</v>
          </cell>
          <cell r="R259" t="str">
            <v>3 / 4</v>
          </cell>
          <cell r="S259" t="str">
            <v>4 / 6</v>
          </cell>
          <cell r="T259" t="str">
            <v>6 / 8</v>
          </cell>
          <cell r="U259" t="str">
            <v>4 / 6</v>
          </cell>
          <cell r="V259" t="str">
            <v>4 / 6</v>
          </cell>
          <cell r="W259" t="str">
            <v>2 / 4</v>
          </cell>
          <cell r="X259" t="str">
            <v>6 / 8</v>
          </cell>
          <cell r="Y259" t="str">
            <v>4 / 6</v>
          </cell>
          <cell r="Z259" t="str">
            <v>4 / 6</v>
          </cell>
          <cell r="AA259" t="str">
            <v>2 / 4</v>
          </cell>
          <cell r="AB259" t="str">
            <v>5 / 7</v>
          </cell>
          <cell r="AC259" t="str">
            <v>6 / 8</v>
          </cell>
          <cell r="AD259" t="str">
            <v>3 / 5</v>
          </cell>
          <cell r="AE259" t="str">
            <v>2 / 3</v>
          </cell>
          <cell r="AF259" t="str">
            <v>6 / 8</v>
          </cell>
          <cell r="AG259" t="str">
            <v>3 / 4</v>
          </cell>
          <cell r="AH259" t="str">
            <v>6 / 8</v>
          </cell>
          <cell r="AI259" t="str">
            <v>3 / 5</v>
          </cell>
          <cell r="AJ259" t="str">
            <v>1 / 2</v>
          </cell>
          <cell r="AK259" t="str">
            <v>6 / 8</v>
          </cell>
          <cell r="AL259" t="str">
            <v>6 / 8</v>
          </cell>
          <cell r="AM259" t="str">
            <v>6 / 8</v>
          </cell>
          <cell r="AO259">
            <v>1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</row>
        <row r="260">
          <cell r="A260" t="str">
            <v>Stalking</v>
          </cell>
          <cell r="B260" t="str">
            <v>6 / 8</v>
          </cell>
          <cell r="C260" t="str">
            <v>2 / 3</v>
          </cell>
          <cell r="D260" t="str">
            <v>1 / 3</v>
          </cell>
          <cell r="E260" t="str">
            <v>4 / 6</v>
          </cell>
          <cell r="F260" t="str">
            <v>5 / 7</v>
          </cell>
          <cell r="G260" t="str">
            <v>1 / 2</v>
          </cell>
          <cell r="H260" t="str">
            <v>4 / 6</v>
          </cell>
          <cell r="I260" t="str">
            <v>3 / 5</v>
          </cell>
          <cell r="J260" t="str">
            <v>3 / 5</v>
          </cell>
          <cell r="K260" t="str">
            <v>6 / 8</v>
          </cell>
          <cell r="L260" t="str">
            <v>5 / 7</v>
          </cell>
          <cell r="M260" t="str">
            <v>3 / 5</v>
          </cell>
          <cell r="N260" t="str">
            <v>3 / 5</v>
          </cell>
          <cell r="O260" t="str">
            <v>2 / 4</v>
          </cell>
          <cell r="P260" t="str">
            <v>1 / 2</v>
          </cell>
          <cell r="Q260" t="str">
            <v>1 / 3</v>
          </cell>
          <cell r="R260" t="str">
            <v>3 / 4</v>
          </cell>
          <cell r="S260" t="str">
            <v>4 / 6</v>
          </cell>
          <cell r="T260" t="str">
            <v>6 / 8</v>
          </cell>
          <cell r="U260" t="str">
            <v>4 / 6</v>
          </cell>
          <cell r="V260" t="str">
            <v>4 / 6</v>
          </cell>
          <cell r="W260" t="str">
            <v>2 / 4</v>
          </cell>
          <cell r="X260" t="str">
            <v>6 / 8</v>
          </cell>
          <cell r="Y260" t="str">
            <v>4 / 6</v>
          </cell>
          <cell r="Z260" t="str">
            <v>4 / 6</v>
          </cell>
          <cell r="AA260" t="str">
            <v>2 / 4</v>
          </cell>
          <cell r="AB260" t="str">
            <v>5 / 7</v>
          </cell>
          <cell r="AC260" t="str">
            <v>6 / 8</v>
          </cell>
          <cell r="AD260" t="str">
            <v>3 / 5</v>
          </cell>
          <cell r="AE260" t="str">
            <v>2 / 3</v>
          </cell>
          <cell r="AF260" t="str">
            <v>6 / 8</v>
          </cell>
          <cell r="AG260" t="str">
            <v>3 / 4</v>
          </cell>
          <cell r="AH260" t="str">
            <v>6 / 8</v>
          </cell>
          <cell r="AI260" t="str">
            <v>3 / 4</v>
          </cell>
          <cell r="AJ260" t="str">
            <v>1 / 2</v>
          </cell>
          <cell r="AK260" t="str">
            <v>6 / 8</v>
          </cell>
          <cell r="AL260" t="str">
            <v>6 / 8</v>
          </cell>
          <cell r="AM260" t="str">
            <v>6 / 8</v>
          </cell>
          <cell r="AO260">
            <v>1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</row>
        <row r="261">
          <cell r="A261" t="str">
            <v>Trickery</v>
          </cell>
          <cell r="B261" t="str">
            <v>6 / 8</v>
          </cell>
          <cell r="C261" t="str">
            <v>2 / 3</v>
          </cell>
          <cell r="D261" t="str">
            <v>1 / 3</v>
          </cell>
          <cell r="E261" t="str">
            <v>4 / 6</v>
          </cell>
          <cell r="F261" t="str">
            <v>5 / 7</v>
          </cell>
          <cell r="G261" t="str">
            <v>1 / 2</v>
          </cell>
          <cell r="H261" t="str">
            <v>4 / 6</v>
          </cell>
          <cell r="I261" t="str">
            <v>3 / 5</v>
          </cell>
          <cell r="J261" t="str">
            <v>3 / 5</v>
          </cell>
          <cell r="K261" t="str">
            <v>6 / 8</v>
          </cell>
          <cell r="L261" t="str">
            <v>5 / 7</v>
          </cell>
          <cell r="M261" t="str">
            <v>3 / 5</v>
          </cell>
          <cell r="N261" t="str">
            <v>3 / 5</v>
          </cell>
          <cell r="O261" t="str">
            <v>2 / 4</v>
          </cell>
          <cell r="P261" t="str">
            <v>1 / 2</v>
          </cell>
          <cell r="Q261" t="str">
            <v>1 / 3</v>
          </cell>
          <cell r="R261" t="str">
            <v>3 / 4</v>
          </cell>
          <cell r="S261" t="str">
            <v>4 / 6</v>
          </cell>
          <cell r="T261" t="str">
            <v>6 / 8</v>
          </cell>
          <cell r="U261" t="str">
            <v>4 / 6</v>
          </cell>
          <cell r="V261" t="str">
            <v>4 / 6</v>
          </cell>
          <cell r="W261" t="str">
            <v>2 / 4</v>
          </cell>
          <cell r="X261" t="str">
            <v>6 / 8</v>
          </cell>
          <cell r="Y261" t="str">
            <v>4 / 6</v>
          </cell>
          <cell r="Z261" t="str">
            <v>4 / 6</v>
          </cell>
          <cell r="AA261" t="str">
            <v>2 / 4</v>
          </cell>
          <cell r="AB261" t="str">
            <v>5 / 7</v>
          </cell>
          <cell r="AC261" t="str">
            <v>6 / 8</v>
          </cell>
          <cell r="AD261" t="str">
            <v>3 / 5</v>
          </cell>
          <cell r="AE261" t="str">
            <v>2 / 3</v>
          </cell>
          <cell r="AF261" t="str">
            <v>6 / 8</v>
          </cell>
          <cell r="AG261" t="str">
            <v>3 / 4</v>
          </cell>
          <cell r="AH261" t="str">
            <v>6 / 8</v>
          </cell>
          <cell r="AI261" t="str">
            <v>3 / 4</v>
          </cell>
          <cell r="AJ261" t="str">
            <v>1 / 2</v>
          </cell>
          <cell r="AK261" t="str">
            <v>6 / 8</v>
          </cell>
          <cell r="AL261" t="str">
            <v>6 / 8</v>
          </cell>
          <cell r="AM261" t="str">
            <v>6 / 8</v>
          </cell>
          <cell r="AO261">
            <v>1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</row>
        <row r="262">
          <cell r="A262" t="str">
            <v>Ambush</v>
          </cell>
          <cell r="B262" t="str">
            <v>6 / 8</v>
          </cell>
          <cell r="C262" t="str">
            <v>2 / 3</v>
          </cell>
          <cell r="D262" t="str">
            <v>1 / 3</v>
          </cell>
          <cell r="E262" t="str">
            <v>4 / 6</v>
          </cell>
          <cell r="F262" t="str">
            <v>5 / 7</v>
          </cell>
          <cell r="G262" t="str">
            <v>1 / 2</v>
          </cell>
          <cell r="H262" t="str">
            <v>4 / 6</v>
          </cell>
          <cell r="I262" t="str">
            <v>3 / 5</v>
          </cell>
          <cell r="J262" t="str">
            <v>3 / 5</v>
          </cell>
          <cell r="K262" t="str">
            <v>6 / 8</v>
          </cell>
          <cell r="L262" t="str">
            <v>5 / 7</v>
          </cell>
          <cell r="M262" t="str">
            <v>3 / 5</v>
          </cell>
          <cell r="N262" t="str">
            <v>3 / 5</v>
          </cell>
          <cell r="O262" t="str">
            <v>2 / 4</v>
          </cell>
          <cell r="P262" t="str">
            <v>1 / 2</v>
          </cell>
          <cell r="Q262" t="str">
            <v>1 / 3</v>
          </cell>
          <cell r="R262" t="str">
            <v>3 / 4</v>
          </cell>
          <cell r="S262" t="str">
            <v>4 / 6</v>
          </cell>
          <cell r="T262" t="str">
            <v>6 / 8</v>
          </cell>
          <cell r="U262" t="str">
            <v>4 / 6</v>
          </cell>
          <cell r="V262" t="str">
            <v>4 / 6</v>
          </cell>
          <cell r="W262" t="str">
            <v>2 / 4</v>
          </cell>
          <cell r="X262" t="str">
            <v>6 / 8</v>
          </cell>
          <cell r="Y262" t="str">
            <v>4 / 6</v>
          </cell>
          <cell r="Z262" t="str">
            <v>4 / 6</v>
          </cell>
          <cell r="AA262" t="str">
            <v>2 / 4</v>
          </cell>
          <cell r="AB262" t="str">
            <v>5 / 7</v>
          </cell>
          <cell r="AC262" t="str">
            <v>6 / 8</v>
          </cell>
          <cell r="AD262" t="str">
            <v>3 / 5</v>
          </cell>
          <cell r="AE262" t="str">
            <v>2 / 3</v>
          </cell>
          <cell r="AF262" t="str">
            <v>6 / 8</v>
          </cell>
          <cell r="AG262" t="str">
            <v>3 / 4</v>
          </cell>
          <cell r="AH262" t="str">
            <v>6 / 8</v>
          </cell>
          <cell r="AI262" t="str">
            <v>2 / 4</v>
          </cell>
          <cell r="AJ262" t="str">
            <v>1 / 2</v>
          </cell>
          <cell r="AK262" t="str">
            <v>6 / 8</v>
          </cell>
          <cell r="AL262" t="str">
            <v>6 / 8</v>
          </cell>
          <cell r="AM262" t="str">
            <v>6 / 8</v>
          </cell>
          <cell r="AO262">
            <v>1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</row>
        <row r="263">
          <cell r="A263" t="str">
            <v>Technology</v>
          </cell>
          <cell r="B263" t="str">
            <v>5 / 7</v>
          </cell>
          <cell r="C263" t="str">
            <v>3 / 5</v>
          </cell>
          <cell r="D263" t="str">
            <v>2 / 3</v>
          </cell>
          <cell r="E263" t="str">
            <v>4 / 6</v>
          </cell>
          <cell r="F263" t="str">
            <v>3 / 4</v>
          </cell>
          <cell r="G263" t="str">
            <v>3 / 5</v>
          </cell>
          <cell r="H263" t="str">
            <v>5 / 7</v>
          </cell>
          <cell r="I263" t="str">
            <v>3 / 4</v>
          </cell>
          <cell r="J263" t="str">
            <v>3 / 5</v>
          </cell>
          <cell r="K263" t="str">
            <v>2 / 3</v>
          </cell>
          <cell r="L263" t="str">
            <v>2 / 3</v>
          </cell>
          <cell r="M263" t="str">
            <v>3 / 5</v>
          </cell>
          <cell r="N263" t="str">
            <v>5 / 7</v>
          </cell>
          <cell r="O263" t="str">
            <v>5 / 7</v>
          </cell>
          <cell r="P263" t="str">
            <v>1 / 2</v>
          </cell>
          <cell r="Q263" t="str">
            <v>2 / 3</v>
          </cell>
          <cell r="R263" t="str">
            <v>2 / 3</v>
          </cell>
          <cell r="S263" t="str">
            <v>2 / 4</v>
          </cell>
          <cell r="T263" t="str">
            <v>5 / 7</v>
          </cell>
          <cell r="U263" t="str">
            <v>5 / 7</v>
          </cell>
          <cell r="V263" t="str">
            <v>5 / 7</v>
          </cell>
          <cell r="W263" t="str">
            <v>5 / 7</v>
          </cell>
          <cell r="X263" t="str">
            <v>5 / 7</v>
          </cell>
          <cell r="Y263" t="str">
            <v>5 / 7</v>
          </cell>
          <cell r="Z263" t="str">
            <v>4 / 6</v>
          </cell>
          <cell r="AA263" t="str">
            <v>2 / 3</v>
          </cell>
          <cell r="AB263" t="str">
            <v>5 / 7</v>
          </cell>
          <cell r="AC263" t="str">
            <v>5 / 7</v>
          </cell>
          <cell r="AD263" t="str">
            <v>5 / 7</v>
          </cell>
          <cell r="AE263" t="str">
            <v>4 / 6</v>
          </cell>
          <cell r="AF263" t="str">
            <v>5 / 7</v>
          </cell>
          <cell r="AG263" t="str">
            <v>3 / 5</v>
          </cell>
          <cell r="AH263" t="str">
            <v>3 / 5</v>
          </cell>
          <cell r="AI263" t="str">
            <v>4 / 6</v>
          </cell>
          <cell r="AJ263" t="str">
            <v>5 / 7</v>
          </cell>
          <cell r="AK263" t="str">
            <v>3 / 5</v>
          </cell>
          <cell r="AL263" t="str">
            <v>2 / 4</v>
          </cell>
          <cell r="AM263" t="str">
            <v>4 / 6</v>
          </cell>
          <cell r="AO263">
            <v>1</v>
          </cell>
          <cell r="AP263" t="str">
            <v>*</v>
          </cell>
          <cell r="AQ263">
            <v>2</v>
          </cell>
          <cell r="AR263">
            <v>5</v>
          </cell>
          <cell r="AS263">
            <v>1</v>
          </cell>
          <cell r="AT263">
            <v>3</v>
          </cell>
          <cell r="AU263">
            <v>2</v>
          </cell>
          <cell r="AV263">
            <v>0</v>
          </cell>
          <cell r="AW263">
            <v>3</v>
          </cell>
          <cell r="AX263">
            <v>2</v>
          </cell>
          <cell r="AY263">
            <v>5</v>
          </cell>
          <cell r="AZ263">
            <v>5</v>
          </cell>
          <cell r="BA263">
            <v>2</v>
          </cell>
          <cell r="BB263">
            <v>0</v>
          </cell>
          <cell r="BC263">
            <v>0</v>
          </cell>
          <cell r="BD263">
            <v>7</v>
          </cell>
          <cell r="BE263">
            <v>5</v>
          </cell>
          <cell r="BF263">
            <v>5</v>
          </cell>
          <cell r="BG263">
            <v>4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1</v>
          </cell>
          <cell r="BO263">
            <v>5</v>
          </cell>
          <cell r="BP263">
            <v>0</v>
          </cell>
          <cell r="BQ263">
            <v>0</v>
          </cell>
          <cell r="BR263">
            <v>0</v>
          </cell>
          <cell r="BS263">
            <v>1</v>
          </cell>
          <cell r="BT263">
            <v>0</v>
          </cell>
        </row>
        <row r="264">
          <cell r="A264" t="str">
            <v>Aquatics Technics</v>
          </cell>
          <cell r="B264" t="str">
            <v>5 / 7</v>
          </cell>
          <cell r="C264" t="str">
            <v>4 / 6</v>
          </cell>
          <cell r="D264" t="str">
            <v>2 / 3</v>
          </cell>
          <cell r="E264" t="str">
            <v>4 / 6</v>
          </cell>
          <cell r="F264" t="str">
            <v>3 / 4</v>
          </cell>
          <cell r="G264" t="str">
            <v>3 / 5</v>
          </cell>
          <cell r="H264" t="str">
            <v>5 / 7</v>
          </cell>
          <cell r="I264" t="str">
            <v>3 / 4</v>
          </cell>
          <cell r="J264" t="str">
            <v>3 / 5</v>
          </cell>
          <cell r="K264" t="str">
            <v>2 / 3</v>
          </cell>
          <cell r="L264" t="str">
            <v>2 / 3</v>
          </cell>
          <cell r="M264" t="str">
            <v>3 / 5</v>
          </cell>
          <cell r="N264" t="str">
            <v>5 / 7</v>
          </cell>
          <cell r="O264" t="str">
            <v>5 / 7</v>
          </cell>
          <cell r="P264" t="str">
            <v>1 / 2</v>
          </cell>
          <cell r="Q264" t="str">
            <v>2 / 3</v>
          </cell>
          <cell r="R264" t="str">
            <v>2 / 3</v>
          </cell>
          <cell r="S264" t="str">
            <v>2 / 4</v>
          </cell>
          <cell r="T264" t="str">
            <v>5 / 7</v>
          </cell>
          <cell r="U264" t="str">
            <v>5 / 7</v>
          </cell>
          <cell r="V264" t="str">
            <v>5 / 7</v>
          </cell>
          <cell r="W264" t="str">
            <v>5 / 7</v>
          </cell>
          <cell r="X264" t="str">
            <v>5 / 7</v>
          </cell>
          <cell r="Y264" t="str">
            <v>5 / 7</v>
          </cell>
          <cell r="Z264" t="str">
            <v>4 / 6</v>
          </cell>
          <cell r="AA264" t="str">
            <v>2 / 3</v>
          </cell>
          <cell r="AB264" t="str">
            <v>5 / 7</v>
          </cell>
          <cell r="AC264" t="str">
            <v>5 / 7</v>
          </cell>
          <cell r="AD264" t="str">
            <v>5 / 7</v>
          </cell>
          <cell r="AE264" t="str">
            <v>4 / 6</v>
          </cell>
          <cell r="AF264" t="str">
            <v>5 / 7</v>
          </cell>
          <cell r="AG264" t="str">
            <v>3 / 5</v>
          </cell>
          <cell r="AH264" t="str">
            <v>3 / 5</v>
          </cell>
          <cell r="AI264" t="str">
            <v>4 / 6</v>
          </cell>
          <cell r="AJ264" t="str">
            <v>5 / 7</v>
          </cell>
          <cell r="AK264" t="str">
            <v>3 / 5</v>
          </cell>
          <cell r="AL264" t="str">
            <v>2 / 4</v>
          </cell>
          <cell r="AM264" t="str">
            <v>4 / 6</v>
          </cell>
          <cell r="AO264">
            <v>1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</row>
        <row r="265">
          <cell r="A265" t="str">
            <v>Audiophile Technics</v>
          </cell>
          <cell r="B265" t="str">
            <v>5 / 7</v>
          </cell>
          <cell r="C265" t="str">
            <v>3 / 5</v>
          </cell>
          <cell r="D265" t="str">
            <v>2 / 3</v>
          </cell>
          <cell r="E265" t="str">
            <v>4 / 6</v>
          </cell>
          <cell r="F265" t="str">
            <v>3 / 4</v>
          </cell>
          <cell r="G265" t="str">
            <v>3 / 5</v>
          </cell>
          <cell r="H265" t="str">
            <v>5 / 7</v>
          </cell>
          <cell r="I265" t="str">
            <v>3 / 4</v>
          </cell>
          <cell r="J265" t="str">
            <v>3 / 5</v>
          </cell>
          <cell r="K265" t="str">
            <v>2 / 3</v>
          </cell>
          <cell r="L265" t="str">
            <v>2 / 3</v>
          </cell>
          <cell r="M265" t="str">
            <v>3 / 5</v>
          </cell>
          <cell r="N265" t="str">
            <v>5 / 7</v>
          </cell>
          <cell r="O265" t="str">
            <v>5 / 7</v>
          </cell>
          <cell r="P265" t="str">
            <v>1 / 2</v>
          </cell>
          <cell r="Q265" t="str">
            <v>2 / 3</v>
          </cell>
          <cell r="R265" t="str">
            <v>2 / 3</v>
          </cell>
          <cell r="S265" t="str">
            <v>2 / 4</v>
          </cell>
          <cell r="T265" t="str">
            <v>5 / 7</v>
          </cell>
          <cell r="U265" t="str">
            <v>5 / 7</v>
          </cell>
          <cell r="V265" t="str">
            <v>5 / 7</v>
          </cell>
          <cell r="W265" t="str">
            <v>5 / 7</v>
          </cell>
          <cell r="X265" t="str">
            <v>5 / 7</v>
          </cell>
          <cell r="Y265" t="str">
            <v>5 / 7</v>
          </cell>
          <cell r="Z265" t="str">
            <v>4 / 6</v>
          </cell>
          <cell r="AA265" t="str">
            <v>2 / 3</v>
          </cell>
          <cell r="AB265" t="str">
            <v>5 / 7</v>
          </cell>
          <cell r="AC265" t="str">
            <v>5 / 7</v>
          </cell>
          <cell r="AD265" t="str">
            <v>5 / 7</v>
          </cell>
          <cell r="AE265" t="str">
            <v>4 / 6</v>
          </cell>
          <cell r="AF265" t="str">
            <v>5 / 7</v>
          </cell>
          <cell r="AG265" t="str">
            <v>3 / 5</v>
          </cell>
          <cell r="AH265" t="str">
            <v>3 / 5</v>
          </cell>
          <cell r="AI265" t="str">
            <v>4 / 6</v>
          </cell>
          <cell r="AJ265" t="str">
            <v>5 / 7</v>
          </cell>
          <cell r="AK265" t="str">
            <v>3 / 5</v>
          </cell>
          <cell r="AL265" t="str">
            <v>2 / 4</v>
          </cell>
          <cell r="AM265" t="str">
            <v>4 / 6</v>
          </cell>
          <cell r="AO265">
            <v>1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</row>
        <row r="266">
          <cell r="A266" t="str">
            <v>Communications</v>
          </cell>
          <cell r="B266" t="str">
            <v>5 / 7</v>
          </cell>
          <cell r="C266" t="str">
            <v>3 / 5</v>
          </cell>
          <cell r="D266" t="str">
            <v>2 / 3</v>
          </cell>
          <cell r="E266" t="str">
            <v>4 / 6</v>
          </cell>
          <cell r="F266" t="str">
            <v>3 / 4</v>
          </cell>
          <cell r="G266" t="str">
            <v>3 / 5</v>
          </cell>
          <cell r="H266" t="str">
            <v>5 / 7</v>
          </cell>
          <cell r="I266" t="str">
            <v>3 / 4</v>
          </cell>
          <cell r="J266" t="str">
            <v>3 / 5</v>
          </cell>
          <cell r="K266" t="str">
            <v>2 / 3</v>
          </cell>
          <cell r="L266" t="str">
            <v>2 / 3</v>
          </cell>
          <cell r="M266" t="str">
            <v>3 / 5</v>
          </cell>
          <cell r="N266" t="str">
            <v>5 / 7</v>
          </cell>
          <cell r="O266" t="str">
            <v>5 / 7</v>
          </cell>
          <cell r="P266" t="str">
            <v>1 / 2</v>
          </cell>
          <cell r="Q266" t="str">
            <v>2 / 3</v>
          </cell>
          <cell r="R266" t="str">
            <v>2 / 3</v>
          </cell>
          <cell r="S266" t="str">
            <v>2 / 4</v>
          </cell>
          <cell r="T266" t="str">
            <v>5 / 7</v>
          </cell>
          <cell r="U266" t="str">
            <v>5 / 7</v>
          </cell>
          <cell r="V266" t="str">
            <v>5 / 7</v>
          </cell>
          <cell r="W266" t="str">
            <v>5 / 7</v>
          </cell>
          <cell r="X266" t="str">
            <v>5 / 7</v>
          </cell>
          <cell r="Y266" t="str">
            <v>5 / 7</v>
          </cell>
          <cell r="Z266" t="str">
            <v>4 / 6</v>
          </cell>
          <cell r="AA266" t="str">
            <v>2 / 3</v>
          </cell>
          <cell r="AB266" t="str">
            <v>5 / 7</v>
          </cell>
          <cell r="AC266" t="str">
            <v>5 / 7</v>
          </cell>
          <cell r="AD266" t="str">
            <v>5 / 7</v>
          </cell>
          <cell r="AE266" t="str">
            <v>4 / 6</v>
          </cell>
          <cell r="AF266" t="str">
            <v>5 / 7</v>
          </cell>
          <cell r="AG266" t="str">
            <v>3 / 5</v>
          </cell>
          <cell r="AH266" t="str">
            <v>3 / 5</v>
          </cell>
          <cell r="AI266" t="str">
            <v>4 / 6</v>
          </cell>
          <cell r="AJ266" t="str">
            <v>5 / 7</v>
          </cell>
          <cell r="AK266" t="str">
            <v>3 / 5</v>
          </cell>
          <cell r="AL266" t="str">
            <v>2 / 4</v>
          </cell>
          <cell r="AM266" t="str">
            <v>4 / 6</v>
          </cell>
          <cell r="AO266">
            <v>1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</row>
        <row r="267">
          <cell r="A267" t="str">
            <v>Demolitions</v>
          </cell>
          <cell r="B267" t="str">
            <v>5 / 7</v>
          </cell>
          <cell r="C267" t="str">
            <v>3 / 5</v>
          </cell>
          <cell r="D267" t="str">
            <v>2 / 3</v>
          </cell>
          <cell r="E267" t="str">
            <v>4 / 6</v>
          </cell>
          <cell r="F267" t="str">
            <v>3 / 4</v>
          </cell>
          <cell r="G267" t="str">
            <v>3 / 5</v>
          </cell>
          <cell r="H267" t="str">
            <v>5 / 7</v>
          </cell>
          <cell r="I267" t="str">
            <v>3 / 4</v>
          </cell>
          <cell r="J267" t="str">
            <v>3 / 5</v>
          </cell>
          <cell r="K267" t="str">
            <v>2 / 4</v>
          </cell>
          <cell r="L267" t="str">
            <v>2 / 3</v>
          </cell>
          <cell r="M267" t="str">
            <v>3 / 5</v>
          </cell>
          <cell r="N267" t="str">
            <v>5 / 7</v>
          </cell>
          <cell r="O267" t="str">
            <v>5 / 7</v>
          </cell>
          <cell r="P267" t="str">
            <v>1 / 2</v>
          </cell>
          <cell r="Q267" t="str">
            <v>2 / 3</v>
          </cell>
          <cell r="R267" t="str">
            <v>2 / 3</v>
          </cell>
          <cell r="S267" t="str">
            <v>2 / 4</v>
          </cell>
          <cell r="T267" t="str">
            <v>5 / 7</v>
          </cell>
          <cell r="U267" t="str">
            <v>5 / 7</v>
          </cell>
          <cell r="V267" t="str">
            <v>5 / 7</v>
          </cell>
          <cell r="W267" t="str">
            <v>5 / 7</v>
          </cell>
          <cell r="X267" t="str">
            <v>5 / 7</v>
          </cell>
          <cell r="Y267" t="str">
            <v>5 / 7</v>
          </cell>
          <cell r="Z267" t="str">
            <v>4 / 6</v>
          </cell>
          <cell r="AA267" t="str">
            <v>2 / 3</v>
          </cell>
          <cell r="AB267" t="str">
            <v>5 / 7</v>
          </cell>
          <cell r="AC267" t="str">
            <v>5 / 7</v>
          </cell>
          <cell r="AD267" t="str">
            <v>5 / 7</v>
          </cell>
          <cell r="AE267" t="str">
            <v>4 / 6</v>
          </cell>
          <cell r="AF267" t="str">
            <v>5 / 7</v>
          </cell>
          <cell r="AG267" t="str">
            <v>3 / 5</v>
          </cell>
          <cell r="AH267" t="str">
            <v>3 / 5</v>
          </cell>
          <cell r="AI267" t="str">
            <v>4 / 6</v>
          </cell>
          <cell r="AJ267" t="str">
            <v>5 / 7</v>
          </cell>
          <cell r="AK267" t="str">
            <v>3 / 5</v>
          </cell>
          <cell r="AL267" t="str">
            <v>2 / 4</v>
          </cell>
          <cell r="AM267" t="str">
            <v>4 / 6</v>
          </cell>
          <cell r="AO267">
            <v>1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</row>
        <row r="268">
          <cell r="A268" t="str">
            <v>Electronic Technics</v>
          </cell>
          <cell r="B268" t="str">
            <v>5 / 7</v>
          </cell>
          <cell r="C268" t="str">
            <v>3 / 5</v>
          </cell>
          <cell r="D268" t="str">
            <v>2 / 3</v>
          </cell>
          <cell r="E268" t="str">
            <v>4 / 6</v>
          </cell>
          <cell r="F268" t="str">
            <v>3 / 4</v>
          </cell>
          <cell r="G268" t="str">
            <v>3 / 5</v>
          </cell>
          <cell r="H268" t="str">
            <v>5 / 7</v>
          </cell>
          <cell r="I268" t="str">
            <v>3 / 4</v>
          </cell>
          <cell r="J268" t="str">
            <v>3 / 5</v>
          </cell>
          <cell r="K268" t="str">
            <v>2 / 3</v>
          </cell>
          <cell r="L268" t="str">
            <v>2 / 3</v>
          </cell>
          <cell r="M268" t="str">
            <v>3 / 5</v>
          </cell>
          <cell r="N268" t="str">
            <v>5 / 7</v>
          </cell>
          <cell r="O268" t="str">
            <v>5 / 7</v>
          </cell>
          <cell r="P268" t="str">
            <v>1 / 2</v>
          </cell>
          <cell r="Q268" t="str">
            <v>2 / 3</v>
          </cell>
          <cell r="R268" t="str">
            <v>2 / 3</v>
          </cell>
          <cell r="S268" t="str">
            <v>2 / 4</v>
          </cell>
          <cell r="T268" t="str">
            <v>5 / 7</v>
          </cell>
          <cell r="U268" t="str">
            <v>5 / 7</v>
          </cell>
          <cell r="V268" t="str">
            <v>5 / 7</v>
          </cell>
          <cell r="W268" t="str">
            <v>5 / 7</v>
          </cell>
          <cell r="X268" t="str">
            <v>5 / 7</v>
          </cell>
          <cell r="Y268" t="str">
            <v>5 / 7</v>
          </cell>
          <cell r="Z268" t="str">
            <v>4 / 6</v>
          </cell>
          <cell r="AA268" t="str">
            <v>2 / 3</v>
          </cell>
          <cell r="AB268" t="str">
            <v>5 / 7</v>
          </cell>
          <cell r="AC268" t="str">
            <v>5 / 7</v>
          </cell>
          <cell r="AD268" t="str">
            <v>5 / 7</v>
          </cell>
          <cell r="AE268" t="str">
            <v>4 / 6</v>
          </cell>
          <cell r="AF268" t="str">
            <v>5 / 7</v>
          </cell>
          <cell r="AG268" t="str">
            <v>3 / 5</v>
          </cell>
          <cell r="AH268" t="str">
            <v>3 / 5</v>
          </cell>
          <cell r="AI268" t="str">
            <v>4 / 6</v>
          </cell>
          <cell r="AJ268" t="str">
            <v>5 / 7</v>
          </cell>
          <cell r="AK268" t="str">
            <v>3 / 5</v>
          </cell>
          <cell r="AL268" t="str">
            <v>2 / 4</v>
          </cell>
          <cell r="AM268" t="str">
            <v>4 / 6</v>
          </cell>
          <cell r="AO268">
            <v>1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</row>
        <row r="269">
          <cell r="A269" t="str">
            <v>Fabrication</v>
          </cell>
          <cell r="B269" t="str">
            <v>5 / 7</v>
          </cell>
          <cell r="C269" t="str">
            <v>3 / 5</v>
          </cell>
          <cell r="D269" t="str">
            <v>2 / 3</v>
          </cell>
          <cell r="E269" t="str">
            <v>4 / 6</v>
          </cell>
          <cell r="F269" t="str">
            <v>3 / 4</v>
          </cell>
          <cell r="G269" t="str">
            <v>3 / 5</v>
          </cell>
          <cell r="H269" t="str">
            <v>5 / 7</v>
          </cell>
          <cell r="I269" t="str">
            <v>3 / 4</v>
          </cell>
          <cell r="J269" t="str">
            <v>3 / 5</v>
          </cell>
          <cell r="K269" t="str">
            <v>2 / 3</v>
          </cell>
          <cell r="L269" t="str">
            <v>2 / 3</v>
          </cell>
          <cell r="M269" t="str">
            <v>3 / 5</v>
          </cell>
          <cell r="N269" t="str">
            <v>5 / 7</v>
          </cell>
          <cell r="O269" t="str">
            <v>5 / 7</v>
          </cell>
          <cell r="P269" t="str">
            <v>1 / 2</v>
          </cell>
          <cell r="Q269" t="str">
            <v>2 / 3</v>
          </cell>
          <cell r="R269" t="str">
            <v>2 / 3</v>
          </cell>
          <cell r="S269" t="str">
            <v>2 / 4</v>
          </cell>
          <cell r="T269" t="str">
            <v>5 / 7</v>
          </cell>
          <cell r="U269" t="str">
            <v>5 / 7</v>
          </cell>
          <cell r="V269" t="str">
            <v>5 / 7</v>
          </cell>
          <cell r="W269" t="str">
            <v>5 / 7</v>
          </cell>
          <cell r="X269" t="str">
            <v>5 / 7</v>
          </cell>
          <cell r="Y269" t="str">
            <v>5 / 7</v>
          </cell>
          <cell r="Z269" t="str">
            <v>4 / 6</v>
          </cell>
          <cell r="AA269" t="str">
            <v>2 / 3</v>
          </cell>
          <cell r="AB269" t="str">
            <v>5 / 7</v>
          </cell>
          <cell r="AC269" t="str">
            <v>5 / 7</v>
          </cell>
          <cell r="AD269" t="str">
            <v>5 / 7</v>
          </cell>
          <cell r="AE269" t="str">
            <v>4 / 6</v>
          </cell>
          <cell r="AF269" t="str">
            <v>5 / 7</v>
          </cell>
          <cell r="AG269" t="str">
            <v>3 / 5</v>
          </cell>
          <cell r="AH269" t="str">
            <v>3 / 5</v>
          </cell>
          <cell r="AI269" t="str">
            <v>4 / 6</v>
          </cell>
          <cell r="AJ269" t="str">
            <v>5 / 7</v>
          </cell>
          <cell r="AK269" t="str">
            <v>3 / 5</v>
          </cell>
          <cell r="AL269" t="str">
            <v>2 / 4</v>
          </cell>
          <cell r="AM269" t="str">
            <v>4 / 6</v>
          </cell>
          <cell r="AO269">
            <v>1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</row>
        <row r="270">
          <cell r="A270" t="str">
            <v>Genetic Technics</v>
          </cell>
          <cell r="B270" t="str">
            <v>5 / 7</v>
          </cell>
          <cell r="C270" t="str">
            <v>4 / 6</v>
          </cell>
          <cell r="D270" t="str">
            <v>2 / 3</v>
          </cell>
          <cell r="E270" t="str">
            <v>4 / 6</v>
          </cell>
          <cell r="F270" t="str">
            <v>3 / 4</v>
          </cell>
          <cell r="G270" t="str">
            <v>3 / 5</v>
          </cell>
          <cell r="H270" t="str">
            <v>5 / 7</v>
          </cell>
          <cell r="I270" t="str">
            <v>3 / 4</v>
          </cell>
          <cell r="J270" t="str">
            <v>3 / 5</v>
          </cell>
          <cell r="K270" t="str">
            <v>2 / 3</v>
          </cell>
          <cell r="L270" t="str">
            <v>2 / 3</v>
          </cell>
          <cell r="M270" t="str">
            <v>3 / 5</v>
          </cell>
          <cell r="N270" t="str">
            <v>5 / 7</v>
          </cell>
          <cell r="O270" t="str">
            <v>5 / 7</v>
          </cell>
          <cell r="P270" t="str">
            <v>1 / 2</v>
          </cell>
          <cell r="Q270" t="str">
            <v>2 / 3</v>
          </cell>
          <cell r="R270" t="str">
            <v>2 / 3</v>
          </cell>
          <cell r="S270" t="str">
            <v>2 / 4</v>
          </cell>
          <cell r="T270" t="str">
            <v>5 / 7</v>
          </cell>
          <cell r="U270" t="str">
            <v>5 / 7</v>
          </cell>
          <cell r="V270" t="str">
            <v>5 / 7</v>
          </cell>
          <cell r="W270" t="str">
            <v>5 / 7</v>
          </cell>
          <cell r="X270" t="str">
            <v>5 / 7</v>
          </cell>
          <cell r="Y270" t="str">
            <v>5 / 7</v>
          </cell>
          <cell r="Z270" t="str">
            <v>4 / 6</v>
          </cell>
          <cell r="AA270" t="str">
            <v>2 / 3</v>
          </cell>
          <cell r="AB270" t="str">
            <v>5 / 7</v>
          </cell>
          <cell r="AC270" t="str">
            <v>5 / 7</v>
          </cell>
          <cell r="AD270" t="str">
            <v>5 / 7</v>
          </cell>
          <cell r="AE270" t="str">
            <v>4 / 6</v>
          </cell>
          <cell r="AF270" t="str">
            <v>5 / 7</v>
          </cell>
          <cell r="AG270" t="str">
            <v>3 / 5</v>
          </cell>
          <cell r="AH270" t="str">
            <v>3 / 5</v>
          </cell>
          <cell r="AI270" t="str">
            <v>4 / 6</v>
          </cell>
          <cell r="AJ270" t="str">
            <v>5 / 7</v>
          </cell>
          <cell r="AK270" t="str">
            <v>3 / 5</v>
          </cell>
          <cell r="AL270" t="str">
            <v>2 / 4</v>
          </cell>
          <cell r="AM270" t="str">
            <v>4 / 6</v>
          </cell>
          <cell r="AO270">
            <v>1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</row>
        <row r="271">
          <cell r="A271" t="str">
            <v>Heavy Machine Operation</v>
          </cell>
          <cell r="B271" t="str">
            <v>5 / 7</v>
          </cell>
          <cell r="C271" t="str">
            <v>2 / 4</v>
          </cell>
          <cell r="D271" t="str">
            <v>2 / 3</v>
          </cell>
          <cell r="E271" t="str">
            <v>4 / 6</v>
          </cell>
          <cell r="F271" t="str">
            <v>3 / 4</v>
          </cell>
          <cell r="G271" t="str">
            <v>3 / 5</v>
          </cell>
          <cell r="H271" t="str">
            <v>5 / 7</v>
          </cell>
          <cell r="I271" t="str">
            <v>3 / 4</v>
          </cell>
          <cell r="J271" t="str">
            <v>3 / 5</v>
          </cell>
          <cell r="K271" t="str">
            <v>2 / 3</v>
          </cell>
          <cell r="L271" t="str">
            <v>2 / 3</v>
          </cell>
          <cell r="M271" t="str">
            <v>3 / 5</v>
          </cell>
          <cell r="N271" t="str">
            <v>5 / 7</v>
          </cell>
          <cell r="O271" t="str">
            <v>5 / 7</v>
          </cell>
          <cell r="P271" t="str">
            <v>1 / 2</v>
          </cell>
          <cell r="Q271" t="str">
            <v>2 / 3</v>
          </cell>
          <cell r="R271" t="str">
            <v>2 / 3</v>
          </cell>
          <cell r="S271" t="str">
            <v>2 / 4</v>
          </cell>
          <cell r="T271" t="str">
            <v>5 / 7</v>
          </cell>
          <cell r="U271" t="str">
            <v>5 / 7</v>
          </cell>
          <cell r="V271" t="str">
            <v>5 / 7</v>
          </cell>
          <cell r="W271" t="str">
            <v>5 / 7</v>
          </cell>
          <cell r="X271" t="str">
            <v>5 / 7</v>
          </cell>
          <cell r="Y271" t="str">
            <v>5 / 7</v>
          </cell>
          <cell r="Z271" t="str">
            <v>4 / 6</v>
          </cell>
          <cell r="AA271" t="str">
            <v>2 / 3</v>
          </cell>
          <cell r="AB271" t="str">
            <v>5 / 7</v>
          </cell>
          <cell r="AC271" t="str">
            <v>5 / 7</v>
          </cell>
          <cell r="AD271" t="str">
            <v>5 / 7</v>
          </cell>
          <cell r="AE271" t="str">
            <v>4 / 6</v>
          </cell>
          <cell r="AF271" t="str">
            <v>5 / 7</v>
          </cell>
          <cell r="AG271" t="str">
            <v>3 / 5</v>
          </cell>
          <cell r="AH271" t="str">
            <v>3 / 5</v>
          </cell>
          <cell r="AI271" t="str">
            <v>4 / 6</v>
          </cell>
          <cell r="AJ271" t="str">
            <v>5 / 7</v>
          </cell>
          <cell r="AK271" t="str">
            <v>3 / 5</v>
          </cell>
          <cell r="AL271" t="str">
            <v>2 / 4</v>
          </cell>
          <cell r="AM271" t="str">
            <v>4 / 6</v>
          </cell>
          <cell r="AO271">
            <v>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</row>
        <row r="272">
          <cell r="A272" t="str">
            <v>Industrial Ceramics</v>
          </cell>
          <cell r="B272" t="str">
            <v>5 / 7</v>
          </cell>
          <cell r="C272" t="str">
            <v>3 / 5</v>
          </cell>
          <cell r="D272" t="str">
            <v>2 / 3</v>
          </cell>
          <cell r="E272" t="str">
            <v>4 / 6</v>
          </cell>
          <cell r="F272" t="str">
            <v>3 / 4</v>
          </cell>
          <cell r="G272" t="str">
            <v>3 / 5</v>
          </cell>
          <cell r="H272" t="str">
            <v>5 / 7</v>
          </cell>
          <cell r="I272" t="str">
            <v>3 / 4</v>
          </cell>
          <cell r="J272" t="str">
            <v>3 / 5</v>
          </cell>
          <cell r="K272" t="str">
            <v>2 / 3</v>
          </cell>
          <cell r="L272" t="str">
            <v>2 / 3</v>
          </cell>
          <cell r="M272" t="str">
            <v>3 / 5</v>
          </cell>
          <cell r="N272" t="str">
            <v>5 / 7</v>
          </cell>
          <cell r="O272" t="str">
            <v>5 / 7</v>
          </cell>
          <cell r="P272" t="str">
            <v>1 / 2</v>
          </cell>
          <cell r="Q272" t="str">
            <v>2 / 3</v>
          </cell>
          <cell r="R272" t="str">
            <v>2 / 3</v>
          </cell>
          <cell r="S272" t="str">
            <v>2 / 4</v>
          </cell>
          <cell r="T272" t="str">
            <v>5 / 7</v>
          </cell>
          <cell r="U272" t="str">
            <v>5 / 7</v>
          </cell>
          <cell r="V272" t="str">
            <v>5 / 7</v>
          </cell>
          <cell r="W272" t="str">
            <v>5 / 7</v>
          </cell>
          <cell r="X272" t="str">
            <v>5 / 7</v>
          </cell>
          <cell r="Y272" t="str">
            <v>5 / 7</v>
          </cell>
          <cell r="Z272" t="str">
            <v>4 / 6</v>
          </cell>
          <cell r="AA272" t="str">
            <v>2 / 3</v>
          </cell>
          <cell r="AB272" t="str">
            <v>5 / 7</v>
          </cell>
          <cell r="AC272" t="str">
            <v>5 / 7</v>
          </cell>
          <cell r="AD272" t="str">
            <v>5 / 7</v>
          </cell>
          <cell r="AE272" t="str">
            <v>4 / 6</v>
          </cell>
          <cell r="AF272" t="str">
            <v>5 / 7</v>
          </cell>
          <cell r="AG272" t="str">
            <v>3 / 5</v>
          </cell>
          <cell r="AH272" t="str">
            <v>3 / 5</v>
          </cell>
          <cell r="AI272" t="str">
            <v>4 / 6</v>
          </cell>
          <cell r="AJ272" t="str">
            <v>5 / 7</v>
          </cell>
          <cell r="AK272" t="str">
            <v>3 / 5</v>
          </cell>
          <cell r="AL272" t="str">
            <v>2 / 4</v>
          </cell>
          <cell r="AM272" t="str">
            <v>4 / 6</v>
          </cell>
          <cell r="AO272">
            <v>1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</row>
        <row r="273">
          <cell r="A273" t="str">
            <v>Locks</v>
          </cell>
          <cell r="B273" t="str">
            <v>5 / 7</v>
          </cell>
          <cell r="C273" t="str">
            <v>3 / 5</v>
          </cell>
          <cell r="D273" t="str">
            <v>2 / 3</v>
          </cell>
          <cell r="E273" t="str">
            <v>4 / 6</v>
          </cell>
          <cell r="F273" t="str">
            <v>3 / 4</v>
          </cell>
          <cell r="G273" t="str">
            <v>3 / 5</v>
          </cell>
          <cell r="H273" t="str">
            <v>5 / 7</v>
          </cell>
          <cell r="I273" t="str">
            <v>3 / 4</v>
          </cell>
          <cell r="J273" t="str">
            <v>3 / 5</v>
          </cell>
          <cell r="K273" t="str">
            <v>2 / 3</v>
          </cell>
          <cell r="L273" t="str">
            <v>2 / 3</v>
          </cell>
          <cell r="M273" t="str">
            <v>3 / 5</v>
          </cell>
          <cell r="N273" t="str">
            <v>5 / 7</v>
          </cell>
          <cell r="O273" t="str">
            <v>5 / 7</v>
          </cell>
          <cell r="P273" t="str">
            <v>1 / 2</v>
          </cell>
          <cell r="Q273" t="str">
            <v>2 / 3</v>
          </cell>
          <cell r="R273" t="str">
            <v>2 / 3</v>
          </cell>
          <cell r="S273" t="str">
            <v>2 / 4</v>
          </cell>
          <cell r="T273" t="str">
            <v>5 / 7</v>
          </cell>
          <cell r="U273" t="str">
            <v>5 / 7</v>
          </cell>
          <cell r="V273" t="str">
            <v>5 / 7</v>
          </cell>
          <cell r="W273" t="str">
            <v>6 / 8</v>
          </cell>
          <cell r="X273" t="str">
            <v>5 / 7</v>
          </cell>
          <cell r="Y273" t="str">
            <v>5 / 7</v>
          </cell>
          <cell r="Z273" t="str">
            <v>4 / 6</v>
          </cell>
          <cell r="AA273" t="str">
            <v>2 / 3</v>
          </cell>
          <cell r="AB273" t="str">
            <v>5 / 7</v>
          </cell>
          <cell r="AC273" t="str">
            <v>5 / 7</v>
          </cell>
          <cell r="AD273" t="str">
            <v>5 / 7</v>
          </cell>
          <cell r="AE273" t="str">
            <v>3 / 5</v>
          </cell>
          <cell r="AF273" t="str">
            <v>6 / 8</v>
          </cell>
          <cell r="AG273" t="str">
            <v>3 / 5</v>
          </cell>
          <cell r="AH273" t="str">
            <v>3 / 5</v>
          </cell>
          <cell r="AI273" t="str">
            <v>4 / 6</v>
          </cell>
          <cell r="AJ273" t="str">
            <v>5 / 7</v>
          </cell>
          <cell r="AK273" t="str">
            <v>3 / 5</v>
          </cell>
          <cell r="AL273" t="str">
            <v>2 / 4</v>
          </cell>
          <cell r="AM273" t="str">
            <v>4 / 6</v>
          </cell>
          <cell r="AO273">
            <v>1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</row>
        <row r="274">
          <cell r="A274" t="str">
            <v>Medical Technics</v>
          </cell>
          <cell r="B274" t="str">
            <v>5 / 7</v>
          </cell>
          <cell r="C274" t="str">
            <v>3 / 4</v>
          </cell>
          <cell r="D274" t="str">
            <v>2 / 3</v>
          </cell>
          <cell r="E274" t="str">
            <v>5 / 7</v>
          </cell>
          <cell r="F274" t="str">
            <v>3 / 4</v>
          </cell>
          <cell r="G274" t="str">
            <v>3 / 5</v>
          </cell>
          <cell r="H274" t="str">
            <v>5 / 7</v>
          </cell>
          <cell r="I274" t="str">
            <v>3 / 4</v>
          </cell>
          <cell r="J274" t="str">
            <v>3 / 5</v>
          </cell>
          <cell r="K274" t="str">
            <v>1 / 2</v>
          </cell>
          <cell r="L274" t="str">
            <v>2 / 3</v>
          </cell>
          <cell r="M274" t="str">
            <v>3 / 5</v>
          </cell>
          <cell r="N274" t="str">
            <v>5 / 7</v>
          </cell>
          <cell r="O274" t="str">
            <v>5 / 7</v>
          </cell>
          <cell r="P274" t="str">
            <v>1 / 2</v>
          </cell>
          <cell r="Q274" t="str">
            <v>2 / 3</v>
          </cell>
          <cell r="R274" t="str">
            <v>2 / 3</v>
          </cell>
          <cell r="S274" t="str">
            <v>2 / 4</v>
          </cell>
          <cell r="T274" t="str">
            <v>5 / 7</v>
          </cell>
          <cell r="U274" t="str">
            <v>5 / 7</v>
          </cell>
          <cell r="V274" t="str">
            <v>5 / 7</v>
          </cell>
          <cell r="W274" t="str">
            <v>5 / 7</v>
          </cell>
          <cell r="X274" t="str">
            <v>5 / 7</v>
          </cell>
          <cell r="Y274" t="str">
            <v>5 / 7</v>
          </cell>
          <cell r="Z274" t="str">
            <v>4 / 6</v>
          </cell>
          <cell r="AA274" t="str">
            <v>2 / 3</v>
          </cell>
          <cell r="AB274" t="str">
            <v>5 / 7</v>
          </cell>
          <cell r="AC274" t="str">
            <v>5 / 7</v>
          </cell>
          <cell r="AD274" t="str">
            <v>5 / 7</v>
          </cell>
          <cell r="AE274" t="str">
            <v>4 / 6</v>
          </cell>
          <cell r="AF274" t="str">
            <v>5 / 7</v>
          </cell>
          <cell r="AG274" t="str">
            <v>3 / 5</v>
          </cell>
          <cell r="AH274" t="str">
            <v>3 / 5</v>
          </cell>
          <cell r="AI274" t="str">
            <v>4 / 6</v>
          </cell>
          <cell r="AJ274" t="str">
            <v>5 / 7</v>
          </cell>
          <cell r="AK274" t="str">
            <v>3 / 5</v>
          </cell>
          <cell r="AL274" t="str">
            <v>2 / 4</v>
          </cell>
          <cell r="AM274" t="str">
            <v>4 / 6</v>
          </cell>
          <cell r="AO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</row>
        <row r="275">
          <cell r="A275" t="str">
            <v>Musical Technics</v>
          </cell>
          <cell r="B275" t="str">
            <v>5 / 7</v>
          </cell>
          <cell r="C275" t="str">
            <v>4 / 6</v>
          </cell>
          <cell r="D275" t="str">
            <v>2 / 3</v>
          </cell>
          <cell r="E275" t="str">
            <v>5 / 7</v>
          </cell>
          <cell r="F275" t="str">
            <v>3 / 4</v>
          </cell>
          <cell r="G275" t="str">
            <v>3 / 5</v>
          </cell>
          <cell r="H275" t="str">
            <v>5 / 7</v>
          </cell>
          <cell r="I275" t="str">
            <v>3 / 4</v>
          </cell>
          <cell r="J275" t="str">
            <v>3 / 5</v>
          </cell>
          <cell r="K275" t="str">
            <v>2 / 3</v>
          </cell>
          <cell r="L275" t="str">
            <v>2 / 3</v>
          </cell>
          <cell r="M275" t="str">
            <v>3 / 5</v>
          </cell>
          <cell r="N275" t="str">
            <v>5 / 7</v>
          </cell>
          <cell r="O275" t="str">
            <v>5 / 7</v>
          </cell>
          <cell r="P275" t="str">
            <v>1 / 2</v>
          </cell>
          <cell r="Q275" t="str">
            <v>2 / 3</v>
          </cell>
          <cell r="R275" t="str">
            <v>2 / 3</v>
          </cell>
          <cell r="S275" t="str">
            <v>2 / 4</v>
          </cell>
          <cell r="T275" t="str">
            <v>5 / 7</v>
          </cell>
          <cell r="U275" t="str">
            <v>5 / 7</v>
          </cell>
          <cell r="V275" t="str">
            <v>5 / 7</v>
          </cell>
          <cell r="W275" t="str">
            <v>5 / 7</v>
          </cell>
          <cell r="X275" t="str">
            <v>5 / 7</v>
          </cell>
          <cell r="Y275" t="str">
            <v>5 / 7</v>
          </cell>
          <cell r="Z275" t="str">
            <v>4 / 6</v>
          </cell>
          <cell r="AA275" t="str">
            <v>2 / 3</v>
          </cell>
          <cell r="AB275" t="str">
            <v>5 / 7</v>
          </cell>
          <cell r="AC275" t="str">
            <v>5 / 7</v>
          </cell>
          <cell r="AD275" t="str">
            <v>5 / 7</v>
          </cell>
          <cell r="AE275" t="str">
            <v>4 / 6</v>
          </cell>
          <cell r="AF275" t="str">
            <v>5 / 7</v>
          </cell>
          <cell r="AG275" t="str">
            <v>3 / 5</v>
          </cell>
          <cell r="AH275" t="str">
            <v>3 / 5</v>
          </cell>
          <cell r="AI275" t="str">
            <v>4 / 6</v>
          </cell>
          <cell r="AJ275" t="str">
            <v>5 / 7</v>
          </cell>
          <cell r="AK275" t="str">
            <v>3 / 5</v>
          </cell>
          <cell r="AL275" t="str">
            <v>2 / 4</v>
          </cell>
          <cell r="AM275" t="str">
            <v>4 / 6</v>
          </cell>
          <cell r="AO275">
            <v>1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</row>
        <row r="276">
          <cell r="A276" t="str">
            <v>Optical Technics</v>
          </cell>
          <cell r="B276" t="str">
            <v>5 / 7</v>
          </cell>
          <cell r="C276" t="str">
            <v>4 / 6</v>
          </cell>
          <cell r="D276" t="str">
            <v>2 / 3</v>
          </cell>
          <cell r="E276" t="str">
            <v>4 / 6</v>
          </cell>
          <cell r="F276" t="str">
            <v>3 / 4</v>
          </cell>
          <cell r="G276" t="str">
            <v>3 / 5</v>
          </cell>
          <cell r="H276" t="str">
            <v>5 / 7</v>
          </cell>
          <cell r="I276" t="str">
            <v>3 / 4</v>
          </cell>
          <cell r="J276" t="str">
            <v>3 / 5</v>
          </cell>
          <cell r="K276" t="str">
            <v>2 / 3</v>
          </cell>
          <cell r="L276" t="str">
            <v>2 / 3</v>
          </cell>
          <cell r="M276" t="str">
            <v>3 / 5</v>
          </cell>
          <cell r="N276" t="str">
            <v>5 / 7</v>
          </cell>
          <cell r="O276" t="str">
            <v>5 / 7</v>
          </cell>
          <cell r="P276" t="str">
            <v>1 / 2</v>
          </cell>
          <cell r="Q276" t="str">
            <v>2 / 3</v>
          </cell>
          <cell r="R276" t="str">
            <v>2 / 3</v>
          </cell>
          <cell r="S276" t="str">
            <v>2 / 4</v>
          </cell>
          <cell r="T276" t="str">
            <v>5 / 7</v>
          </cell>
          <cell r="U276" t="str">
            <v>5 / 7</v>
          </cell>
          <cell r="V276" t="str">
            <v>5 / 7</v>
          </cell>
          <cell r="W276" t="str">
            <v>5 / 7</v>
          </cell>
          <cell r="X276" t="str">
            <v>5 / 7</v>
          </cell>
          <cell r="Y276" t="str">
            <v>5 / 7</v>
          </cell>
          <cell r="Z276" t="str">
            <v>4 / 6</v>
          </cell>
          <cell r="AA276" t="str">
            <v>2 / 3</v>
          </cell>
          <cell r="AB276" t="str">
            <v>5 / 7</v>
          </cell>
          <cell r="AC276" t="str">
            <v>5 / 7</v>
          </cell>
          <cell r="AD276" t="str">
            <v>5 / 7</v>
          </cell>
          <cell r="AE276" t="str">
            <v>4 / 6</v>
          </cell>
          <cell r="AF276" t="str">
            <v>5 / 7</v>
          </cell>
          <cell r="AG276" t="str">
            <v>3 / 5</v>
          </cell>
          <cell r="AH276" t="str">
            <v>3 / 5</v>
          </cell>
          <cell r="AI276" t="str">
            <v>4 / 6</v>
          </cell>
          <cell r="AJ276" t="str">
            <v>5 / 7</v>
          </cell>
          <cell r="AK276" t="str">
            <v>3 / 5</v>
          </cell>
          <cell r="AL276" t="str">
            <v>2 / 4</v>
          </cell>
          <cell r="AM276" t="str">
            <v>4 / 6</v>
          </cell>
          <cell r="AO276">
            <v>1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</row>
        <row r="277">
          <cell r="A277" t="str">
            <v>Safe Cracking</v>
          </cell>
          <cell r="B277" t="str">
            <v>5 / 7</v>
          </cell>
          <cell r="C277" t="str">
            <v>3 / 5</v>
          </cell>
          <cell r="D277" t="str">
            <v>2 / 3</v>
          </cell>
          <cell r="E277" t="str">
            <v>3 / 5</v>
          </cell>
          <cell r="F277" t="str">
            <v>3 / 4</v>
          </cell>
          <cell r="G277" t="str">
            <v>3 / 5</v>
          </cell>
          <cell r="H277" t="str">
            <v>5 / 7</v>
          </cell>
          <cell r="I277" t="str">
            <v>3 / 4</v>
          </cell>
          <cell r="J277" t="str">
            <v>3 / 5</v>
          </cell>
          <cell r="K277" t="str">
            <v>2 / 3</v>
          </cell>
          <cell r="L277" t="str">
            <v>2 / 3</v>
          </cell>
          <cell r="M277" t="str">
            <v>3 / 5</v>
          </cell>
          <cell r="N277" t="str">
            <v>5 / 7</v>
          </cell>
          <cell r="O277" t="str">
            <v>5 / 7</v>
          </cell>
          <cell r="P277" t="str">
            <v>1 / 2</v>
          </cell>
          <cell r="Q277" t="str">
            <v>2 / 3</v>
          </cell>
          <cell r="R277" t="str">
            <v>2 / 3</v>
          </cell>
          <cell r="S277" t="str">
            <v>2 / 4</v>
          </cell>
          <cell r="T277" t="str">
            <v>5 / 7</v>
          </cell>
          <cell r="U277" t="str">
            <v>5 / 7</v>
          </cell>
          <cell r="V277" t="str">
            <v>5 / 7</v>
          </cell>
          <cell r="W277" t="str">
            <v>5 / 7</v>
          </cell>
          <cell r="X277" t="str">
            <v>5 / 7</v>
          </cell>
          <cell r="Y277" t="str">
            <v>5 / 7</v>
          </cell>
          <cell r="Z277" t="str">
            <v>4 / 6</v>
          </cell>
          <cell r="AA277" t="str">
            <v>2 / 3</v>
          </cell>
          <cell r="AB277" t="str">
            <v>5 / 7</v>
          </cell>
          <cell r="AC277" t="str">
            <v>5 / 7</v>
          </cell>
          <cell r="AD277" t="str">
            <v>5 / 7</v>
          </cell>
          <cell r="AE277" t="str">
            <v>4 / 6</v>
          </cell>
          <cell r="AF277" t="str">
            <v>5 / 7</v>
          </cell>
          <cell r="AG277" t="str">
            <v>3 / 5</v>
          </cell>
          <cell r="AH277" t="str">
            <v>3 / 5</v>
          </cell>
          <cell r="AI277" t="str">
            <v>4 / 6</v>
          </cell>
          <cell r="AJ277" t="str">
            <v>5 / 7</v>
          </cell>
          <cell r="AK277" t="str">
            <v>3 / 5</v>
          </cell>
          <cell r="AL277" t="str">
            <v>2 / 4</v>
          </cell>
          <cell r="AM277" t="str">
            <v>4 / 6</v>
          </cell>
          <cell r="AO277">
            <v>1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</row>
        <row r="278">
          <cell r="A278" t="str">
            <v>Security Operations</v>
          </cell>
          <cell r="B278" t="str">
            <v>5 / 7</v>
          </cell>
          <cell r="C278" t="str">
            <v>3 / 5</v>
          </cell>
          <cell r="D278" t="str">
            <v>2 / 3</v>
          </cell>
          <cell r="E278" t="str">
            <v>4 / 6</v>
          </cell>
          <cell r="F278" t="str">
            <v>3 / 4</v>
          </cell>
          <cell r="G278" t="str">
            <v>3 / 5</v>
          </cell>
          <cell r="H278" t="str">
            <v>5 / 7</v>
          </cell>
          <cell r="I278" t="str">
            <v>3 / 4</v>
          </cell>
          <cell r="J278" t="str">
            <v>3 / 5</v>
          </cell>
          <cell r="K278" t="str">
            <v>2 / 3</v>
          </cell>
          <cell r="L278" t="str">
            <v>2 / 3</v>
          </cell>
          <cell r="M278" t="str">
            <v>3 / 5</v>
          </cell>
          <cell r="N278" t="str">
            <v>5 / 7</v>
          </cell>
          <cell r="O278" t="str">
            <v>5 / 7</v>
          </cell>
          <cell r="P278" t="str">
            <v>1 / 2</v>
          </cell>
          <cell r="Q278" t="str">
            <v>2 / 3</v>
          </cell>
          <cell r="R278" t="str">
            <v>2 / 3</v>
          </cell>
          <cell r="S278" t="str">
            <v>2 / 4</v>
          </cell>
          <cell r="T278" t="str">
            <v>5 / 7</v>
          </cell>
          <cell r="U278" t="str">
            <v>5 / 7</v>
          </cell>
          <cell r="V278" t="str">
            <v>5 / 7</v>
          </cell>
          <cell r="W278" t="str">
            <v>5 / 7</v>
          </cell>
          <cell r="X278" t="str">
            <v>5 / 7</v>
          </cell>
          <cell r="Y278" t="str">
            <v>5 / 7</v>
          </cell>
          <cell r="Z278" t="str">
            <v>4 / 6</v>
          </cell>
          <cell r="AA278" t="str">
            <v>2 / 3</v>
          </cell>
          <cell r="AB278" t="str">
            <v>5 / 7</v>
          </cell>
          <cell r="AC278" t="str">
            <v>5 / 7</v>
          </cell>
          <cell r="AD278" t="str">
            <v>5 / 7</v>
          </cell>
          <cell r="AE278" t="str">
            <v>4 / 6</v>
          </cell>
          <cell r="AF278" t="str">
            <v>5 / 7</v>
          </cell>
          <cell r="AG278" t="str">
            <v>3 / 5</v>
          </cell>
          <cell r="AH278" t="str">
            <v>3 / 5</v>
          </cell>
          <cell r="AI278" t="str">
            <v>4 / 6</v>
          </cell>
          <cell r="AJ278" t="str">
            <v>5 / 7</v>
          </cell>
          <cell r="AK278" t="str">
            <v>3 / 5</v>
          </cell>
          <cell r="AL278" t="str">
            <v>2 / 4</v>
          </cell>
          <cell r="AM278" t="str">
            <v>4 / 6</v>
          </cell>
          <cell r="AO278">
            <v>1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</row>
        <row r="279">
          <cell r="A279" t="str">
            <v>Traps</v>
          </cell>
          <cell r="B279" t="str">
            <v>5 / 7</v>
          </cell>
          <cell r="C279" t="str">
            <v>3 / 5</v>
          </cell>
          <cell r="D279" t="str">
            <v>2 / 3</v>
          </cell>
          <cell r="E279" t="str">
            <v>4 / 6</v>
          </cell>
          <cell r="F279" t="str">
            <v>3 / 4</v>
          </cell>
          <cell r="G279" t="str">
            <v>3 / 5</v>
          </cell>
          <cell r="H279" t="str">
            <v>5 / 7</v>
          </cell>
          <cell r="I279" t="str">
            <v>3 / 4</v>
          </cell>
          <cell r="J279" t="str">
            <v>3 / 5</v>
          </cell>
          <cell r="K279" t="str">
            <v>2 / 3</v>
          </cell>
          <cell r="L279" t="str">
            <v>2 / 3</v>
          </cell>
          <cell r="M279" t="str">
            <v>3 / 5</v>
          </cell>
          <cell r="N279" t="str">
            <v>5 / 7</v>
          </cell>
          <cell r="O279" t="str">
            <v>5 / 7</v>
          </cell>
          <cell r="P279" t="str">
            <v>1 / 2</v>
          </cell>
          <cell r="Q279" t="str">
            <v>2 / 3</v>
          </cell>
          <cell r="R279" t="str">
            <v>2 / 3</v>
          </cell>
          <cell r="S279" t="str">
            <v>2 / 4</v>
          </cell>
          <cell r="T279" t="str">
            <v>5 / 7</v>
          </cell>
          <cell r="U279" t="str">
            <v>4 / 6</v>
          </cell>
          <cell r="V279" t="str">
            <v>5 / 7</v>
          </cell>
          <cell r="W279" t="str">
            <v>3 / 5</v>
          </cell>
          <cell r="X279" t="str">
            <v>5 / 7</v>
          </cell>
          <cell r="Y279" t="str">
            <v>5 / 7</v>
          </cell>
          <cell r="Z279" t="str">
            <v>4 / 6</v>
          </cell>
          <cell r="AA279" t="str">
            <v>2 / 3</v>
          </cell>
          <cell r="AB279" t="str">
            <v>5 / 7</v>
          </cell>
          <cell r="AC279" t="str">
            <v>5 / 7</v>
          </cell>
          <cell r="AD279" t="str">
            <v>5 / 7</v>
          </cell>
          <cell r="AE279" t="str">
            <v>3 / 5</v>
          </cell>
          <cell r="AF279" t="str">
            <v>5 / 7</v>
          </cell>
          <cell r="AG279" t="str">
            <v>3 / 5</v>
          </cell>
          <cell r="AH279" t="str">
            <v>3 / 5</v>
          </cell>
          <cell r="AI279" t="str">
            <v>4 / 6</v>
          </cell>
          <cell r="AJ279" t="str">
            <v>5 / 7</v>
          </cell>
          <cell r="AK279" t="str">
            <v>3 / 5</v>
          </cell>
          <cell r="AL279" t="str">
            <v>2 / 4</v>
          </cell>
          <cell r="AM279" t="str">
            <v>4 / 6</v>
          </cell>
          <cell r="AO279">
            <v>1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</row>
        <row r="280">
          <cell r="A280" t="str">
            <v>Vehicle Body Repair</v>
          </cell>
          <cell r="B280" t="str">
            <v>5 / 7</v>
          </cell>
          <cell r="C280" t="str">
            <v>3 / 4</v>
          </cell>
          <cell r="D280" t="str">
            <v>2 / 3</v>
          </cell>
          <cell r="E280" t="str">
            <v>5 / 7</v>
          </cell>
          <cell r="F280" t="str">
            <v>3 / 4</v>
          </cell>
          <cell r="G280" t="str">
            <v>3 / 5</v>
          </cell>
          <cell r="H280" t="str">
            <v>5 / 7</v>
          </cell>
          <cell r="I280" t="str">
            <v>3 / 4</v>
          </cell>
          <cell r="J280" t="str">
            <v>3 / 5</v>
          </cell>
          <cell r="K280" t="str">
            <v>2 / 3</v>
          </cell>
          <cell r="L280" t="str">
            <v>2 / 3</v>
          </cell>
          <cell r="M280" t="str">
            <v>3 / 5</v>
          </cell>
          <cell r="N280" t="str">
            <v>5 / 7</v>
          </cell>
          <cell r="O280" t="str">
            <v>5 / 7</v>
          </cell>
          <cell r="P280" t="str">
            <v>1 / 2</v>
          </cell>
          <cell r="Q280" t="str">
            <v>2 / 3</v>
          </cell>
          <cell r="R280" t="str">
            <v>2 / 3</v>
          </cell>
          <cell r="S280" t="str">
            <v>2 / 4</v>
          </cell>
          <cell r="T280" t="str">
            <v>5 / 7</v>
          </cell>
          <cell r="U280" t="str">
            <v>5 / 7</v>
          </cell>
          <cell r="V280" t="str">
            <v>5 / 7</v>
          </cell>
          <cell r="W280" t="str">
            <v>5 / 7</v>
          </cell>
          <cell r="X280" t="str">
            <v>5 / 7</v>
          </cell>
          <cell r="Y280" t="str">
            <v>5 / 7</v>
          </cell>
          <cell r="Z280" t="str">
            <v>4 / 6</v>
          </cell>
          <cell r="AA280" t="str">
            <v>2 / 3</v>
          </cell>
          <cell r="AB280" t="str">
            <v>5 / 7</v>
          </cell>
          <cell r="AC280" t="str">
            <v>5 / 7</v>
          </cell>
          <cell r="AD280" t="str">
            <v>5 / 7</v>
          </cell>
          <cell r="AE280" t="str">
            <v>4 / 6</v>
          </cell>
          <cell r="AF280" t="str">
            <v>5 / 7</v>
          </cell>
          <cell r="AG280" t="str">
            <v>3 / 5</v>
          </cell>
          <cell r="AH280" t="str">
            <v>3 / 5</v>
          </cell>
          <cell r="AI280" t="str">
            <v>4 / 6</v>
          </cell>
          <cell r="AJ280" t="str">
            <v>5 / 7</v>
          </cell>
          <cell r="AK280" t="str">
            <v>3 / 5</v>
          </cell>
          <cell r="AL280" t="str">
            <v>2 / 4</v>
          </cell>
          <cell r="AM280" t="str">
            <v>4 / 6</v>
          </cell>
          <cell r="AO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</row>
        <row r="281">
          <cell r="A281" t="str">
            <v>Armour Repair</v>
          </cell>
          <cell r="B281" t="str">
            <v>5 / 7</v>
          </cell>
          <cell r="C281" t="str">
            <v>3 / 5</v>
          </cell>
          <cell r="D281" t="str">
            <v>2 / 3</v>
          </cell>
          <cell r="E281" t="str">
            <v>4 / 6</v>
          </cell>
          <cell r="F281" t="str">
            <v>3 / 4</v>
          </cell>
          <cell r="G281" t="str">
            <v>3 / 5</v>
          </cell>
          <cell r="H281" t="str">
            <v>5 / 7</v>
          </cell>
          <cell r="I281" t="str">
            <v>3 / 4</v>
          </cell>
          <cell r="J281" t="str">
            <v>3 / 5</v>
          </cell>
          <cell r="K281" t="str">
            <v>2 / 3</v>
          </cell>
          <cell r="L281" t="str">
            <v>2 / 3</v>
          </cell>
          <cell r="M281" t="str">
            <v>3 / 5</v>
          </cell>
          <cell r="N281" t="str">
            <v>5 / 7</v>
          </cell>
          <cell r="O281" t="str">
            <v>5 / 7</v>
          </cell>
          <cell r="P281" t="str">
            <v>1 / 2</v>
          </cell>
          <cell r="Q281" t="str">
            <v>2 / 3</v>
          </cell>
          <cell r="R281" t="str">
            <v>2 / 3</v>
          </cell>
          <cell r="S281" t="str">
            <v>2 / 4</v>
          </cell>
          <cell r="T281" t="str">
            <v>5 / 7</v>
          </cell>
          <cell r="U281" t="str">
            <v>5 / 7</v>
          </cell>
          <cell r="V281" t="str">
            <v>5 / 7</v>
          </cell>
          <cell r="W281" t="str">
            <v>5 / 7</v>
          </cell>
          <cell r="X281" t="str">
            <v>5 / 7</v>
          </cell>
          <cell r="Y281" t="str">
            <v>5 / 7</v>
          </cell>
          <cell r="Z281" t="str">
            <v>4 / 6</v>
          </cell>
          <cell r="AA281" t="str">
            <v>2 / 3</v>
          </cell>
          <cell r="AB281" t="str">
            <v>5 / 7</v>
          </cell>
          <cell r="AC281" t="str">
            <v>5 / 7</v>
          </cell>
          <cell r="AD281" t="str">
            <v>5 / 7</v>
          </cell>
          <cell r="AE281" t="str">
            <v>4 / 6</v>
          </cell>
          <cell r="AF281" t="str">
            <v>5 / 7</v>
          </cell>
          <cell r="AG281" t="str">
            <v>3 / 5</v>
          </cell>
          <cell r="AH281" t="str">
            <v>3 / 5</v>
          </cell>
          <cell r="AI281" t="str">
            <v>4 / 6</v>
          </cell>
          <cell r="AJ281" t="str">
            <v>5 / 7</v>
          </cell>
          <cell r="AK281" t="str">
            <v>3 / 5</v>
          </cell>
          <cell r="AL281" t="str">
            <v>2 / 4</v>
          </cell>
          <cell r="AM281" t="str">
            <v>4 / 6</v>
          </cell>
          <cell r="AO281">
            <v>1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</row>
        <row r="282">
          <cell r="A282" t="str">
            <v>Criminal Technics</v>
          </cell>
          <cell r="B282" t="str">
            <v>5 / 7</v>
          </cell>
          <cell r="C282" t="str">
            <v>3 / 5</v>
          </cell>
          <cell r="D282" t="str">
            <v>2 / 3</v>
          </cell>
          <cell r="E282" t="str">
            <v>3 / 5</v>
          </cell>
          <cell r="F282" t="str">
            <v>3 / 4</v>
          </cell>
          <cell r="G282" t="str">
            <v>3 / 5</v>
          </cell>
          <cell r="H282" t="str">
            <v>5 / 7</v>
          </cell>
          <cell r="I282" t="str">
            <v>3 / 4</v>
          </cell>
          <cell r="J282" t="str">
            <v>3 / 5</v>
          </cell>
          <cell r="K282" t="str">
            <v>2 / 3</v>
          </cell>
          <cell r="L282" t="str">
            <v>2 / 3</v>
          </cell>
          <cell r="M282" t="str">
            <v>3 / 5</v>
          </cell>
          <cell r="N282" t="str">
            <v>5 / 7</v>
          </cell>
          <cell r="O282" t="str">
            <v>5 / 7</v>
          </cell>
          <cell r="P282" t="str">
            <v>1 / 2</v>
          </cell>
          <cell r="Q282" t="str">
            <v>2 / 3</v>
          </cell>
          <cell r="R282" t="str">
            <v>2 / 3</v>
          </cell>
          <cell r="S282" t="str">
            <v>2 / 4</v>
          </cell>
          <cell r="T282" t="str">
            <v>5 / 7</v>
          </cell>
          <cell r="U282" t="str">
            <v>5 / 7</v>
          </cell>
          <cell r="V282" t="str">
            <v>5 / 7</v>
          </cell>
          <cell r="W282" t="str">
            <v>5 / 7</v>
          </cell>
          <cell r="X282" t="str">
            <v>5 / 7</v>
          </cell>
          <cell r="Y282" t="str">
            <v>5 / 7</v>
          </cell>
          <cell r="Z282" t="str">
            <v>4 / 6</v>
          </cell>
          <cell r="AA282" t="str">
            <v>2 / 3</v>
          </cell>
          <cell r="AB282" t="str">
            <v>5 / 7</v>
          </cell>
          <cell r="AC282" t="str">
            <v>5 / 7</v>
          </cell>
          <cell r="AD282" t="str">
            <v>5 / 7</v>
          </cell>
          <cell r="AE282" t="str">
            <v>4 / 6</v>
          </cell>
          <cell r="AF282" t="str">
            <v>5 / 7</v>
          </cell>
          <cell r="AG282" t="str">
            <v>3 / 5</v>
          </cell>
          <cell r="AH282" t="str">
            <v>3 / 5</v>
          </cell>
          <cell r="AI282" t="str">
            <v>4 / 6</v>
          </cell>
          <cell r="AJ282" t="str">
            <v>5 / 7</v>
          </cell>
          <cell r="AK282" t="str">
            <v>3 / 5</v>
          </cell>
          <cell r="AL282" t="str">
            <v>2 / 4</v>
          </cell>
          <cell r="AM282" t="str">
            <v>4 / 6</v>
          </cell>
          <cell r="AO282">
            <v>1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</row>
        <row r="283">
          <cell r="A283" t="str">
            <v>Mechanical Technics</v>
          </cell>
          <cell r="B283" t="str">
            <v>5 / 7</v>
          </cell>
          <cell r="C283" t="str">
            <v>3 / 5</v>
          </cell>
          <cell r="D283" t="str">
            <v>2 / 3</v>
          </cell>
          <cell r="E283" t="str">
            <v>4 / 6</v>
          </cell>
          <cell r="F283" t="str">
            <v>3 / 4</v>
          </cell>
          <cell r="G283" t="str">
            <v>3 / 5</v>
          </cell>
          <cell r="H283" t="str">
            <v>5 / 7</v>
          </cell>
          <cell r="I283" t="str">
            <v>3 / 4</v>
          </cell>
          <cell r="J283" t="str">
            <v>3 / 5</v>
          </cell>
          <cell r="K283" t="str">
            <v>2 / 3</v>
          </cell>
          <cell r="L283" t="str">
            <v>2 / 3</v>
          </cell>
          <cell r="M283" t="str">
            <v>3 / 5</v>
          </cell>
          <cell r="N283" t="str">
            <v>5 / 7</v>
          </cell>
          <cell r="O283" t="str">
            <v>5 / 7</v>
          </cell>
          <cell r="P283" t="str">
            <v>1 / 2</v>
          </cell>
          <cell r="Q283" t="str">
            <v>2 / 3</v>
          </cell>
          <cell r="R283" t="str">
            <v>2 / 3</v>
          </cell>
          <cell r="S283" t="str">
            <v>2 / 4</v>
          </cell>
          <cell r="T283" t="str">
            <v>5 / 7</v>
          </cell>
          <cell r="U283" t="str">
            <v>6 / 8</v>
          </cell>
          <cell r="V283" t="str">
            <v>5 / 7</v>
          </cell>
          <cell r="W283" t="str">
            <v>6 / 8</v>
          </cell>
          <cell r="X283" t="str">
            <v>5 / 7</v>
          </cell>
          <cell r="Y283" t="str">
            <v>5 / 7</v>
          </cell>
          <cell r="Z283" t="str">
            <v>4 / 6</v>
          </cell>
          <cell r="AA283" t="str">
            <v>2 / 3</v>
          </cell>
          <cell r="AB283" t="str">
            <v>5 / 7</v>
          </cell>
          <cell r="AC283" t="str">
            <v>5 / 7</v>
          </cell>
          <cell r="AD283" t="str">
            <v>5 / 7</v>
          </cell>
          <cell r="AE283" t="str">
            <v>6 / 8</v>
          </cell>
          <cell r="AF283" t="str">
            <v>4 / 6</v>
          </cell>
          <cell r="AG283" t="str">
            <v>3 / 5</v>
          </cell>
          <cell r="AH283" t="str">
            <v>3 / 5</v>
          </cell>
          <cell r="AI283" t="str">
            <v>4 / 6</v>
          </cell>
          <cell r="AJ283" t="str">
            <v>5 / 7</v>
          </cell>
          <cell r="AK283" t="str">
            <v>3 / 5</v>
          </cell>
          <cell r="AL283" t="str">
            <v>2 / 4</v>
          </cell>
          <cell r="AM283" t="str">
            <v>4 / 6</v>
          </cell>
          <cell r="AO283">
            <v>1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</row>
        <row r="284">
          <cell r="A284" t="str">
            <v>Weapon Technics</v>
          </cell>
          <cell r="B284" t="str">
            <v>5 / 7</v>
          </cell>
          <cell r="C284" t="str">
            <v>3 / 5</v>
          </cell>
          <cell r="D284" t="str">
            <v>2 / 3</v>
          </cell>
          <cell r="E284" t="str">
            <v>3 / 5</v>
          </cell>
          <cell r="F284" t="str">
            <v>3 / 4</v>
          </cell>
          <cell r="G284" t="str">
            <v>3 / 5</v>
          </cell>
          <cell r="H284" t="str">
            <v>5 / 7</v>
          </cell>
          <cell r="I284" t="str">
            <v>3 / 4</v>
          </cell>
          <cell r="J284" t="str">
            <v>3 / 5</v>
          </cell>
          <cell r="K284" t="str">
            <v>2 / 4</v>
          </cell>
          <cell r="L284" t="str">
            <v>2 / 3</v>
          </cell>
          <cell r="M284" t="str">
            <v>3 / 5</v>
          </cell>
          <cell r="N284" t="str">
            <v>5 / 7</v>
          </cell>
          <cell r="O284" t="str">
            <v>5 / 7</v>
          </cell>
          <cell r="P284" t="str">
            <v>1 / 2</v>
          </cell>
          <cell r="Q284" t="str">
            <v>2 / 3</v>
          </cell>
          <cell r="R284" t="str">
            <v>2 / 3</v>
          </cell>
          <cell r="S284" t="str">
            <v>2 / 4</v>
          </cell>
          <cell r="T284" t="str">
            <v>5 / 7</v>
          </cell>
          <cell r="U284" t="str">
            <v>5 / 7</v>
          </cell>
          <cell r="V284" t="str">
            <v>5 / 7</v>
          </cell>
          <cell r="W284" t="str">
            <v>5 / 7</v>
          </cell>
          <cell r="X284" t="str">
            <v>5 / 7</v>
          </cell>
          <cell r="Y284" t="str">
            <v>5 / 7</v>
          </cell>
          <cell r="Z284" t="str">
            <v>4 / 6</v>
          </cell>
          <cell r="AA284" t="str">
            <v>2 / 3</v>
          </cell>
          <cell r="AB284" t="str">
            <v>5 / 7</v>
          </cell>
          <cell r="AC284" t="str">
            <v>5 / 7</v>
          </cell>
          <cell r="AD284" t="str">
            <v>5 / 7</v>
          </cell>
          <cell r="AE284" t="str">
            <v>4 / 6</v>
          </cell>
          <cell r="AF284" t="str">
            <v>5 / 7</v>
          </cell>
          <cell r="AG284" t="str">
            <v>3 / 5</v>
          </cell>
          <cell r="AH284" t="str">
            <v>3 / 5</v>
          </cell>
          <cell r="AI284" t="str">
            <v>4 / 6</v>
          </cell>
          <cell r="AJ284" t="str">
            <v>5 / 7</v>
          </cell>
          <cell r="AK284" t="str">
            <v>3 / 5</v>
          </cell>
          <cell r="AL284" t="str">
            <v>2 / 4</v>
          </cell>
          <cell r="AM284" t="str">
            <v>4 / 6</v>
          </cell>
          <cell r="AO284">
            <v>1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</row>
        <row r="285">
          <cell r="A285" t="str">
            <v>Vocation</v>
          </cell>
          <cell r="B285" t="str">
            <v>3 / 4</v>
          </cell>
          <cell r="C285" t="str">
            <v>3 / 4</v>
          </cell>
          <cell r="D285" t="str">
            <v>3 / 4</v>
          </cell>
          <cell r="E285" t="str">
            <v>3 / 4</v>
          </cell>
          <cell r="F285" t="str">
            <v>2 / 4</v>
          </cell>
          <cell r="G285" t="str">
            <v>3 / 4</v>
          </cell>
          <cell r="H285" t="str">
            <v>3 / 4</v>
          </cell>
          <cell r="I285" t="str">
            <v>3 / 4</v>
          </cell>
          <cell r="J285" t="str">
            <v>3 / 4</v>
          </cell>
          <cell r="K285" t="str">
            <v>2 / 3</v>
          </cell>
          <cell r="L285" t="str">
            <v>2 / 4</v>
          </cell>
          <cell r="M285" t="str">
            <v>3 / 4</v>
          </cell>
          <cell r="N285" t="str">
            <v>3 / 4</v>
          </cell>
          <cell r="O285" t="str">
            <v>3 / 4</v>
          </cell>
          <cell r="P285" t="str">
            <v>3 / 4</v>
          </cell>
          <cell r="Q285" t="str">
            <v>3 / 4</v>
          </cell>
          <cell r="R285" t="str">
            <v>3 / 4</v>
          </cell>
          <cell r="S285" t="str">
            <v>3 / 4</v>
          </cell>
          <cell r="T285" t="str">
            <v>3 / 4</v>
          </cell>
          <cell r="U285" t="str">
            <v>3 / 4</v>
          </cell>
          <cell r="V285" t="str">
            <v>3 / 4</v>
          </cell>
          <cell r="W285" t="str">
            <v>3 / 4</v>
          </cell>
          <cell r="X285" t="str">
            <v>3 / 4</v>
          </cell>
          <cell r="Y285" t="str">
            <v>3 / 4</v>
          </cell>
          <cell r="Z285" t="str">
            <v>3 / 4</v>
          </cell>
          <cell r="AA285" t="str">
            <v>3 / 4</v>
          </cell>
          <cell r="AB285" t="str">
            <v>3 / 4</v>
          </cell>
          <cell r="AC285" t="str">
            <v>3 / 4</v>
          </cell>
          <cell r="AD285" t="str">
            <v>3 / 4</v>
          </cell>
          <cell r="AE285" t="str">
            <v>3 / 4</v>
          </cell>
          <cell r="AF285" t="str">
            <v>3 / 4</v>
          </cell>
          <cell r="AG285" t="str">
            <v>3 / 4</v>
          </cell>
          <cell r="AH285" t="str">
            <v>3 / 4</v>
          </cell>
          <cell r="AI285" t="str">
            <v>3 / 4</v>
          </cell>
          <cell r="AJ285" t="str">
            <v>3 / 4</v>
          </cell>
          <cell r="AK285" t="str">
            <v>3 / 4</v>
          </cell>
          <cell r="AL285" t="str">
            <v>3 / 4</v>
          </cell>
          <cell r="AM285" t="str">
            <v>3 / 4</v>
          </cell>
          <cell r="AO285">
            <v>1</v>
          </cell>
          <cell r="AP285" t="str">
            <v>*</v>
          </cell>
          <cell r="AQ285">
            <v>0</v>
          </cell>
          <cell r="AR285">
            <v>0</v>
          </cell>
          <cell r="AS285">
            <v>0</v>
          </cell>
          <cell r="AT285">
            <v>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2</v>
          </cell>
          <cell r="AZ285">
            <v>1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</row>
        <row r="286">
          <cell r="A286" t="str">
            <v>Administration</v>
          </cell>
          <cell r="B286" t="str">
            <v>3 / 4</v>
          </cell>
          <cell r="C286" t="str">
            <v>3 / 4</v>
          </cell>
          <cell r="D286" t="str">
            <v>3 / 4</v>
          </cell>
          <cell r="E286" t="str">
            <v>3 / 4</v>
          </cell>
          <cell r="F286" t="str">
            <v>2 / 4</v>
          </cell>
          <cell r="G286" t="str">
            <v>3 / 4</v>
          </cell>
          <cell r="H286" t="str">
            <v>3 / 4</v>
          </cell>
          <cell r="I286" t="str">
            <v>3 / 4</v>
          </cell>
          <cell r="J286" t="str">
            <v>3 / 4</v>
          </cell>
          <cell r="K286" t="str">
            <v>2 / 3</v>
          </cell>
          <cell r="L286" t="str">
            <v>2 / 4</v>
          </cell>
          <cell r="M286" t="str">
            <v>3 / 4</v>
          </cell>
          <cell r="N286" t="str">
            <v>3 / 4</v>
          </cell>
          <cell r="O286" t="str">
            <v>3 / 4</v>
          </cell>
          <cell r="P286" t="str">
            <v>3 / 4</v>
          </cell>
          <cell r="Q286" t="str">
            <v>3 / 4</v>
          </cell>
          <cell r="R286" t="str">
            <v>3 / 4</v>
          </cell>
          <cell r="S286" t="str">
            <v>3 / 4</v>
          </cell>
          <cell r="T286" t="str">
            <v>3 / 4</v>
          </cell>
          <cell r="U286" t="str">
            <v>3 / 4</v>
          </cell>
          <cell r="V286" t="str">
            <v>3 / 4</v>
          </cell>
          <cell r="W286" t="str">
            <v>3 / 4</v>
          </cell>
          <cell r="X286" t="str">
            <v>3 / 4</v>
          </cell>
          <cell r="Y286" t="str">
            <v>3 / 4</v>
          </cell>
          <cell r="Z286" t="str">
            <v>3 / 4</v>
          </cell>
          <cell r="AA286" t="str">
            <v>3 / 4</v>
          </cell>
          <cell r="AB286" t="str">
            <v>3 / 4</v>
          </cell>
          <cell r="AC286" t="str">
            <v>3 / 4</v>
          </cell>
          <cell r="AD286" t="str">
            <v>3 / 4</v>
          </cell>
          <cell r="AE286" t="str">
            <v>3 / 4</v>
          </cell>
          <cell r="AF286" t="str">
            <v>3 / 4</v>
          </cell>
          <cell r="AG286" t="str">
            <v>3 / 4</v>
          </cell>
          <cell r="AH286" t="str">
            <v>3 / 4</v>
          </cell>
          <cell r="AI286" t="str">
            <v>3 / 4</v>
          </cell>
          <cell r="AJ286" t="str">
            <v>3 / 4</v>
          </cell>
          <cell r="AK286" t="str">
            <v>3 / 4</v>
          </cell>
          <cell r="AL286" t="str">
            <v>3 / 4</v>
          </cell>
          <cell r="AM286" t="str">
            <v>3 / 4</v>
          </cell>
          <cell r="AO286">
            <v>1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</row>
        <row r="287">
          <cell r="A287" t="str">
            <v>Service</v>
          </cell>
          <cell r="B287" t="str">
            <v>3 / 4</v>
          </cell>
          <cell r="C287" t="str">
            <v>3 / 4</v>
          </cell>
          <cell r="D287" t="str">
            <v>3 / 4</v>
          </cell>
          <cell r="E287" t="str">
            <v>3 / 4</v>
          </cell>
          <cell r="F287" t="str">
            <v>2 / 4</v>
          </cell>
          <cell r="G287" t="str">
            <v>3 / 4</v>
          </cell>
          <cell r="H287" t="str">
            <v>3 / 4</v>
          </cell>
          <cell r="I287" t="str">
            <v>3 / 4</v>
          </cell>
          <cell r="J287" t="str">
            <v>3 / 4</v>
          </cell>
          <cell r="K287" t="str">
            <v>2 / 3</v>
          </cell>
          <cell r="L287" t="str">
            <v>2 / 4</v>
          </cell>
          <cell r="M287" t="str">
            <v>3 / 4</v>
          </cell>
          <cell r="N287" t="str">
            <v>3 / 4</v>
          </cell>
          <cell r="O287" t="str">
            <v>3 / 4</v>
          </cell>
          <cell r="P287" t="str">
            <v>3 / 4</v>
          </cell>
          <cell r="Q287" t="str">
            <v>3 / 4</v>
          </cell>
          <cell r="R287" t="str">
            <v>3 / 4</v>
          </cell>
          <cell r="S287" t="str">
            <v>3 / 4</v>
          </cell>
          <cell r="T287" t="str">
            <v>3 / 4</v>
          </cell>
          <cell r="U287" t="str">
            <v>3 / 4</v>
          </cell>
          <cell r="V287" t="str">
            <v>3 / 4</v>
          </cell>
          <cell r="W287" t="str">
            <v>3 / 4</v>
          </cell>
          <cell r="X287" t="str">
            <v>3 / 4</v>
          </cell>
          <cell r="Y287" t="str">
            <v>3 / 4</v>
          </cell>
          <cell r="Z287" t="str">
            <v>3 / 4</v>
          </cell>
          <cell r="AA287" t="str">
            <v>3 / 4</v>
          </cell>
          <cell r="AB287" t="str">
            <v>3 / 4</v>
          </cell>
          <cell r="AC287" t="str">
            <v>3 / 4</v>
          </cell>
          <cell r="AD287" t="str">
            <v>3 / 4</v>
          </cell>
          <cell r="AE287" t="str">
            <v>3 / 4</v>
          </cell>
          <cell r="AF287" t="str">
            <v>3 / 4</v>
          </cell>
          <cell r="AG287" t="str">
            <v>3 / 4</v>
          </cell>
          <cell r="AH287" t="str">
            <v>3 / 4</v>
          </cell>
          <cell r="AI287" t="str">
            <v>3 / 4</v>
          </cell>
          <cell r="AJ287" t="str">
            <v>3 / 4</v>
          </cell>
          <cell r="AK287" t="str">
            <v>3 / 4</v>
          </cell>
          <cell r="AL287" t="str">
            <v>3 / 4</v>
          </cell>
          <cell r="AM287" t="str">
            <v>3 / 4</v>
          </cell>
          <cell r="AO287">
            <v>1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</row>
        <row r="288">
          <cell r="A288" t="str">
            <v>Trade</v>
          </cell>
          <cell r="B288" t="str">
            <v>3 / 4</v>
          </cell>
          <cell r="C288" t="str">
            <v>3 / 4</v>
          </cell>
          <cell r="D288" t="str">
            <v>3 / 4</v>
          </cell>
          <cell r="E288" t="str">
            <v>3 / 4</v>
          </cell>
          <cell r="F288" t="str">
            <v>2 / 4</v>
          </cell>
          <cell r="G288" t="str">
            <v>3 / 4</v>
          </cell>
          <cell r="H288" t="str">
            <v>3 / 4</v>
          </cell>
          <cell r="I288" t="str">
            <v>3 / 4</v>
          </cell>
          <cell r="J288" t="str">
            <v>3 / 4</v>
          </cell>
          <cell r="K288" t="str">
            <v>2 / 3</v>
          </cell>
          <cell r="L288" t="str">
            <v>2 / 4</v>
          </cell>
          <cell r="M288" t="str">
            <v>3 / 4</v>
          </cell>
          <cell r="N288" t="str">
            <v>3 / 4</v>
          </cell>
          <cell r="O288" t="str">
            <v>3 / 4</v>
          </cell>
          <cell r="P288" t="str">
            <v>3 / 4</v>
          </cell>
          <cell r="Q288" t="str">
            <v>3 / 4</v>
          </cell>
          <cell r="R288" t="str">
            <v>3 / 4</v>
          </cell>
          <cell r="S288" t="str">
            <v>3 / 4</v>
          </cell>
          <cell r="T288" t="str">
            <v>3 / 4</v>
          </cell>
          <cell r="U288" t="str">
            <v>3 / 4</v>
          </cell>
          <cell r="V288" t="str">
            <v>3 / 4</v>
          </cell>
          <cell r="W288" t="str">
            <v>3 / 4</v>
          </cell>
          <cell r="X288" t="str">
            <v>3 / 4</v>
          </cell>
          <cell r="Y288" t="str">
            <v>3 / 4</v>
          </cell>
          <cell r="Z288" t="str">
            <v>3 / 4</v>
          </cell>
          <cell r="AA288" t="str">
            <v>3 / 4</v>
          </cell>
          <cell r="AB288" t="str">
            <v>3 / 4</v>
          </cell>
          <cell r="AC288" t="str">
            <v>3 / 4</v>
          </cell>
          <cell r="AD288" t="str">
            <v>3 / 4</v>
          </cell>
          <cell r="AE288" t="str">
            <v>3 / 4</v>
          </cell>
          <cell r="AF288" t="str">
            <v>3 / 4</v>
          </cell>
          <cell r="AG288" t="str">
            <v>3 / 4</v>
          </cell>
          <cell r="AH288" t="str">
            <v>3 / 4</v>
          </cell>
          <cell r="AI288" t="str">
            <v>3 / 4</v>
          </cell>
          <cell r="AJ288" t="str">
            <v>3 / 4</v>
          </cell>
          <cell r="AK288" t="str">
            <v>3 / 4</v>
          </cell>
          <cell r="AL288" t="str">
            <v>3 / 4</v>
          </cell>
          <cell r="AM288" t="str">
            <v>3 / 4</v>
          </cell>
          <cell r="AO288">
            <v>1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</row>
      </sheetData>
      <sheetData sheetId="3">
        <row r="2">
          <cell r="B2">
            <v>15</v>
          </cell>
          <cell r="C2">
            <v>15</v>
          </cell>
          <cell r="D2">
            <v>15</v>
          </cell>
          <cell r="E2">
            <v>15</v>
          </cell>
          <cell r="F2">
            <v>15</v>
          </cell>
          <cell r="G2">
            <v>15</v>
          </cell>
          <cell r="H2">
            <v>15</v>
          </cell>
          <cell r="I2">
            <v>15</v>
          </cell>
          <cell r="J2">
            <v>15</v>
          </cell>
          <cell r="K2">
            <v>15</v>
          </cell>
          <cell r="L2">
            <v>257</v>
          </cell>
          <cell r="M2">
            <v>15</v>
          </cell>
          <cell r="N2">
            <v>15</v>
          </cell>
          <cell r="O2">
            <v>15</v>
          </cell>
          <cell r="P2">
            <v>15</v>
          </cell>
          <cell r="Q2">
            <v>15</v>
          </cell>
          <cell r="R2">
            <v>15</v>
          </cell>
          <cell r="S2">
            <v>15</v>
          </cell>
          <cell r="T2">
            <v>15</v>
          </cell>
          <cell r="U2">
            <v>15</v>
          </cell>
          <cell r="V2">
            <v>15</v>
          </cell>
          <cell r="W2">
            <v>15</v>
          </cell>
          <cell r="X2">
            <v>15</v>
          </cell>
          <cell r="Y2">
            <v>15</v>
          </cell>
          <cell r="Z2">
            <v>0</v>
          </cell>
          <cell r="AA2">
            <v>0</v>
          </cell>
          <cell r="AB2">
            <v>0</v>
          </cell>
          <cell r="AC2">
            <v>15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15</v>
          </cell>
          <cell r="AI2">
            <v>15</v>
          </cell>
          <cell r="AJ2">
            <v>0</v>
          </cell>
          <cell r="AK2">
            <v>0</v>
          </cell>
          <cell r="AL2">
            <v>0</v>
          </cell>
        </row>
        <row r="3">
          <cell r="B3" t="str">
            <v>Cowboy</v>
          </cell>
          <cell r="C3" t="str">
            <v>Gambler</v>
          </cell>
          <cell r="D3" t="str">
            <v>Gunslinger</v>
          </cell>
          <cell r="E3" t="str">
            <v>Lawman</v>
          </cell>
          <cell r="F3" t="str">
            <v>Private Detective</v>
          </cell>
          <cell r="G3" t="str">
            <v>Soldier</v>
          </cell>
          <cell r="H3" t="str">
            <v>Merchant</v>
          </cell>
          <cell r="I3" t="str">
            <v>Coachman</v>
          </cell>
          <cell r="J3" t="str">
            <v>Doctor</v>
          </cell>
          <cell r="K3" t="str">
            <v>Stableman</v>
          </cell>
          <cell r="L3" t="str">
            <v>Citizen</v>
          </cell>
          <cell r="M3" t="str">
            <v>Fighter</v>
          </cell>
          <cell r="N3" t="str">
            <v>Warrior Monk</v>
          </cell>
          <cell r="O3" t="str">
            <v>Theif</v>
          </cell>
          <cell r="P3" t="str">
            <v>Rogue</v>
          </cell>
          <cell r="Q3" t="str">
            <v>Labourer</v>
          </cell>
          <cell r="R3" t="str">
            <v>Scholar</v>
          </cell>
          <cell r="S3" t="str">
            <v>Cleric</v>
          </cell>
          <cell r="T3" t="str">
            <v>Druid</v>
          </cell>
          <cell r="U3" t="str">
            <v>Paladin</v>
          </cell>
          <cell r="V3" t="str">
            <v>Ranger</v>
          </cell>
          <cell r="W3" t="str">
            <v>Magician</v>
          </cell>
          <cell r="X3" t="str">
            <v>Illusionist</v>
          </cell>
          <cell r="Y3" t="str">
            <v>Bard</v>
          </cell>
          <cell r="Z3" t="str">
            <v>Dabbler</v>
          </cell>
          <cell r="AA3" t="str">
            <v>Mentalist</v>
          </cell>
          <cell r="AB3" t="str">
            <v>Lay Healer</v>
          </cell>
          <cell r="AC3" t="str">
            <v>Monk</v>
          </cell>
          <cell r="AD3" t="str">
            <v>Magent</v>
          </cell>
          <cell r="AE3" t="str">
            <v>Healer</v>
          </cell>
          <cell r="AF3" t="str">
            <v>Mystic</v>
          </cell>
          <cell r="AG3" t="str">
            <v>Sorcerer</v>
          </cell>
          <cell r="AH3" t="str">
            <v>Fatale</v>
          </cell>
          <cell r="AI3" t="str">
            <v>Creature</v>
          </cell>
          <cell r="AJ3" t="str">
            <v>Alchemist, Sanctifier</v>
          </cell>
          <cell r="AK3" t="str">
            <v>Alchemist, Adept</v>
          </cell>
          <cell r="AL3" t="str">
            <v>Alchemist, Psychographer</v>
          </cell>
        </row>
        <row r="4">
          <cell r="A4" t="str">
            <v>Animal</v>
          </cell>
        </row>
        <row r="5">
          <cell r="A5" t="str">
            <v>Animal Handling</v>
          </cell>
          <cell r="B5" t="str">
            <v>x</v>
          </cell>
          <cell r="D5" t="str">
            <v>x</v>
          </cell>
          <cell r="I5" t="str">
            <v>x</v>
          </cell>
          <cell r="K5" t="str">
            <v>x</v>
          </cell>
          <cell r="L5" t="str">
            <v>x</v>
          </cell>
          <cell r="Q5" t="str">
            <v>x</v>
          </cell>
          <cell r="T5" t="str">
            <v>x</v>
          </cell>
          <cell r="V5" t="str">
            <v>x</v>
          </cell>
        </row>
        <row r="6">
          <cell r="A6" t="str">
            <v>Animal Riding</v>
          </cell>
          <cell r="B6" t="str">
            <v>x</v>
          </cell>
          <cell r="D6" t="str">
            <v>x</v>
          </cell>
          <cell r="E6" t="str">
            <v>x</v>
          </cell>
          <cell r="G6" t="str">
            <v>x</v>
          </cell>
          <cell r="L6" t="str">
            <v>x</v>
          </cell>
          <cell r="P6" t="str">
            <v>x</v>
          </cell>
          <cell r="U6" t="str">
            <v>x</v>
          </cell>
          <cell r="V6" t="str">
            <v>x</v>
          </cell>
        </row>
        <row r="7">
          <cell r="A7" t="str">
            <v>Animal Training</v>
          </cell>
          <cell r="B7" t="str">
            <v>x</v>
          </cell>
          <cell r="K7" t="str">
            <v>x</v>
          </cell>
          <cell r="L7" t="str">
            <v>x</v>
          </cell>
        </row>
        <row r="8">
          <cell r="A8" t="str">
            <v>Animal Healing</v>
          </cell>
          <cell r="B8" t="str">
            <v>x</v>
          </cell>
          <cell r="K8" t="str">
            <v>x</v>
          </cell>
          <cell r="L8" t="str">
            <v>x</v>
          </cell>
        </row>
        <row r="9">
          <cell r="A9" t="str">
            <v>Awareness</v>
          </cell>
        </row>
        <row r="10">
          <cell r="A10" t="str">
            <v>Perception</v>
          </cell>
          <cell r="B10" t="str">
            <v>x</v>
          </cell>
          <cell r="C10" t="str">
            <v>x</v>
          </cell>
          <cell r="D10" t="str">
            <v>x</v>
          </cell>
          <cell r="F10" t="str">
            <v>x</v>
          </cell>
          <cell r="I10" t="str">
            <v>x</v>
          </cell>
          <cell r="J10" t="str">
            <v>x</v>
          </cell>
          <cell r="L10" t="str">
            <v>x</v>
          </cell>
          <cell r="O10" t="str">
            <v>x</v>
          </cell>
          <cell r="P10" t="str">
            <v>x</v>
          </cell>
          <cell r="T10" t="str">
            <v>x</v>
          </cell>
          <cell r="V10" t="str">
            <v>x</v>
          </cell>
          <cell r="X10" t="str">
            <v>x</v>
          </cell>
          <cell r="AC10" t="str">
            <v>x</v>
          </cell>
          <cell r="AI10" t="str">
            <v>x</v>
          </cell>
        </row>
        <row r="11">
          <cell r="A11" t="str">
            <v>Tracking</v>
          </cell>
          <cell r="F11" t="str">
            <v>x</v>
          </cell>
          <cell r="L11" t="str">
            <v>x</v>
          </cell>
          <cell r="T11" t="str">
            <v>x</v>
          </cell>
          <cell r="V11" t="str">
            <v>x</v>
          </cell>
          <cell r="AI11" t="str">
            <v>x</v>
          </cell>
        </row>
        <row r="12">
          <cell r="A12" t="str">
            <v>Battle Expertise</v>
          </cell>
        </row>
        <row r="13">
          <cell r="A13" t="str">
            <v>Maneuvering in Armour</v>
          </cell>
          <cell r="G13" t="str">
            <v>x</v>
          </cell>
          <cell r="L13" t="str">
            <v>x</v>
          </cell>
          <cell r="P13" t="str">
            <v>x</v>
          </cell>
          <cell r="U13" t="str">
            <v>x</v>
          </cell>
        </row>
        <row r="14">
          <cell r="A14" t="str">
            <v>Mounted Combat</v>
          </cell>
          <cell r="D14" t="str">
            <v>x</v>
          </cell>
          <cell r="E14" t="str">
            <v>x</v>
          </cell>
          <cell r="G14" t="str">
            <v>x</v>
          </cell>
          <cell r="I14" t="str">
            <v>x</v>
          </cell>
          <cell r="L14" t="str">
            <v>x</v>
          </cell>
          <cell r="M14" t="str">
            <v>x</v>
          </cell>
          <cell r="U14" t="str">
            <v>x</v>
          </cell>
        </row>
        <row r="15">
          <cell r="A15" t="str">
            <v>Protect</v>
          </cell>
          <cell r="G15" t="str">
            <v>x</v>
          </cell>
          <cell r="L15" t="str">
            <v>x</v>
          </cell>
          <cell r="M15" t="str">
            <v>x</v>
          </cell>
          <cell r="U15" t="str">
            <v>x</v>
          </cell>
        </row>
        <row r="16">
          <cell r="A16" t="str">
            <v>Restricted Quarters</v>
          </cell>
          <cell r="L16" t="str">
            <v>x</v>
          </cell>
          <cell r="M16" t="str">
            <v>x</v>
          </cell>
          <cell r="P16" t="str">
            <v>x</v>
          </cell>
          <cell r="AI16" t="str">
            <v>x</v>
          </cell>
        </row>
        <row r="17">
          <cell r="A17" t="str">
            <v>Subduing</v>
          </cell>
          <cell r="L17" t="str">
            <v>x</v>
          </cell>
          <cell r="N17" t="str">
            <v>x</v>
          </cell>
        </row>
        <row r="18">
          <cell r="A18" t="str">
            <v>Body Discipline</v>
          </cell>
        </row>
        <row r="19">
          <cell r="A19" t="str">
            <v>Adrenal Defense</v>
          </cell>
          <cell r="L19" t="str">
            <v>x</v>
          </cell>
          <cell r="N19" t="str">
            <v>x</v>
          </cell>
          <cell r="AC19" t="str">
            <v>x</v>
          </cell>
        </row>
        <row r="20">
          <cell r="A20" t="str">
            <v>Adrenal Focus</v>
          </cell>
          <cell r="F20" t="str">
            <v>x</v>
          </cell>
          <cell r="J20" t="str">
            <v>x</v>
          </cell>
          <cell r="L20" t="str">
            <v>x</v>
          </cell>
          <cell r="AC20" t="str">
            <v>x</v>
          </cell>
        </row>
        <row r="21">
          <cell r="A21" t="str">
            <v>Adrenal Speed</v>
          </cell>
          <cell r="L21" t="str">
            <v>x</v>
          </cell>
          <cell r="N21" t="str">
            <v>x</v>
          </cell>
          <cell r="AC21" t="str">
            <v>x</v>
          </cell>
        </row>
        <row r="22">
          <cell r="A22" t="str">
            <v>Adrenal Strength</v>
          </cell>
          <cell r="B22" t="str">
            <v>x</v>
          </cell>
          <cell r="L22" t="str">
            <v>x</v>
          </cell>
          <cell r="M22" t="str">
            <v>x</v>
          </cell>
          <cell r="N22" t="str">
            <v>x</v>
          </cell>
          <cell r="AC22" t="str">
            <v>x</v>
          </cell>
        </row>
        <row r="23">
          <cell r="A23" t="str">
            <v>Quick-Draw</v>
          </cell>
          <cell r="D23" t="str">
            <v>x</v>
          </cell>
          <cell r="E23" t="str">
            <v>x</v>
          </cell>
          <cell r="L23" t="str">
            <v>x</v>
          </cell>
        </row>
        <row r="24">
          <cell r="A24" t="str">
            <v>Brawn</v>
          </cell>
        </row>
        <row r="25">
          <cell r="A25" t="str">
            <v>Body Development</v>
          </cell>
          <cell r="B25" t="str">
            <v>x</v>
          </cell>
          <cell r="D25" t="str">
            <v>x</v>
          </cell>
          <cell r="G25" t="str">
            <v>x</v>
          </cell>
          <cell r="K25" t="str">
            <v>x</v>
          </cell>
          <cell r="L25" t="str">
            <v>x</v>
          </cell>
          <cell r="M25" t="str">
            <v>x</v>
          </cell>
          <cell r="N25" t="str">
            <v>x</v>
          </cell>
          <cell r="P25" t="str">
            <v>x</v>
          </cell>
          <cell r="Q25" t="str">
            <v>x</v>
          </cell>
          <cell r="U25" t="str">
            <v>x</v>
          </cell>
          <cell r="AC25" t="str">
            <v>x</v>
          </cell>
          <cell r="AI25" t="str">
            <v>x</v>
          </cell>
        </row>
        <row r="26">
          <cell r="A26" t="str">
            <v>Fortitude</v>
          </cell>
          <cell r="G26" t="str">
            <v>x</v>
          </cell>
          <cell r="L26" t="str">
            <v>x</v>
          </cell>
          <cell r="M26" t="str">
            <v>x</v>
          </cell>
          <cell r="AI26" t="str">
            <v>x</v>
          </cell>
        </row>
        <row r="27">
          <cell r="A27" t="str">
            <v>Weight-training</v>
          </cell>
          <cell r="B27" t="str">
            <v>x</v>
          </cell>
          <cell r="G27" t="str">
            <v>x</v>
          </cell>
          <cell r="I27" t="str">
            <v>x</v>
          </cell>
          <cell r="K27" t="str">
            <v>x</v>
          </cell>
          <cell r="L27" t="str">
            <v>x</v>
          </cell>
          <cell r="M27" t="str">
            <v>x</v>
          </cell>
          <cell r="Q27" t="str">
            <v>x</v>
          </cell>
        </row>
        <row r="28">
          <cell r="A28" t="str">
            <v>Substance Tolerance</v>
          </cell>
          <cell r="C28" t="str">
            <v>x</v>
          </cell>
          <cell r="L28" t="str">
            <v>x</v>
          </cell>
        </row>
        <row r="29">
          <cell r="A29" t="str">
            <v>Combat Expertise</v>
          </cell>
        </row>
        <row r="30">
          <cell r="A30" t="str">
            <v>Blind Fighting</v>
          </cell>
          <cell r="L30" t="str">
            <v>x</v>
          </cell>
          <cell r="N30" t="str">
            <v>x</v>
          </cell>
          <cell r="P30" t="str">
            <v>x</v>
          </cell>
        </row>
        <row r="31">
          <cell r="A31" t="str">
            <v>Disarm</v>
          </cell>
          <cell r="E31" t="str">
            <v>x</v>
          </cell>
          <cell r="L31" t="str">
            <v>x</v>
          </cell>
          <cell r="M31" t="str">
            <v>x</v>
          </cell>
        </row>
        <row r="32">
          <cell r="A32" t="str">
            <v>Footwork</v>
          </cell>
          <cell r="L32" t="str">
            <v>x</v>
          </cell>
          <cell r="AI32" t="str">
            <v>x</v>
          </cell>
        </row>
        <row r="33">
          <cell r="A33" t="str">
            <v>Multiple Attacks</v>
          </cell>
          <cell r="L33" t="str">
            <v>x</v>
          </cell>
          <cell r="M33" t="str">
            <v>x</v>
          </cell>
          <cell r="N33" t="str">
            <v>x</v>
          </cell>
          <cell r="AC33" t="str">
            <v>x</v>
          </cell>
          <cell r="AI33" t="str">
            <v>x</v>
          </cell>
        </row>
        <row r="34">
          <cell r="A34" t="str">
            <v>Reverse Strike</v>
          </cell>
          <cell r="I34" t="str">
            <v>x</v>
          </cell>
          <cell r="L34" t="str">
            <v>x</v>
          </cell>
          <cell r="N34" t="str">
            <v>x</v>
          </cell>
        </row>
        <row r="35">
          <cell r="A35" t="str">
            <v>Combat Training</v>
          </cell>
        </row>
        <row r="36">
          <cell r="A36" t="str">
            <v>Melee Skills</v>
          </cell>
          <cell r="G36" t="str">
            <v>x</v>
          </cell>
          <cell r="L36" t="str">
            <v>x</v>
          </cell>
          <cell r="M36" t="str">
            <v>x</v>
          </cell>
          <cell r="O36" t="str">
            <v>x</v>
          </cell>
          <cell r="P36" t="str">
            <v>x</v>
          </cell>
          <cell r="U36" t="str">
            <v>x</v>
          </cell>
          <cell r="V36" t="str">
            <v>x</v>
          </cell>
        </row>
        <row r="37">
          <cell r="A37" t="str">
            <v>Ranged Skills</v>
          </cell>
          <cell r="D37" t="str">
            <v>x</v>
          </cell>
          <cell r="E37" t="str">
            <v>x</v>
          </cell>
          <cell r="G37" t="str">
            <v>x</v>
          </cell>
          <cell r="L37" t="str">
            <v>x</v>
          </cell>
          <cell r="O37" t="str">
            <v>x</v>
          </cell>
          <cell r="P37" t="str">
            <v>x</v>
          </cell>
          <cell r="V37" t="str">
            <v>x</v>
          </cell>
        </row>
        <row r="38">
          <cell r="A38" t="str">
            <v>Unarmed Skills</v>
          </cell>
          <cell r="E38" t="str">
            <v>x</v>
          </cell>
          <cell r="L38" t="str">
            <v>x</v>
          </cell>
          <cell r="M38" t="str">
            <v>x</v>
          </cell>
          <cell r="N38" t="str">
            <v>x</v>
          </cell>
          <cell r="AC38" t="str">
            <v>x</v>
          </cell>
          <cell r="AI38" t="str">
            <v>x</v>
          </cell>
        </row>
        <row r="39">
          <cell r="A39" t="str">
            <v>Shield Skills</v>
          </cell>
          <cell r="L39" t="str">
            <v>x</v>
          </cell>
          <cell r="M39" t="str">
            <v>x</v>
          </cell>
          <cell r="U39" t="str">
            <v>x</v>
          </cell>
        </row>
        <row r="40">
          <cell r="A40" t="str">
            <v>Heavy Weapons Skills</v>
          </cell>
          <cell r="L40" t="str">
            <v>x</v>
          </cell>
        </row>
        <row r="41">
          <cell r="A41" t="str">
            <v>Composition</v>
          </cell>
        </row>
        <row r="42">
          <cell r="A42" t="str">
            <v>Illusion Crafting</v>
          </cell>
          <cell r="L42" t="str">
            <v>x</v>
          </cell>
          <cell r="X42" t="str">
            <v>x</v>
          </cell>
        </row>
        <row r="43">
          <cell r="A43" t="str">
            <v>Journalism</v>
          </cell>
          <cell r="L43" t="str">
            <v>x</v>
          </cell>
        </row>
        <row r="44">
          <cell r="A44" t="str">
            <v>Musical Composition</v>
          </cell>
          <cell r="L44" t="str">
            <v>x</v>
          </cell>
          <cell r="Y44" t="str">
            <v>x</v>
          </cell>
          <cell r="AH44" t="str">
            <v>x</v>
          </cell>
        </row>
        <row r="45">
          <cell r="A45" t="str">
            <v>Playwright</v>
          </cell>
          <cell r="L45" t="str">
            <v>x</v>
          </cell>
        </row>
        <row r="46">
          <cell r="A46" t="str">
            <v>Poetic Improvisation</v>
          </cell>
          <cell r="L46" t="str">
            <v>x</v>
          </cell>
        </row>
        <row r="47">
          <cell r="A47" t="str">
            <v>Reporting</v>
          </cell>
          <cell r="F47" t="str">
            <v>x</v>
          </cell>
          <cell r="L47" t="str">
            <v>x</v>
          </cell>
        </row>
        <row r="48">
          <cell r="A48" t="str">
            <v>Writing</v>
          </cell>
          <cell r="F48" t="str">
            <v>x</v>
          </cell>
          <cell r="H48" t="str">
            <v>x</v>
          </cell>
          <cell r="L48" t="str">
            <v>x</v>
          </cell>
          <cell r="R48" t="str">
            <v>x</v>
          </cell>
        </row>
        <row r="49">
          <cell r="A49" t="str">
            <v>Crafting</v>
          </cell>
        </row>
        <row r="50">
          <cell r="A50" t="str">
            <v>Barbering</v>
          </cell>
          <cell r="L50" t="str">
            <v>x</v>
          </cell>
        </row>
        <row r="51">
          <cell r="A51" t="str">
            <v>Building Wright</v>
          </cell>
          <cell r="L51" t="str">
            <v>x</v>
          </cell>
        </row>
        <row r="52">
          <cell r="A52" t="str">
            <v>Candle Maker</v>
          </cell>
          <cell r="L52" t="str">
            <v>x</v>
          </cell>
        </row>
        <row r="53">
          <cell r="A53" t="str">
            <v>Carpentry</v>
          </cell>
          <cell r="K53" t="str">
            <v>x</v>
          </cell>
          <cell r="L53" t="str">
            <v>x</v>
          </cell>
        </row>
        <row r="54">
          <cell r="A54" t="str">
            <v>Cart Wright</v>
          </cell>
          <cell r="K54" t="str">
            <v>x</v>
          </cell>
          <cell r="L54" t="str">
            <v>x</v>
          </cell>
        </row>
        <row r="55">
          <cell r="A55" t="str">
            <v>Ceramics</v>
          </cell>
          <cell r="L55" t="str">
            <v>x</v>
          </cell>
        </row>
        <row r="56">
          <cell r="A56" t="str">
            <v>Cobbler</v>
          </cell>
          <cell r="L56" t="str">
            <v>x</v>
          </cell>
        </row>
        <row r="57">
          <cell r="A57" t="str">
            <v>Cooper</v>
          </cell>
          <cell r="L57" t="str">
            <v>x</v>
          </cell>
        </row>
        <row r="58">
          <cell r="A58" t="str">
            <v>Culinary</v>
          </cell>
          <cell r="L58" t="str">
            <v>x</v>
          </cell>
          <cell r="Q58" t="str">
            <v>x</v>
          </cell>
        </row>
        <row r="59">
          <cell r="A59" t="str">
            <v>Drafting</v>
          </cell>
          <cell r="L59" t="str">
            <v>x</v>
          </cell>
        </row>
        <row r="60">
          <cell r="A60" t="str">
            <v>Drawing/Painting</v>
          </cell>
          <cell r="L60" t="str">
            <v>x</v>
          </cell>
          <cell r="Q60" t="str">
            <v>x</v>
          </cell>
          <cell r="X60" t="str">
            <v>x</v>
          </cell>
        </row>
        <row r="61">
          <cell r="A61" t="str">
            <v>Embroidery</v>
          </cell>
          <cell r="L61" t="str">
            <v>x</v>
          </cell>
        </row>
        <row r="62">
          <cell r="A62" t="str">
            <v>Etcher</v>
          </cell>
          <cell r="L62" t="str">
            <v>x</v>
          </cell>
        </row>
        <row r="63">
          <cell r="A63" t="str">
            <v>Fabric Craft</v>
          </cell>
          <cell r="L63" t="str">
            <v>x</v>
          </cell>
          <cell r="Q63" t="str">
            <v>x</v>
          </cell>
        </row>
        <row r="64">
          <cell r="A64" t="str">
            <v>Falsification</v>
          </cell>
          <cell r="L64" t="str">
            <v>x</v>
          </cell>
        </row>
        <row r="65">
          <cell r="A65" t="str">
            <v>Farrier</v>
          </cell>
          <cell r="B65" t="str">
            <v>x</v>
          </cell>
          <cell r="K65" t="str">
            <v>x</v>
          </cell>
          <cell r="L65" t="str">
            <v>x</v>
          </cell>
        </row>
        <row r="66">
          <cell r="A66" t="str">
            <v>Fletching</v>
          </cell>
          <cell r="L66" t="str">
            <v>x</v>
          </cell>
        </row>
        <row r="67">
          <cell r="A67" t="str">
            <v>Forgery</v>
          </cell>
          <cell r="L67" t="str">
            <v>x</v>
          </cell>
        </row>
        <row r="68">
          <cell r="A68" t="str">
            <v>Foundry</v>
          </cell>
          <cell r="L68" t="str">
            <v>x</v>
          </cell>
        </row>
        <row r="69">
          <cell r="A69" t="str">
            <v>Furrier</v>
          </cell>
          <cell r="L69" t="str">
            <v>x</v>
          </cell>
        </row>
        <row r="70">
          <cell r="A70" t="str">
            <v>Glass-working</v>
          </cell>
          <cell r="L70" t="str">
            <v>x</v>
          </cell>
        </row>
        <row r="71">
          <cell r="A71" t="str">
            <v>Gold Smith</v>
          </cell>
          <cell r="L71" t="str">
            <v>x</v>
          </cell>
        </row>
        <row r="72">
          <cell r="A72" t="str">
            <v>Leather Craft</v>
          </cell>
          <cell r="L72" t="str">
            <v>x</v>
          </cell>
          <cell r="Q72" t="str">
            <v>x</v>
          </cell>
        </row>
        <row r="73">
          <cell r="A73" t="str">
            <v>Metal Craft</v>
          </cell>
          <cell r="B73" t="str">
            <v>x</v>
          </cell>
          <cell r="K73" t="str">
            <v>x</v>
          </cell>
          <cell r="L73" t="str">
            <v>x</v>
          </cell>
          <cell r="M73" t="str">
            <v>x</v>
          </cell>
          <cell r="Q73" t="str">
            <v>x</v>
          </cell>
          <cell r="U73" t="str">
            <v>x</v>
          </cell>
        </row>
        <row r="74">
          <cell r="A74" t="str">
            <v>Miller</v>
          </cell>
          <cell r="L74" t="str">
            <v>x</v>
          </cell>
        </row>
        <row r="75">
          <cell r="A75" t="str">
            <v>Net Making</v>
          </cell>
          <cell r="L75" t="str">
            <v>x</v>
          </cell>
        </row>
        <row r="76">
          <cell r="A76" t="str">
            <v>Paper Making</v>
          </cell>
          <cell r="L76" t="str">
            <v>x</v>
          </cell>
        </row>
        <row r="77">
          <cell r="A77" t="str">
            <v>Potter</v>
          </cell>
          <cell r="L77" t="str">
            <v>x</v>
          </cell>
        </row>
        <row r="78">
          <cell r="A78" t="str">
            <v>Quilting</v>
          </cell>
          <cell r="L78" t="str">
            <v>x</v>
          </cell>
        </row>
        <row r="79">
          <cell r="A79" t="str">
            <v>Roofer</v>
          </cell>
          <cell r="L79" t="str">
            <v>x</v>
          </cell>
        </row>
        <row r="80">
          <cell r="A80" t="str">
            <v>Saddler</v>
          </cell>
          <cell r="B80" t="str">
            <v>x</v>
          </cell>
          <cell r="K80" t="str">
            <v>x</v>
          </cell>
          <cell r="L80" t="str">
            <v>x</v>
          </cell>
        </row>
        <row r="81">
          <cell r="A81" t="str">
            <v>Sail Making</v>
          </cell>
          <cell r="L81" t="str">
            <v>x</v>
          </cell>
        </row>
        <row r="82">
          <cell r="A82" t="str">
            <v>Ship Wright</v>
          </cell>
          <cell r="L82" t="str">
            <v>x</v>
          </cell>
        </row>
        <row r="83">
          <cell r="A83" t="str">
            <v>Silver Smith</v>
          </cell>
          <cell r="L83" t="str">
            <v>x</v>
          </cell>
        </row>
        <row r="84">
          <cell r="A84" t="str">
            <v>Spinner</v>
          </cell>
          <cell r="L84" t="str">
            <v>x</v>
          </cell>
        </row>
        <row r="85">
          <cell r="A85" t="str">
            <v>Stone Craft</v>
          </cell>
          <cell r="L85" t="str">
            <v>x</v>
          </cell>
          <cell r="Q85" t="str">
            <v>x</v>
          </cell>
        </row>
        <row r="86">
          <cell r="A86" t="str">
            <v>Tanner</v>
          </cell>
          <cell r="L86" t="str">
            <v>x</v>
          </cell>
        </row>
        <row r="87">
          <cell r="A87" t="str">
            <v>Taxidermist</v>
          </cell>
          <cell r="L87" t="str">
            <v>x</v>
          </cell>
        </row>
        <row r="88">
          <cell r="A88" t="str">
            <v>Tin Smith</v>
          </cell>
          <cell r="L88" t="str">
            <v>x</v>
          </cell>
        </row>
        <row r="89">
          <cell r="A89" t="str">
            <v>Tooler</v>
          </cell>
          <cell r="K89" t="str">
            <v>x</v>
          </cell>
          <cell r="L89" t="str">
            <v>x</v>
          </cell>
        </row>
        <row r="90">
          <cell r="A90" t="str">
            <v>Upholstery</v>
          </cell>
          <cell r="L90" t="str">
            <v>x</v>
          </cell>
        </row>
        <row r="91">
          <cell r="A91" t="str">
            <v>Wainwright</v>
          </cell>
          <cell r="I91" t="str">
            <v>x</v>
          </cell>
          <cell r="L91" t="str">
            <v>x</v>
          </cell>
        </row>
        <row r="92">
          <cell r="A92" t="str">
            <v>Weapon Smith</v>
          </cell>
          <cell r="L92" t="str">
            <v>x</v>
          </cell>
        </row>
        <row r="93">
          <cell r="A93" t="str">
            <v>Wheel Wright</v>
          </cell>
          <cell r="I93" t="str">
            <v>x</v>
          </cell>
          <cell r="L93" t="str">
            <v>x</v>
          </cell>
        </row>
        <row r="94">
          <cell r="A94" t="str">
            <v>Wicker Work</v>
          </cell>
          <cell r="L94" t="str">
            <v>x</v>
          </cell>
        </row>
        <row r="95">
          <cell r="A95" t="str">
            <v>Wood Craft</v>
          </cell>
          <cell r="L95" t="str">
            <v>x</v>
          </cell>
          <cell r="Q95" t="str">
            <v>x</v>
          </cell>
          <cell r="T95" t="str">
            <v>x</v>
          </cell>
        </row>
        <row r="96">
          <cell r="A96" t="str">
            <v>Delving</v>
          </cell>
        </row>
        <row r="97">
          <cell r="A97" t="str">
            <v>Attunement</v>
          </cell>
          <cell r="H97" t="str">
            <v>x</v>
          </cell>
          <cell r="L97" t="str">
            <v>x</v>
          </cell>
          <cell r="S97" t="str">
            <v>x</v>
          </cell>
          <cell r="W97" t="str">
            <v>x</v>
          </cell>
          <cell r="X97" t="str">
            <v>x</v>
          </cell>
          <cell r="Y97" t="str">
            <v>x</v>
          </cell>
          <cell r="AH97" t="str">
            <v>x</v>
          </cell>
        </row>
        <row r="98">
          <cell r="A98" t="str">
            <v>Runes</v>
          </cell>
          <cell r="L98" t="str">
            <v>x</v>
          </cell>
          <cell r="W98" t="str">
            <v>x</v>
          </cell>
        </row>
        <row r="99">
          <cell r="A99" t="str">
            <v>Engineering</v>
          </cell>
        </row>
        <row r="100">
          <cell r="A100" t="str">
            <v>Basic Engineering</v>
          </cell>
          <cell r="L100" t="str">
            <v>x</v>
          </cell>
          <cell r="R100" t="str">
            <v>x</v>
          </cell>
          <cell r="W100" t="str">
            <v>x</v>
          </cell>
        </row>
        <row r="101">
          <cell r="A101" t="str">
            <v>Civil Engineering</v>
          </cell>
          <cell r="L101" t="str">
            <v>x</v>
          </cell>
        </row>
        <row r="102">
          <cell r="A102" t="str">
            <v>Crude Weapons Design</v>
          </cell>
          <cell r="L102" t="str">
            <v>x</v>
          </cell>
        </row>
        <row r="103">
          <cell r="A103" t="str">
            <v>Gimmickry</v>
          </cell>
          <cell r="L103" t="str">
            <v>x</v>
          </cell>
        </row>
        <row r="104">
          <cell r="A104" t="str">
            <v>Industrial Chemical Engineering</v>
          </cell>
          <cell r="L104" t="str">
            <v>x</v>
          </cell>
        </row>
        <row r="105">
          <cell r="A105" t="str">
            <v>Medical Chemical Engineering</v>
          </cell>
          <cell r="L105" t="str">
            <v>x</v>
          </cell>
        </row>
        <row r="106">
          <cell r="A106" t="str">
            <v>Sanitation Engineering</v>
          </cell>
          <cell r="L106" t="str">
            <v>x</v>
          </cell>
        </row>
        <row r="107">
          <cell r="A107" t="str">
            <v>Siege Engineering</v>
          </cell>
          <cell r="L107" t="str">
            <v>x</v>
          </cell>
        </row>
        <row r="108">
          <cell r="A108" t="str">
            <v>Mechanical Engineering</v>
          </cell>
          <cell r="L108" t="str">
            <v>x</v>
          </cell>
        </row>
        <row r="109">
          <cell r="A109" t="str">
            <v>Criminal Engineering</v>
          </cell>
          <cell r="L109" t="str">
            <v>x</v>
          </cell>
        </row>
        <row r="110">
          <cell r="A110" t="str">
            <v>Medical Engineering</v>
          </cell>
          <cell r="J110" t="str">
            <v>x</v>
          </cell>
          <cell r="L110" t="str">
            <v>x</v>
          </cell>
        </row>
        <row r="111">
          <cell r="A111" t="str">
            <v>Weapon Design</v>
          </cell>
          <cell r="L111" t="str">
            <v>x</v>
          </cell>
        </row>
        <row r="112">
          <cell r="A112" t="str">
            <v>Environmental</v>
          </cell>
        </row>
        <row r="113">
          <cell r="A113" t="str">
            <v>Navigation</v>
          </cell>
          <cell r="I113" t="str">
            <v>x</v>
          </cell>
          <cell r="L113" t="str">
            <v>x</v>
          </cell>
          <cell r="T113" t="str">
            <v>x</v>
          </cell>
          <cell r="V113" t="str">
            <v>x</v>
          </cell>
        </row>
        <row r="114">
          <cell r="A114" t="str">
            <v>Marine Piloting</v>
          </cell>
          <cell r="L114" t="str">
            <v>x</v>
          </cell>
        </row>
        <row r="115">
          <cell r="A115" t="str">
            <v>Driving</v>
          </cell>
          <cell r="I115" t="str">
            <v>x</v>
          </cell>
          <cell r="L115" t="str">
            <v>x</v>
          </cell>
          <cell r="Q115" t="str">
            <v>x</v>
          </cell>
        </row>
        <row r="116">
          <cell r="A116" t="str">
            <v>Survival</v>
          </cell>
          <cell r="L116" t="str">
            <v>x</v>
          </cell>
          <cell r="P116" t="str">
            <v>x</v>
          </cell>
          <cell r="T116" t="str">
            <v>x</v>
          </cell>
          <cell r="V116" t="str">
            <v>x</v>
          </cell>
          <cell r="AI116" t="str">
            <v>x</v>
          </cell>
        </row>
        <row r="117">
          <cell r="A117" t="str">
            <v>Gunnery Expertise</v>
          </cell>
        </row>
        <row r="118">
          <cell r="A118" t="str">
            <v>Gunslinging</v>
          </cell>
          <cell r="D118" t="str">
            <v>x</v>
          </cell>
          <cell r="L118" t="str">
            <v>x</v>
          </cell>
        </row>
        <row r="119">
          <cell r="A119" t="str">
            <v>Moving Target</v>
          </cell>
          <cell r="D119" t="str">
            <v>x</v>
          </cell>
          <cell r="G119" t="str">
            <v>x</v>
          </cell>
          <cell r="L119" t="str">
            <v>x</v>
          </cell>
        </row>
        <row r="120">
          <cell r="A120" t="str">
            <v>Sniping</v>
          </cell>
          <cell r="G120" t="str">
            <v>x</v>
          </cell>
          <cell r="L120" t="str">
            <v>x</v>
          </cell>
        </row>
        <row r="121">
          <cell r="A121" t="str">
            <v>Targeting</v>
          </cell>
          <cell r="G121" t="str">
            <v>x</v>
          </cell>
          <cell r="L121" t="str">
            <v>x</v>
          </cell>
        </row>
        <row r="122">
          <cell r="A122" t="str">
            <v>Gymnastic</v>
          </cell>
        </row>
        <row r="123">
          <cell r="A123" t="str">
            <v>Acrobatics</v>
          </cell>
          <cell r="L123" t="str">
            <v>x</v>
          </cell>
          <cell r="N123" t="str">
            <v>x</v>
          </cell>
          <cell r="O123" t="str">
            <v>x</v>
          </cell>
          <cell r="AC123" t="str">
            <v>x</v>
          </cell>
        </row>
        <row r="124">
          <cell r="A124" t="str">
            <v>Contortions</v>
          </cell>
          <cell r="L124" t="str">
            <v>x</v>
          </cell>
          <cell r="O124" t="str">
            <v>x</v>
          </cell>
        </row>
        <row r="125">
          <cell r="A125" t="str">
            <v>Jumping</v>
          </cell>
          <cell r="L125" t="str">
            <v>x</v>
          </cell>
          <cell r="N125" t="str">
            <v>x</v>
          </cell>
          <cell r="P125" t="str">
            <v>x</v>
          </cell>
          <cell r="AC125" t="str">
            <v>x</v>
          </cell>
          <cell r="AI125" t="str">
            <v>x</v>
          </cell>
        </row>
        <row r="126">
          <cell r="A126" t="str">
            <v>Lore</v>
          </cell>
        </row>
        <row r="127">
          <cell r="A127" t="str">
            <v>Art History</v>
          </cell>
          <cell r="H127" t="str">
            <v>x</v>
          </cell>
          <cell r="L127" t="str">
            <v>x</v>
          </cell>
        </row>
        <row r="128">
          <cell r="A128" t="str">
            <v>Circle Lore</v>
          </cell>
          <cell r="L128" t="str">
            <v>x</v>
          </cell>
        </row>
        <row r="129">
          <cell r="A129" t="str">
            <v>Creature Lore</v>
          </cell>
          <cell r="L129" t="str">
            <v>x</v>
          </cell>
          <cell r="R129" t="str">
            <v>x</v>
          </cell>
          <cell r="T129" t="str">
            <v>x</v>
          </cell>
          <cell r="V129" t="str">
            <v>x</v>
          </cell>
        </row>
        <row r="130">
          <cell r="A130" t="str">
            <v>Flora Lore</v>
          </cell>
          <cell r="L130" t="str">
            <v>x</v>
          </cell>
        </row>
        <row r="131">
          <cell r="A131" t="str">
            <v>Heraldry Lore</v>
          </cell>
          <cell r="L131" t="str">
            <v>x</v>
          </cell>
        </row>
        <row r="132">
          <cell r="A132" t="str">
            <v>Historic Lore</v>
          </cell>
          <cell r="H132" t="str">
            <v>x</v>
          </cell>
          <cell r="L132" t="str">
            <v>x</v>
          </cell>
          <cell r="R132" t="str">
            <v>x</v>
          </cell>
          <cell r="Y132" t="str">
            <v>x</v>
          </cell>
        </row>
        <row r="133">
          <cell r="A133" t="str">
            <v>Lock Lore</v>
          </cell>
          <cell r="L133" t="str">
            <v>x</v>
          </cell>
        </row>
        <row r="134">
          <cell r="A134" t="str">
            <v>Philosophy Lore</v>
          </cell>
          <cell r="L134" t="str">
            <v>x</v>
          </cell>
          <cell r="Y134" t="str">
            <v>x</v>
          </cell>
        </row>
        <row r="135">
          <cell r="A135" t="str">
            <v>Poisons Lore</v>
          </cell>
          <cell r="J135" t="str">
            <v>x</v>
          </cell>
          <cell r="L135" t="str">
            <v>x</v>
          </cell>
        </row>
        <row r="136">
          <cell r="A136" t="str">
            <v>Magic Lore</v>
          </cell>
          <cell r="L136" t="str">
            <v>x</v>
          </cell>
          <cell r="S136" t="str">
            <v>x</v>
          </cell>
          <cell r="W136" t="str">
            <v>x</v>
          </cell>
          <cell r="X136" t="str">
            <v>x</v>
          </cell>
          <cell r="Y136" t="str">
            <v>x</v>
          </cell>
          <cell r="AH136" t="str">
            <v>x</v>
          </cell>
        </row>
        <row r="137">
          <cell r="A137" t="str">
            <v>Religion Lore</v>
          </cell>
          <cell r="H137" t="str">
            <v>x</v>
          </cell>
          <cell r="L137" t="str">
            <v>x</v>
          </cell>
          <cell r="R137" t="str">
            <v>x</v>
          </cell>
          <cell r="S137" t="str">
            <v>x</v>
          </cell>
          <cell r="U137" t="str">
            <v>x</v>
          </cell>
        </row>
        <row r="138">
          <cell r="A138" t="str">
            <v>Religious History</v>
          </cell>
          <cell r="H138" t="str">
            <v>x</v>
          </cell>
          <cell r="L138" t="str">
            <v>x</v>
          </cell>
        </row>
        <row r="139">
          <cell r="A139" t="str">
            <v>Trading Lore</v>
          </cell>
          <cell r="B139" t="str">
            <v>x</v>
          </cell>
          <cell r="C139" t="str">
            <v>x</v>
          </cell>
          <cell r="H139" t="str">
            <v>x</v>
          </cell>
          <cell r="K139" t="str">
            <v>x</v>
          </cell>
          <cell r="L139" t="str">
            <v>x</v>
          </cell>
        </row>
        <row r="140">
          <cell r="A140" t="str">
            <v>Vehicles Lore</v>
          </cell>
          <cell r="I140" t="str">
            <v>x</v>
          </cell>
          <cell r="K140" t="str">
            <v>x</v>
          </cell>
          <cell r="L140" t="str">
            <v>x</v>
          </cell>
        </row>
        <row r="141">
          <cell r="A141" t="str">
            <v>Visual Arts</v>
          </cell>
          <cell r="H141" t="str">
            <v>x</v>
          </cell>
          <cell r="L141" t="str">
            <v>x</v>
          </cell>
        </row>
        <row r="142">
          <cell r="A142" t="str">
            <v>Other Lore</v>
          </cell>
          <cell r="L142" t="str">
            <v>x</v>
          </cell>
        </row>
        <row r="143">
          <cell r="A143" t="str">
            <v>Appraisal</v>
          </cell>
          <cell r="C143" t="str">
            <v>x</v>
          </cell>
          <cell r="H143" t="str">
            <v>x</v>
          </cell>
          <cell r="L143" t="str">
            <v>x</v>
          </cell>
        </row>
        <row r="144">
          <cell r="A144" t="str">
            <v>Language</v>
          </cell>
          <cell r="F144" t="str">
            <v>x</v>
          </cell>
          <cell r="H144" t="str">
            <v>x</v>
          </cell>
          <cell r="I144" t="str">
            <v>x</v>
          </cell>
          <cell r="J144" t="str">
            <v>x</v>
          </cell>
          <cell r="L144" t="str">
            <v>x</v>
          </cell>
          <cell r="R144" t="str">
            <v>x</v>
          </cell>
          <cell r="Y144" t="str">
            <v>x</v>
          </cell>
          <cell r="AH144" t="str">
            <v>x</v>
          </cell>
        </row>
        <row r="145">
          <cell r="A145" t="str">
            <v>Law</v>
          </cell>
          <cell r="D145" t="str">
            <v>x</v>
          </cell>
          <cell r="E145" t="str">
            <v>x</v>
          </cell>
          <cell r="F145" t="str">
            <v>x</v>
          </cell>
          <cell r="L145" t="str">
            <v>x</v>
          </cell>
        </row>
        <row r="146">
          <cell r="A146" t="str">
            <v>Materials</v>
          </cell>
          <cell r="L146" t="str">
            <v>x</v>
          </cell>
          <cell r="R146" t="str">
            <v>x</v>
          </cell>
        </row>
        <row r="147">
          <cell r="A147" t="str">
            <v>Racial</v>
          </cell>
          <cell r="L147" t="str">
            <v>x</v>
          </cell>
          <cell r="R147" t="str">
            <v>x</v>
          </cell>
          <cell r="Y147" t="str">
            <v>x</v>
          </cell>
        </row>
        <row r="148">
          <cell r="A148" t="str">
            <v>Region 1</v>
          </cell>
          <cell r="L148" t="str">
            <v>x</v>
          </cell>
          <cell r="R148" t="str">
            <v>x</v>
          </cell>
          <cell r="T148" t="str">
            <v>x</v>
          </cell>
          <cell r="V148" t="str">
            <v>x</v>
          </cell>
          <cell r="Y148" t="str">
            <v>x</v>
          </cell>
        </row>
        <row r="149">
          <cell r="A149" t="str">
            <v>Region 2</v>
          </cell>
          <cell r="L149" t="str">
            <v>x</v>
          </cell>
        </row>
        <row r="150">
          <cell r="A150" t="str">
            <v>Tactics</v>
          </cell>
          <cell r="G150" t="str">
            <v>x</v>
          </cell>
          <cell r="L150" t="str">
            <v>x</v>
          </cell>
        </row>
        <row r="151">
          <cell r="A151" t="str">
            <v>Medical</v>
          </cell>
        </row>
        <row r="152">
          <cell r="A152" t="str">
            <v>Herbalism</v>
          </cell>
          <cell r="L152" t="str">
            <v>x</v>
          </cell>
          <cell r="T152" t="str">
            <v>x</v>
          </cell>
        </row>
        <row r="153">
          <cell r="A153" t="str">
            <v>First Aid</v>
          </cell>
          <cell r="J153" t="str">
            <v>x</v>
          </cell>
          <cell r="L153" t="str">
            <v>x</v>
          </cell>
        </row>
        <row r="154">
          <cell r="A154" t="str">
            <v>Second Aid</v>
          </cell>
          <cell r="J154" t="str">
            <v>x</v>
          </cell>
          <cell r="L154" t="str">
            <v>x</v>
          </cell>
        </row>
        <row r="155">
          <cell r="A155" t="str">
            <v>Medical Practice</v>
          </cell>
          <cell r="J155" t="str">
            <v>x</v>
          </cell>
          <cell r="L155" t="str">
            <v>x</v>
          </cell>
          <cell r="S155" t="str">
            <v>x</v>
          </cell>
        </row>
        <row r="156">
          <cell r="A156" t="str">
            <v>Poison Mastery</v>
          </cell>
          <cell r="J156" t="str">
            <v>x</v>
          </cell>
          <cell r="L156" t="str">
            <v>x</v>
          </cell>
          <cell r="P156" t="str">
            <v>x</v>
          </cell>
          <cell r="AH156" t="str">
            <v>x</v>
          </cell>
        </row>
        <row r="157">
          <cell r="A157" t="str">
            <v>Medical Science</v>
          </cell>
        </row>
        <row r="158">
          <cell r="A158" t="str">
            <v>Medical Science</v>
          </cell>
          <cell r="J158" t="str">
            <v>x</v>
          </cell>
          <cell r="L158" t="str">
            <v>x</v>
          </cell>
        </row>
        <row r="159">
          <cell r="A159" t="str">
            <v>Mental Discipline</v>
          </cell>
        </row>
        <row r="160">
          <cell r="A160" t="str">
            <v>Control Lycanthropy</v>
          </cell>
          <cell r="L160" t="str">
            <v>x</v>
          </cell>
        </row>
        <row r="161">
          <cell r="A161" t="str">
            <v>Meditation</v>
          </cell>
          <cell r="J161" t="str">
            <v>x</v>
          </cell>
          <cell r="L161" t="str">
            <v>x</v>
          </cell>
          <cell r="N161" t="str">
            <v>x</v>
          </cell>
          <cell r="S161" t="str">
            <v>x</v>
          </cell>
          <cell r="AC161" t="str">
            <v>x</v>
          </cell>
        </row>
        <row r="162">
          <cell r="A162" t="str">
            <v>Mental Focus</v>
          </cell>
          <cell r="L162" t="str">
            <v>x</v>
          </cell>
          <cell r="U162" t="str">
            <v>x</v>
          </cell>
          <cell r="AC162" t="str">
            <v>x</v>
          </cell>
          <cell r="AI162" t="str">
            <v>x</v>
          </cell>
        </row>
        <row r="163">
          <cell r="A163" t="str">
            <v>Mnemonics</v>
          </cell>
          <cell r="C163" t="str">
            <v>x</v>
          </cell>
          <cell r="F163" t="str">
            <v>x</v>
          </cell>
          <cell r="L163" t="str">
            <v>x</v>
          </cell>
        </row>
        <row r="164">
          <cell r="A164" t="str">
            <v>Movement</v>
          </cell>
        </row>
        <row r="165">
          <cell r="A165" t="str">
            <v>Climbing</v>
          </cell>
          <cell r="B165" t="str">
            <v>x</v>
          </cell>
          <cell r="I165" t="str">
            <v>x</v>
          </cell>
          <cell r="K165" t="str">
            <v>x</v>
          </cell>
          <cell r="L165" t="str">
            <v>x</v>
          </cell>
          <cell r="N165" t="str">
            <v>x</v>
          </cell>
          <cell r="O165" t="str">
            <v>x</v>
          </cell>
          <cell r="P165" t="str">
            <v>x</v>
          </cell>
          <cell r="V165" t="str">
            <v>x</v>
          </cell>
          <cell r="AC165" t="str">
            <v>x</v>
          </cell>
          <cell r="AI165" t="str">
            <v>x</v>
          </cell>
        </row>
        <row r="166">
          <cell r="A166" t="str">
            <v>Flying</v>
          </cell>
        </row>
        <row r="167">
          <cell r="A167" t="str">
            <v>Running</v>
          </cell>
          <cell r="B167" t="str">
            <v>x</v>
          </cell>
          <cell r="D167" t="str">
            <v>x</v>
          </cell>
          <cell r="E167" t="str">
            <v>x</v>
          </cell>
          <cell r="L167" t="str">
            <v>x</v>
          </cell>
          <cell r="M167" t="str">
            <v>x</v>
          </cell>
          <cell r="N167" t="str">
            <v>x</v>
          </cell>
          <cell r="O167" t="str">
            <v>x</v>
          </cell>
          <cell r="P167" t="str">
            <v>x</v>
          </cell>
          <cell r="Q167" t="str">
            <v>x</v>
          </cell>
          <cell r="U167" t="str">
            <v>x</v>
          </cell>
          <cell r="V167" t="str">
            <v>x</v>
          </cell>
          <cell r="Y167" t="str">
            <v>x</v>
          </cell>
          <cell r="AC167" t="str">
            <v>x</v>
          </cell>
          <cell r="AH167" t="str">
            <v>x</v>
          </cell>
          <cell r="AI167" t="str">
            <v>x</v>
          </cell>
        </row>
        <row r="168">
          <cell r="A168" t="str">
            <v>Swimming</v>
          </cell>
          <cell r="L168" t="str">
            <v>x</v>
          </cell>
          <cell r="N168" t="str">
            <v>x</v>
          </cell>
          <cell r="V168" t="str">
            <v>x</v>
          </cell>
          <cell r="AC168" t="str">
            <v>x</v>
          </cell>
        </row>
        <row r="169">
          <cell r="A169" t="str">
            <v>Performance Art</v>
          </cell>
        </row>
        <row r="170">
          <cell r="A170" t="str">
            <v>Acting</v>
          </cell>
          <cell r="L170" t="str">
            <v>x</v>
          </cell>
          <cell r="X170" t="str">
            <v>x</v>
          </cell>
          <cell r="Y170" t="str">
            <v>x</v>
          </cell>
          <cell r="AH170" t="str">
            <v>x</v>
          </cell>
        </row>
        <row r="171">
          <cell r="A171" t="str">
            <v>Public Speaking</v>
          </cell>
          <cell r="H171" t="str">
            <v>x</v>
          </cell>
          <cell r="L171" t="str">
            <v>x</v>
          </cell>
        </row>
        <row r="172">
          <cell r="A172" t="str">
            <v>Ventriloquism</v>
          </cell>
          <cell r="L172" t="str">
            <v>x</v>
          </cell>
        </row>
        <row r="173">
          <cell r="A173" t="str">
            <v>Singing</v>
          </cell>
          <cell r="L173" t="str">
            <v>x</v>
          </cell>
          <cell r="AH173" t="str">
            <v>x</v>
          </cell>
        </row>
        <row r="174">
          <cell r="A174" t="str">
            <v>Canon</v>
          </cell>
          <cell r="L174" t="str">
            <v>x</v>
          </cell>
        </row>
        <row r="175">
          <cell r="A175" t="str">
            <v>Mimickry</v>
          </cell>
          <cell r="C175" t="str">
            <v>x</v>
          </cell>
          <cell r="L175" t="str">
            <v>x</v>
          </cell>
        </row>
        <row r="176">
          <cell r="A176" t="str">
            <v>Mimery</v>
          </cell>
          <cell r="L176" t="str">
            <v>x</v>
          </cell>
        </row>
        <row r="177">
          <cell r="A177" t="str">
            <v>Tale Telling</v>
          </cell>
          <cell r="C177" t="str">
            <v>x</v>
          </cell>
          <cell r="L177" t="str">
            <v>x</v>
          </cell>
        </row>
        <row r="178">
          <cell r="A178" t="str">
            <v>Dancing</v>
          </cell>
          <cell r="L178" t="str">
            <v>x</v>
          </cell>
          <cell r="AH178" t="str">
            <v>x</v>
          </cell>
        </row>
        <row r="179">
          <cell r="A179" t="str">
            <v>Stage Magic</v>
          </cell>
          <cell r="L179" t="str">
            <v>x</v>
          </cell>
          <cell r="X179" t="str">
            <v>x</v>
          </cell>
        </row>
        <row r="180">
          <cell r="A180" t="str">
            <v>Play Instrument</v>
          </cell>
          <cell r="L180" t="str">
            <v>x</v>
          </cell>
          <cell r="X180" t="str">
            <v>x</v>
          </cell>
          <cell r="Y180" t="str">
            <v>x</v>
          </cell>
          <cell r="AH180" t="str">
            <v>x</v>
          </cell>
        </row>
        <row r="181">
          <cell r="A181" t="str">
            <v>Magical Expertise</v>
          </cell>
        </row>
        <row r="182">
          <cell r="A182" t="str">
            <v>Transcendence</v>
          </cell>
          <cell r="L182" t="str">
            <v>x</v>
          </cell>
          <cell r="U182" t="str">
            <v>x</v>
          </cell>
        </row>
        <row r="183">
          <cell r="A183" t="str">
            <v>Grace</v>
          </cell>
          <cell r="L183" t="str">
            <v>x</v>
          </cell>
          <cell r="S183" t="str">
            <v>x</v>
          </cell>
          <cell r="T183" t="str">
            <v>x</v>
          </cell>
          <cell r="W183" t="str">
            <v>x</v>
          </cell>
          <cell r="X183" t="str">
            <v>x</v>
          </cell>
        </row>
        <row r="184">
          <cell r="A184" t="str">
            <v>Spell Trickery</v>
          </cell>
          <cell r="L184" t="str">
            <v>x</v>
          </cell>
          <cell r="X184" t="str">
            <v>x</v>
          </cell>
          <cell r="Y184" t="str">
            <v>x</v>
          </cell>
        </row>
        <row r="185">
          <cell r="A185" t="str">
            <v>Power Manipulation</v>
          </cell>
        </row>
        <row r="186">
          <cell r="A186" t="str">
            <v>Channeling</v>
          </cell>
          <cell r="L186" t="str">
            <v>x</v>
          </cell>
          <cell r="S186" t="str">
            <v>x</v>
          </cell>
          <cell r="U186" t="str">
            <v>x</v>
          </cell>
        </row>
        <row r="187">
          <cell r="A187" t="str">
            <v>Power Development</v>
          </cell>
          <cell r="L187" t="str">
            <v>x</v>
          </cell>
          <cell r="S187" t="str">
            <v>x</v>
          </cell>
          <cell r="T187" t="str">
            <v>x</v>
          </cell>
          <cell r="W187" t="str">
            <v>x</v>
          </cell>
          <cell r="X187" t="str">
            <v>x</v>
          </cell>
        </row>
        <row r="188">
          <cell r="A188" t="str">
            <v>Power Projection</v>
          </cell>
          <cell r="L188" t="str">
            <v>x</v>
          </cell>
          <cell r="W188" t="str">
            <v>x</v>
          </cell>
        </row>
        <row r="189">
          <cell r="A189" t="str">
            <v>Directed Spell</v>
          </cell>
          <cell r="L189" t="str">
            <v>x</v>
          </cell>
          <cell r="W189" t="str">
            <v>x</v>
          </cell>
        </row>
        <row r="190">
          <cell r="A190" t="str">
            <v>Spellcasting</v>
          </cell>
        </row>
        <row r="191">
          <cell r="A191" t="str">
            <v>Base</v>
          </cell>
          <cell r="L191" t="str">
            <v>x</v>
          </cell>
          <cell r="S191" t="str">
            <v>x</v>
          </cell>
          <cell r="T191" t="str">
            <v>x</v>
          </cell>
          <cell r="W191" t="str">
            <v>x</v>
          </cell>
          <cell r="X191" t="str">
            <v>x</v>
          </cell>
        </row>
        <row r="192">
          <cell r="A192" t="str">
            <v>Open</v>
          </cell>
          <cell r="L192" t="str">
            <v>x</v>
          </cell>
          <cell r="S192" t="str">
            <v>x</v>
          </cell>
          <cell r="T192" t="str">
            <v>x</v>
          </cell>
          <cell r="W192" t="str">
            <v>x</v>
          </cell>
          <cell r="X192" t="str">
            <v>x</v>
          </cell>
        </row>
        <row r="193">
          <cell r="A193" t="str">
            <v>Closed</v>
          </cell>
          <cell r="L193" t="str">
            <v>x</v>
          </cell>
          <cell r="S193" t="str">
            <v>x</v>
          </cell>
          <cell r="T193" t="str">
            <v>x</v>
          </cell>
          <cell r="W193" t="str">
            <v>x</v>
          </cell>
          <cell r="X193" t="str">
            <v>x</v>
          </cell>
        </row>
        <row r="194">
          <cell r="A194" t="str">
            <v>Restricted</v>
          </cell>
          <cell r="L194" t="str">
            <v>x</v>
          </cell>
        </row>
        <row r="195">
          <cell r="A195" t="str">
            <v>Magic Ritual</v>
          </cell>
          <cell r="L195" t="str">
            <v>x</v>
          </cell>
          <cell r="S195" t="str">
            <v>x</v>
          </cell>
          <cell r="W195" t="str">
            <v>x</v>
          </cell>
        </row>
        <row r="196">
          <cell r="A196" t="str">
            <v>Science</v>
          </cell>
        </row>
        <row r="197">
          <cell r="A197" t="str">
            <v>Aerodynamics</v>
          </cell>
          <cell r="L197" t="str">
            <v>x</v>
          </cell>
        </row>
        <row r="198">
          <cell r="A198" t="str">
            <v>Agriculture</v>
          </cell>
          <cell r="L198" t="str">
            <v>x</v>
          </cell>
        </row>
        <row r="199">
          <cell r="A199" t="str">
            <v>Anthropology</v>
          </cell>
          <cell r="L199" t="str">
            <v>x</v>
          </cell>
        </row>
        <row r="200">
          <cell r="A200" t="str">
            <v>Archaeology</v>
          </cell>
          <cell r="L200" t="str">
            <v>x</v>
          </cell>
        </row>
        <row r="201">
          <cell r="A201" t="str">
            <v>Architecture</v>
          </cell>
          <cell r="L201" t="str">
            <v>x</v>
          </cell>
          <cell r="R201" t="str">
            <v>x</v>
          </cell>
        </row>
        <row r="202">
          <cell r="A202" t="str">
            <v>Astronomy</v>
          </cell>
          <cell r="L202" t="str">
            <v>x</v>
          </cell>
          <cell r="R202" t="str">
            <v>x</v>
          </cell>
          <cell r="S202" t="str">
            <v>x</v>
          </cell>
          <cell r="W202" t="str">
            <v>x</v>
          </cell>
        </row>
        <row r="203">
          <cell r="A203" t="str">
            <v>Atmospherics</v>
          </cell>
          <cell r="L203" t="str">
            <v>x</v>
          </cell>
        </row>
        <row r="204">
          <cell r="A204" t="str">
            <v>Audiovisuals</v>
          </cell>
          <cell r="L204" t="str">
            <v>x</v>
          </cell>
        </row>
        <row r="205">
          <cell r="A205" t="str">
            <v>Biochemistry</v>
          </cell>
          <cell r="L205" t="str">
            <v>x</v>
          </cell>
        </row>
        <row r="206">
          <cell r="A206" t="str">
            <v>Biology</v>
          </cell>
          <cell r="J206" t="str">
            <v>x</v>
          </cell>
          <cell r="L206" t="str">
            <v>x</v>
          </cell>
        </row>
        <row r="207">
          <cell r="A207" t="str">
            <v>Botany</v>
          </cell>
          <cell r="L207" t="str">
            <v>x</v>
          </cell>
        </row>
        <row r="208">
          <cell r="A208" t="str">
            <v>Caving</v>
          </cell>
          <cell r="L208" t="str">
            <v>x</v>
          </cell>
        </row>
        <row r="209">
          <cell r="A209" t="str">
            <v>Chemistry</v>
          </cell>
          <cell r="L209" t="str">
            <v>x</v>
          </cell>
        </row>
        <row r="210">
          <cell r="A210" t="str">
            <v>Cosmetology</v>
          </cell>
          <cell r="L210" t="str">
            <v>x</v>
          </cell>
        </row>
        <row r="211">
          <cell r="A211" t="str">
            <v>Criminal Investigation</v>
          </cell>
          <cell r="E211" t="str">
            <v>x</v>
          </cell>
          <cell r="F211" t="str">
            <v>x</v>
          </cell>
          <cell r="L211" t="str">
            <v>x</v>
          </cell>
        </row>
        <row r="212">
          <cell r="A212" t="str">
            <v>Criminal Psychology</v>
          </cell>
          <cell r="E212" t="str">
            <v>x</v>
          </cell>
          <cell r="F212" t="str">
            <v>x</v>
          </cell>
          <cell r="L212" t="str">
            <v>x</v>
          </cell>
        </row>
        <row r="213">
          <cell r="A213" t="str">
            <v>Cryptology</v>
          </cell>
          <cell r="L213" t="str">
            <v>x</v>
          </cell>
        </row>
        <row r="214">
          <cell r="A214" t="str">
            <v>Dowsing</v>
          </cell>
          <cell r="L214" t="str">
            <v>x</v>
          </cell>
        </row>
        <row r="215">
          <cell r="A215" t="str">
            <v>Drug Trafficking</v>
          </cell>
          <cell r="C215" t="str">
            <v>x</v>
          </cell>
          <cell r="L215" t="str">
            <v>x</v>
          </cell>
        </row>
        <row r="216">
          <cell r="A216" t="str">
            <v>Ecology</v>
          </cell>
          <cell r="L216" t="str">
            <v>x</v>
          </cell>
        </row>
        <row r="217">
          <cell r="A217" t="str">
            <v>Evolution Theory</v>
          </cell>
          <cell r="L217" t="str">
            <v>x</v>
          </cell>
        </row>
        <row r="218">
          <cell r="A218" t="str">
            <v>Fashion</v>
          </cell>
          <cell r="L218" t="str">
            <v>x</v>
          </cell>
        </row>
        <row r="219">
          <cell r="A219" t="str">
            <v>Finance</v>
          </cell>
          <cell r="H219" t="str">
            <v>x</v>
          </cell>
          <cell r="L219" t="str">
            <v>x</v>
          </cell>
        </row>
        <row r="220">
          <cell r="A220" t="str">
            <v>Gambling</v>
          </cell>
          <cell r="C220" t="str">
            <v>x</v>
          </cell>
          <cell r="L220" t="str">
            <v>x</v>
          </cell>
        </row>
        <row r="221">
          <cell r="A221" t="str">
            <v>Genetics</v>
          </cell>
          <cell r="L221" t="str">
            <v>x</v>
          </cell>
        </row>
        <row r="222">
          <cell r="A222" t="str">
            <v>Horticulture</v>
          </cell>
          <cell r="L222" t="str">
            <v>x</v>
          </cell>
        </row>
        <row r="223">
          <cell r="A223" t="str">
            <v>Interior Design</v>
          </cell>
          <cell r="L223" t="str">
            <v>x</v>
          </cell>
        </row>
        <row r="224">
          <cell r="A224" t="str">
            <v>Law Enforcement</v>
          </cell>
          <cell r="E224" t="str">
            <v>x</v>
          </cell>
          <cell r="L224" t="str">
            <v>x</v>
          </cell>
        </row>
        <row r="225">
          <cell r="A225" t="str">
            <v>Mapping</v>
          </cell>
          <cell r="L225" t="str">
            <v>x</v>
          </cell>
        </row>
        <row r="226">
          <cell r="A226" t="str">
            <v>Metallurgy</v>
          </cell>
          <cell r="L226" t="str">
            <v>x</v>
          </cell>
        </row>
        <row r="227">
          <cell r="A227" t="str">
            <v>Mining</v>
          </cell>
          <cell r="L227" t="str">
            <v>x</v>
          </cell>
        </row>
        <row r="228">
          <cell r="A228" t="str">
            <v>Oceanography</v>
          </cell>
          <cell r="L228" t="str">
            <v>x</v>
          </cell>
        </row>
        <row r="229">
          <cell r="A229" t="str">
            <v>Organised Crime</v>
          </cell>
          <cell r="D229" t="str">
            <v>x</v>
          </cell>
          <cell r="E229" t="str">
            <v>x</v>
          </cell>
          <cell r="F229" t="str">
            <v>x</v>
          </cell>
          <cell r="L229" t="str">
            <v>x</v>
          </cell>
        </row>
        <row r="230">
          <cell r="A230" t="str">
            <v>Photography</v>
          </cell>
          <cell r="L230" t="str">
            <v>x</v>
          </cell>
        </row>
        <row r="231">
          <cell r="A231" t="str">
            <v>Physics</v>
          </cell>
          <cell r="L231" t="str">
            <v>x</v>
          </cell>
        </row>
        <row r="232">
          <cell r="A232" t="str">
            <v>Planetology</v>
          </cell>
          <cell r="L232" t="str">
            <v>x</v>
          </cell>
        </row>
        <row r="233">
          <cell r="A233" t="str">
            <v>Politcal Science</v>
          </cell>
          <cell r="L233" t="str">
            <v>x</v>
          </cell>
        </row>
        <row r="234">
          <cell r="A234" t="str">
            <v>Propaganda</v>
          </cell>
          <cell r="L234" t="str">
            <v>x</v>
          </cell>
        </row>
        <row r="235">
          <cell r="A235" t="str">
            <v>Research</v>
          </cell>
          <cell r="F235" t="str">
            <v>x</v>
          </cell>
          <cell r="J235" t="str">
            <v>x</v>
          </cell>
          <cell r="L235" t="str">
            <v>x</v>
          </cell>
          <cell r="W235" t="str">
            <v>x</v>
          </cell>
        </row>
        <row r="236">
          <cell r="A236" t="str">
            <v>Rope Mastery</v>
          </cell>
          <cell r="L236" t="str">
            <v>x</v>
          </cell>
        </row>
        <row r="237">
          <cell r="A237" t="str">
            <v>Sociology</v>
          </cell>
          <cell r="C237" t="str">
            <v>x</v>
          </cell>
          <cell r="L237" t="str">
            <v>x</v>
          </cell>
        </row>
        <row r="238">
          <cell r="A238" t="str">
            <v>Star Gazing</v>
          </cell>
          <cell r="L238" t="str">
            <v>x</v>
          </cell>
        </row>
        <row r="239">
          <cell r="A239" t="str">
            <v>Tax Evasion</v>
          </cell>
          <cell r="L239" t="str">
            <v>x</v>
          </cell>
        </row>
        <row r="240">
          <cell r="A240" t="str">
            <v>Urban Design</v>
          </cell>
          <cell r="L240" t="str">
            <v>x</v>
          </cell>
        </row>
        <row r="241">
          <cell r="A241" t="str">
            <v>Weather Watching</v>
          </cell>
          <cell r="L241" t="str">
            <v>x</v>
          </cell>
        </row>
        <row r="242">
          <cell r="A242" t="str">
            <v>Zoology</v>
          </cell>
          <cell r="L242" t="str">
            <v>x</v>
          </cell>
        </row>
        <row r="243">
          <cell r="A243" t="str">
            <v>Mathematics</v>
          </cell>
          <cell r="C243" t="str">
            <v>x</v>
          </cell>
          <cell r="H243" t="str">
            <v>x</v>
          </cell>
          <cell r="L243" t="str">
            <v>x</v>
          </cell>
          <cell r="R243" t="str">
            <v>x</v>
          </cell>
          <cell r="W243" t="str">
            <v>x</v>
          </cell>
        </row>
        <row r="244">
          <cell r="A244" t="str">
            <v>Military Organization</v>
          </cell>
          <cell r="F244" t="str">
            <v>x</v>
          </cell>
          <cell r="G244" t="str">
            <v>x</v>
          </cell>
          <cell r="L244" t="str">
            <v>x</v>
          </cell>
        </row>
        <row r="245">
          <cell r="A245" t="str">
            <v>Social</v>
          </cell>
        </row>
        <row r="246">
          <cell r="A246" t="str">
            <v>Begging</v>
          </cell>
          <cell r="L246" t="str">
            <v>x</v>
          </cell>
        </row>
        <row r="247">
          <cell r="A247" t="str">
            <v>Diplomacy</v>
          </cell>
          <cell r="L247" t="str">
            <v>x</v>
          </cell>
        </row>
        <row r="248">
          <cell r="A248" t="str">
            <v>Education</v>
          </cell>
          <cell r="L248" t="str">
            <v>x</v>
          </cell>
        </row>
        <row r="249">
          <cell r="A249" t="str">
            <v>Hypnosis</v>
          </cell>
          <cell r="L249" t="str">
            <v>x</v>
          </cell>
          <cell r="AH249" t="str">
            <v>x</v>
          </cell>
        </row>
        <row r="250">
          <cell r="A250" t="str">
            <v>Interrogation</v>
          </cell>
          <cell r="E250" t="str">
            <v>x</v>
          </cell>
          <cell r="L250" t="str">
            <v>x</v>
          </cell>
        </row>
        <row r="251">
          <cell r="A251" t="str">
            <v>Labour Relations</v>
          </cell>
          <cell r="L251" t="str">
            <v>x</v>
          </cell>
        </row>
        <row r="252">
          <cell r="A252" t="str">
            <v>Leadership</v>
          </cell>
          <cell r="G252" t="str">
            <v>x</v>
          </cell>
          <cell r="L252" t="str">
            <v>x</v>
          </cell>
          <cell r="S252" t="str">
            <v>x</v>
          </cell>
          <cell r="U252" t="str">
            <v>x</v>
          </cell>
        </row>
        <row r="253">
          <cell r="A253" t="str">
            <v>Proselytism</v>
          </cell>
          <cell r="L253" t="str">
            <v>x</v>
          </cell>
        </row>
        <row r="254">
          <cell r="A254" t="str">
            <v>Social Awareness</v>
          </cell>
          <cell r="C254" t="str">
            <v>x</v>
          </cell>
          <cell r="D254" t="str">
            <v>x</v>
          </cell>
          <cell r="E254" t="str">
            <v>x</v>
          </cell>
          <cell r="F254" t="str">
            <v>x</v>
          </cell>
          <cell r="I254" t="str">
            <v>x</v>
          </cell>
          <cell r="J254" t="str">
            <v>x</v>
          </cell>
          <cell r="L254" t="str">
            <v>x</v>
          </cell>
          <cell r="O254" t="str">
            <v>x</v>
          </cell>
          <cell r="Y254" t="str">
            <v>x</v>
          </cell>
          <cell r="AH254" t="str">
            <v>x</v>
          </cell>
        </row>
        <row r="255">
          <cell r="A255" t="str">
            <v>Trading</v>
          </cell>
          <cell r="B255" t="str">
            <v>x</v>
          </cell>
          <cell r="H255" t="str">
            <v>x</v>
          </cell>
          <cell r="I255" t="str">
            <v>x</v>
          </cell>
          <cell r="K255" t="str">
            <v>x</v>
          </cell>
          <cell r="L255" t="str">
            <v>x</v>
          </cell>
          <cell r="O255" t="str">
            <v>x</v>
          </cell>
          <cell r="Y255" t="str">
            <v>x</v>
          </cell>
        </row>
        <row r="256">
          <cell r="A256" t="str">
            <v>Influence</v>
          </cell>
          <cell r="C256" t="str">
            <v>x</v>
          </cell>
          <cell r="D256" t="str">
            <v>x</v>
          </cell>
          <cell r="L256" t="str">
            <v>x</v>
          </cell>
          <cell r="O256" t="str">
            <v>x</v>
          </cell>
          <cell r="S256" t="str">
            <v>x</v>
          </cell>
          <cell r="U256" t="str">
            <v>x</v>
          </cell>
          <cell r="Y256" t="str">
            <v>x</v>
          </cell>
          <cell r="AH256" t="str">
            <v>x</v>
          </cell>
        </row>
        <row r="257">
          <cell r="A257" t="str">
            <v>Subterfuge</v>
          </cell>
        </row>
        <row r="258">
          <cell r="A258" t="str">
            <v>Concealment</v>
          </cell>
          <cell r="C258" t="str">
            <v>x</v>
          </cell>
          <cell r="L258" t="str">
            <v>x</v>
          </cell>
          <cell r="O258" t="str">
            <v>x</v>
          </cell>
          <cell r="T258" t="str">
            <v>x</v>
          </cell>
          <cell r="V258" t="str">
            <v>x</v>
          </cell>
        </row>
        <row r="259">
          <cell r="A259" t="str">
            <v>Evidence Dispersal</v>
          </cell>
          <cell r="L259" t="str">
            <v>x</v>
          </cell>
        </row>
        <row r="260">
          <cell r="A260" t="str">
            <v>Picking Pockets</v>
          </cell>
          <cell r="L260" t="str">
            <v>x</v>
          </cell>
        </row>
        <row r="261">
          <cell r="A261" t="str">
            <v>Stalking</v>
          </cell>
          <cell r="L261" t="str">
            <v>x</v>
          </cell>
          <cell r="O261" t="str">
            <v>x</v>
          </cell>
          <cell r="P261" t="str">
            <v>x</v>
          </cell>
          <cell r="V261" t="str">
            <v>x</v>
          </cell>
          <cell r="AH261" t="str">
            <v>x</v>
          </cell>
          <cell r="AI261" t="str">
            <v>x</v>
          </cell>
        </row>
        <row r="262">
          <cell r="A262" t="str">
            <v>Trickery</v>
          </cell>
          <cell r="C262" t="str">
            <v>x</v>
          </cell>
          <cell r="L262" t="str">
            <v>x</v>
          </cell>
          <cell r="O262" t="str">
            <v>x</v>
          </cell>
          <cell r="X262" t="str">
            <v>x</v>
          </cell>
        </row>
        <row r="263">
          <cell r="A263" t="str">
            <v>Ambush</v>
          </cell>
          <cell r="L263" t="str">
            <v>x</v>
          </cell>
          <cell r="M263" t="str">
            <v>x</v>
          </cell>
          <cell r="P263" t="str">
            <v>x</v>
          </cell>
          <cell r="AH263" t="str">
            <v>x</v>
          </cell>
          <cell r="AI263" t="str">
            <v>x</v>
          </cell>
        </row>
        <row r="264">
          <cell r="A264" t="str">
            <v>Technology</v>
          </cell>
        </row>
        <row r="265">
          <cell r="A265" t="str">
            <v>Aquatics Technics</v>
          </cell>
          <cell r="L265" t="str">
            <v>x</v>
          </cell>
        </row>
        <row r="266">
          <cell r="A266" t="str">
            <v>Audiophile Technics</v>
          </cell>
          <cell r="L266" t="str">
            <v>x</v>
          </cell>
        </row>
        <row r="267">
          <cell r="A267" t="str">
            <v>Communications</v>
          </cell>
          <cell r="L267" t="str">
            <v>x</v>
          </cell>
        </row>
        <row r="268">
          <cell r="A268" t="str">
            <v>Demolitions</v>
          </cell>
          <cell r="L268" t="str">
            <v>x</v>
          </cell>
        </row>
        <row r="269">
          <cell r="A269" t="str">
            <v>Electronic Technics</v>
          </cell>
          <cell r="L269" t="str">
            <v>x</v>
          </cell>
        </row>
        <row r="270">
          <cell r="A270" t="str">
            <v>Fabrication</v>
          </cell>
          <cell r="L270" t="str">
            <v>x</v>
          </cell>
        </row>
        <row r="271">
          <cell r="A271" t="str">
            <v>Genetic Technics</v>
          </cell>
          <cell r="L271" t="str">
            <v>x</v>
          </cell>
        </row>
        <row r="272">
          <cell r="A272" t="str">
            <v>Heavy Machine Operation</v>
          </cell>
          <cell r="L272" t="str">
            <v>x</v>
          </cell>
        </row>
        <row r="273">
          <cell r="A273" t="str">
            <v>Industrial Ceramics</v>
          </cell>
          <cell r="L273" t="str">
            <v>x</v>
          </cell>
        </row>
        <row r="274">
          <cell r="A274" t="str">
            <v>Locks</v>
          </cell>
          <cell r="L274" t="str">
            <v>x</v>
          </cell>
          <cell r="O274" t="str">
            <v>x</v>
          </cell>
        </row>
        <row r="275">
          <cell r="A275" t="str">
            <v>Medical Technics</v>
          </cell>
          <cell r="J275" t="str">
            <v>x</v>
          </cell>
          <cell r="L275" t="str">
            <v>x</v>
          </cell>
        </row>
        <row r="276">
          <cell r="A276" t="str">
            <v>Musical Technics</v>
          </cell>
          <cell r="L276" t="str">
            <v>x</v>
          </cell>
        </row>
        <row r="277">
          <cell r="A277" t="str">
            <v>Optical Technics</v>
          </cell>
          <cell r="L277" t="str">
            <v>x</v>
          </cell>
        </row>
        <row r="278">
          <cell r="A278" t="str">
            <v>Safe Cracking</v>
          </cell>
          <cell r="L278" t="str">
            <v>x</v>
          </cell>
        </row>
        <row r="279">
          <cell r="A279" t="str">
            <v>Security Operations</v>
          </cell>
          <cell r="L279" t="str">
            <v>x</v>
          </cell>
        </row>
        <row r="280">
          <cell r="A280" t="str">
            <v>Traps</v>
          </cell>
          <cell r="L280" t="str">
            <v>x</v>
          </cell>
          <cell r="O280" t="str">
            <v>x</v>
          </cell>
        </row>
        <row r="281">
          <cell r="A281" t="str">
            <v>Vehicle Body Repair</v>
          </cell>
          <cell r="I281" t="str">
            <v>x</v>
          </cell>
          <cell r="L281" t="str">
            <v>x</v>
          </cell>
        </row>
        <row r="282">
          <cell r="A282" t="str">
            <v>Armour Repair</v>
          </cell>
          <cell r="L282" t="str">
            <v>x</v>
          </cell>
        </row>
        <row r="283">
          <cell r="A283" t="str">
            <v>Criminal Technics</v>
          </cell>
          <cell r="F283" t="str">
            <v>x</v>
          </cell>
          <cell r="L283" t="str">
            <v>x</v>
          </cell>
        </row>
        <row r="284">
          <cell r="A284" t="str">
            <v>Mechanical Technics</v>
          </cell>
          <cell r="L284" t="str">
            <v>x</v>
          </cell>
          <cell r="Q284" t="str">
            <v>x</v>
          </cell>
        </row>
        <row r="285">
          <cell r="A285" t="str">
            <v>Weapon Technics</v>
          </cell>
          <cell r="D285" t="str">
            <v>x</v>
          </cell>
          <cell r="L285" t="str">
            <v>x</v>
          </cell>
        </row>
        <row r="286">
          <cell r="A286" t="str">
            <v>Vocation</v>
          </cell>
        </row>
        <row r="287">
          <cell r="A287" t="str">
            <v>Administration</v>
          </cell>
          <cell r="E287" t="str">
            <v>x</v>
          </cell>
          <cell r="L287" t="str">
            <v>x</v>
          </cell>
          <cell r="R287" t="str">
            <v>x</v>
          </cell>
        </row>
        <row r="288">
          <cell r="A288" t="str">
            <v>Service</v>
          </cell>
          <cell r="L288" t="str">
            <v>x</v>
          </cell>
          <cell r="Q288" t="str">
            <v>x</v>
          </cell>
          <cell r="R288" t="str">
            <v>x</v>
          </cell>
        </row>
        <row r="289">
          <cell r="A289" t="str">
            <v>Trade</v>
          </cell>
          <cell r="H289" t="str">
            <v>x</v>
          </cell>
          <cell r="L289" t="str">
            <v>x</v>
          </cell>
          <cell r="Q289" t="str">
            <v>x</v>
          </cell>
          <cell r="R289" t="str">
            <v>x</v>
          </cell>
        </row>
      </sheetData>
      <sheetData sheetId="4">
        <row r="2"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Q2">
            <v>80</v>
          </cell>
          <cell r="R2">
            <v>80</v>
          </cell>
          <cell r="S2">
            <v>80</v>
          </cell>
          <cell r="T2">
            <v>80</v>
          </cell>
          <cell r="U2">
            <v>80</v>
          </cell>
          <cell r="V2">
            <v>80</v>
          </cell>
          <cell r="W2">
            <v>80</v>
          </cell>
          <cell r="X2">
            <v>80</v>
          </cell>
          <cell r="Y2">
            <v>80</v>
          </cell>
          <cell r="Z2">
            <v>80</v>
          </cell>
          <cell r="AA2">
            <v>80</v>
          </cell>
        </row>
        <row r="3">
          <cell r="C3" t="str">
            <v>Cost</v>
          </cell>
          <cell r="D3" t="str">
            <v>Cosmopolitan</v>
          </cell>
          <cell r="E3" t="str">
            <v>Creature</v>
          </cell>
          <cell r="F3" t="str">
            <v>Harsh</v>
          </cell>
          <cell r="G3" t="str">
            <v>Highland</v>
          </cell>
          <cell r="H3" t="str">
            <v>Mariner</v>
          </cell>
          <cell r="I3" t="str">
            <v>Nomad</v>
          </cell>
          <cell r="J3" t="str">
            <v>Reaver</v>
          </cell>
          <cell r="K3" t="str">
            <v>Rural</v>
          </cell>
          <cell r="L3" t="str">
            <v>Sylvan</v>
          </cell>
          <cell r="M3" t="str">
            <v>Underground</v>
          </cell>
          <cell r="N3" t="str">
            <v>Urban</v>
          </cell>
          <cell r="Q3" t="str">
            <v>Cosmopolitan</v>
          </cell>
          <cell r="R3" t="str">
            <v>Creature</v>
          </cell>
          <cell r="S3" t="str">
            <v>Harsh</v>
          </cell>
          <cell r="T3" t="str">
            <v>Highland</v>
          </cell>
          <cell r="U3" t="str">
            <v>Mariner</v>
          </cell>
          <cell r="V3" t="str">
            <v>Nomad</v>
          </cell>
          <cell r="W3" t="str">
            <v>Reaver</v>
          </cell>
          <cell r="X3" t="str">
            <v>Rural</v>
          </cell>
          <cell r="Y3" t="str">
            <v>Sylvan</v>
          </cell>
          <cell r="Z3" t="str">
            <v>Underground</v>
          </cell>
          <cell r="AA3" t="str">
            <v>Urban</v>
          </cell>
        </row>
        <row r="4">
          <cell r="B4" t="str">
            <v>Animal</v>
          </cell>
          <cell r="C4" t="str">
            <v>2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</row>
        <row r="5">
          <cell r="B5" t="str">
            <v>Animal Handling</v>
          </cell>
          <cell r="C5" t="str">
            <v>2</v>
          </cell>
          <cell r="G5">
            <v>1</v>
          </cell>
          <cell r="I5">
            <v>3</v>
          </cell>
          <cell r="J5">
            <v>1</v>
          </cell>
          <cell r="K5">
            <v>3</v>
          </cell>
          <cell r="L5">
            <v>2</v>
          </cell>
          <cell r="N5">
            <v>1</v>
          </cell>
          <cell r="Q5">
            <v>0</v>
          </cell>
          <cell r="R5">
            <v>0</v>
          </cell>
          <cell r="S5">
            <v>0</v>
          </cell>
          <cell r="T5">
            <v>2</v>
          </cell>
          <cell r="U5">
            <v>0</v>
          </cell>
          <cell r="V5">
            <v>6</v>
          </cell>
          <cell r="W5">
            <v>2</v>
          </cell>
          <cell r="X5">
            <v>6</v>
          </cell>
          <cell r="Y5">
            <v>4</v>
          </cell>
          <cell r="Z5">
            <v>0</v>
          </cell>
          <cell r="AA5">
            <v>2</v>
          </cell>
        </row>
        <row r="6">
          <cell r="B6" t="str">
            <v>Animal Riding</v>
          </cell>
          <cell r="C6" t="str">
            <v>2</v>
          </cell>
          <cell r="I6">
            <v>3</v>
          </cell>
          <cell r="J6">
            <v>1</v>
          </cell>
          <cell r="K6">
            <v>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6</v>
          </cell>
          <cell r="W6">
            <v>2</v>
          </cell>
          <cell r="X6">
            <v>4</v>
          </cell>
          <cell r="Y6">
            <v>0</v>
          </cell>
          <cell r="Z6">
            <v>0</v>
          </cell>
          <cell r="AA6">
            <v>0</v>
          </cell>
        </row>
        <row r="7">
          <cell r="B7" t="str">
            <v>Animal Training</v>
          </cell>
          <cell r="C7" t="str">
            <v>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</row>
        <row r="8">
          <cell r="B8" t="str">
            <v>Animal Healing</v>
          </cell>
          <cell r="C8" t="str">
            <v>2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</row>
        <row r="9">
          <cell r="B9" t="str">
            <v>Awareness</v>
          </cell>
          <cell r="C9" t="str">
            <v>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</row>
        <row r="10">
          <cell r="B10" t="str">
            <v>Perception</v>
          </cell>
          <cell r="C10" t="str">
            <v>2</v>
          </cell>
          <cell r="D10">
            <v>2</v>
          </cell>
          <cell r="E10">
            <v>4</v>
          </cell>
          <cell r="F10">
            <v>2</v>
          </cell>
          <cell r="G10">
            <v>1</v>
          </cell>
          <cell r="H10">
            <v>2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2</v>
          </cell>
          <cell r="N10">
            <v>2</v>
          </cell>
          <cell r="Q10">
            <v>4</v>
          </cell>
          <cell r="R10">
            <v>8</v>
          </cell>
          <cell r="S10">
            <v>4</v>
          </cell>
          <cell r="T10">
            <v>2</v>
          </cell>
          <cell r="U10">
            <v>4</v>
          </cell>
          <cell r="V10">
            <v>2</v>
          </cell>
          <cell r="W10">
            <v>2</v>
          </cell>
          <cell r="X10">
            <v>2</v>
          </cell>
          <cell r="Y10">
            <v>2</v>
          </cell>
          <cell r="Z10">
            <v>4</v>
          </cell>
          <cell r="AA10">
            <v>4</v>
          </cell>
        </row>
        <row r="11">
          <cell r="B11" t="str">
            <v>Tracking</v>
          </cell>
          <cell r="C11" t="str">
            <v>2</v>
          </cell>
          <cell r="E11">
            <v>2</v>
          </cell>
          <cell r="F11">
            <v>1</v>
          </cell>
          <cell r="G11">
            <v>1</v>
          </cell>
          <cell r="I11">
            <v>1</v>
          </cell>
          <cell r="J11">
            <v>2</v>
          </cell>
          <cell r="L11">
            <v>1</v>
          </cell>
          <cell r="Q11">
            <v>0</v>
          </cell>
          <cell r="R11">
            <v>4</v>
          </cell>
          <cell r="S11">
            <v>2</v>
          </cell>
          <cell r="T11">
            <v>2</v>
          </cell>
          <cell r="U11">
            <v>0</v>
          </cell>
          <cell r="V11">
            <v>2</v>
          </cell>
          <cell r="W11">
            <v>4</v>
          </cell>
          <cell r="X11">
            <v>0</v>
          </cell>
          <cell r="Y11">
            <v>2</v>
          </cell>
          <cell r="Z11">
            <v>0</v>
          </cell>
          <cell r="AA11">
            <v>0</v>
          </cell>
        </row>
        <row r="12">
          <cell r="B12" t="str">
            <v>Battle Expertise</v>
          </cell>
          <cell r="C12" t="str">
            <v>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B13" t="str">
            <v>Maneuvering in Armour</v>
          </cell>
          <cell r="C13" t="str">
            <v>3</v>
          </cell>
          <cell r="J13">
            <v>1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B14" t="str">
            <v>Mounted Combat</v>
          </cell>
          <cell r="C14" t="str">
            <v>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B15" t="str">
            <v>Protect</v>
          </cell>
          <cell r="C15" t="str">
            <v>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B16" t="str">
            <v>Restricted Quarters</v>
          </cell>
          <cell r="C16" t="str">
            <v>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B17" t="str">
            <v>Subduing</v>
          </cell>
          <cell r="C17" t="str">
            <v>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B18" t="str">
            <v>Body Discipline</v>
          </cell>
          <cell r="C18" t="str">
            <v>4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B19" t="str">
            <v>Adrenal Defense</v>
          </cell>
          <cell r="C19" t="str">
            <v>4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B20" t="str">
            <v>Adrenal Focus</v>
          </cell>
          <cell r="C20" t="str">
            <v>4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B21" t="str">
            <v>Adrenal Speed</v>
          </cell>
          <cell r="C21" t="str">
            <v>4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B22" t="str">
            <v>Adrenal Strength</v>
          </cell>
          <cell r="C22" t="str">
            <v>4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B23" t="str">
            <v>Quick-Draw</v>
          </cell>
          <cell r="C23" t="str">
            <v>4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B24" t="str">
            <v>Brawn</v>
          </cell>
          <cell r="C24" t="str">
            <v>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B25" t="str">
            <v>Body Development</v>
          </cell>
          <cell r="C25" t="str">
            <v>3</v>
          </cell>
          <cell r="D25">
            <v>1</v>
          </cell>
          <cell r="E25">
            <v>3</v>
          </cell>
          <cell r="F25">
            <v>3</v>
          </cell>
          <cell r="G25">
            <v>2</v>
          </cell>
          <cell r="H25">
            <v>1</v>
          </cell>
          <cell r="I25">
            <v>1</v>
          </cell>
          <cell r="J25">
            <v>2</v>
          </cell>
          <cell r="K25">
            <v>1</v>
          </cell>
          <cell r="L25">
            <v>1</v>
          </cell>
          <cell r="M25">
            <v>2</v>
          </cell>
          <cell r="N25">
            <v>1</v>
          </cell>
          <cell r="Q25">
            <v>3</v>
          </cell>
          <cell r="R25">
            <v>9</v>
          </cell>
          <cell r="S25">
            <v>9</v>
          </cell>
          <cell r="T25">
            <v>6</v>
          </cell>
          <cell r="U25">
            <v>3</v>
          </cell>
          <cell r="V25">
            <v>3</v>
          </cell>
          <cell r="W25">
            <v>6</v>
          </cell>
          <cell r="X25">
            <v>3</v>
          </cell>
          <cell r="Y25">
            <v>3</v>
          </cell>
          <cell r="Z25">
            <v>6</v>
          </cell>
          <cell r="AA25">
            <v>3</v>
          </cell>
        </row>
        <row r="26">
          <cell r="B26" t="str">
            <v>Fortitude</v>
          </cell>
          <cell r="C26" t="str">
            <v>3</v>
          </cell>
          <cell r="E26">
            <v>1</v>
          </cell>
          <cell r="Q26">
            <v>0</v>
          </cell>
          <cell r="R26">
            <v>3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B27" t="str">
            <v>Weight-training</v>
          </cell>
          <cell r="C27" t="str">
            <v>3</v>
          </cell>
          <cell r="H27">
            <v>1</v>
          </cell>
          <cell r="K27">
            <v>1</v>
          </cell>
          <cell r="M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0</v>
          </cell>
          <cell r="W27">
            <v>0</v>
          </cell>
          <cell r="X27">
            <v>3</v>
          </cell>
          <cell r="Y27">
            <v>0</v>
          </cell>
          <cell r="Z27">
            <v>3</v>
          </cell>
          <cell r="AA27">
            <v>0</v>
          </cell>
        </row>
        <row r="28">
          <cell r="B28" t="str">
            <v>Substance Tolerance</v>
          </cell>
          <cell r="C28" t="str">
            <v>3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B29" t="str">
            <v>Combat Expertise</v>
          </cell>
          <cell r="C29" t="str">
            <v>3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B30" t="str">
            <v>Blind Fighting</v>
          </cell>
          <cell r="C30" t="str">
            <v>3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B31" t="str">
            <v>Disarm</v>
          </cell>
          <cell r="C31" t="str">
            <v>3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B32" t="str">
            <v>Footwork</v>
          </cell>
          <cell r="C32" t="str">
            <v>3</v>
          </cell>
          <cell r="E32">
            <v>1</v>
          </cell>
          <cell r="Q32">
            <v>0</v>
          </cell>
          <cell r="R32">
            <v>3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B33" t="str">
            <v>Multiple Attacks</v>
          </cell>
          <cell r="C33" t="str">
            <v>3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B34" t="str">
            <v>Reverse Strike</v>
          </cell>
          <cell r="C34" t="str">
            <v>3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B35" t="str">
            <v>Combat Training</v>
          </cell>
          <cell r="C35">
            <v>4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B36" t="str">
            <v>Melee Skills</v>
          </cell>
          <cell r="C36">
            <v>4</v>
          </cell>
          <cell r="F36">
            <v>1</v>
          </cell>
          <cell r="J36">
            <v>1</v>
          </cell>
          <cell r="M36">
            <v>1</v>
          </cell>
          <cell r="Q36">
            <v>0</v>
          </cell>
          <cell r="R36">
            <v>0</v>
          </cell>
          <cell r="S36">
            <v>4</v>
          </cell>
          <cell r="T36">
            <v>0</v>
          </cell>
          <cell r="U36">
            <v>0</v>
          </cell>
          <cell r="V36">
            <v>0</v>
          </cell>
          <cell r="W36">
            <v>4</v>
          </cell>
          <cell r="X36">
            <v>0</v>
          </cell>
          <cell r="Y36">
            <v>0</v>
          </cell>
          <cell r="Z36">
            <v>4</v>
          </cell>
          <cell r="AA36">
            <v>0</v>
          </cell>
        </row>
        <row r="37">
          <cell r="B37" t="str">
            <v>Ranged Skills</v>
          </cell>
          <cell r="C37">
            <v>4</v>
          </cell>
          <cell r="D37">
            <v>1</v>
          </cell>
          <cell r="F37">
            <v>1</v>
          </cell>
          <cell r="G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N37">
            <v>1</v>
          </cell>
          <cell r="Q37">
            <v>4</v>
          </cell>
          <cell r="R37">
            <v>0</v>
          </cell>
          <cell r="S37">
            <v>4</v>
          </cell>
          <cell r="T37">
            <v>4</v>
          </cell>
          <cell r="U37">
            <v>0</v>
          </cell>
          <cell r="V37">
            <v>4</v>
          </cell>
          <cell r="W37">
            <v>4</v>
          </cell>
          <cell r="X37">
            <v>4</v>
          </cell>
          <cell r="Y37">
            <v>4</v>
          </cell>
          <cell r="Z37">
            <v>0</v>
          </cell>
          <cell r="AA37">
            <v>4</v>
          </cell>
        </row>
        <row r="38">
          <cell r="B38" t="str">
            <v>Unarmed Skills</v>
          </cell>
          <cell r="C38">
            <v>4</v>
          </cell>
          <cell r="D38">
            <v>1</v>
          </cell>
          <cell r="E38">
            <v>4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Q38">
            <v>4</v>
          </cell>
          <cell r="R38">
            <v>16</v>
          </cell>
          <cell r="S38">
            <v>4</v>
          </cell>
          <cell r="T38">
            <v>4</v>
          </cell>
          <cell r="U38">
            <v>4</v>
          </cell>
          <cell r="V38">
            <v>4</v>
          </cell>
          <cell r="W38">
            <v>8</v>
          </cell>
          <cell r="X38">
            <v>4</v>
          </cell>
          <cell r="Y38">
            <v>4</v>
          </cell>
          <cell r="Z38">
            <v>4</v>
          </cell>
          <cell r="AA38">
            <v>4</v>
          </cell>
        </row>
        <row r="39">
          <cell r="B39" t="str">
            <v>Composition &amp; Performance Art Skills</v>
          </cell>
          <cell r="C39">
            <v>2</v>
          </cell>
          <cell r="D39">
            <v>4</v>
          </cell>
          <cell r="G39">
            <v>1</v>
          </cell>
          <cell r="H39">
            <v>1</v>
          </cell>
          <cell r="I39">
            <v>1</v>
          </cell>
          <cell r="K39">
            <v>1</v>
          </cell>
          <cell r="N39">
            <v>3</v>
          </cell>
          <cell r="Q39">
            <v>8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2</v>
          </cell>
          <cell r="W39">
            <v>0</v>
          </cell>
          <cell r="X39">
            <v>2</v>
          </cell>
          <cell r="Y39">
            <v>0</v>
          </cell>
          <cell r="Z39">
            <v>0</v>
          </cell>
          <cell r="AA39">
            <v>6</v>
          </cell>
        </row>
        <row r="40">
          <cell r="B40" t="str">
            <v>Crafting &amp; Vocation Skills</v>
          </cell>
          <cell r="C40">
            <v>2</v>
          </cell>
          <cell r="D40">
            <v>5</v>
          </cell>
          <cell r="F40">
            <v>4</v>
          </cell>
          <cell r="G40">
            <v>4</v>
          </cell>
          <cell r="H40">
            <v>4</v>
          </cell>
          <cell r="I40">
            <v>4</v>
          </cell>
          <cell r="J40">
            <v>3</v>
          </cell>
          <cell r="K40">
            <v>4</v>
          </cell>
          <cell r="L40">
            <v>4</v>
          </cell>
          <cell r="M40">
            <v>5</v>
          </cell>
          <cell r="N40">
            <v>6</v>
          </cell>
          <cell r="Q40">
            <v>10</v>
          </cell>
          <cell r="R40">
            <v>0</v>
          </cell>
          <cell r="S40">
            <v>8</v>
          </cell>
          <cell r="T40">
            <v>8</v>
          </cell>
          <cell r="U40">
            <v>8</v>
          </cell>
          <cell r="V40">
            <v>8</v>
          </cell>
          <cell r="W40">
            <v>6</v>
          </cell>
          <cell r="X40">
            <v>8</v>
          </cell>
          <cell r="Y40">
            <v>8</v>
          </cell>
          <cell r="Z40">
            <v>10</v>
          </cell>
          <cell r="AA40">
            <v>12</v>
          </cell>
        </row>
        <row r="41">
          <cell r="B41" t="str">
            <v>Delving</v>
          </cell>
          <cell r="C41" t="str">
            <v>4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B42" t="str">
            <v>Attunement</v>
          </cell>
          <cell r="C42" t="str">
            <v>4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B43" t="str">
            <v>Runes</v>
          </cell>
          <cell r="C43" t="str">
            <v>4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B44" t="str">
            <v>Engineering</v>
          </cell>
          <cell r="C44" t="str">
            <v>5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B45" t="str">
            <v>Basic Engineering</v>
          </cell>
          <cell r="C45" t="str">
            <v>5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B46" t="str">
            <v>Civil Engineering</v>
          </cell>
          <cell r="C46" t="str">
            <v>5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B47" t="str">
            <v>Crude Weapons Design</v>
          </cell>
          <cell r="C47" t="str">
            <v>5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B48" t="str">
            <v>Gimmickry</v>
          </cell>
          <cell r="C48" t="str">
            <v>5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B49" t="str">
            <v>Industrial Chemical Engineering</v>
          </cell>
          <cell r="C49" t="str">
            <v>5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B50" t="str">
            <v>Medical Chemical Engineering</v>
          </cell>
          <cell r="C50" t="str">
            <v>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B51" t="str">
            <v>Sanitation Engineering</v>
          </cell>
          <cell r="C51" t="str">
            <v>5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B52" t="str">
            <v>Siege Engineering</v>
          </cell>
          <cell r="C52" t="str">
            <v>5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B53" t="str">
            <v>Mechanical Engineering Sub-category</v>
          </cell>
          <cell r="C53" t="str">
            <v>5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B54" t="str">
            <v>Criminal Engineering</v>
          </cell>
          <cell r="C54" t="str">
            <v>5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B55" t="str">
            <v>Medical Engineering</v>
          </cell>
          <cell r="C55" t="str">
            <v>5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B56" t="str">
            <v>Weapon Design</v>
          </cell>
          <cell r="C56" t="str">
            <v>5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B57" t="str">
            <v>Environmental</v>
          </cell>
          <cell r="C57" t="str">
            <v>3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B58" t="str">
            <v>Navigation</v>
          </cell>
          <cell r="C58" t="str">
            <v>3</v>
          </cell>
          <cell r="E58">
            <v>1</v>
          </cell>
          <cell r="F58">
            <v>1</v>
          </cell>
          <cell r="H58">
            <v>1</v>
          </cell>
          <cell r="I58">
            <v>1</v>
          </cell>
          <cell r="Q58">
            <v>0</v>
          </cell>
          <cell r="R58">
            <v>3</v>
          </cell>
          <cell r="S58">
            <v>3</v>
          </cell>
          <cell r="T58">
            <v>0</v>
          </cell>
          <cell r="U58">
            <v>3</v>
          </cell>
          <cell r="V58">
            <v>3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B59" t="str">
            <v>Marine Piloting</v>
          </cell>
          <cell r="C59" t="str">
            <v>3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B60" t="str">
            <v>Driving</v>
          </cell>
          <cell r="C60" t="str">
            <v>3</v>
          </cell>
          <cell r="K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3</v>
          </cell>
          <cell r="Y60">
            <v>0</v>
          </cell>
          <cell r="Z60">
            <v>0</v>
          </cell>
          <cell r="AA60">
            <v>0</v>
          </cell>
        </row>
        <row r="61">
          <cell r="B61" t="str">
            <v>Survival</v>
          </cell>
          <cell r="C61" t="str">
            <v>3</v>
          </cell>
          <cell r="E61">
            <v>3</v>
          </cell>
          <cell r="F61">
            <v>3</v>
          </cell>
          <cell r="G61">
            <v>2</v>
          </cell>
          <cell r="H61">
            <v>1</v>
          </cell>
          <cell r="I61">
            <v>1</v>
          </cell>
          <cell r="J61">
            <v>1</v>
          </cell>
          <cell r="L61">
            <v>2</v>
          </cell>
          <cell r="M61">
            <v>2</v>
          </cell>
          <cell r="Q61">
            <v>0</v>
          </cell>
          <cell r="R61">
            <v>9</v>
          </cell>
          <cell r="S61">
            <v>9</v>
          </cell>
          <cell r="T61">
            <v>6</v>
          </cell>
          <cell r="U61">
            <v>3</v>
          </cell>
          <cell r="V61">
            <v>3</v>
          </cell>
          <cell r="W61">
            <v>3</v>
          </cell>
          <cell r="X61">
            <v>0</v>
          </cell>
          <cell r="Y61">
            <v>6</v>
          </cell>
          <cell r="Z61">
            <v>6</v>
          </cell>
          <cell r="AA61">
            <v>0</v>
          </cell>
        </row>
        <row r="62">
          <cell r="B62" t="str">
            <v>Gunnery Expertise</v>
          </cell>
          <cell r="C62" t="str">
            <v>7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B63" t="str">
            <v>Gunslinging</v>
          </cell>
          <cell r="C63" t="str">
            <v>7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B64" t="str">
            <v>Moving Target</v>
          </cell>
          <cell r="C64" t="str">
            <v>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B65" t="str">
            <v>Sniping</v>
          </cell>
          <cell r="C65" t="str">
            <v>7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B66" t="str">
            <v>Targeting</v>
          </cell>
          <cell r="C66" t="str">
            <v>7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B67" t="str">
            <v>Gymnastic</v>
          </cell>
          <cell r="C67" t="str">
            <v>3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B68" t="str">
            <v>Acrobatics</v>
          </cell>
          <cell r="C68" t="str">
            <v>3</v>
          </cell>
          <cell r="H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3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B69" t="str">
            <v>Contortions</v>
          </cell>
          <cell r="C69" t="str">
            <v>3</v>
          </cell>
          <cell r="G69">
            <v>1</v>
          </cell>
          <cell r="H69">
            <v>1</v>
          </cell>
          <cell r="J69">
            <v>1</v>
          </cell>
          <cell r="Q69">
            <v>0</v>
          </cell>
          <cell r="R69">
            <v>0</v>
          </cell>
          <cell r="S69">
            <v>0</v>
          </cell>
          <cell r="T69">
            <v>3</v>
          </cell>
          <cell r="U69">
            <v>3</v>
          </cell>
          <cell r="V69">
            <v>0</v>
          </cell>
          <cell r="W69">
            <v>3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B70" t="str">
            <v>Jumping</v>
          </cell>
          <cell r="C70" t="str">
            <v>3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B71" t="str">
            <v>Lore</v>
          </cell>
          <cell r="C71" t="str">
            <v>1</v>
          </cell>
          <cell r="D71">
            <v>6</v>
          </cell>
          <cell r="F71">
            <v>2</v>
          </cell>
          <cell r="G71">
            <v>4</v>
          </cell>
          <cell r="H71">
            <v>5</v>
          </cell>
          <cell r="I71">
            <v>4</v>
          </cell>
          <cell r="J71">
            <v>3</v>
          </cell>
          <cell r="K71">
            <v>5</v>
          </cell>
          <cell r="L71">
            <v>4</v>
          </cell>
          <cell r="M71">
            <v>4</v>
          </cell>
          <cell r="N71">
            <v>6</v>
          </cell>
          <cell r="Q71">
            <v>6</v>
          </cell>
          <cell r="R71">
            <v>0</v>
          </cell>
          <cell r="S71">
            <v>2</v>
          </cell>
          <cell r="T71">
            <v>4</v>
          </cell>
          <cell r="U71">
            <v>5</v>
          </cell>
          <cell r="V71">
            <v>4</v>
          </cell>
          <cell r="W71">
            <v>3</v>
          </cell>
          <cell r="X71">
            <v>5</v>
          </cell>
          <cell r="Y71">
            <v>4</v>
          </cell>
          <cell r="Z71">
            <v>4</v>
          </cell>
          <cell r="AA71">
            <v>6</v>
          </cell>
        </row>
        <row r="72">
          <cell r="B72" t="str">
            <v>Art History</v>
          </cell>
          <cell r="C72" t="str">
            <v>1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B73" t="str">
            <v>Circle Lore</v>
          </cell>
          <cell r="C73" t="str">
            <v>1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B74" t="str">
            <v>Creature Lore</v>
          </cell>
          <cell r="C74" t="str">
            <v>1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B75" t="str">
            <v>Flora Lore</v>
          </cell>
          <cell r="C75" t="str">
            <v>1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B76" t="str">
            <v>Heraldry Lore</v>
          </cell>
          <cell r="C76" t="str">
            <v>1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B77" t="str">
            <v>Historic Lore</v>
          </cell>
          <cell r="C77" t="str">
            <v>1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B78" t="str">
            <v>Lock Lore</v>
          </cell>
          <cell r="C78" t="str">
            <v>1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B79" t="str">
            <v>Philosophy Lore</v>
          </cell>
          <cell r="C79" t="str">
            <v>1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B80" t="str">
            <v>Poisons Lore</v>
          </cell>
          <cell r="C80" t="str">
            <v>1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B81" t="str">
            <v>Magic Lore</v>
          </cell>
          <cell r="C81" t="str">
            <v>1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B82" t="str">
            <v>Religion Lore</v>
          </cell>
          <cell r="C82" t="str">
            <v>1</v>
          </cell>
          <cell r="D82">
            <v>1</v>
          </cell>
          <cell r="N82">
            <v>1</v>
          </cell>
          <cell r="Q82">
            <v>1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1</v>
          </cell>
        </row>
        <row r="83">
          <cell r="B83" t="str">
            <v>Religious History</v>
          </cell>
          <cell r="C83" t="str">
            <v>1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B84" t="str">
            <v>Trading Lore</v>
          </cell>
          <cell r="C84" t="str">
            <v>1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B85" t="str">
            <v>Vehicles Lore</v>
          </cell>
          <cell r="C85" t="str">
            <v>1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B86" t="str">
            <v>Visual Arts</v>
          </cell>
          <cell r="C86" t="str">
            <v>1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B87" t="str">
            <v>Other Lore</v>
          </cell>
          <cell r="C87" t="str">
            <v>1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B88" t="str">
            <v>Appraisal</v>
          </cell>
          <cell r="C88" t="str">
            <v>1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B89" t="str">
            <v>Language</v>
          </cell>
          <cell r="C89" t="str">
            <v>1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B90" t="str">
            <v>Language, Spoken 1</v>
          </cell>
          <cell r="C90" t="str">
            <v>1</v>
          </cell>
          <cell r="D90">
            <v>7</v>
          </cell>
          <cell r="F90">
            <v>5</v>
          </cell>
          <cell r="G90">
            <v>5</v>
          </cell>
          <cell r="H90">
            <v>6</v>
          </cell>
          <cell r="I90">
            <v>5</v>
          </cell>
          <cell r="J90">
            <v>5</v>
          </cell>
          <cell r="K90">
            <v>5</v>
          </cell>
          <cell r="L90">
            <v>5</v>
          </cell>
          <cell r="M90">
            <v>6</v>
          </cell>
          <cell r="N90">
            <v>7</v>
          </cell>
          <cell r="Q90">
            <v>7</v>
          </cell>
          <cell r="R90">
            <v>0</v>
          </cell>
          <cell r="S90">
            <v>5</v>
          </cell>
          <cell r="T90">
            <v>5</v>
          </cell>
          <cell r="U90">
            <v>6</v>
          </cell>
          <cell r="V90">
            <v>5</v>
          </cell>
          <cell r="W90">
            <v>5</v>
          </cell>
          <cell r="X90">
            <v>5</v>
          </cell>
          <cell r="Y90">
            <v>5</v>
          </cell>
          <cell r="Z90">
            <v>6</v>
          </cell>
          <cell r="AA90">
            <v>7</v>
          </cell>
        </row>
        <row r="91">
          <cell r="B91" t="str">
            <v>Language, Spoken 2</v>
          </cell>
          <cell r="C91" t="str">
            <v>1</v>
          </cell>
          <cell r="D91">
            <v>4</v>
          </cell>
          <cell r="G91">
            <v>3</v>
          </cell>
          <cell r="H91">
            <v>4</v>
          </cell>
          <cell r="I91">
            <v>4</v>
          </cell>
          <cell r="J91">
            <v>2</v>
          </cell>
          <cell r="K91">
            <v>3</v>
          </cell>
          <cell r="L91">
            <v>2</v>
          </cell>
          <cell r="M91">
            <v>3</v>
          </cell>
          <cell r="N91">
            <v>3</v>
          </cell>
          <cell r="Q91">
            <v>4</v>
          </cell>
          <cell r="R91">
            <v>0</v>
          </cell>
          <cell r="S91">
            <v>0</v>
          </cell>
          <cell r="T91">
            <v>3</v>
          </cell>
          <cell r="U91">
            <v>4</v>
          </cell>
          <cell r="V91">
            <v>4</v>
          </cell>
          <cell r="W91">
            <v>2</v>
          </cell>
          <cell r="X91">
            <v>3</v>
          </cell>
          <cell r="Y91">
            <v>2</v>
          </cell>
          <cell r="Z91">
            <v>3</v>
          </cell>
          <cell r="AA91">
            <v>3</v>
          </cell>
        </row>
        <row r="92">
          <cell r="B92" t="str">
            <v>Language, Spoken 3</v>
          </cell>
          <cell r="C92" t="str">
            <v>1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B93" t="str">
            <v>Language, Written 1</v>
          </cell>
          <cell r="C93" t="str">
            <v>1</v>
          </cell>
          <cell r="D93">
            <v>4</v>
          </cell>
          <cell r="F93">
            <v>2</v>
          </cell>
          <cell r="G93">
            <v>3</v>
          </cell>
          <cell r="H93">
            <v>5</v>
          </cell>
          <cell r="I93">
            <v>3</v>
          </cell>
          <cell r="J93">
            <v>3</v>
          </cell>
          <cell r="K93">
            <v>3</v>
          </cell>
          <cell r="L93">
            <v>5</v>
          </cell>
          <cell r="M93">
            <v>4</v>
          </cell>
          <cell r="N93">
            <v>4</v>
          </cell>
          <cell r="Q93">
            <v>4</v>
          </cell>
          <cell r="R93">
            <v>0</v>
          </cell>
          <cell r="S93">
            <v>2</v>
          </cell>
          <cell r="T93">
            <v>3</v>
          </cell>
          <cell r="U93">
            <v>5</v>
          </cell>
          <cell r="V93">
            <v>3</v>
          </cell>
          <cell r="W93">
            <v>3</v>
          </cell>
          <cell r="X93">
            <v>3</v>
          </cell>
          <cell r="Y93">
            <v>5</v>
          </cell>
          <cell r="Z93">
            <v>4</v>
          </cell>
          <cell r="AA93">
            <v>4</v>
          </cell>
        </row>
        <row r="94">
          <cell r="B94" t="str">
            <v>Language, Written 2</v>
          </cell>
          <cell r="C94" t="str">
            <v>1</v>
          </cell>
          <cell r="D94">
            <v>3</v>
          </cell>
          <cell r="G94">
            <v>2</v>
          </cell>
          <cell r="J94">
            <v>1</v>
          </cell>
          <cell r="K94">
            <v>2</v>
          </cell>
          <cell r="L94">
            <v>1</v>
          </cell>
          <cell r="N94">
            <v>2</v>
          </cell>
          <cell r="Q94">
            <v>3</v>
          </cell>
          <cell r="R94">
            <v>0</v>
          </cell>
          <cell r="S94">
            <v>0</v>
          </cell>
          <cell r="T94">
            <v>2</v>
          </cell>
          <cell r="U94">
            <v>0</v>
          </cell>
          <cell r="V94">
            <v>0</v>
          </cell>
          <cell r="W94">
            <v>1</v>
          </cell>
          <cell r="X94">
            <v>2</v>
          </cell>
          <cell r="Y94">
            <v>1</v>
          </cell>
          <cell r="Z94">
            <v>0</v>
          </cell>
          <cell r="AA94">
            <v>2</v>
          </cell>
        </row>
        <row r="95">
          <cell r="B95" t="str">
            <v>Language, Written 3</v>
          </cell>
          <cell r="C95" t="str">
            <v>1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B96" t="str">
            <v>Law</v>
          </cell>
          <cell r="C96" t="str">
            <v>1</v>
          </cell>
          <cell r="D96">
            <v>1</v>
          </cell>
          <cell r="Q96">
            <v>1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B97" t="str">
            <v>Materials</v>
          </cell>
          <cell r="C97" t="str">
            <v>1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B98" t="str">
            <v>Racial</v>
          </cell>
          <cell r="C98" t="str">
            <v>1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B99" t="str">
            <v>Region 1</v>
          </cell>
          <cell r="C99" t="str">
            <v>1</v>
          </cell>
          <cell r="D99">
            <v>5</v>
          </cell>
          <cell r="E99">
            <v>5</v>
          </cell>
          <cell r="F99">
            <v>5</v>
          </cell>
          <cell r="G99">
            <v>5</v>
          </cell>
          <cell r="H99">
            <v>5</v>
          </cell>
          <cell r="I99">
            <v>5</v>
          </cell>
          <cell r="J99">
            <v>5</v>
          </cell>
          <cell r="K99">
            <v>5</v>
          </cell>
          <cell r="L99">
            <v>5</v>
          </cell>
          <cell r="M99">
            <v>5</v>
          </cell>
          <cell r="N99">
            <v>5</v>
          </cell>
          <cell r="Q99">
            <v>5</v>
          </cell>
          <cell r="R99">
            <v>5</v>
          </cell>
          <cell r="S99">
            <v>5</v>
          </cell>
          <cell r="T99">
            <v>5</v>
          </cell>
          <cell r="U99">
            <v>5</v>
          </cell>
          <cell r="V99">
            <v>5</v>
          </cell>
          <cell r="W99">
            <v>5</v>
          </cell>
          <cell r="X99">
            <v>5</v>
          </cell>
          <cell r="Y99">
            <v>5</v>
          </cell>
          <cell r="Z99">
            <v>5</v>
          </cell>
          <cell r="AA99">
            <v>5</v>
          </cell>
        </row>
        <row r="100">
          <cell r="B100" t="str">
            <v>Region 2</v>
          </cell>
          <cell r="C100" t="str">
            <v>1</v>
          </cell>
          <cell r="D100">
            <v>2</v>
          </cell>
          <cell r="H100">
            <v>2</v>
          </cell>
          <cell r="I100">
            <v>2</v>
          </cell>
          <cell r="J100">
            <v>2</v>
          </cell>
          <cell r="N100">
            <v>3</v>
          </cell>
          <cell r="Q100">
            <v>2</v>
          </cell>
          <cell r="R100">
            <v>0</v>
          </cell>
          <cell r="S100">
            <v>0</v>
          </cell>
          <cell r="T100">
            <v>0</v>
          </cell>
          <cell r="U100">
            <v>2</v>
          </cell>
          <cell r="V100">
            <v>2</v>
          </cell>
          <cell r="W100">
            <v>2</v>
          </cell>
          <cell r="X100">
            <v>0</v>
          </cell>
          <cell r="Y100">
            <v>0</v>
          </cell>
          <cell r="Z100">
            <v>0</v>
          </cell>
          <cell r="AA100">
            <v>3</v>
          </cell>
        </row>
        <row r="101">
          <cell r="B101" t="str">
            <v>Tactics</v>
          </cell>
          <cell r="C101" t="str">
            <v>1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B102" t="str">
            <v>Medical</v>
          </cell>
          <cell r="C102" t="str">
            <v>3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B103" t="str">
            <v>Herbalism</v>
          </cell>
          <cell r="C103" t="str">
            <v>3</v>
          </cell>
          <cell r="G103">
            <v>1</v>
          </cell>
          <cell r="I103">
            <v>1</v>
          </cell>
          <cell r="K103">
            <v>1</v>
          </cell>
          <cell r="L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3</v>
          </cell>
          <cell r="U103">
            <v>0</v>
          </cell>
          <cell r="V103">
            <v>3</v>
          </cell>
          <cell r="W103">
            <v>0</v>
          </cell>
          <cell r="X103">
            <v>3</v>
          </cell>
          <cell r="Y103">
            <v>3</v>
          </cell>
          <cell r="Z103">
            <v>0</v>
          </cell>
          <cell r="AA103">
            <v>0</v>
          </cell>
        </row>
        <row r="104">
          <cell r="B104" t="str">
            <v>First Aid</v>
          </cell>
          <cell r="C104" t="str">
            <v>3</v>
          </cell>
          <cell r="F104">
            <v>2</v>
          </cell>
          <cell r="G104">
            <v>1</v>
          </cell>
          <cell r="H104">
            <v>1</v>
          </cell>
          <cell r="I104">
            <v>1</v>
          </cell>
          <cell r="J104">
            <v>1</v>
          </cell>
          <cell r="K104">
            <v>1</v>
          </cell>
          <cell r="L104">
            <v>1</v>
          </cell>
          <cell r="M104">
            <v>2</v>
          </cell>
          <cell r="Q104">
            <v>0</v>
          </cell>
          <cell r="R104">
            <v>0</v>
          </cell>
          <cell r="S104">
            <v>6</v>
          </cell>
          <cell r="T104">
            <v>3</v>
          </cell>
          <cell r="U104">
            <v>3</v>
          </cell>
          <cell r="V104">
            <v>3</v>
          </cell>
          <cell r="W104">
            <v>3</v>
          </cell>
          <cell r="X104">
            <v>3</v>
          </cell>
          <cell r="Y104">
            <v>3</v>
          </cell>
          <cell r="Z104">
            <v>6</v>
          </cell>
          <cell r="AA104">
            <v>0</v>
          </cell>
        </row>
        <row r="105">
          <cell r="B105" t="str">
            <v>Second Aid</v>
          </cell>
          <cell r="C105" t="str">
            <v>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B106" t="str">
            <v>Medical Practice</v>
          </cell>
          <cell r="C106" t="str">
            <v>3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B107" t="str">
            <v>Poison Mastery</v>
          </cell>
          <cell r="C107" t="str">
            <v>3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B108" t="str">
            <v>Medical Science</v>
          </cell>
          <cell r="C108" t="str">
            <v>5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B109" t="str">
            <v>Medical Science</v>
          </cell>
          <cell r="C109" t="str">
            <v>5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B110" t="str">
            <v>Mental Discipline</v>
          </cell>
          <cell r="C110" t="str">
            <v>3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B111" t="str">
            <v>Control Lycanthropy</v>
          </cell>
          <cell r="C111" t="str">
            <v>3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B112" t="str">
            <v>Meditation</v>
          </cell>
          <cell r="C112" t="str">
            <v>3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B113" t="str">
            <v>Mental Focus</v>
          </cell>
          <cell r="C113" t="str">
            <v>3</v>
          </cell>
          <cell r="E113">
            <v>1</v>
          </cell>
          <cell r="Q113">
            <v>0</v>
          </cell>
          <cell r="R113">
            <v>3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B114" t="str">
            <v>Mnemonics</v>
          </cell>
          <cell r="C114" t="str">
            <v>3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B115" t="str">
            <v>Movement</v>
          </cell>
          <cell r="C115" t="str">
            <v>2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B116" t="str">
            <v>Climbing</v>
          </cell>
          <cell r="C116" t="str">
            <v>2</v>
          </cell>
          <cell r="G116">
            <v>1</v>
          </cell>
          <cell r="H116">
            <v>1</v>
          </cell>
          <cell r="J116">
            <v>1</v>
          </cell>
          <cell r="K116">
            <v>1</v>
          </cell>
          <cell r="L116">
            <v>2</v>
          </cell>
          <cell r="M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2</v>
          </cell>
          <cell r="U116">
            <v>2</v>
          </cell>
          <cell r="V116">
            <v>0</v>
          </cell>
          <cell r="W116">
            <v>2</v>
          </cell>
          <cell r="X116">
            <v>2</v>
          </cell>
          <cell r="Y116">
            <v>4</v>
          </cell>
          <cell r="Z116">
            <v>2</v>
          </cell>
          <cell r="AA116">
            <v>0</v>
          </cell>
        </row>
        <row r="117">
          <cell r="B117" t="str">
            <v>Flying</v>
          </cell>
          <cell r="C117" t="str">
            <v>2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B118" t="str">
            <v>Running</v>
          </cell>
          <cell r="C118" t="str">
            <v>2</v>
          </cell>
          <cell r="D118">
            <v>1</v>
          </cell>
          <cell r="E118">
            <v>4</v>
          </cell>
          <cell r="F118">
            <v>2</v>
          </cell>
          <cell r="G118">
            <v>2</v>
          </cell>
          <cell r="H118">
            <v>1</v>
          </cell>
          <cell r="I118">
            <v>2</v>
          </cell>
          <cell r="J118">
            <v>2</v>
          </cell>
          <cell r="K118">
            <v>1</v>
          </cell>
          <cell r="L118">
            <v>2</v>
          </cell>
          <cell r="M118">
            <v>1</v>
          </cell>
          <cell r="N118">
            <v>1</v>
          </cell>
          <cell r="Q118">
            <v>2</v>
          </cell>
          <cell r="R118">
            <v>8</v>
          </cell>
          <cell r="S118">
            <v>4</v>
          </cell>
          <cell r="T118">
            <v>4</v>
          </cell>
          <cell r="U118">
            <v>2</v>
          </cell>
          <cell r="V118">
            <v>4</v>
          </cell>
          <cell r="W118">
            <v>4</v>
          </cell>
          <cell r="X118">
            <v>2</v>
          </cell>
          <cell r="Y118">
            <v>4</v>
          </cell>
          <cell r="Z118">
            <v>2</v>
          </cell>
          <cell r="AA118">
            <v>2</v>
          </cell>
        </row>
        <row r="119">
          <cell r="B119" t="str">
            <v>Swimming</v>
          </cell>
          <cell r="C119" t="str">
            <v>2</v>
          </cell>
          <cell r="G119">
            <v>1</v>
          </cell>
          <cell r="H119">
            <v>2</v>
          </cell>
          <cell r="K119">
            <v>1</v>
          </cell>
          <cell r="Q119">
            <v>0</v>
          </cell>
          <cell r="R119">
            <v>0</v>
          </cell>
          <cell r="S119">
            <v>0</v>
          </cell>
          <cell r="T119">
            <v>2</v>
          </cell>
          <cell r="U119">
            <v>4</v>
          </cell>
          <cell r="V119">
            <v>0</v>
          </cell>
          <cell r="W119">
            <v>0</v>
          </cell>
          <cell r="X119">
            <v>2</v>
          </cell>
          <cell r="Y119">
            <v>0</v>
          </cell>
          <cell r="Z119">
            <v>0</v>
          </cell>
          <cell r="AA119">
            <v>0</v>
          </cell>
        </row>
        <row r="120">
          <cell r="B120" t="str">
            <v>Magical Expertise</v>
          </cell>
          <cell r="C120" t="str">
            <v>4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B121" t="str">
            <v>Transcendence</v>
          </cell>
          <cell r="C121" t="str">
            <v>4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B122" t="str">
            <v>Grace</v>
          </cell>
          <cell r="C122" t="str">
            <v>4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B123" t="str">
            <v>Spell Trickery</v>
          </cell>
          <cell r="C123" t="str">
            <v>4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B124" t="str">
            <v>Power Manipulation</v>
          </cell>
          <cell r="C124" t="str">
            <v>4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B125" t="str">
            <v>Channeling</v>
          </cell>
          <cell r="C125" t="str">
            <v>4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B126" t="str">
            <v>Psion Development</v>
          </cell>
          <cell r="C126" t="str">
            <v>4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B127" t="str">
            <v>Power Projection</v>
          </cell>
          <cell r="C127" t="str">
            <v>4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B128" t="str">
            <v>Directed Spell</v>
          </cell>
          <cell r="C128" t="str">
            <v>4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B129" t="str">
            <v>Science</v>
          </cell>
          <cell r="C129" t="str">
            <v>4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B130" t="str">
            <v>Aerodynamics</v>
          </cell>
          <cell r="C130" t="str">
            <v>4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  <row r="131">
          <cell r="B131" t="str">
            <v>Agriculture</v>
          </cell>
          <cell r="C131" t="str">
            <v>4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</row>
        <row r="132">
          <cell r="B132" t="str">
            <v>Anthropology</v>
          </cell>
          <cell r="C132" t="str">
            <v>4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</row>
        <row r="133">
          <cell r="B133" t="str">
            <v>Archaeology</v>
          </cell>
          <cell r="C133" t="str">
            <v>4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</row>
        <row r="134">
          <cell r="B134" t="str">
            <v>Architecture</v>
          </cell>
          <cell r="C134" t="str">
            <v>4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</row>
        <row r="135">
          <cell r="B135" t="str">
            <v>Astronomy</v>
          </cell>
          <cell r="C135" t="str">
            <v>4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</row>
        <row r="136">
          <cell r="B136" t="str">
            <v>Atmospherics</v>
          </cell>
          <cell r="C136" t="str">
            <v>4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B137" t="str">
            <v>Audiovisuals</v>
          </cell>
          <cell r="C137" t="str">
            <v>4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</row>
        <row r="138">
          <cell r="B138" t="str">
            <v>Biochemistry</v>
          </cell>
          <cell r="C138" t="str">
            <v>4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B139" t="str">
            <v>Biology</v>
          </cell>
          <cell r="C139" t="str">
            <v>4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</row>
        <row r="140">
          <cell r="B140" t="str">
            <v>Botany</v>
          </cell>
          <cell r="C140" t="str">
            <v>4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</row>
        <row r="141">
          <cell r="B141" t="str">
            <v>Caving</v>
          </cell>
          <cell r="C141" t="str">
            <v>4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</row>
        <row r="142">
          <cell r="B142" t="str">
            <v>Chemistry</v>
          </cell>
          <cell r="C142" t="str">
            <v>4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</row>
        <row r="143">
          <cell r="B143" t="str">
            <v>Cosmetology</v>
          </cell>
          <cell r="C143" t="str">
            <v>4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</row>
        <row r="144">
          <cell r="B144" t="str">
            <v>Criminal Investigation</v>
          </cell>
          <cell r="C144" t="str">
            <v>4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</row>
        <row r="145">
          <cell r="B145" t="str">
            <v>Criminal Psychology</v>
          </cell>
          <cell r="C145" t="str">
            <v>4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</row>
        <row r="146">
          <cell r="B146" t="str">
            <v>Cryptology</v>
          </cell>
          <cell r="C146" t="str">
            <v>4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</row>
        <row r="147">
          <cell r="B147" t="str">
            <v>Dowsing</v>
          </cell>
          <cell r="C147" t="str">
            <v>4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</row>
        <row r="148">
          <cell r="B148" t="str">
            <v>Drug Trafficking</v>
          </cell>
          <cell r="C148" t="str">
            <v>4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</row>
        <row r="149">
          <cell r="B149" t="str">
            <v>Ecology</v>
          </cell>
          <cell r="C149" t="str">
            <v>4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</row>
        <row r="150">
          <cell r="B150" t="str">
            <v>Evolution Theory</v>
          </cell>
          <cell r="C150" t="str">
            <v>4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</row>
        <row r="151">
          <cell r="B151" t="str">
            <v>Fashion</v>
          </cell>
          <cell r="C151" t="str">
            <v>4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</row>
        <row r="152">
          <cell r="B152" t="str">
            <v>Finance</v>
          </cell>
          <cell r="C152" t="str">
            <v>4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</row>
        <row r="153">
          <cell r="B153" t="str">
            <v>Gambling</v>
          </cell>
          <cell r="C153" t="str">
            <v>4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</row>
        <row r="154">
          <cell r="B154" t="str">
            <v>Genetics</v>
          </cell>
          <cell r="C154" t="str">
            <v>4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B155" t="str">
            <v>Horticulture</v>
          </cell>
          <cell r="C155" t="str">
            <v>4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</row>
        <row r="156">
          <cell r="B156" t="str">
            <v>Interior Design</v>
          </cell>
          <cell r="C156" t="str">
            <v>4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</row>
        <row r="157">
          <cell r="B157" t="str">
            <v>Law Enforcement</v>
          </cell>
          <cell r="C157" t="str">
            <v>4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</row>
        <row r="158">
          <cell r="B158" t="str">
            <v>Mapping</v>
          </cell>
          <cell r="C158" t="str">
            <v>4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</row>
        <row r="159">
          <cell r="B159" t="str">
            <v>Metallurgy</v>
          </cell>
          <cell r="C159" t="str">
            <v>4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</row>
        <row r="160">
          <cell r="B160" t="str">
            <v>Mining</v>
          </cell>
          <cell r="C160" t="str">
            <v>4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</row>
        <row r="161">
          <cell r="B161" t="str">
            <v>Oceanography</v>
          </cell>
          <cell r="C161" t="str">
            <v>4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</row>
        <row r="162">
          <cell r="B162" t="str">
            <v>Organised Crime</v>
          </cell>
          <cell r="C162" t="str">
            <v>4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</row>
        <row r="163">
          <cell r="B163" t="str">
            <v>Photography</v>
          </cell>
          <cell r="C163" t="str">
            <v>4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</row>
        <row r="164">
          <cell r="B164" t="str">
            <v>Physics</v>
          </cell>
          <cell r="C164" t="str">
            <v>4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</row>
        <row r="165">
          <cell r="B165" t="str">
            <v>Planetology</v>
          </cell>
          <cell r="C165" t="str">
            <v>4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</row>
        <row r="166">
          <cell r="B166" t="str">
            <v>Politcal Science</v>
          </cell>
          <cell r="C166" t="str">
            <v>4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</row>
        <row r="167">
          <cell r="B167" t="str">
            <v>Propaganda</v>
          </cell>
          <cell r="C167" t="str">
            <v>4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</row>
        <row r="168">
          <cell r="B168" t="str">
            <v>Research</v>
          </cell>
          <cell r="C168" t="str">
            <v>4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</row>
        <row r="169">
          <cell r="B169" t="str">
            <v>Rope Mastery</v>
          </cell>
          <cell r="C169" t="str">
            <v>4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</row>
        <row r="170">
          <cell r="B170" t="str">
            <v>Sociology</v>
          </cell>
          <cell r="C170" t="str">
            <v>4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</row>
        <row r="171">
          <cell r="B171" t="str">
            <v>Star Gazing</v>
          </cell>
          <cell r="C171" t="str">
            <v>4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</row>
        <row r="172">
          <cell r="B172" t="str">
            <v>Tax Evasion</v>
          </cell>
          <cell r="C172" t="str">
            <v>4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</row>
        <row r="173">
          <cell r="B173" t="str">
            <v>Urban Design</v>
          </cell>
          <cell r="C173" t="str">
            <v>4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</row>
        <row r="174">
          <cell r="B174" t="str">
            <v>Weather Watching</v>
          </cell>
          <cell r="C174" t="str">
            <v>4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</row>
        <row r="175">
          <cell r="B175" t="str">
            <v>Zoology</v>
          </cell>
          <cell r="C175" t="str">
            <v>4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</row>
        <row r="176">
          <cell r="B176" t="str">
            <v>Mathematics</v>
          </cell>
          <cell r="C176" t="str">
            <v>4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</row>
        <row r="177">
          <cell r="B177" t="str">
            <v>Military Organization</v>
          </cell>
          <cell r="C177" t="str">
            <v>4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</row>
        <row r="178">
          <cell r="B178" t="str">
            <v>Social</v>
          </cell>
          <cell r="C178" t="str">
            <v>2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</row>
        <row r="179">
          <cell r="B179" t="str">
            <v>Begging</v>
          </cell>
          <cell r="C179" t="str">
            <v>2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</row>
        <row r="180">
          <cell r="B180" t="str">
            <v>Diplomacy</v>
          </cell>
          <cell r="C180" t="str">
            <v>2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</row>
        <row r="181">
          <cell r="B181" t="str">
            <v>Education</v>
          </cell>
          <cell r="C181" t="str">
            <v>2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</row>
        <row r="182">
          <cell r="B182" t="str">
            <v>Hypnosis</v>
          </cell>
          <cell r="C182" t="str">
            <v>2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</row>
        <row r="183">
          <cell r="B183" t="str">
            <v>Interrogation</v>
          </cell>
          <cell r="C183" t="str">
            <v>2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</row>
        <row r="184">
          <cell r="B184" t="str">
            <v>Labour Relations</v>
          </cell>
          <cell r="C184" t="str">
            <v>2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</row>
        <row r="185">
          <cell r="B185" t="str">
            <v>Leadership</v>
          </cell>
          <cell r="C185" t="str">
            <v>2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</row>
        <row r="186">
          <cell r="B186" t="str">
            <v>Proselytism</v>
          </cell>
          <cell r="C186" t="str">
            <v>2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</row>
        <row r="187">
          <cell r="B187" t="str">
            <v>Social Awareness</v>
          </cell>
          <cell r="C187" t="str">
            <v>2</v>
          </cell>
          <cell r="D187">
            <v>3</v>
          </cell>
          <cell r="G187">
            <v>1</v>
          </cell>
          <cell r="H187">
            <v>1</v>
          </cell>
          <cell r="I187">
            <v>1</v>
          </cell>
          <cell r="K187">
            <v>1</v>
          </cell>
          <cell r="L187">
            <v>1</v>
          </cell>
          <cell r="M187">
            <v>1</v>
          </cell>
          <cell r="N187">
            <v>2</v>
          </cell>
          <cell r="Q187">
            <v>6</v>
          </cell>
          <cell r="R187">
            <v>0</v>
          </cell>
          <cell r="S187">
            <v>0</v>
          </cell>
          <cell r="T187">
            <v>2</v>
          </cell>
          <cell r="U187">
            <v>2</v>
          </cell>
          <cell r="V187">
            <v>2</v>
          </cell>
          <cell r="W187">
            <v>0</v>
          </cell>
          <cell r="X187">
            <v>2</v>
          </cell>
          <cell r="Y187">
            <v>2</v>
          </cell>
          <cell r="Z187">
            <v>2</v>
          </cell>
          <cell r="AA187">
            <v>4</v>
          </cell>
        </row>
        <row r="188">
          <cell r="B188" t="str">
            <v>Trading</v>
          </cell>
          <cell r="C188" t="str">
            <v>2</v>
          </cell>
          <cell r="D188">
            <v>1</v>
          </cell>
          <cell r="H188">
            <v>1</v>
          </cell>
          <cell r="I188">
            <v>1</v>
          </cell>
          <cell r="K188">
            <v>1</v>
          </cell>
          <cell r="N188">
            <v>2</v>
          </cell>
          <cell r="Q188">
            <v>2</v>
          </cell>
          <cell r="R188">
            <v>0</v>
          </cell>
          <cell r="S188">
            <v>0</v>
          </cell>
          <cell r="T188">
            <v>0</v>
          </cell>
          <cell r="U188">
            <v>2</v>
          </cell>
          <cell r="V188">
            <v>2</v>
          </cell>
          <cell r="W188">
            <v>0</v>
          </cell>
          <cell r="X188">
            <v>2</v>
          </cell>
          <cell r="Y188">
            <v>0</v>
          </cell>
          <cell r="Z188">
            <v>0</v>
          </cell>
          <cell r="AA188">
            <v>4</v>
          </cell>
        </row>
        <row r="189">
          <cell r="B189" t="str">
            <v>Influence</v>
          </cell>
          <cell r="C189" t="str">
            <v>2</v>
          </cell>
          <cell r="D189">
            <v>2</v>
          </cell>
          <cell r="H189">
            <v>1</v>
          </cell>
          <cell r="K189">
            <v>1</v>
          </cell>
          <cell r="N189">
            <v>2</v>
          </cell>
          <cell r="Q189">
            <v>4</v>
          </cell>
          <cell r="R189">
            <v>0</v>
          </cell>
          <cell r="S189">
            <v>0</v>
          </cell>
          <cell r="T189">
            <v>0</v>
          </cell>
          <cell r="U189">
            <v>2</v>
          </cell>
          <cell r="V189">
            <v>0</v>
          </cell>
          <cell r="W189">
            <v>0</v>
          </cell>
          <cell r="X189">
            <v>2</v>
          </cell>
          <cell r="Y189">
            <v>0</v>
          </cell>
          <cell r="Z189">
            <v>0</v>
          </cell>
          <cell r="AA189">
            <v>4</v>
          </cell>
        </row>
        <row r="190">
          <cell r="B190" t="str">
            <v>Subterfuge</v>
          </cell>
          <cell r="C190" t="str">
            <v>3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</row>
        <row r="191">
          <cell r="B191" t="str">
            <v>Concealment</v>
          </cell>
          <cell r="C191" t="str">
            <v>3</v>
          </cell>
          <cell r="F191">
            <v>1</v>
          </cell>
          <cell r="L191">
            <v>1</v>
          </cell>
          <cell r="M191">
            <v>1</v>
          </cell>
          <cell r="Q191">
            <v>0</v>
          </cell>
          <cell r="R191">
            <v>0</v>
          </cell>
          <cell r="S191">
            <v>3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3</v>
          </cell>
          <cell r="Z191">
            <v>3</v>
          </cell>
          <cell r="AA191">
            <v>0</v>
          </cell>
        </row>
        <row r="192">
          <cell r="B192" t="str">
            <v>Evidence Dispersal</v>
          </cell>
          <cell r="C192" t="str">
            <v>3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</row>
        <row r="193">
          <cell r="B193" t="str">
            <v>Picking Pockets</v>
          </cell>
          <cell r="C193" t="str">
            <v>3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</row>
        <row r="194">
          <cell r="B194" t="str">
            <v>Stalking</v>
          </cell>
          <cell r="C194" t="str">
            <v>3</v>
          </cell>
          <cell r="E194">
            <v>3</v>
          </cell>
          <cell r="F194">
            <v>2</v>
          </cell>
          <cell r="G194">
            <v>1</v>
          </cell>
          <cell r="J194">
            <v>1</v>
          </cell>
          <cell r="L194">
            <v>2</v>
          </cell>
          <cell r="M194">
            <v>2</v>
          </cell>
          <cell r="Q194">
            <v>0</v>
          </cell>
          <cell r="R194">
            <v>9</v>
          </cell>
          <cell r="S194">
            <v>6</v>
          </cell>
          <cell r="T194">
            <v>3</v>
          </cell>
          <cell r="U194">
            <v>0</v>
          </cell>
          <cell r="V194">
            <v>0</v>
          </cell>
          <cell r="W194">
            <v>3</v>
          </cell>
          <cell r="X194">
            <v>0</v>
          </cell>
          <cell r="Y194">
            <v>6</v>
          </cell>
          <cell r="Z194">
            <v>6</v>
          </cell>
          <cell r="AA194">
            <v>0</v>
          </cell>
        </row>
        <row r="195">
          <cell r="B195" t="str">
            <v>Trickery</v>
          </cell>
          <cell r="C195" t="str">
            <v>3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</row>
        <row r="196">
          <cell r="B196" t="str">
            <v>Ambush</v>
          </cell>
          <cell r="C196" t="str">
            <v>3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</row>
        <row r="197">
          <cell r="B197" t="str">
            <v>Technology</v>
          </cell>
          <cell r="C197" t="str">
            <v>3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</row>
        <row r="198">
          <cell r="B198" t="str">
            <v>Aquatics Technics</v>
          </cell>
          <cell r="C198" t="str">
            <v>3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</row>
        <row r="199">
          <cell r="B199" t="str">
            <v>Audiophile Technics</v>
          </cell>
          <cell r="C199" t="str">
            <v>3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</row>
        <row r="200">
          <cell r="B200" t="str">
            <v>Communications</v>
          </cell>
          <cell r="C200" t="str">
            <v>3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</row>
        <row r="201">
          <cell r="B201" t="str">
            <v>Demolitions</v>
          </cell>
          <cell r="C201" t="str">
            <v>3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</row>
        <row r="202">
          <cell r="B202" t="str">
            <v>Electronic Technics</v>
          </cell>
          <cell r="C202" t="str">
            <v>3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</row>
        <row r="203">
          <cell r="B203" t="str">
            <v>Fabrication</v>
          </cell>
          <cell r="C203" t="str">
            <v>3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</row>
        <row r="204">
          <cell r="B204" t="str">
            <v>Genetic Technics</v>
          </cell>
          <cell r="C204" t="str">
            <v>3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</row>
        <row r="205">
          <cell r="B205" t="str">
            <v>Heavy Machine Operation</v>
          </cell>
          <cell r="C205" t="str">
            <v>3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</row>
        <row r="206">
          <cell r="B206" t="str">
            <v>Industrial Ceramics</v>
          </cell>
          <cell r="C206" t="str">
            <v>3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</row>
        <row r="207">
          <cell r="B207" t="str">
            <v>Locks</v>
          </cell>
          <cell r="C207" t="str">
            <v>3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</row>
        <row r="208">
          <cell r="B208" t="str">
            <v>Medical Technics</v>
          </cell>
          <cell r="C208" t="str">
            <v>3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</row>
        <row r="209">
          <cell r="B209" t="str">
            <v>Musical Technics</v>
          </cell>
          <cell r="C209" t="str">
            <v>3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</row>
        <row r="210">
          <cell r="B210" t="str">
            <v>Optical Technics</v>
          </cell>
          <cell r="C210" t="str">
            <v>3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</row>
        <row r="211">
          <cell r="B211" t="str">
            <v>Safe Cracking</v>
          </cell>
          <cell r="C211" t="str">
            <v>3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</row>
        <row r="212">
          <cell r="B212" t="str">
            <v>Security Operations</v>
          </cell>
          <cell r="C212" t="str">
            <v>3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</row>
        <row r="213">
          <cell r="B213" t="str">
            <v>Traps</v>
          </cell>
          <cell r="C213" t="str">
            <v>3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</row>
        <row r="214">
          <cell r="B214" t="str">
            <v>Vehicle Body Repair</v>
          </cell>
          <cell r="C214" t="str">
            <v>3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</row>
        <row r="215">
          <cell r="B215" t="str">
            <v>Armour Repair</v>
          </cell>
          <cell r="C215" t="str">
            <v>3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</row>
        <row r="216">
          <cell r="B216" t="str">
            <v>Criminal Technics</v>
          </cell>
          <cell r="C216" t="str">
            <v>3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</row>
        <row r="217">
          <cell r="B217" t="str">
            <v>Mechanical Technics</v>
          </cell>
          <cell r="C217" t="str">
            <v>3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</row>
        <row r="218">
          <cell r="B218" t="str">
            <v>Weapon Technics</v>
          </cell>
          <cell r="C218" t="str">
            <v>3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</row>
      </sheetData>
      <sheetData sheetId="5">
        <row r="2">
          <cell r="A2" t="str">
            <v>Acute Hearing I</v>
          </cell>
          <cell r="B2">
            <v>4</v>
          </cell>
          <cell r="C2" t="str">
            <v>+5 Perception involving hearing</v>
          </cell>
        </row>
        <row r="3">
          <cell r="A3" t="str">
            <v>Acute Hearing II</v>
          </cell>
          <cell r="B3">
            <v>8</v>
          </cell>
          <cell r="C3" t="str">
            <v>+10 Perception involving hearing</v>
          </cell>
        </row>
        <row r="4">
          <cell r="A4" t="str">
            <v>Acute Hearing III</v>
          </cell>
          <cell r="B4">
            <v>12</v>
          </cell>
          <cell r="C4" t="str">
            <v>+15 Perception involving hearing</v>
          </cell>
        </row>
        <row r="5">
          <cell r="A5" t="str">
            <v>Acute Hearing IV</v>
          </cell>
          <cell r="B5">
            <v>16</v>
          </cell>
          <cell r="C5" t="str">
            <v>+20 Perception involving hearing</v>
          </cell>
        </row>
        <row r="6">
          <cell r="A6" t="str">
            <v>Acute Hearing V</v>
          </cell>
          <cell r="B6">
            <v>20</v>
          </cell>
          <cell r="C6" t="str">
            <v>+25 Perception involving hearing</v>
          </cell>
        </row>
        <row r="7">
          <cell r="A7" t="str">
            <v>Acute Smell I</v>
          </cell>
          <cell r="B7">
            <v>3</v>
          </cell>
          <cell r="C7" t="str">
            <v>+5 Perception involving smell</v>
          </cell>
        </row>
        <row r="8">
          <cell r="A8" t="str">
            <v>Acute Smell II</v>
          </cell>
          <cell r="B8">
            <v>6</v>
          </cell>
          <cell r="C8" t="str">
            <v>+10 Perception involving smell</v>
          </cell>
        </row>
        <row r="9">
          <cell r="A9" t="str">
            <v>Acute Smell III</v>
          </cell>
          <cell r="B9">
            <v>9</v>
          </cell>
          <cell r="C9" t="str">
            <v>+15 Perception involving smell</v>
          </cell>
        </row>
        <row r="10">
          <cell r="A10" t="str">
            <v>Acute Smell IV</v>
          </cell>
          <cell r="B10">
            <v>12</v>
          </cell>
          <cell r="C10" t="str">
            <v>+20 Perception involving smell</v>
          </cell>
        </row>
        <row r="11">
          <cell r="A11" t="str">
            <v>Acute Smell V</v>
          </cell>
          <cell r="B11">
            <v>15</v>
          </cell>
          <cell r="C11" t="str">
            <v>+25 Perception involving smell</v>
          </cell>
        </row>
        <row r="12">
          <cell r="A12" t="str">
            <v>Acute Taste I</v>
          </cell>
          <cell r="B12">
            <v>2</v>
          </cell>
          <cell r="C12" t="str">
            <v>+5 Perception involving taste</v>
          </cell>
        </row>
        <row r="13">
          <cell r="A13" t="str">
            <v>Acute Taste II</v>
          </cell>
          <cell r="B13">
            <v>4</v>
          </cell>
          <cell r="C13" t="str">
            <v>+10 Perception involving taste</v>
          </cell>
        </row>
        <row r="14">
          <cell r="A14" t="str">
            <v>Acute Taste III</v>
          </cell>
          <cell r="B14">
            <v>6</v>
          </cell>
          <cell r="C14" t="str">
            <v>+15 Perception involving taste</v>
          </cell>
        </row>
        <row r="15">
          <cell r="A15" t="str">
            <v>Acute Taste IV</v>
          </cell>
          <cell r="B15">
            <v>8</v>
          </cell>
          <cell r="C15" t="str">
            <v>+20 Perception involving taste</v>
          </cell>
        </row>
        <row r="16">
          <cell r="A16" t="str">
            <v>Acute Taste V</v>
          </cell>
          <cell r="B16">
            <v>10</v>
          </cell>
          <cell r="C16" t="str">
            <v>+25 Perception involving taste</v>
          </cell>
        </row>
        <row r="17">
          <cell r="A17" t="str">
            <v>Acute Touch I</v>
          </cell>
          <cell r="B17">
            <v>1</v>
          </cell>
          <cell r="C17" t="str">
            <v>+5 Perception involving touch</v>
          </cell>
        </row>
        <row r="18">
          <cell r="A18" t="str">
            <v>Acute Touch II</v>
          </cell>
          <cell r="B18">
            <v>2</v>
          </cell>
          <cell r="C18" t="str">
            <v>+10 Perception involving touch</v>
          </cell>
        </row>
        <row r="19">
          <cell r="A19" t="str">
            <v>Acute Touch III</v>
          </cell>
          <cell r="B19">
            <v>3</v>
          </cell>
          <cell r="C19" t="str">
            <v>+15 Perception involving touch</v>
          </cell>
        </row>
        <row r="20">
          <cell r="A20" t="str">
            <v>Acute Touch IV</v>
          </cell>
          <cell r="B20">
            <v>4</v>
          </cell>
          <cell r="C20" t="str">
            <v>+20 Perception involving touch</v>
          </cell>
        </row>
        <row r="21">
          <cell r="A21" t="str">
            <v>Acute Touch V</v>
          </cell>
          <cell r="B21">
            <v>5</v>
          </cell>
          <cell r="C21" t="str">
            <v>+25 Perception involving touch</v>
          </cell>
        </row>
        <row r="22">
          <cell r="A22" t="str">
            <v>Acute Vision I</v>
          </cell>
          <cell r="B22">
            <v>6</v>
          </cell>
          <cell r="C22" t="str">
            <v>+5 Perception involving vision</v>
          </cell>
        </row>
        <row r="23">
          <cell r="A23" t="str">
            <v>Acute Vision II</v>
          </cell>
          <cell r="B23">
            <v>12</v>
          </cell>
          <cell r="C23" t="str">
            <v>+10 Perception involving vision</v>
          </cell>
        </row>
        <row r="24">
          <cell r="A24" t="str">
            <v>Acute Vision III</v>
          </cell>
          <cell r="B24">
            <v>18</v>
          </cell>
          <cell r="C24" t="str">
            <v>+15 Perception involving vision</v>
          </cell>
        </row>
        <row r="25">
          <cell r="A25" t="str">
            <v>Acute Vision IV</v>
          </cell>
          <cell r="B25">
            <v>24</v>
          </cell>
          <cell r="C25" t="str">
            <v>+20 Perception involving vision</v>
          </cell>
        </row>
        <row r="26">
          <cell r="A26" t="str">
            <v>Acute Vision V</v>
          </cell>
          <cell r="B26">
            <v>30</v>
          </cell>
          <cell r="C26" t="str">
            <v>+25 Perception involving vision</v>
          </cell>
        </row>
        <row r="27">
          <cell r="A27" t="str">
            <v>Adapted Form (water)</v>
          </cell>
          <cell r="B27">
            <v>15</v>
          </cell>
          <cell r="C27" t="str">
            <v>Flared limbs, webbed fingers, gills, blood can handle sudden pressure changes and extreme pressures</v>
          </cell>
        </row>
        <row r="28">
          <cell r="A28" t="str">
            <v>Additional Leg Pair I</v>
          </cell>
          <cell r="B28">
            <v>20</v>
          </cell>
        </row>
        <row r="29">
          <cell r="A29" t="str">
            <v>Additional Leg Pair II</v>
          </cell>
          <cell r="B29">
            <v>40</v>
          </cell>
        </row>
        <row r="30">
          <cell r="A30" t="str">
            <v>Additional Leg Pair III</v>
          </cell>
          <cell r="B30">
            <v>60</v>
          </cell>
        </row>
        <row r="31">
          <cell r="A31" t="str">
            <v>Ambidextrous</v>
          </cell>
          <cell r="B31">
            <v>10</v>
          </cell>
          <cell r="C31" t="str">
            <v>Off-hand penalty (-20) for weapons does not apply</v>
          </cell>
        </row>
        <row r="32">
          <cell r="A32" t="str">
            <v>Animal Empathy I</v>
          </cell>
          <cell r="B32">
            <v>15</v>
          </cell>
          <cell r="C32" t="str">
            <v>+25 to maneuvers involving one type of animal, and can empathically communicate up to 100'</v>
          </cell>
        </row>
        <row r="33">
          <cell r="A33" t="str">
            <v>Animal Empathy II</v>
          </cell>
          <cell r="B33">
            <v>20</v>
          </cell>
          <cell r="C33" t="str">
            <v>+25 to maneuvers involving one type of animal, and can empathically communicate up to 125'</v>
          </cell>
        </row>
        <row r="34">
          <cell r="A34" t="str">
            <v>Animal Empathy III</v>
          </cell>
          <cell r="B34">
            <v>25</v>
          </cell>
          <cell r="C34" t="str">
            <v>+25 to maneuvers involving one type of animal, and can empathically communicate up to 150'</v>
          </cell>
        </row>
        <row r="35">
          <cell r="A35" t="str">
            <v>Animal Empathy IV</v>
          </cell>
          <cell r="B35">
            <v>30</v>
          </cell>
          <cell r="C35" t="str">
            <v>+25 to maneuvers involving one type of animal, and can empathically communicate up to 175'</v>
          </cell>
        </row>
        <row r="36">
          <cell r="A36" t="str">
            <v>Animal Empathy V</v>
          </cell>
          <cell r="B36">
            <v>35</v>
          </cell>
          <cell r="C36" t="str">
            <v>+25 to maneuvers involving one type of animal, and can empathically communicate up to 200'</v>
          </cell>
        </row>
        <row r="37">
          <cell r="A37" t="str">
            <v>Armour, Iron Scales</v>
          </cell>
          <cell r="B37">
            <v>30</v>
          </cell>
          <cell r="C37" t="str">
            <v>Strong, thin armour. Protects as AT-7</v>
          </cell>
        </row>
        <row r="38">
          <cell r="A38" t="str">
            <v>Attacks Sequence</v>
          </cell>
          <cell r="B38">
            <v>10</v>
          </cell>
          <cell r="C38" t="str">
            <v>Attacks must be made in sequence</v>
          </cell>
        </row>
        <row r="39">
          <cell r="A39" t="str">
            <v>Beast of Burden I</v>
          </cell>
          <cell r="B39">
            <v>10</v>
          </cell>
          <cell r="C39" t="str">
            <v>20% unencumbered load capacity</v>
          </cell>
        </row>
        <row r="40">
          <cell r="A40" t="str">
            <v>Beast of Burden II</v>
          </cell>
          <cell r="B40">
            <v>20</v>
          </cell>
          <cell r="C40" t="str">
            <v>30% unencumbered load capacity</v>
          </cell>
        </row>
        <row r="41">
          <cell r="A41" t="str">
            <v>Beast of Burden III</v>
          </cell>
          <cell r="B41">
            <v>30</v>
          </cell>
          <cell r="C41" t="str">
            <v>40% unencumbered load capacity</v>
          </cell>
        </row>
        <row r="42">
          <cell r="A42" t="str">
            <v>Beast of Burden IV</v>
          </cell>
          <cell r="B42">
            <v>40</v>
          </cell>
          <cell r="C42" t="str">
            <v>50% unencumbered load capacity</v>
          </cell>
        </row>
        <row r="43">
          <cell r="A43" t="str">
            <v>Beast of Burden V</v>
          </cell>
          <cell r="B43">
            <v>50</v>
          </cell>
          <cell r="C43" t="str">
            <v>60% unencumbered load capacity</v>
          </cell>
        </row>
        <row r="44">
          <cell r="A44" t="str">
            <v>Camoflage (chameleon)</v>
          </cell>
          <cell r="B44">
            <v>40</v>
          </cell>
          <cell r="C44" t="str">
            <v>Can change skin colour and texture to match suitable terrain, +50 to Stalking</v>
          </cell>
        </row>
        <row r="45">
          <cell r="A45" t="str">
            <v>Darkvision I</v>
          </cell>
          <cell r="B45">
            <v>10</v>
          </cell>
          <cell r="C45" t="str">
            <v>You can see 20' in complete darkness</v>
          </cell>
        </row>
        <row r="46">
          <cell r="A46" t="str">
            <v>Darkvision II</v>
          </cell>
          <cell r="B46">
            <v>15</v>
          </cell>
          <cell r="C46" t="str">
            <v>You can see 30' in complete darkness</v>
          </cell>
        </row>
        <row r="47">
          <cell r="A47" t="str">
            <v>Darkvision III</v>
          </cell>
          <cell r="B47">
            <v>20</v>
          </cell>
          <cell r="C47" t="str">
            <v>You can see 40' in complete darkness</v>
          </cell>
        </row>
        <row r="48">
          <cell r="A48" t="str">
            <v>Darkvision IV</v>
          </cell>
          <cell r="B48">
            <v>25</v>
          </cell>
          <cell r="C48" t="str">
            <v>You can see 50' in complete darkness</v>
          </cell>
        </row>
        <row r="49">
          <cell r="A49" t="str">
            <v>Darkvision V</v>
          </cell>
          <cell r="B49">
            <v>30</v>
          </cell>
          <cell r="C49" t="str">
            <v>You can see 60' in complete darkness</v>
          </cell>
        </row>
        <row r="50">
          <cell r="A50" t="str">
            <v>Deadeye I</v>
          </cell>
          <cell r="B50">
            <v>7</v>
          </cell>
          <cell r="C50" t="str">
            <v>All range penalties for a specific ranged Combat Training is modified by -10</v>
          </cell>
        </row>
        <row r="51">
          <cell r="A51" t="str">
            <v>Deadeye II</v>
          </cell>
          <cell r="B51">
            <v>14</v>
          </cell>
          <cell r="C51" t="str">
            <v>All range penalties for a specific ranged Combat Training is modified by -20</v>
          </cell>
        </row>
        <row r="52">
          <cell r="A52" t="str">
            <v>Deadeye III</v>
          </cell>
          <cell r="B52">
            <v>21</v>
          </cell>
          <cell r="C52" t="str">
            <v>All range penalties for a specific ranged Combat Training is modified by -30</v>
          </cell>
        </row>
        <row r="53">
          <cell r="A53" t="str">
            <v>Deadeye IV</v>
          </cell>
          <cell r="B53">
            <v>28</v>
          </cell>
          <cell r="C53" t="str">
            <v>All range penalties for a specific ranged Combat Training is modified by -40</v>
          </cell>
        </row>
        <row r="54">
          <cell r="A54" t="str">
            <v>Deadeye V</v>
          </cell>
          <cell r="B54">
            <v>35</v>
          </cell>
          <cell r="C54" t="str">
            <v>All range penalties for a specific ranged Combat Training is modified by -50</v>
          </cell>
        </row>
        <row r="55">
          <cell r="A55" t="str">
            <v>Destiny Sense I</v>
          </cell>
          <cell r="B55">
            <v>10</v>
          </cell>
          <cell r="C55" t="str">
            <v>Instinctively know the direction to a specific goal once per day</v>
          </cell>
        </row>
        <row r="56">
          <cell r="A56" t="str">
            <v>Destiny Sense II</v>
          </cell>
          <cell r="B56">
            <v>20</v>
          </cell>
          <cell r="C56" t="str">
            <v>Instinctively know the direction and distance to a specific goal once per day</v>
          </cell>
        </row>
        <row r="57">
          <cell r="A57" t="str">
            <v>Echolocation</v>
          </cell>
          <cell r="B57">
            <v>30</v>
          </cell>
          <cell r="C57" t="str">
            <v>Your ears are mentally tuned to provide images of your surroundings and any beings in it. +40 Hearing</v>
          </cell>
        </row>
        <row r="58">
          <cell r="A58" t="str">
            <v>Efficient Sleeper I</v>
          </cell>
          <cell r="B58">
            <v>5</v>
          </cell>
          <cell r="C58" t="str">
            <v>You get benefits from 3 hours sleep as others do with 4 hours of sleep</v>
          </cell>
        </row>
        <row r="59">
          <cell r="A59" t="str">
            <v>Efficient Sleeper II</v>
          </cell>
          <cell r="B59">
            <v>10</v>
          </cell>
          <cell r="C59" t="str">
            <v>You get benefits from 2 hours sleep as others do with 4 hours of sleep</v>
          </cell>
        </row>
        <row r="60">
          <cell r="A60" t="str">
            <v>Elemental Immunity (cold)</v>
          </cell>
          <cell r="B60">
            <v>20</v>
          </cell>
          <cell r="C60" t="str">
            <v>Immune to all effects of cold and ice, both magical and natural</v>
          </cell>
        </row>
        <row r="61">
          <cell r="A61" t="str">
            <v>Elemental Immunity (heat)</v>
          </cell>
          <cell r="B61">
            <v>20</v>
          </cell>
          <cell r="C61" t="str">
            <v>Immune to all effects of heat and fire, both magical and natural</v>
          </cell>
        </row>
        <row r="62">
          <cell r="A62" t="str">
            <v>Elemental Immunity (light)</v>
          </cell>
          <cell r="B62">
            <v>20</v>
          </cell>
          <cell r="C62" t="str">
            <v>Immune to all effects of light and lightning, both magical and natural</v>
          </cell>
        </row>
        <row r="63">
          <cell r="A63" t="str">
            <v>Eloquence I</v>
          </cell>
          <cell r="B63">
            <v>15</v>
          </cell>
          <cell r="C63" t="str">
            <v>+5 to all Spellcasting rolls</v>
          </cell>
        </row>
        <row r="64">
          <cell r="A64" t="str">
            <v>Eloquence II</v>
          </cell>
          <cell r="B64">
            <v>30</v>
          </cell>
          <cell r="C64" t="str">
            <v>+10 to all Spellcasting rolls</v>
          </cell>
        </row>
        <row r="65">
          <cell r="A65" t="str">
            <v>Eloquence III</v>
          </cell>
          <cell r="B65">
            <v>45</v>
          </cell>
          <cell r="C65" t="str">
            <v>+15 to all Spellcasting rolls</v>
          </cell>
        </row>
        <row r="66">
          <cell r="A66" t="str">
            <v>Eloquence IV</v>
          </cell>
          <cell r="B66">
            <v>60</v>
          </cell>
          <cell r="C66" t="str">
            <v>+20 to all Spellcasting rolls</v>
          </cell>
        </row>
        <row r="67">
          <cell r="A67" t="str">
            <v>Eloquence V</v>
          </cell>
          <cell r="B67">
            <v>75</v>
          </cell>
          <cell r="C67" t="str">
            <v>+25 to all Spellcasting rolls</v>
          </cell>
        </row>
        <row r="68">
          <cell r="A68" t="str">
            <v>Empathy</v>
          </cell>
          <cell r="B68">
            <v>20</v>
          </cell>
          <cell r="C68" t="str">
            <v>Read emotions of those within 25'. +50 Social Awareness where appropriate</v>
          </cell>
        </row>
        <row r="69">
          <cell r="A69" t="str">
            <v>Enhanced Attack (Melee) I</v>
          </cell>
          <cell r="B69">
            <v>20</v>
          </cell>
          <cell r="C69" t="str">
            <v>+1 Size to all melee attacks</v>
          </cell>
        </row>
        <row r="70">
          <cell r="A70" t="str">
            <v>Enhanced Attack (Melee) II</v>
          </cell>
          <cell r="B70">
            <v>40</v>
          </cell>
          <cell r="C70" t="str">
            <v>+2 Size to all melee attacks</v>
          </cell>
        </row>
        <row r="71">
          <cell r="A71" t="str">
            <v>Enhanced Attack (Melee) III</v>
          </cell>
          <cell r="B71">
            <v>60</v>
          </cell>
          <cell r="C71" t="str">
            <v>+3 Size to all melee attacks</v>
          </cell>
        </row>
        <row r="72">
          <cell r="A72" t="str">
            <v>Enhanced Attack I</v>
          </cell>
          <cell r="B72">
            <v>10</v>
          </cell>
          <cell r="C72" t="str">
            <v>One attack is regarded as +1 Size</v>
          </cell>
        </row>
        <row r="73">
          <cell r="A73" t="str">
            <v>Enhanced Attack II</v>
          </cell>
          <cell r="B73">
            <v>20</v>
          </cell>
          <cell r="C73" t="str">
            <v>One attack is regarded as +2 Size</v>
          </cell>
        </row>
        <row r="74">
          <cell r="A74" t="str">
            <v>Enhanced Attack III</v>
          </cell>
          <cell r="B74">
            <v>30</v>
          </cell>
          <cell r="C74" t="str">
            <v>One attack is regarded as +3 Size</v>
          </cell>
        </row>
        <row r="75">
          <cell r="A75" t="str">
            <v>Extended Reach I</v>
          </cell>
          <cell r="B75">
            <v>15</v>
          </cell>
          <cell r="C75" t="str">
            <v>Cast Touch spells from a single spell list with a range of 5'</v>
          </cell>
        </row>
        <row r="76">
          <cell r="A76" t="str">
            <v>Extended Reach II</v>
          </cell>
          <cell r="B76">
            <v>20</v>
          </cell>
          <cell r="C76" t="str">
            <v>Cast Touch spells from a single spell list with a range of 10'</v>
          </cell>
        </row>
        <row r="77">
          <cell r="A77" t="str">
            <v>Extended Reach III</v>
          </cell>
          <cell r="B77">
            <v>25</v>
          </cell>
          <cell r="C77" t="str">
            <v>Cast Touch spells from a single spell list with a range of 15'</v>
          </cell>
        </row>
        <row r="78">
          <cell r="A78" t="str">
            <v>Extended Reach IV</v>
          </cell>
          <cell r="B78">
            <v>30</v>
          </cell>
          <cell r="C78" t="str">
            <v>Cast Touch spells from a single spell list with a range of 20'</v>
          </cell>
        </row>
        <row r="79">
          <cell r="A79" t="str">
            <v>Extended Reach V</v>
          </cell>
          <cell r="B79">
            <v>35</v>
          </cell>
          <cell r="C79" t="str">
            <v>Cast Touch spells from a single spell list with a range of 25'</v>
          </cell>
        </row>
        <row r="80">
          <cell r="A80" t="str">
            <v>Extra Sense I</v>
          </cell>
          <cell r="B80">
            <v>5</v>
          </cell>
          <cell r="C80" t="str">
            <v>Can sense things inside body or affecting character</v>
          </cell>
        </row>
        <row r="81">
          <cell r="A81" t="str">
            <v>Extra Sense II</v>
          </cell>
          <cell r="B81">
            <v>10</v>
          </cell>
          <cell r="C81" t="str">
            <v>Can sense things in contact with body</v>
          </cell>
        </row>
        <row r="82">
          <cell r="A82" t="str">
            <v>Extra Sense III</v>
          </cell>
          <cell r="B82">
            <v>15</v>
          </cell>
          <cell r="C82" t="str">
            <v>General sense of direction and intensity (like smell). Can attack unseen targets at -50</v>
          </cell>
        </row>
        <row r="83">
          <cell r="A83" t="str">
            <v>Extra Sense IV</v>
          </cell>
          <cell r="B83">
            <v>20</v>
          </cell>
          <cell r="C83" t="str">
            <v>Direction, intensity and distance, weak on specific details. Can attack unseen targets at -25</v>
          </cell>
        </row>
        <row r="84">
          <cell r="A84" t="str">
            <v>Extra Sense V</v>
          </cell>
          <cell r="B84">
            <v>25</v>
          </cell>
          <cell r="C84" t="str">
            <v>Can sense in specific detail, can attack unseen targets normally</v>
          </cell>
        </row>
        <row r="85">
          <cell r="A85" t="str">
            <v>Eyes: Multifaceted</v>
          </cell>
          <cell r="B85">
            <v>25</v>
          </cell>
        </row>
        <row r="86">
          <cell r="A86" t="str">
            <v>Eyestalk I</v>
          </cell>
          <cell r="B86">
            <v>2</v>
          </cell>
          <cell r="C86" t="str">
            <v>Can see with a 360 degree arc. You cannot be surprised or flanked.</v>
          </cell>
        </row>
        <row r="87">
          <cell r="A87" t="str">
            <v>Eyestalk II</v>
          </cell>
          <cell r="B87">
            <v>4</v>
          </cell>
          <cell r="C87" t="str">
            <v>Can see with a 360 degree arc. You cannot be surprised or flanked.</v>
          </cell>
        </row>
        <row r="88">
          <cell r="A88" t="str">
            <v>Eyestalk III</v>
          </cell>
          <cell r="B88">
            <v>6</v>
          </cell>
          <cell r="C88" t="str">
            <v>Can see with a 360 degree arc. You cannot be surprised or flanked. +3 Perception</v>
          </cell>
        </row>
        <row r="89">
          <cell r="A89" t="str">
            <v>Eyestalk IV</v>
          </cell>
          <cell r="B89">
            <v>8</v>
          </cell>
          <cell r="C89" t="str">
            <v>Can see with a 360 degree arc. You cannot be surprised or flanked. +5 Perception</v>
          </cell>
        </row>
        <row r="90">
          <cell r="A90" t="str">
            <v>Eyestalk V</v>
          </cell>
          <cell r="B90">
            <v>10</v>
          </cell>
          <cell r="C90" t="str">
            <v>Can see with a 360 degree arc. You cannot be surprised or flanked. +8 Perception</v>
          </cell>
        </row>
        <row r="91">
          <cell r="A91" t="str">
            <v>Eyestalk VI</v>
          </cell>
          <cell r="B91">
            <v>12</v>
          </cell>
          <cell r="C91" t="str">
            <v>Can see with a 360 degree arc. You cannot be surprised or flanked. +10 Perception</v>
          </cell>
        </row>
        <row r="92">
          <cell r="A92" t="str">
            <v>Eyestalk VII</v>
          </cell>
          <cell r="B92">
            <v>14</v>
          </cell>
          <cell r="C92" t="str">
            <v>Can see with a 360 degree arc. You cannot be surprised or flanked. +13 Perception</v>
          </cell>
        </row>
        <row r="93">
          <cell r="A93" t="str">
            <v>Eyestalk VIII</v>
          </cell>
          <cell r="B93">
            <v>16</v>
          </cell>
          <cell r="C93" t="str">
            <v>Can see with a 360 degree arc. You cannot be surprised or flanked. +15 Perception</v>
          </cell>
        </row>
        <row r="94">
          <cell r="A94" t="str">
            <v>Fast Healer</v>
          </cell>
          <cell r="B94">
            <v>10</v>
          </cell>
          <cell r="C94" t="str">
            <v>Recovery times are halved</v>
          </cell>
        </row>
        <row r="95">
          <cell r="A95" t="str">
            <v>Foiler I</v>
          </cell>
          <cell r="B95">
            <v>7</v>
          </cell>
          <cell r="C95" t="str">
            <v>Any foe attacking you that you are aware of has a +1 modifier to their Fumble range.</v>
          </cell>
        </row>
        <row r="96">
          <cell r="A96" t="str">
            <v>Foiler II</v>
          </cell>
          <cell r="B96">
            <v>14</v>
          </cell>
          <cell r="C96" t="str">
            <v>Any foe attacking you that you are aware of has a +2 modifier to their Fumble range.</v>
          </cell>
        </row>
        <row r="97">
          <cell r="A97" t="str">
            <v>Foiler III</v>
          </cell>
          <cell r="B97">
            <v>21</v>
          </cell>
          <cell r="C97" t="str">
            <v>Any foe attacking you that you are aware of has a +3 modifier to their Fumble range.</v>
          </cell>
        </row>
        <row r="98">
          <cell r="A98" t="str">
            <v>Foiler IV</v>
          </cell>
          <cell r="B98">
            <v>28</v>
          </cell>
          <cell r="C98" t="str">
            <v>Any foe attacking you that you are aware of has a +4 modifier to their Fumble range.</v>
          </cell>
        </row>
        <row r="99">
          <cell r="A99" t="str">
            <v>Foiler V</v>
          </cell>
          <cell r="B99">
            <v>35</v>
          </cell>
          <cell r="C99" t="str">
            <v>Any foe attacking you that you are aware of has a +5 modifier to their Fumble range.</v>
          </cell>
        </row>
        <row r="100">
          <cell r="A100" t="str">
            <v>Frenzy</v>
          </cell>
          <cell r="B100">
            <v>20</v>
          </cell>
          <cell r="C100" t="str">
            <v>You can enter a frenzied rage. See A&amp;CL section 5.3, pg. 73.</v>
          </cell>
        </row>
        <row r="101">
          <cell r="A101" t="str">
            <v>Golden Throat I</v>
          </cell>
          <cell r="B101">
            <v>5</v>
          </cell>
          <cell r="C101" t="str">
            <v>+10 to maneuvers to verbally calm or persuade</v>
          </cell>
        </row>
        <row r="102">
          <cell r="A102" t="str">
            <v>Golden Throat II</v>
          </cell>
          <cell r="B102">
            <v>10</v>
          </cell>
          <cell r="C102" t="str">
            <v>+20 to maneuvers to verbally calm or persuade</v>
          </cell>
        </row>
        <row r="103">
          <cell r="A103" t="str">
            <v>Golden Throat III</v>
          </cell>
          <cell r="B103">
            <v>15</v>
          </cell>
          <cell r="C103" t="str">
            <v>+30 to maneuvers to verbally calm or persuade</v>
          </cell>
        </row>
        <row r="104">
          <cell r="A104" t="str">
            <v>Golden Throat IV</v>
          </cell>
          <cell r="B104">
            <v>20</v>
          </cell>
          <cell r="C104" t="str">
            <v>+40 to maneuvers to verbally calm or persuade</v>
          </cell>
        </row>
        <row r="105">
          <cell r="A105" t="str">
            <v>Golden Throat V</v>
          </cell>
          <cell r="B105">
            <v>25</v>
          </cell>
          <cell r="C105" t="str">
            <v>+50 to maneuvers to verbally calm or persuade</v>
          </cell>
        </row>
        <row r="106">
          <cell r="A106" t="str">
            <v>Graceful Recovery I</v>
          </cell>
          <cell r="B106">
            <v>8</v>
          </cell>
          <cell r="C106" t="str">
            <v>Spell Failure rolls are reduced by up to 5</v>
          </cell>
        </row>
        <row r="107">
          <cell r="A107" t="str">
            <v>Graceful Recovery II</v>
          </cell>
          <cell r="B107">
            <v>16</v>
          </cell>
          <cell r="C107" t="str">
            <v>Spell Failure rolls are reduced by up to 10</v>
          </cell>
        </row>
        <row r="108">
          <cell r="A108" t="str">
            <v>Graceful Recovery III</v>
          </cell>
          <cell r="B108">
            <v>24</v>
          </cell>
          <cell r="C108" t="str">
            <v>Spell Failure rolls are reduced by up to 15</v>
          </cell>
        </row>
        <row r="109">
          <cell r="A109" t="str">
            <v>Graceful Recovery IV</v>
          </cell>
          <cell r="B109">
            <v>32</v>
          </cell>
          <cell r="C109" t="str">
            <v>Spell Failure rolls are reduced by up to 20</v>
          </cell>
        </row>
        <row r="110">
          <cell r="A110" t="str">
            <v>Graceful Recovery V</v>
          </cell>
          <cell r="B110">
            <v>40</v>
          </cell>
          <cell r="C110" t="str">
            <v>Spell Failure rolls are reduced by up to 25</v>
          </cell>
        </row>
        <row r="111">
          <cell r="A111" t="str">
            <v>Group Instinct</v>
          </cell>
          <cell r="B111">
            <v>5</v>
          </cell>
          <cell r="C111" t="str">
            <v>Can work with other members of species to co-ordinate attacks</v>
          </cell>
        </row>
        <row r="112">
          <cell r="A112" t="str">
            <v>Hearing: Cat</v>
          </cell>
          <cell r="B112">
            <v>10</v>
          </cell>
          <cell r="C112" t="str">
            <v>Can hear high pitched noises better and pin-point sound in the vicinity more effectively</v>
          </cell>
        </row>
        <row r="113">
          <cell r="A113" t="str">
            <v>Hearing: Dog</v>
          </cell>
          <cell r="B113">
            <v>15</v>
          </cell>
          <cell r="C113" t="str">
            <v>Can pin-point sound in the vicinity more effectively, and can hear up to 4x further. +10 Perception</v>
          </cell>
        </row>
        <row r="114">
          <cell r="A114" t="str">
            <v>Hybrid I</v>
          </cell>
          <cell r="B114">
            <v>25</v>
          </cell>
          <cell r="C114" t="str">
            <v>You gain access to another realm of magic</v>
          </cell>
        </row>
        <row r="115">
          <cell r="A115" t="str">
            <v>Hybrid II</v>
          </cell>
          <cell r="B115">
            <v>50</v>
          </cell>
          <cell r="C115" t="str">
            <v>You gain access to all realms of magic</v>
          </cell>
        </row>
        <row r="116">
          <cell r="A116" t="str">
            <v>Innate Spell List (Mind Speech, lvl 10)</v>
          </cell>
          <cell r="B116">
            <v>30</v>
          </cell>
          <cell r="C116" t="str">
            <v>Has innate magical abilities with the Mind Speech Mentalism Spell List up to level 10</v>
          </cell>
        </row>
        <row r="117">
          <cell r="A117" t="str">
            <v>Iron Will I</v>
          </cell>
          <cell r="B117">
            <v>4</v>
          </cell>
          <cell r="C117" t="str">
            <v>+5 to Resistance Rolls versus mental spells</v>
          </cell>
        </row>
        <row r="118">
          <cell r="A118" t="str">
            <v>Iron Will II</v>
          </cell>
          <cell r="B118">
            <v>8</v>
          </cell>
          <cell r="C118" t="str">
            <v>+10 to Resistance Rolls versus mental spells</v>
          </cell>
        </row>
        <row r="119">
          <cell r="A119" t="str">
            <v>Iron Will III</v>
          </cell>
          <cell r="B119">
            <v>12</v>
          </cell>
          <cell r="C119" t="str">
            <v>+15 to Resistance Rolls versus mental spells</v>
          </cell>
        </row>
        <row r="120">
          <cell r="A120" t="str">
            <v>Iron Will IV</v>
          </cell>
          <cell r="B120">
            <v>16</v>
          </cell>
          <cell r="C120" t="str">
            <v>+20 to Resistance Rolls versus mental spells</v>
          </cell>
        </row>
        <row r="121">
          <cell r="A121" t="str">
            <v>Iron Will V</v>
          </cell>
          <cell r="B121">
            <v>20</v>
          </cell>
          <cell r="C121" t="str">
            <v>+25 to Resistance Rolls versus mental spells</v>
          </cell>
        </row>
        <row r="122">
          <cell r="A122" t="str">
            <v>Light Sleeper</v>
          </cell>
          <cell r="B122">
            <v>10</v>
          </cell>
          <cell r="C122" t="str">
            <v>+25 Perception to awake from sleep and subsequent rolls to act</v>
          </cell>
        </row>
        <row r="123">
          <cell r="A123" t="str">
            <v>Look of Eagles I</v>
          </cell>
          <cell r="B123">
            <v>10</v>
          </cell>
          <cell r="C123" t="str">
            <v>+10 to all Leadership maneuvers, and followers get a +2 to Fear RR</v>
          </cell>
        </row>
        <row r="124">
          <cell r="A124" t="str">
            <v>Look of Eagles II</v>
          </cell>
          <cell r="B124">
            <v>20</v>
          </cell>
          <cell r="C124" t="str">
            <v>+20 to all Leadership maneuvers, and followers get a +4 to Fear RR</v>
          </cell>
        </row>
        <row r="125">
          <cell r="A125" t="str">
            <v>Look of Eagles III</v>
          </cell>
          <cell r="B125">
            <v>30</v>
          </cell>
          <cell r="C125" t="str">
            <v>+30 to all Leadership maneuvers, and followers get a +6 to Fear RR</v>
          </cell>
        </row>
        <row r="126">
          <cell r="A126" t="str">
            <v>Look of Eagles IV</v>
          </cell>
          <cell r="B126">
            <v>40</v>
          </cell>
          <cell r="C126" t="str">
            <v>+40 to all Leadership maneuvers, and followers get a +8 to Fear RR</v>
          </cell>
        </row>
        <row r="127">
          <cell r="A127" t="str">
            <v>Look of Eagles V</v>
          </cell>
          <cell r="B127">
            <v>50</v>
          </cell>
          <cell r="C127" t="str">
            <v>+50 to all Leadership maneuvers, and followers get a +10 to Fear RR</v>
          </cell>
        </row>
        <row r="128">
          <cell r="A128" t="str">
            <v>Magical Resistance I</v>
          </cell>
          <cell r="B128">
            <v>5</v>
          </cell>
          <cell r="C128" t="str">
            <v>+5 Resistance to chosen realm of magic</v>
          </cell>
        </row>
        <row r="129">
          <cell r="A129" t="str">
            <v>Magical Resistance II</v>
          </cell>
          <cell r="B129">
            <v>10</v>
          </cell>
          <cell r="C129" t="str">
            <v>+10 Resistance to chosen realm of magic</v>
          </cell>
        </row>
        <row r="130">
          <cell r="A130" t="str">
            <v>Magical Resistance III</v>
          </cell>
          <cell r="B130">
            <v>15</v>
          </cell>
          <cell r="C130" t="str">
            <v>+15 Resistance to chosen realm of magic</v>
          </cell>
        </row>
        <row r="131">
          <cell r="A131" t="str">
            <v>Magical Resistance IV</v>
          </cell>
          <cell r="B131">
            <v>20</v>
          </cell>
          <cell r="C131" t="str">
            <v>+20 Resistance to chosen realm of magic</v>
          </cell>
        </row>
        <row r="132">
          <cell r="A132" t="str">
            <v>Magical Resistance V</v>
          </cell>
          <cell r="B132">
            <v>25</v>
          </cell>
          <cell r="C132" t="str">
            <v>+25 Resistance to chosen realm of magic</v>
          </cell>
        </row>
        <row r="133">
          <cell r="A133" t="str">
            <v>Natural Armour I</v>
          </cell>
          <cell r="B133">
            <v>5</v>
          </cell>
          <cell r="C133" t="str">
            <v>+1 natural AT, with no encumbrance or maneuver penalties, but does not provide a RR.</v>
          </cell>
        </row>
        <row r="134">
          <cell r="A134" t="str">
            <v>Natural Armour II</v>
          </cell>
          <cell r="B134">
            <v>10</v>
          </cell>
          <cell r="C134" t="str">
            <v>+2 natural AT, with no encumbrance or maneuver penalties, but does not provide a RR.</v>
          </cell>
        </row>
        <row r="135">
          <cell r="A135" t="str">
            <v>Natural Armour III</v>
          </cell>
          <cell r="B135">
            <v>15</v>
          </cell>
          <cell r="C135" t="str">
            <v>+3 natural AT, with no encumbrance or maneuver penalties, but does not provide a RR.</v>
          </cell>
        </row>
        <row r="136">
          <cell r="A136" t="str">
            <v>Natural Armour IV</v>
          </cell>
          <cell r="B136">
            <v>20</v>
          </cell>
          <cell r="C136" t="str">
            <v>+4 natural AT, with no encumbrance or maneuver penalties, but does not provide a RR.</v>
          </cell>
        </row>
        <row r="137">
          <cell r="A137" t="str">
            <v>Natural Armour IX</v>
          </cell>
          <cell r="B137">
            <v>45</v>
          </cell>
          <cell r="C137" t="str">
            <v>+9 natural AT, with no encumbrance or maneuver penalties, but does not provide a RR.</v>
          </cell>
        </row>
        <row r="138">
          <cell r="A138" t="str">
            <v>Natural Armour V</v>
          </cell>
          <cell r="B138">
            <v>25</v>
          </cell>
          <cell r="C138" t="str">
            <v>+5 natural AT, with no encumbrance or maneuver penalties, but does not provide a RR.</v>
          </cell>
        </row>
        <row r="139">
          <cell r="A139" t="str">
            <v>Natural Armour VI</v>
          </cell>
          <cell r="B139">
            <v>30</v>
          </cell>
          <cell r="C139" t="str">
            <v>+6 natural AT, with no encumbrance or maneuver penalties, but does not provide a RR.</v>
          </cell>
        </row>
        <row r="140">
          <cell r="A140" t="str">
            <v>Natural Armour VII</v>
          </cell>
          <cell r="B140">
            <v>35</v>
          </cell>
          <cell r="C140" t="str">
            <v>+7 natural AT, with no encumbrance or maneuver penalties, but does not provide a RR.</v>
          </cell>
        </row>
        <row r="141">
          <cell r="A141" t="str">
            <v>Natural Armour VIII</v>
          </cell>
          <cell r="B141">
            <v>40</v>
          </cell>
          <cell r="C141" t="str">
            <v>+8 natural AT, with no encumbrance or maneuver penalties, but does not provide a RR.</v>
          </cell>
        </row>
        <row r="142">
          <cell r="A142" t="str">
            <v>Natural Elemental Immunity (cold)</v>
          </cell>
          <cell r="B142">
            <v>10</v>
          </cell>
          <cell r="C142" t="str">
            <v>Immune to all effects of natural cold and ice, and takes half hits from cold attacks</v>
          </cell>
        </row>
        <row r="143">
          <cell r="A143" t="str">
            <v>Natural Elemental Immunity (heat)</v>
          </cell>
          <cell r="B143">
            <v>10</v>
          </cell>
          <cell r="C143" t="str">
            <v>Immune to all effects of natural heat and fire, and takes half hits from heat attacks</v>
          </cell>
        </row>
        <row r="144">
          <cell r="A144" t="str">
            <v>Natural Elemental Immunity (light)</v>
          </cell>
          <cell r="B144">
            <v>10</v>
          </cell>
          <cell r="C144" t="str">
            <v>Immune to all effects of natural light and lightning, and takes half hits from light attacks</v>
          </cell>
        </row>
        <row r="145">
          <cell r="A145" t="str">
            <v>Natural Weaponry</v>
          </cell>
          <cell r="B145">
            <v>5</v>
          </cell>
          <cell r="C145" t="str">
            <v>Receive a natural attack such as claw or stinger</v>
          </cell>
        </row>
        <row r="146">
          <cell r="A146" t="str">
            <v>Neutral Odor</v>
          </cell>
          <cell r="B146">
            <v>10</v>
          </cell>
          <cell r="C146" t="str">
            <v>All attemps to percieve your presence based on smell is at -50</v>
          </cell>
        </row>
        <row r="147">
          <cell r="A147" t="str">
            <v>Nightvision</v>
          </cell>
          <cell r="B147">
            <v>10</v>
          </cell>
          <cell r="C147" t="str">
            <v>You can see in dim light, such as nighttime, as well as a human can see in daylight</v>
          </cell>
        </row>
        <row r="148">
          <cell r="A148" t="str">
            <v>Nose: Uncanny Tracking I</v>
          </cell>
          <cell r="B148">
            <v>10</v>
          </cell>
          <cell r="C148" t="str">
            <v>+10 Awareness: Tracking (automatically added)</v>
          </cell>
        </row>
        <row r="149">
          <cell r="A149" t="str">
            <v>Nose: Uncanny Tracking II</v>
          </cell>
          <cell r="B149">
            <v>20</v>
          </cell>
          <cell r="C149" t="str">
            <v>+20 Awareness: Tracking (automatically added)</v>
          </cell>
        </row>
        <row r="150">
          <cell r="A150" t="str">
            <v>Nose: Uncanny Tracking III</v>
          </cell>
          <cell r="B150">
            <v>30</v>
          </cell>
          <cell r="C150" t="str">
            <v>+30 Awareness: Tracking (automatically added)</v>
          </cell>
        </row>
        <row r="151">
          <cell r="A151" t="str">
            <v>Nose: Uncanny Tracking IV</v>
          </cell>
          <cell r="B151">
            <v>40</v>
          </cell>
          <cell r="C151" t="str">
            <v>+40 Awareness: Tracking (automatically added)</v>
          </cell>
        </row>
        <row r="152">
          <cell r="A152" t="str">
            <v>Nose: Uncanny Tracking V</v>
          </cell>
          <cell r="B152">
            <v>50</v>
          </cell>
          <cell r="C152" t="str">
            <v>+50 Awareness: Tracking (automatically added)</v>
          </cell>
        </row>
        <row r="153">
          <cell r="A153" t="str">
            <v>Opportunistic Strike</v>
          </cell>
          <cell r="B153">
            <v>15</v>
          </cell>
          <cell r="C153" t="str">
            <v>If foe fumbles in melee, you can make a 0-AP attack against him (in addition to any other attack)</v>
          </cell>
        </row>
        <row r="154">
          <cell r="A154" t="str">
            <v>Partial camoflage (chameleon) I</v>
          </cell>
          <cell r="B154">
            <v>20</v>
          </cell>
          <cell r="C154" t="str">
            <v>Can change skin colour (not texture) to match simple terrain colours, +50 to Stalking.</v>
          </cell>
        </row>
        <row r="155">
          <cell r="A155" t="str">
            <v>Partial camoflage (chameleon) II</v>
          </cell>
          <cell r="B155">
            <v>30</v>
          </cell>
          <cell r="C155" t="str">
            <v>Can change skin colour (not texture) to match simple terrain colours, +80 to Stalking.</v>
          </cell>
        </row>
        <row r="156">
          <cell r="A156" t="str">
            <v>Partial camoflage, forest (chameleon) I</v>
          </cell>
          <cell r="B156">
            <v>10</v>
          </cell>
          <cell r="C156" t="str">
            <v>Can change skin colour (not texture) to match simple terrain colours in a forest, +50 to Stalking.</v>
          </cell>
        </row>
        <row r="157">
          <cell r="A157" t="str">
            <v>Partial camoflage, forest (chameleon) II</v>
          </cell>
          <cell r="B157">
            <v>15</v>
          </cell>
          <cell r="C157" t="str">
            <v>Can change skin colour (not texture) to match simple terrain colours in a forest, +80 to Stalking.</v>
          </cell>
        </row>
        <row r="158">
          <cell r="A158" t="str">
            <v>Perfect Pitch I (Play Instrument)</v>
          </cell>
          <cell r="B158">
            <v>7</v>
          </cell>
          <cell r="C158" t="str">
            <v>Can reproduce any pitch with an instrument. +10 Performance Art: Play Instrument</v>
          </cell>
        </row>
        <row r="159">
          <cell r="A159" t="str">
            <v>Perfect Pitch I (Singing)</v>
          </cell>
          <cell r="B159">
            <v>7</v>
          </cell>
          <cell r="C159" t="str">
            <v>Can reproduce any pitch with your voice. +10 Performance Art: Singing</v>
          </cell>
        </row>
        <row r="160">
          <cell r="A160" t="str">
            <v>Perfect Pitch II (Play Instrument)</v>
          </cell>
          <cell r="B160">
            <v>14</v>
          </cell>
          <cell r="C160" t="str">
            <v>Can reproduce any pitch with an instrument. +20 Performance Art: Play Instrument</v>
          </cell>
        </row>
        <row r="161">
          <cell r="A161" t="str">
            <v>Perfect Pitch II (Singing)</v>
          </cell>
          <cell r="B161">
            <v>14</v>
          </cell>
          <cell r="C161" t="str">
            <v>Can reproduce any pitch with your voice. +20 Performance Art: Singing</v>
          </cell>
        </row>
        <row r="162">
          <cell r="A162" t="str">
            <v>Perfect Pitch III (Play Instrument)</v>
          </cell>
          <cell r="B162">
            <v>21</v>
          </cell>
          <cell r="C162" t="str">
            <v>Can reproduce any pitch with an instrument. +30 Performance Art: Play Instrument</v>
          </cell>
        </row>
        <row r="163">
          <cell r="A163" t="str">
            <v>Perfect Pitch III (Singing)</v>
          </cell>
          <cell r="B163">
            <v>21</v>
          </cell>
          <cell r="C163" t="str">
            <v>Can reproduce any pitch with your voice. +30 Performance Art: Singing</v>
          </cell>
        </row>
        <row r="164">
          <cell r="A164" t="str">
            <v>Physical Resistance I</v>
          </cell>
          <cell r="B164">
            <v>5</v>
          </cell>
          <cell r="C164" t="str">
            <v>+5 Physical Resistance</v>
          </cell>
        </row>
        <row r="165">
          <cell r="A165" t="str">
            <v>Physical Resistance II</v>
          </cell>
          <cell r="B165">
            <v>10</v>
          </cell>
          <cell r="C165" t="str">
            <v>+10 Physical Resistance</v>
          </cell>
        </row>
        <row r="166">
          <cell r="A166" t="str">
            <v>Physical Resistance III</v>
          </cell>
          <cell r="B166">
            <v>15</v>
          </cell>
          <cell r="C166" t="str">
            <v>+15 Physical Resistance</v>
          </cell>
        </row>
        <row r="167">
          <cell r="A167" t="str">
            <v>Physical Resistance IV</v>
          </cell>
          <cell r="B167">
            <v>20</v>
          </cell>
          <cell r="C167" t="str">
            <v>+20 Physical Resistance</v>
          </cell>
        </row>
        <row r="168">
          <cell r="A168" t="str">
            <v>Physical Resistance V</v>
          </cell>
          <cell r="B168">
            <v>25</v>
          </cell>
          <cell r="C168" t="str">
            <v>+25 Physical Resistance</v>
          </cell>
        </row>
        <row r="169">
          <cell r="A169" t="str">
            <v>Poison Sack: Inj.</v>
          </cell>
          <cell r="B169">
            <v>20</v>
          </cell>
          <cell r="C169" t="str">
            <v>Injects circulatory poison on a critical</v>
          </cell>
        </row>
        <row r="170">
          <cell r="A170" t="str">
            <v>Power Recycling I</v>
          </cell>
          <cell r="B170">
            <v>10</v>
          </cell>
          <cell r="C170" t="str">
            <v>When you fail a spell, recover half of the Power Points spent</v>
          </cell>
        </row>
        <row r="171">
          <cell r="A171" t="str">
            <v>Power Recycling II</v>
          </cell>
          <cell r="B171">
            <v>20</v>
          </cell>
          <cell r="C171" t="str">
            <v>When you fail a spell, recover all of the Power Points spent</v>
          </cell>
        </row>
        <row r="172">
          <cell r="A172" t="str">
            <v>Pressing the Advantage I</v>
          </cell>
          <cell r="B172">
            <v>10</v>
          </cell>
          <cell r="C172" t="str">
            <v>Every time you inflict a critical on an opponent in melee, you get a +5 OB Bonus on your next attack</v>
          </cell>
        </row>
        <row r="173">
          <cell r="A173" t="str">
            <v>Pressing the Advantage II</v>
          </cell>
          <cell r="B173">
            <v>20</v>
          </cell>
          <cell r="C173" t="str">
            <v>Every time you inflict a critical on an opponent in melee, you get a +10 OB Bonus on your next attack</v>
          </cell>
        </row>
        <row r="174">
          <cell r="A174" t="str">
            <v>Pressing the Advantage III</v>
          </cell>
          <cell r="B174">
            <v>30</v>
          </cell>
          <cell r="C174" t="str">
            <v>Every time you inflict a critical on an opponent in melee, you get a +15 OB Bonus on your next attack</v>
          </cell>
        </row>
        <row r="175">
          <cell r="A175" t="str">
            <v>Pressing the Advantage IV</v>
          </cell>
          <cell r="B175">
            <v>40</v>
          </cell>
          <cell r="C175" t="str">
            <v>Every time you inflict a critical on an opponent in melee, you get a +20 OB Bonus on your next attack</v>
          </cell>
        </row>
        <row r="176">
          <cell r="A176" t="str">
            <v>Pressing the Advantage V</v>
          </cell>
          <cell r="B176">
            <v>50</v>
          </cell>
          <cell r="C176" t="str">
            <v>Every time you inflict a critical on an opponent in melee, you get a +25 OB Bonus on your next attack</v>
          </cell>
        </row>
        <row r="177">
          <cell r="A177" t="str">
            <v>Prodigy (Acrobatics) I</v>
          </cell>
          <cell r="B177">
            <v>6</v>
          </cell>
          <cell r="C177" t="str">
            <v>+5 to Acrobatics</v>
          </cell>
        </row>
        <row r="178">
          <cell r="A178" t="str">
            <v>Prodigy (Acrobatics) II</v>
          </cell>
          <cell r="B178">
            <v>12</v>
          </cell>
          <cell r="C178" t="str">
            <v>+10 to Acrobatics</v>
          </cell>
        </row>
        <row r="179">
          <cell r="A179" t="str">
            <v>Prodigy (Acrobatics) III</v>
          </cell>
          <cell r="B179">
            <v>18</v>
          </cell>
          <cell r="C179" t="str">
            <v>+15 to Acrobatics</v>
          </cell>
        </row>
        <row r="180">
          <cell r="A180" t="str">
            <v>Prodigy (Acrobatics) IV</v>
          </cell>
          <cell r="B180">
            <v>24</v>
          </cell>
          <cell r="C180" t="str">
            <v>+20 to Acrobatics</v>
          </cell>
        </row>
        <row r="181">
          <cell r="A181" t="str">
            <v>Prodigy (Acrobatics) V</v>
          </cell>
          <cell r="B181">
            <v>30</v>
          </cell>
          <cell r="C181" t="str">
            <v>+25 to Acrobatics</v>
          </cell>
        </row>
        <row r="182">
          <cell r="A182" t="str">
            <v>Prodigy (Acting) I</v>
          </cell>
          <cell r="B182">
            <v>6</v>
          </cell>
          <cell r="C182" t="str">
            <v>+5 to Acting</v>
          </cell>
        </row>
        <row r="183">
          <cell r="A183" t="str">
            <v>Prodigy (Acting) II</v>
          </cell>
          <cell r="B183">
            <v>12</v>
          </cell>
          <cell r="C183" t="str">
            <v>+10 to Acting</v>
          </cell>
        </row>
        <row r="184">
          <cell r="A184" t="str">
            <v>Prodigy (Acting) III</v>
          </cell>
          <cell r="B184">
            <v>18</v>
          </cell>
          <cell r="C184" t="str">
            <v>+15 to Acting</v>
          </cell>
        </row>
        <row r="185">
          <cell r="A185" t="str">
            <v>Prodigy (Acting) IV</v>
          </cell>
          <cell r="B185">
            <v>24</v>
          </cell>
          <cell r="C185" t="str">
            <v>+20 to Acting</v>
          </cell>
        </row>
        <row r="186">
          <cell r="A186" t="str">
            <v>Prodigy (Animal Handling) I</v>
          </cell>
          <cell r="B186">
            <v>6</v>
          </cell>
          <cell r="C186" t="str">
            <v>+5 to Animal Handling</v>
          </cell>
        </row>
        <row r="187">
          <cell r="A187" t="str">
            <v>Prodigy (Animal Handling) II</v>
          </cell>
          <cell r="B187">
            <v>12</v>
          </cell>
          <cell r="C187" t="str">
            <v>+10 to Animal Handling</v>
          </cell>
        </row>
        <row r="188">
          <cell r="A188" t="str">
            <v>Prodigy (Animal Handling) III</v>
          </cell>
          <cell r="B188">
            <v>18</v>
          </cell>
          <cell r="C188" t="str">
            <v>+15 to Animal Handling</v>
          </cell>
        </row>
        <row r="189">
          <cell r="A189" t="str">
            <v>Prodigy (Animal Handling) IV</v>
          </cell>
          <cell r="B189">
            <v>24</v>
          </cell>
          <cell r="C189" t="str">
            <v>+20 to Animal Handling</v>
          </cell>
        </row>
        <row r="190">
          <cell r="A190" t="str">
            <v>Prodigy (Animal Riding) I</v>
          </cell>
          <cell r="B190">
            <v>6</v>
          </cell>
          <cell r="C190" t="str">
            <v>+5 to Animal Riding</v>
          </cell>
        </row>
        <row r="191">
          <cell r="A191" t="str">
            <v>Prodigy (Animal Riding) II</v>
          </cell>
          <cell r="B191">
            <v>12</v>
          </cell>
          <cell r="C191" t="str">
            <v>+10 to Animal Riding</v>
          </cell>
        </row>
        <row r="192">
          <cell r="A192" t="str">
            <v>Prodigy (Animal Riding) III</v>
          </cell>
          <cell r="B192">
            <v>18</v>
          </cell>
          <cell r="C192" t="str">
            <v>+15 to Animal Riding</v>
          </cell>
        </row>
        <row r="193">
          <cell r="A193" t="str">
            <v>Prodigy (Animal Riding) IV</v>
          </cell>
          <cell r="B193">
            <v>24</v>
          </cell>
          <cell r="C193" t="str">
            <v>+20 to Animal Riding</v>
          </cell>
        </row>
        <row r="194">
          <cell r="A194" t="str">
            <v>Prodigy (Attunement) I</v>
          </cell>
          <cell r="B194">
            <v>6</v>
          </cell>
          <cell r="C194" t="str">
            <v>+5 to Attunement</v>
          </cell>
        </row>
        <row r="195">
          <cell r="A195" t="str">
            <v>Prodigy (Attunement) II</v>
          </cell>
          <cell r="B195">
            <v>12</v>
          </cell>
          <cell r="C195" t="str">
            <v>+10 to Attunement</v>
          </cell>
        </row>
        <row r="196">
          <cell r="A196" t="str">
            <v>Prodigy (Attunement) III</v>
          </cell>
          <cell r="B196">
            <v>18</v>
          </cell>
          <cell r="C196" t="str">
            <v>+15 to Attunement</v>
          </cell>
        </row>
        <row r="197">
          <cell r="A197" t="str">
            <v>Prodigy (Attunement) IV</v>
          </cell>
          <cell r="B197">
            <v>24</v>
          </cell>
          <cell r="C197" t="str">
            <v>+20 to Attunement</v>
          </cell>
        </row>
        <row r="198">
          <cell r="A198" t="str">
            <v>Prodigy (Climbing) I</v>
          </cell>
          <cell r="B198">
            <v>6</v>
          </cell>
          <cell r="C198" t="str">
            <v>+5 to Climbing</v>
          </cell>
        </row>
        <row r="199">
          <cell r="A199" t="str">
            <v>Prodigy (Climbing) II</v>
          </cell>
          <cell r="B199">
            <v>12</v>
          </cell>
          <cell r="C199" t="str">
            <v>+10 to Climbing</v>
          </cell>
        </row>
        <row r="200">
          <cell r="A200" t="str">
            <v>Prodigy (Climbing) III</v>
          </cell>
          <cell r="B200">
            <v>18</v>
          </cell>
          <cell r="C200" t="str">
            <v>+15 to Climbing</v>
          </cell>
        </row>
        <row r="201">
          <cell r="A201" t="str">
            <v>Prodigy (Climbing) IV</v>
          </cell>
          <cell r="B201">
            <v>24</v>
          </cell>
          <cell r="C201" t="str">
            <v>+20 to Climbing</v>
          </cell>
        </row>
        <row r="202">
          <cell r="A202" t="str">
            <v>Prodigy (Combat Training: Melee) I</v>
          </cell>
          <cell r="B202">
            <v>6</v>
          </cell>
          <cell r="C202" t="str">
            <v>+5 to Combat Training: Melee</v>
          </cell>
        </row>
        <row r="203">
          <cell r="A203" t="str">
            <v>Prodigy (Combat Training: Melee) II</v>
          </cell>
          <cell r="B203">
            <v>12</v>
          </cell>
          <cell r="C203" t="str">
            <v>+10 to Combat Training: Melee</v>
          </cell>
        </row>
        <row r="204">
          <cell r="A204" t="str">
            <v>Prodigy (Combat Training: Melee) III</v>
          </cell>
          <cell r="B204">
            <v>18</v>
          </cell>
          <cell r="C204" t="str">
            <v>+15 to Combat Training: Melee</v>
          </cell>
        </row>
        <row r="205">
          <cell r="A205" t="str">
            <v>Prodigy (Combat Training: Melee) IV</v>
          </cell>
          <cell r="B205">
            <v>24</v>
          </cell>
          <cell r="C205" t="str">
            <v>+20 to Combat Training: Melee</v>
          </cell>
        </row>
        <row r="206">
          <cell r="A206" t="str">
            <v>Prodigy (Contortions) I</v>
          </cell>
          <cell r="B206">
            <v>6</v>
          </cell>
          <cell r="C206" t="str">
            <v>+5 to Contortions</v>
          </cell>
        </row>
        <row r="207">
          <cell r="A207" t="str">
            <v>Prodigy (Contortions) II</v>
          </cell>
          <cell r="B207">
            <v>12</v>
          </cell>
          <cell r="C207" t="str">
            <v>+10 to Contortions</v>
          </cell>
        </row>
        <row r="208">
          <cell r="A208" t="str">
            <v>Prodigy (Contortions) III</v>
          </cell>
          <cell r="B208">
            <v>18</v>
          </cell>
          <cell r="C208" t="str">
            <v>+15 to Contortions</v>
          </cell>
        </row>
        <row r="209">
          <cell r="A209" t="str">
            <v>Prodigy (Contortions) IV</v>
          </cell>
          <cell r="B209">
            <v>24</v>
          </cell>
          <cell r="C209" t="str">
            <v>+20 to Contortions</v>
          </cell>
        </row>
        <row r="210">
          <cell r="A210" t="str">
            <v>Prodigy (Crafts) I</v>
          </cell>
          <cell r="B210">
            <v>6</v>
          </cell>
          <cell r="C210" t="str">
            <v>+5 to Crafts</v>
          </cell>
        </row>
        <row r="211">
          <cell r="A211" t="str">
            <v>Prodigy (Crafts) II</v>
          </cell>
          <cell r="B211">
            <v>12</v>
          </cell>
          <cell r="C211" t="str">
            <v>+10 to Crafts</v>
          </cell>
        </row>
        <row r="212">
          <cell r="A212" t="str">
            <v>Prodigy (Crafts) III</v>
          </cell>
          <cell r="B212">
            <v>18</v>
          </cell>
          <cell r="C212" t="str">
            <v>+15 to Crafts</v>
          </cell>
        </row>
        <row r="213">
          <cell r="A213" t="str">
            <v>Prodigy (Crafts) IV</v>
          </cell>
          <cell r="B213">
            <v>24</v>
          </cell>
          <cell r="C213" t="str">
            <v>+20 to Crafts</v>
          </cell>
        </row>
        <row r="214">
          <cell r="A214" t="str">
            <v>Prodigy (Duping) I</v>
          </cell>
          <cell r="B214">
            <v>6</v>
          </cell>
          <cell r="C214" t="str">
            <v>+5 to Duping</v>
          </cell>
        </row>
        <row r="215">
          <cell r="A215" t="str">
            <v>Prodigy (Duping) II</v>
          </cell>
          <cell r="B215">
            <v>12</v>
          </cell>
          <cell r="C215" t="str">
            <v>+10 to Duping</v>
          </cell>
        </row>
        <row r="216">
          <cell r="A216" t="str">
            <v>Prodigy (Duping) III</v>
          </cell>
          <cell r="B216">
            <v>18</v>
          </cell>
          <cell r="C216" t="str">
            <v>+15 to Duping</v>
          </cell>
        </row>
        <row r="217">
          <cell r="A217" t="str">
            <v>Prodigy (Duping) IV</v>
          </cell>
          <cell r="B217">
            <v>24</v>
          </cell>
          <cell r="C217" t="str">
            <v>+20 to Duping</v>
          </cell>
        </row>
        <row r="218">
          <cell r="A218" t="str">
            <v>Prodigy (Flying/Gliding) I</v>
          </cell>
          <cell r="B218">
            <v>6</v>
          </cell>
          <cell r="C218" t="str">
            <v>+5 to Flying/Gliding</v>
          </cell>
        </row>
        <row r="219">
          <cell r="A219" t="str">
            <v>Prodigy (Flying/Gliding) II</v>
          </cell>
          <cell r="B219">
            <v>12</v>
          </cell>
          <cell r="C219" t="str">
            <v>+10 to Flying/Gliding</v>
          </cell>
        </row>
        <row r="220">
          <cell r="A220" t="str">
            <v>Prodigy (Flying/Gliding) III</v>
          </cell>
          <cell r="B220">
            <v>18</v>
          </cell>
          <cell r="C220" t="str">
            <v>+15 to Flying/Gliding</v>
          </cell>
        </row>
        <row r="221">
          <cell r="A221" t="str">
            <v>Prodigy (Flying/Gliding) IV</v>
          </cell>
          <cell r="B221">
            <v>24</v>
          </cell>
          <cell r="C221" t="str">
            <v>+20 to Flying/Gliding</v>
          </cell>
        </row>
        <row r="222">
          <cell r="A222" t="str">
            <v>Prodigy (Flying/Gliding) V</v>
          </cell>
          <cell r="B222">
            <v>30</v>
          </cell>
          <cell r="C222" t="str">
            <v>+25 to Flying/Gliding</v>
          </cell>
        </row>
        <row r="223">
          <cell r="A223" t="str">
            <v>Prodigy (Intimidation) I</v>
          </cell>
          <cell r="B223">
            <v>6</v>
          </cell>
          <cell r="C223" t="str">
            <v>+5 to Intimidation</v>
          </cell>
        </row>
        <row r="224">
          <cell r="A224" t="str">
            <v>Prodigy (Intimidation) II</v>
          </cell>
          <cell r="B224">
            <v>12</v>
          </cell>
          <cell r="C224" t="str">
            <v>+10 to Intimidation</v>
          </cell>
        </row>
        <row r="225">
          <cell r="A225" t="str">
            <v>Prodigy (Intimidation) III</v>
          </cell>
          <cell r="B225">
            <v>18</v>
          </cell>
          <cell r="C225" t="str">
            <v>+15 to Intimidation</v>
          </cell>
        </row>
        <row r="226">
          <cell r="A226" t="str">
            <v>Prodigy (Intimidation) IV</v>
          </cell>
          <cell r="B226">
            <v>24</v>
          </cell>
          <cell r="C226" t="str">
            <v>+20 to Intimidation</v>
          </cell>
        </row>
        <row r="227">
          <cell r="A227" t="str">
            <v>Prodigy (Intimidation) V</v>
          </cell>
          <cell r="B227">
            <v>30</v>
          </cell>
          <cell r="C227" t="str">
            <v>+25 to Intimidation</v>
          </cell>
        </row>
        <row r="228">
          <cell r="A228" t="str">
            <v>Prodigy (Leadership) I</v>
          </cell>
          <cell r="B228">
            <v>6</v>
          </cell>
          <cell r="C228" t="str">
            <v>+5 to Leadership</v>
          </cell>
        </row>
        <row r="229">
          <cell r="A229" t="str">
            <v>Prodigy (Leadership) II</v>
          </cell>
          <cell r="B229">
            <v>12</v>
          </cell>
          <cell r="C229" t="str">
            <v>+10 to Leadership</v>
          </cell>
        </row>
        <row r="230">
          <cell r="A230" t="str">
            <v>Prodigy (Leadership) III</v>
          </cell>
          <cell r="B230">
            <v>18</v>
          </cell>
          <cell r="C230" t="str">
            <v>+15 to Leadership</v>
          </cell>
        </row>
        <row r="231">
          <cell r="A231" t="str">
            <v>Prodigy (Leadership) IV</v>
          </cell>
          <cell r="B231">
            <v>24</v>
          </cell>
          <cell r="C231" t="str">
            <v>+20 to Leadership</v>
          </cell>
        </row>
        <row r="232">
          <cell r="A232" t="str">
            <v>Prodigy (Mounted Combat) I</v>
          </cell>
          <cell r="B232">
            <v>6</v>
          </cell>
          <cell r="C232" t="str">
            <v>+5 to Mounted Combat</v>
          </cell>
        </row>
        <row r="233">
          <cell r="A233" t="str">
            <v>Prodigy (Mounted Combat) II</v>
          </cell>
          <cell r="B233">
            <v>12</v>
          </cell>
          <cell r="C233" t="str">
            <v>+10 to Mounted Combat</v>
          </cell>
        </row>
        <row r="234">
          <cell r="A234" t="str">
            <v>Prodigy (Mounted Combat) III</v>
          </cell>
          <cell r="B234">
            <v>18</v>
          </cell>
          <cell r="C234" t="str">
            <v>+15 to Mounted Combat</v>
          </cell>
        </row>
        <row r="235">
          <cell r="A235" t="str">
            <v>Prodigy (Mounted Combat) IV</v>
          </cell>
          <cell r="B235">
            <v>24</v>
          </cell>
          <cell r="C235" t="str">
            <v>+20 to Mounted Combat</v>
          </cell>
        </row>
        <row r="236">
          <cell r="A236" t="str">
            <v>Prodigy (Navigation: Marine) I</v>
          </cell>
          <cell r="B236">
            <v>6</v>
          </cell>
          <cell r="C236" t="str">
            <v>+5 to Navigation: Marine</v>
          </cell>
        </row>
        <row r="237">
          <cell r="A237" t="str">
            <v>Prodigy (Navigation: Marine) II</v>
          </cell>
          <cell r="B237">
            <v>12</v>
          </cell>
          <cell r="C237" t="str">
            <v>+10 to Navigation: Marine</v>
          </cell>
        </row>
        <row r="238">
          <cell r="A238" t="str">
            <v>Prodigy (Navigation: Marine) III</v>
          </cell>
          <cell r="B238">
            <v>18</v>
          </cell>
          <cell r="C238" t="str">
            <v>+15 to Navigation: Marine</v>
          </cell>
        </row>
        <row r="239">
          <cell r="A239" t="str">
            <v>Prodigy (Navigation: Marine) IV</v>
          </cell>
          <cell r="B239">
            <v>24</v>
          </cell>
          <cell r="C239" t="str">
            <v>+20 to Navigation: Marine</v>
          </cell>
        </row>
        <row r="240">
          <cell r="A240" t="str">
            <v>Prodigy (Perception) I</v>
          </cell>
          <cell r="B240">
            <v>6</v>
          </cell>
          <cell r="C240" t="str">
            <v>+5 to Perception</v>
          </cell>
        </row>
        <row r="241">
          <cell r="A241" t="str">
            <v>Prodigy (Perception) II</v>
          </cell>
          <cell r="B241">
            <v>12</v>
          </cell>
          <cell r="C241" t="str">
            <v>+10 to Perception</v>
          </cell>
        </row>
        <row r="242">
          <cell r="A242" t="str">
            <v>Prodigy (Perception) III</v>
          </cell>
          <cell r="B242">
            <v>18</v>
          </cell>
          <cell r="C242" t="str">
            <v>+15 to Perception</v>
          </cell>
        </row>
        <row r="243">
          <cell r="A243" t="str">
            <v>Prodigy (Perception) IV</v>
          </cell>
          <cell r="B243">
            <v>24</v>
          </cell>
          <cell r="C243" t="str">
            <v>+20 to Perception</v>
          </cell>
        </row>
        <row r="244">
          <cell r="A244" t="str">
            <v>Prodigy (Pilot: Boats) I</v>
          </cell>
          <cell r="B244">
            <v>3</v>
          </cell>
          <cell r="C244" t="str">
            <v>+5 to Piloting on marine vehicles</v>
          </cell>
        </row>
        <row r="245">
          <cell r="A245" t="str">
            <v>Prodigy (Pilot: Boats) II</v>
          </cell>
          <cell r="B245">
            <v>6</v>
          </cell>
          <cell r="C245" t="str">
            <v>+10 to Piloting on marine vehicles</v>
          </cell>
        </row>
        <row r="246">
          <cell r="A246" t="str">
            <v>Prodigy (Pilot: Boats) III</v>
          </cell>
          <cell r="B246">
            <v>9</v>
          </cell>
          <cell r="C246" t="str">
            <v>+15 to Piloting on marine vehicles</v>
          </cell>
        </row>
        <row r="247">
          <cell r="A247" t="str">
            <v>Prodigy (Pilot: Boats) IV</v>
          </cell>
          <cell r="B247">
            <v>12</v>
          </cell>
          <cell r="C247" t="str">
            <v>+20 to Piloting on marine vehicles</v>
          </cell>
        </row>
        <row r="248">
          <cell r="A248" t="str">
            <v>Prodigy (Science: Research) I</v>
          </cell>
          <cell r="B248">
            <v>6</v>
          </cell>
          <cell r="C248" t="str">
            <v>+5 to Science: Research</v>
          </cell>
        </row>
        <row r="249">
          <cell r="A249" t="str">
            <v>Prodigy (Science: Research) II</v>
          </cell>
          <cell r="B249">
            <v>12</v>
          </cell>
          <cell r="C249" t="str">
            <v>+10 to Science: Research</v>
          </cell>
        </row>
        <row r="250">
          <cell r="A250" t="str">
            <v>Prodigy (Science: Research) III</v>
          </cell>
          <cell r="B250">
            <v>18</v>
          </cell>
          <cell r="C250" t="str">
            <v>+15 to Science: Research</v>
          </cell>
        </row>
        <row r="251">
          <cell r="A251" t="str">
            <v>Prodigy (Science: Research) IV</v>
          </cell>
          <cell r="B251">
            <v>24</v>
          </cell>
          <cell r="C251" t="str">
            <v>+20 to Science: Research</v>
          </cell>
        </row>
        <row r="252">
          <cell r="A252" t="str">
            <v>Prodigy (Science: Research) V</v>
          </cell>
          <cell r="B252">
            <v>30</v>
          </cell>
          <cell r="C252" t="str">
            <v>+25 to Science: Research</v>
          </cell>
        </row>
        <row r="253">
          <cell r="A253" t="str">
            <v>Prodigy (Stalking) I</v>
          </cell>
          <cell r="B253">
            <v>6</v>
          </cell>
          <cell r="C253" t="str">
            <v>+5 to Stalking</v>
          </cell>
        </row>
        <row r="254">
          <cell r="A254" t="str">
            <v>Prodigy (Stalking) II</v>
          </cell>
          <cell r="B254">
            <v>12</v>
          </cell>
          <cell r="C254" t="str">
            <v>+10 to Stalking</v>
          </cell>
        </row>
        <row r="255">
          <cell r="A255" t="str">
            <v>Prodigy (Stalking) III</v>
          </cell>
          <cell r="B255">
            <v>18</v>
          </cell>
          <cell r="C255" t="str">
            <v>+15 to Stalking</v>
          </cell>
        </row>
        <row r="256">
          <cell r="A256" t="str">
            <v>Prodigy (Stalking) IV</v>
          </cell>
          <cell r="B256">
            <v>24</v>
          </cell>
          <cell r="C256" t="str">
            <v>+20 to Stalking</v>
          </cell>
        </row>
        <row r="257">
          <cell r="A257" t="str">
            <v>Prodigy (Stalking: natural) I</v>
          </cell>
          <cell r="B257">
            <v>3</v>
          </cell>
          <cell r="C257" t="str">
            <v>+5 Stalking when in the wild</v>
          </cell>
        </row>
        <row r="258">
          <cell r="A258" t="str">
            <v>Prodigy (Stalking: natural) II</v>
          </cell>
          <cell r="B258">
            <v>6</v>
          </cell>
          <cell r="C258" t="str">
            <v>+10 Stalking when in the wild</v>
          </cell>
        </row>
        <row r="259">
          <cell r="A259" t="str">
            <v>Prodigy (Stalking: natural) III</v>
          </cell>
          <cell r="B259">
            <v>9</v>
          </cell>
          <cell r="C259" t="str">
            <v>+15 Stalking when in the wild</v>
          </cell>
        </row>
        <row r="260">
          <cell r="A260" t="str">
            <v>Prodigy (Stalking: natural) IV</v>
          </cell>
          <cell r="B260">
            <v>12</v>
          </cell>
          <cell r="C260" t="str">
            <v>+20 Stalking when in the wild</v>
          </cell>
        </row>
        <row r="261">
          <cell r="A261" t="str">
            <v>Prodigy (Survival: Deserts) I</v>
          </cell>
          <cell r="B261">
            <v>3</v>
          </cell>
          <cell r="C261" t="str">
            <v>+5 to Survival whilst in the desert</v>
          </cell>
        </row>
        <row r="262">
          <cell r="A262" t="str">
            <v>Prodigy (Survival: Deserts) II</v>
          </cell>
          <cell r="B262">
            <v>6</v>
          </cell>
          <cell r="C262" t="str">
            <v>+10 to Survival whilst in the desert</v>
          </cell>
        </row>
        <row r="263">
          <cell r="A263" t="str">
            <v>Prodigy (Survival: Deserts) III</v>
          </cell>
          <cell r="B263">
            <v>9</v>
          </cell>
          <cell r="C263" t="str">
            <v>+15 to Survival whilst in the desert</v>
          </cell>
        </row>
        <row r="264">
          <cell r="A264" t="str">
            <v>Prodigy (Survival: Deserts) IV</v>
          </cell>
          <cell r="B264">
            <v>12</v>
          </cell>
          <cell r="C264" t="str">
            <v>+20 to Survival whilst in the desert</v>
          </cell>
        </row>
        <row r="265">
          <cell r="A265" t="str">
            <v>Prodigy (Survival: Forest) I</v>
          </cell>
          <cell r="B265">
            <v>3</v>
          </cell>
          <cell r="C265" t="str">
            <v>+5 to Survival whilst in the forest and wooded areas</v>
          </cell>
        </row>
        <row r="266">
          <cell r="A266" t="str">
            <v>Prodigy (Survival: Forest) II</v>
          </cell>
          <cell r="B266">
            <v>6</v>
          </cell>
          <cell r="C266" t="str">
            <v>+10 to Survival whilst in the forest and wooded areas</v>
          </cell>
        </row>
        <row r="267">
          <cell r="A267" t="str">
            <v>Prodigy (Survival: Forest) III</v>
          </cell>
          <cell r="B267">
            <v>9</v>
          </cell>
          <cell r="C267" t="str">
            <v>+15 to Survival whilst in the forest and wooded areas</v>
          </cell>
        </row>
        <row r="268">
          <cell r="A268" t="str">
            <v>Prodigy (Survival: Forest) IV</v>
          </cell>
          <cell r="B268">
            <v>12</v>
          </cell>
          <cell r="C268" t="str">
            <v>+20 to Survival whilst in the forest and wooded areas</v>
          </cell>
        </row>
        <row r="269">
          <cell r="A269" t="str">
            <v>Prodigy (Survival: Grasslands) I</v>
          </cell>
          <cell r="B269">
            <v>3</v>
          </cell>
          <cell r="C269" t="str">
            <v xml:space="preserve">+5 to Survival whilst in the Grasslands </v>
          </cell>
        </row>
        <row r="270">
          <cell r="A270" t="str">
            <v>Prodigy (Survival: Grasslands) II</v>
          </cell>
          <cell r="B270">
            <v>6</v>
          </cell>
          <cell r="C270" t="str">
            <v xml:space="preserve">+10 to Survival whilst in the Grasslands </v>
          </cell>
        </row>
        <row r="271">
          <cell r="A271" t="str">
            <v>Prodigy (Survival: Grasslands) III</v>
          </cell>
          <cell r="B271">
            <v>9</v>
          </cell>
          <cell r="C271" t="str">
            <v xml:space="preserve">+15 to Survival whilst in the Grasslands </v>
          </cell>
        </row>
        <row r="272">
          <cell r="A272" t="str">
            <v>Prodigy (Survival: Grasslands) IV</v>
          </cell>
          <cell r="B272">
            <v>12</v>
          </cell>
          <cell r="C272" t="str">
            <v xml:space="preserve">+20 to Survival whilst in the Grasslands </v>
          </cell>
        </row>
        <row r="273">
          <cell r="A273" t="str">
            <v>Prodigy (Survival: Hills) I</v>
          </cell>
          <cell r="B273">
            <v>3</v>
          </cell>
          <cell r="C273" t="str">
            <v xml:space="preserve">+5 to Survival whilst in the Hills </v>
          </cell>
        </row>
        <row r="274">
          <cell r="A274" t="str">
            <v>Prodigy (Survival: Hills) II</v>
          </cell>
          <cell r="B274">
            <v>6</v>
          </cell>
          <cell r="C274" t="str">
            <v xml:space="preserve">+10 to Survival whilst in the Hills </v>
          </cell>
        </row>
        <row r="275">
          <cell r="A275" t="str">
            <v>Prodigy (Survival: Hills) III</v>
          </cell>
          <cell r="B275">
            <v>9</v>
          </cell>
          <cell r="C275" t="str">
            <v xml:space="preserve">+15 to Survival whilst in the Hills </v>
          </cell>
        </row>
        <row r="276">
          <cell r="A276" t="str">
            <v>Prodigy (Survival: Hills) IV</v>
          </cell>
          <cell r="B276">
            <v>12</v>
          </cell>
          <cell r="C276" t="str">
            <v xml:space="preserve">+20 to Survival whilst in the Hills </v>
          </cell>
        </row>
        <row r="277">
          <cell r="A277" t="str">
            <v>Prodigy (Survival: Ocean) I</v>
          </cell>
          <cell r="B277">
            <v>3</v>
          </cell>
          <cell r="C277" t="str">
            <v>+5 to Survival whilst in the Ocean</v>
          </cell>
        </row>
        <row r="278">
          <cell r="A278" t="str">
            <v>Prodigy (Survival: Ocean) II</v>
          </cell>
          <cell r="B278">
            <v>6</v>
          </cell>
          <cell r="C278" t="str">
            <v>+10 to Survival whilst in the Ocean</v>
          </cell>
        </row>
        <row r="279">
          <cell r="A279" t="str">
            <v>Prodigy (Survival: Ocean) III</v>
          </cell>
          <cell r="B279">
            <v>9</v>
          </cell>
          <cell r="C279" t="str">
            <v>+15 to Survival whilst in the Ocean</v>
          </cell>
        </row>
        <row r="280">
          <cell r="A280" t="str">
            <v>Prodigy (Survival: Ocean) IV</v>
          </cell>
          <cell r="B280">
            <v>12</v>
          </cell>
          <cell r="C280" t="str">
            <v>+20 to Survival whilst in the Ocean</v>
          </cell>
        </row>
        <row r="281">
          <cell r="A281" t="str">
            <v>Prodigy (Survival: Sea) I</v>
          </cell>
          <cell r="B281">
            <v>3</v>
          </cell>
          <cell r="C281" t="str">
            <v>+5 to Survival whilst on the seas of oceans</v>
          </cell>
        </row>
        <row r="282">
          <cell r="A282" t="str">
            <v>Prodigy (Survival: Sea) II</v>
          </cell>
          <cell r="B282">
            <v>6</v>
          </cell>
          <cell r="C282" t="str">
            <v>+10 to Survival whilst on the seas of oceans</v>
          </cell>
        </row>
        <row r="283">
          <cell r="A283" t="str">
            <v>Prodigy (Survival: Sea) III</v>
          </cell>
          <cell r="B283">
            <v>9</v>
          </cell>
          <cell r="C283" t="str">
            <v>+15 to Survival whilst on the seas of oceans</v>
          </cell>
        </row>
        <row r="284">
          <cell r="A284" t="str">
            <v>Prodigy (Survival: Sea) IV</v>
          </cell>
          <cell r="B284">
            <v>12</v>
          </cell>
          <cell r="C284" t="str">
            <v>+20 to Survival whilst on the seas of oceans</v>
          </cell>
        </row>
        <row r="285">
          <cell r="A285" t="str">
            <v>Prodigy (Swimming) I</v>
          </cell>
          <cell r="B285">
            <v>6</v>
          </cell>
          <cell r="C285" t="str">
            <v>+5 to Swimming</v>
          </cell>
        </row>
        <row r="286">
          <cell r="A286" t="str">
            <v>Prodigy (Swimming) II</v>
          </cell>
          <cell r="B286">
            <v>12</v>
          </cell>
          <cell r="C286" t="str">
            <v>+10 to Swimming</v>
          </cell>
        </row>
        <row r="287">
          <cell r="A287" t="str">
            <v>Prodigy (Swimming) III</v>
          </cell>
          <cell r="B287">
            <v>18</v>
          </cell>
          <cell r="C287" t="str">
            <v>+15 to Swimming</v>
          </cell>
        </row>
        <row r="288">
          <cell r="A288" t="str">
            <v>Prodigy (Swimming) IV</v>
          </cell>
          <cell r="B288">
            <v>24</v>
          </cell>
          <cell r="C288" t="str">
            <v>+20 to Swimming</v>
          </cell>
        </row>
        <row r="289">
          <cell r="A289" t="str">
            <v>Prodigy (Swimming) V</v>
          </cell>
          <cell r="B289">
            <v>30</v>
          </cell>
          <cell r="C289" t="str">
            <v>+25 to Swimming</v>
          </cell>
        </row>
        <row r="290">
          <cell r="A290" t="str">
            <v>Prodigy (Tracking) II</v>
          </cell>
          <cell r="B290">
            <v>12</v>
          </cell>
          <cell r="C290" t="str">
            <v xml:space="preserve">+10 to Tracking </v>
          </cell>
        </row>
        <row r="291">
          <cell r="A291" t="str">
            <v>Prodigy (Tracking) III</v>
          </cell>
          <cell r="B291">
            <v>18</v>
          </cell>
          <cell r="C291" t="str">
            <v xml:space="preserve">+15 to Tracking </v>
          </cell>
        </row>
        <row r="292">
          <cell r="A292" t="str">
            <v>Prodigy (Tracking) IV</v>
          </cell>
          <cell r="B292">
            <v>24</v>
          </cell>
          <cell r="C292" t="str">
            <v xml:space="preserve">+20 to Tracking </v>
          </cell>
        </row>
        <row r="293">
          <cell r="A293" t="str">
            <v>Prodigy (Tracking: Deserts) I</v>
          </cell>
          <cell r="B293">
            <v>3</v>
          </cell>
          <cell r="C293" t="str">
            <v>+5 to Tracking whilst in the desert</v>
          </cell>
        </row>
        <row r="294">
          <cell r="A294" t="str">
            <v>Prodigy (Tracking: Deserts) II</v>
          </cell>
          <cell r="B294">
            <v>6</v>
          </cell>
          <cell r="C294" t="str">
            <v>+10 to Tracking whilst in the desert</v>
          </cell>
        </row>
        <row r="295">
          <cell r="A295" t="str">
            <v>Prodigy (Tracking: Deserts) III</v>
          </cell>
          <cell r="B295">
            <v>9</v>
          </cell>
          <cell r="C295" t="str">
            <v>+15 to Tracking whilst in the desert</v>
          </cell>
        </row>
        <row r="296">
          <cell r="A296" t="str">
            <v>Prodigy (Tracking: Deserts) IV</v>
          </cell>
          <cell r="B296">
            <v>12</v>
          </cell>
          <cell r="C296" t="str">
            <v>+20 to Tracking whilst in the desert</v>
          </cell>
        </row>
        <row r="297">
          <cell r="A297" t="str">
            <v>Prodigy (Trading) I</v>
          </cell>
          <cell r="B297">
            <v>6</v>
          </cell>
          <cell r="C297" t="str">
            <v>+5 to Trading</v>
          </cell>
        </row>
        <row r="298">
          <cell r="A298" t="str">
            <v>Prodigy (Trading) II</v>
          </cell>
          <cell r="B298">
            <v>12</v>
          </cell>
          <cell r="C298" t="str">
            <v>+10 to Trading</v>
          </cell>
        </row>
        <row r="299">
          <cell r="A299" t="str">
            <v>Prodigy (Trading) III</v>
          </cell>
          <cell r="B299">
            <v>18</v>
          </cell>
          <cell r="C299" t="str">
            <v>+15 to Trading</v>
          </cell>
        </row>
        <row r="300">
          <cell r="A300" t="str">
            <v>Prodigy (Trading) IV</v>
          </cell>
          <cell r="B300">
            <v>24</v>
          </cell>
          <cell r="C300" t="str">
            <v>+20 to Trading</v>
          </cell>
        </row>
        <row r="301">
          <cell r="A301" t="str">
            <v>Prodigy (Trickery) I</v>
          </cell>
          <cell r="B301">
            <v>6</v>
          </cell>
          <cell r="C301" t="str">
            <v>+5 to Trickery</v>
          </cell>
        </row>
        <row r="302">
          <cell r="A302" t="str">
            <v>Prodigy (Trickery) II</v>
          </cell>
          <cell r="B302">
            <v>12</v>
          </cell>
          <cell r="C302" t="str">
            <v>+10 to Trickery</v>
          </cell>
        </row>
        <row r="303">
          <cell r="A303" t="str">
            <v>Prodigy (Trickery) III</v>
          </cell>
          <cell r="B303">
            <v>18</v>
          </cell>
          <cell r="C303" t="str">
            <v>+15 to Trickery</v>
          </cell>
        </row>
        <row r="304">
          <cell r="A304" t="str">
            <v>Prodigy (Trickery) IV</v>
          </cell>
          <cell r="B304">
            <v>24</v>
          </cell>
          <cell r="C304" t="str">
            <v>+20 to Trickery</v>
          </cell>
        </row>
        <row r="305">
          <cell r="A305" t="str">
            <v>Prodigy I</v>
          </cell>
          <cell r="B305">
            <v>6</v>
          </cell>
          <cell r="C305" t="str">
            <v>+5 to any one skill</v>
          </cell>
        </row>
        <row r="306">
          <cell r="A306" t="str">
            <v>Prodigy II</v>
          </cell>
          <cell r="B306">
            <v>12</v>
          </cell>
          <cell r="C306" t="str">
            <v>+10 to any one skill</v>
          </cell>
        </row>
        <row r="307">
          <cell r="A307" t="str">
            <v>Prodigy III</v>
          </cell>
          <cell r="B307">
            <v>18</v>
          </cell>
          <cell r="C307" t="str">
            <v>+15 to any one skill</v>
          </cell>
        </row>
        <row r="308">
          <cell r="A308" t="str">
            <v>Prodigy IV</v>
          </cell>
          <cell r="B308">
            <v>24</v>
          </cell>
          <cell r="C308" t="str">
            <v>+20 to any one skill</v>
          </cell>
        </row>
        <row r="309">
          <cell r="A309" t="str">
            <v>Prodigy V</v>
          </cell>
          <cell r="B309">
            <v>30</v>
          </cell>
          <cell r="C309" t="str">
            <v>+25 to any one skill</v>
          </cell>
        </row>
        <row r="310">
          <cell r="A310" t="str">
            <v>Proof: Crit. (no stun)</v>
          </cell>
          <cell r="B310">
            <v>10</v>
          </cell>
        </row>
      </sheetData>
      <sheetData sheetId="6">
        <row r="2">
          <cell r="A2">
            <v>0.5</v>
          </cell>
          <cell r="B2">
            <v>10</v>
          </cell>
          <cell r="D2" t="str">
            <v>Mi (1)</v>
          </cell>
          <cell r="E2">
            <v>-120</v>
          </cell>
          <cell r="G2" t="str">
            <v>Leaping: Bouncing</v>
          </cell>
          <cell r="H2">
            <v>5</v>
          </cell>
          <cell r="J2">
            <v>1</v>
          </cell>
          <cell r="K2" t="str">
            <v>1 / 2</v>
          </cell>
          <cell r="L2">
            <v>1</v>
          </cell>
        </row>
        <row r="3">
          <cell r="A3">
            <v>0.6</v>
          </cell>
          <cell r="B3">
            <v>8</v>
          </cell>
          <cell r="D3" t="str">
            <v>D (2)</v>
          </cell>
          <cell r="E3">
            <v>-90</v>
          </cell>
          <cell r="G3" t="str">
            <v>Leaping: Great Bounds</v>
          </cell>
          <cell r="H3">
            <v>20</v>
          </cell>
          <cell r="J3">
            <v>2</v>
          </cell>
          <cell r="K3" t="str">
            <v>1 / 3</v>
          </cell>
          <cell r="L3">
            <v>2</v>
          </cell>
        </row>
        <row r="4">
          <cell r="A4">
            <v>0.7</v>
          </cell>
          <cell r="B4">
            <v>6</v>
          </cell>
          <cell r="D4" t="str">
            <v>T (3)</v>
          </cell>
          <cell r="E4">
            <v>-60</v>
          </cell>
          <cell r="G4" t="str">
            <v>Leaping: Leap Gait</v>
          </cell>
          <cell r="H4">
            <v>0</v>
          </cell>
          <cell r="J4">
            <v>3</v>
          </cell>
          <cell r="K4" t="str">
            <v>2 / 3</v>
          </cell>
          <cell r="L4">
            <v>3</v>
          </cell>
        </row>
        <row r="5">
          <cell r="A5">
            <v>0.75</v>
          </cell>
          <cell r="B5">
            <v>5</v>
          </cell>
          <cell r="D5" t="str">
            <v>S (4)</v>
          </cell>
          <cell r="E5">
            <v>-30</v>
          </cell>
          <cell r="G5" t="str">
            <v>Leaping: Leap Gliding</v>
          </cell>
          <cell r="H5">
            <v>15</v>
          </cell>
          <cell r="J5">
            <v>4</v>
          </cell>
          <cell r="K5" t="str">
            <v>2 / 4</v>
          </cell>
          <cell r="L5">
            <v>4</v>
          </cell>
        </row>
        <row r="6">
          <cell r="A6">
            <v>0.8</v>
          </cell>
          <cell r="B6">
            <v>4</v>
          </cell>
          <cell r="D6" t="str">
            <v>M (5)</v>
          </cell>
          <cell r="E6">
            <v>0</v>
          </cell>
          <cell r="G6" t="str">
            <v>Leaping: Leaps</v>
          </cell>
          <cell r="H6">
            <v>10</v>
          </cell>
          <cell r="J6">
            <v>5</v>
          </cell>
          <cell r="K6" t="str">
            <v>3 / 4</v>
          </cell>
          <cell r="L6">
            <v>5</v>
          </cell>
        </row>
        <row r="7">
          <cell r="A7">
            <v>0.9</v>
          </cell>
          <cell r="B7">
            <v>2</v>
          </cell>
          <cell r="D7" t="str">
            <v>B (6)</v>
          </cell>
          <cell r="E7">
            <v>30</v>
          </cell>
          <cell r="G7" t="str">
            <v>Leaping: Slow Leaps</v>
          </cell>
          <cell r="H7">
            <v>0</v>
          </cell>
          <cell r="J7">
            <v>6</v>
          </cell>
          <cell r="K7" t="str">
            <v>3 / 5</v>
          </cell>
          <cell r="L7">
            <v>6</v>
          </cell>
        </row>
        <row r="8">
          <cell r="A8">
            <v>1</v>
          </cell>
          <cell r="B8">
            <v>0</v>
          </cell>
          <cell r="D8" t="str">
            <v>L (7)</v>
          </cell>
          <cell r="E8">
            <v>60</v>
          </cell>
          <cell r="G8" t="str">
            <v>Magic Flying: Adapted</v>
          </cell>
          <cell r="H8">
            <v>40</v>
          </cell>
          <cell r="J8">
            <v>7</v>
          </cell>
          <cell r="K8" t="str">
            <v>4 / 6</v>
          </cell>
          <cell r="L8">
            <v>7</v>
          </cell>
        </row>
        <row r="9">
          <cell r="A9">
            <v>1.2</v>
          </cell>
          <cell r="B9">
            <v>-2</v>
          </cell>
          <cell r="D9" t="str">
            <v>H (8)</v>
          </cell>
          <cell r="E9">
            <v>90</v>
          </cell>
          <cell r="G9" t="str">
            <v>Magic Flying: Awkward</v>
          </cell>
          <cell r="H9">
            <v>30</v>
          </cell>
          <cell r="J9">
            <v>8</v>
          </cell>
          <cell r="K9" t="str">
            <v>5 / 7</v>
          </cell>
          <cell r="L9">
            <v>8</v>
          </cell>
        </row>
        <row r="10">
          <cell r="A10">
            <v>1.5</v>
          </cell>
          <cell r="B10">
            <v>-5</v>
          </cell>
          <cell r="D10" t="str">
            <v>G (9)</v>
          </cell>
          <cell r="E10">
            <v>120</v>
          </cell>
          <cell r="G10" t="str">
            <v>Magic Flying: Dragging</v>
          </cell>
          <cell r="H10">
            <v>20</v>
          </cell>
          <cell r="J10">
            <v>9</v>
          </cell>
          <cell r="K10" t="str">
            <v>6 / 8</v>
          </cell>
          <cell r="L10">
            <v>9</v>
          </cell>
        </row>
        <row r="11">
          <cell r="A11">
            <v>2</v>
          </cell>
          <cell r="B11">
            <v>-10</v>
          </cell>
          <cell r="D11" t="str">
            <v>E (10)</v>
          </cell>
          <cell r="E11">
            <v>150</v>
          </cell>
          <cell r="G11" t="str">
            <v>Magic Flying: Magical Control</v>
          </cell>
          <cell r="H11">
            <v>50</v>
          </cell>
          <cell r="J11">
            <v>10</v>
          </cell>
          <cell r="K11" t="str">
            <v>7 / 10</v>
          </cell>
          <cell r="L11">
            <v>10</v>
          </cell>
        </row>
        <row r="12">
          <cell r="A12">
            <v>3</v>
          </cell>
          <cell r="B12">
            <v>-20</v>
          </cell>
          <cell r="D12" t="str">
            <v>I (11)</v>
          </cell>
          <cell r="E12">
            <v>180</v>
          </cell>
          <cell r="G12" t="str">
            <v>Magic Flying: Wind Prone</v>
          </cell>
          <cell r="H12">
            <v>10</v>
          </cell>
          <cell r="J12">
            <v>11</v>
          </cell>
          <cell r="K12" t="str">
            <v>9 / 12</v>
          </cell>
          <cell r="L12">
            <v>11</v>
          </cell>
        </row>
        <row r="13">
          <cell r="D13" t="str">
            <v>O (12)</v>
          </cell>
          <cell r="E13">
            <v>210</v>
          </cell>
          <cell r="G13" t="str">
            <v>Roots: Root Wriggle</v>
          </cell>
          <cell r="H13">
            <v>0</v>
          </cell>
          <cell r="J13">
            <v>12</v>
          </cell>
          <cell r="K13" t="str">
            <v>12 / 15</v>
          </cell>
          <cell r="L13">
            <v>12</v>
          </cell>
        </row>
        <row r="14">
          <cell r="D14" t="str">
            <v>V (13)</v>
          </cell>
          <cell r="E14">
            <v>240</v>
          </cell>
          <cell r="G14" t="str">
            <v>Roots: Rooted</v>
          </cell>
          <cell r="H14">
            <v>-10</v>
          </cell>
          <cell r="J14">
            <v>13</v>
          </cell>
          <cell r="K14" t="str">
            <v>15 / 20</v>
          </cell>
          <cell r="L14">
            <v>13</v>
          </cell>
        </row>
        <row r="15">
          <cell r="G15" t="str">
            <v>Roots: Soil Glide</v>
          </cell>
          <cell r="H15">
            <v>5</v>
          </cell>
        </row>
        <row r="16">
          <cell r="G16" t="str">
            <v>Roots: Soil Stride</v>
          </cell>
          <cell r="H16">
            <v>10</v>
          </cell>
        </row>
        <row r="17">
          <cell r="G17" t="str">
            <v>Slithering: Belly Scales</v>
          </cell>
          <cell r="H17">
            <v>0</v>
          </cell>
        </row>
        <row r="18">
          <cell r="G18" t="str">
            <v>Slithering: Flat Body (water)</v>
          </cell>
          <cell r="H18">
            <v>1</v>
          </cell>
        </row>
        <row r="19">
          <cell r="G19" t="str">
            <v>Slithering: Monopede/slime</v>
          </cell>
          <cell r="H19">
            <v>-10</v>
          </cell>
        </row>
        <row r="20">
          <cell r="G20" t="str">
            <v>Slithering: Sidewinder</v>
          </cell>
          <cell r="H20">
            <v>0</v>
          </cell>
        </row>
        <row r="21">
          <cell r="G21" t="str">
            <v>Slithering: Tail Movement (water)</v>
          </cell>
          <cell r="H21">
            <v>0</v>
          </cell>
        </row>
        <row r="22">
          <cell r="G22" t="str">
            <v>Slithering: Tentacles</v>
          </cell>
          <cell r="H22">
            <v>-10</v>
          </cell>
        </row>
        <row r="23">
          <cell r="G23" t="str">
            <v>Slithering: Tentacles and Suction Cups</v>
          </cell>
          <cell r="H23">
            <v>5</v>
          </cell>
        </row>
        <row r="24">
          <cell r="G24" t="str">
            <v>Slithering: Worm</v>
          </cell>
          <cell r="H24">
            <v>-5</v>
          </cell>
        </row>
        <row r="25">
          <cell r="G25" t="str">
            <v>Swimming: Adapted</v>
          </cell>
          <cell r="H25">
            <v>10</v>
          </cell>
        </row>
        <row r="26">
          <cell r="G26" t="str">
            <v>Swimming: Bouyant</v>
          </cell>
          <cell r="H26">
            <v>0</v>
          </cell>
        </row>
        <row r="27">
          <cell r="G27" t="str">
            <v>Swimming: Flopping</v>
          </cell>
          <cell r="H27">
            <v>0</v>
          </cell>
        </row>
        <row r="28">
          <cell r="G28" t="str">
            <v>Swimming: No Resistance</v>
          </cell>
          <cell r="H28">
            <v>20</v>
          </cell>
        </row>
        <row r="29">
          <cell r="G29" t="str">
            <v>Swimming: Streamlined</v>
          </cell>
          <cell r="H29">
            <v>15</v>
          </cell>
        </row>
        <row r="30">
          <cell r="G30" t="str">
            <v>Swimming: Webbed Feet</v>
          </cell>
          <cell r="H30">
            <v>5</v>
          </cell>
        </row>
        <row r="31">
          <cell r="G31" t="str">
            <v>Walking: Bipedal</v>
          </cell>
          <cell r="H31">
            <v>0</v>
          </cell>
        </row>
        <row r="32">
          <cell r="G32" t="str">
            <v>Walking: Multipedal</v>
          </cell>
          <cell r="H32">
            <v>20</v>
          </cell>
        </row>
        <row r="33">
          <cell r="G33" t="str">
            <v>Walking: Octupedal</v>
          </cell>
          <cell r="H33">
            <v>15</v>
          </cell>
        </row>
        <row r="34">
          <cell r="G34" t="str">
            <v>Walking: Quadrupedal</v>
          </cell>
          <cell r="H34">
            <v>5</v>
          </cell>
        </row>
        <row r="35">
          <cell r="G35" t="str">
            <v>Walking: Sextupedal</v>
          </cell>
          <cell r="H35">
            <v>10</v>
          </cell>
        </row>
        <row r="36">
          <cell r="G36" t="str">
            <v>Walking: Shard</v>
          </cell>
          <cell r="H36">
            <v>45</v>
          </cell>
        </row>
        <row r="37">
          <cell r="G37" t="str">
            <v>Winged Flying: Glider</v>
          </cell>
          <cell r="H37">
            <v>10</v>
          </cell>
        </row>
        <row r="38">
          <cell r="G38" t="str">
            <v>Winged Flying: Excellent</v>
          </cell>
          <cell r="H38">
            <v>40</v>
          </cell>
        </row>
        <row r="39">
          <cell r="G39" t="str">
            <v>Winged Flying: Total Control</v>
          </cell>
          <cell r="H39">
            <v>50</v>
          </cell>
        </row>
        <row r="40">
          <cell r="G40" t="str">
            <v>Winged Flying: Ungraceful</v>
          </cell>
          <cell r="H40">
            <v>20</v>
          </cell>
        </row>
        <row r="41">
          <cell r="G41" t="str">
            <v>Winged Flying: Normal</v>
          </cell>
          <cell r="H41">
            <v>30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K76"/>
  <sheetViews>
    <sheetView tabSelected="1" workbookViewId="0"/>
  </sheetViews>
  <sheetFormatPr defaultColWidth="0.85546875" defaultRowHeight="15" x14ac:dyDescent="0.25"/>
  <sheetData>
    <row r="1" spans="1:219" ht="5.0999999999999996" customHeight="1" x14ac:dyDescent="0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</row>
    <row r="2" spans="1:219" ht="18" customHeight="1" thickBot="1" x14ac:dyDescent="0.45">
      <c r="A2" s="5"/>
      <c r="B2" s="174" t="s">
        <v>0</v>
      </c>
      <c r="C2" s="174"/>
      <c r="D2" s="174"/>
      <c r="E2" s="174"/>
      <c r="F2" s="174"/>
      <c r="G2" s="174"/>
      <c r="H2" s="174"/>
      <c r="I2" s="174"/>
      <c r="J2" s="174"/>
      <c r="K2" s="174"/>
      <c r="L2" s="174"/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  <c r="AA2" s="174"/>
      <c r="AB2" s="174"/>
      <c r="AC2" s="174"/>
      <c r="AD2" s="174"/>
      <c r="AE2" s="174"/>
      <c r="AF2" s="174"/>
      <c r="AG2" s="174"/>
      <c r="AH2" s="174"/>
      <c r="AI2" s="174"/>
      <c r="AJ2" s="174"/>
      <c r="AK2" s="175" t="s">
        <v>1</v>
      </c>
      <c r="AL2" s="175"/>
      <c r="AM2" s="175"/>
      <c r="AN2" s="175"/>
      <c r="AO2" s="175"/>
      <c r="AP2" s="175"/>
      <c r="AQ2" s="172" t="s">
        <v>2</v>
      </c>
      <c r="AR2" s="172"/>
      <c r="AS2" s="172"/>
      <c r="AT2" s="172"/>
      <c r="AU2" s="172"/>
      <c r="AV2" s="172"/>
      <c r="AW2" s="172" t="s">
        <v>3</v>
      </c>
      <c r="AX2" s="172"/>
      <c r="AY2" s="172"/>
      <c r="AZ2" s="172"/>
      <c r="BA2" s="172"/>
      <c r="BB2" s="172" t="s">
        <v>4</v>
      </c>
      <c r="BC2" s="172"/>
      <c r="BD2" s="172"/>
      <c r="BE2" s="172"/>
      <c r="BF2" s="172"/>
      <c r="BG2" s="172"/>
      <c r="BH2" s="172" t="s">
        <v>5</v>
      </c>
      <c r="BI2" s="172"/>
      <c r="BJ2" s="172"/>
      <c r="BK2" s="172"/>
      <c r="BL2" s="172"/>
      <c r="BM2" s="172"/>
      <c r="BN2" s="172" t="s">
        <v>6</v>
      </c>
      <c r="BO2" s="172"/>
      <c r="BP2" s="172"/>
      <c r="BQ2" s="172"/>
      <c r="BR2" s="172"/>
      <c r="BS2" s="172" t="s">
        <v>7</v>
      </c>
      <c r="BT2" s="172"/>
      <c r="BU2" s="172"/>
      <c r="BV2" s="172"/>
      <c r="BW2" s="172"/>
      <c r="BX2" s="172" t="s">
        <v>8</v>
      </c>
      <c r="BY2" s="172"/>
      <c r="BZ2" s="172"/>
      <c r="CA2" s="172"/>
      <c r="CB2" s="172"/>
      <c r="CC2" s="172" t="s">
        <v>9</v>
      </c>
      <c r="CD2" s="172"/>
      <c r="CE2" s="172"/>
      <c r="CF2" s="172"/>
      <c r="CG2" s="172"/>
      <c r="CH2" s="172" t="s">
        <v>10</v>
      </c>
      <c r="CI2" s="172"/>
      <c r="CJ2" s="172"/>
      <c r="CK2" s="172"/>
      <c r="CL2" s="172"/>
      <c r="CM2" s="273" t="s">
        <v>11</v>
      </c>
      <c r="CN2" s="274"/>
      <c r="CO2" s="274"/>
      <c r="CP2" s="274"/>
      <c r="CQ2" s="274"/>
      <c r="CR2" s="274"/>
      <c r="CS2" s="274"/>
      <c r="CT2" s="274"/>
      <c r="CU2" s="274"/>
      <c r="CV2" s="274"/>
      <c r="CW2" s="274"/>
      <c r="CX2" s="274"/>
      <c r="CY2" s="274"/>
      <c r="CZ2" s="274"/>
      <c r="DA2" s="274"/>
      <c r="DB2" s="274"/>
      <c r="DC2" s="274"/>
      <c r="DD2" s="274"/>
      <c r="DE2" s="274"/>
      <c r="DF2" s="274"/>
      <c r="DG2" s="274"/>
      <c r="DH2" s="274"/>
      <c r="DI2" s="274"/>
      <c r="DJ2" s="274"/>
      <c r="DK2" s="274"/>
      <c r="DL2" s="274"/>
      <c r="DM2" s="274"/>
      <c r="DN2" s="274"/>
      <c r="DO2" s="274"/>
      <c r="DP2" s="274"/>
      <c r="DQ2" s="274"/>
      <c r="DR2" s="274"/>
      <c r="DS2" s="274"/>
      <c r="DT2" s="274"/>
      <c r="DU2" s="274"/>
      <c r="DV2" s="274"/>
      <c r="DW2" s="274"/>
      <c r="DX2" s="274"/>
      <c r="DY2" s="274"/>
      <c r="DZ2" s="274"/>
      <c r="EA2" s="274"/>
      <c r="EB2" s="274"/>
      <c r="EC2" s="274"/>
      <c r="ED2" s="274"/>
      <c r="EE2" s="274"/>
      <c r="EF2" s="274"/>
      <c r="EG2" s="274"/>
      <c r="EH2" s="274"/>
      <c r="EI2" s="274"/>
      <c r="EJ2" s="274"/>
      <c r="EK2" s="274"/>
      <c r="EL2" s="274"/>
      <c r="EM2" s="274"/>
      <c r="EN2" s="274"/>
      <c r="EO2" s="274"/>
      <c r="EP2" s="274"/>
      <c r="EQ2" s="274"/>
      <c r="ER2" s="274"/>
      <c r="ES2" s="274"/>
      <c r="ET2" s="274"/>
      <c r="EU2" s="274"/>
      <c r="EV2" s="274"/>
      <c r="EW2" s="274"/>
      <c r="EX2" s="274"/>
      <c r="EY2" s="274"/>
      <c r="EZ2" s="274"/>
      <c r="FA2" s="274"/>
      <c r="FB2" s="274"/>
      <c r="FC2" s="274"/>
      <c r="FD2" s="274"/>
      <c r="FE2" s="274"/>
      <c r="FF2" s="274"/>
      <c r="FG2" s="274"/>
      <c r="FH2" s="274"/>
      <c r="FI2" s="274"/>
      <c r="FJ2" s="274"/>
      <c r="FK2" s="274"/>
      <c r="FL2" s="274"/>
      <c r="FM2" s="274"/>
      <c r="FN2" s="274"/>
      <c r="FO2" s="274"/>
      <c r="FP2" s="274"/>
      <c r="FQ2" s="274"/>
      <c r="FR2" s="274"/>
      <c r="FS2" s="274"/>
      <c r="FT2" s="274"/>
      <c r="FU2" s="274"/>
      <c r="FV2" s="274"/>
      <c r="FW2" s="274"/>
      <c r="FX2" s="274"/>
      <c r="FY2" s="274"/>
      <c r="FZ2" s="274"/>
      <c r="GA2" s="274"/>
      <c r="GB2" s="275"/>
      <c r="GC2" s="172" t="s">
        <v>2168</v>
      </c>
      <c r="GD2" s="172"/>
      <c r="GE2" s="172"/>
      <c r="GF2" s="172"/>
      <c r="GG2" s="172"/>
      <c r="GH2" s="172"/>
      <c r="GI2" s="172"/>
      <c r="GJ2" s="172" t="s">
        <v>2054</v>
      </c>
      <c r="GK2" s="172"/>
      <c r="GL2" s="172"/>
      <c r="GM2" s="172"/>
      <c r="GN2" s="172"/>
      <c r="GO2" s="172"/>
      <c r="GP2" s="172"/>
      <c r="GQ2" s="172" t="s">
        <v>12</v>
      </c>
      <c r="GR2" s="172"/>
      <c r="GS2" s="172"/>
      <c r="GT2" s="172"/>
      <c r="GU2" s="172"/>
      <c r="GV2" s="172"/>
      <c r="GW2" s="172"/>
      <c r="GX2" s="172" t="s">
        <v>13</v>
      </c>
      <c r="GY2" s="172"/>
      <c r="GZ2" s="172"/>
      <c r="HA2" s="172"/>
      <c r="HB2" s="172"/>
      <c r="HC2" s="172"/>
      <c r="HD2" s="172"/>
      <c r="HE2" s="172" t="s">
        <v>14</v>
      </c>
      <c r="HF2" s="172"/>
      <c r="HG2" s="172"/>
      <c r="HH2" s="172"/>
      <c r="HI2" s="172"/>
      <c r="HJ2" s="172"/>
      <c r="HK2" s="172"/>
    </row>
    <row r="3" spans="1:219" ht="18" customHeight="1" thickBot="1" x14ac:dyDescent="0.45">
      <c r="A3" s="5"/>
      <c r="B3" s="167" t="s">
        <v>2401</v>
      </c>
      <c r="C3" s="16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  <c r="AC3" s="167"/>
      <c r="AD3" s="167"/>
      <c r="AE3" s="167"/>
      <c r="AF3" s="167"/>
      <c r="AG3" s="167"/>
      <c r="AH3" s="167"/>
      <c r="AI3" s="167"/>
      <c r="AJ3" s="167"/>
      <c r="AK3" s="168">
        <f ca="1">ActualLevel</f>
        <v>8</v>
      </c>
      <c r="AL3" s="168"/>
      <c r="AM3" s="168"/>
      <c r="AN3" s="168"/>
      <c r="AO3" s="168"/>
      <c r="AP3" s="168"/>
      <c r="AQ3" s="169">
        <f ca="1">Calculations!D83</f>
        <v>18.5</v>
      </c>
      <c r="AR3" s="169"/>
      <c r="AS3" s="169"/>
      <c r="AT3" s="169"/>
      <c r="AU3" s="169"/>
      <c r="AV3" s="169"/>
      <c r="AW3" s="170">
        <f ca="1">Qu</f>
        <v>1</v>
      </c>
      <c r="AX3" s="170"/>
      <c r="AY3" s="170"/>
      <c r="AZ3" s="170"/>
      <c r="BA3" s="170"/>
      <c r="BB3" s="206" t="str">
        <f>VLOOKUP(Race,MasterRaceChart,21,FALSE)</f>
        <v>M (5)</v>
      </c>
      <c r="BC3" s="206"/>
      <c r="BD3" s="206"/>
      <c r="BE3" s="206"/>
      <c r="BF3" s="206"/>
      <c r="BG3" s="206"/>
      <c r="BH3" s="206" t="str">
        <f>VLOOKUP(Race,MasterRaceChart,21,FALSE)</f>
        <v>M (5)</v>
      </c>
      <c r="BI3" s="206"/>
      <c r="BJ3" s="206"/>
      <c r="BK3" s="206"/>
      <c r="BL3" s="206"/>
      <c r="BM3" s="206"/>
      <c r="BN3" s="235">
        <f ca="1">ROUND((VLOOKUP(Race,MasterRaceChart,13,FALSE)+Skills!AK35)*VLOOKUP(BB3,Charts!$D$2:$E$14,2,FALSE),0)</f>
        <v>95</v>
      </c>
      <c r="BO3" s="235"/>
      <c r="BP3" s="235"/>
      <c r="BQ3" s="235"/>
      <c r="BR3" s="235"/>
      <c r="BS3" s="171">
        <f ca="1">VLOOKUP(Race,MasterRaceChart,14,FALSE)+Skills!AK35</f>
        <v>70</v>
      </c>
      <c r="BT3" s="171"/>
      <c r="BU3" s="171"/>
      <c r="BV3" s="171"/>
      <c r="BW3" s="171"/>
      <c r="BX3" s="171">
        <v>1</v>
      </c>
      <c r="BY3" s="171"/>
      <c r="BZ3" s="171"/>
      <c r="CA3" s="171"/>
      <c r="CB3" s="171"/>
      <c r="CC3" s="171">
        <f ca="1">Qu*3</f>
        <v>3</v>
      </c>
      <c r="CD3" s="171"/>
      <c r="CE3" s="171"/>
      <c r="CF3" s="171"/>
      <c r="CG3" s="171"/>
      <c r="CH3" s="171">
        <f ca="1">MAX(0,Skills!AK317)</f>
        <v>0</v>
      </c>
      <c r="CI3" s="171"/>
      <c r="CJ3" s="171"/>
      <c r="CK3" s="171"/>
      <c r="CL3" s="171"/>
      <c r="CM3" s="229" t="str">
        <f ca="1">_xlfn.CONCAT(Skills!QQ3:QQ427)</f>
        <v xml:space="preserve">Hafted (59), Chain (59), Greater Hafted (59), Greater Firearm (56), Greater Chain (53), Whip (53), Net (47), Blade (47), Greater Blade (47), Pole-arm (47), Firearm (46), Shield Bash (29), Rock (23), Crossbow (22), Boomerang (17), Thrown (12), Sweeps &amp; Throws (12), Wrestling (12), Strikes (-14), </v>
      </c>
      <c r="CN3" s="230"/>
      <c r="CO3" s="230"/>
      <c r="CP3" s="230"/>
      <c r="CQ3" s="230"/>
      <c r="CR3" s="230"/>
      <c r="CS3" s="230"/>
      <c r="CT3" s="230"/>
      <c r="CU3" s="230"/>
      <c r="CV3" s="230"/>
      <c r="CW3" s="230"/>
      <c r="CX3" s="230"/>
      <c r="CY3" s="230"/>
      <c r="CZ3" s="230"/>
      <c r="DA3" s="230"/>
      <c r="DB3" s="230"/>
      <c r="DC3" s="230"/>
      <c r="DD3" s="230"/>
      <c r="DE3" s="230"/>
      <c r="DF3" s="230"/>
      <c r="DG3" s="230"/>
      <c r="DH3" s="230"/>
      <c r="DI3" s="230"/>
      <c r="DJ3" s="230"/>
      <c r="DK3" s="230"/>
      <c r="DL3" s="230"/>
      <c r="DM3" s="230"/>
      <c r="DN3" s="230"/>
      <c r="DO3" s="230"/>
      <c r="DP3" s="230"/>
      <c r="DQ3" s="230"/>
      <c r="DR3" s="230"/>
      <c r="DS3" s="230"/>
      <c r="DT3" s="230"/>
      <c r="DU3" s="230"/>
      <c r="DV3" s="230"/>
      <c r="DW3" s="230"/>
      <c r="DX3" s="230"/>
      <c r="DY3" s="230"/>
      <c r="DZ3" s="230"/>
      <c r="EA3" s="230"/>
      <c r="EB3" s="230"/>
      <c r="EC3" s="230"/>
      <c r="ED3" s="230"/>
      <c r="EE3" s="230"/>
      <c r="EF3" s="230"/>
      <c r="EG3" s="230"/>
      <c r="EH3" s="230"/>
      <c r="EI3" s="230"/>
      <c r="EJ3" s="230"/>
      <c r="EK3" s="230"/>
      <c r="EL3" s="230"/>
      <c r="EM3" s="230"/>
      <c r="EN3" s="230"/>
      <c r="EO3" s="230"/>
      <c r="EP3" s="230"/>
      <c r="EQ3" s="230"/>
      <c r="ER3" s="230"/>
      <c r="ES3" s="230"/>
      <c r="ET3" s="230"/>
      <c r="EU3" s="230"/>
      <c r="EV3" s="230"/>
      <c r="EW3" s="230"/>
      <c r="EX3" s="230"/>
      <c r="EY3" s="230"/>
      <c r="EZ3" s="230"/>
      <c r="FA3" s="230"/>
      <c r="FB3" s="230"/>
      <c r="FC3" s="230"/>
      <c r="FD3" s="230"/>
      <c r="FE3" s="230"/>
      <c r="FF3" s="230"/>
      <c r="FG3" s="230"/>
      <c r="FH3" s="230"/>
      <c r="FI3" s="230"/>
      <c r="FJ3" s="230"/>
      <c r="FK3" s="230"/>
      <c r="FL3" s="230"/>
      <c r="FM3" s="230"/>
      <c r="FN3" s="230"/>
      <c r="FO3" s="230"/>
      <c r="FP3" s="230"/>
      <c r="FQ3" s="230"/>
      <c r="FR3" s="230"/>
      <c r="FS3" s="230"/>
      <c r="FT3" s="230"/>
      <c r="FU3" s="230"/>
      <c r="FV3" s="230"/>
      <c r="FW3" s="230"/>
      <c r="FX3" s="230"/>
      <c r="FY3" s="230"/>
      <c r="FZ3" s="230"/>
      <c r="GA3" s="230"/>
      <c r="GB3" s="231"/>
      <c r="GC3" s="170">
        <f ca="1">In+(IF(ISNUMBER(SEARCH("Chan.",AC16)),10,0))</f>
        <v>2</v>
      </c>
      <c r="GD3" s="170"/>
      <c r="GE3" s="170"/>
      <c r="GF3" s="170"/>
      <c r="GG3" s="170"/>
      <c r="GH3" s="170"/>
      <c r="GI3" s="170"/>
      <c r="GJ3" s="170">
        <f ca="1">Em+(IF(ISNUMBER(SEARCH("Ess.",AC16)),10,0))</f>
        <v>2</v>
      </c>
      <c r="GK3" s="170"/>
      <c r="GL3" s="170"/>
      <c r="GM3" s="170"/>
      <c r="GN3" s="170"/>
      <c r="GO3" s="170"/>
      <c r="GP3" s="170"/>
      <c r="GQ3" s="170">
        <f ca="1">Pr+(IF(ISNUMBER(SEARCH("Ment.",AC16)),10,0))</f>
        <v>6</v>
      </c>
      <c r="GR3" s="170"/>
      <c r="GS3" s="170"/>
      <c r="GT3" s="170"/>
      <c r="GU3" s="170"/>
      <c r="GV3" s="170"/>
      <c r="GW3" s="170"/>
      <c r="GX3" s="170">
        <f ca="1">Co</f>
        <v>6</v>
      </c>
      <c r="GY3" s="170"/>
      <c r="GZ3" s="170"/>
      <c r="HA3" s="170"/>
      <c r="HB3" s="170"/>
      <c r="HC3" s="170"/>
      <c r="HD3" s="170"/>
      <c r="HE3" s="170">
        <f ca="1">SD</f>
        <v>-2</v>
      </c>
      <c r="HF3" s="170"/>
      <c r="HG3" s="170"/>
      <c r="HH3" s="170"/>
      <c r="HI3" s="170"/>
      <c r="HJ3" s="170"/>
      <c r="HK3" s="238"/>
    </row>
    <row r="4" spans="1:219" ht="18" customHeight="1" x14ac:dyDescent="0.4">
      <c r="A4" s="5"/>
      <c r="B4" s="162" t="s">
        <v>1220</v>
      </c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  <c r="AJ4" s="164"/>
      <c r="AK4" s="208">
        <v>0</v>
      </c>
      <c r="AL4" s="209"/>
      <c r="AM4" s="209"/>
      <c r="AN4" s="209"/>
      <c r="AO4" s="209"/>
      <c r="AP4" s="209"/>
      <c r="AQ4" s="210" t="str">
        <f ca="1">Calculations!D82</f>
        <v>+57</v>
      </c>
      <c r="AR4" s="211"/>
      <c r="AS4" s="211"/>
      <c r="AT4" s="211"/>
      <c r="AU4" s="211"/>
      <c r="AV4" s="211"/>
      <c r="AW4" s="212"/>
      <c r="AX4" s="212"/>
      <c r="AY4" s="212"/>
      <c r="AZ4" s="212"/>
      <c r="BA4" s="212"/>
      <c r="BB4" s="213"/>
      <c r="BC4" s="213"/>
      <c r="BD4" s="213"/>
      <c r="BE4" s="213"/>
      <c r="BF4" s="213"/>
      <c r="BG4" s="213"/>
      <c r="BH4" s="213"/>
      <c r="BI4" s="213"/>
      <c r="BJ4" s="213"/>
      <c r="BK4" s="213"/>
      <c r="BL4" s="213"/>
      <c r="BM4" s="213"/>
      <c r="BN4" s="207" t="str">
        <f ca="1">"("&amp;BN3+Skills!AK35+1&amp;")"</f>
        <v>(166)</v>
      </c>
      <c r="BO4" s="207"/>
      <c r="BP4" s="207"/>
      <c r="BQ4" s="207"/>
      <c r="BR4" s="207"/>
      <c r="BS4" s="213"/>
      <c r="BT4" s="213"/>
      <c r="BU4" s="213"/>
      <c r="BV4" s="213"/>
      <c r="BW4" s="213"/>
      <c r="BX4" s="213"/>
      <c r="BY4" s="213"/>
      <c r="BZ4" s="213"/>
      <c r="CA4" s="213"/>
      <c r="CB4" s="213"/>
      <c r="CC4" s="213"/>
      <c r="CD4" s="213"/>
      <c r="CE4" s="213"/>
      <c r="CF4" s="213"/>
      <c r="CG4" s="213"/>
      <c r="CH4" s="213"/>
      <c r="CI4" s="213"/>
      <c r="CJ4" s="213"/>
      <c r="CK4" s="213"/>
      <c r="CL4" s="213"/>
      <c r="CM4" s="232"/>
      <c r="CN4" s="233"/>
      <c r="CO4" s="233"/>
      <c r="CP4" s="233"/>
      <c r="CQ4" s="233"/>
      <c r="CR4" s="233"/>
      <c r="CS4" s="233"/>
      <c r="CT4" s="233"/>
      <c r="CU4" s="233"/>
      <c r="CV4" s="233"/>
      <c r="CW4" s="233"/>
      <c r="CX4" s="233"/>
      <c r="CY4" s="233"/>
      <c r="CZ4" s="233"/>
      <c r="DA4" s="233"/>
      <c r="DB4" s="233"/>
      <c r="DC4" s="233"/>
      <c r="DD4" s="233"/>
      <c r="DE4" s="233"/>
      <c r="DF4" s="233"/>
      <c r="DG4" s="233"/>
      <c r="DH4" s="233"/>
      <c r="DI4" s="233"/>
      <c r="DJ4" s="233"/>
      <c r="DK4" s="233"/>
      <c r="DL4" s="233"/>
      <c r="DM4" s="233"/>
      <c r="DN4" s="233"/>
      <c r="DO4" s="233"/>
      <c r="DP4" s="233"/>
      <c r="DQ4" s="233"/>
      <c r="DR4" s="233"/>
      <c r="DS4" s="233"/>
      <c r="DT4" s="233"/>
      <c r="DU4" s="233"/>
      <c r="DV4" s="233"/>
      <c r="DW4" s="233"/>
      <c r="DX4" s="233"/>
      <c r="DY4" s="233"/>
      <c r="DZ4" s="233"/>
      <c r="EA4" s="233"/>
      <c r="EB4" s="233"/>
      <c r="EC4" s="233"/>
      <c r="ED4" s="233"/>
      <c r="EE4" s="233"/>
      <c r="EF4" s="233"/>
      <c r="EG4" s="233"/>
      <c r="EH4" s="233"/>
      <c r="EI4" s="233"/>
      <c r="EJ4" s="233"/>
      <c r="EK4" s="233"/>
      <c r="EL4" s="233"/>
      <c r="EM4" s="233"/>
      <c r="EN4" s="233"/>
      <c r="EO4" s="233"/>
      <c r="EP4" s="233"/>
      <c r="EQ4" s="233"/>
      <c r="ER4" s="233"/>
      <c r="ES4" s="233"/>
      <c r="ET4" s="233"/>
      <c r="EU4" s="233"/>
      <c r="EV4" s="233"/>
      <c r="EW4" s="233"/>
      <c r="EX4" s="233"/>
      <c r="EY4" s="233"/>
      <c r="EZ4" s="233"/>
      <c r="FA4" s="233"/>
      <c r="FB4" s="233"/>
      <c r="FC4" s="233"/>
      <c r="FD4" s="233"/>
      <c r="FE4" s="233"/>
      <c r="FF4" s="233"/>
      <c r="FG4" s="233"/>
      <c r="FH4" s="233"/>
      <c r="FI4" s="233"/>
      <c r="FJ4" s="233"/>
      <c r="FK4" s="233"/>
      <c r="FL4" s="233"/>
      <c r="FM4" s="233"/>
      <c r="FN4" s="233"/>
      <c r="FO4" s="233"/>
      <c r="FP4" s="233"/>
      <c r="FQ4" s="233"/>
      <c r="FR4" s="233"/>
      <c r="FS4" s="233"/>
      <c r="FT4" s="233"/>
      <c r="FU4" s="233"/>
      <c r="FV4" s="233"/>
      <c r="FW4" s="233"/>
      <c r="FX4" s="233"/>
      <c r="FY4" s="233"/>
      <c r="FZ4" s="233"/>
      <c r="GA4" s="233"/>
      <c r="GB4" s="234"/>
      <c r="GC4" s="205" t="str">
        <f t="shared" ref="GC4" ca="1" si="0">"("&amp;GC3+($AK$3*2)&amp;")"</f>
        <v>(18)</v>
      </c>
      <c r="GD4" s="205"/>
      <c r="GE4" s="205"/>
      <c r="GF4" s="205"/>
      <c r="GG4" s="205"/>
      <c r="GH4" s="205"/>
      <c r="GI4" s="205"/>
      <c r="GJ4" s="205" t="str">
        <f t="shared" ref="GJ4" ca="1" si="1">"("&amp;GJ3+($AK$3*2)&amp;")"</f>
        <v>(18)</v>
      </c>
      <c r="GK4" s="205"/>
      <c r="GL4" s="205"/>
      <c r="GM4" s="205"/>
      <c r="GN4" s="205"/>
      <c r="GO4" s="205"/>
      <c r="GP4" s="205"/>
      <c r="GQ4" s="205" t="str">
        <f t="shared" ref="GQ4" ca="1" si="2">"("&amp;GQ3+($AK$3*2)&amp;")"</f>
        <v>(22)</v>
      </c>
      <c r="GR4" s="205"/>
      <c r="GS4" s="205"/>
      <c r="GT4" s="205"/>
      <c r="GU4" s="205"/>
      <c r="GV4" s="205"/>
      <c r="GW4" s="205"/>
      <c r="GX4" s="205" t="str">
        <f t="shared" ref="GX4" ca="1" si="3">"("&amp;GX3+($AK$3*2)&amp;")"</f>
        <v>(22)</v>
      </c>
      <c r="GY4" s="205"/>
      <c r="GZ4" s="205"/>
      <c r="HA4" s="205"/>
      <c r="HB4" s="205"/>
      <c r="HC4" s="205"/>
      <c r="HD4" s="205"/>
      <c r="HE4" s="205" t="str">
        <f t="shared" ref="HE4" ca="1" si="4">"("&amp;HE3+($AK$3*2)&amp;")"</f>
        <v>(14)</v>
      </c>
      <c r="HF4" s="205"/>
      <c r="HG4" s="205"/>
      <c r="HH4" s="205"/>
      <c r="HI4" s="205"/>
      <c r="HJ4" s="205"/>
      <c r="HK4" s="237"/>
    </row>
    <row r="5" spans="1:219" ht="5.0999999999999996" customHeight="1" x14ac:dyDescent="0.4">
      <c r="A5" s="5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7"/>
      <c r="ED5" s="47"/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7"/>
      <c r="EP5" s="47"/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7"/>
      <c r="FB5" s="47"/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  <c r="FZ5" s="47"/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7"/>
      <c r="GL5" s="47"/>
      <c r="GM5" s="47"/>
      <c r="GN5" s="47"/>
      <c r="GO5" s="47"/>
      <c r="GP5" s="47"/>
      <c r="GQ5" s="47"/>
      <c r="GR5" s="47"/>
      <c r="GS5" s="47"/>
      <c r="GT5" s="47"/>
      <c r="GU5" s="47"/>
      <c r="GV5" s="47"/>
      <c r="GW5" s="47"/>
      <c r="GX5" s="47"/>
      <c r="GY5" s="47"/>
      <c r="GZ5" s="47"/>
      <c r="HA5" s="47"/>
      <c r="HB5" s="47"/>
      <c r="HC5" s="47"/>
      <c r="HD5" s="47"/>
      <c r="HE5" s="47"/>
      <c r="HF5" s="47"/>
      <c r="HG5" s="47"/>
      <c r="HH5" s="47"/>
      <c r="HI5" s="47"/>
      <c r="HJ5" s="47"/>
      <c r="HK5" s="6"/>
    </row>
    <row r="6" spans="1:219" ht="18" customHeight="1" x14ac:dyDescent="0.4">
      <c r="A6" s="5"/>
      <c r="B6" s="154" t="s">
        <v>18</v>
      </c>
      <c r="C6" s="155"/>
      <c r="D6" s="155"/>
      <c r="E6" s="155"/>
      <c r="F6" s="56" t="s">
        <v>2400</v>
      </c>
      <c r="G6" s="156" t="str">
        <f ca="1">Ag&amp;" ("&amp;VLOOKUP(B6,Calculations!$LK$27:$LM$36,2,FALSE)&amp;")"</f>
        <v>1 (51)</v>
      </c>
      <c r="H6" s="156"/>
      <c r="I6" s="156"/>
      <c r="J6" s="156"/>
      <c r="K6" s="156"/>
      <c r="L6" s="156"/>
      <c r="M6" s="156"/>
      <c r="N6" s="157"/>
      <c r="O6" s="47"/>
      <c r="P6" s="150" t="s">
        <v>20</v>
      </c>
      <c r="Q6" s="161"/>
      <c r="R6" s="161"/>
      <c r="S6" s="161"/>
      <c r="T6" s="161"/>
      <c r="U6" s="161"/>
      <c r="V6" s="161"/>
      <c r="W6" s="161"/>
      <c r="X6" s="161"/>
      <c r="Y6" s="161"/>
      <c r="Z6" s="161"/>
      <c r="AA6" s="161"/>
      <c r="AB6" s="4" t="s">
        <v>2400</v>
      </c>
      <c r="AC6" s="158" t="s">
        <v>2150</v>
      </c>
      <c r="AD6" s="158"/>
      <c r="AE6" s="158"/>
      <c r="AF6" s="158"/>
      <c r="AG6" s="158"/>
      <c r="AH6" s="158"/>
      <c r="AI6" s="158"/>
      <c r="AJ6" s="158"/>
      <c r="AK6" s="158"/>
      <c r="AL6" s="158"/>
      <c r="AM6" s="158"/>
      <c r="AN6" s="158"/>
      <c r="AO6" s="158"/>
      <c r="AP6" s="158"/>
      <c r="AQ6" s="158"/>
      <c r="AR6" s="45"/>
      <c r="AS6" s="150" t="s">
        <v>21</v>
      </c>
      <c r="AT6" s="161"/>
      <c r="AU6" s="161"/>
      <c r="AV6" s="161"/>
      <c r="AW6" s="161"/>
      <c r="AX6" s="161"/>
      <c r="AY6" s="161"/>
      <c r="AZ6" s="161"/>
      <c r="BA6" s="161"/>
      <c r="BB6" s="161"/>
      <c r="BC6" s="161"/>
      <c r="BD6" s="161"/>
      <c r="BE6" s="161"/>
      <c r="BF6" s="161"/>
      <c r="BG6" s="161"/>
      <c r="BH6" s="161"/>
      <c r="BI6" s="161"/>
      <c r="BJ6" s="151" t="s">
        <v>2400</v>
      </c>
      <c r="BK6" s="151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5"/>
      <c r="GH6" s="46"/>
      <c r="GI6" s="154" t="s">
        <v>22</v>
      </c>
      <c r="GJ6" s="155"/>
      <c r="GK6" s="155"/>
      <c r="GL6" s="155"/>
      <c r="GM6" s="155"/>
      <c r="GN6" s="155"/>
      <c r="GO6" s="155"/>
      <c r="GP6" s="155"/>
      <c r="GQ6" s="155"/>
      <c r="GR6" s="155"/>
      <c r="GS6" s="251" t="s">
        <v>2400</v>
      </c>
      <c r="GT6" s="251"/>
      <c r="GU6" s="261"/>
      <c r="GV6" s="261"/>
      <c r="GW6" s="261"/>
      <c r="GX6" s="261"/>
      <c r="GY6" s="261"/>
      <c r="GZ6" s="261"/>
      <c r="HA6" s="261"/>
      <c r="HB6" s="261"/>
      <c r="HC6" s="252" t="s">
        <v>2474</v>
      </c>
      <c r="HD6" s="265"/>
      <c r="HE6" s="265"/>
      <c r="HF6" s="265"/>
      <c r="HG6" s="265"/>
      <c r="HH6" s="265"/>
      <c r="HI6" s="265"/>
      <c r="HJ6" s="265"/>
      <c r="HK6" s="266"/>
    </row>
    <row r="7" spans="1:219" ht="18" customHeight="1" x14ac:dyDescent="0.4">
      <c r="A7" s="5"/>
      <c r="B7" s="117" t="s">
        <v>23</v>
      </c>
      <c r="C7" s="106"/>
      <c r="D7" s="106"/>
      <c r="E7" s="106"/>
      <c r="F7" s="57" t="s">
        <v>2400</v>
      </c>
      <c r="G7" s="118" t="str">
        <f ca="1">Co&amp;" ("&amp;VLOOKUP(B7,Calculations!$LK$27:$LM$36,2,FALSE)&amp;")"</f>
        <v>6 (84)</v>
      </c>
      <c r="H7" s="118"/>
      <c r="I7" s="118"/>
      <c r="J7" s="118"/>
      <c r="K7" s="118"/>
      <c r="L7" s="118"/>
      <c r="M7" s="118"/>
      <c r="N7" s="119"/>
      <c r="O7" s="47"/>
      <c r="P7" s="106" t="s">
        <v>24</v>
      </c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3" t="s">
        <v>2400</v>
      </c>
      <c r="AC7" s="153" t="s">
        <v>1679</v>
      </c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45"/>
      <c r="AS7" s="106" t="s">
        <v>25</v>
      </c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10" t="s">
        <v>2400</v>
      </c>
      <c r="BK7" s="110"/>
      <c r="BL7" s="257"/>
      <c r="BM7" s="257"/>
      <c r="BN7" s="257"/>
      <c r="BO7" s="257"/>
      <c r="BP7" s="257"/>
      <c r="BQ7" s="257"/>
      <c r="BR7" s="257"/>
      <c r="BS7" s="257"/>
      <c r="BT7" s="257"/>
      <c r="BU7" s="257"/>
      <c r="BV7" s="257"/>
      <c r="BW7" s="257"/>
      <c r="BX7" s="257"/>
      <c r="BY7" s="257"/>
      <c r="BZ7" s="257"/>
      <c r="CA7" s="257"/>
      <c r="CB7" s="257"/>
      <c r="CC7" s="257"/>
      <c r="CD7" s="257"/>
      <c r="CE7" s="257"/>
      <c r="CF7" s="257"/>
      <c r="CG7" s="257"/>
      <c r="CH7" s="257"/>
      <c r="CI7" s="257"/>
      <c r="CJ7" s="257"/>
      <c r="CK7" s="257"/>
      <c r="CL7" s="257"/>
      <c r="CM7" s="257"/>
      <c r="CN7" s="257"/>
      <c r="CO7" s="257"/>
      <c r="CP7" s="257"/>
      <c r="CQ7" s="257"/>
      <c r="CR7" s="257"/>
      <c r="CS7" s="257"/>
      <c r="CT7" s="257"/>
      <c r="CU7" s="257"/>
      <c r="CV7" s="257"/>
      <c r="CW7" s="257"/>
      <c r="CX7" s="257"/>
      <c r="CY7" s="257"/>
      <c r="CZ7" s="257"/>
      <c r="DA7" s="257"/>
      <c r="DB7" s="257"/>
      <c r="DC7" s="257"/>
      <c r="DD7" s="257"/>
      <c r="DE7" s="257"/>
      <c r="DF7" s="257"/>
      <c r="DG7" s="257"/>
      <c r="DH7" s="257"/>
      <c r="DI7" s="257"/>
      <c r="DJ7" s="257"/>
      <c r="DK7" s="257"/>
      <c r="DL7" s="257"/>
      <c r="DM7" s="257"/>
      <c r="DN7" s="257"/>
      <c r="DO7" s="257"/>
      <c r="DP7" s="257"/>
      <c r="DQ7" s="257"/>
      <c r="DR7" s="257"/>
      <c r="DS7" s="257"/>
      <c r="DT7" s="257"/>
      <c r="DU7" s="257"/>
      <c r="DV7" s="257"/>
      <c r="DW7" s="257"/>
      <c r="DX7" s="257"/>
      <c r="DY7" s="257"/>
      <c r="DZ7" s="257"/>
      <c r="EA7" s="257"/>
      <c r="EB7" s="257"/>
      <c r="EC7" s="257"/>
      <c r="ED7" s="257"/>
      <c r="EE7" s="257"/>
      <c r="EF7" s="257"/>
      <c r="EG7" s="257"/>
      <c r="EH7" s="257"/>
      <c r="EI7" s="257"/>
      <c r="EJ7" s="257"/>
      <c r="EK7" s="257"/>
      <c r="EL7" s="257"/>
      <c r="EM7" s="257"/>
      <c r="EN7" s="257"/>
      <c r="EO7" s="257"/>
      <c r="EP7" s="257"/>
      <c r="EQ7" s="257"/>
      <c r="ER7" s="257"/>
      <c r="ES7" s="257"/>
      <c r="ET7" s="257"/>
      <c r="EU7" s="257"/>
      <c r="EV7" s="257"/>
      <c r="EW7" s="257"/>
      <c r="EX7" s="257"/>
      <c r="EY7" s="257"/>
      <c r="EZ7" s="257"/>
      <c r="FA7" s="257"/>
      <c r="FB7" s="257"/>
      <c r="FC7" s="257"/>
      <c r="FD7" s="257"/>
      <c r="FE7" s="257"/>
      <c r="FF7" s="257"/>
      <c r="FG7" s="257"/>
      <c r="FH7" s="257"/>
      <c r="FI7" s="257"/>
      <c r="FJ7" s="257"/>
      <c r="FK7" s="257"/>
      <c r="FL7" s="257"/>
      <c r="FM7" s="257"/>
      <c r="FN7" s="257"/>
      <c r="FO7" s="257"/>
      <c r="FP7" s="257"/>
      <c r="FQ7" s="257"/>
      <c r="FR7" s="257"/>
      <c r="FS7" s="257"/>
      <c r="FT7" s="257"/>
      <c r="FU7" s="257"/>
      <c r="FV7" s="257"/>
      <c r="FW7" s="257"/>
      <c r="FX7" s="257"/>
      <c r="FY7" s="257"/>
      <c r="FZ7" s="257"/>
      <c r="GA7" s="257"/>
      <c r="GB7" s="257"/>
      <c r="GC7" s="257"/>
      <c r="GD7" s="257"/>
      <c r="GE7" s="257"/>
      <c r="GF7" s="257"/>
      <c r="GG7" s="258"/>
      <c r="GH7" s="46"/>
      <c r="GI7" s="117" t="s">
        <v>26</v>
      </c>
      <c r="GJ7" s="106"/>
      <c r="GK7" s="106"/>
      <c r="GL7" s="106"/>
      <c r="GM7" s="106"/>
      <c r="GN7" s="106"/>
      <c r="GO7" s="106"/>
      <c r="GP7" s="106"/>
      <c r="GQ7" s="106"/>
      <c r="GR7" s="106"/>
      <c r="GS7" s="110" t="s">
        <v>2400</v>
      </c>
      <c r="GT7" s="110"/>
      <c r="GU7" s="262"/>
      <c r="GV7" s="262"/>
      <c r="GW7" s="262"/>
      <c r="GX7" s="262"/>
      <c r="GY7" s="262"/>
      <c r="GZ7" s="262"/>
      <c r="HA7" s="262"/>
      <c r="HB7" s="262"/>
      <c r="HC7" s="249" t="s">
        <v>2474</v>
      </c>
      <c r="HD7" s="267"/>
      <c r="HE7" s="267"/>
      <c r="HF7" s="267"/>
      <c r="HG7" s="267"/>
      <c r="HH7" s="267"/>
      <c r="HI7" s="267"/>
      <c r="HJ7" s="267"/>
      <c r="HK7" s="268"/>
    </row>
    <row r="8" spans="1:219" ht="18" customHeight="1" x14ac:dyDescent="0.4">
      <c r="A8" s="5"/>
      <c r="B8" s="120" t="s">
        <v>27</v>
      </c>
      <c r="C8" s="99"/>
      <c r="D8" s="99"/>
      <c r="E8" s="99"/>
      <c r="F8" s="58" t="s">
        <v>2400</v>
      </c>
      <c r="G8" s="121" t="str">
        <f ca="1">Em&amp;" ("&amp;VLOOKUP(B8,Calculations!$LK$27:$LM$36,2,FALSE)&amp;")"</f>
        <v>2 (61)</v>
      </c>
      <c r="H8" s="121"/>
      <c r="I8" s="121"/>
      <c r="J8" s="121"/>
      <c r="K8" s="121"/>
      <c r="L8" s="121"/>
      <c r="M8" s="121"/>
      <c r="N8" s="122"/>
      <c r="O8" s="47"/>
      <c r="P8" s="99" t="s">
        <v>28</v>
      </c>
      <c r="Q8" s="108"/>
      <c r="R8" s="108"/>
      <c r="S8" s="108"/>
      <c r="T8" s="108"/>
      <c r="U8" s="108"/>
      <c r="V8" s="108"/>
      <c r="W8" s="108"/>
      <c r="X8" s="108"/>
      <c r="Y8" s="108"/>
      <c r="Z8" s="108"/>
      <c r="AA8" s="108"/>
      <c r="AB8" s="2" t="s">
        <v>2400</v>
      </c>
      <c r="AC8" s="116" t="s">
        <v>66</v>
      </c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45"/>
      <c r="AS8" s="132" t="s">
        <v>1769</v>
      </c>
      <c r="AT8" s="133"/>
      <c r="AU8" s="133"/>
      <c r="AV8" s="133"/>
      <c r="AW8" s="133"/>
      <c r="AX8" s="133"/>
      <c r="AY8" s="133"/>
      <c r="AZ8" s="133"/>
      <c r="BA8" s="133"/>
      <c r="BB8" s="133"/>
      <c r="BC8" s="133"/>
      <c r="BD8" s="133"/>
      <c r="BE8" s="133"/>
      <c r="BF8" s="133"/>
      <c r="BG8" s="133"/>
      <c r="BH8" s="133"/>
      <c r="BI8" s="133"/>
      <c r="BJ8" s="148" t="s">
        <v>2400</v>
      </c>
      <c r="BK8" s="148"/>
      <c r="BL8" s="143" t="str">
        <f ca="1">_xlfn.CONCAT(Skills!$OG$3:$OG$427)</f>
        <v xml:space="preserve">Body . Dev. (70), Mov. Targ. (54), Wei. Train. (45), Fort. (44), Mil. Org., Grou. (41), Leader. (36), Targ. (30), Snip. (30), Man. in Arm. (6), </v>
      </c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4"/>
      <c r="GH8" s="46"/>
      <c r="GI8" s="120" t="s">
        <v>29</v>
      </c>
      <c r="GJ8" s="99"/>
      <c r="GK8" s="99"/>
      <c r="GL8" s="99"/>
      <c r="GM8" s="99"/>
      <c r="GN8" s="99"/>
      <c r="GO8" s="99"/>
      <c r="GP8" s="99"/>
      <c r="GQ8" s="99"/>
      <c r="GR8" s="99"/>
      <c r="GS8" s="98" t="s">
        <v>2400</v>
      </c>
      <c r="GT8" s="98"/>
      <c r="GU8" s="263"/>
      <c r="GV8" s="263"/>
      <c r="GW8" s="263"/>
      <c r="GX8" s="263"/>
      <c r="GY8" s="263"/>
      <c r="GZ8" s="263"/>
      <c r="HA8" s="263"/>
      <c r="HB8" s="263"/>
      <c r="HC8" s="250" t="s">
        <v>2474</v>
      </c>
      <c r="HD8" s="269"/>
      <c r="HE8" s="269"/>
      <c r="HF8" s="269"/>
      <c r="HG8" s="269"/>
      <c r="HH8" s="269"/>
      <c r="HI8" s="269"/>
      <c r="HJ8" s="269"/>
      <c r="HK8" s="270"/>
    </row>
    <row r="9" spans="1:219" ht="18" customHeight="1" x14ac:dyDescent="0.4">
      <c r="A9" s="5"/>
      <c r="B9" s="117" t="s">
        <v>30</v>
      </c>
      <c r="C9" s="106"/>
      <c r="D9" s="106"/>
      <c r="E9" s="106"/>
      <c r="F9" s="57" t="s">
        <v>2400</v>
      </c>
      <c r="G9" s="118" t="str">
        <f ca="1">In&amp;" ("&amp;VLOOKUP(B9,Calculations!$LK$27:$LM$36,2,FALSE)&amp;")"</f>
        <v>2 (63)</v>
      </c>
      <c r="H9" s="118"/>
      <c r="I9" s="118"/>
      <c r="J9" s="118"/>
      <c r="K9" s="118"/>
      <c r="L9" s="118"/>
      <c r="M9" s="118"/>
      <c r="N9" s="119"/>
      <c r="O9" s="47"/>
      <c r="P9" s="106" t="s">
        <v>31</v>
      </c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3" t="s">
        <v>2400</v>
      </c>
      <c r="AC9" s="147" t="str">
        <f ca="1">Calculations!D54&amp;" ("&amp;ROUND(Calculations!D51,0)&amp;"cm)"</f>
        <v>4' 8.3" (143cm)</v>
      </c>
      <c r="AD9" s="96"/>
      <c r="AE9" s="96"/>
      <c r="AF9" s="96"/>
      <c r="AG9" s="96"/>
      <c r="AH9" s="96"/>
      <c r="AI9" s="96"/>
      <c r="AJ9" s="96"/>
      <c r="AK9" s="96"/>
      <c r="AL9" s="96"/>
      <c r="AM9" s="96"/>
      <c r="AN9" s="96"/>
      <c r="AO9" s="96"/>
      <c r="AP9" s="96"/>
      <c r="AQ9" s="96"/>
      <c r="AR9" s="45"/>
      <c r="AS9" s="134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5"/>
      <c r="BG9" s="135"/>
      <c r="BH9" s="135"/>
      <c r="BI9" s="135"/>
      <c r="BJ9" s="149"/>
      <c r="BK9" s="149"/>
      <c r="BL9" s="145"/>
      <c r="BM9" s="145"/>
      <c r="BN9" s="145"/>
      <c r="BO9" s="145"/>
      <c r="BP9" s="145"/>
      <c r="BQ9" s="145"/>
      <c r="BR9" s="145"/>
      <c r="BS9" s="145"/>
      <c r="BT9" s="145"/>
      <c r="BU9" s="145"/>
      <c r="BV9" s="145"/>
      <c r="BW9" s="145"/>
      <c r="BX9" s="145"/>
      <c r="BY9" s="145"/>
      <c r="BZ9" s="145"/>
      <c r="CA9" s="145"/>
      <c r="CB9" s="145"/>
      <c r="CC9" s="145"/>
      <c r="CD9" s="145"/>
      <c r="CE9" s="145"/>
      <c r="CF9" s="145"/>
      <c r="CG9" s="145"/>
      <c r="CH9" s="145"/>
      <c r="CI9" s="145"/>
      <c r="CJ9" s="145"/>
      <c r="CK9" s="145"/>
      <c r="CL9" s="145"/>
      <c r="CM9" s="145"/>
      <c r="CN9" s="145"/>
      <c r="CO9" s="145"/>
      <c r="CP9" s="145"/>
      <c r="CQ9" s="145"/>
      <c r="CR9" s="145"/>
      <c r="CS9" s="145"/>
      <c r="CT9" s="145"/>
      <c r="CU9" s="145"/>
      <c r="CV9" s="145"/>
      <c r="CW9" s="145"/>
      <c r="CX9" s="145"/>
      <c r="CY9" s="145"/>
      <c r="CZ9" s="145"/>
      <c r="DA9" s="145"/>
      <c r="DB9" s="145"/>
      <c r="DC9" s="145"/>
      <c r="DD9" s="145"/>
      <c r="DE9" s="145"/>
      <c r="DF9" s="145"/>
      <c r="DG9" s="145"/>
      <c r="DH9" s="145"/>
      <c r="DI9" s="145"/>
      <c r="DJ9" s="145"/>
      <c r="DK9" s="145"/>
      <c r="DL9" s="145"/>
      <c r="DM9" s="145"/>
      <c r="DN9" s="145"/>
      <c r="DO9" s="145"/>
      <c r="DP9" s="145"/>
      <c r="DQ9" s="145"/>
      <c r="DR9" s="145"/>
      <c r="DS9" s="145"/>
      <c r="DT9" s="145"/>
      <c r="DU9" s="145"/>
      <c r="DV9" s="145"/>
      <c r="DW9" s="145"/>
      <c r="DX9" s="145"/>
      <c r="DY9" s="145"/>
      <c r="DZ9" s="145"/>
      <c r="EA9" s="145"/>
      <c r="EB9" s="145"/>
      <c r="EC9" s="145"/>
      <c r="ED9" s="145"/>
      <c r="EE9" s="145"/>
      <c r="EF9" s="145"/>
      <c r="EG9" s="145"/>
      <c r="EH9" s="145"/>
      <c r="EI9" s="145"/>
      <c r="EJ9" s="145"/>
      <c r="EK9" s="145"/>
      <c r="EL9" s="145"/>
      <c r="EM9" s="145"/>
      <c r="EN9" s="145"/>
      <c r="EO9" s="145"/>
      <c r="EP9" s="145"/>
      <c r="EQ9" s="145"/>
      <c r="ER9" s="145"/>
      <c r="ES9" s="145"/>
      <c r="ET9" s="145"/>
      <c r="EU9" s="145"/>
      <c r="EV9" s="145"/>
      <c r="EW9" s="145"/>
      <c r="EX9" s="145"/>
      <c r="EY9" s="145"/>
      <c r="EZ9" s="145"/>
      <c r="FA9" s="145"/>
      <c r="FB9" s="145"/>
      <c r="FC9" s="145"/>
      <c r="FD9" s="145"/>
      <c r="FE9" s="145"/>
      <c r="FF9" s="145"/>
      <c r="FG9" s="145"/>
      <c r="FH9" s="145"/>
      <c r="FI9" s="145"/>
      <c r="FJ9" s="145"/>
      <c r="FK9" s="145"/>
      <c r="FL9" s="145"/>
      <c r="FM9" s="145"/>
      <c r="FN9" s="145"/>
      <c r="FO9" s="145"/>
      <c r="FP9" s="145"/>
      <c r="FQ9" s="145"/>
      <c r="FR9" s="145"/>
      <c r="FS9" s="145"/>
      <c r="FT9" s="145"/>
      <c r="FU9" s="145"/>
      <c r="FV9" s="145"/>
      <c r="FW9" s="145"/>
      <c r="FX9" s="145"/>
      <c r="FY9" s="145"/>
      <c r="FZ9" s="145"/>
      <c r="GA9" s="145"/>
      <c r="GB9" s="145"/>
      <c r="GC9" s="145"/>
      <c r="GD9" s="145"/>
      <c r="GE9" s="145"/>
      <c r="GF9" s="145"/>
      <c r="GG9" s="146"/>
      <c r="GH9" s="46"/>
      <c r="GI9" s="117" t="s">
        <v>32</v>
      </c>
      <c r="GJ9" s="106"/>
      <c r="GK9" s="106"/>
      <c r="GL9" s="106"/>
      <c r="GM9" s="106"/>
      <c r="GN9" s="106"/>
      <c r="GO9" s="106"/>
      <c r="GP9" s="106"/>
      <c r="GQ9" s="106"/>
      <c r="GR9" s="106"/>
      <c r="GS9" s="110" t="s">
        <v>2400</v>
      </c>
      <c r="GT9" s="110"/>
      <c r="GU9" s="262"/>
      <c r="GV9" s="262"/>
      <c r="GW9" s="262"/>
      <c r="GX9" s="262"/>
      <c r="GY9" s="262"/>
      <c r="GZ9" s="262"/>
      <c r="HA9" s="262"/>
      <c r="HB9" s="262"/>
      <c r="HC9" s="249" t="s">
        <v>2474</v>
      </c>
      <c r="HD9" s="267"/>
      <c r="HE9" s="267"/>
      <c r="HF9" s="267"/>
      <c r="HG9" s="267"/>
      <c r="HH9" s="267"/>
      <c r="HI9" s="267"/>
      <c r="HJ9" s="267"/>
      <c r="HK9" s="268"/>
    </row>
    <row r="10" spans="1:219" ht="18" customHeight="1" x14ac:dyDescent="0.4">
      <c r="A10" s="5"/>
      <c r="B10" s="120" t="s">
        <v>33</v>
      </c>
      <c r="C10" s="99"/>
      <c r="D10" s="99"/>
      <c r="E10" s="99"/>
      <c r="F10" s="58" t="s">
        <v>2400</v>
      </c>
      <c r="G10" s="121" t="str">
        <f ca="1">Me&amp;" ("&amp;VLOOKUP(B10,Calculations!$LK$27:$LM$36,2,FALSE)&amp;")"</f>
        <v>0 (53)</v>
      </c>
      <c r="H10" s="121"/>
      <c r="I10" s="121"/>
      <c r="J10" s="121"/>
      <c r="K10" s="121"/>
      <c r="L10" s="121"/>
      <c r="M10" s="121"/>
      <c r="N10" s="122"/>
      <c r="O10" s="47"/>
      <c r="P10" s="99" t="s">
        <v>34</v>
      </c>
      <c r="Q10" s="108"/>
      <c r="R10" s="108"/>
      <c r="S10" s="108"/>
      <c r="T10" s="108"/>
      <c r="U10" s="108"/>
      <c r="V10" s="108"/>
      <c r="W10" s="108"/>
      <c r="X10" s="108"/>
      <c r="Y10" s="108"/>
      <c r="Z10" s="108"/>
      <c r="AA10" s="108"/>
      <c r="AB10" s="2" t="s">
        <v>2400</v>
      </c>
      <c r="AC10" s="91" t="str">
        <f ca="1">Calculations!D71</f>
        <v>24 cm</v>
      </c>
      <c r="AD10" s="91"/>
      <c r="AE10" s="91"/>
      <c r="AF10" s="91"/>
      <c r="AG10" s="91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45"/>
      <c r="AS10" s="136" t="s">
        <v>35</v>
      </c>
      <c r="AT10" s="137"/>
      <c r="AU10" s="137"/>
      <c r="AV10" s="137"/>
      <c r="AW10" s="137"/>
      <c r="AX10" s="137"/>
      <c r="AY10" s="137"/>
      <c r="AZ10" s="137"/>
      <c r="BA10" s="137"/>
      <c r="BB10" s="137"/>
      <c r="BC10" s="137"/>
      <c r="BD10" s="137"/>
      <c r="BE10" s="137"/>
      <c r="BF10" s="137"/>
      <c r="BG10" s="137"/>
      <c r="BH10" s="137"/>
      <c r="BI10" s="137"/>
      <c r="BJ10" s="141" t="s">
        <v>2400</v>
      </c>
      <c r="BK10" s="141"/>
      <c r="BL10" s="128" t="str">
        <f ca="1">_xlfn.CONCAT(Skills!OV3:OV427)</f>
        <v xml:space="preserve">Tact., Battlef. (59), Run. (57), Sold. (54), Tact., Strat. (48), Region 1 (43), Tact., Sabo. (38), Soc. Awa. (31), Driv., Hors. Carri. (28), Crim. Law (18), </v>
      </c>
      <c r="BM10" s="128"/>
      <c r="BN10" s="128"/>
      <c r="BO10" s="128"/>
      <c r="BP10" s="128"/>
      <c r="BQ10" s="128"/>
      <c r="BR10" s="128"/>
      <c r="BS10" s="128"/>
      <c r="BT10" s="128"/>
      <c r="BU10" s="128"/>
      <c r="BV10" s="128"/>
      <c r="BW10" s="128"/>
      <c r="BX10" s="128"/>
      <c r="BY10" s="128"/>
      <c r="BZ10" s="128"/>
      <c r="CA10" s="128"/>
      <c r="CB10" s="128"/>
      <c r="CC10" s="128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128"/>
      <c r="DE10" s="128"/>
      <c r="DF10" s="128"/>
      <c r="DG10" s="128"/>
      <c r="DH10" s="128"/>
      <c r="DI10" s="128"/>
      <c r="DJ10" s="128"/>
      <c r="DK10" s="128"/>
      <c r="DL10" s="128"/>
      <c r="DM10" s="128"/>
      <c r="DN10" s="128"/>
      <c r="DO10" s="128"/>
      <c r="DP10" s="128"/>
      <c r="DQ10" s="128"/>
      <c r="DR10" s="128"/>
      <c r="DS10" s="128"/>
      <c r="DT10" s="128"/>
      <c r="DU10" s="128"/>
      <c r="DV10" s="128"/>
      <c r="DW10" s="128"/>
      <c r="DX10" s="128"/>
      <c r="DY10" s="128"/>
      <c r="DZ10" s="128"/>
      <c r="EA10" s="128"/>
      <c r="EB10" s="128"/>
      <c r="EC10" s="128"/>
      <c r="ED10" s="128"/>
      <c r="EE10" s="128"/>
      <c r="EF10" s="128"/>
      <c r="EG10" s="128"/>
      <c r="EH10" s="128"/>
      <c r="EI10" s="128"/>
      <c r="EJ10" s="128"/>
      <c r="EK10" s="128"/>
      <c r="EL10" s="128"/>
      <c r="EM10" s="128"/>
      <c r="EN10" s="128"/>
      <c r="EO10" s="128"/>
      <c r="EP10" s="128"/>
      <c r="EQ10" s="128"/>
      <c r="ER10" s="128"/>
      <c r="ES10" s="128"/>
      <c r="ET10" s="128"/>
      <c r="EU10" s="128"/>
      <c r="EV10" s="128"/>
      <c r="EW10" s="128"/>
      <c r="EX10" s="128"/>
      <c r="EY10" s="128"/>
      <c r="EZ10" s="128"/>
      <c r="FA10" s="128"/>
      <c r="FB10" s="128"/>
      <c r="FC10" s="128"/>
      <c r="FD10" s="128"/>
      <c r="FE10" s="128"/>
      <c r="FF10" s="128"/>
      <c r="FG10" s="128"/>
      <c r="FH10" s="128"/>
      <c r="FI10" s="128"/>
      <c r="FJ10" s="128"/>
      <c r="FK10" s="128"/>
      <c r="FL10" s="128"/>
      <c r="FM10" s="128"/>
      <c r="FN10" s="128"/>
      <c r="FO10" s="128"/>
      <c r="FP10" s="128"/>
      <c r="FQ10" s="128"/>
      <c r="FR10" s="128"/>
      <c r="FS10" s="128"/>
      <c r="FT10" s="128"/>
      <c r="FU10" s="128"/>
      <c r="FV10" s="128"/>
      <c r="FW10" s="128"/>
      <c r="FX10" s="128"/>
      <c r="FY10" s="128"/>
      <c r="FZ10" s="128"/>
      <c r="GA10" s="128"/>
      <c r="GB10" s="128"/>
      <c r="GC10" s="128"/>
      <c r="GD10" s="128"/>
      <c r="GE10" s="128"/>
      <c r="GF10" s="128"/>
      <c r="GG10" s="129"/>
      <c r="GH10" s="46"/>
      <c r="GI10" s="120" t="s">
        <v>36</v>
      </c>
      <c r="GJ10" s="99"/>
      <c r="GK10" s="99"/>
      <c r="GL10" s="99"/>
      <c r="GM10" s="99"/>
      <c r="GN10" s="99"/>
      <c r="GO10" s="99"/>
      <c r="GP10" s="99"/>
      <c r="GQ10" s="99"/>
      <c r="GR10" s="99"/>
      <c r="GS10" s="98" t="s">
        <v>2400</v>
      </c>
      <c r="GT10" s="98"/>
      <c r="GU10" s="263"/>
      <c r="GV10" s="263"/>
      <c r="GW10" s="263"/>
      <c r="GX10" s="263"/>
      <c r="GY10" s="263"/>
      <c r="GZ10" s="263"/>
      <c r="HA10" s="263"/>
      <c r="HB10" s="263"/>
      <c r="HC10" s="250" t="s">
        <v>2474</v>
      </c>
      <c r="HD10" s="269"/>
      <c r="HE10" s="269"/>
      <c r="HF10" s="269"/>
      <c r="HG10" s="269"/>
      <c r="HH10" s="269"/>
      <c r="HI10" s="269"/>
      <c r="HJ10" s="269"/>
      <c r="HK10" s="270"/>
    </row>
    <row r="11" spans="1:219" ht="18" customHeight="1" x14ac:dyDescent="0.4">
      <c r="A11" s="5"/>
      <c r="B11" s="117" t="s">
        <v>37</v>
      </c>
      <c r="C11" s="106"/>
      <c r="D11" s="106"/>
      <c r="E11" s="106"/>
      <c r="F11" s="57" t="s">
        <v>2400</v>
      </c>
      <c r="G11" s="118" t="str">
        <f ca="1">Pr&amp;" ("&amp;VLOOKUP(B11,Calculations!$LK$27:$LM$36,2,FALSE)&amp;")"</f>
        <v>-4 (29)</v>
      </c>
      <c r="H11" s="118"/>
      <c r="I11" s="118"/>
      <c r="J11" s="118"/>
      <c r="K11" s="118"/>
      <c r="L11" s="118"/>
      <c r="M11" s="118"/>
      <c r="N11" s="119"/>
      <c r="O11" s="47"/>
      <c r="P11" s="106" t="s">
        <v>38</v>
      </c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3" t="s">
        <v>2400</v>
      </c>
      <c r="AC11" s="96" t="str">
        <f ca="1">Calculations!D67</f>
        <v>6 st  2.9 lbs</v>
      </c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45"/>
      <c r="AS11" s="138"/>
      <c r="AT11" s="139"/>
      <c r="AU11" s="139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139"/>
      <c r="BI11" s="139"/>
      <c r="BJ11" s="142"/>
      <c r="BK11" s="142"/>
      <c r="BL11" s="130"/>
      <c r="BM11" s="130"/>
      <c r="BN11" s="130"/>
      <c r="BO11" s="130"/>
      <c r="BP11" s="130"/>
      <c r="BQ11" s="130"/>
      <c r="BR11" s="130"/>
      <c r="BS11" s="130"/>
      <c r="BT11" s="130"/>
      <c r="BU11" s="130"/>
      <c r="BV11" s="130"/>
      <c r="BW11" s="130"/>
      <c r="BX11" s="130"/>
      <c r="BY11" s="130"/>
      <c r="BZ11" s="130"/>
      <c r="CA11" s="130"/>
      <c r="CB11" s="130"/>
      <c r="CC11" s="130"/>
      <c r="CD11" s="130"/>
      <c r="CE11" s="130"/>
      <c r="CF11" s="130"/>
      <c r="CG11" s="130"/>
      <c r="CH11" s="130"/>
      <c r="CI11" s="130"/>
      <c r="CJ11" s="130"/>
      <c r="CK11" s="130"/>
      <c r="CL11" s="130"/>
      <c r="CM11" s="130"/>
      <c r="CN11" s="130"/>
      <c r="CO11" s="130"/>
      <c r="CP11" s="130"/>
      <c r="CQ11" s="130"/>
      <c r="CR11" s="130"/>
      <c r="CS11" s="130"/>
      <c r="CT11" s="130"/>
      <c r="CU11" s="130"/>
      <c r="CV11" s="130"/>
      <c r="CW11" s="130"/>
      <c r="CX11" s="130"/>
      <c r="CY11" s="130"/>
      <c r="CZ11" s="130"/>
      <c r="DA11" s="130"/>
      <c r="DB11" s="130"/>
      <c r="DC11" s="130"/>
      <c r="DD11" s="130"/>
      <c r="DE11" s="130"/>
      <c r="DF11" s="130"/>
      <c r="DG11" s="130"/>
      <c r="DH11" s="130"/>
      <c r="DI11" s="130"/>
      <c r="DJ11" s="130"/>
      <c r="DK11" s="130"/>
      <c r="DL11" s="130"/>
      <c r="DM11" s="130"/>
      <c r="DN11" s="130"/>
      <c r="DO11" s="130"/>
      <c r="DP11" s="130"/>
      <c r="DQ11" s="130"/>
      <c r="DR11" s="130"/>
      <c r="DS11" s="130"/>
      <c r="DT11" s="130"/>
      <c r="DU11" s="130"/>
      <c r="DV11" s="130"/>
      <c r="DW11" s="130"/>
      <c r="DX11" s="130"/>
      <c r="DY11" s="130"/>
      <c r="DZ11" s="130"/>
      <c r="EA11" s="130"/>
      <c r="EB11" s="130"/>
      <c r="EC11" s="130"/>
      <c r="ED11" s="130"/>
      <c r="EE11" s="130"/>
      <c r="EF11" s="130"/>
      <c r="EG11" s="130"/>
      <c r="EH11" s="130"/>
      <c r="EI11" s="130"/>
      <c r="EJ11" s="130"/>
      <c r="EK11" s="130"/>
      <c r="EL11" s="130"/>
      <c r="EM11" s="130"/>
      <c r="EN11" s="130"/>
      <c r="EO11" s="130"/>
      <c r="EP11" s="130"/>
      <c r="EQ11" s="130"/>
      <c r="ER11" s="130"/>
      <c r="ES11" s="130"/>
      <c r="ET11" s="130"/>
      <c r="EU11" s="130"/>
      <c r="EV11" s="130"/>
      <c r="EW11" s="130"/>
      <c r="EX11" s="130"/>
      <c r="EY11" s="130"/>
      <c r="EZ11" s="130"/>
      <c r="FA11" s="130"/>
      <c r="FB11" s="130"/>
      <c r="FC11" s="130"/>
      <c r="FD11" s="130"/>
      <c r="FE11" s="130"/>
      <c r="FF11" s="130"/>
      <c r="FG11" s="130"/>
      <c r="FH11" s="130"/>
      <c r="FI11" s="130"/>
      <c r="FJ11" s="130"/>
      <c r="FK11" s="130"/>
      <c r="FL11" s="130"/>
      <c r="FM11" s="130"/>
      <c r="FN11" s="130"/>
      <c r="FO11" s="130"/>
      <c r="FP11" s="130"/>
      <c r="FQ11" s="130"/>
      <c r="FR11" s="130"/>
      <c r="FS11" s="130"/>
      <c r="FT11" s="130"/>
      <c r="FU11" s="130"/>
      <c r="FV11" s="130"/>
      <c r="FW11" s="130"/>
      <c r="FX11" s="130"/>
      <c r="FY11" s="130"/>
      <c r="FZ11" s="130"/>
      <c r="GA11" s="130"/>
      <c r="GB11" s="130"/>
      <c r="GC11" s="130"/>
      <c r="GD11" s="130"/>
      <c r="GE11" s="130"/>
      <c r="GF11" s="130"/>
      <c r="GG11" s="131"/>
      <c r="GH11" s="46"/>
      <c r="GI11" s="117" t="s">
        <v>39</v>
      </c>
      <c r="GJ11" s="106"/>
      <c r="GK11" s="106"/>
      <c r="GL11" s="106"/>
      <c r="GM11" s="106"/>
      <c r="GN11" s="106"/>
      <c r="GO11" s="106"/>
      <c r="GP11" s="106"/>
      <c r="GQ11" s="106"/>
      <c r="GR11" s="106"/>
      <c r="GS11" s="110" t="s">
        <v>2400</v>
      </c>
      <c r="GT11" s="110"/>
      <c r="GU11" s="262"/>
      <c r="GV11" s="262"/>
      <c r="GW11" s="262"/>
      <c r="GX11" s="262"/>
      <c r="GY11" s="262"/>
      <c r="GZ11" s="262"/>
      <c r="HA11" s="262"/>
      <c r="HB11" s="262"/>
      <c r="HC11" s="249" t="s">
        <v>2474</v>
      </c>
      <c r="HD11" s="267"/>
      <c r="HE11" s="267"/>
      <c r="HF11" s="267"/>
      <c r="HG11" s="267"/>
      <c r="HH11" s="267"/>
      <c r="HI11" s="267"/>
      <c r="HJ11" s="267"/>
      <c r="HK11" s="268"/>
    </row>
    <row r="12" spans="1:219" ht="18" customHeight="1" x14ac:dyDescent="0.4">
      <c r="A12" s="5"/>
      <c r="B12" s="120" t="s">
        <v>40</v>
      </c>
      <c r="C12" s="99"/>
      <c r="D12" s="99"/>
      <c r="E12" s="99"/>
      <c r="F12" s="58" t="s">
        <v>2400</v>
      </c>
      <c r="G12" s="121" t="str">
        <f ca="1">Qu&amp;" ("&amp;VLOOKUP(B12,Calculations!$LK$27:$LM$36,2,FALSE)&amp;")"</f>
        <v>1 (59)</v>
      </c>
      <c r="H12" s="121"/>
      <c r="I12" s="121"/>
      <c r="J12" s="121"/>
      <c r="K12" s="121"/>
      <c r="L12" s="121"/>
      <c r="M12" s="121"/>
      <c r="N12" s="122"/>
      <c r="O12" s="47"/>
      <c r="P12" s="99" t="s">
        <v>41</v>
      </c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2" t="s">
        <v>2400</v>
      </c>
      <c r="AC12" s="91" t="str">
        <f ca="1">Calculations!D42</f>
        <v>Female</v>
      </c>
      <c r="AD12" s="91"/>
      <c r="AE12" s="91"/>
      <c r="AF12" s="91"/>
      <c r="AG12" s="91"/>
      <c r="AH12" s="91"/>
      <c r="AI12" s="91"/>
      <c r="AJ12" s="91"/>
      <c r="AK12" s="91"/>
      <c r="AL12" s="91"/>
      <c r="AM12" s="91"/>
      <c r="AN12" s="91"/>
      <c r="AO12" s="91"/>
      <c r="AP12" s="91"/>
      <c r="AQ12" s="91"/>
      <c r="AR12" s="45"/>
      <c r="AS12" s="132" t="s">
        <v>2051</v>
      </c>
      <c r="AT12" s="133"/>
      <c r="AU12" s="133"/>
      <c r="AV12" s="133"/>
      <c r="AW12" s="133"/>
      <c r="AX12" s="133"/>
      <c r="AY12" s="133"/>
      <c r="AZ12" s="133"/>
      <c r="BA12" s="133"/>
      <c r="BB12" s="133"/>
      <c r="BC12" s="133"/>
      <c r="BD12" s="133"/>
      <c r="BE12" s="133"/>
      <c r="BF12" s="133"/>
      <c r="BG12" s="133"/>
      <c r="BH12" s="133"/>
      <c r="BI12" s="133"/>
      <c r="BJ12" s="140" t="s">
        <v>2400</v>
      </c>
      <c r="BK12" s="140"/>
      <c r="BL12" s="124" t="str">
        <f ca="1">_xlfn.CONCAT(Skills!$PK$3:$PK$427)</f>
        <v xml:space="preserve">Swim. (22), Surv., Urb. (15), Fir. Aid (15), Perc. (13), Stalk. (11), Navig. (10), Medical Science 1 (10), Fabric Cr. (9), Tact., Guer. (8), Track. (8), Conceal. (6), Climb. (-13), Bas. Math. (-20), Herb. (-20), Attune. (-25), Jump. (-25), Trad. (-25), Acro. (-25), Foot. (-25), Multi. Att. (-25), Act. (-27), Ment. Foc. (-33), </v>
      </c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5"/>
      <c r="GH12" s="46"/>
      <c r="GI12" s="120" t="s">
        <v>42</v>
      </c>
      <c r="GJ12" s="99"/>
      <c r="GK12" s="99"/>
      <c r="GL12" s="99"/>
      <c r="GM12" s="99"/>
      <c r="GN12" s="99"/>
      <c r="GO12" s="99"/>
      <c r="GP12" s="99"/>
      <c r="GQ12" s="99"/>
      <c r="GR12" s="99"/>
      <c r="GS12" s="98" t="s">
        <v>2400</v>
      </c>
      <c r="GT12" s="98"/>
      <c r="GU12" s="263"/>
      <c r="GV12" s="263"/>
      <c r="GW12" s="263"/>
      <c r="GX12" s="263"/>
      <c r="GY12" s="263"/>
      <c r="GZ12" s="263"/>
      <c r="HA12" s="263"/>
      <c r="HB12" s="263"/>
      <c r="HC12" s="250" t="s">
        <v>2474</v>
      </c>
      <c r="HD12" s="269"/>
      <c r="HE12" s="269"/>
      <c r="HF12" s="269"/>
      <c r="HG12" s="269"/>
      <c r="HH12" s="269"/>
      <c r="HI12" s="269"/>
      <c r="HJ12" s="269"/>
      <c r="HK12" s="270"/>
    </row>
    <row r="13" spans="1:219" ht="18" customHeight="1" x14ac:dyDescent="0.4">
      <c r="A13" s="5"/>
      <c r="B13" s="117" t="s">
        <v>43</v>
      </c>
      <c r="C13" s="106"/>
      <c r="D13" s="106"/>
      <c r="E13" s="106"/>
      <c r="F13" s="57" t="s">
        <v>2400</v>
      </c>
      <c r="G13" s="118" t="str">
        <f ca="1">Re&amp;" ("&amp;VLOOKUP(B13,Calculations!$LK$27:$LM$36,2,FALSE)&amp;")"</f>
        <v>3 (42)</v>
      </c>
      <c r="H13" s="118"/>
      <c r="I13" s="118"/>
      <c r="J13" s="118"/>
      <c r="K13" s="118"/>
      <c r="L13" s="118"/>
      <c r="M13" s="118"/>
      <c r="N13" s="119"/>
      <c r="O13" s="47"/>
      <c r="P13" s="106" t="s">
        <v>44</v>
      </c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3" t="s">
        <v>2400</v>
      </c>
      <c r="AC13" s="96" t="str">
        <f ca="1">Calculations!D58</f>
        <v>Light</v>
      </c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45"/>
      <c r="AS13" s="134"/>
      <c r="AT13" s="135"/>
      <c r="AU13" s="135"/>
      <c r="AV13" s="135"/>
      <c r="AW13" s="135"/>
      <c r="AX13" s="135"/>
      <c r="AY13" s="135"/>
      <c r="AZ13" s="135"/>
      <c r="BA13" s="135"/>
      <c r="BB13" s="135"/>
      <c r="BC13" s="135"/>
      <c r="BD13" s="135"/>
      <c r="BE13" s="135"/>
      <c r="BF13" s="135"/>
      <c r="BG13" s="135"/>
      <c r="BH13" s="135"/>
      <c r="BI13" s="135"/>
      <c r="BJ13" s="140"/>
      <c r="BK13" s="140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7"/>
      <c r="GH13" s="46"/>
      <c r="GI13" s="117" t="s">
        <v>45</v>
      </c>
      <c r="GJ13" s="106"/>
      <c r="GK13" s="106"/>
      <c r="GL13" s="106"/>
      <c r="GM13" s="106"/>
      <c r="GN13" s="106"/>
      <c r="GO13" s="106"/>
      <c r="GP13" s="106"/>
      <c r="GQ13" s="106"/>
      <c r="GR13" s="106"/>
      <c r="GS13" s="110" t="s">
        <v>2400</v>
      </c>
      <c r="GT13" s="110"/>
      <c r="GU13" s="262"/>
      <c r="GV13" s="262"/>
      <c r="GW13" s="262"/>
      <c r="GX13" s="262"/>
      <c r="GY13" s="262"/>
      <c r="GZ13" s="262"/>
      <c r="HA13" s="262"/>
      <c r="HB13" s="262"/>
      <c r="HC13" s="249" t="s">
        <v>2474</v>
      </c>
      <c r="HD13" s="267"/>
      <c r="HE13" s="267"/>
      <c r="HF13" s="267"/>
      <c r="HG13" s="267"/>
      <c r="HH13" s="267"/>
      <c r="HI13" s="267"/>
      <c r="HJ13" s="267"/>
      <c r="HK13" s="268"/>
    </row>
    <row r="14" spans="1:219" ht="18" customHeight="1" x14ac:dyDescent="0.4">
      <c r="A14" s="5"/>
      <c r="B14" s="120" t="s">
        <v>46</v>
      </c>
      <c r="C14" s="99"/>
      <c r="D14" s="99"/>
      <c r="E14" s="99"/>
      <c r="F14" s="58" t="s">
        <v>2400</v>
      </c>
      <c r="G14" s="121" t="str">
        <f ca="1">SD&amp;" ("&amp;VLOOKUP(B14,Calculations!$LK$27:$LM$36,2,FALSE)&amp;")"</f>
        <v>-2 (37)</v>
      </c>
      <c r="H14" s="121"/>
      <c r="I14" s="121"/>
      <c r="J14" s="121"/>
      <c r="K14" s="121"/>
      <c r="L14" s="121"/>
      <c r="M14" s="121"/>
      <c r="N14" s="122"/>
      <c r="O14" s="47"/>
      <c r="P14" s="99" t="s">
        <v>47</v>
      </c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2" t="s">
        <v>2400</v>
      </c>
      <c r="AC14" s="91"/>
      <c r="AD14" s="91"/>
      <c r="AE14" s="91"/>
      <c r="AF14" s="91"/>
      <c r="AG14" s="91"/>
      <c r="AH14" s="91"/>
      <c r="AI14" s="91"/>
      <c r="AJ14" s="91"/>
      <c r="AK14" s="91"/>
      <c r="AL14" s="91"/>
      <c r="AM14" s="91"/>
      <c r="AN14" s="91"/>
      <c r="AO14" s="91"/>
      <c r="AP14" s="91"/>
      <c r="AQ14" s="91"/>
      <c r="AR14" s="45"/>
      <c r="AS14" s="136" t="s">
        <v>1813</v>
      </c>
      <c r="AT14" s="137"/>
      <c r="AU14" s="137"/>
      <c r="AV14" s="137"/>
      <c r="AW14" s="137"/>
      <c r="AX14" s="137"/>
      <c r="AY14" s="137"/>
      <c r="AZ14" s="137"/>
      <c r="BA14" s="137"/>
      <c r="BB14" s="137"/>
      <c r="BC14" s="137"/>
      <c r="BD14" s="137"/>
      <c r="BE14" s="137"/>
      <c r="BF14" s="137"/>
      <c r="BG14" s="137"/>
      <c r="BH14" s="137"/>
      <c r="BI14" s="137"/>
      <c r="BJ14" s="123" t="s">
        <v>2400</v>
      </c>
      <c r="BK14" s="123"/>
      <c r="BL14" s="128" t="str">
        <f ca="1">_xlfn.CONCAT(Skills!QD3:QD427)</f>
        <v/>
      </c>
      <c r="BM14" s="128"/>
      <c r="BN14" s="128"/>
      <c r="BO14" s="128"/>
      <c r="BP14" s="128"/>
      <c r="BQ14" s="128"/>
      <c r="BR14" s="128"/>
      <c r="BS14" s="128"/>
      <c r="BT14" s="128"/>
      <c r="BU14" s="128"/>
      <c r="BV14" s="128"/>
      <c r="BW14" s="128"/>
      <c r="BX14" s="128"/>
      <c r="BY14" s="128"/>
      <c r="BZ14" s="128"/>
      <c r="CA14" s="128"/>
      <c r="CB14" s="128"/>
      <c r="CC14" s="128"/>
      <c r="CD14" s="128"/>
      <c r="CE14" s="128"/>
      <c r="CF14" s="128"/>
      <c r="CG14" s="128"/>
      <c r="CH14" s="128"/>
      <c r="CI14" s="128"/>
      <c r="CJ14" s="128"/>
      <c r="CK14" s="128"/>
      <c r="CL14" s="128"/>
      <c r="CM14" s="128"/>
      <c r="CN14" s="128"/>
      <c r="CO14" s="128"/>
      <c r="CP14" s="128"/>
      <c r="CQ14" s="128"/>
      <c r="CR14" s="128"/>
      <c r="CS14" s="128"/>
      <c r="CT14" s="128"/>
      <c r="CU14" s="128"/>
      <c r="CV14" s="128"/>
      <c r="CW14" s="128"/>
      <c r="CX14" s="128"/>
      <c r="CY14" s="128"/>
      <c r="CZ14" s="128"/>
      <c r="DA14" s="128"/>
      <c r="DB14" s="128"/>
      <c r="DC14" s="128"/>
      <c r="DD14" s="128"/>
      <c r="DE14" s="128"/>
      <c r="DF14" s="128"/>
      <c r="DG14" s="128"/>
      <c r="DH14" s="128"/>
      <c r="DI14" s="128"/>
      <c r="DJ14" s="128"/>
      <c r="DK14" s="128"/>
      <c r="DL14" s="128"/>
      <c r="DM14" s="128"/>
      <c r="DN14" s="128"/>
      <c r="DO14" s="128"/>
      <c r="DP14" s="128"/>
      <c r="DQ14" s="128"/>
      <c r="DR14" s="128"/>
      <c r="DS14" s="128"/>
      <c r="DT14" s="128"/>
      <c r="DU14" s="128"/>
      <c r="DV14" s="128"/>
      <c r="DW14" s="128"/>
      <c r="DX14" s="128"/>
      <c r="DY14" s="128"/>
      <c r="DZ14" s="128"/>
      <c r="EA14" s="128"/>
      <c r="EB14" s="128"/>
      <c r="EC14" s="128"/>
      <c r="ED14" s="128"/>
      <c r="EE14" s="128"/>
      <c r="EF14" s="128"/>
      <c r="EG14" s="128"/>
      <c r="EH14" s="128"/>
      <c r="EI14" s="128"/>
      <c r="EJ14" s="128"/>
      <c r="EK14" s="128"/>
      <c r="EL14" s="128"/>
      <c r="EM14" s="128"/>
      <c r="EN14" s="128"/>
      <c r="EO14" s="128"/>
      <c r="EP14" s="128"/>
      <c r="EQ14" s="128"/>
      <c r="ER14" s="128"/>
      <c r="ES14" s="128"/>
      <c r="ET14" s="128"/>
      <c r="EU14" s="128"/>
      <c r="EV14" s="128"/>
      <c r="EW14" s="128"/>
      <c r="EX14" s="128"/>
      <c r="EY14" s="128"/>
      <c r="EZ14" s="128"/>
      <c r="FA14" s="128"/>
      <c r="FB14" s="128"/>
      <c r="FC14" s="128"/>
      <c r="FD14" s="128"/>
      <c r="FE14" s="128"/>
      <c r="FF14" s="128"/>
      <c r="FG14" s="128"/>
      <c r="FH14" s="128"/>
      <c r="FI14" s="128"/>
      <c r="FJ14" s="128"/>
      <c r="FK14" s="128"/>
      <c r="FL14" s="128"/>
      <c r="FM14" s="128"/>
      <c r="FN14" s="128"/>
      <c r="FO14" s="128"/>
      <c r="FP14" s="128"/>
      <c r="FQ14" s="128"/>
      <c r="FR14" s="128"/>
      <c r="FS14" s="128"/>
      <c r="FT14" s="128"/>
      <c r="FU14" s="128"/>
      <c r="FV14" s="128"/>
      <c r="FW14" s="128"/>
      <c r="FX14" s="128"/>
      <c r="FY14" s="128"/>
      <c r="FZ14" s="128"/>
      <c r="GA14" s="128"/>
      <c r="GB14" s="128"/>
      <c r="GC14" s="128"/>
      <c r="GD14" s="128"/>
      <c r="GE14" s="128"/>
      <c r="GF14" s="128"/>
      <c r="GG14" s="129"/>
      <c r="GH14" s="46"/>
      <c r="GI14" s="120" t="s">
        <v>48</v>
      </c>
      <c r="GJ14" s="99"/>
      <c r="GK14" s="99"/>
      <c r="GL14" s="99"/>
      <c r="GM14" s="99"/>
      <c r="GN14" s="99"/>
      <c r="GO14" s="99"/>
      <c r="GP14" s="99"/>
      <c r="GQ14" s="99"/>
      <c r="GR14" s="99"/>
      <c r="GS14" s="98" t="s">
        <v>2400</v>
      </c>
      <c r="GT14" s="98"/>
      <c r="GU14" s="263"/>
      <c r="GV14" s="263"/>
      <c r="GW14" s="263"/>
      <c r="GX14" s="263"/>
      <c r="GY14" s="263"/>
      <c r="GZ14" s="263"/>
      <c r="HA14" s="263"/>
      <c r="HB14" s="263"/>
      <c r="HC14" s="250" t="s">
        <v>2474</v>
      </c>
      <c r="HD14" s="269"/>
      <c r="HE14" s="269"/>
      <c r="HF14" s="269"/>
      <c r="HG14" s="269"/>
      <c r="HH14" s="269"/>
      <c r="HI14" s="269"/>
      <c r="HJ14" s="269"/>
      <c r="HK14" s="270"/>
    </row>
    <row r="15" spans="1:219" ht="18" customHeight="1" x14ac:dyDescent="0.4">
      <c r="A15" s="5"/>
      <c r="B15" s="117" t="s">
        <v>49</v>
      </c>
      <c r="C15" s="106"/>
      <c r="D15" s="106"/>
      <c r="E15" s="106"/>
      <c r="F15" s="57" t="s">
        <v>2400</v>
      </c>
      <c r="G15" s="118" t="str">
        <f ca="1">St&amp;" ("&amp;VLOOKUP(B15,Calculations!$LK$27:$LM$36,2,FALSE)&amp;")"</f>
        <v>5 (81)</v>
      </c>
      <c r="H15" s="118"/>
      <c r="I15" s="118"/>
      <c r="J15" s="118"/>
      <c r="K15" s="118"/>
      <c r="L15" s="118"/>
      <c r="M15" s="118"/>
      <c r="N15" s="119"/>
      <c r="O15" s="47"/>
      <c r="P15" s="106" t="s">
        <v>50</v>
      </c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3" t="s">
        <v>2400</v>
      </c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45"/>
      <c r="AS15" s="138"/>
      <c r="AT15" s="139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139"/>
      <c r="BI15" s="139"/>
      <c r="BJ15" s="123"/>
      <c r="BK15" s="123"/>
      <c r="BL15" s="130"/>
      <c r="BM15" s="130"/>
      <c r="BN15" s="130"/>
      <c r="BO15" s="130"/>
      <c r="BP15" s="130"/>
      <c r="BQ15" s="130"/>
      <c r="BR15" s="130"/>
      <c r="BS15" s="130"/>
      <c r="BT15" s="130"/>
      <c r="BU15" s="130"/>
      <c r="BV15" s="130"/>
      <c r="BW15" s="130"/>
      <c r="BX15" s="130"/>
      <c r="BY15" s="130"/>
      <c r="BZ15" s="130"/>
      <c r="CA15" s="130"/>
      <c r="CB15" s="130"/>
      <c r="CC15" s="130"/>
      <c r="CD15" s="130"/>
      <c r="CE15" s="130"/>
      <c r="CF15" s="130"/>
      <c r="CG15" s="130"/>
      <c r="CH15" s="130"/>
      <c r="CI15" s="130"/>
      <c r="CJ15" s="130"/>
      <c r="CK15" s="130"/>
      <c r="CL15" s="130"/>
      <c r="CM15" s="130"/>
      <c r="CN15" s="130"/>
      <c r="CO15" s="130"/>
      <c r="CP15" s="130"/>
      <c r="CQ15" s="130"/>
      <c r="CR15" s="130"/>
      <c r="CS15" s="130"/>
      <c r="CT15" s="130"/>
      <c r="CU15" s="130"/>
      <c r="CV15" s="130"/>
      <c r="CW15" s="130"/>
      <c r="CX15" s="130"/>
      <c r="CY15" s="130"/>
      <c r="CZ15" s="130"/>
      <c r="DA15" s="130"/>
      <c r="DB15" s="130"/>
      <c r="DC15" s="130"/>
      <c r="DD15" s="130"/>
      <c r="DE15" s="130"/>
      <c r="DF15" s="130"/>
      <c r="DG15" s="130"/>
      <c r="DH15" s="130"/>
      <c r="DI15" s="130"/>
      <c r="DJ15" s="130"/>
      <c r="DK15" s="130"/>
      <c r="DL15" s="130"/>
      <c r="DM15" s="130"/>
      <c r="DN15" s="130"/>
      <c r="DO15" s="130"/>
      <c r="DP15" s="130"/>
      <c r="DQ15" s="130"/>
      <c r="DR15" s="130"/>
      <c r="DS15" s="130"/>
      <c r="DT15" s="130"/>
      <c r="DU15" s="130"/>
      <c r="DV15" s="130"/>
      <c r="DW15" s="130"/>
      <c r="DX15" s="130"/>
      <c r="DY15" s="130"/>
      <c r="DZ15" s="130"/>
      <c r="EA15" s="130"/>
      <c r="EB15" s="130"/>
      <c r="EC15" s="130"/>
      <c r="ED15" s="130"/>
      <c r="EE15" s="130"/>
      <c r="EF15" s="130"/>
      <c r="EG15" s="130"/>
      <c r="EH15" s="130"/>
      <c r="EI15" s="130"/>
      <c r="EJ15" s="130"/>
      <c r="EK15" s="130"/>
      <c r="EL15" s="130"/>
      <c r="EM15" s="130"/>
      <c r="EN15" s="130"/>
      <c r="EO15" s="130"/>
      <c r="EP15" s="130"/>
      <c r="EQ15" s="130"/>
      <c r="ER15" s="130"/>
      <c r="ES15" s="130"/>
      <c r="ET15" s="130"/>
      <c r="EU15" s="130"/>
      <c r="EV15" s="130"/>
      <c r="EW15" s="130"/>
      <c r="EX15" s="130"/>
      <c r="EY15" s="130"/>
      <c r="EZ15" s="130"/>
      <c r="FA15" s="130"/>
      <c r="FB15" s="130"/>
      <c r="FC15" s="130"/>
      <c r="FD15" s="130"/>
      <c r="FE15" s="130"/>
      <c r="FF15" s="130"/>
      <c r="FG15" s="130"/>
      <c r="FH15" s="130"/>
      <c r="FI15" s="130"/>
      <c r="FJ15" s="130"/>
      <c r="FK15" s="130"/>
      <c r="FL15" s="130"/>
      <c r="FM15" s="130"/>
      <c r="FN15" s="130"/>
      <c r="FO15" s="130"/>
      <c r="FP15" s="130"/>
      <c r="FQ15" s="130"/>
      <c r="FR15" s="130"/>
      <c r="FS15" s="130"/>
      <c r="FT15" s="130"/>
      <c r="FU15" s="130"/>
      <c r="FV15" s="130"/>
      <c r="FW15" s="130"/>
      <c r="FX15" s="130"/>
      <c r="FY15" s="130"/>
      <c r="FZ15" s="130"/>
      <c r="GA15" s="130"/>
      <c r="GB15" s="130"/>
      <c r="GC15" s="130"/>
      <c r="GD15" s="130"/>
      <c r="GE15" s="130"/>
      <c r="GF15" s="130"/>
      <c r="GG15" s="131"/>
      <c r="GH15" s="46"/>
      <c r="GI15" s="117" t="s">
        <v>51</v>
      </c>
      <c r="GJ15" s="107"/>
      <c r="GK15" s="107"/>
      <c r="GL15" s="107"/>
      <c r="GM15" s="107"/>
      <c r="GN15" s="107"/>
      <c r="GO15" s="107"/>
      <c r="GP15" s="107"/>
      <c r="GQ15" s="107"/>
      <c r="GR15" s="107"/>
      <c r="GS15" s="110" t="s">
        <v>2400</v>
      </c>
      <c r="GT15" s="110"/>
      <c r="GU15" s="262"/>
      <c r="GV15" s="262"/>
      <c r="GW15" s="262"/>
      <c r="GX15" s="262"/>
      <c r="GY15" s="262"/>
      <c r="GZ15" s="262"/>
      <c r="HA15" s="262"/>
      <c r="HB15" s="262"/>
      <c r="HC15" s="249" t="s">
        <v>2474</v>
      </c>
      <c r="HD15" s="267"/>
      <c r="HE15" s="267"/>
      <c r="HF15" s="267"/>
      <c r="HG15" s="267"/>
      <c r="HH15" s="267"/>
      <c r="HI15" s="267"/>
      <c r="HJ15" s="267"/>
      <c r="HK15" s="268"/>
    </row>
    <row r="16" spans="1:219" ht="18" customHeight="1" x14ac:dyDescent="0.4">
      <c r="A16" s="5"/>
      <c r="B16" s="112" t="s">
        <v>52</v>
      </c>
      <c r="C16" s="113"/>
      <c r="D16" s="113"/>
      <c r="E16" s="113"/>
      <c r="F16" s="59" t="s">
        <v>2400</v>
      </c>
      <c r="G16" s="114">
        <f ca="1">ROUND((Calculations!LL27+Calculations!LL29+Calculations!LL34+Calculations!LL35+Calculations!LL36)/5,0)</f>
        <v>50</v>
      </c>
      <c r="H16" s="114"/>
      <c r="I16" s="114"/>
      <c r="J16" s="114"/>
      <c r="K16" s="114"/>
      <c r="L16" s="114"/>
      <c r="M16" s="114"/>
      <c r="N16" s="115"/>
      <c r="O16" s="47"/>
      <c r="P16" s="99" t="s">
        <v>1179</v>
      </c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2" t="s">
        <v>2400</v>
      </c>
      <c r="AC16" s="116" t="s">
        <v>12</v>
      </c>
      <c r="AD16" s="116"/>
      <c r="AE16" s="116"/>
      <c r="AF16" s="116"/>
      <c r="AG16" s="116"/>
      <c r="AH16" s="116"/>
      <c r="AI16" s="116"/>
      <c r="AJ16" s="116"/>
      <c r="AK16" s="116"/>
      <c r="AL16" s="116"/>
      <c r="AM16" s="116"/>
      <c r="AN16" s="116"/>
      <c r="AO16" s="116"/>
      <c r="AP16" s="116"/>
      <c r="AQ16" s="116"/>
      <c r="AR16" s="45"/>
      <c r="AS16" s="99" t="s">
        <v>54</v>
      </c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98" t="s">
        <v>2400</v>
      </c>
      <c r="BK16" s="98"/>
      <c r="BL16" s="248"/>
      <c r="BM16" s="248"/>
      <c r="BN16" s="248"/>
      <c r="BO16" s="248"/>
      <c r="BP16" s="248"/>
      <c r="BQ16" s="248"/>
      <c r="BR16" s="248"/>
      <c r="BS16" s="248"/>
      <c r="BT16" s="248"/>
      <c r="BU16" s="248"/>
      <c r="BV16" s="248"/>
      <c r="BW16" s="248"/>
      <c r="BX16" s="248"/>
      <c r="BY16" s="248"/>
      <c r="BZ16" s="248"/>
      <c r="CA16" s="248"/>
      <c r="CB16" s="248"/>
      <c r="CC16" s="248"/>
      <c r="CD16" s="248"/>
      <c r="CE16" s="248"/>
      <c r="CF16" s="248"/>
      <c r="CG16" s="248"/>
      <c r="CH16" s="248"/>
      <c r="CI16" s="248"/>
      <c r="CJ16" s="248"/>
      <c r="CK16" s="248"/>
      <c r="CL16" s="248"/>
      <c r="CM16" s="248"/>
      <c r="CN16" s="248"/>
      <c r="CO16" s="248"/>
      <c r="CP16" s="248"/>
      <c r="CQ16" s="248"/>
      <c r="CR16" s="248"/>
      <c r="CS16" s="248"/>
      <c r="CT16" s="248"/>
      <c r="CU16" s="248"/>
      <c r="CV16" s="248"/>
      <c r="CW16" s="248"/>
      <c r="CX16" s="248"/>
      <c r="CY16" s="248"/>
      <c r="CZ16" s="248"/>
      <c r="DA16" s="248"/>
      <c r="DB16" s="248"/>
      <c r="DC16" s="248"/>
      <c r="DD16" s="248"/>
      <c r="DE16" s="248"/>
      <c r="DF16" s="248"/>
      <c r="DG16" s="248"/>
      <c r="DH16" s="248"/>
      <c r="DI16" s="248"/>
      <c r="DJ16" s="248"/>
      <c r="DK16" s="248"/>
      <c r="DL16" s="248"/>
      <c r="DM16" s="248"/>
      <c r="DN16" s="248"/>
      <c r="DO16" s="248"/>
      <c r="DP16" s="248"/>
      <c r="DQ16" s="248"/>
      <c r="DR16" s="248"/>
      <c r="DS16" s="248"/>
      <c r="DT16" s="248"/>
      <c r="DU16" s="248"/>
      <c r="DV16" s="248"/>
      <c r="DW16" s="248"/>
      <c r="DX16" s="248"/>
      <c r="DY16" s="248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248"/>
      <c r="EQ16" s="248"/>
      <c r="ER16" s="248"/>
      <c r="ES16" s="248"/>
      <c r="ET16" s="248"/>
      <c r="EU16" s="248"/>
      <c r="EV16" s="248"/>
      <c r="EW16" s="248"/>
      <c r="EX16" s="248"/>
      <c r="EY16" s="248"/>
      <c r="EZ16" s="248"/>
      <c r="FA16" s="248"/>
      <c r="FB16" s="248"/>
      <c r="FC16" s="248"/>
      <c r="FD16" s="248"/>
      <c r="FE16" s="248"/>
      <c r="FF16" s="248"/>
      <c r="FG16" s="248"/>
      <c r="FH16" s="248"/>
      <c r="FI16" s="248"/>
      <c r="FJ16" s="248"/>
      <c r="FK16" s="248"/>
      <c r="FL16" s="248"/>
      <c r="FM16" s="248"/>
      <c r="FN16" s="248"/>
      <c r="FO16" s="248"/>
      <c r="FP16" s="248"/>
      <c r="FQ16" s="248"/>
      <c r="FR16" s="248"/>
      <c r="FS16" s="248"/>
      <c r="FT16" s="248"/>
      <c r="FU16" s="248"/>
      <c r="FV16" s="248"/>
      <c r="FW16" s="248"/>
      <c r="FX16" s="248"/>
      <c r="FY16" s="248"/>
      <c r="FZ16" s="248"/>
      <c r="GA16" s="248"/>
      <c r="GB16" s="248"/>
      <c r="GC16" s="248"/>
      <c r="GD16" s="248"/>
      <c r="GE16" s="248"/>
      <c r="GF16" s="248"/>
      <c r="GG16" s="247"/>
      <c r="GH16" s="46"/>
      <c r="GI16" s="120" t="s">
        <v>55</v>
      </c>
      <c r="GJ16" s="108"/>
      <c r="GK16" s="108"/>
      <c r="GL16" s="108"/>
      <c r="GM16" s="108"/>
      <c r="GN16" s="108"/>
      <c r="GO16" s="108"/>
      <c r="GP16" s="108"/>
      <c r="GQ16" s="108"/>
      <c r="GR16" s="108"/>
      <c r="GS16" s="98" t="s">
        <v>2400</v>
      </c>
      <c r="GT16" s="98"/>
      <c r="GU16" s="263"/>
      <c r="GV16" s="263"/>
      <c r="GW16" s="263"/>
      <c r="GX16" s="263"/>
      <c r="GY16" s="263"/>
      <c r="GZ16" s="263"/>
      <c r="HA16" s="263"/>
      <c r="HB16" s="263"/>
      <c r="HC16" s="250" t="s">
        <v>2474</v>
      </c>
      <c r="HD16" s="269"/>
      <c r="HE16" s="269"/>
      <c r="HF16" s="269"/>
      <c r="HG16" s="269"/>
      <c r="HH16" s="269"/>
      <c r="HI16" s="269"/>
      <c r="HJ16" s="269"/>
      <c r="HK16" s="270"/>
    </row>
    <row r="17" spans="1:219" ht="18" customHeight="1" x14ac:dyDescent="0.4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47"/>
      <c r="P17" s="106" t="s">
        <v>56</v>
      </c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3" t="s">
        <v>2400</v>
      </c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45"/>
      <c r="AS17" s="106" t="s">
        <v>57</v>
      </c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10" t="s">
        <v>2400</v>
      </c>
      <c r="BK17" s="110"/>
      <c r="BL17" s="257"/>
      <c r="BM17" s="257"/>
      <c r="BN17" s="257"/>
      <c r="BO17" s="257"/>
      <c r="BP17" s="257"/>
      <c r="BQ17" s="257"/>
      <c r="BR17" s="257"/>
      <c r="BS17" s="257"/>
      <c r="BT17" s="257"/>
      <c r="BU17" s="257"/>
      <c r="BV17" s="257"/>
      <c r="BW17" s="257"/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 s="257"/>
      <c r="CI17" s="257"/>
      <c r="CJ17" s="257"/>
      <c r="CK17" s="257"/>
      <c r="CL17" s="257"/>
      <c r="CM17" s="257"/>
      <c r="CN17" s="257"/>
      <c r="CO17" s="257"/>
      <c r="CP17" s="257"/>
      <c r="CQ17" s="257"/>
      <c r="CR17" s="257"/>
      <c r="CS17" s="257"/>
      <c r="CT17" s="257"/>
      <c r="CU17" s="257"/>
      <c r="CV17" s="257"/>
      <c r="CW17" s="257"/>
      <c r="CX17" s="257"/>
      <c r="CY17" s="257"/>
      <c r="CZ17" s="257"/>
      <c r="DA17" s="257"/>
      <c r="DB17" s="257"/>
      <c r="DC17" s="257"/>
      <c r="DD17" s="257"/>
      <c r="DE17" s="257"/>
      <c r="DF17" s="257"/>
      <c r="DG17" s="257"/>
      <c r="DH17" s="257"/>
      <c r="DI17" s="257"/>
      <c r="DJ17" s="257"/>
      <c r="DK17" s="257"/>
      <c r="DL17" s="257"/>
      <c r="DM17" s="257"/>
      <c r="DN17" s="257"/>
      <c r="DO17" s="257"/>
      <c r="DP17" s="257"/>
      <c r="DQ17" s="257"/>
      <c r="DR17" s="257"/>
      <c r="DS17" s="257"/>
      <c r="DT17" s="257"/>
      <c r="DU17" s="257"/>
      <c r="DV17" s="257"/>
      <c r="DW17" s="257"/>
      <c r="DX17" s="257"/>
      <c r="DY17" s="257"/>
      <c r="DZ17" s="257"/>
      <c r="EA17" s="257"/>
      <c r="EB17" s="257"/>
      <c r="EC17" s="257"/>
      <c r="ED17" s="257"/>
      <c r="EE17" s="257"/>
      <c r="EF17" s="257"/>
      <c r="EG17" s="257"/>
      <c r="EH17" s="257"/>
      <c r="EI17" s="257"/>
      <c r="EJ17" s="257"/>
      <c r="EK17" s="257"/>
      <c r="EL17" s="257"/>
      <c r="EM17" s="257"/>
      <c r="EN17" s="257"/>
      <c r="EO17" s="257"/>
      <c r="EP17" s="257"/>
      <c r="EQ17" s="257"/>
      <c r="ER17" s="257"/>
      <c r="ES17" s="257"/>
      <c r="ET17" s="257"/>
      <c r="EU17" s="257"/>
      <c r="EV17" s="257"/>
      <c r="EW17" s="257"/>
      <c r="EX17" s="257"/>
      <c r="EY17" s="257"/>
      <c r="EZ17" s="257"/>
      <c r="FA17" s="257"/>
      <c r="FB17" s="257"/>
      <c r="FC17" s="257"/>
      <c r="FD17" s="257"/>
      <c r="FE17" s="257"/>
      <c r="FF17" s="257"/>
      <c r="FG17" s="257"/>
      <c r="FH17" s="257"/>
      <c r="FI17" s="257"/>
      <c r="FJ17" s="257"/>
      <c r="FK17" s="257"/>
      <c r="FL17" s="257"/>
      <c r="FM17" s="257"/>
      <c r="FN17" s="257"/>
      <c r="FO17" s="257"/>
      <c r="FP17" s="257"/>
      <c r="FQ17" s="257"/>
      <c r="FR17" s="257"/>
      <c r="FS17" s="257"/>
      <c r="FT17" s="257"/>
      <c r="FU17" s="257"/>
      <c r="FV17" s="257"/>
      <c r="FW17" s="257"/>
      <c r="FX17" s="257"/>
      <c r="FY17" s="257"/>
      <c r="FZ17" s="257"/>
      <c r="GA17" s="257"/>
      <c r="GB17" s="257"/>
      <c r="GC17" s="257"/>
      <c r="GD17" s="257"/>
      <c r="GE17" s="257"/>
      <c r="GF17" s="257"/>
      <c r="GG17" s="258"/>
      <c r="GH17" s="46"/>
      <c r="GI17" s="253" t="s">
        <v>58</v>
      </c>
      <c r="GJ17" s="262"/>
      <c r="GK17" s="262"/>
      <c r="GL17" s="262"/>
      <c r="GM17" s="262"/>
      <c r="GN17" s="262"/>
      <c r="GO17" s="262"/>
      <c r="GP17" s="262"/>
      <c r="GQ17" s="262"/>
      <c r="GR17" s="262"/>
      <c r="GS17" s="95" t="s">
        <v>2400</v>
      </c>
      <c r="GT17" s="95"/>
      <c r="GU17" s="262"/>
      <c r="GV17" s="262"/>
      <c r="GW17" s="262"/>
      <c r="GX17" s="262"/>
      <c r="GY17" s="262"/>
      <c r="GZ17" s="262"/>
      <c r="HA17" s="262"/>
      <c r="HB17" s="262"/>
      <c r="HC17" s="249" t="s">
        <v>2474</v>
      </c>
      <c r="HD17" s="267"/>
      <c r="HE17" s="267"/>
      <c r="HF17" s="267"/>
      <c r="HG17" s="267"/>
      <c r="HH17" s="267"/>
      <c r="HI17" s="267"/>
      <c r="HJ17" s="267"/>
      <c r="HK17" s="268"/>
    </row>
    <row r="18" spans="1:219" ht="18" customHeight="1" x14ac:dyDescent="0.4">
      <c r="A18" s="5"/>
      <c r="B18" s="97" t="s">
        <v>59</v>
      </c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45"/>
      <c r="P18" s="99" t="s">
        <v>60</v>
      </c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2" t="s">
        <v>2400</v>
      </c>
      <c r="AC18" s="91"/>
      <c r="AD18" s="91"/>
      <c r="AE18" s="91"/>
      <c r="AF18" s="91"/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47"/>
      <c r="AS18" s="99" t="s">
        <v>1814</v>
      </c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98" t="s">
        <v>2400</v>
      </c>
      <c r="BK18" s="98"/>
      <c r="BL18" s="248"/>
      <c r="BM18" s="248"/>
      <c r="BN18" s="248"/>
      <c r="BO18" s="248"/>
      <c r="BP18" s="248"/>
      <c r="BQ18" s="248"/>
      <c r="BR18" s="248"/>
      <c r="BS18" s="248"/>
      <c r="BT18" s="248"/>
      <c r="BU18" s="248"/>
      <c r="BV18" s="248"/>
      <c r="BW18" s="248"/>
      <c r="BX18" s="248"/>
      <c r="BY18" s="248"/>
      <c r="BZ18" s="248"/>
      <c r="CA18" s="248"/>
      <c r="CB18" s="248"/>
      <c r="CC18" s="248"/>
      <c r="CD18" s="248"/>
      <c r="CE18" s="248"/>
      <c r="CF18" s="248"/>
      <c r="CG18" s="248"/>
      <c r="CH18" s="248"/>
      <c r="CI18" s="248"/>
      <c r="CJ18" s="248"/>
      <c r="CK18" s="248"/>
      <c r="CL18" s="248"/>
      <c r="CM18" s="248"/>
      <c r="CN18" s="248"/>
      <c r="CO18" s="248"/>
      <c r="CP18" s="248"/>
      <c r="CQ18" s="248"/>
      <c r="CR18" s="248"/>
      <c r="CS18" s="248"/>
      <c r="CT18" s="248"/>
      <c r="CU18" s="248"/>
      <c r="CV18" s="248"/>
      <c r="CW18" s="248"/>
      <c r="CX18" s="248"/>
      <c r="CY18" s="248"/>
      <c r="CZ18" s="248"/>
      <c r="DA18" s="248"/>
      <c r="DB18" s="248"/>
      <c r="DC18" s="248"/>
      <c r="DD18" s="248"/>
      <c r="DE18" s="248"/>
      <c r="DF18" s="248"/>
      <c r="DG18" s="248"/>
      <c r="DH18" s="248"/>
      <c r="DI18" s="248"/>
      <c r="DJ18" s="248"/>
      <c r="DK18" s="248"/>
      <c r="DL18" s="248"/>
      <c r="DM18" s="248"/>
      <c r="DN18" s="248"/>
      <c r="DO18" s="248"/>
      <c r="DP18" s="248"/>
      <c r="DQ18" s="248"/>
      <c r="DR18" s="248"/>
      <c r="DS18" s="248"/>
      <c r="DT18" s="248"/>
      <c r="DU18" s="248"/>
      <c r="DV18" s="248"/>
      <c r="DW18" s="248"/>
      <c r="DX18" s="248"/>
      <c r="DY18" s="248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248"/>
      <c r="EQ18" s="248"/>
      <c r="ER18" s="248"/>
      <c r="ES18" s="248"/>
      <c r="ET18" s="248"/>
      <c r="EU18" s="248"/>
      <c r="EV18" s="248"/>
      <c r="EW18" s="248"/>
      <c r="EX18" s="248"/>
      <c r="EY18" s="248"/>
      <c r="EZ18" s="248"/>
      <c r="FA18" s="248"/>
      <c r="FB18" s="248"/>
      <c r="FC18" s="248"/>
      <c r="FD18" s="248"/>
      <c r="FE18" s="248"/>
      <c r="FF18" s="248"/>
      <c r="FG18" s="248"/>
      <c r="FH18" s="248"/>
      <c r="FI18" s="248"/>
      <c r="FJ18" s="248"/>
      <c r="FK18" s="248"/>
      <c r="FL18" s="248"/>
      <c r="FM18" s="248"/>
      <c r="FN18" s="248"/>
      <c r="FO18" s="248"/>
      <c r="FP18" s="248"/>
      <c r="FQ18" s="248"/>
      <c r="FR18" s="248"/>
      <c r="FS18" s="248"/>
      <c r="FT18" s="248"/>
      <c r="FU18" s="248"/>
      <c r="FV18" s="248"/>
      <c r="FW18" s="248"/>
      <c r="FX18" s="248"/>
      <c r="FY18" s="248"/>
      <c r="FZ18" s="248"/>
      <c r="GA18" s="248"/>
      <c r="GB18" s="248"/>
      <c r="GC18" s="248"/>
      <c r="GD18" s="248"/>
      <c r="GE18" s="248"/>
      <c r="GF18" s="248"/>
      <c r="GG18" s="247"/>
      <c r="GH18" s="46"/>
      <c r="GI18" s="120" t="s">
        <v>61</v>
      </c>
      <c r="GJ18" s="108"/>
      <c r="GK18" s="108"/>
      <c r="GL18" s="108"/>
      <c r="GM18" s="108"/>
      <c r="GN18" s="108"/>
      <c r="GO18" s="108"/>
      <c r="GP18" s="108"/>
      <c r="GQ18" s="108"/>
      <c r="GR18" s="108"/>
      <c r="GS18" s="98" t="s">
        <v>2400</v>
      </c>
      <c r="GT18" s="98"/>
      <c r="GU18" s="263"/>
      <c r="GV18" s="263"/>
      <c r="GW18" s="263"/>
      <c r="GX18" s="263"/>
      <c r="GY18" s="263"/>
      <c r="GZ18" s="263"/>
      <c r="HA18" s="263"/>
      <c r="HB18" s="263"/>
      <c r="HC18" s="250" t="s">
        <v>2474</v>
      </c>
      <c r="HD18" s="269"/>
      <c r="HE18" s="269"/>
      <c r="HF18" s="269"/>
      <c r="HG18" s="269"/>
      <c r="HH18" s="269"/>
      <c r="HI18" s="269"/>
      <c r="HJ18" s="269"/>
      <c r="HK18" s="270"/>
    </row>
    <row r="19" spans="1:219" ht="18" customHeight="1" x14ac:dyDescent="0.4">
      <c r="A19" s="5"/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47"/>
      <c r="P19" s="94" t="s">
        <v>62</v>
      </c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" t="s">
        <v>2400</v>
      </c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  <c r="AO19" s="92"/>
      <c r="AP19" s="92"/>
      <c r="AQ19" s="92"/>
      <c r="AR19" s="47"/>
      <c r="AS19" s="94" t="s">
        <v>63</v>
      </c>
      <c r="AT19" s="109"/>
      <c r="AU19" s="109"/>
      <c r="AV19" s="109"/>
      <c r="AW19" s="109"/>
      <c r="AX19" s="109"/>
      <c r="AY19" s="109"/>
      <c r="AZ19" s="109"/>
      <c r="BA19" s="109"/>
      <c r="BB19" s="109"/>
      <c r="BC19" s="109"/>
      <c r="BD19" s="109"/>
      <c r="BE19" s="109"/>
      <c r="BF19" s="109"/>
      <c r="BG19" s="109"/>
      <c r="BH19" s="109"/>
      <c r="BI19" s="109"/>
      <c r="BJ19" s="93" t="s">
        <v>2400</v>
      </c>
      <c r="BK19" s="93"/>
      <c r="BL19" s="259"/>
      <c r="BM19" s="259"/>
      <c r="BN19" s="259"/>
      <c r="BO19" s="259"/>
      <c r="BP19" s="259"/>
      <c r="BQ19" s="259"/>
      <c r="BR19" s="259"/>
      <c r="BS19" s="259"/>
      <c r="BT19" s="259"/>
      <c r="BU19" s="259"/>
      <c r="BV19" s="259"/>
      <c r="BW19" s="259"/>
      <c r="BX19" s="259"/>
      <c r="BY19" s="259"/>
      <c r="BZ19" s="259"/>
      <c r="CA19" s="259"/>
      <c r="CB19" s="259"/>
      <c r="CC19" s="259"/>
      <c r="CD19" s="259"/>
      <c r="CE19" s="259"/>
      <c r="CF19" s="259"/>
      <c r="CG19" s="259"/>
      <c r="CH19" s="259"/>
      <c r="CI19" s="259"/>
      <c r="CJ19" s="259"/>
      <c r="CK19" s="259"/>
      <c r="CL19" s="259"/>
      <c r="CM19" s="259"/>
      <c r="CN19" s="259"/>
      <c r="CO19" s="259"/>
      <c r="CP19" s="259"/>
      <c r="CQ19" s="259"/>
      <c r="CR19" s="259"/>
      <c r="CS19" s="259"/>
      <c r="CT19" s="259"/>
      <c r="CU19" s="259"/>
      <c r="CV19" s="259"/>
      <c r="CW19" s="259"/>
      <c r="CX19" s="259"/>
      <c r="CY19" s="259"/>
      <c r="CZ19" s="259"/>
      <c r="DA19" s="259"/>
      <c r="DB19" s="259"/>
      <c r="DC19" s="259"/>
      <c r="DD19" s="259"/>
      <c r="DE19" s="259"/>
      <c r="DF19" s="259"/>
      <c r="DG19" s="259"/>
      <c r="DH19" s="259"/>
      <c r="DI19" s="259"/>
      <c r="DJ19" s="259"/>
      <c r="DK19" s="259"/>
      <c r="DL19" s="259"/>
      <c r="DM19" s="259"/>
      <c r="DN19" s="259"/>
      <c r="DO19" s="259"/>
      <c r="DP19" s="259"/>
      <c r="DQ19" s="259"/>
      <c r="DR19" s="259"/>
      <c r="DS19" s="259"/>
      <c r="DT19" s="259"/>
      <c r="DU19" s="259"/>
      <c r="DV19" s="259"/>
      <c r="DW19" s="259"/>
      <c r="DX19" s="259"/>
      <c r="DY19" s="259"/>
      <c r="DZ19" s="259"/>
      <c r="EA19" s="259"/>
      <c r="EB19" s="259"/>
      <c r="EC19" s="259"/>
      <c r="ED19" s="259"/>
      <c r="EE19" s="259"/>
      <c r="EF19" s="259"/>
      <c r="EG19" s="259"/>
      <c r="EH19" s="259"/>
      <c r="EI19" s="259"/>
      <c r="EJ19" s="259"/>
      <c r="EK19" s="259"/>
      <c r="EL19" s="259"/>
      <c r="EM19" s="259"/>
      <c r="EN19" s="259"/>
      <c r="EO19" s="259"/>
      <c r="EP19" s="259"/>
      <c r="EQ19" s="259"/>
      <c r="ER19" s="259"/>
      <c r="ES19" s="259"/>
      <c r="ET19" s="259"/>
      <c r="EU19" s="259"/>
      <c r="EV19" s="259"/>
      <c r="EW19" s="259"/>
      <c r="EX19" s="259"/>
      <c r="EY19" s="259"/>
      <c r="EZ19" s="259"/>
      <c r="FA19" s="259"/>
      <c r="FB19" s="259"/>
      <c r="FC19" s="259"/>
      <c r="FD19" s="259"/>
      <c r="FE19" s="259"/>
      <c r="FF19" s="259"/>
      <c r="FG19" s="259"/>
      <c r="FH19" s="259"/>
      <c r="FI19" s="259"/>
      <c r="FJ19" s="259"/>
      <c r="FK19" s="259"/>
      <c r="FL19" s="259"/>
      <c r="FM19" s="259"/>
      <c r="FN19" s="259"/>
      <c r="FO19" s="259"/>
      <c r="FP19" s="259"/>
      <c r="FQ19" s="259"/>
      <c r="FR19" s="259"/>
      <c r="FS19" s="259"/>
      <c r="FT19" s="259"/>
      <c r="FU19" s="259"/>
      <c r="FV19" s="259"/>
      <c r="FW19" s="259"/>
      <c r="FX19" s="259"/>
      <c r="FY19" s="259"/>
      <c r="FZ19" s="259"/>
      <c r="GA19" s="259"/>
      <c r="GB19" s="259"/>
      <c r="GC19" s="259"/>
      <c r="GD19" s="259"/>
      <c r="GE19" s="259"/>
      <c r="GF19" s="259"/>
      <c r="GG19" s="260"/>
      <c r="GH19" s="46"/>
      <c r="GI19" s="254" t="s">
        <v>64</v>
      </c>
      <c r="GJ19" s="276"/>
      <c r="GK19" s="276"/>
      <c r="GL19" s="276"/>
      <c r="GM19" s="276"/>
      <c r="GN19" s="276"/>
      <c r="GO19" s="276"/>
      <c r="GP19" s="276"/>
      <c r="GQ19" s="276"/>
      <c r="GR19" s="276"/>
      <c r="GS19" s="255" t="s">
        <v>2400</v>
      </c>
      <c r="GT19" s="255"/>
      <c r="GU19" s="264"/>
      <c r="GV19" s="264"/>
      <c r="GW19" s="264"/>
      <c r="GX19" s="264"/>
      <c r="GY19" s="264"/>
      <c r="GZ19" s="264"/>
      <c r="HA19" s="264"/>
      <c r="HB19" s="264"/>
      <c r="HC19" s="256" t="s">
        <v>2474</v>
      </c>
      <c r="HD19" s="271"/>
      <c r="HE19" s="271"/>
      <c r="HF19" s="271"/>
      <c r="HG19" s="271"/>
      <c r="HH19" s="271"/>
      <c r="HI19" s="271"/>
      <c r="HJ19" s="271"/>
      <c r="HK19" s="272"/>
    </row>
    <row r="21" spans="1:219" ht="18" thickBot="1" x14ac:dyDescent="0.3">
      <c r="B21" s="174" t="s">
        <v>0</v>
      </c>
      <c r="C21" s="174"/>
      <c r="D21" s="174"/>
      <c r="E21" s="174"/>
      <c r="F21" s="174"/>
      <c r="G21" s="174"/>
      <c r="H21" s="174"/>
      <c r="I21" s="174"/>
      <c r="J21" s="174"/>
      <c r="K21" s="174"/>
      <c r="L21" s="174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  <c r="AA21" s="174"/>
      <c r="AB21" s="174"/>
      <c r="AC21" s="174"/>
      <c r="AD21" s="174"/>
      <c r="AE21" s="174"/>
      <c r="AF21" s="174"/>
      <c r="AG21" s="174"/>
      <c r="AH21" s="174"/>
      <c r="AI21" s="174"/>
      <c r="AJ21" s="174"/>
      <c r="AK21" s="175" t="s">
        <v>1</v>
      </c>
      <c r="AL21" s="175"/>
      <c r="AM21" s="175"/>
      <c r="AN21" s="175"/>
      <c r="AO21" s="175"/>
      <c r="AP21" s="175"/>
      <c r="AQ21" s="172" t="s">
        <v>2</v>
      </c>
      <c r="AR21" s="172"/>
      <c r="AS21" s="172"/>
      <c r="AT21" s="172"/>
      <c r="AU21" s="172"/>
      <c r="AV21" s="172"/>
      <c r="AW21" s="172" t="s">
        <v>3</v>
      </c>
      <c r="AX21" s="172"/>
      <c r="AY21" s="172"/>
      <c r="AZ21" s="172"/>
      <c r="BA21" s="172"/>
      <c r="BB21" s="172" t="s">
        <v>4</v>
      </c>
      <c r="BC21" s="172"/>
      <c r="BD21" s="172"/>
      <c r="BE21" s="172"/>
      <c r="BF21" s="172"/>
      <c r="BG21" s="172"/>
      <c r="BH21" s="172" t="s">
        <v>5</v>
      </c>
      <c r="BI21" s="172"/>
      <c r="BJ21" s="172"/>
      <c r="BK21" s="172"/>
      <c r="BL21" s="172"/>
      <c r="BM21" s="172"/>
      <c r="BN21" s="172" t="s">
        <v>6</v>
      </c>
      <c r="BO21" s="172"/>
      <c r="BP21" s="172"/>
      <c r="BQ21" s="172"/>
      <c r="BR21" s="172"/>
      <c r="BS21" s="172" t="s">
        <v>7</v>
      </c>
      <c r="BT21" s="172"/>
      <c r="BU21" s="172"/>
      <c r="BV21" s="172"/>
      <c r="BW21" s="172"/>
      <c r="BX21" s="172" t="s">
        <v>8</v>
      </c>
      <c r="BY21" s="172"/>
      <c r="BZ21" s="172"/>
      <c r="CA21" s="172"/>
      <c r="CB21" s="172"/>
      <c r="CC21" s="172" t="s">
        <v>9</v>
      </c>
      <c r="CD21" s="172"/>
      <c r="CE21" s="172"/>
      <c r="CF21" s="172"/>
      <c r="CG21" s="172"/>
      <c r="CH21" s="172" t="s">
        <v>10</v>
      </c>
      <c r="CI21" s="172"/>
      <c r="CJ21" s="172"/>
      <c r="CK21" s="172"/>
      <c r="CL21" s="172"/>
      <c r="CM21" s="172" t="s">
        <v>11</v>
      </c>
      <c r="CN21" s="172"/>
      <c r="CO21" s="172"/>
      <c r="CP21" s="172"/>
      <c r="CQ21" s="172"/>
      <c r="CR21" s="172"/>
      <c r="CS21" s="172"/>
      <c r="CT21" s="172"/>
      <c r="CU21" s="172"/>
      <c r="CV21" s="172"/>
      <c r="CW21" s="172"/>
      <c r="CX21" s="172"/>
      <c r="CY21" s="172"/>
      <c r="CZ21" s="172"/>
      <c r="DA21" s="172"/>
      <c r="DB21" s="172"/>
      <c r="DC21" s="172"/>
      <c r="DD21" s="172"/>
      <c r="DE21" s="172"/>
      <c r="DF21" s="172"/>
      <c r="DG21" s="172"/>
      <c r="DH21" s="172"/>
      <c r="DI21" s="172"/>
      <c r="DJ21" s="172"/>
      <c r="DK21" s="172"/>
      <c r="DL21" s="172"/>
      <c r="DM21" s="172"/>
      <c r="DN21" s="172"/>
      <c r="DO21" s="172"/>
      <c r="DP21" s="172"/>
      <c r="DQ21" s="172"/>
      <c r="DR21" s="172"/>
      <c r="DS21" s="172"/>
      <c r="DT21" s="172"/>
      <c r="DU21" s="172"/>
      <c r="DV21" s="172"/>
      <c r="DW21" s="172"/>
      <c r="DX21" s="172"/>
      <c r="DY21" s="172"/>
      <c r="DZ21" s="172"/>
      <c r="EA21" s="172"/>
      <c r="EB21" s="172"/>
      <c r="EC21" s="172"/>
      <c r="ED21" s="172"/>
      <c r="EE21" s="172"/>
      <c r="EF21" s="172"/>
      <c r="EG21" s="172"/>
      <c r="EH21" s="172"/>
      <c r="EI21" s="172"/>
      <c r="EJ21" s="172"/>
      <c r="EK21" s="172"/>
      <c r="EL21" s="172"/>
      <c r="EM21" s="172"/>
      <c r="EN21" s="172"/>
      <c r="EO21" s="172"/>
      <c r="EP21" s="172"/>
      <c r="EQ21" s="172"/>
      <c r="ER21" s="172"/>
      <c r="ES21" s="172"/>
      <c r="ET21" s="172"/>
      <c r="EU21" s="172"/>
      <c r="EV21" s="172"/>
      <c r="EW21" s="172"/>
      <c r="EX21" s="172"/>
      <c r="EY21" s="172"/>
      <c r="EZ21" s="172"/>
      <c r="FA21" s="172"/>
      <c r="FB21" s="172"/>
      <c r="FC21" s="172"/>
      <c r="FD21" s="172"/>
      <c r="FE21" s="172"/>
      <c r="FF21" s="172"/>
      <c r="FG21" s="172"/>
      <c r="FH21" s="172"/>
      <c r="FI21" s="172"/>
      <c r="FJ21" s="172"/>
      <c r="FK21" s="172"/>
      <c r="FL21" s="172"/>
      <c r="FM21" s="172"/>
      <c r="FN21" s="172"/>
      <c r="FO21" s="172"/>
      <c r="FP21" s="172"/>
      <c r="FQ21" s="172"/>
      <c r="FR21" s="172"/>
      <c r="FS21" s="172"/>
      <c r="FT21" s="172"/>
      <c r="FU21" s="172"/>
      <c r="FV21" s="172" t="s">
        <v>12</v>
      </c>
      <c r="FW21" s="172"/>
      <c r="FX21" s="172"/>
      <c r="FY21" s="172"/>
      <c r="FZ21" s="172"/>
      <c r="GA21" s="172"/>
      <c r="GB21" s="172"/>
      <c r="GC21" s="172" t="s">
        <v>13</v>
      </c>
      <c r="GD21" s="172"/>
      <c r="GE21" s="172"/>
      <c r="GF21" s="172"/>
      <c r="GG21" s="172"/>
      <c r="GH21" s="172"/>
      <c r="GI21" s="172"/>
      <c r="GJ21" s="172" t="s">
        <v>14</v>
      </c>
      <c r="GK21" s="172"/>
      <c r="GL21" s="172"/>
      <c r="GM21" s="172"/>
      <c r="GN21" s="172"/>
      <c r="GO21" s="172"/>
      <c r="GP21" s="172"/>
      <c r="GQ21" s="172" t="s">
        <v>15</v>
      </c>
      <c r="GR21" s="172"/>
      <c r="GS21" s="172"/>
      <c r="GT21" s="172"/>
      <c r="GU21" s="172"/>
      <c r="GV21" s="172"/>
      <c r="GW21" s="172"/>
      <c r="GX21" s="172" t="s">
        <v>16</v>
      </c>
      <c r="GY21" s="172"/>
      <c r="GZ21" s="172"/>
      <c r="HA21" s="172"/>
      <c r="HB21" s="172"/>
      <c r="HC21" s="172"/>
      <c r="HD21" s="172"/>
      <c r="HE21" s="173" t="s">
        <v>17</v>
      </c>
      <c r="HF21" s="173"/>
      <c r="HG21" s="173"/>
      <c r="HH21" s="173"/>
      <c r="HI21" s="173"/>
      <c r="HJ21" s="173"/>
      <c r="HK21" s="236"/>
    </row>
    <row r="22" spans="1:219" ht="18" thickBot="1" x14ac:dyDescent="0.45">
      <c r="B22" s="167" t="s">
        <v>2427</v>
      </c>
      <c r="C22" s="167"/>
      <c r="D22" s="167"/>
      <c r="E22" s="167"/>
      <c r="F22" s="167"/>
      <c r="G22" s="167"/>
      <c r="H22" s="167"/>
      <c r="I22" s="167"/>
      <c r="J22" s="167"/>
      <c r="K22" s="167"/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7"/>
      <c r="AI22" s="167"/>
      <c r="AJ22" s="167"/>
      <c r="AK22" s="168">
        <v>20</v>
      </c>
      <c r="AL22" s="168"/>
      <c r="AM22" s="168"/>
      <c r="AN22" s="168"/>
      <c r="AO22" s="168"/>
      <c r="AP22" s="168"/>
      <c r="AQ22" s="169">
        <v>24.1</v>
      </c>
      <c r="AR22" s="169"/>
      <c r="AS22" s="169"/>
      <c r="AT22" s="169"/>
      <c r="AU22" s="169"/>
      <c r="AV22" s="169"/>
      <c r="AW22" s="170">
        <v>6</v>
      </c>
      <c r="AX22" s="170"/>
      <c r="AY22" s="170"/>
      <c r="AZ22" s="170"/>
      <c r="BA22" s="170"/>
      <c r="BB22" s="206" t="s">
        <v>65</v>
      </c>
      <c r="BC22" s="206"/>
      <c r="BD22" s="206"/>
      <c r="BE22" s="206"/>
      <c r="BF22" s="206"/>
      <c r="BG22" s="206"/>
      <c r="BH22" s="206" t="s">
        <v>65</v>
      </c>
      <c r="BI22" s="206"/>
      <c r="BJ22" s="206"/>
      <c r="BK22" s="206"/>
      <c r="BL22" s="206"/>
      <c r="BM22" s="206"/>
      <c r="BN22" s="235">
        <v>130</v>
      </c>
      <c r="BO22" s="235"/>
      <c r="BP22" s="235"/>
      <c r="BQ22" s="235"/>
      <c r="BR22" s="235"/>
      <c r="BS22" s="171">
        <v>105</v>
      </c>
      <c r="BT22" s="171"/>
      <c r="BU22" s="171"/>
      <c r="BV22" s="171"/>
      <c r="BW22" s="171"/>
      <c r="BX22" s="171">
        <v>1</v>
      </c>
      <c r="BY22" s="171"/>
      <c r="BZ22" s="171"/>
      <c r="CA22" s="171"/>
      <c r="CB22" s="171"/>
      <c r="CC22" s="171">
        <v>18</v>
      </c>
      <c r="CD22" s="171"/>
      <c r="CE22" s="171"/>
      <c r="CF22" s="171"/>
      <c r="CG22" s="171"/>
      <c r="CH22" s="171">
        <v>0</v>
      </c>
      <c r="CI22" s="171"/>
      <c r="CJ22" s="171"/>
      <c r="CK22" s="171"/>
      <c r="CL22" s="171"/>
      <c r="CM22" s="229" t="s">
        <v>2402</v>
      </c>
      <c r="CN22" s="230"/>
      <c r="CO22" s="230"/>
      <c r="CP22" s="230"/>
      <c r="CQ22" s="230"/>
      <c r="CR22" s="230"/>
      <c r="CS22" s="230"/>
      <c r="CT22" s="230"/>
      <c r="CU22" s="230"/>
      <c r="CV22" s="230"/>
      <c r="CW22" s="230"/>
      <c r="CX22" s="230"/>
      <c r="CY22" s="230"/>
      <c r="CZ22" s="230"/>
      <c r="DA22" s="230"/>
      <c r="DB22" s="230"/>
      <c r="DC22" s="230"/>
      <c r="DD22" s="230"/>
      <c r="DE22" s="230"/>
      <c r="DF22" s="230"/>
      <c r="DG22" s="230"/>
      <c r="DH22" s="230"/>
      <c r="DI22" s="230"/>
      <c r="DJ22" s="230"/>
      <c r="DK22" s="230"/>
      <c r="DL22" s="230"/>
      <c r="DM22" s="230"/>
      <c r="DN22" s="230"/>
      <c r="DO22" s="230"/>
      <c r="DP22" s="230"/>
      <c r="DQ22" s="230"/>
      <c r="DR22" s="230"/>
      <c r="DS22" s="230"/>
      <c r="DT22" s="230"/>
      <c r="DU22" s="230"/>
      <c r="DV22" s="230"/>
      <c r="DW22" s="230"/>
      <c r="DX22" s="230"/>
      <c r="DY22" s="230"/>
      <c r="DZ22" s="230"/>
      <c r="EA22" s="230"/>
      <c r="EB22" s="230"/>
      <c r="EC22" s="230"/>
      <c r="ED22" s="230"/>
      <c r="EE22" s="230"/>
      <c r="EF22" s="230"/>
      <c r="EG22" s="230"/>
      <c r="EH22" s="230"/>
      <c r="EI22" s="230"/>
      <c r="EJ22" s="230"/>
      <c r="EK22" s="230"/>
      <c r="EL22" s="230"/>
      <c r="EM22" s="230"/>
      <c r="EN22" s="230"/>
      <c r="EO22" s="230"/>
      <c r="EP22" s="230"/>
      <c r="EQ22" s="230"/>
      <c r="ER22" s="230"/>
      <c r="ES22" s="230"/>
      <c r="ET22" s="230"/>
      <c r="EU22" s="230"/>
      <c r="EV22" s="230"/>
      <c r="EW22" s="230"/>
      <c r="EX22" s="230"/>
      <c r="EY22" s="230"/>
      <c r="EZ22" s="230"/>
      <c r="FA22" s="230"/>
      <c r="FB22" s="230"/>
      <c r="FC22" s="230"/>
      <c r="FD22" s="230"/>
      <c r="FE22" s="230"/>
      <c r="FF22" s="230"/>
      <c r="FG22" s="230"/>
      <c r="FH22" s="230"/>
      <c r="FI22" s="230"/>
      <c r="FJ22" s="230"/>
      <c r="FK22" s="230"/>
      <c r="FL22" s="230"/>
      <c r="FM22" s="230"/>
      <c r="FN22" s="230"/>
      <c r="FO22" s="230"/>
      <c r="FP22" s="230"/>
      <c r="FQ22" s="230"/>
      <c r="FR22" s="230"/>
      <c r="FS22" s="230"/>
      <c r="FT22" s="230"/>
      <c r="FU22" s="231"/>
      <c r="FV22" s="170">
        <v>1</v>
      </c>
      <c r="FW22" s="170"/>
      <c r="FX22" s="170"/>
      <c r="FY22" s="170"/>
      <c r="FZ22" s="170"/>
      <c r="GA22" s="170"/>
      <c r="GB22" s="170"/>
      <c r="GC22" s="170">
        <v>7</v>
      </c>
      <c r="GD22" s="170"/>
      <c r="GE22" s="170"/>
      <c r="GF22" s="170"/>
      <c r="GG22" s="170"/>
      <c r="GH22" s="170"/>
      <c r="GI22" s="170"/>
      <c r="GJ22" s="170">
        <v>3</v>
      </c>
      <c r="GK22" s="170"/>
      <c r="GL22" s="170"/>
      <c r="GM22" s="170"/>
      <c r="GN22" s="170"/>
      <c r="GO22" s="170"/>
      <c r="GP22" s="170"/>
      <c r="GQ22" s="170">
        <v>0</v>
      </c>
      <c r="GR22" s="170"/>
      <c r="GS22" s="170"/>
      <c r="GT22" s="170"/>
      <c r="GU22" s="170"/>
      <c r="GV22" s="170"/>
      <c r="GW22" s="170"/>
      <c r="GX22" s="170">
        <v>0</v>
      </c>
      <c r="GY22" s="170"/>
      <c r="GZ22" s="170"/>
      <c r="HA22" s="170"/>
      <c r="HB22" s="170"/>
      <c r="HC22" s="170"/>
      <c r="HD22" s="170"/>
      <c r="HE22" s="170">
        <v>0</v>
      </c>
      <c r="HF22" s="170"/>
      <c r="HG22" s="170"/>
      <c r="HH22" s="170"/>
      <c r="HI22" s="170"/>
      <c r="HJ22" s="170"/>
      <c r="HK22" s="238"/>
    </row>
    <row r="23" spans="1:219" ht="17.25" x14ac:dyDescent="0.35">
      <c r="B23" s="162" t="s">
        <v>1220</v>
      </c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4"/>
      <c r="AK23" s="208">
        <v>20</v>
      </c>
      <c r="AL23" s="209"/>
      <c r="AM23" s="209"/>
      <c r="AN23" s="209"/>
      <c r="AO23" s="209"/>
      <c r="AP23" s="209"/>
      <c r="AQ23" s="165" t="s">
        <v>2403</v>
      </c>
      <c r="AR23" s="166"/>
      <c r="AS23" s="166"/>
      <c r="AT23" s="166"/>
      <c r="AU23" s="166"/>
      <c r="AV23" s="166"/>
      <c r="AW23" s="212"/>
      <c r="AX23" s="212"/>
      <c r="AY23" s="212"/>
      <c r="AZ23" s="212"/>
      <c r="BA23" s="212"/>
      <c r="BB23" s="213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07" t="s">
        <v>2404</v>
      </c>
      <c r="BO23" s="207"/>
      <c r="BP23" s="207"/>
      <c r="BQ23" s="207"/>
      <c r="BR23" s="207"/>
      <c r="BS23" s="213"/>
      <c r="BT23" s="213"/>
      <c r="BU23" s="213"/>
      <c r="BV23" s="213"/>
      <c r="BW23" s="213"/>
      <c r="BX23" s="213"/>
      <c r="BY23" s="213"/>
      <c r="BZ23" s="213"/>
      <c r="CA23" s="213"/>
      <c r="CB23" s="213"/>
      <c r="CC23" s="213"/>
      <c r="CD23" s="213"/>
      <c r="CE23" s="213"/>
      <c r="CF23" s="213"/>
      <c r="CG23" s="213"/>
      <c r="CH23" s="213"/>
      <c r="CI23" s="213"/>
      <c r="CJ23" s="213"/>
      <c r="CK23" s="213"/>
      <c r="CL23" s="213"/>
      <c r="CM23" s="232"/>
      <c r="CN23" s="233"/>
      <c r="CO23" s="233"/>
      <c r="CP23" s="233"/>
      <c r="CQ23" s="233"/>
      <c r="CR23" s="233"/>
      <c r="CS23" s="233"/>
      <c r="CT23" s="233"/>
      <c r="CU23" s="233"/>
      <c r="CV23" s="233"/>
      <c r="CW23" s="233"/>
      <c r="CX23" s="233"/>
      <c r="CY23" s="233"/>
      <c r="CZ23" s="233"/>
      <c r="DA23" s="233"/>
      <c r="DB23" s="233"/>
      <c r="DC23" s="233"/>
      <c r="DD23" s="233"/>
      <c r="DE23" s="233"/>
      <c r="DF23" s="233"/>
      <c r="DG23" s="233"/>
      <c r="DH23" s="233"/>
      <c r="DI23" s="233"/>
      <c r="DJ23" s="233"/>
      <c r="DK23" s="233"/>
      <c r="DL23" s="233"/>
      <c r="DM23" s="233"/>
      <c r="DN23" s="233"/>
      <c r="DO23" s="233"/>
      <c r="DP23" s="233"/>
      <c r="DQ23" s="233"/>
      <c r="DR23" s="233"/>
      <c r="DS23" s="233"/>
      <c r="DT23" s="233"/>
      <c r="DU23" s="233"/>
      <c r="DV23" s="233"/>
      <c r="DW23" s="233"/>
      <c r="DX23" s="233"/>
      <c r="DY23" s="233"/>
      <c r="DZ23" s="233"/>
      <c r="EA23" s="233"/>
      <c r="EB23" s="233"/>
      <c r="EC23" s="233"/>
      <c r="ED23" s="233"/>
      <c r="EE23" s="233"/>
      <c r="EF23" s="233"/>
      <c r="EG23" s="233"/>
      <c r="EH23" s="233"/>
      <c r="EI23" s="233"/>
      <c r="EJ23" s="233"/>
      <c r="EK23" s="233"/>
      <c r="EL23" s="233"/>
      <c r="EM23" s="233"/>
      <c r="EN23" s="233"/>
      <c r="EO23" s="233"/>
      <c r="EP23" s="233"/>
      <c r="EQ23" s="233"/>
      <c r="ER23" s="233"/>
      <c r="ES23" s="233"/>
      <c r="ET23" s="233"/>
      <c r="EU23" s="233"/>
      <c r="EV23" s="233"/>
      <c r="EW23" s="233"/>
      <c r="EX23" s="233"/>
      <c r="EY23" s="233"/>
      <c r="EZ23" s="233"/>
      <c r="FA23" s="233"/>
      <c r="FB23" s="233"/>
      <c r="FC23" s="233"/>
      <c r="FD23" s="233"/>
      <c r="FE23" s="233"/>
      <c r="FF23" s="233"/>
      <c r="FG23" s="233"/>
      <c r="FH23" s="233"/>
      <c r="FI23" s="233"/>
      <c r="FJ23" s="233"/>
      <c r="FK23" s="233"/>
      <c r="FL23" s="233"/>
      <c r="FM23" s="233"/>
      <c r="FN23" s="233"/>
      <c r="FO23" s="233"/>
      <c r="FP23" s="233"/>
      <c r="FQ23" s="233"/>
      <c r="FR23" s="233"/>
      <c r="FS23" s="233"/>
      <c r="FT23" s="233"/>
      <c r="FU23" s="234"/>
      <c r="FV23" s="205" t="s">
        <v>2405</v>
      </c>
      <c r="FW23" s="205"/>
      <c r="FX23" s="205"/>
      <c r="FY23" s="205"/>
      <c r="FZ23" s="205"/>
      <c r="GA23" s="205"/>
      <c r="GB23" s="205"/>
      <c r="GC23" s="205" t="s">
        <v>2406</v>
      </c>
      <c r="GD23" s="205"/>
      <c r="GE23" s="205"/>
      <c r="GF23" s="205"/>
      <c r="GG23" s="205"/>
      <c r="GH23" s="205"/>
      <c r="GI23" s="205"/>
      <c r="GJ23" s="205" t="s">
        <v>2407</v>
      </c>
      <c r="GK23" s="205"/>
      <c r="GL23" s="205"/>
      <c r="GM23" s="205"/>
      <c r="GN23" s="205"/>
      <c r="GO23" s="205"/>
      <c r="GP23" s="205"/>
      <c r="GQ23" s="205" t="s">
        <v>2408</v>
      </c>
      <c r="GR23" s="205"/>
      <c r="GS23" s="205"/>
      <c r="GT23" s="205"/>
      <c r="GU23" s="205"/>
      <c r="GV23" s="205"/>
      <c r="GW23" s="205"/>
      <c r="GX23" s="205" t="s">
        <v>2408</v>
      </c>
      <c r="GY23" s="205"/>
      <c r="GZ23" s="205"/>
      <c r="HA23" s="205"/>
      <c r="HB23" s="205"/>
      <c r="HC23" s="205"/>
      <c r="HD23" s="205"/>
      <c r="HE23" s="205" t="s">
        <v>2408</v>
      </c>
      <c r="HF23" s="205"/>
      <c r="HG23" s="205"/>
      <c r="HH23" s="205"/>
      <c r="HI23" s="205"/>
      <c r="HJ23" s="205"/>
      <c r="HK23" s="237"/>
    </row>
    <row r="24" spans="1:219" ht="17.25" x14ac:dyDescent="0.25"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  <c r="GL24" s="47"/>
      <c r="GM24" s="47"/>
      <c r="GN24" s="47"/>
      <c r="GO24" s="47"/>
      <c r="GP24" s="47"/>
      <c r="GQ24" s="47"/>
      <c r="GR24" s="47"/>
      <c r="GS24" s="47"/>
      <c r="GT24" s="47"/>
      <c r="GU24" s="47"/>
      <c r="GV24" s="47"/>
      <c r="GW24" s="47"/>
      <c r="GX24" s="47"/>
      <c r="GY24" s="47"/>
      <c r="GZ24" s="47"/>
      <c r="HA24" s="47"/>
      <c r="HB24" s="47"/>
      <c r="HC24" s="47"/>
      <c r="HD24" s="47"/>
      <c r="HE24" s="47"/>
      <c r="HF24" s="47"/>
      <c r="HG24" s="47"/>
      <c r="HH24" s="47"/>
      <c r="HI24" s="47"/>
      <c r="HJ24" s="47"/>
      <c r="HK24" s="6"/>
    </row>
    <row r="25" spans="1:219" ht="17.25" x14ac:dyDescent="0.25">
      <c r="B25" s="154" t="s">
        <v>18</v>
      </c>
      <c r="C25" s="155"/>
      <c r="D25" s="155"/>
      <c r="E25" s="155"/>
      <c r="F25" s="56" t="s">
        <v>2400</v>
      </c>
      <c r="G25" s="156" t="s">
        <v>2409</v>
      </c>
      <c r="H25" s="156"/>
      <c r="I25" s="156"/>
      <c r="J25" s="156"/>
      <c r="K25" s="156"/>
      <c r="L25" s="156"/>
      <c r="M25" s="156"/>
      <c r="N25" s="157"/>
      <c r="O25" s="47"/>
      <c r="P25" s="150" t="s">
        <v>20</v>
      </c>
      <c r="Q25" s="161"/>
      <c r="R25" s="161"/>
      <c r="S25" s="161"/>
      <c r="T25" s="161"/>
      <c r="U25" s="161"/>
      <c r="V25" s="161"/>
      <c r="W25" s="161"/>
      <c r="X25" s="161"/>
      <c r="Y25" s="161"/>
      <c r="Z25" s="161"/>
      <c r="AA25" s="161"/>
      <c r="AB25" s="86" t="s">
        <v>2400</v>
      </c>
      <c r="AC25" s="158" t="s">
        <v>2150</v>
      </c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45"/>
      <c r="AS25" s="150" t="s">
        <v>21</v>
      </c>
      <c r="AT25" s="161"/>
      <c r="AU25" s="161"/>
      <c r="AV25" s="161"/>
      <c r="AW25" s="161"/>
      <c r="AX25" s="161"/>
      <c r="AY25" s="161"/>
      <c r="AZ25" s="161"/>
      <c r="BA25" s="161"/>
      <c r="BB25" s="161"/>
      <c r="BC25" s="161"/>
      <c r="BD25" s="161"/>
      <c r="BE25" s="161"/>
      <c r="BF25" s="161"/>
      <c r="BG25" s="161"/>
      <c r="BH25" s="161"/>
      <c r="BI25" s="161"/>
      <c r="BJ25" s="151" t="s">
        <v>2400</v>
      </c>
      <c r="BK25" s="151"/>
      <c r="BL25" s="159"/>
      <c r="BM25" s="159"/>
      <c r="BN25" s="159"/>
      <c r="BO25" s="159"/>
      <c r="BP25" s="159"/>
      <c r="BQ25" s="159"/>
      <c r="BR25" s="159"/>
      <c r="BS25" s="159"/>
      <c r="BT25" s="159"/>
      <c r="BU25" s="159"/>
      <c r="BV25" s="159"/>
      <c r="BW25" s="159"/>
      <c r="BX25" s="159"/>
      <c r="BY25" s="159"/>
      <c r="BZ25" s="159"/>
      <c r="CA25" s="159"/>
      <c r="CB25" s="159"/>
      <c r="CC25" s="159"/>
      <c r="CD25" s="159"/>
      <c r="CE25" s="159"/>
      <c r="CF25" s="159"/>
      <c r="CG25" s="159"/>
      <c r="CH25" s="159"/>
      <c r="CI25" s="159"/>
      <c r="CJ25" s="159"/>
      <c r="CK25" s="159"/>
      <c r="CL25" s="159"/>
      <c r="CM25" s="159"/>
      <c r="CN25" s="159"/>
      <c r="CO25" s="159"/>
      <c r="CP25" s="159"/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  <c r="DA25" s="159"/>
      <c r="DB25" s="159"/>
      <c r="DC25" s="159"/>
      <c r="DD25" s="159"/>
      <c r="DE25" s="159"/>
      <c r="DF25" s="159"/>
      <c r="DG25" s="159"/>
      <c r="DH25" s="159"/>
      <c r="DI25" s="159"/>
      <c r="DJ25" s="159"/>
      <c r="DK25" s="159"/>
      <c r="DL25" s="159"/>
      <c r="DM25" s="159"/>
      <c r="DN25" s="159"/>
      <c r="DO25" s="159"/>
      <c r="DP25" s="159"/>
      <c r="DQ25" s="159"/>
      <c r="DR25" s="159"/>
      <c r="DS25" s="159"/>
      <c r="DT25" s="159"/>
      <c r="DU25" s="159"/>
      <c r="DV25" s="159"/>
      <c r="DW25" s="159"/>
      <c r="DX25" s="159"/>
      <c r="DY25" s="159"/>
      <c r="DZ25" s="159"/>
      <c r="EA25" s="159"/>
      <c r="EB25" s="159"/>
      <c r="EC25" s="159"/>
      <c r="ED25" s="159"/>
      <c r="EE25" s="159"/>
      <c r="EF25" s="159"/>
      <c r="EG25" s="159"/>
      <c r="EH25" s="159"/>
      <c r="EI25" s="159"/>
      <c r="EJ25" s="159"/>
      <c r="EK25" s="159"/>
      <c r="EL25" s="159"/>
      <c r="EM25" s="159"/>
      <c r="EN25" s="159"/>
      <c r="EO25" s="159"/>
      <c r="EP25" s="159"/>
      <c r="EQ25" s="159"/>
      <c r="ER25" s="159"/>
      <c r="ES25" s="159"/>
      <c r="ET25" s="159"/>
      <c r="EU25" s="159"/>
      <c r="EV25" s="159"/>
      <c r="EW25" s="159"/>
      <c r="EX25" s="159"/>
      <c r="EY25" s="159"/>
      <c r="EZ25" s="159"/>
      <c r="FA25" s="159"/>
      <c r="FB25" s="159"/>
      <c r="FC25" s="159"/>
      <c r="FD25" s="159"/>
      <c r="FE25" s="159"/>
      <c r="FF25" s="159"/>
      <c r="FG25" s="159"/>
      <c r="FH25" s="159"/>
      <c r="FI25" s="159"/>
      <c r="FJ25" s="159"/>
      <c r="FK25" s="159"/>
      <c r="FL25" s="159"/>
      <c r="FM25" s="159"/>
      <c r="FN25" s="159"/>
      <c r="FO25" s="159"/>
      <c r="FP25" s="159"/>
      <c r="FQ25" s="159"/>
      <c r="FR25" s="159"/>
      <c r="FS25" s="159"/>
      <c r="FT25" s="159"/>
      <c r="FU25" s="159"/>
      <c r="FV25" s="159"/>
      <c r="FW25" s="159"/>
      <c r="FX25" s="159"/>
      <c r="FY25" s="159"/>
      <c r="FZ25" s="159"/>
      <c r="GA25" s="159"/>
      <c r="GB25" s="159"/>
      <c r="GC25" s="159"/>
      <c r="GD25" s="159"/>
      <c r="GE25" s="159"/>
      <c r="GF25" s="159"/>
      <c r="GG25" s="159"/>
      <c r="GH25" s="159"/>
      <c r="GI25" s="159"/>
      <c r="GJ25" s="159"/>
      <c r="GK25" s="159"/>
      <c r="GL25" s="159"/>
      <c r="GM25" s="160"/>
      <c r="GN25" s="46"/>
      <c r="GO25" s="150" t="s">
        <v>22</v>
      </c>
      <c r="GP25" s="150"/>
      <c r="GQ25" s="150"/>
      <c r="GR25" s="150"/>
      <c r="GS25" s="150"/>
      <c r="GT25" s="150"/>
      <c r="GU25" s="150"/>
      <c r="GV25" s="150"/>
      <c r="GW25" s="150"/>
      <c r="GX25" s="150"/>
      <c r="GY25" s="151" t="s">
        <v>2400</v>
      </c>
      <c r="GZ25" s="151"/>
      <c r="HA25" s="152"/>
      <c r="HB25" s="152"/>
      <c r="HC25" s="152"/>
      <c r="HD25" s="152"/>
      <c r="HE25" s="152"/>
      <c r="HF25" s="152"/>
      <c r="HG25" s="152"/>
      <c r="HH25" s="152"/>
      <c r="HI25" s="152"/>
      <c r="HJ25" s="152"/>
      <c r="HK25" s="152"/>
    </row>
    <row r="26" spans="1:219" ht="17.25" x14ac:dyDescent="0.25">
      <c r="B26" s="117" t="s">
        <v>23</v>
      </c>
      <c r="C26" s="106"/>
      <c r="D26" s="106"/>
      <c r="E26" s="106"/>
      <c r="F26" s="57" t="s">
        <v>2400</v>
      </c>
      <c r="G26" s="118" t="s">
        <v>2410</v>
      </c>
      <c r="H26" s="118"/>
      <c r="I26" s="118"/>
      <c r="J26" s="118"/>
      <c r="K26" s="118"/>
      <c r="L26" s="118"/>
      <c r="M26" s="118"/>
      <c r="N26" s="119"/>
      <c r="O26" s="47"/>
      <c r="P26" s="106" t="s">
        <v>24</v>
      </c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87" t="s">
        <v>2400</v>
      </c>
      <c r="AC26" s="153" t="s">
        <v>1679</v>
      </c>
      <c r="AD26" s="153"/>
      <c r="AE26" s="153"/>
      <c r="AF26" s="153"/>
      <c r="AG26" s="153"/>
      <c r="AH26" s="153"/>
      <c r="AI26" s="153"/>
      <c r="AJ26" s="153"/>
      <c r="AK26" s="153"/>
      <c r="AL26" s="153"/>
      <c r="AM26" s="153"/>
      <c r="AN26" s="153"/>
      <c r="AO26" s="153"/>
      <c r="AP26" s="153"/>
      <c r="AQ26" s="153"/>
      <c r="AR26" s="45"/>
      <c r="AS26" s="106" t="s">
        <v>25</v>
      </c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107"/>
      <c r="BI26" s="107"/>
      <c r="BJ26" s="110" t="s">
        <v>2400</v>
      </c>
      <c r="BK26" s="11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0"/>
      <c r="CC26" s="100"/>
      <c r="CD26" s="100"/>
      <c r="CE26" s="100"/>
      <c r="CF26" s="100"/>
      <c r="CG26" s="100"/>
      <c r="CH26" s="100"/>
      <c r="CI26" s="100"/>
      <c r="CJ26" s="100"/>
      <c r="CK26" s="100"/>
      <c r="CL26" s="100"/>
      <c r="CM26" s="100"/>
      <c r="CN26" s="100"/>
      <c r="CO26" s="100"/>
      <c r="CP26" s="100"/>
      <c r="CQ26" s="100"/>
      <c r="CR26" s="100"/>
      <c r="CS26" s="100"/>
      <c r="CT26" s="100"/>
      <c r="CU26" s="100"/>
      <c r="CV26" s="100"/>
      <c r="CW26" s="100"/>
      <c r="CX26" s="100"/>
      <c r="CY26" s="100"/>
      <c r="CZ26" s="100"/>
      <c r="DA26" s="100"/>
      <c r="DB26" s="100"/>
      <c r="DC26" s="100"/>
      <c r="DD26" s="100"/>
      <c r="DE26" s="100"/>
      <c r="DF26" s="100"/>
      <c r="DG26" s="100"/>
      <c r="DH26" s="100"/>
      <c r="DI26" s="100"/>
      <c r="DJ26" s="100"/>
      <c r="DK26" s="100"/>
      <c r="DL26" s="100"/>
      <c r="DM26" s="100"/>
      <c r="DN26" s="100"/>
      <c r="DO26" s="100"/>
      <c r="DP26" s="100"/>
      <c r="DQ26" s="100"/>
      <c r="DR26" s="100"/>
      <c r="DS26" s="100"/>
      <c r="DT26" s="100"/>
      <c r="DU26" s="100"/>
      <c r="DV26" s="100"/>
      <c r="DW26" s="100"/>
      <c r="DX26" s="100"/>
      <c r="DY26" s="100"/>
      <c r="DZ26" s="100"/>
      <c r="EA26" s="100"/>
      <c r="EB26" s="100"/>
      <c r="EC26" s="100"/>
      <c r="ED26" s="100"/>
      <c r="EE26" s="100"/>
      <c r="EF26" s="100"/>
      <c r="EG26" s="100"/>
      <c r="EH26" s="100"/>
      <c r="EI26" s="100"/>
      <c r="EJ26" s="100"/>
      <c r="EK26" s="100"/>
      <c r="EL26" s="100"/>
      <c r="EM26" s="100"/>
      <c r="EN26" s="100"/>
      <c r="EO26" s="100"/>
      <c r="EP26" s="100"/>
      <c r="EQ26" s="100"/>
      <c r="ER26" s="100"/>
      <c r="ES26" s="100"/>
      <c r="ET26" s="100"/>
      <c r="EU26" s="100"/>
      <c r="EV26" s="100"/>
      <c r="EW26" s="100"/>
      <c r="EX26" s="100"/>
      <c r="EY26" s="100"/>
      <c r="EZ26" s="100"/>
      <c r="FA26" s="100"/>
      <c r="FB26" s="100"/>
      <c r="FC26" s="100"/>
      <c r="FD26" s="100"/>
      <c r="FE26" s="100"/>
      <c r="FF26" s="100"/>
      <c r="FG26" s="100"/>
      <c r="FH26" s="100"/>
      <c r="FI26" s="100"/>
      <c r="FJ26" s="100"/>
      <c r="FK26" s="100"/>
      <c r="FL26" s="100"/>
      <c r="FM26" s="100"/>
      <c r="FN26" s="100"/>
      <c r="FO26" s="100"/>
      <c r="FP26" s="100"/>
      <c r="FQ26" s="100"/>
      <c r="FR26" s="100"/>
      <c r="FS26" s="100"/>
      <c r="FT26" s="100"/>
      <c r="FU26" s="100"/>
      <c r="FV26" s="100"/>
      <c r="FW26" s="100"/>
      <c r="FX26" s="100"/>
      <c r="FY26" s="100"/>
      <c r="FZ26" s="100"/>
      <c r="GA26" s="100"/>
      <c r="GB26" s="100"/>
      <c r="GC26" s="100"/>
      <c r="GD26" s="100"/>
      <c r="GE26" s="100"/>
      <c r="GF26" s="100"/>
      <c r="GG26" s="100"/>
      <c r="GH26" s="100"/>
      <c r="GI26" s="100"/>
      <c r="GJ26" s="100"/>
      <c r="GK26" s="100"/>
      <c r="GL26" s="100"/>
      <c r="GM26" s="101"/>
      <c r="GN26" s="46"/>
      <c r="GO26" s="106" t="s">
        <v>26</v>
      </c>
      <c r="GP26" s="106"/>
      <c r="GQ26" s="106"/>
      <c r="GR26" s="106"/>
      <c r="GS26" s="106"/>
      <c r="GT26" s="106"/>
      <c r="GU26" s="106"/>
      <c r="GV26" s="106"/>
      <c r="GW26" s="106"/>
      <c r="GX26" s="106"/>
      <c r="GY26" s="110" t="s">
        <v>2400</v>
      </c>
      <c r="GZ26" s="110"/>
      <c r="HA26" s="96"/>
      <c r="HB26" s="96"/>
      <c r="HC26" s="96"/>
      <c r="HD26" s="96"/>
      <c r="HE26" s="96"/>
      <c r="HF26" s="96"/>
      <c r="HG26" s="96"/>
      <c r="HH26" s="96"/>
      <c r="HI26" s="96"/>
      <c r="HJ26" s="96"/>
      <c r="HK26" s="96"/>
    </row>
    <row r="27" spans="1:219" ht="17.25" x14ac:dyDescent="0.25">
      <c r="B27" s="120" t="s">
        <v>27</v>
      </c>
      <c r="C27" s="99"/>
      <c r="D27" s="99"/>
      <c r="E27" s="99"/>
      <c r="F27" s="58" t="s">
        <v>2400</v>
      </c>
      <c r="G27" s="121" t="s">
        <v>2411</v>
      </c>
      <c r="H27" s="121"/>
      <c r="I27" s="121"/>
      <c r="J27" s="121"/>
      <c r="K27" s="121"/>
      <c r="L27" s="121"/>
      <c r="M27" s="121"/>
      <c r="N27" s="122"/>
      <c r="O27" s="47"/>
      <c r="P27" s="99" t="s">
        <v>28</v>
      </c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88" t="s">
        <v>2400</v>
      </c>
      <c r="AC27" s="116" t="s">
        <v>1177</v>
      </c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45"/>
      <c r="AS27" s="132" t="s">
        <v>1769</v>
      </c>
      <c r="AT27" s="133"/>
      <c r="AU27" s="133"/>
      <c r="AV27" s="133"/>
      <c r="AW27" s="133"/>
      <c r="AX27" s="133"/>
      <c r="AY27" s="133"/>
      <c r="AZ27" s="133"/>
      <c r="BA27" s="133"/>
      <c r="BB27" s="133"/>
      <c r="BC27" s="133"/>
      <c r="BD27" s="133"/>
      <c r="BE27" s="133"/>
      <c r="BF27" s="133"/>
      <c r="BG27" s="133"/>
      <c r="BH27" s="133"/>
      <c r="BI27" s="133"/>
      <c r="BJ27" s="148" t="s">
        <v>2400</v>
      </c>
      <c r="BK27" s="148"/>
      <c r="BL27" s="143" t="s">
        <v>2412</v>
      </c>
      <c r="BM27" s="143"/>
      <c r="BN27" s="143"/>
      <c r="BO27" s="143"/>
      <c r="BP27" s="143"/>
      <c r="BQ27" s="143"/>
      <c r="BR27" s="143"/>
      <c r="BS27" s="143"/>
      <c r="BT27" s="143"/>
      <c r="BU27" s="143"/>
      <c r="BV27" s="143"/>
      <c r="BW27" s="143"/>
      <c r="BX27" s="143"/>
      <c r="BY27" s="143"/>
      <c r="BZ27" s="143"/>
      <c r="CA27" s="143"/>
      <c r="CB27" s="143"/>
      <c r="CC27" s="143"/>
      <c r="CD27" s="143"/>
      <c r="CE27" s="143"/>
      <c r="CF27" s="143"/>
      <c r="CG27" s="143"/>
      <c r="CH27" s="143"/>
      <c r="CI27" s="143"/>
      <c r="CJ27" s="143"/>
      <c r="CK27" s="143"/>
      <c r="CL27" s="143"/>
      <c r="CM27" s="143"/>
      <c r="CN27" s="143"/>
      <c r="CO27" s="143"/>
      <c r="CP27" s="143"/>
      <c r="CQ27" s="143"/>
      <c r="CR27" s="143"/>
      <c r="CS27" s="143"/>
      <c r="CT27" s="143"/>
      <c r="CU27" s="143"/>
      <c r="CV27" s="143"/>
      <c r="CW27" s="143"/>
      <c r="CX27" s="143"/>
      <c r="CY27" s="143"/>
      <c r="CZ27" s="143"/>
      <c r="DA27" s="143"/>
      <c r="DB27" s="143"/>
      <c r="DC27" s="143"/>
      <c r="DD27" s="143"/>
      <c r="DE27" s="143"/>
      <c r="DF27" s="143"/>
      <c r="DG27" s="143"/>
      <c r="DH27" s="143"/>
      <c r="DI27" s="143"/>
      <c r="DJ27" s="143"/>
      <c r="DK27" s="143"/>
      <c r="DL27" s="143"/>
      <c r="DM27" s="143"/>
      <c r="DN27" s="143"/>
      <c r="DO27" s="143"/>
      <c r="DP27" s="143"/>
      <c r="DQ27" s="143"/>
      <c r="DR27" s="143"/>
      <c r="DS27" s="143"/>
      <c r="DT27" s="143"/>
      <c r="DU27" s="143"/>
      <c r="DV27" s="143"/>
      <c r="DW27" s="143"/>
      <c r="DX27" s="143"/>
      <c r="DY27" s="143"/>
      <c r="DZ27" s="143"/>
      <c r="EA27" s="143"/>
      <c r="EB27" s="143"/>
      <c r="EC27" s="143"/>
      <c r="ED27" s="143"/>
      <c r="EE27" s="143"/>
      <c r="EF27" s="143"/>
      <c r="EG27" s="143"/>
      <c r="EH27" s="143"/>
      <c r="EI27" s="143"/>
      <c r="EJ27" s="143"/>
      <c r="EK27" s="143"/>
      <c r="EL27" s="143"/>
      <c r="EM27" s="143"/>
      <c r="EN27" s="143"/>
      <c r="EO27" s="143"/>
      <c r="EP27" s="143"/>
      <c r="EQ27" s="143"/>
      <c r="ER27" s="143"/>
      <c r="ES27" s="143"/>
      <c r="ET27" s="143"/>
      <c r="EU27" s="143"/>
      <c r="EV27" s="143"/>
      <c r="EW27" s="143"/>
      <c r="EX27" s="143"/>
      <c r="EY27" s="143"/>
      <c r="EZ27" s="143"/>
      <c r="FA27" s="143"/>
      <c r="FB27" s="143"/>
      <c r="FC27" s="143"/>
      <c r="FD27" s="143"/>
      <c r="FE27" s="143"/>
      <c r="FF27" s="143"/>
      <c r="FG27" s="143"/>
      <c r="FH27" s="143"/>
      <c r="FI27" s="143"/>
      <c r="FJ27" s="143"/>
      <c r="FK27" s="143"/>
      <c r="FL27" s="143"/>
      <c r="FM27" s="143"/>
      <c r="FN27" s="143"/>
      <c r="FO27" s="143"/>
      <c r="FP27" s="143"/>
      <c r="FQ27" s="143"/>
      <c r="FR27" s="143"/>
      <c r="FS27" s="143"/>
      <c r="FT27" s="143"/>
      <c r="FU27" s="143"/>
      <c r="FV27" s="143"/>
      <c r="FW27" s="143"/>
      <c r="FX27" s="143"/>
      <c r="FY27" s="143"/>
      <c r="FZ27" s="143"/>
      <c r="GA27" s="143"/>
      <c r="GB27" s="143"/>
      <c r="GC27" s="143"/>
      <c r="GD27" s="143"/>
      <c r="GE27" s="143"/>
      <c r="GF27" s="143"/>
      <c r="GG27" s="143"/>
      <c r="GH27" s="143"/>
      <c r="GI27" s="143"/>
      <c r="GJ27" s="143"/>
      <c r="GK27" s="143"/>
      <c r="GL27" s="143"/>
      <c r="GM27" s="144"/>
      <c r="GN27" s="46"/>
      <c r="GO27" s="99" t="s">
        <v>29</v>
      </c>
      <c r="GP27" s="99"/>
      <c r="GQ27" s="99"/>
      <c r="GR27" s="99"/>
      <c r="GS27" s="99"/>
      <c r="GT27" s="99"/>
      <c r="GU27" s="99"/>
      <c r="GV27" s="99"/>
      <c r="GW27" s="99"/>
      <c r="GX27" s="99"/>
      <c r="GY27" s="98" t="s">
        <v>2400</v>
      </c>
      <c r="GZ27" s="98"/>
      <c r="HA27" s="91"/>
      <c r="HB27" s="91"/>
      <c r="HC27" s="91"/>
      <c r="HD27" s="91"/>
      <c r="HE27" s="91"/>
      <c r="HF27" s="91"/>
      <c r="HG27" s="91"/>
      <c r="HH27" s="91"/>
      <c r="HI27" s="91"/>
      <c r="HJ27" s="91"/>
      <c r="HK27" s="91"/>
    </row>
    <row r="28" spans="1:219" ht="17.25" x14ac:dyDescent="0.25">
      <c r="B28" s="117" t="s">
        <v>30</v>
      </c>
      <c r="C28" s="106"/>
      <c r="D28" s="106"/>
      <c r="E28" s="106"/>
      <c r="F28" s="57" t="s">
        <v>2400</v>
      </c>
      <c r="G28" s="118" t="s">
        <v>2413</v>
      </c>
      <c r="H28" s="118"/>
      <c r="I28" s="118"/>
      <c r="J28" s="118"/>
      <c r="K28" s="118"/>
      <c r="L28" s="118"/>
      <c r="M28" s="118"/>
      <c r="N28" s="119"/>
      <c r="O28" s="47"/>
      <c r="P28" s="106" t="s">
        <v>31</v>
      </c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87" t="s">
        <v>2400</v>
      </c>
      <c r="AC28" s="147" t="s">
        <v>2414</v>
      </c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45"/>
      <c r="AS28" s="134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49"/>
      <c r="BK28" s="149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5"/>
      <c r="CJ28" s="145"/>
      <c r="CK28" s="145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6"/>
      <c r="GN28" s="46"/>
      <c r="GO28" s="106" t="s">
        <v>32</v>
      </c>
      <c r="GP28" s="106"/>
      <c r="GQ28" s="106"/>
      <c r="GR28" s="106"/>
      <c r="GS28" s="106"/>
      <c r="GT28" s="106"/>
      <c r="GU28" s="106"/>
      <c r="GV28" s="106"/>
      <c r="GW28" s="106"/>
      <c r="GX28" s="106"/>
      <c r="GY28" s="110" t="s">
        <v>2400</v>
      </c>
      <c r="GZ28" s="110"/>
      <c r="HA28" s="96"/>
      <c r="HB28" s="96"/>
      <c r="HC28" s="96"/>
      <c r="HD28" s="96"/>
      <c r="HE28" s="96"/>
      <c r="HF28" s="96"/>
      <c r="HG28" s="96"/>
      <c r="HH28" s="96"/>
      <c r="HI28" s="96"/>
      <c r="HJ28" s="96"/>
      <c r="HK28" s="96"/>
    </row>
    <row r="29" spans="1:219" ht="17.25" x14ac:dyDescent="0.25">
      <c r="B29" s="120" t="s">
        <v>33</v>
      </c>
      <c r="C29" s="99"/>
      <c r="D29" s="99"/>
      <c r="E29" s="99"/>
      <c r="F29" s="58" t="s">
        <v>2400</v>
      </c>
      <c r="G29" s="121" t="s">
        <v>2415</v>
      </c>
      <c r="H29" s="121"/>
      <c r="I29" s="121"/>
      <c r="J29" s="121"/>
      <c r="K29" s="121"/>
      <c r="L29" s="121"/>
      <c r="M29" s="121"/>
      <c r="N29" s="122"/>
      <c r="O29" s="47"/>
      <c r="P29" s="99" t="s">
        <v>34</v>
      </c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88" t="s">
        <v>2400</v>
      </c>
      <c r="AC29" s="91" t="s">
        <v>2416</v>
      </c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45"/>
      <c r="AS29" s="136" t="s">
        <v>35</v>
      </c>
      <c r="AT29" s="137"/>
      <c r="AU29" s="137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41" t="s">
        <v>2400</v>
      </c>
      <c r="BK29" s="141"/>
      <c r="BL29" s="128" t="s">
        <v>2417</v>
      </c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8"/>
      <c r="CE29" s="128"/>
      <c r="CF29" s="128"/>
      <c r="CG29" s="128"/>
      <c r="CH29" s="128"/>
      <c r="CI29" s="128"/>
      <c r="CJ29" s="128"/>
      <c r="CK29" s="128"/>
      <c r="CL29" s="128"/>
      <c r="CM29" s="128"/>
      <c r="CN29" s="128"/>
      <c r="CO29" s="128"/>
      <c r="CP29" s="128"/>
      <c r="CQ29" s="128"/>
      <c r="CR29" s="128"/>
      <c r="CS29" s="128"/>
      <c r="CT29" s="128"/>
      <c r="CU29" s="128"/>
      <c r="CV29" s="128"/>
      <c r="CW29" s="128"/>
      <c r="CX29" s="128"/>
      <c r="CY29" s="128"/>
      <c r="CZ29" s="128"/>
      <c r="DA29" s="128"/>
      <c r="DB29" s="128"/>
      <c r="DC29" s="128"/>
      <c r="DD29" s="128"/>
      <c r="DE29" s="128"/>
      <c r="DF29" s="128"/>
      <c r="DG29" s="128"/>
      <c r="DH29" s="128"/>
      <c r="DI29" s="128"/>
      <c r="DJ29" s="128"/>
      <c r="DK29" s="128"/>
      <c r="DL29" s="128"/>
      <c r="DM29" s="128"/>
      <c r="DN29" s="128"/>
      <c r="DO29" s="128"/>
      <c r="DP29" s="128"/>
      <c r="DQ29" s="128"/>
      <c r="DR29" s="128"/>
      <c r="DS29" s="128"/>
      <c r="DT29" s="128"/>
      <c r="DU29" s="128"/>
      <c r="DV29" s="128"/>
      <c r="DW29" s="128"/>
      <c r="DX29" s="128"/>
      <c r="DY29" s="128"/>
      <c r="DZ29" s="128"/>
      <c r="EA29" s="128"/>
      <c r="EB29" s="128"/>
      <c r="EC29" s="128"/>
      <c r="ED29" s="128"/>
      <c r="EE29" s="128"/>
      <c r="EF29" s="128"/>
      <c r="EG29" s="128"/>
      <c r="EH29" s="128"/>
      <c r="EI29" s="128"/>
      <c r="EJ29" s="128"/>
      <c r="EK29" s="128"/>
      <c r="EL29" s="128"/>
      <c r="EM29" s="128"/>
      <c r="EN29" s="128"/>
      <c r="EO29" s="128"/>
      <c r="EP29" s="128"/>
      <c r="EQ29" s="128"/>
      <c r="ER29" s="128"/>
      <c r="ES29" s="128"/>
      <c r="ET29" s="128"/>
      <c r="EU29" s="128"/>
      <c r="EV29" s="128"/>
      <c r="EW29" s="128"/>
      <c r="EX29" s="128"/>
      <c r="EY29" s="128"/>
      <c r="EZ29" s="128"/>
      <c r="FA29" s="128"/>
      <c r="FB29" s="128"/>
      <c r="FC29" s="128"/>
      <c r="FD29" s="128"/>
      <c r="FE29" s="128"/>
      <c r="FF29" s="128"/>
      <c r="FG29" s="128"/>
      <c r="FH29" s="128"/>
      <c r="FI29" s="128"/>
      <c r="FJ29" s="128"/>
      <c r="FK29" s="128"/>
      <c r="FL29" s="128"/>
      <c r="FM29" s="128"/>
      <c r="FN29" s="128"/>
      <c r="FO29" s="128"/>
      <c r="FP29" s="128"/>
      <c r="FQ29" s="128"/>
      <c r="FR29" s="128"/>
      <c r="FS29" s="128"/>
      <c r="FT29" s="128"/>
      <c r="FU29" s="128"/>
      <c r="FV29" s="128"/>
      <c r="FW29" s="128"/>
      <c r="FX29" s="128"/>
      <c r="FY29" s="128"/>
      <c r="FZ29" s="128"/>
      <c r="GA29" s="128"/>
      <c r="GB29" s="128"/>
      <c r="GC29" s="128"/>
      <c r="GD29" s="128"/>
      <c r="GE29" s="128"/>
      <c r="GF29" s="128"/>
      <c r="GG29" s="128"/>
      <c r="GH29" s="128"/>
      <c r="GI29" s="128"/>
      <c r="GJ29" s="128"/>
      <c r="GK29" s="128"/>
      <c r="GL29" s="128"/>
      <c r="GM29" s="129"/>
      <c r="GN29" s="46"/>
      <c r="GO29" s="99" t="s">
        <v>36</v>
      </c>
      <c r="GP29" s="99"/>
      <c r="GQ29" s="99"/>
      <c r="GR29" s="99"/>
      <c r="GS29" s="99"/>
      <c r="GT29" s="99"/>
      <c r="GU29" s="99"/>
      <c r="GV29" s="99"/>
      <c r="GW29" s="99"/>
      <c r="GX29" s="99"/>
      <c r="GY29" s="98" t="s">
        <v>2400</v>
      </c>
      <c r="GZ29" s="98"/>
      <c r="HA29" s="91"/>
      <c r="HB29" s="91"/>
      <c r="HC29" s="91"/>
      <c r="HD29" s="91"/>
      <c r="HE29" s="91"/>
      <c r="HF29" s="91"/>
      <c r="HG29" s="91"/>
      <c r="HH29" s="91"/>
      <c r="HI29" s="91"/>
      <c r="HJ29" s="91"/>
      <c r="HK29" s="91"/>
    </row>
    <row r="30" spans="1:219" ht="17.25" x14ac:dyDescent="0.25">
      <c r="B30" s="117" t="s">
        <v>37</v>
      </c>
      <c r="C30" s="106"/>
      <c r="D30" s="106"/>
      <c r="E30" s="106"/>
      <c r="F30" s="57" t="s">
        <v>2400</v>
      </c>
      <c r="G30" s="118" t="s">
        <v>2418</v>
      </c>
      <c r="H30" s="118"/>
      <c r="I30" s="118"/>
      <c r="J30" s="118"/>
      <c r="K30" s="118"/>
      <c r="L30" s="118"/>
      <c r="M30" s="118"/>
      <c r="N30" s="119"/>
      <c r="O30" s="47"/>
      <c r="P30" s="106" t="s">
        <v>38</v>
      </c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87" t="s">
        <v>2400</v>
      </c>
      <c r="AC30" s="96" t="s">
        <v>2419</v>
      </c>
      <c r="AD30" s="96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45"/>
      <c r="AS30" s="138"/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39"/>
      <c r="BI30" s="139"/>
      <c r="BJ30" s="142"/>
      <c r="BK30" s="142"/>
      <c r="BL30" s="130"/>
      <c r="BM30" s="130"/>
      <c r="BN30" s="130"/>
      <c r="BO30" s="130"/>
      <c r="BP30" s="130"/>
      <c r="BQ30" s="130"/>
      <c r="BR30" s="130"/>
      <c r="BS30" s="130"/>
      <c r="BT30" s="130"/>
      <c r="BU30" s="130"/>
      <c r="BV30" s="130"/>
      <c r="BW30" s="130"/>
      <c r="BX30" s="130"/>
      <c r="BY30" s="130"/>
      <c r="BZ30" s="130"/>
      <c r="CA30" s="130"/>
      <c r="CB30" s="130"/>
      <c r="CC30" s="130"/>
      <c r="CD30" s="130"/>
      <c r="CE30" s="130"/>
      <c r="CF30" s="130"/>
      <c r="CG30" s="130"/>
      <c r="CH30" s="130"/>
      <c r="CI30" s="130"/>
      <c r="CJ30" s="130"/>
      <c r="CK30" s="130"/>
      <c r="CL30" s="130"/>
      <c r="CM30" s="130"/>
      <c r="CN30" s="130"/>
      <c r="CO30" s="130"/>
      <c r="CP30" s="130"/>
      <c r="CQ30" s="130"/>
      <c r="CR30" s="130"/>
      <c r="CS30" s="130"/>
      <c r="CT30" s="130"/>
      <c r="CU30" s="130"/>
      <c r="CV30" s="130"/>
      <c r="CW30" s="130"/>
      <c r="CX30" s="130"/>
      <c r="CY30" s="130"/>
      <c r="CZ30" s="130"/>
      <c r="DA30" s="130"/>
      <c r="DB30" s="130"/>
      <c r="DC30" s="130"/>
      <c r="DD30" s="130"/>
      <c r="DE30" s="130"/>
      <c r="DF30" s="130"/>
      <c r="DG30" s="130"/>
      <c r="DH30" s="130"/>
      <c r="DI30" s="130"/>
      <c r="DJ30" s="130"/>
      <c r="DK30" s="130"/>
      <c r="DL30" s="130"/>
      <c r="DM30" s="130"/>
      <c r="DN30" s="130"/>
      <c r="DO30" s="130"/>
      <c r="DP30" s="130"/>
      <c r="DQ30" s="130"/>
      <c r="DR30" s="130"/>
      <c r="DS30" s="130"/>
      <c r="DT30" s="130"/>
      <c r="DU30" s="130"/>
      <c r="DV30" s="130"/>
      <c r="DW30" s="130"/>
      <c r="DX30" s="130"/>
      <c r="DY30" s="130"/>
      <c r="DZ30" s="130"/>
      <c r="EA30" s="130"/>
      <c r="EB30" s="130"/>
      <c r="EC30" s="130"/>
      <c r="ED30" s="130"/>
      <c r="EE30" s="130"/>
      <c r="EF30" s="130"/>
      <c r="EG30" s="130"/>
      <c r="EH30" s="130"/>
      <c r="EI30" s="130"/>
      <c r="EJ30" s="130"/>
      <c r="EK30" s="130"/>
      <c r="EL30" s="130"/>
      <c r="EM30" s="130"/>
      <c r="EN30" s="130"/>
      <c r="EO30" s="130"/>
      <c r="EP30" s="130"/>
      <c r="EQ30" s="130"/>
      <c r="ER30" s="130"/>
      <c r="ES30" s="130"/>
      <c r="ET30" s="130"/>
      <c r="EU30" s="130"/>
      <c r="EV30" s="130"/>
      <c r="EW30" s="130"/>
      <c r="EX30" s="130"/>
      <c r="EY30" s="130"/>
      <c r="EZ30" s="130"/>
      <c r="FA30" s="130"/>
      <c r="FB30" s="130"/>
      <c r="FC30" s="130"/>
      <c r="FD30" s="130"/>
      <c r="FE30" s="130"/>
      <c r="FF30" s="130"/>
      <c r="FG30" s="130"/>
      <c r="FH30" s="130"/>
      <c r="FI30" s="130"/>
      <c r="FJ30" s="130"/>
      <c r="FK30" s="130"/>
      <c r="FL30" s="130"/>
      <c r="FM30" s="130"/>
      <c r="FN30" s="130"/>
      <c r="FO30" s="130"/>
      <c r="FP30" s="130"/>
      <c r="FQ30" s="130"/>
      <c r="FR30" s="130"/>
      <c r="FS30" s="130"/>
      <c r="FT30" s="130"/>
      <c r="FU30" s="130"/>
      <c r="FV30" s="130"/>
      <c r="FW30" s="130"/>
      <c r="FX30" s="130"/>
      <c r="FY30" s="130"/>
      <c r="FZ30" s="130"/>
      <c r="GA30" s="130"/>
      <c r="GB30" s="130"/>
      <c r="GC30" s="130"/>
      <c r="GD30" s="130"/>
      <c r="GE30" s="130"/>
      <c r="GF30" s="130"/>
      <c r="GG30" s="130"/>
      <c r="GH30" s="130"/>
      <c r="GI30" s="130"/>
      <c r="GJ30" s="130"/>
      <c r="GK30" s="130"/>
      <c r="GL30" s="130"/>
      <c r="GM30" s="131"/>
      <c r="GN30" s="46"/>
      <c r="GO30" s="106" t="s">
        <v>39</v>
      </c>
      <c r="GP30" s="106"/>
      <c r="GQ30" s="106"/>
      <c r="GR30" s="106"/>
      <c r="GS30" s="106"/>
      <c r="GT30" s="106"/>
      <c r="GU30" s="106"/>
      <c r="GV30" s="106"/>
      <c r="GW30" s="106"/>
      <c r="GX30" s="106"/>
      <c r="GY30" s="110" t="s">
        <v>2400</v>
      </c>
      <c r="GZ30" s="110"/>
      <c r="HA30" s="96"/>
      <c r="HB30" s="96"/>
      <c r="HC30" s="96"/>
      <c r="HD30" s="96"/>
      <c r="HE30" s="96"/>
      <c r="HF30" s="96"/>
      <c r="HG30" s="96"/>
      <c r="HH30" s="96"/>
      <c r="HI30" s="96"/>
      <c r="HJ30" s="96"/>
      <c r="HK30" s="96"/>
    </row>
    <row r="31" spans="1:219" ht="17.25" x14ac:dyDescent="0.25">
      <c r="B31" s="120" t="s">
        <v>40</v>
      </c>
      <c r="C31" s="99"/>
      <c r="D31" s="99"/>
      <c r="E31" s="99"/>
      <c r="F31" s="58" t="s">
        <v>2400</v>
      </c>
      <c r="G31" s="121" t="s">
        <v>2420</v>
      </c>
      <c r="H31" s="121"/>
      <c r="I31" s="121"/>
      <c r="J31" s="121"/>
      <c r="K31" s="121"/>
      <c r="L31" s="121"/>
      <c r="M31" s="121"/>
      <c r="N31" s="122"/>
      <c r="O31" s="47"/>
      <c r="P31" s="99" t="s">
        <v>41</v>
      </c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88" t="s">
        <v>2400</v>
      </c>
      <c r="AC31" s="91" t="s">
        <v>2421</v>
      </c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45"/>
      <c r="AS31" s="132" t="s">
        <v>2051</v>
      </c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  <c r="BD31" s="133"/>
      <c r="BE31" s="133"/>
      <c r="BF31" s="133"/>
      <c r="BG31" s="133"/>
      <c r="BH31" s="133"/>
      <c r="BI31" s="133"/>
      <c r="BJ31" s="140" t="s">
        <v>2400</v>
      </c>
      <c r="BK31" s="140"/>
      <c r="BL31" s="124" t="s">
        <v>2422</v>
      </c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4"/>
      <c r="CC31" s="124"/>
      <c r="CD31" s="124"/>
      <c r="CE31" s="124"/>
      <c r="CF31" s="124"/>
      <c r="CG31" s="124"/>
      <c r="CH31" s="124"/>
      <c r="CI31" s="124"/>
      <c r="CJ31" s="124"/>
      <c r="CK31" s="124"/>
      <c r="CL31" s="124"/>
      <c r="CM31" s="124"/>
      <c r="CN31" s="124"/>
      <c r="CO31" s="124"/>
      <c r="CP31" s="124"/>
      <c r="CQ31" s="124"/>
      <c r="CR31" s="124"/>
      <c r="CS31" s="124"/>
      <c r="CT31" s="124"/>
      <c r="CU31" s="124"/>
      <c r="CV31" s="124"/>
      <c r="CW31" s="124"/>
      <c r="CX31" s="124"/>
      <c r="CY31" s="124"/>
      <c r="CZ31" s="124"/>
      <c r="DA31" s="124"/>
      <c r="DB31" s="124"/>
      <c r="DC31" s="124"/>
      <c r="DD31" s="124"/>
      <c r="DE31" s="124"/>
      <c r="DF31" s="124"/>
      <c r="DG31" s="124"/>
      <c r="DH31" s="124"/>
      <c r="DI31" s="124"/>
      <c r="DJ31" s="124"/>
      <c r="DK31" s="124"/>
      <c r="DL31" s="124"/>
      <c r="DM31" s="124"/>
      <c r="DN31" s="124"/>
      <c r="DO31" s="124"/>
      <c r="DP31" s="124"/>
      <c r="DQ31" s="124"/>
      <c r="DR31" s="124"/>
      <c r="DS31" s="124"/>
      <c r="DT31" s="124"/>
      <c r="DU31" s="124"/>
      <c r="DV31" s="124"/>
      <c r="DW31" s="124"/>
      <c r="DX31" s="124"/>
      <c r="DY31" s="124"/>
      <c r="DZ31" s="124"/>
      <c r="EA31" s="124"/>
      <c r="EB31" s="124"/>
      <c r="EC31" s="124"/>
      <c r="ED31" s="124"/>
      <c r="EE31" s="124"/>
      <c r="EF31" s="124"/>
      <c r="EG31" s="124"/>
      <c r="EH31" s="124"/>
      <c r="EI31" s="124"/>
      <c r="EJ31" s="124"/>
      <c r="EK31" s="124"/>
      <c r="EL31" s="124"/>
      <c r="EM31" s="124"/>
      <c r="EN31" s="124"/>
      <c r="EO31" s="124"/>
      <c r="EP31" s="124"/>
      <c r="EQ31" s="124"/>
      <c r="ER31" s="124"/>
      <c r="ES31" s="124"/>
      <c r="ET31" s="124"/>
      <c r="EU31" s="124"/>
      <c r="EV31" s="124"/>
      <c r="EW31" s="124"/>
      <c r="EX31" s="124"/>
      <c r="EY31" s="124"/>
      <c r="EZ31" s="124"/>
      <c r="FA31" s="124"/>
      <c r="FB31" s="124"/>
      <c r="FC31" s="124"/>
      <c r="FD31" s="124"/>
      <c r="FE31" s="124"/>
      <c r="FF31" s="124"/>
      <c r="FG31" s="124"/>
      <c r="FH31" s="124"/>
      <c r="FI31" s="124"/>
      <c r="FJ31" s="124"/>
      <c r="FK31" s="124"/>
      <c r="FL31" s="124"/>
      <c r="FM31" s="124"/>
      <c r="FN31" s="124"/>
      <c r="FO31" s="124"/>
      <c r="FP31" s="124"/>
      <c r="FQ31" s="124"/>
      <c r="FR31" s="124"/>
      <c r="FS31" s="124"/>
      <c r="FT31" s="124"/>
      <c r="FU31" s="124"/>
      <c r="FV31" s="124"/>
      <c r="FW31" s="124"/>
      <c r="FX31" s="124"/>
      <c r="FY31" s="124"/>
      <c r="FZ31" s="124"/>
      <c r="GA31" s="124"/>
      <c r="GB31" s="124"/>
      <c r="GC31" s="124"/>
      <c r="GD31" s="124"/>
      <c r="GE31" s="124"/>
      <c r="GF31" s="124"/>
      <c r="GG31" s="124"/>
      <c r="GH31" s="124"/>
      <c r="GI31" s="124"/>
      <c r="GJ31" s="124"/>
      <c r="GK31" s="124"/>
      <c r="GL31" s="124"/>
      <c r="GM31" s="125"/>
      <c r="GN31" s="46"/>
      <c r="GO31" s="99" t="s">
        <v>42</v>
      </c>
      <c r="GP31" s="99"/>
      <c r="GQ31" s="99"/>
      <c r="GR31" s="99"/>
      <c r="GS31" s="99"/>
      <c r="GT31" s="99"/>
      <c r="GU31" s="99"/>
      <c r="GV31" s="99"/>
      <c r="GW31" s="99"/>
      <c r="GX31" s="99"/>
      <c r="GY31" s="98" t="s">
        <v>2400</v>
      </c>
      <c r="GZ31" s="98"/>
      <c r="HA31" s="91"/>
      <c r="HB31" s="91"/>
      <c r="HC31" s="91"/>
      <c r="HD31" s="91"/>
      <c r="HE31" s="91"/>
      <c r="HF31" s="91"/>
      <c r="HG31" s="91"/>
      <c r="HH31" s="91"/>
      <c r="HI31" s="91"/>
      <c r="HJ31" s="91"/>
      <c r="HK31" s="91"/>
    </row>
    <row r="32" spans="1:219" ht="17.25" x14ac:dyDescent="0.25">
      <c r="B32" s="117" t="s">
        <v>43</v>
      </c>
      <c r="C32" s="106"/>
      <c r="D32" s="106"/>
      <c r="E32" s="106"/>
      <c r="F32" s="57" t="s">
        <v>2400</v>
      </c>
      <c r="G32" s="118" t="s">
        <v>2423</v>
      </c>
      <c r="H32" s="118"/>
      <c r="I32" s="118"/>
      <c r="J32" s="118"/>
      <c r="K32" s="118"/>
      <c r="L32" s="118"/>
      <c r="M32" s="118"/>
      <c r="N32" s="119"/>
      <c r="O32" s="47"/>
      <c r="P32" s="106" t="s">
        <v>44</v>
      </c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87" t="s">
        <v>2400</v>
      </c>
      <c r="AC32" s="96" t="s">
        <v>17</v>
      </c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45"/>
      <c r="AS32" s="134"/>
      <c r="AT32" s="135"/>
      <c r="AU32" s="135"/>
      <c r="AV32" s="135"/>
      <c r="AW32" s="135"/>
      <c r="AX32" s="135"/>
      <c r="AY32" s="135"/>
      <c r="AZ32" s="135"/>
      <c r="BA32" s="135"/>
      <c r="BB32" s="135"/>
      <c r="BC32" s="135"/>
      <c r="BD32" s="135"/>
      <c r="BE32" s="135"/>
      <c r="BF32" s="135"/>
      <c r="BG32" s="135"/>
      <c r="BH32" s="135"/>
      <c r="BI32" s="135"/>
      <c r="BJ32" s="140"/>
      <c r="BK32" s="140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7"/>
      <c r="GN32" s="46"/>
      <c r="GO32" s="106" t="s">
        <v>45</v>
      </c>
      <c r="GP32" s="106"/>
      <c r="GQ32" s="106"/>
      <c r="GR32" s="106"/>
      <c r="GS32" s="106"/>
      <c r="GT32" s="106"/>
      <c r="GU32" s="106"/>
      <c r="GV32" s="106"/>
      <c r="GW32" s="106"/>
      <c r="GX32" s="106"/>
      <c r="GY32" s="110" t="s">
        <v>2400</v>
      </c>
      <c r="GZ32" s="110"/>
      <c r="HA32" s="96"/>
      <c r="HB32" s="96"/>
      <c r="HC32" s="96"/>
      <c r="HD32" s="96"/>
      <c r="HE32" s="96"/>
      <c r="HF32" s="96"/>
      <c r="HG32" s="96"/>
      <c r="HH32" s="96"/>
      <c r="HI32" s="96"/>
      <c r="HJ32" s="96"/>
      <c r="HK32" s="96"/>
    </row>
    <row r="33" spans="2:219" ht="17.25" x14ac:dyDescent="0.25">
      <c r="B33" s="120" t="s">
        <v>46</v>
      </c>
      <c r="C33" s="99"/>
      <c r="D33" s="99"/>
      <c r="E33" s="99"/>
      <c r="F33" s="58" t="s">
        <v>2400</v>
      </c>
      <c r="G33" s="121" t="s">
        <v>2424</v>
      </c>
      <c r="H33" s="121"/>
      <c r="I33" s="121"/>
      <c r="J33" s="121"/>
      <c r="K33" s="121"/>
      <c r="L33" s="121"/>
      <c r="M33" s="121"/>
      <c r="N33" s="122"/>
      <c r="O33" s="47"/>
      <c r="P33" s="99" t="s">
        <v>47</v>
      </c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88" t="s">
        <v>2400</v>
      </c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45"/>
      <c r="AS33" s="136" t="s">
        <v>1813</v>
      </c>
      <c r="AT33" s="137"/>
      <c r="AU33" s="137"/>
      <c r="AV33" s="137"/>
      <c r="AW33" s="137"/>
      <c r="AX33" s="137"/>
      <c r="AY33" s="137"/>
      <c r="AZ33" s="137"/>
      <c r="BA33" s="137"/>
      <c r="BB33" s="137"/>
      <c r="BC33" s="137"/>
      <c r="BD33" s="137"/>
      <c r="BE33" s="137"/>
      <c r="BF33" s="137"/>
      <c r="BG33" s="137"/>
      <c r="BH33" s="137"/>
      <c r="BI33" s="137"/>
      <c r="BJ33" s="123" t="s">
        <v>2400</v>
      </c>
      <c r="BK33" s="123"/>
      <c r="BL33" s="128" t="s">
        <v>2425</v>
      </c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8"/>
      <c r="CE33" s="128"/>
      <c r="CF33" s="128"/>
      <c r="CG33" s="128"/>
      <c r="CH33" s="128"/>
      <c r="CI33" s="128"/>
      <c r="CJ33" s="128"/>
      <c r="CK33" s="128"/>
      <c r="CL33" s="128"/>
      <c r="CM33" s="128"/>
      <c r="CN33" s="128"/>
      <c r="CO33" s="128"/>
      <c r="CP33" s="128"/>
      <c r="CQ33" s="128"/>
      <c r="CR33" s="128"/>
      <c r="CS33" s="128"/>
      <c r="CT33" s="128"/>
      <c r="CU33" s="128"/>
      <c r="CV33" s="128"/>
      <c r="CW33" s="128"/>
      <c r="CX33" s="128"/>
      <c r="CY33" s="128"/>
      <c r="CZ33" s="128"/>
      <c r="DA33" s="128"/>
      <c r="DB33" s="128"/>
      <c r="DC33" s="128"/>
      <c r="DD33" s="128"/>
      <c r="DE33" s="128"/>
      <c r="DF33" s="128"/>
      <c r="DG33" s="128"/>
      <c r="DH33" s="128"/>
      <c r="DI33" s="128"/>
      <c r="DJ33" s="128"/>
      <c r="DK33" s="128"/>
      <c r="DL33" s="128"/>
      <c r="DM33" s="128"/>
      <c r="DN33" s="128"/>
      <c r="DO33" s="128"/>
      <c r="DP33" s="128"/>
      <c r="DQ33" s="128"/>
      <c r="DR33" s="128"/>
      <c r="DS33" s="128"/>
      <c r="DT33" s="128"/>
      <c r="DU33" s="128"/>
      <c r="DV33" s="128"/>
      <c r="DW33" s="128"/>
      <c r="DX33" s="128"/>
      <c r="DY33" s="128"/>
      <c r="DZ33" s="128"/>
      <c r="EA33" s="128"/>
      <c r="EB33" s="128"/>
      <c r="EC33" s="128"/>
      <c r="ED33" s="128"/>
      <c r="EE33" s="128"/>
      <c r="EF33" s="128"/>
      <c r="EG33" s="128"/>
      <c r="EH33" s="128"/>
      <c r="EI33" s="128"/>
      <c r="EJ33" s="128"/>
      <c r="EK33" s="128"/>
      <c r="EL33" s="128"/>
      <c r="EM33" s="128"/>
      <c r="EN33" s="128"/>
      <c r="EO33" s="128"/>
      <c r="EP33" s="128"/>
      <c r="EQ33" s="128"/>
      <c r="ER33" s="128"/>
      <c r="ES33" s="128"/>
      <c r="ET33" s="128"/>
      <c r="EU33" s="128"/>
      <c r="EV33" s="128"/>
      <c r="EW33" s="128"/>
      <c r="EX33" s="128"/>
      <c r="EY33" s="128"/>
      <c r="EZ33" s="128"/>
      <c r="FA33" s="128"/>
      <c r="FB33" s="128"/>
      <c r="FC33" s="128"/>
      <c r="FD33" s="128"/>
      <c r="FE33" s="128"/>
      <c r="FF33" s="128"/>
      <c r="FG33" s="128"/>
      <c r="FH33" s="128"/>
      <c r="FI33" s="128"/>
      <c r="FJ33" s="128"/>
      <c r="FK33" s="128"/>
      <c r="FL33" s="128"/>
      <c r="FM33" s="128"/>
      <c r="FN33" s="128"/>
      <c r="FO33" s="128"/>
      <c r="FP33" s="128"/>
      <c r="FQ33" s="128"/>
      <c r="FR33" s="128"/>
      <c r="FS33" s="128"/>
      <c r="FT33" s="128"/>
      <c r="FU33" s="128"/>
      <c r="FV33" s="128"/>
      <c r="FW33" s="128"/>
      <c r="FX33" s="128"/>
      <c r="FY33" s="128"/>
      <c r="FZ33" s="128"/>
      <c r="GA33" s="128"/>
      <c r="GB33" s="128"/>
      <c r="GC33" s="128"/>
      <c r="GD33" s="128"/>
      <c r="GE33" s="128"/>
      <c r="GF33" s="128"/>
      <c r="GG33" s="128"/>
      <c r="GH33" s="128"/>
      <c r="GI33" s="128"/>
      <c r="GJ33" s="128"/>
      <c r="GK33" s="128"/>
      <c r="GL33" s="128"/>
      <c r="GM33" s="129"/>
      <c r="GN33" s="46"/>
      <c r="GO33" s="99" t="s">
        <v>48</v>
      </c>
      <c r="GP33" s="99"/>
      <c r="GQ33" s="99"/>
      <c r="GR33" s="99"/>
      <c r="GS33" s="99"/>
      <c r="GT33" s="99"/>
      <c r="GU33" s="99"/>
      <c r="GV33" s="99"/>
      <c r="GW33" s="99"/>
      <c r="GX33" s="99"/>
      <c r="GY33" s="98" t="s">
        <v>2400</v>
      </c>
      <c r="GZ33" s="98"/>
      <c r="HA33" s="91"/>
      <c r="HB33" s="91"/>
      <c r="HC33" s="91"/>
      <c r="HD33" s="91"/>
      <c r="HE33" s="91"/>
      <c r="HF33" s="91"/>
      <c r="HG33" s="91"/>
      <c r="HH33" s="91"/>
      <c r="HI33" s="91"/>
      <c r="HJ33" s="91"/>
      <c r="HK33" s="91"/>
    </row>
    <row r="34" spans="2:219" ht="17.25" x14ac:dyDescent="0.25">
      <c r="B34" s="117" t="s">
        <v>49</v>
      </c>
      <c r="C34" s="106"/>
      <c r="D34" s="106"/>
      <c r="E34" s="106"/>
      <c r="F34" s="57" t="s">
        <v>2400</v>
      </c>
      <c r="G34" s="118" t="s">
        <v>2426</v>
      </c>
      <c r="H34" s="118"/>
      <c r="I34" s="118"/>
      <c r="J34" s="118"/>
      <c r="K34" s="118"/>
      <c r="L34" s="118"/>
      <c r="M34" s="118"/>
      <c r="N34" s="119"/>
      <c r="O34" s="47"/>
      <c r="P34" s="106" t="s">
        <v>50</v>
      </c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87" t="s">
        <v>2400</v>
      </c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45"/>
      <c r="AS34" s="138"/>
      <c r="AT34" s="139"/>
      <c r="AU34" s="139"/>
      <c r="AV34" s="139"/>
      <c r="AW34" s="139"/>
      <c r="AX34" s="139"/>
      <c r="AY34" s="139"/>
      <c r="AZ34" s="139"/>
      <c r="BA34" s="139"/>
      <c r="BB34" s="139"/>
      <c r="BC34" s="139"/>
      <c r="BD34" s="139"/>
      <c r="BE34" s="139"/>
      <c r="BF34" s="139"/>
      <c r="BG34" s="139"/>
      <c r="BH34" s="139"/>
      <c r="BI34" s="139"/>
      <c r="BJ34" s="123"/>
      <c r="BK34" s="123"/>
      <c r="BL34" s="130"/>
      <c r="BM34" s="130"/>
      <c r="BN34" s="130"/>
      <c r="BO34" s="130"/>
      <c r="BP34" s="130"/>
      <c r="BQ34" s="130"/>
      <c r="BR34" s="130"/>
      <c r="BS34" s="130"/>
      <c r="BT34" s="130"/>
      <c r="BU34" s="130"/>
      <c r="BV34" s="130"/>
      <c r="BW34" s="130"/>
      <c r="BX34" s="130"/>
      <c r="BY34" s="130"/>
      <c r="BZ34" s="130"/>
      <c r="CA34" s="130"/>
      <c r="CB34" s="130"/>
      <c r="CC34" s="130"/>
      <c r="CD34" s="130"/>
      <c r="CE34" s="130"/>
      <c r="CF34" s="130"/>
      <c r="CG34" s="130"/>
      <c r="CH34" s="130"/>
      <c r="CI34" s="130"/>
      <c r="CJ34" s="130"/>
      <c r="CK34" s="130"/>
      <c r="CL34" s="130"/>
      <c r="CM34" s="130"/>
      <c r="CN34" s="130"/>
      <c r="CO34" s="130"/>
      <c r="CP34" s="130"/>
      <c r="CQ34" s="130"/>
      <c r="CR34" s="130"/>
      <c r="CS34" s="130"/>
      <c r="CT34" s="130"/>
      <c r="CU34" s="130"/>
      <c r="CV34" s="130"/>
      <c r="CW34" s="130"/>
      <c r="CX34" s="130"/>
      <c r="CY34" s="130"/>
      <c r="CZ34" s="130"/>
      <c r="DA34" s="130"/>
      <c r="DB34" s="130"/>
      <c r="DC34" s="130"/>
      <c r="DD34" s="130"/>
      <c r="DE34" s="130"/>
      <c r="DF34" s="130"/>
      <c r="DG34" s="130"/>
      <c r="DH34" s="130"/>
      <c r="DI34" s="130"/>
      <c r="DJ34" s="130"/>
      <c r="DK34" s="130"/>
      <c r="DL34" s="130"/>
      <c r="DM34" s="130"/>
      <c r="DN34" s="130"/>
      <c r="DO34" s="130"/>
      <c r="DP34" s="130"/>
      <c r="DQ34" s="130"/>
      <c r="DR34" s="130"/>
      <c r="DS34" s="130"/>
      <c r="DT34" s="130"/>
      <c r="DU34" s="130"/>
      <c r="DV34" s="130"/>
      <c r="DW34" s="130"/>
      <c r="DX34" s="130"/>
      <c r="DY34" s="130"/>
      <c r="DZ34" s="130"/>
      <c r="EA34" s="130"/>
      <c r="EB34" s="130"/>
      <c r="EC34" s="130"/>
      <c r="ED34" s="130"/>
      <c r="EE34" s="130"/>
      <c r="EF34" s="130"/>
      <c r="EG34" s="130"/>
      <c r="EH34" s="130"/>
      <c r="EI34" s="130"/>
      <c r="EJ34" s="130"/>
      <c r="EK34" s="130"/>
      <c r="EL34" s="130"/>
      <c r="EM34" s="130"/>
      <c r="EN34" s="130"/>
      <c r="EO34" s="130"/>
      <c r="EP34" s="130"/>
      <c r="EQ34" s="130"/>
      <c r="ER34" s="130"/>
      <c r="ES34" s="130"/>
      <c r="ET34" s="130"/>
      <c r="EU34" s="130"/>
      <c r="EV34" s="130"/>
      <c r="EW34" s="130"/>
      <c r="EX34" s="130"/>
      <c r="EY34" s="130"/>
      <c r="EZ34" s="130"/>
      <c r="FA34" s="130"/>
      <c r="FB34" s="130"/>
      <c r="FC34" s="130"/>
      <c r="FD34" s="130"/>
      <c r="FE34" s="130"/>
      <c r="FF34" s="130"/>
      <c r="FG34" s="130"/>
      <c r="FH34" s="130"/>
      <c r="FI34" s="130"/>
      <c r="FJ34" s="130"/>
      <c r="FK34" s="130"/>
      <c r="FL34" s="130"/>
      <c r="FM34" s="130"/>
      <c r="FN34" s="130"/>
      <c r="FO34" s="130"/>
      <c r="FP34" s="130"/>
      <c r="FQ34" s="130"/>
      <c r="FR34" s="130"/>
      <c r="FS34" s="130"/>
      <c r="FT34" s="130"/>
      <c r="FU34" s="130"/>
      <c r="FV34" s="130"/>
      <c r="FW34" s="130"/>
      <c r="FX34" s="130"/>
      <c r="FY34" s="130"/>
      <c r="FZ34" s="130"/>
      <c r="GA34" s="130"/>
      <c r="GB34" s="130"/>
      <c r="GC34" s="130"/>
      <c r="GD34" s="130"/>
      <c r="GE34" s="130"/>
      <c r="GF34" s="130"/>
      <c r="GG34" s="130"/>
      <c r="GH34" s="130"/>
      <c r="GI34" s="130"/>
      <c r="GJ34" s="130"/>
      <c r="GK34" s="130"/>
      <c r="GL34" s="130"/>
      <c r="GM34" s="131"/>
      <c r="GN34" s="46"/>
      <c r="GO34" s="106" t="s">
        <v>51</v>
      </c>
      <c r="GP34" s="106"/>
      <c r="GQ34" s="106"/>
      <c r="GR34" s="106"/>
      <c r="GS34" s="106"/>
      <c r="GT34" s="106"/>
      <c r="GU34" s="106"/>
      <c r="GV34" s="106"/>
      <c r="GW34" s="106"/>
      <c r="GX34" s="106"/>
      <c r="GY34" s="110" t="s">
        <v>2400</v>
      </c>
      <c r="GZ34" s="110"/>
      <c r="HA34" s="96"/>
      <c r="HB34" s="96"/>
      <c r="HC34" s="96"/>
      <c r="HD34" s="96"/>
      <c r="HE34" s="96"/>
      <c r="HF34" s="96"/>
      <c r="HG34" s="96"/>
      <c r="HH34" s="96"/>
      <c r="HI34" s="96"/>
      <c r="HJ34" s="96"/>
      <c r="HK34" s="96"/>
    </row>
    <row r="35" spans="2:219" ht="17.25" x14ac:dyDescent="0.25">
      <c r="B35" s="112" t="s">
        <v>52</v>
      </c>
      <c r="C35" s="113"/>
      <c r="D35" s="113"/>
      <c r="E35" s="113"/>
      <c r="F35" s="59" t="s">
        <v>2400</v>
      </c>
      <c r="G35" s="114"/>
      <c r="H35" s="114"/>
      <c r="I35" s="114"/>
      <c r="J35" s="114"/>
      <c r="K35" s="114"/>
      <c r="L35" s="114"/>
      <c r="M35" s="114"/>
      <c r="N35" s="115"/>
      <c r="O35" s="47"/>
      <c r="P35" s="99" t="s">
        <v>1179</v>
      </c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88" t="s">
        <v>2400</v>
      </c>
      <c r="AC35" s="116" t="s">
        <v>2054</v>
      </c>
      <c r="AD35" s="116"/>
      <c r="AE35" s="116"/>
      <c r="AF35" s="116"/>
      <c r="AG35" s="116"/>
      <c r="AH35" s="116"/>
      <c r="AI35" s="116"/>
      <c r="AJ35" s="116"/>
      <c r="AK35" s="116"/>
      <c r="AL35" s="116"/>
      <c r="AM35" s="116"/>
      <c r="AN35" s="116"/>
      <c r="AO35" s="116"/>
      <c r="AP35" s="116"/>
      <c r="AQ35" s="116"/>
      <c r="AR35" s="45"/>
      <c r="AS35" s="99" t="s">
        <v>54</v>
      </c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98" t="s">
        <v>2400</v>
      </c>
      <c r="BK35" s="98"/>
      <c r="BL35" s="102"/>
      <c r="BM35" s="102"/>
      <c r="BN35" s="102"/>
      <c r="BO35" s="102"/>
      <c r="BP35" s="102"/>
      <c r="BQ35" s="102"/>
      <c r="BR35" s="102"/>
      <c r="BS35" s="102"/>
      <c r="BT35" s="102"/>
      <c r="BU35" s="102"/>
      <c r="BV35" s="102"/>
      <c r="BW35" s="102"/>
      <c r="BX35" s="102"/>
      <c r="BY35" s="102"/>
      <c r="BZ35" s="102"/>
      <c r="CA35" s="102"/>
      <c r="CB35" s="102"/>
      <c r="CC35" s="102"/>
      <c r="CD35" s="102"/>
      <c r="CE35" s="102"/>
      <c r="CF35" s="102"/>
      <c r="CG35" s="102"/>
      <c r="CH35" s="102"/>
      <c r="CI35" s="102"/>
      <c r="CJ35" s="102"/>
      <c r="CK35" s="102"/>
      <c r="CL35" s="102"/>
      <c r="CM35" s="102"/>
      <c r="CN35" s="102"/>
      <c r="CO35" s="102"/>
      <c r="CP35" s="102"/>
      <c r="CQ35" s="102"/>
      <c r="CR35" s="102"/>
      <c r="CS35" s="102"/>
      <c r="CT35" s="102"/>
      <c r="CU35" s="102"/>
      <c r="CV35" s="102"/>
      <c r="CW35" s="102"/>
      <c r="CX35" s="102"/>
      <c r="CY35" s="102"/>
      <c r="CZ35" s="102"/>
      <c r="DA35" s="102"/>
      <c r="DB35" s="102"/>
      <c r="DC35" s="102"/>
      <c r="DD35" s="102"/>
      <c r="DE35" s="102"/>
      <c r="DF35" s="102"/>
      <c r="DG35" s="102"/>
      <c r="DH35" s="102"/>
      <c r="DI35" s="102"/>
      <c r="DJ35" s="102"/>
      <c r="DK35" s="102"/>
      <c r="DL35" s="102"/>
      <c r="DM35" s="102"/>
      <c r="DN35" s="102"/>
      <c r="DO35" s="102"/>
      <c r="DP35" s="102"/>
      <c r="DQ35" s="102"/>
      <c r="DR35" s="102"/>
      <c r="DS35" s="102"/>
      <c r="DT35" s="102"/>
      <c r="DU35" s="102"/>
      <c r="DV35" s="102"/>
      <c r="DW35" s="102"/>
      <c r="DX35" s="102"/>
      <c r="DY35" s="102"/>
      <c r="DZ35" s="102"/>
      <c r="EA35" s="102"/>
      <c r="EB35" s="102"/>
      <c r="EC35" s="102"/>
      <c r="ED35" s="102"/>
      <c r="EE35" s="102"/>
      <c r="EF35" s="102"/>
      <c r="EG35" s="102"/>
      <c r="EH35" s="102"/>
      <c r="EI35" s="102"/>
      <c r="EJ35" s="102"/>
      <c r="EK35" s="102"/>
      <c r="EL35" s="102"/>
      <c r="EM35" s="102"/>
      <c r="EN35" s="102"/>
      <c r="EO35" s="102"/>
      <c r="EP35" s="102"/>
      <c r="EQ35" s="102"/>
      <c r="ER35" s="102"/>
      <c r="ES35" s="102"/>
      <c r="ET35" s="102"/>
      <c r="EU35" s="102"/>
      <c r="EV35" s="102"/>
      <c r="EW35" s="102"/>
      <c r="EX35" s="102"/>
      <c r="EY35" s="102"/>
      <c r="EZ35" s="102"/>
      <c r="FA35" s="102"/>
      <c r="FB35" s="102"/>
      <c r="FC35" s="102"/>
      <c r="FD35" s="102"/>
      <c r="FE35" s="102"/>
      <c r="FF35" s="102"/>
      <c r="FG35" s="102"/>
      <c r="FH35" s="102"/>
      <c r="FI35" s="102"/>
      <c r="FJ35" s="102"/>
      <c r="FK35" s="102"/>
      <c r="FL35" s="102"/>
      <c r="FM35" s="102"/>
      <c r="FN35" s="102"/>
      <c r="FO35" s="102"/>
      <c r="FP35" s="102"/>
      <c r="FQ35" s="102"/>
      <c r="FR35" s="102"/>
      <c r="FS35" s="102"/>
      <c r="FT35" s="102"/>
      <c r="FU35" s="102"/>
      <c r="FV35" s="102"/>
      <c r="FW35" s="102"/>
      <c r="FX35" s="102"/>
      <c r="FY35" s="102"/>
      <c r="FZ35" s="102"/>
      <c r="GA35" s="102"/>
      <c r="GB35" s="102"/>
      <c r="GC35" s="102"/>
      <c r="GD35" s="102"/>
      <c r="GE35" s="102"/>
      <c r="GF35" s="102"/>
      <c r="GG35" s="102"/>
      <c r="GH35" s="102"/>
      <c r="GI35" s="102"/>
      <c r="GJ35" s="102"/>
      <c r="GK35" s="102"/>
      <c r="GL35" s="102"/>
      <c r="GM35" s="103"/>
      <c r="GN35" s="46"/>
      <c r="GO35" s="99" t="s">
        <v>55</v>
      </c>
      <c r="GP35" s="99"/>
      <c r="GQ35" s="99"/>
      <c r="GR35" s="99"/>
      <c r="GS35" s="99"/>
      <c r="GT35" s="99"/>
      <c r="GU35" s="99"/>
      <c r="GV35" s="99"/>
      <c r="GW35" s="99"/>
      <c r="GX35" s="99"/>
      <c r="GY35" s="98" t="s">
        <v>2400</v>
      </c>
      <c r="GZ35" s="98"/>
      <c r="HA35" s="91"/>
      <c r="HB35" s="91"/>
      <c r="HC35" s="91"/>
      <c r="HD35" s="91"/>
      <c r="HE35" s="91"/>
      <c r="HF35" s="91"/>
      <c r="HG35" s="91"/>
      <c r="HH35" s="91"/>
      <c r="HI35" s="91"/>
      <c r="HJ35" s="91"/>
      <c r="HK35" s="91"/>
    </row>
    <row r="36" spans="2:219" ht="17.25" x14ac:dyDescent="0.4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47"/>
      <c r="P36" s="106" t="s">
        <v>56</v>
      </c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87" t="s">
        <v>2400</v>
      </c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45"/>
      <c r="AS36" s="106" t="s">
        <v>57</v>
      </c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7"/>
      <c r="BI36" s="107"/>
      <c r="BJ36" s="110" t="s">
        <v>2400</v>
      </c>
      <c r="BK36" s="110"/>
      <c r="BL36" s="100"/>
      <c r="BM36" s="100"/>
      <c r="BN36" s="100"/>
      <c r="BO36" s="100"/>
      <c r="BP36" s="100"/>
      <c r="BQ36" s="100"/>
      <c r="BR36" s="100"/>
      <c r="BS36" s="100"/>
      <c r="BT36" s="100"/>
      <c r="BU36" s="100"/>
      <c r="BV36" s="100"/>
      <c r="BW36" s="100"/>
      <c r="BX36" s="100"/>
      <c r="BY36" s="100"/>
      <c r="BZ36" s="100"/>
      <c r="CA36" s="100"/>
      <c r="CB36" s="100"/>
      <c r="CC36" s="100"/>
      <c r="CD36" s="100"/>
      <c r="CE36" s="100"/>
      <c r="CF36" s="100"/>
      <c r="CG36" s="100"/>
      <c r="CH36" s="100"/>
      <c r="CI36" s="100"/>
      <c r="CJ36" s="100"/>
      <c r="CK36" s="100"/>
      <c r="CL36" s="100"/>
      <c r="CM36" s="100"/>
      <c r="CN36" s="100"/>
      <c r="CO36" s="100"/>
      <c r="CP36" s="100"/>
      <c r="CQ36" s="100"/>
      <c r="CR36" s="100"/>
      <c r="CS36" s="100"/>
      <c r="CT36" s="100"/>
      <c r="CU36" s="100"/>
      <c r="CV36" s="100"/>
      <c r="CW36" s="100"/>
      <c r="CX36" s="100"/>
      <c r="CY36" s="100"/>
      <c r="CZ36" s="100"/>
      <c r="DA36" s="100"/>
      <c r="DB36" s="100"/>
      <c r="DC36" s="100"/>
      <c r="DD36" s="100"/>
      <c r="DE36" s="100"/>
      <c r="DF36" s="100"/>
      <c r="DG36" s="100"/>
      <c r="DH36" s="100"/>
      <c r="DI36" s="100"/>
      <c r="DJ36" s="100"/>
      <c r="DK36" s="100"/>
      <c r="DL36" s="100"/>
      <c r="DM36" s="100"/>
      <c r="DN36" s="100"/>
      <c r="DO36" s="100"/>
      <c r="DP36" s="100"/>
      <c r="DQ36" s="100"/>
      <c r="DR36" s="100"/>
      <c r="DS36" s="100"/>
      <c r="DT36" s="100"/>
      <c r="DU36" s="100"/>
      <c r="DV36" s="100"/>
      <c r="DW36" s="100"/>
      <c r="DX36" s="100"/>
      <c r="DY36" s="100"/>
      <c r="DZ36" s="100"/>
      <c r="EA36" s="100"/>
      <c r="EB36" s="100"/>
      <c r="EC36" s="100"/>
      <c r="ED36" s="100"/>
      <c r="EE36" s="100"/>
      <c r="EF36" s="100"/>
      <c r="EG36" s="100"/>
      <c r="EH36" s="100"/>
      <c r="EI36" s="100"/>
      <c r="EJ36" s="100"/>
      <c r="EK36" s="100"/>
      <c r="EL36" s="100"/>
      <c r="EM36" s="100"/>
      <c r="EN36" s="100"/>
      <c r="EO36" s="100"/>
      <c r="EP36" s="100"/>
      <c r="EQ36" s="100"/>
      <c r="ER36" s="100"/>
      <c r="ES36" s="100"/>
      <c r="ET36" s="100"/>
      <c r="EU36" s="100"/>
      <c r="EV36" s="100"/>
      <c r="EW36" s="100"/>
      <c r="EX36" s="100"/>
      <c r="EY36" s="100"/>
      <c r="EZ36" s="100"/>
      <c r="FA36" s="100"/>
      <c r="FB36" s="100"/>
      <c r="FC36" s="100"/>
      <c r="FD36" s="100"/>
      <c r="FE36" s="100"/>
      <c r="FF36" s="100"/>
      <c r="FG36" s="100"/>
      <c r="FH36" s="100"/>
      <c r="FI36" s="100"/>
      <c r="FJ36" s="100"/>
      <c r="FK36" s="100"/>
      <c r="FL36" s="100"/>
      <c r="FM36" s="100"/>
      <c r="FN36" s="100"/>
      <c r="FO36" s="100"/>
      <c r="FP36" s="100"/>
      <c r="FQ36" s="100"/>
      <c r="FR36" s="100"/>
      <c r="FS36" s="100"/>
      <c r="FT36" s="100"/>
      <c r="FU36" s="100"/>
      <c r="FV36" s="100"/>
      <c r="FW36" s="100"/>
      <c r="FX36" s="100"/>
      <c r="FY36" s="100"/>
      <c r="FZ36" s="100"/>
      <c r="GA36" s="100"/>
      <c r="GB36" s="100"/>
      <c r="GC36" s="100"/>
      <c r="GD36" s="100"/>
      <c r="GE36" s="100"/>
      <c r="GF36" s="100"/>
      <c r="GG36" s="100"/>
      <c r="GH36" s="100"/>
      <c r="GI36" s="100"/>
      <c r="GJ36" s="100"/>
      <c r="GK36" s="100"/>
      <c r="GL36" s="100"/>
      <c r="GM36" s="101"/>
      <c r="GN36" s="46"/>
      <c r="GO36" s="111" t="s">
        <v>58</v>
      </c>
      <c r="GP36" s="111"/>
      <c r="GQ36" s="111"/>
      <c r="GR36" s="111"/>
      <c r="GS36" s="111"/>
      <c r="GT36" s="111"/>
      <c r="GU36" s="111"/>
      <c r="GV36" s="111"/>
      <c r="GW36" s="111"/>
      <c r="GX36" s="111"/>
      <c r="GY36" s="95" t="s">
        <v>2400</v>
      </c>
      <c r="GZ36" s="95"/>
      <c r="HA36" s="96"/>
      <c r="HB36" s="96"/>
      <c r="HC36" s="96"/>
      <c r="HD36" s="96"/>
      <c r="HE36" s="96"/>
      <c r="HF36" s="96"/>
      <c r="HG36" s="96"/>
      <c r="HH36" s="96"/>
      <c r="HI36" s="96"/>
      <c r="HJ36" s="96"/>
      <c r="HK36" s="96"/>
    </row>
    <row r="37" spans="2:219" ht="17.25" x14ac:dyDescent="0.25">
      <c r="B37" s="97" t="s">
        <v>59</v>
      </c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45"/>
      <c r="P37" s="99" t="s">
        <v>60</v>
      </c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88" t="s">
        <v>2400</v>
      </c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47"/>
      <c r="AS37" s="99" t="s">
        <v>1814</v>
      </c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98" t="s">
        <v>2400</v>
      </c>
      <c r="BK37" s="98"/>
      <c r="BL37" s="102"/>
      <c r="BM37" s="102"/>
      <c r="BN37" s="102"/>
      <c r="BO37" s="102"/>
      <c r="BP37" s="102"/>
      <c r="BQ37" s="102"/>
      <c r="BR37" s="102"/>
      <c r="BS37" s="102"/>
      <c r="BT37" s="102"/>
      <c r="BU37" s="102"/>
      <c r="BV37" s="102"/>
      <c r="BW37" s="102"/>
      <c r="BX37" s="102"/>
      <c r="BY37" s="102"/>
      <c r="BZ37" s="102"/>
      <c r="CA37" s="102"/>
      <c r="CB37" s="102"/>
      <c r="CC37" s="102"/>
      <c r="CD37" s="102"/>
      <c r="CE37" s="102"/>
      <c r="CF37" s="102"/>
      <c r="CG37" s="102"/>
      <c r="CH37" s="102"/>
      <c r="CI37" s="102"/>
      <c r="CJ37" s="102"/>
      <c r="CK37" s="102"/>
      <c r="CL37" s="102"/>
      <c r="CM37" s="102"/>
      <c r="CN37" s="102"/>
      <c r="CO37" s="102"/>
      <c r="CP37" s="102"/>
      <c r="CQ37" s="102"/>
      <c r="CR37" s="102"/>
      <c r="CS37" s="102"/>
      <c r="CT37" s="102"/>
      <c r="CU37" s="102"/>
      <c r="CV37" s="102"/>
      <c r="CW37" s="102"/>
      <c r="CX37" s="102"/>
      <c r="CY37" s="102"/>
      <c r="CZ37" s="102"/>
      <c r="DA37" s="102"/>
      <c r="DB37" s="102"/>
      <c r="DC37" s="102"/>
      <c r="DD37" s="102"/>
      <c r="DE37" s="102"/>
      <c r="DF37" s="102"/>
      <c r="DG37" s="102"/>
      <c r="DH37" s="102"/>
      <c r="DI37" s="102"/>
      <c r="DJ37" s="102"/>
      <c r="DK37" s="102"/>
      <c r="DL37" s="102"/>
      <c r="DM37" s="102"/>
      <c r="DN37" s="102"/>
      <c r="DO37" s="102"/>
      <c r="DP37" s="102"/>
      <c r="DQ37" s="102"/>
      <c r="DR37" s="102"/>
      <c r="DS37" s="102"/>
      <c r="DT37" s="102"/>
      <c r="DU37" s="102"/>
      <c r="DV37" s="102"/>
      <c r="DW37" s="102"/>
      <c r="DX37" s="102"/>
      <c r="DY37" s="102"/>
      <c r="DZ37" s="102"/>
      <c r="EA37" s="102"/>
      <c r="EB37" s="102"/>
      <c r="EC37" s="102"/>
      <c r="ED37" s="102"/>
      <c r="EE37" s="102"/>
      <c r="EF37" s="102"/>
      <c r="EG37" s="102"/>
      <c r="EH37" s="102"/>
      <c r="EI37" s="102"/>
      <c r="EJ37" s="102"/>
      <c r="EK37" s="102"/>
      <c r="EL37" s="102"/>
      <c r="EM37" s="102"/>
      <c r="EN37" s="102"/>
      <c r="EO37" s="102"/>
      <c r="EP37" s="102"/>
      <c r="EQ37" s="102"/>
      <c r="ER37" s="102"/>
      <c r="ES37" s="102"/>
      <c r="ET37" s="102"/>
      <c r="EU37" s="102"/>
      <c r="EV37" s="102"/>
      <c r="EW37" s="102"/>
      <c r="EX37" s="102"/>
      <c r="EY37" s="102"/>
      <c r="EZ37" s="102"/>
      <c r="FA37" s="102"/>
      <c r="FB37" s="102"/>
      <c r="FC37" s="102"/>
      <c r="FD37" s="102"/>
      <c r="FE37" s="102"/>
      <c r="FF37" s="102"/>
      <c r="FG37" s="102"/>
      <c r="FH37" s="102"/>
      <c r="FI37" s="102"/>
      <c r="FJ37" s="102"/>
      <c r="FK37" s="102"/>
      <c r="FL37" s="102"/>
      <c r="FM37" s="102"/>
      <c r="FN37" s="102"/>
      <c r="FO37" s="102"/>
      <c r="FP37" s="102"/>
      <c r="FQ37" s="102"/>
      <c r="FR37" s="102"/>
      <c r="FS37" s="102"/>
      <c r="FT37" s="102"/>
      <c r="FU37" s="102"/>
      <c r="FV37" s="102"/>
      <c r="FW37" s="102"/>
      <c r="FX37" s="102"/>
      <c r="FY37" s="102"/>
      <c r="FZ37" s="102"/>
      <c r="GA37" s="102"/>
      <c r="GB37" s="102"/>
      <c r="GC37" s="102"/>
      <c r="GD37" s="102"/>
      <c r="GE37" s="102"/>
      <c r="GF37" s="102"/>
      <c r="GG37" s="102"/>
      <c r="GH37" s="102"/>
      <c r="GI37" s="102"/>
      <c r="GJ37" s="102"/>
      <c r="GK37" s="102"/>
      <c r="GL37" s="102"/>
      <c r="GM37" s="103"/>
      <c r="GN37" s="46"/>
      <c r="GO37" s="99" t="s">
        <v>61</v>
      </c>
      <c r="GP37" s="99"/>
      <c r="GQ37" s="99"/>
      <c r="GR37" s="99"/>
      <c r="GS37" s="99"/>
      <c r="GT37" s="99"/>
      <c r="GU37" s="99"/>
      <c r="GV37" s="99"/>
      <c r="GW37" s="99"/>
      <c r="GX37" s="99"/>
      <c r="GY37" s="98" t="s">
        <v>2400</v>
      </c>
      <c r="GZ37" s="98"/>
      <c r="HA37" s="91"/>
      <c r="HB37" s="91"/>
      <c r="HC37" s="91"/>
      <c r="HD37" s="91"/>
      <c r="HE37" s="91"/>
      <c r="HF37" s="91"/>
      <c r="HG37" s="91"/>
      <c r="HH37" s="91"/>
      <c r="HI37" s="91"/>
      <c r="HJ37" s="91"/>
      <c r="HK37" s="91"/>
    </row>
    <row r="38" spans="2:219" ht="17.25" x14ac:dyDescent="0.25"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47"/>
      <c r="P38" s="94" t="s">
        <v>62</v>
      </c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89" t="s">
        <v>2400</v>
      </c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47"/>
      <c r="AS38" s="94" t="s">
        <v>63</v>
      </c>
      <c r="AT38" s="109"/>
      <c r="AU38" s="109"/>
      <c r="AV38" s="109"/>
      <c r="AW38" s="109"/>
      <c r="AX38" s="109"/>
      <c r="AY38" s="109"/>
      <c r="AZ38" s="109"/>
      <c r="BA38" s="109"/>
      <c r="BB38" s="109"/>
      <c r="BC38" s="109"/>
      <c r="BD38" s="109"/>
      <c r="BE38" s="109"/>
      <c r="BF38" s="109"/>
      <c r="BG38" s="109"/>
      <c r="BH38" s="109"/>
      <c r="BI38" s="109"/>
      <c r="BJ38" s="93" t="s">
        <v>2400</v>
      </c>
      <c r="BK38" s="93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4"/>
      <c r="CI38" s="104"/>
      <c r="CJ38" s="104"/>
      <c r="CK38" s="104"/>
      <c r="CL38" s="104"/>
      <c r="CM38" s="104"/>
      <c r="CN38" s="104"/>
      <c r="CO38" s="104"/>
      <c r="CP38" s="104"/>
      <c r="CQ38" s="104"/>
      <c r="CR38" s="104"/>
      <c r="CS38" s="104"/>
      <c r="CT38" s="104"/>
      <c r="CU38" s="104"/>
      <c r="CV38" s="104"/>
      <c r="CW38" s="104"/>
      <c r="CX38" s="104"/>
      <c r="CY38" s="104"/>
      <c r="CZ38" s="104"/>
      <c r="DA38" s="104"/>
      <c r="DB38" s="104"/>
      <c r="DC38" s="104"/>
      <c r="DD38" s="104"/>
      <c r="DE38" s="104"/>
      <c r="DF38" s="104"/>
      <c r="DG38" s="104"/>
      <c r="DH38" s="104"/>
      <c r="DI38" s="104"/>
      <c r="DJ38" s="104"/>
      <c r="DK38" s="104"/>
      <c r="DL38" s="104"/>
      <c r="DM38" s="104"/>
      <c r="DN38" s="104"/>
      <c r="DO38" s="104"/>
      <c r="DP38" s="104"/>
      <c r="DQ38" s="104"/>
      <c r="DR38" s="104"/>
      <c r="DS38" s="104"/>
      <c r="DT38" s="104"/>
      <c r="DU38" s="104"/>
      <c r="DV38" s="104"/>
      <c r="DW38" s="104"/>
      <c r="DX38" s="104"/>
      <c r="DY38" s="104"/>
      <c r="DZ38" s="104"/>
      <c r="EA38" s="104"/>
      <c r="EB38" s="104"/>
      <c r="EC38" s="104"/>
      <c r="ED38" s="104"/>
      <c r="EE38" s="104"/>
      <c r="EF38" s="104"/>
      <c r="EG38" s="104"/>
      <c r="EH38" s="104"/>
      <c r="EI38" s="104"/>
      <c r="EJ38" s="104"/>
      <c r="EK38" s="104"/>
      <c r="EL38" s="104"/>
      <c r="EM38" s="104"/>
      <c r="EN38" s="104"/>
      <c r="EO38" s="104"/>
      <c r="EP38" s="104"/>
      <c r="EQ38" s="104"/>
      <c r="ER38" s="104"/>
      <c r="ES38" s="104"/>
      <c r="ET38" s="104"/>
      <c r="EU38" s="104"/>
      <c r="EV38" s="104"/>
      <c r="EW38" s="104"/>
      <c r="EX38" s="104"/>
      <c r="EY38" s="104"/>
      <c r="EZ38" s="104"/>
      <c r="FA38" s="104"/>
      <c r="FB38" s="104"/>
      <c r="FC38" s="104"/>
      <c r="FD38" s="104"/>
      <c r="FE38" s="104"/>
      <c r="FF38" s="104"/>
      <c r="FG38" s="104"/>
      <c r="FH38" s="104"/>
      <c r="FI38" s="104"/>
      <c r="FJ38" s="104"/>
      <c r="FK38" s="104"/>
      <c r="FL38" s="104"/>
      <c r="FM38" s="104"/>
      <c r="FN38" s="104"/>
      <c r="FO38" s="104"/>
      <c r="FP38" s="104"/>
      <c r="FQ38" s="104"/>
      <c r="FR38" s="104"/>
      <c r="FS38" s="104"/>
      <c r="FT38" s="104"/>
      <c r="FU38" s="104"/>
      <c r="FV38" s="104"/>
      <c r="FW38" s="104"/>
      <c r="FX38" s="104"/>
      <c r="FY38" s="104"/>
      <c r="FZ38" s="104"/>
      <c r="GA38" s="104"/>
      <c r="GB38" s="104"/>
      <c r="GC38" s="104"/>
      <c r="GD38" s="104"/>
      <c r="GE38" s="104"/>
      <c r="GF38" s="104"/>
      <c r="GG38" s="104"/>
      <c r="GH38" s="104"/>
      <c r="GI38" s="104"/>
      <c r="GJ38" s="104"/>
      <c r="GK38" s="104"/>
      <c r="GL38" s="104"/>
      <c r="GM38" s="105"/>
      <c r="GN38" s="46"/>
      <c r="GO38" s="94" t="s">
        <v>64</v>
      </c>
      <c r="GP38" s="94"/>
      <c r="GQ38" s="94"/>
      <c r="GR38" s="94"/>
      <c r="GS38" s="94"/>
      <c r="GT38" s="94"/>
      <c r="GU38" s="94"/>
      <c r="GV38" s="94"/>
      <c r="GW38" s="94"/>
      <c r="GX38" s="94"/>
      <c r="GY38" s="93" t="s">
        <v>2400</v>
      </c>
      <c r="GZ38" s="93"/>
      <c r="HA38" s="92"/>
      <c r="HB38" s="92"/>
      <c r="HC38" s="92"/>
      <c r="HD38" s="92"/>
      <c r="HE38" s="92"/>
      <c r="HF38" s="92"/>
      <c r="HG38" s="92"/>
      <c r="HH38" s="92"/>
      <c r="HI38" s="92"/>
      <c r="HJ38" s="92"/>
      <c r="HK38" s="92"/>
    </row>
    <row r="40" spans="2:219" ht="18" thickBot="1" x14ac:dyDescent="0.3">
      <c r="B40" s="174" t="s">
        <v>0</v>
      </c>
      <c r="C40" s="174"/>
      <c r="D40" s="174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175" t="s">
        <v>1</v>
      </c>
      <c r="AL40" s="175"/>
      <c r="AM40" s="175"/>
      <c r="AN40" s="175"/>
      <c r="AO40" s="175"/>
      <c r="AP40" s="175"/>
      <c r="AQ40" s="172" t="s">
        <v>2</v>
      </c>
      <c r="AR40" s="172"/>
      <c r="AS40" s="172"/>
      <c r="AT40" s="172"/>
      <c r="AU40" s="172"/>
      <c r="AV40" s="172"/>
      <c r="AW40" s="172" t="s">
        <v>3</v>
      </c>
      <c r="AX40" s="172"/>
      <c r="AY40" s="172"/>
      <c r="AZ40" s="172"/>
      <c r="BA40" s="172"/>
      <c r="BB40" s="172" t="s">
        <v>4</v>
      </c>
      <c r="BC40" s="172"/>
      <c r="BD40" s="172"/>
      <c r="BE40" s="172"/>
      <c r="BF40" s="172"/>
      <c r="BG40" s="172"/>
      <c r="BH40" s="172" t="s">
        <v>5</v>
      </c>
      <c r="BI40" s="172"/>
      <c r="BJ40" s="172"/>
      <c r="BK40" s="172"/>
      <c r="BL40" s="172"/>
      <c r="BM40" s="172"/>
      <c r="BN40" s="172" t="s">
        <v>6</v>
      </c>
      <c r="BO40" s="172"/>
      <c r="BP40" s="172"/>
      <c r="BQ40" s="172"/>
      <c r="BR40" s="172"/>
      <c r="BS40" s="172" t="s">
        <v>7</v>
      </c>
      <c r="BT40" s="172"/>
      <c r="BU40" s="172"/>
      <c r="BV40" s="172"/>
      <c r="BW40" s="172"/>
      <c r="BX40" s="172" t="s">
        <v>8</v>
      </c>
      <c r="BY40" s="172"/>
      <c r="BZ40" s="172"/>
      <c r="CA40" s="172"/>
      <c r="CB40" s="172"/>
      <c r="CC40" s="172" t="s">
        <v>9</v>
      </c>
      <c r="CD40" s="172"/>
      <c r="CE40" s="172"/>
      <c r="CF40" s="172"/>
      <c r="CG40" s="172"/>
      <c r="CH40" s="172" t="s">
        <v>10</v>
      </c>
      <c r="CI40" s="172"/>
      <c r="CJ40" s="172"/>
      <c r="CK40" s="172"/>
      <c r="CL40" s="172"/>
      <c r="CM40" s="172" t="s">
        <v>11</v>
      </c>
      <c r="CN40" s="172"/>
      <c r="CO40" s="172"/>
      <c r="CP40" s="172"/>
      <c r="CQ40" s="172"/>
      <c r="CR40" s="172"/>
      <c r="CS40" s="172"/>
      <c r="CT40" s="172"/>
      <c r="CU40" s="172"/>
      <c r="CV40" s="172"/>
      <c r="CW40" s="172"/>
      <c r="CX40" s="172"/>
      <c r="CY40" s="172"/>
      <c r="CZ40" s="172"/>
      <c r="DA40" s="172"/>
      <c r="DB40" s="172"/>
      <c r="DC40" s="172"/>
      <c r="DD40" s="172"/>
      <c r="DE40" s="172"/>
      <c r="DF40" s="172"/>
      <c r="DG40" s="172"/>
      <c r="DH40" s="172"/>
      <c r="DI40" s="172"/>
      <c r="DJ40" s="172"/>
      <c r="DK40" s="172"/>
      <c r="DL40" s="172"/>
      <c r="DM40" s="172"/>
      <c r="DN40" s="172"/>
      <c r="DO40" s="172"/>
      <c r="DP40" s="172"/>
      <c r="DQ40" s="172"/>
      <c r="DR40" s="172"/>
      <c r="DS40" s="172"/>
      <c r="DT40" s="172"/>
      <c r="DU40" s="172"/>
      <c r="DV40" s="172"/>
      <c r="DW40" s="172"/>
      <c r="DX40" s="172"/>
      <c r="DY40" s="172"/>
      <c r="DZ40" s="172"/>
      <c r="EA40" s="172"/>
      <c r="EB40" s="172"/>
      <c r="EC40" s="172"/>
      <c r="ED40" s="172"/>
      <c r="EE40" s="172"/>
      <c r="EF40" s="172"/>
      <c r="EG40" s="172"/>
      <c r="EH40" s="172"/>
      <c r="EI40" s="172"/>
      <c r="EJ40" s="172"/>
      <c r="EK40" s="172"/>
      <c r="EL40" s="172"/>
      <c r="EM40" s="172"/>
      <c r="EN40" s="172"/>
      <c r="EO40" s="172"/>
      <c r="EP40" s="172"/>
      <c r="EQ40" s="172"/>
      <c r="ER40" s="172"/>
      <c r="ES40" s="172"/>
      <c r="ET40" s="172"/>
      <c r="EU40" s="172"/>
      <c r="EV40" s="172"/>
      <c r="EW40" s="172"/>
      <c r="EX40" s="172"/>
      <c r="EY40" s="172"/>
      <c r="EZ40" s="172"/>
      <c r="FA40" s="172"/>
      <c r="FB40" s="172"/>
      <c r="FC40" s="172"/>
      <c r="FD40" s="172"/>
      <c r="FE40" s="172"/>
      <c r="FF40" s="172"/>
      <c r="FG40" s="172"/>
      <c r="FH40" s="172"/>
      <c r="FI40" s="172"/>
      <c r="FJ40" s="172"/>
      <c r="FK40" s="172"/>
      <c r="FL40" s="172"/>
      <c r="FM40" s="172"/>
      <c r="FN40" s="172"/>
      <c r="FO40" s="172"/>
      <c r="FP40" s="172"/>
      <c r="FQ40" s="172"/>
      <c r="FR40" s="172"/>
      <c r="FS40" s="172"/>
      <c r="FT40" s="172"/>
      <c r="FU40" s="172"/>
      <c r="FV40" s="172" t="s">
        <v>12</v>
      </c>
      <c r="FW40" s="172"/>
      <c r="FX40" s="172"/>
      <c r="FY40" s="172"/>
      <c r="FZ40" s="172"/>
      <c r="GA40" s="172"/>
      <c r="GB40" s="172"/>
      <c r="GC40" s="172" t="s">
        <v>13</v>
      </c>
      <c r="GD40" s="172"/>
      <c r="GE40" s="172"/>
      <c r="GF40" s="172"/>
      <c r="GG40" s="172"/>
      <c r="GH40" s="172"/>
      <c r="GI40" s="172"/>
      <c r="GJ40" s="172" t="s">
        <v>14</v>
      </c>
      <c r="GK40" s="172"/>
      <c r="GL40" s="172"/>
      <c r="GM40" s="172"/>
      <c r="GN40" s="172"/>
      <c r="GO40" s="172"/>
      <c r="GP40" s="172"/>
      <c r="GQ40" s="172" t="s">
        <v>15</v>
      </c>
      <c r="GR40" s="172"/>
      <c r="GS40" s="172"/>
      <c r="GT40" s="172"/>
      <c r="GU40" s="172"/>
      <c r="GV40" s="172"/>
      <c r="GW40" s="172"/>
      <c r="GX40" s="172" t="s">
        <v>16</v>
      </c>
      <c r="GY40" s="172"/>
      <c r="GZ40" s="172"/>
      <c r="HA40" s="172"/>
      <c r="HB40" s="172"/>
      <c r="HC40" s="172"/>
      <c r="HD40" s="172"/>
      <c r="HE40" s="173" t="s">
        <v>17</v>
      </c>
      <c r="HF40" s="173"/>
      <c r="HG40" s="173"/>
      <c r="HH40" s="173"/>
      <c r="HI40" s="173"/>
      <c r="HJ40" s="173"/>
      <c r="HK40" s="236"/>
    </row>
    <row r="41" spans="2:219" ht="18" thickBot="1" x14ac:dyDescent="0.45">
      <c r="B41" s="167" t="s">
        <v>2451</v>
      </c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7"/>
      <c r="AI41" s="167"/>
      <c r="AJ41" s="167"/>
      <c r="AK41" s="168">
        <v>16</v>
      </c>
      <c r="AL41" s="168"/>
      <c r="AM41" s="168"/>
      <c r="AN41" s="168"/>
      <c r="AO41" s="168"/>
      <c r="AP41" s="168"/>
      <c r="AQ41" s="169">
        <v>19</v>
      </c>
      <c r="AR41" s="169"/>
      <c r="AS41" s="169"/>
      <c r="AT41" s="169"/>
      <c r="AU41" s="169"/>
      <c r="AV41" s="169"/>
      <c r="AW41" s="170">
        <v>4</v>
      </c>
      <c r="AX41" s="170"/>
      <c r="AY41" s="170"/>
      <c r="AZ41" s="170"/>
      <c r="BA41" s="170"/>
      <c r="BB41" s="206" t="s">
        <v>65</v>
      </c>
      <c r="BC41" s="206"/>
      <c r="BD41" s="206"/>
      <c r="BE41" s="206"/>
      <c r="BF41" s="206"/>
      <c r="BG41" s="206"/>
      <c r="BH41" s="206" t="s">
        <v>65</v>
      </c>
      <c r="BI41" s="206"/>
      <c r="BJ41" s="206"/>
      <c r="BK41" s="206"/>
      <c r="BL41" s="206"/>
      <c r="BM41" s="206"/>
      <c r="BN41" s="235">
        <v>138</v>
      </c>
      <c r="BO41" s="235"/>
      <c r="BP41" s="235"/>
      <c r="BQ41" s="235"/>
      <c r="BR41" s="235"/>
      <c r="BS41" s="171">
        <v>113</v>
      </c>
      <c r="BT41" s="171"/>
      <c r="BU41" s="171"/>
      <c r="BV41" s="171"/>
      <c r="BW41" s="171"/>
      <c r="BX41" s="171">
        <v>1</v>
      </c>
      <c r="BY41" s="171"/>
      <c r="BZ41" s="171"/>
      <c r="CA41" s="171"/>
      <c r="CB41" s="171"/>
      <c r="CC41" s="171">
        <v>12</v>
      </c>
      <c r="CD41" s="171"/>
      <c r="CE41" s="171"/>
      <c r="CF41" s="171"/>
      <c r="CG41" s="171"/>
      <c r="CH41" s="171">
        <v>0</v>
      </c>
      <c r="CI41" s="171"/>
      <c r="CJ41" s="171"/>
      <c r="CK41" s="171"/>
      <c r="CL41" s="171"/>
      <c r="CM41" s="229" t="s">
        <v>2429</v>
      </c>
      <c r="CN41" s="230"/>
      <c r="CO41" s="230"/>
      <c r="CP41" s="230"/>
      <c r="CQ41" s="230"/>
      <c r="CR41" s="230"/>
      <c r="CS41" s="230"/>
      <c r="CT41" s="230"/>
      <c r="CU41" s="230"/>
      <c r="CV41" s="230"/>
      <c r="CW41" s="230"/>
      <c r="CX41" s="230"/>
      <c r="CY41" s="230"/>
      <c r="CZ41" s="230"/>
      <c r="DA41" s="230"/>
      <c r="DB41" s="230"/>
      <c r="DC41" s="230"/>
      <c r="DD41" s="230"/>
      <c r="DE41" s="230"/>
      <c r="DF41" s="230"/>
      <c r="DG41" s="230"/>
      <c r="DH41" s="230"/>
      <c r="DI41" s="230"/>
      <c r="DJ41" s="230"/>
      <c r="DK41" s="230"/>
      <c r="DL41" s="230"/>
      <c r="DM41" s="230"/>
      <c r="DN41" s="230"/>
      <c r="DO41" s="230"/>
      <c r="DP41" s="230"/>
      <c r="DQ41" s="230"/>
      <c r="DR41" s="230"/>
      <c r="DS41" s="230"/>
      <c r="DT41" s="230"/>
      <c r="DU41" s="230"/>
      <c r="DV41" s="230"/>
      <c r="DW41" s="230"/>
      <c r="DX41" s="230"/>
      <c r="DY41" s="230"/>
      <c r="DZ41" s="230"/>
      <c r="EA41" s="230"/>
      <c r="EB41" s="230"/>
      <c r="EC41" s="230"/>
      <c r="ED41" s="230"/>
      <c r="EE41" s="230"/>
      <c r="EF41" s="230"/>
      <c r="EG41" s="230"/>
      <c r="EH41" s="230"/>
      <c r="EI41" s="230"/>
      <c r="EJ41" s="230"/>
      <c r="EK41" s="230"/>
      <c r="EL41" s="230"/>
      <c r="EM41" s="230"/>
      <c r="EN41" s="230"/>
      <c r="EO41" s="230"/>
      <c r="EP41" s="230"/>
      <c r="EQ41" s="230"/>
      <c r="ER41" s="230"/>
      <c r="ES41" s="230"/>
      <c r="ET41" s="230"/>
      <c r="EU41" s="230"/>
      <c r="EV41" s="230"/>
      <c r="EW41" s="230"/>
      <c r="EX41" s="230"/>
      <c r="EY41" s="230"/>
      <c r="EZ41" s="230"/>
      <c r="FA41" s="230"/>
      <c r="FB41" s="230"/>
      <c r="FC41" s="230"/>
      <c r="FD41" s="230"/>
      <c r="FE41" s="230"/>
      <c r="FF41" s="230"/>
      <c r="FG41" s="230"/>
      <c r="FH41" s="230"/>
      <c r="FI41" s="230"/>
      <c r="FJ41" s="230"/>
      <c r="FK41" s="230"/>
      <c r="FL41" s="230"/>
      <c r="FM41" s="230"/>
      <c r="FN41" s="230"/>
      <c r="FO41" s="230"/>
      <c r="FP41" s="230"/>
      <c r="FQ41" s="230"/>
      <c r="FR41" s="230"/>
      <c r="FS41" s="230"/>
      <c r="FT41" s="230"/>
      <c r="FU41" s="231"/>
      <c r="FV41" s="170">
        <v>3</v>
      </c>
      <c r="FW41" s="170"/>
      <c r="FX41" s="170"/>
      <c r="FY41" s="170"/>
      <c r="FZ41" s="170"/>
      <c r="GA41" s="170"/>
      <c r="GB41" s="170"/>
      <c r="GC41" s="170">
        <v>6</v>
      </c>
      <c r="GD41" s="170"/>
      <c r="GE41" s="170"/>
      <c r="GF41" s="170"/>
      <c r="GG41" s="170"/>
      <c r="GH41" s="170"/>
      <c r="GI41" s="170"/>
      <c r="GJ41" s="170">
        <v>5</v>
      </c>
      <c r="GK41" s="170"/>
      <c r="GL41" s="170"/>
      <c r="GM41" s="170"/>
      <c r="GN41" s="170"/>
      <c r="GO41" s="170"/>
      <c r="GP41" s="170"/>
      <c r="GQ41" s="170">
        <v>0</v>
      </c>
      <c r="GR41" s="170"/>
      <c r="GS41" s="170"/>
      <c r="GT41" s="170"/>
      <c r="GU41" s="170"/>
      <c r="GV41" s="170"/>
      <c r="GW41" s="170"/>
      <c r="GX41" s="170">
        <v>0</v>
      </c>
      <c r="GY41" s="170"/>
      <c r="GZ41" s="170"/>
      <c r="HA41" s="170"/>
      <c r="HB41" s="170"/>
      <c r="HC41" s="170"/>
      <c r="HD41" s="170"/>
      <c r="HE41" s="170">
        <v>0</v>
      </c>
      <c r="HF41" s="170"/>
      <c r="HG41" s="170"/>
      <c r="HH41" s="170"/>
      <c r="HI41" s="170"/>
      <c r="HJ41" s="170"/>
      <c r="HK41" s="238"/>
    </row>
    <row r="42" spans="2:219" ht="17.25" x14ac:dyDescent="0.35">
      <c r="B42" s="162" t="s">
        <v>1220</v>
      </c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4"/>
      <c r="AK42" s="208">
        <v>17</v>
      </c>
      <c r="AL42" s="209"/>
      <c r="AM42" s="209"/>
      <c r="AN42" s="209"/>
      <c r="AO42" s="209"/>
      <c r="AP42" s="209"/>
      <c r="AQ42" s="210" t="s">
        <v>2430</v>
      </c>
      <c r="AR42" s="211"/>
      <c r="AS42" s="211"/>
      <c r="AT42" s="211"/>
      <c r="AU42" s="211"/>
      <c r="AV42" s="211"/>
      <c r="AW42" s="212"/>
      <c r="AX42" s="212"/>
      <c r="AY42" s="212"/>
      <c r="AZ42" s="212"/>
      <c r="BA42" s="212"/>
      <c r="BB42" s="213"/>
      <c r="BC42" s="213"/>
      <c r="BD42" s="213"/>
      <c r="BE42" s="213"/>
      <c r="BF42" s="213"/>
      <c r="BG42" s="213"/>
      <c r="BH42" s="213"/>
      <c r="BI42" s="213"/>
      <c r="BJ42" s="213"/>
      <c r="BK42" s="213"/>
      <c r="BL42" s="213"/>
      <c r="BM42" s="213"/>
      <c r="BN42" s="207" t="s">
        <v>2431</v>
      </c>
      <c r="BO42" s="207"/>
      <c r="BP42" s="207"/>
      <c r="BQ42" s="207"/>
      <c r="BR42" s="207"/>
      <c r="BS42" s="213"/>
      <c r="BT42" s="213"/>
      <c r="BU42" s="213"/>
      <c r="BV42" s="213"/>
      <c r="BW42" s="213"/>
      <c r="BX42" s="213"/>
      <c r="BY42" s="213"/>
      <c r="BZ42" s="213"/>
      <c r="CA42" s="213"/>
      <c r="CB42" s="213"/>
      <c r="CC42" s="213"/>
      <c r="CD42" s="213"/>
      <c r="CE42" s="213"/>
      <c r="CF42" s="213"/>
      <c r="CG42" s="213"/>
      <c r="CH42" s="213"/>
      <c r="CI42" s="213"/>
      <c r="CJ42" s="213"/>
      <c r="CK42" s="213"/>
      <c r="CL42" s="213"/>
      <c r="CM42" s="232"/>
      <c r="CN42" s="233"/>
      <c r="CO42" s="233"/>
      <c r="CP42" s="233"/>
      <c r="CQ42" s="233"/>
      <c r="CR42" s="233"/>
      <c r="CS42" s="233"/>
      <c r="CT42" s="233"/>
      <c r="CU42" s="233"/>
      <c r="CV42" s="233"/>
      <c r="CW42" s="233"/>
      <c r="CX42" s="233"/>
      <c r="CY42" s="233"/>
      <c r="CZ42" s="233"/>
      <c r="DA42" s="233"/>
      <c r="DB42" s="233"/>
      <c r="DC42" s="233"/>
      <c r="DD42" s="233"/>
      <c r="DE42" s="233"/>
      <c r="DF42" s="233"/>
      <c r="DG42" s="233"/>
      <c r="DH42" s="233"/>
      <c r="DI42" s="233"/>
      <c r="DJ42" s="233"/>
      <c r="DK42" s="233"/>
      <c r="DL42" s="233"/>
      <c r="DM42" s="233"/>
      <c r="DN42" s="233"/>
      <c r="DO42" s="233"/>
      <c r="DP42" s="233"/>
      <c r="DQ42" s="233"/>
      <c r="DR42" s="233"/>
      <c r="DS42" s="233"/>
      <c r="DT42" s="233"/>
      <c r="DU42" s="233"/>
      <c r="DV42" s="233"/>
      <c r="DW42" s="233"/>
      <c r="DX42" s="233"/>
      <c r="DY42" s="233"/>
      <c r="DZ42" s="233"/>
      <c r="EA42" s="233"/>
      <c r="EB42" s="233"/>
      <c r="EC42" s="233"/>
      <c r="ED42" s="233"/>
      <c r="EE42" s="233"/>
      <c r="EF42" s="233"/>
      <c r="EG42" s="233"/>
      <c r="EH42" s="233"/>
      <c r="EI42" s="233"/>
      <c r="EJ42" s="233"/>
      <c r="EK42" s="233"/>
      <c r="EL42" s="233"/>
      <c r="EM42" s="233"/>
      <c r="EN42" s="233"/>
      <c r="EO42" s="233"/>
      <c r="EP42" s="233"/>
      <c r="EQ42" s="233"/>
      <c r="ER42" s="233"/>
      <c r="ES42" s="233"/>
      <c r="ET42" s="233"/>
      <c r="EU42" s="233"/>
      <c r="EV42" s="233"/>
      <c r="EW42" s="233"/>
      <c r="EX42" s="233"/>
      <c r="EY42" s="233"/>
      <c r="EZ42" s="233"/>
      <c r="FA42" s="233"/>
      <c r="FB42" s="233"/>
      <c r="FC42" s="233"/>
      <c r="FD42" s="233"/>
      <c r="FE42" s="233"/>
      <c r="FF42" s="233"/>
      <c r="FG42" s="233"/>
      <c r="FH42" s="233"/>
      <c r="FI42" s="233"/>
      <c r="FJ42" s="233"/>
      <c r="FK42" s="233"/>
      <c r="FL42" s="233"/>
      <c r="FM42" s="233"/>
      <c r="FN42" s="233"/>
      <c r="FO42" s="233"/>
      <c r="FP42" s="233"/>
      <c r="FQ42" s="233"/>
      <c r="FR42" s="233"/>
      <c r="FS42" s="233"/>
      <c r="FT42" s="233"/>
      <c r="FU42" s="234"/>
      <c r="FV42" s="205" t="s">
        <v>2432</v>
      </c>
      <c r="FW42" s="205"/>
      <c r="FX42" s="205"/>
      <c r="FY42" s="205"/>
      <c r="FZ42" s="205"/>
      <c r="GA42" s="205"/>
      <c r="GB42" s="205"/>
      <c r="GC42" s="205" t="s">
        <v>2433</v>
      </c>
      <c r="GD42" s="205"/>
      <c r="GE42" s="205"/>
      <c r="GF42" s="205"/>
      <c r="GG42" s="205"/>
      <c r="GH42" s="205"/>
      <c r="GI42" s="205"/>
      <c r="GJ42" s="205" t="s">
        <v>2434</v>
      </c>
      <c r="GK42" s="205"/>
      <c r="GL42" s="205"/>
      <c r="GM42" s="205"/>
      <c r="GN42" s="205"/>
      <c r="GO42" s="205"/>
      <c r="GP42" s="205"/>
      <c r="GQ42" s="205" t="s">
        <v>2435</v>
      </c>
      <c r="GR42" s="205"/>
      <c r="GS42" s="205"/>
      <c r="GT42" s="205"/>
      <c r="GU42" s="205"/>
      <c r="GV42" s="205"/>
      <c r="GW42" s="205"/>
      <c r="GX42" s="205" t="s">
        <v>2435</v>
      </c>
      <c r="GY42" s="205"/>
      <c r="GZ42" s="205"/>
      <c r="HA42" s="205"/>
      <c r="HB42" s="205"/>
      <c r="HC42" s="205"/>
      <c r="HD42" s="205"/>
      <c r="HE42" s="205" t="s">
        <v>2435</v>
      </c>
      <c r="HF42" s="205"/>
      <c r="HG42" s="205"/>
      <c r="HH42" s="205"/>
      <c r="HI42" s="205"/>
      <c r="HJ42" s="205"/>
      <c r="HK42" s="237"/>
    </row>
    <row r="43" spans="2:219" ht="17.25" x14ac:dyDescent="0.25"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7"/>
      <c r="BV43" s="47"/>
      <c r="BW43" s="47"/>
      <c r="BX43" s="47"/>
      <c r="BY43" s="47"/>
      <c r="BZ43" s="47"/>
      <c r="CA43" s="47"/>
      <c r="CB43" s="47"/>
      <c r="CC43" s="47"/>
      <c r="CD43" s="47"/>
      <c r="CE43" s="47"/>
      <c r="CF43" s="47"/>
      <c r="CG43" s="47"/>
      <c r="CH43" s="47"/>
      <c r="CI43" s="47"/>
      <c r="CJ43" s="47"/>
      <c r="CK43" s="47"/>
      <c r="CL43" s="47"/>
      <c r="CM43" s="47"/>
      <c r="CN43" s="47"/>
      <c r="CO43" s="47"/>
      <c r="CP43" s="47"/>
      <c r="CQ43" s="47"/>
      <c r="CR43" s="47"/>
      <c r="CS43" s="47"/>
      <c r="CT43" s="47"/>
      <c r="CU43" s="47"/>
      <c r="CV43" s="47"/>
      <c r="CW43" s="47"/>
      <c r="CX43" s="47"/>
      <c r="CY43" s="47"/>
      <c r="CZ43" s="47"/>
      <c r="DA43" s="47"/>
      <c r="DB43" s="47"/>
      <c r="DC43" s="47"/>
      <c r="DD43" s="47"/>
      <c r="DE43" s="47"/>
      <c r="DF43" s="47"/>
      <c r="DG43" s="47"/>
      <c r="DH43" s="47"/>
      <c r="DI43" s="47"/>
      <c r="DJ43" s="47"/>
      <c r="DK43" s="47"/>
      <c r="DL43" s="47"/>
      <c r="DM43" s="47"/>
      <c r="DN43" s="47"/>
      <c r="DO43" s="47"/>
      <c r="DP43" s="47"/>
      <c r="DQ43" s="47"/>
      <c r="DR43" s="47"/>
      <c r="DS43" s="47"/>
      <c r="DT43" s="47"/>
      <c r="DU43" s="47"/>
      <c r="DV43" s="47"/>
      <c r="DW43" s="47"/>
      <c r="DX43" s="47"/>
      <c r="DY43" s="47"/>
      <c r="DZ43" s="47"/>
      <c r="EA43" s="47"/>
      <c r="EB43" s="47"/>
      <c r="EC43" s="47"/>
      <c r="ED43" s="47"/>
      <c r="EE43" s="47"/>
      <c r="EF43" s="47"/>
      <c r="EG43" s="47"/>
      <c r="EH43" s="47"/>
      <c r="EI43" s="47"/>
      <c r="EJ43" s="47"/>
      <c r="EK43" s="47"/>
      <c r="EL43" s="47"/>
      <c r="EM43" s="47"/>
      <c r="EN43" s="47"/>
      <c r="EO43" s="47"/>
      <c r="EP43" s="47"/>
      <c r="EQ43" s="47"/>
      <c r="ER43" s="47"/>
      <c r="ES43" s="47"/>
      <c r="ET43" s="47"/>
      <c r="EU43" s="47"/>
      <c r="EV43" s="47"/>
      <c r="EW43" s="47"/>
      <c r="EX43" s="47"/>
      <c r="EY43" s="47"/>
      <c r="EZ43" s="47"/>
      <c r="FA43" s="47"/>
      <c r="FB43" s="47"/>
      <c r="FC43" s="47"/>
      <c r="FD43" s="47"/>
      <c r="FE43" s="47"/>
      <c r="FF43" s="47"/>
      <c r="FG43" s="47"/>
      <c r="FH43" s="47"/>
      <c r="FI43" s="47"/>
      <c r="FJ43" s="47"/>
      <c r="FK43" s="47"/>
      <c r="FL43" s="47"/>
      <c r="FM43" s="47"/>
      <c r="FN43" s="47"/>
      <c r="FO43" s="47"/>
      <c r="FP43" s="47"/>
      <c r="FQ43" s="47"/>
      <c r="FR43" s="47"/>
      <c r="FS43" s="47"/>
      <c r="FT43" s="47"/>
      <c r="FU43" s="47"/>
      <c r="FV43" s="47"/>
      <c r="FW43" s="47"/>
      <c r="FX43" s="47"/>
      <c r="FY43" s="47"/>
      <c r="FZ43" s="47"/>
      <c r="GA43" s="47"/>
      <c r="GB43" s="47"/>
      <c r="GC43" s="47"/>
      <c r="GD43" s="47"/>
      <c r="GE43" s="47"/>
      <c r="GF43" s="47"/>
      <c r="GG43" s="47"/>
      <c r="GH43" s="47"/>
      <c r="GI43" s="47"/>
      <c r="GJ43" s="47"/>
      <c r="GK43" s="47"/>
      <c r="GL43" s="47"/>
      <c r="GM43" s="47"/>
      <c r="GN43" s="47"/>
      <c r="GO43" s="47"/>
      <c r="GP43" s="47"/>
      <c r="GQ43" s="47"/>
      <c r="GR43" s="47"/>
      <c r="GS43" s="47"/>
      <c r="GT43" s="47"/>
      <c r="GU43" s="47"/>
      <c r="GV43" s="47"/>
      <c r="GW43" s="47"/>
      <c r="GX43" s="47"/>
      <c r="GY43" s="47"/>
      <c r="GZ43" s="47"/>
      <c r="HA43" s="47"/>
      <c r="HB43" s="47"/>
      <c r="HC43" s="47"/>
      <c r="HD43" s="47"/>
      <c r="HE43" s="47"/>
      <c r="HF43" s="47"/>
      <c r="HG43" s="47"/>
      <c r="HH43" s="47"/>
      <c r="HI43" s="47"/>
      <c r="HJ43" s="47"/>
      <c r="HK43" s="6"/>
    </row>
    <row r="44" spans="2:219" ht="17.25" x14ac:dyDescent="0.25">
      <c r="B44" s="154" t="s">
        <v>18</v>
      </c>
      <c r="C44" s="155"/>
      <c r="D44" s="155"/>
      <c r="E44" s="155"/>
      <c r="F44" s="56" t="s">
        <v>2400</v>
      </c>
      <c r="G44" s="156" t="s">
        <v>2436</v>
      </c>
      <c r="H44" s="156"/>
      <c r="I44" s="156"/>
      <c r="J44" s="156"/>
      <c r="K44" s="156"/>
      <c r="L44" s="156"/>
      <c r="M44" s="156"/>
      <c r="N44" s="157"/>
      <c r="O44" s="47"/>
      <c r="P44" s="150" t="s">
        <v>20</v>
      </c>
      <c r="Q44" s="161"/>
      <c r="R44" s="161"/>
      <c r="S44" s="161"/>
      <c r="T44" s="161"/>
      <c r="U44" s="161"/>
      <c r="V44" s="161"/>
      <c r="W44" s="161"/>
      <c r="X44" s="161"/>
      <c r="Y44" s="161"/>
      <c r="Z44" s="161"/>
      <c r="AA44" s="161"/>
      <c r="AB44" s="86" t="s">
        <v>2400</v>
      </c>
      <c r="AC44" s="158" t="s">
        <v>2150</v>
      </c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45"/>
      <c r="AS44" s="150" t="s">
        <v>21</v>
      </c>
      <c r="AT44" s="161"/>
      <c r="AU44" s="161"/>
      <c r="AV44" s="161"/>
      <c r="AW44" s="161"/>
      <c r="AX44" s="161"/>
      <c r="AY44" s="161"/>
      <c r="AZ44" s="161"/>
      <c r="BA44" s="161"/>
      <c r="BB44" s="161"/>
      <c r="BC44" s="161"/>
      <c r="BD44" s="161"/>
      <c r="BE44" s="161"/>
      <c r="BF44" s="161"/>
      <c r="BG44" s="161"/>
      <c r="BH44" s="161"/>
      <c r="BI44" s="161"/>
      <c r="BJ44" s="151" t="s">
        <v>2400</v>
      </c>
      <c r="BK44" s="151"/>
      <c r="BL44" s="159"/>
      <c r="BM44" s="159"/>
      <c r="BN44" s="159"/>
      <c r="BO44" s="159"/>
      <c r="BP44" s="159"/>
      <c r="BQ44" s="159"/>
      <c r="BR44" s="159"/>
      <c r="BS44" s="159"/>
      <c r="BT44" s="159"/>
      <c r="BU44" s="159"/>
      <c r="BV44" s="159"/>
      <c r="BW44" s="159"/>
      <c r="BX44" s="159"/>
      <c r="BY44" s="159"/>
      <c r="BZ44" s="159"/>
      <c r="CA44" s="159"/>
      <c r="CB44" s="159"/>
      <c r="CC44" s="159"/>
      <c r="CD44" s="159"/>
      <c r="CE44" s="159"/>
      <c r="CF44" s="159"/>
      <c r="CG44" s="159"/>
      <c r="CH44" s="159"/>
      <c r="CI44" s="159"/>
      <c r="CJ44" s="159"/>
      <c r="CK44" s="159"/>
      <c r="CL44" s="159"/>
      <c r="CM44" s="159"/>
      <c r="CN44" s="159"/>
      <c r="CO44" s="159"/>
      <c r="CP44" s="159"/>
      <c r="CQ44" s="159"/>
      <c r="CR44" s="159"/>
      <c r="CS44" s="159"/>
      <c r="CT44" s="159"/>
      <c r="CU44" s="159"/>
      <c r="CV44" s="159"/>
      <c r="CW44" s="159"/>
      <c r="CX44" s="159"/>
      <c r="CY44" s="159"/>
      <c r="CZ44" s="159"/>
      <c r="DA44" s="159"/>
      <c r="DB44" s="159"/>
      <c r="DC44" s="159"/>
      <c r="DD44" s="159"/>
      <c r="DE44" s="159"/>
      <c r="DF44" s="159"/>
      <c r="DG44" s="159"/>
      <c r="DH44" s="159"/>
      <c r="DI44" s="159"/>
      <c r="DJ44" s="159"/>
      <c r="DK44" s="159"/>
      <c r="DL44" s="159"/>
      <c r="DM44" s="159"/>
      <c r="DN44" s="159"/>
      <c r="DO44" s="159"/>
      <c r="DP44" s="159"/>
      <c r="DQ44" s="159"/>
      <c r="DR44" s="159"/>
      <c r="DS44" s="159"/>
      <c r="DT44" s="159"/>
      <c r="DU44" s="159"/>
      <c r="DV44" s="159"/>
      <c r="DW44" s="159"/>
      <c r="DX44" s="159"/>
      <c r="DY44" s="159"/>
      <c r="DZ44" s="159"/>
      <c r="EA44" s="159"/>
      <c r="EB44" s="159"/>
      <c r="EC44" s="159"/>
      <c r="ED44" s="159"/>
      <c r="EE44" s="159"/>
      <c r="EF44" s="159"/>
      <c r="EG44" s="159"/>
      <c r="EH44" s="159"/>
      <c r="EI44" s="159"/>
      <c r="EJ44" s="159"/>
      <c r="EK44" s="159"/>
      <c r="EL44" s="159"/>
      <c r="EM44" s="159"/>
      <c r="EN44" s="159"/>
      <c r="EO44" s="159"/>
      <c r="EP44" s="159"/>
      <c r="EQ44" s="159"/>
      <c r="ER44" s="159"/>
      <c r="ES44" s="159"/>
      <c r="ET44" s="159"/>
      <c r="EU44" s="159"/>
      <c r="EV44" s="159"/>
      <c r="EW44" s="159"/>
      <c r="EX44" s="159"/>
      <c r="EY44" s="159"/>
      <c r="EZ44" s="159"/>
      <c r="FA44" s="159"/>
      <c r="FB44" s="159"/>
      <c r="FC44" s="159"/>
      <c r="FD44" s="159"/>
      <c r="FE44" s="159"/>
      <c r="FF44" s="159"/>
      <c r="FG44" s="159"/>
      <c r="FH44" s="159"/>
      <c r="FI44" s="159"/>
      <c r="FJ44" s="159"/>
      <c r="FK44" s="159"/>
      <c r="FL44" s="159"/>
      <c r="FM44" s="159"/>
      <c r="FN44" s="159"/>
      <c r="FO44" s="159"/>
      <c r="FP44" s="159"/>
      <c r="FQ44" s="159"/>
      <c r="FR44" s="159"/>
      <c r="FS44" s="159"/>
      <c r="FT44" s="159"/>
      <c r="FU44" s="159"/>
      <c r="FV44" s="159"/>
      <c r="FW44" s="159"/>
      <c r="FX44" s="159"/>
      <c r="FY44" s="159"/>
      <c r="FZ44" s="159"/>
      <c r="GA44" s="159"/>
      <c r="GB44" s="159"/>
      <c r="GC44" s="159"/>
      <c r="GD44" s="159"/>
      <c r="GE44" s="159"/>
      <c r="GF44" s="159"/>
      <c r="GG44" s="159"/>
      <c r="GH44" s="159"/>
      <c r="GI44" s="159"/>
      <c r="GJ44" s="159"/>
      <c r="GK44" s="159"/>
      <c r="GL44" s="159"/>
      <c r="GM44" s="160"/>
      <c r="GN44" s="46"/>
      <c r="GO44" s="150" t="s">
        <v>22</v>
      </c>
      <c r="GP44" s="150"/>
      <c r="GQ44" s="150"/>
      <c r="GR44" s="150"/>
      <c r="GS44" s="150"/>
      <c r="GT44" s="150"/>
      <c r="GU44" s="150"/>
      <c r="GV44" s="150"/>
      <c r="GW44" s="150"/>
      <c r="GX44" s="150"/>
      <c r="GY44" s="151" t="s">
        <v>2400</v>
      </c>
      <c r="GZ44" s="151"/>
      <c r="HA44" s="152"/>
      <c r="HB44" s="152"/>
      <c r="HC44" s="152"/>
      <c r="HD44" s="152"/>
      <c r="HE44" s="152"/>
      <c r="HF44" s="152"/>
      <c r="HG44" s="152"/>
      <c r="HH44" s="152"/>
      <c r="HI44" s="152"/>
      <c r="HJ44" s="152"/>
      <c r="HK44" s="152"/>
    </row>
    <row r="45" spans="2:219" ht="17.25" x14ac:dyDescent="0.25">
      <c r="B45" s="117" t="s">
        <v>23</v>
      </c>
      <c r="C45" s="106"/>
      <c r="D45" s="106"/>
      <c r="E45" s="106"/>
      <c r="F45" s="57" t="s">
        <v>2400</v>
      </c>
      <c r="G45" s="118" t="s">
        <v>2437</v>
      </c>
      <c r="H45" s="118"/>
      <c r="I45" s="118"/>
      <c r="J45" s="118"/>
      <c r="K45" s="118"/>
      <c r="L45" s="118"/>
      <c r="M45" s="118"/>
      <c r="N45" s="119"/>
      <c r="O45" s="47"/>
      <c r="P45" s="106" t="s">
        <v>24</v>
      </c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87" t="s">
        <v>2400</v>
      </c>
      <c r="AC45" s="153" t="s">
        <v>1700</v>
      </c>
      <c r="AD45" s="153"/>
      <c r="AE45" s="153"/>
      <c r="AF45" s="153"/>
      <c r="AG45" s="153"/>
      <c r="AH45" s="153"/>
      <c r="AI45" s="153"/>
      <c r="AJ45" s="153"/>
      <c r="AK45" s="153"/>
      <c r="AL45" s="153"/>
      <c r="AM45" s="153"/>
      <c r="AN45" s="153"/>
      <c r="AO45" s="153"/>
      <c r="AP45" s="153"/>
      <c r="AQ45" s="153"/>
      <c r="AR45" s="45"/>
      <c r="AS45" s="106" t="s">
        <v>25</v>
      </c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10" t="s">
        <v>2400</v>
      </c>
      <c r="BK45" s="110"/>
      <c r="BL45" s="100"/>
      <c r="BM45" s="100"/>
      <c r="BN45" s="100"/>
      <c r="BO45" s="100"/>
      <c r="BP45" s="100"/>
      <c r="BQ45" s="100"/>
      <c r="BR45" s="100"/>
      <c r="BS45" s="100"/>
      <c r="BT45" s="100"/>
      <c r="BU45" s="100"/>
      <c r="BV45" s="100"/>
      <c r="BW45" s="100"/>
      <c r="BX45" s="100"/>
      <c r="BY45" s="100"/>
      <c r="BZ45" s="100"/>
      <c r="CA45" s="100"/>
      <c r="CB45" s="100"/>
      <c r="CC45" s="100"/>
      <c r="CD45" s="100"/>
      <c r="CE45" s="100"/>
      <c r="CF45" s="100"/>
      <c r="CG45" s="100"/>
      <c r="CH45" s="100"/>
      <c r="CI45" s="100"/>
      <c r="CJ45" s="100"/>
      <c r="CK45" s="100"/>
      <c r="CL45" s="100"/>
      <c r="CM45" s="100"/>
      <c r="CN45" s="100"/>
      <c r="CO45" s="100"/>
      <c r="CP45" s="100"/>
      <c r="CQ45" s="100"/>
      <c r="CR45" s="100"/>
      <c r="CS45" s="100"/>
      <c r="CT45" s="100"/>
      <c r="CU45" s="100"/>
      <c r="CV45" s="100"/>
      <c r="CW45" s="100"/>
      <c r="CX45" s="100"/>
      <c r="CY45" s="100"/>
      <c r="CZ45" s="100"/>
      <c r="DA45" s="100"/>
      <c r="DB45" s="100"/>
      <c r="DC45" s="100"/>
      <c r="DD45" s="100"/>
      <c r="DE45" s="100"/>
      <c r="DF45" s="100"/>
      <c r="DG45" s="100"/>
      <c r="DH45" s="100"/>
      <c r="DI45" s="100"/>
      <c r="DJ45" s="100"/>
      <c r="DK45" s="100"/>
      <c r="DL45" s="100"/>
      <c r="DM45" s="100"/>
      <c r="DN45" s="100"/>
      <c r="DO45" s="100"/>
      <c r="DP45" s="100"/>
      <c r="DQ45" s="100"/>
      <c r="DR45" s="100"/>
      <c r="DS45" s="100"/>
      <c r="DT45" s="100"/>
      <c r="DU45" s="100"/>
      <c r="DV45" s="100"/>
      <c r="DW45" s="100"/>
      <c r="DX45" s="100"/>
      <c r="DY45" s="100"/>
      <c r="DZ45" s="100"/>
      <c r="EA45" s="100"/>
      <c r="EB45" s="100"/>
      <c r="EC45" s="100"/>
      <c r="ED45" s="100"/>
      <c r="EE45" s="100"/>
      <c r="EF45" s="100"/>
      <c r="EG45" s="100"/>
      <c r="EH45" s="100"/>
      <c r="EI45" s="100"/>
      <c r="EJ45" s="100"/>
      <c r="EK45" s="100"/>
      <c r="EL45" s="100"/>
      <c r="EM45" s="100"/>
      <c r="EN45" s="100"/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Y45" s="100"/>
      <c r="FZ45" s="100"/>
      <c r="GA45" s="100"/>
      <c r="GB45" s="100"/>
      <c r="GC45" s="100"/>
      <c r="GD45" s="100"/>
      <c r="GE45" s="100"/>
      <c r="GF45" s="100"/>
      <c r="GG45" s="100"/>
      <c r="GH45" s="100"/>
      <c r="GI45" s="100"/>
      <c r="GJ45" s="100"/>
      <c r="GK45" s="100"/>
      <c r="GL45" s="100"/>
      <c r="GM45" s="101"/>
      <c r="GN45" s="46"/>
      <c r="GO45" s="106" t="s">
        <v>26</v>
      </c>
      <c r="GP45" s="106"/>
      <c r="GQ45" s="106"/>
      <c r="GR45" s="106"/>
      <c r="GS45" s="106"/>
      <c r="GT45" s="106"/>
      <c r="GU45" s="106"/>
      <c r="GV45" s="106"/>
      <c r="GW45" s="106"/>
      <c r="GX45" s="106"/>
      <c r="GY45" s="110" t="s">
        <v>2400</v>
      </c>
      <c r="GZ45" s="110"/>
      <c r="HA45" s="96"/>
      <c r="HB45" s="96"/>
      <c r="HC45" s="96"/>
      <c r="HD45" s="96"/>
      <c r="HE45" s="96"/>
      <c r="HF45" s="96"/>
      <c r="HG45" s="96"/>
      <c r="HH45" s="96"/>
      <c r="HI45" s="96"/>
      <c r="HJ45" s="96"/>
      <c r="HK45" s="96"/>
    </row>
    <row r="46" spans="2:219" ht="17.25" x14ac:dyDescent="0.25">
      <c r="B46" s="120" t="s">
        <v>27</v>
      </c>
      <c r="C46" s="99"/>
      <c r="D46" s="99"/>
      <c r="E46" s="99"/>
      <c r="F46" s="58" t="s">
        <v>2400</v>
      </c>
      <c r="G46" s="121" t="s">
        <v>2438</v>
      </c>
      <c r="H46" s="121"/>
      <c r="I46" s="121"/>
      <c r="J46" s="121"/>
      <c r="K46" s="121"/>
      <c r="L46" s="121"/>
      <c r="M46" s="121"/>
      <c r="N46" s="122"/>
      <c r="O46" s="47"/>
      <c r="P46" s="99" t="s">
        <v>28</v>
      </c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88" t="s">
        <v>2400</v>
      </c>
      <c r="AC46" s="116" t="s">
        <v>66</v>
      </c>
      <c r="AD46" s="116"/>
      <c r="AE46" s="116"/>
      <c r="AF46" s="116"/>
      <c r="AG46" s="116"/>
      <c r="AH46" s="116"/>
      <c r="AI46" s="116"/>
      <c r="AJ46" s="116"/>
      <c r="AK46" s="116"/>
      <c r="AL46" s="116"/>
      <c r="AM46" s="116"/>
      <c r="AN46" s="116"/>
      <c r="AO46" s="116"/>
      <c r="AP46" s="116"/>
      <c r="AQ46" s="116"/>
      <c r="AR46" s="45"/>
      <c r="AS46" s="132" t="s">
        <v>1769</v>
      </c>
      <c r="AT46" s="133"/>
      <c r="AU46" s="133"/>
      <c r="AV46" s="133"/>
      <c r="AW46" s="133"/>
      <c r="AX46" s="133"/>
      <c r="AY46" s="133"/>
      <c r="AZ46" s="133"/>
      <c r="BA46" s="133"/>
      <c r="BB46" s="133"/>
      <c r="BC46" s="133"/>
      <c r="BD46" s="133"/>
      <c r="BE46" s="133"/>
      <c r="BF46" s="133"/>
      <c r="BG46" s="133"/>
      <c r="BH46" s="133"/>
      <c r="BI46" s="133"/>
      <c r="BJ46" s="148" t="s">
        <v>2400</v>
      </c>
      <c r="BK46" s="148"/>
      <c r="BL46" s="143" t="s">
        <v>2439</v>
      </c>
      <c r="BM46" s="143"/>
      <c r="BN46" s="143"/>
      <c r="BO46" s="143"/>
      <c r="BP46" s="143"/>
      <c r="BQ46" s="143"/>
      <c r="BR46" s="143"/>
      <c r="BS46" s="143"/>
      <c r="BT46" s="143"/>
      <c r="BU46" s="143"/>
      <c r="BV46" s="143"/>
      <c r="BW46" s="143"/>
      <c r="BX46" s="143"/>
      <c r="BY46" s="143"/>
      <c r="BZ46" s="143"/>
      <c r="CA46" s="143"/>
      <c r="CB46" s="143"/>
      <c r="CC46" s="143"/>
      <c r="CD46" s="143"/>
      <c r="CE46" s="143"/>
      <c r="CF46" s="143"/>
      <c r="CG46" s="143"/>
      <c r="CH46" s="143"/>
      <c r="CI46" s="143"/>
      <c r="CJ46" s="143"/>
      <c r="CK46" s="143"/>
      <c r="CL46" s="143"/>
      <c r="CM46" s="143"/>
      <c r="CN46" s="143"/>
      <c r="CO46" s="143"/>
      <c r="CP46" s="143"/>
      <c r="CQ46" s="143"/>
      <c r="CR46" s="143"/>
      <c r="CS46" s="143"/>
      <c r="CT46" s="143"/>
      <c r="CU46" s="143"/>
      <c r="CV46" s="143"/>
      <c r="CW46" s="143"/>
      <c r="CX46" s="143"/>
      <c r="CY46" s="143"/>
      <c r="CZ46" s="143"/>
      <c r="DA46" s="143"/>
      <c r="DB46" s="143"/>
      <c r="DC46" s="143"/>
      <c r="DD46" s="143"/>
      <c r="DE46" s="143"/>
      <c r="DF46" s="143"/>
      <c r="DG46" s="143"/>
      <c r="DH46" s="143"/>
      <c r="DI46" s="143"/>
      <c r="DJ46" s="143"/>
      <c r="DK46" s="143"/>
      <c r="DL46" s="143"/>
      <c r="DM46" s="143"/>
      <c r="DN46" s="143"/>
      <c r="DO46" s="143"/>
      <c r="DP46" s="143"/>
      <c r="DQ46" s="143"/>
      <c r="DR46" s="143"/>
      <c r="DS46" s="143"/>
      <c r="DT46" s="143"/>
      <c r="DU46" s="143"/>
      <c r="DV46" s="143"/>
      <c r="DW46" s="143"/>
      <c r="DX46" s="143"/>
      <c r="DY46" s="143"/>
      <c r="DZ46" s="143"/>
      <c r="EA46" s="143"/>
      <c r="EB46" s="143"/>
      <c r="EC46" s="143"/>
      <c r="ED46" s="143"/>
      <c r="EE46" s="143"/>
      <c r="EF46" s="143"/>
      <c r="EG46" s="143"/>
      <c r="EH46" s="143"/>
      <c r="EI46" s="143"/>
      <c r="EJ46" s="143"/>
      <c r="EK46" s="143"/>
      <c r="EL46" s="143"/>
      <c r="EM46" s="143"/>
      <c r="EN46" s="143"/>
      <c r="EO46" s="143"/>
      <c r="EP46" s="143"/>
      <c r="EQ46" s="143"/>
      <c r="ER46" s="143"/>
      <c r="ES46" s="143"/>
      <c r="ET46" s="143"/>
      <c r="EU46" s="143"/>
      <c r="EV46" s="143"/>
      <c r="EW46" s="143"/>
      <c r="EX46" s="143"/>
      <c r="EY46" s="143"/>
      <c r="EZ46" s="143"/>
      <c r="FA46" s="143"/>
      <c r="FB46" s="143"/>
      <c r="FC46" s="143"/>
      <c r="FD46" s="143"/>
      <c r="FE46" s="143"/>
      <c r="FF46" s="143"/>
      <c r="FG46" s="143"/>
      <c r="FH46" s="143"/>
      <c r="FI46" s="143"/>
      <c r="FJ46" s="143"/>
      <c r="FK46" s="143"/>
      <c r="FL46" s="143"/>
      <c r="FM46" s="143"/>
      <c r="FN46" s="143"/>
      <c r="FO46" s="143"/>
      <c r="FP46" s="143"/>
      <c r="FQ46" s="143"/>
      <c r="FR46" s="143"/>
      <c r="FS46" s="143"/>
      <c r="FT46" s="143"/>
      <c r="FU46" s="143"/>
      <c r="FV46" s="143"/>
      <c r="FW46" s="143"/>
      <c r="FX46" s="143"/>
      <c r="FY46" s="143"/>
      <c r="FZ46" s="143"/>
      <c r="GA46" s="143"/>
      <c r="GB46" s="143"/>
      <c r="GC46" s="143"/>
      <c r="GD46" s="143"/>
      <c r="GE46" s="143"/>
      <c r="GF46" s="143"/>
      <c r="GG46" s="143"/>
      <c r="GH46" s="143"/>
      <c r="GI46" s="143"/>
      <c r="GJ46" s="143"/>
      <c r="GK46" s="143"/>
      <c r="GL46" s="143"/>
      <c r="GM46" s="144"/>
      <c r="GN46" s="46"/>
      <c r="GO46" s="99" t="s">
        <v>29</v>
      </c>
      <c r="GP46" s="99"/>
      <c r="GQ46" s="99"/>
      <c r="GR46" s="99"/>
      <c r="GS46" s="99"/>
      <c r="GT46" s="99"/>
      <c r="GU46" s="99"/>
      <c r="GV46" s="99"/>
      <c r="GW46" s="99"/>
      <c r="GX46" s="99"/>
      <c r="GY46" s="98" t="s">
        <v>2400</v>
      </c>
      <c r="GZ46" s="98"/>
      <c r="HA46" s="91"/>
      <c r="HB46" s="91"/>
      <c r="HC46" s="91"/>
      <c r="HD46" s="91"/>
      <c r="HE46" s="91"/>
      <c r="HF46" s="91"/>
      <c r="HG46" s="91"/>
      <c r="HH46" s="91"/>
      <c r="HI46" s="91"/>
      <c r="HJ46" s="91"/>
      <c r="HK46" s="91"/>
    </row>
    <row r="47" spans="2:219" ht="17.25" x14ac:dyDescent="0.25">
      <c r="B47" s="117" t="s">
        <v>30</v>
      </c>
      <c r="C47" s="106"/>
      <c r="D47" s="106"/>
      <c r="E47" s="106"/>
      <c r="F47" s="57" t="s">
        <v>2400</v>
      </c>
      <c r="G47" s="118" t="s">
        <v>2440</v>
      </c>
      <c r="H47" s="118"/>
      <c r="I47" s="118"/>
      <c r="J47" s="118"/>
      <c r="K47" s="118"/>
      <c r="L47" s="118"/>
      <c r="M47" s="118"/>
      <c r="N47" s="119"/>
      <c r="O47" s="47"/>
      <c r="P47" s="106" t="s">
        <v>31</v>
      </c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87" t="s">
        <v>2400</v>
      </c>
      <c r="AC47" s="147" t="s">
        <v>2441</v>
      </c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45"/>
      <c r="AS47" s="134"/>
      <c r="AT47" s="135"/>
      <c r="AU47" s="135"/>
      <c r="AV47" s="135"/>
      <c r="AW47" s="135"/>
      <c r="AX47" s="135"/>
      <c r="AY47" s="135"/>
      <c r="AZ47" s="135"/>
      <c r="BA47" s="135"/>
      <c r="BB47" s="135"/>
      <c r="BC47" s="135"/>
      <c r="BD47" s="135"/>
      <c r="BE47" s="135"/>
      <c r="BF47" s="135"/>
      <c r="BG47" s="135"/>
      <c r="BH47" s="135"/>
      <c r="BI47" s="135"/>
      <c r="BJ47" s="149"/>
      <c r="BK47" s="149"/>
      <c r="BL47" s="145"/>
      <c r="BM47" s="145"/>
      <c r="BN47" s="145"/>
      <c r="BO47" s="145"/>
      <c r="BP47" s="145"/>
      <c r="BQ47" s="145"/>
      <c r="BR47" s="145"/>
      <c r="BS47" s="145"/>
      <c r="BT47" s="145"/>
      <c r="BU47" s="145"/>
      <c r="BV47" s="145"/>
      <c r="BW47" s="145"/>
      <c r="BX47" s="145"/>
      <c r="BY47" s="145"/>
      <c r="BZ47" s="145"/>
      <c r="CA47" s="145"/>
      <c r="CB47" s="145"/>
      <c r="CC47" s="145"/>
      <c r="CD47" s="145"/>
      <c r="CE47" s="145"/>
      <c r="CF47" s="145"/>
      <c r="CG47" s="145"/>
      <c r="CH47" s="145"/>
      <c r="CI47" s="145"/>
      <c r="CJ47" s="145"/>
      <c r="CK47" s="145"/>
      <c r="CL47" s="145"/>
      <c r="CM47" s="145"/>
      <c r="CN47" s="145"/>
      <c r="CO47" s="145"/>
      <c r="CP47" s="145"/>
      <c r="CQ47" s="145"/>
      <c r="CR47" s="145"/>
      <c r="CS47" s="145"/>
      <c r="CT47" s="145"/>
      <c r="CU47" s="145"/>
      <c r="CV47" s="145"/>
      <c r="CW47" s="145"/>
      <c r="CX47" s="145"/>
      <c r="CY47" s="145"/>
      <c r="CZ47" s="145"/>
      <c r="DA47" s="145"/>
      <c r="DB47" s="145"/>
      <c r="DC47" s="145"/>
      <c r="DD47" s="145"/>
      <c r="DE47" s="145"/>
      <c r="DF47" s="145"/>
      <c r="DG47" s="145"/>
      <c r="DH47" s="145"/>
      <c r="DI47" s="145"/>
      <c r="DJ47" s="145"/>
      <c r="DK47" s="145"/>
      <c r="DL47" s="145"/>
      <c r="DM47" s="145"/>
      <c r="DN47" s="145"/>
      <c r="DO47" s="145"/>
      <c r="DP47" s="145"/>
      <c r="DQ47" s="145"/>
      <c r="DR47" s="145"/>
      <c r="DS47" s="145"/>
      <c r="DT47" s="145"/>
      <c r="DU47" s="145"/>
      <c r="DV47" s="145"/>
      <c r="DW47" s="145"/>
      <c r="DX47" s="145"/>
      <c r="DY47" s="145"/>
      <c r="DZ47" s="145"/>
      <c r="EA47" s="145"/>
      <c r="EB47" s="145"/>
      <c r="EC47" s="145"/>
      <c r="ED47" s="145"/>
      <c r="EE47" s="145"/>
      <c r="EF47" s="145"/>
      <c r="EG47" s="145"/>
      <c r="EH47" s="145"/>
      <c r="EI47" s="145"/>
      <c r="EJ47" s="145"/>
      <c r="EK47" s="145"/>
      <c r="EL47" s="145"/>
      <c r="EM47" s="145"/>
      <c r="EN47" s="145"/>
      <c r="EO47" s="145"/>
      <c r="EP47" s="145"/>
      <c r="EQ47" s="145"/>
      <c r="ER47" s="145"/>
      <c r="ES47" s="145"/>
      <c r="ET47" s="145"/>
      <c r="EU47" s="145"/>
      <c r="EV47" s="145"/>
      <c r="EW47" s="145"/>
      <c r="EX47" s="145"/>
      <c r="EY47" s="145"/>
      <c r="EZ47" s="145"/>
      <c r="FA47" s="145"/>
      <c r="FB47" s="145"/>
      <c r="FC47" s="145"/>
      <c r="FD47" s="145"/>
      <c r="FE47" s="145"/>
      <c r="FF47" s="145"/>
      <c r="FG47" s="145"/>
      <c r="FH47" s="145"/>
      <c r="FI47" s="145"/>
      <c r="FJ47" s="145"/>
      <c r="FK47" s="145"/>
      <c r="FL47" s="145"/>
      <c r="FM47" s="145"/>
      <c r="FN47" s="145"/>
      <c r="FO47" s="145"/>
      <c r="FP47" s="145"/>
      <c r="FQ47" s="145"/>
      <c r="FR47" s="145"/>
      <c r="FS47" s="145"/>
      <c r="FT47" s="145"/>
      <c r="FU47" s="145"/>
      <c r="FV47" s="145"/>
      <c r="FW47" s="145"/>
      <c r="FX47" s="145"/>
      <c r="FY47" s="145"/>
      <c r="FZ47" s="145"/>
      <c r="GA47" s="145"/>
      <c r="GB47" s="145"/>
      <c r="GC47" s="145"/>
      <c r="GD47" s="145"/>
      <c r="GE47" s="145"/>
      <c r="GF47" s="145"/>
      <c r="GG47" s="145"/>
      <c r="GH47" s="145"/>
      <c r="GI47" s="145"/>
      <c r="GJ47" s="145"/>
      <c r="GK47" s="145"/>
      <c r="GL47" s="145"/>
      <c r="GM47" s="146"/>
      <c r="GN47" s="46"/>
      <c r="GO47" s="106" t="s">
        <v>32</v>
      </c>
      <c r="GP47" s="106"/>
      <c r="GQ47" s="106"/>
      <c r="GR47" s="106"/>
      <c r="GS47" s="106"/>
      <c r="GT47" s="106"/>
      <c r="GU47" s="106"/>
      <c r="GV47" s="106"/>
      <c r="GW47" s="106"/>
      <c r="GX47" s="106"/>
      <c r="GY47" s="110" t="s">
        <v>2400</v>
      </c>
      <c r="GZ47" s="110"/>
      <c r="HA47" s="96"/>
      <c r="HB47" s="96"/>
      <c r="HC47" s="96"/>
      <c r="HD47" s="96"/>
      <c r="HE47" s="96"/>
      <c r="HF47" s="96"/>
      <c r="HG47" s="96"/>
      <c r="HH47" s="96"/>
      <c r="HI47" s="96"/>
      <c r="HJ47" s="96"/>
      <c r="HK47" s="96"/>
    </row>
    <row r="48" spans="2:219" ht="17.25" x14ac:dyDescent="0.25">
      <c r="B48" s="120" t="s">
        <v>33</v>
      </c>
      <c r="C48" s="99"/>
      <c r="D48" s="99"/>
      <c r="E48" s="99"/>
      <c r="F48" s="58" t="s">
        <v>2400</v>
      </c>
      <c r="G48" s="121" t="s">
        <v>2442</v>
      </c>
      <c r="H48" s="121"/>
      <c r="I48" s="121"/>
      <c r="J48" s="121"/>
      <c r="K48" s="121"/>
      <c r="L48" s="121"/>
      <c r="M48" s="121"/>
      <c r="N48" s="122"/>
      <c r="O48" s="47"/>
      <c r="P48" s="99" t="s">
        <v>34</v>
      </c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88" t="s">
        <v>2400</v>
      </c>
      <c r="AC48" s="91" t="s">
        <v>2443</v>
      </c>
      <c r="AD48" s="91"/>
      <c r="AE48" s="91"/>
      <c r="AF48" s="91"/>
      <c r="AG48" s="91"/>
      <c r="AH48" s="91"/>
      <c r="AI48" s="91"/>
      <c r="AJ48" s="91"/>
      <c r="AK48" s="91"/>
      <c r="AL48" s="91"/>
      <c r="AM48" s="91"/>
      <c r="AN48" s="91"/>
      <c r="AO48" s="91"/>
      <c r="AP48" s="91"/>
      <c r="AQ48" s="91"/>
      <c r="AR48" s="45"/>
      <c r="AS48" s="136" t="s">
        <v>35</v>
      </c>
      <c r="AT48" s="137"/>
      <c r="AU48" s="137"/>
      <c r="AV48" s="137"/>
      <c r="AW48" s="137"/>
      <c r="AX48" s="137"/>
      <c r="AY48" s="137"/>
      <c r="AZ48" s="137"/>
      <c r="BA48" s="137"/>
      <c r="BB48" s="137"/>
      <c r="BC48" s="137"/>
      <c r="BD48" s="137"/>
      <c r="BE48" s="137"/>
      <c r="BF48" s="137"/>
      <c r="BG48" s="137"/>
      <c r="BH48" s="137"/>
      <c r="BI48" s="137"/>
      <c r="BJ48" s="141" t="s">
        <v>2400</v>
      </c>
      <c r="BK48" s="141"/>
      <c r="BL48" s="128" t="s">
        <v>2444</v>
      </c>
      <c r="BM48" s="128"/>
      <c r="BN48" s="128"/>
      <c r="BO48" s="128"/>
      <c r="BP48" s="128"/>
      <c r="BQ48" s="128"/>
      <c r="BR48" s="128"/>
      <c r="BS48" s="128"/>
      <c r="BT48" s="128"/>
      <c r="BU48" s="128"/>
      <c r="BV48" s="128"/>
      <c r="BW48" s="128"/>
      <c r="BX48" s="128"/>
      <c r="BY48" s="128"/>
      <c r="BZ48" s="12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/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/>
      <c r="DB48" s="128"/>
      <c r="DC48" s="128"/>
      <c r="DD48" s="128"/>
      <c r="DE48" s="128"/>
      <c r="DF48" s="128"/>
      <c r="DG48" s="128"/>
      <c r="DH48" s="128"/>
      <c r="DI48" s="128"/>
      <c r="DJ48" s="128"/>
      <c r="DK48" s="128"/>
      <c r="DL48" s="128"/>
      <c r="DM48" s="128"/>
      <c r="DN48" s="128"/>
      <c r="DO48" s="128"/>
      <c r="DP48" s="128"/>
      <c r="DQ48" s="128"/>
      <c r="DR48" s="128"/>
      <c r="DS48" s="128"/>
      <c r="DT48" s="128"/>
      <c r="DU48" s="128"/>
      <c r="DV48" s="128"/>
      <c r="DW48" s="128"/>
      <c r="DX48" s="128"/>
      <c r="DY48" s="128"/>
      <c r="DZ48" s="128"/>
      <c r="EA48" s="128"/>
      <c r="EB48" s="128"/>
      <c r="EC48" s="128"/>
      <c r="ED48" s="128"/>
      <c r="EE48" s="128"/>
      <c r="EF48" s="128"/>
      <c r="EG48" s="128"/>
      <c r="EH48" s="128"/>
      <c r="EI48" s="128"/>
      <c r="EJ48" s="128"/>
      <c r="EK48" s="128"/>
      <c r="EL48" s="128"/>
      <c r="EM48" s="128"/>
      <c r="EN48" s="128"/>
      <c r="EO48" s="128"/>
      <c r="EP48" s="128"/>
      <c r="EQ48" s="128"/>
      <c r="ER48" s="128"/>
      <c r="ES48" s="128"/>
      <c r="ET48" s="128"/>
      <c r="EU48" s="128"/>
      <c r="EV48" s="128"/>
      <c r="EW48" s="128"/>
      <c r="EX48" s="128"/>
      <c r="EY48" s="128"/>
      <c r="EZ48" s="128"/>
      <c r="FA48" s="128"/>
      <c r="FB48" s="128"/>
      <c r="FC48" s="128"/>
      <c r="FD48" s="128"/>
      <c r="FE48" s="128"/>
      <c r="FF48" s="128"/>
      <c r="FG48" s="128"/>
      <c r="FH48" s="128"/>
      <c r="FI48" s="128"/>
      <c r="FJ48" s="128"/>
      <c r="FK48" s="128"/>
      <c r="FL48" s="128"/>
      <c r="FM48" s="128"/>
      <c r="FN48" s="128"/>
      <c r="FO48" s="128"/>
      <c r="FP48" s="128"/>
      <c r="FQ48" s="128"/>
      <c r="FR48" s="128"/>
      <c r="FS48" s="128"/>
      <c r="FT48" s="128"/>
      <c r="FU48" s="128"/>
      <c r="FV48" s="128"/>
      <c r="FW48" s="128"/>
      <c r="FX48" s="128"/>
      <c r="FY48" s="128"/>
      <c r="FZ48" s="128"/>
      <c r="GA48" s="128"/>
      <c r="GB48" s="128"/>
      <c r="GC48" s="128"/>
      <c r="GD48" s="128"/>
      <c r="GE48" s="128"/>
      <c r="GF48" s="128"/>
      <c r="GG48" s="128"/>
      <c r="GH48" s="128"/>
      <c r="GI48" s="128"/>
      <c r="GJ48" s="128"/>
      <c r="GK48" s="128"/>
      <c r="GL48" s="128"/>
      <c r="GM48" s="129"/>
      <c r="GN48" s="46"/>
      <c r="GO48" s="99" t="s">
        <v>36</v>
      </c>
      <c r="GP48" s="99"/>
      <c r="GQ48" s="99"/>
      <c r="GR48" s="99"/>
      <c r="GS48" s="99"/>
      <c r="GT48" s="99"/>
      <c r="GU48" s="99"/>
      <c r="GV48" s="99"/>
      <c r="GW48" s="99"/>
      <c r="GX48" s="99"/>
      <c r="GY48" s="98" t="s">
        <v>2400</v>
      </c>
      <c r="GZ48" s="98"/>
      <c r="HA48" s="91"/>
      <c r="HB48" s="91"/>
      <c r="HC48" s="91"/>
      <c r="HD48" s="91"/>
      <c r="HE48" s="91"/>
      <c r="HF48" s="91"/>
      <c r="HG48" s="91"/>
      <c r="HH48" s="91"/>
      <c r="HI48" s="91"/>
      <c r="HJ48" s="91"/>
      <c r="HK48" s="91"/>
    </row>
    <row r="49" spans="2:219" ht="17.25" x14ac:dyDescent="0.25">
      <c r="B49" s="117" t="s">
        <v>37</v>
      </c>
      <c r="C49" s="106"/>
      <c r="D49" s="106"/>
      <c r="E49" s="106"/>
      <c r="F49" s="57" t="s">
        <v>2400</v>
      </c>
      <c r="G49" s="118" t="s">
        <v>2411</v>
      </c>
      <c r="H49" s="118"/>
      <c r="I49" s="118"/>
      <c r="J49" s="118"/>
      <c r="K49" s="118"/>
      <c r="L49" s="118"/>
      <c r="M49" s="118"/>
      <c r="N49" s="119"/>
      <c r="O49" s="47"/>
      <c r="P49" s="106" t="s">
        <v>38</v>
      </c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87" t="s">
        <v>2400</v>
      </c>
      <c r="AC49" s="96" t="s">
        <v>2445</v>
      </c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45"/>
      <c r="AS49" s="138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39"/>
      <c r="BG49" s="139"/>
      <c r="BH49" s="139"/>
      <c r="BI49" s="139"/>
      <c r="BJ49" s="142"/>
      <c r="BK49" s="142"/>
      <c r="BL49" s="130"/>
      <c r="BM49" s="130"/>
      <c r="BN49" s="130"/>
      <c r="BO49" s="130"/>
      <c r="BP49" s="130"/>
      <c r="BQ49" s="130"/>
      <c r="BR49" s="130"/>
      <c r="BS49" s="130"/>
      <c r="BT49" s="130"/>
      <c r="BU49" s="130"/>
      <c r="BV49" s="130"/>
      <c r="BW49" s="130"/>
      <c r="BX49" s="130"/>
      <c r="BY49" s="130"/>
      <c r="BZ49" s="130"/>
      <c r="CA49" s="130"/>
      <c r="CB49" s="130"/>
      <c r="CC49" s="130"/>
      <c r="CD49" s="130"/>
      <c r="CE49" s="130"/>
      <c r="CF49" s="130"/>
      <c r="CG49" s="130"/>
      <c r="CH49" s="130"/>
      <c r="CI49" s="130"/>
      <c r="CJ49" s="130"/>
      <c r="CK49" s="130"/>
      <c r="CL49" s="130"/>
      <c r="CM49" s="130"/>
      <c r="CN49" s="130"/>
      <c r="CO49" s="130"/>
      <c r="CP49" s="130"/>
      <c r="CQ49" s="130"/>
      <c r="CR49" s="130"/>
      <c r="CS49" s="130"/>
      <c r="CT49" s="130"/>
      <c r="CU49" s="130"/>
      <c r="CV49" s="130"/>
      <c r="CW49" s="130"/>
      <c r="CX49" s="130"/>
      <c r="CY49" s="130"/>
      <c r="CZ49" s="130"/>
      <c r="DA49" s="130"/>
      <c r="DB49" s="130"/>
      <c r="DC49" s="130"/>
      <c r="DD49" s="130"/>
      <c r="DE49" s="130"/>
      <c r="DF49" s="130"/>
      <c r="DG49" s="130"/>
      <c r="DH49" s="130"/>
      <c r="DI49" s="130"/>
      <c r="DJ49" s="130"/>
      <c r="DK49" s="130"/>
      <c r="DL49" s="130"/>
      <c r="DM49" s="130"/>
      <c r="DN49" s="130"/>
      <c r="DO49" s="130"/>
      <c r="DP49" s="130"/>
      <c r="DQ49" s="130"/>
      <c r="DR49" s="130"/>
      <c r="DS49" s="130"/>
      <c r="DT49" s="130"/>
      <c r="DU49" s="130"/>
      <c r="DV49" s="130"/>
      <c r="DW49" s="130"/>
      <c r="DX49" s="130"/>
      <c r="DY49" s="130"/>
      <c r="DZ49" s="130"/>
      <c r="EA49" s="130"/>
      <c r="EB49" s="130"/>
      <c r="EC49" s="130"/>
      <c r="ED49" s="130"/>
      <c r="EE49" s="130"/>
      <c r="EF49" s="130"/>
      <c r="EG49" s="130"/>
      <c r="EH49" s="130"/>
      <c r="EI49" s="130"/>
      <c r="EJ49" s="130"/>
      <c r="EK49" s="130"/>
      <c r="EL49" s="130"/>
      <c r="EM49" s="130"/>
      <c r="EN49" s="130"/>
      <c r="EO49" s="130"/>
      <c r="EP49" s="130"/>
      <c r="EQ49" s="130"/>
      <c r="ER49" s="130"/>
      <c r="ES49" s="130"/>
      <c r="ET49" s="130"/>
      <c r="EU49" s="130"/>
      <c r="EV49" s="130"/>
      <c r="EW49" s="130"/>
      <c r="EX49" s="130"/>
      <c r="EY49" s="130"/>
      <c r="EZ49" s="130"/>
      <c r="FA49" s="130"/>
      <c r="FB49" s="130"/>
      <c r="FC49" s="130"/>
      <c r="FD49" s="130"/>
      <c r="FE49" s="130"/>
      <c r="FF49" s="130"/>
      <c r="FG49" s="130"/>
      <c r="FH49" s="130"/>
      <c r="FI49" s="130"/>
      <c r="FJ49" s="130"/>
      <c r="FK49" s="130"/>
      <c r="FL49" s="130"/>
      <c r="FM49" s="130"/>
      <c r="FN49" s="130"/>
      <c r="FO49" s="130"/>
      <c r="FP49" s="130"/>
      <c r="FQ49" s="130"/>
      <c r="FR49" s="130"/>
      <c r="FS49" s="130"/>
      <c r="FT49" s="130"/>
      <c r="FU49" s="130"/>
      <c r="FV49" s="130"/>
      <c r="FW49" s="130"/>
      <c r="FX49" s="130"/>
      <c r="FY49" s="130"/>
      <c r="FZ49" s="130"/>
      <c r="GA49" s="130"/>
      <c r="GB49" s="130"/>
      <c r="GC49" s="130"/>
      <c r="GD49" s="130"/>
      <c r="GE49" s="130"/>
      <c r="GF49" s="130"/>
      <c r="GG49" s="130"/>
      <c r="GH49" s="130"/>
      <c r="GI49" s="130"/>
      <c r="GJ49" s="130"/>
      <c r="GK49" s="130"/>
      <c r="GL49" s="130"/>
      <c r="GM49" s="131"/>
      <c r="GN49" s="46"/>
      <c r="GO49" s="106" t="s">
        <v>39</v>
      </c>
      <c r="GP49" s="106"/>
      <c r="GQ49" s="106"/>
      <c r="GR49" s="106"/>
      <c r="GS49" s="106"/>
      <c r="GT49" s="106"/>
      <c r="GU49" s="106"/>
      <c r="GV49" s="106"/>
      <c r="GW49" s="106"/>
      <c r="GX49" s="106"/>
      <c r="GY49" s="110" t="s">
        <v>2400</v>
      </c>
      <c r="GZ49" s="110"/>
      <c r="HA49" s="96"/>
      <c r="HB49" s="96"/>
      <c r="HC49" s="96"/>
      <c r="HD49" s="96"/>
      <c r="HE49" s="96"/>
      <c r="HF49" s="96"/>
      <c r="HG49" s="96"/>
      <c r="HH49" s="96"/>
      <c r="HI49" s="96"/>
      <c r="HJ49" s="96"/>
      <c r="HK49" s="96"/>
    </row>
    <row r="50" spans="2:219" ht="17.25" x14ac:dyDescent="0.25">
      <c r="B50" s="120" t="s">
        <v>40</v>
      </c>
      <c r="C50" s="99"/>
      <c r="D50" s="99"/>
      <c r="E50" s="99"/>
      <c r="F50" s="58" t="s">
        <v>2400</v>
      </c>
      <c r="G50" s="121" t="s">
        <v>2446</v>
      </c>
      <c r="H50" s="121"/>
      <c r="I50" s="121"/>
      <c r="J50" s="121"/>
      <c r="K50" s="121"/>
      <c r="L50" s="121"/>
      <c r="M50" s="121"/>
      <c r="N50" s="122"/>
      <c r="O50" s="47"/>
      <c r="P50" s="99" t="s">
        <v>41</v>
      </c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88" t="s">
        <v>2400</v>
      </c>
      <c r="AC50" s="91" t="s">
        <v>2421</v>
      </c>
      <c r="AD50" s="91"/>
      <c r="AE50" s="91"/>
      <c r="AF50" s="91"/>
      <c r="AG50" s="91"/>
      <c r="AH50" s="91"/>
      <c r="AI50" s="91"/>
      <c r="AJ50" s="91"/>
      <c r="AK50" s="91"/>
      <c r="AL50" s="91"/>
      <c r="AM50" s="91"/>
      <c r="AN50" s="91"/>
      <c r="AO50" s="91"/>
      <c r="AP50" s="91"/>
      <c r="AQ50" s="91"/>
      <c r="AR50" s="45"/>
      <c r="AS50" s="132" t="s">
        <v>2051</v>
      </c>
      <c r="AT50" s="133"/>
      <c r="AU50" s="133"/>
      <c r="AV50" s="133"/>
      <c r="AW50" s="133"/>
      <c r="AX50" s="133"/>
      <c r="AY50" s="133"/>
      <c r="AZ50" s="133"/>
      <c r="BA50" s="133"/>
      <c r="BB50" s="133"/>
      <c r="BC50" s="133"/>
      <c r="BD50" s="133"/>
      <c r="BE50" s="133"/>
      <c r="BF50" s="133"/>
      <c r="BG50" s="133"/>
      <c r="BH50" s="133"/>
      <c r="BI50" s="133"/>
      <c r="BJ50" s="140" t="s">
        <v>2400</v>
      </c>
      <c r="BK50" s="140"/>
      <c r="BL50" s="124" t="s">
        <v>2447</v>
      </c>
      <c r="BM50" s="124"/>
      <c r="BN50" s="124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4"/>
      <c r="CC50" s="124"/>
      <c r="CD50" s="124"/>
      <c r="CE50" s="124"/>
      <c r="CF50" s="124"/>
      <c r="CG50" s="124"/>
      <c r="CH50" s="124"/>
      <c r="CI50" s="124"/>
      <c r="CJ50" s="124"/>
      <c r="CK50" s="124"/>
      <c r="CL50" s="124"/>
      <c r="CM50" s="124"/>
      <c r="CN50" s="124"/>
      <c r="CO50" s="124"/>
      <c r="CP50" s="124"/>
      <c r="CQ50" s="124"/>
      <c r="CR50" s="124"/>
      <c r="CS50" s="124"/>
      <c r="CT50" s="124"/>
      <c r="CU50" s="124"/>
      <c r="CV50" s="124"/>
      <c r="CW50" s="124"/>
      <c r="CX50" s="124"/>
      <c r="CY50" s="124"/>
      <c r="CZ50" s="124"/>
      <c r="DA50" s="124"/>
      <c r="DB50" s="124"/>
      <c r="DC50" s="124"/>
      <c r="DD50" s="124"/>
      <c r="DE50" s="124"/>
      <c r="DF50" s="124"/>
      <c r="DG50" s="124"/>
      <c r="DH50" s="124"/>
      <c r="DI50" s="124"/>
      <c r="DJ50" s="124"/>
      <c r="DK50" s="124"/>
      <c r="DL50" s="124"/>
      <c r="DM50" s="124"/>
      <c r="DN50" s="124"/>
      <c r="DO50" s="124"/>
      <c r="DP50" s="124"/>
      <c r="DQ50" s="124"/>
      <c r="DR50" s="124"/>
      <c r="DS50" s="124"/>
      <c r="DT50" s="124"/>
      <c r="DU50" s="124"/>
      <c r="DV50" s="124"/>
      <c r="DW50" s="124"/>
      <c r="DX50" s="124"/>
      <c r="DY50" s="124"/>
      <c r="DZ50" s="124"/>
      <c r="EA50" s="124"/>
      <c r="EB50" s="124"/>
      <c r="EC50" s="124"/>
      <c r="ED50" s="124"/>
      <c r="EE50" s="124"/>
      <c r="EF50" s="124"/>
      <c r="EG50" s="124"/>
      <c r="EH50" s="124"/>
      <c r="EI50" s="124"/>
      <c r="EJ50" s="124"/>
      <c r="EK50" s="124"/>
      <c r="EL50" s="124"/>
      <c r="EM50" s="124"/>
      <c r="EN50" s="124"/>
      <c r="EO50" s="124"/>
      <c r="EP50" s="124"/>
      <c r="EQ50" s="124"/>
      <c r="ER50" s="124"/>
      <c r="ES50" s="124"/>
      <c r="ET50" s="124"/>
      <c r="EU50" s="124"/>
      <c r="EV50" s="124"/>
      <c r="EW50" s="124"/>
      <c r="EX50" s="124"/>
      <c r="EY50" s="124"/>
      <c r="EZ50" s="124"/>
      <c r="FA50" s="124"/>
      <c r="FB50" s="124"/>
      <c r="FC50" s="124"/>
      <c r="FD50" s="124"/>
      <c r="FE50" s="124"/>
      <c r="FF50" s="124"/>
      <c r="FG50" s="124"/>
      <c r="FH50" s="124"/>
      <c r="FI50" s="124"/>
      <c r="FJ50" s="124"/>
      <c r="FK50" s="124"/>
      <c r="FL50" s="124"/>
      <c r="FM50" s="124"/>
      <c r="FN50" s="124"/>
      <c r="FO50" s="124"/>
      <c r="FP50" s="124"/>
      <c r="FQ50" s="124"/>
      <c r="FR50" s="124"/>
      <c r="FS50" s="124"/>
      <c r="FT50" s="124"/>
      <c r="FU50" s="124"/>
      <c r="FV50" s="124"/>
      <c r="FW50" s="124"/>
      <c r="FX50" s="124"/>
      <c r="FY50" s="124"/>
      <c r="FZ50" s="124"/>
      <c r="GA50" s="124"/>
      <c r="GB50" s="124"/>
      <c r="GC50" s="124"/>
      <c r="GD50" s="124"/>
      <c r="GE50" s="124"/>
      <c r="GF50" s="124"/>
      <c r="GG50" s="124"/>
      <c r="GH50" s="124"/>
      <c r="GI50" s="124"/>
      <c r="GJ50" s="124"/>
      <c r="GK50" s="124"/>
      <c r="GL50" s="124"/>
      <c r="GM50" s="125"/>
      <c r="GN50" s="46"/>
      <c r="GO50" s="99" t="s">
        <v>42</v>
      </c>
      <c r="GP50" s="99"/>
      <c r="GQ50" s="99"/>
      <c r="GR50" s="99"/>
      <c r="GS50" s="99"/>
      <c r="GT50" s="99"/>
      <c r="GU50" s="99"/>
      <c r="GV50" s="99"/>
      <c r="GW50" s="99"/>
      <c r="GX50" s="99"/>
      <c r="GY50" s="98" t="s">
        <v>2400</v>
      </c>
      <c r="GZ50" s="98"/>
      <c r="HA50" s="91"/>
      <c r="HB50" s="91"/>
      <c r="HC50" s="91"/>
      <c r="HD50" s="91"/>
      <c r="HE50" s="91"/>
      <c r="HF50" s="91"/>
      <c r="HG50" s="91"/>
      <c r="HH50" s="91"/>
      <c r="HI50" s="91"/>
      <c r="HJ50" s="91"/>
      <c r="HK50" s="91"/>
    </row>
    <row r="51" spans="2:219" ht="17.25" x14ac:dyDescent="0.25">
      <c r="B51" s="117" t="s">
        <v>43</v>
      </c>
      <c r="C51" s="106"/>
      <c r="D51" s="106"/>
      <c r="E51" s="106"/>
      <c r="F51" s="57" t="s">
        <v>2400</v>
      </c>
      <c r="G51" s="118" t="s">
        <v>2448</v>
      </c>
      <c r="H51" s="118"/>
      <c r="I51" s="118"/>
      <c r="J51" s="118"/>
      <c r="K51" s="118"/>
      <c r="L51" s="118"/>
      <c r="M51" s="118"/>
      <c r="N51" s="119"/>
      <c r="O51" s="47"/>
      <c r="P51" s="106" t="s">
        <v>44</v>
      </c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87" t="s">
        <v>2400</v>
      </c>
      <c r="AC51" s="96" t="s">
        <v>17</v>
      </c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45"/>
      <c r="AS51" s="134"/>
      <c r="AT51" s="135"/>
      <c r="AU51" s="135"/>
      <c r="AV51" s="135"/>
      <c r="AW51" s="135"/>
      <c r="AX51" s="135"/>
      <c r="AY51" s="135"/>
      <c r="AZ51" s="135"/>
      <c r="BA51" s="135"/>
      <c r="BB51" s="135"/>
      <c r="BC51" s="135"/>
      <c r="BD51" s="135"/>
      <c r="BE51" s="135"/>
      <c r="BF51" s="135"/>
      <c r="BG51" s="135"/>
      <c r="BH51" s="135"/>
      <c r="BI51" s="135"/>
      <c r="BJ51" s="140"/>
      <c r="BK51" s="140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7"/>
      <c r="GN51" s="46"/>
      <c r="GO51" s="106" t="s">
        <v>45</v>
      </c>
      <c r="GP51" s="106"/>
      <c r="GQ51" s="106"/>
      <c r="GR51" s="106"/>
      <c r="GS51" s="106"/>
      <c r="GT51" s="106"/>
      <c r="GU51" s="106"/>
      <c r="GV51" s="106"/>
      <c r="GW51" s="106"/>
      <c r="GX51" s="106"/>
      <c r="GY51" s="110" t="s">
        <v>2400</v>
      </c>
      <c r="GZ51" s="110"/>
      <c r="HA51" s="96"/>
      <c r="HB51" s="96"/>
      <c r="HC51" s="96"/>
      <c r="HD51" s="96"/>
      <c r="HE51" s="96"/>
      <c r="HF51" s="96"/>
      <c r="HG51" s="96"/>
      <c r="HH51" s="96"/>
      <c r="HI51" s="96"/>
      <c r="HJ51" s="96"/>
      <c r="HK51" s="96"/>
    </row>
    <row r="52" spans="2:219" ht="17.25" x14ac:dyDescent="0.25">
      <c r="B52" s="120" t="s">
        <v>46</v>
      </c>
      <c r="C52" s="99"/>
      <c r="D52" s="99"/>
      <c r="E52" s="99"/>
      <c r="F52" s="58" t="s">
        <v>2400</v>
      </c>
      <c r="G52" s="121" t="s">
        <v>2449</v>
      </c>
      <c r="H52" s="121"/>
      <c r="I52" s="121"/>
      <c r="J52" s="121"/>
      <c r="K52" s="121"/>
      <c r="L52" s="121"/>
      <c r="M52" s="121"/>
      <c r="N52" s="122"/>
      <c r="O52" s="47"/>
      <c r="P52" s="99" t="s">
        <v>47</v>
      </c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88" t="s">
        <v>2400</v>
      </c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45"/>
      <c r="AS52" s="136" t="s">
        <v>1813</v>
      </c>
      <c r="AT52" s="137"/>
      <c r="AU52" s="137"/>
      <c r="AV52" s="137"/>
      <c r="AW52" s="137"/>
      <c r="AX52" s="137"/>
      <c r="AY52" s="137"/>
      <c r="AZ52" s="137"/>
      <c r="BA52" s="137"/>
      <c r="BB52" s="137"/>
      <c r="BC52" s="137"/>
      <c r="BD52" s="137"/>
      <c r="BE52" s="137"/>
      <c r="BF52" s="137"/>
      <c r="BG52" s="137"/>
      <c r="BH52" s="137"/>
      <c r="BI52" s="137"/>
      <c r="BJ52" s="123" t="s">
        <v>2400</v>
      </c>
      <c r="BK52" s="123"/>
      <c r="BL52" s="128" t="s">
        <v>2425</v>
      </c>
      <c r="BM52" s="128"/>
      <c r="BN52" s="128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128"/>
      <c r="BZ52" s="12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8"/>
      <c r="CO52" s="128"/>
      <c r="CP52" s="128"/>
      <c r="CQ52" s="128"/>
      <c r="CR52" s="128"/>
      <c r="CS52" s="128"/>
      <c r="CT52" s="128"/>
      <c r="CU52" s="128"/>
      <c r="CV52" s="128"/>
      <c r="CW52" s="128"/>
      <c r="CX52" s="128"/>
      <c r="CY52" s="128"/>
      <c r="CZ52" s="128"/>
      <c r="DA52" s="128"/>
      <c r="DB52" s="128"/>
      <c r="DC52" s="128"/>
      <c r="DD52" s="128"/>
      <c r="DE52" s="128"/>
      <c r="DF52" s="128"/>
      <c r="DG52" s="128"/>
      <c r="DH52" s="128"/>
      <c r="DI52" s="128"/>
      <c r="DJ52" s="128"/>
      <c r="DK52" s="128"/>
      <c r="DL52" s="128"/>
      <c r="DM52" s="128"/>
      <c r="DN52" s="128"/>
      <c r="DO52" s="128"/>
      <c r="DP52" s="128"/>
      <c r="DQ52" s="128"/>
      <c r="DR52" s="128"/>
      <c r="DS52" s="128"/>
      <c r="DT52" s="128"/>
      <c r="DU52" s="128"/>
      <c r="DV52" s="128"/>
      <c r="DW52" s="128"/>
      <c r="DX52" s="128"/>
      <c r="DY52" s="128"/>
      <c r="DZ52" s="128"/>
      <c r="EA52" s="128"/>
      <c r="EB52" s="128"/>
      <c r="EC52" s="128"/>
      <c r="ED52" s="128"/>
      <c r="EE52" s="128"/>
      <c r="EF52" s="128"/>
      <c r="EG52" s="128"/>
      <c r="EH52" s="128"/>
      <c r="EI52" s="128"/>
      <c r="EJ52" s="128"/>
      <c r="EK52" s="128"/>
      <c r="EL52" s="128"/>
      <c r="EM52" s="128"/>
      <c r="EN52" s="128"/>
      <c r="EO52" s="128"/>
      <c r="EP52" s="128"/>
      <c r="EQ52" s="128"/>
      <c r="ER52" s="128"/>
      <c r="ES52" s="128"/>
      <c r="ET52" s="128"/>
      <c r="EU52" s="128"/>
      <c r="EV52" s="128"/>
      <c r="EW52" s="128"/>
      <c r="EX52" s="128"/>
      <c r="EY52" s="128"/>
      <c r="EZ52" s="128"/>
      <c r="FA52" s="128"/>
      <c r="FB52" s="128"/>
      <c r="FC52" s="128"/>
      <c r="FD52" s="128"/>
      <c r="FE52" s="128"/>
      <c r="FF52" s="128"/>
      <c r="FG52" s="128"/>
      <c r="FH52" s="128"/>
      <c r="FI52" s="128"/>
      <c r="FJ52" s="128"/>
      <c r="FK52" s="128"/>
      <c r="FL52" s="128"/>
      <c r="FM52" s="128"/>
      <c r="FN52" s="128"/>
      <c r="FO52" s="128"/>
      <c r="FP52" s="128"/>
      <c r="FQ52" s="128"/>
      <c r="FR52" s="128"/>
      <c r="FS52" s="128"/>
      <c r="FT52" s="128"/>
      <c r="FU52" s="128"/>
      <c r="FV52" s="128"/>
      <c r="FW52" s="128"/>
      <c r="FX52" s="128"/>
      <c r="FY52" s="128"/>
      <c r="FZ52" s="128"/>
      <c r="GA52" s="128"/>
      <c r="GB52" s="128"/>
      <c r="GC52" s="128"/>
      <c r="GD52" s="128"/>
      <c r="GE52" s="128"/>
      <c r="GF52" s="128"/>
      <c r="GG52" s="128"/>
      <c r="GH52" s="128"/>
      <c r="GI52" s="128"/>
      <c r="GJ52" s="128"/>
      <c r="GK52" s="128"/>
      <c r="GL52" s="128"/>
      <c r="GM52" s="129"/>
      <c r="GN52" s="46"/>
      <c r="GO52" s="99" t="s">
        <v>48</v>
      </c>
      <c r="GP52" s="99"/>
      <c r="GQ52" s="99"/>
      <c r="GR52" s="99"/>
      <c r="GS52" s="99"/>
      <c r="GT52" s="99"/>
      <c r="GU52" s="99"/>
      <c r="GV52" s="99"/>
      <c r="GW52" s="99"/>
      <c r="GX52" s="99"/>
      <c r="GY52" s="98" t="s">
        <v>2400</v>
      </c>
      <c r="GZ52" s="98"/>
      <c r="HA52" s="91"/>
      <c r="HB52" s="91"/>
      <c r="HC52" s="91"/>
      <c r="HD52" s="91"/>
      <c r="HE52" s="91"/>
      <c r="HF52" s="91"/>
      <c r="HG52" s="91"/>
      <c r="HH52" s="91"/>
      <c r="HI52" s="91"/>
      <c r="HJ52" s="91"/>
      <c r="HK52" s="91"/>
    </row>
    <row r="53" spans="2:219" ht="17.25" x14ac:dyDescent="0.25">
      <c r="B53" s="117" t="s">
        <v>49</v>
      </c>
      <c r="C53" s="106"/>
      <c r="D53" s="106"/>
      <c r="E53" s="106"/>
      <c r="F53" s="57" t="s">
        <v>2400</v>
      </c>
      <c r="G53" s="118" t="s">
        <v>2450</v>
      </c>
      <c r="H53" s="118"/>
      <c r="I53" s="118"/>
      <c r="J53" s="118"/>
      <c r="K53" s="118"/>
      <c r="L53" s="118"/>
      <c r="M53" s="118"/>
      <c r="N53" s="119"/>
      <c r="O53" s="47"/>
      <c r="P53" s="106" t="s">
        <v>50</v>
      </c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87" t="s">
        <v>2400</v>
      </c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45"/>
      <c r="AS53" s="138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139"/>
      <c r="BI53" s="139"/>
      <c r="BJ53" s="123"/>
      <c r="BK53" s="123"/>
      <c r="BL53" s="130"/>
      <c r="BM53" s="130"/>
      <c r="BN53" s="130"/>
      <c r="BO53" s="130"/>
      <c r="BP53" s="130"/>
      <c r="BQ53" s="130"/>
      <c r="BR53" s="130"/>
      <c r="BS53" s="130"/>
      <c r="BT53" s="130"/>
      <c r="BU53" s="130"/>
      <c r="BV53" s="130"/>
      <c r="BW53" s="130"/>
      <c r="BX53" s="130"/>
      <c r="BY53" s="130"/>
      <c r="BZ53" s="130"/>
      <c r="CA53" s="130"/>
      <c r="CB53" s="130"/>
      <c r="CC53" s="130"/>
      <c r="CD53" s="130"/>
      <c r="CE53" s="130"/>
      <c r="CF53" s="130"/>
      <c r="CG53" s="130"/>
      <c r="CH53" s="130"/>
      <c r="CI53" s="130"/>
      <c r="CJ53" s="130"/>
      <c r="CK53" s="130"/>
      <c r="CL53" s="130"/>
      <c r="CM53" s="130"/>
      <c r="CN53" s="130"/>
      <c r="CO53" s="130"/>
      <c r="CP53" s="130"/>
      <c r="CQ53" s="130"/>
      <c r="CR53" s="130"/>
      <c r="CS53" s="130"/>
      <c r="CT53" s="130"/>
      <c r="CU53" s="130"/>
      <c r="CV53" s="130"/>
      <c r="CW53" s="130"/>
      <c r="CX53" s="130"/>
      <c r="CY53" s="130"/>
      <c r="CZ53" s="130"/>
      <c r="DA53" s="130"/>
      <c r="DB53" s="130"/>
      <c r="DC53" s="130"/>
      <c r="DD53" s="130"/>
      <c r="DE53" s="130"/>
      <c r="DF53" s="130"/>
      <c r="DG53" s="130"/>
      <c r="DH53" s="130"/>
      <c r="DI53" s="130"/>
      <c r="DJ53" s="130"/>
      <c r="DK53" s="130"/>
      <c r="DL53" s="130"/>
      <c r="DM53" s="130"/>
      <c r="DN53" s="130"/>
      <c r="DO53" s="130"/>
      <c r="DP53" s="130"/>
      <c r="DQ53" s="130"/>
      <c r="DR53" s="130"/>
      <c r="DS53" s="130"/>
      <c r="DT53" s="130"/>
      <c r="DU53" s="130"/>
      <c r="DV53" s="130"/>
      <c r="DW53" s="130"/>
      <c r="DX53" s="130"/>
      <c r="DY53" s="130"/>
      <c r="DZ53" s="130"/>
      <c r="EA53" s="130"/>
      <c r="EB53" s="130"/>
      <c r="EC53" s="130"/>
      <c r="ED53" s="130"/>
      <c r="EE53" s="130"/>
      <c r="EF53" s="130"/>
      <c r="EG53" s="130"/>
      <c r="EH53" s="130"/>
      <c r="EI53" s="130"/>
      <c r="EJ53" s="130"/>
      <c r="EK53" s="130"/>
      <c r="EL53" s="130"/>
      <c r="EM53" s="130"/>
      <c r="EN53" s="130"/>
      <c r="EO53" s="130"/>
      <c r="EP53" s="130"/>
      <c r="EQ53" s="130"/>
      <c r="ER53" s="130"/>
      <c r="ES53" s="130"/>
      <c r="ET53" s="130"/>
      <c r="EU53" s="130"/>
      <c r="EV53" s="130"/>
      <c r="EW53" s="130"/>
      <c r="EX53" s="130"/>
      <c r="EY53" s="130"/>
      <c r="EZ53" s="130"/>
      <c r="FA53" s="130"/>
      <c r="FB53" s="130"/>
      <c r="FC53" s="130"/>
      <c r="FD53" s="130"/>
      <c r="FE53" s="130"/>
      <c r="FF53" s="130"/>
      <c r="FG53" s="130"/>
      <c r="FH53" s="130"/>
      <c r="FI53" s="130"/>
      <c r="FJ53" s="130"/>
      <c r="FK53" s="130"/>
      <c r="FL53" s="130"/>
      <c r="FM53" s="130"/>
      <c r="FN53" s="130"/>
      <c r="FO53" s="130"/>
      <c r="FP53" s="130"/>
      <c r="FQ53" s="130"/>
      <c r="FR53" s="130"/>
      <c r="FS53" s="130"/>
      <c r="FT53" s="130"/>
      <c r="FU53" s="130"/>
      <c r="FV53" s="130"/>
      <c r="FW53" s="130"/>
      <c r="FX53" s="130"/>
      <c r="FY53" s="130"/>
      <c r="FZ53" s="130"/>
      <c r="GA53" s="130"/>
      <c r="GB53" s="130"/>
      <c r="GC53" s="130"/>
      <c r="GD53" s="130"/>
      <c r="GE53" s="130"/>
      <c r="GF53" s="130"/>
      <c r="GG53" s="130"/>
      <c r="GH53" s="130"/>
      <c r="GI53" s="130"/>
      <c r="GJ53" s="130"/>
      <c r="GK53" s="130"/>
      <c r="GL53" s="130"/>
      <c r="GM53" s="131"/>
      <c r="GN53" s="46"/>
      <c r="GO53" s="106" t="s">
        <v>51</v>
      </c>
      <c r="GP53" s="106"/>
      <c r="GQ53" s="106"/>
      <c r="GR53" s="106"/>
      <c r="GS53" s="106"/>
      <c r="GT53" s="106"/>
      <c r="GU53" s="106"/>
      <c r="GV53" s="106"/>
      <c r="GW53" s="106"/>
      <c r="GX53" s="106"/>
      <c r="GY53" s="110" t="s">
        <v>2400</v>
      </c>
      <c r="GZ53" s="110"/>
      <c r="HA53" s="96"/>
      <c r="HB53" s="96"/>
      <c r="HC53" s="96"/>
      <c r="HD53" s="96"/>
      <c r="HE53" s="96"/>
      <c r="HF53" s="96"/>
      <c r="HG53" s="96"/>
      <c r="HH53" s="96"/>
      <c r="HI53" s="96"/>
      <c r="HJ53" s="96"/>
      <c r="HK53" s="96"/>
    </row>
    <row r="54" spans="2:219" ht="17.25" x14ac:dyDescent="0.25">
      <c r="B54" s="112" t="s">
        <v>52</v>
      </c>
      <c r="C54" s="113"/>
      <c r="D54" s="113"/>
      <c r="E54" s="113"/>
      <c r="F54" s="59" t="s">
        <v>2400</v>
      </c>
      <c r="G54" s="114">
        <v>65</v>
      </c>
      <c r="H54" s="114"/>
      <c r="I54" s="114"/>
      <c r="J54" s="114"/>
      <c r="K54" s="114"/>
      <c r="L54" s="114"/>
      <c r="M54" s="114"/>
      <c r="N54" s="115"/>
      <c r="O54" s="47"/>
      <c r="P54" s="99" t="s">
        <v>1179</v>
      </c>
      <c r="Q54" s="108"/>
      <c r="R54" s="108"/>
      <c r="S54" s="108"/>
      <c r="T54" s="108"/>
      <c r="U54" s="108"/>
      <c r="V54" s="108"/>
      <c r="W54" s="108"/>
      <c r="X54" s="108"/>
      <c r="Y54" s="108"/>
      <c r="Z54" s="108"/>
      <c r="AA54" s="108"/>
      <c r="AB54" s="88" t="s">
        <v>2400</v>
      </c>
      <c r="AC54" s="116" t="s">
        <v>12</v>
      </c>
      <c r="AD54" s="116"/>
      <c r="AE54" s="116"/>
      <c r="AF54" s="116"/>
      <c r="AG54" s="116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45"/>
      <c r="AS54" s="99" t="s">
        <v>54</v>
      </c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98" t="s">
        <v>2400</v>
      </c>
      <c r="BK54" s="98"/>
      <c r="BL54" s="102"/>
      <c r="BM54" s="102"/>
      <c r="BN54" s="102"/>
      <c r="BO54" s="102"/>
      <c r="BP54" s="102"/>
      <c r="BQ54" s="102"/>
      <c r="BR54" s="102"/>
      <c r="BS54" s="102"/>
      <c r="BT54" s="102"/>
      <c r="BU54" s="102"/>
      <c r="BV54" s="102"/>
      <c r="BW54" s="102"/>
      <c r="BX54" s="102"/>
      <c r="BY54" s="102"/>
      <c r="BZ54" s="102"/>
      <c r="CA54" s="102"/>
      <c r="CB54" s="102"/>
      <c r="CC54" s="102"/>
      <c r="CD54" s="102"/>
      <c r="CE54" s="102"/>
      <c r="CF54" s="102"/>
      <c r="CG54" s="102"/>
      <c r="CH54" s="102"/>
      <c r="CI54" s="102"/>
      <c r="CJ54" s="102"/>
      <c r="CK54" s="102"/>
      <c r="CL54" s="102"/>
      <c r="CM54" s="102"/>
      <c r="CN54" s="102"/>
      <c r="CO54" s="102"/>
      <c r="CP54" s="102"/>
      <c r="CQ54" s="102"/>
      <c r="CR54" s="102"/>
      <c r="CS54" s="102"/>
      <c r="CT54" s="102"/>
      <c r="CU54" s="102"/>
      <c r="CV54" s="102"/>
      <c r="CW54" s="102"/>
      <c r="CX54" s="102"/>
      <c r="CY54" s="102"/>
      <c r="CZ54" s="102"/>
      <c r="DA54" s="102"/>
      <c r="DB54" s="102"/>
      <c r="DC54" s="102"/>
      <c r="DD54" s="102"/>
      <c r="DE54" s="102"/>
      <c r="DF54" s="102"/>
      <c r="DG54" s="102"/>
      <c r="DH54" s="102"/>
      <c r="DI54" s="102"/>
      <c r="DJ54" s="102"/>
      <c r="DK54" s="102"/>
      <c r="DL54" s="102"/>
      <c r="DM54" s="102"/>
      <c r="DN54" s="102"/>
      <c r="DO54" s="102"/>
      <c r="DP54" s="102"/>
      <c r="DQ54" s="102"/>
      <c r="DR54" s="102"/>
      <c r="DS54" s="102"/>
      <c r="DT54" s="102"/>
      <c r="DU54" s="102"/>
      <c r="DV54" s="102"/>
      <c r="DW54" s="102"/>
      <c r="DX54" s="102"/>
      <c r="DY54" s="102"/>
      <c r="DZ54" s="102"/>
      <c r="EA54" s="102"/>
      <c r="EB54" s="102"/>
      <c r="EC54" s="102"/>
      <c r="ED54" s="102"/>
      <c r="EE54" s="102"/>
      <c r="EF54" s="102"/>
      <c r="EG54" s="102"/>
      <c r="EH54" s="102"/>
      <c r="EI54" s="102"/>
      <c r="EJ54" s="102"/>
      <c r="EK54" s="102"/>
      <c r="EL54" s="102"/>
      <c r="EM54" s="102"/>
      <c r="EN54" s="102"/>
      <c r="EO54" s="102"/>
      <c r="EP54" s="102"/>
      <c r="EQ54" s="102"/>
      <c r="ER54" s="102"/>
      <c r="ES54" s="102"/>
      <c r="ET54" s="102"/>
      <c r="EU54" s="102"/>
      <c r="EV54" s="102"/>
      <c r="EW54" s="102"/>
      <c r="EX54" s="102"/>
      <c r="EY54" s="102"/>
      <c r="EZ54" s="102"/>
      <c r="FA54" s="102"/>
      <c r="FB54" s="102"/>
      <c r="FC54" s="102"/>
      <c r="FD54" s="102"/>
      <c r="FE54" s="102"/>
      <c r="FF54" s="102"/>
      <c r="FG54" s="102"/>
      <c r="FH54" s="102"/>
      <c r="FI54" s="102"/>
      <c r="FJ54" s="102"/>
      <c r="FK54" s="102"/>
      <c r="FL54" s="102"/>
      <c r="FM54" s="102"/>
      <c r="FN54" s="102"/>
      <c r="FO54" s="102"/>
      <c r="FP54" s="102"/>
      <c r="FQ54" s="102"/>
      <c r="FR54" s="102"/>
      <c r="FS54" s="102"/>
      <c r="FT54" s="102"/>
      <c r="FU54" s="102"/>
      <c r="FV54" s="102"/>
      <c r="FW54" s="102"/>
      <c r="FX54" s="102"/>
      <c r="FY54" s="102"/>
      <c r="FZ54" s="102"/>
      <c r="GA54" s="102"/>
      <c r="GB54" s="102"/>
      <c r="GC54" s="102"/>
      <c r="GD54" s="102"/>
      <c r="GE54" s="102"/>
      <c r="GF54" s="102"/>
      <c r="GG54" s="102"/>
      <c r="GH54" s="102"/>
      <c r="GI54" s="102"/>
      <c r="GJ54" s="102"/>
      <c r="GK54" s="102"/>
      <c r="GL54" s="102"/>
      <c r="GM54" s="103"/>
      <c r="GN54" s="46"/>
      <c r="GO54" s="99" t="s">
        <v>55</v>
      </c>
      <c r="GP54" s="99"/>
      <c r="GQ54" s="99"/>
      <c r="GR54" s="99"/>
      <c r="GS54" s="99"/>
      <c r="GT54" s="99"/>
      <c r="GU54" s="99"/>
      <c r="GV54" s="99"/>
      <c r="GW54" s="99"/>
      <c r="GX54" s="99"/>
      <c r="GY54" s="98" t="s">
        <v>2400</v>
      </c>
      <c r="GZ54" s="98"/>
      <c r="HA54" s="91"/>
      <c r="HB54" s="91"/>
      <c r="HC54" s="91"/>
      <c r="HD54" s="91"/>
      <c r="HE54" s="91"/>
      <c r="HF54" s="91"/>
      <c r="HG54" s="91"/>
      <c r="HH54" s="91"/>
      <c r="HI54" s="91"/>
      <c r="HJ54" s="91"/>
      <c r="HK54" s="91"/>
    </row>
    <row r="55" spans="2:219" ht="17.25" x14ac:dyDescent="0.4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47"/>
      <c r="P55" s="106" t="s">
        <v>56</v>
      </c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87" t="s">
        <v>2400</v>
      </c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45"/>
      <c r="AS55" s="106" t="s">
        <v>57</v>
      </c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  <c r="BH55" s="107"/>
      <c r="BI55" s="107"/>
      <c r="BJ55" s="110" t="s">
        <v>2400</v>
      </c>
      <c r="BK55" s="110"/>
      <c r="BL55" s="100"/>
      <c r="BM55" s="100"/>
      <c r="BN55" s="100"/>
      <c r="BO55" s="100"/>
      <c r="BP55" s="100"/>
      <c r="BQ55" s="100"/>
      <c r="BR55" s="100"/>
      <c r="BS55" s="100"/>
      <c r="BT55" s="100"/>
      <c r="BU55" s="100"/>
      <c r="BV55" s="100"/>
      <c r="BW55" s="100"/>
      <c r="BX55" s="100"/>
      <c r="BY55" s="100"/>
      <c r="BZ55" s="100"/>
      <c r="CA55" s="100"/>
      <c r="CB55" s="100"/>
      <c r="CC55" s="100"/>
      <c r="CD55" s="100"/>
      <c r="CE55" s="100"/>
      <c r="CF55" s="100"/>
      <c r="CG55" s="100"/>
      <c r="CH55" s="100"/>
      <c r="CI55" s="100"/>
      <c r="CJ55" s="100"/>
      <c r="CK55" s="100"/>
      <c r="CL55" s="100"/>
      <c r="CM55" s="100"/>
      <c r="CN55" s="100"/>
      <c r="CO55" s="100"/>
      <c r="CP55" s="100"/>
      <c r="CQ55" s="100"/>
      <c r="CR55" s="100"/>
      <c r="CS55" s="100"/>
      <c r="CT55" s="100"/>
      <c r="CU55" s="100"/>
      <c r="CV55" s="100"/>
      <c r="CW55" s="100"/>
      <c r="CX55" s="100"/>
      <c r="CY55" s="100"/>
      <c r="CZ55" s="100"/>
      <c r="DA55" s="100"/>
      <c r="DB55" s="100"/>
      <c r="DC55" s="100"/>
      <c r="DD55" s="100"/>
      <c r="DE55" s="100"/>
      <c r="DF55" s="100"/>
      <c r="DG55" s="100"/>
      <c r="DH55" s="100"/>
      <c r="DI55" s="100"/>
      <c r="DJ55" s="100"/>
      <c r="DK55" s="100"/>
      <c r="DL55" s="100"/>
      <c r="DM55" s="100"/>
      <c r="DN55" s="100"/>
      <c r="DO55" s="100"/>
      <c r="DP55" s="100"/>
      <c r="DQ55" s="100"/>
      <c r="DR55" s="100"/>
      <c r="DS55" s="100"/>
      <c r="DT55" s="100"/>
      <c r="DU55" s="100"/>
      <c r="DV55" s="100"/>
      <c r="DW55" s="100"/>
      <c r="DX55" s="100"/>
      <c r="DY55" s="100"/>
      <c r="DZ55" s="100"/>
      <c r="EA55" s="100"/>
      <c r="EB55" s="100"/>
      <c r="EC55" s="100"/>
      <c r="ED55" s="100"/>
      <c r="EE55" s="100"/>
      <c r="EF55" s="100"/>
      <c r="EG55" s="100"/>
      <c r="EH55" s="100"/>
      <c r="EI55" s="100"/>
      <c r="EJ55" s="100"/>
      <c r="EK55" s="100"/>
      <c r="EL55" s="100"/>
      <c r="EM55" s="100"/>
      <c r="EN55" s="100"/>
      <c r="EO55" s="100"/>
      <c r="EP55" s="100"/>
      <c r="EQ55" s="100"/>
      <c r="ER55" s="100"/>
      <c r="ES55" s="100"/>
      <c r="ET55" s="100"/>
      <c r="EU55" s="100"/>
      <c r="EV55" s="100"/>
      <c r="EW55" s="100"/>
      <c r="EX55" s="100"/>
      <c r="EY55" s="100"/>
      <c r="EZ55" s="100"/>
      <c r="FA55" s="100"/>
      <c r="FB55" s="100"/>
      <c r="FC55" s="100"/>
      <c r="FD55" s="100"/>
      <c r="FE55" s="100"/>
      <c r="FF55" s="100"/>
      <c r="FG55" s="100"/>
      <c r="FH55" s="100"/>
      <c r="FI55" s="100"/>
      <c r="FJ55" s="100"/>
      <c r="FK55" s="100"/>
      <c r="FL55" s="100"/>
      <c r="FM55" s="100"/>
      <c r="FN55" s="100"/>
      <c r="FO55" s="100"/>
      <c r="FP55" s="100"/>
      <c r="FQ55" s="100"/>
      <c r="FR55" s="100"/>
      <c r="FS55" s="100"/>
      <c r="FT55" s="100"/>
      <c r="FU55" s="100"/>
      <c r="FV55" s="100"/>
      <c r="FW55" s="100"/>
      <c r="FX55" s="100"/>
      <c r="FY55" s="100"/>
      <c r="FZ55" s="100"/>
      <c r="GA55" s="100"/>
      <c r="GB55" s="100"/>
      <c r="GC55" s="100"/>
      <c r="GD55" s="100"/>
      <c r="GE55" s="100"/>
      <c r="GF55" s="100"/>
      <c r="GG55" s="100"/>
      <c r="GH55" s="100"/>
      <c r="GI55" s="100"/>
      <c r="GJ55" s="100"/>
      <c r="GK55" s="100"/>
      <c r="GL55" s="100"/>
      <c r="GM55" s="101"/>
      <c r="GN55" s="46"/>
      <c r="GO55" s="111" t="s">
        <v>58</v>
      </c>
      <c r="GP55" s="111"/>
      <c r="GQ55" s="111"/>
      <c r="GR55" s="111"/>
      <c r="GS55" s="111"/>
      <c r="GT55" s="111"/>
      <c r="GU55" s="111"/>
      <c r="GV55" s="111"/>
      <c r="GW55" s="111"/>
      <c r="GX55" s="111"/>
      <c r="GY55" s="95" t="s">
        <v>2400</v>
      </c>
      <c r="GZ55" s="95"/>
      <c r="HA55" s="96"/>
      <c r="HB55" s="96"/>
      <c r="HC55" s="96"/>
      <c r="HD55" s="96"/>
      <c r="HE55" s="96"/>
      <c r="HF55" s="96"/>
      <c r="HG55" s="96"/>
      <c r="HH55" s="96"/>
      <c r="HI55" s="96"/>
      <c r="HJ55" s="96"/>
      <c r="HK55" s="96"/>
    </row>
    <row r="56" spans="2:219" ht="17.25" x14ac:dyDescent="0.25">
      <c r="B56" s="97" t="s">
        <v>59</v>
      </c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45"/>
      <c r="P56" s="99" t="s">
        <v>60</v>
      </c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88" t="s">
        <v>2400</v>
      </c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47"/>
      <c r="AS56" s="99" t="s">
        <v>1814</v>
      </c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98" t="s">
        <v>2400</v>
      </c>
      <c r="BK56" s="98"/>
      <c r="BL56" s="102"/>
      <c r="BM56" s="102"/>
      <c r="BN56" s="102"/>
      <c r="BO56" s="102"/>
      <c r="BP56" s="102"/>
      <c r="BQ56" s="102"/>
      <c r="BR56" s="102"/>
      <c r="BS56" s="102"/>
      <c r="BT56" s="102"/>
      <c r="BU56" s="102"/>
      <c r="BV56" s="102"/>
      <c r="BW56" s="102"/>
      <c r="BX56" s="102"/>
      <c r="BY56" s="102"/>
      <c r="BZ56" s="102"/>
      <c r="CA56" s="102"/>
      <c r="CB56" s="102"/>
      <c r="CC56" s="102"/>
      <c r="CD56" s="102"/>
      <c r="CE56" s="102"/>
      <c r="CF56" s="102"/>
      <c r="CG56" s="102"/>
      <c r="CH56" s="102"/>
      <c r="CI56" s="102"/>
      <c r="CJ56" s="102"/>
      <c r="CK56" s="102"/>
      <c r="CL56" s="102"/>
      <c r="CM56" s="102"/>
      <c r="CN56" s="102"/>
      <c r="CO56" s="102"/>
      <c r="CP56" s="102"/>
      <c r="CQ56" s="102"/>
      <c r="CR56" s="102"/>
      <c r="CS56" s="102"/>
      <c r="CT56" s="102"/>
      <c r="CU56" s="102"/>
      <c r="CV56" s="102"/>
      <c r="CW56" s="102"/>
      <c r="CX56" s="102"/>
      <c r="CY56" s="102"/>
      <c r="CZ56" s="102"/>
      <c r="DA56" s="102"/>
      <c r="DB56" s="102"/>
      <c r="DC56" s="102"/>
      <c r="DD56" s="102"/>
      <c r="DE56" s="102"/>
      <c r="DF56" s="102"/>
      <c r="DG56" s="102"/>
      <c r="DH56" s="102"/>
      <c r="DI56" s="102"/>
      <c r="DJ56" s="102"/>
      <c r="DK56" s="102"/>
      <c r="DL56" s="102"/>
      <c r="DM56" s="102"/>
      <c r="DN56" s="102"/>
      <c r="DO56" s="102"/>
      <c r="DP56" s="102"/>
      <c r="DQ56" s="102"/>
      <c r="DR56" s="102"/>
      <c r="DS56" s="102"/>
      <c r="DT56" s="102"/>
      <c r="DU56" s="102"/>
      <c r="DV56" s="102"/>
      <c r="DW56" s="102"/>
      <c r="DX56" s="102"/>
      <c r="DY56" s="102"/>
      <c r="DZ56" s="102"/>
      <c r="EA56" s="102"/>
      <c r="EB56" s="102"/>
      <c r="EC56" s="102"/>
      <c r="ED56" s="102"/>
      <c r="EE56" s="102"/>
      <c r="EF56" s="102"/>
      <c r="EG56" s="102"/>
      <c r="EH56" s="102"/>
      <c r="EI56" s="102"/>
      <c r="EJ56" s="102"/>
      <c r="EK56" s="102"/>
      <c r="EL56" s="102"/>
      <c r="EM56" s="102"/>
      <c r="EN56" s="102"/>
      <c r="EO56" s="102"/>
      <c r="EP56" s="102"/>
      <c r="EQ56" s="102"/>
      <c r="ER56" s="102"/>
      <c r="ES56" s="102"/>
      <c r="ET56" s="102"/>
      <c r="EU56" s="102"/>
      <c r="EV56" s="102"/>
      <c r="EW56" s="102"/>
      <c r="EX56" s="102"/>
      <c r="EY56" s="102"/>
      <c r="EZ56" s="102"/>
      <c r="FA56" s="102"/>
      <c r="FB56" s="102"/>
      <c r="FC56" s="102"/>
      <c r="FD56" s="102"/>
      <c r="FE56" s="102"/>
      <c r="FF56" s="102"/>
      <c r="FG56" s="102"/>
      <c r="FH56" s="102"/>
      <c r="FI56" s="102"/>
      <c r="FJ56" s="102"/>
      <c r="FK56" s="102"/>
      <c r="FL56" s="102"/>
      <c r="FM56" s="102"/>
      <c r="FN56" s="102"/>
      <c r="FO56" s="102"/>
      <c r="FP56" s="102"/>
      <c r="FQ56" s="102"/>
      <c r="FR56" s="102"/>
      <c r="FS56" s="102"/>
      <c r="FT56" s="102"/>
      <c r="FU56" s="102"/>
      <c r="FV56" s="102"/>
      <c r="FW56" s="102"/>
      <c r="FX56" s="102"/>
      <c r="FY56" s="102"/>
      <c r="FZ56" s="102"/>
      <c r="GA56" s="102"/>
      <c r="GB56" s="102"/>
      <c r="GC56" s="102"/>
      <c r="GD56" s="102"/>
      <c r="GE56" s="102"/>
      <c r="GF56" s="102"/>
      <c r="GG56" s="102"/>
      <c r="GH56" s="102"/>
      <c r="GI56" s="102"/>
      <c r="GJ56" s="102"/>
      <c r="GK56" s="102"/>
      <c r="GL56" s="102"/>
      <c r="GM56" s="103"/>
      <c r="GN56" s="46"/>
      <c r="GO56" s="99" t="s">
        <v>61</v>
      </c>
      <c r="GP56" s="99"/>
      <c r="GQ56" s="99"/>
      <c r="GR56" s="99"/>
      <c r="GS56" s="99"/>
      <c r="GT56" s="99"/>
      <c r="GU56" s="99"/>
      <c r="GV56" s="99"/>
      <c r="GW56" s="99"/>
      <c r="GX56" s="99"/>
      <c r="GY56" s="98" t="s">
        <v>2400</v>
      </c>
      <c r="GZ56" s="98"/>
      <c r="HA56" s="91"/>
      <c r="HB56" s="91"/>
      <c r="HC56" s="91"/>
      <c r="HD56" s="91"/>
      <c r="HE56" s="91"/>
      <c r="HF56" s="91"/>
      <c r="HG56" s="91"/>
      <c r="HH56" s="91"/>
      <c r="HI56" s="91"/>
      <c r="HJ56" s="91"/>
      <c r="HK56" s="91"/>
    </row>
    <row r="57" spans="2:219" ht="17.25" x14ac:dyDescent="0.25">
      <c r="B57" s="97"/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47"/>
      <c r="P57" s="94" t="s">
        <v>62</v>
      </c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89" t="s">
        <v>2400</v>
      </c>
      <c r="AC57" s="92"/>
      <c r="AD57" s="92"/>
      <c r="AE57" s="92"/>
      <c r="AF57" s="92"/>
      <c r="AG57" s="92"/>
      <c r="AH57" s="92"/>
      <c r="AI57" s="92"/>
      <c r="AJ57" s="92"/>
      <c r="AK57" s="92"/>
      <c r="AL57" s="92"/>
      <c r="AM57" s="92"/>
      <c r="AN57" s="92"/>
      <c r="AO57" s="92"/>
      <c r="AP57" s="92"/>
      <c r="AQ57" s="92"/>
      <c r="AR57" s="47"/>
      <c r="AS57" s="94" t="s">
        <v>63</v>
      </c>
      <c r="AT57" s="109"/>
      <c r="AU57" s="109"/>
      <c r="AV57" s="109"/>
      <c r="AW57" s="109"/>
      <c r="AX57" s="109"/>
      <c r="AY57" s="109"/>
      <c r="AZ57" s="109"/>
      <c r="BA57" s="109"/>
      <c r="BB57" s="109"/>
      <c r="BC57" s="109"/>
      <c r="BD57" s="109"/>
      <c r="BE57" s="109"/>
      <c r="BF57" s="109"/>
      <c r="BG57" s="109"/>
      <c r="BH57" s="109"/>
      <c r="BI57" s="109"/>
      <c r="BJ57" s="93" t="s">
        <v>2400</v>
      </c>
      <c r="BK57" s="93"/>
      <c r="BL57" s="104"/>
      <c r="BM57" s="104"/>
      <c r="BN57" s="104"/>
      <c r="BO57" s="104"/>
      <c r="BP57" s="104"/>
      <c r="BQ57" s="104"/>
      <c r="BR57" s="104"/>
      <c r="BS57" s="104"/>
      <c r="BT57" s="104"/>
      <c r="BU57" s="104"/>
      <c r="BV57" s="104"/>
      <c r="BW57" s="104"/>
      <c r="BX57" s="104"/>
      <c r="BY57" s="104"/>
      <c r="BZ57" s="104"/>
      <c r="CA57" s="104"/>
      <c r="CB57" s="104"/>
      <c r="CC57" s="104"/>
      <c r="CD57" s="104"/>
      <c r="CE57" s="104"/>
      <c r="CF57" s="104"/>
      <c r="CG57" s="104"/>
      <c r="CH57" s="104"/>
      <c r="CI57" s="104"/>
      <c r="CJ57" s="104"/>
      <c r="CK57" s="104"/>
      <c r="CL57" s="104"/>
      <c r="CM57" s="104"/>
      <c r="CN57" s="104"/>
      <c r="CO57" s="104"/>
      <c r="CP57" s="104"/>
      <c r="CQ57" s="104"/>
      <c r="CR57" s="104"/>
      <c r="CS57" s="104"/>
      <c r="CT57" s="104"/>
      <c r="CU57" s="104"/>
      <c r="CV57" s="104"/>
      <c r="CW57" s="104"/>
      <c r="CX57" s="104"/>
      <c r="CY57" s="104"/>
      <c r="CZ57" s="104"/>
      <c r="DA57" s="104"/>
      <c r="DB57" s="104"/>
      <c r="DC57" s="104"/>
      <c r="DD57" s="104"/>
      <c r="DE57" s="104"/>
      <c r="DF57" s="104"/>
      <c r="DG57" s="104"/>
      <c r="DH57" s="104"/>
      <c r="DI57" s="104"/>
      <c r="DJ57" s="104"/>
      <c r="DK57" s="104"/>
      <c r="DL57" s="104"/>
      <c r="DM57" s="104"/>
      <c r="DN57" s="104"/>
      <c r="DO57" s="104"/>
      <c r="DP57" s="104"/>
      <c r="DQ57" s="104"/>
      <c r="DR57" s="104"/>
      <c r="DS57" s="104"/>
      <c r="DT57" s="104"/>
      <c r="DU57" s="104"/>
      <c r="DV57" s="104"/>
      <c r="DW57" s="104"/>
      <c r="DX57" s="104"/>
      <c r="DY57" s="104"/>
      <c r="DZ57" s="104"/>
      <c r="EA57" s="104"/>
      <c r="EB57" s="104"/>
      <c r="EC57" s="104"/>
      <c r="ED57" s="104"/>
      <c r="EE57" s="104"/>
      <c r="EF57" s="104"/>
      <c r="EG57" s="104"/>
      <c r="EH57" s="104"/>
      <c r="EI57" s="104"/>
      <c r="EJ57" s="104"/>
      <c r="EK57" s="104"/>
      <c r="EL57" s="104"/>
      <c r="EM57" s="104"/>
      <c r="EN57" s="104"/>
      <c r="EO57" s="104"/>
      <c r="EP57" s="104"/>
      <c r="EQ57" s="104"/>
      <c r="ER57" s="104"/>
      <c r="ES57" s="104"/>
      <c r="ET57" s="104"/>
      <c r="EU57" s="104"/>
      <c r="EV57" s="104"/>
      <c r="EW57" s="104"/>
      <c r="EX57" s="104"/>
      <c r="EY57" s="104"/>
      <c r="EZ57" s="104"/>
      <c r="FA57" s="104"/>
      <c r="FB57" s="104"/>
      <c r="FC57" s="104"/>
      <c r="FD57" s="104"/>
      <c r="FE57" s="104"/>
      <c r="FF57" s="104"/>
      <c r="FG57" s="104"/>
      <c r="FH57" s="104"/>
      <c r="FI57" s="104"/>
      <c r="FJ57" s="104"/>
      <c r="FK57" s="104"/>
      <c r="FL57" s="104"/>
      <c r="FM57" s="104"/>
      <c r="FN57" s="104"/>
      <c r="FO57" s="104"/>
      <c r="FP57" s="104"/>
      <c r="FQ57" s="104"/>
      <c r="FR57" s="104"/>
      <c r="FS57" s="104"/>
      <c r="FT57" s="104"/>
      <c r="FU57" s="104"/>
      <c r="FV57" s="104"/>
      <c r="FW57" s="104"/>
      <c r="FX57" s="104"/>
      <c r="FY57" s="104"/>
      <c r="FZ57" s="104"/>
      <c r="GA57" s="104"/>
      <c r="GB57" s="104"/>
      <c r="GC57" s="104"/>
      <c r="GD57" s="104"/>
      <c r="GE57" s="104"/>
      <c r="GF57" s="104"/>
      <c r="GG57" s="104"/>
      <c r="GH57" s="104"/>
      <c r="GI57" s="104"/>
      <c r="GJ57" s="104"/>
      <c r="GK57" s="104"/>
      <c r="GL57" s="104"/>
      <c r="GM57" s="105"/>
      <c r="GN57" s="46"/>
      <c r="GO57" s="94" t="s">
        <v>64</v>
      </c>
      <c r="GP57" s="94"/>
      <c r="GQ57" s="94"/>
      <c r="GR57" s="94"/>
      <c r="GS57" s="94"/>
      <c r="GT57" s="94"/>
      <c r="GU57" s="94"/>
      <c r="GV57" s="94"/>
      <c r="GW57" s="94"/>
      <c r="GX57" s="94"/>
      <c r="GY57" s="93" t="s">
        <v>2400</v>
      </c>
      <c r="GZ57" s="93"/>
      <c r="HA57" s="92"/>
      <c r="HB57" s="92"/>
      <c r="HC57" s="92"/>
      <c r="HD57" s="92"/>
      <c r="HE57" s="92"/>
      <c r="HF57" s="92"/>
      <c r="HG57" s="92"/>
      <c r="HH57" s="92"/>
      <c r="HI57" s="92"/>
      <c r="HJ57" s="92"/>
      <c r="HK57" s="92"/>
    </row>
    <row r="59" spans="2:219" ht="18" thickBot="1" x14ac:dyDescent="0.3">
      <c r="B59" s="174" t="s">
        <v>0</v>
      </c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5" t="s">
        <v>1</v>
      </c>
      <c r="AL59" s="175"/>
      <c r="AM59" s="175"/>
      <c r="AN59" s="175"/>
      <c r="AO59" s="175"/>
      <c r="AP59" s="175"/>
      <c r="AQ59" s="172" t="s">
        <v>2</v>
      </c>
      <c r="AR59" s="172"/>
      <c r="AS59" s="172"/>
      <c r="AT59" s="172"/>
      <c r="AU59" s="172"/>
      <c r="AV59" s="172"/>
      <c r="AW59" s="172" t="s">
        <v>3</v>
      </c>
      <c r="AX59" s="172"/>
      <c r="AY59" s="172"/>
      <c r="AZ59" s="172"/>
      <c r="BA59" s="172"/>
      <c r="BB59" s="172" t="s">
        <v>4</v>
      </c>
      <c r="BC59" s="172"/>
      <c r="BD59" s="172"/>
      <c r="BE59" s="172"/>
      <c r="BF59" s="172"/>
      <c r="BG59" s="172"/>
      <c r="BH59" s="172" t="s">
        <v>5</v>
      </c>
      <c r="BI59" s="172"/>
      <c r="BJ59" s="172"/>
      <c r="BK59" s="172"/>
      <c r="BL59" s="172"/>
      <c r="BM59" s="172"/>
      <c r="BN59" s="172" t="s">
        <v>6</v>
      </c>
      <c r="BO59" s="172"/>
      <c r="BP59" s="172"/>
      <c r="BQ59" s="172"/>
      <c r="BR59" s="172"/>
      <c r="BS59" s="172" t="s">
        <v>7</v>
      </c>
      <c r="BT59" s="172"/>
      <c r="BU59" s="172"/>
      <c r="BV59" s="172"/>
      <c r="BW59" s="172"/>
      <c r="BX59" s="172" t="s">
        <v>8</v>
      </c>
      <c r="BY59" s="172"/>
      <c r="BZ59" s="172"/>
      <c r="CA59" s="172"/>
      <c r="CB59" s="172"/>
      <c r="CC59" s="172" t="s">
        <v>9</v>
      </c>
      <c r="CD59" s="172"/>
      <c r="CE59" s="172"/>
      <c r="CF59" s="172"/>
      <c r="CG59" s="172"/>
      <c r="CH59" s="172" t="s">
        <v>10</v>
      </c>
      <c r="CI59" s="172"/>
      <c r="CJ59" s="172"/>
      <c r="CK59" s="172"/>
      <c r="CL59" s="172"/>
      <c r="CM59" s="172" t="s">
        <v>11</v>
      </c>
      <c r="CN59" s="172"/>
      <c r="CO59" s="172"/>
      <c r="CP59" s="172"/>
      <c r="CQ59" s="172"/>
      <c r="CR59" s="172"/>
      <c r="CS59" s="172"/>
      <c r="CT59" s="172"/>
      <c r="CU59" s="172"/>
      <c r="CV59" s="172"/>
      <c r="CW59" s="172"/>
      <c r="CX59" s="172"/>
      <c r="CY59" s="172"/>
      <c r="CZ59" s="172"/>
      <c r="DA59" s="172"/>
      <c r="DB59" s="172"/>
      <c r="DC59" s="172"/>
      <c r="DD59" s="172"/>
      <c r="DE59" s="172"/>
      <c r="DF59" s="172"/>
      <c r="DG59" s="172"/>
      <c r="DH59" s="172"/>
      <c r="DI59" s="172"/>
      <c r="DJ59" s="172"/>
      <c r="DK59" s="172"/>
      <c r="DL59" s="172"/>
      <c r="DM59" s="172"/>
      <c r="DN59" s="172"/>
      <c r="DO59" s="172"/>
      <c r="DP59" s="172"/>
      <c r="DQ59" s="172"/>
      <c r="DR59" s="172"/>
      <c r="DS59" s="172"/>
      <c r="DT59" s="172"/>
      <c r="DU59" s="172"/>
      <c r="DV59" s="172"/>
      <c r="DW59" s="172"/>
      <c r="DX59" s="172"/>
      <c r="DY59" s="172"/>
      <c r="DZ59" s="172"/>
      <c r="EA59" s="172"/>
      <c r="EB59" s="172"/>
      <c r="EC59" s="172"/>
      <c r="ED59" s="172"/>
      <c r="EE59" s="172"/>
      <c r="EF59" s="172"/>
      <c r="EG59" s="172"/>
      <c r="EH59" s="172"/>
      <c r="EI59" s="172"/>
      <c r="EJ59" s="172"/>
      <c r="EK59" s="172"/>
      <c r="EL59" s="172"/>
      <c r="EM59" s="172"/>
      <c r="EN59" s="172"/>
      <c r="EO59" s="172"/>
      <c r="EP59" s="172"/>
      <c r="EQ59" s="172"/>
      <c r="ER59" s="172"/>
      <c r="ES59" s="172"/>
      <c r="ET59" s="172"/>
      <c r="EU59" s="172"/>
      <c r="EV59" s="172"/>
      <c r="EW59" s="172"/>
      <c r="EX59" s="172"/>
      <c r="EY59" s="172"/>
      <c r="EZ59" s="172"/>
      <c r="FA59" s="172"/>
      <c r="FB59" s="172"/>
      <c r="FC59" s="172"/>
      <c r="FD59" s="172"/>
      <c r="FE59" s="172"/>
      <c r="FF59" s="172"/>
      <c r="FG59" s="172"/>
      <c r="FH59" s="172"/>
      <c r="FI59" s="172"/>
      <c r="FJ59" s="172"/>
      <c r="FK59" s="172"/>
      <c r="FL59" s="172"/>
      <c r="FM59" s="172"/>
      <c r="FN59" s="172"/>
      <c r="FO59" s="172"/>
      <c r="FP59" s="172"/>
      <c r="FQ59" s="172"/>
      <c r="FR59" s="172"/>
      <c r="FS59" s="172"/>
      <c r="FT59" s="172"/>
      <c r="FU59" s="172"/>
      <c r="FV59" s="172" t="s">
        <v>12</v>
      </c>
      <c r="FW59" s="172"/>
      <c r="FX59" s="172"/>
      <c r="FY59" s="172"/>
      <c r="FZ59" s="172"/>
      <c r="GA59" s="172"/>
      <c r="GB59" s="172"/>
      <c r="GC59" s="172" t="s">
        <v>13</v>
      </c>
      <c r="GD59" s="172"/>
      <c r="GE59" s="172"/>
      <c r="GF59" s="172"/>
      <c r="GG59" s="172"/>
      <c r="GH59" s="172"/>
      <c r="GI59" s="172"/>
      <c r="GJ59" s="172" t="s">
        <v>14</v>
      </c>
      <c r="GK59" s="172"/>
      <c r="GL59" s="172"/>
      <c r="GM59" s="172"/>
      <c r="GN59" s="172"/>
      <c r="GO59" s="172"/>
      <c r="GP59" s="172"/>
      <c r="GQ59" s="172" t="s">
        <v>15</v>
      </c>
      <c r="GR59" s="172"/>
      <c r="GS59" s="172"/>
      <c r="GT59" s="172"/>
      <c r="GU59" s="172"/>
      <c r="GV59" s="172"/>
      <c r="GW59" s="172"/>
      <c r="GX59" s="172" t="s">
        <v>16</v>
      </c>
      <c r="GY59" s="172"/>
      <c r="GZ59" s="172"/>
      <c r="HA59" s="172"/>
      <c r="HB59" s="172"/>
      <c r="HC59" s="172"/>
      <c r="HD59" s="172"/>
      <c r="HE59" s="173" t="s">
        <v>17</v>
      </c>
      <c r="HF59" s="173"/>
      <c r="HG59" s="173"/>
      <c r="HH59" s="173"/>
      <c r="HI59" s="173"/>
      <c r="HJ59" s="173"/>
      <c r="HK59" s="236"/>
    </row>
    <row r="60" spans="2:219" ht="18" customHeight="1" thickBot="1" x14ac:dyDescent="0.45">
      <c r="B60" s="167" t="s">
        <v>2401</v>
      </c>
      <c r="C60" s="167"/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67"/>
      <c r="AJ60" s="167"/>
      <c r="AK60" s="168">
        <v>17</v>
      </c>
      <c r="AL60" s="168"/>
      <c r="AM60" s="168"/>
      <c r="AN60" s="168"/>
      <c r="AO60" s="168"/>
      <c r="AP60" s="168"/>
      <c r="AQ60" s="169">
        <v>19.7</v>
      </c>
      <c r="AR60" s="169"/>
      <c r="AS60" s="169"/>
      <c r="AT60" s="169"/>
      <c r="AU60" s="169"/>
      <c r="AV60" s="169"/>
      <c r="AW60" s="170">
        <v>-2</v>
      </c>
      <c r="AX60" s="170"/>
      <c r="AY60" s="170"/>
      <c r="AZ60" s="170"/>
      <c r="BA60" s="170"/>
      <c r="BB60" s="206" t="s">
        <v>65</v>
      </c>
      <c r="BC60" s="206"/>
      <c r="BD60" s="206"/>
      <c r="BE60" s="206"/>
      <c r="BF60" s="206"/>
      <c r="BG60" s="206"/>
      <c r="BH60" s="206" t="s">
        <v>65</v>
      </c>
      <c r="BI60" s="206"/>
      <c r="BJ60" s="206"/>
      <c r="BK60" s="206"/>
      <c r="BL60" s="206"/>
      <c r="BM60" s="206"/>
      <c r="BN60" s="235">
        <v>52</v>
      </c>
      <c r="BO60" s="235"/>
      <c r="BP60" s="235"/>
      <c r="BQ60" s="235"/>
      <c r="BR60" s="235"/>
      <c r="BS60" s="171">
        <v>27</v>
      </c>
      <c r="BT60" s="171"/>
      <c r="BU60" s="171"/>
      <c r="BV60" s="171"/>
      <c r="BW60" s="171"/>
      <c r="BX60" s="171">
        <v>1</v>
      </c>
      <c r="BY60" s="171"/>
      <c r="BZ60" s="171"/>
      <c r="CA60" s="171"/>
      <c r="CB60" s="171"/>
      <c r="CC60" s="171">
        <v>-6</v>
      </c>
      <c r="CD60" s="171"/>
      <c r="CE60" s="171"/>
      <c r="CF60" s="171"/>
      <c r="CG60" s="171"/>
      <c r="CH60" s="171">
        <v>0</v>
      </c>
      <c r="CI60" s="171"/>
      <c r="CJ60" s="171"/>
      <c r="CK60" s="171"/>
      <c r="CL60" s="171"/>
      <c r="CM60" s="229" t="s">
        <v>2459</v>
      </c>
      <c r="CN60" s="230"/>
      <c r="CO60" s="230"/>
      <c r="CP60" s="230"/>
      <c r="CQ60" s="230"/>
      <c r="CR60" s="230"/>
      <c r="CS60" s="230"/>
      <c r="CT60" s="230"/>
      <c r="CU60" s="230"/>
      <c r="CV60" s="230"/>
      <c r="CW60" s="230"/>
      <c r="CX60" s="230"/>
      <c r="CY60" s="230"/>
      <c r="CZ60" s="230"/>
      <c r="DA60" s="230"/>
      <c r="DB60" s="230"/>
      <c r="DC60" s="230"/>
      <c r="DD60" s="230"/>
      <c r="DE60" s="230"/>
      <c r="DF60" s="230"/>
      <c r="DG60" s="230"/>
      <c r="DH60" s="230"/>
      <c r="DI60" s="230"/>
      <c r="DJ60" s="230"/>
      <c r="DK60" s="230"/>
      <c r="DL60" s="230"/>
      <c r="DM60" s="230"/>
      <c r="DN60" s="230"/>
      <c r="DO60" s="230"/>
      <c r="DP60" s="230"/>
      <c r="DQ60" s="230"/>
      <c r="DR60" s="230"/>
      <c r="DS60" s="230"/>
      <c r="DT60" s="230"/>
      <c r="DU60" s="230"/>
      <c r="DV60" s="230"/>
      <c r="DW60" s="230"/>
      <c r="DX60" s="230"/>
      <c r="DY60" s="230"/>
      <c r="DZ60" s="230"/>
      <c r="EA60" s="230"/>
      <c r="EB60" s="230"/>
      <c r="EC60" s="230"/>
      <c r="ED60" s="230"/>
      <c r="EE60" s="230"/>
      <c r="EF60" s="230"/>
      <c r="EG60" s="230"/>
      <c r="EH60" s="230"/>
      <c r="EI60" s="230"/>
      <c r="EJ60" s="230"/>
      <c r="EK60" s="230"/>
      <c r="EL60" s="230"/>
      <c r="EM60" s="230"/>
      <c r="EN60" s="230"/>
      <c r="EO60" s="230"/>
      <c r="EP60" s="230"/>
      <c r="EQ60" s="230"/>
      <c r="ER60" s="230"/>
      <c r="ES60" s="230"/>
      <c r="ET60" s="230"/>
      <c r="EU60" s="230"/>
      <c r="EV60" s="230"/>
      <c r="EW60" s="230"/>
      <c r="EX60" s="230"/>
      <c r="EY60" s="230"/>
      <c r="EZ60" s="230"/>
      <c r="FA60" s="230"/>
      <c r="FB60" s="230"/>
      <c r="FC60" s="230"/>
      <c r="FD60" s="230"/>
      <c r="FE60" s="230"/>
      <c r="FF60" s="230"/>
      <c r="FG60" s="230"/>
      <c r="FH60" s="230"/>
      <c r="FI60" s="230"/>
      <c r="FJ60" s="230"/>
      <c r="FK60" s="230"/>
      <c r="FL60" s="230"/>
      <c r="FM60" s="230"/>
      <c r="FN60" s="230"/>
      <c r="FO60" s="230"/>
      <c r="FP60" s="230"/>
      <c r="FQ60" s="230"/>
      <c r="FR60" s="230"/>
      <c r="FS60" s="230"/>
      <c r="FT60" s="230"/>
      <c r="FU60" s="231"/>
      <c r="FV60" s="170">
        <v>0</v>
      </c>
      <c r="FW60" s="170"/>
      <c r="FX60" s="170"/>
      <c r="FY60" s="170"/>
      <c r="FZ60" s="170"/>
      <c r="GA60" s="170"/>
      <c r="GB60" s="170"/>
      <c r="GC60" s="170">
        <v>2</v>
      </c>
      <c r="GD60" s="170"/>
      <c r="GE60" s="170"/>
      <c r="GF60" s="170"/>
      <c r="GG60" s="170"/>
      <c r="GH60" s="170"/>
      <c r="GI60" s="170"/>
      <c r="GJ60" s="170">
        <v>5</v>
      </c>
      <c r="GK60" s="170"/>
      <c r="GL60" s="170"/>
      <c r="GM60" s="170"/>
      <c r="GN60" s="170"/>
      <c r="GO60" s="170"/>
      <c r="GP60" s="170"/>
      <c r="GQ60" s="170">
        <v>0</v>
      </c>
      <c r="GR60" s="170"/>
      <c r="GS60" s="170"/>
      <c r="GT60" s="170"/>
      <c r="GU60" s="170"/>
      <c r="GV60" s="170"/>
      <c r="GW60" s="170"/>
      <c r="GX60" s="170">
        <v>0</v>
      </c>
      <c r="GY60" s="170"/>
      <c r="GZ60" s="170"/>
      <c r="HA60" s="170"/>
      <c r="HB60" s="170"/>
      <c r="HC60" s="170"/>
      <c r="HD60" s="170"/>
      <c r="HE60" s="170">
        <v>0</v>
      </c>
      <c r="HF60" s="170"/>
      <c r="HG60" s="170"/>
      <c r="HH60" s="170"/>
      <c r="HI60" s="170"/>
      <c r="HJ60" s="170"/>
      <c r="HK60" s="238"/>
    </row>
    <row r="61" spans="2:219" ht="17.25" x14ac:dyDescent="0.35">
      <c r="B61" s="162" t="s">
        <v>1220</v>
      </c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  <c r="AF61" s="163"/>
      <c r="AG61" s="163"/>
      <c r="AH61" s="163"/>
      <c r="AI61" s="163"/>
      <c r="AJ61" s="164"/>
      <c r="AK61" s="208">
        <v>17</v>
      </c>
      <c r="AL61" s="209"/>
      <c r="AM61" s="209"/>
      <c r="AN61" s="209"/>
      <c r="AO61" s="209"/>
      <c r="AP61" s="209"/>
      <c r="AQ61" s="210" t="s">
        <v>2460</v>
      </c>
      <c r="AR61" s="211"/>
      <c r="AS61" s="211"/>
      <c r="AT61" s="211"/>
      <c r="AU61" s="211"/>
      <c r="AV61" s="211"/>
      <c r="AW61" s="212"/>
      <c r="AX61" s="212"/>
      <c r="AY61" s="212"/>
      <c r="AZ61" s="212"/>
      <c r="BA61" s="212"/>
      <c r="BB61" s="213"/>
      <c r="BC61" s="213"/>
      <c r="BD61" s="213"/>
      <c r="BE61" s="213"/>
      <c r="BF61" s="213"/>
      <c r="BG61" s="213"/>
      <c r="BH61" s="213"/>
      <c r="BI61" s="213"/>
      <c r="BJ61" s="213"/>
      <c r="BK61" s="213"/>
      <c r="BL61" s="213"/>
      <c r="BM61" s="213"/>
      <c r="BN61" s="207" t="s">
        <v>2461</v>
      </c>
      <c r="BO61" s="207"/>
      <c r="BP61" s="207"/>
      <c r="BQ61" s="207"/>
      <c r="BR61" s="207"/>
      <c r="BS61" s="213"/>
      <c r="BT61" s="213"/>
      <c r="BU61" s="213"/>
      <c r="BV61" s="213"/>
      <c r="BW61" s="213"/>
      <c r="BX61" s="213"/>
      <c r="BY61" s="213"/>
      <c r="BZ61" s="213"/>
      <c r="CA61" s="213"/>
      <c r="CB61" s="213"/>
      <c r="CC61" s="213"/>
      <c r="CD61" s="213"/>
      <c r="CE61" s="213"/>
      <c r="CF61" s="213"/>
      <c r="CG61" s="213"/>
      <c r="CH61" s="213"/>
      <c r="CI61" s="213"/>
      <c r="CJ61" s="213"/>
      <c r="CK61" s="213"/>
      <c r="CL61" s="213"/>
      <c r="CM61" s="232"/>
      <c r="CN61" s="233"/>
      <c r="CO61" s="233"/>
      <c r="CP61" s="233"/>
      <c r="CQ61" s="233"/>
      <c r="CR61" s="233"/>
      <c r="CS61" s="233"/>
      <c r="CT61" s="233"/>
      <c r="CU61" s="233"/>
      <c r="CV61" s="233"/>
      <c r="CW61" s="233"/>
      <c r="CX61" s="233"/>
      <c r="CY61" s="233"/>
      <c r="CZ61" s="233"/>
      <c r="DA61" s="233"/>
      <c r="DB61" s="233"/>
      <c r="DC61" s="233"/>
      <c r="DD61" s="233"/>
      <c r="DE61" s="233"/>
      <c r="DF61" s="233"/>
      <c r="DG61" s="233"/>
      <c r="DH61" s="233"/>
      <c r="DI61" s="233"/>
      <c r="DJ61" s="233"/>
      <c r="DK61" s="233"/>
      <c r="DL61" s="233"/>
      <c r="DM61" s="233"/>
      <c r="DN61" s="233"/>
      <c r="DO61" s="233"/>
      <c r="DP61" s="233"/>
      <c r="DQ61" s="233"/>
      <c r="DR61" s="233"/>
      <c r="DS61" s="233"/>
      <c r="DT61" s="233"/>
      <c r="DU61" s="233"/>
      <c r="DV61" s="233"/>
      <c r="DW61" s="233"/>
      <c r="DX61" s="233"/>
      <c r="DY61" s="233"/>
      <c r="DZ61" s="233"/>
      <c r="EA61" s="233"/>
      <c r="EB61" s="233"/>
      <c r="EC61" s="233"/>
      <c r="ED61" s="233"/>
      <c r="EE61" s="233"/>
      <c r="EF61" s="233"/>
      <c r="EG61" s="233"/>
      <c r="EH61" s="233"/>
      <c r="EI61" s="233"/>
      <c r="EJ61" s="233"/>
      <c r="EK61" s="233"/>
      <c r="EL61" s="233"/>
      <c r="EM61" s="233"/>
      <c r="EN61" s="233"/>
      <c r="EO61" s="233"/>
      <c r="EP61" s="233"/>
      <c r="EQ61" s="233"/>
      <c r="ER61" s="233"/>
      <c r="ES61" s="233"/>
      <c r="ET61" s="233"/>
      <c r="EU61" s="233"/>
      <c r="EV61" s="233"/>
      <c r="EW61" s="233"/>
      <c r="EX61" s="233"/>
      <c r="EY61" s="233"/>
      <c r="EZ61" s="233"/>
      <c r="FA61" s="233"/>
      <c r="FB61" s="233"/>
      <c r="FC61" s="233"/>
      <c r="FD61" s="233"/>
      <c r="FE61" s="233"/>
      <c r="FF61" s="233"/>
      <c r="FG61" s="233"/>
      <c r="FH61" s="233"/>
      <c r="FI61" s="233"/>
      <c r="FJ61" s="233"/>
      <c r="FK61" s="233"/>
      <c r="FL61" s="233"/>
      <c r="FM61" s="233"/>
      <c r="FN61" s="233"/>
      <c r="FO61" s="233"/>
      <c r="FP61" s="233"/>
      <c r="FQ61" s="233"/>
      <c r="FR61" s="233"/>
      <c r="FS61" s="233"/>
      <c r="FT61" s="233"/>
      <c r="FU61" s="234"/>
      <c r="FV61" s="205" t="s">
        <v>2453</v>
      </c>
      <c r="FW61" s="205"/>
      <c r="FX61" s="205"/>
      <c r="FY61" s="205"/>
      <c r="FZ61" s="205"/>
      <c r="GA61" s="205"/>
      <c r="GB61" s="205"/>
      <c r="GC61" s="205" t="s">
        <v>2455</v>
      </c>
      <c r="GD61" s="205"/>
      <c r="GE61" s="205"/>
      <c r="GF61" s="205"/>
      <c r="GG61" s="205"/>
      <c r="GH61" s="205"/>
      <c r="GI61" s="205"/>
      <c r="GJ61" s="205" t="s">
        <v>2452</v>
      </c>
      <c r="GK61" s="205"/>
      <c r="GL61" s="205"/>
      <c r="GM61" s="205"/>
      <c r="GN61" s="205"/>
      <c r="GO61" s="205"/>
      <c r="GP61" s="205"/>
      <c r="GQ61" s="205" t="s">
        <v>2453</v>
      </c>
      <c r="GR61" s="205"/>
      <c r="GS61" s="205"/>
      <c r="GT61" s="205"/>
      <c r="GU61" s="205"/>
      <c r="GV61" s="205"/>
      <c r="GW61" s="205"/>
      <c r="GX61" s="205" t="s">
        <v>2453</v>
      </c>
      <c r="GY61" s="205"/>
      <c r="GZ61" s="205"/>
      <c r="HA61" s="205"/>
      <c r="HB61" s="205"/>
      <c r="HC61" s="205"/>
      <c r="HD61" s="205"/>
      <c r="HE61" s="205" t="s">
        <v>2453</v>
      </c>
      <c r="HF61" s="205"/>
      <c r="HG61" s="205"/>
      <c r="HH61" s="205"/>
      <c r="HI61" s="205"/>
      <c r="HJ61" s="205"/>
      <c r="HK61" s="237"/>
    </row>
    <row r="62" spans="2:219" ht="17.25" x14ac:dyDescent="0.25"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7"/>
      <c r="BZ62" s="47"/>
      <c r="CA62" s="47"/>
      <c r="CB62" s="47"/>
      <c r="CC62" s="47"/>
      <c r="CD62" s="47"/>
      <c r="CE62" s="47"/>
      <c r="CF62" s="47"/>
      <c r="CG62" s="47"/>
      <c r="CH62" s="47"/>
      <c r="CI62" s="47"/>
      <c r="CJ62" s="47"/>
      <c r="CK62" s="47"/>
      <c r="CL62" s="47"/>
      <c r="CM62" s="47"/>
      <c r="CN62" s="47"/>
      <c r="CO62" s="47"/>
      <c r="CP62" s="47"/>
      <c r="CQ62" s="47"/>
      <c r="CR62" s="47"/>
      <c r="CS62" s="47"/>
      <c r="CT62" s="47"/>
      <c r="CU62" s="47"/>
      <c r="CV62" s="47"/>
      <c r="CW62" s="47"/>
      <c r="CX62" s="47"/>
      <c r="CY62" s="47"/>
      <c r="CZ62" s="47"/>
      <c r="DA62" s="47"/>
      <c r="DB62" s="47"/>
      <c r="DC62" s="47"/>
      <c r="DD62" s="47"/>
      <c r="DE62" s="47"/>
      <c r="DF62" s="47"/>
      <c r="DG62" s="47"/>
      <c r="DH62" s="47"/>
      <c r="DI62" s="47"/>
      <c r="DJ62" s="47"/>
      <c r="DK62" s="47"/>
      <c r="DL62" s="47"/>
      <c r="DM62" s="47"/>
      <c r="DN62" s="47"/>
      <c r="DO62" s="47"/>
      <c r="DP62" s="47"/>
      <c r="DQ62" s="47"/>
      <c r="DR62" s="47"/>
      <c r="DS62" s="47"/>
      <c r="DT62" s="47"/>
      <c r="DU62" s="47"/>
      <c r="DV62" s="47"/>
      <c r="DW62" s="47"/>
      <c r="DX62" s="47"/>
      <c r="DY62" s="47"/>
      <c r="DZ62" s="47"/>
      <c r="EA62" s="47"/>
      <c r="EB62" s="47"/>
      <c r="EC62" s="47"/>
      <c r="ED62" s="47"/>
      <c r="EE62" s="47"/>
      <c r="EF62" s="47"/>
      <c r="EG62" s="47"/>
      <c r="EH62" s="47"/>
      <c r="EI62" s="47"/>
      <c r="EJ62" s="47"/>
      <c r="EK62" s="47"/>
      <c r="EL62" s="47"/>
      <c r="EM62" s="47"/>
      <c r="EN62" s="47"/>
      <c r="EO62" s="47"/>
      <c r="EP62" s="47"/>
      <c r="EQ62" s="47"/>
      <c r="ER62" s="47"/>
      <c r="ES62" s="47"/>
      <c r="ET62" s="47"/>
      <c r="EU62" s="47"/>
      <c r="EV62" s="47"/>
      <c r="EW62" s="47"/>
      <c r="EX62" s="47"/>
      <c r="EY62" s="47"/>
      <c r="EZ62" s="47"/>
      <c r="FA62" s="47"/>
      <c r="FB62" s="47"/>
      <c r="FC62" s="47"/>
      <c r="FD62" s="47"/>
      <c r="FE62" s="47"/>
      <c r="FF62" s="47"/>
      <c r="FG62" s="47"/>
      <c r="FH62" s="47"/>
      <c r="FI62" s="47"/>
      <c r="FJ62" s="47"/>
      <c r="FK62" s="47"/>
      <c r="FL62" s="47"/>
      <c r="FM62" s="47"/>
      <c r="FN62" s="47"/>
      <c r="FO62" s="47"/>
      <c r="FP62" s="47"/>
      <c r="FQ62" s="47"/>
      <c r="FR62" s="47"/>
      <c r="FS62" s="47"/>
      <c r="FT62" s="47"/>
      <c r="FU62" s="47"/>
      <c r="FV62" s="47"/>
      <c r="FW62" s="47"/>
      <c r="FX62" s="47"/>
      <c r="FY62" s="47"/>
      <c r="FZ62" s="47"/>
      <c r="GA62" s="47"/>
      <c r="GB62" s="47"/>
      <c r="GC62" s="47"/>
      <c r="GD62" s="47"/>
      <c r="GE62" s="47"/>
      <c r="GF62" s="47"/>
      <c r="GG62" s="47"/>
      <c r="GH62" s="47"/>
      <c r="GI62" s="47"/>
      <c r="GJ62" s="47"/>
      <c r="GK62" s="47"/>
      <c r="GL62" s="47"/>
      <c r="GM62" s="47"/>
      <c r="GN62" s="47"/>
      <c r="GO62" s="47"/>
      <c r="GP62" s="47"/>
      <c r="GQ62" s="47"/>
      <c r="GR62" s="47"/>
      <c r="GS62" s="47"/>
      <c r="GT62" s="47"/>
      <c r="GU62" s="47"/>
      <c r="GV62" s="47"/>
      <c r="GW62" s="47"/>
      <c r="GX62" s="47"/>
      <c r="GY62" s="47"/>
      <c r="GZ62" s="47"/>
      <c r="HA62" s="47"/>
      <c r="HB62" s="47"/>
      <c r="HC62" s="47"/>
      <c r="HD62" s="47"/>
      <c r="HE62" s="47"/>
      <c r="HF62" s="47"/>
      <c r="HG62" s="47"/>
      <c r="HH62" s="47"/>
      <c r="HI62" s="47"/>
      <c r="HJ62" s="47"/>
      <c r="HK62" s="6"/>
    </row>
    <row r="63" spans="2:219" ht="17.25" x14ac:dyDescent="0.25">
      <c r="B63" s="154" t="s">
        <v>18</v>
      </c>
      <c r="C63" s="155"/>
      <c r="D63" s="155"/>
      <c r="E63" s="155"/>
      <c r="F63" s="56" t="s">
        <v>2400</v>
      </c>
      <c r="G63" s="156" t="s">
        <v>2462</v>
      </c>
      <c r="H63" s="156"/>
      <c r="I63" s="156"/>
      <c r="J63" s="156"/>
      <c r="K63" s="156"/>
      <c r="L63" s="156"/>
      <c r="M63" s="156"/>
      <c r="N63" s="157"/>
      <c r="O63" s="47"/>
      <c r="P63" s="150" t="s">
        <v>20</v>
      </c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86" t="s">
        <v>2400</v>
      </c>
      <c r="AC63" s="158" t="s">
        <v>2150</v>
      </c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45"/>
      <c r="AS63" s="150" t="s">
        <v>21</v>
      </c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51" t="s">
        <v>2400</v>
      </c>
      <c r="BK63" s="151"/>
      <c r="BL63" s="159"/>
      <c r="BM63" s="159"/>
      <c r="BN63" s="159"/>
      <c r="BO63" s="159"/>
      <c r="BP63" s="159"/>
      <c r="BQ63" s="159"/>
      <c r="BR63" s="159"/>
      <c r="BS63" s="159"/>
      <c r="BT63" s="159"/>
      <c r="BU63" s="159"/>
      <c r="BV63" s="159"/>
      <c r="BW63" s="159"/>
      <c r="BX63" s="159"/>
      <c r="BY63" s="159"/>
      <c r="BZ63" s="159"/>
      <c r="CA63" s="159"/>
      <c r="CB63" s="159"/>
      <c r="CC63" s="159"/>
      <c r="CD63" s="159"/>
      <c r="CE63" s="159"/>
      <c r="CF63" s="159"/>
      <c r="CG63" s="159"/>
      <c r="CH63" s="159"/>
      <c r="CI63" s="159"/>
      <c r="CJ63" s="159"/>
      <c r="CK63" s="159"/>
      <c r="CL63" s="159"/>
      <c r="CM63" s="159"/>
      <c r="CN63" s="159"/>
      <c r="CO63" s="159"/>
      <c r="CP63" s="159"/>
      <c r="CQ63" s="159"/>
      <c r="CR63" s="159"/>
      <c r="CS63" s="159"/>
      <c r="CT63" s="159"/>
      <c r="CU63" s="159"/>
      <c r="CV63" s="159"/>
      <c r="CW63" s="159"/>
      <c r="CX63" s="159"/>
      <c r="CY63" s="159"/>
      <c r="CZ63" s="159"/>
      <c r="DA63" s="159"/>
      <c r="DB63" s="159"/>
      <c r="DC63" s="159"/>
      <c r="DD63" s="159"/>
      <c r="DE63" s="159"/>
      <c r="DF63" s="159"/>
      <c r="DG63" s="159"/>
      <c r="DH63" s="159"/>
      <c r="DI63" s="159"/>
      <c r="DJ63" s="159"/>
      <c r="DK63" s="159"/>
      <c r="DL63" s="159"/>
      <c r="DM63" s="159"/>
      <c r="DN63" s="159"/>
      <c r="DO63" s="159"/>
      <c r="DP63" s="159"/>
      <c r="DQ63" s="159"/>
      <c r="DR63" s="159"/>
      <c r="DS63" s="159"/>
      <c r="DT63" s="159"/>
      <c r="DU63" s="159"/>
      <c r="DV63" s="159"/>
      <c r="DW63" s="159"/>
      <c r="DX63" s="159"/>
      <c r="DY63" s="159"/>
      <c r="DZ63" s="159"/>
      <c r="EA63" s="159"/>
      <c r="EB63" s="159"/>
      <c r="EC63" s="159"/>
      <c r="ED63" s="159"/>
      <c r="EE63" s="159"/>
      <c r="EF63" s="159"/>
      <c r="EG63" s="159"/>
      <c r="EH63" s="159"/>
      <c r="EI63" s="159"/>
      <c r="EJ63" s="159"/>
      <c r="EK63" s="159"/>
      <c r="EL63" s="159"/>
      <c r="EM63" s="159"/>
      <c r="EN63" s="159"/>
      <c r="EO63" s="159"/>
      <c r="EP63" s="159"/>
      <c r="EQ63" s="159"/>
      <c r="ER63" s="159"/>
      <c r="ES63" s="159"/>
      <c r="ET63" s="159"/>
      <c r="EU63" s="159"/>
      <c r="EV63" s="159"/>
      <c r="EW63" s="159"/>
      <c r="EX63" s="159"/>
      <c r="EY63" s="159"/>
      <c r="EZ63" s="159"/>
      <c r="FA63" s="159"/>
      <c r="FB63" s="159"/>
      <c r="FC63" s="159"/>
      <c r="FD63" s="159"/>
      <c r="FE63" s="159"/>
      <c r="FF63" s="159"/>
      <c r="FG63" s="159"/>
      <c r="FH63" s="159"/>
      <c r="FI63" s="159"/>
      <c r="FJ63" s="159"/>
      <c r="FK63" s="159"/>
      <c r="FL63" s="159"/>
      <c r="FM63" s="159"/>
      <c r="FN63" s="159"/>
      <c r="FO63" s="159"/>
      <c r="FP63" s="159"/>
      <c r="FQ63" s="159"/>
      <c r="FR63" s="159"/>
      <c r="FS63" s="159"/>
      <c r="FT63" s="159"/>
      <c r="FU63" s="159"/>
      <c r="FV63" s="159"/>
      <c r="FW63" s="159"/>
      <c r="FX63" s="159"/>
      <c r="FY63" s="159"/>
      <c r="FZ63" s="159"/>
      <c r="GA63" s="159"/>
      <c r="GB63" s="159"/>
      <c r="GC63" s="159"/>
      <c r="GD63" s="159"/>
      <c r="GE63" s="159"/>
      <c r="GF63" s="159"/>
      <c r="GG63" s="159"/>
      <c r="GH63" s="159"/>
      <c r="GI63" s="159"/>
      <c r="GJ63" s="159"/>
      <c r="GK63" s="159"/>
      <c r="GL63" s="159"/>
      <c r="GM63" s="160"/>
      <c r="GN63" s="46"/>
      <c r="GO63" s="150" t="s">
        <v>22</v>
      </c>
      <c r="GP63" s="150"/>
      <c r="GQ63" s="150"/>
      <c r="GR63" s="150"/>
      <c r="GS63" s="150"/>
      <c r="GT63" s="150"/>
      <c r="GU63" s="150"/>
      <c r="GV63" s="150"/>
      <c r="GW63" s="150"/>
      <c r="GX63" s="150"/>
      <c r="GY63" s="151" t="s">
        <v>2400</v>
      </c>
      <c r="GZ63" s="151"/>
      <c r="HA63" s="152"/>
      <c r="HB63" s="152"/>
      <c r="HC63" s="152"/>
      <c r="HD63" s="152"/>
      <c r="HE63" s="152"/>
      <c r="HF63" s="152"/>
      <c r="HG63" s="152"/>
      <c r="HH63" s="152"/>
      <c r="HI63" s="152"/>
      <c r="HJ63" s="152"/>
      <c r="HK63" s="152"/>
    </row>
    <row r="64" spans="2:219" ht="17.25" x14ac:dyDescent="0.25">
      <c r="B64" s="117" t="s">
        <v>23</v>
      </c>
      <c r="C64" s="106"/>
      <c r="D64" s="106"/>
      <c r="E64" s="106"/>
      <c r="F64" s="57" t="s">
        <v>2400</v>
      </c>
      <c r="G64" s="118" t="s">
        <v>2463</v>
      </c>
      <c r="H64" s="118"/>
      <c r="I64" s="118"/>
      <c r="J64" s="118"/>
      <c r="K64" s="118"/>
      <c r="L64" s="118"/>
      <c r="M64" s="118"/>
      <c r="N64" s="119"/>
      <c r="O64" s="47"/>
      <c r="P64" s="106" t="s">
        <v>24</v>
      </c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87" t="s">
        <v>2400</v>
      </c>
      <c r="AC64" s="153" t="s">
        <v>1679</v>
      </c>
      <c r="AD64" s="153"/>
      <c r="AE64" s="153"/>
      <c r="AF64" s="153"/>
      <c r="AG64" s="153"/>
      <c r="AH64" s="153"/>
      <c r="AI64" s="153"/>
      <c r="AJ64" s="153"/>
      <c r="AK64" s="153"/>
      <c r="AL64" s="153"/>
      <c r="AM64" s="153"/>
      <c r="AN64" s="153"/>
      <c r="AO64" s="153"/>
      <c r="AP64" s="153"/>
      <c r="AQ64" s="153"/>
      <c r="AR64" s="45"/>
      <c r="AS64" s="106" t="s">
        <v>25</v>
      </c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  <c r="BD64" s="107"/>
      <c r="BE64" s="107"/>
      <c r="BF64" s="107"/>
      <c r="BG64" s="107"/>
      <c r="BH64" s="107"/>
      <c r="BI64" s="107"/>
      <c r="BJ64" s="110" t="s">
        <v>2400</v>
      </c>
      <c r="BK64" s="110"/>
      <c r="BL64" s="100"/>
      <c r="BM64" s="100"/>
      <c r="BN64" s="100"/>
      <c r="BO64" s="100"/>
      <c r="BP64" s="100"/>
      <c r="BQ64" s="100"/>
      <c r="BR64" s="100"/>
      <c r="BS64" s="100"/>
      <c r="BT64" s="100"/>
      <c r="BU64" s="100"/>
      <c r="BV64" s="100"/>
      <c r="BW64" s="100"/>
      <c r="BX64" s="100"/>
      <c r="BY64" s="100"/>
      <c r="BZ64" s="100"/>
      <c r="CA64" s="100"/>
      <c r="CB64" s="100"/>
      <c r="CC64" s="100"/>
      <c r="CD64" s="100"/>
      <c r="CE64" s="100"/>
      <c r="CF64" s="100"/>
      <c r="CG64" s="100"/>
      <c r="CH64" s="100"/>
      <c r="CI64" s="100"/>
      <c r="CJ64" s="100"/>
      <c r="CK64" s="100"/>
      <c r="CL64" s="100"/>
      <c r="CM64" s="100"/>
      <c r="CN64" s="100"/>
      <c r="CO64" s="100"/>
      <c r="CP64" s="100"/>
      <c r="CQ64" s="100"/>
      <c r="CR64" s="100"/>
      <c r="CS64" s="100"/>
      <c r="CT64" s="100"/>
      <c r="CU64" s="100"/>
      <c r="CV64" s="100"/>
      <c r="CW64" s="100"/>
      <c r="CX64" s="100"/>
      <c r="CY64" s="100"/>
      <c r="CZ64" s="100"/>
      <c r="DA64" s="100"/>
      <c r="DB64" s="100"/>
      <c r="DC64" s="100"/>
      <c r="DD64" s="100"/>
      <c r="DE64" s="100"/>
      <c r="DF64" s="100"/>
      <c r="DG64" s="100"/>
      <c r="DH64" s="100"/>
      <c r="DI64" s="100"/>
      <c r="DJ64" s="100"/>
      <c r="DK64" s="100"/>
      <c r="DL64" s="100"/>
      <c r="DM64" s="100"/>
      <c r="DN64" s="100"/>
      <c r="DO64" s="100"/>
      <c r="DP64" s="100"/>
      <c r="DQ64" s="100"/>
      <c r="DR64" s="100"/>
      <c r="DS64" s="100"/>
      <c r="DT64" s="100"/>
      <c r="DU64" s="100"/>
      <c r="DV64" s="100"/>
      <c r="DW64" s="100"/>
      <c r="DX64" s="100"/>
      <c r="DY64" s="100"/>
      <c r="DZ64" s="100"/>
      <c r="EA64" s="100"/>
      <c r="EB64" s="100"/>
      <c r="EC64" s="100"/>
      <c r="ED64" s="100"/>
      <c r="EE64" s="100"/>
      <c r="EF64" s="100"/>
      <c r="EG64" s="100"/>
      <c r="EH64" s="100"/>
      <c r="EI64" s="100"/>
      <c r="EJ64" s="100"/>
      <c r="EK64" s="100"/>
      <c r="EL64" s="100"/>
      <c r="EM64" s="100"/>
      <c r="EN64" s="100"/>
      <c r="EO64" s="100"/>
      <c r="EP64" s="100"/>
      <c r="EQ64" s="100"/>
      <c r="ER64" s="100"/>
      <c r="ES64" s="100"/>
      <c r="ET64" s="100"/>
      <c r="EU64" s="100"/>
      <c r="EV64" s="100"/>
      <c r="EW64" s="100"/>
      <c r="EX64" s="100"/>
      <c r="EY64" s="100"/>
      <c r="EZ64" s="100"/>
      <c r="FA64" s="100"/>
      <c r="FB64" s="100"/>
      <c r="FC64" s="100"/>
      <c r="FD64" s="100"/>
      <c r="FE64" s="100"/>
      <c r="FF64" s="100"/>
      <c r="FG64" s="100"/>
      <c r="FH64" s="100"/>
      <c r="FI64" s="100"/>
      <c r="FJ64" s="100"/>
      <c r="FK64" s="100"/>
      <c r="FL64" s="100"/>
      <c r="FM64" s="100"/>
      <c r="FN64" s="100"/>
      <c r="FO64" s="100"/>
      <c r="FP64" s="100"/>
      <c r="FQ64" s="100"/>
      <c r="FR64" s="100"/>
      <c r="FS64" s="100"/>
      <c r="FT64" s="100"/>
      <c r="FU64" s="100"/>
      <c r="FV64" s="100"/>
      <c r="FW64" s="100"/>
      <c r="FX64" s="100"/>
      <c r="FY64" s="100"/>
      <c r="FZ64" s="100"/>
      <c r="GA64" s="100"/>
      <c r="GB64" s="100"/>
      <c r="GC64" s="100"/>
      <c r="GD64" s="100"/>
      <c r="GE64" s="100"/>
      <c r="GF64" s="100"/>
      <c r="GG64" s="100"/>
      <c r="GH64" s="100"/>
      <c r="GI64" s="100"/>
      <c r="GJ64" s="100"/>
      <c r="GK64" s="100"/>
      <c r="GL64" s="100"/>
      <c r="GM64" s="101"/>
      <c r="GN64" s="46"/>
      <c r="GO64" s="106" t="s">
        <v>26</v>
      </c>
      <c r="GP64" s="106"/>
      <c r="GQ64" s="106"/>
      <c r="GR64" s="106"/>
      <c r="GS64" s="106"/>
      <c r="GT64" s="106"/>
      <c r="GU64" s="106"/>
      <c r="GV64" s="106"/>
      <c r="GW64" s="106"/>
      <c r="GX64" s="106"/>
      <c r="GY64" s="110" t="s">
        <v>2400</v>
      </c>
      <c r="GZ64" s="110"/>
      <c r="HA64" s="96"/>
      <c r="HB64" s="96"/>
      <c r="HC64" s="96"/>
      <c r="HD64" s="96"/>
      <c r="HE64" s="96"/>
      <c r="HF64" s="96"/>
      <c r="HG64" s="96"/>
      <c r="HH64" s="96"/>
      <c r="HI64" s="96"/>
      <c r="HJ64" s="96"/>
      <c r="HK64" s="96"/>
    </row>
    <row r="65" spans="2:219" ht="17.25" customHeight="1" x14ac:dyDescent="0.25">
      <c r="B65" s="120" t="s">
        <v>27</v>
      </c>
      <c r="C65" s="99"/>
      <c r="D65" s="99"/>
      <c r="E65" s="99"/>
      <c r="F65" s="58" t="s">
        <v>2400</v>
      </c>
      <c r="G65" s="121" t="s">
        <v>2456</v>
      </c>
      <c r="H65" s="121"/>
      <c r="I65" s="121"/>
      <c r="J65" s="121"/>
      <c r="K65" s="121"/>
      <c r="L65" s="121"/>
      <c r="M65" s="121"/>
      <c r="N65" s="122"/>
      <c r="O65" s="47"/>
      <c r="P65" s="99" t="s">
        <v>28</v>
      </c>
      <c r="Q65" s="108"/>
      <c r="R65" s="108"/>
      <c r="S65" s="108"/>
      <c r="T65" s="108"/>
      <c r="U65" s="108"/>
      <c r="V65" s="108"/>
      <c r="W65" s="108"/>
      <c r="X65" s="108"/>
      <c r="Y65" s="108"/>
      <c r="Z65" s="108"/>
      <c r="AA65" s="108"/>
      <c r="AB65" s="88" t="s">
        <v>2400</v>
      </c>
      <c r="AC65" s="116" t="s">
        <v>1174</v>
      </c>
      <c r="AD65" s="116"/>
      <c r="AE65" s="116"/>
      <c r="AF65" s="116"/>
      <c r="AG65" s="116"/>
      <c r="AH65" s="116"/>
      <c r="AI65" s="116"/>
      <c r="AJ65" s="116"/>
      <c r="AK65" s="116"/>
      <c r="AL65" s="116"/>
      <c r="AM65" s="116"/>
      <c r="AN65" s="116"/>
      <c r="AO65" s="116"/>
      <c r="AP65" s="116"/>
      <c r="AQ65" s="116"/>
      <c r="AR65" s="45"/>
      <c r="AS65" s="132" t="s">
        <v>1769</v>
      </c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48" t="s">
        <v>2400</v>
      </c>
      <c r="BK65" s="148"/>
      <c r="BL65" s="143" t="s">
        <v>2464</v>
      </c>
      <c r="BM65" s="143"/>
      <c r="BN65" s="143"/>
      <c r="BO65" s="143"/>
      <c r="BP65" s="143"/>
      <c r="BQ65" s="143"/>
      <c r="BR65" s="143"/>
      <c r="BS65" s="143"/>
      <c r="BT65" s="143"/>
      <c r="BU65" s="143"/>
      <c r="BV65" s="143"/>
      <c r="BW65" s="143"/>
      <c r="BX65" s="143"/>
      <c r="BY65" s="143"/>
      <c r="BZ65" s="143"/>
      <c r="CA65" s="143"/>
      <c r="CB65" s="143"/>
      <c r="CC65" s="143"/>
      <c r="CD65" s="143"/>
      <c r="CE65" s="143"/>
      <c r="CF65" s="143"/>
      <c r="CG65" s="143"/>
      <c r="CH65" s="143"/>
      <c r="CI65" s="143"/>
      <c r="CJ65" s="143"/>
      <c r="CK65" s="143"/>
      <c r="CL65" s="143"/>
      <c r="CM65" s="143"/>
      <c r="CN65" s="143"/>
      <c r="CO65" s="143"/>
      <c r="CP65" s="143"/>
      <c r="CQ65" s="143"/>
      <c r="CR65" s="143"/>
      <c r="CS65" s="143"/>
      <c r="CT65" s="143"/>
      <c r="CU65" s="143"/>
      <c r="CV65" s="143"/>
      <c r="CW65" s="143"/>
      <c r="CX65" s="143"/>
      <c r="CY65" s="143"/>
      <c r="CZ65" s="143"/>
      <c r="DA65" s="143"/>
      <c r="DB65" s="143"/>
      <c r="DC65" s="143"/>
      <c r="DD65" s="143"/>
      <c r="DE65" s="143"/>
      <c r="DF65" s="143"/>
      <c r="DG65" s="143"/>
      <c r="DH65" s="143"/>
      <c r="DI65" s="143"/>
      <c r="DJ65" s="143"/>
      <c r="DK65" s="143"/>
      <c r="DL65" s="143"/>
      <c r="DM65" s="143"/>
      <c r="DN65" s="143"/>
      <c r="DO65" s="143"/>
      <c r="DP65" s="143"/>
      <c r="DQ65" s="143"/>
      <c r="DR65" s="143"/>
      <c r="DS65" s="143"/>
      <c r="DT65" s="143"/>
      <c r="DU65" s="143"/>
      <c r="DV65" s="143"/>
      <c r="DW65" s="143"/>
      <c r="DX65" s="143"/>
      <c r="DY65" s="143"/>
      <c r="DZ65" s="143"/>
      <c r="EA65" s="143"/>
      <c r="EB65" s="143"/>
      <c r="EC65" s="143"/>
      <c r="ED65" s="143"/>
      <c r="EE65" s="143"/>
      <c r="EF65" s="143"/>
      <c r="EG65" s="143"/>
      <c r="EH65" s="143"/>
      <c r="EI65" s="143"/>
      <c r="EJ65" s="143"/>
      <c r="EK65" s="143"/>
      <c r="EL65" s="143"/>
      <c r="EM65" s="143"/>
      <c r="EN65" s="143"/>
      <c r="EO65" s="143"/>
      <c r="EP65" s="143"/>
      <c r="EQ65" s="143"/>
      <c r="ER65" s="143"/>
      <c r="ES65" s="143"/>
      <c r="ET65" s="143"/>
      <c r="EU65" s="143"/>
      <c r="EV65" s="143"/>
      <c r="EW65" s="143"/>
      <c r="EX65" s="143"/>
      <c r="EY65" s="143"/>
      <c r="EZ65" s="143"/>
      <c r="FA65" s="143"/>
      <c r="FB65" s="143"/>
      <c r="FC65" s="143"/>
      <c r="FD65" s="143"/>
      <c r="FE65" s="143"/>
      <c r="FF65" s="143"/>
      <c r="FG65" s="143"/>
      <c r="FH65" s="143"/>
      <c r="FI65" s="143"/>
      <c r="FJ65" s="143"/>
      <c r="FK65" s="143"/>
      <c r="FL65" s="143"/>
      <c r="FM65" s="143"/>
      <c r="FN65" s="143"/>
      <c r="FO65" s="143"/>
      <c r="FP65" s="143"/>
      <c r="FQ65" s="143"/>
      <c r="FR65" s="143"/>
      <c r="FS65" s="143"/>
      <c r="FT65" s="143"/>
      <c r="FU65" s="143"/>
      <c r="FV65" s="143"/>
      <c r="FW65" s="143"/>
      <c r="FX65" s="143"/>
      <c r="FY65" s="143"/>
      <c r="FZ65" s="143"/>
      <c r="GA65" s="143"/>
      <c r="GB65" s="143"/>
      <c r="GC65" s="143"/>
      <c r="GD65" s="143"/>
      <c r="GE65" s="143"/>
      <c r="GF65" s="143"/>
      <c r="GG65" s="143"/>
      <c r="GH65" s="143"/>
      <c r="GI65" s="143"/>
      <c r="GJ65" s="143"/>
      <c r="GK65" s="143"/>
      <c r="GL65" s="143"/>
      <c r="GM65" s="144"/>
      <c r="GN65" s="46"/>
      <c r="GO65" s="99" t="s">
        <v>29</v>
      </c>
      <c r="GP65" s="99"/>
      <c r="GQ65" s="99"/>
      <c r="GR65" s="99"/>
      <c r="GS65" s="99"/>
      <c r="GT65" s="99"/>
      <c r="GU65" s="99"/>
      <c r="GV65" s="99"/>
      <c r="GW65" s="99"/>
      <c r="GX65" s="99"/>
      <c r="GY65" s="98" t="s">
        <v>2400</v>
      </c>
      <c r="GZ65" s="98"/>
      <c r="HA65" s="91"/>
      <c r="HB65" s="91"/>
      <c r="HC65" s="91"/>
      <c r="HD65" s="91"/>
      <c r="HE65" s="91"/>
      <c r="HF65" s="91"/>
      <c r="HG65" s="91"/>
      <c r="HH65" s="91"/>
      <c r="HI65" s="91"/>
      <c r="HJ65" s="91"/>
      <c r="HK65" s="91"/>
    </row>
    <row r="66" spans="2:219" ht="17.25" x14ac:dyDescent="0.25">
      <c r="B66" s="117" t="s">
        <v>30</v>
      </c>
      <c r="C66" s="106"/>
      <c r="D66" s="106"/>
      <c r="E66" s="106"/>
      <c r="F66" s="57" t="s">
        <v>2400</v>
      </c>
      <c r="G66" s="118" t="s">
        <v>2465</v>
      </c>
      <c r="H66" s="118"/>
      <c r="I66" s="118"/>
      <c r="J66" s="118"/>
      <c r="K66" s="118"/>
      <c r="L66" s="118"/>
      <c r="M66" s="118"/>
      <c r="N66" s="119"/>
      <c r="O66" s="47"/>
      <c r="P66" s="106" t="s">
        <v>31</v>
      </c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87" t="s">
        <v>2400</v>
      </c>
      <c r="AC66" s="147" t="s">
        <v>2466</v>
      </c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45"/>
      <c r="AS66" s="134"/>
      <c r="AT66" s="135"/>
      <c r="AU66" s="135"/>
      <c r="AV66" s="135"/>
      <c r="AW66" s="135"/>
      <c r="AX66" s="135"/>
      <c r="AY66" s="135"/>
      <c r="AZ66" s="135"/>
      <c r="BA66" s="135"/>
      <c r="BB66" s="135"/>
      <c r="BC66" s="135"/>
      <c r="BD66" s="135"/>
      <c r="BE66" s="135"/>
      <c r="BF66" s="135"/>
      <c r="BG66" s="135"/>
      <c r="BH66" s="135"/>
      <c r="BI66" s="135"/>
      <c r="BJ66" s="149"/>
      <c r="BK66" s="149"/>
      <c r="BL66" s="145"/>
      <c r="BM66" s="145"/>
      <c r="BN66" s="145"/>
      <c r="BO66" s="145"/>
      <c r="BP66" s="145"/>
      <c r="BQ66" s="145"/>
      <c r="BR66" s="145"/>
      <c r="BS66" s="145"/>
      <c r="BT66" s="145"/>
      <c r="BU66" s="145"/>
      <c r="BV66" s="145"/>
      <c r="BW66" s="145"/>
      <c r="BX66" s="145"/>
      <c r="BY66" s="145"/>
      <c r="BZ66" s="145"/>
      <c r="CA66" s="145"/>
      <c r="CB66" s="145"/>
      <c r="CC66" s="145"/>
      <c r="CD66" s="145"/>
      <c r="CE66" s="145"/>
      <c r="CF66" s="145"/>
      <c r="CG66" s="145"/>
      <c r="CH66" s="145"/>
      <c r="CI66" s="145"/>
      <c r="CJ66" s="145"/>
      <c r="CK66" s="145"/>
      <c r="CL66" s="145"/>
      <c r="CM66" s="145"/>
      <c r="CN66" s="145"/>
      <c r="CO66" s="145"/>
      <c r="CP66" s="145"/>
      <c r="CQ66" s="145"/>
      <c r="CR66" s="145"/>
      <c r="CS66" s="145"/>
      <c r="CT66" s="145"/>
      <c r="CU66" s="145"/>
      <c r="CV66" s="145"/>
      <c r="CW66" s="145"/>
      <c r="CX66" s="145"/>
      <c r="CY66" s="145"/>
      <c r="CZ66" s="145"/>
      <c r="DA66" s="145"/>
      <c r="DB66" s="145"/>
      <c r="DC66" s="145"/>
      <c r="DD66" s="145"/>
      <c r="DE66" s="145"/>
      <c r="DF66" s="145"/>
      <c r="DG66" s="145"/>
      <c r="DH66" s="145"/>
      <c r="DI66" s="145"/>
      <c r="DJ66" s="145"/>
      <c r="DK66" s="145"/>
      <c r="DL66" s="145"/>
      <c r="DM66" s="145"/>
      <c r="DN66" s="145"/>
      <c r="DO66" s="145"/>
      <c r="DP66" s="145"/>
      <c r="DQ66" s="145"/>
      <c r="DR66" s="145"/>
      <c r="DS66" s="145"/>
      <c r="DT66" s="145"/>
      <c r="DU66" s="145"/>
      <c r="DV66" s="145"/>
      <c r="DW66" s="145"/>
      <c r="DX66" s="145"/>
      <c r="DY66" s="145"/>
      <c r="DZ66" s="145"/>
      <c r="EA66" s="145"/>
      <c r="EB66" s="145"/>
      <c r="EC66" s="145"/>
      <c r="ED66" s="145"/>
      <c r="EE66" s="145"/>
      <c r="EF66" s="145"/>
      <c r="EG66" s="145"/>
      <c r="EH66" s="145"/>
      <c r="EI66" s="145"/>
      <c r="EJ66" s="145"/>
      <c r="EK66" s="145"/>
      <c r="EL66" s="145"/>
      <c r="EM66" s="145"/>
      <c r="EN66" s="145"/>
      <c r="EO66" s="145"/>
      <c r="EP66" s="145"/>
      <c r="EQ66" s="145"/>
      <c r="ER66" s="145"/>
      <c r="ES66" s="145"/>
      <c r="ET66" s="145"/>
      <c r="EU66" s="145"/>
      <c r="EV66" s="145"/>
      <c r="EW66" s="145"/>
      <c r="EX66" s="145"/>
      <c r="EY66" s="145"/>
      <c r="EZ66" s="145"/>
      <c r="FA66" s="145"/>
      <c r="FB66" s="145"/>
      <c r="FC66" s="145"/>
      <c r="FD66" s="145"/>
      <c r="FE66" s="145"/>
      <c r="FF66" s="145"/>
      <c r="FG66" s="145"/>
      <c r="FH66" s="145"/>
      <c r="FI66" s="145"/>
      <c r="FJ66" s="145"/>
      <c r="FK66" s="145"/>
      <c r="FL66" s="145"/>
      <c r="FM66" s="145"/>
      <c r="FN66" s="145"/>
      <c r="FO66" s="145"/>
      <c r="FP66" s="145"/>
      <c r="FQ66" s="145"/>
      <c r="FR66" s="145"/>
      <c r="FS66" s="145"/>
      <c r="FT66" s="145"/>
      <c r="FU66" s="145"/>
      <c r="FV66" s="145"/>
      <c r="FW66" s="145"/>
      <c r="FX66" s="145"/>
      <c r="FY66" s="145"/>
      <c r="FZ66" s="145"/>
      <c r="GA66" s="145"/>
      <c r="GB66" s="145"/>
      <c r="GC66" s="145"/>
      <c r="GD66" s="145"/>
      <c r="GE66" s="145"/>
      <c r="GF66" s="145"/>
      <c r="GG66" s="145"/>
      <c r="GH66" s="145"/>
      <c r="GI66" s="145"/>
      <c r="GJ66" s="145"/>
      <c r="GK66" s="145"/>
      <c r="GL66" s="145"/>
      <c r="GM66" s="146"/>
      <c r="GN66" s="46"/>
      <c r="GO66" s="106" t="s">
        <v>32</v>
      </c>
      <c r="GP66" s="106"/>
      <c r="GQ66" s="106"/>
      <c r="GR66" s="106"/>
      <c r="GS66" s="106"/>
      <c r="GT66" s="106"/>
      <c r="GU66" s="106"/>
      <c r="GV66" s="106"/>
      <c r="GW66" s="106"/>
      <c r="GX66" s="106"/>
      <c r="GY66" s="110" t="s">
        <v>2400</v>
      </c>
      <c r="GZ66" s="110"/>
      <c r="HA66" s="96"/>
      <c r="HB66" s="96"/>
      <c r="HC66" s="96"/>
      <c r="HD66" s="96"/>
      <c r="HE66" s="96"/>
      <c r="HF66" s="96"/>
      <c r="HG66" s="96"/>
      <c r="HH66" s="96"/>
      <c r="HI66" s="96"/>
      <c r="HJ66" s="96"/>
      <c r="HK66" s="96"/>
    </row>
    <row r="67" spans="2:219" ht="17.25" customHeight="1" x14ac:dyDescent="0.25">
      <c r="B67" s="120" t="s">
        <v>33</v>
      </c>
      <c r="C67" s="99"/>
      <c r="D67" s="99"/>
      <c r="E67" s="99"/>
      <c r="F67" s="58" t="s">
        <v>2400</v>
      </c>
      <c r="G67" s="121" t="s">
        <v>2467</v>
      </c>
      <c r="H67" s="121"/>
      <c r="I67" s="121"/>
      <c r="J67" s="121"/>
      <c r="K67" s="121"/>
      <c r="L67" s="121"/>
      <c r="M67" s="121"/>
      <c r="N67" s="122"/>
      <c r="O67" s="47"/>
      <c r="P67" s="99" t="s">
        <v>34</v>
      </c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88" t="s">
        <v>2400</v>
      </c>
      <c r="AC67" s="91" t="s">
        <v>2468</v>
      </c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45"/>
      <c r="AS67" s="136" t="s">
        <v>35</v>
      </c>
      <c r="AT67" s="137"/>
      <c r="AU67" s="137"/>
      <c r="AV67" s="137"/>
      <c r="AW67" s="137"/>
      <c r="AX67" s="137"/>
      <c r="AY67" s="137"/>
      <c r="AZ67" s="137"/>
      <c r="BA67" s="137"/>
      <c r="BB67" s="137"/>
      <c r="BC67" s="137"/>
      <c r="BD67" s="137"/>
      <c r="BE67" s="137"/>
      <c r="BF67" s="137"/>
      <c r="BG67" s="137"/>
      <c r="BH67" s="137"/>
      <c r="BI67" s="137"/>
      <c r="BJ67" s="141" t="s">
        <v>2400</v>
      </c>
      <c r="BK67" s="141"/>
      <c r="BL67" s="128" t="s">
        <v>2469</v>
      </c>
      <c r="BM67" s="128"/>
      <c r="BN67" s="128"/>
      <c r="BO67" s="128"/>
      <c r="BP67" s="128"/>
      <c r="BQ67" s="128"/>
      <c r="BR67" s="128"/>
      <c r="BS67" s="128"/>
      <c r="BT67" s="128"/>
      <c r="BU67" s="128"/>
      <c r="BV67" s="128"/>
      <c r="BW67" s="128"/>
      <c r="BX67" s="128"/>
      <c r="BY67" s="128"/>
      <c r="BZ67" s="128"/>
      <c r="CA67" s="128"/>
      <c r="CB67" s="128"/>
      <c r="CC67" s="128"/>
      <c r="CD67" s="128"/>
      <c r="CE67" s="128"/>
      <c r="CF67" s="128"/>
      <c r="CG67" s="128"/>
      <c r="CH67" s="128"/>
      <c r="CI67" s="128"/>
      <c r="CJ67" s="128"/>
      <c r="CK67" s="128"/>
      <c r="CL67" s="128"/>
      <c r="CM67" s="128"/>
      <c r="CN67" s="128"/>
      <c r="CO67" s="128"/>
      <c r="CP67" s="128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8"/>
      <c r="DU67" s="128"/>
      <c r="DV67" s="128"/>
      <c r="DW67" s="128"/>
      <c r="DX67" s="128"/>
      <c r="DY67" s="128"/>
      <c r="DZ67" s="128"/>
      <c r="EA67" s="128"/>
      <c r="EB67" s="128"/>
      <c r="EC67" s="128"/>
      <c r="ED67" s="128"/>
      <c r="EE67" s="128"/>
      <c r="EF67" s="128"/>
      <c r="EG67" s="128"/>
      <c r="EH67" s="128"/>
      <c r="EI67" s="128"/>
      <c r="EJ67" s="128"/>
      <c r="EK67" s="128"/>
      <c r="EL67" s="128"/>
      <c r="EM67" s="128"/>
      <c r="EN67" s="128"/>
      <c r="EO67" s="128"/>
      <c r="EP67" s="128"/>
      <c r="EQ67" s="128"/>
      <c r="ER67" s="128"/>
      <c r="ES67" s="128"/>
      <c r="ET67" s="128"/>
      <c r="EU67" s="128"/>
      <c r="EV67" s="128"/>
      <c r="EW67" s="128"/>
      <c r="EX67" s="128"/>
      <c r="EY67" s="128"/>
      <c r="EZ67" s="128"/>
      <c r="FA67" s="128"/>
      <c r="FB67" s="128"/>
      <c r="FC67" s="128"/>
      <c r="FD67" s="128"/>
      <c r="FE67" s="128"/>
      <c r="FF67" s="128"/>
      <c r="FG67" s="128"/>
      <c r="FH67" s="128"/>
      <c r="FI67" s="128"/>
      <c r="FJ67" s="128"/>
      <c r="FK67" s="128"/>
      <c r="FL67" s="128"/>
      <c r="FM67" s="128"/>
      <c r="FN67" s="128"/>
      <c r="FO67" s="128"/>
      <c r="FP67" s="128"/>
      <c r="FQ67" s="128"/>
      <c r="FR67" s="128"/>
      <c r="FS67" s="128"/>
      <c r="FT67" s="128"/>
      <c r="FU67" s="128"/>
      <c r="FV67" s="128"/>
      <c r="FW67" s="128"/>
      <c r="FX67" s="128"/>
      <c r="FY67" s="128"/>
      <c r="FZ67" s="128"/>
      <c r="GA67" s="128"/>
      <c r="GB67" s="128"/>
      <c r="GC67" s="128"/>
      <c r="GD67" s="128"/>
      <c r="GE67" s="128"/>
      <c r="GF67" s="128"/>
      <c r="GG67" s="128"/>
      <c r="GH67" s="128"/>
      <c r="GI67" s="128"/>
      <c r="GJ67" s="128"/>
      <c r="GK67" s="128"/>
      <c r="GL67" s="128"/>
      <c r="GM67" s="129"/>
      <c r="GN67" s="46"/>
      <c r="GO67" s="99" t="s">
        <v>36</v>
      </c>
      <c r="GP67" s="99"/>
      <c r="GQ67" s="99"/>
      <c r="GR67" s="99"/>
      <c r="GS67" s="99"/>
      <c r="GT67" s="99"/>
      <c r="GU67" s="99"/>
      <c r="GV67" s="99"/>
      <c r="GW67" s="99"/>
      <c r="GX67" s="99"/>
      <c r="GY67" s="98" t="s">
        <v>2400</v>
      </c>
      <c r="GZ67" s="98"/>
      <c r="HA67" s="91"/>
      <c r="HB67" s="91"/>
      <c r="HC67" s="91"/>
      <c r="HD67" s="91"/>
      <c r="HE67" s="91"/>
      <c r="HF67" s="91"/>
      <c r="HG67" s="91"/>
      <c r="HH67" s="91"/>
      <c r="HI67" s="91"/>
      <c r="HJ67" s="91"/>
      <c r="HK67" s="91"/>
    </row>
    <row r="68" spans="2:219" ht="17.25" x14ac:dyDescent="0.25">
      <c r="B68" s="117" t="s">
        <v>37</v>
      </c>
      <c r="C68" s="106"/>
      <c r="D68" s="106"/>
      <c r="E68" s="106"/>
      <c r="F68" s="57" t="s">
        <v>2400</v>
      </c>
      <c r="G68" s="118" t="s">
        <v>2470</v>
      </c>
      <c r="H68" s="118"/>
      <c r="I68" s="118"/>
      <c r="J68" s="118"/>
      <c r="K68" s="118"/>
      <c r="L68" s="118"/>
      <c r="M68" s="118"/>
      <c r="N68" s="119"/>
      <c r="O68" s="47"/>
      <c r="P68" s="106" t="s">
        <v>38</v>
      </c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87" t="s">
        <v>2400</v>
      </c>
      <c r="AC68" s="96" t="s">
        <v>2471</v>
      </c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45"/>
      <c r="AS68" s="138"/>
      <c r="AT68" s="139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139"/>
      <c r="BI68" s="139"/>
      <c r="BJ68" s="142"/>
      <c r="BK68" s="142"/>
      <c r="BL68" s="130"/>
      <c r="BM68" s="130"/>
      <c r="BN68" s="130"/>
      <c r="BO68" s="130"/>
      <c r="BP68" s="130"/>
      <c r="BQ68" s="130"/>
      <c r="BR68" s="130"/>
      <c r="BS68" s="130"/>
      <c r="BT68" s="130"/>
      <c r="BU68" s="130"/>
      <c r="BV68" s="130"/>
      <c r="BW68" s="130"/>
      <c r="BX68" s="130"/>
      <c r="BY68" s="130"/>
      <c r="BZ68" s="130"/>
      <c r="CA68" s="130"/>
      <c r="CB68" s="130"/>
      <c r="CC68" s="130"/>
      <c r="CD68" s="130"/>
      <c r="CE68" s="130"/>
      <c r="CF68" s="130"/>
      <c r="CG68" s="130"/>
      <c r="CH68" s="130"/>
      <c r="CI68" s="130"/>
      <c r="CJ68" s="130"/>
      <c r="CK68" s="130"/>
      <c r="CL68" s="130"/>
      <c r="CM68" s="130"/>
      <c r="CN68" s="130"/>
      <c r="CO68" s="130"/>
      <c r="CP68" s="130"/>
      <c r="CQ68" s="130"/>
      <c r="CR68" s="130"/>
      <c r="CS68" s="130"/>
      <c r="CT68" s="130"/>
      <c r="CU68" s="130"/>
      <c r="CV68" s="130"/>
      <c r="CW68" s="130"/>
      <c r="CX68" s="130"/>
      <c r="CY68" s="130"/>
      <c r="CZ68" s="130"/>
      <c r="DA68" s="130"/>
      <c r="DB68" s="130"/>
      <c r="DC68" s="130"/>
      <c r="DD68" s="130"/>
      <c r="DE68" s="130"/>
      <c r="DF68" s="130"/>
      <c r="DG68" s="130"/>
      <c r="DH68" s="130"/>
      <c r="DI68" s="130"/>
      <c r="DJ68" s="130"/>
      <c r="DK68" s="130"/>
      <c r="DL68" s="130"/>
      <c r="DM68" s="130"/>
      <c r="DN68" s="130"/>
      <c r="DO68" s="130"/>
      <c r="DP68" s="130"/>
      <c r="DQ68" s="130"/>
      <c r="DR68" s="130"/>
      <c r="DS68" s="130"/>
      <c r="DT68" s="130"/>
      <c r="DU68" s="130"/>
      <c r="DV68" s="130"/>
      <c r="DW68" s="130"/>
      <c r="DX68" s="130"/>
      <c r="DY68" s="130"/>
      <c r="DZ68" s="130"/>
      <c r="EA68" s="130"/>
      <c r="EB68" s="130"/>
      <c r="EC68" s="130"/>
      <c r="ED68" s="130"/>
      <c r="EE68" s="130"/>
      <c r="EF68" s="130"/>
      <c r="EG68" s="130"/>
      <c r="EH68" s="130"/>
      <c r="EI68" s="130"/>
      <c r="EJ68" s="130"/>
      <c r="EK68" s="130"/>
      <c r="EL68" s="130"/>
      <c r="EM68" s="130"/>
      <c r="EN68" s="130"/>
      <c r="EO68" s="130"/>
      <c r="EP68" s="130"/>
      <c r="EQ68" s="130"/>
      <c r="ER68" s="130"/>
      <c r="ES68" s="130"/>
      <c r="ET68" s="130"/>
      <c r="EU68" s="130"/>
      <c r="EV68" s="130"/>
      <c r="EW68" s="130"/>
      <c r="EX68" s="130"/>
      <c r="EY68" s="130"/>
      <c r="EZ68" s="130"/>
      <c r="FA68" s="130"/>
      <c r="FB68" s="130"/>
      <c r="FC68" s="130"/>
      <c r="FD68" s="130"/>
      <c r="FE68" s="130"/>
      <c r="FF68" s="130"/>
      <c r="FG68" s="130"/>
      <c r="FH68" s="130"/>
      <c r="FI68" s="130"/>
      <c r="FJ68" s="130"/>
      <c r="FK68" s="130"/>
      <c r="FL68" s="130"/>
      <c r="FM68" s="130"/>
      <c r="FN68" s="130"/>
      <c r="FO68" s="130"/>
      <c r="FP68" s="130"/>
      <c r="FQ68" s="130"/>
      <c r="FR68" s="130"/>
      <c r="FS68" s="130"/>
      <c r="FT68" s="130"/>
      <c r="FU68" s="130"/>
      <c r="FV68" s="130"/>
      <c r="FW68" s="130"/>
      <c r="FX68" s="130"/>
      <c r="FY68" s="130"/>
      <c r="FZ68" s="130"/>
      <c r="GA68" s="130"/>
      <c r="GB68" s="130"/>
      <c r="GC68" s="130"/>
      <c r="GD68" s="130"/>
      <c r="GE68" s="130"/>
      <c r="GF68" s="130"/>
      <c r="GG68" s="130"/>
      <c r="GH68" s="130"/>
      <c r="GI68" s="130"/>
      <c r="GJ68" s="130"/>
      <c r="GK68" s="130"/>
      <c r="GL68" s="130"/>
      <c r="GM68" s="131"/>
      <c r="GN68" s="46"/>
      <c r="GO68" s="106" t="s">
        <v>39</v>
      </c>
      <c r="GP68" s="106"/>
      <c r="GQ68" s="106"/>
      <c r="GR68" s="106"/>
      <c r="GS68" s="106"/>
      <c r="GT68" s="106"/>
      <c r="GU68" s="106"/>
      <c r="GV68" s="106"/>
      <c r="GW68" s="106"/>
      <c r="GX68" s="106"/>
      <c r="GY68" s="110" t="s">
        <v>2400</v>
      </c>
      <c r="GZ68" s="110"/>
      <c r="HA68" s="96"/>
      <c r="HB68" s="96"/>
      <c r="HC68" s="96"/>
      <c r="HD68" s="96"/>
      <c r="HE68" s="96"/>
      <c r="HF68" s="96"/>
      <c r="HG68" s="96"/>
      <c r="HH68" s="96"/>
      <c r="HI68" s="96"/>
      <c r="HJ68" s="96"/>
      <c r="HK68" s="96"/>
    </row>
    <row r="69" spans="2:219" ht="17.25" customHeight="1" x14ac:dyDescent="0.25">
      <c r="B69" s="120" t="s">
        <v>40</v>
      </c>
      <c r="C69" s="99"/>
      <c r="D69" s="99"/>
      <c r="E69" s="99"/>
      <c r="F69" s="58" t="s">
        <v>2400</v>
      </c>
      <c r="G69" s="121" t="s">
        <v>2415</v>
      </c>
      <c r="H69" s="121"/>
      <c r="I69" s="121"/>
      <c r="J69" s="121"/>
      <c r="K69" s="121"/>
      <c r="L69" s="121"/>
      <c r="M69" s="121"/>
      <c r="N69" s="122"/>
      <c r="O69" s="47"/>
      <c r="P69" s="99" t="s">
        <v>41</v>
      </c>
      <c r="Q69" s="108"/>
      <c r="R69" s="108"/>
      <c r="S69" s="108"/>
      <c r="T69" s="108"/>
      <c r="U69" s="108"/>
      <c r="V69" s="108"/>
      <c r="W69" s="108"/>
      <c r="X69" s="108"/>
      <c r="Y69" s="108"/>
      <c r="Z69" s="108"/>
      <c r="AA69" s="108"/>
      <c r="AB69" s="88" t="s">
        <v>2400</v>
      </c>
      <c r="AC69" s="91" t="s">
        <v>2454</v>
      </c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45"/>
      <c r="AS69" s="132" t="s">
        <v>2051</v>
      </c>
      <c r="AT69" s="133"/>
      <c r="AU69" s="133"/>
      <c r="AV69" s="133"/>
      <c r="AW69" s="133"/>
      <c r="AX69" s="133"/>
      <c r="AY69" s="133"/>
      <c r="AZ69" s="133"/>
      <c r="BA69" s="133"/>
      <c r="BB69" s="133"/>
      <c r="BC69" s="133"/>
      <c r="BD69" s="133"/>
      <c r="BE69" s="133"/>
      <c r="BF69" s="133"/>
      <c r="BG69" s="133"/>
      <c r="BH69" s="133"/>
      <c r="BI69" s="133"/>
      <c r="BJ69" s="140" t="s">
        <v>2400</v>
      </c>
      <c r="BK69" s="140"/>
      <c r="BL69" s="124" t="s">
        <v>2472</v>
      </c>
      <c r="BM69" s="124"/>
      <c r="BN69" s="124"/>
      <c r="BO69" s="124"/>
      <c r="BP69" s="124"/>
      <c r="BQ69" s="124"/>
      <c r="BR69" s="124"/>
      <c r="BS69" s="124"/>
      <c r="BT69" s="124"/>
      <c r="BU69" s="124"/>
      <c r="BV69" s="124"/>
      <c r="BW69" s="124"/>
      <c r="BX69" s="124"/>
      <c r="BY69" s="124"/>
      <c r="BZ69" s="124"/>
      <c r="CA69" s="124"/>
      <c r="CB69" s="124"/>
      <c r="CC69" s="124"/>
      <c r="CD69" s="124"/>
      <c r="CE69" s="124"/>
      <c r="CF69" s="124"/>
      <c r="CG69" s="124"/>
      <c r="CH69" s="124"/>
      <c r="CI69" s="124"/>
      <c r="CJ69" s="124"/>
      <c r="CK69" s="124"/>
      <c r="CL69" s="124"/>
      <c r="CM69" s="124"/>
      <c r="CN69" s="124"/>
      <c r="CO69" s="124"/>
      <c r="CP69" s="124"/>
      <c r="CQ69" s="124"/>
      <c r="CR69" s="124"/>
      <c r="CS69" s="124"/>
      <c r="CT69" s="124"/>
      <c r="CU69" s="124"/>
      <c r="CV69" s="124"/>
      <c r="CW69" s="124"/>
      <c r="CX69" s="124"/>
      <c r="CY69" s="124"/>
      <c r="CZ69" s="124"/>
      <c r="DA69" s="124"/>
      <c r="DB69" s="124"/>
      <c r="DC69" s="124"/>
      <c r="DD69" s="124"/>
      <c r="DE69" s="124"/>
      <c r="DF69" s="124"/>
      <c r="DG69" s="124"/>
      <c r="DH69" s="124"/>
      <c r="DI69" s="124"/>
      <c r="DJ69" s="124"/>
      <c r="DK69" s="124"/>
      <c r="DL69" s="124"/>
      <c r="DM69" s="124"/>
      <c r="DN69" s="124"/>
      <c r="DO69" s="124"/>
      <c r="DP69" s="124"/>
      <c r="DQ69" s="124"/>
      <c r="DR69" s="124"/>
      <c r="DS69" s="124"/>
      <c r="DT69" s="124"/>
      <c r="DU69" s="124"/>
      <c r="DV69" s="124"/>
      <c r="DW69" s="124"/>
      <c r="DX69" s="124"/>
      <c r="DY69" s="124"/>
      <c r="DZ69" s="124"/>
      <c r="EA69" s="124"/>
      <c r="EB69" s="124"/>
      <c r="EC69" s="124"/>
      <c r="ED69" s="124"/>
      <c r="EE69" s="124"/>
      <c r="EF69" s="124"/>
      <c r="EG69" s="124"/>
      <c r="EH69" s="124"/>
      <c r="EI69" s="124"/>
      <c r="EJ69" s="124"/>
      <c r="EK69" s="124"/>
      <c r="EL69" s="124"/>
      <c r="EM69" s="124"/>
      <c r="EN69" s="124"/>
      <c r="EO69" s="124"/>
      <c r="EP69" s="124"/>
      <c r="EQ69" s="124"/>
      <c r="ER69" s="124"/>
      <c r="ES69" s="124"/>
      <c r="ET69" s="124"/>
      <c r="EU69" s="124"/>
      <c r="EV69" s="124"/>
      <c r="EW69" s="124"/>
      <c r="EX69" s="124"/>
      <c r="EY69" s="124"/>
      <c r="EZ69" s="124"/>
      <c r="FA69" s="124"/>
      <c r="FB69" s="124"/>
      <c r="FC69" s="124"/>
      <c r="FD69" s="124"/>
      <c r="FE69" s="124"/>
      <c r="FF69" s="124"/>
      <c r="FG69" s="124"/>
      <c r="FH69" s="124"/>
      <c r="FI69" s="124"/>
      <c r="FJ69" s="124"/>
      <c r="FK69" s="124"/>
      <c r="FL69" s="124"/>
      <c r="FM69" s="124"/>
      <c r="FN69" s="124"/>
      <c r="FO69" s="124"/>
      <c r="FP69" s="124"/>
      <c r="FQ69" s="124"/>
      <c r="FR69" s="124"/>
      <c r="FS69" s="124"/>
      <c r="FT69" s="124"/>
      <c r="FU69" s="124"/>
      <c r="FV69" s="124"/>
      <c r="FW69" s="124"/>
      <c r="FX69" s="124"/>
      <c r="FY69" s="124"/>
      <c r="FZ69" s="124"/>
      <c r="GA69" s="124"/>
      <c r="GB69" s="124"/>
      <c r="GC69" s="124"/>
      <c r="GD69" s="124"/>
      <c r="GE69" s="124"/>
      <c r="GF69" s="124"/>
      <c r="GG69" s="124"/>
      <c r="GH69" s="124"/>
      <c r="GI69" s="124"/>
      <c r="GJ69" s="124"/>
      <c r="GK69" s="124"/>
      <c r="GL69" s="124"/>
      <c r="GM69" s="125"/>
      <c r="GN69" s="46"/>
      <c r="GO69" s="99" t="s">
        <v>42</v>
      </c>
      <c r="GP69" s="99"/>
      <c r="GQ69" s="99"/>
      <c r="GR69" s="99"/>
      <c r="GS69" s="99"/>
      <c r="GT69" s="99"/>
      <c r="GU69" s="99"/>
      <c r="GV69" s="99"/>
      <c r="GW69" s="99"/>
      <c r="GX69" s="99"/>
      <c r="GY69" s="98" t="s">
        <v>2400</v>
      </c>
      <c r="GZ69" s="98"/>
      <c r="HA69" s="91"/>
      <c r="HB69" s="91"/>
      <c r="HC69" s="91"/>
      <c r="HD69" s="91"/>
      <c r="HE69" s="91"/>
      <c r="HF69" s="91"/>
      <c r="HG69" s="91"/>
      <c r="HH69" s="91"/>
      <c r="HI69" s="91"/>
      <c r="HJ69" s="91"/>
      <c r="HK69" s="91"/>
    </row>
    <row r="70" spans="2:219" ht="17.25" x14ac:dyDescent="0.25">
      <c r="B70" s="117" t="s">
        <v>43</v>
      </c>
      <c r="C70" s="106"/>
      <c r="D70" s="106"/>
      <c r="E70" s="106"/>
      <c r="F70" s="57" t="s">
        <v>2400</v>
      </c>
      <c r="G70" s="118" t="s">
        <v>2473</v>
      </c>
      <c r="H70" s="118"/>
      <c r="I70" s="118"/>
      <c r="J70" s="118"/>
      <c r="K70" s="118"/>
      <c r="L70" s="118"/>
      <c r="M70" s="118"/>
      <c r="N70" s="119"/>
      <c r="O70" s="47"/>
      <c r="P70" s="106" t="s">
        <v>44</v>
      </c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87" t="s">
        <v>2400</v>
      </c>
      <c r="AC70" s="96" t="s">
        <v>17</v>
      </c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45"/>
      <c r="AS70" s="134"/>
      <c r="AT70" s="135"/>
      <c r="AU70" s="135"/>
      <c r="AV70" s="135"/>
      <c r="AW70" s="135"/>
      <c r="AX70" s="135"/>
      <c r="AY70" s="135"/>
      <c r="AZ70" s="135"/>
      <c r="BA70" s="135"/>
      <c r="BB70" s="135"/>
      <c r="BC70" s="135"/>
      <c r="BD70" s="135"/>
      <c r="BE70" s="135"/>
      <c r="BF70" s="135"/>
      <c r="BG70" s="135"/>
      <c r="BH70" s="135"/>
      <c r="BI70" s="135"/>
      <c r="BJ70" s="140"/>
      <c r="BK70" s="140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7"/>
      <c r="GN70" s="46"/>
      <c r="GO70" s="106" t="s">
        <v>45</v>
      </c>
      <c r="GP70" s="106"/>
      <c r="GQ70" s="106"/>
      <c r="GR70" s="106"/>
      <c r="GS70" s="106"/>
      <c r="GT70" s="106"/>
      <c r="GU70" s="106"/>
      <c r="GV70" s="106"/>
      <c r="GW70" s="106"/>
      <c r="GX70" s="106"/>
      <c r="GY70" s="110" t="s">
        <v>2400</v>
      </c>
      <c r="GZ70" s="110"/>
      <c r="HA70" s="96"/>
      <c r="HB70" s="96"/>
      <c r="HC70" s="96"/>
      <c r="HD70" s="96"/>
      <c r="HE70" s="96"/>
      <c r="HF70" s="96"/>
      <c r="HG70" s="96"/>
      <c r="HH70" s="96"/>
      <c r="HI70" s="96"/>
      <c r="HJ70" s="96"/>
      <c r="HK70" s="96"/>
    </row>
    <row r="71" spans="2:219" ht="17.25" customHeight="1" x14ac:dyDescent="0.25">
      <c r="B71" s="120" t="s">
        <v>46</v>
      </c>
      <c r="C71" s="99"/>
      <c r="D71" s="99"/>
      <c r="E71" s="99"/>
      <c r="F71" s="58" t="s">
        <v>2400</v>
      </c>
      <c r="G71" s="121" t="s">
        <v>2457</v>
      </c>
      <c r="H71" s="121"/>
      <c r="I71" s="121"/>
      <c r="J71" s="121"/>
      <c r="K71" s="121"/>
      <c r="L71" s="121"/>
      <c r="M71" s="121"/>
      <c r="N71" s="122"/>
      <c r="O71" s="47"/>
      <c r="P71" s="99" t="s">
        <v>47</v>
      </c>
      <c r="Q71" s="108"/>
      <c r="R71" s="108"/>
      <c r="S71" s="108"/>
      <c r="T71" s="108"/>
      <c r="U71" s="108"/>
      <c r="V71" s="108"/>
      <c r="W71" s="108"/>
      <c r="X71" s="108"/>
      <c r="Y71" s="108"/>
      <c r="Z71" s="108"/>
      <c r="AA71" s="108"/>
      <c r="AB71" s="88" t="s">
        <v>2400</v>
      </c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45"/>
      <c r="AS71" s="136" t="s">
        <v>1813</v>
      </c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23" t="s">
        <v>2400</v>
      </c>
      <c r="BK71" s="123"/>
      <c r="BL71" s="128" t="s">
        <v>2425</v>
      </c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128"/>
      <c r="BY71" s="128"/>
      <c r="BZ71" s="128"/>
      <c r="CA71" s="128"/>
      <c r="CB71" s="128"/>
      <c r="CC71" s="128"/>
      <c r="CD71" s="128"/>
      <c r="CE71" s="128"/>
      <c r="CF71" s="128"/>
      <c r="CG71" s="128"/>
      <c r="CH71" s="128"/>
      <c r="CI71" s="128"/>
      <c r="CJ71" s="128"/>
      <c r="CK71" s="128"/>
      <c r="CL71" s="128"/>
      <c r="CM71" s="128"/>
      <c r="CN71" s="128"/>
      <c r="CO71" s="128"/>
      <c r="CP71" s="128"/>
      <c r="CQ71" s="128"/>
      <c r="CR71" s="128"/>
      <c r="CS71" s="128"/>
      <c r="CT71" s="128"/>
      <c r="CU71" s="128"/>
      <c r="CV71" s="128"/>
      <c r="CW71" s="128"/>
      <c r="CX71" s="128"/>
      <c r="CY71" s="128"/>
      <c r="CZ71" s="128"/>
      <c r="DA71" s="128"/>
      <c r="DB71" s="128"/>
      <c r="DC71" s="128"/>
      <c r="DD71" s="128"/>
      <c r="DE71" s="128"/>
      <c r="DF71" s="128"/>
      <c r="DG71" s="128"/>
      <c r="DH71" s="128"/>
      <c r="DI71" s="128"/>
      <c r="DJ71" s="128"/>
      <c r="DK71" s="128"/>
      <c r="DL71" s="128"/>
      <c r="DM71" s="128"/>
      <c r="DN71" s="128"/>
      <c r="DO71" s="128"/>
      <c r="DP71" s="128"/>
      <c r="DQ71" s="128"/>
      <c r="DR71" s="128"/>
      <c r="DS71" s="128"/>
      <c r="DT71" s="128"/>
      <c r="DU71" s="128"/>
      <c r="DV71" s="128"/>
      <c r="DW71" s="128"/>
      <c r="DX71" s="128"/>
      <c r="DY71" s="128"/>
      <c r="DZ71" s="128"/>
      <c r="EA71" s="128"/>
      <c r="EB71" s="128"/>
      <c r="EC71" s="128"/>
      <c r="ED71" s="128"/>
      <c r="EE71" s="128"/>
      <c r="EF71" s="128"/>
      <c r="EG71" s="128"/>
      <c r="EH71" s="128"/>
      <c r="EI71" s="128"/>
      <c r="EJ71" s="128"/>
      <c r="EK71" s="128"/>
      <c r="EL71" s="128"/>
      <c r="EM71" s="128"/>
      <c r="EN71" s="128"/>
      <c r="EO71" s="128"/>
      <c r="EP71" s="128"/>
      <c r="EQ71" s="128"/>
      <c r="ER71" s="128"/>
      <c r="ES71" s="128"/>
      <c r="ET71" s="128"/>
      <c r="EU71" s="128"/>
      <c r="EV71" s="128"/>
      <c r="EW71" s="128"/>
      <c r="EX71" s="128"/>
      <c r="EY71" s="128"/>
      <c r="EZ71" s="128"/>
      <c r="FA71" s="128"/>
      <c r="FB71" s="128"/>
      <c r="FC71" s="128"/>
      <c r="FD71" s="128"/>
      <c r="FE71" s="128"/>
      <c r="FF71" s="128"/>
      <c r="FG71" s="128"/>
      <c r="FH71" s="128"/>
      <c r="FI71" s="128"/>
      <c r="FJ71" s="128"/>
      <c r="FK71" s="128"/>
      <c r="FL71" s="128"/>
      <c r="FM71" s="128"/>
      <c r="FN71" s="128"/>
      <c r="FO71" s="128"/>
      <c r="FP71" s="128"/>
      <c r="FQ71" s="128"/>
      <c r="FR71" s="128"/>
      <c r="FS71" s="128"/>
      <c r="FT71" s="128"/>
      <c r="FU71" s="128"/>
      <c r="FV71" s="128"/>
      <c r="FW71" s="128"/>
      <c r="FX71" s="128"/>
      <c r="FY71" s="128"/>
      <c r="FZ71" s="128"/>
      <c r="GA71" s="128"/>
      <c r="GB71" s="128"/>
      <c r="GC71" s="128"/>
      <c r="GD71" s="128"/>
      <c r="GE71" s="128"/>
      <c r="GF71" s="128"/>
      <c r="GG71" s="128"/>
      <c r="GH71" s="128"/>
      <c r="GI71" s="128"/>
      <c r="GJ71" s="128"/>
      <c r="GK71" s="128"/>
      <c r="GL71" s="128"/>
      <c r="GM71" s="129"/>
      <c r="GN71" s="46"/>
      <c r="GO71" s="99" t="s">
        <v>48</v>
      </c>
      <c r="GP71" s="99"/>
      <c r="GQ71" s="99"/>
      <c r="GR71" s="99"/>
      <c r="GS71" s="99"/>
      <c r="GT71" s="99"/>
      <c r="GU71" s="99"/>
      <c r="GV71" s="99"/>
      <c r="GW71" s="99"/>
      <c r="GX71" s="99"/>
      <c r="GY71" s="98" t="s">
        <v>2400</v>
      </c>
      <c r="GZ71" s="98"/>
      <c r="HA71" s="91"/>
      <c r="HB71" s="91"/>
      <c r="HC71" s="91"/>
      <c r="HD71" s="91"/>
      <c r="HE71" s="91"/>
      <c r="HF71" s="91"/>
      <c r="HG71" s="91"/>
      <c r="HH71" s="91"/>
      <c r="HI71" s="91"/>
      <c r="HJ71" s="91"/>
      <c r="HK71" s="91"/>
    </row>
    <row r="72" spans="2:219" ht="17.25" x14ac:dyDescent="0.25">
      <c r="B72" s="117" t="s">
        <v>49</v>
      </c>
      <c r="C72" s="106"/>
      <c r="D72" s="106"/>
      <c r="E72" s="106"/>
      <c r="F72" s="57" t="s">
        <v>2400</v>
      </c>
      <c r="G72" s="118" t="s">
        <v>2458</v>
      </c>
      <c r="H72" s="118"/>
      <c r="I72" s="118"/>
      <c r="J72" s="118"/>
      <c r="K72" s="118"/>
      <c r="L72" s="118"/>
      <c r="M72" s="118"/>
      <c r="N72" s="119"/>
      <c r="O72" s="47"/>
      <c r="P72" s="106" t="s">
        <v>50</v>
      </c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87" t="s">
        <v>2400</v>
      </c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45"/>
      <c r="AS72" s="138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23"/>
      <c r="BK72" s="123"/>
      <c r="BL72" s="130"/>
      <c r="BM72" s="130"/>
      <c r="BN72" s="130"/>
      <c r="BO72" s="130"/>
      <c r="BP72" s="130"/>
      <c r="BQ72" s="130"/>
      <c r="BR72" s="130"/>
      <c r="BS72" s="130"/>
      <c r="BT72" s="130"/>
      <c r="BU72" s="130"/>
      <c r="BV72" s="130"/>
      <c r="BW72" s="130"/>
      <c r="BX72" s="130"/>
      <c r="BY72" s="130"/>
      <c r="BZ72" s="130"/>
      <c r="CA72" s="130"/>
      <c r="CB72" s="130"/>
      <c r="CC72" s="130"/>
      <c r="CD72" s="130"/>
      <c r="CE72" s="130"/>
      <c r="CF72" s="130"/>
      <c r="CG72" s="130"/>
      <c r="CH72" s="130"/>
      <c r="CI72" s="130"/>
      <c r="CJ72" s="130"/>
      <c r="CK72" s="130"/>
      <c r="CL72" s="130"/>
      <c r="CM72" s="130"/>
      <c r="CN72" s="130"/>
      <c r="CO72" s="130"/>
      <c r="CP72" s="130"/>
      <c r="CQ72" s="130"/>
      <c r="CR72" s="130"/>
      <c r="CS72" s="130"/>
      <c r="CT72" s="130"/>
      <c r="CU72" s="130"/>
      <c r="CV72" s="130"/>
      <c r="CW72" s="130"/>
      <c r="CX72" s="130"/>
      <c r="CY72" s="130"/>
      <c r="CZ72" s="130"/>
      <c r="DA72" s="130"/>
      <c r="DB72" s="130"/>
      <c r="DC72" s="130"/>
      <c r="DD72" s="130"/>
      <c r="DE72" s="130"/>
      <c r="DF72" s="130"/>
      <c r="DG72" s="130"/>
      <c r="DH72" s="130"/>
      <c r="DI72" s="130"/>
      <c r="DJ72" s="130"/>
      <c r="DK72" s="130"/>
      <c r="DL72" s="130"/>
      <c r="DM72" s="130"/>
      <c r="DN72" s="130"/>
      <c r="DO72" s="130"/>
      <c r="DP72" s="130"/>
      <c r="DQ72" s="130"/>
      <c r="DR72" s="130"/>
      <c r="DS72" s="130"/>
      <c r="DT72" s="130"/>
      <c r="DU72" s="130"/>
      <c r="DV72" s="130"/>
      <c r="DW72" s="130"/>
      <c r="DX72" s="130"/>
      <c r="DY72" s="130"/>
      <c r="DZ72" s="130"/>
      <c r="EA72" s="130"/>
      <c r="EB72" s="130"/>
      <c r="EC72" s="130"/>
      <c r="ED72" s="130"/>
      <c r="EE72" s="130"/>
      <c r="EF72" s="130"/>
      <c r="EG72" s="130"/>
      <c r="EH72" s="130"/>
      <c r="EI72" s="130"/>
      <c r="EJ72" s="130"/>
      <c r="EK72" s="130"/>
      <c r="EL72" s="130"/>
      <c r="EM72" s="130"/>
      <c r="EN72" s="130"/>
      <c r="EO72" s="130"/>
      <c r="EP72" s="130"/>
      <c r="EQ72" s="130"/>
      <c r="ER72" s="130"/>
      <c r="ES72" s="130"/>
      <c r="ET72" s="130"/>
      <c r="EU72" s="130"/>
      <c r="EV72" s="130"/>
      <c r="EW72" s="130"/>
      <c r="EX72" s="130"/>
      <c r="EY72" s="130"/>
      <c r="EZ72" s="130"/>
      <c r="FA72" s="130"/>
      <c r="FB72" s="130"/>
      <c r="FC72" s="130"/>
      <c r="FD72" s="130"/>
      <c r="FE72" s="130"/>
      <c r="FF72" s="130"/>
      <c r="FG72" s="130"/>
      <c r="FH72" s="130"/>
      <c r="FI72" s="130"/>
      <c r="FJ72" s="130"/>
      <c r="FK72" s="130"/>
      <c r="FL72" s="130"/>
      <c r="FM72" s="130"/>
      <c r="FN72" s="130"/>
      <c r="FO72" s="130"/>
      <c r="FP72" s="130"/>
      <c r="FQ72" s="130"/>
      <c r="FR72" s="130"/>
      <c r="FS72" s="130"/>
      <c r="FT72" s="130"/>
      <c r="FU72" s="130"/>
      <c r="FV72" s="130"/>
      <c r="FW72" s="130"/>
      <c r="FX72" s="130"/>
      <c r="FY72" s="130"/>
      <c r="FZ72" s="130"/>
      <c r="GA72" s="130"/>
      <c r="GB72" s="130"/>
      <c r="GC72" s="130"/>
      <c r="GD72" s="130"/>
      <c r="GE72" s="130"/>
      <c r="GF72" s="130"/>
      <c r="GG72" s="130"/>
      <c r="GH72" s="130"/>
      <c r="GI72" s="130"/>
      <c r="GJ72" s="130"/>
      <c r="GK72" s="130"/>
      <c r="GL72" s="130"/>
      <c r="GM72" s="131"/>
      <c r="GN72" s="46"/>
      <c r="GO72" s="106" t="s">
        <v>51</v>
      </c>
      <c r="GP72" s="106"/>
      <c r="GQ72" s="106"/>
      <c r="GR72" s="106"/>
      <c r="GS72" s="106"/>
      <c r="GT72" s="106"/>
      <c r="GU72" s="106"/>
      <c r="GV72" s="106"/>
      <c r="GW72" s="106"/>
      <c r="GX72" s="106"/>
      <c r="GY72" s="110" t="s">
        <v>2400</v>
      </c>
      <c r="GZ72" s="110"/>
      <c r="HA72" s="96"/>
      <c r="HB72" s="96"/>
      <c r="HC72" s="96"/>
      <c r="HD72" s="96"/>
      <c r="HE72" s="96"/>
      <c r="HF72" s="96"/>
      <c r="HG72" s="96"/>
      <c r="HH72" s="96"/>
      <c r="HI72" s="96"/>
      <c r="HJ72" s="96"/>
      <c r="HK72" s="96"/>
    </row>
    <row r="73" spans="2:219" ht="17.25" x14ac:dyDescent="0.25">
      <c r="B73" s="112" t="s">
        <v>52</v>
      </c>
      <c r="C73" s="113"/>
      <c r="D73" s="113"/>
      <c r="E73" s="113"/>
      <c r="F73" s="59" t="s">
        <v>2400</v>
      </c>
      <c r="G73" s="114">
        <v>62</v>
      </c>
      <c r="H73" s="114"/>
      <c r="I73" s="114"/>
      <c r="J73" s="114"/>
      <c r="K73" s="114"/>
      <c r="L73" s="114"/>
      <c r="M73" s="114"/>
      <c r="N73" s="115"/>
      <c r="O73" s="47"/>
      <c r="P73" s="99" t="s">
        <v>1179</v>
      </c>
      <c r="Q73" s="108"/>
      <c r="R73" s="108"/>
      <c r="S73" s="108"/>
      <c r="T73" s="108"/>
      <c r="U73" s="108"/>
      <c r="V73" s="108"/>
      <c r="W73" s="108"/>
      <c r="X73" s="108"/>
      <c r="Y73" s="108"/>
      <c r="Z73" s="108"/>
      <c r="AA73" s="108"/>
      <c r="AB73" s="88" t="s">
        <v>2400</v>
      </c>
      <c r="AC73" s="116" t="s">
        <v>12</v>
      </c>
      <c r="AD73" s="116"/>
      <c r="AE73" s="116"/>
      <c r="AF73" s="116"/>
      <c r="AG73" s="116"/>
      <c r="AH73" s="116"/>
      <c r="AI73" s="116"/>
      <c r="AJ73" s="116"/>
      <c r="AK73" s="116"/>
      <c r="AL73" s="116"/>
      <c r="AM73" s="116"/>
      <c r="AN73" s="116"/>
      <c r="AO73" s="116"/>
      <c r="AP73" s="116"/>
      <c r="AQ73" s="116"/>
      <c r="AR73" s="45"/>
      <c r="AS73" s="99" t="s">
        <v>54</v>
      </c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98" t="s">
        <v>2400</v>
      </c>
      <c r="BK73" s="98"/>
      <c r="BL73" s="102"/>
      <c r="BM73" s="102"/>
      <c r="BN73" s="102"/>
      <c r="BO73" s="102"/>
      <c r="BP73" s="102"/>
      <c r="BQ73" s="102"/>
      <c r="BR73" s="102"/>
      <c r="BS73" s="102"/>
      <c r="BT73" s="102"/>
      <c r="BU73" s="102"/>
      <c r="BV73" s="102"/>
      <c r="BW73" s="102"/>
      <c r="BX73" s="102"/>
      <c r="BY73" s="102"/>
      <c r="BZ73" s="102"/>
      <c r="CA73" s="102"/>
      <c r="CB73" s="102"/>
      <c r="CC73" s="102"/>
      <c r="CD73" s="102"/>
      <c r="CE73" s="102"/>
      <c r="CF73" s="102"/>
      <c r="CG73" s="102"/>
      <c r="CH73" s="102"/>
      <c r="CI73" s="102"/>
      <c r="CJ73" s="102"/>
      <c r="CK73" s="102"/>
      <c r="CL73" s="102"/>
      <c r="CM73" s="102"/>
      <c r="CN73" s="102"/>
      <c r="CO73" s="102"/>
      <c r="CP73" s="102"/>
      <c r="CQ73" s="102"/>
      <c r="CR73" s="102"/>
      <c r="CS73" s="102"/>
      <c r="CT73" s="102"/>
      <c r="CU73" s="102"/>
      <c r="CV73" s="102"/>
      <c r="CW73" s="102"/>
      <c r="CX73" s="102"/>
      <c r="CY73" s="102"/>
      <c r="CZ73" s="102"/>
      <c r="DA73" s="102"/>
      <c r="DB73" s="102"/>
      <c r="DC73" s="102"/>
      <c r="DD73" s="102"/>
      <c r="DE73" s="102"/>
      <c r="DF73" s="102"/>
      <c r="DG73" s="102"/>
      <c r="DH73" s="102"/>
      <c r="DI73" s="102"/>
      <c r="DJ73" s="102"/>
      <c r="DK73" s="102"/>
      <c r="DL73" s="102"/>
      <c r="DM73" s="102"/>
      <c r="DN73" s="102"/>
      <c r="DO73" s="102"/>
      <c r="DP73" s="102"/>
      <c r="DQ73" s="102"/>
      <c r="DR73" s="102"/>
      <c r="DS73" s="102"/>
      <c r="DT73" s="102"/>
      <c r="DU73" s="102"/>
      <c r="DV73" s="102"/>
      <c r="DW73" s="102"/>
      <c r="DX73" s="102"/>
      <c r="DY73" s="102"/>
      <c r="DZ73" s="102"/>
      <c r="EA73" s="102"/>
      <c r="EB73" s="102"/>
      <c r="EC73" s="102"/>
      <c r="ED73" s="102"/>
      <c r="EE73" s="102"/>
      <c r="EF73" s="102"/>
      <c r="EG73" s="102"/>
      <c r="EH73" s="102"/>
      <c r="EI73" s="102"/>
      <c r="EJ73" s="102"/>
      <c r="EK73" s="102"/>
      <c r="EL73" s="102"/>
      <c r="EM73" s="102"/>
      <c r="EN73" s="102"/>
      <c r="EO73" s="102"/>
      <c r="EP73" s="102"/>
      <c r="EQ73" s="102"/>
      <c r="ER73" s="102"/>
      <c r="ES73" s="102"/>
      <c r="ET73" s="102"/>
      <c r="EU73" s="102"/>
      <c r="EV73" s="102"/>
      <c r="EW73" s="102"/>
      <c r="EX73" s="102"/>
      <c r="EY73" s="102"/>
      <c r="EZ73" s="102"/>
      <c r="FA73" s="102"/>
      <c r="FB73" s="102"/>
      <c r="FC73" s="102"/>
      <c r="FD73" s="102"/>
      <c r="FE73" s="102"/>
      <c r="FF73" s="102"/>
      <c r="FG73" s="102"/>
      <c r="FH73" s="102"/>
      <c r="FI73" s="102"/>
      <c r="FJ73" s="102"/>
      <c r="FK73" s="102"/>
      <c r="FL73" s="102"/>
      <c r="FM73" s="102"/>
      <c r="FN73" s="102"/>
      <c r="FO73" s="102"/>
      <c r="FP73" s="102"/>
      <c r="FQ73" s="102"/>
      <c r="FR73" s="102"/>
      <c r="FS73" s="102"/>
      <c r="FT73" s="102"/>
      <c r="FU73" s="102"/>
      <c r="FV73" s="102"/>
      <c r="FW73" s="102"/>
      <c r="FX73" s="102"/>
      <c r="FY73" s="102"/>
      <c r="FZ73" s="102"/>
      <c r="GA73" s="102"/>
      <c r="GB73" s="102"/>
      <c r="GC73" s="102"/>
      <c r="GD73" s="102"/>
      <c r="GE73" s="102"/>
      <c r="GF73" s="102"/>
      <c r="GG73" s="102"/>
      <c r="GH73" s="102"/>
      <c r="GI73" s="102"/>
      <c r="GJ73" s="102"/>
      <c r="GK73" s="102"/>
      <c r="GL73" s="102"/>
      <c r="GM73" s="103"/>
      <c r="GN73" s="46"/>
      <c r="GO73" s="99" t="s">
        <v>55</v>
      </c>
      <c r="GP73" s="99"/>
      <c r="GQ73" s="99"/>
      <c r="GR73" s="99"/>
      <c r="GS73" s="99"/>
      <c r="GT73" s="99"/>
      <c r="GU73" s="99"/>
      <c r="GV73" s="99"/>
      <c r="GW73" s="99"/>
      <c r="GX73" s="99"/>
      <c r="GY73" s="98" t="s">
        <v>2400</v>
      </c>
      <c r="GZ73" s="98"/>
      <c r="HA73" s="91"/>
      <c r="HB73" s="91"/>
      <c r="HC73" s="91"/>
      <c r="HD73" s="91"/>
      <c r="HE73" s="91"/>
      <c r="HF73" s="91"/>
      <c r="HG73" s="91"/>
      <c r="HH73" s="91"/>
      <c r="HI73" s="91"/>
      <c r="HJ73" s="91"/>
      <c r="HK73" s="91"/>
    </row>
    <row r="74" spans="2:219" ht="17.25" x14ac:dyDescent="0.4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47"/>
      <c r="P74" s="106" t="s">
        <v>56</v>
      </c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87" t="s">
        <v>2400</v>
      </c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45"/>
      <c r="AS74" s="106" t="s">
        <v>57</v>
      </c>
      <c r="AT74" s="107"/>
      <c r="AU74" s="107"/>
      <c r="AV74" s="107"/>
      <c r="AW74" s="107"/>
      <c r="AX74" s="107"/>
      <c r="AY74" s="107"/>
      <c r="AZ74" s="107"/>
      <c r="BA74" s="107"/>
      <c r="BB74" s="107"/>
      <c r="BC74" s="107"/>
      <c r="BD74" s="107"/>
      <c r="BE74" s="107"/>
      <c r="BF74" s="107"/>
      <c r="BG74" s="107"/>
      <c r="BH74" s="107"/>
      <c r="BI74" s="107"/>
      <c r="BJ74" s="110" t="s">
        <v>2400</v>
      </c>
      <c r="BK74" s="110"/>
      <c r="BL74" s="100"/>
      <c r="BM74" s="100"/>
      <c r="BN74" s="100"/>
      <c r="BO74" s="100"/>
      <c r="BP74" s="100"/>
      <c r="BQ74" s="100"/>
      <c r="BR74" s="100"/>
      <c r="BS74" s="100"/>
      <c r="BT74" s="100"/>
      <c r="BU74" s="100"/>
      <c r="BV74" s="100"/>
      <c r="BW74" s="100"/>
      <c r="BX74" s="100"/>
      <c r="BY74" s="100"/>
      <c r="BZ74" s="100"/>
      <c r="CA74" s="100"/>
      <c r="CB74" s="100"/>
      <c r="CC74" s="100"/>
      <c r="CD74" s="100"/>
      <c r="CE74" s="100"/>
      <c r="CF74" s="100"/>
      <c r="CG74" s="100"/>
      <c r="CH74" s="100"/>
      <c r="CI74" s="100"/>
      <c r="CJ74" s="100"/>
      <c r="CK74" s="100"/>
      <c r="CL74" s="100"/>
      <c r="CM74" s="100"/>
      <c r="CN74" s="100"/>
      <c r="CO74" s="100"/>
      <c r="CP74" s="100"/>
      <c r="CQ74" s="100"/>
      <c r="CR74" s="100"/>
      <c r="CS74" s="100"/>
      <c r="CT74" s="100"/>
      <c r="CU74" s="100"/>
      <c r="CV74" s="100"/>
      <c r="CW74" s="100"/>
      <c r="CX74" s="100"/>
      <c r="CY74" s="100"/>
      <c r="CZ74" s="100"/>
      <c r="DA74" s="100"/>
      <c r="DB74" s="100"/>
      <c r="DC74" s="100"/>
      <c r="DD74" s="100"/>
      <c r="DE74" s="100"/>
      <c r="DF74" s="100"/>
      <c r="DG74" s="100"/>
      <c r="DH74" s="100"/>
      <c r="DI74" s="100"/>
      <c r="DJ74" s="100"/>
      <c r="DK74" s="100"/>
      <c r="DL74" s="100"/>
      <c r="DM74" s="100"/>
      <c r="DN74" s="100"/>
      <c r="DO74" s="100"/>
      <c r="DP74" s="100"/>
      <c r="DQ74" s="100"/>
      <c r="DR74" s="100"/>
      <c r="DS74" s="100"/>
      <c r="DT74" s="100"/>
      <c r="DU74" s="100"/>
      <c r="DV74" s="100"/>
      <c r="DW74" s="100"/>
      <c r="DX74" s="100"/>
      <c r="DY74" s="100"/>
      <c r="DZ74" s="100"/>
      <c r="EA74" s="100"/>
      <c r="EB74" s="100"/>
      <c r="EC74" s="100"/>
      <c r="ED74" s="100"/>
      <c r="EE74" s="100"/>
      <c r="EF74" s="100"/>
      <c r="EG74" s="100"/>
      <c r="EH74" s="100"/>
      <c r="EI74" s="100"/>
      <c r="EJ74" s="100"/>
      <c r="EK74" s="100"/>
      <c r="EL74" s="100"/>
      <c r="EM74" s="100"/>
      <c r="EN74" s="100"/>
      <c r="EO74" s="100"/>
      <c r="EP74" s="100"/>
      <c r="EQ74" s="100"/>
      <c r="ER74" s="100"/>
      <c r="ES74" s="100"/>
      <c r="ET74" s="100"/>
      <c r="EU74" s="100"/>
      <c r="EV74" s="100"/>
      <c r="EW74" s="100"/>
      <c r="EX74" s="100"/>
      <c r="EY74" s="100"/>
      <c r="EZ74" s="100"/>
      <c r="FA74" s="100"/>
      <c r="FB74" s="100"/>
      <c r="FC74" s="100"/>
      <c r="FD74" s="100"/>
      <c r="FE74" s="100"/>
      <c r="FF74" s="100"/>
      <c r="FG74" s="100"/>
      <c r="FH74" s="100"/>
      <c r="FI74" s="100"/>
      <c r="FJ74" s="100"/>
      <c r="FK74" s="100"/>
      <c r="FL74" s="100"/>
      <c r="FM74" s="100"/>
      <c r="FN74" s="100"/>
      <c r="FO74" s="100"/>
      <c r="FP74" s="100"/>
      <c r="FQ74" s="100"/>
      <c r="FR74" s="100"/>
      <c r="FS74" s="100"/>
      <c r="FT74" s="100"/>
      <c r="FU74" s="100"/>
      <c r="FV74" s="100"/>
      <c r="FW74" s="100"/>
      <c r="FX74" s="100"/>
      <c r="FY74" s="100"/>
      <c r="FZ74" s="100"/>
      <c r="GA74" s="100"/>
      <c r="GB74" s="100"/>
      <c r="GC74" s="100"/>
      <c r="GD74" s="100"/>
      <c r="GE74" s="100"/>
      <c r="GF74" s="100"/>
      <c r="GG74" s="100"/>
      <c r="GH74" s="100"/>
      <c r="GI74" s="100"/>
      <c r="GJ74" s="100"/>
      <c r="GK74" s="100"/>
      <c r="GL74" s="100"/>
      <c r="GM74" s="101"/>
      <c r="GN74" s="46"/>
      <c r="GO74" s="111" t="s">
        <v>58</v>
      </c>
      <c r="GP74" s="111"/>
      <c r="GQ74" s="111"/>
      <c r="GR74" s="111"/>
      <c r="GS74" s="111"/>
      <c r="GT74" s="111"/>
      <c r="GU74" s="111"/>
      <c r="GV74" s="111"/>
      <c r="GW74" s="111"/>
      <c r="GX74" s="111"/>
      <c r="GY74" s="95" t="s">
        <v>2400</v>
      </c>
      <c r="GZ74" s="95"/>
      <c r="HA74" s="96"/>
      <c r="HB74" s="96"/>
      <c r="HC74" s="96"/>
      <c r="HD74" s="96"/>
      <c r="HE74" s="96"/>
      <c r="HF74" s="96"/>
      <c r="HG74" s="96"/>
      <c r="HH74" s="96"/>
      <c r="HI74" s="96"/>
      <c r="HJ74" s="96"/>
      <c r="HK74" s="96"/>
    </row>
    <row r="75" spans="2:219" ht="17.25" customHeight="1" x14ac:dyDescent="0.25">
      <c r="B75" s="97" t="s">
        <v>59</v>
      </c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45"/>
      <c r="P75" s="99" t="s">
        <v>60</v>
      </c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88" t="s">
        <v>2400</v>
      </c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47"/>
      <c r="AS75" s="99" t="s">
        <v>1814</v>
      </c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98" t="s">
        <v>2400</v>
      </c>
      <c r="BK75" s="98"/>
      <c r="BL75" s="102"/>
      <c r="BM75" s="102"/>
      <c r="BN75" s="102"/>
      <c r="BO75" s="102"/>
      <c r="BP75" s="102"/>
      <c r="BQ75" s="102"/>
      <c r="BR75" s="102"/>
      <c r="BS75" s="102"/>
      <c r="BT75" s="102"/>
      <c r="BU75" s="102"/>
      <c r="BV75" s="102"/>
      <c r="BW75" s="102"/>
      <c r="BX75" s="102"/>
      <c r="BY75" s="102"/>
      <c r="BZ75" s="102"/>
      <c r="CA75" s="102"/>
      <c r="CB75" s="102"/>
      <c r="CC75" s="102"/>
      <c r="CD75" s="102"/>
      <c r="CE75" s="102"/>
      <c r="CF75" s="102"/>
      <c r="CG75" s="102"/>
      <c r="CH75" s="102"/>
      <c r="CI75" s="102"/>
      <c r="CJ75" s="102"/>
      <c r="CK75" s="102"/>
      <c r="CL75" s="102"/>
      <c r="CM75" s="102"/>
      <c r="CN75" s="102"/>
      <c r="CO75" s="102"/>
      <c r="CP75" s="102"/>
      <c r="CQ75" s="102"/>
      <c r="CR75" s="102"/>
      <c r="CS75" s="102"/>
      <c r="CT75" s="102"/>
      <c r="CU75" s="102"/>
      <c r="CV75" s="102"/>
      <c r="CW75" s="102"/>
      <c r="CX75" s="102"/>
      <c r="CY75" s="102"/>
      <c r="CZ75" s="102"/>
      <c r="DA75" s="102"/>
      <c r="DB75" s="102"/>
      <c r="DC75" s="102"/>
      <c r="DD75" s="102"/>
      <c r="DE75" s="102"/>
      <c r="DF75" s="102"/>
      <c r="DG75" s="102"/>
      <c r="DH75" s="102"/>
      <c r="DI75" s="102"/>
      <c r="DJ75" s="102"/>
      <c r="DK75" s="102"/>
      <c r="DL75" s="102"/>
      <c r="DM75" s="102"/>
      <c r="DN75" s="102"/>
      <c r="DO75" s="102"/>
      <c r="DP75" s="102"/>
      <c r="DQ75" s="102"/>
      <c r="DR75" s="102"/>
      <c r="DS75" s="102"/>
      <c r="DT75" s="102"/>
      <c r="DU75" s="102"/>
      <c r="DV75" s="102"/>
      <c r="DW75" s="102"/>
      <c r="DX75" s="102"/>
      <c r="DY75" s="102"/>
      <c r="DZ75" s="102"/>
      <c r="EA75" s="102"/>
      <c r="EB75" s="102"/>
      <c r="EC75" s="102"/>
      <c r="ED75" s="102"/>
      <c r="EE75" s="102"/>
      <c r="EF75" s="102"/>
      <c r="EG75" s="102"/>
      <c r="EH75" s="102"/>
      <c r="EI75" s="102"/>
      <c r="EJ75" s="102"/>
      <c r="EK75" s="102"/>
      <c r="EL75" s="102"/>
      <c r="EM75" s="102"/>
      <c r="EN75" s="102"/>
      <c r="EO75" s="102"/>
      <c r="EP75" s="102"/>
      <c r="EQ75" s="102"/>
      <c r="ER75" s="102"/>
      <c r="ES75" s="102"/>
      <c r="ET75" s="102"/>
      <c r="EU75" s="102"/>
      <c r="EV75" s="102"/>
      <c r="EW75" s="102"/>
      <c r="EX75" s="102"/>
      <c r="EY75" s="102"/>
      <c r="EZ75" s="102"/>
      <c r="FA75" s="102"/>
      <c r="FB75" s="102"/>
      <c r="FC75" s="102"/>
      <c r="FD75" s="102"/>
      <c r="FE75" s="102"/>
      <c r="FF75" s="102"/>
      <c r="FG75" s="102"/>
      <c r="FH75" s="102"/>
      <c r="FI75" s="102"/>
      <c r="FJ75" s="102"/>
      <c r="FK75" s="102"/>
      <c r="FL75" s="102"/>
      <c r="FM75" s="102"/>
      <c r="FN75" s="102"/>
      <c r="FO75" s="102"/>
      <c r="FP75" s="102"/>
      <c r="FQ75" s="102"/>
      <c r="FR75" s="102"/>
      <c r="FS75" s="102"/>
      <c r="FT75" s="102"/>
      <c r="FU75" s="102"/>
      <c r="FV75" s="102"/>
      <c r="FW75" s="102"/>
      <c r="FX75" s="102"/>
      <c r="FY75" s="102"/>
      <c r="FZ75" s="102"/>
      <c r="GA75" s="102"/>
      <c r="GB75" s="102"/>
      <c r="GC75" s="102"/>
      <c r="GD75" s="102"/>
      <c r="GE75" s="102"/>
      <c r="GF75" s="102"/>
      <c r="GG75" s="102"/>
      <c r="GH75" s="102"/>
      <c r="GI75" s="102"/>
      <c r="GJ75" s="102"/>
      <c r="GK75" s="102"/>
      <c r="GL75" s="102"/>
      <c r="GM75" s="103"/>
      <c r="GN75" s="46"/>
      <c r="GO75" s="99" t="s">
        <v>61</v>
      </c>
      <c r="GP75" s="99"/>
      <c r="GQ75" s="99"/>
      <c r="GR75" s="99"/>
      <c r="GS75" s="99"/>
      <c r="GT75" s="99"/>
      <c r="GU75" s="99"/>
      <c r="GV75" s="99"/>
      <c r="GW75" s="99"/>
      <c r="GX75" s="99"/>
      <c r="GY75" s="98" t="s">
        <v>2400</v>
      </c>
      <c r="GZ75" s="98"/>
      <c r="HA75" s="91"/>
      <c r="HB75" s="91"/>
      <c r="HC75" s="91"/>
      <c r="HD75" s="91"/>
      <c r="HE75" s="91"/>
      <c r="HF75" s="91"/>
      <c r="HG75" s="91"/>
      <c r="HH75" s="91"/>
      <c r="HI75" s="91"/>
      <c r="HJ75" s="91"/>
      <c r="HK75" s="91"/>
    </row>
    <row r="76" spans="2:219" ht="17.25" customHeight="1" x14ac:dyDescent="0.25"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47"/>
      <c r="P76" s="94" t="s">
        <v>62</v>
      </c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89" t="s">
        <v>2400</v>
      </c>
      <c r="AC76" s="92"/>
      <c r="AD76" s="92"/>
      <c r="AE76" s="92"/>
      <c r="AF76" s="92"/>
      <c r="AG76" s="92"/>
      <c r="AH76" s="92"/>
      <c r="AI76" s="92"/>
      <c r="AJ76" s="92"/>
      <c r="AK76" s="92"/>
      <c r="AL76" s="92"/>
      <c r="AM76" s="92"/>
      <c r="AN76" s="92"/>
      <c r="AO76" s="92"/>
      <c r="AP76" s="92"/>
      <c r="AQ76" s="92"/>
      <c r="AR76" s="47"/>
      <c r="AS76" s="94" t="s">
        <v>63</v>
      </c>
      <c r="AT76" s="109"/>
      <c r="AU76" s="109"/>
      <c r="AV76" s="109"/>
      <c r="AW76" s="109"/>
      <c r="AX76" s="109"/>
      <c r="AY76" s="109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93" t="s">
        <v>2400</v>
      </c>
      <c r="BK76" s="93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F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  <c r="DH76" s="104"/>
      <c r="DI76" s="104"/>
      <c r="DJ76" s="104"/>
      <c r="DK76" s="104"/>
      <c r="DL76" s="104"/>
      <c r="DM76" s="104"/>
      <c r="DN76" s="104"/>
      <c r="DO76" s="104"/>
      <c r="DP76" s="104"/>
      <c r="DQ76" s="104"/>
      <c r="DR76" s="104"/>
      <c r="DS76" s="104"/>
      <c r="DT76" s="104"/>
      <c r="DU76" s="104"/>
      <c r="DV76" s="104"/>
      <c r="DW76" s="104"/>
      <c r="DX76" s="104"/>
      <c r="DY76" s="104"/>
      <c r="DZ76" s="104"/>
      <c r="EA76" s="104"/>
      <c r="EB76" s="104"/>
      <c r="EC76" s="104"/>
      <c r="ED76" s="104"/>
      <c r="EE76" s="104"/>
      <c r="EF76" s="104"/>
      <c r="EG76" s="104"/>
      <c r="EH76" s="104"/>
      <c r="EI76" s="104"/>
      <c r="EJ76" s="104"/>
      <c r="EK76" s="104"/>
      <c r="EL76" s="104"/>
      <c r="EM76" s="104"/>
      <c r="EN76" s="104"/>
      <c r="EO76" s="104"/>
      <c r="EP76" s="104"/>
      <c r="EQ76" s="104"/>
      <c r="ER76" s="104"/>
      <c r="ES76" s="104"/>
      <c r="ET76" s="104"/>
      <c r="EU76" s="104"/>
      <c r="EV76" s="104"/>
      <c r="EW76" s="104"/>
      <c r="EX76" s="104"/>
      <c r="EY76" s="104"/>
      <c r="EZ76" s="104"/>
      <c r="FA76" s="104"/>
      <c r="FB76" s="104"/>
      <c r="FC76" s="104"/>
      <c r="FD76" s="104"/>
      <c r="FE76" s="104"/>
      <c r="FF76" s="104"/>
      <c r="FG76" s="104"/>
      <c r="FH76" s="104"/>
      <c r="FI76" s="104"/>
      <c r="FJ76" s="104"/>
      <c r="FK76" s="104"/>
      <c r="FL76" s="104"/>
      <c r="FM76" s="104"/>
      <c r="FN76" s="104"/>
      <c r="FO76" s="104"/>
      <c r="FP76" s="104"/>
      <c r="FQ76" s="104"/>
      <c r="FR76" s="104"/>
      <c r="FS76" s="104"/>
      <c r="FT76" s="104"/>
      <c r="FU76" s="104"/>
      <c r="FV76" s="104"/>
      <c r="FW76" s="104"/>
      <c r="FX76" s="104"/>
      <c r="FY76" s="104"/>
      <c r="FZ76" s="104"/>
      <c r="GA76" s="104"/>
      <c r="GB76" s="104"/>
      <c r="GC76" s="104"/>
      <c r="GD76" s="104"/>
      <c r="GE76" s="104"/>
      <c r="GF76" s="104"/>
      <c r="GG76" s="104"/>
      <c r="GH76" s="104"/>
      <c r="GI76" s="104"/>
      <c r="GJ76" s="104"/>
      <c r="GK76" s="104"/>
      <c r="GL76" s="104"/>
      <c r="GM76" s="105"/>
      <c r="GN76" s="46"/>
      <c r="GO76" s="94" t="s">
        <v>64</v>
      </c>
      <c r="GP76" s="94"/>
      <c r="GQ76" s="94"/>
      <c r="GR76" s="94"/>
      <c r="GS76" s="94"/>
      <c r="GT76" s="94"/>
      <c r="GU76" s="94"/>
      <c r="GV76" s="94"/>
      <c r="GW76" s="94"/>
      <c r="GX76" s="94"/>
      <c r="GY76" s="93" t="s">
        <v>2400</v>
      </c>
      <c r="GZ76" s="93"/>
      <c r="HA76" s="92"/>
      <c r="HB76" s="92"/>
      <c r="HC76" s="92"/>
      <c r="HD76" s="92"/>
      <c r="HE76" s="92"/>
      <c r="HF76" s="92"/>
      <c r="HG76" s="92"/>
      <c r="HH76" s="92"/>
      <c r="HI76" s="92"/>
      <c r="HJ76" s="92"/>
      <c r="HK76" s="92"/>
    </row>
  </sheetData>
  <mergeCells count="715">
    <mergeCell ref="HD15:HK15"/>
    <mergeCell ref="HD16:HK16"/>
    <mergeCell ref="HD17:HK17"/>
    <mergeCell ref="HD18:HK18"/>
    <mergeCell ref="HD19:HK19"/>
    <mergeCell ref="CM2:GB2"/>
    <mergeCell ref="CM3:GB4"/>
    <mergeCell ref="HD6:HK6"/>
    <mergeCell ref="HD7:HK7"/>
    <mergeCell ref="HD8:HK8"/>
    <mergeCell ref="HD9:HK9"/>
    <mergeCell ref="HD10:HK10"/>
    <mergeCell ref="HD11:HK11"/>
    <mergeCell ref="HD12:HK12"/>
    <mergeCell ref="HD13:HK13"/>
    <mergeCell ref="HD14:HK14"/>
    <mergeCell ref="GU6:HB6"/>
    <mergeCell ref="GU7:HB7"/>
    <mergeCell ref="GU8:HB8"/>
    <mergeCell ref="GU9:HB9"/>
    <mergeCell ref="GU10:HB10"/>
    <mergeCell ref="GU11:HB11"/>
    <mergeCell ref="GU12:HB12"/>
    <mergeCell ref="GU13:HB13"/>
    <mergeCell ref="GU14:HB14"/>
    <mergeCell ref="BL16:GG16"/>
    <mergeCell ref="BL17:GG17"/>
    <mergeCell ref="BL18:GG18"/>
    <mergeCell ref="BL10:GG11"/>
    <mergeCell ref="BL12:GG13"/>
    <mergeCell ref="BL14:GG15"/>
    <mergeCell ref="GU15:HB15"/>
    <mergeCell ref="GU16:HB16"/>
    <mergeCell ref="GU17:HB17"/>
    <mergeCell ref="GU18:HB18"/>
    <mergeCell ref="GU19:HB19"/>
    <mergeCell ref="HA76:HK76"/>
    <mergeCell ref="P74:AA74"/>
    <mergeCell ref="AC74:AQ74"/>
    <mergeCell ref="AS74:BI74"/>
    <mergeCell ref="BJ74:BK74"/>
    <mergeCell ref="BL74:GM74"/>
    <mergeCell ref="GO74:GX74"/>
    <mergeCell ref="GY74:GZ74"/>
    <mergeCell ref="HA74:HK74"/>
    <mergeCell ref="B75:N76"/>
    <mergeCell ref="P75:AA75"/>
    <mergeCell ref="AC75:AQ75"/>
    <mergeCell ref="AS75:BI75"/>
    <mergeCell ref="BJ75:BK75"/>
    <mergeCell ref="BL75:GM75"/>
    <mergeCell ref="GO75:GX75"/>
    <mergeCell ref="GY75:GZ75"/>
    <mergeCell ref="HA75:HK75"/>
    <mergeCell ref="P76:AA76"/>
    <mergeCell ref="AC76:AQ76"/>
    <mergeCell ref="AS76:BI76"/>
    <mergeCell ref="BJ76:BK76"/>
    <mergeCell ref="BL76:GM76"/>
    <mergeCell ref="GO76:GX76"/>
    <mergeCell ref="GY76:GZ76"/>
    <mergeCell ref="HA71:HK71"/>
    <mergeCell ref="B72:E72"/>
    <mergeCell ref="G72:N72"/>
    <mergeCell ref="P72:AA72"/>
    <mergeCell ref="AC72:AQ72"/>
    <mergeCell ref="GO72:GX72"/>
    <mergeCell ref="GY72:GZ72"/>
    <mergeCell ref="HA72:HK72"/>
    <mergeCell ref="B73:E73"/>
    <mergeCell ref="G73:N73"/>
    <mergeCell ref="P73:AA73"/>
    <mergeCell ref="AC73:AQ73"/>
    <mergeCell ref="AS73:BI73"/>
    <mergeCell ref="BJ73:BK73"/>
    <mergeCell ref="BL73:GM73"/>
    <mergeCell ref="GO73:GX73"/>
    <mergeCell ref="GY73:GZ73"/>
    <mergeCell ref="HA73:HK73"/>
    <mergeCell ref="B71:E71"/>
    <mergeCell ref="G71:N71"/>
    <mergeCell ref="P71:AA71"/>
    <mergeCell ref="AC71:AQ71"/>
    <mergeCell ref="AS71:BI72"/>
    <mergeCell ref="BJ71:BK72"/>
    <mergeCell ref="BL71:GM72"/>
    <mergeCell ref="GO71:GX71"/>
    <mergeCell ref="GY71:GZ71"/>
    <mergeCell ref="HA68:HK68"/>
    <mergeCell ref="B69:E69"/>
    <mergeCell ref="G69:N69"/>
    <mergeCell ref="P69:AA69"/>
    <mergeCell ref="AC69:AQ69"/>
    <mergeCell ref="AS69:BI70"/>
    <mergeCell ref="BJ69:BK70"/>
    <mergeCell ref="BL69:GM70"/>
    <mergeCell ref="GO69:GX69"/>
    <mergeCell ref="GY69:GZ69"/>
    <mergeCell ref="HA69:HK69"/>
    <mergeCell ref="B70:E70"/>
    <mergeCell ref="G70:N70"/>
    <mergeCell ref="P70:AA70"/>
    <mergeCell ref="AC70:AQ70"/>
    <mergeCell ref="GO70:GX70"/>
    <mergeCell ref="GY70:GZ70"/>
    <mergeCell ref="HA70:HK70"/>
    <mergeCell ref="HA65:HK65"/>
    <mergeCell ref="B66:E66"/>
    <mergeCell ref="G66:N66"/>
    <mergeCell ref="P66:AA66"/>
    <mergeCell ref="AC66:AQ66"/>
    <mergeCell ref="GO66:GX66"/>
    <mergeCell ref="GY66:GZ66"/>
    <mergeCell ref="HA66:HK66"/>
    <mergeCell ref="B67:E67"/>
    <mergeCell ref="G67:N67"/>
    <mergeCell ref="P67:AA67"/>
    <mergeCell ref="AC67:AQ67"/>
    <mergeCell ref="AS67:BI68"/>
    <mergeCell ref="BJ67:BK68"/>
    <mergeCell ref="BL67:GM68"/>
    <mergeCell ref="GO67:GX67"/>
    <mergeCell ref="GY67:GZ67"/>
    <mergeCell ref="HA67:HK67"/>
    <mergeCell ref="B68:E68"/>
    <mergeCell ref="G68:N68"/>
    <mergeCell ref="P68:AA68"/>
    <mergeCell ref="AC68:AQ68"/>
    <mergeCell ref="GO68:GX68"/>
    <mergeCell ref="GY68:GZ68"/>
    <mergeCell ref="B65:E65"/>
    <mergeCell ref="G65:N65"/>
    <mergeCell ref="P65:AA65"/>
    <mergeCell ref="AC65:AQ65"/>
    <mergeCell ref="AS65:BI66"/>
    <mergeCell ref="BJ65:BK66"/>
    <mergeCell ref="BL65:GM66"/>
    <mergeCell ref="GO65:GX65"/>
    <mergeCell ref="GY65:GZ65"/>
    <mergeCell ref="HA63:HK63"/>
    <mergeCell ref="B64:E64"/>
    <mergeCell ref="G64:N64"/>
    <mergeCell ref="P64:AA64"/>
    <mergeCell ref="AC64:AQ64"/>
    <mergeCell ref="AS64:BI64"/>
    <mergeCell ref="BJ64:BK64"/>
    <mergeCell ref="BL64:GM64"/>
    <mergeCell ref="GO64:GX64"/>
    <mergeCell ref="GY64:GZ64"/>
    <mergeCell ref="HA64:HK64"/>
    <mergeCell ref="B63:E63"/>
    <mergeCell ref="G63:N63"/>
    <mergeCell ref="P63:AA63"/>
    <mergeCell ref="AC63:AQ63"/>
    <mergeCell ref="AS63:BI63"/>
    <mergeCell ref="BJ63:BK63"/>
    <mergeCell ref="BL63:GM63"/>
    <mergeCell ref="GO63:GX63"/>
    <mergeCell ref="GY63:GZ63"/>
    <mergeCell ref="B61:AJ61"/>
    <mergeCell ref="AK61:AP61"/>
    <mergeCell ref="AQ61:AV61"/>
    <mergeCell ref="AW61:BA61"/>
    <mergeCell ref="BB61:BG61"/>
    <mergeCell ref="BH61:BM61"/>
    <mergeCell ref="BN61:BR61"/>
    <mergeCell ref="BS61:BW61"/>
    <mergeCell ref="BX61:CB61"/>
    <mergeCell ref="CC60:CG60"/>
    <mergeCell ref="CH60:CL60"/>
    <mergeCell ref="CM60:FU61"/>
    <mergeCell ref="FV60:GB60"/>
    <mergeCell ref="GC60:GI60"/>
    <mergeCell ref="GJ60:GP60"/>
    <mergeCell ref="GQ60:GW60"/>
    <mergeCell ref="GX60:HD60"/>
    <mergeCell ref="HE60:HK60"/>
    <mergeCell ref="CC61:CG61"/>
    <mergeCell ref="CH61:CL61"/>
    <mergeCell ref="FV61:GB61"/>
    <mergeCell ref="GC61:GI61"/>
    <mergeCell ref="GJ61:GP61"/>
    <mergeCell ref="GQ61:GW61"/>
    <mergeCell ref="GX61:HD61"/>
    <mergeCell ref="HE61:HK61"/>
    <mergeCell ref="B60:AJ60"/>
    <mergeCell ref="AK60:AP60"/>
    <mergeCell ref="AQ60:AV60"/>
    <mergeCell ref="AW60:BA60"/>
    <mergeCell ref="BB60:BG60"/>
    <mergeCell ref="BH60:BM60"/>
    <mergeCell ref="BN60:BR60"/>
    <mergeCell ref="BS60:BW60"/>
    <mergeCell ref="BX60:CB60"/>
    <mergeCell ref="HA57:HK57"/>
    <mergeCell ref="B59:AJ59"/>
    <mergeCell ref="AK59:AP59"/>
    <mergeCell ref="AQ59:AV59"/>
    <mergeCell ref="AW59:BA59"/>
    <mergeCell ref="BB59:BG59"/>
    <mergeCell ref="BH59:BM59"/>
    <mergeCell ref="BN59:BR59"/>
    <mergeCell ref="BS59:BW59"/>
    <mergeCell ref="BX59:CB59"/>
    <mergeCell ref="CC59:CG59"/>
    <mergeCell ref="CH59:CL59"/>
    <mergeCell ref="CM59:FU59"/>
    <mergeCell ref="FV59:GB59"/>
    <mergeCell ref="GC59:GI59"/>
    <mergeCell ref="GJ59:GP59"/>
    <mergeCell ref="GQ59:GW59"/>
    <mergeCell ref="GX59:HD59"/>
    <mergeCell ref="HE59:HK59"/>
    <mergeCell ref="P55:AA55"/>
    <mergeCell ref="AC55:AQ55"/>
    <mergeCell ref="AS55:BI55"/>
    <mergeCell ref="BJ55:BK55"/>
    <mergeCell ref="BL55:GM55"/>
    <mergeCell ref="GO55:GX55"/>
    <mergeCell ref="GY55:GZ55"/>
    <mergeCell ref="HA55:HK55"/>
    <mergeCell ref="B56:N57"/>
    <mergeCell ref="P56:AA56"/>
    <mergeCell ref="AC56:AQ56"/>
    <mergeCell ref="AS56:BI56"/>
    <mergeCell ref="BJ56:BK56"/>
    <mergeCell ref="BL56:GM56"/>
    <mergeCell ref="GO56:GX56"/>
    <mergeCell ref="GY56:GZ56"/>
    <mergeCell ref="HA56:HK56"/>
    <mergeCell ref="P57:AA57"/>
    <mergeCell ref="AC57:AQ57"/>
    <mergeCell ref="AS57:BI57"/>
    <mergeCell ref="BJ57:BK57"/>
    <mergeCell ref="BL57:GM57"/>
    <mergeCell ref="GO57:GX57"/>
    <mergeCell ref="GY57:GZ57"/>
    <mergeCell ref="HA52:HK52"/>
    <mergeCell ref="B53:E53"/>
    <mergeCell ref="G53:N53"/>
    <mergeCell ref="P53:AA53"/>
    <mergeCell ref="AC53:AQ53"/>
    <mergeCell ref="GO53:GX53"/>
    <mergeCell ref="GY53:GZ53"/>
    <mergeCell ref="HA53:HK53"/>
    <mergeCell ref="B54:E54"/>
    <mergeCell ref="G54:N54"/>
    <mergeCell ref="P54:AA54"/>
    <mergeCell ref="AC54:AQ54"/>
    <mergeCell ref="AS54:BI54"/>
    <mergeCell ref="BJ54:BK54"/>
    <mergeCell ref="BL54:GM54"/>
    <mergeCell ref="GO54:GX54"/>
    <mergeCell ref="GY54:GZ54"/>
    <mergeCell ref="HA54:HK54"/>
    <mergeCell ref="B52:E52"/>
    <mergeCell ref="G52:N52"/>
    <mergeCell ref="P52:AA52"/>
    <mergeCell ref="AC52:AQ52"/>
    <mergeCell ref="AS52:BI53"/>
    <mergeCell ref="BJ52:BK53"/>
    <mergeCell ref="BL52:GM53"/>
    <mergeCell ref="GO52:GX52"/>
    <mergeCell ref="GY52:GZ52"/>
    <mergeCell ref="HA49:HK49"/>
    <mergeCell ref="B50:E50"/>
    <mergeCell ref="G50:N50"/>
    <mergeCell ref="P50:AA50"/>
    <mergeCell ref="AC50:AQ50"/>
    <mergeCell ref="AS50:BI51"/>
    <mergeCell ref="BJ50:BK51"/>
    <mergeCell ref="BL50:GM51"/>
    <mergeCell ref="GO50:GX50"/>
    <mergeCell ref="GY50:GZ50"/>
    <mergeCell ref="HA50:HK50"/>
    <mergeCell ref="B51:E51"/>
    <mergeCell ref="G51:N51"/>
    <mergeCell ref="P51:AA51"/>
    <mergeCell ref="AC51:AQ51"/>
    <mergeCell ref="GO51:GX51"/>
    <mergeCell ref="GY51:GZ51"/>
    <mergeCell ref="HA51:HK51"/>
    <mergeCell ref="HA46:HK46"/>
    <mergeCell ref="B47:E47"/>
    <mergeCell ref="G47:N47"/>
    <mergeCell ref="P47:AA47"/>
    <mergeCell ref="AC47:AQ47"/>
    <mergeCell ref="GO47:GX47"/>
    <mergeCell ref="GY47:GZ47"/>
    <mergeCell ref="HA47:HK47"/>
    <mergeCell ref="B48:E48"/>
    <mergeCell ref="G48:N48"/>
    <mergeCell ref="P48:AA48"/>
    <mergeCell ref="AC48:AQ48"/>
    <mergeCell ref="AS48:BI49"/>
    <mergeCell ref="BJ48:BK49"/>
    <mergeCell ref="BL48:GM49"/>
    <mergeCell ref="GO48:GX48"/>
    <mergeCell ref="GY48:GZ48"/>
    <mergeCell ref="HA48:HK48"/>
    <mergeCell ref="B49:E49"/>
    <mergeCell ref="G49:N49"/>
    <mergeCell ref="P49:AA49"/>
    <mergeCell ref="AC49:AQ49"/>
    <mergeCell ref="GO49:GX49"/>
    <mergeCell ref="GY49:GZ49"/>
    <mergeCell ref="B46:E46"/>
    <mergeCell ref="G46:N46"/>
    <mergeCell ref="P46:AA46"/>
    <mergeCell ref="AC46:AQ46"/>
    <mergeCell ref="AS46:BI47"/>
    <mergeCell ref="BJ46:BK47"/>
    <mergeCell ref="BL46:GM47"/>
    <mergeCell ref="GO46:GX46"/>
    <mergeCell ref="GY46:GZ46"/>
    <mergeCell ref="HA44:HK44"/>
    <mergeCell ref="B45:E45"/>
    <mergeCell ref="G45:N45"/>
    <mergeCell ref="P45:AA45"/>
    <mergeCell ref="AC45:AQ45"/>
    <mergeCell ref="AS45:BI45"/>
    <mergeCell ref="BJ45:BK45"/>
    <mergeCell ref="BL45:GM45"/>
    <mergeCell ref="GO45:GX45"/>
    <mergeCell ref="GY45:GZ45"/>
    <mergeCell ref="HA45:HK45"/>
    <mergeCell ref="B44:E44"/>
    <mergeCell ref="G44:N44"/>
    <mergeCell ref="P44:AA44"/>
    <mergeCell ref="AC44:AQ44"/>
    <mergeCell ref="AS44:BI44"/>
    <mergeCell ref="BJ44:BK44"/>
    <mergeCell ref="BL44:GM44"/>
    <mergeCell ref="GO44:GX44"/>
    <mergeCell ref="GY44:GZ44"/>
    <mergeCell ref="B42:AJ42"/>
    <mergeCell ref="AK42:AP42"/>
    <mergeCell ref="AQ42:AV42"/>
    <mergeCell ref="AW42:BA42"/>
    <mergeCell ref="BB42:BG42"/>
    <mergeCell ref="BH42:BM42"/>
    <mergeCell ref="BN42:BR42"/>
    <mergeCell ref="BS42:BW42"/>
    <mergeCell ref="BX42:CB42"/>
    <mergeCell ref="CC41:CG41"/>
    <mergeCell ref="CH41:CL41"/>
    <mergeCell ref="CM41:FU42"/>
    <mergeCell ref="FV41:GB41"/>
    <mergeCell ref="GC41:GI41"/>
    <mergeCell ref="GJ41:GP41"/>
    <mergeCell ref="GQ41:GW41"/>
    <mergeCell ref="GX41:HD41"/>
    <mergeCell ref="HE41:HK41"/>
    <mergeCell ref="CC42:CG42"/>
    <mergeCell ref="CH42:CL42"/>
    <mergeCell ref="FV42:GB42"/>
    <mergeCell ref="GC42:GI42"/>
    <mergeCell ref="GJ42:GP42"/>
    <mergeCell ref="GQ42:GW42"/>
    <mergeCell ref="GX42:HD42"/>
    <mergeCell ref="HE42:HK42"/>
    <mergeCell ref="B41:AJ41"/>
    <mergeCell ref="AK41:AP41"/>
    <mergeCell ref="AQ41:AV41"/>
    <mergeCell ref="AW41:BA41"/>
    <mergeCell ref="BB41:BG41"/>
    <mergeCell ref="BH41:BM41"/>
    <mergeCell ref="BN41:BR41"/>
    <mergeCell ref="BS41:BW41"/>
    <mergeCell ref="BX41:CB41"/>
    <mergeCell ref="HA38:HK38"/>
    <mergeCell ref="B40:AJ40"/>
    <mergeCell ref="AK40:AP40"/>
    <mergeCell ref="AQ40:AV40"/>
    <mergeCell ref="AW40:BA40"/>
    <mergeCell ref="BB40:BG40"/>
    <mergeCell ref="BH40:BM40"/>
    <mergeCell ref="BN40:BR40"/>
    <mergeCell ref="BS40:BW40"/>
    <mergeCell ref="BX40:CB40"/>
    <mergeCell ref="CC40:CG40"/>
    <mergeCell ref="CH40:CL40"/>
    <mergeCell ref="CM40:FU40"/>
    <mergeCell ref="FV40:GB40"/>
    <mergeCell ref="GC40:GI40"/>
    <mergeCell ref="GJ40:GP40"/>
    <mergeCell ref="GQ40:GW40"/>
    <mergeCell ref="GX40:HD40"/>
    <mergeCell ref="HE40:HK40"/>
    <mergeCell ref="P36:AA36"/>
    <mergeCell ref="AC36:AQ36"/>
    <mergeCell ref="AS36:BI36"/>
    <mergeCell ref="BJ36:BK36"/>
    <mergeCell ref="BL36:GM36"/>
    <mergeCell ref="GO36:GX36"/>
    <mergeCell ref="GY36:GZ36"/>
    <mergeCell ref="HA36:HK36"/>
    <mergeCell ref="B37:N38"/>
    <mergeCell ref="P37:AA37"/>
    <mergeCell ref="AC37:AQ37"/>
    <mergeCell ref="AS37:BI37"/>
    <mergeCell ref="BJ37:BK37"/>
    <mergeCell ref="BL37:GM37"/>
    <mergeCell ref="GO37:GX37"/>
    <mergeCell ref="GY37:GZ37"/>
    <mergeCell ref="HA37:HK37"/>
    <mergeCell ref="P38:AA38"/>
    <mergeCell ref="AC38:AQ38"/>
    <mergeCell ref="AS38:BI38"/>
    <mergeCell ref="BJ38:BK38"/>
    <mergeCell ref="BL38:GM38"/>
    <mergeCell ref="GO38:GX38"/>
    <mergeCell ref="GY38:GZ38"/>
    <mergeCell ref="HA33:HK33"/>
    <mergeCell ref="B34:E34"/>
    <mergeCell ref="G34:N34"/>
    <mergeCell ref="P34:AA34"/>
    <mergeCell ref="AC34:AQ34"/>
    <mergeCell ref="GO34:GX34"/>
    <mergeCell ref="GY34:GZ34"/>
    <mergeCell ref="HA34:HK34"/>
    <mergeCell ref="B35:E35"/>
    <mergeCell ref="G35:N35"/>
    <mergeCell ref="P35:AA35"/>
    <mergeCell ref="AC35:AQ35"/>
    <mergeCell ref="AS35:BI35"/>
    <mergeCell ref="BJ35:BK35"/>
    <mergeCell ref="BL35:GM35"/>
    <mergeCell ref="GO35:GX35"/>
    <mergeCell ref="GY35:GZ35"/>
    <mergeCell ref="HA35:HK35"/>
    <mergeCell ref="B33:E33"/>
    <mergeCell ref="G33:N33"/>
    <mergeCell ref="P33:AA33"/>
    <mergeCell ref="AC33:AQ33"/>
    <mergeCell ref="AS33:BI34"/>
    <mergeCell ref="BJ33:BK34"/>
    <mergeCell ref="BL33:GM34"/>
    <mergeCell ref="GO33:GX33"/>
    <mergeCell ref="GY33:GZ33"/>
    <mergeCell ref="HA30:HK30"/>
    <mergeCell ref="B31:E31"/>
    <mergeCell ref="G31:N31"/>
    <mergeCell ref="P31:AA31"/>
    <mergeCell ref="AC31:AQ31"/>
    <mergeCell ref="AS31:BI32"/>
    <mergeCell ref="BJ31:BK32"/>
    <mergeCell ref="BL31:GM32"/>
    <mergeCell ref="GO31:GX31"/>
    <mergeCell ref="GY31:GZ31"/>
    <mergeCell ref="HA31:HK31"/>
    <mergeCell ref="B32:E32"/>
    <mergeCell ref="G32:N32"/>
    <mergeCell ref="P32:AA32"/>
    <mergeCell ref="AC32:AQ32"/>
    <mergeCell ref="GO32:GX32"/>
    <mergeCell ref="GY32:GZ32"/>
    <mergeCell ref="HA32:HK32"/>
    <mergeCell ref="HA27:HK27"/>
    <mergeCell ref="B28:E28"/>
    <mergeCell ref="G28:N28"/>
    <mergeCell ref="P28:AA28"/>
    <mergeCell ref="AC28:AQ28"/>
    <mergeCell ref="GO28:GX28"/>
    <mergeCell ref="GY28:GZ28"/>
    <mergeCell ref="HA28:HK28"/>
    <mergeCell ref="B29:E29"/>
    <mergeCell ref="G29:N29"/>
    <mergeCell ref="P29:AA29"/>
    <mergeCell ref="AC29:AQ29"/>
    <mergeCell ref="AS29:BI30"/>
    <mergeCell ref="BJ29:BK30"/>
    <mergeCell ref="BL29:GM30"/>
    <mergeCell ref="GO29:GX29"/>
    <mergeCell ref="GY29:GZ29"/>
    <mergeCell ref="HA29:HK29"/>
    <mergeCell ref="B30:E30"/>
    <mergeCell ref="G30:N30"/>
    <mergeCell ref="P30:AA30"/>
    <mergeCell ref="AC30:AQ30"/>
    <mergeCell ref="GO30:GX30"/>
    <mergeCell ref="GY30:GZ30"/>
    <mergeCell ref="B27:E27"/>
    <mergeCell ref="G27:N27"/>
    <mergeCell ref="P27:AA27"/>
    <mergeCell ref="AC27:AQ27"/>
    <mergeCell ref="AS27:BI28"/>
    <mergeCell ref="BJ27:BK28"/>
    <mergeCell ref="BL27:GM28"/>
    <mergeCell ref="GO27:GX27"/>
    <mergeCell ref="GY27:GZ27"/>
    <mergeCell ref="HA25:HK25"/>
    <mergeCell ref="B26:E26"/>
    <mergeCell ref="G26:N26"/>
    <mergeCell ref="P26:AA26"/>
    <mergeCell ref="AC26:AQ26"/>
    <mergeCell ref="AS26:BI26"/>
    <mergeCell ref="BJ26:BK26"/>
    <mergeCell ref="BL26:GM26"/>
    <mergeCell ref="GO26:GX26"/>
    <mergeCell ref="GY26:GZ26"/>
    <mergeCell ref="HA26:HK26"/>
    <mergeCell ref="B25:E25"/>
    <mergeCell ref="G25:N25"/>
    <mergeCell ref="P25:AA25"/>
    <mergeCell ref="AC25:AQ25"/>
    <mergeCell ref="AS25:BI25"/>
    <mergeCell ref="BJ25:BK25"/>
    <mergeCell ref="BL25:GM25"/>
    <mergeCell ref="GO25:GX25"/>
    <mergeCell ref="GY25:GZ25"/>
    <mergeCell ref="B23:AJ23"/>
    <mergeCell ref="AK23:AP23"/>
    <mergeCell ref="AQ23:AV23"/>
    <mergeCell ref="AW23:BA23"/>
    <mergeCell ref="BB23:BG23"/>
    <mergeCell ref="BH23:BM23"/>
    <mergeCell ref="BN23:BR23"/>
    <mergeCell ref="BS23:BW23"/>
    <mergeCell ref="BX23:CB23"/>
    <mergeCell ref="CC22:CG22"/>
    <mergeCell ref="CH22:CL22"/>
    <mergeCell ref="CM22:FU23"/>
    <mergeCell ref="FV22:GB22"/>
    <mergeCell ref="GC22:GI22"/>
    <mergeCell ref="GJ22:GP22"/>
    <mergeCell ref="GQ22:GW22"/>
    <mergeCell ref="GX22:HD22"/>
    <mergeCell ref="HE22:HK22"/>
    <mergeCell ref="CC23:CG23"/>
    <mergeCell ref="CH23:CL23"/>
    <mergeCell ref="FV23:GB23"/>
    <mergeCell ref="GC23:GI23"/>
    <mergeCell ref="GJ23:GP23"/>
    <mergeCell ref="GQ23:GW23"/>
    <mergeCell ref="GX23:HD23"/>
    <mergeCell ref="HE23:HK23"/>
    <mergeCell ref="B22:AJ22"/>
    <mergeCell ref="AK22:AP22"/>
    <mergeCell ref="AQ22:AV22"/>
    <mergeCell ref="AW22:BA22"/>
    <mergeCell ref="BB22:BG22"/>
    <mergeCell ref="BH22:BM22"/>
    <mergeCell ref="BN22:BR22"/>
    <mergeCell ref="BS22:BW22"/>
    <mergeCell ref="BX22:CB22"/>
    <mergeCell ref="CC21:CG21"/>
    <mergeCell ref="CH21:CL21"/>
    <mergeCell ref="CM21:FU21"/>
    <mergeCell ref="FV21:GB21"/>
    <mergeCell ref="GC21:GI21"/>
    <mergeCell ref="GJ21:GP21"/>
    <mergeCell ref="GQ21:GW21"/>
    <mergeCell ref="GX21:HD21"/>
    <mergeCell ref="HE21:HK21"/>
    <mergeCell ref="B21:AJ21"/>
    <mergeCell ref="AK21:AP21"/>
    <mergeCell ref="AQ21:AV21"/>
    <mergeCell ref="AW21:BA21"/>
    <mergeCell ref="BB21:BG21"/>
    <mergeCell ref="BH21:BM21"/>
    <mergeCell ref="BN21:BR21"/>
    <mergeCell ref="BS21:BW21"/>
    <mergeCell ref="BX21:CB21"/>
    <mergeCell ref="B2:AJ2"/>
    <mergeCell ref="AK2:AP2"/>
    <mergeCell ref="AQ2:AV2"/>
    <mergeCell ref="AW2:BA2"/>
    <mergeCell ref="BB2:BG2"/>
    <mergeCell ref="BH2:BM2"/>
    <mergeCell ref="GC2:GI2"/>
    <mergeCell ref="GJ2:GP2"/>
    <mergeCell ref="GQ2:GW2"/>
    <mergeCell ref="GX2:HD2"/>
    <mergeCell ref="HE2:HK2"/>
    <mergeCell ref="BN2:BR2"/>
    <mergeCell ref="BS2:BW2"/>
    <mergeCell ref="BX2:CB2"/>
    <mergeCell ref="CC2:CG2"/>
    <mergeCell ref="CH2:CL2"/>
    <mergeCell ref="GQ3:GW3"/>
    <mergeCell ref="GX3:HD3"/>
    <mergeCell ref="HE3:HK3"/>
    <mergeCell ref="BN3:BR3"/>
    <mergeCell ref="BS3:BW3"/>
    <mergeCell ref="BX3:CB3"/>
    <mergeCell ref="CC3:CG3"/>
    <mergeCell ref="CH3:CL3"/>
    <mergeCell ref="B4:AJ4"/>
    <mergeCell ref="AK4:AP4"/>
    <mergeCell ref="AQ4:AV4"/>
    <mergeCell ref="AW4:BA4"/>
    <mergeCell ref="BB4:BG4"/>
    <mergeCell ref="BH4:BM4"/>
    <mergeCell ref="GC3:GI3"/>
    <mergeCell ref="GJ3:GP3"/>
    <mergeCell ref="B3:AJ3"/>
    <mergeCell ref="AK3:AP3"/>
    <mergeCell ref="AQ3:AV3"/>
    <mergeCell ref="AW3:BA3"/>
    <mergeCell ref="BB3:BG3"/>
    <mergeCell ref="BH3:BM3"/>
    <mergeCell ref="GC4:GI4"/>
    <mergeCell ref="GJ4:GP4"/>
    <mergeCell ref="GQ4:GW4"/>
    <mergeCell ref="GX4:HD4"/>
    <mergeCell ref="HE4:HK4"/>
    <mergeCell ref="BN4:BR4"/>
    <mergeCell ref="BS4:BW4"/>
    <mergeCell ref="BX4:CB4"/>
    <mergeCell ref="CC4:CG4"/>
    <mergeCell ref="CH4:CL4"/>
    <mergeCell ref="GI6:GR6"/>
    <mergeCell ref="GS6:GT6"/>
    <mergeCell ref="B7:E7"/>
    <mergeCell ref="G7:N7"/>
    <mergeCell ref="AC7:AQ7"/>
    <mergeCell ref="BJ7:BK7"/>
    <mergeCell ref="B6:E6"/>
    <mergeCell ref="G6:N6"/>
    <mergeCell ref="AC6:AQ6"/>
    <mergeCell ref="BJ6:BK6"/>
    <mergeCell ref="AS6:BI6"/>
    <mergeCell ref="P6:AA6"/>
    <mergeCell ref="BL6:GG6"/>
    <mergeCell ref="BL7:GG7"/>
    <mergeCell ref="B9:E9"/>
    <mergeCell ref="G9:N9"/>
    <mergeCell ref="AC9:AQ9"/>
    <mergeCell ref="GI9:GR9"/>
    <mergeCell ref="GS9:GT9"/>
    <mergeCell ref="GI7:GR7"/>
    <mergeCell ref="GS7:GT7"/>
    <mergeCell ref="B8:E8"/>
    <mergeCell ref="G8:N8"/>
    <mergeCell ref="AC8:AQ8"/>
    <mergeCell ref="BJ8:BK9"/>
    <mergeCell ref="AS7:BI7"/>
    <mergeCell ref="P7:AA7"/>
    <mergeCell ref="BL8:GG9"/>
    <mergeCell ref="B11:E11"/>
    <mergeCell ref="G11:N11"/>
    <mergeCell ref="AC11:AQ11"/>
    <mergeCell ref="GI11:GR11"/>
    <mergeCell ref="GS11:GT11"/>
    <mergeCell ref="P10:AA10"/>
    <mergeCell ref="B10:E10"/>
    <mergeCell ref="G10:N10"/>
    <mergeCell ref="AC10:AQ10"/>
    <mergeCell ref="BJ10:BK11"/>
    <mergeCell ref="GI10:GR10"/>
    <mergeCell ref="GS10:GT10"/>
    <mergeCell ref="AS8:BI9"/>
    <mergeCell ref="AS10:BI11"/>
    <mergeCell ref="P11:AA11"/>
    <mergeCell ref="P8:AA8"/>
    <mergeCell ref="P9:AA9"/>
    <mergeCell ref="GI8:GR8"/>
    <mergeCell ref="GS8:GT8"/>
    <mergeCell ref="B13:E13"/>
    <mergeCell ref="G13:N13"/>
    <mergeCell ref="AC13:AQ13"/>
    <mergeCell ref="GI13:GR13"/>
    <mergeCell ref="GS13:GT13"/>
    <mergeCell ref="B12:E12"/>
    <mergeCell ref="G12:N12"/>
    <mergeCell ref="AC12:AQ12"/>
    <mergeCell ref="BJ12:BK13"/>
    <mergeCell ref="B15:E15"/>
    <mergeCell ref="G15:N15"/>
    <mergeCell ref="AC15:AQ15"/>
    <mergeCell ref="GI15:GR15"/>
    <mergeCell ref="GS15:GT15"/>
    <mergeCell ref="B14:E14"/>
    <mergeCell ref="G14:N14"/>
    <mergeCell ref="AC14:AQ14"/>
    <mergeCell ref="BJ14:BK15"/>
    <mergeCell ref="GI14:GR14"/>
    <mergeCell ref="GS14:GT14"/>
    <mergeCell ref="AS12:BI13"/>
    <mergeCell ref="AS14:BI15"/>
    <mergeCell ref="P12:AA12"/>
    <mergeCell ref="P13:AA13"/>
    <mergeCell ref="P14:AA14"/>
    <mergeCell ref="P15:AA15"/>
    <mergeCell ref="GI12:GR12"/>
    <mergeCell ref="GS12:GT12"/>
    <mergeCell ref="GI16:GR16"/>
    <mergeCell ref="GS16:GT16"/>
    <mergeCell ref="AC17:AQ17"/>
    <mergeCell ref="BJ17:BK17"/>
    <mergeCell ref="GI17:GR17"/>
    <mergeCell ref="B16:E16"/>
    <mergeCell ref="G16:N16"/>
    <mergeCell ref="AC16:AQ16"/>
    <mergeCell ref="BJ16:BK16"/>
    <mergeCell ref="AS16:BI16"/>
    <mergeCell ref="P16:AA16"/>
    <mergeCell ref="AC19:AQ19"/>
    <mergeCell ref="BJ19:BK19"/>
    <mergeCell ref="GI19:GR19"/>
    <mergeCell ref="GS19:GT19"/>
    <mergeCell ref="GS17:GT17"/>
    <mergeCell ref="B18:N19"/>
    <mergeCell ref="AC18:AQ18"/>
    <mergeCell ref="BJ18:BK18"/>
    <mergeCell ref="GI18:GR18"/>
    <mergeCell ref="GS18:GT18"/>
    <mergeCell ref="AS17:BI17"/>
    <mergeCell ref="AS18:BI18"/>
    <mergeCell ref="AS19:BI19"/>
    <mergeCell ref="P17:AA17"/>
    <mergeCell ref="P18:AA18"/>
    <mergeCell ref="P19:AA19"/>
    <mergeCell ref="BL19:GG19"/>
  </mergeCells>
  <dataValidations disablePrompts="1" count="2">
    <dataValidation type="list" allowBlank="1" showInputMessage="1" showErrorMessage="1" sqref="B3:AJ3" xr:uid="{00000000-0002-0000-0000-000000000000}">
      <formula1>IF($B$4="NPC",NPC,Creatures)</formula1>
    </dataValidation>
    <dataValidation type="list" allowBlank="1" showInputMessage="1" showErrorMessage="1" sqref="B4:AJ4" xr:uid="{00000000-0002-0000-0000-000001000000}">
      <formula1>"NPC,Creature"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4038103D-6EEC-4457-9B70-4B9407798683}">
          <x14:formula1>
            <xm:f>Charts!$Z$2:$Z$9</xm:f>
          </x14:formula1>
          <xm:sqref>AC8:AQ8</xm:sqref>
        </x14:dataValidation>
        <x14:dataValidation type="list" allowBlank="1" showInputMessage="1" showErrorMessage="1" xr:uid="{2AB24CB2-A7EA-43BE-8956-199A842A3D23}">
          <x14:formula1>
            <xm:f>Charts!$AE$1:$BO$1</xm:f>
          </x14:formula1>
          <xm:sqref>AC7:AQ7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FF050-4481-4305-9424-732A294019CE}">
  <dimension ref="A1:QQ568"/>
  <sheetViews>
    <sheetView topLeftCell="Q1" zoomScaleNormal="100" workbookViewId="0">
      <pane xSplit="2" ySplit="2" topLeftCell="AJ335" activePane="bottomRight" state="frozen"/>
      <selection activeCell="Q1" sqref="Q1"/>
      <selection pane="topRight" activeCell="S1" sqref="S1"/>
      <selection pane="bottomLeft" activeCell="Q3" sqref="Q3"/>
      <selection pane="bottomRight" activeCell="BO339" sqref="BO339"/>
    </sheetView>
  </sheetViews>
  <sheetFormatPr defaultColWidth="0.85546875" defaultRowHeight="15" x14ac:dyDescent="0.25"/>
  <cols>
    <col min="1" max="1" width="3.7109375" customWidth="1"/>
    <col min="2" max="2" width="0.85546875" customWidth="1"/>
    <col min="3" max="3" width="3.7109375" customWidth="1"/>
    <col min="4" max="4" width="4.7109375" customWidth="1"/>
    <col min="6" max="6" width="4.7109375" customWidth="1"/>
    <col min="7" max="7" width="3.7109375" customWidth="1"/>
    <col min="8" max="8" width="0.85546875" customWidth="1"/>
    <col min="9" max="9" width="3.7109375" customWidth="1"/>
    <col min="10" max="11" width="3.7109375" style="7" customWidth="1"/>
    <col min="12" max="13" width="3.7109375" customWidth="1"/>
    <col min="14" max="14" width="0.85546875" customWidth="1"/>
    <col min="15" max="15" width="4.7109375" customWidth="1"/>
    <col min="16" max="16" width="0.85546875" customWidth="1"/>
    <col min="17" max="17" width="36.42578125" bestFit="1" customWidth="1"/>
    <col min="18" max="18" width="38.28515625" bestFit="1" customWidth="1"/>
    <col min="19" max="19" width="16.7109375" customWidth="1"/>
    <col min="20" max="20" width="8.85546875" customWidth="1"/>
    <col min="21" max="21" width="8" customWidth="1"/>
    <col min="22" max="22" width="6.7109375" customWidth="1"/>
    <col min="23" max="24" width="8" customWidth="1"/>
    <col min="25" max="25" width="6.140625" customWidth="1"/>
    <col min="26" max="26" width="6.42578125" customWidth="1"/>
    <col min="27" max="27" width="5" customWidth="1"/>
    <col min="28" max="28" width="5.28515625" customWidth="1"/>
    <col min="29" max="30" width="10.140625" customWidth="1"/>
    <col min="31" max="33" width="12.7109375" customWidth="1"/>
    <col min="34" max="34" width="10.7109375" customWidth="1"/>
    <col min="35" max="35" width="10.140625" customWidth="1"/>
    <col min="36" max="36" width="7.42578125" bestFit="1" customWidth="1"/>
    <col min="37" max="37" width="5.42578125" customWidth="1"/>
    <col min="38" max="38" width="0.85546875" customWidth="1"/>
    <col min="39" max="43" width="3.7109375" customWidth="1"/>
    <col min="44" max="44" width="0.85546875" customWidth="1"/>
    <col min="45" max="52" width="3.7109375" customWidth="1"/>
    <col min="53" max="53" width="0.85546875" customWidth="1"/>
    <col min="54" max="64" width="3.7109375" customWidth="1"/>
    <col min="65" max="65" width="0.85546875" customWidth="1"/>
    <col min="66" max="68" width="3.7109375" customWidth="1"/>
    <col min="69" max="69" width="0.85546875" customWidth="1"/>
    <col min="70" max="70" width="5.7109375" customWidth="1"/>
    <col min="71" max="71" width="36.42578125" bestFit="1" customWidth="1"/>
    <col min="72" max="72" width="6.7109375" bestFit="1" customWidth="1"/>
    <col min="73" max="73" width="4.7109375" customWidth="1"/>
    <col min="74" max="75" width="3.7109375" customWidth="1"/>
    <col min="76" max="76" width="0.85546875" customWidth="1"/>
    <col min="77" max="382" width="3.7109375" customWidth="1"/>
    <col min="383" max="383" width="0.85546875" customWidth="1"/>
    <col min="384" max="384" width="4" bestFit="1" customWidth="1"/>
    <col min="385" max="385" width="1.7109375" bestFit="1" customWidth="1"/>
    <col min="386" max="386" width="5.7109375" style="7" customWidth="1"/>
    <col min="387" max="387" width="4.7109375" customWidth="1"/>
    <col min="388" max="388" width="36.42578125" bestFit="1" customWidth="1"/>
    <col min="389" max="389" width="36.42578125" customWidth="1"/>
    <col min="390" max="390" width="4.7109375" customWidth="1"/>
    <col min="391" max="391" width="0.85546875" customWidth="1"/>
    <col min="392" max="392" width="4" bestFit="1" customWidth="1"/>
    <col min="393" max="393" width="1.7109375" bestFit="1" customWidth="1"/>
    <col min="394" max="394" width="34.85546875" bestFit="1" customWidth="1"/>
    <col min="395" max="395" width="20" bestFit="1" customWidth="1"/>
    <col min="396" max="396" width="4.7109375" customWidth="1"/>
    <col min="397" max="397" width="25" bestFit="1" customWidth="1"/>
    <col min="398" max="398" width="0.85546875" customWidth="1"/>
    <col min="399" max="399" width="4" bestFit="1" customWidth="1"/>
    <col min="400" max="400" width="1.7109375" bestFit="1" customWidth="1"/>
    <col min="401" max="401" width="5.7109375" customWidth="1"/>
    <col min="402" max="402" width="4.7109375" customWidth="1"/>
    <col min="403" max="403" width="36.42578125" bestFit="1" customWidth="1"/>
    <col min="404" max="404" width="36.42578125" customWidth="1"/>
    <col min="405" max="405" width="4.7109375" customWidth="1"/>
    <col min="406" max="406" width="0.85546875" customWidth="1"/>
    <col min="407" max="407" width="4" bestFit="1" customWidth="1"/>
    <col min="408" max="408" width="1.7109375" bestFit="1" customWidth="1"/>
    <col min="409" max="409" width="34.85546875" bestFit="1" customWidth="1"/>
    <col min="410" max="410" width="20" bestFit="1" customWidth="1"/>
    <col min="411" max="411" width="4.7109375" customWidth="1"/>
    <col min="412" max="412" width="25" bestFit="1" customWidth="1"/>
    <col min="413" max="413" width="0.85546875" customWidth="1"/>
    <col min="414" max="414" width="4" bestFit="1" customWidth="1"/>
    <col min="415" max="415" width="1.7109375" bestFit="1" customWidth="1"/>
    <col min="416" max="416" width="5.7109375" customWidth="1"/>
    <col min="417" max="417" width="4.7109375" customWidth="1"/>
    <col min="418" max="418" width="36.42578125" bestFit="1" customWidth="1"/>
    <col min="419" max="419" width="36.42578125" customWidth="1"/>
    <col min="420" max="420" width="4.7109375" customWidth="1"/>
    <col min="421" max="421" width="0.85546875" customWidth="1"/>
    <col min="422" max="422" width="4" bestFit="1" customWidth="1"/>
    <col min="423" max="423" width="1.7109375" bestFit="1" customWidth="1"/>
    <col min="424" max="424" width="34.85546875" bestFit="1" customWidth="1"/>
    <col min="425" max="425" width="20" bestFit="1" customWidth="1"/>
    <col min="426" max="426" width="4.7109375" customWidth="1"/>
    <col min="427" max="427" width="25" bestFit="1" customWidth="1"/>
    <col min="428" max="428" width="0.85546875" customWidth="1"/>
    <col min="429" max="429" width="4" bestFit="1" customWidth="1"/>
    <col min="430" max="430" width="1.7109375" bestFit="1" customWidth="1"/>
    <col min="431" max="431" width="5.7109375" customWidth="1"/>
    <col min="432" max="432" width="4.7109375" customWidth="1"/>
    <col min="433" max="433" width="18.7109375" customWidth="1"/>
    <col min="434" max="434" width="6.7109375" customWidth="1"/>
    <col min="435" max="435" width="4.7109375" customWidth="1"/>
    <col min="436" max="437" width="3.7109375" customWidth="1"/>
    <col min="438" max="439" width="4.7109375" customWidth="1"/>
    <col min="441" max="441" width="4" bestFit="1" customWidth="1"/>
    <col min="442" max="442" width="1.7109375" bestFit="1" customWidth="1"/>
    <col min="443" max="443" width="18.7109375" customWidth="1"/>
    <col min="444" max="445" width="4.7109375" customWidth="1"/>
    <col min="446" max="446" width="17" bestFit="1" customWidth="1"/>
    <col min="448" max="448" width="4" bestFit="1" customWidth="1"/>
    <col min="449" max="449" width="1.7109375" bestFit="1" customWidth="1"/>
    <col min="450" max="450" width="4.7109375" customWidth="1"/>
    <col min="451" max="451" width="3.7109375" customWidth="1"/>
    <col min="452" max="452" width="15.140625" bestFit="1" customWidth="1"/>
    <col min="453" max="453" width="4.7109375" customWidth="1"/>
    <col min="455" max="455" width="4" bestFit="1" customWidth="1"/>
    <col min="456" max="456" width="1.7109375" bestFit="1" customWidth="1"/>
    <col min="457" max="457" width="15.140625" bestFit="1" customWidth="1"/>
    <col min="458" max="458" width="4.7109375" customWidth="1"/>
    <col min="459" max="459" width="20.140625" bestFit="1" customWidth="1"/>
  </cols>
  <sheetData>
    <row r="1" spans="1:459" x14ac:dyDescent="0.25">
      <c r="L1" s="7">
        <f ca="1">ActualLevel</f>
        <v>8</v>
      </c>
      <c r="M1" s="7"/>
      <c r="Q1" s="7"/>
      <c r="AM1" s="177" t="s">
        <v>1817</v>
      </c>
      <c r="AN1" s="178"/>
      <c r="AO1" s="178"/>
      <c r="AP1" s="178"/>
      <c r="AQ1" s="179"/>
      <c r="AS1" s="177" t="s">
        <v>1769</v>
      </c>
      <c r="AT1" s="178"/>
      <c r="AU1" s="178"/>
      <c r="AV1" s="178"/>
      <c r="AW1" s="178"/>
      <c r="AX1" s="178"/>
      <c r="AY1" s="178"/>
      <c r="AZ1" s="179"/>
      <c r="BB1" s="177" t="s">
        <v>1223</v>
      </c>
      <c r="BC1" s="178"/>
      <c r="BD1" s="178"/>
      <c r="BE1" s="178"/>
      <c r="BF1" s="178"/>
      <c r="BG1" s="178"/>
      <c r="BH1" s="178"/>
      <c r="BI1" s="178"/>
      <c r="BJ1" s="178"/>
      <c r="BK1" s="178"/>
      <c r="BL1" s="179"/>
      <c r="BN1" s="215" t="s">
        <v>1224</v>
      </c>
      <c r="BO1" s="242"/>
      <c r="BP1" s="243"/>
      <c r="NT1">
        <f ca="1">MAX(K3:K568)</f>
        <v>9</v>
      </c>
      <c r="OI1">
        <f ca="1">MAX(L3:L568)</f>
        <v>9</v>
      </c>
      <c r="OX1">
        <f ca="1">MAX(M3:M568)</f>
        <v>22</v>
      </c>
    </row>
    <row r="2" spans="1:459" ht="63.75" x14ac:dyDescent="0.25">
      <c r="A2" s="239" t="s">
        <v>1787</v>
      </c>
      <c r="B2" s="68"/>
      <c r="C2" s="227" t="s">
        <v>1690</v>
      </c>
      <c r="D2" s="228"/>
      <c r="F2" s="224" t="s">
        <v>1813</v>
      </c>
      <c r="G2" s="225"/>
      <c r="I2" s="215"/>
      <c r="J2" s="216"/>
      <c r="K2" s="217" t="s">
        <v>2052</v>
      </c>
      <c r="L2" s="218" t="s">
        <v>2053</v>
      </c>
      <c r="M2" s="219" t="s">
        <v>1234</v>
      </c>
      <c r="O2" s="221"/>
      <c r="Q2" s="7"/>
      <c r="T2" s="60" t="s">
        <v>1221</v>
      </c>
      <c r="U2" s="60" t="s">
        <v>1222</v>
      </c>
      <c r="V2" s="60" t="s">
        <v>1681</v>
      </c>
      <c r="W2" s="60" t="s">
        <v>1223</v>
      </c>
      <c r="X2" s="60" t="s">
        <v>1224</v>
      </c>
      <c r="Y2" s="7" t="s">
        <v>1225</v>
      </c>
      <c r="Z2" s="7" t="s">
        <v>1226</v>
      </c>
      <c r="AA2" s="7" t="s">
        <v>1227</v>
      </c>
      <c r="AB2" s="7" t="s">
        <v>1228</v>
      </c>
      <c r="AC2" s="60" t="s">
        <v>1229</v>
      </c>
      <c r="AD2" s="60" t="s">
        <v>1230</v>
      </c>
      <c r="AE2" s="60" t="s">
        <v>1232</v>
      </c>
      <c r="AF2" s="60" t="s">
        <v>1231</v>
      </c>
      <c r="AG2" s="60" t="s">
        <v>1233</v>
      </c>
      <c r="AH2" s="60" t="s">
        <v>1234</v>
      </c>
      <c r="AI2" s="60" t="s">
        <v>25</v>
      </c>
      <c r="AJ2" s="7" t="s">
        <v>21</v>
      </c>
      <c r="AK2" s="7" t="s">
        <v>1186</v>
      </c>
      <c r="AL2" s="7"/>
      <c r="AM2" s="83" t="s">
        <v>20</v>
      </c>
      <c r="AN2" s="84" t="s">
        <v>28</v>
      </c>
      <c r="AO2" s="84" t="s">
        <v>53</v>
      </c>
      <c r="AP2" s="84" t="s">
        <v>67</v>
      </c>
      <c r="AQ2" s="74" t="s">
        <v>1818</v>
      </c>
      <c r="AS2" s="75"/>
      <c r="AU2" s="7">
        <f>COUNTIF(AU5:AU568,"x")</f>
        <v>15</v>
      </c>
      <c r="AV2" s="7"/>
      <c r="AZ2" s="76"/>
      <c r="BB2" s="75"/>
      <c r="BE2" s="68" t="s">
        <v>1819</v>
      </c>
      <c r="BF2" s="68" t="s">
        <v>1770</v>
      </c>
      <c r="BG2" s="68" t="s">
        <v>1771</v>
      </c>
      <c r="BH2" s="68" t="s">
        <v>1820</v>
      </c>
      <c r="BI2" s="7"/>
      <c r="BJ2" s="68" t="s">
        <v>1770</v>
      </c>
      <c r="BK2" s="67" t="s">
        <v>1771</v>
      </c>
      <c r="BL2" s="82" t="s">
        <v>1186</v>
      </c>
      <c r="BN2" s="75"/>
      <c r="BO2" s="244" t="s">
        <v>1820</v>
      </c>
      <c r="BP2" s="76"/>
      <c r="BR2" s="176" t="s">
        <v>2428</v>
      </c>
      <c r="BS2" s="176"/>
      <c r="BT2" s="176"/>
      <c r="BU2" s="176"/>
      <c r="BV2" s="176"/>
      <c r="BW2" s="176"/>
      <c r="BX2" s="176"/>
      <c r="BY2" s="176"/>
      <c r="BZ2" s="176"/>
      <c r="CA2" s="176"/>
      <c r="CB2" s="176"/>
      <c r="CC2" s="176"/>
      <c r="CD2" s="176"/>
      <c r="CE2" s="176"/>
      <c r="CF2" s="176"/>
      <c r="CG2" s="176"/>
      <c r="CH2" s="176"/>
      <c r="CI2" s="176"/>
      <c r="CJ2" s="176"/>
      <c r="CK2" s="176"/>
      <c r="CL2" s="176"/>
      <c r="CM2" s="176"/>
      <c r="CN2" s="176"/>
      <c r="CO2" s="176"/>
      <c r="CP2" s="176"/>
      <c r="CQ2" s="176"/>
      <c r="CR2" s="176"/>
      <c r="CS2" s="176"/>
      <c r="CT2" s="176"/>
      <c r="CU2" s="176"/>
      <c r="CV2" s="176"/>
      <c r="CW2" s="176"/>
      <c r="CX2" s="176"/>
      <c r="CY2" s="176"/>
      <c r="CZ2" s="176"/>
      <c r="DA2" s="176"/>
      <c r="DB2" s="176"/>
      <c r="DC2" s="176"/>
      <c r="DD2" s="176"/>
      <c r="DE2" s="176"/>
      <c r="DF2" s="176"/>
      <c r="DG2" s="176"/>
      <c r="DH2" s="176"/>
      <c r="DI2" s="176"/>
      <c r="DJ2" s="176"/>
      <c r="DK2" s="176"/>
      <c r="DL2" s="176"/>
      <c r="DM2" s="176"/>
      <c r="DN2" s="176"/>
      <c r="DO2" s="176"/>
      <c r="DP2" s="176"/>
      <c r="DQ2" s="176"/>
      <c r="DR2" s="176"/>
      <c r="DS2" s="176"/>
      <c r="DT2" s="176"/>
      <c r="DU2" s="176"/>
      <c r="DV2" s="176"/>
      <c r="DW2" s="176"/>
      <c r="DX2" s="176"/>
      <c r="DY2" s="176"/>
      <c r="DZ2" s="176"/>
      <c r="EA2" s="176"/>
      <c r="EB2" s="176"/>
      <c r="EC2" s="176"/>
      <c r="ED2" s="176"/>
      <c r="EE2" s="176"/>
      <c r="EF2" s="176"/>
      <c r="EG2" s="176"/>
      <c r="EH2" s="176"/>
      <c r="EI2" s="176"/>
      <c r="EJ2" s="176"/>
      <c r="EK2" s="176"/>
      <c r="EL2" s="176"/>
      <c r="EM2" s="176"/>
      <c r="EN2" s="176"/>
      <c r="EO2" s="176"/>
      <c r="EP2" s="176"/>
      <c r="EQ2" s="176"/>
      <c r="ER2" s="176"/>
      <c r="ES2" s="176"/>
      <c r="ET2" s="176"/>
      <c r="EU2" s="176"/>
      <c r="EV2" s="176"/>
      <c r="EW2" s="176"/>
      <c r="EX2" s="176"/>
      <c r="EY2" s="176"/>
      <c r="EZ2" s="176"/>
      <c r="FA2" s="176"/>
      <c r="FB2" s="176"/>
      <c r="FC2" s="176"/>
      <c r="FD2" s="176"/>
      <c r="FE2" s="176"/>
      <c r="FF2" s="176"/>
      <c r="FG2" s="176"/>
      <c r="FH2" s="176"/>
      <c r="FI2" s="176"/>
      <c r="FJ2" s="176"/>
      <c r="FK2" s="176"/>
      <c r="FL2" s="176"/>
      <c r="FM2" s="176"/>
      <c r="FN2" s="176"/>
      <c r="FO2" s="176"/>
      <c r="FP2" s="176"/>
      <c r="FQ2" s="176"/>
      <c r="FR2" s="176"/>
      <c r="FS2" s="176"/>
      <c r="FT2" s="176"/>
      <c r="FU2" s="176"/>
      <c r="FV2" s="176"/>
      <c r="FW2" s="176"/>
      <c r="FX2" s="176"/>
      <c r="FY2" s="176"/>
      <c r="FZ2" s="176"/>
      <c r="GA2" s="176"/>
      <c r="GB2" s="176"/>
      <c r="GC2" s="176"/>
      <c r="GD2" s="176"/>
      <c r="GE2" s="176"/>
      <c r="GF2" s="176"/>
      <c r="GG2" s="176"/>
      <c r="GH2" s="176"/>
      <c r="GI2" s="176"/>
      <c r="GJ2" s="176"/>
      <c r="GK2" s="176"/>
      <c r="GL2" s="176"/>
      <c r="GM2" s="176"/>
      <c r="GN2" s="176"/>
      <c r="GO2" s="176"/>
      <c r="GP2" s="176"/>
      <c r="GQ2" s="176"/>
      <c r="GR2" s="176"/>
      <c r="GS2" s="176"/>
      <c r="GT2" s="176"/>
      <c r="GU2" s="176"/>
      <c r="GV2" s="176"/>
      <c r="GW2" s="176"/>
      <c r="GX2" s="176"/>
      <c r="GY2" s="176"/>
      <c r="GZ2" s="176"/>
      <c r="HA2" s="176"/>
      <c r="HB2" s="176"/>
      <c r="HC2" s="176"/>
      <c r="HD2" s="176"/>
      <c r="HE2" s="176"/>
      <c r="HF2" s="176"/>
      <c r="HG2" s="176"/>
      <c r="HH2" s="176"/>
      <c r="HI2" s="176"/>
      <c r="HJ2" s="176"/>
      <c r="HK2" s="176"/>
      <c r="HL2" s="176"/>
      <c r="HM2" s="176"/>
      <c r="HN2" s="176"/>
      <c r="HO2" s="176"/>
      <c r="HP2" s="176"/>
      <c r="HQ2" s="176"/>
      <c r="HR2" s="176"/>
      <c r="HS2" s="176"/>
      <c r="HT2" s="176"/>
      <c r="HU2" s="176"/>
      <c r="HV2" s="176"/>
      <c r="HW2" s="176"/>
      <c r="HX2" s="176"/>
      <c r="HY2" s="176"/>
      <c r="HZ2" s="176"/>
      <c r="IA2" s="176"/>
      <c r="IB2" s="176"/>
      <c r="IC2" s="176"/>
      <c r="ID2" s="176"/>
      <c r="IE2" s="176"/>
      <c r="IF2" s="176"/>
      <c r="IG2" s="176"/>
      <c r="IH2" s="176"/>
      <c r="II2" s="176"/>
      <c r="IJ2" s="176"/>
      <c r="IK2" s="176"/>
      <c r="IL2" s="176"/>
      <c r="IM2" s="176"/>
      <c r="IN2" s="176"/>
      <c r="IO2" s="176"/>
      <c r="IP2" s="176"/>
      <c r="IQ2" s="176"/>
      <c r="IR2" s="176"/>
      <c r="IS2" s="176"/>
      <c r="IT2" s="176"/>
      <c r="IU2" s="176"/>
      <c r="IV2" s="176"/>
      <c r="IW2" s="176"/>
      <c r="IX2" s="176"/>
      <c r="IY2" s="176"/>
      <c r="IZ2" s="176"/>
      <c r="JA2" s="176"/>
      <c r="JB2" s="176"/>
      <c r="JC2" s="176"/>
      <c r="JD2" s="176"/>
      <c r="JE2" s="176"/>
      <c r="JF2" s="176"/>
      <c r="JG2" s="176"/>
      <c r="JH2" s="176"/>
      <c r="JI2" s="176"/>
      <c r="JJ2" s="176"/>
      <c r="JK2" s="176"/>
      <c r="JL2" s="176"/>
      <c r="JM2" s="176"/>
      <c r="JN2" s="176"/>
      <c r="JO2" s="176"/>
      <c r="JP2" s="176"/>
      <c r="JQ2" s="176"/>
      <c r="JR2" s="176"/>
      <c r="JS2" s="176"/>
      <c r="JT2" s="176"/>
      <c r="JU2" s="176"/>
      <c r="JV2" s="176"/>
      <c r="JW2" s="176"/>
      <c r="JX2" s="176"/>
      <c r="JY2" s="176"/>
      <c r="JZ2" s="176"/>
      <c r="KA2" s="176"/>
      <c r="KB2" s="176"/>
      <c r="KC2" s="176"/>
      <c r="KD2" s="176"/>
      <c r="KE2" s="176"/>
      <c r="KF2" s="176"/>
      <c r="KG2" s="176"/>
      <c r="KH2" s="176"/>
      <c r="KI2" s="176"/>
      <c r="KJ2" s="176"/>
      <c r="KK2" s="176"/>
      <c r="KL2" s="176"/>
      <c r="KM2" s="176"/>
      <c r="KN2" s="176"/>
      <c r="KO2" s="176"/>
      <c r="KP2" s="176"/>
      <c r="KQ2" s="176"/>
      <c r="KR2" s="176"/>
      <c r="KS2" s="176"/>
      <c r="KT2" s="176"/>
      <c r="KU2" s="176"/>
      <c r="KV2" s="176"/>
      <c r="KW2" s="176"/>
      <c r="KX2" s="176"/>
      <c r="KY2" s="176"/>
      <c r="KZ2" s="176"/>
      <c r="LA2" s="176"/>
      <c r="LB2" s="176"/>
      <c r="LC2" s="176"/>
      <c r="LD2" s="176"/>
      <c r="LE2" s="176"/>
      <c r="LF2" s="176"/>
      <c r="LG2" s="176"/>
      <c r="LH2" s="176"/>
      <c r="LI2" s="176"/>
      <c r="LJ2" s="176"/>
      <c r="LK2" s="176"/>
      <c r="LL2" s="176"/>
      <c r="LM2" s="176"/>
      <c r="LN2" s="176"/>
      <c r="LO2" s="176"/>
      <c r="LP2" s="176"/>
      <c r="LQ2" s="176"/>
      <c r="LR2" s="176"/>
      <c r="LS2" s="176"/>
      <c r="LT2" s="176"/>
      <c r="LU2" s="176"/>
      <c r="LV2" s="176"/>
      <c r="LW2" s="176"/>
      <c r="LX2" s="176"/>
      <c r="LY2" s="176"/>
      <c r="LZ2" s="176"/>
      <c r="MA2" s="176"/>
      <c r="MB2" s="176"/>
      <c r="MC2" s="176"/>
      <c r="MD2" s="176"/>
      <c r="ME2" s="176"/>
      <c r="MF2" s="176"/>
      <c r="MG2" s="176"/>
      <c r="MH2" s="176"/>
      <c r="MI2" s="176"/>
      <c r="MJ2" s="176"/>
      <c r="MK2" s="176"/>
      <c r="ML2" s="176"/>
      <c r="MM2" s="176"/>
      <c r="MN2" s="176"/>
      <c r="MO2" s="176"/>
      <c r="MP2" s="176"/>
      <c r="MQ2" s="176"/>
      <c r="MR2" s="176"/>
      <c r="MS2" s="176"/>
      <c r="MT2" s="176"/>
      <c r="MU2" s="176"/>
      <c r="MV2" s="176"/>
      <c r="MW2" s="176"/>
      <c r="MX2" s="176"/>
      <c r="MY2" s="176"/>
      <c r="MZ2" s="176"/>
      <c r="NA2" s="176"/>
      <c r="NB2" s="176"/>
      <c r="NC2" s="176"/>
      <c r="ND2" s="176"/>
      <c r="NE2" s="176"/>
      <c r="NF2" s="176"/>
      <c r="NG2" s="176"/>
      <c r="NH2" s="176"/>
      <c r="NI2" s="176"/>
      <c r="NJ2" s="176"/>
      <c r="NK2" s="176"/>
      <c r="NL2" s="176"/>
      <c r="NM2" s="176"/>
      <c r="NN2" s="176"/>
      <c r="NO2" s="176"/>
      <c r="NP2" s="176"/>
      <c r="NQ2" s="176"/>
      <c r="NR2" s="176"/>
      <c r="NT2" s="176" t="s">
        <v>1769</v>
      </c>
      <c r="NU2" s="176"/>
      <c r="NV2" s="176"/>
      <c r="NW2" s="176"/>
      <c r="NX2" s="176"/>
      <c r="NY2" s="176"/>
      <c r="NZ2" s="176"/>
      <c r="OA2" s="176"/>
      <c r="OB2" s="176"/>
      <c r="OC2" s="176"/>
      <c r="OD2" s="176"/>
      <c r="OE2" s="176"/>
      <c r="OF2" s="176"/>
      <c r="OG2" s="176"/>
      <c r="OI2" s="176" t="s">
        <v>35</v>
      </c>
      <c r="OJ2" s="176"/>
      <c r="OK2" s="176"/>
      <c r="OL2" s="176"/>
      <c r="OM2" s="176"/>
      <c r="ON2" s="176"/>
      <c r="OO2" s="176"/>
      <c r="OP2" s="176"/>
      <c r="OQ2" s="176"/>
      <c r="OR2" s="176"/>
      <c r="OS2" s="176"/>
      <c r="OT2" s="176"/>
      <c r="OU2" s="176"/>
      <c r="OV2" s="176"/>
      <c r="OX2" s="176" t="s">
        <v>2051</v>
      </c>
      <c r="OY2" s="176"/>
      <c r="OZ2" s="176"/>
      <c r="PA2" s="176"/>
      <c r="PB2" s="176"/>
      <c r="PC2" s="176"/>
      <c r="PD2" s="176"/>
      <c r="PE2" s="176"/>
      <c r="PF2" s="176"/>
      <c r="PG2" s="176"/>
      <c r="PH2" s="176"/>
      <c r="PI2" s="176"/>
      <c r="PJ2" s="176"/>
      <c r="PK2" s="176"/>
      <c r="PM2" s="176" t="s">
        <v>1813</v>
      </c>
      <c r="PN2" s="176"/>
      <c r="PO2" s="176"/>
      <c r="PP2" s="176"/>
      <c r="PQ2" s="176"/>
      <c r="PR2" s="176"/>
      <c r="PS2" s="176"/>
      <c r="PT2" s="176"/>
      <c r="PU2" s="176"/>
      <c r="PV2" s="176"/>
      <c r="PW2" s="176"/>
      <c r="PX2" s="176"/>
      <c r="PY2" s="176"/>
      <c r="PZ2" s="176"/>
      <c r="QA2" s="176"/>
      <c r="QB2" s="176"/>
      <c r="QC2" s="176"/>
      <c r="QD2" s="176"/>
      <c r="QF2" t="s">
        <v>1690</v>
      </c>
    </row>
    <row r="3" spans="1:459" x14ac:dyDescent="0.25">
      <c r="A3" s="240" t="str">
        <f>IF('Character Sheet'!$B$4="Creature","N","Y")</f>
        <v>Y</v>
      </c>
      <c r="C3" s="75"/>
      <c r="D3" s="76"/>
      <c r="F3" s="75"/>
      <c r="G3" s="76"/>
      <c r="I3" s="75"/>
      <c r="J3" s="85"/>
      <c r="K3" s="85">
        <v>0</v>
      </c>
      <c r="L3" s="85">
        <v>0</v>
      </c>
      <c r="M3" s="70">
        <v>0</v>
      </c>
      <c r="O3" s="222"/>
      <c r="Q3" s="7" t="str">
        <f>R3</f>
        <v>Composition &amp; Performance Art Skills</v>
      </c>
      <c r="R3" s="81" t="s">
        <v>1263</v>
      </c>
      <c r="S3" s="81"/>
      <c r="T3" s="61" t="s">
        <v>1236</v>
      </c>
      <c r="U3" s="61" t="s">
        <v>1236</v>
      </c>
      <c r="V3" s="61" t="str">
        <f>IF(ISNUMBER(SEARCH("Category",R3)),"- -",IFERROR(IFERROR(VLOOKUP(Q3,[1]Professions!$A$4:$AM$288,MATCH(Profession,[1]Professions!$A$1:$AM$1,0),FALSE),VLOOKUP(Q3,Calculations!$B$91:$I$95,8,FALSE)),"- -"))</f>
        <v>- -</v>
      </c>
      <c r="W3" s="60" t="str">
        <f>BL3</f>
        <v>- -</v>
      </c>
      <c r="X3" s="7" t="str">
        <f ca="1">IFERROR(VLOOKUP(R3,$BS$6:$NR$519,MATCH(ActualLevel,$BS$3:$NR$3,0),FALSE),"- -")</f>
        <v>- -</v>
      </c>
      <c r="Y3" s="7" t="str">
        <f t="shared" ref="Y3:Y23" si="0">IF(V3="- -","- -",SUM(W3:X3))</f>
        <v>- -</v>
      </c>
      <c r="Z3" s="7" t="str">
        <f>IFERROR(VLOOKUP(Y3,Charts!$BQ$2:$BR$52,2,FALSE),"- -")</f>
        <v>- -</v>
      </c>
      <c r="AA3" s="7" t="str">
        <f ca="1">IFERROR((INDIRECT(LEFT(T3,FIND("/",T3)-1))+INDIRECT(MID(T3,FIND("/",T3)+1,2))+INDIRECT(U3)),"- -")</f>
        <v>- -</v>
      </c>
      <c r="AB3" s="7" t="str">
        <f>IF(Y3="- -","- -",IF(AZ3="x",MIN(30,Y3),0))</f>
        <v>- -</v>
      </c>
      <c r="AC3" s="60"/>
      <c r="AD3" s="60"/>
      <c r="AE3" s="60"/>
      <c r="AF3" s="60"/>
      <c r="AG3" s="60"/>
      <c r="AH3" s="60"/>
      <c r="AI3" s="60"/>
      <c r="AJ3" s="7"/>
      <c r="AK3" s="7">
        <f ca="1">IF(AE3=AF3,(SUM(Z3:AE3)+SUM(AG3:AJ3)),(SUM(Z3:AE3)+SUM(AG3:AJ3))&amp;"/"&amp;(SUM(Z3:AD3)+SUM(AF3:AJ3)))</f>
        <v>0</v>
      </c>
      <c r="AL3" s="7"/>
      <c r="AM3" s="69">
        <f>IFERROR(VLOOKUP(R3,'[1]Skill Statistics'!$A$3:$AN$513,MATCH(Profession,'[1]Skill Statistics'!$A$2:$AN$2,0),FALSE),0)</f>
        <v>0</v>
      </c>
      <c r="AN3" s="85">
        <f>IFERROR(VLOOKUP(Q3,'[1]Skill Statistics'!$A$3:$BK$513,MATCH(Archetype,'[1]Skill Statistics'!$A$2:$BK$2,0),FALSE),0)</f>
        <v>0</v>
      </c>
      <c r="AO3" s="85">
        <f>IFERROR(VLOOKUP(Q3,'[1]Skill Statistics'!$A$3:$BB$513,MATCH(Race,'[1]Skill Statistics'!$A$2:$BB$2,0),FALSE),0)</f>
        <v>0</v>
      </c>
      <c r="AP3" s="85">
        <f ca="1">IFERROR(AA3/10,0)</f>
        <v>0</v>
      </c>
      <c r="AQ3" s="74"/>
      <c r="AS3" s="75"/>
      <c r="AU3" s="7"/>
      <c r="AV3" s="7">
        <f t="shared" ref="AV3:AV14" ca="1" si="1">IF(AU3="x",RAND(),0)</f>
        <v>0</v>
      </c>
      <c r="AW3" t="str">
        <f t="shared" ref="AW3:AW5" si="2">IF(AU3="x",AV3+AM3+AO3+AP3+AQ3,"")</f>
        <v/>
      </c>
      <c r="AY3">
        <f t="shared" ref="AY3:AY66" si="3">IF(IF(AT3="*",AY2,AW3)="",0,IF(AT3="*",AY2,AW3))</f>
        <v>0</v>
      </c>
      <c r="AZ3" s="76"/>
      <c r="BB3" s="69">
        <f>IFERROR(IF(Q3="Language",VLOOKUP(R3,[1]Cultures!$B$4:$N$218,MATCH(Culture,[1]Cultures!$B$3:$N$3,0),FALSE),VLOOKUP(Q3,[1]Cultures!$B$4:$O$212,MATCH(Culture,[1]Cultures!$B$3:$O$3,0),FALSE)),"- -")</f>
        <v>0</v>
      </c>
      <c r="BD3">
        <f t="shared" ref="BD3:BD9" ca="1" si="4">IF(BC3="*",RAND(),0)</f>
        <v>0</v>
      </c>
      <c r="BE3" t="str">
        <f t="shared" ref="BE3:BE6" si="5">IF(BC3="*",BD3+AM3+AO3+AP3+AQ3,"")</f>
        <v/>
      </c>
      <c r="BF3" s="68"/>
      <c r="BG3" s="68"/>
      <c r="BI3" s="7"/>
      <c r="BJ3" s="7"/>
      <c r="BK3" s="7"/>
      <c r="BL3" s="70" t="str">
        <f t="shared" ref="BL3:BL66" si="6">IF(V3="- -","- -",SUM(BI3:BK3))</f>
        <v>- -</v>
      </c>
      <c r="BN3" s="69" t="str">
        <f>IFERROR(VLOOKUP(V3,Charts!$BT$2:$BV$14,3,FALSE),"- -")</f>
        <v>- -</v>
      </c>
      <c r="BO3" s="85" t="str">
        <f ca="1">IF(A3="N","- -",IF(V3="- -","- -",RAND()+AM3+AO3+AP3+AQ3+AV3+AY3+BD3+BN3))</f>
        <v>- -</v>
      </c>
      <c r="BP3" s="70" t="str">
        <f t="shared" ref="BP3:BP6" ca="1" si="7">IF(A3="N","- -",IFERROR(_xlfn.RANK.EQ(BO3,$BO$3:$BO$568),"- -"))</f>
        <v>- -</v>
      </c>
      <c r="CD3" s="7">
        <v>0</v>
      </c>
      <c r="CJ3" s="7">
        <f>CD3+1</f>
        <v>1</v>
      </c>
      <c r="CP3" s="7">
        <f>CJ3+1</f>
        <v>2</v>
      </c>
      <c r="CV3" s="7">
        <f>CP3+1</f>
        <v>3</v>
      </c>
      <c r="DB3" s="7">
        <f>CV3+1</f>
        <v>4</v>
      </c>
      <c r="DH3" s="7">
        <f>DB3+1</f>
        <v>5</v>
      </c>
      <c r="DN3" s="7">
        <f>DH3+1</f>
        <v>6</v>
      </c>
      <c r="DT3" s="7">
        <f>DN3+1</f>
        <v>7</v>
      </c>
      <c r="DZ3" s="7">
        <f>DT3+1</f>
        <v>8</v>
      </c>
      <c r="EF3" s="7">
        <f>DZ3+1</f>
        <v>9</v>
      </c>
      <c r="EL3" s="7">
        <f>EF3+1</f>
        <v>10</v>
      </c>
      <c r="ER3" s="7">
        <f>EL3+1</f>
        <v>11</v>
      </c>
      <c r="EX3" s="7">
        <f>ER3+1</f>
        <v>12</v>
      </c>
      <c r="FD3" s="7">
        <f>EX3+1</f>
        <v>13</v>
      </c>
      <c r="FJ3" s="7">
        <f>FD3+1</f>
        <v>14</v>
      </c>
      <c r="FP3" s="7">
        <f>FJ3+1</f>
        <v>15</v>
      </c>
      <c r="FV3" s="7">
        <f>FP3+1</f>
        <v>16</v>
      </c>
      <c r="GB3" s="7">
        <f>FV3+1</f>
        <v>17</v>
      </c>
      <c r="GH3" s="7">
        <f>GB3+1</f>
        <v>18</v>
      </c>
      <c r="GN3" s="7">
        <f>GH3+1</f>
        <v>19</v>
      </c>
      <c r="GT3" s="7">
        <f>GN3+1</f>
        <v>20</v>
      </c>
      <c r="GZ3" s="7">
        <f>GT3+1</f>
        <v>21</v>
      </c>
      <c r="HF3" s="7">
        <f>GZ3+1</f>
        <v>22</v>
      </c>
      <c r="HL3" s="7">
        <f>HF3+1</f>
        <v>23</v>
      </c>
      <c r="HR3" s="7">
        <f>HL3+1</f>
        <v>24</v>
      </c>
      <c r="HX3" s="7">
        <f>HR3+1</f>
        <v>25</v>
      </c>
      <c r="ID3" s="7">
        <f>HX3+1</f>
        <v>26</v>
      </c>
      <c r="IJ3" s="7">
        <f>ID3+1</f>
        <v>27</v>
      </c>
      <c r="IP3" s="7">
        <f>IJ3+1</f>
        <v>28</v>
      </c>
      <c r="IV3" s="7">
        <f>IP3+1</f>
        <v>29</v>
      </c>
      <c r="JB3" s="7">
        <f>IV3+1</f>
        <v>30</v>
      </c>
      <c r="JH3" s="7">
        <f>JB3+1</f>
        <v>31</v>
      </c>
      <c r="JN3" s="7">
        <f>JH3+1</f>
        <v>32</v>
      </c>
      <c r="JT3" s="7">
        <f>JN3+1</f>
        <v>33</v>
      </c>
      <c r="JZ3" s="7">
        <f>JT3+1</f>
        <v>34</v>
      </c>
      <c r="KF3" s="7">
        <f>JZ3+1</f>
        <v>35</v>
      </c>
      <c r="KL3" s="7">
        <f>KF3+1</f>
        <v>36</v>
      </c>
      <c r="KR3" s="7">
        <f>KL3+1</f>
        <v>37</v>
      </c>
      <c r="KX3" s="7">
        <f>KR3+1</f>
        <v>38</v>
      </c>
      <c r="LD3" s="7">
        <f>KX3+1</f>
        <v>39</v>
      </c>
      <c r="LJ3" s="7">
        <f>LD3+1</f>
        <v>40</v>
      </c>
      <c r="LP3" s="7">
        <f>LJ3+1</f>
        <v>41</v>
      </c>
      <c r="LV3" s="7">
        <f>LP3+1</f>
        <v>42</v>
      </c>
      <c r="MB3" s="7">
        <f>LV3+1</f>
        <v>43</v>
      </c>
      <c r="MH3" s="7">
        <f>MB3+1</f>
        <v>44</v>
      </c>
      <c r="MN3" s="7">
        <f>MH3+1</f>
        <v>45</v>
      </c>
      <c r="MT3" s="7">
        <f>MN3+1</f>
        <v>46</v>
      </c>
      <c r="MZ3" s="7">
        <f>MT3+1</f>
        <v>47</v>
      </c>
      <c r="NF3" s="7">
        <f>MZ3+1</f>
        <v>48</v>
      </c>
      <c r="NL3" s="7">
        <f>NF3+1</f>
        <v>49</v>
      </c>
      <c r="NR3" s="7">
        <f>NL3+1</f>
        <v>50</v>
      </c>
      <c r="NT3">
        <v>1</v>
      </c>
      <c r="NU3" s="7" t="s">
        <v>19</v>
      </c>
      <c r="NV3" s="7">
        <f ca="1">IFERROR(RAND()+NZ3,"")</f>
        <v>6.2500249384283837</v>
      </c>
      <c r="NW3" s="7">
        <f t="shared" ref="NW3:NW66" ca="1" si="8">IFERROR(_xlfn.RANK.EQ(NV3,$NV$3:$NV$427),"")</f>
        <v>9</v>
      </c>
      <c r="NX3" t="str">
        <f ca="1">IFERROR(VLOOKUP(NT3,$K$3:$AK$568,8,FALSE),"")</f>
        <v>Maneuvering in Armour</v>
      </c>
      <c r="NY3" t="str">
        <f ca="1">IFERROR(VLOOKUP(NT3,$K$3:$AK$568,9,FALSE),"")</f>
        <v>Man. in Arm.</v>
      </c>
      <c r="NZ3" s="7">
        <f ca="1">IFERROR(VLOOKUP(NT3,$K$3:$AK$568,27,FALSE),"")</f>
        <v>6</v>
      </c>
      <c r="OB3">
        <v>1</v>
      </c>
      <c r="OC3" s="7" t="s">
        <v>19</v>
      </c>
      <c r="OD3" t="str">
        <f ca="1">VLOOKUP(OB3,$NW$3:$NX$427,2,FALSE)</f>
        <v>Body Development</v>
      </c>
      <c r="OE3" s="7" t="str">
        <f ca="1">IFERROR(VLOOKUP(OD3,$NX$3:$NZ$431,2,FALSE),"")</f>
        <v>Body . Dev.</v>
      </c>
      <c r="OF3" s="7">
        <f ca="1">IFERROR(VLOOKUP(OE3,$NY$3:$NZ$427,2,FALSE),"")</f>
        <v>70</v>
      </c>
      <c r="OG3" t="str">
        <f ca="1">IF(OE3="","",OE3&amp;" ("&amp;OF3&amp;"), ")</f>
        <v xml:space="preserve">Body . Dev. (70), </v>
      </c>
      <c r="OI3">
        <v>1</v>
      </c>
      <c r="OJ3" s="7" t="s">
        <v>19</v>
      </c>
      <c r="OK3" s="7">
        <f ca="1">IFERROR(RAND()+OO3,"")</f>
        <v>28.613472492430642</v>
      </c>
      <c r="OL3" s="7">
        <f ca="1">IFERROR(_xlfn.RANK.EQ(OK3,$OK$3:$OK$427),"")</f>
        <v>8</v>
      </c>
      <c r="OM3" t="str">
        <f ca="1">IFERROR(VLOOKUP(OI3,$L$3:$AK$568,7,FALSE),"")</f>
        <v>Horse-drawn Carriage</v>
      </c>
      <c r="ON3" t="str">
        <f ca="1">IFERROR(VLOOKUP(OI3,$L$3:$AK$568,8,FALSE),"")</f>
        <v>Driv., Hors. Carri.</v>
      </c>
      <c r="OO3" s="7">
        <f ca="1">IFERROR(VLOOKUP(OI3,$L$3:$AK$568,26,FALSE),"")</f>
        <v>28</v>
      </c>
      <c r="OQ3">
        <v>1</v>
      </c>
      <c r="OR3" s="7" t="s">
        <v>19</v>
      </c>
      <c r="OS3" t="str">
        <f ca="1">VLOOKUP(OQ3,$OL$3:$OM$427,2,FALSE)</f>
        <v>Battlefield</v>
      </c>
      <c r="OT3" s="7" t="str">
        <f ca="1">IFERROR(VLOOKUP(OS3,$OM$3:$OO$427,2,FALSE),"")</f>
        <v>Tact., Battlef.</v>
      </c>
      <c r="OU3" s="7">
        <f ca="1">IFERROR(VLOOKUP(OS3,$OM$3:$OO$427,3,FALSE),"")</f>
        <v>59</v>
      </c>
      <c r="OV3" t="str">
        <f ca="1">IF(OT3="","",OT3&amp;" ("&amp;OU3&amp;"), ")</f>
        <v xml:space="preserve">Tact., Battlef. (59), </v>
      </c>
      <c r="OX3">
        <v>1</v>
      </c>
      <c r="OY3" s="7" t="s">
        <v>19</v>
      </c>
      <c r="OZ3" s="7">
        <f ca="1">IFERROR(RAND()+PD3,"")</f>
        <v>13.831384002521464</v>
      </c>
      <c r="PA3" s="7">
        <f ca="1">IFERROR(_xlfn.RANK.EQ(OZ3,$OZ$3:$OZ$427),"")</f>
        <v>4</v>
      </c>
      <c r="PB3" t="str">
        <f ca="1">IFERROR(VLOOKUP(OX3,$M$3:$AK$568,6,FALSE),"")</f>
        <v>Perception</v>
      </c>
      <c r="PC3" t="str">
        <f ca="1">IFERROR(VLOOKUP(OX3,$M$3:$AK$568,7,FALSE),"")</f>
        <v>Perc.</v>
      </c>
      <c r="PD3" s="7">
        <f ca="1">IFERROR(VLOOKUP(OX3,$M$3:$AK$568,25,FALSE),"")</f>
        <v>13</v>
      </c>
      <c r="PF3">
        <v>1</v>
      </c>
      <c r="PG3" s="7" t="s">
        <v>19</v>
      </c>
      <c r="PH3" t="str">
        <f ca="1">VLOOKUP(PF3,$PA$3:$PB$427,2,FALSE)</f>
        <v>Swimming</v>
      </c>
      <c r="PI3" s="7" t="str">
        <f ca="1">IFERROR(VLOOKUP(PH3,$PB$3:$PD$427,2,FALSE),"")</f>
        <v>Swim.</v>
      </c>
      <c r="PJ3" s="7">
        <f ca="1">IFERROR(VLOOKUP(PH3,$PB$3:$PD$427,3,FALSE),"")</f>
        <v>22</v>
      </c>
      <c r="PK3" t="str">
        <f ca="1">IF(PI3="","",PI3&amp;" ("&amp;PJ3&amp;"), ")</f>
        <v xml:space="preserve">Swim. (22), </v>
      </c>
      <c r="PM3">
        <v>1</v>
      </c>
      <c r="PN3" s="7" t="s">
        <v>19</v>
      </c>
      <c r="PO3" s="202" t="str">
        <f ca="1">IFERROR((RAND()/10)+PV3+(PW3/10),"")</f>
        <v/>
      </c>
      <c r="PP3" s="7" t="str">
        <f ca="1">IFERROR(_xlfn.RANK.EQ(PO3,$PO$3:$PO$427),"")</f>
        <v/>
      </c>
      <c r="PQ3" t="str">
        <f ca="1">IFERROR(VLOOKUP(PM3,$G$325:$R$409,12,FALSE),"")</f>
        <v/>
      </c>
      <c r="PR3" t="e">
        <f ca="1">VLOOKUP(PM3,$G$324:$Q$409,11,FALSE)</f>
        <v>#N/A</v>
      </c>
      <c r="PS3" s="7" t="str">
        <f ca="1">VLOOKUP(PQ3,$R$325:$Y$409,8,FALSE)</f>
        <v>- -</v>
      </c>
      <c r="PT3" s="7">
        <f ca="1">ReSt</f>
        <v>-4</v>
      </c>
      <c r="PU3" s="7" t="e">
        <f ca="1">IF(PR3="Base",5,IF(PR3="Open",0,IF(PR3="Closed",-5,IF(PR3="Restricted",-10))))</f>
        <v>#N/A</v>
      </c>
      <c r="PV3" s="7" t="e">
        <f ca="1">SUM(PS3:PU3)</f>
        <v>#N/A</v>
      </c>
      <c r="PW3" s="7" t="str">
        <f ca="1">VLOOKUP(PQ3,$R$325:$AK$409,8,FALSE)</f>
        <v>- -</v>
      </c>
      <c r="PX3" s="7"/>
      <c r="PY3">
        <v>1</v>
      </c>
      <c r="PZ3" s="7" t="s">
        <v>19</v>
      </c>
      <c r="QA3" t="str">
        <f ca="1">IFERROR(VLOOKUP(PY3,$PP$3:$PQ$427,2,FALSE),"")</f>
        <v/>
      </c>
      <c r="QB3" s="7" t="str">
        <f ca="1">IFERROR(VLOOKUP(PY3,$PP$3:$PV$427,7,FALSE),"")</f>
        <v/>
      </c>
      <c r="QC3" s="7" t="str">
        <f ca="1">IFERROR(VLOOKUP(PY3,$PP$3:$PW$427,8,FALSE),"")</f>
        <v/>
      </c>
      <c r="QD3" t="str">
        <f ca="1">IF(QA3="","",QA3&amp;" (R-"&amp;QC3&amp;", "&amp;QB3&amp;"), ")</f>
        <v/>
      </c>
      <c r="QF3">
        <v>1</v>
      </c>
      <c r="QG3" s="7" t="s">
        <v>19</v>
      </c>
      <c r="QH3" s="7">
        <f ca="1">IFERROR(QK3+RAND(),"")</f>
        <v>47.758493617463657</v>
      </c>
      <c r="QI3" s="7">
        <f ca="1">_xlfn.RANK.EQ(QH3,$QH$3:$QH$427)</f>
        <v>8</v>
      </c>
      <c r="QJ3" t="str">
        <f ca="1">VLOOKUP(QF3,$D$48:$AK$79,16,FALSE)</f>
        <v>Blade</v>
      </c>
      <c r="QK3" s="7">
        <f ca="1">VLOOKUP(QF3,$D$48:$AK$79,34,FALSE)</f>
        <v>47</v>
      </c>
      <c r="QM3">
        <v>1</v>
      </c>
      <c r="QN3" s="7" t="s">
        <v>19</v>
      </c>
      <c r="QO3" t="str">
        <f ca="1">IFERROR(VLOOKUP(QM3,$QI$3:$QK$427,2,FALSE),"")</f>
        <v>Hafted</v>
      </c>
      <c r="QP3" s="7">
        <f ca="1">IFERROR(VLOOKUP(QM3,$QI$3:$QK$427,3,FALSE),"")</f>
        <v>59</v>
      </c>
      <c r="QQ3" t="str">
        <f ca="1">IF(QO3="","",QO3&amp;" ("&amp;QP3&amp;"), ")</f>
        <v xml:space="preserve">Hafted (59), </v>
      </c>
    </row>
    <row r="4" spans="1:459" x14ac:dyDescent="0.25">
      <c r="A4" s="240" t="str">
        <f>IF('Character Sheet'!$B$4="Creature","N","Y")</f>
        <v>Y</v>
      </c>
      <c r="C4" s="75"/>
      <c r="D4" s="76"/>
      <c r="F4" s="75"/>
      <c r="G4" s="76"/>
      <c r="I4" s="75"/>
      <c r="J4" s="85"/>
      <c r="K4" s="85">
        <f t="shared" ref="K4:K67" si="9">IF(V4="- -",K3,IF(I4="*",K3,IF(Y4=0,K3,IF(AZ4="x",K3+1,K3))))</f>
        <v>0</v>
      </c>
      <c r="L4" s="85">
        <f t="shared" ref="L4:L14" si="10">IF(Y4="- -",L3,IF(I4="*",L3,IF(K4&gt;K3,L3,IF(Y4=0,L3,IF((Y4/$L$1)&gt;0.3,L3+1,L3)))))</f>
        <v>0</v>
      </c>
      <c r="M4" s="70">
        <f t="shared" ref="M4:M35" si="11">IF(Y4="- -",M3,IF(I4="*",M3,IF(K4&gt;K3,M3,IF(L4&gt;L3,M3,IF(J4="Y",M3+1,IF(J4="N",M3,IF(Y4=0,M3,M3+1)))))))</f>
        <v>0</v>
      </c>
      <c r="O4" s="222" t="str">
        <f t="shared" ref="O4:O67" ca="1" si="12">BP4</f>
        <v>- -</v>
      </c>
      <c r="Q4" s="7" t="str">
        <f>R4</f>
        <v>Crafting &amp; Vocation Skills</v>
      </c>
      <c r="R4" s="81" t="s">
        <v>1265</v>
      </c>
      <c r="S4" s="81"/>
      <c r="T4" s="61" t="str">
        <f>SUBSTITUTE(IFERROR(IFERROR(VLOOKUP(R4,'[1]Skill Statistics'!$A$3:$C$513,2,FALSE),VLOOKUP(Q4,'[1]Skill Statistics'!$A$3:$C$513,2,FALSE)),T3),"R*","ReSt")</f>
        <v>- -</v>
      </c>
      <c r="U4" s="61" t="str">
        <f>IFERROR(IFERROR(VLOOKUP(R4,'[1]Skill Statistics'!$A$3:$C$513,3,FALSE),VLOOKUP(Q4,'[1]Skill Statistics'!$A$3:$C$513,3,FALSE)),U3)</f>
        <v>- -</v>
      </c>
      <c r="V4" s="61" t="str">
        <f>IF(ISNUMBER(SEARCH("Category",R4)),"- -",IFERROR(IFERROR(VLOOKUP(Q4,[1]Professions!$A$4:$AM$288,MATCH(Profession,[1]Professions!$A$1:$AM$1,0),FALSE),VLOOKUP(Q4,Calculations!$B$91:$I$95,8,FALSE)),"- -"))</f>
        <v>- -</v>
      </c>
      <c r="W4" s="60" t="str">
        <f t="shared" ref="W4:W67" si="13">BL4</f>
        <v>- -</v>
      </c>
      <c r="X4" s="7" t="str">
        <f ca="1">IFERROR(VLOOKUP(R4,$BS$6:$NR$519,MATCH(ActualLevel,$BS$3:$NR$3,0),FALSE),"- -")</f>
        <v>- -</v>
      </c>
      <c r="Y4" s="7" t="str">
        <f t="shared" si="0"/>
        <v>- -</v>
      </c>
      <c r="Z4" s="7" t="str">
        <f>IFERROR(VLOOKUP(Y4,Charts!$BQ$2:$BR$52,2,FALSE),"- -")</f>
        <v>- -</v>
      </c>
      <c r="AA4" s="7" t="str">
        <f ca="1">IFERROR((INDIRECT(LEFT(T4,FIND("/",T4)-1))+INDIRECT(MID(T4,FIND("/",T4)+1,2))+INDIRECT(U4)),"- -")</f>
        <v>- -</v>
      </c>
      <c r="AB4" s="7" t="str">
        <f>IF(Y4="- -","- -",IF(AZ4="x",MIN(30,Y4),0))</f>
        <v>- -</v>
      </c>
      <c r="AC4" s="60"/>
      <c r="AD4" s="60"/>
      <c r="AE4" s="60"/>
      <c r="AF4" s="60"/>
      <c r="AG4" s="60"/>
      <c r="AH4" s="60"/>
      <c r="AI4" s="60"/>
      <c r="AJ4" s="7"/>
      <c r="AK4" s="7">
        <f ca="1">IF(AE4=AF4,(SUM(Z4:AE4)+SUM(AG4:AJ4)),(SUM(Z4:AE4)+SUM(AG4:AJ4))&amp;"/"&amp;(SUM(Z4:AD4)+SUM(AF4:AJ4)))</f>
        <v>0</v>
      </c>
      <c r="AL4" s="7"/>
      <c r="AM4" s="69">
        <f>IFERROR(VLOOKUP(R4,'[1]Skill Statistics'!$A$3:$AN$513,MATCH(Profession,'[1]Skill Statistics'!$A$2:$AN$2,0),FALSE),0)</f>
        <v>0</v>
      </c>
      <c r="AN4" s="85">
        <f>IFERROR(VLOOKUP(Q4,'[1]Skill Statistics'!$A$3:$BK$513,MATCH(Archetype,'[1]Skill Statistics'!$A$2:$BK$2,0),FALSE),0)</f>
        <v>0</v>
      </c>
      <c r="AO4" s="85">
        <f>IFERROR(VLOOKUP(Q4,'[1]Skill Statistics'!$A$3:$BB$513,MATCH(Race,'[1]Skill Statistics'!$A$2:$BB$2,0),FALSE),0)</f>
        <v>0</v>
      </c>
      <c r="AP4" s="85">
        <f t="shared" ref="AP4:AP67" ca="1" si="14">IFERROR(AA4/10,0)</f>
        <v>0</v>
      </c>
      <c r="AQ4" s="74"/>
      <c r="AS4" s="75"/>
      <c r="AU4" s="7"/>
      <c r="AV4" s="7">
        <f t="shared" ca="1" si="1"/>
        <v>0</v>
      </c>
      <c r="AW4" t="str">
        <f t="shared" si="2"/>
        <v/>
      </c>
      <c r="AY4">
        <f t="shared" si="3"/>
        <v>0</v>
      </c>
      <c r="AZ4" s="76"/>
      <c r="BB4" s="69">
        <f>IFERROR(IF(Q4="Language",VLOOKUP(R4,[1]Cultures!$B$4:$N$218,MATCH(Culture,[1]Cultures!$B$3:$N$3,0),FALSE),VLOOKUP(Q4,[1]Cultures!$B$4:$O$212,MATCH(Culture,[1]Cultures!$B$3:$O$3,0),FALSE)),"- -")</f>
        <v>4</v>
      </c>
      <c r="BD4">
        <f t="shared" ca="1" si="4"/>
        <v>0</v>
      </c>
      <c r="BE4" t="str">
        <f t="shared" si="5"/>
        <v/>
      </c>
      <c r="BF4" s="68"/>
      <c r="BG4" s="68"/>
      <c r="BI4" s="7"/>
      <c r="BJ4" s="7"/>
      <c r="BK4" s="7"/>
      <c r="BL4" s="70" t="str">
        <f t="shared" si="6"/>
        <v>- -</v>
      </c>
      <c r="BN4" s="69" t="str">
        <f>IFERROR(VLOOKUP(V4,Charts!$BT$2:$BV$14,3,FALSE),"- -")</f>
        <v>- -</v>
      </c>
      <c r="BO4" s="85" t="str">
        <f t="shared" ref="BO4:BO67" ca="1" si="15">IF(A4="N","- -",IF(V4="- -","- -",RAND()+AM4+AO4+AP4+AQ4+AV4+AY4+BD4+BN4))</f>
        <v>- -</v>
      </c>
      <c r="BP4" s="70" t="str">
        <f t="shared" ca="1" si="7"/>
        <v>- -</v>
      </c>
      <c r="CD4" s="7">
        <f>VLOOKUP(Race,MasterRaceChart,2,FALSE)</f>
        <v>38</v>
      </c>
      <c r="CJ4" s="7">
        <v>60</v>
      </c>
      <c r="CP4" s="7">
        <v>60</v>
      </c>
      <c r="CV4" s="7">
        <v>60</v>
      </c>
      <c r="DB4" s="7">
        <v>60</v>
      </c>
      <c r="DH4" s="7">
        <v>60</v>
      </c>
      <c r="DN4" s="7">
        <v>60</v>
      </c>
      <c r="DT4" s="7">
        <v>60</v>
      </c>
      <c r="DZ4" s="7">
        <v>60</v>
      </c>
      <c r="EF4" s="7">
        <v>60</v>
      </c>
      <c r="EL4" s="7">
        <v>60</v>
      </c>
      <c r="ER4" s="7">
        <v>60</v>
      </c>
      <c r="EX4" s="7">
        <v>60</v>
      </c>
      <c r="FD4" s="7">
        <v>60</v>
      </c>
      <c r="FJ4" s="7">
        <v>60</v>
      </c>
      <c r="FP4" s="7">
        <v>60</v>
      </c>
      <c r="FV4" s="7">
        <v>60</v>
      </c>
      <c r="GB4" s="7">
        <v>60</v>
      </c>
      <c r="GH4" s="7">
        <v>60</v>
      </c>
      <c r="GN4" s="7">
        <v>60</v>
      </c>
      <c r="GT4" s="7">
        <v>60</v>
      </c>
      <c r="GZ4" s="7">
        <v>60</v>
      </c>
      <c r="HF4" s="7">
        <v>60</v>
      </c>
      <c r="HL4" s="7">
        <v>60</v>
      </c>
      <c r="HR4" s="7">
        <v>60</v>
      </c>
      <c r="HX4" s="7">
        <v>60</v>
      </c>
      <c r="ID4" s="7">
        <v>60</v>
      </c>
      <c r="IJ4" s="7">
        <v>60</v>
      </c>
      <c r="IP4" s="7">
        <v>60</v>
      </c>
      <c r="IV4" s="7">
        <v>60</v>
      </c>
      <c r="JB4" s="7">
        <v>60</v>
      </c>
      <c r="JH4" s="7">
        <v>60</v>
      </c>
      <c r="JN4" s="7">
        <v>60</v>
      </c>
      <c r="JT4" s="7">
        <v>60</v>
      </c>
      <c r="JZ4" s="7">
        <v>60</v>
      </c>
      <c r="KF4" s="7">
        <v>60</v>
      </c>
      <c r="KL4" s="7">
        <v>60</v>
      </c>
      <c r="KR4" s="7">
        <v>60</v>
      </c>
      <c r="KX4" s="7">
        <v>60</v>
      </c>
      <c r="LD4" s="7">
        <v>60</v>
      </c>
      <c r="LJ4" s="7">
        <v>60</v>
      </c>
      <c r="LP4" s="7">
        <v>60</v>
      </c>
      <c r="LV4" s="7">
        <v>60</v>
      </c>
      <c r="MB4" s="7">
        <v>60</v>
      </c>
      <c r="MH4" s="7">
        <v>60</v>
      </c>
      <c r="MN4" s="7">
        <v>60</v>
      </c>
      <c r="MT4" s="7">
        <v>60</v>
      </c>
      <c r="MZ4" s="7">
        <v>60</v>
      </c>
      <c r="NF4" s="7">
        <v>60</v>
      </c>
      <c r="NL4" s="7">
        <v>60</v>
      </c>
      <c r="NR4" s="7">
        <v>60</v>
      </c>
      <c r="NT4">
        <v>2</v>
      </c>
      <c r="NU4" s="7" t="s">
        <v>19</v>
      </c>
      <c r="NV4" s="7">
        <f t="shared" ref="NV4:NV67" ca="1" si="16">IFERROR(RAND()+NZ4,"")</f>
        <v>70.114432750653577</v>
      </c>
      <c r="NW4" s="7">
        <f t="shared" ca="1" si="8"/>
        <v>1</v>
      </c>
      <c r="NX4" t="str">
        <f ca="1">IFERROR(VLOOKUP(NT4,$K$3:$AK$568,8,FALSE),"")</f>
        <v>Body Development</v>
      </c>
      <c r="NY4" t="str">
        <f ca="1">IFERROR(VLOOKUP(NT4,$K$3:$AK$568,9,FALSE),"")</f>
        <v>Body . Dev.</v>
      </c>
      <c r="NZ4" s="7">
        <f ca="1">IFERROR(VLOOKUP(NT4,$K$3:$AK$568,27,FALSE),"")</f>
        <v>70</v>
      </c>
      <c r="OB4">
        <v>2</v>
      </c>
      <c r="OC4" s="7" t="s">
        <v>19</v>
      </c>
      <c r="OD4" t="str">
        <f t="shared" ref="OD4:OD67" ca="1" si="17">VLOOKUP(OB4,$NW$3:$NX$427,2,FALSE)</f>
        <v>Moving Target</v>
      </c>
      <c r="OE4" s="7" t="str">
        <f t="shared" ref="OE4:OE67" ca="1" si="18">IFERROR(VLOOKUP(OD4,$NX$3:$NZ$431,2,FALSE),"")</f>
        <v>Mov. Targ.</v>
      </c>
      <c r="OF4" s="7">
        <f t="shared" ref="OF4:OF67" ca="1" si="19">IFERROR(VLOOKUP(OE4,$NY$3:$NZ$427,2,FALSE),"")</f>
        <v>54</v>
      </c>
      <c r="OG4" t="str">
        <f t="shared" ref="OG4:OG67" ca="1" si="20">IF(OE4="","",OE4&amp;" ("&amp;OF4&amp;"), ")</f>
        <v xml:space="preserve">Mov. Targ. (54), </v>
      </c>
      <c r="OI4">
        <v>2</v>
      </c>
      <c r="OJ4" s="7" t="s">
        <v>19</v>
      </c>
      <c r="OK4" s="7">
        <f t="shared" ref="OK4:OK67" ca="1" si="21">IFERROR(RAND()+OO4,"")</f>
        <v>18.633482715059266</v>
      </c>
      <c r="OL4" s="7">
        <f t="shared" ref="OL4:OL67" ca="1" si="22">IFERROR(_xlfn.RANK.EQ(OK4,$OK$3:$OK$427),"")</f>
        <v>9</v>
      </c>
      <c r="OM4" t="str">
        <f ca="1">IFERROR(VLOOKUP(OI4,$L$3:$AK$568,7,FALSE),"")</f>
        <v>Criminal Law</v>
      </c>
      <c r="ON4" t="str">
        <f ca="1">IFERROR(VLOOKUP(OI4,$L$3:$AK$568,8,FALSE),"")</f>
        <v>Crim. Law</v>
      </c>
      <c r="OO4" s="7">
        <f ca="1">IFERROR(VLOOKUP(OI4,$L$3:$AK$568,26,FALSE),"")</f>
        <v>18</v>
      </c>
      <c r="OQ4">
        <v>2</v>
      </c>
      <c r="OR4" s="7" t="s">
        <v>19</v>
      </c>
      <c r="OS4" t="str">
        <f t="shared" ref="OS4:OS67" ca="1" si="23">VLOOKUP(OQ4,$OL$3:$OM$427,2,FALSE)</f>
        <v>Running</v>
      </c>
      <c r="OT4" s="7" t="str">
        <f t="shared" ref="OT4:OT67" ca="1" si="24">IFERROR(VLOOKUP(OS4,$OM$3:$OO$427,2,FALSE),"")</f>
        <v>Run.</v>
      </c>
      <c r="OU4" s="7">
        <f t="shared" ref="OU4:OU67" ca="1" si="25">IFERROR(VLOOKUP(OS4,$OM$3:$OO$427,3,FALSE),"")</f>
        <v>57</v>
      </c>
      <c r="OV4" t="str">
        <f t="shared" ref="OV4:OV67" ca="1" si="26">IF(OT4="","",OT4&amp;" ("&amp;OU4&amp;"), ")</f>
        <v xml:space="preserve">Run. (57), </v>
      </c>
      <c r="OX4">
        <v>2</v>
      </c>
      <c r="OY4" s="7" t="s">
        <v>19</v>
      </c>
      <c r="OZ4" s="7">
        <f t="shared" ref="OZ4:OZ67" ca="1" si="27">IFERROR(RAND()+PD4,"")</f>
        <v>8.1553501375199229</v>
      </c>
      <c r="PA4" s="7">
        <f t="shared" ref="PA4:PA67" ca="1" si="28">IFERROR(_xlfn.RANK.EQ(OZ4,$OZ$3:$OZ$427),"")</f>
        <v>10</v>
      </c>
      <c r="PB4" t="str">
        <f ca="1">IFERROR(VLOOKUP(OX4,$M$3:$AK$568,6,FALSE),"")</f>
        <v>Tracking</v>
      </c>
      <c r="PC4" t="str">
        <f ca="1">IFERROR(VLOOKUP(OX4,$M$3:$AK$568,7,FALSE),"")</f>
        <v>Track.</v>
      </c>
      <c r="PD4" s="7">
        <f ca="1">IFERROR(VLOOKUP(OX4,$M$3:$AK$568,25,FALSE),"")</f>
        <v>8</v>
      </c>
      <c r="PF4">
        <v>2</v>
      </c>
      <c r="PG4" s="7" t="s">
        <v>19</v>
      </c>
      <c r="PH4" t="str">
        <f t="shared" ref="PH4:PH67" ca="1" si="29">VLOOKUP(PF4,$PA$3:$PB$427,2,FALSE)</f>
        <v>Urban</v>
      </c>
      <c r="PI4" s="7" t="str">
        <f t="shared" ref="PI4:PI67" ca="1" si="30">IFERROR(VLOOKUP(PH4,$PB$3:$PD$427,2,FALSE),"")</f>
        <v>Surv., Urb.</v>
      </c>
      <c r="PJ4" s="7">
        <f t="shared" ref="PJ4:PJ67" ca="1" si="31">IFERROR(VLOOKUP(PH4,$PB$3:$PD$427,3,FALSE),"")</f>
        <v>15</v>
      </c>
      <c r="PK4" t="str">
        <f t="shared" ref="PK4:PK67" ca="1" si="32">IF(PI4="","",PI4&amp;" ("&amp;PJ4&amp;"), ")</f>
        <v xml:space="preserve">Surv., Urb. (15), </v>
      </c>
      <c r="PM4">
        <v>2</v>
      </c>
      <c r="PN4" s="7" t="s">
        <v>19</v>
      </c>
      <c r="PO4" s="202" t="str">
        <f t="shared" ref="PO4:PO67" ca="1" si="33">IFERROR((RAND()/10)+PV4+(PW4/10),"")</f>
        <v/>
      </c>
      <c r="PP4" s="7" t="str">
        <f t="shared" ref="PP4:PP67" ca="1" si="34">IFERROR(_xlfn.RANK.EQ(PO4,$PO$3:$PO$427),"")</f>
        <v/>
      </c>
      <c r="PQ4" t="str">
        <f ca="1">IFERROR(VLOOKUP(PM4,$G$325:$R$409,12,FALSE),"")</f>
        <v/>
      </c>
      <c r="PR4" t="e">
        <f ca="1">VLOOKUP(PM4,$G$324:$Q$409,11,FALSE)</f>
        <v>#N/A</v>
      </c>
      <c r="PS4" s="7" t="str">
        <f ca="1">VLOOKUP(PQ4,$R$325:$Y$409,8,FALSE)</f>
        <v>- -</v>
      </c>
      <c r="PT4" s="7">
        <f ca="1">ReSt</f>
        <v>-4</v>
      </c>
      <c r="PU4" s="7" t="e">
        <f t="shared" ref="PU4:PU67" ca="1" si="35">IF(PR4="Base",5,IF(PR4="Open",0,IF(PR4="Closed",-5,IF(PR4="Restricted",-10))))</f>
        <v>#N/A</v>
      </c>
      <c r="PV4" s="7" t="e">
        <f t="shared" ref="PV4:PV67" ca="1" si="36">SUM(PS4:PU4)</f>
        <v>#N/A</v>
      </c>
      <c r="PW4" s="7" t="str">
        <f ca="1">VLOOKUP(PQ4,$R$325:$AK$409,8,FALSE)</f>
        <v>- -</v>
      </c>
      <c r="PX4" s="7"/>
      <c r="PY4">
        <v>2</v>
      </c>
      <c r="PZ4" s="7" t="s">
        <v>19</v>
      </c>
      <c r="QA4" t="str">
        <f t="shared" ref="QA4:QA67" ca="1" si="37">IFERROR(VLOOKUP(PY4,$PP$3:$PQ$427,2,FALSE),"")</f>
        <v/>
      </c>
      <c r="QB4" s="7" t="str">
        <f t="shared" ref="QB4:QB67" ca="1" si="38">IFERROR(VLOOKUP(PY4,$PP$3:$PV$427,7,FALSE),"")</f>
        <v/>
      </c>
      <c r="QC4" s="7" t="str">
        <f t="shared" ref="QC4:QC67" ca="1" si="39">IFERROR(VLOOKUP(PY4,$PP$3:$PW$427,8,FALSE),"")</f>
        <v/>
      </c>
      <c r="QD4" t="str">
        <f t="shared" ref="QD4:QD67" ca="1" si="40">IF(QA4="","",QA4&amp;" (R-"&amp;QC4&amp;", "&amp;QB4&amp;"), ")</f>
        <v/>
      </c>
      <c r="QF4">
        <v>2</v>
      </c>
      <c r="QG4" s="7" t="s">
        <v>19</v>
      </c>
      <c r="QH4" s="7">
        <f t="shared" ref="QH4:QH67" ca="1" si="41">IFERROR(QK4+RAND(),"")</f>
        <v>47.402930408239385</v>
      </c>
      <c r="QI4" s="7">
        <f t="shared" ref="QI4:QI67" ca="1" si="42">_xlfn.RANK.EQ(QH4,$QH$3:$QH$427)</f>
        <v>9</v>
      </c>
      <c r="QJ4" t="str">
        <f t="shared" ref="QJ4:QJ67" ca="1" si="43">VLOOKUP(QF4,$D$48:$AK$79,16,FALSE)</f>
        <v>Greater Blade</v>
      </c>
      <c r="QK4" s="7">
        <f t="shared" ref="QK4:QK67" ca="1" si="44">VLOOKUP(QF4,$D$48:$AK$79,34,FALSE)</f>
        <v>47</v>
      </c>
      <c r="QM4">
        <v>2</v>
      </c>
      <c r="QN4" s="7" t="s">
        <v>19</v>
      </c>
      <c r="QO4" t="str">
        <f t="shared" ref="QO4:QO67" ca="1" si="45">IFERROR(VLOOKUP(QM4,$QI$3:$QK$427,2,FALSE),"")</f>
        <v>Chain</v>
      </c>
      <c r="QP4" s="7">
        <f t="shared" ref="QP4:QP67" ca="1" si="46">IFERROR(VLOOKUP(QM4,$QI$3:$QK$427,3,FALSE),"")</f>
        <v>59</v>
      </c>
      <c r="QQ4" t="str">
        <f t="shared" ref="QQ4:QQ67" ca="1" si="47">IF(QO4="","",QO4&amp;" ("&amp;QP4&amp;"), ")</f>
        <v xml:space="preserve">Chain (59), </v>
      </c>
    </row>
    <row r="5" spans="1:459" x14ac:dyDescent="0.25">
      <c r="A5" s="240" t="str">
        <f>IF('Character Sheet'!$B$4="Creature","N","Y")</f>
        <v>Y</v>
      </c>
      <c r="C5" s="75"/>
      <c r="D5" s="76"/>
      <c r="F5" s="75"/>
      <c r="G5" s="76"/>
      <c r="I5" s="75"/>
      <c r="J5" s="85"/>
      <c r="K5" s="85">
        <f t="shared" si="9"/>
        <v>0</v>
      </c>
      <c r="L5" s="85">
        <f>IF(Y5="- -",L4,IF(I5="*",L4,IF(K5&gt;K4,L4,IF(Y5=0,L4,IF((Y5/$L$1)&gt;0.3,L4+1,L4)))))</f>
        <v>0</v>
      </c>
      <c r="M5" s="70">
        <f t="shared" si="11"/>
        <v>0</v>
      </c>
      <c r="O5" s="222" t="str">
        <f t="shared" ca="1" si="12"/>
        <v>- -</v>
      </c>
      <c r="Q5" s="7" t="str">
        <f>IF(ISNUMBER(SEARCH("Category",R5)),"",R5)</f>
        <v/>
      </c>
      <c r="R5" s="9" t="s">
        <v>1235</v>
      </c>
      <c r="S5" s="9"/>
      <c r="T5" s="61" t="str">
        <f>SUBSTITUTE(IFERROR(IFERROR(VLOOKUP(R5,'[1]Skill Statistics'!$A$3:$C$513,2,FALSE),VLOOKUP(Q5,'[1]Skill Statistics'!$A$3:$C$513,2,FALSE)),T4),"R*","ReSt")</f>
        <v>- -</v>
      </c>
      <c r="U5" s="61" t="str">
        <f>IFERROR(IFERROR(VLOOKUP(R5,'[1]Skill Statistics'!$A$3:$C$513,3,FALSE),VLOOKUP(Q5,'[1]Skill Statistics'!$A$3:$C$513,3,FALSE)),U4)</f>
        <v>- -</v>
      </c>
      <c r="V5" s="61" t="str">
        <f>IF(ISNUMBER(SEARCH("Category",R5)),"- -",IFERROR(IFERROR(VLOOKUP(Q5,[1]Professions!$A$4:$AM$288,MATCH(Profession,[1]Professions!$A$1:$AM$1,0),FALSE),VLOOKUP(Q5,Calculations!$B$91:$I$95,8,FALSE)),"- -"))</f>
        <v>- -</v>
      </c>
      <c r="W5" s="60" t="str">
        <f t="shared" si="13"/>
        <v>- -</v>
      </c>
      <c r="X5" s="7" t="str">
        <f ca="1">IFERROR(VLOOKUP(R5,$BS$6:$NR$519,MATCH(ActualLevel,$BS$3:$NR$3,0),FALSE),"- -")</f>
        <v>- -</v>
      </c>
      <c r="Y5" s="7" t="str">
        <f t="shared" si="0"/>
        <v>- -</v>
      </c>
      <c r="Z5" s="7" t="str">
        <f>IFERROR(VLOOKUP(Y5,Charts!$BQ$2:$BR$52,2,FALSE),"- -")</f>
        <v>- -</v>
      </c>
      <c r="AA5" s="7" t="str">
        <f ca="1">IFERROR((INDIRECT(LEFT(T5,FIND("/",T5)-1))+INDIRECT(MID(T5,FIND("/",T5)+1,2))+INDIRECT(U5)),"- -")</f>
        <v>- -</v>
      </c>
      <c r="AB5" s="7" t="str">
        <f t="shared" ref="AB5:AB14" si="48">IF(Y5="- -","- -",IF(AZ5="x",MIN(30,Y5),0))</f>
        <v>- -</v>
      </c>
      <c r="AC5" s="7"/>
      <c r="AD5" s="7"/>
      <c r="AE5" s="7"/>
      <c r="AF5" s="7"/>
      <c r="AG5" s="7"/>
      <c r="AH5" s="43"/>
      <c r="AI5" s="7"/>
      <c r="AJ5" s="7"/>
      <c r="AK5" s="7">
        <f ca="1">IF(AE5=AF5,(SUM(Z5:AE5)+SUM(AG5:AJ5)),(SUM(Z5:AE5)+SUM(AG5:AJ5))&amp;"/"&amp;(SUM(Z5:AD5)+SUM(AF5:AJ5)))</f>
        <v>0</v>
      </c>
      <c r="AL5" s="7"/>
      <c r="AM5" s="69">
        <f>IFERROR(VLOOKUP(R5,'[1]Skill Statistics'!$A$3:$AN$513,MATCH(Profession,'[1]Skill Statistics'!$A$2:$AN$2,0),FALSE),0)</f>
        <v>0</v>
      </c>
      <c r="AN5" s="85">
        <f>IFERROR(VLOOKUP(Q5,'[1]Skill Statistics'!$A$3:$BK$513,MATCH(Archetype,'[1]Skill Statistics'!$A$2:$BK$2,0),FALSE),0)</f>
        <v>0</v>
      </c>
      <c r="AO5" s="85">
        <f>IFERROR(VLOOKUP(Q5,'[1]Skill Statistics'!$A$3:$BB$513,MATCH(Race,'[1]Skill Statistics'!$A$2:$BB$2,0),FALSE),0)</f>
        <v>0</v>
      </c>
      <c r="AP5" s="85">
        <f t="shared" ca="1" si="14"/>
        <v>0</v>
      </c>
      <c r="AQ5" s="70"/>
      <c r="AS5" s="69" t="str">
        <f>IFERROR(VLOOKUP(Q5,'[1]Professional Skills'!$A$4:$AM$288,MATCH(Profession,'[1]Professional Skills'!$A$3:$AM$3,0),FALSE),"- -")</f>
        <v>- -</v>
      </c>
      <c r="AU5" s="7" t="str">
        <f t="shared" ref="AU5:AU15" si="49">IF(AT5="*","",AS5)</f>
        <v>- -</v>
      </c>
      <c r="AV5" s="7">
        <f t="shared" ca="1" si="1"/>
        <v>0</v>
      </c>
      <c r="AW5" t="str">
        <f t="shared" si="2"/>
        <v/>
      </c>
      <c r="AX5" t="str">
        <f>IFERROR(_xlfn.RANK.EQ(AW5,$AW$5:$AW$568),"")</f>
        <v/>
      </c>
      <c r="AY5">
        <f t="shared" si="3"/>
        <v>0</v>
      </c>
      <c r="AZ5" s="70" t="str">
        <f>IF(AT5="*",AZ2,IF(AX5&lt;=10,"x",""))</f>
        <v/>
      </c>
      <c r="BB5" s="69" t="str">
        <f>IFERROR(IF(Q5="Language",VLOOKUP(R5,[1]Cultures!$B$4:$N$218,MATCH(Culture,[1]Cultures!$B$3:$N$3,0),FALSE),VLOOKUP(Q5,[1]Cultures!$B$4:$O$212,MATCH(Culture,[1]Cultures!$B$3:$O$3,0),FALSE)),"- -")</f>
        <v>- -</v>
      </c>
      <c r="BD5">
        <f t="shared" ca="1" si="4"/>
        <v>0</v>
      </c>
      <c r="BE5" t="str">
        <f t="shared" si="5"/>
        <v/>
      </c>
      <c r="BI5" s="7" t="str">
        <f>IFERROR(IF(BH5=1,IF(BB5=1,1,IF(BB5=2,2,IF(BH5=2,IF(BB5=3,1,IF(BB5&gt;=4,2,IF(BH5=3,IF(BB5=5,1,IF(BB5&gt;=6,2,IF(BH5=4,IF(BB5=7,1,IF(BB5&gt;=8,2,IF(BH5=5,IF(BB5=9,1,IF(BB5&gt;=10,2,0)),0))),0))),0))),0))),0)+(IF(BC5="*",0,BB5)),"- -")</f>
        <v>- -</v>
      </c>
      <c r="BJ5" s="7"/>
      <c r="BK5" s="7"/>
      <c r="BL5" s="70" t="str">
        <f t="shared" si="6"/>
        <v>- -</v>
      </c>
      <c r="BN5" s="69" t="str">
        <f>IFERROR(VLOOKUP(V5,Charts!$BT$2:$BV$14,3,FALSE),"- -")</f>
        <v>- -</v>
      </c>
      <c r="BO5" s="85" t="str">
        <f t="shared" ca="1" si="15"/>
        <v>- -</v>
      </c>
      <c r="BP5" s="70" t="str">
        <f t="shared" ca="1" si="7"/>
        <v>- -</v>
      </c>
      <c r="CD5" s="7">
        <f ca="1">CD4-MAX(CC6:CC519)</f>
        <v>0</v>
      </c>
      <c r="CJ5" s="7">
        <f ca="1">CJ4-MAX(CI6:CI519)</f>
        <v>0</v>
      </c>
      <c r="CP5" s="7">
        <f ca="1">CP4-MAX(CO6:CO519)</f>
        <v>0</v>
      </c>
      <c r="CV5" s="7">
        <f ca="1">CV4-MAX(CU6:CU519)</f>
        <v>0</v>
      </c>
      <c r="DB5" s="7">
        <f ca="1">DB4-MAX(DA6:DA519)</f>
        <v>0</v>
      </c>
      <c r="DH5" s="7">
        <f ca="1">DH4-MAX(DG6:DG519)</f>
        <v>0</v>
      </c>
      <c r="DN5" s="7">
        <f ca="1">DN4-MAX(DM6:DM519)</f>
        <v>0</v>
      </c>
      <c r="DT5" s="7">
        <f ca="1">DT4-MAX(DS6:DS519)</f>
        <v>0</v>
      </c>
      <c r="DZ5" s="7">
        <f ca="1">DZ4-MAX(DY6:DY519)</f>
        <v>0</v>
      </c>
      <c r="EF5" s="7">
        <f ca="1">EF4-MAX(EE6:EE519)</f>
        <v>0</v>
      </c>
      <c r="EL5" s="7">
        <f ca="1">EL4-MAX(EK6:EK519)</f>
        <v>0</v>
      </c>
      <c r="ER5" s="7">
        <f ca="1">ER4-MAX(EQ6:EQ519)</f>
        <v>0</v>
      </c>
      <c r="EX5" s="7">
        <f ca="1">EX4-MAX(EW6:EW519)</f>
        <v>0</v>
      </c>
      <c r="FD5" s="7">
        <f ca="1">FD4-MAX(FC6:FC519)</f>
        <v>0</v>
      </c>
      <c r="FJ5" s="7">
        <f ca="1">FJ4-MAX(FI6:FI519)</f>
        <v>0</v>
      </c>
      <c r="FP5" s="7">
        <f ca="1">FP4-MAX(FO6:FO519)</f>
        <v>0</v>
      </c>
      <c r="FV5" s="7">
        <f ca="1">FV4-MAX(FU6:FU519)</f>
        <v>0</v>
      </c>
      <c r="GB5" s="7">
        <f ca="1">GB4-MAX(GA6:GA519)</f>
        <v>0</v>
      </c>
      <c r="GH5" s="7">
        <f ca="1">GH4-MAX(GG6:GG519)</f>
        <v>0</v>
      </c>
      <c r="GN5" s="7">
        <f ca="1">GN4-MAX(GM6:GM519)</f>
        <v>0</v>
      </c>
      <c r="GT5" s="7">
        <f ca="1">GT4-MAX(GS6:GS519)</f>
        <v>0</v>
      </c>
      <c r="GZ5" s="7">
        <f ca="1">GZ4-MAX(GY6:GY519)</f>
        <v>0</v>
      </c>
      <c r="HF5" s="7">
        <f ca="1">HF4-MAX(HE6:HE519)</f>
        <v>0</v>
      </c>
      <c r="HL5" s="7">
        <f ca="1">HL4-MAX(HK6:HK519)</f>
        <v>0</v>
      </c>
      <c r="HR5" s="7">
        <f ca="1">HR4-MAX(HQ6:HQ519)</f>
        <v>0</v>
      </c>
      <c r="HX5" s="7">
        <f ca="1">HX4-MAX(HW6:HW519)</f>
        <v>0</v>
      </c>
      <c r="ID5" s="7">
        <f ca="1">ID4-MAX(IC6:IC519)</f>
        <v>0</v>
      </c>
      <c r="IJ5" s="7">
        <f ca="1">IJ4-MAX(II6:II519)</f>
        <v>0</v>
      </c>
      <c r="IP5" s="7">
        <f ca="1">IP4-MAX(IO6:IO519)</f>
        <v>0</v>
      </c>
      <c r="IV5" s="7">
        <f ca="1">IV4-MAX(IU6:IU519)</f>
        <v>0</v>
      </c>
      <c r="JB5" s="7">
        <f ca="1">JB4-MAX(JA6:JA519)</f>
        <v>0</v>
      </c>
      <c r="JH5" s="7">
        <f ca="1">JH4-MAX(JG6:JG519)</f>
        <v>0</v>
      </c>
      <c r="JN5" s="7">
        <f ca="1">JN4-MAX(JM6:JM519)</f>
        <v>0</v>
      </c>
      <c r="JT5" s="7">
        <f ca="1">JT4-MAX(JS6:JS519)</f>
        <v>0</v>
      </c>
      <c r="JZ5" s="7">
        <f ca="1">JZ4-MAX(JY6:JY519)</f>
        <v>0</v>
      </c>
      <c r="KF5" s="7">
        <f ca="1">KF4-MAX(KE6:KE519)</f>
        <v>0</v>
      </c>
      <c r="KL5" s="7">
        <f ca="1">KL4-MAX(KK6:KK519)</f>
        <v>0</v>
      </c>
      <c r="KR5" s="7">
        <f ca="1">KR4-MAX(KQ6:KQ519)</f>
        <v>0</v>
      </c>
      <c r="KX5" s="7">
        <f ca="1">KX4-MAX(KW6:KW519)</f>
        <v>0</v>
      </c>
      <c r="LD5" s="7">
        <f ca="1">LD4-MAX(LC6:LC519)</f>
        <v>0</v>
      </c>
      <c r="LJ5" s="7">
        <f ca="1">LJ4-MAX(LI6:LI519)</f>
        <v>0</v>
      </c>
      <c r="LP5" s="7">
        <f ca="1">LP4-MAX(LO6:LO519)</f>
        <v>0</v>
      </c>
      <c r="LV5" s="7">
        <f ca="1">LV4-MAX(LU6:LU519)</f>
        <v>0</v>
      </c>
      <c r="MB5" s="7">
        <f ca="1">MB4-MAX(MA6:MA519)</f>
        <v>0</v>
      </c>
      <c r="MH5" s="7">
        <f ca="1">MH4-MAX(MG6:MG519)</f>
        <v>0</v>
      </c>
      <c r="MN5" s="7">
        <f ca="1">MN4-MAX(MM6:MM519)</f>
        <v>0</v>
      </c>
      <c r="MT5" s="7">
        <f ca="1">MT4-MAX(MS6:MS519)</f>
        <v>0</v>
      </c>
      <c r="MZ5" s="7">
        <f ca="1">MZ4-MAX(MY6:MY519)</f>
        <v>0</v>
      </c>
      <c r="NF5" s="7">
        <f ca="1">NF4-MAX(NE6:NE519)</f>
        <v>0</v>
      </c>
      <c r="NL5" s="7">
        <f ca="1">NL4-MAX(NK6:NK519)</f>
        <v>0</v>
      </c>
      <c r="NR5" s="7">
        <f ca="1">NR4-MAX(NQ6:NQ519)</f>
        <v>0</v>
      </c>
      <c r="NT5">
        <v>3</v>
      </c>
      <c r="NU5" s="7" t="s">
        <v>19</v>
      </c>
      <c r="NV5" s="7">
        <f t="shared" ca="1" si="16"/>
        <v>44.287249935102672</v>
      </c>
      <c r="NW5" s="7">
        <f t="shared" ca="1" si="8"/>
        <v>4</v>
      </c>
      <c r="NX5" t="str">
        <f ca="1">IFERROR(VLOOKUP(NT5,$K$3:$AK$568,8,FALSE),"")</f>
        <v>Fortitude</v>
      </c>
      <c r="NY5" t="str">
        <f ca="1">IFERROR(VLOOKUP(NT5,$K$3:$AK$568,9,FALSE),"")</f>
        <v>Fort.</v>
      </c>
      <c r="NZ5" s="7">
        <f ca="1">IFERROR(VLOOKUP(NT5,$K$3:$AK$568,27,FALSE),"")</f>
        <v>44</v>
      </c>
      <c r="OB5">
        <v>3</v>
      </c>
      <c r="OC5" s="7" t="s">
        <v>19</v>
      </c>
      <c r="OD5" t="str">
        <f t="shared" ca="1" si="17"/>
        <v>Weight-training</v>
      </c>
      <c r="OE5" s="7" t="str">
        <f t="shared" ca="1" si="18"/>
        <v>Wei. Train.</v>
      </c>
      <c r="OF5" s="7">
        <f t="shared" ca="1" si="19"/>
        <v>45</v>
      </c>
      <c r="OG5" t="str">
        <f t="shared" ca="1" si="20"/>
        <v xml:space="preserve">Wei. Train. (45), </v>
      </c>
      <c r="OI5">
        <v>3</v>
      </c>
      <c r="OJ5" s="7" t="s">
        <v>19</v>
      </c>
      <c r="OK5" s="7">
        <f t="shared" ca="1" si="21"/>
        <v>43.471385012871821</v>
      </c>
      <c r="OL5" s="7">
        <f t="shared" ca="1" si="22"/>
        <v>5</v>
      </c>
      <c r="OM5" t="str">
        <f ca="1">IFERROR(VLOOKUP(OI5,$L$3:$AK$568,7,FALSE),"")</f>
        <v>Region 1</v>
      </c>
      <c r="ON5" t="str">
        <f ca="1">IFERROR(VLOOKUP(OI5,$L$3:$AK$568,8,FALSE),"")</f>
        <v>Region 1</v>
      </c>
      <c r="OO5" s="7">
        <f ca="1">IFERROR(VLOOKUP(OI5,$L$3:$AK$568,26,FALSE),"")</f>
        <v>43</v>
      </c>
      <c r="OQ5">
        <v>3</v>
      </c>
      <c r="OR5" s="7" t="s">
        <v>19</v>
      </c>
      <c r="OS5" t="str">
        <f t="shared" ca="1" si="23"/>
        <v>Soldier</v>
      </c>
      <c r="OT5" s="7" t="str">
        <f t="shared" ca="1" si="24"/>
        <v>Sold.</v>
      </c>
      <c r="OU5" s="7">
        <f t="shared" ca="1" si="25"/>
        <v>54</v>
      </c>
      <c r="OV5" t="str">
        <f t="shared" ca="1" si="26"/>
        <v xml:space="preserve">Sold. (54), </v>
      </c>
      <c r="OX5">
        <v>3</v>
      </c>
      <c r="OY5" s="7" t="s">
        <v>19</v>
      </c>
      <c r="OZ5" s="7">
        <f t="shared" ca="1" si="27"/>
        <v>-24.937025640611278</v>
      </c>
      <c r="PA5" s="7">
        <f t="shared" ca="1" si="28"/>
        <v>19</v>
      </c>
      <c r="PB5" t="str">
        <f ca="1">IFERROR(VLOOKUP(OX5,$M$3:$AK$568,6,FALSE),"")</f>
        <v>Footwork</v>
      </c>
      <c r="PC5" t="str">
        <f ca="1">IFERROR(VLOOKUP(OX5,$M$3:$AK$568,7,FALSE),"")</f>
        <v>Foot.</v>
      </c>
      <c r="PD5" s="7">
        <f ca="1">IFERROR(VLOOKUP(OX5,$M$3:$AK$568,25,FALSE),"")</f>
        <v>-25</v>
      </c>
      <c r="PF5">
        <v>3</v>
      </c>
      <c r="PG5" s="7" t="s">
        <v>19</v>
      </c>
      <c r="PH5" t="str">
        <f t="shared" ca="1" si="29"/>
        <v>First Aid</v>
      </c>
      <c r="PI5" s="7" t="str">
        <f t="shared" ca="1" si="30"/>
        <v>Fir. Aid</v>
      </c>
      <c r="PJ5" s="7">
        <f t="shared" ca="1" si="31"/>
        <v>15</v>
      </c>
      <c r="PK5" t="str">
        <f t="shared" ca="1" si="32"/>
        <v xml:space="preserve">Fir. Aid (15), </v>
      </c>
      <c r="PM5">
        <v>3</v>
      </c>
      <c r="PN5" s="7" t="s">
        <v>19</v>
      </c>
      <c r="PO5" s="202" t="str">
        <f t="shared" ca="1" si="33"/>
        <v/>
      </c>
      <c r="PP5" s="7" t="str">
        <f t="shared" ca="1" si="34"/>
        <v/>
      </c>
      <c r="PQ5" t="str">
        <f ca="1">IFERROR(VLOOKUP(PM5,$G$325:$R$409,12,FALSE),"")</f>
        <v/>
      </c>
      <c r="PR5" t="e">
        <f ca="1">VLOOKUP(PM5,$G$324:$Q$409,11,FALSE)</f>
        <v>#N/A</v>
      </c>
      <c r="PS5" s="7" t="str">
        <f ca="1">VLOOKUP(PQ5,$R$325:$Y$409,8,FALSE)</f>
        <v>- -</v>
      </c>
      <c r="PT5" s="7">
        <f ca="1">ReSt</f>
        <v>-4</v>
      </c>
      <c r="PU5" s="7" t="e">
        <f t="shared" ca="1" si="35"/>
        <v>#N/A</v>
      </c>
      <c r="PV5" s="7" t="e">
        <f t="shared" ca="1" si="36"/>
        <v>#N/A</v>
      </c>
      <c r="PW5" s="7" t="str">
        <f ca="1">VLOOKUP(PQ5,$R$325:$AK$409,8,FALSE)</f>
        <v>- -</v>
      </c>
      <c r="PX5" s="7"/>
      <c r="PY5">
        <v>3</v>
      </c>
      <c r="PZ5" s="7" t="s">
        <v>19</v>
      </c>
      <c r="QA5" t="str">
        <f t="shared" ca="1" si="37"/>
        <v/>
      </c>
      <c r="QB5" s="7" t="str">
        <f t="shared" ca="1" si="38"/>
        <v/>
      </c>
      <c r="QC5" s="7" t="str">
        <f t="shared" ca="1" si="39"/>
        <v/>
      </c>
      <c r="QD5" t="str">
        <f t="shared" ca="1" si="40"/>
        <v/>
      </c>
      <c r="QF5">
        <v>3</v>
      </c>
      <c r="QG5" s="7" t="s">
        <v>19</v>
      </c>
      <c r="QH5" s="7">
        <f t="shared" ca="1" si="41"/>
        <v>59.853941290051644</v>
      </c>
      <c r="QI5" s="7">
        <f t="shared" ca="1" si="42"/>
        <v>2</v>
      </c>
      <c r="QJ5" t="str">
        <f t="shared" ca="1" si="43"/>
        <v>Chain</v>
      </c>
      <c r="QK5" s="7">
        <f t="shared" ca="1" si="44"/>
        <v>59</v>
      </c>
      <c r="QM5">
        <v>3</v>
      </c>
      <c r="QN5" s="7" t="s">
        <v>19</v>
      </c>
      <c r="QO5" t="str">
        <f t="shared" ca="1" si="45"/>
        <v>Greater Hafted</v>
      </c>
      <c r="QP5" s="7">
        <f t="shared" ca="1" si="46"/>
        <v>59</v>
      </c>
      <c r="QQ5" t="str">
        <f t="shared" ca="1" si="47"/>
        <v xml:space="preserve">Greater Hafted (59), </v>
      </c>
    </row>
    <row r="6" spans="1:459" x14ac:dyDescent="0.25">
      <c r="A6" s="240" t="str">
        <f>IF('Character Sheet'!$B$4="Creature","N","Y")</f>
        <v>Y</v>
      </c>
      <c r="C6" s="75"/>
      <c r="D6" s="76"/>
      <c r="F6" s="75"/>
      <c r="G6" s="76"/>
      <c r="I6" s="75"/>
      <c r="J6" s="85"/>
      <c r="K6" s="85">
        <f t="shared" si="9"/>
        <v>0</v>
      </c>
      <c r="L6" s="85">
        <f t="shared" si="10"/>
        <v>0</v>
      </c>
      <c r="M6" s="70">
        <f t="shared" si="11"/>
        <v>0</v>
      </c>
      <c r="O6" s="222" t="str">
        <f t="shared" ca="1" si="12"/>
        <v>- -</v>
      </c>
      <c r="Q6" s="7" t="str">
        <f t="shared" ref="Q6:Q59" si="50">IF(ISNUMBER(SEARCH("Category",R6)),"",R6)</f>
        <v/>
      </c>
      <c r="R6" s="9" t="s">
        <v>1237</v>
      </c>
      <c r="S6" s="9"/>
      <c r="T6" s="61" t="str">
        <f>SUBSTITUTE(IFERROR(IFERROR(VLOOKUP(R6,'[1]Skill Statistics'!$A$3:$C$513,2,FALSE),VLOOKUP(Q6,'[1]Skill Statistics'!$A$3:$C$513,2,FALSE)),T5),"R*","ReSt")</f>
        <v>- -</v>
      </c>
      <c r="U6" s="61" t="str">
        <f>IFERROR(IFERROR(VLOOKUP(R6,'[1]Skill Statistics'!$A$3:$C$513,3,FALSE),VLOOKUP(Q6,'[1]Skill Statistics'!$A$3:$C$513,3,FALSE)),U5)</f>
        <v>- -</v>
      </c>
      <c r="V6" s="61" t="str">
        <f>IF(ISNUMBER(SEARCH("Category",R6)),"- -",IFERROR(IFERROR(VLOOKUP(Q6,[1]Professions!$A$4:$AM$288,MATCH(Profession,[1]Professions!$A$1:$AM$1,0),FALSE),VLOOKUP(Q6,Calculations!$B$91:$I$95,8,FALSE)),"- -"))</f>
        <v>- -</v>
      </c>
      <c r="W6" s="60" t="str">
        <f t="shared" si="13"/>
        <v>- -</v>
      </c>
      <c r="X6" s="7" t="str">
        <f ca="1">IFERROR(VLOOKUP(R6,$BS$6:$NR$519,MATCH(ActualLevel,$BS$3:$NR$3,0),FALSE),"- -")</f>
        <v>- -</v>
      </c>
      <c r="Y6" s="7" t="str">
        <f t="shared" si="0"/>
        <v>- -</v>
      </c>
      <c r="Z6" s="7" t="str">
        <f>IFERROR(VLOOKUP(Y6,Charts!$BQ$2:$BR$52,2,FALSE),"- -")</f>
        <v>- -</v>
      </c>
      <c r="AA6" s="7" t="str">
        <f t="shared" ref="AA6:AA69" ca="1" si="51">IFERROR((INDIRECT(LEFT(T6,FIND("/",T6)-1))+INDIRECT(MID(T6,FIND("/",T6)+1,2))+INDIRECT(U6)),"- -")</f>
        <v>- -</v>
      </c>
      <c r="AB6" s="7" t="str">
        <f t="shared" si="48"/>
        <v>- -</v>
      </c>
      <c r="AC6" s="7"/>
      <c r="AD6" s="43"/>
      <c r="AE6" s="7"/>
      <c r="AF6" s="7"/>
      <c r="AG6" s="7"/>
      <c r="AH6" s="43"/>
      <c r="AI6" s="7"/>
      <c r="AJ6" s="7"/>
      <c r="AK6" s="7">
        <f t="shared" ref="AK6:AK69" ca="1" si="52">IF(AE6=AF6,(SUM(Z6:AE6)+SUM(AG6:AJ6)),(SUM(Z6:AE6)+SUM(AG6:AJ6))&amp;"/"&amp;(SUM(Z6:AD6)+SUM(AF6:AJ6)))</f>
        <v>0</v>
      </c>
      <c r="AL6" s="7"/>
      <c r="AM6" s="69">
        <f>IFERROR(VLOOKUP(R6,'[1]Skill Statistics'!$A$3:$AN$513,MATCH(Profession,'[1]Skill Statistics'!$A$2:$AN$2,0),FALSE),0)</f>
        <v>0</v>
      </c>
      <c r="AN6" s="85">
        <f>IFERROR(VLOOKUP(Q6,'[1]Skill Statistics'!$A$3:$BK$513,MATCH(Archetype,'[1]Skill Statistics'!$A$2:$BK$2,0),FALSE),0)</f>
        <v>0</v>
      </c>
      <c r="AO6" s="85">
        <f>IFERROR(VLOOKUP(Q6,'[1]Skill Statistics'!$A$3:$BB$513,MATCH(Race,'[1]Skill Statistics'!$A$2:$BB$2,0),FALSE),0)</f>
        <v>0</v>
      </c>
      <c r="AP6" s="85">
        <f t="shared" ca="1" si="14"/>
        <v>0</v>
      </c>
      <c r="AQ6" s="70"/>
      <c r="AS6" s="69" t="str">
        <f>IFERROR(VLOOKUP(Q6,'[1]Professional Skills'!$A$4:$AM$288,MATCH(Profession,'[1]Professional Skills'!$A$3:$AM$3,0),FALSE),"- -")</f>
        <v>- -</v>
      </c>
      <c r="AU6" s="7" t="str">
        <f t="shared" si="49"/>
        <v>- -</v>
      </c>
      <c r="AV6" s="7">
        <f t="shared" ca="1" si="1"/>
        <v>0</v>
      </c>
      <c r="AW6" t="str">
        <f>IF(AU6="x",AV6+AM6+AO6+AP6+AQ6,"")</f>
        <v/>
      </c>
      <c r="AX6" t="str">
        <f>IFERROR(_xlfn.RANK.EQ(AW6,$AW$5:$AW$568),"")</f>
        <v/>
      </c>
      <c r="AY6">
        <f t="shared" si="3"/>
        <v>0</v>
      </c>
      <c r="AZ6" s="70" t="str">
        <f t="shared" ref="AZ6:AZ69" si="53">IF(AT6="*",AZ5,IF(AX6&lt;=10,"x",""))</f>
        <v/>
      </c>
      <c r="BB6" s="69" t="str">
        <f>IFERROR(IF(Q6="Language",VLOOKUP(R6,[1]Cultures!$B$4:$N$218,MATCH(Culture,[1]Cultures!$B$3:$N$3,0),FALSE),VLOOKUP(Q6,[1]Cultures!$B$4:$O$212,MATCH(Culture,[1]Cultures!$B$3:$O$3,0),FALSE)),"- -")</f>
        <v>- -</v>
      </c>
      <c r="BD6">
        <f t="shared" ca="1" si="4"/>
        <v>0</v>
      </c>
      <c r="BE6" t="str">
        <f t="shared" si="5"/>
        <v/>
      </c>
      <c r="BI6" s="7" t="str">
        <f t="shared" ref="BI6:BI69" si="54">IFERROR(IF(BH6=1,IF(BB6=1,1,IF(BB6=2,2,IF(BH6=2,IF(BB6=3,1,IF(BB6&gt;=4,2,IF(BH6=3,IF(BB6=5,1,IF(BB6&gt;=6,2,IF(BH6=4,IF(BB6=7,1,IF(BB6&gt;=8,2,IF(BH6=5,IF(BB6=9,1,IF(BB6&gt;=10,2,0)),0))),0))),0))),0))),0)+(IF(BC6="*",0,BB6)),"- -")</f>
        <v>- -</v>
      </c>
      <c r="BJ6" s="7"/>
      <c r="BK6" s="7"/>
      <c r="BL6" s="70" t="str">
        <f t="shared" si="6"/>
        <v>- -</v>
      </c>
      <c r="BN6" s="69" t="str">
        <f>IFERROR(VLOOKUP(V6,Charts!$BT$2:$BV$14,3,FALSE),"- -")</f>
        <v>- -</v>
      </c>
      <c r="BO6" s="85" t="str">
        <f t="shared" ca="1" si="15"/>
        <v>- -</v>
      </c>
      <c r="BP6" s="70" t="str">
        <f t="shared" ca="1" si="7"/>
        <v>- -</v>
      </c>
      <c r="BR6" s="7">
        <v>1</v>
      </c>
      <c r="BS6" s="9" t="str">
        <f ca="1">VLOOKUP(BR6,$O$3:$R$568,4,FALSE)</f>
        <v>Greater Firearm</v>
      </c>
      <c r="BT6" s="7" t="str">
        <f ca="1">VLOOKUP(BS6,$R$3:$V$568,5,FALSE)</f>
        <v>2 / 4</v>
      </c>
      <c r="BU6" s="7">
        <f ca="1">VLOOKUP(BT6,Charts!$BT$2:$BV$14,3,FALSE)</f>
        <v>0.76923076923076927</v>
      </c>
      <c r="BV6" s="7" t="str">
        <f ca="1">LEFT(BT6,FIND("/",BT6)-2)</f>
        <v>2</v>
      </c>
      <c r="BW6" s="7" t="str">
        <f ca="1">MID(BT6,FIND("/",BT6)+2,2)</f>
        <v>4</v>
      </c>
      <c r="BY6" s="7">
        <f ca="1">RAND()</f>
        <v>0.48278971705211027</v>
      </c>
      <c r="BZ6" s="7">
        <f ca="1">IFERROR($BU6-BY6,"")</f>
        <v>0.28644105217865901</v>
      </c>
      <c r="CA6" s="7">
        <f ca="1">IF(BZ6="","",IF(BZ6&lt;0,0,IF(BZ6&lt;0.8,1,2)))</f>
        <v>1</v>
      </c>
      <c r="CB6" s="7" t="str">
        <f ca="1">IF(CA6="","",IF(CA6=1,$BV6,IF(CA6=2,$BV6+$BW6,0)))</f>
        <v>2</v>
      </c>
      <c r="CC6" s="7" t="str">
        <f ca="1">CB6</f>
        <v>2</v>
      </c>
      <c r="CD6" s="7">
        <f ca="1">CA6</f>
        <v>1</v>
      </c>
      <c r="CE6" s="7">
        <f ca="1">RAND()</f>
        <v>0.72839932825300679</v>
      </c>
      <c r="CF6" s="7">
        <f ca="1">IFERROR($BU6-CE6,"")</f>
        <v>4.0831440977762479E-2</v>
      </c>
      <c r="CG6" s="7">
        <f ca="1">IF(CF6="","",IF(CF6&lt;0,0,IF(CF6&lt;0.8,1,2)))</f>
        <v>1</v>
      </c>
      <c r="CH6" s="7" t="str">
        <f ca="1">IF(CG6="","",IF(CG6=1,$BV6,IF(CG6=2,$BV6+$BW6,0)))</f>
        <v>2</v>
      </c>
      <c r="CI6" s="7" t="str">
        <f ca="1">CH6</f>
        <v>2</v>
      </c>
      <c r="CJ6" s="7">
        <f ca="1">CG6+CD6</f>
        <v>2</v>
      </c>
      <c r="CK6" s="7">
        <f ca="1">RAND()</f>
        <v>0.52168617850686894</v>
      </c>
      <c r="CL6" s="7">
        <f ca="1">IFERROR($BU6-CK6,"")</f>
        <v>0.24754459072390034</v>
      </c>
      <c r="CM6" s="7">
        <f ca="1">IF(CL6="","",IF(CL6&lt;0,0,IF(CL6&lt;0.8,1,2)))</f>
        <v>1</v>
      </c>
      <c r="CN6" s="7" t="str">
        <f ca="1">IF(CM6="","",IF(CM6=1,$BV6,IF(CM6=2,$BV6+$BW6,0)))</f>
        <v>2</v>
      </c>
      <c r="CO6" s="7" t="str">
        <f ca="1">CN6</f>
        <v>2</v>
      </c>
      <c r="CP6" s="7">
        <f ca="1">CM6+CJ6</f>
        <v>3</v>
      </c>
      <c r="CQ6" s="7">
        <f ca="1">RAND()</f>
        <v>3.7943594809773384E-2</v>
      </c>
      <c r="CR6" s="7">
        <f ca="1">IFERROR($BU6-CQ6,"")</f>
        <v>0.73128717442099589</v>
      </c>
      <c r="CS6" s="7">
        <f ca="1">IF(CR6="","",IF(CR6&lt;0,0,IF(CR6&lt;0.8,1,2)))</f>
        <v>1</v>
      </c>
      <c r="CT6" s="7" t="str">
        <f ca="1">IF(CS6="","",IF(CS6=1,$BV6,IF(CS6=2,$BV6+$BW6,0)))</f>
        <v>2</v>
      </c>
      <c r="CU6" s="7" t="str">
        <f ca="1">CT6</f>
        <v>2</v>
      </c>
      <c r="CV6" s="7">
        <f ca="1">CS6+CP6</f>
        <v>4</v>
      </c>
      <c r="CW6" s="7">
        <f ca="1">RAND()</f>
        <v>0.25929083341139225</v>
      </c>
      <c r="CX6" s="7">
        <f ca="1">IFERROR($BU6-CW6,"")</f>
        <v>0.50993993581937702</v>
      </c>
      <c r="CY6" s="7">
        <f ca="1">IF(CX6="","",IF(CX6&lt;0,0,IF(CX6&lt;0.8,1,2)))</f>
        <v>1</v>
      </c>
      <c r="CZ6" s="7" t="str">
        <f ca="1">IF(CY6="","",IF(CY6=1,$BV6,IF(CY6=2,$BV6+$BW6,0)))</f>
        <v>2</v>
      </c>
      <c r="DA6" s="7" t="str">
        <f ca="1">CZ6</f>
        <v>2</v>
      </c>
      <c r="DB6" s="7">
        <f ca="1">CY6+CV6</f>
        <v>5</v>
      </c>
      <c r="DC6" s="7">
        <f ca="1">RAND()</f>
        <v>0.78125247525719543</v>
      </c>
      <c r="DD6" s="7">
        <f ca="1">IFERROR($BU6-DC6,"")</f>
        <v>-1.202170602642616E-2</v>
      </c>
      <c r="DE6" s="7">
        <f ca="1">IF(DD6="","",IF(DD6&lt;0,0,IF(DD6&lt;0.8,1,2)))</f>
        <v>0</v>
      </c>
      <c r="DF6" s="7">
        <f ca="1">IF(DE6="","",IF(DE6=1,$BV6,IF(DE6=2,$BV6+$BW6,0)))</f>
        <v>0</v>
      </c>
      <c r="DG6" s="7">
        <f ca="1">DF6</f>
        <v>0</v>
      </c>
      <c r="DH6" s="7">
        <f ca="1">DE6+DB6</f>
        <v>5</v>
      </c>
      <c r="DI6" s="7">
        <f ca="1">RAND()</f>
        <v>0.11559829734162286</v>
      </c>
      <c r="DJ6" s="7">
        <f ca="1">IFERROR($BU6-DI6,"")</f>
        <v>0.65363247188914642</v>
      </c>
      <c r="DK6" s="7">
        <f ca="1">IF(DJ6="","",IF(DJ6&lt;0,0,IF(DJ6&lt;0.8,1,2)))</f>
        <v>1</v>
      </c>
      <c r="DL6" s="7" t="str">
        <f ca="1">IF(DK6="","",IF(DK6=1,$BV6,IF(DK6=2,$BV6+$BW6,0)))</f>
        <v>2</v>
      </c>
      <c r="DM6" s="7" t="str">
        <f ca="1">DL6</f>
        <v>2</v>
      </c>
      <c r="DN6" s="7">
        <f ca="1">DK6+DH6</f>
        <v>6</v>
      </c>
      <c r="DO6" s="7">
        <f ca="1">RAND()</f>
        <v>0.4803530225753706</v>
      </c>
      <c r="DP6" s="7">
        <f ca="1">IFERROR($BU6-DO6,"")</f>
        <v>0.28887774665539867</v>
      </c>
      <c r="DQ6" s="7">
        <f ca="1">IF(DP6="","",IF(DP6&lt;0,0,IF(DP6&lt;0.8,1,2)))</f>
        <v>1</v>
      </c>
      <c r="DR6" s="7" t="str">
        <f ca="1">IF(DQ6="","",IF(DQ6=1,$BV6,IF(DQ6=2,$BV6+$BW6,0)))</f>
        <v>2</v>
      </c>
      <c r="DS6" s="7" t="str">
        <f ca="1">DR6</f>
        <v>2</v>
      </c>
      <c r="DT6" s="7">
        <f ca="1">DQ6+DN6</f>
        <v>7</v>
      </c>
      <c r="DU6" s="7">
        <f ca="1">RAND()</f>
        <v>0.72403970095849179</v>
      </c>
      <c r="DV6" s="7">
        <f ca="1">IFERROR($BU6-DU6,"")</f>
        <v>4.5191068272277479E-2</v>
      </c>
      <c r="DW6" s="7">
        <f ca="1">IF(DV6="","",IF(DV6&lt;0,0,IF(DV6&lt;0.8,1,2)))</f>
        <v>1</v>
      </c>
      <c r="DX6" s="7" t="str">
        <f ca="1">IF(DW6="","",IF(DW6=1,$BV6,IF(DW6=2,$BV6+$BW6,0)))</f>
        <v>2</v>
      </c>
      <c r="DY6" s="7" t="str">
        <f ca="1">DX6</f>
        <v>2</v>
      </c>
      <c r="DZ6" s="7">
        <f ca="1">DW6+DT6</f>
        <v>8</v>
      </c>
      <c r="EA6" s="7">
        <f ca="1">RAND()</f>
        <v>0.35429838488191834</v>
      </c>
      <c r="EB6" s="7">
        <f ca="1">IFERROR($BU6-EA6,"")</f>
        <v>0.41493238434885094</v>
      </c>
      <c r="EC6" s="7">
        <f ca="1">IF(EB6="","",IF(EB6&lt;0,0,IF(EB6&lt;0.8,1,2)))</f>
        <v>1</v>
      </c>
      <c r="ED6" s="7" t="str">
        <f ca="1">IF(EC6="","",IF(EC6=1,$BV6,IF(EC6=2,$BV6+$BW6,0)))</f>
        <v>2</v>
      </c>
      <c r="EE6" s="7" t="str">
        <f ca="1">ED6</f>
        <v>2</v>
      </c>
      <c r="EF6" s="7">
        <f ca="1">EC6+DZ6</f>
        <v>9</v>
      </c>
      <c r="EG6" s="7">
        <f ca="1">RAND()</f>
        <v>0.28704109114211518</v>
      </c>
      <c r="EH6" s="7">
        <f ca="1">IFERROR($BU6-EG6,"")</f>
        <v>0.48218967808865409</v>
      </c>
      <c r="EI6" s="7">
        <f ca="1">IF(EH6="","",IF(EH6&lt;0,0,IF(EH6&lt;0.8,1,2)))</f>
        <v>1</v>
      </c>
      <c r="EJ6" s="7" t="str">
        <f ca="1">IF(EI6="","",IF(EI6=1,$BV6,IF(EI6=2,$BV6+$BW6,0)))</f>
        <v>2</v>
      </c>
      <c r="EK6" s="7" t="str">
        <f ca="1">EJ6</f>
        <v>2</v>
      </c>
      <c r="EL6" s="7">
        <f ca="1">EI6+EF6</f>
        <v>10</v>
      </c>
      <c r="EM6" s="7">
        <f ca="1">RAND()</f>
        <v>8.5275306624119418E-2</v>
      </c>
      <c r="EN6" s="7">
        <f ca="1">IFERROR($BU6-EM6,"")</f>
        <v>0.68395546260664986</v>
      </c>
      <c r="EO6" s="7">
        <f ca="1">IF(EN6="","",IF(EN6&lt;0,0,IF(EN6&lt;0.8,1,2)))</f>
        <v>1</v>
      </c>
      <c r="EP6" s="7" t="str">
        <f ca="1">IF(EO6="","",IF(EO6=1,$BV6,IF(EO6=2,$BV6+$BW6,0)))</f>
        <v>2</v>
      </c>
      <c r="EQ6" s="7" t="str">
        <f ca="1">EP6</f>
        <v>2</v>
      </c>
      <c r="ER6" s="7">
        <f ca="1">EO6+EL6</f>
        <v>11</v>
      </c>
      <c r="ES6" s="7">
        <f ca="1">RAND()</f>
        <v>0.38442028911667803</v>
      </c>
      <c r="ET6" s="7">
        <f ca="1">IFERROR($BU6-ES6,"")</f>
        <v>0.38481048011409125</v>
      </c>
      <c r="EU6" s="7">
        <f ca="1">IF(ET6="","",IF(ET6&lt;0,0,IF(ET6&lt;0.8,1,2)))</f>
        <v>1</v>
      </c>
      <c r="EV6" s="7" t="str">
        <f ca="1">IF(EU6="","",IF(EU6=1,$BV6,IF(EU6=2,$BV6+$BW6,0)))</f>
        <v>2</v>
      </c>
      <c r="EW6" s="7" t="str">
        <f ca="1">EV6</f>
        <v>2</v>
      </c>
      <c r="EX6" s="7">
        <f ca="1">EU6+ER6</f>
        <v>12</v>
      </c>
      <c r="EY6" s="7">
        <f ca="1">RAND()</f>
        <v>0.32020017176004945</v>
      </c>
      <c r="EZ6" s="7">
        <f ca="1">IFERROR($BU6-EY6,"")</f>
        <v>0.44903059747071983</v>
      </c>
      <c r="FA6" s="7">
        <f ca="1">IF(EZ6="","",IF(EZ6&lt;0,0,IF(EZ6&lt;0.8,1,2)))</f>
        <v>1</v>
      </c>
      <c r="FB6" s="7" t="str">
        <f ca="1">IF(FA6="","",IF(FA6=1,$BV6,IF(FA6=2,$BV6+$BW6,0)))</f>
        <v>2</v>
      </c>
      <c r="FC6" s="7" t="str">
        <f ca="1">FB6</f>
        <v>2</v>
      </c>
      <c r="FD6" s="7">
        <f ca="1">FA6+EX6</f>
        <v>13</v>
      </c>
      <c r="FE6" s="7">
        <f ca="1">RAND()</f>
        <v>0.38433953838593216</v>
      </c>
      <c r="FF6" s="7">
        <f ca="1">IFERROR($BU6-FE6,"")</f>
        <v>0.38489123084483712</v>
      </c>
      <c r="FG6" s="7">
        <f ca="1">IF(FF6="","",IF(FF6&lt;0,0,IF(FF6&lt;0.8,1,2)))</f>
        <v>1</v>
      </c>
      <c r="FH6" s="7" t="str">
        <f ca="1">IF(FG6="","",IF(FG6=1,$BV6,IF(FG6=2,$BV6+$BW6,0)))</f>
        <v>2</v>
      </c>
      <c r="FI6" s="7" t="str">
        <f ca="1">FH6</f>
        <v>2</v>
      </c>
      <c r="FJ6" s="7">
        <f ca="1">FG6+FD6</f>
        <v>14</v>
      </c>
      <c r="FK6" s="7">
        <f ca="1">RAND()</f>
        <v>0.12582648262955509</v>
      </c>
      <c r="FL6" s="7">
        <f ca="1">IFERROR($BU6-FK6,"")</f>
        <v>0.64340428660121418</v>
      </c>
      <c r="FM6" s="7">
        <f ca="1">IF(FL6="","",IF(FL6&lt;0,0,IF(FL6&lt;0.8,1,2)))</f>
        <v>1</v>
      </c>
      <c r="FN6" s="7" t="str">
        <f ca="1">IF(FM6="","",IF(FM6=1,$BV6,IF(FM6=2,$BV6+$BW6,0)))</f>
        <v>2</v>
      </c>
      <c r="FO6" s="7" t="str">
        <f ca="1">FN6</f>
        <v>2</v>
      </c>
      <c r="FP6" s="7">
        <f ca="1">FM6+FJ6</f>
        <v>15</v>
      </c>
      <c r="FQ6" s="7">
        <f ca="1">RAND()</f>
        <v>0.32214470566376141</v>
      </c>
      <c r="FR6" s="7">
        <f ca="1">IFERROR($BU6-FQ6,"")</f>
        <v>0.44708606356700786</v>
      </c>
      <c r="FS6" s="7">
        <f ca="1">IF(FR6="","",IF(FR6&lt;0,0,IF(FR6&lt;0.8,1,2)))</f>
        <v>1</v>
      </c>
      <c r="FT6" s="7" t="str">
        <f ca="1">IF(FS6="","",IF(FS6=1,$BV6,IF(FS6=2,$BV6+$BW6,0)))</f>
        <v>2</v>
      </c>
      <c r="FU6" s="7" t="str">
        <f ca="1">FT6</f>
        <v>2</v>
      </c>
      <c r="FV6" s="7">
        <f ca="1">FS6+FP6</f>
        <v>16</v>
      </c>
      <c r="FW6" s="7">
        <f ca="1">RAND()</f>
        <v>0.75266252335162498</v>
      </c>
      <c r="FX6" s="7">
        <f ca="1">IFERROR($BU6-FW6,"")</f>
        <v>1.6568245879144294E-2</v>
      </c>
      <c r="FY6" s="7">
        <f ca="1">IF(FX6="","",IF(FX6&lt;0,0,IF(FX6&lt;0.8,1,2)))</f>
        <v>1</v>
      </c>
      <c r="FZ6" s="7" t="str">
        <f ca="1">IF(FY6="","",IF(FY6=1,$BV6,IF(FY6=2,$BV6+$BW6,0)))</f>
        <v>2</v>
      </c>
      <c r="GA6" s="7" t="str">
        <f ca="1">FZ6</f>
        <v>2</v>
      </c>
      <c r="GB6" s="7">
        <f ca="1">FY6+FV6</f>
        <v>17</v>
      </c>
      <c r="GC6" s="7">
        <f ca="1">RAND()</f>
        <v>0.13325823439660611</v>
      </c>
      <c r="GD6" s="7">
        <f ca="1">IFERROR($BU6-GC6,"")</f>
        <v>0.63597253483416316</v>
      </c>
      <c r="GE6" s="7">
        <f ca="1">IF(GD6="","",IF(GD6&lt;0,0,IF(GD6&lt;0.8,1,2)))</f>
        <v>1</v>
      </c>
      <c r="GF6" s="7" t="str">
        <f ca="1">IF(GE6="","",IF(GE6=1,$BV6,IF(GE6=2,$BV6+$BW6,0)))</f>
        <v>2</v>
      </c>
      <c r="GG6" s="7" t="str">
        <f ca="1">GF6</f>
        <v>2</v>
      </c>
      <c r="GH6" s="7">
        <f ca="1">GE6+GB6</f>
        <v>18</v>
      </c>
      <c r="GI6" s="7">
        <f ca="1">RAND()</f>
        <v>0.12840595986337644</v>
      </c>
      <c r="GJ6" s="7">
        <f ca="1">IFERROR($BU6-GI6,"")</f>
        <v>0.64082480936739283</v>
      </c>
      <c r="GK6" s="7">
        <f ca="1">IF(GJ6="","",IF(GJ6&lt;0,0,IF(GJ6&lt;0.8,1,2)))</f>
        <v>1</v>
      </c>
      <c r="GL6" s="7" t="str">
        <f ca="1">IF(GK6="","",IF(GK6=1,$BV6,IF(GK6=2,$BV6+$BW6,0)))</f>
        <v>2</v>
      </c>
      <c r="GM6" s="7" t="str">
        <f ca="1">GL6</f>
        <v>2</v>
      </c>
      <c r="GN6" s="7">
        <f ca="1">GK6+GH6</f>
        <v>19</v>
      </c>
      <c r="GO6" s="7">
        <f ca="1">RAND()</f>
        <v>0.15703766602574065</v>
      </c>
      <c r="GP6" s="7">
        <f ca="1">IFERROR($BU6-GO6,"")</f>
        <v>0.61219310320502862</v>
      </c>
      <c r="GQ6" s="7">
        <f ca="1">IF(GP6="","",IF(GP6&lt;0,0,IF(GP6&lt;0.8,1,2)))</f>
        <v>1</v>
      </c>
      <c r="GR6" s="7" t="str">
        <f ca="1">IF(GQ6="","",IF(GQ6=1,$BV6,IF(GQ6=2,$BV6+$BW6,0)))</f>
        <v>2</v>
      </c>
      <c r="GS6" s="7" t="str">
        <f ca="1">GR6</f>
        <v>2</v>
      </c>
      <c r="GT6" s="7">
        <f ca="1">GQ6+GN6</f>
        <v>20</v>
      </c>
      <c r="GU6" s="7">
        <f ca="1">RAND()</f>
        <v>0.67701973740418731</v>
      </c>
      <c r="GV6" s="7">
        <f ca="1">IFERROR($BU6-GU6,"")</f>
        <v>9.2211031826581968E-2</v>
      </c>
      <c r="GW6" s="7">
        <f ca="1">IF(GV6="","",IF(GV6&lt;0,0,IF(GV6&lt;0.8,1,2)))</f>
        <v>1</v>
      </c>
      <c r="GX6" s="7" t="str">
        <f ca="1">IF(GW6="","",IF(GW6=1,$BV6,IF(GW6=2,$BV6+$BW6,0)))</f>
        <v>2</v>
      </c>
      <c r="GY6" s="7" t="str">
        <f ca="1">GX6</f>
        <v>2</v>
      </c>
      <c r="GZ6" s="7">
        <f ca="1">GW6+GT6</f>
        <v>21</v>
      </c>
      <c r="HA6" s="7">
        <f ca="1">RAND()</f>
        <v>0.24310744834594467</v>
      </c>
      <c r="HB6" s="7">
        <f ca="1">IFERROR($BU6-HA6,"")</f>
        <v>0.52612332088482461</v>
      </c>
      <c r="HC6" s="7">
        <f ca="1">IF(HB6="","",IF(HB6&lt;0,0,IF(HB6&lt;0.8,1,2)))</f>
        <v>1</v>
      </c>
      <c r="HD6" s="7" t="str">
        <f ca="1">IF(HC6="","",IF(HC6=1,$BV6,IF(HC6=2,$BV6+$BW6,0)))</f>
        <v>2</v>
      </c>
      <c r="HE6" s="7" t="str">
        <f ca="1">HD6</f>
        <v>2</v>
      </c>
      <c r="HF6" s="7">
        <f ca="1">HC6+GZ6</f>
        <v>22</v>
      </c>
      <c r="HG6" s="7">
        <f ca="1">RAND()</f>
        <v>0.98258133111461565</v>
      </c>
      <c r="HH6" s="7">
        <f ca="1">IFERROR($BU6-HG6,"")</f>
        <v>-0.21335056188384638</v>
      </c>
      <c r="HI6" s="7">
        <f ca="1">IF(HH6="","",IF(HH6&lt;0,0,IF(HH6&lt;0.8,1,2)))</f>
        <v>0</v>
      </c>
      <c r="HJ6" s="7">
        <f ca="1">IF(HI6="","",IF(HI6=1,$BV6,IF(HI6=2,$BV6+$BW6,0)))</f>
        <v>0</v>
      </c>
      <c r="HK6" s="7">
        <f ca="1">HJ6</f>
        <v>0</v>
      </c>
      <c r="HL6" s="7">
        <f ca="1">HI6+HF6</f>
        <v>22</v>
      </c>
      <c r="HM6" s="7">
        <f ca="1">RAND()</f>
        <v>0.52592519307550711</v>
      </c>
      <c r="HN6" s="7">
        <f ca="1">IFERROR($BU6-HM6,"")</f>
        <v>0.24330557615526216</v>
      </c>
      <c r="HO6" s="7">
        <f ca="1">IF(HN6="","",IF(HN6&lt;0,0,IF(HN6&lt;0.8,1,2)))</f>
        <v>1</v>
      </c>
      <c r="HP6" s="7" t="str">
        <f ca="1">IF(HO6="","",IF(HO6=1,$BV6,IF(HO6=2,$BV6+$BW6,0)))</f>
        <v>2</v>
      </c>
      <c r="HQ6" s="7" t="str">
        <f ca="1">HP6</f>
        <v>2</v>
      </c>
      <c r="HR6" s="7">
        <f ca="1">HO6+HL6</f>
        <v>23</v>
      </c>
      <c r="HS6" s="7">
        <f ca="1">RAND()</f>
        <v>0.58471109924190601</v>
      </c>
      <c r="HT6" s="7">
        <f ca="1">IFERROR($BU6-HS6,"")</f>
        <v>0.18451966998886327</v>
      </c>
      <c r="HU6" s="7">
        <f ca="1">IF(HT6="","",IF(HT6&lt;0,0,IF(HT6&lt;0.8,1,2)))</f>
        <v>1</v>
      </c>
      <c r="HV6" s="7" t="str">
        <f ca="1">IF(HU6="","",IF(HU6=1,$BV6,IF(HU6=2,$BV6+$BW6,0)))</f>
        <v>2</v>
      </c>
      <c r="HW6" s="7" t="str">
        <f ca="1">HV6</f>
        <v>2</v>
      </c>
      <c r="HX6" s="7">
        <f ca="1">HU6+HR6</f>
        <v>24</v>
      </c>
      <c r="HY6" s="7">
        <f ca="1">RAND()</f>
        <v>0.25576940621902255</v>
      </c>
      <c r="HZ6" s="7">
        <f ca="1">IFERROR($BU6-HY6,"")</f>
        <v>0.51346136301174672</v>
      </c>
      <c r="IA6" s="7">
        <f ca="1">IF(HZ6="","",IF(HZ6&lt;0,0,IF(HZ6&lt;0.8,1,2)))</f>
        <v>1</v>
      </c>
      <c r="IB6" s="7" t="str">
        <f ca="1">IF(IA6="","",IF(IA6=1,$BV6,IF(IA6=2,$BV6+$BW6,0)))</f>
        <v>2</v>
      </c>
      <c r="IC6" s="7" t="str">
        <f ca="1">IB6</f>
        <v>2</v>
      </c>
      <c r="ID6" s="7">
        <f ca="1">IA6+HX6</f>
        <v>25</v>
      </c>
      <c r="IE6" s="7">
        <f ca="1">RAND()</f>
        <v>0.58653411455020443</v>
      </c>
      <c r="IF6" s="7">
        <f ca="1">IFERROR($BU6-IE6,"")</f>
        <v>0.18269665468056484</v>
      </c>
      <c r="IG6" s="7">
        <f ca="1">IF(IF6="","",IF(IF6&lt;0,0,IF(IF6&lt;0.8,1,2)))</f>
        <v>1</v>
      </c>
      <c r="IH6" s="7" t="str">
        <f ca="1">IF(IG6="","",IF(IG6=1,$BV6,IF(IG6=2,$BV6+$BW6,0)))</f>
        <v>2</v>
      </c>
      <c r="II6" s="7" t="str">
        <f ca="1">IH6</f>
        <v>2</v>
      </c>
      <c r="IJ6" s="7">
        <f ca="1">IG6+ID6</f>
        <v>26</v>
      </c>
      <c r="IK6" s="7">
        <f ca="1">RAND()</f>
        <v>0.40756558009160804</v>
      </c>
      <c r="IL6" s="7">
        <f ca="1">IFERROR($BU6-IK6,"")</f>
        <v>0.36166518913916124</v>
      </c>
      <c r="IM6" s="7">
        <f ca="1">IF(IL6="","",IF(IL6&lt;0,0,IF(IL6&lt;0.8,1,2)))</f>
        <v>1</v>
      </c>
      <c r="IN6" s="7" t="str">
        <f ca="1">IF(IM6="","",IF(IM6=1,$BV6,IF(IM6=2,$BV6+$BW6,0)))</f>
        <v>2</v>
      </c>
      <c r="IO6" s="7" t="str">
        <f ca="1">IN6</f>
        <v>2</v>
      </c>
      <c r="IP6" s="7">
        <f ca="1">IM6+IJ6</f>
        <v>27</v>
      </c>
      <c r="IQ6" s="7">
        <f ca="1">RAND()</f>
        <v>1.5393852307966749E-2</v>
      </c>
      <c r="IR6" s="7">
        <f ca="1">IFERROR($BU6-IQ6,"")</f>
        <v>0.75383691692280252</v>
      </c>
      <c r="IS6" s="7">
        <f ca="1">IF(IR6="","",IF(IR6&lt;0,0,IF(IR6&lt;0.8,1,2)))</f>
        <v>1</v>
      </c>
      <c r="IT6" s="7" t="str">
        <f ca="1">IF(IS6="","",IF(IS6=1,$BV6,IF(IS6=2,$BV6+$BW6,0)))</f>
        <v>2</v>
      </c>
      <c r="IU6" s="7" t="str">
        <f ca="1">IT6</f>
        <v>2</v>
      </c>
      <c r="IV6" s="7">
        <f ca="1">IS6+IP6</f>
        <v>28</v>
      </c>
      <c r="IW6" s="7">
        <f ca="1">RAND()</f>
        <v>0.69041159480031888</v>
      </c>
      <c r="IX6" s="7">
        <f ca="1">IFERROR($BU6-IW6,"")</f>
        <v>7.8819174430450389E-2</v>
      </c>
      <c r="IY6" s="7">
        <f ca="1">IF(IX6="","",IF(IX6&lt;0,0,IF(IX6&lt;0.8,1,2)))</f>
        <v>1</v>
      </c>
      <c r="IZ6" s="7" t="str">
        <f ca="1">IF(IY6="","",IF(IY6=1,$BV6,IF(IY6=2,$BV6+$BW6,0)))</f>
        <v>2</v>
      </c>
      <c r="JA6" s="7" t="str">
        <f ca="1">IZ6</f>
        <v>2</v>
      </c>
      <c r="JB6" s="7">
        <f ca="1">IY6+IV6</f>
        <v>29</v>
      </c>
      <c r="JC6" s="7">
        <f ca="1">RAND()</f>
        <v>9.2129071894251902E-2</v>
      </c>
      <c r="JD6" s="7">
        <f ca="1">IFERROR($BU6-JC6,"")</f>
        <v>0.67710169733651737</v>
      </c>
      <c r="JE6" s="7">
        <f ca="1">IF(JD6="","",IF(JD6&lt;0,0,IF(JD6&lt;0.8,1,2)))</f>
        <v>1</v>
      </c>
      <c r="JF6" s="7" t="str">
        <f ca="1">IF(JE6="","",IF(JE6=1,$BV6,IF(JE6=2,$BV6+$BW6,0)))</f>
        <v>2</v>
      </c>
      <c r="JG6" s="7" t="str">
        <f ca="1">JF6</f>
        <v>2</v>
      </c>
      <c r="JH6" s="7">
        <f ca="1">JE6+JB6</f>
        <v>30</v>
      </c>
      <c r="JI6" s="7">
        <f ca="1">RAND()</f>
        <v>0.22289051578796604</v>
      </c>
      <c r="JJ6" s="7">
        <f ca="1">IFERROR($BU6-JI6,"")</f>
        <v>0.54634025344280324</v>
      </c>
      <c r="JK6" s="7">
        <f ca="1">IF(JJ6="","",IF(JJ6&lt;0,0,IF(JJ6&lt;0.8,1,2)))</f>
        <v>1</v>
      </c>
      <c r="JL6" s="7" t="str">
        <f ca="1">IF(JK6="","",IF(JK6=1,$BV6,IF(JK6=2,$BV6+$BW6,0)))</f>
        <v>2</v>
      </c>
      <c r="JM6" s="7" t="str">
        <f ca="1">JL6</f>
        <v>2</v>
      </c>
      <c r="JN6" s="7">
        <f ca="1">JK6+JH6</f>
        <v>31</v>
      </c>
      <c r="JO6" s="7">
        <f ca="1">RAND()</f>
        <v>1.8618957464506591E-2</v>
      </c>
      <c r="JP6" s="7">
        <f ca="1">IFERROR($BU6-JO6,"")</f>
        <v>0.75061181176626268</v>
      </c>
      <c r="JQ6" s="7">
        <f ca="1">IF(JP6="","",IF(JP6&lt;0,0,IF(JP6&lt;0.8,1,2)))</f>
        <v>1</v>
      </c>
      <c r="JR6" s="7" t="str">
        <f ca="1">IF(JQ6="","",IF(JQ6=1,$BV6,IF(JQ6=2,$BV6+$BW6,0)))</f>
        <v>2</v>
      </c>
      <c r="JS6" s="7" t="str">
        <f ca="1">JR6</f>
        <v>2</v>
      </c>
      <c r="JT6" s="7">
        <f ca="1">JQ6+JN6</f>
        <v>32</v>
      </c>
      <c r="JU6" s="7">
        <f ca="1">RAND()</f>
        <v>0.52887367714683675</v>
      </c>
      <c r="JV6" s="7">
        <f ca="1">IFERROR($BU6-JU6,"")</f>
        <v>0.24035709208393252</v>
      </c>
      <c r="JW6" s="7">
        <f ca="1">IF(JV6="","",IF(JV6&lt;0,0,IF(JV6&lt;0.8,1,2)))</f>
        <v>1</v>
      </c>
      <c r="JX6" s="7" t="str">
        <f ca="1">IF(JW6="","",IF(JW6=1,$BV6,IF(JW6=2,$BV6+$BW6,0)))</f>
        <v>2</v>
      </c>
      <c r="JY6" s="7" t="str">
        <f ca="1">JX6</f>
        <v>2</v>
      </c>
      <c r="JZ6" s="7">
        <f ca="1">JW6+JT6</f>
        <v>33</v>
      </c>
      <c r="KA6" s="7">
        <f ca="1">RAND()</f>
        <v>0.97195659369040832</v>
      </c>
      <c r="KB6" s="7">
        <f ca="1">IFERROR($BU6-KA6,"")</f>
        <v>-0.20272582445963905</v>
      </c>
      <c r="KC6" s="7">
        <f ca="1">IF(KB6="","",IF(KB6&lt;0,0,IF(KB6&lt;0.8,1,2)))</f>
        <v>0</v>
      </c>
      <c r="KD6" s="7">
        <f ca="1">IF(KC6="","",IF(KC6=1,$BV6,IF(KC6=2,$BV6+$BW6,0)))</f>
        <v>0</v>
      </c>
      <c r="KE6" s="7">
        <f ca="1">KD6</f>
        <v>0</v>
      </c>
      <c r="KF6" s="7">
        <f ca="1">KC6+JZ6</f>
        <v>33</v>
      </c>
      <c r="KG6" s="7">
        <f ca="1">RAND()</f>
        <v>0.12570887584799195</v>
      </c>
      <c r="KH6" s="7">
        <f ca="1">IFERROR($BU6-KG6,"")</f>
        <v>0.64352189338277732</v>
      </c>
      <c r="KI6" s="7">
        <f ca="1">IF(KH6="","",IF(KH6&lt;0,0,IF(KH6&lt;0.8,1,2)))</f>
        <v>1</v>
      </c>
      <c r="KJ6" s="7" t="str">
        <f ca="1">IF(KI6="","",IF(KI6=1,$BV6,IF(KI6=2,$BV6+$BW6,0)))</f>
        <v>2</v>
      </c>
      <c r="KK6" s="7" t="str">
        <f ca="1">KJ6</f>
        <v>2</v>
      </c>
      <c r="KL6" s="7">
        <f ca="1">KI6+KF6</f>
        <v>34</v>
      </c>
      <c r="KM6" s="7">
        <f ca="1">RAND()</f>
        <v>0.55679847112923797</v>
      </c>
      <c r="KN6" s="7">
        <f ca="1">IFERROR($BU6-KM6,"")</f>
        <v>0.2124322981015313</v>
      </c>
      <c r="KO6" s="7">
        <f ca="1">IF(KN6="","",IF(KN6&lt;0,0,IF(KN6&lt;0.8,1,2)))</f>
        <v>1</v>
      </c>
      <c r="KP6" s="7" t="str">
        <f ca="1">IF(KO6="","",IF(KO6=1,$BV6,IF(KO6=2,$BV6+$BW6,0)))</f>
        <v>2</v>
      </c>
      <c r="KQ6" s="7" t="str">
        <f ca="1">KP6</f>
        <v>2</v>
      </c>
      <c r="KR6" s="7">
        <f ca="1">KO6+KL6</f>
        <v>35</v>
      </c>
      <c r="KS6" s="7">
        <f ca="1">RAND()</f>
        <v>0.29904457176851196</v>
      </c>
      <c r="KT6" s="7">
        <f ca="1">IFERROR($BU6-KS6,"")</f>
        <v>0.47018619746225732</v>
      </c>
      <c r="KU6" s="7">
        <f ca="1">IF(KT6="","",IF(KT6&lt;0,0,IF(KT6&lt;0.8,1,2)))</f>
        <v>1</v>
      </c>
      <c r="KV6" s="7" t="str">
        <f ca="1">IF(KU6="","",IF(KU6=1,$BV6,IF(KU6=2,$BV6+$BW6,0)))</f>
        <v>2</v>
      </c>
      <c r="KW6" s="7" t="str">
        <f ca="1">KV6</f>
        <v>2</v>
      </c>
      <c r="KX6" s="7">
        <f ca="1">KU6+KR6</f>
        <v>36</v>
      </c>
      <c r="KY6" s="7">
        <f ca="1">RAND()</f>
        <v>0.44474154632631002</v>
      </c>
      <c r="KZ6" s="7">
        <f ca="1">IFERROR($BU6-KY6,"")</f>
        <v>0.32448922290445925</v>
      </c>
      <c r="LA6" s="7">
        <f ca="1">IF(KZ6="","",IF(KZ6&lt;0,0,IF(KZ6&lt;0.8,1,2)))</f>
        <v>1</v>
      </c>
      <c r="LB6" s="7" t="str">
        <f ca="1">IF(LA6="","",IF(LA6=1,$BV6,IF(LA6=2,$BV6+$BW6,0)))</f>
        <v>2</v>
      </c>
      <c r="LC6" s="7" t="str">
        <f ca="1">LB6</f>
        <v>2</v>
      </c>
      <c r="LD6" s="7">
        <f ca="1">LA6+KX6</f>
        <v>37</v>
      </c>
      <c r="LE6" s="7">
        <f ca="1">RAND()</f>
        <v>2.5040265551482532E-3</v>
      </c>
      <c r="LF6" s="7">
        <f ca="1">IFERROR($BU6-LE6,"")</f>
        <v>0.76672674267562102</v>
      </c>
      <c r="LG6" s="7">
        <f ca="1">IF(LF6="","",IF(LF6&lt;0,0,IF(LF6&lt;0.8,1,2)))</f>
        <v>1</v>
      </c>
      <c r="LH6" s="7" t="str">
        <f ca="1">IF(LG6="","",IF(LG6=1,$BV6,IF(LG6=2,$BV6+$BW6,0)))</f>
        <v>2</v>
      </c>
      <c r="LI6" s="7" t="str">
        <f ca="1">LH6</f>
        <v>2</v>
      </c>
      <c r="LJ6" s="7">
        <f ca="1">LG6+LD6</f>
        <v>38</v>
      </c>
      <c r="LK6" s="7">
        <f ca="1">RAND()</f>
        <v>0.77459683522452971</v>
      </c>
      <c r="LL6" s="7">
        <f ca="1">IFERROR($BU6-LK6,"")</f>
        <v>-5.3660659937604382E-3</v>
      </c>
      <c r="LM6" s="7">
        <f ca="1">IF(LL6="","",IF(LL6&lt;0,0,IF(LL6&lt;0.8,1,2)))</f>
        <v>0</v>
      </c>
      <c r="LN6" s="7">
        <f ca="1">IF(LM6="","",IF(LM6=1,$BV6,IF(LM6=2,$BV6+$BW6,0)))</f>
        <v>0</v>
      </c>
      <c r="LO6" s="7">
        <f ca="1">LN6</f>
        <v>0</v>
      </c>
      <c r="LP6" s="7">
        <f ca="1">LM6+LJ6</f>
        <v>38</v>
      </c>
      <c r="LQ6" s="7">
        <f ca="1">RAND()</f>
        <v>8.0323818142033154E-2</v>
      </c>
      <c r="LR6" s="7">
        <f ca="1">IFERROR($BU6-LQ6,"")</f>
        <v>0.68890695108873612</v>
      </c>
      <c r="LS6" s="7">
        <f ca="1">IF(LR6="","",IF(LR6&lt;0,0,IF(LR6&lt;0.8,1,2)))</f>
        <v>1</v>
      </c>
      <c r="LT6" s="7" t="str">
        <f ca="1">IF(LS6="","",IF(LS6=1,$BV6,IF(LS6=2,$BV6+$BW6,0)))</f>
        <v>2</v>
      </c>
      <c r="LU6" s="7" t="str">
        <f ca="1">LT6</f>
        <v>2</v>
      </c>
      <c r="LV6" s="7">
        <f ca="1">LS6+LP6</f>
        <v>39</v>
      </c>
      <c r="LW6" s="7">
        <f ca="1">RAND()</f>
        <v>0.36557585221623379</v>
      </c>
      <c r="LX6" s="7">
        <f ca="1">IFERROR($BU6-LW6,"")</f>
        <v>0.40365491701453549</v>
      </c>
      <c r="LY6" s="7">
        <f ca="1">IF(LX6="","",IF(LX6&lt;0,0,IF(LX6&lt;0.8,1,2)))</f>
        <v>1</v>
      </c>
      <c r="LZ6" s="7" t="str">
        <f ca="1">IF(LY6="","",IF(LY6=1,$BV6,IF(LY6=2,$BV6+$BW6,0)))</f>
        <v>2</v>
      </c>
      <c r="MA6" s="7" t="str">
        <f ca="1">LZ6</f>
        <v>2</v>
      </c>
      <c r="MB6" s="7">
        <f ca="1">LY6+LV6</f>
        <v>40</v>
      </c>
      <c r="MC6" s="7">
        <f ca="1">RAND()</f>
        <v>0.72781794895158369</v>
      </c>
      <c r="MD6" s="7">
        <f ca="1">IFERROR($BU6-MC6,"")</f>
        <v>4.141282027918558E-2</v>
      </c>
      <c r="ME6" s="7">
        <f ca="1">IF(MD6="","",IF(MD6&lt;0,0,IF(MD6&lt;0.8,1,2)))</f>
        <v>1</v>
      </c>
      <c r="MF6" s="7" t="str">
        <f ca="1">IF(ME6="","",IF(ME6=1,$BV6,IF(ME6=2,$BV6+$BW6,0)))</f>
        <v>2</v>
      </c>
      <c r="MG6" s="7" t="str">
        <f ca="1">MF6</f>
        <v>2</v>
      </c>
      <c r="MH6" s="7">
        <f ca="1">ME6+MB6</f>
        <v>41</v>
      </c>
      <c r="MI6" s="7">
        <f ca="1">RAND()</f>
        <v>0.14573680966812841</v>
      </c>
      <c r="MJ6" s="7">
        <f ca="1">IFERROR($BU6-MI6,"")</f>
        <v>0.62349395956264086</v>
      </c>
      <c r="MK6" s="7">
        <f ca="1">IF(MJ6="","",IF(MJ6&lt;0,0,IF(MJ6&lt;0.8,1,2)))</f>
        <v>1</v>
      </c>
      <c r="ML6" s="7" t="str">
        <f ca="1">IF(MK6="","",IF(MK6=1,$BV6,IF(MK6=2,$BV6+$BW6,0)))</f>
        <v>2</v>
      </c>
      <c r="MM6" s="7" t="str">
        <f ca="1">ML6</f>
        <v>2</v>
      </c>
      <c r="MN6" s="7">
        <f ca="1">MK6+MH6</f>
        <v>42</v>
      </c>
      <c r="MO6" s="7">
        <f ca="1">RAND()</f>
        <v>4.2687270104571629E-2</v>
      </c>
      <c r="MP6" s="7">
        <f ca="1">IFERROR($BU6-MO6,"")</f>
        <v>0.72654349912619764</v>
      </c>
      <c r="MQ6" s="7">
        <f ca="1">IF(MP6="","",IF(MP6&lt;0,0,IF(MP6&lt;0.8,1,2)))</f>
        <v>1</v>
      </c>
      <c r="MR6" s="7" t="str">
        <f ca="1">IF(MQ6="","",IF(MQ6=1,$BV6,IF(MQ6=2,$BV6+$BW6,0)))</f>
        <v>2</v>
      </c>
      <c r="MS6" s="7" t="str">
        <f ca="1">MR6</f>
        <v>2</v>
      </c>
      <c r="MT6" s="7">
        <f ca="1">MQ6+MN6</f>
        <v>43</v>
      </c>
      <c r="MU6" s="7">
        <f ca="1">RAND()</f>
        <v>0.23084362408221437</v>
      </c>
      <c r="MV6" s="7">
        <f ca="1">IFERROR($BU6-MU6,"")</f>
        <v>0.5383871451485549</v>
      </c>
      <c r="MW6" s="7">
        <f ca="1">IF(MV6="","",IF(MV6&lt;0,0,IF(MV6&lt;0.8,1,2)))</f>
        <v>1</v>
      </c>
      <c r="MX6" s="7" t="str">
        <f ca="1">IF(MW6="","",IF(MW6=1,$BV6,IF(MW6=2,$BV6+$BW6,0)))</f>
        <v>2</v>
      </c>
      <c r="MY6" s="7" t="str">
        <f ca="1">MX6</f>
        <v>2</v>
      </c>
      <c r="MZ6" s="7">
        <f ca="1">MW6+MT6</f>
        <v>44</v>
      </c>
      <c r="NA6" s="7">
        <f ca="1">RAND()</f>
        <v>0.83299542687155603</v>
      </c>
      <c r="NB6" s="7">
        <f ca="1">IFERROR($BU6-NA6,"")</f>
        <v>-6.3764657640786759E-2</v>
      </c>
      <c r="NC6" s="7">
        <f ca="1">IF(NB6="","",IF(NB6&lt;0,0,IF(NB6&lt;0.8,1,2)))</f>
        <v>0</v>
      </c>
      <c r="ND6" s="7">
        <f ca="1">IF(NC6="","",IF(NC6=1,$BV6,IF(NC6=2,$BV6+$BW6,0)))</f>
        <v>0</v>
      </c>
      <c r="NE6" s="7">
        <f ca="1">ND6</f>
        <v>0</v>
      </c>
      <c r="NF6" s="7">
        <f ca="1">NC6+MZ6</f>
        <v>44</v>
      </c>
      <c r="NG6" s="7">
        <f ca="1">RAND()</f>
        <v>0.79252575461009311</v>
      </c>
      <c r="NH6" s="7">
        <f ca="1">IFERROR($BU6-NG6,"")</f>
        <v>-2.329498537932384E-2</v>
      </c>
      <c r="NI6" s="7">
        <f ca="1">IF(NH6="","",IF(NH6&lt;0,0,IF(NH6&lt;0.8,1,2)))</f>
        <v>0</v>
      </c>
      <c r="NJ6" s="7">
        <f ca="1">IF(NI6="","",IF(NI6=1,$BV6,IF(NI6=2,$BV6+$BW6,0)))</f>
        <v>0</v>
      </c>
      <c r="NK6" s="7">
        <f ca="1">NJ6</f>
        <v>0</v>
      </c>
      <c r="NL6" s="7">
        <f ca="1">NI6+NF6</f>
        <v>44</v>
      </c>
      <c r="NM6" s="7">
        <f ca="1">RAND()</f>
        <v>0.13081279553404113</v>
      </c>
      <c r="NN6" s="7">
        <f ca="1">IFERROR($BU6-NM6,"")</f>
        <v>0.63841797369672815</v>
      </c>
      <c r="NO6" s="7">
        <f ca="1">IF(NN6="","",IF(NN6&lt;0,0,IF(NN6&lt;0.8,1,2)))</f>
        <v>1</v>
      </c>
      <c r="NP6" s="7" t="str">
        <f ca="1">IF(NO6="","",IF(NO6=1,$BV6,IF(NO6=2,$BV6+$BW6,0)))</f>
        <v>2</v>
      </c>
      <c r="NQ6" s="7" t="str">
        <f ca="1">NP6</f>
        <v>2</v>
      </c>
      <c r="NR6" s="7">
        <f ca="1">NO6+NL6</f>
        <v>45</v>
      </c>
      <c r="NT6">
        <v>4</v>
      </c>
      <c r="NU6" s="7" t="s">
        <v>19</v>
      </c>
      <c r="NV6" s="7">
        <f t="shared" ca="1" si="16"/>
        <v>45.885353492724377</v>
      </c>
      <c r="NW6" s="7">
        <f t="shared" ca="1" si="8"/>
        <v>3</v>
      </c>
      <c r="NX6" t="str">
        <f ca="1">IFERROR(VLOOKUP(NT6,$K$3:$AK$568,8,FALSE),"")</f>
        <v>Weight-training</v>
      </c>
      <c r="NY6" t="str">
        <f ca="1">IFERROR(VLOOKUP(NT6,$K$3:$AK$568,9,FALSE),"")</f>
        <v>Wei. Train.</v>
      </c>
      <c r="NZ6" s="7">
        <f ca="1">IFERROR(VLOOKUP(NT6,$K$3:$AK$568,27,FALSE),"")</f>
        <v>45</v>
      </c>
      <c r="OB6">
        <v>4</v>
      </c>
      <c r="OC6" s="7" t="s">
        <v>19</v>
      </c>
      <c r="OD6" t="str">
        <f t="shared" ca="1" si="17"/>
        <v>Fortitude</v>
      </c>
      <c r="OE6" s="7" t="str">
        <f t="shared" ca="1" si="18"/>
        <v>Fort.</v>
      </c>
      <c r="OF6" s="7">
        <f t="shared" ca="1" si="19"/>
        <v>44</v>
      </c>
      <c r="OG6" t="str">
        <f t="shared" ca="1" si="20"/>
        <v xml:space="preserve">Fort. (44), </v>
      </c>
      <c r="OI6">
        <v>4</v>
      </c>
      <c r="OJ6" s="7" t="s">
        <v>19</v>
      </c>
      <c r="OK6" s="7">
        <f t="shared" ca="1" si="21"/>
        <v>59.598856001867588</v>
      </c>
      <c r="OL6" s="7">
        <f t="shared" ca="1" si="22"/>
        <v>1</v>
      </c>
      <c r="OM6" t="str">
        <f ca="1">IFERROR(VLOOKUP(OI6,$L$3:$AK$568,7,FALSE),"")</f>
        <v>Battlefield</v>
      </c>
      <c r="ON6" t="str">
        <f ca="1">IFERROR(VLOOKUP(OI6,$L$3:$AK$568,8,FALSE),"")</f>
        <v>Tact., Battlef.</v>
      </c>
      <c r="OO6" s="7">
        <f ca="1">IFERROR(VLOOKUP(OI6,$L$3:$AK$568,26,FALSE),"")</f>
        <v>59</v>
      </c>
      <c r="OQ6">
        <v>4</v>
      </c>
      <c r="OR6" s="7" t="s">
        <v>19</v>
      </c>
      <c r="OS6" t="str">
        <f t="shared" ca="1" si="23"/>
        <v>Strategic</v>
      </c>
      <c r="OT6" s="7" t="str">
        <f t="shared" ca="1" si="24"/>
        <v>Tact., Strat.</v>
      </c>
      <c r="OU6" s="7">
        <f t="shared" ca="1" si="25"/>
        <v>48</v>
      </c>
      <c r="OV6" t="str">
        <f t="shared" ca="1" si="26"/>
        <v xml:space="preserve">Tact., Strat. (48), </v>
      </c>
      <c r="OX6">
        <v>4</v>
      </c>
      <c r="OY6" s="7" t="s">
        <v>19</v>
      </c>
      <c r="OZ6" s="7">
        <f t="shared" ca="1" si="27"/>
        <v>-24.981589008656098</v>
      </c>
      <c r="PA6" s="7">
        <f t="shared" ca="1" si="28"/>
        <v>20</v>
      </c>
      <c r="PB6" t="str">
        <f ca="1">IFERROR(VLOOKUP(OX6,$M$3:$AK$568,6,FALSE),"")</f>
        <v>Multiple Attacks</v>
      </c>
      <c r="PC6" t="str">
        <f ca="1">IFERROR(VLOOKUP(OX6,$M$3:$AK$568,7,FALSE),"")</f>
        <v>Multi. Att.</v>
      </c>
      <c r="PD6" s="7">
        <f ca="1">IFERROR(VLOOKUP(OX6,$M$3:$AK$568,25,FALSE),"")</f>
        <v>-25</v>
      </c>
      <c r="PF6">
        <v>4</v>
      </c>
      <c r="PG6" s="7" t="s">
        <v>19</v>
      </c>
      <c r="PH6" t="str">
        <f t="shared" ca="1" si="29"/>
        <v>Perception</v>
      </c>
      <c r="PI6" s="7" t="str">
        <f t="shared" ca="1" si="30"/>
        <v>Perc.</v>
      </c>
      <c r="PJ6" s="7">
        <f t="shared" ca="1" si="31"/>
        <v>13</v>
      </c>
      <c r="PK6" t="str">
        <f t="shared" ca="1" si="32"/>
        <v xml:space="preserve">Perc. (13), </v>
      </c>
      <c r="PM6">
        <v>4</v>
      </c>
      <c r="PN6" s="7" t="s">
        <v>19</v>
      </c>
      <c r="PO6" s="202" t="str">
        <f t="shared" ca="1" si="33"/>
        <v/>
      </c>
      <c r="PP6" s="7" t="str">
        <f t="shared" ca="1" si="34"/>
        <v/>
      </c>
      <c r="PQ6" t="str">
        <f ca="1">IFERROR(VLOOKUP(PM6,$G$325:$R$409,12,FALSE),"")</f>
        <v/>
      </c>
      <c r="PR6" t="e">
        <f ca="1">VLOOKUP(PM6,$G$324:$Q$409,11,FALSE)</f>
        <v>#N/A</v>
      </c>
      <c r="PS6" s="7" t="str">
        <f ca="1">VLOOKUP(PQ6,$R$325:$Y$409,8,FALSE)</f>
        <v>- -</v>
      </c>
      <c r="PT6" s="7">
        <f ca="1">ReSt</f>
        <v>-4</v>
      </c>
      <c r="PU6" s="7" t="e">
        <f t="shared" ca="1" si="35"/>
        <v>#N/A</v>
      </c>
      <c r="PV6" s="7" t="e">
        <f t="shared" ca="1" si="36"/>
        <v>#N/A</v>
      </c>
      <c r="PW6" s="7" t="str">
        <f ca="1">VLOOKUP(PQ6,$R$325:$AK$409,8,FALSE)</f>
        <v>- -</v>
      </c>
      <c r="PX6" s="7"/>
      <c r="PY6">
        <v>4</v>
      </c>
      <c r="PZ6" s="7" t="s">
        <v>19</v>
      </c>
      <c r="QA6" t="str">
        <f t="shared" ca="1" si="37"/>
        <v/>
      </c>
      <c r="QB6" s="7" t="str">
        <f t="shared" ca="1" si="38"/>
        <v/>
      </c>
      <c r="QC6" s="7" t="str">
        <f t="shared" ca="1" si="39"/>
        <v/>
      </c>
      <c r="QD6" t="str">
        <f t="shared" ca="1" si="40"/>
        <v/>
      </c>
      <c r="QF6">
        <v>4</v>
      </c>
      <c r="QG6" s="7" t="s">
        <v>19</v>
      </c>
      <c r="QH6" s="7">
        <f t="shared" ca="1" si="41"/>
        <v>53.969088353669768</v>
      </c>
      <c r="QI6" s="7">
        <f t="shared" ca="1" si="42"/>
        <v>5</v>
      </c>
      <c r="QJ6" t="str">
        <f t="shared" ca="1" si="43"/>
        <v>Greater Chain</v>
      </c>
      <c r="QK6" s="7">
        <f t="shared" ca="1" si="44"/>
        <v>53</v>
      </c>
      <c r="QM6">
        <v>4</v>
      </c>
      <c r="QN6" s="7" t="s">
        <v>19</v>
      </c>
      <c r="QO6" t="str">
        <f t="shared" ca="1" si="45"/>
        <v>Greater Firearm</v>
      </c>
      <c r="QP6" s="7">
        <f t="shared" ca="1" si="46"/>
        <v>56</v>
      </c>
      <c r="QQ6" t="str">
        <f t="shared" ca="1" si="47"/>
        <v xml:space="preserve">Greater Firearm (56), </v>
      </c>
    </row>
    <row r="7" spans="1:459" x14ac:dyDescent="0.25">
      <c r="A7" s="240" t="str">
        <f>IF('Character Sheet'!$B$4="Creature","N","Y")</f>
        <v>Y</v>
      </c>
      <c r="C7" s="75"/>
      <c r="D7" s="76"/>
      <c r="F7" s="75"/>
      <c r="G7" s="76"/>
      <c r="I7" s="75"/>
      <c r="J7" s="85"/>
      <c r="K7" s="85">
        <f t="shared" ca="1" si="9"/>
        <v>0</v>
      </c>
      <c r="L7" s="85">
        <f t="shared" ca="1" si="10"/>
        <v>0</v>
      </c>
      <c r="M7" s="70">
        <f t="shared" ca="1" si="11"/>
        <v>0</v>
      </c>
      <c r="O7" s="222">
        <f t="shared" ca="1" si="12"/>
        <v>336</v>
      </c>
      <c r="Q7" s="7" t="str">
        <f t="shared" si="50"/>
        <v>Animal Handling</v>
      </c>
      <c r="R7" s="9" t="s">
        <v>1685</v>
      </c>
      <c r="S7" s="9" t="s">
        <v>1821</v>
      </c>
      <c r="T7" s="61" t="str">
        <f>SUBSTITUTE(IFERROR(IFERROR(VLOOKUP(R7,'[1]Skill Statistics'!$A$3:$C$513,2,FALSE),VLOOKUP(Q7,'[1]Skill Statistics'!$A$3:$C$513,2,FALSE)),T6),"R*","ReSt")</f>
        <v>Ag/Em</v>
      </c>
      <c r="U7" s="61" t="str">
        <f>IFERROR(IFERROR(VLOOKUP(R7,'[1]Skill Statistics'!$A$3:$C$513,3,FALSE),VLOOKUP(Q7,'[1]Skill Statistics'!$A$3:$C$513,3,FALSE)),U6)</f>
        <v>Pr</v>
      </c>
      <c r="V7" s="61" t="str">
        <f>IF(ISNUMBER(SEARCH("Category",R7)),"- -",IFERROR(IFERROR(VLOOKUP(Q7,[1]Professions!$A$4:$AM$288,MATCH(Profession,[1]Professions!$A$1:$AM$1,0),FALSE),VLOOKUP(Q7,Calculations!$B$91:$I$95,8,FALSE)),"- -"))</f>
        <v>2 / 4</v>
      </c>
      <c r="W7" s="60">
        <f t="shared" si="13"/>
        <v>0</v>
      </c>
      <c r="X7" s="7">
        <f ca="1">IFERROR(VLOOKUP(R7,$BS$6:$NR$519,MATCH(ActualLevel,$BS$3:$NR$3,0),FALSE),"- -")</f>
        <v>0</v>
      </c>
      <c r="Y7" s="7">
        <f t="shared" ca="1" si="0"/>
        <v>0</v>
      </c>
      <c r="Z7" s="7">
        <f ca="1">IFERROR(VLOOKUP(Y7,Charts!$BQ$2:$BR$52,2,FALSE),"- -")</f>
        <v>-25</v>
      </c>
      <c r="AA7" s="7">
        <f t="shared" ca="1" si="51"/>
        <v>-1</v>
      </c>
      <c r="AB7" s="7">
        <f t="shared" ca="1" si="48"/>
        <v>0</v>
      </c>
      <c r="AC7" s="7"/>
      <c r="AD7" s="7"/>
      <c r="AE7" s="7"/>
      <c r="AF7" s="7"/>
      <c r="AG7" s="7"/>
      <c r="AH7" s="43"/>
      <c r="AI7" s="7"/>
      <c r="AJ7" s="7"/>
      <c r="AK7" s="7">
        <f t="shared" ca="1" si="52"/>
        <v>-26</v>
      </c>
      <c r="AL7" s="7"/>
      <c r="AM7" s="69">
        <f>IFERROR(VLOOKUP(R7,'[1]Skill Statistics'!$A$3:$AN$513,MATCH(Profession,'[1]Skill Statistics'!$A$2:$AN$2,0),FALSE),0)</f>
        <v>0</v>
      </c>
      <c r="AN7" s="85">
        <f>IFERROR(VLOOKUP(Q7,'[1]Skill Statistics'!$A$3:$BK$513,MATCH(Archetype,'[1]Skill Statistics'!$A$2:$BK$2,0),FALSE),0)</f>
        <v>0</v>
      </c>
      <c r="AO7" s="85">
        <f>IFERROR(VLOOKUP(Q7,'[1]Skill Statistics'!$A$3:$BB$513,MATCH(Race,'[1]Skill Statistics'!$A$2:$BB$2,0),FALSE),0)</f>
        <v>0</v>
      </c>
      <c r="AP7" s="85">
        <f t="shared" ca="1" si="14"/>
        <v>-0.1</v>
      </c>
      <c r="AQ7" s="70"/>
      <c r="AS7" s="69">
        <f>IFERROR(VLOOKUP(Q7,'[1]Professional Skills'!$A$4:$AM$288,MATCH(Profession,'[1]Professional Skills'!$A$3:$AM$3,0),FALSE),"- -")</f>
        <v>0</v>
      </c>
      <c r="AU7" s="7">
        <f t="shared" si="49"/>
        <v>0</v>
      </c>
      <c r="AV7" s="7">
        <f t="shared" ca="1" si="1"/>
        <v>0</v>
      </c>
      <c r="AW7" t="str">
        <f t="shared" ref="AW7:AW70" si="55">IF(AU7="x",AV7+AM7+AO7+AP7+AQ7,"")</f>
        <v/>
      </c>
      <c r="AX7" t="str">
        <f>IFERROR(_xlfn.RANK.EQ(AW7,$AW$5:$AW$568),"")</f>
        <v/>
      </c>
      <c r="AY7">
        <f t="shared" si="3"/>
        <v>0</v>
      </c>
      <c r="AZ7" s="70" t="str">
        <f t="shared" si="53"/>
        <v/>
      </c>
      <c r="BB7" s="69">
        <f>IFERROR(IF(Q7="Language",VLOOKUP(R7,[1]Cultures!$B$4:$N$218,MATCH(Culture,[1]Cultures!$B$3:$N$3,0),FALSE),VLOOKUP(Q7,[1]Cultures!$B$4:$O$212,MATCH(Culture,[1]Cultures!$B$3:$O$3,0),FALSE)),"- -")</f>
        <v>0</v>
      </c>
      <c r="BD7">
        <f t="shared" ca="1" si="4"/>
        <v>0</v>
      </c>
      <c r="BE7" t="str">
        <f>IF(BC7="*",BD7+AM7+AO7+AP7+AQ7,"")</f>
        <v/>
      </c>
      <c r="BI7" s="7">
        <f t="shared" si="54"/>
        <v>0</v>
      </c>
      <c r="BJ7" s="7"/>
      <c r="BK7" s="7"/>
      <c r="BL7" s="70">
        <f t="shared" si="6"/>
        <v>0</v>
      </c>
      <c r="BN7" s="69">
        <f>IFERROR(VLOOKUP(V7,Charts!$BT$2:$BV$14,3,FALSE),"- -")</f>
        <v>0.76923076923076927</v>
      </c>
      <c r="BO7" s="85">
        <f t="shared" ca="1" si="15"/>
        <v>1.1707479653921751</v>
      </c>
      <c r="BP7" s="70">
        <f ca="1">IF(A7="N","- -",IFERROR(_xlfn.RANK.EQ(BO7,$BO$3:$BO$568),"- -"))</f>
        <v>336</v>
      </c>
      <c r="BR7" s="7">
        <v>2</v>
      </c>
      <c r="BS7" s="9" t="str">
        <f ca="1">VLOOKUP(BR7,$O$3:$R$568,4,FALSE)</f>
        <v>Moving Target</v>
      </c>
      <c r="BT7" s="7" t="str">
        <f ca="1">VLOOKUP(BS7,$R$3:$V$568,5,FALSE)</f>
        <v>3 / 5</v>
      </c>
      <c r="BU7" s="7">
        <f ca="1">VLOOKUP(BT7,Charts!$BT$2:$BV$14,3,FALSE)</f>
        <v>0.61538461538461542</v>
      </c>
      <c r="BV7" s="7" t="str">
        <f t="shared" ref="BV7:BV70" ca="1" si="56">LEFT(BT7,FIND("/",BT7)-2)</f>
        <v>3</v>
      </c>
      <c r="BW7" s="7" t="str">
        <f t="shared" ref="BW7:BW70" ca="1" si="57">MID(BT7,FIND("/",BT7)+2,2)</f>
        <v>5</v>
      </c>
      <c r="BY7" s="7">
        <f t="shared" ref="BY7:BY70" ca="1" si="58">RAND()</f>
        <v>0.21182165397514319</v>
      </c>
      <c r="BZ7" s="7">
        <f t="shared" ref="BZ7:BZ70" ca="1" si="59">IFERROR($BU7-BY7,"")</f>
        <v>0.40356296140947223</v>
      </c>
      <c r="CA7" s="7">
        <f t="shared" ref="CA7:CA70" ca="1" si="60">IF(BZ7="","",IF(BZ7&lt;0,0,IF(BZ7&lt;0.8,1,2)))</f>
        <v>1</v>
      </c>
      <c r="CB7" s="7" t="str">
        <f t="shared" ref="CB7:CB70" ca="1" si="61">IF(CA7="","",IF(CA7=1,$BV7,IF(CA7=2,$BV7+$BW7,0)))</f>
        <v>3</v>
      </c>
      <c r="CC7" s="7">
        <f ca="1">IFERROR(IF(CC6+CB7&gt;CD$4,CC6,CC6+CB7),"")</f>
        <v>5</v>
      </c>
      <c r="CD7" s="7">
        <f ca="1">IF(CC7=CC6,0,CA7)</f>
        <v>1</v>
      </c>
      <c r="CE7" s="7">
        <f t="shared" ref="CE7:CE70" ca="1" si="62">RAND()</f>
        <v>0.53316602897125731</v>
      </c>
      <c r="CF7" s="7">
        <f t="shared" ref="CF7:CF70" ca="1" si="63">IFERROR($BU7-CE7,"")</f>
        <v>8.2218586413358108E-2</v>
      </c>
      <c r="CG7" s="7">
        <f t="shared" ref="CG7:CG70" ca="1" si="64">IF(CF7="","",IF(CF7&lt;0,0,IF(CF7&lt;0.8,1,2)))</f>
        <v>1</v>
      </c>
      <c r="CH7" s="7" t="str">
        <f t="shared" ref="CH7:CH70" ca="1" si="65">IF(CG7="","",IF(CG7=1,$BV7,IF(CG7=2,$BV7+$BW7,0)))</f>
        <v>3</v>
      </c>
      <c r="CI7" s="7">
        <f ca="1">IFERROR(IF(CI6+CH7&gt;CJ$4,CI6,CI6+CH7),"")</f>
        <v>5</v>
      </c>
      <c r="CJ7" s="7">
        <f ca="1">IF(CI7=CI6,CD7,CG7+CD7)</f>
        <v>2</v>
      </c>
      <c r="CK7" s="7">
        <f t="shared" ref="CK7:CK70" ca="1" si="66">RAND()</f>
        <v>0.52368745436146658</v>
      </c>
      <c r="CL7" s="7">
        <f t="shared" ref="CL7:CL70" ca="1" si="67">IFERROR($BU7-CK7,"")</f>
        <v>9.1697161023148843E-2</v>
      </c>
      <c r="CM7" s="7">
        <f t="shared" ref="CM7:CM70" ca="1" si="68">IF(CL7="","",IF(CL7&lt;0,0,IF(CL7&lt;0.8,1,2)))</f>
        <v>1</v>
      </c>
      <c r="CN7" s="7" t="str">
        <f t="shared" ref="CN7:CN70" ca="1" si="69">IF(CM7="","",IF(CM7=1,$BV7,IF(CM7=2,$BV7+$BW7,0)))</f>
        <v>3</v>
      </c>
      <c r="CO7" s="7">
        <f ca="1">IFERROR(IF(CO6+CN7&gt;CP$4,CO6,CO6+CN7),"")</f>
        <v>5</v>
      </c>
      <c r="CP7" s="7">
        <f ca="1">IF(CO7=CO6,CJ7,CM7+CJ7)</f>
        <v>3</v>
      </c>
      <c r="CQ7" s="7">
        <f t="shared" ref="CQ7:CQ70" ca="1" si="70">RAND()</f>
        <v>0.58859109139803167</v>
      </c>
      <c r="CR7" s="7">
        <f t="shared" ref="CR7:CR70" ca="1" si="71">IFERROR($BU7-CQ7,"")</f>
        <v>2.6793523986583745E-2</v>
      </c>
      <c r="CS7" s="7">
        <f t="shared" ref="CS7:CS70" ca="1" si="72">IF(CR7="","",IF(CR7&lt;0,0,IF(CR7&lt;0.8,1,2)))</f>
        <v>1</v>
      </c>
      <c r="CT7" s="7" t="str">
        <f t="shared" ref="CT7:CT70" ca="1" si="73">IF(CS7="","",IF(CS7=1,$BV7,IF(CS7=2,$BV7+$BW7,0)))</f>
        <v>3</v>
      </c>
      <c r="CU7" s="7">
        <f ca="1">IFERROR(IF(CU6+CT7&gt;CV$4,CU6,CU6+CT7),"")</f>
        <v>5</v>
      </c>
      <c r="CV7" s="7">
        <f ca="1">IF(CU7=CU6,CP7,CS7+CP7)</f>
        <v>4</v>
      </c>
      <c r="CW7" s="7">
        <f t="shared" ref="CW7:CW70" ca="1" si="74">RAND()</f>
        <v>0.26418698129733253</v>
      </c>
      <c r="CX7" s="7">
        <f t="shared" ref="CX7:CX70" ca="1" si="75">IFERROR($BU7-CW7,"")</f>
        <v>0.35119763408728288</v>
      </c>
      <c r="CY7" s="7">
        <f t="shared" ref="CY7:CY70" ca="1" si="76">IF(CX7="","",IF(CX7&lt;0,0,IF(CX7&lt;0.8,1,2)))</f>
        <v>1</v>
      </c>
      <c r="CZ7" s="7" t="str">
        <f t="shared" ref="CZ7:CZ70" ca="1" si="77">IF(CY7="","",IF(CY7=1,$BV7,IF(CY7=2,$BV7+$BW7,0)))</f>
        <v>3</v>
      </c>
      <c r="DA7" s="7">
        <f ca="1">IFERROR(IF(DA6+CZ7&gt;DB$4,DA6,DA6+CZ7),"")</f>
        <v>5</v>
      </c>
      <c r="DB7" s="7">
        <f ca="1">IF(DA7=DA6,CV7,CY7+CV7)</f>
        <v>5</v>
      </c>
      <c r="DC7" s="7">
        <f t="shared" ref="DC7:DC70" ca="1" si="78">RAND()</f>
        <v>0.40128644661564772</v>
      </c>
      <c r="DD7" s="7">
        <f t="shared" ref="DD7:DD70" ca="1" si="79">IFERROR($BU7-DC7,"")</f>
        <v>0.2140981687689677</v>
      </c>
      <c r="DE7" s="7">
        <f t="shared" ref="DE7:DE70" ca="1" si="80">IF(DD7="","",IF(DD7&lt;0,0,IF(DD7&lt;0.8,1,2)))</f>
        <v>1</v>
      </c>
      <c r="DF7" s="7" t="str">
        <f t="shared" ref="DF7:DF70" ca="1" si="81">IF(DE7="","",IF(DE7=1,$BV7,IF(DE7=2,$BV7+$BW7,0)))</f>
        <v>3</v>
      </c>
      <c r="DG7" s="7">
        <f ca="1">IFERROR(IF(DG6+DF7&gt;DH$4,DG6,DG6+DF7),"")</f>
        <v>3</v>
      </c>
      <c r="DH7" s="7">
        <f ca="1">IF(DG7=DG6,DB7,DE7+DB7)</f>
        <v>6</v>
      </c>
      <c r="DI7" s="7">
        <f t="shared" ref="DI7:DI70" ca="1" si="82">RAND()</f>
        <v>0.38737591971826468</v>
      </c>
      <c r="DJ7" s="7">
        <f t="shared" ref="DJ7:DJ70" ca="1" si="83">IFERROR($BU7-DI7,"")</f>
        <v>0.22800869566635074</v>
      </c>
      <c r="DK7" s="7">
        <f t="shared" ref="DK7:DK70" ca="1" si="84">IF(DJ7="","",IF(DJ7&lt;0,0,IF(DJ7&lt;0.8,1,2)))</f>
        <v>1</v>
      </c>
      <c r="DL7" s="7" t="str">
        <f t="shared" ref="DL7:DL70" ca="1" si="85">IF(DK7="","",IF(DK7=1,$BV7,IF(DK7=2,$BV7+$BW7,0)))</f>
        <v>3</v>
      </c>
      <c r="DM7" s="7">
        <f ca="1">IFERROR(IF(DM6+DL7&gt;DN$4,DM6,DM6+DL7),"")</f>
        <v>5</v>
      </c>
      <c r="DN7" s="7">
        <f ca="1">IF(DM7=DM6,DH7,DK7+DH7)</f>
        <v>7</v>
      </c>
      <c r="DO7" s="7">
        <f t="shared" ref="DO7:DO70" ca="1" si="86">RAND()</f>
        <v>0.18563850699151174</v>
      </c>
      <c r="DP7" s="7">
        <f t="shared" ref="DP7:DP70" ca="1" si="87">IFERROR($BU7-DO7,"")</f>
        <v>0.42974610839310368</v>
      </c>
      <c r="DQ7" s="7">
        <f t="shared" ref="DQ7:DQ70" ca="1" si="88">IF(DP7="","",IF(DP7&lt;0,0,IF(DP7&lt;0.8,1,2)))</f>
        <v>1</v>
      </c>
      <c r="DR7" s="7" t="str">
        <f t="shared" ref="DR7:DR70" ca="1" si="89">IF(DQ7="","",IF(DQ7=1,$BV7,IF(DQ7=2,$BV7+$BW7,0)))</f>
        <v>3</v>
      </c>
      <c r="DS7" s="7">
        <f ca="1">IFERROR(IF(DS6+DR7&gt;DT$4,DS6,DS6+DR7),"")</f>
        <v>5</v>
      </c>
      <c r="DT7" s="7">
        <f ca="1">IF(DS7=DS6,DN7,DQ7+DN7)</f>
        <v>8</v>
      </c>
      <c r="DU7" s="7">
        <f t="shared" ref="DU7:DU70" ca="1" si="90">RAND()</f>
        <v>6.1456000719764092E-2</v>
      </c>
      <c r="DV7" s="7">
        <f t="shared" ref="DV7:DV70" ca="1" si="91">IFERROR($BU7-DU7,"")</f>
        <v>0.55392861466485133</v>
      </c>
      <c r="DW7" s="7">
        <f t="shared" ref="DW7:DW70" ca="1" si="92">IF(DV7="","",IF(DV7&lt;0,0,IF(DV7&lt;0.8,1,2)))</f>
        <v>1</v>
      </c>
      <c r="DX7" s="7" t="str">
        <f t="shared" ref="DX7:DX70" ca="1" si="93">IF(DW7="","",IF(DW7=1,$BV7,IF(DW7=2,$BV7+$BW7,0)))</f>
        <v>3</v>
      </c>
      <c r="DY7" s="7">
        <f ca="1">IFERROR(IF(DY6+DX7&gt;DZ$4,DY6,DY6+DX7),"")</f>
        <v>5</v>
      </c>
      <c r="DZ7" s="7">
        <f ca="1">IF(DY7=DY6,DT7,DW7+DT7)</f>
        <v>9</v>
      </c>
      <c r="EA7" s="7">
        <f t="shared" ref="EA7:EA70" ca="1" si="94">RAND()</f>
        <v>0.92768443283966251</v>
      </c>
      <c r="EB7" s="7">
        <f t="shared" ref="EB7:EB70" ca="1" si="95">IFERROR($BU7-EA7,"")</f>
        <v>-0.31229981745504709</v>
      </c>
      <c r="EC7" s="7">
        <f t="shared" ref="EC7:EC70" ca="1" si="96">IF(EB7="","",IF(EB7&lt;0,0,IF(EB7&lt;0.8,1,2)))</f>
        <v>0</v>
      </c>
      <c r="ED7" s="7">
        <f t="shared" ref="ED7:ED70" ca="1" si="97">IF(EC7="","",IF(EC7=1,$BV7,IF(EC7=2,$BV7+$BW7,0)))</f>
        <v>0</v>
      </c>
      <c r="EE7" s="7">
        <f ca="1">IFERROR(IF(EE6+ED7&gt;EF$4,EE6,EE6+ED7),"")</f>
        <v>2</v>
      </c>
      <c r="EF7" s="7">
        <f ca="1">IF(EE7=EE6,DZ7,EC7+DZ7)</f>
        <v>9</v>
      </c>
      <c r="EG7" s="7">
        <f t="shared" ref="EG7:EG70" ca="1" si="98">RAND()</f>
        <v>0.15616199473211045</v>
      </c>
      <c r="EH7" s="7">
        <f t="shared" ref="EH7:EH70" ca="1" si="99">IFERROR($BU7-EG7,"")</f>
        <v>0.45922262065250496</v>
      </c>
      <c r="EI7" s="7">
        <f t="shared" ref="EI7:EI70" ca="1" si="100">IF(EH7="","",IF(EH7&lt;0,0,IF(EH7&lt;0.8,1,2)))</f>
        <v>1</v>
      </c>
      <c r="EJ7" s="7" t="str">
        <f t="shared" ref="EJ7:EJ70" ca="1" si="101">IF(EI7="","",IF(EI7=1,$BV7,IF(EI7=2,$BV7+$BW7,0)))</f>
        <v>3</v>
      </c>
      <c r="EK7" s="7">
        <f ca="1">IFERROR(IF(EK6+EJ7&gt;EL$4,EK6,EK6+EJ7),"")</f>
        <v>5</v>
      </c>
      <c r="EL7" s="7">
        <f ca="1">IF(EK7=EK6,EF7,EI7+EF7)</f>
        <v>10</v>
      </c>
      <c r="EM7" s="7">
        <f t="shared" ref="EM7:EM70" ca="1" si="102">RAND()</f>
        <v>0.59573983271301223</v>
      </c>
      <c r="EN7" s="7">
        <f t="shared" ref="EN7:EN70" ca="1" si="103">IFERROR($BU7-EM7,"")</f>
        <v>1.9644782671603189E-2</v>
      </c>
      <c r="EO7" s="7">
        <f t="shared" ref="EO7:EO70" ca="1" si="104">IF(EN7="","",IF(EN7&lt;0,0,IF(EN7&lt;0.8,1,2)))</f>
        <v>1</v>
      </c>
      <c r="EP7" s="7" t="str">
        <f t="shared" ref="EP7:EP70" ca="1" si="105">IF(EO7="","",IF(EO7=1,$BV7,IF(EO7=2,$BV7+$BW7,0)))</f>
        <v>3</v>
      </c>
      <c r="EQ7" s="7">
        <f ca="1">IFERROR(IF(EQ6+EP7&gt;ER$4,EQ6,EQ6+EP7),"")</f>
        <v>5</v>
      </c>
      <c r="ER7" s="7">
        <f ca="1">IF(EQ7=EQ6,EL7,EO7+EL7)</f>
        <v>11</v>
      </c>
      <c r="ES7" s="7">
        <f t="shared" ref="ES7:ES70" ca="1" si="106">RAND()</f>
        <v>0.92598358710468487</v>
      </c>
      <c r="ET7" s="7">
        <f t="shared" ref="ET7:ET70" ca="1" si="107">IFERROR($BU7-ES7,"")</f>
        <v>-0.31059897172006945</v>
      </c>
      <c r="EU7" s="7">
        <f t="shared" ref="EU7:EU70" ca="1" si="108">IF(ET7="","",IF(ET7&lt;0,0,IF(ET7&lt;0.8,1,2)))</f>
        <v>0</v>
      </c>
      <c r="EV7" s="7">
        <f t="shared" ref="EV7:EV70" ca="1" si="109">IF(EU7="","",IF(EU7=1,$BV7,IF(EU7=2,$BV7+$BW7,0)))</f>
        <v>0</v>
      </c>
      <c r="EW7" s="7">
        <f ca="1">IFERROR(IF(EW6+EV7&gt;EX$4,EW6,EW6+EV7),"")</f>
        <v>2</v>
      </c>
      <c r="EX7" s="7">
        <f ca="1">IF(EW7=EW6,ER7,EU7+ER7)</f>
        <v>11</v>
      </c>
      <c r="EY7" s="7">
        <f t="shared" ref="EY7:EY70" ca="1" si="110">RAND()</f>
        <v>7.8911983664768148E-2</v>
      </c>
      <c r="EZ7" s="7">
        <f t="shared" ref="EZ7:EZ70" ca="1" si="111">IFERROR($BU7-EY7,"")</f>
        <v>0.53647263171984727</v>
      </c>
      <c r="FA7" s="7">
        <f t="shared" ref="FA7:FA70" ca="1" si="112">IF(EZ7="","",IF(EZ7&lt;0,0,IF(EZ7&lt;0.8,1,2)))</f>
        <v>1</v>
      </c>
      <c r="FB7" s="7" t="str">
        <f t="shared" ref="FB7:FB70" ca="1" si="113">IF(FA7="","",IF(FA7=1,$BV7,IF(FA7=2,$BV7+$BW7,0)))</f>
        <v>3</v>
      </c>
      <c r="FC7" s="7">
        <f ca="1">IFERROR(IF(FC6+FB7&gt;FD$4,FC6,FC6+FB7),"")</f>
        <v>5</v>
      </c>
      <c r="FD7" s="7">
        <f ca="1">IF(FC7=FC6,EX7,FA7+EX7)</f>
        <v>12</v>
      </c>
      <c r="FE7" s="7">
        <f t="shared" ref="FE7:FE70" ca="1" si="114">RAND()</f>
        <v>0.25748652258344018</v>
      </c>
      <c r="FF7" s="7">
        <f t="shared" ref="FF7:FF70" ca="1" si="115">IFERROR($BU7-FE7,"")</f>
        <v>0.35789809280117524</v>
      </c>
      <c r="FG7" s="7">
        <f t="shared" ref="FG7:FG70" ca="1" si="116">IF(FF7="","",IF(FF7&lt;0,0,IF(FF7&lt;0.8,1,2)))</f>
        <v>1</v>
      </c>
      <c r="FH7" s="7" t="str">
        <f t="shared" ref="FH7:FH70" ca="1" si="117">IF(FG7="","",IF(FG7=1,$BV7,IF(FG7=2,$BV7+$BW7,0)))</f>
        <v>3</v>
      </c>
      <c r="FI7" s="7">
        <f ca="1">IFERROR(IF(FI6+FH7&gt;FJ$4,FI6,FI6+FH7),"")</f>
        <v>5</v>
      </c>
      <c r="FJ7" s="7">
        <f ca="1">IF(FI7=FI6,FD7,FG7+FD7)</f>
        <v>13</v>
      </c>
      <c r="FK7" s="7">
        <f t="shared" ref="FK7:FK70" ca="1" si="118">RAND()</f>
        <v>0.8553524814980531</v>
      </c>
      <c r="FL7" s="7">
        <f t="shared" ref="FL7:FL70" ca="1" si="119">IFERROR($BU7-FK7,"")</f>
        <v>-0.23996786611343768</v>
      </c>
      <c r="FM7" s="7">
        <f t="shared" ref="FM7:FM70" ca="1" si="120">IF(FL7="","",IF(FL7&lt;0,0,IF(FL7&lt;0.8,1,2)))</f>
        <v>0</v>
      </c>
      <c r="FN7" s="7">
        <f t="shared" ref="FN7:FN70" ca="1" si="121">IF(FM7="","",IF(FM7=1,$BV7,IF(FM7=2,$BV7+$BW7,0)))</f>
        <v>0</v>
      </c>
      <c r="FO7" s="7">
        <f ca="1">IFERROR(IF(FO6+FN7&gt;FP$4,FO6,FO6+FN7),"")</f>
        <v>2</v>
      </c>
      <c r="FP7" s="7">
        <f ca="1">IF(FO7=FO6,FJ7,FM7+FJ7)</f>
        <v>13</v>
      </c>
      <c r="FQ7" s="7">
        <f t="shared" ref="FQ7:FQ70" ca="1" si="122">RAND()</f>
        <v>0.54661955030426723</v>
      </c>
      <c r="FR7" s="7">
        <f t="shared" ref="FR7:FR70" ca="1" si="123">IFERROR($BU7-FQ7,"")</f>
        <v>6.8765065080348187E-2</v>
      </c>
      <c r="FS7" s="7">
        <f t="shared" ref="FS7:FS70" ca="1" si="124">IF(FR7="","",IF(FR7&lt;0,0,IF(FR7&lt;0.8,1,2)))</f>
        <v>1</v>
      </c>
      <c r="FT7" s="7" t="str">
        <f t="shared" ref="FT7:FT70" ca="1" si="125">IF(FS7="","",IF(FS7=1,$BV7,IF(FS7=2,$BV7+$BW7,0)))</f>
        <v>3</v>
      </c>
      <c r="FU7" s="7">
        <f ca="1">IFERROR(IF(FU6+FT7&gt;FV$4,FU6,FU6+FT7),"")</f>
        <v>5</v>
      </c>
      <c r="FV7" s="7">
        <f ca="1">IF(FU7=FU6,FP7,FS7+FP7)</f>
        <v>14</v>
      </c>
      <c r="FW7" s="7">
        <f t="shared" ref="FW7:FW70" ca="1" si="126">RAND()</f>
        <v>5.4658118652055609E-3</v>
      </c>
      <c r="FX7" s="7">
        <f t="shared" ref="FX7:FX70" ca="1" si="127">IFERROR($BU7-FW7,"")</f>
        <v>0.60991880351940986</v>
      </c>
      <c r="FY7" s="7">
        <f t="shared" ref="FY7:FY70" ca="1" si="128">IF(FX7="","",IF(FX7&lt;0,0,IF(FX7&lt;0.8,1,2)))</f>
        <v>1</v>
      </c>
      <c r="FZ7" s="7" t="str">
        <f t="shared" ref="FZ7:FZ70" ca="1" si="129">IF(FY7="","",IF(FY7=1,$BV7,IF(FY7=2,$BV7+$BW7,0)))</f>
        <v>3</v>
      </c>
      <c r="GA7" s="7">
        <f ca="1">IFERROR(IF(GA6+FZ7&gt;GB$4,GA6,GA6+FZ7),"")</f>
        <v>5</v>
      </c>
      <c r="GB7" s="7">
        <f ca="1">IF(GA7=GA6,FV7,FY7+FV7)</f>
        <v>15</v>
      </c>
      <c r="GC7" s="7">
        <f t="shared" ref="GC7:GC70" ca="1" si="130">RAND()</f>
        <v>0.13328434132229672</v>
      </c>
      <c r="GD7" s="7">
        <f t="shared" ref="GD7:GD70" ca="1" si="131">IFERROR($BU7-GC7,"")</f>
        <v>0.4821002740623187</v>
      </c>
      <c r="GE7" s="7">
        <f t="shared" ref="GE7:GE70" ca="1" si="132">IF(GD7="","",IF(GD7&lt;0,0,IF(GD7&lt;0.8,1,2)))</f>
        <v>1</v>
      </c>
      <c r="GF7" s="7" t="str">
        <f t="shared" ref="GF7:GF70" ca="1" si="133">IF(GE7="","",IF(GE7=1,$BV7,IF(GE7=2,$BV7+$BW7,0)))</f>
        <v>3</v>
      </c>
      <c r="GG7" s="7">
        <f ca="1">IFERROR(IF(GG6+GF7&gt;GH$4,GG6,GG6+GF7),"")</f>
        <v>5</v>
      </c>
      <c r="GH7" s="7">
        <f ca="1">IF(GG7=GG6,GB7,GE7+GB7)</f>
        <v>16</v>
      </c>
      <c r="GI7" s="7">
        <f t="shared" ref="GI7:GI70" ca="1" si="134">RAND()</f>
        <v>3.7222973807078286E-2</v>
      </c>
      <c r="GJ7" s="7">
        <f t="shared" ref="GJ7:GJ70" ca="1" si="135">IFERROR($BU7-GI7,"")</f>
        <v>0.57816164157753713</v>
      </c>
      <c r="GK7" s="7">
        <f t="shared" ref="GK7:GK70" ca="1" si="136">IF(GJ7="","",IF(GJ7&lt;0,0,IF(GJ7&lt;0.8,1,2)))</f>
        <v>1</v>
      </c>
      <c r="GL7" s="7" t="str">
        <f t="shared" ref="GL7:GL70" ca="1" si="137">IF(GK7="","",IF(GK7=1,$BV7,IF(GK7=2,$BV7+$BW7,0)))</f>
        <v>3</v>
      </c>
      <c r="GM7" s="7">
        <f ca="1">IFERROR(IF(GM6+GL7&gt;GN$4,GM6,GM6+GL7),"")</f>
        <v>5</v>
      </c>
      <c r="GN7" s="7">
        <f ca="1">IF(GM7=GM6,GH7,GK7+GH7)</f>
        <v>17</v>
      </c>
      <c r="GO7" s="7">
        <f t="shared" ref="GO7:GO70" ca="1" si="138">RAND()</f>
        <v>0.43862948472314478</v>
      </c>
      <c r="GP7" s="7">
        <f t="shared" ref="GP7:GP70" ca="1" si="139">IFERROR($BU7-GO7,"")</f>
        <v>0.17675513066147064</v>
      </c>
      <c r="GQ7" s="7">
        <f t="shared" ref="GQ7:GQ70" ca="1" si="140">IF(GP7="","",IF(GP7&lt;0,0,IF(GP7&lt;0.8,1,2)))</f>
        <v>1</v>
      </c>
      <c r="GR7" s="7" t="str">
        <f t="shared" ref="GR7:GR70" ca="1" si="141">IF(GQ7="","",IF(GQ7=1,$BV7,IF(GQ7=2,$BV7+$BW7,0)))</f>
        <v>3</v>
      </c>
      <c r="GS7" s="7">
        <f ca="1">IFERROR(IF(GS6+GR7&gt;GT$4,GS6,GS6+GR7),"")</f>
        <v>5</v>
      </c>
      <c r="GT7" s="7">
        <f ca="1">IF(GS7=GS6,GN7,GQ7+GN7)</f>
        <v>18</v>
      </c>
      <c r="GU7" s="7">
        <f t="shared" ref="GU7:GU70" ca="1" si="142">RAND()</f>
        <v>0.23717847243491708</v>
      </c>
      <c r="GV7" s="7">
        <f t="shared" ref="GV7:GV70" ca="1" si="143">IFERROR($BU7-GU7,"")</f>
        <v>0.37820614294969834</v>
      </c>
      <c r="GW7" s="7">
        <f t="shared" ref="GW7:GW70" ca="1" si="144">IF(GV7="","",IF(GV7&lt;0,0,IF(GV7&lt;0.8,1,2)))</f>
        <v>1</v>
      </c>
      <c r="GX7" s="7" t="str">
        <f t="shared" ref="GX7:GX70" ca="1" si="145">IF(GW7="","",IF(GW7=1,$BV7,IF(GW7=2,$BV7+$BW7,0)))</f>
        <v>3</v>
      </c>
      <c r="GY7" s="7">
        <f ca="1">IFERROR(IF(GY6+GX7&gt;GZ$4,GY6,GY6+GX7),"")</f>
        <v>5</v>
      </c>
      <c r="GZ7" s="7">
        <f ca="1">IF(GY7=GY6,GT7,GW7+GT7)</f>
        <v>19</v>
      </c>
      <c r="HA7" s="7">
        <f t="shared" ref="HA7:HA70" ca="1" si="146">RAND()</f>
        <v>0.73498004666478622</v>
      </c>
      <c r="HB7" s="7">
        <f t="shared" ref="HB7:HB70" ca="1" si="147">IFERROR($BU7-HA7,"")</f>
        <v>-0.11959543128017081</v>
      </c>
      <c r="HC7" s="7">
        <f t="shared" ref="HC7:HC70" ca="1" si="148">IF(HB7="","",IF(HB7&lt;0,0,IF(HB7&lt;0.8,1,2)))</f>
        <v>0</v>
      </c>
      <c r="HD7" s="7">
        <f t="shared" ref="HD7:HD70" ca="1" si="149">IF(HC7="","",IF(HC7=1,$BV7,IF(HC7=2,$BV7+$BW7,0)))</f>
        <v>0</v>
      </c>
      <c r="HE7" s="7">
        <f ca="1">IFERROR(IF(HE6+HD7&gt;HF$4,HE6,HE6+HD7),"")</f>
        <v>2</v>
      </c>
      <c r="HF7" s="7">
        <f ca="1">IF(HE7=HE6,GZ7,HC7+GZ7)</f>
        <v>19</v>
      </c>
      <c r="HG7" s="7">
        <f t="shared" ref="HG7:HG70" ca="1" si="150">RAND()</f>
        <v>0.2288493172623669</v>
      </c>
      <c r="HH7" s="7">
        <f t="shared" ref="HH7:HH70" ca="1" si="151">IFERROR($BU7-HG7,"")</f>
        <v>0.38653529812224852</v>
      </c>
      <c r="HI7" s="7">
        <f t="shared" ref="HI7:HI70" ca="1" si="152">IF(HH7="","",IF(HH7&lt;0,0,IF(HH7&lt;0.8,1,2)))</f>
        <v>1</v>
      </c>
      <c r="HJ7" s="7" t="str">
        <f t="shared" ref="HJ7:HJ70" ca="1" si="153">IF(HI7="","",IF(HI7=1,$BV7,IF(HI7=2,$BV7+$BW7,0)))</f>
        <v>3</v>
      </c>
      <c r="HK7" s="7">
        <f ca="1">IFERROR(IF(HK6+HJ7&gt;HL$4,HK6,HK6+HJ7),"")</f>
        <v>3</v>
      </c>
      <c r="HL7" s="7">
        <f ca="1">IF(HK7=HK6,HF7,HI7+HF7)</f>
        <v>20</v>
      </c>
      <c r="HM7" s="7">
        <f t="shared" ref="HM7:HM70" ca="1" si="154">RAND()</f>
        <v>0.56324741795922761</v>
      </c>
      <c r="HN7" s="7">
        <f t="shared" ref="HN7:HN70" ca="1" si="155">IFERROR($BU7-HM7,"")</f>
        <v>5.2137197425387805E-2</v>
      </c>
      <c r="HO7" s="7">
        <f t="shared" ref="HO7:HO70" ca="1" si="156">IF(HN7="","",IF(HN7&lt;0,0,IF(HN7&lt;0.8,1,2)))</f>
        <v>1</v>
      </c>
      <c r="HP7" s="7" t="str">
        <f t="shared" ref="HP7:HP70" ca="1" si="157">IF(HO7="","",IF(HO7=1,$BV7,IF(HO7=2,$BV7+$BW7,0)))</f>
        <v>3</v>
      </c>
      <c r="HQ7" s="7">
        <f ca="1">IFERROR(IF(HQ6+HP7&gt;HR$4,HQ6,HQ6+HP7),"")</f>
        <v>5</v>
      </c>
      <c r="HR7" s="7">
        <f ca="1">IF(HQ7=HQ6,HL7,HO7+HL7)</f>
        <v>21</v>
      </c>
      <c r="HS7" s="7">
        <f t="shared" ref="HS7:HS70" ca="1" si="158">RAND()</f>
        <v>0.49831342708505666</v>
      </c>
      <c r="HT7" s="7">
        <f t="shared" ref="HT7:HT70" ca="1" si="159">IFERROR($BU7-HS7,"")</f>
        <v>0.11707118829955876</v>
      </c>
      <c r="HU7" s="7">
        <f t="shared" ref="HU7:HU70" ca="1" si="160">IF(HT7="","",IF(HT7&lt;0,0,IF(HT7&lt;0.8,1,2)))</f>
        <v>1</v>
      </c>
      <c r="HV7" s="7" t="str">
        <f t="shared" ref="HV7:HV70" ca="1" si="161">IF(HU7="","",IF(HU7=1,$BV7,IF(HU7=2,$BV7+$BW7,0)))</f>
        <v>3</v>
      </c>
      <c r="HW7" s="7">
        <f ca="1">IFERROR(IF(HW6+HV7&gt;HX$4,HW6,HW6+HV7),"")</f>
        <v>5</v>
      </c>
      <c r="HX7" s="7">
        <f ca="1">IF(HW7=HW6,HR7,HU7+HR7)</f>
        <v>22</v>
      </c>
      <c r="HY7" s="7">
        <f t="shared" ref="HY7:HY70" ca="1" si="162">RAND()</f>
        <v>0.17556154092353538</v>
      </c>
      <c r="HZ7" s="7">
        <f t="shared" ref="HZ7:HZ70" ca="1" si="163">IFERROR($BU7-HY7,"")</f>
        <v>0.43982307446108004</v>
      </c>
      <c r="IA7" s="7">
        <f t="shared" ref="IA7:IA70" ca="1" si="164">IF(HZ7="","",IF(HZ7&lt;0,0,IF(HZ7&lt;0.8,1,2)))</f>
        <v>1</v>
      </c>
      <c r="IB7" s="7" t="str">
        <f t="shared" ref="IB7:IB70" ca="1" si="165">IF(IA7="","",IF(IA7=1,$BV7,IF(IA7=2,$BV7+$BW7,0)))</f>
        <v>3</v>
      </c>
      <c r="IC7" s="7">
        <f ca="1">IFERROR(IF(IC6+IB7&gt;ID$4,IC6,IC6+IB7),"")</f>
        <v>5</v>
      </c>
      <c r="ID7" s="7">
        <f ca="1">IF(IC7=IC6,HX7,IA7+HX7)</f>
        <v>23</v>
      </c>
      <c r="IE7" s="7">
        <f t="shared" ref="IE7:IE70" ca="1" si="166">RAND()</f>
        <v>0.13854008190244382</v>
      </c>
      <c r="IF7" s="7">
        <f t="shared" ref="IF7:IF70" ca="1" si="167">IFERROR($BU7-IE7,"")</f>
        <v>0.4768445334821716</v>
      </c>
      <c r="IG7" s="7">
        <f t="shared" ref="IG7:IG70" ca="1" si="168">IF(IF7="","",IF(IF7&lt;0,0,IF(IF7&lt;0.8,1,2)))</f>
        <v>1</v>
      </c>
      <c r="IH7" s="7" t="str">
        <f t="shared" ref="IH7:IH70" ca="1" si="169">IF(IG7="","",IF(IG7=1,$BV7,IF(IG7=2,$BV7+$BW7,0)))</f>
        <v>3</v>
      </c>
      <c r="II7" s="7">
        <f ca="1">IFERROR(IF(II6+IH7&gt;IJ$4,II6,II6+IH7),"")</f>
        <v>5</v>
      </c>
      <c r="IJ7" s="7">
        <f ca="1">IF(II7=II6,ID7,IG7+ID7)</f>
        <v>24</v>
      </c>
      <c r="IK7" s="7">
        <f t="shared" ref="IK7:IK70" ca="1" si="170">RAND()</f>
        <v>0.84567730601228108</v>
      </c>
      <c r="IL7" s="7">
        <f t="shared" ref="IL7:IL70" ca="1" si="171">IFERROR($BU7-IK7,"")</f>
        <v>-0.23029269062766566</v>
      </c>
      <c r="IM7" s="7">
        <f t="shared" ref="IM7:IM70" ca="1" si="172">IF(IL7="","",IF(IL7&lt;0,0,IF(IL7&lt;0.8,1,2)))</f>
        <v>0</v>
      </c>
      <c r="IN7" s="7">
        <f t="shared" ref="IN7:IN70" ca="1" si="173">IF(IM7="","",IF(IM7=1,$BV7,IF(IM7=2,$BV7+$BW7,0)))</f>
        <v>0</v>
      </c>
      <c r="IO7" s="7">
        <f ca="1">IFERROR(IF(IO6+IN7&gt;IP$4,IO6,IO6+IN7),"")</f>
        <v>2</v>
      </c>
      <c r="IP7" s="7">
        <f ca="1">IF(IO7=IO6,IJ7,IM7+IJ7)</f>
        <v>24</v>
      </c>
      <c r="IQ7" s="7">
        <f t="shared" ref="IQ7:IQ70" ca="1" si="174">RAND()</f>
        <v>0.1951332305203638</v>
      </c>
      <c r="IR7" s="7">
        <f t="shared" ref="IR7:IR70" ca="1" si="175">IFERROR($BU7-IQ7,"")</f>
        <v>0.42025138486425162</v>
      </c>
      <c r="IS7" s="7">
        <f t="shared" ref="IS7:IS70" ca="1" si="176">IF(IR7="","",IF(IR7&lt;0,0,IF(IR7&lt;0.8,1,2)))</f>
        <v>1</v>
      </c>
      <c r="IT7" s="7" t="str">
        <f t="shared" ref="IT7:IT70" ca="1" si="177">IF(IS7="","",IF(IS7=1,$BV7,IF(IS7=2,$BV7+$BW7,0)))</f>
        <v>3</v>
      </c>
      <c r="IU7" s="7">
        <f ca="1">IFERROR(IF(IU6+IT7&gt;IV$4,IU6,IU6+IT7),"")</f>
        <v>5</v>
      </c>
      <c r="IV7" s="7">
        <f ca="1">IF(IU7=IU6,IP7,IS7+IP7)</f>
        <v>25</v>
      </c>
      <c r="IW7" s="7">
        <f t="shared" ref="IW7:IW70" ca="1" si="178">RAND()</f>
        <v>7.3637555660569176E-2</v>
      </c>
      <c r="IX7" s="7">
        <f t="shared" ref="IX7:IX70" ca="1" si="179">IFERROR($BU7-IW7,"")</f>
        <v>0.54174705972404624</v>
      </c>
      <c r="IY7" s="7">
        <f t="shared" ref="IY7:IY70" ca="1" si="180">IF(IX7="","",IF(IX7&lt;0,0,IF(IX7&lt;0.8,1,2)))</f>
        <v>1</v>
      </c>
      <c r="IZ7" s="7" t="str">
        <f t="shared" ref="IZ7:IZ70" ca="1" si="181">IF(IY7="","",IF(IY7=1,$BV7,IF(IY7=2,$BV7+$BW7,0)))</f>
        <v>3</v>
      </c>
      <c r="JA7" s="7">
        <f ca="1">IFERROR(IF(JA6+IZ7&gt;JB$4,JA6,JA6+IZ7),"")</f>
        <v>5</v>
      </c>
      <c r="JB7" s="7">
        <f ca="1">IF(JA7=JA6,IV7,IY7+IV7)</f>
        <v>26</v>
      </c>
      <c r="JC7" s="7">
        <f t="shared" ref="JC7:JC70" ca="1" si="182">RAND()</f>
        <v>0.47026049549157656</v>
      </c>
      <c r="JD7" s="7">
        <f t="shared" ref="JD7:JD70" ca="1" si="183">IFERROR($BU7-JC7,"")</f>
        <v>0.14512411989303886</v>
      </c>
      <c r="JE7" s="7">
        <f t="shared" ref="JE7:JE70" ca="1" si="184">IF(JD7="","",IF(JD7&lt;0,0,IF(JD7&lt;0.8,1,2)))</f>
        <v>1</v>
      </c>
      <c r="JF7" s="7" t="str">
        <f t="shared" ref="JF7:JF70" ca="1" si="185">IF(JE7="","",IF(JE7=1,$BV7,IF(JE7=2,$BV7+$BW7,0)))</f>
        <v>3</v>
      </c>
      <c r="JG7" s="7">
        <f ca="1">IFERROR(IF(JG6+JF7&gt;JH$4,JG6,JG6+JF7),"")</f>
        <v>5</v>
      </c>
      <c r="JH7" s="7">
        <f ca="1">IF(JG7=JG6,JB7,JE7+JB7)</f>
        <v>27</v>
      </c>
      <c r="JI7" s="7">
        <f t="shared" ref="JI7:JI70" ca="1" si="186">RAND()</f>
        <v>1.6292946586674462E-2</v>
      </c>
      <c r="JJ7" s="7">
        <f t="shared" ref="JJ7:JJ70" ca="1" si="187">IFERROR($BU7-JI7,"")</f>
        <v>0.59909166879794096</v>
      </c>
      <c r="JK7" s="7">
        <f t="shared" ref="JK7:JK70" ca="1" si="188">IF(JJ7="","",IF(JJ7&lt;0,0,IF(JJ7&lt;0.8,1,2)))</f>
        <v>1</v>
      </c>
      <c r="JL7" s="7" t="str">
        <f t="shared" ref="JL7:JL70" ca="1" si="189">IF(JK7="","",IF(JK7=1,$BV7,IF(JK7=2,$BV7+$BW7,0)))</f>
        <v>3</v>
      </c>
      <c r="JM7" s="7">
        <f ca="1">IFERROR(IF(JM6+JL7&gt;JN$4,JM6,JM6+JL7),"")</f>
        <v>5</v>
      </c>
      <c r="JN7" s="7">
        <f ca="1">IF(JM7=JM6,JH7,JK7+JH7)</f>
        <v>28</v>
      </c>
      <c r="JO7" s="7">
        <f t="shared" ref="JO7:JO70" ca="1" si="190">RAND()</f>
        <v>1.6063860171869004E-2</v>
      </c>
      <c r="JP7" s="7">
        <f t="shared" ref="JP7:JP70" ca="1" si="191">IFERROR($BU7-JO7,"")</f>
        <v>0.59932075521274641</v>
      </c>
      <c r="JQ7" s="7">
        <f t="shared" ref="JQ7:JQ70" ca="1" si="192">IF(JP7="","",IF(JP7&lt;0,0,IF(JP7&lt;0.8,1,2)))</f>
        <v>1</v>
      </c>
      <c r="JR7" s="7" t="str">
        <f t="shared" ref="JR7:JR70" ca="1" si="193">IF(JQ7="","",IF(JQ7=1,$BV7,IF(JQ7=2,$BV7+$BW7,0)))</f>
        <v>3</v>
      </c>
      <c r="JS7" s="7">
        <f ca="1">IFERROR(IF(JS6+JR7&gt;JT$4,JS6,JS6+JR7),"")</f>
        <v>5</v>
      </c>
      <c r="JT7" s="7">
        <f ca="1">IF(JS7=JS6,JN7,JQ7+JN7)</f>
        <v>29</v>
      </c>
      <c r="JU7" s="7">
        <f t="shared" ref="JU7:JU70" ca="1" si="194">RAND()</f>
        <v>0.95659144691732301</v>
      </c>
      <c r="JV7" s="7">
        <f t="shared" ref="JV7:JV70" ca="1" si="195">IFERROR($BU7-JU7,"")</f>
        <v>-0.34120683153270759</v>
      </c>
      <c r="JW7" s="7">
        <f t="shared" ref="JW7:JW70" ca="1" si="196">IF(JV7="","",IF(JV7&lt;0,0,IF(JV7&lt;0.8,1,2)))</f>
        <v>0</v>
      </c>
      <c r="JX7" s="7">
        <f t="shared" ref="JX7:JX70" ca="1" si="197">IF(JW7="","",IF(JW7=1,$BV7,IF(JW7=2,$BV7+$BW7,0)))</f>
        <v>0</v>
      </c>
      <c r="JY7" s="7">
        <f ca="1">IFERROR(IF(JY6+JX7&gt;JZ$4,JY6,JY6+JX7),"")</f>
        <v>2</v>
      </c>
      <c r="JZ7" s="7">
        <f ca="1">IF(JY7=JY6,JT7,JW7+JT7)</f>
        <v>29</v>
      </c>
      <c r="KA7" s="7">
        <f t="shared" ref="KA7:KA70" ca="1" si="198">RAND()</f>
        <v>0.59131537212144336</v>
      </c>
      <c r="KB7" s="7">
        <f t="shared" ref="KB7:KB70" ca="1" si="199">IFERROR($BU7-KA7,"")</f>
        <v>2.4069243263172058E-2</v>
      </c>
      <c r="KC7" s="7">
        <f t="shared" ref="KC7:KC70" ca="1" si="200">IF(KB7="","",IF(KB7&lt;0,0,IF(KB7&lt;0.8,1,2)))</f>
        <v>1</v>
      </c>
      <c r="KD7" s="7" t="str">
        <f t="shared" ref="KD7:KD70" ca="1" si="201">IF(KC7="","",IF(KC7=1,$BV7,IF(KC7=2,$BV7+$BW7,0)))</f>
        <v>3</v>
      </c>
      <c r="KE7" s="7">
        <f ca="1">IFERROR(IF(KE6+KD7&gt;KF$4,KE6,KE6+KD7),"")</f>
        <v>3</v>
      </c>
      <c r="KF7" s="7">
        <f ca="1">IF(KE7=KE6,JZ7,KC7+JZ7)</f>
        <v>30</v>
      </c>
      <c r="KG7" s="7">
        <f t="shared" ref="KG7:KG70" ca="1" si="202">RAND()</f>
        <v>0.1104286826726204</v>
      </c>
      <c r="KH7" s="7">
        <f t="shared" ref="KH7:KH70" ca="1" si="203">IFERROR($BU7-KG7,"")</f>
        <v>0.50495593271199501</v>
      </c>
      <c r="KI7" s="7">
        <f t="shared" ref="KI7:KI70" ca="1" si="204">IF(KH7="","",IF(KH7&lt;0,0,IF(KH7&lt;0.8,1,2)))</f>
        <v>1</v>
      </c>
      <c r="KJ7" s="7" t="str">
        <f t="shared" ref="KJ7:KJ70" ca="1" si="205">IF(KI7="","",IF(KI7=1,$BV7,IF(KI7=2,$BV7+$BW7,0)))</f>
        <v>3</v>
      </c>
      <c r="KK7" s="7">
        <f ca="1">IFERROR(IF(KK6+KJ7&gt;KL$4,KK6,KK6+KJ7),"")</f>
        <v>5</v>
      </c>
      <c r="KL7" s="7">
        <f ca="1">IF(KK7=KK6,KF7,KI7+KF7)</f>
        <v>31</v>
      </c>
      <c r="KM7" s="7">
        <f t="shared" ref="KM7:KM70" ca="1" si="206">RAND()</f>
        <v>0.13867618613399135</v>
      </c>
      <c r="KN7" s="7">
        <f t="shared" ref="KN7:KN70" ca="1" si="207">IFERROR($BU7-KM7,"")</f>
        <v>0.47670842925062407</v>
      </c>
      <c r="KO7" s="7">
        <f t="shared" ref="KO7:KO70" ca="1" si="208">IF(KN7="","",IF(KN7&lt;0,0,IF(KN7&lt;0.8,1,2)))</f>
        <v>1</v>
      </c>
      <c r="KP7" s="7" t="str">
        <f t="shared" ref="KP7:KP70" ca="1" si="209">IF(KO7="","",IF(KO7=1,$BV7,IF(KO7=2,$BV7+$BW7,0)))</f>
        <v>3</v>
      </c>
      <c r="KQ7" s="7">
        <f ca="1">IFERROR(IF(KQ6+KP7&gt;KR$4,KQ6,KQ6+KP7),"")</f>
        <v>5</v>
      </c>
      <c r="KR7" s="7">
        <f ca="1">IF(KQ7=KQ6,KL7,KO7+KL7)</f>
        <v>32</v>
      </c>
      <c r="KS7" s="7">
        <f t="shared" ref="KS7:KS70" ca="1" si="210">RAND()</f>
        <v>0.8771865650736238</v>
      </c>
      <c r="KT7" s="7">
        <f t="shared" ref="KT7:KT70" ca="1" si="211">IFERROR($BU7-KS7,"")</f>
        <v>-0.26180194968900838</v>
      </c>
      <c r="KU7" s="7">
        <f t="shared" ref="KU7:KU70" ca="1" si="212">IF(KT7="","",IF(KT7&lt;0,0,IF(KT7&lt;0.8,1,2)))</f>
        <v>0</v>
      </c>
      <c r="KV7" s="7">
        <f t="shared" ref="KV7:KV70" ca="1" si="213">IF(KU7="","",IF(KU7=1,$BV7,IF(KU7=2,$BV7+$BW7,0)))</f>
        <v>0</v>
      </c>
      <c r="KW7" s="7">
        <f ca="1">IFERROR(IF(KW6+KV7&gt;KX$4,KW6,KW6+KV7),"")</f>
        <v>2</v>
      </c>
      <c r="KX7" s="7">
        <f ca="1">IF(KW7=KW6,KR7,KU7+KR7)</f>
        <v>32</v>
      </c>
      <c r="KY7" s="7">
        <f t="shared" ref="KY7:KY70" ca="1" si="214">RAND()</f>
        <v>0.7278823293751544</v>
      </c>
      <c r="KZ7" s="7">
        <f t="shared" ref="KZ7:KZ70" ca="1" si="215">IFERROR($BU7-KY7,"")</f>
        <v>-0.11249771399053898</v>
      </c>
      <c r="LA7" s="7">
        <f t="shared" ref="LA7:LA70" ca="1" si="216">IF(KZ7="","",IF(KZ7&lt;0,0,IF(KZ7&lt;0.8,1,2)))</f>
        <v>0</v>
      </c>
      <c r="LB7" s="7">
        <f t="shared" ref="LB7:LB70" ca="1" si="217">IF(LA7="","",IF(LA7=1,$BV7,IF(LA7=2,$BV7+$BW7,0)))</f>
        <v>0</v>
      </c>
      <c r="LC7" s="7">
        <f ca="1">IFERROR(IF(LC6+LB7&gt;LD$4,LC6,LC6+LB7),"")</f>
        <v>2</v>
      </c>
      <c r="LD7" s="7">
        <f ca="1">IF(LC7=LC6,KX7,LA7+KX7)</f>
        <v>32</v>
      </c>
      <c r="LE7" s="7">
        <f t="shared" ref="LE7:LE70" ca="1" si="218">RAND()</f>
        <v>0.61576970439161272</v>
      </c>
      <c r="LF7" s="7">
        <f t="shared" ref="LF7:LF70" ca="1" si="219">IFERROR($BU7-LE7,"")</f>
        <v>-3.8508900699729676E-4</v>
      </c>
      <c r="LG7" s="7">
        <f t="shared" ref="LG7:LG70" ca="1" si="220">IF(LF7="","",IF(LF7&lt;0,0,IF(LF7&lt;0.8,1,2)))</f>
        <v>0</v>
      </c>
      <c r="LH7" s="7">
        <f t="shared" ref="LH7:LH70" ca="1" si="221">IF(LG7="","",IF(LG7=1,$BV7,IF(LG7=2,$BV7+$BW7,0)))</f>
        <v>0</v>
      </c>
      <c r="LI7" s="7">
        <f ca="1">IFERROR(IF(LI6+LH7&gt;LJ$4,LI6,LI6+LH7),"")</f>
        <v>2</v>
      </c>
      <c r="LJ7" s="7">
        <f ca="1">IF(LI7=LI6,LD7,LG7+LD7)</f>
        <v>32</v>
      </c>
      <c r="LK7" s="7">
        <f t="shared" ref="LK7:LK70" ca="1" si="222">RAND()</f>
        <v>0.26287906125728178</v>
      </c>
      <c r="LL7" s="7">
        <f t="shared" ref="LL7:LL70" ca="1" si="223">IFERROR($BU7-LK7,"")</f>
        <v>0.35250555412733364</v>
      </c>
      <c r="LM7" s="7">
        <f t="shared" ref="LM7:LM70" ca="1" si="224">IF(LL7="","",IF(LL7&lt;0,0,IF(LL7&lt;0.8,1,2)))</f>
        <v>1</v>
      </c>
      <c r="LN7" s="7" t="str">
        <f t="shared" ref="LN7:LN70" ca="1" si="225">IF(LM7="","",IF(LM7=1,$BV7,IF(LM7=2,$BV7+$BW7,0)))</f>
        <v>3</v>
      </c>
      <c r="LO7" s="7">
        <f ca="1">IFERROR(IF(LO6+LN7&gt;LP$4,LO6,LO6+LN7),"")</f>
        <v>3</v>
      </c>
      <c r="LP7" s="7">
        <f ca="1">IF(LO7=LO6,LJ7,LM7+LJ7)</f>
        <v>33</v>
      </c>
      <c r="LQ7" s="7">
        <f t="shared" ref="LQ7:LQ70" ca="1" si="226">RAND()</f>
        <v>0.37446686917069139</v>
      </c>
      <c r="LR7" s="7">
        <f t="shared" ref="LR7:LR70" ca="1" si="227">IFERROR($BU7-LQ7,"")</f>
        <v>0.24091774621392403</v>
      </c>
      <c r="LS7" s="7">
        <f t="shared" ref="LS7:LS70" ca="1" si="228">IF(LR7="","",IF(LR7&lt;0,0,IF(LR7&lt;0.8,1,2)))</f>
        <v>1</v>
      </c>
      <c r="LT7" s="7" t="str">
        <f t="shared" ref="LT7:LT70" ca="1" si="229">IF(LS7="","",IF(LS7=1,$BV7,IF(LS7=2,$BV7+$BW7,0)))</f>
        <v>3</v>
      </c>
      <c r="LU7" s="7">
        <f ca="1">IFERROR(IF(LU6+LT7&gt;LV$4,LU6,LU6+LT7),"")</f>
        <v>5</v>
      </c>
      <c r="LV7" s="7">
        <f ca="1">IF(LU7=LU6,LP7,LS7+LP7)</f>
        <v>34</v>
      </c>
      <c r="LW7" s="7">
        <f t="shared" ref="LW7:LW70" ca="1" si="230">RAND()</f>
        <v>0.48700084678916045</v>
      </c>
      <c r="LX7" s="7">
        <f t="shared" ref="LX7:LX70" ca="1" si="231">IFERROR($BU7-LW7,"")</f>
        <v>0.12838376859545497</v>
      </c>
      <c r="LY7" s="7">
        <f t="shared" ref="LY7:LY70" ca="1" si="232">IF(LX7="","",IF(LX7&lt;0,0,IF(LX7&lt;0.8,1,2)))</f>
        <v>1</v>
      </c>
      <c r="LZ7" s="7" t="str">
        <f t="shared" ref="LZ7:LZ70" ca="1" si="233">IF(LY7="","",IF(LY7=1,$BV7,IF(LY7=2,$BV7+$BW7,0)))</f>
        <v>3</v>
      </c>
      <c r="MA7" s="7">
        <f ca="1">IFERROR(IF(MA6+LZ7&gt;MB$4,MA6,MA6+LZ7),"")</f>
        <v>5</v>
      </c>
      <c r="MB7" s="7">
        <f ca="1">IF(MA7=MA6,LV7,LY7+LV7)</f>
        <v>35</v>
      </c>
      <c r="MC7" s="7">
        <f t="shared" ref="MC7:MC70" ca="1" si="234">RAND()</f>
        <v>0.32608769682151006</v>
      </c>
      <c r="MD7" s="7">
        <f t="shared" ref="MD7:MD70" ca="1" si="235">IFERROR($BU7-MC7,"")</f>
        <v>0.28929691856310535</v>
      </c>
      <c r="ME7" s="7">
        <f t="shared" ref="ME7:ME70" ca="1" si="236">IF(MD7="","",IF(MD7&lt;0,0,IF(MD7&lt;0.8,1,2)))</f>
        <v>1</v>
      </c>
      <c r="MF7" s="7" t="str">
        <f t="shared" ref="MF7:MF70" ca="1" si="237">IF(ME7="","",IF(ME7=1,$BV7,IF(ME7=2,$BV7+$BW7,0)))</f>
        <v>3</v>
      </c>
      <c r="MG7" s="7">
        <f ca="1">IFERROR(IF(MG6+MF7&gt;MH$4,MG6,MG6+MF7),"")</f>
        <v>5</v>
      </c>
      <c r="MH7" s="7">
        <f ca="1">IF(MG7=MG6,MB7,ME7+MB7)</f>
        <v>36</v>
      </c>
      <c r="MI7" s="7">
        <f t="shared" ref="MI7:MI70" ca="1" si="238">RAND()</f>
        <v>0.67458111220757822</v>
      </c>
      <c r="MJ7" s="7">
        <f t="shared" ref="MJ7:MJ70" ca="1" si="239">IFERROR($BU7-MI7,"")</f>
        <v>-5.9196496822962796E-2</v>
      </c>
      <c r="MK7" s="7">
        <f t="shared" ref="MK7:MK70" ca="1" si="240">IF(MJ7="","",IF(MJ7&lt;0,0,IF(MJ7&lt;0.8,1,2)))</f>
        <v>0</v>
      </c>
      <c r="ML7" s="7">
        <f t="shared" ref="ML7:ML70" ca="1" si="241">IF(MK7="","",IF(MK7=1,$BV7,IF(MK7=2,$BV7+$BW7,0)))</f>
        <v>0</v>
      </c>
      <c r="MM7" s="7">
        <f ca="1">IFERROR(IF(MM6+ML7&gt;MN$4,MM6,MM6+ML7),"")</f>
        <v>2</v>
      </c>
      <c r="MN7" s="7">
        <f ca="1">IF(MM7=MM6,MH7,MK7+MH7)</f>
        <v>36</v>
      </c>
      <c r="MO7" s="7">
        <f t="shared" ref="MO7:MO70" ca="1" si="242">RAND()</f>
        <v>0.54160717828617755</v>
      </c>
      <c r="MP7" s="7">
        <f t="shared" ref="MP7:MP70" ca="1" si="243">IFERROR($BU7-MO7,"")</f>
        <v>7.377743709843787E-2</v>
      </c>
      <c r="MQ7" s="7">
        <f t="shared" ref="MQ7:MQ70" ca="1" si="244">IF(MP7="","",IF(MP7&lt;0,0,IF(MP7&lt;0.8,1,2)))</f>
        <v>1</v>
      </c>
      <c r="MR7" s="7" t="str">
        <f t="shared" ref="MR7:MR70" ca="1" si="245">IF(MQ7="","",IF(MQ7=1,$BV7,IF(MQ7=2,$BV7+$BW7,0)))</f>
        <v>3</v>
      </c>
      <c r="MS7" s="7">
        <f ca="1">IFERROR(IF(MS6+MR7&gt;MT$4,MS6,MS6+MR7),"")</f>
        <v>5</v>
      </c>
      <c r="MT7" s="7">
        <f ca="1">IF(MS7=MS6,MN7,MQ7+MN7)</f>
        <v>37</v>
      </c>
      <c r="MU7" s="7">
        <f t="shared" ref="MU7:MU70" ca="1" si="246">RAND()</f>
        <v>0.66168556524319055</v>
      </c>
      <c r="MV7" s="7">
        <f t="shared" ref="MV7:MV70" ca="1" si="247">IFERROR($BU7-MU7,"")</f>
        <v>-4.6300949858575136E-2</v>
      </c>
      <c r="MW7" s="7">
        <f t="shared" ref="MW7:MW70" ca="1" si="248">IF(MV7="","",IF(MV7&lt;0,0,IF(MV7&lt;0.8,1,2)))</f>
        <v>0</v>
      </c>
      <c r="MX7" s="7">
        <f t="shared" ref="MX7:MX70" ca="1" si="249">IF(MW7="","",IF(MW7=1,$BV7,IF(MW7=2,$BV7+$BW7,0)))</f>
        <v>0</v>
      </c>
      <c r="MY7" s="7">
        <f ca="1">IFERROR(IF(MY6+MX7&gt;MZ$4,MY6,MY6+MX7),"")</f>
        <v>2</v>
      </c>
      <c r="MZ7" s="7">
        <f ca="1">IF(MY7=MY6,MT7,MW7+MT7)</f>
        <v>37</v>
      </c>
      <c r="NA7" s="7">
        <f t="shared" ref="NA7:NA70" ca="1" si="250">RAND()</f>
        <v>0.35143493600299558</v>
      </c>
      <c r="NB7" s="7">
        <f t="shared" ref="NB7:NB70" ca="1" si="251">IFERROR($BU7-NA7,"")</f>
        <v>0.26394967938161984</v>
      </c>
      <c r="NC7" s="7">
        <f t="shared" ref="NC7:NC70" ca="1" si="252">IF(NB7="","",IF(NB7&lt;0,0,IF(NB7&lt;0.8,1,2)))</f>
        <v>1</v>
      </c>
      <c r="ND7" s="7" t="str">
        <f t="shared" ref="ND7:ND70" ca="1" si="253">IF(NC7="","",IF(NC7=1,$BV7,IF(NC7=2,$BV7+$BW7,0)))</f>
        <v>3</v>
      </c>
      <c r="NE7" s="7">
        <f ca="1">IFERROR(IF(NE6+ND7&gt;NF$4,NE6,NE6+ND7),"")</f>
        <v>3</v>
      </c>
      <c r="NF7" s="7">
        <f ca="1">IF(NE7=NE6,MZ7,NC7+MZ7)</f>
        <v>38</v>
      </c>
      <c r="NG7" s="7">
        <f t="shared" ref="NG7:NG70" ca="1" si="254">RAND()</f>
        <v>0.29881617629259749</v>
      </c>
      <c r="NH7" s="7">
        <f t="shared" ref="NH7:NH70" ca="1" si="255">IFERROR($BU7-NG7,"")</f>
        <v>0.31656843909201793</v>
      </c>
      <c r="NI7" s="7">
        <f t="shared" ref="NI7:NI70" ca="1" si="256">IF(NH7="","",IF(NH7&lt;0,0,IF(NH7&lt;0.8,1,2)))</f>
        <v>1</v>
      </c>
      <c r="NJ7" s="7" t="str">
        <f t="shared" ref="NJ7:NJ70" ca="1" si="257">IF(NI7="","",IF(NI7=1,$BV7,IF(NI7=2,$BV7+$BW7,0)))</f>
        <v>3</v>
      </c>
      <c r="NK7" s="7">
        <f ca="1">IFERROR(IF(NK6+NJ7&gt;NL$4,NK6,NK6+NJ7),"")</f>
        <v>3</v>
      </c>
      <c r="NL7" s="7">
        <f ca="1">IF(NK7=NK6,NF7,NI7+NF7)</f>
        <v>39</v>
      </c>
      <c r="NM7" s="7">
        <f t="shared" ref="NM7:NM70" ca="1" si="258">RAND()</f>
        <v>0.26660494141577606</v>
      </c>
      <c r="NN7" s="7">
        <f t="shared" ref="NN7:NN70" ca="1" si="259">IFERROR($BU7-NM7,"")</f>
        <v>0.34877967396883935</v>
      </c>
      <c r="NO7" s="7">
        <f t="shared" ref="NO7:NO70" ca="1" si="260">IF(NN7="","",IF(NN7&lt;0,0,IF(NN7&lt;0.8,1,2)))</f>
        <v>1</v>
      </c>
      <c r="NP7" s="7" t="str">
        <f t="shared" ref="NP7:NP70" ca="1" si="261">IF(NO7="","",IF(NO7=1,$BV7,IF(NO7=2,$BV7+$BW7,0)))</f>
        <v>3</v>
      </c>
      <c r="NQ7" s="7">
        <f ca="1">IFERROR(IF(NQ6+NP7&gt;NR$4,NQ6,NQ6+NP7),"")</f>
        <v>5</v>
      </c>
      <c r="NR7" s="7">
        <f ca="1">IF(NQ7=NQ6,NL7,NO7+NL7)</f>
        <v>40</v>
      </c>
      <c r="NT7">
        <v>5</v>
      </c>
      <c r="NU7" s="7" t="s">
        <v>19</v>
      </c>
      <c r="NV7" s="7">
        <f t="shared" ca="1" si="16"/>
        <v>54.273993898818659</v>
      </c>
      <c r="NW7" s="7">
        <f t="shared" ca="1" si="8"/>
        <v>2</v>
      </c>
      <c r="NX7" t="str">
        <f ca="1">IFERROR(VLOOKUP(NT7,$K$3:$AK$568,8,FALSE),"")</f>
        <v>Moving Target</v>
      </c>
      <c r="NY7" t="str">
        <f ca="1">IFERROR(VLOOKUP(NT7,$K$3:$AK$568,9,FALSE),"")</f>
        <v>Mov. Targ.</v>
      </c>
      <c r="NZ7" s="7">
        <f ca="1">IFERROR(VLOOKUP(NT7,$K$3:$AK$568,27,FALSE),"")</f>
        <v>54</v>
      </c>
      <c r="OB7">
        <v>5</v>
      </c>
      <c r="OC7" s="7" t="s">
        <v>19</v>
      </c>
      <c r="OD7" t="str">
        <f t="shared" ca="1" si="17"/>
        <v>Ground Forces</v>
      </c>
      <c r="OE7" s="7" t="str">
        <f t="shared" ca="1" si="18"/>
        <v>Mil. Org., Grou.</v>
      </c>
      <c r="OF7" s="7">
        <f t="shared" ca="1" si="19"/>
        <v>41</v>
      </c>
      <c r="OG7" t="str">
        <f t="shared" ca="1" si="20"/>
        <v xml:space="preserve">Mil. Org., Grou. (41), </v>
      </c>
      <c r="OI7">
        <v>5</v>
      </c>
      <c r="OJ7" s="7" t="s">
        <v>19</v>
      </c>
      <c r="OK7" s="7">
        <f t="shared" ca="1" si="21"/>
        <v>38.715988692940194</v>
      </c>
      <c r="OL7" s="7">
        <f t="shared" ca="1" si="22"/>
        <v>6</v>
      </c>
      <c r="OM7" t="str">
        <f ca="1">IFERROR(VLOOKUP(OI7,$L$3:$AK$568,7,FALSE),"")</f>
        <v>Sabotage</v>
      </c>
      <c r="ON7" t="str">
        <f ca="1">IFERROR(VLOOKUP(OI7,$L$3:$AK$568,8,FALSE),"")</f>
        <v>Tact., Sabo.</v>
      </c>
      <c r="OO7" s="7">
        <f ca="1">IFERROR(VLOOKUP(OI7,$L$3:$AK$568,26,FALSE),"")</f>
        <v>38</v>
      </c>
      <c r="OQ7">
        <v>5</v>
      </c>
      <c r="OR7" s="7" t="s">
        <v>19</v>
      </c>
      <c r="OS7" t="str">
        <f t="shared" ca="1" si="23"/>
        <v>Region 1</v>
      </c>
      <c r="OT7" s="7" t="str">
        <f t="shared" ca="1" si="24"/>
        <v>Region 1</v>
      </c>
      <c r="OU7" s="7">
        <f t="shared" ca="1" si="25"/>
        <v>43</v>
      </c>
      <c r="OV7" t="str">
        <f t="shared" ca="1" si="26"/>
        <v xml:space="preserve">Region 1 (43), </v>
      </c>
      <c r="OX7">
        <v>5</v>
      </c>
      <c r="OY7" s="7" t="s">
        <v>19</v>
      </c>
      <c r="OZ7" s="7">
        <f t="shared" ca="1" si="27"/>
        <v>9.7913967778443602</v>
      </c>
      <c r="PA7" s="7">
        <f t="shared" ca="1" si="28"/>
        <v>8</v>
      </c>
      <c r="PB7" t="str">
        <f ca="1">IFERROR(VLOOKUP(OX7,$M$3:$AK$568,6,FALSE),"")</f>
        <v>Fabric Craft</v>
      </c>
      <c r="PC7" t="str">
        <f ca="1">IFERROR(VLOOKUP(OX7,$M$3:$AK$568,7,FALSE),"")</f>
        <v>Fabric Cr.</v>
      </c>
      <c r="PD7" s="7">
        <f ca="1">IFERROR(VLOOKUP(OX7,$M$3:$AK$568,25,FALSE),"")</f>
        <v>9</v>
      </c>
      <c r="PF7">
        <v>5</v>
      </c>
      <c r="PG7" s="7" t="s">
        <v>19</v>
      </c>
      <c r="PH7" t="str">
        <f t="shared" ca="1" si="29"/>
        <v>Stalking</v>
      </c>
      <c r="PI7" s="7" t="str">
        <f t="shared" ca="1" si="30"/>
        <v>Stalk.</v>
      </c>
      <c r="PJ7" s="7">
        <f t="shared" ca="1" si="31"/>
        <v>11</v>
      </c>
      <c r="PK7" t="str">
        <f t="shared" ca="1" si="32"/>
        <v xml:space="preserve">Stalk. (11), </v>
      </c>
      <c r="PM7">
        <v>5</v>
      </c>
      <c r="PN7" s="7" t="s">
        <v>19</v>
      </c>
      <c r="PO7" s="202" t="str">
        <f t="shared" ca="1" si="33"/>
        <v/>
      </c>
      <c r="PP7" s="7" t="str">
        <f t="shared" ca="1" si="34"/>
        <v/>
      </c>
      <c r="PQ7" t="str">
        <f ca="1">IFERROR(VLOOKUP(PM7,$G$325:$R$409,12,FALSE),"")</f>
        <v/>
      </c>
      <c r="PR7" t="e">
        <f ca="1">VLOOKUP(PM7,$G$324:$Q$409,11,FALSE)</f>
        <v>#N/A</v>
      </c>
      <c r="PS7" s="7" t="str">
        <f ca="1">VLOOKUP(PQ7,$R$325:$Y$409,8,FALSE)</f>
        <v>- -</v>
      </c>
      <c r="PT7" s="7">
        <f ca="1">ReSt</f>
        <v>-4</v>
      </c>
      <c r="PU7" s="7" t="e">
        <f t="shared" ca="1" si="35"/>
        <v>#N/A</v>
      </c>
      <c r="PV7" s="7" t="e">
        <f t="shared" ca="1" si="36"/>
        <v>#N/A</v>
      </c>
      <c r="PW7" s="7" t="str">
        <f ca="1">VLOOKUP(PQ7,$R$325:$AK$409,8,FALSE)</f>
        <v>- -</v>
      </c>
      <c r="PX7" s="7"/>
      <c r="PY7">
        <v>5</v>
      </c>
      <c r="PZ7" s="7" t="s">
        <v>19</v>
      </c>
      <c r="QA7" t="str">
        <f t="shared" ca="1" si="37"/>
        <v/>
      </c>
      <c r="QB7" s="7" t="str">
        <f t="shared" ca="1" si="38"/>
        <v/>
      </c>
      <c r="QC7" s="7" t="str">
        <f t="shared" ca="1" si="39"/>
        <v/>
      </c>
      <c r="QD7" t="str">
        <f t="shared" ca="1" si="40"/>
        <v/>
      </c>
      <c r="QF7">
        <v>5</v>
      </c>
      <c r="QG7" s="7" t="s">
        <v>19</v>
      </c>
      <c r="QH7" s="7">
        <f t="shared" ca="1" si="41"/>
        <v>59.864996804711886</v>
      </c>
      <c r="QI7" s="7">
        <f t="shared" ca="1" si="42"/>
        <v>1</v>
      </c>
      <c r="QJ7" t="str">
        <f t="shared" ca="1" si="43"/>
        <v>Hafted</v>
      </c>
      <c r="QK7" s="7">
        <f t="shared" ca="1" si="44"/>
        <v>59</v>
      </c>
      <c r="QM7">
        <v>5</v>
      </c>
      <c r="QN7" s="7" t="s">
        <v>19</v>
      </c>
      <c r="QO7" t="str">
        <f t="shared" ca="1" si="45"/>
        <v>Greater Chain</v>
      </c>
      <c r="QP7" s="7">
        <f t="shared" ca="1" si="46"/>
        <v>53</v>
      </c>
      <c r="QQ7" t="str">
        <f t="shared" ca="1" si="47"/>
        <v xml:space="preserve">Greater Chain (53), </v>
      </c>
    </row>
    <row r="8" spans="1:459" x14ac:dyDescent="0.25">
      <c r="A8" s="240" t="str">
        <f>IF('Character Sheet'!$B$4="Creature","N","Y")</f>
        <v>Y</v>
      </c>
      <c r="C8" s="75"/>
      <c r="D8" s="76"/>
      <c r="F8" s="75"/>
      <c r="G8" s="76"/>
      <c r="I8" s="75"/>
      <c r="J8" s="85"/>
      <c r="K8" s="85">
        <f t="shared" ca="1" si="9"/>
        <v>0</v>
      </c>
      <c r="L8" s="85">
        <f t="shared" ca="1" si="10"/>
        <v>0</v>
      </c>
      <c r="M8" s="70">
        <f t="shared" ca="1" si="11"/>
        <v>0</v>
      </c>
      <c r="O8" s="222" t="str">
        <f t="shared" ca="1" si="12"/>
        <v>- -</v>
      </c>
      <c r="Q8" s="7" t="str">
        <f t="shared" si="50"/>
        <v/>
      </c>
      <c r="R8" s="9" t="s">
        <v>1238</v>
      </c>
      <c r="S8" s="9"/>
      <c r="T8" s="61" t="str">
        <f>SUBSTITUTE(IFERROR(IFERROR(VLOOKUP(R8,'[1]Skill Statistics'!$A$3:$C$513,2,FALSE),VLOOKUP(Q8,'[1]Skill Statistics'!$A$3:$C$513,2,FALSE)),T7),"R*","ReSt")</f>
        <v>- -</v>
      </c>
      <c r="U8" s="61" t="str">
        <f>IFERROR(IFERROR(VLOOKUP(R8,'[1]Skill Statistics'!$A$3:$C$513,3,FALSE),VLOOKUP(Q8,'[1]Skill Statistics'!$A$3:$C$513,3,FALSE)),U7)</f>
        <v>- -</v>
      </c>
      <c r="V8" s="61" t="str">
        <f>IF(ISNUMBER(SEARCH("Category",R8)),"- -",IFERROR(IFERROR(VLOOKUP(Q8,[1]Professions!$A$4:$AM$288,MATCH(Profession,[1]Professions!$A$1:$AM$1,0),FALSE),VLOOKUP(Q8,Calculations!$B$91:$I$95,8,FALSE)),"- -"))</f>
        <v>- -</v>
      </c>
      <c r="W8" s="60" t="str">
        <f t="shared" si="13"/>
        <v>- -</v>
      </c>
      <c r="X8" s="7" t="str">
        <f ca="1">IFERROR(VLOOKUP(R8,$BS$6:$NR$519,MATCH(ActualLevel,$BS$3:$NR$3,0),FALSE),"- -")</f>
        <v>- -</v>
      </c>
      <c r="Y8" s="7" t="str">
        <f t="shared" si="0"/>
        <v>- -</v>
      </c>
      <c r="Z8" s="7" t="str">
        <f>IFERROR(VLOOKUP(Y8,Charts!$BQ$2:$BR$52,2,FALSE),"- -")</f>
        <v>- -</v>
      </c>
      <c r="AA8" s="7" t="str">
        <f t="shared" ca="1" si="51"/>
        <v>- -</v>
      </c>
      <c r="AB8" s="7" t="str">
        <f t="shared" si="48"/>
        <v>- -</v>
      </c>
      <c r="AC8" s="7"/>
      <c r="AD8" s="7"/>
      <c r="AE8" s="7"/>
      <c r="AF8" s="7"/>
      <c r="AG8" s="7"/>
      <c r="AH8" s="43"/>
      <c r="AI8" s="7"/>
      <c r="AJ8" s="7"/>
      <c r="AK8" s="7">
        <f t="shared" ca="1" si="52"/>
        <v>0</v>
      </c>
      <c r="AL8" s="7"/>
      <c r="AM8" s="69">
        <f>IFERROR(VLOOKUP(R8,'[1]Skill Statistics'!$A$3:$AN$513,MATCH(Profession,'[1]Skill Statistics'!$A$2:$AN$2,0),FALSE),0)</f>
        <v>0</v>
      </c>
      <c r="AN8" s="85">
        <f>IFERROR(VLOOKUP(Q8,'[1]Skill Statistics'!$A$3:$BK$513,MATCH(Archetype,'[1]Skill Statistics'!$A$2:$BK$2,0),FALSE),0)</f>
        <v>0</v>
      </c>
      <c r="AO8" s="85">
        <f>IFERROR(VLOOKUP(Q8,'[1]Skill Statistics'!$A$3:$BB$513,MATCH(Race,'[1]Skill Statistics'!$A$2:$BB$2,0),FALSE),0)</f>
        <v>0</v>
      </c>
      <c r="AP8" s="85">
        <f t="shared" ca="1" si="14"/>
        <v>0</v>
      </c>
      <c r="AQ8" s="70"/>
      <c r="AS8" s="69" t="str">
        <f>IFERROR(VLOOKUP(Q8,'[1]Professional Skills'!$A$4:$AM$288,MATCH(Profession,'[1]Professional Skills'!$A$3:$AM$3,0),FALSE),"- -")</f>
        <v>- -</v>
      </c>
      <c r="AU8" s="7" t="str">
        <f t="shared" si="49"/>
        <v>- -</v>
      </c>
      <c r="AV8" s="7">
        <f t="shared" ca="1" si="1"/>
        <v>0</v>
      </c>
      <c r="AW8" t="str">
        <f t="shared" si="55"/>
        <v/>
      </c>
      <c r="AX8" t="str">
        <f>IFERROR(_xlfn.RANK.EQ(AW8,$AW$5:$AW$568),"")</f>
        <v/>
      </c>
      <c r="AY8">
        <f t="shared" si="3"/>
        <v>0</v>
      </c>
      <c r="AZ8" s="70" t="str">
        <f t="shared" si="53"/>
        <v/>
      </c>
      <c r="BB8" s="69" t="str">
        <f>IFERROR(IF(Q8="Language",VLOOKUP(R8,[1]Cultures!$B$4:$N$218,MATCH(Culture,[1]Cultures!$B$3:$N$3,0),FALSE),VLOOKUP(Q8,[1]Cultures!$B$4:$O$212,MATCH(Culture,[1]Cultures!$B$3:$O$3,0),FALSE)),"- -")</f>
        <v>- -</v>
      </c>
      <c r="BD8">
        <f t="shared" ca="1" si="4"/>
        <v>0</v>
      </c>
      <c r="BE8" t="str">
        <f t="shared" ref="BE8:BE71" si="262">IF(BC8="*",BD8+AM8+AO8+AP8+AQ8,"")</f>
        <v/>
      </c>
      <c r="BI8" s="7" t="str">
        <f t="shared" si="54"/>
        <v>- -</v>
      </c>
      <c r="BJ8" s="7"/>
      <c r="BK8" s="7"/>
      <c r="BL8" s="70" t="str">
        <f t="shared" si="6"/>
        <v>- -</v>
      </c>
      <c r="BN8" s="69" t="str">
        <f>IFERROR(VLOOKUP(V8,Charts!$BT$2:$BV$14,3,FALSE),"- -")</f>
        <v>- -</v>
      </c>
      <c r="BO8" s="85" t="str">
        <f t="shared" ca="1" si="15"/>
        <v>- -</v>
      </c>
      <c r="BP8" s="70" t="str">
        <f t="shared" ref="BP8:BP71" ca="1" si="263">IF(A8="N","- -",IFERROR(_xlfn.RANK.EQ(BO8,$BO$3:$BO$568),"- -"))</f>
        <v>- -</v>
      </c>
      <c r="BR8" s="7">
        <v>3</v>
      </c>
      <c r="BS8" s="9" t="str">
        <f ca="1">VLOOKUP(BR8,$O$3:$R$568,4,FALSE)</f>
        <v>Firearm</v>
      </c>
      <c r="BT8" s="7" t="str">
        <f ca="1">VLOOKUP(BS8,$R$3:$V$568,5,FALSE)</f>
        <v>2 / 4</v>
      </c>
      <c r="BU8" s="7">
        <f ca="1">VLOOKUP(BT8,Charts!$BT$2:$BV$14,3,FALSE)</f>
        <v>0.76923076923076927</v>
      </c>
      <c r="BV8" s="7" t="str">
        <f t="shared" ca="1" si="56"/>
        <v>2</v>
      </c>
      <c r="BW8" s="7" t="str">
        <f t="shared" ca="1" si="57"/>
        <v>4</v>
      </c>
      <c r="BY8" s="7">
        <f t="shared" ca="1" si="58"/>
        <v>0.87741811736722253</v>
      </c>
      <c r="BZ8" s="7">
        <f t="shared" ca="1" si="59"/>
        <v>-0.10818734813645325</v>
      </c>
      <c r="CA8" s="7">
        <f t="shared" ca="1" si="60"/>
        <v>0</v>
      </c>
      <c r="CB8" s="7">
        <f t="shared" ca="1" si="61"/>
        <v>0</v>
      </c>
      <c r="CC8" s="7">
        <f ca="1">IFERROR(IF(CC7+CB8&gt;CD$4,CC7,CC7+CB8),"")</f>
        <v>5</v>
      </c>
      <c r="CD8" s="7">
        <f t="shared" ref="CD8:CD71" ca="1" si="264">IF(CC8=CC7,0,CA8)</f>
        <v>0</v>
      </c>
      <c r="CE8" s="7">
        <f t="shared" ca="1" si="62"/>
        <v>0.36673378529216027</v>
      </c>
      <c r="CF8" s="7">
        <f t="shared" ca="1" si="63"/>
        <v>0.402496983938609</v>
      </c>
      <c r="CG8" s="7">
        <f t="shared" ca="1" si="64"/>
        <v>1</v>
      </c>
      <c r="CH8" s="7" t="str">
        <f t="shared" ca="1" si="65"/>
        <v>2</v>
      </c>
      <c r="CI8" s="7">
        <f ca="1">IFERROR(IF(CI7+CH8&gt;CJ$4,CI7,CI7+CH8),"")</f>
        <v>7</v>
      </c>
      <c r="CJ8" s="7">
        <f t="shared" ref="CJ8:CJ71" ca="1" si="265">IF(CI8=CI7,CD8,CG8+CD8)</f>
        <v>1</v>
      </c>
      <c r="CK8" s="7">
        <f t="shared" ca="1" si="66"/>
        <v>0.95604836967791973</v>
      </c>
      <c r="CL8" s="7">
        <f t="shared" ca="1" si="67"/>
        <v>-0.18681760044715046</v>
      </c>
      <c r="CM8" s="7">
        <f t="shared" ca="1" si="68"/>
        <v>0</v>
      </c>
      <c r="CN8" s="7">
        <f t="shared" ca="1" si="69"/>
        <v>0</v>
      </c>
      <c r="CO8" s="7">
        <f ca="1">IFERROR(IF(CO7+CN8&gt;CP$4,CO7,CO7+CN8),"")</f>
        <v>5</v>
      </c>
      <c r="CP8" s="7">
        <f t="shared" ref="CP8:CP71" ca="1" si="266">IF(CO8=CO7,CJ8,CM8+CJ8)</f>
        <v>1</v>
      </c>
      <c r="CQ8" s="7">
        <f t="shared" ca="1" si="70"/>
        <v>0.72919116688599195</v>
      </c>
      <c r="CR8" s="7">
        <f t="shared" ca="1" si="71"/>
        <v>4.0039602344777325E-2</v>
      </c>
      <c r="CS8" s="7">
        <f t="shared" ca="1" si="72"/>
        <v>1</v>
      </c>
      <c r="CT8" s="7" t="str">
        <f t="shared" ca="1" si="73"/>
        <v>2</v>
      </c>
      <c r="CU8" s="7">
        <f ca="1">IFERROR(IF(CU7+CT8&gt;CV$4,CU7,CU7+CT8),"")</f>
        <v>7</v>
      </c>
      <c r="CV8" s="7">
        <f t="shared" ref="CV8:CV71" ca="1" si="267">IF(CU8=CU7,CP8,CS8+CP8)</f>
        <v>2</v>
      </c>
      <c r="CW8" s="7">
        <f t="shared" ca="1" si="74"/>
        <v>0.72226481518837116</v>
      </c>
      <c r="CX8" s="7">
        <f t="shared" ca="1" si="75"/>
        <v>4.6965954042398117E-2</v>
      </c>
      <c r="CY8" s="7">
        <f t="shared" ca="1" si="76"/>
        <v>1</v>
      </c>
      <c r="CZ8" s="7" t="str">
        <f t="shared" ca="1" si="77"/>
        <v>2</v>
      </c>
      <c r="DA8" s="7">
        <f ca="1">IFERROR(IF(DA7+CZ8&gt;DB$4,DA7,DA7+CZ8),"")</f>
        <v>7</v>
      </c>
      <c r="DB8" s="7">
        <f t="shared" ref="DB8:DB71" ca="1" si="268">IF(DA8=DA7,CV8,CY8+CV8)</f>
        <v>3</v>
      </c>
      <c r="DC8" s="7">
        <f t="shared" ca="1" si="78"/>
        <v>0.59643937924326362</v>
      </c>
      <c r="DD8" s="7">
        <f t="shared" ca="1" si="79"/>
        <v>0.17279138998750565</v>
      </c>
      <c r="DE8" s="7">
        <f t="shared" ca="1" si="80"/>
        <v>1</v>
      </c>
      <c r="DF8" s="7" t="str">
        <f t="shared" ca="1" si="81"/>
        <v>2</v>
      </c>
      <c r="DG8" s="7">
        <f ca="1">IFERROR(IF(DG7+DF8&gt;DH$4,DG7,DG7+DF8),"")</f>
        <v>5</v>
      </c>
      <c r="DH8" s="7">
        <f t="shared" ref="DH8:DH71" ca="1" si="269">IF(DG8=DG7,DB8,DE8+DB8)</f>
        <v>4</v>
      </c>
      <c r="DI8" s="7">
        <f t="shared" ca="1" si="82"/>
        <v>0.20555830738773428</v>
      </c>
      <c r="DJ8" s="7">
        <f t="shared" ca="1" si="83"/>
        <v>0.56367246184303499</v>
      </c>
      <c r="DK8" s="7">
        <f t="shared" ca="1" si="84"/>
        <v>1</v>
      </c>
      <c r="DL8" s="7" t="str">
        <f t="shared" ca="1" si="85"/>
        <v>2</v>
      </c>
      <c r="DM8" s="7">
        <f ca="1">IFERROR(IF(DM7+DL8&gt;DN$4,DM7,DM7+DL8),"")</f>
        <v>7</v>
      </c>
      <c r="DN8" s="7">
        <f t="shared" ref="DN8:DN71" ca="1" si="270">IF(DM8=DM7,DH8,DK8+DH8)</f>
        <v>5</v>
      </c>
      <c r="DO8" s="7">
        <f t="shared" ca="1" si="86"/>
        <v>0.57755335080904247</v>
      </c>
      <c r="DP8" s="7">
        <f t="shared" ca="1" si="87"/>
        <v>0.19167741842172681</v>
      </c>
      <c r="DQ8" s="7">
        <f t="shared" ca="1" si="88"/>
        <v>1</v>
      </c>
      <c r="DR8" s="7" t="str">
        <f t="shared" ca="1" si="89"/>
        <v>2</v>
      </c>
      <c r="DS8" s="7">
        <f ca="1">IFERROR(IF(DS7+DR8&gt;DT$4,DS7,DS7+DR8),"")</f>
        <v>7</v>
      </c>
      <c r="DT8" s="7">
        <f t="shared" ref="DT8:DT71" ca="1" si="271">IF(DS8=DS7,DN8,DQ8+DN8)</f>
        <v>6</v>
      </c>
      <c r="DU8" s="7">
        <f t="shared" ca="1" si="90"/>
        <v>8.6829922592398523E-2</v>
      </c>
      <c r="DV8" s="7">
        <f t="shared" ca="1" si="91"/>
        <v>0.68240084663837075</v>
      </c>
      <c r="DW8" s="7">
        <f t="shared" ca="1" si="92"/>
        <v>1</v>
      </c>
      <c r="DX8" s="7" t="str">
        <f t="shared" ca="1" si="93"/>
        <v>2</v>
      </c>
      <c r="DY8" s="7">
        <f ca="1">IFERROR(IF(DY7+DX8&gt;DZ$4,DY7,DY7+DX8),"")</f>
        <v>7</v>
      </c>
      <c r="DZ8" s="7">
        <f t="shared" ref="DZ8:DZ71" ca="1" si="272">IF(DY8=DY7,DT8,DW8+DT8)</f>
        <v>7</v>
      </c>
      <c r="EA8" s="7">
        <f t="shared" ca="1" si="94"/>
        <v>0.70357413121848922</v>
      </c>
      <c r="EB8" s="7">
        <f t="shared" ca="1" si="95"/>
        <v>6.5656638012280055E-2</v>
      </c>
      <c r="EC8" s="7">
        <f t="shared" ca="1" si="96"/>
        <v>1</v>
      </c>
      <c r="ED8" s="7" t="str">
        <f t="shared" ca="1" si="97"/>
        <v>2</v>
      </c>
      <c r="EE8" s="7">
        <f ca="1">IFERROR(IF(EE7+ED8&gt;EF$4,EE7,EE7+ED8),"")</f>
        <v>4</v>
      </c>
      <c r="EF8" s="7">
        <f t="shared" ref="EF8:EF71" ca="1" si="273">IF(EE8=EE7,DZ8,EC8+DZ8)</f>
        <v>8</v>
      </c>
      <c r="EG8" s="7">
        <f t="shared" ca="1" si="98"/>
        <v>8.1657312514691771E-2</v>
      </c>
      <c r="EH8" s="7">
        <f t="shared" ca="1" si="99"/>
        <v>0.6875734567160775</v>
      </c>
      <c r="EI8" s="7">
        <f t="shared" ca="1" si="100"/>
        <v>1</v>
      </c>
      <c r="EJ8" s="7" t="str">
        <f t="shared" ca="1" si="101"/>
        <v>2</v>
      </c>
      <c r="EK8" s="7">
        <f ca="1">IFERROR(IF(EK7+EJ8&gt;EL$4,EK7,EK7+EJ8),"")</f>
        <v>7</v>
      </c>
      <c r="EL8" s="7">
        <f t="shared" ref="EL8:EL71" ca="1" si="274">IF(EK8=EK7,EF8,EI8+EF8)</f>
        <v>9</v>
      </c>
      <c r="EM8" s="7">
        <f t="shared" ca="1" si="102"/>
        <v>0.64488774161885631</v>
      </c>
      <c r="EN8" s="7">
        <f t="shared" ca="1" si="103"/>
        <v>0.12434302761191296</v>
      </c>
      <c r="EO8" s="7">
        <f t="shared" ca="1" si="104"/>
        <v>1</v>
      </c>
      <c r="EP8" s="7" t="str">
        <f t="shared" ca="1" si="105"/>
        <v>2</v>
      </c>
      <c r="EQ8" s="7">
        <f ca="1">IFERROR(IF(EQ7+EP8&gt;ER$4,EQ7,EQ7+EP8),"")</f>
        <v>7</v>
      </c>
      <c r="ER8" s="7">
        <f t="shared" ref="ER8:ER71" ca="1" si="275">IF(EQ8=EQ7,EL8,EO8+EL8)</f>
        <v>10</v>
      </c>
      <c r="ES8" s="7">
        <f t="shared" ca="1" si="106"/>
        <v>0.47581771899511371</v>
      </c>
      <c r="ET8" s="7">
        <f t="shared" ca="1" si="107"/>
        <v>0.29341305023565556</v>
      </c>
      <c r="EU8" s="7">
        <f t="shared" ca="1" si="108"/>
        <v>1</v>
      </c>
      <c r="EV8" s="7" t="str">
        <f t="shared" ca="1" si="109"/>
        <v>2</v>
      </c>
      <c r="EW8" s="7">
        <f ca="1">IFERROR(IF(EW7+EV8&gt;EX$4,EW7,EW7+EV8),"")</f>
        <v>4</v>
      </c>
      <c r="EX8" s="7">
        <f t="shared" ref="EX8:EX71" ca="1" si="276">IF(EW8=EW7,ER8,EU8+ER8)</f>
        <v>11</v>
      </c>
      <c r="EY8" s="7">
        <f t="shared" ca="1" si="110"/>
        <v>0.82362781000339336</v>
      </c>
      <c r="EZ8" s="7">
        <f t="shared" ca="1" si="111"/>
        <v>-5.4397040772624083E-2</v>
      </c>
      <c r="FA8" s="7">
        <f t="shared" ca="1" si="112"/>
        <v>0</v>
      </c>
      <c r="FB8" s="7">
        <f t="shared" ca="1" si="113"/>
        <v>0</v>
      </c>
      <c r="FC8" s="7">
        <f ca="1">IFERROR(IF(FC7+FB8&gt;FD$4,FC7,FC7+FB8),"")</f>
        <v>5</v>
      </c>
      <c r="FD8" s="7">
        <f t="shared" ref="FD8:FD71" ca="1" si="277">IF(FC8=FC7,EX8,FA8+EX8)</f>
        <v>11</v>
      </c>
      <c r="FE8" s="7">
        <f t="shared" ca="1" si="114"/>
        <v>0.18212736209985159</v>
      </c>
      <c r="FF8" s="7">
        <f t="shared" ca="1" si="115"/>
        <v>0.58710340713091769</v>
      </c>
      <c r="FG8" s="7">
        <f t="shared" ca="1" si="116"/>
        <v>1</v>
      </c>
      <c r="FH8" s="7" t="str">
        <f t="shared" ca="1" si="117"/>
        <v>2</v>
      </c>
      <c r="FI8" s="7">
        <f ca="1">IFERROR(IF(FI7+FH8&gt;FJ$4,FI7,FI7+FH8),"")</f>
        <v>7</v>
      </c>
      <c r="FJ8" s="7">
        <f t="shared" ref="FJ8:FJ71" ca="1" si="278">IF(FI8=FI7,FD8,FG8+FD8)</f>
        <v>12</v>
      </c>
      <c r="FK8" s="7">
        <f t="shared" ca="1" si="118"/>
        <v>0.37568750281807639</v>
      </c>
      <c r="FL8" s="7">
        <f t="shared" ca="1" si="119"/>
        <v>0.39354326641269288</v>
      </c>
      <c r="FM8" s="7">
        <f t="shared" ca="1" si="120"/>
        <v>1</v>
      </c>
      <c r="FN8" s="7" t="str">
        <f t="shared" ca="1" si="121"/>
        <v>2</v>
      </c>
      <c r="FO8" s="7">
        <f ca="1">IFERROR(IF(FO7+FN8&gt;FP$4,FO7,FO7+FN8),"")</f>
        <v>4</v>
      </c>
      <c r="FP8" s="7">
        <f t="shared" ref="FP8:FP71" ca="1" si="279">IF(FO8=FO7,FJ8,FM8+FJ8)</f>
        <v>13</v>
      </c>
      <c r="FQ8" s="7">
        <f t="shared" ca="1" si="122"/>
        <v>0.42658221914075434</v>
      </c>
      <c r="FR8" s="7">
        <f t="shared" ca="1" si="123"/>
        <v>0.34264855009001494</v>
      </c>
      <c r="FS8" s="7">
        <f t="shared" ca="1" si="124"/>
        <v>1</v>
      </c>
      <c r="FT8" s="7" t="str">
        <f t="shared" ca="1" si="125"/>
        <v>2</v>
      </c>
      <c r="FU8" s="7">
        <f ca="1">IFERROR(IF(FU7+FT8&gt;FV$4,FU7,FU7+FT8),"")</f>
        <v>7</v>
      </c>
      <c r="FV8" s="7">
        <f t="shared" ref="FV8:FV71" ca="1" si="280">IF(FU8=FU7,FP8,FS8+FP8)</f>
        <v>14</v>
      </c>
      <c r="FW8" s="7">
        <f t="shared" ca="1" si="126"/>
        <v>0.45408658051958517</v>
      </c>
      <c r="FX8" s="7">
        <f t="shared" ca="1" si="127"/>
        <v>0.3151441887111841</v>
      </c>
      <c r="FY8" s="7">
        <f t="shared" ca="1" si="128"/>
        <v>1</v>
      </c>
      <c r="FZ8" s="7" t="str">
        <f t="shared" ca="1" si="129"/>
        <v>2</v>
      </c>
      <c r="GA8" s="7">
        <f ca="1">IFERROR(IF(GA7+FZ8&gt;GB$4,GA7,GA7+FZ8),"")</f>
        <v>7</v>
      </c>
      <c r="GB8" s="7">
        <f t="shared" ref="GB8:GB71" ca="1" si="281">IF(GA8=GA7,FV8,FY8+FV8)</f>
        <v>15</v>
      </c>
      <c r="GC8" s="7">
        <f t="shared" ca="1" si="130"/>
        <v>0.81208992198976071</v>
      </c>
      <c r="GD8" s="7">
        <f t="shared" ca="1" si="131"/>
        <v>-4.2859152758991437E-2</v>
      </c>
      <c r="GE8" s="7">
        <f t="shared" ca="1" si="132"/>
        <v>0</v>
      </c>
      <c r="GF8" s="7">
        <f t="shared" ca="1" si="133"/>
        <v>0</v>
      </c>
      <c r="GG8" s="7">
        <f ca="1">IFERROR(IF(GG7+GF8&gt;GH$4,GG7,GG7+GF8),"")</f>
        <v>5</v>
      </c>
      <c r="GH8" s="7">
        <f t="shared" ref="GH8:GH71" ca="1" si="282">IF(GG8=GG7,GB8,GE8+GB8)</f>
        <v>15</v>
      </c>
      <c r="GI8" s="7">
        <f t="shared" ca="1" si="134"/>
        <v>0.63743711234508127</v>
      </c>
      <c r="GJ8" s="7">
        <f t="shared" ca="1" si="135"/>
        <v>0.131793656885688</v>
      </c>
      <c r="GK8" s="7">
        <f t="shared" ca="1" si="136"/>
        <v>1</v>
      </c>
      <c r="GL8" s="7" t="str">
        <f t="shared" ca="1" si="137"/>
        <v>2</v>
      </c>
      <c r="GM8" s="7">
        <f ca="1">IFERROR(IF(GM7+GL8&gt;GN$4,GM7,GM7+GL8),"")</f>
        <v>7</v>
      </c>
      <c r="GN8" s="7">
        <f t="shared" ref="GN8:GN71" ca="1" si="283">IF(GM8=GM7,GH8,GK8+GH8)</f>
        <v>16</v>
      </c>
      <c r="GO8" s="7">
        <f t="shared" ca="1" si="138"/>
        <v>0.60104898377683713</v>
      </c>
      <c r="GP8" s="7">
        <f t="shared" ca="1" si="139"/>
        <v>0.16818178545393214</v>
      </c>
      <c r="GQ8" s="7">
        <f t="shared" ca="1" si="140"/>
        <v>1</v>
      </c>
      <c r="GR8" s="7" t="str">
        <f t="shared" ca="1" si="141"/>
        <v>2</v>
      </c>
      <c r="GS8" s="7">
        <f ca="1">IFERROR(IF(GS7+GR8&gt;GT$4,GS7,GS7+GR8),"")</f>
        <v>7</v>
      </c>
      <c r="GT8" s="7">
        <f t="shared" ref="GT8:GT71" ca="1" si="284">IF(GS8=GS7,GN8,GQ8+GN8)</f>
        <v>17</v>
      </c>
      <c r="GU8" s="7">
        <f t="shared" ca="1" si="142"/>
        <v>0.7780025575835523</v>
      </c>
      <c r="GV8" s="7">
        <f t="shared" ca="1" si="143"/>
        <v>-8.7717883527830276E-3</v>
      </c>
      <c r="GW8" s="7">
        <f t="shared" ca="1" si="144"/>
        <v>0</v>
      </c>
      <c r="GX8" s="7">
        <f t="shared" ca="1" si="145"/>
        <v>0</v>
      </c>
      <c r="GY8" s="7">
        <f ca="1">IFERROR(IF(GY7+GX8&gt;GZ$4,GY7,GY7+GX8),"")</f>
        <v>5</v>
      </c>
      <c r="GZ8" s="7">
        <f t="shared" ref="GZ8:GZ71" ca="1" si="285">IF(GY8=GY7,GT8,GW8+GT8)</f>
        <v>17</v>
      </c>
      <c r="HA8" s="7">
        <f t="shared" ca="1" si="146"/>
        <v>0.16112109438214561</v>
      </c>
      <c r="HB8" s="7">
        <f t="shared" ca="1" si="147"/>
        <v>0.60810967484862366</v>
      </c>
      <c r="HC8" s="7">
        <f t="shared" ca="1" si="148"/>
        <v>1</v>
      </c>
      <c r="HD8" s="7" t="str">
        <f t="shared" ca="1" si="149"/>
        <v>2</v>
      </c>
      <c r="HE8" s="7">
        <f ca="1">IFERROR(IF(HE7+HD8&gt;HF$4,HE7,HE7+HD8),"")</f>
        <v>4</v>
      </c>
      <c r="HF8" s="7">
        <f t="shared" ref="HF8:HF71" ca="1" si="286">IF(HE8=HE7,GZ8,HC8+GZ8)</f>
        <v>18</v>
      </c>
      <c r="HG8" s="7">
        <f t="shared" ca="1" si="150"/>
        <v>0.51690933133191641</v>
      </c>
      <c r="HH8" s="7">
        <f t="shared" ca="1" si="151"/>
        <v>0.25232143789885286</v>
      </c>
      <c r="HI8" s="7">
        <f t="shared" ca="1" si="152"/>
        <v>1</v>
      </c>
      <c r="HJ8" s="7" t="str">
        <f t="shared" ca="1" si="153"/>
        <v>2</v>
      </c>
      <c r="HK8" s="7">
        <f ca="1">IFERROR(IF(HK7+HJ8&gt;HL$4,HK7,HK7+HJ8),"")</f>
        <v>5</v>
      </c>
      <c r="HL8" s="7">
        <f t="shared" ref="HL8:HL71" ca="1" si="287">IF(HK8=HK7,HF8,HI8+HF8)</f>
        <v>19</v>
      </c>
      <c r="HM8" s="7">
        <f t="shared" ca="1" si="154"/>
        <v>0.6071936274691655</v>
      </c>
      <c r="HN8" s="7">
        <f t="shared" ca="1" si="155"/>
        <v>0.16203714176160378</v>
      </c>
      <c r="HO8" s="7">
        <f t="shared" ca="1" si="156"/>
        <v>1</v>
      </c>
      <c r="HP8" s="7" t="str">
        <f t="shared" ca="1" si="157"/>
        <v>2</v>
      </c>
      <c r="HQ8" s="7">
        <f ca="1">IFERROR(IF(HQ7+HP8&gt;HR$4,HQ7,HQ7+HP8),"")</f>
        <v>7</v>
      </c>
      <c r="HR8" s="7">
        <f t="shared" ref="HR8:HR71" ca="1" si="288">IF(HQ8=HQ7,HL8,HO8+HL8)</f>
        <v>20</v>
      </c>
      <c r="HS8" s="7">
        <f t="shared" ca="1" si="158"/>
        <v>0.82879812836981048</v>
      </c>
      <c r="HT8" s="7">
        <f t="shared" ca="1" si="159"/>
        <v>-5.9567359139041209E-2</v>
      </c>
      <c r="HU8" s="7">
        <f t="shared" ca="1" si="160"/>
        <v>0</v>
      </c>
      <c r="HV8" s="7">
        <f t="shared" ca="1" si="161"/>
        <v>0</v>
      </c>
      <c r="HW8" s="7">
        <f ca="1">IFERROR(IF(HW7+HV8&gt;HX$4,HW7,HW7+HV8),"")</f>
        <v>5</v>
      </c>
      <c r="HX8" s="7">
        <f t="shared" ref="HX8:HX71" ca="1" si="289">IF(HW8=HW7,HR8,HU8+HR8)</f>
        <v>20</v>
      </c>
      <c r="HY8" s="7">
        <f t="shared" ca="1" si="162"/>
        <v>0.12988609306718302</v>
      </c>
      <c r="HZ8" s="7">
        <f t="shared" ca="1" si="163"/>
        <v>0.63934467616358626</v>
      </c>
      <c r="IA8" s="7">
        <f t="shared" ca="1" si="164"/>
        <v>1</v>
      </c>
      <c r="IB8" s="7" t="str">
        <f t="shared" ca="1" si="165"/>
        <v>2</v>
      </c>
      <c r="IC8" s="7">
        <f ca="1">IFERROR(IF(IC7+IB8&gt;ID$4,IC7,IC7+IB8),"")</f>
        <v>7</v>
      </c>
      <c r="ID8" s="7">
        <f t="shared" ref="ID8:ID71" ca="1" si="290">IF(IC8=IC7,HX8,IA8+HX8)</f>
        <v>21</v>
      </c>
      <c r="IE8" s="7">
        <f t="shared" ca="1" si="166"/>
        <v>0.44073713680091553</v>
      </c>
      <c r="IF8" s="7">
        <f t="shared" ca="1" si="167"/>
        <v>0.32849363242985374</v>
      </c>
      <c r="IG8" s="7">
        <f t="shared" ca="1" si="168"/>
        <v>1</v>
      </c>
      <c r="IH8" s="7" t="str">
        <f t="shared" ca="1" si="169"/>
        <v>2</v>
      </c>
      <c r="II8" s="7">
        <f ca="1">IFERROR(IF(II7+IH8&gt;IJ$4,II7,II7+IH8),"")</f>
        <v>7</v>
      </c>
      <c r="IJ8" s="7">
        <f t="shared" ref="IJ8:IJ71" ca="1" si="291">IF(II8=II7,ID8,IG8+ID8)</f>
        <v>22</v>
      </c>
      <c r="IK8" s="7">
        <f t="shared" ca="1" si="170"/>
        <v>0.32662921877820983</v>
      </c>
      <c r="IL8" s="7">
        <f t="shared" ca="1" si="171"/>
        <v>0.44260155045255944</v>
      </c>
      <c r="IM8" s="7">
        <f t="shared" ca="1" si="172"/>
        <v>1</v>
      </c>
      <c r="IN8" s="7" t="str">
        <f t="shared" ca="1" si="173"/>
        <v>2</v>
      </c>
      <c r="IO8" s="7">
        <f ca="1">IFERROR(IF(IO7+IN8&gt;IP$4,IO7,IO7+IN8),"")</f>
        <v>4</v>
      </c>
      <c r="IP8" s="7">
        <f t="shared" ref="IP8:IP71" ca="1" si="292">IF(IO8=IO7,IJ8,IM8+IJ8)</f>
        <v>23</v>
      </c>
      <c r="IQ8" s="7">
        <f t="shared" ca="1" si="174"/>
        <v>0.44100478160106593</v>
      </c>
      <c r="IR8" s="7">
        <f t="shared" ca="1" si="175"/>
        <v>0.32822598762970334</v>
      </c>
      <c r="IS8" s="7">
        <f t="shared" ca="1" si="176"/>
        <v>1</v>
      </c>
      <c r="IT8" s="7" t="str">
        <f t="shared" ca="1" si="177"/>
        <v>2</v>
      </c>
      <c r="IU8" s="7">
        <f ca="1">IFERROR(IF(IU7+IT8&gt;IV$4,IU7,IU7+IT8),"")</f>
        <v>7</v>
      </c>
      <c r="IV8" s="7">
        <f t="shared" ref="IV8:IV71" ca="1" si="293">IF(IU8=IU7,IP8,IS8+IP8)</f>
        <v>24</v>
      </c>
      <c r="IW8" s="7">
        <f t="shared" ca="1" si="178"/>
        <v>0.18320730664543405</v>
      </c>
      <c r="IX8" s="7">
        <f t="shared" ca="1" si="179"/>
        <v>0.58602346258533522</v>
      </c>
      <c r="IY8" s="7">
        <f t="shared" ca="1" si="180"/>
        <v>1</v>
      </c>
      <c r="IZ8" s="7" t="str">
        <f t="shared" ca="1" si="181"/>
        <v>2</v>
      </c>
      <c r="JA8" s="7">
        <f ca="1">IFERROR(IF(JA7+IZ8&gt;JB$4,JA7,JA7+IZ8),"")</f>
        <v>7</v>
      </c>
      <c r="JB8" s="7">
        <f t="shared" ref="JB8:JB71" ca="1" si="294">IF(JA8=JA7,IV8,IY8+IV8)</f>
        <v>25</v>
      </c>
      <c r="JC8" s="7">
        <f t="shared" ca="1" si="182"/>
        <v>0.74294046279855375</v>
      </c>
      <c r="JD8" s="7">
        <f t="shared" ca="1" si="183"/>
        <v>2.6290306432215527E-2</v>
      </c>
      <c r="JE8" s="7">
        <f t="shared" ca="1" si="184"/>
        <v>1</v>
      </c>
      <c r="JF8" s="7" t="str">
        <f t="shared" ca="1" si="185"/>
        <v>2</v>
      </c>
      <c r="JG8" s="7">
        <f ca="1">IFERROR(IF(JG7+JF8&gt;JH$4,JG7,JG7+JF8),"")</f>
        <v>7</v>
      </c>
      <c r="JH8" s="7">
        <f t="shared" ref="JH8:JH71" ca="1" si="295">IF(JG8=JG7,JB8,JE8+JB8)</f>
        <v>26</v>
      </c>
      <c r="JI8" s="7">
        <f t="shared" ca="1" si="186"/>
        <v>0.71349709771815051</v>
      </c>
      <c r="JJ8" s="7">
        <f t="shared" ca="1" si="187"/>
        <v>5.5733671512618765E-2</v>
      </c>
      <c r="JK8" s="7">
        <f t="shared" ca="1" si="188"/>
        <v>1</v>
      </c>
      <c r="JL8" s="7" t="str">
        <f t="shared" ca="1" si="189"/>
        <v>2</v>
      </c>
      <c r="JM8" s="7">
        <f ca="1">IFERROR(IF(JM7+JL8&gt;JN$4,JM7,JM7+JL8),"")</f>
        <v>7</v>
      </c>
      <c r="JN8" s="7">
        <f t="shared" ref="JN8:JN71" ca="1" si="296">IF(JM8=JM7,JH8,JK8+JH8)</f>
        <v>27</v>
      </c>
      <c r="JO8" s="7">
        <f t="shared" ca="1" si="190"/>
        <v>0.5419349188883541</v>
      </c>
      <c r="JP8" s="7">
        <f t="shared" ca="1" si="191"/>
        <v>0.22729585034241517</v>
      </c>
      <c r="JQ8" s="7">
        <f t="shared" ca="1" si="192"/>
        <v>1</v>
      </c>
      <c r="JR8" s="7" t="str">
        <f t="shared" ca="1" si="193"/>
        <v>2</v>
      </c>
      <c r="JS8" s="7">
        <f ca="1">IFERROR(IF(JS7+JR8&gt;JT$4,JS7,JS7+JR8),"")</f>
        <v>7</v>
      </c>
      <c r="JT8" s="7">
        <f t="shared" ref="JT8:JT71" ca="1" si="297">IF(JS8=JS7,JN8,JQ8+JN8)</f>
        <v>28</v>
      </c>
      <c r="JU8" s="7">
        <f t="shared" ca="1" si="194"/>
        <v>0.44708289042519678</v>
      </c>
      <c r="JV8" s="7">
        <f t="shared" ca="1" si="195"/>
        <v>0.3221478788055725</v>
      </c>
      <c r="JW8" s="7">
        <f t="shared" ca="1" si="196"/>
        <v>1</v>
      </c>
      <c r="JX8" s="7" t="str">
        <f t="shared" ca="1" si="197"/>
        <v>2</v>
      </c>
      <c r="JY8" s="7">
        <f ca="1">IFERROR(IF(JY7+JX8&gt;JZ$4,JY7,JY7+JX8),"")</f>
        <v>4</v>
      </c>
      <c r="JZ8" s="7">
        <f t="shared" ref="JZ8:JZ71" ca="1" si="298">IF(JY8=JY7,JT8,JW8+JT8)</f>
        <v>29</v>
      </c>
      <c r="KA8" s="7">
        <f t="shared" ca="1" si="198"/>
        <v>0.626274493573719</v>
      </c>
      <c r="KB8" s="7">
        <f t="shared" ca="1" si="199"/>
        <v>0.14295627565705027</v>
      </c>
      <c r="KC8" s="7">
        <f t="shared" ca="1" si="200"/>
        <v>1</v>
      </c>
      <c r="KD8" s="7" t="str">
        <f t="shared" ca="1" si="201"/>
        <v>2</v>
      </c>
      <c r="KE8" s="7">
        <f ca="1">IFERROR(IF(KE7+KD8&gt;KF$4,KE7,KE7+KD8),"")</f>
        <v>5</v>
      </c>
      <c r="KF8" s="7">
        <f t="shared" ref="KF8:KF71" ca="1" si="299">IF(KE8=KE7,JZ8,KC8+JZ8)</f>
        <v>30</v>
      </c>
      <c r="KG8" s="7">
        <f t="shared" ca="1" si="202"/>
        <v>0.90011266178594784</v>
      </c>
      <c r="KH8" s="7">
        <f t="shared" ca="1" si="203"/>
        <v>-0.13088189255517857</v>
      </c>
      <c r="KI8" s="7">
        <f t="shared" ca="1" si="204"/>
        <v>0</v>
      </c>
      <c r="KJ8" s="7">
        <f t="shared" ca="1" si="205"/>
        <v>0</v>
      </c>
      <c r="KK8" s="7">
        <f ca="1">IFERROR(IF(KK7+KJ8&gt;KL$4,KK7,KK7+KJ8),"")</f>
        <v>5</v>
      </c>
      <c r="KL8" s="7">
        <f t="shared" ref="KL8:KL71" ca="1" si="300">IF(KK8=KK7,KF8,KI8+KF8)</f>
        <v>30</v>
      </c>
      <c r="KM8" s="7">
        <f t="shared" ca="1" si="206"/>
        <v>0.76604036985226065</v>
      </c>
      <c r="KN8" s="7">
        <f t="shared" ca="1" si="207"/>
        <v>3.1903993785086238E-3</v>
      </c>
      <c r="KO8" s="7">
        <f t="shared" ca="1" si="208"/>
        <v>1</v>
      </c>
      <c r="KP8" s="7" t="str">
        <f t="shared" ca="1" si="209"/>
        <v>2</v>
      </c>
      <c r="KQ8" s="7">
        <f ca="1">IFERROR(IF(KQ7+KP8&gt;KR$4,KQ7,KQ7+KP8),"")</f>
        <v>7</v>
      </c>
      <c r="KR8" s="7">
        <f t="shared" ref="KR8:KR71" ca="1" si="301">IF(KQ8=KQ7,KL8,KO8+KL8)</f>
        <v>31</v>
      </c>
      <c r="KS8" s="7">
        <f t="shared" ca="1" si="210"/>
        <v>0.69248309041218781</v>
      </c>
      <c r="KT8" s="7">
        <f t="shared" ca="1" si="211"/>
        <v>7.6747678818581466E-2</v>
      </c>
      <c r="KU8" s="7">
        <f t="shared" ca="1" si="212"/>
        <v>1</v>
      </c>
      <c r="KV8" s="7" t="str">
        <f t="shared" ca="1" si="213"/>
        <v>2</v>
      </c>
      <c r="KW8" s="7">
        <f ca="1">IFERROR(IF(KW7+KV8&gt;KX$4,KW7,KW7+KV8),"")</f>
        <v>4</v>
      </c>
      <c r="KX8" s="7">
        <f t="shared" ref="KX8:KX71" ca="1" si="302">IF(KW8=KW7,KR8,KU8+KR8)</f>
        <v>32</v>
      </c>
      <c r="KY8" s="7">
        <f t="shared" ca="1" si="214"/>
        <v>0.20007691860155341</v>
      </c>
      <c r="KZ8" s="7">
        <f t="shared" ca="1" si="215"/>
        <v>0.56915385062921586</v>
      </c>
      <c r="LA8" s="7">
        <f t="shared" ca="1" si="216"/>
        <v>1</v>
      </c>
      <c r="LB8" s="7" t="str">
        <f t="shared" ca="1" si="217"/>
        <v>2</v>
      </c>
      <c r="LC8" s="7">
        <f ca="1">IFERROR(IF(LC7+LB8&gt;LD$4,LC7,LC7+LB8),"")</f>
        <v>4</v>
      </c>
      <c r="LD8" s="7">
        <f t="shared" ref="LD8:LD71" ca="1" si="303">IF(LC8=LC7,KX8,LA8+KX8)</f>
        <v>33</v>
      </c>
      <c r="LE8" s="7">
        <f t="shared" ca="1" si="218"/>
        <v>0.63962207283999628</v>
      </c>
      <c r="LF8" s="7">
        <f t="shared" ca="1" si="219"/>
        <v>0.12960869639077299</v>
      </c>
      <c r="LG8" s="7">
        <f t="shared" ca="1" si="220"/>
        <v>1</v>
      </c>
      <c r="LH8" s="7" t="str">
        <f t="shared" ca="1" si="221"/>
        <v>2</v>
      </c>
      <c r="LI8" s="7">
        <f ca="1">IFERROR(IF(LI7+LH8&gt;LJ$4,LI7,LI7+LH8),"")</f>
        <v>4</v>
      </c>
      <c r="LJ8" s="7">
        <f t="shared" ref="LJ8:LJ71" ca="1" si="304">IF(LI8=LI7,LD8,LG8+LD8)</f>
        <v>34</v>
      </c>
      <c r="LK8" s="7">
        <f t="shared" ca="1" si="222"/>
        <v>0.94071957618745428</v>
      </c>
      <c r="LL8" s="7">
        <f t="shared" ca="1" si="223"/>
        <v>-0.171488806956685</v>
      </c>
      <c r="LM8" s="7">
        <f t="shared" ca="1" si="224"/>
        <v>0</v>
      </c>
      <c r="LN8" s="7">
        <f t="shared" ca="1" si="225"/>
        <v>0</v>
      </c>
      <c r="LO8" s="7">
        <f ca="1">IFERROR(IF(LO7+LN8&gt;LP$4,LO7,LO7+LN8),"")</f>
        <v>3</v>
      </c>
      <c r="LP8" s="7">
        <f t="shared" ref="LP8:LP71" ca="1" si="305">IF(LO8=LO7,LJ8,LM8+LJ8)</f>
        <v>34</v>
      </c>
      <c r="LQ8" s="7">
        <f t="shared" ca="1" si="226"/>
        <v>0.33959041451992078</v>
      </c>
      <c r="LR8" s="7">
        <f t="shared" ca="1" si="227"/>
        <v>0.42964035471084849</v>
      </c>
      <c r="LS8" s="7">
        <f t="shared" ca="1" si="228"/>
        <v>1</v>
      </c>
      <c r="LT8" s="7" t="str">
        <f t="shared" ca="1" si="229"/>
        <v>2</v>
      </c>
      <c r="LU8" s="7">
        <f ca="1">IFERROR(IF(LU7+LT8&gt;LV$4,LU7,LU7+LT8),"")</f>
        <v>7</v>
      </c>
      <c r="LV8" s="7">
        <f t="shared" ref="LV8:LV71" ca="1" si="306">IF(LU8=LU7,LP8,LS8+LP8)</f>
        <v>35</v>
      </c>
      <c r="LW8" s="7">
        <f t="shared" ca="1" si="230"/>
        <v>0.65196470675042717</v>
      </c>
      <c r="LX8" s="7">
        <f t="shared" ca="1" si="231"/>
        <v>0.1172660624803421</v>
      </c>
      <c r="LY8" s="7">
        <f t="shared" ca="1" si="232"/>
        <v>1</v>
      </c>
      <c r="LZ8" s="7" t="str">
        <f t="shared" ca="1" si="233"/>
        <v>2</v>
      </c>
      <c r="MA8" s="7">
        <f ca="1">IFERROR(IF(MA7+LZ8&gt;MB$4,MA7,MA7+LZ8),"")</f>
        <v>7</v>
      </c>
      <c r="MB8" s="7">
        <f t="shared" ref="MB8:MB71" ca="1" si="307">IF(MA8=MA7,LV8,LY8+LV8)</f>
        <v>36</v>
      </c>
      <c r="MC8" s="7">
        <f t="shared" ca="1" si="234"/>
        <v>7.7898228502845002E-2</v>
      </c>
      <c r="MD8" s="7">
        <f t="shared" ca="1" si="235"/>
        <v>0.69133254072792427</v>
      </c>
      <c r="ME8" s="7">
        <f t="shared" ca="1" si="236"/>
        <v>1</v>
      </c>
      <c r="MF8" s="7" t="str">
        <f t="shared" ca="1" si="237"/>
        <v>2</v>
      </c>
      <c r="MG8" s="7">
        <f ca="1">IFERROR(IF(MG7+MF8&gt;MH$4,MG7,MG7+MF8),"")</f>
        <v>7</v>
      </c>
      <c r="MH8" s="7">
        <f t="shared" ref="MH8:MH71" ca="1" si="308">IF(MG8=MG7,MB8,ME8+MB8)</f>
        <v>37</v>
      </c>
      <c r="MI8" s="7">
        <f t="shared" ca="1" si="238"/>
        <v>3.218808096345338E-2</v>
      </c>
      <c r="MJ8" s="7">
        <f t="shared" ca="1" si="239"/>
        <v>0.73704268826731589</v>
      </c>
      <c r="MK8" s="7">
        <f t="shared" ca="1" si="240"/>
        <v>1</v>
      </c>
      <c r="ML8" s="7" t="str">
        <f t="shared" ca="1" si="241"/>
        <v>2</v>
      </c>
      <c r="MM8" s="7">
        <f ca="1">IFERROR(IF(MM7+ML8&gt;MN$4,MM7,MM7+ML8),"")</f>
        <v>4</v>
      </c>
      <c r="MN8" s="7">
        <f t="shared" ref="MN8:MN71" ca="1" si="309">IF(MM8=MM7,MH8,MK8+MH8)</f>
        <v>38</v>
      </c>
      <c r="MO8" s="7">
        <f t="shared" ca="1" si="242"/>
        <v>0.68566478717954427</v>
      </c>
      <c r="MP8" s="7">
        <f t="shared" ca="1" si="243"/>
        <v>8.3565982051225007E-2</v>
      </c>
      <c r="MQ8" s="7">
        <f t="shared" ca="1" si="244"/>
        <v>1</v>
      </c>
      <c r="MR8" s="7" t="str">
        <f t="shared" ca="1" si="245"/>
        <v>2</v>
      </c>
      <c r="MS8" s="7">
        <f ca="1">IFERROR(IF(MS7+MR8&gt;MT$4,MS7,MS7+MR8),"")</f>
        <v>7</v>
      </c>
      <c r="MT8" s="7">
        <f t="shared" ref="MT8:MT71" ca="1" si="310">IF(MS8=MS7,MN8,MQ8+MN8)</f>
        <v>39</v>
      </c>
      <c r="MU8" s="7">
        <f t="shared" ca="1" si="246"/>
        <v>0.4050805723502463</v>
      </c>
      <c r="MV8" s="7">
        <f t="shared" ca="1" si="247"/>
        <v>0.36415019688052297</v>
      </c>
      <c r="MW8" s="7">
        <f t="shared" ca="1" si="248"/>
        <v>1</v>
      </c>
      <c r="MX8" s="7" t="str">
        <f t="shared" ca="1" si="249"/>
        <v>2</v>
      </c>
      <c r="MY8" s="7">
        <f ca="1">IFERROR(IF(MY7+MX8&gt;MZ$4,MY7,MY7+MX8),"")</f>
        <v>4</v>
      </c>
      <c r="MZ8" s="7">
        <f t="shared" ref="MZ8:MZ71" ca="1" si="311">IF(MY8=MY7,MT8,MW8+MT8)</f>
        <v>40</v>
      </c>
      <c r="NA8" s="7">
        <f t="shared" ca="1" si="250"/>
        <v>0.10866804490363602</v>
      </c>
      <c r="NB8" s="7">
        <f t="shared" ca="1" si="251"/>
        <v>0.66056272432713325</v>
      </c>
      <c r="NC8" s="7">
        <f t="shared" ca="1" si="252"/>
        <v>1</v>
      </c>
      <c r="ND8" s="7" t="str">
        <f t="shared" ca="1" si="253"/>
        <v>2</v>
      </c>
      <c r="NE8" s="7">
        <f ca="1">IFERROR(IF(NE7+ND8&gt;NF$4,NE7,NE7+ND8),"")</f>
        <v>5</v>
      </c>
      <c r="NF8" s="7">
        <f t="shared" ref="NF8:NF71" ca="1" si="312">IF(NE8=NE7,MZ8,NC8+MZ8)</f>
        <v>41</v>
      </c>
      <c r="NG8" s="7">
        <f t="shared" ca="1" si="254"/>
        <v>1.7670310717366577E-2</v>
      </c>
      <c r="NH8" s="7">
        <f t="shared" ca="1" si="255"/>
        <v>0.7515604585134027</v>
      </c>
      <c r="NI8" s="7">
        <f t="shared" ca="1" si="256"/>
        <v>1</v>
      </c>
      <c r="NJ8" s="7" t="str">
        <f t="shared" ca="1" si="257"/>
        <v>2</v>
      </c>
      <c r="NK8" s="7">
        <f ca="1">IFERROR(IF(NK7+NJ8&gt;NL$4,NK7,NK7+NJ8),"")</f>
        <v>5</v>
      </c>
      <c r="NL8" s="7">
        <f t="shared" ref="NL8:NL71" ca="1" si="313">IF(NK8=NK7,NF8,NI8+NF8)</f>
        <v>42</v>
      </c>
      <c r="NM8" s="7">
        <f t="shared" ca="1" si="258"/>
        <v>9.7868273594671207E-2</v>
      </c>
      <c r="NN8" s="7">
        <f t="shared" ca="1" si="259"/>
        <v>0.67136249563609807</v>
      </c>
      <c r="NO8" s="7">
        <f t="shared" ca="1" si="260"/>
        <v>1</v>
      </c>
      <c r="NP8" s="7" t="str">
        <f t="shared" ca="1" si="261"/>
        <v>2</v>
      </c>
      <c r="NQ8" s="7">
        <f ca="1">IFERROR(IF(NQ7+NP8&gt;NR$4,NQ7,NQ7+NP8),"")</f>
        <v>7</v>
      </c>
      <c r="NR8" s="7">
        <f t="shared" ref="NR8:NR71" ca="1" si="314">IF(NQ8=NQ7,NL8,NO8+NL8)</f>
        <v>43</v>
      </c>
      <c r="NT8">
        <v>6</v>
      </c>
      <c r="NU8" s="7" t="s">
        <v>19</v>
      </c>
      <c r="NV8" s="7">
        <f t="shared" ca="1" si="16"/>
        <v>30.434917097574608</v>
      </c>
      <c r="NW8" s="7">
        <f t="shared" ca="1" si="8"/>
        <v>8</v>
      </c>
      <c r="NX8" t="str">
        <f ca="1">IFERROR(VLOOKUP(NT8,$K$3:$AK$568,8,FALSE),"")</f>
        <v>Sniping</v>
      </c>
      <c r="NY8" t="str">
        <f ca="1">IFERROR(VLOOKUP(NT8,$K$3:$AK$568,9,FALSE),"")</f>
        <v>Snip.</v>
      </c>
      <c r="NZ8" s="7">
        <f ca="1">IFERROR(VLOOKUP(NT8,$K$3:$AK$568,27,FALSE),"")</f>
        <v>30</v>
      </c>
      <c r="OB8">
        <v>6</v>
      </c>
      <c r="OC8" s="7" t="s">
        <v>19</v>
      </c>
      <c r="OD8" t="str">
        <f t="shared" ca="1" si="17"/>
        <v>Leadership</v>
      </c>
      <c r="OE8" s="7" t="str">
        <f t="shared" ca="1" si="18"/>
        <v>Leader.</v>
      </c>
      <c r="OF8" s="7">
        <f t="shared" ca="1" si="19"/>
        <v>36</v>
      </c>
      <c r="OG8" t="str">
        <f t="shared" ca="1" si="20"/>
        <v xml:space="preserve">Leader. (36), </v>
      </c>
      <c r="OI8">
        <v>6</v>
      </c>
      <c r="OJ8" s="7" t="s">
        <v>19</v>
      </c>
      <c r="OK8" s="7">
        <f t="shared" ca="1" si="21"/>
        <v>48.432875605642849</v>
      </c>
      <c r="OL8" s="7">
        <f t="shared" ca="1" si="22"/>
        <v>4</v>
      </c>
      <c r="OM8" t="str">
        <f ca="1">IFERROR(VLOOKUP(OI8,$L$3:$AK$568,7,FALSE),"")</f>
        <v>Strategic</v>
      </c>
      <c r="ON8" t="str">
        <f ca="1">IFERROR(VLOOKUP(OI8,$L$3:$AK$568,8,FALSE),"")</f>
        <v>Tact., Strat.</v>
      </c>
      <c r="OO8" s="7">
        <f ca="1">IFERROR(VLOOKUP(OI8,$L$3:$AK$568,26,FALSE),"")</f>
        <v>48</v>
      </c>
      <c r="OQ8">
        <v>6</v>
      </c>
      <c r="OR8" s="7" t="s">
        <v>19</v>
      </c>
      <c r="OS8" t="str">
        <f t="shared" ca="1" si="23"/>
        <v>Sabotage</v>
      </c>
      <c r="OT8" s="7" t="str">
        <f t="shared" ca="1" si="24"/>
        <v>Tact., Sabo.</v>
      </c>
      <c r="OU8" s="7">
        <f t="shared" ca="1" si="25"/>
        <v>38</v>
      </c>
      <c r="OV8" t="str">
        <f t="shared" ca="1" si="26"/>
        <v xml:space="preserve">Tact., Sabo. (38), </v>
      </c>
      <c r="OX8">
        <v>6</v>
      </c>
      <c r="OY8" s="7" t="s">
        <v>19</v>
      </c>
      <c r="OZ8" s="7">
        <f t="shared" ca="1" si="27"/>
        <v>-24.19963626340687</v>
      </c>
      <c r="PA8" s="7">
        <f t="shared" ca="1" si="28"/>
        <v>15</v>
      </c>
      <c r="PB8" t="str">
        <f ca="1">IFERROR(VLOOKUP(OX8,$M$3:$AK$568,6,FALSE),"")</f>
        <v>Attunement</v>
      </c>
      <c r="PC8" t="str">
        <f ca="1">IFERROR(VLOOKUP(OX8,$M$3:$AK$568,7,FALSE),"")</f>
        <v>Attune.</v>
      </c>
      <c r="PD8" s="7">
        <f ca="1">IFERROR(VLOOKUP(OX8,$M$3:$AK$568,25,FALSE),"")</f>
        <v>-25</v>
      </c>
      <c r="PF8">
        <v>6</v>
      </c>
      <c r="PG8" s="7" t="s">
        <v>19</v>
      </c>
      <c r="PH8" t="str">
        <f t="shared" ca="1" si="29"/>
        <v>Navigation</v>
      </c>
      <c r="PI8" s="7" t="str">
        <f t="shared" ca="1" si="30"/>
        <v>Navig.</v>
      </c>
      <c r="PJ8" s="7">
        <f t="shared" ca="1" si="31"/>
        <v>10</v>
      </c>
      <c r="PK8" t="str">
        <f t="shared" ca="1" si="32"/>
        <v xml:space="preserve">Navig. (10), </v>
      </c>
      <c r="PM8">
        <v>6</v>
      </c>
      <c r="PN8" s="7" t="s">
        <v>19</v>
      </c>
      <c r="PO8" s="202" t="str">
        <f t="shared" ca="1" si="33"/>
        <v/>
      </c>
      <c r="PP8" s="7" t="str">
        <f t="shared" ca="1" si="34"/>
        <v/>
      </c>
      <c r="PQ8" t="str">
        <f ca="1">IFERROR(VLOOKUP(PM8,$G$325:$R$409,12,FALSE),"")</f>
        <v/>
      </c>
      <c r="PR8" t="e">
        <f ca="1">VLOOKUP(PM8,$G$324:$Q$409,11,FALSE)</f>
        <v>#N/A</v>
      </c>
      <c r="PS8" s="7" t="str">
        <f ca="1">VLOOKUP(PQ8,$R$325:$Y$409,8,FALSE)</f>
        <v>- -</v>
      </c>
      <c r="PT8" s="7">
        <f ca="1">ReSt</f>
        <v>-4</v>
      </c>
      <c r="PU8" s="7" t="e">
        <f t="shared" ca="1" si="35"/>
        <v>#N/A</v>
      </c>
      <c r="PV8" s="7" t="e">
        <f t="shared" ca="1" si="36"/>
        <v>#N/A</v>
      </c>
      <c r="PW8" s="7" t="str">
        <f ca="1">VLOOKUP(PQ8,$R$325:$AK$409,8,FALSE)</f>
        <v>- -</v>
      </c>
      <c r="PX8" s="7"/>
      <c r="PY8">
        <v>6</v>
      </c>
      <c r="PZ8" s="7" t="s">
        <v>19</v>
      </c>
      <c r="QA8" t="str">
        <f t="shared" ca="1" si="37"/>
        <v/>
      </c>
      <c r="QB8" s="7" t="str">
        <f t="shared" ca="1" si="38"/>
        <v/>
      </c>
      <c r="QC8" s="7" t="str">
        <f t="shared" ca="1" si="39"/>
        <v/>
      </c>
      <c r="QD8" t="str">
        <f t="shared" ca="1" si="40"/>
        <v/>
      </c>
      <c r="QF8">
        <v>6</v>
      </c>
      <c r="QG8" s="7" t="s">
        <v>19</v>
      </c>
      <c r="QH8" s="7">
        <f t="shared" ca="1" si="41"/>
        <v>59.449340592152758</v>
      </c>
      <c r="QI8" s="7">
        <f t="shared" ca="1" si="42"/>
        <v>3</v>
      </c>
      <c r="QJ8" t="str">
        <f t="shared" ca="1" si="43"/>
        <v>Greater Hafted</v>
      </c>
      <c r="QK8" s="7">
        <f t="shared" ca="1" si="44"/>
        <v>59</v>
      </c>
      <c r="QM8">
        <v>6</v>
      </c>
      <c r="QN8" s="7" t="s">
        <v>19</v>
      </c>
      <c r="QO8" t="str">
        <f t="shared" ca="1" si="45"/>
        <v>Whip</v>
      </c>
      <c r="QP8" s="7">
        <f t="shared" ca="1" si="46"/>
        <v>53</v>
      </c>
      <c r="QQ8" t="str">
        <f t="shared" ca="1" si="47"/>
        <v xml:space="preserve">Whip (53), </v>
      </c>
    </row>
    <row r="9" spans="1:459" x14ac:dyDescent="0.25">
      <c r="A9" s="240" t="str">
        <f>IF('Character Sheet'!$B$4="Creature","N","Y")</f>
        <v>Y</v>
      </c>
      <c r="C9" s="75"/>
      <c r="D9" s="76"/>
      <c r="F9" s="75"/>
      <c r="G9" s="76"/>
      <c r="I9" s="75"/>
      <c r="J9" s="85"/>
      <c r="K9" s="85">
        <f t="shared" ca="1" si="9"/>
        <v>0</v>
      </c>
      <c r="L9" s="85">
        <f t="shared" ca="1" si="10"/>
        <v>0</v>
      </c>
      <c r="M9" s="70">
        <f t="shared" ca="1" si="11"/>
        <v>0</v>
      </c>
      <c r="O9" s="222">
        <f t="shared" ca="1" si="12"/>
        <v>256</v>
      </c>
      <c r="Q9" s="7" t="str">
        <f t="shared" si="50"/>
        <v>Animal Riding</v>
      </c>
      <c r="R9" s="9" t="s">
        <v>1686</v>
      </c>
      <c r="S9" s="9" t="s">
        <v>1822</v>
      </c>
      <c r="T9" s="61" t="str">
        <f>SUBSTITUTE(IFERROR(IFERROR(VLOOKUP(R9,'[1]Skill Statistics'!$A$3:$C$513,2,FALSE),VLOOKUP(Q9,'[1]Skill Statistics'!$A$3:$C$513,2,FALSE)),T8),"R*","ReSt")</f>
        <v>Ag/Em</v>
      </c>
      <c r="U9" s="61" t="str">
        <f>IFERROR(IFERROR(VLOOKUP(R9,'[1]Skill Statistics'!$A$3:$C$513,3,FALSE),VLOOKUP(Q9,'[1]Skill Statistics'!$A$3:$C$513,3,FALSE)),U8)</f>
        <v>Pr</v>
      </c>
      <c r="V9" s="61" t="str">
        <f>IF(ISNUMBER(SEARCH("Category",R9)),"- -",IFERROR(IFERROR(VLOOKUP(Q9,[1]Professions!$A$4:$AM$288,MATCH(Profession,[1]Professions!$A$1:$AM$1,0),FALSE),VLOOKUP(Q9,Calculations!$B$91:$I$95,8,FALSE)),"- -"))</f>
        <v>2 / 4</v>
      </c>
      <c r="W9" s="60">
        <f t="shared" si="13"/>
        <v>0</v>
      </c>
      <c r="X9" s="7">
        <f ca="1">IFERROR(VLOOKUP(R9,$BS$6:$NR$519,MATCH(ActualLevel,$BS$3:$NR$3,0),FALSE),"- -")</f>
        <v>0</v>
      </c>
      <c r="Y9" s="7">
        <f t="shared" ca="1" si="0"/>
        <v>0</v>
      </c>
      <c r="Z9" s="7">
        <f ca="1">IFERROR(VLOOKUP(Y9,Charts!$BQ$2:$BR$52,2,FALSE),"- -")</f>
        <v>-25</v>
      </c>
      <c r="AA9" s="7">
        <f t="shared" ca="1" si="51"/>
        <v>-1</v>
      </c>
      <c r="AB9" s="7">
        <f t="shared" ca="1" si="48"/>
        <v>0</v>
      </c>
      <c r="AC9" s="7"/>
      <c r="AD9" s="7"/>
      <c r="AE9" s="7"/>
      <c r="AF9" s="7"/>
      <c r="AG9" s="7"/>
      <c r="AH9" s="43"/>
      <c r="AI9" s="7"/>
      <c r="AJ9" s="7"/>
      <c r="AK9" s="7">
        <f t="shared" ca="1" si="52"/>
        <v>-26</v>
      </c>
      <c r="AL9" s="7"/>
      <c r="AM9" s="69">
        <f>IFERROR(VLOOKUP(R9,'[1]Skill Statistics'!$A$3:$AN$513,MATCH(Profession,'[1]Skill Statistics'!$A$2:$AN$2,0),FALSE),0)</f>
        <v>0</v>
      </c>
      <c r="AN9" s="85">
        <f>IFERROR(VLOOKUP(Q9,'[1]Skill Statistics'!$A$3:$BK$513,MATCH(Archetype,'[1]Skill Statistics'!$A$2:$BK$2,0),FALSE),0)</f>
        <v>0</v>
      </c>
      <c r="AO9" s="85">
        <f>IFERROR(VLOOKUP(Q9,'[1]Skill Statistics'!$A$3:$BB$513,MATCH(Race,'[1]Skill Statistics'!$A$2:$BB$2,0),FALSE),0)</f>
        <v>0</v>
      </c>
      <c r="AP9" s="85">
        <f t="shared" ca="1" si="14"/>
        <v>-0.1</v>
      </c>
      <c r="AQ9" s="70"/>
      <c r="AS9" s="69" t="str">
        <f>IFERROR(VLOOKUP(Q9,'[1]Professional Skills'!$A$4:$AM$288,MATCH(Profession,'[1]Professional Skills'!$A$3:$AM$3,0),FALSE),"- -")</f>
        <v>x</v>
      </c>
      <c r="AU9" s="7" t="str">
        <f t="shared" si="49"/>
        <v>x</v>
      </c>
      <c r="AV9" s="7">
        <f t="shared" ca="1" si="1"/>
        <v>0.34015823421328995</v>
      </c>
      <c r="AW9">
        <f t="shared" ca="1" si="55"/>
        <v>0.24015823421328994</v>
      </c>
      <c r="AX9">
        <f ca="1">IFERROR(_xlfn.RANK.EQ(AW9,$AW$5:$AW$568),"")</f>
        <v>12</v>
      </c>
      <c r="AY9">
        <f t="shared" ca="1" si="3"/>
        <v>0.24015823421328994</v>
      </c>
      <c r="AZ9" s="70" t="str">
        <f t="shared" ca="1" si="53"/>
        <v/>
      </c>
      <c r="BB9" s="69">
        <f>IFERROR(IF(Q9="Language",VLOOKUP(R9,[1]Cultures!$B$4:$N$218,MATCH(Culture,[1]Cultures!$B$3:$N$3,0),FALSE),VLOOKUP(Q9,[1]Cultures!$B$4:$O$212,MATCH(Culture,[1]Cultures!$B$3:$O$3,0),FALSE)),"- -")</f>
        <v>0</v>
      </c>
      <c r="BD9">
        <f t="shared" ca="1" si="4"/>
        <v>0</v>
      </c>
      <c r="BE9" t="str">
        <f t="shared" si="262"/>
        <v/>
      </c>
      <c r="BI9" s="7">
        <f t="shared" si="54"/>
        <v>0</v>
      </c>
      <c r="BJ9" s="7"/>
      <c r="BK9" s="7"/>
      <c r="BL9" s="70">
        <f t="shared" si="6"/>
        <v>0</v>
      </c>
      <c r="BN9" s="69">
        <f>IFERROR(VLOOKUP(V9,Charts!$BT$2:$BV$14,3,FALSE),"- -")</f>
        <v>0.76923076923076927</v>
      </c>
      <c r="BO9" s="85">
        <f t="shared" ca="1" si="15"/>
        <v>1.4650701338024585</v>
      </c>
      <c r="BP9" s="70">
        <f t="shared" ca="1" si="263"/>
        <v>256</v>
      </c>
      <c r="BR9" s="7">
        <v>4</v>
      </c>
      <c r="BS9" s="9" t="str">
        <f ca="1">VLOOKUP(BR9,$O$3:$R$568,4,FALSE)</f>
        <v>Blade</v>
      </c>
      <c r="BT9" s="7" t="str">
        <f ca="1">VLOOKUP(BS9,$R$3:$V$568,5,FALSE)</f>
        <v>3 / 4</v>
      </c>
      <c r="BU9" s="7">
        <f ca="1">VLOOKUP(BT9,Charts!$BT$2:$BV$14,3,FALSE)</f>
        <v>0.69230769230769229</v>
      </c>
      <c r="BV9" s="7" t="str">
        <f t="shared" ca="1" si="56"/>
        <v>3</v>
      </c>
      <c r="BW9" s="7" t="str">
        <f t="shared" ca="1" si="57"/>
        <v>4</v>
      </c>
      <c r="BY9" s="7">
        <f t="shared" ca="1" si="58"/>
        <v>1.9048535658408694E-2</v>
      </c>
      <c r="BZ9" s="7">
        <f t="shared" ca="1" si="59"/>
        <v>0.6732591566492836</v>
      </c>
      <c r="CA9" s="7">
        <f t="shared" ca="1" si="60"/>
        <v>1</v>
      </c>
      <c r="CB9" s="7" t="str">
        <f t="shared" ca="1" si="61"/>
        <v>3</v>
      </c>
      <c r="CC9" s="7">
        <f ca="1">IFERROR(IF(CC8+CB9&gt;CD$4,CC8,CC8+CB9),"")</f>
        <v>8</v>
      </c>
      <c r="CD9" s="7">
        <f t="shared" ca="1" si="264"/>
        <v>1</v>
      </c>
      <c r="CE9" s="7">
        <f t="shared" ca="1" si="62"/>
        <v>2.1766191520946054E-2</v>
      </c>
      <c r="CF9" s="7">
        <f t="shared" ca="1" si="63"/>
        <v>0.67054150078674624</v>
      </c>
      <c r="CG9" s="7">
        <f t="shared" ca="1" si="64"/>
        <v>1</v>
      </c>
      <c r="CH9" s="7" t="str">
        <f t="shared" ca="1" si="65"/>
        <v>3</v>
      </c>
      <c r="CI9" s="7">
        <f ca="1">IFERROR(IF(CI8+CH9&gt;CJ$4,CI8,CI8+CH9),"")</f>
        <v>10</v>
      </c>
      <c r="CJ9" s="7">
        <f t="shared" ca="1" si="265"/>
        <v>2</v>
      </c>
      <c r="CK9" s="7">
        <f t="shared" ca="1" si="66"/>
        <v>0.56798327437731277</v>
      </c>
      <c r="CL9" s="7">
        <f t="shared" ca="1" si="67"/>
        <v>0.12432441793037952</v>
      </c>
      <c r="CM9" s="7">
        <f t="shared" ca="1" si="68"/>
        <v>1</v>
      </c>
      <c r="CN9" s="7" t="str">
        <f t="shared" ca="1" si="69"/>
        <v>3</v>
      </c>
      <c r="CO9" s="7">
        <f ca="1">IFERROR(IF(CO8+CN9&gt;CP$4,CO8,CO8+CN9),"")</f>
        <v>8</v>
      </c>
      <c r="CP9" s="7">
        <f t="shared" ca="1" si="266"/>
        <v>3</v>
      </c>
      <c r="CQ9" s="7">
        <f t="shared" ca="1" si="70"/>
        <v>0.81542231615356964</v>
      </c>
      <c r="CR9" s="7">
        <f t="shared" ca="1" si="71"/>
        <v>-0.12311462384587735</v>
      </c>
      <c r="CS9" s="7">
        <f t="shared" ca="1" si="72"/>
        <v>0</v>
      </c>
      <c r="CT9" s="7">
        <f t="shared" ca="1" si="73"/>
        <v>0</v>
      </c>
      <c r="CU9" s="7">
        <f ca="1">IFERROR(IF(CU8+CT9&gt;CV$4,CU8,CU8+CT9),"")</f>
        <v>7</v>
      </c>
      <c r="CV9" s="7">
        <f t="shared" ca="1" si="267"/>
        <v>3</v>
      </c>
      <c r="CW9" s="7">
        <f t="shared" ca="1" si="74"/>
        <v>0.84525563130302972</v>
      </c>
      <c r="CX9" s="7">
        <f t="shared" ca="1" si="75"/>
        <v>-0.15294793899533743</v>
      </c>
      <c r="CY9" s="7">
        <f t="shared" ca="1" si="76"/>
        <v>0</v>
      </c>
      <c r="CZ9" s="7">
        <f t="shared" ca="1" si="77"/>
        <v>0</v>
      </c>
      <c r="DA9" s="7">
        <f ca="1">IFERROR(IF(DA8+CZ9&gt;DB$4,DA8,DA8+CZ9),"")</f>
        <v>7</v>
      </c>
      <c r="DB9" s="7">
        <f t="shared" ca="1" si="268"/>
        <v>3</v>
      </c>
      <c r="DC9" s="7">
        <f t="shared" ca="1" si="78"/>
        <v>0.43798263244756419</v>
      </c>
      <c r="DD9" s="7">
        <f t="shared" ca="1" si="79"/>
        <v>0.2543250598601281</v>
      </c>
      <c r="DE9" s="7">
        <f t="shared" ca="1" si="80"/>
        <v>1</v>
      </c>
      <c r="DF9" s="7" t="str">
        <f t="shared" ca="1" si="81"/>
        <v>3</v>
      </c>
      <c r="DG9" s="7">
        <f ca="1">IFERROR(IF(DG8+DF9&gt;DH$4,DG8,DG8+DF9),"")</f>
        <v>8</v>
      </c>
      <c r="DH9" s="7">
        <f t="shared" ca="1" si="269"/>
        <v>4</v>
      </c>
      <c r="DI9" s="7">
        <f t="shared" ca="1" si="82"/>
        <v>0.21088216222142808</v>
      </c>
      <c r="DJ9" s="7">
        <f t="shared" ca="1" si="83"/>
        <v>0.48142553008626421</v>
      </c>
      <c r="DK9" s="7">
        <f t="shared" ca="1" si="84"/>
        <v>1</v>
      </c>
      <c r="DL9" s="7" t="str">
        <f t="shared" ca="1" si="85"/>
        <v>3</v>
      </c>
      <c r="DM9" s="7">
        <f ca="1">IFERROR(IF(DM8+DL9&gt;DN$4,DM8,DM8+DL9),"")</f>
        <v>10</v>
      </c>
      <c r="DN9" s="7">
        <f t="shared" ca="1" si="270"/>
        <v>5</v>
      </c>
      <c r="DO9" s="7">
        <f t="shared" ca="1" si="86"/>
        <v>0.69043589712030395</v>
      </c>
      <c r="DP9" s="7">
        <f t="shared" ca="1" si="87"/>
        <v>1.8717951873883365E-3</v>
      </c>
      <c r="DQ9" s="7">
        <f t="shared" ca="1" si="88"/>
        <v>1</v>
      </c>
      <c r="DR9" s="7" t="str">
        <f t="shared" ca="1" si="89"/>
        <v>3</v>
      </c>
      <c r="DS9" s="7">
        <f ca="1">IFERROR(IF(DS8+DR9&gt;DT$4,DS8,DS8+DR9),"")</f>
        <v>10</v>
      </c>
      <c r="DT9" s="7">
        <f t="shared" ca="1" si="271"/>
        <v>6</v>
      </c>
      <c r="DU9" s="7">
        <f t="shared" ca="1" si="90"/>
        <v>0.95880678920426865</v>
      </c>
      <c r="DV9" s="7">
        <f t="shared" ca="1" si="91"/>
        <v>-0.26649909689657636</v>
      </c>
      <c r="DW9" s="7">
        <f t="shared" ca="1" si="92"/>
        <v>0</v>
      </c>
      <c r="DX9" s="7">
        <f t="shared" ca="1" si="93"/>
        <v>0</v>
      </c>
      <c r="DY9" s="7">
        <f ca="1">IFERROR(IF(DY8+DX9&gt;DZ$4,DY8,DY8+DX9),"")</f>
        <v>7</v>
      </c>
      <c r="DZ9" s="7">
        <f t="shared" ca="1" si="272"/>
        <v>6</v>
      </c>
      <c r="EA9" s="7">
        <f t="shared" ca="1" si="94"/>
        <v>0.96022960429768944</v>
      </c>
      <c r="EB9" s="7">
        <f t="shared" ca="1" si="95"/>
        <v>-0.26792191198999715</v>
      </c>
      <c r="EC9" s="7">
        <f t="shared" ca="1" si="96"/>
        <v>0</v>
      </c>
      <c r="ED9" s="7">
        <f t="shared" ca="1" si="97"/>
        <v>0</v>
      </c>
      <c r="EE9" s="7">
        <f ca="1">IFERROR(IF(EE8+ED9&gt;EF$4,EE8,EE8+ED9),"")</f>
        <v>4</v>
      </c>
      <c r="EF9" s="7">
        <f t="shared" ca="1" si="273"/>
        <v>6</v>
      </c>
      <c r="EG9" s="7">
        <f t="shared" ca="1" si="98"/>
        <v>0.44488736801373907</v>
      </c>
      <c r="EH9" s="7">
        <f t="shared" ca="1" si="99"/>
        <v>0.24742032429395322</v>
      </c>
      <c r="EI9" s="7">
        <f t="shared" ca="1" si="100"/>
        <v>1</v>
      </c>
      <c r="EJ9" s="7" t="str">
        <f t="shared" ca="1" si="101"/>
        <v>3</v>
      </c>
      <c r="EK9" s="7">
        <f ca="1">IFERROR(IF(EK8+EJ9&gt;EL$4,EK8,EK8+EJ9),"")</f>
        <v>10</v>
      </c>
      <c r="EL9" s="7">
        <f t="shared" ca="1" si="274"/>
        <v>7</v>
      </c>
      <c r="EM9" s="7">
        <f t="shared" ca="1" si="102"/>
        <v>0.12389146024822517</v>
      </c>
      <c r="EN9" s="7">
        <f t="shared" ca="1" si="103"/>
        <v>0.56841623205946712</v>
      </c>
      <c r="EO9" s="7">
        <f t="shared" ca="1" si="104"/>
        <v>1</v>
      </c>
      <c r="EP9" s="7" t="str">
        <f t="shared" ca="1" si="105"/>
        <v>3</v>
      </c>
      <c r="EQ9" s="7">
        <f ca="1">IFERROR(IF(EQ8+EP9&gt;ER$4,EQ8,EQ8+EP9),"")</f>
        <v>10</v>
      </c>
      <c r="ER9" s="7">
        <f t="shared" ca="1" si="275"/>
        <v>8</v>
      </c>
      <c r="ES9" s="7">
        <f t="shared" ca="1" si="106"/>
        <v>0.60119484098792719</v>
      </c>
      <c r="ET9" s="7">
        <f t="shared" ca="1" si="107"/>
        <v>9.1112851319765098E-2</v>
      </c>
      <c r="EU9" s="7">
        <f t="shared" ca="1" si="108"/>
        <v>1</v>
      </c>
      <c r="EV9" s="7" t="str">
        <f t="shared" ca="1" si="109"/>
        <v>3</v>
      </c>
      <c r="EW9" s="7">
        <f ca="1">IFERROR(IF(EW8+EV9&gt;EX$4,EW8,EW8+EV9),"")</f>
        <v>7</v>
      </c>
      <c r="EX9" s="7">
        <f t="shared" ca="1" si="276"/>
        <v>9</v>
      </c>
      <c r="EY9" s="7">
        <f t="shared" ca="1" si="110"/>
        <v>0.68734621151279995</v>
      </c>
      <c r="EZ9" s="7">
        <f t="shared" ca="1" si="111"/>
        <v>4.9614807948923367E-3</v>
      </c>
      <c r="FA9" s="7">
        <f t="shared" ca="1" si="112"/>
        <v>1</v>
      </c>
      <c r="FB9" s="7" t="str">
        <f t="shared" ca="1" si="113"/>
        <v>3</v>
      </c>
      <c r="FC9" s="7">
        <f ca="1">IFERROR(IF(FC8+FB9&gt;FD$4,FC8,FC8+FB9),"")</f>
        <v>8</v>
      </c>
      <c r="FD9" s="7">
        <f t="shared" ca="1" si="277"/>
        <v>10</v>
      </c>
      <c r="FE9" s="7">
        <f t="shared" ca="1" si="114"/>
        <v>0.34519010155807028</v>
      </c>
      <c r="FF9" s="7">
        <f t="shared" ca="1" si="115"/>
        <v>0.34711759074962201</v>
      </c>
      <c r="FG9" s="7">
        <f t="shared" ca="1" si="116"/>
        <v>1</v>
      </c>
      <c r="FH9" s="7" t="str">
        <f t="shared" ca="1" si="117"/>
        <v>3</v>
      </c>
      <c r="FI9" s="7">
        <f ca="1">IFERROR(IF(FI8+FH9&gt;FJ$4,FI8,FI8+FH9),"")</f>
        <v>10</v>
      </c>
      <c r="FJ9" s="7">
        <f t="shared" ca="1" si="278"/>
        <v>11</v>
      </c>
      <c r="FK9" s="7">
        <f t="shared" ca="1" si="118"/>
        <v>0.58496146880849043</v>
      </c>
      <c r="FL9" s="7">
        <f t="shared" ca="1" si="119"/>
        <v>0.10734622349920186</v>
      </c>
      <c r="FM9" s="7">
        <f t="shared" ca="1" si="120"/>
        <v>1</v>
      </c>
      <c r="FN9" s="7" t="str">
        <f t="shared" ca="1" si="121"/>
        <v>3</v>
      </c>
      <c r="FO9" s="7">
        <f ca="1">IFERROR(IF(FO8+FN9&gt;FP$4,FO8,FO8+FN9),"")</f>
        <v>7</v>
      </c>
      <c r="FP9" s="7">
        <f t="shared" ca="1" si="279"/>
        <v>12</v>
      </c>
      <c r="FQ9" s="7">
        <f t="shared" ca="1" si="122"/>
        <v>0.75606031472121304</v>
      </c>
      <c r="FR9" s="7">
        <f t="shared" ca="1" si="123"/>
        <v>-6.3752622413520754E-2</v>
      </c>
      <c r="FS9" s="7">
        <f t="shared" ca="1" si="124"/>
        <v>0</v>
      </c>
      <c r="FT9" s="7">
        <f t="shared" ca="1" si="125"/>
        <v>0</v>
      </c>
      <c r="FU9" s="7">
        <f ca="1">IFERROR(IF(FU8+FT9&gt;FV$4,FU8,FU8+FT9),"")</f>
        <v>7</v>
      </c>
      <c r="FV9" s="7">
        <f t="shared" ca="1" si="280"/>
        <v>12</v>
      </c>
      <c r="FW9" s="7">
        <f t="shared" ca="1" si="126"/>
        <v>0.12321732141363539</v>
      </c>
      <c r="FX9" s="7">
        <f t="shared" ca="1" si="127"/>
        <v>0.5690903708940569</v>
      </c>
      <c r="FY9" s="7">
        <f t="shared" ca="1" si="128"/>
        <v>1</v>
      </c>
      <c r="FZ9" s="7" t="str">
        <f t="shared" ca="1" si="129"/>
        <v>3</v>
      </c>
      <c r="GA9" s="7">
        <f ca="1">IFERROR(IF(GA8+FZ9&gt;GB$4,GA8,GA8+FZ9),"")</f>
        <v>10</v>
      </c>
      <c r="GB9" s="7">
        <f t="shared" ca="1" si="281"/>
        <v>13</v>
      </c>
      <c r="GC9" s="7">
        <f t="shared" ca="1" si="130"/>
        <v>0.31606123121979557</v>
      </c>
      <c r="GD9" s="7">
        <f t="shared" ca="1" si="131"/>
        <v>0.37624646108789672</v>
      </c>
      <c r="GE9" s="7">
        <f t="shared" ca="1" si="132"/>
        <v>1</v>
      </c>
      <c r="GF9" s="7" t="str">
        <f t="shared" ca="1" si="133"/>
        <v>3</v>
      </c>
      <c r="GG9" s="7">
        <f ca="1">IFERROR(IF(GG8+GF9&gt;GH$4,GG8,GG8+GF9),"")</f>
        <v>8</v>
      </c>
      <c r="GH9" s="7">
        <f t="shared" ca="1" si="282"/>
        <v>14</v>
      </c>
      <c r="GI9" s="7">
        <f t="shared" ca="1" si="134"/>
        <v>0.975615339312634</v>
      </c>
      <c r="GJ9" s="7">
        <f t="shared" ca="1" si="135"/>
        <v>-0.28330764700494171</v>
      </c>
      <c r="GK9" s="7">
        <f t="shared" ca="1" si="136"/>
        <v>0</v>
      </c>
      <c r="GL9" s="7">
        <f t="shared" ca="1" si="137"/>
        <v>0</v>
      </c>
      <c r="GM9" s="7">
        <f ca="1">IFERROR(IF(GM8+GL9&gt;GN$4,GM8,GM8+GL9),"")</f>
        <v>7</v>
      </c>
      <c r="GN9" s="7">
        <f t="shared" ca="1" si="283"/>
        <v>14</v>
      </c>
      <c r="GO9" s="7">
        <f t="shared" ca="1" si="138"/>
        <v>0.28858379395623313</v>
      </c>
      <c r="GP9" s="7">
        <f t="shared" ca="1" si="139"/>
        <v>0.40372389835145917</v>
      </c>
      <c r="GQ9" s="7">
        <f t="shared" ca="1" si="140"/>
        <v>1</v>
      </c>
      <c r="GR9" s="7" t="str">
        <f t="shared" ca="1" si="141"/>
        <v>3</v>
      </c>
      <c r="GS9" s="7">
        <f ca="1">IFERROR(IF(GS8+GR9&gt;GT$4,GS8,GS8+GR9),"")</f>
        <v>10</v>
      </c>
      <c r="GT9" s="7">
        <f t="shared" ca="1" si="284"/>
        <v>15</v>
      </c>
      <c r="GU9" s="7">
        <f t="shared" ca="1" si="142"/>
        <v>0.41126704348042875</v>
      </c>
      <c r="GV9" s="7">
        <f t="shared" ca="1" si="143"/>
        <v>0.28104064882726354</v>
      </c>
      <c r="GW9" s="7">
        <f t="shared" ca="1" si="144"/>
        <v>1</v>
      </c>
      <c r="GX9" s="7" t="str">
        <f t="shared" ca="1" si="145"/>
        <v>3</v>
      </c>
      <c r="GY9" s="7">
        <f ca="1">IFERROR(IF(GY8+GX9&gt;GZ$4,GY8,GY8+GX9),"")</f>
        <v>8</v>
      </c>
      <c r="GZ9" s="7">
        <f t="shared" ca="1" si="285"/>
        <v>16</v>
      </c>
      <c r="HA9" s="7">
        <f t="shared" ca="1" si="146"/>
        <v>0.52529932389882861</v>
      </c>
      <c r="HB9" s="7">
        <f t="shared" ca="1" si="147"/>
        <v>0.16700836840886368</v>
      </c>
      <c r="HC9" s="7">
        <f t="shared" ca="1" si="148"/>
        <v>1</v>
      </c>
      <c r="HD9" s="7" t="str">
        <f t="shared" ca="1" si="149"/>
        <v>3</v>
      </c>
      <c r="HE9" s="7">
        <f ca="1">IFERROR(IF(HE8+HD9&gt;HF$4,HE8,HE8+HD9),"")</f>
        <v>7</v>
      </c>
      <c r="HF9" s="7">
        <f t="shared" ca="1" si="286"/>
        <v>17</v>
      </c>
      <c r="HG9" s="7">
        <f t="shared" ca="1" si="150"/>
        <v>0.74559164855224347</v>
      </c>
      <c r="HH9" s="7">
        <f t="shared" ca="1" si="151"/>
        <v>-5.3283956244551178E-2</v>
      </c>
      <c r="HI9" s="7">
        <f t="shared" ca="1" si="152"/>
        <v>0</v>
      </c>
      <c r="HJ9" s="7">
        <f t="shared" ca="1" si="153"/>
        <v>0</v>
      </c>
      <c r="HK9" s="7">
        <f ca="1">IFERROR(IF(HK8+HJ9&gt;HL$4,HK8,HK8+HJ9),"")</f>
        <v>5</v>
      </c>
      <c r="HL9" s="7">
        <f t="shared" ca="1" si="287"/>
        <v>17</v>
      </c>
      <c r="HM9" s="7">
        <f t="shared" ca="1" si="154"/>
        <v>0.24589376286181286</v>
      </c>
      <c r="HN9" s="7">
        <f t="shared" ca="1" si="155"/>
        <v>0.44641392944587943</v>
      </c>
      <c r="HO9" s="7">
        <f t="shared" ca="1" si="156"/>
        <v>1</v>
      </c>
      <c r="HP9" s="7" t="str">
        <f t="shared" ca="1" si="157"/>
        <v>3</v>
      </c>
      <c r="HQ9" s="7">
        <f ca="1">IFERROR(IF(HQ8+HP9&gt;HR$4,HQ8,HQ8+HP9),"")</f>
        <v>10</v>
      </c>
      <c r="HR9" s="7">
        <f t="shared" ca="1" si="288"/>
        <v>18</v>
      </c>
      <c r="HS9" s="7">
        <f t="shared" ca="1" si="158"/>
        <v>0.81141555966490819</v>
      </c>
      <c r="HT9" s="7">
        <f t="shared" ca="1" si="159"/>
        <v>-0.1191078673572159</v>
      </c>
      <c r="HU9" s="7">
        <f t="shared" ca="1" si="160"/>
        <v>0</v>
      </c>
      <c r="HV9" s="7">
        <f t="shared" ca="1" si="161"/>
        <v>0</v>
      </c>
      <c r="HW9" s="7">
        <f ca="1">IFERROR(IF(HW8+HV9&gt;HX$4,HW8,HW8+HV9),"")</f>
        <v>5</v>
      </c>
      <c r="HX9" s="7">
        <f t="shared" ca="1" si="289"/>
        <v>18</v>
      </c>
      <c r="HY9" s="7">
        <f t="shared" ca="1" si="162"/>
        <v>0.64791882634925491</v>
      </c>
      <c r="HZ9" s="7">
        <f t="shared" ca="1" si="163"/>
        <v>4.4388865958437385E-2</v>
      </c>
      <c r="IA9" s="7">
        <f t="shared" ca="1" si="164"/>
        <v>1</v>
      </c>
      <c r="IB9" s="7" t="str">
        <f t="shared" ca="1" si="165"/>
        <v>3</v>
      </c>
      <c r="IC9" s="7">
        <f ca="1">IFERROR(IF(IC8+IB9&gt;ID$4,IC8,IC8+IB9),"")</f>
        <v>10</v>
      </c>
      <c r="ID9" s="7">
        <f t="shared" ca="1" si="290"/>
        <v>19</v>
      </c>
      <c r="IE9" s="7">
        <f t="shared" ca="1" si="166"/>
        <v>0.20540724398694477</v>
      </c>
      <c r="IF9" s="7">
        <f t="shared" ca="1" si="167"/>
        <v>0.48690044832074753</v>
      </c>
      <c r="IG9" s="7">
        <f t="shared" ca="1" si="168"/>
        <v>1</v>
      </c>
      <c r="IH9" s="7" t="str">
        <f t="shared" ca="1" si="169"/>
        <v>3</v>
      </c>
      <c r="II9" s="7">
        <f ca="1">IFERROR(IF(II8+IH9&gt;IJ$4,II8,II8+IH9),"")</f>
        <v>10</v>
      </c>
      <c r="IJ9" s="7">
        <f t="shared" ca="1" si="291"/>
        <v>20</v>
      </c>
      <c r="IK9" s="7">
        <f t="shared" ca="1" si="170"/>
        <v>0.62329938829333864</v>
      </c>
      <c r="IL9" s="7">
        <f t="shared" ca="1" si="171"/>
        <v>6.900830401435365E-2</v>
      </c>
      <c r="IM9" s="7">
        <f t="shared" ca="1" si="172"/>
        <v>1</v>
      </c>
      <c r="IN9" s="7" t="str">
        <f t="shared" ca="1" si="173"/>
        <v>3</v>
      </c>
      <c r="IO9" s="7">
        <f ca="1">IFERROR(IF(IO8+IN9&gt;IP$4,IO8,IO8+IN9),"")</f>
        <v>7</v>
      </c>
      <c r="IP9" s="7">
        <f t="shared" ca="1" si="292"/>
        <v>21</v>
      </c>
      <c r="IQ9" s="7">
        <f t="shared" ca="1" si="174"/>
        <v>0.24833069358599047</v>
      </c>
      <c r="IR9" s="7">
        <f t="shared" ca="1" si="175"/>
        <v>0.44397699872170182</v>
      </c>
      <c r="IS9" s="7">
        <f t="shared" ca="1" si="176"/>
        <v>1</v>
      </c>
      <c r="IT9" s="7" t="str">
        <f t="shared" ca="1" si="177"/>
        <v>3</v>
      </c>
      <c r="IU9" s="7">
        <f ca="1">IFERROR(IF(IU8+IT9&gt;IV$4,IU8,IU8+IT9),"")</f>
        <v>10</v>
      </c>
      <c r="IV9" s="7">
        <f t="shared" ca="1" si="293"/>
        <v>22</v>
      </c>
      <c r="IW9" s="7">
        <f t="shared" ca="1" si="178"/>
        <v>0.20252687813189107</v>
      </c>
      <c r="IX9" s="7">
        <f t="shared" ca="1" si="179"/>
        <v>0.48978081417580122</v>
      </c>
      <c r="IY9" s="7">
        <f t="shared" ca="1" si="180"/>
        <v>1</v>
      </c>
      <c r="IZ9" s="7" t="str">
        <f t="shared" ca="1" si="181"/>
        <v>3</v>
      </c>
      <c r="JA9" s="7">
        <f ca="1">IFERROR(IF(JA8+IZ9&gt;JB$4,JA8,JA8+IZ9),"")</f>
        <v>10</v>
      </c>
      <c r="JB9" s="7">
        <f t="shared" ca="1" si="294"/>
        <v>23</v>
      </c>
      <c r="JC9" s="7">
        <f t="shared" ca="1" si="182"/>
        <v>0.42620049557967654</v>
      </c>
      <c r="JD9" s="7">
        <f t="shared" ca="1" si="183"/>
        <v>0.26610719672801575</v>
      </c>
      <c r="JE9" s="7">
        <f t="shared" ca="1" si="184"/>
        <v>1</v>
      </c>
      <c r="JF9" s="7" t="str">
        <f t="shared" ca="1" si="185"/>
        <v>3</v>
      </c>
      <c r="JG9" s="7">
        <f ca="1">IFERROR(IF(JG8+JF9&gt;JH$4,JG8,JG8+JF9),"")</f>
        <v>10</v>
      </c>
      <c r="JH9" s="7">
        <f t="shared" ca="1" si="295"/>
        <v>24</v>
      </c>
      <c r="JI9" s="7">
        <f t="shared" ca="1" si="186"/>
        <v>0.20181801119179332</v>
      </c>
      <c r="JJ9" s="7">
        <f t="shared" ca="1" si="187"/>
        <v>0.49048968111589897</v>
      </c>
      <c r="JK9" s="7">
        <f t="shared" ca="1" si="188"/>
        <v>1</v>
      </c>
      <c r="JL9" s="7" t="str">
        <f t="shared" ca="1" si="189"/>
        <v>3</v>
      </c>
      <c r="JM9" s="7">
        <f ca="1">IFERROR(IF(JM8+JL9&gt;JN$4,JM8,JM8+JL9),"")</f>
        <v>10</v>
      </c>
      <c r="JN9" s="7">
        <f t="shared" ca="1" si="296"/>
        <v>25</v>
      </c>
      <c r="JO9" s="7">
        <f t="shared" ca="1" si="190"/>
        <v>0.23492293875565706</v>
      </c>
      <c r="JP9" s="7">
        <f t="shared" ca="1" si="191"/>
        <v>0.45738475355203523</v>
      </c>
      <c r="JQ9" s="7">
        <f t="shared" ca="1" si="192"/>
        <v>1</v>
      </c>
      <c r="JR9" s="7" t="str">
        <f t="shared" ca="1" si="193"/>
        <v>3</v>
      </c>
      <c r="JS9" s="7">
        <f ca="1">IFERROR(IF(JS8+JR9&gt;JT$4,JS8,JS8+JR9),"")</f>
        <v>10</v>
      </c>
      <c r="JT9" s="7">
        <f t="shared" ca="1" si="297"/>
        <v>26</v>
      </c>
      <c r="JU9" s="7">
        <f t="shared" ca="1" si="194"/>
        <v>0.41797032516515187</v>
      </c>
      <c r="JV9" s="7">
        <f t="shared" ca="1" si="195"/>
        <v>0.27433736714254042</v>
      </c>
      <c r="JW9" s="7">
        <f t="shared" ca="1" si="196"/>
        <v>1</v>
      </c>
      <c r="JX9" s="7" t="str">
        <f t="shared" ca="1" si="197"/>
        <v>3</v>
      </c>
      <c r="JY9" s="7">
        <f ca="1">IFERROR(IF(JY8+JX9&gt;JZ$4,JY8,JY8+JX9),"")</f>
        <v>7</v>
      </c>
      <c r="JZ9" s="7">
        <f t="shared" ca="1" si="298"/>
        <v>27</v>
      </c>
      <c r="KA9" s="7">
        <f t="shared" ca="1" si="198"/>
        <v>0.83683783017671109</v>
      </c>
      <c r="KB9" s="7">
        <f t="shared" ca="1" si="199"/>
        <v>-0.1445301378690188</v>
      </c>
      <c r="KC9" s="7">
        <f t="shared" ca="1" si="200"/>
        <v>0</v>
      </c>
      <c r="KD9" s="7">
        <f t="shared" ca="1" si="201"/>
        <v>0</v>
      </c>
      <c r="KE9" s="7">
        <f ca="1">IFERROR(IF(KE8+KD9&gt;KF$4,KE8,KE8+KD9),"")</f>
        <v>5</v>
      </c>
      <c r="KF9" s="7">
        <f t="shared" ca="1" si="299"/>
        <v>27</v>
      </c>
      <c r="KG9" s="7">
        <f t="shared" ca="1" si="202"/>
        <v>0.96964408803832369</v>
      </c>
      <c r="KH9" s="7">
        <f t="shared" ca="1" si="203"/>
        <v>-0.2773363957306314</v>
      </c>
      <c r="KI9" s="7">
        <f t="shared" ca="1" si="204"/>
        <v>0</v>
      </c>
      <c r="KJ9" s="7">
        <f t="shared" ca="1" si="205"/>
        <v>0</v>
      </c>
      <c r="KK9" s="7">
        <f ca="1">IFERROR(IF(KK8+KJ9&gt;KL$4,KK8,KK8+KJ9),"")</f>
        <v>5</v>
      </c>
      <c r="KL9" s="7">
        <f t="shared" ca="1" si="300"/>
        <v>27</v>
      </c>
      <c r="KM9" s="7">
        <f t="shared" ca="1" si="206"/>
        <v>0.76724349809317116</v>
      </c>
      <c r="KN9" s="7">
        <f t="shared" ca="1" si="207"/>
        <v>-7.4935805785478871E-2</v>
      </c>
      <c r="KO9" s="7">
        <f t="shared" ca="1" si="208"/>
        <v>0</v>
      </c>
      <c r="KP9" s="7">
        <f t="shared" ca="1" si="209"/>
        <v>0</v>
      </c>
      <c r="KQ9" s="7">
        <f ca="1">IFERROR(IF(KQ8+KP9&gt;KR$4,KQ8,KQ8+KP9),"")</f>
        <v>7</v>
      </c>
      <c r="KR9" s="7">
        <f t="shared" ca="1" si="301"/>
        <v>27</v>
      </c>
      <c r="KS9" s="7">
        <f t="shared" ca="1" si="210"/>
        <v>9.3261178497846653E-2</v>
      </c>
      <c r="KT9" s="7">
        <f t="shared" ca="1" si="211"/>
        <v>0.59904651380984564</v>
      </c>
      <c r="KU9" s="7">
        <f t="shared" ca="1" si="212"/>
        <v>1</v>
      </c>
      <c r="KV9" s="7" t="str">
        <f t="shared" ca="1" si="213"/>
        <v>3</v>
      </c>
      <c r="KW9" s="7">
        <f ca="1">IFERROR(IF(KW8+KV9&gt;KX$4,KW8,KW8+KV9),"")</f>
        <v>7</v>
      </c>
      <c r="KX9" s="7">
        <f t="shared" ca="1" si="302"/>
        <v>28</v>
      </c>
      <c r="KY9" s="7">
        <f t="shared" ca="1" si="214"/>
        <v>0.42283597016031371</v>
      </c>
      <c r="KZ9" s="7">
        <f t="shared" ca="1" si="215"/>
        <v>0.26947172214737858</v>
      </c>
      <c r="LA9" s="7">
        <f t="shared" ca="1" si="216"/>
        <v>1</v>
      </c>
      <c r="LB9" s="7" t="str">
        <f t="shared" ca="1" si="217"/>
        <v>3</v>
      </c>
      <c r="LC9" s="7">
        <f ca="1">IFERROR(IF(LC8+LB9&gt;LD$4,LC8,LC8+LB9),"")</f>
        <v>7</v>
      </c>
      <c r="LD9" s="7">
        <f t="shared" ca="1" si="303"/>
        <v>29</v>
      </c>
      <c r="LE9" s="7">
        <f t="shared" ca="1" si="218"/>
        <v>0.8984739527596548</v>
      </c>
      <c r="LF9" s="7">
        <f t="shared" ca="1" si="219"/>
        <v>-0.20616626045196251</v>
      </c>
      <c r="LG9" s="7">
        <f t="shared" ca="1" si="220"/>
        <v>0</v>
      </c>
      <c r="LH9" s="7">
        <f t="shared" ca="1" si="221"/>
        <v>0</v>
      </c>
      <c r="LI9" s="7">
        <f ca="1">IFERROR(IF(LI8+LH9&gt;LJ$4,LI8,LI8+LH9),"")</f>
        <v>4</v>
      </c>
      <c r="LJ9" s="7">
        <f t="shared" ca="1" si="304"/>
        <v>29</v>
      </c>
      <c r="LK9" s="7">
        <f t="shared" ca="1" si="222"/>
        <v>0.14597116071066996</v>
      </c>
      <c r="LL9" s="7">
        <f t="shared" ca="1" si="223"/>
        <v>0.54633653159702233</v>
      </c>
      <c r="LM9" s="7">
        <f t="shared" ca="1" si="224"/>
        <v>1</v>
      </c>
      <c r="LN9" s="7" t="str">
        <f t="shared" ca="1" si="225"/>
        <v>3</v>
      </c>
      <c r="LO9" s="7">
        <f ca="1">IFERROR(IF(LO8+LN9&gt;LP$4,LO8,LO8+LN9),"")</f>
        <v>6</v>
      </c>
      <c r="LP9" s="7">
        <f t="shared" ca="1" si="305"/>
        <v>30</v>
      </c>
      <c r="LQ9" s="7">
        <f t="shared" ca="1" si="226"/>
        <v>0.93338437546959085</v>
      </c>
      <c r="LR9" s="7">
        <f t="shared" ca="1" si="227"/>
        <v>-0.24107668316189856</v>
      </c>
      <c r="LS9" s="7">
        <f t="shared" ca="1" si="228"/>
        <v>0</v>
      </c>
      <c r="LT9" s="7">
        <f t="shared" ca="1" si="229"/>
        <v>0</v>
      </c>
      <c r="LU9" s="7">
        <f ca="1">IFERROR(IF(LU8+LT9&gt;LV$4,LU8,LU8+LT9),"")</f>
        <v>7</v>
      </c>
      <c r="LV9" s="7">
        <f t="shared" ca="1" si="306"/>
        <v>30</v>
      </c>
      <c r="LW9" s="7">
        <f t="shared" ca="1" si="230"/>
        <v>0.96299165898746852</v>
      </c>
      <c r="LX9" s="7">
        <f t="shared" ca="1" si="231"/>
        <v>-0.27068396667977623</v>
      </c>
      <c r="LY9" s="7">
        <f t="shared" ca="1" si="232"/>
        <v>0</v>
      </c>
      <c r="LZ9" s="7">
        <f t="shared" ca="1" si="233"/>
        <v>0</v>
      </c>
      <c r="MA9" s="7">
        <f ca="1">IFERROR(IF(MA8+LZ9&gt;MB$4,MA8,MA8+LZ9),"")</f>
        <v>7</v>
      </c>
      <c r="MB9" s="7">
        <f t="shared" ca="1" si="307"/>
        <v>30</v>
      </c>
      <c r="MC9" s="7">
        <f t="shared" ca="1" si="234"/>
        <v>0.5845340702650289</v>
      </c>
      <c r="MD9" s="7">
        <f t="shared" ca="1" si="235"/>
        <v>0.10777362204266339</v>
      </c>
      <c r="ME9" s="7">
        <f t="shared" ca="1" si="236"/>
        <v>1</v>
      </c>
      <c r="MF9" s="7" t="str">
        <f t="shared" ca="1" si="237"/>
        <v>3</v>
      </c>
      <c r="MG9" s="7">
        <f ca="1">IFERROR(IF(MG8+MF9&gt;MH$4,MG8,MG8+MF9),"")</f>
        <v>10</v>
      </c>
      <c r="MH9" s="7">
        <f t="shared" ca="1" si="308"/>
        <v>31</v>
      </c>
      <c r="MI9" s="7">
        <f t="shared" ca="1" si="238"/>
        <v>0.82385653908475076</v>
      </c>
      <c r="MJ9" s="7">
        <f t="shared" ca="1" si="239"/>
        <v>-0.13154884677705847</v>
      </c>
      <c r="MK9" s="7">
        <f t="shared" ca="1" si="240"/>
        <v>0</v>
      </c>
      <c r="ML9" s="7">
        <f t="shared" ca="1" si="241"/>
        <v>0</v>
      </c>
      <c r="MM9" s="7">
        <f ca="1">IFERROR(IF(MM8+ML9&gt;MN$4,MM8,MM8+ML9),"")</f>
        <v>4</v>
      </c>
      <c r="MN9" s="7">
        <f t="shared" ca="1" si="309"/>
        <v>31</v>
      </c>
      <c r="MO9" s="7">
        <f t="shared" ca="1" si="242"/>
        <v>0.58991077025934735</v>
      </c>
      <c r="MP9" s="7">
        <f t="shared" ca="1" si="243"/>
        <v>0.10239692204834494</v>
      </c>
      <c r="MQ9" s="7">
        <f t="shared" ca="1" si="244"/>
        <v>1</v>
      </c>
      <c r="MR9" s="7" t="str">
        <f t="shared" ca="1" si="245"/>
        <v>3</v>
      </c>
      <c r="MS9" s="7">
        <f ca="1">IFERROR(IF(MS8+MR9&gt;MT$4,MS8,MS8+MR9),"")</f>
        <v>10</v>
      </c>
      <c r="MT9" s="7">
        <f t="shared" ca="1" si="310"/>
        <v>32</v>
      </c>
      <c r="MU9" s="7">
        <f t="shared" ca="1" si="246"/>
        <v>0.28524357090549757</v>
      </c>
      <c r="MV9" s="7">
        <f t="shared" ca="1" si="247"/>
        <v>0.40706412140219472</v>
      </c>
      <c r="MW9" s="7">
        <f t="shared" ca="1" si="248"/>
        <v>1</v>
      </c>
      <c r="MX9" s="7" t="str">
        <f t="shared" ca="1" si="249"/>
        <v>3</v>
      </c>
      <c r="MY9" s="7">
        <f ca="1">IFERROR(IF(MY8+MX9&gt;MZ$4,MY8,MY8+MX9),"")</f>
        <v>7</v>
      </c>
      <c r="MZ9" s="7">
        <f t="shared" ca="1" si="311"/>
        <v>33</v>
      </c>
      <c r="NA9" s="7">
        <f t="shared" ca="1" si="250"/>
        <v>3.8192092051232418E-2</v>
      </c>
      <c r="NB9" s="7">
        <f t="shared" ca="1" si="251"/>
        <v>0.65411560025645987</v>
      </c>
      <c r="NC9" s="7">
        <f t="shared" ca="1" si="252"/>
        <v>1</v>
      </c>
      <c r="ND9" s="7" t="str">
        <f t="shared" ca="1" si="253"/>
        <v>3</v>
      </c>
      <c r="NE9" s="7">
        <f ca="1">IFERROR(IF(NE8+ND9&gt;NF$4,NE8,NE8+ND9),"")</f>
        <v>8</v>
      </c>
      <c r="NF9" s="7">
        <f t="shared" ca="1" si="312"/>
        <v>34</v>
      </c>
      <c r="NG9" s="7">
        <f t="shared" ca="1" si="254"/>
        <v>0.2109118902564685</v>
      </c>
      <c r="NH9" s="7">
        <f t="shared" ca="1" si="255"/>
        <v>0.48139580205122379</v>
      </c>
      <c r="NI9" s="7">
        <f t="shared" ca="1" si="256"/>
        <v>1</v>
      </c>
      <c r="NJ9" s="7" t="str">
        <f t="shared" ca="1" si="257"/>
        <v>3</v>
      </c>
      <c r="NK9" s="7">
        <f ca="1">IFERROR(IF(NK8+NJ9&gt;NL$4,NK8,NK8+NJ9),"")</f>
        <v>8</v>
      </c>
      <c r="NL9" s="7">
        <f t="shared" ca="1" si="313"/>
        <v>35</v>
      </c>
      <c r="NM9" s="7">
        <f t="shared" ca="1" si="258"/>
        <v>0.93266816990509382</v>
      </c>
      <c r="NN9" s="7">
        <f t="shared" ca="1" si="259"/>
        <v>-0.24036047759740153</v>
      </c>
      <c r="NO9" s="7">
        <f t="shared" ca="1" si="260"/>
        <v>0</v>
      </c>
      <c r="NP9" s="7">
        <f t="shared" ca="1" si="261"/>
        <v>0</v>
      </c>
      <c r="NQ9" s="7">
        <f ca="1">IFERROR(IF(NQ8+NP9&gt;NR$4,NQ8,NQ8+NP9),"")</f>
        <v>7</v>
      </c>
      <c r="NR9" s="7">
        <f t="shared" ca="1" si="314"/>
        <v>35</v>
      </c>
      <c r="NT9">
        <v>7</v>
      </c>
      <c r="NU9" s="7" t="s">
        <v>19</v>
      </c>
      <c r="NV9" s="7">
        <f t="shared" ca="1" si="16"/>
        <v>30.77064678067179</v>
      </c>
      <c r="NW9" s="7">
        <f t="shared" ca="1" si="8"/>
        <v>7</v>
      </c>
      <c r="NX9" t="str">
        <f ca="1">IFERROR(VLOOKUP(NT9,$K$3:$AK$568,8,FALSE),"")</f>
        <v>Targeting</v>
      </c>
      <c r="NY9" t="str">
        <f ca="1">IFERROR(VLOOKUP(NT9,$K$3:$AK$568,9,FALSE),"")</f>
        <v>Targ.</v>
      </c>
      <c r="NZ9" s="7">
        <f ca="1">IFERROR(VLOOKUP(NT9,$K$3:$AK$568,27,FALSE),"")</f>
        <v>30</v>
      </c>
      <c r="OB9">
        <v>7</v>
      </c>
      <c r="OC9" s="7" t="s">
        <v>19</v>
      </c>
      <c r="OD9" t="str">
        <f t="shared" ca="1" si="17"/>
        <v>Targeting</v>
      </c>
      <c r="OE9" s="7" t="str">
        <f t="shared" ca="1" si="18"/>
        <v>Targ.</v>
      </c>
      <c r="OF9" s="7">
        <f t="shared" ca="1" si="19"/>
        <v>30</v>
      </c>
      <c r="OG9" t="str">
        <f t="shared" ca="1" si="20"/>
        <v xml:space="preserve">Targ. (30), </v>
      </c>
      <c r="OI9">
        <v>7</v>
      </c>
      <c r="OJ9" s="7" t="s">
        <v>19</v>
      </c>
      <c r="OK9" s="7">
        <f t="shared" ca="1" si="21"/>
        <v>57.055748789387223</v>
      </c>
      <c r="OL9" s="7">
        <f t="shared" ca="1" si="22"/>
        <v>2</v>
      </c>
      <c r="OM9" t="str">
        <f ca="1">IFERROR(VLOOKUP(OI9,$L$3:$AK$568,7,FALSE),"")</f>
        <v>Running</v>
      </c>
      <c r="ON9" t="str">
        <f ca="1">IFERROR(VLOOKUP(OI9,$L$3:$AK$568,8,FALSE),"")</f>
        <v>Run.</v>
      </c>
      <c r="OO9" s="7">
        <f ca="1">IFERROR(VLOOKUP(OI9,$L$3:$AK$568,26,FALSE),"")</f>
        <v>57</v>
      </c>
      <c r="OQ9">
        <v>7</v>
      </c>
      <c r="OR9" s="7" t="s">
        <v>19</v>
      </c>
      <c r="OS9" t="str">
        <f t="shared" ca="1" si="23"/>
        <v>Social Awareness</v>
      </c>
      <c r="OT9" s="7" t="str">
        <f t="shared" ca="1" si="24"/>
        <v>Soc. Awa.</v>
      </c>
      <c r="OU9" s="7">
        <f t="shared" ca="1" si="25"/>
        <v>31</v>
      </c>
      <c r="OV9" t="str">
        <f t="shared" ca="1" si="26"/>
        <v xml:space="preserve">Soc. Awa. (31), </v>
      </c>
      <c r="OX9">
        <v>7</v>
      </c>
      <c r="OY9" s="7" t="s">
        <v>19</v>
      </c>
      <c r="OZ9" s="7">
        <f t="shared" ca="1" si="27"/>
        <v>10.949752240310275</v>
      </c>
      <c r="PA9" s="7">
        <f t="shared" ca="1" si="28"/>
        <v>6</v>
      </c>
      <c r="PB9" t="str">
        <f ca="1">IFERROR(VLOOKUP(OX9,$M$3:$AK$568,6,FALSE),"")</f>
        <v>Navigation</v>
      </c>
      <c r="PC9" t="str">
        <f ca="1">IFERROR(VLOOKUP(OX9,$M$3:$AK$568,7,FALSE),"")</f>
        <v>Navig.</v>
      </c>
      <c r="PD9" s="7">
        <f ca="1">IFERROR(VLOOKUP(OX9,$M$3:$AK$568,25,FALSE),"")</f>
        <v>10</v>
      </c>
      <c r="PF9">
        <v>7</v>
      </c>
      <c r="PG9" s="7" t="s">
        <v>19</v>
      </c>
      <c r="PH9" t="str">
        <f t="shared" ca="1" si="29"/>
        <v>Medical Science 1</v>
      </c>
      <c r="PI9" s="7" t="str">
        <f t="shared" ca="1" si="30"/>
        <v>Medical Science 1</v>
      </c>
      <c r="PJ9" s="7">
        <f t="shared" ca="1" si="31"/>
        <v>10</v>
      </c>
      <c r="PK9" t="str">
        <f t="shared" ca="1" si="32"/>
        <v xml:space="preserve">Medical Science 1 (10), </v>
      </c>
      <c r="PM9">
        <v>7</v>
      </c>
      <c r="PN9" s="7" t="s">
        <v>19</v>
      </c>
      <c r="PO9" s="202" t="str">
        <f t="shared" ca="1" si="33"/>
        <v/>
      </c>
      <c r="PP9" s="7" t="str">
        <f t="shared" ca="1" si="34"/>
        <v/>
      </c>
      <c r="PQ9" t="str">
        <f ca="1">IFERROR(VLOOKUP(PM9,$G$325:$R$409,12,FALSE),"")</f>
        <v/>
      </c>
      <c r="PR9" t="e">
        <f ca="1">VLOOKUP(PM9,$G$324:$Q$409,11,FALSE)</f>
        <v>#N/A</v>
      </c>
      <c r="PS9" s="7" t="str">
        <f ca="1">VLOOKUP(PQ9,$R$325:$Y$409,8,FALSE)</f>
        <v>- -</v>
      </c>
      <c r="PT9" s="7">
        <f ca="1">ReSt</f>
        <v>-4</v>
      </c>
      <c r="PU9" s="7" t="e">
        <f t="shared" ca="1" si="35"/>
        <v>#N/A</v>
      </c>
      <c r="PV9" s="7" t="e">
        <f t="shared" ca="1" si="36"/>
        <v>#N/A</v>
      </c>
      <c r="PW9" s="7" t="str">
        <f ca="1">VLOOKUP(PQ9,$R$325:$AK$409,8,FALSE)</f>
        <v>- -</v>
      </c>
      <c r="PX9" s="7"/>
      <c r="PY9">
        <v>7</v>
      </c>
      <c r="PZ9" s="7" t="s">
        <v>19</v>
      </c>
      <c r="QA9" t="str">
        <f t="shared" ca="1" si="37"/>
        <v/>
      </c>
      <c r="QB9" s="7" t="str">
        <f t="shared" ca="1" si="38"/>
        <v/>
      </c>
      <c r="QC9" s="7" t="str">
        <f t="shared" ca="1" si="39"/>
        <v/>
      </c>
      <c r="QD9" t="str">
        <f t="shared" ca="1" si="40"/>
        <v/>
      </c>
      <c r="QF9">
        <v>7</v>
      </c>
      <c r="QG9" s="7" t="s">
        <v>19</v>
      </c>
      <c r="QH9" s="7">
        <f t="shared" ca="1" si="41"/>
        <v>47.395599734895775</v>
      </c>
      <c r="QI9" s="7">
        <f t="shared" ca="1" si="42"/>
        <v>10</v>
      </c>
      <c r="QJ9" t="str">
        <f t="shared" ca="1" si="43"/>
        <v>Pole-arm</v>
      </c>
      <c r="QK9" s="7">
        <f t="shared" ca="1" si="44"/>
        <v>47</v>
      </c>
      <c r="QM9">
        <v>7</v>
      </c>
      <c r="QN9" s="7" t="s">
        <v>19</v>
      </c>
      <c r="QO9" t="str">
        <f t="shared" ca="1" si="45"/>
        <v>Net</v>
      </c>
      <c r="QP9" s="7">
        <f t="shared" ca="1" si="46"/>
        <v>47</v>
      </c>
      <c r="QQ9" t="str">
        <f t="shared" ca="1" si="47"/>
        <v xml:space="preserve">Net (47), </v>
      </c>
    </row>
    <row r="10" spans="1:459" x14ac:dyDescent="0.25">
      <c r="A10" s="240" t="str">
        <f>IF('Character Sheet'!$B$4="Creature","N","Y")</f>
        <v>Y</v>
      </c>
      <c r="C10" s="75"/>
      <c r="D10" s="76"/>
      <c r="F10" s="75"/>
      <c r="G10" s="76"/>
      <c r="I10" s="75"/>
      <c r="J10" s="85"/>
      <c r="K10" s="85">
        <f t="shared" ca="1" si="9"/>
        <v>0</v>
      </c>
      <c r="L10" s="85">
        <f t="shared" ca="1" si="10"/>
        <v>0</v>
      </c>
      <c r="M10" s="70">
        <f t="shared" ca="1" si="11"/>
        <v>0</v>
      </c>
      <c r="O10" s="222" t="str">
        <f t="shared" ca="1" si="12"/>
        <v>- -</v>
      </c>
      <c r="Q10" s="7" t="str">
        <f t="shared" si="50"/>
        <v/>
      </c>
      <c r="R10" s="9" t="s">
        <v>1239</v>
      </c>
      <c r="S10" s="9"/>
      <c r="T10" s="61" t="str">
        <f>SUBSTITUTE(IFERROR(IFERROR(VLOOKUP(R10,'[1]Skill Statistics'!$A$3:$C$513,2,FALSE),VLOOKUP(Q10,'[1]Skill Statistics'!$A$3:$C$513,2,FALSE)),T9),"R*","ReSt")</f>
        <v>- -</v>
      </c>
      <c r="U10" s="61" t="str">
        <f>IFERROR(IFERROR(VLOOKUP(R10,'[1]Skill Statistics'!$A$3:$C$513,3,FALSE),VLOOKUP(Q10,'[1]Skill Statistics'!$A$3:$C$513,3,FALSE)),U9)</f>
        <v>- -</v>
      </c>
      <c r="V10" s="61" t="str">
        <f>IF(ISNUMBER(SEARCH("Category",R10)),"- -",IFERROR(IFERROR(VLOOKUP(Q10,[1]Professions!$A$4:$AM$288,MATCH(Profession,[1]Professions!$A$1:$AM$1,0),FALSE),VLOOKUP(Q10,Calculations!$B$91:$I$95,8,FALSE)),"- -"))</f>
        <v>- -</v>
      </c>
      <c r="W10" s="60" t="str">
        <f t="shared" si="13"/>
        <v>- -</v>
      </c>
      <c r="X10" s="7" t="str">
        <f ca="1">IFERROR(VLOOKUP(R10,$BS$6:$NR$519,MATCH(ActualLevel,$BS$3:$NR$3,0),FALSE),"- -")</f>
        <v>- -</v>
      </c>
      <c r="Y10" s="7" t="str">
        <f t="shared" si="0"/>
        <v>- -</v>
      </c>
      <c r="Z10" s="7" t="str">
        <f>IFERROR(VLOOKUP(Y10,Charts!$BQ$2:$BR$52,2,FALSE),"- -")</f>
        <v>- -</v>
      </c>
      <c r="AA10" s="7" t="str">
        <f t="shared" ca="1" si="51"/>
        <v>- -</v>
      </c>
      <c r="AB10" s="7" t="str">
        <f t="shared" si="48"/>
        <v>- -</v>
      </c>
      <c r="AC10" s="7"/>
      <c r="AD10" s="7"/>
      <c r="AE10" s="7"/>
      <c r="AF10" s="7"/>
      <c r="AG10" s="7"/>
      <c r="AH10" s="43"/>
      <c r="AI10" s="7"/>
      <c r="AJ10" s="7"/>
      <c r="AK10" s="7">
        <f t="shared" ca="1" si="52"/>
        <v>0</v>
      </c>
      <c r="AL10" s="7"/>
      <c r="AM10" s="69">
        <f>IFERROR(VLOOKUP(R10,'[1]Skill Statistics'!$A$3:$AN$513,MATCH(Profession,'[1]Skill Statistics'!$A$2:$AN$2,0),FALSE),0)</f>
        <v>0</v>
      </c>
      <c r="AN10" s="85">
        <f>IFERROR(VLOOKUP(Q10,'[1]Skill Statistics'!$A$3:$BK$513,MATCH(Archetype,'[1]Skill Statistics'!$A$2:$BK$2,0),FALSE),0)</f>
        <v>0</v>
      </c>
      <c r="AO10" s="85">
        <f>IFERROR(VLOOKUP(Q10,'[1]Skill Statistics'!$A$3:$BB$513,MATCH(Race,'[1]Skill Statistics'!$A$2:$BB$2,0),FALSE),0)</f>
        <v>0</v>
      </c>
      <c r="AP10" s="85">
        <f t="shared" ca="1" si="14"/>
        <v>0</v>
      </c>
      <c r="AQ10" s="70"/>
      <c r="AS10" s="69" t="str">
        <f>IFERROR(VLOOKUP(Q10,'[1]Professional Skills'!$A$4:$AM$288,MATCH(Profession,'[1]Professional Skills'!$A$3:$AM$3,0),FALSE),"- -")</f>
        <v>- -</v>
      </c>
      <c r="AU10" s="7" t="str">
        <f t="shared" si="49"/>
        <v>- -</v>
      </c>
      <c r="AV10" s="7">
        <f t="shared" ca="1" si="1"/>
        <v>0</v>
      </c>
      <c r="AW10" t="str">
        <f t="shared" si="55"/>
        <v/>
      </c>
      <c r="AX10" t="str">
        <f>IFERROR(_xlfn.RANK.EQ(AW10,$AW$5:$AW$568),"")</f>
        <v/>
      </c>
      <c r="AY10">
        <f t="shared" si="3"/>
        <v>0</v>
      </c>
      <c r="AZ10" s="70" t="str">
        <f t="shared" si="53"/>
        <v/>
      </c>
      <c r="BB10" s="69" t="str">
        <f>IFERROR(IF(Q10="Language",VLOOKUP(R10,[1]Cultures!$B$4:$N$218,MATCH(Culture,[1]Cultures!$B$3:$N$3,0),FALSE),VLOOKUP(Q10,[1]Cultures!$B$4:$O$212,MATCH(Culture,[1]Cultures!$B$3:$O$3,0),FALSE)),"- -")</f>
        <v>- -</v>
      </c>
      <c r="BD10">
        <f ca="1">IF(BC10="*",RAND(),0)</f>
        <v>0</v>
      </c>
      <c r="BE10" t="str">
        <f t="shared" si="262"/>
        <v/>
      </c>
      <c r="BI10" s="7" t="str">
        <f t="shared" si="54"/>
        <v>- -</v>
      </c>
      <c r="BJ10" s="7"/>
      <c r="BK10" s="7"/>
      <c r="BL10" s="70" t="str">
        <f t="shared" si="6"/>
        <v>- -</v>
      </c>
      <c r="BN10" s="69" t="str">
        <f>IFERROR(VLOOKUP(V10,Charts!$BT$2:$BV$14,3,FALSE),"- -")</f>
        <v>- -</v>
      </c>
      <c r="BO10" s="85" t="str">
        <f t="shared" ca="1" si="15"/>
        <v>- -</v>
      </c>
      <c r="BP10" s="70" t="str">
        <f t="shared" ca="1" si="263"/>
        <v>- -</v>
      </c>
      <c r="BR10" s="7">
        <v>5</v>
      </c>
      <c r="BS10" s="9" t="str">
        <f ca="1">VLOOKUP(BR10,$O$3:$R$568,4,FALSE)</f>
        <v>Leadership</v>
      </c>
      <c r="BT10" s="7" t="str">
        <f ca="1">VLOOKUP(BS10,$R$3:$V$568,5,FALSE)</f>
        <v>2 / 3</v>
      </c>
      <c r="BU10" s="7">
        <f ca="1">VLOOKUP(BT10,Charts!$BT$2:$BV$14,3,FALSE)</f>
        <v>0.84615384615384615</v>
      </c>
      <c r="BV10" s="7" t="str">
        <f t="shared" ca="1" si="56"/>
        <v>2</v>
      </c>
      <c r="BW10" s="7" t="str">
        <f t="shared" ca="1" si="57"/>
        <v>3</v>
      </c>
      <c r="BY10" s="7">
        <f t="shared" ca="1" si="58"/>
        <v>0.67937805593466438</v>
      </c>
      <c r="BZ10" s="7">
        <f t="shared" ca="1" si="59"/>
        <v>0.16677579021918176</v>
      </c>
      <c r="CA10" s="7">
        <f t="shared" ca="1" si="60"/>
        <v>1</v>
      </c>
      <c r="CB10" s="7" t="str">
        <f t="shared" ca="1" si="61"/>
        <v>2</v>
      </c>
      <c r="CC10" s="7">
        <f ca="1">IFERROR(IF(CC9+CB10&gt;CD$4,CC9,CC9+CB10),"")</f>
        <v>10</v>
      </c>
      <c r="CD10" s="7">
        <f t="shared" ca="1" si="264"/>
        <v>1</v>
      </c>
      <c r="CE10" s="7">
        <f t="shared" ca="1" si="62"/>
        <v>0.95089537149730685</v>
      </c>
      <c r="CF10" s="7">
        <f t="shared" ca="1" si="63"/>
        <v>-0.10474152534346071</v>
      </c>
      <c r="CG10" s="7">
        <f t="shared" ca="1" si="64"/>
        <v>0</v>
      </c>
      <c r="CH10" s="7">
        <f t="shared" ca="1" si="65"/>
        <v>0</v>
      </c>
      <c r="CI10" s="7">
        <f ca="1">IFERROR(IF(CI9+CH10&gt;CJ$4,CI9,CI9+CH10),"")</f>
        <v>10</v>
      </c>
      <c r="CJ10" s="7">
        <f t="shared" ca="1" si="265"/>
        <v>1</v>
      </c>
      <c r="CK10" s="7">
        <f t="shared" ca="1" si="66"/>
        <v>0.31705442675047169</v>
      </c>
      <c r="CL10" s="7">
        <f t="shared" ca="1" si="67"/>
        <v>0.52909941940337446</v>
      </c>
      <c r="CM10" s="7">
        <f t="shared" ca="1" si="68"/>
        <v>1</v>
      </c>
      <c r="CN10" s="7" t="str">
        <f t="shared" ca="1" si="69"/>
        <v>2</v>
      </c>
      <c r="CO10" s="7">
        <f ca="1">IFERROR(IF(CO9+CN10&gt;CP$4,CO9,CO9+CN10),"")</f>
        <v>10</v>
      </c>
      <c r="CP10" s="7">
        <f t="shared" ca="1" si="266"/>
        <v>2</v>
      </c>
      <c r="CQ10" s="7">
        <f t="shared" ca="1" si="70"/>
        <v>0.56306272486644704</v>
      </c>
      <c r="CR10" s="7">
        <f t="shared" ca="1" si="71"/>
        <v>0.28309112128739911</v>
      </c>
      <c r="CS10" s="7">
        <f t="shared" ca="1" si="72"/>
        <v>1</v>
      </c>
      <c r="CT10" s="7" t="str">
        <f t="shared" ca="1" si="73"/>
        <v>2</v>
      </c>
      <c r="CU10" s="7">
        <f ca="1">IFERROR(IF(CU9+CT10&gt;CV$4,CU9,CU9+CT10),"")</f>
        <v>9</v>
      </c>
      <c r="CV10" s="7">
        <f t="shared" ca="1" si="267"/>
        <v>3</v>
      </c>
      <c r="CW10" s="7">
        <f t="shared" ca="1" si="74"/>
        <v>0.97775962311534304</v>
      </c>
      <c r="CX10" s="7">
        <f t="shared" ca="1" si="75"/>
        <v>-0.13160577696149689</v>
      </c>
      <c r="CY10" s="7">
        <f t="shared" ca="1" si="76"/>
        <v>0</v>
      </c>
      <c r="CZ10" s="7">
        <f t="shared" ca="1" si="77"/>
        <v>0</v>
      </c>
      <c r="DA10" s="7">
        <f ca="1">IFERROR(IF(DA9+CZ10&gt;DB$4,DA9,DA9+CZ10),"")</f>
        <v>7</v>
      </c>
      <c r="DB10" s="7">
        <f t="shared" ca="1" si="268"/>
        <v>3</v>
      </c>
      <c r="DC10" s="7">
        <f t="shared" ca="1" si="78"/>
        <v>0.2290579304663346</v>
      </c>
      <c r="DD10" s="7">
        <f t="shared" ca="1" si="79"/>
        <v>0.61709591568751154</v>
      </c>
      <c r="DE10" s="7">
        <f t="shared" ca="1" si="80"/>
        <v>1</v>
      </c>
      <c r="DF10" s="7" t="str">
        <f t="shared" ca="1" si="81"/>
        <v>2</v>
      </c>
      <c r="DG10" s="7">
        <f ca="1">IFERROR(IF(DG9+DF10&gt;DH$4,DG9,DG9+DF10),"")</f>
        <v>10</v>
      </c>
      <c r="DH10" s="7">
        <f t="shared" ca="1" si="269"/>
        <v>4</v>
      </c>
      <c r="DI10" s="7">
        <f t="shared" ca="1" si="82"/>
        <v>0.58114394463413044</v>
      </c>
      <c r="DJ10" s="7">
        <f t="shared" ca="1" si="83"/>
        <v>0.26500990151971571</v>
      </c>
      <c r="DK10" s="7">
        <f t="shared" ca="1" si="84"/>
        <v>1</v>
      </c>
      <c r="DL10" s="7" t="str">
        <f t="shared" ca="1" si="85"/>
        <v>2</v>
      </c>
      <c r="DM10" s="7">
        <f ca="1">IFERROR(IF(DM9+DL10&gt;DN$4,DM9,DM9+DL10),"")</f>
        <v>12</v>
      </c>
      <c r="DN10" s="7">
        <f t="shared" ca="1" si="270"/>
        <v>5</v>
      </c>
      <c r="DO10" s="7">
        <f t="shared" ca="1" si="86"/>
        <v>0.96033261295892736</v>
      </c>
      <c r="DP10" s="7">
        <f t="shared" ca="1" si="87"/>
        <v>-0.11417876680508121</v>
      </c>
      <c r="DQ10" s="7">
        <f t="shared" ca="1" si="88"/>
        <v>0</v>
      </c>
      <c r="DR10" s="7">
        <f t="shared" ca="1" si="89"/>
        <v>0</v>
      </c>
      <c r="DS10" s="7">
        <f ca="1">IFERROR(IF(DS9+DR10&gt;DT$4,DS9,DS9+DR10),"")</f>
        <v>10</v>
      </c>
      <c r="DT10" s="7">
        <f t="shared" ca="1" si="271"/>
        <v>5</v>
      </c>
      <c r="DU10" s="7">
        <f t="shared" ca="1" si="90"/>
        <v>0.16861369060996445</v>
      </c>
      <c r="DV10" s="7">
        <f t="shared" ca="1" si="91"/>
        <v>0.67754015554388169</v>
      </c>
      <c r="DW10" s="7">
        <f t="shared" ca="1" si="92"/>
        <v>1</v>
      </c>
      <c r="DX10" s="7" t="str">
        <f t="shared" ca="1" si="93"/>
        <v>2</v>
      </c>
      <c r="DY10" s="7">
        <f ca="1">IFERROR(IF(DY9+DX10&gt;DZ$4,DY9,DY9+DX10),"")</f>
        <v>9</v>
      </c>
      <c r="DZ10" s="7">
        <f t="shared" ca="1" si="272"/>
        <v>6</v>
      </c>
      <c r="EA10" s="7">
        <f t="shared" ca="1" si="94"/>
        <v>0.46064449162192722</v>
      </c>
      <c r="EB10" s="7">
        <f t="shared" ca="1" si="95"/>
        <v>0.38550935453191892</v>
      </c>
      <c r="EC10" s="7">
        <f t="shared" ca="1" si="96"/>
        <v>1</v>
      </c>
      <c r="ED10" s="7" t="str">
        <f t="shared" ca="1" si="97"/>
        <v>2</v>
      </c>
      <c r="EE10" s="7">
        <f ca="1">IFERROR(IF(EE9+ED10&gt;EF$4,EE9,EE9+ED10),"")</f>
        <v>6</v>
      </c>
      <c r="EF10" s="7">
        <f t="shared" ca="1" si="273"/>
        <v>7</v>
      </c>
      <c r="EG10" s="7">
        <f t="shared" ca="1" si="98"/>
        <v>3.0244209030831248E-2</v>
      </c>
      <c r="EH10" s="7">
        <f t="shared" ca="1" si="99"/>
        <v>0.8159096371230149</v>
      </c>
      <c r="EI10" s="7">
        <f t="shared" ca="1" si="100"/>
        <v>2</v>
      </c>
      <c r="EJ10" s="7">
        <f t="shared" ca="1" si="101"/>
        <v>5</v>
      </c>
      <c r="EK10" s="7">
        <f ca="1">IFERROR(IF(EK9+EJ10&gt;EL$4,EK9,EK9+EJ10),"")</f>
        <v>15</v>
      </c>
      <c r="EL10" s="7">
        <f t="shared" ca="1" si="274"/>
        <v>9</v>
      </c>
      <c r="EM10" s="7">
        <f t="shared" ca="1" si="102"/>
        <v>0.33988932519870807</v>
      </c>
      <c r="EN10" s="7">
        <f t="shared" ca="1" si="103"/>
        <v>0.50626452095513808</v>
      </c>
      <c r="EO10" s="7">
        <f t="shared" ca="1" si="104"/>
        <v>1</v>
      </c>
      <c r="EP10" s="7" t="str">
        <f t="shared" ca="1" si="105"/>
        <v>2</v>
      </c>
      <c r="EQ10" s="7">
        <f ca="1">IFERROR(IF(EQ9+EP10&gt;ER$4,EQ9,EQ9+EP10),"")</f>
        <v>12</v>
      </c>
      <c r="ER10" s="7">
        <f t="shared" ca="1" si="275"/>
        <v>10</v>
      </c>
      <c r="ES10" s="7">
        <f t="shared" ca="1" si="106"/>
        <v>0.85349433319625623</v>
      </c>
      <c r="ET10" s="7">
        <f t="shared" ca="1" si="107"/>
        <v>-7.3404870424100821E-3</v>
      </c>
      <c r="EU10" s="7">
        <f t="shared" ca="1" si="108"/>
        <v>0</v>
      </c>
      <c r="EV10" s="7">
        <f t="shared" ca="1" si="109"/>
        <v>0</v>
      </c>
      <c r="EW10" s="7">
        <f ca="1">IFERROR(IF(EW9+EV10&gt;EX$4,EW9,EW9+EV10),"")</f>
        <v>7</v>
      </c>
      <c r="EX10" s="7">
        <f t="shared" ca="1" si="276"/>
        <v>10</v>
      </c>
      <c r="EY10" s="7">
        <f t="shared" ca="1" si="110"/>
        <v>0.74395455755418183</v>
      </c>
      <c r="EZ10" s="7">
        <f t="shared" ca="1" si="111"/>
        <v>0.10219928859966432</v>
      </c>
      <c r="FA10" s="7">
        <f t="shared" ca="1" si="112"/>
        <v>1</v>
      </c>
      <c r="FB10" s="7" t="str">
        <f t="shared" ca="1" si="113"/>
        <v>2</v>
      </c>
      <c r="FC10" s="7">
        <f ca="1">IFERROR(IF(FC9+FB10&gt;FD$4,FC9,FC9+FB10),"")</f>
        <v>10</v>
      </c>
      <c r="FD10" s="7">
        <f t="shared" ca="1" si="277"/>
        <v>11</v>
      </c>
      <c r="FE10" s="7">
        <f t="shared" ca="1" si="114"/>
        <v>0.1137320640785805</v>
      </c>
      <c r="FF10" s="7">
        <f t="shared" ca="1" si="115"/>
        <v>0.73242178207526565</v>
      </c>
      <c r="FG10" s="7">
        <f t="shared" ca="1" si="116"/>
        <v>1</v>
      </c>
      <c r="FH10" s="7" t="str">
        <f t="shared" ca="1" si="117"/>
        <v>2</v>
      </c>
      <c r="FI10" s="7">
        <f ca="1">IFERROR(IF(FI9+FH10&gt;FJ$4,FI9,FI9+FH10),"")</f>
        <v>12</v>
      </c>
      <c r="FJ10" s="7">
        <f t="shared" ca="1" si="278"/>
        <v>12</v>
      </c>
      <c r="FK10" s="7">
        <f t="shared" ca="1" si="118"/>
        <v>0.44093979017224805</v>
      </c>
      <c r="FL10" s="7">
        <f t="shared" ca="1" si="119"/>
        <v>0.4052140559815981</v>
      </c>
      <c r="FM10" s="7">
        <f t="shared" ca="1" si="120"/>
        <v>1</v>
      </c>
      <c r="FN10" s="7" t="str">
        <f t="shared" ca="1" si="121"/>
        <v>2</v>
      </c>
      <c r="FO10" s="7">
        <f ca="1">IFERROR(IF(FO9+FN10&gt;FP$4,FO9,FO9+FN10),"")</f>
        <v>9</v>
      </c>
      <c r="FP10" s="7">
        <f t="shared" ca="1" si="279"/>
        <v>13</v>
      </c>
      <c r="FQ10" s="7">
        <f t="shared" ca="1" si="122"/>
        <v>0.37775207433325286</v>
      </c>
      <c r="FR10" s="7">
        <f t="shared" ca="1" si="123"/>
        <v>0.46840177182059328</v>
      </c>
      <c r="FS10" s="7">
        <f t="shared" ca="1" si="124"/>
        <v>1</v>
      </c>
      <c r="FT10" s="7" t="str">
        <f t="shared" ca="1" si="125"/>
        <v>2</v>
      </c>
      <c r="FU10" s="7">
        <f ca="1">IFERROR(IF(FU9+FT10&gt;FV$4,FU9,FU9+FT10),"")</f>
        <v>9</v>
      </c>
      <c r="FV10" s="7">
        <f t="shared" ca="1" si="280"/>
        <v>14</v>
      </c>
      <c r="FW10" s="7">
        <f t="shared" ca="1" si="126"/>
        <v>0.58192158497069257</v>
      </c>
      <c r="FX10" s="7">
        <f t="shared" ca="1" si="127"/>
        <v>0.26423226118315357</v>
      </c>
      <c r="FY10" s="7">
        <f t="shared" ca="1" si="128"/>
        <v>1</v>
      </c>
      <c r="FZ10" s="7" t="str">
        <f t="shared" ca="1" si="129"/>
        <v>2</v>
      </c>
      <c r="GA10" s="7">
        <f ca="1">IFERROR(IF(GA9+FZ10&gt;GB$4,GA9,GA9+FZ10),"")</f>
        <v>12</v>
      </c>
      <c r="GB10" s="7">
        <f t="shared" ca="1" si="281"/>
        <v>15</v>
      </c>
      <c r="GC10" s="7">
        <f t="shared" ca="1" si="130"/>
        <v>0.3460284832091115</v>
      </c>
      <c r="GD10" s="7">
        <f t="shared" ca="1" si="131"/>
        <v>0.50012536294473464</v>
      </c>
      <c r="GE10" s="7">
        <f t="shared" ca="1" si="132"/>
        <v>1</v>
      </c>
      <c r="GF10" s="7" t="str">
        <f t="shared" ca="1" si="133"/>
        <v>2</v>
      </c>
      <c r="GG10" s="7">
        <f ca="1">IFERROR(IF(GG9+GF10&gt;GH$4,GG9,GG9+GF10),"")</f>
        <v>10</v>
      </c>
      <c r="GH10" s="7">
        <f t="shared" ca="1" si="282"/>
        <v>16</v>
      </c>
      <c r="GI10" s="7">
        <f t="shared" ca="1" si="134"/>
        <v>0.902172388858969</v>
      </c>
      <c r="GJ10" s="7">
        <f t="shared" ca="1" si="135"/>
        <v>-5.6018542705122853E-2</v>
      </c>
      <c r="GK10" s="7">
        <f t="shared" ca="1" si="136"/>
        <v>0</v>
      </c>
      <c r="GL10" s="7">
        <f t="shared" ca="1" si="137"/>
        <v>0</v>
      </c>
      <c r="GM10" s="7">
        <f ca="1">IFERROR(IF(GM9+GL10&gt;GN$4,GM9,GM9+GL10),"")</f>
        <v>7</v>
      </c>
      <c r="GN10" s="7">
        <f t="shared" ca="1" si="283"/>
        <v>16</v>
      </c>
      <c r="GO10" s="7">
        <f t="shared" ca="1" si="138"/>
        <v>0.75280944459591215</v>
      </c>
      <c r="GP10" s="7">
        <f t="shared" ca="1" si="139"/>
        <v>9.3344401557933998E-2</v>
      </c>
      <c r="GQ10" s="7">
        <f t="shared" ca="1" si="140"/>
        <v>1</v>
      </c>
      <c r="GR10" s="7" t="str">
        <f t="shared" ca="1" si="141"/>
        <v>2</v>
      </c>
      <c r="GS10" s="7">
        <f ca="1">IFERROR(IF(GS9+GR10&gt;GT$4,GS9,GS9+GR10),"")</f>
        <v>12</v>
      </c>
      <c r="GT10" s="7">
        <f t="shared" ca="1" si="284"/>
        <v>17</v>
      </c>
      <c r="GU10" s="7">
        <f t="shared" ca="1" si="142"/>
        <v>0.18879505149572218</v>
      </c>
      <c r="GV10" s="7">
        <f t="shared" ca="1" si="143"/>
        <v>0.65735879465812397</v>
      </c>
      <c r="GW10" s="7">
        <f t="shared" ca="1" si="144"/>
        <v>1</v>
      </c>
      <c r="GX10" s="7" t="str">
        <f t="shared" ca="1" si="145"/>
        <v>2</v>
      </c>
      <c r="GY10" s="7">
        <f ca="1">IFERROR(IF(GY9+GX10&gt;GZ$4,GY9,GY9+GX10),"")</f>
        <v>10</v>
      </c>
      <c r="GZ10" s="7">
        <f t="shared" ca="1" si="285"/>
        <v>18</v>
      </c>
      <c r="HA10" s="7">
        <f t="shared" ca="1" si="146"/>
        <v>0.69990701548159273</v>
      </c>
      <c r="HB10" s="7">
        <f t="shared" ca="1" si="147"/>
        <v>0.14624683067225341</v>
      </c>
      <c r="HC10" s="7">
        <f t="shared" ca="1" si="148"/>
        <v>1</v>
      </c>
      <c r="HD10" s="7" t="str">
        <f t="shared" ca="1" si="149"/>
        <v>2</v>
      </c>
      <c r="HE10" s="7">
        <f ca="1">IFERROR(IF(HE9+HD10&gt;HF$4,HE9,HE9+HD10),"")</f>
        <v>9</v>
      </c>
      <c r="HF10" s="7">
        <f t="shared" ca="1" si="286"/>
        <v>19</v>
      </c>
      <c r="HG10" s="7">
        <f t="shared" ca="1" si="150"/>
        <v>0.26293772669670801</v>
      </c>
      <c r="HH10" s="7">
        <f t="shared" ca="1" si="151"/>
        <v>0.58321611945713814</v>
      </c>
      <c r="HI10" s="7">
        <f t="shared" ca="1" si="152"/>
        <v>1</v>
      </c>
      <c r="HJ10" s="7" t="str">
        <f t="shared" ca="1" si="153"/>
        <v>2</v>
      </c>
      <c r="HK10" s="7">
        <f ca="1">IFERROR(IF(HK9+HJ10&gt;HL$4,HK9,HK9+HJ10),"")</f>
        <v>7</v>
      </c>
      <c r="HL10" s="7">
        <f t="shared" ca="1" si="287"/>
        <v>20</v>
      </c>
      <c r="HM10" s="7">
        <f t="shared" ca="1" si="154"/>
        <v>0.18263720486691648</v>
      </c>
      <c r="HN10" s="7">
        <f t="shared" ca="1" si="155"/>
        <v>0.66351664128692966</v>
      </c>
      <c r="HO10" s="7">
        <f t="shared" ca="1" si="156"/>
        <v>1</v>
      </c>
      <c r="HP10" s="7" t="str">
        <f t="shared" ca="1" si="157"/>
        <v>2</v>
      </c>
      <c r="HQ10" s="7">
        <f ca="1">IFERROR(IF(HQ9+HP10&gt;HR$4,HQ9,HQ9+HP10),"")</f>
        <v>12</v>
      </c>
      <c r="HR10" s="7">
        <f t="shared" ca="1" si="288"/>
        <v>21</v>
      </c>
      <c r="HS10" s="7">
        <f t="shared" ca="1" si="158"/>
        <v>7.2209297003891781E-2</v>
      </c>
      <c r="HT10" s="7">
        <f t="shared" ca="1" si="159"/>
        <v>0.77394454914995436</v>
      </c>
      <c r="HU10" s="7">
        <f t="shared" ca="1" si="160"/>
        <v>1</v>
      </c>
      <c r="HV10" s="7" t="str">
        <f t="shared" ca="1" si="161"/>
        <v>2</v>
      </c>
      <c r="HW10" s="7">
        <f ca="1">IFERROR(IF(HW9+HV10&gt;HX$4,HW9,HW9+HV10),"")</f>
        <v>7</v>
      </c>
      <c r="HX10" s="7">
        <f t="shared" ca="1" si="289"/>
        <v>22</v>
      </c>
      <c r="HY10" s="7">
        <f t="shared" ca="1" si="162"/>
        <v>6.1953965714671599E-2</v>
      </c>
      <c r="HZ10" s="7">
        <f t="shared" ca="1" si="163"/>
        <v>0.78419988043917455</v>
      </c>
      <c r="IA10" s="7">
        <f t="shared" ca="1" si="164"/>
        <v>1</v>
      </c>
      <c r="IB10" s="7" t="str">
        <f t="shared" ca="1" si="165"/>
        <v>2</v>
      </c>
      <c r="IC10" s="7">
        <f ca="1">IFERROR(IF(IC9+IB10&gt;ID$4,IC9,IC9+IB10),"")</f>
        <v>12</v>
      </c>
      <c r="ID10" s="7">
        <f t="shared" ca="1" si="290"/>
        <v>23</v>
      </c>
      <c r="IE10" s="7">
        <f t="shared" ca="1" si="166"/>
        <v>0.11869158350185582</v>
      </c>
      <c r="IF10" s="7">
        <f t="shared" ca="1" si="167"/>
        <v>0.72746226265199032</v>
      </c>
      <c r="IG10" s="7">
        <f t="shared" ca="1" si="168"/>
        <v>1</v>
      </c>
      <c r="IH10" s="7" t="str">
        <f t="shared" ca="1" si="169"/>
        <v>2</v>
      </c>
      <c r="II10" s="7">
        <f ca="1">IFERROR(IF(II9+IH10&gt;IJ$4,II9,II9+IH10),"")</f>
        <v>12</v>
      </c>
      <c r="IJ10" s="7">
        <f t="shared" ca="1" si="291"/>
        <v>24</v>
      </c>
      <c r="IK10" s="7">
        <f t="shared" ca="1" si="170"/>
        <v>0.19229057958971163</v>
      </c>
      <c r="IL10" s="7">
        <f t="shared" ca="1" si="171"/>
        <v>0.65386326656413452</v>
      </c>
      <c r="IM10" s="7">
        <f t="shared" ca="1" si="172"/>
        <v>1</v>
      </c>
      <c r="IN10" s="7" t="str">
        <f t="shared" ca="1" si="173"/>
        <v>2</v>
      </c>
      <c r="IO10" s="7">
        <f ca="1">IFERROR(IF(IO9+IN10&gt;IP$4,IO9,IO9+IN10),"")</f>
        <v>9</v>
      </c>
      <c r="IP10" s="7">
        <f t="shared" ca="1" si="292"/>
        <v>25</v>
      </c>
      <c r="IQ10" s="7">
        <f t="shared" ca="1" si="174"/>
        <v>0.2540375402048799</v>
      </c>
      <c r="IR10" s="7">
        <f t="shared" ca="1" si="175"/>
        <v>0.59211630594896625</v>
      </c>
      <c r="IS10" s="7">
        <f t="shared" ca="1" si="176"/>
        <v>1</v>
      </c>
      <c r="IT10" s="7" t="str">
        <f t="shared" ca="1" si="177"/>
        <v>2</v>
      </c>
      <c r="IU10" s="7">
        <f ca="1">IFERROR(IF(IU9+IT10&gt;IV$4,IU9,IU9+IT10),"")</f>
        <v>12</v>
      </c>
      <c r="IV10" s="7">
        <f t="shared" ca="1" si="293"/>
        <v>26</v>
      </c>
      <c r="IW10" s="7">
        <f t="shared" ca="1" si="178"/>
        <v>0.17721820889355155</v>
      </c>
      <c r="IX10" s="7">
        <f t="shared" ca="1" si="179"/>
        <v>0.66893563726029459</v>
      </c>
      <c r="IY10" s="7">
        <f t="shared" ca="1" si="180"/>
        <v>1</v>
      </c>
      <c r="IZ10" s="7" t="str">
        <f t="shared" ca="1" si="181"/>
        <v>2</v>
      </c>
      <c r="JA10" s="7">
        <f ca="1">IFERROR(IF(JA9+IZ10&gt;JB$4,JA9,JA9+IZ10),"")</f>
        <v>12</v>
      </c>
      <c r="JB10" s="7">
        <f t="shared" ca="1" si="294"/>
        <v>27</v>
      </c>
      <c r="JC10" s="7">
        <f t="shared" ca="1" si="182"/>
        <v>0.65180227933673929</v>
      </c>
      <c r="JD10" s="7">
        <f t="shared" ca="1" si="183"/>
        <v>0.19435156681710686</v>
      </c>
      <c r="JE10" s="7">
        <f t="shared" ca="1" si="184"/>
        <v>1</v>
      </c>
      <c r="JF10" s="7" t="str">
        <f t="shared" ca="1" si="185"/>
        <v>2</v>
      </c>
      <c r="JG10" s="7">
        <f ca="1">IFERROR(IF(JG9+JF10&gt;JH$4,JG9,JG9+JF10),"")</f>
        <v>12</v>
      </c>
      <c r="JH10" s="7">
        <f t="shared" ca="1" si="295"/>
        <v>28</v>
      </c>
      <c r="JI10" s="7">
        <f t="shared" ca="1" si="186"/>
        <v>0.46173936556428774</v>
      </c>
      <c r="JJ10" s="7">
        <f t="shared" ca="1" si="187"/>
        <v>0.3844144805895584</v>
      </c>
      <c r="JK10" s="7">
        <f t="shared" ca="1" si="188"/>
        <v>1</v>
      </c>
      <c r="JL10" s="7" t="str">
        <f t="shared" ca="1" si="189"/>
        <v>2</v>
      </c>
      <c r="JM10" s="7">
        <f ca="1">IFERROR(IF(JM9+JL10&gt;JN$4,JM9,JM9+JL10),"")</f>
        <v>12</v>
      </c>
      <c r="JN10" s="7">
        <f t="shared" ca="1" si="296"/>
        <v>29</v>
      </c>
      <c r="JO10" s="7">
        <f t="shared" ca="1" si="190"/>
        <v>0.7356977203326448</v>
      </c>
      <c r="JP10" s="7">
        <f t="shared" ca="1" si="191"/>
        <v>0.11045612582120135</v>
      </c>
      <c r="JQ10" s="7">
        <f t="shared" ca="1" si="192"/>
        <v>1</v>
      </c>
      <c r="JR10" s="7" t="str">
        <f t="shared" ca="1" si="193"/>
        <v>2</v>
      </c>
      <c r="JS10" s="7">
        <f ca="1">IFERROR(IF(JS9+JR10&gt;JT$4,JS9,JS9+JR10),"")</f>
        <v>12</v>
      </c>
      <c r="JT10" s="7">
        <f t="shared" ca="1" si="297"/>
        <v>30</v>
      </c>
      <c r="JU10" s="7">
        <f t="shared" ca="1" si="194"/>
        <v>0.91959315907245121</v>
      </c>
      <c r="JV10" s="7">
        <f t="shared" ca="1" si="195"/>
        <v>-7.343931291860506E-2</v>
      </c>
      <c r="JW10" s="7">
        <f t="shared" ca="1" si="196"/>
        <v>0</v>
      </c>
      <c r="JX10" s="7">
        <f t="shared" ca="1" si="197"/>
        <v>0</v>
      </c>
      <c r="JY10" s="7">
        <f ca="1">IFERROR(IF(JY9+JX10&gt;JZ$4,JY9,JY9+JX10),"")</f>
        <v>7</v>
      </c>
      <c r="JZ10" s="7">
        <f t="shared" ca="1" si="298"/>
        <v>30</v>
      </c>
      <c r="KA10" s="7">
        <f t="shared" ca="1" si="198"/>
        <v>0.19825206413090857</v>
      </c>
      <c r="KB10" s="7">
        <f t="shared" ca="1" si="199"/>
        <v>0.64790178202293758</v>
      </c>
      <c r="KC10" s="7">
        <f t="shared" ca="1" si="200"/>
        <v>1</v>
      </c>
      <c r="KD10" s="7" t="str">
        <f t="shared" ca="1" si="201"/>
        <v>2</v>
      </c>
      <c r="KE10" s="7">
        <f ca="1">IFERROR(IF(KE9+KD10&gt;KF$4,KE9,KE9+KD10),"")</f>
        <v>7</v>
      </c>
      <c r="KF10" s="7">
        <f t="shared" ca="1" si="299"/>
        <v>31</v>
      </c>
      <c r="KG10" s="7">
        <f t="shared" ca="1" si="202"/>
        <v>0.52375362980033691</v>
      </c>
      <c r="KH10" s="7">
        <f t="shared" ca="1" si="203"/>
        <v>0.32240021635350924</v>
      </c>
      <c r="KI10" s="7">
        <f t="shared" ca="1" si="204"/>
        <v>1</v>
      </c>
      <c r="KJ10" s="7" t="str">
        <f t="shared" ca="1" si="205"/>
        <v>2</v>
      </c>
      <c r="KK10" s="7">
        <f ca="1">IFERROR(IF(KK9+KJ10&gt;KL$4,KK9,KK9+KJ10),"")</f>
        <v>7</v>
      </c>
      <c r="KL10" s="7">
        <f t="shared" ca="1" si="300"/>
        <v>32</v>
      </c>
      <c r="KM10" s="7">
        <f t="shared" ca="1" si="206"/>
        <v>0.64091599418948431</v>
      </c>
      <c r="KN10" s="7">
        <f t="shared" ca="1" si="207"/>
        <v>0.20523785196436184</v>
      </c>
      <c r="KO10" s="7">
        <f t="shared" ca="1" si="208"/>
        <v>1</v>
      </c>
      <c r="KP10" s="7" t="str">
        <f t="shared" ca="1" si="209"/>
        <v>2</v>
      </c>
      <c r="KQ10" s="7">
        <f ca="1">IFERROR(IF(KQ9+KP10&gt;KR$4,KQ9,KQ9+KP10),"")</f>
        <v>9</v>
      </c>
      <c r="KR10" s="7">
        <f t="shared" ca="1" si="301"/>
        <v>33</v>
      </c>
      <c r="KS10" s="7">
        <f t="shared" ca="1" si="210"/>
        <v>0.66163894390168421</v>
      </c>
      <c r="KT10" s="7">
        <f t="shared" ca="1" si="211"/>
        <v>0.18451490225216194</v>
      </c>
      <c r="KU10" s="7">
        <f t="shared" ca="1" si="212"/>
        <v>1</v>
      </c>
      <c r="KV10" s="7" t="str">
        <f t="shared" ca="1" si="213"/>
        <v>2</v>
      </c>
      <c r="KW10" s="7">
        <f ca="1">IFERROR(IF(KW9+KV10&gt;KX$4,KW9,KW9+KV10),"")</f>
        <v>9</v>
      </c>
      <c r="KX10" s="7">
        <f t="shared" ca="1" si="302"/>
        <v>34</v>
      </c>
      <c r="KY10" s="7">
        <f t="shared" ca="1" si="214"/>
        <v>0.53498612517839472</v>
      </c>
      <c r="KZ10" s="7">
        <f t="shared" ca="1" si="215"/>
        <v>0.31116772097545142</v>
      </c>
      <c r="LA10" s="7">
        <f t="shared" ca="1" si="216"/>
        <v>1</v>
      </c>
      <c r="LB10" s="7" t="str">
        <f t="shared" ca="1" si="217"/>
        <v>2</v>
      </c>
      <c r="LC10" s="7">
        <f ca="1">IFERROR(IF(LC9+LB10&gt;LD$4,LC9,LC9+LB10),"")</f>
        <v>9</v>
      </c>
      <c r="LD10" s="7">
        <f t="shared" ca="1" si="303"/>
        <v>35</v>
      </c>
      <c r="LE10" s="7">
        <f t="shared" ca="1" si="218"/>
        <v>0.52202318694755412</v>
      </c>
      <c r="LF10" s="7">
        <f t="shared" ca="1" si="219"/>
        <v>0.32413065920629203</v>
      </c>
      <c r="LG10" s="7">
        <f t="shared" ca="1" si="220"/>
        <v>1</v>
      </c>
      <c r="LH10" s="7" t="str">
        <f t="shared" ca="1" si="221"/>
        <v>2</v>
      </c>
      <c r="LI10" s="7">
        <f ca="1">IFERROR(IF(LI9+LH10&gt;LJ$4,LI9,LI9+LH10),"")</f>
        <v>6</v>
      </c>
      <c r="LJ10" s="7">
        <f t="shared" ca="1" si="304"/>
        <v>36</v>
      </c>
      <c r="LK10" s="7">
        <f t="shared" ca="1" si="222"/>
        <v>0.23972521584610529</v>
      </c>
      <c r="LL10" s="7">
        <f t="shared" ca="1" si="223"/>
        <v>0.60642863030774086</v>
      </c>
      <c r="LM10" s="7">
        <f t="shared" ca="1" si="224"/>
        <v>1</v>
      </c>
      <c r="LN10" s="7" t="str">
        <f t="shared" ca="1" si="225"/>
        <v>2</v>
      </c>
      <c r="LO10" s="7">
        <f ca="1">IFERROR(IF(LO9+LN10&gt;LP$4,LO9,LO9+LN10),"")</f>
        <v>8</v>
      </c>
      <c r="LP10" s="7">
        <f t="shared" ca="1" si="305"/>
        <v>37</v>
      </c>
      <c r="LQ10" s="7">
        <f t="shared" ca="1" si="226"/>
        <v>0.80724325255023122</v>
      </c>
      <c r="LR10" s="7">
        <f t="shared" ca="1" si="227"/>
        <v>3.8910593603614929E-2</v>
      </c>
      <c r="LS10" s="7">
        <f t="shared" ca="1" si="228"/>
        <v>1</v>
      </c>
      <c r="LT10" s="7" t="str">
        <f t="shared" ca="1" si="229"/>
        <v>2</v>
      </c>
      <c r="LU10" s="7">
        <f ca="1">IFERROR(IF(LU9+LT10&gt;LV$4,LU9,LU9+LT10),"")</f>
        <v>9</v>
      </c>
      <c r="LV10" s="7">
        <f t="shared" ca="1" si="306"/>
        <v>38</v>
      </c>
      <c r="LW10" s="7">
        <f t="shared" ca="1" si="230"/>
        <v>0.88347769317258085</v>
      </c>
      <c r="LX10" s="7">
        <f t="shared" ca="1" si="231"/>
        <v>-3.7323847018734702E-2</v>
      </c>
      <c r="LY10" s="7">
        <f t="shared" ca="1" si="232"/>
        <v>0</v>
      </c>
      <c r="LZ10" s="7">
        <f t="shared" ca="1" si="233"/>
        <v>0</v>
      </c>
      <c r="MA10" s="7">
        <f ca="1">IFERROR(IF(MA9+LZ10&gt;MB$4,MA9,MA9+LZ10),"")</f>
        <v>7</v>
      </c>
      <c r="MB10" s="7">
        <f t="shared" ca="1" si="307"/>
        <v>38</v>
      </c>
      <c r="MC10" s="7">
        <f t="shared" ca="1" si="234"/>
        <v>0.84759408919613777</v>
      </c>
      <c r="MD10" s="7">
        <f t="shared" ca="1" si="235"/>
        <v>-1.4402430422916224E-3</v>
      </c>
      <c r="ME10" s="7">
        <f t="shared" ca="1" si="236"/>
        <v>0</v>
      </c>
      <c r="MF10" s="7">
        <f t="shared" ca="1" si="237"/>
        <v>0</v>
      </c>
      <c r="MG10" s="7">
        <f ca="1">IFERROR(IF(MG9+MF10&gt;MH$4,MG9,MG9+MF10),"")</f>
        <v>10</v>
      </c>
      <c r="MH10" s="7">
        <f t="shared" ca="1" si="308"/>
        <v>38</v>
      </c>
      <c r="MI10" s="7">
        <f t="shared" ca="1" si="238"/>
        <v>0.42421384299652487</v>
      </c>
      <c r="MJ10" s="7">
        <f t="shared" ca="1" si="239"/>
        <v>0.42194000315732128</v>
      </c>
      <c r="MK10" s="7">
        <f t="shared" ca="1" si="240"/>
        <v>1</v>
      </c>
      <c r="ML10" s="7" t="str">
        <f t="shared" ca="1" si="241"/>
        <v>2</v>
      </c>
      <c r="MM10" s="7">
        <f ca="1">IFERROR(IF(MM9+ML10&gt;MN$4,MM9,MM9+ML10),"")</f>
        <v>6</v>
      </c>
      <c r="MN10" s="7">
        <f t="shared" ca="1" si="309"/>
        <v>39</v>
      </c>
      <c r="MO10" s="7">
        <f t="shared" ca="1" si="242"/>
        <v>0.28063511570663668</v>
      </c>
      <c r="MP10" s="7">
        <f t="shared" ca="1" si="243"/>
        <v>0.56551873044720946</v>
      </c>
      <c r="MQ10" s="7">
        <f t="shared" ca="1" si="244"/>
        <v>1</v>
      </c>
      <c r="MR10" s="7" t="str">
        <f t="shared" ca="1" si="245"/>
        <v>2</v>
      </c>
      <c r="MS10" s="7">
        <f ca="1">IFERROR(IF(MS9+MR10&gt;MT$4,MS9,MS9+MR10),"")</f>
        <v>12</v>
      </c>
      <c r="MT10" s="7">
        <f t="shared" ca="1" si="310"/>
        <v>40</v>
      </c>
      <c r="MU10" s="7">
        <f t="shared" ca="1" si="246"/>
        <v>0.71626064511869136</v>
      </c>
      <c r="MV10" s="7">
        <f t="shared" ca="1" si="247"/>
        <v>0.12989320103515478</v>
      </c>
      <c r="MW10" s="7">
        <f t="shared" ca="1" si="248"/>
        <v>1</v>
      </c>
      <c r="MX10" s="7" t="str">
        <f t="shared" ca="1" si="249"/>
        <v>2</v>
      </c>
      <c r="MY10" s="7">
        <f ca="1">IFERROR(IF(MY9+MX10&gt;MZ$4,MY9,MY9+MX10),"")</f>
        <v>9</v>
      </c>
      <c r="MZ10" s="7">
        <f t="shared" ca="1" si="311"/>
        <v>41</v>
      </c>
      <c r="NA10" s="7">
        <f t="shared" ca="1" si="250"/>
        <v>0.25171652699703073</v>
      </c>
      <c r="NB10" s="7">
        <f t="shared" ca="1" si="251"/>
        <v>0.59443731915681541</v>
      </c>
      <c r="NC10" s="7">
        <f t="shared" ca="1" si="252"/>
        <v>1</v>
      </c>
      <c r="ND10" s="7" t="str">
        <f t="shared" ca="1" si="253"/>
        <v>2</v>
      </c>
      <c r="NE10" s="7">
        <f ca="1">IFERROR(IF(NE9+ND10&gt;NF$4,NE9,NE9+ND10),"")</f>
        <v>10</v>
      </c>
      <c r="NF10" s="7">
        <f t="shared" ca="1" si="312"/>
        <v>42</v>
      </c>
      <c r="NG10" s="7">
        <f t="shared" ca="1" si="254"/>
        <v>0.5319969979691338</v>
      </c>
      <c r="NH10" s="7">
        <f t="shared" ca="1" si="255"/>
        <v>0.31415684818471235</v>
      </c>
      <c r="NI10" s="7">
        <f t="shared" ca="1" si="256"/>
        <v>1</v>
      </c>
      <c r="NJ10" s="7" t="str">
        <f t="shared" ca="1" si="257"/>
        <v>2</v>
      </c>
      <c r="NK10" s="7">
        <f ca="1">IFERROR(IF(NK9+NJ10&gt;NL$4,NK9,NK9+NJ10),"")</f>
        <v>10</v>
      </c>
      <c r="NL10" s="7">
        <f t="shared" ca="1" si="313"/>
        <v>43</v>
      </c>
      <c r="NM10" s="7">
        <f t="shared" ca="1" si="258"/>
        <v>6.7888570725379349E-2</v>
      </c>
      <c r="NN10" s="7">
        <f t="shared" ca="1" si="259"/>
        <v>0.7782652754284668</v>
      </c>
      <c r="NO10" s="7">
        <f t="shared" ca="1" si="260"/>
        <v>1</v>
      </c>
      <c r="NP10" s="7" t="str">
        <f t="shared" ca="1" si="261"/>
        <v>2</v>
      </c>
      <c r="NQ10" s="7">
        <f ca="1">IFERROR(IF(NQ9+NP10&gt;NR$4,NQ9,NQ9+NP10),"")</f>
        <v>9</v>
      </c>
      <c r="NR10" s="7">
        <f t="shared" ca="1" si="314"/>
        <v>44</v>
      </c>
      <c r="NT10">
        <v>8</v>
      </c>
      <c r="NU10" s="7" t="s">
        <v>19</v>
      </c>
      <c r="NV10" s="7">
        <f t="shared" ca="1" si="16"/>
        <v>41.35647410337868</v>
      </c>
      <c r="NW10" s="7">
        <f t="shared" ca="1" si="8"/>
        <v>5</v>
      </c>
      <c r="NX10" t="str">
        <f ca="1">IFERROR(VLOOKUP(NT10,$K$3:$AK$568,8,FALSE),"")</f>
        <v>Ground Forces</v>
      </c>
      <c r="NY10" t="str">
        <f ca="1">IFERROR(VLOOKUP(NT10,$K$3:$AK$568,9,FALSE),"")</f>
        <v>Mil. Org., Grou.</v>
      </c>
      <c r="NZ10" s="7">
        <f ca="1">IFERROR(VLOOKUP(NT10,$K$3:$AK$568,27,FALSE),"")</f>
        <v>41</v>
      </c>
      <c r="OB10">
        <v>8</v>
      </c>
      <c r="OC10" s="7" t="s">
        <v>19</v>
      </c>
      <c r="OD10" t="str">
        <f t="shared" ca="1" si="17"/>
        <v>Sniping</v>
      </c>
      <c r="OE10" s="7" t="str">
        <f t="shared" ca="1" si="18"/>
        <v>Snip.</v>
      </c>
      <c r="OF10" s="7">
        <f t="shared" ca="1" si="19"/>
        <v>30</v>
      </c>
      <c r="OG10" t="str">
        <f t="shared" ca="1" si="20"/>
        <v xml:space="preserve">Snip. (30), </v>
      </c>
      <c r="OI10">
        <v>8</v>
      </c>
      <c r="OJ10" s="7" t="s">
        <v>19</v>
      </c>
      <c r="OK10" s="7">
        <f t="shared" ca="1" si="21"/>
        <v>31.649071563842664</v>
      </c>
      <c r="OL10" s="7">
        <f t="shared" ca="1" si="22"/>
        <v>7</v>
      </c>
      <c r="OM10" t="str">
        <f ca="1">IFERROR(VLOOKUP(OI10,$L$3:$AK$568,7,FALSE),"")</f>
        <v>Social Awareness</v>
      </c>
      <c r="ON10" t="str">
        <f ca="1">IFERROR(VLOOKUP(OI10,$L$3:$AK$568,8,FALSE),"")</f>
        <v>Soc. Awa.</v>
      </c>
      <c r="OO10" s="7">
        <f ca="1">IFERROR(VLOOKUP(OI10,$L$3:$AK$568,26,FALSE),"")</f>
        <v>31</v>
      </c>
      <c r="OQ10">
        <v>8</v>
      </c>
      <c r="OR10" s="7" t="s">
        <v>19</v>
      </c>
      <c r="OS10" t="str">
        <f t="shared" ca="1" si="23"/>
        <v>Horse-drawn Carriage</v>
      </c>
      <c r="OT10" s="7" t="str">
        <f t="shared" ca="1" si="24"/>
        <v>Driv., Hors. Carri.</v>
      </c>
      <c r="OU10" s="7">
        <f t="shared" ca="1" si="25"/>
        <v>28</v>
      </c>
      <c r="OV10" t="str">
        <f t="shared" ca="1" si="26"/>
        <v xml:space="preserve">Driv., Hors. Carri. (28), </v>
      </c>
      <c r="OX10">
        <v>8</v>
      </c>
      <c r="OY10" s="7" t="s">
        <v>19</v>
      </c>
      <c r="OZ10" s="7">
        <f t="shared" ca="1" si="27"/>
        <v>15.582767749478341</v>
      </c>
      <c r="PA10" s="7">
        <f t="shared" ca="1" si="28"/>
        <v>2</v>
      </c>
      <c r="PB10" t="str">
        <f ca="1">IFERROR(VLOOKUP(OX10,$M$3:$AK$568,6,FALSE),"")</f>
        <v>Urban</v>
      </c>
      <c r="PC10" t="str">
        <f ca="1">IFERROR(VLOOKUP(OX10,$M$3:$AK$568,7,FALSE),"")</f>
        <v>Surv., Urb.</v>
      </c>
      <c r="PD10" s="7">
        <f ca="1">IFERROR(VLOOKUP(OX10,$M$3:$AK$568,25,FALSE),"")</f>
        <v>15</v>
      </c>
      <c r="PF10">
        <v>8</v>
      </c>
      <c r="PG10" s="7" t="s">
        <v>19</v>
      </c>
      <c r="PH10" t="str">
        <f t="shared" ca="1" si="29"/>
        <v>Fabric Craft</v>
      </c>
      <c r="PI10" s="7" t="str">
        <f t="shared" ca="1" si="30"/>
        <v>Fabric Cr.</v>
      </c>
      <c r="PJ10" s="7">
        <f t="shared" ca="1" si="31"/>
        <v>9</v>
      </c>
      <c r="PK10" t="str">
        <f t="shared" ca="1" si="32"/>
        <v xml:space="preserve">Fabric Cr. (9), </v>
      </c>
      <c r="PM10">
        <v>8</v>
      </c>
      <c r="PN10" s="7" t="s">
        <v>19</v>
      </c>
      <c r="PO10" s="202" t="str">
        <f t="shared" ca="1" si="33"/>
        <v/>
      </c>
      <c r="PP10" s="7" t="str">
        <f t="shared" ca="1" si="34"/>
        <v/>
      </c>
      <c r="PQ10" t="str">
        <f ca="1">IFERROR(VLOOKUP(PM10,$G$325:$R$409,12,FALSE),"")</f>
        <v/>
      </c>
      <c r="PR10" t="e">
        <f ca="1">VLOOKUP(PM10,$G$324:$Q$409,11,FALSE)</f>
        <v>#N/A</v>
      </c>
      <c r="PS10" s="7" t="str">
        <f ca="1">VLOOKUP(PQ10,$R$325:$Y$409,8,FALSE)</f>
        <v>- -</v>
      </c>
      <c r="PT10" s="7">
        <f ca="1">ReSt</f>
        <v>-4</v>
      </c>
      <c r="PU10" s="7" t="e">
        <f t="shared" ca="1" si="35"/>
        <v>#N/A</v>
      </c>
      <c r="PV10" s="7" t="e">
        <f t="shared" ca="1" si="36"/>
        <v>#N/A</v>
      </c>
      <c r="PW10" s="7" t="str">
        <f ca="1">VLOOKUP(PQ10,$R$325:$AK$409,8,FALSE)</f>
        <v>- -</v>
      </c>
      <c r="PX10" s="7"/>
      <c r="PY10">
        <v>8</v>
      </c>
      <c r="PZ10" s="7" t="s">
        <v>19</v>
      </c>
      <c r="QA10" t="str">
        <f t="shared" ca="1" si="37"/>
        <v/>
      </c>
      <c r="QB10" s="7" t="str">
        <f t="shared" ca="1" si="38"/>
        <v/>
      </c>
      <c r="QC10" s="7" t="str">
        <f t="shared" ca="1" si="39"/>
        <v/>
      </c>
      <c r="QD10" t="str">
        <f t="shared" ca="1" si="40"/>
        <v/>
      </c>
      <c r="QF10">
        <v>8</v>
      </c>
      <c r="QG10" s="7" t="s">
        <v>19</v>
      </c>
      <c r="QH10" s="7">
        <f t="shared" ca="1" si="41"/>
        <v>29.928368884523582</v>
      </c>
      <c r="QI10" s="7">
        <f t="shared" ca="1" si="42"/>
        <v>12</v>
      </c>
      <c r="QJ10" t="str">
        <f t="shared" ca="1" si="43"/>
        <v>Shield Bash</v>
      </c>
      <c r="QK10" s="7">
        <f t="shared" ca="1" si="44"/>
        <v>29</v>
      </c>
      <c r="QM10">
        <v>8</v>
      </c>
      <c r="QN10" s="7" t="s">
        <v>19</v>
      </c>
      <c r="QO10" t="str">
        <f t="shared" ca="1" si="45"/>
        <v>Blade</v>
      </c>
      <c r="QP10" s="7">
        <f t="shared" ca="1" si="46"/>
        <v>47</v>
      </c>
      <c r="QQ10" t="str">
        <f t="shared" ca="1" si="47"/>
        <v xml:space="preserve">Blade (47), </v>
      </c>
    </row>
    <row r="11" spans="1:459" x14ac:dyDescent="0.25">
      <c r="A11" s="240" t="str">
        <f>IF('Character Sheet'!$B$4="Creature","N","Y")</f>
        <v>Y</v>
      </c>
      <c r="C11" s="75"/>
      <c r="D11" s="76"/>
      <c r="F11" s="75"/>
      <c r="G11" s="76"/>
      <c r="I11" s="75"/>
      <c r="J11" s="85"/>
      <c r="K11" s="85">
        <f t="shared" ca="1" si="9"/>
        <v>0</v>
      </c>
      <c r="L11" s="85">
        <f t="shared" ca="1" si="10"/>
        <v>0</v>
      </c>
      <c r="M11" s="70">
        <f t="shared" ca="1" si="11"/>
        <v>0</v>
      </c>
      <c r="O11" s="222">
        <f t="shared" ca="1" si="12"/>
        <v>200</v>
      </c>
      <c r="Q11" s="7" t="str">
        <f t="shared" si="50"/>
        <v>Animal Training</v>
      </c>
      <c r="R11" s="9" t="s">
        <v>1687</v>
      </c>
      <c r="S11" s="9" t="s">
        <v>1823</v>
      </c>
      <c r="T11" s="61" t="str">
        <f>SUBSTITUTE(IFERROR(IFERROR(VLOOKUP(R11,'[1]Skill Statistics'!$A$3:$C$513,2,FALSE),VLOOKUP(Q11,'[1]Skill Statistics'!$A$3:$C$513,2,FALSE)),T10),"R*","ReSt")</f>
        <v>Ag/Em</v>
      </c>
      <c r="U11" s="61" t="str">
        <f>IFERROR(IFERROR(VLOOKUP(R11,'[1]Skill Statistics'!$A$3:$C$513,3,FALSE),VLOOKUP(Q11,'[1]Skill Statistics'!$A$3:$C$513,3,FALSE)),U10)</f>
        <v>Pr</v>
      </c>
      <c r="V11" s="61" t="str">
        <f>IF(ISNUMBER(SEARCH("Category",R11)),"- -",IFERROR(IFERROR(VLOOKUP(Q11,[1]Professions!$A$4:$AM$288,MATCH(Profession,[1]Professions!$A$1:$AM$1,0),FALSE),VLOOKUP(Q11,Calculations!$B$91:$I$95,8,FALSE)),"- -"))</f>
        <v>2 / 4</v>
      </c>
      <c r="W11" s="60">
        <f t="shared" si="13"/>
        <v>0</v>
      </c>
      <c r="X11" s="7">
        <f ca="1">IFERROR(VLOOKUP(R11,$BS$6:$NR$519,MATCH(ActualLevel,$BS$3:$NR$3,0),FALSE),"- -")</f>
        <v>0</v>
      </c>
      <c r="Y11" s="7">
        <f t="shared" ca="1" si="0"/>
        <v>0</v>
      </c>
      <c r="Z11" s="7">
        <f ca="1">IFERROR(VLOOKUP(Y11,Charts!$BQ$2:$BR$52,2,FALSE),"- -")</f>
        <v>-25</v>
      </c>
      <c r="AA11" s="7">
        <f t="shared" ca="1" si="51"/>
        <v>-1</v>
      </c>
      <c r="AB11" s="7">
        <f t="shared" ca="1" si="48"/>
        <v>0</v>
      </c>
      <c r="AC11" s="7"/>
      <c r="AD11" s="7"/>
      <c r="AE11" s="7"/>
      <c r="AF11" s="7"/>
      <c r="AG11" s="7"/>
      <c r="AH11" s="43"/>
      <c r="AI11" s="7"/>
      <c r="AJ11" s="7"/>
      <c r="AK11" s="7">
        <f t="shared" ca="1" si="52"/>
        <v>-26</v>
      </c>
      <c r="AL11" s="7"/>
      <c r="AM11" s="69">
        <f>IFERROR(VLOOKUP(R11,'[1]Skill Statistics'!$A$3:$AN$513,MATCH(Profession,'[1]Skill Statistics'!$A$2:$AN$2,0),FALSE),0)</f>
        <v>0</v>
      </c>
      <c r="AN11" s="85">
        <f>IFERROR(VLOOKUP(Q11,'[1]Skill Statistics'!$A$3:$BK$513,MATCH(Archetype,'[1]Skill Statistics'!$A$2:$BK$2,0),FALSE),0)</f>
        <v>0</v>
      </c>
      <c r="AO11" s="85">
        <f>IFERROR(VLOOKUP(Q11,'[1]Skill Statistics'!$A$3:$BB$513,MATCH(Race,'[1]Skill Statistics'!$A$2:$BB$2,0),FALSE),0)</f>
        <v>0</v>
      </c>
      <c r="AP11" s="85">
        <f t="shared" ca="1" si="14"/>
        <v>-0.1</v>
      </c>
      <c r="AQ11" s="70"/>
      <c r="AS11" s="69">
        <f>IFERROR(VLOOKUP(Q11,'[1]Professional Skills'!$A$4:$AM$288,MATCH(Profession,'[1]Professional Skills'!$A$3:$AM$3,0),FALSE),"- -")</f>
        <v>0</v>
      </c>
      <c r="AU11" s="7">
        <f t="shared" si="49"/>
        <v>0</v>
      </c>
      <c r="AV11" s="7">
        <f t="shared" ca="1" si="1"/>
        <v>0</v>
      </c>
      <c r="AW11" t="str">
        <f t="shared" si="55"/>
        <v/>
      </c>
      <c r="AX11" t="str">
        <f>IFERROR(_xlfn.RANK.EQ(AW11,$AW$5:$AW$568),"")</f>
        <v/>
      </c>
      <c r="AY11">
        <f t="shared" si="3"/>
        <v>0</v>
      </c>
      <c r="AZ11" s="70" t="str">
        <f t="shared" si="53"/>
        <v/>
      </c>
      <c r="BB11" s="69">
        <f>IFERROR(IF(Q11="Language",VLOOKUP(R11,[1]Cultures!$B$4:$N$218,MATCH(Culture,[1]Cultures!$B$3:$N$3,0),FALSE),VLOOKUP(Q11,[1]Cultures!$B$4:$O$212,MATCH(Culture,[1]Cultures!$B$3:$O$3,0),FALSE)),"- -")</f>
        <v>0</v>
      </c>
      <c r="BD11">
        <f t="shared" ref="BD11:BD74" ca="1" si="315">IF(BC11="*",RAND(),0)</f>
        <v>0</v>
      </c>
      <c r="BE11" t="str">
        <f t="shared" si="262"/>
        <v/>
      </c>
      <c r="BI11" s="7">
        <f t="shared" si="54"/>
        <v>0</v>
      </c>
      <c r="BJ11" s="7"/>
      <c r="BK11" s="7"/>
      <c r="BL11" s="70">
        <f t="shared" si="6"/>
        <v>0</v>
      </c>
      <c r="BN11" s="69">
        <f>IFERROR(VLOOKUP(V11,Charts!$BT$2:$BV$14,3,FALSE),"- -")</f>
        <v>0.76923076923076927</v>
      </c>
      <c r="BO11" s="85">
        <f t="shared" ca="1" si="15"/>
        <v>1.6437782547105273</v>
      </c>
      <c r="BP11" s="70">
        <f t="shared" ca="1" si="263"/>
        <v>200</v>
      </c>
      <c r="BR11" s="7">
        <v>6</v>
      </c>
      <c r="BS11" s="9" t="str">
        <f ca="1">VLOOKUP(BR11,$O$3:$R$568,4,FALSE)</f>
        <v>Hafted</v>
      </c>
      <c r="BT11" s="7" t="str">
        <f ca="1">VLOOKUP(BS11,$R$3:$V$568,5,FALSE)</f>
        <v>3 / 4</v>
      </c>
      <c r="BU11" s="7">
        <f ca="1">VLOOKUP(BT11,Charts!$BT$2:$BV$14,3,FALSE)</f>
        <v>0.69230769230769229</v>
      </c>
      <c r="BV11" s="7" t="str">
        <f t="shared" ca="1" si="56"/>
        <v>3</v>
      </c>
      <c r="BW11" s="7" t="str">
        <f t="shared" ca="1" si="57"/>
        <v>4</v>
      </c>
      <c r="BY11" s="7">
        <f t="shared" ca="1" si="58"/>
        <v>0.6796492724923503</v>
      </c>
      <c r="BZ11" s="7">
        <f t="shared" ca="1" si="59"/>
        <v>1.2658419815341992E-2</v>
      </c>
      <c r="CA11" s="7">
        <f t="shared" ca="1" si="60"/>
        <v>1</v>
      </c>
      <c r="CB11" s="7" t="str">
        <f t="shared" ca="1" si="61"/>
        <v>3</v>
      </c>
      <c r="CC11" s="7">
        <f ca="1">IFERROR(IF(CC10+CB11&gt;CD$4,CC10,CC10+CB11),"")</f>
        <v>13</v>
      </c>
      <c r="CD11" s="7">
        <f t="shared" ca="1" si="264"/>
        <v>1</v>
      </c>
      <c r="CE11" s="7">
        <f t="shared" ca="1" si="62"/>
        <v>0.66818881712423472</v>
      </c>
      <c r="CF11" s="7">
        <f t="shared" ca="1" si="63"/>
        <v>2.4118875183457567E-2</v>
      </c>
      <c r="CG11" s="7">
        <f t="shared" ca="1" si="64"/>
        <v>1</v>
      </c>
      <c r="CH11" s="7" t="str">
        <f t="shared" ca="1" si="65"/>
        <v>3</v>
      </c>
      <c r="CI11" s="7">
        <f ca="1">IFERROR(IF(CI10+CH11&gt;CJ$4,CI10,CI10+CH11),"")</f>
        <v>13</v>
      </c>
      <c r="CJ11" s="7">
        <f t="shared" ca="1" si="265"/>
        <v>2</v>
      </c>
      <c r="CK11" s="7">
        <f t="shared" ca="1" si="66"/>
        <v>0.18568091777834961</v>
      </c>
      <c r="CL11" s="7">
        <f t="shared" ca="1" si="67"/>
        <v>0.50662677452934268</v>
      </c>
      <c r="CM11" s="7">
        <f t="shared" ca="1" si="68"/>
        <v>1</v>
      </c>
      <c r="CN11" s="7" t="str">
        <f t="shared" ca="1" si="69"/>
        <v>3</v>
      </c>
      <c r="CO11" s="7">
        <f ca="1">IFERROR(IF(CO10+CN11&gt;CP$4,CO10,CO10+CN11),"")</f>
        <v>13</v>
      </c>
      <c r="CP11" s="7">
        <f t="shared" ca="1" si="266"/>
        <v>3</v>
      </c>
      <c r="CQ11" s="7">
        <f t="shared" ca="1" si="70"/>
        <v>0.57309445364893496</v>
      </c>
      <c r="CR11" s="7">
        <f t="shared" ca="1" si="71"/>
        <v>0.11921323865875733</v>
      </c>
      <c r="CS11" s="7">
        <f t="shared" ca="1" si="72"/>
        <v>1</v>
      </c>
      <c r="CT11" s="7" t="str">
        <f t="shared" ca="1" si="73"/>
        <v>3</v>
      </c>
      <c r="CU11" s="7">
        <f ca="1">IFERROR(IF(CU10+CT11&gt;CV$4,CU10,CU10+CT11),"")</f>
        <v>12</v>
      </c>
      <c r="CV11" s="7">
        <f t="shared" ca="1" si="267"/>
        <v>4</v>
      </c>
      <c r="CW11" s="7">
        <f t="shared" ca="1" si="74"/>
        <v>6.5529090674045665E-2</v>
      </c>
      <c r="CX11" s="7">
        <f t="shared" ca="1" si="75"/>
        <v>0.62677860163364663</v>
      </c>
      <c r="CY11" s="7">
        <f t="shared" ca="1" si="76"/>
        <v>1</v>
      </c>
      <c r="CZ11" s="7" t="str">
        <f t="shared" ca="1" si="77"/>
        <v>3</v>
      </c>
      <c r="DA11" s="7">
        <f ca="1">IFERROR(IF(DA10+CZ11&gt;DB$4,DA10,DA10+CZ11),"")</f>
        <v>10</v>
      </c>
      <c r="DB11" s="7">
        <f t="shared" ca="1" si="268"/>
        <v>5</v>
      </c>
      <c r="DC11" s="7">
        <f t="shared" ca="1" si="78"/>
        <v>0.9897652421923514</v>
      </c>
      <c r="DD11" s="7">
        <f t="shared" ca="1" si="79"/>
        <v>-0.29745754988465911</v>
      </c>
      <c r="DE11" s="7">
        <f t="shared" ca="1" si="80"/>
        <v>0</v>
      </c>
      <c r="DF11" s="7">
        <f t="shared" ca="1" si="81"/>
        <v>0</v>
      </c>
      <c r="DG11" s="7">
        <f ca="1">IFERROR(IF(DG10+DF11&gt;DH$4,DG10,DG10+DF11),"")</f>
        <v>10</v>
      </c>
      <c r="DH11" s="7">
        <f t="shared" ca="1" si="269"/>
        <v>5</v>
      </c>
      <c r="DI11" s="7">
        <f t="shared" ca="1" si="82"/>
        <v>0.60975165873940418</v>
      </c>
      <c r="DJ11" s="7">
        <f t="shared" ca="1" si="83"/>
        <v>8.2556033568288112E-2</v>
      </c>
      <c r="DK11" s="7">
        <f t="shared" ca="1" si="84"/>
        <v>1</v>
      </c>
      <c r="DL11" s="7" t="str">
        <f t="shared" ca="1" si="85"/>
        <v>3</v>
      </c>
      <c r="DM11" s="7">
        <f ca="1">IFERROR(IF(DM10+DL11&gt;DN$4,DM10,DM10+DL11),"")</f>
        <v>15</v>
      </c>
      <c r="DN11" s="7">
        <f t="shared" ca="1" si="270"/>
        <v>6</v>
      </c>
      <c r="DO11" s="7">
        <f t="shared" ca="1" si="86"/>
        <v>0.27604596206675902</v>
      </c>
      <c r="DP11" s="7">
        <f t="shared" ca="1" si="87"/>
        <v>0.41626173024093327</v>
      </c>
      <c r="DQ11" s="7">
        <f t="shared" ca="1" si="88"/>
        <v>1</v>
      </c>
      <c r="DR11" s="7" t="str">
        <f t="shared" ca="1" si="89"/>
        <v>3</v>
      </c>
      <c r="DS11" s="7">
        <f ca="1">IFERROR(IF(DS10+DR11&gt;DT$4,DS10,DS10+DR11),"")</f>
        <v>13</v>
      </c>
      <c r="DT11" s="7">
        <f t="shared" ca="1" si="271"/>
        <v>7</v>
      </c>
      <c r="DU11" s="7">
        <f t="shared" ca="1" si="90"/>
        <v>9.7348633292382636E-2</v>
      </c>
      <c r="DV11" s="7">
        <f t="shared" ca="1" si="91"/>
        <v>0.59495905901530965</v>
      </c>
      <c r="DW11" s="7">
        <f t="shared" ca="1" si="92"/>
        <v>1</v>
      </c>
      <c r="DX11" s="7" t="str">
        <f t="shared" ca="1" si="93"/>
        <v>3</v>
      </c>
      <c r="DY11" s="7">
        <f ca="1">IFERROR(IF(DY10+DX11&gt;DZ$4,DY10,DY10+DX11),"")</f>
        <v>12</v>
      </c>
      <c r="DZ11" s="7">
        <f t="shared" ca="1" si="272"/>
        <v>8</v>
      </c>
      <c r="EA11" s="7">
        <f t="shared" ca="1" si="94"/>
        <v>0.77231477980644236</v>
      </c>
      <c r="EB11" s="7">
        <f t="shared" ca="1" si="95"/>
        <v>-8.0007087498750074E-2</v>
      </c>
      <c r="EC11" s="7">
        <f t="shared" ca="1" si="96"/>
        <v>0</v>
      </c>
      <c r="ED11" s="7">
        <f t="shared" ca="1" si="97"/>
        <v>0</v>
      </c>
      <c r="EE11" s="7">
        <f ca="1">IFERROR(IF(EE10+ED11&gt;EF$4,EE10,EE10+ED11),"")</f>
        <v>6</v>
      </c>
      <c r="EF11" s="7">
        <f t="shared" ca="1" si="273"/>
        <v>8</v>
      </c>
      <c r="EG11" s="7">
        <f t="shared" ca="1" si="98"/>
        <v>0.14593265398363131</v>
      </c>
      <c r="EH11" s="7">
        <f t="shared" ca="1" si="99"/>
        <v>0.54637503832406098</v>
      </c>
      <c r="EI11" s="7">
        <f t="shared" ca="1" si="100"/>
        <v>1</v>
      </c>
      <c r="EJ11" s="7" t="str">
        <f t="shared" ca="1" si="101"/>
        <v>3</v>
      </c>
      <c r="EK11" s="7">
        <f ca="1">IFERROR(IF(EK10+EJ11&gt;EL$4,EK10,EK10+EJ11),"")</f>
        <v>18</v>
      </c>
      <c r="EL11" s="7">
        <f t="shared" ca="1" si="274"/>
        <v>9</v>
      </c>
      <c r="EM11" s="7">
        <f t="shared" ca="1" si="102"/>
        <v>0.24981430868850263</v>
      </c>
      <c r="EN11" s="7">
        <f t="shared" ca="1" si="103"/>
        <v>0.44249338361918966</v>
      </c>
      <c r="EO11" s="7">
        <f t="shared" ca="1" si="104"/>
        <v>1</v>
      </c>
      <c r="EP11" s="7" t="str">
        <f t="shared" ca="1" si="105"/>
        <v>3</v>
      </c>
      <c r="EQ11" s="7">
        <f ca="1">IFERROR(IF(EQ10+EP11&gt;ER$4,EQ10,EQ10+EP11),"")</f>
        <v>15</v>
      </c>
      <c r="ER11" s="7">
        <f t="shared" ca="1" si="275"/>
        <v>10</v>
      </c>
      <c r="ES11" s="7">
        <f t="shared" ca="1" si="106"/>
        <v>0.18440735878196945</v>
      </c>
      <c r="ET11" s="7">
        <f t="shared" ca="1" si="107"/>
        <v>0.50790033352572284</v>
      </c>
      <c r="EU11" s="7">
        <f t="shared" ca="1" si="108"/>
        <v>1</v>
      </c>
      <c r="EV11" s="7" t="str">
        <f t="shared" ca="1" si="109"/>
        <v>3</v>
      </c>
      <c r="EW11" s="7">
        <f ca="1">IFERROR(IF(EW10+EV11&gt;EX$4,EW10,EW10+EV11),"")</f>
        <v>10</v>
      </c>
      <c r="EX11" s="7">
        <f t="shared" ca="1" si="276"/>
        <v>11</v>
      </c>
      <c r="EY11" s="7">
        <f t="shared" ca="1" si="110"/>
        <v>0.98178332026677362</v>
      </c>
      <c r="EZ11" s="7">
        <f t="shared" ca="1" si="111"/>
        <v>-0.28947562795908133</v>
      </c>
      <c r="FA11" s="7">
        <f t="shared" ca="1" si="112"/>
        <v>0</v>
      </c>
      <c r="FB11" s="7">
        <f t="shared" ca="1" si="113"/>
        <v>0</v>
      </c>
      <c r="FC11" s="7">
        <f ca="1">IFERROR(IF(FC10+FB11&gt;FD$4,FC10,FC10+FB11),"")</f>
        <v>10</v>
      </c>
      <c r="FD11" s="7">
        <f t="shared" ca="1" si="277"/>
        <v>11</v>
      </c>
      <c r="FE11" s="7">
        <f t="shared" ca="1" si="114"/>
        <v>0.40653170196946264</v>
      </c>
      <c r="FF11" s="7">
        <f t="shared" ca="1" si="115"/>
        <v>0.28577599033822965</v>
      </c>
      <c r="FG11" s="7">
        <f t="shared" ca="1" si="116"/>
        <v>1</v>
      </c>
      <c r="FH11" s="7" t="str">
        <f t="shared" ca="1" si="117"/>
        <v>3</v>
      </c>
      <c r="FI11" s="7">
        <f ca="1">IFERROR(IF(FI10+FH11&gt;FJ$4,FI10,FI10+FH11),"")</f>
        <v>15</v>
      </c>
      <c r="FJ11" s="7">
        <f t="shared" ca="1" si="278"/>
        <v>12</v>
      </c>
      <c r="FK11" s="7">
        <f t="shared" ca="1" si="118"/>
        <v>0.21499399203584635</v>
      </c>
      <c r="FL11" s="7">
        <f t="shared" ca="1" si="119"/>
        <v>0.47731370027184594</v>
      </c>
      <c r="FM11" s="7">
        <f t="shared" ca="1" si="120"/>
        <v>1</v>
      </c>
      <c r="FN11" s="7" t="str">
        <f t="shared" ca="1" si="121"/>
        <v>3</v>
      </c>
      <c r="FO11" s="7">
        <f ca="1">IFERROR(IF(FO10+FN11&gt;FP$4,FO10,FO10+FN11),"")</f>
        <v>12</v>
      </c>
      <c r="FP11" s="7">
        <f t="shared" ca="1" si="279"/>
        <v>13</v>
      </c>
      <c r="FQ11" s="7">
        <f t="shared" ca="1" si="122"/>
        <v>0.56223823372160753</v>
      </c>
      <c r="FR11" s="7">
        <f t="shared" ca="1" si="123"/>
        <v>0.13006945858608476</v>
      </c>
      <c r="FS11" s="7">
        <f t="shared" ca="1" si="124"/>
        <v>1</v>
      </c>
      <c r="FT11" s="7" t="str">
        <f t="shared" ca="1" si="125"/>
        <v>3</v>
      </c>
      <c r="FU11" s="7">
        <f ca="1">IFERROR(IF(FU10+FT11&gt;FV$4,FU10,FU10+FT11),"")</f>
        <v>12</v>
      </c>
      <c r="FV11" s="7">
        <f t="shared" ca="1" si="280"/>
        <v>14</v>
      </c>
      <c r="FW11" s="7">
        <f t="shared" ca="1" si="126"/>
        <v>0.73053071761137056</v>
      </c>
      <c r="FX11" s="7">
        <f t="shared" ca="1" si="127"/>
        <v>-3.8223025303678271E-2</v>
      </c>
      <c r="FY11" s="7">
        <f t="shared" ca="1" si="128"/>
        <v>0</v>
      </c>
      <c r="FZ11" s="7">
        <f t="shared" ca="1" si="129"/>
        <v>0</v>
      </c>
      <c r="GA11" s="7">
        <f ca="1">IFERROR(IF(GA10+FZ11&gt;GB$4,GA10,GA10+FZ11),"")</f>
        <v>12</v>
      </c>
      <c r="GB11" s="7">
        <f t="shared" ca="1" si="281"/>
        <v>14</v>
      </c>
      <c r="GC11" s="7">
        <f t="shared" ca="1" si="130"/>
        <v>2.5281343842065263E-2</v>
      </c>
      <c r="GD11" s="7">
        <f t="shared" ca="1" si="131"/>
        <v>0.66702634846562703</v>
      </c>
      <c r="GE11" s="7">
        <f t="shared" ca="1" si="132"/>
        <v>1</v>
      </c>
      <c r="GF11" s="7" t="str">
        <f t="shared" ca="1" si="133"/>
        <v>3</v>
      </c>
      <c r="GG11" s="7">
        <f ca="1">IFERROR(IF(GG10+GF11&gt;GH$4,GG10,GG10+GF11),"")</f>
        <v>13</v>
      </c>
      <c r="GH11" s="7">
        <f t="shared" ca="1" si="282"/>
        <v>15</v>
      </c>
      <c r="GI11" s="7">
        <f t="shared" ca="1" si="134"/>
        <v>0.33642570417347051</v>
      </c>
      <c r="GJ11" s="7">
        <f t="shared" ca="1" si="135"/>
        <v>0.35588198813422178</v>
      </c>
      <c r="GK11" s="7">
        <f t="shared" ca="1" si="136"/>
        <v>1</v>
      </c>
      <c r="GL11" s="7" t="str">
        <f t="shared" ca="1" si="137"/>
        <v>3</v>
      </c>
      <c r="GM11" s="7">
        <f ca="1">IFERROR(IF(GM10+GL11&gt;GN$4,GM10,GM10+GL11),"")</f>
        <v>10</v>
      </c>
      <c r="GN11" s="7">
        <f t="shared" ca="1" si="283"/>
        <v>16</v>
      </c>
      <c r="GO11" s="7">
        <f t="shared" ca="1" si="138"/>
        <v>0.72761871811534562</v>
      </c>
      <c r="GP11" s="7">
        <f t="shared" ca="1" si="139"/>
        <v>-3.5311025807653329E-2</v>
      </c>
      <c r="GQ11" s="7">
        <f t="shared" ca="1" si="140"/>
        <v>0</v>
      </c>
      <c r="GR11" s="7">
        <f t="shared" ca="1" si="141"/>
        <v>0</v>
      </c>
      <c r="GS11" s="7">
        <f ca="1">IFERROR(IF(GS10+GR11&gt;GT$4,GS10,GS10+GR11),"")</f>
        <v>12</v>
      </c>
      <c r="GT11" s="7">
        <f t="shared" ca="1" si="284"/>
        <v>16</v>
      </c>
      <c r="GU11" s="7">
        <f t="shared" ca="1" si="142"/>
        <v>1.5455289282113038E-2</v>
      </c>
      <c r="GV11" s="7">
        <f t="shared" ca="1" si="143"/>
        <v>0.67685240302557925</v>
      </c>
      <c r="GW11" s="7">
        <f t="shared" ca="1" si="144"/>
        <v>1</v>
      </c>
      <c r="GX11" s="7" t="str">
        <f t="shared" ca="1" si="145"/>
        <v>3</v>
      </c>
      <c r="GY11" s="7">
        <f ca="1">IFERROR(IF(GY10+GX11&gt;GZ$4,GY10,GY10+GX11),"")</f>
        <v>13</v>
      </c>
      <c r="GZ11" s="7">
        <f t="shared" ca="1" si="285"/>
        <v>17</v>
      </c>
      <c r="HA11" s="7">
        <f t="shared" ca="1" si="146"/>
        <v>0.69699672949760216</v>
      </c>
      <c r="HB11" s="7">
        <f t="shared" ca="1" si="147"/>
        <v>-4.6890371899098726E-3</v>
      </c>
      <c r="HC11" s="7">
        <f t="shared" ca="1" si="148"/>
        <v>0</v>
      </c>
      <c r="HD11" s="7">
        <f t="shared" ca="1" si="149"/>
        <v>0</v>
      </c>
      <c r="HE11" s="7">
        <f ca="1">IFERROR(IF(HE10+HD11&gt;HF$4,HE10,HE10+HD11),"")</f>
        <v>9</v>
      </c>
      <c r="HF11" s="7">
        <f t="shared" ca="1" si="286"/>
        <v>17</v>
      </c>
      <c r="HG11" s="7">
        <f t="shared" ca="1" si="150"/>
        <v>0.98439472189824651</v>
      </c>
      <c r="HH11" s="7">
        <f t="shared" ca="1" si="151"/>
        <v>-0.29208702959055421</v>
      </c>
      <c r="HI11" s="7">
        <f t="shared" ca="1" si="152"/>
        <v>0</v>
      </c>
      <c r="HJ11" s="7">
        <f t="shared" ca="1" si="153"/>
        <v>0</v>
      </c>
      <c r="HK11" s="7">
        <f ca="1">IFERROR(IF(HK10+HJ11&gt;HL$4,HK10,HK10+HJ11),"")</f>
        <v>7</v>
      </c>
      <c r="HL11" s="7">
        <f t="shared" ca="1" si="287"/>
        <v>17</v>
      </c>
      <c r="HM11" s="7">
        <f t="shared" ca="1" si="154"/>
        <v>0.76073624645539106</v>
      </c>
      <c r="HN11" s="7">
        <f t="shared" ca="1" si="155"/>
        <v>-6.8428554147698772E-2</v>
      </c>
      <c r="HO11" s="7">
        <f t="shared" ca="1" si="156"/>
        <v>0</v>
      </c>
      <c r="HP11" s="7">
        <f t="shared" ca="1" si="157"/>
        <v>0</v>
      </c>
      <c r="HQ11" s="7">
        <f ca="1">IFERROR(IF(HQ10+HP11&gt;HR$4,HQ10,HQ10+HP11),"")</f>
        <v>12</v>
      </c>
      <c r="HR11" s="7">
        <f t="shared" ca="1" si="288"/>
        <v>17</v>
      </c>
      <c r="HS11" s="7">
        <f t="shared" ca="1" si="158"/>
        <v>0.67299027466911343</v>
      </c>
      <c r="HT11" s="7">
        <f t="shared" ca="1" si="159"/>
        <v>1.931741763857886E-2</v>
      </c>
      <c r="HU11" s="7">
        <f t="shared" ca="1" si="160"/>
        <v>1</v>
      </c>
      <c r="HV11" s="7" t="str">
        <f t="shared" ca="1" si="161"/>
        <v>3</v>
      </c>
      <c r="HW11" s="7">
        <f ca="1">IFERROR(IF(HW10+HV11&gt;HX$4,HW10,HW10+HV11),"")</f>
        <v>10</v>
      </c>
      <c r="HX11" s="7">
        <f t="shared" ca="1" si="289"/>
        <v>18</v>
      </c>
      <c r="HY11" s="7">
        <f t="shared" ca="1" si="162"/>
        <v>0.17638219381601561</v>
      </c>
      <c r="HZ11" s="7">
        <f t="shared" ca="1" si="163"/>
        <v>0.51592549849167668</v>
      </c>
      <c r="IA11" s="7">
        <f t="shared" ca="1" si="164"/>
        <v>1</v>
      </c>
      <c r="IB11" s="7" t="str">
        <f t="shared" ca="1" si="165"/>
        <v>3</v>
      </c>
      <c r="IC11" s="7">
        <f ca="1">IFERROR(IF(IC10+IB11&gt;ID$4,IC10,IC10+IB11),"")</f>
        <v>15</v>
      </c>
      <c r="ID11" s="7">
        <f t="shared" ca="1" si="290"/>
        <v>19</v>
      </c>
      <c r="IE11" s="7">
        <f t="shared" ca="1" si="166"/>
        <v>0.14366872844714385</v>
      </c>
      <c r="IF11" s="7">
        <f t="shared" ca="1" si="167"/>
        <v>0.54863896386054845</v>
      </c>
      <c r="IG11" s="7">
        <f t="shared" ca="1" si="168"/>
        <v>1</v>
      </c>
      <c r="IH11" s="7" t="str">
        <f t="shared" ca="1" si="169"/>
        <v>3</v>
      </c>
      <c r="II11" s="7">
        <f ca="1">IFERROR(IF(II10+IH11&gt;IJ$4,II10,II10+IH11),"")</f>
        <v>15</v>
      </c>
      <c r="IJ11" s="7">
        <f t="shared" ca="1" si="291"/>
        <v>20</v>
      </c>
      <c r="IK11" s="7">
        <f t="shared" ca="1" si="170"/>
        <v>0.17136169814570101</v>
      </c>
      <c r="IL11" s="7">
        <f t="shared" ca="1" si="171"/>
        <v>0.52094599416199128</v>
      </c>
      <c r="IM11" s="7">
        <f t="shared" ca="1" si="172"/>
        <v>1</v>
      </c>
      <c r="IN11" s="7" t="str">
        <f t="shared" ca="1" si="173"/>
        <v>3</v>
      </c>
      <c r="IO11" s="7">
        <f ca="1">IFERROR(IF(IO10+IN11&gt;IP$4,IO10,IO10+IN11),"")</f>
        <v>12</v>
      </c>
      <c r="IP11" s="7">
        <f t="shared" ca="1" si="292"/>
        <v>21</v>
      </c>
      <c r="IQ11" s="7">
        <f t="shared" ca="1" si="174"/>
        <v>0.89902309290119675</v>
      </c>
      <c r="IR11" s="7">
        <f t="shared" ca="1" si="175"/>
        <v>-0.20671540059350446</v>
      </c>
      <c r="IS11" s="7">
        <f t="shared" ca="1" si="176"/>
        <v>0</v>
      </c>
      <c r="IT11" s="7">
        <f t="shared" ca="1" si="177"/>
        <v>0</v>
      </c>
      <c r="IU11" s="7">
        <f ca="1">IFERROR(IF(IU10+IT11&gt;IV$4,IU10,IU10+IT11),"")</f>
        <v>12</v>
      </c>
      <c r="IV11" s="7">
        <f t="shared" ca="1" si="293"/>
        <v>21</v>
      </c>
      <c r="IW11" s="7">
        <f t="shared" ca="1" si="178"/>
        <v>0.53442659610712351</v>
      </c>
      <c r="IX11" s="7">
        <f t="shared" ca="1" si="179"/>
        <v>0.15788109620056878</v>
      </c>
      <c r="IY11" s="7">
        <f t="shared" ca="1" si="180"/>
        <v>1</v>
      </c>
      <c r="IZ11" s="7" t="str">
        <f t="shared" ca="1" si="181"/>
        <v>3</v>
      </c>
      <c r="JA11" s="7">
        <f ca="1">IFERROR(IF(JA10+IZ11&gt;JB$4,JA10,JA10+IZ11),"")</f>
        <v>15</v>
      </c>
      <c r="JB11" s="7">
        <f t="shared" ca="1" si="294"/>
        <v>22</v>
      </c>
      <c r="JC11" s="7">
        <f t="shared" ca="1" si="182"/>
        <v>0.90664674245861043</v>
      </c>
      <c r="JD11" s="7">
        <f t="shared" ca="1" si="183"/>
        <v>-0.21433905015091814</v>
      </c>
      <c r="JE11" s="7">
        <f t="shared" ca="1" si="184"/>
        <v>0</v>
      </c>
      <c r="JF11" s="7">
        <f t="shared" ca="1" si="185"/>
        <v>0</v>
      </c>
      <c r="JG11" s="7">
        <f ca="1">IFERROR(IF(JG10+JF11&gt;JH$4,JG10,JG10+JF11),"")</f>
        <v>12</v>
      </c>
      <c r="JH11" s="7">
        <f t="shared" ca="1" si="295"/>
        <v>22</v>
      </c>
      <c r="JI11" s="7">
        <f t="shared" ca="1" si="186"/>
        <v>0.79568591518674558</v>
      </c>
      <c r="JJ11" s="7">
        <f t="shared" ca="1" si="187"/>
        <v>-0.10337822287905329</v>
      </c>
      <c r="JK11" s="7">
        <f t="shared" ca="1" si="188"/>
        <v>0</v>
      </c>
      <c r="JL11" s="7">
        <f t="shared" ca="1" si="189"/>
        <v>0</v>
      </c>
      <c r="JM11" s="7">
        <f ca="1">IFERROR(IF(JM10+JL11&gt;JN$4,JM10,JM10+JL11),"")</f>
        <v>12</v>
      </c>
      <c r="JN11" s="7">
        <f t="shared" ca="1" si="296"/>
        <v>22</v>
      </c>
      <c r="JO11" s="7">
        <f t="shared" ca="1" si="190"/>
        <v>0.64572664065698548</v>
      </c>
      <c r="JP11" s="7">
        <f t="shared" ca="1" si="191"/>
        <v>4.6581051650706806E-2</v>
      </c>
      <c r="JQ11" s="7">
        <f t="shared" ca="1" si="192"/>
        <v>1</v>
      </c>
      <c r="JR11" s="7" t="str">
        <f t="shared" ca="1" si="193"/>
        <v>3</v>
      </c>
      <c r="JS11" s="7">
        <f ca="1">IFERROR(IF(JS10+JR11&gt;JT$4,JS10,JS10+JR11),"")</f>
        <v>15</v>
      </c>
      <c r="JT11" s="7">
        <f t="shared" ca="1" si="297"/>
        <v>23</v>
      </c>
      <c r="JU11" s="7">
        <f t="shared" ca="1" si="194"/>
        <v>0.70953282924323913</v>
      </c>
      <c r="JV11" s="7">
        <f t="shared" ca="1" si="195"/>
        <v>-1.7225136935546836E-2</v>
      </c>
      <c r="JW11" s="7">
        <f t="shared" ca="1" si="196"/>
        <v>0</v>
      </c>
      <c r="JX11" s="7">
        <f t="shared" ca="1" si="197"/>
        <v>0</v>
      </c>
      <c r="JY11" s="7">
        <f ca="1">IFERROR(IF(JY10+JX11&gt;JZ$4,JY10,JY10+JX11),"")</f>
        <v>7</v>
      </c>
      <c r="JZ11" s="7">
        <f t="shared" ca="1" si="298"/>
        <v>23</v>
      </c>
      <c r="KA11" s="7">
        <f t="shared" ca="1" si="198"/>
        <v>0.50179357401673796</v>
      </c>
      <c r="KB11" s="7">
        <f t="shared" ca="1" si="199"/>
        <v>0.19051411829095433</v>
      </c>
      <c r="KC11" s="7">
        <f t="shared" ca="1" si="200"/>
        <v>1</v>
      </c>
      <c r="KD11" s="7" t="str">
        <f t="shared" ca="1" si="201"/>
        <v>3</v>
      </c>
      <c r="KE11" s="7">
        <f ca="1">IFERROR(IF(KE10+KD11&gt;KF$4,KE10,KE10+KD11),"")</f>
        <v>10</v>
      </c>
      <c r="KF11" s="7">
        <f t="shared" ca="1" si="299"/>
        <v>24</v>
      </c>
      <c r="KG11" s="7">
        <f t="shared" ca="1" si="202"/>
        <v>0.77235536540841743</v>
      </c>
      <c r="KH11" s="7">
        <f t="shared" ca="1" si="203"/>
        <v>-8.0047673100725136E-2</v>
      </c>
      <c r="KI11" s="7">
        <f t="shared" ca="1" si="204"/>
        <v>0</v>
      </c>
      <c r="KJ11" s="7">
        <f t="shared" ca="1" si="205"/>
        <v>0</v>
      </c>
      <c r="KK11" s="7">
        <f ca="1">IFERROR(IF(KK10+KJ11&gt;KL$4,KK10,KK10+KJ11),"")</f>
        <v>7</v>
      </c>
      <c r="KL11" s="7">
        <f t="shared" ca="1" si="300"/>
        <v>24</v>
      </c>
      <c r="KM11" s="7">
        <f t="shared" ca="1" si="206"/>
        <v>0.426247601380768</v>
      </c>
      <c r="KN11" s="7">
        <f t="shared" ca="1" si="207"/>
        <v>0.26606009092692429</v>
      </c>
      <c r="KO11" s="7">
        <f t="shared" ca="1" si="208"/>
        <v>1</v>
      </c>
      <c r="KP11" s="7" t="str">
        <f t="shared" ca="1" si="209"/>
        <v>3</v>
      </c>
      <c r="KQ11" s="7">
        <f ca="1">IFERROR(IF(KQ10+KP11&gt;KR$4,KQ10,KQ10+KP11),"")</f>
        <v>12</v>
      </c>
      <c r="KR11" s="7">
        <f t="shared" ca="1" si="301"/>
        <v>25</v>
      </c>
      <c r="KS11" s="7">
        <f t="shared" ca="1" si="210"/>
        <v>0.82123773115517773</v>
      </c>
      <c r="KT11" s="7">
        <f t="shared" ca="1" si="211"/>
        <v>-0.12893003884748544</v>
      </c>
      <c r="KU11" s="7">
        <f t="shared" ca="1" si="212"/>
        <v>0</v>
      </c>
      <c r="KV11" s="7">
        <f t="shared" ca="1" si="213"/>
        <v>0</v>
      </c>
      <c r="KW11" s="7">
        <f ca="1">IFERROR(IF(KW10+KV11&gt;KX$4,KW10,KW10+KV11),"")</f>
        <v>9</v>
      </c>
      <c r="KX11" s="7">
        <f t="shared" ca="1" si="302"/>
        <v>25</v>
      </c>
      <c r="KY11" s="7">
        <f t="shared" ca="1" si="214"/>
        <v>0.91732953591671584</v>
      </c>
      <c r="KZ11" s="7">
        <f t="shared" ca="1" si="215"/>
        <v>-0.22502184360902355</v>
      </c>
      <c r="LA11" s="7">
        <f t="shared" ca="1" si="216"/>
        <v>0</v>
      </c>
      <c r="LB11" s="7">
        <f t="shared" ca="1" si="217"/>
        <v>0</v>
      </c>
      <c r="LC11" s="7">
        <f ca="1">IFERROR(IF(LC10+LB11&gt;LD$4,LC10,LC10+LB11),"")</f>
        <v>9</v>
      </c>
      <c r="LD11" s="7">
        <f t="shared" ca="1" si="303"/>
        <v>25</v>
      </c>
      <c r="LE11" s="7">
        <f t="shared" ca="1" si="218"/>
        <v>0.24519390175907896</v>
      </c>
      <c r="LF11" s="7">
        <f t="shared" ca="1" si="219"/>
        <v>0.44711379054861333</v>
      </c>
      <c r="LG11" s="7">
        <f t="shared" ca="1" si="220"/>
        <v>1</v>
      </c>
      <c r="LH11" s="7" t="str">
        <f t="shared" ca="1" si="221"/>
        <v>3</v>
      </c>
      <c r="LI11" s="7">
        <f ca="1">IFERROR(IF(LI10+LH11&gt;LJ$4,LI10,LI10+LH11),"")</f>
        <v>9</v>
      </c>
      <c r="LJ11" s="7">
        <f t="shared" ca="1" si="304"/>
        <v>26</v>
      </c>
      <c r="LK11" s="7">
        <f t="shared" ca="1" si="222"/>
        <v>8.7069355683665473E-3</v>
      </c>
      <c r="LL11" s="7">
        <f t="shared" ca="1" si="223"/>
        <v>0.68360075673932574</v>
      </c>
      <c r="LM11" s="7">
        <f t="shared" ca="1" si="224"/>
        <v>1</v>
      </c>
      <c r="LN11" s="7" t="str">
        <f t="shared" ca="1" si="225"/>
        <v>3</v>
      </c>
      <c r="LO11" s="7">
        <f ca="1">IFERROR(IF(LO10+LN11&gt;LP$4,LO10,LO10+LN11),"")</f>
        <v>11</v>
      </c>
      <c r="LP11" s="7">
        <f t="shared" ca="1" si="305"/>
        <v>27</v>
      </c>
      <c r="LQ11" s="7">
        <f t="shared" ca="1" si="226"/>
        <v>0.74097398610623089</v>
      </c>
      <c r="LR11" s="7">
        <f t="shared" ca="1" si="227"/>
        <v>-4.8666293798538596E-2</v>
      </c>
      <c r="LS11" s="7">
        <f t="shared" ca="1" si="228"/>
        <v>0</v>
      </c>
      <c r="LT11" s="7">
        <f t="shared" ca="1" si="229"/>
        <v>0</v>
      </c>
      <c r="LU11" s="7">
        <f ca="1">IFERROR(IF(LU10+LT11&gt;LV$4,LU10,LU10+LT11),"")</f>
        <v>9</v>
      </c>
      <c r="LV11" s="7">
        <f t="shared" ca="1" si="306"/>
        <v>27</v>
      </c>
      <c r="LW11" s="7">
        <f t="shared" ca="1" si="230"/>
        <v>0.51794578934246804</v>
      </c>
      <c r="LX11" s="7">
        <f t="shared" ca="1" si="231"/>
        <v>0.17436190296522425</v>
      </c>
      <c r="LY11" s="7">
        <f t="shared" ca="1" si="232"/>
        <v>1</v>
      </c>
      <c r="LZ11" s="7" t="str">
        <f t="shared" ca="1" si="233"/>
        <v>3</v>
      </c>
      <c r="MA11" s="7">
        <f ca="1">IFERROR(IF(MA10+LZ11&gt;MB$4,MA10,MA10+LZ11),"")</f>
        <v>10</v>
      </c>
      <c r="MB11" s="7">
        <f t="shared" ca="1" si="307"/>
        <v>28</v>
      </c>
      <c r="MC11" s="7">
        <f t="shared" ca="1" si="234"/>
        <v>0.37240840139287557</v>
      </c>
      <c r="MD11" s="7">
        <f t="shared" ca="1" si="235"/>
        <v>0.31989929091481673</v>
      </c>
      <c r="ME11" s="7">
        <f t="shared" ca="1" si="236"/>
        <v>1</v>
      </c>
      <c r="MF11" s="7" t="str">
        <f t="shared" ca="1" si="237"/>
        <v>3</v>
      </c>
      <c r="MG11" s="7">
        <f ca="1">IFERROR(IF(MG10+MF11&gt;MH$4,MG10,MG10+MF11),"")</f>
        <v>13</v>
      </c>
      <c r="MH11" s="7">
        <f t="shared" ca="1" si="308"/>
        <v>29</v>
      </c>
      <c r="MI11" s="7">
        <f t="shared" ca="1" si="238"/>
        <v>0.86470462336771448</v>
      </c>
      <c r="MJ11" s="7">
        <f t="shared" ca="1" si="239"/>
        <v>-0.17239693106002218</v>
      </c>
      <c r="MK11" s="7">
        <f t="shared" ca="1" si="240"/>
        <v>0</v>
      </c>
      <c r="ML11" s="7">
        <f t="shared" ca="1" si="241"/>
        <v>0</v>
      </c>
      <c r="MM11" s="7">
        <f ca="1">IFERROR(IF(MM10+ML11&gt;MN$4,MM10,MM10+ML11),"")</f>
        <v>6</v>
      </c>
      <c r="MN11" s="7">
        <f t="shared" ca="1" si="309"/>
        <v>29</v>
      </c>
      <c r="MO11" s="7">
        <f t="shared" ca="1" si="242"/>
        <v>0.82241818035175374</v>
      </c>
      <c r="MP11" s="7">
        <f t="shared" ca="1" si="243"/>
        <v>-0.13011048804406145</v>
      </c>
      <c r="MQ11" s="7">
        <f t="shared" ca="1" si="244"/>
        <v>0</v>
      </c>
      <c r="MR11" s="7">
        <f t="shared" ca="1" si="245"/>
        <v>0</v>
      </c>
      <c r="MS11" s="7">
        <f ca="1">IFERROR(IF(MS10+MR11&gt;MT$4,MS10,MS10+MR11),"")</f>
        <v>12</v>
      </c>
      <c r="MT11" s="7">
        <f t="shared" ca="1" si="310"/>
        <v>29</v>
      </c>
      <c r="MU11" s="7">
        <f t="shared" ca="1" si="246"/>
        <v>0.17009523501385648</v>
      </c>
      <c r="MV11" s="7">
        <f t="shared" ca="1" si="247"/>
        <v>0.52221245729383581</v>
      </c>
      <c r="MW11" s="7">
        <f t="shared" ca="1" si="248"/>
        <v>1</v>
      </c>
      <c r="MX11" s="7" t="str">
        <f t="shared" ca="1" si="249"/>
        <v>3</v>
      </c>
      <c r="MY11" s="7">
        <f ca="1">IFERROR(IF(MY10+MX11&gt;MZ$4,MY10,MY10+MX11),"")</f>
        <v>12</v>
      </c>
      <c r="MZ11" s="7">
        <f t="shared" ca="1" si="311"/>
        <v>30</v>
      </c>
      <c r="NA11" s="7">
        <f t="shared" ca="1" si="250"/>
        <v>0.38768875222071608</v>
      </c>
      <c r="NB11" s="7">
        <f t="shared" ca="1" si="251"/>
        <v>0.30461894008697621</v>
      </c>
      <c r="NC11" s="7">
        <f t="shared" ca="1" si="252"/>
        <v>1</v>
      </c>
      <c r="ND11" s="7" t="str">
        <f t="shared" ca="1" si="253"/>
        <v>3</v>
      </c>
      <c r="NE11" s="7">
        <f ca="1">IFERROR(IF(NE10+ND11&gt;NF$4,NE10,NE10+ND11),"")</f>
        <v>13</v>
      </c>
      <c r="NF11" s="7">
        <f t="shared" ca="1" si="312"/>
        <v>31</v>
      </c>
      <c r="NG11" s="7">
        <f t="shared" ca="1" si="254"/>
        <v>0.68424068586139808</v>
      </c>
      <c r="NH11" s="7">
        <f t="shared" ca="1" si="255"/>
        <v>8.0670064462942115E-3</v>
      </c>
      <c r="NI11" s="7">
        <f t="shared" ca="1" si="256"/>
        <v>1</v>
      </c>
      <c r="NJ11" s="7" t="str">
        <f t="shared" ca="1" si="257"/>
        <v>3</v>
      </c>
      <c r="NK11" s="7">
        <f ca="1">IFERROR(IF(NK10+NJ11&gt;NL$4,NK10,NK10+NJ11),"")</f>
        <v>13</v>
      </c>
      <c r="NL11" s="7">
        <f t="shared" ca="1" si="313"/>
        <v>32</v>
      </c>
      <c r="NM11" s="7">
        <f t="shared" ca="1" si="258"/>
        <v>0.39457534748163181</v>
      </c>
      <c r="NN11" s="7">
        <f t="shared" ca="1" si="259"/>
        <v>0.29773234482606048</v>
      </c>
      <c r="NO11" s="7">
        <f t="shared" ca="1" si="260"/>
        <v>1</v>
      </c>
      <c r="NP11" s="7" t="str">
        <f t="shared" ca="1" si="261"/>
        <v>3</v>
      </c>
      <c r="NQ11" s="7">
        <f ca="1">IFERROR(IF(NQ10+NP11&gt;NR$4,NQ10,NQ10+NP11),"")</f>
        <v>12</v>
      </c>
      <c r="NR11" s="7">
        <f t="shared" ca="1" si="314"/>
        <v>33</v>
      </c>
      <c r="NT11">
        <v>9</v>
      </c>
      <c r="NU11" s="7" t="s">
        <v>19</v>
      </c>
      <c r="NV11" s="7">
        <f t="shared" ca="1" si="16"/>
        <v>36.295991154352073</v>
      </c>
      <c r="NW11" s="7">
        <f t="shared" ca="1" si="8"/>
        <v>6</v>
      </c>
      <c r="NX11" t="str">
        <f ca="1">IFERROR(VLOOKUP(NT11,$K$3:$AK$568,8,FALSE),"")</f>
        <v>Leadership</v>
      </c>
      <c r="NY11" t="str">
        <f ca="1">IFERROR(VLOOKUP(NT11,$K$3:$AK$568,9,FALSE),"")</f>
        <v>Leader.</v>
      </c>
      <c r="NZ11" s="7">
        <f ca="1">IFERROR(VLOOKUP(NT11,$K$3:$AK$568,27,FALSE),"")</f>
        <v>36</v>
      </c>
      <c r="OB11">
        <v>9</v>
      </c>
      <c r="OC11" s="7" t="s">
        <v>19</v>
      </c>
      <c r="OD11" t="str">
        <f t="shared" ca="1" si="17"/>
        <v>Maneuvering in Armour</v>
      </c>
      <c r="OE11" s="7" t="str">
        <f t="shared" ca="1" si="18"/>
        <v>Man. in Arm.</v>
      </c>
      <c r="OF11" s="7">
        <f t="shared" ca="1" si="19"/>
        <v>6</v>
      </c>
      <c r="OG11" t="str">
        <f t="shared" ca="1" si="20"/>
        <v xml:space="preserve">Man. in Arm. (6), </v>
      </c>
      <c r="OI11">
        <v>9</v>
      </c>
      <c r="OJ11" s="7" t="s">
        <v>19</v>
      </c>
      <c r="OK11" s="7">
        <f t="shared" ca="1" si="21"/>
        <v>54.857156866171266</v>
      </c>
      <c r="OL11" s="7">
        <f t="shared" ca="1" si="22"/>
        <v>3</v>
      </c>
      <c r="OM11" t="str">
        <f ca="1">IFERROR(VLOOKUP(OI11,$L$3:$AK$568,7,FALSE),"")</f>
        <v>Soldier</v>
      </c>
      <c r="ON11" t="str">
        <f ca="1">IFERROR(VLOOKUP(OI11,$L$3:$AK$568,8,FALSE),"")</f>
        <v>Sold.</v>
      </c>
      <c r="OO11" s="7">
        <f ca="1">IFERROR(VLOOKUP(OI11,$L$3:$AK$568,26,FALSE),"")</f>
        <v>54</v>
      </c>
      <c r="OQ11">
        <v>9</v>
      </c>
      <c r="OR11" s="7" t="s">
        <v>19</v>
      </c>
      <c r="OS11" t="str">
        <f t="shared" ca="1" si="23"/>
        <v>Criminal Law</v>
      </c>
      <c r="OT11" s="7" t="str">
        <f t="shared" ca="1" si="24"/>
        <v>Crim. Law</v>
      </c>
      <c r="OU11" s="7">
        <f t="shared" ca="1" si="25"/>
        <v>18</v>
      </c>
      <c r="OV11" t="str">
        <f t="shared" ca="1" si="26"/>
        <v xml:space="preserve">Crim. Law (18), </v>
      </c>
      <c r="OX11">
        <v>9</v>
      </c>
      <c r="OY11" s="7" t="s">
        <v>19</v>
      </c>
      <c r="OZ11" s="7">
        <f t="shared" ca="1" si="27"/>
        <v>-24.673277179127453</v>
      </c>
      <c r="PA11" s="7">
        <f t="shared" ca="1" si="28"/>
        <v>18</v>
      </c>
      <c r="PB11" t="str">
        <f ca="1">IFERROR(VLOOKUP(OX11,$M$3:$AK$568,6,FALSE),"")</f>
        <v>Acrobatics</v>
      </c>
      <c r="PC11" t="str">
        <f ca="1">IFERROR(VLOOKUP(OX11,$M$3:$AK$568,7,FALSE),"")</f>
        <v>Acro.</v>
      </c>
      <c r="PD11" s="7">
        <f ca="1">IFERROR(VLOOKUP(OX11,$M$3:$AK$568,25,FALSE),"")</f>
        <v>-25</v>
      </c>
      <c r="PF11">
        <v>9</v>
      </c>
      <c r="PG11" s="7" t="s">
        <v>19</v>
      </c>
      <c r="PH11" t="str">
        <f t="shared" ca="1" si="29"/>
        <v>Guerrilla</v>
      </c>
      <c r="PI11" s="7" t="str">
        <f t="shared" ca="1" si="30"/>
        <v>Tact., Guer.</v>
      </c>
      <c r="PJ11" s="7">
        <f t="shared" ca="1" si="31"/>
        <v>8</v>
      </c>
      <c r="PK11" t="str">
        <f t="shared" ca="1" si="32"/>
        <v xml:space="preserve">Tact., Guer. (8), </v>
      </c>
      <c r="PM11">
        <v>9</v>
      </c>
      <c r="PN11" s="7" t="s">
        <v>19</v>
      </c>
      <c r="PO11" s="202" t="str">
        <f t="shared" ca="1" si="33"/>
        <v/>
      </c>
      <c r="PP11" s="7" t="str">
        <f t="shared" ca="1" si="34"/>
        <v/>
      </c>
      <c r="PQ11" t="str">
        <f ca="1">IFERROR(VLOOKUP(PM11,$G$325:$R$409,12,FALSE),"")</f>
        <v/>
      </c>
      <c r="PR11" t="e">
        <f ca="1">VLOOKUP(PM11,$G$324:$Q$409,11,FALSE)</f>
        <v>#N/A</v>
      </c>
      <c r="PS11" s="7" t="str">
        <f ca="1">VLOOKUP(PQ11,$R$325:$Y$409,8,FALSE)</f>
        <v>- -</v>
      </c>
      <c r="PT11" s="7">
        <f ca="1">ReSt</f>
        <v>-4</v>
      </c>
      <c r="PU11" s="7" t="e">
        <f t="shared" ca="1" si="35"/>
        <v>#N/A</v>
      </c>
      <c r="PV11" s="7" t="e">
        <f t="shared" ca="1" si="36"/>
        <v>#N/A</v>
      </c>
      <c r="PW11" s="7" t="str">
        <f ca="1">VLOOKUP(PQ11,$R$325:$AK$409,8,FALSE)</f>
        <v>- -</v>
      </c>
      <c r="PX11" s="7"/>
      <c r="PY11">
        <v>9</v>
      </c>
      <c r="PZ11" s="7" t="s">
        <v>19</v>
      </c>
      <c r="QA11" t="str">
        <f t="shared" ca="1" si="37"/>
        <v/>
      </c>
      <c r="QB11" s="7" t="str">
        <f t="shared" ca="1" si="38"/>
        <v/>
      </c>
      <c r="QC11" s="7" t="str">
        <f t="shared" ca="1" si="39"/>
        <v/>
      </c>
      <c r="QD11" t="str">
        <f t="shared" ca="1" si="40"/>
        <v/>
      </c>
      <c r="QF11">
        <v>9</v>
      </c>
      <c r="QG11" s="7" t="s">
        <v>19</v>
      </c>
      <c r="QH11" s="7">
        <f t="shared" ca="1" si="41"/>
        <v>47.910633297392792</v>
      </c>
      <c r="QI11" s="7">
        <f t="shared" ca="1" si="42"/>
        <v>7</v>
      </c>
      <c r="QJ11" t="str">
        <f t="shared" ca="1" si="43"/>
        <v>Net</v>
      </c>
      <c r="QK11" s="7">
        <f t="shared" ca="1" si="44"/>
        <v>47</v>
      </c>
      <c r="QM11">
        <v>9</v>
      </c>
      <c r="QN11" s="7" t="s">
        <v>19</v>
      </c>
      <c r="QO11" t="str">
        <f t="shared" ca="1" si="45"/>
        <v>Greater Blade</v>
      </c>
      <c r="QP11" s="7">
        <f t="shared" ca="1" si="46"/>
        <v>47</v>
      </c>
      <c r="QQ11" t="str">
        <f t="shared" ca="1" si="47"/>
        <v xml:space="preserve">Greater Blade (47), </v>
      </c>
    </row>
    <row r="12" spans="1:459" x14ac:dyDescent="0.25">
      <c r="A12" s="240" t="str">
        <f>IF('Character Sheet'!$B$4="Creature","N","Y")</f>
        <v>Y</v>
      </c>
      <c r="C12" s="75"/>
      <c r="D12" s="76"/>
      <c r="F12" s="75"/>
      <c r="G12" s="76"/>
      <c r="I12" s="75"/>
      <c r="J12" s="85"/>
      <c r="K12" s="85">
        <f t="shared" ca="1" si="9"/>
        <v>0</v>
      </c>
      <c r="L12" s="85">
        <f t="shared" ca="1" si="10"/>
        <v>0</v>
      </c>
      <c r="M12" s="70">
        <f t="shared" ca="1" si="11"/>
        <v>0</v>
      </c>
      <c r="O12" s="222" t="str">
        <f t="shared" ca="1" si="12"/>
        <v>- -</v>
      </c>
      <c r="Q12" s="7" t="str">
        <f t="shared" si="50"/>
        <v/>
      </c>
      <c r="R12" s="9" t="s">
        <v>1240</v>
      </c>
      <c r="S12" s="9"/>
      <c r="T12" s="61" t="str">
        <f>SUBSTITUTE(IFERROR(IFERROR(VLOOKUP(R12,'[1]Skill Statistics'!$A$3:$C$513,2,FALSE),VLOOKUP(Q12,'[1]Skill Statistics'!$A$3:$C$513,2,FALSE)),T11),"R*","ReSt")</f>
        <v>- -</v>
      </c>
      <c r="U12" s="61" t="str">
        <f>IFERROR(IFERROR(VLOOKUP(R12,'[1]Skill Statistics'!$A$3:$C$513,3,FALSE),VLOOKUP(Q12,'[1]Skill Statistics'!$A$3:$C$513,3,FALSE)),U11)</f>
        <v>- -</v>
      </c>
      <c r="V12" s="61" t="str">
        <f>IF(ISNUMBER(SEARCH("Category",R12)),"- -",IFERROR(IFERROR(VLOOKUP(Q12,[1]Professions!$A$4:$AM$288,MATCH(Profession,[1]Professions!$A$1:$AM$1,0),FALSE),VLOOKUP(Q12,Calculations!$B$91:$I$95,8,FALSE)),"- -"))</f>
        <v>- -</v>
      </c>
      <c r="W12" s="60" t="str">
        <f t="shared" si="13"/>
        <v>- -</v>
      </c>
      <c r="X12" s="7" t="str">
        <f ca="1">IFERROR(VLOOKUP(R12,$BS$6:$NR$519,MATCH(ActualLevel,$BS$3:$NR$3,0),FALSE),"- -")</f>
        <v>- -</v>
      </c>
      <c r="Y12" s="7" t="str">
        <f t="shared" si="0"/>
        <v>- -</v>
      </c>
      <c r="Z12" s="7" t="str">
        <f>IFERROR(VLOOKUP(Y12,Charts!$BQ$2:$BR$52,2,FALSE),"- -")</f>
        <v>- -</v>
      </c>
      <c r="AA12" s="7" t="str">
        <f t="shared" ca="1" si="51"/>
        <v>- -</v>
      </c>
      <c r="AB12" s="7" t="str">
        <f t="shared" si="48"/>
        <v>- -</v>
      </c>
      <c r="AC12" s="7"/>
      <c r="AD12" s="7"/>
      <c r="AE12" s="7"/>
      <c r="AF12" s="7"/>
      <c r="AG12" s="7"/>
      <c r="AH12" s="43"/>
      <c r="AI12" s="7"/>
      <c r="AJ12" s="7"/>
      <c r="AK12" s="7">
        <f t="shared" ca="1" si="52"/>
        <v>0</v>
      </c>
      <c r="AL12" s="7"/>
      <c r="AM12" s="69">
        <f>IFERROR(VLOOKUP(R12,'[1]Skill Statistics'!$A$3:$AN$513,MATCH(Profession,'[1]Skill Statistics'!$A$2:$AN$2,0),FALSE),0)</f>
        <v>0</v>
      </c>
      <c r="AN12" s="85">
        <f>IFERROR(VLOOKUP(Q12,'[1]Skill Statistics'!$A$3:$BK$513,MATCH(Archetype,'[1]Skill Statistics'!$A$2:$BK$2,0),FALSE),0)</f>
        <v>0</v>
      </c>
      <c r="AO12" s="85">
        <f>IFERROR(VLOOKUP(Q12,'[1]Skill Statistics'!$A$3:$BB$513,MATCH(Race,'[1]Skill Statistics'!$A$2:$BB$2,0),FALSE),0)</f>
        <v>0</v>
      </c>
      <c r="AP12" s="85">
        <f t="shared" ca="1" si="14"/>
        <v>0</v>
      </c>
      <c r="AQ12" s="70"/>
      <c r="AS12" s="69" t="str">
        <f>IFERROR(VLOOKUP(Q12,'[1]Professional Skills'!$A$4:$AM$288,MATCH(Profession,'[1]Professional Skills'!$A$3:$AM$3,0),FALSE),"- -")</f>
        <v>- -</v>
      </c>
      <c r="AU12" s="7" t="str">
        <f t="shared" si="49"/>
        <v>- -</v>
      </c>
      <c r="AV12" s="7">
        <f t="shared" ca="1" si="1"/>
        <v>0</v>
      </c>
      <c r="AW12" t="str">
        <f t="shared" si="55"/>
        <v/>
      </c>
      <c r="AX12" t="str">
        <f>IFERROR(_xlfn.RANK.EQ(AW12,$AW$5:$AW$568),"")</f>
        <v/>
      </c>
      <c r="AY12">
        <f t="shared" si="3"/>
        <v>0</v>
      </c>
      <c r="AZ12" s="70" t="str">
        <f t="shared" si="53"/>
        <v/>
      </c>
      <c r="BB12" s="69" t="str">
        <f>IFERROR(IF(Q12="Language",VLOOKUP(R12,[1]Cultures!$B$4:$N$218,MATCH(Culture,[1]Cultures!$B$3:$N$3,0),FALSE),VLOOKUP(Q12,[1]Cultures!$B$4:$O$212,MATCH(Culture,[1]Cultures!$B$3:$O$3,0),FALSE)),"- -")</f>
        <v>- -</v>
      </c>
      <c r="BD12">
        <f t="shared" ca="1" si="315"/>
        <v>0</v>
      </c>
      <c r="BE12" t="str">
        <f t="shared" si="262"/>
        <v/>
      </c>
      <c r="BI12" s="7" t="str">
        <f t="shared" si="54"/>
        <v>- -</v>
      </c>
      <c r="BJ12" s="7"/>
      <c r="BK12" s="7"/>
      <c r="BL12" s="70" t="str">
        <f t="shared" si="6"/>
        <v>- -</v>
      </c>
      <c r="BN12" s="69" t="str">
        <f>IFERROR(VLOOKUP(V12,Charts!$BT$2:$BV$14,3,FALSE),"- -")</f>
        <v>- -</v>
      </c>
      <c r="BO12" s="85" t="str">
        <f t="shared" ca="1" si="15"/>
        <v>- -</v>
      </c>
      <c r="BP12" s="70" t="str">
        <f t="shared" ca="1" si="263"/>
        <v>- -</v>
      </c>
      <c r="BR12" s="7">
        <v>7</v>
      </c>
      <c r="BS12" s="9" t="str">
        <f ca="1">VLOOKUP(BR12,$O$3:$R$568,4,FALSE)</f>
        <v>Greater Hafted</v>
      </c>
      <c r="BT12" s="7" t="str">
        <f ca="1">VLOOKUP(BS12,$R$3:$V$568,5,FALSE)</f>
        <v>3 / 4</v>
      </c>
      <c r="BU12" s="7">
        <f ca="1">VLOOKUP(BT12,Charts!$BT$2:$BV$14,3,FALSE)</f>
        <v>0.69230769230769229</v>
      </c>
      <c r="BV12" s="7" t="str">
        <f t="shared" ca="1" si="56"/>
        <v>3</v>
      </c>
      <c r="BW12" s="7" t="str">
        <f t="shared" ca="1" si="57"/>
        <v>4</v>
      </c>
      <c r="BY12" s="7">
        <f t="shared" ca="1" si="58"/>
        <v>0.15352790037878772</v>
      </c>
      <c r="BZ12" s="7">
        <f t="shared" ca="1" si="59"/>
        <v>0.53877979192890457</v>
      </c>
      <c r="CA12" s="7">
        <f t="shared" ca="1" si="60"/>
        <v>1</v>
      </c>
      <c r="CB12" s="7" t="str">
        <f t="shared" ca="1" si="61"/>
        <v>3</v>
      </c>
      <c r="CC12" s="7">
        <f ca="1">IFERROR(IF(CC11+CB12&gt;CD$4,CC11,CC11+CB12),"")</f>
        <v>16</v>
      </c>
      <c r="CD12" s="7">
        <f t="shared" ca="1" si="264"/>
        <v>1</v>
      </c>
      <c r="CE12" s="7">
        <f t="shared" ca="1" si="62"/>
        <v>0.14835186172475556</v>
      </c>
      <c r="CF12" s="7">
        <f t="shared" ca="1" si="63"/>
        <v>0.54395583058293673</v>
      </c>
      <c r="CG12" s="7">
        <f t="shared" ca="1" si="64"/>
        <v>1</v>
      </c>
      <c r="CH12" s="7" t="str">
        <f t="shared" ca="1" si="65"/>
        <v>3</v>
      </c>
      <c r="CI12" s="7">
        <f ca="1">IFERROR(IF(CI11+CH12&gt;CJ$4,CI11,CI11+CH12),"")</f>
        <v>16</v>
      </c>
      <c r="CJ12" s="7">
        <f t="shared" ca="1" si="265"/>
        <v>2</v>
      </c>
      <c r="CK12" s="7">
        <f t="shared" ca="1" si="66"/>
        <v>0.99463152195103477</v>
      </c>
      <c r="CL12" s="7">
        <f t="shared" ca="1" si="67"/>
        <v>-0.30232382964334248</v>
      </c>
      <c r="CM12" s="7">
        <f t="shared" ca="1" si="68"/>
        <v>0</v>
      </c>
      <c r="CN12" s="7">
        <f t="shared" ca="1" si="69"/>
        <v>0</v>
      </c>
      <c r="CO12" s="7">
        <f ca="1">IFERROR(IF(CO11+CN12&gt;CP$4,CO11,CO11+CN12),"")</f>
        <v>13</v>
      </c>
      <c r="CP12" s="7">
        <f t="shared" ca="1" si="266"/>
        <v>2</v>
      </c>
      <c r="CQ12" s="7">
        <f t="shared" ca="1" si="70"/>
        <v>0.70101481471837068</v>
      </c>
      <c r="CR12" s="7">
        <f t="shared" ca="1" si="71"/>
        <v>-8.7071224106783918E-3</v>
      </c>
      <c r="CS12" s="7">
        <f t="shared" ca="1" si="72"/>
        <v>0</v>
      </c>
      <c r="CT12" s="7">
        <f t="shared" ca="1" si="73"/>
        <v>0</v>
      </c>
      <c r="CU12" s="7">
        <f ca="1">IFERROR(IF(CU11+CT12&gt;CV$4,CU11,CU11+CT12),"")</f>
        <v>12</v>
      </c>
      <c r="CV12" s="7">
        <f t="shared" ca="1" si="267"/>
        <v>2</v>
      </c>
      <c r="CW12" s="7">
        <f t="shared" ca="1" si="74"/>
        <v>0.49932236950804643</v>
      </c>
      <c r="CX12" s="7">
        <f t="shared" ca="1" si="75"/>
        <v>0.19298532279964586</v>
      </c>
      <c r="CY12" s="7">
        <f t="shared" ca="1" si="76"/>
        <v>1</v>
      </c>
      <c r="CZ12" s="7" t="str">
        <f t="shared" ca="1" si="77"/>
        <v>3</v>
      </c>
      <c r="DA12" s="7">
        <f ca="1">IFERROR(IF(DA11+CZ12&gt;DB$4,DA11,DA11+CZ12),"")</f>
        <v>13</v>
      </c>
      <c r="DB12" s="7">
        <f t="shared" ca="1" si="268"/>
        <v>3</v>
      </c>
      <c r="DC12" s="7">
        <f t="shared" ca="1" si="78"/>
        <v>0.22731236604059746</v>
      </c>
      <c r="DD12" s="7">
        <f t="shared" ca="1" si="79"/>
        <v>0.46499532626709483</v>
      </c>
      <c r="DE12" s="7">
        <f t="shared" ca="1" si="80"/>
        <v>1</v>
      </c>
      <c r="DF12" s="7" t="str">
        <f t="shared" ca="1" si="81"/>
        <v>3</v>
      </c>
      <c r="DG12" s="7">
        <f ca="1">IFERROR(IF(DG11+DF12&gt;DH$4,DG11,DG11+DF12),"")</f>
        <v>13</v>
      </c>
      <c r="DH12" s="7">
        <f t="shared" ca="1" si="269"/>
        <v>4</v>
      </c>
      <c r="DI12" s="7">
        <f t="shared" ca="1" si="82"/>
        <v>0.37054287818524445</v>
      </c>
      <c r="DJ12" s="7">
        <f t="shared" ca="1" si="83"/>
        <v>0.32176481412244784</v>
      </c>
      <c r="DK12" s="7">
        <f t="shared" ca="1" si="84"/>
        <v>1</v>
      </c>
      <c r="DL12" s="7" t="str">
        <f t="shared" ca="1" si="85"/>
        <v>3</v>
      </c>
      <c r="DM12" s="7">
        <f ca="1">IFERROR(IF(DM11+DL12&gt;DN$4,DM11,DM11+DL12),"")</f>
        <v>18</v>
      </c>
      <c r="DN12" s="7">
        <f t="shared" ca="1" si="270"/>
        <v>5</v>
      </c>
      <c r="DO12" s="7">
        <f t="shared" ca="1" si="86"/>
        <v>0.69075973563689541</v>
      </c>
      <c r="DP12" s="7">
        <f t="shared" ca="1" si="87"/>
        <v>1.5479566707968795E-3</v>
      </c>
      <c r="DQ12" s="7">
        <f t="shared" ca="1" si="88"/>
        <v>1</v>
      </c>
      <c r="DR12" s="7" t="str">
        <f t="shared" ca="1" si="89"/>
        <v>3</v>
      </c>
      <c r="DS12" s="7">
        <f ca="1">IFERROR(IF(DS11+DR12&gt;DT$4,DS11,DS11+DR12),"")</f>
        <v>16</v>
      </c>
      <c r="DT12" s="7">
        <f t="shared" ca="1" si="271"/>
        <v>6</v>
      </c>
      <c r="DU12" s="7">
        <f t="shared" ca="1" si="90"/>
        <v>0.61684401602710437</v>
      </c>
      <c r="DV12" s="7">
        <f t="shared" ca="1" si="91"/>
        <v>7.5463676280587921E-2</v>
      </c>
      <c r="DW12" s="7">
        <f t="shared" ca="1" si="92"/>
        <v>1</v>
      </c>
      <c r="DX12" s="7" t="str">
        <f t="shared" ca="1" si="93"/>
        <v>3</v>
      </c>
      <c r="DY12" s="7">
        <f ca="1">IFERROR(IF(DY11+DX12&gt;DZ$4,DY11,DY11+DX12),"")</f>
        <v>15</v>
      </c>
      <c r="DZ12" s="7">
        <f t="shared" ca="1" si="272"/>
        <v>7</v>
      </c>
      <c r="EA12" s="7">
        <f t="shared" ca="1" si="94"/>
        <v>0.84399594881733564</v>
      </c>
      <c r="EB12" s="7">
        <f t="shared" ca="1" si="95"/>
        <v>-0.15168825650964335</v>
      </c>
      <c r="EC12" s="7">
        <f t="shared" ca="1" si="96"/>
        <v>0</v>
      </c>
      <c r="ED12" s="7">
        <f t="shared" ca="1" si="97"/>
        <v>0</v>
      </c>
      <c r="EE12" s="7">
        <f ca="1">IFERROR(IF(EE11+ED12&gt;EF$4,EE11,EE11+ED12),"")</f>
        <v>6</v>
      </c>
      <c r="EF12" s="7">
        <f t="shared" ca="1" si="273"/>
        <v>7</v>
      </c>
      <c r="EG12" s="7">
        <f t="shared" ca="1" si="98"/>
        <v>0.8159865112304272</v>
      </c>
      <c r="EH12" s="7">
        <f t="shared" ca="1" si="99"/>
        <v>-0.12367881892273491</v>
      </c>
      <c r="EI12" s="7">
        <f t="shared" ca="1" si="100"/>
        <v>0</v>
      </c>
      <c r="EJ12" s="7">
        <f t="shared" ca="1" si="101"/>
        <v>0</v>
      </c>
      <c r="EK12" s="7">
        <f ca="1">IFERROR(IF(EK11+EJ12&gt;EL$4,EK11,EK11+EJ12),"")</f>
        <v>18</v>
      </c>
      <c r="EL12" s="7">
        <f t="shared" ca="1" si="274"/>
        <v>7</v>
      </c>
      <c r="EM12" s="7">
        <f t="shared" ca="1" si="102"/>
        <v>0.6765654745473928</v>
      </c>
      <c r="EN12" s="7">
        <f t="shared" ca="1" si="103"/>
        <v>1.5742217760299493E-2</v>
      </c>
      <c r="EO12" s="7">
        <f t="shared" ca="1" si="104"/>
        <v>1</v>
      </c>
      <c r="EP12" s="7" t="str">
        <f t="shared" ca="1" si="105"/>
        <v>3</v>
      </c>
      <c r="EQ12" s="7">
        <f ca="1">IFERROR(IF(EQ11+EP12&gt;ER$4,EQ11,EQ11+EP12),"")</f>
        <v>18</v>
      </c>
      <c r="ER12" s="7">
        <f t="shared" ca="1" si="275"/>
        <v>8</v>
      </c>
      <c r="ES12" s="7">
        <f t="shared" ca="1" si="106"/>
        <v>0.94031402211444948</v>
      </c>
      <c r="ET12" s="7">
        <f t="shared" ca="1" si="107"/>
        <v>-0.24800632980675719</v>
      </c>
      <c r="EU12" s="7">
        <f t="shared" ca="1" si="108"/>
        <v>0</v>
      </c>
      <c r="EV12" s="7">
        <f t="shared" ca="1" si="109"/>
        <v>0</v>
      </c>
      <c r="EW12" s="7">
        <f ca="1">IFERROR(IF(EW11+EV12&gt;EX$4,EW11,EW11+EV12),"")</f>
        <v>10</v>
      </c>
      <c r="EX12" s="7">
        <f t="shared" ca="1" si="276"/>
        <v>8</v>
      </c>
      <c r="EY12" s="7">
        <f t="shared" ca="1" si="110"/>
        <v>0.38348415578818507</v>
      </c>
      <c r="EZ12" s="7">
        <f t="shared" ca="1" si="111"/>
        <v>0.30882353651950722</v>
      </c>
      <c r="FA12" s="7">
        <f t="shared" ca="1" si="112"/>
        <v>1</v>
      </c>
      <c r="FB12" s="7" t="str">
        <f t="shared" ca="1" si="113"/>
        <v>3</v>
      </c>
      <c r="FC12" s="7">
        <f ca="1">IFERROR(IF(FC11+FB12&gt;FD$4,FC11,FC11+FB12),"")</f>
        <v>13</v>
      </c>
      <c r="FD12" s="7">
        <f t="shared" ca="1" si="277"/>
        <v>9</v>
      </c>
      <c r="FE12" s="7">
        <f t="shared" ca="1" si="114"/>
        <v>0.7279286099389195</v>
      </c>
      <c r="FF12" s="7">
        <f t="shared" ca="1" si="115"/>
        <v>-3.5620917631227211E-2</v>
      </c>
      <c r="FG12" s="7">
        <f t="shared" ca="1" si="116"/>
        <v>0</v>
      </c>
      <c r="FH12" s="7">
        <f t="shared" ca="1" si="117"/>
        <v>0</v>
      </c>
      <c r="FI12" s="7">
        <f ca="1">IFERROR(IF(FI11+FH12&gt;FJ$4,FI11,FI11+FH12),"")</f>
        <v>15</v>
      </c>
      <c r="FJ12" s="7">
        <f t="shared" ca="1" si="278"/>
        <v>9</v>
      </c>
      <c r="FK12" s="7">
        <f t="shared" ca="1" si="118"/>
        <v>0.37950158159202241</v>
      </c>
      <c r="FL12" s="7">
        <f t="shared" ca="1" si="119"/>
        <v>0.31280611071566988</v>
      </c>
      <c r="FM12" s="7">
        <f t="shared" ca="1" si="120"/>
        <v>1</v>
      </c>
      <c r="FN12" s="7" t="str">
        <f t="shared" ca="1" si="121"/>
        <v>3</v>
      </c>
      <c r="FO12" s="7">
        <f ca="1">IFERROR(IF(FO11+FN12&gt;FP$4,FO11,FO11+FN12),"")</f>
        <v>15</v>
      </c>
      <c r="FP12" s="7">
        <f t="shared" ca="1" si="279"/>
        <v>10</v>
      </c>
      <c r="FQ12" s="7">
        <f t="shared" ca="1" si="122"/>
        <v>0.38263194376377707</v>
      </c>
      <c r="FR12" s="7">
        <f t="shared" ca="1" si="123"/>
        <v>0.30967574854391522</v>
      </c>
      <c r="FS12" s="7">
        <f t="shared" ca="1" si="124"/>
        <v>1</v>
      </c>
      <c r="FT12" s="7" t="str">
        <f t="shared" ca="1" si="125"/>
        <v>3</v>
      </c>
      <c r="FU12" s="7">
        <f ca="1">IFERROR(IF(FU11+FT12&gt;FV$4,FU11,FU11+FT12),"")</f>
        <v>15</v>
      </c>
      <c r="FV12" s="7">
        <f t="shared" ca="1" si="280"/>
        <v>11</v>
      </c>
      <c r="FW12" s="7">
        <f t="shared" ca="1" si="126"/>
        <v>0.77198382365634488</v>
      </c>
      <c r="FX12" s="7">
        <f t="shared" ca="1" si="127"/>
        <v>-7.967613134865259E-2</v>
      </c>
      <c r="FY12" s="7">
        <f t="shared" ca="1" si="128"/>
        <v>0</v>
      </c>
      <c r="FZ12" s="7">
        <f t="shared" ca="1" si="129"/>
        <v>0</v>
      </c>
      <c r="GA12" s="7">
        <f ca="1">IFERROR(IF(GA11+FZ12&gt;GB$4,GA11,GA11+FZ12),"")</f>
        <v>12</v>
      </c>
      <c r="GB12" s="7">
        <f t="shared" ca="1" si="281"/>
        <v>11</v>
      </c>
      <c r="GC12" s="7">
        <f t="shared" ca="1" si="130"/>
        <v>0.37251157371621935</v>
      </c>
      <c r="GD12" s="7">
        <f t="shared" ca="1" si="131"/>
        <v>0.31979611859147294</v>
      </c>
      <c r="GE12" s="7">
        <f t="shared" ca="1" si="132"/>
        <v>1</v>
      </c>
      <c r="GF12" s="7" t="str">
        <f t="shared" ca="1" si="133"/>
        <v>3</v>
      </c>
      <c r="GG12" s="7">
        <f ca="1">IFERROR(IF(GG11+GF12&gt;GH$4,GG11,GG11+GF12),"")</f>
        <v>16</v>
      </c>
      <c r="GH12" s="7">
        <f t="shared" ca="1" si="282"/>
        <v>12</v>
      </c>
      <c r="GI12" s="7">
        <f t="shared" ca="1" si="134"/>
        <v>0.86317774953812154</v>
      </c>
      <c r="GJ12" s="7">
        <f t="shared" ca="1" si="135"/>
        <v>-0.17087005723042925</v>
      </c>
      <c r="GK12" s="7">
        <f t="shared" ca="1" si="136"/>
        <v>0</v>
      </c>
      <c r="GL12" s="7">
        <f t="shared" ca="1" si="137"/>
        <v>0</v>
      </c>
      <c r="GM12" s="7">
        <f ca="1">IFERROR(IF(GM11+GL12&gt;GN$4,GM11,GM11+GL12),"")</f>
        <v>10</v>
      </c>
      <c r="GN12" s="7">
        <f t="shared" ca="1" si="283"/>
        <v>12</v>
      </c>
      <c r="GO12" s="7">
        <f t="shared" ca="1" si="138"/>
        <v>0.6539491015994281</v>
      </c>
      <c r="GP12" s="7">
        <f t="shared" ca="1" si="139"/>
        <v>3.8358590708264195E-2</v>
      </c>
      <c r="GQ12" s="7">
        <f t="shared" ca="1" si="140"/>
        <v>1</v>
      </c>
      <c r="GR12" s="7" t="str">
        <f t="shared" ca="1" si="141"/>
        <v>3</v>
      </c>
      <c r="GS12" s="7">
        <f ca="1">IFERROR(IF(GS11+GR12&gt;GT$4,GS11,GS11+GR12),"")</f>
        <v>15</v>
      </c>
      <c r="GT12" s="7">
        <f t="shared" ca="1" si="284"/>
        <v>13</v>
      </c>
      <c r="GU12" s="7">
        <f t="shared" ca="1" si="142"/>
        <v>0.8363135191261829</v>
      </c>
      <c r="GV12" s="7">
        <f t="shared" ca="1" si="143"/>
        <v>-0.14400582681849061</v>
      </c>
      <c r="GW12" s="7">
        <f t="shared" ca="1" si="144"/>
        <v>0</v>
      </c>
      <c r="GX12" s="7">
        <f t="shared" ca="1" si="145"/>
        <v>0</v>
      </c>
      <c r="GY12" s="7">
        <f ca="1">IFERROR(IF(GY11+GX12&gt;GZ$4,GY11,GY11+GX12),"")</f>
        <v>13</v>
      </c>
      <c r="GZ12" s="7">
        <f t="shared" ca="1" si="285"/>
        <v>13</v>
      </c>
      <c r="HA12" s="7">
        <f t="shared" ca="1" si="146"/>
        <v>0.13553799651412779</v>
      </c>
      <c r="HB12" s="7">
        <f t="shared" ca="1" si="147"/>
        <v>0.5567696957935645</v>
      </c>
      <c r="HC12" s="7">
        <f t="shared" ca="1" si="148"/>
        <v>1</v>
      </c>
      <c r="HD12" s="7" t="str">
        <f t="shared" ca="1" si="149"/>
        <v>3</v>
      </c>
      <c r="HE12" s="7">
        <f ca="1">IFERROR(IF(HE11+HD12&gt;HF$4,HE11,HE11+HD12),"")</f>
        <v>12</v>
      </c>
      <c r="HF12" s="7">
        <f t="shared" ca="1" si="286"/>
        <v>14</v>
      </c>
      <c r="HG12" s="7">
        <f t="shared" ca="1" si="150"/>
        <v>0.27879063305594975</v>
      </c>
      <c r="HH12" s="7">
        <f t="shared" ca="1" si="151"/>
        <v>0.41351705925174254</v>
      </c>
      <c r="HI12" s="7">
        <f t="shared" ca="1" si="152"/>
        <v>1</v>
      </c>
      <c r="HJ12" s="7" t="str">
        <f t="shared" ca="1" si="153"/>
        <v>3</v>
      </c>
      <c r="HK12" s="7">
        <f ca="1">IFERROR(IF(HK11+HJ12&gt;HL$4,HK11,HK11+HJ12),"")</f>
        <v>10</v>
      </c>
      <c r="HL12" s="7">
        <f t="shared" ca="1" si="287"/>
        <v>15</v>
      </c>
      <c r="HM12" s="7">
        <f t="shared" ca="1" si="154"/>
        <v>0.16870249999473874</v>
      </c>
      <c r="HN12" s="7">
        <f t="shared" ca="1" si="155"/>
        <v>0.52360519231295355</v>
      </c>
      <c r="HO12" s="7">
        <f t="shared" ca="1" si="156"/>
        <v>1</v>
      </c>
      <c r="HP12" s="7" t="str">
        <f t="shared" ca="1" si="157"/>
        <v>3</v>
      </c>
      <c r="HQ12" s="7">
        <f ca="1">IFERROR(IF(HQ11+HP12&gt;HR$4,HQ11,HQ11+HP12),"")</f>
        <v>15</v>
      </c>
      <c r="HR12" s="7">
        <f t="shared" ca="1" si="288"/>
        <v>16</v>
      </c>
      <c r="HS12" s="7">
        <f t="shared" ca="1" si="158"/>
        <v>0.872614036775891</v>
      </c>
      <c r="HT12" s="7">
        <f t="shared" ca="1" si="159"/>
        <v>-0.18030634446819871</v>
      </c>
      <c r="HU12" s="7">
        <f t="shared" ca="1" si="160"/>
        <v>0</v>
      </c>
      <c r="HV12" s="7">
        <f t="shared" ca="1" si="161"/>
        <v>0</v>
      </c>
      <c r="HW12" s="7">
        <f ca="1">IFERROR(IF(HW11+HV12&gt;HX$4,HW11,HW11+HV12),"")</f>
        <v>10</v>
      </c>
      <c r="HX12" s="7">
        <f t="shared" ca="1" si="289"/>
        <v>16</v>
      </c>
      <c r="HY12" s="7">
        <f t="shared" ca="1" si="162"/>
        <v>0.35892813064182028</v>
      </c>
      <c r="HZ12" s="7">
        <f t="shared" ca="1" si="163"/>
        <v>0.33337956166587202</v>
      </c>
      <c r="IA12" s="7">
        <f t="shared" ca="1" si="164"/>
        <v>1</v>
      </c>
      <c r="IB12" s="7" t="str">
        <f t="shared" ca="1" si="165"/>
        <v>3</v>
      </c>
      <c r="IC12" s="7">
        <f ca="1">IFERROR(IF(IC11+IB12&gt;ID$4,IC11,IC11+IB12),"")</f>
        <v>18</v>
      </c>
      <c r="ID12" s="7">
        <f t="shared" ca="1" si="290"/>
        <v>17</v>
      </c>
      <c r="IE12" s="7">
        <f t="shared" ca="1" si="166"/>
        <v>0.54063688909911745</v>
      </c>
      <c r="IF12" s="7">
        <f t="shared" ca="1" si="167"/>
        <v>0.15167080320857484</v>
      </c>
      <c r="IG12" s="7">
        <f t="shared" ca="1" si="168"/>
        <v>1</v>
      </c>
      <c r="IH12" s="7" t="str">
        <f t="shared" ca="1" si="169"/>
        <v>3</v>
      </c>
      <c r="II12" s="7">
        <f ca="1">IFERROR(IF(II11+IH12&gt;IJ$4,II11,II11+IH12),"")</f>
        <v>18</v>
      </c>
      <c r="IJ12" s="7">
        <f t="shared" ca="1" si="291"/>
        <v>18</v>
      </c>
      <c r="IK12" s="7">
        <f t="shared" ca="1" si="170"/>
        <v>0.70990448012918339</v>
      </c>
      <c r="IL12" s="7">
        <f t="shared" ca="1" si="171"/>
        <v>-1.75967878214911E-2</v>
      </c>
      <c r="IM12" s="7">
        <f t="shared" ca="1" si="172"/>
        <v>0</v>
      </c>
      <c r="IN12" s="7">
        <f t="shared" ca="1" si="173"/>
        <v>0</v>
      </c>
      <c r="IO12" s="7">
        <f ca="1">IFERROR(IF(IO11+IN12&gt;IP$4,IO11,IO11+IN12),"")</f>
        <v>12</v>
      </c>
      <c r="IP12" s="7">
        <f t="shared" ca="1" si="292"/>
        <v>18</v>
      </c>
      <c r="IQ12" s="7">
        <f t="shared" ca="1" si="174"/>
        <v>0.4771396959184675</v>
      </c>
      <c r="IR12" s="7">
        <f t="shared" ca="1" si="175"/>
        <v>0.21516799638922479</v>
      </c>
      <c r="IS12" s="7">
        <f t="shared" ca="1" si="176"/>
        <v>1</v>
      </c>
      <c r="IT12" s="7" t="str">
        <f t="shared" ca="1" si="177"/>
        <v>3</v>
      </c>
      <c r="IU12" s="7">
        <f ca="1">IFERROR(IF(IU11+IT12&gt;IV$4,IU11,IU11+IT12),"")</f>
        <v>15</v>
      </c>
      <c r="IV12" s="7">
        <f t="shared" ca="1" si="293"/>
        <v>19</v>
      </c>
      <c r="IW12" s="7">
        <f t="shared" ca="1" si="178"/>
        <v>0.55727996804803004</v>
      </c>
      <c r="IX12" s="7">
        <f t="shared" ca="1" si="179"/>
        <v>0.13502772425966225</v>
      </c>
      <c r="IY12" s="7">
        <f t="shared" ca="1" si="180"/>
        <v>1</v>
      </c>
      <c r="IZ12" s="7" t="str">
        <f t="shared" ca="1" si="181"/>
        <v>3</v>
      </c>
      <c r="JA12" s="7">
        <f ca="1">IFERROR(IF(JA11+IZ12&gt;JB$4,JA11,JA11+IZ12),"")</f>
        <v>18</v>
      </c>
      <c r="JB12" s="7">
        <f t="shared" ca="1" si="294"/>
        <v>20</v>
      </c>
      <c r="JC12" s="7">
        <f t="shared" ca="1" si="182"/>
        <v>0.30593353732843498</v>
      </c>
      <c r="JD12" s="7">
        <f t="shared" ca="1" si="183"/>
        <v>0.38637415497925731</v>
      </c>
      <c r="JE12" s="7">
        <f t="shared" ca="1" si="184"/>
        <v>1</v>
      </c>
      <c r="JF12" s="7" t="str">
        <f t="shared" ca="1" si="185"/>
        <v>3</v>
      </c>
      <c r="JG12" s="7">
        <f ca="1">IFERROR(IF(JG11+JF12&gt;JH$4,JG11,JG11+JF12),"")</f>
        <v>15</v>
      </c>
      <c r="JH12" s="7">
        <f t="shared" ca="1" si="295"/>
        <v>21</v>
      </c>
      <c r="JI12" s="7">
        <f t="shared" ca="1" si="186"/>
        <v>0.38810482001826541</v>
      </c>
      <c r="JJ12" s="7">
        <f t="shared" ca="1" si="187"/>
        <v>0.30420287228942688</v>
      </c>
      <c r="JK12" s="7">
        <f t="shared" ca="1" si="188"/>
        <v>1</v>
      </c>
      <c r="JL12" s="7" t="str">
        <f t="shared" ca="1" si="189"/>
        <v>3</v>
      </c>
      <c r="JM12" s="7">
        <f ca="1">IFERROR(IF(JM11+JL12&gt;JN$4,JM11,JM11+JL12),"")</f>
        <v>15</v>
      </c>
      <c r="JN12" s="7">
        <f t="shared" ca="1" si="296"/>
        <v>22</v>
      </c>
      <c r="JO12" s="7">
        <f t="shared" ca="1" si="190"/>
        <v>0.15474335528373551</v>
      </c>
      <c r="JP12" s="7">
        <f t="shared" ca="1" si="191"/>
        <v>0.53756433702395678</v>
      </c>
      <c r="JQ12" s="7">
        <f t="shared" ca="1" si="192"/>
        <v>1</v>
      </c>
      <c r="JR12" s="7" t="str">
        <f t="shared" ca="1" si="193"/>
        <v>3</v>
      </c>
      <c r="JS12" s="7">
        <f ca="1">IFERROR(IF(JS11+JR12&gt;JT$4,JS11,JS11+JR12),"")</f>
        <v>18</v>
      </c>
      <c r="JT12" s="7">
        <f t="shared" ca="1" si="297"/>
        <v>23</v>
      </c>
      <c r="JU12" s="7">
        <f t="shared" ca="1" si="194"/>
        <v>0.59293534974585782</v>
      </c>
      <c r="JV12" s="7">
        <f t="shared" ca="1" si="195"/>
        <v>9.937234256183447E-2</v>
      </c>
      <c r="JW12" s="7">
        <f t="shared" ca="1" si="196"/>
        <v>1</v>
      </c>
      <c r="JX12" s="7" t="str">
        <f t="shared" ca="1" si="197"/>
        <v>3</v>
      </c>
      <c r="JY12" s="7">
        <f ca="1">IFERROR(IF(JY11+JX12&gt;JZ$4,JY11,JY11+JX12),"")</f>
        <v>10</v>
      </c>
      <c r="JZ12" s="7">
        <f t="shared" ca="1" si="298"/>
        <v>24</v>
      </c>
      <c r="KA12" s="7">
        <f t="shared" ca="1" si="198"/>
        <v>0.76418648116846888</v>
      </c>
      <c r="KB12" s="7">
        <f t="shared" ca="1" si="199"/>
        <v>-7.1878788860776588E-2</v>
      </c>
      <c r="KC12" s="7">
        <f t="shared" ca="1" si="200"/>
        <v>0</v>
      </c>
      <c r="KD12" s="7">
        <f t="shared" ca="1" si="201"/>
        <v>0</v>
      </c>
      <c r="KE12" s="7">
        <f ca="1">IFERROR(IF(KE11+KD12&gt;KF$4,KE11,KE11+KD12),"")</f>
        <v>10</v>
      </c>
      <c r="KF12" s="7">
        <f t="shared" ca="1" si="299"/>
        <v>24</v>
      </c>
      <c r="KG12" s="7">
        <f t="shared" ca="1" si="202"/>
        <v>0.13205292815656633</v>
      </c>
      <c r="KH12" s="7">
        <f t="shared" ca="1" si="203"/>
        <v>0.56025476415112596</v>
      </c>
      <c r="KI12" s="7">
        <f t="shared" ca="1" si="204"/>
        <v>1</v>
      </c>
      <c r="KJ12" s="7" t="str">
        <f t="shared" ca="1" si="205"/>
        <v>3</v>
      </c>
      <c r="KK12" s="7">
        <f ca="1">IFERROR(IF(KK11+KJ12&gt;KL$4,KK11,KK11+KJ12),"")</f>
        <v>10</v>
      </c>
      <c r="KL12" s="7">
        <f t="shared" ca="1" si="300"/>
        <v>25</v>
      </c>
      <c r="KM12" s="7">
        <f t="shared" ca="1" si="206"/>
        <v>0.53133189988058527</v>
      </c>
      <c r="KN12" s="7">
        <f t="shared" ca="1" si="207"/>
        <v>0.16097579242710702</v>
      </c>
      <c r="KO12" s="7">
        <f t="shared" ca="1" si="208"/>
        <v>1</v>
      </c>
      <c r="KP12" s="7" t="str">
        <f t="shared" ca="1" si="209"/>
        <v>3</v>
      </c>
      <c r="KQ12" s="7">
        <f ca="1">IFERROR(IF(KQ11+KP12&gt;KR$4,KQ11,KQ11+KP12),"")</f>
        <v>15</v>
      </c>
      <c r="KR12" s="7">
        <f t="shared" ca="1" si="301"/>
        <v>26</v>
      </c>
      <c r="KS12" s="7">
        <f t="shared" ca="1" si="210"/>
        <v>0.93743038971237547</v>
      </c>
      <c r="KT12" s="7">
        <f t="shared" ca="1" si="211"/>
        <v>-0.24512269740468318</v>
      </c>
      <c r="KU12" s="7">
        <f t="shared" ca="1" si="212"/>
        <v>0</v>
      </c>
      <c r="KV12" s="7">
        <f t="shared" ca="1" si="213"/>
        <v>0</v>
      </c>
      <c r="KW12" s="7">
        <f ca="1">IFERROR(IF(KW11+KV12&gt;KX$4,KW11,KW11+KV12),"")</f>
        <v>9</v>
      </c>
      <c r="KX12" s="7">
        <f t="shared" ca="1" si="302"/>
        <v>26</v>
      </c>
      <c r="KY12" s="7">
        <f t="shared" ca="1" si="214"/>
        <v>0.10059589201054098</v>
      </c>
      <c r="KZ12" s="7">
        <f t="shared" ca="1" si="215"/>
        <v>0.59171180029715131</v>
      </c>
      <c r="LA12" s="7">
        <f t="shared" ca="1" si="216"/>
        <v>1</v>
      </c>
      <c r="LB12" s="7" t="str">
        <f t="shared" ca="1" si="217"/>
        <v>3</v>
      </c>
      <c r="LC12" s="7">
        <f ca="1">IFERROR(IF(LC11+LB12&gt;LD$4,LC11,LC11+LB12),"")</f>
        <v>12</v>
      </c>
      <c r="LD12" s="7">
        <f t="shared" ca="1" si="303"/>
        <v>27</v>
      </c>
      <c r="LE12" s="7">
        <f t="shared" ca="1" si="218"/>
        <v>6.5451595953986863E-2</v>
      </c>
      <c r="LF12" s="7">
        <f t="shared" ca="1" si="219"/>
        <v>0.62685609635370543</v>
      </c>
      <c r="LG12" s="7">
        <f t="shared" ca="1" si="220"/>
        <v>1</v>
      </c>
      <c r="LH12" s="7" t="str">
        <f t="shared" ca="1" si="221"/>
        <v>3</v>
      </c>
      <c r="LI12" s="7">
        <f ca="1">IFERROR(IF(LI11+LH12&gt;LJ$4,LI11,LI11+LH12),"")</f>
        <v>12</v>
      </c>
      <c r="LJ12" s="7">
        <f t="shared" ca="1" si="304"/>
        <v>28</v>
      </c>
      <c r="LK12" s="7">
        <f t="shared" ca="1" si="222"/>
        <v>7.3017135747505235E-2</v>
      </c>
      <c r="LL12" s="7">
        <f t="shared" ca="1" si="223"/>
        <v>0.61929055656018706</v>
      </c>
      <c r="LM12" s="7">
        <f t="shared" ca="1" si="224"/>
        <v>1</v>
      </c>
      <c r="LN12" s="7" t="str">
        <f t="shared" ca="1" si="225"/>
        <v>3</v>
      </c>
      <c r="LO12" s="7">
        <f ca="1">IFERROR(IF(LO11+LN12&gt;LP$4,LO11,LO11+LN12),"")</f>
        <v>14</v>
      </c>
      <c r="LP12" s="7">
        <f t="shared" ca="1" si="305"/>
        <v>29</v>
      </c>
      <c r="LQ12" s="7">
        <f t="shared" ca="1" si="226"/>
        <v>0.5451229770249999</v>
      </c>
      <c r="LR12" s="7">
        <f t="shared" ca="1" si="227"/>
        <v>0.14718471528269239</v>
      </c>
      <c r="LS12" s="7">
        <f t="shared" ca="1" si="228"/>
        <v>1</v>
      </c>
      <c r="LT12" s="7" t="str">
        <f t="shared" ca="1" si="229"/>
        <v>3</v>
      </c>
      <c r="LU12" s="7">
        <f ca="1">IFERROR(IF(LU11+LT12&gt;LV$4,LU11,LU11+LT12),"")</f>
        <v>12</v>
      </c>
      <c r="LV12" s="7">
        <f t="shared" ca="1" si="306"/>
        <v>30</v>
      </c>
      <c r="LW12" s="7">
        <f t="shared" ca="1" si="230"/>
        <v>0.99122602469936694</v>
      </c>
      <c r="LX12" s="7">
        <f t="shared" ca="1" si="231"/>
        <v>-0.29891833239167465</v>
      </c>
      <c r="LY12" s="7">
        <f t="shared" ca="1" si="232"/>
        <v>0</v>
      </c>
      <c r="LZ12" s="7">
        <f t="shared" ca="1" si="233"/>
        <v>0</v>
      </c>
      <c r="MA12" s="7">
        <f ca="1">IFERROR(IF(MA11+LZ12&gt;MB$4,MA11,MA11+LZ12),"")</f>
        <v>10</v>
      </c>
      <c r="MB12" s="7">
        <f t="shared" ca="1" si="307"/>
        <v>30</v>
      </c>
      <c r="MC12" s="7">
        <f t="shared" ca="1" si="234"/>
        <v>0.65435237218245912</v>
      </c>
      <c r="MD12" s="7">
        <f t="shared" ca="1" si="235"/>
        <v>3.7955320125233172E-2</v>
      </c>
      <c r="ME12" s="7">
        <f t="shared" ca="1" si="236"/>
        <v>1</v>
      </c>
      <c r="MF12" s="7" t="str">
        <f t="shared" ca="1" si="237"/>
        <v>3</v>
      </c>
      <c r="MG12" s="7">
        <f ca="1">IFERROR(IF(MG11+MF12&gt;MH$4,MG11,MG11+MF12),"")</f>
        <v>16</v>
      </c>
      <c r="MH12" s="7">
        <f t="shared" ca="1" si="308"/>
        <v>31</v>
      </c>
      <c r="MI12" s="7">
        <f t="shared" ca="1" si="238"/>
        <v>0.70904984129872894</v>
      </c>
      <c r="MJ12" s="7">
        <f t="shared" ca="1" si="239"/>
        <v>-1.6742148991036654E-2</v>
      </c>
      <c r="MK12" s="7">
        <f t="shared" ca="1" si="240"/>
        <v>0</v>
      </c>
      <c r="ML12" s="7">
        <f t="shared" ca="1" si="241"/>
        <v>0</v>
      </c>
      <c r="MM12" s="7">
        <f ca="1">IFERROR(IF(MM11+ML12&gt;MN$4,MM11,MM11+ML12),"")</f>
        <v>6</v>
      </c>
      <c r="MN12" s="7">
        <f t="shared" ca="1" si="309"/>
        <v>31</v>
      </c>
      <c r="MO12" s="7">
        <f t="shared" ca="1" si="242"/>
        <v>0.66045285836981138</v>
      </c>
      <c r="MP12" s="7">
        <f t="shared" ca="1" si="243"/>
        <v>3.1854833937880911E-2</v>
      </c>
      <c r="MQ12" s="7">
        <f t="shared" ca="1" si="244"/>
        <v>1</v>
      </c>
      <c r="MR12" s="7" t="str">
        <f t="shared" ca="1" si="245"/>
        <v>3</v>
      </c>
      <c r="MS12" s="7">
        <f ca="1">IFERROR(IF(MS11+MR12&gt;MT$4,MS11,MS11+MR12),"")</f>
        <v>15</v>
      </c>
      <c r="MT12" s="7">
        <f t="shared" ca="1" si="310"/>
        <v>32</v>
      </c>
      <c r="MU12" s="7">
        <f t="shared" ca="1" si="246"/>
        <v>0.28288349701808979</v>
      </c>
      <c r="MV12" s="7">
        <f t="shared" ca="1" si="247"/>
        <v>0.4094241952896025</v>
      </c>
      <c r="MW12" s="7">
        <f t="shared" ca="1" si="248"/>
        <v>1</v>
      </c>
      <c r="MX12" s="7" t="str">
        <f t="shared" ca="1" si="249"/>
        <v>3</v>
      </c>
      <c r="MY12" s="7">
        <f ca="1">IFERROR(IF(MY11+MX12&gt;MZ$4,MY11,MY11+MX12),"")</f>
        <v>15</v>
      </c>
      <c r="MZ12" s="7">
        <f t="shared" ca="1" si="311"/>
        <v>33</v>
      </c>
      <c r="NA12" s="7">
        <f t="shared" ca="1" si="250"/>
        <v>0.64533127166195681</v>
      </c>
      <c r="NB12" s="7">
        <f t="shared" ca="1" si="251"/>
        <v>4.6976420645735484E-2</v>
      </c>
      <c r="NC12" s="7">
        <f t="shared" ca="1" si="252"/>
        <v>1</v>
      </c>
      <c r="ND12" s="7" t="str">
        <f t="shared" ca="1" si="253"/>
        <v>3</v>
      </c>
      <c r="NE12" s="7">
        <f ca="1">IFERROR(IF(NE11+ND12&gt;NF$4,NE11,NE11+ND12),"")</f>
        <v>16</v>
      </c>
      <c r="NF12" s="7">
        <f t="shared" ca="1" si="312"/>
        <v>34</v>
      </c>
      <c r="NG12" s="7">
        <f t="shared" ca="1" si="254"/>
        <v>0.57633601968119841</v>
      </c>
      <c r="NH12" s="7">
        <f t="shared" ca="1" si="255"/>
        <v>0.11597167262649388</v>
      </c>
      <c r="NI12" s="7">
        <f t="shared" ca="1" si="256"/>
        <v>1</v>
      </c>
      <c r="NJ12" s="7" t="str">
        <f t="shared" ca="1" si="257"/>
        <v>3</v>
      </c>
      <c r="NK12" s="7">
        <f ca="1">IFERROR(IF(NK11+NJ12&gt;NL$4,NK11,NK11+NJ12),"")</f>
        <v>16</v>
      </c>
      <c r="NL12" s="7">
        <f t="shared" ca="1" si="313"/>
        <v>35</v>
      </c>
      <c r="NM12" s="7">
        <f t="shared" ca="1" si="258"/>
        <v>0.8205675352287769</v>
      </c>
      <c r="NN12" s="7">
        <f t="shared" ca="1" si="259"/>
        <v>-0.12825984292108461</v>
      </c>
      <c r="NO12" s="7">
        <f t="shared" ca="1" si="260"/>
        <v>0</v>
      </c>
      <c r="NP12" s="7">
        <f t="shared" ca="1" si="261"/>
        <v>0</v>
      </c>
      <c r="NQ12" s="7">
        <f ca="1">IFERROR(IF(NQ11+NP12&gt;NR$4,NQ11,NQ11+NP12),"")</f>
        <v>12</v>
      </c>
      <c r="NR12" s="7">
        <f t="shared" ca="1" si="314"/>
        <v>35</v>
      </c>
      <c r="NT12">
        <v>10</v>
      </c>
      <c r="NU12" s="7" t="s">
        <v>19</v>
      </c>
      <c r="NV12" s="7" t="str">
        <f t="shared" ca="1" si="16"/>
        <v/>
      </c>
      <c r="NW12" s="7" t="str">
        <f t="shared" ca="1" si="8"/>
        <v/>
      </c>
      <c r="NX12" t="str">
        <f ca="1">IFERROR(VLOOKUP(NT12,$K$3:$AK$568,8,FALSE),"")</f>
        <v/>
      </c>
      <c r="NY12" t="str">
        <f ca="1">IFERROR(VLOOKUP(NT12,$K$3:$AK$568,9,FALSE),"")</f>
        <v/>
      </c>
      <c r="NZ12" s="7" t="str">
        <f ca="1">IFERROR(VLOOKUP(NT12,$K$3:$AK$568,27,FALSE),"")</f>
        <v/>
      </c>
      <c r="OB12">
        <v>10</v>
      </c>
      <c r="OC12" s="7" t="s">
        <v>19</v>
      </c>
      <c r="OD12" t="e">
        <f t="shared" ca="1" si="17"/>
        <v>#N/A</v>
      </c>
      <c r="OE12" s="7" t="str">
        <f t="shared" ca="1" si="18"/>
        <v/>
      </c>
      <c r="OF12" s="7" t="str">
        <f t="shared" ca="1" si="19"/>
        <v/>
      </c>
      <c r="OG12" t="str">
        <f t="shared" ca="1" si="20"/>
        <v/>
      </c>
      <c r="OI12">
        <v>10</v>
      </c>
      <c r="OJ12" s="7" t="s">
        <v>19</v>
      </c>
      <c r="OK12" s="7" t="str">
        <f t="shared" ca="1" si="21"/>
        <v/>
      </c>
      <c r="OL12" s="7" t="str">
        <f t="shared" ca="1" si="22"/>
        <v/>
      </c>
      <c r="OM12" t="str">
        <f ca="1">IFERROR(VLOOKUP(OI12,$L$3:$AK$568,7,FALSE),"")</f>
        <v/>
      </c>
      <c r="ON12" t="str">
        <f ca="1">IFERROR(VLOOKUP(OI12,$L$3:$AK$568,8,FALSE),"")</f>
        <v/>
      </c>
      <c r="OO12" s="7" t="str">
        <f ca="1">IFERROR(VLOOKUP(OI12,$L$3:$AK$568,26,FALSE),"")</f>
        <v/>
      </c>
      <c r="OQ12">
        <v>10</v>
      </c>
      <c r="OR12" s="7" t="s">
        <v>19</v>
      </c>
      <c r="OS12" t="e">
        <f t="shared" ca="1" si="23"/>
        <v>#N/A</v>
      </c>
      <c r="OT12" s="7" t="str">
        <f t="shared" ca="1" si="24"/>
        <v/>
      </c>
      <c r="OU12" s="7" t="str">
        <f t="shared" ca="1" si="25"/>
        <v/>
      </c>
      <c r="OV12" t="str">
        <f t="shared" ca="1" si="26"/>
        <v/>
      </c>
      <c r="OX12">
        <v>10</v>
      </c>
      <c r="OY12" s="7" t="s">
        <v>19</v>
      </c>
      <c r="OZ12" s="7">
        <f t="shared" ca="1" si="27"/>
        <v>-24.286360654460797</v>
      </c>
      <c r="PA12" s="7">
        <f t="shared" ca="1" si="28"/>
        <v>16</v>
      </c>
      <c r="PB12" t="str">
        <f ca="1">IFERROR(VLOOKUP(OX12,$M$3:$AK$568,6,FALSE),"")</f>
        <v>Jumping</v>
      </c>
      <c r="PC12" t="str">
        <f ca="1">IFERROR(VLOOKUP(OX12,$M$3:$AK$568,7,FALSE),"")</f>
        <v>Jump.</v>
      </c>
      <c r="PD12" s="7">
        <f ca="1">IFERROR(VLOOKUP(OX12,$M$3:$AK$568,25,FALSE),"")</f>
        <v>-25</v>
      </c>
      <c r="PF12">
        <v>10</v>
      </c>
      <c r="PG12" s="7" t="s">
        <v>19</v>
      </c>
      <c r="PH12" t="str">
        <f t="shared" ca="1" si="29"/>
        <v>Tracking</v>
      </c>
      <c r="PI12" s="7" t="str">
        <f t="shared" ca="1" si="30"/>
        <v>Track.</v>
      </c>
      <c r="PJ12" s="7">
        <f t="shared" ca="1" si="31"/>
        <v>8</v>
      </c>
      <c r="PK12" t="str">
        <f t="shared" ca="1" si="32"/>
        <v xml:space="preserve">Track. (8), </v>
      </c>
      <c r="PM12">
        <v>10</v>
      </c>
      <c r="PN12" s="7" t="s">
        <v>19</v>
      </c>
      <c r="PO12" s="202" t="str">
        <f t="shared" ca="1" si="33"/>
        <v/>
      </c>
      <c r="PP12" s="7" t="str">
        <f t="shared" ca="1" si="34"/>
        <v/>
      </c>
      <c r="PQ12" t="str">
        <f ca="1">IFERROR(VLOOKUP(PM12,$G$325:$R$409,12,FALSE),"")</f>
        <v/>
      </c>
      <c r="PR12" t="e">
        <f ca="1">VLOOKUP(PM12,$G$324:$Q$409,11,FALSE)</f>
        <v>#N/A</v>
      </c>
      <c r="PS12" s="7" t="str">
        <f ca="1">VLOOKUP(PQ12,$R$325:$Y$409,8,FALSE)</f>
        <v>- -</v>
      </c>
      <c r="PT12" s="7">
        <f ca="1">ReSt</f>
        <v>-4</v>
      </c>
      <c r="PU12" s="7" t="e">
        <f t="shared" ca="1" si="35"/>
        <v>#N/A</v>
      </c>
      <c r="PV12" s="7" t="e">
        <f t="shared" ca="1" si="36"/>
        <v>#N/A</v>
      </c>
      <c r="PW12" s="7" t="str">
        <f ca="1">VLOOKUP(PQ12,$R$325:$AK$409,8,FALSE)</f>
        <v>- -</v>
      </c>
      <c r="PX12" s="7"/>
      <c r="PY12">
        <v>10</v>
      </c>
      <c r="PZ12" s="7" t="s">
        <v>19</v>
      </c>
      <c r="QA12" t="str">
        <f t="shared" ca="1" si="37"/>
        <v/>
      </c>
      <c r="QB12" s="7" t="str">
        <f t="shared" ca="1" si="38"/>
        <v/>
      </c>
      <c r="QC12" s="7" t="str">
        <f t="shared" ca="1" si="39"/>
        <v/>
      </c>
      <c r="QD12" t="str">
        <f t="shared" ca="1" si="40"/>
        <v/>
      </c>
      <c r="QF12">
        <v>10</v>
      </c>
      <c r="QG12" s="7" t="s">
        <v>19</v>
      </c>
      <c r="QH12" s="7">
        <f t="shared" ca="1" si="41"/>
        <v>23.898061109275233</v>
      </c>
      <c r="QI12" s="7">
        <f t="shared" ca="1" si="42"/>
        <v>13</v>
      </c>
      <c r="QJ12" t="str">
        <f t="shared" ca="1" si="43"/>
        <v>Rock</v>
      </c>
      <c r="QK12" s="7">
        <f t="shared" ca="1" si="44"/>
        <v>23</v>
      </c>
      <c r="QM12">
        <v>10</v>
      </c>
      <c r="QN12" s="7" t="s">
        <v>19</v>
      </c>
      <c r="QO12" t="str">
        <f t="shared" ca="1" si="45"/>
        <v>Pole-arm</v>
      </c>
      <c r="QP12" s="7">
        <f t="shared" ca="1" si="46"/>
        <v>47</v>
      </c>
      <c r="QQ12" t="str">
        <f t="shared" ca="1" si="47"/>
        <v xml:space="preserve">Pole-arm (47), </v>
      </c>
    </row>
    <row r="13" spans="1:459" x14ac:dyDescent="0.25">
      <c r="A13" s="240" t="str">
        <f>IF('Character Sheet'!$B$4="Creature","N","Y")</f>
        <v>Y</v>
      </c>
      <c r="C13" s="75"/>
      <c r="D13" s="76"/>
      <c r="F13" s="75"/>
      <c r="G13" s="76"/>
      <c r="I13" s="75"/>
      <c r="J13" s="85"/>
      <c r="K13" s="85">
        <f t="shared" ca="1" si="9"/>
        <v>0</v>
      </c>
      <c r="L13" s="85">
        <f t="shared" ca="1" si="10"/>
        <v>0</v>
      </c>
      <c r="M13" s="70">
        <f t="shared" ca="1" si="11"/>
        <v>0</v>
      </c>
      <c r="O13" s="222">
        <f t="shared" ca="1" si="12"/>
        <v>375</v>
      </c>
      <c r="Q13" s="7" t="str">
        <f t="shared" si="50"/>
        <v>Animal Healing</v>
      </c>
      <c r="R13" s="9" t="s">
        <v>1688</v>
      </c>
      <c r="S13" s="9" t="s">
        <v>1824</v>
      </c>
      <c r="T13" s="61" t="str">
        <f>SUBSTITUTE(IFERROR(IFERROR(VLOOKUP(R13,'[1]Skill Statistics'!$A$3:$C$513,2,FALSE),VLOOKUP(Q13,'[1]Skill Statistics'!$A$3:$C$513,2,FALSE)),T12),"R*","ReSt")</f>
        <v>Ag/Em</v>
      </c>
      <c r="U13" s="61" t="str">
        <f>IFERROR(IFERROR(VLOOKUP(R13,'[1]Skill Statistics'!$A$3:$C$513,3,FALSE),VLOOKUP(Q13,'[1]Skill Statistics'!$A$3:$C$513,3,FALSE)),U12)</f>
        <v>Pr</v>
      </c>
      <c r="V13" s="61" t="str">
        <f>IF(ISNUMBER(SEARCH("Category",R13)),"- -",IFERROR(IFERROR(VLOOKUP(Q13,[1]Professions!$A$4:$AM$288,MATCH(Profession,[1]Professions!$A$1:$AM$1,0),FALSE),VLOOKUP(Q13,Calculations!$B$91:$I$95,8,FALSE)),"- -"))</f>
        <v>2 / 4</v>
      </c>
      <c r="W13" s="60">
        <f t="shared" si="13"/>
        <v>0</v>
      </c>
      <c r="X13" s="7">
        <f ca="1">IFERROR(VLOOKUP(R13,$BS$6:$NR$519,MATCH(ActualLevel,$BS$3:$NR$3,0),FALSE),"- -")</f>
        <v>0</v>
      </c>
      <c r="Y13" s="7">
        <f t="shared" ca="1" si="0"/>
        <v>0</v>
      </c>
      <c r="Z13" s="7">
        <f ca="1">IFERROR(VLOOKUP(Y13,Charts!$BQ$2:$BR$52,2,FALSE),"- -")</f>
        <v>-25</v>
      </c>
      <c r="AA13" s="7">
        <f t="shared" ca="1" si="51"/>
        <v>-1</v>
      </c>
      <c r="AB13" s="7">
        <f t="shared" ca="1" si="48"/>
        <v>0</v>
      </c>
      <c r="AC13" s="7"/>
      <c r="AD13" s="7"/>
      <c r="AE13" s="7"/>
      <c r="AF13" s="7"/>
      <c r="AG13" s="7"/>
      <c r="AH13" s="43"/>
      <c r="AI13" s="7"/>
      <c r="AJ13" s="7"/>
      <c r="AK13" s="7">
        <f t="shared" ca="1" si="52"/>
        <v>-26</v>
      </c>
      <c r="AL13" s="7"/>
      <c r="AM13" s="69">
        <f>IFERROR(VLOOKUP(R13,'[1]Skill Statistics'!$A$3:$AN$513,MATCH(Profession,'[1]Skill Statistics'!$A$2:$AN$2,0),FALSE),0)</f>
        <v>0</v>
      </c>
      <c r="AN13" s="85">
        <f>IFERROR(VLOOKUP(Q13,'[1]Skill Statistics'!$A$3:$BK$513,MATCH(Archetype,'[1]Skill Statistics'!$A$2:$BK$2,0),FALSE),0)</f>
        <v>0</v>
      </c>
      <c r="AO13" s="85">
        <f>IFERROR(VLOOKUP(Q13,'[1]Skill Statistics'!$A$3:$BB$513,MATCH(Race,'[1]Skill Statistics'!$A$2:$BB$2,0),FALSE),0)</f>
        <v>0</v>
      </c>
      <c r="AP13" s="85">
        <f t="shared" ca="1" si="14"/>
        <v>-0.1</v>
      </c>
      <c r="AQ13" s="70"/>
      <c r="AS13" s="69">
        <f>IFERROR(VLOOKUP(Q13,'[1]Professional Skills'!$A$4:$AM$288,MATCH(Profession,'[1]Professional Skills'!$A$3:$AM$3,0),FALSE),"- -")</f>
        <v>0</v>
      </c>
      <c r="AU13" s="7">
        <f t="shared" si="49"/>
        <v>0</v>
      </c>
      <c r="AV13" s="7">
        <f t="shared" ca="1" si="1"/>
        <v>0</v>
      </c>
      <c r="AW13" t="str">
        <f t="shared" si="55"/>
        <v/>
      </c>
      <c r="AX13" t="str">
        <f>IFERROR(_xlfn.RANK.EQ(AW13,$AW$5:$AW$568),"")</f>
        <v/>
      </c>
      <c r="AY13">
        <f t="shared" si="3"/>
        <v>0</v>
      </c>
      <c r="AZ13" s="70" t="str">
        <f t="shared" si="53"/>
        <v/>
      </c>
      <c r="BB13" s="69">
        <f>IFERROR(IF(Q13="Language",VLOOKUP(R13,[1]Cultures!$B$4:$N$218,MATCH(Culture,[1]Cultures!$B$3:$N$3,0),FALSE),VLOOKUP(Q13,[1]Cultures!$B$4:$O$212,MATCH(Culture,[1]Cultures!$B$3:$O$3,0),FALSE)),"- -")</f>
        <v>0</v>
      </c>
      <c r="BD13">
        <f t="shared" ca="1" si="315"/>
        <v>0</v>
      </c>
      <c r="BE13" t="str">
        <f t="shared" si="262"/>
        <v/>
      </c>
      <c r="BI13" s="7">
        <f t="shared" si="54"/>
        <v>0</v>
      </c>
      <c r="BJ13" s="7"/>
      <c r="BK13" s="7"/>
      <c r="BL13" s="70">
        <f t="shared" si="6"/>
        <v>0</v>
      </c>
      <c r="BN13" s="69">
        <f>IFERROR(VLOOKUP(V13,Charts!$BT$2:$BV$14,3,FALSE),"- -")</f>
        <v>0.76923076923076927</v>
      </c>
      <c r="BO13" s="85">
        <f t="shared" ca="1" si="15"/>
        <v>1.028692901253951</v>
      </c>
      <c r="BP13" s="70">
        <f t="shared" ca="1" si="263"/>
        <v>375</v>
      </c>
      <c r="BR13" s="7">
        <v>8</v>
      </c>
      <c r="BS13" s="9" t="str">
        <f ca="1">VLOOKUP(BR13,$O$3:$R$568,4,FALSE)</f>
        <v>Fortitude</v>
      </c>
      <c r="BT13" s="7" t="str">
        <f ca="1">VLOOKUP(BS13,$R$3:$V$568,5,FALSE)</f>
        <v>2 / 4</v>
      </c>
      <c r="BU13" s="7">
        <f ca="1">VLOOKUP(BT13,Charts!$BT$2:$BV$14,3,FALSE)</f>
        <v>0.76923076923076927</v>
      </c>
      <c r="BV13" s="7" t="str">
        <f t="shared" ca="1" si="56"/>
        <v>2</v>
      </c>
      <c r="BW13" s="7" t="str">
        <f t="shared" ca="1" si="57"/>
        <v>4</v>
      </c>
      <c r="BY13" s="7">
        <f t="shared" ca="1" si="58"/>
        <v>0.99182861412022505</v>
      </c>
      <c r="BZ13" s="7">
        <f t="shared" ca="1" si="59"/>
        <v>-0.22259784488945578</v>
      </c>
      <c r="CA13" s="7">
        <f t="shared" ca="1" si="60"/>
        <v>0</v>
      </c>
      <c r="CB13" s="7">
        <f t="shared" ca="1" si="61"/>
        <v>0</v>
      </c>
      <c r="CC13" s="7">
        <f ca="1">IFERROR(IF(CC12+CB13&gt;CD$4,CC12,CC12+CB13),"")</f>
        <v>16</v>
      </c>
      <c r="CD13" s="7">
        <f t="shared" ca="1" si="264"/>
        <v>0</v>
      </c>
      <c r="CE13" s="7">
        <f t="shared" ca="1" si="62"/>
        <v>0.33361897575690469</v>
      </c>
      <c r="CF13" s="7">
        <f t="shared" ca="1" si="63"/>
        <v>0.43561179347386458</v>
      </c>
      <c r="CG13" s="7">
        <f t="shared" ca="1" si="64"/>
        <v>1</v>
      </c>
      <c r="CH13" s="7" t="str">
        <f t="shared" ca="1" si="65"/>
        <v>2</v>
      </c>
      <c r="CI13" s="7">
        <f ca="1">IFERROR(IF(CI12+CH13&gt;CJ$4,CI12,CI12+CH13),"")</f>
        <v>18</v>
      </c>
      <c r="CJ13" s="7">
        <f t="shared" ca="1" si="265"/>
        <v>1</v>
      </c>
      <c r="CK13" s="7">
        <f t="shared" ca="1" si="66"/>
        <v>0.56813924104301738</v>
      </c>
      <c r="CL13" s="7">
        <f t="shared" ca="1" si="67"/>
        <v>0.20109152818775189</v>
      </c>
      <c r="CM13" s="7">
        <f t="shared" ca="1" si="68"/>
        <v>1</v>
      </c>
      <c r="CN13" s="7" t="str">
        <f t="shared" ca="1" si="69"/>
        <v>2</v>
      </c>
      <c r="CO13" s="7">
        <f ca="1">IFERROR(IF(CO12+CN13&gt;CP$4,CO12,CO12+CN13),"")</f>
        <v>15</v>
      </c>
      <c r="CP13" s="7">
        <f t="shared" ca="1" si="266"/>
        <v>2</v>
      </c>
      <c r="CQ13" s="7">
        <f t="shared" ca="1" si="70"/>
        <v>0.73410231428907657</v>
      </c>
      <c r="CR13" s="7">
        <f t="shared" ca="1" si="71"/>
        <v>3.5128454941692699E-2</v>
      </c>
      <c r="CS13" s="7">
        <f t="shared" ca="1" si="72"/>
        <v>1</v>
      </c>
      <c r="CT13" s="7" t="str">
        <f t="shared" ca="1" si="73"/>
        <v>2</v>
      </c>
      <c r="CU13" s="7">
        <f ca="1">IFERROR(IF(CU12+CT13&gt;CV$4,CU12,CU12+CT13),"")</f>
        <v>14</v>
      </c>
      <c r="CV13" s="7">
        <f t="shared" ca="1" si="267"/>
        <v>3</v>
      </c>
      <c r="CW13" s="7">
        <f t="shared" ca="1" si="74"/>
        <v>0.60925495246198313</v>
      </c>
      <c r="CX13" s="7">
        <f t="shared" ca="1" si="75"/>
        <v>0.15997581676878614</v>
      </c>
      <c r="CY13" s="7">
        <f t="shared" ca="1" si="76"/>
        <v>1</v>
      </c>
      <c r="CZ13" s="7" t="str">
        <f t="shared" ca="1" si="77"/>
        <v>2</v>
      </c>
      <c r="DA13" s="7">
        <f ca="1">IFERROR(IF(DA12+CZ13&gt;DB$4,DA12,DA12+CZ13),"")</f>
        <v>15</v>
      </c>
      <c r="DB13" s="7">
        <f t="shared" ca="1" si="268"/>
        <v>4</v>
      </c>
      <c r="DC13" s="7">
        <f t="shared" ca="1" si="78"/>
        <v>0.86639866156775469</v>
      </c>
      <c r="DD13" s="7">
        <f t="shared" ca="1" si="79"/>
        <v>-9.7167892336985418E-2</v>
      </c>
      <c r="DE13" s="7">
        <f t="shared" ca="1" si="80"/>
        <v>0</v>
      </c>
      <c r="DF13" s="7">
        <f t="shared" ca="1" si="81"/>
        <v>0</v>
      </c>
      <c r="DG13" s="7">
        <f ca="1">IFERROR(IF(DG12+DF13&gt;DH$4,DG12,DG12+DF13),"")</f>
        <v>13</v>
      </c>
      <c r="DH13" s="7">
        <f t="shared" ca="1" si="269"/>
        <v>4</v>
      </c>
      <c r="DI13" s="7">
        <f t="shared" ca="1" si="82"/>
        <v>3.6931006375858E-2</v>
      </c>
      <c r="DJ13" s="7">
        <f t="shared" ca="1" si="83"/>
        <v>0.73229976285491127</v>
      </c>
      <c r="DK13" s="7">
        <f t="shared" ca="1" si="84"/>
        <v>1</v>
      </c>
      <c r="DL13" s="7" t="str">
        <f t="shared" ca="1" si="85"/>
        <v>2</v>
      </c>
      <c r="DM13" s="7">
        <f ca="1">IFERROR(IF(DM12+DL13&gt;DN$4,DM12,DM12+DL13),"")</f>
        <v>20</v>
      </c>
      <c r="DN13" s="7">
        <f t="shared" ca="1" si="270"/>
        <v>5</v>
      </c>
      <c r="DO13" s="7">
        <f t="shared" ca="1" si="86"/>
        <v>0.48449720554794629</v>
      </c>
      <c r="DP13" s="7">
        <f t="shared" ca="1" si="87"/>
        <v>0.28473356368282299</v>
      </c>
      <c r="DQ13" s="7">
        <f t="shared" ca="1" si="88"/>
        <v>1</v>
      </c>
      <c r="DR13" s="7" t="str">
        <f t="shared" ca="1" si="89"/>
        <v>2</v>
      </c>
      <c r="DS13" s="7">
        <f ca="1">IFERROR(IF(DS12+DR13&gt;DT$4,DS12,DS12+DR13),"")</f>
        <v>18</v>
      </c>
      <c r="DT13" s="7">
        <f t="shared" ca="1" si="271"/>
        <v>6</v>
      </c>
      <c r="DU13" s="7">
        <f t="shared" ca="1" si="90"/>
        <v>0.42578835596293707</v>
      </c>
      <c r="DV13" s="7">
        <f t="shared" ca="1" si="91"/>
        <v>0.3434424132678322</v>
      </c>
      <c r="DW13" s="7">
        <f t="shared" ca="1" si="92"/>
        <v>1</v>
      </c>
      <c r="DX13" s="7" t="str">
        <f t="shared" ca="1" si="93"/>
        <v>2</v>
      </c>
      <c r="DY13" s="7">
        <f ca="1">IFERROR(IF(DY12+DX13&gt;DZ$4,DY12,DY12+DX13),"")</f>
        <v>17</v>
      </c>
      <c r="DZ13" s="7">
        <f t="shared" ca="1" si="272"/>
        <v>7</v>
      </c>
      <c r="EA13" s="7">
        <f t="shared" ca="1" si="94"/>
        <v>0.85359513502303974</v>
      </c>
      <c r="EB13" s="7">
        <f t="shared" ca="1" si="95"/>
        <v>-8.4364365792270468E-2</v>
      </c>
      <c r="EC13" s="7">
        <f t="shared" ca="1" si="96"/>
        <v>0</v>
      </c>
      <c r="ED13" s="7">
        <f t="shared" ca="1" si="97"/>
        <v>0</v>
      </c>
      <c r="EE13" s="7">
        <f ca="1">IFERROR(IF(EE12+ED13&gt;EF$4,EE12,EE12+ED13),"")</f>
        <v>6</v>
      </c>
      <c r="EF13" s="7">
        <f t="shared" ca="1" si="273"/>
        <v>7</v>
      </c>
      <c r="EG13" s="7">
        <f t="shared" ca="1" si="98"/>
        <v>0.94866823152059931</v>
      </c>
      <c r="EH13" s="7">
        <f t="shared" ca="1" si="99"/>
        <v>-0.17943746228983004</v>
      </c>
      <c r="EI13" s="7">
        <f t="shared" ca="1" si="100"/>
        <v>0</v>
      </c>
      <c r="EJ13" s="7">
        <f t="shared" ca="1" si="101"/>
        <v>0</v>
      </c>
      <c r="EK13" s="7">
        <f ca="1">IFERROR(IF(EK12+EJ13&gt;EL$4,EK12,EK12+EJ13),"")</f>
        <v>18</v>
      </c>
      <c r="EL13" s="7">
        <f t="shared" ca="1" si="274"/>
        <v>7</v>
      </c>
      <c r="EM13" s="7">
        <f t="shared" ca="1" si="102"/>
        <v>0.98117761768022072</v>
      </c>
      <c r="EN13" s="7">
        <f t="shared" ca="1" si="103"/>
        <v>-0.21194684844945144</v>
      </c>
      <c r="EO13" s="7">
        <f t="shared" ca="1" si="104"/>
        <v>0</v>
      </c>
      <c r="EP13" s="7">
        <f t="shared" ca="1" si="105"/>
        <v>0</v>
      </c>
      <c r="EQ13" s="7">
        <f ca="1">IFERROR(IF(EQ12+EP13&gt;ER$4,EQ12,EQ12+EP13),"")</f>
        <v>18</v>
      </c>
      <c r="ER13" s="7">
        <f t="shared" ca="1" si="275"/>
        <v>7</v>
      </c>
      <c r="ES13" s="7">
        <f t="shared" ca="1" si="106"/>
        <v>0.75160457763053645</v>
      </c>
      <c r="ET13" s="7">
        <f t="shared" ca="1" si="107"/>
        <v>1.7626191600232821E-2</v>
      </c>
      <c r="EU13" s="7">
        <f t="shared" ca="1" si="108"/>
        <v>1</v>
      </c>
      <c r="EV13" s="7" t="str">
        <f t="shared" ca="1" si="109"/>
        <v>2</v>
      </c>
      <c r="EW13" s="7">
        <f ca="1">IFERROR(IF(EW12+EV13&gt;EX$4,EW12,EW12+EV13),"")</f>
        <v>12</v>
      </c>
      <c r="EX13" s="7">
        <f t="shared" ca="1" si="276"/>
        <v>8</v>
      </c>
      <c r="EY13" s="7">
        <f t="shared" ca="1" si="110"/>
        <v>0.97992264945294605</v>
      </c>
      <c r="EZ13" s="7">
        <f t="shared" ca="1" si="111"/>
        <v>-0.21069188022217678</v>
      </c>
      <c r="FA13" s="7">
        <f t="shared" ca="1" si="112"/>
        <v>0</v>
      </c>
      <c r="FB13" s="7">
        <f t="shared" ca="1" si="113"/>
        <v>0</v>
      </c>
      <c r="FC13" s="7">
        <f ca="1">IFERROR(IF(FC12+FB13&gt;FD$4,FC12,FC12+FB13),"")</f>
        <v>13</v>
      </c>
      <c r="FD13" s="7">
        <f t="shared" ca="1" si="277"/>
        <v>8</v>
      </c>
      <c r="FE13" s="7">
        <f t="shared" ca="1" si="114"/>
        <v>0.81375051148434452</v>
      </c>
      <c r="FF13" s="7">
        <f t="shared" ca="1" si="115"/>
        <v>-4.4519742253575245E-2</v>
      </c>
      <c r="FG13" s="7">
        <f t="shared" ca="1" si="116"/>
        <v>0</v>
      </c>
      <c r="FH13" s="7">
        <f t="shared" ca="1" si="117"/>
        <v>0</v>
      </c>
      <c r="FI13" s="7">
        <f ca="1">IFERROR(IF(FI12+FH13&gt;FJ$4,FI12,FI12+FH13),"")</f>
        <v>15</v>
      </c>
      <c r="FJ13" s="7">
        <f t="shared" ca="1" si="278"/>
        <v>8</v>
      </c>
      <c r="FK13" s="7">
        <f t="shared" ca="1" si="118"/>
        <v>0.81668183612396139</v>
      </c>
      <c r="FL13" s="7">
        <f t="shared" ca="1" si="119"/>
        <v>-4.7451066893192118E-2</v>
      </c>
      <c r="FM13" s="7">
        <f t="shared" ca="1" si="120"/>
        <v>0</v>
      </c>
      <c r="FN13" s="7">
        <f t="shared" ca="1" si="121"/>
        <v>0</v>
      </c>
      <c r="FO13" s="7">
        <f ca="1">IFERROR(IF(FO12+FN13&gt;FP$4,FO12,FO12+FN13),"")</f>
        <v>15</v>
      </c>
      <c r="FP13" s="7">
        <f t="shared" ca="1" si="279"/>
        <v>8</v>
      </c>
      <c r="FQ13" s="7">
        <f t="shared" ca="1" si="122"/>
        <v>0.53341964156955635</v>
      </c>
      <c r="FR13" s="7">
        <f t="shared" ca="1" si="123"/>
        <v>0.23581112766121293</v>
      </c>
      <c r="FS13" s="7">
        <f t="shared" ca="1" si="124"/>
        <v>1</v>
      </c>
      <c r="FT13" s="7" t="str">
        <f t="shared" ca="1" si="125"/>
        <v>2</v>
      </c>
      <c r="FU13" s="7">
        <f ca="1">IFERROR(IF(FU12+FT13&gt;FV$4,FU12,FU12+FT13),"")</f>
        <v>17</v>
      </c>
      <c r="FV13" s="7">
        <f t="shared" ca="1" si="280"/>
        <v>9</v>
      </c>
      <c r="FW13" s="7">
        <f t="shared" ca="1" si="126"/>
        <v>0.35598194803558447</v>
      </c>
      <c r="FX13" s="7">
        <f t="shared" ca="1" si="127"/>
        <v>0.4132488211951848</v>
      </c>
      <c r="FY13" s="7">
        <f t="shared" ca="1" si="128"/>
        <v>1</v>
      </c>
      <c r="FZ13" s="7" t="str">
        <f t="shared" ca="1" si="129"/>
        <v>2</v>
      </c>
      <c r="GA13" s="7">
        <f ca="1">IFERROR(IF(GA12+FZ13&gt;GB$4,GA12,GA12+FZ13),"")</f>
        <v>14</v>
      </c>
      <c r="GB13" s="7">
        <f t="shared" ca="1" si="281"/>
        <v>10</v>
      </c>
      <c r="GC13" s="7">
        <f t="shared" ca="1" si="130"/>
        <v>9.7713904738303103E-2</v>
      </c>
      <c r="GD13" s="7">
        <f t="shared" ca="1" si="131"/>
        <v>0.67151686449246617</v>
      </c>
      <c r="GE13" s="7">
        <f t="shared" ca="1" si="132"/>
        <v>1</v>
      </c>
      <c r="GF13" s="7" t="str">
        <f t="shared" ca="1" si="133"/>
        <v>2</v>
      </c>
      <c r="GG13" s="7">
        <f ca="1">IFERROR(IF(GG12+GF13&gt;GH$4,GG12,GG12+GF13),"")</f>
        <v>18</v>
      </c>
      <c r="GH13" s="7">
        <f t="shared" ca="1" si="282"/>
        <v>11</v>
      </c>
      <c r="GI13" s="7">
        <f t="shared" ca="1" si="134"/>
        <v>0.83781782441259567</v>
      </c>
      <c r="GJ13" s="7">
        <f t="shared" ca="1" si="135"/>
        <v>-6.8587055181826395E-2</v>
      </c>
      <c r="GK13" s="7">
        <f t="shared" ca="1" si="136"/>
        <v>0</v>
      </c>
      <c r="GL13" s="7">
        <f t="shared" ca="1" si="137"/>
        <v>0</v>
      </c>
      <c r="GM13" s="7">
        <f ca="1">IFERROR(IF(GM12+GL13&gt;GN$4,GM12,GM12+GL13),"")</f>
        <v>10</v>
      </c>
      <c r="GN13" s="7">
        <f t="shared" ca="1" si="283"/>
        <v>11</v>
      </c>
      <c r="GO13" s="7">
        <f t="shared" ca="1" si="138"/>
        <v>7.0394319418331519E-2</v>
      </c>
      <c r="GP13" s="7">
        <f t="shared" ca="1" si="139"/>
        <v>0.69883644981243775</v>
      </c>
      <c r="GQ13" s="7">
        <f t="shared" ca="1" si="140"/>
        <v>1</v>
      </c>
      <c r="GR13" s="7" t="str">
        <f t="shared" ca="1" si="141"/>
        <v>2</v>
      </c>
      <c r="GS13" s="7">
        <f ca="1">IFERROR(IF(GS12+GR13&gt;GT$4,GS12,GS12+GR13),"")</f>
        <v>17</v>
      </c>
      <c r="GT13" s="7">
        <f t="shared" ca="1" si="284"/>
        <v>12</v>
      </c>
      <c r="GU13" s="7">
        <f t="shared" ca="1" si="142"/>
        <v>4.3888981201831712E-3</v>
      </c>
      <c r="GV13" s="7">
        <f t="shared" ca="1" si="143"/>
        <v>0.7648418711105861</v>
      </c>
      <c r="GW13" s="7">
        <f t="shared" ca="1" si="144"/>
        <v>1</v>
      </c>
      <c r="GX13" s="7" t="str">
        <f t="shared" ca="1" si="145"/>
        <v>2</v>
      </c>
      <c r="GY13" s="7">
        <f ca="1">IFERROR(IF(GY12+GX13&gt;GZ$4,GY12,GY12+GX13),"")</f>
        <v>15</v>
      </c>
      <c r="GZ13" s="7">
        <f t="shared" ca="1" si="285"/>
        <v>13</v>
      </c>
      <c r="HA13" s="7">
        <f t="shared" ca="1" si="146"/>
        <v>0.31751256349052692</v>
      </c>
      <c r="HB13" s="7">
        <f t="shared" ca="1" si="147"/>
        <v>0.45171820574024235</v>
      </c>
      <c r="HC13" s="7">
        <f t="shared" ca="1" si="148"/>
        <v>1</v>
      </c>
      <c r="HD13" s="7" t="str">
        <f t="shared" ca="1" si="149"/>
        <v>2</v>
      </c>
      <c r="HE13" s="7">
        <f ca="1">IFERROR(IF(HE12+HD13&gt;HF$4,HE12,HE12+HD13),"")</f>
        <v>14</v>
      </c>
      <c r="HF13" s="7">
        <f t="shared" ca="1" si="286"/>
        <v>14</v>
      </c>
      <c r="HG13" s="7">
        <f t="shared" ca="1" si="150"/>
        <v>0.97715090493635137</v>
      </c>
      <c r="HH13" s="7">
        <f t="shared" ca="1" si="151"/>
        <v>-0.2079201357055821</v>
      </c>
      <c r="HI13" s="7">
        <f t="shared" ca="1" si="152"/>
        <v>0</v>
      </c>
      <c r="HJ13" s="7">
        <f t="shared" ca="1" si="153"/>
        <v>0</v>
      </c>
      <c r="HK13" s="7">
        <f ca="1">IFERROR(IF(HK12+HJ13&gt;HL$4,HK12,HK12+HJ13),"")</f>
        <v>10</v>
      </c>
      <c r="HL13" s="7">
        <f t="shared" ca="1" si="287"/>
        <v>14</v>
      </c>
      <c r="HM13" s="7">
        <f t="shared" ca="1" si="154"/>
        <v>0.52633770434848048</v>
      </c>
      <c r="HN13" s="7">
        <f t="shared" ca="1" si="155"/>
        <v>0.24289306488228879</v>
      </c>
      <c r="HO13" s="7">
        <f t="shared" ca="1" si="156"/>
        <v>1</v>
      </c>
      <c r="HP13" s="7" t="str">
        <f t="shared" ca="1" si="157"/>
        <v>2</v>
      </c>
      <c r="HQ13" s="7">
        <f ca="1">IFERROR(IF(HQ12+HP13&gt;HR$4,HQ12,HQ12+HP13),"")</f>
        <v>17</v>
      </c>
      <c r="HR13" s="7">
        <f t="shared" ca="1" si="288"/>
        <v>15</v>
      </c>
      <c r="HS13" s="7">
        <f t="shared" ca="1" si="158"/>
        <v>0.18782430832197605</v>
      </c>
      <c r="HT13" s="7">
        <f t="shared" ca="1" si="159"/>
        <v>0.58140646090879322</v>
      </c>
      <c r="HU13" s="7">
        <f t="shared" ca="1" si="160"/>
        <v>1</v>
      </c>
      <c r="HV13" s="7" t="str">
        <f t="shared" ca="1" si="161"/>
        <v>2</v>
      </c>
      <c r="HW13" s="7">
        <f ca="1">IFERROR(IF(HW12+HV13&gt;HX$4,HW12,HW12+HV13),"")</f>
        <v>12</v>
      </c>
      <c r="HX13" s="7">
        <f t="shared" ca="1" si="289"/>
        <v>16</v>
      </c>
      <c r="HY13" s="7">
        <f t="shared" ca="1" si="162"/>
        <v>0.62525083245778046</v>
      </c>
      <c r="HZ13" s="7">
        <f t="shared" ca="1" si="163"/>
        <v>0.14397993677298881</v>
      </c>
      <c r="IA13" s="7">
        <f t="shared" ca="1" si="164"/>
        <v>1</v>
      </c>
      <c r="IB13" s="7" t="str">
        <f t="shared" ca="1" si="165"/>
        <v>2</v>
      </c>
      <c r="IC13" s="7">
        <f ca="1">IFERROR(IF(IC12+IB13&gt;ID$4,IC12,IC12+IB13),"")</f>
        <v>20</v>
      </c>
      <c r="ID13" s="7">
        <f t="shared" ca="1" si="290"/>
        <v>17</v>
      </c>
      <c r="IE13" s="7">
        <f t="shared" ca="1" si="166"/>
        <v>8.9602629238566434E-2</v>
      </c>
      <c r="IF13" s="7">
        <f t="shared" ca="1" si="167"/>
        <v>0.67962813999220284</v>
      </c>
      <c r="IG13" s="7">
        <f t="shared" ca="1" si="168"/>
        <v>1</v>
      </c>
      <c r="IH13" s="7" t="str">
        <f t="shared" ca="1" si="169"/>
        <v>2</v>
      </c>
      <c r="II13" s="7">
        <f ca="1">IFERROR(IF(II12+IH13&gt;IJ$4,II12,II12+IH13),"")</f>
        <v>20</v>
      </c>
      <c r="IJ13" s="7">
        <f t="shared" ca="1" si="291"/>
        <v>18</v>
      </c>
      <c r="IK13" s="7">
        <f t="shared" ca="1" si="170"/>
        <v>0.96967430689305367</v>
      </c>
      <c r="IL13" s="7">
        <f t="shared" ca="1" si="171"/>
        <v>-0.2004435376622844</v>
      </c>
      <c r="IM13" s="7">
        <f t="shared" ca="1" si="172"/>
        <v>0</v>
      </c>
      <c r="IN13" s="7">
        <f t="shared" ca="1" si="173"/>
        <v>0</v>
      </c>
      <c r="IO13" s="7">
        <f ca="1">IFERROR(IF(IO12+IN13&gt;IP$4,IO12,IO12+IN13),"")</f>
        <v>12</v>
      </c>
      <c r="IP13" s="7">
        <f t="shared" ca="1" si="292"/>
        <v>18</v>
      </c>
      <c r="IQ13" s="7">
        <f t="shared" ca="1" si="174"/>
        <v>0.85910638680416218</v>
      </c>
      <c r="IR13" s="7">
        <f t="shared" ca="1" si="175"/>
        <v>-8.9875617573392907E-2</v>
      </c>
      <c r="IS13" s="7">
        <f t="shared" ca="1" si="176"/>
        <v>0</v>
      </c>
      <c r="IT13" s="7">
        <f t="shared" ca="1" si="177"/>
        <v>0</v>
      </c>
      <c r="IU13" s="7">
        <f ca="1">IFERROR(IF(IU12+IT13&gt;IV$4,IU12,IU12+IT13),"")</f>
        <v>15</v>
      </c>
      <c r="IV13" s="7">
        <f t="shared" ca="1" si="293"/>
        <v>18</v>
      </c>
      <c r="IW13" s="7">
        <f t="shared" ca="1" si="178"/>
        <v>0.47139514975475127</v>
      </c>
      <c r="IX13" s="7">
        <f t="shared" ca="1" si="179"/>
        <v>0.297835619476018</v>
      </c>
      <c r="IY13" s="7">
        <f t="shared" ca="1" si="180"/>
        <v>1</v>
      </c>
      <c r="IZ13" s="7" t="str">
        <f t="shared" ca="1" si="181"/>
        <v>2</v>
      </c>
      <c r="JA13" s="7">
        <f ca="1">IFERROR(IF(JA12+IZ13&gt;JB$4,JA12,JA12+IZ13),"")</f>
        <v>20</v>
      </c>
      <c r="JB13" s="7">
        <f t="shared" ca="1" si="294"/>
        <v>19</v>
      </c>
      <c r="JC13" s="7">
        <f t="shared" ca="1" si="182"/>
        <v>0.76769986229025422</v>
      </c>
      <c r="JD13" s="7">
        <f t="shared" ca="1" si="183"/>
        <v>1.5309069405150533E-3</v>
      </c>
      <c r="JE13" s="7">
        <f t="shared" ca="1" si="184"/>
        <v>1</v>
      </c>
      <c r="JF13" s="7" t="str">
        <f t="shared" ca="1" si="185"/>
        <v>2</v>
      </c>
      <c r="JG13" s="7">
        <f ca="1">IFERROR(IF(JG12+JF13&gt;JH$4,JG12,JG12+JF13),"")</f>
        <v>17</v>
      </c>
      <c r="JH13" s="7">
        <f t="shared" ca="1" si="295"/>
        <v>20</v>
      </c>
      <c r="JI13" s="7">
        <f t="shared" ca="1" si="186"/>
        <v>0.55450539562731382</v>
      </c>
      <c r="JJ13" s="7">
        <f t="shared" ca="1" si="187"/>
        <v>0.21472537360345545</v>
      </c>
      <c r="JK13" s="7">
        <f t="shared" ca="1" si="188"/>
        <v>1</v>
      </c>
      <c r="JL13" s="7" t="str">
        <f t="shared" ca="1" si="189"/>
        <v>2</v>
      </c>
      <c r="JM13" s="7">
        <f ca="1">IFERROR(IF(JM12+JL13&gt;JN$4,JM12,JM12+JL13),"")</f>
        <v>17</v>
      </c>
      <c r="JN13" s="7">
        <f t="shared" ca="1" si="296"/>
        <v>21</v>
      </c>
      <c r="JO13" s="7">
        <f t="shared" ca="1" si="190"/>
        <v>0.42672609487000579</v>
      </c>
      <c r="JP13" s="7">
        <f t="shared" ca="1" si="191"/>
        <v>0.34250467436076348</v>
      </c>
      <c r="JQ13" s="7">
        <f t="shared" ca="1" si="192"/>
        <v>1</v>
      </c>
      <c r="JR13" s="7" t="str">
        <f t="shared" ca="1" si="193"/>
        <v>2</v>
      </c>
      <c r="JS13" s="7">
        <f ca="1">IFERROR(IF(JS12+JR13&gt;JT$4,JS12,JS12+JR13),"")</f>
        <v>20</v>
      </c>
      <c r="JT13" s="7">
        <f t="shared" ca="1" si="297"/>
        <v>22</v>
      </c>
      <c r="JU13" s="7">
        <f t="shared" ca="1" si="194"/>
        <v>0.45204535909511423</v>
      </c>
      <c r="JV13" s="7">
        <f t="shared" ca="1" si="195"/>
        <v>0.31718541013565504</v>
      </c>
      <c r="JW13" s="7">
        <f t="shared" ca="1" si="196"/>
        <v>1</v>
      </c>
      <c r="JX13" s="7" t="str">
        <f t="shared" ca="1" si="197"/>
        <v>2</v>
      </c>
      <c r="JY13" s="7">
        <f ca="1">IFERROR(IF(JY12+JX13&gt;JZ$4,JY12,JY12+JX13),"")</f>
        <v>12</v>
      </c>
      <c r="JZ13" s="7">
        <f t="shared" ca="1" si="298"/>
        <v>23</v>
      </c>
      <c r="KA13" s="7">
        <f t="shared" ca="1" si="198"/>
        <v>0.35075571481681178</v>
      </c>
      <c r="KB13" s="7">
        <f t="shared" ca="1" si="199"/>
        <v>0.41847505441395749</v>
      </c>
      <c r="KC13" s="7">
        <f t="shared" ca="1" si="200"/>
        <v>1</v>
      </c>
      <c r="KD13" s="7" t="str">
        <f t="shared" ca="1" si="201"/>
        <v>2</v>
      </c>
      <c r="KE13" s="7">
        <f ca="1">IFERROR(IF(KE12+KD13&gt;KF$4,KE12,KE12+KD13),"")</f>
        <v>12</v>
      </c>
      <c r="KF13" s="7">
        <f t="shared" ca="1" si="299"/>
        <v>24</v>
      </c>
      <c r="KG13" s="7">
        <f t="shared" ca="1" si="202"/>
        <v>0.32681091055191147</v>
      </c>
      <c r="KH13" s="7">
        <f t="shared" ca="1" si="203"/>
        <v>0.4424198586788578</v>
      </c>
      <c r="KI13" s="7">
        <f t="shared" ca="1" si="204"/>
        <v>1</v>
      </c>
      <c r="KJ13" s="7" t="str">
        <f t="shared" ca="1" si="205"/>
        <v>2</v>
      </c>
      <c r="KK13" s="7">
        <f ca="1">IFERROR(IF(KK12+KJ13&gt;KL$4,KK12,KK12+KJ13),"")</f>
        <v>12</v>
      </c>
      <c r="KL13" s="7">
        <f t="shared" ca="1" si="300"/>
        <v>25</v>
      </c>
      <c r="KM13" s="7">
        <f t="shared" ca="1" si="206"/>
        <v>0.40995254906522127</v>
      </c>
      <c r="KN13" s="7">
        <f t="shared" ca="1" si="207"/>
        <v>0.359278220165548</v>
      </c>
      <c r="KO13" s="7">
        <f t="shared" ca="1" si="208"/>
        <v>1</v>
      </c>
      <c r="KP13" s="7" t="str">
        <f t="shared" ca="1" si="209"/>
        <v>2</v>
      </c>
      <c r="KQ13" s="7">
        <f ca="1">IFERROR(IF(KQ12+KP13&gt;KR$4,KQ12,KQ12+KP13),"")</f>
        <v>17</v>
      </c>
      <c r="KR13" s="7">
        <f t="shared" ca="1" si="301"/>
        <v>26</v>
      </c>
      <c r="KS13" s="7">
        <f t="shared" ca="1" si="210"/>
        <v>0.40988863729202873</v>
      </c>
      <c r="KT13" s="7">
        <f t="shared" ca="1" si="211"/>
        <v>0.35934213193874054</v>
      </c>
      <c r="KU13" s="7">
        <f t="shared" ca="1" si="212"/>
        <v>1</v>
      </c>
      <c r="KV13" s="7" t="str">
        <f t="shared" ca="1" si="213"/>
        <v>2</v>
      </c>
      <c r="KW13" s="7">
        <f ca="1">IFERROR(IF(KW12+KV13&gt;KX$4,KW12,KW12+KV13),"")</f>
        <v>11</v>
      </c>
      <c r="KX13" s="7">
        <f t="shared" ca="1" si="302"/>
        <v>27</v>
      </c>
      <c r="KY13" s="7">
        <f t="shared" ca="1" si="214"/>
        <v>0.14396504043476177</v>
      </c>
      <c r="KZ13" s="7">
        <f t="shared" ca="1" si="215"/>
        <v>0.6252657287960075</v>
      </c>
      <c r="LA13" s="7">
        <f t="shared" ca="1" si="216"/>
        <v>1</v>
      </c>
      <c r="LB13" s="7" t="str">
        <f t="shared" ca="1" si="217"/>
        <v>2</v>
      </c>
      <c r="LC13" s="7">
        <f ca="1">IFERROR(IF(LC12+LB13&gt;LD$4,LC12,LC12+LB13),"")</f>
        <v>14</v>
      </c>
      <c r="LD13" s="7">
        <f t="shared" ca="1" si="303"/>
        <v>28</v>
      </c>
      <c r="LE13" s="7">
        <f t="shared" ca="1" si="218"/>
        <v>0.85101416456034218</v>
      </c>
      <c r="LF13" s="7">
        <f t="shared" ca="1" si="219"/>
        <v>-8.1783395329572905E-2</v>
      </c>
      <c r="LG13" s="7">
        <f t="shared" ca="1" si="220"/>
        <v>0</v>
      </c>
      <c r="LH13" s="7">
        <f t="shared" ca="1" si="221"/>
        <v>0</v>
      </c>
      <c r="LI13" s="7">
        <f ca="1">IFERROR(IF(LI12+LH13&gt;LJ$4,LI12,LI12+LH13),"")</f>
        <v>12</v>
      </c>
      <c r="LJ13" s="7">
        <f t="shared" ca="1" si="304"/>
        <v>28</v>
      </c>
      <c r="LK13" s="7">
        <f t="shared" ca="1" si="222"/>
        <v>0.77282416813028676</v>
      </c>
      <c r="LL13" s="7">
        <f t="shared" ca="1" si="223"/>
        <v>-3.5933988995174859E-3</v>
      </c>
      <c r="LM13" s="7">
        <f t="shared" ca="1" si="224"/>
        <v>0</v>
      </c>
      <c r="LN13" s="7">
        <f t="shared" ca="1" si="225"/>
        <v>0</v>
      </c>
      <c r="LO13" s="7">
        <f ca="1">IFERROR(IF(LO12+LN13&gt;LP$4,LO12,LO12+LN13),"")</f>
        <v>14</v>
      </c>
      <c r="LP13" s="7">
        <f t="shared" ca="1" si="305"/>
        <v>28</v>
      </c>
      <c r="LQ13" s="7">
        <f t="shared" ca="1" si="226"/>
        <v>0.40549387037829465</v>
      </c>
      <c r="LR13" s="7">
        <f t="shared" ca="1" si="227"/>
        <v>0.36373689885247462</v>
      </c>
      <c r="LS13" s="7">
        <f t="shared" ca="1" si="228"/>
        <v>1</v>
      </c>
      <c r="LT13" s="7" t="str">
        <f t="shared" ca="1" si="229"/>
        <v>2</v>
      </c>
      <c r="LU13" s="7">
        <f ca="1">IFERROR(IF(LU12+LT13&gt;LV$4,LU12,LU12+LT13),"")</f>
        <v>14</v>
      </c>
      <c r="LV13" s="7">
        <f t="shared" ca="1" si="306"/>
        <v>29</v>
      </c>
      <c r="LW13" s="7">
        <f t="shared" ca="1" si="230"/>
        <v>0.291226922939813</v>
      </c>
      <c r="LX13" s="7">
        <f t="shared" ca="1" si="231"/>
        <v>0.47800384629095627</v>
      </c>
      <c r="LY13" s="7">
        <f t="shared" ca="1" si="232"/>
        <v>1</v>
      </c>
      <c r="LZ13" s="7" t="str">
        <f t="shared" ca="1" si="233"/>
        <v>2</v>
      </c>
      <c r="MA13" s="7">
        <f ca="1">IFERROR(IF(MA12+LZ13&gt;MB$4,MA12,MA12+LZ13),"")</f>
        <v>12</v>
      </c>
      <c r="MB13" s="7">
        <f t="shared" ca="1" si="307"/>
        <v>30</v>
      </c>
      <c r="MC13" s="7">
        <f t="shared" ca="1" si="234"/>
        <v>0.86681392870099494</v>
      </c>
      <c r="MD13" s="7">
        <f t="shared" ca="1" si="235"/>
        <v>-9.7583159470225667E-2</v>
      </c>
      <c r="ME13" s="7">
        <f t="shared" ca="1" si="236"/>
        <v>0</v>
      </c>
      <c r="MF13" s="7">
        <f t="shared" ca="1" si="237"/>
        <v>0</v>
      </c>
      <c r="MG13" s="7">
        <f ca="1">IFERROR(IF(MG12+MF13&gt;MH$4,MG12,MG12+MF13),"")</f>
        <v>16</v>
      </c>
      <c r="MH13" s="7">
        <f t="shared" ca="1" si="308"/>
        <v>30</v>
      </c>
      <c r="MI13" s="7">
        <f t="shared" ca="1" si="238"/>
        <v>0.73188295542591286</v>
      </c>
      <c r="MJ13" s="7">
        <f t="shared" ca="1" si="239"/>
        <v>3.7347813804856411E-2</v>
      </c>
      <c r="MK13" s="7">
        <f t="shared" ca="1" si="240"/>
        <v>1</v>
      </c>
      <c r="ML13" s="7" t="str">
        <f t="shared" ca="1" si="241"/>
        <v>2</v>
      </c>
      <c r="MM13" s="7">
        <f ca="1">IFERROR(IF(MM12+ML13&gt;MN$4,MM12,MM12+ML13),"")</f>
        <v>8</v>
      </c>
      <c r="MN13" s="7">
        <f t="shared" ca="1" si="309"/>
        <v>31</v>
      </c>
      <c r="MO13" s="7">
        <f t="shared" ca="1" si="242"/>
        <v>0.41522199459317954</v>
      </c>
      <c r="MP13" s="7">
        <f t="shared" ca="1" si="243"/>
        <v>0.35400877463758973</v>
      </c>
      <c r="MQ13" s="7">
        <f t="shared" ca="1" si="244"/>
        <v>1</v>
      </c>
      <c r="MR13" s="7" t="str">
        <f t="shared" ca="1" si="245"/>
        <v>2</v>
      </c>
      <c r="MS13" s="7">
        <f ca="1">IFERROR(IF(MS12+MR13&gt;MT$4,MS12,MS12+MR13),"")</f>
        <v>17</v>
      </c>
      <c r="MT13" s="7">
        <f t="shared" ca="1" si="310"/>
        <v>32</v>
      </c>
      <c r="MU13" s="7">
        <f t="shared" ca="1" si="246"/>
        <v>0.70021933294105754</v>
      </c>
      <c r="MV13" s="7">
        <f t="shared" ca="1" si="247"/>
        <v>6.9011436289711736E-2</v>
      </c>
      <c r="MW13" s="7">
        <f t="shared" ca="1" si="248"/>
        <v>1</v>
      </c>
      <c r="MX13" s="7" t="str">
        <f t="shared" ca="1" si="249"/>
        <v>2</v>
      </c>
      <c r="MY13" s="7">
        <f ca="1">IFERROR(IF(MY12+MX13&gt;MZ$4,MY12,MY12+MX13),"")</f>
        <v>17</v>
      </c>
      <c r="MZ13" s="7">
        <f t="shared" ca="1" si="311"/>
        <v>33</v>
      </c>
      <c r="NA13" s="7">
        <f t="shared" ca="1" si="250"/>
        <v>0.37390536034866462</v>
      </c>
      <c r="NB13" s="7">
        <f t="shared" ca="1" si="251"/>
        <v>0.39532540888210466</v>
      </c>
      <c r="NC13" s="7">
        <f t="shared" ca="1" si="252"/>
        <v>1</v>
      </c>
      <c r="ND13" s="7" t="str">
        <f t="shared" ca="1" si="253"/>
        <v>2</v>
      </c>
      <c r="NE13" s="7">
        <f ca="1">IFERROR(IF(NE12+ND13&gt;NF$4,NE12,NE12+ND13),"")</f>
        <v>18</v>
      </c>
      <c r="NF13" s="7">
        <f t="shared" ca="1" si="312"/>
        <v>34</v>
      </c>
      <c r="NG13" s="7">
        <f t="shared" ca="1" si="254"/>
        <v>0.77011959732445945</v>
      </c>
      <c r="NH13" s="7">
        <f t="shared" ca="1" si="255"/>
        <v>-8.888280936901749E-4</v>
      </c>
      <c r="NI13" s="7">
        <f t="shared" ca="1" si="256"/>
        <v>0</v>
      </c>
      <c r="NJ13" s="7">
        <f t="shared" ca="1" si="257"/>
        <v>0</v>
      </c>
      <c r="NK13" s="7">
        <f ca="1">IFERROR(IF(NK12+NJ13&gt;NL$4,NK12,NK12+NJ13),"")</f>
        <v>16</v>
      </c>
      <c r="NL13" s="7">
        <f t="shared" ca="1" si="313"/>
        <v>34</v>
      </c>
      <c r="NM13" s="7">
        <f t="shared" ca="1" si="258"/>
        <v>0.60760679979531851</v>
      </c>
      <c r="NN13" s="7">
        <f t="shared" ca="1" si="259"/>
        <v>0.16162396943545076</v>
      </c>
      <c r="NO13" s="7">
        <f t="shared" ca="1" si="260"/>
        <v>1</v>
      </c>
      <c r="NP13" s="7" t="str">
        <f t="shared" ca="1" si="261"/>
        <v>2</v>
      </c>
      <c r="NQ13" s="7">
        <f ca="1">IFERROR(IF(NQ12+NP13&gt;NR$4,NQ12,NQ12+NP13),"")</f>
        <v>14</v>
      </c>
      <c r="NR13" s="7">
        <f t="shared" ca="1" si="314"/>
        <v>35</v>
      </c>
      <c r="NT13">
        <v>11</v>
      </c>
      <c r="NU13" s="7" t="s">
        <v>19</v>
      </c>
      <c r="NV13" s="7" t="str">
        <f t="shared" ca="1" si="16"/>
        <v/>
      </c>
      <c r="NW13" s="7" t="str">
        <f t="shared" ca="1" si="8"/>
        <v/>
      </c>
      <c r="NX13" t="str">
        <f ca="1">IFERROR(VLOOKUP(NT13,$K$3:$AK$568,8,FALSE),"")</f>
        <v/>
      </c>
      <c r="NY13" t="str">
        <f ca="1">IFERROR(VLOOKUP(NT13,$K$3:$AK$568,9,FALSE),"")</f>
        <v/>
      </c>
      <c r="NZ13" s="7" t="str">
        <f ca="1">IFERROR(VLOOKUP(NT13,$K$3:$AK$568,27,FALSE),"")</f>
        <v/>
      </c>
      <c r="OB13">
        <v>11</v>
      </c>
      <c r="OC13" s="7" t="s">
        <v>19</v>
      </c>
      <c r="OD13" t="e">
        <f t="shared" ca="1" si="17"/>
        <v>#N/A</v>
      </c>
      <c r="OE13" s="7" t="str">
        <f t="shared" ca="1" si="18"/>
        <v/>
      </c>
      <c r="OF13" s="7" t="str">
        <f t="shared" ca="1" si="19"/>
        <v/>
      </c>
      <c r="OG13" t="str">
        <f t="shared" ca="1" si="20"/>
        <v/>
      </c>
      <c r="OI13">
        <v>11</v>
      </c>
      <c r="OJ13" s="7" t="s">
        <v>19</v>
      </c>
      <c r="OK13" s="7" t="str">
        <f t="shared" ca="1" si="21"/>
        <v/>
      </c>
      <c r="OL13" s="7" t="str">
        <f t="shared" ca="1" si="22"/>
        <v/>
      </c>
      <c r="OM13" t="str">
        <f ca="1">IFERROR(VLOOKUP(OI13,$L$3:$AK$568,7,FALSE),"")</f>
        <v/>
      </c>
      <c r="ON13" t="str">
        <f ca="1">IFERROR(VLOOKUP(OI13,$L$3:$AK$568,8,FALSE),"")</f>
        <v/>
      </c>
      <c r="OO13" s="7" t="str">
        <f ca="1">IFERROR(VLOOKUP(OI13,$L$3:$AK$568,26,FALSE),"")</f>
        <v/>
      </c>
      <c r="OQ13">
        <v>11</v>
      </c>
      <c r="OR13" s="7" t="s">
        <v>19</v>
      </c>
      <c r="OS13" t="e">
        <f t="shared" ca="1" si="23"/>
        <v>#N/A</v>
      </c>
      <c r="OT13" s="7" t="str">
        <f t="shared" ca="1" si="24"/>
        <v/>
      </c>
      <c r="OU13" s="7" t="str">
        <f t="shared" ca="1" si="25"/>
        <v/>
      </c>
      <c r="OV13" t="str">
        <f t="shared" ca="1" si="26"/>
        <v/>
      </c>
      <c r="OX13">
        <v>11</v>
      </c>
      <c r="OY13" s="7" t="s">
        <v>19</v>
      </c>
      <c r="OZ13" s="7">
        <f t="shared" ca="1" si="27"/>
        <v>8.6027275674678378</v>
      </c>
      <c r="PA13" s="7">
        <f t="shared" ca="1" si="28"/>
        <v>9</v>
      </c>
      <c r="PB13" t="str">
        <f ca="1">IFERROR(VLOOKUP(OX13,$M$3:$AK$568,6,FALSE),"")</f>
        <v>Guerrilla</v>
      </c>
      <c r="PC13" t="str">
        <f ca="1">IFERROR(VLOOKUP(OX13,$M$3:$AK$568,7,FALSE),"")</f>
        <v>Tact., Guer.</v>
      </c>
      <c r="PD13" s="7">
        <f ca="1">IFERROR(VLOOKUP(OX13,$M$3:$AK$568,25,FALSE),"")</f>
        <v>8</v>
      </c>
      <c r="PF13">
        <v>11</v>
      </c>
      <c r="PG13" s="7" t="s">
        <v>19</v>
      </c>
      <c r="PH13" t="str">
        <f t="shared" ca="1" si="29"/>
        <v>Concealment</v>
      </c>
      <c r="PI13" s="7" t="str">
        <f t="shared" ca="1" si="30"/>
        <v>Conceal.</v>
      </c>
      <c r="PJ13" s="7">
        <f t="shared" ca="1" si="31"/>
        <v>6</v>
      </c>
      <c r="PK13" t="str">
        <f t="shared" ca="1" si="32"/>
        <v xml:space="preserve">Conceal. (6), </v>
      </c>
      <c r="PM13">
        <v>11</v>
      </c>
      <c r="PN13" s="7" t="s">
        <v>19</v>
      </c>
      <c r="PO13" s="202" t="str">
        <f t="shared" ca="1" si="33"/>
        <v/>
      </c>
      <c r="PP13" s="7" t="str">
        <f t="shared" ca="1" si="34"/>
        <v/>
      </c>
      <c r="PQ13" t="str">
        <f ca="1">IFERROR(VLOOKUP(PM13,$G$325:$R$409,12,FALSE),"")</f>
        <v/>
      </c>
      <c r="PR13" t="e">
        <f ca="1">VLOOKUP(PM13,$G$324:$Q$409,11,FALSE)</f>
        <v>#N/A</v>
      </c>
      <c r="PS13" s="7" t="str">
        <f ca="1">VLOOKUP(PQ13,$R$325:$Y$409,8,FALSE)</f>
        <v>- -</v>
      </c>
      <c r="PT13" s="7">
        <f ca="1">ReSt</f>
        <v>-4</v>
      </c>
      <c r="PU13" s="7" t="e">
        <f t="shared" ca="1" si="35"/>
        <v>#N/A</v>
      </c>
      <c r="PV13" s="7" t="e">
        <f t="shared" ca="1" si="36"/>
        <v>#N/A</v>
      </c>
      <c r="PW13" s="7" t="str">
        <f ca="1">VLOOKUP(PQ13,$R$325:$AK$409,8,FALSE)</f>
        <v>- -</v>
      </c>
      <c r="PX13" s="7"/>
      <c r="PY13">
        <v>11</v>
      </c>
      <c r="PZ13" s="7" t="s">
        <v>19</v>
      </c>
      <c r="QA13" t="str">
        <f t="shared" ca="1" si="37"/>
        <v/>
      </c>
      <c r="QB13" s="7" t="str">
        <f t="shared" ca="1" si="38"/>
        <v/>
      </c>
      <c r="QC13" s="7" t="str">
        <f t="shared" ca="1" si="39"/>
        <v/>
      </c>
      <c r="QD13" t="str">
        <f t="shared" ca="1" si="40"/>
        <v/>
      </c>
      <c r="QF13">
        <v>11</v>
      </c>
      <c r="QG13" s="7" t="s">
        <v>19</v>
      </c>
      <c r="QH13" s="7">
        <f t="shared" ca="1" si="41"/>
        <v>53.479388777049529</v>
      </c>
      <c r="QI13" s="7">
        <f t="shared" ca="1" si="42"/>
        <v>6</v>
      </c>
      <c r="QJ13" t="str">
        <f t="shared" ca="1" si="43"/>
        <v>Whip</v>
      </c>
      <c r="QK13" s="7">
        <f t="shared" ca="1" si="44"/>
        <v>53</v>
      </c>
      <c r="QM13">
        <v>11</v>
      </c>
      <c r="QN13" s="7" t="s">
        <v>19</v>
      </c>
      <c r="QO13" t="str">
        <f t="shared" ca="1" si="45"/>
        <v>Firearm</v>
      </c>
      <c r="QP13" s="7">
        <f t="shared" ca="1" si="46"/>
        <v>46</v>
      </c>
      <c r="QQ13" t="str">
        <f t="shared" ca="1" si="47"/>
        <v xml:space="preserve">Firearm (46), </v>
      </c>
    </row>
    <row r="14" spans="1:459" x14ac:dyDescent="0.25">
      <c r="A14" s="240" t="str">
        <f>IF('Character Sheet'!$B$4="Creature","N","Y")</f>
        <v>Y</v>
      </c>
      <c r="C14" s="75"/>
      <c r="D14" s="76"/>
      <c r="F14" s="75"/>
      <c r="G14" s="76"/>
      <c r="I14" s="75"/>
      <c r="J14" s="85"/>
      <c r="K14" s="85">
        <f t="shared" ca="1" si="9"/>
        <v>0</v>
      </c>
      <c r="L14" s="85">
        <f t="shared" ca="1" si="10"/>
        <v>0</v>
      </c>
      <c r="M14" s="70">
        <f t="shared" ca="1" si="11"/>
        <v>0</v>
      </c>
      <c r="O14" s="222" t="str">
        <f t="shared" ca="1" si="12"/>
        <v>- -</v>
      </c>
      <c r="Q14" s="7" t="str">
        <f t="shared" si="50"/>
        <v/>
      </c>
      <c r="R14" s="9" t="s">
        <v>1241</v>
      </c>
      <c r="S14" s="9"/>
      <c r="T14" s="61" t="str">
        <f>SUBSTITUTE(IFERROR(IFERROR(VLOOKUP(R14,'[1]Skill Statistics'!$A$3:$C$513,2,FALSE),VLOOKUP(Q14,'[1]Skill Statistics'!$A$3:$C$513,2,FALSE)),T13),"R*","ReSt")</f>
        <v>- -</v>
      </c>
      <c r="U14" s="61" t="str">
        <f>IFERROR(IFERROR(VLOOKUP(R14,'[1]Skill Statistics'!$A$3:$C$513,3,FALSE),VLOOKUP(Q14,'[1]Skill Statistics'!$A$3:$C$513,3,FALSE)),U13)</f>
        <v>- -</v>
      </c>
      <c r="V14" s="61" t="str">
        <f>IF(ISNUMBER(SEARCH("Category",R14)),"- -",IFERROR(IFERROR(VLOOKUP(Q14,[1]Professions!$A$4:$AM$288,MATCH(Profession,[1]Professions!$A$1:$AM$1,0),FALSE),VLOOKUP(Q14,Calculations!$B$91:$I$95,8,FALSE)),"- -"))</f>
        <v>- -</v>
      </c>
      <c r="W14" s="60" t="str">
        <f t="shared" si="13"/>
        <v>- -</v>
      </c>
      <c r="X14" s="7" t="str">
        <f ca="1">IFERROR(VLOOKUP(R14,$BS$6:$NR$519,MATCH(ActualLevel,$BS$3:$NR$3,0),FALSE),"- -")</f>
        <v>- -</v>
      </c>
      <c r="Y14" s="7" t="str">
        <f t="shared" si="0"/>
        <v>- -</v>
      </c>
      <c r="Z14" s="7" t="str">
        <f>IFERROR(VLOOKUP(Y14,Charts!$BQ$2:$BR$52,2,FALSE),"- -")</f>
        <v>- -</v>
      </c>
      <c r="AA14" s="7" t="str">
        <f t="shared" ca="1" si="51"/>
        <v>- -</v>
      </c>
      <c r="AB14" s="7" t="str">
        <f t="shared" si="48"/>
        <v>- -</v>
      </c>
      <c r="AC14" s="7"/>
      <c r="AD14" s="7"/>
      <c r="AE14" s="7"/>
      <c r="AF14" s="7"/>
      <c r="AG14" s="7"/>
      <c r="AH14" s="43"/>
      <c r="AI14" s="7"/>
      <c r="AJ14" s="7"/>
      <c r="AK14" s="7">
        <f t="shared" ca="1" si="52"/>
        <v>0</v>
      </c>
      <c r="AL14" s="7"/>
      <c r="AM14" s="69">
        <f>IFERROR(VLOOKUP(R14,'[1]Skill Statistics'!$A$3:$AN$513,MATCH(Profession,'[1]Skill Statistics'!$A$2:$AN$2,0),FALSE),0)</f>
        <v>0</v>
      </c>
      <c r="AN14" s="85">
        <f>IFERROR(VLOOKUP(Q14,'[1]Skill Statistics'!$A$3:$BK$513,MATCH(Archetype,'[1]Skill Statistics'!$A$2:$BK$2,0),FALSE),0)</f>
        <v>0</v>
      </c>
      <c r="AO14" s="85">
        <f>IFERROR(VLOOKUP(Q14,'[1]Skill Statistics'!$A$3:$BB$513,MATCH(Race,'[1]Skill Statistics'!$A$2:$BB$2,0),FALSE),0)</f>
        <v>0</v>
      </c>
      <c r="AP14" s="85">
        <f t="shared" ca="1" si="14"/>
        <v>0</v>
      </c>
      <c r="AQ14" s="70"/>
      <c r="AS14" s="69" t="str">
        <f>IFERROR(VLOOKUP(Q14,'[1]Professional Skills'!$A$4:$AM$288,MATCH(Profession,'[1]Professional Skills'!$A$3:$AM$3,0),FALSE),"- -")</f>
        <v>- -</v>
      </c>
      <c r="AU14" s="7" t="str">
        <f t="shared" si="49"/>
        <v>- -</v>
      </c>
      <c r="AV14" s="7">
        <f t="shared" ca="1" si="1"/>
        <v>0</v>
      </c>
      <c r="AW14" t="str">
        <f t="shared" si="55"/>
        <v/>
      </c>
      <c r="AX14" t="str">
        <f>IFERROR(_xlfn.RANK.EQ(AW14,$AW$5:$AW$568),"")</f>
        <v/>
      </c>
      <c r="AY14">
        <f t="shared" si="3"/>
        <v>0</v>
      </c>
      <c r="AZ14" s="70" t="str">
        <f t="shared" si="53"/>
        <v/>
      </c>
      <c r="BB14" s="69" t="str">
        <f>IFERROR(IF(Q14="Language",VLOOKUP(R14,[1]Cultures!$B$4:$N$218,MATCH(Culture,[1]Cultures!$B$3:$N$3,0),FALSE),VLOOKUP(Q14,[1]Cultures!$B$4:$O$212,MATCH(Culture,[1]Cultures!$B$3:$O$3,0),FALSE)),"- -")</f>
        <v>- -</v>
      </c>
      <c r="BD14">
        <f t="shared" ca="1" si="315"/>
        <v>0</v>
      </c>
      <c r="BE14" t="str">
        <f t="shared" si="262"/>
        <v/>
      </c>
      <c r="BI14" s="7" t="str">
        <f t="shared" si="54"/>
        <v>- -</v>
      </c>
      <c r="BJ14" s="7"/>
      <c r="BK14" s="7"/>
      <c r="BL14" s="70" t="str">
        <f t="shared" si="6"/>
        <v>- -</v>
      </c>
      <c r="BN14" s="69" t="str">
        <f>IFERROR(VLOOKUP(V14,Charts!$BT$2:$BV$14,3,FALSE),"- -")</f>
        <v>- -</v>
      </c>
      <c r="BO14" s="85" t="str">
        <f t="shared" ca="1" si="15"/>
        <v>- -</v>
      </c>
      <c r="BP14" s="70" t="str">
        <f t="shared" ca="1" si="263"/>
        <v>- -</v>
      </c>
      <c r="BR14" s="7">
        <v>9</v>
      </c>
      <c r="BS14" s="9" t="str">
        <f ca="1">VLOOKUP(BR14,$O$3:$R$568,4,FALSE)</f>
        <v>Battlefield</v>
      </c>
      <c r="BT14" s="7" t="str">
        <f ca="1">VLOOKUP(BS14,$R$3:$V$568,5,FALSE)</f>
        <v>1 / 3</v>
      </c>
      <c r="BU14" s="7">
        <f ca="1">VLOOKUP(BT14,Charts!$BT$2:$BV$14,3,FALSE)</f>
        <v>0.92307692307692313</v>
      </c>
      <c r="BV14" s="7" t="str">
        <f t="shared" ca="1" si="56"/>
        <v>1</v>
      </c>
      <c r="BW14" s="7" t="str">
        <f t="shared" ca="1" si="57"/>
        <v>3</v>
      </c>
      <c r="BY14" s="7">
        <f t="shared" ca="1" si="58"/>
        <v>1.838597925620622E-2</v>
      </c>
      <c r="BZ14" s="7">
        <f t="shared" ca="1" si="59"/>
        <v>0.90469094382071691</v>
      </c>
      <c r="CA14" s="7">
        <f t="shared" ca="1" si="60"/>
        <v>2</v>
      </c>
      <c r="CB14" s="7">
        <f t="shared" ca="1" si="61"/>
        <v>4</v>
      </c>
      <c r="CC14" s="7">
        <f ca="1">IFERROR(IF(CC13+CB14&gt;CD$4,CC13,CC13+CB14),"")</f>
        <v>20</v>
      </c>
      <c r="CD14" s="7">
        <f t="shared" ca="1" si="264"/>
        <v>2</v>
      </c>
      <c r="CE14" s="7">
        <f t="shared" ca="1" si="62"/>
        <v>0.79549149180026646</v>
      </c>
      <c r="CF14" s="7">
        <f t="shared" ca="1" si="63"/>
        <v>0.12758543127665667</v>
      </c>
      <c r="CG14" s="7">
        <f t="shared" ca="1" si="64"/>
        <v>1</v>
      </c>
      <c r="CH14" s="7" t="str">
        <f t="shared" ca="1" si="65"/>
        <v>1</v>
      </c>
      <c r="CI14" s="7">
        <f ca="1">IFERROR(IF(CI13+CH14&gt;CJ$4,CI13,CI13+CH14),"")</f>
        <v>19</v>
      </c>
      <c r="CJ14" s="7">
        <f t="shared" ca="1" si="265"/>
        <v>3</v>
      </c>
      <c r="CK14" s="7">
        <f t="shared" ca="1" si="66"/>
        <v>3.22800566959075E-2</v>
      </c>
      <c r="CL14" s="7">
        <f t="shared" ca="1" si="67"/>
        <v>0.89079686638101563</v>
      </c>
      <c r="CM14" s="7">
        <f t="shared" ca="1" si="68"/>
        <v>2</v>
      </c>
      <c r="CN14" s="7">
        <f t="shared" ca="1" si="69"/>
        <v>4</v>
      </c>
      <c r="CO14" s="7">
        <f ca="1">IFERROR(IF(CO13+CN14&gt;CP$4,CO13,CO13+CN14),"")</f>
        <v>19</v>
      </c>
      <c r="CP14" s="7">
        <f t="shared" ca="1" si="266"/>
        <v>5</v>
      </c>
      <c r="CQ14" s="7">
        <f t="shared" ca="1" si="70"/>
        <v>0.75428625726710075</v>
      </c>
      <c r="CR14" s="7">
        <f t="shared" ca="1" si="71"/>
        <v>0.16879066580982238</v>
      </c>
      <c r="CS14" s="7">
        <f t="shared" ca="1" si="72"/>
        <v>1</v>
      </c>
      <c r="CT14" s="7" t="str">
        <f t="shared" ca="1" si="73"/>
        <v>1</v>
      </c>
      <c r="CU14" s="7">
        <f ca="1">IFERROR(IF(CU13+CT14&gt;CV$4,CU13,CU13+CT14),"")</f>
        <v>15</v>
      </c>
      <c r="CV14" s="7">
        <f t="shared" ca="1" si="267"/>
        <v>6</v>
      </c>
      <c r="CW14" s="7">
        <f t="shared" ca="1" si="74"/>
        <v>0.71503356272600804</v>
      </c>
      <c r="CX14" s="7">
        <f t="shared" ca="1" si="75"/>
        <v>0.20804336035091509</v>
      </c>
      <c r="CY14" s="7">
        <f t="shared" ca="1" si="76"/>
        <v>1</v>
      </c>
      <c r="CZ14" s="7" t="str">
        <f t="shared" ca="1" si="77"/>
        <v>1</v>
      </c>
      <c r="DA14" s="7">
        <f ca="1">IFERROR(IF(DA13+CZ14&gt;DB$4,DA13,DA13+CZ14),"")</f>
        <v>16</v>
      </c>
      <c r="DB14" s="7">
        <f t="shared" ca="1" si="268"/>
        <v>7</v>
      </c>
      <c r="DC14" s="7">
        <f t="shared" ca="1" si="78"/>
        <v>0.19616757912819471</v>
      </c>
      <c r="DD14" s="7">
        <f t="shared" ca="1" si="79"/>
        <v>0.72690934394872841</v>
      </c>
      <c r="DE14" s="7">
        <f t="shared" ca="1" si="80"/>
        <v>1</v>
      </c>
      <c r="DF14" s="7" t="str">
        <f t="shared" ca="1" si="81"/>
        <v>1</v>
      </c>
      <c r="DG14" s="7">
        <f ca="1">IFERROR(IF(DG13+DF14&gt;DH$4,DG13,DG13+DF14),"")</f>
        <v>14</v>
      </c>
      <c r="DH14" s="7">
        <f t="shared" ca="1" si="269"/>
        <v>8</v>
      </c>
      <c r="DI14" s="7">
        <f t="shared" ca="1" si="82"/>
        <v>0.91558674369677218</v>
      </c>
      <c r="DJ14" s="7">
        <f t="shared" ca="1" si="83"/>
        <v>7.490179380150952E-3</v>
      </c>
      <c r="DK14" s="7">
        <f t="shared" ca="1" si="84"/>
        <v>1</v>
      </c>
      <c r="DL14" s="7" t="str">
        <f t="shared" ca="1" si="85"/>
        <v>1</v>
      </c>
      <c r="DM14" s="7">
        <f ca="1">IFERROR(IF(DM13+DL14&gt;DN$4,DM13,DM13+DL14),"")</f>
        <v>21</v>
      </c>
      <c r="DN14" s="7">
        <f t="shared" ca="1" si="270"/>
        <v>9</v>
      </c>
      <c r="DO14" s="7">
        <f t="shared" ca="1" si="86"/>
        <v>6.0840219045971478E-2</v>
      </c>
      <c r="DP14" s="7">
        <f t="shared" ca="1" si="87"/>
        <v>0.86223670403095165</v>
      </c>
      <c r="DQ14" s="7">
        <f t="shared" ca="1" si="88"/>
        <v>2</v>
      </c>
      <c r="DR14" s="7">
        <f t="shared" ca="1" si="89"/>
        <v>4</v>
      </c>
      <c r="DS14" s="7">
        <f ca="1">IFERROR(IF(DS13+DR14&gt;DT$4,DS13,DS13+DR14),"")</f>
        <v>22</v>
      </c>
      <c r="DT14" s="7">
        <f t="shared" ca="1" si="271"/>
        <v>11</v>
      </c>
      <c r="DU14" s="7">
        <f t="shared" ca="1" si="90"/>
        <v>0.82577080656404445</v>
      </c>
      <c r="DV14" s="7">
        <f t="shared" ca="1" si="91"/>
        <v>9.7306116512878682E-2</v>
      </c>
      <c r="DW14" s="7">
        <f t="shared" ca="1" si="92"/>
        <v>1</v>
      </c>
      <c r="DX14" s="7" t="str">
        <f t="shared" ca="1" si="93"/>
        <v>1</v>
      </c>
      <c r="DY14" s="7">
        <f ca="1">IFERROR(IF(DY13+DX14&gt;DZ$4,DY13,DY13+DX14),"")</f>
        <v>18</v>
      </c>
      <c r="DZ14" s="7">
        <f t="shared" ca="1" si="272"/>
        <v>12</v>
      </c>
      <c r="EA14" s="7">
        <f t="shared" ca="1" si="94"/>
        <v>8.3263354596195827E-2</v>
      </c>
      <c r="EB14" s="7">
        <f t="shared" ca="1" si="95"/>
        <v>0.8398135684807273</v>
      </c>
      <c r="EC14" s="7">
        <f t="shared" ca="1" si="96"/>
        <v>2</v>
      </c>
      <c r="ED14" s="7">
        <f t="shared" ca="1" si="97"/>
        <v>4</v>
      </c>
      <c r="EE14" s="7">
        <f ca="1">IFERROR(IF(EE13+ED14&gt;EF$4,EE13,EE13+ED14),"")</f>
        <v>10</v>
      </c>
      <c r="EF14" s="7">
        <f t="shared" ca="1" si="273"/>
        <v>14</v>
      </c>
      <c r="EG14" s="7">
        <f t="shared" ca="1" si="98"/>
        <v>0.35951058075673881</v>
      </c>
      <c r="EH14" s="7">
        <f t="shared" ca="1" si="99"/>
        <v>0.56356634232018432</v>
      </c>
      <c r="EI14" s="7">
        <f t="shared" ca="1" si="100"/>
        <v>1</v>
      </c>
      <c r="EJ14" s="7" t="str">
        <f t="shared" ca="1" si="101"/>
        <v>1</v>
      </c>
      <c r="EK14" s="7">
        <f ca="1">IFERROR(IF(EK13+EJ14&gt;EL$4,EK13,EK13+EJ14),"")</f>
        <v>19</v>
      </c>
      <c r="EL14" s="7">
        <f t="shared" ca="1" si="274"/>
        <v>15</v>
      </c>
      <c r="EM14" s="7">
        <f t="shared" ca="1" si="102"/>
        <v>0.1858554592292212</v>
      </c>
      <c r="EN14" s="7">
        <f t="shared" ca="1" si="103"/>
        <v>0.73722146384770193</v>
      </c>
      <c r="EO14" s="7">
        <f t="shared" ca="1" si="104"/>
        <v>1</v>
      </c>
      <c r="EP14" s="7" t="str">
        <f t="shared" ca="1" si="105"/>
        <v>1</v>
      </c>
      <c r="EQ14" s="7">
        <f ca="1">IFERROR(IF(EQ13+EP14&gt;ER$4,EQ13,EQ13+EP14),"")</f>
        <v>19</v>
      </c>
      <c r="ER14" s="7">
        <f t="shared" ca="1" si="275"/>
        <v>16</v>
      </c>
      <c r="ES14" s="7">
        <f t="shared" ca="1" si="106"/>
        <v>0.7078689291331981</v>
      </c>
      <c r="ET14" s="7">
        <f t="shared" ca="1" si="107"/>
        <v>0.21520799394372503</v>
      </c>
      <c r="EU14" s="7">
        <f t="shared" ca="1" si="108"/>
        <v>1</v>
      </c>
      <c r="EV14" s="7" t="str">
        <f t="shared" ca="1" si="109"/>
        <v>1</v>
      </c>
      <c r="EW14" s="7">
        <f ca="1">IFERROR(IF(EW13+EV14&gt;EX$4,EW13,EW13+EV14),"")</f>
        <v>13</v>
      </c>
      <c r="EX14" s="7">
        <f t="shared" ca="1" si="276"/>
        <v>17</v>
      </c>
      <c r="EY14" s="7">
        <f t="shared" ca="1" si="110"/>
        <v>0.85921354505247693</v>
      </c>
      <c r="EZ14" s="7">
        <f t="shared" ca="1" si="111"/>
        <v>6.3863378024446193E-2</v>
      </c>
      <c r="FA14" s="7">
        <f t="shared" ca="1" si="112"/>
        <v>1</v>
      </c>
      <c r="FB14" s="7" t="str">
        <f t="shared" ca="1" si="113"/>
        <v>1</v>
      </c>
      <c r="FC14" s="7">
        <f ca="1">IFERROR(IF(FC13+FB14&gt;FD$4,FC13,FC13+FB14),"")</f>
        <v>14</v>
      </c>
      <c r="FD14" s="7">
        <f t="shared" ca="1" si="277"/>
        <v>18</v>
      </c>
      <c r="FE14" s="7">
        <f t="shared" ca="1" si="114"/>
        <v>0.29680114422551906</v>
      </c>
      <c r="FF14" s="7">
        <f t="shared" ca="1" si="115"/>
        <v>0.62627577885140406</v>
      </c>
      <c r="FG14" s="7">
        <f t="shared" ca="1" si="116"/>
        <v>1</v>
      </c>
      <c r="FH14" s="7" t="str">
        <f t="shared" ca="1" si="117"/>
        <v>1</v>
      </c>
      <c r="FI14" s="7">
        <f ca="1">IFERROR(IF(FI13+FH14&gt;FJ$4,FI13,FI13+FH14),"")</f>
        <v>16</v>
      </c>
      <c r="FJ14" s="7">
        <f t="shared" ca="1" si="278"/>
        <v>19</v>
      </c>
      <c r="FK14" s="7">
        <f t="shared" ca="1" si="118"/>
        <v>0.17462387693073256</v>
      </c>
      <c r="FL14" s="7">
        <f t="shared" ca="1" si="119"/>
        <v>0.74845304614619057</v>
      </c>
      <c r="FM14" s="7">
        <f t="shared" ca="1" si="120"/>
        <v>1</v>
      </c>
      <c r="FN14" s="7" t="str">
        <f t="shared" ca="1" si="121"/>
        <v>1</v>
      </c>
      <c r="FO14" s="7">
        <f ca="1">IFERROR(IF(FO13+FN14&gt;FP$4,FO13,FO13+FN14),"")</f>
        <v>16</v>
      </c>
      <c r="FP14" s="7">
        <f t="shared" ca="1" si="279"/>
        <v>20</v>
      </c>
      <c r="FQ14" s="7">
        <f t="shared" ca="1" si="122"/>
        <v>0.95067118442589504</v>
      </c>
      <c r="FR14" s="7">
        <f t="shared" ca="1" si="123"/>
        <v>-2.7594261348971916E-2</v>
      </c>
      <c r="FS14" s="7">
        <f t="shared" ca="1" si="124"/>
        <v>0</v>
      </c>
      <c r="FT14" s="7">
        <f t="shared" ca="1" si="125"/>
        <v>0</v>
      </c>
      <c r="FU14" s="7">
        <f ca="1">IFERROR(IF(FU13+FT14&gt;FV$4,FU13,FU13+FT14),"")</f>
        <v>17</v>
      </c>
      <c r="FV14" s="7">
        <f t="shared" ca="1" si="280"/>
        <v>20</v>
      </c>
      <c r="FW14" s="7">
        <f t="shared" ca="1" si="126"/>
        <v>0.20114176105558468</v>
      </c>
      <c r="FX14" s="7">
        <f t="shared" ca="1" si="127"/>
        <v>0.72193516202133845</v>
      </c>
      <c r="FY14" s="7">
        <f t="shared" ca="1" si="128"/>
        <v>1</v>
      </c>
      <c r="FZ14" s="7" t="str">
        <f t="shared" ca="1" si="129"/>
        <v>1</v>
      </c>
      <c r="GA14" s="7">
        <f ca="1">IFERROR(IF(GA13+FZ14&gt;GB$4,GA13,GA13+FZ14),"")</f>
        <v>15</v>
      </c>
      <c r="GB14" s="7">
        <f t="shared" ca="1" si="281"/>
        <v>21</v>
      </c>
      <c r="GC14" s="7">
        <f t="shared" ca="1" si="130"/>
        <v>4.1367654254794606E-2</v>
      </c>
      <c r="GD14" s="7">
        <f t="shared" ca="1" si="131"/>
        <v>0.88170926882212852</v>
      </c>
      <c r="GE14" s="7">
        <f t="shared" ca="1" si="132"/>
        <v>2</v>
      </c>
      <c r="GF14" s="7">
        <f t="shared" ca="1" si="133"/>
        <v>4</v>
      </c>
      <c r="GG14" s="7">
        <f ca="1">IFERROR(IF(GG13+GF14&gt;GH$4,GG13,GG13+GF14),"")</f>
        <v>22</v>
      </c>
      <c r="GH14" s="7">
        <f t="shared" ca="1" si="282"/>
        <v>23</v>
      </c>
      <c r="GI14" s="7">
        <f t="shared" ca="1" si="134"/>
        <v>0.16705228165894537</v>
      </c>
      <c r="GJ14" s="7">
        <f t="shared" ca="1" si="135"/>
        <v>0.75602464141797776</v>
      </c>
      <c r="GK14" s="7">
        <f t="shared" ca="1" si="136"/>
        <v>1</v>
      </c>
      <c r="GL14" s="7" t="str">
        <f t="shared" ca="1" si="137"/>
        <v>1</v>
      </c>
      <c r="GM14" s="7">
        <f ca="1">IFERROR(IF(GM13+GL14&gt;GN$4,GM13,GM13+GL14),"")</f>
        <v>11</v>
      </c>
      <c r="GN14" s="7">
        <f t="shared" ca="1" si="283"/>
        <v>24</v>
      </c>
      <c r="GO14" s="7">
        <f t="shared" ca="1" si="138"/>
        <v>5.7830714859328003E-2</v>
      </c>
      <c r="GP14" s="7">
        <f t="shared" ca="1" si="139"/>
        <v>0.86524620821759513</v>
      </c>
      <c r="GQ14" s="7">
        <f t="shared" ca="1" si="140"/>
        <v>2</v>
      </c>
      <c r="GR14" s="7">
        <f t="shared" ca="1" si="141"/>
        <v>4</v>
      </c>
      <c r="GS14" s="7">
        <f ca="1">IFERROR(IF(GS13+GR14&gt;GT$4,GS13,GS13+GR14),"")</f>
        <v>21</v>
      </c>
      <c r="GT14" s="7">
        <f t="shared" ca="1" si="284"/>
        <v>26</v>
      </c>
      <c r="GU14" s="7">
        <f t="shared" ca="1" si="142"/>
        <v>4.7936375948653964E-2</v>
      </c>
      <c r="GV14" s="7">
        <f t="shared" ca="1" si="143"/>
        <v>0.87514054712826916</v>
      </c>
      <c r="GW14" s="7">
        <f t="shared" ca="1" si="144"/>
        <v>2</v>
      </c>
      <c r="GX14" s="7">
        <f t="shared" ca="1" si="145"/>
        <v>4</v>
      </c>
      <c r="GY14" s="7">
        <f ca="1">IFERROR(IF(GY13+GX14&gt;GZ$4,GY13,GY13+GX14),"")</f>
        <v>19</v>
      </c>
      <c r="GZ14" s="7">
        <f t="shared" ca="1" si="285"/>
        <v>28</v>
      </c>
      <c r="HA14" s="7">
        <f t="shared" ca="1" si="146"/>
        <v>0.67788471846122822</v>
      </c>
      <c r="HB14" s="7">
        <f t="shared" ca="1" si="147"/>
        <v>0.24519220461569491</v>
      </c>
      <c r="HC14" s="7">
        <f t="shared" ca="1" si="148"/>
        <v>1</v>
      </c>
      <c r="HD14" s="7" t="str">
        <f t="shared" ca="1" si="149"/>
        <v>1</v>
      </c>
      <c r="HE14" s="7">
        <f ca="1">IFERROR(IF(HE13+HD14&gt;HF$4,HE13,HE13+HD14),"")</f>
        <v>15</v>
      </c>
      <c r="HF14" s="7">
        <f t="shared" ca="1" si="286"/>
        <v>29</v>
      </c>
      <c r="HG14" s="7">
        <f t="shared" ca="1" si="150"/>
        <v>0.8770166508261712</v>
      </c>
      <c r="HH14" s="7">
        <f t="shared" ca="1" si="151"/>
        <v>4.6060272250751932E-2</v>
      </c>
      <c r="HI14" s="7">
        <f t="shared" ca="1" si="152"/>
        <v>1</v>
      </c>
      <c r="HJ14" s="7" t="str">
        <f t="shared" ca="1" si="153"/>
        <v>1</v>
      </c>
      <c r="HK14" s="7">
        <f ca="1">IFERROR(IF(HK13+HJ14&gt;HL$4,HK13,HK13+HJ14),"")</f>
        <v>11</v>
      </c>
      <c r="HL14" s="7">
        <f t="shared" ca="1" si="287"/>
        <v>30</v>
      </c>
      <c r="HM14" s="7">
        <f t="shared" ca="1" si="154"/>
        <v>0.76635629740983957</v>
      </c>
      <c r="HN14" s="7">
        <f t="shared" ca="1" si="155"/>
        <v>0.15672062566708356</v>
      </c>
      <c r="HO14" s="7">
        <f t="shared" ca="1" si="156"/>
        <v>1</v>
      </c>
      <c r="HP14" s="7" t="str">
        <f t="shared" ca="1" si="157"/>
        <v>1</v>
      </c>
      <c r="HQ14" s="7">
        <f ca="1">IFERROR(IF(HQ13+HP14&gt;HR$4,HQ13,HQ13+HP14),"")</f>
        <v>18</v>
      </c>
      <c r="HR14" s="7">
        <f t="shared" ca="1" si="288"/>
        <v>31</v>
      </c>
      <c r="HS14" s="7">
        <f t="shared" ca="1" si="158"/>
        <v>0.11883773367593597</v>
      </c>
      <c r="HT14" s="7">
        <f t="shared" ca="1" si="159"/>
        <v>0.80423918940098715</v>
      </c>
      <c r="HU14" s="7">
        <f t="shared" ca="1" si="160"/>
        <v>2</v>
      </c>
      <c r="HV14" s="7">
        <f t="shared" ca="1" si="161"/>
        <v>4</v>
      </c>
      <c r="HW14" s="7">
        <f ca="1">IFERROR(IF(HW13+HV14&gt;HX$4,HW13,HW13+HV14),"")</f>
        <v>16</v>
      </c>
      <c r="HX14" s="7">
        <f t="shared" ca="1" si="289"/>
        <v>33</v>
      </c>
      <c r="HY14" s="7">
        <f t="shared" ca="1" si="162"/>
        <v>0.7078467427335553</v>
      </c>
      <c r="HZ14" s="7">
        <f t="shared" ca="1" si="163"/>
        <v>0.21523018034336783</v>
      </c>
      <c r="IA14" s="7">
        <f t="shared" ca="1" si="164"/>
        <v>1</v>
      </c>
      <c r="IB14" s="7" t="str">
        <f t="shared" ca="1" si="165"/>
        <v>1</v>
      </c>
      <c r="IC14" s="7">
        <f ca="1">IFERROR(IF(IC13+IB14&gt;ID$4,IC13,IC13+IB14),"")</f>
        <v>21</v>
      </c>
      <c r="ID14" s="7">
        <f t="shared" ca="1" si="290"/>
        <v>34</v>
      </c>
      <c r="IE14" s="7">
        <f t="shared" ca="1" si="166"/>
        <v>0.67770436000190515</v>
      </c>
      <c r="IF14" s="7">
        <f t="shared" ca="1" si="167"/>
        <v>0.24537256307501798</v>
      </c>
      <c r="IG14" s="7">
        <f t="shared" ca="1" si="168"/>
        <v>1</v>
      </c>
      <c r="IH14" s="7" t="str">
        <f t="shared" ca="1" si="169"/>
        <v>1</v>
      </c>
      <c r="II14" s="7">
        <f ca="1">IFERROR(IF(II13+IH14&gt;IJ$4,II13,II13+IH14),"")</f>
        <v>21</v>
      </c>
      <c r="IJ14" s="7">
        <f t="shared" ca="1" si="291"/>
        <v>35</v>
      </c>
      <c r="IK14" s="7">
        <f t="shared" ca="1" si="170"/>
        <v>0.16305866910252775</v>
      </c>
      <c r="IL14" s="7">
        <f t="shared" ca="1" si="171"/>
        <v>0.76001825397439537</v>
      </c>
      <c r="IM14" s="7">
        <f t="shared" ca="1" si="172"/>
        <v>1</v>
      </c>
      <c r="IN14" s="7" t="str">
        <f t="shared" ca="1" si="173"/>
        <v>1</v>
      </c>
      <c r="IO14" s="7">
        <f ca="1">IFERROR(IF(IO13+IN14&gt;IP$4,IO13,IO13+IN14),"")</f>
        <v>13</v>
      </c>
      <c r="IP14" s="7">
        <f t="shared" ca="1" si="292"/>
        <v>36</v>
      </c>
      <c r="IQ14" s="7">
        <f t="shared" ca="1" si="174"/>
        <v>0.364017522648025</v>
      </c>
      <c r="IR14" s="7">
        <f t="shared" ca="1" si="175"/>
        <v>0.55905940042889812</v>
      </c>
      <c r="IS14" s="7">
        <f t="shared" ca="1" si="176"/>
        <v>1</v>
      </c>
      <c r="IT14" s="7" t="str">
        <f t="shared" ca="1" si="177"/>
        <v>1</v>
      </c>
      <c r="IU14" s="7">
        <f ca="1">IFERROR(IF(IU13+IT14&gt;IV$4,IU13,IU13+IT14),"")</f>
        <v>16</v>
      </c>
      <c r="IV14" s="7">
        <f t="shared" ca="1" si="293"/>
        <v>37</v>
      </c>
      <c r="IW14" s="7">
        <f t="shared" ca="1" si="178"/>
        <v>0.24139549741718913</v>
      </c>
      <c r="IX14" s="7">
        <f t="shared" ca="1" si="179"/>
        <v>0.681681425659734</v>
      </c>
      <c r="IY14" s="7">
        <f t="shared" ca="1" si="180"/>
        <v>1</v>
      </c>
      <c r="IZ14" s="7" t="str">
        <f t="shared" ca="1" si="181"/>
        <v>1</v>
      </c>
      <c r="JA14" s="7">
        <f ca="1">IFERROR(IF(JA13+IZ14&gt;JB$4,JA13,JA13+IZ14),"")</f>
        <v>21</v>
      </c>
      <c r="JB14" s="7">
        <f t="shared" ca="1" si="294"/>
        <v>38</v>
      </c>
      <c r="JC14" s="7">
        <f t="shared" ca="1" si="182"/>
        <v>0.59005113090664618</v>
      </c>
      <c r="JD14" s="7">
        <f t="shared" ca="1" si="183"/>
        <v>0.33302579217027695</v>
      </c>
      <c r="JE14" s="7">
        <f t="shared" ca="1" si="184"/>
        <v>1</v>
      </c>
      <c r="JF14" s="7" t="str">
        <f t="shared" ca="1" si="185"/>
        <v>1</v>
      </c>
      <c r="JG14" s="7">
        <f ca="1">IFERROR(IF(JG13+JF14&gt;JH$4,JG13,JG13+JF14),"")</f>
        <v>18</v>
      </c>
      <c r="JH14" s="7">
        <f t="shared" ca="1" si="295"/>
        <v>39</v>
      </c>
      <c r="JI14" s="7">
        <f t="shared" ca="1" si="186"/>
        <v>0.80415776399796179</v>
      </c>
      <c r="JJ14" s="7">
        <f t="shared" ca="1" si="187"/>
        <v>0.11891915907896133</v>
      </c>
      <c r="JK14" s="7">
        <f t="shared" ca="1" si="188"/>
        <v>1</v>
      </c>
      <c r="JL14" s="7" t="str">
        <f t="shared" ca="1" si="189"/>
        <v>1</v>
      </c>
      <c r="JM14" s="7">
        <f ca="1">IFERROR(IF(JM13+JL14&gt;JN$4,JM13,JM13+JL14),"")</f>
        <v>18</v>
      </c>
      <c r="JN14" s="7">
        <f t="shared" ca="1" si="296"/>
        <v>40</v>
      </c>
      <c r="JO14" s="7">
        <f t="shared" ca="1" si="190"/>
        <v>0.24769653573598627</v>
      </c>
      <c r="JP14" s="7">
        <f t="shared" ca="1" si="191"/>
        <v>0.67538038734093686</v>
      </c>
      <c r="JQ14" s="7">
        <f t="shared" ca="1" si="192"/>
        <v>1</v>
      </c>
      <c r="JR14" s="7" t="str">
        <f t="shared" ca="1" si="193"/>
        <v>1</v>
      </c>
      <c r="JS14" s="7">
        <f ca="1">IFERROR(IF(JS13+JR14&gt;JT$4,JS13,JS13+JR14),"")</f>
        <v>21</v>
      </c>
      <c r="JT14" s="7">
        <f t="shared" ca="1" si="297"/>
        <v>41</v>
      </c>
      <c r="JU14" s="7">
        <f t="shared" ca="1" si="194"/>
        <v>0.55202938982167749</v>
      </c>
      <c r="JV14" s="7">
        <f t="shared" ca="1" si="195"/>
        <v>0.37104753325524564</v>
      </c>
      <c r="JW14" s="7">
        <f t="shared" ca="1" si="196"/>
        <v>1</v>
      </c>
      <c r="JX14" s="7" t="str">
        <f t="shared" ca="1" si="197"/>
        <v>1</v>
      </c>
      <c r="JY14" s="7">
        <f ca="1">IFERROR(IF(JY13+JX14&gt;JZ$4,JY13,JY13+JX14),"")</f>
        <v>13</v>
      </c>
      <c r="JZ14" s="7">
        <f t="shared" ca="1" si="298"/>
        <v>42</v>
      </c>
      <c r="KA14" s="7">
        <f t="shared" ca="1" si="198"/>
        <v>0.45819979262383426</v>
      </c>
      <c r="KB14" s="7">
        <f t="shared" ca="1" si="199"/>
        <v>0.46487713045308887</v>
      </c>
      <c r="KC14" s="7">
        <f t="shared" ca="1" si="200"/>
        <v>1</v>
      </c>
      <c r="KD14" s="7" t="str">
        <f t="shared" ca="1" si="201"/>
        <v>1</v>
      </c>
      <c r="KE14" s="7">
        <f ca="1">IFERROR(IF(KE13+KD14&gt;KF$4,KE13,KE13+KD14),"")</f>
        <v>13</v>
      </c>
      <c r="KF14" s="7">
        <f t="shared" ca="1" si="299"/>
        <v>43</v>
      </c>
      <c r="KG14" s="7">
        <f t="shared" ca="1" si="202"/>
        <v>0.25923839903623769</v>
      </c>
      <c r="KH14" s="7">
        <f t="shared" ca="1" si="203"/>
        <v>0.66383852404068544</v>
      </c>
      <c r="KI14" s="7">
        <f t="shared" ca="1" si="204"/>
        <v>1</v>
      </c>
      <c r="KJ14" s="7" t="str">
        <f t="shared" ca="1" si="205"/>
        <v>1</v>
      </c>
      <c r="KK14" s="7">
        <f ca="1">IFERROR(IF(KK13+KJ14&gt;KL$4,KK13,KK13+KJ14),"")</f>
        <v>13</v>
      </c>
      <c r="KL14" s="7">
        <f t="shared" ca="1" si="300"/>
        <v>44</v>
      </c>
      <c r="KM14" s="7">
        <f t="shared" ca="1" si="206"/>
        <v>0.6602488215799982</v>
      </c>
      <c r="KN14" s="7">
        <f t="shared" ca="1" si="207"/>
        <v>0.26282810149692493</v>
      </c>
      <c r="KO14" s="7">
        <f t="shared" ca="1" si="208"/>
        <v>1</v>
      </c>
      <c r="KP14" s="7" t="str">
        <f t="shared" ca="1" si="209"/>
        <v>1</v>
      </c>
      <c r="KQ14" s="7">
        <f ca="1">IFERROR(IF(KQ13+KP14&gt;KR$4,KQ13,KQ13+KP14),"")</f>
        <v>18</v>
      </c>
      <c r="KR14" s="7">
        <f t="shared" ca="1" si="301"/>
        <v>45</v>
      </c>
      <c r="KS14" s="7">
        <f t="shared" ca="1" si="210"/>
        <v>0.96760852810811382</v>
      </c>
      <c r="KT14" s="7">
        <f t="shared" ca="1" si="211"/>
        <v>-4.4531605031190691E-2</v>
      </c>
      <c r="KU14" s="7">
        <f t="shared" ca="1" si="212"/>
        <v>0</v>
      </c>
      <c r="KV14" s="7">
        <f t="shared" ca="1" si="213"/>
        <v>0</v>
      </c>
      <c r="KW14" s="7">
        <f ca="1">IFERROR(IF(KW13+KV14&gt;KX$4,KW13,KW13+KV14),"")</f>
        <v>11</v>
      </c>
      <c r="KX14" s="7">
        <f t="shared" ca="1" si="302"/>
        <v>45</v>
      </c>
      <c r="KY14" s="7">
        <f t="shared" ca="1" si="214"/>
        <v>0.8149920171900209</v>
      </c>
      <c r="KZ14" s="7">
        <f t="shared" ca="1" si="215"/>
        <v>0.10808490588690223</v>
      </c>
      <c r="LA14" s="7">
        <f t="shared" ca="1" si="216"/>
        <v>1</v>
      </c>
      <c r="LB14" s="7" t="str">
        <f t="shared" ca="1" si="217"/>
        <v>1</v>
      </c>
      <c r="LC14" s="7">
        <f ca="1">IFERROR(IF(LC13+LB14&gt;LD$4,LC13,LC13+LB14),"")</f>
        <v>15</v>
      </c>
      <c r="LD14" s="7">
        <f t="shared" ca="1" si="303"/>
        <v>46</v>
      </c>
      <c r="LE14" s="7">
        <f t="shared" ca="1" si="218"/>
        <v>0.8148151895939918</v>
      </c>
      <c r="LF14" s="7">
        <f t="shared" ca="1" si="219"/>
        <v>0.10826173348293133</v>
      </c>
      <c r="LG14" s="7">
        <f t="shared" ca="1" si="220"/>
        <v>1</v>
      </c>
      <c r="LH14" s="7" t="str">
        <f t="shared" ca="1" si="221"/>
        <v>1</v>
      </c>
      <c r="LI14" s="7">
        <f ca="1">IFERROR(IF(LI13+LH14&gt;LJ$4,LI13,LI13+LH14),"")</f>
        <v>13</v>
      </c>
      <c r="LJ14" s="7">
        <f t="shared" ca="1" si="304"/>
        <v>47</v>
      </c>
      <c r="LK14" s="7">
        <f t="shared" ca="1" si="222"/>
        <v>0.24277153426095921</v>
      </c>
      <c r="LL14" s="7">
        <f t="shared" ca="1" si="223"/>
        <v>0.68030538881596392</v>
      </c>
      <c r="LM14" s="7">
        <f t="shared" ca="1" si="224"/>
        <v>1</v>
      </c>
      <c r="LN14" s="7" t="str">
        <f t="shared" ca="1" si="225"/>
        <v>1</v>
      </c>
      <c r="LO14" s="7">
        <f ca="1">IFERROR(IF(LO13+LN14&gt;LP$4,LO13,LO13+LN14),"")</f>
        <v>15</v>
      </c>
      <c r="LP14" s="7">
        <f t="shared" ca="1" si="305"/>
        <v>48</v>
      </c>
      <c r="LQ14" s="7">
        <f t="shared" ca="1" si="226"/>
        <v>0.72673347989934711</v>
      </c>
      <c r="LR14" s="7">
        <f t="shared" ca="1" si="227"/>
        <v>0.19634344317757602</v>
      </c>
      <c r="LS14" s="7">
        <f t="shared" ca="1" si="228"/>
        <v>1</v>
      </c>
      <c r="LT14" s="7" t="str">
        <f t="shared" ca="1" si="229"/>
        <v>1</v>
      </c>
      <c r="LU14" s="7">
        <f ca="1">IFERROR(IF(LU13+LT14&gt;LV$4,LU13,LU13+LT14),"")</f>
        <v>15</v>
      </c>
      <c r="LV14" s="7">
        <f t="shared" ca="1" si="306"/>
        <v>49</v>
      </c>
      <c r="LW14" s="7">
        <f t="shared" ca="1" si="230"/>
        <v>0.8466908862254916</v>
      </c>
      <c r="LX14" s="7">
        <f t="shared" ca="1" si="231"/>
        <v>7.6386036851431527E-2</v>
      </c>
      <c r="LY14" s="7">
        <f t="shared" ca="1" si="232"/>
        <v>1</v>
      </c>
      <c r="LZ14" s="7" t="str">
        <f t="shared" ca="1" si="233"/>
        <v>1</v>
      </c>
      <c r="MA14" s="7">
        <f ca="1">IFERROR(IF(MA13+LZ14&gt;MB$4,MA13,MA13+LZ14),"")</f>
        <v>13</v>
      </c>
      <c r="MB14" s="7">
        <f t="shared" ca="1" si="307"/>
        <v>50</v>
      </c>
      <c r="MC14" s="7">
        <f t="shared" ca="1" si="234"/>
        <v>0.56322297949318334</v>
      </c>
      <c r="MD14" s="7">
        <f t="shared" ca="1" si="235"/>
        <v>0.35985394358373979</v>
      </c>
      <c r="ME14" s="7">
        <f t="shared" ca="1" si="236"/>
        <v>1</v>
      </c>
      <c r="MF14" s="7" t="str">
        <f t="shared" ca="1" si="237"/>
        <v>1</v>
      </c>
      <c r="MG14" s="7">
        <f ca="1">IFERROR(IF(MG13+MF14&gt;MH$4,MG13,MG13+MF14),"")</f>
        <v>17</v>
      </c>
      <c r="MH14" s="7">
        <f t="shared" ca="1" si="308"/>
        <v>51</v>
      </c>
      <c r="MI14" s="7">
        <f t="shared" ca="1" si="238"/>
        <v>6.6357853001189904E-3</v>
      </c>
      <c r="MJ14" s="7">
        <f t="shared" ca="1" si="239"/>
        <v>0.91644113777680414</v>
      </c>
      <c r="MK14" s="7">
        <f t="shared" ca="1" si="240"/>
        <v>2</v>
      </c>
      <c r="ML14" s="7">
        <f t="shared" ca="1" si="241"/>
        <v>4</v>
      </c>
      <c r="MM14" s="7">
        <f ca="1">IFERROR(IF(MM13+ML14&gt;MN$4,MM13,MM13+ML14),"")</f>
        <v>12</v>
      </c>
      <c r="MN14" s="7">
        <f t="shared" ca="1" si="309"/>
        <v>53</v>
      </c>
      <c r="MO14" s="7">
        <f t="shared" ca="1" si="242"/>
        <v>7.5818718181047795E-2</v>
      </c>
      <c r="MP14" s="7">
        <f t="shared" ca="1" si="243"/>
        <v>0.84725820489587533</v>
      </c>
      <c r="MQ14" s="7">
        <f t="shared" ca="1" si="244"/>
        <v>2</v>
      </c>
      <c r="MR14" s="7">
        <f t="shared" ca="1" si="245"/>
        <v>4</v>
      </c>
      <c r="MS14" s="7">
        <f ca="1">IFERROR(IF(MS13+MR14&gt;MT$4,MS13,MS13+MR14),"")</f>
        <v>21</v>
      </c>
      <c r="MT14" s="7">
        <f t="shared" ca="1" si="310"/>
        <v>55</v>
      </c>
      <c r="MU14" s="7">
        <f t="shared" ca="1" si="246"/>
        <v>0.65058630838573861</v>
      </c>
      <c r="MV14" s="7">
        <f t="shared" ca="1" si="247"/>
        <v>0.27249061469118452</v>
      </c>
      <c r="MW14" s="7">
        <f t="shared" ca="1" si="248"/>
        <v>1</v>
      </c>
      <c r="MX14" s="7" t="str">
        <f t="shared" ca="1" si="249"/>
        <v>1</v>
      </c>
      <c r="MY14" s="7">
        <f ca="1">IFERROR(IF(MY13+MX14&gt;MZ$4,MY13,MY13+MX14),"")</f>
        <v>18</v>
      </c>
      <c r="MZ14" s="7">
        <f t="shared" ca="1" si="311"/>
        <v>56</v>
      </c>
      <c r="NA14" s="7">
        <f t="shared" ca="1" si="250"/>
        <v>0.95611415123445487</v>
      </c>
      <c r="NB14" s="7">
        <f t="shared" ca="1" si="251"/>
        <v>-3.3037228157531739E-2</v>
      </c>
      <c r="NC14" s="7">
        <f t="shared" ca="1" si="252"/>
        <v>0</v>
      </c>
      <c r="ND14" s="7">
        <f t="shared" ca="1" si="253"/>
        <v>0</v>
      </c>
      <c r="NE14" s="7">
        <f ca="1">IFERROR(IF(NE13+ND14&gt;NF$4,NE13,NE13+ND14),"")</f>
        <v>18</v>
      </c>
      <c r="NF14" s="7">
        <f t="shared" ca="1" si="312"/>
        <v>56</v>
      </c>
      <c r="NG14" s="7">
        <f t="shared" ca="1" si="254"/>
        <v>0.98431704316566304</v>
      </c>
      <c r="NH14" s="7">
        <f t="shared" ca="1" si="255"/>
        <v>-6.1240120088739913E-2</v>
      </c>
      <c r="NI14" s="7">
        <f t="shared" ca="1" si="256"/>
        <v>0</v>
      </c>
      <c r="NJ14" s="7">
        <f t="shared" ca="1" si="257"/>
        <v>0</v>
      </c>
      <c r="NK14" s="7">
        <f ca="1">IFERROR(IF(NK13+NJ14&gt;NL$4,NK13,NK13+NJ14),"")</f>
        <v>16</v>
      </c>
      <c r="NL14" s="7">
        <f t="shared" ca="1" si="313"/>
        <v>56</v>
      </c>
      <c r="NM14" s="7">
        <f t="shared" ca="1" si="258"/>
        <v>0.70254360073487354</v>
      </c>
      <c r="NN14" s="7">
        <f t="shared" ca="1" si="259"/>
        <v>0.22053332234204959</v>
      </c>
      <c r="NO14" s="7">
        <f t="shared" ca="1" si="260"/>
        <v>1</v>
      </c>
      <c r="NP14" s="7" t="str">
        <f t="shared" ca="1" si="261"/>
        <v>1</v>
      </c>
      <c r="NQ14" s="7">
        <f ca="1">IFERROR(IF(NQ13+NP14&gt;NR$4,NQ13,NQ13+NP14),"")</f>
        <v>15</v>
      </c>
      <c r="NR14" s="7">
        <f t="shared" ca="1" si="314"/>
        <v>57</v>
      </c>
      <c r="NT14">
        <v>12</v>
      </c>
      <c r="NU14" s="7" t="s">
        <v>19</v>
      </c>
      <c r="NV14" s="7" t="str">
        <f t="shared" ca="1" si="16"/>
        <v/>
      </c>
      <c r="NW14" s="7" t="str">
        <f t="shared" ca="1" si="8"/>
        <v/>
      </c>
      <c r="NX14" t="str">
        <f ca="1">IFERROR(VLOOKUP(NT14,$K$3:$AK$568,8,FALSE),"")</f>
        <v/>
      </c>
      <c r="NY14" t="str">
        <f ca="1">IFERROR(VLOOKUP(NT14,$K$3:$AK$568,9,FALSE),"")</f>
        <v/>
      </c>
      <c r="NZ14" s="7" t="str">
        <f ca="1">IFERROR(VLOOKUP(NT14,$K$3:$AK$568,27,FALSE),"")</f>
        <v/>
      </c>
      <c r="OB14">
        <v>12</v>
      </c>
      <c r="OC14" s="7" t="s">
        <v>19</v>
      </c>
      <c r="OD14" t="e">
        <f t="shared" ca="1" si="17"/>
        <v>#N/A</v>
      </c>
      <c r="OE14" s="7" t="str">
        <f t="shared" ca="1" si="18"/>
        <v/>
      </c>
      <c r="OF14" s="7" t="str">
        <f t="shared" ca="1" si="19"/>
        <v/>
      </c>
      <c r="OG14" t="str">
        <f t="shared" ca="1" si="20"/>
        <v/>
      </c>
      <c r="OI14">
        <v>12</v>
      </c>
      <c r="OJ14" s="7" t="s">
        <v>19</v>
      </c>
      <c r="OK14" s="7" t="str">
        <f t="shared" ca="1" si="21"/>
        <v/>
      </c>
      <c r="OL14" s="7" t="str">
        <f t="shared" ca="1" si="22"/>
        <v/>
      </c>
      <c r="OM14" t="str">
        <f ca="1">IFERROR(VLOOKUP(OI14,$L$3:$AK$568,7,FALSE),"")</f>
        <v/>
      </c>
      <c r="ON14" t="str">
        <f ca="1">IFERROR(VLOOKUP(OI14,$L$3:$AK$568,8,FALSE),"")</f>
        <v/>
      </c>
      <c r="OO14" s="7" t="str">
        <f ca="1">IFERROR(VLOOKUP(OI14,$L$3:$AK$568,26,FALSE),"")</f>
        <v/>
      </c>
      <c r="OQ14">
        <v>12</v>
      </c>
      <c r="OR14" s="7" t="s">
        <v>19</v>
      </c>
      <c r="OS14" t="e">
        <f t="shared" ca="1" si="23"/>
        <v>#N/A</v>
      </c>
      <c r="OT14" s="7" t="str">
        <f t="shared" ca="1" si="24"/>
        <v/>
      </c>
      <c r="OU14" s="7" t="str">
        <f t="shared" ca="1" si="25"/>
        <v/>
      </c>
      <c r="OV14" t="str">
        <f t="shared" ca="1" si="26"/>
        <v/>
      </c>
      <c r="OX14">
        <v>12</v>
      </c>
      <c r="OY14" s="7" t="s">
        <v>19</v>
      </c>
      <c r="OZ14" s="7">
        <f t="shared" ca="1" si="27"/>
        <v>-19.346244861137752</v>
      </c>
      <c r="PA14" s="7">
        <f t="shared" ca="1" si="28"/>
        <v>14</v>
      </c>
      <c r="PB14" t="str">
        <f ca="1">IFERROR(VLOOKUP(OX14,$M$3:$AK$568,6,FALSE),"")</f>
        <v>Herbalism</v>
      </c>
      <c r="PC14" t="str">
        <f ca="1">IFERROR(VLOOKUP(OX14,$M$3:$AK$568,7,FALSE),"")</f>
        <v>Herb.</v>
      </c>
      <c r="PD14" s="7">
        <f ca="1">IFERROR(VLOOKUP(OX14,$M$3:$AK$568,25,FALSE),"")</f>
        <v>-20</v>
      </c>
      <c r="PF14">
        <v>12</v>
      </c>
      <c r="PG14" s="7" t="s">
        <v>19</v>
      </c>
      <c r="PH14" t="str">
        <f t="shared" ca="1" si="29"/>
        <v>Climbing</v>
      </c>
      <c r="PI14" s="7" t="str">
        <f t="shared" ca="1" si="30"/>
        <v>Climb.</v>
      </c>
      <c r="PJ14" s="7">
        <f t="shared" ca="1" si="31"/>
        <v>-13</v>
      </c>
      <c r="PK14" t="str">
        <f t="shared" ca="1" si="32"/>
        <v xml:space="preserve">Climb. (-13), </v>
      </c>
      <c r="PM14">
        <v>12</v>
      </c>
      <c r="PN14" s="7" t="s">
        <v>19</v>
      </c>
      <c r="PO14" s="202" t="str">
        <f t="shared" ca="1" si="33"/>
        <v/>
      </c>
      <c r="PP14" s="7" t="str">
        <f t="shared" ca="1" si="34"/>
        <v/>
      </c>
      <c r="PQ14" t="str">
        <f ca="1">IFERROR(VLOOKUP(PM14,$G$325:$R$409,12,FALSE),"")</f>
        <v/>
      </c>
      <c r="PR14" t="e">
        <f ca="1">VLOOKUP(PM14,$G$324:$Q$409,11,FALSE)</f>
        <v>#N/A</v>
      </c>
      <c r="PS14" s="7" t="str">
        <f ca="1">VLOOKUP(PQ14,$R$325:$Y$409,8,FALSE)</f>
        <v>- -</v>
      </c>
      <c r="PT14" s="7">
        <f ca="1">ReSt</f>
        <v>-4</v>
      </c>
      <c r="PU14" s="7" t="e">
        <f t="shared" ca="1" si="35"/>
        <v>#N/A</v>
      </c>
      <c r="PV14" s="7" t="e">
        <f t="shared" ca="1" si="36"/>
        <v>#N/A</v>
      </c>
      <c r="PW14" s="7" t="str">
        <f ca="1">VLOOKUP(PQ14,$R$325:$AK$409,8,FALSE)</f>
        <v>- -</v>
      </c>
      <c r="PX14" s="7"/>
      <c r="PY14">
        <v>12</v>
      </c>
      <c r="PZ14" s="7" t="s">
        <v>19</v>
      </c>
      <c r="QA14" t="str">
        <f t="shared" ca="1" si="37"/>
        <v/>
      </c>
      <c r="QB14" s="7" t="str">
        <f t="shared" ca="1" si="38"/>
        <v/>
      </c>
      <c r="QC14" s="7" t="str">
        <f t="shared" ca="1" si="39"/>
        <v/>
      </c>
      <c r="QD14" t="str">
        <f t="shared" ca="1" si="40"/>
        <v/>
      </c>
      <c r="QF14">
        <v>12</v>
      </c>
      <c r="QG14" s="7" t="s">
        <v>19</v>
      </c>
      <c r="QH14" s="7">
        <f t="shared" ca="1" si="41"/>
        <v>22.916945843873368</v>
      </c>
      <c r="QI14" s="7">
        <f t="shared" ca="1" si="42"/>
        <v>14</v>
      </c>
      <c r="QJ14" t="str">
        <f t="shared" ca="1" si="43"/>
        <v>Crossbow</v>
      </c>
      <c r="QK14" s="7">
        <f t="shared" ca="1" si="44"/>
        <v>22</v>
      </c>
      <c r="QM14">
        <v>12</v>
      </c>
      <c r="QN14" s="7" t="s">
        <v>19</v>
      </c>
      <c r="QO14" t="str">
        <f t="shared" ca="1" si="45"/>
        <v>Shield Bash</v>
      </c>
      <c r="QP14" s="7">
        <f t="shared" ca="1" si="46"/>
        <v>29</v>
      </c>
      <c r="QQ14" t="str">
        <f t="shared" ca="1" si="47"/>
        <v xml:space="preserve">Shield Bash (29), </v>
      </c>
    </row>
    <row r="15" spans="1:459" x14ac:dyDescent="0.25">
      <c r="A15" s="240"/>
      <c r="C15" s="75"/>
      <c r="D15" s="76"/>
      <c r="F15" s="75"/>
      <c r="G15" s="76"/>
      <c r="I15" s="75"/>
      <c r="J15" s="85" t="s">
        <v>2151</v>
      </c>
      <c r="K15" s="85">
        <f t="shared" ca="1" si="9"/>
        <v>0</v>
      </c>
      <c r="L15" s="85">
        <f ca="1">IF(Y15="- -",L14,IF(I15="*",L14,IF(K15&gt;K14,L14,IF(Y15=0,L14,IF((Y15/$L$1)&gt;0.3,L14+1,L14)))))</f>
        <v>0</v>
      </c>
      <c r="M15" s="70">
        <f t="shared" ca="1" si="11"/>
        <v>1</v>
      </c>
      <c r="O15" s="222">
        <f t="shared" ca="1" si="12"/>
        <v>58</v>
      </c>
      <c r="Q15" s="7" t="str">
        <f t="shared" si="50"/>
        <v>Perception</v>
      </c>
      <c r="R15" s="9" t="s">
        <v>1242</v>
      </c>
      <c r="S15" s="9" t="s">
        <v>1825</v>
      </c>
      <c r="T15" s="61" t="str">
        <f>SUBSTITUTE(IFERROR(IFERROR(VLOOKUP(R15,'[1]Skill Statistics'!$A$3:$C$513,2,FALSE),VLOOKUP(Q15,'[1]Skill Statistics'!$A$3:$C$513,2,FALSE)),T14),"R*","ReSt")</f>
        <v>In/Re</v>
      </c>
      <c r="U15" s="61" t="str">
        <f>IFERROR(IFERROR(VLOOKUP(R15,'[1]Skill Statistics'!$A$3:$C$513,3,FALSE),VLOOKUP(Q15,'[1]Skill Statistics'!$A$3:$C$513,3,FALSE)),U14)</f>
        <v>SD</v>
      </c>
      <c r="V15" s="61" t="str">
        <f>IF(ISNUMBER(SEARCH("Category",R15)),"- -",IFERROR(IFERROR(VLOOKUP(Q15,[1]Professions!$A$4:$AM$288,MATCH(Profession,[1]Professions!$A$1:$AM$1,0),FALSE),VLOOKUP(Q15,Calculations!$B$91:$I$95,8,FALSE)),"- -"))</f>
        <v>2 / 4</v>
      </c>
      <c r="W15" s="60">
        <f t="shared" si="13"/>
        <v>2</v>
      </c>
      <c r="X15" s="7">
        <f ca="1">IFERROR(VLOOKUP(R15,$BS$6:$NR$519,MATCH(ActualLevel,$BS$3:$NR$3,0),FALSE),"- -")</f>
        <v>0</v>
      </c>
      <c r="Y15" s="7">
        <f t="shared" ca="1" si="0"/>
        <v>2</v>
      </c>
      <c r="Z15" s="7">
        <f ca="1">IFERROR(VLOOKUP(Y15,Charts!$BQ$2:$BR$52,2,FALSE),"- -")</f>
        <v>10</v>
      </c>
      <c r="AA15" s="7">
        <f t="shared" ca="1" si="51"/>
        <v>3</v>
      </c>
      <c r="AB15" s="7">
        <f ca="1">IF(Y15="- -","- -",IF(AZ15="x",MIN(30,Y15),0))</f>
        <v>0</v>
      </c>
      <c r="AC15" s="7"/>
      <c r="AD15" s="7"/>
      <c r="AE15" s="7"/>
      <c r="AF15" s="7"/>
      <c r="AG15" s="7"/>
      <c r="AH15" s="43"/>
      <c r="AI15" s="7"/>
      <c r="AJ15" s="7"/>
      <c r="AK15" s="7">
        <f t="shared" ca="1" si="52"/>
        <v>13</v>
      </c>
      <c r="AL15" s="7"/>
      <c r="AM15" s="69">
        <f>IFERROR(VLOOKUP(R15,'[1]Skill Statistics'!$A$3:$AN$513,MATCH(Profession,'[1]Skill Statistics'!$A$2:$AN$2,0),FALSE),0)</f>
        <v>0</v>
      </c>
      <c r="AN15" s="85">
        <f>IFERROR(VLOOKUP(Q15,'[1]Skill Statistics'!$A$3:$BK$513,MATCH(Archetype,'[1]Skill Statistics'!$A$2:$BK$2,0),FALSE),0)</f>
        <v>0.6</v>
      </c>
      <c r="AO15" s="85">
        <f>IFERROR(VLOOKUP(Q15,'[1]Skill Statistics'!$A$3:$BB$513,MATCH(Race,'[1]Skill Statistics'!$A$2:$BB$2,0),FALSE),0)</f>
        <v>0</v>
      </c>
      <c r="AP15" s="85">
        <f t="shared" ca="1" si="14"/>
        <v>0.3</v>
      </c>
      <c r="AQ15" s="70">
        <v>0.5</v>
      </c>
      <c r="AS15" s="69">
        <f>IFERROR(VLOOKUP(Q15,'[1]Professional Skills'!$A$4:$AM$288,MATCH(Profession,'[1]Professional Skills'!$A$3:$AM$3,0),FALSE),"- -")</f>
        <v>0</v>
      </c>
      <c r="AU15" s="7">
        <f t="shared" si="49"/>
        <v>0</v>
      </c>
      <c r="AV15" s="7">
        <f ca="1">IF(AU15="x",RAND(),0)</f>
        <v>0</v>
      </c>
      <c r="AW15" t="str">
        <f t="shared" si="55"/>
        <v/>
      </c>
      <c r="AX15" t="str">
        <f>IFERROR(_xlfn.RANK.EQ(AW15,$AW$5:$AW$568),"")</f>
        <v/>
      </c>
      <c r="AY15">
        <f t="shared" si="3"/>
        <v>0</v>
      </c>
      <c r="AZ15" s="70" t="str">
        <f t="shared" si="53"/>
        <v/>
      </c>
      <c r="BB15" s="69">
        <f>IFERROR(IF(Q15="Language",VLOOKUP(R15,[1]Cultures!$B$4:$N$218,MATCH(Culture,[1]Cultures!$B$3:$N$3,0),FALSE),VLOOKUP(Q15,[1]Cultures!$B$4:$O$212,MATCH(Culture,[1]Cultures!$B$3:$O$3,0),FALSE)),"- -")</f>
        <v>2</v>
      </c>
      <c r="BD15">
        <f t="shared" ca="1" si="315"/>
        <v>0</v>
      </c>
      <c r="BE15" t="str">
        <f t="shared" si="262"/>
        <v/>
      </c>
      <c r="BI15" s="7">
        <f t="shared" si="54"/>
        <v>2</v>
      </c>
      <c r="BJ15" s="7"/>
      <c r="BK15" s="7"/>
      <c r="BL15" s="70">
        <f t="shared" si="6"/>
        <v>2</v>
      </c>
      <c r="BN15" s="69">
        <f>IFERROR(VLOOKUP(V15,Charts!$BT$2:$BV$14,3,FALSE),"- -")</f>
        <v>0.76923076923076927</v>
      </c>
      <c r="BO15" s="85">
        <f t="shared" ca="1" si="15"/>
        <v>2.4338834847969899</v>
      </c>
      <c r="BP15" s="70">
        <f t="shared" ca="1" si="263"/>
        <v>58</v>
      </c>
      <c r="BR15" s="7">
        <v>10</v>
      </c>
      <c r="BS15" s="9" t="str">
        <f ca="1">VLOOKUP(BR15,$O$3:$R$568,4,FALSE)</f>
        <v>Chain</v>
      </c>
      <c r="BT15" s="7" t="str">
        <f ca="1">VLOOKUP(BS15,$R$3:$V$568,5,FALSE)</f>
        <v>3 / 4</v>
      </c>
      <c r="BU15" s="7">
        <f ca="1">VLOOKUP(BT15,Charts!$BT$2:$BV$14,3,FALSE)</f>
        <v>0.69230769230769229</v>
      </c>
      <c r="BV15" s="7" t="str">
        <f t="shared" ca="1" si="56"/>
        <v>3</v>
      </c>
      <c r="BW15" s="7" t="str">
        <f t="shared" ca="1" si="57"/>
        <v>4</v>
      </c>
      <c r="BY15" s="7">
        <f t="shared" ca="1" si="58"/>
        <v>0.19536521569287446</v>
      </c>
      <c r="BZ15" s="7">
        <f t="shared" ca="1" si="59"/>
        <v>0.49694247661481783</v>
      </c>
      <c r="CA15" s="7">
        <f t="shared" ca="1" si="60"/>
        <v>1</v>
      </c>
      <c r="CB15" s="7" t="str">
        <f t="shared" ca="1" si="61"/>
        <v>3</v>
      </c>
      <c r="CC15" s="7">
        <f ca="1">IFERROR(IF(CC14+CB15&gt;CD$4,CC14,CC14+CB15),"")</f>
        <v>23</v>
      </c>
      <c r="CD15" s="7">
        <f t="shared" ca="1" si="264"/>
        <v>1</v>
      </c>
      <c r="CE15" s="7">
        <f t="shared" ca="1" si="62"/>
        <v>0.27275126769445368</v>
      </c>
      <c r="CF15" s="7">
        <f t="shared" ca="1" si="63"/>
        <v>0.41955642461323861</v>
      </c>
      <c r="CG15" s="7">
        <f t="shared" ca="1" si="64"/>
        <v>1</v>
      </c>
      <c r="CH15" s="7" t="str">
        <f t="shared" ca="1" si="65"/>
        <v>3</v>
      </c>
      <c r="CI15" s="7">
        <f ca="1">IFERROR(IF(CI14+CH15&gt;CJ$4,CI14,CI14+CH15),"")</f>
        <v>22</v>
      </c>
      <c r="CJ15" s="7">
        <f t="shared" ca="1" si="265"/>
        <v>2</v>
      </c>
      <c r="CK15" s="7">
        <f t="shared" ca="1" si="66"/>
        <v>0.75978952962256185</v>
      </c>
      <c r="CL15" s="7">
        <f t="shared" ca="1" si="67"/>
        <v>-6.7481837314869564E-2</v>
      </c>
      <c r="CM15" s="7">
        <f t="shared" ca="1" si="68"/>
        <v>0</v>
      </c>
      <c r="CN15" s="7">
        <f t="shared" ca="1" si="69"/>
        <v>0</v>
      </c>
      <c r="CO15" s="7">
        <f ca="1">IFERROR(IF(CO14+CN15&gt;CP$4,CO14,CO14+CN15),"")</f>
        <v>19</v>
      </c>
      <c r="CP15" s="7">
        <f t="shared" ca="1" si="266"/>
        <v>2</v>
      </c>
      <c r="CQ15" s="7">
        <f t="shared" ca="1" si="70"/>
        <v>0.4634814465569399</v>
      </c>
      <c r="CR15" s="7">
        <f t="shared" ca="1" si="71"/>
        <v>0.22882624575075239</v>
      </c>
      <c r="CS15" s="7">
        <f t="shared" ca="1" si="72"/>
        <v>1</v>
      </c>
      <c r="CT15" s="7" t="str">
        <f t="shared" ca="1" si="73"/>
        <v>3</v>
      </c>
      <c r="CU15" s="7">
        <f ca="1">IFERROR(IF(CU14+CT15&gt;CV$4,CU14,CU14+CT15),"")</f>
        <v>18</v>
      </c>
      <c r="CV15" s="7">
        <f t="shared" ca="1" si="267"/>
        <v>3</v>
      </c>
      <c r="CW15" s="7">
        <f t="shared" ca="1" si="74"/>
        <v>8.8149207185136857E-2</v>
      </c>
      <c r="CX15" s="7">
        <f t="shared" ca="1" si="75"/>
        <v>0.60415848512255543</v>
      </c>
      <c r="CY15" s="7">
        <f t="shared" ca="1" si="76"/>
        <v>1</v>
      </c>
      <c r="CZ15" s="7" t="str">
        <f t="shared" ca="1" si="77"/>
        <v>3</v>
      </c>
      <c r="DA15" s="7">
        <f ca="1">IFERROR(IF(DA14+CZ15&gt;DB$4,DA14,DA14+CZ15),"")</f>
        <v>19</v>
      </c>
      <c r="DB15" s="7">
        <f t="shared" ca="1" si="268"/>
        <v>4</v>
      </c>
      <c r="DC15" s="7">
        <f t="shared" ca="1" si="78"/>
        <v>0.25270972181641027</v>
      </c>
      <c r="DD15" s="7">
        <f t="shared" ca="1" si="79"/>
        <v>0.43959797049128202</v>
      </c>
      <c r="DE15" s="7">
        <f t="shared" ca="1" si="80"/>
        <v>1</v>
      </c>
      <c r="DF15" s="7" t="str">
        <f t="shared" ca="1" si="81"/>
        <v>3</v>
      </c>
      <c r="DG15" s="7">
        <f ca="1">IFERROR(IF(DG14+DF15&gt;DH$4,DG14,DG14+DF15),"")</f>
        <v>17</v>
      </c>
      <c r="DH15" s="7">
        <f t="shared" ca="1" si="269"/>
        <v>5</v>
      </c>
      <c r="DI15" s="7">
        <f t="shared" ca="1" si="82"/>
        <v>0.24627410645541969</v>
      </c>
      <c r="DJ15" s="7">
        <f t="shared" ca="1" si="83"/>
        <v>0.4460335858522726</v>
      </c>
      <c r="DK15" s="7">
        <f t="shared" ca="1" si="84"/>
        <v>1</v>
      </c>
      <c r="DL15" s="7" t="str">
        <f t="shared" ca="1" si="85"/>
        <v>3</v>
      </c>
      <c r="DM15" s="7">
        <f ca="1">IFERROR(IF(DM14+DL15&gt;DN$4,DM14,DM14+DL15),"")</f>
        <v>24</v>
      </c>
      <c r="DN15" s="7">
        <f t="shared" ca="1" si="270"/>
        <v>6</v>
      </c>
      <c r="DO15" s="7">
        <f t="shared" ca="1" si="86"/>
        <v>7.0336394548980552E-2</v>
      </c>
      <c r="DP15" s="7">
        <f t="shared" ca="1" si="87"/>
        <v>0.62197129775871174</v>
      </c>
      <c r="DQ15" s="7">
        <f t="shared" ca="1" si="88"/>
        <v>1</v>
      </c>
      <c r="DR15" s="7" t="str">
        <f t="shared" ca="1" si="89"/>
        <v>3</v>
      </c>
      <c r="DS15" s="7">
        <f ca="1">IFERROR(IF(DS14+DR15&gt;DT$4,DS14,DS14+DR15),"")</f>
        <v>25</v>
      </c>
      <c r="DT15" s="7">
        <f t="shared" ca="1" si="271"/>
        <v>7</v>
      </c>
      <c r="DU15" s="7">
        <f t="shared" ca="1" si="90"/>
        <v>0.14922513030757723</v>
      </c>
      <c r="DV15" s="7">
        <f t="shared" ca="1" si="91"/>
        <v>0.54308256200011507</v>
      </c>
      <c r="DW15" s="7">
        <f t="shared" ca="1" si="92"/>
        <v>1</v>
      </c>
      <c r="DX15" s="7" t="str">
        <f t="shared" ca="1" si="93"/>
        <v>3</v>
      </c>
      <c r="DY15" s="7">
        <f ca="1">IFERROR(IF(DY14+DX15&gt;DZ$4,DY14,DY14+DX15),"")</f>
        <v>21</v>
      </c>
      <c r="DZ15" s="7">
        <f t="shared" ca="1" si="272"/>
        <v>8</v>
      </c>
      <c r="EA15" s="7">
        <f t="shared" ca="1" si="94"/>
        <v>0.90022943580498693</v>
      </c>
      <c r="EB15" s="7">
        <f t="shared" ca="1" si="95"/>
        <v>-0.20792174349729464</v>
      </c>
      <c r="EC15" s="7">
        <f t="shared" ca="1" si="96"/>
        <v>0</v>
      </c>
      <c r="ED15" s="7">
        <f t="shared" ca="1" si="97"/>
        <v>0</v>
      </c>
      <c r="EE15" s="7">
        <f ca="1">IFERROR(IF(EE14+ED15&gt;EF$4,EE14,EE14+ED15),"")</f>
        <v>10</v>
      </c>
      <c r="EF15" s="7">
        <f t="shared" ca="1" si="273"/>
        <v>8</v>
      </c>
      <c r="EG15" s="7">
        <f t="shared" ca="1" si="98"/>
        <v>0.76407300827718161</v>
      </c>
      <c r="EH15" s="7">
        <f t="shared" ca="1" si="99"/>
        <v>-7.1765315969489318E-2</v>
      </c>
      <c r="EI15" s="7">
        <f t="shared" ca="1" si="100"/>
        <v>0</v>
      </c>
      <c r="EJ15" s="7">
        <f t="shared" ca="1" si="101"/>
        <v>0</v>
      </c>
      <c r="EK15" s="7">
        <f ca="1">IFERROR(IF(EK14+EJ15&gt;EL$4,EK14,EK14+EJ15),"")</f>
        <v>19</v>
      </c>
      <c r="EL15" s="7">
        <f t="shared" ca="1" si="274"/>
        <v>8</v>
      </c>
      <c r="EM15" s="7">
        <f t="shared" ca="1" si="102"/>
        <v>0.50643448549228265</v>
      </c>
      <c r="EN15" s="7">
        <f t="shared" ca="1" si="103"/>
        <v>0.18587320681540964</v>
      </c>
      <c r="EO15" s="7">
        <f t="shared" ca="1" si="104"/>
        <v>1</v>
      </c>
      <c r="EP15" s="7" t="str">
        <f t="shared" ca="1" si="105"/>
        <v>3</v>
      </c>
      <c r="EQ15" s="7">
        <f ca="1">IFERROR(IF(EQ14+EP15&gt;ER$4,EQ14,EQ14+EP15),"")</f>
        <v>22</v>
      </c>
      <c r="ER15" s="7">
        <f t="shared" ca="1" si="275"/>
        <v>9</v>
      </c>
      <c r="ES15" s="7">
        <f t="shared" ca="1" si="106"/>
        <v>0.89906359978079475</v>
      </c>
      <c r="ET15" s="7">
        <f t="shared" ca="1" si="107"/>
        <v>-0.20675590747310246</v>
      </c>
      <c r="EU15" s="7">
        <f t="shared" ca="1" si="108"/>
        <v>0</v>
      </c>
      <c r="EV15" s="7">
        <f t="shared" ca="1" si="109"/>
        <v>0</v>
      </c>
      <c r="EW15" s="7">
        <f ca="1">IFERROR(IF(EW14+EV15&gt;EX$4,EW14,EW14+EV15),"")</f>
        <v>13</v>
      </c>
      <c r="EX15" s="7">
        <f t="shared" ca="1" si="276"/>
        <v>9</v>
      </c>
      <c r="EY15" s="7">
        <f t="shared" ca="1" si="110"/>
        <v>0.67174847265313997</v>
      </c>
      <c r="EZ15" s="7">
        <f t="shared" ca="1" si="111"/>
        <v>2.0559219654552319E-2</v>
      </c>
      <c r="FA15" s="7">
        <f t="shared" ca="1" si="112"/>
        <v>1</v>
      </c>
      <c r="FB15" s="7" t="str">
        <f t="shared" ca="1" si="113"/>
        <v>3</v>
      </c>
      <c r="FC15" s="7">
        <f ca="1">IFERROR(IF(FC14+FB15&gt;FD$4,FC14,FC14+FB15),"")</f>
        <v>17</v>
      </c>
      <c r="FD15" s="7">
        <f t="shared" ca="1" si="277"/>
        <v>10</v>
      </c>
      <c r="FE15" s="7">
        <f t="shared" ca="1" si="114"/>
        <v>0.4087032974546122</v>
      </c>
      <c r="FF15" s="7">
        <f t="shared" ca="1" si="115"/>
        <v>0.28360439485308009</v>
      </c>
      <c r="FG15" s="7">
        <f t="shared" ca="1" si="116"/>
        <v>1</v>
      </c>
      <c r="FH15" s="7" t="str">
        <f t="shared" ca="1" si="117"/>
        <v>3</v>
      </c>
      <c r="FI15" s="7">
        <f ca="1">IFERROR(IF(FI14+FH15&gt;FJ$4,FI14,FI14+FH15),"")</f>
        <v>19</v>
      </c>
      <c r="FJ15" s="7">
        <f t="shared" ca="1" si="278"/>
        <v>11</v>
      </c>
      <c r="FK15" s="7">
        <f t="shared" ca="1" si="118"/>
        <v>0.97975985874222582</v>
      </c>
      <c r="FL15" s="7">
        <f t="shared" ca="1" si="119"/>
        <v>-0.28745216643453353</v>
      </c>
      <c r="FM15" s="7">
        <f t="shared" ca="1" si="120"/>
        <v>0</v>
      </c>
      <c r="FN15" s="7">
        <f t="shared" ca="1" si="121"/>
        <v>0</v>
      </c>
      <c r="FO15" s="7">
        <f ca="1">IFERROR(IF(FO14+FN15&gt;FP$4,FO14,FO14+FN15),"")</f>
        <v>16</v>
      </c>
      <c r="FP15" s="7">
        <f t="shared" ca="1" si="279"/>
        <v>11</v>
      </c>
      <c r="FQ15" s="7">
        <f t="shared" ca="1" si="122"/>
        <v>0.22859158594072382</v>
      </c>
      <c r="FR15" s="7">
        <f t="shared" ca="1" si="123"/>
        <v>0.46371610636696847</v>
      </c>
      <c r="FS15" s="7">
        <f t="shared" ca="1" si="124"/>
        <v>1</v>
      </c>
      <c r="FT15" s="7" t="str">
        <f t="shared" ca="1" si="125"/>
        <v>3</v>
      </c>
      <c r="FU15" s="7">
        <f ca="1">IFERROR(IF(FU14+FT15&gt;FV$4,FU14,FU14+FT15),"")</f>
        <v>20</v>
      </c>
      <c r="FV15" s="7">
        <f t="shared" ca="1" si="280"/>
        <v>12</v>
      </c>
      <c r="FW15" s="7">
        <f t="shared" ca="1" si="126"/>
        <v>0.39609950236005798</v>
      </c>
      <c r="FX15" s="7">
        <f t="shared" ca="1" si="127"/>
        <v>0.29620818994763431</v>
      </c>
      <c r="FY15" s="7">
        <f t="shared" ca="1" si="128"/>
        <v>1</v>
      </c>
      <c r="FZ15" s="7" t="str">
        <f t="shared" ca="1" si="129"/>
        <v>3</v>
      </c>
      <c r="GA15" s="7">
        <f ca="1">IFERROR(IF(GA14+FZ15&gt;GB$4,GA14,GA14+FZ15),"")</f>
        <v>18</v>
      </c>
      <c r="GB15" s="7">
        <f t="shared" ca="1" si="281"/>
        <v>13</v>
      </c>
      <c r="GC15" s="7">
        <f t="shared" ca="1" si="130"/>
        <v>0.50594238711448791</v>
      </c>
      <c r="GD15" s="7">
        <f t="shared" ca="1" si="131"/>
        <v>0.18636530519320438</v>
      </c>
      <c r="GE15" s="7">
        <f t="shared" ca="1" si="132"/>
        <v>1</v>
      </c>
      <c r="GF15" s="7" t="str">
        <f t="shared" ca="1" si="133"/>
        <v>3</v>
      </c>
      <c r="GG15" s="7">
        <f ca="1">IFERROR(IF(GG14+GF15&gt;GH$4,GG14,GG14+GF15),"")</f>
        <v>25</v>
      </c>
      <c r="GH15" s="7">
        <f t="shared" ca="1" si="282"/>
        <v>14</v>
      </c>
      <c r="GI15" s="7">
        <f t="shared" ca="1" si="134"/>
        <v>0.95891662843758119</v>
      </c>
      <c r="GJ15" s="7">
        <f t="shared" ca="1" si="135"/>
        <v>-0.2666089361298889</v>
      </c>
      <c r="GK15" s="7">
        <f t="shared" ca="1" si="136"/>
        <v>0</v>
      </c>
      <c r="GL15" s="7">
        <f t="shared" ca="1" si="137"/>
        <v>0</v>
      </c>
      <c r="GM15" s="7">
        <f ca="1">IFERROR(IF(GM14+GL15&gt;GN$4,GM14,GM14+GL15),"")</f>
        <v>11</v>
      </c>
      <c r="GN15" s="7">
        <f t="shared" ca="1" si="283"/>
        <v>14</v>
      </c>
      <c r="GO15" s="7">
        <f t="shared" ca="1" si="138"/>
        <v>0.4597775177872373</v>
      </c>
      <c r="GP15" s="7">
        <f t="shared" ca="1" si="139"/>
        <v>0.23253017452045499</v>
      </c>
      <c r="GQ15" s="7">
        <f t="shared" ca="1" si="140"/>
        <v>1</v>
      </c>
      <c r="GR15" s="7" t="str">
        <f t="shared" ca="1" si="141"/>
        <v>3</v>
      </c>
      <c r="GS15" s="7">
        <f ca="1">IFERROR(IF(GS14+GR15&gt;GT$4,GS14,GS14+GR15),"")</f>
        <v>24</v>
      </c>
      <c r="GT15" s="7">
        <f t="shared" ca="1" si="284"/>
        <v>15</v>
      </c>
      <c r="GU15" s="7">
        <f t="shared" ca="1" si="142"/>
        <v>0.39320368439724951</v>
      </c>
      <c r="GV15" s="7">
        <f t="shared" ca="1" si="143"/>
        <v>0.29910400791044278</v>
      </c>
      <c r="GW15" s="7">
        <f t="shared" ca="1" si="144"/>
        <v>1</v>
      </c>
      <c r="GX15" s="7" t="str">
        <f t="shared" ca="1" si="145"/>
        <v>3</v>
      </c>
      <c r="GY15" s="7">
        <f ca="1">IFERROR(IF(GY14+GX15&gt;GZ$4,GY14,GY14+GX15),"")</f>
        <v>22</v>
      </c>
      <c r="GZ15" s="7">
        <f t="shared" ca="1" si="285"/>
        <v>16</v>
      </c>
      <c r="HA15" s="7">
        <f t="shared" ca="1" si="146"/>
        <v>8.888124739608827E-2</v>
      </c>
      <c r="HB15" s="7">
        <f t="shared" ca="1" si="147"/>
        <v>0.60342644491160402</v>
      </c>
      <c r="HC15" s="7">
        <f t="shared" ca="1" si="148"/>
        <v>1</v>
      </c>
      <c r="HD15" s="7" t="str">
        <f t="shared" ca="1" si="149"/>
        <v>3</v>
      </c>
      <c r="HE15" s="7">
        <f ca="1">IFERROR(IF(HE14+HD15&gt;HF$4,HE14,HE14+HD15),"")</f>
        <v>18</v>
      </c>
      <c r="HF15" s="7">
        <f t="shared" ca="1" si="286"/>
        <v>17</v>
      </c>
      <c r="HG15" s="7">
        <f t="shared" ca="1" si="150"/>
        <v>0.57540982540118424</v>
      </c>
      <c r="HH15" s="7">
        <f t="shared" ca="1" si="151"/>
        <v>0.11689786690650805</v>
      </c>
      <c r="HI15" s="7">
        <f t="shared" ca="1" si="152"/>
        <v>1</v>
      </c>
      <c r="HJ15" s="7" t="str">
        <f t="shared" ca="1" si="153"/>
        <v>3</v>
      </c>
      <c r="HK15" s="7">
        <f ca="1">IFERROR(IF(HK14+HJ15&gt;HL$4,HK14,HK14+HJ15),"")</f>
        <v>14</v>
      </c>
      <c r="HL15" s="7">
        <f t="shared" ca="1" si="287"/>
        <v>18</v>
      </c>
      <c r="HM15" s="7">
        <f t="shared" ca="1" si="154"/>
        <v>0.89003514034231013</v>
      </c>
      <c r="HN15" s="7">
        <f t="shared" ca="1" si="155"/>
        <v>-0.19772744803461784</v>
      </c>
      <c r="HO15" s="7">
        <f t="shared" ca="1" si="156"/>
        <v>0</v>
      </c>
      <c r="HP15" s="7">
        <f t="shared" ca="1" si="157"/>
        <v>0</v>
      </c>
      <c r="HQ15" s="7">
        <f ca="1">IFERROR(IF(HQ14+HP15&gt;HR$4,HQ14,HQ14+HP15),"")</f>
        <v>18</v>
      </c>
      <c r="HR15" s="7">
        <f t="shared" ca="1" si="288"/>
        <v>18</v>
      </c>
      <c r="HS15" s="7">
        <f t="shared" ca="1" si="158"/>
        <v>1.806751038108112E-2</v>
      </c>
      <c r="HT15" s="7">
        <f t="shared" ca="1" si="159"/>
        <v>0.67424018192661117</v>
      </c>
      <c r="HU15" s="7">
        <f t="shared" ca="1" si="160"/>
        <v>1</v>
      </c>
      <c r="HV15" s="7" t="str">
        <f t="shared" ca="1" si="161"/>
        <v>3</v>
      </c>
      <c r="HW15" s="7">
        <f ca="1">IFERROR(IF(HW14+HV15&gt;HX$4,HW14,HW14+HV15),"")</f>
        <v>19</v>
      </c>
      <c r="HX15" s="7">
        <f t="shared" ca="1" si="289"/>
        <v>19</v>
      </c>
      <c r="HY15" s="7">
        <f t="shared" ca="1" si="162"/>
        <v>0.39891928293373169</v>
      </c>
      <c r="HZ15" s="7">
        <f t="shared" ca="1" si="163"/>
        <v>0.2933884093739606</v>
      </c>
      <c r="IA15" s="7">
        <f t="shared" ca="1" si="164"/>
        <v>1</v>
      </c>
      <c r="IB15" s="7" t="str">
        <f t="shared" ca="1" si="165"/>
        <v>3</v>
      </c>
      <c r="IC15" s="7">
        <f ca="1">IFERROR(IF(IC14+IB15&gt;ID$4,IC14,IC14+IB15),"")</f>
        <v>24</v>
      </c>
      <c r="ID15" s="7">
        <f t="shared" ca="1" si="290"/>
        <v>20</v>
      </c>
      <c r="IE15" s="7">
        <f t="shared" ca="1" si="166"/>
        <v>0.58688388184909623</v>
      </c>
      <c r="IF15" s="7">
        <f t="shared" ca="1" si="167"/>
        <v>0.10542381045859606</v>
      </c>
      <c r="IG15" s="7">
        <f t="shared" ca="1" si="168"/>
        <v>1</v>
      </c>
      <c r="IH15" s="7" t="str">
        <f t="shared" ca="1" si="169"/>
        <v>3</v>
      </c>
      <c r="II15" s="7">
        <f ca="1">IFERROR(IF(II14+IH15&gt;IJ$4,II14,II14+IH15),"")</f>
        <v>24</v>
      </c>
      <c r="IJ15" s="7">
        <f t="shared" ca="1" si="291"/>
        <v>21</v>
      </c>
      <c r="IK15" s="7">
        <f t="shared" ca="1" si="170"/>
        <v>0.39226747523191818</v>
      </c>
      <c r="IL15" s="7">
        <f t="shared" ca="1" si="171"/>
        <v>0.30004021707577411</v>
      </c>
      <c r="IM15" s="7">
        <f t="shared" ca="1" si="172"/>
        <v>1</v>
      </c>
      <c r="IN15" s="7" t="str">
        <f t="shared" ca="1" si="173"/>
        <v>3</v>
      </c>
      <c r="IO15" s="7">
        <f ca="1">IFERROR(IF(IO14+IN15&gt;IP$4,IO14,IO14+IN15),"")</f>
        <v>16</v>
      </c>
      <c r="IP15" s="7">
        <f t="shared" ca="1" si="292"/>
        <v>22</v>
      </c>
      <c r="IQ15" s="7">
        <f t="shared" ca="1" si="174"/>
        <v>0.3086326760973046</v>
      </c>
      <c r="IR15" s="7">
        <f t="shared" ca="1" si="175"/>
        <v>0.38367501621038769</v>
      </c>
      <c r="IS15" s="7">
        <f t="shared" ca="1" si="176"/>
        <v>1</v>
      </c>
      <c r="IT15" s="7" t="str">
        <f t="shared" ca="1" si="177"/>
        <v>3</v>
      </c>
      <c r="IU15" s="7">
        <f ca="1">IFERROR(IF(IU14+IT15&gt;IV$4,IU14,IU14+IT15),"")</f>
        <v>19</v>
      </c>
      <c r="IV15" s="7">
        <f t="shared" ca="1" si="293"/>
        <v>23</v>
      </c>
      <c r="IW15" s="7">
        <f t="shared" ca="1" si="178"/>
        <v>0.29645293981916798</v>
      </c>
      <c r="IX15" s="7">
        <f t="shared" ca="1" si="179"/>
        <v>0.39585475248852431</v>
      </c>
      <c r="IY15" s="7">
        <f t="shared" ca="1" si="180"/>
        <v>1</v>
      </c>
      <c r="IZ15" s="7" t="str">
        <f t="shared" ca="1" si="181"/>
        <v>3</v>
      </c>
      <c r="JA15" s="7">
        <f ca="1">IFERROR(IF(JA14+IZ15&gt;JB$4,JA14,JA14+IZ15),"")</f>
        <v>24</v>
      </c>
      <c r="JB15" s="7">
        <f t="shared" ca="1" si="294"/>
        <v>24</v>
      </c>
      <c r="JC15" s="7">
        <f t="shared" ca="1" si="182"/>
        <v>0.98217790222042534</v>
      </c>
      <c r="JD15" s="7">
        <f t="shared" ca="1" si="183"/>
        <v>-0.28987020991273305</v>
      </c>
      <c r="JE15" s="7">
        <f t="shared" ca="1" si="184"/>
        <v>0</v>
      </c>
      <c r="JF15" s="7">
        <f t="shared" ca="1" si="185"/>
        <v>0</v>
      </c>
      <c r="JG15" s="7">
        <f ca="1">IFERROR(IF(JG14+JF15&gt;JH$4,JG14,JG14+JF15),"")</f>
        <v>18</v>
      </c>
      <c r="JH15" s="7">
        <f t="shared" ca="1" si="295"/>
        <v>24</v>
      </c>
      <c r="JI15" s="7">
        <f t="shared" ca="1" si="186"/>
        <v>0.6063546845404858</v>
      </c>
      <c r="JJ15" s="7">
        <f t="shared" ca="1" si="187"/>
        <v>8.5953007767206491E-2</v>
      </c>
      <c r="JK15" s="7">
        <f t="shared" ca="1" si="188"/>
        <v>1</v>
      </c>
      <c r="JL15" s="7" t="str">
        <f t="shared" ca="1" si="189"/>
        <v>3</v>
      </c>
      <c r="JM15" s="7">
        <f ca="1">IFERROR(IF(JM14+JL15&gt;JN$4,JM14,JM14+JL15),"")</f>
        <v>21</v>
      </c>
      <c r="JN15" s="7">
        <f t="shared" ca="1" si="296"/>
        <v>25</v>
      </c>
      <c r="JO15" s="7">
        <f t="shared" ca="1" si="190"/>
        <v>0.97712941336162717</v>
      </c>
      <c r="JP15" s="7">
        <f t="shared" ca="1" si="191"/>
        <v>-0.28482172105393488</v>
      </c>
      <c r="JQ15" s="7">
        <f t="shared" ca="1" si="192"/>
        <v>0</v>
      </c>
      <c r="JR15" s="7">
        <f t="shared" ca="1" si="193"/>
        <v>0</v>
      </c>
      <c r="JS15" s="7">
        <f ca="1">IFERROR(IF(JS14+JR15&gt;JT$4,JS14,JS14+JR15),"")</f>
        <v>21</v>
      </c>
      <c r="JT15" s="7">
        <f t="shared" ca="1" si="297"/>
        <v>25</v>
      </c>
      <c r="JU15" s="7">
        <f t="shared" ca="1" si="194"/>
        <v>0.17665922600780259</v>
      </c>
      <c r="JV15" s="7">
        <f t="shared" ca="1" si="195"/>
        <v>0.5156484662998897</v>
      </c>
      <c r="JW15" s="7">
        <f t="shared" ca="1" si="196"/>
        <v>1</v>
      </c>
      <c r="JX15" s="7" t="str">
        <f t="shared" ca="1" si="197"/>
        <v>3</v>
      </c>
      <c r="JY15" s="7">
        <f ca="1">IFERROR(IF(JY14+JX15&gt;JZ$4,JY14,JY14+JX15),"")</f>
        <v>16</v>
      </c>
      <c r="JZ15" s="7">
        <f t="shared" ca="1" si="298"/>
        <v>26</v>
      </c>
      <c r="KA15" s="7">
        <f t="shared" ca="1" si="198"/>
        <v>0.58586245307831908</v>
      </c>
      <c r="KB15" s="7">
        <f t="shared" ca="1" si="199"/>
        <v>0.10644523922937321</v>
      </c>
      <c r="KC15" s="7">
        <f t="shared" ca="1" si="200"/>
        <v>1</v>
      </c>
      <c r="KD15" s="7" t="str">
        <f t="shared" ca="1" si="201"/>
        <v>3</v>
      </c>
      <c r="KE15" s="7">
        <f ca="1">IFERROR(IF(KE14+KD15&gt;KF$4,KE14,KE14+KD15),"")</f>
        <v>16</v>
      </c>
      <c r="KF15" s="7">
        <f t="shared" ca="1" si="299"/>
        <v>27</v>
      </c>
      <c r="KG15" s="7">
        <f t="shared" ca="1" si="202"/>
        <v>0.48773587536930474</v>
      </c>
      <c r="KH15" s="7">
        <f t="shared" ca="1" si="203"/>
        <v>0.20457181693838755</v>
      </c>
      <c r="KI15" s="7">
        <f t="shared" ca="1" si="204"/>
        <v>1</v>
      </c>
      <c r="KJ15" s="7" t="str">
        <f t="shared" ca="1" si="205"/>
        <v>3</v>
      </c>
      <c r="KK15" s="7">
        <f ca="1">IFERROR(IF(KK14+KJ15&gt;KL$4,KK14,KK14+KJ15),"")</f>
        <v>16</v>
      </c>
      <c r="KL15" s="7">
        <f t="shared" ca="1" si="300"/>
        <v>28</v>
      </c>
      <c r="KM15" s="7">
        <f t="shared" ca="1" si="206"/>
        <v>0.97432915902770445</v>
      </c>
      <c r="KN15" s="7">
        <f t="shared" ca="1" si="207"/>
        <v>-0.28202146672001216</v>
      </c>
      <c r="KO15" s="7">
        <f t="shared" ca="1" si="208"/>
        <v>0</v>
      </c>
      <c r="KP15" s="7">
        <f t="shared" ca="1" si="209"/>
        <v>0</v>
      </c>
      <c r="KQ15" s="7">
        <f ca="1">IFERROR(IF(KQ14+KP15&gt;KR$4,KQ14,KQ14+KP15),"")</f>
        <v>18</v>
      </c>
      <c r="KR15" s="7">
        <f t="shared" ca="1" si="301"/>
        <v>28</v>
      </c>
      <c r="KS15" s="7">
        <f t="shared" ca="1" si="210"/>
        <v>8.6053583707194847E-2</v>
      </c>
      <c r="KT15" s="7">
        <f t="shared" ca="1" si="211"/>
        <v>0.60625410860049744</v>
      </c>
      <c r="KU15" s="7">
        <f t="shared" ca="1" si="212"/>
        <v>1</v>
      </c>
      <c r="KV15" s="7" t="str">
        <f t="shared" ca="1" si="213"/>
        <v>3</v>
      </c>
      <c r="KW15" s="7">
        <f ca="1">IFERROR(IF(KW14+KV15&gt;KX$4,KW14,KW14+KV15),"")</f>
        <v>14</v>
      </c>
      <c r="KX15" s="7">
        <f t="shared" ca="1" si="302"/>
        <v>29</v>
      </c>
      <c r="KY15" s="7">
        <f t="shared" ca="1" si="214"/>
        <v>0.16922598230499919</v>
      </c>
      <c r="KZ15" s="7">
        <f t="shared" ca="1" si="215"/>
        <v>0.5230817100026931</v>
      </c>
      <c r="LA15" s="7">
        <f t="shared" ca="1" si="216"/>
        <v>1</v>
      </c>
      <c r="LB15" s="7" t="str">
        <f t="shared" ca="1" si="217"/>
        <v>3</v>
      </c>
      <c r="LC15" s="7">
        <f ca="1">IFERROR(IF(LC14+LB15&gt;LD$4,LC14,LC14+LB15),"")</f>
        <v>18</v>
      </c>
      <c r="LD15" s="7">
        <f t="shared" ca="1" si="303"/>
        <v>30</v>
      </c>
      <c r="LE15" s="7">
        <f t="shared" ca="1" si="218"/>
        <v>0.75298923219699665</v>
      </c>
      <c r="LF15" s="7">
        <f t="shared" ca="1" si="219"/>
        <v>-6.0681539889304359E-2</v>
      </c>
      <c r="LG15" s="7">
        <f t="shared" ca="1" si="220"/>
        <v>0</v>
      </c>
      <c r="LH15" s="7">
        <f t="shared" ca="1" si="221"/>
        <v>0</v>
      </c>
      <c r="LI15" s="7">
        <f ca="1">IFERROR(IF(LI14+LH15&gt;LJ$4,LI14,LI14+LH15),"")</f>
        <v>13</v>
      </c>
      <c r="LJ15" s="7">
        <f t="shared" ca="1" si="304"/>
        <v>30</v>
      </c>
      <c r="LK15" s="7">
        <f t="shared" ca="1" si="222"/>
        <v>2.5476924019267599E-3</v>
      </c>
      <c r="LL15" s="7">
        <f t="shared" ca="1" si="223"/>
        <v>0.68975999990576553</v>
      </c>
      <c r="LM15" s="7">
        <f t="shared" ca="1" si="224"/>
        <v>1</v>
      </c>
      <c r="LN15" s="7" t="str">
        <f t="shared" ca="1" si="225"/>
        <v>3</v>
      </c>
      <c r="LO15" s="7">
        <f ca="1">IFERROR(IF(LO14+LN15&gt;LP$4,LO14,LO14+LN15),"")</f>
        <v>18</v>
      </c>
      <c r="LP15" s="7">
        <f t="shared" ca="1" si="305"/>
        <v>31</v>
      </c>
      <c r="LQ15" s="7">
        <f t="shared" ca="1" si="226"/>
        <v>0.40646466433421757</v>
      </c>
      <c r="LR15" s="7">
        <f t="shared" ca="1" si="227"/>
        <v>0.28584302797347472</v>
      </c>
      <c r="LS15" s="7">
        <f t="shared" ca="1" si="228"/>
        <v>1</v>
      </c>
      <c r="LT15" s="7" t="str">
        <f t="shared" ca="1" si="229"/>
        <v>3</v>
      </c>
      <c r="LU15" s="7">
        <f ca="1">IFERROR(IF(LU14+LT15&gt;LV$4,LU14,LU14+LT15),"")</f>
        <v>18</v>
      </c>
      <c r="LV15" s="7">
        <f t="shared" ca="1" si="306"/>
        <v>32</v>
      </c>
      <c r="LW15" s="7">
        <f t="shared" ca="1" si="230"/>
        <v>0.66752008759059933</v>
      </c>
      <c r="LX15" s="7">
        <f t="shared" ca="1" si="231"/>
        <v>2.4787604717092959E-2</v>
      </c>
      <c r="LY15" s="7">
        <f t="shared" ca="1" si="232"/>
        <v>1</v>
      </c>
      <c r="LZ15" s="7" t="str">
        <f t="shared" ca="1" si="233"/>
        <v>3</v>
      </c>
      <c r="MA15" s="7">
        <f ca="1">IFERROR(IF(MA14+LZ15&gt;MB$4,MA14,MA14+LZ15),"")</f>
        <v>16</v>
      </c>
      <c r="MB15" s="7">
        <f t="shared" ca="1" si="307"/>
        <v>33</v>
      </c>
      <c r="MC15" s="7">
        <f t="shared" ca="1" si="234"/>
        <v>0.65855146287866073</v>
      </c>
      <c r="MD15" s="7">
        <f t="shared" ca="1" si="235"/>
        <v>3.3756229429031559E-2</v>
      </c>
      <c r="ME15" s="7">
        <f t="shared" ca="1" si="236"/>
        <v>1</v>
      </c>
      <c r="MF15" s="7" t="str">
        <f t="shared" ca="1" si="237"/>
        <v>3</v>
      </c>
      <c r="MG15" s="7">
        <f ca="1">IFERROR(IF(MG14+MF15&gt;MH$4,MG14,MG14+MF15),"")</f>
        <v>20</v>
      </c>
      <c r="MH15" s="7">
        <f t="shared" ca="1" si="308"/>
        <v>34</v>
      </c>
      <c r="MI15" s="7">
        <f t="shared" ca="1" si="238"/>
        <v>0.77818413351257099</v>
      </c>
      <c r="MJ15" s="7">
        <f t="shared" ca="1" si="239"/>
        <v>-8.5876441204878695E-2</v>
      </c>
      <c r="MK15" s="7">
        <f t="shared" ca="1" si="240"/>
        <v>0</v>
      </c>
      <c r="ML15" s="7">
        <f t="shared" ca="1" si="241"/>
        <v>0</v>
      </c>
      <c r="MM15" s="7">
        <f ca="1">IFERROR(IF(MM14+ML15&gt;MN$4,MM14,MM14+ML15),"")</f>
        <v>12</v>
      </c>
      <c r="MN15" s="7">
        <f t="shared" ca="1" si="309"/>
        <v>34</v>
      </c>
      <c r="MO15" s="7">
        <f t="shared" ca="1" si="242"/>
        <v>0.13193354510537847</v>
      </c>
      <c r="MP15" s="7">
        <f t="shared" ca="1" si="243"/>
        <v>0.56037414720231382</v>
      </c>
      <c r="MQ15" s="7">
        <f t="shared" ca="1" si="244"/>
        <v>1</v>
      </c>
      <c r="MR15" s="7" t="str">
        <f t="shared" ca="1" si="245"/>
        <v>3</v>
      </c>
      <c r="MS15" s="7">
        <f ca="1">IFERROR(IF(MS14+MR15&gt;MT$4,MS14,MS14+MR15),"")</f>
        <v>24</v>
      </c>
      <c r="MT15" s="7">
        <f t="shared" ca="1" si="310"/>
        <v>35</v>
      </c>
      <c r="MU15" s="7">
        <f t="shared" ca="1" si="246"/>
        <v>0.14902478309522404</v>
      </c>
      <c r="MV15" s="7">
        <f t="shared" ca="1" si="247"/>
        <v>0.54328290921246825</v>
      </c>
      <c r="MW15" s="7">
        <f t="shared" ca="1" si="248"/>
        <v>1</v>
      </c>
      <c r="MX15" s="7" t="str">
        <f t="shared" ca="1" si="249"/>
        <v>3</v>
      </c>
      <c r="MY15" s="7">
        <f ca="1">IFERROR(IF(MY14+MX15&gt;MZ$4,MY14,MY14+MX15),"")</f>
        <v>21</v>
      </c>
      <c r="MZ15" s="7">
        <f t="shared" ca="1" si="311"/>
        <v>36</v>
      </c>
      <c r="NA15" s="7">
        <f t="shared" ca="1" si="250"/>
        <v>0.97231927384336014</v>
      </c>
      <c r="NB15" s="7">
        <f t="shared" ca="1" si="251"/>
        <v>-0.28001158153566785</v>
      </c>
      <c r="NC15" s="7">
        <f t="shared" ca="1" si="252"/>
        <v>0</v>
      </c>
      <c r="ND15" s="7">
        <f t="shared" ca="1" si="253"/>
        <v>0</v>
      </c>
      <c r="NE15" s="7">
        <f ca="1">IFERROR(IF(NE14+ND15&gt;NF$4,NE14,NE14+ND15),"")</f>
        <v>18</v>
      </c>
      <c r="NF15" s="7">
        <f t="shared" ca="1" si="312"/>
        <v>36</v>
      </c>
      <c r="NG15" s="7">
        <f t="shared" ca="1" si="254"/>
        <v>7.5141604793904304E-2</v>
      </c>
      <c r="NH15" s="7">
        <f t="shared" ca="1" si="255"/>
        <v>0.61716608751378799</v>
      </c>
      <c r="NI15" s="7">
        <f t="shared" ca="1" si="256"/>
        <v>1</v>
      </c>
      <c r="NJ15" s="7" t="str">
        <f t="shared" ca="1" si="257"/>
        <v>3</v>
      </c>
      <c r="NK15" s="7">
        <f ca="1">IFERROR(IF(NK14+NJ15&gt;NL$4,NK14,NK14+NJ15),"")</f>
        <v>19</v>
      </c>
      <c r="NL15" s="7">
        <f t="shared" ca="1" si="313"/>
        <v>37</v>
      </c>
      <c r="NM15" s="7">
        <f t="shared" ca="1" si="258"/>
        <v>1.6630169373452741E-3</v>
      </c>
      <c r="NN15" s="7">
        <f t="shared" ca="1" si="259"/>
        <v>0.69064467537034702</v>
      </c>
      <c r="NO15" s="7">
        <f t="shared" ca="1" si="260"/>
        <v>1</v>
      </c>
      <c r="NP15" s="7" t="str">
        <f t="shared" ca="1" si="261"/>
        <v>3</v>
      </c>
      <c r="NQ15" s="7">
        <f ca="1">IFERROR(IF(NQ14+NP15&gt;NR$4,NQ14,NQ14+NP15),"")</f>
        <v>18</v>
      </c>
      <c r="NR15" s="7">
        <f t="shared" ca="1" si="314"/>
        <v>38</v>
      </c>
      <c r="NT15">
        <v>13</v>
      </c>
      <c r="NU15" s="7" t="s">
        <v>19</v>
      </c>
      <c r="NV15" s="7" t="str">
        <f t="shared" ca="1" si="16"/>
        <v/>
      </c>
      <c r="NW15" s="7" t="str">
        <f t="shared" ca="1" si="8"/>
        <v/>
      </c>
      <c r="NX15" t="str">
        <f ca="1">IFERROR(VLOOKUP(NT15,$K$3:$AK$568,8,FALSE),"")</f>
        <v/>
      </c>
      <c r="NY15" t="str">
        <f ca="1">IFERROR(VLOOKUP(NT15,$K$3:$AK$568,9,FALSE),"")</f>
        <v/>
      </c>
      <c r="NZ15" s="7" t="str">
        <f ca="1">IFERROR(VLOOKUP(NT15,$K$3:$AK$568,27,FALSE),"")</f>
        <v/>
      </c>
      <c r="OB15">
        <v>13</v>
      </c>
      <c r="OC15" s="7" t="s">
        <v>19</v>
      </c>
      <c r="OD15" t="e">
        <f t="shared" ca="1" si="17"/>
        <v>#N/A</v>
      </c>
      <c r="OE15" s="7" t="str">
        <f t="shared" ca="1" si="18"/>
        <v/>
      </c>
      <c r="OF15" s="7" t="str">
        <f t="shared" ca="1" si="19"/>
        <v/>
      </c>
      <c r="OG15" t="str">
        <f t="shared" ca="1" si="20"/>
        <v/>
      </c>
      <c r="OI15">
        <v>13</v>
      </c>
      <c r="OJ15" s="7" t="s">
        <v>19</v>
      </c>
      <c r="OK15" s="7" t="str">
        <f t="shared" ca="1" si="21"/>
        <v/>
      </c>
      <c r="OL15" s="7" t="str">
        <f t="shared" ca="1" si="22"/>
        <v/>
      </c>
      <c r="OM15" t="str">
        <f ca="1">IFERROR(VLOOKUP(OI15,$L$3:$AK$568,7,FALSE),"")</f>
        <v/>
      </c>
      <c r="ON15" t="str">
        <f ca="1">IFERROR(VLOOKUP(OI15,$L$3:$AK$568,8,FALSE),"")</f>
        <v/>
      </c>
      <c r="OO15" s="7" t="str">
        <f ca="1">IFERROR(VLOOKUP(OI15,$L$3:$AK$568,26,FALSE),"")</f>
        <v/>
      </c>
      <c r="OQ15">
        <v>13</v>
      </c>
      <c r="OR15" s="7" t="s">
        <v>19</v>
      </c>
      <c r="OS15" t="e">
        <f t="shared" ca="1" si="23"/>
        <v>#N/A</v>
      </c>
      <c r="OT15" s="7" t="str">
        <f t="shared" ca="1" si="24"/>
        <v/>
      </c>
      <c r="OU15" s="7" t="str">
        <f t="shared" ca="1" si="25"/>
        <v/>
      </c>
      <c r="OV15" t="str">
        <f t="shared" ca="1" si="26"/>
        <v/>
      </c>
      <c r="OX15">
        <v>13</v>
      </c>
      <c r="OY15" s="7" t="s">
        <v>19</v>
      </c>
      <c r="OZ15" s="7">
        <f t="shared" ca="1" si="27"/>
        <v>15.566351618742296</v>
      </c>
      <c r="PA15" s="7">
        <f t="shared" ca="1" si="28"/>
        <v>3</v>
      </c>
      <c r="PB15" t="str">
        <f ca="1">IFERROR(VLOOKUP(OX15,$M$3:$AK$568,6,FALSE),"")</f>
        <v>First Aid</v>
      </c>
      <c r="PC15" t="str">
        <f ca="1">IFERROR(VLOOKUP(OX15,$M$3:$AK$568,7,FALSE),"")</f>
        <v>Fir. Aid</v>
      </c>
      <c r="PD15" s="7">
        <f ca="1">IFERROR(VLOOKUP(OX15,$M$3:$AK$568,25,FALSE),"")</f>
        <v>15</v>
      </c>
      <c r="PF15">
        <v>13</v>
      </c>
      <c r="PG15" s="7" t="s">
        <v>19</v>
      </c>
      <c r="PH15" t="str">
        <f t="shared" ca="1" si="29"/>
        <v>Basic Mathematics</v>
      </c>
      <c r="PI15" s="7" t="str">
        <f t="shared" ca="1" si="30"/>
        <v>Bas. Math.</v>
      </c>
      <c r="PJ15" s="7">
        <f t="shared" ca="1" si="31"/>
        <v>-20</v>
      </c>
      <c r="PK15" t="str">
        <f t="shared" ca="1" si="32"/>
        <v xml:space="preserve">Bas. Math. (-20), </v>
      </c>
      <c r="PM15">
        <v>13</v>
      </c>
      <c r="PN15" s="7" t="s">
        <v>19</v>
      </c>
      <c r="PO15" s="202" t="str">
        <f t="shared" ca="1" si="33"/>
        <v/>
      </c>
      <c r="PP15" s="7" t="str">
        <f t="shared" ca="1" si="34"/>
        <v/>
      </c>
      <c r="PQ15" t="str">
        <f ca="1">IFERROR(VLOOKUP(PM15,$G$325:$R$409,12,FALSE),"")</f>
        <v/>
      </c>
      <c r="PR15" t="e">
        <f ca="1">VLOOKUP(PM15,$G$324:$Q$409,11,FALSE)</f>
        <v>#N/A</v>
      </c>
      <c r="PS15" s="7" t="str">
        <f ca="1">VLOOKUP(PQ15,$R$325:$Y$409,8,FALSE)</f>
        <v>- -</v>
      </c>
      <c r="PT15" s="7">
        <f ca="1">ReSt</f>
        <v>-4</v>
      </c>
      <c r="PU15" s="7" t="e">
        <f t="shared" ca="1" si="35"/>
        <v>#N/A</v>
      </c>
      <c r="PV15" s="7" t="e">
        <f t="shared" ca="1" si="36"/>
        <v>#N/A</v>
      </c>
      <c r="PW15" s="7" t="str">
        <f ca="1">VLOOKUP(PQ15,$R$325:$AK$409,8,FALSE)</f>
        <v>- -</v>
      </c>
      <c r="PX15" s="7"/>
      <c r="PY15">
        <v>13</v>
      </c>
      <c r="PZ15" s="7" t="s">
        <v>19</v>
      </c>
      <c r="QA15" t="str">
        <f t="shared" ca="1" si="37"/>
        <v/>
      </c>
      <c r="QB15" s="7" t="str">
        <f t="shared" ca="1" si="38"/>
        <v/>
      </c>
      <c r="QC15" s="7" t="str">
        <f t="shared" ca="1" si="39"/>
        <v/>
      </c>
      <c r="QD15" t="str">
        <f t="shared" ca="1" si="40"/>
        <v/>
      </c>
      <c r="QF15">
        <v>13</v>
      </c>
      <c r="QG15" s="7" t="s">
        <v>19</v>
      </c>
      <c r="QH15" s="7">
        <f t="shared" ca="1" si="41"/>
        <v>12.465968052259356</v>
      </c>
      <c r="QI15" s="7">
        <f t="shared" ca="1" si="42"/>
        <v>16</v>
      </c>
      <c r="QJ15" t="str">
        <f t="shared" ca="1" si="43"/>
        <v>Thrown</v>
      </c>
      <c r="QK15" s="7">
        <f t="shared" ca="1" si="44"/>
        <v>12</v>
      </c>
      <c r="QM15">
        <v>13</v>
      </c>
      <c r="QN15" s="7" t="s">
        <v>19</v>
      </c>
      <c r="QO15" t="str">
        <f t="shared" ca="1" si="45"/>
        <v>Rock</v>
      </c>
      <c r="QP15" s="7">
        <f t="shared" ca="1" si="46"/>
        <v>23</v>
      </c>
      <c r="QQ15" t="str">
        <f t="shared" ca="1" si="47"/>
        <v xml:space="preserve">Rock (23), </v>
      </c>
    </row>
    <row r="16" spans="1:459" x14ac:dyDescent="0.25">
      <c r="A16" s="240"/>
      <c r="C16" s="75"/>
      <c r="D16" s="76"/>
      <c r="F16" s="75"/>
      <c r="G16" s="76"/>
      <c r="I16" s="75" t="s">
        <v>1812</v>
      </c>
      <c r="J16" s="85"/>
      <c r="K16" s="85">
        <f t="shared" ca="1" si="9"/>
        <v>0</v>
      </c>
      <c r="L16" s="85">
        <f t="shared" ref="L16:L79" ca="1" si="316">IF(Y16="- -",L15,IF(I16="*",L15,IF(K16&gt;K15,L15,IF(Y16=0,L15,IF((Y16/$L$1)&gt;0.3,L15+1,L15)))))</f>
        <v>0</v>
      </c>
      <c r="M16" s="70">
        <f t="shared" ca="1" si="11"/>
        <v>1</v>
      </c>
      <c r="O16" s="222">
        <f t="shared" ca="1" si="12"/>
        <v>352</v>
      </c>
      <c r="Q16" s="7" t="s">
        <v>1242</v>
      </c>
      <c r="R16" s="9" t="s">
        <v>1243</v>
      </c>
      <c r="S16" s="9" t="s">
        <v>1826</v>
      </c>
      <c r="T16" s="61" t="str">
        <f>SUBSTITUTE(IFERROR(IFERROR(VLOOKUP(R16,'[1]Skill Statistics'!$A$3:$C$513,2,FALSE),VLOOKUP(Q16,'[1]Skill Statistics'!$A$3:$C$513,2,FALSE)),T15),"R*","ReSt")</f>
        <v>In/Re</v>
      </c>
      <c r="U16" s="61" t="str">
        <f>IFERROR(IFERROR(VLOOKUP(R16,'[1]Skill Statistics'!$A$3:$C$513,3,FALSE),VLOOKUP(Q16,'[1]Skill Statistics'!$A$3:$C$513,3,FALSE)),U15)</f>
        <v>SD</v>
      </c>
      <c r="V16" s="61" t="str">
        <f>IF(ISNUMBER(SEARCH("Category",R16)),"- -",IFERROR(IFERROR(VLOOKUP(Q16,[1]Professions!$A$4:$AM$288,MATCH(Profession,[1]Professions!$A$1:$AM$1,0),FALSE),VLOOKUP(Q16,Calculations!$B$91:$I$95,8,FALSE)),"- -"))</f>
        <v>2 / 4</v>
      </c>
      <c r="W16" s="60">
        <f t="shared" si="13"/>
        <v>2</v>
      </c>
      <c r="X16" s="7">
        <f ca="1">IFERROR(VLOOKUP(R16,$BS$6:$NR$519,MATCH(ActualLevel,$BS$3:$NR$3,0),FALSE),"- -")</f>
        <v>0</v>
      </c>
      <c r="Y16" s="7">
        <f ca="1">Y15</f>
        <v>2</v>
      </c>
      <c r="Z16" s="7">
        <f ca="1">IFERROR(VLOOKUP(Y16,Charts!$BQ$2:$BR$52,2,FALSE),"- -")</f>
        <v>10</v>
      </c>
      <c r="AA16" s="7">
        <f t="shared" ca="1" si="51"/>
        <v>3</v>
      </c>
      <c r="AB16" s="7">
        <f t="shared" ref="AB16:AB79" ca="1" si="317">IF(Y16="- -","- -",IF(AZ16="x",MIN(30,Y16),0))</f>
        <v>0</v>
      </c>
      <c r="AC16" s="7"/>
      <c r="AD16" s="7"/>
      <c r="AE16" s="7"/>
      <c r="AF16" s="7"/>
      <c r="AG16" s="7"/>
      <c r="AH16" s="43"/>
      <c r="AI16" s="7"/>
      <c r="AJ16" s="7"/>
      <c r="AK16" s="7">
        <f t="shared" ca="1" si="52"/>
        <v>13</v>
      </c>
      <c r="AL16" s="7"/>
      <c r="AM16" s="69">
        <f>IFERROR(VLOOKUP(R16,'[1]Skill Statistics'!$A$3:$AN$513,MATCH(Profession,'[1]Skill Statistics'!$A$2:$AN$2,0),FALSE),0)</f>
        <v>0</v>
      </c>
      <c r="AN16" s="85">
        <f>IFERROR(VLOOKUP(Q16,'[1]Skill Statistics'!$A$3:$BK$513,MATCH(Archetype,'[1]Skill Statistics'!$A$2:$BK$2,0),FALSE),0)</f>
        <v>0.6</v>
      </c>
      <c r="AO16" s="85">
        <f>IFERROR(VLOOKUP(Q16,'[1]Skill Statistics'!$A$3:$BB$513,MATCH(Race,'[1]Skill Statistics'!$A$2:$BB$2,0),FALSE),0)</f>
        <v>0</v>
      </c>
      <c r="AP16" s="85">
        <f t="shared" ca="1" si="14"/>
        <v>0.3</v>
      </c>
      <c r="AQ16" s="70"/>
      <c r="AS16" s="69">
        <f>IFERROR(VLOOKUP(Q16,'[1]Professional Skills'!$A$4:$AM$288,MATCH(Profession,'[1]Professional Skills'!$A$3:$AM$3,0),FALSE),"- -")</f>
        <v>0</v>
      </c>
      <c r="AT16" t="s">
        <v>1812</v>
      </c>
      <c r="AU16" s="7" t="str">
        <f>IF(AT16="*","",AS16)</f>
        <v/>
      </c>
      <c r="AV16" s="7">
        <f t="shared" ref="AV16:AV79" ca="1" si="318">IF(AU16="x",RAND(),0)</f>
        <v>0</v>
      </c>
      <c r="AW16" t="str">
        <f t="shared" si="55"/>
        <v/>
      </c>
      <c r="AX16" t="str">
        <f>IFERROR(_xlfn.RANK.EQ(AW16,$AW$5:$AW$568),"")</f>
        <v/>
      </c>
      <c r="AY16">
        <f t="shared" si="3"/>
        <v>0</v>
      </c>
      <c r="AZ16" s="70" t="str">
        <f t="shared" si="53"/>
        <v/>
      </c>
      <c r="BB16" s="69">
        <f>IFERROR(IF(Q16="Language",VLOOKUP(R16,[1]Cultures!$B$4:$N$218,MATCH(Culture,[1]Cultures!$B$3:$N$3,0),FALSE),VLOOKUP(Q16,[1]Cultures!$B$4:$O$212,MATCH(Culture,[1]Cultures!$B$3:$O$3,0),FALSE)),"- -")</f>
        <v>2</v>
      </c>
      <c r="BC16" t="s">
        <v>1816</v>
      </c>
      <c r="BD16">
        <f t="shared" ca="1" si="315"/>
        <v>0</v>
      </c>
      <c r="BE16" t="str">
        <f t="shared" si="262"/>
        <v/>
      </c>
      <c r="BI16" s="7">
        <f t="shared" si="54"/>
        <v>2</v>
      </c>
      <c r="BJ16" s="7"/>
      <c r="BK16" s="7"/>
      <c r="BL16" s="70">
        <f t="shared" si="6"/>
        <v>2</v>
      </c>
      <c r="BN16" s="69">
        <f>IFERROR(VLOOKUP(V16,Charts!$BT$2:$BV$14,3,FALSE),"- -")</f>
        <v>0.76923076923076927</v>
      </c>
      <c r="BO16" s="85">
        <f t="shared" ca="1" si="15"/>
        <v>1.1359116714927877</v>
      </c>
      <c r="BP16" s="70">
        <f t="shared" ca="1" si="263"/>
        <v>352</v>
      </c>
      <c r="BR16" s="7">
        <v>11</v>
      </c>
      <c r="BS16" s="9" t="str">
        <f ca="1">VLOOKUP(BR16,$O$3:$R$568,4,FALSE)</f>
        <v>Whip</v>
      </c>
      <c r="BT16" s="7" t="str">
        <f ca="1">VLOOKUP(BS16,$R$3:$V$568,5,FALSE)</f>
        <v>3 / 4</v>
      </c>
      <c r="BU16" s="7">
        <f ca="1">VLOOKUP(BT16,Charts!$BT$2:$BV$14,3,FALSE)</f>
        <v>0.69230769230769229</v>
      </c>
      <c r="BV16" s="7" t="str">
        <f t="shared" ca="1" si="56"/>
        <v>3</v>
      </c>
      <c r="BW16" s="7" t="str">
        <f t="shared" ca="1" si="57"/>
        <v>4</v>
      </c>
      <c r="BY16" s="7">
        <f t="shared" ca="1" si="58"/>
        <v>5.718516570799792E-2</v>
      </c>
      <c r="BZ16" s="7">
        <f t="shared" ca="1" si="59"/>
        <v>0.63512252659969437</v>
      </c>
      <c r="CA16" s="7">
        <f t="shared" ca="1" si="60"/>
        <v>1</v>
      </c>
      <c r="CB16" s="7" t="str">
        <f t="shared" ca="1" si="61"/>
        <v>3</v>
      </c>
      <c r="CC16" s="7">
        <f ca="1">IFERROR(IF(CC15+CB16&gt;CD$4,CC15,CC15+CB16),"")</f>
        <v>26</v>
      </c>
      <c r="CD16" s="7">
        <f t="shared" ca="1" si="264"/>
        <v>1</v>
      </c>
      <c r="CE16" s="7">
        <f t="shared" ca="1" si="62"/>
        <v>0.94573851095917194</v>
      </c>
      <c r="CF16" s="7">
        <f t="shared" ca="1" si="63"/>
        <v>-0.25343081865147965</v>
      </c>
      <c r="CG16" s="7">
        <f t="shared" ca="1" si="64"/>
        <v>0</v>
      </c>
      <c r="CH16" s="7">
        <f t="shared" ca="1" si="65"/>
        <v>0</v>
      </c>
      <c r="CI16" s="7">
        <f ca="1">IFERROR(IF(CI15+CH16&gt;CJ$4,CI15,CI15+CH16),"")</f>
        <v>22</v>
      </c>
      <c r="CJ16" s="7">
        <f t="shared" ca="1" si="265"/>
        <v>1</v>
      </c>
      <c r="CK16" s="7">
        <f t="shared" ca="1" si="66"/>
        <v>0.32678922851625236</v>
      </c>
      <c r="CL16" s="7">
        <f t="shared" ca="1" si="67"/>
        <v>0.36551846379143993</v>
      </c>
      <c r="CM16" s="7">
        <f t="shared" ca="1" si="68"/>
        <v>1</v>
      </c>
      <c r="CN16" s="7" t="str">
        <f t="shared" ca="1" si="69"/>
        <v>3</v>
      </c>
      <c r="CO16" s="7">
        <f ca="1">IFERROR(IF(CO15+CN16&gt;CP$4,CO15,CO15+CN16),"")</f>
        <v>22</v>
      </c>
      <c r="CP16" s="7">
        <f t="shared" ca="1" si="266"/>
        <v>2</v>
      </c>
      <c r="CQ16" s="7">
        <f t="shared" ca="1" si="70"/>
        <v>0.43674223499434595</v>
      </c>
      <c r="CR16" s="7">
        <f t="shared" ca="1" si="71"/>
        <v>0.25556545731334634</v>
      </c>
      <c r="CS16" s="7">
        <f t="shared" ca="1" si="72"/>
        <v>1</v>
      </c>
      <c r="CT16" s="7" t="str">
        <f t="shared" ca="1" si="73"/>
        <v>3</v>
      </c>
      <c r="CU16" s="7">
        <f ca="1">IFERROR(IF(CU15+CT16&gt;CV$4,CU15,CU15+CT16),"")</f>
        <v>21</v>
      </c>
      <c r="CV16" s="7">
        <f t="shared" ca="1" si="267"/>
        <v>3</v>
      </c>
      <c r="CW16" s="7">
        <f t="shared" ca="1" si="74"/>
        <v>0.47798768550112214</v>
      </c>
      <c r="CX16" s="7">
        <f t="shared" ca="1" si="75"/>
        <v>0.21432000680657015</v>
      </c>
      <c r="CY16" s="7">
        <f t="shared" ca="1" si="76"/>
        <v>1</v>
      </c>
      <c r="CZ16" s="7" t="str">
        <f t="shared" ca="1" si="77"/>
        <v>3</v>
      </c>
      <c r="DA16" s="7">
        <f ca="1">IFERROR(IF(DA15+CZ16&gt;DB$4,DA15,DA15+CZ16),"")</f>
        <v>22</v>
      </c>
      <c r="DB16" s="7">
        <f t="shared" ca="1" si="268"/>
        <v>4</v>
      </c>
      <c r="DC16" s="7">
        <f t="shared" ca="1" si="78"/>
        <v>0.87466600398414762</v>
      </c>
      <c r="DD16" s="7">
        <f t="shared" ca="1" si="79"/>
        <v>-0.18235831167645533</v>
      </c>
      <c r="DE16" s="7">
        <f t="shared" ca="1" si="80"/>
        <v>0</v>
      </c>
      <c r="DF16" s="7">
        <f t="shared" ca="1" si="81"/>
        <v>0</v>
      </c>
      <c r="DG16" s="7">
        <f ca="1">IFERROR(IF(DG15+DF16&gt;DH$4,DG15,DG15+DF16),"")</f>
        <v>17</v>
      </c>
      <c r="DH16" s="7">
        <f t="shared" ca="1" si="269"/>
        <v>4</v>
      </c>
      <c r="DI16" s="7">
        <f t="shared" ca="1" si="82"/>
        <v>0.45407682014455231</v>
      </c>
      <c r="DJ16" s="7">
        <f t="shared" ca="1" si="83"/>
        <v>0.23823087216313998</v>
      </c>
      <c r="DK16" s="7">
        <f t="shared" ca="1" si="84"/>
        <v>1</v>
      </c>
      <c r="DL16" s="7" t="str">
        <f t="shared" ca="1" si="85"/>
        <v>3</v>
      </c>
      <c r="DM16" s="7">
        <f ca="1">IFERROR(IF(DM15+DL16&gt;DN$4,DM15,DM15+DL16),"")</f>
        <v>27</v>
      </c>
      <c r="DN16" s="7">
        <f t="shared" ca="1" si="270"/>
        <v>5</v>
      </c>
      <c r="DO16" s="7">
        <f t="shared" ca="1" si="86"/>
        <v>0.44035362233130082</v>
      </c>
      <c r="DP16" s="7">
        <f t="shared" ca="1" si="87"/>
        <v>0.25195406997639147</v>
      </c>
      <c r="DQ16" s="7">
        <f t="shared" ca="1" si="88"/>
        <v>1</v>
      </c>
      <c r="DR16" s="7" t="str">
        <f t="shared" ca="1" si="89"/>
        <v>3</v>
      </c>
      <c r="DS16" s="7">
        <f ca="1">IFERROR(IF(DS15+DR16&gt;DT$4,DS15,DS15+DR16),"")</f>
        <v>28</v>
      </c>
      <c r="DT16" s="7">
        <f t="shared" ca="1" si="271"/>
        <v>6</v>
      </c>
      <c r="DU16" s="7">
        <f t="shared" ca="1" si="90"/>
        <v>0.28483888632808552</v>
      </c>
      <c r="DV16" s="7">
        <f t="shared" ca="1" si="91"/>
        <v>0.40746880597960677</v>
      </c>
      <c r="DW16" s="7">
        <f t="shared" ca="1" si="92"/>
        <v>1</v>
      </c>
      <c r="DX16" s="7" t="str">
        <f t="shared" ca="1" si="93"/>
        <v>3</v>
      </c>
      <c r="DY16" s="7">
        <f ca="1">IFERROR(IF(DY15+DX16&gt;DZ$4,DY15,DY15+DX16),"")</f>
        <v>24</v>
      </c>
      <c r="DZ16" s="7">
        <f t="shared" ca="1" si="272"/>
        <v>7</v>
      </c>
      <c r="EA16" s="7">
        <f t="shared" ca="1" si="94"/>
        <v>0.64086996720522227</v>
      </c>
      <c r="EB16" s="7">
        <f t="shared" ca="1" si="95"/>
        <v>5.1437725102470022E-2</v>
      </c>
      <c r="EC16" s="7">
        <f t="shared" ca="1" si="96"/>
        <v>1</v>
      </c>
      <c r="ED16" s="7" t="str">
        <f t="shared" ca="1" si="97"/>
        <v>3</v>
      </c>
      <c r="EE16" s="7">
        <f ca="1">IFERROR(IF(EE15+ED16&gt;EF$4,EE15,EE15+ED16),"")</f>
        <v>13</v>
      </c>
      <c r="EF16" s="7">
        <f t="shared" ca="1" si="273"/>
        <v>8</v>
      </c>
      <c r="EG16" s="7">
        <f t="shared" ca="1" si="98"/>
        <v>0.95002408036551012</v>
      </c>
      <c r="EH16" s="7">
        <f t="shared" ca="1" si="99"/>
        <v>-0.25771638805781782</v>
      </c>
      <c r="EI16" s="7">
        <f t="shared" ca="1" si="100"/>
        <v>0</v>
      </c>
      <c r="EJ16" s="7">
        <f t="shared" ca="1" si="101"/>
        <v>0</v>
      </c>
      <c r="EK16" s="7">
        <f ca="1">IFERROR(IF(EK15+EJ16&gt;EL$4,EK15,EK15+EJ16),"")</f>
        <v>19</v>
      </c>
      <c r="EL16" s="7">
        <f t="shared" ca="1" si="274"/>
        <v>8</v>
      </c>
      <c r="EM16" s="7">
        <f t="shared" ca="1" si="102"/>
        <v>0.79660069082348228</v>
      </c>
      <c r="EN16" s="7">
        <f t="shared" ca="1" si="103"/>
        <v>-0.10429299851578999</v>
      </c>
      <c r="EO16" s="7">
        <f t="shared" ca="1" si="104"/>
        <v>0</v>
      </c>
      <c r="EP16" s="7">
        <f t="shared" ca="1" si="105"/>
        <v>0</v>
      </c>
      <c r="EQ16" s="7">
        <f ca="1">IFERROR(IF(EQ15+EP16&gt;ER$4,EQ15,EQ15+EP16),"")</f>
        <v>22</v>
      </c>
      <c r="ER16" s="7">
        <f t="shared" ca="1" si="275"/>
        <v>8</v>
      </c>
      <c r="ES16" s="7">
        <f t="shared" ca="1" si="106"/>
        <v>0.83913750026667977</v>
      </c>
      <c r="ET16" s="7">
        <f t="shared" ca="1" si="107"/>
        <v>-0.14682980795898748</v>
      </c>
      <c r="EU16" s="7">
        <f t="shared" ca="1" si="108"/>
        <v>0</v>
      </c>
      <c r="EV16" s="7">
        <f t="shared" ca="1" si="109"/>
        <v>0</v>
      </c>
      <c r="EW16" s="7">
        <f ca="1">IFERROR(IF(EW15+EV16&gt;EX$4,EW15,EW15+EV16),"")</f>
        <v>13</v>
      </c>
      <c r="EX16" s="7">
        <f t="shared" ca="1" si="276"/>
        <v>8</v>
      </c>
      <c r="EY16" s="7">
        <f t="shared" ca="1" si="110"/>
        <v>0.43166801153957601</v>
      </c>
      <c r="EZ16" s="7">
        <f t="shared" ca="1" si="111"/>
        <v>0.26063968076811628</v>
      </c>
      <c r="FA16" s="7">
        <f t="shared" ca="1" si="112"/>
        <v>1</v>
      </c>
      <c r="FB16" s="7" t="str">
        <f t="shared" ca="1" si="113"/>
        <v>3</v>
      </c>
      <c r="FC16" s="7">
        <f ca="1">IFERROR(IF(FC15+FB16&gt;FD$4,FC15,FC15+FB16),"")</f>
        <v>20</v>
      </c>
      <c r="FD16" s="7">
        <f t="shared" ca="1" si="277"/>
        <v>9</v>
      </c>
      <c r="FE16" s="7">
        <f t="shared" ca="1" si="114"/>
        <v>0.74169670376011931</v>
      </c>
      <c r="FF16" s="7">
        <f t="shared" ca="1" si="115"/>
        <v>-4.9389011452427023E-2</v>
      </c>
      <c r="FG16" s="7">
        <f t="shared" ca="1" si="116"/>
        <v>0</v>
      </c>
      <c r="FH16" s="7">
        <f t="shared" ca="1" si="117"/>
        <v>0</v>
      </c>
      <c r="FI16" s="7">
        <f ca="1">IFERROR(IF(FI15+FH16&gt;FJ$4,FI15,FI15+FH16),"")</f>
        <v>19</v>
      </c>
      <c r="FJ16" s="7">
        <f t="shared" ca="1" si="278"/>
        <v>9</v>
      </c>
      <c r="FK16" s="7">
        <f t="shared" ca="1" si="118"/>
        <v>0.21403040804256113</v>
      </c>
      <c r="FL16" s="7">
        <f t="shared" ca="1" si="119"/>
        <v>0.47827728426513116</v>
      </c>
      <c r="FM16" s="7">
        <f t="shared" ca="1" si="120"/>
        <v>1</v>
      </c>
      <c r="FN16" s="7" t="str">
        <f t="shared" ca="1" si="121"/>
        <v>3</v>
      </c>
      <c r="FO16" s="7">
        <f ca="1">IFERROR(IF(FO15+FN16&gt;FP$4,FO15,FO15+FN16),"")</f>
        <v>19</v>
      </c>
      <c r="FP16" s="7">
        <f t="shared" ca="1" si="279"/>
        <v>10</v>
      </c>
      <c r="FQ16" s="7">
        <f t="shared" ca="1" si="122"/>
        <v>0.53182714325225344</v>
      </c>
      <c r="FR16" s="7">
        <f t="shared" ca="1" si="123"/>
        <v>0.16048054905543885</v>
      </c>
      <c r="FS16" s="7">
        <f t="shared" ca="1" si="124"/>
        <v>1</v>
      </c>
      <c r="FT16" s="7" t="str">
        <f t="shared" ca="1" si="125"/>
        <v>3</v>
      </c>
      <c r="FU16" s="7">
        <f ca="1">IFERROR(IF(FU15+FT16&gt;FV$4,FU15,FU15+FT16),"")</f>
        <v>23</v>
      </c>
      <c r="FV16" s="7">
        <f t="shared" ca="1" si="280"/>
        <v>11</v>
      </c>
      <c r="FW16" s="7">
        <f t="shared" ca="1" si="126"/>
        <v>9.3754614684809834E-2</v>
      </c>
      <c r="FX16" s="7">
        <f t="shared" ca="1" si="127"/>
        <v>0.59855307762288246</v>
      </c>
      <c r="FY16" s="7">
        <f t="shared" ca="1" si="128"/>
        <v>1</v>
      </c>
      <c r="FZ16" s="7" t="str">
        <f t="shared" ca="1" si="129"/>
        <v>3</v>
      </c>
      <c r="GA16" s="7">
        <f ca="1">IFERROR(IF(GA15+FZ16&gt;GB$4,GA15,GA15+FZ16),"")</f>
        <v>21</v>
      </c>
      <c r="GB16" s="7">
        <f t="shared" ca="1" si="281"/>
        <v>12</v>
      </c>
      <c r="GC16" s="7">
        <f t="shared" ca="1" si="130"/>
        <v>0.69784339720856181</v>
      </c>
      <c r="GD16" s="7">
        <f t="shared" ca="1" si="131"/>
        <v>-5.5357049008695203E-3</v>
      </c>
      <c r="GE16" s="7">
        <f t="shared" ca="1" si="132"/>
        <v>0</v>
      </c>
      <c r="GF16" s="7">
        <f t="shared" ca="1" si="133"/>
        <v>0</v>
      </c>
      <c r="GG16" s="7">
        <f ca="1">IFERROR(IF(GG15+GF16&gt;GH$4,GG15,GG15+GF16),"")</f>
        <v>25</v>
      </c>
      <c r="GH16" s="7">
        <f t="shared" ca="1" si="282"/>
        <v>12</v>
      </c>
      <c r="GI16" s="7">
        <f t="shared" ca="1" si="134"/>
        <v>0.38862515940995024</v>
      </c>
      <c r="GJ16" s="7">
        <f t="shared" ca="1" si="135"/>
        <v>0.30368253289774205</v>
      </c>
      <c r="GK16" s="7">
        <f t="shared" ca="1" si="136"/>
        <v>1</v>
      </c>
      <c r="GL16" s="7" t="str">
        <f t="shared" ca="1" si="137"/>
        <v>3</v>
      </c>
      <c r="GM16" s="7">
        <f ca="1">IFERROR(IF(GM15+GL16&gt;GN$4,GM15,GM15+GL16),"")</f>
        <v>14</v>
      </c>
      <c r="GN16" s="7">
        <f t="shared" ca="1" si="283"/>
        <v>13</v>
      </c>
      <c r="GO16" s="7">
        <f t="shared" ca="1" si="138"/>
        <v>0.58615080412812381</v>
      </c>
      <c r="GP16" s="7">
        <f t="shared" ca="1" si="139"/>
        <v>0.10615688817956848</v>
      </c>
      <c r="GQ16" s="7">
        <f t="shared" ca="1" si="140"/>
        <v>1</v>
      </c>
      <c r="GR16" s="7" t="str">
        <f t="shared" ca="1" si="141"/>
        <v>3</v>
      </c>
      <c r="GS16" s="7">
        <f ca="1">IFERROR(IF(GS15+GR16&gt;GT$4,GS15,GS15+GR16),"")</f>
        <v>27</v>
      </c>
      <c r="GT16" s="7">
        <f t="shared" ca="1" si="284"/>
        <v>14</v>
      </c>
      <c r="GU16" s="7">
        <f t="shared" ca="1" si="142"/>
        <v>0.92563274388736327</v>
      </c>
      <c r="GV16" s="7">
        <f t="shared" ca="1" si="143"/>
        <v>-0.23332505157967098</v>
      </c>
      <c r="GW16" s="7">
        <f t="shared" ca="1" si="144"/>
        <v>0</v>
      </c>
      <c r="GX16" s="7">
        <f t="shared" ca="1" si="145"/>
        <v>0</v>
      </c>
      <c r="GY16" s="7">
        <f ca="1">IFERROR(IF(GY15+GX16&gt;GZ$4,GY15,GY15+GX16),"")</f>
        <v>22</v>
      </c>
      <c r="GZ16" s="7">
        <f t="shared" ca="1" si="285"/>
        <v>14</v>
      </c>
      <c r="HA16" s="7">
        <f t="shared" ca="1" si="146"/>
        <v>0.28812303539259743</v>
      </c>
      <c r="HB16" s="7">
        <f t="shared" ca="1" si="147"/>
        <v>0.40418465691509486</v>
      </c>
      <c r="HC16" s="7">
        <f t="shared" ca="1" si="148"/>
        <v>1</v>
      </c>
      <c r="HD16" s="7" t="str">
        <f t="shared" ca="1" si="149"/>
        <v>3</v>
      </c>
      <c r="HE16" s="7">
        <f ca="1">IFERROR(IF(HE15+HD16&gt;HF$4,HE15,HE15+HD16),"")</f>
        <v>21</v>
      </c>
      <c r="HF16" s="7">
        <f t="shared" ca="1" si="286"/>
        <v>15</v>
      </c>
      <c r="HG16" s="7">
        <f t="shared" ca="1" si="150"/>
        <v>0.51161838403716786</v>
      </c>
      <c r="HH16" s="7">
        <f t="shared" ca="1" si="151"/>
        <v>0.18068930827052443</v>
      </c>
      <c r="HI16" s="7">
        <f t="shared" ca="1" si="152"/>
        <v>1</v>
      </c>
      <c r="HJ16" s="7" t="str">
        <f t="shared" ca="1" si="153"/>
        <v>3</v>
      </c>
      <c r="HK16" s="7">
        <f ca="1">IFERROR(IF(HK15+HJ16&gt;HL$4,HK15,HK15+HJ16),"")</f>
        <v>17</v>
      </c>
      <c r="HL16" s="7">
        <f t="shared" ca="1" si="287"/>
        <v>16</v>
      </c>
      <c r="HM16" s="7">
        <f t="shared" ca="1" si="154"/>
        <v>0.48678942403869108</v>
      </c>
      <c r="HN16" s="7">
        <f t="shared" ca="1" si="155"/>
        <v>0.20551826826900121</v>
      </c>
      <c r="HO16" s="7">
        <f t="shared" ca="1" si="156"/>
        <v>1</v>
      </c>
      <c r="HP16" s="7" t="str">
        <f t="shared" ca="1" si="157"/>
        <v>3</v>
      </c>
      <c r="HQ16" s="7">
        <f ca="1">IFERROR(IF(HQ15+HP16&gt;HR$4,HQ15,HQ15+HP16),"")</f>
        <v>21</v>
      </c>
      <c r="HR16" s="7">
        <f t="shared" ca="1" si="288"/>
        <v>17</v>
      </c>
      <c r="HS16" s="7">
        <f t="shared" ca="1" si="158"/>
        <v>0.68683272779580296</v>
      </c>
      <c r="HT16" s="7">
        <f t="shared" ca="1" si="159"/>
        <v>5.4749645118893353E-3</v>
      </c>
      <c r="HU16" s="7">
        <f t="shared" ca="1" si="160"/>
        <v>1</v>
      </c>
      <c r="HV16" s="7" t="str">
        <f t="shared" ca="1" si="161"/>
        <v>3</v>
      </c>
      <c r="HW16" s="7">
        <f ca="1">IFERROR(IF(HW15+HV16&gt;HX$4,HW15,HW15+HV16),"")</f>
        <v>22</v>
      </c>
      <c r="HX16" s="7">
        <f t="shared" ca="1" si="289"/>
        <v>18</v>
      </c>
      <c r="HY16" s="7">
        <f t="shared" ca="1" si="162"/>
        <v>0.32146175480952299</v>
      </c>
      <c r="HZ16" s="7">
        <f t="shared" ca="1" si="163"/>
        <v>0.3708459374981693</v>
      </c>
      <c r="IA16" s="7">
        <f t="shared" ca="1" si="164"/>
        <v>1</v>
      </c>
      <c r="IB16" s="7" t="str">
        <f t="shared" ca="1" si="165"/>
        <v>3</v>
      </c>
      <c r="IC16" s="7">
        <f ca="1">IFERROR(IF(IC15+IB16&gt;ID$4,IC15,IC15+IB16),"")</f>
        <v>27</v>
      </c>
      <c r="ID16" s="7">
        <f t="shared" ca="1" si="290"/>
        <v>19</v>
      </c>
      <c r="IE16" s="7">
        <f t="shared" ca="1" si="166"/>
        <v>0.64400002280754431</v>
      </c>
      <c r="IF16" s="7">
        <f t="shared" ca="1" si="167"/>
        <v>4.8307669500147976E-2</v>
      </c>
      <c r="IG16" s="7">
        <f t="shared" ca="1" si="168"/>
        <v>1</v>
      </c>
      <c r="IH16" s="7" t="str">
        <f t="shared" ca="1" si="169"/>
        <v>3</v>
      </c>
      <c r="II16" s="7">
        <f ca="1">IFERROR(IF(II15+IH16&gt;IJ$4,II15,II15+IH16),"")</f>
        <v>27</v>
      </c>
      <c r="IJ16" s="7">
        <f t="shared" ca="1" si="291"/>
        <v>20</v>
      </c>
      <c r="IK16" s="7">
        <f t="shared" ca="1" si="170"/>
        <v>0.21752278209880349</v>
      </c>
      <c r="IL16" s="7">
        <f t="shared" ca="1" si="171"/>
        <v>0.4747849102088888</v>
      </c>
      <c r="IM16" s="7">
        <f t="shared" ca="1" si="172"/>
        <v>1</v>
      </c>
      <c r="IN16" s="7" t="str">
        <f t="shared" ca="1" si="173"/>
        <v>3</v>
      </c>
      <c r="IO16" s="7">
        <f ca="1">IFERROR(IF(IO15+IN16&gt;IP$4,IO15,IO15+IN16),"")</f>
        <v>19</v>
      </c>
      <c r="IP16" s="7">
        <f t="shared" ca="1" si="292"/>
        <v>21</v>
      </c>
      <c r="IQ16" s="7">
        <f t="shared" ca="1" si="174"/>
        <v>0.28351458179636324</v>
      </c>
      <c r="IR16" s="7">
        <f t="shared" ca="1" si="175"/>
        <v>0.40879311051132905</v>
      </c>
      <c r="IS16" s="7">
        <f t="shared" ca="1" si="176"/>
        <v>1</v>
      </c>
      <c r="IT16" s="7" t="str">
        <f t="shared" ca="1" si="177"/>
        <v>3</v>
      </c>
      <c r="IU16" s="7">
        <f ca="1">IFERROR(IF(IU15+IT16&gt;IV$4,IU15,IU15+IT16),"")</f>
        <v>22</v>
      </c>
      <c r="IV16" s="7">
        <f t="shared" ca="1" si="293"/>
        <v>22</v>
      </c>
      <c r="IW16" s="7">
        <f t="shared" ca="1" si="178"/>
        <v>0.43469479402041489</v>
      </c>
      <c r="IX16" s="7">
        <f t="shared" ca="1" si="179"/>
        <v>0.2576128982872774</v>
      </c>
      <c r="IY16" s="7">
        <f t="shared" ca="1" si="180"/>
        <v>1</v>
      </c>
      <c r="IZ16" s="7" t="str">
        <f t="shared" ca="1" si="181"/>
        <v>3</v>
      </c>
      <c r="JA16" s="7">
        <f ca="1">IFERROR(IF(JA15+IZ16&gt;JB$4,JA15,JA15+IZ16),"")</f>
        <v>27</v>
      </c>
      <c r="JB16" s="7">
        <f t="shared" ca="1" si="294"/>
        <v>23</v>
      </c>
      <c r="JC16" s="7">
        <f t="shared" ca="1" si="182"/>
        <v>0.36657483173542493</v>
      </c>
      <c r="JD16" s="7">
        <f t="shared" ca="1" si="183"/>
        <v>0.32573286057226736</v>
      </c>
      <c r="JE16" s="7">
        <f t="shared" ca="1" si="184"/>
        <v>1</v>
      </c>
      <c r="JF16" s="7" t="str">
        <f t="shared" ca="1" si="185"/>
        <v>3</v>
      </c>
      <c r="JG16" s="7">
        <f ca="1">IFERROR(IF(JG15+JF16&gt;JH$4,JG15,JG15+JF16),"")</f>
        <v>21</v>
      </c>
      <c r="JH16" s="7">
        <f t="shared" ca="1" si="295"/>
        <v>24</v>
      </c>
      <c r="JI16" s="7">
        <f t="shared" ca="1" si="186"/>
        <v>0.41490259359163051</v>
      </c>
      <c r="JJ16" s="7">
        <f t="shared" ca="1" si="187"/>
        <v>0.27740509871606178</v>
      </c>
      <c r="JK16" s="7">
        <f t="shared" ca="1" si="188"/>
        <v>1</v>
      </c>
      <c r="JL16" s="7" t="str">
        <f t="shared" ca="1" si="189"/>
        <v>3</v>
      </c>
      <c r="JM16" s="7">
        <f ca="1">IFERROR(IF(JM15+JL16&gt;JN$4,JM15,JM15+JL16),"")</f>
        <v>24</v>
      </c>
      <c r="JN16" s="7">
        <f t="shared" ca="1" si="296"/>
        <v>25</v>
      </c>
      <c r="JO16" s="7">
        <f t="shared" ca="1" si="190"/>
        <v>0.55383560223139139</v>
      </c>
      <c r="JP16" s="7">
        <f t="shared" ca="1" si="191"/>
        <v>0.1384720900763009</v>
      </c>
      <c r="JQ16" s="7">
        <f t="shared" ca="1" si="192"/>
        <v>1</v>
      </c>
      <c r="JR16" s="7" t="str">
        <f t="shared" ca="1" si="193"/>
        <v>3</v>
      </c>
      <c r="JS16" s="7">
        <f ca="1">IFERROR(IF(JS15+JR16&gt;JT$4,JS15,JS15+JR16),"")</f>
        <v>24</v>
      </c>
      <c r="JT16" s="7">
        <f t="shared" ca="1" si="297"/>
        <v>26</v>
      </c>
      <c r="JU16" s="7">
        <f t="shared" ca="1" si="194"/>
        <v>0.93449806396870716</v>
      </c>
      <c r="JV16" s="7">
        <f t="shared" ca="1" si="195"/>
        <v>-0.24219037166101487</v>
      </c>
      <c r="JW16" s="7">
        <f t="shared" ca="1" si="196"/>
        <v>0</v>
      </c>
      <c r="JX16" s="7">
        <f t="shared" ca="1" si="197"/>
        <v>0</v>
      </c>
      <c r="JY16" s="7">
        <f ca="1">IFERROR(IF(JY15+JX16&gt;JZ$4,JY15,JY15+JX16),"")</f>
        <v>16</v>
      </c>
      <c r="JZ16" s="7">
        <f t="shared" ca="1" si="298"/>
        <v>26</v>
      </c>
      <c r="KA16" s="7">
        <f t="shared" ca="1" si="198"/>
        <v>0.49083774479841968</v>
      </c>
      <c r="KB16" s="7">
        <f t="shared" ca="1" si="199"/>
        <v>0.20146994750927261</v>
      </c>
      <c r="KC16" s="7">
        <f t="shared" ca="1" si="200"/>
        <v>1</v>
      </c>
      <c r="KD16" s="7" t="str">
        <f t="shared" ca="1" si="201"/>
        <v>3</v>
      </c>
      <c r="KE16" s="7">
        <f ca="1">IFERROR(IF(KE15+KD16&gt;KF$4,KE15,KE15+KD16),"")</f>
        <v>19</v>
      </c>
      <c r="KF16" s="7">
        <f t="shared" ca="1" si="299"/>
        <v>27</v>
      </c>
      <c r="KG16" s="7">
        <f t="shared" ca="1" si="202"/>
        <v>0.35366892287289819</v>
      </c>
      <c r="KH16" s="7">
        <f t="shared" ca="1" si="203"/>
        <v>0.3386387694347941</v>
      </c>
      <c r="KI16" s="7">
        <f t="shared" ca="1" si="204"/>
        <v>1</v>
      </c>
      <c r="KJ16" s="7" t="str">
        <f t="shared" ca="1" si="205"/>
        <v>3</v>
      </c>
      <c r="KK16" s="7">
        <f ca="1">IFERROR(IF(KK15+KJ16&gt;KL$4,KK15,KK15+KJ16),"")</f>
        <v>19</v>
      </c>
      <c r="KL16" s="7">
        <f t="shared" ca="1" si="300"/>
        <v>28</v>
      </c>
      <c r="KM16" s="7">
        <f t="shared" ca="1" si="206"/>
        <v>0.65185292800447947</v>
      </c>
      <c r="KN16" s="7">
        <f t="shared" ca="1" si="207"/>
        <v>4.045476430321282E-2</v>
      </c>
      <c r="KO16" s="7">
        <f t="shared" ca="1" si="208"/>
        <v>1</v>
      </c>
      <c r="KP16" s="7" t="str">
        <f t="shared" ca="1" si="209"/>
        <v>3</v>
      </c>
      <c r="KQ16" s="7">
        <f ca="1">IFERROR(IF(KQ15+KP16&gt;KR$4,KQ15,KQ15+KP16),"")</f>
        <v>21</v>
      </c>
      <c r="KR16" s="7">
        <f t="shared" ca="1" si="301"/>
        <v>29</v>
      </c>
      <c r="KS16" s="7">
        <f t="shared" ca="1" si="210"/>
        <v>0.30409357388017355</v>
      </c>
      <c r="KT16" s="7">
        <f t="shared" ca="1" si="211"/>
        <v>0.38821411842751874</v>
      </c>
      <c r="KU16" s="7">
        <f t="shared" ca="1" si="212"/>
        <v>1</v>
      </c>
      <c r="KV16" s="7" t="str">
        <f t="shared" ca="1" si="213"/>
        <v>3</v>
      </c>
      <c r="KW16" s="7">
        <f ca="1">IFERROR(IF(KW15+KV16&gt;KX$4,KW15,KW15+KV16),"")</f>
        <v>17</v>
      </c>
      <c r="KX16" s="7">
        <f t="shared" ca="1" si="302"/>
        <v>30</v>
      </c>
      <c r="KY16" s="7">
        <f t="shared" ca="1" si="214"/>
        <v>0.62670188255195936</v>
      </c>
      <c r="KZ16" s="7">
        <f t="shared" ca="1" si="215"/>
        <v>6.5605809755732936E-2</v>
      </c>
      <c r="LA16" s="7">
        <f t="shared" ca="1" si="216"/>
        <v>1</v>
      </c>
      <c r="LB16" s="7" t="str">
        <f t="shared" ca="1" si="217"/>
        <v>3</v>
      </c>
      <c r="LC16" s="7">
        <f ca="1">IFERROR(IF(LC15+LB16&gt;LD$4,LC15,LC15+LB16),"")</f>
        <v>21</v>
      </c>
      <c r="LD16" s="7">
        <f t="shared" ca="1" si="303"/>
        <v>31</v>
      </c>
      <c r="LE16" s="7">
        <f t="shared" ca="1" si="218"/>
        <v>0.96252384632827892</v>
      </c>
      <c r="LF16" s="7">
        <f t="shared" ca="1" si="219"/>
        <v>-0.27021615402058663</v>
      </c>
      <c r="LG16" s="7">
        <f t="shared" ca="1" si="220"/>
        <v>0</v>
      </c>
      <c r="LH16" s="7">
        <f t="shared" ca="1" si="221"/>
        <v>0</v>
      </c>
      <c r="LI16" s="7">
        <f ca="1">IFERROR(IF(LI15+LH16&gt;LJ$4,LI15,LI15+LH16),"")</f>
        <v>13</v>
      </c>
      <c r="LJ16" s="7">
        <f t="shared" ca="1" si="304"/>
        <v>31</v>
      </c>
      <c r="LK16" s="7">
        <f t="shared" ca="1" si="222"/>
        <v>0.50834048576758584</v>
      </c>
      <c r="LL16" s="7">
        <f t="shared" ca="1" si="223"/>
        <v>0.18396720654010645</v>
      </c>
      <c r="LM16" s="7">
        <f t="shared" ca="1" si="224"/>
        <v>1</v>
      </c>
      <c r="LN16" s="7" t="str">
        <f t="shared" ca="1" si="225"/>
        <v>3</v>
      </c>
      <c r="LO16" s="7">
        <f ca="1">IFERROR(IF(LO15+LN16&gt;LP$4,LO15,LO15+LN16),"")</f>
        <v>21</v>
      </c>
      <c r="LP16" s="7">
        <f t="shared" ca="1" si="305"/>
        <v>32</v>
      </c>
      <c r="LQ16" s="7">
        <f t="shared" ca="1" si="226"/>
        <v>0.94165145474006395</v>
      </c>
      <c r="LR16" s="7">
        <f t="shared" ca="1" si="227"/>
        <v>-0.24934376243237166</v>
      </c>
      <c r="LS16" s="7">
        <f t="shared" ca="1" si="228"/>
        <v>0</v>
      </c>
      <c r="LT16" s="7">
        <f t="shared" ca="1" si="229"/>
        <v>0</v>
      </c>
      <c r="LU16" s="7">
        <f ca="1">IFERROR(IF(LU15+LT16&gt;LV$4,LU15,LU15+LT16),"")</f>
        <v>18</v>
      </c>
      <c r="LV16" s="7">
        <f t="shared" ca="1" si="306"/>
        <v>32</v>
      </c>
      <c r="LW16" s="7">
        <f t="shared" ca="1" si="230"/>
        <v>0.48676136191116059</v>
      </c>
      <c r="LX16" s="7">
        <f t="shared" ca="1" si="231"/>
        <v>0.2055463303965317</v>
      </c>
      <c r="LY16" s="7">
        <f t="shared" ca="1" si="232"/>
        <v>1</v>
      </c>
      <c r="LZ16" s="7" t="str">
        <f t="shared" ca="1" si="233"/>
        <v>3</v>
      </c>
      <c r="MA16" s="7">
        <f ca="1">IFERROR(IF(MA15+LZ16&gt;MB$4,MA15,MA15+LZ16),"")</f>
        <v>19</v>
      </c>
      <c r="MB16" s="7">
        <f t="shared" ca="1" si="307"/>
        <v>33</v>
      </c>
      <c r="MC16" s="7">
        <f t="shared" ca="1" si="234"/>
        <v>0.87791814964582948</v>
      </c>
      <c r="MD16" s="7">
        <f t="shared" ca="1" si="235"/>
        <v>-0.18561045733813719</v>
      </c>
      <c r="ME16" s="7">
        <f t="shared" ca="1" si="236"/>
        <v>0</v>
      </c>
      <c r="MF16" s="7">
        <f t="shared" ca="1" si="237"/>
        <v>0</v>
      </c>
      <c r="MG16" s="7">
        <f ca="1">IFERROR(IF(MG15+MF16&gt;MH$4,MG15,MG15+MF16),"")</f>
        <v>20</v>
      </c>
      <c r="MH16" s="7">
        <f t="shared" ca="1" si="308"/>
        <v>33</v>
      </c>
      <c r="MI16" s="7">
        <f t="shared" ca="1" si="238"/>
        <v>5.2787663216148473E-2</v>
      </c>
      <c r="MJ16" s="7">
        <f t="shared" ca="1" si="239"/>
        <v>0.63952002909154382</v>
      </c>
      <c r="MK16" s="7">
        <f t="shared" ca="1" si="240"/>
        <v>1</v>
      </c>
      <c r="ML16" s="7" t="str">
        <f t="shared" ca="1" si="241"/>
        <v>3</v>
      </c>
      <c r="MM16" s="7">
        <f ca="1">IFERROR(IF(MM15+ML16&gt;MN$4,MM15,MM15+ML16),"")</f>
        <v>15</v>
      </c>
      <c r="MN16" s="7">
        <f t="shared" ca="1" si="309"/>
        <v>34</v>
      </c>
      <c r="MO16" s="7">
        <f t="shared" ca="1" si="242"/>
        <v>0.53091410283774143</v>
      </c>
      <c r="MP16" s="7">
        <f t="shared" ca="1" si="243"/>
        <v>0.16139358946995086</v>
      </c>
      <c r="MQ16" s="7">
        <f t="shared" ca="1" si="244"/>
        <v>1</v>
      </c>
      <c r="MR16" s="7" t="str">
        <f t="shared" ca="1" si="245"/>
        <v>3</v>
      </c>
      <c r="MS16" s="7">
        <f ca="1">IFERROR(IF(MS15+MR16&gt;MT$4,MS15,MS15+MR16),"")</f>
        <v>27</v>
      </c>
      <c r="MT16" s="7">
        <f t="shared" ca="1" si="310"/>
        <v>35</v>
      </c>
      <c r="MU16" s="7">
        <f t="shared" ca="1" si="246"/>
        <v>0.58429573000878865</v>
      </c>
      <c r="MV16" s="7">
        <f t="shared" ca="1" si="247"/>
        <v>0.10801196229890364</v>
      </c>
      <c r="MW16" s="7">
        <f t="shared" ca="1" si="248"/>
        <v>1</v>
      </c>
      <c r="MX16" s="7" t="str">
        <f t="shared" ca="1" si="249"/>
        <v>3</v>
      </c>
      <c r="MY16" s="7">
        <f ca="1">IFERROR(IF(MY15+MX16&gt;MZ$4,MY15,MY15+MX16),"")</f>
        <v>24</v>
      </c>
      <c r="MZ16" s="7">
        <f t="shared" ca="1" si="311"/>
        <v>36</v>
      </c>
      <c r="NA16" s="7">
        <f t="shared" ca="1" si="250"/>
        <v>0.34378293270661164</v>
      </c>
      <c r="NB16" s="7">
        <f t="shared" ca="1" si="251"/>
        <v>0.34852475960108065</v>
      </c>
      <c r="NC16" s="7">
        <f t="shared" ca="1" si="252"/>
        <v>1</v>
      </c>
      <c r="ND16" s="7" t="str">
        <f t="shared" ca="1" si="253"/>
        <v>3</v>
      </c>
      <c r="NE16" s="7">
        <f ca="1">IFERROR(IF(NE15+ND16&gt;NF$4,NE15,NE15+ND16),"")</f>
        <v>21</v>
      </c>
      <c r="NF16" s="7">
        <f t="shared" ca="1" si="312"/>
        <v>37</v>
      </c>
      <c r="NG16" s="7">
        <f t="shared" ca="1" si="254"/>
        <v>0.18713075364905596</v>
      </c>
      <c r="NH16" s="7">
        <f t="shared" ca="1" si="255"/>
        <v>0.50517693865863633</v>
      </c>
      <c r="NI16" s="7">
        <f t="shared" ca="1" si="256"/>
        <v>1</v>
      </c>
      <c r="NJ16" s="7" t="str">
        <f t="shared" ca="1" si="257"/>
        <v>3</v>
      </c>
      <c r="NK16" s="7">
        <f ca="1">IFERROR(IF(NK15+NJ16&gt;NL$4,NK15,NK15+NJ16),"")</f>
        <v>22</v>
      </c>
      <c r="NL16" s="7">
        <f t="shared" ca="1" si="313"/>
        <v>38</v>
      </c>
      <c r="NM16" s="7">
        <f t="shared" ca="1" si="258"/>
        <v>0.30930009147850157</v>
      </c>
      <c r="NN16" s="7">
        <f t="shared" ca="1" si="259"/>
        <v>0.38300760082919072</v>
      </c>
      <c r="NO16" s="7">
        <f t="shared" ca="1" si="260"/>
        <v>1</v>
      </c>
      <c r="NP16" s="7" t="str">
        <f t="shared" ca="1" si="261"/>
        <v>3</v>
      </c>
      <c r="NQ16" s="7">
        <f ca="1">IFERROR(IF(NQ15+NP16&gt;NR$4,NQ15,NQ15+NP16),"")</f>
        <v>21</v>
      </c>
      <c r="NR16" s="7">
        <f t="shared" ca="1" si="314"/>
        <v>39</v>
      </c>
      <c r="NT16">
        <v>14</v>
      </c>
      <c r="NU16" s="7" t="s">
        <v>19</v>
      </c>
      <c r="NV16" s="7" t="str">
        <f t="shared" ca="1" si="16"/>
        <v/>
      </c>
      <c r="NW16" s="7" t="str">
        <f t="shared" ca="1" si="8"/>
        <v/>
      </c>
      <c r="NX16" t="str">
        <f ca="1">IFERROR(VLOOKUP(NT16,$K$3:$AK$568,8,FALSE),"")</f>
        <v/>
      </c>
      <c r="NY16" t="str">
        <f ca="1">IFERROR(VLOOKUP(NT16,$K$3:$AK$568,9,FALSE),"")</f>
        <v/>
      </c>
      <c r="NZ16" s="7" t="str">
        <f ca="1">IFERROR(VLOOKUP(NT16,$K$3:$AK$568,27,FALSE),"")</f>
        <v/>
      </c>
      <c r="OB16">
        <v>14</v>
      </c>
      <c r="OC16" s="7" t="s">
        <v>19</v>
      </c>
      <c r="OD16" t="e">
        <f t="shared" ca="1" si="17"/>
        <v>#N/A</v>
      </c>
      <c r="OE16" s="7" t="str">
        <f t="shared" ca="1" si="18"/>
        <v/>
      </c>
      <c r="OF16" s="7" t="str">
        <f t="shared" ca="1" si="19"/>
        <v/>
      </c>
      <c r="OG16" t="str">
        <f t="shared" ca="1" si="20"/>
        <v/>
      </c>
      <c r="OI16">
        <v>14</v>
      </c>
      <c r="OJ16" s="7" t="s">
        <v>19</v>
      </c>
      <c r="OK16" s="7" t="str">
        <f t="shared" ca="1" si="21"/>
        <v/>
      </c>
      <c r="OL16" s="7" t="str">
        <f t="shared" ca="1" si="22"/>
        <v/>
      </c>
      <c r="OM16" t="str">
        <f ca="1">IFERROR(VLOOKUP(OI16,$L$3:$AK$568,7,FALSE),"")</f>
        <v/>
      </c>
      <c r="ON16" t="str">
        <f ca="1">IFERROR(VLOOKUP(OI16,$L$3:$AK$568,8,FALSE),"")</f>
        <v/>
      </c>
      <c r="OO16" s="7" t="str">
        <f ca="1">IFERROR(VLOOKUP(OI16,$L$3:$AK$568,26,FALSE),"")</f>
        <v/>
      </c>
      <c r="OQ16">
        <v>14</v>
      </c>
      <c r="OR16" s="7" t="s">
        <v>19</v>
      </c>
      <c r="OS16" t="e">
        <f t="shared" ca="1" si="23"/>
        <v>#N/A</v>
      </c>
      <c r="OT16" s="7" t="str">
        <f t="shared" ca="1" si="24"/>
        <v/>
      </c>
      <c r="OU16" s="7" t="str">
        <f t="shared" ca="1" si="25"/>
        <v/>
      </c>
      <c r="OV16" t="str">
        <f t="shared" ca="1" si="26"/>
        <v/>
      </c>
      <c r="OX16">
        <v>14</v>
      </c>
      <c r="OY16" s="7" t="s">
        <v>19</v>
      </c>
      <c r="OZ16" s="7">
        <f t="shared" ca="1" si="27"/>
        <v>10.02521004505118</v>
      </c>
      <c r="PA16" s="7">
        <f t="shared" ca="1" si="28"/>
        <v>7</v>
      </c>
      <c r="PB16" t="str">
        <f ca="1">IFERROR(VLOOKUP(OX16,$M$3:$AK$568,6,FALSE),"")</f>
        <v>Medical Science 1</v>
      </c>
      <c r="PC16" t="str">
        <f ca="1">IFERROR(VLOOKUP(OX16,$M$3:$AK$568,7,FALSE),"")</f>
        <v>Medical Science 1</v>
      </c>
      <c r="PD16" s="7">
        <f ca="1">IFERROR(VLOOKUP(OX16,$M$3:$AK$568,25,FALSE),"")</f>
        <v>10</v>
      </c>
      <c r="PF16">
        <v>14</v>
      </c>
      <c r="PG16" s="7" t="s">
        <v>19</v>
      </c>
      <c r="PH16" t="str">
        <f t="shared" ca="1" si="29"/>
        <v>Herbalism</v>
      </c>
      <c r="PI16" s="7" t="str">
        <f t="shared" ca="1" si="30"/>
        <v>Herb.</v>
      </c>
      <c r="PJ16" s="7">
        <f t="shared" ca="1" si="31"/>
        <v>-20</v>
      </c>
      <c r="PK16" t="str">
        <f t="shared" ca="1" si="32"/>
        <v xml:space="preserve">Herb. (-20), </v>
      </c>
      <c r="PM16">
        <v>14</v>
      </c>
      <c r="PN16" s="7" t="s">
        <v>19</v>
      </c>
      <c r="PO16" s="202" t="str">
        <f t="shared" ca="1" si="33"/>
        <v/>
      </c>
      <c r="PP16" s="7" t="str">
        <f t="shared" ca="1" si="34"/>
        <v/>
      </c>
      <c r="PQ16" t="str">
        <f ca="1">IFERROR(VLOOKUP(PM16,$G$325:$R$409,12,FALSE),"")</f>
        <v/>
      </c>
      <c r="PR16" t="e">
        <f ca="1">VLOOKUP(PM16,$G$324:$Q$409,11,FALSE)</f>
        <v>#N/A</v>
      </c>
      <c r="PS16" s="7" t="str">
        <f ca="1">VLOOKUP(PQ16,$R$325:$Y$409,8,FALSE)</f>
        <v>- -</v>
      </c>
      <c r="PT16" s="7">
        <f ca="1">ReSt</f>
        <v>-4</v>
      </c>
      <c r="PU16" s="7" t="e">
        <f t="shared" ca="1" si="35"/>
        <v>#N/A</v>
      </c>
      <c r="PV16" s="7" t="e">
        <f t="shared" ca="1" si="36"/>
        <v>#N/A</v>
      </c>
      <c r="PW16" s="7" t="str">
        <f ca="1">VLOOKUP(PQ16,$R$325:$AK$409,8,FALSE)</f>
        <v>- -</v>
      </c>
      <c r="PX16" s="7"/>
      <c r="PY16">
        <v>14</v>
      </c>
      <c r="PZ16" s="7" t="s">
        <v>19</v>
      </c>
      <c r="QA16" t="str">
        <f t="shared" ca="1" si="37"/>
        <v/>
      </c>
      <c r="QB16" s="7" t="str">
        <f t="shared" ca="1" si="38"/>
        <v/>
      </c>
      <c r="QC16" s="7" t="str">
        <f t="shared" ca="1" si="39"/>
        <v/>
      </c>
      <c r="QD16" t="str">
        <f t="shared" ca="1" si="40"/>
        <v/>
      </c>
      <c r="QF16">
        <v>14</v>
      </c>
      <c r="QG16" s="7" t="s">
        <v>19</v>
      </c>
      <c r="QH16" s="7">
        <f t="shared" ca="1" si="41"/>
        <v>17.757525184742267</v>
      </c>
      <c r="QI16" s="7">
        <f t="shared" ca="1" si="42"/>
        <v>15</v>
      </c>
      <c r="QJ16" t="str">
        <f t="shared" ca="1" si="43"/>
        <v>Boomerang</v>
      </c>
      <c r="QK16" s="7">
        <f t="shared" ca="1" si="44"/>
        <v>17</v>
      </c>
      <c r="QM16">
        <v>14</v>
      </c>
      <c r="QN16" s="7" t="s">
        <v>19</v>
      </c>
      <c r="QO16" t="str">
        <f t="shared" ca="1" si="45"/>
        <v>Crossbow</v>
      </c>
      <c r="QP16" s="7">
        <f t="shared" ca="1" si="46"/>
        <v>22</v>
      </c>
      <c r="QQ16" t="str">
        <f t="shared" ca="1" si="47"/>
        <v xml:space="preserve">Crossbow (22), </v>
      </c>
    </row>
    <row r="17" spans="1:459" x14ac:dyDescent="0.25">
      <c r="A17" s="240"/>
      <c r="C17" s="75"/>
      <c r="D17" s="76"/>
      <c r="F17" s="75"/>
      <c r="G17" s="76"/>
      <c r="I17" s="75" t="s">
        <v>1812</v>
      </c>
      <c r="J17" s="85"/>
      <c r="K17" s="85">
        <f t="shared" ca="1" si="9"/>
        <v>0</v>
      </c>
      <c r="L17" s="85">
        <f t="shared" ca="1" si="316"/>
        <v>0</v>
      </c>
      <c r="M17" s="70">
        <f t="shared" ca="1" si="11"/>
        <v>1</v>
      </c>
      <c r="O17" s="222">
        <f t="shared" ca="1" si="12"/>
        <v>112</v>
      </c>
      <c r="Q17" s="7" t="s">
        <v>1242</v>
      </c>
      <c r="R17" s="9" t="s">
        <v>1244</v>
      </c>
      <c r="S17" s="9" t="s">
        <v>1827</v>
      </c>
      <c r="T17" s="61" t="str">
        <f>SUBSTITUTE(IFERROR(IFERROR(VLOOKUP(R17,'[1]Skill Statistics'!$A$3:$C$513,2,FALSE),VLOOKUP(Q17,'[1]Skill Statistics'!$A$3:$C$513,2,FALSE)),T16),"R*","ReSt")</f>
        <v>In/Re</v>
      </c>
      <c r="U17" s="61" t="str">
        <f>IFERROR(IFERROR(VLOOKUP(R17,'[1]Skill Statistics'!$A$3:$C$513,3,FALSE),VLOOKUP(Q17,'[1]Skill Statistics'!$A$3:$C$513,3,FALSE)),U16)</f>
        <v>SD</v>
      </c>
      <c r="V17" s="61" t="str">
        <f>IF(ISNUMBER(SEARCH("Category",R17)),"- -",IFERROR(IFERROR(VLOOKUP(Q17,[1]Professions!$A$4:$AM$288,MATCH(Profession,[1]Professions!$A$1:$AM$1,0),FALSE),VLOOKUP(Q17,Calculations!$B$91:$I$95,8,FALSE)),"- -"))</f>
        <v>2 / 4</v>
      </c>
      <c r="W17" s="60">
        <f t="shared" si="13"/>
        <v>2</v>
      </c>
      <c r="X17" s="7">
        <f ca="1">IFERROR(VLOOKUP(R17,$BS$6:$NR$519,MATCH(ActualLevel,$BS$3:$NR$3,0),FALSE),"- -")</f>
        <v>0</v>
      </c>
      <c r="Y17" s="7">
        <f ca="1">Y16</f>
        <v>2</v>
      </c>
      <c r="Z17" s="7">
        <f ca="1">IFERROR(VLOOKUP(Y17,Charts!$BQ$2:$BR$52,2,FALSE),"- -")</f>
        <v>10</v>
      </c>
      <c r="AA17" s="7">
        <f t="shared" ca="1" si="51"/>
        <v>3</v>
      </c>
      <c r="AB17" s="7">
        <f t="shared" ca="1" si="317"/>
        <v>0</v>
      </c>
      <c r="AC17" s="7"/>
      <c r="AD17" s="7"/>
      <c r="AE17" s="7"/>
      <c r="AF17" s="7"/>
      <c r="AG17" s="7"/>
      <c r="AH17" s="43"/>
      <c r="AI17" s="7"/>
      <c r="AJ17" s="7"/>
      <c r="AK17" s="7">
        <f t="shared" ca="1" si="52"/>
        <v>13</v>
      </c>
      <c r="AL17" s="7"/>
      <c r="AM17" s="69">
        <f>IFERROR(VLOOKUP(R17,'[1]Skill Statistics'!$A$3:$AN$513,MATCH(Profession,'[1]Skill Statistics'!$A$2:$AN$2,0),FALSE),0)</f>
        <v>0</v>
      </c>
      <c r="AN17" s="85">
        <f>IFERROR(VLOOKUP(Q17,'[1]Skill Statistics'!$A$3:$BK$513,MATCH(Archetype,'[1]Skill Statistics'!$A$2:$BK$2,0),FALSE),0)</f>
        <v>0.6</v>
      </c>
      <c r="AO17" s="85">
        <f>IFERROR(VLOOKUP(Q17,'[1]Skill Statistics'!$A$3:$BB$513,MATCH(Race,'[1]Skill Statistics'!$A$2:$BB$2,0),FALSE),0)</f>
        <v>0</v>
      </c>
      <c r="AP17" s="85">
        <f t="shared" ca="1" si="14"/>
        <v>0.3</v>
      </c>
      <c r="AQ17" s="70"/>
      <c r="AS17" s="69">
        <f>IFERROR(VLOOKUP(Q17,'[1]Professional Skills'!$A$4:$AM$288,MATCH(Profession,'[1]Professional Skills'!$A$3:$AM$3,0),FALSE),"- -")</f>
        <v>0</v>
      </c>
      <c r="AT17" t="s">
        <v>1812</v>
      </c>
      <c r="AU17" s="7" t="str">
        <f t="shared" ref="AU17:AU80" si="319">IF(AT17="*","",AS17)</f>
        <v/>
      </c>
      <c r="AV17" s="7">
        <f t="shared" ca="1" si="318"/>
        <v>0</v>
      </c>
      <c r="AW17" t="str">
        <f t="shared" si="55"/>
        <v/>
      </c>
      <c r="AX17" t="str">
        <f>IFERROR(_xlfn.RANK.EQ(AW17,$AW$5:$AW$568),"")</f>
        <v/>
      </c>
      <c r="AY17">
        <f t="shared" si="3"/>
        <v>0</v>
      </c>
      <c r="AZ17" s="70" t="str">
        <f t="shared" si="53"/>
        <v/>
      </c>
      <c r="BB17" s="69">
        <f>IFERROR(IF(Q17="Language",VLOOKUP(R17,[1]Cultures!$B$4:$N$218,MATCH(Culture,[1]Cultures!$B$3:$N$3,0),FALSE),VLOOKUP(Q17,[1]Cultures!$B$4:$O$212,MATCH(Culture,[1]Cultures!$B$3:$O$3,0),FALSE)),"- -")</f>
        <v>2</v>
      </c>
      <c r="BC17" t="s">
        <v>1816</v>
      </c>
      <c r="BD17">
        <f t="shared" ca="1" si="315"/>
        <v>0</v>
      </c>
      <c r="BE17" t="str">
        <f t="shared" si="262"/>
        <v/>
      </c>
      <c r="BI17" s="7">
        <f t="shared" si="54"/>
        <v>2</v>
      </c>
      <c r="BJ17" s="7"/>
      <c r="BK17" s="7"/>
      <c r="BL17" s="70">
        <f t="shared" si="6"/>
        <v>2</v>
      </c>
      <c r="BN17" s="69">
        <f>IFERROR(VLOOKUP(V17,Charts!$BT$2:$BV$14,3,FALSE),"- -")</f>
        <v>0.76923076923076927</v>
      </c>
      <c r="BO17" s="85">
        <f t="shared" ca="1" si="15"/>
        <v>1.9593967363402003</v>
      </c>
      <c r="BP17" s="70">
        <f t="shared" ca="1" si="263"/>
        <v>112</v>
      </c>
      <c r="BR17" s="7">
        <v>12</v>
      </c>
      <c r="BS17" s="9" t="str">
        <f ca="1">VLOOKUP(BR17,$O$3:$R$568,4,FALSE)</f>
        <v>Soldier</v>
      </c>
      <c r="BT17" s="7" t="str">
        <f ca="1">VLOOKUP(BS17,$R$3:$V$568,5,FALSE)</f>
        <v>3 / 4</v>
      </c>
      <c r="BU17" s="7">
        <f ca="1">VLOOKUP(BT17,Charts!$BT$2:$BV$14,3,FALSE)</f>
        <v>0.69230769230769229</v>
      </c>
      <c r="BV17" s="7" t="str">
        <f t="shared" ca="1" si="56"/>
        <v>3</v>
      </c>
      <c r="BW17" s="7" t="str">
        <f t="shared" ca="1" si="57"/>
        <v>4</v>
      </c>
      <c r="BY17" s="7">
        <f t="shared" ca="1" si="58"/>
        <v>0.26906664053445994</v>
      </c>
      <c r="BZ17" s="7">
        <f t="shared" ca="1" si="59"/>
        <v>0.42324105177323235</v>
      </c>
      <c r="CA17" s="7">
        <f t="shared" ca="1" si="60"/>
        <v>1</v>
      </c>
      <c r="CB17" s="7" t="str">
        <f t="shared" ca="1" si="61"/>
        <v>3</v>
      </c>
      <c r="CC17" s="7">
        <f ca="1">IFERROR(IF(CC16+CB17&gt;CD$4,CC16,CC16+CB17),"")</f>
        <v>29</v>
      </c>
      <c r="CD17" s="7">
        <f t="shared" ca="1" si="264"/>
        <v>1</v>
      </c>
      <c r="CE17" s="7">
        <f t="shared" ca="1" si="62"/>
        <v>0.18280567641219037</v>
      </c>
      <c r="CF17" s="7">
        <f t="shared" ca="1" si="63"/>
        <v>0.50950201589550193</v>
      </c>
      <c r="CG17" s="7">
        <f t="shared" ca="1" si="64"/>
        <v>1</v>
      </c>
      <c r="CH17" s="7" t="str">
        <f t="shared" ca="1" si="65"/>
        <v>3</v>
      </c>
      <c r="CI17" s="7">
        <f ca="1">IFERROR(IF(CI16+CH17&gt;CJ$4,CI16,CI16+CH17),"")</f>
        <v>25</v>
      </c>
      <c r="CJ17" s="7">
        <f t="shared" ca="1" si="265"/>
        <v>2</v>
      </c>
      <c r="CK17" s="7">
        <f t="shared" ca="1" si="66"/>
        <v>0.20305654085181246</v>
      </c>
      <c r="CL17" s="7">
        <f t="shared" ca="1" si="67"/>
        <v>0.48925115145587983</v>
      </c>
      <c r="CM17" s="7">
        <f t="shared" ca="1" si="68"/>
        <v>1</v>
      </c>
      <c r="CN17" s="7" t="str">
        <f t="shared" ca="1" si="69"/>
        <v>3</v>
      </c>
      <c r="CO17" s="7">
        <f ca="1">IFERROR(IF(CO16+CN17&gt;CP$4,CO16,CO16+CN17),"")</f>
        <v>25</v>
      </c>
      <c r="CP17" s="7">
        <f t="shared" ca="1" si="266"/>
        <v>3</v>
      </c>
      <c r="CQ17" s="7">
        <f t="shared" ca="1" si="70"/>
        <v>0.27517176814356492</v>
      </c>
      <c r="CR17" s="7">
        <f t="shared" ca="1" si="71"/>
        <v>0.41713592416412737</v>
      </c>
      <c r="CS17" s="7">
        <f t="shared" ca="1" si="72"/>
        <v>1</v>
      </c>
      <c r="CT17" s="7" t="str">
        <f t="shared" ca="1" si="73"/>
        <v>3</v>
      </c>
      <c r="CU17" s="7">
        <f ca="1">IFERROR(IF(CU16+CT17&gt;CV$4,CU16,CU16+CT17),"")</f>
        <v>24</v>
      </c>
      <c r="CV17" s="7">
        <f t="shared" ca="1" si="267"/>
        <v>4</v>
      </c>
      <c r="CW17" s="7">
        <f t="shared" ca="1" si="74"/>
        <v>0.51666548479818297</v>
      </c>
      <c r="CX17" s="7">
        <f t="shared" ca="1" si="75"/>
        <v>0.17564220750950932</v>
      </c>
      <c r="CY17" s="7">
        <f t="shared" ca="1" si="76"/>
        <v>1</v>
      </c>
      <c r="CZ17" s="7" t="str">
        <f t="shared" ca="1" si="77"/>
        <v>3</v>
      </c>
      <c r="DA17" s="7">
        <f ca="1">IFERROR(IF(DA16+CZ17&gt;DB$4,DA16,DA16+CZ17),"")</f>
        <v>25</v>
      </c>
      <c r="DB17" s="7">
        <f t="shared" ca="1" si="268"/>
        <v>5</v>
      </c>
      <c r="DC17" s="7">
        <f t="shared" ca="1" si="78"/>
        <v>0.35017260624332547</v>
      </c>
      <c r="DD17" s="7">
        <f t="shared" ca="1" si="79"/>
        <v>0.34213508606436682</v>
      </c>
      <c r="DE17" s="7">
        <f t="shared" ca="1" si="80"/>
        <v>1</v>
      </c>
      <c r="DF17" s="7" t="str">
        <f t="shared" ca="1" si="81"/>
        <v>3</v>
      </c>
      <c r="DG17" s="7">
        <f ca="1">IFERROR(IF(DG16+DF17&gt;DH$4,DG16,DG16+DF17),"")</f>
        <v>20</v>
      </c>
      <c r="DH17" s="7">
        <f t="shared" ca="1" si="269"/>
        <v>6</v>
      </c>
      <c r="DI17" s="7">
        <f t="shared" ca="1" si="82"/>
        <v>0.55018342162066569</v>
      </c>
      <c r="DJ17" s="7">
        <f t="shared" ca="1" si="83"/>
        <v>0.1421242706870266</v>
      </c>
      <c r="DK17" s="7">
        <f t="shared" ca="1" si="84"/>
        <v>1</v>
      </c>
      <c r="DL17" s="7" t="str">
        <f t="shared" ca="1" si="85"/>
        <v>3</v>
      </c>
      <c r="DM17" s="7">
        <f ca="1">IFERROR(IF(DM16+DL17&gt;DN$4,DM16,DM16+DL17),"")</f>
        <v>30</v>
      </c>
      <c r="DN17" s="7">
        <f t="shared" ca="1" si="270"/>
        <v>7</v>
      </c>
      <c r="DO17" s="7">
        <f t="shared" ca="1" si="86"/>
        <v>0.29818033581587022</v>
      </c>
      <c r="DP17" s="7">
        <f t="shared" ca="1" si="87"/>
        <v>0.39412735649182207</v>
      </c>
      <c r="DQ17" s="7">
        <f t="shared" ca="1" si="88"/>
        <v>1</v>
      </c>
      <c r="DR17" s="7" t="str">
        <f t="shared" ca="1" si="89"/>
        <v>3</v>
      </c>
      <c r="DS17" s="7">
        <f ca="1">IFERROR(IF(DS16+DR17&gt;DT$4,DS16,DS16+DR17),"")</f>
        <v>31</v>
      </c>
      <c r="DT17" s="7">
        <f t="shared" ca="1" si="271"/>
        <v>8</v>
      </c>
      <c r="DU17" s="7">
        <f t="shared" ca="1" si="90"/>
        <v>0.90846577707906429</v>
      </c>
      <c r="DV17" s="7">
        <f t="shared" ca="1" si="91"/>
        <v>-0.21615808477137199</v>
      </c>
      <c r="DW17" s="7">
        <f t="shared" ca="1" si="92"/>
        <v>0</v>
      </c>
      <c r="DX17" s="7">
        <f t="shared" ca="1" si="93"/>
        <v>0</v>
      </c>
      <c r="DY17" s="7">
        <f ca="1">IFERROR(IF(DY16+DX17&gt;DZ$4,DY16,DY16+DX17),"")</f>
        <v>24</v>
      </c>
      <c r="DZ17" s="7">
        <f t="shared" ca="1" si="272"/>
        <v>8</v>
      </c>
      <c r="EA17" s="7">
        <f t="shared" ca="1" si="94"/>
        <v>0.39984085837229932</v>
      </c>
      <c r="EB17" s="7">
        <f t="shared" ca="1" si="95"/>
        <v>0.29246683393539297</v>
      </c>
      <c r="EC17" s="7">
        <f t="shared" ca="1" si="96"/>
        <v>1</v>
      </c>
      <c r="ED17" s="7" t="str">
        <f t="shared" ca="1" si="97"/>
        <v>3</v>
      </c>
      <c r="EE17" s="7">
        <f ca="1">IFERROR(IF(EE16+ED17&gt;EF$4,EE16,EE16+ED17),"")</f>
        <v>16</v>
      </c>
      <c r="EF17" s="7">
        <f t="shared" ca="1" si="273"/>
        <v>9</v>
      </c>
      <c r="EG17" s="7">
        <f t="shared" ca="1" si="98"/>
        <v>0.94335624262630857</v>
      </c>
      <c r="EH17" s="7">
        <f t="shared" ca="1" si="99"/>
        <v>-0.25104855031861628</v>
      </c>
      <c r="EI17" s="7">
        <f t="shared" ca="1" si="100"/>
        <v>0</v>
      </c>
      <c r="EJ17" s="7">
        <f t="shared" ca="1" si="101"/>
        <v>0</v>
      </c>
      <c r="EK17" s="7">
        <f ca="1">IFERROR(IF(EK16+EJ17&gt;EL$4,EK16,EK16+EJ17),"")</f>
        <v>19</v>
      </c>
      <c r="EL17" s="7">
        <f t="shared" ca="1" si="274"/>
        <v>9</v>
      </c>
      <c r="EM17" s="7">
        <f t="shared" ca="1" si="102"/>
        <v>0.9389339541629097</v>
      </c>
      <c r="EN17" s="7">
        <f t="shared" ca="1" si="103"/>
        <v>-0.24662626185521741</v>
      </c>
      <c r="EO17" s="7">
        <f t="shared" ca="1" si="104"/>
        <v>0</v>
      </c>
      <c r="EP17" s="7">
        <f t="shared" ca="1" si="105"/>
        <v>0</v>
      </c>
      <c r="EQ17" s="7">
        <f ca="1">IFERROR(IF(EQ16+EP17&gt;ER$4,EQ16,EQ16+EP17),"")</f>
        <v>22</v>
      </c>
      <c r="ER17" s="7">
        <f t="shared" ca="1" si="275"/>
        <v>9</v>
      </c>
      <c r="ES17" s="7">
        <f t="shared" ca="1" si="106"/>
        <v>0.1519331128270035</v>
      </c>
      <c r="ET17" s="7">
        <f t="shared" ca="1" si="107"/>
        <v>0.54037457948068879</v>
      </c>
      <c r="EU17" s="7">
        <f t="shared" ca="1" si="108"/>
        <v>1</v>
      </c>
      <c r="EV17" s="7" t="str">
        <f t="shared" ca="1" si="109"/>
        <v>3</v>
      </c>
      <c r="EW17" s="7">
        <f ca="1">IFERROR(IF(EW16+EV17&gt;EX$4,EW16,EW16+EV17),"")</f>
        <v>16</v>
      </c>
      <c r="EX17" s="7">
        <f t="shared" ca="1" si="276"/>
        <v>10</v>
      </c>
      <c r="EY17" s="7">
        <f t="shared" ca="1" si="110"/>
        <v>0.31582116475054822</v>
      </c>
      <c r="EZ17" s="7">
        <f t="shared" ca="1" si="111"/>
        <v>0.37648652755714407</v>
      </c>
      <c r="FA17" s="7">
        <f t="shared" ca="1" si="112"/>
        <v>1</v>
      </c>
      <c r="FB17" s="7" t="str">
        <f t="shared" ca="1" si="113"/>
        <v>3</v>
      </c>
      <c r="FC17" s="7">
        <f ca="1">IFERROR(IF(FC16+FB17&gt;FD$4,FC16,FC16+FB17),"")</f>
        <v>23</v>
      </c>
      <c r="FD17" s="7">
        <f t="shared" ca="1" si="277"/>
        <v>11</v>
      </c>
      <c r="FE17" s="7">
        <f t="shared" ca="1" si="114"/>
        <v>0.68974871557434136</v>
      </c>
      <c r="FF17" s="7">
        <f t="shared" ca="1" si="115"/>
        <v>2.5589767333509261E-3</v>
      </c>
      <c r="FG17" s="7">
        <f t="shared" ca="1" si="116"/>
        <v>1</v>
      </c>
      <c r="FH17" s="7" t="str">
        <f t="shared" ca="1" si="117"/>
        <v>3</v>
      </c>
      <c r="FI17" s="7">
        <f ca="1">IFERROR(IF(FI16+FH17&gt;FJ$4,FI16,FI16+FH17),"")</f>
        <v>22</v>
      </c>
      <c r="FJ17" s="7">
        <f t="shared" ca="1" si="278"/>
        <v>12</v>
      </c>
      <c r="FK17" s="7">
        <f t="shared" ca="1" si="118"/>
        <v>2.3475186104819468E-2</v>
      </c>
      <c r="FL17" s="7">
        <f t="shared" ca="1" si="119"/>
        <v>0.66883250620287282</v>
      </c>
      <c r="FM17" s="7">
        <f t="shared" ca="1" si="120"/>
        <v>1</v>
      </c>
      <c r="FN17" s="7" t="str">
        <f t="shared" ca="1" si="121"/>
        <v>3</v>
      </c>
      <c r="FO17" s="7">
        <f ca="1">IFERROR(IF(FO16+FN17&gt;FP$4,FO16,FO16+FN17),"")</f>
        <v>22</v>
      </c>
      <c r="FP17" s="7">
        <f t="shared" ca="1" si="279"/>
        <v>13</v>
      </c>
      <c r="FQ17" s="7">
        <f t="shared" ca="1" si="122"/>
        <v>0.13146369414250803</v>
      </c>
      <c r="FR17" s="7">
        <f t="shared" ca="1" si="123"/>
        <v>0.56084399816518427</v>
      </c>
      <c r="FS17" s="7">
        <f t="shared" ca="1" si="124"/>
        <v>1</v>
      </c>
      <c r="FT17" s="7" t="str">
        <f t="shared" ca="1" si="125"/>
        <v>3</v>
      </c>
      <c r="FU17" s="7">
        <f ca="1">IFERROR(IF(FU16+FT17&gt;FV$4,FU16,FU16+FT17),"")</f>
        <v>26</v>
      </c>
      <c r="FV17" s="7">
        <f t="shared" ca="1" si="280"/>
        <v>14</v>
      </c>
      <c r="FW17" s="7">
        <f t="shared" ca="1" si="126"/>
        <v>0.92407064253682736</v>
      </c>
      <c r="FX17" s="7">
        <f t="shared" ca="1" si="127"/>
        <v>-0.23176295022913507</v>
      </c>
      <c r="FY17" s="7">
        <f t="shared" ca="1" si="128"/>
        <v>0</v>
      </c>
      <c r="FZ17" s="7">
        <f t="shared" ca="1" si="129"/>
        <v>0</v>
      </c>
      <c r="GA17" s="7">
        <f ca="1">IFERROR(IF(GA16+FZ17&gt;GB$4,GA16,GA16+FZ17),"")</f>
        <v>21</v>
      </c>
      <c r="GB17" s="7">
        <f t="shared" ca="1" si="281"/>
        <v>14</v>
      </c>
      <c r="GC17" s="7">
        <f t="shared" ca="1" si="130"/>
        <v>0.68599855551729283</v>
      </c>
      <c r="GD17" s="7">
        <f t="shared" ca="1" si="131"/>
        <v>6.3091367903994611E-3</v>
      </c>
      <c r="GE17" s="7">
        <f t="shared" ca="1" si="132"/>
        <v>1</v>
      </c>
      <c r="GF17" s="7" t="str">
        <f t="shared" ca="1" si="133"/>
        <v>3</v>
      </c>
      <c r="GG17" s="7">
        <f ca="1">IFERROR(IF(GG16+GF17&gt;GH$4,GG16,GG16+GF17),"")</f>
        <v>28</v>
      </c>
      <c r="GH17" s="7">
        <f t="shared" ca="1" si="282"/>
        <v>15</v>
      </c>
      <c r="GI17" s="7">
        <f t="shared" ca="1" si="134"/>
        <v>0.62340769806771579</v>
      </c>
      <c r="GJ17" s="7">
        <f t="shared" ca="1" si="135"/>
        <v>6.8899994239976503E-2</v>
      </c>
      <c r="GK17" s="7">
        <f t="shared" ca="1" si="136"/>
        <v>1</v>
      </c>
      <c r="GL17" s="7" t="str">
        <f t="shared" ca="1" si="137"/>
        <v>3</v>
      </c>
      <c r="GM17" s="7">
        <f ca="1">IFERROR(IF(GM16+GL17&gt;GN$4,GM16,GM16+GL17),"")</f>
        <v>17</v>
      </c>
      <c r="GN17" s="7">
        <f t="shared" ca="1" si="283"/>
        <v>16</v>
      </c>
      <c r="GO17" s="7">
        <f t="shared" ca="1" si="138"/>
        <v>0.19424382287390252</v>
      </c>
      <c r="GP17" s="7">
        <f t="shared" ca="1" si="139"/>
        <v>0.49806386943378977</v>
      </c>
      <c r="GQ17" s="7">
        <f t="shared" ca="1" si="140"/>
        <v>1</v>
      </c>
      <c r="GR17" s="7" t="str">
        <f t="shared" ca="1" si="141"/>
        <v>3</v>
      </c>
      <c r="GS17" s="7">
        <f ca="1">IFERROR(IF(GS16+GR17&gt;GT$4,GS16,GS16+GR17),"")</f>
        <v>30</v>
      </c>
      <c r="GT17" s="7">
        <f t="shared" ca="1" si="284"/>
        <v>17</v>
      </c>
      <c r="GU17" s="7">
        <f t="shared" ca="1" si="142"/>
        <v>0.71291783485106963</v>
      </c>
      <c r="GV17" s="7">
        <f t="shared" ca="1" si="143"/>
        <v>-2.0610142543377341E-2</v>
      </c>
      <c r="GW17" s="7">
        <f t="shared" ca="1" si="144"/>
        <v>0</v>
      </c>
      <c r="GX17" s="7">
        <f t="shared" ca="1" si="145"/>
        <v>0</v>
      </c>
      <c r="GY17" s="7">
        <f ca="1">IFERROR(IF(GY16+GX17&gt;GZ$4,GY16,GY16+GX17),"")</f>
        <v>22</v>
      </c>
      <c r="GZ17" s="7">
        <f t="shared" ca="1" si="285"/>
        <v>17</v>
      </c>
      <c r="HA17" s="7">
        <f t="shared" ca="1" si="146"/>
        <v>0.17000754842453503</v>
      </c>
      <c r="HB17" s="7">
        <f t="shared" ca="1" si="147"/>
        <v>0.52230014388315726</v>
      </c>
      <c r="HC17" s="7">
        <f t="shared" ca="1" si="148"/>
        <v>1</v>
      </c>
      <c r="HD17" s="7" t="str">
        <f t="shared" ca="1" si="149"/>
        <v>3</v>
      </c>
      <c r="HE17" s="7">
        <f ca="1">IFERROR(IF(HE16+HD17&gt;HF$4,HE16,HE16+HD17),"")</f>
        <v>24</v>
      </c>
      <c r="HF17" s="7">
        <f t="shared" ca="1" si="286"/>
        <v>18</v>
      </c>
      <c r="HG17" s="7">
        <f t="shared" ca="1" si="150"/>
        <v>0.1040188421480408</v>
      </c>
      <c r="HH17" s="7">
        <f t="shared" ca="1" si="151"/>
        <v>0.58828885015965149</v>
      </c>
      <c r="HI17" s="7">
        <f t="shared" ca="1" si="152"/>
        <v>1</v>
      </c>
      <c r="HJ17" s="7" t="str">
        <f t="shared" ca="1" si="153"/>
        <v>3</v>
      </c>
      <c r="HK17" s="7">
        <f ca="1">IFERROR(IF(HK16+HJ17&gt;HL$4,HK16,HK16+HJ17),"")</f>
        <v>20</v>
      </c>
      <c r="HL17" s="7">
        <f t="shared" ca="1" si="287"/>
        <v>19</v>
      </c>
      <c r="HM17" s="7">
        <f t="shared" ca="1" si="154"/>
        <v>0.10223416244784267</v>
      </c>
      <c r="HN17" s="7">
        <f t="shared" ca="1" si="155"/>
        <v>0.59007352985984962</v>
      </c>
      <c r="HO17" s="7">
        <f t="shared" ca="1" si="156"/>
        <v>1</v>
      </c>
      <c r="HP17" s="7" t="str">
        <f t="shared" ca="1" si="157"/>
        <v>3</v>
      </c>
      <c r="HQ17" s="7">
        <f ca="1">IFERROR(IF(HQ16+HP17&gt;HR$4,HQ16,HQ16+HP17),"")</f>
        <v>24</v>
      </c>
      <c r="HR17" s="7">
        <f t="shared" ca="1" si="288"/>
        <v>20</v>
      </c>
      <c r="HS17" s="7">
        <f t="shared" ca="1" si="158"/>
        <v>0.14094208683380804</v>
      </c>
      <c r="HT17" s="7">
        <f t="shared" ca="1" si="159"/>
        <v>0.55136560547388425</v>
      </c>
      <c r="HU17" s="7">
        <f t="shared" ca="1" si="160"/>
        <v>1</v>
      </c>
      <c r="HV17" s="7" t="str">
        <f t="shared" ca="1" si="161"/>
        <v>3</v>
      </c>
      <c r="HW17" s="7">
        <f ca="1">IFERROR(IF(HW16+HV17&gt;HX$4,HW16,HW16+HV17),"")</f>
        <v>25</v>
      </c>
      <c r="HX17" s="7">
        <f t="shared" ca="1" si="289"/>
        <v>21</v>
      </c>
      <c r="HY17" s="7">
        <f t="shared" ca="1" si="162"/>
        <v>0.50754914463768031</v>
      </c>
      <c r="HZ17" s="7">
        <f t="shared" ca="1" si="163"/>
        <v>0.18475854767001199</v>
      </c>
      <c r="IA17" s="7">
        <f t="shared" ca="1" si="164"/>
        <v>1</v>
      </c>
      <c r="IB17" s="7" t="str">
        <f t="shared" ca="1" si="165"/>
        <v>3</v>
      </c>
      <c r="IC17" s="7">
        <f ca="1">IFERROR(IF(IC16+IB17&gt;ID$4,IC16,IC16+IB17),"")</f>
        <v>30</v>
      </c>
      <c r="ID17" s="7">
        <f t="shared" ca="1" si="290"/>
        <v>22</v>
      </c>
      <c r="IE17" s="7">
        <f t="shared" ca="1" si="166"/>
        <v>0.85656858759040022</v>
      </c>
      <c r="IF17" s="7">
        <f t="shared" ca="1" si="167"/>
        <v>-0.16426089528270793</v>
      </c>
      <c r="IG17" s="7">
        <f t="shared" ca="1" si="168"/>
        <v>0</v>
      </c>
      <c r="IH17" s="7">
        <f t="shared" ca="1" si="169"/>
        <v>0</v>
      </c>
      <c r="II17" s="7">
        <f ca="1">IFERROR(IF(II16+IH17&gt;IJ$4,II16,II16+IH17),"")</f>
        <v>27</v>
      </c>
      <c r="IJ17" s="7">
        <f t="shared" ca="1" si="291"/>
        <v>22</v>
      </c>
      <c r="IK17" s="7">
        <f t="shared" ca="1" si="170"/>
        <v>0.24124633909969884</v>
      </c>
      <c r="IL17" s="7">
        <f t="shared" ca="1" si="171"/>
        <v>0.45106135320799345</v>
      </c>
      <c r="IM17" s="7">
        <f t="shared" ca="1" si="172"/>
        <v>1</v>
      </c>
      <c r="IN17" s="7" t="str">
        <f t="shared" ca="1" si="173"/>
        <v>3</v>
      </c>
      <c r="IO17" s="7">
        <f ca="1">IFERROR(IF(IO16+IN17&gt;IP$4,IO16,IO16+IN17),"")</f>
        <v>22</v>
      </c>
      <c r="IP17" s="7">
        <f t="shared" ca="1" si="292"/>
        <v>23</v>
      </c>
      <c r="IQ17" s="7">
        <f t="shared" ca="1" si="174"/>
        <v>0.18829709087368085</v>
      </c>
      <c r="IR17" s="7">
        <f t="shared" ca="1" si="175"/>
        <v>0.50401060143401144</v>
      </c>
      <c r="IS17" s="7">
        <f t="shared" ca="1" si="176"/>
        <v>1</v>
      </c>
      <c r="IT17" s="7" t="str">
        <f t="shared" ca="1" si="177"/>
        <v>3</v>
      </c>
      <c r="IU17" s="7">
        <f ca="1">IFERROR(IF(IU16+IT17&gt;IV$4,IU16,IU16+IT17),"")</f>
        <v>25</v>
      </c>
      <c r="IV17" s="7">
        <f t="shared" ca="1" si="293"/>
        <v>24</v>
      </c>
      <c r="IW17" s="7">
        <f t="shared" ca="1" si="178"/>
        <v>4.7804611411625508E-2</v>
      </c>
      <c r="IX17" s="7">
        <f t="shared" ca="1" si="179"/>
        <v>0.64450308089606678</v>
      </c>
      <c r="IY17" s="7">
        <f t="shared" ca="1" si="180"/>
        <v>1</v>
      </c>
      <c r="IZ17" s="7" t="str">
        <f t="shared" ca="1" si="181"/>
        <v>3</v>
      </c>
      <c r="JA17" s="7">
        <f ca="1">IFERROR(IF(JA16+IZ17&gt;JB$4,JA16,JA16+IZ17),"")</f>
        <v>30</v>
      </c>
      <c r="JB17" s="7">
        <f t="shared" ca="1" si="294"/>
        <v>25</v>
      </c>
      <c r="JC17" s="7">
        <f t="shared" ca="1" si="182"/>
        <v>0.66320516305491573</v>
      </c>
      <c r="JD17" s="7">
        <f t="shared" ca="1" si="183"/>
        <v>2.9102529252776566E-2</v>
      </c>
      <c r="JE17" s="7">
        <f t="shared" ca="1" si="184"/>
        <v>1</v>
      </c>
      <c r="JF17" s="7" t="str">
        <f t="shared" ca="1" si="185"/>
        <v>3</v>
      </c>
      <c r="JG17" s="7">
        <f ca="1">IFERROR(IF(JG16+JF17&gt;JH$4,JG16,JG16+JF17),"")</f>
        <v>24</v>
      </c>
      <c r="JH17" s="7">
        <f t="shared" ca="1" si="295"/>
        <v>26</v>
      </c>
      <c r="JI17" s="7">
        <f t="shared" ca="1" si="186"/>
        <v>0.425779949833614</v>
      </c>
      <c r="JJ17" s="7">
        <f t="shared" ca="1" si="187"/>
        <v>0.26652774247407829</v>
      </c>
      <c r="JK17" s="7">
        <f t="shared" ca="1" si="188"/>
        <v>1</v>
      </c>
      <c r="JL17" s="7" t="str">
        <f t="shared" ca="1" si="189"/>
        <v>3</v>
      </c>
      <c r="JM17" s="7">
        <f ca="1">IFERROR(IF(JM16+JL17&gt;JN$4,JM16,JM16+JL17),"")</f>
        <v>27</v>
      </c>
      <c r="JN17" s="7">
        <f t="shared" ca="1" si="296"/>
        <v>27</v>
      </c>
      <c r="JO17" s="7">
        <f t="shared" ca="1" si="190"/>
        <v>0.14046203466141161</v>
      </c>
      <c r="JP17" s="7">
        <f t="shared" ca="1" si="191"/>
        <v>0.55184565764628069</v>
      </c>
      <c r="JQ17" s="7">
        <f t="shared" ca="1" si="192"/>
        <v>1</v>
      </c>
      <c r="JR17" s="7" t="str">
        <f t="shared" ca="1" si="193"/>
        <v>3</v>
      </c>
      <c r="JS17" s="7">
        <f ca="1">IFERROR(IF(JS16+JR17&gt;JT$4,JS16,JS16+JR17),"")</f>
        <v>27</v>
      </c>
      <c r="JT17" s="7">
        <f t="shared" ca="1" si="297"/>
        <v>28</v>
      </c>
      <c r="JU17" s="7">
        <f t="shared" ca="1" si="194"/>
        <v>3.4384729847345863E-2</v>
      </c>
      <c r="JV17" s="7">
        <f t="shared" ca="1" si="195"/>
        <v>0.65792296246034643</v>
      </c>
      <c r="JW17" s="7">
        <f t="shared" ca="1" si="196"/>
        <v>1</v>
      </c>
      <c r="JX17" s="7" t="str">
        <f t="shared" ca="1" si="197"/>
        <v>3</v>
      </c>
      <c r="JY17" s="7">
        <f ca="1">IFERROR(IF(JY16+JX17&gt;JZ$4,JY16,JY16+JX17),"")</f>
        <v>19</v>
      </c>
      <c r="JZ17" s="7">
        <f t="shared" ca="1" si="298"/>
        <v>29</v>
      </c>
      <c r="KA17" s="7">
        <f t="shared" ca="1" si="198"/>
        <v>0.38264303470991601</v>
      </c>
      <c r="KB17" s="7">
        <f t="shared" ca="1" si="199"/>
        <v>0.30966465759777628</v>
      </c>
      <c r="KC17" s="7">
        <f t="shared" ca="1" si="200"/>
        <v>1</v>
      </c>
      <c r="KD17" s="7" t="str">
        <f t="shared" ca="1" si="201"/>
        <v>3</v>
      </c>
      <c r="KE17" s="7">
        <f ca="1">IFERROR(IF(KE16+KD17&gt;KF$4,KE16,KE16+KD17),"")</f>
        <v>22</v>
      </c>
      <c r="KF17" s="7">
        <f t="shared" ca="1" si="299"/>
        <v>30</v>
      </c>
      <c r="KG17" s="7">
        <f t="shared" ca="1" si="202"/>
        <v>0.41048563438363717</v>
      </c>
      <c r="KH17" s="7">
        <f t="shared" ca="1" si="203"/>
        <v>0.28182205792405512</v>
      </c>
      <c r="KI17" s="7">
        <f t="shared" ca="1" si="204"/>
        <v>1</v>
      </c>
      <c r="KJ17" s="7" t="str">
        <f t="shared" ca="1" si="205"/>
        <v>3</v>
      </c>
      <c r="KK17" s="7">
        <f ca="1">IFERROR(IF(KK16+KJ17&gt;KL$4,KK16,KK16+KJ17),"")</f>
        <v>22</v>
      </c>
      <c r="KL17" s="7">
        <f t="shared" ca="1" si="300"/>
        <v>31</v>
      </c>
      <c r="KM17" s="7">
        <f t="shared" ca="1" si="206"/>
        <v>0.16183848735298023</v>
      </c>
      <c r="KN17" s="7">
        <f t="shared" ca="1" si="207"/>
        <v>0.53046920495471206</v>
      </c>
      <c r="KO17" s="7">
        <f t="shared" ca="1" si="208"/>
        <v>1</v>
      </c>
      <c r="KP17" s="7" t="str">
        <f t="shared" ca="1" si="209"/>
        <v>3</v>
      </c>
      <c r="KQ17" s="7">
        <f ca="1">IFERROR(IF(KQ16+KP17&gt;KR$4,KQ16,KQ16+KP17),"")</f>
        <v>24</v>
      </c>
      <c r="KR17" s="7">
        <f t="shared" ca="1" si="301"/>
        <v>32</v>
      </c>
      <c r="KS17" s="7">
        <f t="shared" ca="1" si="210"/>
        <v>0.99045423102390739</v>
      </c>
      <c r="KT17" s="7">
        <f t="shared" ca="1" si="211"/>
        <v>-0.2981465387162151</v>
      </c>
      <c r="KU17" s="7">
        <f t="shared" ca="1" si="212"/>
        <v>0</v>
      </c>
      <c r="KV17" s="7">
        <f t="shared" ca="1" si="213"/>
        <v>0</v>
      </c>
      <c r="KW17" s="7">
        <f ca="1">IFERROR(IF(KW16+KV17&gt;KX$4,KW16,KW16+KV17),"")</f>
        <v>17</v>
      </c>
      <c r="KX17" s="7">
        <f t="shared" ca="1" si="302"/>
        <v>32</v>
      </c>
      <c r="KY17" s="7">
        <f t="shared" ca="1" si="214"/>
        <v>3.6629578838919263E-2</v>
      </c>
      <c r="KZ17" s="7">
        <f t="shared" ca="1" si="215"/>
        <v>0.65567811346877303</v>
      </c>
      <c r="LA17" s="7">
        <f t="shared" ca="1" si="216"/>
        <v>1</v>
      </c>
      <c r="LB17" s="7" t="str">
        <f t="shared" ca="1" si="217"/>
        <v>3</v>
      </c>
      <c r="LC17" s="7">
        <f ca="1">IFERROR(IF(LC16+LB17&gt;LD$4,LC16,LC16+LB17),"")</f>
        <v>24</v>
      </c>
      <c r="LD17" s="7">
        <f t="shared" ca="1" si="303"/>
        <v>33</v>
      </c>
      <c r="LE17" s="7">
        <f t="shared" ca="1" si="218"/>
        <v>0.45697513927583433</v>
      </c>
      <c r="LF17" s="7">
        <f t="shared" ca="1" si="219"/>
        <v>0.23533255303185796</v>
      </c>
      <c r="LG17" s="7">
        <f t="shared" ca="1" si="220"/>
        <v>1</v>
      </c>
      <c r="LH17" s="7" t="str">
        <f t="shared" ca="1" si="221"/>
        <v>3</v>
      </c>
      <c r="LI17" s="7">
        <f ca="1">IFERROR(IF(LI16+LH17&gt;LJ$4,LI16,LI16+LH17),"")</f>
        <v>16</v>
      </c>
      <c r="LJ17" s="7">
        <f t="shared" ca="1" si="304"/>
        <v>34</v>
      </c>
      <c r="LK17" s="7">
        <f t="shared" ca="1" si="222"/>
        <v>0.26153215226517035</v>
      </c>
      <c r="LL17" s="7">
        <f t="shared" ca="1" si="223"/>
        <v>0.43077554004252194</v>
      </c>
      <c r="LM17" s="7">
        <f t="shared" ca="1" si="224"/>
        <v>1</v>
      </c>
      <c r="LN17" s="7" t="str">
        <f t="shared" ca="1" si="225"/>
        <v>3</v>
      </c>
      <c r="LO17" s="7">
        <f ca="1">IFERROR(IF(LO16+LN17&gt;LP$4,LO16,LO16+LN17),"")</f>
        <v>24</v>
      </c>
      <c r="LP17" s="7">
        <f t="shared" ca="1" si="305"/>
        <v>35</v>
      </c>
      <c r="LQ17" s="7">
        <f t="shared" ca="1" si="226"/>
        <v>0.90184618080869894</v>
      </c>
      <c r="LR17" s="7">
        <f t="shared" ca="1" si="227"/>
        <v>-0.20953848850100665</v>
      </c>
      <c r="LS17" s="7">
        <f t="shared" ca="1" si="228"/>
        <v>0</v>
      </c>
      <c r="LT17" s="7">
        <f t="shared" ca="1" si="229"/>
        <v>0</v>
      </c>
      <c r="LU17" s="7">
        <f ca="1">IFERROR(IF(LU16+LT17&gt;LV$4,LU16,LU16+LT17),"")</f>
        <v>18</v>
      </c>
      <c r="LV17" s="7">
        <f t="shared" ca="1" si="306"/>
        <v>35</v>
      </c>
      <c r="LW17" s="7">
        <f t="shared" ca="1" si="230"/>
        <v>0.45118092809173249</v>
      </c>
      <c r="LX17" s="7">
        <f t="shared" ca="1" si="231"/>
        <v>0.2411267642159598</v>
      </c>
      <c r="LY17" s="7">
        <f t="shared" ca="1" si="232"/>
        <v>1</v>
      </c>
      <c r="LZ17" s="7" t="str">
        <f t="shared" ca="1" si="233"/>
        <v>3</v>
      </c>
      <c r="MA17" s="7">
        <f ca="1">IFERROR(IF(MA16+LZ17&gt;MB$4,MA16,MA16+LZ17),"")</f>
        <v>22</v>
      </c>
      <c r="MB17" s="7">
        <f t="shared" ca="1" si="307"/>
        <v>36</v>
      </c>
      <c r="MC17" s="7">
        <f t="shared" ca="1" si="234"/>
        <v>0.23712230793051081</v>
      </c>
      <c r="MD17" s="7">
        <f t="shared" ca="1" si="235"/>
        <v>0.45518538437718148</v>
      </c>
      <c r="ME17" s="7">
        <f t="shared" ca="1" si="236"/>
        <v>1</v>
      </c>
      <c r="MF17" s="7" t="str">
        <f t="shared" ca="1" si="237"/>
        <v>3</v>
      </c>
      <c r="MG17" s="7">
        <f ca="1">IFERROR(IF(MG16+MF17&gt;MH$4,MG16,MG16+MF17),"")</f>
        <v>23</v>
      </c>
      <c r="MH17" s="7">
        <f t="shared" ca="1" si="308"/>
        <v>37</v>
      </c>
      <c r="MI17" s="7">
        <f t="shared" ca="1" si="238"/>
        <v>0.16159093727337559</v>
      </c>
      <c r="MJ17" s="7">
        <f t="shared" ca="1" si="239"/>
        <v>0.5307167550343167</v>
      </c>
      <c r="MK17" s="7">
        <f t="shared" ca="1" si="240"/>
        <v>1</v>
      </c>
      <c r="ML17" s="7" t="str">
        <f t="shared" ca="1" si="241"/>
        <v>3</v>
      </c>
      <c r="MM17" s="7">
        <f ca="1">IFERROR(IF(MM16+ML17&gt;MN$4,MM16,MM16+ML17),"")</f>
        <v>18</v>
      </c>
      <c r="MN17" s="7">
        <f t="shared" ca="1" si="309"/>
        <v>38</v>
      </c>
      <c r="MO17" s="7">
        <f t="shared" ca="1" si="242"/>
        <v>0.97827326465583342</v>
      </c>
      <c r="MP17" s="7">
        <f t="shared" ca="1" si="243"/>
        <v>-0.28596557234814113</v>
      </c>
      <c r="MQ17" s="7">
        <f t="shared" ca="1" si="244"/>
        <v>0</v>
      </c>
      <c r="MR17" s="7">
        <f t="shared" ca="1" si="245"/>
        <v>0</v>
      </c>
      <c r="MS17" s="7">
        <f ca="1">IFERROR(IF(MS16+MR17&gt;MT$4,MS16,MS16+MR17),"")</f>
        <v>27</v>
      </c>
      <c r="MT17" s="7">
        <f t="shared" ca="1" si="310"/>
        <v>38</v>
      </c>
      <c r="MU17" s="7">
        <f t="shared" ca="1" si="246"/>
        <v>0.13451116336053792</v>
      </c>
      <c r="MV17" s="7">
        <f t="shared" ca="1" si="247"/>
        <v>0.55779652894715437</v>
      </c>
      <c r="MW17" s="7">
        <f t="shared" ca="1" si="248"/>
        <v>1</v>
      </c>
      <c r="MX17" s="7" t="str">
        <f t="shared" ca="1" si="249"/>
        <v>3</v>
      </c>
      <c r="MY17" s="7">
        <f ca="1">IFERROR(IF(MY16+MX17&gt;MZ$4,MY16,MY16+MX17),"")</f>
        <v>27</v>
      </c>
      <c r="MZ17" s="7">
        <f t="shared" ca="1" si="311"/>
        <v>39</v>
      </c>
      <c r="NA17" s="7">
        <f t="shared" ca="1" si="250"/>
        <v>0.58014946786240518</v>
      </c>
      <c r="NB17" s="7">
        <f t="shared" ca="1" si="251"/>
        <v>0.11215822444528711</v>
      </c>
      <c r="NC17" s="7">
        <f t="shared" ca="1" si="252"/>
        <v>1</v>
      </c>
      <c r="ND17" s="7" t="str">
        <f t="shared" ca="1" si="253"/>
        <v>3</v>
      </c>
      <c r="NE17" s="7">
        <f ca="1">IFERROR(IF(NE16+ND17&gt;NF$4,NE16,NE16+ND17),"")</f>
        <v>24</v>
      </c>
      <c r="NF17" s="7">
        <f t="shared" ca="1" si="312"/>
        <v>40</v>
      </c>
      <c r="NG17" s="7">
        <f t="shared" ca="1" si="254"/>
        <v>0.61738915847368325</v>
      </c>
      <c r="NH17" s="7">
        <f t="shared" ca="1" si="255"/>
        <v>7.4918533834009038E-2</v>
      </c>
      <c r="NI17" s="7">
        <f t="shared" ca="1" si="256"/>
        <v>1</v>
      </c>
      <c r="NJ17" s="7" t="str">
        <f t="shared" ca="1" si="257"/>
        <v>3</v>
      </c>
      <c r="NK17" s="7">
        <f ca="1">IFERROR(IF(NK16+NJ17&gt;NL$4,NK16,NK16+NJ17),"")</f>
        <v>25</v>
      </c>
      <c r="NL17" s="7">
        <f t="shared" ca="1" si="313"/>
        <v>41</v>
      </c>
      <c r="NM17" s="7">
        <f t="shared" ca="1" si="258"/>
        <v>0.51377931937780064</v>
      </c>
      <c r="NN17" s="7">
        <f t="shared" ca="1" si="259"/>
        <v>0.17852837292989165</v>
      </c>
      <c r="NO17" s="7">
        <f t="shared" ca="1" si="260"/>
        <v>1</v>
      </c>
      <c r="NP17" s="7" t="str">
        <f t="shared" ca="1" si="261"/>
        <v>3</v>
      </c>
      <c r="NQ17" s="7">
        <f ca="1">IFERROR(IF(NQ16+NP17&gt;NR$4,NQ16,NQ16+NP17),"")</f>
        <v>24</v>
      </c>
      <c r="NR17" s="7">
        <f t="shared" ca="1" si="314"/>
        <v>42</v>
      </c>
      <c r="NT17">
        <v>15</v>
      </c>
      <c r="NU17" s="7" t="s">
        <v>19</v>
      </c>
      <c r="NV17" s="7" t="str">
        <f t="shared" ca="1" si="16"/>
        <v/>
      </c>
      <c r="NW17" s="7" t="str">
        <f t="shared" ca="1" si="8"/>
        <v/>
      </c>
      <c r="NX17" t="str">
        <f ca="1">IFERROR(VLOOKUP(NT17,$K$3:$AK$568,8,FALSE),"")</f>
        <v/>
      </c>
      <c r="NY17" t="str">
        <f ca="1">IFERROR(VLOOKUP(NT17,$K$3:$AK$568,9,FALSE),"")</f>
        <v/>
      </c>
      <c r="NZ17" s="7" t="str">
        <f ca="1">IFERROR(VLOOKUP(NT17,$K$3:$AK$568,27,FALSE),"")</f>
        <v/>
      </c>
      <c r="OB17">
        <v>15</v>
      </c>
      <c r="OC17" s="7" t="s">
        <v>19</v>
      </c>
      <c r="OD17" t="e">
        <f t="shared" ca="1" si="17"/>
        <v>#N/A</v>
      </c>
      <c r="OE17" s="7" t="str">
        <f t="shared" ca="1" si="18"/>
        <v/>
      </c>
      <c r="OF17" s="7" t="str">
        <f t="shared" ca="1" si="19"/>
        <v/>
      </c>
      <c r="OG17" t="str">
        <f t="shared" ca="1" si="20"/>
        <v/>
      </c>
      <c r="OI17">
        <v>15</v>
      </c>
      <c r="OJ17" s="7" t="s">
        <v>19</v>
      </c>
      <c r="OK17" s="7" t="str">
        <f t="shared" ca="1" si="21"/>
        <v/>
      </c>
      <c r="OL17" s="7" t="str">
        <f t="shared" ca="1" si="22"/>
        <v/>
      </c>
      <c r="OM17" t="str">
        <f ca="1">IFERROR(VLOOKUP(OI17,$L$3:$AK$568,7,FALSE),"")</f>
        <v/>
      </c>
      <c r="ON17" t="str">
        <f ca="1">IFERROR(VLOOKUP(OI17,$L$3:$AK$568,8,FALSE),"")</f>
        <v/>
      </c>
      <c r="OO17" s="7" t="str">
        <f ca="1">IFERROR(VLOOKUP(OI17,$L$3:$AK$568,26,FALSE),"")</f>
        <v/>
      </c>
      <c r="OQ17">
        <v>15</v>
      </c>
      <c r="OR17" s="7" t="s">
        <v>19</v>
      </c>
      <c r="OS17" t="e">
        <f t="shared" ca="1" si="23"/>
        <v>#N/A</v>
      </c>
      <c r="OT17" s="7" t="str">
        <f t="shared" ca="1" si="24"/>
        <v/>
      </c>
      <c r="OU17" s="7" t="str">
        <f t="shared" ca="1" si="25"/>
        <v/>
      </c>
      <c r="OV17" t="str">
        <f t="shared" ca="1" si="26"/>
        <v/>
      </c>
      <c r="OX17">
        <v>15</v>
      </c>
      <c r="OY17" s="7" t="s">
        <v>19</v>
      </c>
      <c r="OZ17" s="7">
        <f t="shared" ca="1" si="27"/>
        <v>-32.432213720744087</v>
      </c>
      <c r="PA17" s="7">
        <f t="shared" ca="1" si="28"/>
        <v>22</v>
      </c>
      <c r="PB17" t="str">
        <f ca="1">IFERROR(VLOOKUP(OX17,$M$3:$AK$568,6,FALSE),"")</f>
        <v>Mental Focus</v>
      </c>
      <c r="PC17" t="str">
        <f ca="1">IFERROR(VLOOKUP(OX17,$M$3:$AK$568,7,FALSE),"")</f>
        <v>Ment. Foc.</v>
      </c>
      <c r="PD17" s="7">
        <f ca="1">IFERROR(VLOOKUP(OX17,$M$3:$AK$568,25,FALSE),"")</f>
        <v>-33</v>
      </c>
      <c r="PF17">
        <v>15</v>
      </c>
      <c r="PG17" s="7" t="s">
        <v>19</v>
      </c>
      <c r="PH17" t="str">
        <f t="shared" ca="1" si="29"/>
        <v>Attunement</v>
      </c>
      <c r="PI17" s="7" t="str">
        <f t="shared" ca="1" si="30"/>
        <v>Attune.</v>
      </c>
      <c r="PJ17" s="7">
        <f t="shared" ca="1" si="31"/>
        <v>-25</v>
      </c>
      <c r="PK17" t="str">
        <f t="shared" ca="1" si="32"/>
        <v xml:space="preserve">Attune. (-25), </v>
      </c>
      <c r="PM17">
        <v>15</v>
      </c>
      <c r="PN17" s="7" t="s">
        <v>19</v>
      </c>
      <c r="PO17" s="202" t="str">
        <f t="shared" ca="1" si="33"/>
        <v/>
      </c>
      <c r="PP17" s="7" t="str">
        <f t="shared" ca="1" si="34"/>
        <v/>
      </c>
      <c r="PQ17" t="str">
        <f ca="1">IFERROR(VLOOKUP(PM17,$G$325:$R$409,12,FALSE),"")</f>
        <v/>
      </c>
      <c r="PR17" t="e">
        <f ca="1">VLOOKUP(PM17,$G$324:$Q$409,11,FALSE)</f>
        <v>#N/A</v>
      </c>
      <c r="PS17" s="7" t="str">
        <f ca="1">VLOOKUP(PQ17,$R$325:$Y$409,8,FALSE)</f>
        <v>- -</v>
      </c>
      <c r="PT17" s="7">
        <f ca="1">ReSt</f>
        <v>-4</v>
      </c>
      <c r="PU17" s="7" t="e">
        <f t="shared" ca="1" si="35"/>
        <v>#N/A</v>
      </c>
      <c r="PV17" s="7" t="e">
        <f t="shared" ca="1" si="36"/>
        <v>#N/A</v>
      </c>
      <c r="PW17" s="7" t="str">
        <f ca="1">VLOOKUP(PQ17,$R$325:$AK$409,8,FALSE)</f>
        <v>- -</v>
      </c>
      <c r="PX17" s="7"/>
      <c r="PY17">
        <v>15</v>
      </c>
      <c r="PZ17" s="7" t="s">
        <v>19</v>
      </c>
      <c r="QA17" t="str">
        <f t="shared" ca="1" si="37"/>
        <v/>
      </c>
      <c r="QB17" s="7" t="str">
        <f t="shared" ca="1" si="38"/>
        <v/>
      </c>
      <c r="QC17" s="7" t="str">
        <f t="shared" ca="1" si="39"/>
        <v/>
      </c>
      <c r="QD17" t="str">
        <f t="shared" ca="1" si="40"/>
        <v/>
      </c>
      <c r="QF17">
        <v>15</v>
      </c>
      <c r="QG17" s="7" t="s">
        <v>19</v>
      </c>
      <c r="QH17" s="7">
        <f t="shared" ca="1" si="41"/>
        <v>46.958563807254201</v>
      </c>
      <c r="QI17" s="7">
        <f t="shared" ca="1" si="42"/>
        <v>11</v>
      </c>
      <c r="QJ17" t="str">
        <f t="shared" ca="1" si="43"/>
        <v>Firearm</v>
      </c>
      <c r="QK17" s="7">
        <f t="shared" ca="1" si="44"/>
        <v>46</v>
      </c>
      <c r="QM17">
        <v>15</v>
      </c>
      <c r="QN17" s="7" t="s">
        <v>19</v>
      </c>
      <c r="QO17" t="str">
        <f t="shared" ca="1" si="45"/>
        <v>Boomerang</v>
      </c>
      <c r="QP17" s="7">
        <f t="shared" ca="1" si="46"/>
        <v>17</v>
      </c>
      <c r="QQ17" t="str">
        <f t="shared" ca="1" si="47"/>
        <v xml:space="preserve">Boomerang (17), </v>
      </c>
    </row>
    <row r="18" spans="1:459" x14ac:dyDescent="0.25">
      <c r="A18" s="240"/>
      <c r="C18" s="75"/>
      <c r="D18" s="76"/>
      <c r="F18" s="75"/>
      <c r="G18" s="76"/>
      <c r="I18" s="75" t="s">
        <v>1812</v>
      </c>
      <c r="J18" s="85"/>
      <c r="K18" s="85">
        <f t="shared" ca="1" si="9"/>
        <v>0</v>
      </c>
      <c r="L18" s="85">
        <f t="shared" ca="1" si="316"/>
        <v>0</v>
      </c>
      <c r="M18" s="70">
        <f t="shared" ca="1" si="11"/>
        <v>1</v>
      </c>
      <c r="O18" s="222">
        <f t="shared" ca="1" si="12"/>
        <v>153</v>
      </c>
      <c r="Q18" s="7" t="s">
        <v>1242</v>
      </c>
      <c r="R18" s="9" t="s">
        <v>1245</v>
      </c>
      <c r="S18" s="9" t="s">
        <v>1828</v>
      </c>
      <c r="T18" s="61" t="str">
        <f>SUBSTITUTE(IFERROR(IFERROR(VLOOKUP(R18,'[1]Skill Statistics'!$A$3:$C$513,2,FALSE),VLOOKUP(Q18,'[1]Skill Statistics'!$A$3:$C$513,2,FALSE)),T17),"R*","ReSt")</f>
        <v>In/Re</v>
      </c>
      <c r="U18" s="61" t="str">
        <f>IFERROR(IFERROR(VLOOKUP(R18,'[1]Skill Statistics'!$A$3:$C$513,3,FALSE),VLOOKUP(Q18,'[1]Skill Statistics'!$A$3:$C$513,3,FALSE)),U17)</f>
        <v>SD</v>
      </c>
      <c r="V18" s="61" t="str">
        <f>IF(ISNUMBER(SEARCH("Category",R18)),"- -",IFERROR(IFERROR(VLOOKUP(Q18,[1]Professions!$A$4:$AM$288,MATCH(Profession,[1]Professions!$A$1:$AM$1,0),FALSE),VLOOKUP(Q18,Calculations!$B$91:$I$95,8,FALSE)),"- -"))</f>
        <v>2 / 4</v>
      </c>
      <c r="W18" s="60">
        <f t="shared" si="13"/>
        <v>2</v>
      </c>
      <c r="X18" s="7">
        <f ca="1">IFERROR(VLOOKUP(R18,$BS$6:$NR$519,MATCH(ActualLevel,$BS$3:$NR$3,0),FALSE),"- -")</f>
        <v>0</v>
      </c>
      <c r="Y18" s="7">
        <f ca="1">Y17</f>
        <v>2</v>
      </c>
      <c r="Z18" s="7">
        <f ca="1">IFERROR(VLOOKUP(Y18,Charts!$BQ$2:$BR$52,2,FALSE),"- -")</f>
        <v>10</v>
      </c>
      <c r="AA18" s="7">
        <f t="shared" ca="1" si="51"/>
        <v>3</v>
      </c>
      <c r="AB18" s="7">
        <f t="shared" ca="1" si="317"/>
        <v>0</v>
      </c>
      <c r="AC18" s="7"/>
      <c r="AD18" s="7"/>
      <c r="AE18" s="7"/>
      <c r="AF18" s="7"/>
      <c r="AG18" s="7"/>
      <c r="AH18" s="43"/>
      <c r="AI18" s="7"/>
      <c r="AJ18" s="7"/>
      <c r="AK18" s="7">
        <f t="shared" ca="1" si="52"/>
        <v>13</v>
      </c>
      <c r="AL18" s="7"/>
      <c r="AM18" s="69">
        <f>IFERROR(VLOOKUP(R18,'[1]Skill Statistics'!$A$3:$AN$513,MATCH(Profession,'[1]Skill Statistics'!$A$2:$AN$2,0),FALSE),0)</f>
        <v>0</v>
      </c>
      <c r="AN18" s="85">
        <f>IFERROR(VLOOKUP(Q18,'[1]Skill Statistics'!$A$3:$BK$513,MATCH(Archetype,'[1]Skill Statistics'!$A$2:$BK$2,0),FALSE),0)</f>
        <v>0.6</v>
      </c>
      <c r="AO18" s="85">
        <f>IFERROR(VLOOKUP(Q18,'[1]Skill Statistics'!$A$3:$BB$513,MATCH(Race,'[1]Skill Statistics'!$A$2:$BB$2,0),FALSE),0)</f>
        <v>0</v>
      </c>
      <c r="AP18" s="85">
        <f t="shared" ca="1" si="14"/>
        <v>0.3</v>
      </c>
      <c r="AQ18" s="70"/>
      <c r="AS18" s="69">
        <f>IFERROR(VLOOKUP(Q18,'[1]Professional Skills'!$A$4:$AM$288,MATCH(Profession,'[1]Professional Skills'!$A$3:$AM$3,0),FALSE),"- -")</f>
        <v>0</v>
      </c>
      <c r="AT18" t="s">
        <v>1812</v>
      </c>
      <c r="AU18" s="7" t="str">
        <f t="shared" si="319"/>
        <v/>
      </c>
      <c r="AV18" s="7">
        <f t="shared" ca="1" si="318"/>
        <v>0</v>
      </c>
      <c r="AW18" t="str">
        <f t="shared" si="55"/>
        <v/>
      </c>
      <c r="AX18" t="str">
        <f>IFERROR(_xlfn.RANK.EQ(AW18,$AW$5:$AW$568),"")</f>
        <v/>
      </c>
      <c r="AY18">
        <f t="shared" si="3"/>
        <v>0</v>
      </c>
      <c r="AZ18" s="70" t="str">
        <f t="shared" si="53"/>
        <v/>
      </c>
      <c r="BB18" s="69">
        <f>IFERROR(IF(Q18="Language",VLOOKUP(R18,[1]Cultures!$B$4:$N$218,MATCH(Culture,[1]Cultures!$B$3:$N$3,0),FALSE),VLOOKUP(Q18,[1]Cultures!$B$4:$O$212,MATCH(Culture,[1]Cultures!$B$3:$O$3,0),FALSE)),"- -")</f>
        <v>2</v>
      </c>
      <c r="BC18" t="s">
        <v>1816</v>
      </c>
      <c r="BD18">
        <f t="shared" ca="1" si="315"/>
        <v>0</v>
      </c>
      <c r="BE18" t="str">
        <f t="shared" si="262"/>
        <v/>
      </c>
      <c r="BI18" s="7">
        <f t="shared" si="54"/>
        <v>2</v>
      </c>
      <c r="BJ18" s="7"/>
      <c r="BK18" s="7"/>
      <c r="BL18" s="70">
        <f t="shared" si="6"/>
        <v>2</v>
      </c>
      <c r="BN18" s="69">
        <f>IFERROR(VLOOKUP(V18,Charts!$BT$2:$BV$14,3,FALSE),"- -")</f>
        <v>0.76923076923076927</v>
      </c>
      <c r="BO18" s="85">
        <f t="shared" ca="1" si="15"/>
        <v>1.7981789137989259</v>
      </c>
      <c r="BP18" s="70">
        <f t="shared" ca="1" si="263"/>
        <v>153</v>
      </c>
      <c r="BR18" s="7">
        <v>13</v>
      </c>
      <c r="BS18" s="9" t="str">
        <f ca="1">VLOOKUP(BR18,$O$3:$R$568,4,FALSE)</f>
        <v>Ground Forces</v>
      </c>
      <c r="BT18" s="7" t="str">
        <f ca="1">VLOOKUP(BS18,$R$3:$V$568,5,FALSE)</f>
        <v>5 / 7</v>
      </c>
      <c r="BU18" s="7">
        <f ca="1">VLOOKUP(BT18,Charts!$BT$2:$BV$14,3,FALSE)</f>
        <v>0.46153846153846156</v>
      </c>
      <c r="BV18" s="7" t="str">
        <f t="shared" ca="1" si="56"/>
        <v>5</v>
      </c>
      <c r="BW18" s="7" t="str">
        <f t="shared" ca="1" si="57"/>
        <v>7</v>
      </c>
      <c r="BY18" s="7">
        <f t="shared" ca="1" si="58"/>
        <v>0.98753483504452177</v>
      </c>
      <c r="BZ18" s="7">
        <f t="shared" ca="1" si="59"/>
        <v>-0.52599637350606021</v>
      </c>
      <c r="CA18" s="7">
        <f t="shared" ca="1" si="60"/>
        <v>0</v>
      </c>
      <c r="CB18" s="7">
        <f t="shared" ca="1" si="61"/>
        <v>0</v>
      </c>
      <c r="CC18" s="7">
        <f ca="1">IFERROR(IF(CC17+CB18&gt;CD$4,CC17,CC17+CB18),"")</f>
        <v>29</v>
      </c>
      <c r="CD18" s="7">
        <f t="shared" ca="1" si="264"/>
        <v>0</v>
      </c>
      <c r="CE18" s="7">
        <f t="shared" ca="1" si="62"/>
        <v>0.80269425828039931</v>
      </c>
      <c r="CF18" s="7">
        <f t="shared" ca="1" si="63"/>
        <v>-0.34115579674193774</v>
      </c>
      <c r="CG18" s="7">
        <f t="shared" ca="1" si="64"/>
        <v>0</v>
      </c>
      <c r="CH18" s="7">
        <f t="shared" ca="1" si="65"/>
        <v>0</v>
      </c>
      <c r="CI18" s="7">
        <f ca="1">IFERROR(IF(CI17+CH18&gt;CJ$4,CI17,CI17+CH18),"")</f>
        <v>25</v>
      </c>
      <c r="CJ18" s="7">
        <f t="shared" ca="1" si="265"/>
        <v>0</v>
      </c>
      <c r="CK18" s="7">
        <f t="shared" ca="1" si="66"/>
        <v>0.26301491140121136</v>
      </c>
      <c r="CL18" s="7">
        <f t="shared" ca="1" si="67"/>
        <v>0.1985235501372502</v>
      </c>
      <c r="CM18" s="7">
        <f t="shared" ca="1" si="68"/>
        <v>1</v>
      </c>
      <c r="CN18" s="7" t="str">
        <f t="shared" ca="1" si="69"/>
        <v>5</v>
      </c>
      <c r="CO18" s="7">
        <f ca="1">IFERROR(IF(CO17+CN18&gt;CP$4,CO17,CO17+CN18),"")</f>
        <v>30</v>
      </c>
      <c r="CP18" s="7">
        <f t="shared" ca="1" si="266"/>
        <v>1</v>
      </c>
      <c r="CQ18" s="7">
        <f t="shared" ca="1" si="70"/>
        <v>0.21002018658463151</v>
      </c>
      <c r="CR18" s="7">
        <f t="shared" ca="1" si="71"/>
        <v>0.25151827495383006</v>
      </c>
      <c r="CS18" s="7">
        <f t="shared" ca="1" si="72"/>
        <v>1</v>
      </c>
      <c r="CT18" s="7" t="str">
        <f t="shared" ca="1" si="73"/>
        <v>5</v>
      </c>
      <c r="CU18" s="7">
        <f ca="1">IFERROR(IF(CU17+CT18&gt;CV$4,CU17,CU17+CT18),"")</f>
        <v>29</v>
      </c>
      <c r="CV18" s="7">
        <f t="shared" ca="1" si="267"/>
        <v>2</v>
      </c>
      <c r="CW18" s="7">
        <f t="shared" ca="1" si="74"/>
        <v>0.14422449850417152</v>
      </c>
      <c r="CX18" s="7">
        <f t="shared" ca="1" si="75"/>
        <v>0.31731396303429005</v>
      </c>
      <c r="CY18" s="7">
        <f t="shared" ca="1" si="76"/>
        <v>1</v>
      </c>
      <c r="CZ18" s="7" t="str">
        <f t="shared" ca="1" si="77"/>
        <v>5</v>
      </c>
      <c r="DA18" s="7">
        <f ca="1">IFERROR(IF(DA17+CZ18&gt;DB$4,DA17,DA17+CZ18),"")</f>
        <v>30</v>
      </c>
      <c r="DB18" s="7">
        <f t="shared" ca="1" si="268"/>
        <v>3</v>
      </c>
      <c r="DC18" s="7">
        <f t="shared" ca="1" si="78"/>
        <v>0.46818501006463009</v>
      </c>
      <c r="DD18" s="7">
        <f t="shared" ca="1" si="79"/>
        <v>-6.6465485261685275E-3</v>
      </c>
      <c r="DE18" s="7">
        <f t="shared" ca="1" si="80"/>
        <v>0</v>
      </c>
      <c r="DF18" s="7">
        <f t="shared" ca="1" si="81"/>
        <v>0</v>
      </c>
      <c r="DG18" s="7">
        <f ca="1">IFERROR(IF(DG17+DF18&gt;DH$4,DG17,DG17+DF18),"")</f>
        <v>20</v>
      </c>
      <c r="DH18" s="7">
        <f t="shared" ca="1" si="269"/>
        <v>3</v>
      </c>
      <c r="DI18" s="7">
        <f t="shared" ca="1" si="82"/>
        <v>0.10253758206157515</v>
      </c>
      <c r="DJ18" s="7">
        <f t="shared" ca="1" si="83"/>
        <v>0.35900087947688641</v>
      </c>
      <c r="DK18" s="7">
        <f t="shared" ca="1" si="84"/>
        <v>1</v>
      </c>
      <c r="DL18" s="7" t="str">
        <f t="shared" ca="1" si="85"/>
        <v>5</v>
      </c>
      <c r="DM18" s="7">
        <f ca="1">IFERROR(IF(DM17+DL18&gt;DN$4,DM17,DM17+DL18),"")</f>
        <v>35</v>
      </c>
      <c r="DN18" s="7">
        <f t="shared" ca="1" si="270"/>
        <v>4</v>
      </c>
      <c r="DO18" s="7">
        <f t="shared" ca="1" si="86"/>
        <v>5.977978935834094E-2</v>
      </c>
      <c r="DP18" s="7">
        <f t="shared" ca="1" si="87"/>
        <v>0.40175867218012062</v>
      </c>
      <c r="DQ18" s="7">
        <f t="shared" ca="1" si="88"/>
        <v>1</v>
      </c>
      <c r="DR18" s="7" t="str">
        <f t="shared" ca="1" si="89"/>
        <v>5</v>
      </c>
      <c r="DS18" s="7">
        <f ca="1">IFERROR(IF(DS17+DR18&gt;DT$4,DS17,DS17+DR18),"")</f>
        <v>36</v>
      </c>
      <c r="DT18" s="7">
        <f t="shared" ca="1" si="271"/>
        <v>5</v>
      </c>
      <c r="DU18" s="7">
        <f t="shared" ca="1" si="90"/>
        <v>0.14945316035165246</v>
      </c>
      <c r="DV18" s="7">
        <f t="shared" ca="1" si="91"/>
        <v>0.31208530118680911</v>
      </c>
      <c r="DW18" s="7">
        <f t="shared" ca="1" si="92"/>
        <v>1</v>
      </c>
      <c r="DX18" s="7" t="str">
        <f t="shared" ca="1" si="93"/>
        <v>5</v>
      </c>
      <c r="DY18" s="7">
        <f ca="1">IFERROR(IF(DY17+DX18&gt;DZ$4,DY17,DY17+DX18),"")</f>
        <v>29</v>
      </c>
      <c r="DZ18" s="7">
        <f t="shared" ca="1" si="272"/>
        <v>6</v>
      </c>
      <c r="EA18" s="7">
        <f t="shared" ca="1" si="94"/>
        <v>0.72738756481208666</v>
      </c>
      <c r="EB18" s="7">
        <f t="shared" ca="1" si="95"/>
        <v>-0.2658491032736251</v>
      </c>
      <c r="EC18" s="7">
        <f t="shared" ca="1" si="96"/>
        <v>0</v>
      </c>
      <c r="ED18" s="7">
        <f t="shared" ca="1" si="97"/>
        <v>0</v>
      </c>
      <c r="EE18" s="7">
        <f ca="1">IFERROR(IF(EE17+ED18&gt;EF$4,EE17,EE17+ED18),"")</f>
        <v>16</v>
      </c>
      <c r="EF18" s="7">
        <f t="shared" ca="1" si="273"/>
        <v>6</v>
      </c>
      <c r="EG18" s="7">
        <f t="shared" ca="1" si="98"/>
        <v>0.6213034401823867</v>
      </c>
      <c r="EH18" s="7">
        <f t="shared" ca="1" si="99"/>
        <v>-0.15976497864392514</v>
      </c>
      <c r="EI18" s="7">
        <f t="shared" ca="1" si="100"/>
        <v>0</v>
      </c>
      <c r="EJ18" s="7">
        <f t="shared" ca="1" si="101"/>
        <v>0</v>
      </c>
      <c r="EK18" s="7">
        <f ca="1">IFERROR(IF(EK17+EJ18&gt;EL$4,EK17,EK17+EJ18),"")</f>
        <v>19</v>
      </c>
      <c r="EL18" s="7">
        <f t="shared" ca="1" si="274"/>
        <v>6</v>
      </c>
      <c r="EM18" s="7">
        <f t="shared" ca="1" si="102"/>
        <v>0.79819449883282556</v>
      </c>
      <c r="EN18" s="7">
        <f t="shared" ca="1" si="103"/>
        <v>-0.336656037294364</v>
      </c>
      <c r="EO18" s="7">
        <f t="shared" ca="1" si="104"/>
        <v>0</v>
      </c>
      <c r="EP18" s="7">
        <f t="shared" ca="1" si="105"/>
        <v>0</v>
      </c>
      <c r="EQ18" s="7">
        <f ca="1">IFERROR(IF(EQ17+EP18&gt;ER$4,EQ17,EQ17+EP18),"")</f>
        <v>22</v>
      </c>
      <c r="ER18" s="7">
        <f t="shared" ca="1" si="275"/>
        <v>6</v>
      </c>
      <c r="ES18" s="7">
        <f t="shared" ca="1" si="106"/>
        <v>0.43290615161001811</v>
      </c>
      <c r="ET18" s="7">
        <f t="shared" ca="1" si="107"/>
        <v>2.8632309928443456E-2</v>
      </c>
      <c r="EU18" s="7">
        <f t="shared" ca="1" si="108"/>
        <v>1</v>
      </c>
      <c r="EV18" s="7" t="str">
        <f t="shared" ca="1" si="109"/>
        <v>5</v>
      </c>
      <c r="EW18" s="7">
        <f ca="1">IFERROR(IF(EW17+EV18&gt;EX$4,EW17,EW17+EV18),"")</f>
        <v>21</v>
      </c>
      <c r="EX18" s="7">
        <f t="shared" ca="1" si="276"/>
        <v>7</v>
      </c>
      <c r="EY18" s="7">
        <f t="shared" ca="1" si="110"/>
        <v>0.61701983237576297</v>
      </c>
      <c r="EZ18" s="7">
        <f t="shared" ca="1" si="111"/>
        <v>-0.1554813708373014</v>
      </c>
      <c r="FA18" s="7">
        <f t="shared" ca="1" si="112"/>
        <v>0</v>
      </c>
      <c r="FB18" s="7">
        <f t="shared" ca="1" si="113"/>
        <v>0</v>
      </c>
      <c r="FC18" s="7">
        <f ca="1">IFERROR(IF(FC17+FB18&gt;FD$4,FC17,FC17+FB18),"")</f>
        <v>23</v>
      </c>
      <c r="FD18" s="7">
        <f t="shared" ca="1" si="277"/>
        <v>7</v>
      </c>
      <c r="FE18" s="7">
        <f t="shared" ca="1" si="114"/>
        <v>0.25372366655773104</v>
      </c>
      <c r="FF18" s="7">
        <f t="shared" ca="1" si="115"/>
        <v>0.20781479498073052</v>
      </c>
      <c r="FG18" s="7">
        <f t="shared" ca="1" si="116"/>
        <v>1</v>
      </c>
      <c r="FH18" s="7" t="str">
        <f t="shared" ca="1" si="117"/>
        <v>5</v>
      </c>
      <c r="FI18" s="7">
        <f ca="1">IFERROR(IF(FI17+FH18&gt;FJ$4,FI17,FI17+FH18),"")</f>
        <v>27</v>
      </c>
      <c r="FJ18" s="7">
        <f t="shared" ca="1" si="278"/>
        <v>8</v>
      </c>
      <c r="FK18" s="7">
        <f t="shared" ca="1" si="118"/>
        <v>0.810901179037404</v>
      </c>
      <c r="FL18" s="7">
        <f t="shared" ca="1" si="119"/>
        <v>-0.34936271749894243</v>
      </c>
      <c r="FM18" s="7">
        <f t="shared" ca="1" si="120"/>
        <v>0</v>
      </c>
      <c r="FN18" s="7">
        <f t="shared" ca="1" si="121"/>
        <v>0</v>
      </c>
      <c r="FO18" s="7">
        <f ca="1">IFERROR(IF(FO17+FN18&gt;FP$4,FO17,FO17+FN18),"")</f>
        <v>22</v>
      </c>
      <c r="FP18" s="7">
        <f t="shared" ca="1" si="279"/>
        <v>8</v>
      </c>
      <c r="FQ18" s="7">
        <f t="shared" ca="1" si="122"/>
        <v>0.37596194990292164</v>
      </c>
      <c r="FR18" s="7">
        <f t="shared" ca="1" si="123"/>
        <v>8.557651163553992E-2</v>
      </c>
      <c r="FS18" s="7">
        <f t="shared" ca="1" si="124"/>
        <v>1</v>
      </c>
      <c r="FT18" s="7" t="str">
        <f t="shared" ca="1" si="125"/>
        <v>5</v>
      </c>
      <c r="FU18" s="7">
        <f ca="1">IFERROR(IF(FU17+FT18&gt;FV$4,FU17,FU17+FT18),"")</f>
        <v>31</v>
      </c>
      <c r="FV18" s="7">
        <f t="shared" ca="1" si="280"/>
        <v>9</v>
      </c>
      <c r="FW18" s="7">
        <f t="shared" ca="1" si="126"/>
        <v>0.27351217872028</v>
      </c>
      <c r="FX18" s="7">
        <f t="shared" ca="1" si="127"/>
        <v>0.18802628281818157</v>
      </c>
      <c r="FY18" s="7">
        <f t="shared" ca="1" si="128"/>
        <v>1</v>
      </c>
      <c r="FZ18" s="7" t="str">
        <f t="shared" ca="1" si="129"/>
        <v>5</v>
      </c>
      <c r="GA18" s="7">
        <f ca="1">IFERROR(IF(GA17+FZ18&gt;GB$4,GA17,GA17+FZ18),"")</f>
        <v>26</v>
      </c>
      <c r="GB18" s="7">
        <f t="shared" ca="1" si="281"/>
        <v>10</v>
      </c>
      <c r="GC18" s="7">
        <f t="shared" ca="1" si="130"/>
        <v>0.55808848074516482</v>
      </c>
      <c r="GD18" s="7">
        <f t="shared" ca="1" si="131"/>
        <v>-9.6550019206703253E-2</v>
      </c>
      <c r="GE18" s="7">
        <f t="shared" ca="1" si="132"/>
        <v>0</v>
      </c>
      <c r="GF18" s="7">
        <f t="shared" ca="1" si="133"/>
        <v>0</v>
      </c>
      <c r="GG18" s="7">
        <f ca="1">IFERROR(IF(GG17+GF18&gt;GH$4,GG17,GG17+GF18),"")</f>
        <v>28</v>
      </c>
      <c r="GH18" s="7">
        <f t="shared" ca="1" si="282"/>
        <v>10</v>
      </c>
      <c r="GI18" s="7">
        <f t="shared" ca="1" si="134"/>
        <v>0.13268585791071708</v>
      </c>
      <c r="GJ18" s="7">
        <f t="shared" ca="1" si="135"/>
        <v>0.32885260362774449</v>
      </c>
      <c r="GK18" s="7">
        <f t="shared" ca="1" si="136"/>
        <v>1</v>
      </c>
      <c r="GL18" s="7" t="str">
        <f t="shared" ca="1" si="137"/>
        <v>5</v>
      </c>
      <c r="GM18" s="7">
        <f ca="1">IFERROR(IF(GM17+GL18&gt;GN$4,GM17,GM17+GL18),"")</f>
        <v>22</v>
      </c>
      <c r="GN18" s="7">
        <f t="shared" ca="1" si="283"/>
        <v>11</v>
      </c>
      <c r="GO18" s="7">
        <f t="shared" ca="1" si="138"/>
        <v>0.78491194149394172</v>
      </c>
      <c r="GP18" s="7">
        <f t="shared" ca="1" si="139"/>
        <v>-0.32337347995548016</v>
      </c>
      <c r="GQ18" s="7">
        <f t="shared" ca="1" si="140"/>
        <v>0</v>
      </c>
      <c r="GR18" s="7">
        <f t="shared" ca="1" si="141"/>
        <v>0</v>
      </c>
      <c r="GS18" s="7">
        <f ca="1">IFERROR(IF(GS17+GR18&gt;GT$4,GS17,GS17+GR18),"")</f>
        <v>30</v>
      </c>
      <c r="GT18" s="7">
        <f t="shared" ca="1" si="284"/>
        <v>11</v>
      </c>
      <c r="GU18" s="7">
        <f t="shared" ca="1" si="142"/>
        <v>0.35804979229227352</v>
      </c>
      <c r="GV18" s="7">
        <f t="shared" ca="1" si="143"/>
        <v>0.10348866924618805</v>
      </c>
      <c r="GW18" s="7">
        <f t="shared" ca="1" si="144"/>
        <v>1</v>
      </c>
      <c r="GX18" s="7" t="str">
        <f t="shared" ca="1" si="145"/>
        <v>5</v>
      </c>
      <c r="GY18" s="7">
        <f ca="1">IFERROR(IF(GY17+GX18&gt;GZ$4,GY17,GY17+GX18),"")</f>
        <v>27</v>
      </c>
      <c r="GZ18" s="7">
        <f t="shared" ca="1" si="285"/>
        <v>12</v>
      </c>
      <c r="HA18" s="7">
        <f t="shared" ca="1" si="146"/>
        <v>0.45755589563060772</v>
      </c>
      <c r="HB18" s="7">
        <f t="shared" ca="1" si="147"/>
        <v>3.9825659078538411E-3</v>
      </c>
      <c r="HC18" s="7">
        <f t="shared" ca="1" si="148"/>
        <v>1</v>
      </c>
      <c r="HD18" s="7" t="str">
        <f t="shared" ca="1" si="149"/>
        <v>5</v>
      </c>
      <c r="HE18" s="7">
        <f ca="1">IFERROR(IF(HE17+HD18&gt;HF$4,HE17,HE17+HD18),"")</f>
        <v>29</v>
      </c>
      <c r="HF18" s="7">
        <f t="shared" ca="1" si="286"/>
        <v>13</v>
      </c>
      <c r="HG18" s="7">
        <f t="shared" ca="1" si="150"/>
        <v>0.45614035795211361</v>
      </c>
      <c r="HH18" s="7">
        <f t="shared" ca="1" si="151"/>
        <v>5.3981035863479576E-3</v>
      </c>
      <c r="HI18" s="7">
        <f t="shared" ca="1" si="152"/>
        <v>1</v>
      </c>
      <c r="HJ18" s="7" t="str">
        <f t="shared" ca="1" si="153"/>
        <v>5</v>
      </c>
      <c r="HK18" s="7">
        <f ca="1">IFERROR(IF(HK17+HJ18&gt;HL$4,HK17,HK17+HJ18),"")</f>
        <v>25</v>
      </c>
      <c r="HL18" s="7">
        <f t="shared" ca="1" si="287"/>
        <v>14</v>
      </c>
      <c r="HM18" s="7">
        <f t="shared" ca="1" si="154"/>
        <v>0.23876287774192051</v>
      </c>
      <c r="HN18" s="7">
        <f t="shared" ca="1" si="155"/>
        <v>0.22277558379654105</v>
      </c>
      <c r="HO18" s="7">
        <f t="shared" ca="1" si="156"/>
        <v>1</v>
      </c>
      <c r="HP18" s="7" t="str">
        <f t="shared" ca="1" si="157"/>
        <v>5</v>
      </c>
      <c r="HQ18" s="7">
        <f ca="1">IFERROR(IF(HQ17+HP18&gt;HR$4,HQ17,HQ17+HP18),"")</f>
        <v>29</v>
      </c>
      <c r="HR18" s="7">
        <f t="shared" ca="1" si="288"/>
        <v>15</v>
      </c>
      <c r="HS18" s="7">
        <f t="shared" ca="1" si="158"/>
        <v>0.96524456990686447</v>
      </c>
      <c r="HT18" s="7">
        <f t="shared" ca="1" si="159"/>
        <v>-0.50370610836840291</v>
      </c>
      <c r="HU18" s="7">
        <f t="shared" ca="1" si="160"/>
        <v>0</v>
      </c>
      <c r="HV18" s="7">
        <f t="shared" ca="1" si="161"/>
        <v>0</v>
      </c>
      <c r="HW18" s="7">
        <f ca="1">IFERROR(IF(HW17+HV18&gt;HX$4,HW17,HW17+HV18),"")</f>
        <v>25</v>
      </c>
      <c r="HX18" s="7">
        <f t="shared" ca="1" si="289"/>
        <v>15</v>
      </c>
      <c r="HY18" s="7">
        <f t="shared" ca="1" si="162"/>
        <v>0.90554941353656448</v>
      </c>
      <c r="HZ18" s="7">
        <f t="shared" ca="1" si="163"/>
        <v>-0.44401095199810292</v>
      </c>
      <c r="IA18" s="7">
        <f t="shared" ca="1" si="164"/>
        <v>0</v>
      </c>
      <c r="IB18" s="7">
        <f t="shared" ca="1" si="165"/>
        <v>0</v>
      </c>
      <c r="IC18" s="7">
        <f ca="1">IFERROR(IF(IC17+IB18&gt;ID$4,IC17,IC17+IB18),"")</f>
        <v>30</v>
      </c>
      <c r="ID18" s="7">
        <f t="shared" ca="1" si="290"/>
        <v>15</v>
      </c>
      <c r="IE18" s="7">
        <f t="shared" ca="1" si="166"/>
        <v>5.4981322427484103E-2</v>
      </c>
      <c r="IF18" s="7">
        <f t="shared" ca="1" si="167"/>
        <v>0.40655713911097746</v>
      </c>
      <c r="IG18" s="7">
        <f t="shared" ca="1" si="168"/>
        <v>1</v>
      </c>
      <c r="IH18" s="7" t="str">
        <f t="shared" ca="1" si="169"/>
        <v>5</v>
      </c>
      <c r="II18" s="7">
        <f ca="1">IFERROR(IF(II17+IH18&gt;IJ$4,II17,II17+IH18),"")</f>
        <v>32</v>
      </c>
      <c r="IJ18" s="7">
        <f t="shared" ca="1" si="291"/>
        <v>16</v>
      </c>
      <c r="IK18" s="7">
        <f t="shared" ca="1" si="170"/>
        <v>2.0539578288050642E-2</v>
      </c>
      <c r="IL18" s="7">
        <f t="shared" ca="1" si="171"/>
        <v>0.44099888325041092</v>
      </c>
      <c r="IM18" s="7">
        <f t="shared" ca="1" si="172"/>
        <v>1</v>
      </c>
      <c r="IN18" s="7" t="str">
        <f t="shared" ca="1" si="173"/>
        <v>5</v>
      </c>
      <c r="IO18" s="7">
        <f ca="1">IFERROR(IF(IO17+IN18&gt;IP$4,IO17,IO17+IN18),"")</f>
        <v>27</v>
      </c>
      <c r="IP18" s="7">
        <f t="shared" ca="1" si="292"/>
        <v>17</v>
      </c>
      <c r="IQ18" s="7">
        <f t="shared" ca="1" si="174"/>
        <v>0.26404067316466517</v>
      </c>
      <c r="IR18" s="7">
        <f t="shared" ca="1" si="175"/>
        <v>0.19749778837379639</v>
      </c>
      <c r="IS18" s="7">
        <f t="shared" ca="1" si="176"/>
        <v>1</v>
      </c>
      <c r="IT18" s="7" t="str">
        <f t="shared" ca="1" si="177"/>
        <v>5</v>
      </c>
      <c r="IU18" s="7">
        <f ca="1">IFERROR(IF(IU17+IT18&gt;IV$4,IU17,IU17+IT18),"")</f>
        <v>30</v>
      </c>
      <c r="IV18" s="7">
        <f t="shared" ca="1" si="293"/>
        <v>18</v>
      </c>
      <c r="IW18" s="7">
        <f t="shared" ca="1" si="178"/>
        <v>2.0455840186488383E-2</v>
      </c>
      <c r="IX18" s="7">
        <f t="shared" ca="1" si="179"/>
        <v>0.44108262135197318</v>
      </c>
      <c r="IY18" s="7">
        <f t="shared" ca="1" si="180"/>
        <v>1</v>
      </c>
      <c r="IZ18" s="7" t="str">
        <f t="shared" ca="1" si="181"/>
        <v>5</v>
      </c>
      <c r="JA18" s="7">
        <f ca="1">IFERROR(IF(JA17+IZ18&gt;JB$4,JA17,JA17+IZ18),"")</f>
        <v>35</v>
      </c>
      <c r="JB18" s="7">
        <f t="shared" ca="1" si="294"/>
        <v>19</v>
      </c>
      <c r="JC18" s="7">
        <f t="shared" ca="1" si="182"/>
        <v>0.81522650168520383</v>
      </c>
      <c r="JD18" s="7">
        <f t="shared" ca="1" si="183"/>
        <v>-0.35368804014674227</v>
      </c>
      <c r="JE18" s="7">
        <f t="shared" ca="1" si="184"/>
        <v>0</v>
      </c>
      <c r="JF18" s="7">
        <f t="shared" ca="1" si="185"/>
        <v>0</v>
      </c>
      <c r="JG18" s="7">
        <f ca="1">IFERROR(IF(JG17+JF18&gt;JH$4,JG17,JG17+JF18),"")</f>
        <v>24</v>
      </c>
      <c r="JH18" s="7">
        <f t="shared" ca="1" si="295"/>
        <v>19</v>
      </c>
      <c r="JI18" s="7">
        <f t="shared" ca="1" si="186"/>
        <v>0.43638268583988316</v>
      </c>
      <c r="JJ18" s="7">
        <f t="shared" ca="1" si="187"/>
        <v>2.5155775698578409E-2</v>
      </c>
      <c r="JK18" s="7">
        <f t="shared" ca="1" si="188"/>
        <v>1</v>
      </c>
      <c r="JL18" s="7" t="str">
        <f t="shared" ca="1" si="189"/>
        <v>5</v>
      </c>
      <c r="JM18" s="7">
        <f ca="1">IFERROR(IF(JM17+JL18&gt;JN$4,JM17,JM17+JL18),"")</f>
        <v>32</v>
      </c>
      <c r="JN18" s="7">
        <f t="shared" ca="1" si="296"/>
        <v>20</v>
      </c>
      <c r="JO18" s="7">
        <f t="shared" ca="1" si="190"/>
        <v>0.37661162410873616</v>
      </c>
      <c r="JP18" s="7">
        <f t="shared" ca="1" si="191"/>
        <v>8.4926837429725399E-2</v>
      </c>
      <c r="JQ18" s="7">
        <f t="shared" ca="1" si="192"/>
        <v>1</v>
      </c>
      <c r="JR18" s="7" t="str">
        <f t="shared" ca="1" si="193"/>
        <v>5</v>
      </c>
      <c r="JS18" s="7">
        <f ca="1">IFERROR(IF(JS17+JR18&gt;JT$4,JS17,JS17+JR18),"")</f>
        <v>32</v>
      </c>
      <c r="JT18" s="7">
        <f t="shared" ca="1" si="297"/>
        <v>21</v>
      </c>
      <c r="JU18" s="7">
        <f t="shared" ca="1" si="194"/>
        <v>0.24954580244525471</v>
      </c>
      <c r="JV18" s="7">
        <f t="shared" ca="1" si="195"/>
        <v>0.21199265909320686</v>
      </c>
      <c r="JW18" s="7">
        <f t="shared" ca="1" si="196"/>
        <v>1</v>
      </c>
      <c r="JX18" s="7" t="str">
        <f t="shared" ca="1" si="197"/>
        <v>5</v>
      </c>
      <c r="JY18" s="7">
        <f ca="1">IFERROR(IF(JY17+JX18&gt;JZ$4,JY17,JY17+JX18),"")</f>
        <v>24</v>
      </c>
      <c r="JZ18" s="7">
        <f t="shared" ca="1" si="298"/>
        <v>22</v>
      </c>
      <c r="KA18" s="7">
        <f t="shared" ca="1" si="198"/>
        <v>0.50469154690587359</v>
      </c>
      <c r="KB18" s="7">
        <f t="shared" ca="1" si="199"/>
        <v>-4.3153085367412025E-2</v>
      </c>
      <c r="KC18" s="7">
        <f t="shared" ca="1" si="200"/>
        <v>0</v>
      </c>
      <c r="KD18" s="7">
        <f t="shared" ca="1" si="201"/>
        <v>0</v>
      </c>
      <c r="KE18" s="7">
        <f ca="1">IFERROR(IF(KE17+KD18&gt;KF$4,KE17,KE17+KD18),"")</f>
        <v>22</v>
      </c>
      <c r="KF18" s="7">
        <f t="shared" ca="1" si="299"/>
        <v>22</v>
      </c>
      <c r="KG18" s="7">
        <f t="shared" ca="1" si="202"/>
        <v>0.31037969526281972</v>
      </c>
      <c r="KH18" s="7">
        <f t="shared" ca="1" si="203"/>
        <v>0.15115876627564184</v>
      </c>
      <c r="KI18" s="7">
        <f t="shared" ca="1" si="204"/>
        <v>1</v>
      </c>
      <c r="KJ18" s="7" t="str">
        <f t="shared" ca="1" si="205"/>
        <v>5</v>
      </c>
      <c r="KK18" s="7">
        <f ca="1">IFERROR(IF(KK17+KJ18&gt;KL$4,KK17,KK17+KJ18),"")</f>
        <v>27</v>
      </c>
      <c r="KL18" s="7">
        <f t="shared" ca="1" si="300"/>
        <v>23</v>
      </c>
      <c r="KM18" s="7">
        <f t="shared" ca="1" si="206"/>
        <v>0.90874557951746604</v>
      </c>
      <c r="KN18" s="7">
        <f t="shared" ca="1" si="207"/>
        <v>-0.44720711797900448</v>
      </c>
      <c r="KO18" s="7">
        <f t="shared" ca="1" si="208"/>
        <v>0</v>
      </c>
      <c r="KP18" s="7">
        <f t="shared" ca="1" si="209"/>
        <v>0</v>
      </c>
      <c r="KQ18" s="7">
        <f ca="1">IFERROR(IF(KQ17+KP18&gt;KR$4,KQ17,KQ17+KP18),"")</f>
        <v>24</v>
      </c>
      <c r="KR18" s="7">
        <f t="shared" ca="1" si="301"/>
        <v>23</v>
      </c>
      <c r="KS18" s="7">
        <f t="shared" ca="1" si="210"/>
        <v>0.64471691877515402</v>
      </c>
      <c r="KT18" s="7">
        <f t="shared" ca="1" si="211"/>
        <v>-0.18317845723669246</v>
      </c>
      <c r="KU18" s="7">
        <f t="shared" ca="1" si="212"/>
        <v>0</v>
      </c>
      <c r="KV18" s="7">
        <f t="shared" ca="1" si="213"/>
        <v>0</v>
      </c>
      <c r="KW18" s="7">
        <f ca="1">IFERROR(IF(KW17+KV18&gt;KX$4,KW17,KW17+KV18),"")</f>
        <v>17</v>
      </c>
      <c r="KX18" s="7">
        <f t="shared" ca="1" si="302"/>
        <v>23</v>
      </c>
      <c r="KY18" s="7">
        <f t="shared" ca="1" si="214"/>
        <v>0.38608785031247062</v>
      </c>
      <c r="KZ18" s="7">
        <f t="shared" ca="1" si="215"/>
        <v>7.5450611225990949E-2</v>
      </c>
      <c r="LA18" s="7">
        <f t="shared" ca="1" si="216"/>
        <v>1</v>
      </c>
      <c r="LB18" s="7" t="str">
        <f t="shared" ca="1" si="217"/>
        <v>5</v>
      </c>
      <c r="LC18" s="7">
        <f ca="1">IFERROR(IF(LC17+LB18&gt;LD$4,LC17,LC17+LB18),"")</f>
        <v>29</v>
      </c>
      <c r="LD18" s="7">
        <f t="shared" ca="1" si="303"/>
        <v>24</v>
      </c>
      <c r="LE18" s="7">
        <f t="shared" ca="1" si="218"/>
        <v>8.5399203523371159E-2</v>
      </c>
      <c r="LF18" s="7">
        <f t="shared" ca="1" si="219"/>
        <v>0.37613925801509041</v>
      </c>
      <c r="LG18" s="7">
        <f t="shared" ca="1" si="220"/>
        <v>1</v>
      </c>
      <c r="LH18" s="7" t="str">
        <f t="shared" ca="1" si="221"/>
        <v>5</v>
      </c>
      <c r="LI18" s="7">
        <f ca="1">IFERROR(IF(LI17+LH18&gt;LJ$4,LI17,LI17+LH18),"")</f>
        <v>21</v>
      </c>
      <c r="LJ18" s="7">
        <f t="shared" ca="1" si="304"/>
        <v>25</v>
      </c>
      <c r="LK18" s="7">
        <f t="shared" ca="1" si="222"/>
        <v>5.3468761116388652E-3</v>
      </c>
      <c r="LL18" s="7">
        <f t="shared" ca="1" si="223"/>
        <v>0.4561915854268227</v>
      </c>
      <c r="LM18" s="7">
        <f t="shared" ca="1" si="224"/>
        <v>1</v>
      </c>
      <c r="LN18" s="7" t="str">
        <f t="shared" ca="1" si="225"/>
        <v>5</v>
      </c>
      <c r="LO18" s="7">
        <f ca="1">IFERROR(IF(LO17+LN18&gt;LP$4,LO17,LO17+LN18),"")</f>
        <v>29</v>
      </c>
      <c r="LP18" s="7">
        <f t="shared" ca="1" si="305"/>
        <v>26</v>
      </c>
      <c r="LQ18" s="7">
        <f t="shared" ca="1" si="226"/>
        <v>0.78971527733481384</v>
      </c>
      <c r="LR18" s="7">
        <f t="shared" ca="1" si="227"/>
        <v>-0.32817681579635227</v>
      </c>
      <c r="LS18" s="7">
        <f t="shared" ca="1" si="228"/>
        <v>0</v>
      </c>
      <c r="LT18" s="7">
        <f t="shared" ca="1" si="229"/>
        <v>0</v>
      </c>
      <c r="LU18" s="7">
        <f ca="1">IFERROR(IF(LU17+LT18&gt;LV$4,LU17,LU17+LT18),"")</f>
        <v>18</v>
      </c>
      <c r="LV18" s="7">
        <f t="shared" ca="1" si="306"/>
        <v>26</v>
      </c>
      <c r="LW18" s="7">
        <f t="shared" ca="1" si="230"/>
        <v>0.85795704321392896</v>
      </c>
      <c r="LX18" s="7">
        <f t="shared" ca="1" si="231"/>
        <v>-0.3964185816754674</v>
      </c>
      <c r="LY18" s="7">
        <f t="shared" ca="1" si="232"/>
        <v>0</v>
      </c>
      <c r="LZ18" s="7">
        <f t="shared" ca="1" si="233"/>
        <v>0</v>
      </c>
      <c r="MA18" s="7">
        <f ca="1">IFERROR(IF(MA17+LZ18&gt;MB$4,MA17,MA17+LZ18),"")</f>
        <v>22</v>
      </c>
      <c r="MB18" s="7">
        <f t="shared" ca="1" si="307"/>
        <v>26</v>
      </c>
      <c r="MC18" s="7">
        <f t="shared" ca="1" si="234"/>
        <v>8.036230726931648E-2</v>
      </c>
      <c r="MD18" s="7">
        <f t="shared" ca="1" si="235"/>
        <v>0.38117615426914508</v>
      </c>
      <c r="ME18" s="7">
        <f t="shared" ca="1" si="236"/>
        <v>1</v>
      </c>
      <c r="MF18" s="7" t="str">
        <f t="shared" ca="1" si="237"/>
        <v>5</v>
      </c>
      <c r="MG18" s="7">
        <f ca="1">IFERROR(IF(MG17+MF18&gt;MH$4,MG17,MG17+MF18),"")</f>
        <v>28</v>
      </c>
      <c r="MH18" s="7">
        <f t="shared" ca="1" si="308"/>
        <v>27</v>
      </c>
      <c r="MI18" s="7">
        <f t="shared" ca="1" si="238"/>
        <v>0.19406484942802438</v>
      </c>
      <c r="MJ18" s="7">
        <f t="shared" ca="1" si="239"/>
        <v>0.26747361211043719</v>
      </c>
      <c r="MK18" s="7">
        <f t="shared" ca="1" si="240"/>
        <v>1</v>
      </c>
      <c r="ML18" s="7" t="str">
        <f t="shared" ca="1" si="241"/>
        <v>5</v>
      </c>
      <c r="MM18" s="7">
        <f ca="1">IFERROR(IF(MM17+ML18&gt;MN$4,MM17,MM17+ML18),"")</f>
        <v>23</v>
      </c>
      <c r="MN18" s="7">
        <f t="shared" ca="1" si="309"/>
        <v>28</v>
      </c>
      <c r="MO18" s="7">
        <f t="shared" ca="1" si="242"/>
        <v>0.20096010197004865</v>
      </c>
      <c r="MP18" s="7">
        <f t="shared" ca="1" si="243"/>
        <v>0.26057835956841291</v>
      </c>
      <c r="MQ18" s="7">
        <f t="shared" ca="1" si="244"/>
        <v>1</v>
      </c>
      <c r="MR18" s="7" t="str">
        <f t="shared" ca="1" si="245"/>
        <v>5</v>
      </c>
      <c r="MS18" s="7">
        <f ca="1">IFERROR(IF(MS17+MR18&gt;MT$4,MS17,MS17+MR18),"")</f>
        <v>32</v>
      </c>
      <c r="MT18" s="7">
        <f t="shared" ca="1" si="310"/>
        <v>29</v>
      </c>
      <c r="MU18" s="7">
        <f t="shared" ca="1" si="246"/>
        <v>0.28339027393759553</v>
      </c>
      <c r="MV18" s="7">
        <f t="shared" ca="1" si="247"/>
        <v>0.17814818760086604</v>
      </c>
      <c r="MW18" s="7">
        <f t="shared" ca="1" si="248"/>
        <v>1</v>
      </c>
      <c r="MX18" s="7" t="str">
        <f t="shared" ca="1" si="249"/>
        <v>5</v>
      </c>
      <c r="MY18" s="7">
        <f ca="1">IFERROR(IF(MY17+MX18&gt;MZ$4,MY17,MY17+MX18),"")</f>
        <v>32</v>
      </c>
      <c r="MZ18" s="7">
        <f t="shared" ca="1" si="311"/>
        <v>30</v>
      </c>
      <c r="NA18" s="7">
        <f t="shared" ca="1" si="250"/>
        <v>0.57766285351535829</v>
      </c>
      <c r="NB18" s="7">
        <f t="shared" ca="1" si="251"/>
        <v>-0.11612439197689672</v>
      </c>
      <c r="NC18" s="7">
        <f t="shared" ca="1" si="252"/>
        <v>0</v>
      </c>
      <c r="ND18" s="7">
        <f t="shared" ca="1" si="253"/>
        <v>0</v>
      </c>
      <c r="NE18" s="7">
        <f ca="1">IFERROR(IF(NE17+ND18&gt;NF$4,NE17,NE17+ND18),"")</f>
        <v>24</v>
      </c>
      <c r="NF18" s="7">
        <f t="shared" ca="1" si="312"/>
        <v>30</v>
      </c>
      <c r="NG18" s="7">
        <f t="shared" ca="1" si="254"/>
        <v>3.0406054993125098E-3</v>
      </c>
      <c r="NH18" s="7">
        <f t="shared" ca="1" si="255"/>
        <v>0.45849785603914905</v>
      </c>
      <c r="NI18" s="7">
        <f t="shared" ca="1" si="256"/>
        <v>1</v>
      </c>
      <c r="NJ18" s="7" t="str">
        <f t="shared" ca="1" si="257"/>
        <v>5</v>
      </c>
      <c r="NK18" s="7">
        <f ca="1">IFERROR(IF(NK17+NJ18&gt;NL$4,NK17,NK17+NJ18),"")</f>
        <v>30</v>
      </c>
      <c r="NL18" s="7">
        <f t="shared" ca="1" si="313"/>
        <v>31</v>
      </c>
      <c r="NM18" s="7">
        <f t="shared" ca="1" si="258"/>
        <v>0.33464515404351525</v>
      </c>
      <c r="NN18" s="7">
        <f t="shared" ca="1" si="259"/>
        <v>0.12689330749494632</v>
      </c>
      <c r="NO18" s="7">
        <f t="shared" ca="1" si="260"/>
        <v>1</v>
      </c>
      <c r="NP18" s="7" t="str">
        <f t="shared" ca="1" si="261"/>
        <v>5</v>
      </c>
      <c r="NQ18" s="7">
        <f ca="1">IFERROR(IF(NQ17+NP18&gt;NR$4,NQ17,NQ17+NP18),"")</f>
        <v>29</v>
      </c>
      <c r="NR18" s="7">
        <f t="shared" ca="1" si="314"/>
        <v>32</v>
      </c>
      <c r="NT18">
        <v>16</v>
      </c>
      <c r="NU18" s="7" t="s">
        <v>19</v>
      </c>
      <c r="NV18" s="7" t="str">
        <f t="shared" ca="1" si="16"/>
        <v/>
      </c>
      <c r="NW18" s="7" t="str">
        <f t="shared" ca="1" si="8"/>
        <v/>
      </c>
      <c r="NX18" t="str">
        <f ca="1">IFERROR(VLOOKUP(NT18,$K$3:$AK$568,8,FALSE),"")</f>
        <v/>
      </c>
      <c r="NY18" t="str">
        <f ca="1">IFERROR(VLOOKUP(NT18,$K$3:$AK$568,9,FALSE),"")</f>
        <v/>
      </c>
      <c r="NZ18" s="7" t="str">
        <f ca="1">IFERROR(VLOOKUP(NT18,$K$3:$AK$568,27,FALSE),"")</f>
        <v/>
      </c>
      <c r="OB18">
        <v>16</v>
      </c>
      <c r="OC18" s="7" t="s">
        <v>19</v>
      </c>
      <c r="OD18" t="e">
        <f t="shared" ca="1" si="17"/>
        <v>#N/A</v>
      </c>
      <c r="OE18" s="7" t="str">
        <f t="shared" ca="1" si="18"/>
        <v/>
      </c>
      <c r="OF18" s="7" t="str">
        <f t="shared" ca="1" si="19"/>
        <v/>
      </c>
      <c r="OG18" t="str">
        <f t="shared" ca="1" si="20"/>
        <v/>
      </c>
      <c r="OI18">
        <v>16</v>
      </c>
      <c r="OJ18" s="7" t="s">
        <v>19</v>
      </c>
      <c r="OK18" s="7" t="str">
        <f t="shared" ca="1" si="21"/>
        <v/>
      </c>
      <c r="OL18" s="7" t="str">
        <f t="shared" ca="1" si="22"/>
        <v/>
      </c>
      <c r="OM18" t="str">
        <f ca="1">IFERROR(VLOOKUP(OI18,$L$3:$AK$568,7,FALSE),"")</f>
        <v/>
      </c>
      <c r="ON18" t="str">
        <f ca="1">IFERROR(VLOOKUP(OI18,$L$3:$AK$568,8,FALSE),"")</f>
        <v/>
      </c>
      <c r="OO18" s="7" t="str">
        <f ca="1">IFERROR(VLOOKUP(OI18,$L$3:$AK$568,26,FALSE),"")</f>
        <v/>
      </c>
      <c r="OQ18">
        <v>16</v>
      </c>
      <c r="OR18" s="7" t="s">
        <v>19</v>
      </c>
      <c r="OS18" t="e">
        <f t="shared" ca="1" si="23"/>
        <v>#N/A</v>
      </c>
      <c r="OT18" s="7" t="str">
        <f t="shared" ca="1" si="24"/>
        <v/>
      </c>
      <c r="OU18" s="7" t="str">
        <f t="shared" ca="1" si="25"/>
        <v/>
      </c>
      <c r="OV18" t="str">
        <f t="shared" ca="1" si="26"/>
        <v/>
      </c>
      <c r="OX18">
        <v>16</v>
      </c>
      <c r="OY18" s="7" t="s">
        <v>19</v>
      </c>
      <c r="OZ18" s="7">
        <f t="shared" ca="1" si="27"/>
        <v>-12.307395211373066</v>
      </c>
      <c r="PA18" s="7">
        <f t="shared" ca="1" si="28"/>
        <v>12</v>
      </c>
      <c r="PB18" t="str">
        <f ca="1">IFERROR(VLOOKUP(OX18,$M$3:$AK$568,6,FALSE),"")</f>
        <v>Climbing</v>
      </c>
      <c r="PC18" t="str">
        <f ca="1">IFERROR(VLOOKUP(OX18,$M$3:$AK$568,7,FALSE),"")</f>
        <v>Climb.</v>
      </c>
      <c r="PD18" s="7">
        <f ca="1">IFERROR(VLOOKUP(OX18,$M$3:$AK$568,25,FALSE),"")</f>
        <v>-13</v>
      </c>
      <c r="PF18">
        <v>16</v>
      </c>
      <c r="PG18" s="7" t="s">
        <v>19</v>
      </c>
      <c r="PH18" t="str">
        <f t="shared" ca="1" si="29"/>
        <v>Jumping</v>
      </c>
      <c r="PI18" s="7" t="str">
        <f t="shared" ca="1" si="30"/>
        <v>Jump.</v>
      </c>
      <c r="PJ18" s="7">
        <f t="shared" ca="1" si="31"/>
        <v>-25</v>
      </c>
      <c r="PK18" t="str">
        <f t="shared" ca="1" si="32"/>
        <v xml:space="preserve">Jump. (-25), </v>
      </c>
      <c r="PM18">
        <v>16</v>
      </c>
      <c r="PN18" s="7" t="s">
        <v>19</v>
      </c>
      <c r="PO18" s="202" t="str">
        <f t="shared" ca="1" si="33"/>
        <v/>
      </c>
      <c r="PP18" s="7" t="str">
        <f t="shared" ca="1" si="34"/>
        <v/>
      </c>
      <c r="PQ18" t="str">
        <f ca="1">IFERROR(VLOOKUP(PM18,$G$325:$R$409,12,FALSE),"")</f>
        <v/>
      </c>
      <c r="PR18" t="e">
        <f ca="1">VLOOKUP(PM18,$G$324:$Q$409,11,FALSE)</f>
        <v>#N/A</v>
      </c>
      <c r="PS18" s="7" t="str">
        <f ca="1">VLOOKUP(PQ18,$R$325:$Y$409,8,FALSE)</f>
        <v>- -</v>
      </c>
      <c r="PT18" s="7">
        <f ca="1">ReSt</f>
        <v>-4</v>
      </c>
      <c r="PU18" s="7" t="e">
        <f t="shared" ca="1" si="35"/>
        <v>#N/A</v>
      </c>
      <c r="PV18" s="7" t="e">
        <f t="shared" ca="1" si="36"/>
        <v>#N/A</v>
      </c>
      <c r="PW18" s="7" t="str">
        <f ca="1">VLOOKUP(PQ18,$R$325:$AK$409,8,FALSE)</f>
        <v>- -</v>
      </c>
      <c r="PX18" s="7"/>
      <c r="PY18">
        <v>16</v>
      </c>
      <c r="PZ18" s="7" t="s">
        <v>19</v>
      </c>
      <c r="QA18" t="str">
        <f t="shared" ca="1" si="37"/>
        <v/>
      </c>
      <c r="QB18" s="7" t="str">
        <f t="shared" ca="1" si="38"/>
        <v/>
      </c>
      <c r="QC18" s="7" t="str">
        <f t="shared" ca="1" si="39"/>
        <v/>
      </c>
      <c r="QD18" t="str">
        <f t="shared" ca="1" si="40"/>
        <v/>
      </c>
      <c r="QF18">
        <v>16</v>
      </c>
      <c r="QG18" s="7" t="s">
        <v>19</v>
      </c>
      <c r="QH18" s="7">
        <f t="shared" ca="1" si="41"/>
        <v>56.41419620551946</v>
      </c>
      <c r="QI18" s="7">
        <f t="shared" ca="1" si="42"/>
        <v>4</v>
      </c>
      <c r="QJ18" t="str">
        <f t="shared" ca="1" si="43"/>
        <v>Greater Firearm</v>
      </c>
      <c r="QK18" s="7">
        <f t="shared" ca="1" si="44"/>
        <v>56</v>
      </c>
      <c r="QM18">
        <v>16</v>
      </c>
      <c r="QN18" s="7" t="s">
        <v>19</v>
      </c>
      <c r="QO18" t="str">
        <f t="shared" ca="1" si="45"/>
        <v>Thrown</v>
      </c>
      <c r="QP18" s="7">
        <f t="shared" ca="1" si="46"/>
        <v>12</v>
      </c>
      <c r="QQ18" t="str">
        <f t="shared" ca="1" si="47"/>
        <v xml:space="preserve">Thrown (12), </v>
      </c>
    </row>
    <row r="19" spans="1:459" x14ac:dyDescent="0.25">
      <c r="A19" s="240"/>
      <c r="C19" s="75"/>
      <c r="D19" s="76"/>
      <c r="F19" s="75"/>
      <c r="G19" s="76"/>
      <c r="I19" s="75" t="s">
        <v>1812</v>
      </c>
      <c r="J19" s="85"/>
      <c r="K19" s="85">
        <f t="shared" ca="1" si="9"/>
        <v>0</v>
      </c>
      <c r="L19" s="85">
        <f t="shared" ca="1" si="316"/>
        <v>0</v>
      </c>
      <c r="M19" s="70">
        <f t="shared" ca="1" si="11"/>
        <v>1</v>
      </c>
      <c r="O19" s="222">
        <f t="shared" ca="1" si="12"/>
        <v>274</v>
      </c>
      <c r="Q19" s="7" t="s">
        <v>1242</v>
      </c>
      <c r="R19" s="9" t="s">
        <v>1246</v>
      </c>
      <c r="S19" s="9" t="s">
        <v>1829</v>
      </c>
      <c r="T19" s="61" t="str">
        <f>SUBSTITUTE(IFERROR(IFERROR(VLOOKUP(R19,'[1]Skill Statistics'!$A$3:$C$513,2,FALSE),VLOOKUP(Q19,'[1]Skill Statistics'!$A$3:$C$513,2,FALSE)),T18),"R*","ReSt")</f>
        <v>In/Re</v>
      </c>
      <c r="U19" s="61" t="str">
        <f>IFERROR(IFERROR(VLOOKUP(R19,'[1]Skill Statistics'!$A$3:$C$513,3,FALSE),VLOOKUP(Q19,'[1]Skill Statistics'!$A$3:$C$513,3,FALSE)),U18)</f>
        <v>SD</v>
      </c>
      <c r="V19" s="61" t="str">
        <f>IF(ISNUMBER(SEARCH("Category",R19)),"- -",IFERROR(IFERROR(VLOOKUP(Q19,[1]Professions!$A$4:$AM$288,MATCH(Profession,[1]Professions!$A$1:$AM$1,0),FALSE),VLOOKUP(Q19,Calculations!$B$91:$I$95,8,FALSE)),"- -"))</f>
        <v>2 / 4</v>
      </c>
      <c r="W19" s="60">
        <f t="shared" si="13"/>
        <v>2</v>
      </c>
      <c r="X19" s="7">
        <f ca="1">IFERROR(VLOOKUP(R19,$BS$6:$NR$519,MATCH(ActualLevel,$BS$3:$NR$3,0),FALSE),"- -")</f>
        <v>0</v>
      </c>
      <c r="Y19" s="7">
        <f ca="1">Y18</f>
        <v>2</v>
      </c>
      <c r="Z19" s="7">
        <f ca="1">IFERROR(VLOOKUP(Y19,Charts!$BQ$2:$BR$52,2,FALSE),"- -")</f>
        <v>10</v>
      </c>
      <c r="AA19" s="7">
        <f t="shared" ca="1" si="51"/>
        <v>3</v>
      </c>
      <c r="AB19" s="7">
        <f t="shared" ca="1" si="317"/>
        <v>0</v>
      </c>
      <c r="AC19" s="7"/>
      <c r="AD19" s="7"/>
      <c r="AE19" s="7"/>
      <c r="AF19" s="7"/>
      <c r="AG19" s="7"/>
      <c r="AH19" s="43"/>
      <c r="AI19" s="7"/>
      <c r="AJ19" s="7"/>
      <c r="AK19" s="7">
        <f t="shared" ca="1" si="52"/>
        <v>13</v>
      </c>
      <c r="AL19" s="7"/>
      <c r="AM19" s="69">
        <f>IFERROR(VLOOKUP(R19,'[1]Skill Statistics'!$A$3:$AN$513,MATCH(Profession,'[1]Skill Statistics'!$A$2:$AN$2,0),FALSE),0)</f>
        <v>0</v>
      </c>
      <c r="AN19" s="85">
        <f>IFERROR(VLOOKUP(Q19,'[1]Skill Statistics'!$A$3:$BK$513,MATCH(Archetype,'[1]Skill Statistics'!$A$2:$BK$2,0),FALSE),0)</f>
        <v>0.6</v>
      </c>
      <c r="AO19" s="85">
        <f>IFERROR(VLOOKUP(Q19,'[1]Skill Statistics'!$A$3:$BB$513,MATCH(Race,'[1]Skill Statistics'!$A$2:$BB$2,0),FALSE),0)</f>
        <v>0</v>
      </c>
      <c r="AP19" s="85">
        <f t="shared" ca="1" si="14"/>
        <v>0.3</v>
      </c>
      <c r="AQ19" s="70"/>
      <c r="AS19" s="69">
        <f>IFERROR(VLOOKUP(Q19,'[1]Professional Skills'!$A$4:$AM$288,MATCH(Profession,'[1]Professional Skills'!$A$3:$AM$3,0),FALSE),"- -")</f>
        <v>0</v>
      </c>
      <c r="AT19" t="s">
        <v>1812</v>
      </c>
      <c r="AU19" s="7" t="str">
        <f t="shared" si="319"/>
        <v/>
      </c>
      <c r="AV19" s="7">
        <f t="shared" ca="1" si="318"/>
        <v>0</v>
      </c>
      <c r="AW19" t="str">
        <f t="shared" si="55"/>
        <v/>
      </c>
      <c r="AX19" t="str">
        <f>IFERROR(_xlfn.RANK.EQ(AW19,$AW$5:$AW$568),"")</f>
        <v/>
      </c>
      <c r="AY19">
        <f t="shared" si="3"/>
        <v>0</v>
      </c>
      <c r="AZ19" s="70" t="str">
        <f t="shared" si="53"/>
        <v/>
      </c>
      <c r="BB19" s="69">
        <f>IFERROR(IF(Q19="Language",VLOOKUP(R19,[1]Cultures!$B$4:$N$218,MATCH(Culture,[1]Cultures!$B$3:$N$3,0),FALSE),VLOOKUP(Q19,[1]Cultures!$B$4:$O$212,MATCH(Culture,[1]Cultures!$B$3:$O$3,0),FALSE)),"- -")</f>
        <v>2</v>
      </c>
      <c r="BC19" t="s">
        <v>1816</v>
      </c>
      <c r="BD19">
        <f t="shared" ca="1" si="315"/>
        <v>0</v>
      </c>
      <c r="BE19" t="str">
        <f t="shared" si="262"/>
        <v/>
      </c>
      <c r="BI19" s="7">
        <f t="shared" si="54"/>
        <v>2</v>
      </c>
      <c r="BJ19" s="7"/>
      <c r="BK19" s="7"/>
      <c r="BL19" s="70">
        <f t="shared" si="6"/>
        <v>2</v>
      </c>
      <c r="BN19" s="69">
        <f>IFERROR(VLOOKUP(V19,Charts!$BT$2:$BV$14,3,FALSE),"- -")</f>
        <v>0.76923076923076927</v>
      </c>
      <c r="BO19" s="85">
        <f t="shared" ca="1" si="15"/>
        <v>1.4047655424758996</v>
      </c>
      <c r="BP19" s="70">
        <f t="shared" ca="1" si="263"/>
        <v>274</v>
      </c>
      <c r="BR19" s="7">
        <v>14</v>
      </c>
      <c r="BS19" s="9" t="str">
        <f ca="1">VLOOKUP(BR19,$O$3:$R$568,4,FALSE)</f>
        <v>Targeting</v>
      </c>
      <c r="BT19" s="7" t="str">
        <f ca="1">VLOOKUP(BS19,$R$3:$V$568,5,FALSE)</f>
        <v>3 / 5</v>
      </c>
      <c r="BU19" s="7">
        <f ca="1">VLOOKUP(BT19,Charts!$BT$2:$BV$14,3,FALSE)</f>
        <v>0.61538461538461542</v>
      </c>
      <c r="BV19" s="7" t="str">
        <f t="shared" ca="1" si="56"/>
        <v>3</v>
      </c>
      <c r="BW19" s="7" t="str">
        <f t="shared" ca="1" si="57"/>
        <v>5</v>
      </c>
      <c r="BY19" s="7">
        <f t="shared" ca="1" si="58"/>
        <v>0.41777985644207705</v>
      </c>
      <c r="BZ19" s="7">
        <f t="shared" ca="1" si="59"/>
        <v>0.19760475894253837</v>
      </c>
      <c r="CA19" s="7">
        <f t="shared" ca="1" si="60"/>
        <v>1</v>
      </c>
      <c r="CB19" s="7" t="str">
        <f t="shared" ca="1" si="61"/>
        <v>3</v>
      </c>
      <c r="CC19" s="7">
        <f ca="1">IFERROR(IF(CC18+CB19&gt;CD$4,CC18,CC18+CB19),"")</f>
        <v>32</v>
      </c>
      <c r="CD19" s="7">
        <f t="shared" ca="1" si="264"/>
        <v>1</v>
      </c>
      <c r="CE19" s="7">
        <f t="shared" ca="1" si="62"/>
        <v>0.97877430083952144</v>
      </c>
      <c r="CF19" s="7">
        <f t="shared" ca="1" si="63"/>
        <v>-0.36338968545490602</v>
      </c>
      <c r="CG19" s="7">
        <f t="shared" ca="1" si="64"/>
        <v>0</v>
      </c>
      <c r="CH19" s="7">
        <f t="shared" ca="1" si="65"/>
        <v>0</v>
      </c>
      <c r="CI19" s="7">
        <f ca="1">IFERROR(IF(CI18+CH19&gt;CJ$4,CI18,CI18+CH19),"")</f>
        <v>25</v>
      </c>
      <c r="CJ19" s="7">
        <f t="shared" ca="1" si="265"/>
        <v>1</v>
      </c>
      <c r="CK19" s="7">
        <f t="shared" ca="1" si="66"/>
        <v>0.79130452864179512</v>
      </c>
      <c r="CL19" s="7">
        <f t="shared" ca="1" si="67"/>
        <v>-0.17591991325717971</v>
      </c>
      <c r="CM19" s="7">
        <f t="shared" ca="1" si="68"/>
        <v>0</v>
      </c>
      <c r="CN19" s="7">
        <f t="shared" ca="1" si="69"/>
        <v>0</v>
      </c>
      <c r="CO19" s="7">
        <f ca="1">IFERROR(IF(CO18+CN19&gt;CP$4,CO18,CO18+CN19),"")</f>
        <v>30</v>
      </c>
      <c r="CP19" s="7">
        <f t="shared" ca="1" si="266"/>
        <v>1</v>
      </c>
      <c r="CQ19" s="7">
        <f t="shared" ca="1" si="70"/>
        <v>9.1866644268248532E-2</v>
      </c>
      <c r="CR19" s="7">
        <f t="shared" ca="1" si="71"/>
        <v>0.52351797111636689</v>
      </c>
      <c r="CS19" s="7">
        <f t="shared" ca="1" si="72"/>
        <v>1</v>
      </c>
      <c r="CT19" s="7" t="str">
        <f t="shared" ca="1" si="73"/>
        <v>3</v>
      </c>
      <c r="CU19" s="7">
        <f ca="1">IFERROR(IF(CU18+CT19&gt;CV$4,CU18,CU18+CT19),"")</f>
        <v>32</v>
      </c>
      <c r="CV19" s="7">
        <f t="shared" ca="1" si="267"/>
        <v>2</v>
      </c>
      <c r="CW19" s="7">
        <f t="shared" ca="1" si="74"/>
        <v>0.4802787323394847</v>
      </c>
      <c r="CX19" s="7">
        <f t="shared" ca="1" si="75"/>
        <v>0.13510588304513071</v>
      </c>
      <c r="CY19" s="7">
        <f t="shared" ca="1" si="76"/>
        <v>1</v>
      </c>
      <c r="CZ19" s="7" t="str">
        <f t="shared" ca="1" si="77"/>
        <v>3</v>
      </c>
      <c r="DA19" s="7">
        <f ca="1">IFERROR(IF(DA18+CZ19&gt;DB$4,DA18,DA18+CZ19),"")</f>
        <v>33</v>
      </c>
      <c r="DB19" s="7">
        <f t="shared" ca="1" si="268"/>
        <v>3</v>
      </c>
      <c r="DC19" s="7">
        <f t="shared" ca="1" si="78"/>
        <v>0.86638710450139111</v>
      </c>
      <c r="DD19" s="7">
        <f t="shared" ca="1" si="79"/>
        <v>-0.2510024891167757</v>
      </c>
      <c r="DE19" s="7">
        <f t="shared" ca="1" si="80"/>
        <v>0</v>
      </c>
      <c r="DF19" s="7">
        <f t="shared" ca="1" si="81"/>
        <v>0</v>
      </c>
      <c r="DG19" s="7">
        <f ca="1">IFERROR(IF(DG18+DF19&gt;DH$4,DG18,DG18+DF19),"")</f>
        <v>20</v>
      </c>
      <c r="DH19" s="7">
        <f t="shared" ca="1" si="269"/>
        <v>3</v>
      </c>
      <c r="DI19" s="7">
        <f t="shared" ca="1" si="82"/>
        <v>0.27010896716275978</v>
      </c>
      <c r="DJ19" s="7">
        <f t="shared" ca="1" si="83"/>
        <v>0.34527564822185564</v>
      </c>
      <c r="DK19" s="7">
        <f t="shared" ca="1" si="84"/>
        <v>1</v>
      </c>
      <c r="DL19" s="7" t="str">
        <f t="shared" ca="1" si="85"/>
        <v>3</v>
      </c>
      <c r="DM19" s="7">
        <f ca="1">IFERROR(IF(DM18+DL19&gt;DN$4,DM18,DM18+DL19),"")</f>
        <v>38</v>
      </c>
      <c r="DN19" s="7">
        <f t="shared" ca="1" si="270"/>
        <v>4</v>
      </c>
      <c r="DO19" s="7">
        <f t="shared" ca="1" si="86"/>
        <v>0.87271010315437225</v>
      </c>
      <c r="DP19" s="7">
        <f t="shared" ca="1" si="87"/>
        <v>-0.25732548776975683</v>
      </c>
      <c r="DQ19" s="7">
        <f t="shared" ca="1" si="88"/>
        <v>0</v>
      </c>
      <c r="DR19" s="7">
        <f t="shared" ca="1" si="89"/>
        <v>0</v>
      </c>
      <c r="DS19" s="7">
        <f ca="1">IFERROR(IF(DS18+DR19&gt;DT$4,DS18,DS18+DR19),"")</f>
        <v>36</v>
      </c>
      <c r="DT19" s="7">
        <f t="shared" ca="1" si="271"/>
        <v>4</v>
      </c>
      <c r="DU19" s="7">
        <f t="shared" ca="1" si="90"/>
        <v>0.18092796338739281</v>
      </c>
      <c r="DV19" s="7">
        <f t="shared" ca="1" si="91"/>
        <v>0.43445665199722261</v>
      </c>
      <c r="DW19" s="7">
        <f t="shared" ca="1" si="92"/>
        <v>1</v>
      </c>
      <c r="DX19" s="7" t="str">
        <f t="shared" ca="1" si="93"/>
        <v>3</v>
      </c>
      <c r="DY19" s="7">
        <f ca="1">IFERROR(IF(DY18+DX19&gt;DZ$4,DY18,DY18+DX19),"")</f>
        <v>32</v>
      </c>
      <c r="DZ19" s="7">
        <f t="shared" ca="1" si="272"/>
        <v>5</v>
      </c>
      <c r="EA19" s="7">
        <f t="shared" ca="1" si="94"/>
        <v>0.6951458645240447</v>
      </c>
      <c r="EB19" s="7">
        <f t="shared" ca="1" si="95"/>
        <v>-7.976124913942928E-2</v>
      </c>
      <c r="EC19" s="7">
        <f t="shared" ca="1" si="96"/>
        <v>0</v>
      </c>
      <c r="ED19" s="7">
        <f t="shared" ca="1" si="97"/>
        <v>0</v>
      </c>
      <c r="EE19" s="7">
        <f ca="1">IFERROR(IF(EE18+ED19&gt;EF$4,EE18,EE18+ED19),"")</f>
        <v>16</v>
      </c>
      <c r="EF19" s="7">
        <f t="shared" ca="1" si="273"/>
        <v>5</v>
      </c>
      <c r="EG19" s="7">
        <f t="shared" ca="1" si="98"/>
        <v>0.83556246650765242</v>
      </c>
      <c r="EH19" s="7">
        <f t="shared" ca="1" si="99"/>
        <v>-0.22017785112303701</v>
      </c>
      <c r="EI19" s="7">
        <f t="shared" ca="1" si="100"/>
        <v>0</v>
      </c>
      <c r="EJ19" s="7">
        <f t="shared" ca="1" si="101"/>
        <v>0</v>
      </c>
      <c r="EK19" s="7">
        <f ca="1">IFERROR(IF(EK18+EJ19&gt;EL$4,EK18,EK18+EJ19),"")</f>
        <v>19</v>
      </c>
      <c r="EL19" s="7">
        <f t="shared" ca="1" si="274"/>
        <v>5</v>
      </c>
      <c r="EM19" s="7">
        <f t="shared" ca="1" si="102"/>
        <v>0.17023868831507716</v>
      </c>
      <c r="EN19" s="7">
        <f t="shared" ca="1" si="103"/>
        <v>0.44514592706953826</v>
      </c>
      <c r="EO19" s="7">
        <f t="shared" ca="1" si="104"/>
        <v>1</v>
      </c>
      <c r="EP19" s="7" t="str">
        <f t="shared" ca="1" si="105"/>
        <v>3</v>
      </c>
      <c r="EQ19" s="7">
        <f ca="1">IFERROR(IF(EQ18+EP19&gt;ER$4,EQ18,EQ18+EP19),"")</f>
        <v>25</v>
      </c>
      <c r="ER19" s="7">
        <f t="shared" ca="1" si="275"/>
        <v>6</v>
      </c>
      <c r="ES19" s="7">
        <f t="shared" ca="1" si="106"/>
        <v>0.60037449685284516</v>
      </c>
      <c r="ET19" s="7">
        <f t="shared" ca="1" si="107"/>
        <v>1.5010118531770256E-2</v>
      </c>
      <c r="EU19" s="7">
        <f t="shared" ca="1" si="108"/>
        <v>1</v>
      </c>
      <c r="EV19" s="7" t="str">
        <f t="shared" ca="1" si="109"/>
        <v>3</v>
      </c>
      <c r="EW19" s="7">
        <f ca="1">IFERROR(IF(EW18+EV19&gt;EX$4,EW18,EW18+EV19),"")</f>
        <v>24</v>
      </c>
      <c r="EX19" s="7">
        <f t="shared" ca="1" si="276"/>
        <v>7</v>
      </c>
      <c r="EY19" s="7">
        <f t="shared" ca="1" si="110"/>
        <v>0.85234956629871594</v>
      </c>
      <c r="EZ19" s="7">
        <f t="shared" ca="1" si="111"/>
        <v>-0.23696495091410053</v>
      </c>
      <c r="FA19" s="7">
        <f t="shared" ca="1" si="112"/>
        <v>0</v>
      </c>
      <c r="FB19" s="7">
        <f t="shared" ca="1" si="113"/>
        <v>0</v>
      </c>
      <c r="FC19" s="7">
        <f ca="1">IFERROR(IF(FC18+FB19&gt;FD$4,FC18,FC18+FB19),"")</f>
        <v>23</v>
      </c>
      <c r="FD19" s="7">
        <f t="shared" ca="1" si="277"/>
        <v>7</v>
      </c>
      <c r="FE19" s="7">
        <f t="shared" ca="1" si="114"/>
        <v>0.30467030249501503</v>
      </c>
      <c r="FF19" s="7">
        <f t="shared" ca="1" si="115"/>
        <v>0.31071431288960039</v>
      </c>
      <c r="FG19" s="7">
        <f t="shared" ca="1" si="116"/>
        <v>1</v>
      </c>
      <c r="FH19" s="7" t="str">
        <f t="shared" ca="1" si="117"/>
        <v>3</v>
      </c>
      <c r="FI19" s="7">
        <f ca="1">IFERROR(IF(FI18+FH19&gt;FJ$4,FI18,FI18+FH19),"")</f>
        <v>30</v>
      </c>
      <c r="FJ19" s="7">
        <f t="shared" ca="1" si="278"/>
        <v>8</v>
      </c>
      <c r="FK19" s="7">
        <f t="shared" ca="1" si="118"/>
        <v>0.44108875344240028</v>
      </c>
      <c r="FL19" s="7">
        <f t="shared" ca="1" si="119"/>
        <v>0.17429586194221514</v>
      </c>
      <c r="FM19" s="7">
        <f t="shared" ca="1" si="120"/>
        <v>1</v>
      </c>
      <c r="FN19" s="7" t="str">
        <f t="shared" ca="1" si="121"/>
        <v>3</v>
      </c>
      <c r="FO19" s="7">
        <f ca="1">IFERROR(IF(FO18+FN19&gt;FP$4,FO18,FO18+FN19),"")</f>
        <v>25</v>
      </c>
      <c r="FP19" s="7">
        <f t="shared" ca="1" si="279"/>
        <v>9</v>
      </c>
      <c r="FQ19" s="7">
        <f t="shared" ca="1" si="122"/>
        <v>0.61233133515622751</v>
      </c>
      <c r="FR19" s="7">
        <f t="shared" ca="1" si="123"/>
        <v>3.0532802283879112E-3</v>
      </c>
      <c r="FS19" s="7">
        <f t="shared" ca="1" si="124"/>
        <v>1</v>
      </c>
      <c r="FT19" s="7" t="str">
        <f t="shared" ca="1" si="125"/>
        <v>3</v>
      </c>
      <c r="FU19" s="7">
        <f ca="1">IFERROR(IF(FU18+FT19&gt;FV$4,FU18,FU18+FT19),"")</f>
        <v>34</v>
      </c>
      <c r="FV19" s="7">
        <f t="shared" ca="1" si="280"/>
        <v>10</v>
      </c>
      <c r="FW19" s="7">
        <f t="shared" ca="1" si="126"/>
        <v>0.71929728819583305</v>
      </c>
      <c r="FX19" s="7">
        <f t="shared" ca="1" si="127"/>
        <v>-0.10391267281121763</v>
      </c>
      <c r="FY19" s="7">
        <f t="shared" ca="1" si="128"/>
        <v>0</v>
      </c>
      <c r="FZ19" s="7">
        <f t="shared" ca="1" si="129"/>
        <v>0</v>
      </c>
      <c r="GA19" s="7">
        <f ca="1">IFERROR(IF(GA18+FZ19&gt;GB$4,GA18,GA18+FZ19),"")</f>
        <v>26</v>
      </c>
      <c r="GB19" s="7">
        <f t="shared" ca="1" si="281"/>
        <v>10</v>
      </c>
      <c r="GC19" s="7">
        <f t="shared" ca="1" si="130"/>
        <v>0.80642211764385197</v>
      </c>
      <c r="GD19" s="7">
        <f t="shared" ca="1" si="131"/>
        <v>-0.19103750225923655</v>
      </c>
      <c r="GE19" s="7">
        <f t="shared" ca="1" si="132"/>
        <v>0</v>
      </c>
      <c r="GF19" s="7">
        <f t="shared" ca="1" si="133"/>
        <v>0</v>
      </c>
      <c r="GG19" s="7">
        <f ca="1">IFERROR(IF(GG18+GF19&gt;GH$4,GG18,GG18+GF19),"")</f>
        <v>28</v>
      </c>
      <c r="GH19" s="7">
        <f t="shared" ca="1" si="282"/>
        <v>10</v>
      </c>
      <c r="GI19" s="7">
        <f t="shared" ca="1" si="134"/>
        <v>0.82756725710116297</v>
      </c>
      <c r="GJ19" s="7">
        <f t="shared" ca="1" si="135"/>
        <v>-0.21218264171654755</v>
      </c>
      <c r="GK19" s="7">
        <f t="shared" ca="1" si="136"/>
        <v>0</v>
      </c>
      <c r="GL19" s="7">
        <f t="shared" ca="1" si="137"/>
        <v>0</v>
      </c>
      <c r="GM19" s="7">
        <f ca="1">IFERROR(IF(GM18+GL19&gt;GN$4,GM18,GM18+GL19),"")</f>
        <v>22</v>
      </c>
      <c r="GN19" s="7">
        <f t="shared" ca="1" si="283"/>
        <v>10</v>
      </c>
      <c r="GO19" s="7">
        <f t="shared" ca="1" si="138"/>
        <v>0.72957472277331514</v>
      </c>
      <c r="GP19" s="7">
        <f t="shared" ca="1" si="139"/>
        <v>-0.11419010738869972</v>
      </c>
      <c r="GQ19" s="7">
        <f t="shared" ca="1" si="140"/>
        <v>0</v>
      </c>
      <c r="GR19" s="7">
        <f t="shared" ca="1" si="141"/>
        <v>0</v>
      </c>
      <c r="GS19" s="7">
        <f ca="1">IFERROR(IF(GS18+GR19&gt;GT$4,GS18,GS18+GR19),"")</f>
        <v>30</v>
      </c>
      <c r="GT19" s="7">
        <f t="shared" ca="1" si="284"/>
        <v>10</v>
      </c>
      <c r="GU19" s="7">
        <f t="shared" ca="1" si="142"/>
        <v>0.93511498173055085</v>
      </c>
      <c r="GV19" s="7">
        <f t="shared" ca="1" si="143"/>
        <v>-0.31973036634593544</v>
      </c>
      <c r="GW19" s="7">
        <f t="shared" ca="1" si="144"/>
        <v>0</v>
      </c>
      <c r="GX19" s="7">
        <f t="shared" ca="1" si="145"/>
        <v>0</v>
      </c>
      <c r="GY19" s="7">
        <f ca="1">IFERROR(IF(GY18+GX19&gt;GZ$4,GY18,GY18+GX19),"")</f>
        <v>27</v>
      </c>
      <c r="GZ19" s="7">
        <f t="shared" ca="1" si="285"/>
        <v>10</v>
      </c>
      <c r="HA19" s="7">
        <f t="shared" ca="1" si="146"/>
        <v>7.0773413006176344E-2</v>
      </c>
      <c r="HB19" s="7">
        <f t="shared" ca="1" si="147"/>
        <v>0.54461120237843907</v>
      </c>
      <c r="HC19" s="7">
        <f t="shared" ca="1" si="148"/>
        <v>1</v>
      </c>
      <c r="HD19" s="7" t="str">
        <f t="shared" ca="1" si="149"/>
        <v>3</v>
      </c>
      <c r="HE19" s="7">
        <f ca="1">IFERROR(IF(HE18+HD19&gt;HF$4,HE18,HE18+HD19),"")</f>
        <v>32</v>
      </c>
      <c r="HF19" s="7">
        <f t="shared" ca="1" si="286"/>
        <v>11</v>
      </c>
      <c r="HG19" s="7">
        <f t="shared" ca="1" si="150"/>
        <v>0.67075308829744296</v>
      </c>
      <c r="HH19" s="7">
        <f t="shared" ca="1" si="151"/>
        <v>-5.5368472912827538E-2</v>
      </c>
      <c r="HI19" s="7">
        <f t="shared" ca="1" si="152"/>
        <v>0</v>
      </c>
      <c r="HJ19" s="7">
        <f t="shared" ca="1" si="153"/>
        <v>0</v>
      </c>
      <c r="HK19" s="7">
        <f ca="1">IFERROR(IF(HK18+HJ19&gt;HL$4,HK18,HK18+HJ19),"")</f>
        <v>25</v>
      </c>
      <c r="HL19" s="7">
        <f t="shared" ca="1" si="287"/>
        <v>11</v>
      </c>
      <c r="HM19" s="7">
        <f t="shared" ca="1" si="154"/>
        <v>2.0833798530624725E-2</v>
      </c>
      <c r="HN19" s="7">
        <f t="shared" ca="1" si="155"/>
        <v>0.59455081685399069</v>
      </c>
      <c r="HO19" s="7">
        <f t="shared" ca="1" si="156"/>
        <v>1</v>
      </c>
      <c r="HP19" s="7" t="str">
        <f t="shared" ca="1" si="157"/>
        <v>3</v>
      </c>
      <c r="HQ19" s="7">
        <f ca="1">IFERROR(IF(HQ18+HP19&gt;HR$4,HQ18,HQ18+HP19),"")</f>
        <v>32</v>
      </c>
      <c r="HR19" s="7">
        <f t="shared" ca="1" si="288"/>
        <v>12</v>
      </c>
      <c r="HS19" s="7">
        <f t="shared" ca="1" si="158"/>
        <v>0.68097281985198099</v>
      </c>
      <c r="HT19" s="7">
        <f t="shared" ca="1" si="159"/>
        <v>-6.5588204467365574E-2</v>
      </c>
      <c r="HU19" s="7">
        <f t="shared" ca="1" si="160"/>
        <v>0</v>
      </c>
      <c r="HV19" s="7">
        <f t="shared" ca="1" si="161"/>
        <v>0</v>
      </c>
      <c r="HW19" s="7">
        <f ca="1">IFERROR(IF(HW18+HV19&gt;HX$4,HW18,HW18+HV19),"")</f>
        <v>25</v>
      </c>
      <c r="HX19" s="7">
        <f t="shared" ca="1" si="289"/>
        <v>12</v>
      </c>
      <c r="HY19" s="7">
        <f t="shared" ca="1" si="162"/>
        <v>0.64218511407287515</v>
      </c>
      <c r="HZ19" s="7">
        <f t="shared" ca="1" si="163"/>
        <v>-2.6800498688259733E-2</v>
      </c>
      <c r="IA19" s="7">
        <f t="shared" ca="1" si="164"/>
        <v>0</v>
      </c>
      <c r="IB19" s="7">
        <f t="shared" ca="1" si="165"/>
        <v>0</v>
      </c>
      <c r="IC19" s="7">
        <f ca="1">IFERROR(IF(IC18+IB19&gt;ID$4,IC18,IC18+IB19),"")</f>
        <v>30</v>
      </c>
      <c r="ID19" s="7">
        <f t="shared" ca="1" si="290"/>
        <v>12</v>
      </c>
      <c r="IE19" s="7">
        <f t="shared" ca="1" si="166"/>
        <v>0.96327451812149412</v>
      </c>
      <c r="IF19" s="7">
        <f t="shared" ca="1" si="167"/>
        <v>-0.3478899027368787</v>
      </c>
      <c r="IG19" s="7">
        <f t="shared" ca="1" si="168"/>
        <v>0</v>
      </c>
      <c r="IH19" s="7">
        <f t="shared" ca="1" si="169"/>
        <v>0</v>
      </c>
      <c r="II19" s="7">
        <f ca="1">IFERROR(IF(II18+IH19&gt;IJ$4,II18,II18+IH19),"")</f>
        <v>32</v>
      </c>
      <c r="IJ19" s="7">
        <f t="shared" ca="1" si="291"/>
        <v>12</v>
      </c>
      <c r="IK19" s="7">
        <f t="shared" ca="1" si="170"/>
        <v>0.12540771583295318</v>
      </c>
      <c r="IL19" s="7">
        <f t="shared" ca="1" si="171"/>
        <v>0.48997689955166224</v>
      </c>
      <c r="IM19" s="7">
        <f t="shared" ca="1" si="172"/>
        <v>1</v>
      </c>
      <c r="IN19" s="7" t="str">
        <f t="shared" ca="1" si="173"/>
        <v>3</v>
      </c>
      <c r="IO19" s="7">
        <f ca="1">IFERROR(IF(IO18+IN19&gt;IP$4,IO18,IO18+IN19),"")</f>
        <v>30</v>
      </c>
      <c r="IP19" s="7">
        <f t="shared" ca="1" si="292"/>
        <v>13</v>
      </c>
      <c r="IQ19" s="7">
        <f t="shared" ca="1" si="174"/>
        <v>0.64148281224005088</v>
      </c>
      <c r="IR19" s="7">
        <f t="shared" ca="1" si="175"/>
        <v>-2.6098196855435463E-2</v>
      </c>
      <c r="IS19" s="7">
        <f t="shared" ca="1" si="176"/>
        <v>0</v>
      </c>
      <c r="IT19" s="7">
        <f t="shared" ca="1" si="177"/>
        <v>0</v>
      </c>
      <c r="IU19" s="7">
        <f ca="1">IFERROR(IF(IU18+IT19&gt;IV$4,IU18,IU18+IT19),"")</f>
        <v>30</v>
      </c>
      <c r="IV19" s="7">
        <f t="shared" ca="1" si="293"/>
        <v>13</v>
      </c>
      <c r="IW19" s="7">
        <f t="shared" ca="1" si="178"/>
        <v>0.88874226817581015</v>
      </c>
      <c r="IX19" s="7">
        <f t="shared" ca="1" si="179"/>
        <v>-0.27335765279119473</v>
      </c>
      <c r="IY19" s="7">
        <f t="shared" ca="1" si="180"/>
        <v>0</v>
      </c>
      <c r="IZ19" s="7">
        <f t="shared" ca="1" si="181"/>
        <v>0</v>
      </c>
      <c r="JA19" s="7">
        <f ca="1">IFERROR(IF(JA18+IZ19&gt;JB$4,JA18,JA18+IZ19),"")</f>
        <v>35</v>
      </c>
      <c r="JB19" s="7">
        <f t="shared" ca="1" si="294"/>
        <v>13</v>
      </c>
      <c r="JC19" s="7">
        <f t="shared" ca="1" si="182"/>
        <v>0.47514390989181465</v>
      </c>
      <c r="JD19" s="7">
        <f t="shared" ca="1" si="183"/>
        <v>0.14024070549280077</v>
      </c>
      <c r="JE19" s="7">
        <f t="shared" ca="1" si="184"/>
        <v>1</v>
      </c>
      <c r="JF19" s="7" t="str">
        <f t="shared" ca="1" si="185"/>
        <v>3</v>
      </c>
      <c r="JG19" s="7">
        <f ca="1">IFERROR(IF(JG18+JF19&gt;JH$4,JG18,JG18+JF19),"")</f>
        <v>27</v>
      </c>
      <c r="JH19" s="7">
        <f t="shared" ca="1" si="295"/>
        <v>14</v>
      </c>
      <c r="JI19" s="7">
        <f t="shared" ca="1" si="186"/>
        <v>0.54862902308286099</v>
      </c>
      <c r="JJ19" s="7">
        <f t="shared" ca="1" si="187"/>
        <v>6.6755592301754429E-2</v>
      </c>
      <c r="JK19" s="7">
        <f t="shared" ca="1" si="188"/>
        <v>1</v>
      </c>
      <c r="JL19" s="7" t="str">
        <f t="shared" ca="1" si="189"/>
        <v>3</v>
      </c>
      <c r="JM19" s="7">
        <f ca="1">IFERROR(IF(JM18+JL19&gt;JN$4,JM18,JM18+JL19),"")</f>
        <v>35</v>
      </c>
      <c r="JN19" s="7">
        <f t="shared" ca="1" si="296"/>
        <v>15</v>
      </c>
      <c r="JO19" s="7">
        <f t="shared" ca="1" si="190"/>
        <v>0.59880381438189356</v>
      </c>
      <c r="JP19" s="7">
        <f t="shared" ca="1" si="191"/>
        <v>1.6580801002721857E-2</v>
      </c>
      <c r="JQ19" s="7">
        <f t="shared" ca="1" si="192"/>
        <v>1</v>
      </c>
      <c r="JR19" s="7" t="str">
        <f t="shared" ca="1" si="193"/>
        <v>3</v>
      </c>
      <c r="JS19" s="7">
        <f ca="1">IFERROR(IF(JS18+JR19&gt;JT$4,JS18,JS18+JR19),"")</f>
        <v>35</v>
      </c>
      <c r="JT19" s="7">
        <f t="shared" ca="1" si="297"/>
        <v>16</v>
      </c>
      <c r="JU19" s="7">
        <f t="shared" ca="1" si="194"/>
        <v>0.42213171107768466</v>
      </c>
      <c r="JV19" s="7">
        <f t="shared" ca="1" si="195"/>
        <v>0.19325290430693076</v>
      </c>
      <c r="JW19" s="7">
        <f t="shared" ca="1" si="196"/>
        <v>1</v>
      </c>
      <c r="JX19" s="7" t="str">
        <f t="shared" ca="1" si="197"/>
        <v>3</v>
      </c>
      <c r="JY19" s="7">
        <f ca="1">IFERROR(IF(JY18+JX19&gt;JZ$4,JY18,JY18+JX19),"")</f>
        <v>27</v>
      </c>
      <c r="JZ19" s="7">
        <f t="shared" ca="1" si="298"/>
        <v>17</v>
      </c>
      <c r="KA19" s="7">
        <f t="shared" ca="1" si="198"/>
        <v>0.40202294517126025</v>
      </c>
      <c r="KB19" s="7">
        <f t="shared" ca="1" si="199"/>
        <v>0.21336167021335517</v>
      </c>
      <c r="KC19" s="7">
        <f t="shared" ca="1" si="200"/>
        <v>1</v>
      </c>
      <c r="KD19" s="7" t="str">
        <f t="shared" ca="1" si="201"/>
        <v>3</v>
      </c>
      <c r="KE19" s="7">
        <f ca="1">IFERROR(IF(KE18+KD19&gt;KF$4,KE18,KE18+KD19),"")</f>
        <v>25</v>
      </c>
      <c r="KF19" s="7">
        <f t="shared" ca="1" si="299"/>
        <v>18</v>
      </c>
      <c r="KG19" s="7">
        <f t="shared" ca="1" si="202"/>
        <v>0.18127150627338084</v>
      </c>
      <c r="KH19" s="7">
        <f t="shared" ca="1" si="203"/>
        <v>0.43411310911123457</v>
      </c>
      <c r="KI19" s="7">
        <f t="shared" ca="1" si="204"/>
        <v>1</v>
      </c>
      <c r="KJ19" s="7" t="str">
        <f t="shared" ca="1" si="205"/>
        <v>3</v>
      </c>
      <c r="KK19" s="7">
        <f ca="1">IFERROR(IF(KK18+KJ19&gt;KL$4,KK18,KK18+KJ19),"")</f>
        <v>30</v>
      </c>
      <c r="KL19" s="7">
        <f t="shared" ca="1" si="300"/>
        <v>19</v>
      </c>
      <c r="KM19" s="7">
        <f t="shared" ca="1" si="206"/>
        <v>0.4573564728504439</v>
      </c>
      <c r="KN19" s="7">
        <f t="shared" ca="1" si="207"/>
        <v>0.15802814253417152</v>
      </c>
      <c r="KO19" s="7">
        <f t="shared" ca="1" si="208"/>
        <v>1</v>
      </c>
      <c r="KP19" s="7" t="str">
        <f t="shared" ca="1" si="209"/>
        <v>3</v>
      </c>
      <c r="KQ19" s="7">
        <f ca="1">IFERROR(IF(KQ18+KP19&gt;KR$4,KQ18,KQ18+KP19),"")</f>
        <v>27</v>
      </c>
      <c r="KR19" s="7">
        <f t="shared" ca="1" si="301"/>
        <v>20</v>
      </c>
      <c r="KS19" s="7">
        <f t="shared" ca="1" si="210"/>
        <v>0.87254354478832652</v>
      </c>
      <c r="KT19" s="7">
        <f t="shared" ca="1" si="211"/>
        <v>-0.2571589294037111</v>
      </c>
      <c r="KU19" s="7">
        <f t="shared" ca="1" si="212"/>
        <v>0</v>
      </c>
      <c r="KV19" s="7">
        <f t="shared" ca="1" si="213"/>
        <v>0</v>
      </c>
      <c r="KW19" s="7">
        <f ca="1">IFERROR(IF(KW18+KV19&gt;KX$4,KW18,KW18+KV19),"")</f>
        <v>17</v>
      </c>
      <c r="KX19" s="7">
        <f t="shared" ca="1" si="302"/>
        <v>20</v>
      </c>
      <c r="KY19" s="7">
        <f t="shared" ca="1" si="214"/>
        <v>0.27870420168595988</v>
      </c>
      <c r="KZ19" s="7">
        <f t="shared" ca="1" si="215"/>
        <v>0.33668041369865553</v>
      </c>
      <c r="LA19" s="7">
        <f t="shared" ca="1" si="216"/>
        <v>1</v>
      </c>
      <c r="LB19" s="7" t="str">
        <f t="shared" ca="1" si="217"/>
        <v>3</v>
      </c>
      <c r="LC19" s="7">
        <f ca="1">IFERROR(IF(LC18+LB19&gt;LD$4,LC18,LC18+LB19),"")</f>
        <v>32</v>
      </c>
      <c r="LD19" s="7">
        <f t="shared" ca="1" si="303"/>
        <v>21</v>
      </c>
      <c r="LE19" s="7">
        <f t="shared" ca="1" si="218"/>
        <v>6.848443024860984E-3</v>
      </c>
      <c r="LF19" s="7">
        <f t="shared" ca="1" si="219"/>
        <v>0.60853617235975443</v>
      </c>
      <c r="LG19" s="7">
        <f t="shared" ca="1" si="220"/>
        <v>1</v>
      </c>
      <c r="LH19" s="7" t="str">
        <f t="shared" ca="1" si="221"/>
        <v>3</v>
      </c>
      <c r="LI19" s="7">
        <f ca="1">IFERROR(IF(LI18+LH19&gt;LJ$4,LI18,LI18+LH19),"")</f>
        <v>24</v>
      </c>
      <c r="LJ19" s="7">
        <f t="shared" ca="1" si="304"/>
        <v>22</v>
      </c>
      <c r="LK19" s="7">
        <f t="shared" ca="1" si="222"/>
        <v>0.55634297206344296</v>
      </c>
      <c r="LL19" s="7">
        <f t="shared" ca="1" si="223"/>
        <v>5.9041643321172455E-2</v>
      </c>
      <c r="LM19" s="7">
        <f t="shared" ca="1" si="224"/>
        <v>1</v>
      </c>
      <c r="LN19" s="7" t="str">
        <f t="shared" ca="1" si="225"/>
        <v>3</v>
      </c>
      <c r="LO19" s="7">
        <f ca="1">IFERROR(IF(LO18+LN19&gt;LP$4,LO18,LO18+LN19),"")</f>
        <v>32</v>
      </c>
      <c r="LP19" s="7">
        <f t="shared" ca="1" si="305"/>
        <v>23</v>
      </c>
      <c r="LQ19" s="7">
        <f t="shared" ca="1" si="226"/>
        <v>0.47393663678887243</v>
      </c>
      <c r="LR19" s="7">
        <f t="shared" ca="1" si="227"/>
        <v>0.14144797859574298</v>
      </c>
      <c r="LS19" s="7">
        <f t="shared" ca="1" si="228"/>
        <v>1</v>
      </c>
      <c r="LT19" s="7" t="str">
        <f t="shared" ca="1" si="229"/>
        <v>3</v>
      </c>
      <c r="LU19" s="7">
        <f ca="1">IFERROR(IF(LU18+LT19&gt;LV$4,LU18,LU18+LT19),"")</f>
        <v>21</v>
      </c>
      <c r="LV19" s="7">
        <f t="shared" ca="1" si="306"/>
        <v>24</v>
      </c>
      <c r="LW19" s="7">
        <f t="shared" ca="1" si="230"/>
        <v>0.55698763042917776</v>
      </c>
      <c r="LX19" s="7">
        <f t="shared" ca="1" si="231"/>
        <v>5.8396984955437659E-2</v>
      </c>
      <c r="LY19" s="7">
        <f t="shared" ca="1" si="232"/>
        <v>1</v>
      </c>
      <c r="LZ19" s="7" t="str">
        <f t="shared" ca="1" si="233"/>
        <v>3</v>
      </c>
      <c r="MA19" s="7">
        <f ca="1">IFERROR(IF(MA18+LZ19&gt;MB$4,MA18,MA18+LZ19),"")</f>
        <v>25</v>
      </c>
      <c r="MB19" s="7">
        <f t="shared" ca="1" si="307"/>
        <v>25</v>
      </c>
      <c r="MC19" s="7">
        <f t="shared" ca="1" si="234"/>
        <v>0.33628727725201668</v>
      </c>
      <c r="MD19" s="7">
        <f t="shared" ca="1" si="235"/>
        <v>0.27909733813259874</v>
      </c>
      <c r="ME19" s="7">
        <f t="shared" ca="1" si="236"/>
        <v>1</v>
      </c>
      <c r="MF19" s="7" t="str">
        <f t="shared" ca="1" si="237"/>
        <v>3</v>
      </c>
      <c r="MG19" s="7">
        <f ca="1">IFERROR(IF(MG18+MF19&gt;MH$4,MG18,MG18+MF19),"")</f>
        <v>31</v>
      </c>
      <c r="MH19" s="7">
        <f t="shared" ca="1" si="308"/>
        <v>26</v>
      </c>
      <c r="MI19" s="7">
        <f t="shared" ca="1" si="238"/>
        <v>0.45155841001083619</v>
      </c>
      <c r="MJ19" s="7">
        <f t="shared" ca="1" si="239"/>
        <v>0.16382620537377923</v>
      </c>
      <c r="MK19" s="7">
        <f t="shared" ca="1" si="240"/>
        <v>1</v>
      </c>
      <c r="ML19" s="7" t="str">
        <f t="shared" ca="1" si="241"/>
        <v>3</v>
      </c>
      <c r="MM19" s="7">
        <f ca="1">IFERROR(IF(MM18+ML19&gt;MN$4,MM18,MM18+ML19),"")</f>
        <v>26</v>
      </c>
      <c r="MN19" s="7">
        <f t="shared" ca="1" si="309"/>
        <v>27</v>
      </c>
      <c r="MO19" s="7">
        <f t="shared" ca="1" si="242"/>
        <v>0.30399928073931426</v>
      </c>
      <c r="MP19" s="7">
        <f t="shared" ca="1" si="243"/>
        <v>0.31138533464530116</v>
      </c>
      <c r="MQ19" s="7">
        <f t="shared" ca="1" si="244"/>
        <v>1</v>
      </c>
      <c r="MR19" s="7" t="str">
        <f t="shared" ca="1" si="245"/>
        <v>3</v>
      </c>
      <c r="MS19" s="7">
        <f ca="1">IFERROR(IF(MS18+MR19&gt;MT$4,MS18,MS18+MR19),"")</f>
        <v>35</v>
      </c>
      <c r="MT19" s="7">
        <f t="shared" ca="1" si="310"/>
        <v>28</v>
      </c>
      <c r="MU19" s="7">
        <f t="shared" ca="1" si="246"/>
        <v>0.69350423843260089</v>
      </c>
      <c r="MV19" s="7">
        <f t="shared" ca="1" si="247"/>
        <v>-7.8119623047985476E-2</v>
      </c>
      <c r="MW19" s="7">
        <f t="shared" ca="1" si="248"/>
        <v>0</v>
      </c>
      <c r="MX19" s="7">
        <f t="shared" ca="1" si="249"/>
        <v>0</v>
      </c>
      <c r="MY19" s="7">
        <f ca="1">IFERROR(IF(MY18+MX19&gt;MZ$4,MY18,MY18+MX19),"")</f>
        <v>32</v>
      </c>
      <c r="MZ19" s="7">
        <f t="shared" ca="1" si="311"/>
        <v>28</v>
      </c>
      <c r="NA19" s="7">
        <f t="shared" ca="1" si="250"/>
        <v>0.96462003085454662</v>
      </c>
      <c r="NB19" s="7">
        <f t="shared" ca="1" si="251"/>
        <v>-0.3492354154699312</v>
      </c>
      <c r="NC19" s="7">
        <f t="shared" ca="1" si="252"/>
        <v>0</v>
      </c>
      <c r="ND19" s="7">
        <f t="shared" ca="1" si="253"/>
        <v>0</v>
      </c>
      <c r="NE19" s="7">
        <f ca="1">IFERROR(IF(NE18+ND19&gt;NF$4,NE18,NE18+ND19),"")</f>
        <v>24</v>
      </c>
      <c r="NF19" s="7">
        <f t="shared" ca="1" si="312"/>
        <v>28</v>
      </c>
      <c r="NG19" s="7">
        <f t="shared" ca="1" si="254"/>
        <v>0.45223568837359074</v>
      </c>
      <c r="NH19" s="7">
        <f t="shared" ca="1" si="255"/>
        <v>0.16314892701102468</v>
      </c>
      <c r="NI19" s="7">
        <f t="shared" ca="1" si="256"/>
        <v>1</v>
      </c>
      <c r="NJ19" s="7" t="str">
        <f t="shared" ca="1" si="257"/>
        <v>3</v>
      </c>
      <c r="NK19" s="7">
        <f ca="1">IFERROR(IF(NK18+NJ19&gt;NL$4,NK18,NK18+NJ19),"")</f>
        <v>33</v>
      </c>
      <c r="NL19" s="7">
        <f t="shared" ca="1" si="313"/>
        <v>29</v>
      </c>
      <c r="NM19" s="7">
        <f t="shared" ca="1" si="258"/>
        <v>0.29500393422556037</v>
      </c>
      <c r="NN19" s="7">
        <f t="shared" ca="1" si="259"/>
        <v>0.32038068115905505</v>
      </c>
      <c r="NO19" s="7">
        <f t="shared" ca="1" si="260"/>
        <v>1</v>
      </c>
      <c r="NP19" s="7" t="str">
        <f t="shared" ca="1" si="261"/>
        <v>3</v>
      </c>
      <c r="NQ19" s="7">
        <f ca="1">IFERROR(IF(NQ18+NP19&gt;NR$4,NQ18,NQ18+NP19),"")</f>
        <v>32</v>
      </c>
      <c r="NR19" s="7">
        <f t="shared" ca="1" si="314"/>
        <v>30</v>
      </c>
      <c r="NT19">
        <v>17</v>
      </c>
      <c r="NU19" s="7" t="s">
        <v>19</v>
      </c>
      <c r="NV19" s="7" t="str">
        <f t="shared" ca="1" si="16"/>
        <v/>
      </c>
      <c r="NW19" s="7" t="str">
        <f t="shared" ca="1" si="8"/>
        <v/>
      </c>
      <c r="NX19" t="str">
        <f ca="1">IFERROR(VLOOKUP(NT19,$K$3:$AK$568,8,FALSE),"")</f>
        <v/>
      </c>
      <c r="NY19" t="str">
        <f ca="1">IFERROR(VLOOKUP(NT19,$K$3:$AK$568,9,FALSE),"")</f>
        <v/>
      </c>
      <c r="NZ19" s="7" t="str">
        <f ca="1">IFERROR(VLOOKUP(NT19,$K$3:$AK$568,27,FALSE),"")</f>
        <v/>
      </c>
      <c r="OB19">
        <v>17</v>
      </c>
      <c r="OC19" s="7" t="s">
        <v>19</v>
      </c>
      <c r="OD19" t="e">
        <f t="shared" ca="1" si="17"/>
        <v>#N/A</v>
      </c>
      <c r="OE19" s="7" t="str">
        <f t="shared" ca="1" si="18"/>
        <v/>
      </c>
      <c r="OF19" s="7" t="str">
        <f t="shared" ca="1" si="19"/>
        <v/>
      </c>
      <c r="OG19" t="str">
        <f t="shared" ca="1" si="20"/>
        <v/>
      </c>
      <c r="OI19">
        <v>17</v>
      </c>
      <c r="OJ19" s="7" t="s">
        <v>19</v>
      </c>
      <c r="OK19" s="7" t="str">
        <f t="shared" ca="1" si="21"/>
        <v/>
      </c>
      <c r="OL19" s="7" t="str">
        <f t="shared" ca="1" si="22"/>
        <v/>
      </c>
      <c r="OM19" t="str">
        <f ca="1">IFERROR(VLOOKUP(OI19,$L$3:$AK$568,7,FALSE),"")</f>
        <v/>
      </c>
      <c r="ON19" t="str">
        <f ca="1">IFERROR(VLOOKUP(OI19,$L$3:$AK$568,8,FALSE),"")</f>
        <v/>
      </c>
      <c r="OO19" s="7" t="str">
        <f ca="1">IFERROR(VLOOKUP(OI19,$L$3:$AK$568,26,FALSE),"")</f>
        <v/>
      </c>
      <c r="OQ19">
        <v>17</v>
      </c>
      <c r="OR19" s="7" t="s">
        <v>19</v>
      </c>
      <c r="OS19" t="e">
        <f t="shared" ca="1" si="23"/>
        <v>#N/A</v>
      </c>
      <c r="OT19" s="7" t="str">
        <f t="shared" ca="1" si="24"/>
        <v/>
      </c>
      <c r="OU19" s="7" t="str">
        <f t="shared" ca="1" si="25"/>
        <v/>
      </c>
      <c r="OV19" t="str">
        <f t="shared" ca="1" si="26"/>
        <v/>
      </c>
      <c r="OX19">
        <v>17</v>
      </c>
      <c r="OY19" s="7" t="s">
        <v>19</v>
      </c>
      <c r="OZ19" s="7">
        <f t="shared" ca="1" si="27"/>
        <v>22.191649461343101</v>
      </c>
      <c r="PA19" s="7">
        <f t="shared" ca="1" si="28"/>
        <v>1</v>
      </c>
      <c r="PB19" t="str">
        <f ca="1">IFERROR(VLOOKUP(OX19,$M$3:$AK$568,6,FALSE),"")</f>
        <v>Swimming</v>
      </c>
      <c r="PC19" t="str">
        <f ca="1">IFERROR(VLOOKUP(OX19,$M$3:$AK$568,7,FALSE),"")</f>
        <v>Swim.</v>
      </c>
      <c r="PD19" s="7">
        <f ca="1">IFERROR(VLOOKUP(OX19,$M$3:$AK$568,25,FALSE),"")</f>
        <v>22</v>
      </c>
      <c r="PF19">
        <v>17</v>
      </c>
      <c r="PG19" s="7" t="s">
        <v>19</v>
      </c>
      <c r="PH19" t="str">
        <f t="shared" ca="1" si="29"/>
        <v>Trading</v>
      </c>
      <c r="PI19" s="7" t="str">
        <f t="shared" ca="1" si="30"/>
        <v>Trad.</v>
      </c>
      <c r="PJ19" s="7">
        <f t="shared" ca="1" si="31"/>
        <v>-25</v>
      </c>
      <c r="PK19" t="str">
        <f t="shared" ca="1" si="32"/>
        <v xml:space="preserve">Trad. (-25), </v>
      </c>
      <c r="PM19">
        <v>17</v>
      </c>
      <c r="PN19" s="7" t="s">
        <v>19</v>
      </c>
      <c r="PO19" s="202" t="str">
        <f t="shared" ca="1" si="33"/>
        <v/>
      </c>
      <c r="PP19" s="7" t="str">
        <f t="shared" ca="1" si="34"/>
        <v/>
      </c>
      <c r="PQ19" t="str">
        <f ca="1">IFERROR(VLOOKUP(PM19,$G$325:$R$409,12,FALSE),"")</f>
        <v/>
      </c>
      <c r="PR19" t="e">
        <f ca="1">VLOOKUP(PM19,$G$324:$Q$409,11,FALSE)</f>
        <v>#N/A</v>
      </c>
      <c r="PS19" s="7" t="str">
        <f ca="1">VLOOKUP(PQ19,$R$325:$Y$409,8,FALSE)</f>
        <v>- -</v>
      </c>
      <c r="PT19" s="7">
        <f ca="1">ReSt</f>
        <v>-4</v>
      </c>
      <c r="PU19" s="7" t="e">
        <f t="shared" ca="1" si="35"/>
        <v>#N/A</v>
      </c>
      <c r="PV19" s="7" t="e">
        <f t="shared" ca="1" si="36"/>
        <v>#N/A</v>
      </c>
      <c r="PW19" s="7" t="str">
        <f ca="1">VLOOKUP(PQ19,$R$325:$AK$409,8,FALSE)</f>
        <v>- -</v>
      </c>
      <c r="PX19" s="7"/>
      <c r="PY19">
        <v>17</v>
      </c>
      <c r="PZ19" s="7" t="s">
        <v>19</v>
      </c>
      <c r="QA19" t="str">
        <f t="shared" ca="1" si="37"/>
        <v/>
      </c>
      <c r="QB19" s="7" t="str">
        <f t="shared" ca="1" si="38"/>
        <v/>
      </c>
      <c r="QC19" s="7" t="str">
        <f t="shared" ca="1" si="39"/>
        <v/>
      </c>
      <c r="QD19" t="str">
        <f t="shared" ca="1" si="40"/>
        <v/>
      </c>
      <c r="QF19">
        <v>17</v>
      </c>
      <c r="QG19" s="7" t="s">
        <v>19</v>
      </c>
      <c r="QH19" s="7">
        <f t="shared" ca="1" si="41"/>
        <v>-13.797629786730077</v>
      </c>
      <c r="QI19" s="7">
        <f t="shared" ca="1" si="42"/>
        <v>19</v>
      </c>
      <c r="QJ19" t="str">
        <f t="shared" ca="1" si="43"/>
        <v>Strikes</v>
      </c>
      <c r="QK19" s="7">
        <f t="shared" ca="1" si="44"/>
        <v>-14</v>
      </c>
      <c r="QM19">
        <v>17</v>
      </c>
      <c r="QN19" s="7" t="s">
        <v>19</v>
      </c>
      <c r="QO19" t="str">
        <f t="shared" ca="1" si="45"/>
        <v>Sweeps &amp; Throws</v>
      </c>
      <c r="QP19" s="7">
        <f t="shared" ca="1" si="46"/>
        <v>12</v>
      </c>
      <c r="QQ19" t="str">
        <f t="shared" ca="1" si="47"/>
        <v xml:space="preserve">Sweeps &amp; Throws (12), </v>
      </c>
    </row>
    <row r="20" spans="1:459" x14ac:dyDescent="0.25">
      <c r="A20" s="240"/>
      <c r="C20" s="75"/>
      <c r="D20" s="76"/>
      <c r="F20" s="75"/>
      <c r="G20" s="76"/>
      <c r="I20" s="75" t="s">
        <v>1812</v>
      </c>
      <c r="J20" s="85"/>
      <c r="K20" s="85">
        <f t="shared" ca="1" si="9"/>
        <v>0</v>
      </c>
      <c r="L20" s="85">
        <f t="shared" ca="1" si="316"/>
        <v>0</v>
      </c>
      <c r="M20" s="70">
        <f t="shared" ca="1" si="11"/>
        <v>1</v>
      </c>
      <c r="O20" s="222">
        <f t="shared" ca="1" si="12"/>
        <v>155</v>
      </c>
      <c r="Q20" s="7" t="s">
        <v>1242</v>
      </c>
      <c r="R20" s="9" t="s">
        <v>1247</v>
      </c>
      <c r="S20" s="9" t="s">
        <v>1830</v>
      </c>
      <c r="T20" s="61" t="str">
        <f>SUBSTITUTE(IFERROR(IFERROR(VLOOKUP(R20,'[1]Skill Statistics'!$A$3:$C$513,2,FALSE),VLOOKUP(Q20,'[1]Skill Statistics'!$A$3:$C$513,2,FALSE)),T19),"R*","ReSt")</f>
        <v>In/Re</v>
      </c>
      <c r="U20" s="61" t="str">
        <f>IFERROR(IFERROR(VLOOKUP(R20,'[1]Skill Statistics'!$A$3:$C$513,3,FALSE),VLOOKUP(Q20,'[1]Skill Statistics'!$A$3:$C$513,3,FALSE)),U19)</f>
        <v>SD</v>
      </c>
      <c r="V20" s="61" t="str">
        <f>IF(ISNUMBER(SEARCH("Category",R20)),"- -",IFERROR(IFERROR(VLOOKUP(Q20,[1]Professions!$A$4:$AM$288,MATCH(Profession,[1]Professions!$A$1:$AM$1,0),FALSE),VLOOKUP(Q20,Calculations!$B$91:$I$95,8,FALSE)),"- -"))</f>
        <v>2 / 4</v>
      </c>
      <c r="W20" s="60">
        <f t="shared" si="13"/>
        <v>2</v>
      </c>
      <c r="X20" s="7">
        <f ca="1">IFERROR(VLOOKUP(R20,$BS$6:$NR$519,MATCH(ActualLevel,$BS$3:$NR$3,0),FALSE),"- -")</f>
        <v>0</v>
      </c>
      <c r="Y20" s="7">
        <f ca="1">Y19</f>
        <v>2</v>
      </c>
      <c r="Z20" s="7">
        <f ca="1">IFERROR(VLOOKUP(Y20,Charts!$BQ$2:$BR$52,2,FALSE),"- -")</f>
        <v>10</v>
      </c>
      <c r="AA20" s="7">
        <f t="shared" ca="1" si="51"/>
        <v>3</v>
      </c>
      <c r="AB20" s="7">
        <f t="shared" ca="1" si="317"/>
        <v>0</v>
      </c>
      <c r="AC20" s="7"/>
      <c r="AD20" s="7"/>
      <c r="AE20" s="7"/>
      <c r="AF20" s="7"/>
      <c r="AG20" s="7"/>
      <c r="AH20" s="43"/>
      <c r="AI20" s="7"/>
      <c r="AJ20" s="7"/>
      <c r="AK20" s="7">
        <f t="shared" ca="1" si="52"/>
        <v>13</v>
      </c>
      <c r="AL20" s="7"/>
      <c r="AM20" s="69">
        <f>IFERROR(VLOOKUP(R20,'[1]Skill Statistics'!$A$3:$AN$513,MATCH(Profession,'[1]Skill Statistics'!$A$2:$AN$2,0),FALSE),0)</f>
        <v>0</v>
      </c>
      <c r="AN20" s="85">
        <f>IFERROR(VLOOKUP(Q20,'[1]Skill Statistics'!$A$3:$BK$513,MATCH(Archetype,'[1]Skill Statistics'!$A$2:$BK$2,0),FALSE),0)</f>
        <v>0.6</v>
      </c>
      <c r="AO20" s="85">
        <f>IFERROR(VLOOKUP(Q20,'[1]Skill Statistics'!$A$3:$BB$513,MATCH(Race,'[1]Skill Statistics'!$A$2:$BB$2,0),FALSE),0)</f>
        <v>0</v>
      </c>
      <c r="AP20" s="85">
        <f t="shared" ca="1" si="14"/>
        <v>0.3</v>
      </c>
      <c r="AQ20" s="70"/>
      <c r="AS20" s="69">
        <f>IFERROR(VLOOKUP(Q20,'[1]Professional Skills'!$A$4:$AM$288,MATCH(Profession,'[1]Professional Skills'!$A$3:$AM$3,0),FALSE),"- -")</f>
        <v>0</v>
      </c>
      <c r="AT20" t="s">
        <v>1812</v>
      </c>
      <c r="AU20" s="7" t="str">
        <f t="shared" si="319"/>
        <v/>
      </c>
      <c r="AV20" s="7">
        <f t="shared" ca="1" si="318"/>
        <v>0</v>
      </c>
      <c r="AW20" t="str">
        <f t="shared" si="55"/>
        <v/>
      </c>
      <c r="AX20" t="str">
        <f>IFERROR(_xlfn.RANK.EQ(AW20,$AW$5:$AW$568),"")</f>
        <v/>
      </c>
      <c r="AY20">
        <f t="shared" si="3"/>
        <v>0</v>
      </c>
      <c r="AZ20" s="70" t="str">
        <f t="shared" si="53"/>
        <v/>
      </c>
      <c r="BB20" s="69">
        <f>IFERROR(IF(Q20="Language",VLOOKUP(R20,[1]Cultures!$B$4:$N$218,MATCH(Culture,[1]Cultures!$B$3:$N$3,0),FALSE),VLOOKUP(Q20,[1]Cultures!$B$4:$O$212,MATCH(Culture,[1]Cultures!$B$3:$O$3,0),FALSE)),"- -")</f>
        <v>2</v>
      </c>
      <c r="BC20" t="s">
        <v>1816</v>
      </c>
      <c r="BD20">
        <f t="shared" ca="1" si="315"/>
        <v>0</v>
      </c>
      <c r="BE20" t="str">
        <f t="shared" si="262"/>
        <v/>
      </c>
      <c r="BI20" s="7">
        <f t="shared" si="54"/>
        <v>2</v>
      </c>
      <c r="BJ20" s="7"/>
      <c r="BK20" s="7"/>
      <c r="BL20" s="70">
        <f t="shared" si="6"/>
        <v>2</v>
      </c>
      <c r="BN20" s="69">
        <f>IFERROR(VLOOKUP(V20,Charts!$BT$2:$BV$14,3,FALSE),"- -")</f>
        <v>0.76923076923076927</v>
      </c>
      <c r="BO20" s="85">
        <f t="shared" ca="1" si="15"/>
        <v>1.7970557037167532</v>
      </c>
      <c r="BP20" s="70">
        <f t="shared" ca="1" si="263"/>
        <v>155</v>
      </c>
      <c r="BR20" s="7">
        <v>15</v>
      </c>
      <c r="BS20" s="9" t="str">
        <f ca="1">VLOOKUP(BR20,$O$3:$R$568,4,FALSE)</f>
        <v>Body Development</v>
      </c>
      <c r="BT20" s="7" t="str">
        <f ca="1">VLOOKUP(BS20,$R$3:$V$568,5,FALSE)</f>
        <v>2 / 4</v>
      </c>
      <c r="BU20" s="7">
        <f ca="1">VLOOKUP(BT20,Charts!$BT$2:$BV$14,3,FALSE)</f>
        <v>0.76923076923076927</v>
      </c>
      <c r="BV20" s="7" t="str">
        <f t="shared" ca="1" si="56"/>
        <v>2</v>
      </c>
      <c r="BW20" s="7" t="str">
        <f t="shared" ca="1" si="57"/>
        <v>4</v>
      </c>
      <c r="BY20" s="7">
        <f t="shared" ca="1" si="58"/>
        <v>0.44421815186301006</v>
      </c>
      <c r="BZ20" s="7">
        <f t="shared" ca="1" si="59"/>
        <v>0.32501261736775922</v>
      </c>
      <c r="CA20" s="7">
        <f t="shared" ca="1" si="60"/>
        <v>1</v>
      </c>
      <c r="CB20" s="7" t="str">
        <f t="shared" ca="1" si="61"/>
        <v>2</v>
      </c>
      <c r="CC20" s="7">
        <f ca="1">IFERROR(IF(CC19+CB20&gt;CD$4,CC19,CC19+CB20),"")</f>
        <v>34</v>
      </c>
      <c r="CD20" s="7">
        <f t="shared" ca="1" si="264"/>
        <v>1</v>
      </c>
      <c r="CE20" s="7">
        <f t="shared" ca="1" si="62"/>
        <v>0.31081587273559685</v>
      </c>
      <c r="CF20" s="7">
        <f t="shared" ca="1" si="63"/>
        <v>0.45841489649517242</v>
      </c>
      <c r="CG20" s="7">
        <f t="shared" ca="1" si="64"/>
        <v>1</v>
      </c>
      <c r="CH20" s="7" t="str">
        <f t="shared" ca="1" si="65"/>
        <v>2</v>
      </c>
      <c r="CI20" s="7">
        <f ca="1">IFERROR(IF(CI19+CH20&gt;CJ$4,CI19,CI19+CH20),"")</f>
        <v>27</v>
      </c>
      <c r="CJ20" s="7">
        <f t="shared" ca="1" si="265"/>
        <v>2</v>
      </c>
      <c r="CK20" s="7">
        <f t="shared" ca="1" si="66"/>
        <v>0.62990609703665712</v>
      </c>
      <c r="CL20" s="7">
        <f t="shared" ca="1" si="67"/>
        <v>0.13932467219411215</v>
      </c>
      <c r="CM20" s="7">
        <f t="shared" ca="1" si="68"/>
        <v>1</v>
      </c>
      <c r="CN20" s="7" t="str">
        <f t="shared" ca="1" si="69"/>
        <v>2</v>
      </c>
      <c r="CO20" s="7">
        <f ca="1">IFERROR(IF(CO19+CN20&gt;CP$4,CO19,CO19+CN20),"")</f>
        <v>32</v>
      </c>
      <c r="CP20" s="7">
        <f t="shared" ca="1" si="266"/>
        <v>3</v>
      </c>
      <c r="CQ20" s="7">
        <f t="shared" ca="1" si="70"/>
        <v>0.87348496770347062</v>
      </c>
      <c r="CR20" s="7">
        <f t="shared" ca="1" si="71"/>
        <v>-0.10425419847270134</v>
      </c>
      <c r="CS20" s="7">
        <f t="shared" ca="1" si="72"/>
        <v>0</v>
      </c>
      <c r="CT20" s="7">
        <f t="shared" ca="1" si="73"/>
        <v>0</v>
      </c>
      <c r="CU20" s="7">
        <f ca="1">IFERROR(IF(CU19+CT20&gt;CV$4,CU19,CU19+CT20),"")</f>
        <v>32</v>
      </c>
      <c r="CV20" s="7">
        <f t="shared" ca="1" si="267"/>
        <v>3</v>
      </c>
      <c r="CW20" s="7">
        <f t="shared" ca="1" si="74"/>
        <v>0.13260871913149463</v>
      </c>
      <c r="CX20" s="7">
        <f t="shared" ca="1" si="75"/>
        <v>0.63662205009927464</v>
      </c>
      <c r="CY20" s="7">
        <f t="shared" ca="1" si="76"/>
        <v>1</v>
      </c>
      <c r="CZ20" s="7" t="str">
        <f t="shared" ca="1" si="77"/>
        <v>2</v>
      </c>
      <c r="DA20" s="7">
        <f ca="1">IFERROR(IF(DA19+CZ20&gt;DB$4,DA19,DA19+CZ20),"")</f>
        <v>35</v>
      </c>
      <c r="DB20" s="7">
        <f t="shared" ca="1" si="268"/>
        <v>4</v>
      </c>
      <c r="DC20" s="7">
        <f t="shared" ca="1" si="78"/>
        <v>0.63851559272550096</v>
      </c>
      <c r="DD20" s="7">
        <f t="shared" ca="1" si="79"/>
        <v>0.13071517650526832</v>
      </c>
      <c r="DE20" s="7">
        <f t="shared" ca="1" si="80"/>
        <v>1</v>
      </c>
      <c r="DF20" s="7" t="str">
        <f t="shared" ca="1" si="81"/>
        <v>2</v>
      </c>
      <c r="DG20" s="7">
        <f ca="1">IFERROR(IF(DG19+DF20&gt;DH$4,DG19,DG19+DF20),"")</f>
        <v>22</v>
      </c>
      <c r="DH20" s="7">
        <f t="shared" ca="1" si="269"/>
        <v>5</v>
      </c>
      <c r="DI20" s="7">
        <f t="shared" ca="1" si="82"/>
        <v>0.81826610356916885</v>
      </c>
      <c r="DJ20" s="7">
        <f t="shared" ca="1" si="83"/>
        <v>-4.9035334338399572E-2</v>
      </c>
      <c r="DK20" s="7">
        <f t="shared" ca="1" si="84"/>
        <v>0</v>
      </c>
      <c r="DL20" s="7">
        <f t="shared" ca="1" si="85"/>
        <v>0</v>
      </c>
      <c r="DM20" s="7">
        <f ca="1">IFERROR(IF(DM19+DL20&gt;DN$4,DM19,DM19+DL20),"")</f>
        <v>38</v>
      </c>
      <c r="DN20" s="7">
        <f t="shared" ca="1" si="270"/>
        <v>5</v>
      </c>
      <c r="DO20" s="7">
        <f t="shared" ca="1" si="86"/>
        <v>0.61669666744336149</v>
      </c>
      <c r="DP20" s="7">
        <f t="shared" ca="1" si="87"/>
        <v>0.15253410178740778</v>
      </c>
      <c r="DQ20" s="7">
        <f t="shared" ca="1" si="88"/>
        <v>1</v>
      </c>
      <c r="DR20" s="7" t="str">
        <f t="shared" ca="1" si="89"/>
        <v>2</v>
      </c>
      <c r="DS20" s="7">
        <f ca="1">IFERROR(IF(DS19+DR20&gt;DT$4,DS19,DS19+DR20),"")</f>
        <v>38</v>
      </c>
      <c r="DT20" s="7">
        <f t="shared" ca="1" si="271"/>
        <v>6</v>
      </c>
      <c r="DU20" s="7">
        <f t="shared" ca="1" si="90"/>
        <v>0.54994689092443094</v>
      </c>
      <c r="DV20" s="7">
        <f t="shared" ca="1" si="91"/>
        <v>0.21928387830633833</v>
      </c>
      <c r="DW20" s="7">
        <f t="shared" ca="1" si="92"/>
        <v>1</v>
      </c>
      <c r="DX20" s="7" t="str">
        <f t="shared" ca="1" si="93"/>
        <v>2</v>
      </c>
      <c r="DY20" s="7">
        <f ca="1">IFERROR(IF(DY19+DX20&gt;DZ$4,DY19,DY19+DX20),"")</f>
        <v>34</v>
      </c>
      <c r="DZ20" s="7">
        <f t="shared" ca="1" si="272"/>
        <v>7</v>
      </c>
      <c r="EA20" s="7">
        <f t="shared" ca="1" si="94"/>
        <v>0.16450565923980442</v>
      </c>
      <c r="EB20" s="7">
        <f t="shared" ca="1" si="95"/>
        <v>0.60472510999096485</v>
      </c>
      <c r="EC20" s="7">
        <f t="shared" ca="1" si="96"/>
        <v>1</v>
      </c>
      <c r="ED20" s="7" t="str">
        <f t="shared" ca="1" si="97"/>
        <v>2</v>
      </c>
      <c r="EE20" s="7">
        <f ca="1">IFERROR(IF(EE19+ED20&gt;EF$4,EE19,EE19+ED20),"")</f>
        <v>18</v>
      </c>
      <c r="EF20" s="7">
        <f t="shared" ca="1" si="273"/>
        <v>8</v>
      </c>
      <c r="EG20" s="7">
        <f t="shared" ca="1" si="98"/>
        <v>0.74167629661601908</v>
      </c>
      <c r="EH20" s="7">
        <f t="shared" ca="1" si="99"/>
        <v>2.7554472614750192E-2</v>
      </c>
      <c r="EI20" s="7">
        <f t="shared" ca="1" si="100"/>
        <v>1</v>
      </c>
      <c r="EJ20" s="7" t="str">
        <f t="shared" ca="1" si="101"/>
        <v>2</v>
      </c>
      <c r="EK20" s="7">
        <f ca="1">IFERROR(IF(EK19+EJ20&gt;EL$4,EK19,EK19+EJ20),"")</f>
        <v>21</v>
      </c>
      <c r="EL20" s="7">
        <f t="shared" ca="1" si="274"/>
        <v>9</v>
      </c>
      <c r="EM20" s="7">
        <f t="shared" ca="1" si="102"/>
        <v>0.43125541667292366</v>
      </c>
      <c r="EN20" s="7">
        <f t="shared" ca="1" si="103"/>
        <v>0.33797535255784561</v>
      </c>
      <c r="EO20" s="7">
        <f t="shared" ca="1" si="104"/>
        <v>1</v>
      </c>
      <c r="EP20" s="7" t="str">
        <f t="shared" ca="1" si="105"/>
        <v>2</v>
      </c>
      <c r="EQ20" s="7">
        <f ca="1">IFERROR(IF(EQ19+EP20&gt;ER$4,EQ19,EQ19+EP20),"")</f>
        <v>27</v>
      </c>
      <c r="ER20" s="7">
        <f t="shared" ca="1" si="275"/>
        <v>10</v>
      </c>
      <c r="ES20" s="7">
        <f t="shared" ca="1" si="106"/>
        <v>0.57755990513567967</v>
      </c>
      <c r="ET20" s="7">
        <f t="shared" ca="1" si="107"/>
        <v>0.1916708640950896</v>
      </c>
      <c r="EU20" s="7">
        <f t="shared" ca="1" si="108"/>
        <v>1</v>
      </c>
      <c r="EV20" s="7" t="str">
        <f t="shared" ca="1" si="109"/>
        <v>2</v>
      </c>
      <c r="EW20" s="7">
        <f ca="1">IFERROR(IF(EW19+EV20&gt;EX$4,EW19,EW19+EV20),"")</f>
        <v>26</v>
      </c>
      <c r="EX20" s="7">
        <f t="shared" ca="1" si="276"/>
        <v>11</v>
      </c>
      <c r="EY20" s="7">
        <f t="shared" ca="1" si="110"/>
        <v>0.52960899249249738</v>
      </c>
      <c r="EZ20" s="7">
        <f t="shared" ca="1" si="111"/>
        <v>0.2396217767382719</v>
      </c>
      <c r="FA20" s="7">
        <f t="shared" ca="1" si="112"/>
        <v>1</v>
      </c>
      <c r="FB20" s="7" t="str">
        <f t="shared" ca="1" si="113"/>
        <v>2</v>
      </c>
      <c r="FC20" s="7">
        <f ca="1">IFERROR(IF(FC19+FB20&gt;FD$4,FC19,FC19+FB20),"")</f>
        <v>25</v>
      </c>
      <c r="FD20" s="7">
        <f t="shared" ca="1" si="277"/>
        <v>12</v>
      </c>
      <c r="FE20" s="7">
        <f t="shared" ca="1" si="114"/>
        <v>0.46185809541144274</v>
      </c>
      <c r="FF20" s="7">
        <f t="shared" ca="1" si="115"/>
        <v>0.30737267381932654</v>
      </c>
      <c r="FG20" s="7">
        <f t="shared" ca="1" si="116"/>
        <v>1</v>
      </c>
      <c r="FH20" s="7" t="str">
        <f t="shared" ca="1" si="117"/>
        <v>2</v>
      </c>
      <c r="FI20" s="7">
        <f ca="1">IFERROR(IF(FI19+FH20&gt;FJ$4,FI19,FI19+FH20),"")</f>
        <v>32</v>
      </c>
      <c r="FJ20" s="7">
        <f t="shared" ca="1" si="278"/>
        <v>13</v>
      </c>
      <c r="FK20" s="7">
        <f t="shared" ca="1" si="118"/>
        <v>0.508905888712467</v>
      </c>
      <c r="FL20" s="7">
        <f t="shared" ca="1" si="119"/>
        <v>0.26032488051830227</v>
      </c>
      <c r="FM20" s="7">
        <f t="shared" ca="1" si="120"/>
        <v>1</v>
      </c>
      <c r="FN20" s="7" t="str">
        <f t="shared" ca="1" si="121"/>
        <v>2</v>
      </c>
      <c r="FO20" s="7">
        <f ca="1">IFERROR(IF(FO19+FN20&gt;FP$4,FO19,FO19+FN20),"")</f>
        <v>27</v>
      </c>
      <c r="FP20" s="7">
        <f t="shared" ca="1" si="279"/>
        <v>14</v>
      </c>
      <c r="FQ20" s="7">
        <f t="shared" ca="1" si="122"/>
        <v>0.1690911414777323</v>
      </c>
      <c r="FR20" s="7">
        <f t="shared" ca="1" si="123"/>
        <v>0.60013962775303697</v>
      </c>
      <c r="FS20" s="7">
        <f t="shared" ca="1" si="124"/>
        <v>1</v>
      </c>
      <c r="FT20" s="7" t="str">
        <f t="shared" ca="1" si="125"/>
        <v>2</v>
      </c>
      <c r="FU20" s="7">
        <f ca="1">IFERROR(IF(FU19+FT20&gt;FV$4,FU19,FU19+FT20),"")</f>
        <v>36</v>
      </c>
      <c r="FV20" s="7">
        <f t="shared" ca="1" si="280"/>
        <v>15</v>
      </c>
      <c r="FW20" s="7">
        <f t="shared" ca="1" si="126"/>
        <v>0.50617191510798643</v>
      </c>
      <c r="FX20" s="7">
        <f t="shared" ca="1" si="127"/>
        <v>0.26305885412278285</v>
      </c>
      <c r="FY20" s="7">
        <f t="shared" ca="1" si="128"/>
        <v>1</v>
      </c>
      <c r="FZ20" s="7" t="str">
        <f t="shared" ca="1" si="129"/>
        <v>2</v>
      </c>
      <c r="GA20" s="7">
        <f ca="1">IFERROR(IF(GA19+FZ20&gt;GB$4,GA19,GA19+FZ20),"")</f>
        <v>28</v>
      </c>
      <c r="GB20" s="7">
        <f t="shared" ca="1" si="281"/>
        <v>16</v>
      </c>
      <c r="GC20" s="7">
        <f t="shared" ca="1" si="130"/>
        <v>0.9722166708255453</v>
      </c>
      <c r="GD20" s="7">
        <f t="shared" ca="1" si="131"/>
        <v>-0.20298590159477603</v>
      </c>
      <c r="GE20" s="7">
        <f t="shared" ca="1" si="132"/>
        <v>0</v>
      </c>
      <c r="GF20" s="7">
        <f t="shared" ca="1" si="133"/>
        <v>0</v>
      </c>
      <c r="GG20" s="7">
        <f ca="1">IFERROR(IF(GG19+GF20&gt;GH$4,GG19,GG19+GF20),"")</f>
        <v>28</v>
      </c>
      <c r="GH20" s="7">
        <f t="shared" ca="1" si="282"/>
        <v>16</v>
      </c>
      <c r="GI20" s="7">
        <f t="shared" ca="1" si="134"/>
        <v>0.97330513496572679</v>
      </c>
      <c r="GJ20" s="7">
        <f t="shared" ca="1" si="135"/>
        <v>-0.20407436573495752</v>
      </c>
      <c r="GK20" s="7">
        <f t="shared" ca="1" si="136"/>
        <v>0</v>
      </c>
      <c r="GL20" s="7">
        <f t="shared" ca="1" si="137"/>
        <v>0</v>
      </c>
      <c r="GM20" s="7">
        <f ca="1">IFERROR(IF(GM19+GL20&gt;GN$4,GM19,GM19+GL20),"")</f>
        <v>22</v>
      </c>
      <c r="GN20" s="7">
        <f t="shared" ca="1" si="283"/>
        <v>16</v>
      </c>
      <c r="GO20" s="7">
        <f t="shared" ca="1" si="138"/>
        <v>0.79385697619441375</v>
      </c>
      <c r="GP20" s="7">
        <f t="shared" ca="1" si="139"/>
        <v>-2.4626206963644481E-2</v>
      </c>
      <c r="GQ20" s="7">
        <f t="shared" ca="1" si="140"/>
        <v>0</v>
      </c>
      <c r="GR20" s="7">
        <f t="shared" ca="1" si="141"/>
        <v>0</v>
      </c>
      <c r="GS20" s="7">
        <f ca="1">IFERROR(IF(GS19+GR20&gt;GT$4,GS19,GS19+GR20),"")</f>
        <v>30</v>
      </c>
      <c r="GT20" s="7">
        <f t="shared" ca="1" si="284"/>
        <v>16</v>
      </c>
      <c r="GU20" s="7">
        <f t="shared" ca="1" si="142"/>
        <v>0.98023839468393825</v>
      </c>
      <c r="GV20" s="7">
        <f t="shared" ca="1" si="143"/>
        <v>-0.21100762545316898</v>
      </c>
      <c r="GW20" s="7">
        <f t="shared" ca="1" si="144"/>
        <v>0</v>
      </c>
      <c r="GX20" s="7">
        <f t="shared" ca="1" si="145"/>
        <v>0</v>
      </c>
      <c r="GY20" s="7">
        <f ca="1">IFERROR(IF(GY19+GX20&gt;GZ$4,GY19,GY19+GX20),"")</f>
        <v>27</v>
      </c>
      <c r="GZ20" s="7">
        <f t="shared" ca="1" si="285"/>
        <v>16</v>
      </c>
      <c r="HA20" s="7">
        <f t="shared" ca="1" si="146"/>
        <v>0.32788631535666868</v>
      </c>
      <c r="HB20" s="7">
        <f t="shared" ca="1" si="147"/>
        <v>0.4413444538741006</v>
      </c>
      <c r="HC20" s="7">
        <f t="shared" ca="1" si="148"/>
        <v>1</v>
      </c>
      <c r="HD20" s="7" t="str">
        <f t="shared" ca="1" si="149"/>
        <v>2</v>
      </c>
      <c r="HE20" s="7">
        <f ca="1">IFERROR(IF(HE19+HD20&gt;HF$4,HE19,HE19+HD20),"")</f>
        <v>34</v>
      </c>
      <c r="HF20" s="7">
        <f t="shared" ca="1" si="286"/>
        <v>17</v>
      </c>
      <c r="HG20" s="7">
        <f t="shared" ca="1" si="150"/>
        <v>0.31632031166999353</v>
      </c>
      <c r="HH20" s="7">
        <f t="shared" ca="1" si="151"/>
        <v>0.45291045756077575</v>
      </c>
      <c r="HI20" s="7">
        <f t="shared" ca="1" si="152"/>
        <v>1</v>
      </c>
      <c r="HJ20" s="7" t="str">
        <f t="shared" ca="1" si="153"/>
        <v>2</v>
      </c>
      <c r="HK20" s="7">
        <f ca="1">IFERROR(IF(HK19+HJ20&gt;HL$4,HK19,HK19+HJ20),"")</f>
        <v>27</v>
      </c>
      <c r="HL20" s="7">
        <f t="shared" ca="1" si="287"/>
        <v>18</v>
      </c>
      <c r="HM20" s="7">
        <f t="shared" ca="1" si="154"/>
        <v>0.1852418242068965</v>
      </c>
      <c r="HN20" s="7">
        <f t="shared" ca="1" si="155"/>
        <v>0.58398894502387277</v>
      </c>
      <c r="HO20" s="7">
        <f t="shared" ca="1" si="156"/>
        <v>1</v>
      </c>
      <c r="HP20" s="7" t="str">
        <f t="shared" ca="1" si="157"/>
        <v>2</v>
      </c>
      <c r="HQ20" s="7">
        <f ca="1">IFERROR(IF(HQ19+HP20&gt;HR$4,HQ19,HQ19+HP20),"")</f>
        <v>34</v>
      </c>
      <c r="HR20" s="7">
        <f t="shared" ca="1" si="288"/>
        <v>19</v>
      </c>
      <c r="HS20" s="7">
        <f t="shared" ca="1" si="158"/>
        <v>0.37613874980471873</v>
      </c>
      <c r="HT20" s="7">
        <f t="shared" ca="1" si="159"/>
        <v>0.39309201942605054</v>
      </c>
      <c r="HU20" s="7">
        <f t="shared" ca="1" si="160"/>
        <v>1</v>
      </c>
      <c r="HV20" s="7" t="str">
        <f t="shared" ca="1" si="161"/>
        <v>2</v>
      </c>
      <c r="HW20" s="7">
        <f ca="1">IFERROR(IF(HW19+HV20&gt;HX$4,HW19,HW19+HV20),"")</f>
        <v>27</v>
      </c>
      <c r="HX20" s="7">
        <f t="shared" ca="1" si="289"/>
        <v>20</v>
      </c>
      <c r="HY20" s="7">
        <f t="shared" ca="1" si="162"/>
        <v>0.72978279401077051</v>
      </c>
      <c r="HZ20" s="7">
        <f t="shared" ca="1" si="163"/>
        <v>3.9447975219998765E-2</v>
      </c>
      <c r="IA20" s="7">
        <f t="shared" ca="1" si="164"/>
        <v>1</v>
      </c>
      <c r="IB20" s="7" t="str">
        <f t="shared" ca="1" si="165"/>
        <v>2</v>
      </c>
      <c r="IC20" s="7">
        <f ca="1">IFERROR(IF(IC19+IB20&gt;ID$4,IC19,IC19+IB20),"")</f>
        <v>32</v>
      </c>
      <c r="ID20" s="7">
        <f t="shared" ca="1" si="290"/>
        <v>21</v>
      </c>
      <c r="IE20" s="7">
        <f t="shared" ca="1" si="166"/>
        <v>0.50543682343825902</v>
      </c>
      <c r="IF20" s="7">
        <f t="shared" ca="1" si="167"/>
        <v>0.26379394579251025</v>
      </c>
      <c r="IG20" s="7">
        <f t="shared" ca="1" si="168"/>
        <v>1</v>
      </c>
      <c r="IH20" s="7" t="str">
        <f t="shared" ca="1" si="169"/>
        <v>2</v>
      </c>
      <c r="II20" s="7">
        <f ca="1">IFERROR(IF(II19+IH20&gt;IJ$4,II19,II19+IH20),"")</f>
        <v>34</v>
      </c>
      <c r="IJ20" s="7">
        <f t="shared" ca="1" si="291"/>
        <v>22</v>
      </c>
      <c r="IK20" s="7">
        <f t="shared" ca="1" si="170"/>
        <v>0.80998028781418041</v>
      </c>
      <c r="IL20" s="7">
        <f t="shared" ca="1" si="171"/>
        <v>-4.0749518583411137E-2</v>
      </c>
      <c r="IM20" s="7">
        <f t="shared" ca="1" si="172"/>
        <v>0</v>
      </c>
      <c r="IN20" s="7">
        <f t="shared" ca="1" si="173"/>
        <v>0</v>
      </c>
      <c r="IO20" s="7">
        <f ca="1">IFERROR(IF(IO19+IN20&gt;IP$4,IO19,IO19+IN20),"")</f>
        <v>30</v>
      </c>
      <c r="IP20" s="7">
        <f t="shared" ca="1" si="292"/>
        <v>22</v>
      </c>
      <c r="IQ20" s="7">
        <f t="shared" ca="1" si="174"/>
        <v>0.19786496871829984</v>
      </c>
      <c r="IR20" s="7">
        <f t="shared" ca="1" si="175"/>
        <v>0.57136580051246944</v>
      </c>
      <c r="IS20" s="7">
        <f t="shared" ca="1" si="176"/>
        <v>1</v>
      </c>
      <c r="IT20" s="7" t="str">
        <f t="shared" ca="1" si="177"/>
        <v>2</v>
      </c>
      <c r="IU20" s="7">
        <f ca="1">IFERROR(IF(IU19+IT20&gt;IV$4,IU19,IU19+IT20),"")</f>
        <v>32</v>
      </c>
      <c r="IV20" s="7">
        <f t="shared" ca="1" si="293"/>
        <v>23</v>
      </c>
      <c r="IW20" s="7">
        <f t="shared" ca="1" si="178"/>
        <v>0.25651224529138916</v>
      </c>
      <c r="IX20" s="7">
        <f t="shared" ca="1" si="179"/>
        <v>0.51271852393938011</v>
      </c>
      <c r="IY20" s="7">
        <f t="shared" ca="1" si="180"/>
        <v>1</v>
      </c>
      <c r="IZ20" s="7" t="str">
        <f t="shared" ca="1" si="181"/>
        <v>2</v>
      </c>
      <c r="JA20" s="7">
        <f ca="1">IFERROR(IF(JA19+IZ20&gt;JB$4,JA19,JA19+IZ20),"")</f>
        <v>37</v>
      </c>
      <c r="JB20" s="7">
        <f t="shared" ca="1" si="294"/>
        <v>24</v>
      </c>
      <c r="JC20" s="7">
        <f t="shared" ca="1" si="182"/>
        <v>0.34527826003554407</v>
      </c>
      <c r="JD20" s="7">
        <f t="shared" ca="1" si="183"/>
        <v>0.4239525091952252</v>
      </c>
      <c r="JE20" s="7">
        <f t="shared" ca="1" si="184"/>
        <v>1</v>
      </c>
      <c r="JF20" s="7" t="str">
        <f t="shared" ca="1" si="185"/>
        <v>2</v>
      </c>
      <c r="JG20" s="7">
        <f ca="1">IFERROR(IF(JG19+JF20&gt;JH$4,JG19,JG19+JF20),"")</f>
        <v>29</v>
      </c>
      <c r="JH20" s="7">
        <f t="shared" ca="1" si="295"/>
        <v>25</v>
      </c>
      <c r="JI20" s="7">
        <f t="shared" ca="1" si="186"/>
        <v>0.40961841245846964</v>
      </c>
      <c r="JJ20" s="7">
        <f t="shared" ca="1" si="187"/>
        <v>0.35961235677229964</v>
      </c>
      <c r="JK20" s="7">
        <f t="shared" ca="1" si="188"/>
        <v>1</v>
      </c>
      <c r="JL20" s="7" t="str">
        <f t="shared" ca="1" si="189"/>
        <v>2</v>
      </c>
      <c r="JM20" s="7">
        <f ca="1">IFERROR(IF(JM19+JL20&gt;JN$4,JM19,JM19+JL20),"")</f>
        <v>37</v>
      </c>
      <c r="JN20" s="7">
        <f t="shared" ca="1" si="296"/>
        <v>26</v>
      </c>
      <c r="JO20" s="7">
        <f t="shared" ca="1" si="190"/>
        <v>0.75839312691013039</v>
      </c>
      <c r="JP20" s="7">
        <f t="shared" ca="1" si="191"/>
        <v>1.0837642320638885E-2</v>
      </c>
      <c r="JQ20" s="7">
        <f t="shared" ca="1" si="192"/>
        <v>1</v>
      </c>
      <c r="JR20" s="7" t="str">
        <f t="shared" ca="1" si="193"/>
        <v>2</v>
      </c>
      <c r="JS20" s="7">
        <f ca="1">IFERROR(IF(JS19+JR20&gt;JT$4,JS19,JS19+JR20),"")</f>
        <v>37</v>
      </c>
      <c r="JT20" s="7">
        <f t="shared" ca="1" si="297"/>
        <v>27</v>
      </c>
      <c r="JU20" s="7">
        <f t="shared" ca="1" si="194"/>
        <v>0.7376580916929657</v>
      </c>
      <c r="JV20" s="7">
        <f t="shared" ca="1" si="195"/>
        <v>3.1572677537803573E-2</v>
      </c>
      <c r="JW20" s="7">
        <f t="shared" ca="1" si="196"/>
        <v>1</v>
      </c>
      <c r="JX20" s="7" t="str">
        <f t="shared" ca="1" si="197"/>
        <v>2</v>
      </c>
      <c r="JY20" s="7">
        <f ca="1">IFERROR(IF(JY19+JX20&gt;JZ$4,JY19,JY19+JX20),"")</f>
        <v>29</v>
      </c>
      <c r="JZ20" s="7">
        <f t="shared" ca="1" si="298"/>
        <v>28</v>
      </c>
      <c r="KA20" s="7">
        <f t="shared" ca="1" si="198"/>
        <v>0.26182414199481108</v>
      </c>
      <c r="KB20" s="7">
        <f t="shared" ca="1" si="199"/>
        <v>0.5074066272359582</v>
      </c>
      <c r="KC20" s="7">
        <f t="shared" ca="1" si="200"/>
        <v>1</v>
      </c>
      <c r="KD20" s="7" t="str">
        <f t="shared" ca="1" si="201"/>
        <v>2</v>
      </c>
      <c r="KE20" s="7">
        <f ca="1">IFERROR(IF(KE19+KD20&gt;KF$4,KE19,KE19+KD20),"")</f>
        <v>27</v>
      </c>
      <c r="KF20" s="7">
        <f t="shared" ca="1" si="299"/>
        <v>29</v>
      </c>
      <c r="KG20" s="7">
        <f t="shared" ca="1" si="202"/>
        <v>0.3125921832435149</v>
      </c>
      <c r="KH20" s="7">
        <f t="shared" ca="1" si="203"/>
        <v>0.45663858598725438</v>
      </c>
      <c r="KI20" s="7">
        <f t="shared" ca="1" si="204"/>
        <v>1</v>
      </c>
      <c r="KJ20" s="7" t="str">
        <f t="shared" ca="1" si="205"/>
        <v>2</v>
      </c>
      <c r="KK20" s="7">
        <f ca="1">IFERROR(IF(KK19+KJ20&gt;KL$4,KK19,KK19+KJ20),"")</f>
        <v>32</v>
      </c>
      <c r="KL20" s="7">
        <f t="shared" ca="1" si="300"/>
        <v>30</v>
      </c>
      <c r="KM20" s="7">
        <f t="shared" ca="1" si="206"/>
        <v>0.77032524603497665</v>
      </c>
      <c r="KN20" s="7">
        <f t="shared" ca="1" si="207"/>
        <v>-1.0944768042073783E-3</v>
      </c>
      <c r="KO20" s="7">
        <f t="shared" ca="1" si="208"/>
        <v>0</v>
      </c>
      <c r="KP20" s="7">
        <f t="shared" ca="1" si="209"/>
        <v>0</v>
      </c>
      <c r="KQ20" s="7">
        <f ca="1">IFERROR(IF(KQ19+KP20&gt;KR$4,KQ19,KQ19+KP20),"")</f>
        <v>27</v>
      </c>
      <c r="KR20" s="7">
        <f t="shared" ca="1" si="301"/>
        <v>30</v>
      </c>
      <c r="KS20" s="7">
        <f t="shared" ca="1" si="210"/>
        <v>0.79048472284940907</v>
      </c>
      <c r="KT20" s="7">
        <f t="shared" ca="1" si="211"/>
        <v>-2.1253953618639798E-2</v>
      </c>
      <c r="KU20" s="7">
        <f t="shared" ca="1" si="212"/>
        <v>0</v>
      </c>
      <c r="KV20" s="7">
        <f t="shared" ca="1" si="213"/>
        <v>0</v>
      </c>
      <c r="KW20" s="7">
        <f ca="1">IFERROR(IF(KW19+KV20&gt;KX$4,KW19,KW19+KV20),"")</f>
        <v>17</v>
      </c>
      <c r="KX20" s="7">
        <f t="shared" ca="1" si="302"/>
        <v>30</v>
      </c>
      <c r="KY20" s="7">
        <f t="shared" ca="1" si="214"/>
        <v>0.11028681729332424</v>
      </c>
      <c r="KZ20" s="7">
        <f t="shared" ca="1" si="215"/>
        <v>0.65894395193744504</v>
      </c>
      <c r="LA20" s="7">
        <f t="shared" ca="1" si="216"/>
        <v>1</v>
      </c>
      <c r="LB20" s="7" t="str">
        <f t="shared" ca="1" si="217"/>
        <v>2</v>
      </c>
      <c r="LC20" s="7">
        <f ca="1">IFERROR(IF(LC19+LB20&gt;LD$4,LC19,LC19+LB20),"")</f>
        <v>34</v>
      </c>
      <c r="LD20" s="7">
        <f t="shared" ca="1" si="303"/>
        <v>31</v>
      </c>
      <c r="LE20" s="7">
        <f t="shared" ca="1" si="218"/>
        <v>0.15014057893839405</v>
      </c>
      <c r="LF20" s="7">
        <f t="shared" ca="1" si="219"/>
        <v>0.61909019029237522</v>
      </c>
      <c r="LG20" s="7">
        <f t="shared" ca="1" si="220"/>
        <v>1</v>
      </c>
      <c r="LH20" s="7" t="str">
        <f t="shared" ca="1" si="221"/>
        <v>2</v>
      </c>
      <c r="LI20" s="7">
        <f ca="1">IFERROR(IF(LI19+LH20&gt;LJ$4,LI19,LI19+LH20),"")</f>
        <v>26</v>
      </c>
      <c r="LJ20" s="7">
        <f t="shared" ca="1" si="304"/>
        <v>32</v>
      </c>
      <c r="LK20" s="7">
        <f t="shared" ca="1" si="222"/>
        <v>1.4316133327295311E-2</v>
      </c>
      <c r="LL20" s="7">
        <f t="shared" ca="1" si="223"/>
        <v>0.75491463590347396</v>
      </c>
      <c r="LM20" s="7">
        <f t="shared" ca="1" si="224"/>
        <v>1</v>
      </c>
      <c r="LN20" s="7" t="str">
        <f t="shared" ca="1" si="225"/>
        <v>2</v>
      </c>
      <c r="LO20" s="7">
        <f ca="1">IFERROR(IF(LO19+LN20&gt;LP$4,LO19,LO19+LN20),"")</f>
        <v>34</v>
      </c>
      <c r="LP20" s="7">
        <f t="shared" ca="1" si="305"/>
        <v>33</v>
      </c>
      <c r="LQ20" s="7">
        <f t="shared" ca="1" si="226"/>
        <v>0.31792932943204844</v>
      </c>
      <c r="LR20" s="7">
        <f t="shared" ca="1" si="227"/>
        <v>0.45130143979872084</v>
      </c>
      <c r="LS20" s="7">
        <f t="shared" ca="1" si="228"/>
        <v>1</v>
      </c>
      <c r="LT20" s="7" t="str">
        <f t="shared" ca="1" si="229"/>
        <v>2</v>
      </c>
      <c r="LU20" s="7">
        <f ca="1">IFERROR(IF(LU19+LT20&gt;LV$4,LU19,LU19+LT20),"")</f>
        <v>23</v>
      </c>
      <c r="LV20" s="7">
        <f t="shared" ca="1" si="306"/>
        <v>34</v>
      </c>
      <c r="LW20" s="7">
        <f t="shared" ca="1" si="230"/>
        <v>0.1898846936490558</v>
      </c>
      <c r="LX20" s="7">
        <f t="shared" ca="1" si="231"/>
        <v>0.57934607558171347</v>
      </c>
      <c r="LY20" s="7">
        <f t="shared" ca="1" si="232"/>
        <v>1</v>
      </c>
      <c r="LZ20" s="7" t="str">
        <f t="shared" ca="1" si="233"/>
        <v>2</v>
      </c>
      <c r="MA20" s="7">
        <f ca="1">IFERROR(IF(MA19+LZ20&gt;MB$4,MA19,MA19+LZ20),"")</f>
        <v>27</v>
      </c>
      <c r="MB20" s="7">
        <f t="shared" ca="1" si="307"/>
        <v>35</v>
      </c>
      <c r="MC20" s="7">
        <f t="shared" ca="1" si="234"/>
        <v>0.8200084699366168</v>
      </c>
      <c r="MD20" s="7">
        <f t="shared" ca="1" si="235"/>
        <v>-5.0777700705847528E-2</v>
      </c>
      <c r="ME20" s="7">
        <f t="shared" ca="1" si="236"/>
        <v>0</v>
      </c>
      <c r="MF20" s="7">
        <f t="shared" ca="1" si="237"/>
        <v>0</v>
      </c>
      <c r="MG20" s="7">
        <f ca="1">IFERROR(IF(MG19+MF20&gt;MH$4,MG19,MG19+MF20),"")</f>
        <v>31</v>
      </c>
      <c r="MH20" s="7">
        <f t="shared" ca="1" si="308"/>
        <v>35</v>
      </c>
      <c r="MI20" s="7">
        <f t="shared" ca="1" si="238"/>
        <v>0.71353052325887278</v>
      </c>
      <c r="MJ20" s="7">
        <f t="shared" ca="1" si="239"/>
        <v>5.5700245971896489E-2</v>
      </c>
      <c r="MK20" s="7">
        <f t="shared" ca="1" si="240"/>
        <v>1</v>
      </c>
      <c r="ML20" s="7" t="str">
        <f t="shared" ca="1" si="241"/>
        <v>2</v>
      </c>
      <c r="MM20" s="7">
        <f ca="1">IFERROR(IF(MM19+ML20&gt;MN$4,MM19,MM19+ML20),"")</f>
        <v>28</v>
      </c>
      <c r="MN20" s="7">
        <f t="shared" ca="1" si="309"/>
        <v>36</v>
      </c>
      <c r="MO20" s="7">
        <f t="shared" ca="1" si="242"/>
        <v>0.4125776957589975</v>
      </c>
      <c r="MP20" s="7">
        <f t="shared" ca="1" si="243"/>
        <v>0.35665307347177178</v>
      </c>
      <c r="MQ20" s="7">
        <f t="shared" ca="1" si="244"/>
        <v>1</v>
      </c>
      <c r="MR20" s="7" t="str">
        <f t="shared" ca="1" si="245"/>
        <v>2</v>
      </c>
      <c r="MS20" s="7">
        <f ca="1">IFERROR(IF(MS19+MR20&gt;MT$4,MS19,MS19+MR20),"")</f>
        <v>37</v>
      </c>
      <c r="MT20" s="7">
        <f t="shared" ca="1" si="310"/>
        <v>37</v>
      </c>
      <c r="MU20" s="7">
        <f t="shared" ca="1" si="246"/>
        <v>9.3521102699981262E-2</v>
      </c>
      <c r="MV20" s="7">
        <f t="shared" ca="1" si="247"/>
        <v>0.67570966653078801</v>
      </c>
      <c r="MW20" s="7">
        <f t="shared" ca="1" si="248"/>
        <v>1</v>
      </c>
      <c r="MX20" s="7" t="str">
        <f t="shared" ca="1" si="249"/>
        <v>2</v>
      </c>
      <c r="MY20" s="7">
        <f ca="1">IFERROR(IF(MY19+MX20&gt;MZ$4,MY19,MY19+MX20),"")</f>
        <v>34</v>
      </c>
      <c r="MZ20" s="7">
        <f t="shared" ca="1" si="311"/>
        <v>38</v>
      </c>
      <c r="NA20" s="7">
        <f t="shared" ca="1" si="250"/>
        <v>0.17548975610914497</v>
      </c>
      <c r="NB20" s="7">
        <f t="shared" ca="1" si="251"/>
        <v>0.59374101312162431</v>
      </c>
      <c r="NC20" s="7">
        <f t="shared" ca="1" si="252"/>
        <v>1</v>
      </c>
      <c r="ND20" s="7" t="str">
        <f t="shared" ca="1" si="253"/>
        <v>2</v>
      </c>
      <c r="NE20" s="7">
        <f ca="1">IFERROR(IF(NE19+ND20&gt;NF$4,NE19,NE19+ND20),"")</f>
        <v>26</v>
      </c>
      <c r="NF20" s="7">
        <f t="shared" ca="1" si="312"/>
        <v>39</v>
      </c>
      <c r="NG20" s="7">
        <f t="shared" ca="1" si="254"/>
        <v>8.9658436141476061E-2</v>
      </c>
      <c r="NH20" s="7">
        <f t="shared" ca="1" si="255"/>
        <v>0.67957233308929321</v>
      </c>
      <c r="NI20" s="7">
        <f t="shared" ca="1" si="256"/>
        <v>1</v>
      </c>
      <c r="NJ20" s="7" t="str">
        <f t="shared" ca="1" si="257"/>
        <v>2</v>
      </c>
      <c r="NK20" s="7">
        <f ca="1">IFERROR(IF(NK19+NJ20&gt;NL$4,NK19,NK19+NJ20),"")</f>
        <v>35</v>
      </c>
      <c r="NL20" s="7">
        <f t="shared" ca="1" si="313"/>
        <v>40</v>
      </c>
      <c r="NM20" s="7">
        <f t="shared" ca="1" si="258"/>
        <v>0.49847180265658197</v>
      </c>
      <c r="NN20" s="7">
        <f t="shared" ca="1" si="259"/>
        <v>0.2707589665741873</v>
      </c>
      <c r="NO20" s="7">
        <f t="shared" ca="1" si="260"/>
        <v>1</v>
      </c>
      <c r="NP20" s="7" t="str">
        <f t="shared" ca="1" si="261"/>
        <v>2</v>
      </c>
      <c r="NQ20" s="7">
        <f ca="1">IFERROR(IF(NQ19+NP20&gt;NR$4,NQ19,NQ19+NP20),"")</f>
        <v>34</v>
      </c>
      <c r="NR20" s="7">
        <f t="shared" ca="1" si="314"/>
        <v>41</v>
      </c>
      <c r="NT20">
        <v>18</v>
      </c>
      <c r="NU20" s="7" t="s">
        <v>19</v>
      </c>
      <c r="NV20" s="7" t="str">
        <f t="shared" ca="1" si="16"/>
        <v/>
      </c>
      <c r="NW20" s="7" t="str">
        <f t="shared" ca="1" si="8"/>
        <v/>
      </c>
      <c r="NX20" t="str">
        <f ca="1">IFERROR(VLOOKUP(NT20,$K$3:$AK$568,8,FALSE),"")</f>
        <v/>
      </c>
      <c r="NY20" t="str">
        <f ca="1">IFERROR(VLOOKUP(NT20,$K$3:$AK$568,9,FALSE),"")</f>
        <v/>
      </c>
      <c r="NZ20" s="7" t="str">
        <f ca="1">IFERROR(VLOOKUP(NT20,$K$3:$AK$568,27,FALSE),"")</f>
        <v/>
      </c>
      <c r="OB20">
        <v>18</v>
      </c>
      <c r="OC20" s="7" t="s">
        <v>19</v>
      </c>
      <c r="OD20" t="e">
        <f t="shared" ca="1" si="17"/>
        <v>#N/A</v>
      </c>
      <c r="OE20" s="7" t="str">
        <f t="shared" ca="1" si="18"/>
        <v/>
      </c>
      <c r="OF20" s="7" t="str">
        <f t="shared" ca="1" si="19"/>
        <v/>
      </c>
      <c r="OG20" t="str">
        <f t="shared" ca="1" si="20"/>
        <v/>
      </c>
      <c r="OI20">
        <v>18</v>
      </c>
      <c r="OJ20" s="7" t="s">
        <v>19</v>
      </c>
      <c r="OK20" s="7" t="str">
        <f t="shared" ca="1" si="21"/>
        <v/>
      </c>
      <c r="OL20" s="7" t="str">
        <f t="shared" ca="1" si="22"/>
        <v/>
      </c>
      <c r="OM20" t="str">
        <f ca="1">IFERROR(VLOOKUP(OI20,$L$3:$AK$568,7,FALSE),"")</f>
        <v/>
      </c>
      <c r="ON20" t="str">
        <f ca="1">IFERROR(VLOOKUP(OI20,$L$3:$AK$568,8,FALSE),"")</f>
        <v/>
      </c>
      <c r="OO20" s="7" t="str">
        <f ca="1">IFERROR(VLOOKUP(OI20,$L$3:$AK$568,26,FALSE),"")</f>
        <v/>
      </c>
      <c r="OQ20">
        <v>18</v>
      </c>
      <c r="OR20" s="7" t="s">
        <v>19</v>
      </c>
      <c r="OS20" t="e">
        <f t="shared" ca="1" si="23"/>
        <v>#N/A</v>
      </c>
      <c r="OT20" s="7" t="str">
        <f t="shared" ca="1" si="24"/>
        <v/>
      </c>
      <c r="OU20" s="7" t="str">
        <f t="shared" ca="1" si="25"/>
        <v/>
      </c>
      <c r="OV20" t="str">
        <f t="shared" ca="1" si="26"/>
        <v/>
      </c>
      <c r="OX20">
        <v>18</v>
      </c>
      <c r="OY20" s="7" t="s">
        <v>19</v>
      </c>
      <c r="OZ20" s="7">
        <f t="shared" ca="1" si="27"/>
        <v>-26.78402424783166</v>
      </c>
      <c r="PA20" s="7">
        <f t="shared" ca="1" si="28"/>
        <v>21</v>
      </c>
      <c r="PB20" t="str">
        <f ca="1">IFERROR(VLOOKUP(OX20,$M$3:$AK$568,6,FALSE),"")</f>
        <v>Acting</v>
      </c>
      <c r="PC20" t="str">
        <f ca="1">IFERROR(VLOOKUP(OX20,$M$3:$AK$568,7,FALSE),"")</f>
        <v>Act.</v>
      </c>
      <c r="PD20" s="7">
        <f ca="1">IFERROR(VLOOKUP(OX20,$M$3:$AK$568,25,FALSE),"")</f>
        <v>-27</v>
      </c>
      <c r="PF20">
        <v>18</v>
      </c>
      <c r="PG20" s="7" t="s">
        <v>19</v>
      </c>
      <c r="PH20" t="str">
        <f t="shared" ca="1" si="29"/>
        <v>Acrobatics</v>
      </c>
      <c r="PI20" s="7" t="str">
        <f t="shared" ca="1" si="30"/>
        <v>Acro.</v>
      </c>
      <c r="PJ20" s="7">
        <f t="shared" ca="1" si="31"/>
        <v>-25</v>
      </c>
      <c r="PK20" t="str">
        <f t="shared" ca="1" si="32"/>
        <v xml:space="preserve">Acro. (-25), </v>
      </c>
      <c r="PM20">
        <v>18</v>
      </c>
      <c r="PN20" s="7" t="s">
        <v>19</v>
      </c>
      <c r="PO20" s="202" t="str">
        <f t="shared" ca="1" si="33"/>
        <v/>
      </c>
      <c r="PP20" s="7" t="str">
        <f t="shared" ca="1" si="34"/>
        <v/>
      </c>
      <c r="PQ20" t="str">
        <f ca="1">IFERROR(VLOOKUP(PM20,$G$325:$R$409,12,FALSE),"")</f>
        <v/>
      </c>
      <c r="PR20" t="e">
        <f ca="1">VLOOKUP(PM20,$G$324:$Q$409,11,FALSE)</f>
        <v>#N/A</v>
      </c>
      <c r="PS20" s="7" t="str">
        <f ca="1">VLOOKUP(PQ20,$R$325:$Y$409,8,FALSE)</f>
        <v>- -</v>
      </c>
      <c r="PT20" s="7">
        <f ca="1">ReSt</f>
        <v>-4</v>
      </c>
      <c r="PU20" s="7" t="e">
        <f t="shared" ca="1" si="35"/>
        <v>#N/A</v>
      </c>
      <c r="PV20" s="7" t="e">
        <f t="shared" ca="1" si="36"/>
        <v>#N/A</v>
      </c>
      <c r="PW20" s="7" t="str">
        <f ca="1">VLOOKUP(PQ20,$R$325:$AK$409,8,FALSE)</f>
        <v>- -</v>
      </c>
      <c r="PX20" s="7"/>
      <c r="PY20">
        <v>18</v>
      </c>
      <c r="PZ20" s="7" t="s">
        <v>19</v>
      </c>
      <c r="QA20" t="str">
        <f t="shared" ca="1" si="37"/>
        <v/>
      </c>
      <c r="QB20" s="7" t="str">
        <f t="shared" ca="1" si="38"/>
        <v/>
      </c>
      <c r="QC20" s="7" t="str">
        <f t="shared" ca="1" si="39"/>
        <v/>
      </c>
      <c r="QD20" t="str">
        <f t="shared" ca="1" si="40"/>
        <v/>
      </c>
      <c r="QF20">
        <v>18</v>
      </c>
      <c r="QG20" s="7" t="s">
        <v>19</v>
      </c>
      <c r="QH20" s="7">
        <f t="shared" ca="1" si="41"/>
        <v>12.446557522912672</v>
      </c>
      <c r="QI20" s="7">
        <f t="shared" ca="1" si="42"/>
        <v>17</v>
      </c>
      <c r="QJ20" t="str">
        <f t="shared" ca="1" si="43"/>
        <v>Sweeps &amp; Throws</v>
      </c>
      <c r="QK20" s="7">
        <f t="shared" ca="1" si="44"/>
        <v>12</v>
      </c>
      <c r="QM20">
        <v>18</v>
      </c>
      <c r="QN20" s="7" t="s">
        <v>19</v>
      </c>
      <c r="QO20" t="str">
        <f t="shared" ca="1" si="45"/>
        <v>Wrestling</v>
      </c>
      <c r="QP20" s="7">
        <f t="shared" ca="1" si="46"/>
        <v>12</v>
      </c>
      <c r="QQ20" t="str">
        <f t="shared" ca="1" si="47"/>
        <v xml:space="preserve">Wrestling (12), </v>
      </c>
    </row>
    <row r="21" spans="1:459" x14ac:dyDescent="0.25">
      <c r="A21" s="240"/>
      <c r="C21" s="75"/>
      <c r="D21" s="76"/>
      <c r="F21" s="75"/>
      <c r="G21" s="76"/>
      <c r="I21" s="75"/>
      <c r="J21" s="85"/>
      <c r="K21" s="85">
        <f t="shared" ca="1" si="9"/>
        <v>0</v>
      </c>
      <c r="L21" s="85">
        <f t="shared" ca="1" si="316"/>
        <v>0</v>
      </c>
      <c r="M21" s="70">
        <f t="shared" ca="1" si="11"/>
        <v>2</v>
      </c>
      <c r="O21" s="222">
        <f t="shared" ca="1" si="12"/>
        <v>362</v>
      </c>
      <c r="Q21" s="7" t="str">
        <f t="shared" si="50"/>
        <v>Tracking</v>
      </c>
      <c r="R21" s="9" t="s">
        <v>1248</v>
      </c>
      <c r="S21" s="9" t="s">
        <v>2399</v>
      </c>
      <c r="T21" s="61" t="str">
        <f>SUBSTITUTE(IFERROR(IFERROR(VLOOKUP(R21,'[1]Skill Statistics'!$A$3:$C$513,2,FALSE),VLOOKUP(Q21,'[1]Skill Statistics'!$A$3:$C$513,2,FALSE)),T20),"R*","ReSt")</f>
        <v>In/Re</v>
      </c>
      <c r="U21" s="61" t="str">
        <f>IFERROR(IFERROR(VLOOKUP(R21,'[1]Skill Statistics'!$A$3:$C$513,3,FALSE),VLOOKUP(Q21,'[1]Skill Statistics'!$A$3:$C$513,3,FALSE)),U20)</f>
        <v>SD</v>
      </c>
      <c r="V21" s="61" t="str">
        <f>IF(ISNUMBER(SEARCH("Category",R21)),"- -",IFERROR(IFERROR(VLOOKUP(Q21,[1]Professions!$A$4:$AM$288,MATCH(Profession,[1]Professions!$A$1:$AM$1,0),FALSE),VLOOKUP(Q21,Calculations!$B$91:$I$95,8,FALSE)),"- -"))</f>
        <v>3 / 5</v>
      </c>
      <c r="W21" s="60">
        <f t="shared" si="13"/>
        <v>1</v>
      </c>
      <c r="X21" s="7">
        <f ca="1">IFERROR(VLOOKUP(R21,$BS$6:$NR$519,MATCH(ActualLevel,$BS$3:$NR$3,0),FALSE),"- -")</f>
        <v>0</v>
      </c>
      <c r="Y21" s="7">
        <f t="shared" ca="1" si="0"/>
        <v>1</v>
      </c>
      <c r="Z21" s="7">
        <f ca="1">IFERROR(VLOOKUP(Y21,Charts!$BQ$2:$BR$52,2,FALSE),"- -")</f>
        <v>5</v>
      </c>
      <c r="AA21" s="7">
        <f t="shared" ca="1" si="51"/>
        <v>3</v>
      </c>
      <c r="AB21" s="7">
        <f t="shared" ca="1" si="317"/>
        <v>0</v>
      </c>
      <c r="AC21" s="7"/>
      <c r="AD21" s="7"/>
      <c r="AE21" s="7"/>
      <c r="AF21" s="7"/>
      <c r="AG21" s="7"/>
      <c r="AH21" s="43"/>
      <c r="AI21" s="7"/>
      <c r="AJ21" s="7"/>
      <c r="AK21" s="7">
        <f t="shared" ca="1" si="52"/>
        <v>8</v>
      </c>
      <c r="AL21" s="7"/>
      <c r="AM21" s="69">
        <f>IFERROR(VLOOKUP(R21,'[1]Skill Statistics'!$A$3:$AN$513,MATCH(Profession,'[1]Skill Statistics'!$A$2:$AN$2,0),FALSE),0)</f>
        <v>0</v>
      </c>
      <c r="AN21" s="85">
        <f>IFERROR(VLOOKUP(Q21,'[1]Skill Statistics'!$A$3:$BK$513,MATCH(Archetype,'[1]Skill Statistics'!$A$2:$BK$2,0),FALSE),0)</f>
        <v>0</v>
      </c>
      <c r="AO21" s="85">
        <f>IFERROR(VLOOKUP(Q21,'[1]Skill Statistics'!$A$3:$BB$513,MATCH(Race,'[1]Skill Statistics'!$A$2:$BB$2,0),FALSE),0)</f>
        <v>0</v>
      </c>
      <c r="AP21" s="85">
        <f t="shared" ca="1" si="14"/>
        <v>0.3</v>
      </c>
      <c r="AQ21" s="70"/>
      <c r="AS21" s="69">
        <f>IFERROR(VLOOKUP(Q21,'[1]Professional Skills'!$A$4:$AM$288,MATCH(Profession,'[1]Professional Skills'!$A$3:$AM$3,0),FALSE),"- -")</f>
        <v>0</v>
      </c>
      <c r="AU21" s="7">
        <f t="shared" si="319"/>
        <v>0</v>
      </c>
      <c r="AV21" s="7">
        <f t="shared" ca="1" si="318"/>
        <v>0</v>
      </c>
      <c r="AW21" t="str">
        <f t="shared" si="55"/>
        <v/>
      </c>
      <c r="AX21" t="str">
        <f>IFERROR(_xlfn.RANK.EQ(AW21,$AW$5:$AW$568),"")</f>
        <v/>
      </c>
      <c r="AY21">
        <f t="shared" si="3"/>
        <v>0</v>
      </c>
      <c r="AZ21" s="70" t="str">
        <f t="shared" si="53"/>
        <v/>
      </c>
      <c r="BB21" s="69">
        <f>IFERROR(IF(Q21="Language",VLOOKUP(R21,[1]Cultures!$B$4:$N$218,MATCH(Culture,[1]Cultures!$B$3:$N$3,0),FALSE),VLOOKUP(Q21,[1]Cultures!$B$4:$O$212,MATCH(Culture,[1]Cultures!$B$3:$O$3,0),FALSE)),"- -")</f>
        <v>1</v>
      </c>
      <c r="BD21">
        <f t="shared" ca="1" si="315"/>
        <v>0</v>
      </c>
      <c r="BE21" t="str">
        <f t="shared" si="262"/>
        <v/>
      </c>
      <c r="BI21" s="7">
        <f t="shared" si="54"/>
        <v>1</v>
      </c>
      <c r="BJ21" s="7"/>
      <c r="BK21" s="7"/>
      <c r="BL21" s="70">
        <f t="shared" si="6"/>
        <v>1</v>
      </c>
      <c r="BN21" s="69">
        <f>IFERROR(VLOOKUP(V21,Charts!$BT$2:$BV$14,3,FALSE),"- -")</f>
        <v>0.61538461538461542</v>
      </c>
      <c r="BO21" s="85">
        <f t="shared" ca="1" si="15"/>
        <v>1.097593278714702</v>
      </c>
      <c r="BP21" s="70">
        <f t="shared" ca="1" si="263"/>
        <v>362</v>
      </c>
      <c r="BR21" s="7">
        <v>16</v>
      </c>
      <c r="BS21" s="9" t="str">
        <f ca="1">VLOOKUP(BR21,$O$3:$R$568,4,FALSE)</f>
        <v>Greater Blade</v>
      </c>
      <c r="BT21" s="7" t="str">
        <f ca="1">VLOOKUP(BS21,$R$3:$V$568,5,FALSE)</f>
        <v>3 / 4</v>
      </c>
      <c r="BU21" s="7">
        <f ca="1">VLOOKUP(BT21,Charts!$BT$2:$BV$14,3,FALSE)</f>
        <v>0.69230769230769229</v>
      </c>
      <c r="BV21" s="7" t="str">
        <f t="shared" ca="1" si="56"/>
        <v>3</v>
      </c>
      <c r="BW21" s="7" t="str">
        <f t="shared" ca="1" si="57"/>
        <v>4</v>
      </c>
      <c r="BY21" s="7">
        <f t="shared" ca="1" si="58"/>
        <v>0.88542539721270697</v>
      </c>
      <c r="BZ21" s="7">
        <f t="shared" ca="1" si="59"/>
        <v>-0.19311770490501468</v>
      </c>
      <c r="CA21" s="7">
        <f t="shared" ca="1" si="60"/>
        <v>0</v>
      </c>
      <c r="CB21" s="7">
        <f t="shared" ca="1" si="61"/>
        <v>0</v>
      </c>
      <c r="CC21" s="7">
        <f ca="1">IFERROR(IF(CC20+CB21&gt;CD$4,CC20,CC20+CB21),"")</f>
        <v>34</v>
      </c>
      <c r="CD21" s="7">
        <f t="shared" ca="1" si="264"/>
        <v>0</v>
      </c>
      <c r="CE21" s="7">
        <f t="shared" ca="1" si="62"/>
        <v>0.91963316414444707</v>
      </c>
      <c r="CF21" s="7">
        <f t="shared" ca="1" si="63"/>
        <v>-0.22732547183675478</v>
      </c>
      <c r="CG21" s="7">
        <f t="shared" ca="1" si="64"/>
        <v>0</v>
      </c>
      <c r="CH21" s="7">
        <f t="shared" ca="1" si="65"/>
        <v>0</v>
      </c>
      <c r="CI21" s="7">
        <f ca="1">IFERROR(IF(CI20+CH21&gt;CJ$4,CI20,CI20+CH21),"")</f>
        <v>27</v>
      </c>
      <c r="CJ21" s="7">
        <f t="shared" ca="1" si="265"/>
        <v>0</v>
      </c>
      <c r="CK21" s="7">
        <f t="shared" ca="1" si="66"/>
        <v>0.53199597751654071</v>
      </c>
      <c r="CL21" s="7">
        <f t="shared" ca="1" si="67"/>
        <v>0.16031171479115158</v>
      </c>
      <c r="CM21" s="7">
        <f t="shared" ca="1" si="68"/>
        <v>1</v>
      </c>
      <c r="CN21" s="7" t="str">
        <f t="shared" ca="1" si="69"/>
        <v>3</v>
      </c>
      <c r="CO21" s="7">
        <f ca="1">IFERROR(IF(CO20+CN21&gt;CP$4,CO20,CO20+CN21),"")</f>
        <v>35</v>
      </c>
      <c r="CP21" s="7">
        <f t="shared" ca="1" si="266"/>
        <v>1</v>
      </c>
      <c r="CQ21" s="7">
        <f t="shared" ca="1" si="70"/>
        <v>0.48049548528541663</v>
      </c>
      <c r="CR21" s="7">
        <f t="shared" ca="1" si="71"/>
        <v>0.21181220702227566</v>
      </c>
      <c r="CS21" s="7">
        <f t="shared" ca="1" si="72"/>
        <v>1</v>
      </c>
      <c r="CT21" s="7" t="str">
        <f t="shared" ca="1" si="73"/>
        <v>3</v>
      </c>
      <c r="CU21" s="7">
        <f ca="1">IFERROR(IF(CU20+CT21&gt;CV$4,CU20,CU20+CT21),"")</f>
        <v>35</v>
      </c>
      <c r="CV21" s="7">
        <f t="shared" ca="1" si="267"/>
        <v>2</v>
      </c>
      <c r="CW21" s="7">
        <f t="shared" ca="1" si="74"/>
        <v>0.54144644210669268</v>
      </c>
      <c r="CX21" s="7">
        <f t="shared" ca="1" si="75"/>
        <v>0.15086125020099961</v>
      </c>
      <c r="CY21" s="7">
        <f t="shared" ca="1" si="76"/>
        <v>1</v>
      </c>
      <c r="CZ21" s="7" t="str">
        <f t="shared" ca="1" si="77"/>
        <v>3</v>
      </c>
      <c r="DA21" s="7">
        <f ca="1">IFERROR(IF(DA20+CZ21&gt;DB$4,DA20,DA20+CZ21),"")</f>
        <v>38</v>
      </c>
      <c r="DB21" s="7">
        <f t="shared" ca="1" si="268"/>
        <v>3</v>
      </c>
      <c r="DC21" s="7">
        <f t="shared" ca="1" si="78"/>
        <v>0.19049662015945801</v>
      </c>
      <c r="DD21" s="7">
        <f t="shared" ca="1" si="79"/>
        <v>0.50181107214823428</v>
      </c>
      <c r="DE21" s="7">
        <f t="shared" ca="1" si="80"/>
        <v>1</v>
      </c>
      <c r="DF21" s="7" t="str">
        <f t="shared" ca="1" si="81"/>
        <v>3</v>
      </c>
      <c r="DG21" s="7">
        <f ca="1">IFERROR(IF(DG20+DF21&gt;DH$4,DG20,DG20+DF21),"")</f>
        <v>25</v>
      </c>
      <c r="DH21" s="7">
        <f t="shared" ca="1" si="269"/>
        <v>4</v>
      </c>
      <c r="DI21" s="7">
        <f t="shared" ca="1" si="82"/>
        <v>0.68737495711889174</v>
      </c>
      <c r="DJ21" s="7">
        <f t="shared" ca="1" si="83"/>
        <v>4.9327351888005522E-3</v>
      </c>
      <c r="DK21" s="7">
        <f t="shared" ca="1" si="84"/>
        <v>1</v>
      </c>
      <c r="DL21" s="7" t="str">
        <f t="shared" ca="1" si="85"/>
        <v>3</v>
      </c>
      <c r="DM21" s="7">
        <f ca="1">IFERROR(IF(DM20+DL21&gt;DN$4,DM20,DM20+DL21),"")</f>
        <v>41</v>
      </c>
      <c r="DN21" s="7">
        <f t="shared" ca="1" si="270"/>
        <v>5</v>
      </c>
      <c r="DO21" s="7">
        <f t="shared" ca="1" si="86"/>
        <v>0.83868687006321541</v>
      </c>
      <c r="DP21" s="7">
        <f t="shared" ca="1" si="87"/>
        <v>-0.14637917775552312</v>
      </c>
      <c r="DQ21" s="7">
        <f t="shared" ca="1" si="88"/>
        <v>0</v>
      </c>
      <c r="DR21" s="7">
        <f t="shared" ca="1" si="89"/>
        <v>0</v>
      </c>
      <c r="DS21" s="7">
        <f ca="1">IFERROR(IF(DS20+DR21&gt;DT$4,DS20,DS20+DR21),"")</f>
        <v>38</v>
      </c>
      <c r="DT21" s="7">
        <f t="shared" ca="1" si="271"/>
        <v>5</v>
      </c>
      <c r="DU21" s="7">
        <f t="shared" ca="1" si="90"/>
        <v>0.32671179813329088</v>
      </c>
      <c r="DV21" s="7">
        <f t="shared" ca="1" si="91"/>
        <v>0.36559589417440141</v>
      </c>
      <c r="DW21" s="7">
        <f t="shared" ca="1" si="92"/>
        <v>1</v>
      </c>
      <c r="DX21" s="7" t="str">
        <f t="shared" ca="1" si="93"/>
        <v>3</v>
      </c>
      <c r="DY21" s="7">
        <f ca="1">IFERROR(IF(DY20+DX21&gt;DZ$4,DY20,DY20+DX21),"")</f>
        <v>37</v>
      </c>
      <c r="DZ21" s="7">
        <f t="shared" ca="1" si="272"/>
        <v>6</v>
      </c>
      <c r="EA21" s="7">
        <f t="shared" ca="1" si="94"/>
        <v>0.67030299355000289</v>
      </c>
      <c r="EB21" s="7">
        <f t="shared" ca="1" si="95"/>
        <v>2.20046987576894E-2</v>
      </c>
      <c r="EC21" s="7">
        <f t="shared" ca="1" si="96"/>
        <v>1</v>
      </c>
      <c r="ED21" s="7" t="str">
        <f t="shared" ca="1" si="97"/>
        <v>3</v>
      </c>
      <c r="EE21" s="7">
        <f ca="1">IFERROR(IF(EE20+ED21&gt;EF$4,EE20,EE20+ED21),"")</f>
        <v>21</v>
      </c>
      <c r="EF21" s="7">
        <f t="shared" ca="1" si="273"/>
        <v>7</v>
      </c>
      <c r="EG21" s="7">
        <f t="shared" ca="1" si="98"/>
        <v>0.3956025508794917</v>
      </c>
      <c r="EH21" s="7">
        <f t="shared" ca="1" si="99"/>
        <v>0.29670514142820059</v>
      </c>
      <c r="EI21" s="7">
        <f t="shared" ca="1" si="100"/>
        <v>1</v>
      </c>
      <c r="EJ21" s="7" t="str">
        <f t="shared" ca="1" si="101"/>
        <v>3</v>
      </c>
      <c r="EK21" s="7">
        <f ca="1">IFERROR(IF(EK20+EJ21&gt;EL$4,EK20,EK20+EJ21),"")</f>
        <v>24</v>
      </c>
      <c r="EL21" s="7">
        <f t="shared" ca="1" si="274"/>
        <v>8</v>
      </c>
      <c r="EM21" s="7">
        <f t="shared" ca="1" si="102"/>
        <v>0.53191437512757811</v>
      </c>
      <c r="EN21" s="7">
        <f t="shared" ca="1" si="103"/>
        <v>0.16039331718011418</v>
      </c>
      <c r="EO21" s="7">
        <f t="shared" ca="1" si="104"/>
        <v>1</v>
      </c>
      <c r="EP21" s="7" t="str">
        <f t="shared" ca="1" si="105"/>
        <v>3</v>
      </c>
      <c r="EQ21" s="7">
        <f ca="1">IFERROR(IF(EQ20+EP21&gt;ER$4,EQ20,EQ20+EP21),"")</f>
        <v>30</v>
      </c>
      <c r="ER21" s="7">
        <f t="shared" ca="1" si="275"/>
        <v>9</v>
      </c>
      <c r="ES21" s="7">
        <f t="shared" ca="1" si="106"/>
        <v>0.96940222102258922</v>
      </c>
      <c r="ET21" s="7">
        <f t="shared" ca="1" si="107"/>
        <v>-0.27709452871489693</v>
      </c>
      <c r="EU21" s="7">
        <f t="shared" ca="1" si="108"/>
        <v>0</v>
      </c>
      <c r="EV21" s="7">
        <f t="shared" ca="1" si="109"/>
        <v>0</v>
      </c>
      <c r="EW21" s="7">
        <f ca="1">IFERROR(IF(EW20+EV21&gt;EX$4,EW20,EW20+EV21),"")</f>
        <v>26</v>
      </c>
      <c r="EX21" s="7">
        <f t="shared" ca="1" si="276"/>
        <v>9</v>
      </c>
      <c r="EY21" s="7">
        <f t="shared" ca="1" si="110"/>
        <v>0.86968473773714594</v>
      </c>
      <c r="EZ21" s="7">
        <f t="shared" ca="1" si="111"/>
        <v>-0.17737704542945365</v>
      </c>
      <c r="FA21" s="7">
        <f t="shared" ca="1" si="112"/>
        <v>0</v>
      </c>
      <c r="FB21" s="7">
        <f t="shared" ca="1" si="113"/>
        <v>0</v>
      </c>
      <c r="FC21" s="7">
        <f ca="1">IFERROR(IF(FC20+FB21&gt;FD$4,FC20,FC20+FB21),"")</f>
        <v>25</v>
      </c>
      <c r="FD21" s="7">
        <f t="shared" ca="1" si="277"/>
        <v>9</v>
      </c>
      <c r="FE21" s="7">
        <f t="shared" ca="1" si="114"/>
        <v>0.26563569488631611</v>
      </c>
      <c r="FF21" s="7">
        <f t="shared" ca="1" si="115"/>
        <v>0.42667199742137618</v>
      </c>
      <c r="FG21" s="7">
        <f t="shared" ca="1" si="116"/>
        <v>1</v>
      </c>
      <c r="FH21" s="7" t="str">
        <f t="shared" ca="1" si="117"/>
        <v>3</v>
      </c>
      <c r="FI21" s="7">
        <f ca="1">IFERROR(IF(FI20+FH21&gt;FJ$4,FI20,FI20+FH21),"")</f>
        <v>35</v>
      </c>
      <c r="FJ21" s="7">
        <f t="shared" ca="1" si="278"/>
        <v>10</v>
      </c>
      <c r="FK21" s="7">
        <f t="shared" ca="1" si="118"/>
        <v>0.91098721924243409</v>
      </c>
      <c r="FL21" s="7">
        <f t="shared" ca="1" si="119"/>
        <v>-0.2186795269347418</v>
      </c>
      <c r="FM21" s="7">
        <f t="shared" ca="1" si="120"/>
        <v>0</v>
      </c>
      <c r="FN21" s="7">
        <f t="shared" ca="1" si="121"/>
        <v>0</v>
      </c>
      <c r="FO21" s="7">
        <f ca="1">IFERROR(IF(FO20+FN21&gt;FP$4,FO20,FO20+FN21),"")</f>
        <v>27</v>
      </c>
      <c r="FP21" s="7">
        <f t="shared" ca="1" si="279"/>
        <v>10</v>
      </c>
      <c r="FQ21" s="7">
        <f t="shared" ca="1" si="122"/>
        <v>0.62971560661489101</v>
      </c>
      <c r="FR21" s="7">
        <f t="shared" ca="1" si="123"/>
        <v>6.259208569280128E-2</v>
      </c>
      <c r="FS21" s="7">
        <f t="shared" ca="1" si="124"/>
        <v>1</v>
      </c>
      <c r="FT21" s="7" t="str">
        <f t="shared" ca="1" si="125"/>
        <v>3</v>
      </c>
      <c r="FU21" s="7">
        <f ca="1">IFERROR(IF(FU20+FT21&gt;FV$4,FU20,FU20+FT21),"")</f>
        <v>39</v>
      </c>
      <c r="FV21" s="7">
        <f t="shared" ca="1" si="280"/>
        <v>11</v>
      </c>
      <c r="FW21" s="7">
        <f t="shared" ca="1" si="126"/>
        <v>0.71508471191849532</v>
      </c>
      <c r="FX21" s="7">
        <f t="shared" ca="1" si="127"/>
        <v>-2.2777019610803029E-2</v>
      </c>
      <c r="FY21" s="7">
        <f t="shared" ca="1" si="128"/>
        <v>0</v>
      </c>
      <c r="FZ21" s="7">
        <f t="shared" ca="1" si="129"/>
        <v>0</v>
      </c>
      <c r="GA21" s="7">
        <f ca="1">IFERROR(IF(GA20+FZ21&gt;GB$4,GA20,GA20+FZ21),"")</f>
        <v>28</v>
      </c>
      <c r="GB21" s="7">
        <f t="shared" ca="1" si="281"/>
        <v>11</v>
      </c>
      <c r="GC21" s="7">
        <f t="shared" ca="1" si="130"/>
        <v>0.81694773617656646</v>
      </c>
      <c r="GD21" s="7">
        <f t="shared" ca="1" si="131"/>
        <v>-0.12464004386887417</v>
      </c>
      <c r="GE21" s="7">
        <f t="shared" ca="1" si="132"/>
        <v>0</v>
      </c>
      <c r="GF21" s="7">
        <f t="shared" ca="1" si="133"/>
        <v>0</v>
      </c>
      <c r="GG21" s="7">
        <f ca="1">IFERROR(IF(GG20+GF21&gt;GH$4,GG20,GG20+GF21),"")</f>
        <v>28</v>
      </c>
      <c r="GH21" s="7">
        <f t="shared" ca="1" si="282"/>
        <v>11</v>
      </c>
      <c r="GI21" s="7">
        <f t="shared" ca="1" si="134"/>
        <v>0.52443146143108621</v>
      </c>
      <c r="GJ21" s="7">
        <f t="shared" ca="1" si="135"/>
        <v>0.16787623087660608</v>
      </c>
      <c r="GK21" s="7">
        <f t="shared" ca="1" si="136"/>
        <v>1</v>
      </c>
      <c r="GL21" s="7" t="str">
        <f t="shared" ca="1" si="137"/>
        <v>3</v>
      </c>
      <c r="GM21" s="7">
        <f ca="1">IFERROR(IF(GM20+GL21&gt;GN$4,GM20,GM20+GL21),"")</f>
        <v>25</v>
      </c>
      <c r="GN21" s="7">
        <f t="shared" ca="1" si="283"/>
        <v>12</v>
      </c>
      <c r="GO21" s="7">
        <f t="shared" ca="1" si="138"/>
        <v>0.89462514082302935</v>
      </c>
      <c r="GP21" s="7">
        <f t="shared" ca="1" si="139"/>
        <v>-0.20231744851533706</v>
      </c>
      <c r="GQ21" s="7">
        <f t="shared" ca="1" si="140"/>
        <v>0</v>
      </c>
      <c r="GR21" s="7">
        <f t="shared" ca="1" si="141"/>
        <v>0</v>
      </c>
      <c r="GS21" s="7">
        <f ca="1">IFERROR(IF(GS20+GR21&gt;GT$4,GS20,GS20+GR21),"")</f>
        <v>30</v>
      </c>
      <c r="GT21" s="7">
        <f t="shared" ca="1" si="284"/>
        <v>12</v>
      </c>
      <c r="GU21" s="7">
        <f t="shared" ca="1" si="142"/>
        <v>0.71497926707048021</v>
      </c>
      <c r="GV21" s="7">
        <f t="shared" ca="1" si="143"/>
        <v>-2.2671574762787916E-2</v>
      </c>
      <c r="GW21" s="7">
        <f t="shared" ca="1" si="144"/>
        <v>0</v>
      </c>
      <c r="GX21" s="7">
        <f t="shared" ca="1" si="145"/>
        <v>0</v>
      </c>
      <c r="GY21" s="7">
        <f ca="1">IFERROR(IF(GY20+GX21&gt;GZ$4,GY20,GY20+GX21),"")</f>
        <v>27</v>
      </c>
      <c r="GZ21" s="7">
        <f t="shared" ca="1" si="285"/>
        <v>12</v>
      </c>
      <c r="HA21" s="7">
        <f t="shared" ca="1" si="146"/>
        <v>0.12885112696100365</v>
      </c>
      <c r="HB21" s="7">
        <f t="shared" ca="1" si="147"/>
        <v>0.56345656534668864</v>
      </c>
      <c r="HC21" s="7">
        <f t="shared" ca="1" si="148"/>
        <v>1</v>
      </c>
      <c r="HD21" s="7" t="str">
        <f t="shared" ca="1" si="149"/>
        <v>3</v>
      </c>
      <c r="HE21" s="7">
        <f ca="1">IFERROR(IF(HE20+HD21&gt;HF$4,HE20,HE20+HD21),"")</f>
        <v>37</v>
      </c>
      <c r="HF21" s="7">
        <f t="shared" ca="1" si="286"/>
        <v>13</v>
      </c>
      <c r="HG21" s="7">
        <f t="shared" ca="1" si="150"/>
        <v>4.9605599901208719E-2</v>
      </c>
      <c r="HH21" s="7">
        <f t="shared" ca="1" si="151"/>
        <v>0.64270209240648357</v>
      </c>
      <c r="HI21" s="7">
        <f t="shared" ca="1" si="152"/>
        <v>1</v>
      </c>
      <c r="HJ21" s="7" t="str">
        <f t="shared" ca="1" si="153"/>
        <v>3</v>
      </c>
      <c r="HK21" s="7">
        <f ca="1">IFERROR(IF(HK20+HJ21&gt;HL$4,HK20,HK20+HJ21),"")</f>
        <v>30</v>
      </c>
      <c r="HL21" s="7">
        <f t="shared" ca="1" si="287"/>
        <v>14</v>
      </c>
      <c r="HM21" s="7">
        <f t="shared" ca="1" si="154"/>
        <v>0.433686285035912</v>
      </c>
      <c r="HN21" s="7">
        <f t="shared" ca="1" si="155"/>
        <v>0.25862140727178029</v>
      </c>
      <c r="HO21" s="7">
        <f t="shared" ca="1" si="156"/>
        <v>1</v>
      </c>
      <c r="HP21" s="7" t="str">
        <f t="shared" ca="1" si="157"/>
        <v>3</v>
      </c>
      <c r="HQ21" s="7">
        <f ca="1">IFERROR(IF(HQ20+HP21&gt;HR$4,HQ20,HQ20+HP21),"")</f>
        <v>37</v>
      </c>
      <c r="HR21" s="7">
        <f t="shared" ca="1" si="288"/>
        <v>15</v>
      </c>
      <c r="HS21" s="7">
        <f t="shared" ca="1" si="158"/>
        <v>0.37407130673342015</v>
      </c>
      <c r="HT21" s="7">
        <f t="shared" ca="1" si="159"/>
        <v>0.31823638557427214</v>
      </c>
      <c r="HU21" s="7">
        <f t="shared" ca="1" si="160"/>
        <v>1</v>
      </c>
      <c r="HV21" s="7" t="str">
        <f t="shared" ca="1" si="161"/>
        <v>3</v>
      </c>
      <c r="HW21" s="7">
        <f ca="1">IFERROR(IF(HW20+HV21&gt;HX$4,HW20,HW20+HV21),"")</f>
        <v>30</v>
      </c>
      <c r="HX21" s="7">
        <f t="shared" ca="1" si="289"/>
        <v>16</v>
      </c>
      <c r="HY21" s="7">
        <f t="shared" ca="1" si="162"/>
        <v>0.12757373812288975</v>
      </c>
      <c r="HZ21" s="7">
        <f t="shared" ca="1" si="163"/>
        <v>0.56473395418480254</v>
      </c>
      <c r="IA21" s="7">
        <f t="shared" ca="1" si="164"/>
        <v>1</v>
      </c>
      <c r="IB21" s="7" t="str">
        <f t="shared" ca="1" si="165"/>
        <v>3</v>
      </c>
      <c r="IC21" s="7">
        <f ca="1">IFERROR(IF(IC20+IB21&gt;ID$4,IC20,IC20+IB21),"")</f>
        <v>35</v>
      </c>
      <c r="ID21" s="7">
        <f t="shared" ca="1" si="290"/>
        <v>17</v>
      </c>
      <c r="IE21" s="7">
        <f t="shared" ca="1" si="166"/>
        <v>0.78577829366112817</v>
      </c>
      <c r="IF21" s="7">
        <f t="shared" ca="1" si="167"/>
        <v>-9.3470601353435878E-2</v>
      </c>
      <c r="IG21" s="7">
        <f t="shared" ca="1" si="168"/>
        <v>0</v>
      </c>
      <c r="IH21" s="7">
        <f t="shared" ca="1" si="169"/>
        <v>0</v>
      </c>
      <c r="II21" s="7">
        <f ca="1">IFERROR(IF(II20+IH21&gt;IJ$4,II20,II20+IH21),"")</f>
        <v>34</v>
      </c>
      <c r="IJ21" s="7">
        <f t="shared" ca="1" si="291"/>
        <v>17</v>
      </c>
      <c r="IK21" s="7">
        <f t="shared" ca="1" si="170"/>
        <v>0.73149881710149633</v>
      </c>
      <c r="IL21" s="7">
        <f t="shared" ca="1" si="171"/>
        <v>-3.9191124793804044E-2</v>
      </c>
      <c r="IM21" s="7">
        <f t="shared" ca="1" si="172"/>
        <v>0</v>
      </c>
      <c r="IN21" s="7">
        <f t="shared" ca="1" si="173"/>
        <v>0</v>
      </c>
      <c r="IO21" s="7">
        <f ca="1">IFERROR(IF(IO20+IN21&gt;IP$4,IO20,IO20+IN21),"")</f>
        <v>30</v>
      </c>
      <c r="IP21" s="7">
        <f t="shared" ca="1" si="292"/>
        <v>17</v>
      </c>
      <c r="IQ21" s="7">
        <f t="shared" ca="1" si="174"/>
        <v>1.2983865786399429E-2</v>
      </c>
      <c r="IR21" s="7">
        <f t="shared" ca="1" si="175"/>
        <v>0.67932382652129286</v>
      </c>
      <c r="IS21" s="7">
        <f t="shared" ca="1" si="176"/>
        <v>1</v>
      </c>
      <c r="IT21" s="7" t="str">
        <f t="shared" ca="1" si="177"/>
        <v>3</v>
      </c>
      <c r="IU21" s="7">
        <f ca="1">IFERROR(IF(IU20+IT21&gt;IV$4,IU20,IU20+IT21),"")</f>
        <v>35</v>
      </c>
      <c r="IV21" s="7">
        <f t="shared" ca="1" si="293"/>
        <v>18</v>
      </c>
      <c r="IW21" s="7">
        <f t="shared" ca="1" si="178"/>
        <v>0.57832658783118196</v>
      </c>
      <c r="IX21" s="7">
        <f t="shared" ca="1" si="179"/>
        <v>0.11398110447651033</v>
      </c>
      <c r="IY21" s="7">
        <f t="shared" ca="1" si="180"/>
        <v>1</v>
      </c>
      <c r="IZ21" s="7" t="str">
        <f t="shared" ca="1" si="181"/>
        <v>3</v>
      </c>
      <c r="JA21" s="7">
        <f ca="1">IFERROR(IF(JA20+IZ21&gt;JB$4,JA20,JA20+IZ21),"")</f>
        <v>40</v>
      </c>
      <c r="JB21" s="7">
        <f t="shared" ca="1" si="294"/>
        <v>19</v>
      </c>
      <c r="JC21" s="7">
        <f t="shared" ca="1" si="182"/>
        <v>0.96318237138846419</v>
      </c>
      <c r="JD21" s="7">
        <f t="shared" ca="1" si="183"/>
        <v>-0.2708746790807719</v>
      </c>
      <c r="JE21" s="7">
        <f t="shared" ca="1" si="184"/>
        <v>0</v>
      </c>
      <c r="JF21" s="7">
        <f t="shared" ca="1" si="185"/>
        <v>0</v>
      </c>
      <c r="JG21" s="7">
        <f ca="1">IFERROR(IF(JG20+JF21&gt;JH$4,JG20,JG20+JF21),"")</f>
        <v>29</v>
      </c>
      <c r="JH21" s="7">
        <f t="shared" ca="1" si="295"/>
        <v>19</v>
      </c>
      <c r="JI21" s="7">
        <f t="shared" ca="1" si="186"/>
        <v>0.91689886282646127</v>
      </c>
      <c r="JJ21" s="7">
        <f t="shared" ca="1" si="187"/>
        <v>-0.22459117051876898</v>
      </c>
      <c r="JK21" s="7">
        <f t="shared" ca="1" si="188"/>
        <v>0</v>
      </c>
      <c r="JL21" s="7">
        <f t="shared" ca="1" si="189"/>
        <v>0</v>
      </c>
      <c r="JM21" s="7">
        <f ca="1">IFERROR(IF(JM20+JL21&gt;JN$4,JM20,JM20+JL21),"")</f>
        <v>37</v>
      </c>
      <c r="JN21" s="7">
        <f t="shared" ca="1" si="296"/>
        <v>19</v>
      </c>
      <c r="JO21" s="7">
        <f t="shared" ca="1" si="190"/>
        <v>0.35524868399659715</v>
      </c>
      <c r="JP21" s="7">
        <f t="shared" ca="1" si="191"/>
        <v>0.33705900831109514</v>
      </c>
      <c r="JQ21" s="7">
        <f t="shared" ca="1" si="192"/>
        <v>1</v>
      </c>
      <c r="JR21" s="7" t="str">
        <f t="shared" ca="1" si="193"/>
        <v>3</v>
      </c>
      <c r="JS21" s="7">
        <f ca="1">IFERROR(IF(JS20+JR21&gt;JT$4,JS20,JS20+JR21),"")</f>
        <v>40</v>
      </c>
      <c r="JT21" s="7">
        <f t="shared" ca="1" si="297"/>
        <v>20</v>
      </c>
      <c r="JU21" s="7">
        <f t="shared" ca="1" si="194"/>
        <v>3.9977054983641902E-2</v>
      </c>
      <c r="JV21" s="7">
        <f t="shared" ca="1" si="195"/>
        <v>0.65233063732405039</v>
      </c>
      <c r="JW21" s="7">
        <f t="shared" ca="1" si="196"/>
        <v>1</v>
      </c>
      <c r="JX21" s="7" t="str">
        <f t="shared" ca="1" si="197"/>
        <v>3</v>
      </c>
      <c r="JY21" s="7">
        <f ca="1">IFERROR(IF(JY20+JX21&gt;JZ$4,JY20,JY20+JX21),"")</f>
        <v>32</v>
      </c>
      <c r="JZ21" s="7">
        <f t="shared" ca="1" si="298"/>
        <v>21</v>
      </c>
      <c r="KA21" s="7">
        <f t="shared" ca="1" si="198"/>
        <v>0.68280784478232792</v>
      </c>
      <c r="KB21" s="7">
        <f t="shared" ca="1" si="199"/>
        <v>9.4998475253643688E-3</v>
      </c>
      <c r="KC21" s="7">
        <f t="shared" ca="1" si="200"/>
        <v>1</v>
      </c>
      <c r="KD21" s="7" t="str">
        <f t="shared" ca="1" si="201"/>
        <v>3</v>
      </c>
      <c r="KE21" s="7">
        <f ca="1">IFERROR(IF(KE20+KD21&gt;KF$4,KE20,KE20+KD21),"")</f>
        <v>30</v>
      </c>
      <c r="KF21" s="7">
        <f t="shared" ca="1" si="299"/>
        <v>22</v>
      </c>
      <c r="KG21" s="7">
        <f t="shared" ca="1" si="202"/>
        <v>0.89364551844986884</v>
      </c>
      <c r="KH21" s="7">
        <f t="shared" ca="1" si="203"/>
        <v>-0.20133782614217655</v>
      </c>
      <c r="KI21" s="7">
        <f t="shared" ca="1" si="204"/>
        <v>0</v>
      </c>
      <c r="KJ21" s="7">
        <f t="shared" ca="1" si="205"/>
        <v>0</v>
      </c>
      <c r="KK21" s="7">
        <f ca="1">IFERROR(IF(KK20+KJ21&gt;KL$4,KK20,KK20+KJ21),"")</f>
        <v>32</v>
      </c>
      <c r="KL21" s="7">
        <f t="shared" ca="1" si="300"/>
        <v>22</v>
      </c>
      <c r="KM21" s="7">
        <f t="shared" ca="1" si="206"/>
        <v>0.59371233663683287</v>
      </c>
      <c r="KN21" s="7">
        <f t="shared" ca="1" si="207"/>
        <v>9.8595355670859419E-2</v>
      </c>
      <c r="KO21" s="7">
        <f t="shared" ca="1" si="208"/>
        <v>1</v>
      </c>
      <c r="KP21" s="7" t="str">
        <f t="shared" ca="1" si="209"/>
        <v>3</v>
      </c>
      <c r="KQ21" s="7">
        <f ca="1">IFERROR(IF(KQ20+KP21&gt;KR$4,KQ20,KQ20+KP21),"")</f>
        <v>30</v>
      </c>
      <c r="KR21" s="7">
        <f t="shared" ca="1" si="301"/>
        <v>23</v>
      </c>
      <c r="KS21" s="7">
        <f t="shared" ca="1" si="210"/>
        <v>0.43766598396618062</v>
      </c>
      <c r="KT21" s="7">
        <f t="shared" ca="1" si="211"/>
        <v>0.25464170834151167</v>
      </c>
      <c r="KU21" s="7">
        <f t="shared" ca="1" si="212"/>
        <v>1</v>
      </c>
      <c r="KV21" s="7" t="str">
        <f t="shared" ca="1" si="213"/>
        <v>3</v>
      </c>
      <c r="KW21" s="7">
        <f ca="1">IFERROR(IF(KW20+KV21&gt;KX$4,KW20,KW20+KV21),"")</f>
        <v>20</v>
      </c>
      <c r="KX21" s="7">
        <f t="shared" ca="1" si="302"/>
        <v>24</v>
      </c>
      <c r="KY21" s="7">
        <f t="shared" ca="1" si="214"/>
        <v>0.8026508940665833</v>
      </c>
      <c r="KZ21" s="7">
        <f t="shared" ca="1" si="215"/>
        <v>-0.11034320175889101</v>
      </c>
      <c r="LA21" s="7">
        <f t="shared" ca="1" si="216"/>
        <v>0</v>
      </c>
      <c r="LB21" s="7">
        <f t="shared" ca="1" si="217"/>
        <v>0</v>
      </c>
      <c r="LC21" s="7">
        <f ca="1">IFERROR(IF(LC20+LB21&gt;LD$4,LC20,LC20+LB21),"")</f>
        <v>34</v>
      </c>
      <c r="LD21" s="7">
        <f t="shared" ca="1" si="303"/>
        <v>24</v>
      </c>
      <c r="LE21" s="7">
        <f t="shared" ca="1" si="218"/>
        <v>0.76207763227745462</v>
      </c>
      <c r="LF21" s="7">
        <f t="shared" ca="1" si="219"/>
        <v>-6.9769939969762329E-2</v>
      </c>
      <c r="LG21" s="7">
        <f t="shared" ca="1" si="220"/>
        <v>0</v>
      </c>
      <c r="LH21" s="7">
        <f t="shared" ca="1" si="221"/>
        <v>0</v>
      </c>
      <c r="LI21" s="7">
        <f ca="1">IFERROR(IF(LI20+LH21&gt;LJ$4,LI20,LI20+LH21),"")</f>
        <v>26</v>
      </c>
      <c r="LJ21" s="7">
        <f t="shared" ca="1" si="304"/>
        <v>24</v>
      </c>
      <c r="LK21" s="7">
        <f t="shared" ca="1" si="222"/>
        <v>0.2077580769320776</v>
      </c>
      <c r="LL21" s="7">
        <f t="shared" ca="1" si="223"/>
        <v>0.4845496153756147</v>
      </c>
      <c r="LM21" s="7">
        <f t="shared" ca="1" si="224"/>
        <v>1</v>
      </c>
      <c r="LN21" s="7" t="str">
        <f t="shared" ca="1" si="225"/>
        <v>3</v>
      </c>
      <c r="LO21" s="7">
        <f ca="1">IFERROR(IF(LO20+LN21&gt;LP$4,LO20,LO20+LN21),"")</f>
        <v>37</v>
      </c>
      <c r="LP21" s="7">
        <f t="shared" ca="1" si="305"/>
        <v>25</v>
      </c>
      <c r="LQ21" s="7">
        <f t="shared" ca="1" si="226"/>
        <v>0.46991745491406145</v>
      </c>
      <c r="LR21" s="7">
        <f t="shared" ca="1" si="227"/>
        <v>0.22239023739363084</v>
      </c>
      <c r="LS21" s="7">
        <f t="shared" ca="1" si="228"/>
        <v>1</v>
      </c>
      <c r="LT21" s="7" t="str">
        <f t="shared" ca="1" si="229"/>
        <v>3</v>
      </c>
      <c r="LU21" s="7">
        <f ca="1">IFERROR(IF(LU20+LT21&gt;LV$4,LU20,LU20+LT21),"")</f>
        <v>26</v>
      </c>
      <c r="LV21" s="7">
        <f t="shared" ca="1" si="306"/>
        <v>26</v>
      </c>
      <c r="LW21" s="7">
        <f t="shared" ca="1" si="230"/>
        <v>0.48509389504890532</v>
      </c>
      <c r="LX21" s="7">
        <f t="shared" ca="1" si="231"/>
        <v>0.20721379725878697</v>
      </c>
      <c r="LY21" s="7">
        <f t="shared" ca="1" si="232"/>
        <v>1</v>
      </c>
      <c r="LZ21" s="7" t="str">
        <f t="shared" ca="1" si="233"/>
        <v>3</v>
      </c>
      <c r="MA21" s="7">
        <f ca="1">IFERROR(IF(MA20+LZ21&gt;MB$4,MA20,MA20+LZ21),"")</f>
        <v>30</v>
      </c>
      <c r="MB21" s="7">
        <f t="shared" ca="1" si="307"/>
        <v>27</v>
      </c>
      <c r="MC21" s="7">
        <f t="shared" ca="1" si="234"/>
        <v>0.73112451522767397</v>
      </c>
      <c r="MD21" s="7">
        <f t="shared" ca="1" si="235"/>
        <v>-3.8816822919981675E-2</v>
      </c>
      <c r="ME21" s="7">
        <f t="shared" ca="1" si="236"/>
        <v>0</v>
      </c>
      <c r="MF21" s="7">
        <f t="shared" ca="1" si="237"/>
        <v>0</v>
      </c>
      <c r="MG21" s="7">
        <f ca="1">IFERROR(IF(MG20+MF21&gt;MH$4,MG20,MG20+MF21),"")</f>
        <v>31</v>
      </c>
      <c r="MH21" s="7">
        <f t="shared" ca="1" si="308"/>
        <v>27</v>
      </c>
      <c r="MI21" s="7">
        <f t="shared" ca="1" si="238"/>
        <v>0.76206239836826728</v>
      </c>
      <c r="MJ21" s="7">
        <f t="shared" ca="1" si="239"/>
        <v>-6.9754706060574989E-2</v>
      </c>
      <c r="MK21" s="7">
        <f t="shared" ca="1" si="240"/>
        <v>0</v>
      </c>
      <c r="ML21" s="7">
        <f t="shared" ca="1" si="241"/>
        <v>0</v>
      </c>
      <c r="MM21" s="7">
        <f ca="1">IFERROR(IF(MM20+ML21&gt;MN$4,MM20,MM20+ML21),"")</f>
        <v>28</v>
      </c>
      <c r="MN21" s="7">
        <f t="shared" ca="1" si="309"/>
        <v>27</v>
      </c>
      <c r="MO21" s="7">
        <f t="shared" ca="1" si="242"/>
        <v>0.59753463284860331</v>
      </c>
      <c r="MP21" s="7">
        <f t="shared" ca="1" si="243"/>
        <v>9.4773059459088982E-2</v>
      </c>
      <c r="MQ21" s="7">
        <f t="shared" ca="1" si="244"/>
        <v>1</v>
      </c>
      <c r="MR21" s="7" t="str">
        <f t="shared" ca="1" si="245"/>
        <v>3</v>
      </c>
      <c r="MS21" s="7">
        <f ca="1">IFERROR(IF(MS20+MR21&gt;MT$4,MS20,MS20+MR21),"")</f>
        <v>40</v>
      </c>
      <c r="MT21" s="7">
        <f t="shared" ca="1" si="310"/>
        <v>28</v>
      </c>
      <c r="MU21" s="7">
        <f t="shared" ca="1" si="246"/>
        <v>0.26743302693835314</v>
      </c>
      <c r="MV21" s="7">
        <f t="shared" ca="1" si="247"/>
        <v>0.42487466536933916</v>
      </c>
      <c r="MW21" s="7">
        <f t="shared" ca="1" si="248"/>
        <v>1</v>
      </c>
      <c r="MX21" s="7" t="str">
        <f t="shared" ca="1" si="249"/>
        <v>3</v>
      </c>
      <c r="MY21" s="7">
        <f ca="1">IFERROR(IF(MY20+MX21&gt;MZ$4,MY20,MY20+MX21),"")</f>
        <v>37</v>
      </c>
      <c r="MZ21" s="7">
        <f t="shared" ca="1" si="311"/>
        <v>29</v>
      </c>
      <c r="NA21" s="7">
        <f t="shared" ca="1" si="250"/>
        <v>0.87386100475248218</v>
      </c>
      <c r="NB21" s="7">
        <f t="shared" ca="1" si="251"/>
        <v>-0.18155331244478989</v>
      </c>
      <c r="NC21" s="7">
        <f t="shared" ca="1" si="252"/>
        <v>0</v>
      </c>
      <c r="ND21" s="7">
        <f t="shared" ca="1" si="253"/>
        <v>0</v>
      </c>
      <c r="NE21" s="7">
        <f ca="1">IFERROR(IF(NE20+ND21&gt;NF$4,NE20,NE20+ND21),"")</f>
        <v>26</v>
      </c>
      <c r="NF21" s="7">
        <f t="shared" ca="1" si="312"/>
        <v>29</v>
      </c>
      <c r="NG21" s="7">
        <f t="shared" ca="1" si="254"/>
        <v>0.4362586753442228</v>
      </c>
      <c r="NH21" s="7">
        <f t="shared" ca="1" si="255"/>
        <v>0.25604901696346949</v>
      </c>
      <c r="NI21" s="7">
        <f t="shared" ca="1" si="256"/>
        <v>1</v>
      </c>
      <c r="NJ21" s="7" t="str">
        <f t="shared" ca="1" si="257"/>
        <v>3</v>
      </c>
      <c r="NK21" s="7">
        <f ca="1">IFERROR(IF(NK20+NJ21&gt;NL$4,NK20,NK20+NJ21),"")</f>
        <v>38</v>
      </c>
      <c r="NL21" s="7">
        <f t="shared" ca="1" si="313"/>
        <v>30</v>
      </c>
      <c r="NM21" s="7">
        <f t="shared" ca="1" si="258"/>
        <v>0.92861003064432668</v>
      </c>
      <c r="NN21" s="7">
        <f t="shared" ca="1" si="259"/>
        <v>-0.23630233833663439</v>
      </c>
      <c r="NO21" s="7">
        <f t="shared" ca="1" si="260"/>
        <v>0</v>
      </c>
      <c r="NP21" s="7">
        <f t="shared" ca="1" si="261"/>
        <v>0</v>
      </c>
      <c r="NQ21" s="7">
        <f ca="1">IFERROR(IF(NQ20+NP21&gt;NR$4,NQ20,NQ20+NP21),"")</f>
        <v>34</v>
      </c>
      <c r="NR21" s="7">
        <f t="shared" ca="1" si="314"/>
        <v>30</v>
      </c>
      <c r="NT21">
        <v>19</v>
      </c>
      <c r="NU21" s="7" t="s">
        <v>19</v>
      </c>
      <c r="NV21" s="7" t="str">
        <f t="shared" ca="1" si="16"/>
        <v/>
      </c>
      <c r="NW21" s="7" t="str">
        <f t="shared" ca="1" si="8"/>
        <v/>
      </c>
      <c r="NX21" t="str">
        <f ca="1">IFERROR(VLOOKUP(NT21,$K$3:$AK$568,8,FALSE),"")</f>
        <v/>
      </c>
      <c r="NY21" t="str">
        <f ca="1">IFERROR(VLOOKUP(NT21,$K$3:$AK$568,9,FALSE),"")</f>
        <v/>
      </c>
      <c r="NZ21" s="7" t="str">
        <f ca="1">IFERROR(VLOOKUP(NT21,$K$3:$AK$568,27,FALSE),"")</f>
        <v/>
      </c>
      <c r="OB21">
        <v>19</v>
      </c>
      <c r="OC21" s="7" t="s">
        <v>19</v>
      </c>
      <c r="OD21" t="e">
        <f t="shared" ca="1" si="17"/>
        <v>#N/A</v>
      </c>
      <c r="OE21" s="7" t="str">
        <f t="shared" ca="1" si="18"/>
        <v/>
      </c>
      <c r="OF21" s="7" t="str">
        <f t="shared" ca="1" si="19"/>
        <v/>
      </c>
      <c r="OG21" t="str">
        <f t="shared" ca="1" si="20"/>
        <v/>
      </c>
      <c r="OI21">
        <v>19</v>
      </c>
      <c r="OJ21" s="7" t="s">
        <v>19</v>
      </c>
      <c r="OK21" s="7" t="str">
        <f t="shared" ca="1" si="21"/>
        <v/>
      </c>
      <c r="OL21" s="7" t="str">
        <f t="shared" ca="1" si="22"/>
        <v/>
      </c>
      <c r="OM21" t="str">
        <f ca="1">IFERROR(VLOOKUP(OI21,$L$3:$AK$568,7,FALSE),"")</f>
        <v/>
      </c>
      <c r="ON21" t="str">
        <f ca="1">IFERROR(VLOOKUP(OI21,$L$3:$AK$568,8,FALSE),"")</f>
        <v/>
      </c>
      <c r="OO21" s="7" t="str">
        <f ca="1">IFERROR(VLOOKUP(OI21,$L$3:$AK$568,26,FALSE),"")</f>
        <v/>
      </c>
      <c r="OQ21">
        <v>19</v>
      </c>
      <c r="OR21" s="7" t="s">
        <v>19</v>
      </c>
      <c r="OS21" t="e">
        <f t="shared" ca="1" si="23"/>
        <v>#N/A</v>
      </c>
      <c r="OT21" s="7" t="str">
        <f t="shared" ca="1" si="24"/>
        <v/>
      </c>
      <c r="OU21" s="7" t="str">
        <f t="shared" ca="1" si="25"/>
        <v/>
      </c>
      <c r="OV21" t="str">
        <f t="shared" ca="1" si="26"/>
        <v/>
      </c>
      <c r="OX21">
        <v>19</v>
      </c>
      <c r="OY21" s="7" t="s">
        <v>19</v>
      </c>
      <c r="OZ21" s="7">
        <f t="shared" ca="1" si="27"/>
        <v>-19.243589744437664</v>
      </c>
      <c r="PA21" s="7">
        <f t="shared" ca="1" si="28"/>
        <v>13</v>
      </c>
      <c r="PB21" t="str">
        <f ca="1">IFERROR(VLOOKUP(OX21,$M$3:$AK$568,6,FALSE),"")</f>
        <v>Basic Mathematics</v>
      </c>
      <c r="PC21" t="str">
        <f ca="1">IFERROR(VLOOKUP(OX21,$M$3:$AK$568,7,FALSE),"")</f>
        <v>Bas. Math.</v>
      </c>
      <c r="PD21" s="7">
        <f ca="1">IFERROR(VLOOKUP(OX21,$M$3:$AK$568,25,FALSE),"")</f>
        <v>-20</v>
      </c>
      <c r="PF21">
        <v>19</v>
      </c>
      <c r="PG21" s="7" t="s">
        <v>19</v>
      </c>
      <c r="PH21" t="str">
        <f t="shared" ca="1" si="29"/>
        <v>Footwork</v>
      </c>
      <c r="PI21" s="7" t="str">
        <f t="shared" ca="1" si="30"/>
        <v>Foot.</v>
      </c>
      <c r="PJ21" s="7">
        <f t="shared" ca="1" si="31"/>
        <v>-25</v>
      </c>
      <c r="PK21" t="str">
        <f t="shared" ca="1" si="32"/>
        <v xml:space="preserve">Foot. (-25), </v>
      </c>
      <c r="PM21">
        <v>19</v>
      </c>
      <c r="PN21" s="7" t="s">
        <v>19</v>
      </c>
      <c r="PO21" s="202" t="str">
        <f t="shared" ca="1" si="33"/>
        <v/>
      </c>
      <c r="PP21" s="7" t="str">
        <f t="shared" ca="1" si="34"/>
        <v/>
      </c>
      <c r="PQ21" t="str">
        <f ca="1">IFERROR(VLOOKUP(PM21,$G$325:$R$409,12,FALSE),"")</f>
        <v/>
      </c>
      <c r="PR21" t="e">
        <f ca="1">VLOOKUP(PM21,$G$324:$Q$409,11,FALSE)</f>
        <v>#N/A</v>
      </c>
      <c r="PS21" s="7" t="str">
        <f ca="1">VLOOKUP(PQ21,$R$325:$Y$409,8,FALSE)</f>
        <v>- -</v>
      </c>
      <c r="PT21" s="7">
        <f ca="1">ReSt</f>
        <v>-4</v>
      </c>
      <c r="PU21" s="7" t="e">
        <f t="shared" ca="1" si="35"/>
        <v>#N/A</v>
      </c>
      <c r="PV21" s="7" t="e">
        <f t="shared" ca="1" si="36"/>
        <v>#N/A</v>
      </c>
      <c r="PW21" s="7" t="str">
        <f ca="1">VLOOKUP(PQ21,$R$325:$AK$409,8,FALSE)</f>
        <v>- -</v>
      </c>
      <c r="PX21" s="7"/>
      <c r="PY21">
        <v>19</v>
      </c>
      <c r="PZ21" s="7" t="s">
        <v>19</v>
      </c>
      <c r="QA21" t="str">
        <f t="shared" ca="1" si="37"/>
        <v/>
      </c>
      <c r="QB21" s="7" t="str">
        <f t="shared" ca="1" si="38"/>
        <v/>
      </c>
      <c r="QC21" s="7" t="str">
        <f t="shared" ca="1" si="39"/>
        <v/>
      </c>
      <c r="QD21" t="str">
        <f t="shared" ca="1" si="40"/>
        <v/>
      </c>
      <c r="QF21">
        <v>19</v>
      </c>
      <c r="QG21" s="7" t="s">
        <v>19</v>
      </c>
      <c r="QH21" s="7">
        <f t="shared" ca="1" si="41"/>
        <v>12.211460212563365</v>
      </c>
      <c r="QI21" s="7">
        <f t="shared" ca="1" si="42"/>
        <v>18</v>
      </c>
      <c r="QJ21" t="str">
        <f t="shared" ca="1" si="43"/>
        <v>Wrestling</v>
      </c>
      <c r="QK21" s="7">
        <f t="shared" ca="1" si="44"/>
        <v>12</v>
      </c>
      <c r="QM21">
        <v>19</v>
      </c>
      <c r="QN21" s="7" t="s">
        <v>19</v>
      </c>
      <c r="QO21" t="str">
        <f t="shared" ca="1" si="45"/>
        <v>Strikes</v>
      </c>
      <c r="QP21" s="7">
        <f t="shared" ca="1" si="46"/>
        <v>-14</v>
      </c>
      <c r="QQ21" t="str">
        <f t="shared" ca="1" si="47"/>
        <v xml:space="preserve">Strikes (-14), </v>
      </c>
    </row>
    <row r="22" spans="1:459" x14ac:dyDescent="0.25">
      <c r="A22" s="240"/>
      <c r="C22" s="75"/>
      <c r="D22" s="76"/>
      <c r="F22" s="75"/>
      <c r="G22" s="76"/>
      <c r="I22" s="75"/>
      <c r="J22" s="85"/>
      <c r="K22" s="85">
        <f t="shared" ca="1" si="9"/>
        <v>0</v>
      </c>
      <c r="L22" s="85">
        <f t="shared" ca="1" si="316"/>
        <v>0</v>
      </c>
      <c r="M22" s="70">
        <f t="shared" ca="1" si="11"/>
        <v>2</v>
      </c>
      <c r="O22" s="222" t="str">
        <f t="shared" ca="1" si="12"/>
        <v>- -</v>
      </c>
      <c r="Q22" s="7" t="str">
        <f t="shared" si="50"/>
        <v/>
      </c>
      <c r="R22" s="9" t="s">
        <v>1249</v>
      </c>
      <c r="S22" s="9"/>
      <c r="T22" s="61" t="str">
        <f>SUBSTITUTE(IFERROR(IFERROR(VLOOKUP(R22,'[1]Skill Statistics'!$A$3:$C$513,2,FALSE),VLOOKUP(Q22,'[1]Skill Statistics'!$A$3:$C$513,2,FALSE)),T21),"R*","ReSt")</f>
        <v>- -</v>
      </c>
      <c r="U22" s="61" t="str">
        <f>IFERROR(IFERROR(VLOOKUP(R22,'[1]Skill Statistics'!$A$3:$C$513,3,FALSE),VLOOKUP(Q22,'[1]Skill Statistics'!$A$3:$C$513,3,FALSE)),U21)</f>
        <v>- -</v>
      </c>
      <c r="V22" s="61" t="str">
        <f>IF(ISNUMBER(SEARCH("Category",R22)),"- -",IFERROR(IFERROR(VLOOKUP(Q22,[1]Professions!$A$4:$AM$288,MATCH(Profession,[1]Professions!$A$1:$AM$1,0),FALSE),VLOOKUP(Q22,Calculations!$B$91:$I$95,8,FALSE)),"- -"))</f>
        <v>- -</v>
      </c>
      <c r="W22" s="60" t="str">
        <f t="shared" si="13"/>
        <v>- -</v>
      </c>
      <c r="X22" s="7" t="str">
        <f ca="1">IFERROR(VLOOKUP(R22,$BS$6:$NR$519,MATCH(ActualLevel,$BS$3:$NR$3,0),FALSE),"- -")</f>
        <v>- -</v>
      </c>
      <c r="Y22" s="7" t="str">
        <f t="shared" si="0"/>
        <v>- -</v>
      </c>
      <c r="Z22" s="7" t="str">
        <f>IFERROR(VLOOKUP(Y22,Charts!$BQ$2:$BR$52,2,FALSE),"- -")</f>
        <v>- -</v>
      </c>
      <c r="AA22" s="7" t="str">
        <f t="shared" ca="1" si="51"/>
        <v>- -</v>
      </c>
      <c r="AB22" s="7" t="str">
        <f t="shared" si="317"/>
        <v>- -</v>
      </c>
      <c r="AC22" s="7"/>
      <c r="AD22" s="7"/>
      <c r="AE22" s="7"/>
      <c r="AF22" s="7"/>
      <c r="AG22" s="7"/>
      <c r="AH22" s="43"/>
      <c r="AI22" s="7"/>
      <c r="AJ22" s="7"/>
      <c r="AK22" s="7">
        <f t="shared" ca="1" si="52"/>
        <v>0</v>
      </c>
      <c r="AL22" s="7"/>
      <c r="AM22" s="69">
        <f>IFERROR(VLOOKUP(R22,'[1]Skill Statistics'!$A$3:$AN$513,MATCH(Profession,'[1]Skill Statistics'!$A$2:$AN$2,0),FALSE),0)</f>
        <v>0</v>
      </c>
      <c r="AN22" s="85">
        <f>IFERROR(VLOOKUP(Q22,'[1]Skill Statistics'!$A$3:$BK$513,MATCH(Archetype,'[1]Skill Statistics'!$A$2:$BK$2,0),FALSE),0)</f>
        <v>0</v>
      </c>
      <c r="AO22" s="85">
        <f>IFERROR(VLOOKUP(Q22,'[1]Skill Statistics'!$A$3:$BB$513,MATCH(Race,'[1]Skill Statistics'!$A$2:$BB$2,0),FALSE),0)</f>
        <v>0</v>
      </c>
      <c r="AP22" s="85">
        <f t="shared" ca="1" si="14"/>
        <v>0</v>
      </c>
      <c r="AQ22" s="70"/>
      <c r="AS22" s="69" t="str">
        <f>IFERROR(VLOOKUP(Q22,'[1]Professional Skills'!$A$4:$AM$288,MATCH(Profession,'[1]Professional Skills'!$A$3:$AM$3,0),FALSE),"- -")</f>
        <v>- -</v>
      </c>
      <c r="AU22" s="7" t="str">
        <f t="shared" si="319"/>
        <v>- -</v>
      </c>
      <c r="AV22" s="7">
        <f t="shared" ca="1" si="318"/>
        <v>0</v>
      </c>
      <c r="AW22" t="str">
        <f t="shared" si="55"/>
        <v/>
      </c>
      <c r="AX22" t="str">
        <f>IFERROR(_xlfn.RANK.EQ(AW22,$AW$5:$AW$568),"")</f>
        <v/>
      </c>
      <c r="AY22">
        <f t="shared" si="3"/>
        <v>0</v>
      </c>
      <c r="AZ22" s="70" t="str">
        <f t="shared" si="53"/>
        <v/>
      </c>
      <c r="BB22" s="69" t="str">
        <f>IFERROR(IF(Q22="Language",VLOOKUP(R22,[1]Cultures!$B$4:$N$218,MATCH(Culture,[1]Cultures!$B$3:$N$3,0),FALSE),VLOOKUP(Q22,[1]Cultures!$B$4:$O$212,MATCH(Culture,[1]Cultures!$B$3:$O$3,0),FALSE)),"- -")</f>
        <v>- -</v>
      </c>
      <c r="BD22">
        <f t="shared" ca="1" si="315"/>
        <v>0</v>
      </c>
      <c r="BE22" t="str">
        <f t="shared" si="262"/>
        <v/>
      </c>
      <c r="BI22" s="7" t="str">
        <f t="shared" si="54"/>
        <v>- -</v>
      </c>
      <c r="BJ22" s="7"/>
      <c r="BK22" s="7"/>
      <c r="BL22" s="70" t="str">
        <f t="shared" si="6"/>
        <v>- -</v>
      </c>
      <c r="BN22" s="69" t="str">
        <f>IFERROR(VLOOKUP(V22,Charts!$BT$2:$BV$14,3,FALSE),"- -")</f>
        <v>- -</v>
      </c>
      <c r="BO22" s="85" t="str">
        <f t="shared" ca="1" si="15"/>
        <v>- -</v>
      </c>
      <c r="BP22" s="70" t="str">
        <f t="shared" ca="1" si="263"/>
        <v>- -</v>
      </c>
      <c r="BR22" s="7">
        <v>17</v>
      </c>
      <c r="BS22" s="9" t="str">
        <f ca="1">VLOOKUP(BR22,$O$3:$R$568,4,FALSE)</f>
        <v>Net</v>
      </c>
      <c r="BT22" s="7" t="str">
        <f ca="1">VLOOKUP(BS22,$R$3:$V$568,5,FALSE)</f>
        <v>3 / 4</v>
      </c>
      <c r="BU22" s="7">
        <f ca="1">VLOOKUP(BT22,Charts!$BT$2:$BV$14,3,FALSE)</f>
        <v>0.69230769230769229</v>
      </c>
      <c r="BV22" s="7" t="str">
        <f t="shared" ca="1" si="56"/>
        <v>3</v>
      </c>
      <c r="BW22" s="7" t="str">
        <f t="shared" ca="1" si="57"/>
        <v>4</v>
      </c>
      <c r="BY22" s="7">
        <f t="shared" ca="1" si="58"/>
        <v>0.1144912794164451</v>
      </c>
      <c r="BZ22" s="7">
        <f t="shared" ca="1" si="59"/>
        <v>0.57781641289124719</v>
      </c>
      <c r="CA22" s="7">
        <f t="shared" ca="1" si="60"/>
        <v>1</v>
      </c>
      <c r="CB22" s="7" t="str">
        <f t="shared" ca="1" si="61"/>
        <v>3</v>
      </c>
      <c r="CC22" s="7">
        <f ca="1">IFERROR(IF(CC21+CB22&gt;CD$4,CC21,CC21+CB22),"")</f>
        <v>37</v>
      </c>
      <c r="CD22" s="7">
        <f t="shared" ca="1" si="264"/>
        <v>1</v>
      </c>
      <c r="CE22" s="7">
        <f t="shared" ca="1" si="62"/>
        <v>0.73208179206409441</v>
      </c>
      <c r="CF22" s="7">
        <f t="shared" ca="1" si="63"/>
        <v>-3.9774099756402115E-2</v>
      </c>
      <c r="CG22" s="7">
        <f t="shared" ca="1" si="64"/>
        <v>0</v>
      </c>
      <c r="CH22" s="7">
        <f t="shared" ca="1" si="65"/>
        <v>0</v>
      </c>
      <c r="CI22" s="7">
        <f ca="1">IFERROR(IF(CI21+CH22&gt;CJ$4,CI21,CI21+CH22),"")</f>
        <v>27</v>
      </c>
      <c r="CJ22" s="7">
        <f t="shared" ca="1" si="265"/>
        <v>1</v>
      </c>
      <c r="CK22" s="7">
        <f t="shared" ca="1" si="66"/>
        <v>0.55820576690811374</v>
      </c>
      <c r="CL22" s="7">
        <f t="shared" ca="1" si="67"/>
        <v>0.13410192539957855</v>
      </c>
      <c r="CM22" s="7">
        <f t="shared" ca="1" si="68"/>
        <v>1</v>
      </c>
      <c r="CN22" s="7" t="str">
        <f t="shared" ca="1" si="69"/>
        <v>3</v>
      </c>
      <c r="CO22" s="7">
        <f ca="1">IFERROR(IF(CO21+CN22&gt;CP$4,CO21,CO21+CN22),"")</f>
        <v>38</v>
      </c>
      <c r="CP22" s="7">
        <f t="shared" ca="1" si="266"/>
        <v>2</v>
      </c>
      <c r="CQ22" s="7">
        <f t="shared" ca="1" si="70"/>
        <v>0.96671587833078498</v>
      </c>
      <c r="CR22" s="7">
        <f t="shared" ca="1" si="71"/>
        <v>-0.27440818602309269</v>
      </c>
      <c r="CS22" s="7">
        <f t="shared" ca="1" si="72"/>
        <v>0</v>
      </c>
      <c r="CT22" s="7">
        <f t="shared" ca="1" si="73"/>
        <v>0</v>
      </c>
      <c r="CU22" s="7">
        <f ca="1">IFERROR(IF(CU21+CT22&gt;CV$4,CU21,CU21+CT22),"")</f>
        <v>35</v>
      </c>
      <c r="CV22" s="7">
        <f t="shared" ca="1" si="267"/>
        <v>2</v>
      </c>
      <c r="CW22" s="7">
        <f t="shared" ca="1" si="74"/>
        <v>0.94858093535343313</v>
      </c>
      <c r="CX22" s="7">
        <f t="shared" ca="1" si="75"/>
        <v>-0.25627324304574084</v>
      </c>
      <c r="CY22" s="7">
        <f t="shared" ca="1" si="76"/>
        <v>0</v>
      </c>
      <c r="CZ22" s="7">
        <f t="shared" ca="1" si="77"/>
        <v>0</v>
      </c>
      <c r="DA22" s="7">
        <f ca="1">IFERROR(IF(DA21+CZ22&gt;DB$4,DA21,DA21+CZ22),"")</f>
        <v>38</v>
      </c>
      <c r="DB22" s="7">
        <f t="shared" ca="1" si="268"/>
        <v>2</v>
      </c>
      <c r="DC22" s="7">
        <f t="shared" ca="1" si="78"/>
        <v>0.26010452978771192</v>
      </c>
      <c r="DD22" s="7">
        <f t="shared" ca="1" si="79"/>
        <v>0.43220316251998037</v>
      </c>
      <c r="DE22" s="7">
        <f t="shared" ca="1" si="80"/>
        <v>1</v>
      </c>
      <c r="DF22" s="7" t="str">
        <f t="shared" ca="1" si="81"/>
        <v>3</v>
      </c>
      <c r="DG22" s="7">
        <f ca="1">IFERROR(IF(DG21+DF22&gt;DH$4,DG21,DG21+DF22),"")</f>
        <v>28</v>
      </c>
      <c r="DH22" s="7">
        <f t="shared" ca="1" si="269"/>
        <v>3</v>
      </c>
      <c r="DI22" s="7">
        <f t="shared" ca="1" si="82"/>
        <v>0.60332920354644504</v>
      </c>
      <c r="DJ22" s="7">
        <f t="shared" ca="1" si="83"/>
        <v>8.8978488761247254E-2</v>
      </c>
      <c r="DK22" s="7">
        <f t="shared" ca="1" si="84"/>
        <v>1</v>
      </c>
      <c r="DL22" s="7" t="str">
        <f t="shared" ca="1" si="85"/>
        <v>3</v>
      </c>
      <c r="DM22" s="7">
        <f ca="1">IFERROR(IF(DM21+DL22&gt;DN$4,DM21,DM21+DL22),"")</f>
        <v>44</v>
      </c>
      <c r="DN22" s="7">
        <f t="shared" ca="1" si="270"/>
        <v>4</v>
      </c>
      <c r="DO22" s="7">
        <f t="shared" ca="1" si="86"/>
        <v>0.64716725658477359</v>
      </c>
      <c r="DP22" s="7">
        <f t="shared" ca="1" si="87"/>
        <v>4.5140435722918704E-2</v>
      </c>
      <c r="DQ22" s="7">
        <f t="shared" ca="1" si="88"/>
        <v>1</v>
      </c>
      <c r="DR22" s="7" t="str">
        <f t="shared" ca="1" si="89"/>
        <v>3</v>
      </c>
      <c r="DS22" s="7">
        <f ca="1">IFERROR(IF(DS21+DR22&gt;DT$4,DS21,DS21+DR22),"")</f>
        <v>41</v>
      </c>
      <c r="DT22" s="7">
        <f t="shared" ca="1" si="271"/>
        <v>5</v>
      </c>
      <c r="DU22" s="7">
        <f t="shared" ca="1" si="90"/>
        <v>0.41034606695878939</v>
      </c>
      <c r="DV22" s="7">
        <f t="shared" ca="1" si="91"/>
        <v>0.2819616253489029</v>
      </c>
      <c r="DW22" s="7">
        <f t="shared" ca="1" si="92"/>
        <v>1</v>
      </c>
      <c r="DX22" s="7" t="str">
        <f t="shared" ca="1" si="93"/>
        <v>3</v>
      </c>
      <c r="DY22" s="7">
        <f ca="1">IFERROR(IF(DY21+DX22&gt;DZ$4,DY21,DY21+DX22),"")</f>
        <v>40</v>
      </c>
      <c r="DZ22" s="7">
        <f t="shared" ca="1" si="272"/>
        <v>6</v>
      </c>
      <c r="EA22" s="7">
        <f t="shared" ca="1" si="94"/>
        <v>0.49675964805178774</v>
      </c>
      <c r="EB22" s="7">
        <f t="shared" ca="1" si="95"/>
        <v>0.19554804425590455</v>
      </c>
      <c r="EC22" s="7">
        <f t="shared" ca="1" si="96"/>
        <v>1</v>
      </c>
      <c r="ED22" s="7" t="str">
        <f t="shared" ca="1" si="97"/>
        <v>3</v>
      </c>
      <c r="EE22" s="7">
        <f ca="1">IFERROR(IF(EE21+ED22&gt;EF$4,EE21,EE21+ED22),"")</f>
        <v>24</v>
      </c>
      <c r="EF22" s="7">
        <f t="shared" ca="1" si="273"/>
        <v>7</v>
      </c>
      <c r="EG22" s="7">
        <f t="shared" ca="1" si="98"/>
        <v>0.37243886612567245</v>
      </c>
      <c r="EH22" s="7">
        <f t="shared" ca="1" si="99"/>
        <v>0.31986882618201984</v>
      </c>
      <c r="EI22" s="7">
        <f t="shared" ca="1" si="100"/>
        <v>1</v>
      </c>
      <c r="EJ22" s="7" t="str">
        <f t="shared" ca="1" si="101"/>
        <v>3</v>
      </c>
      <c r="EK22" s="7">
        <f ca="1">IFERROR(IF(EK21+EJ22&gt;EL$4,EK21,EK21+EJ22),"")</f>
        <v>27</v>
      </c>
      <c r="EL22" s="7">
        <f t="shared" ca="1" si="274"/>
        <v>8</v>
      </c>
      <c r="EM22" s="7">
        <f t="shared" ca="1" si="102"/>
        <v>0.85651985968765876</v>
      </c>
      <c r="EN22" s="7">
        <f t="shared" ca="1" si="103"/>
        <v>-0.16421216737996647</v>
      </c>
      <c r="EO22" s="7">
        <f t="shared" ca="1" si="104"/>
        <v>0</v>
      </c>
      <c r="EP22" s="7">
        <f t="shared" ca="1" si="105"/>
        <v>0</v>
      </c>
      <c r="EQ22" s="7">
        <f ca="1">IFERROR(IF(EQ21+EP22&gt;ER$4,EQ21,EQ21+EP22),"")</f>
        <v>30</v>
      </c>
      <c r="ER22" s="7">
        <f t="shared" ca="1" si="275"/>
        <v>8</v>
      </c>
      <c r="ES22" s="7">
        <f t="shared" ca="1" si="106"/>
        <v>0.29035466368899221</v>
      </c>
      <c r="ET22" s="7">
        <f t="shared" ca="1" si="107"/>
        <v>0.40195302861870008</v>
      </c>
      <c r="EU22" s="7">
        <f t="shared" ca="1" si="108"/>
        <v>1</v>
      </c>
      <c r="EV22" s="7" t="str">
        <f t="shared" ca="1" si="109"/>
        <v>3</v>
      </c>
      <c r="EW22" s="7">
        <f ca="1">IFERROR(IF(EW21+EV22&gt;EX$4,EW21,EW21+EV22),"")</f>
        <v>29</v>
      </c>
      <c r="EX22" s="7">
        <f t="shared" ca="1" si="276"/>
        <v>9</v>
      </c>
      <c r="EY22" s="7">
        <f t="shared" ca="1" si="110"/>
        <v>0.73978680640057981</v>
      </c>
      <c r="EZ22" s="7">
        <f t="shared" ca="1" si="111"/>
        <v>-4.747911409288752E-2</v>
      </c>
      <c r="FA22" s="7">
        <f t="shared" ca="1" si="112"/>
        <v>0</v>
      </c>
      <c r="FB22" s="7">
        <f t="shared" ca="1" si="113"/>
        <v>0</v>
      </c>
      <c r="FC22" s="7">
        <f ca="1">IFERROR(IF(FC21+FB22&gt;FD$4,FC21,FC21+FB22),"")</f>
        <v>25</v>
      </c>
      <c r="FD22" s="7">
        <f t="shared" ca="1" si="277"/>
        <v>9</v>
      </c>
      <c r="FE22" s="7">
        <f t="shared" ca="1" si="114"/>
        <v>9.8100649049466915E-2</v>
      </c>
      <c r="FF22" s="7">
        <f t="shared" ca="1" si="115"/>
        <v>0.59420704325822538</v>
      </c>
      <c r="FG22" s="7">
        <f t="shared" ca="1" si="116"/>
        <v>1</v>
      </c>
      <c r="FH22" s="7" t="str">
        <f t="shared" ca="1" si="117"/>
        <v>3</v>
      </c>
      <c r="FI22" s="7">
        <f ca="1">IFERROR(IF(FI21+FH22&gt;FJ$4,FI21,FI21+FH22),"")</f>
        <v>38</v>
      </c>
      <c r="FJ22" s="7">
        <f t="shared" ca="1" si="278"/>
        <v>10</v>
      </c>
      <c r="FK22" s="7">
        <f t="shared" ca="1" si="118"/>
        <v>0.85901933326639146</v>
      </c>
      <c r="FL22" s="7">
        <f t="shared" ca="1" si="119"/>
        <v>-0.16671164095869917</v>
      </c>
      <c r="FM22" s="7">
        <f t="shared" ca="1" si="120"/>
        <v>0</v>
      </c>
      <c r="FN22" s="7">
        <f t="shared" ca="1" si="121"/>
        <v>0</v>
      </c>
      <c r="FO22" s="7">
        <f ca="1">IFERROR(IF(FO21+FN22&gt;FP$4,FO21,FO21+FN22),"")</f>
        <v>27</v>
      </c>
      <c r="FP22" s="7">
        <f t="shared" ca="1" si="279"/>
        <v>10</v>
      </c>
      <c r="FQ22" s="7">
        <f t="shared" ca="1" si="122"/>
        <v>1.0618312567821198E-2</v>
      </c>
      <c r="FR22" s="7">
        <f t="shared" ca="1" si="123"/>
        <v>0.68168937973987109</v>
      </c>
      <c r="FS22" s="7">
        <f t="shared" ca="1" si="124"/>
        <v>1</v>
      </c>
      <c r="FT22" s="7" t="str">
        <f t="shared" ca="1" si="125"/>
        <v>3</v>
      </c>
      <c r="FU22" s="7">
        <f ca="1">IFERROR(IF(FU21+FT22&gt;FV$4,FU21,FU21+FT22),"")</f>
        <v>42</v>
      </c>
      <c r="FV22" s="7">
        <f t="shared" ca="1" si="280"/>
        <v>11</v>
      </c>
      <c r="FW22" s="7">
        <f t="shared" ca="1" si="126"/>
        <v>0.92557931046193542</v>
      </c>
      <c r="FX22" s="7">
        <f t="shared" ca="1" si="127"/>
        <v>-0.23327161815424313</v>
      </c>
      <c r="FY22" s="7">
        <f t="shared" ca="1" si="128"/>
        <v>0</v>
      </c>
      <c r="FZ22" s="7">
        <f t="shared" ca="1" si="129"/>
        <v>0</v>
      </c>
      <c r="GA22" s="7">
        <f ca="1">IFERROR(IF(GA21+FZ22&gt;GB$4,GA21,GA21+FZ22),"")</f>
        <v>28</v>
      </c>
      <c r="GB22" s="7">
        <f t="shared" ca="1" si="281"/>
        <v>11</v>
      </c>
      <c r="GC22" s="7">
        <f t="shared" ca="1" si="130"/>
        <v>0.55862709649255082</v>
      </c>
      <c r="GD22" s="7">
        <f t="shared" ca="1" si="131"/>
        <v>0.13368059581514147</v>
      </c>
      <c r="GE22" s="7">
        <f t="shared" ca="1" si="132"/>
        <v>1</v>
      </c>
      <c r="GF22" s="7" t="str">
        <f t="shared" ca="1" si="133"/>
        <v>3</v>
      </c>
      <c r="GG22" s="7">
        <f ca="1">IFERROR(IF(GG21+GF22&gt;GH$4,GG21,GG21+GF22),"")</f>
        <v>31</v>
      </c>
      <c r="GH22" s="7">
        <f t="shared" ca="1" si="282"/>
        <v>12</v>
      </c>
      <c r="GI22" s="7">
        <f t="shared" ca="1" si="134"/>
        <v>0.22619148594686911</v>
      </c>
      <c r="GJ22" s="7">
        <f t="shared" ca="1" si="135"/>
        <v>0.46611620636082318</v>
      </c>
      <c r="GK22" s="7">
        <f t="shared" ca="1" si="136"/>
        <v>1</v>
      </c>
      <c r="GL22" s="7" t="str">
        <f t="shared" ca="1" si="137"/>
        <v>3</v>
      </c>
      <c r="GM22" s="7">
        <f ca="1">IFERROR(IF(GM21+GL22&gt;GN$4,GM21,GM21+GL22),"")</f>
        <v>28</v>
      </c>
      <c r="GN22" s="7">
        <f t="shared" ca="1" si="283"/>
        <v>13</v>
      </c>
      <c r="GO22" s="7">
        <f t="shared" ca="1" si="138"/>
        <v>0.64197644629379702</v>
      </c>
      <c r="GP22" s="7">
        <f t="shared" ca="1" si="139"/>
        <v>5.033124601389527E-2</v>
      </c>
      <c r="GQ22" s="7">
        <f t="shared" ca="1" si="140"/>
        <v>1</v>
      </c>
      <c r="GR22" s="7" t="str">
        <f t="shared" ca="1" si="141"/>
        <v>3</v>
      </c>
      <c r="GS22" s="7">
        <f ca="1">IFERROR(IF(GS21+GR22&gt;GT$4,GS21,GS21+GR22),"")</f>
        <v>33</v>
      </c>
      <c r="GT22" s="7">
        <f t="shared" ca="1" si="284"/>
        <v>14</v>
      </c>
      <c r="GU22" s="7">
        <f t="shared" ca="1" si="142"/>
        <v>0.51610634092040575</v>
      </c>
      <c r="GV22" s="7">
        <f t="shared" ca="1" si="143"/>
        <v>0.17620135138728654</v>
      </c>
      <c r="GW22" s="7">
        <f t="shared" ca="1" si="144"/>
        <v>1</v>
      </c>
      <c r="GX22" s="7" t="str">
        <f t="shared" ca="1" si="145"/>
        <v>3</v>
      </c>
      <c r="GY22" s="7">
        <f ca="1">IFERROR(IF(GY21+GX22&gt;GZ$4,GY21,GY21+GX22),"")</f>
        <v>30</v>
      </c>
      <c r="GZ22" s="7">
        <f t="shared" ca="1" si="285"/>
        <v>15</v>
      </c>
      <c r="HA22" s="7">
        <f t="shared" ca="1" si="146"/>
        <v>0.61970725666264093</v>
      </c>
      <c r="HB22" s="7">
        <f t="shared" ca="1" si="147"/>
        <v>7.2600435645051364E-2</v>
      </c>
      <c r="HC22" s="7">
        <f t="shared" ca="1" si="148"/>
        <v>1</v>
      </c>
      <c r="HD22" s="7" t="str">
        <f t="shared" ca="1" si="149"/>
        <v>3</v>
      </c>
      <c r="HE22" s="7">
        <f ca="1">IFERROR(IF(HE21+HD22&gt;HF$4,HE21,HE21+HD22),"")</f>
        <v>40</v>
      </c>
      <c r="HF22" s="7">
        <f t="shared" ca="1" si="286"/>
        <v>16</v>
      </c>
      <c r="HG22" s="7">
        <f t="shared" ca="1" si="150"/>
        <v>0.57265931080974164</v>
      </c>
      <c r="HH22" s="7">
        <f t="shared" ca="1" si="151"/>
        <v>0.11964838149795065</v>
      </c>
      <c r="HI22" s="7">
        <f t="shared" ca="1" si="152"/>
        <v>1</v>
      </c>
      <c r="HJ22" s="7" t="str">
        <f t="shared" ca="1" si="153"/>
        <v>3</v>
      </c>
      <c r="HK22" s="7">
        <f ca="1">IFERROR(IF(HK21+HJ22&gt;HL$4,HK21,HK21+HJ22),"")</f>
        <v>33</v>
      </c>
      <c r="HL22" s="7">
        <f t="shared" ca="1" si="287"/>
        <v>17</v>
      </c>
      <c r="HM22" s="7">
        <f t="shared" ca="1" si="154"/>
        <v>0.83604646839450059</v>
      </c>
      <c r="HN22" s="7">
        <f t="shared" ca="1" si="155"/>
        <v>-0.1437387760868083</v>
      </c>
      <c r="HO22" s="7">
        <f t="shared" ca="1" si="156"/>
        <v>0</v>
      </c>
      <c r="HP22" s="7">
        <f t="shared" ca="1" si="157"/>
        <v>0</v>
      </c>
      <c r="HQ22" s="7">
        <f ca="1">IFERROR(IF(HQ21+HP22&gt;HR$4,HQ21,HQ21+HP22),"")</f>
        <v>37</v>
      </c>
      <c r="HR22" s="7">
        <f t="shared" ca="1" si="288"/>
        <v>17</v>
      </c>
      <c r="HS22" s="7">
        <f t="shared" ca="1" si="158"/>
        <v>0.32445628288045714</v>
      </c>
      <c r="HT22" s="7">
        <f t="shared" ca="1" si="159"/>
        <v>0.36785140942723515</v>
      </c>
      <c r="HU22" s="7">
        <f t="shared" ca="1" si="160"/>
        <v>1</v>
      </c>
      <c r="HV22" s="7" t="str">
        <f t="shared" ca="1" si="161"/>
        <v>3</v>
      </c>
      <c r="HW22" s="7">
        <f ca="1">IFERROR(IF(HW21+HV22&gt;HX$4,HW21,HW21+HV22),"")</f>
        <v>33</v>
      </c>
      <c r="HX22" s="7">
        <f t="shared" ca="1" si="289"/>
        <v>18</v>
      </c>
      <c r="HY22" s="7">
        <f t="shared" ca="1" si="162"/>
        <v>0.69106672958569926</v>
      </c>
      <c r="HZ22" s="7">
        <f t="shared" ca="1" si="163"/>
        <v>1.240962721993033E-3</v>
      </c>
      <c r="IA22" s="7">
        <f t="shared" ca="1" si="164"/>
        <v>1</v>
      </c>
      <c r="IB22" s="7" t="str">
        <f t="shared" ca="1" si="165"/>
        <v>3</v>
      </c>
      <c r="IC22" s="7">
        <f ca="1">IFERROR(IF(IC21+IB22&gt;ID$4,IC21,IC21+IB22),"")</f>
        <v>38</v>
      </c>
      <c r="ID22" s="7">
        <f t="shared" ca="1" si="290"/>
        <v>19</v>
      </c>
      <c r="IE22" s="7">
        <f t="shared" ca="1" si="166"/>
        <v>6.8648703546436041E-2</v>
      </c>
      <c r="IF22" s="7">
        <f t="shared" ca="1" si="167"/>
        <v>0.62365898876125625</v>
      </c>
      <c r="IG22" s="7">
        <f t="shared" ca="1" si="168"/>
        <v>1</v>
      </c>
      <c r="IH22" s="7" t="str">
        <f t="shared" ca="1" si="169"/>
        <v>3</v>
      </c>
      <c r="II22" s="7">
        <f ca="1">IFERROR(IF(II21+IH22&gt;IJ$4,II21,II21+IH22),"")</f>
        <v>37</v>
      </c>
      <c r="IJ22" s="7">
        <f t="shared" ca="1" si="291"/>
        <v>20</v>
      </c>
      <c r="IK22" s="7">
        <f t="shared" ca="1" si="170"/>
        <v>0.97435099284054438</v>
      </c>
      <c r="IL22" s="7">
        <f t="shared" ca="1" si="171"/>
        <v>-0.28204330053285209</v>
      </c>
      <c r="IM22" s="7">
        <f t="shared" ca="1" si="172"/>
        <v>0</v>
      </c>
      <c r="IN22" s="7">
        <f t="shared" ca="1" si="173"/>
        <v>0</v>
      </c>
      <c r="IO22" s="7">
        <f ca="1">IFERROR(IF(IO21+IN22&gt;IP$4,IO21,IO21+IN22),"")</f>
        <v>30</v>
      </c>
      <c r="IP22" s="7">
        <f t="shared" ca="1" si="292"/>
        <v>20</v>
      </c>
      <c r="IQ22" s="7">
        <f t="shared" ca="1" si="174"/>
        <v>0.29409907177287808</v>
      </c>
      <c r="IR22" s="7">
        <f t="shared" ca="1" si="175"/>
        <v>0.39820862053481421</v>
      </c>
      <c r="IS22" s="7">
        <f t="shared" ca="1" si="176"/>
        <v>1</v>
      </c>
      <c r="IT22" s="7" t="str">
        <f t="shared" ca="1" si="177"/>
        <v>3</v>
      </c>
      <c r="IU22" s="7">
        <f ca="1">IFERROR(IF(IU21+IT22&gt;IV$4,IU21,IU21+IT22),"")</f>
        <v>38</v>
      </c>
      <c r="IV22" s="7">
        <f t="shared" ca="1" si="293"/>
        <v>21</v>
      </c>
      <c r="IW22" s="7">
        <f t="shared" ca="1" si="178"/>
        <v>0.61052790961805548</v>
      </c>
      <c r="IX22" s="7">
        <f t="shared" ca="1" si="179"/>
        <v>8.1779782689636815E-2</v>
      </c>
      <c r="IY22" s="7">
        <f t="shared" ca="1" si="180"/>
        <v>1</v>
      </c>
      <c r="IZ22" s="7" t="str">
        <f t="shared" ca="1" si="181"/>
        <v>3</v>
      </c>
      <c r="JA22" s="7">
        <f ca="1">IFERROR(IF(JA21+IZ22&gt;JB$4,JA21,JA21+IZ22),"")</f>
        <v>43</v>
      </c>
      <c r="JB22" s="7">
        <f t="shared" ca="1" si="294"/>
        <v>22</v>
      </c>
      <c r="JC22" s="7">
        <f t="shared" ca="1" si="182"/>
        <v>0.21904718364368336</v>
      </c>
      <c r="JD22" s="7">
        <f t="shared" ca="1" si="183"/>
        <v>0.47326050866400893</v>
      </c>
      <c r="JE22" s="7">
        <f t="shared" ca="1" si="184"/>
        <v>1</v>
      </c>
      <c r="JF22" s="7" t="str">
        <f t="shared" ca="1" si="185"/>
        <v>3</v>
      </c>
      <c r="JG22" s="7">
        <f ca="1">IFERROR(IF(JG21+JF22&gt;JH$4,JG21,JG21+JF22),"")</f>
        <v>32</v>
      </c>
      <c r="JH22" s="7">
        <f t="shared" ca="1" si="295"/>
        <v>23</v>
      </c>
      <c r="JI22" s="7">
        <f t="shared" ca="1" si="186"/>
        <v>0.21572924356180401</v>
      </c>
      <c r="JJ22" s="7">
        <f t="shared" ca="1" si="187"/>
        <v>0.47657844874588828</v>
      </c>
      <c r="JK22" s="7">
        <f t="shared" ca="1" si="188"/>
        <v>1</v>
      </c>
      <c r="JL22" s="7" t="str">
        <f t="shared" ca="1" si="189"/>
        <v>3</v>
      </c>
      <c r="JM22" s="7">
        <f ca="1">IFERROR(IF(JM21+JL22&gt;JN$4,JM21,JM21+JL22),"")</f>
        <v>40</v>
      </c>
      <c r="JN22" s="7">
        <f t="shared" ca="1" si="296"/>
        <v>24</v>
      </c>
      <c r="JO22" s="7">
        <f t="shared" ca="1" si="190"/>
        <v>2.332284124817674E-3</v>
      </c>
      <c r="JP22" s="7">
        <f t="shared" ca="1" si="191"/>
        <v>0.68997540818287462</v>
      </c>
      <c r="JQ22" s="7">
        <f t="shared" ca="1" si="192"/>
        <v>1</v>
      </c>
      <c r="JR22" s="7" t="str">
        <f t="shared" ca="1" si="193"/>
        <v>3</v>
      </c>
      <c r="JS22" s="7">
        <f ca="1">IFERROR(IF(JS21+JR22&gt;JT$4,JS21,JS21+JR22),"")</f>
        <v>43</v>
      </c>
      <c r="JT22" s="7">
        <f t="shared" ca="1" si="297"/>
        <v>25</v>
      </c>
      <c r="JU22" s="7">
        <f t="shared" ca="1" si="194"/>
        <v>8.6281203581353383E-2</v>
      </c>
      <c r="JV22" s="7">
        <f t="shared" ca="1" si="195"/>
        <v>0.60602648872633891</v>
      </c>
      <c r="JW22" s="7">
        <f t="shared" ca="1" si="196"/>
        <v>1</v>
      </c>
      <c r="JX22" s="7" t="str">
        <f t="shared" ca="1" si="197"/>
        <v>3</v>
      </c>
      <c r="JY22" s="7">
        <f ca="1">IFERROR(IF(JY21+JX22&gt;JZ$4,JY21,JY21+JX22),"")</f>
        <v>35</v>
      </c>
      <c r="JZ22" s="7">
        <f t="shared" ca="1" si="298"/>
        <v>26</v>
      </c>
      <c r="KA22" s="7">
        <f t="shared" ca="1" si="198"/>
        <v>0.2071434239858676</v>
      </c>
      <c r="KB22" s="7">
        <f t="shared" ca="1" si="199"/>
        <v>0.48516426832182469</v>
      </c>
      <c r="KC22" s="7">
        <f t="shared" ca="1" si="200"/>
        <v>1</v>
      </c>
      <c r="KD22" s="7" t="str">
        <f t="shared" ca="1" si="201"/>
        <v>3</v>
      </c>
      <c r="KE22" s="7">
        <f ca="1">IFERROR(IF(KE21+KD22&gt;KF$4,KE21,KE21+KD22),"")</f>
        <v>33</v>
      </c>
      <c r="KF22" s="7">
        <f t="shared" ca="1" si="299"/>
        <v>27</v>
      </c>
      <c r="KG22" s="7">
        <f t="shared" ca="1" si="202"/>
        <v>0.80186975759775303</v>
      </c>
      <c r="KH22" s="7">
        <f t="shared" ca="1" si="203"/>
        <v>-0.10956206529006074</v>
      </c>
      <c r="KI22" s="7">
        <f t="shared" ca="1" si="204"/>
        <v>0</v>
      </c>
      <c r="KJ22" s="7">
        <f t="shared" ca="1" si="205"/>
        <v>0</v>
      </c>
      <c r="KK22" s="7">
        <f ca="1">IFERROR(IF(KK21+KJ22&gt;KL$4,KK21,KK21+KJ22),"")</f>
        <v>32</v>
      </c>
      <c r="KL22" s="7">
        <f t="shared" ca="1" si="300"/>
        <v>27</v>
      </c>
      <c r="KM22" s="7">
        <f t="shared" ca="1" si="206"/>
        <v>0.8162945292619963</v>
      </c>
      <c r="KN22" s="7">
        <f t="shared" ca="1" si="207"/>
        <v>-0.12398683695430401</v>
      </c>
      <c r="KO22" s="7">
        <f t="shared" ca="1" si="208"/>
        <v>0</v>
      </c>
      <c r="KP22" s="7">
        <f t="shared" ca="1" si="209"/>
        <v>0</v>
      </c>
      <c r="KQ22" s="7">
        <f ca="1">IFERROR(IF(KQ21+KP22&gt;KR$4,KQ21,KQ21+KP22),"")</f>
        <v>30</v>
      </c>
      <c r="KR22" s="7">
        <f t="shared" ca="1" si="301"/>
        <v>27</v>
      </c>
      <c r="KS22" s="7">
        <f t="shared" ca="1" si="210"/>
        <v>0.75483539788424359</v>
      </c>
      <c r="KT22" s="7">
        <f t="shared" ca="1" si="211"/>
        <v>-6.2527705576551296E-2</v>
      </c>
      <c r="KU22" s="7">
        <f t="shared" ca="1" si="212"/>
        <v>0</v>
      </c>
      <c r="KV22" s="7">
        <f t="shared" ca="1" si="213"/>
        <v>0</v>
      </c>
      <c r="KW22" s="7">
        <f ca="1">IFERROR(IF(KW21+KV22&gt;KX$4,KW21,KW21+KV22),"")</f>
        <v>20</v>
      </c>
      <c r="KX22" s="7">
        <f t="shared" ca="1" si="302"/>
        <v>27</v>
      </c>
      <c r="KY22" s="7">
        <f t="shared" ca="1" si="214"/>
        <v>0.79631339616873931</v>
      </c>
      <c r="KZ22" s="7">
        <f t="shared" ca="1" si="215"/>
        <v>-0.10400570386104702</v>
      </c>
      <c r="LA22" s="7">
        <f t="shared" ca="1" si="216"/>
        <v>0</v>
      </c>
      <c r="LB22" s="7">
        <f t="shared" ca="1" si="217"/>
        <v>0</v>
      </c>
      <c r="LC22" s="7">
        <f ca="1">IFERROR(IF(LC21+LB22&gt;LD$4,LC21,LC21+LB22),"")</f>
        <v>34</v>
      </c>
      <c r="LD22" s="7">
        <f t="shared" ca="1" si="303"/>
        <v>27</v>
      </c>
      <c r="LE22" s="7">
        <f t="shared" ca="1" si="218"/>
        <v>0.47391435236325241</v>
      </c>
      <c r="LF22" s="7">
        <f t="shared" ca="1" si="219"/>
        <v>0.21839333994443988</v>
      </c>
      <c r="LG22" s="7">
        <f t="shared" ca="1" si="220"/>
        <v>1</v>
      </c>
      <c r="LH22" s="7" t="str">
        <f t="shared" ca="1" si="221"/>
        <v>3</v>
      </c>
      <c r="LI22" s="7">
        <f ca="1">IFERROR(IF(LI21+LH22&gt;LJ$4,LI21,LI21+LH22),"")</f>
        <v>29</v>
      </c>
      <c r="LJ22" s="7">
        <f t="shared" ca="1" si="304"/>
        <v>28</v>
      </c>
      <c r="LK22" s="7">
        <f t="shared" ca="1" si="222"/>
        <v>0.44741282372963953</v>
      </c>
      <c r="LL22" s="7">
        <f t="shared" ca="1" si="223"/>
        <v>0.24489486857805276</v>
      </c>
      <c r="LM22" s="7">
        <f t="shared" ca="1" si="224"/>
        <v>1</v>
      </c>
      <c r="LN22" s="7" t="str">
        <f t="shared" ca="1" si="225"/>
        <v>3</v>
      </c>
      <c r="LO22" s="7">
        <f ca="1">IFERROR(IF(LO21+LN22&gt;LP$4,LO21,LO21+LN22),"")</f>
        <v>40</v>
      </c>
      <c r="LP22" s="7">
        <f t="shared" ca="1" si="305"/>
        <v>29</v>
      </c>
      <c r="LQ22" s="7">
        <f t="shared" ca="1" si="226"/>
        <v>0.56902571101591082</v>
      </c>
      <c r="LR22" s="7">
        <f t="shared" ca="1" si="227"/>
        <v>0.12328198129178147</v>
      </c>
      <c r="LS22" s="7">
        <f t="shared" ca="1" si="228"/>
        <v>1</v>
      </c>
      <c r="LT22" s="7" t="str">
        <f t="shared" ca="1" si="229"/>
        <v>3</v>
      </c>
      <c r="LU22" s="7">
        <f ca="1">IFERROR(IF(LU21+LT22&gt;LV$4,LU21,LU21+LT22),"")</f>
        <v>29</v>
      </c>
      <c r="LV22" s="7">
        <f t="shared" ca="1" si="306"/>
        <v>30</v>
      </c>
      <c r="LW22" s="7">
        <f t="shared" ca="1" si="230"/>
        <v>0.72234852818376394</v>
      </c>
      <c r="LX22" s="7">
        <f t="shared" ca="1" si="231"/>
        <v>-3.0040835876071648E-2</v>
      </c>
      <c r="LY22" s="7">
        <f t="shared" ca="1" si="232"/>
        <v>0</v>
      </c>
      <c r="LZ22" s="7">
        <f t="shared" ca="1" si="233"/>
        <v>0</v>
      </c>
      <c r="MA22" s="7">
        <f ca="1">IFERROR(IF(MA21+LZ22&gt;MB$4,MA21,MA21+LZ22),"")</f>
        <v>30</v>
      </c>
      <c r="MB22" s="7">
        <f t="shared" ca="1" si="307"/>
        <v>30</v>
      </c>
      <c r="MC22" s="7">
        <f t="shared" ca="1" si="234"/>
        <v>0.99274972555147578</v>
      </c>
      <c r="MD22" s="7">
        <f t="shared" ca="1" si="235"/>
        <v>-0.30044203324378349</v>
      </c>
      <c r="ME22" s="7">
        <f t="shared" ca="1" si="236"/>
        <v>0</v>
      </c>
      <c r="MF22" s="7">
        <f t="shared" ca="1" si="237"/>
        <v>0</v>
      </c>
      <c r="MG22" s="7">
        <f ca="1">IFERROR(IF(MG21+MF22&gt;MH$4,MG21,MG21+MF22),"")</f>
        <v>31</v>
      </c>
      <c r="MH22" s="7">
        <f t="shared" ca="1" si="308"/>
        <v>30</v>
      </c>
      <c r="MI22" s="7">
        <f t="shared" ca="1" si="238"/>
        <v>0.22865774284608653</v>
      </c>
      <c r="MJ22" s="7">
        <f t="shared" ca="1" si="239"/>
        <v>0.46364994946160576</v>
      </c>
      <c r="MK22" s="7">
        <f t="shared" ca="1" si="240"/>
        <v>1</v>
      </c>
      <c r="ML22" s="7" t="str">
        <f t="shared" ca="1" si="241"/>
        <v>3</v>
      </c>
      <c r="MM22" s="7">
        <f ca="1">IFERROR(IF(MM21+ML22&gt;MN$4,MM21,MM21+ML22),"")</f>
        <v>31</v>
      </c>
      <c r="MN22" s="7">
        <f t="shared" ca="1" si="309"/>
        <v>31</v>
      </c>
      <c r="MO22" s="7">
        <f t="shared" ca="1" si="242"/>
        <v>0.115933477105579</v>
      </c>
      <c r="MP22" s="7">
        <f t="shared" ca="1" si="243"/>
        <v>0.57637421520211329</v>
      </c>
      <c r="MQ22" s="7">
        <f t="shared" ca="1" si="244"/>
        <v>1</v>
      </c>
      <c r="MR22" s="7" t="str">
        <f t="shared" ca="1" si="245"/>
        <v>3</v>
      </c>
      <c r="MS22" s="7">
        <f ca="1">IFERROR(IF(MS21+MR22&gt;MT$4,MS21,MS21+MR22),"")</f>
        <v>43</v>
      </c>
      <c r="MT22" s="7">
        <f t="shared" ca="1" si="310"/>
        <v>32</v>
      </c>
      <c r="MU22" s="7">
        <f t="shared" ca="1" si="246"/>
        <v>0.69004767782959797</v>
      </c>
      <c r="MV22" s="7">
        <f t="shared" ca="1" si="247"/>
        <v>2.2600144780943188E-3</v>
      </c>
      <c r="MW22" s="7">
        <f t="shared" ca="1" si="248"/>
        <v>1</v>
      </c>
      <c r="MX22" s="7" t="str">
        <f t="shared" ca="1" si="249"/>
        <v>3</v>
      </c>
      <c r="MY22" s="7">
        <f ca="1">IFERROR(IF(MY21+MX22&gt;MZ$4,MY21,MY21+MX22),"")</f>
        <v>40</v>
      </c>
      <c r="MZ22" s="7">
        <f t="shared" ca="1" si="311"/>
        <v>33</v>
      </c>
      <c r="NA22" s="7">
        <f t="shared" ca="1" si="250"/>
        <v>0.50808545157360152</v>
      </c>
      <c r="NB22" s="7">
        <f t="shared" ca="1" si="251"/>
        <v>0.18422224073409077</v>
      </c>
      <c r="NC22" s="7">
        <f t="shared" ca="1" si="252"/>
        <v>1</v>
      </c>
      <c r="ND22" s="7" t="str">
        <f t="shared" ca="1" si="253"/>
        <v>3</v>
      </c>
      <c r="NE22" s="7">
        <f ca="1">IFERROR(IF(NE21+ND22&gt;NF$4,NE21,NE21+ND22),"")</f>
        <v>29</v>
      </c>
      <c r="NF22" s="7">
        <f t="shared" ca="1" si="312"/>
        <v>34</v>
      </c>
      <c r="NG22" s="7">
        <f t="shared" ca="1" si="254"/>
        <v>0.56331662707168551</v>
      </c>
      <c r="NH22" s="7">
        <f t="shared" ca="1" si="255"/>
        <v>0.12899106523600679</v>
      </c>
      <c r="NI22" s="7">
        <f t="shared" ca="1" si="256"/>
        <v>1</v>
      </c>
      <c r="NJ22" s="7" t="str">
        <f t="shared" ca="1" si="257"/>
        <v>3</v>
      </c>
      <c r="NK22" s="7">
        <f ca="1">IFERROR(IF(NK21+NJ22&gt;NL$4,NK21,NK21+NJ22),"")</f>
        <v>41</v>
      </c>
      <c r="NL22" s="7">
        <f t="shared" ca="1" si="313"/>
        <v>35</v>
      </c>
      <c r="NM22" s="7">
        <f t="shared" ca="1" si="258"/>
        <v>0.76598558019797469</v>
      </c>
      <c r="NN22" s="7">
        <f t="shared" ca="1" si="259"/>
        <v>-7.3677887890282401E-2</v>
      </c>
      <c r="NO22" s="7">
        <f t="shared" ca="1" si="260"/>
        <v>0</v>
      </c>
      <c r="NP22" s="7">
        <f t="shared" ca="1" si="261"/>
        <v>0</v>
      </c>
      <c r="NQ22" s="7">
        <f ca="1">IFERROR(IF(NQ21+NP22&gt;NR$4,NQ21,NQ21+NP22),"")</f>
        <v>34</v>
      </c>
      <c r="NR22" s="7">
        <f t="shared" ca="1" si="314"/>
        <v>35</v>
      </c>
      <c r="NT22">
        <v>20</v>
      </c>
      <c r="NU22" s="7" t="s">
        <v>19</v>
      </c>
      <c r="NV22" s="7" t="str">
        <f t="shared" ca="1" si="16"/>
        <v/>
      </c>
      <c r="NW22" s="7" t="str">
        <f t="shared" ca="1" si="8"/>
        <v/>
      </c>
      <c r="NX22" t="str">
        <f ca="1">IFERROR(VLOOKUP(NT22,$K$3:$AK$568,8,FALSE),"")</f>
        <v/>
      </c>
      <c r="NY22" t="str">
        <f ca="1">IFERROR(VLOOKUP(NT22,$K$3:$AK$568,9,FALSE),"")</f>
        <v/>
      </c>
      <c r="NZ22" s="7" t="str">
        <f ca="1">IFERROR(VLOOKUP(NT22,$K$3:$AK$568,27,FALSE),"")</f>
        <v/>
      </c>
      <c r="OB22">
        <v>20</v>
      </c>
      <c r="OC22" s="7" t="s">
        <v>19</v>
      </c>
      <c r="OD22" t="e">
        <f t="shared" ca="1" si="17"/>
        <v>#N/A</v>
      </c>
      <c r="OE22" s="7" t="str">
        <f t="shared" ca="1" si="18"/>
        <v/>
      </c>
      <c r="OF22" s="7" t="str">
        <f t="shared" ca="1" si="19"/>
        <v/>
      </c>
      <c r="OG22" t="str">
        <f t="shared" ca="1" si="20"/>
        <v/>
      </c>
      <c r="OI22">
        <v>20</v>
      </c>
      <c r="OJ22" s="7" t="s">
        <v>19</v>
      </c>
      <c r="OK22" s="7" t="str">
        <f t="shared" ca="1" si="21"/>
        <v/>
      </c>
      <c r="OL22" s="7" t="str">
        <f t="shared" ca="1" si="22"/>
        <v/>
      </c>
      <c r="OM22" t="str">
        <f ca="1">IFERROR(VLOOKUP(OI22,$L$3:$AK$568,7,FALSE),"")</f>
        <v/>
      </c>
      <c r="ON22" t="str">
        <f ca="1">IFERROR(VLOOKUP(OI22,$L$3:$AK$568,8,FALSE),"")</f>
        <v/>
      </c>
      <c r="OO22" s="7" t="str">
        <f ca="1">IFERROR(VLOOKUP(OI22,$L$3:$AK$568,26,FALSE),"")</f>
        <v/>
      </c>
      <c r="OQ22">
        <v>20</v>
      </c>
      <c r="OR22" s="7" t="s">
        <v>19</v>
      </c>
      <c r="OS22" t="e">
        <f t="shared" ca="1" si="23"/>
        <v>#N/A</v>
      </c>
      <c r="OT22" s="7" t="str">
        <f t="shared" ca="1" si="24"/>
        <v/>
      </c>
      <c r="OU22" s="7" t="str">
        <f t="shared" ca="1" si="25"/>
        <v/>
      </c>
      <c r="OV22" t="str">
        <f t="shared" ca="1" si="26"/>
        <v/>
      </c>
      <c r="OX22">
        <v>20</v>
      </c>
      <c r="OY22" s="7" t="s">
        <v>19</v>
      </c>
      <c r="OZ22" s="7">
        <f t="shared" ca="1" si="27"/>
        <v>-24.405927436778668</v>
      </c>
      <c r="PA22" s="7">
        <f t="shared" ca="1" si="28"/>
        <v>17</v>
      </c>
      <c r="PB22" t="str">
        <f ca="1">IFERROR(VLOOKUP(OX22,$M$3:$AK$568,6,FALSE),"")</f>
        <v>Trading</v>
      </c>
      <c r="PC22" t="str">
        <f ca="1">IFERROR(VLOOKUP(OX22,$M$3:$AK$568,7,FALSE),"")</f>
        <v>Trad.</v>
      </c>
      <c r="PD22" s="7">
        <f ca="1">IFERROR(VLOOKUP(OX22,$M$3:$AK$568,25,FALSE),"")</f>
        <v>-25</v>
      </c>
      <c r="PF22">
        <v>20</v>
      </c>
      <c r="PG22" s="7" t="s">
        <v>19</v>
      </c>
      <c r="PH22" t="str">
        <f t="shared" ca="1" si="29"/>
        <v>Multiple Attacks</v>
      </c>
      <c r="PI22" s="7" t="str">
        <f t="shared" ca="1" si="30"/>
        <v>Multi. Att.</v>
      </c>
      <c r="PJ22" s="7">
        <f t="shared" ca="1" si="31"/>
        <v>-25</v>
      </c>
      <c r="PK22" t="str">
        <f t="shared" ca="1" si="32"/>
        <v xml:space="preserve">Multi. Att. (-25), </v>
      </c>
      <c r="PM22">
        <v>20</v>
      </c>
      <c r="PN22" s="7" t="s">
        <v>19</v>
      </c>
      <c r="PO22" s="202" t="str">
        <f t="shared" ca="1" si="33"/>
        <v/>
      </c>
      <c r="PP22" s="7" t="str">
        <f t="shared" ca="1" si="34"/>
        <v/>
      </c>
      <c r="PQ22" t="str">
        <f ca="1">IFERROR(VLOOKUP(PM22,$G$325:$R$409,12,FALSE),"")</f>
        <v/>
      </c>
      <c r="PR22" t="e">
        <f ca="1">VLOOKUP(PM22,$G$324:$Q$409,11,FALSE)</f>
        <v>#N/A</v>
      </c>
      <c r="PS22" s="7" t="str">
        <f ca="1">VLOOKUP(PQ22,$R$325:$Y$409,8,FALSE)</f>
        <v>- -</v>
      </c>
      <c r="PT22" s="7">
        <f ca="1">ReSt</f>
        <v>-4</v>
      </c>
      <c r="PU22" s="7" t="e">
        <f t="shared" ca="1" si="35"/>
        <v>#N/A</v>
      </c>
      <c r="PV22" s="7" t="e">
        <f t="shared" ca="1" si="36"/>
        <v>#N/A</v>
      </c>
      <c r="PW22" s="7" t="str">
        <f ca="1">VLOOKUP(PQ22,$R$325:$AK$409,8,FALSE)</f>
        <v>- -</v>
      </c>
      <c r="PX22" s="7"/>
      <c r="PY22">
        <v>20</v>
      </c>
      <c r="PZ22" s="7" t="s">
        <v>19</v>
      </c>
      <c r="QA22" t="str">
        <f t="shared" ca="1" si="37"/>
        <v/>
      </c>
      <c r="QB22" s="7" t="str">
        <f t="shared" ca="1" si="38"/>
        <v/>
      </c>
      <c r="QC22" s="7" t="str">
        <f t="shared" ca="1" si="39"/>
        <v/>
      </c>
      <c r="QD22" t="str">
        <f t="shared" ca="1" si="40"/>
        <v/>
      </c>
      <c r="QF22">
        <v>20</v>
      </c>
      <c r="QG22" s="7" t="s">
        <v>19</v>
      </c>
      <c r="QH22" s="7" t="str">
        <f t="shared" ca="1" si="41"/>
        <v/>
      </c>
      <c r="QI22" s="7" t="e">
        <f t="shared" ca="1" si="42"/>
        <v>#VALUE!</v>
      </c>
      <c r="QJ22" t="e">
        <f t="shared" ca="1" si="43"/>
        <v>#N/A</v>
      </c>
      <c r="QK22" s="7" t="e">
        <f t="shared" ca="1" si="44"/>
        <v>#N/A</v>
      </c>
      <c r="QM22">
        <v>20</v>
      </c>
      <c r="QN22" s="7" t="s">
        <v>19</v>
      </c>
      <c r="QO22" t="str">
        <f t="shared" ca="1" si="45"/>
        <v/>
      </c>
      <c r="QP22" s="7" t="str">
        <f t="shared" ca="1" si="46"/>
        <v/>
      </c>
      <c r="QQ22" t="str">
        <f t="shared" ca="1" si="47"/>
        <v/>
      </c>
    </row>
    <row r="23" spans="1:459" x14ac:dyDescent="0.25">
      <c r="A23" s="240"/>
      <c r="C23" s="75"/>
      <c r="D23" s="76"/>
      <c r="F23" s="75"/>
      <c r="G23" s="76"/>
      <c r="I23" s="75"/>
      <c r="J23" s="85"/>
      <c r="K23" s="85">
        <f t="shared" ca="1" si="9"/>
        <v>1</v>
      </c>
      <c r="L23" s="85">
        <f t="shared" ca="1" si="316"/>
        <v>0</v>
      </c>
      <c r="M23" s="70">
        <f t="shared" ca="1" si="11"/>
        <v>2</v>
      </c>
      <c r="O23" s="222">
        <f t="shared" ca="1" si="12"/>
        <v>39</v>
      </c>
      <c r="Q23" s="7" t="str">
        <f t="shared" si="50"/>
        <v>Maneuvering in Armour</v>
      </c>
      <c r="R23" s="9" t="s">
        <v>1332</v>
      </c>
      <c r="S23" s="9" t="s">
        <v>1831</v>
      </c>
      <c r="T23" s="61" t="str">
        <f>SUBSTITUTE(IFERROR(IFERROR(VLOOKUP(R23,'[1]Skill Statistics'!$A$3:$C$513,2,FALSE),VLOOKUP(Q23,'[1]Skill Statistics'!$A$3:$C$513,2,FALSE)),T22),"R*","ReSt")</f>
        <v>- -</v>
      </c>
      <c r="U23" s="61" t="str">
        <f>IFERROR(IFERROR(VLOOKUP(R23,'[1]Skill Statistics'!$A$3:$C$513,3,FALSE),VLOOKUP(Q23,'[1]Skill Statistics'!$A$3:$C$513,3,FALSE)),U22)</f>
        <v>- -</v>
      </c>
      <c r="V23" s="61" t="str">
        <f>IF(ISNUMBER(SEARCH("Category",R23)),"- -",IFERROR(IFERROR(VLOOKUP(Q23,[1]Professions!$A$4:$AM$288,MATCH(Profession,[1]Professions!$A$1:$AM$1,0),FALSE),VLOOKUP(Q23,Calculations!$B$91:$I$95,8,FALSE)),"- -"))</f>
        <v>2 / 3</v>
      </c>
      <c r="W23" s="60">
        <f t="shared" si="13"/>
        <v>0</v>
      </c>
      <c r="X23" s="7">
        <f ca="1">IFERROR(VLOOKUP(R23,$BS$6:$NR$519,MATCH(ActualLevel,$BS$3:$NR$3,0),FALSE),"- -")</f>
        <v>1</v>
      </c>
      <c r="Y23" s="7">
        <f t="shared" ca="1" si="0"/>
        <v>1</v>
      </c>
      <c r="Z23" s="7">
        <f ca="1">IFERROR(VLOOKUP(Y23,Charts!$BQ$2:$BR$52,2,FALSE),"- -")</f>
        <v>5</v>
      </c>
      <c r="AA23" s="7" t="str">
        <f t="shared" ca="1" si="51"/>
        <v>- -</v>
      </c>
      <c r="AB23" s="7">
        <f t="shared" ca="1" si="317"/>
        <v>1</v>
      </c>
      <c r="AC23" s="7"/>
      <c r="AD23" s="7"/>
      <c r="AE23" s="7"/>
      <c r="AF23" s="7"/>
      <c r="AG23" s="7"/>
      <c r="AH23" s="43"/>
      <c r="AI23" s="7"/>
      <c r="AJ23" s="7"/>
      <c r="AK23" s="7">
        <f t="shared" ca="1" si="52"/>
        <v>6</v>
      </c>
      <c r="AL23" s="7"/>
      <c r="AM23" s="69">
        <f>IFERROR(VLOOKUP(R23,'[1]Skill Statistics'!$A$3:$AN$513,MATCH(Profession,'[1]Skill Statistics'!$A$2:$AN$2,0),FALSE),0)</f>
        <v>0</v>
      </c>
      <c r="AN23" s="85">
        <f>IFERROR(VLOOKUP(Q23,'[1]Skill Statistics'!$A$3:$BK$513,MATCH(Archetype,'[1]Skill Statistics'!$A$2:$BK$2,0),FALSE),0)</f>
        <v>1</v>
      </c>
      <c r="AO23" s="85">
        <f>IFERROR(VLOOKUP(Q23,'[1]Skill Statistics'!$A$3:$BB$513,MATCH(Race,'[1]Skill Statistics'!$A$2:$BB$2,0),FALSE),0)</f>
        <v>0</v>
      </c>
      <c r="AP23" s="85">
        <f t="shared" ca="1" si="14"/>
        <v>0</v>
      </c>
      <c r="AQ23" s="70"/>
      <c r="AS23" s="69" t="str">
        <f>IFERROR(VLOOKUP(Q23,'[1]Professional Skills'!$A$4:$AM$288,MATCH(Profession,'[1]Professional Skills'!$A$3:$AM$3,0),FALSE),"- -")</f>
        <v>x</v>
      </c>
      <c r="AU23" s="7" t="str">
        <f t="shared" si="319"/>
        <v>x</v>
      </c>
      <c r="AV23" s="7">
        <f t="shared" ca="1" si="318"/>
        <v>0.72021353084431239</v>
      </c>
      <c r="AW23">
        <f t="shared" ca="1" si="55"/>
        <v>0.72021353084431239</v>
      </c>
      <c r="AX23">
        <f ca="1">IFERROR(_xlfn.RANK.EQ(AW23,$AW$5:$AW$568),"")</f>
        <v>8</v>
      </c>
      <c r="AY23">
        <f t="shared" ca="1" si="3"/>
        <v>0.72021353084431239</v>
      </c>
      <c r="AZ23" s="70" t="str">
        <f t="shared" ca="1" si="53"/>
        <v>x</v>
      </c>
      <c r="BB23" s="69">
        <f>IFERROR(IF(Q23="Language",VLOOKUP(R23,[1]Cultures!$B$4:$N$218,MATCH(Culture,[1]Cultures!$B$3:$N$3,0),FALSE),VLOOKUP(Q23,[1]Cultures!$B$4:$O$212,MATCH(Culture,[1]Cultures!$B$3:$O$3,0),FALSE)),"- -")</f>
        <v>0</v>
      </c>
      <c r="BD23">
        <f t="shared" ca="1" si="315"/>
        <v>0</v>
      </c>
      <c r="BE23" t="str">
        <f t="shared" si="262"/>
        <v/>
      </c>
      <c r="BI23" s="7">
        <f t="shared" si="54"/>
        <v>0</v>
      </c>
      <c r="BJ23" s="7"/>
      <c r="BK23" s="7"/>
      <c r="BL23" s="70">
        <f t="shared" si="6"/>
        <v>0</v>
      </c>
      <c r="BN23" s="69">
        <f>IFERROR(VLOOKUP(V23,Charts!$BT$2:$BV$14,3,FALSE),"- -")</f>
        <v>0.84615384615384615</v>
      </c>
      <c r="BO23" s="85">
        <f t="shared" ca="1" si="15"/>
        <v>2.7103809741974407</v>
      </c>
      <c r="BP23" s="70">
        <f t="shared" ca="1" si="263"/>
        <v>39</v>
      </c>
      <c r="BR23" s="7">
        <v>18</v>
      </c>
      <c r="BS23" s="9" t="str">
        <f ca="1">VLOOKUP(BR23,$O$3:$R$568,4,FALSE)</f>
        <v>Greater Chain</v>
      </c>
      <c r="BT23" s="7" t="str">
        <f ca="1">VLOOKUP(BS23,$R$3:$V$568,5,FALSE)</f>
        <v>3 / 4</v>
      </c>
      <c r="BU23" s="7">
        <f ca="1">VLOOKUP(BT23,Charts!$BT$2:$BV$14,3,FALSE)</f>
        <v>0.69230769230769229</v>
      </c>
      <c r="BV23" s="7" t="str">
        <f t="shared" ca="1" si="56"/>
        <v>3</v>
      </c>
      <c r="BW23" s="7" t="str">
        <f t="shared" ca="1" si="57"/>
        <v>4</v>
      </c>
      <c r="BY23" s="7">
        <f t="shared" ca="1" si="58"/>
        <v>0.10863203804381916</v>
      </c>
      <c r="BZ23" s="7">
        <f t="shared" ca="1" si="59"/>
        <v>0.58367565426387313</v>
      </c>
      <c r="CA23" s="7">
        <f t="shared" ca="1" si="60"/>
        <v>1</v>
      </c>
      <c r="CB23" s="7" t="str">
        <f t="shared" ca="1" si="61"/>
        <v>3</v>
      </c>
      <c r="CC23" s="7">
        <f ca="1">IFERROR(IF(CC22+CB23&gt;CD$4,CC22,CC22+CB23),"")</f>
        <v>37</v>
      </c>
      <c r="CD23" s="7">
        <f t="shared" ca="1" si="264"/>
        <v>0</v>
      </c>
      <c r="CE23" s="7">
        <f t="shared" ca="1" si="62"/>
        <v>1.5463553880951775E-2</v>
      </c>
      <c r="CF23" s="7">
        <f t="shared" ca="1" si="63"/>
        <v>0.67684413842674052</v>
      </c>
      <c r="CG23" s="7">
        <f t="shared" ca="1" si="64"/>
        <v>1</v>
      </c>
      <c r="CH23" s="7" t="str">
        <f t="shared" ca="1" si="65"/>
        <v>3</v>
      </c>
      <c r="CI23" s="7">
        <f ca="1">IFERROR(IF(CI22+CH23&gt;CJ$4,CI22,CI22+CH23),"")</f>
        <v>30</v>
      </c>
      <c r="CJ23" s="7">
        <f t="shared" ca="1" si="265"/>
        <v>1</v>
      </c>
      <c r="CK23" s="7">
        <f t="shared" ca="1" si="66"/>
        <v>0.50466321367240286</v>
      </c>
      <c r="CL23" s="7">
        <f t="shared" ca="1" si="67"/>
        <v>0.18764447863528944</v>
      </c>
      <c r="CM23" s="7">
        <f t="shared" ca="1" si="68"/>
        <v>1</v>
      </c>
      <c r="CN23" s="7" t="str">
        <f t="shared" ca="1" si="69"/>
        <v>3</v>
      </c>
      <c r="CO23" s="7">
        <f ca="1">IFERROR(IF(CO22+CN23&gt;CP$4,CO22,CO22+CN23),"")</f>
        <v>41</v>
      </c>
      <c r="CP23" s="7">
        <f t="shared" ca="1" si="266"/>
        <v>2</v>
      </c>
      <c r="CQ23" s="7">
        <f t="shared" ca="1" si="70"/>
        <v>0.56176607031729353</v>
      </c>
      <c r="CR23" s="7">
        <f t="shared" ca="1" si="71"/>
        <v>0.13054162199039876</v>
      </c>
      <c r="CS23" s="7">
        <f t="shared" ca="1" si="72"/>
        <v>1</v>
      </c>
      <c r="CT23" s="7" t="str">
        <f t="shared" ca="1" si="73"/>
        <v>3</v>
      </c>
      <c r="CU23" s="7">
        <f ca="1">IFERROR(IF(CU22+CT23&gt;CV$4,CU22,CU22+CT23),"")</f>
        <v>38</v>
      </c>
      <c r="CV23" s="7">
        <f t="shared" ca="1" si="267"/>
        <v>3</v>
      </c>
      <c r="CW23" s="7">
        <f t="shared" ca="1" si="74"/>
        <v>0.75684309918331949</v>
      </c>
      <c r="CX23" s="7">
        <f t="shared" ca="1" si="75"/>
        <v>-6.4535406875627199E-2</v>
      </c>
      <c r="CY23" s="7">
        <f t="shared" ca="1" si="76"/>
        <v>0</v>
      </c>
      <c r="CZ23" s="7">
        <f t="shared" ca="1" si="77"/>
        <v>0</v>
      </c>
      <c r="DA23" s="7">
        <f ca="1">IFERROR(IF(DA22+CZ23&gt;DB$4,DA22,DA22+CZ23),"")</f>
        <v>38</v>
      </c>
      <c r="DB23" s="7">
        <f t="shared" ca="1" si="268"/>
        <v>3</v>
      </c>
      <c r="DC23" s="7">
        <f t="shared" ca="1" si="78"/>
        <v>0.33356031871844372</v>
      </c>
      <c r="DD23" s="7">
        <f t="shared" ca="1" si="79"/>
        <v>0.35874737358924857</v>
      </c>
      <c r="DE23" s="7">
        <f t="shared" ca="1" si="80"/>
        <v>1</v>
      </c>
      <c r="DF23" s="7" t="str">
        <f t="shared" ca="1" si="81"/>
        <v>3</v>
      </c>
      <c r="DG23" s="7">
        <f ca="1">IFERROR(IF(DG22+DF23&gt;DH$4,DG22,DG22+DF23),"")</f>
        <v>31</v>
      </c>
      <c r="DH23" s="7">
        <f t="shared" ca="1" si="269"/>
        <v>4</v>
      </c>
      <c r="DI23" s="7">
        <f t="shared" ca="1" si="82"/>
        <v>0.64992611044242488</v>
      </c>
      <c r="DJ23" s="7">
        <f t="shared" ca="1" si="83"/>
        <v>4.2381581865267415E-2</v>
      </c>
      <c r="DK23" s="7">
        <f t="shared" ca="1" si="84"/>
        <v>1</v>
      </c>
      <c r="DL23" s="7" t="str">
        <f t="shared" ca="1" si="85"/>
        <v>3</v>
      </c>
      <c r="DM23" s="7">
        <f ca="1">IFERROR(IF(DM22+DL23&gt;DN$4,DM22,DM22+DL23),"")</f>
        <v>47</v>
      </c>
      <c r="DN23" s="7">
        <f t="shared" ca="1" si="270"/>
        <v>5</v>
      </c>
      <c r="DO23" s="7">
        <f t="shared" ca="1" si="86"/>
        <v>0.66565903969062323</v>
      </c>
      <c r="DP23" s="7">
        <f t="shared" ca="1" si="87"/>
        <v>2.6648652617069057E-2</v>
      </c>
      <c r="DQ23" s="7">
        <f t="shared" ca="1" si="88"/>
        <v>1</v>
      </c>
      <c r="DR23" s="7" t="str">
        <f t="shared" ca="1" si="89"/>
        <v>3</v>
      </c>
      <c r="DS23" s="7">
        <f ca="1">IFERROR(IF(DS22+DR23&gt;DT$4,DS22,DS22+DR23),"")</f>
        <v>44</v>
      </c>
      <c r="DT23" s="7">
        <f t="shared" ca="1" si="271"/>
        <v>6</v>
      </c>
      <c r="DU23" s="7">
        <f t="shared" ca="1" si="90"/>
        <v>0.40730475807881317</v>
      </c>
      <c r="DV23" s="7">
        <f t="shared" ca="1" si="91"/>
        <v>0.28500293422887912</v>
      </c>
      <c r="DW23" s="7">
        <f t="shared" ca="1" si="92"/>
        <v>1</v>
      </c>
      <c r="DX23" s="7" t="str">
        <f t="shared" ca="1" si="93"/>
        <v>3</v>
      </c>
      <c r="DY23" s="7">
        <f ca="1">IFERROR(IF(DY22+DX23&gt;DZ$4,DY22,DY22+DX23),"")</f>
        <v>43</v>
      </c>
      <c r="DZ23" s="7">
        <f t="shared" ca="1" si="272"/>
        <v>7</v>
      </c>
      <c r="EA23" s="7">
        <f t="shared" ca="1" si="94"/>
        <v>0.74040645191186993</v>
      </c>
      <c r="EB23" s="7">
        <f t="shared" ca="1" si="95"/>
        <v>-4.8098759604177643E-2</v>
      </c>
      <c r="EC23" s="7">
        <f t="shared" ca="1" si="96"/>
        <v>0</v>
      </c>
      <c r="ED23" s="7">
        <f t="shared" ca="1" si="97"/>
        <v>0</v>
      </c>
      <c r="EE23" s="7">
        <f ca="1">IFERROR(IF(EE22+ED23&gt;EF$4,EE22,EE22+ED23),"")</f>
        <v>24</v>
      </c>
      <c r="EF23" s="7">
        <f t="shared" ca="1" si="273"/>
        <v>7</v>
      </c>
      <c r="EG23" s="7">
        <f t="shared" ca="1" si="98"/>
        <v>0.15495710544646912</v>
      </c>
      <c r="EH23" s="7">
        <f t="shared" ca="1" si="99"/>
        <v>0.53735058686122317</v>
      </c>
      <c r="EI23" s="7">
        <f t="shared" ca="1" si="100"/>
        <v>1</v>
      </c>
      <c r="EJ23" s="7" t="str">
        <f t="shared" ca="1" si="101"/>
        <v>3</v>
      </c>
      <c r="EK23" s="7">
        <f ca="1">IFERROR(IF(EK22+EJ23&gt;EL$4,EK22,EK22+EJ23),"")</f>
        <v>30</v>
      </c>
      <c r="EL23" s="7">
        <f t="shared" ca="1" si="274"/>
        <v>8</v>
      </c>
      <c r="EM23" s="7">
        <f t="shared" ca="1" si="102"/>
        <v>0.31076911058060186</v>
      </c>
      <c r="EN23" s="7">
        <f t="shared" ca="1" si="103"/>
        <v>0.38153858172709043</v>
      </c>
      <c r="EO23" s="7">
        <f t="shared" ca="1" si="104"/>
        <v>1</v>
      </c>
      <c r="EP23" s="7" t="str">
        <f t="shared" ca="1" si="105"/>
        <v>3</v>
      </c>
      <c r="EQ23" s="7">
        <f ca="1">IFERROR(IF(EQ22+EP23&gt;ER$4,EQ22,EQ22+EP23),"")</f>
        <v>33</v>
      </c>
      <c r="ER23" s="7">
        <f t="shared" ca="1" si="275"/>
        <v>9</v>
      </c>
      <c r="ES23" s="7">
        <f t="shared" ca="1" si="106"/>
        <v>0.36996978207210041</v>
      </c>
      <c r="ET23" s="7">
        <f t="shared" ca="1" si="107"/>
        <v>0.32233791023559188</v>
      </c>
      <c r="EU23" s="7">
        <f t="shared" ca="1" si="108"/>
        <v>1</v>
      </c>
      <c r="EV23" s="7" t="str">
        <f t="shared" ca="1" si="109"/>
        <v>3</v>
      </c>
      <c r="EW23" s="7">
        <f ca="1">IFERROR(IF(EW22+EV23&gt;EX$4,EW22,EW22+EV23),"")</f>
        <v>32</v>
      </c>
      <c r="EX23" s="7">
        <f t="shared" ca="1" si="276"/>
        <v>10</v>
      </c>
      <c r="EY23" s="7">
        <f t="shared" ca="1" si="110"/>
        <v>0.16366674309967622</v>
      </c>
      <c r="EZ23" s="7">
        <f t="shared" ca="1" si="111"/>
        <v>0.52864094920801608</v>
      </c>
      <c r="FA23" s="7">
        <f t="shared" ca="1" si="112"/>
        <v>1</v>
      </c>
      <c r="FB23" s="7" t="str">
        <f t="shared" ca="1" si="113"/>
        <v>3</v>
      </c>
      <c r="FC23" s="7">
        <f ca="1">IFERROR(IF(FC22+FB23&gt;FD$4,FC22,FC22+FB23),"")</f>
        <v>28</v>
      </c>
      <c r="FD23" s="7">
        <f t="shared" ca="1" si="277"/>
        <v>11</v>
      </c>
      <c r="FE23" s="7">
        <f t="shared" ca="1" si="114"/>
        <v>0.2379587458269885</v>
      </c>
      <c r="FF23" s="7">
        <f t="shared" ca="1" si="115"/>
        <v>0.45434894648070379</v>
      </c>
      <c r="FG23" s="7">
        <f t="shared" ca="1" si="116"/>
        <v>1</v>
      </c>
      <c r="FH23" s="7" t="str">
        <f t="shared" ca="1" si="117"/>
        <v>3</v>
      </c>
      <c r="FI23" s="7">
        <f ca="1">IFERROR(IF(FI22+FH23&gt;FJ$4,FI22,FI22+FH23),"")</f>
        <v>41</v>
      </c>
      <c r="FJ23" s="7">
        <f t="shared" ca="1" si="278"/>
        <v>12</v>
      </c>
      <c r="FK23" s="7">
        <f t="shared" ca="1" si="118"/>
        <v>0.87588397430669551</v>
      </c>
      <c r="FL23" s="7">
        <f t="shared" ca="1" si="119"/>
        <v>-0.18357628199900322</v>
      </c>
      <c r="FM23" s="7">
        <f t="shared" ca="1" si="120"/>
        <v>0</v>
      </c>
      <c r="FN23" s="7">
        <f t="shared" ca="1" si="121"/>
        <v>0</v>
      </c>
      <c r="FO23" s="7">
        <f ca="1">IFERROR(IF(FO22+FN23&gt;FP$4,FO22,FO22+FN23),"")</f>
        <v>27</v>
      </c>
      <c r="FP23" s="7">
        <f t="shared" ca="1" si="279"/>
        <v>12</v>
      </c>
      <c r="FQ23" s="7">
        <f t="shared" ca="1" si="122"/>
        <v>0.97373566738618844</v>
      </c>
      <c r="FR23" s="7">
        <f t="shared" ca="1" si="123"/>
        <v>-0.28142797507849615</v>
      </c>
      <c r="FS23" s="7">
        <f t="shared" ca="1" si="124"/>
        <v>0</v>
      </c>
      <c r="FT23" s="7">
        <f t="shared" ca="1" si="125"/>
        <v>0</v>
      </c>
      <c r="FU23" s="7">
        <f ca="1">IFERROR(IF(FU22+FT23&gt;FV$4,FU22,FU22+FT23),"")</f>
        <v>42</v>
      </c>
      <c r="FV23" s="7">
        <f t="shared" ca="1" si="280"/>
        <v>12</v>
      </c>
      <c r="FW23" s="7">
        <f t="shared" ca="1" si="126"/>
        <v>0.69815602073428529</v>
      </c>
      <c r="FX23" s="7">
        <f t="shared" ca="1" si="127"/>
        <v>-5.8483284265929969E-3</v>
      </c>
      <c r="FY23" s="7">
        <f t="shared" ca="1" si="128"/>
        <v>0</v>
      </c>
      <c r="FZ23" s="7">
        <f t="shared" ca="1" si="129"/>
        <v>0</v>
      </c>
      <c r="GA23" s="7">
        <f ca="1">IFERROR(IF(GA22+FZ23&gt;GB$4,GA22,GA22+FZ23),"")</f>
        <v>28</v>
      </c>
      <c r="GB23" s="7">
        <f t="shared" ca="1" si="281"/>
        <v>12</v>
      </c>
      <c r="GC23" s="7">
        <f t="shared" ca="1" si="130"/>
        <v>0.11524732204694343</v>
      </c>
      <c r="GD23" s="7">
        <f t="shared" ca="1" si="131"/>
        <v>0.57706037026074886</v>
      </c>
      <c r="GE23" s="7">
        <f t="shared" ca="1" si="132"/>
        <v>1</v>
      </c>
      <c r="GF23" s="7" t="str">
        <f t="shared" ca="1" si="133"/>
        <v>3</v>
      </c>
      <c r="GG23" s="7">
        <f ca="1">IFERROR(IF(GG22+GF23&gt;GH$4,GG22,GG22+GF23),"")</f>
        <v>34</v>
      </c>
      <c r="GH23" s="7">
        <f t="shared" ca="1" si="282"/>
        <v>13</v>
      </c>
      <c r="GI23" s="7">
        <f t="shared" ca="1" si="134"/>
        <v>0.35845514755862418</v>
      </c>
      <c r="GJ23" s="7">
        <f t="shared" ca="1" si="135"/>
        <v>0.33385254474906811</v>
      </c>
      <c r="GK23" s="7">
        <f t="shared" ca="1" si="136"/>
        <v>1</v>
      </c>
      <c r="GL23" s="7" t="str">
        <f t="shared" ca="1" si="137"/>
        <v>3</v>
      </c>
      <c r="GM23" s="7">
        <f ca="1">IFERROR(IF(GM22+GL23&gt;GN$4,GM22,GM22+GL23),"")</f>
        <v>31</v>
      </c>
      <c r="GN23" s="7">
        <f t="shared" ca="1" si="283"/>
        <v>14</v>
      </c>
      <c r="GO23" s="7">
        <f t="shared" ca="1" si="138"/>
        <v>0.42747307718631611</v>
      </c>
      <c r="GP23" s="7">
        <f t="shared" ca="1" si="139"/>
        <v>0.26483461512137618</v>
      </c>
      <c r="GQ23" s="7">
        <f t="shared" ca="1" si="140"/>
        <v>1</v>
      </c>
      <c r="GR23" s="7" t="str">
        <f t="shared" ca="1" si="141"/>
        <v>3</v>
      </c>
      <c r="GS23" s="7">
        <f ca="1">IFERROR(IF(GS22+GR23&gt;GT$4,GS22,GS22+GR23),"")</f>
        <v>36</v>
      </c>
      <c r="GT23" s="7">
        <f t="shared" ca="1" si="284"/>
        <v>15</v>
      </c>
      <c r="GU23" s="7">
        <f t="shared" ca="1" si="142"/>
        <v>0.91274247984422407</v>
      </c>
      <c r="GV23" s="7">
        <f t="shared" ca="1" si="143"/>
        <v>-0.22043478753653178</v>
      </c>
      <c r="GW23" s="7">
        <f t="shared" ca="1" si="144"/>
        <v>0</v>
      </c>
      <c r="GX23" s="7">
        <f t="shared" ca="1" si="145"/>
        <v>0</v>
      </c>
      <c r="GY23" s="7">
        <f ca="1">IFERROR(IF(GY22+GX23&gt;GZ$4,GY22,GY22+GX23),"")</f>
        <v>30</v>
      </c>
      <c r="GZ23" s="7">
        <f t="shared" ca="1" si="285"/>
        <v>15</v>
      </c>
      <c r="HA23" s="7">
        <f t="shared" ca="1" si="146"/>
        <v>0.69728740900869357</v>
      </c>
      <c r="HB23" s="7">
        <f t="shared" ca="1" si="147"/>
        <v>-4.9797167010012799E-3</v>
      </c>
      <c r="HC23" s="7">
        <f t="shared" ca="1" si="148"/>
        <v>0</v>
      </c>
      <c r="HD23" s="7">
        <f t="shared" ca="1" si="149"/>
        <v>0</v>
      </c>
      <c r="HE23" s="7">
        <f ca="1">IFERROR(IF(HE22+HD23&gt;HF$4,HE22,HE22+HD23),"")</f>
        <v>40</v>
      </c>
      <c r="HF23" s="7">
        <f t="shared" ca="1" si="286"/>
        <v>15</v>
      </c>
      <c r="HG23" s="7">
        <f t="shared" ca="1" si="150"/>
        <v>0.91898824907230747</v>
      </c>
      <c r="HH23" s="7">
        <f t="shared" ca="1" si="151"/>
        <v>-0.22668055676461518</v>
      </c>
      <c r="HI23" s="7">
        <f t="shared" ca="1" si="152"/>
        <v>0</v>
      </c>
      <c r="HJ23" s="7">
        <f t="shared" ca="1" si="153"/>
        <v>0</v>
      </c>
      <c r="HK23" s="7">
        <f ca="1">IFERROR(IF(HK22+HJ23&gt;HL$4,HK22,HK22+HJ23),"")</f>
        <v>33</v>
      </c>
      <c r="HL23" s="7">
        <f t="shared" ca="1" si="287"/>
        <v>15</v>
      </c>
      <c r="HM23" s="7">
        <f t="shared" ca="1" si="154"/>
        <v>0.7459981675361812</v>
      </c>
      <c r="HN23" s="7">
        <f t="shared" ca="1" si="155"/>
        <v>-5.369047522848891E-2</v>
      </c>
      <c r="HO23" s="7">
        <f t="shared" ca="1" si="156"/>
        <v>0</v>
      </c>
      <c r="HP23" s="7">
        <f t="shared" ca="1" si="157"/>
        <v>0</v>
      </c>
      <c r="HQ23" s="7">
        <f ca="1">IFERROR(IF(HQ22+HP23&gt;HR$4,HQ22,HQ22+HP23),"")</f>
        <v>37</v>
      </c>
      <c r="HR23" s="7">
        <f t="shared" ca="1" si="288"/>
        <v>15</v>
      </c>
      <c r="HS23" s="7">
        <f t="shared" ca="1" si="158"/>
        <v>0.170855168217804</v>
      </c>
      <c r="HT23" s="7">
        <f t="shared" ca="1" si="159"/>
        <v>0.52145252408988829</v>
      </c>
      <c r="HU23" s="7">
        <f t="shared" ca="1" si="160"/>
        <v>1</v>
      </c>
      <c r="HV23" s="7" t="str">
        <f t="shared" ca="1" si="161"/>
        <v>3</v>
      </c>
      <c r="HW23" s="7">
        <f ca="1">IFERROR(IF(HW22+HV23&gt;HX$4,HW22,HW22+HV23),"")</f>
        <v>36</v>
      </c>
      <c r="HX23" s="7">
        <f t="shared" ca="1" si="289"/>
        <v>16</v>
      </c>
      <c r="HY23" s="7">
        <f t="shared" ca="1" si="162"/>
        <v>0.44334822889312875</v>
      </c>
      <c r="HZ23" s="7">
        <f t="shared" ca="1" si="163"/>
        <v>0.24895946341456354</v>
      </c>
      <c r="IA23" s="7">
        <f t="shared" ca="1" si="164"/>
        <v>1</v>
      </c>
      <c r="IB23" s="7" t="str">
        <f t="shared" ca="1" si="165"/>
        <v>3</v>
      </c>
      <c r="IC23" s="7">
        <f ca="1">IFERROR(IF(IC22+IB23&gt;ID$4,IC22,IC22+IB23),"")</f>
        <v>41</v>
      </c>
      <c r="ID23" s="7">
        <f t="shared" ca="1" si="290"/>
        <v>17</v>
      </c>
      <c r="IE23" s="7">
        <f t="shared" ca="1" si="166"/>
        <v>0.38253804746458231</v>
      </c>
      <c r="IF23" s="7">
        <f t="shared" ca="1" si="167"/>
        <v>0.30976964484310998</v>
      </c>
      <c r="IG23" s="7">
        <f t="shared" ca="1" si="168"/>
        <v>1</v>
      </c>
      <c r="IH23" s="7" t="str">
        <f t="shared" ca="1" si="169"/>
        <v>3</v>
      </c>
      <c r="II23" s="7">
        <f ca="1">IFERROR(IF(II22+IH23&gt;IJ$4,II22,II22+IH23),"")</f>
        <v>40</v>
      </c>
      <c r="IJ23" s="7">
        <f t="shared" ca="1" si="291"/>
        <v>18</v>
      </c>
      <c r="IK23" s="7">
        <f t="shared" ca="1" si="170"/>
        <v>0.45346153432254666</v>
      </c>
      <c r="IL23" s="7">
        <f t="shared" ca="1" si="171"/>
        <v>0.23884615798514564</v>
      </c>
      <c r="IM23" s="7">
        <f t="shared" ca="1" si="172"/>
        <v>1</v>
      </c>
      <c r="IN23" s="7" t="str">
        <f t="shared" ca="1" si="173"/>
        <v>3</v>
      </c>
      <c r="IO23" s="7">
        <f ca="1">IFERROR(IF(IO22+IN23&gt;IP$4,IO22,IO22+IN23),"")</f>
        <v>33</v>
      </c>
      <c r="IP23" s="7">
        <f t="shared" ca="1" si="292"/>
        <v>19</v>
      </c>
      <c r="IQ23" s="7">
        <f t="shared" ca="1" si="174"/>
        <v>4.8679007703937849E-3</v>
      </c>
      <c r="IR23" s="7">
        <f t="shared" ca="1" si="175"/>
        <v>0.68743979153729851</v>
      </c>
      <c r="IS23" s="7">
        <f t="shared" ca="1" si="176"/>
        <v>1</v>
      </c>
      <c r="IT23" s="7" t="str">
        <f t="shared" ca="1" si="177"/>
        <v>3</v>
      </c>
      <c r="IU23" s="7">
        <f ca="1">IFERROR(IF(IU22+IT23&gt;IV$4,IU22,IU22+IT23),"")</f>
        <v>41</v>
      </c>
      <c r="IV23" s="7">
        <f t="shared" ca="1" si="293"/>
        <v>20</v>
      </c>
      <c r="IW23" s="7">
        <f t="shared" ca="1" si="178"/>
        <v>0.98002724179553169</v>
      </c>
      <c r="IX23" s="7">
        <f t="shared" ca="1" si="179"/>
        <v>-0.2877195494878394</v>
      </c>
      <c r="IY23" s="7">
        <f t="shared" ca="1" si="180"/>
        <v>0</v>
      </c>
      <c r="IZ23" s="7">
        <f t="shared" ca="1" si="181"/>
        <v>0</v>
      </c>
      <c r="JA23" s="7">
        <f ca="1">IFERROR(IF(JA22+IZ23&gt;JB$4,JA22,JA22+IZ23),"")</f>
        <v>43</v>
      </c>
      <c r="JB23" s="7">
        <f t="shared" ca="1" si="294"/>
        <v>20</v>
      </c>
      <c r="JC23" s="7">
        <f t="shared" ca="1" si="182"/>
        <v>0.93398900058290735</v>
      </c>
      <c r="JD23" s="7">
        <f t="shared" ca="1" si="183"/>
        <v>-0.24168130827521506</v>
      </c>
      <c r="JE23" s="7">
        <f t="shared" ca="1" si="184"/>
        <v>0</v>
      </c>
      <c r="JF23" s="7">
        <f t="shared" ca="1" si="185"/>
        <v>0</v>
      </c>
      <c r="JG23" s="7">
        <f ca="1">IFERROR(IF(JG22+JF23&gt;JH$4,JG22,JG22+JF23),"")</f>
        <v>32</v>
      </c>
      <c r="JH23" s="7">
        <f t="shared" ca="1" si="295"/>
        <v>20</v>
      </c>
      <c r="JI23" s="7">
        <f t="shared" ca="1" si="186"/>
        <v>0.82842696741700417</v>
      </c>
      <c r="JJ23" s="7">
        <f t="shared" ca="1" si="187"/>
        <v>-0.13611927510931188</v>
      </c>
      <c r="JK23" s="7">
        <f t="shared" ca="1" si="188"/>
        <v>0</v>
      </c>
      <c r="JL23" s="7">
        <f t="shared" ca="1" si="189"/>
        <v>0</v>
      </c>
      <c r="JM23" s="7">
        <f ca="1">IFERROR(IF(JM22+JL23&gt;JN$4,JM22,JM22+JL23),"")</f>
        <v>40</v>
      </c>
      <c r="JN23" s="7">
        <f t="shared" ca="1" si="296"/>
        <v>20</v>
      </c>
      <c r="JO23" s="7">
        <f t="shared" ca="1" si="190"/>
        <v>0.60431356188628538</v>
      </c>
      <c r="JP23" s="7">
        <f t="shared" ca="1" si="191"/>
        <v>8.7994130421406913E-2</v>
      </c>
      <c r="JQ23" s="7">
        <f t="shared" ca="1" si="192"/>
        <v>1</v>
      </c>
      <c r="JR23" s="7" t="str">
        <f t="shared" ca="1" si="193"/>
        <v>3</v>
      </c>
      <c r="JS23" s="7">
        <f ca="1">IFERROR(IF(JS22+JR23&gt;JT$4,JS22,JS22+JR23),"")</f>
        <v>46</v>
      </c>
      <c r="JT23" s="7">
        <f t="shared" ca="1" si="297"/>
        <v>21</v>
      </c>
      <c r="JU23" s="7">
        <f t="shared" ca="1" si="194"/>
        <v>0.66913651370374194</v>
      </c>
      <c r="JV23" s="7">
        <f t="shared" ca="1" si="195"/>
        <v>2.3171178603950349E-2</v>
      </c>
      <c r="JW23" s="7">
        <f t="shared" ca="1" si="196"/>
        <v>1</v>
      </c>
      <c r="JX23" s="7" t="str">
        <f t="shared" ca="1" si="197"/>
        <v>3</v>
      </c>
      <c r="JY23" s="7">
        <f ca="1">IFERROR(IF(JY22+JX23&gt;JZ$4,JY22,JY22+JX23),"")</f>
        <v>38</v>
      </c>
      <c r="JZ23" s="7">
        <f t="shared" ca="1" si="298"/>
        <v>22</v>
      </c>
      <c r="KA23" s="7">
        <f t="shared" ca="1" si="198"/>
        <v>0.47656861769527437</v>
      </c>
      <c r="KB23" s="7">
        <f t="shared" ca="1" si="199"/>
        <v>0.21573907461241792</v>
      </c>
      <c r="KC23" s="7">
        <f t="shared" ca="1" si="200"/>
        <v>1</v>
      </c>
      <c r="KD23" s="7" t="str">
        <f t="shared" ca="1" si="201"/>
        <v>3</v>
      </c>
      <c r="KE23" s="7">
        <f ca="1">IFERROR(IF(KE22+KD23&gt;KF$4,KE22,KE22+KD23),"")</f>
        <v>36</v>
      </c>
      <c r="KF23" s="7">
        <f t="shared" ca="1" si="299"/>
        <v>23</v>
      </c>
      <c r="KG23" s="7">
        <f t="shared" ca="1" si="202"/>
        <v>0.57595205209008116</v>
      </c>
      <c r="KH23" s="7">
        <f t="shared" ca="1" si="203"/>
        <v>0.11635564021761113</v>
      </c>
      <c r="KI23" s="7">
        <f t="shared" ca="1" si="204"/>
        <v>1</v>
      </c>
      <c r="KJ23" s="7" t="str">
        <f t="shared" ca="1" si="205"/>
        <v>3</v>
      </c>
      <c r="KK23" s="7">
        <f ca="1">IFERROR(IF(KK22+KJ23&gt;KL$4,KK22,KK22+KJ23),"")</f>
        <v>35</v>
      </c>
      <c r="KL23" s="7">
        <f t="shared" ca="1" si="300"/>
        <v>24</v>
      </c>
      <c r="KM23" s="7">
        <f t="shared" ca="1" si="206"/>
        <v>8.1119902034093028E-2</v>
      </c>
      <c r="KN23" s="7">
        <f t="shared" ca="1" si="207"/>
        <v>0.61118779027359926</v>
      </c>
      <c r="KO23" s="7">
        <f t="shared" ca="1" si="208"/>
        <v>1</v>
      </c>
      <c r="KP23" s="7" t="str">
        <f t="shared" ca="1" si="209"/>
        <v>3</v>
      </c>
      <c r="KQ23" s="7">
        <f ca="1">IFERROR(IF(KQ22+KP23&gt;KR$4,KQ22,KQ22+KP23),"")</f>
        <v>33</v>
      </c>
      <c r="KR23" s="7">
        <f t="shared" ca="1" si="301"/>
        <v>25</v>
      </c>
      <c r="KS23" s="7">
        <f t="shared" ca="1" si="210"/>
        <v>0.46943744341158078</v>
      </c>
      <c r="KT23" s="7">
        <f t="shared" ca="1" si="211"/>
        <v>0.22287024889611151</v>
      </c>
      <c r="KU23" s="7">
        <f t="shared" ca="1" si="212"/>
        <v>1</v>
      </c>
      <c r="KV23" s="7" t="str">
        <f t="shared" ca="1" si="213"/>
        <v>3</v>
      </c>
      <c r="KW23" s="7">
        <f ca="1">IFERROR(IF(KW22+KV23&gt;KX$4,KW22,KW22+KV23),"")</f>
        <v>23</v>
      </c>
      <c r="KX23" s="7">
        <f t="shared" ca="1" si="302"/>
        <v>26</v>
      </c>
      <c r="KY23" s="7">
        <f t="shared" ca="1" si="214"/>
        <v>9.596972539930515E-2</v>
      </c>
      <c r="KZ23" s="7">
        <f t="shared" ca="1" si="215"/>
        <v>0.59633796690838714</v>
      </c>
      <c r="LA23" s="7">
        <f t="shared" ca="1" si="216"/>
        <v>1</v>
      </c>
      <c r="LB23" s="7" t="str">
        <f t="shared" ca="1" si="217"/>
        <v>3</v>
      </c>
      <c r="LC23" s="7">
        <f ca="1">IFERROR(IF(LC22+LB23&gt;LD$4,LC22,LC22+LB23),"")</f>
        <v>37</v>
      </c>
      <c r="LD23" s="7">
        <f t="shared" ca="1" si="303"/>
        <v>27</v>
      </c>
      <c r="LE23" s="7">
        <f t="shared" ca="1" si="218"/>
        <v>0.71792428847865397</v>
      </c>
      <c r="LF23" s="7">
        <f t="shared" ca="1" si="219"/>
        <v>-2.5616596170961681E-2</v>
      </c>
      <c r="LG23" s="7">
        <f t="shared" ca="1" si="220"/>
        <v>0</v>
      </c>
      <c r="LH23" s="7">
        <f t="shared" ca="1" si="221"/>
        <v>0</v>
      </c>
      <c r="LI23" s="7">
        <f ca="1">IFERROR(IF(LI22+LH23&gt;LJ$4,LI22,LI22+LH23),"")</f>
        <v>29</v>
      </c>
      <c r="LJ23" s="7">
        <f t="shared" ca="1" si="304"/>
        <v>27</v>
      </c>
      <c r="LK23" s="7">
        <f t="shared" ca="1" si="222"/>
        <v>0.47193752164468517</v>
      </c>
      <c r="LL23" s="7">
        <f t="shared" ca="1" si="223"/>
        <v>0.22037017066300713</v>
      </c>
      <c r="LM23" s="7">
        <f t="shared" ca="1" si="224"/>
        <v>1</v>
      </c>
      <c r="LN23" s="7" t="str">
        <f t="shared" ca="1" si="225"/>
        <v>3</v>
      </c>
      <c r="LO23" s="7">
        <f ca="1">IFERROR(IF(LO22+LN23&gt;LP$4,LO22,LO22+LN23),"")</f>
        <v>43</v>
      </c>
      <c r="LP23" s="7">
        <f t="shared" ca="1" si="305"/>
        <v>28</v>
      </c>
      <c r="LQ23" s="7">
        <f t="shared" ca="1" si="226"/>
        <v>0.21093712220206395</v>
      </c>
      <c r="LR23" s="7">
        <f t="shared" ca="1" si="227"/>
        <v>0.48137057010562834</v>
      </c>
      <c r="LS23" s="7">
        <f t="shared" ca="1" si="228"/>
        <v>1</v>
      </c>
      <c r="LT23" s="7" t="str">
        <f t="shared" ca="1" si="229"/>
        <v>3</v>
      </c>
      <c r="LU23" s="7">
        <f ca="1">IFERROR(IF(LU22+LT23&gt;LV$4,LU22,LU22+LT23),"")</f>
        <v>32</v>
      </c>
      <c r="LV23" s="7">
        <f t="shared" ca="1" si="306"/>
        <v>29</v>
      </c>
      <c r="LW23" s="7">
        <f t="shared" ca="1" si="230"/>
        <v>0.88581695032942298</v>
      </c>
      <c r="LX23" s="7">
        <f t="shared" ca="1" si="231"/>
        <v>-0.19350925802173069</v>
      </c>
      <c r="LY23" s="7">
        <f t="shared" ca="1" si="232"/>
        <v>0</v>
      </c>
      <c r="LZ23" s="7">
        <f t="shared" ca="1" si="233"/>
        <v>0</v>
      </c>
      <c r="MA23" s="7">
        <f ca="1">IFERROR(IF(MA22+LZ23&gt;MB$4,MA22,MA22+LZ23),"")</f>
        <v>30</v>
      </c>
      <c r="MB23" s="7">
        <f t="shared" ca="1" si="307"/>
        <v>29</v>
      </c>
      <c r="MC23" s="7">
        <f t="shared" ca="1" si="234"/>
        <v>0.47967802930712944</v>
      </c>
      <c r="MD23" s="7">
        <f t="shared" ca="1" si="235"/>
        <v>0.21262966300056285</v>
      </c>
      <c r="ME23" s="7">
        <f t="shared" ca="1" si="236"/>
        <v>1</v>
      </c>
      <c r="MF23" s="7" t="str">
        <f t="shared" ca="1" si="237"/>
        <v>3</v>
      </c>
      <c r="MG23" s="7">
        <f ca="1">IFERROR(IF(MG22+MF23&gt;MH$4,MG22,MG22+MF23),"")</f>
        <v>34</v>
      </c>
      <c r="MH23" s="7">
        <f t="shared" ca="1" si="308"/>
        <v>30</v>
      </c>
      <c r="MI23" s="7">
        <f t="shared" ca="1" si="238"/>
        <v>0.33049957050023804</v>
      </c>
      <c r="MJ23" s="7">
        <f t="shared" ca="1" si="239"/>
        <v>0.36180812180745425</v>
      </c>
      <c r="MK23" s="7">
        <f t="shared" ca="1" si="240"/>
        <v>1</v>
      </c>
      <c r="ML23" s="7" t="str">
        <f t="shared" ca="1" si="241"/>
        <v>3</v>
      </c>
      <c r="MM23" s="7">
        <f ca="1">IFERROR(IF(MM22+ML23&gt;MN$4,MM22,MM22+ML23),"")</f>
        <v>34</v>
      </c>
      <c r="MN23" s="7">
        <f t="shared" ca="1" si="309"/>
        <v>31</v>
      </c>
      <c r="MO23" s="7">
        <f t="shared" ca="1" si="242"/>
        <v>0.86809368348767424</v>
      </c>
      <c r="MP23" s="7">
        <f t="shared" ca="1" si="243"/>
        <v>-0.17578599117998195</v>
      </c>
      <c r="MQ23" s="7">
        <f t="shared" ca="1" si="244"/>
        <v>0</v>
      </c>
      <c r="MR23" s="7">
        <f t="shared" ca="1" si="245"/>
        <v>0</v>
      </c>
      <c r="MS23" s="7">
        <f ca="1">IFERROR(IF(MS22+MR23&gt;MT$4,MS22,MS22+MR23),"")</f>
        <v>43</v>
      </c>
      <c r="MT23" s="7">
        <f t="shared" ca="1" si="310"/>
        <v>31</v>
      </c>
      <c r="MU23" s="7">
        <f t="shared" ca="1" si="246"/>
        <v>0.51576082789392885</v>
      </c>
      <c r="MV23" s="7">
        <f t="shared" ca="1" si="247"/>
        <v>0.17654686441376344</v>
      </c>
      <c r="MW23" s="7">
        <f t="shared" ca="1" si="248"/>
        <v>1</v>
      </c>
      <c r="MX23" s="7" t="str">
        <f t="shared" ca="1" si="249"/>
        <v>3</v>
      </c>
      <c r="MY23" s="7">
        <f ca="1">IFERROR(IF(MY22+MX23&gt;MZ$4,MY22,MY22+MX23),"")</f>
        <v>43</v>
      </c>
      <c r="MZ23" s="7">
        <f t="shared" ca="1" si="311"/>
        <v>32</v>
      </c>
      <c r="NA23" s="7">
        <f t="shared" ca="1" si="250"/>
        <v>0.80529008045347183</v>
      </c>
      <c r="NB23" s="7">
        <f t="shared" ca="1" si="251"/>
        <v>-0.11298238814577954</v>
      </c>
      <c r="NC23" s="7">
        <f t="shared" ca="1" si="252"/>
        <v>0</v>
      </c>
      <c r="ND23" s="7">
        <f t="shared" ca="1" si="253"/>
        <v>0</v>
      </c>
      <c r="NE23" s="7">
        <f ca="1">IFERROR(IF(NE22+ND23&gt;NF$4,NE22,NE22+ND23),"")</f>
        <v>29</v>
      </c>
      <c r="NF23" s="7">
        <f t="shared" ca="1" si="312"/>
        <v>32</v>
      </c>
      <c r="NG23" s="7">
        <f t="shared" ca="1" si="254"/>
        <v>0.68695248351424099</v>
      </c>
      <c r="NH23" s="7">
        <f t="shared" ca="1" si="255"/>
        <v>5.3552087934513048E-3</v>
      </c>
      <c r="NI23" s="7">
        <f t="shared" ca="1" si="256"/>
        <v>1</v>
      </c>
      <c r="NJ23" s="7" t="str">
        <f t="shared" ca="1" si="257"/>
        <v>3</v>
      </c>
      <c r="NK23" s="7">
        <f ca="1">IFERROR(IF(NK22+NJ23&gt;NL$4,NK22,NK22+NJ23),"")</f>
        <v>44</v>
      </c>
      <c r="NL23" s="7">
        <f t="shared" ca="1" si="313"/>
        <v>33</v>
      </c>
      <c r="NM23" s="7">
        <f t="shared" ca="1" si="258"/>
        <v>0.10298494868047992</v>
      </c>
      <c r="NN23" s="7">
        <f t="shared" ca="1" si="259"/>
        <v>0.58932274362721238</v>
      </c>
      <c r="NO23" s="7">
        <f t="shared" ca="1" si="260"/>
        <v>1</v>
      </c>
      <c r="NP23" s="7" t="str">
        <f t="shared" ca="1" si="261"/>
        <v>3</v>
      </c>
      <c r="NQ23" s="7">
        <f ca="1">IFERROR(IF(NQ22+NP23&gt;NR$4,NQ22,NQ22+NP23),"")</f>
        <v>37</v>
      </c>
      <c r="NR23" s="7">
        <f t="shared" ca="1" si="314"/>
        <v>34</v>
      </c>
      <c r="NT23">
        <v>21</v>
      </c>
      <c r="NU23" s="7" t="s">
        <v>19</v>
      </c>
      <c r="NV23" s="7" t="str">
        <f t="shared" ca="1" si="16"/>
        <v/>
      </c>
      <c r="NW23" s="7" t="str">
        <f t="shared" ca="1" si="8"/>
        <v/>
      </c>
      <c r="NX23" t="str">
        <f ca="1">IFERROR(VLOOKUP(NT23,$K$3:$AK$568,8,FALSE),"")</f>
        <v/>
      </c>
      <c r="NY23" t="str">
        <f ca="1">IFERROR(VLOOKUP(NT23,$K$3:$AK$568,9,FALSE),"")</f>
        <v/>
      </c>
      <c r="NZ23" s="7" t="str">
        <f ca="1">IFERROR(VLOOKUP(NT23,$K$3:$AK$568,27,FALSE),"")</f>
        <v/>
      </c>
      <c r="OB23">
        <v>21</v>
      </c>
      <c r="OC23" s="7" t="s">
        <v>19</v>
      </c>
      <c r="OD23" t="e">
        <f t="shared" ca="1" si="17"/>
        <v>#N/A</v>
      </c>
      <c r="OE23" s="7" t="str">
        <f t="shared" ca="1" si="18"/>
        <v/>
      </c>
      <c r="OF23" s="7" t="str">
        <f t="shared" ca="1" si="19"/>
        <v/>
      </c>
      <c r="OG23" t="str">
        <f t="shared" ca="1" si="20"/>
        <v/>
      </c>
      <c r="OI23">
        <v>21</v>
      </c>
      <c r="OJ23" s="7" t="s">
        <v>19</v>
      </c>
      <c r="OK23" s="7" t="str">
        <f t="shared" ca="1" si="21"/>
        <v/>
      </c>
      <c r="OL23" s="7" t="str">
        <f t="shared" ca="1" si="22"/>
        <v/>
      </c>
      <c r="OM23" t="str">
        <f ca="1">IFERROR(VLOOKUP(OI23,$L$3:$AK$568,7,FALSE),"")</f>
        <v/>
      </c>
      <c r="ON23" t="str">
        <f ca="1">IFERROR(VLOOKUP(OI23,$L$3:$AK$568,8,FALSE),"")</f>
        <v/>
      </c>
      <c r="OO23" s="7" t="str">
        <f ca="1">IFERROR(VLOOKUP(OI23,$L$3:$AK$568,26,FALSE),"")</f>
        <v/>
      </c>
      <c r="OQ23">
        <v>21</v>
      </c>
      <c r="OR23" s="7" t="s">
        <v>19</v>
      </c>
      <c r="OS23" t="e">
        <f t="shared" ca="1" si="23"/>
        <v>#N/A</v>
      </c>
      <c r="OT23" s="7" t="str">
        <f t="shared" ca="1" si="24"/>
        <v/>
      </c>
      <c r="OU23" s="7" t="str">
        <f t="shared" ca="1" si="25"/>
        <v/>
      </c>
      <c r="OV23" t="str">
        <f t="shared" ca="1" si="26"/>
        <v/>
      </c>
      <c r="OX23">
        <v>21</v>
      </c>
      <c r="OY23" s="7" t="s">
        <v>19</v>
      </c>
      <c r="OZ23" s="7">
        <f t="shared" ca="1" si="27"/>
        <v>6.9860882697819582</v>
      </c>
      <c r="PA23" s="7">
        <f t="shared" ca="1" si="28"/>
        <v>11</v>
      </c>
      <c r="PB23" t="str">
        <f ca="1">IFERROR(VLOOKUP(OX23,$M$3:$AK$568,6,FALSE),"")</f>
        <v>Concealment</v>
      </c>
      <c r="PC23" t="str">
        <f ca="1">IFERROR(VLOOKUP(OX23,$M$3:$AK$568,7,FALSE),"")</f>
        <v>Conceal.</v>
      </c>
      <c r="PD23" s="7">
        <f ca="1">IFERROR(VLOOKUP(OX23,$M$3:$AK$568,25,FALSE),"")</f>
        <v>6</v>
      </c>
      <c r="PF23">
        <v>21</v>
      </c>
      <c r="PG23" s="7" t="s">
        <v>19</v>
      </c>
      <c r="PH23" t="str">
        <f t="shared" ca="1" si="29"/>
        <v>Acting</v>
      </c>
      <c r="PI23" s="7" t="str">
        <f t="shared" ca="1" si="30"/>
        <v>Act.</v>
      </c>
      <c r="PJ23" s="7">
        <f t="shared" ca="1" si="31"/>
        <v>-27</v>
      </c>
      <c r="PK23" t="str">
        <f t="shared" ca="1" si="32"/>
        <v xml:space="preserve">Act. (-27), </v>
      </c>
      <c r="PM23">
        <v>21</v>
      </c>
      <c r="PN23" s="7" t="s">
        <v>19</v>
      </c>
      <c r="PO23" s="202" t="str">
        <f t="shared" ca="1" si="33"/>
        <v/>
      </c>
      <c r="PP23" s="7" t="str">
        <f t="shared" ca="1" si="34"/>
        <v/>
      </c>
      <c r="PQ23" t="str">
        <f ca="1">IFERROR(VLOOKUP(PM23,$G$325:$R$409,12,FALSE),"")</f>
        <v/>
      </c>
      <c r="PR23" t="e">
        <f ca="1">VLOOKUP(PM23,$G$324:$Q$409,11,FALSE)</f>
        <v>#N/A</v>
      </c>
      <c r="PS23" s="7" t="str">
        <f ca="1">VLOOKUP(PQ23,$R$325:$Y$409,8,FALSE)</f>
        <v>- -</v>
      </c>
      <c r="PT23" s="7">
        <f ca="1">ReSt</f>
        <v>-4</v>
      </c>
      <c r="PU23" s="7" t="e">
        <f t="shared" ca="1" si="35"/>
        <v>#N/A</v>
      </c>
      <c r="PV23" s="7" t="e">
        <f t="shared" ca="1" si="36"/>
        <v>#N/A</v>
      </c>
      <c r="PW23" s="7" t="str">
        <f ca="1">VLOOKUP(PQ23,$R$325:$AK$409,8,FALSE)</f>
        <v>- -</v>
      </c>
      <c r="PX23" s="7"/>
      <c r="PY23">
        <v>21</v>
      </c>
      <c r="PZ23" s="7" t="s">
        <v>19</v>
      </c>
      <c r="QA23" t="str">
        <f t="shared" ca="1" si="37"/>
        <v/>
      </c>
      <c r="QB23" s="7" t="str">
        <f t="shared" ca="1" si="38"/>
        <v/>
      </c>
      <c r="QC23" s="7" t="str">
        <f t="shared" ca="1" si="39"/>
        <v/>
      </c>
      <c r="QD23" t="str">
        <f t="shared" ca="1" si="40"/>
        <v/>
      </c>
      <c r="QF23">
        <v>21</v>
      </c>
      <c r="QG23" s="7" t="s">
        <v>19</v>
      </c>
      <c r="QH23" s="7" t="str">
        <f t="shared" ca="1" si="41"/>
        <v/>
      </c>
      <c r="QI23" s="7" t="e">
        <f t="shared" ca="1" si="42"/>
        <v>#VALUE!</v>
      </c>
      <c r="QJ23" t="e">
        <f t="shared" ca="1" si="43"/>
        <v>#N/A</v>
      </c>
      <c r="QK23" s="7" t="e">
        <f t="shared" ca="1" si="44"/>
        <v>#N/A</v>
      </c>
      <c r="QM23">
        <v>21</v>
      </c>
      <c r="QN23" s="7" t="s">
        <v>19</v>
      </c>
      <c r="QO23" t="str">
        <f t="shared" ca="1" si="45"/>
        <v/>
      </c>
      <c r="QP23" s="7" t="str">
        <f t="shared" ca="1" si="46"/>
        <v/>
      </c>
      <c r="QQ23" t="str">
        <f t="shared" ca="1" si="47"/>
        <v/>
      </c>
    </row>
    <row r="24" spans="1:459" x14ac:dyDescent="0.25">
      <c r="A24" s="240" t="str">
        <f>IF('Character Sheet'!$B$4="Creature","N","Y")</f>
        <v>Y</v>
      </c>
      <c r="C24" s="75"/>
      <c r="D24" s="76"/>
      <c r="F24" s="75"/>
      <c r="G24" s="76"/>
      <c r="I24" s="75"/>
      <c r="J24" s="85"/>
      <c r="K24" s="85">
        <f t="shared" ca="1" si="9"/>
        <v>1</v>
      </c>
      <c r="L24" s="85">
        <f t="shared" ca="1" si="316"/>
        <v>0</v>
      </c>
      <c r="M24" s="70">
        <f t="shared" ca="1" si="11"/>
        <v>2</v>
      </c>
      <c r="O24" s="222">
        <f t="shared" ca="1" si="12"/>
        <v>98</v>
      </c>
      <c r="Q24" s="7" t="str">
        <f t="shared" si="50"/>
        <v>Mounted Combat</v>
      </c>
      <c r="R24" s="9" t="s">
        <v>1333</v>
      </c>
      <c r="S24" s="9" t="s">
        <v>1832</v>
      </c>
      <c r="T24" s="61" t="str">
        <f>SUBSTITUTE(IFERROR(IFERROR(VLOOKUP(R24,'[1]Skill Statistics'!$A$3:$C$513,2,FALSE),VLOOKUP(Q24,'[1]Skill Statistics'!$A$3:$C$513,2,FALSE)),T23),"R*","ReSt")</f>
        <v>- -</v>
      </c>
      <c r="U24" s="61" t="str">
        <f>IFERROR(IFERROR(VLOOKUP(R24,'[1]Skill Statistics'!$A$3:$C$513,3,FALSE),VLOOKUP(Q24,'[1]Skill Statistics'!$A$3:$C$513,3,FALSE)),U23)</f>
        <v>- -</v>
      </c>
      <c r="V24" s="61" t="str">
        <f>IF(ISNUMBER(SEARCH("Category",R24)),"- -",IFERROR(IFERROR(VLOOKUP(Q24,[1]Professions!$A$4:$AM$288,MATCH(Profession,[1]Professions!$A$1:$AM$1,0),FALSE),VLOOKUP(Q24,Calculations!$B$91:$I$95,8,FALSE)),"- -"))</f>
        <v>2 / 3</v>
      </c>
      <c r="W24" s="60">
        <f t="shared" si="13"/>
        <v>0</v>
      </c>
      <c r="X24" s="7">
        <f ca="1">IFERROR(VLOOKUP(R24,$BS$6:$NR$519,MATCH(ActualLevel,$BS$3:$NR$3,0),FALSE),"- -")</f>
        <v>0</v>
      </c>
      <c r="Y24" s="7">
        <f ca="1">IF(V24="- -","- -",SUM(W24:X24))</f>
        <v>0</v>
      </c>
      <c r="Z24" s="7">
        <f ca="1">IFERROR(VLOOKUP(Y24,Charts!$BQ$2:$BR$52,2,FALSE),"- -")</f>
        <v>-25</v>
      </c>
      <c r="AA24" s="7" t="str">
        <f t="shared" ca="1" si="51"/>
        <v>- -</v>
      </c>
      <c r="AB24" s="7">
        <f t="shared" ca="1" si="317"/>
        <v>0</v>
      </c>
      <c r="AC24" s="7"/>
      <c r="AD24" s="7"/>
      <c r="AE24" s="7"/>
      <c r="AF24" s="7"/>
      <c r="AG24" s="7"/>
      <c r="AH24" s="43"/>
      <c r="AI24" s="7"/>
      <c r="AJ24" s="7"/>
      <c r="AK24" s="7">
        <f t="shared" ca="1" si="52"/>
        <v>-25</v>
      </c>
      <c r="AL24" s="7"/>
      <c r="AM24" s="69">
        <f>IFERROR(VLOOKUP(R24,'[1]Skill Statistics'!$A$3:$AN$513,MATCH(Profession,'[1]Skill Statistics'!$A$2:$AN$2,0),FALSE),0)</f>
        <v>0</v>
      </c>
      <c r="AN24" s="85">
        <f>IFERROR(VLOOKUP(Q24,'[1]Skill Statistics'!$A$3:$BK$513,MATCH(Archetype,'[1]Skill Statistics'!$A$2:$BK$2,0),FALSE),0)</f>
        <v>0.5</v>
      </c>
      <c r="AO24" s="85">
        <f>IFERROR(VLOOKUP(Q24,'[1]Skill Statistics'!$A$3:$BB$513,MATCH(Race,'[1]Skill Statistics'!$A$2:$BB$2,0),FALSE),0)</f>
        <v>0</v>
      </c>
      <c r="AP24" s="85">
        <f t="shared" ca="1" si="14"/>
        <v>0</v>
      </c>
      <c r="AQ24" s="70"/>
      <c r="AS24" s="69" t="str">
        <f>IFERROR(VLOOKUP(Q24,'[1]Professional Skills'!$A$4:$AM$288,MATCH(Profession,'[1]Professional Skills'!$A$3:$AM$3,0),FALSE),"- -")</f>
        <v>x</v>
      </c>
      <c r="AU24" s="7" t="str">
        <f t="shared" si="319"/>
        <v>x</v>
      </c>
      <c r="AV24" s="7">
        <f t="shared" ca="1" si="318"/>
        <v>0.1038591178928292</v>
      </c>
      <c r="AW24">
        <f t="shared" ca="1" si="55"/>
        <v>0.1038591178928292</v>
      </c>
      <c r="AX24">
        <f ca="1">IFERROR(_xlfn.RANK.EQ(AW24,$AW$5:$AW$568),"")</f>
        <v>14</v>
      </c>
      <c r="AY24">
        <f t="shared" ca="1" si="3"/>
        <v>0.1038591178928292</v>
      </c>
      <c r="AZ24" s="70" t="str">
        <f t="shared" ca="1" si="53"/>
        <v/>
      </c>
      <c r="BB24" s="69">
        <f>IFERROR(IF(Q24="Language",VLOOKUP(R24,[1]Cultures!$B$4:$N$218,MATCH(Culture,[1]Cultures!$B$3:$N$3,0),FALSE),VLOOKUP(Q24,[1]Cultures!$B$4:$O$212,MATCH(Culture,[1]Cultures!$B$3:$O$3,0),FALSE)),"- -")</f>
        <v>0</v>
      </c>
      <c r="BD24">
        <f t="shared" ca="1" si="315"/>
        <v>0</v>
      </c>
      <c r="BE24" t="str">
        <f t="shared" si="262"/>
        <v/>
      </c>
      <c r="BI24" s="7">
        <f t="shared" si="54"/>
        <v>0</v>
      </c>
      <c r="BJ24" s="7"/>
      <c r="BK24" s="7"/>
      <c r="BL24" s="70">
        <f t="shared" si="6"/>
        <v>0</v>
      </c>
      <c r="BN24" s="69">
        <f>IFERROR(VLOOKUP(V24,Charts!$BT$2:$BV$14,3,FALSE),"- -")</f>
        <v>0.84615384615384615</v>
      </c>
      <c r="BO24" s="85">
        <f t="shared" ca="1" si="15"/>
        <v>2.0490491925481207</v>
      </c>
      <c r="BP24" s="70">
        <f t="shared" ca="1" si="263"/>
        <v>98</v>
      </c>
      <c r="BR24" s="7">
        <v>19</v>
      </c>
      <c r="BS24" s="9" t="str">
        <f ca="1">VLOOKUP(BR24,$O$3:$R$568,4,FALSE)</f>
        <v>Pole-arm</v>
      </c>
      <c r="BT24" s="7" t="str">
        <f ca="1">VLOOKUP(BS24,$R$3:$V$568,5,FALSE)</f>
        <v>3 / 4</v>
      </c>
      <c r="BU24" s="7">
        <f ca="1">VLOOKUP(BT24,Charts!$BT$2:$BV$14,3,FALSE)</f>
        <v>0.69230769230769229</v>
      </c>
      <c r="BV24" s="7" t="str">
        <f t="shared" ca="1" si="56"/>
        <v>3</v>
      </c>
      <c r="BW24" s="7" t="str">
        <f t="shared" ca="1" si="57"/>
        <v>4</v>
      </c>
      <c r="BY24" s="7">
        <f t="shared" ca="1" si="58"/>
        <v>0.29315292793415715</v>
      </c>
      <c r="BZ24" s="7">
        <f t="shared" ca="1" si="59"/>
        <v>0.39915476437353514</v>
      </c>
      <c r="CA24" s="7">
        <f t="shared" ca="1" si="60"/>
        <v>1</v>
      </c>
      <c r="CB24" s="7" t="str">
        <f t="shared" ca="1" si="61"/>
        <v>3</v>
      </c>
      <c r="CC24" s="7">
        <f ca="1">IFERROR(IF(CC23+CB24&gt;CD$4,CC23,CC23+CB24),"")</f>
        <v>37</v>
      </c>
      <c r="CD24" s="7">
        <f t="shared" ca="1" si="264"/>
        <v>0</v>
      </c>
      <c r="CE24" s="7">
        <f t="shared" ca="1" si="62"/>
        <v>0.45577369458929329</v>
      </c>
      <c r="CF24" s="7">
        <f t="shared" ca="1" si="63"/>
        <v>0.236533997718399</v>
      </c>
      <c r="CG24" s="7">
        <f t="shared" ca="1" si="64"/>
        <v>1</v>
      </c>
      <c r="CH24" s="7" t="str">
        <f t="shared" ca="1" si="65"/>
        <v>3</v>
      </c>
      <c r="CI24" s="7">
        <f ca="1">IFERROR(IF(CI23+CH24&gt;CJ$4,CI23,CI23+CH24),"")</f>
        <v>33</v>
      </c>
      <c r="CJ24" s="7">
        <f t="shared" ca="1" si="265"/>
        <v>1</v>
      </c>
      <c r="CK24" s="7">
        <f t="shared" ca="1" si="66"/>
        <v>0.94322565661806312</v>
      </c>
      <c r="CL24" s="7">
        <f t="shared" ca="1" si="67"/>
        <v>-0.25091796431037083</v>
      </c>
      <c r="CM24" s="7">
        <f t="shared" ca="1" si="68"/>
        <v>0</v>
      </c>
      <c r="CN24" s="7">
        <f t="shared" ca="1" si="69"/>
        <v>0</v>
      </c>
      <c r="CO24" s="7">
        <f ca="1">IFERROR(IF(CO23+CN24&gt;CP$4,CO23,CO23+CN24),"")</f>
        <v>41</v>
      </c>
      <c r="CP24" s="7">
        <f t="shared" ca="1" si="266"/>
        <v>1</v>
      </c>
      <c r="CQ24" s="7">
        <f t="shared" ca="1" si="70"/>
        <v>0.45757764979097437</v>
      </c>
      <c r="CR24" s="7">
        <f t="shared" ca="1" si="71"/>
        <v>0.23473004251671792</v>
      </c>
      <c r="CS24" s="7">
        <f t="shared" ca="1" si="72"/>
        <v>1</v>
      </c>
      <c r="CT24" s="7" t="str">
        <f t="shared" ca="1" si="73"/>
        <v>3</v>
      </c>
      <c r="CU24" s="7">
        <f ca="1">IFERROR(IF(CU23+CT24&gt;CV$4,CU23,CU23+CT24),"")</f>
        <v>41</v>
      </c>
      <c r="CV24" s="7">
        <f t="shared" ca="1" si="267"/>
        <v>2</v>
      </c>
      <c r="CW24" s="7">
        <f t="shared" ca="1" si="74"/>
        <v>0.27314864748930301</v>
      </c>
      <c r="CX24" s="7">
        <f t="shared" ca="1" si="75"/>
        <v>0.41915904481838928</v>
      </c>
      <c r="CY24" s="7">
        <f t="shared" ca="1" si="76"/>
        <v>1</v>
      </c>
      <c r="CZ24" s="7" t="str">
        <f t="shared" ca="1" si="77"/>
        <v>3</v>
      </c>
      <c r="DA24" s="7">
        <f ca="1">IFERROR(IF(DA23+CZ24&gt;DB$4,DA23,DA23+CZ24),"")</f>
        <v>41</v>
      </c>
      <c r="DB24" s="7">
        <f t="shared" ca="1" si="268"/>
        <v>3</v>
      </c>
      <c r="DC24" s="7">
        <f t="shared" ca="1" si="78"/>
        <v>4.0656421018658739E-2</v>
      </c>
      <c r="DD24" s="7">
        <f t="shared" ca="1" si="79"/>
        <v>0.65165127128903355</v>
      </c>
      <c r="DE24" s="7">
        <f t="shared" ca="1" si="80"/>
        <v>1</v>
      </c>
      <c r="DF24" s="7" t="str">
        <f t="shared" ca="1" si="81"/>
        <v>3</v>
      </c>
      <c r="DG24" s="7">
        <f ca="1">IFERROR(IF(DG23+DF24&gt;DH$4,DG23,DG23+DF24),"")</f>
        <v>34</v>
      </c>
      <c r="DH24" s="7">
        <f t="shared" ca="1" si="269"/>
        <v>4</v>
      </c>
      <c r="DI24" s="7">
        <f t="shared" ca="1" si="82"/>
        <v>0.76800076829837538</v>
      </c>
      <c r="DJ24" s="7">
        <f t="shared" ca="1" si="83"/>
        <v>-7.569307599068309E-2</v>
      </c>
      <c r="DK24" s="7">
        <f t="shared" ca="1" si="84"/>
        <v>0</v>
      </c>
      <c r="DL24" s="7">
        <f t="shared" ca="1" si="85"/>
        <v>0</v>
      </c>
      <c r="DM24" s="7">
        <f ca="1">IFERROR(IF(DM23+DL24&gt;DN$4,DM23,DM23+DL24),"")</f>
        <v>47</v>
      </c>
      <c r="DN24" s="7">
        <f t="shared" ca="1" si="270"/>
        <v>4</v>
      </c>
      <c r="DO24" s="7">
        <f t="shared" ca="1" si="86"/>
        <v>0.48173670550466452</v>
      </c>
      <c r="DP24" s="7">
        <f t="shared" ca="1" si="87"/>
        <v>0.21057098680302777</v>
      </c>
      <c r="DQ24" s="7">
        <f t="shared" ca="1" si="88"/>
        <v>1</v>
      </c>
      <c r="DR24" s="7" t="str">
        <f t="shared" ca="1" si="89"/>
        <v>3</v>
      </c>
      <c r="DS24" s="7">
        <f ca="1">IFERROR(IF(DS23+DR24&gt;DT$4,DS23,DS23+DR24),"")</f>
        <v>47</v>
      </c>
      <c r="DT24" s="7">
        <f t="shared" ca="1" si="271"/>
        <v>5</v>
      </c>
      <c r="DU24" s="7">
        <f t="shared" ca="1" si="90"/>
        <v>4.4172546738726393E-2</v>
      </c>
      <c r="DV24" s="7">
        <f t="shared" ca="1" si="91"/>
        <v>0.6481351455689659</v>
      </c>
      <c r="DW24" s="7">
        <f t="shared" ca="1" si="92"/>
        <v>1</v>
      </c>
      <c r="DX24" s="7" t="str">
        <f t="shared" ca="1" si="93"/>
        <v>3</v>
      </c>
      <c r="DY24" s="7">
        <f ca="1">IFERROR(IF(DY23+DX24&gt;DZ$4,DY23,DY23+DX24),"")</f>
        <v>46</v>
      </c>
      <c r="DZ24" s="7">
        <f t="shared" ca="1" si="272"/>
        <v>6</v>
      </c>
      <c r="EA24" s="7">
        <f t="shared" ca="1" si="94"/>
        <v>0.4325456241997967</v>
      </c>
      <c r="EB24" s="7">
        <f t="shared" ca="1" si="95"/>
        <v>0.25976206810789559</v>
      </c>
      <c r="EC24" s="7">
        <f t="shared" ca="1" si="96"/>
        <v>1</v>
      </c>
      <c r="ED24" s="7" t="str">
        <f t="shared" ca="1" si="97"/>
        <v>3</v>
      </c>
      <c r="EE24" s="7">
        <f ca="1">IFERROR(IF(EE23+ED24&gt;EF$4,EE23,EE23+ED24),"")</f>
        <v>27</v>
      </c>
      <c r="EF24" s="7">
        <f t="shared" ca="1" si="273"/>
        <v>7</v>
      </c>
      <c r="EG24" s="7">
        <f t="shared" ca="1" si="98"/>
        <v>0.27238789545419217</v>
      </c>
      <c r="EH24" s="7">
        <f t="shared" ca="1" si="99"/>
        <v>0.41991979685350012</v>
      </c>
      <c r="EI24" s="7">
        <f t="shared" ca="1" si="100"/>
        <v>1</v>
      </c>
      <c r="EJ24" s="7" t="str">
        <f t="shared" ca="1" si="101"/>
        <v>3</v>
      </c>
      <c r="EK24" s="7">
        <f ca="1">IFERROR(IF(EK23+EJ24&gt;EL$4,EK23,EK23+EJ24),"")</f>
        <v>33</v>
      </c>
      <c r="EL24" s="7">
        <f t="shared" ca="1" si="274"/>
        <v>8</v>
      </c>
      <c r="EM24" s="7">
        <f t="shared" ca="1" si="102"/>
        <v>0.43763026260348747</v>
      </c>
      <c r="EN24" s="7">
        <f t="shared" ca="1" si="103"/>
        <v>0.25467742970420482</v>
      </c>
      <c r="EO24" s="7">
        <f t="shared" ca="1" si="104"/>
        <v>1</v>
      </c>
      <c r="EP24" s="7" t="str">
        <f t="shared" ca="1" si="105"/>
        <v>3</v>
      </c>
      <c r="EQ24" s="7">
        <f ca="1">IFERROR(IF(EQ23+EP24&gt;ER$4,EQ23,EQ23+EP24),"")</f>
        <v>36</v>
      </c>
      <c r="ER24" s="7">
        <f t="shared" ca="1" si="275"/>
        <v>9</v>
      </c>
      <c r="ES24" s="7">
        <f t="shared" ca="1" si="106"/>
        <v>0.42501401580605946</v>
      </c>
      <c r="ET24" s="7">
        <f t="shared" ca="1" si="107"/>
        <v>0.26729367650163283</v>
      </c>
      <c r="EU24" s="7">
        <f t="shared" ca="1" si="108"/>
        <v>1</v>
      </c>
      <c r="EV24" s="7" t="str">
        <f t="shared" ca="1" si="109"/>
        <v>3</v>
      </c>
      <c r="EW24" s="7">
        <f ca="1">IFERROR(IF(EW23+EV24&gt;EX$4,EW23,EW23+EV24),"")</f>
        <v>35</v>
      </c>
      <c r="EX24" s="7">
        <f t="shared" ca="1" si="276"/>
        <v>10</v>
      </c>
      <c r="EY24" s="7">
        <f t="shared" ca="1" si="110"/>
        <v>0.63513661205372063</v>
      </c>
      <c r="EZ24" s="7">
        <f t="shared" ca="1" si="111"/>
        <v>5.7171080253971662E-2</v>
      </c>
      <c r="FA24" s="7">
        <f t="shared" ca="1" si="112"/>
        <v>1</v>
      </c>
      <c r="FB24" s="7" t="str">
        <f t="shared" ca="1" si="113"/>
        <v>3</v>
      </c>
      <c r="FC24" s="7">
        <f ca="1">IFERROR(IF(FC23+FB24&gt;FD$4,FC23,FC23+FB24),"")</f>
        <v>31</v>
      </c>
      <c r="FD24" s="7">
        <f t="shared" ca="1" si="277"/>
        <v>11</v>
      </c>
      <c r="FE24" s="7">
        <f t="shared" ca="1" si="114"/>
        <v>0.85354364319226605</v>
      </c>
      <c r="FF24" s="7">
        <f t="shared" ca="1" si="115"/>
        <v>-0.16123595088457376</v>
      </c>
      <c r="FG24" s="7">
        <f t="shared" ca="1" si="116"/>
        <v>0</v>
      </c>
      <c r="FH24" s="7">
        <f t="shared" ca="1" si="117"/>
        <v>0</v>
      </c>
      <c r="FI24" s="7">
        <f ca="1">IFERROR(IF(FI23+FH24&gt;FJ$4,FI23,FI23+FH24),"")</f>
        <v>41</v>
      </c>
      <c r="FJ24" s="7">
        <f t="shared" ca="1" si="278"/>
        <v>11</v>
      </c>
      <c r="FK24" s="7">
        <f t="shared" ca="1" si="118"/>
        <v>0.92531288128073652</v>
      </c>
      <c r="FL24" s="7">
        <f t="shared" ca="1" si="119"/>
        <v>-0.23300518897304423</v>
      </c>
      <c r="FM24" s="7">
        <f t="shared" ca="1" si="120"/>
        <v>0</v>
      </c>
      <c r="FN24" s="7">
        <f t="shared" ca="1" si="121"/>
        <v>0</v>
      </c>
      <c r="FO24" s="7">
        <f ca="1">IFERROR(IF(FO23+FN24&gt;FP$4,FO23,FO23+FN24),"")</f>
        <v>27</v>
      </c>
      <c r="FP24" s="7">
        <f t="shared" ca="1" si="279"/>
        <v>11</v>
      </c>
      <c r="FQ24" s="7">
        <f t="shared" ca="1" si="122"/>
        <v>0.19958678300212662</v>
      </c>
      <c r="FR24" s="7">
        <f t="shared" ca="1" si="123"/>
        <v>0.49272090930556567</v>
      </c>
      <c r="FS24" s="7">
        <f t="shared" ca="1" si="124"/>
        <v>1</v>
      </c>
      <c r="FT24" s="7" t="str">
        <f t="shared" ca="1" si="125"/>
        <v>3</v>
      </c>
      <c r="FU24" s="7">
        <f ca="1">IFERROR(IF(FU23+FT24&gt;FV$4,FU23,FU23+FT24),"")</f>
        <v>45</v>
      </c>
      <c r="FV24" s="7">
        <f t="shared" ca="1" si="280"/>
        <v>12</v>
      </c>
      <c r="FW24" s="7">
        <f t="shared" ca="1" si="126"/>
        <v>0.82656673796288482</v>
      </c>
      <c r="FX24" s="7">
        <f t="shared" ca="1" si="127"/>
        <v>-0.13425904565519253</v>
      </c>
      <c r="FY24" s="7">
        <f t="shared" ca="1" si="128"/>
        <v>0</v>
      </c>
      <c r="FZ24" s="7">
        <f t="shared" ca="1" si="129"/>
        <v>0</v>
      </c>
      <c r="GA24" s="7">
        <f ca="1">IFERROR(IF(GA23+FZ24&gt;GB$4,GA23,GA23+FZ24),"")</f>
        <v>28</v>
      </c>
      <c r="GB24" s="7">
        <f t="shared" ca="1" si="281"/>
        <v>12</v>
      </c>
      <c r="GC24" s="7">
        <f t="shared" ca="1" si="130"/>
        <v>0.71603753500357825</v>
      </c>
      <c r="GD24" s="7">
        <f t="shared" ca="1" si="131"/>
        <v>-2.3729842695885961E-2</v>
      </c>
      <c r="GE24" s="7">
        <f t="shared" ca="1" si="132"/>
        <v>0</v>
      </c>
      <c r="GF24" s="7">
        <f t="shared" ca="1" si="133"/>
        <v>0</v>
      </c>
      <c r="GG24" s="7">
        <f ca="1">IFERROR(IF(GG23+GF24&gt;GH$4,GG23,GG23+GF24),"")</f>
        <v>34</v>
      </c>
      <c r="GH24" s="7">
        <f t="shared" ca="1" si="282"/>
        <v>12</v>
      </c>
      <c r="GI24" s="7">
        <f t="shared" ca="1" si="134"/>
        <v>0.7419824521059345</v>
      </c>
      <c r="GJ24" s="7">
        <f t="shared" ca="1" si="135"/>
        <v>-4.9674759798242207E-2</v>
      </c>
      <c r="GK24" s="7">
        <f t="shared" ca="1" si="136"/>
        <v>0</v>
      </c>
      <c r="GL24" s="7">
        <f t="shared" ca="1" si="137"/>
        <v>0</v>
      </c>
      <c r="GM24" s="7">
        <f ca="1">IFERROR(IF(GM23+GL24&gt;GN$4,GM23,GM23+GL24),"")</f>
        <v>31</v>
      </c>
      <c r="GN24" s="7">
        <f t="shared" ca="1" si="283"/>
        <v>12</v>
      </c>
      <c r="GO24" s="7">
        <f t="shared" ca="1" si="138"/>
        <v>0.33165302805071983</v>
      </c>
      <c r="GP24" s="7">
        <f t="shared" ca="1" si="139"/>
        <v>0.36065466425697246</v>
      </c>
      <c r="GQ24" s="7">
        <f t="shared" ca="1" si="140"/>
        <v>1</v>
      </c>
      <c r="GR24" s="7" t="str">
        <f t="shared" ca="1" si="141"/>
        <v>3</v>
      </c>
      <c r="GS24" s="7">
        <f ca="1">IFERROR(IF(GS23+GR24&gt;GT$4,GS23,GS23+GR24),"")</f>
        <v>39</v>
      </c>
      <c r="GT24" s="7">
        <f t="shared" ca="1" si="284"/>
        <v>13</v>
      </c>
      <c r="GU24" s="7">
        <f t="shared" ca="1" si="142"/>
        <v>0.89750675882401132</v>
      </c>
      <c r="GV24" s="7">
        <f t="shared" ca="1" si="143"/>
        <v>-0.20519906651631903</v>
      </c>
      <c r="GW24" s="7">
        <f t="shared" ca="1" si="144"/>
        <v>0</v>
      </c>
      <c r="GX24" s="7">
        <f t="shared" ca="1" si="145"/>
        <v>0</v>
      </c>
      <c r="GY24" s="7">
        <f ca="1">IFERROR(IF(GY23+GX24&gt;GZ$4,GY23,GY23+GX24),"")</f>
        <v>30</v>
      </c>
      <c r="GZ24" s="7">
        <f t="shared" ca="1" si="285"/>
        <v>13</v>
      </c>
      <c r="HA24" s="7">
        <f t="shared" ca="1" si="146"/>
        <v>0.86715918288186222</v>
      </c>
      <c r="HB24" s="7">
        <f t="shared" ca="1" si="147"/>
        <v>-0.17485149057416993</v>
      </c>
      <c r="HC24" s="7">
        <f t="shared" ca="1" si="148"/>
        <v>0</v>
      </c>
      <c r="HD24" s="7">
        <f t="shared" ca="1" si="149"/>
        <v>0</v>
      </c>
      <c r="HE24" s="7">
        <f ca="1">IFERROR(IF(HE23+HD24&gt;HF$4,HE23,HE23+HD24),"")</f>
        <v>40</v>
      </c>
      <c r="HF24" s="7">
        <f t="shared" ca="1" si="286"/>
        <v>13</v>
      </c>
      <c r="HG24" s="7">
        <f t="shared" ca="1" si="150"/>
        <v>0.93096453149872194</v>
      </c>
      <c r="HH24" s="7">
        <f t="shared" ca="1" si="151"/>
        <v>-0.23865683919102965</v>
      </c>
      <c r="HI24" s="7">
        <f t="shared" ca="1" si="152"/>
        <v>0</v>
      </c>
      <c r="HJ24" s="7">
        <f t="shared" ca="1" si="153"/>
        <v>0</v>
      </c>
      <c r="HK24" s="7">
        <f ca="1">IFERROR(IF(HK23+HJ24&gt;HL$4,HK23,HK23+HJ24),"")</f>
        <v>33</v>
      </c>
      <c r="HL24" s="7">
        <f t="shared" ca="1" si="287"/>
        <v>13</v>
      </c>
      <c r="HM24" s="7">
        <f t="shared" ca="1" si="154"/>
        <v>0.90193259795330238</v>
      </c>
      <c r="HN24" s="7">
        <f t="shared" ca="1" si="155"/>
        <v>-0.20962490564561009</v>
      </c>
      <c r="HO24" s="7">
        <f t="shared" ca="1" si="156"/>
        <v>0</v>
      </c>
      <c r="HP24" s="7">
        <f t="shared" ca="1" si="157"/>
        <v>0</v>
      </c>
      <c r="HQ24" s="7">
        <f ca="1">IFERROR(IF(HQ23+HP24&gt;HR$4,HQ23,HQ23+HP24),"")</f>
        <v>37</v>
      </c>
      <c r="HR24" s="7">
        <f t="shared" ca="1" si="288"/>
        <v>13</v>
      </c>
      <c r="HS24" s="7">
        <f t="shared" ca="1" si="158"/>
        <v>0.72912527142337258</v>
      </c>
      <c r="HT24" s="7">
        <f t="shared" ca="1" si="159"/>
        <v>-3.6817579115680288E-2</v>
      </c>
      <c r="HU24" s="7">
        <f t="shared" ca="1" si="160"/>
        <v>0</v>
      </c>
      <c r="HV24" s="7">
        <f t="shared" ca="1" si="161"/>
        <v>0</v>
      </c>
      <c r="HW24" s="7">
        <f ca="1">IFERROR(IF(HW23+HV24&gt;HX$4,HW23,HW23+HV24),"")</f>
        <v>36</v>
      </c>
      <c r="HX24" s="7">
        <f t="shared" ca="1" si="289"/>
        <v>13</v>
      </c>
      <c r="HY24" s="7">
        <f t="shared" ca="1" si="162"/>
        <v>0.79764578333441971</v>
      </c>
      <c r="HZ24" s="7">
        <f t="shared" ca="1" si="163"/>
        <v>-0.10533809102672742</v>
      </c>
      <c r="IA24" s="7">
        <f t="shared" ca="1" si="164"/>
        <v>0</v>
      </c>
      <c r="IB24" s="7">
        <f t="shared" ca="1" si="165"/>
        <v>0</v>
      </c>
      <c r="IC24" s="7">
        <f ca="1">IFERROR(IF(IC23+IB24&gt;ID$4,IC23,IC23+IB24),"")</f>
        <v>41</v>
      </c>
      <c r="ID24" s="7">
        <f t="shared" ca="1" si="290"/>
        <v>13</v>
      </c>
      <c r="IE24" s="7">
        <f t="shared" ca="1" si="166"/>
        <v>0.70854657679926769</v>
      </c>
      <c r="IF24" s="7">
        <f t="shared" ca="1" si="167"/>
        <v>-1.62388844915754E-2</v>
      </c>
      <c r="IG24" s="7">
        <f t="shared" ca="1" si="168"/>
        <v>0</v>
      </c>
      <c r="IH24" s="7">
        <f t="shared" ca="1" si="169"/>
        <v>0</v>
      </c>
      <c r="II24" s="7">
        <f ca="1">IFERROR(IF(II23+IH24&gt;IJ$4,II23,II23+IH24),"")</f>
        <v>40</v>
      </c>
      <c r="IJ24" s="7">
        <f t="shared" ca="1" si="291"/>
        <v>13</v>
      </c>
      <c r="IK24" s="7">
        <f t="shared" ca="1" si="170"/>
        <v>0.96773948699356294</v>
      </c>
      <c r="IL24" s="7">
        <f t="shared" ca="1" si="171"/>
        <v>-0.27543179468587065</v>
      </c>
      <c r="IM24" s="7">
        <f t="shared" ca="1" si="172"/>
        <v>0</v>
      </c>
      <c r="IN24" s="7">
        <f t="shared" ca="1" si="173"/>
        <v>0</v>
      </c>
      <c r="IO24" s="7">
        <f ca="1">IFERROR(IF(IO23+IN24&gt;IP$4,IO23,IO23+IN24),"")</f>
        <v>33</v>
      </c>
      <c r="IP24" s="7">
        <f t="shared" ca="1" si="292"/>
        <v>13</v>
      </c>
      <c r="IQ24" s="7">
        <f t="shared" ca="1" si="174"/>
        <v>0.62296614931710492</v>
      </c>
      <c r="IR24" s="7">
        <f t="shared" ca="1" si="175"/>
        <v>6.9341542990587368E-2</v>
      </c>
      <c r="IS24" s="7">
        <f t="shared" ca="1" si="176"/>
        <v>1</v>
      </c>
      <c r="IT24" s="7" t="str">
        <f t="shared" ca="1" si="177"/>
        <v>3</v>
      </c>
      <c r="IU24" s="7">
        <f ca="1">IFERROR(IF(IU23+IT24&gt;IV$4,IU23,IU23+IT24),"")</f>
        <v>44</v>
      </c>
      <c r="IV24" s="7">
        <f t="shared" ca="1" si="293"/>
        <v>14</v>
      </c>
      <c r="IW24" s="7">
        <f t="shared" ca="1" si="178"/>
        <v>0.65210155121221203</v>
      </c>
      <c r="IX24" s="7">
        <f t="shared" ca="1" si="179"/>
        <v>4.0206141095480263E-2</v>
      </c>
      <c r="IY24" s="7">
        <f t="shared" ca="1" si="180"/>
        <v>1</v>
      </c>
      <c r="IZ24" s="7" t="str">
        <f t="shared" ca="1" si="181"/>
        <v>3</v>
      </c>
      <c r="JA24" s="7">
        <f ca="1">IFERROR(IF(JA23+IZ24&gt;JB$4,JA23,JA23+IZ24),"")</f>
        <v>46</v>
      </c>
      <c r="JB24" s="7">
        <f t="shared" ca="1" si="294"/>
        <v>15</v>
      </c>
      <c r="JC24" s="7">
        <f t="shared" ca="1" si="182"/>
        <v>0.378309727695604</v>
      </c>
      <c r="JD24" s="7">
        <f t="shared" ca="1" si="183"/>
        <v>0.31399796461208829</v>
      </c>
      <c r="JE24" s="7">
        <f t="shared" ca="1" si="184"/>
        <v>1</v>
      </c>
      <c r="JF24" s="7" t="str">
        <f t="shared" ca="1" si="185"/>
        <v>3</v>
      </c>
      <c r="JG24" s="7">
        <f ca="1">IFERROR(IF(JG23+JF24&gt;JH$4,JG23,JG23+JF24),"")</f>
        <v>35</v>
      </c>
      <c r="JH24" s="7">
        <f t="shared" ca="1" si="295"/>
        <v>16</v>
      </c>
      <c r="JI24" s="7">
        <f t="shared" ca="1" si="186"/>
        <v>0.4472999330379106</v>
      </c>
      <c r="JJ24" s="7">
        <f t="shared" ca="1" si="187"/>
        <v>0.24500775926978169</v>
      </c>
      <c r="JK24" s="7">
        <f t="shared" ca="1" si="188"/>
        <v>1</v>
      </c>
      <c r="JL24" s="7" t="str">
        <f t="shared" ca="1" si="189"/>
        <v>3</v>
      </c>
      <c r="JM24" s="7">
        <f ca="1">IFERROR(IF(JM23+JL24&gt;JN$4,JM23,JM23+JL24),"")</f>
        <v>43</v>
      </c>
      <c r="JN24" s="7">
        <f t="shared" ca="1" si="296"/>
        <v>17</v>
      </c>
      <c r="JO24" s="7">
        <f t="shared" ca="1" si="190"/>
        <v>0.59957470530852963</v>
      </c>
      <c r="JP24" s="7">
        <f t="shared" ca="1" si="191"/>
        <v>9.2732986999162659E-2</v>
      </c>
      <c r="JQ24" s="7">
        <f t="shared" ca="1" si="192"/>
        <v>1</v>
      </c>
      <c r="JR24" s="7" t="str">
        <f t="shared" ca="1" si="193"/>
        <v>3</v>
      </c>
      <c r="JS24" s="7">
        <f ca="1">IFERROR(IF(JS23+JR24&gt;JT$4,JS23,JS23+JR24),"")</f>
        <v>49</v>
      </c>
      <c r="JT24" s="7">
        <f t="shared" ca="1" si="297"/>
        <v>18</v>
      </c>
      <c r="JU24" s="7">
        <f t="shared" ca="1" si="194"/>
        <v>0.8954405341893803</v>
      </c>
      <c r="JV24" s="7">
        <f t="shared" ca="1" si="195"/>
        <v>-0.20313284188168801</v>
      </c>
      <c r="JW24" s="7">
        <f t="shared" ca="1" si="196"/>
        <v>0</v>
      </c>
      <c r="JX24" s="7">
        <f t="shared" ca="1" si="197"/>
        <v>0</v>
      </c>
      <c r="JY24" s="7">
        <f ca="1">IFERROR(IF(JY23+JX24&gt;JZ$4,JY23,JY23+JX24),"")</f>
        <v>38</v>
      </c>
      <c r="JZ24" s="7">
        <f t="shared" ca="1" si="298"/>
        <v>18</v>
      </c>
      <c r="KA24" s="7">
        <f t="shared" ca="1" si="198"/>
        <v>0.46130955172603449</v>
      </c>
      <c r="KB24" s="7">
        <f t="shared" ca="1" si="199"/>
        <v>0.2309981405816578</v>
      </c>
      <c r="KC24" s="7">
        <f t="shared" ca="1" si="200"/>
        <v>1</v>
      </c>
      <c r="KD24" s="7" t="str">
        <f t="shared" ca="1" si="201"/>
        <v>3</v>
      </c>
      <c r="KE24" s="7">
        <f ca="1">IFERROR(IF(KE23+KD24&gt;KF$4,KE23,KE23+KD24),"")</f>
        <v>39</v>
      </c>
      <c r="KF24" s="7">
        <f t="shared" ca="1" si="299"/>
        <v>19</v>
      </c>
      <c r="KG24" s="7">
        <f t="shared" ca="1" si="202"/>
        <v>0.2049424930091639</v>
      </c>
      <c r="KH24" s="7">
        <f t="shared" ca="1" si="203"/>
        <v>0.4873651992985284</v>
      </c>
      <c r="KI24" s="7">
        <f t="shared" ca="1" si="204"/>
        <v>1</v>
      </c>
      <c r="KJ24" s="7" t="str">
        <f t="shared" ca="1" si="205"/>
        <v>3</v>
      </c>
      <c r="KK24" s="7">
        <f ca="1">IFERROR(IF(KK23+KJ24&gt;KL$4,KK23,KK23+KJ24),"")</f>
        <v>38</v>
      </c>
      <c r="KL24" s="7">
        <f t="shared" ca="1" si="300"/>
        <v>20</v>
      </c>
      <c r="KM24" s="7">
        <f t="shared" ca="1" si="206"/>
        <v>0.59999311910291797</v>
      </c>
      <c r="KN24" s="7">
        <f t="shared" ca="1" si="207"/>
        <v>9.2314573204774319E-2</v>
      </c>
      <c r="KO24" s="7">
        <f t="shared" ca="1" si="208"/>
        <v>1</v>
      </c>
      <c r="KP24" s="7" t="str">
        <f t="shared" ca="1" si="209"/>
        <v>3</v>
      </c>
      <c r="KQ24" s="7">
        <f ca="1">IFERROR(IF(KQ23+KP24&gt;KR$4,KQ23,KQ23+KP24),"")</f>
        <v>36</v>
      </c>
      <c r="KR24" s="7">
        <f t="shared" ca="1" si="301"/>
        <v>21</v>
      </c>
      <c r="KS24" s="7">
        <f t="shared" ca="1" si="210"/>
        <v>0.96047146366742564</v>
      </c>
      <c r="KT24" s="7">
        <f t="shared" ca="1" si="211"/>
        <v>-0.26816377135973335</v>
      </c>
      <c r="KU24" s="7">
        <f t="shared" ca="1" si="212"/>
        <v>0</v>
      </c>
      <c r="KV24" s="7">
        <f t="shared" ca="1" si="213"/>
        <v>0</v>
      </c>
      <c r="KW24" s="7">
        <f ca="1">IFERROR(IF(KW23+KV24&gt;KX$4,KW23,KW23+KV24),"")</f>
        <v>23</v>
      </c>
      <c r="KX24" s="7">
        <f t="shared" ca="1" si="302"/>
        <v>21</v>
      </c>
      <c r="KY24" s="7">
        <f t="shared" ca="1" si="214"/>
        <v>0.30128196920545569</v>
      </c>
      <c r="KZ24" s="7">
        <f t="shared" ca="1" si="215"/>
        <v>0.3910257231022366</v>
      </c>
      <c r="LA24" s="7">
        <f t="shared" ca="1" si="216"/>
        <v>1</v>
      </c>
      <c r="LB24" s="7" t="str">
        <f t="shared" ca="1" si="217"/>
        <v>3</v>
      </c>
      <c r="LC24" s="7">
        <f ca="1">IFERROR(IF(LC23+LB24&gt;LD$4,LC23,LC23+LB24),"")</f>
        <v>40</v>
      </c>
      <c r="LD24" s="7">
        <f t="shared" ca="1" si="303"/>
        <v>22</v>
      </c>
      <c r="LE24" s="7">
        <f t="shared" ca="1" si="218"/>
        <v>0.25554027078510821</v>
      </c>
      <c r="LF24" s="7">
        <f t="shared" ca="1" si="219"/>
        <v>0.43676742152258408</v>
      </c>
      <c r="LG24" s="7">
        <f t="shared" ca="1" si="220"/>
        <v>1</v>
      </c>
      <c r="LH24" s="7" t="str">
        <f t="shared" ca="1" si="221"/>
        <v>3</v>
      </c>
      <c r="LI24" s="7">
        <f ca="1">IFERROR(IF(LI23+LH24&gt;LJ$4,LI23,LI23+LH24),"")</f>
        <v>32</v>
      </c>
      <c r="LJ24" s="7">
        <f t="shared" ca="1" si="304"/>
        <v>23</v>
      </c>
      <c r="LK24" s="7">
        <f t="shared" ca="1" si="222"/>
        <v>0.7455228918094885</v>
      </c>
      <c r="LL24" s="7">
        <f t="shared" ca="1" si="223"/>
        <v>-5.3215199501796207E-2</v>
      </c>
      <c r="LM24" s="7">
        <f t="shared" ca="1" si="224"/>
        <v>0</v>
      </c>
      <c r="LN24" s="7">
        <f t="shared" ca="1" si="225"/>
        <v>0</v>
      </c>
      <c r="LO24" s="7">
        <f ca="1">IFERROR(IF(LO23+LN24&gt;LP$4,LO23,LO23+LN24),"")</f>
        <v>43</v>
      </c>
      <c r="LP24" s="7">
        <f t="shared" ca="1" si="305"/>
        <v>23</v>
      </c>
      <c r="LQ24" s="7">
        <f t="shared" ca="1" si="226"/>
        <v>0.69489842236833654</v>
      </c>
      <c r="LR24" s="7">
        <f t="shared" ca="1" si="227"/>
        <v>-2.5907300606442529E-3</v>
      </c>
      <c r="LS24" s="7">
        <f t="shared" ca="1" si="228"/>
        <v>0</v>
      </c>
      <c r="LT24" s="7">
        <f t="shared" ca="1" si="229"/>
        <v>0</v>
      </c>
      <c r="LU24" s="7">
        <f ca="1">IFERROR(IF(LU23+LT24&gt;LV$4,LU23,LU23+LT24),"")</f>
        <v>32</v>
      </c>
      <c r="LV24" s="7">
        <f t="shared" ca="1" si="306"/>
        <v>23</v>
      </c>
      <c r="LW24" s="7">
        <f t="shared" ca="1" si="230"/>
        <v>0.2838277395684371</v>
      </c>
      <c r="LX24" s="7">
        <f t="shared" ca="1" si="231"/>
        <v>0.40847995273925519</v>
      </c>
      <c r="LY24" s="7">
        <f t="shared" ca="1" si="232"/>
        <v>1</v>
      </c>
      <c r="LZ24" s="7" t="str">
        <f t="shared" ca="1" si="233"/>
        <v>3</v>
      </c>
      <c r="MA24" s="7">
        <f ca="1">IFERROR(IF(MA23+LZ24&gt;MB$4,MA23,MA23+LZ24),"")</f>
        <v>33</v>
      </c>
      <c r="MB24" s="7">
        <f t="shared" ca="1" si="307"/>
        <v>24</v>
      </c>
      <c r="MC24" s="7">
        <f t="shared" ca="1" si="234"/>
        <v>6.8315014442562605E-3</v>
      </c>
      <c r="MD24" s="7">
        <f t="shared" ca="1" si="235"/>
        <v>0.68547619086343603</v>
      </c>
      <c r="ME24" s="7">
        <f t="shared" ca="1" si="236"/>
        <v>1</v>
      </c>
      <c r="MF24" s="7" t="str">
        <f t="shared" ca="1" si="237"/>
        <v>3</v>
      </c>
      <c r="MG24" s="7">
        <f ca="1">IFERROR(IF(MG23+MF24&gt;MH$4,MG23,MG23+MF24),"")</f>
        <v>37</v>
      </c>
      <c r="MH24" s="7">
        <f t="shared" ca="1" si="308"/>
        <v>25</v>
      </c>
      <c r="MI24" s="7">
        <f t="shared" ca="1" si="238"/>
        <v>0.94690603555595076</v>
      </c>
      <c r="MJ24" s="7">
        <f t="shared" ca="1" si="239"/>
        <v>-0.25459834324825847</v>
      </c>
      <c r="MK24" s="7">
        <f t="shared" ca="1" si="240"/>
        <v>0</v>
      </c>
      <c r="ML24" s="7">
        <f t="shared" ca="1" si="241"/>
        <v>0</v>
      </c>
      <c r="MM24" s="7">
        <f ca="1">IFERROR(IF(MM23+ML24&gt;MN$4,MM23,MM23+ML24),"")</f>
        <v>34</v>
      </c>
      <c r="MN24" s="7">
        <f t="shared" ca="1" si="309"/>
        <v>25</v>
      </c>
      <c r="MO24" s="7">
        <f t="shared" ca="1" si="242"/>
        <v>0.70117336883095449</v>
      </c>
      <c r="MP24" s="7">
        <f t="shared" ca="1" si="243"/>
        <v>-8.8656765232622003E-3</v>
      </c>
      <c r="MQ24" s="7">
        <f t="shared" ca="1" si="244"/>
        <v>0</v>
      </c>
      <c r="MR24" s="7">
        <f t="shared" ca="1" si="245"/>
        <v>0</v>
      </c>
      <c r="MS24" s="7">
        <f ca="1">IFERROR(IF(MS23+MR24&gt;MT$4,MS23,MS23+MR24),"")</f>
        <v>43</v>
      </c>
      <c r="MT24" s="7">
        <f t="shared" ca="1" si="310"/>
        <v>25</v>
      </c>
      <c r="MU24" s="7">
        <f t="shared" ca="1" si="246"/>
        <v>0.14043885326880723</v>
      </c>
      <c r="MV24" s="7">
        <f t="shared" ca="1" si="247"/>
        <v>0.55186883903888506</v>
      </c>
      <c r="MW24" s="7">
        <f t="shared" ca="1" si="248"/>
        <v>1</v>
      </c>
      <c r="MX24" s="7" t="str">
        <f t="shared" ca="1" si="249"/>
        <v>3</v>
      </c>
      <c r="MY24" s="7">
        <f ca="1">IFERROR(IF(MY23+MX24&gt;MZ$4,MY23,MY23+MX24),"")</f>
        <v>46</v>
      </c>
      <c r="MZ24" s="7">
        <f t="shared" ca="1" si="311"/>
        <v>26</v>
      </c>
      <c r="NA24" s="7">
        <f t="shared" ca="1" si="250"/>
        <v>0.39913745486293106</v>
      </c>
      <c r="NB24" s="7">
        <f t="shared" ca="1" si="251"/>
        <v>0.29317023744476123</v>
      </c>
      <c r="NC24" s="7">
        <f t="shared" ca="1" si="252"/>
        <v>1</v>
      </c>
      <c r="ND24" s="7" t="str">
        <f t="shared" ca="1" si="253"/>
        <v>3</v>
      </c>
      <c r="NE24" s="7">
        <f ca="1">IFERROR(IF(NE23+ND24&gt;NF$4,NE23,NE23+ND24),"")</f>
        <v>32</v>
      </c>
      <c r="NF24" s="7">
        <f t="shared" ca="1" si="312"/>
        <v>27</v>
      </c>
      <c r="NG24" s="7">
        <f t="shared" ca="1" si="254"/>
        <v>0.18020198197281312</v>
      </c>
      <c r="NH24" s="7">
        <f t="shared" ca="1" si="255"/>
        <v>0.51210571033487917</v>
      </c>
      <c r="NI24" s="7">
        <f t="shared" ca="1" si="256"/>
        <v>1</v>
      </c>
      <c r="NJ24" s="7" t="str">
        <f t="shared" ca="1" si="257"/>
        <v>3</v>
      </c>
      <c r="NK24" s="7">
        <f ca="1">IFERROR(IF(NK23+NJ24&gt;NL$4,NK23,NK23+NJ24),"")</f>
        <v>47</v>
      </c>
      <c r="NL24" s="7">
        <f t="shared" ca="1" si="313"/>
        <v>28</v>
      </c>
      <c r="NM24" s="7">
        <f t="shared" ca="1" si="258"/>
        <v>0.28118887074570786</v>
      </c>
      <c r="NN24" s="7">
        <f t="shared" ca="1" si="259"/>
        <v>0.41111882156198443</v>
      </c>
      <c r="NO24" s="7">
        <f t="shared" ca="1" si="260"/>
        <v>1</v>
      </c>
      <c r="NP24" s="7" t="str">
        <f t="shared" ca="1" si="261"/>
        <v>3</v>
      </c>
      <c r="NQ24" s="7">
        <f ca="1">IFERROR(IF(NQ23+NP24&gt;NR$4,NQ23,NQ23+NP24),"")</f>
        <v>40</v>
      </c>
      <c r="NR24" s="7">
        <f t="shared" ca="1" si="314"/>
        <v>29</v>
      </c>
      <c r="NT24">
        <v>22</v>
      </c>
      <c r="NU24" s="7" t="s">
        <v>19</v>
      </c>
      <c r="NV24" s="7" t="str">
        <f t="shared" ca="1" si="16"/>
        <v/>
      </c>
      <c r="NW24" s="7" t="str">
        <f t="shared" ca="1" si="8"/>
        <v/>
      </c>
      <c r="NX24" t="str">
        <f ca="1">IFERROR(VLOOKUP(NT24,$K$3:$AK$568,8,FALSE),"")</f>
        <v/>
      </c>
      <c r="NY24" t="str">
        <f ca="1">IFERROR(VLOOKUP(NT24,$K$3:$AK$568,9,FALSE),"")</f>
        <v/>
      </c>
      <c r="NZ24" s="7" t="str">
        <f ca="1">IFERROR(VLOOKUP(NT24,$K$3:$AK$568,27,FALSE),"")</f>
        <v/>
      </c>
      <c r="OB24">
        <v>22</v>
      </c>
      <c r="OC24" s="7" t="s">
        <v>19</v>
      </c>
      <c r="OD24" t="e">
        <f t="shared" ca="1" si="17"/>
        <v>#N/A</v>
      </c>
      <c r="OE24" s="7" t="str">
        <f t="shared" ca="1" si="18"/>
        <v/>
      </c>
      <c r="OF24" s="7" t="str">
        <f t="shared" ca="1" si="19"/>
        <v/>
      </c>
      <c r="OG24" t="str">
        <f t="shared" ca="1" si="20"/>
        <v/>
      </c>
      <c r="OI24">
        <v>22</v>
      </c>
      <c r="OJ24" s="7" t="s">
        <v>19</v>
      </c>
      <c r="OK24" s="7" t="str">
        <f t="shared" ca="1" si="21"/>
        <v/>
      </c>
      <c r="OL24" s="7" t="str">
        <f t="shared" ca="1" si="22"/>
        <v/>
      </c>
      <c r="OM24" t="str">
        <f ca="1">IFERROR(VLOOKUP(OI24,$L$3:$AK$568,7,FALSE),"")</f>
        <v/>
      </c>
      <c r="ON24" t="str">
        <f ca="1">IFERROR(VLOOKUP(OI24,$L$3:$AK$568,8,FALSE),"")</f>
        <v/>
      </c>
      <c r="OO24" s="7" t="str">
        <f ca="1">IFERROR(VLOOKUP(OI24,$L$3:$AK$568,26,FALSE),"")</f>
        <v/>
      </c>
      <c r="OQ24">
        <v>22</v>
      </c>
      <c r="OR24" s="7" t="s">
        <v>19</v>
      </c>
      <c r="OS24" t="e">
        <f t="shared" ca="1" si="23"/>
        <v>#N/A</v>
      </c>
      <c r="OT24" s="7" t="str">
        <f t="shared" ca="1" si="24"/>
        <v/>
      </c>
      <c r="OU24" s="7" t="str">
        <f t="shared" ca="1" si="25"/>
        <v/>
      </c>
      <c r="OV24" t="str">
        <f t="shared" ca="1" si="26"/>
        <v/>
      </c>
      <c r="OX24">
        <v>22</v>
      </c>
      <c r="OY24" s="7" t="s">
        <v>19</v>
      </c>
      <c r="OZ24" s="7">
        <f t="shared" ca="1" si="27"/>
        <v>11.40959906820266</v>
      </c>
      <c r="PA24" s="7">
        <f t="shared" ca="1" si="28"/>
        <v>5</v>
      </c>
      <c r="PB24" t="str">
        <f ca="1">IFERROR(VLOOKUP(OX24,$M$3:$AK$568,6,FALSE),"")</f>
        <v>Stalking</v>
      </c>
      <c r="PC24" t="str">
        <f ca="1">IFERROR(VLOOKUP(OX24,$M$3:$AK$568,7,FALSE),"")</f>
        <v>Stalk.</v>
      </c>
      <c r="PD24" s="7">
        <f ca="1">IFERROR(VLOOKUP(OX24,$M$3:$AK$568,25,FALSE),"")</f>
        <v>11</v>
      </c>
      <c r="PF24">
        <v>22</v>
      </c>
      <c r="PG24" s="7" t="s">
        <v>19</v>
      </c>
      <c r="PH24" t="str">
        <f t="shared" ca="1" si="29"/>
        <v>Mental Focus</v>
      </c>
      <c r="PI24" s="7" t="str">
        <f t="shared" ca="1" si="30"/>
        <v>Ment. Foc.</v>
      </c>
      <c r="PJ24" s="7">
        <f t="shared" ca="1" si="31"/>
        <v>-33</v>
      </c>
      <c r="PK24" t="str">
        <f t="shared" ca="1" si="32"/>
        <v xml:space="preserve">Ment. Foc. (-33), </v>
      </c>
      <c r="PM24">
        <v>22</v>
      </c>
      <c r="PN24" s="7" t="s">
        <v>19</v>
      </c>
      <c r="PO24" s="202" t="str">
        <f t="shared" ca="1" si="33"/>
        <v/>
      </c>
      <c r="PP24" s="7" t="str">
        <f t="shared" ca="1" si="34"/>
        <v/>
      </c>
      <c r="PQ24" t="str">
        <f ca="1">IFERROR(VLOOKUP(PM24,$G$325:$R$409,12,FALSE),"")</f>
        <v/>
      </c>
      <c r="PR24" t="e">
        <f ca="1">VLOOKUP(PM24,$G$324:$Q$409,11,FALSE)</f>
        <v>#N/A</v>
      </c>
      <c r="PS24" s="7" t="str">
        <f ca="1">VLOOKUP(PQ24,$R$325:$Y$409,8,FALSE)</f>
        <v>- -</v>
      </c>
      <c r="PT24" s="7">
        <f ca="1">ReSt</f>
        <v>-4</v>
      </c>
      <c r="PU24" s="7" t="e">
        <f t="shared" ca="1" si="35"/>
        <v>#N/A</v>
      </c>
      <c r="PV24" s="7" t="e">
        <f t="shared" ca="1" si="36"/>
        <v>#N/A</v>
      </c>
      <c r="PW24" s="7" t="str">
        <f ca="1">VLOOKUP(PQ24,$R$325:$AK$409,8,FALSE)</f>
        <v>- -</v>
      </c>
      <c r="PX24" s="7"/>
      <c r="PY24">
        <v>22</v>
      </c>
      <c r="PZ24" s="7" t="s">
        <v>19</v>
      </c>
      <c r="QA24" t="str">
        <f t="shared" ca="1" si="37"/>
        <v/>
      </c>
      <c r="QB24" s="7" t="str">
        <f t="shared" ca="1" si="38"/>
        <v/>
      </c>
      <c r="QC24" s="7" t="str">
        <f t="shared" ca="1" si="39"/>
        <v/>
      </c>
      <c r="QD24" t="str">
        <f t="shared" ca="1" si="40"/>
        <v/>
      </c>
      <c r="QF24">
        <v>22</v>
      </c>
      <c r="QG24" s="7" t="s">
        <v>19</v>
      </c>
      <c r="QH24" s="7" t="str">
        <f t="shared" ca="1" si="41"/>
        <v/>
      </c>
      <c r="QI24" s="7" t="e">
        <f t="shared" ca="1" si="42"/>
        <v>#VALUE!</v>
      </c>
      <c r="QJ24" t="e">
        <f t="shared" ca="1" si="43"/>
        <v>#N/A</v>
      </c>
      <c r="QK24" s="7" t="e">
        <f t="shared" ca="1" si="44"/>
        <v>#N/A</v>
      </c>
      <c r="QM24">
        <v>22</v>
      </c>
      <c r="QN24" s="7" t="s">
        <v>19</v>
      </c>
      <c r="QO24" t="str">
        <f t="shared" ca="1" si="45"/>
        <v/>
      </c>
      <c r="QP24" s="7" t="str">
        <f t="shared" ca="1" si="46"/>
        <v/>
      </c>
      <c r="QQ24" t="str">
        <f t="shared" ca="1" si="47"/>
        <v/>
      </c>
    </row>
    <row r="25" spans="1:459" x14ac:dyDescent="0.25">
      <c r="A25" s="240"/>
      <c r="C25" s="75"/>
      <c r="D25" s="76"/>
      <c r="F25" s="75"/>
      <c r="G25" s="76"/>
      <c r="I25" s="75"/>
      <c r="J25" s="85"/>
      <c r="K25" s="85">
        <f t="shared" ca="1" si="9"/>
        <v>1</v>
      </c>
      <c r="L25" s="85">
        <f t="shared" ca="1" si="316"/>
        <v>0</v>
      </c>
      <c r="M25" s="70">
        <f t="shared" ca="1" si="11"/>
        <v>2</v>
      </c>
      <c r="O25" s="222">
        <f t="shared" ca="1" si="12"/>
        <v>85</v>
      </c>
      <c r="Q25" s="7" t="str">
        <f t="shared" si="50"/>
        <v>Protect</v>
      </c>
      <c r="R25" s="9" t="s">
        <v>1334</v>
      </c>
      <c r="S25" s="9" t="s">
        <v>1837</v>
      </c>
      <c r="T25" s="61" t="str">
        <f>SUBSTITUTE(IFERROR(IFERROR(VLOOKUP(R25,'[1]Skill Statistics'!$A$3:$C$513,2,FALSE),VLOOKUP(Q25,'[1]Skill Statistics'!$A$3:$C$513,2,FALSE)),T24),"R*","ReSt")</f>
        <v>- -</v>
      </c>
      <c r="U25" s="61" t="str">
        <f>IFERROR(IFERROR(VLOOKUP(R25,'[1]Skill Statistics'!$A$3:$C$513,3,FALSE),VLOOKUP(Q25,'[1]Skill Statistics'!$A$3:$C$513,3,FALSE)),U24)</f>
        <v>- -</v>
      </c>
      <c r="V25" s="61" t="str">
        <f>IF(ISNUMBER(SEARCH("Category",R25)),"- -",IFERROR(IFERROR(VLOOKUP(Q25,[1]Professions!$A$4:$AM$288,MATCH(Profession,[1]Professions!$A$1:$AM$1,0),FALSE),VLOOKUP(Q25,Calculations!$B$91:$I$95,8,FALSE)),"- -"))</f>
        <v>2 / 3</v>
      </c>
      <c r="W25" s="60">
        <f t="shared" si="13"/>
        <v>0</v>
      </c>
      <c r="X25" s="7">
        <f ca="1">IFERROR(VLOOKUP(R25,$BS$6:$NR$519,MATCH(ActualLevel,$BS$3:$NR$3,0),FALSE),"- -")</f>
        <v>0</v>
      </c>
      <c r="Y25" s="7">
        <f t="shared" ref="Y25:Y88" ca="1" si="320">IF(V25="- -","- -",SUM(W25:X25))</f>
        <v>0</v>
      </c>
      <c r="Z25" s="7">
        <f ca="1">IFERROR(VLOOKUP(Y25,Charts!$BQ$2:$BR$52,2,FALSE),"- -")</f>
        <v>-25</v>
      </c>
      <c r="AA25" s="7" t="str">
        <f t="shared" ca="1" si="51"/>
        <v>- -</v>
      </c>
      <c r="AB25" s="7">
        <f t="shared" ca="1" si="317"/>
        <v>0</v>
      </c>
      <c r="AC25" s="7"/>
      <c r="AD25" s="7"/>
      <c r="AE25" s="7"/>
      <c r="AF25" s="7"/>
      <c r="AG25" s="7"/>
      <c r="AH25" s="43"/>
      <c r="AI25" s="7"/>
      <c r="AJ25" s="7"/>
      <c r="AK25" s="7">
        <f t="shared" ca="1" si="52"/>
        <v>-25</v>
      </c>
      <c r="AL25" s="7"/>
      <c r="AM25" s="69">
        <f>IFERROR(VLOOKUP(R25,'[1]Skill Statistics'!$A$3:$AN$513,MATCH(Profession,'[1]Skill Statistics'!$A$2:$AN$2,0),FALSE),0)</f>
        <v>0</v>
      </c>
      <c r="AN25" s="85">
        <f>IFERROR(VLOOKUP(Q25,'[1]Skill Statistics'!$A$3:$BK$513,MATCH(Archetype,'[1]Skill Statistics'!$A$2:$BK$2,0),FALSE),0)</f>
        <v>0</v>
      </c>
      <c r="AO25" s="85">
        <f>IFERROR(VLOOKUP(Q25,'[1]Skill Statistics'!$A$3:$BB$513,MATCH(Race,'[1]Skill Statistics'!$A$2:$BB$2,0),FALSE),0)</f>
        <v>0</v>
      </c>
      <c r="AP25" s="85">
        <f t="shared" ca="1" si="14"/>
        <v>0</v>
      </c>
      <c r="AQ25" s="70"/>
      <c r="AS25" s="69" t="str">
        <f>IFERROR(VLOOKUP(Q25,'[1]Professional Skills'!$A$4:$AM$288,MATCH(Profession,'[1]Professional Skills'!$A$3:$AM$3,0),FALSE),"- -")</f>
        <v>x</v>
      </c>
      <c r="AU25" s="7" t="str">
        <f t="shared" si="319"/>
        <v>x</v>
      </c>
      <c r="AV25" s="7">
        <f t="shared" ca="1" si="318"/>
        <v>0.33569174605729646</v>
      </c>
      <c r="AW25">
        <f t="shared" ca="1" si="55"/>
        <v>0.33569174605729646</v>
      </c>
      <c r="AX25">
        <f ca="1">IFERROR(_xlfn.RANK.EQ(AW25,$AW$5:$AW$568),"")</f>
        <v>11</v>
      </c>
      <c r="AY25">
        <f t="shared" ca="1" si="3"/>
        <v>0.33569174605729646</v>
      </c>
      <c r="AZ25" s="70" t="str">
        <f t="shared" ca="1" si="53"/>
        <v/>
      </c>
      <c r="BB25" s="69">
        <f>IFERROR(IF(Q25="Language",VLOOKUP(R25,[1]Cultures!$B$4:$N$218,MATCH(Culture,[1]Cultures!$B$3:$N$3,0),FALSE),VLOOKUP(Q25,[1]Cultures!$B$4:$O$212,MATCH(Culture,[1]Cultures!$B$3:$O$3,0),FALSE)),"- -")</f>
        <v>0</v>
      </c>
      <c r="BD25">
        <f t="shared" ca="1" si="315"/>
        <v>0</v>
      </c>
      <c r="BE25" t="str">
        <f t="shared" si="262"/>
        <v/>
      </c>
      <c r="BI25" s="7">
        <f t="shared" si="54"/>
        <v>0</v>
      </c>
      <c r="BJ25" s="7"/>
      <c r="BK25" s="7"/>
      <c r="BL25" s="70">
        <f t="shared" si="6"/>
        <v>0</v>
      </c>
      <c r="BN25" s="69">
        <f>IFERROR(VLOOKUP(V25,Charts!$BT$2:$BV$14,3,FALSE),"- -")</f>
        <v>0.84615384615384615</v>
      </c>
      <c r="BO25" s="85">
        <f t="shared" ca="1" si="15"/>
        <v>2.1709302875423488</v>
      </c>
      <c r="BP25" s="70">
        <f t="shared" ca="1" si="263"/>
        <v>85</v>
      </c>
      <c r="BR25" s="7">
        <v>20</v>
      </c>
      <c r="BS25" s="9" t="str">
        <f ca="1">VLOOKUP(BR25,$O$3:$R$568,4,FALSE)</f>
        <v>Weight-training</v>
      </c>
      <c r="BT25" s="7" t="str">
        <f ca="1">VLOOKUP(BS25,$R$3:$V$568,5,FALSE)</f>
        <v>2 / 4</v>
      </c>
      <c r="BU25" s="7">
        <f ca="1">VLOOKUP(BT25,Charts!$BT$2:$BV$14,3,FALSE)</f>
        <v>0.76923076923076927</v>
      </c>
      <c r="BV25" s="7" t="str">
        <f t="shared" ca="1" si="56"/>
        <v>2</v>
      </c>
      <c r="BW25" s="7" t="str">
        <f t="shared" ca="1" si="57"/>
        <v>4</v>
      </c>
      <c r="BY25" s="7">
        <f t="shared" ca="1" si="58"/>
        <v>0.18299086898928896</v>
      </c>
      <c r="BZ25" s="7">
        <f t="shared" ca="1" si="59"/>
        <v>0.58623990024148032</v>
      </c>
      <c r="CA25" s="7">
        <f t="shared" ca="1" si="60"/>
        <v>1</v>
      </c>
      <c r="CB25" s="7" t="str">
        <f t="shared" ca="1" si="61"/>
        <v>2</v>
      </c>
      <c r="CC25" s="7">
        <f ca="1">IFERROR(IF(CC24+CB25&gt;CD$4,CC24,CC24+CB25),"")</f>
        <v>37</v>
      </c>
      <c r="CD25" s="7">
        <f t="shared" ca="1" si="264"/>
        <v>0</v>
      </c>
      <c r="CE25" s="7">
        <f t="shared" ca="1" si="62"/>
        <v>0.27279511030854364</v>
      </c>
      <c r="CF25" s="7">
        <f t="shared" ca="1" si="63"/>
        <v>0.49643565892222563</v>
      </c>
      <c r="CG25" s="7">
        <f t="shared" ca="1" si="64"/>
        <v>1</v>
      </c>
      <c r="CH25" s="7" t="str">
        <f t="shared" ca="1" si="65"/>
        <v>2</v>
      </c>
      <c r="CI25" s="7">
        <f ca="1">IFERROR(IF(CI24+CH25&gt;CJ$4,CI24,CI24+CH25),"")</f>
        <v>35</v>
      </c>
      <c r="CJ25" s="7">
        <f t="shared" ca="1" si="265"/>
        <v>1</v>
      </c>
      <c r="CK25" s="7">
        <f t="shared" ca="1" si="66"/>
        <v>0.33687344332509239</v>
      </c>
      <c r="CL25" s="7">
        <f t="shared" ca="1" si="67"/>
        <v>0.43235732590567688</v>
      </c>
      <c r="CM25" s="7">
        <f t="shared" ca="1" si="68"/>
        <v>1</v>
      </c>
      <c r="CN25" s="7" t="str">
        <f t="shared" ca="1" si="69"/>
        <v>2</v>
      </c>
      <c r="CO25" s="7">
        <f ca="1">IFERROR(IF(CO24+CN25&gt;CP$4,CO24,CO24+CN25),"")</f>
        <v>43</v>
      </c>
      <c r="CP25" s="7">
        <f t="shared" ca="1" si="266"/>
        <v>2</v>
      </c>
      <c r="CQ25" s="7">
        <f t="shared" ca="1" si="70"/>
        <v>0.85296239080196756</v>
      </c>
      <c r="CR25" s="7">
        <f t="shared" ca="1" si="71"/>
        <v>-8.3731621571198289E-2</v>
      </c>
      <c r="CS25" s="7">
        <f t="shared" ca="1" si="72"/>
        <v>0</v>
      </c>
      <c r="CT25" s="7">
        <f t="shared" ca="1" si="73"/>
        <v>0</v>
      </c>
      <c r="CU25" s="7">
        <f ca="1">IFERROR(IF(CU24+CT25&gt;CV$4,CU24,CU24+CT25),"")</f>
        <v>41</v>
      </c>
      <c r="CV25" s="7">
        <f t="shared" ca="1" si="267"/>
        <v>2</v>
      </c>
      <c r="CW25" s="7">
        <f t="shared" ca="1" si="74"/>
        <v>0.90642432031839737</v>
      </c>
      <c r="CX25" s="7">
        <f t="shared" ca="1" si="75"/>
        <v>-0.1371935510876281</v>
      </c>
      <c r="CY25" s="7">
        <f t="shared" ca="1" si="76"/>
        <v>0</v>
      </c>
      <c r="CZ25" s="7">
        <f t="shared" ca="1" si="77"/>
        <v>0</v>
      </c>
      <c r="DA25" s="7">
        <f ca="1">IFERROR(IF(DA24+CZ25&gt;DB$4,DA24,DA24+CZ25),"")</f>
        <v>41</v>
      </c>
      <c r="DB25" s="7">
        <f t="shared" ca="1" si="268"/>
        <v>2</v>
      </c>
      <c r="DC25" s="7">
        <f t="shared" ca="1" si="78"/>
        <v>0.47588689298989917</v>
      </c>
      <c r="DD25" s="7">
        <f t="shared" ca="1" si="79"/>
        <v>0.29334387624087011</v>
      </c>
      <c r="DE25" s="7">
        <f t="shared" ca="1" si="80"/>
        <v>1</v>
      </c>
      <c r="DF25" s="7" t="str">
        <f t="shared" ca="1" si="81"/>
        <v>2</v>
      </c>
      <c r="DG25" s="7">
        <f ca="1">IFERROR(IF(DG24+DF25&gt;DH$4,DG24,DG24+DF25),"")</f>
        <v>36</v>
      </c>
      <c r="DH25" s="7">
        <f t="shared" ca="1" si="269"/>
        <v>3</v>
      </c>
      <c r="DI25" s="7">
        <f t="shared" ca="1" si="82"/>
        <v>0.49081413307478661</v>
      </c>
      <c r="DJ25" s="7">
        <f t="shared" ca="1" si="83"/>
        <v>0.27841663615598267</v>
      </c>
      <c r="DK25" s="7">
        <f t="shared" ca="1" si="84"/>
        <v>1</v>
      </c>
      <c r="DL25" s="7" t="str">
        <f t="shared" ca="1" si="85"/>
        <v>2</v>
      </c>
      <c r="DM25" s="7">
        <f ca="1">IFERROR(IF(DM24+DL25&gt;DN$4,DM24,DM24+DL25),"")</f>
        <v>49</v>
      </c>
      <c r="DN25" s="7">
        <f t="shared" ca="1" si="270"/>
        <v>4</v>
      </c>
      <c r="DO25" s="7">
        <f t="shared" ca="1" si="86"/>
        <v>0.42344350392566898</v>
      </c>
      <c r="DP25" s="7">
        <f t="shared" ca="1" si="87"/>
        <v>0.34578726530510029</v>
      </c>
      <c r="DQ25" s="7">
        <f t="shared" ca="1" si="88"/>
        <v>1</v>
      </c>
      <c r="DR25" s="7" t="str">
        <f t="shared" ca="1" si="89"/>
        <v>2</v>
      </c>
      <c r="DS25" s="7">
        <f ca="1">IFERROR(IF(DS24+DR25&gt;DT$4,DS24,DS24+DR25),"")</f>
        <v>49</v>
      </c>
      <c r="DT25" s="7">
        <f t="shared" ca="1" si="271"/>
        <v>5</v>
      </c>
      <c r="DU25" s="7">
        <f t="shared" ca="1" si="90"/>
        <v>0.24582720848721162</v>
      </c>
      <c r="DV25" s="7">
        <f t="shared" ca="1" si="91"/>
        <v>0.52340356074355765</v>
      </c>
      <c r="DW25" s="7">
        <f t="shared" ca="1" si="92"/>
        <v>1</v>
      </c>
      <c r="DX25" s="7" t="str">
        <f t="shared" ca="1" si="93"/>
        <v>2</v>
      </c>
      <c r="DY25" s="7">
        <f ca="1">IFERROR(IF(DY24+DX25&gt;DZ$4,DY24,DY24+DX25),"")</f>
        <v>48</v>
      </c>
      <c r="DZ25" s="7">
        <f t="shared" ca="1" si="272"/>
        <v>6</v>
      </c>
      <c r="EA25" s="7">
        <f t="shared" ca="1" si="94"/>
        <v>0.54954968882768263</v>
      </c>
      <c r="EB25" s="7">
        <f t="shared" ca="1" si="95"/>
        <v>0.21968108040308665</v>
      </c>
      <c r="EC25" s="7">
        <f t="shared" ca="1" si="96"/>
        <v>1</v>
      </c>
      <c r="ED25" s="7" t="str">
        <f t="shared" ca="1" si="97"/>
        <v>2</v>
      </c>
      <c r="EE25" s="7">
        <f ca="1">IFERROR(IF(EE24+ED25&gt;EF$4,EE24,EE24+ED25),"")</f>
        <v>29</v>
      </c>
      <c r="EF25" s="7">
        <f t="shared" ca="1" si="273"/>
        <v>7</v>
      </c>
      <c r="EG25" s="7">
        <f t="shared" ca="1" si="98"/>
        <v>0.83895027702383751</v>
      </c>
      <c r="EH25" s="7">
        <f t="shared" ca="1" si="99"/>
        <v>-6.9719507793068236E-2</v>
      </c>
      <c r="EI25" s="7">
        <f t="shared" ca="1" si="100"/>
        <v>0</v>
      </c>
      <c r="EJ25" s="7">
        <f t="shared" ca="1" si="101"/>
        <v>0</v>
      </c>
      <c r="EK25" s="7">
        <f ca="1">IFERROR(IF(EK24+EJ25&gt;EL$4,EK24,EK24+EJ25),"")</f>
        <v>33</v>
      </c>
      <c r="EL25" s="7">
        <f t="shared" ca="1" si="274"/>
        <v>7</v>
      </c>
      <c r="EM25" s="7">
        <f t="shared" ca="1" si="102"/>
        <v>0.56229149251745303</v>
      </c>
      <c r="EN25" s="7">
        <f t="shared" ca="1" si="103"/>
        <v>0.20693927671331624</v>
      </c>
      <c r="EO25" s="7">
        <f t="shared" ca="1" si="104"/>
        <v>1</v>
      </c>
      <c r="EP25" s="7" t="str">
        <f t="shared" ca="1" si="105"/>
        <v>2</v>
      </c>
      <c r="EQ25" s="7">
        <f ca="1">IFERROR(IF(EQ24+EP25&gt;ER$4,EQ24,EQ24+EP25),"")</f>
        <v>38</v>
      </c>
      <c r="ER25" s="7">
        <f t="shared" ca="1" si="275"/>
        <v>8</v>
      </c>
      <c r="ES25" s="7">
        <f t="shared" ca="1" si="106"/>
        <v>0.20488851757536641</v>
      </c>
      <c r="ET25" s="7">
        <f t="shared" ca="1" si="107"/>
        <v>0.56434225165540286</v>
      </c>
      <c r="EU25" s="7">
        <f t="shared" ca="1" si="108"/>
        <v>1</v>
      </c>
      <c r="EV25" s="7" t="str">
        <f t="shared" ca="1" si="109"/>
        <v>2</v>
      </c>
      <c r="EW25" s="7">
        <f ca="1">IFERROR(IF(EW24+EV25&gt;EX$4,EW24,EW24+EV25),"")</f>
        <v>37</v>
      </c>
      <c r="EX25" s="7">
        <f t="shared" ca="1" si="276"/>
        <v>9</v>
      </c>
      <c r="EY25" s="7">
        <f t="shared" ca="1" si="110"/>
        <v>0.41678464019316253</v>
      </c>
      <c r="EZ25" s="7">
        <f t="shared" ca="1" si="111"/>
        <v>0.35244612903760675</v>
      </c>
      <c r="FA25" s="7">
        <f t="shared" ca="1" si="112"/>
        <v>1</v>
      </c>
      <c r="FB25" s="7" t="str">
        <f t="shared" ca="1" si="113"/>
        <v>2</v>
      </c>
      <c r="FC25" s="7">
        <f ca="1">IFERROR(IF(FC24+FB25&gt;FD$4,FC24,FC24+FB25),"")</f>
        <v>33</v>
      </c>
      <c r="FD25" s="7">
        <f t="shared" ca="1" si="277"/>
        <v>10</v>
      </c>
      <c r="FE25" s="7">
        <f t="shared" ca="1" si="114"/>
        <v>0.64760904295509225</v>
      </c>
      <c r="FF25" s="7">
        <f t="shared" ca="1" si="115"/>
        <v>0.12162172627567702</v>
      </c>
      <c r="FG25" s="7">
        <f t="shared" ca="1" si="116"/>
        <v>1</v>
      </c>
      <c r="FH25" s="7" t="str">
        <f t="shared" ca="1" si="117"/>
        <v>2</v>
      </c>
      <c r="FI25" s="7">
        <f ca="1">IFERROR(IF(FI24+FH25&gt;FJ$4,FI24,FI24+FH25),"")</f>
        <v>43</v>
      </c>
      <c r="FJ25" s="7">
        <f t="shared" ca="1" si="278"/>
        <v>11</v>
      </c>
      <c r="FK25" s="7">
        <f t="shared" ca="1" si="118"/>
        <v>0.94388986326952662</v>
      </c>
      <c r="FL25" s="7">
        <f t="shared" ca="1" si="119"/>
        <v>-0.17465909403875735</v>
      </c>
      <c r="FM25" s="7">
        <f t="shared" ca="1" si="120"/>
        <v>0</v>
      </c>
      <c r="FN25" s="7">
        <f t="shared" ca="1" si="121"/>
        <v>0</v>
      </c>
      <c r="FO25" s="7">
        <f ca="1">IFERROR(IF(FO24+FN25&gt;FP$4,FO24,FO24+FN25),"")</f>
        <v>27</v>
      </c>
      <c r="FP25" s="7">
        <f t="shared" ca="1" si="279"/>
        <v>11</v>
      </c>
      <c r="FQ25" s="7">
        <f t="shared" ca="1" si="122"/>
        <v>0.69360033560688727</v>
      </c>
      <c r="FR25" s="7">
        <f t="shared" ca="1" si="123"/>
        <v>7.5630433623881999E-2</v>
      </c>
      <c r="FS25" s="7">
        <f t="shared" ca="1" si="124"/>
        <v>1</v>
      </c>
      <c r="FT25" s="7" t="str">
        <f t="shared" ca="1" si="125"/>
        <v>2</v>
      </c>
      <c r="FU25" s="7">
        <f ca="1">IFERROR(IF(FU24+FT25&gt;FV$4,FU24,FU24+FT25),"")</f>
        <v>47</v>
      </c>
      <c r="FV25" s="7">
        <f t="shared" ca="1" si="280"/>
        <v>12</v>
      </c>
      <c r="FW25" s="7">
        <f t="shared" ca="1" si="126"/>
        <v>8.8273817333516358E-2</v>
      </c>
      <c r="FX25" s="7">
        <f t="shared" ca="1" si="127"/>
        <v>0.68095695189725292</v>
      </c>
      <c r="FY25" s="7">
        <f t="shared" ca="1" si="128"/>
        <v>1</v>
      </c>
      <c r="FZ25" s="7" t="str">
        <f t="shared" ca="1" si="129"/>
        <v>2</v>
      </c>
      <c r="GA25" s="7">
        <f ca="1">IFERROR(IF(GA24+FZ25&gt;GB$4,GA24,GA24+FZ25),"")</f>
        <v>30</v>
      </c>
      <c r="GB25" s="7">
        <f t="shared" ca="1" si="281"/>
        <v>13</v>
      </c>
      <c r="GC25" s="7">
        <f t="shared" ca="1" si="130"/>
        <v>0.40619409969154063</v>
      </c>
      <c r="GD25" s="7">
        <f t="shared" ca="1" si="131"/>
        <v>0.36303666953922864</v>
      </c>
      <c r="GE25" s="7">
        <f t="shared" ca="1" si="132"/>
        <v>1</v>
      </c>
      <c r="GF25" s="7" t="str">
        <f t="shared" ca="1" si="133"/>
        <v>2</v>
      </c>
      <c r="GG25" s="7">
        <f ca="1">IFERROR(IF(GG24+GF25&gt;GH$4,GG24,GG24+GF25),"")</f>
        <v>36</v>
      </c>
      <c r="GH25" s="7">
        <f t="shared" ca="1" si="282"/>
        <v>14</v>
      </c>
      <c r="GI25" s="7">
        <f t="shared" ca="1" si="134"/>
        <v>0.53442640027282651</v>
      </c>
      <c r="GJ25" s="7">
        <f t="shared" ca="1" si="135"/>
        <v>0.23480436895794277</v>
      </c>
      <c r="GK25" s="7">
        <f t="shared" ca="1" si="136"/>
        <v>1</v>
      </c>
      <c r="GL25" s="7" t="str">
        <f t="shared" ca="1" si="137"/>
        <v>2</v>
      </c>
      <c r="GM25" s="7">
        <f ca="1">IFERROR(IF(GM24+GL25&gt;GN$4,GM24,GM24+GL25),"")</f>
        <v>33</v>
      </c>
      <c r="GN25" s="7">
        <f t="shared" ca="1" si="283"/>
        <v>15</v>
      </c>
      <c r="GO25" s="7">
        <f t="shared" ca="1" si="138"/>
        <v>0.65931935358233651</v>
      </c>
      <c r="GP25" s="7">
        <f t="shared" ca="1" si="139"/>
        <v>0.10991141564843276</v>
      </c>
      <c r="GQ25" s="7">
        <f t="shared" ca="1" si="140"/>
        <v>1</v>
      </c>
      <c r="GR25" s="7" t="str">
        <f t="shared" ca="1" si="141"/>
        <v>2</v>
      </c>
      <c r="GS25" s="7">
        <f ca="1">IFERROR(IF(GS24+GR25&gt;GT$4,GS24,GS24+GR25),"")</f>
        <v>41</v>
      </c>
      <c r="GT25" s="7">
        <f t="shared" ca="1" si="284"/>
        <v>16</v>
      </c>
      <c r="GU25" s="7">
        <f t="shared" ca="1" si="142"/>
        <v>0.94194016740207032</v>
      </c>
      <c r="GV25" s="7">
        <f t="shared" ca="1" si="143"/>
        <v>-0.17270939817130104</v>
      </c>
      <c r="GW25" s="7">
        <f t="shared" ca="1" si="144"/>
        <v>0</v>
      </c>
      <c r="GX25" s="7">
        <f t="shared" ca="1" si="145"/>
        <v>0</v>
      </c>
      <c r="GY25" s="7">
        <f ca="1">IFERROR(IF(GY24+GX25&gt;GZ$4,GY24,GY24+GX25),"")</f>
        <v>30</v>
      </c>
      <c r="GZ25" s="7">
        <f t="shared" ca="1" si="285"/>
        <v>16</v>
      </c>
      <c r="HA25" s="7">
        <f t="shared" ca="1" si="146"/>
        <v>0.57289033619961838</v>
      </c>
      <c r="HB25" s="7">
        <f t="shared" ca="1" si="147"/>
        <v>0.1963404330311509</v>
      </c>
      <c r="HC25" s="7">
        <f t="shared" ca="1" si="148"/>
        <v>1</v>
      </c>
      <c r="HD25" s="7" t="str">
        <f t="shared" ca="1" si="149"/>
        <v>2</v>
      </c>
      <c r="HE25" s="7">
        <f ca="1">IFERROR(IF(HE24+HD25&gt;HF$4,HE24,HE24+HD25),"")</f>
        <v>42</v>
      </c>
      <c r="HF25" s="7">
        <f t="shared" ca="1" si="286"/>
        <v>17</v>
      </c>
      <c r="HG25" s="7">
        <f t="shared" ca="1" si="150"/>
        <v>1.7744738803106563E-2</v>
      </c>
      <c r="HH25" s="7">
        <f t="shared" ca="1" si="151"/>
        <v>0.75148603042766271</v>
      </c>
      <c r="HI25" s="7">
        <f t="shared" ca="1" si="152"/>
        <v>1</v>
      </c>
      <c r="HJ25" s="7" t="str">
        <f t="shared" ca="1" si="153"/>
        <v>2</v>
      </c>
      <c r="HK25" s="7">
        <f ca="1">IFERROR(IF(HK24+HJ25&gt;HL$4,HK24,HK24+HJ25),"")</f>
        <v>35</v>
      </c>
      <c r="HL25" s="7">
        <f t="shared" ca="1" si="287"/>
        <v>18</v>
      </c>
      <c r="HM25" s="7">
        <f t="shared" ca="1" si="154"/>
        <v>0.43050527615084777</v>
      </c>
      <c r="HN25" s="7">
        <f t="shared" ca="1" si="155"/>
        <v>0.3387254930799215</v>
      </c>
      <c r="HO25" s="7">
        <f t="shared" ca="1" si="156"/>
        <v>1</v>
      </c>
      <c r="HP25" s="7" t="str">
        <f t="shared" ca="1" si="157"/>
        <v>2</v>
      </c>
      <c r="HQ25" s="7">
        <f ca="1">IFERROR(IF(HQ24+HP25&gt;HR$4,HQ24,HQ24+HP25),"")</f>
        <v>39</v>
      </c>
      <c r="HR25" s="7">
        <f t="shared" ca="1" si="288"/>
        <v>19</v>
      </c>
      <c r="HS25" s="7">
        <f t="shared" ca="1" si="158"/>
        <v>0.8043909878360167</v>
      </c>
      <c r="HT25" s="7">
        <f t="shared" ca="1" si="159"/>
        <v>-3.5160218605247429E-2</v>
      </c>
      <c r="HU25" s="7">
        <f t="shared" ca="1" si="160"/>
        <v>0</v>
      </c>
      <c r="HV25" s="7">
        <f t="shared" ca="1" si="161"/>
        <v>0</v>
      </c>
      <c r="HW25" s="7">
        <f ca="1">IFERROR(IF(HW24+HV25&gt;HX$4,HW24,HW24+HV25),"")</f>
        <v>36</v>
      </c>
      <c r="HX25" s="7">
        <f t="shared" ca="1" si="289"/>
        <v>19</v>
      </c>
      <c r="HY25" s="7">
        <f t="shared" ca="1" si="162"/>
        <v>0.24018145453734152</v>
      </c>
      <c r="HZ25" s="7">
        <f t="shared" ca="1" si="163"/>
        <v>0.52904931469342775</v>
      </c>
      <c r="IA25" s="7">
        <f t="shared" ca="1" si="164"/>
        <v>1</v>
      </c>
      <c r="IB25" s="7" t="str">
        <f t="shared" ca="1" si="165"/>
        <v>2</v>
      </c>
      <c r="IC25" s="7">
        <f ca="1">IFERROR(IF(IC24+IB25&gt;ID$4,IC24,IC24+IB25),"")</f>
        <v>43</v>
      </c>
      <c r="ID25" s="7">
        <f t="shared" ca="1" si="290"/>
        <v>20</v>
      </c>
      <c r="IE25" s="7">
        <f t="shared" ca="1" si="166"/>
        <v>0.20538511021681605</v>
      </c>
      <c r="IF25" s="7">
        <f t="shared" ca="1" si="167"/>
        <v>0.56384565901395323</v>
      </c>
      <c r="IG25" s="7">
        <f t="shared" ca="1" si="168"/>
        <v>1</v>
      </c>
      <c r="IH25" s="7" t="str">
        <f t="shared" ca="1" si="169"/>
        <v>2</v>
      </c>
      <c r="II25" s="7">
        <f ca="1">IFERROR(IF(II24+IH25&gt;IJ$4,II24,II24+IH25),"")</f>
        <v>42</v>
      </c>
      <c r="IJ25" s="7">
        <f t="shared" ca="1" si="291"/>
        <v>21</v>
      </c>
      <c r="IK25" s="7">
        <f t="shared" ca="1" si="170"/>
        <v>0.14326560676081423</v>
      </c>
      <c r="IL25" s="7">
        <f t="shared" ca="1" si="171"/>
        <v>0.62596516246995504</v>
      </c>
      <c r="IM25" s="7">
        <f t="shared" ca="1" si="172"/>
        <v>1</v>
      </c>
      <c r="IN25" s="7" t="str">
        <f t="shared" ca="1" si="173"/>
        <v>2</v>
      </c>
      <c r="IO25" s="7">
        <f ca="1">IFERROR(IF(IO24+IN25&gt;IP$4,IO24,IO24+IN25),"")</f>
        <v>35</v>
      </c>
      <c r="IP25" s="7">
        <f t="shared" ca="1" si="292"/>
        <v>22</v>
      </c>
      <c r="IQ25" s="7">
        <f t="shared" ca="1" si="174"/>
        <v>0.27888809732937181</v>
      </c>
      <c r="IR25" s="7">
        <f t="shared" ca="1" si="175"/>
        <v>0.49034267190139746</v>
      </c>
      <c r="IS25" s="7">
        <f t="shared" ca="1" si="176"/>
        <v>1</v>
      </c>
      <c r="IT25" s="7" t="str">
        <f t="shared" ca="1" si="177"/>
        <v>2</v>
      </c>
      <c r="IU25" s="7">
        <f ca="1">IFERROR(IF(IU24+IT25&gt;IV$4,IU24,IU24+IT25),"")</f>
        <v>46</v>
      </c>
      <c r="IV25" s="7">
        <f t="shared" ca="1" si="293"/>
        <v>23</v>
      </c>
      <c r="IW25" s="7">
        <f t="shared" ca="1" si="178"/>
        <v>0.33203241930521676</v>
      </c>
      <c r="IX25" s="7">
        <f t="shared" ca="1" si="179"/>
        <v>0.43719834992555251</v>
      </c>
      <c r="IY25" s="7">
        <f t="shared" ca="1" si="180"/>
        <v>1</v>
      </c>
      <c r="IZ25" s="7" t="str">
        <f t="shared" ca="1" si="181"/>
        <v>2</v>
      </c>
      <c r="JA25" s="7">
        <f ca="1">IFERROR(IF(JA24+IZ25&gt;JB$4,JA24,JA24+IZ25),"")</f>
        <v>48</v>
      </c>
      <c r="JB25" s="7">
        <f t="shared" ca="1" si="294"/>
        <v>24</v>
      </c>
      <c r="JC25" s="7">
        <f t="shared" ca="1" si="182"/>
        <v>0.62317119493833584</v>
      </c>
      <c r="JD25" s="7">
        <f t="shared" ca="1" si="183"/>
        <v>0.14605957429243344</v>
      </c>
      <c r="JE25" s="7">
        <f t="shared" ca="1" si="184"/>
        <v>1</v>
      </c>
      <c r="JF25" s="7" t="str">
        <f t="shared" ca="1" si="185"/>
        <v>2</v>
      </c>
      <c r="JG25" s="7">
        <f ca="1">IFERROR(IF(JG24+JF25&gt;JH$4,JG24,JG24+JF25),"")</f>
        <v>37</v>
      </c>
      <c r="JH25" s="7">
        <f t="shared" ca="1" si="295"/>
        <v>25</v>
      </c>
      <c r="JI25" s="7">
        <f t="shared" ca="1" si="186"/>
        <v>0.26072963958932849</v>
      </c>
      <c r="JJ25" s="7">
        <f t="shared" ca="1" si="187"/>
        <v>0.50850112964144079</v>
      </c>
      <c r="JK25" s="7">
        <f t="shared" ca="1" si="188"/>
        <v>1</v>
      </c>
      <c r="JL25" s="7" t="str">
        <f t="shared" ca="1" si="189"/>
        <v>2</v>
      </c>
      <c r="JM25" s="7">
        <f ca="1">IFERROR(IF(JM24+JL25&gt;JN$4,JM24,JM24+JL25),"")</f>
        <v>45</v>
      </c>
      <c r="JN25" s="7">
        <f t="shared" ca="1" si="296"/>
        <v>26</v>
      </c>
      <c r="JO25" s="7">
        <f t="shared" ca="1" si="190"/>
        <v>0.29743385542748246</v>
      </c>
      <c r="JP25" s="7">
        <f t="shared" ca="1" si="191"/>
        <v>0.47179691380328681</v>
      </c>
      <c r="JQ25" s="7">
        <f t="shared" ca="1" si="192"/>
        <v>1</v>
      </c>
      <c r="JR25" s="7" t="str">
        <f t="shared" ca="1" si="193"/>
        <v>2</v>
      </c>
      <c r="JS25" s="7">
        <f ca="1">IFERROR(IF(JS24+JR25&gt;JT$4,JS24,JS24+JR25),"")</f>
        <v>51</v>
      </c>
      <c r="JT25" s="7">
        <f t="shared" ca="1" si="297"/>
        <v>27</v>
      </c>
      <c r="JU25" s="7">
        <f t="shared" ca="1" si="194"/>
        <v>4.2672505909239211E-3</v>
      </c>
      <c r="JV25" s="7">
        <f t="shared" ca="1" si="195"/>
        <v>0.76496351863984535</v>
      </c>
      <c r="JW25" s="7">
        <f t="shared" ca="1" si="196"/>
        <v>1</v>
      </c>
      <c r="JX25" s="7" t="str">
        <f t="shared" ca="1" si="197"/>
        <v>2</v>
      </c>
      <c r="JY25" s="7">
        <f ca="1">IFERROR(IF(JY24+JX25&gt;JZ$4,JY24,JY24+JX25),"")</f>
        <v>40</v>
      </c>
      <c r="JZ25" s="7">
        <f t="shared" ca="1" si="298"/>
        <v>28</v>
      </c>
      <c r="KA25" s="7">
        <f t="shared" ca="1" si="198"/>
        <v>0.91804485391606738</v>
      </c>
      <c r="KB25" s="7">
        <f t="shared" ca="1" si="199"/>
        <v>-0.14881408468529811</v>
      </c>
      <c r="KC25" s="7">
        <f t="shared" ca="1" si="200"/>
        <v>0</v>
      </c>
      <c r="KD25" s="7">
        <f t="shared" ca="1" si="201"/>
        <v>0</v>
      </c>
      <c r="KE25" s="7">
        <f ca="1">IFERROR(IF(KE24+KD25&gt;KF$4,KE24,KE24+KD25),"")</f>
        <v>39</v>
      </c>
      <c r="KF25" s="7">
        <f t="shared" ca="1" si="299"/>
        <v>28</v>
      </c>
      <c r="KG25" s="7">
        <f t="shared" ca="1" si="202"/>
        <v>0.28116293441621765</v>
      </c>
      <c r="KH25" s="7">
        <f t="shared" ca="1" si="203"/>
        <v>0.48806783481455163</v>
      </c>
      <c r="KI25" s="7">
        <f t="shared" ca="1" si="204"/>
        <v>1</v>
      </c>
      <c r="KJ25" s="7" t="str">
        <f t="shared" ca="1" si="205"/>
        <v>2</v>
      </c>
      <c r="KK25" s="7">
        <f ca="1">IFERROR(IF(KK24+KJ25&gt;KL$4,KK24,KK24+KJ25),"")</f>
        <v>40</v>
      </c>
      <c r="KL25" s="7">
        <f t="shared" ca="1" si="300"/>
        <v>29</v>
      </c>
      <c r="KM25" s="7">
        <f t="shared" ca="1" si="206"/>
        <v>0.82866308743396189</v>
      </c>
      <c r="KN25" s="7">
        <f t="shared" ca="1" si="207"/>
        <v>-5.9432318203192613E-2</v>
      </c>
      <c r="KO25" s="7">
        <f t="shared" ca="1" si="208"/>
        <v>0</v>
      </c>
      <c r="KP25" s="7">
        <f t="shared" ca="1" si="209"/>
        <v>0</v>
      </c>
      <c r="KQ25" s="7">
        <f ca="1">IFERROR(IF(KQ24+KP25&gt;KR$4,KQ24,KQ24+KP25),"")</f>
        <v>36</v>
      </c>
      <c r="KR25" s="7">
        <f t="shared" ca="1" si="301"/>
        <v>29</v>
      </c>
      <c r="KS25" s="7">
        <f t="shared" ca="1" si="210"/>
        <v>0.67804312917938858</v>
      </c>
      <c r="KT25" s="7">
        <f t="shared" ca="1" si="211"/>
        <v>9.1187640051380692E-2</v>
      </c>
      <c r="KU25" s="7">
        <f t="shared" ca="1" si="212"/>
        <v>1</v>
      </c>
      <c r="KV25" s="7" t="str">
        <f t="shared" ca="1" si="213"/>
        <v>2</v>
      </c>
      <c r="KW25" s="7">
        <f ca="1">IFERROR(IF(KW24+KV25&gt;KX$4,KW24,KW24+KV25),"")</f>
        <v>25</v>
      </c>
      <c r="KX25" s="7">
        <f t="shared" ca="1" si="302"/>
        <v>30</v>
      </c>
      <c r="KY25" s="7">
        <f t="shared" ca="1" si="214"/>
        <v>0.65295356386186798</v>
      </c>
      <c r="KZ25" s="7">
        <f t="shared" ca="1" si="215"/>
        <v>0.11627720536890129</v>
      </c>
      <c r="LA25" s="7">
        <f t="shared" ca="1" si="216"/>
        <v>1</v>
      </c>
      <c r="LB25" s="7" t="str">
        <f t="shared" ca="1" si="217"/>
        <v>2</v>
      </c>
      <c r="LC25" s="7">
        <f ca="1">IFERROR(IF(LC24+LB25&gt;LD$4,LC24,LC24+LB25),"")</f>
        <v>42</v>
      </c>
      <c r="LD25" s="7">
        <f t="shared" ca="1" si="303"/>
        <v>31</v>
      </c>
      <c r="LE25" s="7">
        <f t="shared" ca="1" si="218"/>
        <v>0.59125774105633278</v>
      </c>
      <c r="LF25" s="7">
        <f t="shared" ca="1" si="219"/>
        <v>0.1779730281744365</v>
      </c>
      <c r="LG25" s="7">
        <f t="shared" ca="1" si="220"/>
        <v>1</v>
      </c>
      <c r="LH25" s="7" t="str">
        <f t="shared" ca="1" si="221"/>
        <v>2</v>
      </c>
      <c r="LI25" s="7">
        <f ca="1">IFERROR(IF(LI24+LH25&gt;LJ$4,LI24,LI24+LH25),"")</f>
        <v>34</v>
      </c>
      <c r="LJ25" s="7">
        <f t="shared" ca="1" si="304"/>
        <v>32</v>
      </c>
      <c r="LK25" s="7">
        <f t="shared" ca="1" si="222"/>
        <v>0.45331199365893848</v>
      </c>
      <c r="LL25" s="7">
        <f t="shared" ca="1" si="223"/>
        <v>0.31591877557183079</v>
      </c>
      <c r="LM25" s="7">
        <f t="shared" ca="1" si="224"/>
        <v>1</v>
      </c>
      <c r="LN25" s="7" t="str">
        <f t="shared" ca="1" si="225"/>
        <v>2</v>
      </c>
      <c r="LO25" s="7">
        <f ca="1">IFERROR(IF(LO24+LN25&gt;LP$4,LO24,LO24+LN25),"")</f>
        <v>45</v>
      </c>
      <c r="LP25" s="7">
        <f t="shared" ca="1" si="305"/>
        <v>33</v>
      </c>
      <c r="LQ25" s="7">
        <f t="shared" ca="1" si="226"/>
        <v>5.0014741052306855E-2</v>
      </c>
      <c r="LR25" s="7">
        <f t="shared" ca="1" si="227"/>
        <v>0.71921602817846242</v>
      </c>
      <c r="LS25" s="7">
        <f t="shared" ca="1" si="228"/>
        <v>1</v>
      </c>
      <c r="LT25" s="7" t="str">
        <f t="shared" ca="1" si="229"/>
        <v>2</v>
      </c>
      <c r="LU25" s="7">
        <f ca="1">IFERROR(IF(LU24+LT25&gt;LV$4,LU24,LU24+LT25),"")</f>
        <v>34</v>
      </c>
      <c r="LV25" s="7">
        <f t="shared" ca="1" si="306"/>
        <v>34</v>
      </c>
      <c r="LW25" s="7">
        <f t="shared" ca="1" si="230"/>
        <v>0.17595239888867742</v>
      </c>
      <c r="LX25" s="7">
        <f t="shared" ca="1" si="231"/>
        <v>0.59327837034209185</v>
      </c>
      <c r="LY25" s="7">
        <f t="shared" ca="1" si="232"/>
        <v>1</v>
      </c>
      <c r="LZ25" s="7" t="str">
        <f t="shared" ca="1" si="233"/>
        <v>2</v>
      </c>
      <c r="MA25" s="7">
        <f ca="1">IFERROR(IF(MA24+LZ25&gt;MB$4,MA24,MA24+LZ25),"")</f>
        <v>35</v>
      </c>
      <c r="MB25" s="7">
        <f t="shared" ca="1" si="307"/>
        <v>35</v>
      </c>
      <c r="MC25" s="7">
        <f t="shared" ca="1" si="234"/>
        <v>0.24314108111200716</v>
      </c>
      <c r="MD25" s="7">
        <f t="shared" ca="1" si="235"/>
        <v>0.52608968811876211</v>
      </c>
      <c r="ME25" s="7">
        <f t="shared" ca="1" si="236"/>
        <v>1</v>
      </c>
      <c r="MF25" s="7" t="str">
        <f t="shared" ca="1" si="237"/>
        <v>2</v>
      </c>
      <c r="MG25" s="7">
        <f ca="1">IFERROR(IF(MG24+MF25&gt;MH$4,MG24,MG24+MF25),"")</f>
        <v>39</v>
      </c>
      <c r="MH25" s="7">
        <f t="shared" ca="1" si="308"/>
        <v>36</v>
      </c>
      <c r="MI25" s="7">
        <f t="shared" ca="1" si="238"/>
        <v>0.74301572925459503</v>
      </c>
      <c r="MJ25" s="7">
        <f t="shared" ca="1" si="239"/>
        <v>2.6215039976174248E-2</v>
      </c>
      <c r="MK25" s="7">
        <f t="shared" ca="1" si="240"/>
        <v>1</v>
      </c>
      <c r="ML25" s="7" t="str">
        <f t="shared" ca="1" si="241"/>
        <v>2</v>
      </c>
      <c r="MM25" s="7">
        <f ca="1">IFERROR(IF(MM24+ML25&gt;MN$4,MM24,MM24+ML25),"")</f>
        <v>36</v>
      </c>
      <c r="MN25" s="7">
        <f t="shared" ca="1" si="309"/>
        <v>37</v>
      </c>
      <c r="MO25" s="7">
        <f t="shared" ca="1" si="242"/>
        <v>0.60206388245458164</v>
      </c>
      <c r="MP25" s="7">
        <f t="shared" ca="1" si="243"/>
        <v>0.16716688677618763</v>
      </c>
      <c r="MQ25" s="7">
        <f t="shared" ca="1" si="244"/>
        <v>1</v>
      </c>
      <c r="MR25" s="7" t="str">
        <f t="shared" ca="1" si="245"/>
        <v>2</v>
      </c>
      <c r="MS25" s="7">
        <f ca="1">IFERROR(IF(MS24+MR25&gt;MT$4,MS24,MS24+MR25),"")</f>
        <v>45</v>
      </c>
      <c r="MT25" s="7">
        <f t="shared" ca="1" si="310"/>
        <v>38</v>
      </c>
      <c r="MU25" s="7">
        <f t="shared" ca="1" si="246"/>
        <v>0.4279044072572632</v>
      </c>
      <c r="MV25" s="7">
        <f t="shared" ca="1" si="247"/>
        <v>0.34132636197350608</v>
      </c>
      <c r="MW25" s="7">
        <f t="shared" ca="1" si="248"/>
        <v>1</v>
      </c>
      <c r="MX25" s="7" t="str">
        <f t="shared" ca="1" si="249"/>
        <v>2</v>
      </c>
      <c r="MY25" s="7">
        <f ca="1">IFERROR(IF(MY24+MX25&gt;MZ$4,MY24,MY24+MX25),"")</f>
        <v>48</v>
      </c>
      <c r="MZ25" s="7">
        <f t="shared" ca="1" si="311"/>
        <v>39</v>
      </c>
      <c r="NA25" s="7">
        <f t="shared" ca="1" si="250"/>
        <v>0.51797936269246836</v>
      </c>
      <c r="NB25" s="7">
        <f t="shared" ca="1" si="251"/>
        <v>0.25125140653830091</v>
      </c>
      <c r="NC25" s="7">
        <f t="shared" ca="1" si="252"/>
        <v>1</v>
      </c>
      <c r="ND25" s="7" t="str">
        <f t="shared" ca="1" si="253"/>
        <v>2</v>
      </c>
      <c r="NE25" s="7">
        <f ca="1">IFERROR(IF(NE24+ND25&gt;NF$4,NE24,NE24+ND25),"")</f>
        <v>34</v>
      </c>
      <c r="NF25" s="7">
        <f t="shared" ca="1" si="312"/>
        <v>40</v>
      </c>
      <c r="NG25" s="7">
        <f t="shared" ca="1" si="254"/>
        <v>0.66775438017573896</v>
      </c>
      <c r="NH25" s="7">
        <f t="shared" ca="1" si="255"/>
        <v>0.10147638905503031</v>
      </c>
      <c r="NI25" s="7">
        <f t="shared" ca="1" si="256"/>
        <v>1</v>
      </c>
      <c r="NJ25" s="7" t="str">
        <f t="shared" ca="1" si="257"/>
        <v>2</v>
      </c>
      <c r="NK25" s="7">
        <f ca="1">IFERROR(IF(NK24+NJ25&gt;NL$4,NK24,NK24+NJ25),"")</f>
        <v>49</v>
      </c>
      <c r="NL25" s="7">
        <f t="shared" ca="1" si="313"/>
        <v>41</v>
      </c>
      <c r="NM25" s="7">
        <f t="shared" ca="1" si="258"/>
        <v>0.62125136417107985</v>
      </c>
      <c r="NN25" s="7">
        <f t="shared" ca="1" si="259"/>
        <v>0.14797940505968943</v>
      </c>
      <c r="NO25" s="7">
        <f t="shared" ca="1" si="260"/>
        <v>1</v>
      </c>
      <c r="NP25" s="7" t="str">
        <f t="shared" ca="1" si="261"/>
        <v>2</v>
      </c>
      <c r="NQ25" s="7">
        <f ca="1">IFERROR(IF(NQ24+NP25&gt;NR$4,NQ24,NQ24+NP25),"")</f>
        <v>42</v>
      </c>
      <c r="NR25" s="7">
        <f t="shared" ca="1" si="314"/>
        <v>42</v>
      </c>
      <c r="NT25">
        <v>23</v>
      </c>
      <c r="NU25" s="7" t="s">
        <v>19</v>
      </c>
      <c r="NV25" s="7" t="str">
        <f t="shared" ca="1" si="16"/>
        <v/>
      </c>
      <c r="NW25" s="7" t="str">
        <f t="shared" ca="1" si="8"/>
        <v/>
      </c>
      <c r="NX25" t="str">
        <f ca="1">IFERROR(VLOOKUP(NT25,$K$3:$AK$568,8,FALSE),"")</f>
        <v/>
      </c>
      <c r="NY25" t="str">
        <f ca="1">IFERROR(VLOOKUP(NT25,$K$3:$AK$568,9,FALSE),"")</f>
        <v/>
      </c>
      <c r="NZ25" s="7" t="str">
        <f ca="1">IFERROR(VLOOKUP(NT25,$K$3:$AK$568,27,FALSE),"")</f>
        <v/>
      </c>
      <c r="OB25">
        <v>23</v>
      </c>
      <c r="OC25" s="7" t="s">
        <v>19</v>
      </c>
      <c r="OD25" t="e">
        <f t="shared" ca="1" si="17"/>
        <v>#N/A</v>
      </c>
      <c r="OE25" s="7" t="str">
        <f t="shared" ca="1" si="18"/>
        <v/>
      </c>
      <c r="OF25" s="7" t="str">
        <f t="shared" ca="1" si="19"/>
        <v/>
      </c>
      <c r="OG25" t="str">
        <f t="shared" ca="1" si="20"/>
        <v/>
      </c>
      <c r="OI25">
        <v>23</v>
      </c>
      <c r="OJ25" s="7" t="s">
        <v>19</v>
      </c>
      <c r="OK25" s="7" t="str">
        <f t="shared" ca="1" si="21"/>
        <v/>
      </c>
      <c r="OL25" s="7" t="str">
        <f t="shared" ca="1" si="22"/>
        <v/>
      </c>
      <c r="OM25" t="str">
        <f ca="1">IFERROR(VLOOKUP(OI25,$L$3:$AK$568,7,FALSE),"")</f>
        <v/>
      </c>
      <c r="ON25" t="str">
        <f ca="1">IFERROR(VLOOKUP(OI25,$L$3:$AK$568,8,FALSE),"")</f>
        <v/>
      </c>
      <c r="OO25" s="7" t="str">
        <f ca="1">IFERROR(VLOOKUP(OI25,$L$3:$AK$568,26,FALSE),"")</f>
        <v/>
      </c>
      <c r="OQ25">
        <v>23</v>
      </c>
      <c r="OR25" s="7" t="s">
        <v>19</v>
      </c>
      <c r="OS25" t="e">
        <f t="shared" ca="1" si="23"/>
        <v>#N/A</v>
      </c>
      <c r="OT25" s="7" t="str">
        <f t="shared" ca="1" si="24"/>
        <v/>
      </c>
      <c r="OU25" s="7" t="str">
        <f t="shared" ca="1" si="25"/>
        <v/>
      </c>
      <c r="OV25" t="str">
        <f t="shared" ca="1" si="26"/>
        <v/>
      </c>
      <c r="OX25">
        <v>23</v>
      </c>
      <c r="OY25" s="7" t="s">
        <v>19</v>
      </c>
      <c r="OZ25" s="7" t="str">
        <f t="shared" ca="1" si="27"/>
        <v/>
      </c>
      <c r="PA25" s="7" t="str">
        <f t="shared" ca="1" si="28"/>
        <v/>
      </c>
      <c r="PB25" t="str">
        <f ca="1">IFERROR(VLOOKUP(OX25,$M$3:$AK$568,6,FALSE),"")</f>
        <v/>
      </c>
      <c r="PC25" t="str">
        <f ca="1">IFERROR(VLOOKUP(OX25,$M$3:$AK$568,7,FALSE),"")</f>
        <v/>
      </c>
      <c r="PD25" s="7" t="str">
        <f ca="1">IFERROR(VLOOKUP(OX25,$M$3:$AK$568,25,FALSE),"")</f>
        <v/>
      </c>
      <c r="PF25">
        <v>23</v>
      </c>
      <c r="PG25" s="7" t="s">
        <v>19</v>
      </c>
      <c r="PH25" t="e">
        <f t="shared" ca="1" si="29"/>
        <v>#N/A</v>
      </c>
      <c r="PI25" s="7" t="str">
        <f t="shared" ca="1" si="30"/>
        <v/>
      </c>
      <c r="PJ25" s="7" t="str">
        <f t="shared" ca="1" si="31"/>
        <v/>
      </c>
      <c r="PK25" t="str">
        <f t="shared" ca="1" si="32"/>
        <v/>
      </c>
      <c r="PM25">
        <v>23</v>
      </c>
      <c r="PN25" s="7" t="s">
        <v>19</v>
      </c>
      <c r="PO25" s="202" t="str">
        <f t="shared" ca="1" si="33"/>
        <v/>
      </c>
      <c r="PP25" s="7" t="str">
        <f t="shared" ca="1" si="34"/>
        <v/>
      </c>
      <c r="PQ25" t="str">
        <f ca="1">IFERROR(VLOOKUP(PM25,$G$325:$R$409,12,FALSE),"")</f>
        <v/>
      </c>
      <c r="PR25" t="e">
        <f ca="1">VLOOKUP(PM25,$G$324:$Q$409,11,FALSE)</f>
        <v>#N/A</v>
      </c>
      <c r="PS25" s="7" t="str">
        <f ca="1">VLOOKUP(PQ25,$R$325:$Y$409,8,FALSE)</f>
        <v>- -</v>
      </c>
      <c r="PT25" s="7">
        <f ca="1">ReSt</f>
        <v>-4</v>
      </c>
      <c r="PU25" s="7" t="e">
        <f t="shared" ca="1" si="35"/>
        <v>#N/A</v>
      </c>
      <c r="PV25" s="7" t="e">
        <f t="shared" ca="1" si="36"/>
        <v>#N/A</v>
      </c>
      <c r="PW25" s="7" t="str">
        <f ca="1">VLOOKUP(PQ25,$R$325:$AK$409,8,FALSE)</f>
        <v>- -</v>
      </c>
      <c r="PX25" s="7"/>
      <c r="PY25">
        <v>23</v>
      </c>
      <c r="PZ25" s="7" t="s">
        <v>19</v>
      </c>
      <c r="QA25" t="str">
        <f t="shared" ca="1" si="37"/>
        <v/>
      </c>
      <c r="QB25" s="7" t="str">
        <f t="shared" ca="1" si="38"/>
        <v/>
      </c>
      <c r="QC25" s="7" t="str">
        <f t="shared" ca="1" si="39"/>
        <v/>
      </c>
      <c r="QD25" t="str">
        <f t="shared" ca="1" si="40"/>
        <v/>
      </c>
      <c r="QF25">
        <v>23</v>
      </c>
      <c r="QG25" s="7" t="s">
        <v>19</v>
      </c>
      <c r="QH25" s="7" t="str">
        <f t="shared" ca="1" si="41"/>
        <v/>
      </c>
      <c r="QI25" s="7" t="e">
        <f t="shared" ca="1" si="42"/>
        <v>#VALUE!</v>
      </c>
      <c r="QJ25" t="e">
        <f t="shared" ca="1" si="43"/>
        <v>#N/A</v>
      </c>
      <c r="QK25" s="7" t="e">
        <f t="shared" ca="1" si="44"/>
        <v>#N/A</v>
      </c>
      <c r="QM25">
        <v>23</v>
      </c>
      <c r="QN25" s="7" t="s">
        <v>19</v>
      </c>
      <c r="QO25" t="str">
        <f t="shared" ca="1" si="45"/>
        <v/>
      </c>
      <c r="QP25" s="7" t="str">
        <f t="shared" ca="1" si="46"/>
        <v/>
      </c>
      <c r="QQ25" t="str">
        <f t="shared" ca="1" si="47"/>
        <v/>
      </c>
    </row>
    <row r="26" spans="1:459" x14ac:dyDescent="0.25">
      <c r="A26" s="240"/>
      <c r="C26" s="75"/>
      <c r="D26" s="76"/>
      <c r="F26" s="75"/>
      <c r="G26" s="76"/>
      <c r="I26" s="75"/>
      <c r="J26" s="85"/>
      <c r="K26" s="85">
        <f t="shared" ca="1" si="9"/>
        <v>1</v>
      </c>
      <c r="L26" s="85">
        <f t="shared" ca="1" si="316"/>
        <v>0</v>
      </c>
      <c r="M26" s="70">
        <f t="shared" ca="1" si="11"/>
        <v>2</v>
      </c>
      <c r="O26" s="222">
        <f t="shared" ca="1" si="12"/>
        <v>331</v>
      </c>
      <c r="Q26" s="7" t="str">
        <f t="shared" si="50"/>
        <v>Restricted Quarters</v>
      </c>
      <c r="R26" s="9" t="s">
        <v>1335</v>
      </c>
      <c r="S26" s="9" t="s">
        <v>1833</v>
      </c>
      <c r="T26" s="61" t="str">
        <f>SUBSTITUTE(IFERROR(IFERROR(VLOOKUP(R26,'[1]Skill Statistics'!$A$3:$C$513,2,FALSE),VLOOKUP(Q26,'[1]Skill Statistics'!$A$3:$C$513,2,FALSE)),T25),"R*","ReSt")</f>
        <v>- -</v>
      </c>
      <c r="U26" s="61" t="str">
        <f>IFERROR(IFERROR(VLOOKUP(R26,'[1]Skill Statistics'!$A$3:$C$513,3,FALSE),VLOOKUP(Q26,'[1]Skill Statistics'!$A$3:$C$513,3,FALSE)),U25)</f>
        <v>- -</v>
      </c>
      <c r="V26" s="61" t="str">
        <f>IF(ISNUMBER(SEARCH("Category",R26)),"- -",IFERROR(IFERROR(VLOOKUP(Q26,[1]Professions!$A$4:$AM$288,MATCH(Profession,[1]Professions!$A$1:$AM$1,0),FALSE),VLOOKUP(Q26,Calculations!$B$91:$I$95,8,FALSE)),"- -"))</f>
        <v>2 / 3</v>
      </c>
      <c r="W26" s="60">
        <f t="shared" si="13"/>
        <v>0</v>
      </c>
      <c r="X26" s="7">
        <f ca="1">IFERROR(VLOOKUP(R26,$BS$6:$NR$519,MATCH(ActualLevel,$BS$3:$NR$3,0),FALSE),"- -")</f>
        <v>0</v>
      </c>
      <c r="Y26" s="7">
        <f t="shared" ca="1" si="320"/>
        <v>0</v>
      </c>
      <c r="Z26" s="7">
        <f ca="1">IFERROR(VLOOKUP(Y26,Charts!$BQ$2:$BR$52,2,FALSE),"- -")</f>
        <v>-25</v>
      </c>
      <c r="AA26" s="7" t="str">
        <f t="shared" ca="1" si="51"/>
        <v>- -</v>
      </c>
      <c r="AB26" s="7">
        <f t="shared" ca="1" si="317"/>
        <v>0</v>
      </c>
      <c r="AC26" s="7"/>
      <c r="AD26" s="7"/>
      <c r="AE26" s="7"/>
      <c r="AF26" s="7"/>
      <c r="AG26" s="7"/>
      <c r="AH26" s="43"/>
      <c r="AI26" s="7"/>
      <c r="AJ26" s="7"/>
      <c r="AK26" s="7">
        <f t="shared" ca="1" si="52"/>
        <v>-25</v>
      </c>
      <c r="AL26" s="7"/>
      <c r="AM26" s="69">
        <f>IFERROR(VLOOKUP(R26,'[1]Skill Statistics'!$A$3:$AN$513,MATCH(Profession,'[1]Skill Statistics'!$A$2:$AN$2,0),FALSE),0)</f>
        <v>0</v>
      </c>
      <c r="AN26" s="85">
        <f>IFERROR(VLOOKUP(Q26,'[1]Skill Statistics'!$A$3:$BK$513,MATCH(Archetype,'[1]Skill Statistics'!$A$2:$BK$2,0),FALSE),0)</f>
        <v>0.3</v>
      </c>
      <c r="AO26" s="85">
        <f>IFERROR(VLOOKUP(Q26,'[1]Skill Statistics'!$A$3:$BB$513,MATCH(Race,'[1]Skill Statistics'!$A$2:$BB$2,0),FALSE),0)</f>
        <v>0</v>
      </c>
      <c r="AP26" s="85">
        <f t="shared" ca="1" si="14"/>
        <v>0</v>
      </c>
      <c r="AQ26" s="70"/>
      <c r="AS26" s="69">
        <f>IFERROR(VLOOKUP(Q26,'[1]Professional Skills'!$A$4:$AM$288,MATCH(Profession,'[1]Professional Skills'!$A$3:$AM$3,0),FALSE),"- -")</f>
        <v>0</v>
      </c>
      <c r="AU26" s="7">
        <f t="shared" si="319"/>
        <v>0</v>
      </c>
      <c r="AV26" s="7">
        <f t="shared" ca="1" si="318"/>
        <v>0</v>
      </c>
      <c r="AW26" t="str">
        <f t="shared" si="55"/>
        <v/>
      </c>
      <c r="AX26" t="str">
        <f>IFERROR(_xlfn.RANK.EQ(AW26,$AW$5:$AW$568),"")</f>
        <v/>
      </c>
      <c r="AY26">
        <f t="shared" si="3"/>
        <v>0</v>
      </c>
      <c r="AZ26" s="70" t="str">
        <f t="shared" si="53"/>
        <v/>
      </c>
      <c r="BB26" s="69">
        <f>IFERROR(IF(Q26="Language",VLOOKUP(R26,[1]Cultures!$B$4:$N$218,MATCH(Culture,[1]Cultures!$B$3:$N$3,0),FALSE),VLOOKUP(Q26,[1]Cultures!$B$4:$O$212,MATCH(Culture,[1]Cultures!$B$3:$O$3,0),FALSE)),"- -")</f>
        <v>0</v>
      </c>
      <c r="BD26">
        <f t="shared" ca="1" si="315"/>
        <v>0</v>
      </c>
      <c r="BE26" t="str">
        <f t="shared" si="262"/>
        <v/>
      </c>
      <c r="BI26" s="7">
        <f t="shared" si="54"/>
        <v>0</v>
      </c>
      <c r="BJ26" s="7"/>
      <c r="BK26" s="7"/>
      <c r="BL26" s="70">
        <f t="shared" si="6"/>
        <v>0</v>
      </c>
      <c r="BN26" s="69">
        <f>IFERROR(VLOOKUP(V26,Charts!$BT$2:$BV$14,3,FALSE),"- -")</f>
        <v>0.84615384615384615</v>
      </c>
      <c r="BO26" s="85">
        <f t="shared" ca="1" si="15"/>
        <v>1.2028222341289354</v>
      </c>
      <c r="BP26" s="70">
        <f t="shared" ca="1" si="263"/>
        <v>331</v>
      </c>
      <c r="BR26" s="7">
        <v>21</v>
      </c>
      <c r="BS26" s="9" t="str">
        <f ca="1">VLOOKUP(BR26,$O$3:$R$568,4,FALSE)</f>
        <v>Sniping</v>
      </c>
      <c r="BT26" s="7" t="str">
        <f ca="1">VLOOKUP(BS26,$R$3:$V$568,5,FALSE)</f>
        <v>3 / 5</v>
      </c>
      <c r="BU26" s="7">
        <f ca="1">VLOOKUP(BT26,Charts!$BT$2:$BV$14,3,FALSE)</f>
        <v>0.61538461538461542</v>
      </c>
      <c r="BV26" s="7" t="str">
        <f t="shared" ca="1" si="56"/>
        <v>3</v>
      </c>
      <c r="BW26" s="7" t="str">
        <f t="shared" ca="1" si="57"/>
        <v>5</v>
      </c>
      <c r="BY26" s="7">
        <f t="shared" ca="1" si="58"/>
        <v>0.20995703860859849</v>
      </c>
      <c r="BZ26" s="7">
        <f t="shared" ca="1" si="59"/>
        <v>0.40542757677601693</v>
      </c>
      <c r="CA26" s="7">
        <f t="shared" ca="1" si="60"/>
        <v>1</v>
      </c>
      <c r="CB26" s="7" t="str">
        <f t="shared" ca="1" si="61"/>
        <v>3</v>
      </c>
      <c r="CC26" s="7">
        <f ca="1">IFERROR(IF(CC25+CB26&gt;CD$4,CC25,CC25+CB26),"")</f>
        <v>37</v>
      </c>
      <c r="CD26" s="7">
        <f t="shared" ca="1" si="264"/>
        <v>0</v>
      </c>
      <c r="CE26" s="7">
        <f t="shared" ca="1" si="62"/>
        <v>0.63976812781307213</v>
      </c>
      <c r="CF26" s="7">
        <f t="shared" ca="1" si="63"/>
        <v>-2.4383512428456711E-2</v>
      </c>
      <c r="CG26" s="7">
        <f t="shared" ca="1" si="64"/>
        <v>0</v>
      </c>
      <c r="CH26" s="7">
        <f t="shared" ca="1" si="65"/>
        <v>0</v>
      </c>
      <c r="CI26" s="7">
        <f ca="1">IFERROR(IF(CI25+CH26&gt;CJ$4,CI25,CI25+CH26),"")</f>
        <v>35</v>
      </c>
      <c r="CJ26" s="7">
        <f t="shared" ca="1" si="265"/>
        <v>0</v>
      </c>
      <c r="CK26" s="7">
        <f t="shared" ca="1" si="66"/>
        <v>0.13230612970373179</v>
      </c>
      <c r="CL26" s="7">
        <f t="shared" ca="1" si="67"/>
        <v>0.48307848568088363</v>
      </c>
      <c r="CM26" s="7">
        <f t="shared" ca="1" si="68"/>
        <v>1</v>
      </c>
      <c r="CN26" s="7" t="str">
        <f t="shared" ca="1" si="69"/>
        <v>3</v>
      </c>
      <c r="CO26" s="7">
        <f ca="1">IFERROR(IF(CO25+CN26&gt;CP$4,CO25,CO25+CN26),"")</f>
        <v>46</v>
      </c>
      <c r="CP26" s="7">
        <f t="shared" ca="1" si="266"/>
        <v>1</v>
      </c>
      <c r="CQ26" s="7">
        <f t="shared" ca="1" si="70"/>
        <v>6.270320587726852E-2</v>
      </c>
      <c r="CR26" s="7">
        <f t="shared" ca="1" si="71"/>
        <v>0.5526814095073469</v>
      </c>
      <c r="CS26" s="7">
        <f t="shared" ca="1" si="72"/>
        <v>1</v>
      </c>
      <c r="CT26" s="7" t="str">
        <f t="shared" ca="1" si="73"/>
        <v>3</v>
      </c>
      <c r="CU26" s="7">
        <f ca="1">IFERROR(IF(CU25+CT26&gt;CV$4,CU25,CU25+CT26),"")</f>
        <v>44</v>
      </c>
      <c r="CV26" s="7">
        <f t="shared" ca="1" si="267"/>
        <v>2</v>
      </c>
      <c r="CW26" s="7">
        <f t="shared" ca="1" si="74"/>
        <v>0.12656179174379911</v>
      </c>
      <c r="CX26" s="7">
        <f t="shared" ca="1" si="75"/>
        <v>0.48882282364081631</v>
      </c>
      <c r="CY26" s="7">
        <f t="shared" ca="1" si="76"/>
        <v>1</v>
      </c>
      <c r="CZ26" s="7" t="str">
        <f t="shared" ca="1" si="77"/>
        <v>3</v>
      </c>
      <c r="DA26" s="7">
        <f ca="1">IFERROR(IF(DA25+CZ26&gt;DB$4,DA25,DA25+CZ26),"")</f>
        <v>44</v>
      </c>
      <c r="DB26" s="7">
        <f t="shared" ca="1" si="268"/>
        <v>3</v>
      </c>
      <c r="DC26" s="7">
        <f t="shared" ca="1" si="78"/>
        <v>0.9140377090053784</v>
      </c>
      <c r="DD26" s="7">
        <f t="shared" ca="1" si="79"/>
        <v>-0.29865309362076298</v>
      </c>
      <c r="DE26" s="7">
        <f t="shared" ca="1" si="80"/>
        <v>0</v>
      </c>
      <c r="DF26" s="7">
        <f t="shared" ca="1" si="81"/>
        <v>0</v>
      </c>
      <c r="DG26" s="7">
        <f ca="1">IFERROR(IF(DG25+DF26&gt;DH$4,DG25,DG25+DF26),"")</f>
        <v>36</v>
      </c>
      <c r="DH26" s="7">
        <f t="shared" ca="1" si="269"/>
        <v>3</v>
      </c>
      <c r="DI26" s="7">
        <f t="shared" ca="1" si="82"/>
        <v>0.65408510398180242</v>
      </c>
      <c r="DJ26" s="7">
        <f t="shared" ca="1" si="83"/>
        <v>-3.8700488597186999E-2</v>
      </c>
      <c r="DK26" s="7">
        <f t="shared" ca="1" si="84"/>
        <v>0</v>
      </c>
      <c r="DL26" s="7">
        <f t="shared" ca="1" si="85"/>
        <v>0</v>
      </c>
      <c r="DM26" s="7">
        <f ca="1">IFERROR(IF(DM25+DL26&gt;DN$4,DM25,DM25+DL26),"")</f>
        <v>49</v>
      </c>
      <c r="DN26" s="7">
        <f t="shared" ca="1" si="270"/>
        <v>3</v>
      </c>
      <c r="DO26" s="7">
        <f t="shared" ca="1" si="86"/>
        <v>0.59990033798488585</v>
      </c>
      <c r="DP26" s="7">
        <f t="shared" ca="1" si="87"/>
        <v>1.5484277399729574E-2</v>
      </c>
      <c r="DQ26" s="7">
        <f t="shared" ca="1" si="88"/>
        <v>1</v>
      </c>
      <c r="DR26" s="7" t="str">
        <f t="shared" ca="1" si="89"/>
        <v>3</v>
      </c>
      <c r="DS26" s="7">
        <f ca="1">IFERROR(IF(DS25+DR26&gt;DT$4,DS25,DS25+DR26),"")</f>
        <v>52</v>
      </c>
      <c r="DT26" s="7">
        <f t="shared" ca="1" si="271"/>
        <v>4</v>
      </c>
      <c r="DU26" s="7">
        <f t="shared" ca="1" si="90"/>
        <v>0.27699810433519512</v>
      </c>
      <c r="DV26" s="7">
        <f t="shared" ca="1" si="91"/>
        <v>0.3383865110494203</v>
      </c>
      <c r="DW26" s="7">
        <f t="shared" ca="1" si="92"/>
        <v>1</v>
      </c>
      <c r="DX26" s="7" t="str">
        <f t="shared" ca="1" si="93"/>
        <v>3</v>
      </c>
      <c r="DY26" s="7">
        <f ca="1">IFERROR(IF(DY25+DX26&gt;DZ$4,DY25,DY25+DX26),"")</f>
        <v>51</v>
      </c>
      <c r="DZ26" s="7">
        <f t="shared" ca="1" si="272"/>
        <v>5</v>
      </c>
      <c r="EA26" s="7">
        <f t="shared" ca="1" si="94"/>
        <v>0.2043301978642984</v>
      </c>
      <c r="EB26" s="7">
        <f t="shared" ca="1" si="95"/>
        <v>0.41105441752031702</v>
      </c>
      <c r="EC26" s="7">
        <f t="shared" ca="1" si="96"/>
        <v>1</v>
      </c>
      <c r="ED26" s="7" t="str">
        <f t="shared" ca="1" si="97"/>
        <v>3</v>
      </c>
      <c r="EE26" s="7">
        <f ca="1">IFERROR(IF(EE25+ED26&gt;EF$4,EE25,EE25+ED26),"")</f>
        <v>32</v>
      </c>
      <c r="EF26" s="7">
        <f t="shared" ca="1" si="273"/>
        <v>6</v>
      </c>
      <c r="EG26" s="7">
        <f t="shared" ca="1" si="98"/>
        <v>0.43383612387249992</v>
      </c>
      <c r="EH26" s="7">
        <f t="shared" ca="1" si="99"/>
        <v>0.1815484915121155</v>
      </c>
      <c r="EI26" s="7">
        <f t="shared" ca="1" si="100"/>
        <v>1</v>
      </c>
      <c r="EJ26" s="7" t="str">
        <f t="shared" ca="1" si="101"/>
        <v>3</v>
      </c>
      <c r="EK26" s="7">
        <f ca="1">IFERROR(IF(EK25+EJ26&gt;EL$4,EK25,EK25+EJ26),"")</f>
        <v>36</v>
      </c>
      <c r="EL26" s="7">
        <f t="shared" ca="1" si="274"/>
        <v>7</v>
      </c>
      <c r="EM26" s="7">
        <f t="shared" ca="1" si="102"/>
        <v>0.79647773502149388</v>
      </c>
      <c r="EN26" s="7">
        <f t="shared" ca="1" si="103"/>
        <v>-0.18109311963687846</v>
      </c>
      <c r="EO26" s="7">
        <f t="shared" ca="1" si="104"/>
        <v>0</v>
      </c>
      <c r="EP26" s="7">
        <f t="shared" ca="1" si="105"/>
        <v>0</v>
      </c>
      <c r="EQ26" s="7">
        <f ca="1">IFERROR(IF(EQ25+EP26&gt;ER$4,EQ25,EQ25+EP26),"")</f>
        <v>38</v>
      </c>
      <c r="ER26" s="7">
        <f t="shared" ca="1" si="275"/>
        <v>7</v>
      </c>
      <c r="ES26" s="7">
        <f t="shared" ca="1" si="106"/>
        <v>0.32920066726675079</v>
      </c>
      <c r="ET26" s="7">
        <f t="shared" ca="1" si="107"/>
        <v>0.28618394811786463</v>
      </c>
      <c r="EU26" s="7">
        <f t="shared" ca="1" si="108"/>
        <v>1</v>
      </c>
      <c r="EV26" s="7" t="str">
        <f t="shared" ca="1" si="109"/>
        <v>3</v>
      </c>
      <c r="EW26" s="7">
        <f ca="1">IFERROR(IF(EW25+EV26&gt;EX$4,EW25,EW25+EV26),"")</f>
        <v>40</v>
      </c>
      <c r="EX26" s="7">
        <f t="shared" ca="1" si="276"/>
        <v>8</v>
      </c>
      <c r="EY26" s="7">
        <f t="shared" ca="1" si="110"/>
        <v>0.54418595794076707</v>
      </c>
      <c r="EZ26" s="7">
        <f t="shared" ca="1" si="111"/>
        <v>7.1198657443848345E-2</v>
      </c>
      <c r="FA26" s="7">
        <f t="shared" ca="1" si="112"/>
        <v>1</v>
      </c>
      <c r="FB26" s="7" t="str">
        <f t="shared" ca="1" si="113"/>
        <v>3</v>
      </c>
      <c r="FC26" s="7">
        <f ca="1">IFERROR(IF(FC25+FB26&gt;FD$4,FC25,FC25+FB26),"")</f>
        <v>36</v>
      </c>
      <c r="FD26" s="7">
        <f t="shared" ca="1" si="277"/>
        <v>9</v>
      </c>
      <c r="FE26" s="7">
        <f t="shared" ca="1" si="114"/>
        <v>0.86094458423316733</v>
      </c>
      <c r="FF26" s="7">
        <f t="shared" ca="1" si="115"/>
        <v>-0.24555996884855191</v>
      </c>
      <c r="FG26" s="7">
        <f t="shared" ca="1" si="116"/>
        <v>0</v>
      </c>
      <c r="FH26" s="7">
        <f t="shared" ca="1" si="117"/>
        <v>0</v>
      </c>
      <c r="FI26" s="7">
        <f ca="1">IFERROR(IF(FI25+FH26&gt;FJ$4,FI25,FI25+FH26),"")</f>
        <v>43</v>
      </c>
      <c r="FJ26" s="7">
        <f t="shared" ca="1" si="278"/>
        <v>9</v>
      </c>
      <c r="FK26" s="7">
        <f t="shared" ca="1" si="118"/>
        <v>0.86021337631265038</v>
      </c>
      <c r="FL26" s="7">
        <f t="shared" ca="1" si="119"/>
        <v>-0.24482876092803496</v>
      </c>
      <c r="FM26" s="7">
        <f t="shared" ca="1" si="120"/>
        <v>0</v>
      </c>
      <c r="FN26" s="7">
        <f t="shared" ca="1" si="121"/>
        <v>0</v>
      </c>
      <c r="FO26" s="7">
        <f ca="1">IFERROR(IF(FO25+FN26&gt;FP$4,FO25,FO25+FN26),"")</f>
        <v>27</v>
      </c>
      <c r="FP26" s="7">
        <f t="shared" ca="1" si="279"/>
        <v>9</v>
      </c>
      <c r="FQ26" s="7">
        <f t="shared" ca="1" si="122"/>
        <v>6.5154541108416564E-2</v>
      </c>
      <c r="FR26" s="7">
        <f t="shared" ca="1" si="123"/>
        <v>0.55023007427619886</v>
      </c>
      <c r="FS26" s="7">
        <f t="shared" ca="1" si="124"/>
        <v>1</v>
      </c>
      <c r="FT26" s="7" t="str">
        <f t="shared" ca="1" si="125"/>
        <v>3</v>
      </c>
      <c r="FU26" s="7">
        <f ca="1">IFERROR(IF(FU25+FT26&gt;FV$4,FU25,FU25+FT26),"")</f>
        <v>50</v>
      </c>
      <c r="FV26" s="7">
        <f t="shared" ca="1" si="280"/>
        <v>10</v>
      </c>
      <c r="FW26" s="7">
        <f t="shared" ca="1" si="126"/>
        <v>0.13465033301334761</v>
      </c>
      <c r="FX26" s="7">
        <f t="shared" ca="1" si="127"/>
        <v>0.48073428237126781</v>
      </c>
      <c r="FY26" s="7">
        <f t="shared" ca="1" si="128"/>
        <v>1</v>
      </c>
      <c r="FZ26" s="7" t="str">
        <f t="shared" ca="1" si="129"/>
        <v>3</v>
      </c>
      <c r="GA26" s="7">
        <f ca="1">IFERROR(IF(GA25+FZ26&gt;GB$4,GA25,GA25+FZ26),"")</f>
        <v>33</v>
      </c>
      <c r="GB26" s="7">
        <f t="shared" ca="1" si="281"/>
        <v>11</v>
      </c>
      <c r="GC26" s="7">
        <f t="shared" ca="1" si="130"/>
        <v>0.23508054585318294</v>
      </c>
      <c r="GD26" s="7">
        <f t="shared" ca="1" si="131"/>
        <v>0.38030406953143248</v>
      </c>
      <c r="GE26" s="7">
        <f t="shared" ca="1" si="132"/>
        <v>1</v>
      </c>
      <c r="GF26" s="7" t="str">
        <f t="shared" ca="1" si="133"/>
        <v>3</v>
      </c>
      <c r="GG26" s="7">
        <f ca="1">IFERROR(IF(GG25+GF26&gt;GH$4,GG25,GG25+GF26),"")</f>
        <v>39</v>
      </c>
      <c r="GH26" s="7">
        <f t="shared" ca="1" si="282"/>
        <v>12</v>
      </c>
      <c r="GI26" s="7">
        <f t="shared" ca="1" si="134"/>
        <v>0.84139403580719552</v>
      </c>
      <c r="GJ26" s="7">
        <f t="shared" ca="1" si="135"/>
        <v>-0.2260094204225801</v>
      </c>
      <c r="GK26" s="7">
        <f t="shared" ca="1" si="136"/>
        <v>0</v>
      </c>
      <c r="GL26" s="7">
        <f t="shared" ca="1" si="137"/>
        <v>0</v>
      </c>
      <c r="GM26" s="7">
        <f ca="1">IFERROR(IF(GM25+GL26&gt;GN$4,GM25,GM25+GL26),"")</f>
        <v>33</v>
      </c>
      <c r="GN26" s="7">
        <f t="shared" ca="1" si="283"/>
        <v>12</v>
      </c>
      <c r="GO26" s="7">
        <f t="shared" ca="1" si="138"/>
        <v>0.86438725886235768</v>
      </c>
      <c r="GP26" s="7">
        <f t="shared" ca="1" si="139"/>
        <v>-0.24900264347774226</v>
      </c>
      <c r="GQ26" s="7">
        <f t="shared" ca="1" si="140"/>
        <v>0</v>
      </c>
      <c r="GR26" s="7">
        <f t="shared" ca="1" si="141"/>
        <v>0</v>
      </c>
      <c r="GS26" s="7">
        <f ca="1">IFERROR(IF(GS25+GR26&gt;GT$4,GS25,GS25+GR26),"")</f>
        <v>41</v>
      </c>
      <c r="GT26" s="7">
        <f t="shared" ca="1" si="284"/>
        <v>12</v>
      </c>
      <c r="GU26" s="7">
        <f t="shared" ca="1" si="142"/>
        <v>9.1270075186106969E-2</v>
      </c>
      <c r="GV26" s="7">
        <f t="shared" ca="1" si="143"/>
        <v>0.52411454019850845</v>
      </c>
      <c r="GW26" s="7">
        <f t="shared" ca="1" si="144"/>
        <v>1</v>
      </c>
      <c r="GX26" s="7" t="str">
        <f t="shared" ca="1" si="145"/>
        <v>3</v>
      </c>
      <c r="GY26" s="7">
        <f ca="1">IFERROR(IF(GY25+GX26&gt;GZ$4,GY25,GY25+GX26),"")</f>
        <v>33</v>
      </c>
      <c r="GZ26" s="7">
        <f t="shared" ca="1" si="285"/>
        <v>13</v>
      </c>
      <c r="HA26" s="7">
        <f t="shared" ca="1" si="146"/>
        <v>0.80485159283251995</v>
      </c>
      <c r="HB26" s="7">
        <f t="shared" ca="1" si="147"/>
        <v>-0.18946697744790453</v>
      </c>
      <c r="HC26" s="7">
        <f t="shared" ca="1" si="148"/>
        <v>0</v>
      </c>
      <c r="HD26" s="7">
        <f t="shared" ca="1" si="149"/>
        <v>0</v>
      </c>
      <c r="HE26" s="7">
        <f ca="1">IFERROR(IF(HE25+HD26&gt;HF$4,HE25,HE25+HD26),"")</f>
        <v>42</v>
      </c>
      <c r="HF26" s="7">
        <f t="shared" ca="1" si="286"/>
        <v>13</v>
      </c>
      <c r="HG26" s="7">
        <f t="shared" ca="1" si="150"/>
        <v>0.86810743134512536</v>
      </c>
      <c r="HH26" s="7">
        <f t="shared" ca="1" si="151"/>
        <v>-0.25272281596050994</v>
      </c>
      <c r="HI26" s="7">
        <f t="shared" ca="1" si="152"/>
        <v>0</v>
      </c>
      <c r="HJ26" s="7">
        <f t="shared" ca="1" si="153"/>
        <v>0</v>
      </c>
      <c r="HK26" s="7">
        <f ca="1">IFERROR(IF(HK25+HJ26&gt;HL$4,HK25,HK25+HJ26),"")</f>
        <v>35</v>
      </c>
      <c r="HL26" s="7">
        <f t="shared" ca="1" si="287"/>
        <v>13</v>
      </c>
      <c r="HM26" s="7">
        <f t="shared" ca="1" si="154"/>
        <v>0.53259761770888692</v>
      </c>
      <c r="HN26" s="7">
        <f t="shared" ca="1" si="155"/>
        <v>8.2786997675728502E-2</v>
      </c>
      <c r="HO26" s="7">
        <f t="shared" ca="1" si="156"/>
        <v>1</v>
      </c>
      <c r="HP26" s="7" t="str">
        <f t="shared" ca="1" si="157"/>
        <v>3</v>
      </c>
      <c r="HQ26" s="7">
        <f ca="1">IFERROR(IF(HQ25+HP26&gt;HR$4,HQ25,HQ25+HP26),"")</f>
        <v>42</v>
      </c>
      <c r="HR26" s="7">
        <f t="shared" ca="1" si="288"/>
        <v>14</v>
      </c>
      <c r="HS26" s="7">
        <f t="shared" ca="1" si="158"/>
        <v>0.97127371612379121</v>
      </c>
      <c r="HT26" s="7">
        <f t="shared" ca="1" si="159"/>
        <v>-0.35588910073917579</v>
      </c>
      <c r="HU26" s="7">
        <f t="shared" ca="1" si="160"/>
        <v>0</v>
      </c>
      <c r="HV26" s="7">
        <f t="shared" ca="1" si="161"/>
        <v>0</v>
      </c>
      <c r="HW26" s="7">
        <f ca="1">IFERROR(IF(HW25+HV26&gt;HX$4,HW25,HW25+HV26),"")</f>
        <v>36</v>
      </c>
      <c r="HX26" s="7">
        <f t="shared" ca="1" si="289"/>
        <v>14</v>
      </c>
      <c r="HY26" s="7">
        <f t="shared" ca="1" si="162"/>
        <v>0.10875840222251543</v>
      </c>
      <c r="HZ26" s="7">
        <f t="shared" ca="1" si="163"/>
        <v>0.50662621316209999</v>
      </c>
      <c r="IA26" s="7">
        <f t="shared" ca="1" si="164"/>
        <v>1</v>
      </c>
      <c r="IB26" s="7" t="str">
        <f t="shared" ca="1" si="165"/>
        <v>3</v>
      </c>
      <c r="IC26" s="7">
        <f ca="1">IFERROR(IF(IC25+IB26&gt;ID$4,IC25,IC25+IB26),"")</f>
        <v>46</v>
      </c>
      <c r="ID26" s="7">
        <f t="shared" ca="1" si="290"/>
        <v>15</v>
      </c>
      <c r="IE26" s="7">
        <f t="shared" ca="1" si="166"/>
        <v>0.95498601408838912</v>
      </c>
      <c r="IF26" s="7">
        <f t="shared" ca="1" si="167"/>
        <v>-0.3396013987037737</v>
      </c>
      <c r="IG26" s="7">
        <f t="shared" ca="1" si="168"/>
        <v>0</v>
      </c>
      <c r="IH26" s="7">
        <f t="shared" ca="1" si="169"/>
        <v>0</v>
      </c>
      <c r="II26" s="7">
        <f ca="1">IFERROR(IF(II25+IH26&gt;IJ$4,II25,II25+IH26),"")</f>
        <v>42</v>
      </c>
      <c r="IJ26" s="7">
        <f t="shared" ca="1" si="291"/>
        <v>15</v>
      </c>
      <c r="IK26" s="7">
        <f t="shared" ca="1" si="170"/>
        <v>0.91925341951142192</v>
      </c>
      <c r="IL26" s="7">
        <f t="shared" ca="1" si="171"/>
        <v>-0.3038688041268065</v>
      </c>
      <c r="IM26" s="7">
        <f t="shared" ca="1" si="172"/>
        <v>0</v>
      </c>
      <c r="IN26" s="7">
        <f t="shared" ca="1" si="173"/>
        <v>0</v>
      </c>
      <c r="IO26" s="7">
        <f ca="1">IFERROR(IF(IO25+IN26&gt;IP$4,IO25,IO25+IN26),"")</f>
        <v>35</v>
      </c>
      <c r="IP26" s="7">
        <f t="shared" ca="1" si="292"/>
        <v>15</v>
      </c>
      <c r="IQ26" s="7">
        <f t="shared" ca="1" si="174"/>
        <v>0.31968234787346739</v>
      </c>
      <c r="IR26" s="7">
        <f t="shared" ca="1" si="175"/>
        <v>0.29570226751114803</v>
      </c>
      <c r="IS26" s="7">
        <f t="shared" ca="1" si="176"/>
        <v>1</v>
      </c>
      <c r="IT26" s="7" t="str">
        <f t="shared" ca="1" si="177"/>
        <v>3</v>
      </c>
      <c r="IU26" s="7">
        <f ca="1">IFERROR(IF(IU25+IT26&gt;IV$4,IU25,IU25+IT26),"")</f>
        <v>49</v>
      </c>
      <c r="IV26" s="7">
        <f t="shared" ca="1" si="293"/>
        <v>16</v>
      </c>
      <c r="IW26" s="7">
        <f t="shared" ca="1" si="178"/>
        <v>0.50741258284315804</v>
      </c>
      <c r="IX26" s="7">
        <f t="shared" ca="1" si="179"/>
        <v>0.10797203254145737</v>
      </c>
      <c r="IY26" s="7">
        <f t="shared" ca="1" si="180"/>
        <v>1</v>
      </c>
      <c r="IZ26" s="7" t="str">
        <f t="shared" ca="1" si="181"/>
        <v>3</v>
      </c>
      <c r="JA26" s="7">
        <f ca="1">IFERROR(IF(JA25+IZ26&gt;JB$4,JA25,JA25+IZ26),"")</f>
        <v>51</v>
      </c>
      <c r="JB26" s="7">
        <f t="shared" ca="1" si="294"/>
        <v>17</v>
      </c>
      <c r="JC26" s="7">
        <f t="shared" ca="1" si="182"/>
        <v>0.30912767514441752</v>
      </c>
      <c r="JD26" s="7">
        <f t="shared" ca="1" si="183"/>
        <v>0.30625694024019789</v>
      </c>
      <c r="JE26" s="7">
        <f t="shared" ca="1" si="184"/>
        <v>1</v>
      </c>
      <c r="JF26" s="7" t="str">
        <f t="shared" ca="1" si="185"/>
        <v>3</v>
      </c>
      <c r="JG26" s="7">
        <f ca="1">IFERROR(IF(JG25+JF26&gt;JH$4,JG25,JG25+JF26),"")</f>
        <v>40</v>
      </c>
      <c r="JH26" s="7">
        <f t="shared" ca="1" si="295"/>
        <v>18</v>
      </c>
      <c r="JI26" s="7">
        <f t="shared" ca="1" si="186"/>
        <v>0.15272807996064786</v>
      </c>
      <c r="JJ26" s="7">
        <f t="shared" ca="1" si="187"/>
        <v>0.46265653542396756</v>
      </c>
      <c r="JK26" s="7">
        <f t="shared" ca="1" si="188"/>
        <v>1</v>
      </c>
      <c r="JL26" s="7" t="str">
        <f t="shared" ca="1" si="189"/>
        <v>3</v>
      </c>
      <c r="JM26" s="7">
        <f ca="1">IFERROR(IF(JM25+JL26&gt;JN$4,JM25,JM25+JL26),"")</f>
        <v>48</v>
      </c>
      <c r="JN26" s="7">
        <f t="shared" ca="1" si="296"/>
        <v>19</v>
      </c>
      <c r="JO26" s="7">
        <f t="shared" ca="1" si="190"/>
        <v>0.34934059083685653</v>
      </c>
      <c r="JP26" s="7">
        <f t="shared" ca="1" si="191"/>
        <v>0.26604402454775888</v>
      </c>
      <c r="JQ26" s="7">
        <f t="shared" ca="1" si="192"/>
        <v>1</v>
      </c>
      <c r="JR26" s="7" t="str">
        <f t="shared" ca="1" si="193"/>
        <v>3</v>
      </c>
      <c r="JS26" s="7">
        <f ca="1">IFERROR(IF(JS25+JR26&gt;JT$4,JS25,JS25+JR26),"")</f>
        <v>54</v>
      </c>
      <c r="JT26" s="7">
        <f t="shared" ca="1" si="297"/>
        <v>20</v>
      </c>
      <c r="JU26" s="7">
        <f t="shared" ca="1" si="194"/>
        <v>0.13202450015992917</v>
      </c>
      <c r="JV26" s="7">
        <f t="shared" ca="1" si="195"/>
        <v>0.48336011522468625</v>
      </c>
      <c r="JW26" s="7">
        <f t="shared" ca="1" si="196"/>
        <v>1</v>
      </c>
      <c r="JX26" s="7" t="str">
        <f t="shared" ca="1" si="197"/>
        <v>3</v>
      </c>
      <c r="JY26" s="7">
        <f ca="1">IFERROR(IF(JY25+JX26&gt;JZ$4,JY25,JY25+JX26),"")</f>
        <v>43</v>
      </c>
      <c r="JZ26" s="7">
        <f t="shared" ca="1" si="298"/>
        <v>21</v>
      </c>
      <c r="KA26" s="7">
        <f t="shared" ca="1" si="198"/>
        <v>0.30193355393922761</v>
      </c>
      <c r="KB26" s="7">
        <f t="shared" ca="1" si="199"/>
        <v>0.31345106144538781</v>
      </c>
      <c r="KC26" s="7">
        <f t="shared" ca="1" si="200"/>
        <v>1</v>
      </c>
      <c r="KD26" s="7" t="str">
        <f t="shared" ca="1" si="201"/>
        <v>3</v>
      </c>
      <c r="KE26" s="7">
        <f ca="1">IFERROR(IF(KE25+KD26&gt;KF$4,KE25,KE25+KD26),"")</f>
        <v>42</v>
      </c>
      <c r="KF26" s="7">
        <f t="shared" ca="1" si="299"/>
        <v>22</v>
      </c>
      <c r="KG26" s="7">
        <f t="shared" ca="1" si="202"/>
        <v>0.18668745984287849</v>
      </c>
      <c r="KH26" s="7">
        <f t="shared" ca="1" si="203"/>
        <v>0.42869715554173693</v>
      </c>
      <c r="KI26" s="7">
        <f t="shared" ca="1" si="204"/>
        <v>1</v>
      </c>
      <c r="KJ26" s="7" t="str">
        <f t="shared" ca="1" si="205"/>
        <v>3</v>
      </c>
      <c r="KK26" s="7">
        <f ca="1">IFERROR(IF(KK25+KJ26&gt;KL$4,KK25,KK25+KJ26),"")</f>
        <v>43</v>
      </c>
      <c r="KL26" s="7">
        <f t="shared" ca="1" si="300"/>
        <v>23</v>
      </c>
      <c r="KM26" s="7">
        <f t="shared" ca="1" si="206"/>
        <v>0.99867268086604843</v>
      </c>
      <c r="KN26" s="7">
        <f t="shared" ca="1" si="207"/>
        <v>-0.38328806548143302</v>
      </c>
      <c r="KO26" s="7">
        <f t="shared" ca="1" si="208"/>
        <v>0</v>
      </c>
      <c r="KP26" s="7">
        <f t="shared" ca="1" si="209"/>
        <v>0</v>
      </c>
      <c r="KQ26" s="7">
        <f ca="1">IFERROR(IF(KQ25+KP26&gt;KR$4,KQ25,KQ25+KP26),"")</f>
        <v>36</v>
      </c>
      <c r="KR26" s="7">
        <f t="shared" ca="1" si="301"/>
        <v>23</v>
      </c>
      <c r="KS26" s="7">
        <f t="shared" ca="1" si="210"/>
        <v>0.9602123711776327</v>
      </c>
      <c r="KT26" s="7">
        <f t="shared" ca="1" si="211"/>
        <v>-0.34482775579301728</v>
      </c>
      <c r="KU26" s="7">
        <f t="shared" ca="1" si="212"/>
        <v>0</v>
      </c>
      <c r="KV26" s="7">
        <f t="shared" ca="1" si="213"/>
        <v>0</v>
      </c>
      <c r="KW26" s="7">
        <f ca="1">IFERROR(IF(KW25+KV26&gt;KX$4,KW25,KW25+KV26),"")</f>
        <v>25</v>
      </c>
      <c r="KX26" s="7">
        <f t="shared" ca="1" si="302"/>
        <v>23</v>
      </c>
      <c r="KY26" s="7">
        <f t="shared" ca="1" si="214"/>
        <v>0.83629921258186968</v>
      </c>
      <c r="KZ26" s="7">
        <f t="shared" ca="1" si="215"/>
        <v>-0.22091459719725426</v>
      </c>
      <c r="LA26" s="7">
        <f t="shared" ca="1" si="216"/>
        <v>0</v>
      </c>
      <c r="LB26" s="7">
        <f t="shared" ca="1" si="217"/>
        <v>0</v>
      </c>
      <c r="LC26" s="7">
        <f ca="1">IFERROR(IF(LC25+LB26&gt;LD$4,LC25,LC25+LB26),"")</f>
        <v>42</v>
      </c>
      <c r="LD26" s="7">
        <f t="shared" ca="1" si="303"/>
        <v>23</v>
      </c>
      <c r="LE26" s="7">
        <f t="shared" ca="1" si="218"/>
        <v>0.76128283656336504</v>
      </c>
      <c r="LF26" s="7">
        <f t="shared" ca="1" si="219"/>
        <v>-0.14589822117874962</v>
      </c>
      <c r="LG26" s="7">
        <f t="shared" ca="1" si="220"/>
        <v>0</v>
      </c>
      <c r="LH26" s="7">
        <f t="shared" ca="1" si="221"/>
        <v>0</v>
      </c>
      <c r="LI26" s="7">
        <f ca="1">IFERROR(IF(LI25+LH26&gt;LJ$4,LI25,LI25+LH26),"")</f>
        <v>34</v>
      </c>
      <c r="LJ26" s="7">
        <f t="shared" ca="1" si="304"/>
        <v>23</v>
      </c>
      <c r="LK26" s="7">
        <f t="shared" ca="1" si="222"/>
        <v>0.73211031355595702</v>
      </c>
      <c r="LL26" s="7">
        <f t="shared" ca="1" si="223"/>
        <v>-0.1167256981713416</v>
      </c>
      <c r="LM26" s="7">
        <f t="shared" ca="1" si="224"/>
        <v>0</v>
      </c>
      <c r="LN26" s="7">
        <f t="shared" ca="1" si="225"/>
        <v>0</v>
      </c>
      <c r="LO26" s="7">
        <f ca="1">IFERROR(IF(LO25+LN26&gt;LP$4,LO25,LO25+LN26),"")</f>
        <v>45</v>
      </c>
      <c r="LP26" s="7">
        <f t="shared" ca="1" si="305"/>
        <v>23</v>
      </c>
      <c r="LQ26" s="7">
        <f t="shared" ca="1" si="226"/>
        <v>0.36019670056078945</v>
      </c>
      <c r="LR26" s="7">
        <f t="shared" ca="1" si="227"/>
        <v>0.25518791482382597</v>
      </c>
      <c r="LS26" s="7">
        <f t="shared" ca="1" si="228"/>
        <v>1</v>
      </c>
      <c r="LT26" s="7" t="str">
        <f t="shared" ca="1" si="229"/>
        <v>3</v>
      </c>
      <c r="LU26" s="7">
        <f ca="1">IFERROR(IF(LU25+LT26&gt;LV$4,LU25,LU25+LT26),"")</f>
        <v>37</v>
      </c>
      <c r="LV26" s="7">
        <f t="shared" ca="1" si="306"/>
        <v>24</v>
      </c>
      <c r="LW26" s="7">
        <f t="shared" ca="1" si="230"/>
        <v>0.75969985499564496</v>
      </c>
      <c r="LX26" s="7">
        <f t="shared" ca="1" si="231"/>
        <v>-0.14431523961102954</v>
      </c>
      <c r="LY26" s="7">
        <f t="shared" ca="1" si="232"/>
        <v>0</v>
      </c>
      <c r="LZ26" s="7">
        <f t="shared" ca="1" si="233"/>
        <v>0</v>
      </c>
      <c r="MA26" s="7">
        <f ca="1">IFERROR(IF(MA25+LZ26&gt;MB$4,MA25,MA25+LZ26),"")</f>
        <v>35</v>
      </c>
      <c r="MB26" s="7">
        <f t="shared" ca="1" si="307"/>
        <v>24</v>
      </c>
      <c r="MC26" s="7">
        <f t="shared" ca="1" si="234"/>
        <v>0.5139552421470317</v>
      </c>
      <c r="MD26" s="7">
        <f t="shared" ca="1" si="235"/>
        <v>0.10142937323758372</v>
      </c>
      <c r="ME26" s="7">
        <f t="shared" ca="1" si="236"/>
        <v>1</v>
      </c>
      <c r="MF26" s="7" t="str">
        <f t="shared" ca="1" si="237"/>
        <v>3</v>
      </c>
      <c r="MG26" s="7">
        <f ca="1">IFERROR(IF(MG25+MF26&gt;MH$4,MG25,MG25+MF26),"")</f>
        <v>42</v>
      </c>
      <c r="MH26" s="7">
        <f t="shared" ca="1" si="308"/>
        <v>25</v>
      </c>
      <c r="MI26" s="7">
        <f t="shared" ca="1" si="238"/>
        <v>2.0147261578779552E-2</v>
      </c>
      <c r="MJ26" s="7">
        <f t="shared" ca="1" si="239"/>
        <v>0.59523735380583587</v>
      </c>
      <c r="MK26" s="7">
        <f t="shared" ca="1" si="240"/>
        <v>1</v>
      </c>
      <c r="ML26" s="7" t="str">
        <f t="shared" ca="1" si="241"/>
        <v>3</v>
      </c>
      <c r="MM26" s="7">
        <f ca="1">IFERROR(IF(MM25+ML26&gt;MN$4,MM25,MM25+ML26),"")</f>
        <v>39</v>
      </c>
      <c r="MN26" s="7">
        <f t="shared" ca="1" si="309"/>
        <v>26</v>
      </c>
      <c r="MO26" s="7">
        <f t="shared" ca="1" si="242"/>
        <v>5.0412354911091528E-2</v>
      </c>
      <c r="MP26" s="7">
        <f t="shared" ca="1" si="243"/>
        <v>0.56497226047352389</v>
      </c>
      <c r="MQ26" s="7">
        <f t="shared" ca="1" si="244"/>
        <v>1</v>
      </c>
      <c r="MR26" s="7" t="str">
        <f t="shared" ca="1" si="245"/>
        <v>3</v>
      </c>
      <c r="MS26" s="7">
        <f ca="1">IFERROR(IF(MS25+MR26&gt;MT$4,MS25,MS25+MR26),"")</f>
        <v>48</v>
      </c>
      <c r="MT26" s="7">
        <f t="shared" ca="1" si="310"/>
        <v>27</v>
      </c>
      <c r="MU26" s="7">
        <f t="shared" ca="1" si="246"/>
        <v>0.99676243177342172</v>
      </c>
      <c r="MV26" s="7">
        <f t="shared" ca="1" si="247"/>
        <v>-0.3813778163888063</v>
      </c>
      <c r="MW26" s="7">
        <f t="shared" ca="1" si="248"/>
        <v>0</v>
      </c>
      <c r="MX26" s="7">
        <f t="shared" ca="1" si="249"/>
        <v>0</v>
      </c>
      <c r="MY26" s="7">
        <f ca="1">IFERROR(IF(MY25+MX26&gt;MZ$4,MY25,MY25+MX26),"")</f>
        <v>48</v>
      </c>
      <c r="MZ26" s="7">
        <f t="shared" ca="1" si="311"/>
        <v>27</v>
      </c>
      <c r="NA26" s="7">
        <f t="shared" ca="1" si="250"/>
        <v>0.87230623435945354</v>
      </c>
      <c r="NB26" s="7">
        <f t="shared" ca="1" si="251"/>
        <v>-0.25692161897483812</v>
      </c>
      <c r="NC26" s="7">
        <f t="shared" ca="1" si="252"/>
        <v>0</v>
      </c>
      <c r="ND26" s="7">
        <f t="shared" ca="1" si="253"/>
        <v>0</v>
      </c>
      <c r="NE26" s="7">
        <f ca="1">IFERROR(IF(NE25+ND26&gt;NF$4,NE25,NE25+ND26),"")</f>
        <v>34</v>
      </c>
      <c r="NF26" s="7">
        <f t="shared" ca="1" si="312"/>
        <v>27</v>
      </c>
      <c r="NG26" s="7">
        <f t="shared" ca="1" si="254"/>
        <v>0.99145920118732955</v>
      </c>
      <c r="NH26" s="7">
        <f t="shared" ca="1" si="255"/>
        <v>-0.37607458580271413</v>
      </c>
      <c r="NI26" s="7">
        <f t="shared" ca="1" si="256"/>
        <v>0</v>
      </c>
      <c r="NJ26" s="7">
        <f t="shared" ca="1" si="257"/>
        <v>0</v>
      </c>
      <c r="NK26" s="7">
        <f ca="1">IFERROR(IF(NK25+NJ26&gt;NL$4,NK25,NK25+NJ26),"")</f>
        <v>49</v>
      </c>
      <c r="NL26" s="7">
        <f t="shared" ca="1" si="313"/>
        <v>27</v>
      </c>
      <c r="NM26" s="7">
        <f t="shared" ca="1" si="258"/>
        <v>7.0128201729199424E-2</v>
      </c>
      <c r="NN26" s="7">
        <f t="shared" ca="1" si="259"/>
        <v>0.54525641365541599</v>
      </c>
      <c r="NO26" s="7">
        <f t="shared" ca="1" si="260"/>
        <v>1</v>
      </c>
      <c r="NP26" s="7" t="str">
        <f t="shared" ca="1" si="261"/>
        <v>3</v>
      </c>
      <c r="NQ26" s="7">
        <f ca="1">IFERROR(IF(NQ25+NP26&gt;NR$4,NQ25,NQ25+NP26),"")</f>
        <v>45</v>
      </c>
      <c r="NR26" s="7">
        <f t="shared" ca="1" si="314"/>
        <v>28</v>
      </c>
      <c r="NT26">
        <v>24</v>
      </c>
      <c r="NU26" s="7" t="s">
        <v>19</v>
      </c>
      <c r="NV26" s="7" t="str">
        <f t="shared" ca="1" si="16"/>
        <v/>
      </c>
      <c r="NW26" s="7" t="str">
        <f t="shared" ca="1" si="8"/>
        <v/>
      </c>
      <c r="NX26" t="str">
        <f ca="1">IFERROR(VLOOKUP(NT26,$K$3:$AK$568,8,FALSE),"")</f>
        <v/>
      </c>
      <c r="NY26" t="str">
        <f ca="1">IFERROR(VLOOKUP(NT26,$K$3:$AK$568,9,FALSE),"")</f>
        <v/>
      </c>
      <c r="NZ26" s="7" t="str">
        <f ca="1">IFERROR(VLOOKUP(NT26,$K$3:$AK$568,27,FALSE),"")</f>
        <v/>
      </c>
      <c r="OB26">
        <v>24</v>
      </c>
      <c r="OC26" s="7" t="s">
        <v>19</v>
      </c>
      <c r="OD26" t="e">
        <f t="shared" ca="1" si="17"/>
        <v>#N/A</v>
      </c>
      <c r="OE26" s="7" t="str">
        <f t="shared" ca="1" si="18"/>
        <v/>
      </c>
      <c r="OF26" s="7" t="str">
        <f t="shared" ca="1" si="19"/>
        <v/>
      </c>
      <c r="OG26" t="str">
        <f t="shared" ca="1" si="20"/>
        <v/>
      </c>
      <c r="OI26">
        <v>24</v>
      </c>
      <c r="OJ26" s="7" t="s">
        <v>19</v>
      </c>
      <c r="OK26" s="7" t="str">
        <f t="shared" ca="1" si="21"/>
        <v/>
      </c>
      <c r="OL26" s="7" t="str">
        <f t="shared" ca="1" si="22"/>
        <v/>
      </c>
      <c r="OM26" t="str">
        <f ca="1">IFERROR(VLOOKUP(OI26,$L$3:$AK$568,7,FALSE),"")</f>
        <v/>
      </c>
      <c r="ON26" t="str">
        <f ca="1">IFERROR(VLOOKUP(OI26,$L$3:$AK$568,8,FALSE),"")</f>
        <v/>
      </c>
      <c r="OO26" s="7" t="str">
        <f ca="1">IFERROR(VLOOKUP(OI26,$L$3:$AK$568,26,FALSE),"")</f>
        <v/>
      </c>
      <c r="OQ26">
        <v>24</v>
      </c>
      <c r="OR26" s="7" t="s">
        <v>19</v>
      </c>
      <c r="OS26" t="e">
        <f t="shared" ca="1" si="23"/>
        <v>#N/A</v>
      </c>
      <c r="OT26" s="7" t="str">
        <f t="shared" ca="1" si="24"/>
        <v/>
      </c>
      <c r="OU26" s="7" t="str">
        <f t="shared" ca="1" si="25"/>
        <v/>
      </c>
      <c r="OV26" t="str">
        <f t="shared" ca="1" si="26"/>
        <v/>
      </c>
      <c r="OX26">
        <v>24</v>
      </c>
      <c r="OY26" s="7" t="s">
        <v>19</v>
      </c>
      <c r="OZ26" s="7" t="str">
        <f t="shared" ca="1" si="27"/>
        <v/>
      </c>
      <c r="PA26" s="7" t="str">
        <f t="shared" ca="1" si="28"/>
        <v/>
      </c>
      <c r="PB26" t="str">
        <f ca="1">IFERROR(VLOOKUP(OX26,$M$3:$AK$568,6,FALSE),"")</f>
        <v/>
      </c>
      <c r="PC26" t="str">
        <f ca="1">IFERROR(VLOOKUP(OX26,$M$3:$AK$568,7,FALSE),"")</f>
        <v/>
      </c>
      <c r="PD26" s="7" t="str">
        <f ca="1">IFERROR(VLOOKUP(OX26,$M$3:$AK$568,25,FALSE),"")</f>
        <v/>
      </c>
      <c r="PF26">
        <v>24</v>
      </c>
      <c r="PG26" s="7" t="s">
        <v>19</v>
      </c>
      <c r="PH26" t="e">
        <f t="shared" ca="1" si="29"/>
        <v>#N/A</v>
      </c>
      <c r="PI26" s="7" t="str">
        <f t="shared" ca="1" si="30"/>
        <v/>
      </c>
      <c r="PJ26" s="7" t="str">
        <f t="shared" ca="1" si="31"/>
        <v/>
      </c>
      <c r="PK26" t="str">
        <f t="shared" ca="1" si="32"/>
        <v/>
      </c>
      <c r="PM26">
        <v>24</v>
      </c>
      <c r="PN26" s="7" t="s">
        <v>19</v>
      </c>
      <c r="PO26" s="202" t="str">
        <f t="shared" ca="1" si="33"/>
        <v/>
      </c>
      <c r="PP26" s="7" t="str">
        <f t="shared" ca="1" si="34"/>
        <v/>
      </c>
      <c r="PQ26" t="str">
        <f ca="1">IFERROR(VLOOKUP(PM26,$G$325:$R$409,12,FALSE),"")</f>
        <v/>
      </c>
      <c r="PR26" t="e">
        <f ca="1">VLOOKUP(PM26,$G$324:$Q$409,11,FALSE)</f>
        <v>#N/A</v>
      </c>
      <c r="PS26" s="7" t="str">
        <f ca="1">VLOOKUP(PQ26,$R$325:$Y$409,8,FALSE)</f>
        <v>- -</v>
      </c>
      <c r="PT26" s="7">
        <f ca="1">ReSt</f>
        <v>-4</v>
      </c>
      <c r="PU26" s="7" t="e">
        <f t="shared" ca="1" si="35"/>
        <v>#N/A</v>
      </c>
      <c r="PV26" s="7" t="e">
        <f t="shared" ca="1" si="36"/>
        <v>#N/A</v>
      </c>
      <c r="PW26" s="7" t="str">
        <f ca="1">VLOOKUP(PQ26,$R$325:$AK$409,8,FALSE)</f>
        <v>- -</v>
      </c>
      <c r="PX26" s="7"/>
      <c r="PY26">
        <v>24</v>
      </c>
      <c r="PZ26" s="7" t="s">
        <v>19</v>
      </c>
      <c r="QA26" t="str">
        <f t="shared" ca="1" si="37"/>
        <v/>
      </c>
      <c r="QB26" s="7" t="str">
        <f t="shared" ca="1" si="38"/>
        <v/>
      </c>
      <c r="QC26" s="7" t="str">
        <f t="shared" ca="1" si="39"/>
        <v/>
      </c>
      <c r="QD26" t="str">
        <f t="shared" ca="1" si="40"/>
        <v/>
      </c>
      <c r="QF26">
        <v>24</v>
      </c>
      <c r="QG26" s="7" t="s">
        <v>19</v>
      </c>
      <c r="QH26" s="7" t="str">
        <f t="shared" ca="1" si="41"/>
        <v/>
      </c>
      <c r="QI26" s="7" t="e">
        <f t="shared" ca="1" si="42"/>
        <v>#VALUE!</v>
      </c>
      <c r="QJ26" t="e">
        <f t="shared" ca="1" si="43"/>
        <v>#N/A</v>
      </c>
      <c r="QK26" s="7" t="e">
        <f t="shared" ca="1" si="44"/>
        <v>#N/A</v>
      </c>
      <c r="QM26">
        <v>24</v>
      </c>
      <c r="QN26" s="7" t="s">
        <v>19</v>
      </c>
      <c r="QO26" t="str">
        <f t="shared" ca="1" si="45"/>
        <v/>
      </c>
      <c r="QP26" s="7" t="str">
        <f t="shared" ca="1" si="46"/>
        <v/>
      </c>
      <c r="QQ26" t="str">
        <f t="shared" ca="1" si="47"/>
        <v/>
      </c>
    </row>
    <row r="27" spans="1:459" x14ac:dyDescent="0.25">
      <c r="A27" s="240"/>
      <c r="C27" s="75"/>
      <c r="D27" s="76"/>
      <c r="F27" s="75"/>
      <c r="G27" s="76"/>
      <c r="I27" s="75"/>
      <c r="J27" s="85"/>
      <c r="K27" s="85">
        <f t="shared" ca="1" si="9"/>
        <v>1</v>
      </c>
      <c r="L27" s="85">
        <f t="shared" ca="1" si="316"/>
        <v>0</v>
      </c>
      <c r="M27" s="70">
        <f t="shared" ca="1" si="11"/>
        <v>2</v>
      </c>
      <c r="O27" s="222">
        <f t="shared" ca="1" si="12"/>
        <v>245</v>
      </c>
      <c r="Q27" s="7" t="str">
        <f t="shared" si="50"/>
        <v>Subduing</v>
      </c>
      <c r="R27" s="9" t="s">
        <v>1336</v>
      </c>
      <c r="S27" s="9" t="s">
        <v>1838</v>
      </c>
      <c r="T27" s="61" t="str">
        <f>SUBSTITUTE(IFERROR(IFERROR(VLOOKUP(R27,'[1]Skill Statistics'!$A$3:$C$513,2,FALSE),VLOOKUP(Q27,'[1]Skill Statistics'!$A$3:$C$513,2,FALSE)),T26),"R*","ReSt")</f>
        <v>- -</v>
      </c>
      <c r="U27" s="61" t="str">
        <f>IFERROR(IFERROR(VLOOKUP(R27,'[1]Skill Statistics'!$A$3:$C$513,3,FALSE),VLOOKUP(Q27,'[1]Skill Statistics'!$A$3:$C$513,3,FALSE)),U26)</f>
        <v>- -</v>
      </c>
      <c r="V27" s="61" t="str">
        <f>IF(ISNUMBER(SEARCH("Category",R27)),"- -",IFERROR(IFERROR(VLOOKUP(Q27,[1]Professions!$A$4:$AM$288,MATCH(Profession,[1]Professions!$A$1:$AM$1,0),FALSE),VLOOKUP(Q27,Calculations!$B$91:$I$95,8,FALSE)),"- -"))</f>
        <v>2 / 3</v>
      </c>
      <c r="W27" s="60">
        <f t="shared" si="13"/>
        <v>0</v>
      </c>
      <c r="X27" s="7">
        <f ca="1">IFERROR(VLOOKUP(R27,$BS$6:$NR$519,MATCH(ActualLevel,$BS$3:$NR$3,0),FALSE),"- -")</f>
        <v>0</v>
      </c>
      <c r="Y27" s="7">
        <f t="shared" ca="1" si="320"/>
        <v>0</v>
      </c>
      <c r="Z27" s="7">
        <f ca="1">IFERROR(VLOOKUP(Y27,Charts!$BQ$2:$BR$52,2,FALSE),"- -")</f>
        <v>-25</v>
      </c>
      <c r="AA27" s="7" t="str">
        <f t="shared" ca="1" si="51"/>
        <v>- -</v>
      </c>
      <c r="AB27" s="7">
        <f t="shared" ca="1" si="317"/>
        <v>0</v>
      </c>
      <c r="AC27" s="7"/>
      <c r="AD27" s="7"/>
      <c r="AE27" s="7"/>
      <c r="AF27" s="7"/>
      <c r="AG27" s="7"/>
      <c r="AH27" s="43"/>
      <c r="AI27" s="7"/>
      <c r="AJ27" s="7"/>
      <c r="AK27" s="7">
        <f t="shared" ca="1" si="52"/>
        <v>-25</v>
      </c>
      <c r="AL27" s="7"/>
      <c r="AM27" s="69">
        <f>IFERROR(VLOOKUP(R27,'[1]Skill Statistics'!$A$3:$AN$513,MATCH(Profession,'[1]Skill Statistics'!$A$2:$AN$2,0),FALSE),0)</f>
        <v>0</v>
      </c>
      <c r="AN27" s="85">
        <f>IFERROR(VLOOKUP(Q27,'[1]Skill Statistics'!$A$3:$BK$513,MATCH(Archetype,'[1]Skill Statistics'!$A$2:$BK$2,0),FALSE),0)</f>
        <v>0</v>
      </c>
      <c r="AO27" s="85">
        <f>IFERROR(VLOOKUP(Q27,'[1]Skill Statistics'!$A$3:$BB$513,MATCH(Race,'[1]Skill Statistics'!$A$2:$BB$2,0),FALSE),0)</f>
        <v>0</v>
      </c>
      <c r="AP27" s="85">
        <f t="shared" ca="1" si="14"/>
        <v>0</v>
      </c>
      <c r="AQ27" s="70"/>
      <c r="AS27" s="69">
        <f>IFERROR(VLOOKUP(Q27,'[1]Professional Skills'!$A$4:$AM$288,MATCH(Profession,'[1]Professional Skills'!$A$3:$AM$3,0),FALSE),"- -")</f>
        <v>0</v>
      </c>
      <c r="AU27" s="7">
        <f t="shared" si="319"/>
        <v>0</v>
      </c>
      <c r="AV27" s="7">
        <f t="shared" ca="1" si="318"/>
        <v>0</v>
      </c>
      <c r="AW27" t="str">
        <f t="shared" si="55"/>
        <v/>
      </c>
      <c r="AX27" t="str">
        <f>IFERROR(_xlfn.RANK.EQ(AW27,$AW$5:$AW$568),"")</f>
        <v/>
      </c>
      <c r="AY27">
        <f t="shared" si="3"/>
        <v>0</v>
      </c>
      <c r="AZ27" s="70" t="str">
        <f t="shared" si="53"/>
        <v/>
      </c>
      <c r="BB27" s="69">
        <f>IFERROR(IF(Q27="Language",VLOOKUP(R27,[1]Cultures!$B$4:$N$218,MATCH(Culture,[1]Cultures!$B$3:$N$3,0),FALSE),VLOOKUP(Q27,[1]Cultures!$B$4:$O$212,MATCH(Culture,[1]Cultures!$B$3:$O$3,0),FALSE)),"- -")</f>
        <v>0</v>
      </c>
      <c r="BD27">
        <f t="shared" ca="1" si="315"/>
        <v>0</v>
      </c>
      <c r="BE27" t="str">
        <f t="shared" si="262"/>
        <v/>
      </c>
      <c r="BI27" s="7">
        <f t="shared" si="54"/>
        <v>0</v>
      </c>
      <c r="BJ27" s="7"/>
      <c r="BK27" s="7"/>
      <c r="BL27" s="70">
        <f t="shared" si="6"/>
        <v>0</v>
      </c>
      <c r="BN27" s="69">
        <f>IFERROR(VLOOKUP(V27,Charts!$BT$2:$BV$14,3,FALSE),"- -")</f>
        <v>0.84615384615384615</v>
      </c>
      <c r="BO27" s="85">
        <f t="shared" ca="1" si="15"/>
        <v>1.5005690990847689</v>
      </c>
      <c r="BP27" s="70">
        <f t="shared" ca="1" si="263"/>
        <v>245</v>
      </c>
      <c r="BR27" s="7">
        <v>22</v>
      </c>
      <c r="BS27" s="9" t="str">
        <f ca="1">VLOOKUP(BR27,$O$3:$R$568,4,FALSE)</f>
        <v>Running</v>
      </c>
      <c r="BT27" s="7" t="str">
        <f ca="1">VLOOKUP(BS27,$R$3:$V$568,5,FALSE)</f>
        <v>2 / 3</v>
      </c>
      <c r="BU27" s="7">
        <f ca="1">VLOOKUP(BT27,Charts!$BT$2:$BV$14,3,FALSE)</f>
        <v>0.84615384615384615</v>
      </c>
      <c r="BV27" s="7" t="str">
        <f t="shared" ca="1" si="56"/>
        <v>2</v>
      </c>
      <c r="BW27" s="7" t="str">
        <f t="shared" ca="1" si="57"/>
        <v>3</v>
      </c>
      <c r="BY27" s="7">
        <f t="shared" ca="1" si="58"/>
        <v>0.78651859209494868</v>
      </c>
      <c r="BZ27" s="7">
        <f t="shared" ca="1" si="59"/>
        <v>5.9635254058897469E-2</v>
      </c>
      <c r="CA27" s="7">
        <f t="shared" ca="1" si="60"/>
        <v>1</v>
      </c>
      <c r="CB27" s="7" t="str">
        <f t="shared" ca="1" si="61"/>
        <v>2</v>
      </c>
      <c r="CC27" s="7">
        <f ca="1">IFERROR(IF(CC26+CB27&gt;CD$4,CC26,CC26+CB27),"")</f>
        <v>37</v>
      </c>
      <c r="CD27" s="7">
        <f t="shared" ca="1" si="264"/>
        <v>0</v>
      </c>
      <c r="CE27" s="7">
        <f t="shared" ca="1" si="62"/>
        <v>0.10871108284233189</v>
      </c>
      <c r="CF27" s="7">
        <f t="shared" ca="1" si="63"/>
        <v>0.73744276331151426</v>
      </c>
      <c r="CG27" s="7">
        <f t="shared" ca="1" si="64"/>
        <v>1</v>
      </c>
      <c r="CH27" s="7" t="str">
        <f t="shared" ca="1" si="65"/>
        <v>2</v>
      </c>
      <c r="CI27" s="7">
        <f ca="1">IFERROR(IF(CI26+CH27&gt;CJ$4,CI26,CI26+CH27),"")</f>
        <v>37</v>
      </c>
      <c r="CJ27" s="7">
        <f t="shared" ca="1" si="265"/>
        <v>1</v>
      </c>
      <c r="CK27" s="7">
        <f t="shared" ca="1" si="66"/>
        <v>0.36655887381362784</v>
      </c>
      <c r="CL27" s="7">
        <f t="shared" ca="1" si="67"/>
        <v>0.47959497234021831</v>
      </c>
      <c r="CM27" s="7">
        <f t="shared" ca="1" si="68"/>
        <v>1</v>
      </c>
      <c r="CN27" s="7" t="str">
        <f t="shared" ca="1" si="69"/>
        <v>2</v>
      </c>
      <c r="CO27" s="7">
        <f ca="1">IFERROR(IF(CO26+CN27&gt;CP$4,CO26,CO26+CN27),"")</f>
        <v>48</v>
      </c>
      <c r="CP27" s="7">
        <f t="shared" ca="1" si="266"/>
        <v>2</v>
      </c>
      <c r="CQ27" s="7">
        <f t="shared" ca="1" si="70"/>
        <v>0.87848688687487497</v>
      </c>
      <c r="CR27" s="7">
        <f t="shared" ca="1" si="71"/>
        <v>-3.2333040721028827E-2</v>
      </c>
      <c r="CS27" s="7">
        <f t="shared" ca="1" si="72"/>
        <v>0</v>
      </c>
      <c r="CT27" s="7">
        <f t="shared" ca="1" si="73"/>
        <v>0</v>
      </c>
      <c r="CU27" s="7">
        <f ca="1">IFERROR(IF(CU26+CT27&gt;CV$4,CU26,CU26+CT27),"")</f>
        <v>44</v>
      </c>
      <c r="CV27" s="7">
        <f t="shared" ca="1" si="267"/>
        <v>2</v>
      </c>
      <c r="CW27" s="7">
        <f t="shared" ca="1" si="74"/>
        <v>4.2644681048949917E-2</v>
      </c>
      <c r="CX27" s="7">
        <f t="shared" ca="1" si="75"/>
        <v>0.80350916510489623</v>
      </c>
      <c r="CY27" s="7">
        <f t="shared" ca="1" si="76"/>
        <v>2</v>
      </c>
      <c r="CZ27" s="7">
        <f t="shared" ca="1" si="77"/>
        <v>5</v>
      </c>
      <c r="DA27" s="7">
        <f ca="1">IFERROR(IF(DA26+CZ27&gt;DB$4,DA26,DA26+CZ27),"")</f>
        <v>49</v>
      </c>
      <c r="DB27" s="7">
        <f t="shared" ca="1" si="268"/>
        <v>4</v>
      </c>
      <c r="DC27" s="7">
        <f t="shared" ca="1" si="78"/>
        <v>0.81570469151411373</v>
      </c>
      <c r="DD27" s="7">
        <f t="shared" ca="1" si="79"/>
        <v>3.0449154639732412E-2</v>
      </c>
      <c r="DE27" s="7">
        <f t="shared" ca="1" si="80"/>
        <v>1</v>
      </c>
      <c r="DF27" s="7" t="str">
        <f t="shared" ca="1" si="81"/>
        <v>2</v>
      </c>
      <c r="DG27" s="7">
        <f ca="1">IFERROR(IF(DG26+DF27&gt;DH$4,DG26,DG26+DF27),"")</f>
        <v>38</v>
      </c>
      <c r="DH27" s="7">
        <f t="shared" ca="1" si="269"/>
        <v>5</v>
      </c>
      <c r="DI27" s="7">
        <f t="shared" ca="1" si="82"/>
        <v>0.29267597224359299</v>
      </c>
      <c r="DJ27" s="7">
        <f t="shared" ca="1" si="83"/>
        <v>0.55347787391025316</v>
      </c>
      <c r="DK27" s="7">
        <f t="shared" ca="1" si="84"/>
        <v>1</v>
      </c>
      <c r="DL27" s="7" t="str">
        <f t="shared" ca="1" si="85"/>
        <v>2</v>
      </c>
      <c r="DM27" s="7">
        <f ca="1">IFERROR(IF(DM26+DL27&gt;DN$4,DM26,DM26+DL27),"")</f>
        <v>51</v>
      </c>
      <c r="DN27" s="7">
        <f t="shared" ca="1" si="270"/>
        <v>6</v>
      </c>
      <c r="DO27" s="7">
        <f t="shared" ca="1" si="86"/>
        <v>0.86871392018483995</v>
      </c>
      <c r="DP27" s="7">
        <f t="shared" ca="1" si="87"/>
        <v>-2.2560074030993804E-2</v>
      </c>
      <c r="DQ27" s="7">
        <f t="shared" ca="1" si="88"/>
        <v>0</v>
      </c>
      <c r="DR27" s="7">
        <f t="shared" ca="1" si="89"/>
        <v>0</v>
      </c>
      <c r="DS27" s="7">
        <f ca="1">IFERROR(IF(DS26+DR27&gt;DT$4,DS26,DS26+DR27),"")</f>
        <v>52</v>
      </c>
      <c r="DT27" s="7">
        <f t="shared" ca="1" si="271"/>
        <v>6</v>
      </c>
      <c r="DU27" s="7">
        <f t="shared" ca="1" si="90"/>
        <v>0.30648207873518274</v>
      </c>
      <c r="DV27" s="7">
        <f t="shared" ca="1" si="91"/>
        <v>0.53967176741866341</v>
      </c>
      <c r="DW27" s="7">
        <f t="shared" ca="1" si="92"/>
        <v>1</v>
      </c>
      <c r="DX27" s="7" t="str">
        <f t="shared" ca="1" si="93"/>
        <v>2</v>
      </c>
      <c r="DY27" s="7">
        <f ca="1">IFERROR(IF(DY26+DX27&gt;DZ$4,DY26,DY26+DX27),"")</f>
        <v>53</v>
      </c>
      <c r="DZ27" s="7">
        <f t="shared" ca="1" si="272"/>
        <v>7</v>
      </c>
      <c r="EA27" s="7">
        <f t="shared" ca="1" si="94"/>
        <v>1.1081451057806557E-2</v>
      </c>
      <c r="EB27" s="7">
        <f t="shared" ca="1" si="95"/>
        <v>0.83507239509603959</v>
      </c>
      <c r="EC27" s="7">
        <f t="shared" ca="1" si="96"/>
        <v>2</v>
      </c>
      <c r="ED27" s="7">
        <f t="shared" ca="1" si="97"/>
        <v>5</v>
      </c>
      <c r="EE27" s="7">
        <f ca="1">IFERROR(IF(EE26+ED27&gt;EF$4,EE26,EE26+ED27),"")</f>
        <v>37</v>
      </c>
      <c r="EF27" s="7">
        <f t="shared" ca="1" si="273"/>
        <v>9</v>
      </c>
      <c r="EG27" s="7">
        <f t="shared" ca="1" si="98"/>
        <v>0.4811750365119859</v>
      </c>
      <c r="EH27" s="7">
        <f t="shared" ca="1" si="99"/>
        <v>0.36497880964186025</v>
      </c>
      <c r="EI27" s="7">
        <f t="shared" ca="1" si="100"/>
        <v>1</v>
      </c>
      <c r="EJ27" s="7" t="str">
        <f t="shared" ca="1" si="101"/>
        <v>2</v>
      </c>
      <c r="EK27" s="7">
        <f ca="1">IFERROR(IF(EK26+EJ27&gt;EL$4,EK26,EK26+EJ27),"")</f>
        <v>38</v>
      </c>
      <c r="EL27" s="7">
        <f t="shared" ca="1" si="274"/>
        <v>10</v>
      </c>
      <c r="EM27" s="7">
        <f t="shared" ca="1" si="102"/>
        <v>0.93735627595794702</v>
      </c>
      <c r="EN27" s="7">
        <f t="shared" ca="1" si="103"/>
        <v>-9.1202429804100871E-2</v>
      </c>
      <c r="EO27" s="7">
        <f t="shared" ca="1" si="104"/>
        <v>0</v>
      </c>
      <c r="EP27" s="7">
        <f t="shared" ca="1" si="105"/>
        <v>0</v>
      </c>
      <c r="EQ27" s="7">
        <f ca="1">IFERROR(IF(EQ26+EP27&gt;ER$4,EQ26,EQ26+EP27),"")</f>
        <v>38</v>
      </c>
      <c r="ER27" s="7">
        <f t="shared" ca="1" si="275"/>
        <v>10</v>
      </c>
      <c r="ES27" s="7">
        <f t="shared" ca="1" si="106"/>
        <v>0.23193697869285079</v>
      </c>
      <c r="ET27" s="7">
        <f t="shared" ca="1" si="107"/>
        <v>0.61421686746099535</v>
      </c>
      <c r="EU27" s="7">
        <f t="shared" ca="1" si="108"/>
        <v>1</v>
      </c>
      <c r="EV27" s="7" t="str">
        <f t="shared" ca="1" si="109"/>
        <v>2</v>
      </c>
      <c r="EW27" s="7">
        <f ca="1">IFERROR(IF(EW26+EV27&gt;EX$4,EW26,EW26+EV27),"")</f>
        <v>42</v>
      </c>
      <c r="EX27" s="7">
        <f t="shared" ca="1" si="276"/>
        <v>11</v>
      </c>
      <c r="EY27" s="7">
        <f t="shared" ca="1" si="110"/>
        <v>0.94719096472548092</v>
      </c>
      <c r="EZ27" s="7">
        <f t="shared" ca="1" si="111"/>
        <v>-0.10103711857163478</v>
      </c>
      <c r="FA27" s="7">
        <f t="shared" ca="1" si="112"/>
        <v>0</v>
      </c>
      <c r="FB27" s="7">
        <f t="shared" ca="1" si="113"/>
        <v>0</v>
      </c>
      <c r="FC27" s="7">
        <f ca="1">IFERROR(IF(FC26+FB27&gt;FD$4,FC26,FC26+FB27),"")</f>
        <v>36</v>
      </c>
      <c r="FD27" s="7">
        <f t="shared" ca="1" si="277"/>
        <v>11</v>
      </c>
      <c r="FE27" s="7">
        <f t="shared" ca="1" si="114"/>
        <v>0.1009727949300544</v>
      </c>
      <c r="FF27" s="7">
        <f t="shared" ca="1" si="115"/>
        <v>0.74518105122379175</v>
      </c>
      <c r="FG27" s="7">
        <f t="shared" ca="1" si="116"/>
        <v>1</v>
      </c>
      <c r="FH27" s="7" t="str">
        <f t="shared" ca="1" si="117"/>
        <v>2</v>
      </c>
      <c r="FI27" s="7">
        <f ca="1">IFERROR(IF(FI26+FH27&gt;FJ$4,FI26,FI26+FH27),"")</f>
        <v>45</v>
      </c>
      <c r="FJ27" s="7">
        <f t="shared" ca="1" si="278"/>
        <v>12</v>
      </c>
      <c r="FK27" s="7">
        <f t="shared" ca="1" si="118"/>
        <v>5.5095380114732473E-3</v>
      </c>
      <c r="FL27" s="7">
        <f t="shared" ca="1" si="119"/>
        <v>0.8406443081423729</v>
      </c>
      <c r="FM27" s="7">
        <f t="shared" ca="1" si="120"/>
        <v>2</v>
      </c>
      <c r="FN27" s="7">
        <f t="shared" ca="1" si="121"/>
        <v>5</v>
      </c>
      <c r="FO27" s="7">
        <f ca="1">IFERROR(IF(FO26+FN27&gt;FP$4,FO26,FO26+FN27),"")</f>
        <v>32</v>
      </c>
      <c r="FP27" s="7">
        <f t="shared" ca="1" si="279"/>
        <v>14</v>
      </c>
      <c r="FQ27" s="7">
        <f t="shared" ca="1" si="122"/>
        <v>0.73205785143798585</v>
      </c>
      <c r="FR27" s="7">
        <f t="shared" ca="1" si="123"/>
        <v>0.11409599471586029</v>
      </c>
      <c r="FS27" s="7">
        <f t="shared" ca="1" si="124"/>
        <v>1</v>
      </c>
      <c r="FT27" s="7" t="str">
        <f t="shared" ca="1" si="125"/>
        <v>2</v>
      </c>
      <c r="FU27" s="7">
        <f ca="1">IFERROR(IF(FU26+FT27&gt;FV$4,FU26,FU26+FT27),"")</f>
        <v>52</v>
      </c>
      <c r="FV27" s="7">
        <f t="shared" ca="1" si="280"/>
        <v>15</v>
      </c>
      <c r="FW27" s="7">
        <f t="shared" ca="1" si="126"/>
        <v>0.11601229044261041</v>
      </c>
      <c r="FX27" s="7">
        <f t="shared" ca="1" si="127"/>
        <v>0.73014155571123573</v>
      </c>
      <c r="FY27" s="7">
        <f t="shared" ca="1" si="128"/>
        <v>1</v>
      </c>
      <c r="FZ27" s="7" t="str">
        <f t="shared" ca="1" si="129"/>
        <v>2</v>
      </c>
      <c r="GA27" s="7">
        <f ca="1">IFERROR(IF(GA26+FZ27&gt;GB$4,GA26,GA26+FZ27),"")</f>
        <v>35</v>
      </c>
      <c r="GB27" s="7">
        <f t="shared" ca="1" si="281"/>
        <v>16</v>
      </c>
      <c r="GC27" s="7">
        <f t="shared" ca="1" si="130"/>
        <v>0.70712772513426192</v>
      </c>
      <c r="GD27" s="7">
        <f t="shared" ca="1" si="131"/>
        <v>0.13902612101958423</v>
      </c>
      <c r="GE27" s="7">
        <f t="shared" ca="1" si="132"/>
        <v>1</v>
      </c>
      <c r="GF27" s="7" t="str">
        <f t="shared" ca="1" si="133"/>
        <v>2</v>
      </c>
      <c r="GG27" s="7">
        <f ca="1">IFERROR(IF(GG26+GF27&gt;GH$4,GG26,GG26+GF27),"")</f>
        <v>41</v>
      </c>
      <c r="GH27" s="7">
        <f t="shared" ca="1" si="282"/>
        <v>17</v>
      </c>
      <c r="GI27" s="7">
        <f t="shared" ca="1" si="134"/>
        <v>0.87851167978091227</v>
      </c>
      <c r="GJ27" s="7">
        <f t="shared" ca="1" si="135"/>
        <v>-3.2357833627066124E-2</v>
      </c>
      <c r="GK27" s="7">
        <f t="shared" ca="1" si="136"/>
        <v>0</v>
      </c>
      <c r="GL27" s="7">
        <f t="shared" ca="1" si="137"/>
        <v>0</v>
      </c>
      <c r="GM27" s="7">
        <f ca="1">IFERROR(IF(GM26+GL27&gt;GN$4,GM26,GM26+GL27),"")</f>
        <v>33</v>
      </c>
      <c r="GN27" s="7">
        <f t="shared" ca="1" si="283"/>
        <v>17</v>
      </c>
      <c r="GO27" s="7">
        <f t="shared" ca="1" si="138"/>
        <v>0.18107269505339485</v>
      </c>
      <c r="GP27" s="7">
        <f t="shared" ca="1" si="139"/>
        <v>0.6650811511004513</v>
      </c>
      <c r="GQ27" s="7">
        <f t="shared" ca="1" si="140"/>
        <v>1</v>
      </c>
      <c r="GR27" s="7" t="str">
        <f t="shared" ca="1" si="141"/>
        <v>2</v>
      </c>
      <c r="GS27" s="7">
        <f ca="1">IFERROR(IF(GS26+GR27&gt;GT$4,GS26,GS26+GR27),"")</f>
        <v>43</v>
      </c>
      <c r="GT27" s="7">
        <f t="shared" ca="1" si="284"/>
        <v>18</v>
      </c>
      <c r="GU27" s="7">
        <f t="shared" ca="1" si="142"/>
        <v>0.49435743928722253</v>
      </c>
      <c r="GV27" s="7">
        <f t="shared" ca="1" si="143"/>
        <v>0.35179640686662361</v>
      </c>
      <c r="GW27" s="7">
        <f t="shared" ca="1" si="144"/>
        <v>1</v>
      </c>
      <c r="GX27" s="7" t="str">
        <f t="shared" ca="1" si="145"/>
        <v>2</v>
      </c>
      <c r="GY27" s="7">
        <f ca="1">IFERROR(IF(GY26+GX27&gt;GZ$4,GY26,GY26+GX27),"")</f>
        <v>35</v>
      </c>
      <c r="GZ27" s="7">
        <f t="shared" ca="1" si="285"/>
        <v>19</v>
      </c>
      <c r="HA27" s="7">
        <f t="shared" ca="1" si="146"/>
        <v>0.52826427485095162</v>
      </c>
      <c r="HB27" s="7">
        <f t="shared" ca="1" si="147"/>
        <v>0.31788957130289452</v>
      </c>
      <c r="HC27" s="7">
        <f t="shared" ca="1" si="148"/>
        <v>1</v>
      </c>
      <c r="HD27" s="7" t="str">
        <f t="shared" ca="1" si="149"/>
        <v>2</v>
      </c>
      <c r="HE27" s="7">
        <f ca="1">IFERROR(IF(HE26+HD27&gt;HF$4,HE26,HE26+HD27),"")</f>
        <v>44</v>
      </c>
      <c r="HF27" s="7">
        <f t="shared" ca="1" si="286"/>
        <v>20</v>
      </c>
      <c r="HG27" s="7">
        <f t="shared" ca="1" si="150"/>
        <v>0.99900153012129289</v>
      </c>
      <c r="HH27" s="7">
        <f t="shared" ca="1" si="151"/>
        <v>-0.15284768396744675</v>
      </c>
      <c r="HI27" s="7">
        <f t="shared" ca="1" si="152"/>
        <v>0</v>
      </c>
      <c r="HJ27" s="7">
        <f t="shared" ca="1" si="153"/>
        <v>0</v>
      </c>
      <c r="HK27" s="7">
        <f ca="1">IFERROR(IF(HK26+HJ27&gt;HL$4,HK26,HK26+HJ27),"")</f>
        <v>35</v>
      </c>
      <c r="HL27" s="7">
        <f t="shared" ca="1" si="287"/>
        <v>20</v>
      </c>
      <c r="HM27" s="7">
        <f t="shared" ca="1" si="154"/>
        <v>0.71354297799996613</v>
      </c>
      <c r="HN27" s="7">
        <f t="shared" ca="1" si="155"/>
        <v>0.13261086815388001</v>
      </c>
      <c r="HO27" s="7">
        <f t="shared" ca="1" si="156"/>
        <v>1</v>
      </c>
      <c r="HP27" s="7" t="str">
        <f t="shared" ca="1" si="157"/>
        <v>2</v>
      </c>
      <c r="HQ27" s="7">
        <f ca="1">IFERROR(IF(HQ26+HP27&gt;HR$4,HQ26,HQ26+HP27),"")</f>
        <v>44</v>
      </c>
      <c r="HR27" s="7">
        <f t="shared" ca="1" si="288"/>
        <v>21</v>
      </c>
      <c r="HS27" s="7">
        <f t="shared" ca="1" si="158"/>
        <v>0.38357432628146337</v>
      </c>
      <c r="HT27" s="7">
        <f t="shared" ca="1" si="159"/>
        <v>0.46257951987238277</v>
      </c>
      <c r="HU27" s="7">
        <f t="shared" ca="1" si="160"/>
        <v>1</v>
      </c>
      <c r="HV27" s="7" t="str">
        <f t="shared" ca="1" si="161"/>
        <v>2</v>
      </c>
      <c r="HW27" s="7">
        <f ca="1">IFERROR(IF(HW26+HV27&gt;HX$4,HW26,HW26+HV27),"")</f>
        <v>38</v>
      </c>
      <c r="HX27" s="7">
        <f t="shared" ca="1" si="289"/>
        <v>22</v>
      </c>
      <c r="HY27" s="7">
        <f t="shared" ca="1" si="162"/>
        <v>0.71575366744065305</v>
      </c>
      <c r="HZ27" s="7">
        <f t="shared" ca="1" si="163"/>
        <v>0.13040017871319309</v>
      </c>
      <c r="IA27" s="7">
        <f t="shared" ca="1" si="164"/>
        <v>1</v>
      </c>
      <c r="IB27" s="7" t="str">
        <f t="shared" ca="1" si="165"/>
        <v>2</v>
      </c>
      <c r="IC27" s="7">
        <f ca="1">IFERROR(IF(IC26+IB27&gt;ID$4,IC26,IC26+IB27),"")</f>
        <v>48</v>
      </c>
      <c r="ID27" s="7">
        <f t="shared" ca="1" si="290"/>
        <v>23</v>
      </c>
      <c r="IE27" s="7">
        <f t="shared" ca="1" si="166"/>
        <v>0.94841441499729839</v>
      </c>
      <c r="IF27" s="7">
        <f t="shared" ca="1" si="167"/>
        <v>-0.10226056884345225</v>
      </c>
      <c r="IG27" s="7">
        <f t="shared" ca="1" si="168"/>
        <v>0</v>
      </c>
      <c r="IH27" s="7">
        <f t="shared" ca="1" si="169"/>
        <v>0</v>
      </c>
      <c r="II27" s="7">
        <f ca="1">IFERROR(IF(II26+IH27&gt;IJ$4,II26,II26+IH27),"")</f>
        <v>42</v>
      </c>
      <c r="IJ27" s="7">
        <f t="shared" ca="1" si="291"/>
        <v>23</v>
      </c>
      <c r="IK27" s="7">
        <f t="shared" ca="1" si="170"/>
        <v>0.91947242695025999</v>
      </c>
      <c r="IL27" s="7">
        <f t="shared" ca="1" si="171"/>
        <v>-7.3318580796413846E-2</v>
      </c>
      <c r="IM27" s="7">
        <f t="shared" ca="1" si="172"/>
        <v>0</v>
      </c>
      <c r="IN27" s="7">
        <f t="shared" ca="1" si="173"/>
        <v>0</v>
      </c>
      <c r="IO27" s="7">
        <f ca="1">IFERROR(IF(IO26+IN27&gt;IP$4,IO26,IO26+IN27),"")</f>
        <v>35</v>
      </c>
      <c r="IP27" s="7">
        <f t="shared" ca="1" si="292"/>
        <v>23</v>
      </c>
      <c r="IQ27" s="7">
        <f t="shared" ca="1" si="174"/>
        <v>0.21585702097287129</v>
      </c>
      <c r="IR27" s="7">
        <f t="shared" ca="1" si="175"/>
        <v>0.63029682518097485</v>
      </c>
      <c r="IS27" s="7">
        <f t="shared" ca="1" si="176"/>
        <v>1</v>
      </c>
      <c r="IT27" s="7" t="str">
        <f t="shared" ca="1" si="177"/>
        <v>2</v>
      </c>
      <c r="IU27" s="7">
        <f ca="1">IFERROR(IF(IU26+IT27&gt;IV$4,IU26,IU26+IT27),"")</f>
        <v>51</v>
      </c>
      <c r="IV27" s="7">
        <f t="shared" ca="1" si="293"/>
        <v>24</v>
      </c>
      <c r="IW27" s="7">
        <f t="shared" ca="1" si="178"/>
        <v>0.21319216521497053</v>
      </c>
      <c r="IX27" s="7">
        <f t="shared" ca="1" si="179"/>
        <v>0.63296168093887561</v>
      </c>
      <c r="IY27" s="7">
        <f t="shared" ca="1" si="180"/>
        <v>1</v>
      </c>
      <c r="IZ27" s="7" t="str">
        <f t="shared" ca="1" si="181"/>
        <v>2</v>
      </c>
      <c r="JA27" s="7">
        <f ca="1">IFERROR(IF(JA26+IZ27&gt;JB$4,JA26,JA26+IZ27),"")</f>
        <v>53</v>
      </c>
      <c r="JB27" s="7">
        <f t="shared" ca="1" si="294"/>
        <v>25</v>
      </c>
      <c r="JC27" s="7">
        <f t="shared" ca="1" si="182"/>
        <v>0.46325837526146618</v>
      </c>
      <c r="JD27" s="7">
        <f t="shared" ca="1" si="183"/>
        <v>0.38289547089237996</v>
      </c>
      <c r="JE27" s="7">
        <f t="shared" ca="1" si="184"/>
        <v>1</v>
      </c>
      <c r="JF27" s="7" t="str">
        <f t="shared" ca="1" si="185"/>
        <v>2</v>
      </c>
      <c r="JG27" s="7">
        <f ca="1">IFERROR(IF(JG26+JF27&gt;JH$4,JG26,JG26+JF27),"")</f>
        <v>42</v>
      </c>
      <c r="JH27" s="7">
        <f t="shared" ca="1" si="295"/>
        <v>26</v>
      </c>
      <c r="JI27" s="7">
        <f t="shared" ca="1" si="186"/>
        <v>0.62219255913262606</v>
      </c>
      <c r="JJ27" s="7">
        <f t="shared" ca="1" si="187"/>
        <v>0.22396128702122009</v>
      </c>
      <c r="JK27" s="7">
        <f t="shared" ca="1" si="188"/>
        <v>1</v>
      </c>
      <c r="JL27" s="7" t="str">
        <f t="shared" ca="1" si="189"/>
        <v>2</v>
      </c>
      <c r="JM27" s="7">
        <f ca="1">IFERROR(IF(JM26+JL27&gt;JN$4,JM26,JM26+JL27),"")</f>
        <v>50</v>
      </c>
      <c r="JN27" s="7">
        <f t="shared" ca="1" si="296"/>
        <v>27</v>
      </c>
      <c r="JO27" s="7">
        <f t="shared" ca="1" si="190"/>
        <v>0.44533227546334953</v>
      </c>
      <c r="JP27" s="7">
        <f t="shared" ca="1" si="191"/>
        <v>0.40082157069049662</v>
      </c>
      <c r="JQ27" s="7">
        <f t="shared" ca="1" si="192"/>
        <v>1</v>
      </c>
      <c r="JR27" s="7" t="str">
        <f t="shared" ca="1" si="193"/>
        <v>2</v>
      </c>
      <c r="JS27" s="7">
        <f ca="1">IFERROR(IF(JS26+JR27&gt;JT$4,JS26,JS26+JR27),"")</f>
        <v>56</v>
      </c>
      <c r="JT27" s="7">
        <f t="shared" ca="1" si="297"/>
        <v>28</v>
      </c>
      <c r="JU27" s="7">
        <f t="shared" ca="1" si="194"/>
        <v>0.3291408857700292</v>
      </c>
      <c r="JV27" s="7">
        <f t="shared" ca="1" si="195"/>
        <v>0.51701296038381694</v>
      </c>
      <c r="JW27" s="7">
        <f t="shared" ca="1" si="196"/>
        <v>1</v>
      </c>
      <c r="JX27" s="7" t="str">
        <f t="shared" ca="1" si="197"/>
        <v>2</v>
      </c>
      <c r="JY27" s="7">
        <f ca="1">IFERROR(IF(JY26+JX27&gt;JZ$4,JY26,JY26+JX27),"")</f>
        <v>45</v>
      </c>
      <c r="JZ27" s="7">
        <f t="shared" ca="1" si="298"/>
        <v>29</v>
      </c>
      <c r="KA27" s="7">
        <f t="shared" ca="1" si="198"/>
        <v>0.95938972040229564</v>
      </c>
      <c r="KB27" s="7">
        <f t="shared" ca="1" si="199"/>
        <v>-0.1132358742484495</v>
      </c>
      <c r="KC27" s="7">
        <f t="shared" ca="1" si="200"/>
        <v>0</v>
      </c>
      <c r="KD27" s="7">
        <f t="shared" ca="1" si="201"/>
        <v>0</v>
      </c>
      <c r="KE27" s="7">
        <f ca="1">IFERROR(IF(KE26+KD27&gt;KF$4,KE26,KE26+KD27),"")</f>
        <v>42</v>
      </c>
      <c r="KF27" s="7">
        <f t="shared" ca="1" si="299"/>
        <v>29</v>
      </c>
      <c r="KG27" s="7">
        <f t="shared" ca="1" si="202"/>
        <v>0.11113901767184531</v>
      </c>
      <c r="KH27" s="7">
        <f t="shared" ca="1" si="203"/>
        <v>0.73501482848200084</v>
      </c>
      <c r="KI27" s="7">
        <f t="shared" ca="1" si="204"/>
        <v>1</v>
      </c>
      <c r="KJ27" s="7" t="str">
        <f t="shared" ca="1" si="205"/>
        <v>2</v>
      </c>
      <c r="KK27" s="7">
        <f ca="1">IFERROR(IF(KK26+KJ27&gt;KL$4,KK26,KK26+KJ27),"")</f>
        <v>45</v>
      </c>
      <c r="KL27" s="7">
        <f t="shared" ca="1" si="300"/>
        <v>30</v>
      </c>
      <c r="KM27" s="7">
        <f t="shared" ca="1" si="206"/>
        <v>0.81887793882891546</v>
      </c>
      <c r="KN27" s="7">
        <f t="shared" ca="1" si="207"/>
        <v>2.7275907324930682E-2</v>
      </c>
      <c r="KO27" s="7">
        <f t="shared" ca="1" si="208"/>
        <v>1</v>
      </c>
      <c r="KP27" s="7" t="str">
        <f t="shared" ca="1" si="209"/>
        <v>2</v>
      </c>
      <c r="KQ27" s="7">
        <f ca="1">IFERROR(IF(KQ26+KP27&gt;KR$4,KQ26,KQ26+KP27),"")</f>
        <v>38</v>
      </c>
      <c r="KR27" s="7">
        <f t="shared" ca="1" si="301"/>
        <v>31</v>
      </c>
      <c r="KS27" s="7">
        <f t="shared" ca="1" si="210"/>
        <v>0.64800991710026112</v>
      </c>
      <c r="KT27" s="7">
        <f t="shared" ca="1" si="211"/>
        <v>0.19814392905358502</v>
      </c>
      <c r="KU27" s="7">
        <f t="shared" ca="1" si="212"/>
        <v>1</v>
      </c>
      <c r="KV27" s="7" t="str">
        <f t="shared" ca="1" si="213"/>
        <v>2</v>
      </c>
      <c r="KW27" s="7">
        <f ca="1">IFERROR(IF(KW26+KV27&gt;KX$4,KW26,KW26+KV27),"")</f>
        <v>27</v>
      </c>
      <c r="KX27" s="7">
        <f t="shared" ca="1" si="302"/>
        <v>32</v>
      </c>
      <c r="KY27" s="7">
        <f t="shared" ca="1" si="214"/>
        <v>0.82990826549595109</v>
      </c>
      <c r="KZ27" s="7">
        <f t="shared" ca="1" si="215"/>
        <v>1.6245580657895053E-2</v>
      </c>
      <c r="LA27" s="7">
        <f t="shared" ca="1" si="216"/>
        <v>1</v>
      </c>
      <c r="LB27" s="7" t="str">
        <f t="shared" ca="1" si="217"/>
        <v>2</v>
      </c>
      <c r="LC27" s="7">
        <f ca="1">IFERROR(IF(LC26+LB27&gt;LD$4,LC26,LC26+LB27),"")</f>
        <v>44</v>
      </c>
      <c r="LD27" s="7">
        <f t="shared" ca="1" si="303"/>
        <v>33</v>
      </c>
      <c r="LE27" s="7">
        <f t="shared" ca="1" si="218"/>
        <v>0.22453713762147309</v>
      </c>
      <c r="LF27" s="7">
        <f t="shared" ca="1" si="219"/>
        <v>0.62161670853237305</v>
      </c>
      <c r="LG27" s="7">
        <f t="shared" ca="1" si="220"/>
        <v>1</v>
      </c>
      <c r="LH27" s="7" t="str">
        <f t="shared" ca="1" si="221"/>
        <v>2</v>
      </c>
      <c r="LI27" s="7">
        <f ca="1">IFERROR(IF(LI26+LH27&gt;LJ$4,LI26,LI26+LH27),"")</f>
        <v>36</v>
      </c>
      <c r="LJ27" s="7">
        <f t="shared" ca="1" si="304"/>
        <v>34</v>
      </c>
      <c r="LK27" s="7">
        <f t="shared" ca="1" si="222"/>
        <v>0.50560414965953049</v>
      </c>
      <c r="LL27" s="7">
        <f t="shared" ca="1" si="223"/>
        <v>0.34054969649431566</v>
      </c>
      <c r="LM27" s="7">
        <f t="shared" ca="1" si="224"/>
        <v>1</v>
      </c>
      <c r="LN27" s="7" t="str">
        <f t="shared" ca="1" si="225"/>
        <v>2</v>
      </c>
      <c r="LO27" s="7">
        <f ca="1">IFERROR(IF(LO26+LN27&gt;LP$4,LO26,LO26+LN27),"")</f>
        <v>47</v>
      </c>
      <c r="LP27" s="7">
        <f t="shared" ca="1" si="305"/>
        <v>35</v>
      </c>
      <c r="LQ27" s="7">
        <f t="shared" ca="1" si="226"/>
        <v>0.93421998697518294</v>
      </c>
      <c r="LR27" s="7">
        <f t="shared" ca="1" si="227"/>
        <v>-8.8066140821336791E-2</v>
      </c>
      <c r="LS27" s="7">
        <f t="shared" ca="1" si="228"/>
        <v>0</v>
      </c>
      <c r="LT27" s="7">
        <f t="shared" ca="1" si="229"/>
        <v>0</v>
      </c>
      <c r="LU27" s="7">
        <f ca="1">IFERROR(IF(LU26+LT27&gt;LV$4,LU26,LU26+LT27),"")</f>
        <v>37</v>
      </c>
      <c r="LV27" s="7">
        <f t="shared" ca="1" si="306"/>
        <v>35</v>
      </c>
      <c r="LW27" s="7">
        <f t="shared" ca="1" si="230"/>
        <v>0.55105766923518718</v>
      </c>
      <c r="LX27" s="7">
        <f t="shared" ca="1" si="231"/>
        <v>0.29509617691865897</v>
      </c>
      <c r="LY27" s="7">
        <f t="shared" ca="1" si="232"/>
        <v>1</v>
      </c>
      <c r="LZ27" s="7" t="str">
        <f t="shared" ca="1" si="233"/>
        <v>2</v>
      </c>
      <c r="MA27" s="7">
        <f ca="1">IFERROR(IF(MA26+LZ27&gt;MB$4,MA26,MA26+LZ27),"")</f>
        <v>37</v>
      </c>
      <c r="MB27" s="7">
        <f t="shared" ca="1" si="307"/>
        <v>36</v>
      </c>
      <c r="MC27" s="7">
        <f t="shared" ca="1" si="234"/>
        <v>0.74676746640346703</v>
      </c>
      <c r="MD27" s="7">
        <f t="shared" ca="1" si="235"/>
        <v>9.9386379750379117E-2</v>
      </c>
      <c r="ME27" s="7">
        <f t="shared" ca="1" si="236"/>
        <v>1</v>
      </c>
      <c r="MF27" s="7" t="str">
        <f t="shared" ca="1" si="237"/>
        <v>2</v>
      </c>
      <c r="MG27" s="7">
        <f ca="1">IFERROR(IF(MG26+MF27&gt;MH$4,MG26,MG26+MF27),"")</f>
        <v>44</v>
      </c>
      <c r="MH27" s="7">
        <f t="shared" ca="1" si="308"/>
        <v>37</v>
      </c>
      <c r="MI27" s="7">
        <f t="shared" ca="1" si="238"/>
        <v>0.92194309933340723</v>
      </c>
      <c r="MJ27" s="7">
        <f t="shared" ca="1" si="239"/>
        <v>-7.5789253179561089E-2</v>
      </c>
      <c r="MK27" s="7">
        <f t="shared" ca="1" si="240"/>
        <v>0</v>
      </c>
      <c r="ML27" s="7">
        <f t="shared" ca="1" si="241"/>
        <v>0</v>
      </c>
      <c r="MM27" s="7">
        <f ca="1">IFERROR(IF(MM26+ML27&gt;MN$4,MM26,MM26+ML27),"")</f>
        <v>39</v>
      </c>
      <c r="MN27" s="7">
        <f t="shared" ca="1" si="309"/>
        <v>37</v>
      </c>
      <c r="MO27" s="7">
        <f t="shared" ca="1" si="242"/>
        <v>0.73358322635104944</v>
      </c>
      <c r="MP27" s="7">
        <f t="shared" ca="1" si="243"/>
        <v>0.1125706198027967</v>
      </c>
      <c r="MQ27" s="7">
        <f t="shared" ca="1" si="244"/>
        <v>1</v>
      </c>
      <c r="MR27" s="7" t="str">
        <f t="shared" ca="1" si="245"/>
        <v>2</v>
      </c>
      <c r="MS27" s="7">
        <f ca="1">IFERROR(IF(MS26+MR27&gt;MT$4,MS26,MS26+MR27),"")</f>
        <v>50</v>
      </c>
      <c r="MT27" s="7">
        <f t="shared" ca="1" si="310"/>
        <v>38</v>
      </c>
      <c r="MU27" s="7">
        <f t="shared" ca="1" si="246"/>
        <v>0.5727505910356181</v>
      </c>
      <c r="MV27" s="7">
        <f t="shared" ca="1" si="247"/>
        <v>0.27340325511822805</v>
      </c>
      <c r="MW27" s="7">
        <f t="shared" ca="1" si="248"/>
        <v>1</v>
      </c>
      <c r="MX27" s="7" t="str">
        <f t="shared" ca="1" si="249"/>
        <v>2</v>
      </c>
      <c r="MY27" s="7">
        <f ca="1">IFERROR(IF(MY26+MX27&gt;MZ$4,MY26,MY26+MX27),"")</f>
        <v>50</v>
      </c>
      <c r="MZ27" s="7">
        <f t="shared" ca="1" si="311"/>
        <v>39</v>
      </c>
      <c r="NA27" s="7">
        <f t="shared" ca="1" si="250"/>
        <v>0.59831765050064611</v>
      </c>
      <c r="NB27" s="7">
        <f t="shared" ca="1" si="251"/>
        <v>0.24783619565320003</v>
      </c>
      <c r="NC27" s="7">
        <f t="shared" ca="1" si="252"/>
        <v>1</v>
      </c>
      <c r="ND27" s="7" t="str">
        <f t="shared" ca="1" si="253"/>
        <v>2</v>
      </c>
      <c r="NE27" s="7">
        <f ca="1">IFERROR(IF(NE26+ND27&gt;NF$4,NE26,NE26+ND27),"")</f>
        <v>36</v>
      </c>
      <c r="NF27" s="7">
        <f t="shared" ca="1" si="312"/>
        <v>40</v>
      </c>
      <c r="NG27" s="7">
        <f t="shared" ca="1" si="254"/>
        <v>0.8465343085922612</v>
      </c>
      <c r="NH27" s="7">
        <f t="shared" ca="1" si="255"/>
        <v>-3.8046243841505234E-4</v>
      </c>
      <c r="NI27" s="7">
        <f t="shared" ca="1" si="256"/>
        <v>0</v>
      </c>
      <c r="NJ27" s="7">
        <f t="shared" ca="1" si="257"/>
        <v>0</v>
      </c>
      <c r="NK27" s="7">
        <f ca="1">IFERROR(IF(NK26+NJ27&gt;NL$4,NK26,NK26+NJ27),"")</f>
        <v>49</v>
      </c>
      <c r="NL27" s="7">
        <f t="shared" ca="1" si="313"/>
        <v>40</v>
      </c>
      <c r="NM27" s="7">
        <f t="shared" ca="1" si="258"/>
        <v>0.34890209128414384</v>
      </c>
      <c r="NN27" s="7">
        <f t="shared" ca="1" si="259"/>
        <v>0.4972517548697023</v>
      </c>
      <c r="NO27" s="7">
        <f t="shared" ca="1" si="260"/>
        <v>1</v>
      </c>
      <c r="NP27" s="7" t="str">
        <f t="shared" ca="1" si="261"/>
        <v>2</v>
      </c>
      <c r="NQ27" s="7">
        <f ca="1">IFERROR(IF(NQ26+NP27&gt;NR$4,NQ26,NQ26+NP27),"")</f>
        <v>47</v>
      </c>
      <c r="NR27" s="7">
        <f t="shared" ca="1" si="314"/>
        <v>41</v>
      </c>
      <c r="NT27">
        <v>25</v>
      </c>
      <c r="NU27" s="7" t="s">
        <v>19</v>
      </c>
      <c r="NV27" s="7" t="str">
        <f t="shared" ca="1" si="16"/>
        <v/>
      </c>
      <c r="NW27" s="7" t="str">
        <f t="shared" ca="1" si="8"/>
        <v/>
      </c>
      <c r="NX27" t="str">
        <f ca="1">IFERROR(VLOOKUP(NT27,$K$3:$AK$568,8,FALSE),"")</f>
        <v/>
      </c>
      <c r="NY27" t="str">
        <f ca="1">IFERROR(VLOOKUP(NT27,$K$3:$AK$568,9,FALSE),"")</f>
        <v/>
      </c>
      <c r="NZ27" s="7" t="str">
        <f ca="1">IFERROR(VLOOKUP(NT27,$K$3:$AK$568,27,FALSE),"")</f>
        <v/>
      </c>
      <c r="OB27">
        <v>25</v>
      </c>
      <c r="OC27" s="7" t="s">
        <v>19</v>
      </c>
      <c r="OD27" t="e">
        <f t="shared" ca="1" si="17"/>
        <v>#N/A</v>
      </c>
      <c r="OE27" s="7" t="str">
        <f t="shared" ca="1" si="18"/>
        <v/>
      </c>
      <c r="OF27" s="7" t="str">
        <f t="shared" ca="1" si="19"/>
        <v/>
      </c>
      <c r="OG27" t="str">
        <f t="shared" ca="1" si="20"/>
        <v/>
      </c>
      <c r="OI27">
        <v>25</v>
      </c>
      <c r="OJ27" s="7" t="s">
        <v>19</v>
      </c>
      <c r="OK27" s="7" t="str">
        <f t="shared" ca="1" si="21"/>
        <v/>
      </c>
      <c r="OL27" s="7" t="str">
        <f t="shared" ca="1" si="22"/>
        <v/>
      </c>
      <c r="OM27" t="str">
        <f ca="1">IFERROR(VLOOKUP(OI27,$L$3:$AK$568,7,FALSE),"")</f>
        <v/>
      </c>
      <c r="ON27" t="str">
        <f ca="1">IFERROR(VLOOKUP(OI27,$L$3:$AK$568,8,FALSE),"")</f>
        <v/>
      </c>
      <c r="OO27" s="7" t="str">
        <f ca="1">IFERROR(VLOOKUP(OI27,$L$3:$AK$568,26,FALSE),"")</f>
        <v/>
      </c>
      <c r="OQ27">
        <v>25</v>
      </c>
      <c r="OR27" s="7" t="s">
        <v>19</v>
      </c>
      <c r="OS27" t="e">
        <f t="shared" ca="1" si="23"/>
        <v>#N/A</v>
      </c>
      <c r="OT27" s="7" t="str">
        <f t="shared" ca="1" si="24"/>
        <v/>
      </c>
      <c r="OU27" s="7" t="str">
        <f t="shared" ca="1" si="25"/>
        <v/>
      </c>
      <c r="OV27" t="str">
        <f t="shared" ca="1" si="26"/>
        <v/>
      </c>
      <c r="OX27">
        <v>25</v>
      </c>
      <c r="OY27" s="7" t="s">
        <v>19</v>
      </c>
      <c r="OZ27" s="7" t="str">
        <f t="shared" ca="1" si="27"/>
        <v/>
      </c>
      <c r="PA27" s="7" t="str">
        <f t="shared" ca="1" si="28"/>
        <v/>
      </c>
      <c r="PB27" t="str">
        <f ca="1">IFERROR(VLOOKUP(OX27,$M$3:$AK$568,6,FALSE),"")</f>
        <v/>
      </c>
      <c r="PC27" t="str">
        <f ca="1">IFERROR(VLOOKUP(OX27,$M$3:$AK$568,7,FALSE),"")</f>
        <v/>
      </c>
      <c r="PD27" s="7" t="str">
        <f ca="1">IFERROR(VLOOKUP(OX27,$M$3:$AK$568,25,FALSE),"")</f>
        <v/>
      </c>
      <c r="PF27">
        <v>25</v>
      </c>
      <c r="PG27" s="7" t="s">
        <v>19</v>
      </c>
      <c r="PH27" t="e">
        <f t="shared" ca="1" si="29"/>
        <v>#N/A</v>
      </c>
      <c r="PI27" s="7" t="str">
        <f t="shared" ca="1" si="30"/>
        <v/>
      </c>
      <c r="PJ27" s="7" t="str">
        <f t="shared" ca="1" si="31"/>
        <v/>
      </c>
      <c r="PK27" t="str">
        <f t="shared" ca="1" si="32"/>
        <v/>
      </c>
      <c r="PM27">
        <v>25</v>
      </c>
      <c r="PN27" s="7" t="s">
        <v>19</v>
      </c>
      <c r="PO27" s="202" t="str">
        <f t="shared" ca="1" si="33"/>
        <v/>
      </c>
      <c r="PP27" s="7" t="str">
        <f t="shared" ca="1" si="34"/>
        <v/>
      </c>
      <c r="PQ27" t="str">
        <f ca="1">IFERROR(VLOOKUP(PM27,$G$325:$R$409,12,FALSE),"")</f>
        <v/>
      </c>
      <c r="PR27" t="e">
        <f ca="1">VLOOKUP(PM27,$G$324:$Q$409,11,FALSE)</f>
        <v>#N/A</v>
      </c>
      <c r="PS27" s="7" t="str">
        <f ca="1">VLOOKUP(PQ27,$R$325:$Y$409,8,FALSE)</f>
        <v>- -</v>
      </c>
      <c r="PT27" s="7">
        <f ca="1">ReSt</f>
        <v>-4</v>
      </c>
      <c r="PU27" s="7" t="e">
        <f t="shared" ca="1" si="35"/>
        <v>#N/A</v>
      </c>
      <c r="PV27" s="7" t="e">
        <f t="shared" ca="1" si="36"/>
        <v>#N/A</v>
      </c>
      <c r="PW27" s="7" t="str">
        <f ca="1">VLOOKUP(PQ27,$R$325:$AK$409,8,FALSE)</f>
        <v>- -</v>
      </c>
      <c r="PX27" s="7"/>
      <c r="PY27">
        <v>25</v>
      </c>
      <c r="PZ27" s="7" t="s">
        <v>19</v>
      </c>
      <c r="QA27" t="str">
        <f t="shared" ca="1" si="37"/>
        <v/>
      </c>
      <c r="QB27" s="7" t="str">
        <f t="shared" ca="1" si="38"/>
        <v/>
      </c>
      <c r="QC27" s="7" t="str">
        <f t="shared" ca="1" si="39"/>
        <v/>
      </c>
      <c r="QD27" t="str">
        <f t="shared" ca="1" si="40"/>
        <v/>
      </c>
      <c r="QF27">
        <v>25</v>
      </c>
      <c r="QG27" s="7" t="s">
        <v>19</v>
      </c>
      <c r="QH27" s="7" t="str">
        <f t="shared" ca="1" si="41"/>
        <v/>
      </c>
      <c r="QI27" s="7" t="e">
        <f t="shared" ca="1" si="42"/>
        <v>#VALUE!</v>
      </c>
      <c r="QJ27" t="e">
        <f t="shared" ca="1" si="43"/>
        <v>#N/A</v>
      </c>
      <c r="QK27" s="7" t="e">
        <f t="shared" ca="1" si="44"/>
        <v>#N/A</v>
      </c>
      <c r="QM27">
        <v>25</v>
      </c>
      <c r="QN27" s="7" t="s">
        <v>19</v>
      </c>
      <c r="QO27" t="str">
        <f t="shared" ca="1" si="45"/>
        <v/>
      </c>
      <c r="QP27" s="7" t="str">
        <f t="shared" ca="1" si="46"/>
        <v/>
      </c>
      <c r="QQ27" t="str">
        <f t="shared" ca="1" si="47"/>
        <v/>
      </c>
    </row>
    <row r="28" spans="1:459" x14ac:dyDescent="0.25">
      <c r="A28" s="240" t="str">
        <f>IF('Character Sheet'!$B$4="Creature","N","Y")</f>
        <v>Y</v>
      </c>
      <c r="C28" s="75"/>
      <c r="D28" s="76"/>
      <c r="F28" s="75"/>
      <c r="G28" s="76"/>
      <c r="I28" s="75"/>
      <c r="J28" s="85"/>
      <c r="K28" s="85">
        <f t="shared" ca="1" si="9"/>
        <v>1</v>
      </c>
      <c r="L28" s="85">
        <f t="shared" ca="1" si="316"/>
        <v>0</v>
      </c>
      <c r="M28" s="70">
        <f t="shared" ca="1" si="11"/>
        <v>2</v>
      </c>
      <c r="O28" s="222" t="str">
        <f t="shared" ca="1" si="12"/>
        <v>- -</v>
      </c>
      <c r="Q28" s="7" t="str">
        <f t="shared" si="50"/>
        <v/>
      </c>
      <c r="R28" s="9" t="s">
        <v>1250</v>
      </c>
      <c r="S28" s="9"/>
      <c r="T28" s="61" t="str">
        <f>SUBSTITUTE(IFERROR(IFERROR(VLOOKUP(R28,'[1]Skill Statistics'!$A$3:$C$513,2,FALSE),VLOOKUP(Q28,'[1]Skill Statistics'!$A$3:$C$513,2,FALSE)),T27),"R*","ReSt")</f>
        <v>- -</v>
      </c>
      <c r="U28" s="61" t="str">
        <f>IFERROR(IFERROR(VLOOKUP(R28,'[1]Skill Statistics'!$A$3:$C$513,3,FALSE),VLOOKUP(Q28,'[1]Skill Statistics'!$A$3:$C$513,3,FALSE)),U27)</f>
        <v>- -</v>
      </c>
      <c r="V28" s="61" t="str">
        <f>IF(ISNUMBER(SEARCH("Category",R28)),"- -",IFERROR(IFERROR(VLOOKUP(Q28,[1]Professions!$A$4:$AM$288,MATCH(Profession,[1]Professions!$A$1:$AM$1,0),FALSE),VLOOKUP(Q28,Calculations!$B$91:$I$95,8,FALSE)),"- -"))</f>
        <v>- -</v>
      </c>
      <c r="W28" s="60" t="str">
        <f t="shared" si="13"/>
        <v>- -</v>
      </c>
      <c r="X28" s="7" t="str">
        <f ca="1">IFERROR(VLOOKUP(R28,$BS$6:$NR$519,MATCH(ActualLevel,$BS$3:$NR$3,0),FALSE),"- -")</f>
        <v>- -</v>
      </c>
      <c r="Y28" s="7" t="str">
        <f t="shared" si="320"/>
        <v>- -</v>
      </c>
      <c r="Z28" s="7" t="str">
        <f>IFERROR(VLOOKUP(Y28,Charts!$BQ$2:$BR$52,2,FALSE),"- -")</f>
        <v>- -</v>
      </c>
      <c r="AA28" s="7" t="str">
        <f t="shared" ca="1" si="51"/>
        <v>- -</v>
      </c>
      <c r="AB28" s="7" t="str">
        <f t="shared" si="317"/>
        <v>- -</v>
      </c>
      <c r="AC28" s="7"/>
      <c r="AD28" s="7"/>
      <c r="AE28" s="7"/>
      <c r="AF28" s="7"/>
      <c r="AG28" s="7"/>
      <c r="AH28" s="43"/>
      <c r="AI28" s="7"/>
      <c r="AJ28" s="7"/>
      <c r="AK28" s="7">
        <f t="shared" ca="1" si="52"/>
        <v>0</v>
      </c>
      <c r="AL28" s="7"/>
      <c r="AM28" s="69">
        <f>IFERROR(VLOOKUP(R28,'[1]Skill Statistics'!$A$3:$AN$513,MATCH(Profession,'[1]Skill Statistics'!$A$2:$AN$2,0),FALSE),0)</f>
        <v>0</v>
      </c>
      <c r="AN28" s="85">
        <f>IFERROR(VLOOKUP(Q28,'[1]Skill Statistics'!$A$3:$BK$513,MATCH(Archetype,'[1]Skill Statistics'!$A$2:$BK$2,0),FALSE),0)</f>
        <v>0</v>
      </c>
      <c r="AO28" s="85">
        <f>IFERROR(VLOOKUP(Q28,'[1]Skill Statistics'!$A$3:$BB$513,MATCH(Race,'[1]Skill Statistics'!$A$2:$BB$2,0),FALSE),0)</f>
        <v>0</v>
      </c>
      <c r="AP28" s="85">
        <f t="shared" ca="1" si="14"/>
        <v>0</v>
      </c>
      <c r="AQ28" s="70"/>
      <c r="AS28" s="69" t="str">
        <f>IFERROR(VLOOKUP(Q28,'[1]Professional Skills'!$A$4:$AM$288,MATCH(Profession,'[1]Professional Skills'!$A$3:$AM$3,0),FALSE),"- -")</f>
        <v>- -</v>
      </c>
      <c r="AU28" s="7" t="str">
        <f t="shared" si="319"/>
        <v>- -</v>
      </c>
      <c r="AV28" s="7">
        <f t="shared" ca="1" si="318"/>
        <v>0</v>
      </c>
      <c r="AW28" t="str">
        <f t="shared" si="55"/>
        <v/>
      </c>
      <c r="AX28" t="str">
        <f>IFERROR(_xlfn.RANK.EQ(AW28,$AW$5:$AW$568),"")</f>
        <v/>
      </c>
      <c r="AY28">
        <f t="shared" si="3"/>
        <v>0</v>
      </c>
      <c r="AZ28" s="70" t="str">
        <f t="shared" si="53"/>
        <v/>
      </c>
      <c r="BB28" s="69" t="str">
        <f>IFERROR(IF(Q28="Language",VLOOKUP(R28,[1]Cultures!$B$4:$N$218,MATCH(Culture,[1]Cultures!$B$3:$N$3,0),FALSE),VLOOKUP(Q28,[1]Cultures!$B$4:$O$212,MATCH(Culture,[1]Cultures!$B$3:$O$3,0),FALSE)),"- -")</f>
        <v>- -</v>
      </c>
      <c r="BD28">
        <f t="shared" ca="1" si="315"/>
        <v>0</v>
      </c>
      <c r="BE28" t="str">
        <f t="shared" si="262"/>
        <v/>
      </c>
      <c r="BI28" s="7" t="str">
        <f t="shared" si="54"/>
        <v>- -</v>
      </c>
      <c r="BJ28" s="7"/>
      <c r="BK28" s="7"/>
      <c r="BL28" s="70" t="str">
        <f t="shared" si="6"/>
        <v>- -</v>
      </c>
      <c r="BN28" s="69" t="str">
        <f>IFERROR(VLOOKUP(V28,Charts!$BT$2:$BV$14,3,FALSE),"- -")</f>
        <v>- -</v>
      </c>
      <c r="BO28" s="85" t="str">
        <f t="shared" ca="1" si="15"/>
        <v>- -</v>
      </c>
      <c r="BP28" s="70" t="str">
        <f t="shared" ca="1" si="263"/>
        <v>- -</v>
      </c>
      <c r="BR28" s="7">
        <v>23</v>
      </c>
      <c r="BS28" s="9" t="str">
        <f ca="1">VLOOKUP(BR28,$O$3:$R$568,4,FALSE)</f>
        <v>Strategic</v>
      </c>
      <c r="BT28" s="7" t="str">
        <f ca="1">VLOOKUP(BS28,$R$3:$V$568,5,FALSE)</f>
        <v>1 / 3</v>
      </c>
      <c r="BU28" s="7">
        <f ca="1">VLOOKUP(BT28,Charts!$BT$2:$BV$14,3,FALSE)</f>
        <v>0.92307692307692313</v>
      </c>
      <c r="BV28" s="7" t="str">
        <f t="shared" ca="1" si="56"/>
        <v>1</v>
      </c>
      <c r="BW28" s="7" t="str">
        <f t="shared" ca="1" si="57"/>
        <v>3</v>
      </c>
      <c r="BY28" s="7">
        <f t="shared" ca="1" si="58"/>
        <v>0.24291306283461955</v>
      </c>
      <c r="BZ28" s="7">
        <f t="shared" ca="1" si="59"/>
        <v>0.68016386024230358</v>
      </c>
      <c r="CA28" s="7">
        <f t="shared" ca="1" si="60"/>
        <v>1</v>
      </c>
      <c r="CB28" s="7" t="str">
        <f t="shared" ca="1" si="61"/>
        <v>1</v>
      </c>
      <c r="CC28" s="7">
        <f ca="1">IFERROR(IF(CC27+CB28&gt;CD$4,CC27,CC27+CB28),"")</f>
        <v>38</v>
      </c>
      <c r="CD28" s="7">
        <f t="shared" ca="1" si="264"/>
        <v>1</v>
      </c>
      <c r="CE28" s="7">
        <f t="shared" ca="1" si="62"/>
        <v>0.43627598453804373</v>
      </c>
      <c r="CF28" s="7">
        <f t="shared" ca="1" si="63"/>
        <v>0.4868009385388794</v>
      </c>
      <c r="CG28" s="7">
        <f t="shared" ca="1" si="64"/>
        <v>1</v>
      </c>
      <c r="CH28" s="7" t="str">
        <f t="shared" ca="1" si="65"/>
        <v>1</v>
      </c>
      <c r="CI28" s="7">
        <f ca="1">IFERROR(IF(CI27+CH28&gt;CJ$4,CI27,CI27+CH28),"")</f>
        <v>38</v>
      </c>
      <c r="CJ28" s="7">
        <f t="shared" ca="1" si="265"/>
        <v>2</v>
      </c>
      <c r="CK28" s="7">
        <f t="shared" ca="1" si="66"/>
        <v>0.52695806258069522</v>
      </c>
      <c r="CL28" s="7">
        <f t="shared" ca="1" si="67"/>
        <v>0.39611886049622791</v>
      </c>
      <c r="CM28" s="7">
        <f t="shared" ca="1" si="68"/>
        <v>1</v>
      </c>
      <c r="CN28" s="7" t="str">
        <f t="shared" ca="1" si="69"/>
        <v>1</v>
      </c>
      <c r="CO28" s="7">
        <f ca="1">IFERROR(IF(CO27+CN28&gt;CP$4,CO27,CO27+CN28),"")</f>
        <v>49</v>
      </c>
      <c r="CP28" s="7">
        <f t="shared" ca="1" si="266"/>
        <v>3</v>
      </c>
      <c r="CQ28" s="7">
        <f t="shared" ca="1" si="70"/>
        <v>0.22032185954760874</v>
      </c>
      <c r="CR28" s="7">
        <f t="shared" ca="1" si="71"/>
        <v>0.70275506352931438</v>
      </c>
      <c r="CS28" s="7">
        <f t="shared" ca="1" si="72"/>
        <v>1</v>
      </c>
      <c r="CT28" s="7" t="str">
        <f t="shared" ca="1" si="73"/>
        <v>1</v>
      </c>
      <c r="CU28" s="7">
        <f ca="1">IFERROR(IF(CU27+CT28&gt;CV$4,CU27,CU27+CT28),"")</f>
        <v>45</v>
      </c>
      <c r="CV28" s="7">
        <f t="shared" ca="1" si="267"/>
        <v>4</v>
      </c>
      <c r="CW28" s="7">
        <f t="shared" ca="1" si="74"/>
        <v>0.73753168781291578</v>
      </c>
      <c r="CX28" s="7">
        <f t="shared" ca="1" si="75"/>
        <v>0.18554523526400735</v>
      </c>
      <c r="CY28" s="7">
        <f t="shared" ca="1" si="76"/>
        <v>1</v>
      </c>
      <c r="CZ28" s="7" t="str">
        <f t="shared" ca="1" si="77"/>
        <v>1</v>
      </c>
      <c r="DA28" s="7">
        <f ca="1">IFERROR(IF(DA27+CZ28&gt;DB$4,DA27,DA27+CZ28),"")</f>
        <v>50</v>
      </c>
      <c r="DB28" s="7">
        <f t="shared" ca="1" si="268"/>
        <v>5</v>
      </c>
      <c r="DC28" s="7">
        <f t="shared" ca="1" si="78"/>
        <v>0.82805592263268835</v>
      </c>
      <c r="DD28" s="7">
        <f t="shared" ca="1" si="79"/>
        <v>9.5021000444234782E-2</v>
      </c>
      <c r="DE28" s="7">
        <f t="shared" ca="1" si="80"/>
        <v>1</v>
      </c>
      <c r="DF28" s="7" t="str">
        <f t="shared" ca="1" si="81"/>
        <v>1</v>
      </c>
      <c r="DG28" s="7">
        <f ca="1">IFERROR(IF(DG27+DF28&gt;DH$4,DG27,DG27+DF28),"")</f>
        <v>39</v>
      </c>
      <c r="DH28" s="7">
        <f t="shared" ca="1" si="269"/>
        <v>6</v>
      </c>
      <c r="DI28" s="7">
        <f t="shared" ca="1" si="82"/>
        <v>0.6579553592016647</v>
      </c>
      <c r="DJ28" s="7">
        <f t="shared" ca="1" si="83"/>
        <v>0.26512156387525843</v>
      </c>
      <c r="DK28" s="7">
        <f t="shared" ca="1" si="84"/>
        <v>1</v>
      </c>
      <c r="DL28" s="7" t="str">
        <f t="shared" ca="1" si="85"/>
        <v>1</v>
      </c>
      <c r="DM28" s="7">
        <f ca="1">IFERROR(IF(DM27+DL28&gt;DN$4,DM27,DM27+DL28),"")</f>
        <v>52</v>
      </c>
      <c r="DN28" s="7">
        <f t="shared" ca="1" si="270"/>
        <v>7</v>
      </c>
      <c r="DO28" s="7">
        <f t="shared" ca="1" si="86"/>
        <v>0.57882252550627022</v>
      </c>
      <c r="DP28" s="7">
        <f t="shared" ca="1" si="87"/>
        <v>0.3442543975706529</v>
      </c>
      <c r="DQ28" s="7">
        <f t="shared" ca="1" si="88"/>
        <v>1</v>
      </c>
      <c r="DR28" s="7" t="str">
        <f t="shared" ca="1" si="89"/>
        <v>1</v>
      </c>
      <c r="DS28" s="7">
        <f ca="1">IFERROR(IF(DS27+DR28&gt;DT$4,DS27,DS27+DR28),"")</f>
        <v>53</v>
      </c>
      <c r="DT28" s="7">
        <f t="shared" ca="1" si="271"/>
        <v>8</v>
      </c>
      <c r="DU28" s="7">
        <f t="shared" ca="1" si="90"/>
        <v>0.86571026414498087</v>
      </c>
      <c r="DV28" s="7">
        <f t="shared" ca="1" si="91"/>
        <v>5.736665893194226E-2</v>
      </c>
      <c r="DW28" s="7">
        <f t="shared" ca="1" si="92"/>
        <v>1</v>
      </c>
      <c r="DX28" s="7" t="str">
        <f t="shared" ca="1" si="93"/>
        <v>1</v>
      </c>
      <c r="DY28" s="7">
        <f ca="1">IFERROR(IF(DY27+DX28&gt;DZ$4,DY27,DY27+DX28),"")</f>
        <v>54</v>
      </c>
      <c r="DZ28" s="7">
        <f t="shared" ca="1" si="272"/>
        <v>9</v>
      </c>
      <c r="EA28" s="7">
        <f t="shared" ca="1" si="94"/>
        <v>0.3518058425395687</v>
      </c>
      <c r="EB28" s="7">
        <f t="shared" ca="1" si="95"/>
        <v>0.57127108053735443</v>
      </c>
      <c r="EC28" s="7">
        <f t="shared" ca="1" si="96"/>
        <v>1</v>
      </c>
      <c r="ED28" s="7" t="str">
        <f t="shared" ca="1" si="97"/>
        <v>1</v>
      </c>
      <c r="EE28" s="7">
        <f ca="1">IFERROR(IF(EE27+ED28&gt;EF$4,EE27,EE27+ED28),"")</f>
        <v>38</v>
      </c>
      <c r="EF28" s="7">
        <f t="shared" ca="1" si="273"/>
        <v>10</v>
      </c>
      <c r="EG28" s="7">
        <f t="shared" ca="1" si="98"/>
        <v>0.4113838304964057</v>
      </c>
      <c r="EH28" s="7">
        <f t="shared" ca="1" si="99"/>
        <v>0.51169309258051743</v>
      </c>
      <c r="EI28" s="7">
        <f t="shared" ca="1" si="100"/>
        <v>1</v>
      </c>
      <c r="EJ28" s="7" t="str">
        <f t="shared" ca="1" si="101"/>
        <v>1</v>
      </c>
      <c r="EK28" s="7">
        <f ca="1">IFERROR(IF(EK27+EJ28&gt;EL$4,EK27,EK27+EJ28),"")</f>
        <v>39</v>
      </c>
      <c r="EL28" s="7">
        <f t="shared" ca="1" si="274"/>
        <v>11</v>
      </c>
      <c r="EM28" s="7">
        <f t="shared" ca="1" si="102"/>
        <v>0.2209058358886179</v>
      </c>
      <c r="EN28" s="7">
        <f t="shared" ca="1" si="103"/>
        <v>0.70217108718830523</v>
      </c>
      <c r="EO28" s="7">
        <f t="shared" ca="1" si="104"/>
        <v>1</v>
      </c>
      <c r="EP28" s="7" t="str">
        <f t="shared" ca="1" si="105"/>
        <v>1</v>
      </c>
      <c r="EQ28" s="7">
        <f ca="1">IFERROR(IF(EQ27+EP28&gt;ER$4,EQ27,EQ27+EP28),"")</f>
        <v>39</v>
      </c>
      <c r="ER28" s="7">
        <f t="shared" ca="1" si="275"/>
        <v>12</v>
      </c>
      <c r="ES28" s="7">
        <f t="shared" ca="1" si="106"/>
        <v>0.2817160477141577</v>
      </c>
      <c r="ET28" s="7">
        <f t="shared" ca="1" si="107"/>
        <v>0.64136087536276543</v>
      </c>
      <c r="EU28" s="7">
        <f t="shared" ca="1" si="108"/>
        <v>1</v>
      </c>
      <c r="EV28" s="7" t="str">
        <f t="shared" ca="1" si="109"/>
        <v>1</v>
      </c>
      <c r="EW28" s="7">
        <f ca="1">IFERROR(IF(EW27+EV28&gt;EX$4,EW27,EW27+EV28),"")</f>
        <v>43</v>
      </c>
      <c r="EX28" s="7">
        <f t="shared" ca="1" si="276"/>
        <v>13</v>
      </c>
      <c r="EY28" s="7">
        <f t="shared" ca="1" si="110"/>
        <v>0.18389110018519739</v>
      </c>
      <c r="EZ28" s="7">
        <f t="shared" ca="1" si="111"/>
        <v>0.73918582289172574</v>
      </c>
      <c r="FA28" s="7">
        <f t="shared" ca="1" si="112"/>
        <v>1</v>
      </c>
      <c r="FB28" s="7" t="str">
        <f t="shared" ca="1" si="113"/>
        <v>1</v>
      </c>
      <c r="FC28" s="7">
        <f ca="1">IFERROR(IF(FC27+FB28&gt;FD$4,FC27,FC27+FB28),"")</f>
        <v>37</v>
      </c>
      <c r="FD28" s="7">
        <f t="shared" ca="1" si="277"/>
        <v>14</v>
      </c>
      <c r="FE28" s="7">
        <f t="shared" ca="1" si="114"/>
        <v>0.73057744225093946</v>
      </c>
      <c r="FF28" s="7">
        <f t="shared" ca="1" si="115"/>
        <v>0.19249948082598367</v>
      </c>
      <c r="FG28" s="7">
        <f t="shared" ca="1" si="116"/>
        <v>1</v>
      </c>
      <c r="FH28" s="7" t="str">
        <f t="shared" ca="1" si="117"/>
        <v>1</v>
      </c>
      <c r="FI28" s="7">
        <f ca="1">IFERROR(IF(FI27+FH28&gt;FJ$4,FI27,FI27+FH28),"")</f>
        <v>46</v>
      </c>
      <c r="FJ28" s="7">
        <f t="shared" ca="1" si="278"/>
        <v>15</v>
      </c>
      <c r="FK28" s="7">
        <f t="shared" ca="1" si="118"/>
        <v>0.79550054620517729</v>
      </c>
      <c r="FL28" s="7">
        <f t="shared" ca="1" si="119"/>
        <v>0.12757637687174583</v>
      </c>
      <c r="FM28" s="7">
        <f t="shared" ca="1" si="120"/>
        <v>1</v>
      </c>
      <c r="FN28" s="7" t="str">
        <f t="shared" ca="1" si="121"/>
        <v>1</v>
      </c>
      <c r="FO28" s="7">
        <f ca="1">IFERROR(IF(FO27+FN28&gt;FP$4,FO27,FO27+FN28),"")</f>
        <v>33</v>
      </c>
      <c r="FP28" s="7">
        <f t="shared" ca="1" si="279"/>
        <v>16</v>
      </c>
      <c r="FQ28" s="7">
        <f t="shared" ca="1" si="122"/>
        <v>0.70427153396091657</v>
      </c>
      <c r="FR28" s="7">
        <f t="shared" ca="1" si="123"/>
        <v>0.21880538911600655</v>
      </c>
      <c r="FS28" s="7">
        <f t="shared" ca="1" si="124"/>
        <v>1</v>
      </c>
      <c r="FT28" s="7" t="str">
        <f t="shared" ca="1" si="125"/>
        <v>1</v>
      </c>
      <c r="FU28" s="7">
        <f ca="1">IFERROR(IF(FU27+FT28&gt;FV$4,FU27,FU27+FT28),"")</f>
        <v>53</v>
      </c>
      <c r="FV28" s="7">
        <f t="shared" ca="1" si="280"/>
        <v>17</v>
      </c>
      <c r="FW28" s="7">
        <f t="shared" ca="1" si="126"/>
        <v>0.19730745292240637</v>
      </c>
      <c r="FX28" s="7">
        <f t="shared" ca="1" si="127"/>
        <v>0.72576947015451676</v>
      </c>
      <c r="FY28" s="7">
        <f t="shared" ca="1" si="128"/>
        <v>1</v>
      </c>
      <c r="FZ28" s="7" t="str">
        <f t="shared" ca="1" si="129"/>
        <v>1</v>
      </c>
      <c r="GA28" s="7">
        <f ca="1">IFERROR(IF(GA27+FZ28&gt;GB$4,GA27,GA27+FZ28),"")</f>
        <v>36</v>
      </c>
      <c r="GB28" s="7">
        <f t="shared" ca="1" si="281"/>
        <v>18</v>
      </c>
      <c r="GC28" s="7">
        <f t="shared" ca="1" si="130"/>
        <v>0.45665103730548995</v>
      </c>
      <c r="GD28" s="7">
        <f t="shared" ca="1" si="131"/>
        <v>0.46642588577143318</v>
      </c>
      <c r="GE28" s="7">
        <f t="shared" ca="1" si="132"/>
        <v>1</v>
      </c>
      <c r="GF28" s="7" t="str">
        <f t="shared" ca="1" si="133"/>
        <v>1</v>
      </c>
      <c r="GG28" s="7">
        <f ca="1">IFERROR(IF(GG27+GF28&gt;GH$4,GG27,GG27+GF28),"")</f>
        <v>42</v>
      </c>
      <c r="GH28" s="7">
        <f t="shared" ca="1" si="282"/>
        <v>19</v>
      </c>
      <c r="GI28" s="7">
        <f t="shared" ca="1" si="134"/>
        <v>0.42854039579108116</v>
      </c>
      <c r="GJ28" s="7">
        <f t="shared" ca="1" si="135"/>
        <v>0.49453652728584196</v>
      </c>
      <c r="GK28" s="7">
        <f t="shared" ca="1" si="136"/>
        <v>1</v>
      </c>
      <c r="GL28" s="7" t="str">
        <f t="shared" ca="1" si="137"/>
        <v>1</v>
      </c>
      <c r="GM28" s="7">
        <f ca="1">IFERROR(IF(GM27+GL28&gt;GN$4,GM27,GM27+GL28),"")</f>
        <v>34</v>
      </c>
      <c r="GN28" s="7">
        <f t="shared" ca="1" si="283"/>
        <v>20</v>
      </c>
      <c r="GO28" s="7">
        <f t="shared" ca="1" si="138"/>
        <v>0.45896806971729709</v>
      </c>
      <c r="GP28" s="7">
        <f t="shared" ca="1" si="139"/>
        <v>0.46410885335962604</v>
      </c>
      <c r="GQ28" s="7">
        <f t="shared" ca="1" si="140"/>
        <v>1</v>
      </c>
      <c r="GR28" s="7" t="str">
        <f t="shared" ca="1" si="141"/>
        <v>1</v>
      </c>
      <c r="GS28" s="7">
        <f ca="1">IFERROR(IF(GS27+GR28&gt;GT$4,GS27,GS27+GR28),"")</f>
        <v>44</v>
      </c>
      <c r="GT28" s="7">
        <f t="shared" ca="1" si="284"/>
        <v>21</v>
      </c>
      <c r="GU28" s="7">
        <f t="shared" ca="1" si="142"/>
        <v>0.978152080480718</v>
      </c>
      <c r="GV28" s="7">
        <f t="shared" ca="1" si="143"/>
        <v>-5.5075157403794872E-2</v>
      </c>
      <c r="GW28" s="7">
        <f t="shared" ca="1" si="144"/>
        <v>0</v>
      </c>
      <c r="GX28" s="7">
        <f t="shared" ca="1" si="145"/>
        <v>0</v>
      </c>
      <c r="GY28" s="7">
        <f ca="1">IFERROR(IF(GY27+GX28&gt;GZ$4,GY27,GY27+GX28),"")</f>
        <v>35</v>
      </c>
      <c r="GZ28" s="7">
        <f t="shared" ca="1" si="285"/>
        <v>21</v>
      </c>
      <c r="HA28" s="7">
        <f t="shared" ca="1" si="146"/>
        <v>0.58766598062296516</v>
      </c>
      <c r="HB28" s="7">
        <f t="shared" ca="1" si="147"/>
        <v>0.33541094245395797</v>
      </c>
      <c r="HC28" s="7">
        <f t="shared" ca="1" si="148"/>
        <v>1</v>
      </c>
      <c r="HD28" s="7" t="str">
        <f t="shared" ca="1" si="149"/>
        <v>1</v>
      </c>
      <c r="HE28" s="7">
        <f ca="1">IFERROR(IF(HE27+HD28&gt;HF$4,HE27,HE27+HD28),"")</f>
        <v>45</v>
      </c>
      <c r="HF28" s="7">
        <f t="shared" ca="1" si="286"/>
        <v>22</v>
      </c>
      <c r="HG28" s="7">
        <f t="shared" ca="1" si="150"/>
        <v>0.3172539797695062</v>
      </c>
      <c r="HH28" s="7">
        <f t="shared" ca="1" si="151"/>
        <v>0.60582294330741693</v>
      </c>
      <c r="HI28" s="7">
        <f t="shared" ca="1" si="152"/>
        <v>1</v>
      </c>
      <c r="HJ28" s="7" t="str">
        <f t="shared" ca="1" si="153"/>
        <v>1</v>
      </c>
      <c r="HK28" s="7">
        <f ca="1">IFERROR(IF(HK27+HJ28&gt;HL$4,HK27,HK27+HJ28),"")</f>
        <v>36</v>
      </c>
      <c r="HL28" s="7">
        <f t="shared" ca="1" si="287"/>
        <v>23</v>
      </c>
      <c r="HM28" s="7">
        <f t="shared" ca="1" si="154"/>
        <v>3.739101094913333E-2</v>
      </c>
      <c r="HN28" s="7">
        <f t="shared" ca="1" si="155"/>
        <v>0.8856859121277898</v>
      </c>
      <c r="HO28" s="7">
        <f t="shared" ca="1" si="156"/>
        <v>2</v>
      </c>
      <c r="HP28" s="7">
        <f t="shared" ca="1" si="157"/>
        <v>4</v>
      </c>
      <c r="HQ28" s="7">
        <f ca="1">IFERROR(IF(HQ27+HP28&gt;HR$4,HQ27,HQ27+HP28),"")</f>
        <v>48</v>
      </c>
      <c r="HR28" s="7">
        <f t="shared" ca="1" si="288"/>
        <v>25</v>
      </c>
      <c r="HS28" s="7">
        <f t="shared" ca="1" si="158"/>
        <v>4.2944261747539625E-2</v>
      </c>
      <c r="HT28" s="7">
        <f t="shared" ca="1" si="159"/>
        <v>0.8801326613293835</v>
      </c>
      <c r="HU28" s="7">
        <f t="shared" ca="1" si="160"/>
        <v>2</v>
      </c>
      <c r="HV28" s="7">
        <f t="shared" ca="1" si="161"/>
        <v>4</v>
      </c>
      <c r="HW28" s="7">
        <f ca="1">IFERROR(IF(HW27+HV28&gt;HX$4,HW27,HW27+HV28),"")</f>
        <v>42</v>
      </c>
      <c r="HX28" s="7">
        <f t="shared" ca="1" si="289"/>
        <v>27</v>
      </c>
      <c r="HY28" s="7">
        <f t="shared" ca="1" si="162"/>
        <v>0.22474961294982099</v>
      </c>
      <c r="HZ28" s="7">
        <f t="shared" ca="1" si="163"/>
        <v>0.69832731012710214</v>
      </c>
      <c r="IA28" s="7">
        <f t="shared" ca="1" si="164"/>
        <v>1</v>
      </c>
      <c r="IB28" s="7" t="str">
        <f t="shared" ca="1" si="165"/>
        <v>1</v>
      </c>
      <c r="IC28" s="7">
        <f ca="1">IFERROR(IF(IC27+IB28&gt;ID$4,IC27,IC27+IB28),"")</f>
        <v>49</v>
      </c>
      <c r="ID28" s="7">
        <f t="shared" ca="1" si="290"/>
        <v>28</v>
      </c>
      <c r="IE28" s="7">
        <f t="shared" ca="1" si="166"/>
        <v>0.2477553777173066</v>
      </c>
      <c r="IF28" s="7">
        <f t="shared" ca="1" si="167"/>
        <v>0.67532154535961653</v>
      </c>
      <c r="IG28" s="7">
        <f t="shared" ca="1" si="168"/>
        <v>1</v>
      </c>
      <c r="IH28" s="7" t="str">
        <f t="shared" ca="1" si="169"/>
        <v>1</v>
      </c>
      <c r="II28" s="7">
        <f ca="1">IFERROR(IF(II27+IH28&gt;IJ$4,II27,II27+IH28),"")</f>
        <v>43</v>
      </c>
      <c r="IJ28" s="7">
        <f t="shared" ca="1" si="291"/>
        <v>29</v>
      </c>
      <c r="IK28" s="7">
        <f t="shared" ca="1" si="170"/>
        <v>0.38162901522825521</v>
      </c>
      <c r="IL28" s="7">
        <f t="shared" ca="1" si="171"/>
        <v>0.54144790784866792</v>
      </c>
      <c r="IM28" s="7">
        <f t="shared" ca="1" si="172"/>
        <v>1</v>
      </c>
      <c r="IN28" s="7" t="str">
        <f t="shared" ca="1" si="173"/>
        <v>1</v>
      </c>
      <c r="IO28" s="7">
        <f ca="1">IFERROR(IF(IO27+IN28&gt;IP$4,IO27,IO27+IN28),"")</f>
        <v>36</v>
      </c>
      <c r="IP28" s="7">
        <f t="shared" ca="1" si="292"/>
        <v>30</v>
      </c>
      <c r="IQ28" s="7">
        <f t="shared" ca="1" si="174"/>
        <v>0.79184633235801116</v>
      </c>
      <c r="IR28" s="7">
        <f t="shared" ca="1" si="175"/>
        <v>0.13123059071891197</v>
      </c>
      <c r="IS28" s="7">
        <f t="shared" ca="1" si="176"/>
        <v>1</v>
      </c>
      <c r="IT28" s="7" t="str">
        <f t="shared" ca="1" si="177"/>
        <v>1</v>
      </c>
      <c r="IU28" s="7">
        <f ca="1">IFERROR(IF(IU27+IT28&gt;IV$4,IU27,IU27+IT28),"")</f>
        <v>52</v>
      </c>
      <c r="IV28" s="7">
        <f t="shared" ca="1" si="293"/>
        <v>31</v>
      </c>
      <c r="IW28" s="7">
        <f t="shared" ca="1" si="178"/>
        <v>0.96161440316463409</v>
      </c>
      <c r="IX28" s="7">
        <f t="shared" ca="1" si="179"/>
        <v>-3.8537480087710962E-2</v>
      </c>
      <c r="IY28" s="7">
        <f t="shared" ca="1" si="180"/>
        <v>0</v>
      </c>
      <c r="IZ28" s="7">
        <f t="shared" ca="1" si="181"/>
        <v>0</v>
      </c>
      <c r="JA28" s="7">
        <f ca="1">IFERROR(IF(JA27+IZ28&gt;JB$4,JA27,JA27+IZ28),"")</f>
        <v>53</v>
      </c>
      <c r="JB28" s="7">
        <f t="shared" ca="1" si="294"/>
        <v>31</v>
      </c>
      <c r="JC28" s="7">
        <f t="shared" ca="1" si="182"/>
        <v>0.5798239417745783</v>
      </c>
      <c r="JD28" s="7">
        <f t="shared" ca="1" si="183"/>
        <v>0.34325298130234483</v>
      </c>
      <c r="JE28" s="7">
        <f t="shared" ca="1" si="184"/>
        <v>1</v>
      </c>
      <c r="JF28" s="7" t="str">
        <f t="shared" ca="1" si="185"/>
        <v>1</v>
      </c>
      <c r="JG28" s="7">
        <f ca="1">IFERROR(IF(JG27+JF28&gt;JH$4,JG27,JG27+JF28),"")</f>
        <v>43</v>
      </c>
      <c r="JH28" s="7">
        <f t="shared" ca="1" si="295"/>
        <v>32</v>
      </c>
      <c r="JI28" s="7">
        <f t="shared" ca="1" si="186"/>
        <v>1.2061554127138829E-2</v>
      </c>
      <c r="JJ28" s="7">
        <f t="shared" ca="1" si="187"/>
        <v>0.9110153689497843</v>
      </c>
      <c r="JK28" s="7">
        <f t="shared" ca="1" si="188"/>
        <v>2</v>
      </c>
      <c r="JL28" s="7">
        <f t="shared" ca="1" si="189"/>
        <v>4</v>
      </c>
      <c r="JM28" s="7">
        <f ca="1">IFERROR(IF(JM27+JL28&gt;JN$4,JM27,JM27+JL28),"")</f>
        <v>54</v>
      </c>
      <c r="JN28" s="7">
        <f t="shared" ca="1" si="296"/>
        <v>34</v>
      </c>
      <c r="JO28" s="7">
        <f t="shared" ca="1" si="190"/>
        <v>0.66506980081586875</v>
      </c>
      <c r="JP28" s="7">
        <f t="shared" ca="1" si="191"/>
        <v>0.25800712226105438</v>
      </c>
      <c r="JQ28" s="7">
        <f t="shared" ca="1" si="192"/>
        <v>1</v>
      </c>
      <c r="JR28" s="7" t="str">
        <f t="shared" ca="1" si="193"/>
        <v>1</v>
      </c>
      <c r="JS28" s="7">
        <f ca="1">IFERROR(IF(JS27+JR28&gt;JT$4,JS27,JS27+JR28),"")</f>
        <v>57</v>
      </c>
      <c r="JT28" s="7">
        <f t="shared" ca="1" si="297"/>
        <v>35</v>
      </c>
      <c r="JU28" s="7">
        <f t="shared" ca="1" si="194"/>
        <v>0.8109908721288609</v>
      </c>
      <c r="JV28" s="7">
        <f t="shared" ca="1" si="195"/>
        <v>0.11208605094806223</v>
      </c>
      <c r="JW28" s="7">
        <f t="shared" ca="1" si="196"/>
        <v>1</v>
      </c>
      <c r="JX28" s="7" t="str">
        <f t="shared" ca="1" si="197"/>
        <v>1</v>
      </c>
      <c r="JY28" s="7">
        <f ca="1">IFERROR(IF(JY27+JX28&gt;JZ$4,JY27,JY27+JX28),"")</f>
        <v>46</v>
      </c>
      <c r="JZ28" s="7">
        <f t="shared" ca="1" si="298"/>
        <v>36</v>
      </c>
      <c r="KA28" s="7">
        <f t="shared" ca="1" si="198"/>
        <v>0.22602574192805713</v>
      </c>
      <c r="KB28" s="7">
        <f t="shared" ca="1" si="199"/>
        <v>0.69705118114886599</v>
      </c>
      <c r="KC28" s="7">
        <f t="shared" ca="1" si="200"/>
        <v>1</v>
      </c>
      <c r="KD28" s="7" t="str">
        <f t="shared" ca="1" si="201"/>
        <v>1</v>
      </c>
      <c r="KE28" s="7">
        <f ca="1">IFERROR(IF(KE27+KD28&gt;KF$4,KE27,KE27+KD28),"")</f>
        <v>43</v>
      </c>
      <c r="KF28" s="7">
        <f t="shared" ca="1" si="299"/>
        <v>37</v>
      </c>
      <c r="KG28" s="7">
        <f t="shared" ca="1" si="202"/>
        <v>0.76804423030405211</v>
      </c>
      <c r="KH28" s="7">
        <f t="shared" ca="1" si="203"/>
        <v>0.15503269277287102</v>
      </c>
      <c r="KI28" s="7">
        <f t="shared" ca="1" si="204"/>
        <v>1</v>
      </c>
      <c r="KJ28" s="7" t="str">
        <f t="shared" ca="1" si="205"/>
        <v>1</v>
      </c>
      <c r="KK28" s="7">
        <f ca="1">IFERROR(IF(KK27+KJ28&gt;KL$4,KK27,KK27+KJ28),"")</f>
        <v>46</v>
      </c>
      <c r="KL28" s="7">
        <f t="shared" ca="1" si="300"/>
        <v>38</v>
      </c>
      <c r="KM28" s="7">
        <f t="shared" ca="1" si="206"/>
        <v>5.6737466232362976E-2</v>
      </c>
      <c r="KN28" s="7">
        <f t="shared" ca="1" si="207"/>
        <v>0.86633945684456015</v>
      </c>
      <c r="KO28" s="7">
        <f t="shared" ca="1" si="208"/>
        <v>2</v>
      </c>
      <c r="KP28" s="7">
        <f t="shared" ca="1" si="209"/>
        <v>4</v>
      </c>
      <c r="KQ28" s="7">
        <f ca="1">IFERROR(IF(KQ27+KP28&gt;KR$4,KQ27,KQ27+KP28),"")</f>
        <v>42</v>
      </c>
      <c r="KR28" s="7">
        <f t="shared" ca="1" si="301"/>
        <v>40</v>
      </c>
      <c r="KS28" s="7">
        <f t="shared" ca="1" si="210"/>
        <v>0.27398449163757965</v>
      </c>
      <c r="KT28" s="7">
        <f t="shared" ca="1" si="211"/>
        <v>0.64909243143934348</v>
      </c>
      <c r="KU28" s="7">
        <f t="shared" ca="1" si="212"/>
        <v>1</v>
      </c>
      <c r="KV28" s="7" t="str">
        <f t="shared" ca="1" si="213"/>
        <v>1</v>
      </c>
      <c r="KW28" s="7">
        <f ca="1">IFERROR(IF(KW27+KV28&gt;KX$4,KW27,KW27+KV28),"")</f>
        <v>28</v>
      </c>
      <c r="KX28" s="7">
        <f t="shared" ca="1" si="302"/>
        <v>41</v>
      </c>
      <c r="KY28" s="7">
        <f t="shared" ca="1" si="214"/>
        <v>0.31489980031317499</v>
      </c>
      <c r="KZ28" s="7">
        <f t="shared" ca="1" si="215"/>
        <v>0.60817712276374813</v>
      </c>
      <c r="LA28" s="7">
        <f t="shared" ca="1" si="216"/>
        <v>1</v>
      </c>
      <c r="LB28" s="7" t="str">
        <f t="shared" ca="1" si="217"/>
        <v>1</v>
      </c>
      <c r="LC28" s="7">
        <f ca="1">IFERROR(IF(LC27+LB28&gt;LD$4,LC27,LC27+LB28),"")</f>
        <v>45</v>
      </c>
      <c r="LD28" s="7">
        <f t="shared" ca="1" si="303"/>
        <v>42</v>
      </c>
      <c r="LE28" s="7">
        <f t="shared" ca="1" si="218"/>
        <v>0.8574645239226959</v>
      </c>
      <c r="LF28" s="7">
        <f t="shared" ca="1" si="219"/>
        <v>6.561239915422723E-2</v>
      </c>
      <c r="LG28" s="7">
        <f t="shared" ca="1" si="220"/>
        <v>1</v>
      </c>
      <c r="LH28" s="7" t="str">
        <f t="shared" ca="1" si="221"/>
        <v>1</v>
      </c>
      <c r="LI28" s="7">
        <f ca="1">IFERROR(IF(LI27+LH28&gt;LJ$4,LI27,LI27+LH28),"")</f>
        <v>37</v>
      </c>
      <c r="LJ28" s="7">
        <f t="shared" ca="1" si="304"/>
        <v>43</v>
      </c>
      <c r="LK28" s="7">
        <f t="shared" ca="1" si="222"/>
        <v>0.66215257778683756</v>
      </c>
      <c r="LL28" s="7">
        <f t="shared" ca="1" si="223"/>
        <v>0.26092434529008557</v>
      </c>
      <c r="LM28" s="7">
        <f t="shared" ca="1" si="224"/>
        <v>1</v>
      </c>
      <c r="LN28" s="7" t="str">
        <f t="shared" ca="1" si="225"/>
        <v>1</v>
      </c>
      <c r="LO28" s="7">
        <f ca="1">IFERROR(IF(LO27+LN28&gt;LP$4,LO27,LO27+LN28),"")</f>
        <v>48</v>
      </c>
      <c r="LP28" s="7">
        <f t="shared" ca="1" si="305"/>
        <v>44</v>
      </c>
      <c r="LQ28" s="7">
        <f t="shared" ca="1" si="226"/>
        <v>0.6563874609731607</v>
      </c>
      <c r="LR28" s="7">
        <f t="shared" ca="1" si="227"/>
        <v>0.26668946210376243</v>
      </c>
      <c r="LS28" s="7">
        <f t="shared" ca="1" si="228"/>
        <v>1</v>
      </c>
      <c r="LT28" s="7" t="str">
        <f t="shared" ca="1" si="229"/>
        <v>1</v>
      </c>
      <c r="LU28" s="7">
        <f ca="1">IFERROR(IF(LU27+LT28&gt;LV$4,LU27,LU27+LT28),"")</f>
        <v>38</v>
      </c>
      <c r="LV28" s="7">
        <f t="shared" ca="1" si="306"/>
        <v>45</v>
      </c>
      <c r="LW28" s="7">
        <f t="shared" ca="1" si="230"/>
        <v>0.37124046413960399</v>
      </c>
      <c r="LX28" s="7">
        <f t="shared" ca="1" si="231"/>
        <v>0.55183645893731914</v>
      </c>
      <c r="LY28" s="7">
        <f t="shared" ca="1" si="232"/>
        <v>1</v>
      </c>
      <c r="LZ28" s="7" t="str">
        <f t="shared" ca="1" si="233"/>
        <v>1</v>
      </c>
      <c r="MA28" s="7">
        <f ca="1">IFERROR(IF(MA27+LZ28&gt;MB$4,MA27,MA27+LZ28),"")</f>
        <v>38</v>
      </c>
      <c r="MB28" s="7">
        <f t="shared" ca="1" si="307"/>
        <v>46</v>
      </c>
      <c r="MC28" s="7">
        <f t="shared" ca="1" si="234"/>
        <v>0.99819185675147271</v>
      </c>
      <c r="MD28" s="7">
        <f t="shared" ca="1" si="235"/>
        <v>-7.5114933674549578E-2</v>
      </c>
      <c r="ME28" s="7">
        <f t="shared" ca="1" si="236"/>
        <v>0</v>
      </c>
      <c r="MF28" s="7">
        <f t="shared" ca="1" si="237"/>
        <v>0</v>
      </c>
      <c r="MG28" s="7">
        <f ca="1">IFERROR(IF(MG27+MF28&gt;MH$4,MG27,MG27+MF28),"")</f>
        <v>44</v>
      </c>
      <c r="MH28" s="7">
        <f t="shared" ca="1" si="308"/>
        <v>46</v>
      </c>
      <c r="MI28" s="7">
        <f t="shared" ca="1" si="238"/>
        <v>0.12187216776739207</v>
      </c>
      <c r="MJ28" s="7">
        <f t="shared" ca="1" si="239"/>
        <v>0.80120475530953106</v>
      </c>
      <c r="MK28" s="7">
        <f t="shared" ca="1" si="240"/>
        <v>2</v>
      </c>
      <c r="ML28" s="7">
        <f t="shared" ca="1" si="241"/>
        <v>4</v>
      </c>
      <c r="MM28" s="7">
        <f ca="1">IFERROR(IF(MM27+ML28&gt;MN$4,MM27,MM27+ML28),"")</f>
        <v>43</v>
      </c>
      <c r="MN28" s="7">
        <f t="shared" ca="1" si="309"/>
        <v>48</v>
      </c>
      <c r="MO28" s="7">
        <f t="shared" ca="1" si="242"/>
        <v>0.50172366700647719</v>
      </c>
      <c r="MP28" s="7">
        <f t="shared" ca="1" si="243"/>
        <v>0.42135325607044594</v>
      </c>
      <c r="MQ28" s="7">
        <f t="shared" ca="1" si="244"/>
        <v>1</v>
      </c>
      <c r="MR28" s="7" t="str">
        <f t="shared" ca="1" si="245"/>
        <v>1</v>
      </c>
      <c r="MS28" s="7">
        <f ca="1">IFERROR(IF(MS27+MR28&gt;MT$4,MS27,MS27+MR28),"")</f>
        <v>51</v>
      </c>
      <c r="MT28" s="7">
        <f t="shared" ca="1" si="310"/>
        <v>49</v>
      </c>
      <c r="MU28" s="7">
        <f t="shared" ca="1" si="246"/>
        <v>5.3171932539305633E-2</v>
      </c>
      <c r="MV28" s="7">
        <f t="shared" ca="1" si="247"/>
        <v>0.8699049905376175</v>
      </c>
      <c r="MW28" s="7">
        <f t="shared" ca="1" si="248"/>
        <v>2</v>
      </c>
      <c r="MX28" s="7">
        <f t="shared" ca="1" si="249"/>
        <v>4</v>
      </c>
      <c r="MY28" s="7">
        <f ca="1">IFERROR(IF(MY27+MX28&gt;MZ$4,MY27,MY27+MX28),"")</f>
        <v>54</v>
      </c>
      <c r="MZ28" s="7">
        <f t="shared" ca="1" si="311"/>
        <v>51</v>
      </c>
      <c r="NA28" s="7">
        <f t="shared" ca="1" si="250"/>
        <v>0.76179646778741272</v>
      </c>
      <c r="NB28" s="7">
        <f t="shared" ca="1" si="251"/>
        <v>0.1612804552895104</v>
      </c>
      <c r="NC28" s="7">
        <f t="shared" ca="1" si="252"/>
        <v>1</v>
      </c>
      <c r="ND28" s="7" t="str">
        <f t="shared" ca="1" si="253"/>
        <v>1</v>
      </c>
      <c r="NE28" s="7">
        <f ca="1">IFERROR(IF(NE27+ND28&gt;NF$4,NE27,NE27+ND28),"")</f>
        <v>37</v>
      </c>
      <c r="NF28" s="7">
        <f t="shared" ca="1" si="312"/>
        <v>52</v>
      </c>
      <c r="NG28" s="7">
        <f t="shared" ca="1" si="254"/>
        <v>6.0369088301142293E-2</v>
      </c>
      <c r="NH28" s="7">
        <f t="shared" ca="1" si="255"/>
        <v>0.86270783477578084</v>
      </c>
      <c r="NI28" s="7">
        <f t="shared" ca="1" si="256"/>
        <v>2</v>
      </c>
      <c r="NJ28" s="7">
        <f t="shared" ca="1" si="257"/>
        <v>4</v>
      </c>
      <c r="NK28" s="7">
        <f ca="1">IFERROR(IF(NK27+NJ28&gt;NL$4,NK27,NK27+NJ28),"")</f>
        <v>53</v>
      </c>
      <c r="NL28" s="7">
        <f t="shared" ca="1" si="313"/>
        <v>54</v>
      </c>
      <c r="NM28" s="7">
        <f t="shared" ca="1" si="258"/>
        <v>0.62207639594960007</v>
      </c>
      <c r="NN28" s="7">
        <f t="shared" ca="1" si="259"/>
        <v>0.30100052712732306</v>
      </c>
      <c r="NO28" s="7">
        <f t="shared" ca="1" si="260"/>
        <v>1</v>
      </c>
      <c r="NP28" s="7" t="str">
        <f t="shared" ca="1" si="261"/>
        <v>1</v>
      </c>
      <c r="NQ28" s="7">
        <f ca="1">IFERROR(IF(NQ27+NP28&gt;NR$4,NQ27,NQ27+NP28),"")</f>
        <v>48</v>
      </c>
      <c r="NR28" s="7">
        <f t="shared" ca="1" si="314"/>
        <v>55</v>
      </c>
      <c r="NT28">
        <v>26</v>
      </c>
      <c r="NU28" s="7" t="s">
        <v>19</v>
      </c>
      <c r="NV28" s="7" t="str">
        <f t="shared" ca="1" si="16"/>
        <v/>
      </c>
      <c r="NW28" s="7" t="str">
        <f t="shared" ca="1" si="8"/>
        <v/>
      </c>
      <c r="NX28" t="str">
        <f ca="1">IFERROR(VLOOKUP(NT28,$K$3:$AK$568,8,FALSE),"")</f>
        <v/>
      </c>
      <c r="NY28" t="str">
        <f ca="1">IFERROR(VLOOKUP(NT28,$K$3:$AK$568,9,FALSE),"")</f>
        <v/>
      </c>
      <c r="NZ28" s="7" t="str">
        <f ca="1">IFERROR(VLOOKUP(NT28,$K$3:$AK$568,27,FALSE),"")</f>
        <v/>
      </c>
      <c r="OB28">
        <v>26</v>
      </c>
      <c r="OC28" s="7" t="s">
        <v>19</v>
      </c>
      <c r="OD28" t="e">
        <f t="shared" ca="1" si="17"/>
        <v>#N/A</v>
      </c>
      <c r="OE28" s="7" t="str">
        <f t="shared" ca="1" si="18"/>
        <v/>
      </c>
      <c r="OF28" s="7" t="str">
        <f t="shared" ca="1" si="19"/>
        <v/>
      </c>
      <c r="OG28" t="str">
        <f t="shared" ca="1" si="20"/>
        <v/>
      </c>
      <c r="OI28">
        <v>26</v>
      </c>
      <c r="OJ28" s="7" t="s">
        <v>19</v>
      </c>
      <c r="OK28" s="7" t="str">
        <f t="shared" ca="1" si="21"/>
        <v/>
      </c>
      <c r="OL28" s="7" t="str">
        <f t="shared" ca="1" si="22"/>
        <v/>
      </c>
      <c r="OM28" t="str">
        <f ca="1">IFERROR(VLOOKUP(OI28,$L$3:$AK$568,7,FALSE),"")</f>
        <v/>
      </c>
      <c r="ON28" t="str">
        <f ca="1">IFERROR(VLOOKUP(OI28,$L$3:$AK$568,8,FALSE),"")</f>
        <v/>
      </c>
      <c r="OO28" s="7" t="str">
        <f ca="1">IFERROR(VLOOKUP(OI28,$L$3:$AK$568,26,FALSE),"")</f>
        <v/>
      </c>
      <c r="OQ28">
        <v>26</v>
      </c>
      <c r="OR28" s="7" t="s">
        <v>19</v>
      </c>
      <c r="OS28" t="e">
        <f t="shared" ca="1" si="23"/>
        <v>#N/A</v>
      </c>
      <c r="OT28" s="7" t="str">
        <f t="shared" ca="1" si="24"/>
        <v/>
      </c>
      <c r="OU28" s="7" t="str">
        <f t="shared" ca="1" si="25"/>
        <v/>
      </c>
      <c r="OV28" t="str">
        <f t="shared" ca="1" si="26"/>
        <v/>
      </c>
      <c r="OX28">
        <v>26</v>
      </c>
      <c r="OY28" s="7" t="s">
        <v>19</v>
      </c>
      <c r="OZ28" s="7" t="str">
        <f t="shared" ca="1" si="27"/>
        <v/>
      </c>
      <c r="PA28" s="7" t="str">
        <f t="shared" ca="1" si="28"/>
        <v/>
      </c>
      <c r="PB28" t="str">
        <f ca="1">IFERROR(VLOOKUP(OX28,$M$3:$AK$568,6,FALSE),"")</f>
        <v/>
      </c>
      <c r="PC28" t="str">
        <f ca="1">IFERROR(VLOOKUP(OX28,$M$3:$AK$568,7,FALSE),"")</f>
        <v/>
      </c>
      <c r="PD28" s="7" t="str">
        <f ca="1">IFERROR(VLOOKUP(OX28,$M$3:$AK$568,25,FALSE),"")</f>
        <v/>
      </c>
      <c r="PF28">
        <v>26</v>
      </c>
      <c r="PG28" s="7" t="s">
        <v>19</v>
      </c>
      <c r="PH28" t="e">
        <f t="shared" ca="1" si="29"/>
        <v>#N/A</v>
      </c>
      <c r="PI28" s="7" t="str">
        <f t="shared" ca="1" si="30"/>
        <v/>
      </c>
      <c r="PJ28" s="7" t="str">
        <f t="shared" ca="1" si="31"/>
        <v/>
      </c>
      <c r="PK28" t="str">
        <f t="shared" ca="1" si="32"/>
        <v/>
      </c>
      <c r="PM28">
        <v>26</v>
      </c>
      <c r="PN28" s="7" t="s">
        <v>19</v>
      </c>
      <c r="PO28" s="202" t="str">
        <f t="shared" ca="1" si="33"/>
        <v/>
      </c>
      <c r="PP28" s="7" t="str">
        <f t="shared" ca="1" si="34"/>
        <v/>
      </c>
      <c r="PQ28" t="str">
        <f ca="1">IFERROR(VLOOKUP(PM28,$G$325:$R$409,12,FALSE),"")</f>
        <v/>
      </c>
      <c r="PR28" t="e">
        <f ca="1">VLOOKUP(PM28,$G$324:$Q$409,11,FALSE)</f>
        <v>#N/A</v>
      </c>
      <c r="PS28" s="7" t="str">
        <f ca="1">VLOOKUP(PQ28,$R$325:$Y$409,8,FALSE)</f>
        <v>- -</v>
      </c>
      <c r="PT28" s="7">
        <f ca="1">ReSt</f>
        <v>-4</v>
      </c>
      <c r="PU28" s="7" t="e">
        <f t="shared" ca="1" si="35"/>
        <v>#N/A</v>
      </c>
      <c r="PV28" s="7" t="e">
        <f t="shared" ca="1" si="36"/>
        <v>#N/A</v>
      </c>
      <c r="PW28" s="7" t="str">
        <f ca="1">VLOOKUP(PQ28,$R$325:$AK$409,8,FALSE)</f>
        <v>- -</v>
      </c>
      <c r="PX28" s="7"/>
      <c r="PY28">
        <v>26</v>
      </c>
      <c r="PZ28" s="7" t="s">
        <v>19</v>
      </c>
      <c r="QA28" t="str">
        <f t="shared" ca="1" si="37"/>
        <v/>
      </c>
      <c r="QB28" s="7" t="str">
        <f t="shared" ca="1" si="38"/>
        <v/>
      </c>
      <c r="QC28" s="7" t="str">
        <f t="shared" ca="1" si="39"/>
        <v/>
      </c>
      <c r="QD28" t="str">
        <f t="shared" ca="1" si="40"/>
        <v/>
      </c>
      <c r="QF28">
        <v>26</v>
      </c>
      <c r="QG28" s="7" t="s">
        <v>19</v>
      </c>
      <c r="QH28" s="7" t="str">
        <f t="shared" ca="1" si="41"/>
        <v/>
      </c>
      <c r="QI28" s="7" t="e">
        <f t="shared" ca="1" si="42"/>
        <v>#VALUE!</v>
      </c>
      <c r="QJ28" t="e">
        <f t="shared" ca="1" si="43"/>
        <v>#N/A</v>
      </c>
      <c r="QK28" s="7" t="e">
        <f t="shared" ca="1" si="44"/>
        <v>#N/A</v>
      </c>
      <c r="QM28">
        <v>26</v>
      </c>
      <c r="QN28" s="7" t="s">
        <v>19</v>
      </c>
      <c r="QO28" t="str">
        <f t="shared" ca="1" si="45"/>
        <v/>
      </c>
      <c r="QP28" s="7" t="str">
        <f t="shared" ca="1" si="46"/>
        <v/>
      </c>
      <c r="QQ28" t="str">
        <f t="shared" ca="1" si="47"/>
        <v/>
      </c>
    </row>
    <row r="29" spans="1:459" x14ac:dyDescent="0.25">
      <c r="A29" s="240"/>
      <c r="C29" s="75"/>
      <c r="D29" s="76"/>
      <c r="F29" s="75"/>
      <c r="G29" s="76"/>
      <c r="I29" s="75"/>
      <c r="J29" s="85"/>
      <c r="K29" s="85">
        <f t="shared" ca="1" si="9"/>
        <v>1</v>
      </c>
      <c r="L29" s="85">
        <f t="shared" ca="1" si="316"/>
        <v>0</v>
      </c>
      <c r="M29" s="70">
        <f t="shared" ca="1" si="11"/>
        <v>2</v>
      </c>
      <c r="O29" s="222">
        <f t="shared" ca="1" si="12"/>
        <v>201</v>
      </c>
      <c r="Q29" s="7" t="str">
        <f t="shared" si="50"/>
        <v>Adrenal Defense</v>
      </c>
      <c r="R29" s="9" t="s">
        <v>1337</v>
      </c>
      <c r="S29" s="9" t="s">
        <v>1834</v>
      </c>
      <c r="T29" s="61" t="str">
        <f>SUBSTITUTE(IFERROR(IFERROR(VLOOKUP(R29,'[1]Skill Statistics'!$A$3:$C$513,2,FALSE),VLOOKUP(Q29,'[1]Skill Statistics'!$A$3:$C$513,2,FALSE)),T28),"R*","ReSt")</f>
        <v>Co/SD</v>
      </c>
      <c r="U29" s="61" t="str">
        <f>IFERROR(IFERROR(VLOOKUP(R29,'[1]Skill Statistics'!$A$3:$C$513,3,FALSE),VLOOKUP(Q29,'[1]Skill Statistics'!$A$3:$C$513,3,FALSE)),U28)</f>
        <v>Ag</v>
      </c>
      <c r="V29" s="61" t="str">
        <f>IF(ISNUMBER(SEARCH("Category",R29)),"- -",IFERROR(IFERROR(VLOOKUP(Q29,[1]Professions!$A$4:$AM$288,MATCH(Profession,[1]Professions!$A$1:$AM$1,0),FALSE),VLOOKUP(Q29,Calculations!$B$91:$I$95,8,FALSE)),"- -"))</f>
        <v>5 / 7</v>
      </c>
      <c r="W29" s="60">
        <f t="shared" si="13"/>
        <v>0</v>
      </c>
      <c r="X29" s="7">
        <f ca="1">IFERROR(VLOOKUP(R29,$BS$6:$NR$519,MATCH(ActualLevel,$BS$3:$NR$3,0),FALSE),"- -")</f>
        <v>0</v>
      </c>
      <c r="Y29" s="7">
        <f t="shared" ca="1" si="320"/>
        <v>0</v>
      </c>
      <c r="Z29" s="7">
        <f ca="1">IFERROR(VLOOKUP(Y29,Charts!$BQ$2:$BR$52,2,FALSE),"- -")</f>
        <v>-25</v>
      </c>
      <c r="AA29" s="7">
        <f t="shared" ca="1" si="51"/>
        <v>5</v>
      </c>
      <c r="AB29" s="7">
        <f t="shared" ca="1" si="317"/>
        <v>0</v>
      </c>
      <c r="AC29" s="7"/>
      <c r="AD29" s="7"/>
      <c r="AE29" s="7"/>
      <c r="AF29" s="7"/>
      <c r="AG29" s="7"/>
      <c r="AH29" s="43"/>
      <c r="AI29" s="7"/>
      <c r="AJ29" s="7"/>
      <c r="AK29" s="7">
        <f t="shared" ca="1" si="52"/>
        <v>-20</v>
      </c>
      <c r="AL29" s="7"/>
      <c r="AM29" s="69">
        <f>IFERROR(VLOOKUP(R29,'[1]Skill Statistics'!$A$3:$AN$513,MATCH(Profession,'[1]Skill Statistics'!$A$2:$AN$2,0),FALSE),0)</f>
        <v>0</v>
      </c>
      <c r="AN29" s="85">
        <f>IFERROR(VLOOKUP(Q29,'[1]Skill Statistics'!$A$3:$BK$513,MATCH(Archetype,'[1]Skill Statistics'!$A$2:$BK$2,0),FALSE),0)</f>
        <v>0</v>
      </c>
      <c r="AO29" s="85">
        <f>IFERROR(VLOOKUP(Q29,'[1]Skill Statistics'!$A$3:$BB$513,MATCH(Race,'[1]Skill Statistics'!$A$2:$BB$2,0),FALSE),0)</f>
        <v>0</v>
      </c>
      <c r="AP29" s="85">
        <f t="shared" ca="1" si="14"/>
        <v>0.5</v>
      </c>
      <c r="AQ29" s="70"/>
      <c r="AS29" s="69">
        <f>IFERROR(VLOOKUP(Q29,'[1]Professional Skills'!$A$4:$AM$288,MATCH(Profession,'[1]Professional Skills'!$A$3:$AM$3,0),FALSE),"- -")</f>
        <v>0</v>
      </c>
      <c r="AU29" s="7">
        <f t="shared" si="319"/>
        <v>0</v>
      </c>
      <c r="AV29" s="7">
        <f t="shared" ca="1" si="318"/>
        <v>0</v>
      </c>
      <c r="AW29" t="str">
        <f t="shared" si="55"/>
        <v/>
      </c>
      <c r="AX29" t="str">
        <f>IFERROR(_xlfn.RANK.EQ(AW29,$AW$5:$AW$568),"")</f>
        <v/>
      </c>
      <c r="AY29">
        <f t="shared" si="3"/>
        <v>0</v>
      </c>
      <c r="AZ29" s="70" t="str">
        <f t="shared" si="53"/>
        <v/>
      </c>
      <c r="BB29" s="69">
        <f>IFERROR(IF(Q29="Language",VLOOKUP(R29,[1]Cultures!$B$4:$N$218,MATCH(Culture,[1]Cultures!$B$3:$N$3,0),FALSE),VLOOKUP(Q29,[1]Cultures!$B$4:$O$212,MATCH(Culture,[1]Cultures!$B$3:$O$3,0),FALSE)),"- -")</f>
        <v>0</v>
      </c>
      <c r="BD29">
        <f t="shared" ca="1" si="315"/>
        <v>0</v>
      </c>
      <c r="BE29" t="str">
        <f t="shared" si="262"/>
        <v/>
      </c>
      <c r="BI29" s="7">
        <f t="shared" si="54"/>
        <v>0</v>
      </c>
      <c r="BJ29" s="7"/>
      <c r="BK29" s="7"/>
      <c r="BL29" s="70">
        <f t="shared" si="6"/>
        <v>0</v>
      </c>
      <c r="BN29" s="69">
        <f>IFERROR(VLOOKUP(V29,Charts!$BT$2:$BV$14,3,FALSE),"- -")</f>
        <v>0.46153846153846156</v>
      </c>
      <c r="BO29" s="85">
        <f t="shared" ca="1" si="15"/>
        <v>1.6378943273896578</v>
      </c>
      <c r="BP29" s="70">
        <f t="shared" ca="1" si="263"/>
        <v>201</v>
      </c>
      <c r="BR29" s="7">
        <v>24</v>
      </c>
      <c r="BS29" s="9" t="str">
        <f ca="1">VLOOKUP(BR29,$O$3:$R$568,4,FALSE)</f>
        <v>Horse-drawn Carriage</v>
      </c>
      <c r="BT29" s="7" t="str">
        <f ca="1">VLOOKUP(BS29,$R$3:$V$568,5,FALSE)</f>
        <v>4 / 6</v>
      </c>
      <c r="BU29" s="7">
        <f ca="1">VLOOKUP(BT29,Charts!$BT$2:$BV$14,3,FALSE)</f>
        <v>0.53846153846153844</v>
      </c>
      <c r="BV29" s="7" t="str">
        <f t="shared" ca="1" si="56"/>
        <v>4</v>
      </c>
      <c r="BW29" s="7" t="str">
        <f t="shared" ca="1" si="57"/>
        <v>6</v>
      </c>
      <c r="BY29" s="7">
        <f t="shared" ca="1" si="58"/>
        <v>0.52417949118871665</v>
      </c>
      <c r="BZ29" s="7">
        <f t="shared" ca="1" si="59"/>
        <v>1.4282047272821785E-2</v>
      </c>
      <c r="CA29" s="7">
        <f t="shared" ca="1" si="60"/>
        <v>1</v>
      </c>
      <c r="CB29" s="7" t="str">
        <f t="shared" ca="1" si="61"/>
        <v>4</v>
      </c>
      <c r="CC29" s="7">
        <f ca="1">IFERROR(IF(CC28+CB29&gt;CD$4,CC28,CC28+CB29),"")</f>
        <v>38</v>
      </c>
      <c r="CD29" s="7">
        <f t="shared" ca="1" si="264"/>
        <v>0</v>
      </c>
      <c r="CE29" s="7">
        <f t="shared" ca="1" si="62"/>
        <v>0.55065860060089644</v>
      </c>
      <c r="CF29" s="7">
        <f t="shared" ca="1" si="63"/>
        <v>-1.2197062139358006E-2</v>
      </c>
      <c r="CG29" s="7">
        <f t="shared" ca="1" si="64"/>
        <v>0</v>
      </c>
      <c r="CH29" s="7">
        <f t="shared" ca="1" si="65"/>
        <v>0</v>
      </c>
      <c r="CI29" s="7">
        <f ca="1">IFERROR(IF(CI28+CH29&gt;CJ$4,CI28,CI28+CH29),"")</f>
        <v>38</v>
      </c>
      <c r="CJ29" s="7">
        <f t="shared" ca="1" si="265"/>
        <v>0</v>
      </c>
      <c r="CK29" s="7">
        <f t="shared" ca="1" si="66"/>
        <v>0.15836586101147077</v>
      </c>
      <c r="CL29" s="7">
        <f t="shared" ca="1" si="67"/>
        <v>0.38009567745006767</v>
      </c>
      <c r="CM29" s="7">
        <f t="shared" ca="1" si="68"/>
        <v>1</v>
      </c>
      <c r="CN29" s="7" t="str">
        <f t="shared" ca="1" si="69"/>
        <v>4</v>
      </c>
      <c r="CO29" s="7">
        <f ca="1">IFERROR(IF(CO28+CN29&gt;CP$4,CO28,CO28+CN29),"")</f>
        <v>53</v>
      </c>
      <c r="CP29" s="7">
        <f t="shared" ca="1" si="266"/>
        <v>1</v>
      </c>
      <c r="CQ29" s="7">
        <f t="shared" ca="1" si="70"/>
        <v>0.69667769172268912</v>
      </c>
      <c r="CR29" s="7">
        <f t="shared" ca="1" si="71"/>
        <v>-0.15821615326115068</v>
      </c>
      <c r="CS29" s="7">
        <f t="shared" ca="1" si="72"/>
        <v>0</v>
      </c>
      <c r="CT29" s="7">
        <f t="shared" ca="1" si="73"/>
        <v>0</v>
      </c>
      <c r="CU29" s="7">
        <f ca="1">IFERROR(IF(CU28+CT29&gt;CV$4,CU28,CU28+CT29),"")</f>
        <v>45</v>
      </c>
      <c r="CV29" s="7">
        <f t="shared" ca="1" si="267"/>
        <v>1</v>
      </c>
      <c r="CW29" s="7">
        <f t="shared" ca="1" si="74"/>
        <v>0.25358988863127274</v>
      </c>
      <c r="CX29" s="7">
        <f t="shared" ca="1" si="75"/>
        <v>0.28487164983026569</v>
      </c>
      <c r="CY29" s="7">
        <f t="shared" ca="1" si="76"/>
        <v>1</v>
      </c>
      <c r="CZ29" s="7" t="str">
        <f t="shared" ca="1" si="77"/>
        <v>4</v>
      </c>
      <c r="DA29" s="7">
        <f ca="1">IFERROR(IF(DA28+CZ29&gt;DB$4,DA28,DA28+CZ29),"")</f>
        <v>54</v>
      </c>
      <c r="DB29" s="7">
        <f t="shared" ca="1" si="268"/>
        <v>2</v>
      </c>
      <c r="DC29" s="7">
        <f t="shared" ca="1" si="78"/>
        <v>0.67644228687823293</v>
      </c>
      <c r="DD29" s="7">
        <f t="shared" ca="1" si="79"/>
        <v>-0.1379807484166945</v>
      </c>
      <c r="DE29" s="7">
        <f t="shared" ca="1" si="80"/>
        <v>0</v>
      </c>
      <c r="DF29" s="7">
        <f t="shared" ca="1" si="81"/>
        <v>0</v>
      </c>
      <c r="DG29" s="7">
        <f ca="1">IFERROR(IF(DG28+DF29&gt;DH$4,DG28,DG28+DF29),"")</f>
        <v>39</v>
      </c>
      <c r="DH29" s="7">
        <f t="shared" ca="1" si="269"/>
        <v>2</v>
      </c>
      <c r="DI29" s="7">
        <f t="shared" ca="1" si="82"/>
        <v>0.1980735952600956</v>
      </c>
      <c r="DJ29" s="7">
        <f t="shared" ca="1" si="83"/>
        <v>0.34038794320144283</v>
      </c>
      <c r="DK29" s="7">
        <f t="shared" ca="1" si="84"/>
        <v>1</v>
      </c>
      <c r="DL29" s="7" t="str">
        <f t="shared" ca="1" si="85"/>
        <v>4</v>
      </c>
      <c r="DM29" s="7">
        <f ca="1">IFERROR(IF(DM28+DL29&gt;DN$4,DM28,DM28+DL29),"")</f>
        <v>56</v>
      </c>
      <c r="DN29" s="7">
        <f t="shared" ca="1" si="270"/>
        <v>3</v>
      </c>
      <c r="DO29" s="7">
        <f t="shared" ca="1" si="86"/>
        <v>0.53518166412486012</v>
      </c>
      <c r="DP29" s="7">
        <f t="shared" ca="1" si="87"/>
        <v>3.2798743366783123E-3</v>
      </c>
      <c r="DQ29" s="7">
        <f t="shared" ca="1" si="88"/>
        <v>1</v>
      </c>
      <c r="DR29" s="7" t="str">
        <f t="shared" ca="1" si="89"/>
        <v>4</v>
      </c>
      <c r="DS29" s="7">
        <f ca="1">IFERROR(IF(DS28+DR29&gt;DT$4,DS28,DS28+DR29),"")</f>
        <v>57</v>
      </c>
      <c r="DT29" s="7">
        <f t="shared" ca="1" si="271"/>
        <v>4</v>
      </c>
      <c r="DU29" s="7">
        <f t="shared" ca="1" si="90"/>
        <v>0.34745353875955909</v>
      </c>
      <c r="DV29" s="7">
        <f t="shared" ca="1" si="91"/>
        <v>0.19100799970197935</v>
      </c>
      <c r="DW29" s="7">
        <f t="shared" ca="1" si="92"/>
        <v>1</v>
      </c>
      <c r="DX29" s="7" t="str">
        <f t="shared" ca="1" si="93"/>
        <v>4</v>
      </c>
      <c r="DY29" s="7">
        <f ca="1">IFERROR(IF(DY28+DX29&gt;DZ$4,DY28,DY28+DX29),"")</f>
        <v>58</v>
      </c>
      <c r="DZ29" s="7">
        <f t="shared" ca="1" si="272"/>
        <v>5</v>
      </c>
      <c r="EA29" s="7">
        <f t="shared" ca="1" si="94"/>
        <v>0.74814168156902383</v>
      </c>
      <c r="EB29" s="7">
        <f t="shared" ca="1" si="95"/>
        <v>-0.20968014310748539</v>
      </c>
      <c r="EC29" s="7">
        <f t="shared" ca="1" si="96"/>
        <v>0</v>
      </c>
      <c r="ED29" s="7">
        <f t="shared" ca="1" si="97"/>
        <v>0</v>
      </c>
      <c r="EE29" s="7">
        <f ca="1">IFERROR(IF(EE28+ED29&gt;EF$4,EE28,EE28+ED29),"")</f>
        <v>38</v>
      </c>
      <c r="EF29" s="7">
        <f t="shared" ca="1" si="273"/>
        <v>5</v>
      </c>
      <c r="EG29" s="7">
        <f t="shared" ca="1" si="98"/>
        <v>0.55073792015561152</v>
      </c>
      <c r="EH29" s="7">
        <f t="shared" ca="1" si="99"/>
        <v>-1.227638169407308E-2</v>
      </c>
      <c r="EI29" s="7">
        <f t="shared" ca="1" si="100"/>
        <v>0</v>
      </c>
      <c r="EJ29" s="7">
        <f t="shared" ca="1" si="101"/>
        <v>0</v>
      </c>
      <c r="EK29" s="7">
        <f ca="1">IFERROR(IF(EK28+EJ29&gt;EL$4,EK28,EK28+EJ29),"")</f>
        <v>39</v>
      </c>
      <c r="EL29" s="7">
        <f t="shared" ca="1" si="274"/>
        <v>5</v>
      </c>
      <c r="EM29" s="7">
        <f t="shared" ca="1" si="102"/>
        <v>0.65526588390345875</v>
      </c>
      <c r="EN29" s="7">
        <f t="shared" ca="1" si="103"/>
        <v>-0.11680434544192031</v>
      </c>
      <c r="EO29" s="7">
        <f t="shared" ca="1" si="104"/>
        <v>0</v>
      </c>
      <c r="EP29" s="7">
        <f t="shared" ca="1" si="105"/>
        <v>0</v>
      </c>
      <c r="EQ29" s="7">
        <f ca="1">IFERROR(IF(EQ28+EP29&gt;ER$4,EQ28,EQ28+EP29),"")</f>
        <v>39</v>
      </c>
      <c r="ER29" s="7">
        <f t="shared" ca="1" si="275"/>
        <v>5</v>
      </c>
      <c r="ES29" s="7">
        <f t="shared" ca="1" si="106"/>
        <v>0.71930220881889373</v>
      </c>
      <c r="ET29" s="7">
        <f t="shared" ca="1" si="107"/>
        <v>-0.18084067035735529</v>
      </c>
      <c r="EU29" s="7">
        <f t="shared" ca="1" si="108"/>
        <v>0</v>
      </c>
      <c r="EV29" s="7">
        <f t="shared" ca="1" si="109"/>
        <v>0</v>
      </c>
      <c r="EW29" s="7">
        <f ca="1">IFERROR(IF(EW28+EV29&gt;EX$4,EW28,EW28+EV29),"")</f>
        <v>43</v>
      </c>
      <c r="EX29" s="7">
        <f t="shared" ca="1" si="276"/>
        <v>5</v>
      </c>
      <c r="EY29" s="7">
        <f t="shared" ca="1" si="110"/>
        <v>0.48081713381130142</v>
      </c>
      <c r="EZ29" s="7">
        <f t="shared" ca="1" si="111"/>
        <v>5.7644404650237013E-2</v>
      </c>
      <c r="FA29" s="7">
        <f t="shared" ca="1" si="112"/>
        <v>1</v>
      </c>
      <c r="FB29" s="7" t="str">
        <f t="shared" ca="1" si="113"/>
        <v>4</v>
      </c>
      <c r="FC29" s="7">
        <f ca="1">IFERROR(IF(FC28+FB29&gt;FD$4,FC28,FC28+FB29),"")</f>
        <v>41</v>
      </c>
      <c r="FD29" s="7">
        <f t="shared" ca="1" si="277"/>
        <v>6</v>
      </c>
      <c r="FE29" s="7">
        <f t="shared" ca="1" si="114"/>
        <v>0.34427781489122666</v>
      </c>
      <c r="FF29" s="7">
        <f t="shared" ca="1" si="115"/>
        <v>0.19418372357031177</v>
      </c>
      <c r="FG29" s="7">
        <f t="shared" ca="1" si="116"/>
        <v>1</v>
      </c>
      <c r="FH29" s="7" t="str">
        <f t="shared" ca="1" si="117"/>
        <v>4</v>
      </c>
      <c r="FI29" s="7">
        <f ca="1">IFERROR(IF(FI28+FH29&gt;FJ$4,FI28,FI28+FH29),"")</f>
        <v>50</v>
      </c>
      <c r="FJ29" s="7">
        <f t="shared" ca="1" si="278"/>
        <v>7</v>
      </c>
      <c r="FK29" s="7">
        <f t="shared" ca="1" si="118"/>
        <v>0.57911027945777382</v>
      </c>
      <c r="FL29" s="7">
        <f t="shared" ca="1" si="119"/>
        <v>-4.0648740996235389E-2</v>
      </c>
      <c r="FM29" s="7">
        <f t="shared" ca="1" si="120"/>
        <v>0</v>
      </c>
      <c r="FN29" s="7">
        <f t="shared" ca="1" si="121"/>
        <v>0</v>
      </c>
      <c r="FO29" s="7">
        <f ca="1">IFERROR(IF(FO28+FN29&gt;FP$4,FO28,FO28+FN29),"")</f>
        <v>33</v>
      </c>
      <c r="FP29" s="7">
        <f t="shared" ca="1" si="279"/>
        <v>7</v>
      </c>
      <c r="FQ29" s="7">
        <f t="shared" ca="1" si="122"/>
        <v>0.25310933144955594</v>
      </c>
      <c r="FR29" s="7">
        <f t="shared" ca="1" si="123"/>
        <v>0.28535220701198249</v>
      </c>
      <c r="FS29" s="7">
        <f t="shared" ca="1" si="124"/>
        <v>1</v>
      </c>
      <c r="FT29" s="7" t="str">
        <f t="shared" ca="1" si="125"/>
        <v>4</v>
      </c>
      <c r="FU29" s="7">
        <f ca="1">IFERROR(IF(FU28+FT29&gt;FV$4,FU28,FU28+FT29),"")</f>
        <v>57</v>
      </c>
      <c r="FV29" s="7">
        <f t="shared" ca="1" si="280"/>
        <v>8</v>
      </c>
      <c r="FW29" s="7">
        <f t="shared" ca="1" si="126"/>
        <v>0.67527086557674898</v>
      </c>
      <c r="FX29" s="7">
        <f t="shared" ca="1" si="127"/>
        <v>-0.13680932711521054</v>
      </c>
      <c r="FY29" s="7">
        <f t="shared" ca="1" si="128"/>
        <v>0</v>
      </c>
      <c r="FZ29" s="7">
        <f t="shared" ca="1" si="129"/>
        <v>0</v>
      </c>
      <c r="GA29" s="7">
        <f ca="1">IFERROR(IF(GA28+FZ29&gt;GB$4,GA28,GA28+FZ29),"")</f>
        <v>36</v>
      </c>
      <c r="GB29" s="7">
        <f t="shared" ca="1" si="281"/>
        <v>8</v>
      </c>
      <c r="GC29" s="7">
        <f t="shared" ca="1" si="130"/>
        <v>0.21747921830682049</v>
      </c>
      <c r="GD29" s="7">
        <f t="shared" ca="1" si="131"/>
        <v>0.32098232015471795</v>
      </c>
      <c r="GE29" s="7">
        <f t="shared" ca="1" si="132"/>
        <v>1</v>
      </c>
      <c r="GF29" s="7" t="str">
        <f t="shared" ca="1" si="133"/>
        <v>4</v>
      </c>
      <c r="GG29" s="7">
        <f ca="1">IFERROR(IF(GG28+GF29&gt;GH$4,GG28,GG28+GF29),"")</f>
        <v>46</v>
      </c>
      <c r="GH29" s="7">
        <f t="shared" ca="1" si="282"/>
        <v>9</v>
      </c>
      <c r="GI29" s="7">
        <f t="shared" ca="1" si="134"/>
        <v>0.88942584419283843</v>
      </c>
      <c r="GJ29" s="7">
        <f t="shared" ca="1" si="135"/>
        <v>-0.3509643057313</v>
      </c>
      <c r="GK29" s="7">
        <f t="shared" ca="1" si="136"/>
        <v>0</v>
      </c>
      <c r="GL29" s="7">
        <f t="shared" ca="1" si="137"/>
        <v>0</v>
      </c>
      <c r="GM29" s="7">
        <f ca="1">IFERROR(IF(GM28+GL29&gt;GN$4,GM28,GM28+GL29),"")</f>
        <v>34</v>
      </c>
      <c r="GN29" s="7">
        <f t="shared" ca="1" si="283"/>
        <v>9</v>
      </c>
      <c r="GO29" s="7">
        <f t="shared" ca="1" si="138"/>
        <v>0.52222266191703448</v>
      </c>
      <c r="GP29" s="7">
        <f t="shared" ca="1" si="139"/>
        <v>1.6238876544503955E-2</v>
      </c>
      <c r="GQ29" s="7">
        <f t="shared" ca="1" si="140"/>
        <v>1</v>
      </c>
      <c r="GR29" s="7" t="str">
        <f t="shared" ca="1" si="141"/>
        <v>4</v>
      </c>
      <c r="GS29" s="7">
        <f ca="1">IFERROR(IF(GS28+GR29&gt;GT$4,GS28,GS28+GR29),"")</f>
        <v>48</v>
      </c>
      <c r="GT29" s="7">
        <f t="shared" ca="1" si="284"/>
        <v>10</v>
      </c>
      <c r="GU29" s="7">
        <f t="shared" ca="1" si="142"/>
        <v>8.5664365938512788E-2</v>
      </c>
      <c r="GV29" s="7">
        <f t="shared" ca="1" si="143"/>
        <v>0.45279717252302565</v>
      </c>
      <c r="GW29" s="7">
        <f t="shared" ca="1" si="144"/>
        <v>1</v>
      </c>
      <c r="GX29" s="7" t="str">
        <f t="shared" ca="1" si="145"/>
        <v>4</v>
      </c>
      <c r="GY29" s="7">
        <f ca="1">IFERROR(IF(GY28+GX29&gt;GZ$4,GY28,GY28+GX29),"")</f>
        <v>39</v>
      </c>
      <c r="GZ29" s="7">
        <f t="shared" ca="1" si="285"/>
        <v>11</v>
      </c>
      <c r="HA29" s="7">
        <f t="shared" ca="1" si="146"/>
        <v>0.27418126984148805</v>
      </c>
      <c r="HB29" s="7">
        <f t="shared" ca="1" si="147"/>
        <v>0.26428026862005038</v>
      </c>
      <c r="HC29" s="7">
        <f t="shared" ca="1" si="148"/>
        <v>1</v>
      </c>
      <c r="HD29" s="7" t="str">
        <f t="shared" ca="1" si="149"/>
        <v>4</v>
      </c>
      <c r="HE29" s="7">
        <f ca="1">IFERROR(IF(HE28+HD29&gt;HF$4,HE28,HE28+HD29),"")</f>
        <v>49</v>
      </c>
      <c r="HF29" s="7">
        <f t="shared" ca="1" si="286"/>
        <v>12</v>
      </c>
      <c r="HG29" s="7">
        <f t="shared" ca="1" si="150"/>
        <v>0.45627459125416581</v>
      </c>
      <c r="HH29" s="7">
        <f t="shared" ca="1" si="151"/>
        <v>8.2186947207372629E-2</v>
      </c>
      <c r="HI29" s="7">
        <f t="shared" ca="1" si="152"/>
        <v>1</v>
      </c>
      <c r="HJ29" s="7" t="str">
        <f t="shared" ca="1" si="153"/>
        <v>4</v>
      </c>
      <c r="HK29" s="7">
        <f ca="1">IFERROR(IF(HK28+HJ29&gt;HL$4,HK28,HK28+HJ29),"")</f>
        <v>40</v>
      </c>
      <c r="HL29" s="7">
        <f t="shared" ca="1" si="287"/>
        <v>13</v>
      </c>
      <c r="HM29" s="7">
        <f t="shared" ca="1" si="154"/>
        <v>0.47642914451372864</v>
      </c>
      <c r="HN29" s="7">
        <f t="shared" ca="1" si="155"/>
        <v>6.2032393947809794E-2</v>
      </c>
      <c r="HO29" s="7">
        <f t="shared" ca="1" si="156"/>
        <v>1</v>
      </c>
      <c r="HP29" s="7" t="str">
        <f t="shared" ca="1" si="157"/>
        <v>4</v>
      </c>
      <c r="HQ29" s="7">
        <f ca="1">IFERROR(IF(HQ28+HP29&gt;HR$4,HQ28,HQ28+HP29),"")</f>
        <v>52</v>
      </c>
      <c r="HR29" s="7">
        <f t="shared" ca="1" si="288"/>
        <v>14</v>
      </c>
      <c r="HS29" s="7">
        <f t="shared" ca="1" si="158"/>
        <v>0.63076689826273791</v>
      </c>
      <c r="HT29" s="7">
        <f t="shared" ca="1" si="159"/>
        <v>-9.2305359801199471E-2</v>
      </c>
      <c r="HU29" s="7">
        <f t="shared" ca="1" si="160"/>
        <v>0</v>
      </c>
      <c r="HV29" s="7">
        <f t="shared" ca="1" si="161"/>
        <v>0</v>
      </c>
      <c r="HW29" s="7">
        <f ca="1">IFERROR(IF(HW28+HV29&gt;HX$4,HW28,HW28+HV29),"")</f>
        <v>42</v>
      </c>
      <c r="HX29" s="7">
        <f t="shared" ca="1" si="289"/>
        <v>14</v>
      </c>
      <c r="HY29" s="7">
        <f t="shared" ca="1" si="162"/>
        <v>0.42425812984772393</v>
      </c>
      <c r="HZ29" s="7">
        <f t="shared" ca="1" si="163"/>
        <v>0.11420340861381451</v>
      </c>
      <c r="IA29" s="7">
        <f t="shared" ca="1" si="164"/>
        <v>1</v>
      </c>
      <c r="IB29" s="7" t="str">
        <f t="shared" ca="1" si="165"/>
        <v>4</v>
      </c>
      <c r="IC29" s="7">
        <f ca="1">IFERROR(IF(IC28+IB29&gt;ID$4,IC28,IC28+IB29),"")</f>
        <v>53</v>
      </c>
      <c r="ID29" s="7">
        <f t="shared" ca="1" si="290"/>
        <v>15</v>
      </c>
      <c r="IE29" s="7">
        <f t="shared" ca="1" si="166"/>
        <v>0.62136382002288204</v>
      </c>
      <c r="IF29" s="7">
        <f t="shared" ca="1" si="167"/>
        <v>-8.2902281561343605E-2</v>
      </c>
      <c r="IG29" s="7">
        <f t="shared" ca="1" si="168"/>
        <v>0</v>
      </c>
      <c r="IH29" s="7">
        <f t="shared" ca="1" si="169"/>
        <v>0</v>
      </c>
      <c r="II29" s="7">
        <f ca="1">IFERROR(IF(II28+IH29&gt;IJ$4,II28,II28+IH29),"")</f>
        <v>43</v>
      </c>
      <c r="IJ29" s="7">
        <f t="shared" ca="1" si="291"/>
        <v>15</v>
      </c>
      <c r="IK29" s="7">
        <f t="shared" ca="1" si="170"/>
        <v>0.31873460205875737</v>
      </c>
      <c r="IL29" s="7">
        <f t="shared" ca="1" si="171"/>
        <v>0.21972693640278107</v>
      </c>
      <c r="IM29" s="7">
        <f t="shared" ca="1" si="172"/>
        <v>1</v>
      </c>
      <c r="IN29" s="7" t="str">
        <f t="shared" ca="1" si="173"/>
        <v>4</v>
      </c>
      <c r="IO29" s="7">
        <f ca="1">IFERROR(IF(IO28+IN29&gt;IP$4,IO28,IO28+IN29),"")</f>
        <v>40</v>
      </c>
      <c r="IP29" s="7">
        <f t="shared" ca="1" si="292"/>
        <v>16</v>
      </c>
      <c r="IQ29" s="7">
        <f t="shared" ca="1" si="174"/>
        <v>0.6198981714383911</v>
      </c>
      <c r="IR29" s="7">
        <f t="shared" ca="1" si="175"/>
        <v>-8.1436632976852663E-2</v>
      </c>
      <c r="IS29" s="7">
        <f t="shared" ca="1" si="176"/>
        <v>0</v>
      </c>
      <c r="IT29" s="7">
        <f t="shared" ca="1" si="177"/>
        <v>0</v>
      </c>
      <c r="IU29" s="7">
        <f ca="1">IFERROR(IF(IU28+IT29&gt;IV$4,IU28,IU28+IT29),"")</f>
        <v>52</v>
      </c>
      <c r="IV29" s="7">
        <f t="shared" ca="1" si="293"/>
        <v>16</v>
      </c>
      <c r="IW29" s="7">
        <f t="shared" ca="1" si="178"/>
        <v>0.4502922702879274</v>
      </c>
      <c r="IX29" s="7">
        <f t="shared" ca="1" si="179"/>
        <v>8.8169268173611037E-2</v>
      </c>
      <c r="IY29" s="7">
        <f t="shared" ca="1" si="180"/>
        <v>1</v>
      </c>
      <c r="IZ29" s="7" t="str">
        <f t="shared" ca="1" si="181"/>
        <v>4</v>
      </c>
      <c r="JA29" s="7">
        <f ca="1">IFERROR(IF(JA28+IZ29&gt;JB$4,JA28,JA28+IZ29),"")</f>
        <v>57</v>
      </c>
      <c r="JB29" s="7">
        <f t="shared" ca="1" si="294"/>
        <v>17</v>
      </c>
      <c r="JC29" s="7">
        <f t="shared" ca="1" si="182"/>
        <v>0.63846425147120467</v>
      </c>
      <c r="JD29" s="7">
        <f t="shared" ca="1" si="183"/>
        <v>-0.10000271300966623</v>
      </c>
      <c r="JE29" s="7">
        <f t="shared" ca="1" si="184"/>
        <v>0</v>
      </c>
      <c r="JF29" s="7">
        <f t="shared" ca="1" si="185"/>
        <v>0</v>
      </c>
      <c r="JG29" s="7">
        <f ca="1">IFERROR(IF(JG28+JF29&gt;JH$4,JG28,JG28+JF29),"")</f>
        <v>43</v>
      </c>
      <c r="JH29" s="7">
        <f t="shared" ca="1" si="295"/>
        <v>17</v>
      </c>
      <c r="JI29" s="7">
        <f t="shared" ca="1" si="186"/>
        <v>7.863578952054584E-3</v>
      </c>
      <c r="JJ29" s="7">
        <f t="shared" ca="1" si="187"/>
        <v>0.53059795950948385</v>
      </c>
      <c r="JK29" s="7">
        <f t="shared" ca="1" si="188"/>
        <v>1</v>
      </c>
      <c r="JL29" s="7" t="str">
        <f t="shared" ca="1" si="189"/>
        <v>4</v>
      </c>
      <c r="JM29" s="7">
        <f ca="1">IFERROR(IF(JM28+JL29&gt;JN$4,JM28,JM28+JL29),"")</f>
        <v>58</v>
      </c>
      <c r="JN29" s="7">
        <f t="shared" ca="1" si="296"/>
        <v>18</v>
      </c>
      <c r="JO29" s="7">
        <f t="shared" ca="1" si="190"/>
        <v>0.26988277293850393</v>
      </c>
      <c r="JP29" s="7">
        <f t="shared" ca="1" si="191"/>
        <v>0.2685787655230345</v>
      </c>
      <c r="JQ29" s="7">
        <f t="shared" ca="1" si="192"/>
        <v>1</v>
      </c>
      <c r="JR29" s="7" t="str">
        <f t="shared" ca="1" si="193"/>
        <v>4</v>
      </c>
      <c r="JS29" s="7">
        <f ca="1">IFERROR(IF(JS28+JR29&gt;JT$4,JS28,JS28+JR29),"")</f>
        <v>57</v>
      </c>
      <c r="JT29" s="7">
        <f t="shared" ca="1" si="297"/>
        <v>18</v>
      </c>
      <c r="JU29" s="7">
        <f t="shared" ca="1" si="194"/>
        <v>0.44620215901321836</v>
      </c>
      <c r="JV29" s="7">
        <f t="shared" ca="1" si="195"/>
        <v>9.2259379448320078E-2</v>
      </c>
      <c r="JW29" s="7">
        <f t="shared" ca="1" si="196"/>
        <v>1</v>
      </c>
      <c r="JX29" s="7" t="str">
        <f t="shared" ca="1" si="197"/>
        <v>4</v>
      </c>
      <c r="JY29" s="7">
        <f ca="1">IFERROR(IF(JY28+JX29&gt;JZ$4,JY28,JY28+JX29),"")</f>
        <v>50</v>
      </c>
      <c r="JZ29" s="7">
        <f t="shared" ca="1" si="298"/>
        <v>19</v>
      </c>
      <c r="KA29" s="7">
        <f t="shared" ca="1" si="198"/>
        <v>0.22713349759418566</v>
      </c>
      <c r="KB29" s="7">
        <f t="shared" ca="1" si="199"/>
        <v>0.31132804086735277</v>
      </c>
      <c r="KC29" s="7">
        <f t="shared" ca="1" si="200"/>
        <v>1</v>
      </c>
      <c r="KD29" s="7" t="str">
        <f t="shared" ca="1" si="201"/>
        <v>4</v>
      </c>
      <c r="KE29" s="7">
        <f ca="1">IFERROR(IF(KE28+KD29&gt;KF$4,KE28,KE28+KD29),"")</f>
        <v>47</v>
      </c>
      <c r="KF29" s="7">
        <f t="shared" ca="1" si="299"/>
        <v>20</v>
      </c>
      <c r="KG29" s="7">
        <f t="shared" ca="1" si="202"/>
        <v>0.91921118668076518</v>
      </c>
      <c r="KH29" s="7">
        <f t="shared" ca="1" si="203"/>
        <v>-0.38074964821922674</v>
      </c>
      <c r="KI29" s="7">
        <f t="shared" ca="1" si="204"/>
        <v>0</v>
      </c>
      <c r="KJ29" s="7">
        <f t="shared" ca="1" si="205"/>
        <v>0</v>
      </c>
      <c r="KK29" s="7">
        <f ca="1">IFERROR(IF(KK28+KJ29&gt;KL$4,KK28,KK28+KJ29),"")</f>
        <v>46</v>
      </c>
      <c r="KL29" s="7">
        <f t="shared" ca="1" si="300"/>
        <v>20</v>
      </c>
      <c r="KM29" s="7">
        <f t="shared" ca="1" si="206"/>
        <v>7.752797811677925E-2</v>
      </c>
      <c r="KN29" s="7">
        <f t="shared" ca="1" si="207"/>
        <v>0.46093356034475919</v>
      </c>
      <c r="KO29" s="7">
        <f t="shared" ca="1" si="208"/>
        <v>1</v>
      </c>
      <c r="KP29" s="7" t="str">
        <f t="shared" ca="1" si="209"/>
        <v>4</v>
      </c>
      <c r="KQ29" s="7">
        <f ca="1">IFERROR(IF(KQ28+KP29&gt;KR$4,KQ28,KQ28+KP29),"")</f>
        <v>46</v>
      </c>
      <c r="KR29" s="7">
        <f t="shared" ca="1" si="301"/>
        <v>21</v>
      </c>
      <c r="KS29" s="7">
        <f t="shared" ca="1" si="210"/>
        <v>0.69577444729079352</v>
      </c>
      <c r="KT29" s="7">
        <f t="shared" ca="1" si="211"/>
        <v>-0.15731290882925508</v>
      </c>
      <c r="KU29" s="7">
        <f t="shared" ca="1" si="212"/>
        <v>0</v>
      </c>
      <c r="KV29" s="7">
        <f t="shared" ca="1" si="213"/>
        <v>0</v>
      </c>
      <c r="KW29" s="7">
        <f ca="1">IFERROR(IF(KW28+KV29&gt;KX$4,KW28,KW28+KV29),"")</f>
        <v>28</v>
      </c>
      <c r="KX29" s="7">
        <f t="shared" ca="1" si="302"/>
        <v>21</v>
      </c>
      <c r="KY29" s="7">
        <f t="shared" ca="1" si="214"/>
        <v>0.21503676746035982</v>
      </c>
      <c r="KZ29" s="7">
        <f t="shared" ca="1" si="215"/>
        <v>0.32342477100117861</v>
      </c>
      <c r="LA29" s="7">
        <f t="shared" ca="1" si="216"/>
        <v>1</v>
      </c>
      <c r="LB29" s="7" t="str">
        <f t="shared" ca="1" si="217"/>
        <v>4</v>
      </c>
      <c r="LC29" s="7">
        <f ca="1">IFERROR(IF(LC28+LB29&gt;LD$4,LC28,LC28+LB29),"")</f>
        <v>49</v>
      </c>
      <c r="LD29" s="7">
        <f t="shared" ca="1" si="303"/>
        <v>22</v>
      </c>
      <c r="LE29" s="7">
        <f t="shared" ca="1" si="218"/>
        <v>0.12498298240032057</v>
      </c>
      <c r="LF29" s="7">
        <f t="shared" ca="1" si="219"/>
        <v>0.41347855606121786</v>
      </c>
      <c r="LG29" s="7">
        <f t="shared" ca="1" si="220"/>
        <v>1</v>
      </c>
      <c r="LH29" s="7" t="str">
        <f t="shared" ca="1" si="221"/>
        <v>4</v>
      </c>
      <c r="LI29" s="7">
        <f ca="1">IFERROR(IF(LI28+LH29&gt;LJ$4,LI28,LI28+LH29),"")</f>
        <v>41</v>
      </c>
      <c r="LJ29" s="7">
        <f t="shared" ca="1" si="304"/>
        <v>23</v>
      </c>
      <c r="LK29" s="7">
        <f t="shared" ca="1" si="222"/>
        <v>0.2125784029618456</v>
      </c>
      <c r="LL29" s="7">
        <f t="shared" ca="1" si="223"/>
        <v>0.32588313549969283</v>
      </c>
      <c r="LM29" s="7">
        <f t="shared" ca="1" si="224"/>
        <v>1</v>
      </c>
      <c r="LN29" s="7" t="str">
        <f t="shared" ca="1" si="225"/>
        <v>4</v>
      </c>
      <c r="LO29" s="7">
        <f ca="1">IFERROR(IF(LO28+LN29&gt;LP$4,LO28,LO28+LN29),"")</f>
        <v>52</v>
      </c>
      <c r="LP29" s="7">
        <f t="shared" ca="1" si="305"/>
        <v>24</v>
      </c>
      <c r="LQ29" s="7">
        <f t="shared" ca="1" si="226"/>
        <v>0.77789492337050392</v>
      </c>
      <c r="LR29" s="7">
        <f t="shared" ca="1" si="227"/>
        <v>-0.23943338490896549</v>
      </c>
      <c r="LS29" s="7">
        <f t="shared" ca="1" si="228"/>
        <v>0</v>
      </c>
      <c r="LT29" s="7">
        <f t="shared" ca="1" si="229"/>
        <v>0</v>
      </c>
      <c r="LU29" s="7">
        <f ca="1">IFERROR(IF(LU28+LT29&gt;LV$4,LU28,LU28+LT29),"")</f>
        <v>38</v>
      </c>
      <c r="LV29" s="7">
        <f t="shared" ca="1" si="306"/>
        <v>24</v>
      </c>
      <c r="LW29" s="7">
        <f t="shared" ca="1" si="230"/>
        <v>9.3071770648983532E-2</v>
      </c>
      <c r="LX29" s="7">
        <f t="shared" ca="1" si="231"/>
        <v>0.4453897678125549</v>
      </c>
      <c r="LY29" s="7">
        <f t="shared" ca="1" si="232"/>
        <v>1</v>
      </c>
      <c r="LZ29" s="7" t="str">
        <f t="shared" ca="1" si="233"/>
        <v>4</v>
      </c>
      <c r="MA29" s="7">
        <f ca="1">IFERROR(IF(MA28+LZ29&gt;MB$4,MA28,MA28+LZ29),"")</f>
        <v>42</v>
      </c>
      <c r="MB29" s="7">
        <f t="shared" ca="1" si="307"/>
        <v>25</v>
      </c>
      <c r="MC29" s="7">
        <f t="shared" ca="1" si="234"/>
        <v>0.30246225218826117</v>
      </c>
      <c r="MD29" s="7">
        <f t="shared" ca="1" si="235"/>
        <v>0.23599928627327726</v>
      </c>
      <c r="ME29" s="7">
        <f t="shared" ca="1" si="236"/>
        <v>1</v>
      </c>
      <c r="MF29" s="7" t="str">
        <f t="shared" ca="1" si="237"/>
        <v>4</v>
      </c>
      <c r="MG29" s="7">
        <f ca="1">IFERROR(IF(MG28+MF29&gt;MH$4,MG28,MG28+MF29),"")</f>
        <v>48</v>
      </c>
      <c r="MH29" s="7">
        <f t="shared" ca="1" si="308"/>
        <v>26</v>
      </c>
      <c r="MI29" s="7">
        <f t="shared" ca="1" si="238"/>
        <v>0.14288972484623974</v>
      </c>
      <c r="MJ29" s="7">
        <f t="shared" ca="1" si="239"/>
        <v>0.3955718136152987</v>
      </c>
      <c r="MK29" s="7">
        <f t="shared" ca="1" si="240"/>
        <v>1</v>
      </c>
      <c r="ML29" s="7" t="str">
        <f t="shared" ca="1" si="241"/>
        <v>4</v>
      </c>
      <c r="MM29" s="7">
        <f ca="1">IFERROR(IF(MM28+ML29&gt;MN$4,MM28,MM28+ML29),"")</f>
        <v>47</v>
      </c>
      <c r="MN29" s="7">
        <f t="shared" ca="1" si="309"/>
        <v>27</v>
      </c>
      <c r="MO29" s="7">
        <f t="shared" ca="1" si="242"/>
        <v>1.6669790560825293E-2</v>
      </c>
      <c r="MP29" s="7">
        <f t="shared" ca="1" si="243"/>
        <v>0.52179174790071314</v>
      </c>
      <c r="MQ29" s="7">
        <f t="shared" ca="1" si="244"/>
        <v>1</v>
      </c>
      <c r="MR29" s="7" t="str">
        <f t="shared" ca="1" si="245"/>
        <v>4</v>
      </c>
      <c r="MS29" s="7">
        <f ca="1">IFERROR(IF(MS28+MR29&gt;MT$4,MS28,MS28+MR29),"")</f>
        <v>55</v>
      </c>
      <c r="MT29" s="7">
        <f t="shared" ca="1" si="310"/>
        <v>28</v>
      </c>
      <c r="MU29" s="7">
        <f t="shared" ca="1" si="246"/>
        <v>0.32874523834928571</v>
      </c>
      <c r="MV29" s="7">
        <f t="shared" ca="1" si="247"/>
        <v>0.20971630011225273</v>
      </c>
      <c r="MW29" s="7">
        <f t="shared" ca="1" si="248"/>
        <v>1</v>
      </c>
      <c r="MX29" s="7" t="str">
        <f t="shared" ca="1" si="249"/>
        <v>4</v>
      </c>
      <c r="MY29" s="7">
        <f ca="1">IFERROR(IF(MY28+MX29&gt;MZ$4,MY28,MY28+MX29),"")</f>
        <v>58</v>
      </c>
      <c r="MZ29" s="7">
        <f t="shared" ca="1" si="311"/>
        <v>29</v>
      </c>
      <c r="NA29" s="7">
        <f t="shared" ca="1" si="250"/>
        <v>0.75678095082784169</v>
      </c>
      <c r="NB29" s="7">
        <f t="shared" ca="1" si="251"/>
        <v>-0.21831941236630326</v>
      </c>
      <c r="NC29" s="7">
        <f t="shared" ca="1" si="252"/>
        <v>0</v>
      </c>
      <c r="ND29" s="7">
        <f t="shared" ca="1" si="253"/>
        <v>0</v>
      </c>
      <c r="NE29" s="7">
        <f ca="1">IFERROR(IF(NE28+ND29&gt;NF$4,NE28,NE28+ND29),"")</f>
        <v>37</v>
      </c>
      <c r="NF29" s="7">
        <f t="shared" ca="1" si="312"/>
        <v>29</v>
      </c>
      <c r="NG29" s="7">
        <f t="shared" ca="1" si="254"/>
        <v>0.37007193093069246</v>
      </c>
      <c r="NH29" s="7">
        <f t="shared" ca="1" si="255"/>
        <v>0.16838960753084597</v>
      </c>
      <c r="NI29" s="7">
        <f t="shared" ca="1" si="256"/>
        <v>1</v>
      </c>
      <c r="NJ29" s="7" t="str">
        <f t="shared" ca="1" si="257"/>
        <v>4</v>
      </c>
      <c r="NK29" s="7">
        <f ca="1">IFERROR(IF(NK28+NJ29&gt;NL$4,NK28,NK28+NJ29),"")</f>
        <v>57</v>
      </c>
      <c r="NL29" s="7">
        <f t="shared" ca="1" si="313"/>
        <v>30</v>
      </c>
      <c r="NM29" s="7">
        <f t="shared" ca="1" si="258"/>
        <v>0.63619972095578503</v>
      </c>
      <c r="NN29" s="7">
        <f t="shared" ca="1" si="259"/>
        <v>-9.7738182494246595E-2</v>
      </c>
      <c r="NO29" s="7">
        <f t="shared" ca="1" si="260"/>
        <v>0</v>
      </c>
      <c r="NP29" s="7">
        <f t="shared" ca="1" si="261"/>
        <v>0</v>
      </c>
      <c r="NQ29" s="7">
        <f ca="1">IFERROR(IF(NQ28+NP29&gt;NR$4,NQ28,NQ28+NP29),"")</f>
        <v>48</v>
      </c>
      <c r="NR29" s="7">
        <f t="shared" ca="1" si="314"/>
        <v>30</v>
      </c>
      <c r="NT29">
        <v>27</v>
      </c>
      <c r="NU29" s="7" t="s">
        <v>19</v>
      </c>
      <c r="NV29" s="7" t="str">
        <f t="shared" ca="1" si="16"/>
        <v/>
      </c>
      <c r="NW29" s="7" t="str">
        <f t="shared" ca="1" si="8"/>
        <v/>
      </c>
      <c r="NX29" t="str">
        <f ca="1">IFERROR(VLOOKUP(NT29,$K$3:$AK$568,8,FALSE),"")</f>
        <v/>
      </c>
      <c r="NY29" t="str">
        <f ca="1">IFERROR(VLOOKUP(NT29,$K$3:$AK$568,9,FALSE),"")</f>
        <v/>
      </c>
      <c r="NZ29" s="7" t="str">
        <f ca="1">IFERROR(VLOOKUP(NT29,$K$3:$AK$568,27,FALSE),"")</f>
        <v/>
      </c>
      <c r="OB29">
        <v>27</v>
      </c>
      <c r="OC29" s="7" t="s">
        <v>19</v>
      </c>
      <c r="OD29" t="e">
        <f t="shared" ca="1" si="17"/>
        <v>#N/A</v>
      </c>
      <c r="OE29" s="7" t="str">
        <f t="shared" ca="1" si="18"/>
        <v/>
      </c>
      <c r="OF29" s="7" t="str">
        <f t="shared" ca="1" si="19"/>
        <v/>
      </c>
      <c r="OG29" t="str">
        <f t="shared" ca="1" si="20"/>
        <v/>
      </c>
      <c r="OI29">
        <v>27</v>
      </c>
      <c r="OJ29" s="7" t="s">
        <v>19</v>
      </c>
      <c r="OK29" s="7" t="str">
        <f t="shared" ca="1" si="21"/>
        <v/>
      </c>
      <c r="OL29" s="7" t="str">
        <f t="shared" ca="1" si="22"/>
        <v/>
      </c>
      <c r="OM29" t="str">
        <f ca="1">IFERROR(VLOOKUP(OI29,$L$3:$AK$568,7,FALSE),"")</f>
        <v/>
      </c>
      <c r="ON29" t="str">
        <f ca="1">IFERROR(VLOOKUP(OI29,$L$3:$AK$568,8,FALSE),"")</f>
        <v/>
      </c>
      <c r="OO29" s="7" t="str">
        <f ca="1">IFERROR(VLOOKUP(OI29,$L$3:$AK$568,26,FALSE),"")</f>
        <v/>
      </c>
      <c r="OQ29">
        <v>27</v>
      </c>
      <c r="OR29" s="7" t="s">
        <v>19</v>
      </c>
      <c r="OS29" t="e">
        <f t="shared" ca="1" si="23"/>
        <v>#N/A</v>
      </c>
      <c r="OT29" s="7" t="str">
        <f t="shared" ca="1" si="24"/>
        <v/>
      </c>
      <c r="OU29" s="7" t="str">
        <f t="shared" ca="1" si="25"/>
        <v/>
      </c>
      <c r="OV29" t="str">
        <f t="shared" ca="1" si="26"/>
        <v/>
      </c>
      <c r="OX29">
        <v>27</v>
      </c>
      <c r="OY29" s="7" t="s">
        <v>19</v>
      </c>
      <c r="OZ29" s="7" t="str">
        <f t="shared" ca="1" si="27"/>
        <v/>
      </c>
      <c r="PA29" s="7" t="str">
        <f t="shared" ca="1" si="28"/>
        <v/>
      </c>
      <c r="PB29" t="str">
        <f ca="1">IFERROR(VLOOKUP(OX29,$M$3:$AK$568,6,FALSE),"")</f>
        <v/>
      </c>
      <c r="PC29" t="str">
        <f ca="1">IFERROR(VLOOKUP(OX29,$M$3:$AK$568,7,FALSE),"")</f>
        <v/>
      </c>
      <c r="PD29" s="7" t="str">
        <f ca="1">IFERROR(VLOOKUP(OX29,$M$3:$AK$568,25,FALSE),"")</f>
        <v/>
      </c>
      <c r="PF29">
        <v>27</v>
      </c>
      <c r="PG29" s="7" t="s">
        <v>19</v>
      </c>
      <c r="PH29" t="e">
        <f t="shared" ca="1" si="29"/>
        <v>#N/A</v>
      </c>
      <c r="PI29" s="7" t="str">
        <f t="shared" ca="1" si="30"/>
        <v/>
      </c>
      <c r="PJ29" s="7" t="str">
        <f t="shared" ca="1" si="31"/>
        <v/>
      </c>
      <c r="PK29" t="str">
        <f t="shared" ca="1" si="32"/>
        <v/>
      </c>
      <c r="PM29">
        <v>27</v>
      </c>
      <c r="PN29" s="7" t="s">
        <v>19</v>
      </c>
      <c r="PO29" s="202" t="str">
        <f t="shared" ca="1" si="33"/>
        <v/>
      </c>
      <c r="PP29" s="7" t="str">
        <f t="shared" ca="1" si="34"/>
        <v/>
      </c>
      <c r="PQ29" t="str">
        <f ca="1">IFERROR(VLOOKUP(PM29,$G$325:$R$409,12,FALSE),"")</f>
        <v/>
      </c>
      <c r="PR29" t="e">
        <f ca="1">VLOOKUP(PM29,$G$324:$Q$409,11,FALSE)</f>
        <v>#N/A</v>
      </c>
      <c r="PS29" s="7" t="str">
        <f ca="1">VLOOKUP(PQ29,$R$325:$Y$409,8,FALSE)</f>
        <v>- -</v>
      </c>
      <c r="PT29" s="7">
        <f ca="1">ReSt</f>
        <v>-4</v>
      </c>
      <c r="PU29" s="7" t="e">
        <f t="shared" ca="1" si="35"/>
        <v>#N/A</v>
      </c>
      <c r="PV29" s="7" t="e">
        <f t="shared" ca="1" si="36"/>
        <v>#N/A</v>
      </c>
      <c r="PW29" s="7" t="str">
        <f ca="1">VLOOKUP(PQ29,$R$325:$AK$409,8,FALSE)</f>
        <v>- -</v>
      </c>
      <c r="PX29" s="7"/>
      <c r="PY29">
        <v>27</v>
      </c>
      <c r="PZ29" s="7" t="s">
        <v>19</v>
      </c>
      <c r="QA29" t="str">
        <f t="shared" ca="1" si="37"/>
        <v/>
      </c>
      <c r="QB29" s="7" t="str">
        <f t="shared" ca="1" si="38"/>
        <v/>
      </c>
      <c r="QC29" s="7" t="str">
        <f t="shared" ca="1" si="39"/>
        <v/>
      </c>
      <c r="QD29" t="str">
        <f t="shared" ca="1" si="40"/>
        <v/>
      </c>
      <c r="QF29">
        <v>27</v>
      </c>
      <c r="QG29" s="7" t="s">
        <v>19</v>
      </c>
      <c r="QH29" s="7" t="str">
        <f t="shared" ca="1" si="41"/>
        <v/>
      </c>
      <c r="QI29" s="7" t="e">
        <f t="shared" ca="1" si="42"/>
        <v>#VALUE!</v>
      </c>
      <c r="QJ29" t="e">
        <f t="shared" ca="1" si="43"/>
        <v>#N/A</v>
      </c>
      <c r="QK29" s="7" t="e">
        <f t="shared" ca="1" si="44"/>
        <v>#N/A</v>
      </c>
      <c r="QM29">
        <v>27</v>
      </c>
      <c r="QN29" s="7" t="s">
        <v>19</v>
      </c>
      <c r="QO29" t="str">
        <f t="shared" ca="1" si="45"/>
        <v/>
      </c>
      <c r="QP29" s="7" t="str">
        <f t="shared" ca="1" si="46"/>
        <v/>
      </c>
      <c r="QQ29" t="str">
        <f t="shared" ca="1" si="47"/>
        <v/>
      </c>
    </row>
    <row r="30" spans="1:459" x14ac:dyDescent="0.25">
      <c r="A30" s="240"/>
      <c r="C30" s="75"/>
      <c r="D30" s="76"/>
      <c r="F30" s="75"/>
      <c r="G30" s="76"/>
      <c r="I30" s="75"/>
      <c r="J30" s="85"/>
      <c r="K30" s="85">
        <f t="shared" ca="1" si="9"/>
        <v>1</v>
      </c>
      <c r="L30" s="85">
        <f t="shared" ca="1" si="316"/>
        <v>0</v>
      </c>
      <c r="M30" s="70">
        <f t="shared" ca="1" si="11"/>
        <v>2</v>
      </c>
      <c r="O30" s="222">
        <f t="shared" ca="1" si="12"/>
        <v>386</v>
      </c>
      <c r="Q30" s="7" t="str">
        <f t="shared" si="50"/>
        <v>Adrenal Focus</v>
      </c>
      <c r="R30" s="9" t="s">
        <v>1338</v>
      </c>
      <c r="S30" s="9" t="s">
        <v>1835</v>
      </c>
      <c r="T30" s="61" t="str">
        <f>SUBSTITUTE(IFERROR(IFERROR(VLOOKUP(R30,'[1]Skill Statistics'!$A$3:$C$513,2,FALSE),VLOOKUP(Q30,'[1]Skill Statistics'!$A$3:$C$513,2,FALSE)),T29),"R*","ReSt")</f>
        <v>Co/SD</v>
      </c>
      <c r="U30" s="61" t="str">
        <f>IFERROR(IFERROR(VLOOKUP(R30,'[1]Skill Statistics'!$A$3:$C$513,3,FALSE),VLOOKUP(Q30,'[1]Skill Statistics'!$A$3:$C$513,3,FALSE)),U29)</f>
        <v>SD</v>
      </c>
      <c r="V30" s="61" t="str">
        <f>IF(ISNUMBER(SEARCH("Category",R30)),"- -",IFERROR(IFERROR(VLOOKUP(Q30,[1]Professions!$A$4:$AM$288,MATCH(Profession,[1]Professions!$A$1:$AM$1,0),FALSE),VLOOKUP(Q30,Calculations!$B$91:$I$95,8,FALSE)),"- -"))</f>
        <v>5 / 7</v>
      </c>
      <c r="W30" s="60">
        <f t="shared" si="13"/>
        <v>0</v>
      </c>
      <c r="X30" s="7">
        <f ca="1">IFERROR(VLOOKUP(R30,$BS$6:$NR$519,MATCH(ActualLevel,$BS$3:$NR$3,0),FALSE),"- -")</f>
        <v>0</v>
      </c>
      <c r="Y30" s="7">
        <f t="shared" ca="1" si="320"/>
        <v>0</v>
      </c>
      <c r="Z30" s="7">
        <f ca="1">IFERROR(VLOOKUP(Y30,Charts!$BQ$2:$BR$52,2,FALSE),"- -")</f>
        <v>-25</v>
      </c>
      <c r="AA30" s="7">
        <f t="shared" ca="1" si="51"/>
        <v>2</v>
      </c>
      <c r="AB30" s="7">
        <f t="shared" ca="1" si="317"/>
        <v>0</v>
      </c>
      <c r="AC30" s="7"/>
      <c r="AD30" s="7"/>
      <c r="AE30" s="7"/>
      <c r="AF30" s="7"/>
      <c r="AG30" s="7"/>
      <c r="AH30" s="43"/>
      <c r="AI30" s="7"/>
      <c r="AJ30" s="7"/>
      <c r="AK30" s="7">
        <f t="shared" ca="1" si="52"/>
        <v>-23</v>
      </c>
      <c r="AL30" s="7"/>
      <c r="AM30" s="69">
        <f>IFERROR(VLOOKUP(R30,'[1]Skill Statistics'!$A$3:$AN$513,MATCH(Profession,'[1]Skill Statistics'!$A$2:$AN$2,0),FALSE),0)</f>
        <v>0</v>
      </c>
      <c r="AN30" s="85">
        <f>IFERROR(VLOOKUP(Q30,'[1]Skill Statistics'!$A$3:$BK$513,MATCH(Archetype,'[1]Skill Statistics'!$A$2:$BK$2,0),FALSE),0)</f>
        <v>0</v>
      </c>
      <c r="AO30" s="85">
        <f>IFERROR(VLOOKUP(Q30,'[1]Skill Statistics'!$A$3:$BB$513,MATCH(Race,'[1]Skill Statistics'!$A$2:$BB$2,0),FALSE),0)</f>
        <v>0</v>
      </c>
      <c r="AP30" s="85">
        <f t="shared" ca="1" si="14"/>
        <v>0.2</v>
      </c>
      <c r="AQ30" s="70"/>
      <c r="AS30" s="69">
        <f>IFERROR(VLOOKUP(Q30,'[1]Professional Skills'!$A$4:$AM$288,MATCH(Profession,'[1]Professional Skills'!$A$3:$AM$3,0),FALSE),"- -")</f>
        <v>0</v>
      </c>
      <c r="AU30" s="7">
        <f t="shared" si="319"/>
        <v>0</v>
      </c>
      <c r="AV30" s="7">
        <f t="shared" ca="1" si="318"/>
        <v>0</v>
      </c>
      <c r="AW30" t="str">
        <f t="shared" si="55"/>
        <v/>
      </c>
      <c r="AX30" t="str">
        <f>IFERROR(_xlfn.RANK.EQ(AW30,$AW$5:$AW$568),"")</f>
        <v/>
      </c>
      <c r="AY30">
        <f t="shared" si="3"/>
        <v>0</v>
      </c>
      <c r="AZ30" s="70" t="str">
        <f t="shared" si="53"/>
        <v/>
      </c>
      <c r="BB30" s="69">
        <f>IFERROR(IF(Q30="Language",VLOOKUP(R30,[1]Cultures!$B$4:$N$218,MATCH(Culture,[1]Cultures!$B$3:$N$3,0),FALSE),VLOOKUP(Q30,[1]Cultures!$B$4:$O$212,MATCH(Culture,[1]Cultures!$B$3:$O$3,0),FALSE)),"- -")</f>
        <v>0</v>
      </c>
      <c r="BD30">
        <f t="shared" ca="1" si="315"/>
        <v>0</v>
      </c>
      <c r="BE30" t="str">
        <f t="shared" si="262"/>
        <v/>
      </c>
      <c r="BI30" s="7">
        <f t="shared" si="54"/>
        <v>0</v>
      </c>
      <c r="BJ30" s="7"/>
      <c r="BK30" s="7"/>
      <c r="BL30" s="70">
        <f t="shared" si="6"/>
        <v>0</v>
      </c>
      <c r="BN30" s="69">
        <f>IFERROR(VLOOKUP(V30,Charts!$BT$2:$BV$14,3,FALSE),"- -")</f>
        <v>0.46153846153846156</v>
      </c>
      <c r="BO30" s="85">
        <f t="shared" ca="1" si="15"/>
        <v>0.9629995225295761</v>
      </c>
      <c r="BP30" s="70">
        <f t="shared" ca="1" si="263"/>
        <v>386</v>
      </c>
      <c r="BR30" s="7">
        <v>25</v>
      </c>
      <c r="BS30" s="9" t="str">
        <f ca="1">VLOOKUP(BR30,$O$3:$R$568,4,FALSE)</f>
        <v>Social Awareness</v>
      </c>
      <c r="BT30" s="7" t="str">
        <f ca="1">VLOOKUP(BS30,$R$3:$V$568,5,FALSE)</f>
        <v>2 / 3</v>
      </c>
      <c r="BU30" s="7">
        <f ca="1">VLOOKUP(BT30,Charts!$BT$2:$BV$14,3,FALSE)</f>
        <v>0.84615384615384615</v>
      </c>
      <c r="BV30" s="7" t="str">
        <f t="shared" ca="1" si="56"/>
        <v>2</v>
      </c>
      <c r="BW30" s="7" t="str">
        <f t="shared" ca="1" si="57"/>
        <v>3</v>
      </c>
      <c r="BY30" s="7">
        <f t="shared" ca="1" si="58"/>
        <v>0.70239277866968097</v>
      </c>
      <c r="BZ30" s="7">
        <f t="shared" ca="1" si="59"/>
        <v>0.14376106748416517</v>
      </c>
      <c r="CA30" s="7">
        <f t="shared" ca="1" si="60"/>
        <v>1</v>
      </c>
      <c r="CB30" s="7" t="str">
        <f t="shared" ca="1" si="61"/>
        <v>2</v>
      </c>
      <c r="CC30" s="7">
        <f ca="1">IFERROR(IF(CC29+CB30&gt;CD$4,CC29,CC29+CB30),"")</f>
        <v>38</v>
      </c>
      <c r="CD30" s="7">
        <f t="shared" ca="1" si="264"/>
        <v>0</v>
      </c>
      <c r="CE30" s="7">
        <f t="shared" ca="1" si="62"/>
        <v>0.99942948265640519</v>
      </c>
      <c r="CF30" s="7">
        <f t="shared" ca="1" si="63"/>
        <v>-0.15327563650255904</v>
      </c>
      <c r="CG30" s="7">
        <f t="shared" ca="1" si="64"/>
        <v>0</v>
      </c>
      <c r="CH30" s="7">
        <f t="shared" ca="1" si="65"/>
        <v>0</v>
      </c>
      <c r="CI30" s="7">
        <f ca="1">IFERROR(IF(CI29+CH30&gt;CJ$4,CI29,CI29+CH30),"")</f>
        <v>38</v>
      </c>
      <c r="CJ30" s="7">
        <f t="shared" ca="1" si="265"/>
        <v>0</v>
      </c>
      <c r="CK30" s="7">
        <f t="shared" ca="1" si="66"/>
        <v>0.66262710246925394</v>
      </c>
      <c r="CL30" s="7">
        <f t="shared" ca="1" si="67"/>
        <v>0.18352674368459221</v>
      </c>
      <c r="CM30" s="7">
        <f t="shared" ca="1" si="68"/>
        <v>1</v>
      </c>
      <c r="CN30" s="7" t="str">
        <f t="shared" ca="1" si="69"/>
        <v>2</v>
      </c>
      <c r="CO30" s="7">
        <f ca="1">IFERROR(IF(CO29+CN30&gt;CP$4,CO29,CO29+CN30),"")</f>
        <v>55</v>
      </c>
      <c r="CP30" s="7">
        <f t="shared" ca="1" si="266"/>
        <v>1</v>
      </c>
      <c r="CQ30" s="7">
        <f t="shared" ca="1" si="70"/>
        <v>0.23591336817983044</v>
      </c>
      <c r="CR30" s="7">
        <f t="shared" ca="1" si="71"/>
        <v>0.6102404779740157</v>
      </c>
      <c r="CS30" s="7">
        <f t="shared" ca="1" si="72"/>
        <v>1</v>
      </c>
      <c r="CT30" s="7" t="str">
        <f t="shared" ca="1" si="73"/>
        <v>2</v>
      </c>
      <c r="CU30" s="7">
        <f ca="1">IFERROR(IF(CU29+CT30&gt;CV$4,CU29,CU29+CT30),"")</f>
        <v>47</v>
      </c>
      <c r="CV30" s="7">
        <f t="shared" ca="1" si="267"/>
        <v>2</v>
      </c>
      <c r="CW30" s="7">
        <f t="shared" ca="1" si="74"/>
        <v>0.98291926158028375</v>
      </c>
      <c r="CX30" s="7">
        <f t="shared" ca="1" si="75"/>
        <v>-0.13676541542643761</v>
      </c>
      <c r="CY30" s="7">
        <f t="shared" ca="1" si="76"/>
        <v>0</v>
      </c>
      <c r="CZ30" s="7">
        <f t="shared" ca="1" si="77"/>
        <v>0</v>
      </c>
      <c r="DA30" s="7">
        <f ca="1">IFERROR(IF(DA29+CZ30&gt;DB$4,DA29,DA29+CZ30),"")</f>
        <v>54</v>
      </c>
      <c r="DB30" s="7">
        <f t="shared" ca="1" si="268"/>
        <v>2</v>
      </c>
      <c r="DC30" s="7">
        <f t="shared" ca="1" si="78"/>
        <v>0.44473876064701656</v>
      </c>
      <c r="DD30" s="7">
        <f t="shared" ca="1" si="79"/>
        <v>0.40141508550682958</v>
      </c>
      <c r="DE30" s="7">
        <f t="shared" ca="1" si="80"/>
        <v>1</v>
      </c>
      <c r="DF30" s="7" t="str">
        <f t="shared" ca="1" si="81"/>
        <v>2</v>
      </c>
      <c r="DG30" s="7">
        <f ca="1">IFERROR(IF(DG29+DF30&gt;DH$4,DG29,DG29+DF30),"")</f>
        <v>41</v>
      </c>
      <c r="DH30" s="7">
        <f t="shared" ca="1" si="269"/>
        <v>3</v>
      </c>
      <c r="DI30" s="7">
        <f t="shared" ca="1" si="82"/>
        <v>0.52133560721774919</v>
      </c>
      <c r="DJ30" s="7">
        <f t="shared" ca="1" si="83"/>
        <v>0.32481823893609696</v>
      </c>
      <c r="DK30" s="7">
        <f t="shared" ca="1" si="84"/>
        <v>1</v>
      </c>
      <c r="DL30" s="7" t="str">
        <f t="shared" ca="1" si="85"/>
        <v>2</v>
      </c>
      <c r="DM30" s="7">
        <f ca="1">IFERROR(IF(DM29+DL30&gt;DN$4,DM29,DM29+DL30),"")</f>
        <v>58</v>
      </c>
      <c r="DN30" s="7">
        <f t="shared" ca="1" si="270"/>
        <v>4</v>
      </c>
      <c r="DO30" s="7">
        <f t="shared" ca="1" si="86"/>
        <v>0.40952828362936944</v>
      </c>
      <c r="DP30" s="7">
        <f t="shared" ca="1" si="87"/>
        <v>0.43662556252447671</v>
      </c>
      <c r="DQ30" s="7">
        <f t="shared" ca="1" si="88"/>
        <v>1</v>
      </c>
      <c r="DR30" s="7" t="str">
        <f t="shared" ca="1" si="89"/>
        <v>2</v>
      </c>
      <c r="DS30" s="7">
        <f ca="1">IFERROR(IF(DS29+DR30&gt;DT$4,DS29,DS29+DR30),"")</f>
        <v>59</v>
      </c>
      <c r="DT30" s="7">
        <f t="shared" ca="1" si="271"/>
        <v>5</v>
      </c>
      <c r="DU30" s="7">
        <f t="shared" ca="1" si="90"/>
        <v>4.406324217072044E-2</v>
      </c>
      <c r="DV30" s="7">
        <f t="shared" ca="1" si="91"/>
        <v>0.80209060398312571</v>
      </c>
      <c r="DW30" s="7">
        <f t="shared" ca="1" si="92"/>
        <v>2</v>
      </c>
      <c r="DX30" s="7">
        <f t="shared" ca="1" si="93"/>
        <v>5</v>
      </c>
      <c r="DY30" s="7">
        <f ca="1">IFERROR(IF(DY29+DX30&gt;DZ$4,DY29,DY29+DX30),"")</f>
        <v>58</v>
      </c>
      <c r="DZ30" s="7">
        <f t="shared" ca="1" si="272"/>
        <v>5</v>
      </c>
      <c r="EA30" s="7">
        <f t="shared" ca="1" si="94"/>
        <v>0.52302068418166714</v>
      </c>
      <c r="EB30" s="7">
        <f t="shared" ca="1" si="95"/>
        <v>0.32313316197217901</v>
      </c>
      <c r="EC30" s="7">
        <f t="shared" ca="1" si="96"/>
        <v>1</v>
      </c>
      <c r="ED30" s="7" t="str">
        <f t="shared" ca="1" si="97"/>
        <v>2</v>
      </c>
      <c r="EE30" s="7">
        <f ca="1">IFERROR(IF(EE29+ED30&gt;EF$4,EE29,EE29+ED30),"")</f>
        <v>40</v>
      </c>
      <c r="EF30" s="7">
        <f t="shared" ca="1" si="273"/>
        <v>6</v>
      </c>
      <c r="EG30" s="7">
        <f t="shared" ca="1" si="98"/>
        <v>0.15085914825253632</v>
      </c>
      <c r="EH30" s="7">
        <f t="shared" ca="1" si="99"/>
        <v>0.69529469790130982</v>
      </c>
      <c r="EI30" s="7">
        <f t="shared" ca="1" si="100"/>
        <v>1</v>
      </c>
      <c r="EJ30" s="7" t="str">
        <f t="shared" ca="1" si="101"/>
        <v>2</v>
      </c>
      <c r="EK30" s="7">
        <f ca="1">IFERROR(IF(EK29+EJ30&gt;EL$4,EK29,EK29+EJ30),"")</f>
        <v>41</v>
      </c>
      <c r="EL30" s="7">
        <f t="shared" ca="1" si="274"/>
        <v>7</v>
      </c>
      <c r="EM30" s="7">
        <f t="shared" ca="1" si="102"/>
        <v>0.12810310444446427</v>
      </c>
      <c r="EN30" s="7">
        <f t="shared" ca="1" si="103"/>
        <v>0.71805074170938188</v>
      </c>
      <c r="EO30" s="7">
        <f t="shared" ca="1" si="104"/>
        <v>1</v>
      </c>
      <c r="EP30" s="7" t="str">
        <f t="shared" ca="1" si="105"/>
        <v>2</v>
      </c>
      <c r="EQ30" s="7">
        <f ca="1">IFERROR(IF(EQ29+EP30&gt;ER$4,EQ29,EQ29+EP30),"")</f>
        <v>41</v>
      </c>
      <c r="ER30" s="7">
        <f t="shared" ca="1" si="275"/>
        <v>8</v>
      </c>
      <c r="ES30" s="7">
        <f t="shared" ca="1" si="106"/>
        <v>6.5132656584987347E-2</v>
      </c>
      <c r="ET30" s="7">
        <f t="shared" ca="1" si="107"/>
        <v>0.7810211895688588</v>
      </c>
      <c r="EU30" s="7">
        <f t="shared" ca="1" si="108"/>
        <v>1</v>
      </c>
      <c r="EV30" s="7" t="str">
        <f t="shared" ca="1" si="109"/>
        <v>2</v>
      </c>
      <c r="EW30" s="7">
        <f ca="1">IFERROR(IF(EW29+EV30&gt;EX$4,EW29,EW29+EV30),"")</f>
        <v>45</v>
      </c>
      <c r="EX30" s="7">
        <f t="shared" ca="1" si="276"/>
        <v>9</v>
      </c>
      <c r="EY30" s="7">
        <f t="shared" ca="1" si="110"/>
        <v>0.62261494105984339</v>
      </c>
      <c r="EZ30" s="7">
        <f t="shared" ca="1" si="111"/>
        <v>0.22353890509400276</v>
      </c>
      <c r="FA30" s="7">
        <f t="shared" ca="1" si="112"/>
        <v>1</v>
      </c>
      <c r="FB30" s="7" t="str">
        <f t="shared" ca="1" si="113"/>
        <v>2</v>
      </c>
      <c r="FC30" s="7">
        <f ca="1">IFERROR(IF(FC29+FB30&gt;FD$4,FC29,FC29+FB30),"")</f>
        <v>43</v>
      </c>
      <c r="FD30" s="7">
        <f t="shared" ca="1" si="277"/>
        <v>10</v>
      </c>
      <c r="FE30" s="7">
        <f t="shared" ca="1" si="114"/>
        <v>0.31275071338234062</v>
      </c>
      <c r="FF30" s="7">
        <f t="shared" ca="1" si="115"/>
        <v>0.53340313277150553</v>
      </c>
      <c r="FG30" s="7">
        <f t="shared" ca="1" si="116"/>
        <v>1</v>
      </c>
      <c r="FH30" s="7" t="str">
        <f t="shared" ca="1" si="117"/>
        <v>2</v>
      </c>
      <c r="FI30" s="7">
        <f ca="1">IFERROR(IF(FI29+FH30&gt;FJ$4,FI29,FI29+FH30),"")</f>
        <v>52</v>
      </c>
      <c r="FJ30" s="7">
        <f t="shared" ca="1" si="278"/>
        <v>11</v>
      </c>
      <c r="FK30" s="7">
        <f t="shared" ca="1" si="118"/>
        <v>0.72846143684030296</v>
      </c>
      <c r="FL30" s="7">
        <f t="shared" ca="1" si="119"/>
        <v>0.11769240931354319</v>
      </c>
      <c r="FM30" s="7">
        <f t="shared" ca="1" si="120"/>
        <v>1</v>
      </c>
      <c r="FN30" s="7" t="str">
        <f t="shared" ca="1" si="121"/>
        <v>2</v>
      </c>
      <c r="FO30" s="7">
        <f ca="1">IFERROR(IF(FO29+FN30&gt;FP$4,FO29,FO29+FN30),"")</f>
        <v>35</v>
      </c>
      <c r="FP30" s="7">
        <f t="shared" ca="1" si="279"/>
        <v>12</v>
      </c>
      <c r="FQ30" s="7">
        <f t="shared" ca="1" si="122"/>
        <v>0.92748369811733677</v>
      </c>
      <c r="FR30" s="7">
        <f t="shared" ca="1" si="123"/>
        <v>-8.1329851963490629E-2</v>
      </c>
      <c r="FS30" s="7">
        <f t="shared" ca="1" si="124"/>
        <v>0</v>
      </c>
      <c r="FT30" s="7">
        <f t="shared" ca="1" si="125"/>
        <v>0</v>
      </c>
      <c r="FU30" s="7">
        <f ca="1">IFERROR(IF(FU29+FT30&gt;FV$4,FU29,FU29+FT30),"")</f>
        <v>57</v>
      </c>
      <c r="FV30" s="7">
        <f t="shared" ca="1" si="280"/>
        <v>12</v>
      </c>
      <c r="FW30" s="7">
        <f t="shared" ca="1" si="126"/>
        <v>0.84550010590534264</v>
      </c>
      <c r="FX30" s="7">
        <f t="shared" ca="1" si="127"/>
        <v>6.5374024850350931E-4</v>
      </c>
      <c r="FY30" s="7">
        <f t="shared" ca="1" si="128"/>
        <v>1</v>
      </c>
      <c r="FZ30" s="7" t="str">
        <f t="shared" ca="1" si="129"/>
        <v>2</v>
      </c>
      <c r="GA30" s="7">
        <f ca="1">IFERROR(IF(GA29+FZ30&gt;GB$4,GA29,GA29+FZ30),"")</f>
        <v>38</v>
      </c>
      <c r="GB30" s="7">
        <f t="shared" ca="1" si="281"/>
        <v>13</v>
      </c>
      <c r="GC30" s="7">
        <f t="shared" ca="1" si="130"/>
        <v>0.37272810357605468</v>
      </c>
      <c r="GD30" s="7">
        <f t="shared" ca="1" si="131"/>
        <v>0.47342574257779146</v>
      </c>
      <c r="GE30" s="7">
        <f t="shared" ca="1" si="132"/>
        <v>1</v>
      </c>
      <c r="GF30" s="7" t="str">
        <f t="shared" ca="1" si="133"/>
        <v>2</v>
      </c>
      <c r="GG30" s="7">
        <f ca="1">IFERROR(IF(GG29+GF30&gt;GH$4,GG29,GG29+GF30),"")</f>
        <v>48</v>
      </c>
      <c r="GH30" s="7">
        <f t="shared" ca="1" si="282"/>
        <v>14</v>
      </c>
      <c r="GI30" s="7">
        <f t="shared" ca="1" si="134"/>
        <v>0.46268494241369307</v>
      </c>
      <c r="GJ30" s="7">
        <f t="shared" ca="1" si="135"/>
        <v>0.38346890374015308</v>
      </c>
      <c r="GK30" s="7">
        <f t="shared" ca="1" si="136"/>
        <v>1</v>
      </c>
      <c r="GL30" s="7" t="str">
        <f t="shared" ca="1" si="137"/>
        <v>2</v>
      </c>
      <c r="GM30" s="7">
        <f ca="1">IFERROR(IF(GM29+GL30&gt;GN$4,GM29,GM29+GL30),"")</f>
        <v>36</v>
      </c>
      <c r="GN30" s="7">
        <f t="shared" ca="1" si="283"/>
        <v>15</v>
      </c>
      <c r="GO30" s="7">
        <f t="shared" ca="1" si="138"/>
        <v>0.85008108995427389</v>
      </c>
      <c r="GP30" s="7">
        <f t="shared" ca="1" si="139"/>
        <v>-3.9272438004277488E-3</v>
      </c>
      <c r="GQ30" s="7">
        <f t="shared" ca="1" si="140"/>
        <v>0</v>
      </c>
      <c r="GR30" s="7">
        <f t="shared" ca="1" si="141"/>
        <v>0</v>
      </c>
      <c r="GS30" s="7">
        <f ca="1">IFERROR(IF(GS29+GR30&gt;GT$4,GS29,GS29+GR30),"")</f>
        <v>48</v>
      </c>
      <c r="GT30" s="7">
        <f t="shared" ca="1" si="284"/>
        <v>15</v>
      </c>
      <c r="GU30" s="7">
        <f t="shared" ca="1" si="142"/>
        <v>0.68894650844905292</v>
      </c>
      <c r="GV30" s="7">
        <f t="shared" ca="1" si="143"/>
        <v>0.15720733770479323</v>
      </c>
      <c r="GW30" s="7">
        <f t="shared" ca="1" si="144"/>
        <v>1</v>
      </c>
      <c r="GX30" s="7" t="str">
        <f t="shared" ca="1" si="145"/>
        <v>2</v>
      </c>
      <c r="GY30" s="7">
        <f ca="1">IFERROR(IF(GY29+GX30&gt;GZ$4,GY29,GY29+GX30),"")</f>
        <v>41</v>
      </c>
      <c r="GZ30" s="7">
        <f t="shared" ca="1" si="285"/>
        <v>16</v>
      </c>
      <c r="HA30" s="7">
        <f t="shared" ca="1" si="146"/>
        <v>0.17038955313375659</v>
      </c>
      <c r="HB30" s="7">
        <f t="shared" ca="1" si="147"/>
        <v>0.67576429302008956</v>
      </c>
      <c r="HC30" s="7">
        <f t="shared" ca="1" si="148"/>
        <v>1</v>
      </c>
      <c r="HD30" s="7" t="str">
        <f t="shared" ca="1" si="149"/>
        <v>2</v>
      </c>
      <c r="HE30" s="7">
        <f ca="1">IFERROR(IF(HE29+HD30&gt;HF$4,HE29,HE29+HD30),"")</f>
        <v>51</v>
      </c>
      <c r="HF30" s="7">
        <f t="shared" ca="1" si="286"/>
        <v>17</v>
      </c>
      <c r="HG30" s="7">
        <f t="shared" ca="1" si="150"/>
        <v>0.1050967354597192</v>
      </c>
      <c r="HH30" s="7">
        <f t="shared" ca="1" si="151"/>
        <v>0.74105711069412694</v>
      </c>
      <c r="HI30" s="7">
        <f t="shared" ca="1" si="152"/>
        <v>1</v>
      </c>
      <c r="HJ30" s="7" t="str">
        <f t="shared" ca="1" si="153"/>
        <v>2</v>
      </c>
      <c r="HK30" s="7">
        <f ca="1">IFERROR(IF(HK29+HJ30&gt;HL$4,HK29,HK29+HJ30),"")</f>
        <v>42</v>
      </c>
      <c r="HL30" s="7">
        <f t="shared" ca="1" si="287"/>
        <v>18</v>
      </c>
      <c r="HM30" s="7">
        <f t="shared" ca="1" si="154"/>
        <v>0.52120579359282759</v>
      </c>
      <c r="HN30" s="7">
        <f t="shared" ca="1" si="155"/>
        <v>0.32494805256101855</v>
      </c>
      <c r="HO30" s="7">
        <f t="shared" ca="1" si="156"/>
        <v>1</v>
      </c>
      <c r="HP30" s="7" t="str">
        <f t="shared" ca="1" si="157"/>
        <v>2</v>
      </c>
      <c r="HQ30" s="7">
        <f ca="1">IFERROR(IF(HQ29+HP30&gt;HR$4,HQ29,HQ29+HP30),"")</f>
        <v>54</v>
      </c>
      <c r="HR30" s="7">
        <f t="shared" ca="1" si="288"/>
        <v>19</v>
      </c>
      <c r="HS30" s="7">
        <f t="shared" ca="1" si="158"/>
        <v>4.2388769035010099E-2</v>
      </c>
      <c r="HT30" s="7">
        <f t="shared" ca="1" si="159"/>
        <v>0.80376507711883605</v>
      </c>
      <c r="HU30" s="7">
        <f t="shared" ca="1" si="160"/>
        <v>2</v>
      </c>
      <c r="HV30" s="7">
        <f t="shared" ca="1" si="161"/>
        <v>5</v>
      </c>
      <c r="HW30" s="7">
        <f ca="1">IFERROR(IF(HW29+HV30&gt;HX$4,HW29,HW29+HV30),"")</f>
        <v>47</v>
      </c>
      <c r="HX30" s="7">
        <f t="shared" ca="1" si="289"/>
        <v>21</v>
      </c>
      <c r="HY30" s="7">
        <f t="shared" ca="1" si="162"/>
        <v>0.39061676830914993</v>
      </c>
      <c r="HZ30" s="7">
        <f t="shared" ca="1" si="163"/>
        <v>0.45553707784469621</v>
      </c>
      <c r="IA30" s="7">
        <f t="shared" ca="1" si="164"/>
        <v>1</v>
      </c>
      <c r="IB30" s="7" t="str">
        <f t="shared" ca="1" si="165"/>
        <v>2</v>
      </c>
      <c r="IC30" s="7">
        <f ca="1">IFERROR(IF(IC29+IB30&gt;ID$4,IC29,IC29+IB30),"")</f>
        <v>55</v>
      </c>
      <c r="ID30" s="7">
        <f t="shared" ca="1" si="290"/>
        <v>22</v>
      </c>
      <c r="IE30" s="7">
        <f t="shared" ca="1" si="166"/>
        <v>0.92135908793564825</v>
      </c>
      <c r="IF30" s="7">
        <f t="shared" ca="1" si="167"/>
        <v>-7.5205241781802101E-2</v>
      </c>
      <c r="IG30" s="7">
        <f t="shared" ca="1" si="168"/>
        <v>0</v>
      </c>
      <c r="IH30" s="7">
        <f t="shared" ca="1" si="169"/>
        <v>0</v>
      </c>
      <c r="II30" s="7">
        <f ca="1">IFERROR(IF(II29+IH30&gt;IJ$4,II29,II29+IH30),"")</f>
        <v>43</v>
      </c>
      <c r="IJ30" s="7">
        <f t="shared" ca="1" si="291"/>
        <v>22</v>
      </c>
      <c r="IK30" s="7">
        <f t="shared" ca="1" si="170"/>
        <v>7.2539600715662012E-3</v>
      </c>
      <c r="IL30" s="7">
        <f t="shared" ca="1" si="171"/>
        <v>0.83889988608227994</v>
      </c>
      <c r="IM30" s="7">
        <f t="shared" ca="1" si="172"/>
        <v>2</v>
      </c>
      <c r="IN30" s="7">
        <f t="shared" ca="1" si="173"/>
        <v>5</v>
      </c>
      <c r="IO30" s="7">
        <f ca="1">IFERROR(IF(IO29+IN30&gt;IP$4,IO29,IO29+IN30),"")</f>
        <v>45</v>
      </c>
      <c r="IP30" s="7">
        <f t="shared" ca="1" si="292"/>
        <v>24</v>
      </c>
      <c r="IQ30" s="7">
        <f t="shared" ca="1" si="174"/>
        <v>0.89540751666437923</v>
      </c>
      <c r="IR30" s="7">
        <f t="shared" ca="1" si="175"/>
        <v>-4.9253670510533087E-2</v>
      </c>
      <c r="IS30" s="7">
        <f t="shared" ca="1" si="176"/>
        <v>0</v>
      </c>
      <c r="IT30" s="7">
        <f t="shared" ca="1" si="177"/>
        <v>0</v>
      </c>
      <c r="IU30" s="7">
        <f ca="1">IFERROR(IF(IU29+IT30&gt;IV$4,IU29,IU29+IT30),"")</f>
        <v>52</v>
      </c>
      <c r="IV30" s="7">
        <f t="shared" ca="1" si="293"/>
        <v>24</v>
      </c>
      <c r="IW30" s="7">
        <f t="shared" ca="1" si="178"/>
        <v>0.36479729086940305</v>
      </c>
      <c r="IX30" s="7">
        <f t="shared" ca="1" si="179"/>
        <v>0.4813565552844431</v>
      </c>
      <c r="IY30" s="7">
        <f t="shared" ca="1" si="180"/>
        <v>1</v>
      </c>
      <c r="IZ30" s="7" t="str">
        <f t="shared" ca="1" si="181"/>
        <v>2</v>
      </c>
      <c r="JA30" s="7">
        <f ca="1">IFERROR(IF(JA29+IZ30&gt;JB$4,JA29,JA29+IZ30),"")</f>
        <v>59</v>
      </c>
      <c r="JB30" s="7">
        <f t="shared" ca="1" si="294"/>
        <v>25</v>
      </c>
      <c r="JC30" s="7">
        <f t="shared" ca="1" si="182"/>
        <v>0.3516474816973163</v>
      </c>
      <c r="JD30" s="7">
        <f t="shared" ca="1" si="183"/>
        <v>0.49450636445652985</v>
      </c>
      <c r="JE30" s="7">
        <f t="shared" ca="1" si="184"/>
        <v>1</v>
      </c>
      <c r="JF30" s="7" t="str">
        <f t="shared" ca="1" si="185"/>
        <v>2</v>
      </c>
      <c r="JG30" s="7">
        <f ca="1">IFERROR(IF(JG29+JF30&gt;JH$4,JG29,JG29+JF30),"")</f>
        <v>45</v>
      </c>
      <c r="JH30" s="7">
        <f t="shared" ca="1" si="295"/>
        <v>26</v>
      </c>
      <c r="JI30" s="7">
        <f t="shared" ca="1" si="186"/>
        <v>0.99853177998877307</v>
      </c>
      <c r="JJ30" s="7">
        <f t="shared" ca="1" si="187"/>
        <v>-0.15237793383492693</v>
      </c>
      <c r="JK30" s="7">
        <f t="shared" ca="1" si="188"/>
        <v>0</v>
      </c>
      <c r="JL30" s="7">
        <f t="shared" ca="1" si="189"/>
        <v>0</v>
      </c>
      <c r="JM30" s="7">
        <f ca="1">IFERROR(IF(JM29+JL30&gt;JN$4,JM29,JM29+JL30),"")</f>
        <v>58</v>
      </c>
      <c r="JN30" s="7">
        <f t="shared" ca="1" si="296"/>
        <v>26</v>
      </c>
      <c r="JO30" s="7">
        <f t="shared" ca="1" si="190"/>
        <v>0.72535394369964323</v>
      </c>
      <c r="JP30" s="7">
        <f t="shared" ca="1" si="191"/>
        <v>0.12079990245420291</v>
      </c>
      <c r="JQ30" s="7">
        <f t="shared" ca="1" si="192"/>
        <v>1</v>
      </c>
      <c r="JR30" s="7" t="str">
        <f t="shared" ca="1" si="193"/>
        <v>2</v>
      </c>
      <c r="JS30" s="7">
        <f ca="1">IFERROR(IF(JS29+JR30&gt;JT$4,JS29,JS29+JR30),"")</f>
        <v>59</v>
      </c>
      <c r="JT30" s="7">
        <f t="shared" ca="1" si="297"/>
        <v>27</v>
      </c>
      <c r="JU30" s="7">
        <f t="shared" ca="1" si="194"/>
        <v>0.182206182996416</v>
      </c>
      <c r="JV30" s="7">
        <f t="shared" ca="1" si="195"/>
        <v>0.66394766315743015</v>
      </c>
      <c r="JW30" s="7">
        <f t="shared" ca="1" si="196"/>
        <v>1</v>
      </c>
      <c r="JX30" s="7" t="str">
        <f t="shared" ca="1" si="197"/>
        <v>2</v>
      </c>
      <c r="JY30" s="7">
        <f ca="1">IFERROR(IF(JY29+JX30&gt;JZ$4,JY29,JY29+JX30),"")</f>
        <v>52</v>
      </c>
      <c r="JZ30" s="7">
        <f t="shared" ca="1" si="298"/>
        <v>28</v>
      </c>
      <c r="KA30" s="7">
        <f t="shared" ca="1" si="198"/>
        <v>0.33992581586627046</v>
      </c>
      <c r="KB30" s="7">
        <f t="shared" ca="1" si="199"/>
        <v>0.50622803028757568</v>
      </c>
      <c r="KC30" s="7">
        <f t="shared" ca="1" si="200"/>
        <v>1</v>
      </c>
      <c r="KD30" s="7" t="str">
        <f t="shared" ca="1" si="201"/>
        <v>2</v>
      </c>
      <c r="KE30" s="7">
        <f ca="1">IFERROR(IF(KE29+KD30&gt;KF$4,KE29,KE29+KD30),"")</f>
        <v>49</v>
      </c>
      <c r="KF30" s="7">
        <f t="shared" ca="1" si="299"/>
        <v>29</v>
      </c>
      <c r="KG30" s="7">
        <f t="shared" ca="1" si="202"/>
        <v>0.26698839886433801</v>
      </c>
      <c r="KH30" s="7">
        <f t="shared" ca="1" si="203"/>
        <v>0.57916544728950814</v>
      </c>
      <c r="KI30" s="7">
        <f t="shared" ca="1" si="204"/>
        <v>1</v>
      </c>
      <c r="KJ30" s="7" t="str">
        <f t="shared" ca="1" si="205"/>
        <v>2</v>
      </c>
      <c r="KK30" s="7">
        <f ca="1">IFERROR(IF(KK29+KJ30&gt;KL$4,KK29,KK29+KJ30),"")</f>
        <v>48</v>
      </c>
      <c r="KL30" s="7">
        <f t="shared" ca="1" si="300"/>
        <v>30</v>
      </c>
      <c r="KM30" s="7">
        <f t="shared" ca="1" si="206"/>
        <v>0.56929507200249252</v>
      </c>
      <c r="KN30" s="7">
        <f t="shared" ca="1" si="207"/>
        <v>0.27685877415135363</v>
      </c>
      <c r="KO30" s="7">
        <f t="shared" ca="1" si="208"/>
        <v>1</v>
      </c>
      <c r="KP30" s="7" t="str">
        <f t="shared" ca="1" si="209"/>
        <v>2</v>
      </c>
      <c r="KQ30" s="7">
        <f ca="1">IFERROR(IF(KQ29+KP30&gt;KR$4,KQ29,KQ29+KP30),"")</f>
        <v>48</v>
      </c>
      <c r="KR30" s="7">
        <f t="shared" ca="1" si="301"/>
        <v>31</v>
      </c>
      <c r="KS30" s="7">
        <f t="shared" ca="1" si="210"/>
        <v>0.38309670658754302</v>
      </c>
      <c r="KT30" s="7">
        <f t="shared" ca="1" si="211"/>
        <v>0.46305713956630312</v>
      </c>
      <c r="KU30" s="7">
        <f t="shared" ca="1" si="212"/>
        <v>1</v>
      </c>
      <c r="KV30" s="7" t="str">
        <f t="shared" ca="1" si="213"/>
        <v>2</v>
      </c>
      <c r="KW30" s="7">
        <f ca="1">IFERROR(IF(KW29+KV30&gt;KX$4,KW29,KW29+KV30),"")</f>
        <v>30</v>
      </c>
      <c r="KX30" s="7">
        <f t="shared" ca="1" si="302"/>
        <v>32</v>
      </c>
      <c r="KY30" s="7">
        <f t="shared" ca="1" si="214"/>
        <v>0.97206563640955324</v>
      </c>
      <c r="KZ30" s="7">
        <f t="shared" ca="1" si="215"/>
        <v>-0.12591179025570709</v>
      </c>
      <c r="LA30" s="7">
        <f t="shared" ca="1" si="216"/>
        <v>0</v>
      </c>
      <c r="LB30" s="7">
        <f t="shared" ca="1" si="217"/>
        <v>0</v>
      </c>
      <c r="LC30" s="7">
        <f ca="1">IFERROR(IF(LC29+LB30&gt;LD$4,LC29,LC29+LB30),"")</f>
        <v>49</v>
      </c>
      <c r="LD30" s="7">
        <f t="shared" ca="1" si="303"/>
        <v>32</v>
      </c>
      <c r="LE30" s="7">
        <f t="shared" ca="1" si="218"/>
        <v>8.5226898570512133E-2</v>
      </c>
      <c r="LF30" s="7">
        <f t="shared" ca="1" si="219"/>
        <v>0.76092694758333401</v>
      </c>
      <c r="LG30" s="7">
        <f t="shared" ca="1" si="220"/>
        <v>1</v>
      </c>
      <c r="LH30" s="7" t="str">
        <f t="shared" ca="1" si="221"/>
        <v>2</v>
      </c>
      <c r="LI30" s="7">
        <f ca="1">IFERROR(IF(LI29+LH30&gt;LJ$4,LI29,LI29+LH30),"")</f>
        <v>43</v>
      </c>
      <c r="LJ30" s="7">
        <f t="shared" ca="1" si="304"/>
        <v>33</v>
      </c>
      <c r="LK30" s="7">
        <f t="shared" ca="1" si="222"/>
        <v>0.82266379266980494</v>
      </c>
      <c r="LL30" s="7">
        <f t="shared" ca="1" si="223"/>
        <v>2.3490053484041207E-2</v>
      </c>
      <c r="LM30" s="7">
        <f t="shared" ca="1" si="224"/>
        <v>1</v>
      </c>
      <c r="LN30" s="7" t="str">
        <f t="shared" ca="1" si="225"/>
        <v>2</v>
      </c>
      <c r="LO30" s="7">
        <f ca="1">IFERROR(IF(LO29+LN30&gt;LP$4,LO29,LO29+LN30),"")</f>
        <v>54</v>
      </c>
      <c r="LP30" s="7">
        <f t="shared" ca="1" si="305"/>
        <v>34</v>
      </c>
      <c r="LQ30" s="7">
        <f t="shared" ca="1" si="226"/>
        <v>0.71872869497546721</v>
      </c>
      <c r="LR30" s="7">
        <f t="shared" ca="1" si="227"/>
        <v>0.12742515117837894</v>
      </c>
      <c r="LS30" s="7">
        <f t="shared" ca="1" si="228"/>
        <v>1</v>
      </c>
      <c r="LT30" s="7" t="str">
        <f t="shared" ca="1" si="229"/>
        <v>2</v>
      </c>
      <c r="LU30" s="7">
        <f ca="1">IFERROR(IF(LU29+LT30&gt;LV$4,LU29,LU29+LT30),"")</f>
        <v>40</v>
      </c>
      <c r="LV30" s="7">
        <f t="shared" ca="1" si="306"/>
        <v>35</v>
      </c>
      <c r="LW30" s="7">
        <f t="shared" ca="1" si="230"/>
        <v>0.86759898625912579</v>
      </c>
      <c r="LX30" s="7">
        <f t="shared" ca="1" si="231"/>
        <v>-2.1445140105279648E-2</v>
      </c>
      <c r="LY30" s="7">
        <f t="shared" ca="1" si="232"/>
        <v>0</v>
      </c>
      <c r="LZ30" s="7">
        <f t="shared" ca="1" si="233"/>
        <v>0</v>
      </c>
      <c r="MA30" s="7">
        <f ca="1">IFERROR(IF(MA29+LZ30&gt;MB$4,MA29,MA29+LZ30),"")</f>
        <v>42</v>
      </c>
      <c r="MB30" s="7">
        <f t="shared" ca="1" si="307"/>
        <v>35</v>
      </c>
      <c r="MC30" s="7">
        <f t="shared" ca="1" si="234"/>
        <v>0.90678002274140213</v>
      </c>
      <c r="MD30" s="7">
        <f t="shared" ca="1" si="235"/>
        <v>-6.062617658755598E-2</v>
      </c>
      <c r="ME30" s="7">
        <f t="shared" ca="1" si="236"/>
        <v>0</v>
      </c>
      <c r="MF30" s="7">
        <f t="shared" ca="1" si="237"/>
        <v>0</v>
      </c>
      <c r="MG30" s="7">
        <f ca="1">IFERROR(IF(MG29+MF30&gt;MH$4,MG29,MG29+MF30),"")</f>
        <v>48</v>
      </c>
      <c r="MH30" s="7">
        <f t="shared" ca="1" si="308"/>
        <v>35</v>
      </c>
      <c r="MI30" s="7">
        <f t="shared" ca="1" si="238"/>
        <v>0.5387915448975904</v>
      </c>
      <c r="MJ30" s="7">
        <f t="shared" ca="1" si="239"/>
        <v>0.30736230125625574</v>
      </c>
      <c r="MK30" s="7">
        <f t="shared" ca="1" si="240"/>
        <v>1</v>
      </c>
      <c r="ML30" s="7" t="str">
        <f t="shared" ca="1" si="241"/>
        <v>2</v>
      </c>
      <c r="MM30" s="7">
        <f ca="1">IFERROR(IF(MM29+ML30&gt;MN$4,MM29,MM29+ML30),"")</f>
        <v>49</v>
      </c>
      <c r="MN30" s="7">
        <f t="shared" ca="1" si="309"/>
        <v>36</v>
      </c>
      <c r="MO30" s="7">
        <f t="shared" ca="1" si="242"/>
        <v>0.87121541902487509</v>
      </c>
      <c r="MP30" s="7">
        <f t="shared" ca="1" si="243"/>
        <v>-2.5061572871028948E-2</v>
      </c>
      <c r="MQ30" s="7">
        <f t="shared" ca="1" si="244"/>
        <v>0</v>
      </c>
      <c r="MR30" s="7">
        <f t="shared" ca="1" si="245"/>
        <v>0</v>
      </c>
      <c r="MS30" s="7">
        <f ca="1">IFERROR(IF(MS29+MR30&gt;MT$4,MS29,MS29+MR30),"")</f>
        <v>55</v>
      </c>
      <c r="MT30" s="7">
        <f t="shared" ca="1" si="310"/>
        <v>36</v>
      </c>
      <c r="MU30" s="7">
        <f t="shared" ca="1" si="246"/>
        <v>0.10863025156080641</v>
      </c>
      <c r="MV30" s="7">
        <f t="shared" ca="1" si="247"/>
        <v>0.73752359459303973</v>
      </c>
      <c r="MW30" s="7">
        <f t="shared" ca="1" si="248"/>
        <v>1</v>
      </c>
      <c r="MX30" s="7" t="str">
        <f t="shared" ca="1" si="249"/>
        <v>2</v>
      </c>
      <c r="MY30" s="7">
        <f ca="1">IFERROR(IF(MY29+MX30&gt;MZ$4,MY29,MY29+MX30),"")</f>
        <v>60</v>
      </c>
      <c r="MZ30" s="7">
        <f t="shared" ca="1" si="311"/>
        <v>37</v>
      </c>
      <c r="NA30" s="7">
        <f t="shared" ca="1" si="250"/>
        <v>0.78659151768659885</v>
      </c>
      <c r="NB30" s="7">
        <f t="shared" ca="1" si="251"/>
        <v>5.9562328467247294E-2</v>
      </c>
      <c r="NC30" s="7">
        <f t="shared" ca="1" si="252"/>
        <v>1</v>
      </c>
      <c r="ND30" s="7" t="str">
        <f t="shared" ca="1" si="253"/>
        <v>2</v>
      </c>
      <c r="NE30" s="7">
        <f ca="1">IFERROR(IF(NE29+ND30&gt;NF$4,NE29,NE29+ND30),"")</f>
        <v>39</v>
      </c>
      <c r="NF30" s="7">
        <f t="shared" ca="1" si="312"/>
        <v>38</v>
      </c>
      <c r="NG30" s="7">
        <f t="shared" ca="1" si="254"/>
        <v>0.64254013794971521</v>
      </c>
      <c r="NH30" s="7">
        <f t="shared" ca="1" si="255"/>
        <v>0.20361370820413094</v>
      </c>
      <c r="NI30" s="7">
        <f t="shared" ca="1" si="256"/>
        <v>1</v>
      </c>
      <c r="NJ30" s="7" t="str">
        <f t="shared" ca="1" si="257"/>
        <v>2</v>
      </c>
      <c r="NK30" s="7">
        <f ca="1">IFERROR(IF(NK29+NJ30&gt;NL$4,NK29,NK29+NJ30),"")</f>
        <v>59</v>
      </c>
      <c r="NL30" s="7">
        <f t="shared" ca="1" si="313"/>
        <v>39</v>
      </c>
      <c r="NM30" s="7">
        <f t="shared" ca="1" si="258"/>
        <v>0.31664978716319947</v>
      </c>
      <c r="NN30" s="7">
        <f t="shared" ca="1" si="259"/>
        <v>0.52950405899064668</v>
      </c>
      <c r="NO30" s="7">
        <f t="shared" ca="1" si="260"/>
        <v>1</v>
      </c>
      <c r="NP30" s="7" t="str">
        <f t="shared" ca="1" si="261"/>
        <v>2</v>
      </c>
      <c r="NQ30" s="7">
        <f ca="1">IFERROR(IF(NQ29+NP30&gt;NR$4,NQ29,NQ29+NP30),"")</f>
        <v>50</v>
      </c>
      <c r="NR30" s="7">
        <f t="shared" ca="1" si="314"/>
        <v>40</v>
      </c>
      <c r="NT30">
        <v>28</v>
      </c>
      <c r="NU30" s="7" t="s">
        <v>19</v>
      </c>
      <c r="NV30" s="7" t="str">
        <f t="shared" ca="1" si="16"/>
        <v/>
      </c>
      <c r="NW30" s="7" t="str">
        <f t="shared" ca="1" si="8"/>
        <v/>
      </c>
      <c r="NX30" t="str">
        <f ca="1">IFERROR(VLOOKUP(NT30,$K$3:$AK$568,8,FALSE),"")</f>
        <v/>
      </c>
      <c r="NY30" t="str">
        <f ca="1">IFERROR(VLOOKUP(NT30,$K$3:$AK$568,9,FALSE),"")</f>
        <v/>
      </c>
      <c r="NZ30" s="7" t="str">
        <f ca="1">IFERROR(VLOOKUP(NT30,$K$3:$AK$568,27,FALSE),"")</f>
        <v/>
      </c>
      <c r="OB30">
        <v>28</v>
      </c>
      <c r="OC30" s="7" t="s">
        <v>19</v>
      </c>
      <c r="OD30" t="e">
        <f t="shared" ca="1" si="17"/>
        <v>#N/A</v>
      </c>
      <c r="OE30" s="7" t="str">
        <f t="shared" ca="1" si="18"/>
        <v/>
      </c>
      <c r="OF30" s="7" t="str">
        <f t="shared" ca="1" si="19"/>
        <v/>
      </c>
      <c r="OG30" t="str">
        <f t="shared" ca="1" si="20"/>
        <v/>
      </c>
      <c r="OI30">
        <v>28</v>
      </c>
      <c r="OJ30" s="7" t="s">
        <v>19</v>
      </c>
      <c r="OK30" s="7" t="str">
        <f t="shared" ca="1" si="21"/>
        <v/>
      </c>
      <c r="OL30" s="7" t="str">
        <f t="shared" ca="1" si="22"/>
        <v/>
      </c>
      <c r="OM30" t="str">
        <f ca="1">IFERROR(VLOOKUP(OI30,$L$3:$AK$568,7,FALSE),"")</f>
        <v/>
      </c>
      <c r="ON30" t="str">
        <f ca="1">IFERROR(VLOOKUP(OI30,$L$3:$AK$568,8,FALSE),"")</f>
        <v/>
      </c>
      <c r="OO30" s="7" t="str">
        <f ca="1">IFERROR(VLOOKUP(OI30,$L$3:$AK$568,26,FALSE),"")</f>
        <v/>
      </c>
      <c r="OQ30">
        <v>28</v>
      </c>
      <c r="OR30" s="7" t="s">
        <v>19</v>
      </c>
      <c r="OS30" t="e">
        <f t="shared" ca="1" si="23"/>
        <v>#N/A</v>
      </c>
      <c r="OT30" s="7" t="str">
        <f t="shared" ca="1" si="24"/>
        <v/>
      </c>
      <c r="OU30" s="7" t="str">
        <f t="shared" ca="1" si="25"/>
        <v/>
      </c>
      <c r="OV30" t="str">
        <f t="shared" ca="1" si="26"/>
        <v/>
      </c>
      <c r="OX30">
        <v>28</v>
      </c>
      <c r="OY30" s="7" t="s">
        <v>19</v>
      </c>
      <c r="OZ30" s="7" t="str">
        <f t="shared" ca="1" si="27"/>
        <v/>
      </c>
      <c r="PA30" s="7" t="str">
        <f t="shared" ca="1" si="28"/>
        <v/>
      </c>
      <c r="PB30" t="str">
        <f ca="1">IFERROR(VLOOKUP(OX30,$M$3:$AK$568,6,FALSE),"")</f>
        <v/>
      </c>
      <c r="PC30" t="str">
        <f ca="1">IFERROR(VLOOKUP(OX30,$M$3:$AK$568,7,FALSE),"")</f>
        <v/>
      </c>
      <c r="PD30" s="7" t="str">
        <f ca="1">IFERROR(VLOOKUP(OX30,$M$3:$AK$568,25,FALSE),"")</f>
        <v/>
      </c>
      <c r="PF30">
        <v>28</v>
      </c>
      <c r="PG30" s="7" t="s">
        <v>19</v>
      </c>
      <c r="PH30" t="e">
        <f t="shared" ca="1" si="29"/>
        <v>#N/A</v>
      </c>
      <c r="PI30" s="7" t="str">
        <f t="shared" ca="1" si="30"/>
        <v/>
      </c>
      <c r="PJ30" s="7" t="str">
        <f t="shared" ca="1" si="31"/>
        <v/>
      </c>
      <c r="PK30" t="str">
        <f t="shared" ca="1" si="32"/>
        <v/>
      </c>
      <c r="PM30">
        <v>28</v>
      </c>
      <c r="PN30" s="7" t="s">
        <v>19</v>
      </c>
      <c r="PO30" s="202" t="str">
        <f t="shared" ca="1" si="33"/>
        <v/>
      </c>
      <c r="PP30" s="7" t="str">
        <f t="shared" ca="1" si="34"/>
        <v/>
      </c>
      <c r="PQ30" t="str">
        <f ca="1">IFERROR(VLOOKUP(PM30,$G$325:$R$409,12,FALSE),"")</f>
        <v/>
      </c>
      <c r="PR30" t="e">
        <f ca="1">VLOOKUP(PM30,$G$324:$Q$409,11,FALSE)</f>
        <v>#N/A</v>
      </c>
      <c r="PS30" s="7" t="str">
        <f ca="1">VLOOKUP(PQ30,$R$325:$Y$409,8,FALSE)</f>
        <v>- -</v>
      </c>
      <c r="PT30" s="7">
        <f ca="1">ReSt</f>
        <v>-4</v>
      </c>
      <c r="PU30" s="7" t="e">
        <f t="shared" ca="1" si="35"/>
        <v>#N/A</v>
      </c>
      <c r="PV30" s="7" t="e">
        <f t="shared" ca="1" si="36"/>
        <v>#N/A</v>
      </c>
      <c r="PW30" s="7" t="str">
        <f ca="1">VLOOKUP(PQ30,$R$325:$AK$409,8,FALSE)</f>
        <v>- -</v>
      </c>
      <c r="PX30" s="7"/>
      <c r="PY30">
        <v>28</v>
      </c>
      <c r="PZ30" s="7" t="s">
        <v>19</v>
      </c>
      <c r="QA30" t="str">
        <f t="shared" ca="1" si="37"/>
        <v/>
      </c>
      <c r="QB30" s="7" t="str">
        <f t="shared" ca="1" si="38"/>
        <v/>
      </c>
      <c r="QC30" s="7" t="str">
        <f t="shared" ca="1" si="39"/>
        <v/>
      </c>
      <c r="QD30" t="str">
        <f t="shared" ca="1" si="40"/>
        <v/>
      </c>
      <c r="QF30">
        <v>28</v>
      </c>
      <c r="QG30" s="7" t="s">
        <v>19</v>
      </c>
      <c r="QH30" s="7" t="str">
        <f t="shared" ca="1" si="41"/>
        <v/>
      </c>
      <c r="QI30" s="7" t="e">
        <f t="shared" ca="1" si="42"/>
        <v>#VALUE!</v>
      </c>
      <c r="QJ30" t="e">
        <f t="shared" ca="1" si="43"/>
        <v>#N/A</v>
      </c>
      <c r="QK30" s="7" t="e">
        <f t="shared" ca="1" si="44"/>
        <v>#N/A</v>
      </c>
      <c r="QM30">
        <v>28</v>
      </c>
      <c r="QN30" s="7" t="s">
        <v>19</v>
      </c>
      <c r="QO30" t="str">
        <f t="shared" ca="1" si="45"/>
        <v/>
      </c>
      <c r="QP30" s="7" t="str">
        <f t="shared" ca="1" si="46"/>
        <v/>
      </c>
      <c r="QQ30" t="str">
        <f t="shared" ca="1" si="47"/>
        <v/>
      </c>
    </row>
    <row r="31" spans="1:459" x14ac:dyDescent="0.25">
      <c r="A31" s="240"/>
      <c r="C31" s="75"/>
      <c r="D31" s="76"/>
      <c r="F31" s="75"/>
      <c r="G31" s="76"/>
      <c r="I31" s="75"/>
      <c r="J31" s="85"/>
      <c r="K31" s="85">
        <f t="shared" ca="1" si="9"/>
        <v>1</v>
      </c>
      <c r="L31" s="85">
        <f t="shared" ca="1" si="316"/>
        <v>0</v>
      </c>
      <c r="M31" s="70">
        <f t="shared" ca="1" si="11"/>
        <v>2</v>
      </c>
      <c r="O31" s="222">
        <f t="shared" ca="1" si="12"/>
        <v>111</v>
      </c>
      <c r="Q31" s="7" t="str">
        <f t="shared" si="50"/>
        <v>Adrenal Speed</v>
      </c>
      <c r="R31" s="9" t="s">
        <v>1339</v>
      </c>
      <c r="S31" s="9" t="s">
        <v>1836</v>
      </c>
      <c r="T31" s="61" t="str">
        <f>SUBSTITUTE(IFERROR(IFERROR(VLOOKUP(R31,'[1]Skill Statistics'!$A$3:$C$513,2,FALSE),VLOOKUP(Q31,'[1]Skill Statistics'!$A$3:$C$513,2,FALSE)),T30),"R*","ReSt")</f>
        <v>Co/SD</v>
      </c>
      <c r="U31" s="61" t="str">
        <f>IFERROR(IFERROR(VLOOKUP(R31,'[1]Skill Statistics'!$A$3:$C$513,3,FALSE),VLOOKUP(Q31,'[1]Skill Statistics'!$A$3:$C$513,3,FALSE)),U30)</f>
        <v>Qu</v>
      </c>
      <c r="V31" s="61" t="str">
        <f>IF(ISNUMBER(SEARCH("Category",R31)),"- -",IFERROR(IFERROR(VLOOKUP(Q31,[1]Professions!$A$4:$AM$288,MATCH(Profession,[1]Professions!$A$1:$AM$1,0),FALSE),VLOOKUP(Q31,Calculations!$B$91:$I$95,8,FALSE)),"- -"))</f>
        <v>5 / 7</v>
      </c>
      <c r="W31" s="60">
        <f t="shared" si="13"/>
        <v>0</v>
      </c>
      <c r="X31" s="7">
        <f ca="1">IFERROR(VLOOKUP(R31,$BS$6:$NR$519,MATCH(ActualLevel,$BS$3:$NR$3,0),FALSE),"- -")</f>
        <v>0</v>
      </c>
      <c r="Y31" s="7">
        <f t="shared" ca="1" si="320"/>
        <v>0</v>
      </c>
      <c r="Z31" s="7">
        <f ca="1">IFERROR(VLOOKUP(Y31,Charts!$BQ$2:$BR$52,2,FALSE),"- -")</f>
        <v>-25</v>
      </c>
      <c r="AA31" s="7">
        <f t="shared" ca="1" si="51"/>
        <v>5</v>
      </c>
      <c r="AB31" s="7">
        <f t="shared" ca="1" si="317"/>
        <v>0</v>
      </c>
      <c r="AC31" s="7"/>
      <c r="AD31" s="7"/>
      <c r="AE31" s="7"/>
      <c r="AF31" s="7"/>
      <c r="AG31" s="7"/>
      <c r="AH31" s="43"/>
      <c r="AI31" s="7"/>
      <c r="AJ31" s="7"/>
      <c r="AK31" s="7">
        <f t="shared" ca="1" si="52"/>
        <v>-20</v>
      </c>
      <c r="AL31" s="7"/>
      <c r="AM31" s="69">
        <f>IFERROR(VLOOKUP(R31,'[1]Skill Statistics'!$A$3:$AN$513,MATCH(Profession,'[1]Skill Statistics'!$A$2:$AN$2,0),FALSE),0)</f>
        <v>0</v>
      </c>
      <c r="AN31" s="85">
        <f>IFERROR(VLOOKUP(Q31,'[1]Skill Statistics'!$A$3:$BK$513,MATCH(Archetype,'[1]Skill Statistics'!$A$2:$BK$2,0),FALSE),0)</f>
        <v>0</v>
      </c>
      <c r="AO31" s="85">
        <f>IFERROR(VLOOKUP(Q31,'[1]Skill Statistics'!$A$3:$BB$513,MATCH(Race,'[1]Skill Statistics'!$A$2:$BB$2,0),FALSE),0)</f>
        <v>0</v>
      </c>
      <c r="AP31" s="85">
        <f t="shared" ca="1" si="14"/>
        <v>0.5</v>
      </c>
      <c r="AQ31" s="70"/>
      <c r="AS31" s="69">
        <f>IFERROR(VLOOKUP(Q31,'[1]Professional Skills'!$A$4:$AM$288,MATCH(Profession,'[1]Professional Skills'!$A$3:$AM$3,0),FALSE),"- -")</f>
        <v>0</v>
      </c>
      <c r="AU31" s="7">
        <f t="shared" si="319"/>
        <v>0</v>
      </c>
      <c r="AV31" s="7">
        <f t="shared" ca="1" si="318"/>
        <v>0</v>
      </c>
      <c r="AW31" t="str">
        <f t="shared" si="55"/>
        <v/>
      </c>
      <c r="AX31" t="str">
        <f>IFERROR(_xlfn.RANK.EQ(AW31,$AW$5:$AW$568),"")</f>
        <v/>
      </c>
      <c r="AY31">
        <f t="shared" si="3"/>
        <v>0</v>
      </c>
      <c r="AZ31" s="70" t="str">
        <f t="shared" si="53"/>
        <v/>
      </c>
      <c r="BB31" s="69">
        <f>IFERROR(IF(Q31="Language",VLOOKUP(R31,[1]Cultures!$B$4:$N$218,MATCH(Culture,[1]Cultures!$B$3:$N$3,0),FALSE),VLOOKUP(Q31,[1]Cultures!$B$4:$O$212,MATCH(Culture,[1]Cultures!$B$3:$O$3,0),FALSE)),"- -")</f>
        <v>0</v>
      </c>
      <c r="BD31">
        <f t="shared" ca="1" si="315"/>
        <v>0</v>
      </c>
      <c r="BE31" t="str">
        <f t="shared" si="262"/>
        <v/>
      </c>
      <c r="BI31" s="7">
        <f t="shared" si="54"/>
        <v>0</v>
      </c>
      <c r="BJ31" s="7"/>
      <c r="BK31" s="7"/>
      <c r="BL31" s="70">
        <f t="shared" si="6"/>
        <v>0</v>
      </c>
      <c r="BN31" s="69">
        <f>IFERROR(VLOOKUP(V31,Charts!$BT$2:$BV$14,3,FALSE),"- -")</f>
        <v>0.46153846153846156</v>
      </c>
      <c r="BO31" s="85">
        <f t="shared" ca="1" si="15"/>
        <v>1.9605903589668729</v>
      </c>
      <c r="BP31" s="70">
        <f t="shared" ca="1" si="263"/>
        <v>111</v>
      </c>
      <c r="BR31" s="7">
        <v>26</v>
      </c>
      <c r="BS31" s="9" t="str">
        <f ca="1">VLOOKUP(BR31,$O$3:$R$568,4,FALSE)</f>
        <v>Sabotage</v>
      </c>
      <c r="BT31" s="7" t="str">
        <f ca="1">VLOOKUP(BS31,$R$3:$V$568,5,FALSE)</f>
        <v>1 / 3</v>
      </c>
      <c r="BU31" s="7">
        <f ca="1">VLOOKUP(BT31,Charts!$BT$2:$BV$14,3,FALSE)</f>
        <v>0.92307692307692313</v>
      </c>
      <c r="BV31" s="7" t="str">
        <f t="shared" ca="1" si="56"/>
        <v>1</v>
      </c>
      <c r="BW31" s="7" t="str">
        <f t="shared" ca="1" si="57"/>
        <v>3</v>
      </c>
      <c r="BY31" s="7">
        <f t="shared" ca="1" si="58"/>
        <v>0.45978647685692375</v>
      </c>
      <c r="BZ31" s="7">
        <f t="shared" ca="1" si="59"/>
        <v>0.46329044621999937</v>
      </c>
      <c r="CA31" s="7">
        <f t="shared" ca="1" si="60"/>
        <v>1</v>
      </c>
      <c r="CB31" s="7" t="str">
        <f t="shared" ca="1" si="61"/>
        <v>1</v>
      </c>
      <c r="CC31" s="7">
        <f ca="1">IFERROR(IF(CC30+CB31&gt;CD$4,CC30,CC30+CB31),"")</f>
        <v>38</v>
      </c>
      <c r="CD31" s="7">
        <f t="shared" ca="1" si="264"/>
        <v>0</v>
      </c>
      <c r="CE31" s="7">
        <f t="shared" ca="1" si="62"/>
        <v>0.96658312148166636</v>
      </c>
      <c r="CF31" s="7">
        <f t="shared" ca="1" si="63"/>
        <v>-4.3506198404743235E-2</v>
      </c>
      <c r="CG31" s="7">
        <f t="shared" ca="1" si="64"/>
        <v>0</v>
      </c>
      <c r="CH31" s="7">
        <f t="shared" ca="1" si="65"/>
        <v>0</v>
      </c>
      <c r="CI31" s="7">
        <f ca="1">IFERROR(IF(CI30+CH31&gt;CJ$4,CI30,CI30+CH31),"")</f>
        <v>38</v>
      </c>
      <c r="CJ31" s="7">
        <f t="shared" ca="1" si="265"/>
        <v>0</v>
      </c>
      <c r="CK31" s="7">
        <f t="shared" ca="1" si="66"/>
        <v>0.11162449556244802</v>
      </c>
      <c r="CL31" s="7">
        <f t="shared" ca="1" si="67"/>
        <v>0.81145242751447511</v>
      </c>
      <c r="CM31" s="7">
        <f t="shared" ca="1" si="68"/>
        <v>2</v>
      </c>
      <c r="CN31" s="7">
        <f t="shared" ca="1" si="69"/>
        <v>4</v>
      </c>
      <c r="CO31" s="7">
        <f ca="1">IFERROR(IF(CO30+CN31&gt;CP$4,CO30,CO30+CN31),"")</f>
        <v>59</v>
      </c>
      <c r="CP31" s="7">
        <f t="shared" ca="1" si="266"/>
        <v>2</v>
      </c>
      <c r="CQ31" s="7">
        <f t="shared" ca="1" si="70"/>
        <v>0.79329118849780722</v>
      </c>
      <c r="CR31" s="7">
        <f t="shared" ca="1" si="71"/>
        <v>0.12978573457911591</v>
      </c>
      <c r="CS31" s="7">
        <f t="shared" ca="1" si="72"/>
        <v>1</v>
      </c>
      <c r="CT31" s="7" t="str">
        <f t="shared" ca="1" si="73"/>
        <v>1</v>
      </c>
      <c r="CU31" s="7">
        <f ca="1">IFERROR(IF(CU30+CT31&gt;CV$4,CU30,CU30+CT31),"")</f>
        <v>48</v>
      </c>
      <c r="CV31" s="7">
        <f t="shared" ca="1" si="267"/>
        <v>3</v>
      </c>
      <c r="CW31" s="7">
        <f t="shared" ca="1" si="74"/>
        <v>0.11911107442967506</v>
      </c>
      <c r="CX31" s="7">
        <f t="shared" ca="1" si="75"/>
        <v>0.80396584864724807</v>
      </c>
      <c r="CY31" s="7">
        <f t="shared" ca="1" si="76"/>
        <v>2</v>
      </c>
      <c r="CZ31" s="7">
        <f t="shared" ca="1" si="77"/>
        <v>4</v>
      </c>
      <c r="DA31" s="7">
        <f ca="1">IFERROR(IF(DA30+CZ31&gt;DB$4,DA30,DA30+CZ31),"")</f>
        <v>58</v>
      </c>
      <c r="DB31" s="7">
        <f t="shared" ca="1" si="268"/>
        <v>5</v>
      </c>
      <c r="DC31" s="7">
        <f t="shared" ca="1" si="78"/>
        <v>0.62633758616830126</v>
      </c>
      <c r="DD31" s="7">
        <f t="shared" ca="1" si="79"/>
        <v>0.29673933690862186</v>
      </c>
      <c r="DE31" s="7">
        <f t="shared" ca="1" si="80"/>
        <v>1</v>
      </c>
      <c r="DF31" s="7" t="str">
        <f t="shared" ca="1" si="81"/>
        <v>1</v>
      </c>
      <c r="DG31" s="7">
        <f ca="1">IFERROR(IF(DG30+DF31&gt;DH$4,DG30,DG30+DF31),"")</f>
        <v>42</v>
      </c>
      <c r="DH31" s="7">
        <f t="shared" ca="1" si="269"/>
        <v>6</v>
      </c>
      <c r="DI31" s="7">
        <f t="shared" ca="1" si="82"/>
        <v>3.2542582728391722E-2</v>
      </c>
      <c r="DJ31" s="7">
        <f t="shared" ca="1" si="83"/>
        <v>0.89053434034853141</v>
      </c>
      <c r="DK31" s="7">
        <f t="shared" ca="1" si="84"/>
        <v>2</v>
      </c>
      <c r="DL31" s="7">
        <f t="shared" ca="1" si="85"/>
        <v>4</v>
      </c>
      <c r="DM31" s="7">
        <f ca="1">IFERROR(IF(DM30+DL31&gt;DN$4,DM30,DM30+DL31),"")</f>
        <v>58</v>
      </c>
      <c r="DN31" s="7">
        <f t="shared" ca="1" si="270"/>
        <v>6</v>
      </c>
      <c r="DO31" s="7">
        <f t="shared" ca="1" si="86"/>
        <v>7.1734697500708267E-3</v>
      </c>
      <c r="DP31" s="7">
        <f t="shared" ca="1" si="87"/>
        <v>0.9159034533268523</v>
      </c>
      <c r="DQ31" s="7">
        <f t="shared" ca="1" si="88"/>
        <v>2</v>
      </c>
      <c r="DR31" s="7">
        <f t="shared" ca="1" si="89"/>
        <v>4</v>
      </c>
      <c r="DS31" s="7">
        <f ca="1">IFERROR(IF(DS30+DR31&gt;DT$4,DS30,DS30+DR31),"")</f>
        <v>59</v>
      </c>
      <c r="DT31" s="7">
        <f t="shared" ca="1" si="271"/>
        <v>6</v>
      </c>
      <c r="DU31" s="7">
        <f t="shared" ca="1" si="90"/>
        <v>0.46994091334276367</v>
      </c>
      <c r="DV31" s="7">
        <f t="shared" ca="1" si="91"/>
        <v>0.45313600973415946</v>
      </c>
      <c r="DW31" s="7">
        <f t="shared" ca="1" si="92"/>
        <v>1</v>
      </c>
      <c r="DX31" s="7" t="str">
        <f t="shared" ca="1" si="93"/>
        <v>1</v>
      </c>
      <c r="DY31" s="7">
        <f ca="1">IFERROR(IF(DY30+DX31&gt;DZ$4,DY30,DY30+DX31),"")</f>
        <v>59</v>
      </c>
      <c r="DZ31" s="7">
        <f t="shared" ca="1" si="272"/>
        <v>7</v>
      </c>
      <c r="EA31" s="7">
        <f t="shared" ca="1" si="94"/>
        <v>0.23226463617467463</v>
      </c>
      <c r="EB31" s="7">
        <f t="shared" ca="1" si="95"/>
        <v>0.6908122869022485</v>
      </c>
      <c r="EC31" s="7">
        <f t="shared" ca="1" si="96"/>
        <v>1</v>
      </c>
      <c r="ED31" s="7" t="str">
        <f t="shared" ca="1" si="97"/>
        <v>1</v>
      </c>
      <c r="EE31" s="7">
        <f ca="1">IFERROR(IF(EE30+ED31&gt;EF$4,EE30,EE30+ED31),"")</f>
        <v>41</v>
      </c>
      <c r="EF31" s="7">
        <f t="shared" ca="1" si="273"/>
        <v>8</v>
      </c>
      <c r="EG31" s="7">
        <f t="shared" ca="1" si="98"/>
        <v>0.26330164443849824</v>
      </c>
      <c r="EH31" s="7">
        <f t="shared" ca="1" si="99"/>
        <v>0.65977527863842489</v>
      </c>
      <c r="EI31" s="7">
        <f t="shared" ca="1" si="100"/>
        <v>1</v>
      </c>
      <c r="EJ31" s="7" t="str">
        <f t="shared" ca="1" si="101"/>
        <v>1</v>
      </c>
      <c r="EK31" s="7">
        <f ca="1">IFERROR(IF(EK30+EJ31&gt;EL$4,EK30,EK30+EJ31),"")</f>
        <v>42</v>
      </c>
      <c r="EL31" s="7">
        <f t="shared" ca="1" si="274"/>
        <v>9</v>
      </c>
      <c r="EM31" s="7">
        <f t="shared" ca="1" si="102"/>
        <v>0.16194727599506864</v>
      </c>
      <c r="EN31" s="7">
        <f t="shared" ca="1" si="103"/>
        <v>0.76112964708185449</v>
      </c>
      <c r="EO31" s="7">
        <f t="shared" ca="1" si="104"/>
        <v>1</v>
      </c>
      <c r="EP31" s="7" t="str">
        <f t="shared" ca="1" si="105"/>
        <v>1</v>
      </c>
      <c r="EQ31" s="7">
        <f ca="1">IFERROR(IF(EQ30+EP31&gt;ER$4,EQ30,EQ30+EP31),"")</f>
        <v>42</v>
      </c>
      <c r="ER31" s="7">
        <f t="shared" ca="1" si="275"/>
        <v>10</v>
      </c>
      <c r="ES31" s="7">
        <f t="shared" ca="1" si="106"/>
        <v>0.11757646815381861</v>
      </c>
      <c r="ET31" s="7">
        <f t="shared" ca="1" si="107"/>
        <v>0.80550045492310451</v>
      </c>
      <c r="EU31" s="7">
        <f t="shared" ca="1" si="108"/>
        <v>2</v>
      </c>
      <c r="EV31" s="7">
        <f t="shared" ca="1" si="109"/>
        <v>4</v>
      </c>
      <c r="EW31" s="7">
        <f ca="1">IFERROR(IF(EW30+EV31&gt;EX$4,EW30,EW30+EV31),"")</f>
        <v>49</v>
      </c>
      <c r="EX31" s="7">
        <f t="shared" ca="1" si="276"/>
        <v>12</v>
      </c>
      <c r="EY31" s="7">
        <f t="shared" ca="1" si="110"/>
        <v>0.48000423148573335</v>
      </c>
      <c r="EZ31" s="7">
        <f t="shared" ca="1" si="111"/>
        <v>0.44307269159118978</v>
      </c>
      <c r="FA31" s="7">
        <f t="shared" ca="1" si="112"/>
        <v>1</v>
      </c>
      <c r="FB31" s="7" t="str">
        <f t="shared" ca="1" si="113"/>
        <v>1</v>
      </c>
      <c r="FC31" s="7">
        <f ca="1">IFERROR(IF(FC30+FB31&gt;FD$4,FC30,FC30+FB31),"")</f>
        <v>44</v>
      </c>
      <c r="FD31" s="7">
        <f t="shared" ca="1" si="277"/>
        <v>13</v>
      </c>
      <c r="FE31" s="7">
        <f t="shared" ca="1" si="114"/>
        <v>0.4051053815335639</v>
      </c>
      <c r="FF31" s="7">
        <f t="shared" ca="1" si="115"/>
        <v>0.51797154154335923</v>
      </c>
      <c r="FG31" s="7">
        <f t="shared" ca="1" si="116"/>
        <v>1</v>
      </c>
      <c r="FH31" s="7" t="str">
        <f t="shared" ca="1" si="117"/>
        <v>1</v>
      </c>
      <c r="FI31" s="7">
        <f ca="1">IFERROR(IF(FI30+FH31&gt;FJ$4,FI30,FI30+FH31),"")</f>
        <v>53</v>
      </c>
      <c r="FJ31" s="7">
        <f t="shared" ca="1" si="278"/>
        <v>14</v>
      </c>
      <c r="FK31" s="7">
        <f t="shared" ca="1" si="118"/>
        <v>0.78945246702701954</v>
      </c>
      <c r="FL31" s="7">
        <f t="shared" ca="1" si="119"/>
        <v>0.13362445604990358</v>
      </c>
      <c r="FM31" s="7">
        <f t="shared" ca="1" si="120"/>
        <v>1</v>
      </c>
      <c r="FN31" s="7" t="str">
        <f t="shared" ca="1" si="121"/>
        <v>1</v>
      </c>
      <c r="FO31" s="7">
        <f ca="1">IFERROR(IF(FO30+FN31&gt;FP$4,FO30,FO30+FN31),"")</f>
        <v>36</v>
      </c>
      <c r="FP31" s="7">
        <f t="shared" ca="1" si="279"/>
        <v>15</v>
      </c>
      <c r="FQ31" s="7">
        <f t="shared" ca="1" si="122"/>
        <v>0.98675355833963696</v>
      </c>
      <c r="FR31" s="7">
        <f t="shared" ca="1" si="123"/>
        <v>-6.3676635262713832E-2</v>
      </c>
      <c r="FS31" s="7">
        <f t="shared" ca="1" si="124"/>
        <v>0</v>
      </c>
      <c r="FT31" s="7">
        <f t="shared" ca="1" si="125"/>
        <v>0</v>
      </c>
      <c r="FU31" s="7">
        <f ca="1">IFERROR(IF(FU30+FT31&gt;FV$4,FU30,FU30+FT31),"")</f>
        <v>57</v>
      </c>
      <c r="FV31" s="7">
        <f t="shared" ca="1" si="280"/>
        <v>15</v>
      </c>
      <c r="FW31" s="7">
        <f t="shared" ca="1" si="126"/>
        <v>0.48430332094388029</v>
      </c>
      <c r="FX31" s="7">
        <f t="shared" ca="1" si="127"/>
        <v>0.43877360213304284</v>
      </c>
      <c r="FY31" s="7">
        <f t="shared" ca="1" si="128"/>
        <v>1</v>
      </c>
      <c r="FZ31" s="7" t="str">
        <f t="shared" ca="1" si="129"/>
        <v>1</v>
      </c>
      <c r="GA31" s="7">
        <f ca="1">IFERROR(IF(GA30+FZ31&gt;GB$4,GA30,GA30+FZ31),"")</f>
        <v>39</v>
      </c>
      <c r="GB31" s="7">
        <f t="shared" ca="1" si="281"/>
        <v>16</v>
      </c>
      <c r="GC31" s="7">
        <f t="shared" ca="1" si="130"/>
        <v>0.85067930569106676</v>
      </c>
      <c r="GD31" s="7">
        <f t="shared" ca="1" si="131"/>
        <v>7.2397617385856372E-2</v>
      </c>
      <c r="GE31" s="7">
        <f t="shared" ca="1" si="132"/>
        <v>1</v>
      </c>
      <c r="GF31" s="7" t="str">
        <f t="shared" ca="1" si="133"/>
        <v>1</v>
      </c>
      <c r="GG31" s="7">
        <f ca="1">IFERROR(IF(GG30+GF31&gt;GH$4,GG30,GG30+GF31),"")</f>
        <v>49</v>
      </c>
      <c r="GH31" s="7">
        <f t="shared" ca="1" si="282"/>
        <v>17</v>
      </c>
      <c r="GI31" s="7">
        <f t="shared" ca="1" si="134"/>
        <v>0.78791565455169821</v>
      </c>
      <c r="GJ31" s="7">
        <f t="shared" ca="1" si="135"/>
        <v>0.13516126852522492</v>
      </c>
      <c r="GK31" s="7">
        <f t="shared" ca="1" si="136"/>
        <v>1</v>
      </c>
      <c r="GL31" s="7" t="str">
        <f t="shared" ca="1" si="137"/>
        <v>1</v>
      </c>
      <c r="GM31" s="7">
        <f ca="1">IFERROR(IF(GM30+GL31&gt;GN$4,GM30,GM30+GL31),"")</f>
        <v>37</v>
      </c>
      <c r="GN31" s="7">
        <f t="shared" ca="1" si="283"/>
        <v>18</v>
      </c>
      <c r="GO31" s="7">
        <f t="shared" ca="1" si="138"/>
        <v>0.50545420623013948</v>
      </c>
      <c r="GP31" s="7">
        <f t="shared" ca="1" si="139"/>
        <v>0.41762271684678365</v>
      </c>
      <c r="GQ31" s="7">
        <f t="shared" ca="1" si="140"/>
        <v>1</v>
      </c>
      <c r="GR31" s="7" t="str">
        <f t="shared" ca="1" si="141"/>
        <v>1</v>
      </c>
      <c r="GS31" s="7">
        <f ca="1">IFERROR(IF(GS30+GR31&gt;GT$4,GS30,GS30+GR31),"")</f>
        <v>49</v>
      </c>
      <c r="GT31" s="7">
        <f t="shared" ca="1" si="284"/>
        <v>19</v>
      </c>
      <c r="GU31" s="7">
        <f t="shared" ca="1" si="142"/>
        <v>0.78996029022700831</v>
      </c>
      <c r="GV31" s="7">
        <f t="shared" ca="1" si="143"/>
        <v>0.13311663284991482</v>
      </c>
      <c r="GW31" s="7">
        <f t="shared" ca="1" si="144"/>
        <v>1</v>
      </c>
      <c r="GX31" s="7" t="str">
        <f t="shared" ca="1" si="145"/>
        <v>1</v>
      </c>
      <c r="GY31" s="7">
        <f ca="1">IFERROR(IF(GY30+GX31&gt;GZ$4,GY30,GY30+GX31),"")</f>
        <v>42</v>
      </c>
      <c r="GZ31" s="7">
        <f t="shared" ca="1" si="285"/>
        <v>20</v>
      </c>
      <c r="HA31" s="7">
        <f t="shared" ca="1" si="146"/>
        <v>7.7736493009097019E-2</v>
      </c>
      <c r="HB31" s="7">
        <f t="shared" ca="1" si="147"/>
        <v>0.84534043006782611</v>
      </c>
      <c r="HC31" s="7">
        <f t="shared" ca="1" si="148"/>
        <v>2</v>
      </c>
      <c r="HD31" s="7">
        <f t="shared" ca="1" si="149"/>
        <v>4</v>
      </c>
      <c r="HE31" s="7">
        <f ca="1">IFERROR(IF(HE30+HD31&gt;HF$4,HE30,HE30+HD31),"")</f>
        <v>55</v>
      </c>
      <c r="HF31" s="7">
        <f t="shared" ca="1" si="286"/>
        <v>22</v>
      </c>
      <c r="HG31" s="7">
        <f t="shared" ca="1" si="150"/>
        <v>0.12213612570243992</v>
      </c>
      <c r="HH31" s="7">
        <f t="shared" ca="1" si="151"/>
        <v>0.8009407973744832</v>
      </c>
      <c r="HI31" s="7">
        <f t="shared" ca="1" si="152"/>
        <v>2</v>
      </c>
      <c r="HJ31" s="7">
        <f t="shared" ca="1" si="153"/>
        <v>4</v>
      </c>
      <c r="HK31" s="7">
        <f ca="1">IFERROR(IF(HK30+HJ31&gt;HL$4,HK30,HK30+HJ31),"")</f>
        <v>46</v>
      </c>
      <c r="HL31" s="7">
        <f t="shared" ca="1" si="287"/>
        <v>24</v>
      </c>
      <c r="HM31" s="7">
        <f t="shared" ca="1" si="154"/>
        <v>6.4902298730631358E-2</v>
      </c>
      <c r="HN31" s="7">
        <f t="shared" ca="1" si="155"/>
        <v>0.85817462434629177</v>
      </c>
      <c r="HO31" s="7">
        <f t="shared" ca="1" si="156"/>
        <v>2</v>
      </c>
      <c r="HP31" s="7">
        <f t="shared" ca="1" si="157"/>
        <v>4</v>
      </c>
      <c r="HQ31" s="7">
        <f ca="1">IFERROR(IF(HQ30+HP31&gt;HR$4,HQ30,HQ30+HP31),"")</f>
        <v>58</v>
      </c>
      <c r="HR31" s="7">
        <f t="shared" ca="1" si="288"/>
        <v>26</v>
      </c>
      <c r="HS31" s="7">
        <f t="shared" ca="1" si="158"/>
        <v>0.57214895606141447</v>
      </c>
      <c r="HT31" s="7">
        <f t="shared" ca="1" si="159"/>
        <v>0.35092796701550866</v>
      </c>
      <c r="HU31" s="7">
        <f t="shared" ca="1" si="160"/>
        <v>1</v>
      </c>
      <c r="HV31" s="7" t="str">
        <f t="shared" ca="1" si="161"/>
        <v>1</v>
      </c>
      <c r="HW31" s="7">
        <f ca="1">IFERROR(IF(HW30+HV31&gt;HX$4,HW30,HW30+HV31),"")</f>
        <v>48</v>
      </c>
      <c r="HX31" s="7">
        <f t="shared" ca="1" si="289"/>
        <v>27</v>
      </c>
      <c r="HY31" s="7">
        <f t="shared" ca="1" si="162"/>
        <v>0.40052245227092798</v>
      </c>
      <c r="HZ31" s="7">
        <f t="shared" ca="1" si="163"/>
        <v>0.52255447080599515</v>
      </c>
      <c r="IA31" s="7">
        <f t="shared" ca="1" si="164"/>
        <v>1</v>
      </c>
      <c r="IB31" s="7" t="str">
        <f t="shared" ca="1" si="165"/>
        <v>1</v>
      </c>
      <c r="IC31" s="7">
        <f ca="1">IFERROR(IF(IC30+IB31&gt;ID$4,IC30,IC30+IB31),"")</f>
        <v>56</v>
      </c>
      <c r="ID31" s="7">
        <f t="shared" ca="1" si="290"/>
        <v>28</v>
      </c>
      <c r="IE31" s="7">
        <f t="shared" ca="1" si="166"/>
        <v>0.73435330822286837</v>
      </c>
      <c r="IF31" s="7">
        <f t="shared" ca="1" si="167"/>
        <v>0.18872361485405476</v>
      </c>
      <c r="IG31" s="7">
        <f t="shared" ca="1" si="168"/>
        <v>1</v>
      </c>
      <c r="IH31" s="7" t="str">
        <f t="shared" ca="1" si="169"/>
        <v>1</v>
      </c>
      <c r="II31" s="7">
        <f ca="1">IFERROR(IF(II30+IH31&gt;IJ$4,II30,II30+IH31),"")</f>
        <v>44</v>
      </c>
      <c r="IJ31" s="7">
        <f t="shared" ca="1" si="291"/>
        <v>29</v>
      </c>
      <c r="IK31" s="7">
        <f t="shared" ca="1" si="170"/>
        <v>4.8964035377682347E-2</v>
      </c>
      <c r="IL31" s="7">
        <f t="shared" ca="1" si="171"/>
        <v>0.87411288769924078</v>
      </c>
      <c r="IM31" s="7">
        <f t="shared" ca="1" si="172"/>
        <v>2</v>
      </c>
      <c r="IN31" s="7">
        <f t="shared" ca="1" si="173"/>
        <v>4</v>
      </c>
      <c r="IO31" s="7">
        <f ca="1">IFERROR(IF(IO30+IN31&gt;IP$4,IO30,IO30+IN31),"")</f>
        <v>49</v>
      </c>
      <c r="IP31" s="7">
        <f t="shared" ca="1" si="292"/>
        <v>31</v>
      </c>
      <c r="IQ31" s="7">
        <f t="shared" ca="1" si="174"/>
        <v>0.34331000215301288</v>
      </c>
      <c r="IR31" s="7">
        <f t="shared" ca="1" si="175"/>
        <v>0.57976692092391025</v>
      </c>
      <c r="IS31" s="7">
        <f t="shared" ca="1" si="176"/>
        <v>1</v>
      </c>
      <c r="IT31" s="7" t="str">
        <f t="shared" ca="1" si="177"/>
        <v>1</v>
      </c>
      <c r="IU31" s="7">
        <f ca="1">IFERROR(IF(IU30+IT31&gt;IV$4,IU30,IU30+IT31),"")</f>
        <v>53</v>
      </c>
      <c r="IV31" s="7">
        <f t="shared" ca="1" si="293"/>
        <v>32</v>
      </c>
      <c r="IW31" s="7">
        <f t="shared" ca="1" si="178"/>
        <v>0.79085485495199992</v>
      </c>
      <c r="IX31" s="7">
        <f t="shared" ca="1" si="179"/>
        <v>0.13222206812492321</v>
      </c>
      <c r="IY31" s="7">
        <f t="shared" ca="1" si="180"/>
        <v>1</v>
      </c>
      <c r="IZ31" s="7" t="str">
        <f t="shared" ca="1" si="181"/>
        <v>1</v>
      </c>
      <c r="JA31" s="7">
        <f ca="1">IFERROR(IF(JA30+IZ31&gt;JB$4,JA30,JA30+IZ31),"")</f>
        <v>60</v>
      </c>
      <c r="JB31" s="7">
        <f t="shared" ca="1" si="294"/>
        <v>33</v>
      </c>
      <c r="JC31" s="7">
        <f t="shared" ca="1" si="182"/>
        <v>0.98694261477947165</v>
      </c>
      <c r="JD31" s="7">
        <f t="shared" ca="1" si="183"/>
        <v>-6.3865691702548522E-2</v>
      </c>
      <c r="JE31" s="7">
        <f t="shared" ca="1" si="184"/>
        <v>0</v>
      </c>
      <c r="JF31" s="7">
        <f t="shared" ca="1" si="185"/>
        <v>0</v>
      </c>
      <c r="JG31" s="7">
        <f ca="1">IFERROR(IF(JG30+JF31&gt;JH$4,JG30,JG30+JF31),"")</f>
        <v>45</v>
      </c>
      <c r="JH31" s="7">
        <f t="shared" ca="1" si="295"/>
        <v>33</v>
      </c>
      <c r="JI31" s="7">
        <f t="shared" ca="1" si="186"/>
        <v>0.52410195463124909</v>
      </c>
      <c r="JJ31" s="7">
        <f t="shared" ca="1" si="187"/>
        <v>0.39897496844567404</v>
      </c>
      <c r="JK31" s="7">
        <f t="shared" ca="1" si="188"/>
        <v>1</v>
      </c>
      <c r="JL31" s="7" t="str">
        <f t="shared" ca="1" si="189"/>
        <v>1</v>
      </c>
      <c r="JM31" s="7">
        <f ca="1">IFERROR(IF(JM30+JL31&gt;JN$4,JM30,JM30+JL31),"")</f>
        <v>59</v>
      </c>
      <c r="JN31" s="7">
        <f t="shared" ca="1" si="296"/>
        <v>34</v>
      </c>
      <c r="JO31" s="7">
        <f t="shared" ca="1" si="190"/>
        <v>0.20910979845266986</v>
      </c>
      <c r="JP31" s="7">
        <f t="shared" ca="1" si="191"/>
        <v>0.71396712462425327</v>
      </c>
      <c r="JQ31" s="7">
        <f t="shared" ca="1" si="192"/>
        <v>1</v>
      </c>
      <c r="JR31" s="7" t="str">
        <f t="shared" ca="1" si="193"/>
        <v>1</v>
      </c>
      <c r="JS31" s="7">
        <f ca="1">IFERROR(IF(JS30+JR31&gt;JT$4,JS30,JS30+JR31),"")</f>
        <v>60</v>
      </c>
      <c r="JT31" s="7">
        <f t="shared" ca="1" si="297"/>
        <v>35</v>
      </c>
      <c r="JU31" s="7">
        <f t="shared" ca="1" si="194"/>
        <v>0.46984963166405436</v>
      </c>
      <c r="JV31" s="7">
        <f t="shared" ca="1" si="195"/>
        <v>0.45322729141286877</v>
      </c>
      <c r="JW31" s="7">
        <f t="shared" ca="1" si="196"/>
        <v>1</v>
      </c>
      <c r="JX31" s="7" t="str">
        <f t="shared" ca="1" si="197"/>
        <v>1</v>
      </c>
      <c r="JY31" s="7">
        <f ca="1">IFERROR(IF(JY30+JX31&gt;JZ$4,JY30,JY30+JX31),"")</f>
        <v>53</v>
      </c>
      <c r="JZ31" s="7">
        <f t="shared" ca="1" si="298"/>
        <v>36</v>
      </c>
      <c r="KA31" s="7">
        <f t="shared" ca="1" si="198"/>
        <v>0.97762402654775105</v>
      </c>
      <c r="KB31" s="7">
        <f t="shared" ca="1" si="199"/>
        <v>-5.4547103470827918E-2</v>
      </c>
      <c r="KC31" s="7">
        <f t="shared" ca="1" si="200"/>
        <v>0</v>
      </c>
      <c r="KD31" s="7">
        <f t="shared" ca="1" si="201"/>
        <v>0</v>
      </c>
      <c r="KE31" s="7">
        <f ca="1">IFERROR(IF(KE30+KD31&gt;KF$4,KE30,KE30+KD31),"")</f>
        <v>49</v>
      </c>
      <c r="KF31" s="7">
        <f t="shared" ca="1" si="299"/>
        <v>36</v>
      </c>
      <c r="KG31" s="7">
        <f t="shared" ca="1" si="202"/>
        <v>0.96412941234818428</v>
      </c>
      <c r="KH31" s="7">
        <f t="shared" ca="1" si="203"/>
        <v>-4.105248927126115E-2</v>
      </c>
      <c r="KI31" s="7">
        <f t="shared" ca="1" si="204"/>
        <v>0</v>
      </c>
      <c r="KJ31" s="7">
        <f t="shared" ca="1" si="205"/>
        <v>0</v>
      </c>
      <c r="KK31" s="7">
        <f ca="1">IFERROR(IF(KK30+KJ31&gt;KL$4,KK30,KK30+KJ31),"")</f>
        <v>48</v>
      </c>
      <c r="KL31" s="7">
        <f t="shared" ca="1" si="300"/>
        <v>36</v>
      </c>
      <c r="KM31" s="7">
        <f t="shared" ca="1" si="206"/>
        <v>0.75048752122487328</v>
      </c>
      <c r="KN31" s="7">
        <f t="shared" ca="1" si="207"/>
        <v>0.17258940185204985</v>
      </c>
      <c r="KO31" s="7">
        <f t="shared" ca="1" si="208"/>
        <v>1</v>
      </c>
      <c r="KP31" s="7" t="str">
        <f t="shared" ca="1" si="209"/>
        <v>1</v>
      </c>
      <c r="KQ31" s="7">
        <f ca="1">IFERROR(IF(KQ30+KP31&gt;KR$4,KQ30,KQ30+KP31),"")</f>
        <v>49</v>
      </c>
      <c r="KR31" s="7">
        <f t="shared" ca="1" si="301"/>
        <v>37</v>
      </c>
      <c r="KS31" s="7">
        <f t="shared" ca="1" si="210"/>
        <v>0.81711181922352094</v>
      </c>
      <c r="KT31" s="7">
        <f t="shared" ca="1" si="211"/>
        <v>0.10596510385340219</v>
      </c>
      <c r="KU31" s="7">
        <f t="shared" ca="1" si="212"/>
        <v>1</v>
      </c>
      <c r="KV31" s="7" t="str">
        <f t="shared" ca="1" si="213"/>
        <v>1</v>
      </c>
      <c r="KW31" s="7">
        <f ca="1">IFERROR(IF(KW30+KV31&gt;KX$4,KW30,KW30+KV31),"")</f>
        <v>31</v>
      </c>
      <c r="KX31" s="7">
        <f t="shared" ca="1" si="302"/>
        <v>38</v>
      </c>
      <c r="KY31" s="7">
        <f t="shared" ca="1" si="214"/>
        <v>0.53872187976638297</v>
      </c>
      <c r="KZ31" s="7">
        <f t="shared" ca="1" si="215"/>
        <v>0.38435504331054016</v>
      </c>
      <c r="LA31" s="7">
        <f t="shared" ca="1" si="216"/>
        <v>1</v>
      </c>
      <c r="LB31" s="7" t="str">
        <f t="shared" ca="1" si="217"/>
        <v>1</v>
      </c>
      <c r="LC31" s="7">
        <f ca="1">IFERROR(IF(LC30+LB31&gt;LD$4,LC30,LC30+LB31),"")</f>
        <v>50</v>
      </c>
      <c r="LD31" s="7">
        <f t="shared" ca="1" si="303"/>
        <v>39</v>
      </c>
      <c r="LE31" s="7">
        <f t="shared" ca="1" si="218"/>
        <v>0.49308200866135443</v>
      </c>
      <c r="LF31" s="7">
        <f t="shared" ca="1" si="219"/>
        <v>0.4299949144155687</v>
      </c>
      <c r="LG31" s="7">
        <f t="shared" ca="1" si="220"/>
        <v>1</v>
      </c>
      <c r="LH31" s="7" t="str">
        <f t="shared" ca="1" si="221"/>
        <v>1</v>
      </c>
      <c r="LI31" s="7">
        <f ca="1">IFERROR(IF(LI30+LH31&gt;LJ$4,LI30,LI30+LH31),"")</f>
        <v>44</v>
      </c>
      <c r="LJ31" s="7">
        <f t="shared" ca="1" si="304"/>
        <v>40</v>
      </c>
      <c r="LK31" s="7">
        <f t="shared" ca="1" si="222"/>
        <v>0.94418088269051204</v>
      </c>
      <c r="LL31" s="7">
        <f t="shared" ca="1" si="223"/>
        <v>-2.1103959613588907E-2</v>
      </c>
      <c r="LM31" s="7">
        <f t="shared" ca="1" si="224"/>
        <v>0</v>
      </c>
      <c r="LN31" s="7">
        <f t="shared" ca="1" si="225"/>
        <v>0</v>
      </c>
      <c r="LO31" s="7">
        <f ca="1">IFERROR(IF(LO30+LN31&gt;LP$4,LO30,LO30+LN31),"")</f>
        <v>54</v>
      </c>
      <c r="LP31" s="7">
        <f t="shared" ca="1" si="305"/>
        <v>40</v>
      </c>
      <c r="LQ31" s="7">
        <f t="shared" ca="1" si="226"/>
        <v>6.9444196526487478E-2</v>
      </c>
      <c r="LR31" s="7">
        <f t="shared" ca="1" si="227"/>
        <v>0.85363272655043565</v>
      </c>
      <c r="LS31" s="7">
        <f t="shared" ca="1" si="228"/>
        <v>2</v>
      </c>
      <c r="LT31" s="7">
        <f t="shared" ca="1" si="229"/>
        <v>4</v>
      </c>
      <c r="LU31" s="7">
        <f ca="1">IFERROR(IF(LU30+LT31&gt;LV$4,LU30,LU30+LT31),"")</f>
        <v>44</v>
      </c>
      <c r="LV31" s="7">
        <f t="shared" ca="1" si="306"/>
        <v>42</v>
      </c>
      <c r="LW31" s="7">
        <f t="shared" ca="1" si="230"/>
        <v>0.41052385997456464</v>
      </c>
      <c r="LX31" s="7">
        <f t="shared" ca="1" si="231"/>
        <v>0.51255306310235849</v>
      </c>
      <c r="LY31" s="7">
        <f t="shared" ca="1" si="232"/>
        <v>1</v>
      </c>
      <c r="LZ31" s="7" t="str">
        <f t="shared" ca="1" si="233"/>
        <v>1</v>
      </c>
      <c r="MA31" s="7">
        <f ca="1">IFERROR(IF(MA30+LZ31&gt;MB$4,MA30,MA30+LZ31),"")</f>
        <v>43</v>
      </c>
      <c r="MB31" s="7">
        <f t="shared" ca="1" si="307"/>
        <v>43</v>
      </c>
      <c r="MC31" s="7">
        <f t="shared" ca="1" si="234"/>
        <v>0.97863189131836159</v>
      </c>
      <c r="MD31" s="7">
        <f t="shared" ca="1" si="235"/>
        <v>-5.5554968241438463E-2</v>
      </c>
      <c r="ME31" s="7">
        <f t="shared" ca="1" si="236"/>
        <v>0</v>
      </c>
      <c r="MF31" s="7">
        <f t="shared" ca="1" si="237"/>
        <v>0</v>
      </c>
      <c r="MG31" s="7">
        <f ca="1">IFERROR(IF(MG30+MF31&gt;MH$4,MG30,MG30+MF31),"")</f>
        <v>48</v>
      </c>
      <c r="MH31" s="7">
        <f t="shared" ca="1" si="308"/>
        <v>43</v>
      </c>
      <c r="MI31" s="7">
        <f t="shared" ca="1" si="238"/>
        <v>0.38511975320667058</v>
      </c>
      <c r="MJ31" s="7">
        <f t="shared" ca="1" si="239"/>
        <v>0.53795716987025255</v>
      </c>
      <c r="MK31" s="7">
        <f t="shared" ca="1" si="240"/>
        <v>1</v>
      </c>
      <c r="ML31" s="7" t="str">
        <f t="shared" ca="1" si="241"/>
        <v>1</v>
      </c>
      <c r="MM31" s="7">
        <f ca="1">IFERROR(IF(MM30+ML31&gt;MN$4,MM30,MM30+ML31),"")</f>
        <v>50</v>
      </c>
      <c r="MN31" s="7">
        <f t="shared" ca="1" si="309"/>
        <v>44</v>
      </c>
      <c r="MO31" s="7">
        <f t="shared" ca="1" si="242"/>
        <v>0.1427429597108808</v>
      </c>
      <c r="MP31" s="7">
        <f t="shared" ca="1" si="243"/>
        <v>0.78033396336604233</v>
      </c>
      <c r="MQ31" s="7">
        <f t="shared" ca="1" si="244"/>
        <v>1</v>
      </c>
      <c r="MR31" s="7" t="str">
        <f t="shared" ca="1" si="245"/>
        <v>1</v>
      </c>
      <c r="MS31" s="7">
        <f ca="1">IFERROR(IF(MS30+MR31&gt;MT$4,MS30,MS30+MR31),"")</f>
        <v>56</v>
      </c>
      <c r="MT31" s="7">
        <f t="shared" ca="1" si="310"/>
        <v>45</v>
      </c>
      <c r="MU31" s="7">
        <f t="shared" ca="1" si="246"/>
        <v>0.40441581257357184</v>
      </c>
      <c r="MV31" s="7">
        <f t="shared" ca="1" si="247"/>
        <v>0.51866111050335129</v>
      </c>
      <c r="MW31" s="7">
        <f t="shared" ca="1" si="248"/>
        <v>1</v>
      </c>
      <c r="MX31" s="7" t="str">
        <f t="shared" ca="1" si="249"/>
        <v>1</v>
      </c>
      <c r="MY31" s="7">
        <f ca="1">IFERROR(IF(MY30+MX31&gt;MZ$4,MY30,MY30+MX31),"")</f>
        <v>60</v>
      </c>
      <c r="MZ31" s="7">
        <f t="shared" ca="1" si="311"/>
        <v>45</v>
      </c>
      <c r="NA31" s="7">
        <f t="shared" ca="1" si="250"/>
        <v>0.88426187944952839</v>
      </c>
      <c r="NB31" s="7">
        <f t="shared" ca="1" si="251"/>
        <v>3.8815043627394741E-2</v>
      </c>
      <c r="NC31" s="7">
        <f t="shared" ca="1" si="252"/>
        <v>1</v>
      </c>
      <c r="ND31" s="7" t="str">
        <f t="shared" ca="1" si="253"/>
        <v>1</v>
      </c>
      <c r="NE31" s="7">
        <f ca="1">IFERROR(IF(NE30+ND31&gt;NF$4,NE30,NE30+ND31),"")</f>
        <v>40</v>
      </c>
      <c r="NF31" s="7">
        <f t="shared" ca="1" si="312"/>
        <v>46</v>
      </c>
      <c r="NG31" s="7">
        <f t="shared" ca="1" si="254"/>
        <v>0.89889330682183566</v>
      </c>
      <c r="NH31" s="7">
        <f t="shared" ca="1" si="255"/>
        <v>2.418361625508747E-2</v>
      </c>
      <c r="NI31" s="7">
        <f t="shared" ca="1" si="256"/>
        <v>1</v>
      </c>
      <c r="NJ31" s="7" t="str">
        <f t="shared" ca="1" si="257"/>
        <v>1</v>
      </c>
      <c r="NK31" s="7">
        <f ca="1">IFERROR(IF(NK30+NJ31&gt;NL$4,NK30,NK30+NJ31),"")</f>
        <v>60</v>
      </c>
      <c r="NL31" s="7">
        <f t="shared" ca="1" si="313"/>
        <v>47</v>
      </c>
      <c r="NM31" s="7">
        <f t="shared" ca="1" si="258"/>
        <v>0.18259621492076306</v>
      </c>
      <c r="NN31" s="7">
        <f t="shared" ca="1" si="259"/>
        <v>0.74048070815616007</v>
      </c>
      <c r="NO31" s="7">
        <f t="shared" ca="1" si="260"/>
        <v>1</v>
      </c>
      <c r="NP31" s="7" t="str">
        <f t="shared" ca="1" si="261"/>
        <v>1</v>
      </c>
      <c r="NQ31" s="7">
        <f ca="1">IFERROR(IF(NQ30+NP31&gt;NR$4,NQ30,NQ30+NP31),"")</f>
        <v>51</v>
      </c>
      <c r="NR31" s="7">
        <f t="shared" ca="1" si="314"/>
        <v>48</v>
      </c>
      <c r="NT31">
        <v>29</v>
      </c>
      <c r="NU31" s="7" t="s">
        <v>19</v>
      </c>
      <c r="NV31" s="7" t="str">
        <f t="shared" ca="1" si="16"/>
        <v/>
      </c>
      <c r="NW31" s="7" t="str">
        <f t="shared" ca="1" si="8"/>
        <v/>
      </c>
      <c r="NX31" t="str">
        <f ca="1">IFERROR(VLOOKUP(NT31,$K$3:$AK$568,8,FALSE),"")</f>
        <v/>
      </c>
      <c r="NY31" t="str">
        <f ca="1">IFERROR(VLOOKUP(NT31,$K$3:$AK$568,9,FALSE),"")</f>
        <v/>
      </c>
      <c r="NZ31" s="7" t="str">
        <f ca="1">IFERROR(VLOOKUP(NT31,$K$3:$AK$568,27,FALSE),"")</f>
        <v/>
      </c>
      <c r="OB31">
        <v>29</v>
      </c>
      <c r="OC31" s="7" t="s">
        <v>19</v>
      </c>
      <c r="OD31" t="e">
        <f t="shared" ca="1" si="17"/>
        <v>#N/A</v>
      </c>
      <c r="OE31" s="7" t="str">
        <f t="shared" ca="1" si="18"/>
        <v/>
      </c>
      <c r="OF31" s="7" t="str">
        <f t="shared" ca="1" si="19"/>
        <v/>
      </c>
      <c r="OG31" t="str">
        <f t="shared" ca="1" si="20"/>
        <v/>
      </c>
      <c r="OI31">
        <v>29</v>
      </c>
      <c r="OJ31" s="7" t="s">
        <v>19</v>
      </c>
      <c r="OK31" s="7" t="str">
        <f t="shared" ca="1" si="21"/>
        <v/>
      </c>
      <c r="OL31" s="7" t="str">
        <f t="shared" ca="1" si="22"/>
        <v/>
      </c>
      <c r="OM31" t="str">
        <f ca="1">IFERROR(VLOOKUP(OI31,$L$3:$AK$568,7,FALSE),"")</f>
        <v/>
      </c>
      <c r="ON31" t="str">
        <f ca="1">IFERROR(VLOOKUP(OI31,$L$3:$AK$568,8,FALSE),"")</f>
        <v/>
      </c>
      <c r="OO31" s="7" t="str">
        <f ca="1">IFERROR(VLOOKUP(OI31,$L$3:$AK$568,26,FALSE),"")</f>
        <v/>
      </c>
      <c r="OQ31">
        <v>29</v>
      </c>
      <c r="OR31" s="7" t="s">
        <v>19</v>
      </c>
      <c r="OS31" t="e">
        <f t="shared" ca="1" si="23"/>
        <v>#N/A</v>
      </c>
      <c r="OT31" s="7" t="str">
        <f t="shared" ca="1" si="24"/>
        <v/>
      </c>
      <c r="OU31" s="7" t="str">
        <f t="shared" ca="1" si="25"/>
        <v/>
      </c>
      <c r="OV31" t="str">
        <f t="shared" ca="1" si="26"/>
        <v/>
      </c>
      <c r="OX31">
        <v>29</v>
      </c>
      <c r="OY31" s="7" t="s">
        <v>19</v>
      </c>
      <c r="OZ31" s="7" t="str">
        <f t="shared" ca="1" si="27"/>
        <v/>
      </c>
      <c r="PA31" s="7" t="str">
        <f t="shared" ca="1" si="28"/>
        <v/>
      </c>
      <c r="PB31" t="str">
        <f ca="1">IFERROR(VLOOKUP(OX31,$M$3:$AK$568,6,FALSE),"")</f>
        <v/>
      </c>
      <c r="PC31" t="str">
        <f ca="1">IFERROR(VLOOKUP(OX31,$M$3:$AK$568,7,FALSE),"")</f>
        <v/>
      </c>
      <c r="PD31" s="7" t="str">
        <f ca="1">IFERROR(VLOOKUP(OX31,$M$3:$AK$568,25,FALSE),"")</f>
        <v/>
      </c>
      <c r="PF31">
        <v>29</v>
      </c>
      <c r="PG31" s="7" t="s">
        <v>19</v>
      </c>
      <c r="PH31" t="e">
        <f t="shared" ca="1" si="29"/>
        <v>#N/A</v>
      </c>
      <c r="PI31" s="7" t="str">
        <f t="shared" ca="1" si="30"/>
        <v/>
      </c>
      <c r="PJ31" s="7" t="str">
        <f t="shared" ca="1" si="31"/>
        <v/>
      </c>
      <c r="PK31" t="str">
        <f t="shared" ca="1" si="32"/>
        <v/>
      </c>
      <c r="PM31">
        <v>29</v>
      </c>
      <c r="PN31" s="7" t="s">
        <v>19</v>
      </c>
      <c r="PO31" s="202" t="str">
        <f t="shared" ca="1" si="33"/>
        <v/>
      </c>
      <c r="PP31" s="7" t="str">
        <f t="shared" ca="1" si="34"/>
        <v/>
      </c>
      <c r="PQ31" t="str">
        <f ca="1">IFERROR(VLOOKUP(PM31,$G$325:$R$409,12,FALSE),"")</f>
        <v/>
      </c>
      <c r="PR31" t="e">
        <f ca="1">VLOOKUP(PM31,$G$324:$Q$409,11,FALSE)</f>
        <v>#N/A</v>
      </c>
      <c r="PS31" s="7" t="str">
        <f ca="1">VLOOKUP(PQ31,$R$325:$Y$409,8,FALSE)</f>
        <v>- -</v>
      </c>
      <c r="PT31" s="7">
        <f ca="1">ReSt</f>
        <v>-4</v>
      </c>
      <c r="PU31" s="7" t="e">
        <f t="shared" ca="1" si="35"/>
        <v>#N/A</v>
      </c>
      <c r="PV31" s="7" t="e">
        <f t="shared" ca="1" si="36"/>
        <v>#N/A</v>
      </c>
      <c r="PW31" s="7" t="str">
        <f ca="1">VLOOKUP(PQ31,$R$325:$AK$409,8,FALSE)</f>
        <v>- -</v>
      </c>
      <c r="PX31" s="7"/>
      <c r="PY31">
        <v>29</v>
      </c>
      <c r="PZ31" s="7" t="s">
        <v>19</v>
      </c>
      <c r="QA31" t="str">
        <f t="shared" ca="1" si="37"/>
        <v/>
      </c>
      <c r="QB31" s="7" t="str">
        <f t="shared" ca="1" si="38"/>
        <v/>
      </c>
      <c r="QC31" s="7" t="str">
        <f t="shared" ca="1" si="39"/>
        <v/>
      </c>
      <c r="QD31" t="str">
        <f t="shared" ca="1" si="40"/>
        <v/>
      </c>
      <c r="QF31">
        <v>29</v>
      </c>
      <c r="QG31" s="7" t="s">
        <v>19</v>
      </c>
      <c r="QH31" s="7" t="str">
        <f t="shared" ca="1" si="41"/>
        <v/>
      </c>
      <c r="QI31" s="7" t="e">
        <f t="shared" ca="1" si="42"/>
        <v>#VALUE!</v>
      </c>
      <c r="QJ31" t="e">
        <f t="shared" ca="1" si="43"/>
        <v>#N/A</v>
      </c>
      <c r="QK31" s="7" t="e">
        <f t="shared" ca="1" si="44"/>
        <v>#N/A</v>
      </c>
      <c r="QM31">
        <v>29</v>
      </c>
      <c r="QN31" s="7" t="s">
        <v>19</v>
      </c>
      <c r="QO31" t="str">
        <f t="shared" ca="1" si="45"/>
        <v/>
      </c>
      <c r="QP31" s="7" t="str">
        <f t="shared" ca="1" si="46"/>
        <v/>
      </c>
      <c r="QQ31" t="str">
        <f t="shared" ca="1" si="47"/>
        <v/>
      </c>
    </row>
    <row r="32" spans="1:459" x14ac:dyDescent="0.25">
      <c r="A32" s="240"/>
      <c r="C32" s="75"/>
      <c r="D32" s="76"/>
      <c r="F32" s="75"/>
      <c r="G32" s="76"/>
      <c r="I32" s="75"/>
      <c r="J32" s="85"/>
      <c r="K32" s="85">
        <f t="shared" ca="1" si="9"/>
        <v>1</v>
      </c>
      <c r="L32" s="85">
        <f t="shared" ca="1" si="316"/>
        <v>0</v>
      </c>
      <c r="M32" s="70">
        <f t="shared" ca="1" si="11"/>
        <v>2</v>
      </c>
      <c r="O32" s="222">
        <f t="shared" ca="1" si="12"/>
        <v>175</v>
      </c>
      <c r="Q32" s="7" t="str">
        <f t="shared" si="50"/>
        <v>Adrenal Strength</v>
      </c>
      <c r="R32" s="9" t="s">
        <v>1340</v>
      </c>
      <c r="S32" s="9" t="s">
        <v>1839</v>
      </c>
      <c r="T32" s="61" t="str">
        <f>SUBSTITUTE(IFERROR(IFERROR(VLOOKUP(R32,'[1]Skill Statistics'!$A$3:$C$513,2,FALSE),VLOOKUP(Q32,'[1]Skill Statistics'!$A$3:$C$513,2,FALSE)),T31),"R*","ReSt")</f>
        <v>Co/SD</v>
      </c>
      <c r="U32" s="61" t="str">
        <f>IFERROR(IFERROR(VLOOKUP(R32,'[1]Skill Statistics'!$A$3:$C$513,3,FALSE),VLOOKUP(Q32,'[1]Skill Statistics'!$A$3:$C$513,3,FALSE)),U31)</f>
        <v>St</v>
      </c>
      <c r="V32" s="61" t="str">
        <f>IF(ISNUMBER(SEARCH("Category",R32)),"- -",IFERROR(IFERROR(VLOOKUP(Q32,[1]Professions!$A$4:$AM$288,MATCH(Profession,[1]Professions!$A$1:$AM$1,0),FALSE),VLOOKUP(Q32,Calculations!$B$91:$I$95,8,FALSE)),"- -"))</f>
        <v>5 / 7</v>
      </c>
      <c r="W32" s="60">
        <f t="shared" si="13"/>
        <v>0</v>
      </c>
      <c r="X32" s="7">
        <f ca="1">IFERROR(VLOOKUP(R32,$BS$6:$NR$519,MATCH(ActualLevel,$BS$3:$NR$3,0),FALSE),"- -")</f>
        <v>0</v>
      </c>
      <c r="Y32" s="7">
        <f t="shared" ca="1" si="320"/>
        <v>0</v>
      </c>
      <c r="Z32" s="7">
        <f ca="1">IFERROR(VLOOKUP(Y32,Charts!$BQ$2:$BR$52,2,FALSE),"- -")</f>
        <v>-25</v>
      </c>
      <c r="AA32" s="7">
        <f t="shared" ca="1" si="51"/>
        <v>9</v>
      </c>
      <c r="AB32" s="7">
        <f t="shared" ca="1" si="317"/>
        <v>0</v>
      </c>
      <c r="AC32" s="7"/>
      <c r="AD32" s="7"/>
      <c r="AE32" s="7"/>
      <c r="AF32" s="7"/>
      <c r="AG32" s="7"/>
      <c r="AH32" s="43"/>
      <c r="AI32" s="7"/>
      <c r="AJ32" s="7"/>
      <c r="AK32" s="7">
        <f t="shared" ca="1" si="52"/>
        <v>-16</v>
      </c>
      <c r="AL32" s="7"/>
      <c r="AM32" s="69">
        <f>IFERROR(VLOOKUP(R32,'[1]Skill Statistics'!$A$3:$AN$513,MATCH(Profession,'[1]Skill Statistics'!$A$2:$AN$2,0),FALSE),0)</f>
        <v>0</v>
      </c>
      <c r="AN32" s="85">
        <f>IFERROR(VLOOKUP(Q32,'[1]Skill Statistics'!$A$3:$BK$513,MATCH(Archetype,'[1]Skill Statistics'!$A$2:$BK$2,0),FALSE),0)</f>
        <v>1</v>
      </c>
      <c r="AO32" s="85">
        <f>IFERROR(VLOOKUP(Q32,'[1]Skill Statistics'!$A$3:$BB$513,MATCH(Race,'[1]Skill Statistics'!$A$2:$BB$2,0),FALSE),0)</f>
        <v>0</v>
      </c>
      <c r="AP32" s="85">
        <f t="shared" ca="1" si="14"/>
        <v>0.9</v>
      </c>
      <c r="AQ32" s="70"/>
      <c r="AS32" s="69">
        <f>IFERROR(VLOOKUP(Q32,'[1]Professional Skills'!$A$4:$AM$288,MATCH(Profession,'[1]Professional Skills'!$A$3:$AM$3,0),FALSE),"- -")</f>
        <v>0</v>
      </c>
      <c r="AU32" s="7">
        <f t="shared" si="319"/>
        <v>0</v>
      </c>
      <c r="AV32" s="7">
        <f t="shared" ca="1" si="318"/>
        <v>0</v>
      </c>
      <c r="AW32" t="str">
        <f t="shared" si="55"/>
        <v/>
      </c>
      <c r="AX32" t="str">
        <f>IFERROR(_xlfn.RANK.EQ(AW32,$AW$5:$AW$568),"")</f>
        <v/>
      </c>
      <c r="AY32">
        <f t="shared" si="3"/>
        <v>0</v>
      </c>
      <c r="AZ32" s="70" t="str">
        <f t="shared" si="53"/>
        <v/>
      </c>
      <c r="BB32" s="69">
        <f>IFERROR(IF(Q32="Language",VLOOKUP(R32,[1]Cultures!$B$4:$N$218,MATCH(Culture,[1]Cultures!$B$3:$N$3,0),FALSE),VLOOKUP(Q32,[1]Cultures!$B$4:$O$212,MATCH(Culture,[1]Cultures!$B$3:$O$3,0),FALSE)),"- -")</f>
        <v>0</v>
      </c>
      <c r="BD32">
        <f t="shared" ca="1" si="315"/>
        <v>0</v>
      </c>
      <c r="BE32" t="str">
        <f t="shared" si="262"/>
        <v/>
      </c>
      <c r="BI32" s="7">
        <f t="shared" si="54"/>
        <v>0</v>
      </c>
      <c r="BJ32" s="7"/>
      <c r="BK32" s="7"/>
      <c r="BL32" s="70">
        <f t="shared" si="6"/>
        <v>0</v>
      </c>
      <c r="BN32" s="69">
        <f>IFERROR(VLOOKUP(V32,Charts!$BT$2:$BV$14,3,FALSE),"- -")</f>
        <v>0.46153846153846156</v>
      </c>
      <c r="BO32" s="85">
        <f t="shared" ca="1" si="15"/>
        <v>1.7335654321896712</v>
      </c>
      <c r="BP32" s="70">
        <f t="shared" ca="1" si="263"/>
        <v>175</v>
      </c>
      <c r="BR32" s="7">
        <v>27</v>
      </c>
      <c r="BS32" s="9" t="str">
        <f ca="1">VLOOKUP(BR32,$O$3:$R$568,4,FALSE)</f>
        <v>Rock</v>
      </c>
      <c r="BT32" s="7" t="str">
        <f ca="1">VLOOKUP(BS32,$R$3:$V$568,5,FALSE)</f>
        <v>3 / 4</v>
      </c>
      <c r="BU32" s="7">
        <f ca="1">VLOOKUP(BT32,Charts!$BT$2:$BV$14,3,FALSE)</f>
        <v>0.69230769230769229</v>
      </c>
      <c r="BV32" s="7" t="str">
        <f t="shared" ca="1" si="56"/>
        <v>3</v>
      </c>
      <c r="BW32" s="7" t="str">
        <f t="shared" ca="1" si="57"/>
        <v>4</v>
      </c>
      <c r="BY32" s="7">
        <f t="shared" ca="1" si="58"/>
        <v>8.6108573926031329E-2</v>
      </c>
      <c r="BZ32" s="7">
        <f t="shared" ca="1" si="59"/>
        <v>0.60619911838166096</v>
      </c>
      <c r="CA32" s="7">
        <f t="shared" ca="1" si="60"/>
        <v>1</v>
      </c>
      <c r="CB32" s="7" t="str">
        <f t="shared" ca="1" si="61"/>
        <v>3</v>
      </c>
      <c r="CC32" s="7">
        <f ca="1">IFERROR(IF(CC31+CB32&gt;CD$4,CC31,CC31+CB32),"")</f>
        <v>38</v>
      </c>
      <c r="CD32" s="7">
        <f t="shared" ca="1" si="264"/>
        <v>0</v>
      </c>
      <c r="CE32" s="7">
        <f t="shared" ca="1" si="62"/>
        <v>0.77768360141459514</v>
      </c>
      <c r="CF32" s="7">
        <f t="shared" ca="1" si="63"/>
        <v>-8.5375909106902848E-2</v>
      </c>
      <c r="CG32" s="7">
        <f t="shared" ca="1" si="64"/>
        <v>0</v>
      </c>
      <c r="CH32" s="7">
        <f t="shared" ca="1" si="65"/>
        <v>0</v>
      </c>
      <c r="CI32" s="7">
        <f ca="1">IFERROR(IF(CI31+CH32&gt;CJ$4,CI31,CI31+CH32),"")</f>
        <v>38</v>
      </c>
      <c r="CJ32" s="7">
        <f t="shared" ca="1" si="265"/>
        <v>0</v>
      </c>
      <c r="CK32" s="7">
        <f t="shared" ca="1" si="66"/>
        <v>0.18248649550952756</v>
      </c>
      <c r="CL32" s="7">
        <f t="shared" ca="1" si="67"/>
        <v>0.50982119679816473</v>
      </c>
      <c r="CM32" s="7">
        <f t="shared" ca="1" si="68"/>
        <v>1</v>
      </c>
      <c r="CN32" s="7" t="str">
        <f t="shared" ca="1" si="69"/>
        <v>3</v>
      </c>
      <c r="CO32" s="7">
        <f ca="1">IFERROR(IF(CO31+CN32&gt;CP$4,CO31,CO31+CN32),"")</f>
        <v>59</v>
      </c>
      <c r="CP32" s="7">
        <f t="shared" ca="1" si="266"/>
        <v>0</v>
      </c>
      <c r="CQ32" s="7">
        <f t="shared" ca="1" si="70"/>
        <v>0.1224851819438989</v>
      </c>
      <c r="CR32" s="7">
        <f t="shared" ca="1" si="71"/>
        <v>0.56982251036379339</v>
      </c>
      <c r="CS32" s="7">
        <f t="shared" ca="1" si="72"/>
        <v>1</v>
      </c>
      <c r="CT32" s="7" t="str">
        <f t="shared" ca="1" si="73"/>
        <v>3</v>
      </c>
      <c r="CU32" s="7">
        <f ca="1">IFERROR(IF(CU31+CT32&gt;CV$4,CU31,CU31+CT32),"")</f>
        <v>51</v>
      </c>
      <c r="CV32" s="7">
        <f t="shared" ca="1" si="267"/>
        <v>1</v>
      </c>
      <c r="CW32" s="7">
        <f t="shared" ca="1" si="74"/>
        <v>0.25852545722399289</v>
      </c>
      <c r="CX32" s="7">
        <f t="shared" ca="1" si="75"/>
        <v>0.4337822350836994</v>
      </c>
      <c r="CY32" s="7">
        <f t="shared" ca="1" si="76"/>
        <v>1</v>
      </c>
      <c r="CZ32" s="7" t="str">
        <f t="shared" ca="1" si="77"/>
        <v>3</v>
      </c>
      <c r="DA32" s="7">
        <f ca="1">IFERROR(IF(DA31+CZ32&gt;DB$4,DA31,DA31+CZ32),"")</f>
        <v>58</v>
      </c>
      <c r="DB32" s="7">
        <f t="shared" ca="1" si="268"/>
        <v>1</v>
      </c>
      <c r="DC32" s="7">
        <f t="shared" ca="1" si="78"/>
        <v>0.50029920817951212</v>
      </c>
      <c r="DD32" s="7">
        <f t="shared" ca="1" si="79"/>
        <v>0.19200848412818017</v>
      </c>
      <c r="DE32" s="7">
        <f t="shared" ca="1" si="80"/>
        <v>1</v>
      </c>
      <c r="DF32" s="7" t="str">
        <f t="shared" ca="1" si="81"/>
        <v>3</v>
      </c>
      <c r="DG32" s="7">
        <f ca="1">IFERROR(IF(DG31+DF32&gt;DH$4,DG31,DG31+DF32),"")</f>
        <v>45</v>
      </c>
      <c r="DH32" s="7">
        <f t="shared" ca="1" si="269"/>
        <v>2</v>
      </c>
      <c r="DI32" s="7">
        <f t="shared" ca="1" si="82"/>
        <v>0.31354412994506398</v>
      </c>
      <c r="DJ32" s="7">
        <f t="shared" ca="1" si="83"/>
        <v>0.37876356236262831</v>
      </c>
      <c r="DK32" s="7">
        <f t="shared" ca="1" si="84"/>
        <v>1</v>
      </c>
      <c r="DL32" s="7" t="str">
        <f t="shared" ca="1" si="85"/>
        <v>3</v>
      </c>
      <c r="DM32" s="7">
        <f ca="1">IFERROR(IF(DM31+DL32&gt;DN$4,DM31,DM31+DL32),"")</f>
        <v>58</v>
      </c>
      <c r="DN32" s="7">
        <f t="shared" ca="1" si="270"/>
        <v>2</v>
      </c>
      <c r="DO32" s="7">
        <f t="shared" ca="1" si="86"/>
        <v>0.78062754136472101</v>
      </c>
      <c r="DP32" s="7">
        <f t="shared" ca="1" si="87"/>
        <v>-8.8319849057028721E-2</v>
      </c>
      <c r="DQ32" s="7">
        <f t="shared" ca="1" si="88"/>
        <v>0</v>
      </c>
      <c r="DR32" s="7">
        <f t="shared" ca="1" si="89"/>
        <v>0</v>
      </c>
      <c r="DS32" s="7">
        <f ca="1">IFERROR(IF(DS31+DR32&gt;DT$4,DS31,DS31+DR32),"")</f>
        <v>59</v>
      </c>
      <c r="DT32" s="7">
        <f t="shared" ca="1" si="271"/>
        <v>2</v>
      </c>
      <c r="DU32" s="7">
        <f t="shared" ca="1" si="90"/>
        <v>0.50448632401054849</v>
      </c>
      <c r="DV32" s="7">
        <f t="shared" ca="1" si="91"/>
        <v>0.1878213682971438</v>
      </c>
      <c r="DW32" s="7">
        <f t="shared" ca="1" si="92"/>
        <v>1</v>
      </c>
      <c r="DX32" s="7" t="str">
        <f t="shared" ca="1" si="93"/>
        <v>3</v>
      </c>
      <c r="DY32" s="7">
        <f ca="1">IFERROR(IF(DY31+DX32&gt;DZ$4,DY31,DY31+DX32),"")</f>
        <v>59</v>
      </c>
      <c r="DZ32" s="7">
        <f t="shared" ca="1" si="272"/>
        <v>2</v>
      </c>
      <c r="EA32" s="7">
        <f t="shared" ca="1" si="94"/>
        <v>0.81568797295557438</v>
      </c>
      <c r="EB32" s="7">
        <f t="shared" ca="1" si="95"/>
        <v>-0.12338028064788209</v>
      </c>
      <c r="EC32" s="7">
        <f t="shared" ca="1" si="96"/>
        <v>0</v>
      </c>
      <c r="ED32" s="7">
        <f t="shared" ca="1" si="97"/>
        <v>0</v>
      </c>
      <c r="EE32" s="7">
        <f ca="1">IFERROR(IF(EE31+ED32&gt;EF$4,EE31,EE31+ED32),"")</f>
        <v>41</v>
      </c>
      <c r="EF32" s="7">
        <f t="shared" ca="1" si="273"/>
        <v>2</v>
      </c>
      <c r="EG32" s="7">
        <f t="shared" ca="1" si="98"/>
        <v>0.65402647498011901</v>
      </c>
      <c r="EH32" s="7">
        <f t="shared" ca="1" si="99"/>
        <v>3.828121732757328E-2</v>
      </c>
      <c r="EI32" s="7">
        <f t="shared" ca="1" si="100"/>
        <v>1</v>
      </c>
      <c r="EJ32" s="7" t="str">
        <f t="shared" ca="1" si="101"/>
        <v>3</v>
      </c>
      <c r="EK32" s="7">
        <f ca="1">IFERROR(IF(EK31+EJ32&gt;EL$4,EK31,EK31+EJ32),"")</f>
        <v>45</v>
      </c>
      <c r="EL32" s="7">
        <f t="shared" ca="1" si="274"/>
        <v>3</v>
      </c>
      <c r="EM32" s="7">
        <f t="shared" ca="1" si="102"/>
        <v>0.45118009436828355</v>
      </c>
      <c r="EN32" s="7">
        <f t="shared" ca="1" si="103"/>
        <v>0.24112759793940874</v>
      </c>
      <c r="EO32" s="7">
        <f t="shared" ca="1" si="104"/>
        <v>1</v>
      </c>
      <c r="EP32" s="7" t="str">
        <f t="shared" ca="1" si="105"/>
        <v>3</v>
      </c>
      <c r="EQ32" s="7">
        <f ca="1">IFERROR(IF(EQ31+EP32&gt;ER$4,EQ31,EQ31+EP32),"")</f>
        <v>45</v>
      </c>
      <c r="ER32" s="7">
        <f t="shared" ca="1" si="275"/>
        <v>4</v>
      </c>
      <c r="ES32" s="7">
        <f t="shared" ca="1" si="106"/>
        <v>0.86455887648895602</v>
      </c>
      <c r="ET32" s="7">
        <f t="shared" ca="1" si="107"/>
        <v>-0.17225118418126373</v>
      </c>
      <c r="EU32" s="7">
        <f t="shared" ca="1" si="108"/>
        <v>0</v>
      </c>
      <c r="EV32" s="7">
        <f t="shared" ca="1" si="109"/>
        <v>0</v>
      </c>
      <c r="EW32" s="7">
        <f ca="1">IFERROR(IF(EW31+EV32&gt;EX$4,EW31,EW31+EV32),"")</f>
        <v>49</v>
      </c>
      <c r="EX32" s="7">
        <f t="shared" ca="1" si="276"/>
        <v>4</v>
      </c>
      <c r="EY32" s="7">
        <f t="shared" ca="1" si="110"/>
        <v>0.20960754118943548</v>
      </c>
      <c r="EZ32" s="7">
        <f t="shared" ca="1" si="111"/>
        <v>0.48270015111825681</v>
      </c>
      <c r="FA32" s="7">
        <f t="shared" ca="1" si="112"/>
        <v>1</v>
      </c>
      <c r="FB32" s="7" t="str">
        <f t="shared" ca="1" si="113"/>
        <v>3</v>
      </c>
      <c r="FC32" s="7">
        <f ca="1">IFERROR(IF(FC31+FB32&gt;FD$4,FC31,FC31+FB32),"")</f>
        <v>47</v>
      </c>
      <c r="FD32" s="7">
        <f t="shared" ca="1" si="277"/>
        <v>5</v>
      </c>
      <c r="FE32" s="7">
        <f t="shared" ca="1" si="114"/>
        <v>0.16440340099541151</v>
      </c>
      <c r="FF32" s="7">
        <f t="shared" ca="1" si="115"/>
        <v>0.52790429131228078</v>
      </c>
      <c r="FG32" s="7">
        <f t="shared" ca="1" si="116"/>
        <v>1</v>
      </c>
      <c r="FH32" s="7" t="str">
        <f t="shared" ca="1" si="117"/>
        <v>3</v>
      </c>
      <c r="FI32" s="7">
        <f ca="1">IFERROR(IF(FI31+FH32&gt;FJ$4,FI31,FI31+FH32),"")</f>
        <v>56</v>
      </c>
      <c r="FJ32" s="7">
        <f t="shared" ca="1" si="278"/>
        <v>6</v>
      </c>
      <c r="FK32" s="7">
        <f t="shared" ca="1" si="118"/>
        <v>0.69728923117718988</v>
      </c>
      <c r="FL32" s="7">
        <f t="shared" ca="1" si="119"/>
        <v>-4.9815388694975926E-3</v>
      </c>
      <c r="FM32" s="7">
        <f t="shared" ca="1" si="120"/>
        <v>0</v>
      </c>
      <c r="FN32" s="7">
        <f t="shared" ca="1" si="121"/>
        <v>0</v>
      </c>
      <c r="FO32" s="7">
        <f ca="1">IFERROR(IF(FO31+FN32&gt;FP$4,FO31,FO31+FN32),"")</f>
        <v>36</v>
      </c>
      <c r="FP32" s="7">
        <f t="shared" ca="1" si="279"/>
        <v>6</v>
      </c>
      <c r="FQ32" s="7">
        <f t="shared" ca="1" si="122"/>
        <v>0.22134132823456942</v>
      </c>
      <c r="FR32" s="7">
        <f t="shared" ca="1" si="123"/>
        <v>0.47096636407312287</v>
      </c>
      <c r="FS32" s="7">
        <f t="shared" ca="1" si="124"/>
        <v>1</v>
      </c>
      <c r="FT32" s="7" t="str">
        <f t="shared" ca="1" si="125"/>
        <v>3</v>
      </c>
      <c r="FU32" s="7">
        <f ca="1">IFERROR(IF(FU31+FT32&gt;FV$4,FU31,FU31+FT32),"")</f>
        <v>60</v>
      </c>
      <c r="FV32" s="7">
        <f t="shared" ca="1" si="280"/>
        <v>7</v>
      </c>
      <c r="FW32" s="7">
        <f t="shared" ca="1" si="126"/>
        <v>0.57931429778220667</v>
      </c>
      <c r="FX32" s="7">
        <f t="shared" ca="1" si="127"/>
        <v>0.11299339452548562</v>
      </c>
      <c r="FY32" s="7">
        <f t="shared" ca="1" si="128"/>
        <v>1</v>
      </c>
      <c r="FZ32" s="7" t="str">
        <f t="shared" ca="1" si="129"/>
        <v>3</v>
      </c>
      <c r="GA32" s="7">
        <f ca="1">IFERROR(IF(GA31+FZ32&gt;GB$4,GA31,GA31+FZ32),"")</f>
        <v>42</v>
      </c>
      <c r="GB32" s="7">
        <f t="shared" ca="1" si="281"/>
        <v>8</v>
      </c>
      <c r="GC32" s="7">
        <f t="shared" ca="1" si="130"/>
        <v>0.61957595618882477</v>
      </c>
      <c r="GD32" s="7">
        <f t="shared" ca="1" si="131"/>
        <v>7.2731736118867518E-2</v>
      </c>
      <c r="GE32" s="7">
        <f t="shared" ca="1" si="132"/>
        <v>1</v>
      </c>
      <c r="GF32" s="7" t="str">
        <f t="shared" ca="1" si="133"/>
        <v>3</v>
      </c>
      <c r="GG32" s="7">
        <f ca="1">IFERROR(IF(GG31+GF32&gt;GH$4,GG31,GG31+GF32),"")</f>
        <v>52</v>
      </c>
      <c r="GH32" s="7">
        <f t="shared" ca="1" si="282"/>
        <v>9</v>
      </c>
      <c r="GI32" s="7">
        <f t="shared" ca="1" si="134"/>
        <v>0.70897375891623027</v>
      </c>
      <c r="GJ32" s="7">
        <f t="shared" ca="1" si="135"/>
        <v>-1.6666066608537977E-2</v>
      </c>
      <c r="GK32" s="7">
        <f t="shared" ca="1" si="136"/>
        <v>0</v>
      </c>
      <c r="GL32" s="7">
        <f t="shared" ca="1" si="137"/>
        <v>0</v>
      </c>
      <c r="GM32" s="7">
        <f ca="1">IFERROR(IF(GM31+GL32&gt;GN$4,GM31,GM31+GL32),"")</f>
        <v>37</v>
      </c>
      <c r="GN32" s="7">
        <f t="shared" ca="1" si="283"/>
        <v>9</v>
      </c>
      <c r="GO32" s="7">
        <f t="shared" ca="1" si="138"/>
        <v>0.17994026414571462</v>
      </c>
      <c r="GP32" s="7">
        <f t="shared" ca="1" si="139"/>
        <v>0.51236742816197767</v>
      </c>
      <c r="GQ32" s="7">
        <f t="shared" ca="1" si="140"/>
        <v>1</v>
      </c>
      <c r="GR32" s="7" t="str">
        <f t="shared" ca="1" si="141"/>
        <v>3</v>
      </c>
      <c r="GS32" s="7">
        <f ca="1">IFERROR(IF(GS31+GR32&gt;GT$4,GS31,GS31+GR32),"")</f>
        <v>52</v>
      </c>
      <c r="GT32" s="7">
        <f t="shared" ca="1" si="284"/>
        <v>10</v>
      </c>
      <c r="GU32" s="7">
        <f t="shared" ca="1" si="142"/>
        <v>0.12318425134357791</v>
      </c>
      <c r="GV32" s="7">
        <f t="shared" ca="1" si="143"/>
        <v>0.56912344096411438</v>
      </c>
      <c r="GW32" s="7">
        <f t="shared" ca="1" si="144"/>
        <v>1</v>
      </c>
      <c r="GX32" s="7" t="str">
        <f t="shared" ca="1" si="145"/>
        <v>3</v>
      </c>
      <c r="GY32" s="7">
        <f ca="1">IFERROR(IF(GY31+GX32&gt;GZ$4,GY31,GY31+GX32),"")</f>
        <v>45</v>
      </c>
      <c r="GZ32" s="7">
        <f t="shared" ca="1" si="285"/>
        <v>11</v>
      </c>
      <c r="HA32" s="7">
        <f t="shared" ca="1" si="146"/>
        <v>1.7081349173195148E-2</v>
      </c>
      <c r="HB32" s="7">
        <f t="shared" ca="1" si="147"/>
        <v>0.67522634313449714</v>
      </c>
      <c r="HC32" s="7">
        <f t="shared" ca="1" si="148"/>
        <v>1</v>
      </c>
      <c r="HD32" s="7" t="str">
        <f t="shared" ca="1" si="149"/>
        <v>3</v>
      </c>
      <c r="HE32" s="7">
        <f ca="1">IFERROR(IF(HE31+HD32&gt;HF$4,HE31,HE31+HD32),"")</f>
        <v>58</v>
      </c>
      <c r="HF32" s="7">
        <f t="shared" ca="1" si="286"/>
        <v>12</v>
      </c>
      <c r="HG32" s="7">
        <f t="shared" ca="1" si="150"/>
        <v>0.69409080894466946</v>
      </c>
      <c r="HH32" s="7">
        <f t="shared" ca="1" si="151"/>
        <v>-1.7831166369771667E-3</v>
      </c>
      <c r="HI32" s="7">
        <f t="shared" ca="1" si="152"/>
        <v>0</v>
      </c>
      <c r="HJ32" s="7">
        <f t="shared" ca="1" si="153"/>
        <v>0</v>
      </c>
      <c r="HK32" s="7">
        <f ca="1">IFERROR(IF(HK31+HJ32&gt;HL$4,HK31,HK31+HJ32),"")</f>
        <v>46</v>
      </c>
      <c r="HL32" s="7">
        <f t="shared" ca="1" si="287"/>
        <v>12</v>
      </c>
      <c r="HM32" s="7">
        <f t="shared" ca="1" si="154"/>
        <v>0.13691040383507935</v>
      </c>
      <c r="HN32" s="7">
        <f t="shared" ca="1" si="155"/>
        <v>0.55539728847261294</v>
      </c>
      <c r="HO32" s="7">
        <f t="shared" ca="1" si="156"/>
        <v>1</v>
      </c>
      <c r="HP32" s="7" t="str">
        <f t="shared" ca="1" si="157"/>
        <v>3</v>
      </c>
      <c r="HQ32" s="7">
        <f ca="1">IFERROR(IF(HQ31+HP32&gt;HR$4,HQ31,HQ31+HP32),"")</f>
        <v>58</v>
      </c>
      <c r="HR32" s="7">
        <f t="shared" ca="1" si="288"/>
        <v>12</v>
      </c>
      <c r="HS32" s="7">
        <f t="shared" ca="1" si="158"/>
        <v>0.94494426006060883</v>
      </c>
      <c r="HT32" s="7">
        <f t="shared" ca="1" si="159"/>
        <v>-0.25263656775291654</v>
      </c>
      <c r="HU32" s="7">
        <f t="shared" ca="1" si="160"/>
        <v>0</v>
      </c>
      <c r="HV32" s="7">
        <f t="shared" ca="1" si="161"/>
        <v>0</v>
      </c>
      <c r="HW32" s="7">
        <f ca="1">IFERROR(IF(HW31+HV32&gt;HX$4,HW31,HW31+HV32),"")</f>
        <v>48</v>
      </c>
      <c r="HX32" s="7">
        <f t="shared" ca="1" si="289"/>
        <v>12</v>
      </c>
      <c r="HY32" s="7">
        <f t="shared" ca="1" si="162"/>
        <v>0.49058223935288536</v>
      </c>
      <c r="HZ32" s="7">
        <f t="shared" ca="1" si="163"/>
        <v>0.20172545295480693</v>
      </c>
      <c r="IA32" s="7">
        <f t="shared" ca="1" si="164"/>
        <v>1</v>
      </c>
      <c r="IB32" s="7" t="str">
        <f t="shared" ca="1" si="165"/>
        <v>3</v>
      </c>
      <c r="IC32" s="7">
        <f ca="1">IFERROR(IF(IC31+IB32&gt;ID$4,IC31,IC31+IB32),"")</f>
        <v>59</v>
      </c>
      <c r="ID32" s="7">
        <f t="shared" ca="1" si="290"/>
        <v>13</v>
      </c>
      <c r="IE32" s="7">
        <f t="shared" ca="1" si="166"/>
        <v>0.60032779860599705</v>
      </c>
      <c r="IF32" s="7">
        <f t="shared" ca="1" si="167"/>
        <v>9.1979893701695237E-2</v>
      </c>
      <c r="IG32" s="7">
        <f t="shared" ca="1" si="168"/>
        <v>1</v>
      </c>
      <c r="IH32" s="7" t="str">
        <f t="shared" ca="1" si="169"/>
        <v>3</v>
      </c>
      <c r="II32" s="7">
        <f ca="1">IFERROR(IF(II31+IH32&gt;IJ$4,II31,II31+IH32),"")</f>
        <v>47</v>
      </c>
      <c r="IJ32" s="7">
        <f t="shared" ca="1" si="291"/>
        <v>14</v>
      </c>
      <c r="IK32" s="7">
        <f t="shared" ca="1" si="170"/>
        <v>0.50942622295869477</v>
      </c>
      <c r="IL32" s="7">
        <f t="shared" ca="1" si="171"/>
        <v>0.18288146934899752</v>
      </c>
      <c r="IM32" s="7">
        <f t="shared" ca="1" si="172"/>
        <v>1</v>
      </c>
      <c r="IN32" s="7" t="str">
        <f t="shared" ca="1" si="173"/>
        <v>3</v>
      </c>
      <c r="IO32" s="7">
        <f ca="1">IFERROR(IF(IO31+IN32&gt;IP$4,IO31,IO31+IN32),"")</f>
        <v>52</v>
      </c>
      <c r="IP32" s="7">
        <f t="shared" ca="1" si="292"/>
        <v>15</v>
      </c>
      <c r="IQ32" s="7">
        <f t="shared" ca="1" si="174"/>
        <v>0.75487499333525943</v>
      </c>
      <c r="IR32" s="7">
        <f t="shared" ca="1" si="175"/>
        <v>-6.2567301027567135E-2</v>
      </c>
      <c r="IS32" s="7">
        <f t="shared" ca="1" si="176"/>
        <v>0</v>
      </c>
      <c r="IT32" s="7">
        <f t="shared" ca="1" si="177"/>
        <v>0</v>
      </c>
      <c r="IU32" s="7">
        <f ca="1">IFERROR(IF(IU31+IT32&gt;IV$4,IU31,IU31+IT32),"")</f>
        <v>53</v>
      </c>
      <c r="IV32" s="7">
        <f t="shared" ca="1" si="293"/>
        <v>15</v>
      </c>
      <c r="IW32" s="7">
        <f t="shared" ca="1" si="178"/>
        <v>0.38996217390788879</v>
      </c>
      <c r="IX32" s="7">
        <f t="shared" ca="1" si="179"/>
        <v>0.3023455183998035</v>
      </c>
      <c r="IY32" s="7">
        <f t="shared" ca="1" si="180"/>
        <v>1</v>
      </c>
      <c r="IZ32" s="7" t="str">
        <f t="shared" ca="1" si="181"/>
        <v>3</v>
      </c>
      <c r="JA32" s="7">
        <f ca="1">IFERROR(IF(JA31+IZ32&gt;JB$4,JA31,JA31+IZ32),"")</f>
        <v>60</v>
      </c>
      <c r="JB32" s="7">
        <f t="shared" ca="1" si="294"/>
        <v>15</v>
      </c>
      <c r="JC32" s="7">
        <f t="shared" ca="1" si="182"/>
        <v>0.93804975416666903</v>
      </c>
      <c r="JD32" s="7">
        <f t="shared" ca="1" si="183"/>
        <v>-0.24574206185897673</v>
      </c>
      <c r="JE32" s="7">
        <f t="shared" ca="1" si="184"/>
        <v>0</v>
      </c>
      <c r="JF32" s="7">
        <f t="shared" ca="1" si="185"/>
        <v>0</v>
      </c>
      <c r="JG32" s="7">
        <f ca="1">IFERROR(IF(JG31+JF32&gt;JH$4,JG31,JG31+JF32),"")</f>
        <v>45</v>
      </c>
      <c r="JH32" s="7">
        <f t="shared" ca="1" si="295"/>
        <v>15</v>
      </c>
      <c r="JI32" s="7">
        <f t="shared" ca="1" si="186"/>
        <v>1.6004745864510728E-2</v>
      </c>
      <c r="JJ32" s="7">
        <f t="shared" ca="1" si="187"/>
        <v>0.67630294644318156</v>
      </c>
      <c r="JK32" s="7">
        <f t="shared" ca="1" si="188"/>
        <v>1</v>
      </c>
      <c r="JL32" s="7" t="str">
        <f t="shared" ca="1" si="189"/>
        <v>3</v>
      </c>
      <c r="JM32" s="7">
        <f ca="1">IFERROR(IF(JM31+JL32&gt;JN$4,JM31,JM31+JL32),"")</f>
        <v>59</v>
      </c>
      <c r="JN32" s="7">
        <f t="shared" ca="1" si="296"/>
        <v>15</v>
      </c>
      <c r="JO32" s="7">
        <f t="shared" ca="1" si="190"/>
        <v>0.31185487073991958</v>
      </c>
      <c r="JP32" s="7">
        <f t="shared" ca="1" si="191"/>
        <v>0.38045282156777271</v>
      </c>
      <c r="JQ32" s="7">
        <f t="shared" ca="1" si="192"/>
        <v>1</v>
      </c>
      <c r="JR32" s="7" t="str">
        <f t="shared" ca="1" si="193"/>
        <v>3</v>
      </c>
      <c r="JS32" s="7">
        <f ca="1">IFERROR(IF(JS31+JR32&gt;JT$4,JS31,JS31+JR32),"")</f>
        <v>60</v>
      </c>
      <c r="JT32" s="7">
        <f t="shared" ca="1" si="297"/>
        <v>15</v>
      </c>
      <c r="JU32" s="7">
        <f t="shared" ca="1" si="194"/>
        <v>0.69421950985373659</v>
      </c>
      <c r="JV32" s="7">
        <f t="shared" ca="1" si="195"/>
        <v>-1.9118175460443032E-3</v>
      </c>
      <c r="JW32" s="7">
        <f t="shared" ca="1" si="196"/>
        <v>0</v>
      </c>
      <c r="JX32" s="7">
        <f t="shared" ca="1" si="197"/>
        <v>0</v>
      </c>
      <c r="JY32" s="7">
        <f ca="1">IFERROR(IF(JY31+JX32&gt;JZ$4,JY31,JY31+JX32),"")</f>
        <v>53</v>
      </c>
      <c r="JZ32" s="7">
        <f t="shared" ca="1" si="298"/>
        <v>15</v>
      </c>
      <c r="KA32" s="7">
        <f t="shared" ca="1" si="198"/>
        <v>0.41710081915773634</v>
      </c>
      <c r="KB32" s="7">
        <f t="shared" ca="1" si="199"/>
        <v>0.27520687314995596</v>
      </c>
      <c r="KC32" s="7">
        <f t="shared" ca="1" si="200"/>
        <v>1</v>
      </c>
      <c r="KD32" s="7" t="str">
        <f t="shared" ca="1" si="201"/>
        <v>3</v>
      </c>
      <c r="KE32" s="7">
        <f ca="1">IFERROR(IF(KE31+KD32&gt;KF$4,KE31,KE31+KD32),"")</f>
        <v>52</v>
      </c>
      <c r="KF32" s="7">
        <f t="shared" ca="1" si="299"/>
        <v>16</v>
      </c>
      <c r="KG32" s="7">
        <f t="shared" ca="1" si="202"/>
        <v>0.62383125372706771</v>
      </c>
      <c r="KH32" s="7">
        <f t="shared" ca="1" si="203"/>
        <v>6.8476438580624577E-2</v>
      </c>
      <c r="KI32" s="7">
        <f t="shared" ca="1" si="204"/>
        <v>1</v>
      </c>
      <c r="KJ32" s="7" t="str">
        <f t="shared" ca="1" si="205"/>
        <v>3</v>
      </c>
      <c r="KK32" s="7">
        <f ca="1">IFERROR(IF(KK31+KJ32&gt;KL$4,KK31,KK31+KJ32),"")</f>
        <v>51</v>
      </c>
      <c r="KL32" s="7">
        <f t="shared" ca="1" si="300"/>
        <v>17</v>
      </c>
      <c r="KM32" s="7">
        <f t="shared" ca="1" si="206"/>
        <v>8.4164072729288275E-2</v>
      </c>
      <c r="KN32" s="7">
        <f t="shared" ca="1" si="207"/>
        <v>0.60814361957840402</v>
      </c>
      <c r="KO32" s="7">
        <f t="shared" ca="1" si="208"/>
        <v>1</v>
      </c>
      <c r="KP32" s="7" t="str">
        <f t="shared" ca="1" si="209"/>
        <v>3</v>
      </c>
      <c r="KQ32" s="7">
        <f ca="1">IFERROR(IF(KQ31+KP32&gt;KR$4,KQ31,KQ31+KP32),"")</f>
        <v>52</v>
      </c>
      <c r="KR32" s="7">
        <f t="shared" ca="1" si="301"/>
        <v>18</v>
      </c>
      <c r="KS32" s="7">
        <f t="shared" ca="1" si="210"/>
        <v>0.36215714196201843</v>
      </c>
      <c r="KT32" s="7">
        <f t="shared" ca="1" si="211"/>
        <v>0.33015055034567387</v>
      </c>
      <c r="KU32" s="7">
        <f t="shared" ca="1" si="212"/>
        <v>1</v>
      </c>
      <c r="KV32" s="7" t="str">
        <f t="shared" ca="1" si="213"/>
        <v>3</v>
      </c>
      <c r="KW32" s="7">
        <f ca="1">IFERROR(IF(KW31+KV32&gt;KX$4,KW31,KW31+KV32),"")</f>
        <v>34</v>
      </c>
      <c r="KX32" s="7">
        <f t="shared" ca="1" si="302"/>
        <v>19</v>
      </c>
      <c r="KY32" s="7">
        <f t="shared" ca="1" si="214"/>
        <v>0.71240061795156007</v>
      </c>
      <c r="KZ32" s="7">
        <f t="shared" ca="1" si="215"/>
        <v>-2.0092925643867776E-2</v>
      </c>
      <c r="LA32" s="7">
        <f t="shared" ca="1" si="216"/>
        <v>0</v>
      </c>
      <c r="LB32" s="7">
        <f t="shared" ca="1" si="217"/>
        <v>0</v>
      </c>
      <c r="LC32" s="7">
        <f ca="1">IFERROR(IF(LC31+LB32&gt;LD$4,LC31,LC31+LB32),"")</f>
        <v>50</v>
      </c>
      <c r="LD32" s="7">
        <f t="shared" ca="1" si="303"/>
        <v>19</v>
      </c>
      <c r="LE32" s="7">
        <f t="shared" ca="1" si="218"/>
        <v>0.95027529262503208</v>
      </c>
      <c r="LF32" s="7">
        <f t="shared" ca="1" si="219"/>
        <v>-0.25796760031733978</v>
      </c>
      <c r="LG32" s="7">
        <f t="shared" ca="1" si="220"/>
        <v>0</v>
      </c>
      <c r="LH32" s="7">
        <f t="shared" ca="1" si="221"/>
        <v>0</v>
      </c>
      <c r="LI32" s="7">
        <f ca="1">IFERROR(IF(LI31+LH32&gt;LJ$4,LI31,LI31+LH32),"")</f>
        <v>44</v>
      </c>
      <c r="LJ32" s="7">
        <f t="shared" ca="1" si="304"/>
        <v>19</v>
      </c>
      <c r="LK32" s="7">
        <f t="shared" ca="1" si="222"/>
        <v>0.81084032330952382</v>
      </c>
      <c r="LL32" s="7">
        <f t="shared" ca="1" si="223"/>
        <v>-0.11853263100183153</v>
      </c>
      <c r="LM32" s="7">
        <f t="shared" ca="1" si="224"/>
        <v>0</v>
      </c>
      <c r="LN32" s="7">
        <f t="shared" ca="1" si="225"/>
        <v>0</v>
      </c>
      <c r="LO32" s="7">
        <f ca="1">IFERROR(IF(LO31+LN32&gt;LP$4,LO31,LO31+LN32),"")</f>
        <v>54</v>
      </c>
      <c r="LP32" s="7">
        <f t="shared" ca="1" si="305"/>
        <v>19</v>
      </c>
      <c r="LQ32" s="7">
        <f t="shared" ca="1" si="226"/>
        <v>3.7260929959204714E-2</v>
      </c>
      <c r="LR32" s="7">
        <f t="shared" ca="1" si="227"/>
        <v>0.65504676234848758</v>
      </c>
      <c r="LS32" s="7">
        <f t="shared" ca="1" si="228"/>
        <v>1</v>
      </c>
      <c r="LT32" s="7" t="str">
        <f t="shared" ca="1" si="229"/>
        <v>3</v>
      </c>
      <c r="LU32" s="7">
        <f ca="1">IFERROR(IF(LU31+LT32&gt;LV$4,LU31,LU31+LT32),"")</f>
        <v>47</v>
      </c>
      <c r="LV32" s="7">
        <f t="shared" ca="1" si="306"/>
        <v>20</v>
      </c>
      <c r="LW32" s="7">
        <f t="shared" ca="1" si="230"/>
        <v>0.37199896604298999</v>
      </c>
      <c r="LX32" s="7">
        <f t="shared" ca="1" si="231"/>
        <v>0.3203087262647023</v>
      </c>
      <c r="LY32" s="7">
        <f t="shared" ca="1" si="232"/>
        <v>1</v>
      </c>
      <c r="LZ32" s="7" t="str">
        <f t="shared" ca="1" si="233"/>
        <v>3</v>
      </c>
      <c r="MA32" s="7">
        <f ca="1">IFERROR(IF(MA31+LZ32&gt;MB$4,MA31,MA31+LZ32),"")</f>
        <v>46</v>
      </c>
      <c r="MB32" s="7">
        <f t="shared" ca="1" si="307"/>
        <v>21</v>
      </c>
      <c r="MC32" s="7">
        <f t="shared" ca="1" si="234"/>
        <v>0.87870557394182491</v>
      </c>
      <c r="MD32" s="7">
        <f t="shared" ca="1" si="235"/>
        <v>-0.18639788163413262</v>
      </c>
      <c r="ME32" s="7">
        <f t="shared" ca="1" si="236"/>
        <v>0</v>
      </c>
      <c r="MF32" s="7">
        <f t="shared" ca="1" si="237"/>
        <v>0</v>
      </c>
      <c r="MG32" s="7">
        <f ca="1">IFERROR(IF(MG31+MF32&gt;MH$4,MG31,MG31+MF32),"")</f>
        <v>48</v>
      </c>
      <c r="MH32" s="7">
        <f t="shared" ca="1" si="308"/>
        <v>21</v>
      </c>
      <c r="MI32" s="7">
        <f t="shared" ca="1" si="238"/>
        <v>0.9827142997862649</v>
      </c>
      <c r="MJ32" s="7">
        <f t="shared" ca="1" si="239"/>
        <v>-0.29040660747857261</v>
      </c>
      <c r="MK32" s="7">
        <f t="shared" ca="1" si="240"/>
        <v>0</v>
      </c>
      <c r="ML32" s="7">
        <f t="shared" ca="1" si="241"/>
        <v>0</v>
      </c>
      <c r="MM32" s="7">
        <f ca="1">IFERROR(IF(MM31+ML32&gt;MN$4,MM31,MM31+ML32),"")</f>
        <v>50</v>
      </c>
      <c r="MN32" s="7">
        <f t="shared" ca="1" si="309"/>
        <v>21</v>
      </c>
      <c r="MO32" s="7">
        <f t="shared" ca="1" si="242"/>
        <v>0.27459165350285542</v>
      </c>
      <c r="MP32" s="7">
        <f t="shared" ca="1" si="243"/>
        <v>0.41771603880483688</v>
      </c>
      <c r="MQ32" s="7">
        <f t="shared" ca="1" si="244"/>
        <v>1</v>
      </c>
      <c r="MR32" s="7" t="str">
        <f t="shared" ca="1" si="245"/>
        <v>3</v>
      </c>
      <c r="MS32" s="7">
        <f ca="1">IFERROR(IF(MS31+MR32&gt;MT$4,MS31,MS31+MR32),"")</f>
        <v>59</v>
      </c>
      <c r="MT32" s="7">
        <f t="shared" ca="1" si="310"/>
        <v>22</v>
      </c>
      <c r="MU32" s="7">
        <f t="shared" ca="1" si="246"/>
        <v>0.97158024470165061</v>
      </c>
      <c r="MV32" s="7">
        <f t="shared" ca="1" si="247"/>
        <v>-0.27927255239395832</v>
      </c>
      <c r="MW32" s="7">
        <f t="shared" ca="1" si="248"/>
        <v>0</v>
      </c>
      <c r="MX32" s="7">
        <f t="shared" ca="1" si="249"/>
        <v>0</v>
      </c>
      <c r="MY32" s="7">
        <f ca="1">IFERROR(IF(MY31+MX32&gt;MZ$4,MY31,MY31+MX32),"")</f>
        <v>60</v>
      </c>
      <c r="MZ32" s="7">
        <f t="shared" ca="1" si="311"/>
        <v>22</v>
      </c>
      <c r="NA32" s="7">
        <f t="shared" ca="1" si="250"/>
        <v>0.49097705984765228</v>
      </c>
      <c r="NB32" s="7">
        <f t="shared" ca="1" si="251"/>
        <v>0.20133063246004002</v>
      </c>
      <c r="NC32" s="7">
        <f t="shared" ca="1" si="252"/>
        <v>1</v>
      </c>
      <c r="ND32" s="7" t="str">
        <f t="shared" ca="1" si="253"/>
        <v>3</v>
      </c>
      <c r="NE32" s="7">
        <f ca="1">IFERROR(IF(NE31+ND32&gt;NF$4,NE31,NE31+ND32),"")</f>
        <v>43</v>
      </c>
      <c r="NF32" s="7">
        <f t="shared" ca="1" si="312"/>
        <v>23</v>
      </c>
      <c r="NG32" s="7">
        <f t="shared" ca="1" si="254"/>
        <v>0.25108918768145805</v>
      </c>
      <c r="NH32" s="7">
        <f t="shared" ca="1" si="255"/>
        <v>0.44121850462623424</v>
      </c>
      <c r="NI32" s="7">
        <f t="shared" ca="1" si="256"/>
        <v>1</v>
      </c>
      <c r="NJ32" s="7" t="str">
        <f t="shared" ca="1" si="257"/>
        <v>3</v>
      </c>
      <c r="NK32" s="7">
        <f ca="1">IFERROR(IF(NK31+NJ32&gt;NL$4,NK31,NK31+NJ32),"")</f>
        <v>60</v>
      </c>
      <c r="NL32" s="7">
        <f t="shared" ca="1" si="313"/>
        <v>23</v>
      </c>
      <c r="NM32" s="7">
        <f t="shared" ca="1" si="258"/>
        <v>0.1777358228224839</v>
      </c>
      <c r="NN32" s="7">
        <f t="shared" ca="1" si="259"/>
        <v>0.51457186948520839</v>
      </c>
      <c r="NO32" s="7">
        <f t="shared" ca="1" si="260"/>
        <v>1</v>
      </c>
      <c r="NP32" s="7" t="str">
        <f t="shared" ca="1" si="261"/>
        <v>3</v>
      </c>
      <c r="NQ32" s="7">
        <f ca="1">IFERROR(IF(NQ31+NP32&gt;NR$4,NQ31,NQ31+NP32),"")</f>
        <v>54</v>
      </c>
      <c r="NR32" s="7">
        <f t="shared" ca="1" si="314"/>
        <v>24</v>
      </c>
      <c r="NT32">
        <v>30</v>
      </c>
      <c r="NU32" s="7" t="s">
        <v>19</v>
      </c>
      <c r="NV32" s="7" t="str">
        <f t="shared" ca="1" si="16"/>
        <v/>
      </c>
      <c r="NW32" s="7" t="str">
        <f t="shared" ca="1" si="8"/>
        <v/>
      </c>
      <c r="NX32" t="str">
        <f ca="1">IFERROR(VLOOKUP(NT32,$K$3:$AK$568,8,FALSE),"")</f>
        <v/>
      </c>
      <c r="NY32" t="str">
        <f ca="1">IFERROR(VLOOKUP(NT32,$K$3:$AK$568,9,FALSE),"")</f>
        <v/>
      </c>
      <c r="NZ32" s="7" t="str">
        <f ca="1">IFERROR(VLOOKUP(NT32,$K$3:$AK$568,27,FALSE),"")</f>
        <v/>
      </c>
      <c r="OB32">
        <v>30</v>
      </c>
      <c r="OC32" s="7" t="s">
        <v>19</v>
      </c>
      <c r="OD32" t="e">
        <f t="shared" ca="1" si="17"/>
        <v>#N/A</v>
      </c>
      <c r="OE32" s="7" t="str">
        <f t="shared" ca="1" si="18"/>
        <v/>
      </c>
      <c r="OF32" s="7" t="str">
        <f t="shared" ca="1" si="19"/>
        <v/>
      </c>
      <c r="OG32" t="str">
        <f t="shared" ca="1" si="20"/>
        <v/>
      </c>
      <c r="OI32">
        <v>30</v>
      </c>
      <c r="OJ32" s="7" t="s">
        <v>19</v>
      </c>
      <c r="OK32" s="7" t="str">
        <f t="shared" ca="1" si="21"/>
        <v/>
      </c>
      <c r="OL32" s="7" t="str">
        <f t="shared" ca="1" si="22"/>
        <v/>
      </c>
      <c r="OM32" t="str">
        <f ca="1">IFERROR(VLOOKUP(OI32,$L$3:$AK$568,7,FALSE),"")</f>
        <v/>
      </c>
      <c r="ON32" t="str">
        <f ca="1">IFERROR(VLOOKUP(OI32,$L$3:$AK$568,8,FALSE),"")</f>
        <v/>
      </c>
      <c r="OO32" s="7" t="str">
        <f ca="1">IFERROR(VLOOKUP(OI32,$L$3:$AK$568,26,FALSE),"")</f>
        <v/>
      </c>
      <c r="OQ32">
        <v>30</v>
      </c>
      <c r="OR32" s="7" t="s">
        <v>19</v>
      </c>
      <c r="OS32" t="e">
        <f t="shared" ca="1" si="23"/>
        <v>#N/A</v>
      </c>
      <c r="OT32" s="7" t="str">
        <f t="shared" ca="1" si="24"/>
        <v/>
      </c>
      <c r="OU32" s="7" t="str">
        <f t="shared" ca="1" si="25"/>
        <v/>
      </c>
      <c r="OV32" t="str">
        <f t="shared" ca="1" si="26"/>
        <v/>
      </c>
      <c r="OX32">
        <v>30</v>
      </c>
      <c r="OY32" s="7" t="s">
        <v>19</v>
      </c>
      <c r="OZ32" s="7" t="str">
        <f t="shared" ca="1" si="27"/>
        <v/>
      </c>
      <c r="PA32" s="7" t="str">
        <f t="shared" ca="1" si="28"/>
        <v/>
      </c>
      <c r="PB32" t="str">
        <f ca="1">IFERROR(VLOOKUP(OX32,$M$3:$AK$568,6,FALSE),"")</f>
        <v/>
      </c>
      <c r="PC32" t="str">
        <f ca="1">IFERROR(VLOOKUP(OX32,$M$3:$AK$568,7,FALSE),"")</f>
        <v/>
      </c>
      <c r="PD32" s="7" t="str">
        <f ca="1">IFERROR(VLOOKUP(OX32,$M$3:$AK$568,25,FALSE),"")</f>
        <v/>
      </c>
      <c r="PF32">
        <v>30</v>
      </c>
      <c r="PG32" s="7" t="s">
        <v>19</v>
      </c>
      <c r="PH32" t="e">
        <f t="shared" ca="1" si="29"/>
        <v>#N/A</v>
      </c>
      <c r="PI32" s="7" t="str">
        <f t="shared" ca="1" si="30"/>
        <v/>
      </c>
      <c r="PJ32" s="7" t="str">
        <f t="shared" ca="1" si="31"/>
        <v/>
      </c>
      <c r="PK32" t="str">
        <f t="shared" ca="1" si="32"/>
        <v/>
      </c>
      <c r="PM32">
        <v>30</v>
      </c>
      <c r="PN32" s="7" t="s">
        <v>19</v>
      </c>
      <c r="PO32" s="202" t="str">
        <f t="shared" ca="1" si="33"/>
        <v/>
      </c>
      <c r="PP32" s="7" t="str">
        <f t="shared" ca="1" si="34"/>
        <v/>
      </c>
      <c r="PQ32" t="str">
        <f ca="1">IFERROR(VLOOKUP(PM32,$G$325:$R$409,12,FALSE),"")</f>
        <v/>
      </c>
      <c r="PR32" t="e">
        <f ca="1">VLOOKUP(PM32,$G$324:$Q$409,11,FALSE)</f>
        <v>#N/A</v>
      </c>
      <c r="PS32" s="7" t="str">
        <f ca="1">VLOOKUP(PQ32,$R$325:$Y$409,8,FALSE)</f>
        <v>- -</v>
      </c>
      <c r="PT32" s="7">
        <f ca="1">ReSt</f>
        <v>-4</v>
      </c>
      <c r="PU32" s="7" t="e">
        <f t="shared" ca="1" si="35"/>
        <v>#N/A</v>
      </c>
      <c r="PV32" s="7" t="e">
        <f t="shared" ca="1" si="36"/>
        <v>#N/A</v>
      </c>
      <c r="PW32" s="7" t="str">
        <f ca="1">VLOOKUP(PQ32,$R$325:$AK$409,8,FALSE)</f>
        <v>- -</v>
      </c>
      <c r="PX32" s="7"/>
      <c r="PY32">
        <v>30</v>
      </c>
      <c r="PZ32" s="7" t="s">
        <v>19</v>
      </c>
      <c r="QA32" t="str">
        <f t="shared" ca="1" si="37"/>
        <v/>
      </c>
      <c r="QB32" s="7" t="str">
        <f t="shared" ca="1" si="38"/>
        <v/>
      </c>
      <c r="QC32" s="7" t="str">
        <f t="shared" ca="1" si="39"/>
        <v/>
      </c>
      <c r="QD32" t="str">
        <f t="shared" ca="1" si="40"/>
        <v/>
      </c>
      <c r="QF32">
        <v>30</v>
      </c>
      <c r="QG32" s="7" t="s">
        <v>19</v>
      </c>
      <c r="QH32" s="7" t="str">
        <f t="shared" ca="1" si="41"/>
        <v/>
      </c>
      <c r="QI32" s="7" t="e">
        <f t="shared" ca="1" si="42"/>
        <v>#VALUE!</v>
      </c>
      <c r="QJ32" t="e">
        <f t="shared" ca="1" si="43"/>
        <v>#N/A</v>
      </c>
      <c r="QK32" s="7" t="e">
        <f t="shared" ca="1" si="44"/>
        <v>#N/A</v>
      </c>
      <c r="QM32">
        <v>30</v>
      </c>
      <c r="QN32" s="7" t="s">
        <v>19</v>
      </c>
      <c r="QO32" t="str">
        <f t="shared" ca="1" si="45"/>
        <v/>
      </c>
      <c r="QP32" s="7" t="str">
        <f t="shared" ca="1" si="46"/>
        <v/>
      </c>
      <c r="QQ32" t="str">
        <f t="shared" ca="1" si="47"/>
        <v/>
      </c>
    </row>
    <row r="33" spans="1:459" x14ac:dyDescent="0.25">
      <c r="A33" s="240" t="str">
        <f>IF('Character Sheet'!$B$4="Creature","N","Y")</f>
        <v>Y</v>
      </c>
      <c r="C33" s="75"/>
      <c r="D33" s="76"/>
      <c r="F33" s="75"/>
      <c r="G33" s="76"/>
      <c r="I33" s="75"/>
      <c r="J33" s="85"/>
      <c r="K33" s="85">
        <f t="shared" ca="1" si="9"/>
        <v>1</v>
      </c>
      <c r="L33" s="85">
        <f t="shared" ca="1" si="316"/>
        <v>0</v>
      </c>
      <c r="M33" s="70">
        <f t="shared" ca="1" si="11"/>
        <v>2</v>
      </c>
      <c r="O33" s="222">
        <f t="shared" ca="1" si="12"/>
        <v>305</v>
      </c>
      <c r="Q33" s="7" t="str">
        <f t="shared" si="50"/>
        <v>Quick-draw</v>
      </c>
      <c r="R33" s="9" t="s">
        <v>1341</v>
      </c>
      <c r="S33" s="9" t="s">
        <v>1878</v>
      </c>
      <c r="T33" s="61" t="str">
        <f>SUBSTITUTE(IFERROR(IFERROR(VLOOKUP(R33,'[1]Skill Statistics'!$A$3:$C$513,2,FALSE),VLOOKUP(Q33,'[1]Skill Statistics'!$A$3:$C$513,2,FALSE)),T32),"R*","ReSt")</f>
        <v>Co/SD</v>
      </c>
      <c r="U33" s="61" t="str">
        <f>IFERROR(IFERROR(VLOOKUP(R33,'[1]Skill Statistics'!$A$3:$C$513,3,FALSE),VLOOKUP(Q33,'[1]Skill Statistics'!$A$3:$C$513,3,FALSE)),U32)</f>
        <v>Pr</v>
      </c>
      <c r="V33" s="61" t="str">
        <f>IF(ISNUMBER(SEARCH("Category",R33)),"- -",IFERROR(IFERROR(VLOOKUP(Q33,[1]Professions!$A$4:$AM$288,MATCH(Profession,[1]Professions!$A$1:$AM$1,0),FALSE),VLOOKUP(Q33,Calculations!$B$91:$I$95,8,FALSE)),"- -"))</f>
        <v>5 / 7</v>
      </c>
      <c r="W33" s="60">
        <f t="shared" si="13"/>
        <v>0</v>
      </c>
      <c r="X33" s="7">
        <f ca="1">IFERROR(VLOOKUP(R33,$BS$6:$NR$519,MATCH(ActualLevel,$BS$3:$NR$3,0),FALSE),"- -")</f>
        <v>0</v>
      </c>
      <c r="Y33" s="7">
        <f t="shared" ca="1" si="320"/>
        <v>0</v>
      </c>
      <c r="Z33" s="7">
        <f ca="1">IFERROR(VLOOKUP(Y33,Charts!$BQ$2:$BR$52,2,FALSE),"- -")</f>
        <v>-25</v>
      </c>
      <c r="AA33" s="7">
        <f t="shared" ca="1" si="51"/>
        <v>0</v>
      </c>
      <c r="AB33" s="7">
        <f t="shared" ca="1" si="317"/>
        <v>0</v>
      </c>
      <c r="AC33" s="7"/>
      <c r="AD33" s="7"/>
      <c r="AE33" s="7"/>
      <c r="AF33" s="7"/>
      <c r="AG33" s="7"/>
      <c r="AH33" s="43"/>
      <c r="AI33" s="7"/>
      <c r="AJ33" s="7"/>
      <c r="AK33" s="7">
        <f t="shared" ca="1" si="52"/>
        <v>-25</v>
      </c>
      <c r="AL33" s="7"/>
      <c r="AM33" s="69">
        <f>IFERROR(VLOOKUP(R33,'[1]Skill Statistics'!$A$3:$AN$513,MATCH(Profession,'[1]Skill Statistics'!$A$2:$AN$2,0),FALSE),0)</f>
        <v>0</v>
      </c>
      <c r="AN33" s="85">
        <f>IFERROR(VLOOKUP(Q33,'[1]Skill Statistics'!$A$3:$BK$513,MATCH(Archetype,'[1]Skill Statistics'!$A$2:$BK$2,0),FALSE),0)</f>
        <v>0</v>
      </c>
      <c r="AO33" s="85">
        <f>IFERROR(VLOOKUP(Q33,'[1]Skill Statistics'!$A$3:$BB$513,MATCH(Race,'[1]Skill Statistics'!$A$2:$BB$2,0),FALSE),0)</f>
        <v>0</v>
      </c>
      <c r="AP33" s="85">
        <f t="shared" ca="1" si="14"/>
        <v>0</v>
      </c>
      <c r="AQ33" s="70"/>
      <c r="AS33" s="69">
        <f>IFERROR(VLOOKUP(Q33,'[1]Professional Skills'!$A$4:$AM$288,MATCH(Profession,'[1]Professional Skills'!$A$3:$AM$3,0),FALSE),"- -")</f>
        <v>0</v>
      </c>
      <c r="AU33" s="7">
        <f t="shared" si="319"/>
        <v>0</v>
      </c>
      <c r="AV33" s="7">
        <f t="shared" ca="1" si="318"/>
        <v>0</v>
      </c>
      <c r="AW33" t="str">
        <f t="shared" si="55"/>
        <v/>
      </c>
      <c r="AX33" t="str">
        <f>IFERROR(_xlfn.RANK.EQ(AW33,$AW$5:$AW$568),"")</f>
        <v/>
      </c>
      <c r="AY33">
        <f t="shared" si="3"/>
        <v>0</v>
      </c>
      <c r="AZ33" s="70" t="str">
        <f t="shared" si="53"/>
        <v/>
      </c>
      <c r="BB33" s="69">
        <f>IFERROR(IF(Q33="Language",VLOOKUP(R33,[1]Cultures!$B$4:$N$218,MATCH(Culture,[1]Cultures!$B$3:$N$3,0),FALSE),VLOOKUP(Q33,[1]Cultures!$B$4:$O$212,MATCH(Culture,[1]Cultures!$B$3:$O$3,0),FALSE)),"- -")</f>
        <v>0</v>
      </c>
      <c r="BD33">
        <f t="shared" ca="1" si="315"/>
        <v>0</v>
      </c>
      <c r="BE33" t="str">
        <f t="shared" si="262"/>
        <v/>
      </c>
      <c r="BI33" s="7">
        <f t="shared" si="54"/>
        <v>0</v>
      </c>
      <c r="BJ33" s="7"/>
      <c r="BK33" s="7"/>
      <c r="BL33" s="70">
        <f t="shared" si="6"/>
        <v>0</v>
      </c>
      <c r="BN33" s="69">
        <f>IFERROR(VLOOKUP(V33,Charts!$BT$2:$BV$14,3,FALSE),"- -")</f>
        <v>0.46153846153846156</v>
      </c>
      <c r="BO33" s="85">
        <f t="shared" ca="1" si="15"/>
        <v>1.2844027142468919</v>
      </c>
      <c r="BP33" s="70">
        <f t="shared" ca="1" si="263"/>
        <v>305</v>
      </c>
      <c r="BR33" s="7">
        <v>28</v>
      </c>
      <c r="BS33" s="9" t="str">
        <f ca="1">VLOOKUP(BR33,$O$3:$R$568,4,FALSE)</f>
        <v>Shield Bash</v>
      </c>
      <c r="BT33" s="7" t="str">
        <f ca="1">VLOOKUP(BS33,$R$3:$V$568,5,FALSE)</f>
        <v>3 / 4</v>
      </c>
      <c r="BU33" s="7">
        <f ca="1">VLOOKUP(BT33,Charts!$BT$2:$BV$14,3,FALSE)</f>
        <v>0.69230769230769229</v>
      </c>
      <c r="BV33" s="7" t="str">
        <f t="shared" ca="1" si="56"/>
        <v>3</v>
      </c>
      <c r="BW33" s="7" t="str">
        <f t="shared" ca="1" si="57"/>
        <v>4</v>
      </c>
      <c r="BY33" s="7">
        <f t="shared" ca="1" si="58"/>
        <v>0.41520822892891962</v>
      </c>
      <c r="BZ33" s="7">
        <f t="shared" ca="1" si="59"/>
        <v>0.27709946337877267</v>
      </c>
      <c r="CA33" s="7">
        <f t="shared" ca="1" si="60"/>
        <v>1</v>
      </c>
      <c r="CB33" s="7" t="str">
        <f t="shared" ca="1" si="61"/>
        <v>3</v>
      </c>
      <c r="CC33" s="7">
        <f ca="1">IFERROR(IF(CC32+CB33&gt;CD$4,CC32,CC32+CB33),"")</f>
        <v>38</v>
      </c>
      <c r="CD33" s="7">
        <f t="shared" ca="1" si="264"/>
        <v>0</v>
      </c>
      <c r="CE33" s="7">
        <f t="shared" ca="1" si="62"/>
        <v>0.5108733496835578</v>
      </c>
      <c r="CF33" s="7">
        <f t="shared" ca="1" si="63"/>
        <v>0.18143434262413449</v>
      </c>
      <c r="CG33" s="7">
        <f t="shared" ca="1" si="64"/>
        <v>1</v>
      </c>
      <c r="CH33" s="7" t="str">
        <f t="shared" ca="1" si="65"/>
        <v>3</v>
      </c>
      <c r="CI33" s="7">
        <f ca="1">IFERROR(IF(CI32+CH33&gt;CJ$4,CI32,CI32+CH33),"")</f>
        <v>41</v>
      </c>
      <c r="CJ33" s="7">
        <f t="shared" ca="1" si="265"/>
        <v>1</v>
      </c>
      <c r="CK33" s="7">
        <f t="shared" ca="1" si="66"/>
        <v>5.9102090233727145E-2</v>
      </c>
      <c r="CL33" s="7">
        <f t="shared" ca="1" si="67"/>
        <v>0.63320560207396515</v>
      </c>
      <c r="CM33" s="7">
        <f t="shared" ca="1" si="68"/>
        <v>1</v>
      </c>
      <c r="CN33" s="7" t="str">
        <f t="shared" ca="1" si="69"/>
        <v>3</v>
      </c>
      <c r="CO33" s="7">
        <f ca="1">IFERROR(IF(CO32+CN33&gt;CP$4,CO32,CO32+CN33),"")</f>
        <v>59</v>
      </c>
      <c r="CP33" s="7">
        <f t="shared" ca="1" si="266"/>
        <v>1</v>
      </c>
      <c r="CQ33" s="7">
        <f t="shared" ca="1" si="70"/>
        <v>0.43166069238641724</v>
      </c>
      <c r="CR33" s="7">
        <f t="shared" ca="1" si="71"/>
        <v>0.26064699992127505</v>
      </c>
      <c r="CS33" s="7">
        <f t="shared" ca="1" si="72"/>
        <v>1</v>
      </c>
      <c r="CT33" s="7" t="str">
        <f t="shared" ca="1" si="73"/>
        <v>3</v>
      </c>
      <c r="CU33" s="7">
        <f ca="1">IFERROR(IF(CU32+CT33&gt;CV$4,CU32,CU32+CT33),"")</f>
        <v>54</v>
      </c>
      <c r="CV33" s="7">
        <f t="shared" ca="1" si="267"/>
        <v>2</v>
      </c>
      <c r="CW33" s="7">
        <f t="shared" ca="1" si="74"/>
        <v>3.4265255081655455E-2</v>
      </c>
      <c r="CX33" s="7">
        <f t="shared" ca="1" si="75"/>
        <v>0.65804243722603684</v>
      </c>
      <c r="CY33" s="7">
        <f t="shared" ca="1" si="76"/>
        <v>1</v>
      </c>
      <c r="CZ33" s="7" t="str">
        <f t="shared" ca="1" si="77"/>
        <v>3</v>
      </c>
      <c r="DA33" s="7">
        <f ca="1">IFERROR(IF(DA32+CZ33&gt;DB$4,DA32,DA32+CZ33),"")</f>
        <v>58</v>
      </c>
      <c r="DB33" s="7">
        <f t="shared" ca="1" si="268"/>
        <v>2</v>
      </c>
      <c r="DC33" s="7">
        <f t="shared" ca="1" si="78"/>
        <v>0.3249658537918565</v>
      </c>
      <c r="DD33" s="7">
        <f t="shared" ca="1" si="79"/>
        <v>0.36734183851583579</v>
      </c>
      <c r="DE33" s="7">
        <f t="shared" ca="1" si="80"/>
        <v>1</v>
      </c>
      <c r="DF33" s="7" t="str">
        <f t="shared" ca="1" si="81"/>
        <v>3</v>
      </c>
      <c r="DG33" s="7">
        <f ca="1">IFERROR(IF(DG32+DF33&gt;DH$4,DG32,DG32+DF33),"")</f>
        <v>48</v>
      </c>
      <c r="DH33" s="7">
        <f t="shared" ca="1" si="269"/>
        <v>3</v>
      </c>
      <c r="DI33" s="7">
        <f t="shared" ca="1" si="82"/>
        <v>0.26688632908694554</v>
      </c>
      <c r="DJ33" s="7">
        <f t="shared" ca="1" si="83"/>
        <v>0.42542136322074675</v>
      </c>
      <c r="DK33" s="7">
        <f t="shared" ca="1" si="84"/>
        <v>1</v>
      </c>
      <c r="DL33" s="7" t="str">
        <f t="shared" ca="1" si="85"/>
        <v>3</v>
      </c>
      <c r="DM33" s="7">
        <f ca="1">IFERROR(IF(DM32+DL33&gt;DN$4,DM32,DM32+DL33),"")</f>
        <v>58</v>
      </c>
      <c r="DN33" s="7">
        <f t="shared" ca="1" si="270"/>
        <v>3</v>
      </c>
      <c r="DO33" s="7">
        <f t="shared" ca="1" si="86"/>
        <v>0.4986557626206245</v>
      </c>
      <c r="DP33" s="7">
        <f t="shared" ca="1" si="87"/>
        <v>0.19365192968706779</v>
      </c>
      <c r="DQ33" s="7">
        <f t="shared" ca="1" si="88"/>
        <v>1</v>
      </c>
      <c r="DR33" s="7" t="str">
        <f t="shared" ca="1" si="89"/>
        <v>3</v>
      </c>
      <c r="DS33" s="7">
        <f ca="1">IFERROR(IF(DS32+DR33&gt;DT$4,DS32,DS32+DR33),"")</f>
        <v>59</v>
      </c>
      <c r="DT33" s="7">
        <f t="shared" ca="1" si="271"/>
        <v>3</v>
      </c>
      <c r="DU33" s="7">
        <f t="shared" ca="1" si="90"/>
        <v>0.6014348003951715</v>
      </c>
      <c r="DV33" s="7">
        <f t="shared" ca="1" si="91"/>
        <v>9.0872891912520792E-2</v>
      </c>
      <c r="DW33" s="7">
        <f t="shared" ca="1" si="92"/>
        <v>1</v>
      </c>
      <c r="DX33" s="7" t="str">
        <f t="shared" ca="1" si="93"/>
        <v>3</v>
      </c>
      <c r="DY33" s="7">
        <f ca="1">IFERROR(IF(DY32+DX33&gt;DZ$4,DY32,DY32+DX33),"")</f>
        <v>59</v>
      </c>
      <c r="DZ33" s="7">
        <f t="shared" ca="1" si="272"/>
        <v>3</v>
      </c>
      <c r="EA33" s="7">
        <f t="shared" ca="1" si="94"/>
        <v>0.31577232588934667</v>
      </c>
      <c r="EB33" s="7">
        <f t="shared" ca="1" si="95"/>
        <v>0.37653536641834562</v>
      </c>
      <c r="EC33" s="7">
        <f t="shared" ca="1" si="96"/>
        <v>1</v>
      </c>
      <c r="ED33" s="7" t="str">
        <f t="shared" ca="1" si="97"/>
        <v>3</v>
      </c>
      <c r="EE33" s="7">
        <f ca="1">IFERROR(IF(EE32+ED33&gt;EF$4,EE32,EE32+ED33),"")</f>
        <v>44</v>
      </c>
      <c r="EF33" s="7">
        <f t="shared" ca="1" si="273"/>
        <v>4</v>
      </c>
      <c r="EG33" s="7">
        <f t="shared" ca="1" si="98"/>
        <v>0.50672389938148621</v>
      </c>
      <c r="EH33" s="7">
        <f t="shared" ca="1" si="99"/>
        <v>0.18558379292620608</v>
      </c>
      <c r="EI33" s="7">
        <f t="shared" ca="1" si="100"/>
        <v>1</v>
      </c>
      <c r="EJ33" s="7" t="str">
        <f t="shared" ca="1" si="101"/>
        <v>3</v>
      </c>
      <c r="EK33" s="7">
        <f ca="1">IFERROR(IF(EK32+EJ33&gt;EL$4,EK32,EK32+EJ33),"")</f>
        <v>48</v>
      </c>
      <c r="EL33" s="7">
        <f t="shared" ca="1" si="274"/>
        <v>5</v>
      </c>
      <c r="EM33" s="7">
        <f t="shared" ca="1" si="102"/>
        <v>0.75034668861277332</v>
      </c>
      <c r="EN33" s="7">
        <f t="shared" ca="1" si="103"/>
        <v>-5.8038996305081025E-2</v>
      </c>
      <c r="EO33" s="7">
        <f t="shared" ca="1" si="104"/>
        <v>0</v>
      </c>
      <c r="EP33" s="7">
        <f t="shared" ca="1" si="105"/>
        <v>0</v>
      </c>
      <c r="EQ33" s="7">
        <f ca="1">IFERROR(IF(EQ32+EP33&gt;ER$4,EQ32,EQ32+EP33),"")</f>
        <v>45</v>
      </c>
      <c r="ER33" s="7">
        <f t="shared" ca="1" si="275"/>
        <v>5</v>
      </c>
      <c r="ES33" s="7">
        <f t="shared" ca="1" si="106"/>
        <v>0.40209064804229111</v>
      </c>
      <c r="ET33" s="7">
        <f t="shared" ca="1" si="107"/>
        <v>0.29021704426540118</v>
      </c>
      <c r="EU33" s="7">
        <f t="shared" ca="1" si="108"/>
        <v>1</v>
      </c>
      <c r="EV33" s="7" t="str">
        <f t="shared" ca="1" si="109"/>
        <v>3</v>
      </c>
      <c r="EW33" s="7">
        <f ca="1">IFERROR(IF(EW32+EV33&gt;EX$4,EW32,EW32+EV33),"")</f>
        <v>52</v>
      </c>
      <c r="EX33" s="7">
        <f t="shared" ca="1" si="276"/>
        <v>6</v>
      </c>
      <c r="EY33" s="7">
        <f t="shared" ca="1" si="110"/>
        <v>0.62247352108860321</v>
      </c>
      <c r="EZ33" s="7">
        <f t="shared" ca="1" si="111"/>
        <v>6.9834171219089081E-2</v>
      </c>
      <c r="FA33" s="7">
        <f t="shared" ca="1" si="112"/>
        <v>1</v>
      </c>
      <c r="FB33" s="7" t="str">
        <f t="shared" ca="1" si="113"/>
        <v>3</v>
      </c>
      <c r="FC33" s="7">
        <f ca="1">IFERROR(IF(FC32+FB33&gt;FD$4,FC32,FC32+FB33),"")</f>
        <v>50</v>
      </c>
      <c r="FD33" s="7">
        <f t="shared" ca="1" si="277"/>
        <v>7</v>
      </c>
      <c r="FE33" s="7">
        <f t="shared" ca="1" si="114"/>
        <v>1.6210593640397786E-4</v>
      </c>
      <c r="FF33" s="7">
        <f t="shared" ca="1" si="115"/>
        <v>0.69214558637128831</v>
      </c>
      <c r="FG33" s="7">
        <f t="shared" ca="1" si="116"/>
        <v>1</v>
      </c>
      <c r="FH33" s="7" t="str">
        <f t="shared" ca="1" si="117"/>
        <v>3</v>
      </c>
      <c r="FI33" s="7">
        <f ca="1">IFERROR(IF(FI32+FH33&gt;FJ$4,FI32,FI32+FH33),"")</f>
        <v>59</v>
      </c>
      <c r="FJ33" s="7">
        <f t="shared" ca="1" si="278"/>
        <v>8</v>
      </c>
      <c r="FK33" s="7">
        <f t="shared" ca="1" si="118"/>
        <v>0.41047132124220653</v>
      </c>
      <c r="FL33" s="7">
        <f t="shared" ca="1" si="119"/>
        <v>0.28183637106548576</v>
      </c>
      <c r="FM33" s="7">
        <f t="shared" ca="1" si="120"/>
        <v>1</v>
      </c>
      <c r="FN33" s="7" t="str">
        <f t="shared" ca="1" si="121"/>
        <v>3</v>
      </c>
      <c r="FO33" s="7">
        <f ca="1">IFERROR(IF(FO32+FN33&gt;FP$4,FO32,FO32+FN33),"")</f>
        <v>39</v>
      </c>
      <c r="FP33" s="7">
        <f t="shared" ca="1" si="279"/>
        <v>9</v>
      </c>
      <c r="FQ33" s="7">
        <f t="shared" ca="1" si="122"/>
        <v>0.14374609856371368</v>
      </c>
      <c r="FR33" s="7">
        <f t="shared" ca="1" si="123"/>
        <v>0.54856159374397861</v>
      </c>
      <c r="FS33" s="7">
        <f t="shared" ca="1" si="124"/>
        <v>1</v>
      </c>
      <c r="FT33" s="7" t="str">
        <f t="shared" ca="1" si="125"/>
        <v>3</v>
      </c>
      <c r="FU33" s="7">
        <f ca="1">IFERROR(IF(FU32+FT33&gt;FV$4,FU32,FU32+FT33),"")</f>
        <v>60</v>
      </c>
      <c r="FV33" s="7">
        <f t="shared" ca="1" si="280"/>
        <v>9</v>
      </c>
      <c r="FW33" s="7">
        <f t="shared" ca="1" si="126"/>
        <v>0.35758898767454872</v>
      </c>
      <c r="FX33" s="7">
        <f t="shared" ca="1" si="127"/>
        <v>0.33471870463314357</v>
      </c>
      <c r="FY33" s="7">
        <f t="shared" ca="1" si="128"/>
        <v>1</v>
      </c>
      <c r="FZ33" s="7" t="str">
        <f t="shared" ca="1" si="129"/>
        <v>3</v>
      </c>
      <c r="GA33" s="7">
        <f ca="1">IFERROR(IF(GA32+FZ33&gt;GB$4,GA32,GA32+FZ33),"")</f>
        <v>45</v>
      </c>
      <c r="GB33" s="7">
        <f t="shared" ca="1" si="281"/>
        <v>10</v>
      </c>
      <c r="GC33" s="7">
        <f t="shared" ca="1" si="130"/>
        <v>0.97298468631219792</v>
      </c>
      <c r="GD33" s="7">
        <f t="shared" ca="1" si="131"/>
        <v>-0.28067699400450563</v>
      </c>
      <c r="GE33" s="7">
        <f t="shared" ca="1" si="132"/>
        <v>0</v>
      </c>
      <c r="GF33" s="7">
        <f t="shared" ca="1" si="133"/>
        <v>0</v>
      </c>
      <c r="GG33" s="7">
        <f ca="1">IFERROR(IF(GG32+GF33&gt;GH$4,GG32,GG32+GF33),"")</f>
        <v>52</v>
      </c>
      <c r="GH33" s="7">
        <f t="shared" ca="1" si="282"/>
        <v>10</v>
      </c>
      <c r="GI33" s="7">
        <f t="shared" ca="1" si="134"/>
        <v>0.64866465563766762</v>
      </c>
      <c r="GJ33" s="7">
        <f t="shared" ca="1" si="135"/>
        <v>4.3643036670024671E-2</v>
      </c>
      <c r="GK33" s="7">
        <f t="shared" ca="1" si="136"/>
        <v>1</v>
      </c>
      <c r="GL33" s="7" t="str">
        <f t="shared" ca="1" si="137"/>
        <v>3</v>
      </c>
      <c r="GM33" s="7">
        <f ca="1">IFERROR(IF(GM32+GL33&gt;GN$4,GM32,GM32+GL33),"")</f>
        <v>40</v>
      </c>
      <c r="GN33" s="7">
        <f t="shared" ca="1" si="283"/>
        <v>11</v>
      </c>
      <c r="GO33" s="7">
        <f t="shared" ca="1" si="138"/>
        <v>0.91188885768829597</v>
      </c>
      <c r="GP33" s="7">
        <f t="shared" ca="1" si="139"/>
        <v>-0.21958116538060368</v>
      </c>
      <c r="GQ33" s="7">
        <f t="shared" ca="1" si="140"/>
        <v>0</v>
      </c>
      <c r="GR33" s="7">
        <f t="shared" ca="1" si="141"/>
        <v>0</v>
      </c>
      <c r="GS33" s="7">
        <f ca="1">IFERROR(IF(GS32+GR33&gt;GT$4,GS32,GS32+GR33),"")</f>
        <v>52</v>
      </c>
      <c r="GT33" s="7">
        <f t="shared" ca="1" si="284"/>
        <v>11</v>
      </c>
      <c r="GU33" s="7">
        <f t="shared" ca="1" si="142"/>
        <v>0.63404724429505332</v>
      </c>
      <c r="GV33" s="7">
        <f t="shared" ca="1" si="143"/>
        <v>5.8260448012638966E-2</v>
      </c>
      <c r="GW33" s="7">
        <f t="shared" ca="1" si="144"/>
        <v>1</v>
      </c>
      <c r="GX33" s="7" t="str">
        <f t="shared" ca="1" si="145"/>
        <v>3</v>
      </c>
      <c r="GY33" s="7">
        <f ca="1">IFERROR(IF(GY32+GX33&gt;GZ$4,GY32,GY32+GX33),"")</f>
        <v>48</v>
      </c>
      <c r="GZ33" s="7">
        <f t="shared" ca="1" si="285"/>
        <v>12</v>
      </c>
      <c r="HA33" s="7">
        <f t="shared" ca="1" si="146"/>
        <v>0.12102504230274314</v>
      </c>
      <c r="HB33" s="7">
        <f t="shared" ca="1" si="147"/>
        <v>0.57128265000494916</v>
      </c>
      <c r="HC33" s="7">
        <f t="shared" ca="1" si="148"/>
        <v>1</v>
      </c>
      <c r="HD33" s="7" t="str">
        <f t="shared" ca="1" si="149"/>
        <v>3</v>
      </c>
      <c r="HE33" s="7">
        <f ca="1">IFERROR(IF(HE32+HD33&gt;HF$4,HE32,HE32+HD33),"")</f>
        <v>58</v>
      </c>
      <c r="HF33" s="7">
        <f t="shared" ca="1" si="286"/>
        <v>12</v>
      </c>
      <c r="HG33" s="7">
        <f t="shared" ca="1" si="150"/>
        <v>0.71107597310906734</v>
      </c>
      <c r="HH33" s="7">
        <f t="shared" ca="1" si="151"/>
        <v>-1.8768280801375048E-2</v>
      </c>
      <c r="HI33" s="7">
        <f t="shared" ca="1" si="152"/>
        <v>0</v>
      </c>
      <c r="HJ33" s="7">
        <f t="shared" ca="1" si="153"/>
        <v>0</v>
      </c>
      <c r="HK33" s="7">
        <f ca="1">IFERROR(IF(HK32+HJ33&gt;HL$4,HK32,HK32+HJ33),"")</f>
        <v>46</v>
      </c>
      <c r="HL33" s="7">
        <f t="shared" ca="1" si="287"/>
        <v>12</v>
      </c>
      <c r="HM33" s="7">
        <f t="shared" ca="1" si="154"/>
        <v>0.41060252868247882</v>
      </c>
      <c r="HN33" s="7">
        <f t="shared" ca="1" si="155"/>
        <v>0.28170516362521347</v>
      </c>
      <c r="HO33" s="7">
        <f t="shared" ca="1" si="156"/>
        <v>1</v>
      </c>
      <c r="HP33" s="7" t="str">
        <f t="shared" ca="1" si="157"/>
        <v>3</v>
      </c>
      <c r="HQ33" s="7">
        <f ca="1">IFERROR(IF(HQ32+HP33&gt;HR$4,HQ32,HQ32+HP33),"")</f>
        <v>58</v>
      </c>
      <c r="HR33" s="7">
        <f t="shared" ca="1" si="288"/>
        <v>12</v>
      </c>
      <c r="HS33" s="7">
        <f t="shared" ca="1" si="158"/>
        <v>0.98889872774077581</v>
      </c>
      <c r="HT33" s="7">
        <f t="shared" ca="1" si="159"/>
        <v>-0.29659103543308352</v>
      </c>
      <c r="HU33" s="7">
        <f t="shared" ca="1" si="160"/>
        <v>0</v>
      </c>
      <c r="HV33" s="7">
        <f t="shared" ca="1" si="161"/>
        <v>0</v>
      </c>
      <c r="HW33" s="7">
        <f ca="1">IFERROR(IF(HW32+HV33&gt;HX$4,HW32,HW32+HV33),"")</f>
        <v>48</v>
      </c>
      <c r="HX33" s="7">
        <f t="shared" ca="1" si="289"/>
        <v>12</v>
      </c>
      <c r="HY33" s="7">
        <f t="shared" ca="1" si="162"/>
        <v>8.6654993410285264E-2</v>
      </c>
      <c r="HZ33" s="7">
        <f t="shared" ca="1" si="163"/>
        <v>0.60565269889740703</v>
      </c>
      <c r="IA33" s="7">
        <f t="shared" ca="1" si="164"/>
        <v>1</v>
      </c>
      <c r="IB33" s="7" t="str">
        <f t="shared" ca="1" si="165"/>
        <v>3</v>
      </c>
      <c r="IC33" s="7">
        <f ca="1">IFERROR(IF(IC32+IB33&gt;ID$4,IC32,IC32+IB33),"")</f>
        <v>59</v>
      </c>
      <c r="ID33" s="7">
        <f t="shared" ca="1" si="290"/>
        <v>12</v>
      </c>
      <c r="IE33" s="7">
        <f t="shared" ca="1" si="166"/>
        <v>0.83006410491982574</v>
      </c>
      <c r="IF33" s="7">
        <f t="shared" ca="1" si="167"/>
        <v>-0.13775641261213345</v>
      </c>
      <c r="IG33" s="7">
        <f t="shared" ca="1" si="168"/>
        <v>0</v>
      </c>
      <c r="IH33" s="7">
        <f t="shared" ca="1" si="169"/>
        <v>0</v>
      </c>
      <c r="II33" s="7">
        <f ca="1">IFERROR(IF(II32+IH33&gt;IJ$4,II32,II32+IH33),"")</f>
        <v>47</v>
      </c>
      <c r="IJ33" s="7">
        <f t="shared" ca="1" si="291"/>
        <v>12</v>
      </c>
      <c r="IK33" s="7">
        <f t="shared" ca="1" si="170"/>
        <v>0.97540944137220154</v>
      </c>
      <c r="IL33" s="7">
        <f t="shared" ca="1" si="171"/>
        <v>-0.28310174906450924</v>
      </c>
      <c r="IM33" s="7">
        <f t="shared" ca="1" si="172"/>
        <v>0</v>
      </c>
      <c r="IN33" s="7">
        <f t="shared" ca="1" si="173"/>
        <v>0</v>
      </c>
      <c r="IO33" s="7">
        <f ca="1">IFERROR(IF(IO32+IN33&gt;IP$4,IO32,IO32+IN33),"")</f>
        <v>52</v>
      </c>
      <c r="IP33" s="7">
        <f t="shared" ca="1" si="292"/>
        <v>12</v>
      </c>
      <c r="IQ33" s="7">
        <f t="shared" ca="1" si="174"/>
        <v>0.84625136471515683</v>
      </c>
      <c r="IR33" s="7">
        <f t="shared" ca="1" si="175"/>
        <v>-0.15394367240746454</v>
      </c>
      <c r="IS33" s="7">
        <f t="shared" ca="1" si="176"/>
        <v>0</v>
      </c>
      <c r="IT33" s="7">
        <f t="shared" ca="1" si="177"/>
        <v>0</v>
      </c>
      <c r="IU33" s="7">
        <f ca="1">IFERROR(IF(IU32+IT33&gt;IV$4,IU32,IU32+IT33),"")</f>
        <v>53</v>
      </c>
      <c r="IV33" s="7">
        <f t="shared" ca="1" si="293"/>
        <v>12</v>
      </c>
      <c r="IW33" s="7">
        <f t="shared" ca="1" si="178"/>
        <v>8.9333727211532432E-3</v>
      </c>
      <c r="IX33" s="7">
        <f t="shared" ca="1" si="179"/>
        <v>0.68337431958653905</v>
      </c>
      <c r="IY33" s="7">
        <f t="shared" ca="1" si="180"/>
        <v>1</v>
      </c>
      <c r="IZ33" s="7" t="str">
        <f t="shared" ca="1" si="181"/>
        <v>3</v>
      </c>
      <c r="JA33" s="7">
        <f ca="1">IFERROR(IF(JA32+IZ33&gt;JB$4,JA32,JA32+IZ33),"")</f>
        <v>60</v>
      </c>
      <c r="JB33" s="7">
        <f t="shared" ca="1" si="294"/>
        <v>12</v>
      </c>
      <c r="JC33" s="7">
        <f t="shared" ca="1" si="182"/>
        <v>0.87564612614873583</v>
      </c>
      <c r="JD33" s="7">
        <f t="shared" ca="1" si="183"/>
        <v>-0.18333843384104354</v>
      </c>
      <c r="JE33" s="7">
        <f t="shared" ca="1" si="184"/>
        <v>0</v>
      </c>
      <c r="JF33" s="7">
        <f t="shared" ca="1" si="185"/>
        <v>0</v>
      </c>
      <c r="JG33" s="7">
        <f ca="1">IFERROR(IF(JG32+JF33&gt;JH$4,JG32,JG32+JF33),"")</f>
        <v>45</v>
      </c>
      <c r="JH33" s="7">
        <f t="shared" ca="1" si="295"/>
        <v>12</v>
      </c>
      <c r="JI33" s="7">
        <f t="shared" ca="1" si="186"/>
        <v>0.88052289439294662</v>
      </c>
      <c r="JJ33" s="7">
        <f t="shared" ca="1" si="187"/>
        <v>-0.18821520208525433</v>
      </c>
      <c r="JK33" s="7">
        <f t="shared" ca="1" si="188"/>
        <v>0</v>
      </c>
      <c r="JL33" s="7">
        <f t="shared" ca="1" si="189"/>
        <v>0</v>
      </c>
      <c r="JM33" s="7">
        <f ca="1">IFERROR(IF(JM32+JL33&gt;JN$4,JM32,JM32+JL33),"")</f>
        <v>59</v>
      </c>
      <c r="JN33" s="7">
        <f t="shared" ca="1" si="296"/>
        <v>12</v>
      </c>
      <c r="JO33" s="7">
        <f t="shared" ca="1" si="190"/>
        <v>0.19778303693217458</v>
      </c>
      <c r="JP33" s="7">
        <f t="shared" ca="1" si="191"/>
        <v>0.49452465537551771</v>
      </c>
      <c r="JQ33" s="7">
        <f t="shared" ca="1" si="192"/>
        <v>1</v>
      </c>
      <c r="JR33" s="7" t="str">
        <f t="shared" ca="1" si="193"/>
        <v>3</v>
      </c>
      <c r="JS33" s="7">
        <f ca="1">IFERROR(IF(JS32+JR33&gt;JT$4,JS32,JS32+JR33),"")</f>
        <v>60</v>
      </c>
      <c r="JT33" s="7">
        <f t="shared" ca="1" si="297"/>
        <v>12</v>
      </c>
      <c r="JU33" s="7">
        <f t="shared" ca="1" si="194"/>
        <v>0.97154495165618382</v>
      </c>
      <c r="JV33" s="7">
        <f t="shared" ca="1" si="195"/>
        <v>-0.27923725934849153</v>
      </c>
      <c r="JW33" s="7">
        <f t="shared" ca="1" si="196"/>
        <v>0</v>
      </c>
      <c r="JX33" s="7">
        <f t="shared" ca="1" si="197"/>
        <v>0</v>
      </c>
      <c r="JY33" s="7">
        <f ca="1">IFERROR(IF(JY32+JX33&gt;JZ$4,JY32,JY32+JX33),"")</f>
        <v>53</v>
      </c>
      <c r="JZ33" s="7">
        <f t="shared" ca="1" si="298"/>
        <v>12</v>
      </c>
      <c r="KA33" s="7">
        <f t="shared" ca="1" si="198"/>
        <v>0.3427135027294671</v>
      </c>
      <c r="KB33" s="7">
        <f t="shared" ca="1" si="199"/>
        <v>0.34959418957822519</v>
      </c>
      <c r="KC33" s="7">
        <f t="shared" ca="1" si="200"/>
        <v>1</v>
      </c>
      <c r="KD33" s="7" t="str">
        <f t="shared" ca="1" si="201"/>
        <v>3</v>
      </c>
      <c r="KE33" s="7">
        <f ca="1">IFERROR(IF(KE32+KD33&gt;KF$4,KE32,KE32+KD33),"")</f>
        <v>55</v>
      </c>
      <c r="KF33" s="7">
        <f t="shared" ca="1" si="299"/>
        <v>13</v>
      </c>
      <c r="KG33" s="7">
        <f t="shared" ca="1" si="202"/>
        <v>0.49644217683724334</v>
      </c>
      <c r="KH33" s="7">
        <f t="shared" ca="1" si="203"/>
        <v>0.19586551547044895</v>
      </c>
      <c r="KI33" s="7">
        <f t="shared" ca="1" si="204"/>
        <v>1</v>
      </c>
      <c r="KJ33" s="7" t="str">
        <f t="shared" ca="1" si="205"/>
        <v>3</v>
      </c>
      <c r="KK33" s="7">
        <f ca="1">IFERROR(IF(KK32+KJ33&gt;KL$4,KK32,KK32+KJ33),"")</f>
        <v>54</v>
      </c>
      <c r="KL33" s="7">
        <f t="shared" ca="1" si="300"/>
        <v>14</v>
      </c>
      <c r="KM33" s="7">
        <f t="shared" ca="1" si="206"/>
        <v>0.94074190735170182</v>
      </c>
      <c r="KN33" s="7">
        <f t="shared" ca="1" si="207"/>
        <v>-0.24843421504400953</v>
      </c>
      <c r="KO33" s="7">
        <f t="shared" ca="1" si="208"/>
        <v>0</v>
      </c>
      <c r="KP33" s="7">
        <f t="shared" ca="1" si="209"/>
        <v>0</v>
      </c>
      <c r="KQ33" s="7">
        <f ca="1">IFERROR(IF(KQ32+KP33&gt;KR$4,KQ32,KQ32+KP33),"")</f>
        <v>52</v>
      </c>
      <c r="KR33" s="7">
        <f t="shared" ca="1" si="301"/>
        <v>14</v>
      </c>
      <c r="KS33" s="7">
        <f t="shared" ca="1" si="210"/>
        <v>0.12817618270079856</v>
      </c>
      <c r="KT33" s="7">
        <f t="shared" ca="1" si="211"/>
        <v>0.56413150960689373</v>
      </c>
      <c r="KU33" s="7">
        <f t="shared" ca="1" si="212"/>
        <v>1</v>
      </c>
      <c r="KV33" s="7" t="str">
        <f t="shared" ca="1" si="213"/>
        <v>3</v>
      </c>
      <c r="KW33" s="7">
        <f ca="1">IFERROR(IF(KW32+KV33&gt;KX$4,KW32,KW32+KV33),"")</f>
        <v>37</v>
      </c>
      <c r="KX33" s="7">
        <f t="shared" ca="1" si="302"/>
        <v>15</v>
      </c>
      <c r="KY33" s="7">
        <f t="shared" ca="1" si="214"/>
        <v>0.9542973068155074</v>
      </c>
      <c r="KZ33" s="7">
        <f t="shared" ca="1" si="215"/>
        <v>-0.26198961450781511</v>
      </c>
      <c r="LA33" s="7">
        <f t="shared" ca="1" si="216"/>
        <v>0</v>
      </c>
      <c r="LB33" s="7">
        <f t="shared" ca="1" si="217"/>
        <v>0</v>
      </c>
      <c r="LC33" s="7">
        <f ca="1">IFERROR(IF(LC32+LB33&gt;LD$4,LC32,LC32+LB33),"")</f>
        <v>50</v>
      </c>
      <c r="LD33" s="7">
        <f t="shared" ca="1" si="303"/>
        <v>15</v>
      </c>
      <c r="LE33" s="7">
        <f t="shared" ca="1" si="218"/>
        <v>0.46722341957695923</v>
      </c>
      <c r="LF33" s="7">
        <f t="shared" ca="1" si="219"/>
        <v>0.22508427273073306</v>
      </c>
      <c r="LG33" s="7">
        <f t="shared" ca="1" si="220"/>
        <v>1</v>
      </c>
      <c r="LH33" s="7" t="str">
        <f t="shared" ca="1" si="221"/>
        <v>3</v>
      </c>
      <c r="LI33" s="7">
        <f ca="1">IFERROR(IF(LI32+LH33&gt;LJ$4,LI32,LI32+LH33),"")</f>
        <v>47</v>
      </c>
      <c r="LJ33" s="7">
        <f t="shared" ca="1" si="304"/>
        <v>16</v>
      </c>
      <c r="LK33" s="7">
        <f t="shared" ca="1" si="222"/>
        <v>0.62821924406191887</v>
      </c>
      <c r="LL33" s="7">
        <f t="shared" ca="1" si="223"/>
        <v>6.4088448245773422E-2</v>
      </c>
      <c r="LM33" s="7">
        <f t="shared" ca="1" si="224"/>
        <v>1</v>
      </c>
      <c r="LN33" s="7" t="str">
        <f t="shared" ca="1" si="225"/>
        <v>3</v>
      </c>
      <c r="LO33" s="7">
        <f ca="1">IFERROR(IF(LO32+LN33&gt;LP$4,LO32,LO32+LN33),"")</f>
        <v>57</v>
      </c>
      <c r="LP33" s="7">
        <f t="shared" ca="1" si="305"/>
        <v>17</v>
      </c>
      <c r="LQ33" s="7">
        <f t="shared" ca="1" si="226"/>
        <v>0.16479978868640843</v>
      </c>
      <c r="LR33" s="7">
        <f t="shared" ca="1" si="227"/>
        <v>0.52750790362128386</v>
      </c>
      <c r="LS33" s="7">
        <f t="shared" ca="1" si="228"/>
        <v>1</v>
      </c>
      <c r="LT33" s="7" t="str">
        <f t="shared" ca="1" si="229"/>
        <v>3</v>
      </c>
      <c r="LU33" s="7">
        <f ca="1">IFERROR(IF(LU32+LT33&gt;LV$4,LU32,LU32+LT33),"")</f>
        <v>50</v>
      </c>
      <c r="LV33" s="7">
        <f t="shared" ca="1" si="306"/>
        <v>18</v>
      </c>
      <c r="LW33" s="7">
        <f t="shared" ca="1" si="230"/>
        <v>0.15676971160147124</v>
      </c>
      <c r="LX33" s="7">
        <f t="shared" ca="1" si="231"/>
        <v>0.53553798070622105</v>
      </c>
      <c r="LY33" s="7">
        <f t="shared" ca="1" si="232"/>
        <v>1</v>
      </c>
      <c r="LZ33" s="7" t="str">
        <f t="shared" ca="1" si="233"/>
        <v>3</v>
      </c>
      <c r="MA33" s="7">
        <f ca="1">IFERROR(IF(MA32+LZ33&gt;MB$4,MA32,MA32+LZ33),"")</f>
        <v>49</v>
      </c>
      <c r="MB33" s="7">
        <f t="shared" ca="1" si="307"/>
        <v>19</v>
      </c>
      <c r="MC33" s="7">
        <f t="shared" ca="1" si="234"/>
        <v>0.47458506293479674</v>
      </c>
      <c r="MD33" s="7">
        <f t="shared" ca="1" si="235"/>
        <v>0.21772262937289555</v>
      </c>
      <c r="ME33" s="7">
        <f t="shared" ca="1" si="236"/>
        <v>1</v>
      </c>
      <c r="MF33" s="7" t="str">
        <f t="shared" ca="1" si="237"/>
        <v>3</v>
      </c>
      <c r="MG33" s="7">
        <f ca="1">IFERROR(IF(MG32+MF33&gt;MH$4,MG32,MG32+MF33),"")</f>
        <v>51</v>
      </c>
      <c r="MH33" s="7">
        <f t="shared" ca="1" si="308"/>
        <v>20</v>
      </c>
      <c r="MI33" s="7">
        <f t="shared" ca="1" si="238"/>
        <v>0.36740062437915422</v>
      </c>
      <c r="MJ33" s="7">
        <f t="shared" ca="1" si="239"/>
        <v>0.32490706792853807</v>
      </c>
      <c r="MK33" s="7">
        <f t="shared" ca="1" si="240"/>
        <v>1</v>
      </c>
      <c r="ML33" s="7" t="str">
        <f t="shared" ca="1" si="241"/>
        <v>3</v>
      </c>
      <c r="MM33" s="7">
        <f ca="1">IFERROR(IF(MM32+ML33&gt;MN$4,MM32,MM32+ML33),"")</f>
        <v>53</v>
      </c>
      <c r="MN33" s="7">
        <f t="shared" ca="1" si="309"/>
        <v>21</v>
      </c>
      <c r="MO33" s="7">
        <f t="shared" ca="1" si="242"/>
        <v>0.15081102589145645</v>
      </c>
      <c r="MP33" s="7">
        <f t="shared" ca="1" si="243"/>
        <v>0.54149666641623584</v>
      </c>
      <c r="MQ33" s="7">
        <f t="shared" ca="1" si="244"/>
        <v>1</v>
      </c>
      <c r="MR33" s="7" t="str">
        <f t="shared" ca="1" si="245"/>
        <v>3</v>
      </c>
      <c r="MS33" s="7">
        <f ca="1">IFERROR(IF(MS32+MR33&gt;MT$4,MS32,MS32+MR33),"")</f>
        <v>59</v>
      </c>
      <c r="MT33" s="7">
        <f t="shared" ca="1" si="310"/>
        <v>21</v>
      </c>
      <c r="MU33" s="7">
        <f t="shared" ca="1" si="246"/>
        <v>0.61362216801959069</v>
      </c>
      <c r="MV33" s="7">
        <f t="shared" ca="1" si="247"/>
        <v>7.8685524288101605E-2</v>
      </c>
      <c r="MW33" s="7">
        <f t="shared" ca="1" si="248"/>
        <v>1</v>
      </c>
      <c r="MX33" s="7" t="str">
        <f t="shared" ca="1" si="249"/>
        <v>3</v>
      </c>
      <c r="MY33" s="7">
        <f ca="1">IFERROR(IF(MY32+MX33&gt;MZ$4,MY32,MY32+MX33),"")</f>
        <v>60</v>
      </c>
      <c r="MZ33" s="7">
        <f t="shared" ca="1" si="311"/>
        <v>21</v>
      </c>
      <c r="NA33" s="7">
        <f t="shared" ca="1" si="250"/>
        <v>0.3462331870931008</v>
      </c>
      <c r="NB33" s="7">
        <f t="shared" ca="1" si="251"/>
        <v>0.34607450521459149</v>
      </c>
      <c r="NC33" s="7">
        <f t="shared" ca="1" si="252"/>
        <v>1</v>
      </c>
      <c r="ND33" s="7" t="str">
        <f t="shared" ca="1" si="253"/>
        <v>3</v>
      </c>
      <c r="NE33" s="7">
        <f ca="1">IFERROR(IF(NE32+ND33&gt;NF$4,NE32,NE32+ND33),"")</f>
        <v>46</v>
      </c>
      <c r="NF33" s="7">
        <f t="shared" ca="1" si="312"/>
        <v>22</v>
      </c>
      <c r="NG33" s="7">
        <f t="shared" ca="1" si="254"/>
        <v>0.53055042375352701</v>
      </c>
      <c r="NH33" s="7">
        <f t="shared" ca="1" si="255"/>
        <v>0.16175726855416528</v>
      </c>
      <c r="NI33" s="7">
        <f t="shared" ca="1" si="256"/>
        <v>1</v>
      </c>
      <c r="NJ33" s="7" t="str">
        <f t="shared" ca="1" si="257"/>
        <v>3</v>
      </c>
      <c r="NK33" s="7">
        <f ca="1">IFERROR(IF(NK32+NJ33&gt;NL$4,NK32,NK32+NJ33),"")</f>
        <v>60</v>
      </c>
      <c r="NL33" s="7">
        <f t="shared" ca="1" si="313"/>
        <v>22</v>
      </c>
      <c r="NM33" s="7">
        <f t="shared" ca="1" si="258"/>
        <v>0.81322899405489724</v>
      </c>
      <c r="NN33" s="7">
        <f t="shared" ca="1" si="259"/>
        <v>-0.12092130174720495</v>
      </c>
      <c r="NO33" s="7">
        <f t="shared" ca="1" si="260"/>
        <v>0</v>
      </c>
      <c r="NP33" s="7">
        <f t="shared" ca="1" si="261"/>
        <v>0</v>
      </c>
      <c r="NQ33" s="7">
        <f ca="1">IFERROR(IF(NQ32+NP33&gt;NR$4,NQ32,NQ32+NP33),"")</f>
        <v>54</v>
      </c>
      <c r="NR33" s="7">
        <f t="shared" ca="1" si="314"/>
        <v>22</v>
      </c>
      <c r="NT33">
        <v>31</v>
      </c>
      <c r="NU33" s="7" t="s">
        <v>19</v>
      </c>
      <c r="NV33" s="7" t="str">
        <f t="shared" ca="1" si="16"/>
        <v/>
      </c>
      <c r="NW33" s="7" t="str">
        <f t="shared" ca="1" si="8"/>
        <v/>
      </c>
      <c r="NX33" t="str">
        <f ca="1">IFERROR(VLOOKUP(NT33,$K$3:$AK$568,8,FALSE),"")</f>
        <v/>
      </c>
      <c r="NY33" t="str">
        <f ca="1">IFERROR(VLOOKUP(NT33,$K$3:$AK$568,9,FALSE),"")</f>
        <v/>
      </c>
      <c r="NZ33" s="7" t="str">
        <f ca="1">IFERROR(VLOOKUP(NT33,$K$3:$AK$568,27,FALSE),"")</f>
        <v/>
      </c>
      <c r="OB33">
        <v>31</v>
      </c>
      <c r="OC33" s="7" t="s">
        <v>19</v>
      </c>
      <c r="OD33" t="e">
        <f t="shared" ca="1" si="17"/>
        <v>#N/A</v>
      </c>
      <c r="OE33" s="7" t="str">
        <f t="shared" ca="1" si="18"/>
        <v/>
      </c>
      <c r="OF33" s="7" t="str">
        <f t="shared" ca="1" si="19"/>
        <v/>
      </c>
      <c r="OG33" t="str">
        <f t="shared" ca="1" si="20"/>
        <v/>
      </c>
      <c r="OI33">
        <v>31</v>
      </c>
      <c r="OJ33" s="7" t="s">
        <v>19</v>
      </c>
      <c r="OK33" s="7" t="str">
        <f t="shared" ca="1" si="21"/>
        <v/>
      </c>
      <c r="OL33" s="7" t="str">
        <f t="shared" ca="1" si="22"/>
        <v/>
      </c>
      <c r="OM33" t="str">
        <f ca="1">IFERROR(VLOOKUP(OI33,$L$3:$AK$568,7,FALSE),"")</f>
        <v/>
      </c>
      <c r="ON33" t="str">
        <f ca="1">IFERROR(VLOOKUP(OI33,$L$3:$AK$568,8,FALSE),"")</f>
        <v/>
      </c>
      <c r="OO33" s="7" t="str">
        <f ca="1">IFERROR(VLOOKUP(OI33,$L$3:$AK$568,26,FALSE),"")</f>
        <v/>
      </c>
      <c r="OQ33">
        <v>31</v>
      </c>
      <c r="OR33" s="7" t="s">
        <v>19</v>
      </c>
      <c r="OS33" t="e">
        <f t="shared" ca="1" si="23"/>
        <v>#N/A</v>
      </c>
      <c r="OT33" s="7" t="str">
        <f t="shared" ca="1" si="24"/>
        <v/>
      </c>
      <c r="OU33" s="7" t="str">
        <f t="shared" ca="1" si="25"/>
        <v/>
      </c>
      <c r="OV33" t="str">
        <f t="shared" ca="1" si="26"/>
        <v/>
      </c>
      <c r="OX33">
        <v>31</v>
      </c>
      <c r="OY33" s="7" t="s">
        <v>19</v>
      </c>
      <c r="OZ33" s="7" t="str">
        <f t="shared" ca="1" si="27"/>
        <v/>
      </c>
      <c r="PA33" s="7" t="str">
        <f t="shared" ca="1" si="28"/>
        <v/>
      </c>
      <c r="PB33" t="str">
        <f ca="1">IFERROR(VLOOKUP(OX33,$M$3:$AK$568,6,FALSE),"")</f>
        <v/>
      </c>
      <c r="PC33" t="str">
        <f ca="1">IFERROR(VLOOKUP(OX33,$M$3:$AK$568,7,FALSE),"")</f>
        <v/>
      </c>
      <c r="PD33" s="7" t="str">
        <f ca="1">IFERROR(VLOOKUP(OX33,$M$3:$AK$568,25,FALSE),"")</f>
        <v/>
      </c>
      <c r="PF33">
        <v>31</v>
      </c>
      <c r="PG33" s="7" t="s">
        <v>19</v>
      </c>
      <c r="PH33" t="e">
        <f t="shared" ca="1" si="29"/>
        <v>#N/A</v>
      </c>
      <c r="PI33" s="7" t="str">
        <f t="shared" ca="1" si="30"/>
        <v/>
      </c>
      <c r="PJ33" s="7" t="str">
        <f t="shared" ca="1" si="31"/>
        <v/>
      </c>
      <c r="PK33" t="str">
        <f t="shared" ca="1" si="32"/>
        <v/>
      </c>
      <c r="PM33">
        <v>31</v>
      </c>
      <c r="PN33" s="7" t="s">
        <v>19</v>
      </c>
      <c r="PO33" s="202" t="str">
        <f t="shared" ca="1" si="33"/>
        <v/>
      </c>
      <c r="PP33" s="7" t="str">
        <f t="shared" ca="1" si="34"/>
        <v/>
      </c>
      <c r="PQ33" t="str">
        <f ca="1">IFERROR(VLOOKUP(PM33,$G$325:$R$409,12,FALSE),"")</f>
        <v/>
      </c>
      <c r="PR33" t="e">
        <f ca="1">VLOOKUP(PM33,$G$324:$Q$409,11,FALSE)</f>
        <v>#N/A</v>
      </c>
      <c r="PS33" s="7" t="str">
        <f ca="1">VLOOKUP(PQ33,$R$325:$Y$409,8,FALSE)</f>
        <v>- -</v>
      </c>
      <c r="PT33" s="7">
        <f ca="1">ReSt</f>
        <v>-4</v>
      </c>
      <c r="PU33" s="7" t="e">
        <f t="shared" ca="1" si="35"/>
        <v>#N/A</v>
      </c>
      <c r="PV33" s="7" t="e">
        <f t="shared" ca="1" si="36"/>
        <v>#N/A</v>
      </c>
      <c r="PW33" s="7" t="str">
        <f ca="1">VLOOKUP(PQ33,$R$325:$AK$409,8,FALSE)</f>
        <v>- -</v>
      </c>
      <c r="PX33" s="7"/>
      <c r="PY33">
        <v>31</v>
      </c>
      <c r="PZ33" s="7" t="s">
        <v>19</v>
      </c>
      <c r="QA33" t="str">
        <f t="shared" ca="1" si="37"/>
        <v/>
      </c>
      <c r="QB33" s="7" t="str">
        <f t="shared" ca="1" si="38"/>
        <v/>
      </c>
      <c r="QC33" s="7" t="str">
        <f t="shared" ca="1" si="39"/>
        <v/>
      </c>
      <c r="QD33" t="str">
        <f t="shared" ca="1" si="40"/>
        <v/>
      </c>
      <c r="QF33">
        <v>31</v>
      </c>
      <c r="QG33" s="7" t="s">
        <v>19</v>
      </c>
      <c r="QH33" s="7" t="str">
        <f t="shared" ca="1" si="41"/>
        <v/>
      </c>
      <c r="QI33" s="7" t="e">
        <f t="shared" ca="1" si="42"/>
        <v>#VALUE!</v>
      </c>
      <c r="QJ33" t="e">
        <f t="shared" ca="1" si="43"/>
        <v>#N/A</v>
      </c>
      <c r="QK33" s="7" t="e">
        <f t="shared" ca="1" si="44"/>
        <v>#N/A</v>
      </c>
      <c r="QM33">
        <v>31</v>
      </c>
      <c r="QN33" s="7" t="s">
        <v>19</v>
      </c>
      <c r="QO33" t="str">
        <f t="shared" ca="1" si="45"/>
        <v/>
      </c>
      <c r="QP33" s="7" t="str">
        <f t="shared" ca="1" si="46"/>
        <v/>
      </c>
      <c r="QQ33" t="str">
        <f t="shared" ca="1" si="47"/>
        <v/>
      </c>
    </row>
    <row r="34" spans="1:459" x14ac:dyDescent="0.25">
      <c r="A34" s="240" t="str">
        <f>IF('Character Sheet'!$B$4="Creature","N","Y")</f>
        <v>Y</v>
      </c>
      <c r="C34" s="75"/>
      <c r="D34" s="76"/>
      <c r="F34" s="75"/>
      <c r="G34" s="76"/>
      <c r="I34" s="75"/>
      <c r="J34" s="85"/>
      <c r="K34" s="85">
        <f t="shared" ca="1" si="9"/>
        <v>1</v>
      </c>
      <c r="L34" s="85">
        <f t="shared" ca="1" si="316"/>
        <v>0</v>
      </c>
      <c r="M34" s="70">
        <f t="shared" ca="1" si="11"/>
        <v>2</v>
      </c>
      <c r="O34" s="222" t="str">
        <f t="shared" ca="1" si="12"/>
        <v>- -</v>
      </c>
      <c r="Q34" s="7" t="str">
        <f t="shared" si="50"/>
        <v/>
      </c>
      <c r="R34" s="9" t="s">
        <v>1251</v>
      </c>
      <c r="S34" s="9"/>
      <c r="T34" s="61" t="str">
        <f>SUBSTITUTE(IFERROR(IFERROR(VLOOKUP(R34,'[1]Skill Statistics'!$A$3:$C$513,2,FALSE),VLOOKUP(Q34,'[1]Skill Statistics'!$A$3:$C$513,2,FALSE)),T33),"R*","ReSt")</f>
        <v>- -</v>
      </c>
      <c r="U34" s="61" t="str">
        <f>IFERROR(IFERROR(VLOOKUP(R34,'[1]Skill Statistics'!$A$3:$C$513,3,FALSE),VLOOKUP(Q34,'[1]Skill Statistics'!$A$3:$C$513,3,FALSE)),U33)</f>
        <v>- -</v>
      </c>
      <c r="V34" s="61" t="str">
        <f>IF(ISNUMBER(SEARCH("Category",R34)),"- -",IFERROR(IFERROR(VLOOKUP(Q34,[1]Professions!$A$4:$AM$288,MATCH(Profession,[1]Professions!$A$1:$AM$1,0),FALSE),VLOOKUP(Q34,Calculations!$B$91:$I$95,8,FALSE)),"- -"))</f>
        <v>- -</v>
      </c>
      <c r="W34" s="60" t="str">
        <f t="shared" si="13"/>
        <v>- -</v>
      </c>
      <c r="X34" s="7" t="str">
        <f ca="1">IFERROR(VLOOKUP(R34,$BS$6:$NR$519,MATCH(ActualLevel,$BS$3:$NR$3,0),FALSE),"- -")</f>
        <v>- -</v>
      </c>
      <c r="Y34" s="7" t="str">
        <f t="shared" si="320"/>
        <v>- -</v>
      </c>
      <c r="Z34" s="7" t="str">
        <f>IFERROR(VLOOKUP(Y34,Charts!$BQ$2:$BR$52,2,FALSE),"- -")</f>
        <v>- -</v>
      </c>
      <c r="AA34" s="7" t="str">
        <f t="shared" ca="1" si="51"/>
        <v>- -</v>
      </c>
      <c r="AB34" s="7" t="str">
        <f t="shared" si="317"/>
        <v>- -</v>
      </c>
      <c r="AC34" s="7"/>
      <c r="AD34" s="7"/>
      <c r="AE34" s="7"/>
      <c r="AF34" s="7"/>
      <c r="AG34" s="7"/>
      <c r="AH34" s="43"/>
      <c r="AI34" s="7"/>
      <c r="AJ34" s="7"/>
      <c r="AK34" s="7">
        <f t="shared" ca="1" si="52"/>
        <v>0</v>
      </c>
      <c r="AL34" s="7"/>
      <c r="AM34" s="69">
        <f>IFERROR(VLOOKUP(R34,'[1]Skill Statistics'!$A$3:$AN$513,MATCH(Profession,'[1]Skill Statistics'!$A$2:$AN$2,0),FALSE),0)</f>
        <v>0</v>
      </c>
      <c r="AN34" s="85">
        <f>IFERROR(VLOOKUP(Q34,'[1]Skill Statistics'!$A$3:$BK$513,MATCH(Archetype,'[1]Skill Statistics'!$A$2:$BK$2,0),FALSE),0)</f>
        <v>0</v>
      </c>
      <c r="AO34" s="85">
        <f>IFERROR(VLOOKUP(Q34,'[1]Skill Statistics'!$A$3:$BB$513,MATCH(Race,'[1]Skill Statistics'!$A$2:$BB$2,0),FALSE),0)</f>
        <v>0</v>
      </c>
      <c r="AP34" s="85">
        <f t="shared" ca="1" si="14"/>
        <v>0</v>
      </c>
      <c r="AQ34" s="70"/>
      <c r="AS34" s="69" t="str">
        <f>IFERROR(VLOOKUP(Q34,'[1]Professional Skills'!$A$4:$AM$288,MATCH(Profession,'[1]Professional Skills'!$A$3:$AM$3,0),FALSE),"- -")</f>
        <v>- -</v>
      </c>
      <c r="AU34" s="7" t="str">
        <f t="shared" si="319"/>
        <v>- -</v>
      </c>
      <c r="AV34" s="7">
        <f t="shared" ca="1" si="318"/>
        <v>0</v>
      </c>
      <c r="AW34" t="str">
        <f t="shared" si="55"/>
        <v/>
      </c>
      <c r="AX34" t="str">
        <f>IFERROR(_xlfn.RANK.EQ(AW34,$AW$5:$AW$568),"")</f>
        <v/>
      </c>
      <c r="AY34">
        <f t="shared" si="3"/>
        <v>0</v>
      </c>
      <c r="AZ34" s="70" t="str">
        <f t="shared" si="53"/>
        <v/>
      </c>
      <c r="BB34" s="69" t="str">
        <f>IFERROR(IF(Q34="Language",VLOOKUP(R34,[1]Cultures!$B$4:$N$218,MATCH(Culture,[1]Cultures!$B$3:$N$3,0),FALSE),VLOOKUP(Q34,[1]Cultures!$B$4:$O$212,MATCH(Culture,[1]Cultures!$B$3:$O$3,0),FALSE)),"- -")</f>
        <v>- -</v>
      </c>
      <c r="BD34">
        <f t="shared" ca="1" si="315"/>
        <v>0</v>
      </c>
      <c r="BE34" t="str">
        <f t="shared" si="262"/>
        <v/>
      </c>
      <c r="BI34" s="7" t="str">
        <f t="shared" si="54"/>
        <v>- -</v>
      </c>
      <c r="BJ34" s="7"/>
      <c r="BK34" s="7"/>
      <c r="BL34" s="70" t="str">
        <f t="shared" si="6"/>
        <v>- -</v>
      </c>
      <c r="BN34" s="69" t="str">
        <f>IFERROR(VLOOKUP(V34,Charts!$BT$2:$BV$14,3,FALSE),"- -")</f>
        <v>- -</v>
      </c>
      <c r="BO34" s="85" t="str">
        <f t="shared" ca="1" si="15"/>
        <v>- -</v>
      </c>
      <c r="BP34" s="70" t="str">
        <f t="shared" ca="1" si="263"/>
        <v>- -</v>
      </c>
      <c r="BR34" s="7">
        <v>29</v>
      </c>
      <c r="BS34" s="9" t="str">
        <f ca="1">VLOOKUP(BR34,$O$3:$R$568,4,FALSE)</f>
        <v>Urban</v>
      </c>
      <c r="BT34" s="7" t="str">
        <f ca="1">VLOOKUP(BS34,$R$3:$V$568,5,FALSE)</f>
        <v>3 / 4</v>
      </c>
      <c r="BU34" s="7">
        <f ca="1">VLOOKUP(BT34,Charts!$BT$2:$BV$14,3,FALSE)</f>
        <v>0.69230769230769229</v>
      </c>
      <c r="BV34" s="7" t="str">
        <f t="shared" ca="1" si="56"/>
        <v>3</v>
      </c>
      <c r="BW34" s="7" t="str">
        <f t="shared" ca="1" si="57"/>
        <v>4</v>
      </c>
      <c r="BY34" s="7">
        <f t="shared" ca="1" si="58"/>
        <v>0.57008235319783529</v>
      </c>
      <c r="BZ34" s="7">
        <f t="shared" ca="1" si="59"/>
        <v>0.122225339109857</v>
      </c>
      <c r="CA34" s="7">
        <f t="shared" ca="1" si="60"/>
        <v>1</v>
      </c>
      <c r="CB34" s="7" t="str">
        <f t="shared" ca="1" si="61"/>
        <v>3</v>
      </c>
      <c r="CC34" s="7">
        <f ca="1">IFERROR(IF(CC33+CB34&gt;CD$4,CC33,CC33+CB34),"")</f>
        <v>38</v>
      </c>
      <c r="CD34" s="7">
        <f t="shared" ca="1" si="264"/>
        <v>0</v>
      </c>
      <c r="CE34" s="7">
        <f t="shared" ca="1" si="62"/>
        <v>0.78154591279608476</v>
      </c>
      <c r="CF34" s="7">
        <f t="shared" ca="1" si="63"/>
        <v>-8.9238220488392472E-2</v>
      </c>
      <c r="CG34" s="7">
        <f t="shared" ca="1" si="64"/>
        <v>0</v>
      </c>
      <c r="CH34" s="7">
        <f t="shared" ca="1" si="65"/>
        <v>0</v>
      </c>
      <c r="CI34" s="7">
        <f ca="1">IFERROR(IF(CI33+CH34&gt;CJ$4,CI33,CI33+CH34),"")</f>
        <v>41</v>
      </c>
      <c r="CJ34" s="7">
        <f t="shared" ca="1" si="265"/>
        <v>0</v>
      </c>
      <c r="CK34" s="7">
        <f t="shared" ca="1" si="66"/>
        <v>6.3838595325690028E-2</v>
      </c>
      <c r="CL34" s="7">
        <f t="shared" ca="1" si="67"/>
        <v>0.62846909698200226</v>
      </c>
      <c r="CM34" s="7">
        <f t="shared" ca="1" si="68"/>
        <v>1</v>
      </c>
      <c r="CN34" s="7" t="str">
        <f t="shared" ca="1" si="69"/>
        <v>3</v>
      </c>
      <c r="CO34" s="7">
        <f ca="1">IFERROR(IF(CO33+CN34&gt;CP$4,CO33,CO33+CN34),"")</f>
        <v>59</v>
      </c>
      <c r="CP34" s="7">
        <f t="shared" ca="1" si="266"/>
        <v>0</v>
      </c>
      <c r="CQ34" s="7">
        <f t="shared" ca="1" si="70"/>
        <v>0.50792727502088553</v>
      </c>
      <c r="CR34" s="7">
        <f t="shared" ca="1" si="71"/>
        <v>0.18438041728680676</v>
      </c>
      <c r="CS34" s="7">
        <f t="shared" ca="1" si="72"/>
        <v>1</v>
      </c>
      <c r="CT34" s="7" t="str">
        <f t="shared" ca="1" si="73"/>
        <v>3</v>
      </c>
      <c r="CU34" s="7">
        <f ca="1">IFERROR(IF(CU33+CT34&gt;CV$4,CU33,CU33+CT34),"")</f>
        <v>57</v>
      </c>
      <c r="CV34" s="7">
        <f t="shared" ca="1" si="267"/>
        <v>1</v>
      </c>
      <c r="CW34" s="7">
        <f t="shared" ca="1" si="74"/>
        <v>0.19473248243569741</v>
      </c>
      <c r="CX34" s="7">
        <f t="shared" ca="1" si="75"/>
        <v>0.49757520987199488</v>
      </c>
      <c r="CY34" s="7">
        <f t="shared" ca="1" si="76"/>
        <v>1</v>
      </c>
      <c r="CZ34" s="7" t="str">
        <f t="shared" ca="1" si="77"/>
        <v>3</v>
      </c>
      <c r="DA34" s="7">
        <f ca="1">IFERROR(IF(DA33+CZ34&gt;DB$4,DA33,DA33+CZ34),"")</f>
        <v>58</v>
      </c>
      <c r="DB34" s="7">
        <f t="shared" ca="1" si="268"/>
        <v>1</v>
      </c>
      <c r="DC34" s="7">
        <f t="shared" ca="1" si="78"/>
        <v>0.58849851993965385</v>
      </c>
      <c r="DD34" s="7">
        <f t="shared" ca="1" si="79"/>
        <v>0.10380917236803844</v>
      </c>
      <c r="DE34" s="7">
        <f t="shared" ca="1" si="80"/>
        <v>1</v>
      </c>
      <c r="DF34" s="7" t="str">
        <f t="shared" ca="1" si="81"/>
        <v>3</v>
      </c>
      <c r="DG34" s="7">
        <f ca="1">IFERROR(IF(DG33+DF34&gt;DH$4,DG33,DG33+DF34),"")</f>
        <v>51</v>
      </c>
      <c r="DH34" s="7">
        <f t="shared" ca="1" si="269"/>
        <v>2</v>
      </c>
      <c r="DI34" s="7">
        <f t="shared" ca="1" si="82"/>
        <v>0.70586424118643476</v>
      </c>
      <c r="DJ34" s="7">
        <f t="shared" ca="1" si="83"/>
        <v>-1.3556548878742469E-2</v>
      </c>
      <c r="DK34" s="7">
        <f t="shared" ca="1" si="84"/>
        <v>0</v>
      </c>
      <c r="DL34" s="7">
        <f t="shared" ca="1" si="85"/>
        <v>0</v>
      </c>
      <c r="DM34" s="7">
        <f ca="1">IFERROR(IF(DM33+DL34&gt;DN$4,DM33,DM33+DL34),"")</f>
        <v>58</v>
      </c>
      <c r="DN34" s="7">
        <f t="shared" ca="1" si="270"/>
        <v>2</v>
      </c>
      <c r="DO34" s="7">
        <f t="shared" ca="1" si="86"/>
        <v>0.81417831229345794</v>
      </c>
      <c r="DP34" s="7">
        <f t="shared" ca="1" si="87"/>
        <v>-0.12187061998576565</v>
      </c>
      <c r="DQ34" s="7">
        <f t="shared" ca="1" si="88"/>
        <v>0</v>
      </c>
      <c r="DR34" s="7">
        <f t="shared" ca="1" si="89"/>
        <v>0</v>
      </c>
      <c r="DS34" s="7">
        <f ca="1">IFERROR(IF(DS33+DR34&gt;DT$4,DS33,DS33+DR34),"")</f>
        <v>59</v>
      </c>
      <c r="DT34" s="7">
        <f t="shared" ca="1" si="271"/>
        <v>2</v>
      </c>
      <c r="DU34" s="7">
        <f t="shared" ca="1" si="90"/>
        <v>0.85325280654260993</v>
      </c>
      <c r="DV34" s="7">
        <f t="shared" ca="1" si="91"/>
        <v>-0.16094511423491764</v>
      </c>
      <c r="DW34" s="7">
        <f t="shared" ca="1" si="92"/>
        <v>0</v>
      </c>
      <c r="DX34" s="7">
        <f t="shared" ca="1" si="93"/>
        <v>0</v>
      </c>
      <c r="DY34" s="7">
        <f ca="1">IFERROR(IF(DY33+DX34&gt;DZ$4,DY33,DY33+DX34),"")</f>
        <v>59</v>
      </c>
      <c r="DZ34" s="7">
        <f t="shared" ca="1" si="272"/>
        <v>2</v>
      </c>
      <c r="EA34" s="7">
        <f t="shared" ca="1" si="94"/>
        <v>0.12975306046491053</v>
      </c>
      <c r="EB34" s="7">
        <f t="shared" ca="1" si="95"/>
        <v>0.56255463184278176</v>
      </c>
      <c r="EC34" s="7">
        <f t="shared" ca="1" si="96"/>
        <v>1</v>
      </c>
      <c r="ED34" s="7" t="str">
        <f t="shared" ca="1" si="97"/>
        <v>3</v>
      </c>
      <c r="EE34" s="7">
        <f ca="1">IFERROR(IF(EE33+ED34&gt;EF$4,EE33,EE33+ED34),"")</f>
        <v>47</v>
      </c>
      <c r="EF34" s="7">
        <f t="shared" ca="1" si="273"/>
        <v>3</v>
      </c>
      <c r="EG34" s="7">
        <f t="shared" ca="1" si="98"/>
        <v>0.13275465265515141</v>
      </c>
      <c r="EH34" s="7">
        <f t="shared" ca="1" si="99"/>
        <v>0.55955303965254088</v>
      </c>
      <c r="EI34" s="7">
        <f t="shared" ca="1" si="100"/>
        <v>1</v>
      </c>
      <c r="EJ34" s="7" t="str">
        <f t="shared" ca="1" si="101"/>
        <v>3</v>
      </c>
      <c r="EK34" s="7">
        <f ca="1">IFERROR(IF(EK33+EJ34&gt;EL$4,EK33,EK33+EJ34),"")</f>
        <v>51</v>
      </c>
      <c r="EL34" s="7">
        <f t="shared" ca="1" si="274"/>
        <v>4</v>
      </c>
      <c r="EM34" s="7">
        <f t="shared" ca="1" si="102"/>
        <v>0.95707944509231435</v>
      </c>
      <c r="EN34" s="7">
        <f t="shared" ca="1" si="103"/>
        <v>-0.26477175278462206</v>
      </c>
      <c r="EO34" s="7">
        <f t="shared" ca="1" si="104"/>
        <v>0</v>
      </c>
      <c r="EP34" s="7">
        <f t="shared" ca="1" si="105"/>
        <v>0</v>
      </c>
      <c r="EQ34" s="7">
        <f ca="1">IFERROR(IF(EQ33+EP34&gt;ER$4,EQ33,EQ33+EP34),"")</f>
        <v>45</v>
      </c>
      <c r="ER34" s="7">
        <f t="shared" ca="1" si="275"/>
        <v>4</v>
      </c>
      <c r="ES34" s="7">
        <f t="shared" ca="1" si="106"/>
        <v>0.38098137575278523</v>
      </c>
      <c r="ET34" s="7">
        <f t="shared" ca="1" si="107"/>
        <v>0.31132631655490706</v>
      </c>
      <c r="EU34" s="7">
        <f t="shared" ca="1" si="108"/>
        <v>1</v>
      </c>
      <c r="EV34" s="7" t="str">
        <f t="shared" ca="1" si="109"/>
        <v>3</v>
      </c>
      <c r="EW34" s="7">
        <f ca="1">IFERROR(IF(EW33+EV34&gt;EX$4,EW33,EW33+EV34),"")</f>
        <v>55</v>
      </c>
      <c r="EX34" s="7">
        <f t="shared" ca="1" si="276"/>
        <v>5</v>
      </c>
      <c r="EY34" s="7">
        <f t="shared" ca="1" si="110"/>
        <v>0.93266272214377655</v>
      </c>
      <c r="EZ34" s="7">
        <f t="shared" ca="1" si="111"/>
        <v>-0.24035502983608426</v>
      </c>
      <c r="FA34" s="7">
        <f t="shared" ca="1" si="112"/>
        <v>0</v>
      </c>
      <c r="FB34" s="7">
        <f t="shared" ca="1" si="113"/>
        <v>0</v>
      </c>
      <c r="FC34" s="7">
        <f ca="1">IFERROR(IF(FC33+FB34&gt;FD$4,FC33,FC33+FB34),"")</f>
        <v>50</v>
      </c>
      <c r="FD34" s="7">
        <f t="shared" ca="1" si="277"/>
        <v>5</v>
      </c>
      <c r="FE34" s="7">
        <f t="shared" ca="1" si="114"/>
        <v>0.64140666605584307</v>
      </c>
      <c r="FF34" s="7">
        <f t="shared" ca="1" si="115"/>
        <v>5.0901026251849224E-2</v>
      </c>
      <c r="FG34" s="7">
        <f t="shared" ca="1" si="116"/>
        <v>1</v>
      </c>
      <c r="FH34" s="7" t="str">
        <f t="shared" ca="1" si="117"/>
        <v>3</v>
      </c>
      <c r="FI34" s="7">
        <f ca="1">IFERROR(IF(FI33+FH34&gt;FJ$4,FI33,FI33+FH34),"")</f>
        <v>59</v>
      </c>
      <c r="FJ34" s="7">
        <f t="shared" ca="1" si="278"/>
        <v>5</v>
      </c>
      <c r="FK34" s="7">
        <f t="shared" ca="1" si="118"/>
        <v>0.67047389310307182</v>
      </c>
      <c r="FL34" s="7">
        <f t="shared" ca="1" si="119"/>
        <v>2.1833799204620474E-2</v>
      </c>
      <c r="FM34" s="7">
        <f t="shared" ca="1" si="120"/>
        <v>1</v>
      </c>
      <c r="FN34" s="7" t="str">
        <f t="shared" ca="1" si="121"/>
        <v>3</v>
      </c>
      <c r="FO34" s="7">
        <f ca="1">IFERROR(IF(FO33+FN34&gt;FP$4,FO33,FO33+FN34),"")</f>
        <v>42</v>
      </c>
      <c r="FP34" s="7">
        <f t="shared" ca="1" si="279"/>
        <v>6</v>
      </c>
      <c r="FQ34" s="7">
        <f t="shared" ca="1" si="122"/>
        <v>0.81647301546663253</v>
      </c>
      <c r="FR34" s="7">
        <f t="shared" ca="1" si="123"/>
        <v>-0.12416532315894024</v>
      </c>
      <c r="FS34" s="7">
        <f t="shared" ca="1" si="124"/>
        <v>0</v>
      </c>
      <c r="FT34" s="7">
        <f t="shared" ca="1" si="125"/>
        <v>0</v>
      </c>
      <c r="FU34" s="7">
        <f ca="1">IFERROR(IF(FU33+FT34&gt;FV$4,FU33,FU33+FT34),"")</f>
        <v>60</v>
      </c>
      <c r="FV34" s="7">
        <f t="shared" ca="1" si="280"/>
        <v>6</v>
      </c>
      <c r="FW34" s="7">
        <f t="shared" ca="1" si="126"/>
        <v>0.69544577627615767</v>
      </c>
      <c r="FX34" s="7">
        <f t="shared" ca="1" si="127"/>
        <v>-3.1380839684653772E-3</v>
      </c>
      <c r="FY34" s="7">
        <f t="shared" ca="1" si="128"/>
        <v>0</v>
      </c>
      <c r="FZ34" s="7">
        <f t="shared" ca="1" si="129"/>
        <v>0</v>
      </c>
      <c r="GA34" s="7">
        <f ca="1">IFERROR(IF(GA33+FZ34&gt;GB$4,GA33,GA33+FZ34),"")</f>
        <v>45</v>
      </c>
      <c r="GB34" s="7">
        <f t="shared" ca="1" si="281"/>
        <v>6</v>
      </c>
      <c r="GC34" s="7">
        <f t="shared" ca="1" si="130"/>
        <v>0.30833432300404329</v>
      </c>
      <c r="GD34" s="7">
        <f t="shared" ca="1" si="131"/>
        <v>0.383973369303649</v>
      </c>
      <c r="GE34" s="7">
        <f t="shared" ca="1" si="132"/>
        <v>1</v>
      </c>
      <c r="GF34" s="7" t="str">
        <f t="shared" ca="1" si="133"/>
        <v>3</v>
      </c>
      <c r="GG34" s="7">
        <f ca="1">IFERROR(IF(GG33+GF34&gt;GH$4,GG33,GG33+GF34),"")</f>
        <v>55</v>
      </c>
      <c r="GH34" s="7">
        <f t="shared" ca="1" si="282"/>
        <v>7</v>
      </c>
      <c r="GI34" s="7">
        <f t="shared" ca="1" si="134"/>
        <v>0.1823813143708598</v>
      </c>
      <c r="GJ34" s="7">
        <f t="shared" ca="1" si="135"/>
        <v>0.50992637793683249</v>
      </c>
      <c r="GK34" s="7">
        <f t="shared" ca="1" si="136"/>
        <v>1</v>
      </c>
      <c r="GL34" s="7" t="str">
        <f t="shared" ca="1" si="137"/>
        <v>3</v>
      </c>
      <c r="GM34" s="7">
        <f ca="1">IFERROR(IF(GM33+GL34&gt;GN$4,GM33,GM33+GL34),"")</f>
        <v>43</v>
      </c>
      <c r="GN34" s="7">
        <f t="shared" ca="1" si="283"/>
        <v>8</v>
      </c>
      <c r="GO34" s="7">
        <f t="shared" ca="1" si="138"/>
        <v>0.8593000684130524</v>
      </c>
      <c r="GP34" s="7">
        <f t="shared" ca="1" si="139"/>
        <v>-0.16699237610536011</v>
      </c>
      <c r="GQ34" s="7">
        <f t="shared" ca="1" si="140"/>
        <v>0</v>
      </c>
      <c r="GR34" s="7">
        <f t="shared" ca="1" si="141"/>
        <v>0</v>
      </c>
      <c r="GS34" s="7">
        <f ca="1">IFERROR(IF(GS33+GR34&gt;GT$4,GS33,GS33+GR34),"")</f>
        <v>52</v>
      </c>
      <c r="GT34" s="7">
        <f t="shared" ca="1" si="284"/>
        <v>8</v>
      </c>
      <c r="GU34" s="7">
        <f t="shared" ca="1" si="142"/>
        <v>0.99350091885319269</v>
      </c>
      <c r="GV34" s="7">
        <f t="shared" ca="1" si="143"/>
        <v>-0.3011932265455004</v>
      </c>
      <c r="GW34" s="7">
        <f t="shared" ca="1" si="144"/>
        <v>0</v>
      </c>
      <c r="GX34" s="7">
        <f t="shared" ca="1" si="145"/>
        <v>0</v>
      </c>
      <c r="GY34" s="7">
        <f ca="1">IFERROR(IF(GY33+GX34&gt;GZ$4,GY33,GY33+GX34),"")</f>
        <v>48</v>
      </c>
      <c r="GZ34" s="7">
        <f t="shared" ca="1" si="285"/>
        <v>8</v>
      </c>
      <c r="HA34" s="7">
        <f t="shared" ca="1" si="146"/>
        <v>0.35178655920966917</v>
      </c>
      <c r="HB34" s="7">
        <f t="shared" ca="1" si="147"/>
        <v>0.34052113309802312</v>
      </c>
      <c r="HC34" s="7">
        <f t="shared" ca="1" si="148"/>
        <v>1</v>
      </c>
      <c r="HD34" s="7" t="str">
        <f t="shared" ca="1" si="149"/>
        <v>3</v>
      </c>
      <c r="HE34" s="7">
        <f ca="1">IFERROR(IF(HE33+HD34&gt;HF$4,HE33,HE33+HD34),"")</f>
        <v>58</v>
      </c>
      <c r="HF34" s="7">
        <f t="shared" ca="1" si="286"/>
        <v>8</v>
      </c>
      <c r="HG34" s="7">
        <f t="shared" ca="1" si="150"/>
        <v>0.29989660961621156</v>
      </c>
      <c r="HH34" s="7">
        <f t="shared" ca="1" si="151"/>
        <v>0.39241108269148073</v>
      </c>
      <c r="HI34" s="7">
        <f t="shared" ca="1" si="152"/>
        <v>1</v>
      </c>
      <c r="HJ34" s="7" t="str">
        <f t="shared" ca="1" si="153"/>
        <v>3</v>
      </c>
      <c r="HK34" s="7">
        <f ca="1">IFERROR(IF(HK33+HJ34&gt;HL$4,HK33,HK33+HJ34),"")</f>
        <v>49</v>
      </c>
      <c r="HL34" s="7">
        <f t="shared" ca="1" si="287"/>
        <v>9</v>
      </c>
      <c r="HM34" s="7">
        <f t="shared" ca="1" si="154"/>
        <v>0.29916372643248068</v>
      </c>
      <c r="HN34" s="7">
        <f t="shared" ca="1" si="155"/>
        <v>0.39314396587521161</v>
      </c>
      <c r="HO34" s="7">
        <f t="shared" ca="1" si="156"/>
        <v>1</v>
      </c>
      <c r="HP34" s="7" t="str">
        <f t="shared" ca="1" si="157"/>
        <v>3</v>
      </c>
      <c r="HQ34" s="7">
        <f ca="1">IFERROR(IF(HQ33+HP34&gt;HR$4,HQ33,HQ33+HP34),"")</f>
        <v>58</v>
      </c>
      <c r="HR34" s="7">
        <f t="shared" ca="1" si="288"/>
        <v>9</v>
      </c>
      <c r="HS34" s="7">
        <f t="shared" ca="1" si="158"/>
        <v>0.58982332325641107</v>
      </c>
      <c r="HT34" s="7">
        <f t="shared" ca="1" si="159"/>
        <v>0.10248436905128122</v>
      </c>
      <c r="HU34" s="7">
        <f t="shared" ca="1" si="160"/>
        <v>1</v>
      </c>
      <c r="HV34" s="7" t="str">
        <f t="shared" ca="1" si="161"/>
        <v>3</v>
      </c>
      <c r="HW34" s="7">
        <f ca="1">IFERROR(IF(HW33+HV34&gt;HX$4,HW33,HW33+HV34),"")</f>
        <v>51</v>
      </c>
      <c r="HX34" s="7">
        <f t="shared" ca="1" si="289"/>
        <v>10</v>
      </c>
      <c r="HY34" s="7">
        <f t="shared" ca="1" si="162"/>
        <v>0.73148146136210457</v>
      </c>
      <c r="HZ34" s="7">
        <f t="shared" ca="1" si="163"/>
        <v>-3.9173769054412277E-2</v>
      </c>
      <c r="IA34" s="7">
        <f t="shared" ca="1" si="164"/>
        <v>0</v>
      </c>
      <c r="IB34" s="7">
        <f t="shared" ca="1" si="165"/>
        <v>0</v>
      </c>
      <c r="IC34" s="7">
        <f ca="1">IFERROR(IF(IC33+IB34&gt;ID$4,IC33,IC33+IB34),"")</f>
        <v>59</v>
      </c>
      <c r="ID34" s="7">
        <f t="shared" ca="1" si="290"/>
        <v>10</v>
      </c>
      <c r="IE34" s="7">
        <f t="shared" ca="1" si="166"/>
        <v>0.77930701007524783</v>
      </c>
      <c r="IF34" s="7">
        <f t="shared" ca="1" si="167"/>
        <v>-8.699931776755554E-2</v>
      </c>
      <c r="IG34" s="7">
        <f t="shared" ca="1" si="168"/>
        <v>0</v>
      </c>
      <c r="IH34" s="7">
        <f t="shared" ca="1" si="169"/>
        <v>0</v>
      </c>
      <c r="II34" s="7">
        <f ca="1">IFERROR(IF(II33+IH34&gt;IJ$4,II33,II33+IH34),"")</f>
        <v>47</v>
      </c>
      <c r="IJ34" s="7">
        <f t="shared" ca="1" si="291"/>
        <v>10</v>
      </c>
      <c r="IK34" s="7">
        <f t="shared" ca="1" si="170"/>
        <v>0.76785060401685046</v>
      </c>
      <c r="IL34" s="7">
        <f t="shared" ca="1" si="171"/>
        <v>-7.5542911709158167E-2</v>
      </c>
      <c r="IM34" s="7">
        <f t="shared" ca="1" si="172"/>
        <v>0</v>
      </c>
      <c r="IN34" s="7">
        <f t="shared" ca="1" si="173"/>
        <v>0</v>
      </c>
      <c r="IO34" s="7">
        <f ca="1">IFERROR(IF(IO33+IN34&gt;IP$4,IO33,IO33+IN34),"")</f>
        <v>52</v>
      </c>
      <c r="IP34" s="7">
        <f t="shared" ca="1" si="292"/>
        <v>10</v>
      </c>
      <c r="IQ34" s="7">
        <f t="shared" ca="1" si="174"/>
        <v>0.69186319149078568</v>
      </c>
      <c r="IR34" s="7">
        <f t="shared" ca="1" si="175"/>
        <v>4.4450081690661225E-4</v>
      </c>
      <c r="IS34" s="7">
        <f t="shared" ca="1" si="176"/>
        <v>1</v>
      </c>
      <c r="IT34" s="7" t="str">
        <f t="shared" ca="1" si="177"/>
        <v>3</v>
      </c>
      <c r="IU34" s="7">
        <f ca="1">IFERROR(IF(IU33+IT34&gt;IV$4,IU33,IU33+IT34),"")</f>
        <v>56</v>
      </c>
      <c r="IV34" s="7">
        <f t="shared" ca="1" si="293"/>
        <v>11</v>
      </c>
      <c r="IW34" s="7">
        <f t="shared" ca="1" si="178"/>
        <v>0.43180319150064639</v>
      </c>
      <c r="IX34" s="7">
        <f t="shared" ca="1" si="179"/>
        <v>0.2605045008070459</v>
      </c>
      <c r="IY34" s="7">
        <f t="shared" ca="1" si="180"/>
        <v>1</v>
      </c>
      <c r="IZ34" s="7" t="str">
        <f t="shared" ca="1" si="181"/>
        <v>3</v>
      </c>
      <c r="JA34" s="7">
        <f ca="1">IFERROR(IF(JA33+IZ34&gt;JB$4,JA33,JA33+IZ34),"")</f>
        <v>60</v>
      </c>
      <c r="JB34" s="7">
        <f t="shared" ca="1" si="294"/>
        <v>11</v>
      </c>
      <c r="JC34" s="7">
        <f t="shared" ca="1" si="182"/>
        <v>0.95436000684880262</v>
      </c>
      <c r="JD34" s="7">
        <f t="shared" ca="1" si="183"/>
        <v>-0.26205231454111033</v>
      </c>
      <c r="JE34" s="7">
        <f t="shared" ca="1" si="184"/>
        <v>0</v>
      </c>
      <c r="JF34" s="7">
        <f t="shared" ca="1" si="185"/>
        <v>0</v>
      </c>
      <c r="JG34" s="7">
        <f ca="1">IFERROR(IF(JG33+JF34&gt;JH$4,JG33,JG33+JF34),"")</f>
        <v>45</v>
      </c>
      <c r="JH34" s="7">
        <f t="shared" ca="1" si="295"/>
        <v>11</v>
      </c>
      <c r="JI34" s="7">
        <f t="shared" ca="1" si="186"/>
        <v>0.51651857464083195</v>
      </c>
      <c r="JJ34" s="7">
        <f t="shared" ca="1" si="187"/>
        <v>0.17578911766686034</v>
      </c>
      <c r="JK34" s="7">
        <f t="shared" ca="1" si="188"/>
        <v>1</v>
      </c>
      <c r="JL34" s="7" t="str">
        <f t="shared" ca="1" si="189"/>
        <v>3</v>
      </c>
      <c r="JM34" s="7">
        <f ca="1">IFERROR(IF(JM33+JL34&gt;JN$4,JM33,JM33+JL34),"")</f>
        <v>59</v>
      </c>
      <c r="JN34" s="7">
        <f t="shared" ca="1" si="296"/>
        <v>11</v>
      </c>
      <c r="JO34" s="7">
        <f t="shared" ca="1" si="190"/>
        <v>0.35520181621926394</v>
      </c>
      <c r="JP34" s="7">
        <f t="shared" ca="1" si="191"/>
        <v>0.33710587608842835</v>
      </c>
      <c r="JQ34" s="7">
        <f t="shared" ca="1" si="192"/>
        <v>1</v>
      </c>
      <c r="JR34" s="7" t="str">
        <f t="shared" ca="1" si="193"/>
        <v>3</v>
      </c>
      <c r="JS34" s="7">
        <f ca="1">IFERROR(IF(JS33+JR34&gt;JT$4,JS33,JS33+JR34),"")</f>
        <v>60</v>
      </c>
      <c r="JT34" s="7">
        <f t="shared" ca="1" si="297"/>
        <v>11</v>
      </c>
      <c r="JU34" s="7">
        <f t="shared" ca="1" si="194"/>
        <v>0.53460309117727633</v>
      </c>
      <c r="JV34" s="7">
        <f t="shared" ca="1" si="195"/>
        <v>0.15770460113041596</v>
      </c>
      <c r="JW34" s="7">
        <f t="shared" ca="1" si="196"/>
        <v>1</v>
      </c>
      <c r="JX34" s="7" t="str">
        <f t="shared" ca="1" si="197"/>
        <v>3</v>
      </c>
      <c r="JY34" s="7">
        <f ca="1">IFERROR(IF(JY33+JX34&gt;JZ$4,JY33,JY33+JX34),"")</f>
        <v>56</v>
      </c>
      <c r="JZ34" s="7">
        <f t="shared" ca="1" si="298"/>
        <v>12</v>
      </c>
      <c r="KA34" s="7">
        <f t="shared" ca="1" si="198"/>
        <v>0.14103010608456967</v>
      </c>
      <c r="KB34" s="7">
        <f t="shared" ca="1" si="199"/>
        <v>0.55127758622312262</v>
      </c>
      <c r="KC34" s="7">
        <f t="shared" ca="1" si="200"/>
        <v>1</v>
      </c>
      <c r="KD34" s="7" t="str">
        <f t="shared" ca="1" si="201"/>
        <v>3</v>
      </c>
      <c r="KE34" s="7">
        <f ca="1">IFERROR(IF(KE33+KD34&gt;KF$4,KE33,KE33+KD34),"")</f>
        <v>58</v>
      </c>
      <c r="KF34" s="7">
        <f t="shared" ca="1" si="299"/>
        <v>13</v>
      </c>
      <c r="KG34" s="7">
        <f t="shared" ca="1" si="202"/>
        <v>0.11345351170625528</v>
      </c>
      <c r="KH34" s="7">
        <f t="shared" ca="1" si="203"/>
        <v>0.57885418060143701</v>
      </c>
      <c r="KI34" s="7">
        <f t="shared" ca="1" si="204"/>
        <v>1</v>
      </c>
      <c r="KJ34" s="7" t="str">
        <f t="shared" ca="1" si="205"/>
        <v>3</v>
      </c>
      <c r="KK34" s="7">
        <f ca="1">IFERROR(IF(KK33+KJ34&gt;KL$4,KK33,KK33+KJ34),"")</f>
        <v>57</v>
      </c>
      <c r="KL34" s="7">
        <f t="shared" ca="1" si="300"/>
        <v>14</v>
      </c>
      <c r="KM34" s="7">
        <f t="shared" ca="1" si="206"/>
        <v>0.19987992962784085</v>
      </c>
      <c r="KN34" s="7">
        <f t="shared" ca="1" si="207"/>
        <v>0.49242776267985144</v>
      </c>
      <c r="KO34" s="7">
        <f t="shared" ca="1" si="208"/>
        <v>1</v>
      </c>
      <c r="KP34" s="7" t="str">
        <f t="shared" ca="1" si="209"/>
        <v>3</v>
      </c>
      <c r="KQ34" s="7">
        <f ca="1">IFERROR(IF(KQ33+KP34&gt;KR$4,KQ33,KQ33+KP34),"")</f>
        <v>55</v>
      </c>
      <c r="KR34" s="7">
        <f t="shared" ca="1" si="301"/>
        <v>15</v>
      </c>
      <c r="KS34" s="7">
        <f t="shared" ca="1" si="210"/>
        <v>0.21357929872573478</v>
      </c>
      <c r="KT34" s="7">
        <f t="shared" ca="1" si="211"/>
        <v>0.47872839358195751</v>
      </c>
      <c r="KU34" s="7">
        <f t="shared" ca="1" si="212"/>
        <v>1</v>
      </c>
      <c r="KV34" s="7" t="str">
        <f t="shared" ca="1" si="213"/>
        <v>3</v>
      </c>
      <c r="KW34" s="7">
        <f ca="1">IFERROR(IF(KW33+KV34&gt;KX$4,KW33,KW33+KV34),"")</f>
        <v>40</v>
      </c>
      <c r="KX34" s="7">
        <f t="shared" ca="1" si="302"/>
        <v>16</v>
      </c>
      <c r="KY34" s="7">
        <f t="shared" ca="1" si="214"/>
        <v>0.52228325437829881</v>
      </c>
      <c r="KZ34" s="7">
        <f t="shared" ca="1" si="215"/>
        <v>0.17002443792939348</v>
      </c>
      <c r="LA34" s="7">
        <f t="shared" ca="1" si="216"/>
        <v>1</v>
      </c>
      <c r="LB34" s="7" t="str">
        <f t="shared" ca="1" si="217"/>
        <v>3</v>
      </c>
      <c r="LC34" s="7">
        <f ca="1">IFERROR(IF(LC33+LB34&gt;LD$4,LC33,LC33+LB34),"")</f>
        <v>53</v>
      </c>
      <c r="LD34" s="7">
        <f t="shared" ca="1" si="303"/>
        <v>17</v>
      </c>
      <c r="LE34" s="7">
        <f t="shared" ca="1" si="218"/>
        <v>0.33125902393908258</v>
      </c>
      <c r="LF34" s="7">
        <f t="shared" ca="1" si="219"/>
        <v>0.36104866836860972</v>
      </c>
      <c r="LG34" s="7">
        <f t="shared" ca="1" si="220"/>
        <v>1</v>
      </c>
      <c r="LH34" s="7" t="str">
        <f t="shared" ca="1" si="221"/>
        <v>3</v>
      </c>
      <c r="LI34" s="7">
        <f ca="1">IFERROR(IF(LI33+LH34&gt;LJ$4,LI33,LI33+LH34),"")</f>
        <v>50</v>
      </c>
      <c r="LJ34" s="7">
        <f t="shared" ca="1" si="304"/>
        <v>18</v>
      </c>
      <c r="LK34" s="7">
        <f t="shared" ca="1" si="222"/>
        <v>0.38573682492436356</v>
      </c>
      <c r="LL34" s="7">
        <f t="shared" ca="1" si="223"/>
        <v>0.30657086738332873</v>
      </c>
      <c r="LM34" s="7">
        <f t="shared" ca="1" si="224"/>
        <v>1</v>
      </c>
      <c r="LN34" s="7" t="str">
        <f t="shared" ca="1" si="225"/>
        <v>3</v>
      </c>
      <c r="LO34" s="7">
        <f ca="1">IFERROR(IF(LO33+LN34&gt;LP$4,LO33,LO33+LN34),"")</f>
        <v>60</v>
      </c>
      <c r="LP34" s="7">
        <f t="shared" ca="1" si="305"/>
        <v>19</v>
      </c>
      <c r="LQ34" s="7">
        <f t="shared" ca="1" si="226"/>
        <v>0.42907127636866671</v>
      </c>
      <c r="LR34" s="7">
        <f t="shared" ca="1" si="227"/>
        <v>0.26323641593902558</v>
      </c>
      <c r="LS34" s="7">
        <f t="shared" ca="1" si="228"/>
        <v>1</v>
      </c>
      <c r="LT34" s="7" t="str">
        <f t="shared" ca="1" si="229"/>
        <v>3</v>
      </c>
      <c r="LU34" s="7">
        <f ca="1">IFERROR(IF(LU33+LT34&gt;LV$4,LU33,LU33+LT34),"")</f>
        <v>53</v>
      </c>
      <c r="LV34" s="7">
        <f t="shared" ca="1" si="306"/>
        <v>20</v>
      </c>
      <c r="LW34" s="7">
        <f t="shared" ca="1" si="230"/>
        <v>9.7455574123503363E-2</v>
      </c>
      <c r="LX34" s="7">
        <f t="shared" ca="1" si="231"/>
        <v>0.59485211818418893</v>
      </c>
      <c r="LY34" s="7">
        <f t="shared" ca="1" si="232"/>
        <v>1</v>
      </c>
      <c r="LZ34" s="7" t="str">
        <f t="shared" ca="1" si="233"/>
        <v>3</v>
      </c>
      <c r="MA34" s="7">
        <f ca="1">IFERROR(IF(MA33+LZ34&gt;MB$4,MA33,MA33+LZ34),"")</f>
        <v>52</v>
      </c>
      <c r="MB34" s="7">
        <f t="shared" ca="1" si="307"/>
        <v>21</v>
      </c>
      <c r="MC34" s="7">
        <f t="shared" ca="1" si="234"/>
        <v>0.62054624987874196</v>
      </c>
      <c r="MD34" s="7">
        <f t="shared" ca="1" si="235"/>
        <v>7.1761442428950328E-2</v>
      </c>
      <c r="ME34" s="7">
        <f t="shared" ca="1" si="236"/>
        <v>1</v>
      </c>
      <c r="MF34" s="7" t="str">
        <f t="shared" ca="1" si="237"/>
        <v>3</v>
      </c>
      <c r="MG34" s="7">
        <f ca="1">IFERROR(IF(MG33+MF34&gt;MH$4,MG33,MG33+MF34),"")</f>
        <v>54</v>
      </c>
      <c r="MH34" s="7">
        <f t="shared" ca="1" si="308"/>
        <v>22</v>
      </c>
      <c r="MI34" s="7">
        <f t="shared" ca="1" si="238"/>
        <v>0.54409204834114155</v>
      </c>
      <c r="MJ34" s="7">
        <f t="shared" ca="1" si="239"/>
        <v>0.14821564396655074</v>
      </c>
      <c r="MK34" s="7">
        <f t="shared" ca="1" si="240"/>
        <v>1</v>
      </c>
      <c r="ML34" s="7" t="str">
        <f t="shared" ca="1" si="241"/>
        <v>3</v>
      </c>
      <c r="MM34" s="7">
        <f ca="1">IFERROR(IF(MM33+ML34&gt;MN$4,MM33,MM33+ML34),"")</f>
        <v>56</v>
      </c>
      <c r="MN34" s="7">
        <f t="shared" ca="1" si="309"/>
        <v>23</v>
      </c>
      <c r="MO34" s="7">
        <f t="shared" ca="1" si="242"/>
        <v>0.99458270255120629</v>
      </c>
      <c r="MP34" s="7">
        <f t="shared" ca="1" si="243"/>
        <v>-0.302275010243514</v>
      </c>
      <c r="MQ34" s="7">
        <f t="shared" ca="1" si="244"/>
        <v>0</v>
      </c>
      <c r="MR34" s="7">
        <f t="shared" ca="1" si="245"/>
        <v>0</v>
      </c>
      <c r="MS34" s="7">
        <f ca="1">IFERROR(IF(MS33+MR34&gt;MT$4,MS33,MS33+MR34),"")</f>
        <v>59</v>
      </c>
      <c r="MT34" s="7">
        <f t="shared" ca="1" si="310"/>
        <v>23</v>
      </c>
      <c r="MU34" s="7">
        <f t="shared" ca="1" si="246"/>
        <v>0.4834306135935823</v>
      </c>
      <c r="MV34" s="7">
        <f t="shared" ca="1" si="247"/>
        <v>0.20887707871410999</v>
      </c>
      <c r="MW34" s="7">
        <f t="shared" ca="1" si="248"/>
        <v>1</v>
      </c>
      <c r="MX34" s="7" t="str">
        <f t="shared" ca="1" si="249"/>
        <v>3</v>
      </c>
      <c r="MY34" s="7">
        <f ca="1">IFERROR(IF(MY33+MX34&gt;MZ$4,MY33,MY33+MX34),"")</f>
        <v>60</v>
      </c>
      <c r="MZ34" s="7">
        <f t="shared" ca="1" si="311"/>
        <v>23</v>
      </c>
      <c r="NA34" s="7">
        <f t="shared" ca="1" si="250"/>
        <v>0.39193204411367433</v>
      </c>
      <c r="NB34" s="7">
        <f t="shared" ca="1" si="251"/>
        <v>0.30037564819401796</v>
      </c>
      <c r="NC34" s="7">
        <f t="shared" ca="1" si="252"/>
        <v>1</v>
      </c>
      <c r="ND34" s="7" t="str">
        <f t="shared" ca="1" si="253"/>
        <v>3</v>
      </c>
      <c r="NE34" s="7">
        <f ca="1">IFERROR(IF(NE33+ND34&gt;NF$4,NE33,NE33+ND34),"")</f>
        <v>49</v>
      </c>
      <c r="NF34" s="7">
        <f t="shared" ca="1" si="312"/>
        <v>24</v>
      </c>
      <c r="NG34" s="7">
        <f t="shared" ca="1" si="254"/>
        <v>0.87370085605151293</v>
      </c>
      <c r="NH34" s="7">
        <f t="shared" ca="1" si="255"/>
        <v>-0.18139316374382064</v>
      </c>
      <c r="NI34" s="7">
        <f t="shared" ca="1" si="256"/>
        <v>0</v>
      </c>
      <c r="NJ34" s="7">
        <f t="shared" ca="1" si="257"/>
        <v>0</v>
      </c>
      <c r="NK34" s="7">
        <f ca="1">IFERROR(IF(NK33+NJ34&gt;NL$4,NK33,NK33+NJ34),"")</f>
        <v>60</v>
      </c>
      <c r="NL34" s="7">
        <f t="shared" ca="1" si="313"/>
        <v>24</v>
      </c>
      <c r="NM34" s="7">
        <f t="shared" ca="1" si="258"/>
        <v>0.20258950549909271</v>
      </c>
      <c r="NN34" s="7">
        <f t="shared" ca="1" si="259"/>
        <v>0.48971818680859958</v>
      </c>
      <c r="NO34" s="7">
        <f t="shared" ca="1" si="260"/>
        <v>1</v>
      </c>
      <c r="NP34" s="7" t="str">
        <f t="shared" ca="1" si="261"/>
        <v>3</v>
      </c>
      <c r="NQ34" s="7">
        <f ca="1">IFERROR(IF(NQ33+NP34&gt;NR$4,NQ33,NQ33+NP34),"")</f>
        <v>57</v>
      </c>
      <c r="NR34" s="7">
        <f t="shared" ca="1" si="314"/>
        <v>25</v>
      </c>
      <c r="NT34">
        <v>32</v>
      </c>
      <c r="NU34" s="7" t="s">
        <v>19</v>
      </c>
      <c r="NV34" s="7" t="str">
        <f t="shared" ca="1" si="16"/>
        <v/>
      </c>
      <c r="NW34" s="7" t="str">
        <f t="shared" ca="1" si="8"/>
        <v/>
      </c>
      <c r="NX34" t="str">
        <f ca="1">IFERROR(VLOOKUP(NT34,$K$3:$AK$568,8,FALSE),"")</f>
        <v/>
      </c>
      <c r="NY34" t="str">
        <f ca="1">IFERROR(VLOOKUP(NT34,$K$3:$AK$568,9,FALSE),"")</f>
        <v/>
      </c>
      <c r="NZ34" s="7" t="str">
        <f ca="1">IFERROR(VLOOKUP(NT34,$K$3:$AK$568,27,FALSE),"")</f>
        <v/>
      </c>
      <c r="OB34">
        <v>32</v>
      </c>
      <c r="OC34" s="7" t="s">
        <v>19</v>
      </c>
      <c r="OD34" t="e">
        <f t="shared" ca="1" si="17"/>
        <v>#N/A</v>
      </c>
      <c r="OE34" s="7" t="str">
        <f t="shared" ca="1" si="18"/>
        <v/>
      </c>
      <c r="OF34" s="7" t="str">
        <f t="shared" ca="1" si="19"/>
        <v/>
      </c>
      <c r="OG34" t="str">
        <f t="shared" ca="1" si="20"/>
        <v/>
      </c>
      <c r="OI34">
        <v>32</v>
      </c>
      <c r="OJ34" s="7" t="s">
        <v>19</v>
      </c>
      <c r="OK34" s="7" t="str">
        <f t="shared" ca="1" si="21"/>
        <v/>
      </c>
      <c r="OL34" s="7" t="str">
        <f t="shared" ca="1" si="22"/>
        <v/>
      </c>
      <c r="OM34" t="str">
        <f ca="1">IFERROR(VLOOKUP(OI34,$L$3:$AK$568,7,FALSE),"")</f>
        <v/>
      </c>
      <c r="ON34" t="str">
        <f ca="1">IFERROR(VLOOKUP(OI34,$L$3:$AK$568,8,FALSE),"")</f>
        <v/>
      </c>
      <c r="OO34" s="7" t="str">
        <f ca="1">IFERROR(VLOOKUP(OI34,$L$3:$AK$568,26,FALSE),"")</f>
        <v/>
      </c>
      <c r="OQ34">
        <v>32</v>
      </c>
      <c r="OR34" s="7" t="s">
        <v>19</v>
      </c>
      <c r="OS34" t="e">
        <f t="shared" ca="1" si="23"/>
        <v>#N/A</v>
      </c>
      <c r="OT34" s="7" t="str">
        <f t="shared" ca="1" si="24"/>
        <v/>
      </c>
      <c r="OU34" s="7" t="str">
        <f t="shared" ca="1" si="25"/>
        <v/>
      </c>
      <c r="OV34" t="str">
        <f t="shared" ca="1" si="26"/>
        <v/>
      </c>
      <c r="OX34">
        <v>32</v>
      </c>
      <c r="OY34" s="7" t="s">
        <v>19</v>
      </c>
      <c r="OZ34" s="7" t="str">
        <f t="shared" ca="1" si="27"/>
        <v/>
      </c>
      <c r="PA34" s="7" t="str">
        <f t="shared" ca="1" si="28"/>
        <v/>
      </c>
      <c r="PB34" t="str">
        <f ca="1">IFERROR(VLOOKUP(OX34,$M$3:$AK$568,6,FALSE),"")</f>
        <v/>
      </c>
      <c r="PC34" t="str">
        <f ca="1">IFERROR(VLOOKUP(OX34,$M$3:$AK$568,7,FALSE),"")</f>
        <v/>
      </c>
      <c r="PD34" s="7" t="str">
        <f ca="1">IFERROR(VLOOKUP(OX34,$M$3:$AK$568,25,FALSE),"")</f>
        <v/>
      </c>
      <c r="PF34">
        <v>32</v>
      </c>
      <c r="PG34" s="7" t="s">
        <v>19</v>
      </c>
      <c r="PH34" t="e">
        <f t="shared" ca="1" si="29"/>
        <v>#N/A</v>
      </c>
      <c r="PI34" s="7" t="str">
        <f t="shared" ca="1" si="30"/>
        <v/>
      </c>
      <c r="PJ34" s="7" t="str">
        <f t="shared" ca="1" si="31"/>
        <v/>
      </c>
      <c r="PK34" t="str">
        <f t="shared" ca="1" si="32"/>
        <v/>
      </c>
      <c r="PM34">
        <v>32</v>
      </c>
      <c r="PN34" s="7" t="s">
        <v>19</v>
      </c>
      <c r="PO34" s="202" t="str">
        <f t="shared" ca="1" si="33"/>
        <v/>
      </c>
      <c r="PP34" s="7" t="str">
        <f t="shared" ca="1" si="34"/>
        <v/>
      </c>
      <c r="PQ34" t="str">
        <f ca="1">IFERROR(VLOOKUP(PM34,$G$325:$R$409,12,FALSE),"")</f>
        <v/>
      </c>
      <c r="PR34" t="e">
        <f ca="1">VLOOKUP(PM34,$G$324:$Q$409,11,FALSE)</f>
        <v>#N/A</v>
      </c>
      <c r="PS34" s="7" t="str">
        <f ca="1">VLOOKUP(PQ34,$R$325:$Y$409,8,FALSE)</f>
        <v>- -</v>
      </c>
      <c r="PT34" s="7">
        <f ca="1">ReSt</f>
        <v>-4</v>
      </c>
      <c r="PU34" s="7" t="e">
        <f t="shared" ca="1" si="35"/>
        <v>#N/A</v>
      </c>
      <c r="PV34" s="7" t="e">
        <f t="shared" ca="1" si="36"/>
        <v>#N/A</v>
      </c>
      <c r="PW34" s="7" t="str">
        <f ca="1">VLOOKUP(PQ34,$R$325:$AK$409,8,FALSE)</f>
        <v>- -</v>
      </c>
      <c r="PX34" s="7"/>
      <c r="PY34">
        <v>32</v>
      </c>
      <c r="PZ34" s="7" t="s">
        <v>19</v>
      </c>
      <c r="QA34" t="str">
        <f t="shared" ca="1" si="37"/>
        <v/>
      </c>
      <c r="QB34" s="7" t="str">
        <f t="shared" ca="1" si="38"/>
        <v/>
      </c>
      <c r="QC34" s="7" t="str">
        <f t="shared" ca="1" si="39"/>
        <v/>
      </c>
      <c r="QD34" t="str">
        <f t="shared" ca="1" si="40"/>
        <v/>
      </c>
      <c r="QF34">
        <v>32</v>
      </c>
      <c r="QG34" s="7" t="s">
        <v>19</v>
      </c>
      <c r="QH34" s="7" t="str">
        <f t="shared" ca="1" si="41"/>
        <v/>
      </c>
      <c r="QI34" s="7" t="e">
        <f t="shared" ca="1" si="42"/>
        <v>#VALUE!</v>
      </c>
      <c r="QJ34" t="e">
        <f t="shared" ca="1" si="43"/>
        <v>#N/A</v>
      </c>
      <c r="QK34" s="7" t="e">
        <f t="shared" ca="1" si="44"/>
        <v>#N/A</v>
      </c>
      <c r="QM34">
        <v>32</v>
      </c>
      <c r="QN34" s="7" t="s">
        <v>19</v>
      </c>
      <c r="QO34" t="str">
        <f t="shared" ca="1" si="45"/>
        <v/>
      </c>
      <c r="QP34" s="7" t="str">
        <f t="shared" ca="1" si="46"/>
        <v/>
      </c>
      <c r="QQ34" t="str">
        <f t="shared" ca="1" si="47"/>
        <v/>
      </c>
    </row>
    <row r="35" spans="1:459" x14ac:dyDescent="0.25">
      <c r="A35" s="240"/>
      <c r="C35" s="75"/>
      <c r="D35" s="76"/>
      <c r="F35" s="75"/>
      <c r="G35" s="76"/>
      <c r="I35" s="75"/>
      <c r="J35" s="85" t="s">
        <v>2151</v>
      </c>
      <c r="K35" s="85">
        <f t="shared" ca="1" si="9"/>
        <v>2</v>
      </c>
      <c r="L35" s="85">
        <f t="shared" ca="1" si="316"/>
        <v>0</v>
      </c>
      <c r="M35" s="70">
        <f t="shared" ca="1" si="11"/>
        <v>2</v>
      </c>
      <c r="O35" s="222">
        <f t="shared" ca="1" si="12"/>
        <v>15</v>
      </c>
      <c r="Q35" s="7" t="str">
        <f t="shared" si="50"/>
        <v>Body Development</v>
      </c>
      <c r="R35" s="9" t="s">
        <v>1342</v>
      </c>
      <c r="S35" s="9" t="s">
        <v>1840</v>
      </c>
      <c r="T35" s="61" t="str">
        <f>SUBSTITUTE(IFERROR(IFERROR(VLOOKUP(R35,'[1]Skill Statistics'!$A$3:$C$513,2,FALSE),VLOOKUP(Q35,'[1]Skill Statistics'!$A$3:$C$513,2,FALSE)),T34),"R*","ReSt")</f>
        <v>Co/SD</v>
      </c>
      <c r="U35" s="61" t="str">
        <f>IFERROR(IFERROR(VLOOKUP(R35,'[1]Skill Statistics'!$A$3:$C$513,3,FALSE),VLOOKUP(Q35,'[1]Skill Statistics'!$A$3:$C$513,3,FALSE)),U34)</f>
        <v>Co</v>
      </c>
      <c r="V35" s="61" t="str">
        <f>IF(ISNUMBER(SEARCH("Category",R35)),"- -",IFERROR(IFERROR(VLOOKUP(Q35,[1]Professions!$A$4:$AM$288,MATCH(Profession,[1]Professions!$A$1:$AM$1,0),FALSE),VLOOKUP(Q35,Calculations!$B$91:$I$95,8,FALSE)),"- -"))</f>
        <v>2 / 4</v>
      </c>
      <c r="W35" s="60">
        <f t="shared" si="13"/>
        <v>3</v>
      </c>
      <c r="X35" s="7">
        <f ca="1">IFERROR(VLOOKUP(R35,$BS$6:$NR$519,MATCH(ActualLevel,$BS$3:$NR$3,0),FALSE),"- -")</f>
        <v>7</v>
      </c>
      <c r="Y35" s="7">
        <f t="shared" ca="1" si="320"/>
        <v>10</v>
      </c>
      <c r="Z35" s="7">
        <f ca="1">IFERROR(VLOOKUP(Y35,Charts!$BQ$2:$BR$52,2,FALSE),"- -")</f>
        <v>50</v>
      </c>
      <c r="AA35" s="7">
        <f t="shared" ca="1" si="51"/>
        <v>10</v>
      </c>
      <c r="AB35" s="7">
        <f t="shared" ca="1" si="317"/>
        <v>10</v>
      </c>
      <c r="AC35" s="7"/>
      <c r="AD35" s="7"/>
      <c r="AE35" s="7"/>
      <c r="AF35" s="7"/>
      <c r="AG35" s="7"/>
      <c r="AH35" s="43"/>
      <c r="AI35" s="7"/>
      <c r="AJ35" s="7"/>
      <c r="AK35" s="7">
        <f t="shared" ca="1" si="52"/>
        <v>70</v>
      </c>
      <c r="AL35" s="7"/>
      <c r="AM35" s="69">
        <f>IFERROR(VLOOKUP(R35,'[1]Skill Statistics'!$A$3:$AN$513,MATCH(Profession,'[1]Skill Statistics'!$A$2:$AN$2,0),FALSE),0)</f>
        <v>0</v>
      </c>
      <c r="AN35" s="85">
        <f>IFERROR(VLOOKUP(Q35,'[1]Skill Statistics'!$A$3:$BK$513,MATCH(Archetype,'[1]Skill Statistics'!$A$2:$BK$2,0),FALSE),0)</f>
        <v>1</v>
      </c>
      <c r="AO35" s="85">
        <f>IFERROR(VLOOKUP(Q35,'[1]Skill Statistics'!$A$3:$BB$513,MATCH(Race,'[1]Skill Statistics'!$A$2:$BB$2,0),FALSE),0)</f>
        <v>0</v>
      </c>
      <c r="AP35" s="85">
        <f t="shared" ca="1" si="14"/>
        <v>1</v>
      </c>
      <c r="AQ35" s="70"/>
      <c r="AS35" s="69" t="str">
        <f>IFERROR(VLOOKUP(Q35,'[1]Professional Skills'!$A$4:$AM$288,MATCH(Profession,'[1]Professional Skills'!$A$3:$AM$3,0),FALSE),"- -")</f>
        <v>x</v>
      </c>
      <c r="AU35" s="7" t="str">
        <f t="shared" si="319"/>
        <v>x</v>
      </c>
      <c r="AV35" s="7">
        <f t="shared" ca="1" si="318"/>
        <v>8.5948075143489899E-2</v>
      </c>
      <c r="AW35">
        <f t="shared" ca="1" si="55"/>
        <v>1.0859480751434898</v>
      </c>
      <c r="AX35">
        <f ca="1">IFERROR(_xlfn.RANK.EQ(AW35,$AW$5:$AW$568),"")</f>
        <v>5</v>
      </c>
      <c r="AY35">
        <f t="shared" ca="1" si="3"/>
        <v>1.0859480751434898</v>
      </c>
      <c r="AZ35" s="70" t="str">
        <f t="shared" ca="1" si="53"/>
        <v>x</v>
      </c>
      <c r="BB35" s="69">
        <f>IFERROR(IF(Q35="Language",VLOOKUP(R35,[1]Cultures!$B$4:$N$218,MATCH(Culture,[1]Cultures!$B$3:$N$3,0),FALSE),VLOOKUP(Q35,[1]Cultures!$B$4:$O$212,MATCH(Culture,[1]Cultures!$B$3:$O$3,0),FALSE)),"- -")</f>
        <v>3</v>
      </c>
      <c r="BD35">
        <f t="shared" ca="1" si="315"/>
        <v>0</v>
      </c>
      <c r="BE35" t="str">
        <f t="shared" si="262"/>
        <v/>
      </c>
      <c r="BI35" s="7">
        <f t="shared" si="54"/>
        <v>3</v>
      </c>
      <c r="BJ35" s="7"/>
      <c r="BK35" s="7"/>
      <c r="BL35" s="70">
        <f t="shared" si="6"/>
        <v>3</v>
      </c>
      <c r="BN35" s="69">
        <f>IFERROR(VLOOKUP(V35,Charts!$BT$2:$BV$14,3,FALSE),"- -")</f>
        <v>0.76923076923076927</v>
      </c>
      <c r="BO35" s="85">
        <f t="shared" ca="1" si="15"/>
        <v>3.6023724318081594</v>
      </c>
      <c r="BP35" s="70">
        <f t="shared" ca="1" si="263"/>
        <v>15</v>
      </c>
      <c r="BR35" s="7">
        <v>30</v>
      </c>
      <c r="BS35" s="9" t="str">
        <f ca="1">VLOOKUP(BR35,$O$3:$R$568,4,FALSE)</f>
        <v>Crossbow</v>
      </c>
      <c r="BT35" s="7" t="str">
        <f ca="1">VLOOKUP(BS35,$R$3:$V$568,5,FALSE)</f>
        <v>2 / 4</v>
      </c>
      <c r="BU35" s="7">
        <f ca="1">VLOOKUP(BT35,Charts!$BT$2:$BV$14,3,FALSE)</f>
        <v>0.76923076923076927</v>
      </c>
      <c r="BV35" s="7" t="str">
        <f t="shared" ca="1" si="56"/>
        <v>2</v>
      </c>
      <c r="BW35" s="7" t="str">
        <f t="shared" ca="1" si="57"/>
        <v>4</v>
      </c>
      <c r="BY35" s="7">
        <f t="shared" ca="1" si="58"/>
        <v>0.26300486123855993</v>
      </c>
      <c r="BZ35" s="7">
        <f t="shared" ca="1" si="59"/>
        <v>0.50622590799220935</v>
      </c>
      <c r="CA35" s="7">
        <f t="shared" ca="1" si="60"/>
        <v>1</v>
      </c>
      <c r="CB35" s="7" t="str">
        <f t="shared" ca="1" si="61"/>
        <v>2</v>
      </c>
      <c r="CC35" s="7">
        <f ca="1">IFERROR(IF(CC34+CB35&gt;CD$4,CC34,CC34+CB35),"")</f>
        <v>38</v>
      </c>
      <c r="CD35" s="7">
        <f t="shared" ca="1" si="264"/>
        <v>0</v>
      </c>
      <c r="CE35" s="7">
        <f t="shared" ca="1" si="62"/>
        <v>0.8483948440771989</v>
      </c>
      <c r="CF35" s="7">
        <f t="shared" ca="1" si="63"/>
        <v>-7.9164074846429622E-2</v>
      </c>
      <c r="CG35" s="7">
        <f t="shared" ca="1" si="64"/>
        <v>0</v>
      </c>
      <c r="CH35" s="7">
        <f t="shared" ca="1" si="65"/>
        <v>0</v>
      </c>
      <c r="CI35" s="7">
        <f ca="1">IFERROR(IF(CI34+CH35&gt;CJ$4,CI34,CI34+CH35),"")</f>
        <v>41</v>
      </c>
      <c r="CJ35" s="7">
        <f t="shared" ca="1" si="265"/>
        <v>0</v>
      </c>
      <c r="CK35" s="7">
        <f t="shared" ca="1" si="66"/>
        <v>0.18856246529105658</v>
      </c>
      <c r="CL35" s="7">
        <f t="shared" ca="1" si="67"/>
        <v>0.58066830393971269</v>
      </c>
      <c r="CM35" s="7">
        <f t="shared" ca="1" si="68"/>
        <v>1</v>
      </c>
      <c r="CN35" s="7" t="str">
        <f t="shared" ca="1" si="69"/>
        <v>2</v>
      </c>
      <c r="CO35" s="7">
        <f ca="1">IFERROR(IF(CO34+CN35&gt;CP$4,CO34,CO34+CN35),"")</f>
        <v>59</v>
      </c>
      <c r="CP35" s="7">
        <f t="shared" ca="1" si="266"/>
        <v>0</v>
      </c>
      <c r="CQ35" s="7">
        <f t="shared" ca="1" si="70"/>
        <v>0.47449262720351437</v>
      </c>
      <c r="CR35" s="7">
        <f t="shared" ca="1" si="71"/>
        <v>0.2947381420272549</v>
      </c>
      <c r="CS35" s="7">
        <f t="shared" ca="1" si="72"/>
        <v>1</v>
      </c>
      <c r="CT35" s="7" t="str">
        <f t="shared" ca="1" si="73"/>
        <v>2</v>
      </c>
      <c r="CU35" s="7">
        <f ca="1">IFERROR(IF(CU34+CT35&gt;CV$4,CU34,CU34+CT35),"")</f>
        <v>59</v>
      </c>
      <c r="CV35" s="7">
        <f t="shared" ca="1" si="267"/>
        <v>1</v>
      </c>
      <c r="CW35" s="7">
        <f t="shared" ca="1" si="74"/>
        <v>0.1566609836026891</v>
      </c>
      <c r="CX35" s="7">
        <f t="shared" ca="1" si="75"/>
        <v>0.61256978562808018</v>
      </c>
      <c r="CY35" s="7">
        <f t="shared" ca="1" si="76"/>
        <v>1</v>
      </c>
      <c r="CZ35" s="7" t="str">
        <f t="shared" ca="1" si="77"/>
        <v>2</v>
      </c>
      <c r="DA35" s="7">
        <f ca="1">IFERROR(IF(DA34+CZ35&gt;DB$4,DA34,DA34+CZ35),"")</f>
        <v>60</v>
      </c>
      <c r="DB35" s="7">
        <f t="shared" ca="1" si="268"/>
        <v>2</v>
      </c>
      <c r="DC35" s="7">
        <f t="shared" ca="1" si="78"/>
        <v>0.81745111050261798</v>
      </c>
      <c r="DD35" s="7">
        <f t="shared" ca="1" si="79"/>
        <v>-4.822034127184871E-2</v>
      </c>
      <c r="DE35" s="7">
        <f t="shared" ca="1" si="80"/>
        <v>0</v>
      </c>
      <c r="DF35" s="7">
        <f t="shared" ca="1" si="81"/>
        <v>0</v>
      </c>
      <c r="DG35" s="7">
        <f ca="1">IFERROR(IF(DG34+DF35&gt;DH$4,DG34,DG34+DF35),"")</f>
        <v>51</v>
      </c>
      <c r="DH35" s="7">
        <f t="shared" ca="1" si="269"/>
        <v>2</v>
      </c>
      <c r="DI35" s="7">
        <f t="shared" ca="1" si="82"/>
        <v>0.40122257717532883</v>
      </c>
      <c r="DJ35" s="7">
        <f t="shared" ca="1" si="83"/>
        <v>0.36800819205544044</v>
      </c>
      <c r="DK35" s="7">
        <f t="shared" ca="1" si="84"/>
        <v>1</v>
      </c>
      <c r="DL35" s="7" t="str">
        <f t="shared" ca="1" si="85"/>
        <v>2</v>
      </c>
      <c r="DM35" s="7">
        <f ca="1">IFERROR(IF(DM34+DL35&gt;DN$4,DM34,DM34+DL35),"")</f>
        <v>60</v>
      </c>
      <c r="DN35" s="7">
        <f t="shared" ca="1" si="270"/>
        <v>3</v>
      </c>
      <c r="DO35" s="7">
        <f t="shared" ca="1" si="86"/>
        <v>0.32201701452041265</v>
      </c>
      <c r="DP35" s="7">
        <f t="shared" ca="1" si="87"/>
        <v>0.44721375471035663</v>
      </c>
      <c r="DQ35" s="7">
        <f t="shared" ca="1" si="88"/>
        <v>1</v>
      </c>
      <c r="DR35" s="7" t="str">
        <f t="shared" ca="1" si="89"/>
        <v>2</v>
      </c>
      <c r="DS35" s="7">
        <f ca="1">IFERROR(IF(DS34+DR35&gt;DT$4,DS34,DS34+DR35),"")</f>
        <v>59</v>
      </c>
      <c r="DT35" s="7">
        <f t="shared" ca="1" si="271"/>
        <v>3</v>
      </c>
      <c r="DU35" s="7">
        <f t="shared" ca="1" si="90"/>
        <v>0.69534784772542158</v>
      </c>
      <c r="DV35" s="7">
        <f t="shared" ca="1" si="91"/>
        <v>7.3882921505347698E-2</v>
      </c>
      <c r="DW35" s="7">
        <f t="shared" ca="1" si="92"/>
        <v>1</v>
      </c>
      <c r="DX35" s="7" t="str">
        <f t="shared" ca="1" si="93"/>
        <v>2</v>
      </c>
      <c r="DY35" s="7">
        <f ca="1">IFERROR(IF(DY34+DX35&gt;DZ$4,DY34,DY34+DX35),"")</f>
        <v>59</v>
      </c>
      <c r="DZ35" s="7">
        <f t="shared" ca="1" si="272"/>
        <v>3</v>
      </c>
      <c r="EA35" s="7">
        <f t="shared" ca="1" si="94"/>
        <v>0.30240491379632606</v>
      </c>
      <c r="EB35" s="7">
        <f t="shared" ca="1" si="95"/>
        <v>0.46682585543444322</v>
      </c>
      <c r="EC35" s="7">
        <f t="shared" ca="1" si="96"/>
        <v>1</v>
      </c>
      <c r="ED35" s="7" t="str">
        <f t="shared" ca="1" si="97"/>
        <v>2</v>
      </c>
      <c r="EE35" s="7">
        <f ca="1">IFERROR(IF(EE34+ED35&gt;EF$4,EE34,EE34+ED35),"")</f>
        <v>49</v>
      </c>
      <c r="EF35" s="7">
        <f t="shared" ca="1" si="273"/>
        <v>4</v>
      </c>
      <c r="EG35" s="7">
        <f t="shared" ca="1" si="98"/>
        <v>0.92324182061060422</v>
      </c>
      <c r="EH35" s="7">
        <f t="shared" ca="1" si="99"/>
        <v>-0.15401105137983495</v>
      </c>
      <c r="EI35" s="7">
        <f t="shared" ca="1" si="100"/>
        <v>0</v>
      </c>
      <c r="EJ35" s="7">
        <f t="shared" ca="1" si="101"/>
        <v>0</v>
      </c>
      <c r="EK35" s="7">
        <f ca="1">IFERROR(IF(EK34+EJ35&gt;EL$4,EK34,EK34+EJ35),"")</f>
        <v>51</v>
      </c>
      <c r="EL35" s="7">
        <f t="shared" ca="1" si="274"/>
        <v>4</v>
      </c>
      <c r="EM35" s="7">
        <f t="shared" ca="1" si="102"/>
        <v>0.55262574410040777</v>
      </c>
      <c r="EN35" s="7">
        <f t="shared" ca="1" si="103"/>
        <v>0.21660502513036151</v>
      </c>
      <c r="EO35" s="7">
        <f t="shared" ca="1" si="104"/>
        <v>1</v>
      </c>
      <c r="EP35" s="7" t="str">
        <f t="shared" ca="1" si="105"/>
        <v>2</v>
      </c>
      <c r="EQ35" s="7">
        <f ca="1">IFERROR(IF(EQ34+EP35&gt;ER$4,EQ34,EQ34+EP35),"")</f>
        <v>47</v>
      </c>
      <c r="ER35" s="7">
        <f t="shared" ca="1" si="275"/>
        <v>5</v>
      </c>
      <c r="ES35" s="7">
        <f t="shared" ca="1" si="106"/>
        <v>1.8684026191841951E-3</v>
      </c>
      <c r="ET35" s="7">
        <f t="shared" ca="1" si="107"/>
        <v>0.76736236661158508</v>
      </c>
      <c r="EU35" s="7">
        <f t="shared" ca="1" si="108"/>
        <v>1</v>
      </c>
      <c r="EV35" s="7" t="str">
        <f t="shared" ca="1" si="109"/>
        <v>2</v>
      </c>
      <c r="EW35" s="7">
        <f ca="1">IFERROR(IF(EW34+EV35&gt;EX$4,EW34,EW34+EV35),"")</f>
        <v>57</v>
      </c>
      <c r="EX35" s="7">
        <f t="shared" ca="1" si="276"/>
        <v>6</v>
      </c>
      <c r="EY35" s="7">
        <f t="shared" ca="1" si="110"/>
        <v>7.6597177690174156E-3</v>
      </c>
      <c r="EZ35" s="7">
        <f t="shared" ca="1" si="111"/>
        <v>0.76157105146175186</v>
      </c>
      <c r="FA35" s="7">
        <f t="shared" ca="1" si="112"/>
        <v>1</v>
      </c>
      <c r="FB35" s="7" t="str">
        <f t="shared" ca="1" si="113"/>
        <v>2</v>
      </c>
      <c r="FC35" s="7">
        <f ca="1">IFERROR(IF(FC34+FB35&gt;FD$4,FC34,FC34+FB35),"")</f>
        <v>52</v>
      </c>
      <c r="FD35" s="7">
        <f t="shared" ca="1" si="277"/>
        <v>7</v>
      </c>
      <c r="FE35" s="7">
        <f t="shared" ca="1" si="114"/>
        <v>0.13066607487702231</v>
      </c>
      <c r="FF35" s="7">
        <f t="shared" ca="1" si="115"/>
        <v>0.63856469435374696</v>
      </c>
      <c r="FG35" s="7">
        <f t="shared" ca="1" si="116"/>
        <v>1</v>
      </c>
      <c r="FH35" s="7" t="str">
        <f t="shared" ca="1" si="117"/>
        <v>2</v>
      </c>
      <c r="FI35" s="7">
        <f ca="1">IFERROR(IF(FI34+FH35&gt;FJ$4,FI34,FI34+FH35),"")</f>
        <v>59</v>
      </c>
      <c r="FJ35" s="7">
        <f t="shared" ca="1" si="278"/>
        <v>7</v>
      </c>
      <c r="FK35" s="7">
        <f t="shared" ca="1" si="118"/>
        <v>0.55430253034685362</v>
      </c>
      <c r="FL35" s="7">
        <f t="shared" ca="1" si="119"/>
        <v>0.21492823888391566</v>
      </c>
      <c r="FM35" s="7">
        <f t="shared" ca="1" si="120"/>
        <v>1</v>
      </c>
      <c r="FN35" s="7" t="str">
        <f t="shared" ca="1" si="121"/>
        <v>2</v>
      </c>
      <c r="FO35" s="7">
        <f ca="1">IFERROR(IF(FO34+FN35&gt;FP$4,FO34,FO34+FN35),"")</f>
        <v>44</v>
      </c>
      <c r="FP35" s="7">
        <f t="shared" ca="1" si="279"/>
        <v>8</v>
      </c>
      <c r="FQ35" s="7">
        <f t="shared" ca="1" si="122"/>
        <v>0.15545733847784227</v>
      </c>
      <c r="FR35" s="7">
        <f t="shared" ca="1" si="123"/>
        <v>0.61377343075292701</v>
      </c>
      <c r="FS35" s="7">
        <f t="shared" ca="1" si="124"/>
        <v>1</v>
      </c>
      <c r="FT35" s="7" t="str">
        <f t="shared" ca="1" si="125"/>
        <v>2</v>
      </c>
      <c r="FU35" s="7">
        <f ca="1">IFERROR(IF(FU34+FT35&gt;FV$4,FU34,FU34+FT35),"")</f>
        <v>60</v>
      </c>
      <c r="FV35" s="7">
        <f t="shared" ca="1" si="280"/>
        <v>8</v>
      </c>
      <c r="FW35" s="7">
        <f t="shared" ca="1" si="126"/>
        <v>0.44116778109739596</v>
      </c>
      <c r="FX35" s="7">
        <f t="shared" ca="1" si="127"/>
        <v>0.32806298813337331</v>
      </c>
      <c r="FY35" s="7">
        <f t="shared" ca="1" si="128"/>
        <v>1</v>
      </c>
      <c r="FZ35" s="7" t="str">
        <f t="shared" ca="1" si="129"/>
        <v>2</v>
      </c>
      <c r="GA35" s="7">
        <f ca="1">IFERROR(IF(GA34+FZ35&gt;GB$4,GA34,GA34+FZ35),"")</f>
        <v>47</v>
      </c>
      <c r="GB35" s="7">
        <f t="shared" ca="1" si="281"/>
        <v>9</v>
      </c>
      <c r="GC35" s="7">
        <f t="shared" ca="1" si="130"/>
        <v>0.86663854998746226</v>
      </c>
      <c r="GD35" s="7">
        <f t="shared" ca="1" si="131"/>
        <v>-9.7407780756692985E-2</v>
      </c>
      <c r="GE35" s="7">
        <f t="shared" ca="1" si="132"/>
        <v>0</v>
      </c>
      <c r="GF35" s="7">
        <f t="shared" ca="1" si="133"/>
        <v>0</v>
      </c>
      <c r="GG35" s="7">
        <f ca="1">IFERROR(IF(GG34+GF35&gt;GH$4,GG34,GG34+GF35),"")</f>
        <v>55</v>
      </c>
      <c r="GH35" s="7">
        <f t="shared" ca="1" si="282"/>
        <v>9</v>
      </c>
      <c r="GI35" s="7">
        <f t="shared" ca="1" si="134"/>
        <v>0.78544664373231876</v>
      </c>
      <c r="GJ35" s="7">
        <f t="shared" ca="1" si="135"/>
        <v>-1.6215874501549488E-2</v>
      </c>
      <c r="GK35" s="7">
        <f t="shared" ca="1" si="136"/>
        <v>0</v>
      </c>
      <c r="GL35" s="7">
        <f t="shared" ca="1" si="137"/>
        <v>0</v>
      </c>
      <c r="GM35" s="7">
        <f ca="1">IFERROR(IF(GM34+GL35&gt;GN$4,GM34,GM34+GL35),"")</f>
        <v>43</v>
      </c>
      <c r="GN35" s="7">
        <f t="shared" ca="1" si="283"/>
        <v>9</v>
      </c>
      <c r="GO35" s="7">
        <f t="shared" ca="1" si="138"/>
        <v>0.20077117172623005</v>
      </c>
      <c r="GP35" s="7">
        <f t="shared" ca="1" si="139"/>
        <v>0.56845959750453923</v>
      </c>
      <c r="GQ35" s="7">
        <f t="shared" ca="1" si="140"/>
        <v>1</v>
      </c>
      <c r="GR35" s="7" t="str">
        <f t="shared" ca="1" si="141"/>
        <v>2</v>
      </c>
      <c r="GS35" s="7">
        <f ca="1">IFERROR(IF(GS34+GR35&gt;GT$4,GS34,GS34+GR35),"")</f>
        <v>54</v>
      </c>
      <c r="GT35" s="7">
        <f t="shared" ca="1" si="284"/>
        <v>10</v>
      </c>
      <c r="GU35" s="7">
        <f t="shared" ca="1" si="142"/>
        <v>3.181833216144847E-2</v>
      </c>
      <c r="GV35" s="7">
        <f t="shared" ca="1" si="143"/>
        <v>0.7374124370693208</v>
      </c>
      <c r="GW35" s="7">
        <f t="shared" ca="1" si="144"/>
        <v>1</v>
      </c>
      <c r="GX35" s="7" t="str">
        <f t="shared" ca="1" si="145"/>
        <v>2</v>
      </c>
      <c r="GY35" s="7">
        <f ca="1">IFERROR(IF(GY34+GX35&gt;GZ$4,GY34,GY34+GX35),"")</f>
        <v>50</v>
      </c>
      <c r="GZ35" s="7">
        <f t="shared" ca="1" si="285"/>
        <v>11</v>
      </c>
      <c r="HA35" s="7">
        <f t="shared" ca="1" si="146"/>
        <v>0.91591550135152777</v>
      </c>
      <c r="HB35" s="7">
        <f t="shared" ca="1" si="147"/>
        <v>-0.1466847321207585</v>
      </c>
      <c r="HC35" s="7">
        <f t="shared" ca="1" si="148"/>
        <v>0</v>
      </c>
      <c r="HD35" s="7">
        <f t="shared" ca="1" si="149"/>
        <v>0</v>
      </c>
      <c r="HE35" s="7">
        <f ca="1">IFERROR(IF(HE34+HD35&gt;HF$4,HE34,HE34+HD35),"")</f>
        <v>58</v>
      </c>
      <c r="HF35" s="7">
        <f t="shared" ca="1" si="286"/>
        <v>11</v>
      </c>
      <c r="HG35" s="7">
        <f t="shared" ca="1" si="150"/>
        <v>0.37519328307773137</v>
      </c>
      <c r="HH35" s="7">
        <f t="shared" ca="1" si="151"/>
        <v>0.39403748615303791</v>
      </c>
      <c r="HI35" s="7">
        <f t="shared" ca="1" si="152"/>
        <v>1</v>
      </c>
      <c r="HJ35" s="7" t="str">
        <f t="shared" ca="1" si="153"/>
        <v>2</v>
      </c>
      <c r="HK35" s="7">
        <f ca="1">IFERROR(IF(HK34+HJ35&gt;HL$4,HK34,HK34+HJ35),"")</f>
        <v>51</v>
      </c>
      <c r="HL35" s="7">
        <f t="shared" ca="1" si="287"/>
        <v>12</v>
      </c>
      <c r="HM35" s="7">
        <f t="shared" ca="1" si="154"/>
        <v>0.12391750440417471</v>
      </c>
      <c r="HN35" s="7">
        <f t="shared" ca="1" si="155"/>
        <v>0.64531326482659457</v>
      </c>
      <c r="HO35" s="7">
        <f t="shared" ca="1" si="156"/>
        <v>1</v>
      </c>
      <c r="HP35" s="7" t="str">
        <f t="shared" ca="1" si="157"/>
        <v>2</v>
      </c>
      <c r="HQ35" s="7">
        <f ca="1">IFERROR(IF(HQ34+HP35&gt;HR$4,HQ34,HQ34+HP35),"")</f>
        <v>60</v>
      </c>
      <c r="HR35" s="7">
        <f t="shared" ca="1" si="288"/>
        <v>13</v>
      </c>
      <c r="HS35" s="7">
        <f t="shared" ca="1" si="158"/>
        <v>0.77554768026161447</v>
      </c>
      <c r="HT35" s="7">
        <f t="shared" ca="1" si="159"/>
        <v>-6.3169110308451959E-3</v>
      </c>
      <c r="HU35" s="7">
        <f t="shared" ca="1" si="160"/>
        <v>0</v>
      </c>
      <c r="HV35" s="7">
        <f t="shared" ca="1" si="161"/>
        <v>0</v>
      </c>
      <c r="HW35" s="7">
        <f ca="1">IFERROR(IF(HW34+HV35&gt;HX$4,HW34,HW34+HV35),"")</f>
        <v>51</v>
      </c>
      <c r="HX35" s="7">
        <f t="shared" ca="1" si="289"/>
        <v>13</v>
      </c>
      <c r="HY35" s="7">
        <f t="shared" ca="1" si="162"/>
        <v>0.37605725865151862</v>
      </c>
      <c r="HZ35" s="7">
        <f t="shared" ca="1" si="163"/>
        <v>0.39317351057925065</v>
      </c>
      <c r="IA35" s="7">
        <f t="shared" ca="1" si="164"/>
        <v>1</v>
      </c>
      <c r="IB35" s="7" t="str">
        <f t="shared" ca="1" si="165"/>
        <v>2</v>
      </c>
      <c r="IC35" s="7">
        <f ca="1">IFERROR(IF(IC34+IB35&gt;ID$4,IC34,IC34+IB35),"")</f>
        <v>59</v>
      </c>
      <c r="ID35" s="7">
        <f t="shared" ca="1" si="290"/>
        <v>13</v>
      </c>
      <c r="IE35" s="7">
        <f t="shared" ca="1" si="166"/>
        <v>0.90772197394528298</v>
      </c>
      <c r="IF35" s="7">
        <f t="shared" ca="1" si="167"/>
        <v>-0.1384912047145137</v>
      </c>
      <c r="IG35" s="7">
        <f t="shared" ca="1" si="168"/>
        <v>0</v>
      </c>
      <c r="IH35" s="7">
        <f t="shared" ca="1" si="169"/>
        <v>0</v>
      </c>
      <c r="II35" s="7">
        <f ca="1">IFERROR(IF(II34+IH35&gt;IJ$4,II34,II34+IH35),"")</f>
        <v>47</v>
      </c>
      <c r="IJ35" s="7">
        <f t="shared" ca="1" si="291"/>
        <v>13</v>
      </c>
      <c r="IK35" s="7">
        <f t="shared" ca="1" si="170"/>
        <v>0.45740859152949698</v>
      </c>
      <c r="IL35" s="7">
        <f t="shared" ca="1" si="171"/>
        <v>0.3118221777012723</v>
      </c>
      <c r="IM35" s="7">
        <f t="shared" ca="1" si="172"/>
        <v>1</v>
      </c>
      <c r="IN35" s="7" t="str">
        <f t="shared" ca="1" si="173"/>
        <v>2</v>
      </c>
      <c r="IO35" s="7">
        <f ca="1">IFERROR(IF(IO34+IN35&gt;IP$4,IO34,IO34+IN35),"")</f>
        <v>54</v>
      </c>
      <c r="IP35" s="7">
        <f t="shared" ca="1" si="292"/>
        <v>14</v>
      </c>
      <c r="IQ35" s="7">
        <f t="shared" ca="1" si="174"/>
        <v>0.70571685049767519</v>
      </c>
      <c r="IR35" s="7">
        <f t="shared" ca="1" si="175"/>
        <v>6.3513918733094088E-2</v>
      </c>
      <c r="IS35" s="7">
        <f t="shared" ca="1" si="176"/>
        <v>1</v>
      </c>
      <c r="IT35" s="7" t="str">
        <f t="shared" ca="1" si="177"/>
        <v>2</v>
      </c>
      <c r="IU35" s="7">
        <f ca="1">IFERROR(IF(IU34+IT35&gt;IV$4,IU34,IU34+IT35),"")</f>
        <v>58</v>
      </c>
      <c r="IV35" s="7">
        <f t="shared" ca="1" si="293"/>
        <v>15</v>
      </c>
      <c r="IW35" s="7">
        <f t="shared" ca="1" si="178"/>
        <v>0.87249688584885343</v>
      </c>
      <c r="IX35" s="7">
        <f t="shared" ca="1" si="179"/>
        <v>-0.10326611661808416</v>
      </c>
      <c r="IY35" s="7">
        <f t="shared" ca="1" si="180"/>
        <v>0</v>
      </c>
      <c r="IZ35" s="7">
        <f t="shared" ca="1" si="181"/>
        <v>0</v>
      </c>
      <c r="JA35" s="7">
        <f ca="1">IFERROR(IF(JA34+IZ35&gt;JB$4,JA34,JA34+IZ35),"")</f>
        <v>60</v>
      </c>
      <c r="JB35" s="7">
        <f t="shared" ca="1" si="294"/>
        <v>15</v>
      </c>
      <c r="JC35" s="7">
        <f t="shared" ca="1" si="182"/>
        <v>0.21289964717398646</v>
      </c>
      <c r="JD35" s="7">
        <f t="shared" ca="1" si="183"/>
        <v>0.55633112205678281</v>
      </c>
      <c r="JE35" s="7">
        <f t="shared" ca="1" si="184"/>
        <v>1</v>
      </c>
      <c r="JF35" s="7" t="str">
        <f t="shared" ca="1" si="185"/>
        <v>2</v>
      </c>
      <c r="JG35" s="7">
        <f ca="1">IFERROR(IF(JG34+JF35&gt;JH$4,JG34,JG34+JF35),"")</f>
        <v>47</v>
      </c>
      <c r="JH35" s="7">
        <f t="shared" ca="1" si="295"/>
        <v>16</v>
      </c>
      <c r="JI35" s="7">
        <f t="shared" ca="1" si="186"/>
        <v>0.1082037567180022</v>
      </c>
      <c r="JJ35" s="7">
        <f t="shared" ca="1" si="187"/>
        <v>0.66102701251276708</v>
      </c>
      <c r="JK35" s="7">
        <f t="shared" ca="1" si="188"/>
        <v>1</v>
      </c>
      <c r="JL35" s="7" t="str">
        <f t="shared" ca="1" si="189"/>
        <v>2</v>
      </c>
      <c r="JM35" s="7">
        <f ca="1">IFERROR(IF(JM34+JL35&gt;JN$4,JM34,JM34+JL35),"")</f>
        <v>59</v>
      </c>
      <c r="JN35" s="7">
        <f t="shared" ca="1" si="296"/>
        <v>16</v>
      </c>
      <c r="JO35" s="7">
        <f t="shared" ca="1" si="190"/>
        <v>0.36330692127239528</v>
      </c>
      <c r="JP35" s="7">
        <f t="shared" ca="1" si="191"/>
        <v>0.405923847958374</v>
      </c>
      <c r="JQ35" s="7">
        <f t="shared" ca="1" si="192"/>
        <v>1</v>
      </c>
      <c r="JR35" s="7" t="str">
        <f t="shared" ca="1" si="193"/>
        <v>2</v>
      </c>
      <c r="JS35" s="7">
        <f ca="1">IFERROR(IF(JS34+JR35&gt;JT$4,JS34,JS34+JR35),"")</f>
        <v>60</v>
      </c>
      <c r="JT35" s="7">
        <f t="shared" ca="1" si="297"/>
        <v>16</v>
      </c>
      <c r="JU35" s="7">
        <f t="shared" ca="1" si="194"/>
        <v>0.6343690429925759</v>
      </c>
      <c r="JV35" s="7">
        <f t="shared" ca="1" si="195"/>
        <v>0.13486172623819337</v>
      </c>
      <c r="JW35" s="7">
        <f t="shared" ca="1" si="196"/>
        <v>1</v>
      </c>
      <c r="JX35" s="7" t="str">
        <f t="shared" ca="1" si="197"/>
        <v>2</v>
      </c>
      <c r="JY35" s="7">
        <f ca="1">IFERROR(IF(JY34+JX35&gt;JZ$4,JY34,JY34+JX35),"")</f>
        <v>58</v>
      </c>
      <c r="JZ35" s="7">
        <f t="shared" ca="1" si="298"/>
        <v>17</v>
      </c>
      <c r="KA35" s="7">
        <f t="shared" ca="1" si="198"/>
        <v>0.56005789639422665</v>
      </c>
      <c r="KB35" s="7">
        <f t="shared" ca="1" si="199"/>
        <v>0.20917287283654262</v>
      </c>
      <c r="KC35" s="7">
        <f t="shared" ca="1" si="200"/>
        <v>1</v>
      </c>
      <c r="KD35" s="7" t="str">
        <f t="shared" ca="1" si="201"/>
        <v>2</v>
      </c>
      <c r="KE35" s="7">
        <f ca="1">IFERROR(IF(KE34+KD35&gt;KF$4,KE34,KE34+KD35),"")</f>
        <v>60</v>
      </c>
      <c r="KF35" s="7">
        <f t="shared" ca="1" si="299"/>
        <v>18</v>
      </c>
      <c r="KG35" s="7">
        <f t="shared" ca="1" si="202"/>
        <v>6.4672736360215977E-2</v>
      </c>
      <c r="KH35" s="7">
        <f t="shared" ca="1" si="203"/>
        <v>0.7045580328705533</v>
      </c>
      <c r="KI35" s="7">
        <f t="shared" ca="1" si="204"/>
        <v>1</v>
      </c>
      <c r="KJ35" s="7" t="str">
        <f t="shared" ca="1" si="205"/>
        <v>2</v>
      </c>
      <c r="KK35" s="7">
        <f ca="1">IFERROR(IF(KK34+KJ35&gt;KL$4,KK34,KK34+KJ35),"")</f>
        <v>59</v>
      </c>
      <c r="KL35" s="7">
        <f t="shared" ca="1" si="300"/>
        <v>19</v>
      </c>
      <c r="KM35" s="7">
        <f t="shared" ca="1" si="206"/>
        <v>0.29069702870743697</v>
      </c>
      <c r="KN35" s="7">
        <f t="shared" ca="1" si="207"/>
        <v>0.47853374052333231</v>
      </c>
      <c r="KO35" s="7">
        <f t="shared" ca="1" si="208"/>
        <v>1</v>
      </c>
      <c r="KP35" s="7" t="str">
        <f t="shared" ca="1" si="209"/>
        <v>2</v>
      </c>
      <c r="KQ35" s="7">
        <f ca="1">IFERROR(IF(KQ34+KP35&gt;KR$4,KQ34,KQ34+KP35),"")</f>
        <v>57</v>
      </c>
      <c r="KR35" s="7">
        <f t="shared" ca="1" si="301"/>
        <v>20</v>
      </c>
      <c r="KS35" s="7">
        <f t="shared" ca="1" si="210"/>
        <v>0.13958943512206667</v>
      </c>
      <c r="KT35" s="7">
        <f t="shared" ca="1" si="211"/>
        <v>0.6296413341087026</v>
      </c>
      <c r="KU35" s="7">
        <f t="shared" ca="1" si="212"/>
        <v>1</v>
      </c>
      <c r="KV35" s="7" t="str">
        <f t="shared" ca="1" si="213"/>
        <v>2</v>
      </c>
      <c r="KW35" s="7">
        <f ca="1">IFERROR(IF(KW34+KV35&gt;KX$4,KW34,KW34+KV35),"")</f>
        <v>42</v>
      </c>
      <c r="KX35" s="7">
        <f t="shared" ca="1" si="302"/>
        <v>21</v>
      </c>
      <c r="KY35" s="7">
        <f t="shared" ca="1" si="214"/>
        <v>0.12297358143303172</v>
      </c>
      <c r="KZ35" s="7">
        <f t="shared" ca="1" si="215"/>
        <v>0.64625718779773755</v>
      </c>
      <c r="LA35" s="7">
        <f t="shared" ca="1" si="216"/>
        <v>1</v>
      </c>
      <c r="LB35" s="7" t="str">
        <f t="shared" ca="1" si="217"/>
        <v>2</v>
      </c>
      <c r="LC35" s="7">
        <f ca="1">IFERROR(IF(LC34+LB35&gt;LD$4,LC34,LC34+LB35),"")</f>
        <v>55</v>
      </c>
      <c r="LD35" s="7">
        <f t="shared" ca="1" si="303"/>
        <v>22</v>
      </c>
      <c r="LE35" s="7">
        <f t="shared" ca="1" si="218"/>
        <v>0.79914868591663524</v>
      </c>
      <c r="LF35" s="7">
        <f t="shared" ca="1" si="219"/>
        <v>-2.9917916685865964E-2</v>
      </c>
      <c r="LG35" s="7">
        <f t="shared" ca="1" si="220"/>
        <v>0</v>
      </c>
      <c r="LH35" s="7">
        <f t="shared" ca="1" si="221"/>
        <v>0</v>
      </c>
      <c r="LI35" s="7">
        <f ca="1">IFERROR(IF(LI34+LH35&gt;LJ$4,LI34,LI34+LH35),"")</f>
        <v>50</v>
      </c>
      <c r="LJ35" s="7">
        <f t="shared" ca="1" si="304"/>
        <v>22</v>
      </c>
      <c r="LK35" s="7">
        <f t="shared" ca="1" si="222"/>
        <v>0.13076108322999791</v>
      </c>
      <c r="LL35" s="7">
        <f t="shared" ca="1" si="223"/>
        <v>0.63846968600077136</v>
      </c>
      <c r="LM35" s="7">
        <f t="shared" ca="1" si="224"/>
        <v>1</v>
      </c>
      <c r="LN35" s="7" t="str">
        <f t="shared" ca="1" si="225"/>
        <v>2</v>
      </c>
      <c r="LO35" s="7">
        <f ca="1">IFERROR(IF(LO34+LN35&gt;LP$4,LO34,LO34+LN35),"")</f>
        <v>60</v>
      </c>
      <c r="LP35" s="7">
        <f t="shared" ca="1" si="305"/>
        <v>22</v>
      </c>
      <c r="LQ35" s="7">
        <f t="shared" ca="1" si="226"/>
        <v>0.85103593155745838</v>
      </c>
      <c r="LR35" s="7">
        <f t="shared" ca="1" si="227"/>
        <v>-8.1805162326689107E-2</v>
      </c>
      <c r="LS35" s="7">
        <f t="shared" ca="1" si="228"/>
        <v>0</v>
      </c>
      <c r="LT35" s="7">
        <f t="shared" ca="1" si="229"/>
        <v>0</v>
      </c>
      <c r="LU35" s="7">
        <f ca="1">IFERROR(IF(LU34+LT35&gt;LV$4,LU34,LU34+LT35),"")</f>
        <v>53</v>
      </c>
      <c r="LV35" s="7">
        <f t="shared" ca="1" si="306"/>
        <v>22</v>
      </c>
      <c r="LW35" s="7">
        <f t="shared" ca="1" si="230"/>
        <v>5.9216584410821893E-2</v>
      </c>
      <c r="LX35" s="7">
        <f t="shared" ca="1" si="231"/>
        <v>0.71001418481994738</v>
      </c>
      <c r="LY35" s="7">
        <f t="shared" ca="1" si="232"/>
        <v>1</v>
      </c>
      <c r="LZ35" s="7" t="str">
        <f t="shared" ca="1" si="233"/>
        <v>2</v>
      </c>
      <c r="MA35" s="7">
        <f ca="1">IFERROR(IF(MA34+LZ35&gt;MB$4,MA34,MA34+LZ35),"")</f>
        <v>54</v>
      </c>
      <c r="MB35" s="7">
        <f t="shared" ca="1" si="307"/>
        <v>23</v>
      </c>
      <c r="MC35" s="7">
        <f t="shared" ca="1" si="234"/>
        <v>0.18720479300162807</v>
      </c>
      <c r="MD35" s="7">
        <f t="shared" ca="1" si="235"/>
        <v>0.58202597622914121</v>
      </c>
      <c r="ME35" s="7">
        <f t="shared" ca="1" si="236"/>
        <v>1</v>
      </c>
      <c r="MF35" s="7" t="str">
        <f t="shared" ca="1" si="237"/>
        <v>2</v>
      </c>
      <c r="MG35" s="7">
        <f ca="1">IFERROR(IF(MG34+MF35&gt;MH$4,MG34,MG34+MF35),"")</f>
        <v>56</v>
      </c>
      <c r="MH35" s="7">
        <f t="shared" ca="1" si="308"/>
        <v>24</v>
      </c>
      <c r="MI35" s="7">
        <f t="shared" ca="1" si="238"/>
        <v>0.48099974236867593</v>
      </c>
      <c r="MJ35" s="7">
        <f t="shared" ca="1" si="239"/>
        <v>0.28823102686209334</v>
      </c>
      <c r="MK35" s="7">
        <f t="shared" ca="1" si="240"/>
        <v>1</v>
      </c>
      <c r="ML35" s="7" t="str">
        <f t="shared" ca="1" si="241"/>
        <v>2</v>
      </c>
      <c r="MM35" s="7">
        <f ca="1">IFERROR(IF(MM34+ML35&gt;MN$4,MM34,MM34+ML35),"")</f>
        <v>58</v>
      </c>
      <c r="MN35" s="7">
        <f t="shared" ca="1" si="309"/>
        <v>25</v>
      </c>
      <c r="MO35" s="7">
        <f t="shared" ca="1" si="242"/>
        <v>0.65316390218131326</v>
      </c>
      <c r="MP35" s="7">
        <f t="shared" ca="1" si="243"/>
        <v>0.11606686704945601</v>
      </c>
      <c r="MQ35" s="7">
        <f t="shared" ca="1" si="244"/>
        <v>1</v>
      </c>
      <c r="MR35" s="7" t="str">
        <f t="shared" ca="1" si="245"/>
        <v>2</v>
      </c>
      <c r="MS35" s="7">
        <f ca="1">IFERROR(IF(MS34+MR35&gt;MT$4,MS34,MS34+MR35),"")</f>
        <v>59</v>
      </c>
      <c r="MT35" s="7">
        <f t="shared" ca="1" si="310"/>
        <v>25</v>
      </c>
      <c r="MU35" s="7">
        <f t="shared" ca="1" si="246"/>
        <v>0.41303595179635355</v>
      </c>
      <c r="MV35" s="7">
        <f t="shared" ca="1" si="247"/>
        <v>0.35619481743441572</v>
      </c>
      <c r="MW35" s="7">
        <f t="shared" ca="1" si="248"/>
        <v>1</v>
      </c>
      <c r="MX35" s="7" t="str">
        <f t="shared" ca="1" si="249"/>
        <v>2</v>
      </c>
      <c r="MY35" s="7">
        <f ca="1">IFERROR(IF(MY34+MX35&gt;MZ$4,MY34,MY34+MX35),"")</f>
        <v>60</v>
      </c>
      <c r="MZ35" s="7">
        <f t="shared" ca="1" si="311"/>
        <v>25</v>
      </c>
      <c r="NA35" s="7">
        <f t="shared" ca="1" si="250"/>
        <v>0.32298414516963214</v>
      </c>
      <c r="NB35" s="7">
        <f t="shared" ca="1" si="251"/>
        <v>0.44624662406113713</v>
      </c>
      <c r="NC35" s="7">
        <f t="shared" ca="1" si="252"/>
        <v>1</v>
      </c>
      <c r="ND35" s="7" t="str">
        <f t="shared" ca="1" si="253"/>
        <v>2</v>
      </c>
      <c r="NE35" s="7">
        <f ca="1">IFERROR(IF(NE34+ND35&gt;NF$4,NE34,NE34+ND35),"")</f>
        <v>51</v>
      </c>
      <c r="NF35" s="7">
        <f t="shared" ca="1" si="312"/>
        <v>26</v>
      </c>
      <c r="NG35" s="7">
        <f t="shared" ca="1" si="254"/>
        <v>0.1911348396413437</v>
      </c>
      <c r="NH35" s="7">
        <f t="shared" ca="1" si="255"/>
        <v>0.57809592958942557</v>
      </c>
      <c r="NI35" s="7">
        <f t="shared" ca="1" si="256"/>
        <v>1</v>
      </c>
      <c r="NJ35" s="7" t="str">
        <f t="shared" ca="1" si="257"/>
        <v>2</v>
      </c>
      <c r="NK35" s="7">
        <f ca="1">IFERROR(IF(NK34+NJ35&gt;NL$4,NK34,NK34+NJ35),"")</f>
        <v>60</v>
      </c>
      <c r="NL35" s="7">
        <f t="shared" ca="1" si="313"/>
        <v>26</v>
      </c>
      <c r="NM35" s="7">
        <f t="shared" ca="1" si="258"/>
        <v>0.16097537819039187</v>
      </c>
      <c r="NN35" s="7">
        <f t="shared" ca="1" si="259"/>
        <v>0.6082553910403774</v>
      </c>
      <c r="NO35" s="7">
        <f t="shared" ca="1" si="260"/>
        <v>1</v>
      </c>
      <c r="NP35" s="7" t="str">
        <f t="shared" ca="1" si="261"/>
        <v>2</v>
      </c>
      <c r="NQ35" s="7">
        <f ca="1">IFERROR(IF(NQ34+NP35&gt;NR$4,NQ34,NQ34+NP35),"")</f>
        <v>59</v>
      </c>
      <c r="NR35" s="7">
        <f t="shared" ca="1" si="314"/>
        <v>27</v>
      </c>
      <c r="NT35">
        <v>33</v>
      </c>
      <c r="NU35" s="7" t="s">
        <v>19</v>
      </c>
      <c r="NV35" s="7" t="str">
        <f t="shared" ca="1" si="16"/>
        <v/>
      </c>
      <c r="NW35" s="7" t="str">
        <f t="shared" ca="1" si="8"/>
        <v/>
      </c>
      <c r="NX35" t="str">
        <f ca="1">IFERROR(VLOOKUP(NT35,$K$3:$AK$568,8,FALSE),"")</f>
        <v/>
      </c>
      <c r="NY35" t="str">
        <f ca="1">IFERROR(VLOOKUP(NT35,$K$3:$AK$568,9,FALSE),"")</f>
        <v/>
      </c>
      <c r="NZ35" s="7" t="str">
        <f ca="1">IFERROR(VLOOKUP(NT35,$K$3:$AK$568,27,FALSE),"")</f>
        <v/>
      </c>
      <c r="OB35">
        <v>33</v>
      </c>
      <c r="OC35" s="7" t="s">
        <v>19</v>
      </c>
      <c r="OD35" t="e">
        <f t="shared" ca="1" si="17"/>
        <v>#N/A</v>
      </c>
      <c r="OE35" s="7" t="str">
        <f t="shared" ca="1" si="18"/>
        <v/>
      </c>
      <c r="OF35" s="7" t="str">
        <f t="shared" ca="1" si="19"/>
        <v/>
      </c>
      <c r="OG35" t="str">
        <f t="shared" ca="1" si="20"/>
        <v/>
      </c>
      <c r="OI35">
        <v>33</v>
      </c>
      <c r="OJ35" s="7" t="s">
        <v>19</v>
      </c>
      <c r="OK35" s="7" t="str">
        <f t="shared" ca="1" si="21"/>
        <v/>
      </c>
      <c r="OL35" s="7" t="str">
        <f t="shared" ca="1" si="22"/>
        <v/>
      </c>
      <c r="OM35" t="str">
        <f ca="1">IFERROR(VLOOKUP(OI35,$L$3:$AK$568,7,FALSE),"")</f>
        <v/>
      </c>
      <c r="ON35" t="str">
        <f ca="1">IFERROR(VLOOKUP(OI35,$L$3:$AK$568,8,FALSE),"")</f>
        <v/>
      </c>
      <c r="OO35" s="7" t="str">
        <f ca="1">IFERROR(VLOOKUP(OI35,$L$3:$AK$568,26,FALSE),"")</f>
        <v/>
      </c>
      <c r="OQ35">
        <v>33</v>
      </c>
      <c r="OR35" s="7" t="s">
        <v>19</v>
      </c>
      <c r="OS35" t="e">
        <f t="shared" ca="1" si="23"/>
        <v>#N/A</v>
      </c>
      <c r="OT35" s="7" t="str">
        <f t="shared" ca="1" si="24"/>
        <v/>
      </c>
      <c r="OU35" s="7" t="str">
        <f t="shared" ca="1" si="25"/>
        <v/>
      </c>
      <c r="OV35" t="str">
        <f t="shared" ca="1" si="26"/>
        <v/>
      </c>
      <c r="OX35">
        <v>33</v>
      </c>
      <c r="OY35" s="7" t="s">
        <v>19</v>
      </c>
      <c r="OZ35" s="7" t="str">
        <f t="shared" ca="1" si="27"/>
        <v/>
      </c>
      <c r="PA35" s="7" t="str">
        <f t="shared" ca="1" si="28"/>
        <v/>
      </c>
      <c r="PB35" t="str">
        <f ca="1">IFERROR(VLOOKUP(OX35,$M$3:$AK$568,6,FALSE),"")</f>
        <v/>
      </c>
      <c r="PC35" t="str">
        <f ca="1">IFERROR(VLOOKUP(OX35,$M$3:$AK$568,7,FALSE),"")</f>
        <v/>
      </c>
      <c r="PD35" s="7" t="str">
        <f ca="1">IFERROR(VLOOKUP(OX35,$M$3:$AK$568,25,FALSE),"")</f>
        <v/>
      </c>
      <c r="PF35">
        <v>33</v>
      </c>
      <c r="PG35" s="7" t="s">
        <v>19</v>
      </c>
      <c r="PH35" t="e">
        <f t="shared" ca="1" si="29"/>
        <v>#N/A</v>
      </c>
      <c r="PI35" s="7" t="str">
        <f t="shared" ca="1" si="30"/>
        <v/>
      </c>
      <c r="PJ35" s="7" t="str">
        <f t="shared" ca="1" si="31"/>
        <v/>
      </c>
      <c r="PK35" t="str">
        <f t="shared" ca="1" si="32"/>
        <v/>
      </c>
      <c r="PM35">
        <v>33</v>
      </c>
      <c r="PN35" s="7" t="s">
        <v>19</v>
      </c>
      <c r="PO35" s="202" t="str">
        <f t="shared" ca="1" si="33"/>
        <v/>
      </c>
      <c r="PP35" s="7" t="str">
        <f t="shared" ca="1" si="34"/>
        <v/>
      </c>
      <c r="PQ35" t="str">
        <f ca="1">IFERROR(VLOOKUP(PM35,$G$325:$R$409,12,FALSE),"")</f>
        <v/>
      </c>
      <c r="PR35" t="e">
        <f ca="1">VLOOKUP(PM35,$G$324:$Q$409,11,FALSE)</f>
        <v>#N/A</v>
      </c>
      <c r="PS35" s="7" t="str">
        <f ca="1">VLOOKUP(PQ35,$R$325:$Y$409,8,FALSE)</f>
        <v>- -</v>
      </c>
      <c r="PT35" s="7">
        <f ca="1">ReSt</f>
        <v>-4</v>
      </c>
      <c r="PU35" s="7" t="e">
        <f t="shared" ca="1" si="35"/>
        <v>#N/A</v>
      </c>
      <c r="PV35" s="7" t="e">
        <f t="shared" ca="1" si="36"/>
        <v>#N/A</v>
      </c>
      <c r="PW35" s="7" t="str">
        <f ca="1">VLOOKUP(PQ35,$R$325:$AK$409,8,FALSE)</f>
        <v>- -</v>
      </c>
      <c r="PX35" s="7"/>
      <c r="PY35">
        <v>33</v>
      </c>
      <c r="PZ35" s="7" t="s">
        <v>19</v>
      </c>
      <c r="QA35" t="str">
        <f t="shared" ca="1" si="37"/>
        <v/>
      </c>
      <c r="QB35" s="7" t="str">
        <f t="shared" ca="1" si="38"/>
        <v/>
      </c>
      <c r="QC35" s="7" t="str">
        <f t="shared" ca="1" si="39"/>
        <v/>
      </c>
      <c r="QD35" t="str">
        <f t="shared" ca="1" si="40"/>
        <v/>
      </c>
      <c r="QF35">
        <v>33</v>
      </c>
      <c r="QG35" s="7" t="s">
        <v>19</v>
      </c>
      <c r="QH35" s="7" t="str">
        <f t="shared" ca="1" si="41"/>
        <v/>
      </c>
      <c r="QI35" s="7" t="e">
        <f t="shared" ca="1" si="42"/>
        <v>#VALUE!</v>
      </c>
      <c r="QJ35" t="e">
        <f t="shared" ca="1" si="43"/>
        <v>#N/A</v>
      </c>
      <c r="QK35" s="7" t="e">
        <f t="shared" ca="1" si="44"/>
        <v>#N/A</v>
      </c>
      <c r="QM35">
        <v>33</v>
      </c>
      <c r="QN35" s="7" t="s">
        <v>19</v>
      </c>
      <c r="QO35" t="str">
        <f t="shared" ca="1" si="45"/>
        <v/>
      </c>
      <c r="QP35" s="7" t="str">
        <f t="shared" ca="1" si="46"/>
        <v/>
      </c>
      <c r="QQ35" t="str">
        <f t="shared" ca="1" si="47"/>
        <v/>
      </c>
    </row>
    <row r="36" spans="1:459" x14ac:dyDescent="0.25">
      <c r="A36" s="240"/>
      <c r="C36" s="75"/>
      <c r="D36" s="76"/>
      <c r="F36" s="75"/>
      <c r="G36" s="76"/>
      <c r="I36" s="75"/>
      <c r="J36" s="85" t="s">
        <v>2151</v>
      </c>
      <c r="K36" s="85">
        <f t="shared" ca="1" si="9"/>
        <v>3</v>
      </c>
      <c r="L36" s="85">
        <f t="shared" ca="1" si="316"/>
        <v>0</v>
      </c>
      <c r="M36" s="70">
        <f ca="1">IF(Y36="- -",M35,IF(I36="*",M35,IF(K36&gt;K35,M35,IF(L36&gt;L35,M35,IF(J36="Y",M35+1,IF(J36="N",M35,IF(Y36=0,M35,M35+1)))))))</f>
        <v>2</v>
      </c>
      <c r="O36" s="222">
        <f t="shared" ca="1" si="12"/>
        <v>8</v>
      </c>
      <c r="Q36" s="7" t="str">
        <f t="shared" si="50"/>
        <v>Fortitude</v>
      </c>
      <c r="R36" s="9" t="s">
        <v>1343</v>
      </c>
      <c r="S36" s="9" t="s">
        <v>1841</v>
      </c>
      <c r="T36" s="61" t="str">
        <f>SUBSTITUTE(IFERROR(IFERROR(VLOOKUP(R36,'[1]Skill Statistics'!$A$3:$C$513,2,FALSE),VLOOKUP(Q36,'[1]Skill Statistics'!$A$3:$C$513,2,FALSE)),T35),"R*","ReSt")</f>
        <v>Co/SD</v>
      </c>
      <c r="U36" s="61" t="str">
        <f>IFERROR(IFERROR(VLOOKUP(R36,'[1]Skill Statistics'!$A$3:$C$513,3,FALSE),VLOOKUP(Q36,'[1]Skill Statistics'!$A$3:$C$513,3,FALSE)),U35)</f>
        <v>SD</v>
      </c>
      <c r="V36" s="61" t="str">
        <f>IF(ISNUMBER(SEARCH("Category",R36)),"- -",IFERROR(IFERROR(VLOOKUP(Q36,[1]Professions!$A$4:$AM$288,MATCH(Profession,[1]Professions!$A$1:$AM$1,0),FALSE),VLOOKUP(Q36,Calculations!$B$91:$I$95,8,FALSE)),"- -"))</f>
        <v>2 / 4</v>
      </c>
      <c r="W36" s="60">
        <f t="shared" si="13"/>
        <v>0</v>
      </c>
      <c r="X36" s="7">
        <f ca="1">IFERROR(VLOOKUP(R36,$BS$6:$NR$519,MATCH(ActualLevel,$BS$3:$NR$3,0),FALSE),"- -")</f>
        <v>7</v>
      </c>
      <c r="Y36" s="7">
        <f t="shared" ca="1" si="320"/>
        <v>7</v>
      </c>
      <c r="Z36" s="7">
        <f ca="1">IFERROR(VLOOKUP(Y36,Charts!$BQ$2:$BR$52,2,FALSE),"- -")</f>
        <v>35</v>
      </c>
      <c r="AA36" s="7">
        <f t="shared" ca="1" si="51"/>
        <v>2</v>
      </c>
      <c r="AB36" s="7">
        <f t="shared" ca="1" si="317"/>
        <v>7</v>
      </c>
      <c r="AC36" s="7"/>
      <c r="AD36" s="7"/>
      <c r="AE36" s="7"/>
      <c r="AF36" s="7"/>
      <c r="AG36" s="7"/>
      <c r="AH36" s="43"/>
      <c r="AI36" s="7"/>
      <c r="AJ36" s="7"/>
      <c r="AK36" s="7">
        <f t="shared" ca="1" si="52"/>
        <v>44</v>
      </c>
      <c r="AL36" s="7"/>
      <c r="AM36" s="69">
        <f>IFERROR(VLOOKUP(R36,'[1]Skill Statistics'!$A$3:$AN$513,MATCH(Profession,'[1]Skill Statistics'!$A$2:$AN$2,0),FALSE),0)</f>
        <v>0</v>
      </c>
      <c r="AN36" s="85">
        <f>IFERROR(VLOOKUP(Q36,'[1]Skill Statistics'!$A$3:$BK$513,MATCH(Archetype,'[1]Skill Statistics'!$A$2:$BK$2,0),FALSE),0)</f>
        <v>0.7</v>
      </c>
      <c r="AO36" s="85">
        <f>IFERROR(VLOOKUP(Q36,'[1]Skill Statistics'!$A$3:$BB$513,MATCH(Race,'[1]Skill Statistics'!$A$2:$BB$2,0),FALSE),0)</f>
        <v>0</v>
      </c>
      <c r="AP36" s="85">
        <f t="shared" ca="1" si="14"/>
        <v>0.2</v>
      </c>
      <c r="AQ36" s="70"/>
      <c r="AS36" s="69" t="str">
        <f>IFERROR(VLOOKUP(Q36,'[1]Professional Skills'!$A$4:$AM$288,MATCH(Profession,'[1]Professional Skills'!$A$3:$AM$3,0),FALSE),"- -")</f>
        <v>x</v>
      </c>
      <c r="AU36" s="7" t="str">
        <f t="shared" si="319"/>
        <v>x</v>
      </c>
      <c r="AV36" s="7">
        <f t="shared" ca="1" si="318"/>
        <v>0.98448012883598635</v>
      </c>
      <c r="AW36">
        <f t="shared" ca="1" si="55"/>
        <v>1.1844801288359863</v>
      </c>
      <c r="AX36">
        <f ca="1">IFERROR(_xlfn.RANK.EQ(AW36,$AW$5:$AW$568),"")</f>
        <v>4</v>
      </c>
      <c r="AY36">
        <f t="shared" ca="1" si="3"/>
        <v>1.1844801288359863</v>
      </c>
      <c r="AZ36" s="70" t="str">
        <f t="shared" ca="1" si="53"/>
        <v>x</v>
      </c>
      <c r="BB36" s="69">
        <f>IFERROR(IF(Q36="Language",VLOOKUP(R36,[1]Cultures!$B$4:$N$218,MATCH(Culture,[1]Cultures!$B$3:$N$3,0),FALSE),VLOOKUP(Q36,[1]Cultures!$B$4:$O$212,MATCH(Culture,[1]Cultures!$B$3:$O$3,0),FALSE)),"- -")</f>
        <v>0</v>
      </c>
      <c r="BD36">
        <f t="shared" ca="1" si="315"/>
        <v>0</v>
      </c>
      <c r="BE36" t="str">
        <f t="shared" si="262"/>
        <v/>
      </c>
      <c r="BI36" s="7">
        <f t="shared" si="54"/>
        <v>0</v>
      </c>
      <c r="BJ36" s="7"/>
      <c r="BK36" s="7"/>
      <c r="BL36" s="70">
        <f t="shared" si="6"/>
        <v>0</v>
      </c>
      <c r="BN36" s="69">
        <f>IFERROR(VLOOKUP(V36,Charts!$BT$2:$BV$14,3,FALSE),"- -")</f>
        <v>0.76923076923076927</v>
      </c>
      <c r="BO36" s="85">
        <f t="shared" ca="1" si="15"/>
        <v>4.0659324360128553</v>
      </c>
      <c r="BP36" s="70">
        <f t="shared" ca="1" si="263"/>
        <v>8</v>
      </c>
      <c r="BR36" s="7">
        <v>31</v>
      </c>
      <c r="BS36" s="9" t="str">
        <f ca="1">VLOOKUP(BR36,$O$3:$R$568,4,FALSE)</f>
        <v>Swimming</v>
      </c>
      <c r="BT36" s="7" t="str">
        <f ca="1">VLOOKUP(BS36,$R$3:$V$568,5,FALSE)</f>
        <v>2 / 4</v>
      </c>
      <c r="BU36" s="7">
        <f ca="1">VLOOKUP(BT36,Charts!$BT$2:$BV$14,3,FALSE)</f>
        <v>0.76923076923076927</v>
      </c>
      <c r="BV36" s="7" t="str">
        <f t="shared" ca="1" si="56"/>
        <v>2</v>
      </c>
      <c r="BW36" s="7" t="str">
        <f t="shared" ca="1" si="57"/>
        <v>4</v>
      </c>
      <c r="BY36" s="7">
        <f t="shared" ca="1" si="58"/>
        <v>0.81531902661156652</v>
      </c>
      <c r="BZ36" s="7">
        <f t="shared" ca="1" si="59"/>
        <v>-4.6088257380797248E-2</v>
      </c>
      <c r="CA36" s="7">
        <f t="shared" ca="1" si="60"/>
        <v>0</v>
      </c>
      <c r="CB36" s="7">
        <f t="shared" ca="1" si="61"/>
        <v>0</v>
      </c>
      <c r="CC36" s="7">
        <f ca="1">IFERROR(IF(CC35+CB36&gt;CD$4,CC35,CC35+CB36),"")</f>
        <v>38</v>
      </c>
      <c r="CD36" s="7">
        <f t="shared" ca="1" si="264"/>
        <v>0</v>
      </c>
      <c r="CE36" s="7">
        <f t="shared" ca="1" si="62"/>
        <v>0.51308962441732242</v>
      </c>
      <c r="CF36" s="7">
        <f t="shared" ca="1" si="63"/>
        <v>0.25614114481344685</v>
      </c>
      <c r="CG36" s="7">
        <f t="shared" ca="1" si="64"/>
        <v>1</v>
      </c>
      <c r="CH36" s="7" t="str">
        <f t="shared" ca="1" si="65"/>
        <v>2</v>
      </c>
      <c r="CI36" s="7">
        <f ca="1">IFERROR(IF(CI35+CH36&gt;CJ$4,CI35,CI35+CH36),"")</f>
        <v>43</v>
      </c>
      <c r="CJ36" s="7">
        <f t="shared" ca="1" si="265"/>
        <v>1</v>
      </c>
      <c r="CK36" s="7">
        <f t="shared" ca="1" si="66"/>
        <v>9.7721563968855563E-4</v>
      </c>
      <c r="CL36" s="7">
        <f t="shared" ca="1" si="67"/>
        <v>0.76825355359108072</v>
      </c>
      <c r="CM36" s="7">
        <f t="shared" ca="1" si="68"/>
        <v>1</v>
      </c>
      <c r="CN36" s="7" t="str">
        <f t="shared" ca="1" si="69"/>
        <v>2</v>
      </c>
      <c r="CO36" s="7">
        <f ca="1">IFERROR(IF(CO35+CN36&gt;CP$4,CO35,CO35+CN36),"")</f>
        <v>59</v>
      </c>
      <c r="CP36" s="7">
        <f t="shared" ca="1" si="266"/>
        <v>1</v>
      </c>
      <c r="CQ36" s="7">
        <f t="shared" ca="1" si="70"/>
        <v>0.32776098227781947</v>
      </c>
      <c r="CR36" s="7">
        <f t="shared" ca="1" si="71"/>
        <v>0.44146978695294981</v>
      </c>
      <c r="CS36" s="7">
        <f t="shared" ca="1" si="72"/>
        <v>1</v>
      </c>
      <c r="CT36" s="7" t="str">
        <f t="shared" ca="1" si="73"/>
        <v>2</v>
      </c>
      <c r="CU36" s="7">
        <f ca="1">IFERROR(IF(CU35+CT36&gt;CV$4,CU35,CU35+CT36),"")</f>
        <v>59</v>
      </c>
      <c r="CV36" s="7">
        <f t="shared" ca="1" si="267"/>
        <v>1</v>
      </c>
      <c r="CW36" s="7">
        <f t="shared" ca="1" si="74"/>
        <v>0.89476245019848921</v>
      </c>
      <c r="CX36" s="7">
        <f t="shared" ca="1" si="75"/>
        <v>-0.12553168096771994</v>
      </c>
      <c r="CY36" s="7">
        <f t="shared" ca="1" si="76"/>
        <v>0</v>
      </c>
      <c r="CZ36" s="7">
        <f t="shared" ca="1" si="77"/>
        <v>0</v>
      </c>
      <c r="DA36" s="7">
        <f ca="1">IFERROR(IF(DA35+CZ36&gt;DB$4,DA35,DA35+CZ36),"")</f>
        <v>60</v>
      </c>
      <c r="DB36" s="7">
        <f t="shared" ca="1" si="268"/>
        <v>1</v>
      </c>
      <c r="DC36" s="7">
        <f t="shared" ca="1" si="78"/>
        <v>0.71639925187801878</v>
      </c>
      <c r="DD36" s="7">
        <f t="shared" ca="1" si="79"/>
        <v>5.283151735275049E-2</v>
      </c>
      <c r="DE36" s="7">
        <f t="shared" ca="1" si="80"/>
        <v>1</v>
      </c>
      <c r="DF36" s="7" t="str">
        <f t="shared" ca="1" si="81"/>
        <v>2</v>
      </c>
      <c r="DG36" s="7">
        <f ca="1">IFERROR(IF(DG35+DF36&gt;DH$4,DG35,DG35+DF36),"")</f>
        <v>53</v>
      </c>
      <c r="DH36" s="7">
        <f t="shared" ca="1" si="269"/>
        <v>2</v>
      </c>
      <c r="DI36" s="7">
        <f t="shared" ca="1" si="82"/>
        <v>0.80821328508029344</v>
      </c>
      <c r="DJ36" s="7">
        <f t="shared" ca="1" si="83"/>
        <v>-3.8982515849524169E-2</v>
      </c>
      <c r="DK36" s="7">
        <f t="shared" ca="1" si="84"/>
        <v>0</v>
      </c>
      <c r="DL36" s="7">
        <f t="shared" ca="1" si="85"/>
        <v>0</v>
      </c>
      <c r="DM36" s="7">
        <f ca="1">IFERROR(IF(DM35+DL36&gt;DN$4,DM35,DM35+DL36),"")</f>
        <v>60</v>
      </c>
      <c r="DN36" s="7">
        <f t="shared" ca="1" si="270"/>
        <v>2</v>
      </c>
      <c r="DO36" s="7">
        <f t="shared" ca="1" si="86"/>
        <v>0.21664418524899454</v>
      </c>
      <c r="DP36" s="7">
        <f t="shared" ca="1" si="87"/>
        <v>0.55258658398177474</v>
      </c>
      <c r="DQ36" s="7">
        <f t="shared" ca="1" si="88"/>
        <v>1</v>
      </c>
      <c r="DR36" s="7" t="str">
        <f t="shared" ca="1" si="89"/>
        <v>2</v>
      </c>
      <c r="DS36" s="7">
        <f ca="1">IFERROR(IF(DS35+DR36&gt;DT$4,DS35,DS35+DR36),"")</f>
        <v>59</v>
      </c>
      <c r="DT36" s="7">
        <f t="shared" ca="1" si="271"/>
        <v>2</v>
      </c>
      <c r="DU36" s="7">
        <f t="shared" ca="1" si="90"/>
        <v>0.65970123050857876</v>
      </c>
      <c r="DV36" s="7">
        <f t="shared" ca="1" si="91"/>
        <v>0.10952953872219051</v>
      </c>
      <c r="DW36" s="7">
        <f t="shared" ca="1" si="92"/>
        <v>1</v>
      </c>
      <c r="DX36" s="7" t="str">
        <f t="shared" ca="1" si="93"/>
        <v>2</v>
      </c>
      <c r="DY36" s="7">
        <f ca="1">IFERROR(IF(DY35+DX36&gt;DZ$4,DY35,DY35+DX36),"")</f>
        <v>59</v>
      </c>
      <c r="DZ36" s="7">
        <f t="shared" ca="1" si="272"/>
        <v>2</v>
      </c>
      <c r="EA36" s="7">
        <f t="shared" ca="1" si="94"/>
        <v>5.8807450814967854E-2</v>
      </c>
      <c r="EB36" s="7">
        <f t="shared" ca="1" si="95"/>
        <v>0.71042331841580142</v>
      </c>
      <c r="EC36" s="7">
        <f t="shared" ca="1" si="96"/>
        <v>1</v>
      </c>
      <c r="ED36" s="7" t="str">
        <f t="shared" ca="1" si="97"/>
        <v>2</v>
      </c>
      <c r="EE36" s="7">
        <f ca="1">IFERROR(IF(EE35+ED36&gt;EF$4,EE35,EE35+ED36),"")</f>
        <v>51</v>
      </c>
      <c r="EF36" s="7">
        <f t="shared" ca="1" si="273"/>
        <v>3</v>
      </c>
      <c r="EG36" s="7">
        <f t="shared" ca="1" si="98"/>
        <v>0.95765988644829581</v>
      </c>
      <c r="EH36" s="7">
        <f t="shared" ca="1" si="99"/>
        <v>-0.18842911721752653</v>
      </c>
      <c r="EI36" s="7">
        <f t="shared" ca="1" si="100"/>
        <v>0</v>
      </c>
      <c r="EJ36" s="7">
        <f t="shared" ca="1" si="101"/>
        <v>0</v>
      </c>
      <c r="EK36" s="7">
        <f ca="1">IFERROR(IF(EK35+EJ36&gt;EL$4,EK35,EK35+EJ36),"")</f>
        <v>51</v>
      </c>
      <c r="EL36" s="7">
        <f t="shared" ca="1" si="274"/>
        <v>3</v>
      </c>
      <c r="EM36" s="7">
        <f t="shared" ca="1" si="102"/>
        <v>0.55952298711080684</v>
      </c>
      <c r="EN36" s="7">
        <f t="shared" ca="1" si="103"/>
        <v>0.20970778211996244</v>
      </c>
      <c r="EO36" s="7">
        <f t="shared" ca="1" si="104"/>
        <v>1</v>
      </c>
      <c r="EP36" s="7" t="str">
        <f t="shared" ca="1" si="105"/>
        <v>2</v>
      </c>
      <c r="EQ36" s="7">
        <f ca="1">IFERROR(IF(EQ35+EP36&gt;ER$4,EQ35,EQ35+EP36),"")</f>
        <v>49</v>
      </c>
      <c r="ER36" s="7">
        <f t="shared" ca="1" si="275"/>
        <v>4</v>
      </c>
      <c r="ES36" s="7">
        <f t="shared" ca="1" si="106"/>
        <v>0.39453469970117905</v>
      </c>
      <c r="ET36" s="7">
        <f t="shared" ca="1" si="107"/>
        <v>0.37469606952959023</v>
      </c>
      <c r="EU36" s="7">
        <f t="shared" ca="1" si="108"/>
        <v>1</v>
      </c>
      <c r="EV36" s="7" t="str">
        <f t="shared" ca="1" si="109"/>
        <v>2</v>
      </c>
      <c r="EW36" s="7">
        <f ca="1">IFERROR(IF(EW35+EV36&gt;EX$4,EW35,EW35+EV36),"")</f>
        <v>59</v>
      </c>
      <c r="EX36" s="7">
        <f t="shared" ca="1" si="276"/>
        <v>5</v>
      </c>
      <c r="EY36" s="7">
        <f t="shared" ca="1" si="110"/>
        <v>0.17754935385370396</v>
      </c>
      <c r="EZ36" s="7">
        <f t="shared" ca="1" si="111"/>
        <v>0.59168141537706531</v>
      </c>
      <c r="FA36" s="7">
        <f t="shared" ca="1" si="112"/>
        <v>1</v>
      </c>
      <c r="FB36" s="7" t="str">
        <f t="shared" ca="1" si="113"/>
        <v>2</v>
      </c>
      <c r="FC36" s="7">
        <f ca="1">IFERROR(IF(FC35+FB36&gt;FD$4,FC35,FC35+FB36),"")</f>
        <v>54</v>
      </c>
      <c r="FD36" s="7">
        <f t="shared" ca="1" si="277"/>
        <v>6</v>
      </c>
      <c r="FE36" s="7">
        <f t="shared" ca="1" si="114"/>
        <v>0.65060915113096152</v>
      </c>
      <c r="FF36" s="7">
        <f t="shared" ca="1" si="115"/>
        <v>0.11862161809980776</v>
      </c>
      <c r="FG36" s="7">
        <f t="shared" ca="1" si="116"/>
        <v>1</v>
      </c>
      <c r="FH36" s="7" t="str">
        <f t="shared" ca="1" si="117"/>
        <v>2</v>
      </c>
      <c r="FI36" s="7">
        <f ca="1">IFERROR(IF(FI35+FH36&gt;FJ$4,FI35,FI35+FH36),"")</f>
        <v>59</v>
      </c>
      <c r="FJ36" s="7">
        <f t="shared" ca="1" si="278"/>
        <v>6</v>
      </c>
      <c r="FK36" s="7">
        <f t="shared" ca="1" si="118"/>
        <v>0.65561677873500046</v>
      </c>
      <c r="FL36" s="7">
        <f t="shared" ca="1" si="119"/>
        <v>0.11361399049576881</v>
      </c>
      <c r="FM36" s="7">
        <f t="shared" ca="1" si="120"/>
        <v>1</v>
      </c>
      <c r="FN36" s="7" t="str">
        <f t="shared" ca="1" si="121"/>
        <v>2</v>
      </c>
      <c r="FO36" s="7">
        <f ca="1">IFERROR(IF(FO35+FN36&gt;FP$4,FO35,FO35+FN36),"")</f>
        <v>46</v>
      </c>
      <c r="FP36" s="7">
        <f t="shared" ca="1" si="279"/>
        <v>7</v>
      </c>
      <c r="FQ36" s="7">
        <f t="shared" ca="1" si="122"/>
        <v>0.26257440220289641</v>
      </c>
      <c r="FR36" s="7">
        <f t="shared" ca="1" si="123"/>
        <v>0.50665636702787287</v>
      </c>
      <c r="FS36" s="7">
        <f t="shared" ca="1" si="124"/>
        <v>1</v>
      </c>
      <c r="FT36" s="7" t="str">
        <f t="shared" ca="1" si="125"/>
        <v>2</v>
      </c>
      <c r="FU36" s="7">
        <f ca="1">IFERROR(IF(FU35+FT36&gt;FV$4,FU35,FU35+FT36),"")</f>
        <v>60</v>
      </c>
      <c r="FV36" s="7">
        <f t="shared" ca="1" si="280"/>
        <v>7</v>
      </c>
      <c r="FW36" s="7">
        <f t="shared" ca="1" si="126"/>
        <v>0.78708244800245375</v>
      </c>
      <c r="FX36" s="7">
        <f t="shared" ca="1" si="127"/>
        <v>-1.7851678771684476E-2</v>
      </c>
      <c r="FY36" s="7">
        <f t="shared" ca="1" si="128"/>
        <v>0</v>
      </c>
      <c r="FZ36" s="7">
        <f t="shared" ca="1" si="129"/>
        <v>0</v>
      </c>
      <c r="GA36" s="7">
        <f ca="1">IFERROR(IF(GA35+FZ36&gt;GB$4,GA35,GA35+FZ36),"")</f>
        <v>47</v>
      </c>
      <c r="GB36" s="7">
        <f t="shared" ca="1" si="281"/>
        <v>7</v>
      </c>
      <c r="GC36" s="7">
        <f t="shared" ca="1" si="130"/>
        <v>0.31376171286779064</v>
      </c>
      <c r="GD36" s="7">
        <f t="shared" ca="1" si="131"/>
        <v>0.45546905636297863</v>
      </c>
      <c r="GE36" s="7">
        <f t="shared" ca="1" si="132"/>
        <v>1</v>
      </c>
      <c r="GF36" s="7" t="str">
        <f t="shared" ca="1" si="133"/>
        <v>2</v>
      </c>
      <c r="GG36" s="7">
        <f ca="1">IFERROR(IF(GG35+GF36&gt;GH$4,GG35,GG35+GF36),"")</f>
        <v>57</v>
      </c>
      <c r="GH36" s="7">
        <f t="shared" ca="1" si="282"/>
        <v>8</v>
      </c>
      <c r="GI36" s="7">
        <f t="shared" ca="1" si="134"/>
        <v>0.16693589451036472</v>
      </c>
      <c r="GJ36" s="7">
        <f t="shared" ca="1" si="135"/>
        <v>0.60229487472040455</v>
      </c>
      <c r="GK36" s="7">
        <f t="shared" ca="1" si="136"/>
        <v>1</v>
      </c>
      <c r="GL36" s="7" t="str">
        <f t="shared" ca="1" si="137"/>
        <v>2</v>
      </c>
      <c r="GM36" s="7">
        <f ca="1">IFERROR(IF(GM35+GL36&gt;GN$4,GM35,GM35+GL36),"")</f>
        <v>45</v>
      </c>
      <c r="GN36" s="7">
        <f t="shared" ca="1" si="283"/>
        <v>9</v>
      </c>
      <c r="GO36" s="7">
        <f t="shared" ca="1" si="138"/>
        <v>8.1608809956131068E-2</v>
      </c>
      <c r="GP36" s="7">
        <f t="shared" ca="1" si="139"/>
        <v>0.68762195927463821</v>
      </c>
      <c r="GQ36" s="7">
        <f t="shared" ca="1" si="140"/>
        <v>1</v>
      </c>
      <c r="GR36" s="7" t="str">
        <f t="shared" ca="1" si="141"/>
        <v>2</v>
      </c>
      <c r="GS36" s="7">
        <f ca="1">IFERROR(IF(GS35+GR36&gt;GT$4,GS35,GS35+GR36),"")</f>
        <v>56</v>
      </c>
      <c r="GT36" s="7">
        <f t="shared" ca="1" si="284"/>
        <v>10</v>
      </c>
      <c r="GU36" s="7">
        <f t="shared" ca="1" si="142"/>
        <v>0.19560049578355732</v>
      </c>
      <c r="GV36" s="7">
        <f t="shared" ca="1" si="143"/>
        <v>0.57363027344721196</v>
      </c>
      <c r="GW36" s="7">
        <f t="shared" ca="1" si="144"/>
        <v>1</v>
      </c>
      <c r="GX36" s="7" t="str">
        <f t="shared" ca="1" si="145"/>
        <v>2</v>
      </c>
      <c r="GY36" s="7">
        <f ca="1">IFERROR(IF(GY35+GX36&gt;GZ$4,GY35,GY35+GX36),"")</f>
        <v>52</v>
      </c>
      <c r="GZ36" s="7">
        <f t="shared" ca="1" si="285"/>
        <v>11</v>
      </c>
      <c r="HA36" s="7">
        <f t="shared" ca="1" si="146"/>
        <v>1.9619380281311605E-3</v>
      </c>
      <c r="HB36" s="7">
        <f t="shared" ca="1" si="147"/>
        <v>0.76726883120263811</v>
      </c>
      <c r="HC36" s="7">
        <f t="shared" ca="1" si="148"/>
        <v>1</v>
      </c>
      <c r="HD36" s="7" t="str">
        <f t="shared" ca="1" si="149"/>
        <v>2</v>
      </c>
      <c r="HE36" s="7">
        <f ca="1">IFERROR(IF(HE35+HD36&gt;HF$4,HE35,HE35+HD36),"")</f>
        <v>60</v>
      </c>
      <c r="HF36" s="7">
        <f t="shared" ca="1" si="286"/>
        <v>12</v>
      </c>
      <c r="HG36" s="7">
        <f t="shared" ca="1" si="150"/>
        <v>0.14953622930275201</v>
      </c>
      <c r="HH36" s="7">
        <f t="shared" ca="1" si="151"/>
        <v>0.61969453992801726</v>
      </c>
      <c r="HI36" s="7">
        <f t="shared" ca="1" si="152"/>
        <v>1</v>
      </c>
      <c r="HJ36" s="7" t="str">
        <f t="shared" ca="1" si="153"/>
        <v>2</v>
      </c>
      <c r="HK36" s="7">
        <f ca="1">IFERROR(IF(HK35+HJ36&gt;HL$4,HK35,HK35+HJ36),"")</f>
        <v>53</v>
      </c>
      <c r="HL36" s="7">
        <f t="shared" ca="1" si="287"/>
        <v>13</v>
      </c>
      <c r="HM36" s="7">
        <f t="shared" ca="1" si="154"/>
        <v>8.8819019629489349E-2</v>
      </c>
      <c r="HN36" s="7">
        <f t="shared" ca="1" si="155"/>
        <v>0.68041174960127992</v>
      </c>
      <c r="HO36" s="7">
        <f t="shared" ca="1" si="156"/>
        <v>1</v>
      </c>
      <c r="HP36" s="7" t="str">
        <f t="shared" ca="1" si="157"/>
        <v>2</v>
      </c>
      <c r="HQ36" s="7">
        <f ca="1">IFERROR(IF(HQ35+HP36&gt;HR$4,HQ35,HQ35+HP36),"")</f>
        <v>60</v>
      </c>
      <c r="HR36" s="7">
        <f t="shared" ca="1" si="288"/>
        <v>13</v>
      </c>
      <c r="HS36" s="7">
        <f t="shared" ca="1" si="158"/>
        <v>4.8578060197658202E-3</v>
      </c>
      <c r="HT36" s="7">
        <f t="shared" ca="1" si="159"/>
        <v>0.76437296321100345</v>
      </c>
      <c r="HU36" s="7">
        <f t="shared" ca="1" si="160"/>
        <v>1</v>
      </c>
      <c r="HV36" s="7" t="str">
        <f t="shared" ca="1" si="161"/>
        <v>2</v>
      </c>
      <c r="HW36" s="7">
        <f ca="1">IFERROR(IF(HW35+HV36&gt;HX$4,HW35,HW35+HV36),"")</f>
        <v>53</v>
      </c>
      <c r="HX36" s="7">
        <f t="shared" ca="1" si="289"/>
        <v>14</v>
      </c>
      <c r="HY36" s="7">
        <f t="shared" ca="1" si="162"/>
        <v>0.48828295180806525</v>
      </c>
      <c r="HZ36" s="7">
        <f t="shared" ca="1" si="163"/>
        <v>0.28094781742270403</v>
      </c>
      <c r="IA36" s="7">
        <f t="shared" ca="1" si="164"/>
        <v>1</v>
      </c>
      <c r="IB36" s="7" t="str">
        <f t="shared" ca="1" si="165"/>
        <v>2</v>
      </c>
      <c r="IC36" s="7">
        <f ca="1">IFERROR(IF(IC35+IB36&gt;ID$4,IC35,IC35+IB36),"")</f>
        <v>59</v>
      </c>
      <c r="ID36" s="7">
        <f t="shared" ca="1" si="290"/>
        <v>14</v>
      </c>
      <c r="IE36" s="7">
        <f t="shared" ca="1" si="166"/>
        <v>0.22004737586251422</v>
      </c>
      <c r="IF36" s="7">
        <f t="shared" ca="1" si="167"/>
        <v>0.54918339336825506</v>
      </c>
      <c r="IG36" s="7">
        <f t="shared" ca="1" si="168"/>
        <v>1</v>
      </c>
      <c r="IH36" s="7" t="str">
        <f t="shared" ca="1" si="169"/>
        <v>2</v>
      </c>
      <c r="II36" s="7">
        <f ca="1">IFERROR(IF(II35+IH36&gt;IJ$4,II35,II35+IH36),"")</f>
        <v>49</v>
      </c>
      <c r="IJ36" s="7">
        <f t="shared" ca="1" si="291"/>
        <v>15</v>
      </c>
      <c r="IK36" s="7">
        <f t="shared" ca="1" si="170"/>
        <v>8.1552025445202903E-3</v>
      </c>
      <c r="IL36" s="7">
        <f t="shared" ca="1" si="171"/>
        <v>0.76107556668624898</v>
      </c>
      <c r="IM36" s="7">
        <f t="shared" ca="1" si="172"/>
        <v>1</v>
      </c>
      <c r="IN36" s="7" t="str">
        <f t="shared" ca="1" si="173"/>
        <v>2</v>
      </c>
      <c r="IO36" s="7">
        <f ca="1">IFERROR(IF(IO35+IN36&gt;IP$4,IO35,IO35+IN36),"")</f>
        <v>56</v>
      </c>
      <c r="IP36" s="7">
        <f t="shared" ca="1" si="292"/>
        <v>16</v>
      </c>
      <c r="IQ36" s="7">
        <f t="shared" ca="1" si="174"/>
        <v>5.7295163173677E-2</v>
      </c>
      <c r="IR36" s="7">
        <f t="shared" ca="1" si="175"/>
        <v>0.71193560605709227</v>
      </c>
      <c r="IS36" s="7">
        <f t="shared" ca="1" si="176"/>
        <v>1</v>
      </c>
      <c r="IT36" s="7" t="str">
        <f t="shared" ca="1" si="177"/>
        <v>2</v>
      </c>
      <c r="IU36" s="7">
        <f ca="1">IFERROR(IF(IU35+IT36&gt;IV$4,IU35,IU35+IT36),"")</f>
        <v>60</v>
      </c>
      <c r="IV36" s="7">
        <f t="shared" ca="1" si="293"/>
        <v>17</v>
      </c>
      <c r="IW36" s="7">
        <f t="shared" ca="1" si="178"/>
        <v>0.83870275166403219</v>
      </c>
      <c r="IX36" s="7">
        <f t="shared" ca="1" si="179"/>
        <v>-6.9471982433262913E-2</v>
      </c>
      <c r="IY36" s="7">
        <f t="shared" ca="1" si="180"/>
        <v>0</v>
      </c>
      <c r="IZ36" s="7">
        <f t="shared" ca="1" si="181"/>
        <v>0</v>
      </c>
      <c r="JA36" s="7">
        <f ca="1">IFERROR(IF(JA35+IZ36&gt;JB$4,JA35,JA35+IZ36),"")</f>
        <v>60</v>
      </c>
      <c r="JB36" s="7">
        <f t="shared" ca="1" si="294"/>
        <v>17</v>
      </c>
      <c r="JC36" s="7">
        <f t="shared" ca="1" si="182"/>
        <v>0.75529603380615717</v>
      </c>
      <c r="JD36" s="7">
        <f t="shared" ca="1" si="183"/>
        <v>1.3934735424612099E-2</v>
      </c>
      <c r="JE36" s="7">
        <f t="shared" ca="1" si="184"/>
        <v>1</v>
      </c>
      <c r="JF36" s="7" t="str">
        <f t="shared" ca="1" si="185"/>
        <v>2</v>
      </c>
      <c r="JG36" s="7">
        <f ca="1">IFERROR(IF(JG35+JF36&gt;JH$4,JG35,JG35+JF36),"")</f>
        <v>49</v>
      </c>
      <c r="JH36" s="7">
        <f t="shared" ca="1" si="295"/>
        <v>18</v>
      </c>
      <c r="JI36" s="7">
        <f t="shared" ca="1" si="186"/>
        <v>0.15298265340533901</v>
      </c>
      <c r="JJ36" s="7">
        <f t="shared" ca="1" si="187"/>
        <v>0.61624811582543026</v>
      </c>
      <c r="JK36" s="7">
        <f t="shared" ca="1" si="188"/>
        <v>1</v>
      </c>
      <c r="JL36" s="7" t="str">
        <f t="shared" ca="1" si="189"/>
        <v>2</v>
      </c>
      <c r="JM36" s="7">
        <f ca="1">IFERROR(IF(JM35+JL36&gt;JN$4,JM35,JM35+JL36),"")</f>
        <v>59</v>
      </c>
      <c r="JN36" s="7">
        <f t="shared" ca="1" si="296"/>
        <v>18</v>
      </c>
      <c r="JO36" s="7">
        <f t="shared" ca="1" si="190"/>
        <v>0.44754797426070947</v>
      </c>
      <c r="JP36" s="7">
        <f t="shared" ca="1" si="191"/>
        <v>0.3216827949700598</v>
      </c>
      <c r="JQ36" s="7">
        <f t="shared" ca="1" si="192"/>
        <v>1</v>
      </c>
      <c r="JR36" s="7" t="str">
        <f t="shared" ca="1" si="193"/>
        <v>2</v>
      </c>
      <c r="JS36" s="7">
        <f ca="1">IFERROR(IF(JS35+JR36&gt;JT$4,JS35,JS35+JR36),"")</f>
        <v>60</v>
      </c>
      <c r="JT36" s="7">
        <f t="shared" ca="1" si="297"/>
        <v>18</v>
      </c>
      <c r="JU36" s="7">
        <f t="shared" ca="1" si="194"/>
        <v>0.16480005390310493</v>
      </c>
      <c r="JV36" s="7">
        <f t="shared" ca="1" si="195"/>
        <v>0.60443071532766435</v>
      </c>
      <c r="JW36" s="7">
        <f t="shared" ca="1" si="196"/>
        <v>1</v>
      </c>
      <c r="JX36" s="7" t="str">
        <f t="shared" ca="1" si="197"/>
        <v>2</v>
      </c>
      <c r="JY36" s="7">
        <f ca="1">IFERROR(IF(JY35+JX36&gt;JZ$4,JY35,JY35+JX36),"")</f>
        <v>60</v>
      </c>
      <c r="JZ36" s="7">
        <f t="shared" ca="1" si="298"/>
        <v>19</v>
      </c>
      <c r="KA36" s="7">
        <f t="shared" ca="1" si="198"/>
        <v>0.46063341600312435</v>
      </c>
      <c r="KB36" s="7">
        <f t="shared" ca="1" si="199"/>
        <v>0.30859735322764492</v>
      </c>
      <c r="KC36" s="7">
        <f t="shared" ca="1" si="200"/>
        <v>1</v>
      </c>
      <c r="KD36" s="7" t="str">
        <f t="shared" ca="1" si="201"/>
        <v>2</v>
      </c>
      <c r="KE36" s="7">
        <f ca="1">IFERROR(IF(KE35+KD36&gt;KF$4,KE35,KE35+KD36),"")</f>
        <v>60</v>
      </c>
      <c r="KF36" s="7">
        <f t="shared" ca="1" si="299"/>
        <v>19</v>
      </c>
      <c r="KG36" s="7">
        <f t="shared" ca="1" si="202"/>
        <v>0.82906898632597792</v>
      </c>
      <c r="KH36" s="7">
        <f t="shared" ca="1" si="203"/>
        <v>-5.9838217095208646E-2</v>
      </c>
      <c r="KI36" s="7">
        <f t="shared" ca="1" si="204"/>
        <v>0</v>
      </c>
      <c r="KJ36" s="7">
        <f t="shared" ca="1" si="205"/>
        <v>0</v>
      </c>
      <c r="KK36" s="7">
        <f ca="1">IFERROR(IF(KK35+KJ36&gt;KL$4,KK35,KK35+KJ36),"")</f>
        <v>59</v>
      </c>
      <c r="KL36" s="7">
        <f t="shared" ca="1" si="300"/>
        <v>19</v>
      </c>
      <c r="KM36" s="7">
        <f t="shared" ca="1" si="206"/>
        <v>0.82617872263378389</v>
      </c>
      <c r="KN36" s="7">
        <f t="shared" ca="1" si="207"/>
        <v>-5.6947953403014617E-2</v>
      </c>
      <c r="KO36" s="7">
        <f t="shared" ca="1" si="208"/>
        <v>0</v>
      </c>
      <c r="KP36" s="7">
        <f t="shared" ca="1" si="209"/>
        <v>0</v>
      </c>
      <c r="KQ36" s="7">
        <f ca="1">IFERROR(IF(KQ35+KP36&gt;KR$4,KQ35,KQ35+KP36),"")</f>
        <v>57</v>
      </c>
      <c r="KR36" s="7">
        <f t="shared" ca="1" si="301"/>
        <v>19</v>
      </c>
      <c r="KS36" s="7">
        <f t="shared" ca="1" si="210"/>
        <v>0.66798159055000372</v>
      </c>
      <c r="KT36" s="7">
        <f t="shared" ca="1" si="211"/>
        <v>0.10124917868076555</v>
      </c>
      <c r="KU36" s="7">
        <f t="shared" ca="1" si="212"/>
        <v>1</v>
      </c>
      <c r="KV36" s="7" t="str">
        <f t="shared" ca="1" si="213"/>
        <v>2</v>
      </c>
      <c r="KW36" s="7">
        <f ca="1">IFERROR(IF(KW35+KV36&gt;KX$4,KW35,KW35+KV36),"")</f>
        <v>44</v>
      </c>
      <c r="KX36" s="7">
        <f t="shared" ca="1" si="302"/>
        <v>20</v>
      </c>
      <c r="KY36" s="7">
        <f t="shared" ca="1" si="214"/>
        <v>0.70841469258995726</v>
      </c>
      <c r="KZ36" s="7">
        <f t="shared" ca="1" si="215"/>
        <v>6.0816076640812011E-2</v>
      </c>
      <c r="LA36" s="7">
        <f t="shared" ca="1" si="216"/>
        <v>1</v>
      </c>
      <c r="LB36" s="7" t="str">
        <f t="shared" ca="1" si="217"/>
        <v>2</v>
      </c>
      <c r="LC36" s="7">
        <f ca="1">IFERROR(IF(LC35+LB36&gt;LD$4,LC35,LC35+LB36),"")</f>
        <v>57</v>
      </c>
      <c r="LD36" s="7">
        <f t="shared" ca="1" si="303"/>
        <v>21</v>
      </c>
      <c r="LE36" s="7">
        <f t="shared" ca="1" si="218"/>
        <v>0.98819643735118889</v>
      </c>
      <c r="LF36" s="7">
        <f t="shared" ca="1" si="219"/>
        <v>-0.21896566812041962</v>
      </c>
      <c r="LG36" s="7">
        <f t="shared" ca="1" si="220"/>
        <v>0</v>
      </c>
      <c r="LH36" s="7">
        <f t="shared" ca="1" si="221"/>
        <v>0</v>
      </c>
      <c r="LI36" s="7">
        <f ca="1">IFERROR(IF(LI35+LH36&gt;LJ$4,LI35,LI35+LH36),"")</f>
        <v>50</v>
      </c>
      <c r="LJ36" s="7">
        <f t="shared" ca="1" si="304"/>
        <v>21</v>
      </c>
      <c r="LK36" s="7">
        <f t="shared" ca="1" si="222"/>
        <v>0.3023064992585397</v>
      </c>
      <c r="LL36" s="7">
        <f t="shared" ca="1" si="223"/>
        <v>0.46692426997222958</v>
      </c>
      <c r="LM36" s="7">
        <f t="shared" ca="1" si="224"/>
        <v>1</v>
      </c>
      <c r="LN36" s="7" t="str">
        <f t="shared" ca="1" si="225"/>
        <v>2</v>
      </c>
      <c r="LO36" s="7">
        <f ca="1">IFERROR(IF(LO35+LN36&gt;LP$4,LO35,LO35+LN36),"")</f>
        <v>60</v>
      </c>
      <c r="LP36" s="7">
        <f t="shared" ca="1" si="305"/>
        <v>21</v>
      </c>
      <c r="LQ36" s="7">
        <f t="shared" ca="1" si="226"/>
        <v>0.78041228512863825</v>
      </c>
      <c r="LR36" s="7">
        <f t="shared" ca="1" si="227"/>
        <v>-1.1181515897868977E-2</v>
      </c>
      <c r="LS36" s="7">
        <f t="shared" ca="1" si="228"/>
        <v>0</v>
      </c>
      <c r="LT36" s="7">
        <f t="shared" ca="1" si="229"/>
        <v>0</v>
      </c>
      <c r="LU36" s="7">
        <f ca="1">IFERROR(IF(LU35+LT36&gt;LV$4,LU35,LU35+LT36),"")</f>
        <v>53</v>
      </c>
      <c r="LV36" s="7">
        <f t="shared" ca="1" si="306"/>
        <v>21</v>
      </c>
      <c r="LW36" s="7">
        <f t="shared" ca="1" si="230"/>
        <v>0.25918067762903774</v>
      </c>
      <c r="LX36" s="7">
        <f t="shared" ca="1" si="231"/>
        <v>0.51005009160173154</v>
      </c>
      <c r="LY36" s="7">
        <f t="shared" ca="1" si="232"/>
        <v>1</v>
      </c>
      <c r="LZ36" s="7" t="str">
        <f t="shared" ca="1" si="233"/>
        <v>2</v>
      </c>
      <c r="MA36" s="7">
        <f ca="1">IFERROR(IF(MA35+LZ36&gt;MB$4,MA35,MA35+LZ36),"")</f>
        <v>56</v>
      </c>
      <c r="MB36" s="7">
        <f t="shared" ca="1" si="307"/>
        <v>22</v>
      </c>
      <c r="MC36" s="7">
        <f t="shared" ca="1" si="234"/>
        <v>0.68137311984511184</v>
      </c>
      <c r="MD36" s="7">
        <f t="shared" ca="1" si="235"/>
        <v>8.7857649385657433E-2</v>
      </c>
      <c r="ME36" s="7">
        <f t="shared" ca="1" si="236"/>
        <v>1</v>
      </c>
      <c r="MF36" s="7" t="str">
        <f t="shared" ca="1" si="237"/>
        <v>2</v>
      </c>
      <c r="MG36" s="7">
        <f ca="1">IFERROR(IF(MG35+MF36&gt;MH$4,MG35,MG35+MF36),"")</f>
        <v>58</v>
      </c>
      <c r="MH36" s="7">
        <f t="shared" ca="1" si="308"/>
        <v>23</v>
      </c>
      <c r="MI36" s="7">
        <f t="shared" ca="1" si="238"/>
        <v>0.86512612393179267</v>
      </c>
      <c r="MJ36" s="7">
        <f t="shared" ca="1" si="239"/>
        <v>-9.5895354701023394E-2</v>
      </c>
      <c r="MK36" s="7">
        <f t="shared" ca="1" si="240"/>
        <v>0</v>
      </c>
      <c r="ML36" s="7">
        <f t="shared" ca="1" si="241"/>
        <v>0</v>
      </c>
      <c r="MM36" s="7">
        <f ca="1">IFERROR(IF(MM35+ML36&gt;MN$4,MM35,MM35+ML36),"")</f>
        <v>58</v>
      </c>
      <c r="MN36" s="7">
        <f t="shared" ca="1" si="309"/>
        <v>23</v>
      </c>
      <c r="MO36" s="7">
        <f t="shared" ca="1" si="242"/>
        <v>3.9038177404827068E-2</v>
      </c>
      <c r="MP36" s="7">
        <f t="shared" ca="1" si="243"/>
        <v>0.73019259182594221</v>
      </c>
      <c r="MQ36" s="7">
        <f t="shared" ca="1" si="244"/>
        <v>1</v>
      </c>
      <c r="MR36" s="7" t="str">
        <f t="shared" ca="1" si="245"/>
        <v>2</v>
      </c>
      <c r="MS36" s="7">
        <f ca="1">IFERROR(IF(MS35+MR36&gt;MT$4,MS35,MS35+MR36),"")</f>
        <v>59</v>
      </c>
      <c r="MT36" s="7">
        <f t="shared" ca="1" si="310"/>
        <v>23</v>
      </c>
      <c r="MU36" s="7">
        <f t="shared" ca="1" si="246"/>
        <v>0.43619992826164744</v>
      </c>
      <c r="MV36" s="7">
        <f t="shared" ca="1" si="247"/>
        <v>0.33303084096912183</v>
      </c>
      <c r="MW36" s="7">
        <f t="shared" ca="1" si="248"/>
        <v>1</v>
      </c>
      <c r="MX36" s="7" t="str">
        <f t="shared" ca="1" si="249"/>
        <v>2</v>
      </c>
      <c r="MY36" s="7">
        <f ca="1">IFERROR(IF(MY35+MX36&gt;MZ$4,MY35,MY35+MX36),"")</f>
        <v>60</v>
      </c>
      <c r="MZ36" s="7">
        <f t="shared" ca="1" si="311"/>
        <v>23</v>
      </c>
      <c r="NA36" s="7">
        <f t="shared" ca="1" si="250"/>
        <v>0.10176145362643929</v>
      </c>
      <c r="NB36" s="7">
        <f t="shared" ca="1" si="251"/>
        <v>0.66746931560432998</v>
      </c>
      <c r="NC36" s="7">
        <f t="shared" ca="1" si="252"/>
        <v>1</v>
      </c>
      <c r="ND36" s="7" t="str">
        <f t="shared" ca="1" si="253"/>
        <v>2</v>
      </c>
      <c r="NE36" s="7">
        <f ca="1">IFERROR(IF(NE35+ND36&gt;NF$4,NE35,NE35+ND36),"")</f>
        <v>53</v>
      </c>
      <c r="NF36" s="7">
        <f t="shared" ca="1" si="312"/>
        <v>24</v>
      </c>
      <c r="NG36" s="7">
        <f t="shared" ca="1" si="254"/>
        <v>0.567708795363566</v>
      </c>
      <c r="NH36" s="7">
        <f t="shared" ca="1" si="255"/>
        <v>0.20152197386720327</v>
      </c>
      <c r="NI36" s="7">
        <f t="shared" ca="1" si="256"/>
        <v>1</v>
      </c>
      <c r="NJ36" s="7" t="str">
        <f t="shared" ca="1" si="257"/>
        <v>2</v>
      </c>
      <c r="NK36" s="7">
        <f ca="1">IFERROR(IF(NK35+NJ36&gt;NL$4,NK35,NK35+NJ36),"")</f>
        <v>60</v>
      </c>
      <c r="NL36" s="7">
        <f t="shared" ca="1" si="313"/>
        <v>24</v>
      </c>
      <c r="NM36" s="7">
        <f t="shared" ca="1" si="258"/>
        <v>0.6938224652421362</v>
      </c>
      <c r="NN36" s="7">
        <f t="shared" ca="1" si="259"/>
        <v>7.5408303988633074E-2</v>
      </c>
      <c r="NO36" s="7">
        <f t="shared" ca="1" si="260"/>
        <v>1</v>
      </c>
      <c r="NP36" s="7" t="str">
        <f t="shared" ca="1" si="261"/>
        <v>2</v>
      </c>
      <c r="NQ36" s="7">
        <f ca="1">IFERROR(IF(NQ35+NP36&gt;NR$4,NQ35,NQ35+NP36),"")</f>
        <v>59</v>
      </c>
      <c r="NR36" s="7">
        <f t="shared" ca="1" si="314"/>
        <v>24</v>
      </c>
      <c r="NT36">
        <v>34</v>
      </c>
      <c r="NU36" s="7" t="s">
        <v>19</v>
      </c>
      <c r="NV36" s="7" t="str">
        <f t="shared" ca="1" si="16"/>
        <v/>
      </c>
      <c r="NW36" s="7" t="str">
        <f t="shared" ca="1" si="8"/>
        <v/>
      </c>
      <c r="NX36" t="str">
        <f ca="1">IFERROR(VLOOKUP(NT36,$K$3:$AK$568,8,FALSE),"")</f>
        <v/>
      </c>
      <c r="NY36" t="str">
        <f ca="1">IFERROR(VLOOKUP(NT36,$K$3:$AK$568,9,FALSE),"")</f>
        <v/>
      </c>
      <c r="NZ36" s="7" t="str">
        <f ca="1">IFERROR(VLOOKUP(NT36,$K$3:$AK$568,27,FALSE),"")</f>
        <v/>
      </c>
      <c r="OB36">
        <v>34</v>
      </c>
      <c r="OC36" s="7" t="s">
        <v>19</v>
      </c>
      <c r="OD36" t="e">
        <f t="shared" ca="1" si="17"/>
        <v>#N/A</v>
      </c>
      <c r="OE36" s="7" t="str">
        <f t="shared" ca="1" si="18"/>
        <v/>
      </c>
      <c r="OF36" s="7" t="str">
        <f t="shared" ca="1" si="19"/>
        <v/>
      </c>
      <c r="OG36" t="str">
        <f t="shared" ca="1" si="20"/>
        <v/>
      </c>
      <c r="OI36">
        <v>34</v>
      </c>
      <c r="OJ36" s="7" t="s">
        <v>19</v>
      </c>
      <c r="OK36" s="7" t="str">
        <f t="shared" ca="1" si="21"/>
        <v/>
      </c>
      <c r="OL36" s="7" t="str">
        <f t="shared" ca="1" si="22"/>
        <v/>
      </c>
      <c r="OM36" t="str">
        <f ca="1">IFERROR(VLOOKUP(OI36,$L$3:$AK$568,7,FALSE),"")</f>
        <v/>
      </c>
      <c r="ON36" t="str">
        <f ca="1">IFERROR(VLOOKUP(OI36,$L$3:$AK$568,8,FALSE),"")</f>
        <v/>
      </c>
      <c r="OO36" s="7" t="str">
        <f ca="1">IFERROR(VLOOKUP(OI36,$L$3:$AK$568,26,FALSE),"")</f>
        <v/>
      </c>
      <c r="OQ36">
        <v>34</v>
      </c>
      <c r="OR36" s="7" t="s">
        <v>19</v>
      </c>
      <c r="OS36" t="e">
        <f t="shared" ca="1" si="23"/>
        <v>#N/A</v>
      </c>
      <c r="OT36" s="7" t="str">
        <f t="shared" ca="1" si="24"/>
        <v/>
      </c>
      <c r="OU36" s="7" t="str">
        <f t="shared" ca="1" si="25"/>
        <v/>
      </c>
      <c r="OV36" t="str">
        <f t="shared" ca="1" si="26"/>
        <v/>
      </c>
      <c r="OX36">
        <v>34</v>
      </c>
      <c r="OY36" s="7" t="s">
        <v>19</v>
      </c>
      <c r="OZ36" s="7" t="str">
        <f t="shared" ca="1" si="27"/>
        <v/>
      </c>
      <c r="PA36" s="7" t="str">
        <f t="shared" ca="1" si="28"/>
        <v/>
      </c>
      <c r="PB36" t="str">
        <f ca="1">IFERROR(VLOOKUP(OX36,$M$3:$AK$568,6,FALSE),"")</f>
        <v/>
      </c>
      <c r="PC36" t="str">
        <f ca="1">IFERROR(VLOOKUP(OX36,$M$3:$AK$568,7,FALSE),"")</f>
        <v/>
      </c>
      <c r="PD36" s="7" t="str">
        <f ca="1">IFERROR(VLOOKUP(OX36,$M$3:$AK$568,25,FALSE),"")</f>
        <v/>
      </c>
      <c r="PF36">
        <v>34</v>
      </c>
      <c r="PG36" s="7" t="s">
        <v>19</v>
      </c>
      <c r="PH36" t="e">
        <f t="shared" ca="1" si="29"/>
        <v>#N/A</v>
      </c>
      <c r="PI36" s="7" t="str">
        <f t="shared" ca="1" si="30"/>
        <v/>
      </c>
      <c r="PJ36" s="7" t="str">
        <f t="shared" ca="1" si="31"/>
        <v/>
      </c>
      <c r="PK36" t="str">
        <f t="shared" ca="1" si="32"/>
        <v/>
      </c>
      <c r="PM36">
        <v>34</v>
      </c>
      <c r="PN36" s="7" t="s">
        <v>19</v>
      </c>
      <c r="PO36" s="202" t="str">
        <f t="shared" ca="1" si="33"/>
        <v/>
      </c>
      <c r="PP36" s="7" t="str">
        <f t="shared" ca="1" si="34"/>
        <v/>
      </c>
      <c r="PQ36" t="str">
        <f ca="1">IFERROR(VLOOKUP(PM36,$G$325:$R$409,12,FALSE),"")</f>
        <v/>
      </c>
      <c r="PR36" t="e">
        <f ca="1">VLOOKUP(PM36,$G$324:$Q$409,11,FALSE)</f>
        <v>#N/A</v>
      </c>
      <c r="PS36" s="7" t="str">
        <f ca="1">VLOOKUP(PQ36,$R$325:$Y$409,8,FALSE)</f>
        <v>- -</v>
      </c>
      <c r="PT36" s="7">
        <f ca="1">ReSt</f>
        <v>-4</v>
      </c>
      <c r="PU36" s="7" t="e">
        <f t="shared" ca="1" si="35"/>
        <v>#N/A</v>
      </c>
      <c r="PV36" s="7" t="e">
        <f t="shared" ca="1" si="36"/>
        <v>#N/A</v>
      </c>
      <c r="PW36" s="7" t="str">
        <f ca="1">VLOOKUP(PQ36,$R$325:$AK$409,8,FALSE)</f>
        <v>- -</v>
      </c>
      <c r="PX36" s="7"/>
      <c r="PY36">
        <v>34</v>
      </c>
      <c r="PZ36" s="7" t="s">
        <v>19</v>
      </c>
      <c r="QA36" t="str">
        <f t="shared" ca="1" si="37"/>
        <v/>
      </c>
      <c r="QB36" s="7" t="str">
        <f t="shared" ca="1" si="38"/>
        <v/>
      </c>
      <c r="QC36" s="7" t="str">
        <f t="shared" ca="1" si="39"/>
        <v/>
      </c>
      <c r="QD36" t="str">
        <f t="shared" ca="1" si="40"/>
        <v/>
      </c>
      <c r="QF36">
        <v>34</v>
      </c>
      <c r="QG36" s="7" t="s">
        <v>19</v>
      </c>
      <c r="QH36" s="7" t="str">
        <f t="shared" ca="1" si="41"/>
        <v/>
      </c>
      <c r="QI36" s="7" t="e">
        <f t="shared" ca="1" si="42"/>
        <v>#VALUE!</v>
      </c>
      <c r="QJ36" t="e">
        <f t="shared" ca="1" si="43"/>
        <v>#N/A</v>
      </c>
      <c r="QK36" s="7" t="e">
        <f t="shared" ca="1" si="44"/>
        <v>#N/A</v>
      </c>
      <c r="QM36">
        <v>34</v>
      </c>
      <c r="QN36" s="7" t="s">
        <v>19</v>
      </c>
      <c r="QO36" t="str">
        <f t="shared" ca="1" si="45"/>
        <v/>
      </c>
      <c r="QP36" s="7" t="str">
        <f t="shared" ca="1" si="46"/>
        <v/>
      </c>
      <c r="QQ36" t="str">
        <f t="shared" ca="1" si="47"/>
        <v/>
      </c>
    </row>
    <row r="37" spans="1:459" x14ac:dyDescent="0.25">
      <c r="A37" s="240"/>
      <c r="C37" s="75"/>
      <c r="D37" s="76"/>
      <c r="F37" s="75"/>
      <c r="G37" s="76"/>
      <c r="I37" s="75"/>
      <c r="J37" s="85" t="s">
        <v>2151</v>
      </c>
      <c r="K37" s="85">
        <f t="shared" ca="1" si="9"/>
        <v>4</v>
      </c>
      <c r="L37" s="85">
        <f t="shared" ca="1" si="316"/>
        <v>0</v>
      </c>
      <c r="M37" s="70">
        <f t="shared" ref="M37:M100" ca="1" si="321">IF(Y37="- -",M36,IF(I37="*",M36,IF(K37&gt;K36,M36,IF(L37&gt;L36,M36,IF(J37="Y",M36+1,IF(J37="N",M36,IF(Y37=0,M36,M36+1)))))))</f>
        <v>2</v>
      </c>
      <c r="O37" s="222">
        <f t="shared" ca="1" si="12"/>
        <v>20</v>
      </c>
      <c r="Q37" s="7" t="str">
        <f t="shared" si="50"/>
        <v>Weight-training</v>
      </c>
      <c r="R37" s="9" t="s">
        <v>1344</v>
      </c>
      <c r="S37" s="9" t="s">
        <v>1879</v>
      </c>
      <c r="T37" s="61" t="str">
        <f>SUBSTITUTE(IFERROR(IFERROR(VLOOKUP(R37,'[1]Skill Statistics'!$A$3:$C$513,2,FALSE),VLOOKUP(Q37,'[1]Skill Statistics'!$A$3:$C$513,2,FALSE)),T36),"R*","ReSt")</f>
        <v>Co/SD</v>
      </c>
      <c r="U37" s="61" t="str">
        <f>IFERROR(IFERROR(VLOOKUP(R37,'[1]Skill Statistics'!$A$3:$C$513,3,FALSE),VLOOKUP(Q37,'[1]Skill Statistics'!$A$3:$C$513,3,FALSE)),U36)</f>
        <v>St</v>
      </c>
      <c r="V37" s="61" t="str">
        <f>IF(ISNUMBER(SEARCH("Category",R37)),"- -",IFERROR(IFERROR(VLOOKUP(Q37,[1]Professions!$A$4:$AM$288,MATCH(Profession,[1]Professions!$A$1:$AM$1,0),FALSE),VLOOKUP(Q37,Calculations!$B$91:$I$95,8,FALSE)),"- -"))</f>
        <v>2 / 4</v>
      </c>
      <c r="W37" s="60">
        <f t="shared" si="13"/>
        <v>0</v>
      </c>
      <c r="X37" s="7">
        <f ca="1">IFERROR(VLOOKUP(R37,$BS$6:$NR$519,MATCH(ActualLevel,$BS$3:$NR$3,0),FALSE),"- -")</f>
        <v>6</v>
      </c>
      <c r="Y37" s="7">
        <f t="shared" ca="1" si="320"/>
        <v>6</v>
      </c>
      <c r="Z37" s="7">
        <f ca="1">IFERROR(VLOOKUP(Y37,Charts!$BQ$2:$BR$52,2,FALSE),"- -")</f>
        <v>30</v>
      </c>
      <c r="AA37" s="7">
        <f t="shared" ca="1" si="51"/>
        <v>9</v>
      </c>
      <c r="AB37" s="7">
        <f t="shared" ca="1" si="317"/>
        <v>6</v>
      </c>
      <c r="AC37" s="7"/>
      <c r="AD37" s="7"/>
      <c r="AE37" s="7"/>
      <c r="AF37" s="7"/>
      <c r="AG37" s="7"/>
      <c r="AH37" s="43"/>
      <c r="AI37" s="7"/>
      <c r="AJ37" s="7"/>
      <c r="AK37" s="7">
        <f t="shared" ca="1" si="52"/>
        <v>45</v>
      </c>
      <c r="AL37" s="7"/>
      <c r="AM37" s="69">
        <f>IFERROR(VLOOKUP(R37,'[1]Skill Statistics'!$A$3:$AN$513,MATCH(Profession,'[1]Skill Statistics'!$A$2:$AN$2,0),FALSE),0)</f>
        <v>0</v>
      </c>
      <c r="AN37" s="85">
        <f>IFERROR(VLOOKUP(Q37,'[1]Skill Statistics'!$A$3:$BK$513,MATCH(Archetype,'[1]Skill Statistics'!$A$2:$BK$2,0),FALSE),0)</f>
        <v>0</v>
      </c>
      <c r="AO37" s="85">
        <f>IFERROR(VLOOKUP(Q37,'[1]Skill Statistics'!$A$3:$BB$513,MATCH(Race,'[1]Skill Statistics'!$A$2:$BB$2,0),FALSE),0)</f>
        <v>0</v>
      </c>
      <c r="AP37" s="85">
        <f t="shared" ca="1" si="14"/>
        <v>0.9</v>
      </c>
      <c r="AQ37" s="70"/>
      <c r="AS37" s="69" t="str">
        <f>IFERROR(VLOOKUP(Q37,'[1]Professional Skills'!$A$4:$AM$288,MATCH(Profession,'[1]Professional Skills'!$A$3:$AM$3,0),FALSE),"- -")</f>
        <v>x</v>
      </c>
      <c r="AU37" s="7" t="str">
        <f t="shared" si="319"/>
        <v>x</v>
      </c>
      <c r="AV37" s="7">
        <f t="shared" ca="1" si="318"/>
        <v>2.8879513647267707E-2</v>
      </c>
      <c r="AW37">
        <f t="shared" ca="1" si="55"/>
        <v>0.92887951364726773</v>
      </c>
      <c r="AX37">
        <f ca="1">IFERROR(_xlfn.RANK.EQ(AW37,$AW$5:$AW$568),"")</f>
        <v>6</v>
      </c>
      <c r="AY37">
        <f t="shared" ca="1" si="3"/>
        <v>0.92887951364726773</v>
      </c>
      <c r="AZ37" s="70" t="str">
        <f t="shared" ca="1" si="53"/>
        <v>x</v>
      </c>
      <c r="BB37" s="69">
        <f>IFERROR(IF(Q37="Language",VLOOKUP(R37,[1]Cultures!$B$4:$N$218,MATCH(Culture,[1]Cultures!$B$3:$N$3,0),FALSE),VLOOKUP(Q37,[1]Cultures!$B$4:$O$212,MATCH(Culture,[1]Cultures!$B$3:$O$3,0),FALSE)),"- -")</f>
        <v>0</v>
      </c>
      <c r="BD37">
        <f t="shared" ca="1" si="315"/>
        <v>0</v>
      </c>
      <c r="BE37" t="str">
        <f t="shared" si="262"/>
        <v/>
      </c>
      <c r="BI37" s="7">
        <f t="shared" si="54"/>
        <v>0</v>
      </c>
      <c r="BJ37" s="7"/>
      <c r="BK37" s="7"/>
      <c r="BL37" s="70">
        <f t="shared" si="6"/>
        <v>0</v>
      </c>
      <c r="BN37" s="69">
        <f>IFERROR(VLOOKUP(V37,Charts!$BT$2:$BV$14,3,FALSE),"- -")</f>
        <v>0.76923076923076927</v>
      </c>
      <c r="BO37" s="85">
        <f t="shared" ca="1" si="15"/>
        <v>3.2664987774501393</v>
      </c>
      <c r="BP37" s="70">
        <f t="shared" ca="1" si="263"/>
        <v>20</v>
      </c>
      <c r="BR37" s="7">
        <v>32</v>
      </c>
      <c r="BS37" s="9" t="str">
        <f ca="1">VLOOKUP(BR37,$O$3:$R$568,4,FALSE)</f>
        <v>Combustion Engine Engineering</v>
      </c>
      <c r="BT37" s="7" t="str">
        <f ca="1">VLOOKUP(BS37,$R$3:$V$568,5,FALSE)</f>
        <v>5 / 7</v>
      </c>
      <c r="BU37" s="7">
        <f ca="1">VLOOKUP(BT37,Charts!$BT$2:$BV$14,3,FALSE)</f>
        <v>0.46153846153846156</v>
      </c>
      <c r="BV37" s="7" t="str">
        <f t="shared" ca="1" si="56"/>
        <v>5</v>
      </c>
      <c r="BW37" s="7" t="str">
        <f t="shared" ca="1" si="57"/>
        <v>7</v>
      </c>
      <c r="BY37" s="7">
        <f t="shared" ca="1" si="58"/>
        <v>0.27715148948404744</v>
      </c>
      <c r="BZ37" s="7">
        <f t="shared" ca="1" si="59"/>
        <v>0.18438697205441412</v>
      </c>
      <c r="CA37" s="7">
        <f t="shared" ca="1" si="60"/>
        <v>1</v>
      </c>
      <c r="CB37" s="7" t="str">
        <f t="shared" ca="1" si="61"/>
        <v>5</v>
      </c>
      <c r="CC37" s="7">
        <f ca="1">IFERROR(IF(CC36+CB37&gt;CD$4,CC36,CC36+CB37),"")</f>
        <v>38</v>
      </c>
      <c r="CD37" s="7">
        <f t="shared" ca="1" si="264"/>
        <v>0</v>
      </c>
      <c r="CE37" s="7">
        <f t="shared" ca="1" si="62"/>
        <v>0.60497343848849339</v>
      </c>
      <c r="CF37" s="7">
        <f t="shared" ca="1" si="63"/>
        <v>-0.14343497695003182</v>
      </c>
      <c r="CG37" s="7">
        <f t="shared" ca="1" si="64"/>
        <v>0</v>
      </c>
      <c r="CH37" s="7">
        <f t="shared" ca="1" si="65"/>
        <v>0</v>
      </c>
      <c r="CI37" s="7">
        <f ca="1">IFERROR(IF(CI36+CH37&gt;CJ$4,CI36,CI36+CH37),"")</f>
        <v>43</v>
      </c>
      <c r="CJ37" s="7">
        <f t="shared" ca="1" si="265"/>
        <v>0</v>
      </c>
      <c r="CK37" s="7">
        <f t="shared" ca="1" si="66"/>
        <v>0.12599952530797565</v>
      </c>
      <c r="CL37" s="7">
        <f t="shared" ca="1" si="67"/>
        <v>0.33553893623048592</v>
      </c>
      <c r="CM37" s="7">
        <f t="shared" ca="1" si="68"/>
        <v>1</v>
      </c>
      <c r="CN37" s="7" t="str">
        <f t="shared" ca="1" si="69"/>
        <v>5</v>
      </c>
      <c r="CO37" s="7">
        <f ca="1">IFERROR(IF(CO36+CN37&gt;CP$4,CO36,CO36+CN37),"")</f>
        <v>59</v>
      </c>
      <c r="CP37" s="7">
        <f t="shared" ca="1" si="266"/>
        <v>0</v>
      </c>
      <c r="CQ37" s="7">
        <f t="shared" ca="1" si="70"/>
        <v>0.64122596511948415</v>
      </c>
      <c r="CR37" s="7">
        <f t="shared" ca="1" si="71"/>
        <v>-0.17968750358102259</v>
      </c>
      <c r="CS37" s="7">
        <f t="shared" ca="1" si="72"/>
        <v>0</v>
      </c>
      <c r="CT37" s="7">
        <f t="shared" ca="1" si="73"/>
        <v>0</v>
      </c>
      <c r="CU37" s="7">
        <f ca="1">IFERROR(IF(CU36+CT37&gt;CV$4,CU36,CU36+CT37),"")</f>
        <v>59</v>
      </c>
      <c r="CV37" s="7">
        <f t="shared" ca="1" si="267"/>
        <v>0</v>
      </c>
      <c r="CW37" s="7">
        <f t="shared" ca="1" si="74"/>
        <v>0.69492630998451377</v>
      </c>
      <c r="CX37" s="7">
        <f t="shared" ca="1" si="75"/>
        <v>-0.2333878484460522</v>
      </c>
      <c r="CY37" s="7">
        <f t="shared" ca="1" si="76"/>
        <v>0</v>
      </c>
      <c r="CZ37" s="7">
        <f t="shared" ca="1" si="77"/>
        <v>0</v>
      </c>
      <c r="DA37" s="7">
        <f ca="1">IFERROR(IF(DA36+CZ37&gt;DB$4,DA36,DA36+CZ37),"")</f>
        <v>60</v>
      </c>
      <c r="DB37" s="7">
        <f t="shared" ca="1" si="268"/>
        <v>0</v>
      </c>
      <c r="DC37" s="7">
        <f t="shared" ca="1" si="78"/>
        <v>0.59433987530391164</v>
      </c>
      <c r="DD37" s="7">
        <f t="shared" ca="1" si="79"/>
        <v>-0.13280141376545007</v>
      </c>
      <c r="DE37" s="7">
        <f t="shared" ca="1" si="80"/>
        <v>0</v>
      </c>
      <c r="DF37" s="7">
        <f t="shared" ca="1" si="81"/>
        <v>0</v>
      </c>
      <c r="DG37" s="7">
        <f ca="1">IFERROR(IF(DG36+DF37&gt;DH$4,DG36,DG36+DF37),"")</f>
        <v>53</v>
      </c>
      <c r="DH37" s="7">
        <f t="shared" ca="1" si="269"/>
        <v>0</v>
      </c>
      <c r="DI37" s="7">
        <f t="shared" ca="1" si="82"/>
        <v>0.3454877574617512</v>
      </c>
      <c r="DJ37" s="7">
        <f t="shared" ca="1" si="83"/>
        <v>0.11605070407671036</v>
      </c>
      <c r="DK37" s="7">
        <f t="shared" ca="1" si="84"/>
        <v>1</v>
      </c>
      <c r="DL37" s="7" t="str">
        <f t="shared" ca="1" si="85"/>
        <v>5</v>
      </c>
      <c r="DM37" s="7">
        <f ca="1">IFERROR(IF(DM36+DL37&gt;DN$4,DM36,DM36+DL37),"")</f>
        <v>60</v>
      </c>
      <c r="DN37" s="7">
        <f t="shared" ca="1" si="270"/>
        <v>0</v>
      </c>
      <c r="DO37" s="7">
        <f t="shared" ca="1" si="86"/>
        <v>0.6371203283843343</v>
      </c>
      <c r="DP37" s="7">
        <f t="shared" ca="1" si="87"/>
        <v>-0.17558186684587274</v>
      </c>
      <c r="DQ37" s="7">
        <f t="shared" ca="1" si="88"/>
        <v>0</v>
      </c>
      <c r="DR37" s="7">
        <f t="shared" ca="1" si="89"/>
        <v>0</v>
      </c>
      <c r="DS37" s="7">
        <f ca="1">IFERROR(IF(DS36+DR37&gt;DT$4,DS36,DS36+DR37),"")</f>
        <v>59</v>
      </c>
      <c r="DT37" s="7">
        <f t="shared" ca="1" si="271"/>
        <v>0</v>
      </c>
      <c r="DU37" s="7">
        <f t="shared" ca="1" si="90"/>
        <v>0.18642388078995253</v>
      </c>
      <c r="DV37" s="7">
        <f t="shared" ca="1" si="91"/>
        <v>0.27511458074850903</v>
      </c>
      <c r="DW37" s="7">
        <f t="shared" ca="1" si="92"/>
        <v>1</v>
      </c>
      <c r="DX37" s="7" t="str">
        <f t="shared" ca="1" si="93"/>
        <v>5</v>
      </c>
      <c r="DY37" s="7">
        <f ca="1">IFERROR(IF(DY36+DX37&gt;DZ$4,DY36,DY36+DX37),"")</f>
        <v>59</v>
      </c>
      <c r="DZ37" s="7">
        <f t="shared" ca="1" si="272"/>
        <v>0</v>
      </c>
      <c r="EA37" s="7">
        <f t="shared" ca="1" si="94"/>
        <v>0.22302174253333096</v>
      </c>
      <c r="EB37" s="7">
        <f t="shared" ca="1" si="95"/>
        <v>0.23851671900513061</v>
      </c>
      <c r="EC37" s="7">
        <f t="shared" ca="1" si="96"/>
        <v>1</v>
      </c>
      <c r="ED37" s="7" t="str">
        <f t="shared" ca="1" si="97"/>
        <v>5</v>
      </c>
      <c r="EE37" s="7">
        <f ca="1">IFERROR(IF(EE36+ED37&gt;EF$4,EE36,EE36+ED37),"")</f>
        <v>56</v>
      </c>
      <c r="EF37" s="7">
        <f t="shared" ca="1" si="273"/>
        <v>1</v>
      </c>
      <c r="EG37" s="7">
        <f t="shared" ca="1" si="98"/>
        <v>0.9720940724241609</v>
      </c>
      <c r="EH37" s="7">
        <f t="shared" ca="1" si="99"/>
        <v>-0.51055561088569934</v>
      </c>
      <c r="EI37" s="7">
        <f t="shared" ca="1" si="100"/>
        <v>0</v>
      </c>
      <c r="EJ37" s="7">
        <f t="shared" ca="1" si="101"/>
        <v>0</v>
      </c>
      <c r="EK37" s="7">
        <f ca="1">IFERROR(IF(EK36+EJ37&gt;EL$4,EK36,EK36+EJ37),"")</f>
        <v>51</v>
      </c>
      <c r="EL37" s="7">
        <f t="shared" ca="1" si="274"/>
        <v>1</v>
      </c>
      <c r="EM37" s="7">
        <f t="shared" ca="1" si="102"/>
        <v>0.6285526355616593</v>
      </c>
      <c r="EN37" s="7">
        <f t="shared" ca="1" si="103"/>
        <v>-0.16701417402319774</v>
      </c>
      <c r="EO37" s="7">
        <f t="shared" ca="1" si="104"/>
        <v>0</v>
      </c>
      <c r="EP37" s="7">
        <f t="shared" ca="1" si="105"/>
        <v>0</v>
      </c>
      <c r="EQ37" s="7">
        <f ca="1">IFERROR(IF(EQ36+EP37&gt;ER$4,EQ36,EQ36+EP37),"")</f>
        <v>49</v>
      </c>
      <c r="ER37" s="7">
        <f t="shared" ca="1" si="275"/>
        <v>1</v>
      </c>
      <c r="ES37" s="7">
        <f t="shared" ca="1" si="106"/>
        <v>0.55173724818821501</v>
      </c>
      <c r="ET37" s="7">
        <f t="shared" ca="1" si="107"/>
        <v>-9.0198786649753449E-2</v>
      </c>
      <c r="EU37" s="7">
        <f t="shared" ca="1" si="108"/>
        <v>0</v>
      </c>
      <c r="EV37" s="7">
        <f t="shared" ca="1" si="109"/>
        <v>0</v>
      </c>
      <c r="EW37" s="7">
        <f ca="1">IFERROR(IF(EW36+EV37&gt;EX$4,EW36,EW36+EV37),"")</f>
        <v>59</v>
      </c>
      <c r="EX37" s="7">
        <f t="shared" ca="1" si="276"/>
        <v>1</v>
      </c>
      <c r="EY37" s="7">
        <f t="shared" ca="1" si="110"/>
        <v>0.28607248453260659</v>
      </c>
      <c r="EZ37" s="7">
        <f t="shared" ca="1" si="111"/>
        <v>0.17546597700585498</v>
      </c>
      <c r="FA37" s="7">
        <f t="shared" ca="1" si="112"/>
        <v>1</v>
      </c>
      <c r="FB37" s="7" t="str">
        <f t="shared" ca="1" si="113"/>
        <v>5</v>
      </c>
      <c r="FC37" s="7">
        <f ca="1">IFERROR(IF(FC36+FB37&gt;FD$4,FC36,FC36+FB37),"")</f>
        <v>59</v>
      </c>
      <c r="FD37" s="7">
        <f t="shared" ca="1" si="277"/>
        <v>2</v>
      </c>
      <c r="FE37" s="7">
        <f t="shared" ca="1" si="114"/>
        <v>0.98679533340684056</v>
      </c>
      <c r="FF37" s="7">
        <f t="shared" ca="1" si="115"/>
        <v>-0.52525687186837899</v>
      </c>
      <c r="FG37" s="7">
        <f t="shared" ca="1" si="116"/>
        <v>0</v>
      </c>
      <c r="FH37" s="7">
        <f t="shared" ca="1" si="117"/>
        <v>0</v>
      </c>
      <c r="FI37" s="7">
        <f ca="1">IFERROR(IF(FI36+FH37&gt;FJ$4,FI36,FI36+FH37),"")</f>
        <v>59</v>
      </c>
      <c r="FJ37" s="7">
        <f t="shared" ca="1" si="278"/>
        <v>2</v>
      </c>
      <c r="FK37" s="7">
        <f t="shared" ca="1" si="118"/>
        <v>0.32222918779958021</v>
      </c>
      <c r="FL37" s="7">
        <f t="shared" ca="1" si="119"/>
        <v>0.13930927373888136</v>
      </c>
      <c r="FM37" s="7">
        <f t="shared" ca="1" si="120"/>
        <v>1</v>
      </c>
      <c r="FN37" s="7" t="str">
        <f t="shared" ca="1" si="121"/>
        <v>5</v>
      </c>
      <c r="FO37" s="7">
        <f ca="1">IFERROR(IF(FO36+FN37&gt;FP$4,FO36,FO36+FN37),"")</f>
        <v>51</v>
      </c>
      <c r="FP37" s="7">
        <f t="shared" ca="1" si="279"/>
        <v>3</v>
      </c>
      <c r="FQ37" s="7">
        <f t="shared" ca="1" si="122"/>
        <v>0.6490838320965836</v>
      </c>
      <c r="FR37" s="7">
        <f t="shared" ca="1" si="123"/>
        <v>-0.18754537055812204</v>
      </c>
      <c r="FS37" s="7">
        <f t="shared" ca="1" si="124"/>
        <v>0</v>
      </c>
      <c r="FT37" s="7">
        <f t="shared" ca="1" si="125"/>
        <v>0</v>
      </c>
      <c r="FU37" s="7">
        <f ca="1">IFERROR(IF(FU36+FT37&gt;FV$4,FU36,FU36+FT37),"")</f>
        <v>60</v>
      </c>
      <c r="FV37" s="7">
        <f t="shared" ca="1" si="280"/>
        <v>3</v>
      </c>
      <c r="FW37" s="7">
        <f t="shared" ca="1" si="126"/>
        <v>0.70484116015497567</v>
      </c>
      <c r="FX37" s="7">
        <f t="shared" ca="1" si="127"/>
        <v>-0.2433026986165141</v>
      </c>
      <c r="FY37" s="7">
        <f t="shared" ca="1" si="128"/>
        <v>0</v>
      </c>
      <c r="FZ37" s="7">
        <f t="shared" ca="1" si="129"/>
        <v>0</v>
      </c>
      <c r="GA37" s="7">
        <f ca="1">IFERROR(IF(GA36+FZ37&gt;GB$4,GA36,GA36+FZ37),"")</f>
        <v>47</v>
      </c>
      <c r="GB37" s="7">
        <f t="shared" ca="1" si="281"/>
        <v>3</v>
      </c>
      <c r="GC37" s="7">
        <f t="shared" ca="1" si="130"/>
        <v>0.76089103117932466</v>
      </c>
      <c r="GD37" s="7">
        <f t="shared" ca="1" si="131"/>
        <v>-0.2993525696408631</v>
      </c>
      <c r="GE37" s="7">
        <f t="shared" ca="1" si="132"/>
        <v>0</v>
      </c>
      <c r="GF37" s="7">
        <f t="shared" ca="1" si="133"/>
        <v>0</v>
      </c>
      <c r="GG37" s="7">
        <f ca="1">IFERROR(IF(GG36+GF37&gt;GH$4,GG36,GG36+GF37),"")</f>
        <v>57</v>
      </c>
      <c r="GH37" s="7">
        <f t="shared" ca="1" si="282"/>
        <v>3</v>
      </c>
      <c r="GI37" s="7">
        <f t="shared" ca="1" si="134"/>
        <v>0.16529653711686132</v>
      </c>
      <c r="GJ37" s="7">
        <f t="shared" ca="1" si="135"/>
        <v>0.29624192442160024</v>
      </c>
      <c r="GK37" s="7">
        <f t="shared" ca="1" si="136"/>
        <v>1</v>
      </c>
      <c r="GL37" s="7" t="str">
        <f t="shared" ca="1" si="137"/>
        <v>5</v>
      </c>
      <c r="GM37" s="7">
        <f ca="1">IFERROR(IF(GM36+GL37&gt;GN$4,GM36,GM36+GL37),"")</f>
        <v>50</v>
      </c>
      <c r="GN37" s="7">
        <f t="shared" ca="1" si="283"/>
        <v>4</v>
      </c>
      <c r="GO37" s="7">
        <f t="shared" ca="1" si="138"/>
        <v>0.79986172034507874</v>
      </c>
      <c r="GP37" s="7">
        <f t="shared" ca="1" si="139"/>
        <v>-0.33832325880661718</v>
      </c>
      <c r="GQ37" s="7">
        <f t="shared" ca="1" si="140"/>
        <v>0</v>
      </c>
      <c r="GR37" s="7">
        <f t="shared" ca="1" si="141"/>
        <v>0</v>
      </c>
      <c r="GS37" s="7">
        <f ca="1">IFERROR(IF(GS36+GR37&gt;GT$4,GS36,GS36+GR37),"")</f>
        <v>56</v>
      </c>
      <c r="GT37" s="7">
        <f t="shared" ca="1" si="284"/>
        <v>4</v>
      </c>
      <c r="GU37" s="7">
        <f t="shared" ca="1" si="142"/>
        <v>0.58643771397902689</v>
      </c>
      <c r="GV37" s="7">
        <f t="shared" ca="1" si="143"/>
        <v>-0.12489925244056532</v>
      </c>
      <c r="GW37" s="7">
        <f t="shared" ca="1" si="144"/>
        <v>0</v>
      </c>
      <c r="GX37" s="7">
        <f t="shared" ca="1" si="145"/>
        <v>0</v>
      </c>
      <c r="GY37" s="7">
        <f ca="1">IFERROR(IF(GY36+GX37&gt;GZ$4,GY36,GY36+GX37),"")</f>
        <v>52</v>
      </c>
      <c r="GZ37" s="7">
        <f t="shared" ca="1" si="285"/>
        <v>4</v>
      </c>
      <c r="HA37" s="7">
        <f t="shared" ca="1" si="146"/>
        <v>0.42563270502791106</v>
      </c>
      <c r="HB37" s="7">
        <f t="shared" ca="1" si="147"/>
        <v>3.5905756510550502E-2</v>
      </c>
      <c r="HC37" s="7">
        <f t="shared" ca="1" si="148"/>
        <v>1</v>
      </c>
      <c r="HD37" s="7" t="str">
        <f t="shared" ca="1" si="149"/>
        <v>5</v>
      </c>
      <c r="HE37" s="7">
        <f ca="1">IFERROR(IF(HE36+HD37&gt;HF$4,HE36,HE36+HD37),"")</f>
        <v>60</v>
      </c>
      <c r="HF37" s="7">
        <f t="shared" ca="1" si="286"/>
        <v>4</v>
      </c>
      <c r="HG37" s="7">
        <f t="shared" ca="1" si="150"/>
        <v>0.37839818319012974</v>
      </c>
      <c r="HH37" s="7">
        <f t="shared" ca="1" si="151"/>
        <v>8.314027834833182E-2</v>
      </c>
      <c r="HI37" s="7">
        <f t="shared" ca="1" si="152"/>
        <v>1</v>
      </c>
      <c r="HJ37" s="7" t="str">
        <f t="shared" ca="1" si="153"/>
        <v>5</v>
      </c>
      <c r="HK37" s="7">
        <f ca="1">IFERROR(IF(HK36+HJ37&gt;HL$4,HK36,HK36+HJ37),"")</f>
        <v>58</v>
      </c>
      <c r="HL37" s="7">
        <f t="shared" ca="1" si="287"/>
        <v>5</v>
      </c>
      <c r="HM37" s="7">
        <f t="shared" ca="1" si="154"/>
        <v>0.11776494181471719</v>
      </c>
      <c r="HN37" s="7">
        <f t="shared" ca="1" si="155"/>
        <v>0.34377351972374437</v>
      </c>
      <c r="HO37" s="7">
        <f t="shared" ca="1" si="156"/>
        <v>1</v>
      </c>
      <c r="HP37" s="7" t="str">
        <f t="shared" ca="1" si="157"/>
        <v>5</v>
      </c>
      <c r="HQ37" s="7">
        <f ca="1">IFERROR(IF(HQ36+HP37&gt;HR$4,HQ36,HQ36+HP37),"")</f>
        <v>60</v>
      </c>
      <c r="HR37" s="7">
        <f t="shared" ca="1" si="288"/>
        <v>5</v>
      </c>
      <c r="HS37" s="7">
        <f t="shared" ca="1" si="158"/>
        <v>0.73193438494270413</v>
      </c>
      <c r="HT37" s="7">
        <f t="shared" ca="1" si="159"/>
        <v>-0.27039592340424257</v>
      </c>
      <c r="HU37" s="7">
        <f t="shared" ca="1" si="160"/>
        <v>0</v>
      </c>
      <c r="HV37" s="7">
        <f t="shared" ca="1" si="161"/>
        <v>0</v>
      </c>
      <c r="HW37" s="7">
        <f ca="1">IFERROR(IF(HW36+HV37&gt;HX$4,HW36,HW36+HV37),"")</f>
        <v>53</v>
      </c>
      <c r="HX37" s="7">
        <f t="shared" ca="1" si="289"/>
        <v>5</v>
      </c>
      <c r="HY37" s="7">
        <f t="shared" ca="1" si="162"/>
        <v>0.41365429770759066</v>
      </c>
      <c r="HZ37" s="7">
        <f t="shared" ca="1" si="163"/>
        <v>4.7884163830870907E-2</v>
      </c>
      <c r="IA37" s="7">
        <f t="shared" ca="1" si="164"/>
        <v>1</v>
      </c>
      <c r="IB37" s="7" t="str">
        <f t="shared" ca="1" si="165"/>
        <v>5</v>
      </c>
      <c r="IC37" s="7">
        <f ca="1">IFERROR(IF(IC36+IB37&gt;ID$4,IC36,IC36+IB37),"")</f>
        <v>59</v>
      </c>
      <c r="ID37" s="7">
        <f t="shared" ca="1" si="290"/>
        <v>5</v>
      </c>
      <c r="IE37" s="7">
        <f t="shared" ca="1" si="166"/>
        <v>0.20716701385209302</v>
      </c>
      <c r="IF37" s="7">
        <f t="shared" ca="1" si="167"/>
        <v>0.25437144768636855</v>
      </c>
      <c r="IG37" s="7">
        <f t="shared" ca="1" si="168"/>
        <v>1</v>
      </c>
      <c r="IH37" s="7" t="str">
        <f t="shared" ca="1" si="169"/>
        <v>5</v>
      </c>
      <c r="II37" s="7">
        <f ca="1">IFERROR(IF(II36+IH37&gt;IJ$4,II36,II36+IH37),"")</f>
        <v>54</v>
      </c>
      <c r="IJ37" s="7">
        <f t="shared" ca="1" si="291"/>
        <v>6</v>
      </c>
      <c r="IK37" s="7">
        <f t="shared" ca="1" si="170"/>
        <v>0.80641106277835972</v>
      </c>
      <c r="IL37" s="7">
        <f t="shared" ca="1" si="171"/>
        <v>-0.34487260123989816</v>
      </c>
      <c r="IM37" s="7">
        <f t="shared" ca="1" si="172"/>
        <v>0</v>
      </c>
      <c r="IN37" s="7">
        <f t="shared" ca="1" si="173"/>
        <v>0</v>
      </c>
      <c r="IO37" s="7">
        <f ca="1">IFERROR(IF(IO36+IN37&gt;IP$4,IO36,IO36+IN37),"")</f>
        <v>56</v>
      </c>
      <c r="IP37" s="7">
        <f t="shared" ca="1" si="292"/>
        <v>6</v>
      </c>
      <c r="IQ37" s="7">
        <f t="shared" ca="1" si="174"/>
        <v>0.80357955266179448</v>
      </c>
      <c r="IR37" s="7">
        <f t="shared" ca="1" si="175"/>
        <v>-0.34204109112333292</v>
      </c>
      <c r="IS37" s="7">
        <f t="shared" ca="1" si="176"/>
        <v>0</v>
      </c>
      <c r="IT37" s="7">
        <f t="shared" ca="1" si="177"/>
        <v>0</v>
      </c>
      <c r="IU37" s="7">
        <f ca="1">IFERROR(IF(IU36+IT37&gt;IV$4,IU36,IU36+IT37),"")</f>
        <v>60</v>
      </c>
      <c r="IV37" s="7">
        <f t="shared" ca="1" si="293"/>
        <v>6</v>
      </c>
      <c r="IW37" s="7">
        <f t="shared" ca="1" si="178"/>
        <v>0.47355746535917431</v>
      </c>
      <c r="IX37" s="7">
        <f t="shared" ca="1" si="179"/>
        <v>-1.2019003820712748E-2</v>
      </c>
      <c r="IY37" s="7">
        <f t="shared" ca="1" si="180"/>
        <v>0</v>
      </c>
      <c r="IZ37" s="7">
        <f t="shared" ca="1" si="181"/>
        <v>0</v>
      </c>
      <c r="JA37" s="7">
        <f ca="1">IFERROR(IF(JA36+IZ37&gt;JB$4,JA36,JA36+IZ37),"")</f>
        <v>60</v>
      </c>
      <c r="JB37" s="7">
        <f t="shared" ca="1" si="294"/>
        <v>6</v>
      </c>
      <c r="JC37" s="7">
        <f t="shared" ca="1" si="182"/>
        <v>0.930366676861624</v>
      </c>
      <c r="JD37" s="7">
        <f t="shared" ca="1" si="183"/>
        <v>-0.46882821532316243</v>
      </c>
      <c r="JE37" s="7">
        <f t="shared" ca="1" si="184"/>
        <v>0</v>
      </c>
      <c r="JF37" s="7">
        <f t="shared" ca="1" si="185"/>
        <v>0</v>
      </c>
      <c r="JG37" s="7">
        <f ca="1">IFERROR(IF(JG36+JF37&gt;JH$4,JG36,JG36+JF37),"")</f>
        <v>49</v>
      </c>
      <c r="JH37" s="7">
        <f t="shared" ca="1" si="295"/>
        <v>6</v>
      </c>
      <c r="JI37" s="7">
        <f t="shared" ca="1" si="186"/>
        <v>0.1596155264617739</v>
      </c>
      <c r="JJ37" s="7">
        <f t="shared" ca="1" si="187"/>
        <v>0.30192293507668766</v>
      </c>
      <c r="JK37" s="7">
        <f t="shared" ca="1" si="188"/>
        <v>1</v>
      </c>
      <c r="JL37" s="7" t="str">
        <f t="shared" ca="1" si="189"/>
        <v>5</v>
      </c>
      <c r="JM37" s="7">
        <f ca="1">IFERROR(IF(JM36+JL37&gt;JN$4,JM36,JM36+JL37),"")</f>
        <v>59</v>
      </c>
      <c r="JN37" s="7">
        <f t="shared" ca="1" si="296"/>
        <v>6</v>
      </c>
      <c r="JO37" s="7">
        <f t="shared" ca="1" si="190"/>
        <v>0.77554299551242301</v>
      </c>
      <c r="JP37" s="7">
        <f t="shared" ca="1" si="191"/>
        <v>-0.31400453397396144</v>
      </c>
      <c r="JQ37" s="7">
        <f t="shared" ca="1" si="192"/>
        <v>0</v>
      </c>
      <c r="JR37" s="7">
        <f t="shared" ca="1" si="193"/>
        <v>0</v>
      </c>
      <c r="JS37" s="7">
        <f ca="1">IFERROR(IF(JS36+JR37&gt;JT$4,JS36,JS36+JR37),"")</f>
        <v>60</v>
      </c>
      <c r="JT37" s="7">
        <f t="shared" ca="1" si="297"/>
        <v>6</v>
      </c>
      <c r="JU37" s="7">
        <f t="shared" ca="1" si="194"/>
        <v>0.90160424509690484</v>
      </c>
      <c r="JV37" s="7">
        <f t="shared" ca="1" si="195"/>
        <v>-0.44006578355844328</v>
      </c>
      <c r="JW37" s="7">
        <f t="shared" ca="1" si="196"/>
        <v>0</v>
      </c>
      <c r="JX37" s="7">
        <f t="shared" ca="1" si="197"/>
        <v>0</v>
      </c>
      <c r="JY37" s="7">
        <f ca="1">IFERROR(IF(JY36+JX37&gt;JZ$4,JY36,JY36+JX37),"")</f>
        <v>60</v>
      </c>
      <c r="JZ37" s="7">
        <f t="shared" ca="1" si="298"/>
        <v>6</v>
      </c>
      <c r="KA37" s="7">
        <f t="shared" ca="1" si="198"/>
        <v>6.0827188497310947E-2</v>
      </c>
      <c r="KB37" s="7">
        <f t="shared" ca="1" si="199"/>
        <v>0.40071127304115062</v>
      </c>
      <c r="KC37" s="7">
        <f t="shared" ca="1" si="200"/>
        <v>1</v>
      </c>
      <c r="KD37" s="7" t="str">
        <f t="shared" ca="1" si="201"/>
        <v>5</v>
      </c>
      <c r="KE37" s="7">
        <f ca="1">IFERROR(IF(KE36+KD37&gt;KF$4,KE36,KE36+KD37),"")</f>
        <v>60</v>
      </c>
      <c r="KF37" s="7">
        <f t="shared" ca="1" si="299"/>
        <v>6</v>
      </c>
      <c r="KG37" s="7">
        <f t="shared" ca="1" si="202"/>
        <v>6.7481358289096405E-2</v>
      </c>
      <c r="KH37" s="7">
        <f t="shared" ca="1" si="203"/>
        <v>0.39405710324936516</v>
      </c>
      <c r="KI37" s="7">
        <f t="shared" ca="1" si="204"/>
        <v>1</v>
      </c>
      <c r="KJ37" s="7" t="str">
        <f t="shared" ca="1" si="205"/>
        <v>5</v>
      </c>
      <c r="KK37" s="7">
        <f ca="1">IFERROR(IF(KK36+KJ37&gt;KL$4,KK36,KK36+KJ37),"")</f>
        <v>59</v>
      </c>
      <c r="KL37" s="7">
        <f t="shared" ca="1" si="300"/>
        <v>6</v>
      </c>
      <c r="KM37" s="7">
        <f t="shared" ca="1" si="206"/>
        <v>0.54942906666421343</v>
      </c>
      <c r="KN37" s="7">
        <f t="shared" ca="1" si="207"/>
        <v>-8.7890605125751864E-2</v>
      </c>
      <c r="KO37" s="7">
        <f t="shared" ca="1" si="208"/>
        <v>0</v>
      </c>
      <c r="KP37" s="7">
        <f t="shared" ca="1" si="209"/>
        <v>0</v>
      </c>
      <c r="KQ37" s="7">
        <f ca="1">IFERROR(IF(KQ36+KP37&gt;KR$4,KQ36,KQ36+KP37),"")</f>
        <v>57</v>
      </c>
      <c r="KR37" s="7">
        <f t="shared" ca="1" si="301"/>
        <v>6</v>
      </c>
      <c r="KS37" s="7">
        <f t="shared" ca="1" si="210"/>
        <v>0.61955999236154036</v>
      </c>
      <c r="KT37" s="7">
        <f t="shared" ca="1" si="211"/>
        <v>-0.15802153082307879</v>
      </c>
      <c r="KU37" s="7">
        <f t="shared" ca="1" si="212"/>
        <v>0</v>
      </c>
      <c r="KV37" s="7">
        <f t="shared" ca="1" si="213"/>
        <v>0</v>
      </c>
      <c r="KW37" s="7">
        <f ca="1">IFERROR(IF(KW36+KV37&gt;KX$4,KW36,KW36+KV37),"")</f>
        <v>44</v>
      </c>
      <c r="KX37" s="7">
        <f t="shared" ca="1" si="302"/>
        <v>6</v>
      </c>
      <c r="KY37" s="7">
        <f t="shared" ca="1" si="214"/>
        <v>0.68064676676973945</v>
      </c>
      <c r="KZ37" s="7">
        <f t="shared" ca="1" si="215"/>
        <v>-0.21910830523127789</v>
      </c>
      <c r="LA37" s="7">
        <f t="shared" ca="1" si="216"/>
        <v>0</v>
      </c>
      <c r="LB37" s="7">
        <f t="shared" ca="1" si="217"/>
        <v>0</v>
      </c>
      <c r="LC37" s="7">
        <f ca="1">IFERROR(IF(LC36+LB37&gt;LD$4,LC36,LC36+LB37),"")</f>
        <v>57</v>
      </c>
      <c r="LD37" s="7">
        <f t="shared" ca="1" si="303"/>
        <v>6</v>
      </c>
      <c r="LE37" s="7">
        <f t="shared" ca="1" si="218"/>
        <v>0.60284774783543205</v>
      </c>
      <c r="LF37" s="7">
        <f t="shared" ca="1" si="219"/>
        <v>-0.14130928629697048</v>
      </c>
      <c r="LG37" s="7">
        <f t="shared" ca="1" si="220"/>
        <v>0</v>
      </c>
      <c r="LH37" s="7">
        <f t="shared" ca="1" si="221"/>
        <v>0</v>
      </c>
      <c r="LI37" s="7">
        <f ca="1">IFERROR(IF(LI36+LH37&gt;LJ$4,LI36,LI36+LH37),"")</f>
        <v>50</v>
      </c>
      <c r="LJ37" s="7">
        <f t="shared" ca="1" si="304"/>
        <v>6</v>
      </c>
      <c r="LK37" s="7">
        <f t="shared" ca="1" si="222"/>
        <v>0.40217417598854577</v>
      </c>
      <c r="LL37" s="7">
        <f t="shared" ca="1" si="223"/>
        <v>5.9364285549915796E-2</v>
      </c>
      <c r="LM37" s="7">
        <f t="shared" ca="1" si="224"/>
        <v>1</v>
      </c>
      <c r="LN37" s="7" t="str">
        <f t="shared" ca="1" si="225"/>
        <v>5</v>
      </c>
      <c r="LO37" s="7">
        <f ca="1">IFERROR(IF(LO36+LN37&gt;LP$4,LO36,LO36+LN37),"")</f>
        <v>60</v>
      </c>
      <c r="LP37" s="7">
        <f t="shared" ca="1" si="305"/>
        <v>6</v>
      </c>
      <c r="LQ37" s="7">
        <f t="shared" ca="1" si="226"/>
        <v>0.80823858621005795</v>
      </c>
      <c r="LR37" s="7">
        <f t="shared" ca="1" si="227"/>
        <v>-0.34670012467159639</v>
      </c>
      <c r="LS37" s="7">
        <f t="shared" ca="1" si="228"/>
        <v>0</v>
      </c>
      <c r="LT37" s="7">
        <f t="shared" ca="1" si="229"/>
        <v>0</v>
      </c>
      <c r="LU37" s="7">
        <f ca="1">IFERROR(IF(LU36+LT37&gt;LV$4,LU36,LU36+LT37),"")</f>
        <v>53</v>
      </c>
      <c r="LV37" s="7">
        <f t="shared" ca="1" si="306"/>
        <v>6</v>
      </c>
      <c r="LW37" s="7">
        <f t="shared" ca="1" si="230"/>
        <v>0.8906078987993884</v>
      </c>
      <c r="LX37" s="7">
        <f t="shared" ca="1" si="231"/>
        <v>-0.42906943726092683</v>
      </c>
      <c r="LY37" s="7">
        <f t="shared" ca="1" si="232"/>
        <v>0</v>
      </c>
      <c r="LZ37" s="7">
        <f t="shared" ca="1" si="233"/>
        <v>0</v>
      </c>
      <c r="MA37" s="7">
        <f ca="1">IFERROR(IF(MA36+LZ37&gt;MB$4,MA36,MA36+LZ37),"")</f>
        <v>56</v>
      </c>
      <c r="MB37" s="7">
        <f t="shared" ca="1" si="307"/>
        <v>6</v>
      </c>
      <c r="MC37" s="7">
        <f t="shared" ca="1" si="234"/>
        <v>4.9406518931363386E-2</v>
      </c>
      <c r="MD37" s="7">
        <f t="shared" ca="1" si="235"/>
        <v>0.41213194260709818</v>
      </c>
      <c r="ME37" s="7">
        <f t="shared" ca="1" si="236"/>
        <v>1</v>
      </c>
      <c r="MF37" s="7" t="str">
        <f t="shared" ca="1" si="237"/>
        <v>5</v>
      </c>
      <c r="MG37" s="7">
        <f ca="1">IFERROR(IF(MG36+MF37&gt;MH$4,MG36,MG36+MF37),"")</f>
        <v>58</v>
      </c>
      <c r="MH37" s="7">
        <f t="shared" ca="1" si="308"/>
        <v>6</v>
      </c>
      <c r="MI37" s="7">
        <f t="shared" ca="1" si="238"/>
        <v>0.43750833796803623</v>
      </c>
      <c r="MJ37" s="7">
        <f t="shared" ca="1" si="239"/>
        <v>2.4030123570425332E-2</v>
      </c>
      <c r="MK37" s="7">
        <f t="shared" ca="1" si="240"/>
        <v>1</v>
      </c>
      <c r="ML37" s="7" t="str">
        <f t="shared" ca="1" si="241"/>
        <v>5</v>
      </c>
      <c r="MM37" s="7">
        <f ca="1">IFERROR(IF(MM36+ML37&gt;MN$4,MM36,MM36+ML37),"")</f>
        <v>58</v>
      </c>
      <c r="MN37" s="7">
        <f t="shared" ca="1" si="309"/>
        <v>6</v>
      </c>
      <c r="MO37" s="7">
        <f t="shared" ca="1" si="242"/>
        <v>0.57168499392460037</v>
      </c>
      <c r="MP37" s="7">
        <f t="shared" ca="1" si="243"/>
        <v>-0.11014653238613881</v>
      </c>
      <c r="MQ37" s="7">
        <f t="shared" ca="1" si="244"/>
        <v>0</v>
      </c>
      <c r="MR37" s="7">
        <f t="shared" ca="1" si="245"/>
        <v>0</v>
      </c>
      <c r="MS37" s="7">
        <f ca="1">IFERROR(IF(MS36+MR37&gt;MT$4,MS36,MS36+MR37),"")</f>
        <v>59</v>
      </c>
      <c r="MT37" s="7">
        <f t="shared" ca="1" si="310"/>
        <v>6</v>
      </c>
      <c r="MU37" s="7">
        <f t="shared" ca="1" si="246"/>
        <v>0.37922717746337697</v>
      </c>
      <c r="MV37" s="7">
        <f t="shared" ca="1" si="247"/>
        <v>8.231128407508459E-2</v>
      </c>
      <c r="MW37" s="7">
        <f t="shared" ca="1" si="248"/>
        <v>1</v>
      </c>
      <c r="MX37" s="7" t="str">
        <f t="shared" ca="1" si="249"/>
        <v>5</v>
      </c>
      <c r="MY37" s="7">
        <f ca="1">IFERROR(IF(MY36+MX37&gt;MZ$4,MY36,MY36+MX37),"")</f>
        <v>60</v>
      </c>
      <c r="MZ37" s="7">
        <f t="shared" ca="1" si="311"/>
        <v>6</v>
      </c>
      <c r="NA37" s="7">
        <f t="shared" ca="1" si="250"/>
        <v>0.7427297102491609</v>
      </c>
      <c r="NB37" s="7">
        <f t="shared" ca="1" si="251"/>
        <v>-0.28119124871069934</v>
      </c>
      <c r="NC37" s="7">
        <f t="shared" ca="1" si="252"/>
        <v>0</v>
      </c>
      <c r="ND37" s="7">
        <f t="shared" ca="1" si="253"/>
        <v>0</v>
      </c>
      <c r="NE37" s="7">
        <f ca="1">IFERROR(IF(NE36+ND37&gt;NF$4,NE36,NE36+ND37),"")</f>
        <v>53</v>
      </c>
      <c r="NF37" s="7">
        <f t="shared" ca="1" si="312"/>
        <v>6</v>
      </c>
      <c r="NG37" s="7">
        <f t="shared" ca="1" si="254"/>
        <v>0.12943575128300633</v>
      </c>
      <c r="NH37" s="7">
        <f t="shared" ca="1" si="255"/>
        <v>0.33210271025545524</v>
      </c>
      <c r="NI37" s="7">
        <f t="shared" ca="1" si="256"/>
        <v>1</v>
      </c>
      <c r="NJ37" s="7" t="str">
        <f t="shared" ca="1" si="257"/>
        <v>5</v>
      </c>
      <c r="NK37" s="7">
        <f ca="1">IFERROR(IF(NK36+NJ37&gt;NL$4,NK36,NK36+NJ37),"")</f>
        <v>60</v>
      </c>
      <c r="NL37" s="7">
        <f t="shared" ca="1" si="313"/>
        <v>6</v>
      </c>
      <c r="NM37" s="7">
        <f t="shared" ca="1" si="258"/>
        <v>0.75491522110574849</v>
      </c>
      <c r="NN37" s="7">
        <f t="shared" ca="1" si="259"/>
        <v>-0.29337675956728693</v>
      </c>
      <c r="NO37" s="7">
        <f t="shared" ca="1" si="260"/>
        <v>0</v>
      </c>
      <c r="NP37" s="7">
        <f t="shared" ca="1" si="261"/>
        <v>0</v>
      </c>
      <c r="NQ37" s="7">
        <f ca="1">IFERROR(IF(NQ36+NP37&gt;NR$4,NQ36,NQ36+NP37),"")</f>
        <v>59</v>
      </c>
      <c r="NR37" s="7">
        <f t="shared" ca="1" si="314"/>
        <v>6</v>
      </c>
      <c r="NT37">
        <v>35</v>
      </c>
      <c r="NU37" s="7" t="s">
        <v>19</v>
      </c>
      <c r="NV37" s="7" t="str">
        <f t="shared" ca="1" si="16"/>
        <v/>
      </c>
      <c r="NW37" s="7" t="str">
        <f t="shared" ca="1" si="8"/>
        <v/>
      </c>
      <c r="NX37" t="str">
        <f ca="1">IFERROR(VLOOKUP(NT37,$K$3:$AK$568,8,FALSE),"")</f>
        <v/>
      </c>
      <c r="NY37" t="str">
        <f ca="1">IFERROR(VLOOKUP(NT37,$K$3:$AK$568,9,FALSE),"")</f>
        <v/>
      </c>
      <c r="NZ37" s="7" t="str">
        <f ca="1">IFERROR(VLOOKUP(NT37,$K$3:$AK$568,27,FALSE),"")</f>
        <v/>
      </c>
      <c r="OB37">
        <v>35</v>
      </c>
      <c r="OC37" s="7" t="s">
        <v>19</v>
      </c>
      <c r="OD37" t="e">
        <f t="shared" ca="1" si="17"/>
        <v>#N/A</v>
      </c>
      <c r="OE37" s="7" t="str">
        <f t="shared" ca="1" si="18"/>
        <v/>
      </c>
      <c r="OF37" s="7" t="str">
        <f t="shared" ca="1" si="19"/>
        <v/>
      </c>
      <c r="OG37" t="str">
        <f t="shared" ca="1" si="20"/>
        <v/>
      </c>
      <c r="OI37">
        <v>35</v>
      </c>
      <c r="OJ37" s="7" t="s">
        <v>19</v>
      </c>
      <c r="OK37" s="7" t="str">
        <f t="shared" ca="1" si="21"/>
        <v/>
      </c>
      <c r="OL37" s="7" t="str">
        <f t="shared" ca="1" si="22"/>
        <v/>
      </c>
      <c r="OM37" t="str">
        <f ca="1">IFERROR(VLOOKUP(OI37,$L$3:$AK$568,7,FALSE),"")</f>
        <v/>
      </c>
      <c r="ON37" t="str">
        <f ca="1">IFERROR(VLOOKUP(OI37,$L$3:$AK$568,8,FALSE),"")</f>
        <v/>
      </c>
      <c r="OO37" s="7" t="str">
        <f ca="1">IFERROR(VLOOKUP(OI37,$L$3:$AK$568,26,FALSE),"")</f>
        <v/>
      </c>
      <c r="OQ37">
        <v>35</v>
      </c>
      <c r="OR37" s="7" t="s">
        <v>19</v>
      </c>
      <c r="OS37" t="e">
        <f t="shared" ca="1" si="23"/>
        <v>#N/A</v>
      </c>
      <c r="OT37" s="7" t="str">
        <f t="shared" ca="1" si="24"/>
        <v/>
      </c>
      <c r="OU37" s="7" t="str">
        <f t="shared" ca="1" si="25"/>
        <v/>
      </c>
      <c r="OV37" t="str">
        <f t="shared" ca="1" si="26"/>
        <v/>
      </c>
      <c r="OX37">
        <v>35</v>
      </c>
      <c r="OY37" s="7" t="s">
        <v>19</v>
      </c>
      <c r="OZ37" s="7" t="str">
        <f t="shared" ca="1" si="27"/>
        <v/>
      </c>
      <c r="PA37" s="7" t="str">
        <f t="shared" ca="1" si="28"/>
        <v/>
      </c>
      <c r="PB37" t="str">
        <f ca="1">IFERROR(VLOOKUP(OX37,$M$3:$AK$568,6,FALSE),"")</f>
        <v/>
      </c>
      <c r="PC37" t="str">
        <f ca="1">IFERROR(VLOOKUP(OX37,$M$3:$AK$568,7,FALSE),"")</f>
        <v/>
      </c>
      <c r="PD37" s="7" t="str">
        <f ca="1">IFERROR(VLOOKUP(OX37,$M$3:$AK$568,25,FALSE),"")</f>
        <v/>
      </c>
      <c r="PF37">
        <v>35</v>
      </c>
      <c r="PG37" s="7" t="s">
        <v>19</v>
      </c>
      <c r="PH37" t="e">
        <f t="shared" ca="1" si="29"/>
        <v>#N/A</v>
      </c>
      <c r="PI37" s="7" t="str">
        <f t="shared" ca="1" si="30"/>
        <v/>
      </c>
      <c r="PJ37" s="7" t="str">
        <f t="shared" ca="1" si="31"/>
        <v/>
      </c>
      <c r="PK37" t="str">
        <f t="shared" ca="1" si="32"/>
        <v/>
      </c>
      <c r="PM37">
        <v>35</v>
      </c>
      <c r="PN37" s="7" t="s">
        <v>19</v>
      </c>
      <c r="PO37" s="202" t="str">
        <f t="shared" ca="1" si="33"/>
        <v/>
      </c>
      <c r="PP37" s="7" t="str">
        <f t="shared" ca="1" si="34"/>
        <v/>
      </c>
      <c r="PQ37" t="str">
        <f ca="1">IFERROR(VLOOKUP(PM37,$G$325:$R$409,12,FALSE),"")</f>
        <v/>
      </c>
      <c r="PR37" t="e">
        <f ca="1">VLOOKUP(PM37,$G$324:$Q$409,11,FALSE)</f>
        <v>#N/A</v>
      </c>
      <c r="PS37" s="7" t="str">
        <f ca="1">VLOOKUP(PQ37,$R$325:$Y$409,8,FALSE)</f>
        <v>- -</v>
      </c>
      <c r="PT37" s="7">
        <f ca="1">ReSt</f>
        <v>-4</v>
      </c>
      <c r="PU37" s="7" t="e">
        <f t="shared" ca="1" si="35"/>
        <v>#N/A</v>
      </c>
      <c r="PV37" s="7" t="e">
        <f t="shared" ca="1" si="36"/>
        <v>#N/A</v>
      </c>
      <c r="PW37" s="7" t="str">
        <f ca="1">VLOOKUP(PQ37,$R$325:$AK$409,8,FALSE)</f>
        <v>- -</v>
      </c>
      <c r="PX37" s="7"/>
      <c r="PY37">
        <v>35</v>
      </c>
      <c r="PZ37" s="7" t="s">
        <v>19</v>
      </c>
      <c r="QA37" t="str">
        <f t="shared" ca="1" si="37"/>
        <v/>
      </c>
      <c r="QB37" s="7" t="str">
        <f t="shared" ca="1" si="38"/>
        <v/>
      </c>
      <c r="QC37" s="7" t="str">
        <f t="shared" ca="1" si="39"/>
        <v/>
      </c>
      <c r="QD37" t="str">
        <f t="shared" ca="1" si="40"/>
        <v/>
      </c>
      <c r="QF37">
        <v>35</v>
      </c>
      <c r="QG37" s="7" t="s">
        <v>19</v>
      </c>
      <c r="QH37" s="7" t="str">
        <f t="shared" ca="1" si="41"/>
        <v/>
      </c>
      <c r="QI37" s="7" t="e">
        <f t="shared" ca="1" si="42"/>
        <v>#VALUE!</v>
      </c>
      <c r="QJ37" t="e">
        <f t="shared" ca="1" si="43"/>
        <v>#N/A</v>
      </c>
      <c r="QK37" s="7" t="e">
        <f t="shared" ca="1" si="44"/>
        <v>#N/A</v>
      </c>
      <c r="QM37">
        <v>35</v>
      </c>
      <c r="QN37" s="7" t="s">
        <v>19</v>
      </c>
      <c r="QO37" t="str">
        <f t="shared" ca="1" si="45"/>
        <v/>
      </c>
      <c r="QP37" s="7" t="str">
        <f t="shared" ca="1" si="46"/>
        <v/>
      </c>
      <c r="QQ37" t="str">
        <f t="shared" ca="1" si="47"/>
        <v/>
      </c>
    </row>
    <row r="38" spans="1:459" x14ac:dyDescent="0.25">
      <c r="A38" s="240" t="str">
        <f>IF('Character Sheet'!$B$4="Creature","N","Y")</f>
        <v>Y</v>
      </c>
      <c r="C38" s="75"/>
      <c r="D38" s="76"/>
      <c r="F38" s="75"/>
      <c r="G38" s="76"/>
      <c r="I38" s="75"/>
      <c r="J38" s="85"/>
      <c r="K38" s="85">
        <f t="shared" ca="1" si="9"/>
        <v>4</v>
      </c>
      <c r="L38" s="85">
        <f t="shared" ca="1" si="316"/>
        <v>0</v>
      </c>
      <c r="M38" s="70">
        <f t="shared" ca="1" si="321"/>
        <v>2</v>
      </c>
      <c r="O38" s="222" t="str">
        <f t="shared" ca="1" si="12"/>
        <v>- -</v>
      </c>
      <c r="Q38" s="7" t="str">
        <f t="shared" si="50"/>
        <v/>
      </c>
      <c r="R38" s="9" t="s">
        <v>1252</v>
      </c>
      <c r="S38" s="9"/>
      <c r="T38" s="61" t="str">
        <f>SUBSTITUTE(IFERROR(IFERROR(VLOOKUP(R38,'[1]Skill Statistics'!$A$3:$C$513,2,FALSE),VLOOKUP(Q38,'[1]Skill Statistics'!$A$3:$C$513,2,FALSE)),T37),"R*","ReSt")</f>
        <v>- -</v>
      </c>
      <c r="U38" s="61" t="str">
        <f>IFERROR(IFERROR(VLOOKUP(R38,'[1]Skill Statistics'!$A$3:$C$513,3,FALSE),VLOOKUP(Q38,'[1]Skill Statistics'!$A$3:$C$513,3,FALSE)),U37)</f>
        <v>- -</v>
      </c>
      <c r="V38" s="61" t="str">
        <f>IF(ISNUMBER(SEARCH("Category",R38)),"- -",IFERROR(IFERROR(VLOOKUP(Q38,[1]Professions!$A$4:$AM$288,MATCH(Profession,[1]Professions!$A$1:$AM$1,0),FALSE),VLOOKUP(Q38,Calculations!$B$91:$I$95,8,FALSE)),"- -"))</f>
        <v>- -</v>
      </c>
      <c r="W38" s="60" t="str">
        <f t="shared" si="13"/>
        <v>- -</v>
      </c>
      <c r="X38" s="7" t="str">
        <f ca="1">IFERROR(VLOOKUP(R38,$BS$6:$NR$519,MATCH(ActualLevel,$BS$3:$NR$3,0),FALSE),"- -")</f>
        <v>- -</v>
      </c>
      <c r="Y38" s="7" t="str">
        <f t="shared" si="320"/>
        <v>- -</v>
      </c>
      <c r="Z38" s="7" t="str">
        <f>IFERROR(VLOOKUP(Y38,Charts!$BQ$2:$BR$52,2,FALSE),"- -")</f>
        <v>- -</v>
      </c>
      <c r="AA38" s="7" t="str">
        <f t="shared" ca="1" si="51"/>
        <v>- -</v>
      </c>
      <c r="AB38" s="7" t="str">
        <f t="shared" si="317"/>
        <v>- -</v>
      </c>
      <c r="AC38" s="7"/>
      <c r="AD38" s="7"/>
      <c r="AE38" s="7"/>
      <c r="AF38" s="7"/>
      <c r="AG38" s="7"/>
      <c r="AH38" s="43"/>
      <c r="AI38" s="7"/>
      <c r="AJ38" s="7"/>
      <c r="AK38" s="7">
        <f t="shared" ca="1" si="52"/>
        <v>0</v>
      </c>
      <c r="AL38" s="7"/>
      <c r="AM38" s="69">
        <f>IFERROR(VLOOKUP(R38,'[1]Skill Statistics'!$A$3:$AN$513,MATCH(Profession,'[1]Skill Statistics'!$A$2:$AN$2,0),FALSE),0)</f>
        <v>0</v>
      </c>
      <c r="AN38" s="85">
        <f>IFERROR(VLOOKUP(Q38,'[1]Skill Statistics'!$A$3:$BK$513,MATCH(Archetype,'[1]Skill Statistics'!$A$2:$BK$2,0),FALSE),0)</f>
        <v>0</v>
      </c>
      <c r="AO38" s="85">
        <f>IFERROR(VLOOKUP(Q38,'[1]Skill Statistics'!$A$3:$BB$513,MATCH(Race,'[1]Skill Statistics'!$A$2:$BB$2,0),FALSE),0)</f>
        <v>0</v>
      </c>
      <c r="AP38" s="85">
        <f t="shared" ca="1" si="14"/>
        <v>0</v>
      </c>
      <c r="AQ38" s="70"/>
      <c r="AS38" s="69" t="str">
        <f>IFERROR(VLOOKUP(Q38,'[1]Professional Skills'!$A$4:$AM$288,MATCH(Profession,'[1]Professional Skills'!$A$3:$AM$3,0),FALSE),"- -")</f>
        <v>- -</v>
      </c>
      <c r="AU38" s="7" t="str">
        <f t="shared" si="319"/>
        <v>- -</v>
      </c>
      <c r="AV38" s="7">
        <f t="shared" ca="1" si="318"/>
        <v>0</v>
      </c>
      <c r="AW38" t="str">
        <f t="shared" si="55"/>
        <v/>
      </c>
      <c r="AX38" t="str">
        <f>IFERROR(_xlfn.RANK.EQ(AW38,$AW$5:$AW$568),"")</f>
        <v/>
      </c>
      <c r="AY38">
        <f t="shared" si="3"/>
        <v>0</v>
      </c>
      <c r="AZ38" s="70" t="str">
        <f t="shared" si="53"/>
        <v/>
      </c>
      <c r="BB38" s="69" t="str">
        <f>IFERROR(IF(Q38="Language",VLOOKUP(R38,[1]Cultures!$B$4:$N$218,MATCH(Culture,[1]Cultures!$B$3:$N$3,0),FALSE),VLOOKUP(Q38,[1]Cultures!$B$4:$O$212,MATCH(Culture,[1]Cultures!$B$3:$O$3,0),FALSE)),"- -")</f>
        <v>- -</v>
      </c>
      <c r="BD38">
        <f t="shared" ca="1" si="315"/>
        <v>0</v>
      </c>
      <c r="BE38" t="str">
        <f t="shared" si="262"/>
        <v/>
      </c>
      <c r="BI38" s="7" t="str">
        <f t="shared" si="54"/>
        <v>- -</v>
      </c>
      <c r="BJ38" s="7"/>
      <c r="BK38" s="7"/>
      <c r="BL38" s="70" t="str">
        <f t="shared" si="6"/>
        <v>- -</v>
      </c>
      <c r="BN38" s="69" t="str">
        <f>IFERROR(VLOOKUP(V38,Charts!$BT$2:$BV$14,3,FALSE),"- -")</f>
        <v>- -</v>
      </c>
      <c r="BO38" s="85" t="str">
        <f t="shared" ca="1" si="15"/>
        <v>- -</v>
      </c>
      <c r="BP38" s="70" t="str">
        <f t="shared" ca="1" si="263"/>
        <v>- -</v>
      </c>
      <c r="BR38" s="7">
        <v>33</v>
      </c>
      <c r="BS38" s="9" t="str">
        <f ca="1">VLOOKUP(BR38,$O$3:$R$568,4,FALSE)</f>
        <v>Medical Science 1</v>
      </c>
      <c r="BT38" s="7" t="str">
        <f ca="1">VLOOKUP(BS38,$R$3:$V$568,5,FALSE)</f>
        <v>5 / 7</v>
      </c>
      <c r="BU38" s="7">
        <f ca="1">VLOOKUP(BT38,Charts!$BT$2:$BV$14,3,FALSE)</f>
        <v>0.46153846153846156</v>
      </c>
      <c r="BV38" s="7" t="str">
        <f t="shared" ca="1" si="56"/>
        <v>5</v>
      </c>
      <c r="BW38" s="7" t="str">
        <f t="shared" ca="1" si="57"/>
        <v>7</v>
      </c>
      <c r="BY38" s="7">
        <f t="shared" ca="1" si="58"/>
        <v>0.57294712495553235</v>
      </c>
      <c r="BZ38" s="7">
        <f t="shared" ca="1" si="59"/>
        <v>-0.11140866341707079</v>
      </c>
      <c r="CA38" s="7">
        <f t="shared" ca="1" si="60"/>
        <v>0</v>
      </c>
      <c r="CB38" s="7">
        <f t="shared" ca="1" si="61"/>
        <v>0</v>
      </c>
      <c r="CC38" s="7">
        <f ca="1">IFERROR(IF(CC37+CB38&gt;CD$4,CC37,CC37+CB38),"")</f>
        <v>38</v>
      </c>
      <c r="CD38" s="7">
        <f t="shared" ca="1" si="264"/>
        <v>0</v>
      </c>
      <c r="CE38" s="7">
        <f t="shared" ca="1" si="62"/>
        <v>9.4244271953565106E-2</v>
      </c>
      <c r="CF38" s="7">
        <f t="shared" ca="1" si="63"/>
        <v>0.36729418958489646</v>
      </c>
      <c r="CG38" s="7">
        <f t="shared" ca="1" si="64"/>
        <v>1</v>
      </c>
      <c r="CH38" s="7" t="str">
        <f t="shared" ca="1" si="65"/>
        <v>5</v>
      </c>
      <c r="CI38" s="7">
        <f ca="1">IFERROR(IF(CI37+CH38&gt;CJ$4,CI37,CI37+CH38),"")</f>
        <v>48</v>
      </c>
      <c r="CJ38" s="7">
        <f t="shared" ca="1" si="265"/>
        <v>1</v>
      </c>
      <c r="CK38" s="7">
        <f t="shared" ca="1" si="66"/>
        <v>0.22490007059759121</v>
      </c>
      <c r="CL38" s="7">
        <f t="shared" ca="1" si="67"/>
        <v>0.23663839094087036</v>
      </c>
      <c r="CM38" s="7">
        <f t="shared" ca="1" si="68"/>
        <v>1</v>
      </c>
      <c r="CN38" s="7" t="str">
        <f t="shared" ca="1" si="69"/>
        <v>5</v>
      </c>
      <c r="CO38" s="7">
        <f ca="1">IFERROR(IF(CO37+CN38&gt;CP$4,CO37,CO37+CN38),"")</f>
        <v>59</v>
      </c>
      <c r="CP38" s="7">
        <f t="shared" ca="1" si="266"/>
        <v>1</v>
      </c>
      <c r="CQ38" s="7">
        <f t="shared" ca="1" si="70"/>
        <v>0.92017458672351726</v>
      </c>
      <c r="CR38" s="7">
        <f t="shared" ca="1" si="71"/>
        <v>-0.4586361251850557</v>
      </c>
      <c r="CS38" s="7">
        <f t="shared" ca="1" si="72"/>
        <v>0</v>
      </c>
      <c r="CT38" s="7">
        <f t="shared" ca="1" si="73"/>
        <v>0</v>
      </c>
      <c r="CU38" s="7">
        <f ca="1">IFERROR(IF(CU37+CT38&gt;CV$4,CU37,CU37+CT38),"")</f>
        <v>59</v>
      </c>
      <c r="CV38" s="7">
        <f t="shared" ca="1" si="267"/>
        <v>1</v>
      </c>
      <c r="CW38" s="7">
        <f t="shared" ca="1" si="74"/>
        <v>0.72661623596082547</v>
      </c>
      <c r="CX38" s="7">
        <f t="shared" ca="1" si="75"/>
        <v>-0.26507777442236391</v>
      </c>
      <c r="CY38" s="7">
        <f t="shared" ca="1" si="76"/>
        <v>0</v>
      </c>
      <c r="CZ38" s="7">
        <f t="shared" ca="1" si="77"/>
        <v>0</v>
      </c>
      <c r="DA38" s="7">
        <f ca="1">IFERROR(IF(DA37+CZ38&gt;DB$4,DA37,DA37+CZ38),"")</f>
        <v>60</v>
      </c>
      <c r="DB38" s="7">
        <f t="shared" ca="1" si="268"/>
        <v>1</v>
      </c>
      <c r="DC38" s="7">
        <f t="shared" ca="1" si="78"/>
        <v>0.75233600195023298</v>
      </c>
      <c r="DD38" s="7">
        <f t="shared" ca="1" si="79"/>
        <v>-0.29079754041177142</v>
      </c>
      <c r="DE38" s="7">
        <f t="shared" ca="1" si="80"/>
        <v>0</v>
      </c>
      <c r="DF38" s="7">
        <f t="shared" ca="1" si="81"/>
        <v>0</v>
      </c>
      <c r="DG38" s="7">
        <f ca="1">IFERROR(IF(DG37+DF38&gt;DH$4,DG37,DG37+DF38),"")</f>
        <v>53</v>
      </c>
      <c r="DH38" s="7">
        <f t="shared" ca="1" si="269"/>
        <v>1</v>
      </c>
      <c r="DI38" s="7">
        <f t="shared" ca="1" si="82"/>
        <v>0.62560214808553516</v>
      </c>
      <c r="DJ38" s="7">
        <f t="shared" ca="1" si="83"/>
        <v>-0.1640636865470736</v>
      </c>
      <c r="DK38" s="7">
        <f t="shared" ca="1" si="84"/>
        <v>0</v>
      </c>
      <c r="DL38" s="7">
        <f t="shared" ca="1" si="85"/>
        <v>0</v>
      </c>
      <c r="DM38" s="7">
        <f ca="1">IFERROR(IF(DM37+DL38&gt;DN$4,DM37,DM37+DL38),"")</f>
        <v>60</v>
      </c>
      <c r="DN38" s="7">
        <f t="shared" ca="1" si="270"/>
        <v>1</v>
      </c>
      <c r="DO38" s="7">
        <f t="shared" ca="1" si="86"/>
        <v>0.47655546971659113</v>
      </c>
      <c r="DP38" s="7">
        <f t="shared" ca="1" si="87"/>
        <v>-1.5017008178129565E-2</v>
      </c>
      <c r="DQ38" s="7">
        <f t="shared" ca="1" si="88"/>
        <v>0</v>
      </c>
      <c r="DR38" s="7">
        <f t="shared" ca="1" si="89"/>
        <v>0</v>
      </c>
      <c r="DS38" s="7">
        <f ca="1">IFERROR(IF(DS37+DR38&gt;DT$4,DS37,DS37+DR38),"")</f>
        <v>59</v>
      </c>
      <c r="DT38" s="7">
        <f t="shared" ca="1" si="271"/>
        <v>1</v>
      </c>
      <c r="DU38" s="7">
        <f t="shared" ca="1" si="90"/>
        <v>0.52324848176231509</v>
      </c>
      <c r="DV38" s="7">
        <f t="shared" ca="1" si="91"/>
        <v>-6.1710020223853523E-2</v>
      </c>
      <c r="DW38" s="7">
        <f t="shared" ca="1" si="92"/>
        <v>0</v>
      </c>
      <c r="DX38" s="7">
        <f t="shared" ca="1" si="93"/>
        <v>0</v>
      </c>
      <c r="DY38" s="7">
        <f ca="1">IFERROR(IF(DY37+DX38&gt;DZ$4,DY37,DY37+DX38),"")</f>
        <v>59</v>
      </c>
      <c r="DZ38" s="7">
        <f t="shared" ca="1" si="272"/>
        <v>1</v>
      </c>
      <c r="EA38" s="7">
        <f t="shared" ca="1" si="94"/>
        <v>0.84237093436150656</v>
      </c>
      <c r="EB38" s="7">
        <f t="shared" ca="1" si="95"/>
        <v>-0.380832472823045</v>
      </c>
      <c r="EC38" s="7">
        <f t="shared" ca="1" si="96"/>
        <v>0</v>
      </c>
      <c r="ED38" s="7">
        <f t="shared" ca="1" si="97"/>
        <v>0</v>
      </c>
      <c r="EE38" s="7">
        <f ca="1">IFERROR(IF(EE37+ED38&gt;EF$4,EE37,EE37+ED38),"")</f>
        <v>56</v>
      </c>
      <c r="EF38" s="7">
        <f t="shared" ca="1" si="273"/>
        <v>1</v>
      </c>
      <c r="EG38" s="7">
        <f t="shared" ca="1" si="98"/>
        <v>0.36130681967509359</v>
      </c>
      <c r="EH38" s="7">
        <f t="shared" ca="1" si="99"/>
        <v>0.10023164186336797</v>
      </c>
      <c r="EI38" s="7">
        <f t="shared" ca="1" si="100"/>
        <v>1</v>
      </c>
      <c r="EJ38" s="7" t="str">
        <f t="shared" ca="1" si="101"/>
        <v>5</v>
      </c>
      <c r="EK38" s="7">
        <f ca="1">IFERROR(IF(EK37+EJ38&gt;EL$4,EK37,EK37+EJ38),"")</f>
        <v>56</v>
      </c>
      <c r="EL38" s="7">
        <f t="shared" ca="1" si="274"/>
        <v>2</v>
      </c>
      <c r="EM38" s="7">
        <f t="shared" ca="1" si="102"/>
        <v>0.85976741318379946</v>
      </c>
      <c r="EN38" s="7">
        <f t="shared" ca="1" si="103"/>
        <v>-0.39822895164533789</v>
      </c>
      <c r="EO38" s="7">
        <f t="shared" ca="1" si="104"/>
        <v>0</v>
      </c>
      <c r="EP38" s="7">
        <f t="shared" ca="1" si="105"/>
        <v>0</v>
      </c>
      <c r="EQ38" s="7">
        <f ca="1">IFERROR(IF(EQ37+EP38&gt;ER$4,EQ37,EQ37+EP38),"")</f>
        <v>49</v>
      </c>
      <c r="ER38" s="7">
        <f t="shared" ca="1" si="275"/>
        <v>2</v>
      </c>
      <c r="ES38" s="7">
        <f t="shared" ca="1" si="106"/>
        <v>0.30506352320203423</v>
      </c>
      <c r="ET38" s="7">
        <f t="shared" ca="1" si="107"/>
        <v>0.15647493833642734</v>
      </c>
      <c r="EU38" s="7">
        <f t="shared" ca="1" si="108"/>
        <v>1</v>
      </c>
      <c r="EV38" s="7" t="str">
        <f t="shared" ca="1" si="109"/>
        <v>5</v>
      </c>
      <c r="EW38" s="7">
        <f ca="1">IFERROR(IF(EW37+EV38&gt;EX$4,EW37,EW37+EV38),"")</f>
        <v>59</v>
      </c>
      <c r="EX38" s="7">
        <f t="shared" ca="1" si="276"/>
        <v>2</v>
      </c>
      <c r="EY38" s="7">
        <f t="shared" ca="1" si="110"/>
        <v>0.477268733237037</v>
      </c>
      <c r="EZ38" s="7">
        <f t="shared" ca="1" si="111"/>
        <v>-1.5730271698575438E-2</v>
      </c>
      <c r="FA38" s="7">
        <f t="shared" ca="1" si="112"/>
        <v>0</v>
      </c>
      <c r="FB38" s="7">
        <f t="shared" ca="1" si="113"/>
        <v>0</v>
      </c>
      <c r="FC38" s="7">
        <f ca="1">IFERROR(IF(FC37+FB38&gt;FD$4,FC37,FC37+FB38),"")</f>
        <v>59</v>
      </c>
      <c r="FD38" s="7">
        <f t="shared" ca="1" si="277"/>
        <v>2</v>
      </c>
      <c r="FE38" s="7">
        <f t="shared" ca="1" si="114"/>
        <v>0.61455222838713219</v>
      </c>
      <c r="FF38" s="7">
        <f t="shared" ca="1" si="115"/>
        <v>-0.15301376684867063</v>
      </c>
      <c r="FG38" s="7">
        <f t="shared" ca="1" si="116"/>
        <v>0</v>
      </c>
      <c r="FH38" s="7">
        <f t="shared" ca="1" si="117"/>
        <v>0</v>
      </c>
      <c r="FI38" s="7">
        <f ca="1">IFERROR(IF(FI37+FH38&gt;FJ$4,FI37,FI37+FH38),"")</f>
        <v>59</v>
      </c>
      <c r="FJ38" s="7">
        <f t="shared" ca="1" si="278"/>
        <v>2</v>
      </c>
      <c r="FK38" s="7">
        <f t="shared" ca="1" si="118"/>
        <v>0.16130757457056233</v>
      </c>
      <c r="FL38" s="7">
        <f t="shared" ca="1" si="119"/>
        <v>0.30023088696789924</v>
      </c>
      <c r="FM38" s="7">
        <f t="shared" ca="1" si="120"/>
        <v>1</v>
      </c>
      <c r="FN38" s="7" t="str">
        <f t="shared" ca="1" si="121"/>
        <v>5</v>
      </c>
      <c r="FO38" s="7">
        <f ca="1">IFERROR(IF(FO37+FN38&gt;FP$4,FO37,FO37+FN38),"")</f>
        <v>56</v>
      </c>
      <c r="FP38" s="7">
        <f t="shared" ca="1" si="279"/>
        <v>3</v>
      </c>
      <c r="FQ38" s="7">
        <f t="shared" ca="1" si="122"/>
        <v>0.30684405280388127</v>
      </c>
      <c r="FR38" s="7">
        <f t="shared" ca="1" si="123"/>
        <v>0.15469440873458029</v>
      </c>
      <c r="FS38" s="7">
        <f t="shared" ca="1" si="124"/>
        <v>1</v>
      </c>
      <c r="FT38" s="7" t="str">
        <f t="shared" ca="1" si="125"/>
        <v>5</v>
      </c>
      <c r="FU38" s="7">
        <f ca="1">IFERROR(IF(FU37+FT38&gt;FV$4,FU37,FU37+FT38),"")</f>
        <v>60</v>
      </c>
      <c r="FV38" s="7">
        <f t="shared" ca="1" si="280"/>
        <v>3</v>
      </c>
      <c r="FW38" s="7">
        <f t="shared" ca="1" si="126"/>
        <v>0.56188733202054542</v>
      </c>
      <c r="FX38" s="7">
        <f t="shared" ca="1" si="127"/>
        <v>-0.10034887048208385</v>
      </c>
      <c r="FY38" s="7">
        <f t="shared" ca="1" si="128"/>
        <v>0</v>
      </c>
      <c r="FZ38" s="7">
        <f t="shared" ca="1" si="129"/>
        <v>0</v>
      </c>
      <c r="GA38" s="7">
        <f ca="1">IFERROR(IF(GA37+FZ38&gt;GB$4,GA37,GA37+FZ38),"")</f>
        <v>47</v>
      </c>
      <c r="GB38" s="7">
        <f t="shared" ca="1" si="281"/>
        <v>3</v>
      </c>
      <c r="GC38" s="7">
        <f t="shared" ca="1" si="130"/>
        <v>0.71809760347460572</v>
      </c>
      <c r="GD38" s="7">
        <f t="shared" ca="1" si="131"/>
        <v>-0.25655914193614415</v>
      </c>
      <c r="GE38" s="7">
        <f t="shared" ca="1" si="132"/>
        <v>0</v>
      </c>
      <c r="GF38" s="7">
        <f t="shared" ca="1" si="133"/>
        <v>0</v>
      </c>
      <c r="GG38" s="7">
        <f ca="1">IFERROR(IF(GG37+GF38&gt;GH$4,GG37,GG37+GF38),"")</f>
        <v>57</v>
      </c>
      <c r="GH38" s="7">
        <f t="shared" ca="1" si="282"/>
        <v>3</v>
      </c>
      <c r="GI38" s="7">
        <f t="shared" ca="1" si="134"/>
        <v>0.36727821120755344</v>
      </c>
      <c r="GJ38" s="7">
        <f t="shared" ca="1" si="135"/>
        <v>9.4260250330908124E-2</v>
      </c>
      <c r="GK38" s="7">
        <f t="shared" ca="1" si="136"/>
        <v>1</v>
      </c>
      <c r="GL38" s="7" t="str">
        <f t="shared" ca="1" si="137"/>
        <v>5</v>
      </c>
      <c r="GM38" s="7">
        <f ca="1">IFERROR(IF(GM37+GL38&gt;GN$4,GM37,GM37+GL38),"")</f>
        <v>55</v>
      </c>
      <c r="GN38" s="7">
        <f t="shared" ca="1" si="283"/>
        <v>4</v>
      </c>
      <c r="GO38" s="7">
        <f t="shared" ca="1" si="138"/>
        <v>0.18181004779537657</v>
      </c>
      <c r="GP38" s="7">
        <f t="shared" ca="1" si="139"/>
        <v>0.27972841374308499</v>
      </c>
      <c r="GQ38" s="7">
        <f t="shared" ca="1" si="140"/>
        <v>1</v>
      </c>
      <c r="GR38" s="7" t="str">
        <f t="shared" ca="1" si="141"/>
        <v>5</v>
      </c>
      <c r="GS38" s="7">
        <f ca="1">IFERROR(IF(GS37+GR38&gt;GT$4,GS37,GS37+GR38),"")</f>
        <v>56</v>
      </c>
      <c r="GT38" s="7">
        <f t="shared" ca="1" si="284"/>
        <v>4</v>
      </c>
      <c r="GU38" s="7">
        <f t="shared" ca="1" si="142"/>
        <v>0.76665961911759817</v>
      </c>
      <c r="GV38" s="7">
        <f t="shared" ca="1" si="143"/>
        <v>-0.3051211575791366</v>
      </c>
      <c r="GW38" s="7">
        <f t="shared" ca="1" si="144"/>
        <v>0</v>
      </c>
      <c r="GX38" s="7">
        <f t="shared" ca="1" si="145"/>
        <v>0</v>
      </c>
      <c r="GY38" s="7">
        <f ca="1">IFERROR(IF(GY37+GX38&gt;GZ$4,GY37,GY37+GX38),"")</f>
        <v>52</v>
      </c>
      <c r="GZ38" s="7">
        <f t="shared" ca="1" si="285"/>
        <v>4</v>
      </c>
      <c r="HA38" s="7">
        <f t="shared" ca="1" si="146"/>
        <v>0.99409556893605977</v>
      </c>
      <c r="HB38" s="7">
        <f t="shared" ca="1" si="147"/>
        <v>-0.53255710739759821</v>
      </c>
      <c r="HC38" s="7">
        <f t="shared" ca="1" si="148"/>
        <v>0</v>
      </c>
      <c r="HD38" s="7">
        <f t="shared" ca="1" si="149"/>
        <v>0</v>
      </c>
      <c r="HE38" s="7">
        <f ca="1">IFERROR(IF(HE37+HD38&gt;HF$4,HE37,HE37+HD38),"")</f>
        <v>60</v>
      </c>
      <c r="HF38" s="7">
        <f t="shared" ca="1" si="286"/>
        <v>4</v>
      </c>
      <c r="HG38" s="7">
        <f t="shared" ca="1" si="150"/>
        <v>0.4757078696089122</v>
      </c>
      <c r="HH38" s="7">
        <f t="shared" ca="1" si="151"/>
        <v>-1.416940807045064E-2</v>
      </c>
      <c r="HI38" s="7">
        <f t="shared" ca="1" si="152"/>
        <v>0</v>
      </c>
      <c r="HJ38" s="7">
        <f t="shared" ca="1" si="153"/>
        <v>0</v>
      </c>
      <c r="HK38" s="7">
        <f ca="1">IFERROR(IF(HK37+HJ38&gt;HL$4,HK37,HK37+HJ38),"")</f>
        <v>58</v>
      </c>
      <c r="HL38" s="7">
        <f t="shared" ca="1" si="287"/>
        <v>4</v>
      </c>
      <c r="HM38" s="7">
        <f t="shared" ca="1" si="154"/>
        <v>6.2251733571336287E-2</v>
      </c>
      <c r="HN38" s="7">
        <f t="shared" ca="1" si="155"/>
        <v>0.39928672796712528</v>
      </c>
      <c r="HO38" s="7">
        <f t="shared" ca="1" si="156"/>
        <v>1</v>
      </c>
      <c r="HP38" s="7" t="str">
        <f t="shared" ca="1" si="157"/>
        <v>5</v>
      </c>
      <c r="HQ38" s="7">
        <f ca="1">IFERROR(IF(HQ37+HP38&gt;HR$4,HQ37,HQ37+HP38),"")</f>
        <v>60</v>
      </c>
      <c r="HR38" s="7">
        <f t="shared" ca="1" si="288"/>
        <v>4</v>
      </c>
      <c r="HS38" s="7">
        <f t="shared" ca="1" si="158"/>
        <v>0.35064527225315056</v>
      </c>
      <c r="HT38" s="7">
        <f t="shared" ca="1" si="159"/>
        <v>0.110893189285311</v>
      </c>
      <c r="HU38" s="7">
        <f t="shared" ca="1" si="160"/>
        <v>1</v>
      </c>
      <c r="HV38" s="7" t="str">
        <f t="shared" ca="1" si="161"/>
        <v>5</v>
      </c>
      <c r="HW38" s="7">
        <f ca="1">IFERROR(IF(HW37+HV38&gt;HX$4,HW37,HW37+HV38),"")</f>
        <v>58</v>
      </c>
      <c r="HX38" s="7">
        <f t="shared" ca="1" si="289"/>
        <v>5</v>
      </c>
      <c r="HY38" s="7">
        <f t="shared" ca="1" si="162"/>
        <v>0.47944404185779843</v>
      </c>
      <c r="HZ38" s="7">
        <f t="shared" ca="1" si="163"/>
        <v>-1.7905580319336867E-2</v>
      </c>
      <c r="IA38" s="7">
        <f t="shared" ca="1" si="164"/>
        <v>0</v>
      </c>
      <c r="IB38" s="7">
        <f t="shared" ca="1" si="165"/>
        <v>0</v>
      </c>
      <c r="IC38" s="7">
        <f ca="1">IFERROR(IF(IC37+IB38&gt;ID$4,IC37,IC37+IB38),"")</f>
        <v>59</v>
      </c>
      <c r="ID38" s="7">
        <f t="shared" ca="1" si="290"/>
        <v>5</v>
      </c>
      <c r="IE38" s="7">
        <f t="shared" ca="1" si="166"/>
        <v>0.31086619087230982</v>
      </c>
      <c r="IF38" s="7">
        <f t="shared" ca="1" si="167"/>
        <v>0.15067227066615174</v>
      </c>
      <c r="IG38" s="7">
        <f t="shared" ca="1" si="168"/>
        <v>1</v>
      </c>
      <c r="IH38" s="7" t="str">
        <f t="shared" ca="1" si="169"/>
        <v>5</v>
      </c>
      <c r="II38" s="7">
        <f ca="1">IFERROR(IF(II37+IH38&gt;IJ$4,II37,II37+IH38),"")</f>
        <v>59</v>
      </c>
      <c r="IJ38" s="7">
        <f t="shared" ca="1" si="291"/>
        <v>6</v>
      </c>
      <c r="IK38" s="7">
        <f t="shared" ca="1" si="170"/>
        <v>0.14667843078965748</v>
      </c>
      <c r="IL38" s="7">
        <f t="shared" ca="1" si="171"/>
        <v>0.31486003074880409</v>
      </c>
      <c r="IM38" s="7">
        <f t="shared" ca="1" si="172"/>
        <v>1</v>
      </c>
      <c r="IN38" s="7" t="str">
        <f t="shared" ca="1" si="173"/>
        <v>5</v>
      </c>
      <c r="IO38" s="7">
        <f ca="1">IFERROR(IF(IO37+IN38&gt;IP$4,IO37,IO37+IN38),"")</f>
        <v>56</v>
      </c>
      <c r="IP38" s="7">
        <f t="shared" ca="1" si="292"/>
        <v>6</v>
      </c>
      <c r="IQ38" s="7">
        <f t="shared" ca="1" si="174"/>
        <v>0.82096375471906924</v>
      </c>
      <c r="IR38" s="7">
        <f t="shared" ca="1" si="175"/>
        <v>-0.35942529318060767</v>
      </c>
      <c r="IS38" s="7">
        <f t="shared" ca="1" si="176"/>
        <v>0</v>
      </c>
      <c r="IT38" s="7">
        <f t="shared" ca="1" si="177"/>
        <v>0</v>
      </c>
      <c r="IU38" s="7">
        <f ca="1">IFERROR(IF(IU37+IT38&gt;IV$4,IU37,IU37+IT38),"")</f>
        <v>60</v>
      </c>
      <c r="IV38" s="7">
        <f t="shared" ca="1" si="293"/>
        <v>6</v>
      </c>
      <c r="IW38" s="7">
        <f t="shared" ca="1" si="178"/>
        <v>0.63367057430675733</v>
      </c>
      <c r="IX38" s="7">
        <f t="shared" ca="1" si="179"/>
        <v>-0.17213211276829576</v>
      </c>
      <c r="IY38" s="7">
        <f t="shared" ca="1" si="180"/>
        <v>0</v>
      </c>
      <c r="IZ38" s="7">
        <f t="shared" ca="1" si="181"/>
        <v>0</v>
      </c>
      <c r="JA38" s="7">
        <f ca="1">IFERROR(IF(JA37+IZ38&gt;JB$4,JA37,JA37+IZ38),"")</f>
        <v>60</v>
      </c>
      <c r="JB38" s="7">
        <f t="shared" ca="1" si="294"/>
        <v>6</v>
      </c>
      <c r="JC38" s="7">
        <f t="shared" ca="1" si="182"/>
        <v>0.30710869106674721</v>
      </c>
      <c r="JD38" s="7">
        <f t="shared" ca="1" si="183"/>
        <v>0.15442977047171436</v>
      </c>
      <c r="JE38" s="7">
        <f t="shared" ca="1" si="184"/>
        <v>1</v>
      </c>
      <c r="JF38" s="7" t="str">
        <f t="shared" ca="1" si="185"/>
        <v>5</v>
      </c>
      <c r="JG38" s="7">
        <f ca="1">IFERROR(IF(JG37+JF38&gt;JH$4,JG37,JG37+JF38),"")</f>
        <v>54</v>
      </c>
      <c r="JH38" s="7">
        <f t="shared" ca="1" si="295"/>
        <v>7</v>
      </c>
      <c r="JI38" s="7">
        <f t="shared" ca="1" si="186"/>
        <v>0.78192242081091257</v>
      </c>
      <c r="JJ38" s="7">
        <f t="shared" ca="1" si="187"/>
        <v>-0.320383959272451</v>
      </c>
      <c r="JK38" s="7">
        <f t="shared" ca="1" si="188"/>
        <v>0</v>
      </c>
      <c r="JL38" s="7">
        <f t="shared" ca="1" si="189"/>
        <v>0</v>
      </c>
      <c r="JM38" s="7">
        <f ca="1">IFERROR(IF(JM37+JL38&gt;JN$4,JM37,JM37+JL38),"")</f>
        <v>59</v>
      </c>
      <c r="JN38" s="7">
        <f t="shared" ca="1" si="296"/>
        <v>7</v>
      </c>
      <c r="JO38" s="7">
        <f t="shared" ca="1" si="190"/>
        <v>0.86659466700313981</v>
      </c>
      <c r="JP38" s="7">
        <f t="shared" ca="1" si="191"/>
        <v>-0.40505620546467824</v>
      </c>
      <c r="JQ38" s="7">
        <f t="shared" ca="1" si="192"/>
        <v>0</v>
      </c>
      <c r="JR38" s="7">
        <f t="shared" ca="1" si="193"/>
        <v>0</v>
      </c>
      <c r="JS38" s="7">
        <f ca="1">IFERROR(IF(JS37+JR38&gt;JT$4,JS37,JS37+JR38),"")</f>
        <v>60</v>
      </c>
      <c r="JT38" s="7">
        <f t="shared" ca="1" si="297"/>
        <v>7</v>
      </c>
      <c r="JU38" s="7">
        <f t="shared" ca="1" si="194"/>
        <v>0.70225680540100299</v>
      </c>
      <c r="JV38" s="7">
        <f t="shared" ca="1" si="195"/>
        <v>-0.24071834386254143</v>
      </c>
      <c r="JW38" s="7">
        <f t="shared" ca="1" si="196"/>
        <v>0</v>
      </c>
      <c r="JX38" s="7">
        <f t="shared" ca="1" si="197"/>
        <v>0</v>
      </c>
      <c r="JY38" s="7">
        <f ca="1">IFERROR(IF(JY37+JX38&gt;JZ$4,JY37,JY37+JX38),"")</f>
        <v>60</v>
      </c>
      <c r="JZ38" s="7">
        <f t="shared" ca="1" si="298"/>
        <v>7</v>
      </c>
      <c r="KA38" s="7">
        <f t="shared" ca="1" si="198"/>
        <v>0.92391985077977812</v>
      </c>
      <c r="KB38" s="7">
        <f t="shared" ca="1" si="199"/>
        <v>-0.46238138924131655</v>
      </c>
      <c r="KC38" s="7">
        <f t="shared" ca="1" si="200"/>
        <v>0</v>
      </c>
      <c r="KD38" s="7">
        <f t="shared" ca="1" si="201"/>
        <v>0</v>
      </c>
      <c r="KE38" s="7">
        <f ca="1">IFERROR(IF(KE37+KD38&gt;KF$4,KE37,KE37+KD38),"")</f>
        <v>60</v>
      </c>
      <c r="KF38" s="7">
        <f t="shared" ca="1" si="299"/>
        <v>7</v>
      </c>
      <c r="KG38" s="7">
        <f t="shared" ca="1" si="202"/>
        <v>8.794530827694591E-2</v>
      </c>
      <c r="KH38" s="7">
        <f t="shared" ca="1" si="203"/>
        <v>0.37359315326151565</v>
      </c>
      <c r="KI38" s="7">
        <f t="shared" ca="1" si="204"/>
        <v>1</v>
      </c>
      <c r="KJ38" s="7" t="str">
        <f t="shared" ca="1" si="205"/>
        <v>5</v>
      </c>
      <c r="KK38" s="7">
        <f ca="1">IFERROR(IF(KK37+KJ38&gt;KL$4,KK37,KK37+KJ38),"")</f>
        <v>59</v>
      </c>
      <c r="KL38" s="7">
        <f t="shared" ca="1" si="300"/>
        <v>7</v>
      </c>
      <c r="KM38" s="7">
        <f t="shared" ca="1" si="206"/>
        <v>0.75244610858075767</v>
      </c>
      <c r="KN38" s="7">
        <f t="shared" ca="1" si="207"/>
        <v>-0.2909076470422961</v>
      </c>
      <c r="KO38" s="7">
        <f t="shared" ca="1" si="208"/>
        <v>0</v>
      </c>
      <c r="KP38" s="7">
        <f t="shared" ca="1" si="209"/>
        <v>0</v>
      </c>
      <c r="KQ38" s="7">
        <f ca="1">IFERROR(IF(KQ37+KP38&gt;KR$4,KQ37,KQ37+KP38),"")</f>
        <v>57</v>
      </c>
      <c r="KR38" s="7">
        <f t="shared" ca="1" si="301"/>
        <v>7</v>
      </c>
      <c r="KS38" s="7">
        <f t="shared" ca="1" si="210"/>
        <v>0.38039979779220801</v>
      </c>
      <c r="KT38" s="7">
        <f t="shared" ca="1" si="211"/>
        <v>8.1138663746253559E-2</v>
      </c>
      <c r="KU38" s="7">
        <f t="shared" ca="1" si="212"/>
        <v>1</v>
      </c>
      <c r="KV38" s="7" t="str">
        <f t="shared" ca="1" si="213"/>
        <v>5</v>
      </c>
      <c r="KW38" s="7">
        <f ca="1">IFERROR(IF(KW37+KV38&gt;KX$4,KW37,KW37+KV38),"")</f>
        <v>49</v>
      </c>
      <c r="KX38" s="7">
        <f t="shared" ca="1" si="302"/>
        <v>8</v>
      </c>
      <c r="KY38" s="7">
        <f t="shared" ca="1" si="214"/>
        <v>0.11056986380382372</v>
      </c>
      <c r="KZ38" s="7">
        <f t="shared" ca="1" si="215"/>
        <v>0.35096859773463784</v>
      </c>
      <c r="LA38" s="7">
        <f t="shared" ca="1" si="216"/>
        <v>1</v>
      </c>
      <c r="LB38" s="7" t="str">
        <f t="shared" ca="1" si="217"/>
        <v>5</v>
      </c>
      <c r="LC38" s="7">
        <f ca="1">IFERROR(IF(LC37+LB38&gt;LD$4,LC37,LC37+LB38),"")</f>
        <v>57</v>
      </c>
      <c r="LD38" s="7">
        <f t="shared" ca="1" si="303"/>
        <v>8</v>
      </c>
      <c r="LE38" s="7">
        <f t="shared" ca="1" si="218"/>
        <v>0.25181085676087911</v>
      </c>
      <c r="LF38" s="7">
        <f t="shared" ca="1" si="219"/>
        <v>0.20972760477758245</v>
      </c>
      <c r="LG38" s="7">
        <f t="shared" ca="1" si="220"/>
        <v>1</v>
      </c>
      <c r="LH38" s="7" t="str">
        <f t="shared" ca="1" si="221"/>
        <v>5</v>
      </c>
      <c r="LI38" s="7">
        <f ca="1">IFERROR(IF(LI37+LH38&gt;LJ$4,LI37,LI37+LH38),"")</f>
        <v>55</v>
      </c>
      <c r="LJ38" s="7">
        <f t="shared" ca="1" si="304"/>
        <v>9</v>
      </c>
      <c r="LK38" s="7">
        <f t="shared" ca="1" si="222"/>
        <v>0.39033472589000096</v>
      </c>
      <c r="LL38" s="7">
        <f t="shared" ca="1" si="223"/>
        <v>7.1203735648460609E-2</v>
      </c>
      <c r="LM38" s="7">
        <f t="shared" ca="1" si="224"/>
        <v>1</v>
      </c>
      <c r="LN38" s="7" t="str">
        <f t="shared" ca="1" si="225"/>
        <v>5</v>
      </c>
      <c r="LO38" s="7">
        <f ca="1">IFERROR(IF(LO37+LN38&gt;LP$4,LO37,LO37+LN38),"")</f>
        <v>60</v>
      </c>
      <c r="LP38" s="7">
        <f t="shared" ca="1" si="305"/>
        <v>9</v>
      </c>
      <c r="LQ38" s="7">
        <f t="shared" ca="1" si="226"/>
        <v>0.29990212157306761</v>
      </c>
      <c r="LR38" s="7">
        <f t="shared" ca="1" si="227"/>
        <v>0.16163633996539395</v>
      </c>
      <c r="LS38" s="7">
        <f t="shared" ca="1" si="228"/>
        <v>1</v>
      </c>
      <c r="LT38" s="7" t="str">
        <f t="shared" ca="1" si="229"/>
        <v>5</v>
      </c>
      <c r="LU38" s="7">
        <f ca="1">IFERROR(IF(LU37+LT38&gt;LV$4,LU37,LU37+LT38),"")</f>
        <v>58</v>
      </c>
      <c r="LV38" s="7">
        <f t="shared" ca="1" si="306"/>
        <v>10</v>
      </c>
      <c r="LW38" s="7">
        <f t="shared" ca="1" si="230"/>
        <v>0.96223087990839229</v>
      </c>
      <c r="LX38" s="7">
        <f t="shared" ca="1" si="231"/>
        <v>-0.50069241836993073</v>
      </c>
      <c r="LY38" s="7">
        <f t="shared" ca="1" si="232"/>
        <v>0</v>
      </c>
      <c r="LZ38" s="7">
        <f t="shared" ca="1" si="233"/>
        <v>0</v>
      </c>
      <c r="MA38" s="7">
        <f ca="1">IFERROR(IF(MA37+LZ38&gt;MB$4,MA37,MA37+LZ38),"")</f>
        <v>56</v>
      </c>
      <c r="MB38" s="7">
        <f t="shared" ca="1" si="307"/>
        <v>10</v>
      </c>
      <c r="MC38" s="7">
        <f t="shared" ca="1" si="234"/>
        <v>0.48113690134115383</v>
      </c>
      <c r="MD38" s="7">
        <f t="shared" ca="1" si="235"/>
        <v>-1.9598439802692269E-2</v>
      </c>
      <c r="ME38" s="7">
        <f t="shared" ca="1" si="236"/>
        <v>0</v>
      </c>
      <c r="MF38" s="7">
        <f t="shared" ca="1" si="237"/>
        <v>0</v>
      </c>
      <c r="MG38" s="7">
        <f ca="1">IFERROR(IF(MG37+MF38&gt;MH$4,MG37,MG37+MF38),"")</f>
        <v>58</v>
      </c>
      <c r="MH38" s="7">
        <f t="shared" ca="1" si="308"/>
        <v>10</v>
      </c>
      <c r="MI38" s="7">
        <f t="shared" ca="1" si="238"/>
        <v>0.62936233510508244</v>
      </c>
      <c r="MJ38" s="7">
        <f t="shared" ca="1" si="239"/>
        <v>-0.16782387356662087</v>
      </c>
      <c r="MK38" s="7">
        <f t="shared" ca="1" si="240"/>
        <v>0</v>
      </c>
      <c r="ML38" s="7">
        <f t="shared" ca="1" si="241"/>
        <v>0</v>
      </c>
      <c r="MM38" s="7">
        <f ca="1">IFERROR(IF(MM37+ML38&gt;MN$4,MM37,MM37+ML38),"")</f>
        <v>58</v>
      </c>
      <c r="MN38" s="7">
        <f t="shared" ca="1" si="309"/>
        <v>10</v>
      </c>
      <c r="MO38" s="7">
        <f t="shared" ca="1" si="242"/>
        <v>0.31795116783747202</v>
      </c>
      <c r="MP38" s="7">
        <f t="shared" ca="1" si="243"/>
        <v>0.14358729370098955</v>
      </c>
      <c r="MQ38" s="7">
        <f t="shared" ca="1" si="244"/>
        <v>1</v>
      </c>
      <c r="MR38" s="7" t="str">
        <f t="shared" ca="1" si="245"/>
        <v>5</v>
      </c>
      <c r="MS38" s="7">
        <f ca="1">IFERROR(IF(MS37+MR38&gt;MT$4,MS37,MS37+MR38),"")</f>
        <v>59</v>
      </c>
      <c r="MT38" s="7">
        <f t="shared" ca="1" si="310"/>
        <v>10</v>
      </c>
      <c r="MU38" s="7">
        <f t="shared" ca="1" si="246"/>
        <v>0.25458899081836317</v>
      </c>
      <c r="MV38" s="7">
        <f t="shared" ca="1" si="247"/>
        <v>0.20694947072009839</v>
      </c>
      <c r="MW38" s="7">
        <f t="shared" ca="1" si="248"/>
        <v>1</v>
      </c>
      <c r="MX38" s="7" t="str">
        <f t="shared" ca="1" si="249"/>
        <v>5</v>
      </c>
      <c r="MY38" s="7">
        <f ca="1">IFERROR(IF(MY37+MX38&gt;MZ$4,MY37,MY37+MX38),"")</f>
        <v>60</v>
      </c>
      <c r="MZ38" s="7">
        <f t="shared" ca="1" si="311"/>
        <v>10</v>
      </c>
      <c r="NA38" s="7">
        <f t="shared" ca="1" si="250"/>
        <v>0.45349101963897798</v>
      </c>
      <c r="NB38" s="7">
        <f t="shared" ca="1" si="251"/>
        <v>8.0474418994835872E-3</v>
      </c>
      <c r="NC38" s="7">
        <f t="shared" ca="1" si="252"/>
        <v>1</v>
      </c>
      <c r="ND38" s="7" t="str">
        <f t="shared" ca="1" si="253"/>
        <v>5</v>
      </c>
      <c r="NE38" s="7">
        <f ca="1">IFERROR(IF(NE37+ND38&gt;NF$4,NE37,NE37+ND38),"")</f>
        <v>58</v>
      </c>
      <c r="NF38" s="7">
        <f t="shared" ca="1" si="312"/>
        <v>11</v>
      </c>
      <c r="NG38" s="7">
        <f t="shared" ca="1" si="254"/>
        <v>0.73810621964462719</v>
      </c>
      <c r="NH38" s="7">
        <f t="shared" ca="1" si="255"/>
        <v>-0.27656775810616563</v>
      </c>
      <c r="NI38" s="7">
        <f t="shared" ca="1" si="256"/>
        <v>0</v>
      </c>
      <c r="NJ38" s="7">
        <f t="shared" ca="1" si="257"/>
        <v>0</v>
      </c>
      <c r="NK38" s="7">
        <f ca="1">IFERROR(IF(NK37+NJ38&gt;NL$4,NK37,NK37+NJ38),"")</f>
        <v>60</v>
      </c>
      <c r="NL38" s="7">
        <f t="shared" ca="1" si="313"/>
        <v>11</v>
      </c>
      <c r="NM38" s="7">
        <f t="shared" ca="1" si="258"/>
        <v>0.27659998685634812</v>
      </c>
      <c r="NN38" s="7">
        <f t="shared" ca="1" si="259"/>
        <v>0.18493847468211344</v>
      </c>
      <c r="NO38" s="7">
        <f t="shared" ca="1" si="260"/>
        <v>1</v>
      </c>
      <c r="NP38" s="7" t="str">
        <f t="shared" ca="1" si="261"/>
        <v>5</v>
      </c>
      <c r="NQ38" s="7">
        <f ca="1">IFERROR(IF(NQ37+NP38&gt;NR$4,NQ37,NQ37+NP38),"")</f>
        <v>59</v>
      </c>
      <c r="NR38" s="7">
        <f t="shared" ca="1" si="314"/>
        <v>11</v>
      </c>
      <c r="NT38">
        <v>36</v>
      </c>
      <c r="NU38" s="7" t="s">
        <v>19</v>
      </c>
      <c r="NV38" s="7" t="str">
        <f t="shared" ca="1" si="16"/>
        <v/>
      </c>
      <c r="NW38" s="7" t="str">
        <f t="shared" ca="1" si="8"/>
        <v/>
      </c>
      <c r="NX38" t="str">
        <f ca="1">IFERROR(VLOOKUP(NT38,$K$3:$AK$568,8,FALSE),"")</f>
        <v/>
      </c>
      <c r="NY38" t="str">
        <f ca="1">IFERROR(VLOOKUP(NT38,$K$3:$AK$568,9,FALSE),"")</f>
        <v/>
      </c>
      <c r="NZ38" s="7" t="str">
        <f ca="1">IFERROR(VLOOKUP(NT38,$K$3:$AK$568,27,FALSE),"")</f>
        <v/>
      </c>
      <c r="OB38">
        <v>36</v>
      </c>
      <c r="OC38" s="7" t="s">
        <v>19</v>
      </c>
      <c r="OD38" t="e">
        <f t="shared" ca="1" si="17"/>
        <v>#N/A</v>
      </c>
      <c r="OE38" s="7" t="str">
        <f t="shared" ca="1" si="18"/>
        <v/>
      </c>
      <c r="OF38" s="7" t="str">
        <f t="shared" ca="1" si="19"/>
        <v/>
      </c>
      <c r="OG38" t="str">
        <f t="shared" ca="1" si="20"/>
        <v/>
      </c>
      <c r="OI38">
        <v>36</v>
      </c>
      <c r="OJ38" s="7" t="s">
        <v>19</v>
      </c>
      <c r="OK38" s="7" t="str">
        <f t="shared" ca="1" si="21"/>
        <v/>
      </c>
      <c r="OL38" s="7" t="str">
        <f t="shared" ca="1" si="22"/>
        <v/>
      </c>
      <c r="OM38" t="str">
        <f ca="1">IFERROR(VLOOKUP(OI38,$L$3:$AK$568,7,FALSE),"")</f>
        <v/>
      </c>
      <c r="ON38" t="str">
        <f ca="1">IFERROR(VLOOKUP(OI38,$L$3:$AK$568,8,FALSE),"")</f>
        <v/>
      </c>
      <c r="OO38" s="7" t="str">
        <f ca="1">IFERROR(VLOOKUP(OI38,$L$3:$AK$568,26,FALSE),"")</f>
        <v/>
      </c>
      <c r="OQ38">
        <v>36</v>
      </c>
      <c r="OR38" s="7" t="s">
        <v>19</v>
      </c>
      <c r="OS38" t="e">
        <f t="shared" ca="1" si="23"/>
        <v>#N/A</v>
      </c>
      <c r="OT38" s="7" t="str">
        <f t="shared" ca="1" si="24"/>
        <v/>
      </c>
      <c r="OU38" s="7" t="str">
        <f t="shared" ca="1" si="25"/>
        <v/>
      </c>
      <c r="OV38" t="str">
        <f t="shared" ca="1" si="26"/>
        <v/>
      </c>
      <c r="OX38">
        <v>36</v>
      </c>
      <c r="OY38" s="7" t="s">
        <v>19</v>
      </c>
      <c r="OZ38" s="7" t="str">
        <f t="shared" ca="1" si="27"/>
        <v/>
      </c>
      <c r="PA38" s="7" t="str">
        <f t="shared" ca="1" si="28"/>
        <v/>
      </c>
      <c r="PB38" t="str">
        <f ca="1">IFERROR(VLOOKUP(OX38,$M$3:$AK$568,6,FALSE),"")</f>
        <v/>
      </c>
      <c r="PC38" t="str">
        <f ca="1">IFERROR(VLOOKUP(OX38,$M$3:$AK$568,7,FALSE),"")</f>
        <v/>
      </c>
      <c r="PD38" s="7" t="str">
        <f ca="1">IFERROR(VLOOKUP(OX38,$M$3:$AK$568,25,FALSE),"")</f>
        <v/>
      </c>
      <c r="PF38">
        <v>36</v>
      </c>
      <c r="PG38" s="7" t="s">
        <v>19</v>
      </c>
      <c r="PH38" t="e">
        <f t="shared" ca="1" si="29"/>
        <v>#N/A</v>
      </c>
      <c r="PI38" s="7" t="str">
        <f t="shared" ca="1" si="30"/>
        <v/>
      </c>
      <c r="PJ38" s="7" t="str">
        <f t="shared" ca="1" si="31"/>
        <v/>
      </c>
      <c r="PK38" t="str">
        <f t="shared" ca="1" si="32"/>
        <v/>
      </c>
      <c r="PM38">
        <v>36</v>
      </c>
      <c r="PN38" s="7" t="s">
        <v>19</v>
      </c>
      <c r="PO38" s="202" t="str">
        <f t="shared" ca="1" si="33"/>
        <v/>
      </c>
      <c r="PP38" s="7" t="str">
        <f t="shared" ca="1" si="34"/>
        <v/>
      </c>
      <c r="PQ38" t="str">
        <f ca="1">IFERROR(VLOOKUP(PM38,$G$325:$R$409,12,FALSE),"")</f>
        <v/>
      </c>
      <c r="PR38" t="e">
        <f ca="1">VLOOKUP(PM38,$G$324:$Q$409,11,FALSE)</f>
        <v>#N/A</v>
      </c>
      <c r="PS38" s="7" t="str">
        <f ca="1">VLOOKUP(PQ38,$R$325:$Y$409,8,FALSE)</f>
        <v>- -</v>
      </c>
      <c r="PT38" s="7">
        <f ca="1">ReSt</f>
        <v>-4</v>
      </c>
      <c r="PU38" s="7" t="e">
        <f t="shared" ca="1" si="35"/>
        <v>#N/A</v>
      </c>
      <c r="PV38" s="7" t="e">
        <f t="shared" ca="1" si="36"/>
        <v>#N/A</v>
      </c>
      <c r="PW38" s="7" t="str">
        <f ca="1">VLOOKUP(PQ38,$R$325:$AK$409,8,FALSE)</f>
        <v>- -</v>
      </c>
      <c r="PX38" s="7"/>
      <c r="PY38">
        <v>36</v>
      </c>
      <c r="PZ38" s="7" t="s">
        <v>19</v>
      </c>
      <c r="QA38" t="str">
        <f t="shared" ca="1" si="37"/>
        <v/>
      </c>
      <c r="QB38" s="7" t="str">
        <f t="shared" ca="1" si="38"/>
        <v/>
      </c>
      <c r="QC38" s="7" t="str">
        <f t="shared" ca="1" si="39"/>
        <v/>
      </c>
      <c r="QD38" t="str">
        <f t="shared" ca="1" si="40"/>
        <v/>
      </c>
      <c r="QF38">
        <v>36</v>
      </c>
      <c r="QG38" s="7" t="s">
        <v>19</v>
      </c>
      <c r="QH38" s="7" t="str">
        <f t="shared" ca="1" si="41"/>
        <v/>
      </c>
      <c r="QI38" s="7" t="e">
        <f t="shared" ca="1" si="42"/>
        <v>#VALUE!</v>
      </c>
      <c r="QJ38" t="e">
        <f t="shared" ca="1" si="43"/>
        <v>#N/A</v>
      </c>
      <c r="QK38" s="7" t="e">
        <f t="shared" ca="1" si="44"/>
        <v>#N/A</v>
      </c>
      <c r="QM38">
        <v>36</v>
      </c>
      <c r="QN38" s="7" t="s">
        <v>19</v>
      </c>
      <c r="QO38" t="str">
        <f t="shared" ca="1" si="45"/>
        <v/>
      </c>
      <c r="QP38" s="7" t="str">
        <f t="shared" ca="1" si="46"/>
        <v/>
      </c>
      <c r="QQ38" t="str">
        <f t="shared" ca="1" si="47"/>
        <v/>
      </c>
    </row>
    <row r="39" spans="1:459" x14ac:dyDescent="0.25">
      <c r="A39" s="240" t="str">
        <f>IF('Character Sheet'!$B$4="Creature","N","Y")</f>
        <v>Y</v>
      </c>
      <c r="C39" s="75"/>
      <c r="D39" s="76"/>
      <c r="F39" s="75"/>
      <c r="G39" s="76"/>
      <c r="I39" s="75"/>
      <c r="J39" s="85"/>
      <c r="K39" s="85">
        <f t="shared" ca="1" si="9"/>
        <v>4</v>
      </c>
      <c r="L39" s="85">
        <f t="shared" ca="1" si="316"/>
        <v>0</v>
      </c>
      <c r="M39" s="70">
        <f t="shared" ca="1" si="321"/>
        <v>2</v>
      </c>
      <c r="O39" s="222">
        <f t="shared" ca="1" si="12"/>
        <v>121</v>
      </c>
      <c r="Q39" s="7" t="str">
        <f t="shared" si="50"/>
        <v>Substance Tolerance</v>
      </c>
      <c r="R39" s="9" t="s">
        <v>1695</v>
      </c>
      <c r="S39" s="9" t="s">
        <v>1842</v>
      </c>
      <c r="T39" s="61" t="str">
        <f>SUBSTITUTE(IFERROR(IFERROR(VLOOKUP(R39,'[1]Skill Statistics'!$A$3:$C$513,2,FALSE),VLOOKUP(Q39,'[1]Skill Statistics'!$A$3:$C$513,2,FALSE)),T38),"R*","ReSt")</f>
        <v>Co/SD</v>
      </c>
      <c r="U39" s="61" t="str">
        <f>IFERROR(IFERROR(VLOOKUP(R39,'[1]Skill Statistics'!$A$3:$C$513,3,FALSE),VLOOKUP(Q39,'[1]Skill Statistics'!$A$3:$C$513,3,FALSE)),U38)</f>
        <v>SD</v>
      </c>
      <c r="V39" s="61" t="str">
        <f>IF(ISNUMBER(SEARCH("Category",R39)),"- -",IFERROR(IFERROR(VLOOKUP(Q39,[1]Professions!$A$4:$AM$288,MATCH(Profession,[1]Professions!$A$1:$AM$1,0),FALSE),VLOOKUP(Q39,Calculations!$B$91:$I$95,8,FALSE)),"- -"))</f>
        <v>2 / 4</v>
      </c>
      <c r="W39" s="60">
        <f t="shared" si="13"/>
        <v>0</v>
      </c>
      <c r="X39" s="7">
        <f ca="1">IFERROR(VLOOKUP(R39,$BS$6:$NR$519,MATCH(ActualLevel,$BS$3:$NR$3,0),FALSE),"- -")</f>
        <v>0</v>
      </c>
      <c r="Y39" s="7">
        <f t="shared" ca="1" si="320"/>
        <v>0</v>
      </c>
      <c r="Z39" s="7">
        <f ca="1">IFERROR(VLOOKUP(Y39,Charts!$BQ$2:$BR$52,2,FALSE),"- -")</f>
        <v>-25</v>
      </c>
      <c r="AA39" s="7">
        <f t="shared" ca="1" si="51"/>
        <v>2</v>
      </c>
      <c r="AB39" s="7">
        <f t="shared" ca="1" si="317"/>
        <v>0</v>
      </c>
      <c r="AC39" s="7"/>
      <c r="AD39" s="7"/>
      <c r="AE39" s="7"/>
      <c r="AF39" s="7"/>
      <c r="AG39" s="7"/>
      <c r="AH39" s="43"/>
      <c r="AI39" s="7"/>
      <c r="AJ39" s="7"/>
      <c r="AK39" s="7">
        <f t="shared" ca="1" si="52"/>
        <v>-23</v>
      </c>
      <c r="AL39" s="7"/>
      <c r="AM39" s="69">
        <f>IFERROR(VLOOKUP(R39,'[1]Skill Statistics'!$A$3:$AN$513,MATCH(Profession,'[1]Skill Statistics'!$A$2:$AN$2,0),FALSE),0)</f>
        <v>0</v>
      </c>
      <c r="AN39" s="85">
        <f>IFERROR(VLOOKUP(Q39,'[1]Skill Statistics'!$A$3:$BK$513,MATCH(Archetype,'[1]Skill Statistics'!$A$2:$BK$2,0),FALSE),0)</f>
        <v>0</v>
      </c>
      <c r="AO39" s="85">
        <f>IFERROR(VLOOKUP(Q39,'[1]Skill Statistics'!$A$3:$BB$513,MATCH(Race,'[1]Skill Statistics'!$A$2:$BB$2,0),FALSE),0)</f>
        <v>0</v>
      </c>
      <c r="AP39" s="85">
        <f t="shared" ca="1" si="14"/>
        <v>0.2</v>
      </c>
      <c r="AQ39" s="70"/>
      <c r="AS39" s="69">
        <f>IFERROR(VLOOKUP(Q39,'[1]Professional Skills'!$A$4:$AM$288,MATCH(Profession,'[1]Professional Skills'!$A$3:$AM$3,0),FALSE),"- -")</f>
        <v>0</v>
      </c>
      <c r="AU39" s="7">
        <f t="shared" si="319"/>
        <v>0</v>
      </c>
      <c r="AV39" s="7">
        <f t="shared" ca="1" si="318"/>
        <v>0</v>
      </c>
      <c r="AW39" t="str">
        <f t="shared" si="55"/>
        <v/>
      </c>
      <c r="AX39" t="str">
        <f>IFERROR(_xlfn.RANK.EQ(AW39,$AW$5:$AW$568),"")</f>
        <v/>
      </c>
      <c r="AY39">
        <f t="shared" si="3"/>
        <v>0</v>
      </c>
      <c r="AZ39" s="70" t="str">
        <f t="shared" si="53"/>
        <v/>
      </c>
      <c r="BB39" s="69">
        <f>IFERROR(IF(Q39="Language",VLOOKUP(R39,[1]Cultures!$B$4:$N$218,MATCH(Culture,[1]Cultures!$B$3:$N$3,0),FALSE),VLOOKUP(Q39,[1]Cultures!$B$4:$O$212,MATCH(Culture,[1]Cultures!$B$3:$O$3,0),FALSE)),"- -")</f>
        <v>0</v>
      </c>
      <c r="BD39">
        <f t="shared" ca="1" si="315"/>
        <v>0</v>
      </c>
      <c r="BE39" t="str">
        <f t="shared" si="262"/>
        <v/>
      </c>
      <c r="BI39" s="7">
        <f t="shared" si="54"/>
        <v>0</v>
      </c>
      <c r="BJ39" s="7"/>
      <c r="BK39" s="7"/>
      <c r="BL39" s="70">
        <f t="shared" si="6"/>
        <v>0</v>
      </c>
      <c r="BN39" s="69">
        <f>IFERROR(VLOOKUP(V39,Charts!$BT$2:$BV$14,3,FALSE),"- -")</f>
        <v>0.76923076923076927</v>
      </c>
      <c r="BO39" s="85">
        <f t="shared" ca="1" si="15"/>
        <v>1.9366624578026861</v>
      </c>
      <c r="BP39" s="70">
        <f t="shared" ca="1" si="263"/>
        <v>121</v>
      </c>
      <c r="BR39" s="7">
        <v>34</v>
      </c>
      <c r="BS39" s="9" t="str">
        <f ca="1">VLOOKUP(BR39,$O$3:$R$568,4,FALSE)</f>
        <v>Boomerang</v>
      </c>
      <c r="BT39" s="7" t="str">
        <f ca="1">VLOOKUP(BS39,$R$3:$V$568,5,FALSE)</f>
        <v>2 / 4</v>
      </c>
      <c r="BU39" s="7">
        <f ca="1">VLOOKUP(BT39,Charts!$BT$2:$BV$14,3,FALSE)</f>
        <v>0.76923076923076927</v>
      </c>
      <c r="BV39" s="7" t="str">
        <f t="shared" ca="1" si="56"/>
        <v>2</v>
      </c>
      <c r="BW39" s="7" t="str">
        <f t="shared" ca="1" si="57"/>
        <v>4</v>
      </c>
      <c r="BY39" s="7">
        <f t="shared" ca="1" si="58"/>
        <v>0.29262245442764812</v>
      </c>
      <c r="BZ39" s="7">
        <f t="shared" ca="1" si="59"/>
        <v>0.47660831480312116</v>
      </c>
      <c r="CA39" s="7">
        <f t="shared" ca="1" si="60"/>
        <v>1</v>
      </c>
      <c r="CB39" s="7" t="str">
        <f t="shared" ca="1" si="61"/>
        <v>2</v>
      </c>
      <c r="CC39" s="7">
        <f ca="1">IFERROR(IF(CC38+CB39&gt;CD$4,CC38,CC38+CB39),"")</f>
        <v>38</v>
      </c>
      <c r="CD39" s="7">
        <f t="shared" ca="1" si="264"/>
        <v>0</v>
      </c>
      <c r="CE39" s="7">
        <f t="shared" ca="1" si="62"/>
        <v>0.14466019555070664</v>
      </c>
      <c r="CF39" s="7">
        <f t="shared" ca="1" si="63"/>
        <v>0.62457057368006264</v>
      </c>
      <c r="CG39" s="7">
        <f t="shared" ca="1" si="64"/>
        <v>1</v>
      </c>
      <c r="CH39" s="7" t="str">
        <f t="shared" ca="1" si="65"/>
        <v>2</v>
      </c>
      <c r="CI39" s="7">
        <f ca="1">IFERROR(IF(CI38+CH39&gt;CJ$4,CI38,CI38+CH39),"")</f>
        <v>50</v>
      </c>
      <c r="CJ39" s="7">
        <f t="shared" ca="1" si="265"/>
        <v>1</v>
      </c>
      <c r="CK39" s="7">
        <f t="shared" ca="1" si="66"/>
        <v>0.48737045533548462</v>
      </c>
      <c r="CL39" s="7">
        <f t="shared" ca="1" si="67"/>
        <v>0.28186031389528465</v>
      </c>
      <c r="CM39" s="7">
        <f t="shared" ca="1" si="68"/>
        <v>1</v>
      </c>
      <c r="CN39" s="7" t="str">
        <f t="shared" ca="1" si="69"/>
        <v>2</v>
      </c>
      <c r="CO39" s="7">
        <f ca="1">IFERROR(IF(CO38+CN39&gt;CP$4,CO38,CO38+CN39),"")</f>
        <v>59</v>
      </c>
      <c r="CP39" s="7">
        <f t="shared" ca="1" si="266"/>
        <v>1</v>
      </c>
      <c r="CQ39" s="7">
        <f t="shared" ca="1" si="70"/>
        <v>0.66141551730025627</v>
      </c>
      <c r="CR39" s="7">
        <f t="shared" ca="1" si="71"/>
        <v>0.107815251930513</v>
      </c>
      <c r="CS39" s="7">
        <f t="shared" ca="1" si="72"/>
        <v>1</v>
      </c>
      <c r="CT39" s="7" t="str">
        <f t="shared" ca="1" si="73"/>
        <v>2</v>
      </c>
      <c r="CU39" s="7">
        <f ca="1">IFERROR(IF(CU38+CT39&gt;CV$4,CU38,CU38+CT39),"")</f>
        <v>59</v>
      </c>
      <c r="CV39" s="7">
        <f t="shared" ca="1" si="267"/>
        <v>1</v>
      </c>
      <c r="CW39" s="7">
        <f t="shared" ca="1" si="74"/>
        <v>0.43524213668544087</v>
      </c>
      <c r="CX39" s="7">
        <f t="shared" ca="1" si="75"/>
        <v>0.3339886325453284</v>
      </c>
      <c r="CY39" s="7">
        <f t="shared" ca="1" si="76"/>
        <v>1</v>
      </c>
      <c r="CZ39" s="7" t="str">
        <f t="shared" ca="1" si="77"/>
        <v>2</v>
      </c>
      <c r="DA39" s="7">
        <f ca="1">IFERROR(IF(DA38+CZ39&gt;DB$4,DA38,DA38+CZ39),"")</f>
        <v>60</v>
      </c>
      <c r="DB39" s="7">
        <f t="shared" ca="1" si="268"/>
        <v>1</v>
      </c>
      <c r="DC39" s="7">
        <f t="shared" ca="1" si="78"/>
        <v>0.3082835206890342</v>
      </c>
      <c r="DD39" s="7">
        <f t="shared" ca="1" si="79"/>
        <v>0.46094724854173508</v>
      </c>
      <c r="DE39" s="7">
        <f t="shared" ca="1" si="80"/>
        <v>1</v>
      </c>
      <c r="DF39" s="7" t="str">
        <f t="shared" ca="1" si="81"/>
        <v>2</v>
      </c>
      <c r="DG39" s="7">
        <f ca="1">IFERROR(IF(DG38+DF39&gt;DH$4,DG38,DG38+DF39),"")</f>
        <v>55</v>
      </c>
      <c r="DH39" s="7">
        <f t="shared" ca="1" si="269"/>
        <v>2</v>
      </c>
      <c r="DI39" s="7">
        <f t="shared" ca="1" si="82"/>
        <v>0.75840908076247682</v>
      </c>
      <c r="DJ39" s="7">
        <f t="shared" ca="1" si="83"/>
        <v>1.0821688468292456E-2</v>
      </c>
      <c r="DK39" s="7">
        <f t="shared" ca="1" si="84"/>
        <v>1</v>
      </c>
      <c r="DL39" s="7" t="str">
        <f t="shared" ca="1" si="85"/>
        <v>2</v>
      </c>
      <c r="DM39" s="7">
        <f ca="1">IFERROR(IF(DM38+DL39&gt;DN$4,DM38,DM38+DL39),"")</f>
        <v>60</v>
      </c>
      <c r="DN39" s="7">
        <f t="shared" ca="1" si="270"/>
        <v>2</v>
      </c>
      <c r="DO39" s="7">
        <f t="shared" ca="1" si="86"/>
        <v>0.4651465785051726</v>
      </c>
      <c r="DP39" s="7">
        <f t="shared" ca="1" si="87"/>
        <v>0.30408419072559667</v>
      </c>
      <c r="DQ39" s="7">
        <f t="shared" ca="1" si="88"/>
        <v>1</v>
      </c>
      <c r="DR39" s="7" t="str">
        <f t="shared" ca="1" si="89"/>
        <v>2</v>
      </c>
      <c r="DS39" s="7">
        <f ca="1">IFERROR(IF(DS38+DR39&gt;DT$4,DS38,DS38+DR39),"")</f>
        <v>59</v>
      </c>
      <c r="DT39" s="7">
        <f t="shared" ca="1" si="271"/>
        <v>2</v>
      </c>
      <c r="DU39" s="7">
        <f t="shared" ca="1" si="90"/>
        <v>0.59203038232196259</v>
      </c>
      <c r="DV39" s="7">
        <f t="shared" ca="1" si="91"/>
        <v>0.17720038690880668</v>
      </c>
      <c r="DW39" s="7">
        <f t="shared" ca="1" si="92"/>
        <v>1</v>
      </c>
      <c r="DX39" s="7" t="str">
        <f t="shared" ca="1" si="93"/>
        <v>2</v>
      </c>
      <c r="DY39" s="7">
        <f ca="1">IFERROR(IF(DY38+DX39&gt;DZ$4,DY38,DY38+DX39),"")</f>
        <v>59</v>
      </c>
      <c r="DZ39" s="7">
        <f t="shared" ca="1" si="272"/>
        <v>2</v>
      </c>
      <c r="EA39" s="7">
        <f t="shared" ca="1" si="94"/>
        <v>0.8428951756471269</v>
      </c>
      <c r="EB39" s="7">
        <f t="shared" ca="1" si="95"/>
        <v>-7.3664406416357631E-2</v>
      </c>
      <c r="EC39" s="7">
        <f t="shared" ca="1" si="96"/>
        <v>0</v>
      </c>
      <c r="ED39" s="7">
        <f t="shared" ca="1" si="97"/>
        <v>0</v>
      </c>
      <c r="EE39" s="7">
        <f ca="1">IFERROR(IF(EE38+ED39&gt;EF$4,EE38,EE38+ED39),"")</f>
        <v>56</v>
      </c>
      <c r="EF39" s="7">
        <f t="shared" ca="1" si="273"/>
        <v>2</v>
      </c>
      <c r="EG39" s="7">
        <f t="shared" ca="1" si="98"/>
        <v>0.43781505298112489</v>
      </c>
      <c r="EH39" s="7">
        <f t="shared" ca="1" si="99"/>
        <v>0.33141571624964439</v>
      </c>
      <c r="EI39" s="7">
        <f t="shared" ca="1" si="100"/>
        <v>1</v>
      </c>
      <c r="EJ39" s="7" t="str">
        <f t="shared" ca="1" si="101"/>
        <v>2</v>
      </c>
      <c r="EK39" s="7">
        <f ca="1">IFERROR(IF(EK38+EJ39&gt;EL$4,EK38,EK38+EJ39),"")</f>
        <v>58</v>
      </c>
      <c r="EL39" s="7">
        <f t="shared" ca="1" si="274"/>
        <v>3</v>
      </c>
      <c r="EM39" s="7">
        <f t="shared" ca="1" si="102"/>
        <v>0.63341744534814692</v>
      </c>
      <c r="EN39" s="7">
        <f t="shared" ca="1" si="103"/>
        <v>0.13581332388262235</v>
      </c>
      <c r="EO39" s="7">
        <f t="shared" ca="1" si="104"/>
        <v>1</v>
      </c>
      <c r="EP39" s="7" t="str">
        <f t="shared" ca="1" si="105"/>
        <v>2</v>
      </c>
      <c r="EQ39" s="7">
        <f ca="1">IFERROR(IF(EQ38+EP39&gt;ER$4,EQ38,EQ38+EP39),"")</f>
        <v>51</v>
      </c>
      <c r="ER39" s="7">
        <f t="shared" ca="1" si="275"/>
        <v>4</v>
      </c>
      <c r="ES39" s="7">
        <f t="shared" ca="1" si="106"/>
        <v>0.67746875371325666</v>
      </c>
      <c r="ET39" s="7">
        <f t="shared" ca="1" si="107"/>
        <v>9.1762015517512618E-2</v>
      </c>
      <c r="EU39" s="7">
        <f t="shared" ca="1" si="108"/>
        <v>1</v>
      </c>
      <c r="EV39" s="7" t="str">
        <f t="shared" ca="1" si="109"/>
        <v>2</v>
      </c>
      <c r="EW39" s="7">
        <f ca="1">IFERROR(IF(EW38+EV39&gt;EX$4,EW38,EW38+EV39),"")</f>
        <v>59</v>
      </c>
      <c r="EX39" s="7">
        <f t="shared" ca="1" si="276"/>
        <v>4</v>
      </c>
      <c r="EY39" s="7">
        <f t="shared" ca="1" si="110"/>
        <v>9.7306333943498413E-2</v>
      </c>
      <c r="EZ39" s="7">
        <f t="shared" ca="1" si="111"/>
        <v>0.67192443528727086</v>
      </c>
      <c r="FA39" s="7">
        <f t="shared" ca="1" si="112"/>
        <v>1</v>
      </c>
      <c r="FB39" s="7" t="str">
        <f t="shared" ca="1" si="113"/>
        <v>2</v>
      </c>
      <c r="FC39" s="7">
        <f ca="1">IFERROR(IF(FC38+FB39&gt;FD$4,FC38,FC38+FB39),"")</f>
        <v>59</v>
      </c>
      <c r="FD39" s="7">
        <f t="shared" ca="1" si="277"/>
        <v>4</v>
      </c>
      <c r="FE39" s="7">
        <f t="shared" ca="1" si="114"/>
        <v>0.11292093747490495</v>
      </c>
      <c r="FF39" s="7">
        <f t="shared" ca="1" si="115"/>
        <v>0.65630983175586433</v>
      </c>
      <c r="FG39" s="7">
        <f t="shared" ca="1" si="116"/>
        <v>1</v>
      </c>
      <c r="FH39" s="7" t="str">
        <f t="shared" ca="1" si="117"/>
        <v>2</v>
      </c>
      <c r="FI39" s="7">
        <f ca="1">IFERROR(IF(FI38+FH39&gt;FJ$4,FI38,FI38+FH39),"")</f>
        <v>59</v>
      </c>
      <c r="FJ39" s="7">
        <f t="shared" ca="1" si="278"/>
        <v>4</v>
      </c>
      <c r="FK39" s="7">
        <f t="shared" ca="1" si="118"/>
        <v>0.8513730782713983</v>
      </c>
      <c r="FL39" s="7">
        <f t="shared" ca="1" si="119"/>
        <v>-8.2142309040629025E-2</v>
      </c>
      <c r="FM39" s="7">
        <f t="shared" ca="1" si="120"/>
        <v>0</v>
      </c>
      <c r="FN39" s="7">
        <f t="shared" ca="1" si="121"/>
        <v>0</v>
      </c>
      <c r="FO39" s="7">
        <f ca="1">IFERROR(IF(FO38+FN39&gt;FP$4,FO38,FO38+FN39),"")</f>
        <v>56</v>
      </c>
      <c r="FP39" s="7">
        <f t="shared" ca="1" si="279"/>
        <v>4</v>
      </c>
      <c r="FQ39" s="7">
        <f t="shared" ca="1" si="122"/>
        <v>0.73142062687370135</v>
      </c>
      <c r="FR39" s="7">
        <f t="shared" ca="1" si="123"/>
        <v>3.7810142357067922E-2</v>
      </c>
      <c r="FS39" s="7">
        <f t="shared" ca="1" si="124"/>
        <v>1</v>
      </c>
      <c r="FT39" s="7" t="str">
        <f t="shared" ca="1" si="125"/>
        <v>2</v>
      </c>
      <c r="FU39" s="7">
        <f ca="1">IFERROR(IF(FU38+FT39&gt;FV$4,FU38,FU38+FT39),"")</f>
        <v>60</v>
      </c>
      <c r="FV39" s="7">
        <f t="shared" ca="1" si="280"/>
        <v>4</v>
      </c>
      <c r="FW39" s="7">
        <f t="shared" ca="1" si="126"/>
        <v>0.41545045035764838</v>
      </c>
      <c r="FX39" s="7">
        <f t="shared" ca="1" si="127"/>
        <v>0.35378031887312089</v>
      </c>
      <c r="FY39" s="7">
        <f t="shared" ca="1" si="128"/>
        <v>1</v>
      </c>
      <c r="FZ39" s="7" t="str">
        <f t="shared" ca="1" si="129"/>
        <v>2</v>
      </c>
      <c r="GA39" s="7">
        <f ca="1">IFERROR(IF(GA38+FZ39&gt;GB$4,GA38,GA38+FZ39),"")</f>
        <v>49</v>
      </c>
      <c r="GB39" s="7">
        <f t="shared" ca="1" si="281"/>
        <v>5</v>
      </c>
      <c r="GC39" s="7">
        <f t="shared" ca="1" si="130"/>
        <v>0.40950389641908025</v>
      </c>
      <c r="GD39" s="7">
        <f t="shared" ca="1" si="131"/>
        <v>0.35972687281168902</v>
      </c>
      <c r="GE39" s="7">
        <f t="shared" ca="1" si="132"/>
        <v>1</v>
      </c>
      <c r="GF39" s="7" t="str">
        <f t="shared" ca="1" si="133"/>
        <v>2</v>
      </c>
      <c r="GG39" s="7">
        <f ca="1">IFERROR(IF(GG38+GF39&gt;GH$4,GG38,GG38+GF39),"")</f>
        <v>59</v>
      </c>
      <c r="GH39" s="7">
        <f t="shared" ca="1" si="282"/>
        <v>6</v>
      </c>
      <c r="GI39" s="7">
        <f t="shared" ca="1" si="134"/>
        <v>0.65060850240392942</v>
      </c>
      <c r="GJ39" s="7">
        <f t="shared" ca="1" si="135"/>
        <v>0.11862226682683985</v>
      </c>
      <c r="GK39" s="7">
        <f t="shared" ca="1" si="136"/>
        <v>1</v>
      </c>
      <c r="GL39" s="7" t="str">
        <f t="shared" ca="1" si="137"/>
        <v>2</v>
      </c>
      <c r="GM39" s="7">
        <f ca="1">IFERROR(IF(GM38+GL39&gt;GN$4,GM38,GM38+GL39),"")</f>
        <v>57</v>
      </c>
      <c r="GN39" s="7">
        <f t="shared" ca="1" si="283"/>
        <v>7</v>
      </c>
      <c r="GO39" s="7">
        <f t="shared" ca="1" si="138"/>
        <v>0.38808949805478699</v>
      </c>
      <c r="GP39" s="7">
        <f t="shared" ca="1" si="139"/>
        <v>0.38114127117598229</v>
      </c>
      <c r="GQ39" s="7">
        <f t="shared" ca="1" si="140"/>
        <v>1</v>
      </c>
      <c r="GR39" s="7" t="str">
        <f t="shared" ca="1" si="141"/>
        <v>2</v>
      </c>
      <c r="GS39" s="7">
        <f ca="1">IFERROR(IF(GS38+GR39&gt;GT$4,GS38,GS38+GR39),"")</f>
        <v>58</v>
      </c>
      <c r="GT39" s="7">
        <f t="shared" ca="1" si="284"/>
        <v>8</v>
      </c>
      <c r="GU39" s="7">
        <f t="shared" ca="1" si="142"/>
        <v>0.36747608030379098</v>
      </c>
      <c r="GV39" s="7">
        <f t="shared" ca="1" si="143"/>
        <v>0.4017546889269783</v>
      </c>
      <c r="GW39" s="7">
        <f t="shared" ca="1" si="144"/>
        <v>1</v>
      </c>
      <c r="GX39" s="7" t="str">
        <f t="shared" ca="1" si="145"/>
        <v>2</v>
      </c>
      <c r="GY39" s="7">
        <f ca="1">IFERROR(IF(GY38+GX39&gt;GZ$4,GY38,GY38+GX39),"")</f>
        <v>54</v>
      </c>
      <c r="GZ39" s="7">
        <f t="shared" ca="1" si="285"/>
        <v>9</v>
      </c>
      <c r="HA39" s="7">
        <f t="shared" ca="1" si="146"/>
        <v>0.23065792393698259</v>
      </c>
      <c r="HB39" s="7">
        <f t="shared" ca="1" si="147"/>
        <v>0.53857284529378668</v>
      </c>
      <c r="HC39" s="7">
        <f t="shared" ca="1" si="148"/>
        <v>1</v>
      </c>
      <c r="HD39" s="7" t="str">
        <f t="shared" ca="1" si="149"/>
        <v>2</v>
      </c>
      <c r="HE39" s="7">
        <f ca="1">IFERROR(IF(HE38+HD39&gt;HF$4,HE38,HE38+HD39),"")</f>
        <v>60</v>
      </c>
      <c r="HF39" s="7">
        <f t="shared" ca="1" si="286"/>
        <v>9</v>
      </c>
      <c r="HG39" s="7">
        <f t="shared" ca="1" si="150"/>
        <v>0.86869178480428677</v>
      </c>
      <c r="HH39" s="7">
        <f t="shared" ca="1" si="151"/>
        <v>-9.9461015573517497E-2</v>
      </c>
      <c r="HI39" s="7">
        <f t="shared" ca="1" si="152"/>
        <v>0</v>
      </c>
      <c r="HJ39" s="7">
        <f t="shared" ca="1" si="153"/>
        <v>0</v>
      </c>
      <c r="HK39" s="7">
        <f ca="1">IFERROR(IF(HK38+HJ39&gt;HL$4,HK38,HK38+HJ39),"")</f>
        <v>58</v>
      </c>
      <c r="HL39" s="7">
        <f t="shared" ca="1" si="287"/>
        <v>9</v>
      </c>
      <c r="HM39" s="7">
        <f t="shared" ca="1" si="154"/>
        <v>0.45698832400111022</v>
      </c>
      <c r="HN39" s="7">
        <f t="shared" ca="1" si="155"/>
        <v>0.31224244522965905</v>
      </c>
      <c r="HO39" s="7">
        <f t="shared" ca="1" si="156"/>
        <v>1</v>
      </c>
      <c r="HP39" s="7" t="str">
        <f t="shared" ca="1" si="157"/>
        <v>2</v>
      </c>
      <c r="HQ39" s="7">
        <f ca="1">IFERROR(IF(HQ38+HP39&gt;HR$4,HQ38,HQ38+HP39),"")</f>
        <v>60</v>
      </c>
      <c r="HR39" s="7">
        <f t="shared" ca="1" si="288"/>
        <v>9</v>
      </c>
      <c r="HS39" s="7">
        <f t="shared" ca="1" si="158"/>
        <v>0.6984662336371632</v>
      </c>
      <c r="HT39" s="7">
        <f t="shared" ca="1" si="159"/>
        <v>7.076453559360607E-2</v>
      </c>
      <c r="HU39" s="7">
        <f t="shared" ca="1" si="160"/>
        <v>1</v>
      </c>
      <c r="HV39" s="7" t="str">
        <f t="shared" ca="1" si="161"/>
        <v>2</v>
      </c>
      <c r="HW39" s="7">
        <f ca="1">IFERROR(IF(HW38+HV39&gt;HX$4,HW38,HW38+HV39),"")</f>
        <v>60</v>
      </c>
      <c r="HX39" s="7">
        <f t="shared" ca="1" si="289"/>
        <v>10</v>
      </c>
      <c r="HY39" s="7">
        <f t="shared" ca="1" si="162"/>
        <v>0.64009110339355968</v>
      </c>
      <c r="HZ39" s="7">
        <f t="shared" ca="1" si="163"/>
        <v>0.12913966583720959</v>
      </c>
      <c r="IA39" s="7">
        <f t="shared" ca="1" si="164"/>
        <v>1</v>
      </c>
      <c r="IB39" s="7" t="str">
        <f t="shared" ca="1" si="165"/>
        <v>2</v>
      </c>
      <c r="IC39" s="7">
        <f ca="1">IFERROR(IF(IC38+IB39&gt;ID$4,IC38,IC38+IB39),"")</f>
        <v>59</v>
      </c>
      <c r="ID39" s="7">
        <f t="shared" ca="1" si="290"/>
        <v>10</v>
      </c>
      <c r="IE39" s="7">
        <f t="shared" ca="1" si="166"/>
        <v>0.60155574017564095</v>
      </c>
      <c r="IF39" s="7">
        <f t="shared" ca="1" si="167"/>
        <v>0.16767502905512832</v>
      </c>
      <c r="IG39" s="7">
        <f t="shared" ca="1" si="168"/>
        <v>1</v>
      </c>
      <c r="IH39" s="7" t="str">
        <f t="shared" ca="1" si="169"/>
        <v>2</v>
      </c>
      <c r="II39" s="7">
        <f ca="1">IFERROR(IF(II38+IH39&gt;IJ$4,II38,II38+IH39),"")</f>
        <v>59</v>
      </c>
      <c r="IJ39" s="7">
        <f t="shared" ca="1" si="291"/>
        <v>10</v>
      </c>
      <c r="IK39" s="7">
        <f t="shared" ca="1" si="170"/>
        <v>1.1914251989194047E-2</v>
      </c>
      <c r="IL39" s="7">
        <f t="shared" ca="1" si="171"/>
        <v>0.75731651724157523</v>
      </c>
      <c r="IM39" s="7">
        <f t="shared" ca="1" si="172"/>
        <v>1</v>
      </c>
      <c r="IN39" s="7" t="str">
        <f t="shared" ca="1" si="173"/>
        <v>2</v>
      </c>
      <c r="IO39" s="7">
        <f ca="1">IFERROR(IF(IO38+IN39&gt;IP$4,IO38,IO38+IN39),"")</f>
        <v>58</v>
      </c>
      <c r="IP39" s="7">
        <f t="shared" ca="1" si="292"/>
        <v>11</v>
      </c>
      <c r="IQ39" s="7">
        <f t="shared" ca="1" si="174"/>
        <v>1.2563135791355928E-2</v>
      </c>
      <c r="IR39" s="7">
        <f t="shared" ca="1" si="175"/>
        <v>0.75666763343941335</v>
      </c>
      <c r="IS39" s="7">
        <f t="shared" ca="1" si="176"/>
        <v>1</v>
      </c>
      <c r="IT39" s="7" t="str">
        <f t="shared" ca="1" si="177"/>
        <v>2</v>
      </c>
      <c r="IU39" s="7">
        <f ca="1">IFERROR(IF(IU38+IT39&gt;IV$4,IU38,IU38+IT39),"")</f>
        <v>60</v>
      </c>
      <c r="IV39" s="7">
        <f t="shared" ca="1" si="293"/>
        <v>11</v>
      </c>
      <c r="IW39" s="7">
        <f t="shared" ca="1" si="178"/>
        <v>1.2809935452764765E-2</v>
      </c>
      <c r="IX39" s="7">
        <f t="shared" ca="1" si="179"/>
        <v>0.75642083377800451</v>
      </c>
      <c r="IY39" s="7">
        <f t="shared" ca="1" si="180"/>
        <v>1</v>
      </c>
      <c r="IZ39" s="7" t="str">
        <f t="shared" ca="1" si="181"/>
        <v>2</v>
      </c>
      <c r="JA39" s="7">
        <f ca="1">IFERROR(IF(JA38+IZ39&gt;JB$4,JA38,JA38+IZ39),"")</f>
        <v>60</v>
      </c>
      <c r="JB39" s="7">
        <f t="shared" ca="1" si="294"/>
        <v>11</v>
      </c>
      <c r="JC39" s="7">
        <f t="shared" ca="1" si="182"/>
        <v>0.90493685751725739</v>
      </c>
      <c r="JD39" s="7">
        <f t="shared" ca="1" si="183"/>
        <v>-0.13570608828648811</v>
      </c>
      <c r="JE39" s="7">
        <f t="shared" ca="1" si="184"/>
        <v>0</v>
      </c>
      <c r="JF39" s="7">
        <f t="shared" ca="1" si="185"/>
        <v>0</v>
      </c>
      <c r="JG39" s="7">
        <f ca="1">IFERROR(IF(JG38+JF39&gt;JH$4,JG38,JG38+JF39),"")</f>
        <v>54</v>
      </c>
      <c r="JH39" s="7">
        <f t="shared" ca="1" si="295"/>
        <v>11</v>
      </c>
      <c r="JI39" s="7">
        <f t="shared" ca="1" si="186"/>
        <v>0.45135402519897627</v>
      </c>
      <c r="JJ39" s="7">
        <f t="shared" ca="1" si="187"/>
        <v>0.317876744031793</v>
      </c>
      <c r="JK39" s="7">
        <f t="shared" ca="1" si="188"/>
        <v>1</v>
      </c>
      <c r="JL39" s="7" t="str">
        <f t="shared" ca="1" si="189"/>
        <v>2</v>
      </c>
      <c r="JM39" s="7">
        <f ca="1">IFERROR(IF(JM38+JL39&gt;JN$4,JM38,JM38+JL39),"")</f>
        <v>59</v>
      </c>
      <c r="JN39" s="7">
        <f t="shared" ca="1" si="296"/>
        <v>11</v>
      </c>
      <c r="JO39" s="7">
        <f t="shared" ca="1" si="190"/>
        <v>0.18227301602015422</v>
      </c>
      <c r="JP39" s="7">
        <f t="shared" ca="1" si="191"/>
        <v>0.58695775321061505</v>
      </c>
      <c r="JQ39" s="7">
        <f t="shared" ca="1" si="192"/>
        <v>1</v>
      </c>
      <c r="JR39" s="7" t="str">
        <f t="shared" ca="1" si="193"/>
        <v>2</v>
      </c>
      <c r="JS39" s="7">
        <f ca="1">IFERROR(IF(JS38+JR39&gt;JT$4,JS38,JS38+JR39),"")</f>
        <v>60</v>
      </c>
      <c r="JT39" s="7">
        <f t="shared" ca="1" si="297"/>
        <v>11</v>
      </c>
      <c r="JU39" s="7">
        <f t="shared" ca="1" si="194"/>
        <v>0.7663781820624832</v>
      </c>
      <c r="JV39" s="7">
        <f t="shared" ca="1" si="195"/>
        <v>2.8525871682860693E-3</v>
      </c>
      <c r="JW39" s="7">
        <f t="shared" ca="1" si="196"/>
        <v>1</v>
      </c>
      <c r="JX39" s="7" t="str">
        <f t="shared" ca="1" si="197"/>
        <v>2</v>
      </c>
      <c r="JY39" s="7">
        <f ca="1">IFERROR(IF(JY38+JX39&gt;JZ$4,JY38,JY38+JX39),"")</f>
        <v>60</v>
      </c>
      <c r="JZ39" s="7">
        <f t="shared" ca="1" si="298"/>
        <v>11</v>
      </c>
      <c r="KA39" s="7">
        <f t="shared" ca="1" si="198"/>
        <v>0.35439872500733438</v>
      </c>
      <c r="KB39" s="7">
        <f t="shared" ca="1" si="199"/>
        <v>0.41483204422343489</v>
      </c>
      <c r="KC39" s="7">
        <f t="shared" ca="1" si="200"/>
        <v>1</v>
      </c>
      <c r="KD39" s="7" t="str">
        <f t="shared" ca="1" si="201"/>
        <v>2</v>
      </c>
      <c r="KE39" s="7">
        <f ca="1">IFERROR(IF(KE38+KD39&gt;KF$4,KE38,KE38+KD39),"")</f>
        <v>60</v>
      </c>
      <c r="KF39" s="7">
        <f t="shared" ca="1" si="299"/>
        <v>11</v>
      </c>
      <c r="KG39" s="7">
        <f t="shared" ca="1" si="202"/>
        <v>0.36545817478896592</v>
      </c>
      <c r="KH39" s="7">
        <f t="shared" ca="1" si="203"/>
        <v>0.40377259444180336</v>
      </c>
      <c r="KI39" s="7">
        <f t="shared" ca="1" si="204"/>
        <v>1</v>
      </c>
      <c r="KJ39" s="7" t="str">
        <f t="shared" ca="1" si="205"/>
        <v>2</v>
      </c>
      <c r="KK39" s="7">
        <f ca="1">IFERROR(IF(KK38+KJ39&gt;KL$4,KK38,KK38+KJ39),"")</f>
        <v>59</v>
      </c>
      <c r="KL39" s="7">
        <f t="shared" ca="1" si="300"/>
        <v>11</v>
      </c>
      <c r="KM39" s="7">
        <f t="shared" ca="1" si="206"/>
        <v>0.10619408818217635</v>
      </c>
      <c r="KN39" s="7">
        <f t="shared" ca="1" si="207"/>
        <v>0.66303668104859292</v>
      </c>
      <c r="KO39" s="7">
        <f t="shared" ca="1" si="208"/>
        <v>1</v>
      </c>
      <c r="KP39" s="7" t="str">
        <f t="shared" ca="1" si="209"/>
        <v>2</v>
      </c>
      <c r="KQ39" s="7">
        <f ca="1">IFERROR(IF(KQ38+KP39&gt;KR$4,KQ38,KQ38+KP39),"")</f>
        <v>59</v>
      </c>
      <c r="KR39" s="7">
        <f t="shared" ca="1" si="301"/>
        <v>12</v>
      </c>
      <c r="KS39" s="7">
        <f t="shared" ca="1" si="210"/>
        <v>0.84457300409615532</v>
      </c>
      <c r="KT39" s="7">
        <f t="shared" ca="1" si="211"/>
        <v>-7.5342234865386049E-2</v>
      </c>
      <c r="KU39" s="7">
        <f t="shared" ca="1" si="212"/>
        <v>0</v>
      </c>
      <c r="KV39" s="7">
        <f t="shared" ca="1" si="213"/>
        <v>0</v>
      </c>
      <c r="KW39" s="7">
        <f ca="1">IFERROR(IF(KW38+KV39&gt;KX$4,KW38,KW38+KV39),"")</f>
        <v>49</v>
      </c>
      <c r="KX39" s="7">
        <f t="shared" ca="1" si="302"/>
        <v>12</v>
      </c>
      <c r="KY39" s="7">
        <f t="shared" ca="1" si="214"/>
        <v>0.29238146641198492</v>
      </c>
      <c r="KZ39" s="7">
        <f t="shared" ca="1" si="215"/>
        <v>0.47684930281878435</v>
      </c>
      <c r="LA39" s="7">
        <f t="shared" ca="1" si="216"/>
        <v>1</v>
      </c>
      <c r="LB39" s="7" t="str">
        <f t="shared" ca="1" si="217"/>
        <v>2</v>
      </c>
      <c r="LC39" s="7">
        <f ca="1">IFERROR(IF(LC38+LB39&gt;LD$4,LC38,LC38+LB39),"")</f>
        <v>59</v>
      </c>
      <c r="LD39" s="7">
        <f t="shared" ca="1" si="303"/>
        <v>13</v>
      </c>
      <c r="LE39" s="7">
        <f t="shared" ca="1" si="218"/>
        <v>0.71677456682518081</v>
      </c>
      <c r="LF39" s="7">
        <f t="shared" ca="1" si="219"/>
        <v>5.2456202405588459E-2</v>
      </c>
      <c r="LG39" s="7">
        <f t="shared" ca="1" si="220"/>
        <v>1</v>
      </c>
      <c r="LH39" s="7" t="str">
        <f t="shared" ca="1" si="221"/>
        <v>2</v>
      </c>
      <c r="LI39" s="7">
        <f ca="1">IFERROR(IF(LI38+LH39&gt;LJ$4,LI38,LI38+LH39),"")</f>
        <v>57</v>
      </c>
      <c r="LJ39" s="7">
        <f t="shared" ca="1" si="304"/>
        <v>14</v>
      </c>
      <c r="LK39" s="7">
        <f t="shared" ca="1" si="222"/>
        <v>0.18098480610099699</v>
      </c>
      <c r="LL39" s="7">
        <f t="shared" ca="1" si="223"/>
        <v>0.58824596312977229</v>
      </c>
      <c r="LM39" s="7">
        <f t="shared" ca="1" si="224"/>
        <v>1</v>
      </c>
      <c r="LN39" s="7" t="str">
        <f t="shared" ca="1" si="225"/>
        <v>2</v>
      </c>
      <c r="LO39" s="7">
        <f ca="1">IFERROR(IF(LO38+LN39&gt;LP$4,LO38,LO38+LN39),"")</f>
        <v>60</v>
      </c>
      <c r="LP39" s="7">
        <f t="shared" ca="1" si="305"/>
        <v>14</v>
      </c>
      <c r="LQ39" s="7">
        <f t="shared" ca="1" si="226"/>
        <v>0.39741660794944911</v>
      </c>
      <c r="LR39" s="7">
        <f t="shared" ca="1" si="227"/>
        <v>0.37181416128132017</v>
      </c>
      <c r="LS39" s="7">
        <f t="shared" ca="1" si="228"/>
        <v>1</v>
      </c>
      <c r="LT39" s="7" t="str">
        <f t="shared" ca="1" si="229"/>
        <v>2</v>
      </c>
      <c r="LU39" s="7">
        <f ca="1">IFERROR(IF(LU38+LT39&gt;LV$4,LU38,LU38+LT39),"")</f>
        <v>60</v>
      </c>
      <c r="LV39" s="7">
        <f t="shared" ca="1" si="306"/>
        <v>15</v>
      </c>
      <c r="LW39" s="7">
        <f t="shared" ca="1" si="230"/>
        <v>0.94666002011786432</v>
      </c>
      <c r="LX39" s="7">
        <f t="shared" ca="1" si="231"/>
        <v>-0.17742925088709505</v>
      </c>
      <c r="LY39" s="7">
        <f t="shared" ca="1" si="232"/>
        <v>0</v>
      </c>
      <c r="LZ39" s="7">
        <f t="shared" ca="1" si="233"/>
        <v>0</v>
      </c>
      <c r="MA39" s="7">
        <f ca="1">IFERROR(IF(MA38+LZ39&gt;MB$4,MA38,MA38+LZ39),"")</f>
        <v>56</v>
      </c>
      <c r="MB39" s="7">
        <f t="shared" ca="1" si="307"/>
        <v>15</v>
      </c>
      <c r="MC39" s="7">
        <f t="shared" ca="1" si="234"/>
        <v>6.4942501048604218E-2</v>
      </c>
      <c r="MD39" s="7">
        <f t="shared" ca="1" si="235"/>
        <v>0.70428826818216506</v>
      </c>
      <c r="ME39" s="7">
        <f t="shared" ca="1" si="236"/>
        <v>1</v>
      </c>
      <c r="MF39" s="7" t="str">
        <f t="shared" ca="1" si="237"/>
        <v>2</v>
      </c>
      <c r="MG39" s="7">
        <f ca="1">IFERROR(IF(MG38+MF39&gt;MH$4,MG38,MG38+MF39),"")</f>
        <v>60</v>
      </c>
      <c r="MH39" s="7">
        <f t="shared" ca="1" si="308"/>
        <v>16</v>
      </c>
      <c r="MI39" s="7">
        <f t="shared" ca="1" si="238"/>
        <v>0.29066722004512269</v>
      </c>
      <c r="MJ39" s="7">
        <f t="shared" ca="1" si="239"/>
        <v>0.47856354918564659</v>
      </c>
      <c r="MK39" s="7">
        <f t="shared" ca="1" si="240"/>
        <v>1</v>
      </c>
      <c r="ML39" s="7" t="str">
        <f t="shared" ca="1" si="241"/>
        <v>2</v>
      </c>
      <c r="MM39" s="7">
        <f ca="1">IFERROR(IF(MM38+ML39&gt;MN$4,MM38,MM38+ML39),"")</f>
        <v>60</v>
      </c>
      <c r="MN39" s="7">
        <f t="shared" ca="1" si="309"/>
        <v>17</v>
      </c>
      <c r="MO39" s="7">
        <f t="shared" ca="1" si="242"/>
        <v>0.87453963318825678</v>
      </c>
      <c r="MP39" s="7">
        <f t="shared" ca="1" si="243"/>
        <v>-0.10530886395748751</v>
      </c>
      <c r="MQ39" s="7">
        <f t="shared" ca="1" si="244"/>
        <v>0</v>
      </c>
      <c r="MR39" s="7">
        <f t="shared" ca="1" si="245"/>
        <v>0</v>
      </c>
      <c r="MS39" s="7">
        <f ca="1">IFERROR(IF(MS38+MR39&gt;MT$4,MS38,MS38+MR39),"")</f>
        <v>59</v>
      </c>
      <c r="MT39" s="7">
        <f t="shared" ca="1" si="310"/>
        <v>17</v>
      </c>
      <c r="MU39" s="7">
        <f t="shared" ca="1" si="246"/>
        <v>0.24615472302442176</v>
      </c>
      <c r="MV39" s="7">
        <f t="shared" ca="1" si="247"/>
        <v>0.52307604620634751</v>
      </c>
      <c r="MW39" s="7">
        <f t="shared" ca="1" si="248"/>
        <v>1</v>
      </c>
      <c r="MX39" s="7" t="str">
        <f t="shared" ca="1" si="249"/>
        <v>2</v>
      </c>
      <c r="MY39" s="7">
        <f ca="1">IFERROR(IF(MY38+MX39&gt;MZ$4,MY38,MY38+MX39),"")</f>
        <v>60</v>
      </c>
      <c r="MZ39" s="7">
        <f t="shared" ca="1" si="311"/>
        <v>17</v>
      </c>
      <c r="NA39" s="7">
        <f t="shared" ca="1" si="250"/>
        <v>0.87761584852033891</v>
      </c>
      <c r="NB39" s="7">
        <f t="shared" ca="1" si="251"/>
        <v>-0.10838507928956964</v>
      </c>
      <c r="NC39" s="7">
        <f t="shared" ca="1" si="252"/>
        <v>0</v>
      </c>
      <c r="ND39" s="7">
        <f t="shared" ca="1" si="253"/>
        <v>0</v>
      </c>
      <c r="NE39" s="7">
        <f ca="1">IFERROR(IF(NE38+ND39&gt;NF$4,NE38,NE38+ND39),"")</f>
        <v>58</v>
      </c>
      <c r="NF39" s="7">
        <f t="shared" ca="1" si="312"/>
        <v>17</v>
      </c>
      <c r="NG39" s="7">
        <f t="shared" ca="1" si="254"/>
        <v>0.39269539553260213</v>
      </c>
      <c r="NH39" s="7">
        <f t="shared" ca="1" si="255"/>
        <v>0.37653537369816714</v>
      </c>
      <c r="NI39" s="7">
        <f t="shared" ca="1" si="256"/>
        <v>1</v>
      </c>
      <c r="NJ39" s="7" t="str">
        <f t="shared" ca="1" si="257"/>
        <v>2</v>
      </c>
      <c r="NK39" s="7">
        <f ca="1">IFERROR(IF(NK38+NJ39&gt;NL$4,NK38,NK38+NJ39),"")</f>
        <v>60</v>
      </c>
      <c r="NL39" s="7">
        <f t="shared" ca="1" si="313"/>
        <v>17</v>
      </c>
      <c r="NM39" s="7">
        <f t="shared" ca="1" si="258"/>
        <v>0.38510670665279023</v>
      </c>
      <c r="NN39" s="7">
        <f t="shared" ca="1" si="259"/>
        <v>0.38412406257797904</v>
      </c>
      <c r="NO39" s="7">
        <f t="shared" ca="1" si="260"/>
        <v>1</v>
      </c>
      <c r="NP39" s="7" t="str">
        <f t="shared" ca="1" si="261"/>
        <v>2</v>
      </c>
      <c r="NQ39" s="7">
        <f ca="1">IFERROR(IF(NQ38+NP39&gt;NR$4,NQ38,NQ38+NP39),"")</f>
        <v>59</v>
      </c>
      <c r="NR39" s="7">
        <f t="shared" ca="1" si="314"/>
        <v>17</v>
      </c>
      <c r="NT39">
        <v>37</v>
      </c>
      <c r="NU39" s="7" t="s">
        <v>19</v>
      </c>
      <c r="NV39" s="7" t="str">
        <f t="shared" ca="1" si="16"/>
        <v/>
      </c>
      <c r="NW39" s="7" t="str">
        <f t="shared" ca="1" si="8"/>
        <v/>
      </c>
      <c r="NX39" t="str">
        <f ca="1">IFERROR(VLOOKUP(NT39,$K$3:$AK$568,8,FALSE),"")</f>
        <v/>
      </c>
      <c r="NY39" t="str">
        <f ca="1">IFERROR(VLOOKUP(NT39,$K$3:$AK$568,9,FALSE),"")</f>
        <v/>
      </c>
      <c r="NZ39" s="7" t="str">
        <f ca="1">IFERROR(VLOOKUP(NT39,$K$3:$AK$568,27,FALSE),"")</f>
        <v/>
      </c>
      <c r="OB39">
        <v>37</v>
      </c>
      <c r="OC39" s="7" t="s">
        <v>19</v>
      </c>
      <c r="OD39" t="e">
        <f t="shared" ca="1" si="17"/>
        <v>#N/A</v>
      </c>
      <c r="OE39" s="7" t="str">
        <f t="shared" ca="1" si="18"/>
        <v/>
      </c>
      <c r="OF39" s="7" t="str">
        <f t="shared" ca="1" si="19"/>
        <v/>
      </c>
      <c r="OG39" t="str">
        <f t="shared" ca="1" si="20"/>
        <v/>
      </c>
      <c r="OI39">
        <v>37</v>
      </c>
      <c r="OJ39" s="7" t="s">
        <v>19</v>
      </c>
      <c r="OK39" s="7" t="str">
        <f t="shared" ca="1" si="21"/>
        <v/>
      </c>
      <c r="OL39" s="7" t="str">
        <f t="shared" ca="1" si="22"/>
        <v/>
      </c>
      <c r="OM39" t="str">
        <f ca="1">IFERROR(VLOOKUP(OI39,$L$3:$AK$568,7,FALSE),"")</f>
        <v/>
      </c>
      <c r="ON39" t="str">
        <f ca="1">IFERROR(VLOOKUP(OI39,$L$3:$AK$568,8,FALSE),"")</f>
        <v/>
      </c>
      <c r="OO39" s="7" t="str">
        <f ca="1">IFERROR(VLOOKUP(OI39,$L$3:$AK$568,26,FALSE),"")</f>
        <v/>
      </c>
      <c r="OQ39">
        <v>37</v>
      </c>
      <c r="OR39" s="7" t="s">
        <v>19</v>
      </c>
      <c r="OS39" t="e">
        <f t="shared" ca="1" si="23"/>
        <v>#N/A</v>
      </c>
      <c r="OT39" s="7" t="str">
        <f t="shared" ca="1" si="24"/>
        <v/>
      </c>
      <c r="OU39" s="7" t="str">
        <f t="shared" ca="1" si="25"/>
        <v/>
      </c>
      <c r="OV39" t="str">
        <f t="shared" ca="1" si="26"/>
        <v/>
      </c>
      <c r="OX39">
        <v>37</v>
      </c>
      <c r="OY39" s="7" t="s">
        <v>19</v>
      </c>
      <c r="OZ39" s="7" t="str">
        <f t="shared" ca="1" si="27"/>
        <v/>
      </c>
      <c r="PA39" s="7" t="str">
        <f t="shared" ca="1" si="28"/>
        <v/>
      </c>
      <c r="PB39" t="str">
        <f ca="1">IFERROR(VLOOKUP(OX39,$M$3:$AK$568,6,FALSE),"")</f>
        <v/>
      </c>
      <c r="PC39" t="str">
        <f ca="1">IFERROR(VLOOKUP(OX39,$M$3:$AK$568,7,FALSE),"")</f>
        <v/>
      </c>
      <c r="PD39" s="7" t="str">
        <f ca="1">IFERROR(VLOOKUP(OX39,$M$3:$AK$568,25,FALSE),"")</f>
        <v/>
      </c>
      <c r="PF39">
        <v>37</v>
      </c>
      <c r="PG39" s="7" t="s">
        <v>19</v>
      </c>
      <c r="PH39" t="e">
        <f t="shared" ca="1" si="29"/>
        <v>#N/A</v>
      </c>
      <c r="PI39" s="7" t="str">
        <f t="shared" ca="1" si="30"/>
        <v/>
      </c>
      <c r="PJ39" s="7" t="str">
        <f t="shared" ca="1" si="31"/>
        <v/>
      </c>
      <c r="PK39" t="str">
        <f t="shared" ca="1" si="32"/>
        <v/>
      </c>
      <c r="PM39">
        <v>37</v>
      </c>
      <c r="PN39" s="7" t="s">
        <v>19</v>
      </c>
      <c r="PO39" s="202" t="str">
        <f t="shared" ca="1" si="33"/>
        <v/>
      </c>
      <c r="PP39" s="7" t="str">
        <f t="shared" ca="1" si="34"/>
        <v/>
      </c>
      <c r="PQ39" t="str">
        <f ca="1">IFERROR(VLOOKUP(PM39,$G$325:$R$409,12,FALSE),"")</f>
        <v/>
      </c>
      <c r="PR39" t="e">
        <f ca="1">VLOOKUP(PM39,$G$324:$Q$409,11,FALSE)</f>
        <v>#N/A</v>
      </c>
      <c r="PS39" s="7" t="str">
        <f ca="1">VLOOKUP(PQ39,$R$325:$Y$409,8,FALSE)</f>
        <v>- -</v>
      </c>
      <c r="PT39" s="7">
        <f ca="1">ReSt</f>
        <v>-4</v>
      </c>
      <c r="PU39" s="7" t="e">
        <f t="shared" ca="1" si="35"/>
        <v>#N/A</v>
      </c>
      <c r="PV39" s="7" t="e">
        <f t="shared" ca="1" si="36"/>
        <v>#N/A</v>
      </c>
      <c r="PW39" s="7" t="str">
        <f ca="1">VLOOKUP(PQ39,$R$325:$AK$409,8,FALSE)</f>
        <v>- -</v>
      </c>
      <c r="PX39" s="7"/>
      <c r="PY39">
        <v>37</v>
      </c>
      <c r="PZ39" s="7" t="s">
        <v>19</v>
      </c>
      <c r="QA39" t="str">
        <f t="shared" ca="1" si="37"/>
        <v/>
      </c>
      <c r="QB39" s="7" t="str">
        <f t="shared" ca="1" si="38"/>
        <v/>
      </c>
      <c r="QC39" s="7" t="str">
        <f t="shared" ca="1" si="39"/>
        <v/>
      </c>
      <c r="QD39" t="str">
        <f t="shared" ca="1" si="40"/>
        <v/>
      </c>
      <c r="QF39">
        <v>37</v>
      </c>
      <c r="QG39" s="7" t="s">
        <v>19</v>
      </c>
      <c r="QH39" s="7" t="str">
        <f t="shared" ca="1" si="41"/>
        <v/>
      </c>
      <c r="QI39" s="7" t="e">
        <f t="shared" ca="1" si="42"/>
        <v>#VALUE!</v>
      </c>
      <c r="QJ39" t="e">
        <f t="shared" ca="1" si="43"/>
        <v>#N/A</v>
      </c>
      <c r="QK39" s="7" t="e">
        <f t="shared" ca="1" si="44"/>
        <v>#N/A</v>
      </c>
      <c r="QM39">
        <v>37</v>
      </c>
      <c r="QN39" s="7" t="s">
        <v>19</v>
      </c>
      <c r="QO39" t="str">
        <f t="shared" ca="1" si="45"/>
        <v/>
      </c>
      <c r="QP39" s="7" t="str">
        <f t="shared" ca="1" si="46"/>
        <v/>
      </c>
      <c r="QQ39" t="str">
        <f t="shared" ca="1" si="47"/>
        <v/>
      </c>
    </row>
    <row r="40" spans="1:459" x14ac:dyDescent="0.25">
      <c r="A40" s="240" t="str">
        <f>IF('Character Sheet'!$B$4="Creature","N","Y")</f>
        <v>Y</v>
      </c>
      <c r="C40" s="75"/>
      <c r="D40" s="76"/>
      <c r="F40" s="75"/>
      <c r="G40" s="76"/>
      <c r="I40" s="75"/>
      <c r="J40" s="85"/>
      <c r="K40" s="85">
        <f t="shared" ca="1" si="9"/>
        <v>4</v>
      </c>
      <c r="L40" s="85">
        <f t="shared" ca="1" si="316"/>
        <v>0</v>
      </c>
      <c r="M40" s="70">
        <f t="shared" ca="1" si="321"/>
        <v>2</v>
      </c>
      <c r="O40" s="222" t="str">
        <f t="shared" ca="1" si="12"/>
        <v>- -</v>
      </c>
      <c r="Q40" s="7" t="str">
        <f t="shared" si="50"/>
        <v/>
      </c>
      <c r="R40" s="9" t="s">
        <v>1253</v>
      </c>
      <c r="S40" s="9"/>
      <c r="T40" s="61" t="str">
        <f>SUBSTITUTE(IFERROR(IFERROR(VLOOKUP(R40,'[1]Skill Statistics'!$A$3:$C$513,2,FALSE),VLOOKUP(Q40,'[1]Skill Statistics'!$A$3:$C$513,2,FALSE)),T39),"R*","ReSt")</f>
        <v>- -</v>
      </c>
      <c r="U40" s="61" t="str">
        <f>IFERROR(IFERROR(VLOOKUP(R40,'[1]Skill Statistics'!$A$3:$C$513,3,FALSE),VLOOKUP(Q40,'[1]Skill Statistics'!$A$3:$C$513,3,FALSE)),U39)</f>
        <v>- -</v>
      </c>
      <c r="V40" s="61" t="str">
        <f>IF(ISNUMBER(SEARCH("Category",R40)),"- -",IFERROR(IFERROR(VLOOKUP(Q40,[1]Professions!$A$4:$AM$288,MATCH(Profession,[1]Professions!$A$1:$AM$1,0),FALSE),VLOOKUP(Q40,Calculations!$B$91:$I$95,8,FALSE)),"- -"))</f>
        <v>- -</v>
      </c>
      <c r="W40" s="60" t="str">
        <f t="shared" si="13"/>
        <v>- -</v>
      </c>
      <c r="X40" s="7" t="str">
        <f ca="1">IFERROR(VLOOKUP(R40,$BS$6:$NR$519,MATCH(ActualLevel,$BS$3:$NR$3,0),FALSE),"- -")</f>
        <v>- -</v>
      </c>
      <c r="Y40" s="7" t="str">
        <f t="shared" si="320"/>
        <v>- -</v>
      </c>
      <c r="Z40" s="7" t="str">
        <f>IFERROR(VLOOKUP(Y40,Charts!$BQ$2:$BR$52,2,FALSE),"- -")</f>
        <v>- -</v>
      </c>
      <c r="AA40" s="7" t="str">
        <f t="shared" ca="1" si="51"/>
        <v>- -</v>
      </c>
      <c r="AB40" s="7" t="str">
        <f t="shared" si="317"/>
        <v>- -</v>
      </c>
      <c r="AC40" s="7"/>
      <c r="AD40" s="7"/>
      <c r="AE40" s="7"/>
      <c r="AF40" s="7"/>
      <c r="AG40" s="7"/>
      <c r="AH40" s="43"/>
      <c r="AI40" s="7"/>
      <c r="AJ40" s="7"/>
      <c r="AK40" s="7">
        <f t="shared" ca="1" si="52"/>
        <v>0</v>
      </c>
      <c r="AL40" s="7"/>
      <c r="AM40" s="69">
        <f>IFERROR(VLOOKUP(R40,'[1]Skill Statistics'!$A$3:$AN$513,MATCH(Profession,'[1]Skill Statistics'!$A$2:$AN$2,0),FALSE),0)</f>
        <v>0</v>
      </c>
      <c r="AN40" s="85">
        <f>IFERROR(VLOOKUP(Q40,'[1]Skill Statistics'!$A$3:$BK$513,MATCH(Archetype,'[1]Skill Statistics'!$A$2:$BK$2,0),FALSE),0)</f>
        <v>0</v>
      </c>
      <c r="AO40" s="85">
        <f>IFERROR(VLOOKUP(Q40,'[1]Skill Statistics'!$A$3:$BB$513,MATCH(Race,'[1]Skill Statistics'!$A$2:$BB$2,0),FALSE),0)</f>
        <v>0</v>
      </c>
      <c r="AP40" s="85">
        <f t="shared" ca="1" si="14"/>
        <v>0</v>
      </c>
      <c r="AQ40" s="70"/>
      <c r="AS40" s="69" t="str">
        <f>IFERROR(VLOOKUP(Q40,'[1]Professional Skills'!$A$4:$AM$288,MATCH(Profession,'[1]Professional Skills'!$A$3:$AM$3,0),FALSE),"- -")</f>
        <v>- -</v>
      </c>
      <c r="AU40" s="7" t="str">
        <f t="shared" si="319"/>
        <v>- -</v>
      </c>
      <c r="AV40" s="7">
        <f t="shared" ca="1" si="318"/>
        <v>0</v>
      </c>
      <c r="AW40" t="str">
        <f t="shared" si="55"/>
        <v/>
      </c>
      <c r="AX40" t="str">
        <f>IFERROR(_xlfn.RANK.EQ(AW40,$AW$5:$AW$568),"")</f>
        <v/>
      </c>
      <c r="AY40">
        <f t="shared" si="3"/>
        <v>0</v>
      </c>
      <c r="AZ40" s="70" t="str">
        <f t="shared" si="53"/>
        <v/>
      </c>
      <c r="BB40" s="69" t="str">
        <f>IFERROR(IF(Q40="Language",VLOOKUP(R40,[1]Cultures!$B$4:$N$218,MATCH(Culture,[1]Cultures!$B$3:$N$3,0),FALSE),VLOOKUP(Q40,[1]Cultures!$B$4:$O$212,MATCH(Culture,[1]Cultures!$B$3:$O$3,0),FALSE)),"- -")</f>
        <v>- -</v>
      </c>
      <c r="BD40">
        <f t="shared" ca="1" si="315"/>
        <v>0</v>
      </c>
      <c r="BE40" t="str">
        <f t="shared" si="262"/>
        <v/>
      </c>
      <c r="BI40" s="7" t="str">
        <f t="shared" si="54"/>
        <v>- -</v>
      </c>
      <c r="BJ40" s="7"/>
      <c r="BK40" s="7"/>
      <c r="BL40" s="70" t="str">
        <f t="shared" si="6"/>
        <v>- -</v>
      </c>
      <c r="BN40" s="69" t="str">
        <f>IFERROR(VLOOKUP(V40,Charts!$BT$2:$BV$14,3,FALSE),"- -")</f>
        <v>- -</v>
      </c>
      <c r="BO40" s="85" t="str">
        <f t="shared" ca="1" si="15"/>
        <v>- -</v>
      </c>
      <c r="BP40" s="70" t="str">
        <f t="shared" ca="1" si="263"/>
        <v>- -</v>
      </c>
      <c r="BR40" s="7">
        <v>35</v>
      </c>
      <c r="BS40" s="9" t="str">
        <f ca="1">VLOOKUP(BR40,$O$3:$R$568,4,FALSE)</f>
        <v>Heavy Weapon 4</v>
      </c>
      <c r="BT40" s="7" t="str">
        <f ca="1">VLOOKUP(BS40,$R$3:$V$568,5,FALSE)</f>
        <v>6 / 8</v>
      </c>
      <c r="BU40" s="7">
        <f ca="1">VLOOKUP(BT40,Charts!$BT$2:$BV$14,3,FALSE)</f>
        <v>0.38461538461538464</v>
      </c>
      <c r="BV40" s="7" t="str">
        <f t="shared" ca="1" si="56"/>
        <v>6</v>
      </c>
      <c r="BW40" s="7" t="str">
        <f t="shared" ca="1" si="57"/>
        <v>8</v>
      </c>
      <c r="BY40" s="7">
        <f t="shared" ca="1" si="58"/>
        <v>0.79806995588353413</v>
      </c>
      <c r="BZ40" s="7">
        <f t="shared" ca="1" si="59"/>
        <v>-0.4134545712681495</v>
      </c>
      <c r="CA40" s="7">
        <f t="shared" ca="1" si="60"/>
        <v>0</v>
      </c>
      <c r="CB40" s="7">
        <f t="shared" ca="1" si="61"/>
        <v>0</v>
      </c>
      <c r="CC40" s="7">
        <f ca="1">IFERROR(IF(CC39+CB40&gt;CD$4,CC39,CC39+CB40),"")</f>
        <v>38</v>
      </c>
      <c r="CD40" s="7">
        <f t="shared" ca="1" si="264"/>
        <v>0</v>
      </c>
      <c r="CE40" s="7">
        <f t="shared" ca="1" si="62"/>
        <v>0.70574102826396901</v>
      </c>
      <c r="CF40" s="7">
        <f t="shared" ca="1" si="63"/>
        <v>-0.32112564364858437</v>
      </c>
      <c r="CG40" s="7">
        <f t="shared" ca="1" si="64"/>
        <v>0</v>
      </c>
      <c r="CH40" s="7">
        <f t="shared" ca="1" si="65"/>
        <v>0</v>
      </c>
      <c r="CI40" s="7">
        <f ca="1">IFERROR(IF(CI39+CH40&gt;CJ$4,CI39,CI39+CH40),"")</f>
        <v>50</v>
      </c>
      <c r="CJ40" s="7">
        <f t="shared" ca="1" si="265"/>
        <v>0</v>
      </c>
      <c r="CK40" s="7">
        <f t="shared" ca="1" si="66"/>
        <v>0.99571001904724665</v>
      </c>
      <c r="CL40" s="7">
        <f t="shared" ca="1" si="67"/>
        <v>-0.61109463443186196</v>
      </c>
      <c r="CM40" s="7">
        <f t="shared" ca="1" si="68"/>
        <v>0</v>
      </c>
      <c r="CN40" s="7">
        <f t="shared" ca="1" si="69"/>
        <v>0</v>
      </c>
      <c r="CO40" s="7">
        <f ca="1">IFERROR(IF(CO39+CN40&gt;CP$4,CO39,CO39+CN40),"")</f>
        <v>59</v>
      </c>
      <c r="CP40" s="7">
        <f t="shared" ca="1" si="266"/>
        <v>0</v>
      </c>
      <c r="CQ40" s="7">
        <f t="shared" ca="1" si="70"/>
        <v>0.30903851550763617</v>
      </c>
      <c r="CR40" s="7">
        <f t="shared" ca="1" si="71"/>
        <v>7.5576869107748468E-2</v>
      </c>
      <c r="CS40" s="7">
        <f t="shared" ca="1" si="72"/>
        <v>1</v>
      </c>
      <c r="CT40" s="7" t="str">
        <f t="shared" ca="1" si="73"/>
        <v>6</v>
      </c>
      <c r="CU40" s="7">
        <f ca="1">IFERROR(IF(CU39+CT40&gt;CV$4,CU39,CU39+CT40),"")</f>
        <v>59</v>
      </c>
      <c r="CV40" s="7">
        <f t="shared" ca="1" si="267"/>
        <v>0</v>
      </c>
      <c r="CW40" s="7">
        <f t="shared" ca="1" si="74"/>
        <v>0.35182733384395715</v>
      </c>
      <c r="CX40" s="7">
        <f t="shared" ca="1" si="75"/>
        <v>3.278805077142749E-2</v>
      </c>
      <c r="CY40" s="7">
        <f t="shared" ca="1" si="76"/>
        <v>1</v>
      </c>
      <c r="CZ40" s="7" t="str">
        <f t="shared" ca="1" si="77"/>
        <v>6</v>
      </c>
      <c r="DA40" s="7">
        <f ca="1">IFERROR(IF(DA39+CZ40&gt;DB$4,DA39,DA39+CZ40),"")</f>
        <v>60</v>
      </c>
      <c r="DB40" s="7">
        <f t="shared" ca="1" si="268"/>
        <v>0</v>
      </c>
      <c r="DC40" s="7">
        <f t="shared" ca="1" si="78"/>
        <v>0.37360938068522687</v>
      </c>
      <c r="DD40" s="7">
        <f t="shared" ca="1" si="79"/>
        <v>1.1006003930157771E-2</v>
      </c>
      <c r="DE40" s="7">
        <f t="shared" ca="1" si="80"/>
        <v>1</v>
      </c>
      <c r="DF40" s="7" t="str">
        <f t="shared" ca="1" si="81"/>
        <v>6</v>
      </c>
      <c r="DG40" s="7">
        <f ca="1">IFERROR(IF(DG39+DF40&gt;DH$4,DG39,DG39+DF40),"")</f>
        <v>55</v>
      </c>
      <c r="DH40" s="7">
        <f t="shared" ca="1" si="269"/>
        <v>0</v>
      </c>
      <c r="DI40" s="7">
        <f t="shared" ca="1" si="82"/>
        <v>0.84469264390481347</v>
      </c>
      <c r="DJ40" s="7">
        <f t="shared" ca="1" si="83"/>
        <v>-0.46007725928942883</v>
      </c>
      <c r="DK40" s="7">
        <f t="shared" ca="1" si="84"/>
        <v>0</v>
      </c>
      <c r="DL40" s="7">
        <f t="shared" ca="1" si="85"/>
        <v>0</v>
      </c>
      <c r="DM40" s="7">
        <f ca="1">IFERROR(IF(DM39+DL40&gt;DN$4,DM39,DM39+DL40),"")</f>
        <v>60</v>
      </c>
      <c r="DN40" s="7">
        <f t="shared" ca="1" si="270"/>
        <v>0</v>
      </c>
      <c r="DO40" s="7">
        <f t="shared" ca="1" si="86"/>
        <v>0.96902620362934533</v>
      </c>
      <c r="DP40" s="7">
        <f t="shared" ca="1" si="87"/>
        <v>-0.58441081901396075</v>
      </c>
      <c r="DQ40" s="7">
        <f t="shared" ca="1" si="88"/>
        <v>0</v>
      </c>
      <c r="DR40" s="7">
        <f t="shared" ca="1" si="89"/>
        <v>0</v>
      </c>
      <c r="DS40" s="7">
        <f ca="1">IFERROR(IF(DS39+DR40&gt;DT$4,DS39,DS39+DR40),"")</f>
        <v>59</v>
      </c>
      <c r="DT40" s="7">
        <f t="shared" ca="1" si="271"/>
        <v>0</v>
      </c>
      <c r="DU40" s="7">
        <f t="shared" ca="1" si="90"/>
        <v>0.1329981565926055</v>
      </c>
      <c r="DV40" s="7">
        <f t="shared" ca="1" si="91"/>
        <v>0.25161722802277914</v>
      </c>
      <c r="DW40" s="7">
        <f t="shared" ca="1" si="92"/>
        <v>1</v>
      </c>
      <c r="DX40" s="7" t="str">
        <f t="shared" ca="1" si="93"/>
        <v>6</v>
      </c>
      <c r="DY40" s="7">
        <f ca="1">IFERROR(IF(DY39+DX40&gt;DZ$4,DY39,DY39+DX40),"")</f>
        <v>59</v>
      </c>
      <c r="DZ40" s="7">
        <f t="shared" ca="1" si="272"/>
        <v>0</v>
      </c>
      <c r="EA40" s="7">
        <f t="shared" ca="1" si="94"/>
        <v>0.12402347395656377</v>
      </c>
      <c r="EB40" s="7">
        <f t="shared" ca="1" si="95"/>
        <v>0.26059191065882087</v>
      </c>
      <c r="EC40" s="7">
        <f t="shared" ca="1" si="96"/>
        <v>1</v>
      </c>
      <c r="ED40" s="7" t="str">
        <f t="shared" ca="1" si="97"/>
        <v>6</v>
      </c>
      <c r="EE40" s="7">
        <f ca="1">IFERROR(IF(EE39+ED40&gt;EF$4,EE39,EE39+ED40),"")</f>
        <v>56</v>
      </c>
      <c r="EF40" s="7">
        <f t="shared" ca="1" si="273"/>
        <v>0</v>
      </c>
      <c r="EG40" s="7">
        <f t="shared" ca="1" si="98"/>
        <v>0.71957499663461144</v>
      </c>
      <c r="EH40" s="7">
        <f t="shared" ca="1" si="99"/>
        <v>-0.3349596120192268</v>
      </c>
      <c r="EI40" s="7">
        <f t="shared" ca="1" si="100"/>
        <v>0</v>
      </c>
      <c r="EJ40" s="7">
        <f t="shared" ca="1" si="101"/>
        <v>0</v>
      </c>
      <c r="EK40" s="7">
        <f ca="1">IFERROR(IF(EK39+EJ40&gt;EL$4,EK39,EK39+EJ40),"")</f>
        <v>58</v>
      </c>
      <c r="EL40" s="7">
        <f t="shared" ca="1" si="274"/>
        <v>0</v>
      </c>
      <c r="EM40" s="7">
        <f t="shared" ca="1" si="102"/>
        <v>0.45308106876275489</v>
      </c>
      <c r="EN40" s="7">
        <f t="shared" ca="1" si="103"/>
        <v>-6.8465684147370254E-2</v>
      </c>
      <c r="EO40" s="7">
        <f t="shared" ca="1" si="104"/>
        <v>0</v>
      </c>
      <c r="EP40" s="7">
        <f t="shared" ca="1" si="105"/>
        <v>0</v>
      </c>
      <c r="EQ40" s="7">
        <f ca="1">IFERROR(IF(EQ39+EP40&gt;ER$4,EQ39,EQ39+EP40),"")</f>
        <v>51</v>
      </c>
      <c r="ER40" s="7">
        <f t="shared" ca="1" si="275"/>
        <v>0</v>
      </c>
      <c r="ES40" s="7">
        <f t="shared" ca="1" si="106"/>
        <v>0.53131670186895052</v>
      </c>
      <c r="ET40" s="7">
        <f t="shared" ca="1" si="107"/>
        <v>-0.14670131725356589</v>
      </c>
      <c r="EU40" s="7">
        <f t="shared" ca="1" si="108"/>
        <v>0</v>
      </c>
      <c r="EV40" s="7">
        <f t="shared" ca="1" si="109"/>
        <v>0</v>
      </c>
      <c r="EW40" s="7">
        <f ca="1">IFERROR(IF(EW39+EV40&gt;EX$4,EW39,EW39+EV40),"")</f>
        <v>59</v>
      </c>
      <c r="EX40" s="7">
        <f t="shared" ca="1" si="276"/>
        <v>0</v>
      </c>
      <c r="EY40" s="7">
        <f t="shared" ca="1" si="110"/>
        <v>0.70173383996994187</v>
      </c>
      <c r="EZ40" s="7">
        <f t="shared" ca="1" si="111"/>
        <v>-0.31711845535455724</v>
      </c>
      <c r="FA40" s="7">
        <f t="shared" ca="1" si="112"/>
        <v>0</v>
      </c>
      <c r="FB40" s="7">
        <f t="shared" ca="1" si="113"/>
        <v>0</v>
      </c>
      <c r="FC40" s="7">
        <f ca="1">IFERROR(IF(FC39+FB40&gt;FD$4,FC39,FC39+FB40),"")</f>
        <v>59</v>
      </c>
      <c r="FD40" s="7">
        <f t="shared" ca="1" si="277"/>
        <v>0</v>
      </c>
      <c r="FE40" s="7">
        <f t="shared" ca="1" si="114"/>
        <v>0.49363818038881557</v>
      </c>
      <c r="FF40" s="7">
        <f t="shared" ca="1" si="115"/>
        <v>-0.10902279577343094</v>
      </c>
      <c r="FG40" s="7">
        <f t="shared" ca="1" si="116"/>
        <v>0</v>
      </c>
      <c r="FH40" s="7">
        <f t="shared" ca="1" si="117"/>
        <v>0</v>
      </c>
      <c r="FI40" s="7">
        <f ca="1">IFERROR(IF(FI39+FH40&gt;FJ$4,FI39,FI39+FH40),"")</f>
        <v>59</v>
      </c>
      <c r="FJ40" s="7">
        <f t="shared" ca="1" si="278"/>
        <v>0</v>
      </c>
      <c r="FK40" s="7">
        <f t="shared" ca="1" si="118"/>
        <v>0.74505098571358597</v>
      </c>
      <c r="FL40" s="7">
        <f t="shared" ca="1" si="119"/>
        <v>-0.36043560109820133</v>
      </c>
      <c r="FM40" s="7">
        <f t="shared" ca="1" si="120"/>
        <v>0</v>
      </c>
      <c r="FN40" s="7">
        <f t="shared" ca="1" si="121"/>
        <v>0</v>
      </c>
      <c r="FO40" s="7">
        <f ca="1">IFERROR(IF(FO39+FN40&gt;FP$4,FO39,FO39+FN40),"")</f>
        <v>56</v>
      </c>
      <c r="FP40" s="7">
        <f t="shared" ca="1" si="279"/>
        <v>0</v>
      </c>
      <c r="FQ40" s="7">
        <f t="shared" ca="1" si="122"/>
        <v>0.91912464057787346</v>
      </c>
      <c r="FR40" s="7">
        <f t="shared" ca="1" si="123"/>
        <v>-0.53450925596248888</v>
      </c>
      <c r="FS40" s="7">
        <f t="shared" ca="1" si="124"/>
        <v>0</v>
      </c>
      <c r="FT40" s="7">
        <f t="shared" ca="1" si="125"/>
        <v>0</v>
      </c>
      <c r="FU40" s="7">
        <f ca="1">IFERROR(IF(FU39+FT40&gt;FV$4,FU39,FU39+FT40),"")</f>
        <v>60</v>
      </c>
      <c r="FV40" s="7">
        <f t="shared" ca="1" si="280"/>
        <v>0</v>
      </c>
      <c r="FW40" s="7">
        <f t="shared" ca="1" si="126"/>
        <v>0.11013226027617262</v>
      </c>
      <c r="FX40" s="7">
        <f t="shared" ca="1" si="127"/>
        <v>0.27448312433921201</v>
      </c>
      <c r="FY40" s="7">
        <f t="shared" ca="1" si="128"/>
        <v>1</v>
      </c>
      <c r="FZ40" s="7" t="str">
        <f t="shared" ca="1" si="129"/>
        <v>6</v>
      </c>
      <c r="GA40" s="7">
        <f ca="1">IFERROR(IF(GA39+FZ40&gt;GB$4,GA39,GA39+FZ40),"")</f>
        <v>55</v>
      </c>
      <c r="GB40" s="7">
        <f t="shared" ca="1" si="281"/>
        <v>1</v>
      </c>
      <c r="GC40" s="7">
        <f t="shared" ca="1" si="130"/>
        <v>0.69198081381228205</v>
      </c>
      <c r="GD40" s="7">
        <f t="shared" ca="1" si="131"/>
        <v>-0.30736542919689741</v>
      </c>
      <c r="GE40" s="7">
        <f t="shared" ca="1" si="132"/>
        <v>0</v>
      </c>
      <c r="GF40" s="7">
        <f t="shared" ca="1" si="133"/>
        <v>0</v>
      </c>
      <c r="GG40" s="7">
        <f ca="1">IFERROR(IF(GG39+GF40&gt;GH$4,GG39,GG39+GF40),"")</f>
        <v>59</v>
      </c>
      <c r="GH40" s="7">
        <f t="shared" ca="1" si="282"/>
        <v>1</v>
      </c>
      <c r="GI40" s="7">
        <f t="shared" ca="1" si="134"/>
        <v>7.5257747674365549E-2</v>
      </c>
      <c r="GJ40" s="7">
        <f t="shared" ca="1" si="135"/>
        <v>0.30935763694101909</v>
      </c>
      <c r="GK40" s="7">
        <f t="shared" ca="1" si="136"/>
        <v>1</v>
      </c>
      <c r="GL40" s="7" t="str">
        <f t="shared" ca="1" si="137"/>
        <v>6</v>
      </c>
      <c r="GM40" s="7">
        <f ca="1">IFERROR(IF(GM39+GL40&gt;GN$4,GM39,GM39+GL40),"")</f>
        <v>57</v>
      </c>
      <c r="GN40" s="7">
        <f t="shared" ca="1" si="283"/>
        <v>1</v>
      </c>
      <c r="GO40" s="7">
        <f t="shared" ca="1" si="138"/>
        <v>0.67242989240622586</v>
      </c>
      <c r="GP40" s="7">
        <f t="shared" ca="1" si="139"/>
        <v>-0.28781450779084122</v>
      </c>
      <c r="GQ40" s="7">
        <f t="shared" ca="1" si="140"/>
        <v>0</v>
      </c>
      <c r="GR40" s="7">
        <f t="shared" ca="1" si="141"/>
        <v>0</v>
      </c>
      <c r="GS40" s="7">
        <f ca="1">IFERROR(IF(GS39+GR40&gt;GT$4,GS39,GS39+GR40),"")</f>
        <v>58</v>
      </c>
      <c r="GT40" s="7">
        <f t="shared" ca="1" si="284"/>
        <v>1</v>
      </c>
      <c r="GU40" s="7">
        <f t="shared" ca="1" si="142"/>
        <v>0.97297938220755253</v>
      </c>
      <c r="GV40" s="7">
        <f t="shared" ca="1" si="143"/>
        <v>-0.58836399759216795</v>
      </c>
      <c r="GW40" s="7">
        <f t="shared" ca="1" si="144"/>
        <v>0</v>
      </c>
      <c r="GX40" s="7">
        <f t="shared" ca="1" si="145"/>
        <v>0</v>
      </c>
      <c r="GY40" s="7">
        <f ca="1">IFERROR(IF(GY39+GX40&gt;GZ$4,GY39,GY39+GX40),"")</f>
        <v>54</v>
      </c>
      <c r="GZ40" s="7">
        <f t="shared" ca="1" si="285"/>
        <v>1</v>
      </c>
      <c r="HA40" s="7">
        <f t="shared" ca="1" si="146"/>
        <v>0.45490035856335986</v>
      </c>
      <c r="HB40" s="7">
        <f t="shared" ca="1" si="147"/>
        <v>-7.0284973947975227E-2</v>
      </c>
      <c r="HC40" s="7">
        <f t="shared" ca="1" si="148"/>
        <v>0</v>
      </c>
      <c r="HD40" s="7">
        <f t="shared" ca="1" si="149"/>
        <v>0</v>
      </c>
      <c r="HE40" s="7">
        <f ca="1">IFERROR(IF(HE39+HD40&gt;HF$4,HE39,HE39+HD40),"")</f>
        <v>60</v>
      </c>
      <c r="HF40" s="7">
        <f t="shared" ca="1" si="286"/>
        <v>1</v>
      </c>
      <c r="HG40" s="7">
        <f t="shared" ca="1" si="150"/>
        <v>0.89746094460926029</v>
      </c>
      <c r="HH40" s="7">
        <f t="shared" ca="1" si="151"/>
        <v>-0.51284555999387571</v>
      </c>
      <c r="HI40" s="7">
        <f t="shared" ca="1" si="152"/>
        <v>0</v>
      </c>
      <c r="HJ40" s="7">
        <f t="shared" ca="1" si="153"/>
        <v>0</v>
      </c>
      <c r="HK40" s="7">
        <f ca="1">IFERROR(IF(HK39+HJ40&gt;HL$4,HK39,HK39+HJ40),"")</f>
        <v>58</v>
      </c>
      <c r="HL40" s="7">
        <f t="shared" ca="1" si="287"/>
        <v>1</v>
      </c>
      <c r="HM40" s="7">
        <f t="shared" ca="1" si="154"/>
        <v>0.99149604881811437</v>
      </c>
      <c r="HN40" s="7">
        <f t="shared" ca="1" si="155"/>
        <v>-0.60688066420272979</v>
      </c>
      <c r="HO40" s="7">
        <f t="shared" ca="1" si="156"/>
        <v>0</v>
      </c>
      <c r="HP40" s="7">
        <f t="shared" ca="1" si="157"/>
        <v>0</v>
      </c>
      <c r="HQ40" s="7">
        <f ca="1">IFERROR(IF(HQ39+HP40&gt;HR$4,HQ39,HQ39+HP40),"")</f>
        <v>60</v>
      </c>
      <c r="HR40" s="7">
        <f t="shared" ca="1" si="288"/>
        <v>1</v>
      </c>
      <c r="HS40" s="7">
        <f t="shared" ca="1" si="158"/>
        <v>0.18669023597429246</v>
      </c>
      <c r="HT40" s="7">
        <f t="shared" ca="1" si="159"/>
        <v>0.19792514864109217</v>
      </c>
      <c r="HU40" s="7">
        <f t="shared" ca="1" si="160"/>
        <v>1</v>
      </c>
      <c r="HV40" s="7" t="str">
        <f t="shared" ca="1" si="161"/>
        <v>6</v>
      </c>
      <c r="HW40" s="7">
        <f ca="1">IFERROR(IF(HW39+HV40&gt;HX$4,HW39,HW39+HV40),"")</f>
        <v>60</v>
      </c>
      <c r="HX40" s="7">
        <f t="shared" ca="1" si="289"/>
        <v>1</v>
      </c>
      <c r="HY40" s="7">
        <f t="shared" ca="1" si="162"/>
        <v>0.22801040219139013</v>
      </c>
      <c r="HZ40" s="7">
        <f t="shared" ca="1" si="163"/>
        <v>0.15660498242399451</v>
      </c>
      <c r="IA40" s="7">
        <f t="shared" ca="1" si="164"/>
        <v>1</v>
      </c>
      <c r="IB40" s="7" t="str">
        <f t="shared" ca="1" si="165"/>
        <v>6</v>
      </c>
      <c r="IC40" s="7">
        <f ca="1">IFERROR(IF(IC39+IB40&gt;ID$4,IC39,IC39+IB40),"")</f>
        <v>59</v>
      </c>
      <c r="ID40" s="7">
        <f t="shared" ca="1" si="290"/>
        <v>1</v>
      </c>
      <c r="IE40" s="7">
        <f t="shared" ca="1" si="166"/>
        <v>0.30374282518991491</v>
      </c>
      <c r="IF40" s="7">
        <f t="shared" ca="1" si="167"/>
        <v>8.0872559425469726E-2</v>
      </c>
      <c r="IG40" s="7">
        <f t="shared" ca="1" si="168"/>
        <v>1</v>
      </c>
      <c r="IH40" s="7" t="str">
        <f t="shared" ca="1" si="169"/>
        <v>6</v>
      </c>
      <c r="II40" s="7">
        <f ca="1">IFERROR(IF(II39+IH40&gt;IJ$4,II39,II39+IH40),"")</f>
        <v>59</v>
      </c>
      <c r="IJ40" s="7">
        <f t="shared" ca="1" si="291"/>
        <v>1</v>
      </c>
      <c r="IK40" s="7">
        <f t="shared" ca="1" si="170"/>
        <v>0.49172721969370703</v>
      </c>
      <c r="IL40" s="7">
        <f t="shared" ca="1" si="171"/>
        <v>-0.10711183507832239</v>
      </c>
      <c r="IM40" s="7">
        <f t="shared" ca="1" si="172"/>
        <v>0</v>
      </c>
      <c r="IN40" s="7">
        <f t="shared" ca="1" si="173"/>
        <v>0</v>
      </c>
      <c r="IO40" s="7">
        <f ca="1">IFERROR(IF(IO39+IN40&gt;IP$4,IO39,IO39+IN40),"")</f>
        <v>58</v>
      </c>
      <c r="IP40" s="7">
        <f t="shared" ca="1" si="292"/>
        <v>1</v>
      </c>
      <c r="IQ40" s="7">
        <f t="shared" ca="1" si="174"/>
        <v>0.94808213673970576</v>
      </c>
      <c r="IR40" s="7">
        <f t="shared" ca="1" si="175"/>
        <v>-0.56346675212432107</v>
      </c>
      <c r="IS40" s="7">
        <f t="shared" ca="1" si="176"/>
        <v>0</v>
      </c>
      <c r="IT40" s="7">
        <f t="shared" ca="1" si="177"/>
        <v>0</v>
      </c>
      <c r="IU40" s="7">
        <f ca="1">IFERROR(IF(IU39+IT40&gt;IV$4,IU39,IU39+IT40),"")</f>
        <v>60</v>
      </c>
      <c r="IV40" s="7">
        <f t="shared" ca="1" si="293"/>
        <v>1</v>
      </c>
      <c r="IW40" s="7">
        <f t="shared" ca="1" si="178"/>
        <v>0.42370279490099672</v>
      </c>
      <c r="IX40" s="7">
        <f t="shared" ca="1" si="179"/>
        <v>-3.9087410285612079E-2</v>
      </c>
      <c r="IY40" s="7">
        <f t="shared" ca="1" si="180"/>
        <v>0</v>
      </c>
      <c r="IZ40" s="7">
        <f t="shared" ca="1" si="181"/>
        <v>0</v>
      </c>
      <c r="JA40" s="7">
        <f ca="1">IFERROR(IF(JA39+IZ40&gt;JB$4,JA39,JA39+IZ40),"")</f>
        <v>60</v>
      </c>
      <c r="JB40" s="7">
        <f t="shared" ca="1" si="294"/>
        <v>1</v>
      </c>
      <c r="JC40" s="7">
        <f t="shared" ca="1" si="182"/>
        <v>0.44918725449486085</v>
      </c>
      <c r="JD40" s="7">
        <f t="shared" ca="1" si="183"/>
        <v>-6.4571869879476218E-2</v>
      </c>
      <c r="JE40" s="7">
        <f t="shared" ca="1" si="184"/>
        <v>0</v>
      </c>
      <c r="JF40" s="7">
        <f t="shared" ca="1" si="185"/>
        <v>0</v>
      </c>
      <c r="JG40" s="7">
        <f ca="1">IFERROR(IF(JG39+JF40&gt;JH$4,JG39,JG39+JF40),"")</f>
        <v>54</v>
      </c>
      <c r="JH40" s="7">
        <f t="shared" ca="1" si="295"/>
        <v>1</v>
      </c>
      <c r="JI40" s="7">
        <f t="shared" ca="1" si="186"/>
        <v>0.60565414560176067</v>
      </c>
      <c r="JJ40" s="7">
        <f t="shared" ca="1" si="187"/>
        <v>-0.22103876098637604</v>
      </c>
      <c r="JK40" s="7">
        <f t="shared" ca="1" si="188"/>
        <v>0</v>
      </c>
      <c r="JL40" s="7">
        <f t="shared" ca="1" si="189"/>
        <v>0</v>
      </c>
      <c r="JM40" s="7">
        <f ca="1">IFERROR(IF(JM39+JL40&gt;JN$4,JM39,JM39+JL40),"")</f>
        <v>59</v>
      </c>
      <c r="JN40" s="7">
        <f t="shared" ca="1" si="296"/>
        <v>1</v>
      </c>
      <c r="JO40" s="7">
        <f t="shared" ca="1" si="190"/>
        <v>0.51471047008126813</v>
      </c>
      <c r="JP40" s="7">
        <f t="shared" ca="1" si="191"/>
        <v>-0.1300950854658835</v>
      </c>
      <c r="JQ40" s="7">
        <f t="shared" ca="1" si="192"/>
        <v>0</v>
      </c>
      <c r="JR40" s="7">
        <f t="shared" ca="1" si="193"/>
        <v>0</v>
      </c>
      <c r="JS40" s="7">
        <f ca="1">IFERROR(IF(JS39+JR40&gt;JT$4,JS39,JS39+JR40),"")</f>
        <v>60</v>
      </c>
      <c r="JT40" s="7">
        <f t="shared" ca="1" si="297"/>
        <v>1</v>
      </c>
      <c r="JU40" s="7">
        <f t="shared" ca="1" si="194"/>
        <v>0.38591665424082733</v>
      </c>
      <c r="JV40" s="7">
        <f t="shared" ca="1" si="195"/>
        <v>-1.3012696254426914E-3</v>
      </c>
      <c r="JW40" s="7">
        <f t="shared" ca="1" si="196"/>
        <v>0</v>
      </c>
      <c r="JX40" s="7">
        <f t="shared" ca="1" si="197"/>
        <v>0</v>
      </c>
      <c r="JY40" s="7">
        <f ca="1">IFERROR(IF(JY39+JX40&gt;JZ$4,JY39,JY39+JX40),"")</f>
        <v>60</v>
      </c>
      <c r="JZ40" s="7">
        <f t="shared" ca="1" si="298"/>
        <v>1</v>
      </c>
      <c r="KA40" s="7">
        <f t="shared" ca="1" si="198"/>
        <v>0.55686697508847149</v>
      </c>
      <c r="KB40" s="7">
        <f t="shared" ca="1" si="199"/>
        <v>-0.17225159047308686</v>
      </c>
      <c r="KC40" s="7">
        <f t="shared" ca="1" si="200"/>
        <v>0</v>
      </c>
      <c r="KD40" s="7">
        <f t="shared" ca="1" si="201"/>
        <v>0</v>
      </c>
      <c r="KE40" s="7">
        <f ca="1">IFERROR(IF(KE39+KD40&gt;KF$4,KE39,KE39+KD40),"")</f>
        <v>60</v>
      </c>
      <c r="KF40" s="7">
        <f t="shared" ca="1" si="299"/>
        <v>1</v>
      </c>
      <c r="KG40" s="7">
        <f t="shared" ca="1" si="202"/>
        <v>0.7951118664447594</v>
      </c>
      <c r="KH40" s="7">
        <f t="shared" ca="1" si="203"/>
        <v>-0.41049648182937476</v>
      </c>
      <c r="KI40" s="7">
        <f t="shared" ca="1" si="204"/>
        <v>0</v>
      </c>
      <c r="KJ40" s="7">
        <f t="shared" ca="1" si="205"/>
        <v>0</v>
      </c>
      <c r="KK40" s="7">
        <f ca="1">IFERROR(IF(KK39+KJ40&gt;KL$4,KK39,KK39+KJ40),"")</f>
        <v>59</v>
      </c>
      <c r="KL40" s="7">
        <f t="shared" ca="1" si="300"/>
        <v>1</v>
      </c>
      <c r="KM40" s="7">
        <f t="shared" ca="1" si="206"/>
        <v>0.77014915984327226</v>
      </c>
      <c r="KN40" s="7">
        <f t="shared" ca="1" si="207"/>
        <v>-0.38553377522788762</v>
      </c>
      <c r="KO40" s="7">
        <f t="shared" ca="1" si="208"/>
        <v>0</v>
      </c>
      <c r="KP40" s="7">
        <f t="shared" ca="1" si="209"/>
        <v>0</v>
      </c>
      <c r="KQ40" s="7">
        <f ca="1">IFERROR(IF(KQ39+KP40&gt;KR$4,KQ39,KQ39+KP40),"")</f>
        <v>59</v>
      </c>
      <c r="KR40" s="7">
        <f t="shared" ca="1" si="301"/>
        <v>1</v>
      </c>
      <c r="KS40" s="7">
        <f t="shared" ca="1" si="210"/>
        <v>0.7530517619684699</v>
      </c>
      <c r="KT40" s="7">
        <f t="shared" ca="1" si="211"/>
        <v>-0.36843637735308526</v>
      </c>
      <c r="KU40" s="7">
        <f t="shared" ca="1" si="212"/>
        <v>0</v>
      </c>
      <c r="KV40" s="7">
        <f t="shared" ca="1" si="213"/>
        <v>0</v>
      </c>
      <c r="KW40" s="7">
        <f ca="1">IFERROR(IF(KW39+KV40&gt;KX$4,KW39,KW39+KV40),"")</f>
        <v>49</v>
      </c>
      <c r="KX40" s="7">
        <f t="shared" ca="1" si="302"/>
        <v>1</v>
      </c>
      <c r="KY40" s="7">
        <f t="shared" ca="1" si="214"/>
        <v>0.13246798759595035</v>
      </c>
      <c r="KZ40" s="7">
        <f t="shared" ca="1" si="215"/>
        <v>0.25214739701943428</v>
      </c>
      <c r="LA40" s="7">
        <f t="shared" ca="1" si="216"/>
        <v>1</v>
      </c>
      <c r="LB40" s="7" t="str">
        <f t="shared" ca="1" si="217"/>
        <v>6</v>
      </c>
      <c r="LC40" s="7">
        <f ca="1">IFERROR(IF(LC39+LB40&gt;LD$4,LC39,LC39+LB40),"")</f>
        <v>59</v>
      </c>
      <c r="LD40" s="7">
        <f t="shared" ca="1" si="303"/>
        <v>1</v>
      </c>
      <c r="LE40" s="7">
        <f t="shared" ca="1" si="218"/>
        <v>0.15388748864374602</v>
      </c>
      <c r="LF40" s="7">
        <f t="shared" ca="1" si="219"/>
        <v>0.23072789597163862</v>
      </c>
      <c r="LG40" s="7">
        <f t="shared" ca="1" si="220"/>
        <v>1</v>
      </c>
      <c r="LH40" s="7" t="str">
        <f t="shared" ca="1" si="221"/>
        <v>6</v>
      </c>
      <c r="LI40" s="7">
        <f ca="1">IFERROR(IF(LI39+LH40&gt;LJ$4,LI39,LI39+LH40),"")</f>
        <v>57</v>
      </c>
      <c r="LJ40" s="7">
        <f t="shared" ca="1" si="304"/>
        <v>1</v>
      </c>
      <c r="LK40" s="7">
        <f t="shared" ca="1" si="222"/>
        <v>0.24514523622816342</v>
      </c>
      <c r="LL40" s="7">
        <f t="shared" ca="1" si="223"/>
        <v>0.13947014838722122</v>
      </c>
      <c r="LM40" s="7">
        <f t="shared" ca="1" si="224"/>
        <v>1</v>
      </c>
      <c r="LN40" s="7" t="str">
        <f t="shared" ca="1" si="225"/>
        <v>6</v>
      </c>
      <c r="LO40" s="7">
        <f ca="1">IFERROR(IF(LO39+LN40&gt;LP$4,LO39,LO39+LN40),"")</f>
        <v>60</v>
      </c>
      <c r="LP40" s="7">
        <f t="shared" ca="1" si="305"/>
        <v>1</v>
      </c>
      <c r="LQ40" s="7">
        <f t="shared" ca="1" si="226"/>
        <v>2.1919061460520584E-2</v>
      </c>
      <c r="LR40" s="7">
        <f t="shared" ca="1" si="227"/>
        <v>0.36269632315486405</v>
      </c>
      <c r="LS40" s="7">
        <f t="shared" ca="1" si="228"/>
        <v>1</v>
      </c>
      <c r="LT40" s="7" t="str">
        <f t="shared" ca="1" si="229"/>
        <v>6</v>
      </c>
      <c r="LU40" s="7">
        <f ca="1">IFERROR(IF(LU39+LT40&gt;LV$4,LU39,LU39+LT40),"")</f>
        <v>60</v>
      </c>
      <c r="LV40" s="7">
        <f t="shared" ca="1" si="306"/>
        <v>1</v>
      </c>
      <c r="LW40" s="7">
        <f t="shared" ca="1" si="230"/>
        <v>0.35509550937647372</v>
      </c>
      <c r="LX40" s="7">
        <f t="shared" ca="1" si="231"/>
        <v>2.951987523891092E-2</v>
      </c>
      <c r="LY40" s="7">
        <f t="shared" ca="1" si="232"/>
        <v>1</v>
      </c>
      <c r="LZ40" s="7" t="str">
        <f t="shared" ca="1" si="233"/>
        <v>6</v>
      </c>
      <c r="MA40" s="7">
        <f ca="1">IFERROR(IF(MA39+LZ40&gt;MB$4,MA39,MA39+LZ40),"")</f>
        <v>56</v>
      </c>
      <c r="MB40" s="7">
        <f t="shared" ca="1" si="307"/>
        <v>1</v>
      </c>
      <c r="MC40" s="7">
        <f t="shared" ca="1" si="234"/>
        <v>0.95333053724040662</v>
      </c>
      <c r="MD40" s="7">
        <f t="shared" ca="1" si="235"/>
        <v>-0.56871515262502204</v>
      </c>
      <c r="ME40" s="7">
        <f t="shared" ca="1" si="236"/>
        <v>0</v>
      </c>
      <c r="MF40" s="7">
        <f t="shared" ca="1" si="237"/>
        <v>0</v>
      </c>
      <c r="MG40" s="7">
        <f ca="1">IFERROR(IF(MG39+MF40&gt;MH$4,MG39,MG39+MF40),"")</f>
        <v>60</v>
      </c>
      <c r="MH40" s="7">
        <f t="shared" ca="1" si="308"/>
        <v>1</v>
      </c>
      <c r="MI40" s="7">
        <f t="shared" ca="1" si="238"/>
        <v>0.72310723274235622</v>
      </c>
      <c r="MJ40" s="7">
        <f t="shared" ca="1" si="239"/>
        <v>-0.33849184812697158</v>
      </c>
      <c r="MK40" s="7">
        <f t="shared" ca="1" si="240"/>
        <v>0</v>
      </c>
      <c r="ML40" s="7">
        <f t="shared" ca="1" si="241"/>
        <v>0</v>
      </c>
      <c r="MM40" s="7">
        <f ca="1">IFERROR(IF(MM39+ML40&gt;MN$4,MM39,MM39+ML40),"")</f>
        <v>60</v>
      </c>
      <c r="MN40" s="7">
        <f t="shared" ca="1" si="309"/>
        <v>1</v>
      </c>
      <c r="MO40" s="7">
        <f t="shared" ca="1" si="242"/>
        <v>0.31908749168824802</v>
      </c>
      <c r="MP40" s="7">
        <f t="shared" ca="1" si="243"/>
        <v>6.5527892927136622E-2</v>
      </c>
      <c r="MQ40" s="7">
        <f t="shared" ca="1" si="244"/>
        <v>1</v>
      </c>
      <c r="MR40" s="7" t="str">
        <f t="shared" ca="1" si="245"/>
        <v>6</v>
      </c>
      <c r="MS40" s="7">
        <f ca="1">IFERROR(IF(MS39+MR40&gt;MT$4,MS39,MS39+MR40),"")</f>
        <v>59</v>
      </c>
      <c r="MT40" s="7">
        <f t="shared" ca="1" si="310"/>
        <v>1</v>
      </c>
      <c r="MU40" s="7">
        <f t="shared" ca="1" si="246"/>
        <v>0.26722064853476823</v>
      </c>
      <c r="MV40" s="7">
        <f t="shared" ca="1" si="247"/>
        <v>0.1173947360806164</v>
      </c>
      <c r="MW40" s="7">
        <f t="shared" ca="1" si="248"/>
        <v>1</v>
      </c>
      <c r="MX40" s="7" t="str">
        <f t="shared" ca="1" si="249"/>
        <v>6</v>
      </c>
      <c r="MY40" s="7">
        <f ca="1">IFERROR(IF(MY39+MX40&gt;MZ$4,MY39,MY39+MX40),"")</f>
        <v>60</v>
      </c>
      <c r="MZ40" s="7">
        <f t="shared" ca="1" si="311"/>
        <v>1</v>
      </c>
      <c r="NA40" s="7">
        <f t="shared" ca="1" si="250"/>
        <v>0.51778725058006347</v>
      </c>
      <c r="NB40" s="7">
        <f t="shared" ca="1" si="251"/>
        <v>-0.13317186596467884</v>
      </c>
      <c r="NC40" s="7">
        <f t="shared" ca="1" si="252"/>
        <v>0</v>
      </c>
      <c r="ND40" s="7">
        <f t="shared" ca="1" si="253"/>
        <v>0</v>
      </c>
      <c r="NE40" s="7">
        <f ca="1">IFERROR(IF(NE39+ND40&gt;NF$4,NE39,NE39+ND40),"")</f>
        <v>58</v>
      </c>
      <c r="NF40" s="7">
        <f t="shared" ca="1" si="312"/>
        <v>1</v>
      </c>
      <c r="NG40" s="7">
        <f t="shared" ca="1" si="254"/>
        <v>0.85943378573386031</v>
      </c>
      <c r="NH40" s="7">
        <f t="shared" ca="1" si="255"/>
        <v>-0.47481840111847567</v>
      </c>
      <c r="NI40" s="7">
        <f t="shared" ca="1" si="256"/>
        <v>0</v>
      </c>
      <c r="NJ40" s="7">
        <f t="shared" ca="1" si="257"/>
        <v>0</v>
      </c>
      <c r="NK40" s="7">
        <f ca="1">IFERROR(IF(NK39+NJ40&gt;NL$4,NK39,NK39+NJ40),"")</f>
        <v>60</v>
      </c>
      <c r="NL40" s="7">
        <f t="shared" ca="1" si="313"/>
        <v>1</v>
      </c>
      <c r="NM40" s="7">
        <f t="shared" ca="1" si="258"/>
        <v>0.57693389949535034</v>
      </c>
      <c r="NN40" s="7">
        <f t="shared" ca="1" si="259"/>
        <v>-0.19231851487996571</v>
      </c>
      <c r="NO40" s="7">
        <f t="shared" ca="1" si="260"/>
        <v>0</v>
      </c>
      <c r="NP40" s="7">
        <f t="shared" ca="1" si="261"/>
        <v>0</v>
      </c>
      <c r="NQ40" s="7">
        <f ca="1">IFERROR(IF(NQ39+NP40&gt;NR$4,NQ39,NQ39+NP40),"")</f>
        <v>59</v>
      </c>
      <c r="NR40" s="7">
        <f t="shared" ca="1" si="314"/>
        <v>1</v>
      </c>
      <c r="NT40">
        <v>38</v>
      </c>
      <c r="NU40" s="7" t="s">
        <v>19</v>
      </c>
      <c r="NV40" s="7" t="str">
        <f t="shared" ca="1" si="16"/>
        <v/>
      </c>
      <c r="NW40" s="7" t="str">
        <f t="shared" ca="1" si="8"/>
        <v/>
      </c>
      <c r="NX40" t="str">
        <f ca="1">IFERROR(VLOOKUP(NT40,$K$3:$AK$568,8,FALSE),"")</f>
        <v/>
      </c>
      <c r="NY40" t="str">
        <f ca="1">IFERROR(VLOOKUP(NT40,$K$3:$AK$568,9,FALSE),"")</f>
        <v/>
      </c>
      <c r="NZ40" s="7" t="str">
        <f ca="1">IFERROR(VLOOKUP(NT40,$K$3:$AK$568,27,FALSE),"")</f>
        <v/>
      </c>
      <c r="OB40">
        <v>38</v>
      </c>
      <c r="OC40" s="7" t="s">
        <v>19</v>
      </c>
      <c r="OD40" t="e">
        <f t="shared" ca="1" si="17"/>
        <v>#N/A</v>
      </c>
      <c r="OE40" s="7" t="str">
        <f t="shared" ca="1" si="18"/>
        <v/>
      </c>
      <c r="OF40" s="7" t="str">
        <f t="shared" ca="1" si="19"/>
        <v/>
      </c>
      <c r="OG40" t="str">
        <f t="shared" ca="1" si="20"/>
        <v/>
      </c>
      <c r="OI40">
        <v>38</v>
      </c>
      <c r="OJ40" s="7" t="s">
        <v>19</v>
      </c>
      <c r="OK40" s="7" t="str">
        <f t="shared" ca="1" si="21"/>
        <v/>
      </c>
      <c r="OL40" s="7" t="str">
        <f t="shared" ca="1" si="22"/>
        <v/>
      </c>
      <c r="OM40" t="str">
        <f ca="1">IFERROR(VLOOKUP(OI40,$L$3:$AK$568,7,FALSE),"")</f>
        <v/>
      </c>
      <c r="ON40" t="str">
        <f ca="1">IFERROR(VLOOKUP(OI40,$L$3:$AK$568,8,FALSE),"")</f>
        <v/>
      </c>
      <c r="OO40" s="7" t="str">
        <f ca="1">IFERROR(VLOOKUP(OI40,$L$3:$AK$568,26,FALSE),"")</f>
        <v/>
      </c>
      <c r="OQ40">
        <v>38</v>
      </c>
      <c r="OR40" s="7" t="s">
        <v>19</v>
      </c>
      <c r="OS40" t="e">
        <f t="shared" ca="1" si="23"/>
        <v>#N/A</v>
      </c>
      <c r="OT40" s="7" t="str">
        <f t="shared" ca="1" si="24"/>
        <v/>
      </c>
      <c r="OU40" s="7" t="str">
        <f t="shared" ca="1" si="25"/>
        <v/>
      </c>
      <c r="OV40" t="str">
        <f t="shared" ca="1" si="26"/>
        <v/>
      </c>
      <c r="OX40">
        <v>38</v>
      </c>
      <c r="OY40" s="7" t="s">
        <v>19</v>
      </c>
      <c r="OZ40" s="7" t="str">
        <f t="shared" ca="1" si="27"/>
        <v/>
      </c>
      <c r="PA40" s="7" t="str">
        <f t="shared" ca="1" si="28"/>
        <v/>
      </c>
      <c r="PB40" t="str">
        <f ca="1">IFERROR(VLOOKUP(OX40,$M$3:$AK$568,6,FALSE),"")</f>
        <v/>
      </c>
      <c r="PC40" t="str">
        <f ca="1">IFERROR(VLOOKUP(OX40,$M$3:$AK$568,7,FALSE),"")</f>
        <v/>
      </c>
      <c r="PD40" s="7" t="str">
        <f ca="1">IFERROR(VLOOKUP(OX40,$M$3:$AK$568,25,FALSE),"")</f>
        <v/>
      </c>
      <c r="PF40">
        <v>38</v>
      </c>
      <c r="PG40" s="7" t="s">
        <v>19</v>
      </c>
      <c r="PH40" t="e">
        <f t="shared" ca="1" si="29"/>
        <v>#N/A</v>
      </c>
      <c r="PI40" s="7" t="str">
        <f t="shared" ca="1" si="30"/>
        <v/>
      </c>
      <c r="PJ40" s="7" t="str">
        <f t="shared" ca="1" si="31"/>
        <v/>
      </c>
      <c r="PK40" t="str">
        <f t="shared" ca="1" si="32"/>
        <v/>
      </c>
      <c r="PM40">
        <v>38</v>
      </c>
      <c r="PN40" s="7" t="s">
        <v>19</v>
      </c>
      <c r="PO40" s="202" t="str">
        <f t="shared" ca="1" si="33"/>
        <v/>
      </c>
      <c r="PP40" s="7" t="str">
        <f t="shared" ca="1" si="34"/>
        <v/>
      </c>
      <c r="PQ40" t="str">
        <f ca="1">IFERROR(VLOOKUP(PM40,$G$325:$R$409,12,FALSE),"")</f>
        <v/>
      </c>
      <c r="PR40" t="e">
        <f ca="1">VLOOKUP(PM40,$G$324:$Q$409,11,FALSE)</f>
        <v>#N/A</v>
      </c>
      <c r="PS40" s="7" t="str">
        <f ca="1">VLOOKUP(PQ40,$R$325:$Y$409,8,FALSE)</f>
        <v>- -</v>
      </c>
      <c r="PT40" s="7">
        <f ca="1">ReSt</f>
        <v>-4</v>
      </c>
      <c r="PU40" s="7" t="e">
        <f t="shared" ca="1" si="35"/>
        <v>#N/A</v>
      </c>
      <c r="PV40" s="7" t="e">
        <f t="shared" ca="1" si="36"/>
        <v>#N/A</v>
      </c>
      <c r="PW40" s="7" t="str">
        <f ca="1">VLOOKUP(PQ40,$R$325:$AK$409,8,FALSE)</f>
        <v>- -</v>
      </c>
      <c r="PX40" s="7"/>
      <c r="PY40">
        <v>38</v>
      </c>
      <c r="PZ40" s="7" t="s">
        <v>19</v>
      </c>
      <c r="QA40" t="str">
        <f t="shared" ca="1" si="37"/>
        <v/>
      </c>
      <c r="QB40" s="7" t="str">
        <f t="shared" ca="1" si="38"/>
        <v/>
      </c>
      <c r="QC40" s="7" t="str">
        <f t="shared" ca="1" si="39"/>
        <v/>
      </c>
      <c r="QD40" t="str">
        <f t="shared" ca="1" si="40"/>
        <v/>
      </c>
      <c r="QF40">
        <v>38</v>
      </c>
      <c r="QG40" s="7" t="s">
        <v>19</v>
      </c>
      <c r="QH40" s="7" t="str">
        <f t="shared" ca="1" si="41"/>
        <v/>
      </c>
      <c r="QI40" s="7" t="e">
        <f t="shared" ca="1" si="42"/>
        <v>#VALUE!</v>
      </c>
      <c r="QJ40" t="e">
        <f t="shared" ca="1" si="43"/>
        <v>#N/A</v>
      </c>
      <c r="QK40" s="7" t="e">
        <f t="shared" ca="1" si="44"/>
        <v>#N/A</v>
      </c>
      <c r="QM40">
        <v>38</v>
      </c>
      <c r="QN40" s="7" t="s">
        <v>19</v>
      </c>
      <c r="QO40" t="str">
        <f t="shared" ca="1" si="45"/>
        <v/>
      </c>
      <c r="QP40" s="7" t="str">
        <f t="shared" ca="1" si="46"/>
        <v/>
      </c>
      <c r="QQ40" t="str">
        <f t="shared" ca="1" si="47"/>
        <v/>
      </c>
    </row>
    <row r="41" spans="1:459" x14ac:dyDescent="0.25">
      <c r="A41" s="240"/>
      <c r="C41" s="75"/>
      <c r="D41" s="76"/>
      <c r="F41" s="75"/>
      <c r="G41" s="76"/>
      <c r="I41" s="75"/>
      <c r="J41" s="85"/>
      <c r="K41" s="85">
        <f t="shared" ca="1" si="9"/>
        <v>4</v>
      </c>
      <c r="L41" s="85">
        <f t="shared" ca="1" si="316"/>
        <v>0</v>
      </c>
      <c r="M41" s="70">
        <f t="shared" ca="1" si="321"/>
        <v>2</v>
      </c>
      <c r="O41" s="222">
        <f t="shared" ca="1" si="12"/>
        <v>413</v>
      </c>
      <c r="Q41" s="7" t="str">
        <f t="shared" si="50"/>
        <v>Blind Fighting</v>
      </c>
      <c r="R41" s="9" t="s">
        <v>1345</v>
      </c>
      <c r="S41" s="9" t="s">
        <v>1843</v>
      </c>
      <c r="T41" s="61" t="str">
        <f>SUBSTITUTE(IFERROR(IFERROR(VLOOKUP(R41,'[1]Skill Statistics'!$A$3:$C$513,2,FALSE),VLOOKUP(Q41,'[1]Skill Statistics'!$A$3:$C$513,2,FALSE)),T40),"R*","ReSt")</f>
        <v>- -</v>
      </c>
      <c r="U41" s="61" t="str">
        <f>IFERROR(IFERROR(VLOOKUP(R41,'[1]Skill Statistics'!$A$3:$C$513,3,FALSE),VLOOKUP(Q41,'[1]Skill Statistics'!$A$3:$C$513,3,FALSE)),U40)</f>
        <v>- -</v>
      </c>
      <c r="V41" s="61" t="str">
        <f>IF(ISNUMBER(SEARCH("Category",R41)),"- -",IFERROR(IFERROR(VLOOKUP(Q41,[1]Professions!$A$4:$AM$288,MATCH(Profession,[1]Professions!$A$1:$AM$1,0),FALSE),VLOOKUP(Q41,Calculations!$B$91:$I$95,8,FALSE)),"- -"))</f>
        <v>3 / 5</v>
      </c>
      <c r="W41" s="60">
        <f t="shared" si="13"/>
        <v>0</v>
      </c>
      <c r="X41" s="7">
        <f ca="1">IFERROR(VLOOKUP(R41,$BS$6:$NR$519,MATCH(ActualLevel,$BS$3:$NR$3,0),FALSE),"- -")</f>
        <v>0</v>
      </c>
      <c r="Y41" s="7">
        <f t="shared" ca="1" si="320"/>
        <v>0</v>
      </c>
      <c r="Z41" s="7">
        <f ca="1">IFERROR(VLOOKUP(Y41,Charts!$BQ$2:$BR$52,2,FALSE),"- -")</f>
        <v>-25</v>
      </c>
      <c r="AA41" s="7" t="str">
        <f t="shared" ca="1" si="51"/>
        <v>- -</v>
      </c>
      <c r="AB41" s="7">
        <f t="shared" ca="1" si="317"/>
        <v>0</v>
      </c>
      <c r="AC41" s="7"/>
      <c r="AD41" s="7"/>
      <c r="AE41" s="7"/>
      <c r="AF41" s="7"/>
      <c r="AG41" s="7"/>
      <c r="AH41" s="43"/>
      <c r="AI41" s="7"/>
      <c r="AJ41" s="7"/>
      <c r="AK41" s="7">
        <f t="shared" ca="1" si="52"/>
        <v>-25</v>
      </c>
      <c r="AL41" s="7"/>
      <c r="AM41" s="69">
        <f>IFERROR(VLOOKUP(R41,'[1]Skill Statistics'!$A$3:$AN$513,MATCH(Profession,'[1]Skill Statistics'!$A$2:$AN$2,0),FALSE),0)</f>
        <v>0</v>
      </c>
      <c r="AN41" s="85">
        <f>IFERROR(VLOOKUP(Q41,'[1]Skill Statistics'!$A$3:$BK$513,MATCH(Archetype,'[1]Skill Statistics'!$A$2:$BK$2,0),FALSE),0)</f>
        <v>0</v>
      </c>
      <c r="AO41" s="85">
        <f>IFERROR(VLOOKUP(Q41,'[1]Skill Statistics'!$A$3:$BB$513,MATCH(Race,'[1]Skill Statistics'!$A$2:$BB$2,0),FALSE),0)</f>
        <v>0</v>
      </c>
      <c r="AP41" s="85">
        <f t="shared" ca="1" si="14"/>
        <v>0</v>
      </c>
      <c r="AQ41" s="70"/>
      <c r="AS41" s="69">
        <f>IFERROR(VLOOKUP(Q41,'[1]Professional Skills'!$A$4:$AM$288,MATCH(Profession,'[1]Professional Skills'!$A$3:$AM$3,0),FALSE),"- -")</f>
        <v>0</v>
      </c>
      <c r="AU41" s="7">
        <f t="shared" si="319"/>
        <v>0</v>
      </c>
      <c r="AV41" s="7">
        <f t="shared" ca="1" si="318"/>
        <v>0</v>
      </c>
      <c r="AW41" t="str">
        <f t="shared" si="55"/>
        <v/>
      </c>
      <c r="AX41" t="str">
        <f>IFERROR(_xlfn.RANK.EQ(AW41,$AW$5:$AW$568),"")</f>
        <v/>
      </c>
      <c r="AY41">
        <f t="shared" si="3"/>
        <v>0</v>
      </c>
      <c r="AZ41" s="70" t="str">
        <f t="shared" si="53"/>
        <v/>
      </c>
      <c r="BB41" s="69">
        <f>IFERROR(IF(Q41="Language",VLOOKUP(R41,[1]Cultures!$B$4:$N$218,MATCH(Culture,[1]Cultures!$B$3:$N$3,0),FALSE),VLOOKUP(Q41,[1]Cultures!$B$4:$O$212,MATCH(Culture,[1]Cultures!$B$3:$O$3,0),FALSE)),"- -")</f>
        <v>0</v>
      </c>
      <c r="BD41">
        <f t="shared" ca="1" si="315"/>
        <v>0</v>
      </c>
      <c r="BE41" t="str">
        <f t="shared" si="262"/>
        <v/>
      </c>
      <c r="BI41" s="7">
        <f t="shared" si="54"/>
        <v>0</v>
      </c>
      <c r="BJ41" s="7"/>
      <c r="BK41" s="7"/>
      <c r="BL41" s="70">
        <f t="shared" si="6"/>
        <v>0</v>
      </c>
      <c r="BN41" s="69">
        <f>IFERROR(VLOOKUP(V41,Charts!$BT$2:$BV$14,3,FALSE),"- -")</f>
        <v>0.61538461538461542</v>
      </c>
      <c r="BO41" s="85">
        <f t="shared" ca="1" si="15"/>
        <v>0.64420243094169738</v>
      </c>
      <c r="BP41" s="70">
        <f t="shared" ca="1" si="263"/>
        <v>413</v>
      </c>
      <c r="BR41" s="7">
        <v>36</v>
      </c>
      <c r="BS41" s="9" t="str">
        <f ca="1">VLOOKUP(BR41,$O$3:$R$568,4,FALSE)</f>
        <v>Criminal Law</v>
      </c>
      <c r="BT41" s="7" t="str">
        <f ca="1">VLOOKUP(BS41,$R$3:$V$568,5,FALSE)</f>
        <v>2 / 3</v>
      </c>
      <c r="BU41" s="7">
        <f ca="1">VLOOKUP(BT41,Charts!$BT$2:$BV$14,3,FALSE)</f>
        <v>0.84615384615384615</v>
      </c>
      <c r="BV41" s="7" t="str">
        <f t="shared" ca="1" si="56"/>
        <v>2</v>
      </c>
      <c r="BW41" s="7" t="str">
        <f t="shared" ca="1" si="57"/>
        <v>3</v>
      </c>
      <c r="BY41" s="7">
        <f t="shared" ca="1" si="58"/>
        <v>0.49519951196459522</v>
      </c>
      <c r="BZ41" s="7">
        <f t="shared" ca="1" si="59"/>
        <v>0.35095433418925093</v>
      </c>
      <c r="CA41" s="7">
        <f t="shared" ca="1" si="60"/>
        <v>1</v>
      </c>
      <c r="CB41" s="7" t="str">
        <f t="shared" ca="1" si="61"/>
        <v>2</v>
      </c>
      <c r="CC41" s="7">
        <f ca="1">IFERROR(IF(CC40+CB41&gt;CD$4,CC40,CC40+CB41),"")</f>
        <v>38</v>
      </c>
      <c r="CD41" s="7">
        <f t="shared" ca="1" si="264"/>
        <v>0</v>
      </c>
      <c r="CE41" s="7">
        <f t="shared" ca="1" si="62"/>
        <v>5.4468638364437161E-2</v>
      </c>
      <c r="CF41" s="7">
        <f t="shared" ca="1" si="63"/>
        <v>0.79168520778940898</v>
      </c>
      <c r="CG41" s="7">
        <f t="shared" ca="1" si="64"/>
        <v>1</v>
      </c>
      <c r="CH41" s="7" t="str">
        <f t="shared" ca="1" si="65"/>
        <v>2</v>
      </c>
      <c r="CI41" s="7">
        <f ca="1">IFERROR(IF(CI40+CH41&gt;CJ$4,CI40,CI40+CH41),"")</f>
        <v>52</v>
      </c>
      <c r="CJ41" s="7">
        <f t="shared" ca="1" si="265"/>
        <v>1</v>
      </c>
      <c r="CK41" s="7">
        <f t="shared" ca="1" si="66"/>
        <v>0.75917071307722761</v>
      </c>
      <c r="CL41" s="7">
        <f t="shared" ca="1" si="67"/>
        <v>8.6983133076618535E-2</v>
      </c>
      <c r="CM41" s="7">
        <f t="shared" ca="1" si="68"/>
        <v>1</v>
      </c>
      <c r="CN41" s="7" t="str">
        <f t="shared" ca="1" si="69"/>
        <v>2</v>
      </c>
      <c r="CO41" s="7">
        <f ca="1">IFERROR(IF(CO40+CN41&gt;CP$4,CO40,CO40+CN41),"")</f>
        <v>59</v>
      </c>
      <c r="CP41" s="7">
        <f t="shared" ca="1" si="266"/>
        <v>1</v>
      </c>
      <c r="CQ41" s="7">
        <f t="shared" ca="1" si="70"/>
        <v>0.52805929893571812</v>
      </c>
      <c r="CR41" s="7">
        <f t="shared" ca="1" si="71"/>
        <v>0.31809454721812802</v>
      </c>
      <c r="CS41" s="7">
        <f t="shared" ca="1" si="72"/>
        <v>1</v>
      </c>
      <c r="CT41" s="7" t="str">
        <f t="shared" ca="1" si="73"/>
        <v>2</v>
      </c>
      <c r="CU41" s="7">
        <f ca="1">IFERROR(IF(CU40+CT41&gt;CV$4,CU40,CU40+CT41),"")</f>
        <v>59</v>
      </c>
      <c r="CV41" s="7">
        <f t="shared" ca="1" si="267"/>
        <v>1</v>
      </c>
      <c r="CW41" s="7">
        <f t="shared" ca="1" si="74"/>
        <v>0.7735477975642332</v>
      </c>
      <c r="CX41" s="7">
        <f t="shared" ca="1" si="75"/>
        <v>7.2606048589612948E-2</v>
      </c>
      <c r="CY41" s="7">
        <f t="shared" ca="1" si="76"/>
        <v>1</v>
      </c>
      <c r="CZ41" s="7" t="str">
        <f t="shared" ca="1" si="77"/>
        <v>2</v>
      </c>
      <c r="DA41" s="7">
        <f ca="1">IFERROR(IF(DA40+CZ41&gt;DB$4,DA40,DA40+CZ41),"")</f>
        <v>60</v>
      </c>
      <c r="DB41" s="7">
        <f t="shared" ca="1" si="268"/>
        <v>1</v>
      </c>
      <c r="DC41" s="7">
        <f t="shared" ca="1" si="78"/>
        <v>2.5492490120179623E-2</v>
      </c>
      <c r="DD41" s="7">
        <f t="shared" ca="1" si="79"/>
        <v>0.82066135603366652</v>
      </c>
      <c r="DE41" s="7">
        <f t="shared" ca="1" si="80"/>
        <v>2</v>
      </c>
      <c r="DF41" s="7">
        <f t="shared" ca="1" si="81"/>
        <v>5</v>
      </c>
      <c r="DG41" s="7">
        <f ca="1">IFERROR(IF(DG40+DF41&gt;DH$4,DG40,DG40+DF41),"")</f>
        <v>60</v>
      </c>
      <c r="DH41" s="7">
        <f t="shared" ca="1" si="269"/>
        <v>3</v>
      </c>
      <c r="DI41" s="7">
        <f t="shared" ca="1" si="82"/>
        <v>0.83266484070446034</v>
      </c>
      <c r="DJ41" s="7">
        <f t="shared" ca="1" si="83"/>
        <v>1.3489005449385805E-2</v>
      </c>
      <c r="DK41" s="7">
        <f t="shared" ca="1" si="84"/>
        <v>1</v>
      </c>
      <c r="DL41" s="7" t="str">
        <f t="shared" ca="1" si="85"/>
        <v>2</v>
      </c>
      <c r="DM41" s="7">
        <f ca="1">IFERROR(IF(DM40+DL41&gt;DN$4,DM40,DM40+DL41),"")</f>
        <v>60</v>
      </c>
      <c r="DN41" s="7">
        <f t="shared" ca="1" si="270"/>
        <v>3</v>
      </c>
      <c r="DO41" s="7">
        <f t="shared" ca="1" si="86"/>
        <v>0.17321883878507416</v>
      </c>
      <c r="DP41" s="7">
        <f t="shared" ca="1" si="87"/>
        <v>0.67293500736877199</v>
      </c>
      <c r="DQ41" s="7">
        <f t="shared" ca="1" si="88"/>
        <v>1</v>
      </c>
      <c r="DR41" s="7" t="str">
        <f t="shared" ca="1" si="89"/>
        <v>2</v>
      </c>
      <c r="DS41" s="7">
        <f ca="1">IFERROR(IF(DS40+DR41&gt;DT$4,DS40,DS40+DR41),"")</f>
        <v>59</v>
      </c>
      <c r="DT41" s="7">
        <f t="shared" ca="1" si="271"/>
        <v>3</v>
      </c>
      <c r="DU41" s="7">
        <f t="shared" ca="1" si="90"/>
        <v>0.92570642847622053</v>
      </c>
      <c r="DV41" s="7">
        <f t="shared" ca="1" si="91"/>
        <v>-7.9552582322374388E-2</v>
      </c>
      <c r="DW41" s="7">
        <f t="shared" ca="1" si="92"/>
        <v>0</v>
      </c>
      <c r="DX41" s="7">
        <f t="shared" ca="1" si="93"/>
        <v>0</v>
      </c>
      <c r="DY41" s="7">
        <f ca="1">IFERROR(IF(DY40+DX41&gt;DZ$4,DY40,DY40+DX41),"")</f>
        <v>59</v>
      </c>
      <c r="DZ41" s="7">
        <f t="shared" ca="1" si="272"/>
        <v>3</v>
      </c>
      <c r="EA41" s="7">
        <f t="shared" ca="1" si="94"/>
        <v>0.93317841872013119</v>
      </c>
      <c r="EB41" s="7">
        <f t="shared" ca="1" si="95"/>
        <v>-8.7024572566285041E-2</v>
      </c>
      <c r="EC41" s="7">
        <f t="shared" ca="1" si="96"/>
        <v>0</v>
      </c>
      <c r="ED41" s="7">
        <f t="shared" ca="1" si="97"/>
        <v>0</v>
      </c>
      <c r="EE41" s="7">
        <f ca="1">IFERROR(IF(EE40+ED41&gt;EF$4,EE40,EE40+ED41),"")</f>
        <v>56</v>
      </c>
      <c r="EF41" s="7">
        <f t="shared" ca="1" si="273"/>
        <v>3</v>
      </c>
      <c r="EG41" s="7">
        <f t="shared" ca="1" si="98"/>
        <v>0.44382062849592119</v>
      </c>
      <c r="EH41" s="7">
        <f t="shared" ca="1" si="99"/>
        <v>0.40233321765792496</v>
      </c>
      <c r="EI41" s="7">
        <f t="shared" ca="1" si="100"/>
        <v>1</v>
      </c>
      <c r="EJ41" s="7" t="str">
        <f t="shared" ca="1" si="101"/>
        <v>2</v>
      </c>
      <c r="EK41" s="7">
        <f ca="1">IFERROR(IF(EK40+EJ41&gt;EL$4,EK40,EK40+EJ41),"")</f>
        <v>60</v>
      </c>
      <c r="EL41" s="7">
        <f t="shared" ca="1" si="274"/>
        <v>4</v>
      </c>
      <c r="EM41" s="7">
        <f t="shared" ca="1" si="102"/>
        <v>0.93631198496139045</v>
      </c>
      <c r="EN41" s="7">
        <f t="shared" ca="1" si="103"/>
        <v>-9.0158138807544308E-2</v>
      </c>
      <c r="EO41" s="7">
        <f t="shared" ca="1" si="104"/>
        <v>0</v>
      </c>
      <c r="EP41" s="7">
        <f t="shared" ca="1" si="105"/>
        <v>0</v>
      </c>
      <c r="EQ41" s="7">
        <f ca="1">IFERROR(IF(EQ40+EP41&gt;ER$4,EQ40,EQ40+EP41),"")</f>
        <v>51</v>
      </c>
      <c r="ER41" s="7">
        <f t="shared" ca="1" si="275"/>
        <v>4</v>
      </c>
      <c r="ES41" s="7">
        <f t="shared" ca="1" si="106"/>
        <v>0.2625041064100414</v>
      </c>
      <c r="ET41" s="7">
        <f t="shared" ca="1" si="107"/>
        <v>0.58364973974380474</v>
      </c>
      <c r="EU41" s="7">
        <f t="shared" ca="1" si="108"/>
        <v>1</v>
      </c>
      <c r="EV41" s="7" t="str">
        <f t="shared" ca="1" si="109"/>
        <v>2</v>
      </c>
      <c r="EW41" s="7">
        <f ca="1">IFERROR(IF(EW40+EV41&gt;EX$4,EW40,EW40+EV41),"")</f>
        <v>59</v>
      </c>
      <c r="EX41" s="7">
        <f t="shared" ca="1" si="276"/>
        <v>4</v>
      </c>
      <c r="EY41" s="7">
        <f t="shared" ca="1" si="110"/>
        <v>0.20664393977824713</v>
      </c>
      <c r="EZ41" s="7">
        <f t="shared" ca="1" si="111"/>
        <v>0.63950990637559901</v>
      </c>
      <c r="FA41" s="7">
        <f t="shared" ca="1" si="112"/>
        <v>1</v>
      </c>
      <c r="FB41" s="7" t="str">
        <f t="shared" ca="1" si="113"/>
        <v>2</v>
      </c>
      <c r="FC41" s="7">
        <f ca="1">IFERROR(IF(FC40+FB41&gt;FD$4,FC40,FC40+FB41),"")</f>
        <v>59</v>
      </c>
      <c r="FD41" s="7">
        <f t="shared" ca="1" si="277"/>
        <v>4</v>
      </c>
      <c r="FE41" s="7">
        <f t="shared" ca="1" si="114"/>
        <v>0.76406958448992568</v>
      </c>
      <c r="FF41" s="7">
        <f t="shared" ca="1" si="115"/>
        <v>8.2084261663920466E-2</v>
      </c>
      <c r="FG41" s="7">
        <f t="shared" ca="1" si="116"/>
        <v>1</v>
      </c>
      <c r="FH41" s="7" t="str">
        <f t="shared" ca="1" si="117"/>
        <v>2</v>
      </c>
      <c r="FI41" s="7">
        <f ca="1">IFERROR(IF(FI40+FH41&gt;FJ$4,FI40,FI40+FH41),"")</f>
        <v>59</v>
      </c>
      <c r="FJ41" s="7">
        <f t="shared" ca="1" si="278"/>
        <v>4</v>
      </c>
      <c r="FK41" s="7">
        <f t="shared" ca="1" si="118"/>
        <v>0.63321694933825401</v>
      </c>
      <c r="FL41" s="7">
        <f t="shared" ca="1" si="119"/>
        <v>0.21293689681559214</v>
      </c>
      <c r="FM41" s="7">
        <f t="shared" ca="1" si="120"/>
        <v>1</v>
      </c>
      <c r="FN41" s="7" t="str">
        <f t="shared" ca="1" si="121"/>
        <v>2</v>
      </c>
      <c r="FO41" s="7">
        <f ca="1">IFERROR(IF(FO40+FN41&gt;FP$4,FO40,FO40+FN41),"")</f>
        <v>58</v>
      </c>
      <c r="FP41" s="7">
        <f t="shared" ca="1" si="279"/>
        <v>5</v>
      </c>
      <c r="FQ41" s="7">
        <f t="shared" ca="1" si="122"/>
        <v>0.13288075102061947</v>
      </c>
      <c r="FR41" s="7">
        <f t="shared" ca="1" si="123"/>
        <v>0.71327309513322668</v>
      </c>
      <c r="FS41" s="7">
        <f t="shared" ca="1" si="124"/>
        <v>1</v>
      </c>
      <c r="FT41" s="7" t="str">
        <f t="shared" ca="1" si="125"/>
        <v>2</v>
      </c>
      <c r="FU41" s="7">
        <f ca="1">IFERROR(IF(FU40+FT41&gt;FV$4,FU40,FU40+FT41),"")</f>
        <v>60</v>
      </c>
      <c r="FV41" s="7">
        <f t="shared" ca="1" si="280"/>
        <v>5</v>
      </c>
      <c r="FW41" s="7">
        <f t="shared" ca="1" si="126"/>
        <v>0.17404421346968024</v>
      </c>
      <c r="FX41" s="7">
        <f t="shared" ca="1" si="127"/>
        <v>0.6721096326841659</v>
      </c>
      <c r="FY41" s="7">
        <f t="shared" ca="1" si="128"/>
        <v>1</v>
      </c>
      <c r="FZ41" s="7" t="str">
        <f t="shared" ca="1" si="129"/>
        <v>2</v>
      </c>
      <c r="GA41" s="7">
        <f ca="1">IFERROR(IF(GA40+FZ41&gt;GB$4,GA40,GA40+FZ41),"")</f>
        <v>57</v>
      </c>
      <c r="GB41" s="7">
        <f t="shared" ca="1" si="281"/>
        <v>6</v>
      </c>
      <c r="GC41" s="7">
        <f t="shared" ca="1" si="130"/>
        <v>4.46163243106108E-2</v>
      </c>
      <c r="GD41" s="7">
        <f t="shared" ca="1" si="131"/>
        <v>0.80153752184323535</v>
      </c>
      <c r="GE41" s="7">
        <f t="shared" ca="1" si="132"/>
        <v>2</v>
      </c>
      <c r="GF41" s="7">
        <f t="shared" ca="1" si="133"/>
        <v>5</v>
      </c>
      <c r="GG41" s="7">
        <f ca="1">IFERROR(IF(GG40+GF41&gt;GH$4,GG40,GG40+GF41),"")</f>
        <v>59</v>
      </c>
      <c r="GH41" s="7">
        <f t="shared" ca="1" si="282"/>
        <v>6</v>
      </c>
      <c r="GI41" s="7">
        <f t="shared" ca="1" si="134"/>
        <v>0.29207961749306999</v>
      </c>
      <c r="GJ41" s="7">
        <f t="shared" ca="1" si="135"/>
        <v>0.55407422866077616</v>
      </c>
      <c r="GK41" s="7">
        <f t="shared" ca="1" si="136"/>
        <v>1</v>
      </c>
      <c r="GL41" s="7" t="str">
        <f t="shared" ca="1" si="137"/>
        <v>2</v>
      </c>
      <c r="GM41" s="7">
        <f ca="1">IFERROR(IF(GM40+GL41&gt;GN$4,GM40,GM40+GL41),"")</f>
        <v>59</v>
      </c>
      <c r="GN41" s="7">
        <f t="shared" ca="1" si="283"/>
        <v>7</v>
      </c>
      <c r="GO41" s="7">
        <f t="shared" ca="1" si="138"/>
        <v>0.61897654980059968</v>
      </c>
      <c r="GP41" s="7">
        <f t="shared" ca="1" si="139"/>
        <v>0.22717729635324646</v>
      </c>
      <c r="GQ41" s="7">
        <f t="shared" ca="1" si="140"/>
        <v>1</v>
      </c>
      <c r="GR41" s="7" t="str">
        <f t="shared" ca="1" si="141"/>
        <v>2</v>
      </c>
      <c r="GS41" s="7">
        <f ca="1">IFERROR(IF(GS40+GR41&gt;GT$4,GS40,GS40+GR41),"")</f>
        <v>60</v>
      </c>
      <c r="GT41" s="7">
        <f t="shared" ca="1" si="284"/>
        <v>8</v>
      </c>
      <c r="GU41" s="7">
        <f t="shared" ca="1" si="142"/>
        <v>0.39017762548182433</v>
      </c>
      <c r="GV41" s="7">
        <f t="shared" ca="1" si="143"/>
        <v>0.45597622067202181</v>
      </c>
      <c r="GW41" s="7">
        <f t="shared" ca="1" si="144"/>
        <v>1</v>
      </c>
      <c r="GX41" s="7" t="str">
        <f t="shared" ca="1" si="145"/>
        <v>2</v>
      </c>
      <c r="GY41" s="7">
        <f ca="1">IFERROR(IF(GY40+GX41&gt;GZ$4,GY40,GY40+GX41),"")</f>
        <v>56</v>
      </c>
      <c r="GZ41" s="7">
        <f t="shared" ca="1" si="285"/>
        <v>9</v>
      </c>
      <c r="HA41" s="7">
        <f t="shared" ca="1" si="146"/>
        <v>0.20090370025020066</v>
      </c>
      <c r="HB41" s="7">
        <f t="shared" ca="1" si="147"/>
        <v>0.64525014590364549</v>
      </c>
      <c r="HC41" s="7">
        <f t="shared" ca="1" si="148"/>
        <v>1</v>
      </c>
      <c r="HD41" s="7" t="str">
        <f t="shared" ca="1" si="149"/>
        <v>2</v>
      </c>
      <c r="HE41" s="7">
        <f ca="1">IFERROR(IF(HE40+HD41&gt;HF$4,HE40,HE40+HD41),"")</f>
        <v>60</v>
      </c>
      <c r="HF41" s="7">
        <f t="shared" ca="1" si="286"/>
        <v>9</v>
      </c>
      <c r="HG41" s="7">
        <f t="shared" ca="1" si="150"/>
        <v>0.48764815399458183</v>
      </c>
      <c r="HH41" s="7">
        <f t="shared" ca="1" si="151"/>
        <v>0.35850569215926431</v>
      </c>
      <c r="HI41" s="7">
        <f t="shared" ca="1" si="152"/>
        <v>1</v>
      </c>
      <c r="HJ41" s="7" t="str">
        <f t="shared" ca="1" si="153"/>
        <v>2</v>
      </c>
      <c r="HK41" s="7">
        <f ca="1">IFERROR(IF(HK40+HJ41&gt;HL$4,HK40,HK40+HJ41),"")</f>
        <v>60</v>
      </c>
      <c r="HL41" s="7">
        <f t="shared" ca="1" si="287"/>
        <v>10</v>
      </c>
      <c r="HM41" s="7">
        <f t="shared" ca="1" si="154"/>
        <v>0.67120474599543856</v>
      </c>
      <c r="HN41" s="7">
        <f t="shared" ca="1" si="155"/>
        <v>0.17494910015840759</v>
      </c>
      <c r="HO41" s="7">
        <f t="shared" ca="1" si="156"/>
        <v>1</v>
      </c>
      <c r="HP41" s="7" t="str">
        <f t="shared" ca="1" si="157"/>
        <v>2</v>
      </c>
      <c r="HQ41" s="7">
        <f ca="1">IFERROR(IF(HQ40+HP41&gt;HR$4,HQ40,HQ40+HP41),"")</f>
        <v>60</v>
      </c>
      <c r="HR41" s="7">
        <f t="shared" ca="1" si="288"/>
        <v>10</v>
      </c>
      <c r="HS41" s="7">
        <f t="shared" ca="1" si="158"/>
        <v>0.86131878860777145</v>
      </c>
      <c r="HT41" s="7">
        <f t="shared" ca="1" si="159"/>
        <v>-1.5164942453925301E-2</v>
      </c>
      <c r="HU41" s="7">
        <f t="shared" ca="1" si="160"/>
        <v>0</v>
      </c>
      <c r="HV41" s="7">
        <f t="shared" ca="1" si="161"/>
        <v>0</v>
      </c>
      <c r="HW41" s="7">
        <f ca="1">IFERROR(IF(HW40+HV41&gt;HX$4,HW40,HW40+HV41),"")</f>
        <v>60</v>
      </c>
      <c r="HX41" s="7">
        <f t="shared" ca="1" si="289"/>
        <v>10</v>
      </c>
      <c r="HY41" s="7">
        <f t="shared" ca="1" si="162"/>
        <v>0.22325566890259596</v>
      </c>
      <c r="HZ41" s="7">
        <f t="shared" ca="1" si="163"/>
        <v>0.62289817725125018</v>
      </c>
      <c r="IA41" s="7">
        <f t="shared" ca="1" si="164"/>
        <v>1</v>
      </c>
      <c r="IB41" s="7" t="str">
        <f t="shared" ca="1" si="165"/>
        <v>2</v>
      </c>
      <c r="IC41" s="7">
        <f ca="1">IFERROR(IF(IC40+IB41&gt;ID$4,IC40,IC40+IB41),"")</f>
        <v>59</v>
      </c>
      <c r="ID41" s="7">
        <f t="shared" ca="1" si="290"/>
        <v>10</v>
      </c>
      <c r="IE41" s="7">
        <f t="shared" ca="1" si="166"/>
        <v>3.7078220490068592E-2</v>
      </c>
      <c r="IF41" s="7">
        <f t="shared" ca="1" si="167"/>
        <v>0.80907562566377755</v>
      </c>
      <c r="IG41" s="7">
        <f t="shared" ca="1" si="168"/>
        <v>2</v>
      </c>
      <c r="IH41" s="7">
        <f t="shared" ca="1" si="169"/>
        <v>5</v>
      </c>
      <c r="II41" s="7">
        <f ca="1">IFERROR(IF(II40+IH41&gt;IJ$4,II40,II40+IH41),"")</f>
        <v>59</v>
      </c>
      <c r="IJ41" s="7">
        <f t="shared" ca="1" si="291"/>
        <v>10</v>
      </c>
      <c r="IK41" s="7">
        <f t="shared" ca="1" si="170"/>
        <v>0.6455069706083546</v>
      </c>
      <c r="IL41" s="7">
        <f t="shared" ca="1" si="171"/>
        <v>0.20064687554549154</v>
      </c>
      <c r="IM41" s="7">
        <f t="shared" ca="1" si="172"/>
        <v>1</v>
      </c>
      <c r="IN41" s="7" t="str">
        <f t="shared" ca="1" si="173"/>
        <v>2</v>
      </c>
      <c r="IO41" s="7">
        <f ca="1">IFERROR(IF(IO40+IN41&gt;IP$4,IO40,IO40+IN41),"")</f>
        <v>60</v>
      </c>
      <c r="IP41" s="7">
        <f t="shared" ca="1" si="292"/>
        <v>11</v>
      </c>
      <c r="IQ41" s="7">
        <f t="shared" ca="1" si="174"/>
        <v>0.29462567863030242</v>
      </c>
      <c r="IR41" s="7">
        <f t="shared" ca="1" si="175"/>
        <v>0.55152816752354372</v>
      </c>
      <c r="IS41" s="7">
        <f t="shared" ca="1" si="176"/>
        <v>1</v>
      </c>
      <c r="IT41" s="7" t="str">
        <f t="shared" ca="1" si="177"/>
        <v>2</v>
      </c>
      <c r="IU41" s="7">
        <f ca="1">IFERROR(IF(IU40+IT41&gt;IV$4,IU40,IU40+IT41),"")</f>
        <v>60</v>
      </c>
      <c r="IV41" s="7">
        <f t="shared" ca="1" si="293"/>
        <v>11</v>
      </c>
      <c r="IW41" s="7">
        <f t="shared" ca="1" si="178"/>
        <v>9.0208264722478226E-2</v>
      </c>
      <c r="IX41" s="7">
        <f t="shared" ca="1" si="179"/>
        <v>0.75594558143136792</v>
      </c>
      <c r="IY41" s="7">
        <f t="shared" ca="1" si="180"/>
        <v>1</v>
      </c>
      <c r="IZ41" s="7" t="str">
        <f t="shared" ca="1" si="181"/>
        <v>2</v>
      </c>
      <c r="JA41" s="7">
        <f ca="1">IFERROR(IF(JA40+IZ41&gt;JB$4,JA40,JA40+IZ41),"")</f>
        <v>60</v>
      </c>
      <c r="JB41" s="7">
        <f t="shared" ca="1" si="294"/>
        <v>11</v>
      </c>
      <c r="JC41" s="7">
        <f t="shared" ca="1" si="182"/>
        <v>0.91636495874751867</v>
      </c>
      <c r="JD41" s="7">
        <f t="shared" ca="1" si="183"/>
        <v>-7.021111259367252E-2</v>
      </c>
      <c r="JE41" s="7">
        <f t="shared" ca="1" si="184"/>
        <v>0</v>
      </c>
      <c r="JF41" s="7">
        <f t="shared" ca="1" si="185"/>
        <v>0</v>
      </c>
      <c r="JG41" s="7">
        <f ca="1">IFERROR(IF(JG40+JF41&gt;JH$4,JG40,JG40+JF41),"")</f>
        <v>54</v>
      </c>
      <c r="JH41" s="7">
        <f t="shared" ca="1" si="295"/>
        <v>11</v>
      </c>
      <c r="JI41" s="7">
        <f t="shared" ca="1" si="186"/>
        <v>0.31823317848104049</v>
      </c>
      <c r="JJ41" s="7">
        <f t="shared" ca="1" si="187"/>
        <v>0.52792066767280565</v>
      </c>
      <c r="JK41" s="7">
        <f t="shared" ca="1" si="188"/>
        <v>1</v>
      </c>
      <c r="JL41" s="7" t="str">
        <f t="shared" ca="1" si="189"/>
        <v>2</v>
      </c>
      <c r="JM41" s="7">
        <f ca="1">IFERROR(IF(JM40+JL41&gt;JN$4,JM40,JM40+JL41),"")</f>
        <v>59</v>
      </c>
      <c r="JN41" s="7">
        <f t="shared" ca="1" si="296"/>
        <v>11</v>
      </c>
      <c r="JO41" s="7">
        <f t="shared" ca="1" si="190"/>
        <v>0.45625343698183318</v>
      </c>
      <c r="JP41" s="7">
        <f t="shared" ca="1" si="191"/>
        <v>0.38990040917201296</v>
      </c>
      <c r="JQ41" s="7">
        <f t="shared" ca="1" si="192"/>
        <v>1</v>
      </c>
      <c r="JR41" s="7" t="str">
        <f t="shared" ca="1" si="193"/>
        <v>2</v>
      </c>
      <c r="JS41" s="7">
        <f ca="1">IFERROR(IF(JS40+JR41&gt;JT$4,JS40,JS40+JR41),"")</f>
        <v>60</v>
      </c>
      <c r="JT41" s="7">
        <f t="shared" ca="1" si="297"/>
        <v>11</v>
      </c>
      <c r="JU41" s="7">
        <f t="shared" ca="1" si="194"/>
        <v>0.30872099799093622</v>
      </c>
      <c r="JV41" s="7">
        <f t="shared" ca="1" si="195"/>
        <v>0.53743284816290993</v>
      </c>
      <c r="JW41" s="7">
        <f t="shared" ca="1" si="196"/>
        <v>1</v>
      </c>
      <c r="JX41" s="7" t="str">
        <f t="shared" ca="1" si="197"/>
        <v>2</v>
      </c>
      <c r="JY41" s="7">
        <f ca="1">IFERROR(IF(JY40+JX41&gt;JZ$4,JY40,JY40+JX41),"")</f>
        <v>60</v>
      </c>
      <c r="JZ41" s="7">
        <f t="shared" ca="1" si="298"/>
        <v>11</v>
      </c>
      <c r="KA41" s="7">
        <f t="shared" ca="1" si="198"/>
        <v>0.93029127518038324</v>
      </c>
      <c r="KB41" s="7">
        <f t="shared" ca="1" si="199"/>
        <v>-8.4137429026537092E-2</v>
      </c>
      <c r="KC41" s="7">
        <f t="shared" ca="1" si="200"/>
        <v>0</v>
      </c>
      <c r="KD41" s="7">
        <f t="shared" ca="1" si="201"/>
        <v>0</v>
      </c>
      <c r="KE41" s="7">
        <f ca="1">IFERROR(IF(KE40+KD41&gt;KF$4,KE40,KE40+KD41),"")</f>
        <v>60</v>
      </c>
      <c r="KF41" s="7">
        <f t="shared" ca="1" si="299"/>
        <v>11</v>
      </c>
      <c r="KG41" s="7">
        <f t="shared" ca="1" si="202"/>
        <v>0.93386183488552554</v>
      </c>
      <c r="KH41" s="7">
        <f t="shared" ca="1" si="203"/>
        <v>-8.7707988731679398E-2</v>
      </c>
      <c r="KI41" s="7">
        <f t="shared" ca="1" si="204"/>
        <v>0</v>
      </c>
      <c r="KJ41" s="7">
        <f t="shared" ca="1" si="205"/>
        <v>0</v>
      </c>
      <c r="KK41" s="7">
        <f ca="1">IFERROR(IF(KK40+KJ41&gt;KL$4,KK40,KK40+KJ41),"")</f>
        <v>59</v>
      </c>
      <c r="KL41" s="7">
        <f t="shared" ca="1" si="300"/>
        <v>11</v>
      </c>
      <c r="KM41" s="7">
        <f t="shared" ca="1" si="206"/>
        <v>0.97052687768937584</v>
      </c>
      <c r="KN41" s="7">
        <f t="shared" ca="1" si="207"/>
        <v>-0.1243730315355297</v>
      </c>
      <c r="KO41" s="7">
        <f t="shared" ca="1" si="208"/>
        <v>0</v>
      </c>
      <c r="KP41" s="7">
        <f t="shared" ca="1" si="209"/>
        <v>0</v>
      </c>
      <c r="KQ41" s="7">
        <f ca="1">IFERROR(IF(KQ40+KP41&gt;KR$4,KQ40,KQ40+KP41),"")</f>
        <v>59</v>
      </c>
      <c r="KR41" s="7">
        <f t="shared" ca="1" si="301"/>
        <v>11</v>
      </c>
      <c r="KS41" s="7">
        <f t="shared" ca="1" si="210"/>
        <v>0.18024166708388345</v>
      </c>
      <c r="KT41" s="7">
        <f t="shared" ca="1" si="211"/>
        <v>0.6659121790699627</v>
      </c>
      <c r="KU41" s="7">
        <f t="shared" ca="1" si="212"/>
        <v>1</v>
      </c>
      <c r="KV41" s="7" t="str">
        <f t="shared" ca="1" si="213"/>
        <v>2</v>
      </c>
      <c r="KW41" s="7">
        <f ca="1">IFERROR(IF(KW40+KV41&gt;KX$4,KW40,KW40+KV41),"")</f>
        <v>51</v>
      </c>
      <c r="KX41" s="7">
        <f t="shared" ca="1" si="302"/>
        <v>12</v>
      </c>
      <c r="KY41" s="7">
        <f t="shared" ca="1" si="214"/>
        <v>0.6354644999571446</v>
      </c>
      <c r="KZ41" s="7">
        <f t="shared" ca="1" si="215"/>
        <v>0.21068934619670154</v>
      </c>
      <c r="LA41" s="7">
        <f t="shared" ca="1" si="216"/>
        <v>1</v>
      </c>
      <c r="LB41" s="7" t="str">
        <f t="shared" ca="1" si="217"/>
        <v>2</v>
      </c>
      <c r="LC41" s="7">
        <f ca="1">IFERROR(IF(LC40+LB41&gt;LD$4,LC40,LC40+LB41),"")</f>
        <v>59</v>
      </c>
      <c r="LD41" s="7">
        <f t="shared" ca="1" si="303"/>
        <v>12</v>
      </c>
      <c r="LE41" s="7">
        <f t="shared" ca="1" si="218"/>
        <v>0.86188482057915583</v>
      </c>
      <c r="LF41" s="7">
        <f t="shared" ca="1" si="219"/>
        <v>-1.5730974425309685E-2</v>
      </c>
      <c r="LG41" s="7">
        <f t="shared" ca="1" si="220"/>
        <v>0</v>
      </c>
      <c r="LH41" s="7">
        <f t="shared" ca="1" si="221"/>
        <v>0</v>
      </c>
      <c r="LI41" s="7">
        <f ca="1">IFERROR(IF(LI40+LH41&gt;LJ$4,LI40,LI40+LH41),"")</f>
        <v>57</v>
      </c>
      <c r="LJ41" s="7">
        <f t="shared" ca="1" si="304"/>
        <v>12</v>
      </c>
      <c r="LK41" s="7">
        <f t="shared" ca="1" si="222"/>
        <v>0.25372818551755683</v>
      </c>
      <c r="LL41" s="7">
        <f t="shared" ca="1" si="223"/>
        <v>0.59242566063628932</v>
      </c>
      <c r="LM41" s="7">
        <f t="shared" ca="1" si="224"/>
        <v>1</v>
      </c>
      <c r="LN41" s="7" t="str">
        <f t="shared" ca="1" si="225"/>
        <v>2</v>
      </c>
      <c r="LO41" s="7">
        <f ca="1">IFERROR(IF(LO40+LN41&gt;LP$4,LO40,LO40+LN41),"")</f>
        <v>60</v>
      </c>
      <c r="LP41" s="7">
        <f t="shared" ca="1" si="305"/>
        <v>12</v>
      </c>
      <c r="LQ41" s="7">
        <f t="shared" ca="1" si="226"/>
        <v>0.40192005626859795</v>
      </c>
      <c r="LR41" s="7">
        <f t="shared" ca="1" si="227"/>
        <v>0.4442337898852482</v>
      </c>
      <c r="LS41" s="7">
        <f t="shared" ca="1" si="228"/>
        <v>1</v>
      </c>
      <c r="LT41" s="7" t="str">
        <f t="shared" ca="1" si="229"/>
        <v>2</v>
      </c>
      <c r="LU41" s="7">
        <f ca="1">IFERROR(IF(LU40+LT41&gt;LV$4,LU40,LU40+LT41),"")</f>
        <v>60</v>
      </c>
      <c r="LV41" s="7">
        <f t="shared" ca="1" si="306"/>
        <v>12</v>
      </c>
      <c r="LW41" s="7">
        <f t="shared" ca="1" si="230"/>
        <v>0.41429263968331842</v>
      </c>
      <c r="LX41" s="7">
        <f t="shared" ca="1" si="231"/>
        <v>0.43186120647052773</v>
      </c>
      <c r="LY41" s="7">
        <f t="shared" ca="1" si="232"/>
        <v>1</v>
      </c>
      <c r="LZ41" s="7" t="str">
        <f t="shared" ca="1" si="233"/>
        <v>2</v>
      </c>
      <c r="MA41" s="7">
        <f ca="1">IFERROR(IF(MA40+LZ41&gt;MB$4,MA40,MA40+LZ41),"")</f>
        <v>58</v>
      </c>
      <c r="MB41" s="7">
        <f t="shared" ca="1" si="307"/>
        <v>13</v>
      </c>
      <c r="MC41" s="7">
        <f t="shared" ca="1" si="234"/>
        <v>6.5547879641966289E-2</v>
      </c>
      <c r="MD41" s="7">
        <f t="shared" ca="1" si="235"/>
        <v>0.78060596651187986</v>
      </c>
      <c r="ME41" s="7">
        <f t="shared" ca="1" si="236"/>
        <v>1</v>
      </c>
      <c r="MF41" s="7" t="str">
        <f t="shared" ca="1" si="237"/>
        <v>2</v>
      </c>
      <c r="MG41" s="7">
        <f ca="1">IFERROR(IF(MG40+MF41&gt;MH$4,MG40,MG40+MF41),"")</f>
        <v>60</v>
      </c>
      <c r="MH41" s="7">
        <f t="shared" ca="1" si="308"/>
        <v>13</v>
      </c>
      <c r="MI41" s="7">
        <f t="shared" ca="1" si="238"/>
        <v>0.24666804387706098</v>
      </c>
      <c r="MJ41" s="7">
        <f t="shared" ca="1" si="239"/>
        <v>0.59948580227678516</v>
      </c>
      <c r="MK41" s="7">
        <f t="shared" ca="1" si="240"/>
        <v>1</v>
      </c>
      <c r="ML41" s="7" t="str">
        <f t="shared" ca="1" si="241"/>
        <v>2</v>
      </c>
      <c r="MM41" s="7">
        <f ca="1">IFERROR(IF(MM40+ML41&gt;MN$4,MM40,MM40+ML41),"")</f>
        <v>60</v>
      </c>
      <c r="MN41" s="7">
        <f t="shared" ca="1" si="309"/>
        <v>13</v>
      </c>
      <c r="MO41" s="7">
        <f t="shared" ca="1" si="242"/>
        <v>0.33109224605963872</v>
      </c>
      <c r="MP41" s="7">
        <f t="shared" ca="1" si="243"/>
        <v>0.51506160009420743</v>
      </c>
      <c r="MQ41" s="7">
        <f t="shared" ca="1" si="244"/>
        <v>1</v>
      </c>
      <c r="MR41" s="7" t="str">
        <f t="shared" ca="1" si="245"/>
        <v>2</v>
      </c>
      <c r="MS41" s="7">
        <f ca="1">IFERROR(IF(MS40+MR41&gt;MT$4,MS40,MS40+MR41),"")</f>
        <v>59</v>
      </c>
      <c r="MT41" s="7">
        <f t="shared" ca="1" si="310"/>
        <v>13</v>
      </c>
      <c r="MU41" s="7">
        <f t="shared" ca="1" si="246"/>
        <v>0.23249296469386993</v>
      </c>
      <c r="MV41" s="7">
        <f t="shared" ca="1" si="247"/>
        <v>0.61366088145997622</v>
      </c>
      <c r="MW41" s="7">
        <f t="shared" ca="1" si="248"/>
        <v>1</v>
      </c>
      <c r="MX41" s="7" t="str">
        <f t="shared" ca="1" si="249"/>
        <v>2</v>
      </c>
      <c r="MY41" s="7">
        <f ca="1">IFERROR(IF(MY40+MX41&gt;MZ$4,MY40,MY40+MX41),"")</f>
        <v>60</v>
      </c>
      <c r="MZ41" s="7">
        <f t="shared" ca="1" si="311"/>
        <v>13</v>
      </c>
      <c r="NA41" s="7">
        <f t="shared" ca="1" si="250"/>
        <v>0.34030947760727903</v>
      </c>
      <c r="NB41" s="7">
        <f t="shared" ca="1" si="251"/>
        <v>0.50584436854656711</v>
      </c>
      <c r="NC41" s="7">
        <f t="shared" ca="1" si="252"/>
        <v>1</v>
      </c>
      <c r="ND41" s="7" t="str">
        <f t="shared" ca="1" si="253"/>
        <v>2</v>
      </c>
      <c r="NE41" s="7">
        <f ca="1">IFERROR(IF(NE40+ND41&gt;NF$4,NE40,NE40+ND41),"")</f>
        <v>60</v>
      </c>
      <c r="NF41" s="7">
        <f t="shared" ca="1" si="312"/>
        <v>14</v>
      </c>
      <c r="NG41" s="7">
        <f t="shared" ca="1" si="254"/>
        <v>0.86426514085347184</v>
      </c>
      <c r="NH41" s="7">
        <f t="shared" ca="1" si="255"/>
        <v>-1.8111294699625691E-2</v>
      </c>
      <c r="NI41" s="7">
        <f t="shared" ca="1" si="256"/>
        <v>0</v>
      </c>
      <c r="NJ41" s="7">
        <f t="shared" ca="1" si="257"/>
        <v>0</v>
      </c>
      <c r="NK41" s="7">
        <f ca="1">IFERROR(IF(NK40+NJ41&gt;NL$4,NK40,NK40+NJ41),"")</f>
        <v>60</v>
      </c>
      <c r="NL41" s="7">
        <f t="shared" ca="1" si="313"/>
        <v>14</v>
      </c>
      <c r="NM41" s="7">
        <f t="shared" ca="1" si="258"/>
        <v>0.15553896487307517</v>
      </c>
      <c r="NN41" s="7">
        <f t="shared" ca="1" si="259"/>
        <v>0.69061488128077098</v>
      </c>
      <c r="NO41" s="7">
        <f t="shared" ca="1" si="260"/>
        <v>1</v>
      </c>
      <c r="NP41" s="7" t="str">
        <f t="shared" ca="1" si="261"/>
        <v>2</v>
      </c>
      <c r="NQ41" s="7">
        <f ca="1">IFERROR(IF(NQ40+NP41&gt;NR$4,NQ40,NQ40+NP41),"")</f>
        <v>59</v>
      </c>
      <c r="NR41" s="7">
        <f t="shared" ca="1" si="314"/>
        <v>14</v>
      </c>
      <c r="NT41">
        <v>39</v>
      </c>
      <c r="NU41" s="7" t="s">
        <v>19</v>
      </c>
      <c r="NV41" s="7" t="str">
        <f t="shared" ca="1" si="16"/>
        <v/>
      </c>
      <c r="NW41" s="7" t="str">
        <f t="shared" ca="1" si="8"/>
        <v/>
      </c>
      <c r="NX41" t="str">
        <f ca="1">IFERROR(VLOOKUP(NT41,$K$3:$AK$568,8,FALSE),"")</f>
        <v/>
      </c>
      <c r="NY41" t="str">
        <f ca="1">IFERROR(VLOOKUP(NT41,$K$3:$AK$568,9,FALSE),"")</f>
        <v/>
      </c>
      <c r="NZ41" s="7" t="str">
        <f ca="1">IFERROR(VLOOKUP(NT41,$K$3:$AK$568,27,FALSE),"")</f>
        <v/>
      </c>
      <c r="OB41">
        <v>39</v>
      </c>
      <c r="OC41" s="7" t="s">
        <v>19</v>
      </c>
      <c r="OD41" t="e">
        <f t="shared" ca="1" si="17"/>
        <v>#N/A</v>
      </c>
      <c r="OE41" s="7" t="str">
        <f t="shared" ca="1" si="18"/>
        <v/>
      </c>
      <c r="OF41" s="7" t="str">
        <f t="shared" ca="1" si="19"/>
        <v/>
      </c>
      <c r="OG41" t="str">
        <f t="shared" ca="1" si="20"/>
        <v/>
      </c>
      <c r="OI41">
        <v>39</v>
      </c>
      <c r="OJ41" s="7" t="s">
        <v>19</v>
      </c>
      <c r="OK41" s="7" t="str">
        <f t="shared" ca="1" si="21"/>
        <v/>
      </c>
      <c r="OL41" s="7" t="str">
        <f t="shared" ca="1" si="22"/>
        <v/>
      </c>
      <c r="OM41" t="str">
        <f ca="1">IFERROR(VLOOKUP(OI41,$L$3:$AK$568,7,FALSE),"")</f>
        <v/>
      </c>
      <c r="ON41" t="str">
        <f ca="1">IFERROR(VLOOKUP(OI41,$L$3:$AK$568,8,FALSE),"")</f>
        <v/>
      </c>
      <c r="OO41" s="7" t="str">
        <f ca="1">IFERROR(VLOOKUP(OI41,$L$3:$AK$568,26,FALSE),"")</f>
        <v/>
      </c>
      <c r="OQ41">
        <v>39</v>
      </c>
      <c r="OR41" s="7" t="s">
        <v>19</v>
      </c>
      <c r="OS41" t="e">
        <f t="shared" ca="1" si="23"/>
        <v>#N/A</v>
      </c>
      <c r="OT41" s="7" t="str">
        <f t="shared" ca="1" si="24"/>
        <v/>
      </c>
      <c r="OU41" s="7" t="str">
        <f t="shared" ca="1" si="25"/>
        <v/>
      </c>
      <c r="OV41" t="str">
        <f t="shared" ca="1" si="26"/>
        <v/>
      </c>
      <c r="OX41">
        <v>39</v>
      </c>
      <c r="OY41" s="7" t="s">
        <v>19</v>
      </c>
      <c r="OZ41" s="7" t="str">
        <f t="shared" ca="1" si="27"/>
        <v/>
      </c>
      <c r="PA41" s="7" t="str">
        <f t="shared" ca="1" si="28"/>
        <v/>
      </c>
      <c r="PB41" t="str">
        <f ca="1">IFERROR(VLOOKUP(OX41,$M$3:$AK$568,6,FALSE),"")</f>
        <v/>
      </c>
      <c r="PC41" t="str">
        <f ca="1">IFERROR(VLOOKUP(OX41,$M$3:$AK$568,7,FALSE),"")</f>
        <v/>
      </c>
      <c r="PD41" s="7" t="str">
        <f ca="1">IFERROR(VLOOKUP(OX41,$M$3:$AK$568,25,FALSE),"")</f>
        <v/>
      </c>
      <c r="PF41">
        <v>39</v>
      </c>
      <c r="PG41" s="7" t="s">
        <v>19</v>
      </c>
      <c r="PH41" t="e">
        <f t="shared" ca="1" si="29"/>
        <v>#N/A</v>
      </c>
      <c r="PI41" s="7" t="str">
        <f t="shared" ca="1" si="30"/>
        <v/>
      </c>
      <c r="PJ41" s="7" t="str">
        <f t="shared" ca="1" si="31"/>
        <v/>
      </c>
      <c r="PK41" t="str">
        <f t="shared" ca="1" si="32"/>
        <v/>
      </c>
      <c r="PM41">
        <v>39</v>
      </c>
      <c r="PN41" s="7" t="s">
        <v>19</v>
      </c>
      <c r="PO41" s="202" t="str">
        <f t="shared" ca="1" si="33"/>
        <v/>
      </c>
      <c r="PP41" s="7" t="str">
        <f t="shared" ca="1" si="34"/>
        <v/>
      </c>
      <c r="PQ41" t="str">
        <f ca="1">IFERROR(VLOOKUP(PM41,$G$325:$R$409,12,FALSE),"")</f>
        <v/>
      </c>
      <c r="PR41" t="e">
        <f ca="1">VLOOKUP(PM41,$G$324:$Q$409,11,FALSE)</f>
        <v>#N/A</v>
      </c>
      <c r="PS41" s="7" t="str">
        <f ca="1">VLOOKUP(PQ41,$R$325:$Y$409,8,FALSE)</f>
        <v>- -</v>
      </c>
      <c r="PT41" s="7">
        <f ca="1">ReSt</f>
        <v>-4</v>
      </c>
      <c r="PU41" s="7" t="e">
        <f t="shared" ca="1" si="35"/>
        <v>#N/A</v>
      </c>
      <c r="PV41" s="7" t="e">
        <f t="shared" ca="1" si="36"/>
        <v>#N/A</v>
      </c>
      <c r="PW41" s="7" t="str">
        <f ca="1">VLOOKUP(PQ41,$R$325:$AK$409,8,FALSE)</f>
        <v>- -</v>
      </c>
      <c r="PX41" s="7"/>
      <c r="PY41">
        <v>39</v>
      </c>
      <c r="PZ41" s="7" t="s">
        <v>19</v>
      </c>
      <c r="QA41" t="str">
        <f t="shared" ca="1" si="37"/>
        <v/>
      </c>
      <c r="QB41" s="7" t="str">
        <f t="shared" ca="1" si="38"/>
        <v/>
      </c>
      <c r="QC41" s="7" t="str">
        <f t="shared" ca="1" si="39"/>
        <v/>
      </c>
      <c r="QD41" t="str">
        <f t="shared" ca="1" si="40"/>
        <v/>
      </c>
      <c r="QF41">
        <v>39</v>
      </c>
      <c r="QG41" s="7" t="s">
        <v>19</v>
      </c>
      <c r="QH41" s="7" t="str">
        <f t="shared" ca="1" si="41"/>
        <v/>
      </c>
      <c r="QI41" s="7" t="e">
        <f t="shared" ca="1" si="42"/>
        <v>#VALUE!</v>
      </c>
      <c r="QJ41" t="e">
        <f t="shared" ca="1" si="43"/>
        <v>#N/A</v>
      </c>
      <c r="QK41" s="7" t="e">
        <f t="shared" ca="1" si="44"/>
        <v>#N/A</v>
      </c>
      <c r="QM41">
        <v>39</v>
      </c>
      <c r="QN41" s="7" t="s">
        <v>19</v>
      </c>
      <c r="QO41" t="str">
        <f t="shared" ca="1" si="45"/>
        <v/>
      </c>
      <c r="QP41" s="7" t="str">
        <f t="shared" ca="1" si="46"/>
        <v/>
      </c>
      <c r="QQ41" t="str">
        <f t="shared" ca="1" si="47"/>
        <v/>
      </c>
    </row>
    <row r="42" spans="1:459" x14ac:dyDescent="0.25">
      <c r="A42" s="240" t="str">
        <f>IF('Character Sheet'!$B$4="Creature","N","Y")</f>
        <v>Y</v>
      </c>
      <c r="C42" s="75"/>
      <c r="D42" s="76"/>
      <c r="F42" s="75"/>
      <c r="G42" s="76"/>
      <c r="I42" s="75"/>
      <c r="J42" s="85"/>
      <c r="K42" s="85">
        <f t="shared" ca="1" si="9"/>
        <v>4</v>
      </c>
      <c r="L42" s="85">
        <f t="shared" ca="1" si="316"/>
        <v>0</v>
      </c>
      <c r="M42" s="70">
        <f t="shared" ca="1" si="321"/>
        <v>2</v>
      </c>
      <c r="O42" s="222">
        <f t="shared" ca="1" si="12"/>
        <v>410</v>
      </c>
      <c r="Q42" s="7" t="str">
        <f t="shared" si="50"/>
        <v>Disarm</v>
      </c>
      <c r="R42" s="9" t="s">
        <v>1346</v>
      </c>
      <c r="S42" s="9" t="s">
        <v>1346</v>
      </c>
      <c r="T42" s="61" t="str">
        <f>SUBSTITUTE(IFERROR(IFERROR(VLOOKUP(R42,'[1]Skill Statistics'!$A$3:$C$513,2,FALSE),VLOOKUP(Q42,'[1]Skill Statistics'!$A$3:$C$513,2,FALSE)),T41),"R*","ReSt")</f>
        <v>- -</v>
      </c>
      <c r="U42" s="61" t="str">
        <f>IFERROR(IFERROR(VLOOKUP(R42,'[1]Skill Statistics'!$A$3:$C$513,3,FALSE),VLOOKUP(Q42,'[1]Skill Statistics'!$A$3:$C$513,3,FALSE)),U41)</f>
        <v>- -</v>
      </c>
      <c r="V42" s="61" t="str">
        <f>IF(ISNUMBER(SEARCH("Category",R42)),"- -",IFERROR(IFERROR(VLOOKUP(Q42,[1]Professions!$A$4:$AM$288,MATCH(Profession,[1]Professions!$A$1:$AM$1,0),FALSE),VLOOKUP(Q42,Calculations!$B$91:$I$95,8,FALSE)),"- -"))</f>
        <v>3 / 5</v>
      </c>
      <c r="W42" s="60">
        <f t="shared" si="13"/>
        <v>0</v>
      </c>
      <c r="X42" s="7">
        <f ca="1">IFERROR(VLOOKUP(R42,$BS$6:$NR$519,MATCH(ActualLevel,$BS$3:$NR$3,0),FALSE),"- -")</f>
        <v>0</v>
      </c>
      <c r="Y42" s="7">
        <f t="shared" ca="1" si="320"/>
        <v>0</v>
      </c>
      <c r="Z42" s="7">
        <f ca="1">IFERROR(VLOOKUP(Y42,Charts!$BQ$2:$BR$52,2,FALSE),"- -")</f>
        <v>-25</v>
      </c>
      <c r="AA42" s="7" t="str">
        <f t="shared" ca="1" si="51"/>
        <v>- -</v>
      </c>
      <c r="AB42" s="7">
        <f t="shared" ca="1" si="317"/>
        <v>0</v>
      </c>
      <c r="AC42" s="7"/>
      <c r="AD42" s="7"/>
      <c r="AE42" s="7"/>
      <c r="AF42" s="7"/>
      <c r="AG42" s="7"/>
      <c r="AH42" s="43"/>
      <c r="AI42" s="7"/>
      <c r="AJ42" s="7"/>
      <c r="AK42" s="7">
        <f t="shared" ca="1" si="52"/>
        <v>-25</v>
      </c>
      <c r="AL42" s="7"/>
      <c r="AM42" s="69">
        <f>IFERROR(VLOOKUP(R42,'[1]Skill Statistics'!$A$3:$AN$513,MATCH(Profession,'[1]Skill Statistics'!$A$2:$AN$2,0),FALSE),0)</f>
        <v>0</v>
      </c>
      <c r="AN42" s="85">
        <f>IFERROR(VLOOKUP(Q42,'[1]Skill Statistics'!$A$3:$BK$513,MATCH(Archetype,'[1]Skill Statistics'!$A$2:$BK$2,0),FALSE),0)</f>
        <v>0</v>
      </c>
      <c r="AO42" s="85">
        <f>IFERROR(VLOOKUP(Q42,'[1]Skill Statistics'!$A$3:$BB$513,MATCH(Race,'[1]Skill Statistics'!$A$2:$BB$2,0),FALSE),0)</f>
        <v>0</v>
      </c>
      <c r="AP42" s="85">
        <f t="shared" ca="1" si="14"/>
        <v>0</v>
      </c>
      <c r="AQ42" s="70"/>
      <c r="AS42" s="69">
        <f>IFERROR(VLOOKUP(Q42,'[1]Professional Skills'!$A$4:$AM$288,MATCH(Profession,'[1]Professional Skills'!$A$3:$AM$3,0),FALSE),"- -")</f>
        <v>0</v>
      </c>
      <c r="AU42" s="7">
        <f t="shared" si="319"/>
        <v>0</v>
      </c>
      <c r="AV42" s="7">
        <f t="shared" ca="1" si="318"/>
        <v>0</v>
      </c>
      <c r="AW42" t="str">
        <f t="shared" si="55"/>
        <v/>
      </c>
      <c r="AX42" t="str">
        <f>IFERROR(_xlfn.RANK.EQ(AW42,$AW$5:$AW$568),"")</f>
        <v/>
      </c>
      <c r="AY42">
        <f t="shared" si="3"/>
        <v>0</v>
      </c>
      <c r="AZ42" s="70" t="str">
        <f t="shared" si="53"/>
        <v/>
      </c>
      <c r="BB42" s="69">
        <f>IFERROR(IF(Q42="Language",VLOOKUP(R42,[1]Cultures!$B$4:$N$218,MATCH(Culture,[1]Cultures!$B$3:$N$3,0),FALSE),VLOOKUP(Q42,[1]Cultures!$B$4:$O$212,MATCH(Culture,[1]Cultures!$B$3:$O$3,0),FALSE)),"- -")</f>
        <v>0</v>
      </c>
      <c r="BD42">
        <f t="shared" ca="1" si="315"/>
        <v>0</v>
      </c>
      <c r="BE42" t="str">
        <f t="shared" si="262"/>
        <v/>
      </c>
      <c r="BI42" s="7">
        <f t="shared" si="54"/>
        <v>0</v>
      </c>
      <c r="BJ42" s="7"/>
      <c r="BK42" s="7"/>
      <c r="BL42" s="70">
        <f t="shared" si="6"/>
        <v>0</v>
      </c>
      <c r="BN42" s="69">
        <f>IFERROR(VLOOKUP(V42,Charts!$BT$2:$BV$14,3,FALSE),"- -")</f>
        <v>0.61538461538461542</v>
      </c>
      <c r="BO42" s="85">
        <f t="shared" ca="1" si="15"/>
        <v>0.68543639003507228</v>
      </c>
      <c r="BP42" s="70">
        <f t="shared" ca="1" si="263"/>
        <v>410</v>
      </c>
      <c r="BR42" s="7">
        <v>37</v>
      </c>
      <c r="BS42" s="9" t="str">
        <f ca="1">VLOOKUP(BR42,$O$3:$R$568,4,FALSE)</f>
        <v>Thrown</v>
      </c>
      <c r="BT42" s="7" t="str">
        <f ca="1">VLOOKUP(BS42,$R$3:$V$568,5,FALSE)</f>
        <v>2 / 4</v>
      </c>
      <c r="BU42" s="7">
        <f ca="1">VLOOKUP(BT42,Charts!$BT$2:$BV$14,3,FALSE)</f>
        <v>0.76923076923076927</v>
      </c>
      <c r="BV42" s="7" t="str">
        <f t="shared" ca="1" si="56"/>
        <v>2</v>
      </c>
      <c r="BW42" s="7" t="str">
        <f t="shared" ca="1" si="57"/>
        <v>4</v>
      </c>
      <c r="BY42" s="7">
        <f t="shared" ca="1" si="58"/>
        <v>0.93521879840348809</v>
      </c>
      <c r="BZ42" s="7">
        <f t="shared" ca="1" si="59"/>
        <v>-0.16598802917271882</v>
      </c>
      <c r="CA42" s="7">
        <f t="shared" ca="1" si="60"/>
        <v>0</v>
      </c>
      <c r="CB42" s="7">
        <f t="shared" ca="1" si="61"/>
        <v>0</v>
      </c>
      <c r="CC42" s="7">
        <f ca="1">IFERROR(IF(CC41+CB42&gt;CD$4,CC41,CC41+CB42),"")</f>
        <v>38</v>
      </c>
      <c r="CD42" s="7">
        <f t="shared" ca="1" si="264"/>
        <v>0</v>
      </c>
      <c r="CE42" s="7">
        <f t="shared" ca="1" si="62"/>
        <v>0.23556397280296881</v>
      </c>
      <c r="CF42" s="7">
        <f t="shared" ca="1" si="63"/>
        <v>0.53366679642780046</v>
      </c>
      <c r="CG42" s="7">
        <f t="shared" ca="1" si="64"/>
        <v>1</v>
      </c>
      <c r="CH42" s="7" t="str">
        <f t="shared" ca="1" si="65"/>
        <v>2</v>
      </c>
      <c r="CI42" s="7">
        <f ca="1">IFERROR(IF(CI41+CH42&gt;CJ$4,CI41,CI41+CH42),"")</f>
        <v>54</v>
      </c>
      <c r="CJ42" s="7">
        <f t="shared" ca="1" si="265"/>
        <v>1</v>
      </c>
      <c r="CK42" s="7">
        <f t="shared" ca="1" si="66"/>
        <v>0.3409268661969741</v>
      </c>
      <c r="CL42" s="7">
        <f t="shared" ca="1" si="67"/>
        <v>0.42830390303379517</v>
      </c>
      <c r="CM42" s="7">
        <f t="shared" ca="1" si="68"/>
        <v>1</v>
      </c>
      <c r="CN42" s="7" t="str">
        <f t="shared" ca="1" si="69"/>
        <v>2</v>
      </c>
      <c r="CO42" s="7">
        <f ca="1">IFERROR(IF(CO41+CN42&gt;CP$4,CO41,CO41+CN42),"")</f>
        <v>59</v>
      </c>
      <c r="CP42" s="7">
        <f t="shared" ca="1" si="266"/>
        <v>1</v>
      </c>
      <c r="CQ42" s="7">
        <f t="shared" ca="1" si="70"/>
        <v>0.74313056960919321</v>
      </c>
      <c r="CR42" s="7">
        <f t="shared" ca="1" si="71"/>
        <v>2.6100199621576059E-2</v>
      </c>
      <c r="CS42" s="7">
        <f t="shared" ca="1" si="72"/>
        <v>1</v>
      </c>
      <c r="CT42" s="7" t="str">
        <f t="shared" ca="1" si="73"/>
        <v>2</v>
      </c>
      <c r="CU42" s="7">
        <f ca="1">IFERROR(IF(CU41+CT42&gt;CV$4,CU41,CU41+CT42),"")</f>
        <v>59</v>
      </c>
      <c r="CV42" s="7">
        <f t="shared" ca="1" si="267"/>
        <v>1</v>
      </c>
      <c r="CW42" s="7">
        <f t="shared" ca="1" si="74"/>
        <v>0.44149146344304102</v>
      </c>
      <c r="CX42" s="7">
        <f t="shared" ca="1" si="75"/>
        <v>0.32773930578772825</v>
      </c>
      <c r="CY42" s="7">
        <f t="shared" ca="1" si="76"/>
        <v>1</v>
      </c>
      <c r="CZ42" s="7" t="str">
        <f t="shared" ca="1" si="77"/>
        <v>2</v>
      </c>
      <c r="DA42" s="7">
        <f ca="1">IFERROR(IF(DA41+CZ42&gt;DB$4,DA41,DA41+CZ42),"")</f>
        <v>60</v>
      </c>
      <c r="DB42" s="7">
        <f t="shared" ca="1" si="268"/>
        <v>1</v>
      </c>
      <c r="DC42" s="7">
        <f t="shared" ca="1" si="78"/>
        <v>0.17760587084863333</v>
      </c>
      <c r="DD42" s="7">
        <f t="shared" ca="1" si="79"/>
        <v>0.59162489838213594</v>
      </c>
      <c r="DE42" s="7">
        <f t="shared" ca="1" si="80"/>
        <v>1</v>
      </c>
      <c r="DF42" s="7" t="str">
        <f t="shared" ca="1" si="81"/>
        <v>2</v>
      </c>
      <c r="DG42" s="7">
        <f ca="1">IFERROR(IF(DG41+DF42&gt;DH$4,DG41,DG41+DF42),"")</f>
        <v>60</v>
      </c>
      <c r="DH42" s="7">
        <f t="shared" ca="1" si="269"/>
        <v>1</v>
      </c>
      <c r="DI42" s="7">
        <f t="shared" ca="1" si="82"/>
        <v>0.62365703070066891</v>
      </c>
      <c r="DJ42" s="7">
        <f t="shared" ca="1" si="83"/>
        <v>0.14557373853010036</v>
      </c>
      <c r="DK42" s="7">
        <f t="shared" ca="1" si="84"/>
        <v>1</v>
      </c>
      <c r="DL42" s="7" t="str">
        <f t="shared" ca="1" si="85"/>
        <v>2</v>
      </c>
      <c r="DM42" s="7">
        <f ca="1">IFERROR(IF(DM41+DL42&gt;DN$4,DM41,DM41+DL42),"")</f>
        <v>60</v>
      </c>
      <c r="DN42" s="7">
        <f t="shared" ca="1" si="270"/>
        <v>1</v>
      </c>
      <c r="DO42" s="7">
        <f t="shared" ca="1" si="86"/>
        <v>0.14431825496509376</v>
      </c>
      <c r="DP42" s="7">
        <f t="shared" ca="1" si="87"/>
        <v>0.62491251426567551</v>
      </c>
      <c r="DQ42" s="7">
        <f t="shared" ca="1" si="88"/>
        <v>1</v>
      </c>
      <c r="DR42" s="7" t="str">
        <f t="shared" ca="1" si="89"/>
        <v>2</v>
      </c>
      <c r="DS42" s="7">
        <f ca="1">IFERROR(IF(DS41+DR42&gt;DT$4,DS41,DS41+DR42),"")</f>
        <v>59</v>
      </c>
      <c r="DT42" s="7">
        <f t="shared" ca="1" si="271"/>
        <v>1</v>
      </c>
      <c r="DU42" s="7">
        <f t="shared" ca="1" si="90"/>
        <v>0.80098863403687792</v>
      </c>
      <c r="DV42" s="7">
        <f t="shared" ca="1" si="91"/>
        <v>-3.1757864806108649E-2</v>
      </c>
      <c r="DW42" s="7">
        <f t="shared" ca="1" si="92"/>
        <v>0</v>
      </c>
      <c r="DX42" s="7">
        <f t="shared" ca="1" si="93"/>
        <v>0</v>
      </c>
      <c r="DY42" s="7">
        <f ca="1">IFERROR(IF(DY41+DX42&gt;DZ$4,DY41,DY41+DX42),"")</f>
        <v>59</v>
      </c>
      <c r="DZ42" s="7">
        <f t="shared" ca="1" si="272"/>
        <v>1</v>
      </c>
      <c r="EA42" s="7">
        <f t="shared" ca="1" si="94"/>
        <v>0.76700986933959314</v>
      </c>
      <c r="EB42" s="7">
        <f t="shared" ca="1" si="95"/>
        <v>2.2208998911761313E-3</v>
      </c>
      <c r="EC42" s="7">
        <f t="shared" ca="1" si="96"/>
        <v>1</v>
      </c>
      <c r="ED42" s="7" t="str">
        <f t="shared" ca="1" si="97"/>
        <v>2</v>
      </c>
      <c r="EE42" s="7">
        <f ca="1">IFERROR(IF(EE41+ED42&gt;EF$4,EE41,EE41+ED42),"")</f>
        <v>58</v>
      </c>
      <c r="EF42" s="7">
        <f t="shared" ca="1" si="273"/>
        <v>2</v>
      </c>
      <c r="EG42" s="7">
        <f t="shared" ca="1" si="98"/>
        <v>0.4144629909489691</v>
      </c>
      <c r="EH42" s="7">
        <f t="shared" ca="1" si="99"/>
        <v>0.35476777828180017</v>
      </c>
      <c r="EI42" s="7">
        <f t="shared" ca="1" si="100"/>
        <v>1</v>
      </c>
      <c r="EJ42" s="7" t="str">
        <f t="shared" ca="1" si="101"/>
        <v>2</v>
      </c>
      <c r="EK42" s="7">
        <f ca="1">IFERROR(IF(EK41+EJ42&gt;EL$4,EK41,EK41+EJ42),"")</f>
        <v>60</v>
      </c>
      <c r="EL42" s="7">
        <f t="shared" ca="1" si="274"/>
        <v>2</v>
      </c>
      <c r="EM42" s="7">
        <f t="shared" ca="1" si="102"/>
        <v>0.57100327691736963</v>
      </c>
      <c r="EN42" s="7">
        <f t="shared" ca="1" si="103"/>
        <v>0.19822749231339964</v>
      </c>
      <c r="EO42" s="7">
        <f t="shared" ca="1" si="104"/>
        <v>1</v>
      </c>
      <c r="EP42" s="7" t="str">
        <f t="shared" ca="1" si="105"/>
        <v>2</v>
      </c>
      <c r="EQ42" s="7">
        <f ca="1">IFERROR(IF(EQ41+EP42&gt;ER$4,EQ41,EQ41+EP42),"")</f>
        <v>53</v>
      </c>
      <c r="ER42" s="7">
        <f t="shared" ca="1" si="275"/>
        <v>3</v>
      </c>
      <c r="ES42" s="7">
        <f t="shared" ca="1" si="106"/>
        <v>0.50729828848802649</v>
      </c>
      <c r="ET42" s="7">
        <f t="shared" ca="1" si="107"/>
        <v>0.26193248074274278</v>
      </c>
      <c r="EU42" s="7">
        <f t="shared" ca="1" si="108"/>
        <v>1</v>
      </c>
      <c r="EV42" s="7" t="str">
        <f t="shared" ca="1" si="109"/>
        <v>2</v>
      </c>
      <c r="EW42" s="7">
        <f ca="1">IFERROR(IF(EW41+EV42&gt;EX$4,EW41,EW41+EV42),"")</f>
        <v>59</v>
      </c>
      <c r="EX42" s="7">
        <f t="shared" ca="1" si="276"/>
        <v>3</v>
      </c>
      <c r="EY42" s="7">
        <f t="shared" ca="1" si="110"/>
        <v>0.47088621655524199</v>
      </c>
      <c r="EZ42" s="7">
        <f t="shared" ca="1" si="111"/>
        <v>0.29834455267552729</v>
      </c>
      <c r="FA42" s="7">
        <f t="shared" ca="1" si="112"/>
        <v>1</v>
      </c>
      <c r="FB42" s="7" t="str">
        <f t="shared" ca="1" si="113"/>
        <v>2</v>
      </c>
      <c r="FC42" s="7">
        <f ca="1">IFERROR(IF(FC41+FB42&gt;FD$4,FC41,FC41+FB42),"")</f>
        <v>59</v>
      </c>
      <c r="FD42" s="7">
        <f t="shared" ca="1" si="277"/>
        <v>3</v>
      </c>
      <c r="FE42" s="7">
        <f t="shared" ca="1" si="114"/>
        <v>0.53014963767799728</v>
      </c>
      <c r="FF42" s="7">
        <f t="shared" ca="1" si="115"/>
        <v>0.239081131552772</v>
      </c>
      <c r="FG42" s="7">
        <f t="shared" ca="1" si="116"/>
        <v>1</v>
      </c>
      <c r="FH42" s="7" t="str">
        <f t="shared" ca="1" si="117"/>
        <v>2</v>
      </c>
      <c r="FI42" s="7">
        <f ca="1">IFERROR(IF(FI41+FH42&gt;FJ$4,FI41,FI41+FH42),"")</f>
        <v>59</v>
      </c>
      <c r="FJ42" s="7">
        <f t="shared" ca="1" si="278"/>
        <v>3</v>
      </c>
      <c r="FK42" s="7">
        <f t="shared" ca="1" si="118"/>
        <v>0.99008504582152601</v>
      </c>
      <c r="FL42" s="7">
        <f t="shared" ca="1" si="119"/>
        <v>-0.22085427659075674</v>
      </c>
      <c r="FM42" s="7">
        <f t="shared" ca="1" si="120"/>
        <v>0</v>
      </c>
      <c r="FN42" s="7">
        <f t="shared" ca="1" si="121"/>
        <v>0</v>
      </c>
      <c r="FO42" s="7">
        <f ca="1">IFERROR(IF(FO41+FN42&gt;FP$4,FO41,FO41+FN42),"")</f>
        <v>58</v>
      </c>
      <c r="FP42" s="7">
        <f t="shared" ca="1" si="279"/>
        <v>3</v>
      </c>
      <c r="FQ42" s="7">
        <f t="shared" ca="1" si="122"/>
        <v>0.79050454748925125</v>
      </c>
      <c r="FR42" s="7">
        <f t="shared" ca="1" si="123"/>
        <v>-2.1273778258481979E-2</v>
      </c>
      <c r="FS42" s="7">
        <f t="shared" ca="1" si="124"/>
        <v>0</v>
      </c>
      <c r="FT42" s="7">
        <f t="shared" ca="1" si="125"/>
        <v>0</v>
      </c>
      <c r="FU42" s="7">
        <f ca="1">IFERROR(IF(FU41+FT42&gt;FV$4,FU41,FU41+FT42),"")</f>
        <v>60</v>
      </c>
      <c r="FV42" s="7">
        <f t="shared" ca="1" si="280"/>
        <v>3</v>
      </c>
      <c r="FW42" s="7">
        <f t="shared" ca="1" si="126"/>
        <v>0.88212251757459337</v>
      </c>
      <c r="FX42" s="7">
        <f t="shared" ca="1" si="127"/>
        <v>-0.11289174834382409</v>
      </c>
      <c r="FY42" s="7">
        <f t="shared" ca="1" si="128"/>
        <v>0</v>
      </c>
      <c r="FZ42" s="7">
        <f t="shared" ca="1" si="129"/>
        <v>0</v>
      </c>
      <c r="GA42" s="7">
        <f ca="1">IFERROR(IF(GA41+FZ42&gt;GB$4,GA41,GA41+FZ42),"")</f>
        <v>57</v>
      </c>
      <c r="GB42" s="7">
        <f t="shared" ca="1" si="281"/>
        <v>3</v>
      </c>
      <c r="GC42" s="7">
        <f t="shared" ca="1" si="130"/>
        <v>0.47399960435030908</v>
      </c>
      <c r="GD42" s="7">
        <f t="shared" ca="1" si="131"/>
        <v>0.2952311648804602</v>
      </c>
      <c r="GE42" s="7">
        <f t="shared" ca="1" si="132"/>
        <v>1</v>
      </c>
      <c r="GF42" s="7" t="str">
        <f t="shared" ca="1" si="133"/>
        <v>2</v>
      </c>
      <c r="GG42" s="7">
        <f ca="1">IFERROR(IF(GG41+GF42&gt;GH$4,GG41,GG41+GF42),"")</f>
        <v>59</v>
      </c>
      <c r="GH42" s="7">
        <f t="shared" ca="1" si="282"/>
        <v>3</v>
      </c>
      <c r="GI42" s="7">
        <f t="shared" ca="1" si="134"/>
        <v>0.49287740892968379</v>
      </c>
      <c r="GJ42" s="7">
        <f t="shared" ca="1" si="135"/>
        <v>0.27635336030108548</v>
      </c>
      <c r="GK42" s="7">
        <f t="shared" ca="1" si="136"/>
        <v>1</v>
      </c>
      <c r="GL42" s="7" t="str">
        <f t="shared" ca="1" si="137"/>
        <v>2</v>
      </c>
      <c r="GM42" s="7">
        <f ca="1">IFERROR(IF(GM41+GL42&gt;GN$4,GM41,GM41+GL42),"")</f>
        <v>59</v>
      </c>
      <c r="GN42" s="7">
        <f t="shared" ca="1" si="283"/>
        <v>3</v>
      </c>
      <c r="GO42" s="7">
        <f t="shared" ca="1" si="138"/>
        <v>0.58297911580441142</v>
      </c>
      <c r="GP42" s="7">
        <f t="shared" ca="1" si="139"/>
        <v>0.18625165342635785</v>
      </c>
      <c r="GQ42" s="7">
        <f t="shared" ca="1" si="140"/>
        <v>1</v>
      </c>
      <c r="GR42" s="7" t="str">
        <f t="shared" ca="1" si="141"/>
        <v>2</v>
      </c>
      <c r="GS42" s="7">
        <f ca="1">IFERROR(IF(GS41+GR42&gt;GT$4,GS41,GS41+GR42),"")</f>
        <v>60</v>
      </c>
      <c r="GT42" s="7">
        <f t="shared" ca="1" si="284"/>
        <v>3</v>
      </c>
      <c r="GU42" s="7">
        <f t="shared" ca="1" si="142"/>
        <v>0.40525879267079512</v>
      </c>
      <c r="GV42" s="7">
        <f t="shared" ca="1" si="143"/>
        <v>0.36397197655997415</v>
      </c>
      <c r="GW42" s="7">
        <f t="shared" ca="1" si="144"/>
        <v>1</v>
      </c>
      <c r="GX42" s="7" t="str">
        <f t="shared" ca="1" si="145"/>
        <v>2</v>
      </c>
      <c r="GY42" s="7">
        <f ca="1">IFERROR(IF(GY41+GX42&gt;GZ$4,GY41,GY41+GX42),"")</f>
        <v>58</v>
      </c>
      <c r="GZ42" s="7">
        <f t="shared" ca="1" si="285"/>
        <v>4</v>
      </c>
      <c r="HA42" s="7">
        <f t="shared" ca="1" si="146"/>
        <v>0.25977470854398654</v>
      </c>
      <c r="HB42" s="7">
        <f t="shared" ca="1" si="147"/>
        <v>0.50945606068678273</v>
      </c>
      <c r="HC42" s="7">
        <f t="shared" ca="1" si="148"/>
        <v>1</v>
      </c>
      <c r="HD42" s="7" t="str">
        <f t="shared" ca="1" si="149"/>
        <v>2</v>
      </c>
      <c r="HE42" s="7">
        <f ca="1">IFERROR(IF(HE41+HD42&gt;HF$4,HE41,HE41+HD42),"")</f>
        <v>60</v>
      </c>
      <c r="HF42" s="7">
        <f t="shared" ca="1" si="286"/>
        <v>4</v>
      </c>
      <c r="HG42" s="7">
        <f t="shared" ca="1" si="150"/>
        <v>0.48474959751766611</v>
      </c>
      <c r="HH42" s="7">
        <f t="shared" ca="1" si="151"/>
        <v>0.28448117171310316</v>
      </c>
      <c r="HI42" s="7">
        <f t="shared" ca="1" si="152"/>
        <v>1</v>
      </c>
      <c r="HJ42" s="7" t="str">
        <f t="shared" ca="1" si="153"/>
        <v>2</v>
      </c>
      <c r="HK42" s="7">
        <f ca="1">IFERROR(IF(HK41+HJ42&gt;HL$4,HK41,HK41+HJ42),"")</f>
        <v>60</v>
      </c>
      <c r="HL42" s="7">
        <f t="shared" ca="1" si="287"/>
        <v>4</v>
      </c>
      <c r="HM42" s="7">
        <f t="shared" ca="1" si="154"/>
        <v>8.4795157809043009E-2</v>
      </c>
      <c r="HN42" s="7">
        <f t="shared" ca="1" si="155"/>
        <v>0.68443561142172626</v>
      </c>
      <c r="HO42" s="7">
        <f t="shared" ca="1" si="156"/>
        <v>1</v>
      </c>
      <c r="HP42" s="7" t="str">
        <f t="shared" ca="1" si="157"/>
        <v>2</v>
      </c>
      <c r="HQ42" s="7">
        <f ca="1">IFERROR(IF(HQ41+HP42&gt;HR$4,HQ41,HQ41+HP42),"")</f>
        <v>60</v>
      </c>
      <c r="HR42" s="7">
        <f t="shared" ca="1" si="288"/>
        <v>4</v>
      </c>
      <c r="HS42" s="7">
        <f t="shared" ca="1" si="158"/>
        <v>1.8707026384922609E-2</v>
      </c>
      <c r="HT42" s="7">
        <f t="shared" ca="1" si="159"/>
        <v>0.75052374284584666</v>
      </c>
      <c r="HU42" s="7">
        <f t="shared" ca="1" si="160"/>
        <v>1</v>
      </c>
      <c r="HV42" s="7" t="str">
        <f t="shared" ca="1" si="161"/>
        <v>2</v>
      </c>
      <c r="HW42" s="7">
        <f ca="1">IFERROR(IF(HW41+HV42&gt;HX$4,HW41,HW41+HV42),"")</f>
        <v>60</v>
      </c>
      <c r="HX42" s="7">
        <f t="shared" ca="1" si="289"/>
        <v>4</v>
      </c>
      <c r="HY42" s="7">
        <f t="shared" ca="1" si="162"/>
        <v>3.7415170797782782E-2</v>
      </c>
      <c r="HZ42" s="7">
        <f t="shared" ca="1" si="163"/>
        <v>0.73181559843298649</v>
      </c>
      <c r="IA42" s="7">
        <f t="shared" ca="1" si="164"/>
        <v>1</v>
      </c>
      <c r="IB42" s="7" t="str">
        <f t="shared" ca="1" si="165"/>
        <v>2</v>
      </c>
      <c r="IC42" s="7">
        <f ca="1">IFERROR(IF(IC41+IB42&gt;ID$4,IC41,IC41+IB42),"")</f>
        <v>59</v>
      </c>
      <c r="ID42" s="7">
        <f t="shared" ca="1" si="290"/>
        <v>4</v>
      </c>
      <c r="IE42" s="7">
        <f t="shared" ca="1" si="166"/>
        <v>0.61559373046984933</v>
      </c>
      <c r="IF42" s="7">
        <f t="shared" ca="1" si="167"/>
        <v>0.15363703876091994</v>
      </c>
      <c r="IG42" s="7">
        <f t="shared" ca="1" si="168"/>
        <v>1</v>
      </c>
      <c r="IH42" s="7" t="str">
        <f t="shared" ca="1" si="169"/>
        <v>2</v>
      </c>
      <c r="II42" s="7">
        <f ca="1">IFERROR(IF(II41+IH42&gt;IJ$4,II41,II41+IH42),"")</f>
        <v>59</v>
      </c>
      <c r="IJ42" s="7">
        <f t="shared" ca="1" si="291"/>
        <v>4</v>
      </c>
      <c r="IK42" s="7">
        <f t="shared" ca="1" si="170"/>
        <v>7.6359260118327388E-2</v>
      </c>
      <c r="IL42" s="7">
        <f t="shared" ca="1" si="171"/>
        <v>0.69287150911244189</v>
      </c>
      <c r="IM42" s="7">
        <f t="shared" ca="1" si="172"/>
        <v>1</v>
      </c>
      <c r="IN42" s="7" t="str">
        <f t="shared" ca="1" si="173"/>
        <v>2</v>
      </c>
      <c r="IO42" s="7">
        <f ca="1">IFERROR(IF(IO41+IN42&gt;IP$4,IO41,IO41+IN42),"")</f>
        <v>60</v>
      </c>
      <c r="IP42" s="7">
        <f t="shared" ca="1" si="292"/>
        <v>4</v>
      </c>
      <c r="IQ42" s="7">
        <f t="shared" ca="1" si="174"/>
        <v>0.22075996810524912</v>
      </c>
      <c r="IR42" s="7">
        <f t="shared" ca="1" si="175"/>
        <v>0.54847080112552016</v>
      </c>
      <c r="IS42" s="7">
        <f t="shared" ca="1" si="176"/>
        <v>1</v>
      </c>
      <c r="IT42" s="7" t="str">
        <f t="shared" ca="1" si="177"/>
        <v>2</v>
      </c>
      <c r="IU42" s="7">
        <f ca="1">IFERROR(IF(IU41+IT42&gt;IV$4,IU41,IU41+IT42),"")</f>
        <v>60</v>
      </c>
      <c r="IV42" s="7">
        <f t="shared" ca="1" si="293"/>
        <v>4</v>
      </c>
      <c r="IW42" s="7">
        <f t="shared" ca="1" si="178"/>
        <v>0.80391532977927138</v>
      </c>
      <c r="IX42" s="7">
        <f t="shared" ca="1" si="179"/>
        <v>-3.4684560548502108E-2</v>
      </c>
      <c r="IY42" s="7">
        <f t="shared" ca="1" si="180"/>
        <v>0</v>
      </c>
      <c r="IZ42" s="7">
        <f t="shared" ca="1" si="181"/>
        <v>0</v>
      </c>
      <c r="JA42" s="7">
        <f ca="1">IFERROR(IF(JA41+IZ42&gt;JB$4,JA41,JA41+IZ42),"")</f>
        <v>60</v>
      </c>
      <c r="JB42" s="7">
        <f t="shared" ca="1" si="294"/>
        <v>4</v>
      </c>
      <c r="JC42" s="7">
        <f t="shared" ca="1" si="182"/>
        <v>0.36948161071134444</v>
      </c>
      <c r="JD42" s="7">
        <f t="shared" ca="1" si="183"/>
        <v>0.39974915851942483</v>
      </c>
      <c r="JE42" s="7">
        <f t="shared" ca="1" si="184"/>
        <v>1</v>
      </c>
      <c r="JF42" s="7" t="str">
        <f t="shared" ca="1" si="185"/>
        <v>2</v>
      </c>
      <c r="JG42" s="7">
        <f ca="1">IFERROR(IF(JG41+JF42&gt;JH$4,JG41,JG41+JF42),"")</f>
        <v>56</v>
      </c>
      <c r="JH42" s="7">
        <f t="shared" ca="1" si="295"/>
        <v>5</v>
      </c>
      <c r="JI42" s="7">
        <f t="shared" ca="1" si="186"/>
        <v>0.97405578499365397</v>
      </c>
      <c r="JJ42" s="7">
        <f t="shared" ca="1" si="187"/>
        <v>-0.2048250157628847</v>
      </c>
      <c r="JK42" s="7">
        <f t="shared" ca="1" si="188"/>
        <v>0</v>
      </c>
      <c r="JL42" s="7">
        <f t="shared" ca="1" si="189"/>
        <v>0</v>
      </c>
      <c r="JM42" s="7">
        <f ca="1">IFERROR(IF(JM41+JL42&gt;JN$4,JM41,JM41+JL42),"")</f>
        <v>59</v>
      </c>
      <c r="JN42" s="7">
        <f t="shared" ca="1" si="296"/>
        <v>5</v>
      </c>
      <c r="JO42" s="7">
        <f t="shared" ca="1" si="190"/>
        <v>0.61100475363164397</v>
      </c>
      <c r="JP42" s="7">
        <f t="shared" ca="1" si="191"/>
        <v>0.1582260155991253</v>
      </c>
      <c r="JQ42" s="7">
        <f t="shared" ca="1" si="192"/>
        <v>1</v>
      </c>
      <c r="JR42" s="7" t="str">
        <f t="shared" ca="1" si="193"/>
        <v>2</v>
      </c>
      <c r="JS42" s="7">
        <f ca="1">IFERROR(IF(JS41+JR42&gt;JT$4,JS41,JS41+JR42),"")</f>
        <v>60</v>
      </c>
      <c r="JT42" s="7">
        <f t="shared" ca="1" si="297"/>
        <v>5</v>
      </c>
      <c r="JU42" s="7">
        <f t="shared" ca="1" si="194"/>
        <v>0.59562992030706263</v>
      </c>
      <c r="JV42" s="7">
        <f t="shared" ca="1" si="195"/>
        <v>0.17360084892370664</v>
      </c>
      <c r="JW42" s="7">
        <f t="shared" ca="1" si="196"/>
        <v>1</v>
      </c>
      <c r="JX42" s="7" t="str">
        <f t="shared" ca="1" si="197"/>
        <v>2</v>
      </c>
      <c r="JY42" s="7">
        <f ca="1">IFERROR(IF(JY41+JX42&gt;JZ$4,JY41,JY41+JX42),"")</f>
        <v>60</v>
      </c>
      <c r="JZ42" s="7">
        <f t="shared" ca="1" si="298"/>
        <v>5</v>
      </c>
      <c r="KA42" s="7">
        <f t="shared" ca="1" si="198"/>
        <v>0.15709021575486759</v>
      </c>
      <c r="KB42" s="7">
        <f t="shared" ca="1" si="199"/>
        <v>0.61214055347590168</v>
      </c>
      <c r="KC42" s="7">
        <f t="shared" ca="1" si="200"/>
        <v>1</v>
      </c>
      <c r="KD42" s="7" t="str">
        <f t="shared" ca="1" si="201"/>
        <v>2</v>
      </c>
      <c r="KE42" s="7">
        <f ca="1">IFERROR(IF(KE41+KD42&gt;KF$4,KE41,KE41+KD42),"")</f>
        <v>60</v>
      </c>
      <c r="KF42" s="7">
        <f t="shared" ca="1" si="299"/>
        <v>5</v>
      </c>
      <c r="KG42" s="7">
        <f t="shared" ca="1" si="202"/>
        <v>0.42523178026563135</v>
      </c>
      <c r="KH42" s="7">
        <f t="shared" ca="1" si="203"/>
        <v>0.34399898896513792</v>
      </c>
      <c r="KI42" s="7">
        <f t="shared" ca="1" si="204"/>
        <v>1</v>
      </c>
      <c r="KJ42" s="7" t="str">
        <f t="shared" ca="1" si="205"/>
        <v>2</v>
      </c>
      <c r="KK42" s="7">
        <f ca="1">IFERROR(IF(KK41+KJ42&gt;KL$4,KK41,KK41+KJ42),"")</f>
        <v>59</v>
      </c>
      <c r="KL42" s="7">
        <f t="shared" ca="1" si="300"/>
        <v>5</v>
      </c>
      <c r="KM42" s="7">
        <f t="shared" ca="1" si="206"/>
        <v>9.6966605583766685E-2</v>
      </c>
      <c r="KN42" s="7">
        <f t="shared" ca="1" si="207"/>
        <v>0.67226416364700259</v>
      </c>
      <c r="KO42" s="7">
        <f t="shared" ca="1" si="208"/>
        <v>1</v>
      </c>
      <c r="KP42" s="7" t="str">
        <f t="shared" ca="1" si="209"/>
        <v>2</v>
      </c>
      <c r="KQ42" s="7">
        <f ca="1">IFERROR(IF(KQ41+KP42&gt;KR$4,KQ41,KQ41+KP42),"")</f>
        <v>59</v>
      </c>
      <c r="KR42" s="7">
        <f t="shared" ca="1" si="301"/>
        <v>5</v>
      </c>
      <c r="KS42" s="7">
        <f t="shared" ca="1" si="210"/>
        <v>0.99498284917822133</v>
      </c>
      <c r="KT42" s="7">
        <f t="shared" ca="1" si="211"/>
        <v>-0.22575207994745206</v>
      </c>
      <c r="KU42" s="7">
        <f t="shared" ca="1" si="212"/>
        <v>0</v>
      </c>
      <c r="KV42" s="7">
        <f t="shared" ca="1" si="213"/>
        <v>0</v>
      </c>
      <c r="KW42" s="7">
        <f ca="1">IFERROR(IF(KW41+KV42&gt;KX$4,KW41,KW41+KV42),"")</f>
        <v>51</v>
      </c>
      <c r="KX42" s="7">
        <f t="shared" ca="1" si="302"/>
        <v>5</v>
      </c>
      <c r="KY42" s="7">
        <f t="shared" ca="1" si="214"/>
        <v>0.19547594917675426</v>
      </c>
      <c r="KZ42" s="7">
        <f t="shared" ca="1" si="215"/>
        <v>0.57375482005401501</v>
      </c>
      <c r="LA42" s="7">
        <f t="shared" ca="1" si="216"/>
        <v>1</v>
      </c>
      <c r="LB42" s="7" t="str">
        <f t="shared" ca="1" si="217"/>
        <v>2</v>
      </c>
      <c r="LC42" s="7">
        <f ca="1">IFERROR(IF(LC41+LB42&gt;LD$4,LC41,LC41+LB42),"")</f>
        <v>59</v>
      </c>
      <c r="LD42" s="7">
        <f t="shared" ca="1" si="303"/>
        <v>5</v>
      </c>
      <c r="LE42" s="7">
        <f t="shared" ca="1" si="218"/>
        <v>0.51659610222865726</v>
      </c>
      <c r="LF42" s="7">
        <f t="shared" ca="1" si="219"/>
        <v>0.25263466700211201</v>
      </c>
      <c r="LG42" s="7">
        <f t="shared" ca="1" si="220"/>
        <v>1</v>
      </c>
      <c r="LH42" s="7" t="str">
        <f t="shared" ca="1" si="221"/>
        <v>2</v>
      </c>
      <c r="LI42" s="7">
        <f ca="1">IFERROR(IF(LI41+LH42&gt;LJ$4,LI41,LI41+LH42),"")</f>
        <v>59</v>
      </c>
      <c r="LJ42" s="7">
        <f t="shared" ca="1" si="304"/>
        <v>6</v>
      </c>
      <c r="LK42" s="7">
        <f t="shared" ca="1" si="222"/>
        <v>0.43854253321513514</v>
      </c>
      <c r="LL42" s="7">
        <f t="shared" ca="1" si="223"/>
        <v>0.33068823601563413</v>
      </c>
      <c r="LM42" s="7">
        <f t="shared" ca="1" si="224"/>
        <v>1</v>
      </c>
      <c r="LN42" s="7" t="str">
        <f t="shared" ca="1" si="225"/>
        <v>2</v>
      </c>
      <c r="LO42" s="7">
        <f ca="1">IFERROR(IF(LO41+LN42&gt;LP$4,LO41,LO41+LN42),"")</f>
        <v>60</v>
      </c>
      <c r="LP42" s="7">
        <f t="shared" ca="1" si="305"/>
        <v>6</v>
      </c>
      <c r="LQ42" s="7">
        <f t="shared" ca="1" si="226"/>
        <v>0.93293599980718778</v>
      </c>
      <c r="LR42" s="7">
        <f t="shared" ca="1" si="227"/>
        <v>-0.1637052305764185</v>
      </c>
      <c r="LS42" s="7">
        <f t="shared" ca="1" si="228"/>
        <v>0</v>
      </c>
      <c r="LT42" s="7">
        <f t="shared" ca="1" si="229"/>
        <v>0</v>
      </c>
      <c r="LU42" s="7">
        <f ca="1">IFERROR(IF(LU41+LT42&gt;LV$4,LU41,LU41+LT42),"")</f>
        <v>60</v>
      </c>
      <c r="LV42" s="7">
        <f t="shared" ca="1" si="306"/>
        <v>6</v>
      </c>
      <c r="LW42" s="7">
        <f t="shared" ca="1" si="230"/>
        <v>0.90466687453797423</v>
      </c>
      <c r="LX42" s="7">
        <f t="shared" ca="1" si="231"/>
        <v>-0.13543610530720496</v>
      </c>
      <c r="LY42" s="7">
        <f t="shared" ca="1" si="232"/>
        <v>0</v>
      </c>
      <c r="LZ42" s="7">
        <f t="shared" ca="1" si="233"/>
        <v>0</v>
      </c>
      <c r="MA42" s="7">
        <f ca="1">IFERROR(IF(MA41+LZ42&gt;MB$4,MA41,MA41+LZ42),"")</f>
        <v>58</v>
      </c>
      <c r="MB42" s="7">
        <f t="shared" ca="1" si="307"/>
        <v>6</v>
      </c>
      <c r="MC42" s="7">
        <f t="shared" ca="1" si="234"/>
        <v>0.68062632010749635</v>
      </c>
      <c r="MD42" s="7">
        <f t="shared" ca="1" si="235"/>
        <v>8.8604449123272921E-2</v>
      </c>
      <c r="ME42" s="7">
        <f t="shared" ca="1" si="236"/>
        <v>1</v>
      </c>
      <c r="MF42" s="7" t="str">
        <f t="shared" ca="1" si="237"/>
        <v>2</v>
      </c>
      <c r="MG42" s="7">
        <f ca="1">IFERROR(IF(MG41+MF42&gt;MH$4,MG41,MG41+MF42),"")</f>
        <v>60</v>
      </c>
      <c r="MH42" s="7">
        <f t="shared" ca="1" si="308"/>
        <v>6</v>
      </c>
      <c r="MI42" s="7">
        <f t="shared" ca="1" si="238"/>
        <v>0.99129192150221546</v>
      </c>
      <c r="MJ42" s="7">
        <f t="shared" ca="1" si="239"/>
        <v>-0.22206115227144618</v>
      </c>
      <c r="MK42" s="7">
        <f t="shared" ca="1" si="240"/>
        <v>0</v>
      </c>
      <c r="ML42" s="7">
        <f t="shared" ca="1" si="241"/>
        <v>0</v>
      </c>
      <c r="MM42" s="7">
        <f ca="1">IFERROR(IF(MM41+ML42&gt;MN$4,MM41,MM41+ML42),"")</f>
        <v>60</v>
      </c>
      <c r="MN42" s="7">
        <f t="shared" ca="1" si="309"/>
        <v>6</v>
      </c>
      <c r="MO42" s="7">
        <f t="shared" ca="1" si="242"/>
        <v>0.2150766064183538</v>
      </c>
      <c r="MP42" s="7">
        <f t="shared" ca="1" si="243"/>
        <v>0.55415416281241547</v>
      </c>
      <c r="MQ42" s="7">
        <f t="shared" ca="1" si="244"/>
        <v>1</v>
      </c>
      <c r="MR42" s="7" t="str">
        <f t="shared" ca="1" si="245"/>
        <v>2</v>
      </c>
      <c r="MS42" s="7">
        <f ca="1">IFERROR(IF(MS41+MR42&gt;MT$4,MS41,MS41+MR42),"")</f>
        <v>59</v>
      </c>
      <c r="MT42" s="7">
        <f t="shared" ca="1" si="310"/>
        <v>6</v>
      </c>
      <c r="MU42" s="7">
        <f t="shared" ca="1" si="246"/>
        <v>0.26478160208283308</v>
      </c>
      <c r="MV42" s="7">
        <f t="shared" ca="1" si="247"/>
        <v>0.50444916714793619</v>
      </c>
      <c r="MW42" s="7">
        <f t="shared" ca="1" si="248"/>
        <v>1</v>
      </c>
      <c r="MX42" s="7" t="str">
        <f t="shared" ca="1" si="249"/>
        <v>2</v>
      </c>
      <c r="MY42" s="7">
        <f ca="1">IFERROR(IF(MY41+MX42&gt;MZ$4,MY41,MY41+MX42),"")</f>
        <v>60</v>
      </c>
      <c r="MZ42" s="7">
        <f t="shared" ca="1" si="311"/>
        <v>6</v>
      </c>
      <c r="NA42" s="7">
        <f t="shared" ca="1" si="250"/>
        <v>0.87595922128446035</v>
      </c>
      <c r="NB42" s="7">
        <f t="shared" ca="1" si="251"/>
        <v>-0.10672845205369108</v>
      </c>
      <c r="NC42" s="7">
        <f t="shared" ca="1" si="252"/>
        <v>0</v>
      </c>
      <c r="ND42" s="7">
        <f t="shared" ca="1" si="253"/>
        <v>0</v>
      </c>
      <c r="NE42" s="7">
        <f ca="1">IFERROR(IF(NE41+ND42&gt;NF$4,NE41,NE41+ND42),"")</f>
        <v>60</v>
      </c>
      <c r="NF42" s="7">
        <f t="shared" ca="1" si="312"/>
        <v>6</v>
      </c>
      <c r="NG42" s="7">
        <f t="shared" ca="1" si="254"/>
        <v>0.10500109752945486</v>
      </c>
      <c r="NH42" s="7">
        <f t="shared" ca="1" si="255"/>
        <v>0.66422967170131442</v>
      </c>
      <c r="NI42" s="7">
        <f t="shared" ca="1" si="256"/>
        <v>1</v>
      </c>
      <c r="NJ42" s="7" t="str">
        <f t="shared" ca="1" si="257"/>
        <v>2</v>
      </c>
      <c r="NK42" s="7">
        <f ca="1">IFERROR(IF(NK41+NJ42&gt;NL$4,NK41,NK41+NJ42),"")</f>
        <v>60</v>
      </c>
      <c r="NL42" s="7">
        <f t="shared" ca="1" si="313"/>
        <v>6</v>
      </c>
      <c r="NM42" s="7">
        <f t="shared" ca="1" si="258"/>
        <v>0.47425472288341275</v>
      </c>
      <c r="NN42" s="7">
        <f t="shared" ca="1" si="259"/>
        <v>0.29497604634735652</v>
      </c>
      <c r="NO42" s="7">
        <f t="shared" ca="1" si="260"/>
        <v>1</v>
      </c>
      <c r="NP42" s="7" t="str">
        <f t="shared" ca="1" si="261"/>
        <v>2</v>
      </c>
      <c r="NQ42" s="7">
        <f ca="1">IFERROR(IF(NQ41+NP42&gt;NR$4,NQ41,NQ41+NP42),"")</f>
        <v>59</v>
      </c>
      <c r="NR42" s="7">
        <f t="shared" ca="1" si="314"/>
        <v>6</v>
      </c>
      <c r="NT42">
        <v>40</v>
      </c>
      <c r="NU42" s="7" t="s">
        <v>19</v>
      </c>
      <c r="NV42" s="7" t="str">
        <f t="shared" ca="1" si="16"/>
        <v/>
      </c>
      <c r="NW42" s="7" t="str">
        <f t="shared" ca="1" si="8"/>
        <v/>
      </c>
      <c r="NX42" t="str">
        <f ca="1">IFERROR(VLOOKUP(NT42,$K$3:$AK$568,8,FALSE),"")</f>
        <v/>
      </c>
      <c r="NY42" t="str">
        <f ca="1">IFERROR(VLOOKUP(NT42,$K$3:$AK$568,9,FALSE),"")</f>
        <v/>
      </c>
      <c r="NZ42" s="7" t="str">
        <f ca="1">IFERROR(VLOOKUP(NT42,$K$3:$AK$568,27,FALSE),"")</f>
        <v/>
      </c>
      <c r="OB42">
        <v>40</v>
      </c>
      <c r="OC42" s="7" t="s">
        <v>19</v>
      </c>
      <c r="OD42" t="e">
        <f t="shared" ca="1" si="17"/>
        <v>#N/A</v>
      </c>
      <c r="OE42" s="7" t="str">
        <f t="shared" ca="1" si="18"/>
        <v/>
      </c>
      <c r="OF42" s="7" t="str">
        <f t="shared" ca="1" si="19"/>
        <v/>
      </c>
      <c r="OG42" t="str">
        <f t="shared" ca="1" si="20"/>
        <v/>
      </c>
      <c r="OI42">
        <v>40</v>
      </c>
      <c r="OJ42" s="7" t="s">
        <v>19</v>
      </c>
      <c r="OK42" s="7" t="str">
        <f t="shared" ca="1" si="21"/>
        <v/>
      </c>
      <c r="OL42" s="7" t="str">
        <f t="shared" ca="1" si="22"/>
        <v/>
      </c>
      <c r="OM42" t="str">
        <f ca="1">IFERROR(VLOOKUP(OI42,$L$3:$AK$568,7,FALSE),"")</f>
        <v/>
      </c>
      <c r="ON42" t="str">
        <f ca="1">IFERROR(VLOOKUP(OI42,$L$3:$AK$568,8,FALSE),"")</f>
        <v/>
      </c>
      <c r="OO42" s="7" t="str">
        <f ca="1">IFERROR(VLOOKUP(OI42,$L$3:$AK$568,26,FALSE),"")</f>
        <v/>
      </c>
      <c r="OQ42">
        <v>40</v>
      </c>
      <c r="OR42" s="7" t="s">
        <v>19</v>
      </c>
      <c r="OS42" t="e">
        <f t="shared" ca="1" si="23"/>
        <v>#N/A</v>
      </c>
      <c r="OT42" s="7" t="str">
        <f t="shared" ca="1" si="24"/>
        <v/>
      </c>
      <c r="OU42" s="7" t="str">
        <f t="shared" ca="1" si="25"/>
        <v/>
      </c>
      <c r="OV42" t="str">
        <f t="shared" ca="1" si="26"/>
        <v/>
      </c>
      <c r="OX42">
        <v>40</v>
      </c>
      <c r="OY42" s="7" t="s">
        <v>19</v>
      </c>
      <c r="OZ42" s="7" t="str">
        <f t="shared" ca="1" si="27"/>
        <v/>
      </c>
      <c r="PA42" s="7" t="str">
        <f t="shared" ca="1" si="28"/>
        <v/>
      </c>
      <c r="PB42" t="str">
        <f ca="1">IFERROR(VLOOKUP(OX42,$M$3:$AK$568,6,FALSE),"")</f>
        <v/>
      </c>
      <c r="PC42" t="str">
        <f ca="1">IFERROR(VLOOKUP(OX42,$M$3:$AK$568,7,FALSE),"")</f>
        <v/>
      </c>
      <c r="PD42" s="7" t="str">
        <f ca="1">IFERROR(VLOOKUP(OX42,$M$3:$AK$568,25,FALSE),"")</f>
        <v/>
      </c>
      <c r="PF42">
        <v>40</v>
      </c>
      <c r="PG42" s="7" t="s">
        <v>19</v>
      </c>
      <c r="PH42" t="e">
        <f t="shared" ca="1" si="29"/>
        <v>#N/A</v>
      </c>
      <c r="PI42" s="7" t="str">
        <f t="shared" ca="1" si="30"/>
        <v/>
      </c>
      <c r="PJ42" s="7" t="str">
        <f t="shared" ca="1" si="31"/>
        <v/>
      </c>
      <c r="PK42" t="str">
        <f t="shared" ca="1" si="32"/>
        <v/>
      </c>
      <c r="PM42">
        <v>40</v>
      </c>
      <c r="PN42" s="7" t="s">
        <v>19</v>
      </c>
      <c r="PO42" s="202" t="str">
        <f t="shared" ca="1" si="33"/>
        <v/>
      </c>
      <c r="PP42" s="7" t="str">
        <f t="shared" ca="1" si="34"/>
        <v/>
      </c>
      <c r="PQ42" t="str">
        <f ca="1">IFERROR(VLOOKUP(PM42,$G$325:$R$409,12,FALSE),"")</f>
        <v/>
      </c>
      <c r="PR42" t="e">
        <f ca="1">VLOOKUP(PM42,$G$324:$Q$409,11,FALSE)</f>
        <v>#N/A</v>
      </c>
      <c r="PS42" s="7" t="str">
        <f ca="1">VLOOKUP(PQ42,$R$325:$Y$409,8,FALSE)</f>
        <v>- -</v>
      </c>
      <c r="PT42" s="7">
        <f ca="1">ReSt</f>
        <v>-4</v>
      </c>
      <c r="PU42" s="7" t="e">
        <f t="shared" ca="1" si="35"/>
        <v>#N/A</v>
      </c>
      <c r="PV42" s="7" t="e">
        <f t="shared" ca="1" si="36"/>
        <v>#N/A</v>
      </c>
      <c r="PW42" s="7" t="str">
        <f ca="1">VLOOKUP(PQ42,$R$325:$AK$409,8,FALSE)</f>
        <v>- -</v>
      </c>
      <c r="PX42" s="7"/>
      <c r="PY42">
        <v>40</v>
      </c>
      <c r="PZ42" s="7" t="s">
        <v>19</v>
      </c>
      <c r="QA42" t="str">
        <f t="shared" ca="1" si="37"/>
        <v/>
      </c>
      <c r="QB42" s="7" t="str">
        <f t="shared" ca="1" si="38"/>
        <v/>
      </c>
      <c r="QC42" s="7" t="str">
        <f t="shared" ca="1" si="39"/>
        <v/>
      </c>
      <c r="QD42" t="str">
        <f t="shared" ca="1" si="40"/>
        <v/>
      </c>
      <c r="QF42">
        <v>40</v>
      </c>
      <c r="QG42" s="7" t="s">
        <v>19</v>
      </c>
      <c r="QH42" s="7" t="str">
        <f t="shared" ca="1" si="41"/>
        <v/>
      </c>
      <c r="QI42" s="7" t="e">
        <f t="shared" ca="1" si="42"/>
        <v>#VALUE!</v>
      </c>
      <c r="QJ42" t="e">
        <f t="shared" ca="1" si="43"/>
        <v>#N/A</v>
      </c>
      <c r="QK42" s="7" t="e">
        <f t="shared" ca="1" si="44"/>
        <v>#N/A</v>
      </c>
      <c r="QM42">
        <v>40</v>
      </c>
      <c r="QN42" s="7" t="s">
        <v>19</v>
      </c>
      <c r="QO42" t="str">
        <f t="shared" ca="1" si="45"/>
        <v/>
      </c>
      <c r="QP42" s="7" t="str">
        <f t="shared" ca="1" si="46"/>
        <v/>
      </c>
      <c r="QQ42" t="str">
        <f t="shared" ca="1" si="47"/>
        <v/>
      </c>
    </row>
    <row r="43" spans="1:459" x14ac:dyDescent="0.25">
      <c r="A43" s="240"/>
      <c r="C43" s="75"/>
      <c r="D43" s="76"/>
      <c r="F43" s="75"/>
      <c r="G43" s="76"/>
      <c r="I43" s="75"/>
      <c r="J43" s="85" t="s">
        <v>2151</v>
      </c>
      <c r="K43" s="85">
        <f t="shared" ca="1" si="9"/>
        <v>4</v>
      </c>
      <c r="L43" s="85">
        <f t="shared" ca="1" si="316"/>
        <v>0</v>
      </c>
      <c r="M43" s="70">
        <f t="shared" ca="1" si="321"/>
        <v>3</v>
      </c>
      <c r="O43" s="222">
        <f t="shared" ca="1" si="12"/>
        <v>411</v>
      </c>
      <c r="Q43" s="7" t="str">
        <f t="shared" si="50"/>
        <v>Footwork</v>
      </c>
      <c r="R43" s="9" t="s">
        <v>1347</v>
      </c>
      <c r="S43" s="9" t="s">
        <v>1844</v>
      </c>
      <c r="T43" s="61" t="str">
        <f>SUBSTITUTE(IFERROR(IFERROR(VLOOKUP(R43,'[1]Skill Statistics'!$A$3:$C$513,2,FALSE),VLOOKUP(Q43,'[1]Skill Statistics'!$A$3:$C$513,2,FALSE)),T42),"R*","ReSt")</f>
        <v>- -</v>
      </c>
      <c r="U43" s="61" t="str">
        <f>IFERROR(IFERROR(VLOOKUP(R43,'[1]Skill Statistics'!$A$3:$C$513,3,FALSE),VLOOKUP(Q43,'[1]Skill Statistics'!$A$3:$C$513,3,FALSE)),U42)</f>
        <v>- -</v>
      </c>
      <c r="V43" s="61" t="str">
        <f>IF(ISNUMBER(SEARCH("Category",R43)),"- -",IFERROR(IFERROR(VLOOKUP(Q43,[1]Professions!$A$4:$AM$288,MATCH(Profession,[1]Professions!$A$1:$AM$1,0),FALSE),VLOOKUP(Q43,Calculations!$B$91:$I$95,8,FALSE)),"- -"))</f>
        <v>3 / 5</v>
      </c>
      <c r="W43" s="60">
        <f t="shared" si="13"/>
        <v>0</v>
      </c>
      <c r="X43" s="7">
        <f ca="1">IFERROR(VLOOKUP(R43,$BS$6:$NR$519,MATCH(ActualLevel,$BS$3:$NR$3,0),FALSE),"- -")</f>
        <v>0</v>
      </c>
      <c r="Y43" s="7">
        <f t="shared" ca="1" si="320"/>
        <v>0</v>
      </c>
      <c r="Z43" s="7">
        <f ca="1">IFERROR(VLOOKUP(Y43,Charts!$BQ$2:$BR$52,2,FALSE),"- -")</f>
        <v>-25</v>
      </c>
      <c r="AA43" s="7" t="str">
        <f t="shared" ca="1" si="51"/>
        <v>- -</v>
      </c>
      <c r="AB43" s="7">
        <f t="shared" ca="1" si="317"/>
        <v>0</v>
      </c>
      <c r="AC43" s="7"/>
      <c r="AD43" s="7"/>
      <c r="AE43" s="7"/>
      <c r="AF43" s="7"/>
      <c r="AG43" s="7"/>
      <c r="AH43" s="43"/>
      <c r="AI43" s="7"/>
      <c r="AJ43" s="7"/>
      <c r="AK43" s="7">
        <f t="shared" ca="1" si="52"/>
        <v>-25</v>
      </c>
      <c r="AL43" s="7"/>
      <c r="AM43" s="69">
        <f>IFERROR(VLOOKUP(R43,'[1]Skill Statistics'!$A$3:$AN$513,MATCH(Profession,'[1]Skill Statistics'!$A$2:$AN$2,0),FALSE),0)</f>
        <v>0</v>
      </c>
      <c r="AN43" s="85">
        <f>IFERROR(VLOOKUP(Q43,'[1]Skill Statistics'!$A$3:$BK$513,MATCH(Archetype,'[1]Skill Statistics'!$A$2:$BK$2,0),FALSE),0)</f>
        <v>1</v>
      </c>
      <c r="AO43" s="85">
        <f>IFERROR(VLOOKUP(Q43,'[1]Skill Statistics'!$A$3:$BB$513,MATCH(Race,'[1]Skill Statistics'!$A$2:$BB$2,0),FALSE),0)</f>
        <v>0</v>
      </c>
      <c r="AP43" s="85">
        <f t="shared" ca="1" si="14"/>
        <v>0</v>
      </c>
      <c r="AQ43" s="70"/>
      <c r="AS43" s="69">
        <f>IFERROR(VLOOKUP(Q43,'[1]Professional Skills'!$A$4:$AM$288,MATCH(Profession,'[1]Professional Skills'!$A$3:$AM$3,0),FALSE),"- -")</f>
        <v>0</v>
      </c>
      <c r="AU43" s="7">
        <f t="shared" si="319"/>
        <v>0</v>
      </c>
      <c r="AV43" s="7">
        <f t="shared" ca="1" si="318"/>
        <v>0</v>
      </c>
      <c r="AW43" t="str">
        <f t="shared" si="55"/>
        <v/>
      </c>
      <c r="AX43" t="str">
        <f>IFERROR(_xlfn.RANK.EQ(AW43,$AW$5:$AW$568),"")</f>
        <v/>
      </c>
      <c r="AY43">
        <f t="shared" si="3"/>
        <v>0</v>
      </c>
      <c r="AZ43" s="70" t="str">
        <f t="shared" si="53"/>
        <v/>
      </c>
      <c r="BB43" s="69">
        <f>IFERROR(IF(Q43="Language",VLOOKUP(R43,[1]Cultures!$B$4:$N$218,MATCH(Culture,[1]Cultures!$B$3:$N$3,0),FALSE),VLOOKUP(Q43,[1]Cultures!$B$4:$O$212,MATCH(Culture,[1]Cultures!$B$3:$O$3,0),FALSE)),"- -")</f>
        <v>0</v>
      </c>
      <c r="BD43">
        <f t="shared" ca="1" si="315"/>
        <v>0</v>
      </c>
      <c r="BE43" t="str">
        <f t="shared" si="262"/>
        <v/>
      </c>
      <c r="BI43" s="7">
        <f t="shared" si="54"/>
        <v>0</v>
      </c>
      <c r="BJ43" s="7"/>
      <c r="BK43" s="7"/>
      <c r="BL43" s="70">
        <f t="shared" si="6"/>
        <v>0</v>
      </c>
      <c r="BN43" s="69">
        <f>IFERROR(VLOOKUP(V43,Charts!$BT$2:$BV$14,3,FALSE),"- -")</f>
        <v>0.61538461538461542</v>
      </c>
      <c r="BO43" s="85">
        <f t="shared" ca="1" si="15"/>
        <v>0.66083882572052965</v>
      </c>
      <c r="BP43" s="70">
        <f t="shared" ca="1" si="263"/>
        <v>411</v>
      </c>
      <c r="BR43" s="7">
        <v>38</v>
      </c>
      <c r="BS43" s="9" t="str">
        <f ca="1">VLOOKUP(BR43,$O$3:$R$568,4,FALSE)</f>
        <v>Tropical Forests</v>
      </c>
      <c r="BT43" s="7" t="str">
        <f ca="1">VLOOKUP(BS43,$R$3:$V$568,5,FALSE)</f>
        <v>3 / 4</v>
      </c>
      <c r="BU43" s="7">
        <f ca="1">VLOOKUP(BT43,Charts!$BT$2:$BV$14,3,FALSE)</f>
        <v>0.69230769230769229</v>
      </c>
      <c r="BV43" s="7" t="str">
        <f t="shared" ca="1" si="56"/>
        <v>3</v>
      </c>
      <c r="BW43" s="7" t="str">
        <f t="shared" ca="1" si="57"/>
        <v>4</v>
      </c>
      <c r="BY43" s="7">
        <f t="shared" ca="1" si="58"/>
        <v>0.65826348027708415</v>
      </c>
      <c r="BZ43" s="7">
        <f t="shared" ca="1" si="59"/>
        <v>3.4044212030608145E-2</v>
      </c>
      <c r="CA43" s="7">
        <f t="shared" ca="1" si="60"/>
        <v>1</v>
      </c>
      <c r="CB43" s="7" t="str">
        <f t="shared" ca="1" si="61"/>
        <v>3</v>
      </c>
      <c r="CC43" s="7">
        <f ca="1">IFERROR(IF(CC42+CB43&gt;CD$4,CC42,CC42+CB43),"")</f>
        <v>38</v>
      </c>
      <c r="CD43" s="7">
        <f t="shared" ca="1" si="264"/>
        <v>0</v>
      </c>
      <c r="CE43" s="7">
        <f t="shared" ca="1" si="62"/>
        <v>0.74460240202100536</v>
      </c>
      <c r="CF43" s="7">
        <f t="shared" ca="1" si="63"/>
        <v>-5.229470971331307E-2</v>
      </c>
      <c r="CG43" s="7">
        <f t="shared" ca="1" si="64"/>
        <v>0</v>
      </c>
      <c r="CH43" s="7">
        <f t="shared" ca="1" si="65"/>
        <v>0</v>
      </c>
      <c r="CI43" s="7">
        <f ca="1">IFERROR(IF(CI42+CH43&gt;CJ$4,CI42,CI42+CH43),"")</f>
        <v>54</v>
      </c>
      <c r="CJ43" s="7">
        <f t="shared" ca="1" si="265"/>
        <v>0</v>
      </c>
      <c r="CK43" s="7">
        <f t="shared" ca="1" si="66"/>
        <v>0.26807930397398738</v>
      </c>
      <c r="CL43" s="7">
        <f t="shared" ca="1" si="67"/>
        <v>0.42422838833370491</v>
      </c>
      <c r="CM43" s="7">
        <f t="shared" ca="1" si="68"/>
        <v>1</v>
      </c>
      <c r="CN43" s="7" t="str">
        <f t="shared" ca="1" si="69"/>
        <v>3</v>
      </c>
      <c r="CO43" s="7">
        <f ca="1">IFERROR(IF(CO42+CN43&gt;CP$4,CO42,CO42+CN43),"")</f>
        <v>59</v>
      </c>
      <c r="CP43" s="7">
        <f t="shared" ca="1" si="266"/>
        <v>0</v>
      </c>
      <c r="CQ43" s="7">
        <f t="shared" ca="1" si="70"/>
        <v>0.8997740438575984</v>
      </c>
      <c r="CR43" s="7">
        <f t="shared" ca="1" si="71"/>
        <v>-0.20746635154990611</v>
      </c>
      <c r="CS43" s="7">
        <f t="shared" ca="1" si="72"/>
        <v>0</v>
      </c>
      <c r="CT43" s="7">
        <f t="shared" ca="1" si="73"/>
        <v>0</v>
      </c>
      <c r="CU43" s="7">
        <f ca="1">IFERROR(IF(CU42+CT43&gt;CV$4,CU42,CU42+CT43),"")</f>
        <v>59</v>
      </c>
      <c r="CV43" s="7">
        <f t="shared" ca="1" si="267"/>
        <v>0</v>
      </c>
      <c r="CW43" s="7">
        <f t="shared" ca="1" si="74"/>
        <v>0.48911918981573932</v>
      </c>
      <c r="CX43" s="7">
        <f t="shared" ca="1" si="75"/>
        <v>0.20318850249195297</v>
      </c>
      <c r="CY43" s="7">
        <f t="shared" ca="1" si="76"/>
        <v>1</v>
      </c>
      <c r="CZ43" s="7" t="str">
        <f t="shared" ca="1" si="77"/>
        <v>3</v>
      </c>
      <c r="DA43" s="7">
        <f ca="1">IFERROR(IF(DA42+CZ43&gt;DB$4,DA42,DA42+CZ43),"")</f>
        <v>60</v>
      </c>
      <c r="DB43" s="7">
        <f t="shared" ca="1" si="268"/>
        <v>0</v>
      </c>
      <c r="DC43" s="7">
        <f t="shared" ca="1" si="78"/>
        <v>0.97972752707414013</v>
      </c>
      <c r="DD43" s="7">
        <f t="shared" ca="1" si="79"/>
        <v>-0.28741983476644783</v>
      </c>
      <c r="DE43" s="7">
        <f t="shared" ca="1" si="80"/>
        <v>0</v>
      </c>
      <c r="DF43" s="7">
        <f t="shared" ca="1" si="81"/>
        <v>0</v>
      </c>
      <c r="DG43" s="7">
        <f ca="1">IFERROR(IF(DG42+DF43&gt;DH$4,DG42,DG42+DF43),"")</f>
        <v>60</v>
      </c>
      <c r="DH43" s="7">
        <f t="shared" ca="1" si="269"/>
        <v>0</v>
      </c>
      <c r="DI43" s="7">
        <f t="shared" ca="1" si="82"/>
        <v>0.96960910109145271</v>
      </c>
      <c r="DJ43" s="7">
        <f t="shared" ca="1" si="83"/>
        <v>-0.27730140878376042</v>
      </c>
      <c r="DK43" s="7">
        <f t="shared" ca="1" si="84"/>
        <v>0</v>
      </c>
      <c r="DL43" s="7">
        <f t="shared" ca="1" si="85"/>
        <v>0</v>
      </c>
      <c r="DM43" s="7">
        <f ca="1">IFERROR(IF(DM42+DL43&gt;DN$4,DM42,DM42+DL43),"")</f>
        <v>60</v>
      </c>
      <c r="DN43" s="7">
        <f t="shared" ca="1" si="270"/>
        <v>0</v>
      </c>
      <c r="DO43" s="7">
        <f t="shared" ca="1" si="86"/>
        <v>0.79326041250798096</v>
      </c>
      <c r="DP43" s="7">
        <f t="shared" ca="1" si="87"/>
        <v>-0.10095272020028867</v>
      </c>
      <c r="DQ43" s="7">
        <f t="shared" ca="1" si="88"/>
        <v>0</v>
      </c>
      <c r="DR43" s="7">
        <f t="shared" ca="1" si="89"/>
        <v>0</v>
      </c>
      <c r="DS43" s="7">
        <f ca="1">IFERROR(IF(DS42+DR43&gt;DT$4,DS42,DS42+DR43),"")</f>
        <v>59</v>
      </c>
      <c r="DT43" s="7">
        <f t="shared" ca="1" si="271"/>
        <v>0</v>
      </c>
      <c r="DU43" s="7">
        <f t="shared" ca="1" si="90"/>
        <v>0.64058505383907927</v>
      </c>
      <c r="DV43" s="7">
        <f t="shared" ca="1" si="91"/>
        <v>5.1722638468613025E-2</v>
      </c>
      <c r="DW43" s="7">
        <f t="shared" ca="1" si="92"/>
        <v>1</v>
      </c>
      <c r="DX43" s="7" t="str">
        <f t="shared" ca="1" si="93"/>
        <v>3</v>
      </c>
      <c r="DY43" s="7">
        <f ca="1">IFERROR(IF(DY42+DX43&gt;DZ$4,DY42,DY42+DX43),"")</f>
        <v>59</v>
      </c>
      <c r="DZ43" s="7">
        <f t="shared" ca="1" si="272"/>
        <v>0</v>
      </c>
      <c r="EA43" s="7">
        <f t="shared" ca="1" si="94"/>
        <v>2.8943140394360634E-2</v>
      </c>
      <c r="EB43" s="7">
        <f t="shared" ca="1" si="95"/>
        <v>0.66336455191333166</v>
      </c>
      <c r="EC43" s="7">
        <f t="shared" ca="1" si="96"/>
        <v>1</v>
      </c>
      <c r="ED43" s="7" t="str">
        <f t="shared" ca="1" si="97"/>
        <v>3</v>
      </c>
      <c r="EE43" s="7">
        <f ca="1">IFERROR(IF(EE42+ED43&gt;EF$4,EE42,EE42+ED43),"")</f>
        <v>58</v>
      </c>
      <c r="EF43" s="7">
        <f t="shared" ca="1" si="273"/>
        <v>0</v>
      </c>
      <c r="EG43" s="7">
        <f t="shared" ca="1" si="98"/>
        <v>0.62523331613510857</v>
      </c>
      <c r="EH43" s="7">
        <f t="shared" ca="1" si="99"/>
        <v>6.7074376172583716E-2</v>
      </c>
      <c r="EI43" s="7">
        <f t="shared" ca="1" si="100"/>
        <v>1</v>
      </c>
      <c r="EJ43" s="7" t="str">
        <f t="shared" ca="1" si="101"/>
        <v>3</v>
      </c>
      <c r="EK43" s="7">
        <f ca="1">IFERROR(IF(EK42+EJ43&gt;EL$4,EK42,EK42+EJ43),"")</f>
        <v>60</v>
      </c>
      <c r="EL43" s="7">
        <f t="shared" ca="1" si="274"/>
        <v>0</v>
      </c>
      <c r="EM43" s="7">
        <f t="shared" ca="1" si="102"/>
        <v>0.44982780543181244</v>
      </c>
      <c r="EN43" s="7">
        <f t="shared" ca="1" si="103"/>
        <v>0.24247988687587985</v>
      </c>
      <c r="EO43" s="7">
        <f t="shared" ca="1" si="104"/>
        <v>1</v>
      </c>
      <c r="EP43" s="7" t="str">
        <f t="shared" ca="1" si="105"/>
        <v>3</v>
      </c>
      <c r="EQ43" s="7">
        <f ca="1">IFERROR(IF(EQ42+EP43&gt;ER$4,EQ42,EQ42+EP43),"")</f>
        <v>56</v>
      </c>
      <c r="ER43" s="7">
        <f t="shared" ca="1" si="275"/>
        <v>1</v>
      </c>
      <c r="ES43" s="7">
        <f t="shared" ca="1" si="106"/>
        <v>0.42084818584554007</v>
      </c>
      <c r="ET43" s="7">
        <f t="shared" ca="1" si="107"/>
        <v>0.27145950646215222</v>
      </c>
      <c r="EU43" s="7">
        <f t="shared" ca="1" si="108"/>
        <v>1</v>
      </c>
      <c r="EV43" s="7" t="str">
        <f t="shared" ca="1" si="109"/>
        <v>3</v>
      </c>
      <c r="EW43" s="7">
        <f ca="1">IFERROR(IF(EW42+EV43&gt;EX$4,EW42,EW42+EV43),"")</f>
        <v>59</v>
      </c>
      <c r="EX43" s="7">
        <f t="shared" ca="1" si="276"/>
        <v>1</v>
      </c>
      <c r="EY43" s="7">
        <f t="shared" ca="1" si="110"/>
        <v>0.67244728893036088</v>
      </c>
      <c r="EZ43" s="7">
        <f t="shared" ca="1" si="111"/>
        <v>1.9860403377331415E-2</v>
      </c>
      <c r="FA43" s="7">
        <f t="shared" ca="1" si="112"/>
        <v>1</v>
      </c>
      <c r="FB43" s="7" t="str">
        <f t="shared" ca="1" si="113"/>
        <v>3</v>
      </c>
      <c r="FC43" s="7">
        <f ca="1">IFERROR(IF(FC42+FB43&gt;FD$4,FC42,FC42+FB43),"")</f>
        <v>59</v>
      </c>
      <c r="FD43" s="7">
        <f t="shared" ca="1" si="277"/>
        <v>1</v>
      </c>
      <c r="FE43" s="7">
        <f t="shared" ca="1" si="114"/>
        <v>0.50708938033027395</v>
      </c>
      <c r="FF43" s="7">
        <f t="shared" ca="1" si="115"/>
        <v>0.18521831197741834</v>
      </c>
      <c r="FG43" s="7">
        <f t="shared" ca="1" si="116"/>
        <v>1</v>
      </c>
      <c r="FH43" s="7" t="str">
        <f t="shared" ca="1" si="117"/>
        <v>3</v>
      </c>
      <c r="FI43" s="7">
        <f ca="1">IFERROR(IF(FI42+FH43&gt;FJ$4,FI42,FI42+FH43),"")</f>
        <v>59</v>
      </c>
      <c r="FJ43" s="7">
        <f t="shared" ca="1" si="278"/>
        <v>1</v>
      </c>
      <c r="FK43" s="7">
        <f t="shared" ca="1" si="118"/>
        <v>1.1892390686776388E-2</v>
      </c>
      <c r="FL43" s="7">
        <f t="shared" ca="1" si="119"/>
        <v>0.6804153016209159</v>
      </c>
      <c r="FM43" s="7">
        <f t="shared" ca="1" si="120"/>
        <v>1</v>
      </c>
      <c r="FN43" s="7" t="str">
        <f t="shared" ca="1" si="121"/>
        <v>3</v>
      </c>
      <c r="FO43" s="7">
        <f ca="1">IFERROR(IF(FO42+FN43&gt;FP$4,FO42,FO42+FN43),"")</f>
        <v>58</v>
      </c>
      <c r="FP43" s="7">
        <f t="shared" ca="1" si="279"/>
        <v>1</v>
      </c>
      <c r="FQ43" s="7">
        <f t="shared" ca="1" si="122"/>
        <v>0.18161316038273534</v>
      </c>
      <c r="FR43" s="7">
        <f t="shared" ca="1" si="123"/>
        <v>0.51069453192495695</v>
      </c>
      <c r="FS43" s="7">
        <f t="shared" ca="1" si="124"/>
        <v>1</v>
      </c>
      <c r="FT43" s="7" t="str">
        <f t="shared" ca="1" si="125"/>
        <v>3</v>
      </c>
      <c r="FU43" s="7">
        <f ca="1">IFERROR(IF(FU42+FT43&gt;FV$4,FU42,FU42+FT43),"")</f>
        <v>60</v>
      </c>
      <c r="FV43" s="7">
        <f t="shared" ca="1" si="280"/>
        <v>1</v>
      </c>
      <c r="FW43" s="7">
        <f t="shared" ca="1" si="126"/>
        <v>0.81575410394462233</v>
      </c>
      <c r="FX43" s="7">
        <f t="shared" ca="1" si="127"/>
        <v>-0.12344641163693004</v>
      </c>
      <c r="FY43" s="7">
        <f t="shared" ca="1" si="128"/>
        <v>0</v>
      </c>
      <c r="FZ43" s="7">
        <f t="shared" ca="1" si="129"/>
        <v>0</v>
      </c>
      <c r="GA43" s="7">
        <f ca="1">IFERROR(IF(GA42+FZ43&gt;GB$4,GA42,GA42+FZ43),"")</f>
        <v>57</v>
      </c>
      <c r="GB43" s="7">
        <f t="shared" ca="1" si="281"/>
        <v>1</v>
      </c>
      <c r="GC43" s="7">
        <f t="shared" ca="1" si="130"/>
        <v>0.14740229567031093</v>
      </c>
      <c r="GD43" s="7">
        <f t="shared" ca="1" si="131"/>
        <v>0.54490539663738136</v>
      </c>
      <c r="GE43" s="7">
        <f t="shared" ca="1" si="132"/>
        <v>1</v>
      </c>
      <c r="GF43" s="7" t="str">
        <f t="shared" ca="1" si="133"/>
        <v>3</v>
      </c>
      <c r="GG43" s="7">
        <f ca="1">IFERROR(IF(GG42+GF43&gt;GH$4,GG42,GG42+GF43),"")</f>
        <v>59</v>
      </c>
      <c r="GH43" s="7">
        <f t="shared" ca="1" si="282"/>
        <v>1</v>
      </c>
      <c r="GI43" s="7">
        <f t="shared" ca="1" si="134"/>
        <v>3.6646893571241401E-2</v>
      </c>
      <c r="GJ43" s="7">
        <f t="shared" ca="1" si="135"/>
        <v>0.65566079873645089</v>
      </c>
      <c r="GK43" s="7">
        <f t="shared" ca="1" si="136"/>
        <v>1</v>
      </c>
      <c r="GL43" s="7" t="str">
        <f t="shared" ca="1" si="137"/>
        <v>3</v>
      </c>
      <c r="GM43" s="7">
        <f ca="1">IFERROR(IF(GM42+GL43&gt;GN$4,GM42,GM42+GL43),"")</f>
        <v>59</v>
      </c>
      <c r="GN43" s="7">
        <f t="shared" ca="1" si="283"/>
        <v>1</v>
      </c>
      <c r="GO43" s="7">
        <f t="shared" ca="1" si="138"/>
        <v>0.85097498702323748</v>
      </c>
      <c r="GP43" s="7">
        <f t="shared" ca="1" si="139"/>
        <v>-0.15866729471554519</v>
      </c>
      <c r="GQ43" s="7">
        <f t="shared" ca="1" si="140"/>
        <v>0</v>
      </c>
      <c r="GR43" s="7">
        <f t="shared" ca="1" si="141"/>
        <v>0</v>
      </c>
      <c r="GS43" s="7">
        <f ca="1">IFERROR(IF(GS42+GR43&gt;GT$4,GS42,GS42+GR43),"")</f>
        <v>60</v>
      </c>
      <c r="GT43" s="7">
        <f t="shared" ca="1" si="284"/>
        <v>1</v>
      </c>
      <c r="GU43" s="7">
        <f t="shared" ca="1" si="142"/>
        <v>0.62721356955157914</v>
      </c>
      <c r="GV43" s="7">
        <f t="shared" ca="1" si="143"/>
        <v>6.5094122756113149E-2</v>
      </c>
      <c r="GW43" s="7">
        <f t="shared" ca="1" si="144"/>
        <v>1</v>
      </c>
      <c r="GX43" s="7" t="str">
        <f t="shared" ca="1" si="145"/>
        <v>3</v>
      </c>
      <c r="GY43" s="7">
        <f ca="1">IFERROR(IF(GY42+GX43&gt;GZ$4,GY42,GY42+GX43),"")</f>
        <v>58</v>
      </c>
      <c r="GZ43" s="7">
        <f t="shared" ca="1" si="285"/>
        <v>1</v>
      </c>
      <c r="HA43" s="7">
        <f t="shared" ca="1" si="146"/>
        <v>0.92378327099001223</v>
      </c>
      <c r="HB43" s="7">
        <f t="shared" ca="1" si="147"/>
        <v>-0.23147557868231994</v>
      </c>
      <c r="HC43" s="7">
        <f t="shared" ca="1" si="148"/>
        <v>0</v>
      </c>
      <c r="HD43" s="7">
        <f t="shared" ca="1" si="149"/>
        <v>0</v>
      </c>
      <c r="HE43" s="7">
        <f ca="1">IFERROR(IF(HE42+HD43&gt;HF$4,HE42,HE42+HD43),"")</f>
        <v>60</v>
      </c>
      <c r="HF43" s="7">
        <f t="shared" ca="1" si="286"/>
        <v>1</v>
      </c>
      <c r="HG43" s="7">
        <f t="shared" ca="1" si="150"/>
        <v>0.95265184889597043</v>
      </c>
      <c r="HH43" s="7">
        <f t="shared" ca="1" si="151"/>
        <v>-0.26034415658827814</v>
      </c>
      <c r="HI43" s="7">
        <f t="shared" ca="1" si="152"/>
        <v>0</v>
      </c>
      <c r="HJ43" s="7">
        <f t="shared" ca="1" si="153"/>
        <v>0</v>
      </c>
      <c r="HK43" s="7">
        <f ca="1">IFERROR(IF(HK42+HJ43&gt;HL$4,HK42,HK42+HJ43),"")</f>
        <v>60</v>
      </c>
      <c r="HL43" s="7">
        <f t="shared" ca="1" si="287"/>
        <v>1</v>
      </c>
      <c r="HM43" s="7">
        <f t="shared" ca="1" si="154"/>
        <v>0.69751717992413076</v>
      </c>
      <c r="HN43" s="7">
        <f t="shared" ca="1" si="155"/>
        <v>-5.2094876164384685E-3</v>
      </c>
      <c r="HO43" s="7">
        <f t="shared" ca="1" si="156"/>
        <v>0</v>
      </c>
      <c r="HP43" s="7">
        <f t="shared" ca="1" si="157"/>
        <v>0</v>
      </c>
      <c r="HQ43" s="7">
        <f ca="1">IFERROR(IF(HQ42+HP43&gt;HR$4,HQ42,HQ42+HP43),"")</f>
        <v>60</v>
      </c>
      <c r="HR43" s="7">
        <f t="shared" ca="1" si="288"/>
        <v>1</v>
      </c>
      <c r="HS43" s="7">
        <f t="shared" ca="1" si="158"/>
        <v>0.69229425022679514</v>
      </c>
      <c r="HT43" s="7">
        <f t="shared" ca="1" si="159"/>
        <v>1.3442080897152486E-5</v>
      </c>
      <c r="HU43" s="7">
        <f t="shared" ca="1" si="160"/>
        <v>1</v>
      </c>
      <c r="HV43" s="7" t="str">
        <f t="shared" ca="1" si="161"/>
        <v>3</v>
      </c>
      <c r="HW43" s="7">
        <f ca="1">IFERROR(IF(HW42+HV43&gt;HX$4,HW42,HW42+HV43),"")</f>
        <v>60</v>
      </c>
      <c r="HX43" s="7">
        <f t="shared" ca="1" si="289"/>
        <v>1</v>
      </c>
      <c r="HY43" s="7">
        <f t="shared" ca="1" si="162"/>
        <v>0.22736206384223412</v>
      </c>
      <c r="HZ43" s="7">
        <f t="shared" ca="1" si="163"/>
        <v>0.46494562846545817</v>
      </c>
      <c r="IA43" s="7">
        <f t="shared" ca="1" si="164"/>
        <v>1</v>
      </c>
      <c r="IB43" s="7" t="str">
        <f t="shared" ca="1" si="165"/>
        <v>3</v>
      </c>
      <c r="IC43" s="7">
        <f ca="1">IFERROR(IF(IC42+IB43&gt;ID$4,IC42,IC42+IB43),"")</f>
        <v>59</v>
      </c>
      <c r="ID43" s="7">
        <f t="shared" ca="1" si="290"/>
        <v>1</v>
      </c>
      <c r="IE43" s="7">
        <f t="shared" ca="1" si="166"/>
        <v>0.49380076942881479</v>
      </c>
      <c r="IF43" s="7">
        <f t="shared" ca="1" si="167"/>
        <v>0.1985069228788775</v>
      </c>
      <c r="IG43" s="7">
        <f t="shared" ca="1" si="168"/>
        <v>1</v>
      </c>
      <c r="IH43" s="7" t="str">
        <f t="shared" ca="1" si="169"/>
        <v>3</v>
      </c>
      <c r="II43" s="7">
        <f ca="1">IFERROR(IF(II42+IH43&gt;IJ$4,II42,II42+IH43),"")</f>
        <v>59</v>
      </c>
      <c r="IJ43" s="7">
        <f t="shared" ca="1" si="291"/>
        <v>1</v>
      </c>
      <c r="IK43" s="7">
        <f t="shared" ca="1" si="170"/>
        <v>0.49449203622788862</v>
      </c>
      <c r="IL43" s="7">
        <f t="shared" ca="1" si="171"/>
        <v>0.19781565607980367</v>
      </c>
      <c r="IM43" s="7">
        <f t="shared" ca="1" si="172"/>
        <v>1</v>
      </c>
      <c r="IN43" s="7" t="str">
        <f t="shared" ca="1" si="173"/>
        <v>3</v>
      </c>
      <c r="IO43" s="7">
        <f ca="1">IFERROR(IF(IO42+IN43&gt;IP$4,IO42,IO42+IN43),"")</f>
        <v>60</v>
      </c>
      <c r="IP43" s="7">
        <f t="shared" ca="1" si="292"/>
        <v>1</v>
      </c>
      <c r="IQ43" s="7">
        <f t="shared" ca="1" si="174"/>
        <v>0.8322871330545869</v>
      </c>
      <c r="IR43" s="7">
        <f t="shared" ca="1" si="175"/>
        <v>-0.13997944074689461</v>
      </c>
      <c r="IS43" s="7">
        <f t="shared" ca="1" si="176"/>
        <v>0</v>
      </c>
      <c r="IT43" s="7">
        <f t="shared" ca="1" si="177"/>
        <v>0</v>
      </c>
      <c r="IU43" s="7">
        <f ca="1">IFERROR(IF(IU42+IT43&gt;IV$4,IU42,IU42+IT43),"")</f>
        <v>60</v>
      </c>
      <c r="IV43" s="7">
        <f t="shared" ca="1" si="293"/>
        <v>1</v>
      </c>
      <c r="IW43" s="7">
        <f t="shared" ca="1" si="178"/>
        <v>3.8986055192608005E-3</v>
      </c>
      <c r="IX43" s="7">
        <f t="shared" ca="1" si="179"/>
        <v>0.68840908678843149</v>
      </c>
      <c r="IY43" s="7">
        <f t="shared" ca="1" si="180"/>
        <v>1</v>
      </c>
      <c r="IZ43" s="7" t="str">
        <f t="shared" ca="1" si="181"/>
        <v>3</v>
      </c>
      <c r="JA43" s="7">
        <f ca="1">IFERROR(IF(JA42+IZ43&gt;JB$4,JA42,JA42+IZ43),"")</f>
        <v>60</v>
      </c>
      <c r="JB43" s="7">
        <f t="shared" ca="1" si="294"/>
        <v>1</v>
      </c>
      <c r="JC43" s="7">
        <f t="shared" ca="1" si="182"/>
        <v>1.2181309067488599E-2</v>
      </c>
      <c r="JD43" s="7">
        <f t="shared" ca="1" si="183"/>
        <v>0.68012638324020369</v>
      </c>
      <c r="JE43" s="7">
        <f t="shared" ca="1" si="184"/>
        <v>1</v>
      </c>
      <c r="JF43" s="7" t="str">
        <f t="shared" ca="1" si="185"/>
        <v>3</v>
      </c>
      <c r="JG43" s="7">
        <f ca="1">IFERROR(IF(JG42+JF43&gt;JH$4,JG42,JG42+JF43),"")</f>
        <v>59</v>
      </c>
      <c r="JH43" s="7">
        <f t="shared" ca="1" si="295"/>
        <v>2</v>
      </c>
      <c r="JI43" s="7">
        <f t="shared" ca="1" si="186"/>
        <v>0.41993981925509738</v>
      </c>
      <c r="JJ43" s="7">
        <f t="shared" ca="1" si="187"/>
        <v>0.27236787305259491</v>
      </c>
      <c r="JK43" s="7">
        <f t="shared" ca="1" si="188"/>
        <v>1</v>
      </c>
      <c r="JL43" s="7" t="str">
        <f t="shared" ca="1" si="189"/>
        <v>3</v>
      </c>
      <c r="JM43" s="7">
        <f ca="1">IFERROR(IF(JM42+JL43&gt;JN$4,JM42,JM42+JL43),"")</f>
        <v>59</v>
      </c>
      <c r="JN43" s="7">
        <f t="shared" ca="1" si="296"/>
        <v>2</v>
      </c>
      <c r="JO43" s="7">
        <f t="shared" ca="1" si="190"/>
        <v>9.8344671562559105E-2</v>
      </c>
      <c r="JP43" s="7">
        <f t="shared" ca="1" si="191"/>
        <v>0.59396302074513319</v>
      </c>
      <c r="JQ43" s="7">
        <f t="shared" ca="1" si="192"/>
        <v>1</v>
      </c>
      <c r="JR43" s="7" t="str">
        <f t="shared" ca="1" si="193"/>
        <v>3</v>
      </c>
      <c r="JS43" s="7">
        <f ca="1">IFERROR(IF(JS42+JR43&gt;JT$4,JS42,JS42+JR43),"")</f>
        <v>60</v>
      </c>
      <c r="JT43" s="7">
        <f t="shared" ca="1" si="297"/>
        <v>2</v>
      </c>
      <c r="JU43" s="7">
        <f t="shared" ca="1" si="194"/>
        <v>0.44519766530747118</v>
      </c>
      <c r="JV43" s="7">
        <f t="shared" ca="1" si="195"/>
        <v>0.24711002700022111</v>
      </c>
      <c r="JW43" s="7">
        <f t="shared" ca="1" si="196"/>
        <v>1</v>
      </c>
      <c r="JX43" s="7" t="str">
        <f t="shared" ca="1" si="197"/>
        <v>3</v>
      </c>
      <c r="JY43" s="7">
        <f ca="1">IFERROR(IF(JY42+JX43&gt;JZ$4,JY42,JY42+JX43),"")</f>
        <v>60</v>
      </c>
      <c r="JZ43" s="7">
        <f t="shared" ca="1" si="298"/>
        <v>2</v>
      </c>
      <c r="KA43" s="7">
        <f t="shared" ca="1" si="198"/>
        <v>0.5123699948966961</v>
      </c>
      <c r="KB43" s="7">
        <f t="shared" ca="1" si="199"/>
        <v>0.17993769741099619</v>
      </c>
      <c r="KC43" s="7">
        <f t="shared" ca="1" si="200"/>
        <v>1</v>
      </c>
      <c r="KD43" s="7" t="str">
        <f t="shared" ca="1" si="201"/>
        <v>3</v>
      </c>
      <c r="KE43" s="7">
        <f ca="1">IFERROR(IF(KE42+KD43&gt;KF$4,KE42,KE42+KD43),"")</f>
        <v>60</v>
      </c>
      <c r="KF43" s="7">
        <f t="shared" ca="1" si="299"/>
        <v>2</v>
      </c>
      <c r="KG43" s="7">
        <f t="shared" ca="1" si="202"/>
        <v>0.60760911849399468</v>
      </c>
      <c r="KH43" s="7">
        <f t="shared" ca="1" si="203"/>
        <v>8.4698573813697609E-2</v>
      </c>
      <c r="KI43" s="7">
        <f t="shared" ca="1" si="204"/>
        <v>1</v>
      </c>
      <c r="KJ43" s="7" t="str">
        <f t="shared" ca="1" si="205"/>
        <v>3</v>
      </c>
      <c r="KK43" s="7">
        <f ca="1">IFERROR(IF(KK42+KJ43&gt;KL$4,KK42,KK42+KJ43),"")</f>
        <v>59</v>
      </c>
      <c r="KL43" s="7">
        <f t="shared" ca="1" si="300"/>
        <v>2</v>
      </c>
      <c r="KM43" s="7">
        <f t="shared" ca="1" si="206"/>
        <v>0.67704188216917283</v>
      </c>
      <c r="KN43" s="7">
        <f t="shared" ca="1" si="207"/>
        <v>1.5265810138519464E-2</v>
      </c>
      <c r="KO43" s="7">
        <f t="shared" ca="1" si="208"/>
        <v>1</v>
      </c>
      <c r="KP43" s="7" t="str">
        <f t="shared" ca="1" si="209"/>
        <v>3</v>
      </c>
      <c r="KQ43" s="7">
        <f ca="1">IFERROR(IF(KQ42+KP43&gt;KR$4,KQ42,KQ42+KP43),"")</f>
        <v>59</v>
      </c>
      <c r="KR43" s="7">
        <f t="shared" ca="1" si="301"/>
        <v>2</v>
      </c>
      <c r="KS43" s="7">
        <f t="shared" ca="1" si="210"/>
        <v>0.1589211765206705</v>
      </c>
      <c r="KT43" s="7">
        <f t="shared" ca="1" si="211"/>
        <v>0.53338651578702179</v>
      </c>
      <c r="KU43" s="7">
        <f t="shared" ca="1" si="212"/>
        <v>1</v>
      </c>
      <c r="KV43" s="7" t="str">
        <f t="shared" ca="1" si="213"/>
        <v>3</v>
      </c>
      <c r="KW43" s="7">
        <f ca="1">IFERROR(IF(KW42+KV43&gt;KX$4,KW42,KW42+KV43),"")</f>
        <v>54</v>
      </c>
      <c r="KX43" s="7">
        <f t="shared" ca="1" si="302"/>
        <v>3</v>
      </c>
      <c r="KY43" s="7">
        <f t="shared" ca="1" si="214"/>
        <v>0.87406976489882104</v>
      </c>
      <c r="KZ43" s="7">
        <f t="shared" ca="1" si="215"/>
        <v>-0.18176207259112875</v>
      </c>
      <c r="LA43" s="7">
        <f t="shared" ca="1" si="216"/>
        <v>0</v>
      </c>
      <c r="LB43" s="7">
        <f t="shared" ca="1" si="217"/>
        <v>0</v>
      </c>
      <c r="LC43" s="7">
        <f ca="1">IFERROR(IF(LC42+LB43&gt;LD$4,LC42,LC42+LB43),"")</f>
        <v>59</v>
      </c>
      <c r="LD43" s="7">
        <f t="shared" ca="1" si="303"/>
        <v>3</v>
      </c>
      <c r="LE43" s="7">
        <f t="shared" ca="1" si="218"/>
        <v>0.52079388485871847</v>
      </c>
      <c r="LF43" s="7">
        <f t="shared" ca="1" si="219"/>
        <v>0.17151380744897382</v>
      </c>
      <c r="LG43" s="7">
        <f t="shared" ca="1" si="220"/>
        <v>1</v>
      </c>
      <c r="LH43" s="7" t="str">
        <f t="shared" ca="1" si="221"/>
        <v>3</v>
      </c>
      <c r="LI43" s="7">
        <f ca="1">IFERROR(IF(LI42+LH43&gt;LJ$4,LI42,LI42+LH43),"")</f>
        <v>59</v>
      </c>
      <c r="LJ43" s="7">
        <f t="shared" ca="1" si="304"/>
        <v>3</v>
      </c>
      <c r="LK43" s="7">
        <f t="shared" ca="1" si="222"/>
        <v>0.42702589566030502</v>
      </c>
      <c r="LL43" s="7">
        <f t="shared" ca="1" si="223"/>
        <v>0.26528179664738727</v>
      </c>
      <c r="LM43" s="7">
        <f t="shared" ca="1" si="224"/>
        <v>1</v>
      </c>
      <c r="LN43" s="7" t="str">
        <f t="shared" ca="1" si="225"/>
        <v>3</v>
      </c>
      <c r="LO43" s="7">
        <f ca="1">IFERROR(IF(LO42+LN43&gt;LP$4,LO42,LO42+LN43),"")</f>
        <v>60</v>
      </c>
      <c r="LP43" s="7">
        <f t="shared" ca="1" si="305"/>
        <v>3</v>
      </c>
      <c r="LQ43" s="7">
        <f t="shared" ca="1" si="226"/>
        <v>0.96982196616071636</v>
      </c>
      <c r="LR43" s="7">
        <f t="shared" ca="1" si="227"/>
        <v>-0.27751427385302407</v>
      </c>
      <c r="LS43" s="7">
        <f t="shared" ca="1" si="228"/>
        <v>0</v>
      </c>
      <c r="LT43" s="7">
        <f t="shared" ca="1" si="229"/>
        <v>0</v>
      </c>
      <c r="LU43" s="7">
        <f ca="1">IFERROR(IF(LU42+LT43&gt;LV$4,LU42,LU42+LT43),"")</f>
        <v>60</v>
      </c>
      <c r="LV43" s="7">
        <f t="shared" ca="1" si="306"/>
        <v>3</v>
      </c>
      <c r="LW43" s="7">
        <f t="shared" ca="1" si="230"/>
        <v>0.79709299681524481</v>
      </c>
      <c r="LX43" s="7">
        <f t="shared" ca="1" si="231"/>
        <v>-0.10478530450755252</v>
      </c>
      <c r="LY43" s="7">
        <f t="shared" ca="1" si="232"/>
        <v>0</v>
      </c>
      <c r="LZ43" s="7">
        <f t="shared" ca="1" si="233"/>
        <v>0</v>
      </c>
      <c r="MA43" s="7">
        <f ca="1">IFERROR(IF(MA42+LZ43&gt;MB$4,MA42,MA42+LZ43),"")</f>
        <v>58</v>
      </c>
      <c r="MB43" s="7">
        <f t="shared" ca="1" si="307"/>
        <v>3</v>
      </c>
      <c r="MC43" s="7">
        <f t="shared" ca="1" si="234"/>
        <v>7.6875003166121503E-2</v>
      </c>
      <c r="MD43" s="7">
        <f t="shared" ca="1" si="235"/>
        <v>0.61543268914157079</v>
      </c>
      <c r="ME43" s="7">
        <f t="shared" ca="1" si="236"/>
        <v>1</v>
      </c>
      <c r="MF43" s="7" t="str">
        <f t="shared" ca="1" si="237"/>
        <v>3</v>
      </c>
      <c r="MG43" s="7">
        <f ca="1">IFERROR(IF(MG42+MF43&gt;MH$4,MG42,MG42+MF43),"")</f>
        <v>60</v>
      </c>
      <c r="MH43" s="7">
        <f t="shared" ca="1" si="308"/>
        <v>3</v>
      </c>
      <c r="MI43" s="7">
        <f t="shared" ca="1" si="238"/>
        <v>6.9355123096683347E-2</v>
      </c>
      <c r="MJ43" s="7">
        <f t="shared" ca="1" si="239"/>
        <v>0.62295256921100894</v>
      </c>
      <c r="MK43" s="7">
        <f t="shared" ca="1" si="240"/>
        <v>1</v>
      </c>
      <c r="ML43" s="7" t="str">
        <f t="shared" ca="1" si="241"/>
        <v>3</v>
      </c>
      <c r="MM43" s="7">
        <f ca="1">IFERROR(IF(MM42+ML43&gt;MN$4,MM42,MM42+ML43),"")</f>
        <v>60</v>
      </c>
      <c r="MN43" s="7">
        <f t="shared" ca="1" si="309"/>
        <v>3</v>
      </c>
      <c r="MO43" s="7">
        <f t="shared" ca="1" si="242"/>
        <v>0.62561267061400472</v>
      </c>
      <c r="MP43" s="7">
        <f t="shared" ca="1" si="243"/>
        <v>6.6695021693687573E-2</v>
      </c>
      <c r="MQ43" s="7">
        <f t="shared" ca="1" si="244"/>
        <v>1</v>
      </c>
      <c r="MR43" s="7" t="str">
        <f t="shared" ca="1" si="245"/>
        <v>3</v>
      </c>
      <c r="MS43" s="7">
        <f ca="1">IFERROR(IF(MS42+MR43&gt;MT$4,MS42,MS42+MR43),"")</f>
        <v>59</v>
      </c>
      <c r="MT43" s="7">
        <f t="shared" ca="1" si="310"/>
        <v>3</v>
      </c>
      <c r="MU43" s="7">
        <f t="shared" ca="1" si="246"/>
        <v>0.85697777117041896</v>
      </c>
      <c r="MV43" s="7">
        <f t="shared" ca="1" si="247"/>
        <v>-0.16467007886272667</v>
      </c>
      <c r="MW43" s="7">
        <f t="shared" ca="1" si="248"/>
        <v>0</v>
      </c>
      <c r="MX43" s="7">
        <f t="shared" ca="1" si="249"/>
        <v>0</v>
      </c>
      <c r="MY43" s="7">
        <f ca="1">IFERROR(IF(MY42+MX43&gt;MZ$4,MY42,MY42+MX43),"")</f>
        <v>60</v>
      </c>
      <c r="MZ43" s="7">
        <f t="shared" ca="1" si="311"/>
        <v>3</v>
      </c>
      <c r="NA43" s="7">
        <f t="shared" ca="1" si="250"/>
        <v>0.85314659268226967</v>
      </c>
      <c r="NB43" s="7">
        <f t="shared" ca="1" si="251"/>
        <v>-0.16083890037457738</v>
      </c>
      <c r="NC43" s="7">
        <f t="shared" ca="1" si="252"/>
        <v>0</v>
      </c>
      <c r="ND43" s="7">
        <f t="shared" ca="1" si="253"/>
        <v>0</v>
      </c>
      <c r="NE43" s="7">
        <f ca="1">IFERROR(IF(NE42+ND43&gt;NF$4,NE42,NE42+ND43),"")</f>
        <v>60</v>
      </c>
      <c r="NF43" s="7">
        <f t="shared" ca="1" si="312"/>
        <v>3</v>
      </c>
      <c r="NG43" s="7">
        <f t="shared" ca="1" si="254"/>
        <v>0.7274182419574815</v>
      </c>
      <c r="NH43" s="7">
        <f t="shared" ca="1" si="255"/>
        <v>-3.5110549649789213E-2</v>
      </c>
      <c r="NI43" s="7">
        <f t="shared" ca="1" si="256"/>
        <v>0</v>
      </c>
      <c r="NJ43" s="7">
        <f t="shared" ca="1" si="257"/>
        <v>0</v>
      </c>
      <c r="NK43" s="7">
        <f ca="1">IFERROR(IF(NK42+NJ43&gt;NL$4,NK42,NK42+NJ43),"")</f>
        <v>60</v>
      </c>
      <c r="NL43" s="7">
        <f t="shared" ca="1" si="313"/>
        <v>3</v>
      </c>
      <c r="NM43" s="7">
        <f t="shared" ca="1" si="258"/>
        <v>0.69112125579858263</v>
      </c>
      <c r="NN43" s="7">
        <f t="shared" ca="1" si="259"/>
        <v>1.1864365091096563E-3</v>
      </c>
      <c r="NO43" s="7">
        <f t="shared" ca="1" si="260"/>
        <v>1</v>
      </c>
      <c r="NP43" s="7" t="str">
        <f t="shared" ca="1" si="261"/>
        <v>3</v>
      </c>
      <c r="NQ43" s="7">
        <f ca="1">IFERROR(IF(NQ42+NP43&gt;NR$4,NQ42,NQ42+NP43),"")</f>
        <v>59</v>
      </c>
      <c r="NR43" s="7">
        <f t="shared" ca="1" si="314"/>
        <v>3</v>
      </c>
      <c r="NT43">
        <v>41</v>
      </c>
      <c r="NU43" s="7" t="s">
        <v>19</v>
      </c>
      <c r="NV43" s="7" t="str">
        <f t="shared" ca="1" si="16"/>
        <v/>
      </c>
      <c r="NW43" s="7" t="str">
        <f t="shared" ca="1" si="8"/>
        <v/>
      </c>
      <c r="NX43" t="str">
        <f ca="1">IFERROR(VLOOKUP(NT43,$K$3:$AK$568,8,FALSE),"")</f>
        <v/>
      </c>
      <c r="NY43" t="str">
        <f ca="1">IFERROR(VLOOKUP(NT43,$K$3:$AK$568,9,FALSE),"")</f>
        <v/>
      </c>
      <c r="NZ43" s="7" t="str">
        <f ca="1">IFERROR(VLOOKUP(NT43,$K$3:$AK$568,27,FALSE),"")</f>
        <v/>
      </c>
      <c r="OB43">
        <v>41</v>
      </c>
      <c r="OC43" s="7" t="s">
        <v>19</v>
      </c>
      <c r="OD43" t="e">
        <f t="shared" ca="1" si="17"/>
        <v>#N/A</v>
      </c>
      <c r="OE43" s="7" t="str">
        <f t="shared" ca="1" si="18"/>
        <v/>
      </c>
      <c r="OF43" s="7" t="str">
        <f t="shared" ca="1" si="19"/>
        <v/>
      </c>
      <c r="OG43" t="str">
        <f t="shared" ca="1" si="20"/>
        <v/>
      </c>
      <c r="OI43">
        <v>41</v>
      </c>
      <c r="OJ43" s="7" t="s">
        <v>19</v>
      </c>
      <c r="OK43" s="7" t="str">
        <f t="shared" ca="1" si="21"/>
        <v/>
      </c>
      <c r="OL43" s="7" t="str">
        <f t="shared" ca="1" si="22"/>
        <v/>
      </c>
      <c r="OM43" t="str">
        <f ca="1">IFERROR(VLOOKUP(OI43,$L$3:$AK$568,7,FALSE),"")</f>
        <v/>
      </c>
      <c r="ON43" t="str">
        <f ca="1">IFERROR(VLOOKUP(OI43,$L$3:$AK$568,8,FALSE),"")</f>
        <v/>
      </c>
      <c r="OO43" s="7" t="str">
        <f ca="1">IFERROR(VLOOKUP(OI43,$L$3:$AK$568,26,FALSE),"")</f>
        <v/>
      </c>
      <c r="OQ43">
        <v>41</v>
      </c>
      <c r="OR43" s="7" t="s">
        <v>19</v>
      </c>
      <c r="OS43" t="e">
        <f t="shared" ca="1" si="23"/>
        <v>#N/A</v>
      </c>
      <c r="OT43" s="7" t="str">
        <f t="shared" ca="1" si="24"/>
        <v/>
      </c>
      <c r="OU43" s="7" t="str">
        <f t="shared" ca="1" si="25"/>
        <v/>
      </c>
      <c r="OV43" t="str">
        <f t="shared" ca="1" si="26"/>
        <v/>
      </c>
      <c r="OX43">
        <v>41</v>
      </c>
      <c r="OY43" s="7" t="s">
        <v>19</v>
      </c>
      <c r="OZ43" s="7" t="str">
        <f t="shared" ca="1" si="27"/>
        <v/>
      </c>
      <c r="PA43" s="7" t="str">
        <f t="shared" ca="1" si="28"/>
        <v/>
      </c>
      <c r="PB43" t="str">
        <f ca="1">IFERROR(VLOOKUP(OX43,$M$3:$AK$568,6,FALSE),"")</f>
        <v/>
      </c>
      <c r="PC43" t="str">
        <f ca="1">IFERROR(VLOOKUP(OX43,$M$3:$AK$568,7,FALSE),"")</f>
        <v/>
      </c>
      <c r="PD43" s="7" t="str">
        <f ca="1">IFERROR(VLOOKUP(OX43,$M$3:$AK$568,25,FALSE),"")</f>
        <v/>
      </c>
      <c r="PF43">
        <v>41</v>
      </c>
      <c r="PG43" s="7" t="s">
        <v>19</v>
      </c>
      <c r="PH43" t="e">
        <f t="shared" ca="1" si="29"/>
        <v>#N/A</v>
      </c>
      <c r="PI43" s="7" t="str">
        <f t="shared" ca="1" si="30"/>
        <v/>
      </c>
      <c r="PJ43" s="7" t="str">
        <f t="shared" ca="1" si="31"/>
        <v/>
      </c>
      <c r="PK43" t="str">
        <f t="shared" ca="1" si="32"/>
        <v/>
      </c>
      <c r="PM43">
        <v>41</v>
      </c>
      <c r="PN43" s="7" t="s">
        <v>19</v>
      </c>
      <c r="PO43" s="202" t="str">
        <f t="shared" ca="1" si="33"/>
        <v/>
      </c>
      <c r="PP43" s="7" t="str">
        <f t="shared" ca="1" si="34"/>
        <v/>
      </c>
      <c r="PQ43" t="str">
        <f ca="1">IFERROR(VLOOKUP(PM43,$G$325:$R$409,12,FALSE),"")</f>
        <v/>
      </c>
      <c r="PR43" t="e">
        <f ca="1">VLOOKUP(PM43,$G$324:$Q$409,11,FALSE)</f>
        <v>#N/A</v>
      </c>
      <c r="PS43" s="7" t="str">
        <f ca="1">VLOOKUP(PQ43,$R$325:$Y$409,8,FALSE)</f>
        <v>- -</v>
      </c>
      <c r="PT43" s="7">
        <f ca="1">ReSt</f>
        <v>-4</v>
      </c>
      <c r="PU43" s="7" t="e">
        <f t="shared" ca="1" si="35"/>
        <v>#N/A</v>
      </c>
      <c r="PV43" s="7" t="e">
        <f t="shared" ca="1" si="36"/>
        <v>#N/A</v>
      </c>
      <c r="PW43" s="7" t="str">
        <f ca="1">VLOOKUP(PQ43,$R$325:$AK$409,8,FALSE)</f>
        <v>- -</v>
      </c>
      <c r="PX43" s="7"/>
      <c r="PY43">
        <v>41</v>
      </c>
      <c r="PZ43" s="7" t="s">
        <v>19</v>
      </c>
      <c r="QA43" t="str">
        <f t="shared" ca="1" si="37"/>
        <v/>
      </c>
      <c r="QB43" s="7" t="str">
        <f t="shared" ca="1" si="38"/>
        <v/>
      </c>
      <c r="QC43" s="7" t="str">
        <f t="shared" ca="1" si="39"/>
        <v/>
      </c>
      <c r="QD43" t="str">
        <f t="shared" ca="1" si="40"/>
        <v/>
      </c>
      <c r="QF43">
        <v>41</v>
      </c>
      <c r="QG43" s="7" t="s">
        <v>19</v>
      </c>
      <c r="QH43" s="7" t="str">
        <f t="shared" ca="1" si="41"/>
        <v/>
      </c>
      <c r="QI43" s="7" t="e">
        <f t="shared" ca="1" si="42"/>
        <v>#VALUE!</v>
      </c>
      <c r="QJ43" t="e">
        <f t="shared" ca="1" si="43"/>
        <v>#N/A</v>
      </c>
      <c r="QK43" s="7" t="e">
        <f t="shared" ca="1" si="44"/>
        <v>#N/A</v>
      </c>
      <c r="QM43">
        <v>41</v>
      </c>
      <c r="QN43" s="7" t="s">
        <v>19</v>
      </c>
      <c r="QO43" t="str">
        <f t="shared" ca="1" si="45"/>
        <v/>
      </c>
      <c r="QP43" s="7" t="str">
        <f t="shared" ca="1" si="46"/>
        <v/>
      </c>
      <c r="QQ43" t="str">
        <f t="shared" ca="1" si="47"/>
        <v/>
      </c>
    </row>
    <row r="44" spans="1:459" x14ac:dyDescent="0.25">
      <c r="A44" s="240"/>
      <c r="C44" s="75"/>
      <c r="D44" s="76"/>
      <c r="F44" s="75"/>
      <c r="G44" s="76"/>
      <c r="I44" s="75"/>
      <c r="J44" s="85" t="s">
        <v>2151</v>
      </c>
      <c r="K44" s="85">
        <f t="shared" ca="1" si="9"/>
        <v>4</v>
      </c>
      <c r="L44" s="85">
        <f t="shared" ca="1" si="316"/>
        <v>0</v>
      </c>
      <c r="M44" s="70">
        <f t="shared" ca="1" si="321"/>
        <v>4</v>
      </c>
      <c r="O44" s="222">
        <f t="shared" ca="1" si="12"/>
        <v>373</v>
      </c>
      <c r="Q44" s="7" t="str">
        <f t="shared" si="50"/>
        <v>Multiple Attacks</v>
      </c>
      <c r="R44" s="9" t="s">
        <v>1348</v>
      </c>
      <c r="S44" s="9" t="s">
        <v>1845</v>
      </c>
      <c r="T44" s="61" t="str">
        <f>SUBSTITUTE(IFERROR(IFERROR(VLOOKUP(R44,'[1]Skill Statistics'!$A$3:$C$513,2,FALSE),VLOOKUP(Q44,'[1]Skill Statistics'!$A$3:$C$513,2,FALSE)),T43),"R*","ReSt")</f>
        <v>- -</v>
      </c>
      <c r="U44" s="61" t="str">
        <f>IFERROR(IFERROR(VLOOKUP(R44,'[1]Skill Statistics'!$A$3:$C$513,3,FALSE),VLOOKUP(Q44,'[1]Skill Statistics'!$A$3:$C$513,3,FALSE)),U43)</f>
        <v>- -</v>
      </c>
      <c r="V44" s="61" t="str">
        <f>IF(ISNUMBER(SEARCH("Category",R44)),"- -",IFERROR(IFERROR(VLOOKUP(Q44,[1]Professions!$A$4:$AM$288,MATCH(Profession,[1]Professions!$A$1:$AM$1,0),FALSE),VLOOKUP(Q44,Calculations!$B$91:$I$95,8,FALSE)),"- -"))</f>
        <v>3 / 5</v>
      </c>
      <c r="W44" s="60">
        <f t="shared" si="13"/>
        <v>0</v>
      </c>
      <c r="X44" s="7">
        <f ca="1">IFERROR(VLOOKUP(R44,$BS$6:$NR$519,MATCH(ActualLevel,$BS$3:$NR$3,0),FALSE),"- -")</f>
        <v>0</v>
      </c>
      <c r="Y44" s="7">
        <f t="shared" ca="1" si="320"/>
        <v>0</v>
      </c>
      <c r="Z44" s="7">
        <f ca="1">IFERROR(VLOOKUP(Y44,Charts!$BQ$2:$BR$52,2,FALSE),"- -")</f>
        <v>-25</v>
      </c>
      <c r="AA44" s="7" t="str">
        <f t="shared" ca="1" si="51"/>
        <v>- -</v>
      </c>
      <c r="AB44" s="7">
        <f t="shared" ca="1" si="317"/>
        <v>0</v>
      </c>
      <c r="AC44" s="7"/>
      <c r="AD44" s="7"/>
      <c r="AE44" s="7"/>
      <c r="AF44" s="7"/>
      <c r="AG44" s="7"/>
      <c r="AH44" s="43"/>
      <c r="AI44" s="7"/>
      <c r="AJ44" s="7"/>
      <c r="AK44" s="7">
        <f t="shared" ca="1" si="52"/>
        <v>-25</v>
      </c>
      <c r="AL44" s="7"/>
      <c r="AM44" s="69">
        <f>IFERROR(VLOOKUP(R44,'[1]Skill Statistics'!$A$3:$AN$513,MATCH(Profession,'[1]Skill Statistics'!$A$2:$AN$2,0),FALSE),0)</f>
        <v>0</v>
      </c>
      <c r="AN44" s="85">
        <f>IFERROR(VLOOKUP(Q44,'[1]Skill Statistics'!$A$3:$BK$513,MATCH(Archetype,'[1]Skill Statistics'!$A$2:$BK$2,0),FALSE),0)</f>
        <v>0</v>
      </c>
      <c r="AO44" s="85">
        <f>IFERROR(VLOOKUP(Q44,'[1]Skill Statistics'!$A$3:$BB$513,MATCH(Race,'[1]Skill Statistics'!$A$2:$BB$2,0),FALSE),0)</f>
        <v>0</v>
      </c>
      <c r="AP44" s="85">
        <f t="shared" ca="1" si="14"/>
        <v>0</v>
      </c>
      <c r="AQ44" s="70"/>
      <c r="AS44" s="69">
        <f>IFERROR(VLOOKUP(Q44,'[1]Professional Skills'!$A$4:$AM$288,MATCH(Profession,'[1]Professional Skills'!$A$3:$AM$3,0),FALSE),"- -")</f>
        <v>0</v>
      </c>
      <c r="AU44" s="7">
        <f t="shared" si="319"/>
        <v>0</v>
      </c>
      <c r="AV44" s="7">
        <f t="shared" ca="1" si="318"/>
        <v>0</v>
      </c>
      <c r="AW44" t="str">
        <f t="shared" si="55"/>
        <v/>
      </c>
      <c r="AX44" t="str">
        <f>IFERROR(_xlfn.RANK.EQ(AW44,$AW$5:$AW$568),"")</f>
        <v/>
      </c>
      <c r="AY44">
        <f t="shared" si="3"/>
        <v>0</v>
      </c>
      <c r="AZ44" s="70" t="str">
        <f t="shared" si="53"/>
        <v/>
      </c>
      <c r="BB44" s="69">
        <f>IFERROR(IF(Q44="Language",VLOOKUP(R44,[1]Cultures!$B$4:$N$218,MATCH(Culture,[1]Cultures!$B$3:$N$3,0),FALSE),VLOOKUP(Q44,[1]Cultures!$B$4:$O$212,MATCH(Culture,[1]Cultures!$B$3:$O$3,0),FALSE)),"- -")</f>
        <v>0</v>
      </c>
      <c r="BD44">
        <f t="shared" ca="1" si="315"/>
        <v>0</v>
      </c>
      <c r="BE44" t="str">
        <f t="shared" si="262"/>
        <v/>
      </c>
      <c r="BI44" s="7">
        <f t="shared" si="54"/>
        <v>0</v>
      </c>
      <c r="BJ44" s="7"/>
      <c r="BK44" s="7"/>
      <c r="BL44" s="70">
        <f t="shared" si="6"/>
        <v>0</v>
      </c>
      <c r="BN44" s="69">
        <f>IFERROR(VLOOKUP(V44,Charts!$BT$2:$BV$14,3,FALSE),"- -")</f>
        <v>0.61538461538461542</v>
      </c>
      <c r="BO44" s="85">
        <f t="shared" ca="1" si="15"/>
        <v>1.0290793075490408</v>
      </c>
      <c r="BP44" s="70">
        <f t="shared" ca="1" si="263"/>
        <v>373</v>
      </c>
      <c r="BR44" s="7">
        <v>39</v>
      </c>
      <c r="BS44" s="9" t="str">
        <f ca="1">VLOOKUP(BR44,$O$3:$R$568,4,FALSE)</f>
        <v>Maneuvering in Armour</v>
      </c>
      <c r="BT44" s="7" t="str">
        <f ca="1">VLOOKUP(BS44,$R$3:$V$568,5,FALSE)</f>
        <v>2 / 3</v>
      </c>
      <c r="BU44" s="7">
        <f ca="1">VLOOKUP(BT44,Charts!$BT$2:$BV$14,3,FALSE)</f>
        <v>0.84615384615384615</v>
      </c>
      <c r="BV44" s="7" t="str">
        <f t="shared" ca="1" si="56"/>
        <v>2</v>
      </c>
      <c r="BW44" s="7" t="str">
        <f t="shared" ca="1" si="57"/>
        <v>3</v>
      </c>
      <c r="BY44" s="7">
        <f t="shared" ca="1" si="58"/>
        <v>0.36832391846728452</v>
      </c>
      <c r="BZ44" s="7">
        <f t="shared" ca="1" si="59"/>
        <v>0.47782992768656163</v>
      </c>
      <c r="CA44" s="7">
        <f t="shared" ca="1" si="60"/>
        <v>1</v>
      </c>
      <c r="CB44" s="7" t="str">
        <f t="shared" ca="1" si="61"/>
        <v>2</v>
      </c>
      <c r="CC44" s="7">
        <f ca="1">IFERROR(IF(CC43+CB44&gt;CD$4,CC43,CC43+CB44),"")</f>
        <v>38</v>
      </c>
      <c r="CD44" s="7">
        <f t="shared" ca="1" si="264"/>
        <v>0</v>
      </c>
      <c r="CE44" s="7">
        <f t="shared" ca="1" si="62"/>
        <v>5.9120533303946621E-2</v>
      </c>
      <c r="CF44" s="7">
        <f t="shared" ca="1" si="63"/>
        <v>0.78703331284989952</v>
      </c>
      <c r="CG44" s="7">
        <f t="shared" ca="1" si="64"/>
        <v>1</v>
      </c>
      <c r="CH44" s="7" t="str">
        <f t="shared" ca="1" si="65"/>
        <v>2</v>
      </c>
      <c r="CI44" s="7">
        <f ca="1">IFERROR(IF(CI43+CH44&gt;CJ$4,CI43,CI43+CH44),"")</f>
        <v>56</v>
      </c>
      <c r="CJ44" s="7">
        <f t="shared" ca="1" si="265"/>
        <v>1</v>
      </c>
      <c r="CK44" s="7">
        <f t="shared" ca="1" si="66"/>
        <v>0.86945078164730649</v>
      </c>
      <c r="CL44" s="7">
        <f t="shared" ca="1" si="67"/>
        <v>-2.3296935493460347E-2</v>
      </c>
      <c r="CM44" s="7">
        <f t="shared" ca="1" si="68"/>
        <v>0</v>
      </c>
      <c r="CN44" s="7">
        <f t="shared" ca="1" si="69"/>
        <v>0</v>
      </c>
      <c r="CO44" s="7">
        <f ca="1">IFERROR(IF(CO43+CN44&gt;CP$4,CO43,CO43+CN44),"")</f>
        <v>59</v>
      </c>
      <c r="CP44" s="7">
        <f t="shared" ca="1" si="266"/>
        <v>1</v>
      </c>
      <c r="CQ44" s="7">
        <f t="shared" ca="1" si="70"/>
        <v>0.71196380462365616</v>
      </c>
      <c r="CR44" s="7">
        <f t="shared" ca="1" si="71"/>
        <v>0.13419004153018999</v>
      </c>
      <c r="CS44" s="7">
        <f t="shared" ca="1" si="72"/>
        <v>1</v>
      </c>
      <c r="CT44" s="7" t="str">
        <f t="shared" ca="1" si="73"/>
        <v>2</v>
      </c>
      <c r="CU44" s="7">
        <f ca="1">IFERROR(IF(CU43+CT44&gt;CV$4,CU43,CU43+CT44),"")</f>
        <v>59</v>
      </c>
      <c r="CV44" s="7">
        <f t="shared" ca="1" si="267"/>
        <v>1</v>
      </c>
      <c r="CW44" s="7">
        <f t="shared" ca="1" si="74"/>
        <v>0.47778843539940086</v>
      </c>
      <c r="CX44" s="7">
        <f t="shared" ca="1" si="75"/>
        <v>0.36836541075444529</v>
      </c>
      <c r="CY44" s="7">
        <f t="shared" ca="1" si="76"/>
        <v>1</v>
      </c>
      <c r="CZ44" s="7" t="str">
        <f t="shared" ca="1" si="77"/>
        <v>2</v>
      </c>
      <c r="DA44" s="7">
        <f ca="1">IFERROR(IF(DA43+CZ44&gt;DB$4,DA43,DA43+CZ44),"")</f>
        <v>60</v>
      </c>
      <c r="DB44" s="7">
        <f t="shared" ca="1" si="268"/>
        <v>1</v>
      </c>
      <c r="DC44" s="7">
        <f t="shared" ca="1" si="78"/>
        <v>0.78691884000020984</v>
      </c>
      <c r="DD44" s="7">
        <f t="shared" ca="1" si="79"/>
        <v>5.9235006153636305E-2</v>
      </c>
      <c r="DE44" s="7">
        <f t="shared" ca="1" si="80"/>
        <v>1</v>
      </c>
      <c r="DF44" s="7" t="str">
        <f t="shared" ca="1" si="81"/>
        <v>2</v>
      </c>
      <c r="DG44" s="7">
        <f ca="1">IFERROR(IF(DG43+DF44&gt;DH$4,DG43,DG43+DF44),"")</f>
        <v>60</v>
      </c>
      <c r="DH44" s="7">
        <f t="shared" ca="1" si="269"/>
        <v>1</v>
      </c>
      <c r="DI44" s="7">
        <f t="shared" ca="1" si="82"/>
        <v>0.92372339118058366</v>
      </c>
      <c r="DJ44" s="7">
        <f t="shared" ca="1" si="83"/>
        <v>-7.7569545026737519E-2</v>
      </c>
      <c r="DK44" s="7">
        <f t="shared" ca="1" si="84"/>
        <v>0</v>
      </c>
      <c r="DL44" s="7">
        <f t="shared" ca="1" si="85"/>
        <v>0</v>
      </c>
      <c r="DM44" s="7">
        <f ca="1">IFERROR(IF(DM43+DL44&gt;DN$4,DM43,DM43+DL44),"")</f>
        <v>60</v>
      </c>
      <c r="DN44" s="7">
        <f t="shared" ca="1" si="270"/>
        <v>1</v>
      </c>
      <c r="DO44" s="7">
        <f t="shared" ca="1" si="86"/>
        <v>0.49598486020399379</v>
      </c>
      <c r="DP44" s="7">
        <f t="shared" ca="1" si="87"/>
        <v>0.35016898594985235</v>
      </c>
      <c r="DQ44" s="7">
        <f t="shared" ca="1" si="88"/>
        <v>1</v>
      </c>
      <c r="DR44" s="7" t="str">
        <f t="shared" ca="1" si="89"/>
        <v>2</v>
      </c>
      <c r="DS44" s="7">
        <f ca="1">IFERROR(IF(DS43+DR44&gt;DT$4,DS43,DS43+DR44),"")</f>
        <v>59</v>
      </c>
      <c r="DT44" s="7">
        <f t="shared" ca="1" si="271"/>
        <v>1</v>
      </c>
      <c r="DU44" s="7">
        <f t="shared" ca="1" si="90"/>
        <v>0.93310509400914754</v>
      </c>
      <c r="DV44" s="7">
        <f t="shared" ca="1" si="91"/>
        <v>-8.6951247855301395E-2</v>
      </c>
      <c r="DW44" s="7">
        <f t="shared" ca="1" si="92"/>
        <v>0</v>
      </c>
      <c r="DX44" s="7">
        <f t="shared" ca="1" si="93"/>
        <v>0</v>
      </c>
      <c r="DY44" s="7">
        <f ca="1">IFERROR(IF(DY43+DX44&gt;DZ$4,DY43,DY43+DX44),"")</f>
        <v>59</v>
      </c>
      <c r="DZ44" s="7">
        <f t="shared" ca="1" si="272"/>
        <v>1</v>
      </c>
      <c r="EA44" s="7">
        <f t="shared" ca="1" si="94"/>
        <v>0.47127683167632328</v>
      </c>
      <c r="EB44" s="7">
        <f t="shared" ca="1" si="95"/>
        <v>0.37487701447752286</v>
      </c>
      <c r="EC44" s="7">
        <f t="shared" ca="1" si="96"/>
        <v>1</v>
      </c>
      <c r="ED44" s="7" t="str">
        <f t="shared" ca="1" si="97"/>
        <v>2</v>
      </c>
      <c r="EE44" s="7">
        <f ca="1">IFERROR(IF(EE43+ED44&gt;EF$4,EE43,EE43+ED44),"")</f>
        <v>60</v>
      </c>
      <c r="EF44" s="7">
        <f t="shared" ca="1" si="273"/>
        <v>2</v>
      </c>
      <c r="EG44" s="7">
        <f t="shared" ca="1" si="98"/>
        <v>0.37204788492440821</v>
      </c>
      <c r="EH44" s="7">
        <f t="shared" ca="1" si="99"/>
        <v>0.47410596122943793</v>
      </c>
      <c r="EI44" s="7">
        <f t="shared" ca="1" si="100"/>
        <v>1</v>
      </c>
      <c r="EJ44" s="7" t="str">
        <f t="shared" ca="1" si="101"/>
        <v>2</v>
      </c>
      <c r="EK44" s="7">
        <f ca="1">IFERROR(IF(EK43+EJ44&gt;EL$4,EK43,EK43+EJ44),"")</f>
        <v>60</v>
      </c>
      <c r="EL44" s="7">
        <f t="shared" ca="1" si="274"/>
        <v>2</v>
      </c>
      <c r="EM44" s="7">
        <f t="shared" ca="1" si="102"/>
        <v>0.98012622116663362</v>
      </c>
      <c r="EN44" s="7">
        <f t="shared" ca="1" si="103"/>
        <v>-0.13397237501278747</v>
      </c>
      <c r="EO44" s="7">
        <f t="shared" ca="1" si="104"/>
        <v>0</v>
      </c>
      <c r="EP44" s="7">
        <f t="shared" ca="1" si="105"/>
        <v>0</v>
      </c>
      <c r="EQ44" s="7">
        <f ca="1">IFERROR(IF(EQ43+EP44&gt;ER$4,EQ43,EQ43+EP44),"")</f>
        <v>56</v>
      </c>
      <c r="ER44" s="7">
        <f t="shared" ca="1" si="275"/>
        <v>2</v>
      </c>
      <c r="ES44" s="7">
        <f t="shared" ca="1" si="106"/>
        <v>0.83233803989343391</v>
      </c>
      <c r="ET44" s="7">
        <f t="shared" ca="1" si="107"/>
        <v>1.3815806260412233E-2</v>
      </c>
      <c r="EU44" s="7">
        <f t="shared" ca="1" si="108"/>
        <v>1</v>
      </c>
      <c r="EV44" s="7" t="str">
        <f t="shared" ca="1" si="109"/>
        <v>2</v>
      </c>
      <c r="EW44" s="7">
        <f ca="1">IFERROR(IF(EW43+EV44&gt;EX$4,EW43,EW43+EV44),"")</f>
        <v>59</v>
      </c>
      <c r="EX44" s="7">
        <f t="shared" ca="1" si="276"/>
        <v>2</v>
      </c>
      <c r="EY44" s="7">
        <f t="shared" ca="1" si="110"/>
        <v>2.2451975245627365E-2</v>
      </c>
      <c r="EZ44" s="7">
        <f t="shared" ca="1" si="111"/>
        <v>0.82370187090821878</v>
      </c>
      <c r="FA44" s="7">
        <f t="shared" ca="1" si="112"/>
        <v>2</v>
      </c>
      <c r="FB44" s="7">
        <f t="shared" ca="1" si="113"/>
        <v>5</v>
      </c>
      <c r="FC44" s="7">
        <f ca="1">IFERROR(IF(FC43+FB44&gt;FD$4,FC43,FC43+FB44),"")</f>
        <v>59</v>
      </c>
      <c r="FD44" s="7">
        <f t="shared" ca="1" si="277"/>
        <v>2</v>
      </c>
      <c r="FE44" s="7">
        <f t="shared" ca="1" si="114"/>
        <v>0.84258651095294779</v>
      </c>
      <c r="FF44" s="7">
        <f t="shared" ca="1" si="115"/>
        <v>3.5673352008983583E-3</v>
      </c>
      <c r="FG44" s="7">
        <f t="shared" ca="1" si="116"/>
        <v>1</v>
      </c>
      <c r="FH44" s="7" t="str">
        <f t="shared" ca="1" si="117"/>
        <v>2</v>
      </c>
      <c r="FI44" s="7">
        <f ca="1">IFERROR(IF(FI43+FH44&gt;FJ$4,FI43,FI43+FH44),"")</f>
        <v>59</v>
      </c>
      <c r="FJ44" s="7">
        <f t="shared" ca="1" si="278"/>
        <v>2</v>
      </c>
      <c r="FK44" s="7">
        <f t="shared" ca="1" si="118"/>
        <v>0.71531825432571727</v>
      </c>
      <c r="FL44" s="7">
        <f t="shared" ca="1" si="119"/>
        <v>0.13083559182812887</v>
      </c>
      <c r="FM44" s="7">
        <f t="shared" ca="1" si="120"/>
        <v>1</v>
      </c>
      <c r="FN44" s="7" t="str">
        <f t="shared" ca="1" si="121"/>
        <v>2</v>
      </c>
      <c r="FO44" s="7">
        <f ca="1">IFERROR(IF(FO43+FN44&gt;FP$4,FO43,FO43+FN44),"")</f>
        <v>60</v>
      </c>
      <c r="FP44" s="7">
        <f t="shared" ca="1" si="279"/>
        <v>3</v>
      </c>
      <c r="FQ44" s="7">
        <f t="shared" ca="1" si="122"/>
        <v>0.87392106869179609</v>
      </c>
      <c r="FR44" s="7">
        <f t="shared" ca="1" si="123"/>
        <v>-2.7767222537949943E-2</v>
      </c>
      <c r="FS44" s="7">
        <f t="shared" ca="1" si="124"/>
        <v>0</v>
      </c>
      <c r="FT44" s="7">
        <f t="shared" ca="1" si="125"/>
        <v>0</v>
      </c>
      <c r="FU44" s="7">
        <f ca="1">IFERROR(IF(FU43+FT44&gt;FV$4,FU43,FU43+FT44),"")</f>
        <v>60</v>
      </c>
      <c r="FV44" s="7">
        <f t="shared" ca="1" si="280"/>
        <v>3</v>
      </c>
      <c r="FW44" s="7">
        <f t="shared" ca="1" si="126"/>
        <v>0.50849110812271547</v>
      </c>
      <c r="FX44" s="7">
        <f t="shared" ca="1" si="127"/>
        <v>0.33766273803113067</v>
      </c>
      <c r="FY44" s="7">
        <f t="shared" ca="1" si="128"/>
        <v>1</v>
      </c>
      <c r="FZ44" s="7" t="str">
        <f t="shared" ca="1" si="129"/>
        <v>2</v>
      </c>
      <c r="GA44" s="7">
        <f ca="1">IFERROR(IF(GA43+FZ44&gt;GB$4,GA43,GA43+FZ44),"")</f>
        <v>59</v>
      </c>
      <c r="GB44" s="7">
        <f t="shared" ca="1" si="281"/>
        <v>4</v>
      </c>
      <c r="GC44" s="7">
        <f t="shared" ca="1" si="130"/>
        <v>0.81841296490447057</v>
      </c>
      <c r="GD44" s="7">
        <f t="shared" ca="1" si="131"/>
        <v>2.7740881249375571E-2</v>
      </c>
      <c r="GE44" s="7">
        <f t="shared" ca="1" si="132"/>
        <v>1</v>
      </c>
      <c r="GF44" s="7" t="str">
        <f t="shared" ca="1" si="133"/>
        <v>2</v>
      </c>
      <c r="GG44" s="7">
        <f ca="1">IFERROR(IF(GG43+GF44&gt;GH$4,GG43,GG43+GF44),"")</f>
        <v>59</v>
      </c>
      <c r="GH44" s="7">
        <f t="shared" ca="1" si="282"/>
        <v>4</v>
      </c>
      <c r="GI44" s="7">
        <f t="shared" ca="1" si="134"/>
        <v>0.677464752905796</v>
      </c>
      <c r="GJ44" s="7">
        <f t="shared" ca="1" si="135"/>
        <v>0.16868909324805015</v>
      </c>
      <c r="GK44" s="7">
        <f t="shared" ca="1" si="136"/>
        <v>1</v>
      </c>
      <c r="GL44" s="7" t="str">
        <f t="shared" ca="1" si="137"/>
        <v>2</v>
      </c>
      <c r="GM44" s="7">
        <f ca="1">IFERROR(IF(GM43+GL44&gt;GN$4,GM43,GM43+GL44),"")</f>
        <v>59</v>
      </c>
      <c r="GN44" s="7">
        <f t="shared" ca="1" si="283"/>
        <v>4</v>
      </c>
      <c r="GO44" s="7">
        <f t="shared" ca="1" si="138"/>
        <v>0.39263810593294923</v>
      </c>
      <c r="GP44" s="7">
        <f t="shared" ca="1" si="139"/>
        <v>0.45351574022089691</v>
      </c>
      <c r="GQ44" s="7">
        <f t="shared" ca="1" si="140"/>
        <v>1</v>
      </c>
      <c r="GR44" s="7" t="str">
        <f t="shared" ca="1" si="141"/>
        <v>2</v>
      </c>
      <c r="GS44" s="7">
        <f ca="1">IFERROR(IF(GS43+GR44&gt;GT$4,GS43,GS43+GR44),"")</f>
        <v>60</v>
      </c>
      <c r="GT44" s="7">
        <f t="shared" ca="1" si="284"/>
        <v>4</v>
      </c>
      <c r="GU44" s="7">
        <f t="shared" ca="1" si="142"/>
        <v>0.6712316620214811</v>
      </c>
      <c r="GV44" s="7">
        <f t="shared" ca="1" si="143"/>
        <v>0.17492218413236504</v>
      </c>
      <c r="GW44" s="7">
        <f t="shared" ca="1" si="144"/>
        <v>1</v>
      </c>
      <c r="GX44" s="7" t="str">
        <f t="shared" ca="1" si="145"/>
        <v>2</v>
      </c>
      <c r="GY44" s="7">
        <f ca="1">IFERROR(IF(GY43+GX44&gt;GZ$4,GY43,GY43+GX44),"")</f>
        <v>60</v>
      </c>
      <c r="GZ44" s="7">
        <f t="shared" ca="1" si="285"/>
        <v>5</v>
      </c>
      <c r="HA44" s="7">
        <f t="shared" ca="1" si="146"/>
        <v>0.87364850438115393</v>
      </c>
      <c r="HB44" s="7">
        <f t="shared" ca="1" si="147"/>
        <v>-2.7494658227307789E-2</v>
      </c>
      <c r="HC44" s="7">
        <f t="shared" ca="1" si="148"/>
        <v>0</v>
      </c>
      <c r="HD44" s="7">
        <f t="shared" ca="1" si="149"/>
        <v>0</v>
      </c>
      <c r="HE44" s="7">
        <f ca="1">IFERROR(IF(HE43+HD44&gt;HF$4,HE43,HE43+HD44),"")</f>
        <v>60</v>
      </c>
      <c r="HF44" s="7">
        <f t="shared" ca="1" si="286"/>
        <v>5</v>
      </c>
      <c r="HG44" s="7">
        <f t="shared" ca="1" si="150"/>
        <v>0.27915161799356492</v>
      </c>
      <c r="HH44" s="7">
        <f t="shared" ca="1" si="151"/>
        <v>0.56700222816028123</v>
      </c>
      <c r="HI44" s="7">
        <f t="shared" ca="1" si="152"/>
        <v>1</v>
      </c>
      <c r="HJ44" s="7" t="str">
        <f t="shared" ca="1" si="153"/>
        <v>2</v>
      </c>
      <c r="HK44" s="7">
        <f ca="1">IFERROR(IF(HK43+HJ44&gt;HL$4,HK43,HK43+HJ44),"")</f>
        <v>60</v>
      </c>
      <c r="HL44" s="7">
        <f t="shared" ca="1" si="287"/>
        <v>5</v>
      </c>
      <c r="HM44" s="7">
        <f t="shared" ca="1" si="154"/>
        <v>0.28683799351328798</v>
      </c>
      <c r="HN44" s="7">
        <f t="shared" ca="1" si="155"/>
        <v>0.55931585264055816</v>
      </c>
      <c r="HO44" s="7">
        <f t="shared" ca="1" si="156"/>
        <v>1</v>
      </c>
      <c r="HP44" s="7" t="str">
        <f t="shared" ca="1" si="157"/>
        <v>2</v>
      </c>
      <c r="HQ44" s="7">
        <f ca="1">IFERROR(IF(HQ43+HP44&gt;HR$4,HQ43,HQ43+HP44),"")</f>
        <v>60</v>
      </c>
      <c r="HR44" s="7">
        <f t="shared" ca="1" si="288"/>
        <v>5</v>
      </c>
      <c r="HS44" s="7">
        <f t="shared" ca="1" si="158"/>
        <v>0.48268234821383194</v>
      </c>
      <c r="HT44" s="7">
        <f t="shared" ca="1" si="159"/>
        <v>0.36347149794001421</v>
      </c>
      <c r="HU44" s="7">
        <f t="shared" ca="1" si="160"/>
        <v>1</v>
      </c>
      <c r="HV44" s="7" t="str">
        <f t="shared" ca="1" si="161"/>
        <v>2</v>
      </c>
      <c r="HW44" s="7">
        <f ca="1">IFERROR(IF(HW43+HV44&gt;HX$4,HW43,HW43+HV44),"")</f>
        <v>60</v>
      </c>
      <c r="HX44" s="7">
        <f t="shared" ca="1" si="289"/>
        <v>5</v>
      </c>
      <c r="HY44" s="7">
        <f t="shared" ca="1" si="162"/>
        <v>0.45496341288882269</v>
      </c>
      <c r="HZ44" s="7">
        <f t="shared" ca="1" si="163"/>
        <v>0.39119043326502345</v>
      </c>
      <c r="IA44" s="7">
        <f t="shared" ca="1" si="164"/>
        <v>1</v>
      </c>
      <c r="IB44" s="7" t="str">
        <f t="shared" ca="1" si="165"/>
        <v>2</v>
      </c>
      <c r="IC44" s="7">
        <f ca="1">IFERROR(IF(IC43+IB44&gt;ID$4,IC43,IC43+IB44),"")</f>
        <v>59</v>
      </c>
      <c r="ID44" s="7">
        <f t="shared" ca="1" si="290"/>
        <v>5</v>
      </c>
      <c r="IE44" s="7">
        <f t="shared" ca="1" si="166"/>
        <v>0.66727653308506574</v>
      </c>
      <c r="IF44" s="7">
        <f t="shared" ca="1" si="167"/>
        <v>0.17887731306878041</v>
      </c>
      <c r="IG44" s="7">
        <f t="shared" ca="1" si="168"/>
        <v>1</v>
      </c>
      <c r="IH44" s="7" t="str">
        <f t="shared" ca="1" si="169"/>
        <v>2</v>
      </c>
      <c r="II44" s="7">
        <f ca="1">IFERROR(IF(II43+IH44&gt;IJ$4,II43,II43+IH44),"")</f>
        <v>59</v>
      </c>
      <c r="IJ44" s="7">
        <f t="shared" ca="1" si="291"/>
        <v>5</v>
      </c>
      <c r="IK44" s="7">
        <f t="shared" ca="1" si="170"/>
        <v>4.117620656233556E-2</v>
      </c>
      <c r="IL44" s="7">
        <f t="shared" ca="1" si="171"/>
        <v>0.80497763959151059</v>
      </c>
      <c r="IM44" s="7">
        <f t="shared" ca="1" si="172"/>
        <v>2</v>
      </c>
      <c r="IN44" s="7">
        <f t="shared" ca="1" si="173"/>
        <v>5</v>
      </c>
      <c r="IO44" s="7">
        <f ca="1">IFERROR(IF(IO43+IN44&gt;IP$4,IO43,IO43+IN44),"")</f>
        <v>60</v>
      </c>
      <c r="IP44" s="7">
        <f t="shared" ca="1" si="292"/>
        <v>5</v>
      </c>
      <c r="IQ44" s="7">
        <f t="shared" ca="1" si="174"/>
        <v>0.472680431766897</v>
      </c>
      <c r="IR44" s="7">
        <f t="shared" ca="1" si="175"/>
        <v>0.37347341438694914</v>
      </c>
      <c r="IS44" s="7">
        <f t="shared" ca="1" si="176"/>
        <v>1</v>
      </c>
      <c r="IT44" s="7" t="str">
        <f t="shared" ca="1" si="177"/>
        <v>2</v>
      </c>
      <c r="IU44" s="7">
        <f ca="1">IFERROR(IF(IU43+IT44&gt;IV$4,IU43,IU43+IT44),"")</f>
        <v>60</v>
      </c>
      <c r="IV44" s="7">
        <f t="shared" ca="1" si="293"/>
        <v>5</v>
      </c>
      <c r="IW44" s="7">
        <f t="shared" ca="1" si="178"/>
        <v>0.75834998175095769</v>
      </c>
      <c r="IX44" s="7">
        <f t="shared" ca="1" si="179"/>
        <v>8.7803864402888454E-2</v>
      </c>
      <c r="IY44" s="7">
        <f t="shared" ca="1" si="180"/>
        <v>1</v>
      </c>
      <c r="IZ44" s="7" t="str">
        <f t="shared" ca="1" si="181"/>
        <v>2</v>
      </c>
      <c r="JA44" s="7">
        <f ca="1">IFERROR(IF(JA43+IZ44&gt;JB$4,JA43,JA43+IZ44),"")</f>
        <v>60</v>
      </c>
      <c r="JB44" s="7">
        <f t="shared" ca="1" si="294"/>
        <v>5</v>
      </c>
      <c r="JC44" s="7">
        <f t="shared" ca="1" si="182"/>
        <v>0.14127270470441855</v>
      </c>
      <c r="JD44" s="7">
        <f t="shared" ca="1" si="183"/>
        <v>0.7048811414494276</v>
      </c>
      <c r="JE44" s="7">
        <f t="shared" ca="1" si="184"/>
        <v>1</v>
      </c>
      <c r="JF44" s="7" t="str">
        <f t="shared" ca="1" si="185"/>
        <v>2</v>
      </c>
      <c r="JG44" s="7">
        <f ca="1">IFERROR(IF(JG43+JF44&gt;JH$4,JG43,JG43+JF44),"")</f>
        <v>59</v>
      </c>
      <c r="JH44" s="7">
        <f t="shared" ca="1" si="295"/>
        <v>5</v>
      </c>
      <c r="JI44" s="7">
        <f t="shared" ca="1" si="186"/>
        <v>0.35175519847386028</v>
      </c>
      <c r="JJ44" s="7">
        <f t="shared" ca="1" si="187"/>
        <v>0.49439864767998587</v>
      </c>
      <c r="JK44" s="7">
        <f t="shared" ca="1" si="188"/>
        <v>1</v>
      </c>
      <c r="JL44" s="7" t="str">
        <f t="shared" ca="1" si="189"/>
        <v>2</v>
      </c>
      <c r="JM44" s="7">
        <f ca="1">IFERROR(IF(JM43+JL44&gt;JN$4,JM43,JM43+JL44),"")</f>
        <v>59</v>
      </c>
      <c r="JN44" s="7">
        <f t="shared" ca="1" si="296"/>
        <v>5</v>
      </c>
      <c r="JO44" s="7">
        <f t="shared" ca="1" si="190"/>
        <v>0.11053292026322503</v>
      </c>
      <c r="JP44" s="7">
        <f t="shared" ca="1" si="191"/>
        <v>0.73562092589062111</v>
      </c>
      <c r="JQ44" s="7">
        <f t="shared" ca="1" si="192"/>
        <v>1</v>
      </c>
      <c r="JR44" s="7" t="str">
        <f t="shared" ca="1" si="193"/>
        <v>2</v>
      </c>
      <c r="JS44" s="7">
        <f ca="1">IFERROR(IF(JS43+JR44&gt;JT$4,JS43,JS43+JR44),"")</f>
        <v>60</v>
      </c>
      <c r="JT44" s="7">
        <f t="shared" ca="1" si="297"/>
        <v>5</v>
      </c>
      <c r="JU44" s="7">
        <f t="shared" ca="1" si="194"/>
        <v>0.26251555977060259</v>
      </c>
      <c r="JV44" s="7">
        <f t="shared" ca="1" si="195"/>
        <v>0.58363828638324355</v>
      </c>
      <c r="JW44" s="7">
        <f t="shared" ca="1" si="196"/>
        <v>1</v>
      </c>
      <c r="JX44" s="7" t="str">
        <f t="shared" ca="1" si="197"/>
        <v>2</v>
      </c>
      <c r="JY44" s="7">
        <f ca="1">IFERROR(IF(JY43+JX44&gt;JZ$4,JY43,JY43+JX44),"")</f>
        <v>60</v>
      </c>
      <c r="JZ44" s="7">
        <f t="shared" ca="1" si="298"/>
        <v>5</v>
      </c>
      <c r="KA44" s="7">
        <f t="shared" ca="1" si="198"/>
        <v>1.6356106931070147E-2</v>
      </c>
      <c r="KB44" s="7">
        <f t="shared" ca="1" si="199"/>
        <v>0.829797739222776</v>
      </c>
      <c r="KC44" s="7">
        <f t="shared" ca="1" si="200"/>
        <v>2</v>
      </c>
      <c r="KD44" s="7">
        <f t="shared" ca="1" si="201"/>
        <v>5</v>
      </c>
      <c r="KE44" s="7">
        <f ca="1">IFERROR(IF(KE43+KD44&gt;KF$4,KE43,KE43+KD44),"")</f>
        <v>60</v>
      </c>
      <c r="KF44" s="7">
        <f t="shared" ca="1" si="299"/>
        <v>5</v>
      </c>
      <c r="KG44" s="7">
        <f t="shared" ca="1" si="202"/>
        <v>8.1678056730087989E-2</v>
      </c>
      <c r="KH44" s="7">
        <f t="shared" ca="1" si="203"/>
        <v>0.76447578942375816</v>
      </c>
      <c r="KI44" s="7">
        <f t="shared" ca="1" si="204"/>
        <v>1</v>
      </c>
      <c r="KJ44" s="7" t="str">
        <f t="shared" ca="1" si="205"/>
        <v>2</v>
      </c>
      <c r="KK44" s="7">
        <f ca="1">IFERROR(IF(KK43+KJ44&gt;KL$4,KK43,KK43+KJ44),"")</f>
        <v>59</v>
      </c>
      <c r="KL44" s="7">
        <f t="shared" ca="1" si="300"/>
        <v>5</v>
      </c>
      <c r="KM44" s="7">
        <f t="shared" ca="1" si="206"/>
        <v>0.70515867552893563</v>
      </c>
      <c r="KN44" s="7">
        <f t="shared" ca="1" si="207"/>
        <v>0.14099517062491052</v>
      </c>
      <c r="KO44" s="7">
        <f t="shared" ca="1" si="208"/>
        <v>1</v>
      </c>
      <c r="KP44" s="7" t="str">
        <f t="shared" ca="1" si="209"/>
        <v>2</v>
      </c>
      <c r="KQ44" s="7">
        <f ca="1">IFERROR(IF(KQ43+KP44&gt;KR$4,KQ43,KQ43+KP44),"")</f>
        <v>59</v>
      </c>
      <c r="KR44" s="7">
        <f t="shared" ca="1" si="301"/>
        <v>5</v>
      </c>
      <c r="KS44" s="7">
        <f t="shared" ca="1" si="210"/>
        <v>0.84397859311398393</v>
      </c>
      <c r="KT44" s="7">
        <f t="shared" ca="1" si="211"/>
        <v>2.1752530398622127E-3</v>
      </c>
      <c r="KU44" s="7">
        <f t="shared" ca="1" si="212"/>
        <v>1</v>
      </c>
      <c r="KV44" s="7" t="str">
        <f t="shared" ca="1" si="213"/>
        <v>2</v>
      </c>
      <c r="KW44" s="7">
        <f ca="1">IFERROR(IF(KW43+KV44&gt;KX$4,KW43,KW43+KV44),"")</f>
        <v>56</v>
      </c>
      <c r="KX44" s="7">
        <f t="shared" ca="1" si="302"/>
        <v>6</v>
      </c>
      <c r="KY44" s="7">
        <f t="shared" ca="1" si="214"/>
        <v>5.9117009212144578E-2</v>
      </c>
      <c r="KZ44" s="7">
        <f t="shared" ca="1" si="215"/>
        <v>0.78703683694170157</v>
      </c>
      <c r="LA44" s="7">
        <f t="shared" ca="1" si="216"/>
        <v>1</v>
      </c>
      <c r="LB44" s="7" t="str">
        <f t="shared" ca="1" si="217"/>
        <v>2</v>
      </c>
      <c r="LC44" s="7">
        <f ca="1">IFERROR(IF(LC43+LB44&gt;LD$4,LC43,LC43+LB44),"")</f>
        <v>59</v>
      </c>
      <c r="LD44" s="7">
        <f t="shared" ca="1" si="303"/>
        <v>6</v>
      </c>
      <c r="LE44" s="7">
        <f t="shared" ca="1" si="218"/>
        <v>0.58958472488873925</v>
      </c>
      <c r="LF44" s="7">
        <f t="shared" ca="1" si="219"/>
        <v>0.25656912126510689</v>
      </c>
      <c r="LG44" s="7">
        <f t="shared" ca="1" si="220"/>
        <v>1</v>
      </c>
      <c r="LH44" s="7" t="str">
        <f t="shared" ca="1" si="221"/>
        <v>2</v>
      </c>
      <c r="LI44" s="7">
        <f ca="1">IFERROR(IF(LI43+LH44&gt;LJ$4,LI43,LI43+LH44),"")</f>
        <v>59</v>
      </c>
      <c r="LJ44" s="7">
        <f t="shared" ca="1" si="304"/>
        <v>6</v>
      </c>
      <c r="LK44" s="7">
        <f t="shared" ca="1" si="222"/>
        <v>0.73803208994230951</v>
      </c>
      <c r="LL44" s="7">
        <f t="shared" ca="1" si="223"/>
        <v>0.10812175621153663</v>
      </c>
      <c r="LM44" s="7">
        <f t="shared" ca="1" si="224"/>
        <v>1</v>
      </c>
      <c r="LN44" s="7" t="str">
        <f t="shared" ca="1" si="225"/>
        <v>2</v>
      </c>
      <c r="LO44" s="7">
        <f ca="1">IFERROR(IF(LO43+LN44&gt;LP$4,LO43,LO43+LN44),"")</f>
        <v>60</v>
      </c>
      <c r="LP44" s="7">
        <f t="shared" ca="1" si="305"/>
        <v>6</v>
      </c>
      <c r="LQ44" s="7">
        <f t="shared" ca="1" si="226"/>
        <v>1.8372580448636877E-2</v>
      </c>
      <c r="LR44" s="7">
        <f t="shared" ca="1" si="227"/>
        <v>0.82778126570520927</v>
      </c>
      <c r="LS44" s="7">
        <f t="shared" ca="1" si="228"/>
        <v>2</v>
      </c>
      <c r="LT44" s="7">
        <f t="shared" ca="1" si="229"/>
        <v>5</v>
      </c>
      <c r="LU44" s="7">
        <f ca="1">IFERROR(IF(LU43+LT44&gt;LV$4,LU43,LU43+LT44),"")</f>
        <v>60</v>
      </c>
      <c r="LV44" s="7">
        <f t="shared" ca="1" si="306"/>
        <v>6</v>
      </c>
      <c r="LW44" s="7">
        <f t="shared" ca="1" si="230"/>
        <v>0.86699792537404152</v>
      </c>
      <c r="LX44" s="7">
        <f t="shared" ca="1" si="231"/>
        <v>-2.0844079220195377E-2</v>
      </c>
      <c r="LY44" s="7">
        <f t="shared" ca="1" si="232"/>
        <v>0</v>
      </c>
      <c r="LZ44" s="7">
        <f t="shared" ca="1" si="233"/>
        <v>0</v>
      </c>
      <c r="MA44" s="7">
        <f ca="1">IFERROR(IF(MA43+LZ44&gt;MB$4,MA43,MA43+LZ44),"")</f>
        <v>58</v>
      </c>
      <c r="MB44" s="7">
        <f t="shared" ca="1" si="307"/>
        <v>6</v>
      </c>
      <c r="MC44" s="7">
        <f t="shared" ca="1" si="234"/>
        <v>0.19658870958847174</v>
      </c>
      <c r="MD44" s="7">
        <f t="shared" ca="1" si="235"/>
        <v>0.6495651365653744</v>
      </c>
      <c r="ME44" s="7">
        <f t="shared" ca="1" si="236"/>
        <v>1</v>
      </c>
      <c r="MF44" s="7" t="str">
        <f t="shared" ca="1" si="237"/>
        <v>2</v>
      </c>
      <c r="MG44" s="7">
        <f ca="1">IFERROR(IF(MG43+MF44&gt;MH$4,MG43,MG43+MF44),"")</f>
        <v>60</v>
      </c>
      <c r="MH44" s="7">
        <f t="shared" ca="1" si="308"/>
        <v>6</v>
      </c>
      <c r="MI44" s="7">
        <f t="shared" ca="1" si="238"/>
        <v>0.69911787348829935</v>
      </c>
      <c r="MJ44" s="7">
        <f t="shared" ca="1" si="239"/>
        <v>0.1470359726655468</v>
      </c>
      <c r="MK44" s="7">
        <f t="shared" ca="1" si="240"/>
        <v>1</v>
      </c>
      <c r="ML44" s="7" t="str">
        <f t="shared" ca="1" si="241"/>
        <v>2</v>
      </c>
      <c r="MM44" s="7">
        <f ca="1">IFERROR(IF(MM43+ML44&gt;MN$4,MM43,MM43+ML44),"")</f>
        <v>60</v>
      </c>
      <c r="MN44" s="7">
        <f t="shared" ca="1" si="309"/>
        <v>6</v>
      </c>
      <c r="MO44" s="7">
        <f t="shared" ca="1" si="242"/>
        <v>0.64391090893437219</v>
      </c>
      <c r="MP44" s="7">
        <f t="shared" ca="1" si="243"/>
        <v>0.20224293721947395</v>
      </c>
      <c r="MQ44" s="7">
        <f t="shared" ca="1" si="244"/>
        <v>1</v>
      </c>
      <c r="MR44" s="7" t="str">
        <f t="shared" ca="1" si="245"/>
        <v>2</v>
      </c>
      <c r="MS44" s="7">
        <f ca="1">IFERROR(IF(MS43+MR44&gt;MT$4,MS43,MS43+MR44),"")</f>
        <v>59</v>
      </c>
      <c r="MT44" s="7">
        <f t="shared" ca="1" si="310"/>
        <v>6</v>
      </c>
      <c r="MU44" s="7">
        <f t="shared" ca="1" si="246"/>
        <v>0.71538348646993422</v>
      </c>
      <c r="MV44" s="7">
        <f t="shared" ca="1" si="247"/>
        <v>0.13077035968391193</v>
      </c>
      <c r="MW44" s="7">
        <f t="shared" ca="1" si="248"/>
        <v>1</v>
      </c>
      <c r="MX44" s="7" t="str">
        <f t="shared" ca="1" si="249"/>
        <v>2</v>
      </c>
      <c r="MY44" s="7">
        <f ca="1">IFERROR(IF(MY43+MX44&gt;MZ$4,MY43,MY43+MX44),"")</f>
        <v>60</v>
      </c>
      <c r="MZ44" s="7">
        <f t="shared" ca="1" si="311"/>
        <v>6</v>
      </c>
      <c r="NA44" s="7">
        <f t="shared" ca="1" si="250"/>
        <v>0.45270576280578168</v>
      </c>
      <c r="NB44" s="7">
        <f t="shared" ca="1" si="251"/>
        <v>0.39344808334806447</v>
      </c>
      <c r="NC44" s="7">
        <f t="shared" ca="1" si="252"/>
        <v>1</v>
      </c>
      <c r="ND44" s="7" t="str">
        <f t="shared" ca="1" si="253"/>
        <v>2</v>
      </c>
      <c r="NE44" s="7">
        <f ca="1">IFERROR(IF(NE43+ND44&gt;NF$4,NE43,NE43+ND44),"")</f>
        <v>60</v>
      </c>
      <c r="NF44" s="7">
        <f t="shared" ca="1" si="312"/>
        <v>6</v>
      </c>
      <c r="NG44" s="7">
        <f t="shared" ca="1" si="254"/>
        <v>0.43032234863777852</v>
      </c>
      <c r="NH44" s="7">
        <f t="shared" ca="1" si="255"/>
        <v>0.41583149751606763</v>
      </c>
      <c r="NI44" s="7">
        <f t="shared" ca="1" si="256"/>
        <v>1</v>
      </c>
      <c r="NJ44" s="7" t="str">
        <f t="shared" ca="1" si="257"/>
        <v>2</v>
      </c>
      <c r="NK44" s="7">
        <f ca="1">IFERROR(IF(NK43+NJ44&gt;NL$4,NK43,NK43+NJ44),"")</f>
        <v>60</v>
      </c>
      <c r="NL44" s="7">
        <f t="shared" ca="1" si="313"/>
        <v>6</v>
      </c>
      <c r="NM44" s="7">
        <f t="shared" ca="1" si="258"/>
        <v>0.9334187049516679</v>
      </c>
      <c r="NN44" s="7">
        <f t="shared" ca="1" si="259"/>
        <v>-8.7264858797821754E-2</v>
      </c>
      <c r="NO44" s="7">
        <f t="shared" ca="1" si="260"/>
        <v>0</v>
      </c>
      <c r="NP44" s="7">
        <f t="shared" ca="1" si="261"/>
        <v>0</v>
      </c>
      <c r="NQ44" s="7">
        <f ca="1">IFERROR(IF(NQ43+NP44&gt;NR$4,NQ43,NQ43+NP44),"")</f>
        <v>59</v>
      </c>
      <c r="NR44" s="7">
        <f t="shared" ca="1" si="314"/>
        <v>6</v>
      </c>
      <c r="NT44">
        <v>42</v>
      </c>
      <c r="NU44" s="7" t="s">
        <v>19</v>
      </c>
      <c r="NV44" s="7" t="str">
        <f t="shared" ca="1" si="16"/>
        <v/>
      </c>
      <c r="NW44" s="7" t="str">
        <f t="shared" ca="1" si="8"/>
        <v/>
      </c>
      <c r="NX44" t="str">
        <f ca="1">IFERROR(VLOOKUP(NT44,$K$3:$AK$568,8,FALSE),"")</f>
        <v/>
      </c>
      <c r="NY44" t="str">
        <f ca="1">IFERROR(VLOOKUP(NT44,$K$3:$AK$568,9,FALSE),"")</f>
        <v/>
      </c>
      <c r="NZ44" s="7" t="str">
        <f ca="1">IFERROR(VLOOKUP(NT44,$K$3:$AK$568,27,FALSE),"")</f>
        <v/>
      </c>
      <c r="OB44">
        <v>42</v>
      </c>
      <c r="OC44" s="7" t="s">
        <v>19</v>
      </c>
      <c r="OD44" t="e">
        <f t="shared" ca="1" si="17"/>
        <v>#N/A</v>
      </c>
      <c r="OE44" s="7" t="str">
        <f t="shared" ca="1" si="18"/>
        <v/>
      </c>
      <c r="OF44" s="7" t="str">
        <f t="shared" ca="1" si="19"/>
        <v/>
      </c>
      <c r="OG44" t="str">
        <f t="shared" ca="1" si="20"/>
        <v/>
      </c>
      <c r="OI44">
        <v>42</v>
      </c>
      <c r="OJ44" s="7" t="s">
        <v>19</v>
      </c>
      <c r="OK44" s="7" t="str">
        <f t="shared" ca="1" si="21"/>
        <v/>
      </c>
      <c r="OL44" s="7" t="str">
        <f t="shared" ca="1" si="22"/>
        <v/>
      </c>
      <c r="OM44" t="str">
        <f ca="1">IFERROR(VLOOKUP(OI44,$L$3:$AK$568,7,FALSE),"")</f>
        <v/>
      </c>
      <c r="ON44" t="str">
        <f ca="1">IFERROR(VLOOKUP(OI44,$L$3:$AK$568,8,FALSE),"")</f>
        <v/>
      </c>
      <c r="OO44" s="7" t="str">
        <f ca="1">IFERROR(VLOOKUP(OI44,$L$3:$AK$568,26,FALSE),"")</f>
        <v/>
      </c>
      <c r="OQ44">
        <v>42</v>
      </c>
      <c r="OR44" s="7" t="s">
        <v>19</v>
      </c>
      <c r="OS44" t="e">
        <f t="shared" ca="1" si="23"/>
        <v>#N/A</v>
      </c>
      <c r="OT44" s="7" t="str">
        <f t="shared" ca="1" si="24"/>
        <v/>
      </c>
      <c r="OU44" s="7" t="str">
        <f t="shared" ca="1" si="25"/>
        <v/>
      </c>
      <c r="OV44" t="str">
        <f t="shared" ca="1" si="26"/>
        <v/>
      </c>
      <c r="OX44">
        <v>42</v>
      </c>
      <c r="OY44" s="7" t="s">
        <v>19</v>
      </c>
      <c r="OZ44" s="7" t="str">
        <f t="shared" ca="1" si="27"/>
        <v/>
      </c>
      <c r="PA44" s="7" t="str">
        <f t="shared" ca="1" si="28"/>
        <v/>
      </c>
      <c r="PB44" t="str">
        <f ca="1">IFERROR(VLOOKUP(OX44,$M$3:$AK$568,6,FALSE),"")</f>
        <v/>
      </c>
      <c r="PC44" t="str">
        <f ca="1">IFERROR(VLOOKUP(OX44,$M$3:$AK$568,7,FALSE),"")</f>
        <v/>
      </c>
      <c r="PD44" s="7" t="str">
        <f ca="1">IFERROR(VLOOKUP(OX44,$M$3:$AK$568,25,FALSE),"")</f>
        <v/>
      </c>
      <c r="PF44">
        <v>42</v>
      </c>
      <c r="PG44" s="7" t="s">
        <v>19</v>
      </c>
      <c r="PH44" t="e">
        <f t="shared" ca="1" si="29"/>
        <v>#N/A</v>
      </c>
      <c r="PI44" s="7" t="str">
        <f t="shared" ca="1" si="30"/>
        <v/>
      </c>
      <c r="PJ44" s="7" t="str">
        <f t="shared" ca="1" si="31"/>
        <v/>
      </c>
      <c r="PK44" t="str">
        <f t="shared" ca="1" si="32"/>
        <v/>
      </c>
      <c r="PM44">
        <v>42</v>
      </c>
      <c r="PN44" s="7" t="s">
        <v>19</v>
      </c>
      <c r="PO44" s="202" t="str">
        <f t="shared" ca="1" si="33"/>
        <v/>
      </c>
      <c r="PP44" s="7" t="str">
        <f t="shared" ca="1" si="34"/>
        <v/>
      </c>
      <c r="PQ44" t="str">
        <f ca="1">IFERROR(VLOOKUP(PM44,$G$325:$R$409,12,FALSE),"")</f>
        <v/>
      </c>
      <c r="PR44" t="e">
        <f ca="1">VLOOKUP(PM44,$G$324:$Q$409,11,FALSE)</f>
        <v>#N/A</v>
      </c>
      <c r="PS44" s="7" t="str">
        <f ca="1">VLOOKUP(PQ44,$R$325:$Y$409,8,FALSE)</f>
        <v>- -</v>
      </c>
      <c r="PT44" s="7">
        <f ca="1">ReSt</f>
        <v>-4</v>
      </c>
      <c r="PU44" s="7" t="e">
        <f t="shared" ca="1" si="35"/>
        <v>#N/A</v>
      </c>
      <c r="PV44" s="7" t="e">
        <f t="shared" ca="1" si="36"/>
        <v>#N/A</v>
      </c>
      <c r="PW44" s="7" t="str">
        <f ca="1">VLOOKUP(PQ44,$R$325:$AK$409,8,FALSE)</f>
        <v>- -</v>
      </c>
      <c r="PX44" s="7"/>
      <c r="PY44">
        <v>42</v>
      </c>
      <c r="PZ44" s="7" t="s">
        <v>19</v>
      </c>
      <c r="QA44" t="str">
        <f t="shared" ca="1" si="37"/>
        <v/>
      </c>
      <c r="QB44" s="7" t="str">
        <f t="shared" ca="1" si="38"/>
        <v/>
      </c>
      <c r="QC44" s="7" t="str">
        <f t="shared" ca="1" si="39"/>
        <v/>
      </c>
      <c r="QD44" t="str">
        <f t="shared" ca="1" si="40"/>
        <v/>
      </c>
      <c r="QF44">
        <v>42</v>
      </c>
      <c r="QG44" s="7" t="s">
        <v>19</v>
      </c>
      <c r="QH44" s="7" t="str">
        <f t="shared" ca="1" si="41"/>
        <v/>
      </c>
      <c r="QI44" s="7" t="e">
        <f t="shared" ca="1" si="42"/>
        <v>#VALUE!</v>
      </c>
      <c r="QJ44" t="e">
        <f t="shared" ca="1" si="43"/>
        <v>#N/A</v>
      </c>
      <c r="QK44" s="7" t="e">
        <f t="shared" ca="1" si="44"/>
        <v>#N/A</v>
      </c>
      <c r="QM44">
        <v>42</v>
      </c>
      <c r="QN44" s="7" t="s">
        <v>19</v>
      </c>
      <c r="QO44" t="str">
        <f t="shared" ca="1" si="45"/>
        <v/>
      </c>
      <c r="QP44" s="7" t="str">
        <f t="shared" ca="1" si="46"/>
        <v/>
      </c>
      <c r="QQ44" t="str">
        <f t="shared" ca="1" si="47"/>
        <v/>
      </c>
    </row>
    <row r="45" spans="1:459" x14ac:dyDescent="0.25">
      <c r="A45" s="240"/>
      <c r="C45" s="75"/>
      <c r="D45" s="76"/>
      <c r="F45" s="75"/>
      <c r="G45" s="76"/>
      <c r="I45" s="75"/>
      <c r="J45" s="85"/>
      <c r="K45" s="85">
        <f t="shared" ca="1" si="9"/>
        <v>4</v>
      </c>
      <c r="L45" s="85">
        <f t="shared" ca="1" si="316"/>
        <v>0</v>
      </c>
      <c r="M45" s="70">
        <f t="shared" ca="1" si="321"/>
        <v>4</v>
      </c>
      <c r="O45" s="222">
        <f t="shared" ca="1" si="12"/>
        <v>394</v>
      </c>
      <c r="Q45" s="7" t="str">
        <f t="shared" si="50"/>
        <v>Reverse Strike</v>
      </c>
      <c r="R45" s="9" t="s">
        <v>1349</v>
      </c>
      <c r="S45" s="9" t="s">
        <v>1846</v>
      </c>
      <c r="T45" s="61" t="str">
        <f>SUBSTITUTE(IFERROR(IFERROR(VLOOKUP(R45,'[1]Skill Statistics'!$A$3:$C$513,2,FALSE),VLOOKUP(Q45,'[1]Skill Statistics'!$A$3:$C$513,2,FALSE)),T44),"R*","ReSt")</f>
        <v>- -</v>
      </c>
      <c r="U45" s="61" t="str">
        <f>IFERROR(IFERROR(VLOOKUP(R45,'[1]Skill Statistics'!$A$3:$C$513,3,FALSE),VLOOKUP(Q45,'[1]Skill Statistics'!$A$3:$C$513,3,FALSE)),U44)</f>
        <v>- -</v>
      </c>
      <c r="V45" s="61" t="str">
        <f>IF(ISNUMBER(SEARCH("Category",R45)),"- -",IFERROR(IFERROR(VLOOKUP(Q45,[1]Professions!$A$4:$AM$288,MATCH(Profession,[1]Professions!$A$1:$AM$1,0),FALSE),VLOOKUP(Q45,Calculations!$B$91:$I$95,8,FALSE)),"- -"))</f>
        <v>3 / 5</v>
      </c>
      <c r="W45" s="60">
        <f t="shared" si="13"/>
        <v>0</v>
      </c>
      <c r="X45" s="7">
        <f ca="1">IFERROR(VLOOKUP(R45,$BS$6:$NR$519,MATCH(ActualLevel,$BS$3:$NR$3,0),FALSE),"- -")</f>
        <v>0</v>
      </c>
      <c r="Y45" s="7">
        <f t="shared" ca="1" si="320"/>
        <v>0</v>
      </c>
      <c r="Z45" s="7">
        <f ca="1">IFERROR(VLOOKUP(Y45,Charts!$BQ$2:$BR$52,2,FALSE),"- -")</f>
        <v>-25</v>
      </c>
      <c r="AA45" s="7" t="str">
        <f t="shared" ca="1" si="51"/>
        <v>- -</v>
      </c>
      <c r="AB45" s="7">
        <f t="shared" ca="1" si="317"/>
        <v>0</v>
      </c>
      <c r="AC45" s="7"/>
      <c r="AD45" s="7"/>
      <c r="AE45" s="7"/>
      <c r="AF45" s="7"/>
      <c r="AG45" s="7"/>
      <c r="AH45" s="43"/>
      <c r="AI45" s="7"/>
      <c r="AJ45" s="7"/>
      <c r="AK45" s="7">
        <f t="shared" ca="1" si="52"/>
        <v>-25</v>
      </c>
      <c r="AL45" s="7"/>
      <c r="AM45" s="69">
        <f>IFERROR(VLOOKUP(R45,'[1]Skill Statistics'!$A$3:$AN$513,MATCH(Profession,'[1]Skill Statistics'!$A$2:$AN$2,0),FALSE),0)</f>
        <v>0</v>
      </c>
      <c r="AN45" s="85">
        <f>IFERROR(VLOOKUP(Q45,'[1]Skill Statistics'!$A$3:$BK$513,MATCH(Archetype,'[1]Skill Statistics'!$A$2:$BK$2,0),FALSE),0)</f>
        <v>0</v>
      </c>
      <c r="AO45" s="85">
        <f>IFERROR(VLOOKUP(Q45,'[1]Skill Statistics'!$A$3:$BB$513,MATCH(Race,'[1]Skill Statistics'!$A$2:$BB$2,0),FALSE),0)</f>
        <v>0</v>
      </c>
      <c r="AP45" s="85">
        <f t="shared" ca="1" si="14"/>
        <v>0</v>
      </c>
      <c r="AQ45" s="70"/>
      <c r="AS45" s="69">
        <f>IFERROR(VLOOKUP(Q45,'[1]Professional Skills'!$A$4:$AM$288,MATCH(Profession,'[1]Professional Skills'!$A$3:$AM$3,0),FALSE),"- -")</f>
        <v>0</v>
      </c>
      <c r="AU45" s="7">
        <f t="shared" si="319"/>
        <v>0</v>
      </c>
      <c r="AV45" s="7">
        <f t="shared" ca="1" si="318"/>
        <v>0</v>
      </c>
      <c r="AW45" t="str">
        <f t="shared" si="55"/>
        <v/>
      </c>
      <c r="AX45" t="str">
        <f>IFERROR(_xlfn.RANK.EQ(AW45,$AW$5:$AW$568),"")</f>
        <v/>
      </c>
      <c r="AY45">
        <f t="shared" si="3"/>
        <v>0</v>
      </c>
      <c r="AZ45" s="70" t="str">
        <f t="shared" si="53"/>
        <v/>
      </c>
      <c r="BB45" s="69">
        <f>IFERROR(IF(Q45="Language",VLOOKUP(R45,[1]Cultures!$B$4:$N$218,MATCH(Culture,[1]Cultures!$B$3:$N$3,0),FALSE),VLOOKUP(Q45,[1]Cultures!$B$4:$O$212,MATCH(Culture,[1]Cultures!$B$3:$O$3,0),FALSE)),"- -")</f>
        <v>0</v>
      </c>
      <c r="BD45">
        <f t="shared" ca="1" si="315"/>
        <v>0</v>
      </c>
      <c r="BE45" t="str">
        <f t="shared" si="262"/>
        <v/>
      </c>
      <c r="BI45" s="7">
        <f t="shared" si="54"/>
        <v>0</v>
      </c>
      <c r="BJ45" s="7"/>
      <c r="BK45" s="7"/>
      <c r="BL45" s="70">
        <f t="shared" si="6"/>
        <v>0</v>
      </c>
      <c r="BN45" s="69">
        <f>IFERROR(VLOOKUP(V45,Charts!$BT$2:$BV$14,3,FALSE),"- -")</f>
        <v>0.61538461538461542</v>
      </c>
      <c r="BO45" s="85">
        <f t="shared" ca="1" si="15"/>
        <v>0.86144560251755198</v>
      </c>
      <c r="BP45" s="70">
        <f t="shared" ca="1" si="263"/>
        <v>394</v>
      </c>
      <c r="BR45" s="7">
        <v>40</v>
      </c>
      <c r="BS45" s="9" t="str">
        <f ca="1">VLOOKUP(BR45,$O$3:$R$568,4,FALSE)</f>
        <v>Metal</v>
      </c>
      <c r="BT45" s="7" t="str">
        <f ca="1">VLOOKUP(BS45,$R$3:$V$568,5,FALSE)</f>
        <v>2 / 3</v>
      </c>
      <c r="BU45" s="7">
        <f ca="1">VLOOKUP(BT45,Charts!$BT$2:$BV$14,3,FALSE)</f>
        <v>0.84615384615384615</v>
      </c>
      <c r="BV45" s="7" t="str">
        <f t="shared" ca="1" si="56"/>
        <v>2</v>
      </c>
      <c r="BW45" s="7" t="str">
        <f t="shared" ca="1" si="57"/>
        <v>3</v>
      </c>
      <c r="BY45" s="7">
        <f t="shared" ca="1" si="58"/>
        <v>0.76295522837266527</v>
      </c>
      <c r="BZ45" s="7">
        <f t="shared" ca="1" si="59"/>
        <v>8.3198617781180872E-2</v>
      </c>
      <c r="CA45" s="7">
        <f t="shared" ca="1" si="60"/>
        <v>1</v>
      </c>
      <c r="CB45" s="7" t="str">
        <f t="shared" ca="1" si="61"/>
        <v>2</v>
      </c>
      <c r="CC45" s="7">
        <f ca="1">IFERROR(IF(CC44+CB45&gt;CD$4,CC44,CC44+CB45),"")</f>
        <v>38</v>
      </c>
      <c r="CD45" s="7">
        <f t="shared" ca="1" si="264"/>
        <v>0</v>
      </c>
      <c r="CE45" s="7">
        <f t="shared" ca="1" si="62"/>
        <v>0.87074525044428364</v>
      </c>
      <c r="CF45" s="7">
        <f t="shared" ca="1" si="63"/>
        <v>-2.4591404290437491E-2</v>
      </c>
      <c r="CG45" s="7">
        <f t="shared" ca="1" si="64"/>
        <v>0</v>
      </c>
      <c r="CH45" s="7">
        <f t="shared" ca="1" si="65"/>
        <v>0</v>
      </c>
      <c r="CI45" s="7">
        <f ca="1">IFERROR(IF(CI44+CH45&gt;CJ$4,CI44,CI44+CH45),"")</f>
        <v>56</v>
      </c>
      <c r="CJ45" s="7">
        <f t="shared" ca="1" si="265"/>
        <v>0</v>
      </c>
      <c r="CK45" s="7">
        <f t="shared" ca="1" si="66"/>
        <v>0.30840052687225306</v>
      </c>
      <c r="CL45" s="7">
        <f t="shared" ca="1" si="67"/>
        <v>0.53775331928159309</v>
      </c>
      <c r="CM45" s="7">
        <f t="shared" ca="1" si="68"/>
        <v>1</v>
      </c>
      <c r="CN45" s="7" t="str">
        <f t="shared" ca="1" si="69"/>
        <v>2</v>
      </c>
      <c r="CO45" s="7">
        <f ca="1">IFERROR(IF(CO44+CN45&gt;CP$4,CO44,CO44+CN45),"")</f>
        <v>59</v>
      </c>
      <c r="CP45" s="7">
        <f t="shared" ca="1" si="266"/>
        <v>0</v>
      </c>
      <c r="CQ45" s="7">
        <f t="shared" ca="1" si="70"/>
        <v>6.8898868873794483E-2</v>
      </c>
      <c r="CR45" s="7">
        <f t="shared" ca="1" si="71"/>
        <v>0.77725497728005166</v>
      </c>
      <c r="CS45" s="7">
        <f t="shared" ca="1" si="72"/>
        <v>1</v>
      </c>
      <c r="CT45" s="7" t="str">
        <f t="shared" ca="1" si="73"/>
        <v>2</v>
      </c>
      <c r="CU45" s="7">
        <f ca="1">IFERROR(IF(CU44+CT45&gt;CV$4,CU44,CU44+CT45),"")</f>
        <v>59</v>
      </c>
      <c r="CV45" s="7">
        <f t="shared" ca="1" si="267"/>
        <v>0</v>
      </c>
      <c r="CW45" s="7">
        <f t="shared" ca="1" si="74"/>
        <v>0.20907050862756926</v>
      </c>
      <c r="CX45" s="7">
        <f t="shared" ca="1" si="75"/>
        <v>0.63708333752627688</v>
      </c>
      <c r="CY45" s="7">
        <f t="shared" ca="1" si="76"/>
        <v>1</v>
      </c>
      <c r="CZ45" s="7" t="str">
        <f t="shared" ca="1" si="77"/>
        <v>2</v>
      </c>
      <c r="DA45" s="7">
        <f ca="1">IFERROR(IF(DA44+CZ45&gt;DB$4,DA44,DA44+CZ45),"")</f>
        <v>60</v>
      </c>
      <c r="DB45" s="7">
        <f t="shared" ca="1" si="268"/>
        <v>0</v>
      </c>
      <c r="DC45" s="7">
        <f t="shared" ca="1" si="78"/>
        <v>0.99048206570531749</v>
      </c>
      <c r="DD45" s="7">
        <f t="shared" ca="1" si="79"/>
        <v>-0.14432821955147135</v>
      </c>
      <c r="DE45" s="7">
        <f t="shared" ca="1" si="80"/>
        <v>0</v>
      </c>
      <c r="DF45" s="7">
        <f t="shared" ca="1" si="81"/>
        <v>0</v>
      </c>
      <c r="DG45" s="7">
        <f ca="1">IFERROR(IF(DG44+DF45&gt;DH$4,DG44,DG44+DF45),"")</f>
        <v>60</v>
      </c>
      <c r="DH45" s="7">
        <f t="shared" ca="1" si="269"/>
        <v>0</v>
      </c>
      <c r="DI45" s="7">
        <f t="shared" ca="1" si="82"/>
        <v>0.16332757406726339</v>
      </c>
      <c r="DJ45" s="7">
        <f t="shared" ca="1" si="83"/>
        <v>0.68282627208658275</v>
      </c>
      <c r="DK45" s="7">
        <f t="shared" ca="1" si="84"/>
        <v>1</v>
      </c>
      <c r="DL45" s="7" t="str">
        <f t="shared" ca="1" si="85"/>
        <v>2</v>
      </c>
      <c r="DM45" s="7">
        <f ca="1">IFERROR(IF(DM44+DL45&gt;DN$4,DM44,DM44+DL45),"")</f>
        <v>60</v>
      </c>
      <c r="DN45" s="7">
        <f t="shared" ca="1" si="270"/>
        <v>0</v>
      </c>
      <c r="DO45" s="7">
        <f t="shared" ca="1" si="86"/>
        <v>0.56530866446737726</v>
      </c>
      <c r="DP45" s="7">
        <f t="shared" ca="1" si="87"/>
        <v>0.28084518168646888</v>
      </c>
      <c r="DQ45" s="7">
        <f t="shared" ca="1" si="88"/>
        <v>1</v>
      </c>
      <c r="DR45" s="7" t="str">
        <f t="shared" ca="1" si="89"/>
        <v>2</v>
      </c>
      <c r="DS45" s="7">
        <f ca="1">IFERROR(IF(DS44+DR45&gt;DT$4,DS44,DS44+DR45),"")</f>
        <v>59</v>
      </c>
      <c r="DT45" s="7">
        <f t="shared" ca="1" si="271"/>
        <v>0</v>
      </c>
      <c r="DU45" s="7">
        <f t="shared" ca="1" si="90"/>
        <v>0.8062547703940639</v>
      </c>
      <c r="DV45" s="7">
        <f t="shared" ca="1" si="91"/>
        <v>3.9899075759782243E-2</v>
      </c>
      <c r="DW45" s="7">
        <f t="shared" ca="1" si="92"/>
        <v>1</v>
      </c>
      <c r="DX45" s="7" t="str">
        <f t="shared" ca="1" si="93"/>
        <v>2</v>
      </c>
      <c r="DY45" s="7">
        <f ca="1">IFERROR(IF(DY44+DX45&gt;DZ$4,DY44,DY44+DX45),"")</f>
        <v>59</v>
      </c>
      <c r="DZ45" s="7">
        <f t="shared" ca="1" si="272"/>
        <v>0</v>
      </c>
      <c r="EA45" s="7">
        <f t="shared" ca="1" si="94"/>
        <v>0.14117067891047452</v>
      </c>
      <c r="EB45" s="7">
        <f t="shared" ca="1" si="95"/>
        <v>0.70498316724337162</v>
      </c>
      <c r="EC45" s="7">
        <f t="shared" ca="1" si="96"/>
        <v>1</v>
      </c>
      <c r="ED45" s="7" t="str">
        <f t="shared" ca="1" si="97"/>
        <v>2</v>
      </c>
      <c r="EE45" s="7">
        <f ca="1">IFERROR(IF(EE44+ED45&gt;EF$4,EE44,EE44+ED45),"")</f>
        <v>60</v>
      </c>
      <c r="EF45" s="7">
        <f t="shared" ca="1" si="273"/>
        <v>0</v>
      </c>
      <c r="EG45" s="7">
        <f t="shared" ca="1" si="98"/>
        <v>7.9614125707163308E-2</v>
      </c>
      <c r="EH45" s="7">
        <f t="shared" ca="1" si="99"/>
        <v>0.76653972044668284</v>
      </c>
      <c r="EI45" s="7">
        <f t="shared" ca="1" si="100"/>
        <v>1</v>
      </c>
      <c r="EJ45" s="7" t="str">
        <f t="shared" ca="1" si="101"/>
        <v>2</v>
      </c>
      <c r="EK45" s="7">
        <f ca="1">IFERROR(IF(EK44+EJ45&gt;EL$4,EK44,EK44+EJ45),"")</f>
        <v>60</v>
      </c>
      <c r="EL45" s="7">
        <f t="shared" ca="1" si="274"/>
        <v>0</v>
      </c>
      <c r="EM45" s="7">
        <f t="shared" ca="1" si="102"/>
        <v>0.35317006869455592</v>
      </c>
      <c r="EN45" s="7">
        <f t="shared" ca="1" si="103"/>
        <v>0.49298377745929023</v>
      </c>
      <c r="EO45" s="7">
        <f t="shared" ca="1" si="104"/>
        <v>1</v>
      </c>
      <c r="EP45" s="7" t="str">
        <f t="shared" ca="1" si="105"/>
        <v>2</v>
      </c>
      <c r="EQ45" s="7">
        <f ca="1">IFERROR(IF(EQ44+EP45&gt;ER$4,EQ44,EQ44+EP45),"")</f>
        <v>58</v>
      </c>
      <c r="ER45" s="7">
        <f t="shared" ca="1" si="275"/>
        <v>1</v>
      </c>
      <c r="ES45" s="7">
        <f t="shared" ca="1" si="106"/>
        <v>4.3438116331010246E-2</v>
      </c>
      <c r="ET45" s="7">
        <f t="shared" ca="1" si="107"/>
        <v>0.8027157298228359</v>
      </c>
      <c r="EU45" s="7">
        <f t="shared" ca="1" si="108"/>
        <v>2</v>
      </c>
      <c r="EV45" s="7">
        <f t="shared" ca="1" si="109"/>
        <v>5</v>
      </c>
      <c r="EW45" s="7">
        <f ca="1">IFERROR(IF(EW44+EV45&gt;EX$4,EW44,EW44+EV45),"")</f>
        <v>59</v>
      </c>
      <c r="EX45" s="7">
        <f t="shared" ca="1" si="276"/>
        <v>1</v>
      </c>
      <c r="EY45" s="7">
        <f t="shared" ca="1" si="110"/>
        <v>8.5627997719120219E-2</v>
      </c>
      <c r="EZ45" s="7">
        <f t="shared" ca="1" si="111"/>
        <v>0.76052584843472593</v>
      </c>
      <c r="FA45" s="7">
        <f t="shared" ca="1" si="112"/>
        <v>1</v>
      </c>
      <c r="FB45" s="7" t="str">
        <f t="shared" ca="1" si="113"/>
        <v>2</v>
      </c>
      <c r="FC45" s="7">
        <f ca="1">IFERROR(IF(FC44+FB45&gt;FD$4,FC44,FC44+FB45),"")</f>
        <v>59</v>
      </c>
      <c r="FD45" s="7">
        <f t="shared" ca="1" si="277"/>
        <v>1</v>
      </c>
      <c r="FE45" s="7">
        <f t="shared" ca="1" si="114"/>
        <v>0.43845284279154662</v>
      </c>
      <c r="FF45" s="7">
        <f t="shared" ca="1" si="115"/>
        <v>0.40770100336229953</v>
      </c>
      <c r="FG45" s="7">
        <f t="shared" ca="1" si="116"/>
        <v>1</v>
      </c>
      <c r="FH45" s="7" t="str">
        <f t="shared" ca="1" si="117"/>
        <v>2</v>
      </c>
      <c r="FI45" s="7">
        <f ca="1">IFERROR(IF(FI44+FH45&gt;FJ$4,FI44,FI44+FH45),"")</f>
        <v>59</v>
      </c>
      <c r="FJ45" s="7">
        <f t="shared" ca="1" si="278"/>
        <v>1</v>
      </c>
      <c r="FK45" s="7">
        <f t="shared" ca="1" si="118"/>
        <v>9.6900229060487009E-3</v>
      </c>
      <c r="FL45" s="7">
        <f t="shared" ca="1" si="119"/>
        <v>0.83646382324779744</v>
      </c>
      <c r="FM45" s="7">
        <f t="shared" ca="1" si="120"/>
        <v>2</v>
      </c>
      <c r="FN45" s="7">
        <f t="shared" ca="1" si="121"/>
        <v>5</v>
      </c>
      <c r="FO45" s="7">
        <f ca="1">IFERROR(IF(FO44+FN45&gt;FP$4,FO44,FO44+FN45),"")</f>
        <v>60</v>
      </c>
      <c r="FP45" s="7">
        <f t="shared" ca="1" si="279"/>
        <v>1</v>
      </c>
      <c r="FQ45" s="7">
        <f t="shared" ca="1" si="122"/>
        <v>0.28976779602520775</v>
      </c>
      <c r="FR45" s="7">
        <f t="shared" ca="1" si="123"/>
        <v>0.5563860501286384</v>
      </c>
      <c r="FS45" s="7">
        <f t="shared" ca="1" si="124"/>
        <v>1</v>
      </c>
      <c r="FT45" s="7" t="str">
        <f t="shared" ca="1" si="125"/>
        <v>2</v>
      </c>
      <c r="FU45" s="7">
        <f ca="1">IFERROR(IF(FU44+FT45&gt;FV$4,FU44,FU44+FT45),"")</f>
        <v>60</v>
      </c>
      <c r="FV45" s="7">
        <f t="shared" ca="1" si="280"/>
        <v>1</v>
      </c>
      <c r="FW45" s="7">
        <f t="shared" ca="1" si="126"/>
        <v>7.7996784192690294E-2</v>
      </c>
      <c r="FX45" s="7">
        <f t="shared" ca="1" si="127"/>
        <v>0.76815706196115585</v>
      </c>
      <c r="FY45" s="7">
        <f t="shared" ca="1" si="128"/>
        <v>1</v>
      </c>
      <c r="FZ45" s="7" t="str">
        <f t="shared" ca="1" si="129"/>
        <v>2</v>
      </c>
      <c r="GA45" s="7">
        <f ca="1">IFERROR(IF(GA44+FZ45&gt;GB$4,GA44,GA44+FZ45),"")</f>
        <v>59</v>
      </c>
      <c r="GB45" s="7">
        <f t="shared" ca="1" si="281"/>
        <v>1</v>
      </c>
      <c r="GC45" s="7">
        <f t="shared" ca="1" si="130"/>
        <v>5.6793958503638886E-2</v>
      </c>
      <c r="GD45" s="7">
        <f t="shared" ca="1" si="131"/>
        <v>0.78935988765020726</v>
      </c>
      <c r="GE45" s="7">
        <f t="shared" ca="1" si="132"/>
        <v>1</v>
      </c>
      <c r="GF45" s="7" t="str">
        <f t="shared" ca="1" si="133"/>
        <v>2</v>
      </c>
      <c r="GG45" s="7">
        <f ca="1">IFERROR(IF(GG44+GF45&gt;GH$4,GG44,GG44+GF45),"")</f>
        <v>59</v>
      </c>
      <c r="GH45" s="7">
        <f t="shared" ca="1" si="282"/>
        <v>1</v>
      </c>
      <c r="GI45" s="7">
        <f t="shared" ca="1" si="134"/>
        <v>0.18616155419056934</v>
      </c>
      <c r="GJ45" s="7">
        <f t="shared" ca="1" si="135"/>
        <v>0.6599922919632768</v>
      </c>
      <c r="GK45" s="7">
        <f t="shared" ca="1" si="136"/>
        <v>1</v>
      </c>
      <c r="GL45" s="7" t="str">
        <f t="shared" ca="1" si="137"/>
        <v>2</v>
      </c>
      <c r="GM45" s="7">
        <f ca="1">IFERROR(IF(GM44+GL45&gt;GN$4,GM44,GM44+GL45),"")</f>
        <v>59</v>
      </c>
      <c r="GN45" s="7">
        <f t="shared" ca="1" si="283"/>
        <v>1</v>
      </c>
      <c r="GO45" s="7">
        <f t="shared" ca="1" si="138"/>
        <v>3.6294094190765347E-2</v>
      </c>
      <c r="GP45" s="7">
        <f t="shared" ca="1" si="139"/>
        <v>0.8098597519630808</v>
      </c>
      <c r="GQ45" s="7">
        <f t="shared" ca="1" si="140"/>
        <v>2</v>
      </c>
      <c r="GR45" s="7">
        <f t="shared" ca="1" si="141"/>
        <v>5</v>
      </c>
      <c r="GS45" s="7">
        <f ca="1">IFERROR(IF(GS44+GR45&gt;GT$4,GS44,GS44+GR45),"")</f>
        <v>60</v>
      </c>
      <c r="GT45" s="7">
        <f t="shared" ca="1" si="284"/>
        <v>1</v>
      </c>
      <c r="GU45" s="7">
        <f t="shared" ca="1" si="142"/>
        <v>0.24087109395782536</v>
      </c>
      <c r="GV45" s="7">
        <f t="shared" ca="1" si="143"/>
        <v>0.60528275219602079</v>
      </c>
      <c r="GW45" s="7">
        <f t="shared" ca="1" si="144"/>
        <v>1</v>
      </c>
      <c r="GX45" s="7" t="str">
        <f t="shared" ca="1" si="145"/>
        <v>2</v>
      </c>
      <c r="GY45" s="7">
        <f ca="1">IFERROR(IF(GY44+GX45&gt;GZ$4,GY44,GY44+GX45),"")</f>
        <v>60</v>
      </c>
      <c r="GZ45" s="7">
        <f t="shared" ca="1" si="285"/>
        <v>1</v>
      </c>
      <c r="HA45" s="7">
        <f t="shared" ca="1" si="146"/>
        <v>0.52691916727054045</v>
      </c>
      <c r="HB45" s="7">
        <f t="shared" ca="1" si="147"/>
        <v>0.3192346788833057</v>
      </c>
      <c r="HC45" s="7">
        <f t="shared" ca="1" si="148"/>
        <v>1</v>
      </c>
      <c r="HD45" s="7" t="str">
        <f t="shared" ca="1" si="149"/>
        <v>2</v>
      </c>
      <c r="HE45" s="7">
        <f ca="1">IFERROR(IF(HE44+HD45&gt;HF$4,HE44,HE44+HD45),"")</f>
        <v>60</v>
      </c>
      <c r="HF45" s="7">
        <f t="shared" ca="1" si="286"/>
        <v>1</v>
      </c>
      <c r="HG45" s="7">
        <f t="shared" ca="1" si="150"/>
        <v>0.9098021173154901</v>
      </c>
      <c r="HH45" s="7">
        <f t="shared" ca="1" si="151"/>
        <v>-6.3648271161643954E-2</v>
      </c>
      <c r="HI45" s="7">
        <f t="shared" ca="1" si="152"/>
        <v>0</v>
      </c>
      <c r="HJ45" s="7">
        <f t="shared" ca="1" si="153"/>
        <v>0</v>
      </c>
      <c r="HK45" s="7">
        <f ca="1">IFERROR(IF(HK44+HJ45&gt;HL$4,HK44,HK44+HJ45),"")</f>
        <v>60</v>
      </c>
      <c r="HL45" s="7">
        <f t="shared" ca="1" si="287"/>
        <v>1</v>
      </c>
      <c r="HM45" s="7">
        <f t="shared" ca="1" si="154"/>
        <v>6.7656550264409088E-2</v>
      </c>
      <c r="HN45" s="7">
        <f t="shared" ca="1" si="155"/>
        <v>0.77849729588943706</v>
      </c>
      <c r="HO45" s="7">
        <f t="shared" ca="1" si="156"/>
        <v>1</v>
      </c>
      <c r="HP45" s="7" t="str">
        <f t="shared" ca="1" si="157"/>
        <v>2</v>
      </c>
      <c r="HQ45" s="7">
        <f ca="1">IFERROR(IF(HQ44+HP45&gt;HR$4,HQ44,HQ44+HP45),"")</f>
        <v>60</v>
      </c>
      <c r="HR45" s="7">
        <f t="shared" ca="1" si="288"/>
        <v>1</v>
      </c>
      <c r="HS45" s="7">
        <f t="shared" ca="1" si="158"/>
        <v>0.37653196374452169</v>
      </c>
      <c r="HT45" s="7">
        <f t="shared" ca="1" si="159"/>
        <v>0.46962188240932445</v>
      </c>
      <c r="HU45" s="7">
        <f t="shared" ca="1" si="160"/>
        <v>1</v>
      </c>
      <c r="HV45" s="7" t="str">
        <f t="shared" ca="1" si="161"/>
        <v>2</v>
      </c>
      <c r="HW45" s="7">
        <f ca="1">IFERROR(IF(HW44+HV45&gt;HX$4,HW44,HW44+HV45),"")</f>
        <v>60</v>
      </c>
      <c r="HX45" s="7">
        <f t="shared" ca="1" si="289"/>
        <v>1</v>
      </c>
      <c r="HY45" s="7">
        <f t="shared" ca="1" si="162"/>
        <v>0.11168899586324232</v>
      </c>
      <c r="HZ45" s="7">
        <f t="shared" ca="1" si="163"/>
        <v>0.73446485029060382</v>
      </c>
      <c r="IA45" s="7">
        <f t="shared" ca="1" si="164"/>
        <v>1</v>
      </c>
      <c r="IB45" s="7" t="str">
        <f t="shared" ca="1" si="165"/>
        <v>2</v>
      </c>
      <c r="IC45" s="7">
        <f ca="1">IFERROR(IF(IC44+IB45&gt;ID$4,IC44,IC44+IB45),"")</f>
        <v>59</v>
      </c>
      <c r="ID45" s="7">
        <f t="shared" ca="1" si="290"/>
        <v>1</v>
      </c>
      <c r="IE45" s="7">
        <f t="shared" ca="1" si="166"/>
        <v>0.25035002269894679</v>
      </c>
      <c r="IF45" s="7">
        <f t="shared" ca="1" si="167"/>
        <v>0.59580382345489935</v>
      </c>
      <c r="IG45" s="7">
        <f t="shared" ca="1" si="168"/>
        <v>1</v>
      </c>
      <c r="IH45" s="7" t="str">
        <f t="shared" ca="1" si="169"/>
        <v>2</v>
      </c>
      <c r="II45" s="7">
        <f ca="1">IFERROR(IF(II44+IH45&gt;IJ$4,II44,II44+IH45),"")</f>
        <v>59</v>
      </c>
      <c r="IJ45" s="7">
        <f t="shared" ca="1" si="291"/>
        <v>1</v>
      </c>
      <c r="IK45" s="7">
        <f t="shared" ca="1" si="170"/>
        <v>0.84356487453657703</v>
      </c>
      <c r="IL45" s="7">
        <f t="shared" ca="1" si="171"/>
        <v>2.5889716172691202E-3</v>
      </c>
      <c r="IM45" s="7">
        <f t="shared" ca="1" si="172"/>
        <v>1</v>
      </c>
      <c r="IN45" s="7" t="str">
        <f t="shared" ca="1" si="173"/>
        <v>2</v>
      </c>
      <c r="IO45" s="7">
        <f ca="1">IFERROR(IF(IO44+IN45&gt;IP$4,IO44,IO44+IN45),"")</f>
        <v>60</v>
      </c>
      <c r="IP45" s="7">
        <f t="shared" ca="1" si="292"/>
        <v>1</v>
      </c>
      <c r="IQ45" s="7">
        <f t="shared" ca="1" si="174"/>
        <v>5.3584725550300361E-2</v>
      </c>
      <c r="IR45" s="7">
        <f t="shared" ca="1" si="175"/>
        <v>0.79256912060354578</v>
      </c>
      <c r="IS45" s="7">
        <f t="shared" ca="1" si="176"/>
        <v>1</v>
      </c>
      <c r="IT45" s="7" t="str">
        <f t="shared" ca="1" si="177"/>
        <v>2</v>
      </c>
      <c r="IU45" s="7">
        <f ca="1">IFERROR(IF(IU44+IT45&gt;IV$4,IU44,IU44+IT45),"")</f>
        <v>60</v>
      </c>
      <c r="IV45" s="7">
        <f t="shared" ca="1" si="293"/>
        <v>1</v>
      </c>
      <c r="IW45" s="7">
        <f t="shared" ca="1" si="178"/>
        <v>0.13404296087481915</v>
      </c>
      <c r="IX45" s="7">
        <f t="shared" ca="1" si="179"/>
        <v>0.71211088527902699</v>
      </c>
      <c r="IY45" s="7">
        <f t="shared" ca="1" si="180"/>
        <v>1</v>
      </c>
      <c r="IZ45" s="7" t="str">
        <f t="shared" ca="1" si="181"/>
        <v>2</v>
      </c>
      <c r="JA45" s="7">
        <f ca="1">IFERROR(IF(JA44+IZ45&gt;JB$4,JA44,JA44+IZ45),"")</f>
        <v>60</v>
      </c>
      <c r="JB45" s="7">
        <f t="shared" ca="1" si="294"/>
        <v>1</v>
      </c>
      <c r="JC45" s="7">
        <f t="shared" ca="1" si="182"/>
        <v>0.51341447566401055</v>
      </c>
      <c r="JD45" s="7">
        <f t="shared" ca="1" si="183"/>
        <v>0.3327393704898356</v>
      </c>
      <c r="JE45" s="7">
        <f t="shared" ca="1" si="184"/>
        <v>1</v>
      </c>
      <c r="JF45" s="7" t="str">
        <f t="shared" ca="1" si="185"/>
        <v>2</v>
      </c>
      <c r="JG45" s="7">
        <f ca="1">IFERROR(IF(JG44+JF45&gt;JH$4,JG44,JG44+JF45),"")</f>
        <v>59</v>
      </c>
      <c r="JH45" s="7">
        <f t="shared" ca="1" si="295"/>
        <v>1</v>
      </c>
      <c r="JI45" s="7">
        <f t="shared" ca="1" si="186"/>
        <v>0.82658458132494028</v>
      </c>
      <c r="JJ45" s="7">
        <f t="shared" ca="1" si="187"/>
        <v>1.9569264828905863E-2</v>
      </c>
      <c r="JK45" s="7">
        <f t="shared" ca="1" si="188"/>
        <v>1</v>
      </c>
      <c r="JL45" s="7" t="str">
        <f t="shared" ca="1" si="189"/>
        <v>2</v>
      </c>
      <c r="JM45" s="7">
        <f ca="1">IFERROR(IF(JM44+JL45&gt;JN$4,JM44,JM44+JL45),"")</f>
        <v>59</v>
      </c>
      <c r="JN45" s="7">
        <f t="shared" ca="1" si="296"/>
        <v>1</v>
      </c>
      <c r="JO45" s="7">
        <f t="shared" ca="1" si="190"/>
        <v>0.55329485517303667</v>
      </c>
      <c r="JP45" s="7">
        <f t="shared" ca="1" si="191"/>
        <v>0.29285899098080947</v>
      </c>
      <c r="JQ45" s="7">
        <f t="shared" ca="1" si="192"/>
        <v>1</v>
      </c>
      <c r="JR45" s="7" t="str">
        <f t="shared" ca="1" si="193"/>
        <v>2</v>
      </c>
      <c r="JS45" s="7">
        <f ca="1">IFERROR(IF(JS44+JR45&gt;JT$4,JS44,JS44+JR45),"")</f>
        <v>60</v>
      </c>
      <c r="JT45" s="7">
        <f t="shared" ca="1" si="297"/>
        <v>1</v>
      </c>
      <c r="JU45" s="7">
        <f t="shared" ca="1" si="194"/>
        <v>0.17842162017424235</v>
      </c>
      <c r="JV45" s="7">
        <f t="shared" ca="1" si="195"/>
        <v>0.6677322259796038</v>
      </c>
      <c r="JW45" s="7">
        <f t="shared" ca="1" si="196"/>
        <v>1</v>
      </c>
      <c r="JX45" s="7" t="str">
        <f t="shared" ca="1" si="197"/>
        <v>2</v>
      </c>
      <c r="JY45" s="7">
        <f ca="1">IFERROR(IF(JY44+JX45&gt;JZ$4,JY44,JY44+JX45),"")</f>
        <v>60</v>
      </c>
      <c r="JZ45" s="7">
        <f t="shared" ca="1" si="298"/>
        <v>1</v>
      </c>
      <c r="KA45" s="7">
        <f t="shared" ca="1" si="198"/>
        <v>0.12062870644311252</v>
      </c>
      <c r="KB45" s="7">
        <f t="shared" ca="1" si="199"/>
        <v>0.72552513971073362</v>
      </c>
      <c r="KC45" s="7">
        <f t="shared" ca="1" si="200"/>
        <v>1</v>
      </c>
      <c r="KD45" s="7" t="str">
        <f t="shared" ca="1" si="201"/>
        <v>2</v>
      </c>
      <c r="KE45" s="7">
        <f ca="1">IFERROR(IF(KE44+KD45&gt;KF$4,KE44,KE44+KD45),"")</f>
        <v>60</v>
      </c>
      <c r="KF45" s="7">
        <f t="shared" ca="1" si="299"/>
        <v>1</v>
      </c>
      <c r="KG45" s="7">
        <f t="shared" ca="1" si="202"/>
        <v>0.59103950834723995</v>
      </c>
      <c r="KH45" s="7">
        <f t="shared" ca="1" si="203"/>
        <v>0.2551143378066062</v>
      </c>
      <c r="KI45" s="7">
        <f t="shared" ca="1" si="204"/>
        <v>1</v>
      </c>
      <c r="KJ45" s="7" t="str">
        <f t="shared" ca="1" si="205"/>
        <v>2</v>
      </c>
      <c r="KK45" s="7">
        <f ca="1">IFERROR(IF(KK44+KJ45&gt;KL$4,KK44,KK44+KJ45),"")</f>
        <v>59</v>
      </c>
      <c r="KL45" s="7">
        <f t="shared" ca="1" si="300"/>
        <v>1</v>
      </c>
      <c r="KM45" s="7">
        <f t="shared" ca="1" si="206"/>
        <v>0.2982432822468466</v>
      </c>
      <c r="KN45" s="7">
        <f t="shared" ca="1" si="207"/>
        <v>0.54791056390699955</v>
      </c>
      <c r="KO45" s="7">
        <f t="shared" ca="1" si="208"/>
        <v>1</v>
      </c>
      <c r="KP45" s="7" t="str">
        <f t="shared" ca="1" si="209"/>
        <v>2</v>
      </c>
      <c r="KQ45" s="7">
        <f ca="1">IFERROR(IF(KQ44+KP45&gt;KR$4,KQ44,KQ44+KP45),"")</f>
        <v>59</v>
      </c>
      <c r="KR45" s="7">
        <f t="shared" ca="1" si="301"/>
        <v>1</v>
      </c>
      <c r="KS45" s="7">
        <f t="shared" ca="1" si="210"/>
        <v>3.5271125453472996E-2</v>
      </c>
      <c r="KT45" s="7">
        <f t="shared" ca="1" si="211"/>
        <v>0.81088272070037315</v>
      </c>
      <c r="KU45" s="7">
        <f t="shared" ca="1" si="212"/>
        <v>2</v>
      </c>
      <c r="KV45" s="7">
        <f t="shared" ca="1" si="213"/>
        <v>5</v>
      </c>
      <c r="KW45" s="7">
        <f ca="1">IFERROR(IF(KW44+KV45&gt;KX$4,KW44,KW44+KV45),"")</f>
        <v>56</v>
      </c>
      <c r="KX45" s="7">
        <f t="shared" ca="1" si="302"/>
        <v>1</v>
      </c>
      <c r="KY45" s="7">
        <f t="shared" ca="1" si="214"/>
        <v>0.33148245423889411</v>
      </c>
      <c r="KZ45" s="7">
        <f t="shared" ca="1" si="215"/>
        <v>0.51467139191495204</v>
      </c>
      <c r="LA45" s="7">
        <f t="shared" ca="1" si="216"/>
        <v>1</v>
      </c>
      <c r="LB45" s="7" t="str">
        <f t="shared" ca="1" si="217"/>
        <v>2</v>
      </c>
      <c r="LC45" s="7">
        <f ca="1">IFERROR(IF(LC44+LB45&gt;LD$4,LC44,LC44+LB45),"")</f>
        <v>59</v>
      </c>
      <c r="LD45" s="7">
        <f t="shared" ca="1" si="303"/>
        <v>1</v>
      </c>
      <c r="LE45" s="7">
        <f t="shared" ca="1" si="218"/>
        <v>0.37507534245886986</v>
      </c>
      <c r="LF45" s="7">
        <f t="shared" ca="1" si="219"/>
        <v>0.47107850369497628</v>
      </c>
      <c r="LG45" s="7">
        <f t="shared" ca="1" si="220"/>
        <v>1</v>
      </c>
      <c r="LH45" s="7" t="str">
        <f t="shared" ca="1" si="221"/>
        <v>2</v>
      </c>
      <c r="LI45" s="7">
        <f ca="1">IFERROR(IF(LI44+LH45&gt;LJ$4,LI44,LI44+LH45),"")</f>
        <v>59</v>
      </c>
      <c r="LJ45" s="7">
        <f t="shared" ca="1" si="304"/>
        <v>1</v>
      </c>
      <c r="LK45" s="7">
        <f t="shared" ca="1" si="222"/>
        <v>0.47110643186841017</v>
      </c>
      <c r="LL45" s="7">
        <f t="shared" ca="1" si="223"/>
        <v>0.37504741428543598</v>
      </c>
      <c r="LM45" s="7">
        <f t="shared" ca="1" si="224"/>
        <v>1</v>
      </c>
      <c r="LN45" s="7" t="str">
        <f t="shared" ca="1" si="225"/>
        <v>2</v>
      </c>
      <c r="LO45" s="7">
        <f ca="1">IFERROR(IF(LO44+LN45&gt;LP$4,LO44,LO44+LN45),"")</f>
        <v>60</v>
      </c>
      <c r="LP45" s="7">
        <f t="shared" ca="1" si="305"/>
        <v>1</v>
      </c>
      <c r="LQ45" s="7">
        <f t="shared" ca="1" si="226"/>
        <v>0.93465951216126708</v>
      </c>
      <c r="LR45" s="7">
        <f t="shared" ca="1" si="227"/>
        <v>-8.8505666007420936E-2</v>
      </c>
      <c r="LS45" s="7">
        <f t="shared" ca="1" si="228"/>
        <v>0</v>
      </c>
      <c r="LT45" s="7">
        <f t="shared" ca="1" si="229"/>
        <v>0</v>
      </c>
      <c r="LU45" s="7">
        <f ca="1">IFERROR(IF(LU44+LT45&gt;LV$4,LU44,LU44+LT45),"")</f>
        <v>60</v>
      </c>
      <c r="LV45" s="7">
        <f t="shared" ca="1" si="306"/>
        <v>1</v>
      </c>
      <c r="LW45" s="7">
        <f t="shared" ca="1" si="230"/>
        <v>0.87553831704259333</v>
      </c>
      <c r="LX45" s="7">
        <f t="shared" ca="1" si="231"/>
        <v>-2.9384470888747183E-2</v>
      </c>
      <c r="LY45" s="7">
        <f t="shared" ca="1" si="232"/>
        <v>0</v>
      </c>
      <c r="LZ45" s="7">
        <f t="shared" ca="1" si="233"/>
        <v>0</v>
      </c>
      <c r="MA45" s="7">
        <f ca="1">IFERROR(IF(MA44+LZ45&gt;MB$4,MA44,MA44+LZ45),"")</f>
        <v>58</v>
      </c>
      <c r="MB45" s="7">
        <f t="shared" ca="1" si="307"/>
        <v>1</v>
      </c>
      <c r="MC45" s="7">
        <f t="shared" ca="1" si="234"/>
        <v>0.88345867431670733</v>
      </c>
      <c r="MD45" s="7">
        <f t="shared" ca="1" si="235"/>
        <v>-3.7304828162861181E-2</v>
      </c>
      <c r="ME45" s="7">
        <f t="shared" ca="1" si="236"/>
        <v>0</v>
      </c>
      <c r="MF45" s="7">
        <f t="shared" ca="1" si="237"/>
        <v>0</v>
      </c>
      <c r="MG45" s="7">
        <f ca="1">IFERROR(IF(MG44+MF45&gt;MH$4,MG44,MG44+MF45),"")</f>
        <v>60</v>
      </c>
      <c r="MH45" s="7">
        <f t="shared" ca="1" si="308"/>
        <v>1</v>
      </c>
      <c r="MI45" s="7">
        <f t="shared" ca="1" si="238"/>
        <v>0.5004708474428532</v>
      </c>
      <c r="MJ45" s="7">
        <f t="shared" ca="1" si="239"/>
        <v>0.34568299871099295</v>
      </c>
      <c r="MK45" s="7">
        <f t="shared" ca="1" si="240"/>
        <v>1</v>
      </c>
      <c r="ML45" s="7" t="str">
        <f t="shared" ca="1" si="241"/>
        <v>2</v>
      </c>
      <c r="MM45" s="7">
        <f ca="1">IFERROR(IF(MM44+ML45&gt;MN$4,MM44,MM44+ML45),"")</f>
        <v>60</v>
      </c>
      <c r="MN45" s="7">
        <f t="shared" ca="1" si="309"/>
        <v>1</v>
      </c>
      <c r="MO45" s="7">
        <f t="shared" ca="1" si="242"/>
        <v>0.88785579746788756</v>
      </c>
      <c r="MP45" s="7">
        <f t="shared" ca="1" si="243"/>
        <v>-4.1701951314041419E-2</v>
      </c>
      <c r="MQ45" s="7">
        <f t="shared" ca="1" si="244"/>
        <v>0</v>
      </c>
      <c r="MR45" s="7">
        <f t="shared" ca="1" si="245"/>
        <v>0</v>
      </c>
      <c r="MS45" s="7">
        <f ca="1">IFERROR(IF(MS44+MR45&gt;MT$4,MS44,MS44+MR45),"")</f>
        <v>59</v>
      </c>
      <c r="MT45" s="7">
        <f t="shared" ca="1" si="310"/>
        <v>1</v>
      </c>
      <c r="MU45" s="7">
        <f t="shared" ca="1" si="246"/>
        <v>0.56341295660027313</v>
      </c>
      <c r="MV45" s="7">
        <f t="shared" ca="1" si="247"/>
        <v>0.28274088955357302</v>
      </c>
      <c r="MW45" s="7">
        <f t="shared" ca="1" si="248"/>
        <v>1</v>
      </c>
      <c r="MX45" s="7" t="str">
        <f t="shared" ca="1" si="249"/>
        <v>2</v>
      </c>
      <c r="MY45" s="7">
        <f ca="1">IFERROR(IF(MY44+MX45&gt;MZ$4,MY44,MY44+MX45),"")</f>
        <v>60</v>
      </c>
      <c r="MZ45" s="7">
        <f t="shared" ca="1" si="311"/>
        <v>1</v>
      </c>
      <c r="NA45" s="7">
        <f t="shared" ca="1" si="250"/>
        <v>0.86881795744068302</v>
      </c>
      <c r="NB45" s="7">
        <f t="shared" ca="1" si="251"/>
        <v>-2.2664111286836874E-2</v>
      </c>
      <c r="NC45" s="7">
        <f t="shared" ca="1" si="252"/>
        <v>0</v>
      </c>
      <c r="ND45" s="7">
        <f t="shared" ca="1" si="253"/>
        <v>0</v>
      </c>
      <c r="NE45" s="7">
        <f ca="1">IFERROR(IF(NE44+ND45&gt;NF$4,NE44,NE44+ND45),"")</f>
        <v>60</v>
      </c>
      <c r="NF45" s="7">
        <f t="shared" ca="1" si="312"/>
        <v>1</v>
      </c>
      <c r="NG45" s="7">
        <f t="shared" ca="1" si="254"/>
        <v>0.45144273466128715</v>
      </c>
      <c r="NH45" s="7">
        <f t="shared" ca="1" si="255"/>
        <v>0.394711111492559</v>
      </c>
      <c r="NI45" s="7">
        <f t="shared" ca="1" si="256"/>
        <v>1</v>
      </c>
      <c r="NJ45" s="7" t="str">
        <f t="shared" ca="1" si="257"/>
        <v>2</v>
      </c>
      <c r="NK45" s="7">
        <f ca="1">IFERROR(IF(NK44+NJ45&gt;NL$4,NK44,NK44+NJ45),"")</f>
        <v>60</v>
      </c>
      <c r="NL45" s="7">
        <f t="shared" ca="1" si="313"/>
        <v>1</v>
      </c>
      <c r="NM45" s="7">
        <f t="shared" ca="1" si="258"/>
        <v>6.0473824681324118E-2</v>
      </c>
      <c r="NN45" s="7">
        <f t="shared" ca="1" si="259"/>
        <v>0.78568002147252203</v>
      </c>
      <c r="NO45" s="7">
        <f t="shared" ca="1" si="260"/>
        <v>1</v>
      </c>
      <c r="NP45" s="7" t="str">
        <f t="shared" ca="1" si="261"/>
        <v>2</v>
      </c>
      <c r="NQ45" s="7">
        <f ca="1">IFERROR(IF(NQ44+NP45&gt;NR$4,NQ44,NQ44+NP45),"")</f>
        <v>59</v>
      </c>
      <c r="NR45" s="7">
        <f t="shared" ca="1" si="314"/>
        <v>1</v>
      </c>
      <c r="NT45">
        <v>43</v>
      </c>
      <c r="NU45" s="7" t="s">
        <v>19</v>
      </c>
      <c r="NV45" s="7" t="str">
        <f t="shared" ca="1" si="16"/>
        <v/>
      </c>
      <c r="NW45" s="7" t="str">
        <f t="shared" ca="1" si="8"/>
        <v/>
      </c>
      <c r="NX45" t="str">
        <f ca="1">IFERROR(VLOOKUP(NT45,$K$3:$AK$568,8,FALSE),"")</f>
        <v/>
      </c>
      <c r="NY45" t="str">
        <f ca="1">IFERROR(VLOOKUP(NT45,$K$3:$AK$568,9,FALSE),"")</f>
        <v/>
      </c>
      <c r="NZ45" s="7" t="str">
        <f ca="1">IFERROR(VLOOKUP(NT45,$K$3:$AK$568,27,FALSE),"")</f>
        <v/>
      </c>
      <c r="OB45">
        <v>43</v>
      </c>
      <c r="OC45" s="7" t="s">
        <v>19</v>
      </c>
      <c r="OD45" t="e">
        <f t="shared" ca="1" si="17"/>
        <v>#N/A</v>
      </c>
      <c r="OE45" s="7" t="str">
        <f t="shared" ca="1" si="18"/>
        <v/>
      </c>
      <c r="OF45" s="7" t="str">
        <f t="shared" ca="1" si="19"/>
        <v/>
      </c>
      <c r="OG45" t="str">
        <f t="shared" ca="1" si="20"/>
        <v/>
      </c>
      <c r="OI45">
        <v>43</v>
      </c>
      <c r="OJ45" s="7" t="s">
        <v>19</v>
      </c>
      <c r="OK45" s="7" t="str">
        <f t="shared" ca="1" si="21"/>
        <v/>
      </c>
      <c r="OL45" s="7" t="str">
        <f t="shared" ca="1" si="22"/>
        <v/>
      </c>
      <c r="OM45" t="str">
        <f ca="1">IFERROR(VLOOKUP(OI45,$L$3:$AK$568,7,FALSE),"")</f>
        <v/>
      </c>
      <c r="ON45" t="str">
        <f ca="1">IFERROR(VLOOKUP(OI45,$L$3:$AK$568,8,FALSE),"")</f>
        <v/>
      </c>
      <c r="OO45" s="7" t="str">
        <f ca="1">IFERROR(VLOOKUP(OI45,$L$3:$AK$568,26,FALSE),"")</f>
        <v/>
      </c>
      <c r="OQ45">
        <v>43</v>
      </c>
      <c r="OR45" s="7" t="s">
        <v>19</v>
      </c>
      <c r="OS45" t="e">
        <f t="shared" ca="1" si="23"/>
        <v>#N/A</v>
      </c>
      <c r="OT45" s="7" t="str">
        <f t="shared" ca="1" si="24"/>
        <v/>
      </c>
      <c r="OU45" s="7" t="str">
        <f t="shared" ca="1" si="25"/>
        <v/>
      </c>
      <c r="OV45" t="str">
        <f t="shared" ca="1" si="26"/>
        <v/>
      </c>
      <c r="OX45">
        <v>43</v>
      </c>
      <c r="OY45" s="7" t="s">
        <v>19</v>
      </c>
      <c r="OZ45" s="7" t="str">
        <f t="shared" ca="1" si="27"/>
        <v/>
      </c>
      <c r="PA45" s="7" t="str">
        <f t="shared" ca="1" si="28"/>
        <v/>
      </c>
      <c r="PB45" t="str">
        <f ca="1">IFERROR(VLOOKUP(OX45,$M$3:$AK$568,6,FALSE),"")</f>
        <v/>
      </c>
      <c r="PC45" t="str">
        <f ca="1">IFERROR(VLOOKUP(OX45,$M$3:$AK$568,7,FALSE),"")</f>
        <v/>
      </c>
      <c r="PD45" s="7" t="str">
        <f ca="1">IFERROR(VLOOKUP(OX45,$M$3:$AK$568,25,FALSE),"")</f>
        <v/>
      </c>
      <c r="PF45">
        <v>43</v>
      </c>
      <c r="PG45" s="7" t="s">
        <v>19</v>
      </c>
      <c r="PH45" t="e">
        <f t="shared" ca="1" si="29"/>
        <v>#N/A</v>
      </c>
      <c r="PI45" s="7" t="str">
        <f t="shared" ca="1" si="30"/>
        <v/>
      </c>
      <c r="PJ45" s="7" t="str">
        <f t="shared" ca="1" si="31"/>
        <v/>
      </c>
      <c r="PK45" t="str">
        <f t="shared" ca="1" si="32"/>
        <v/>
      </c>
      <c r="PM45">
        <v>43</v>
      </c>
      <c r="PN45" s="7" t="s">
        <v>19</v>
      </c>
      <c r="PO45" s="202" t="str">
        <f t="shared" ca="1" si="33"/>
        <v/>
      </c>
      <c r="PP45" s="7" t="str">
        <f t="shared" ca="1" si="34"/>
        <v/>
      </c>
      <c r="PQ45" t="str">
        <f ca="1">IFERROR(VLOOKUP(PM45,$G$325:$R$409,12,FALSE),"")</f>
        <v/>
      </c>
      <c r="PR45" t="e">
        <f ca="1">VLOOKUP(PM45,$G$324:$Q$409,11,FALSE)</f>
        <v>#N/A</v>
      </c>
      <c r="PS45" s="7" t="str">
        <f ca="1">VLOOKUP(PQ45,$R$325:$Y$409,8,FALSE)</f>
        <v>- -</v>
      </c>
      <c r="PT45" s="7">
        <f ca="1">ReSt</f>
        <v>-4</v>
      </c>
      <c r="PU45" s="7" t="e">
        <f t="shared" ca="1" si="35"/>
        <v>#N/A</v>
      </c>
      <c r="PV45" s="7" t="e">
        <f t="shared" ca="1" si="36"/>
        <v>#N/A</v>
      </c>
      <c r="PW45" s="7" t="str">
        <f ca="1">VLOOKUP(PQ45,$R$325:$AK$409,8,FALSE)</f>
        <v>- -</v>
      </c>
      <c r="PX45" s="7"/>
      <c r="PY45">
        <v>43</v>
      </c>
      <c r="PZ45" s="7" t="s">
        <v>19</v>
      </c>
      <c r="QA45" t="str">
        <f t="shared" ca="1" si="37"/>
        <v/>
      </c>
      <c r="QB45" s="7" t="str">
        <f t="shared" ca="1" si="38"/>
        <v/>
      </c>
      <c r="QC45" s="7" t="str">
        <f t="shared" ca="1" si="39"/>
        <v/>
      </c>
      <c r="QD45" t="str">
        <f t="shared" ca="1" si="40"/>
        <v/>
      </c>
      <c r="QF45">
        <v>43</v>
      </c>
      <c r="QG45" s="7" t="s">
        <v>19</v>
      </c>
      <c r="QH45" s="7" t="str">
        <f t="shared" ca="1" si="41"/>
        <v/>
      </c>
      <c r="QI45" s="7" t="e">
        <f t="shared" ca="1" si="42"/>
        <v>#VALUE!</v>
      </c>
      <c r="QJ45" t="e">
        <f t="shared" ca="1" si="43"/>
        <v>#N/A</v>
      </c>
      <c r="QK45" s="7" t="e">
        <f t="shared" ca="1" si="44"/>
        <v>#N/A</v>
      </c>
      <c r="QM45">
        <v>43</v>
      </c>
      <c r="QN45" s="7" t="s">
        <v>19</v>
      </c>
      <c r="QO45" t="str">
        <f t="shared" ca="1" si="45"/>
        <v/>
      </c>
      <c r="QP45" s="7" t="str">
        <f t="shared" ca="1" si="46"/>
        <v/>
      </c>
      <c r="QQ45" t="str">
        <f t="shared" ca="1" si="47"/>
        <v/>
      </c>
    </row>
    <row r="46" spans="1:459" x14ac:dyDescent="0.25">
      <c r="A46" s="240" t="str">
        <f>IF('Character Sheet'!$B$4="Creature","N","Y")</f>
        <v>Y</v>
      </c>
      <c r="C46" s="75"/>
      <c r="D46" s="76"/>
      <c r="F46" s="75"/>
      <c r="G46" s="76"/>
      <c r="I46" s="75"/>
      <c r="J46" s="85"/>
      <c r="K46" s="85">
        <f t="shared" ca="1" si="9"/>
        <v>4</v>
      </c>
      <c r="L46" s="85">
        <f t="shared" ca="1" si="316"/>
        <v>0</v>
      </c>
      <c r="M46" s="70">
        <f t="shared" ca="1" si="321"/>
        <v>4</v>
      </c>
      <c r="O46" s="222" t="str">
        <f t="shared" ca="1" si="12"/>
        <v>- -</v>
      </c>
      <c r="Q46" s="7" t="str">
        <f t="shared" si="50"/>
        <v/>
      </c>
      <c r="R46" s="9" t="s">
        <v>1254</v>
      </c>
      <c r="S46" s="9"/>
      <c r="T46" s="61" t="str">
        <f>SUBSTITUTE(IFERROR(IFERROR(VLOOKUP(R46,'[1]Skill Statistics'!$A$3:$C$513,2,FALSE),VLOOKUP(Q46,'[1]Skill Statistics'!$A$3:$C$513,2,FALSE)),T45),"R*","ReSt")</f>
        <v>- -</v>
      </c>
      <c r="U46" s="61" t="str">
        <f>IFERROR(IFERROR(VLOOKUP(R46,'[1]Skill Statistics'!$A$3:$C$513,3,FALSE),VLOOKUP(Q46,'[1]Skill Statistics'!$A$3:$C$513,3,FALSE)),U45)</f>
        <v>- -</v>
      </c>
      <c r="V46" s="61" t="str">
        <f>IF(ISNUMBER(SEARCH("Category",R46)),"- -",IFERROR(IFERROR(VLOOKUP(Q46,[1]Professions!$A$4:$AM$288,MATCH(Profession,[1]Professions!$A$1:$AM$1,0),FALSE),VLOOKUP(Q46,Calculations!$B$91:$I$95,8,FALSE)),"- -"))</f>
        <v>- -</v>
      </c>
      <c r="W46" s="60" t="str">
        <f t="shared" si="13"/>
        <v>- -</v>
      </c>
      <c r="X46" s="7" t="str">
        <f ca="1">IFERROR(VLOOKUP(R46,$BS$6:$NR$519,MATCH(ActualLevel,$BS$3:$NR$3,0),FALSE),"- -")</f>
        <v>- -</v>
      </c>
      <c r="Y46" s="7" t="str">
        <f t="shared" si="320"/>
        <v>- -</v>
      </c>
      <c r="Z46" s="7" t="str">
        <f>IFERROR(VLOOKUP(Y46,Charts!$BQ$2:$BR$52,2,FALSE),"- -")</f>
        <v>- -</v>
      </c>
      <c r="AA46" s="7" t="str">
        <f t="shared" ca="1" si="51"/>
        <v>- -</v>
      </c>
      <c r="AB46" s="7" t="str">
        <f t="shared" si="317"/>
        <v>- -</v>
      </c>
      <c r="AC46" s="7"/>
      <c r="AD46" s="7"/>
      <c r="AE46" s="7"/>
      <c r="AF46" s="7"/>
      <c r="AG46" s="7"/>
      <c r="AH46" s="43"/>
      <c r="AI46" s="7"/>
      <c r="AJ46" s="7"/>
      <c r="AK46" s="7">
        <f t="shared" ca="1" si="52"/>
        <v>0</v>
      </c>
      <c r="AL46" s="7"/>
      <c r="AM46" s="69">
        <f>IFERROR(VLOOKUP(R46,'[1]Skill Statistics'!$A$3:$AN$513,MATCH(Profession,'[1]Skill Statistics'!$A$2:$AN$2,0),FALSE),0)</f>
        <v>0</v>
      </c>
      <c r="AN46" s="85">
        <f>IFERROR(VLOOKUP(Q46,'[1]Skill Statistics'!$A$3:$BK$513,MATCH(Archetype,'[1]Skill Statistics'!$A$2:$BK$2,0),FALSE),0)</f>
        <v>0</v>
      </c>
      <c r="AO46" s="85">
        <f>IFERROR(VLOOKUP(Q46,'[1]Skill Statistics'!$A$3:$BB$513,MATCH(Race,'[1]Skill Statistics'!$A$2:$BB$2,0),FALSE),0)</f>
        <v>0</v>
      </c>
      <c r="AP46" s="85">
        <f t="shared" ca="1" si="14"/>
        <v>0</v>
      </c>
      <c r="AQ46" s="70"/>
      <c r="AS46" s="69" t="str">
        <f>IFERROR(VLOOKUP(Q46,'[1]Professional Skills'!$A$4:$AM$288,MATCH(Profession,'[1]Professional Skills'!$A$3:$AM$3,0),FALSE),"- -")</f>
        <v>- -</v>
      </c>
      <c r="AU46" s="7" t="str">
        <f t="shared" si="319"/>
        <v>- -</v>
      </c>
      <c r="AV46" s="7">
        <f t="shared" ca="1" si="318"/>
        <v>0</v>
      </c>
      <c r="AW46" t="str">
        <f t="shared" si="55"/>
        <v/>
      </c>
      <c r="AX46" t="str">
        <f>IFERROR(_xlfn.RANK.EQ(AW46,$AW$5:$AW$568),"")</f>
        <v/>
      </c>
      <c r="AY46">
        <f t="shared" si="3"/>
        <v>0</v>
      </c>
      <c r="AZ46" s="70" t="str">
        <f t="shared" si="53"/>
        <v/>
      </c>
      <c r="BB46" s="69" t="str">
        <f>IFERROR(IF(Q46="Language",VLOOKUP(R46,[1]Cultures!$B$4:$N$218,MATCH(Culture,[1]Cultures!$B$3:$N$3,0),FALSE),VLOOKUP(Q46,[1]Cultures!$B$4:$O$212,MATCH(Culture,[1]Cultures!$B$3:$O$3,0),FALSE)),"- -")</f>
        <v>- -</v>
      </c>
      <c r="BD46">
        <f t="shared" ca="1" si="315"/>
        <v>0</v>
      </c>
      <c r="BE46" t="str">
        <f t="shared" si="262"/>
        <v/>
      </c>
      <c r="BI46" s="7" t="str">
        <f t="shared" si="54"/>
        <v>- -</v>
      </c>
      <c r="BJ46" s="7"/>
      <c r="BK46" s="7"/>
      <c r="BL46" s="70" t="str">
        <f t="shared" si="6"/>
        <v>- -</v>
      </c>
      <c r="BN46" s="69" t="str">
        <f>IFERROR(VLOOKUP(V46,Charts!$BT$2:$BV$14,3,FALSE),"- -")</f>
        <v>- -</v>
      </c>
      <c r="BO46" s="85" t="str">
        <f t="shared" ca="1" si="15"/>
        <v>- -</v>
      </c>
      <c r="BP46" s="70" t="str">
        <f t="shared" ca="1" si="263"/>
        <v>- -</v>
      </c>
      <c r="BR46" s="7">
        <v>41</v>
      </c>
      <c r="BS46" s="9" t="str">
        <f ca="1">VLOOKUP(BR46,$O$3:$R$568,4,FALSE)</f>
        <v>Civil Law</v>
      </c>
      <c r="BT46" s="7" t="str">
        <f ca="1">VLOOKUP(BS46,$R$3:$V$568,5,FALSE)</f>
        <v>2 / 3</v>
      </c>
      <c r="BU46" s="7">
        <f ca="1">VLOOKUP(BT46,Charts!$BT$2:$BV$14,3,FALSE)</f>
        <v>0.84615384615384615</v>
      </c>
      <c r="BV46" s="7" t="str">
        <f t="shared" ca="1" si="56"/>
        <v>2</v>
      </c>
      <c r="BW46" s="7" t="str">
        <f t="shared" ca="1" si="57"/>
        <v>3</v>
      </c>
      <c r="BY46" s="7">
        <f t="shared" ca="1" si="58"/>
        <v>0.55899804667993458</v>
      </c>
      <c r="BZ46" s="7">
        <f t="shared" ca="1" si="59"/>
        <v>0.28715579947391157</v>
      </c>
      <c r="CA46" s="7">
        <f t="shared" ca="1" si="60"/>
        <v>1</v>
      </c>
      <c r="CB46" s="7" t="str">
        <f t="shared" ca="1" si="61"/>
        <v>2</v>
      </c>
      <c r="CC46" s="7">
        <f ca="1">IFERROR(IF(CC45+CB46&gt;CD$4,CC45,CC45+CB46),"")</f>
        <v>38</v>
      </c>
      <c r="CD46" s="7">
        <f t="shared" ca="1" si="264"/>
        <v>0</v>
      </c>
      <c r="CE46" s="7">
        <f t="shared" ca="1" si="62"/>
        <v>0.84855806351181606</v>
      </c>
      <c r="CF46" s="7">
        <f t="shared" ca="1" si="63"/>
        <v>-2.4042173579699178E-3</v>
      </c>
      <c r="CG46" s="7">
        <f t="shared" ca="1" si="64"/>
        <v>0</v>
      </c>
      <c r="CH46" s="7">
        <f t="shared" ca="1" si="65"/>
        <v>0</v>
      </c>
      <c r="CI46" s="7">
        <f ca="1">IFERROR(IF(CI45+CH46&gt;CJ$4,CI45,CI45+CH46),"")</f>
        <v>56</v>
      </c>
      <c r="CJ46" s="7">
        <f t="shared" ca="1" si="265"/>
        <v>0</v>
      </c>
      <c r="CK46" s="7">
        <f t="shared" ca="1" si="66"/>
        <v>0.78347133569473004</v>
      </c>
      <c r="CL46" s="7">
        <f t="shared" ca="1" si="67"/>
        <v>6.2682510459116103E-2</v>
      </c>
      <c r="CM46" s="7">
        <f t="shared" ca="1" si="68"/>
        <v>1</v>
      </c>
      <c r="CN46" s="7" t="str">
        <f t="shared" ca="1" si="69"/>
        <v>2</v>
      </c>
      <c r="CO46" s="7">
        <f ca="1">IFERROR(IF(CO45+CN46&gt;CP$4,CO45,CO45+CN46),"")</f>
        <v>59</v>
      </c>
      <c r="CP46" s="7">
        <f t="shared" ca="1" si="266"/>
        <v>0</v>
      </c>
      <c r="CQ46" s="7">
        <f t="shared" ca="1" si="70"/>
        <v>0.12311477845010044</v>
      </c>
      <c r="CR46" s="7">
        <f t="shared" ca="1" si="71"/>
        <v>0.72303906770374571</v>
      </c>
      <c r="CS46" s="7">
        <f t="shared" ca="1" si="72"/>
        <v>1</v>
      </c>
      <c r="CT46" s="7" t="str">
        <f t="shared" ca="1" si="73"/>
        <v>2</v>
      </c>
      <c r="CU46" s="7">
        <f ca="1">IFERROR(IF(CU45+CT46&gt;CV$4,CU45,CU45+CT46),"")</f>
        <v>59</v>
      </c>
      <c r="CV46" s="7">
        <f t="shared" ca="1" si="267"/>
        <v>0</v>
      </c>
      <c r="CW46" s="7">
        <f t="shared" ca="1" si="74"/>
        <v>0.7893513881699078</v>
      </c>
      <c r="CX46" s="7">
        <f t="shared" ca="1" si="75"/>
        <v>5.6802457983938348E-2</v>
      </c>
      <c r="CY46" s="7">
        <f t="shared" ca="1" si="76"/>
        <v>1</v>
      </c>
      <c r="CZ46" s="7" t="str">
        <f t="shared" ca="1" si="77"/>
        <v>2</v>
      </c>
      <c r="DA46" s="7">
        <f ca="1">IFERROR(IF(DA45+CZ46&gt;DB$4,DA45,DA45+CZ46),"")</f>
        <v>60</v>
      </c>
      <c r="DB46" s="7">
        <f t="shared" ca="1" si="268"/>
        <v>0</v>
      </c>
      <c r="DC46" s="7">
        <f t="shared" ca="1" si="78"/>
        <v>3.9961576068526239E-2</v>
      </c>
      <c r="DD46" s="7">
        <f t="shared" ca="1" si="79"/>
        <v>0.80619227008531991</v>
      </c>
      <c r="DE46" s="7">
        <f t="shared" ca="1" si="80"/>
        <v>2</v>
      </c>
      <c r="DF46" s="7">
        <f t="shared" ca="1" si="81"/>
        <v>5</v>
      </c>
      <c r="DG46" s="7">
        <f ca="1">IFERROR(IF(DG45+DF46&gt;DH$4,DG45,DG45+DF46),"")</f>
        <v>60</v>
      </c>
      <c r="DH46" s="7">
        <f t="shared" ca="1" si="269"/>
        <v>0</v>
      </c>
      <c r="DI46" s="7">
        <f t="shared" ca="1" si="82"/>
        <v>0.46934437613345636</v>
      </c>
      <c r="DJ46" s="7">
        <f t="shared" ca="1" si="83"/>
        <v>0.37680947002038978</v>
      </c>
      <c r="DK46" s="7">
        <f t="shared" ca="1" si="84"/>
        <v>1</v>
      </c>
      <c r="DL46" s="7" t="str">
        <f t="shared" ca="1" si="85"/>
        <v>2</v>
      </c>
      <c r="DM46" s="7">
        <f ca="1">IFERROR(IF(DM45+DL46&gt;DN$4,DM45,DM45+DL46),"")</f>
        <v>60</v>
      </c>
      <c r="DN46" s="7">
        <f t="shared" ca="1" si="270"/>
        <v>0</v>
      </c>
      <c r="DO46" s="7">
        <f t="shared" ca="1" si="86"/>
        <v>0.31787552295350774</v>
      </c>
      <c r="DP46" s="7">
        <f t="shared" ca="1" si="87"/>
        <v>0.52827832320033841</v>
      </c>
      <c r="DQ46" s="7">
        <f t="shared" ca="1" si="88"/>
        <v>1</v>
      </c>
      <c r="DR46" s="7" t="str">
        <f t="shared" ca="1" si="89"/>
        <v>2</v>
      </c>
      <c r="DS46" s="7">
        <f ca="1">IFERROR(IF(DS45+DR46&gt;DT$4,DS45,DS45+DR46),"")</f>
        <v>59</v>
      </c>
      <c r="DT46" s="7">
        <f t="shared" ca="1" si="271"/>
        <v>0</v>
      </c>
      <c r="DU46" s="7">
        <f t="shared" ca="1" si="90"/>
        <v>0.96606584081151314</v>
      </c>
      <c r="DV46" s="7">
        <f t="shared" ca="1" si="91"/>
        <v>-0.119911994657667</v>
      </c>
      <c r="DW46" s="7">
        <f t="shared" ca="1" si="92"/>
        <v>0</v>
      </c>
      <c r="DX46" s="7">
        <f t="shared" ca="1" si="93"/>
        <v>0</v>
      </c>
      <c r="DY46" s="7">
        <f ca="1">IFERROR(IF(DY45+DX46&gt;DZ$4,DY45,DY45+DX46),"")</f>
        <v>59</v>
      </c>
      <c r="DZ46" s="7">
        <f t="shared" ca="1" si="272"/>
        <v>0</v>
      </c>
      <c r="EA46" s="7">
        <f t="shared" ca="1" si="94"/>
        <v>0.56014380046120016</v>
      </c>
      <c r="EB46" s="7">
        <f t="shared" ca="1" si="95"/>
        <v>0.28601004569264599</v>
      </c>
      <c r="EC46" s="7">
        <f t="shared" ca="1" si="96"/>
        <v>1</v>
      </c>
      <c r="ED46" s="7" t="str">
        <f t="shared" ca="1" si="97"/>
        <v>2</v>
      </c>
      <c r="EE46" s="7">
        <f ca="1">IFERROR(IF(EE45+ED46&gt;EF$4,EE45,EE45+ED46),"")</f>
        <v>60</v>
      </c>
      <c r="EF46" s="7">
        <f t="shared" ca="1" si="273"/>
        <v>0</v>
      </c>
      <c r="EG46" s="7">
        <f t="shared" ca="1" si="98"/>
        <v>1.589244129719225E-2</v>
      </c>
      <c r="EH46" s="7">
        <f t="shared" ca="1" si="99"/>
        <v>0.8302614048566539</v>
      </c>
      <c r="EI46" s="7">
        <f t="shared" ca="1" si="100"/>
        <v>2</v>
      </c>
      <c r="EJ46" s="7">
        <f t="shared" ca="1" si="101"/>
        <v>5</v>
      </c>
      <c r="EK46" s="7">
        <f ca="1">IFERROR(IF(EK45+EJ46&gt;EL$4,EK45,EK45+EJ46),"")</f>
        <v>60</v>
      </c>
      <c r="EL46" s="7">
        <f t="shared" ca="1" si="274"/>
        <v>0</v>
      </c>
      <c r="EM46" s="7">
        <f t="shared" ca="1" si="102"/>
        <v>0.33244028657893587</v>
      </c>
      <c r="EN46" s="7">
        <f t="shared" ca="1" si="103"/>
        <v>0.51371355957491027</v>
      </c>
      <c r="EO46" s="7">
        <f t="shared" ca="1" si="104"/>
        <v>1</v>
      </c>
      <c r="EP46" s="7" t="str">
        <f t="shared" ca="1" si="105"/>
        <v>2</v>
      </c>
      <c r="EQ46" s="7">
        <f ca="1">IFERROR(IF(EQ45+EP46&gt;ER$4,EQ45,EQ45+EP46),"")</f>
        <v>60</v>
      </c>
      <c r="ER46" s="7">
        <f t="shared" ca="1" si="275"/>
        <v>1</v>
      </c>
      <c r="ES46" s="7">
        <f t="shared" ca="1" si="106"/>
        <v>0.98755339599961267</v>
      </c>
      <c r="ET46" s="7">
        <f t="shared" ca="1" si="107"/>
        <v>-0.14139954984576653</v>
      </c>
      <c r="EU46" s="7">
        <f t="shared" ca="1" si="108"/>
        <v>0</v>
      </c>
      <c r="EV46" s="7">
        <f t="shared" ca="1" si="109"/>
        <v>0</v>
      </c>
      <c r="EW46" s="7">
        <f ca="1">IFERROR(IF(EW45+EV46&gt;EX$4,EW45,EW45+EV46),"")</f>
        <v>59</v>
      </c>
      <c r="EX46" s="7">
        <f t="shared" ca="1" si="276"/>
        <v>1</v>
      </c>
      <c r="EY46" s="7">
        <f t="shared" ca="1" si="110"/>
        <v>3.8216218250226475E-2</v>
      </c>
      <c r="EZ46" s="7">
        <f t="shared" ca="1" si="111"/>
        <v>0.80793762790361967</v>
      </c>
      <c r="FA46" s="7">
        <f t="shared" ca="1" si="112"/>
        <v>2</v>
      </c>
      <c r="FB46" s="7">
        <f t="shared" ca="1" si="113"/>
        <v>5</v>
      </c>
      <c r="FC46" s="7">
        <f ca="1">IFERROR(IF(FC45+FB46&gt;FD$4,FC45,FC45+FB46),"")</f>
        <v>59</v>
      </c>
      <c r="FD46" s="7">
        <f t="shared" ca="1" si="277"/>
        <v>1</v>
      </c>
      <c r="FE46" s="7">
        <f t="shared" ca="1" si="114"/>
        <v>0.12713143246745828</v>
      </c>
      <c r="FF46" s="7">
        <f t="shared" ca="1" si="115"/>
        <v>0.71902241368638786</v>
      </c>
      <c r="FG46" s="7">
        <f t="shared" ca="1" si="116"/>
        <v>1</v>
      </c>
      <c r="FH46" s="7" t="str">
        <f t="shared" ca="1" si="117"/>
        <v>2</v>
      </c>
      <c r="FI46" s="7">
        <f ca="1">IFERROR(IF(FI45+FH46&gt;FJ$4,FI45,FI45+FH46),"")</f>
        <v>59</v>
      </c>
      <c r="FJ46" s="7">
        <f t="shared" ca="1" si="278"/>
        <v>1</v>
      </c>
      <c r="FK46" s="7">
        <f t="shared" ca="1" si="118"/>
        <v>0.30857528206151497</v>
      </c>
      <c r="FL46" s="7">
        <f t="shared" ca="1" si="119"/>
        <v>0.53757856409233118</v>
      </c>
      <c r="FM46" s="7">
        <f t="shared" ca="1" si="120"/>
        <v>1</v>
      </c>
      <c r="FN46" s="7" t="str">
        <f t="shared" ca="1" si="121"/>
        <v>2</v>
      </c>
      <c r="FO46" s="7">
        <f ca="1">IFERROR(IF(FO45+FN46&gt;FP$4,FO45,FO45+FN46),"")</f>
        <v>60</v>
      </c>
      <c r="FP46" s="7">
        <f t="shared" ca="1" si="279"/>
        <v>1</v>
      </c>
      <c r="FQ46" s="7">
        <f t="shared" ca="1" si="122"/>
        <v>0.73149638419469309</v>
      </c>
      <c r="FR46" s="7">
        <f t="shared" ca="1" si="123"/>
        <v>0.11465746195915305</v>
      </c>
      <c r="FS46" s="7">
        <f t="shared" ca="1" si="124"/>
        <v>1</v>
      </c>
      <c r="FT46" s="7" t="str">
        <f t="shared" ca="1" si="125"/>
        <v>2</v>
      </c>
      <c r="FU46" s="7">
        <f ca="1">IFERROR(IF(FU45+FT46&gt;FV$4,FU45,FU45+FT46),"")</f>
        <v>60</v>
      </c>
      <c r="FV46" s="7">
        <f t="shared" ca="1" si="280"/>
        <v>1</v>
      </c>
      <c r="FW46" s="7">
        <f t="shared" ca="1" si="126"/>
        <v>0.36844119635821548</v>
      </c>
      <c r="FX46" s="7">
        <f t="shared" ca="1" si="127"/>
        <v>0.47771264979563066</v>
      </c>
      <c r="FY46" s="7">
        <f t="shared" ca="1" si="128"/>
        <v>1</v>
      </c>
      <c r="FZ46" s="7" t="str">
        <f t="shared" ca="1" si="129"/>
        <v>2</v>
      </c>
      <c r="GA46" s="7">
        <f ca="1">IFERROR(IF(GA45+FZ46&gt;GB$4,GA45,GA45+FZ46),"")</f>
        <v>59</v>
      </c>
      <c r="GB46" s="7">
        <f t="shared" ca="1" si="281"/>
        <v>1</v>
      </c>
      <c r="GC46" s="7">
        <f t="shared" ca="1" si="130"/>
        <v>2.9739127737523741E-2</v>
      </c>
      <c r="GD46" s="7">
        <f t="shared" ca="1" si="131"/>
        <v>0.8164147184163224</v>
      </c>
      <c r="GE46" s="7">
        <f t="shared" ca="1" si="132"/>
        <v>2</v>
      </c>
      <c r="GF46" s="7">
        <f t="shared" ca="1" si="133"/>
        <v>5</v>
      </c>
      <c r="GG46" s="7">
        <f ca="1">IFERROR(IF(GG45+GF46&gt;GH$4,GG45,GG45+GF46),"")</f>
        <v>59</v>
      </c>
      <c r="GH46" s="7">
        <f t="shared" ca="1" si="282"/>
        <v>1</v>
      </c>
      <c r="GI46" s="7">
        <f t="shared" ca="1" si="134"/>
        <v>0.85267577690686269</v>
      </c>
      <c r="GJ46" s="7">
        <f t="shared" ca="1" si="135"/>
        <v>-6.5219307530165471E-3</v>
      </c>
      <c r="GK46" s="7">
        <f t="shared" ca="1" si="136"/>
        <v>0</v>
      </c>
      <c r="GL46" s="7">
        <f t="shared" ca="1" si="137"/>
        <v>0</v>
      </c>
      <c r="GM46" s="7">
        <f ca="1">IFERROR(IF(GM45+GL46&gt;GN$4,GM45,GM45+GL46),"")</f>
        <v>59</v>
      </c>
      <c r="GN46" s="7">
        <f t="shared" ca="1" si="283"/>
        <v>1</v>
      </c>
      <c r="GO46" s="7">
        <f t="shared" ca="1" si="138"/>
        <v>0.17723006270610242</v>
      </c>
      <c r="GP46" s="7">
        <f t="shared" ca="1" si="139"/>
        <v>0.66892378344774373</v>
      </c>
      <c r="GQ46" s="7">
        <f t="shared" ca="1" si="140"/>
        <v>1</v>
      </c>
      <c r="GR46" s="7" t="str">
        <f t="shared" ca="1" si="141"/>
        <v>2</v>
      </c>
      <c r="GS46" s="7">
        <f ca="1">IFERROR(IF(GS45+GR46&gt;GT$4,GS45,GS45+GR46),"")</f>
        <v>60</v>
      </c>
      <c r="GT46" s="7">
        <f t="shared" ca="1" si="284"/>
        <v>1</v>
      </c>
      <c r="GU46" s="7">
        <f t="shared" ca="1" si="142"/>
        <v>0.31110683908575743</v>
      </c>
      <c r="GV46" s="7">
        <f t="shared" ca="1" si="143"/>
        <v>0.53504700706808872</v>
      </c>
      <c r="GW46" s="7">
        <f t="shared" ca="1" si="144"/>
        <v>1</v>
      </c>
      <c r="GX46" s="7" t="str">
        <f t="shared" ca="1" si="145"/>
        <v>2</v>
      </c>
      <c r="GY46" s="7">
        <f ca="1">IFERROR(IF(GY45+GX46&gt;GZ$4,GY45,GY45+GX46),"")</f>
        <v>60</v>
      </c>
      <c r="GZ46" s="7">
        <f t="shared" ca="1" si="285"/>
        <v>1</v>
      </c>
      <c r="HA46" s="7">
        <f t="shared" ca="1" si="146"/>
        <v>0.81336002011972885</v>
      </c>
      <c r="HB46" s="7">
        <f t="shared" ca="1" si="147"/>
        <v>3.279382603411729E-2</v>
      </c>
      <c r="HC46" s="7">
        <f t="shared" ca="1" si="148"/>
        <v>1</v>
      </c>
      <c r="HD46" s="7" t="str">
        <f t="shared" ca="1" si="149"/>
        <v>2</v>
      </c>
      <c r="HE46" s="7">
        <f ca="1">IFERROR(IF(HE45+HD46&gt;HF$4,HE45,HE45+HD46),"")</f>
        <v>60</v>
      </c>
      <c r="HF46" s="7">
        <f t="shared" ca="1" si="286"/>
        <v>1</v>
      </c>
      <c r="HG46" s="7">
        <f t="shared" ca="1" si="150"/>
        <v>0.60513621133387818</v>
      </c>
      <c r="HH46" s="7">
        <f t="shared" ca="1" si="151"/>
        <v>0.24101763481996796</v>
      </c>
      <c r="HI46" s="7">
        <f t="shared" ca="1" si="152"/>
        <v>1</v>
      </c>
      <c r="HJ46" s="7" t="str">
        <f t="shared" ca="1" si="153"/>
        <v>2</v>
      </c>
      <c r="HK46" s="7">
        <f ca="1">IFERROR(IF(HK45+HJ46&gt;HL$4,HK45,HK45+HJ46),"")</f>
        <v>60</v>
      </c>
      <c r="HL46" s="7">
        <f t="shared" ca="1" si="287"/>
        <v>1</v>
      </c>
      <c r="HM46" s="7">
        <f t="shared" ca="1" si="154"/>
        <v>0.24657019147671533</v>
      </c>
      <c r="HN46" s="7">
        <f t="shared" ca="1" si="155"/>
        <v>0.59958365467713082</v>
      </c>
      <c r="HO46" s="7">
        <f t="shared" ca="1" si="156"/>
        <v>1</v>
      </c>
      <c r="HP46" s="7" t="str">
        <f t="shared" ca="1" si="157"/>
        <v>2</v>
      </c>
      <c r="HQ46" s="7">
        <f ca="1">IFERROR(IF(HQ45+HP46&gt;HR$4,HQ45,HQ45+HP46),"")</f>
        <v>60</v>
      </c>
      <c r="HR46" s="7">
        <f t="shared" ca="1" si="288"/>
        <v>1</v>
      </c>
      <c r="HS46" s="7">
        <f t="shared" ca="1" si="158"/>
        <v>0.92696287986597825</v>
      </c>
      <c r="HT46" s="7">
        <f t="shared" ca="1" si="159"/>
        <v>-8.0809033712132106E-2</v>
      </c>
      <c r="HU46" s="7">
        <f t="shared" ca="1" si="160"/>
        <v>0</v>
      </c>
      <c r="HV46" s="7">
        <f t="shared" ca="1" si="161"/>
        <v>0</v>
      </c>
      <c r="HW46" s="7">
        <f ca="1">IFERROR(IF(HW45+HV46&gt;HX$4,HW45,HW45+HV46),"")</f>
        <v>60</v>
      </c>
      <c r="HX46" s="7">
        <f t="shared" ca="1" si="289"/>
        <v>1</v>
      </c>
      <c r="HY46" s="7">
        <f t="shared" ca="1" si="162"/>
        <v>0.21802808695875564</v>
      </c>
      <c r="HZ46" s="7">
        <f t="shared" ca="1" si="163"/>
        <v>0.62812575919509051</v>
      </c>
      <c r="IA46" s="7">
        <f t="shared" ca="1" si="164"/>
        <v>1</v>
      </c>
      <c r="IB46" s="7" t="str">
        <f t="shared" ca="1" si="165"/>
        <v>2</v>
      </c>
      <c r="IC46" s="7">
        <f ca="1">IFERROR(IF(IC45+IB46&gt;ID$4,IC45,IC45+IB46),"")</f>
        <v>59</v>
      </c>
      <c r="ID46" s="7">
        <f t="shared" ca="1" si="290"/>
        <v>1</v>
      </c>
      <c r="IE46" s="7">
        <f t="shared" ca="1" si="166"/>
        <v>0.2258338483105955</v>
      </c>
      <c r="IF46" s="7">
        <f t="shared" ca="1" si="167"/>
        <v>0.62031999784325065</v>
      </c>
      <c r="IG46" s="7">
        <f t="shared" ca="1" si="168"/>
        <v>1</v>
      </c>
      <c r="IH46" s="7" t="str">
        <f t="shared" ca="1" si="169"/>
        <v>2</v>
      </c>
      <c r="II46" s="7">
        <f ca="1">IFERROR(IF(II45+IH46&gt;IJ$4,II45,II45+IH46),"")</f>
        <v>59</v>
      </c>
      <c r="IJ46" s="7">
        <f t="shared" ca="1" si="291"/>
        <v>1</v>
      </c>
      <c r="IK46" s="7">
        <f t="shared" ca="1" si="170"/>
        <v>5.3252468419182075E-2</v>
      </c>
      <c r="IL46" s="7">
        <f t="shared" ca="1" si="171"/>
        <v>0.79290137773466407</v>
      </c>
      <c r="IM46" s="7">
        <f t="shared" ca="1" si="172"/>
        <v>1</v>
      </c>
      <c r="IN46" s="7" t="str">
        <f t="shared" ca="1" si="173"/>
        <v>2</v>
      </c>
      <c r="IO46" s="7">
        <f ca="1">IFERROR(IF(IO45+IN46&gt;IP$4,IO45,IO45+IN46),"")</f>
        <v>60</v>
      </c>
      <c r="IP46" s="7">
        <f t="shared" ca="1" si="292"/>
        <v>1</v>
      </c>
      <c r="IQ46" s="7">
        <f t="shared" ca="1" si="174"/>
        <v>0.6536905012968961</v>
      </c>
      <c r="IR46" s="7">
        <f t="shared" ca="1" si="175"/>
        <v>0.19246334485695005</v>
      </c>
      <c r="IS46" s="7">
        <f t="shared" ca="1" si="176"/>
        <v>1</v>
      </c>
      <c r="IT46" s="7" t="str">
        <f t="shared" ca="1" si="177"/>
        <v>2</v>
      </c>
      <c r="IU46" s="7">
        <f ca="1">IFERROR(IF(IU45+IT46&gt;IV$4,IU45,IU45+IT46),"")</f>
        <v>60</v>
      </c>
      <c r="IV46" s="7">
        <f t="shared" ca="1" si="293"/>
        <v>1</v>
      </c>
      <c r="IW46" s="7">
        <f t="shared" ca="1" si="178"/>
        <v>0.9236601093225455</v>
      </c>
      <c r="IX46" s="7">
        <f t="shared" ca="1" si="179"/>
        <v>-7.7506263168699352E-2</v>
      </c>
      <c r="IY46" s="7">
        <f t="shared" ca="1" si="180"/>
        <v>0</v>
      </c>
      <c r="IZ46" s="7">
        <f t="shared" ca="1" si="181"/>
        <v>0</v>
      </c>
      <c r="JA46" s="7">
        <f ca="1">IFERROR(IF(JA45+IZ46&gt;JB$4,JA45,JA45+IZ46),"")</f>
        <v>60</v>
      </c>
      <c r="JB46" s="7">
        <f t="shared" ca="1" si="294"/>
        <v>1</v>
      </c>
      <c r="JC46" s="7">
        <f t="shared" ca="1" si="182"/>
        <v>0.74433004972401517</v>
      </c>
      <c r="JD46" s="7">
        <f t="shared" ca="1" si="183"/>
        <v>0.10182379642983097</v>
      </c>
      <c r="JE46" s="7">
        <f t="shared" ca="1" si="184"/>
        <v>1</v>
      </c>
      <c r="JF46" s="7" t="str">
        <f t="shared" ca="1" si="185"/>
        <v>2</v>
      </c>
      <c r="JG46" s="7">
        <f ca="1">IFERROR(IF(JG45+JF46&gt;JH$4,JG45,JG45+JF46),"")</f>
        <v>59</v>
      </c>
      <c r="JH46" s="7">
        <f t="shared" ca="1" si="295"/>
        <v>1</v>
      </c>
      <c r="JI46" s="7">
        <f t="shared" ca="1" si="186"/>
        <v>0.45440008544600552</v>
      </c>
      <c r="JJ46" s="7">
        <f t="shared" ca="1" si="187"/>
        <v>0.39175376070784063</v>
      </c>
      <c r="JK46" s="7">
        <f t="shared" ca="1" si="188"/>
        <v>1</v>
      </c>
      <c r="JL46" s="7" t="str">
        <f t="shared" ca="1" si="189"/>
        <v>2</v>
      </c>
      <c r="JM46" s="7">
        <f ca="1">IFERROR(IF(JM45+JL46&gt;JN$4,JM45,JM45+JL46),"")</f>
        <v>59</v>
      </c>
      <c r="JN46" s="7">
        <f t="shared" ca="1" si="296"/>
        <v>1</v>
      </c>
      <c r="JO46" s="7">
        <f t="shared" ca="1" si="190"/>
        <v>0.88003850189827937</v>
      </c>
      <c r="JP46" s="7">
        <f t="shared" ca="1" si="191"/>
        <v>-3.3884655744433223E-2</v>
      </c>
      <c r="JQ46" s="7">
        <f t="shared" ca="1" si="192"/>
        <v>0</v>
      </c>
      <c r="JR46" s="7">
        <f t="shared" ca="1" si="193"/>
        <v>0</v>
      </c>
      <c r="JS46" s="7">
        <f ca="1">IFERROR(IF(JS45+JR46&gt;JT$4,JS45,JS45+JR46),"")</f>
        <v>60</v>
      </c>
      <c r="JT46" s="7">
        <f t="shared" ca="1" si="297"/>
        <v>1</v>
      </c>
      <c r="JU46" s="7">
        <f t="shared" ca="1" si="194"/>
        <v>0.52487322333619646</v>
      </c>
      <c r="JV46" s="7">
        <f t="shared" ca="1" si="195"/>
        <v>0.32128062281764969</v>
      </c>
      <c r="JW46" s="7">
        <f t="shared" ca="1" si="196"/>
        <v>1</v>
      </c>
      <c r="JX46" s="7" t="str">
        <f t="shared" ca="1" si="197"/>
        <v>2</v>
      </c>
      <c r="JY46" s="7">
        <f ca="1">IFERROR(IF(JY45+JX46&gt;JZ$4,JY45,JY45+JX46),"")</f>
        <v>60</v>
      </c>
      <c r="JZ46" s="7">
        <f t="shared" ca="1" si="298"/>
        <v>1</v>
      </c>
      <c r="KA46" s="7">
        <f t="shared" ca="1" si="198"/>
        <v>0.97976087117696942</v>
      </c>
      <c r="KB46" s="7">
        <f t="shared" ca="1" si="199"/>
        <v>-0.13360702502312327</v>
      </c>
      <c r="KC46" s="7">
        <f t="shared" ca="1" si="200"/>
        <v>0</v>
      </c>
      <c r="KD46" s="7">
        <f t="shared" ca="1" si="201"/>
        <v>0</v>
      </c>
      <c r="KE46" s="7">
        <f ca="1">IFERROR(IF(KE45+KD46&gt;KF$4,KE45,KE45+KD46),"")</f>
        <v>60</v>
      </c>
      <c r="KF46" s="7">
        <f t="shared" ca="1" si="299"/>
        <v>1</v>
      </c>
      <c r="KG46" s="7">
        <f t="shared" ca="1" si="202"/>
        <v>8.3801756205351019E-2</v>
      </c>
      <c r="KH46" s="7">
        <f t="shared" ca="1" si="203"/>
        <v>0.76235208994849513</v>
      </c>
      <c r="KI46" s="7">
        <f t="shared" ca="1" si="204"/>
        <v>1</v>
      </c>
      <c r="KJ46" s="7" t="str">
        <f t="shared" ca="1" si="205"/>
        <v>2</v>
      </c>
      <c r="KK46" s="7">
        <f ca="1">IFERROR(IF(KK45+KJ46&gt;KL$4,KK45,KK45+KJ46),"")</f>
        <v>59</v>
      </c>
      <c r="KL46" s="7">
        <f t="shared" ca="1" si="300"/>
        <v>1</v>
      </c>
      <c r="KM46" s="7">
        <f t="shared" ca="1" si="206"/>
        <v>0.22393447593170668</v>
      </c>
      <c r="KN46" s="7">
        <f t="shared" ca="1" si="207"/>
        <v>0.62221937022213947</v>
      </c>
      <c r="KO46" s="7">
        <f t="shared" ca="1" si="208"/>
        <v>1</v>
      </c>
      <c r="KP46" s="7" t="str">
        <f t="shared" ca="1" si="209"/>
        <v>2</v>
      </c>
      <c r="KQ46" s="7">
        <f ca="1">IFERROR(IF(KQ45+KP46&gt;KR$4,KQ45,KQ45+KP46),"")</f>
        <v>59</v>
      </c>
      <c r="KR46" s="7">
        <f t="shared" ca="1" si="301"/>
        <v>1</v>
      </c>
      <c r="KS46" s="7">
        <f t="shared" ca="1" si="210"/>
        <v>0.14154673868741785</v>
      </c>
      <c r="KT46" s="7">
        <f t="shared" ca="1" si="211"/>
        <v>0.7046071074664283</v>
      </c>
      <c r="KU46" s="7">
        <f t="shared" ca="1" si="212"/>
        <v>1</v>
      </c>
      <c r="KV46" s="7" t="str">
        <f t="shared" ca="1" si="213"/>
        <v>2</v>
      </c>
      <c r="KW46" s="7">
        <f ca="1">IFERROR(IF(KW45+KV46&gt;KX$4,KW45,KW45+KV46),"")</f>
        <v>58</v>
      </c>
      <c r="KX46" s="7">
        <f t="shared" ca="1" si="302"/>
        <v>2</v>
      </c>
      <c r="KY46" s="7">
        <f t="shared" ca="1" si="214"/>
        <v>0.16057785834311822</v>
      </c>
      <c r="KZ46" s="7">
        <f t="shared" ca="1" si="215"/>
        <v>0.68557598781072793</v>
      </c>
      <c r="LA46" s="7">
        <f t="shared" ca="1" si="216"/>
        <v>1</v>
      </c>
      <c r="LB46" s="7" t="str">
        <f t="shared" ca="1" si="217"/>
        <v>2</v>
      </c>
      <c r="LC46" s="7">
        <f ca="1">IFERROR(IF(LC45+LB46&gt;LD$4,LC45,LC45+LB46),"")</f>
        <v>59</v>
      </c>
      <c r="LD46" s="7">
        <f t="shared" ca="1" si="303"/>
        <v>2</v>
      </c>
      <c r="LE46" s="7">
        <f t="shared" ca="1" si="218"/>
        <v>0.21411695725382485</v>
      </c>
      <c r="LF46" s="7">
        <f t="shared" ca="1" si="219"/>
        <v>0.6320368889000213</v>
      </c>
      <c r="LG46" s="7">
        <f t="shared" ca="1" si="220"/>
        <v>1</v>
      </c>
      <c r="LH46" s="7" t="str">
        <f t="shared" ca="1" si="221"/>
        <v>2</v>
      </c>
      <c r="LI46" s="7">
        <f ca="1">IFERROR(IF(LI45+LH46&gt;LJ$4,LI45,LI45+LH46),"")</f>
        <v>59</v>
      </c>
      <c r="LJ46" s="7">
        <f t="shared" ca="1" si="304"/>
        <v>2</v>
      </c>
      <c r="LK46" s="7">
        <f t="shared" ca="1" si="222"/>
        <v>0.38308059417379448</v>
      </c>
      <c r="LL46" s="7">
        <f t="shared" ca="1" si="223"/>
        <v>0.46307325198005167</v>
      </c>
      <c r="LM46" s="7">
        <f t="shared" ca="1" si="224"/>
        <v>1</v>
      </c>
      <c r="LN46" s="7" t="str">
        <f t="shared" ca="1" si="225"/>
        <v>2</v>
      </c>
      <c r="LO46" s="7">
        <f ca="1">IFERROR(IF(LO45+LN46&gt;LP$4,LO45,LO45+LN46),"")</f>
        <v>60</v>
      </c>
      <c r="LP46" s="7">
        <f t="shared" ca="1" si="305"/>
        <v>2</v>
      </c>
      <c r="LQ46" s="7">
        <f t="shared" ca="1" si="226"/>
        <v>0.68661308549440814</v>
      </c>
      <c r="LR46" s="7">
        <f t="shared" ca="1" si="227"/>
        <v>0.15954076065943801</v>
      </c>
      <c r="LS46" s="7">
        <f t="shared" ca="1" si="228"/>
        <v>1</v>
      </c>
      <c r="LT46" s="7" t="str">
        <f t="shared" ca="1" si="229"/>
        <v>2</v>
      </c>
      <c r="LU46" s="7">
        <f ca="1">IFERROR(IF(LU45+LT46&gt;LV$4,LU45,LU45+LT46),"")</f>
        <v>60</v>
      </c>
      <c r="LV46" s="7">
        <f t="shared" ca="1" si="306"/>
        <v>2</v>
      </c>
      <c r="LW46" s="7">
        <f t="shared" ca="1" si="230"/>
        <v>7.9591078831072748E-3</v>
      </c>
      <c r="LX46" s="7">
        <f t="shared" ca="1" si="231"/>
        <v>0.83819473827073887</v>
      </c>
      <c r="LY46" s="7">
        <f t="shared" ca="1" si="232"/>
        <v>2</v>
      </c>
      <c r="LZ46" s="7">
        <f t="shared" ca="1" si="233"/>
        <v>5</v>
      </c>
      <c r="MA46" s="7">
        <f ca="1">IFERROR(IF(MA45+LZ46&gt;MB$4,MA45,MA45+LZ46),"")</f>
        <v>58</v>
      </c>
      <c r="MB46" s="7">
        <f t="shared" ca="1" si="307"/>
        <v>2</v>
      </c>
      <c r="MC46" s="7">
        <f t="shared" ca="1" si="234"/>
        <v>0.99839930981979874</v>
      </c>
      <c r="MD46" s="7">
        <f t="shared" ca="1" si="235"/>
        <v>-0.1522454636659526</v>
      </c>
      <c r="ME46" s="7">
        <f t="shared" ca="1" si="236"/>
        <v>0</v>
      </c>
      <c r="MF46" s="7">
        <f t="shared" ca="1" si="237"/>
        <v>0</v>
      </c>
      <c r="MG46" s="7">
        <f ca="1">IFERROR(IF(MG45+MF46&gt;MH$4,MG45,MG45+MF46),"")</f>
        <v>60</v>
      </c>
      <c r="MH46" s="7">
        <f t="shared" ca="1" si="308"/>
        <v>2</v>
      </c>
      <c r="MI46" s="7">
        <f t="shared" ca="1" si="238"/>
        <v>0.98148213344418489</v>
      </c>
      <c r="MJ46" s="7">
        <f t="shared" ca="1" si="239"/>
        <v>-0.13532828729033874</v>
      </c>
      <c r="MK46" s="7">
        <f t="shared" ca="1" si="240"/>
        <v>0</v>
      </c>
      <c r="ML46" s="7">
        <f t="shared" ca="1" si="241"/>
        <v>0</v>
      </c>
      <c r="MM46" s="7">
        <f ca="1">IFERROR(IF(MM45+ML46&gt;MN$4,MM45,MM45+ML46),"")</f>
        <v>60</v>
      </c>
      <c r="MN46" s="7">
        <f t="shared" ca="1" si="309"/>
        <v>2</v>
      </c>
      <c r="MO46" s="7">
        <f t="shared" ca="1" si="242"/>
        <v>0.75166525000515294</v>
      </c>
      <c r="MP46" s="7">
        <f t="shared" ca="1" si="243"/>
        <v>9.4488596148693205E-2</v>
      </c>
      <c r="MQ46" s="7">
        <f t="shared" ca="1" si="244"/>
        <v>1</v>
      </c>
      <c r="MR46" s="7" t="str">
        <f t="shared" ca="1" si="245"/>
        <v>2</v>
      </c>
      <c r="MS46" s="7">
        <f ca="1">IFERROR(IF(MS45+MR46&gt;MT$4,MS45,MS45+MR46),"")</f>
        <v>59</v>
      </c>
      <c r="MT46" s="7">
        <f t="shared" ca="1" si="310"/>
        <v>2</v>
      </c>
      <c r="MU46" s="7">
        <f t="shared" ca="1" si="246"/>
        <v>0.52292197263990248</v>
      </c>
      <c r="MV46" s="7">
        <f t="shared" ca="1" si="247"/>
        <v>0.32323187351394367</v>
      </c>
      <c r="MW46" s="7">
        <f t="shared" ca="1" si="248"/>
        <v>1</v>
      </c>
      <c r="MX46" s="7" t="str">
        <f t="shared" ca="1" si="249"/>
        <v>2</v>
      </c>
      <c r="MY46" s="7">
        <f ca="1">IFERROR(IF(MY45+MX46&gt;MZ$4,MY45,MY45+MX46),"")</f>
        <v>60</v>
      </c>
      <c r="MZ46" s="7">
        <f t="shared" ca="1" si="311"/>
        <v>2</v>
      </c>
      <c r="NA46" s="7">
        <f t="shared" ca="1" si="250"/>
        <v>0.85006760437075668</v>
      </c>
      <c r="NB46" s="7">
        <f t="shared" ca="1" si="251"/>
        <v>-3.9137582169105345E-3</v>
      </c>
      <c r="NC46" s="7">
        <f t="shared" ca="1" si="252"/>
        <v>0</v>
      </c>
      <c r="ND46" s="7">
        <f t="shared" ca="1" si="253"/>
        <v>0</v>
      </c>
      <c r="NE46" s="7">
        <f ca="1">IFERROR(IF(NE45+ND46&gt;NF$4,NE45,NE45+ND46),"")</f>
        <v>60</v>
      </c>
      <c r="NF46" s="7">
        <f t="shared" ca="1" si="312"/>
        <v>2</v>
      </c>
      <c r="NG46" s="7">
        <f t="shared" ca="1" si="254"/>
        <v>0.80596366965272703</v>
      </c>
      <c r="NH46" s="7">
        <f t="shared" ca="1" si="255"/>
        <v>4.0190176501119113E-2</v>
      </c>
      <c r="NI46" s="7">
        <f t="shared" ca="1" si="256"/>
        <v>1</v>
      </c>
      <c r="NJ46" s="7" t="str">
        <f t="shared" ca="1" si="257"/>
        <v>2</v>
      </c>
      <c r="NK46" s="7">
        <f ca="1">IFERROR(IF(NK45+NJ46&gt;NL$4,NK45,NK45+NJ46),"")</f>
        <v>60</v>
      </c>
      <c r="NL46" s="7">
        <f t="shared" ca="1" si="313"/>
        <v>2</v>
      </c>
      <c r="NM46" s="7">
        <f t="shared" ca="1" si="258"/>
        <v>0.79990246395897213</v>
      </c>
      <c r="NN46" s="7">
        <f t="shared" ca="1" si="259"/>
        <v>4.6251382194874013E-2</v>
      </c>
      <c r="NO46" s="7">
        <f t="shared" ca="1" si="260"/>
        <v>1</v>
      </c>
      <c r="NP46" s="7" t="str">
        <f t="shared" ca="1" si="261"/>
        <v>2</v>
      </c>
      <c r="NQ46" s="7">
        <f ca="1">IFERROR(IF(NQ45+NP46&gt;NR$4,NQ45,NQ45+NP46),"")</f>
        <v>59</v>
      </c>
      <c r="NR46" s="7">
        <f t="shared" ca="1" si="314"/>
        <v>2</v>
      </c>
      <c r="NT46">
        <v>44</v>
      </c>
      <c r="NU46" s="7" t="s">
        <v>19</v>
      </c>
      <c r="NV46" s="7" t="str">
        <f t="shared" ca="1" si="16"/>
        <v/>
      </c>
      <c r="NW46" s="7" t="str">
        <f t="shared" ca="1" si="8"/>
        <v/>
      </c>
      <c r="NX46" t="str">
        <f ca="1">IFERROR(VLOOKUP(NT46,$K$3:$AK$568,8,FALSE),"")</f>
        <v/>
      </c>
      <c r="NY46" t="str">
        <f ca="1">IFERROR(VLOOKUP(NT46,$K$3:$AK$568,9,FALSE),"")</f>
        <v/>
      </c>
      <c r="NZ46" s="7" t="str">
        <f ca="1">IFERROR(VLOOKUP(NT46,$K$3:$AK$568,27,FALSE),"")</f>
        <v/>
      </c>
      <c r="OB46">
        <v>44</v>
      </c>
      <c r="OC46" s="7" t="s">
        <v>19</v>
      </c>
      <c r="OD46" t="e">
        <f t="shared" ca="1" si="17"/>
        <v>#N/A</v>
      </c>
      <c r="OE46" s="7" t="str">
        <f t="shared" ca="1" si="18"/>
        <v/>
      </c>
      <c r="OF46" s="7" t="str">
        <f t="shared" ca="1" si="19"/>
        <v/>
      </c>
      <c r="OG46" t="str">
        <f t="shared" ca="1" si="20"/>
        <v/>
      </c>
      <c r="OI46">
        <v>44</v>
      </c>
      <c r="OJ46" s="7" t="s">
        <v>19</v>
      </c>
      <c r="OK46" s="7" t="str">
        <f t="shared" ca="1" si="21"/>
        <v/>
      </c>
      <c r="OL46" s="7" t="str">
        <f t="shared" ca="1" si="22"/>
        <v/>
      </c>
      <c r="OM46" t="str">
        <f ca="1">IFERROR(VLOOKUP(OI46,$L$3:$AK$568,7,FALSE),"")</f>
        <v/>
      </c>
      <c r="ON46" t="str">
        <f ca="1">IFERROR(VLOOKUP(OI46,$L$3:$AK$568,8,FALSE),"")</f>
        <v/>
      </c>
      <c r="OO46" s="7" t="str">
        <f ca="1">IFERROR(VLOOKUP(OI46,$L$3:$AK$568,26,FALSE),"")</f>
        <v/>
      </c>
      <c r="OQ46">
        <v>44</v>
      </c>
      <c r="OR46" s="7" t="s">
        <v>19</v>
      </c>
      <c r="OS46" t="e">
        <f t="shared" ca="1" si="23"/>
        <v>#N/A</v>
      </c>
      <c r="OT46" s="7" t="str">
        <f t="shared" ca="1" si="24"/>
        <v/>
      </c>
      <c r="OU46" s="7" t="str">
        <f t="shared" ca="1" si="25"/>
        <v/>
      </c>
      <c r="OV46" t="str">
        <f t="shared" ca="1" si="26"/>
        <v/>
      </c>
      <c r="OX46">
        <v>44</v>
      </c>
      <c r="OY46" s="7" t="s">
        <v>19</v>
      </c>
      <c r="OZ46" s="7" t="str">
        <f t="shared" ca="1" si="27"/>
        <v/>
      </c>
      <c r="PA46" s="7" t="str">
        <f t="shared" ca="1" si="28"/>
        <v/>
      </c>
      <c r="PB46" t="str">
        <f ca="1">IFERROR(VLOOKUP(OX46,$M$3:$AK$568,6,FALSE),"")</f>
        <v/>
      </c>
      <c r="PC46" t="str">
        <f ca="1">IFERROR(VLOOKUP(OX46,$M$3:$AK$568,7,FALSE),"")</f>
        <v/>
      </c>
      <c r="PD46" s="7" t="str">
        <f ca="1">IFERROR(VLOOKUP(OX46,$M$3:$AK$568,25,FALSE),"")</f>
        <v/>
      </c>
      <c r="PF46">
        <v>44</v>
      </c>
      <c r="PG46" s="7" t="s">
        <v>19</v>
      </c>
      <c r="PH46" t="e">
        <f t="shared" ca="1" si="29"/>
        <v>#N/A</v>
      </c>
      <c r="PI46" s="7" t="str">
        <f t="shared" ca="1" si="30"/>
        <v/>
      </c>
      <c r="PJ46" s="7" t="str">
        <f t="shared" ca="1" si="31"/>
        <v/>
      </c>
      <c r="PK46" t="str">
        <f t="shared" ca="1" si="32"/>
        <v/>
      </c>
      <c r="PM46">
        <v>44</v>
      </c>
      <c r="PN46" s="7" t="s">
        <v>19</v>
      </c>
      <c r="PO46" s="202" t="str">
        <f t="shared" ca="1" si="33"/>
        <v/>
      </c>
      <c r="PP46" s="7" t="str">
        <f t="shared" ca="1" si="34"/>
        <v/>
      </c>
      <c r="PQ46" t="str">
        <f ca="1">IFERROR(VLOOKUP(PM46,$G$325:$R$409,12,FALSE),"")</f>
        <v/>
      </c>
      <c r="PR46" t="e">
        <f ca="1">VLOOKUP(PM46,$G$324:$Q$409,11,FALSE)</f>
        <v>#N/A</v>
      </c>
      <c r="PS46" s="7" t="str">
        <f ca="1">VLOOKUP(PQ46,$R$325:$Y$409,8,FALSE)</f>
        <v>- -</v>
      </c>
      <c r="PT46" s="7">
        <f ca="1">ReSt</f>
        <v>-4</v>
      </c>
      <c r="PU46" s="7" t="e">
        <f t="shared" ca="1" si="35"/>
        <v>#N/A</v>
      </c>
      <c r="PV46" s="7" t="e">
        <f t="shared" ca="1" si="36"/>
        <v>#N/A</v>
      </c>
      <c r="PW46" s="7" t="str">
        <f ca="1">VLOOKUP(PQ46,$R$325:$AK$409,8,FALSE)</f>
        <v>- -</v>
      </c>
      <c r="PX46" s="7"/>
      <c r="PY46">
        <v>44</v>
      </c>
      <c r="PZ46" s="7" t="s">
        <v>19</v>
      </c>
      <c r="QA46" t="str">
        <f t="shared" ca="1" si="37"/>
        <v/>
      </c>
      <c r="QB46" s="7" t="str">
        <f t="shared" ca="1" si="38"/>
        <v/>
      </c>
      <c r="QC46" s="7" t="str">
        <f t="shared" ca="1" si="39"/>
        <v/>
      </c>
      <c r="QD46" t="str">
        <f t="shared" ca="1" si="40"/>
        <v/>
      </c>
      <c r="QF46">
        <v>44</v>
      </c>
      <c r="QG46" s="7" t="s">
        <v>19</v>
      </c>
      <c r="QH46" s="7" t="str">
        <f t="shared" ca="1" si="41"/>
        <v/>
      </c>
      <c r="QI46" s="7" t="e">
        <f t="shared" ca="1" si="42"/>
        <v>#VALUE!</v>
      </c>
      <c r="QJ46" t="e">
        <f t="shared" ca="1" si="43"/>
        <v>#N/A</v>
      </c>
      <c r="QK46" s="7" t="e">
        <f t="shared" ca="1" si="44"/>
        <v>#N/A</v>
      </c>
      <c r="QM46">
        <v>44</v>
      </c>
      <c r="QN46" s="7" t="s">
        <v>19</v>
      </c>
      <c r="QO46" t="str">
        <f t="shared" ca="1" si="45"/>
        <v/>
      </c>
      <c r="QP46" s="7" t="str">
        <f t="shared" ca="1" si="46"/>
        <v/>
      </c>
      <c r="QQ46" t="str">
        <f t="shared" ca="1" si="47"/>
        <v/>
      </c>
    </row>
    <row r="47" spans="1:459" x14ac:dyDescent="0.25">
      <c r="A47" s="240" t="str">
        <f>IF('Character Sheet'!$B$4="Creature","N","Y")</f>
        <v>Y</v>
      </c>
      <c r="C47" s="75"/>
      <c r="D47" s="76"/>
      <c r="F47" s="75"/>
      <c r="G47" s="76"/>
      <c r="I47" s="75"/>
      <c r="J47" s="85"/>
      <c r="K47" s="85">
        <f t="shared" ca="1" si="9"/>
        <v>4</v>
      </c>
      <c r="L47" s="85">
        <f t="shared" ca="1" si="316"/>
        <v>0</v>
      </c>
      <c r="M47" s="70">
        <f t="shared" ca="1" si="321"/>
        <v>4</v>
      </c>
      <c r="O47" s="222" t="str">
        <f t="shared" ca="1" si="12"/>
        <v>- -</v>
      </c>
      <c r="Q47" s="7" t="s">
        <v>1696</v>
      </c>
      <c r="R47" s="9" t="s">
        <v>1255</v>
      </c>
      <c r="S47" s="9"/>
      <c r="T47" s="61" t="str">
        <f>SUBSTITUTE(IFERROR(IFERROR(VLOOKUP(R47,'[1]Skill Statistics'!$A$3:$C$513,2,FALSE),VLOOKUP(Q47,'[1]Skill Statistics'!$A$3:$C$513,2,FALSE)),T46),"R*","ReSt")</f>
        <v>- -</v>
      </c>
      <c r="U47" s="61" t="str">
        <f>IFERROR(IFERROR(VLOOKUP(R47,'[1]Skill Statistics'!$A$3:$C$513,3,FALSE),VLOOKUP(Q47,'[1]Skill Statistics'!$A$3:$C$513,3,FALSE)),U46)</f>
        <v>- -</v>
      </c>
      <c r="V47" s="61" t="str">
        <f>IF(ISNUMBER(SEARCH("Category",R47)),"- -",IFERROR(IFERROR(VLOOKUP(Q47,[1]Professions!$A$4:$AM$288,MATCH(Profession,[1]Professions!$A$1:$AM$1,0),FALSE),VLOOKUP(Q47,Calculations!$B$91:$I$95,8,FALSE)),"- -"))</f>
        <v>- -</v>
      </c>
      <c r="W47" s="60" t="str">
        <f t="shared" si="13"/>
        <v>- -</v>
      </c>
      <c r="X47" s="7" t="str">
        <f ca="1">IFERROR(VLOOKUP(R47,$BS$6:$NR$519,MATCH(ActualLevel,$BS$3:$NR$3,0),FALSE),"- -")</f>
        <v>- -</v>
      </c>
      <c r="Y47" s="7" t="str">
        <f t="shared" si="320"/>
        <v>- -</v>
      </c>
      <c r="Z47" s="7" t="str">
        <f>IFERROR(VLOOKUP(Y47,Charts!$BQ$2:$BR$52,2,FALSE),"- -")</f>
        <v>- -</v>
      </c>
      <c r="AA47" s="7" t="str">
        <f t="shared" ca="1" si="51"/>
        <v>- -</v>
      </c>
      <c r="AB47" s="7" t="str">
        <f t="shared" si="317"/>
        <v>- -</v>
      </c>
      <c r="AC47" s="7"/>
      <c r="AD47" s="7"/>
      <c r="AE47" s="7"/>
      <c r="AF47" s="7"/>
      <c r="AG47" s="7"/>
      <c r="AH47" s="43"/>
      <c r="AI47" s="7"/>
      <c r="AJ47" s="7"/>
      <c r="AK47" s="7">
        <f t="shared" ca="1" si="52"/>
        <v>0</v>
      </c>
      <c r="AL47" s="7"/>
      <c r="AM47" s="69">
        <f>IFERROR(VLOOKUP(R47,'[1]Skill Statistics'!$A$3:$AN$513,MATCH(Profession,'[1]Skill Statistics'!$A$2:$AN$2,0),FALSE),0)</f>
        <v>0</v>
      </c>
      <c r="AN47" s="85">
        <f>IFERROR(VLOOKUP(Q47,'[1]Skill Statistics'!$A$3:$BK$513,MATCH(Archetype,'[1]Skill Statistics'!$A$2:$BK$2,0),FALSE),0)</f>
        <v>0</v>
      </c>
      <c r="AO47" s="85">
        <f>IFERROR(VLOOKUP(Q47,'[1]Skill Statistics'!$A$3:$BB$513,MATCH(Race,'[1]Skill Statistics'!$A$2:$BB$2,0),FALSE),0)</f>
        <v>0</v>
      </c>
      <c r="AP47" s="85">
        <f t="shared" ca="1" si="14"/>
        <v>0</v>
      </c>
      <c r="AQ47" s="70"/>
      <c r="AS47" s="69" t="str">
        <f>IFERROR(VLOOKUP(Q47,'[1]Professional Skills'!$A$4:$AM$288,MATCH(Profession,'[1]Professional Skills'!$A$3:$AM$3,0),FALSE),"- -")</f>
        <v>x</v>
      </c>
      <c r="AU47" s="7" t="str">
        <f t="shared" si="319"/>
        <v>x</v>
      </c>
      <c r="AV47" s="7">
        <f t="shared" ca="1" si="318"/>
        <v>0.7161206882775546</v>
      </c>
      <c r="AW47">
        <f t="shared" ca="1" si="55"/>
        <v>0.7161206882775546</v>
      </c>
      <c r="AX47">
        <f ca="1">IFERROR(_xlfn.RANK.EQ(AW47,$AW$5:$AW$568),"")</f>
        <v>9</v>
      </c>
      <c r="AY47">
        <f t="shared" ca="1" si="3"/>
        <v>0.7161206882775546</v>
      </c>
      <c r="AZ47" s="70" t="str">
        <f t="shared" ca="1" si="53"/>
        <v>x</v>
      </c>
      <c r="BB47" s="69">
        <f>IFERROR(IF(Q47="Language",VLOOKUP(R47,[1]Cultures!$B$4:$N$218,MATCH(Culture,[1]Cultures!$B$3:$N$3,0),FALSE),VLOOKUP(Q47,[1]Cultures!$B$4:$O$212,MATCH(Culture,[1]Cultures!$B$3:$O$3,0),FALSE)),"- -")</f>
        <v>1</v>
      </c>
      <c r="BD47">
        <f t="shared" ca="1" si="315"/>
        <v>0</v>
      </c>
      <c r="BE47" t="str">
        <f t="shared" si="262"/>
        <v/>
      </c>
      <c r="BI47" s="7">
        <f t="shared" si="54"/>
        <v>1</v>
      </c>
      <c r="BJ47" s="7"/>
      <c r="BK47" s="7"/>
      <c r="BL47" s="70" t="str">
        <f t="shared" si="6"/>
        <v>- -</v>
      </c>
      <c r="BN47" s="69" t="str">
        <f>IFERROR(VLOOKUP(V47,Charts!$BT$2:$BV$14,3,FALSE),"- -")</f>
        <v>- -</v>
      </c>
      <c r="BO47" s="85" t="str">
        <f t="shared" ca="1" si="15"/>
        <v>- -</v>
      </c>
      <c r="BP47" s="70" t="str">
        <f t="shared" ca="1" si="263"/>
        <v>- -</v>
      </c>
      <c r="BR47" s="7">
        <v>42</v>
      </c>
      <c r="BS47" s="9" t="str">
        <f ca="1">VLOOKUP(BR47,$O$3:$R$568,4,FALSE)</f>
        <v>Wrestling</v>
      </c>
      <c r="BT47" s="7" t="str">
        <f ca="1">VLOOKUP(BS47,$R$3:$V$568,5,FALSE)</f>
        <v>4 / 6</v>
      </c>
      <c r="BU47" s="7">
        <f ca="1">VLOOKUP(BT47,Charts!$BT$2:$BV$14,3,FALSE)</f>
        <v>0.53846153846153844</v>
      </c>
      <c r="BV47" s="7" t="str">
        <f t="shared" ca="1" si="56"/>
        <v>4</v>
      </c>
      <c r="BW47" s="7" t="str">
        <f t="shared" ca="1" si="57"/>
        <v>6</v>
      </c>
      <c r="BY47" s="7">
        <f t="shared" ca="1" si="58"/>
        <v>0.29477509609129449</v>
      </c>
      <c r="BZ47" s="7">
        <f t="shared" ca="1" si="59"/>
        <v>0.24368644237024395</v>
      </c>
      <c r="CA47" s="7">
        <f t="shared" ca="1" si="60"/>
        <v>1</v>
      </c>
      <c r="CB47" s="7" t="str">
        <f t="shared" ca="1" si="61"/>
        <v>4</v>
      </c>
      <c r="CC47" s="7">
        <f ca="1">IFERROR(IF(CC46+CB47&gt;CD$4,CC46,CC46+CB47),"")</f>
        <v>38</v>
      </c>
      <c r="CD47" s="7">
        <f t="shared" ca="1" si="264"/>
        <v>0</v>
      </c>
      <c r="CE47" s="7">
        <f t="shared" ca="1" si="62"/>
        <v>0.29048655251691513</v>
      </c>
      <c r="CF47" s="7">
        <f t="shared" ca="1" si="63"/>
        <v>0.24797498594462331</v>
      </c>
      <c r="CG47" s="7">
        <f t="shared" ca="1" si="64"/>
        <v>1</v>
      </c>
      <c r="CH47" s="7" t="str">
        <f t="shared" ca="1" si="65"/>
        <v>4</v>
      </c>
      <c r="CI47" s="7">
        <f ca="1">IFERROR(IF(CI46+CH47&gt;CJ$4,CI46,CI46+CH47),"")</f>
        <v>60</v>
      </c>
      <c r="CJ47" s="7">
        <f t="shared" ca="1" si="265"/>
        <v>1</v>
      </c>
      <c r="CK47" s="7">
        <f t="shared" ca="1" si="66"/>
        <v>0.91195333371106524</v>
      </c>
      <c r="CL47" s="7">
        <f t="shared" ca="1" si="67"/>
        <v>-0.3734917952495268</v>
      </c>
      <c r="CM47" s="7">
        <f t="shared" ca="1" si="68"/>
        <v>0</v>
      </c>
      <c r="CN47" s="7">
        <f t="shared" ca="1" si="69"/>
        <v>0</v>
      </c>
      <c r="CO47" s="7">
        <f ca="1">IFERROR(IF(CO46+CN47&gt;CP$4,CO46,CO46+CN47),"")</f>
        <v>59</v>
      </c>
      <c r="CP47" s="7">
        <f t="shared" ca="1" si="266"/>
        <v>1</v>
      </c>
      <c r="CQ47" s="7">
        <f t="shared" ca="1" si="70"/>
        <v>9.0768252900301882E-2</v>
      </c>
      <c r="CR47" s="7">
        <f t="shared" ca="1" si="71"/>
        <v>0.44769328556123655</v>
      </c>
      <c r="CS47" s="7">
        <f t="shared" ca="1" si="72"/>
        <v>1</v>
      </c>
      <c r="CT47" s="7" t="str">
        <f t="shared" ca="1" si="73"/>
        <v>4</v>
      </c>
      <c r="CU47" s="7">
        <f ca="1">IFERROR(IF(CU46+CT47&gt;CV$4,CU46,CU46+CT47),"")</f>
        <v>59</v>
      </c>
      <c r="CV47" s="7">
        <f t="shared" ca="1" si="267"/>
        <v>1</v>
      </c>
      <c r="CW47" s="7">
        <f t="shared" ca="1" si="74"/>
        <v>0.51622478094859947</v>
      </c>
      <c r="CX47" s="7">
        <f t="shared" ca="1" si="75"/>
        <v>2.2236757512938965E-2</v>
      </c>
      <c r="CY47" s="7">
        <f t="shared" ca="1" si="76"/>
        <v>1</v>
      </c>
      <c r="CZ47" s="7" t="str">
        <f t="shared" ca="1" si="77"/>
        <v>4</v>
      </c>
      <c r="DA47" s="7">
        <f ca="1">IFERROR(IF(DA46+CZ47&gt;DB$4,DA46,DA46+CZ47),"")</f>
        <v>60</v>
      </c>
      <c r="DB47" s="7">
        <f t="shared" ca="1" si="268"/>
        <v>1</v>
      </c>
      <c r="DC47" s="7">
        <f t="shared" ca="1" si="78"/>
        <v>4.6950303753671707E-2</v>
      </c>
      <c r="DD47" s="7">
        <f t="shared" ca="1" si="79"/>
        <v>0.49151123470786673</v>
      </c>
      <c r="DE47" s="7">
        <f t="shared" ca="1" si="80"/>
        <v>1</v>
      </c>
      <c r="DF47" s="7" t="str">
        <f t="shared" ca="1" si="81"/>
        <v>4</v>
      </c>
      <c r="DG47" s="7">
        <f ca="1">IFERROR(IF(DG46+DF47&gt;DH$4,DG46,DG46+DF47),"")</f>
        <v>60</v>
      </c>
      <c r="DH47" s="7">
        <f t="shared" ca="1" si="269"/>
        <v>1</v>
      </c>
      <c r="DI47" s="7">
        <f t="shared" ca="1" si="82"/>
        <v>0.34787807344798716</v>
      </c>
      <c r="DJ47" s="7">
        <f t="shared" ca="1" si="83"/>
        <v>0.19058346501355128</v>
      </c>
      <c r="DK47" s="7">
        <f t="shared" ca="1" si="84"/>
        <v>1</v>
      </c>
      <c r="DL47" s="7" t="str">
        <f t="shared" ca="1" si="85"/>
        <v>4</v>
      </c>
      <c r="DM47" s="7">
        <f ca="1">IFERROR(IF(DM46+DL47&gt;DN$4,DM46,DM46+DL47),"")</f>
        <v>60</v>
      </c>
      <c r="DN47" s="7">
        <f t="shared" ca="1" si="270"/>
        <v>1</v>
      </c>
      <c r="DO47" s="7">
        <f t="shared" ca="1" si="86"/>
        <v>0.60587365880193422</v>
      </c>
      <c r="DP47" s="7">
        <f t="shared" ca="1" si="87"/>
        <v>-6.7412120340395787E-2</v>
      </c>
      <c r="DQ47" s="7">
        <f t="shared" ca="1" si="88"/>
        <v>0</v>
      </c>
      <c r="DR47" s="7">
        <f t="shared" ca="1" si="89"/>
        <v>0</v>
      </c>
      <c r="DS47" s="7">
        <f ca="1">IFERROR(IF(DS46+DR47&gt;DT$4,DS46,DS46+DR47),"")</f>
        <v>59</v>
      </c>
      <c r="DT47" s="7">
        <f t="shared" ca="1" si="271"/>
        <v>1</v>
      </c>
      <c r="DU47" s="7">
        <f t="shared" ca="1" si="90"/>
        <v>0.881915796316321</v>
      </c>
      <c r="DV47" s="7">
        <f t="shared" ca="1" si="91"/>
        <v>-0.34345425785478256</v>
      </c>
      <c r="DW47" s="7">
        <f t="shared" ca="1" si="92"/>
        <v>0</v>
      </c>
      <c r="DX47" s="7">
        <f t="shared" ca="1" si="93"/>
        <v>0</v>
      </c>
      <c r="DY47" s="7">
        <f ca="1">IFERROR(IF(DY46+DX47&gt;DZ$4,DY46,DY46+DX47),"")</f>
        <v>59</v>
      </c>
      <c r="DZ47" s="7">
        <f t="shared" ca="1" si="272"/>
        <v>1</v>
      </c>
      <c r="EA47" s="7">
        <f t="shared" ca="1" si="94"/>
        <v>0.59964046298846796</v>
      </c>
      <c r="EB47" s="7">
        <f t="shared" ca="1" si="95"/>
        <v>-6.1178924526929523E-2</v>
      </c>
      <c r="EC47" s="7">
        <f t="shared" ca="1" si="96"/>
        <v>0</v>
      </c>
      <c r="ED47" s="7">
        <f t="shared" ca="1" si="97"/>
        <v>0</v>
      </c>
      <c r="EE47" s="7">
        <f ca="1">IFERROR(IF(EE46+ED47&gt;EF$4,EE46,EE46+ED47),"")</f>
        <v>60</v>
      </c>
      <c r="EF47" s="7">
        <f t="shared" ca="1" si="273"/>
        <v>1</v>
      </c>
      <c r="EG47" s="7">
        <f t="shared" ca="1" si="98"/>
        <v>0.89925954962493759</v>
      </c>
      <c r="EH47" s="7">
        <f t="shared" ca="1" si="99"/>
        <v>-0.36079801116339916</v>
      </c>
      <c r="EI47" s="7">
        <f t="shared" ca="1" si="100"/>
        <v>0</v>
      </c>
      <c r="EJ47" s="7">
        <f t="shared" ca="1" si="101"/>
        <v>0</v>
      </c>
      <c r="EK47" s="7">
        <f ca="1">IFERROR(IF(EK46+EJ47&gt;EL$4,EK46,EK46+EJ47),"")</f>
        <v>60</v>
      </c>
      <c r="EL47" s="7">
        <f t="shared" ca="1" si="274"/>
        <v>1</v>
      </c>
      <c r="EM47" s="7">
        <f t="shared" ca="1" si="102"/>
        <v>0.62433398626637793</v>
      </c>
      <c r="EN47" s="7">
        <f t="shared" ca="1" si="103"/>
        <v>-8.5872447804839491E-2</v>
      </c>
      <c r="EO47" s="7">
        <f t="shared" ca="1" si="104"/>
        <v>0</v>
      </c>
      <c r="EP47" s="7">
        <f t="shared" ca="1" si="105"/>
        <v>0</v>
      </c>
      <c r="EQ47" s="7">
        <f ca="1">IFERROR(IF(EQ46+EP47&gt;ER$4,EQ46,EQ46+EP47),"")</f>
        <v>60</v>
      </c>
      <c r="ER47" s="7">
        <f t="shared" ca="1" si="275"/>
        <v>1</v>
      </c>
      <c r="ES47" s="7">
        <f t="shared" ca="1" si="106"/>
        <v>0.4857096471477832</v>
      </c>
      <c r="ET47" s="7">
        <f t="shared" ca="1" si="107"/>
        <v>5.2751891313755239E-2</v>
      </c>
      <c r="EU47" s="7">
        <f t="shared" ca="1" si="108"/>
        <v>1</v>
      </c>
      <c r="EV47" s="7" t="str">
        <f t="shared" ca="1" si="109"/>
        <v>4</v>
      </c>
      <c r="EW47" s="7">
        <f ca="1">IFERROR(IF(EW46+EV47&gt;EX$4,EW46,EW46+EV47),"")</f>
        <v>59</v>
      </c>
      <c r="EX47" s="7">
        <f t="shared" ca="1" si="276"/>
        <v>1</v>
      </c>
      <c r="EY47" s="7">
        <f t="shared" ca="1" si="110"/>
        <v>0.64925606895227073</v>
      </c>
      <c r="EZ47" s="7">
        <f t="shared" ca="1" si="111"/>
        <v>-0.11079453049073229</v>
      </c>
      <c r="FA47" s="7">
        <f t="shared" ca="1" si="112"/>
        <v>0</v>
      </c>
      <c r="FB47" s="7">
        <f t="shared" ca="1" si="113"/>
        <v>0</v>
      </c>
      <c r="FC47" s="7">
        <f ca="1">IFERROR(IF(FC46+FB47&gt;FD$4,FC46,FC46+FB47),"")</f>
        <v>59</v>
      </c>
      <c r="FD47" s="7">
        <f t="shared" ca="1" si="277"/>
        <v>1</v>
      </c>
      <c r="FE47" s="7">
        <f t="shared" ca="1" si="114"/>
        <v>3.8512920177777521E-2</v>
      </c>
      <c r="FF47" s="7">
        <f t="shared" ca="1" si="115"/>
        <v>0.49994861828376091</v>
      </c>
      <c r="FG47" s="7">
        <f t="shared" ca="1" si="116"/>
        <v>1</v>
      </c>
      <c r="FH47" s="7" t="str">
        <f t="shared" ca="1" si="117"/>
        <v>4</v>
      </c>
      <c r="FI47" s="7">
        <f ca="1">IFERROR(IF(FI46+FH47&gt;FJ$4,FI46,FI46+FH47),"")</f>
        <v>59</v>
      </c>
      <c r="FJ47" s="7">
        <f t="shared" ca="1" si="278"/>
        <v>1</v>
      </c>
      <c r="FK47" s="7">
        <f t="shared" ca="1" si="118"/>
        <v>6.8203790203402725E-2</v>
      </c>
      <c r="FL47" s="7">
        <f t="shared" ca="1" si="119"/>
        <v>0.47025774825813571</v>
      </c>
      <c r="FM47" s="7">
        <f t="shared" ca="1" si="120"/>
        <v>1</v>
      </c>
      <c r="FN47" s="7" t="str">
        <f t="shared" ca="1" si="121"/>
        <v>4</v>
      </c>
      <c r="FO47" s="7">
        <f ca="1">IFERROR(IF(FO46+FN47&gt;FP$4,FO46,FO46+FN47),"")</f>
        <v>60</v>
      </c>
      <c r="FP47" s="7">
        <f t="shared" ca="1" si="279"/>
        <v>1</v>
      </c>
      <c r="FQ47" s="7">
        <f t="shared" ca="1" si="122"/>
        <v>0.80946842060449364</v>
      </c>
      <c r="FR47" s="7">
        <f t="shared" ca="1" si="123"/>
        <v>-0.27100688214295521</v>
      </c>
      <c r="FS47" s="7">
        <f t="shared" ca="1" si="124"/>
        <v>0</v>
      </c>
      <c r="FT47" s="7">
        <f t="shared" ca="1" si="125"/>
        <v>0</v>
      </c>
      <c r="FU47" s="7">
        <f ca="1">IFERROR(IF(FU46+FT47&gt;FV$4,FU46,FU46+FT47),"")</f>
        <v>60</v>
      </c>
      <c r="FV47" s="7">
        <f t="shared" ca="1" si="280"/>
        <v>1</v>
      </c>
      <c r="FW47" s="7">
        <f t="shared" ca="1" si="126"/>
        <v>0.97957185373159461</v>
      </c>
      <c r="FX47" s="7">
        <f t="shared" ca="1" si="127"/>
        <v>-0.44111031527005617</v>
      </c>
      <c r="FY47" s="7">
        <f t="shared" ca="1" si="128"/>
        <v>0</v>
      </c>
      <c r="FZ47" s="7">
        <f t="shared" ca="1" si="129"/>
        <v>0</v>
      </c>
      <c r="GA47" s="7">
        <f ca="1">IFERROR(IF(GA46+FZ47&gt;GB$4,GA46,GA46+FZ47),"")</f>
        <v>59</v>
      </c>
      <c r="GB47" s="7">
        <f t="shared" ca="1" si="281"/>
        <v>1</v>
      </c>
      <c r="GC47" s="7">
        <f t="shared" ca="1" si="130"/>
        <v>0.84443308069612943</v>
      </c>
      <c r="GD47" s="7">
        <f t="shared" ca="1" si="131"/>
        <v>-0.305971542234591</v>
      </c>
      <c r="GE47" s="7">
        <f t="shared" ca="1" si="132"/>
        <v>0</v>
      </c>
      <c r="GF47" s="7">
        <f t="shared" ca="1" si="133"/>
        <v>0</v>
      </c>
      <c r="GG47" s="7">
        <f ca="1">IFERROR(IF(GG46+GF47&gt;GH$4,GG46,GG46+GF47),"")</f>
        <v>59</v>
      </c>
      <c r="GH47" s="7">
        <f t="shared" ca="1" si="282"/>
        <v>1</v>
      </c>
      <c r="GI47" s="7">
        <f t="shared" ca="1" si="134"/>
        <v>0.62474209098564115</v>
      </c>
      <c r="GJ47" s="7">
        <f t="shared" ca="1" si="135"/>
        <v>-8.6280552524102716E-2</v>
      </c>
      <c r="GK47" s="7">
        <f t="shared" ca="1" si="136"/>
        <v>0</v>
      </c>
      <c r="GL47" s="7">
        <f t="shared" ca="1" si="137"/>
        <v>0</v>
      </c>
      <c r="GM47" s="7">
        <f ca="1">IFERROR(IF(GM46+GL47&gt;GN$4,GM46,GM46+GL47),"")</f>
        <v>59</v>
      </c>
      <c r="GN47" s="7">
        <f t="shared" ca="1" si="283"/>
        <v>1</v>
      </c>
      <c r="GO47" s="7">
        <f t="shared" ca="1" si="138"/>
        <v>0.43421954244769589</v>
      </c>
      <c r="GP47" s="7">
        <f t="shared" ca="1" si="139"/>
        <v>0.10424199601384254</v>
      </c>
      <c r="GQ47" s="7">
        <f t="shared" ca="1" si="140"/>
        <v>1</v>
      </c>
      <c r="GR47" s="7" t="str">
        <f t="shared" ca="1" si="141"/>
        <v>4</v>
      </c>
      <c r="GS47" s="7">
        <f ca="1">IFERROR(IF(GS46+GR47&gt;GT$4,GS46,GS46+GR47),"")</f>
        <v>60</v>
      </c>
      <c r="GT47" s="7">
        <f t="shared" ca="1" si="284"/>
        <v>1</v>
      </c>
      <c r="GU47" s="7">
        <f t="shared" ca="1" si="142"/>
        <v>1.7466207133886802E-2</v>
      </c>
      <c r="GV47" s="7">
        <f t="shared" ca="1" si="143"/>
        <v>0.52099533132765163</v>
      </c>
      <c r="GW47" s="7">
        <f t="shared" ca="1" si="144"/>
        <v>1</v>
      </c>
      <c r="GX47" s="7" t="str">
        <f t="shared" ca="1" si="145"/>
        <v>4</v>
      </c>
      <c r="GY47" s="7">
        <f ca="1">IFERROR(IF(GY46+GX47&gt;GZ$4,GY46,GY46+GX47),"")</f>
        <v>60</v>
      </c>
      <c r="GZ47" s="7">
        <f t="shared" ca="1" si="285"/>
        <v>1</v>
      </c>
      <c r="HA47" s="7">
        <f t="shared" ca="1" si="146"/>
        <v>0.93905702879075037</v>
      </c>
      <c r="HB47" s="7">
        <f t="shared" ca="1" si="147"/>
        <v>-0.40059549032921193</v>
      </c>
      <c r="HC47" s="7">
        <f t="shared" ca="1" si="148"/>
        <v>0</v>
      </c>
      <c r="HD47" s="7">
        <f t="shared" ca="1" si="149"/>
        <v>0</v>
      </c>
      <c r="HE47" s="7">
        <f ca="1">IFERROR(IF(HE46+HD47&gt;HF$4,HE46,HE46+HD47),"")</f>
        <v>60</v>
      </c>
      <c r="HF47" s="7">
        <f t="shared" ca="1" si="286"/>
        <v>1</v>
      </c>
      <c r="HG47" s="7">
        <f t="shared" ca="1" si="150"/>
        <v>0.4697764126439673</v>
      </c>
      <c r="HH47" s="7">
        <f t="shared" ca="1" si="151"/>
        <v>6.8685125817571135E-2</v>
      </c>
      <c r="HI47" s="7">
        <f t="shared" ca="1" si="152"/>
        <v>1</v>
      </c>
      <c r="HJ47" s="7" t="str">
        <f t="shared" ca="1" si="153"/>
        <v>4</v>
      </c>
      <c r="HK47" s="7">
        <f ca="1">IFERROR(IF(HK46+HJ47&gt;HL$4,HK46,HK46+HJ47),"")</f>
        <v>60</v>
      </c>
      <c r="HL47" s="7">
        <f t="shared" ca="1" si="287"/>
        <v>1</v>
      </c>
      <c r="HM47" s="7">
        <f t="shared" ca="1" si="154"/>
        <v>0.6154152151955663</v>
      </c>
      <c r="HN47" s="7">
        <f t="shared" ca="1" si="155"/>
        <v>-7.6953676734027865E-2</v>
      </c>
      <c r="HO47" s="7">
        <f t="shared" ca="1" si="156"/>
        <v>0</v>
      </c>
      <c r="HP47" s="7">
        <f t="shared" ca="1" si="157"/>
        <v>0</v>
      </c>
      <c r="HQ47" s="7">
        <f ca="1">IFERROR(IF(HQ46+HP47&gt;HR$4,HQ46,HQ46+HP47),"")</f>
        <v>60</v>
      </c>
      <c r="HR47" s="7">
        <f t="shared" ca="1" si="288"/>
        <v>1</v>
      </c>
      <c r="HS47" s="7">
        <f t="shared" ca="1" si="158"/>
        <v>0.9655748538943999</v>
      </c>
      <c r="HT47" s="7">
        <f t="shared" ca="1" si="159"/>
        <v>-0.42711331543286146</v>
      </c>
      <c r="HU47" s="7">
        <f t="shared" ca="1" si="160"/>
        <v>0</v>
      </c>
      <c r="HV47" s="7">
        <f t="shared" ca="1" si="161"/>
        <v>0</v>
      </c>
      <c r="HW47" s="7">
        <f ca="1">IFERROR(IF(HW46+HV47&gt;HX$4,HW46,HW46+HV47),"")</f>
        <v>60</v>
      </c>
      <c r="HX47" s="7">
        <f t="shared" ca="1" si="289"/>
        <v>1</v>
      </c>
      <c r="HY47" s="7">
        <f t="shared" ca="1" si="162"/>
        <v>0.87134192102944275</v>
      </c>
      <c r="HZ47" s="7">
        <f t="shared" ca="1" si="163"/>
        <v>-0.33288038256790431</v>
      </c>
      <c r="IA47" s="7">
        <f t="shared" ca="1" si="164"/>
        <v>0</v>
      </c>
      <c r="IB47" s="7">
        <f t="shared" ca="1" si="165"/>
        <v>0</v>
      </c>
      <c r="IC47" s="7">
        <f ca="1">IFERROR(IF(IC46+IB47&gt;ID$4,IC46,IC46+IB47),"")</f>
        <v>59</v>
      </c>
      <c r="ID47" s="7">
        <f t="shared" ca="1" si="290"/>
        <v>1</v>
      </c>
      <c r="IE47" s="7">
        <f t="shared" ca="1" si="166"/>
        <v>0.35473623088074735</v>
      </c>
      <c r="IF47" s="7">
        <f t="shared" ca="1" si="167"/>
        <v>0.18372530758079109</v>
      </c>
      <c r="IG47" s="7">
        <f t="shared" ca="1" si="168"/>
        <v>1</v>
      </c>
      <c r="IH47" s="7" t="str">
        <f t="shared" ca="1" si="169"/>
        <v>4</v>
      </c>
      <c r="II47" s="7">
        <f ca="1">IFERROR(IF(II46+IH47&gt;IJ$4,II46,II46+IH47),"")</f>
        <v>59</v>
      </c>
      <c r="IJ47" s="7">
        <f t="shared" ca="1" si="291"/>
        <v>1</v>
      </c>
      <c r="IK47" s="7">
        <f t="shared" ca="1" si="170"/>
        <v>0.64004920638960472</v>
      </c>
      <c r="IL47" s="7">
        <f t="shared" ca="1" si="171"/>
        <v>-0.10158766792806628</v>
      </c>
      <c r="IM47" s="7">
        <f t="shared" ca="1" si="172"/>
        <v>0</v>
      </c>
      <c r="IN47" s="7">
        <f t="shared" ca="1" si="173"/>
        <v>0</v>
      </c>
      <c r="IO47" s="7">
        <f ca="1">IFERROR(IF(IO46+IN47&gt;IP$4,IO46,IO46+IN47),"")</f>
        <v>60</v>
      </c>
      <c r="IP47" s="7">
        <f t="shared" ca="1" si="292"/>
        <v>1</v>
      </c>
      <c r="IQ47" s="7">
        <f t="shared" ca="1" si="174"/>
        <v>0.40469840197139839</v>
      </c>
      <c r="IR47" s="7">
        <f t="shared" ca="1" si="175"/>
        <v>0.13376313649014004</v>
      </c>
      <c r="IS47" s="7">
        <f t="shared" ca="1" si="176"/>
        <v>1</v>
      </c>
      <c r="IT47" s="7" t="str">
        <f t="shared" ca="1" si="177"/>
        <v>4</v>
      </c>
      <c r="IU47" s="7">
        <f ca="1">IFERROR(IF(IU46+IT47&gt;IV$4,IU46,IU46+IT47),"")</f>
        <v>60</v>
      </c>
      <c r="IV47" s="7">
        <f t="shared" ca="1" si="293"/>
        <v>1</v>
      </c>
      <c r="IW47" s="7">
        <f t="shared" ca="1" si="178"/>
        <v>0.87418891850004998</v>
      </c>
      <c r="IX47" s="7">
        <f t="shared" ca="1" si="179"/>
        <v>-0.33572738003851155</v>
      </c>
      <c r="IY47" s="7">
        <f t="shared" ca="1" si="180"/>
        <v>0</v>
      </c>
      <c r="IZ47" s="7">
        <f t="shared" ca="1" si="181"/>
        <v>0</v>
      </c>
      <c r="JA47" s="7">
        <f ca="1">IFERROR(IF(JA46+IZ47&gt;JB$4,JA46,JA46+IZ47),"")</f>
        <v>60</v>
      </c>
      <c r="JB47" s="7">
        <f t="shared" ca="1" si="294"/>
        <v>1</v>
      </c>
      <c r="JC47" s="7">
        <f t="shared" ca="1" si="182"/>
        <v>0.11949229930270544</v>
      </c>
      <c r="JD47" s="7">
        <f t="shared" ca="1" si="183"/>
        <v>0.418969239158833</v>
      </c>
      <c r="JE47" s="7">
        <f t="shared" ca="1" si="184"/>
        <v>1</v>
      </c>
      <c r="JF47" s="7" t="str">
        <f t="shared" ca="1" si="185"/>
        <v>4</v>
      </c>
      <c r="JG47" s="7">
        <f ca="1">IFERROR(IF(JG46+JF47&gt;JH$4,JG46,JG46+JF47),"")</f>
        <v>59</v>
      </c>
      <c r="JH47" s="7">
        <f t="shared" ca="1" si="295"/>
        <v>1</v>
      </c>
      <c r="JI47" s="7">
        <f t="shared" ca="1" si="186"/>
        <v>2.6723099019883123E-2</v>
      </c>
      <c r="JJ47" s="7">
        <f t="shared" ca="1" si="187"/>
        <v>0.51173843944165531</v>
      </c>
      <c r="JK47" s="7">
        <f t="shared" ca="1" si="188"/>
        <v>1</v>
      </c>
      <c r="JL47" s="7" t="str">
        <f t="shared" ca="1" si="189"/>
        <v>4</v>
      </c>
      <c r="JM47" s="7">
        <f ca="1">IFERROR(IF(JM46+JL47&gt;JN$4,JM46,JM46+JL47),"")</f>
        <v>59</v>
      </c>
      <c r="JN47" s="7">
        <f t="shared" ca="1" si="296"/>
        <v>1</v>
      </c>
      <c r="JO47" s="7">
        <f t="shared" ca="1" si="190"/>
        <v>0.52150349166972265</v>
      </c>
      <c r="JP47" s="7">
        <f t="shared" ca="1" si="191"/>
        <v>1.6958046791815784E-2</v>
      </c>
      <c r="JQ47" s="7">
        <f t="shared" ca="1" si="192"/>
        <v>1</v>
      </c>
      <c r="JR47" s="7" t="str">
        <f t="shared" ca="1" si="193"/>
        <v>4</v>
      </c>
      <c r="JS47" s="7">
        <f ca="1">IFERROR(IF(JS46+JR47&gt;JT$4,JS46,JS46+JR47),"")</f>
        <v>60</v>
      </c>
      <c r="JT47" s="7">
        <f t="shared" ca="1" si="297"/>
        <v>1</v>
      </c>
      <c r="JU47" s="7">
        <f t="shared" ca="1" si="194"/>
        <v>0.71143051875015262</v>
      </c>
      <c r="JV47" s="7">
        <f t="shared" ca="1" si="195"/>
        <v>-0.17296898028861418</v>
      </c>
      <c r="JW47" s="7">
        <f t="shared" ca="1" si="196"/>
        <v>0</v>
      </c>
      <c r="JX47" s="7">
        <f t="shared" ca="1" si="197"/>
        <v>0</v>
      </c>
      <c r="JY47" s="7">
        <f ca="1">IFERROR(IF(JY46+JX47&gt;JZ$4,JY46,JY46+JX47),"")</f>
        <v>60</v>
      </c>
      <c r="JZ47" s="7">
        <f t="shared" ca="1" si="298"/>
        <v>1</v>
      </c>
      <c r="KA47" s="7">
        <f t="shared" ca="1" si="198"/>
        <v>0.38546696852435403</v>
      </c>
      <c r="KB47" s="7">
        <f t="shared" ca="1" si="199"/>
        <v>0.15299456993718441</v>
      </c>
      <c r="KC47" s="7">
        <f t="shared" ca="1" si="200"/>
        <v>1</v>
      </c>
      <c r="KD47" s="7" t="str">
        <f t="shared" ca="1" si="201"/>
        <v>4</v>
      </c>
      <c r="KE47" s="7">
        <f ca="1">IFERROR(IF(KE46+KD47&gt;KF$4,KE46,KE46+KD47),"")</f>
        <v>60</v>
      </c>
      <c r="KF47" s="7">
        <f t="shared" ca="1" si="299"/>
        <v>1</v>
      </c>
      <c r="KG47" s="7">
        <f t="shared" ca="1" si="202"/>
        <v>0.92021278705520504</v>
      </c>
      <c r="KH47" s="7">
        <f t="shared" ca="1" si="203"/>
        <v>-0.3817512485936666</v>
      </c>
      <c r="KI47" s="7">
        <f t="shared" ca="1" si="204"/>
        <v>0</v>
      </c>
      <c r="KJ47" s="7">
        <f t="shared" ca="1" si="205"/>
        <v>0</v>
      </c>
      <c r="KK47" s="7">
        <f ca="1">IFERROR(IF(KK46+KJ47&gt;KL$4,KK46,KK46+KJ47),"")</f>
        <v>59</v>
      </c>
      <c r="KL47" s="7">
        <f t="shared" ca="1" si="300"/>
        <v>1</v>
      </c>
      <c r="KM47" s="7">
        <f t="shared" ca="1" si="206"/>
        <v>1.5225499862050129E-2</v>
      </c>
      <c r="KN47" s="7">
        <f t="shared" ca="1" si="207"/>
        <v>0.52323603859948831</v>
      </c>
      <c r="KO47" s="7">
        <f t="shared" ca="1" si="208"/>
        <v>1</v>
      </c>
      <c r="KP47" s="7" t="str">
        <f t="shared" ca="1" si="209"/>
        <v>4</v>
      </c>
      <c r="KQ47" s="7">
        <f ca="1">IFERROR(IF(KQ46+KP47&gt;KR$4,KQ46,KQ46+KP47),"")</f>
        <v>59</v>
      </c>
      <c r="KR47" s="7">
        <f t="shared" ca="1" si="301"/>
        <v>1</v>
      </c>
      <c r="KS47" s="7">
        <f t="shared" ca="1" si="210"/>
        <v>0.70715666001307997</v>
      </c>
      <c r="KT47" s="7">
        <f t="shared" ca="1" si="211"/>
        <v>-0.16869512155154154</v>
      </c>
      <c r="KU47" s="7">
        <f t="shared" ca="1" si="212"/>
        <v>0</v>
      </c>
      <c r="KV47" s="7">
        <f t="shared" ca="1" si="213"/>
        <v>0</v>
      </c>
      <c r="KW47" s="7">
        <f ca="1">IFERROR(IF(KW46+KV47&gt;KX$4,KW46,KW46+KV47),"")</f>
        <v>58</v>
      </c>
      <c r="KX47" s="7">
        <f t="shared" ca="1" si="302"/>
        <v>1</v>
      </c>
      <c r="KY47" s="7">
        <f t="shared" ca="1" si="214"/>
        <v>0.4384034492737453</v>
      </c>
      <c r="KZ47" s="7">
        <f t="shared" ca="1" si="215"/>
        <v>0.10005808918779313</v>
      </c>
      <c r="LA47" s="7">
        <f t="shared" ca="1" si="216"/>
        <v>1</v>
      </c>
      <c r="LB47" s="7" t="str">
        <f t="shared" ca="1" si="217"/>
        <v>4</v>
      </c>
      <c r="LC47" s="7">
        <f ca="1">IFERROR(IF(LC46+LB47&gt;LD$4,LC46,LC46+LB47),"")</f>
        <v>59</v>
      </c>
      <c r="LD47" s="7">
        <f t="shared" ca="1" si="303"/>
        <v>1</v>
      </c>
      <c r="LE47" s="7">
        <f t="shared" ca="1" si="218"/>
        <v>5.970855027448374E-2</v>
      </c>
      <c r="LF47" s="7">
        <f t="shared" ca="1" si="219"/>
        <v>0.4787529881870547</v>
      </c>
      <c r="LG47" s="7">
        <f t="shared" ca="1" si="220"/>
        <v>1</v>
      </c>
      <c r="LH47" s="7" t="str">
        <f t="shared" ca="1" si="221"/>
        <v>4</v>
      </c>
      <c r="LI47" s="7">
        <f ca="1">IFERROR(IF(LI46+LH47&gt;LJ$4,LI46,LI46+LH47),"")</f>
        <v>59</v>
      </c>
      <c r="LJ47" s="7">
        <f t="shared" ca="1" si="304"/>
        <v>1</v>
      </c>
      <c r="LK47" s="7">
        <f t="shared" ca="1" si="222"/>
        <v>0.32120917815105865</v>
      </c>
      <c r="LL47" s="7">
        <f t="shared" ca="1" si="223"/>
        <v>0.21725236031047979</v>
      </c>
      <c r="LM47" s="7">
        <f t="shared" ca="1" si="224"/>
        <v>1</v>
      </c>
      <c r="LN47" s="7" t="str">
        <f t="shared" ca="1" si="225"/>
        <v>4</v>
      </c>
      <c r="LO47" s="7">
        <f ca="1">IFERROR(IF(LO46+LN47&gt;LP$4,LO46,LO46+LN47),"")</f>
        <v>60</v>
      </c>
      <c r="LP47" s="7">
        <f t="shared" ca="1" si="305"/>
        <v>1</v>
      </c>
      <c r="LQ47" s="7">
        <f t="shared" ca="1" si="226"/>
        <v>0.67459971146889275</v>
      </c>
      <c r="LR47" s="7">
        <f t="shared" ca="1" si="227"/>
        <v>-0.13613817300735431</v>
      </c>
      <c r="LS47" s="7">
        <f t="shared" ca="1" si="228"/>
        <v>0</v>
      </c>
      <c r="LT47" s="7">
        <f t="shared" ca="1" si="229"/>
        <v>0</v>
      </c>
      <c r="LU47" s="7">
        <f ca="1">IFERROR(IF(LU46+LT47&gt;LV$4,LU46,LU46+LT47),"")</f>
        <v>60</v>
      </c>
      <c r="LV47" s="7">
        <f t="shared" ca="1" si="306"/>
        <v>1</v>
      </c>
      <c r="LW47" s="7">
        <f t="shared" ca="1" si="230"/>
        <v>0.86631077785505461</v>
      </c>
      <c r="LX47" s="7">
        <f t="shared" ca="1" si="231"/>
        <v>-0.32784923939351618</v>
      </c>
      <c r="LY47" s="7">
        <f t="shared" ca="1" si="232"/>
        <v>0</v>
      </c>
      <c r="LZ47" s="7">
        <f t="shared" ca="1" si="233"/>
        <v>0</v>
      </c>
      <c r="MA47" s="7">
        <f ca="1">IFERROR(IF(MA46+LZ47&gt;MB$4,MA46,MA46+LZ47),"")</f>
        <v>58</v>
      </c>
      <c r="MB47" s="7">
        <f t="shared" ca="1" si="307"/>
        <v>1</v>
      </c>
      <c r="MC47" s="7">
        <f t="shared" ca="1" si="234"/>
        <v>0.24485580370315552</v>
      </c>
      <c r="MD47" s="7">
        <f t="shared" ca="1" si="235"/>
        <v>0.29360573475838292</v>
      </c>
      <c r="ME47" s="7">
        <f t="shared" ca="1" si="236"/>
        <v>1</v>
      </c>
      <c r="MF47" s="7" t="str">
        <f t="shared" ca="1" si="237"/>
        <v>4</v>
      </c>
      <c r="MG47" s="7">
        <f ca="1">IFERROR(IF(MG46+MF47&gt;MH$4,MG46,MG46+MF47),"")</f>
        <v>60</v>
      </c>
      <c r="MH47" s="7">
        <f t="shared" ca="1" si="308"/>
        <v>1</v>
      </c>
      <c r="MI47" s="7">
        <f t="shared" ca="1" si="238"/>
        <v>0.73008837663923576</v>
      </c>
      <c r="MJ47" s="7">
        <f t="shared" ca="1" si="239"/>
        <v>-0.19162683817769732</v>
      </c>
      <c r="MK47" s="7">
        <f t="shared" ca="1" si="240"/>
        <v>0</v>
      </c>
      <c r="ML47" s="7">
        <f t="shared" ca="1" si="241"/>
        <v>0</v>
      </c>
      <c r="MM47" s="7">
        <f ca="1">IFERROR(IF(MM46+ML47&gt;MN$4,MM46,MM46+ML47),"")</f>
        <v>60</v>
      </c>
      <c r="MN47" s="7">
        <f t="shared" ca="1" si="309"/>
        <v>1</v>
      </c>
      <c r="MO47" s="7">
        <f t="shared" ca="1" si="242"/>
        <v>6.307938046871342E-2</v>
      </c>
      <c r="MP47" s="7">
        <f t="shared" ca="1" si="243"/>
        <v>0.47538215799282502</v>
      </c>
      <c r="MQ47" s="7">
        <f t="shared" ca="1" si="244"/>
        <v>1</v>
      </c>
      <c r="MR47" s="7" t="str">
        <f t="shared" ca="1" si="245"/>
        <v>4</v>
      </c>
      <c r="MS47" s="7">
        <f ca="1">IFERROR(IF(MS46+MR47&gt;MT$4,MS46,MS46+MR47),"")</f>
        <v>59</v>
      </c>
      <c r="MT47" s="7">
        <f t="shared" ca="1" si="310"/>
        <v>1</v>
      </c>
      <c r="MU47" s="7">
        <f t="shared" ca="1" si="246"/>
        <v>0.73693351738523216</v>
      </c>
      <c r="MV47" s="7">
        <f t="shared" ca="1" si="247"/>
        <v>-0.19847197892369373</v>
      </c>
      <c r="MW47" s="7">
        <f t="shared" ca="1" si="248"/>
        <v>0</v>
      </c>
      <c r="MX47" s="7">
        <f t="shared" ca="1" si="249"/>
        <v>0</v>
      </c>
      <c r="MY47" s="7">
        <f ca="1">IFERROR(IF(MY46+MX47&gt;MZ$4,MY46,MY46+MX47),"")</f>
        <v>60</v>
      </c>
      <c r="MZ47" s="7">
        <f t="shared" ca="1" si="311"/>
        <v>1</v>
      </c>
      <c r="NA47" s="7">
        <f t="shared" ca="1" si="250"/>
        <v>0.76511607684809901</v>
      </c>
      <c r="NB47" s="7">
        <f t="shared" ca="1" si="251"/>
        <v>-0.22665453838656058</v>
      </c>
      <c r="NC47" s="7">
        <f t="shared" ca="1" si="252"/>
        <v>0</v>
      </c>
      <c r="ND47" s="7">
        <f t="shared" ca="1" si="253"/>
        <v>0</v>
      </c>
      <c r="NE47" s="7">
        <f ca="1">IFERROR(IF(NE46+ND47&gt;NF$4,NE46,NE46+ND47),"")</f>
        <v>60</v>
      </c>
      <c r="NF47" s="7">
        <f t="shared" ca="1" si="312"/>
        <v>1</v>
      </c>
      <c r="NG47" s="7">
        <f t="shared" ca="1" si="254"/>
        <v>0.10736211457439993</v>
      </c>
      <c r="NH47" s="7">
        <f t="shared" ca="1" si="255"/>
        <v>0.43109942388713851</v>
      </c>
      <c r="NI47" s="7">
        <f t="shared" ca="1" si="256"/>
        <v>1</v>
      </c>
      <c r="NJ47" s="7" t="str">
        <f t="shared" ca="1" si="257"/>
        <v>4</v>
      </c>
      <c r="NK47" s="7">
        <f ca="1">IFERROR(IF(NK46+NJ47&gt;NL$4,NK46,NK46+NJ47),"")</f>
        <v>60</v>
      </c>
      <c r="NL47" s="7">
        <f t="shared" ca="1" si="313"/>
        <v>1</v>
      </c>
      <c r="NM47" s="7">
        <f t="shared" ca="1" si="258"/>
        <v>6.8695004352720135E-2</v>
      </c>
      <c r="NN47" s="7">
        <f t="shared" ca="1" si="259"/>
        <v>0.4697665341088183</v>
      </c>
      <c r="NO47" s="7">
        <f t="shared" ca="1" si="260"/>
        <v>1</v>
      </c>
      <c r="NP47" s="7" t="str">
        <f t="shared" ca="1" si="261"/>
        <v>4</v>
      </c>
      <c r="NQ47" s="7">
        <f ca="1">IFERROR(IF(NQ46+NP47&gt;NR$4,NQ46,NQ46+NP47),"")</f>
        <v>59</v>
      </c>
      <c r="NR47" s="7">
        <f t="shared" ca="1" si="314"/>
        <v>1</v>
      </c>
      <c r="NT47">
        <v>45</v>
      </c>
      <c r="NU47" s="7" t="s">
        <v>19</v>
      </c>
      <c r="NV47" s="7" t="str">
        <f t="shared" ca="1" si="16"/>
        <v/>
      </c>
      <c r="NW47" s="7" t="str">
        <f t="shared" ca="1" si="8"/>
        <v/>
      </c>
      <c r="NX47" t="str">
        <f ca="1">IFERROR(VLOOKUP(NT47,$K$3:$AK$568,8,FALSE),"")</f>
        <v/>
      </c>
      <c r="NY47" t="str">
        <f ca="1">IFERROR(VLOOKUP(NT47,$K$3:$AK$568,9,FALSE),"")</f>
        <v/>
      </c>
      <c r="NZ47" s="7" t="str">
        <f ca="1">IFERROR(VLOOKUP(NT47,$K$3:$AK$568,27,FALSE),"")</f>
        <v/>
      </c>
      <c r="OB47">
        <v>45</v>
      </c>
      <c r="OC47" s="7" t="s">
        <v>19</v>
      </c>
      <c r="OD47" t="e">
        <f t="shared" ca="1" si="17"/>
        <v>#N/A</v>
      </c>
      <c r="OE47" s="7" t="str">
        <f t="shared" ca="1" si="18"/>
        <v/>
      </c>
      <c r="OF47" s="7" t="str">
        <f t="shared" ca="1" si="19"/>
        <v/>
      </c>
      <c r="OG47" t="str">
        <f t="shared" ca="1" si="20"/>
        <v/>
      </c>
      <c r="OI47">
        <v>45</v>
      </c>
      <c r="OJ47" s="7" t="s">
        <v>19</v>
      </c>
      <c r="OK47" s="7" t="str">
        <f t="shared" ca="1" si="21"/>
        <v/>
      </c>
      <c r="OL47" s="7" t="str">
        <f t="shared" ca="1" si="22"/>
        <v/>
      </c>
      <c r="OM47" t="str">
        <f ca="1">IFERROR(VLOOKUP(OI47,$L$3:$AK$568,7,FALSE),"")</f>
        <v/>
      </c>
      <c r="ON47" t="str">
        <f ca="1">IFERROR(VLOOKUP(OI47,$L$3:$AK$568,8,FALSE),"")</f>
        <v/>
      </c>
      <c r="OO47" s="7" t="str">
        <f ca="1">IFERROR(VLOOKUP(OI47,$L$3:$AK$568,26,FALSE),"")</f>
        <v/>
      </c>
      <c r="OQ47">
        <v>45</v>
      </c>
      <c r="OR47" s="7" t="s">
        <v>19</v>
      </c>
      <c r="OS47" t="e">
        <f t="shared" ca="1" si="23"/>
        <v>#N/A</v>
      </c>
      <c r="OT47" s="7" t="str">
        <f t="shared" ca="1" si="24"/>
        <v/>
      </c>
      <c r="OU47" s="7" t="str">
        <f t="shared" ca="1" si="25"/>
        <v/>
      </c>
      <c r="OV47" t="str">
        <f t="shared" ca="1" si="26"/>
        <v/>
      </c>
      <c r="OX47">
        <v>45</v>
      </c>
      <c r="OY47" s="7" t="s">
        <v>19</v>
      </c>
      <c r="OZ47" s="7" t="str">
        <f t="shared" ca="1" si="27"/>
        <v/>
      </c>
      <c r="PA47" s="7" t="str">
        <f t="shared" ca="1" si="28"/>
        <v/>
      </c>
      <c r="PB47" t="str">
        <f ca="1">IFERROR(VLOOKUP(OX47,$M$3:$AK$568,6,FALSE),"")</f>
        <v/>
      </c>
      <c r="PC47" t="str">
        <f ca="1">IFERROR(VLOOKUP(OX47,$M$3:$AK$568,7,FALSE),"")</f>
        <v/>
      </c>
      <c r="PD47" s="7" t="str">
        <f ca="1">IFERROR(VLOOKUP(OX47,$M$3:$AK$568,25,FALSE),"")</f>
        <v/>
      </c>
      <c r="PF47">
        <v>45</v>
      </c>
      <c r="PG47" s="7" t="s">
        <v>19</v>
      </c>
      <c r="PH47" t="e">
        <f t="shared" ca="1" si="29"/>
        <v>#N/A</v>
      </c>
      <c r="PI47" s="7" t="str">
        <f t="shared" ca="1" si="30"/>
        <v/>
      </c>
      <c r="PJ47" s="7" t="str">
        <f t="shared" ca="1" si="31"/>
        <v/>
      </c>
      <c r="PK47" t="str">
        <f t="shared" ca="1" si="32"/>
        <v/>
      </c>
      <c r="PM47">
        <v>45</v>
      </c>
      <c r="PN47" s="7" t="s">
        <v>19</v>
      </c>
      <c r="PO47" s="202" t="str">
        <f t="shared" ca="1" si="33"/>
        <v/>
      </c>
      <c r="PP47" s="7" t="str">
        <f t="shared" ca="1" si="34"/>
        <v/>
      </c>
      <c r="PQ47" t="str">
        <f ca="1">IFERROR(VLOOKUP(PM47,$G$325:$R$409,12,FALSE),"")</f>
        <v/>
      </c>
      <c r="PR47" t="e">
        <f ca="1">VLOOKUP(PM47,$G$324:$Q$409,11,FALSE)</f>
        <v>#N/A</v>
      </c>
      <c r="PS47" s="7" t="str">
        <f ca="1">VLOOKUP(PQ47,$R$325:$Y$409,8,FALSE)</f>
        <v>- -</v>
      </c>
      <c r="PT47" s="7">
        <f ca="1">ReSt</f>
        <v>-4</v>
      </c>
      <c r="PU47" s="7" t="e">
        <f t="shared" ca="1" si="35"/>
        <v>#N/A</v>
      </c>
      <c r="PV47" s="7" t="e">
        <f t="shared" ca="1" si="36"/>
        <v>#N/A</v>
      </c>
      <c r="PW47" s="7" t="str">
        <f ca="1">VLOOKUP(PQ47,$R$325:$AK$409,8,FALSE)</f>
        <v>- -</v>
      </c>
      <c r="PX47" s="7"/>
      <c r="PY47">
        <v>45</v>
      </c>
      <c r="PZ47" s="7" t="s">
        <v>19</v>
      </c>
      <c r="QA47" t="str">
        <f t="shared" ca="1" si="37"/>
        <v/>
      </c>
      <c r="QB47" s="7" t="str">
        <f t="shared" ca="1" si="38"/>
        <v/>
      </c>
      <c r="QC47" s="7" t="str">
        <f t="shared" ca="1" si="39"/>
        <v/>
      </c>
      <c r="QD47" t="str">
        <f t="shared" ca="1" si="40"/>
        <v/>
      </c>
      <c r="QF47">
        <v>45</v>
      </c>
      <c r="QG47" s="7" t="s">
        <v>19</v>
      </c>
      <c r="QH47" s="7" t="str">
        <f t="shared" ca="1" si="41"/>
        <v/>
      </c>
      <c r="QI47" s="7" t="e">
        <f t="shared" ca="1" si="42"/>
        <v>#VALUE!</v>
      </c>
      <c r="QJ47" t="e">
        <f t="shared" ca="1" si="43"/>
        <v>#N/A</v>
      </c>
      <c r="QK47" s="7" t="e">
        <f t="shared" ca="1" si="44"/>
        <v>#N/A</v>
      </c>
      <c r="QM47">
        <v>45</v>
      </c>
      <c r="QN47" s="7" t="s">
        <v>19</v>
      </c>
      <c r="QO47" t="str">
        <f t="shared" ca="1" si="45"/>
        <v/>
      </c>
      <c r="QP47" s="7" t="str">
        <f t="shared" ca="1" si="46"/>
        <v/>
      </c>
      <c r="QQ47" t="str">
        <f t="shared" ca="1" si="47"/>
        <v/>
      </c>
    </row>
    <row r="48" spans="1:459" x14ac:dyDescent="0.25">
      <c r="A48" s="240" t="str">
        <f>IF('Character Sheet'!$B$4="Creature","N","Y")</f>
        <v>Y</v>
      </c>
      <c r="C48" s="75"/>
      <c r="D48" s="70">
        <f ca="1">IF(Y48="- -",D47,IF(C48="Y",D47+1,IF(Y48=0,D47,D47+1)))</f>
        <v>1</v>
      </c>
      <c r="F48" s="75"/>
      <c r="G48" s="76"/>
      <c r="I48" s="75" t="s">
        <v>1812</v>
      </c>
      <c r="J48" s="85"/>
      <c r="K48" s="85">
        <f t="shared" ca="1" si="9"/>
        <v>4</v>
      </c>
      <c r="L48" s="85">
        <f t="shared" ca="1" si="316"/>
        <v>0</v>
      </c>
      <c r="M48" s="70">
        <f t="shared" ca="1" si="321"/>
        <v>4</v>
      </c>
      <c r="O48" s="222">
        <f t="shared" ca="1" si="12"/>
        <v>4</v>
      </c>
      <c r="Q48" s="7" t="s">
        <v>1696</v>
      </c>
      <c r="R48" s="9" t="s">
        <v>1350</v>
      </c>
      <c r="S48" s="9" t="str">
        <f>R48</f>
        <v>Blade</v>
      </c>
      <c r="T48" s="61" t="str">
        <f>SUBSTITUTE(IFERROR(IFERROR(VLOOKUP(R48,'[1]Skill Statistics'!$A$3:$C$513,2,FALSE),VLOOKUP(Q48,'[1]Skill Statistics'!$A$3:$C$513,2,FALSE)),T47),"R*","ReSt")</f>
        <v>Ag/St</v>
      </c>
      <c r="U48" s="61" t="str">
        <f>IFERROR(IFERROR(VLOOKUP(R48,'[1]Skill Statistics'!$A$3:$C$513,3,FALSE),VLOOKUP(Q48,'[1]Skill Statistics'!$A$3:$C$513,3,FALSE)),U47)</f>
        <v>St</v>
      </c>
      <c r="V48" s="61" t="str">
        <f ca="1">IF(ISNUMBER(SEARCH("Category",R48)),"- -",IFERROR(IFERROR(VLOOKUP(Q48,[1]Professions!$A$4:$AM$288,MATCH(Profession,[1]Professions!$A$1:$AM$1,0),FALSE),VLOOKUP(Q48,Calculations!$B$91:$I$95,8,FALSE)),"- -"))</f>
        <v>3 / 4</v>
      </c>
      <c r="W48" s="60">
        <f t="shared" ca="1" si="13"/>
        <v>0</v>
      </c>
      <c r="X48" s="7">
        <f ca="1">IFERROR(VLOOKUP(R48,$BS$6:$NR$519,MATCH(ActualLevel,$BS$3:$NR$3,0),FALSE),"- -")</f>
        <v>6</v>
      </c>
      <c r="Y48" s="7">
        <f t="shared" ca="1" si="320"/>
        <v>6</v>
      </c>
      <c r="Z48" s="7">
        <f ca="1">IFERROR(VLOOKUP(Y48,Charts!$BQ$2:$BR$52,2,FALSE),"- -")</f>
        <v>30</v>
      </c>
      <c r="AA48" s="7">
        <f t="shared" ca="1" si="51"/>
        <v>11</v>
      </c>
      <c r="AB48" s="7">
        <f t="shared" ca="1" si="317"/>
        <v>6</v>
      </c>
      <c r="AC48" s="7"/>
      <c r="AD48" s="7"/>
      <c r="AE48" s="7"/>
      <c r="AF48" s="7"/>
      <c r="AG48" s="7"/>
      <c r="AH48" s="43"/>
      <c r="AI48" s="7"/>
      <c r="AJ48" s="7"/>
      <c r="AK48" s="7">
        <f t="shared" ca="1" si="52"/>
        <v>47</v>
      </c>
      <c r="AL48" s="7"/>
      <c r="AM48" s="69">
        <f>IFERROR(VLOOKUP(R48,'[1]Skill Statistics'!$A$3:$AN$513,MATCH(Profession,'[1]Skill Statistics'!$A$2:$AN$2,0),FALSE),0)</f>
        <v>0.7</v>
      </c>
      <c r="AN48" s="85">
        <f>IFERROR(VLOOKUP(Q48,'[1]Skill Statistics'!$A$3:$BK$513,MATCH(Archetype,'[1]Skill Statistics'!$A$2:$BK$2,0),FALSE),0)</f>
        <v>0</v>
      </c>
      <c r="AO48" s="85">
        <f>IFERROR(VLOOKUP(Q48,'[1]Skill Statistics'!$A$3:$BB$513,MATCH(Race,'[1]Skill Statistics'!$A$2:$BB$2,0),FALSE),0)</f>
        <v>0</v>
      </c>
      <c r="AP48" s="85">
        <f t="shared" ca="1" si="14"/>
        <v>1.1000000000000001</v>
      </c>
      <c r="AQ48" s="70"/>
      <c r="AS48" s="69" t="str">
        <f>IFERROR(VLOOKUP(Q48,'[1]Professional Skills'!$A$4:$AM$288,MATCH(Profession,'[1]Professional Skills'!$A$3:$AM$3,0),FALSE),"- -")</f>
        <v>x</v>
      </c>
      <c r="AT48" t="s">
        <v>1812</v>
      </c>
      <c r="AU48" s="7" t="str">
        <f t="shared" si="319"/>
        <v/>
      </c>
      <c r="AV48" s="7">
        <f t="shared" ca="1" si="318"/>
        <v>0</v>
      </c>
      <c r="AW48" t="str">
        <f t="shared" si="55"/>
        <v/>
      </c>
      <c r="AX48" t="str">
        <f>IFERROR(_xlfn.RANK.EQ(AW48,$AW$5:$AW$568),"")</f>
        <v/>
      </c>
      <c r="AY48">
        <f t="shared" ca="1" si="3"/>
        <v>0.7161206882775546</v>
      </c>
      <c r="AZ48" s="70" t="str">
        <f t="shared" ca="1" si="53"/>
        <v>x</v>
      </c>
      <c r="BB48" s="69">
        <f>IFERROR(IF(Q48="Language",VLOOKUP(R48,[1]Cultures!$B$4:$N$218,MATCH(Culture,[1]Cultures!$B$3:$N$3,0),FALSE),VLOOKUP(Q48,[1]Cultures!$B$4:$O$212,MATCH(Culture,[1]Cultures!$B$3:$O$3,0),FALSE)),"- -")</f>
        <v>1</v>
      </c>
      <c r="BC48" t="s">
        <v>1812</v>
      </c>
      <c r="BD48">
        <f t="shared" ca="1" si="315"/>
        <v>0.21067555695800966</v>
      </c>
      <c r="BE48">
        <f t="shared" ca="1" si="262"/>
        <v>2.0106755569580095</v>
      </c>
      <c r="BH48">
        <f ca="1">_xlfn.RANK.EQ(BE48,$BE$48:$BE$58)</f>
        <v>3</v>
      </c>
      <c r="BI48" s="7">
        <f t="shared" ca="1" si="54"/>
        <v>0</v>
      </c>
      <c r="BJ48" s="7"/>
      <c r="BK48" s="7"/>
      <c r="BL48" s="70">
        <f t="shared" ca="1" si="6"/>
        <v>0</v>
      </c>
      <c r="BN48" s="69">
        <f ca="1">IFERROR(VLOOKUP(V48,Charts!$BT$2:$BV$14,3,FALSE),"- -")</f>
        <v>0.69230769230769229</v>
      </c>
      <c r="BO48" s="85">
        <f t="shared" ca="1" si="15"/>
        <v>4.3750384712318757</v>
      </c>
      <c r="BP48" s="70">
        <f t="shared" ca="1" si="263"/>
        <v>4</v>
      </c>
      <c r="BR48" s="7">
        <v>43</v>
      </c>
      <c r="BS48" s="9" t="str">
        <f ca="1">VLOOKUP(BR48,$O$3:$R$568,4,FALSE)</f>
        <v>Blowpipe</v>
      </c>
      <c r="BT48" s="7" t="str">
        <f ca="1">VLOOKUP(BS48,$R$3:$V$568,5,FALSE)</f>
        <v>2 / 4</v>
      </c>
      <c r="BU48" s="7">
        <f ca="1">VLOOKUP(BT48,Charts!$BT$2:$BV$14,3,FALSE)</f>
        <v>0.76923076923076927</v>
      </c>
      <c r="BV48" s="7" t="str">
        <f t="shared" ca="1" si="56"/>
        <v>2</v>
      </c>
      <c r="BW48" s="7" t="str">
        <f t="shared" ca="1" si="57"/>
        <v>4</v>
      </c>
      <c r="BY48" s="7">
        <f t="shared" ca="1" si="58"/>
        <v>0.35349305785452823</v>
      </c>
      <c r="BZ48" s="7">
        <f t="shared" ca="1" si="59"/>
        <v>0.41573771137624105</v>
      </c>
      <c r="CA48" s="7">
        <f t="shared" ca="1" si="60"/>
        <v>1</v>
      </c>
      <c r="CB48" s="7" t="str">
        <f t="shared" ca="1" si="61"/>
        <v>2</v>
      </c>
      <c r="CC48" s="7">
        <f ca="1">IFERROR(IF(CC47+CB48&gt;CD$4,CC47,CC47+CB48),"")</f>
        <v>38</v>
      </c>
      <c r="CD48" s="7">
        <f t="shared" ca="1" si="264"/>
        <v>0</v>
      </c>
      <c r="CE48" s="7">
        <f t="shared" ca="1" si="62"/>
        <v>0.73952937584547596</v>
      </c>
      <c r="CF48" s="7">
        <f t="shared" ca="1" si="63"/>
        <v>2.9701393385293318E-2</v>
      </c>
      <c r="CG48" s="7">
        <f t="shared" ca="1" si="64"/>
        <v>1</v>
      </c>
      <c r="CH48" s="7" t="str">
        <f t="shared" ca="1" si="65"/>
        <v>2</v>
      </c>
      <c r="CI48" s="7">
        <f ca="1">IFERROR(IF(CI47+CH48&gt;CJ$4,CI47,CI47+CH48),"")</f>
        <v>60</v>
      </c>
      <c r="CJ48" s="7">
        <f t="shared" ca="1" si="265"/>
        <v>0</v>
      </c>
      <c r="CK48" s="7">
        <f t="shared" ca="1" si="66"/>
        <v>0.30204300273707674</v>
      </c>
      <c r="CL48" s="7">
        <f t="shared" ca="1" si="67"/>
        <v>0.46718776649369254</v>
      </c>
      <c r="CM48" s="7">
        <f t="shared" ca="1" si="68"/>
        <v>1</v>
      </c>
      <c r="CN48" s="7" t="str">
        <f t="shared" ca="1" si="69"/>
        <v>2</v>
      </c>
      <c r="CO48" s="7">
        <f ca="1">IFERROR(IF(CO47+CN48&gt;CP$4,CO47,CO47+CN48),"")</f>
        <v>59</v>
      </c>
      <c r="CP48" s="7">
        <f t="shared" ca="1" si="266"/>
        <v>0</v>
      </c>
      <c r="CQ48" s="7">
        <f t="shared" ca="1" si="70"/>
        <v>0.59875969302321141</v>
      </c>
      <c r="CR48" s="7">
        <f t="shared" ca="1" si="71"/>
        <v>0.17047107620755786</v>
      </c>
      <c r="CS48" s="7">
        <f t="shared" ca="1" si="72"/>
        <v>1</v>
      </c>
      <c r="CT48" s="7" t="str">
        <f t="shared" ca="1" si="73"/>
        <v>2</v>
      </c>
      <c r="CU48" s="7">
        <f ca="1">IFERROR(IF(CU47+CT48&gt;CV$4,CU47,CU47+CT48),"")</f>
        <v>59</v>
      </c>
      <c r="CV48" s="7">
        <f t="shared" ca="1" si="267"/>
        <v>0</v>
      </c>
      <c r="CW48" s="7">
        <f t="shared" ca="1" si="74"/>
        <v>3.0457871852086704E-2</v>
      </c>
      <c r="CX48" s="7">
        <f t="shared" ca="1" si="75"/>
        <v>0.73877289737868257</v>
      </c>
      <c r="CY48" s="7">
        <f t="shared" ca="1" si="76"/>
        <v>1</v>
      </c>
      <c r="CZ48" s="7" t="str">
        <f t="shared" ca="1" si="77"/>
        <v>2</v>
      </c>
      <c r="DA48" s="7">
        <f ca="1">IFERROR(IF(DA47+CZ48&gt;DB$4,DA47,DA47+CZ48),"")</f>
        <v>60</v>
      </c>
      <c r="DB48" s="7">
        <f t="shared" ca="1" si="268"/>
        <v>0</v>
      </c>
      <c r="DC48" s="7">
        <f t="shared" ca="1" si="78"/>
        <v>0.8335752014083756</v>
      </c>
      <c r="DD48" s="7">
        <f t="shared" ca="1" si="79"/>
        <v>-6.4344432177606325E-2</v>
      </c>
      <c r="DE48" s="7">
        <f t="shared" ca="1" si="80"/>
        <v>0</v>
      </c>
      <c r="DF48" s="7">
        <f t="shared" ca="1" si="81"/>
        <v>0</v>
      </c>
      <c r="DG48" s="7">
        <f ca="1">IFERROR(IF(DG47+DF48&gt;DH$4,DG47,DG47+DF48),"")</f>
        <v>60</v>
      </c>
      <c r="DH48" s="7">
        <f t="shared" ca="1" si="269"/>
        <v>0</v>
      </c>
      <c r="DI48" s="7">
        <f t="shared" ca="1" si="82"/>
        <v>0.19250903747783588</v>
      </c>
      <c r="DJ48" s="7">
        <f t="shared" ca="1" si="83"/>
        <v>0.5767217317529334</v>
      </c>
      <c r="DK48" s="7">
        <f t="shared" ca="1" si="84"/>
        <v>1</v>
      </c>
      <c r="DL48" s="7" t="str">
        <f t="shared" ca="1" si="85"/>
        <v>2</v>
      </c>
      <c r="DM48" s="7">
        <f ca="1">IFERROR(IF(DM47+DL48&gt;DN$4,DM47,DM47+DL48),"")</f>
        <v>60</v>
      </c>
      <c r="DN48" s="7">
        <f t="shared" ca="1" si="270"/>
        <v>0</v>
      </c>
      <c r="DO48" s="7">
        <f t="shared" ca="1" si="86"/>
        <v>0.54724268173416235</v>
      </c>
      <c r="DP48" s="7">
        <f t="shared" ca="1" si="87"/>
        <v>0.22198808749660692</v>
      </c>
      <c r="DQ48" s="7">
        <f t="shared" ca="1" si="88"/>
        <v>1</v>
      </c>
      <c r="DR48" s="7" t="str">
        <f t="shared" ca="1" si="89"/>
        <v>2</v>
      </c>
      <c r="DS48" s="7">
        <f ca="1">IFERROR(IF(DS47+DR48&gt;DT$4,DS47,DS47+DR48),"")</f>
        <v>59</v>
      </c>
      <c r="DT48" s="7">
        <f t="shared" ca="1" si="271"/>
        <v>0</v>
      </c>
      <c r="DU48" s="7">
        <f t="shared" ca="1" si="90"/>
        <v>0.17498558002453746</v>
      </c>
      <c r="DV48" s="7">
        <f t="shared" ca="1" si="91"/>
        <v>0.59424518920623182</v>
      </c>
      <c r="DW48" s="7">
        <f t="shared" ca="1" si="92"/>
        <v>1</v>
      </c>
      <c r="DX48" s="7" t="str">
        <f t="shared" ca="1" si="93"/>
        <v>2</v>
      </c>
      <c r="DY48" s="7">
        <f ca="1">IFERROR(IF(DY47+DX48&gt;DZ$4,DY47,DY47+DX48),"")</f>
        <v>59</v>
      </c>
      <c r="DZ48" s="7">
        <f t="shared" ca="1" si="272"/>
        <v>0</v>
      </c>
      <c r="EA48" s="7">
        <f t="shared" ca="1" si="94"/>
        <v>0.88307852725454894</v>
      </c>
      <c r="EB48" s="7">
        <f t="shared" ca="1" si="95"/>
        <v>-0.11384775802377967</v>
      </c>
      <c r="EC48" s="7">
        <f t="shared" ca="1" si="96"/>
        <v>0</v>
      </c>
      <c r="ED48" s="7">
        <f t="shared" ca="1" si="97"/>
        <v>0</v>
      </c>
      <c r="EE48" s="7">
        <f ca="1">IFERROR(IF(EE47+ED48&gt;EF$4,EE47,EE47+ED48),"")</f>
        <v>60</v>
      </c>
      <c r="EF48" s="7">
        <f t="shared" ca="1" si="273"/>
        <v>0</v>
      </c>
      <c r="EG48" s="7">
        <f t="shared" ca="1" si="98"/>
        <v>0.78571574082825368</v>
      </c>
      <c r="EH48" s="7">
        <f t="shared" ca="1" si="99"/>
        <v>-1.648497159748441E-2</v>
      </c>
      <c r="EI48" s="7">
        <f t="shared" ca="1" si="100"/>
        <v>0</v>
      </c>
      <c r="EJ48" s="7">
        <f t="shared" ca="1" si="101"/>
        <v>0</v>
      </c>
      <c r="EK48" s="7">
        <f ca="1">IFERROR(IF(EK47+EJ48&gt;EL$4,EK47,EK47+EJ48),"")</f>
        <v>60</v>
      </c>
      <c r="EL48" s="7">
        <f t="shared" ca="1" si="274"/>
        <v>0</v>
      </c>
      <c r="EM48" s="7">
        <f t="shared" ca="1" si="102"/>
        <v>0.16153851928395169</v>
      </c>
      <c r="EN48" s="7">
        <f t="shared" ca="1" si="103"/>
        <v>0.60769224994681759</v>
      </c>
      <c r="EO48" s="7">
        <f t="shared" ca="1" si="104"/>
        <v>1</v>
      </c>
      <c r="EP48" s="7" t="str">
        <f t="shared" ca="1" si="105"/>
        <v>2</v>
      </c>
      <c r="EQ48" s="7">
        <f ca="1">IFERROR(IF(EQ47+EP48&gt;ER$4,EQ47,EQ47+EP48),"")</f>
        <v>60</v>
      </c>
      <c r="ER48" s="7">
        <f t="shared" ca="1" si="275"/>
        <v>0</v>
      </c>
      <c r="ES48" s="7">
        <f t="shared" ca="1" si="106"/>
        <v>0.68133562715419393</v>
      </c>
      <c r="ET48" s="7">
        <f t="shared" ca="1" si="107"/>
        <v>8.7895142076575339E-2</v>
      </c>
      <c r="EU48" s="7">
        <f t="shared" ca="1" si="108"/>
        <v>1</v>
      </c>
      <c r="EV48" s="7" t="str">
        <f t="shared" ca="1" si="109"/>
        <v>2</v>
      </c>
      <c r="EW48" s="7">
        <f ca="1">IFERROR(IF(EW47+EV48&gt;EX$4,EW47,EW47+EV48),"")</f>
        <v>59</v>
      </c>
      <c r="EX48" s="7">
        <f t="shared" ca="1" si="276"/>
        <v>0</v>
      </c>
      <c r="EY48" s="7">
        <f t="shared" ca="1" si="110"/>
        <v>0.63924258776813714</v>
      </c>
      <c r="EZ48" s="7">
        <f t="shared" ca="1" si="111"/>
        <v>0.12998818146263214</v>
      </c>
      <c r="FA48" s="7">
        <f t="shared" ca="1" si="112"/>
        <v>1</v>
      </c>
      <c r="FB48" s="7" t="str">
        <f t="shared" ca="1" si="113"/>
        <v>2</v>
      </c>
      <c r="FC48" s="7">
        <f ca="1">IFERROR(IF(FC47+FB48&gt;FD$4,FC47,FC47+FB48),"")</f>
        <v>59</v>
      </c>
      <c r="FD48" s="7">
        <f t="shared" ca="1" si="277"/>
        <v>0</v>
      </c>
      <c r="FE48" s="7">
        <f t="shared" ca="1" si="114"/>
        <v>0.85445538945950417</v>
      </c>
      <c r="FF48" s="7">
        <f t="shared" ca="1" si="115"/>
        <v>-8.5224620228734893E-2</v>
      </c>
      <c r="FG48" s="7">
        <f t="shared" ca="1" si="116"/>
        <v>0</v>
      </c>
      <c r="FH48" s="7">
        <f t="shared" ca="1" si="117"/>
        <v>0</v>
      </c>
      <c r="FI48" s="7">
        <f ca="1">IFERROR(IF(FI47+FH48&gt;FJ$4,FI47,FI47+FH48),"")</f>
        <v>59</v>
      </c>
      <c r="FJ48" s="7">
        <f t="shared" ca="1" si="278"/>
        <v>0</v>
      </c>
      <c r="FK48" s="7">
        <f t="shared" ca="1" si="118"/>
        <v>0.48225258846421948</v>
      </c>
      <c r="FL48" s="7">
        <f t="shared" ca="1" si="119"/>
        <v>0.2869781807665498</v>
      </c>
      <c r="FM48" s="7">
        <f t="shared" ca="1" si="120"/>
        <v>1</v>
      </c>
      <c r="FN48" s="7" t="str">
        <f t="shared" ca="1" si="121"/>
        <v>2</v>
      </c>
      <c r="FO48" s="7">
        <f ca="1">IFERROR(IF(FO47+FN48&gt;FP$4,FO47,FO47+FN48),"")</f>
        <v>60</v>
      </c>
      <c r="FP48" s="7">
        <f t="shared" ca="1" si="279"/>
        <v>0</v>
      </c>
      <c r="FQ48" s="7">
        <f t="shared" ca="1" si="122"/>
        <v>0.45439599953697807</v>
      </c>
      <c r="FR48" s="7">
        <f t="shared" ca="1" si="123"/>
        <v>0.31483476969379121</v>
      </c>
      <c r="FS48" s="7">
        <f t="shared" ca="1" si="124"/>
        <v>1</v>
      </c>
      <c r="FT48" s="7" t="str">
        <f t="shared" ca="1" si="125"/>
        <v>2</v>
      </c>
      <c r="FU48" s="7">
        <f ca="1">IFERROR(IF(FU47+FT48&gt;FV$4,FU47,FU47+FT48),"")</f>
        <v>60</v>
      </c>
      <c r="FV48" s="7">
        <f t="shared" ca="1" si="280"/>
        <v>0</v>
      </c>
      <c r="FW48" s="7">
        <f t="shared" ca="1" si="126"/>
        <v>0.26189485726441586</v>
      </c>
      <c r="FX48" s="7">
        <f t="shared" ca="1" si="127"/>
        <v>0.50733591196635341</v>
      </c>
      <c r="FY48" s="7">
        <f t="shared" ca="1" si="128"/>
        <v>1</v>
      </c>
      <c r="FZ48" s="7" t="str">
        <f t="shared" ca="1" si="129"/>
        <v>2</v>
      </c>
      <c r="GA48" s="7">
        <f ca="1">IFERROR(IF(GA47+FZ48&gt;GB$4,GA47,GA47+FZ48),"")</f>
        <v>59</v>
      </c>
      <c r="GB48" s="7">
        <f t="shared" ca="1" si="281"/>
        <v>0</v>
      </c>
      <c r="GC48" s="7">
        <f t="shared" ca="1" si="130"/>
        <v>0.82947126426414675</v>
      </c>
      <c r="GD48" s="7">
        <f t="shared" ca="1" si="131"/>
        <v>-6.0240495033377472E-2</v>
      </c>
      <c r="GE48" s="7">
        <f t="shared" ca="1" si="132"/>
        <v>0</v>
      </c>
      <c r="GF48" s="7">
        <f t="shared" ca="1" si="133"/>
        <v>0</v>
      </c>
      <c r="GG48" s="7">
        <f ca="1">IFERROR(IF(GG47+GF48&gt;GH$4,GG47,GG47+GF48),"")</f>
        <v>59</v>
      </c>
      <c r="GH48" s="7">
        <f t="shared" ca="1" si="282"/>
        <v>0</v>
      </c>
      <c r="GI48" s="7">
        <f t="shared" ca="1" si="134"/>
        <v>0.87388354366744003</v>
      </c>
      <c r="GJ48" s="7">
        <f t="shared" ca="1" si="135"/>
        <v>-0.10465277443667076</v>
      </c>
      <c r="GK48" s="7">
        <f t="shared" ca="1" si="136"/>
        <v>0</v>
      </c>
      <c r="GL48" s="7">
        <f t="shared" ca="1" si="137"/>
        <v>0</v>
      </c>
      <c r="GM48" s="7">
        <f ca="1">IFERROR(IF(GM47+GL48&gt;GN$4,GM47,GM47+GL48),"")</f>
        <v>59</v>
      </c>
      <c r="GN48" s="7">
        <f t="shared" ca="1" si="283"/>
        <v>0</v>
      </c>
      <c r="GO48" s="7">
        <f t="shared" ca="1" si="138"/>
        <v>0.66331448174802132</v>
      </c>
      <c r="GP48" s="7">
        <f t="shared" ca="1" si="139"/>
        <v>0.10591628748274795</v>
      </c>
      <c r="GQ48" s="7">
        <f t="shared" ca="1" si="140"/>
        <v>1</v>
      </c>
      <c r="GR48" s="7" t="str">
        <f t="shared" ca="1" si="141"/>
        <v>2</v>
      </c>
      <c r="GS48" s="7">
        <f ca="1">IFERROR(IF(GS47+GR48&gt;GT$4,GS47,GS47+GR48),"")</f>
        <v>60</v>
      </c>
      <c r="GT48" s="7">
        <f t="shared" ca="1" si="284"/>
        <v>0</v>
      </c>
      <c r="GU48" s="7">
        <f t="shared" ca="1" si="142"/>
        <v>7.0192309068029091E-2</v>
      </c>
      <c r="GV48" s="7">
        <f t="shared" ca="1" si="143"/>
        <v>0.69903846016274018</v>
      </c>
      <c r="GW48" s="7">
        <f t="shared" ca="1" si="144"/>
        <v>1</v>
      </c>
      <c r="GX48" s="7" t="str">
        <f t="shared" ca="1" si="145"/>
        <v>2</v>
      </c>
      <c r="GY48" s="7">
        <f ca="1">IFERROR(IF(GY47+GX48&gt;GZ$4,GY47,GY47+GX48),"")</f>
        <v>60</v>
      </c>
      <c r="GZ48" s="7">
        <f t="shared" ca="1" si="285"/>
        <v>0</v>
      </c>
      <c r="HA48" s="7">
        <f t="shared" ca="1" si="146"/>
        <v>0.2680063970991291</v>
      </c>
      <c r="HB48" s="7">
        <f t="shared" ca="1" si="147"/>
        <v>0.50122437213164017</v>
      </c>
      <c r="HC48" s="7">
        <f t="shared" ca="1" si="148"/>
        <v>1</v>
      </c>
      <c r="HD48" s="7" t="str">
        <f t="shared" ca="1" si="149"/>
        <v>2</v>
      </c>
      <c r="HE48" s="7">
        <f ca="1">IFERROR(IF(HE47+HD48&gt;HF$4,HE47,HE47+HD48),"")</f>
        <v>60</v>
      </c>
      <c r="HF48" s="7">
        <f t="shared" ca="1" si="286"/>
        <v>0</v>
      </c>
      <c r="HG48" s="7">
        <f t="shared" ca="1" si="150"/>
        <v>0.18189956559728837</v>
      </c>
      <c r="HH48" s="7">
        <f t="shared" ca="1" si="151"/>
        <v>0.5873312036334809</v>
      </c>
      <c r="HI48" s="7">
        <f t="shared" ca="1" si="152"/>
        <v>1</v>
      </c>
      <c r="HJ48" s="7" t="str">
        <f t="shared" ca="1" si="153"/>
        <v>2</v>
      </c>
      <c r="HK48" s="7">
        <f ca="1">IFERROR(IF(HK47+HJ48&gt;HL$4,HK47,HK47+HJ48),"")</f>
        <v>60</v>
      </c>
      <c r="HL48" s="7">
        <f t="shared" ca="1" si="287"/>
        <v>0</v>
      </c>
      <c r="HM48" s="7">
        <f t="shared" ca="1" si="154"/>
        <v>0.57578433914125604</v>
      </c>
      <c r="HN48" s="7">
        <f t="shared" ca="1" si="155"/>
        <v>0.19344643008951323</v>
      </c>
      <c r="HO48" s="7">
        <f t="shared" ca="1" si="156"/>
        <v>1</v>
      </c>
      <c r="HP48" s="7" t="str">
        <f t="shared" ca="1" si="157"/>
        <v>2</v>
      </c>
      <c r="HQ48" s="7">
        <f ca="1">IFERROR(IF(HQ47+HP48&gt;HR$4,HQ47,HQ47+HP48),"")</f>
        <v>60</v>
      </c>
      <c r="HR48" s="7">
        <f t="shared" ca="1" si="288"/>
        <v>0</v>
      </c>
      <c r="HS48" s="7">
        <f t="shared" ca="1" si="158"/>
        <v>2.4218141769520862E-2</v>
      </c>
      <c r="HT48" s="7">
        <f t="shared" ca="1" si="159"/>
        <v>0.74501262746124841</v>
      </c>
      <c r="HU48" s="7">
        <f t="shared" ca="1" si="160"/>
        <v>1</v>
      </c>
      <c r="HV48" s="7" t="str">
        <f t="shared" ca="1" si="161"/>
        <v>2</v>
      </c>
      <c r="HW48" s="7">
        <f ca="1">IFERROR(IF(HW47+HV48&gt;HX$4,HW47,HW47+HV48),"")</f>
        <v>60</v>
      </c>
      <c r="HX48" s="7">
        <f t="shared" ca="1" si="289"/>
        <v>0</v>
      </c>
      <c r="HY48" s="7">
        <f t="shared" ca="1" si="162"/>
        <v>0.92297214001783134</v>
      </c>
      <c r="HZ48" s="7">
        <f t="shared" ca="1" si="163"/>
        <v>-0.15374137078706207</v>
      </c>
      <c r="IA48" s="7">
        <f t="shared" ca="1" si="164"/>
        <v>0</v>
      </c>
      <c r="IB48" s="7">
        <f t="shared" ca="1" si="165"/>
        <v>0</v>
      </c>
      <c r="IC48" s="7">
        <f ca="1">IFERROR(IF(IC47+IB48&gt;ID$4,IC47,IC47+IB48),"")</f>
        <v>59</v>
      </c>
      <c r="ID48" s="7">
        <f t="shared" ca="1" si="290"/>
        <v>0</v>
      </c>
      <c r="IE48" s="7">
        <f t="shared" ca="1" si="166"/>
        <v>0.20703259498984583</v>
      </c>
      <c r="IF48" s="7">
        <f t="shared" ca="1" si="167"/>
        <v>0.56219817424092344</v>
      </c>
      <c r="IG48" s="7">
        <f t="shared" ca="1" si="168"/>
        <v>1</v>
      </c>
      <c r="IH48" s="7" t="str">
        <f t="shared" ca="1" si="169"/>
        <v>2</v>
      </c>
      <c r="II48" s="7">
        <f ca="1">IFERROR(IF(II47+IH48&gt;IJ$4,II47,II47+IH48),"")</f>
        <v>59</v>
      </c>
      <c r="IJ48" s="7">
        <f t="shared" ca="1" si="291"/>
        <v>0</v>
      </c>
      <c r="IK48" s="7">
        <f t="shared" ca="1" si="170"/>
        <v>6.7160915140513033E-2</v>
      </c>
      <c r="IL48" s="7">
        <f t="shared" ca="1" si="171"/>
        <v>0.70206985409025624</v>
      </c>
      <c r="IM48" s="7">
        <f t="shared" ca="1" si="172"/>
        <v>1</v>
      </c>
      <c r="IN48" s="7" t="str">
        <f t="shared" ca="1" si="173"/>
        <v>2</v>
      </c>
      <c r="IO48" s="7">
        <f ca="1">IFERROR(IF(IO47+IN48&gt;IP$4,IO47,IO47+IN48),"")</f>
        <v>60</v>
      </c>
      <c r="IP48" s="7">
        <f t="shared" ca="1" si="292"/>
        <v>0</v>
      </c>
      <c r="IQ48" s="7">
        <f t="shared" ca="1" si="174"/>
        <v>0.49585244431579634</v>
      </c>
      <c r="IR48" s="7">
        <f t="shared" ca="1" si="175"/>
        <v>0.27337832491497294</v>
      </c>
      <c r="IS48" s="7">
        <f t="shared" ca="1" si="176"/>
        <v>1</v>
      </c>
      <c r="IT48" s="7" t="str">
        <f t="shared" ca="1" si="177"/>
        <v>2</v>
      </c>
      <c r="IU48" s="7">
        <f ca="1">IFERROR(IF(IU47+IT48&gt;IV$4,IU47,IU47+IT48),"")</f>
        <v>60</v>
      </c>
      <c r="IV48" s="7">
        <f t="shared" ca="1" si="293"/>
        <v>0</v>
      </c>
      <c r="IW48" s="7">
        <f t="shared" ca="1" si="178"/>
        <v>0.91835912258012409</v>
      </c>
      <c r="IX48" s="7">
        <f t="shared" ca="1" si="179"/>
        <v>-0.14912835334935481</v>
      </c>
      <c r="IY48" s="7">
        <f t="shared" ca="1" si="180"/>
        <v>0</v>
      </c>
      <c r="IZ48" s="7">
        <f t="shared" ca="1" si="181"/>
        <v>0</v>
      </c>
      <c r="JA48" s="7">
        <f ca="1">IFERROR(IF(JA47+IZ48&gt;JB$4,JA47,JA47+IZ48),"")</f>
        <v>60</v>
      </c>
      <c r="JB48" s="7">
        <f t="shared" ca="1" si="294"/>
        <v>0</v>
      </c>
      <c r="JC48" s="7">
        <f t="shared" ca="1" si="182"/>
        <v>0.6441880405761784</v>
      </c>
      <c r="JD48" s="7">
        <f t="shared" ca="1" si="183"/>
        <v>0.12504272865459087</v>
      </c>
      <c r="JE48" s="7">
        <f t="shared" ca="1" si="184"/>
        <v>1</v>
      </c>
      <c r="JF48" s="7" t="str">
        <f t="shared" ca="1" si="185"/>
        <v>2</v>
      </c>
      <c r="JG48" s="7">
        <f ca="1">IFERROR(IF(JG47+JF48&gt;JH$4,JG47,JG47+JF48),"")</f>
        <v>59</v>
      </c>
      <c r="JH48" s="7">
        <f t="shared" ca="1" si="295"/>
        <v>0</v>
      </c>
      <c r="JI48" s="7">
        <f t="shared" ca="1" si="186"/>
        <v>0.63298259887858987</v>
      </c>
      <c r="JJ48" s="7">
        <f t="shared" ca="1" si="187"/>
        <v>0.1362481703521794</v>
      </c>
      <c r="JK48" s="7">
        <f t="shared" ca="1" si="188"/>
        <v>1</v>
      </c>
      <c r="JL48" s="7" t="str">
        <f t="shared" ca="1" si="189"/>
        <v>2</v>
      </c>
      <c r="JM48" s="7">
        <f ca="1">IFERROR(IF(JM47+JL48&gt;JN$4,JM47,JM47+JL48),"")</f>
        <v>59</v>
      </c>
      <c r="JN48" s="7">
        <f t="shared" ca="1" si="296"/>
        <v>0</v>
      </c>
      <c r="JO48" s="7">
        <f t="shared" ca="1" si="190"/>
        <v>0.63094270010078601</v>
      </c>
      <c r="JP48" s="7">
        <f t="shared" ca="1" si="191"/>
        <v>0.13828806912998326</v>
      </c>
      <c r="JQ48" s="7">
        <f t="shared" ca="1" si="192"/>
        <v>1</v>
      </c>
      <c r="JR48" s="7" t="str">
        <f t="shared" ca="1" si="193"/>
        <v>2</v>
      </c>
      <c r="JS48" s="7">
        <f ca="1">IFERROR(IF(JS47+JR48&gt;JT$4,JS47,JS47+JR48),"")</f>
        <v>60</v>
      </c>
      <c r="JT48" s="7">
        <f t="shared" ca="1" si="297"/>
        <v>0</v>
      </c>
      <c r="JU48" s="7">
        <f t="shared" ca="1" si="194"/>
        <v>0.92910036423165521</v>
      </c>
      <c r="JV48" s="7">
        <f t="shared" ca="1" si="195"/>
        <v>-0.15986959500088593</v>
      </c>
      <c r="JW48" s="7">
        <f t="shared" ca="1" si="196"/>
        <v>0</v>
      </c>
      <c r="JX48" s="7">
        <f t="shared" ca="1" si="197"/>
        <v>0</v>
      </c>
      <c r="JY48" s="7">
        <f ca="1">IFERROR(IF(JY47+JX48&gt;JZ$4,JY47,JY47+JX48),"")</f>
        <v>60</v>
      </c>
      <c r="JZ48" s="7">
        <f t="shared" ca="1" si="298"/>
        <v>0</v>
      </c>
      <c r="KA48" s="7">
        <f t="shared" ca="1" si="198"/>
        <v>0.69632573866413883</v>
      </c>
      <c r="KB48" s="7">
        <f t="shared" ca="1" si="199"/>
        <v>7.2905030566630447E-2</v>
      </c>
      <c r="KC48" s="7">
        <f t="shared" ca="1" si="200"/>
        <v>1</v>
      </c>
      <c r="KD48" s="7" t="str">
        <f t="shared" ca="1" si="201"/>
        <v>2</v>
      </c>
      <c r="KE48" s="7">
        <f ca="1">IFERROR(IF(KE47+KD48&gt;KF$4,KE47,KE47+KD48),"")</f>
        <v>60</v>
      </c>
      <c r="KF48" s="7">
        <f t="shared" ca="1" si="299"/>
        <v>0</v>
      </c>
      <c r="KG48" s="7">
        <f t="shared" ca="1" si="202"/>
        <v>0.15854864665683432</v>
      </c>
      <c r="KH48" s="7">
        <f t="shared" ca="1" si="203"/>
        <v>0.61068212257393495</v>
      </c>
      <c r="KI48" s="7">
        <f t="shared" ca="1" si="204"/>
        <v>1</v>
      </c>
      <c r="KJ48" s="7" t="str">
        <f t="shared" ca="1" si="205"/>
        <v>2</v>
      </c>
      <c r="KK48" s="7">
        <f ca="1">IFERROR(IF(KK47+KJ48&gt;KL$4,KK47,KK47+KJ48),"")</f>
        <v>59</v>
      </c>
      <c r="KL48" s="7">
        <f t="shared" ca="1" si="300"/>
        <v>0</v>
      </c>
      <c r="KM48" s="7">
        <f t="shared" ca="1" si="206"/>
        <v>0.34199474624257742</v>
      </c>
      <c r="KN48" s="7">
        <f t="shared" ca="1" si="207"/>
        <v>0.42723602298819185</v>
      </c>
      <c r="KO48" s="7">
        <f t="shared" ca="1" si="208"/>
        <v>1</v>
      </c>
      <c r="KP48" s="7" t="str">
        <f t="shared" ca="1" si="209"/>
        <v>2</v>
      </c>
      <c r="KQ48" s="7">
        <f ca="1">IFERROR(IF(KQ47+KP48&gt;KR$4,KQ47,KQ47+KP48),"")</f>
        <v>59</v>
      </c>
      <c r="KR48" s="7">
        <f t="shared" ca="1" si="301"/>
        <v>0</v>
      </c>
      <c r="KS48" s="7">
        <f t="shared" ca="1" si="210"/>
        <v>0.96362032206556447</v>
      </c>
      <c r="KT48" s="7">
        <f t="shared" ca="1" si="211"/>
        <v>-0.1943895528347952</v>
      </c>
      <c r="KU48" s="7">
        <f t="shared" ca="1" si="212"/>
        <v>0</v>
      </c>
      <c r="KV48" s="7">
        <f t="shared" ca="1" si="213"/>
        <v>0</v>
      </c>
      <c r="KW48" s="7">
        <f ca="1">IFERROR(IF(KW47+KV48&gt;KX$4,KW47,KW47+KV48),"")</f>
        <v>58</v>
      </c>
      <c r="KX48" s="7">
        <f t="shared" ca="1" si="302"/>
        <v>0</v>
      </c>
      <c r="KY48" s="7">
        <f t="shared" ca="1" si="214"/>
        <v>0.5409388553799257</v>
      </c>
      <c r="KZ48" s="7">
        <f t="shared" ca="1" si="215"/>
        <v>0.22829191385084358</v>
      </c>
      <c r="LA48" s="7">
        <f t="shared" ca="1" si="216"/>
        <v>1</v>
      </c>
      <c r="LB48" s="7" t="str">
        <f t="shared" ca="1" si="217"/>
        <v>2</v>
      </c>
      <c r="LC48" s="7">
        <f ca="1">IFERROR(IF(LC47+LB48&gt;LD$4,LC47,LC47+LB48),"")</f>
        <v>59</v>
      </c>
      <c r="LD48" s="7">
        <f t="shared" ca="1" si="303"/>
        <v>0</v>
      </c>
      <c r="LE48" s="7">
        <f t="shared" ca="1" si="218"/>
        <v>0.7139162286947498</v>
      </c>
      <c r="LF48" s="7">
        <f t="shared" ca="1" si="219"/>
        <v>5.5314540536019474E-2</v>
      </c>
      <c r="LG48" s="7">
        <f t="shared" ca="1" si="220"/>
        <v>1</v>
      </c>
      <c r="LH48" s="7" t="str">
        <f t="shared" ca="1" si="221"/>
        <v>2</v>
      </c>
      <c r="LI48" s="7">
        <f ca="1">IFERROR(IF(LI47+LH48&gt;LJ$4,LI47,LI47+LH48),"")</f>
        <v>59</v>
      </c>
      <c r="LJ48" s="7">
        <f t="shared" ca="1" si="304"/>
        <v>0</v>
      </c>
      <c r="LK48" s="7">
        <f t="shared" ca="1" si="222"/>
        <v>0.26417954097617657</v>
      </c>
      <c r="LL48" s="7">
        <f t="shared" ca="1" si="223"/>
        <v>0.5050512282545927</v>
      </c>
      <c r="LM48" s="7">
        <f t="shared" ca="1" si="224"/>
        <v>1</v>
      </c>
      <c r="LN48" s="7" t="str">
        <f t="shared" ca="1" si="225"/>
        <v>2</v>
      </c>
      <c r="LO48" s="7">
        <f ca="1">IFERROR(IF(LO47+LN48&gt;LP$4,LO47,LO47+LN48),"")</f>
        <v>60</v>
      </c>
      <c r="LP48" s="7">
        <f t="shared" ca="1" si="305"/>
        <v>0</v>
      </c>
      <c r="LQ48" s="7">
        <f t="shared" ca="1" si="226"/>
        <v>0.20909594623173122</v>
      </c>
      <c r="LR48" s="7">
        <f t="shared" ca="1" si="227"/>
        <v>0.56013482299903805</v>
      </c>
      <c r="LS48" s="7">
        <f t="shared" ca="1" si="228"/>
        <v>1</v>
      </c>
      <c r="LT48" s="7" t="str">
        <f t="shared" ca="1" si="229"/>
        <v>2</v>
      </c>
      <c r="LU48" s="7">
        <f ca="1">IFERROR(IF(LU47+LT48&gt;LV$4,LU47,LU47+LT48),"")</f>
        <v>60</v>
      </c>
      <c r="LV48" s="7">
        <f t="shared" ca="1" si="306"/>
        <v>0</v>
      </c>
      <c r="LW48" s="7">
        <f t="shared" ca="1" si="230"/>
        <v>0.45253977839914294</v>
      </c>
      <c r="LX48" s="7">
        <f t="shared" ca="1" si="231"/>
        <v>0.31669099083162633</v>
      </c>
      <c r="LY48" s="7">
        <f t="shared" ca="1" si="232"/>
        <v>1</v>
      </c>
      <c r="LZ48" s="7" t="str">
        <f t="shared" ca="1" si="233"/>
        <v>2</v>
      </c>
      <c r="MA48" s="7">
        <f ca="1">IFERROR(IF(MA47+LZ48&gt;MB$4,MA47,MA47+LZ48),"")</f>
        <v>60</v>
      </c>
      <c r="MB48" s="7">
        <f t="shared" ca="1" si="307"/>
        <v>1</v>
      </c>
      <c r="MC48" s="7">
        <f t="shared" ca="1" si="234"/>
        <v>0.12041403915142812</v>
      </c>
      <c r="MD48" s="7">
        <f t="shared" ca="1" si="235"/>
        <v>0.64881673007934115</v>
      </c>
      <c r="ME48" s="7">
        <f t="shared" ca="1" si="236"/>
        <v>1</v>
      </c>
      <c r="MF48" s="7" t="str">
        <f t="shared" ca="1" si="237"/>
        <v>2</v>
      </c>
      <c r="MG48" s="7">
        <f ca="1">IFERROR(IF(MG47+MF48&gt;MH$4,MG47,MG47+MF48),"")</f>
        <v>60</v>
      </c>
      <c r="MH48" s="7">
        <f t="shared" ca="1" si="308"/>
        <v>1</v>
      </c>
      <c r="MI48" s="7">
        <f t="shared" ca="1" si="238"/>
        <v>8.0790401824036961E-2</v>
      </c>
      <c r="MJ48" s="7">
        <f t="shared" ca="1" si="239"/>
        <v>0.68844036740673231</v>
      </c>
      <c r="MK48" s="7">
        <f t="shared" ca="1" si="240"/>
        <v>1</v>
      </c>
      <c r="ML48" s="7" t="str">
        <f t="shared" ca="1" si="241"/>
        <v>2</v>
      </c>
      <c r="MM48" s="7">
        <f ca="1">IFERROR(IF(MM47+ML48&gt;MN$4,MM47,MM47+ML48),"")</f>
        <v>60</v>
      </c>
      <c r="MN48" s="7">
        <f t="shared" ca="1" si="309"/>
        <v>1</v>
      </c>
      <c r="MO48" s="7">
        <f t="shared" ca="1" si="242"/>
        <v>0.12443556754272478</v>
      </c>
      <c r="MP48" s="7">
        <f t="shared" ca="1" si="243"/>
        <v>0.64479520168804449</v>
      </c>
      <c r="MQ48" s="7">
        <f t="shared" ca="1" si="244"/>
        <v>1</v>
      </c>
      <c r="MR48" s="7" t="str">
        <f t="shared" ca="1" si="245"/>
        <v>2</v>
      </c>
      <c r="MS48" s="7">
        <f ca="1">IFERROR(IF(MS47+MR48&gt;MT$4,MS47,MS47+MR48),"")</f>
        <v>59</v>
      </c>
      <c r="MT48" s="7">
        <f t="shared" ca="1" si="310"/>
        <v>1</v>
      </c>
      <c r="MU48" s="7">
        <f t="shared" ca="1" si="246"/>
        <v>0.91242778068985142</v>
      </c>
      <c r="MV48" s="7">
        <f t="shared" ca="1" si="247"/>
        <v>-0.14319701145908215</v>
      </c>
      <c r="MW48" s="7">
        <f t="shared" ca="1" si="248"/>
        <v>0</v>
      </c>
      <c r="MX48" s="7">
        <f t="shared" ca="1" si="249"/>
        <v>0</v>
      </c>
      <c r="MY48" s="7">
        <f ca="1">IFERROR(IF(MY47+MX48&gt;MZ$4,MY47,MY47+MX48),"")</f>
        <v>60</v>
      </c>
      <c r="MZ48" s="7">
        <f t="shared" ca="1" si="311"/>
        <v>1</v>
      </c>
      <c r="NA48" s="7">
        <f t="shared" ca="1" si="250"/>
        <v>9.279517506548185E-2</v>
      </c>
      <c r="NB48" s="7">
        <f t="shared" ca="1" si="251"/>
        <v>0.67643559416528742</v>
      </c>
      <c r="NC48" s="7">
        <f t="shared" ca="1" si="252"/>
        <v>1</v>
      </c>
      <c r="ND48" s="7" t="str">
        <f t="shared" ca="1" si="253"/>
        <v>2</v>
      </c>
      <c r="NE48" s="7">
        <f ca="1">IFERROR(IF(NE47+ND48&gt;NF$4,NE47,NE47+ND48),"")</f>
        <v>60</v>
      </c>
      <c r="NF48" s="7">
        <f t="shared" ca="1" si="312"/>
        <v>1</v>
      </c>
      <c r="NG48" s="7">
        <f t="shared" ca="1" si="254"/>
        <v>0.64633560743918261</v>
      </c>
      <c r="NH48" s="7">
        <f t="shared" ca="1" si="255"/>
        <v>0.12289516179158666</v>
      </c>
      <c r="NI48" s="7">
        <f t="shared" ca="1" si="256"/>
        <v>1</v>
      </c>
      <c r="NJ48" s="7" t="str">
        <f t="shared" ca="1" si="257"/>
        <v>2</v>
      </c>
      <c r="NK48" s="7">
        <f ca="1">IFERROR(IF(NK47+NJ48&gt;NL$4,NK47,NK47+NJ48),"")</f>
        <v>60</v>
      </c>
      <c r="NL48" s="7">
        <f t="shared" ca="1" si="313"/>
        <v>1</v>
      </c>
      <c r="NM48" s="7">
        <f t="shared" ca="1" si="258"/>
        <v>0.52095434751512348</v>
      </c>
      <c r="NN48" s="7">
        <f t="shared" ca="1" si="259"/>
        <v>0.24827642171564579</v>
      </c>
      <c r="NO48" s="7">
        <f t="shared" ca="1" si="260"/>
        <v>1</v>
      </c>
      <c r="NP48" s="7" t="str">
        <f t="shared" ca="1" si="261"/>
        <v>2</v>
      </c>
      <c r="NQ48" s="7">
        <f ca="1">IFERROR(IF(NQ47+NP48&gt;NR$4,NQ47,NQ47+NP48),"")</f>
        <v>59</v>
      </c>
      <c r="NR48" s="7">
        <f t="shared" ca="1" si="314"/>
        <v>1</v>
      </c>
      <c r="NT48">
        <v>46</v>
      </c>
      <c r="NU48" s="7" t="s">
        <v>19</v>
      </c>
      <c r="NV48" s="7" t="str">
        <f t="shared" ca="1" si="16"/>
        <v/>
      </c>
      <c r="NW48" s="7" t="str">
        <f t="shared" ca="1" si="8"/>
        <v/>
      </c>
      <c r="NX48" t="str">
        <f ca="1">IFERROR(VLOOKUP(NT48,$K$3:$AK$568,8,FALSE),"")</f>
        <v/>
      </c>
      <c r="NY48" t="str">
        <f ca="1">IFERROR(VLOOKUP(NT48,$K$3:$AK$568,9,FALSE),"")</f>
        <v/>
      </c>
      <c r="NZ48" s="7" t="str">
        <f ca="1">IFERROR(VLOOKUP(NT48,$K$3:$AK$568,27,FALSE),"")</f>
        <v/>
      </c>
      <c r="OB48">
        <v>46</v>
      </c>
      <c r="OC48" s="7" t="s">
        <v>19</v>
      </c>
      <c r="OD48" t="e">
        <f t="shared" ca="1" si="17"/>
        <v>#N/A</v>
      </c>
      <c r="OE48" s="7" t="str">
        <f t="shared" ca="1" si="18"/>
        <v/>
      </c>
      <c r="OF48" s="7" t="str">
        <f t="shared" ca="1" si="19"/>
        <v/>
      </c>
      <c r="OG48" t="str">
        <f t="shared" ca="1" si="20"/>
        <v/>
      </c>
      <c r="OI48">
        <v>46</v>
      </c>
      <c r="OJ48" s="7" t="s">
        <v>19</v>
      </c>
      <c r="OK48" s="7" t="str">
        <f t="shared" ca="1" si="21"/>
        <v/>
      </c>
      <c r="OL48" s="7" t="str">
        <f t="shared" ca="1" si="22"/>
        <v/>
      </c>
      <c r="OM48" t="str">
        <f ca="1">IFERROR(VLOOKUP(OI48,$L$3:$AK$568,7,FALSE),"")</f>
        <v/>
      </c>
      <c r="ON48" t="str">
        <f ca="1">IFERROR(VLOOKUP(OI48,$L$3:$AK$568,8,FALSE),"")</f>
        <v/>
      </c>
      <c r="OO48" s="7" t="str">
        <f ca="1">IFERROR(VLOOKUP(OI48,$L$3:$AK$568,26,FALSE),"")</f>
        <v/>
      </c>
      <c r="OQ48">
        <v>46</v>
      </c>
      <c r="OR48" s="7" t="s">
        <v>19</v>
      </c>
      <c r="OS48" t="e">
        <f t="shared" ca="1" si="23"/>
        <v>#N/A</v>
      </c>
      <c r="OT48" s="7" t="str">
        <f t="shared" ca="1" si="24"/>
        <v/>
      </c>
      <c r="OU48" s="7" t="str">
        <f t="shared" ca="1" si="25"/>
        <v/>
      </c>
      <c r="OV48" t="str">
        <f t="shared" ca="1" si="26"/>
        <v/>
      </c>
      <c r="OX48">
        <v>46</v>
      </c>
      <c r="OY48" s="7" t="s">
        <v>19</v>
      </c>
      <c r="OZ48" s="7" t="str">
        <f t="shared" ca="1" si="27"/>
        <v/>
      </c>
      <c r="PA48" s="7" t="str">
        <f t="shared" ca="1" si="28"/>
        <v/>
      </c>
      <c r="PB48" t="str">
        <f ca="1">IFERROR(VLOOKUP(OX48,$M$3:$AK$568,6,FALSE),"")</f>
        <v/>
      </c>
      <c r="PC48" t="str">
        <f ca="1">IFERROR(VLOOKUP(OX48,$M$3:$AK$568,7,FALSE),"")</f>
        <v/>
      </c>
      <c r="PD48" s="7" t="str">
        <f ca="1">IFERROR(VLOOKUP(OX48,$M$3:$AK$568,25,FALSE),"")</f>
        <v/>
      </c>
      <c r="PF48">
        <v>46</v>
      </c>
      <c r="PG48" s="7" t="s">
        <v>19</v>
      </c>
      <c r="PH48" t="e">
        <f t="shared" ca="1" si="29"/>
        <v>#N/A</v>
      </c>
      <c r="PI48" s="7" t="str">
        <f t="shared" ca="1" si="30"/>
        <v/>
      </c>
      <c r="PJ48" s="7" t="str">
        <f t="shared" ca="1" si="31"/>
        <v/>
      </c>
      <c r="PK48" t="str">
        <f t="shared" ca="1" si="32"/>
        <v/>
      </c>
      <c r="PM48">
        <v>46</v>
      </c>
      <c r="PN48" s="7" t="s">
        <v>19</v>
      </c>
      <c r="PO48" s="202" t="str">
        <f t="shared" ca="1" si="33"/>
        <v/>
      </c>
      <c r="PP48" s="7" t="str">
        <f t="shared" ca="1" si="34"/>
        <v/>
      </c>
      <c r="PQ48" t="str">
        <f ca="1">IFERROR(VLOOKUP(PM48,$G$325:$R$409,12,FALSE),"")</f>
        <v/>
      </c>
      <c r="PR48" t="e">
        <f ca="1">VLOOKUP(PM48,$G$324:$Q$409,11,FALSE)</f>
        <v>#N/A</v>
      </c>
      <c r="PS48" s="7" t="str">
        <f ca="1">VLOOKUP(PQ48,$R$325:$Y$409,8,FALSE)</f>
        <v>- -</v>
      </c>
      <c r="PT48" s="7">
        <f ca="1">ReSt</f>
        <v>-4</v>
      </c>
      <c r="PU48" s="7" t="e">
        <f t="shared" ca="1" si="35"/>
        <v>#N/A</v>
      </c>
      <c r="PV48" s="7" t="e">
        <f t="shared" ca="1" si="36"/>
        <v>#N/A</v>
      </c>
      <c r="PW48" s="7" t="str">
        <f ca="1">VLOOKUP(PQ48,$R$325:$AK$409,8,FALSE)</f>
        <v>- -</v>
      </c>
      <c r="PX48" s="7"/>
      <c r="PY48">
        <v>46</v>
      </c>
      <c r="PZ48" s="7" t="s">
        <v>19</v>
      </c>
      <c r="QA48" t="str">
        <f t="shared" ca="1" si="37"/>
        <v/>
      </c>
      <c r="QB48" s="7" t="str">
        <f t="shared" ca="1" si="38"/>
        <v/>
      </c>
      <c r="QC48" s="7" t="str">
        <f t="shared" ca="1" si="39"/>
        <v/>
      </c>
      <c r="QD48" t="str">
        <f t="shared" ca="1" si="40"/>
        <v/>
      </c>
      <c r="QF48">
        <v>46</v>
      </c>
      <c r="QG48" s="7" t="s">
        <v>19</v>
      </c>
      <c r="QH48" s="7" t="str">
        <f t="shared" ca="1" si="41"/>
        <v/>
      </c>
      <c r="QI48" s="7" t="e">
        <f t="shared" ca="1" si="42"/>
        <v>#VALUE!</v>
      </c>
      <c r="QJ48" t="e">
        <f t="shared" ca="1" si="43"/>
        <v>#N/A</v>
      </c>
      <c r="QK48" s="7" t="e">
        <f t="shared" ca="1" si="44"/>
        <v>#N/A</v>
      </c>
      <c r="QM48">
        <v>46</v>
      </c>
      <c r="QN48" s="7" t="s">
        <v>19</v>
      </c>
      <c r="QO48" t="str">
        <f t="shared" ca="1" si="45"/>
        <v/>
      </c>
      <c r="QP48" s="7" t="str">
        <f t="shared" ca="1" si="46"/>
        <v/>
      </c>
      <c r="QQ48" t="str">
        <f t="shared" ca="1" si="47"/>
        <v/>
      </c>
    </row>
    <row r="49" spans="1:459" x14ac:dyDescent="0.25">
      <c r="A49" s="240" t="str">
        <f>IF('Character Sheet'!$B$4="Creature","N","Y")</f>
        <v>Y</v>
      </c>
      <c r="C49" s="75"/>
      <c r="D49" s="70">
        <f t="shared" ref="D49:D79" ca="1" si="322">IF(Y49="- -",D48,IF(C49="Y",D48+1,IF(Y49=0,D48,D48+1)))</f>
        <v>2</v>
      </c>
      <c r="F49" s="75"/>
      <c r="G49" s="76"/>
      <c r="I49" s="75" t="s">
        <v>1812</v>
      </c>
      <c r="J49" s="85"/>
      <c r="K49" s="85">
        <f t="shared" ca="1" si="9"/>
        <v>4</v>
      </c>
      <c r="L49" s="85">
        <f t="shared" ca="1" si="316"/>
        <v>0</v>
      </c>
      <c r="M49" s="70">
        <f t="shared" ca="1" si="321"/>
        <v>4</v>
      </c>
      <c r="O49" s="222">
        <f t="shared" ca="1" si="12"/>
        <v>16</v>
      </c>
      <c r="Q49" s="7" t="s">
        <v>1696</v>
      </c>
      <c r="R49" s="9" t="s">
        <v>1351</v>
      </c>
      <c r="S49" s="9" t="str">
        <f t="shared" ref="S49:S58" si="323">R49</f>
        <v>Greater Blade</v>
      </c>
      <c r="T49" s="61" t="str">
        <f>SUBSTITUTE(IFERROR(IFERROR(VLOOKUP(R49,'[1]Skill Statistics'!$A$3:$C$513,2,FALSE),VLOOKUP(Q49,'[1]Skill Statistics'!$A$3:$C$513,2,FALSE)),T48),"R*","ReSt")</f>
        <v>Ag/St</v>
      </c>
      <c r="U49" s="61" t="str">
        <f>IFERROR(IFERROR(VLOOKUP(R49,'[1]Skill Statistics'!$A$3:$C$513,3,FALSE),VLOOKUP(Q49,'[1]Skill Statistics'!$A$3:$C$513,3,FALSE)),U48)</f>
        <v>St</v>
      </c>
      <c r="V49" s="61" t="str">
        <f ca="1">IF(ISNUMBER(SEARCH("Category",R49)),"- -",IFERROR(IFERROR(VLOOKUP(Q49,[1]Professions!$A$4:$AM$288,MATCH(Profession,[1]Professions!$A$1:$AM$1,0),FALSE),VLOOKUP(Q49,Calculations!$B$91:$I$95,8,FALSE)),"- -"))</f>
        <v>3 / 4</v>
      </c>
      <c r="W49" s="60">
        <f t="shared" ca="1" si="13"/>
        <v>0</v>
      </c>
      <c r="X49" s="7">
        <f ca="1">IFERROR(VLOOKUP(R49,$BS$6:$NR$519,MATCH(ActualLevel,$BS$3:$NR$3,0),FALSE),"- -")</f>
        <v>6</v>
      </c>
      <c r="Y49" s="7">
        <f t="shared" ca="1" si="320"/>
        <v>6</v>
      </c>
      <c r="Z49" s="7">
        <f ca="1">IFERROR(VLOOKUP(Y49,Charts!$BQ$2:$BR$52,2,FALSE),"- -")</f>
        <v>30</v>
      </c>
      <c r="AA49" s="7">
        <f t="shared" ca="1" si="51"/>
        <v>11</v>
      </c>
      <c r="AB49" s="7">
        <f t="shared" ca="1" si="317"/>
        <v>6</v>
      </c>
      <c r="AC49" s="7"/>
      <c r="AD49" s="7"/>
      <c r="AE49" s="7"/>
      <c r="AF49" s="7"/>
      <c r="AG49" s="7"/>
      <c r="AH49" s="43"/>
      <c r="AI49" s="7"/>
      <c r="AJ49" s="7"/>
      <c r="AK49" s="7">
        <f t="shared" ca="1" si="52"/>
        <v>47</v>
      </c>
      <c r="AL49" s="7"/>
      <c r="AM49" s="69">
        <f>IFERROR(VLOOKUP(R49,'[1]Skill Statistics'!$A$3:$AN$513,MATCH(Profession,'[1]Skill Statistics'!$A$2:$AN$2,0),FALSE),0)</f>
        <v>0</v>
      </c>
      <c r="AN49" s="85">
        <f>IFERROR(VLOOKUP(Q49,'[1]Skill Statistics'!$A$3:$BK$513,MATCH(Archetype,'[1]Skill Statistics'!$A$2:$BK$2,0),FALSE),0)</f>
        <v>0</v>
      </c>
      <c r="AO49" s="85">
        <f>IFERROR(VLOOKUP(Q49,'[1]Skill Statistics'!$A$3:$BB$513,MATCH(Race,'[1]Skill Statistics'!$A$2:$BB$2,0),FALSE),0)</f>
        <v>0</v>
      </c>
      <c r="AP49" s="85">
        <f t="shared" ca="1" si="14"/>
        <v>1.1000000000000001</v>
      </c>
      <c r="AQ49" s="70"/>
      <c r="AS49" s="69" t="str">
        <f>IFERROR(VLOOKUP(Q49,'[1]Professional Skills'!$A$4:$AM$288,MATCH(Profession,'[1]Professional Skills'!$A$3:$AM$3,0),FALSE),"- -")</f>
        <v>x</v>
      </c>
      <c r="AT49" t="s">
        <v>1812</v>
      </c>
      <c r="AU49" s="7" t="str">
        <f t="shared" si="319"/>
        <v/>
      </c>
      <c r="AV49" s="7">
        <f t="shared" ca="1" si="318"/>
        <v>0</v>
      </c>
      <c r="AW49" t="str">
        <f t="shared" si="55"/>
        <v/>
      </c>
      <c r="AX49" t="str">
        <f>IFERROR(_xlfn.RANK.EQ(AW49,$AW$5:$AW$568),"")</f>
        <v/>
      </c>
      <c r="AY49">
        <f t="shared" ca="1" si="3"/>
        <v>0.7161206882775546</v>
      </c>
      <c r="AZ49" s="70" t="str">
        <f t="shared" ca="1" si="53"/>
        <v>x</v>
      </c>
      <c r="BB49" s="69">
        <f>IFERROR(IF(Q49="Language",VLOOKUP(R49,[1]Cultures!$B$4:$N$218,MATCH(Culture,[1]Cultures!$B$3:$N$3,0),FALSE),VLOOKUP(Q49,[1]Cultures!$B$4:$O$212,MATCH(Culture,[1]Cultures!$B$3:$O$3,0),FALSE)),"- -")</f>
        <v>1</v>
      </c>
      <c r="BC49" t="s">
        <v>1812</v>
      </c>
      <c r="BD49">
        <f t="shared" ca="1" si="315"/>
        <v>0.40829037873284968</v>
      </c>
      <c r="BE49">
        <f t="shared" ca="1" si="262"/>
        <v>1.5082903787328497</v>
      </c>
      <c r="BH49">
        <f t="shared" ref="BH49:BH58" ca="1" si="324">_xlfn.RANK.EQ(BE49,$BE$48:$BE$58)</f>
        <v>6</v>
      </c>
      <c r="BI49" s="7">
        <f t="shared" ca="1" si="54"/>
        <v>0</v>
      </c>
      <c r="BJ49" s="7"/>
      <c r="BK49" s="7"/>
      <c r="BL49" s="70">
        <f t="shared" ca="1" si="6"/>
        <v>0</v>
      </c>
      <c r="BN49" s="69">
        <f ca="1">IFERROR(VLOOKUP(V49,Charts!$BT$2:$BV$14,3,FALSE),"- -")</f>
        <v>0.69230769230769229</v>
      </c>
      <c r="BO49" s="85">
        <f t="shared" ca="1" si="15"/>
        <v>3.5282164353824035</v>
      </c>
      <c r="BP49" s="70">
        <f t="shared" ca="1" si="263"/>
        <v>16</v>
      </c>
      <c r="BR49" s="7">
        <v>44</v>
      </c>
      <c r="BS49" s="9" t="str">
        <f ca="1">VLOOKUP(BR49,$O$3:$R$568,4,FALSE)</f>
        <v>Region 1</v>
      </c>
      <c r="BT49" s="7" t="str">
        <f ca="1">VLOOKUP(BS49,$R$3:$V$568,5,FALSE)</f>
        <v>1 / 3</v>
      </c>
      <c r="BU49" s="7">
        <f ca="1">VLOOKUP(BT49,Charts!$BT$2:$BV$14,3,FALSE)</f>
        <v>0.92307692307692313</v>
      </c>
      <c r="BV49" s="7" t="str">
        <f t="shared" ca="1" si="56"/>
        <v>1</v>
      </c>
      <c r="BW49" s="7" t="str">
        <f t="shared" ca="1" si="57"/>
        <v>3</v>
      </c>
      <c r="BY49" s="7">
        <f t="shared" ca="1" si="58"/>
        <v>0.52314818652167805</v>
      </c>
      <c r="BZ49" s="7">
        <f t="shared" ca="1" si="59"/>
        <v>0.39992873655524508</v>
      </c>
      <c r="CA49" s="7">
        <f t="shared" ca="1" si="60"/>
        <v>1</v>
      </c>
      <c r="CB49" s="7" t="str">
        <f t="shared" ca="1" si="61"/>
        <v>1</v>
      </c>
      <c r="CC49" s="7">
        <f ca="1">IFERROR(IF(CC48+CB49&gt;CD$4,CC48,CC48+CB49),"")</f>
        <v>38</v>
      </c>
      <c r="CD49" s="7">
        <f t="shared" ca="1" si="264"/>
        <v>0</v>
      </c>
      <c r="CE49" s="7">
        <f t="shared" ca="1" si="62"/>
        <v>0.19751267984109167</v>
      </c>
      <c r="CF49" s="7">
        <f t="shared" ca="1" si="63"/>
        <v>0.72556424323583146</v>
      </c>
      <c r="CG49" s="7">
        <f t="shared" ca="1" si="64"/>
        <v>1</v>
      </c>
      <c r="CH49" s="7" t="str">
        <f t="shared" ca="1" si="65"/>
        <v>1</v>
      </c>
      <c r="CI49" s="7">
        <f ca="1">IFERROR(IF(CI48+CH49&gt;CJ$4,CI48,CI48+CH49),"")</f>
        <v>60</v>
      </c>
      <c r="CJ49" s="7">
        <f t="shared" ca="1" si="265"/>
        <v>0</v>
      </c>
      <c r="CK49" s="7">
        <f t="shared" ca="1" si="66"/>
        <v>0.88134896631203363</v>
      </c>
      <c r="CL49" s="7">
        <f t="shared" ca="1" si="67"/>
        <v>4.1727956764889496E-2</v>
      </c>
      <c r="CM49" s="7">
        <f t="shared" ca="1" si="68"/>
        <v>1</v>
      </c>
      <c r="CN49" s="7" t="str">
        <f t="shared" ca="1" si="69"/>
        <v>1</v>
      </c>
      <c r="CO49" s="7">
        <f ca="1">IFERROR(IF(CO48+CN49&gt;CP$4,CO48,CO48+CN49),"")</f>
        <v>60</v>
      </c>
      <c r="CP49" s="7">
        <f t="shared" ca="1" si="266"/>
        <v>1</v>
      </c>
      <c r="CQ49" s="7">
        <f t="shared" ca="1" si="70"/>
        <v>0.72680902917081347</v>
      </c>
      <c r="CR49" s="7">
        <f t="shared" ca="1" si="71"/>
        <v>0.19626789390610966</v>
      </c>
      <c r="CS49" s="7">
        <f t="shared" ca="1" si="72"/>
        <v>1</v>
      </c>
      <c r="CT49" s="7" t="str">
        <f t="shared" ca="1" si="73"/>
        <v>1</v>
      </c>
      <c r="CU49" s="7">
        <f ca="1">IFERROR(IF(CU48+CT49&gt;CV$4,CU48,CU48+CT49),"")</f>
        <v>60</v>
      </c>
      <c r="CV49" s="7">
        <f t="shared" ca="1" si="267"/>
        <v>2</v>
      </c>
      <c r="CW49" s="7">
        <f t="shared" ca="1" si="74"/>
        <v>0.5654582051633068</v>
      </c>
      <c r="CX49" s="7">
        <f t="shared" ca="1" si="75"/>
        <v>0.35761871791361632</v>
      </c>
      <c r="CY49" s="7">
        <f t="shared" ca="1" si="76"/>
        <v>1</v>
      </c>
      <c r="CZ49" s="7" t="str">
        <f t="shared" ca="1" si="77"/>
        <v>1</v>
      </c>
      <c r="DA49" s="7">
        <f ca="1">IFERROR(IF(DA48+CZ49&gt;DB$4,DA48,DA48+CZ49),"")</f>
        <v>60</v>
      </c>
      <c r="DB49" s="7">
        <f t="shared" ca="1" si="268"/>
        <v>2</v>
      </c>
      <c r="DC49" s="7">
        <f t="shared" ca="1" si="78"/>
        <v>0.93539542052585067</v>
      </c>
      <c r="DD49" s="7">
        <f t="shared" ca="1" si="79"/>
        <v>-1.2318497448927546E-2</v>
      </c>
      <c r="DE49" s="7">
        <f t="shared" ca="1" si="80"/>
        <v>0</v>
      </c>
      <c r="DF49" s="7">
        <f t="shared" ca="1" si="81"/>
        <v>0</v>
      </c>
      <c r="DG49" s="7">
        <f ca="1">IFERROR(IF(DG48+DF49&gt;DH$4,DG48,DG48+DF49),"")</f>
        <v>60</v>
      </c>
      <c r="DH49" s="7">
        <f t="shared" ca="1" si="269"/>
        <v>2</v>
      </c>
      <c r="DI49" s="7">
        <f t="shared" ca="1" si="82"/>
        <v>8.5092185469050508E-2</v>
      </c>
      <c r="DJ49" s="7">
        <f t="shared" ca="1" si="83"/>
        <v>0.83798473760787262</v>
      </c>
      <c r="DK49" s="7">
        <f t="shared" ca="1" si="84"/>
        <v>2</v>
      </c>
      <c r="DL49" s="7">
        <f t="shared" ca="1" si="85"/>
        <v>4</v>
      </c>
      <c r="DM49" s="7">
        <f ca="1">IFERROR(IF(DM48+DL49&gt;DN$4,DM48,DM48+DL49),"")</f>
        <v>60</v>
      </c>
      <c r="DN49" s="7">
        <f t="shared" ca="1" si="270"/>
        <v>2</v>
      </c>
      <c r="DO49" s="7">
        <f t="shared" ca="1" si="86"/>
        <v>0.32723618625031003</v>
      </c>
      <c r="DP49" s="7">
        <f t="shared" ca="1" si="87"/>
        <v>0.59584073682661309</v>
      </c>
      <c r="DQ49" s="7">
        <f t="shared" ca="1" si="88"/>
        <v>1</v>
      </c>
      <c r="DR49" s="7" t="str">
        <f t="shared" ca="1" si="89"/>
        <v>1</v>
      </c>
      <c r="DS49" s="7">
        <f ca="1">IFERROR(IF(DS48+DR49&gt;DT$4,DS48,DS48+DR49),"")</f>
        <v>60</v>
      </c>
      <c r="DT49" s="7">
        <f t="shared" ca="1" si="271"/>
        <v>3</v>
      </c>
      <c r="DU49" s="7">
        <f t="shared" ca="1" si="90"/>
        <v>0.94444300772137324</v>
      </c>
      <c r="DV49" s="7">
        <f t="shared" ca="1" si="91"/>
        <v>-2.1366084644450112E-2</v>
      </c>
      <c r="DW49" s="7">
        <f t="shared" ca="1" si="92"/>
        <v>0</v>
      </c>
      <c r="DX49" s="7">
        <f t="shared" ca="1" si="93"/>
        <v>0</v>
      </c>
      <c r="DY49" s="7">
        <f ca="1">IFERROR(IF(DY48+DX49&gt;DZ$4,DY48,DY48+DX49),"")</f>
        <v>59</v>
      </c>
      <c r="DZ49" s="7">
        <f t="shared" ca="1" si="272"/>
        <v>3</v>
      </c>
      <c r="EA49" s="7">
        <f t="shared" ca="1" si="94"/>
        <v>0.28411417947878037</v>
      </c>
      <c r="EB49" s="7">
        <f t="shared" ca="1" si="95"/>
        <v>0.63896274359814276</v>
      </c>
      <c r="EC49" s="7">
        <f t="shared" ca="1" si="96"/>
        <v>1</v>
      </c>
      <c r="ED49" s="7" t="str">
        <f t="shared" ca="1" si="97"/>
        <v>1</v>
      </c>
      <c r="EE49" s="7">
        <f ca="1">IFERROR(IF(EE48+ED49&gt;EF$4,EE48,EE48+ED49),"")</f>
        <v>60</v>
      </c>
      <c r="EF49" s="7">
        <f t="shared" ca="1" si="273"/>
        <v>3</v>
      </c>
      <c r="EG49" s="7">
        <f t="shared" ca="1" si="98"/>
        <v>0.93204542388821943</v>
      </c>
      <c r="EH49" s="7">
        <f t="shared" ca="1" si="99"/>
        <v>-8.9685008112962983E-3</v>
      </c>
      <c r="EI49" s="7">
        <f t="shared" ca="1" si="100"/>
        <v>0</v>
      </c>
      <c r="EJ49" s="7">
        <f t="shared" ca="1" si="101"/>
        <v>0</v>
      </c>
      <c r="EK49" s="7">
        <f ca="1">IFERROR(IF(EK48+EJ49&gt;EL$4,EK48,EK48+EJ49),"")</f>
        <v>60</v>
      </c>
      <c r="EL49" s="7">
        <f t="shared" ca="1" si="274"/>
        <v>3</v>
      </c>
      <c r="EM49" s="7">
        <f t="shared" ca="1" si="102"/>
        <v>0.30151669690058602</v>
      </c>
      <c r="EN49" s="7">
        <f t="shared" ca="1" si="103"/>
        <v>0.62156022617633711</v>
      </c>
      <c r="EO49" s="7">
        <f t="shared" ca="1" si="104"/>
        <v>1</v>
      </c>
      <c r="EP49" s="7" t="str">
        <f t="shared" ca="1" si="105"/>
        <v>1</v>
      </c>
      <c r="EQ49" s="7">
        <f ca="1">IFERROR(IF(EQ48+EP49&gt;ER$4,EQ48,EQ48+EP49),"")</f>
        <v>60</v>
      </c>
      <c r="ER49" s="7">
        <f t="shared" ca="1" si="275"/>
        <v>3</v>
      </c>
      <c r="ES49" s="7">
        <f t="shared" ca="1" si="106"/>
        <v>0.61234904143047897</v>
      </c>
      <c r="ET49" s="7">
        <f t="shared" ca="1" si="107"/>
        <v>0.31072788164644416</v>
      </c>
      <c r="EU49" s="7">
        <f t="shared" ca="1" si="108"/>
        <v>1</v>
      </c>
      <c r="EV49" s="7" t="str">
        <f t="shared" ca="1" si="109"/>
        <v>1</v>
      </c>
      <c r="EW49" s="7">
        <f ca="1">IFERROR(IF(EW48+EV49&gt;EX$4,EW48,EW48+EV49),"")</f>
        <v>60</v>
      </c>
      <c r="EX49" s="7">
        <f t="shared" ca="1" si="276"/>
        <v>4</v>
      </c>
      <c r="EY49" s="7">
        <f t="shared" ca="1" si="110"/>
        <v>0.39345383323113681</v>
      </c>
      <c r="EZ49" s="7">
        <f t="shared" ca="1" si="111"/>
        <v>0.52962308984578632</v>
      </c>
      <c r="FA49" s="7">
        <f t="shared" ca="1" si="112"/>
        <v>1</v>
      </c>
      <c r="FB49" s="7" t="str">
        <f t="shared" ca="1" si="113"/>
        <v>1</v>
      </c>
      <c r="FC49" s="7">
        <f ca="1">IFERROR(IF(FC48+FB49&gt;FD$4,FC48,FC48+FB49),"")</f>
        <v>60</v>
      </c>
      <c r="FD49" s="7">
        <f t="shared" ca="1" si="277"/>
        <v>5</v>
      </c>
      <c r="FE49" s="7">
        <f t="shared" ca="1" si="114"/>
        <v>0.30397576566335338</v>
      </c>
      <c r="FF49" s="7">
        <f t="shared" ca="1" si="115"/>
        <v>0.61910115741356975</v>
      </c>
      <c r="FG49" s="7">
        <f t="shared" ca="1" si="116"/>
        <v>1</v>
      </c>
      <c r="FH49" s="7" t="str">
        <f t="shared" ca="1" si="117"/>
        <v>1</v>
      </c>
      <c r="FI49" s="7">
        <f ca="1">IFERROR(IF(FI48+FH49&gt;FJ$4,FI48,FI48+FH49),"")</f>
        <v>60</v>
      </c>
      <c r="FJ49" s="7">
        <f t="shared" ca="1" si="278"/>
        <v>6</v>
      </c>
      <c r="FK49" s="7">
        <f t="shared" ca="1" si="118"/>
        <v>0.59271844424191611</v>
      </c>
      <c r="FL49" s="7">
        <f t="shared" ca="1" si="119"/>
        <v>0.33035847883500702</v>
      </c>
      <c r="FM49" s="7">
        <f t="shared" ca="1" si="120"/>
        <v>1</v>
      </c>
      <c r="FN49" s="7" t="str">
        <f t="shared" ca="1" si="121"/>
        <v>1</v>
      </c>
      <c r="FO49" s="7">
        <f ca="1">IFERROR(IF(FO48+FN49&gt;FP$4,FO48,FO48+FN49),"")</f>
        <v>60</v>
      </c>
      <c r="FP49" s="7">
        <f t="shared" ca="1" si="279"/>
        <v>6</v>
      </c>
      <c r="FQ49" s="7">
        <f t="shared" ca="1" si="122"/>
        <v>0.10555415764230069</v>
      </c>
      <c r="FR49" s="7">
        <f t="shared" ca="1" si="123"/>
        <v>0.81752276543462243</v>
      </c>
      <c r="FS49" s="7">
        <f t="shared" ca="1" si="124"/>
        <v>2</v>
      </c>
      <c r="FT49" s="7">
        <f t="shared" ca="1" si="125"/>
        <v>4</v>
      </c>
      <c r="FU49" s="7">
        <f ca="1">IFERROR(IF(FU48+FT49&gt;FV$4,FU48,FU48+FT49),"")</f>
        <v>60</v>
      </c>
      <c r="FV49" s="7">
        <f t="shared" ca="1" si="280"/>
        <v>6</v>
      </c>
      <c r="FW49" s="7">
        <f t="shared" ca="1" si="126"/>
        <v>2.011214893392177E-3</v>
      </c>
      <c r="FX49" s="7">
        <f t="shared" ca="1" si="127"/>
        <v>0.92106570818353095</v>
      </c>
      <c r="FY49" s="7">
        <f t="shared" ca="1" si="128"/>
        <v>2</v>
      </c>
      <c r="FZ49" s="7">
        <f t="shared" ca="1" si="129"/>
        <v>4</v>
      </c>
      <c r="GA49" s="7">
        <f ca="1">IFERROR(IF(GA48+FZ49&gt;GB$4,GA48,GA48+FZ49),"")</f>
        <v>59</v>
      </c>
      <c r="GB49" s="7">
        <f t="shared" ca="1" si="281"/>
        <v>6</v>
      </c>
      <c r="GC49" s="7">
        <f t="shared" ca="1" si="130"/>
        <v>0.34026591711159571</v>
      </c>
      <c r="GD49" s="7">
        <f t="shared" ca="1" si="131"/>
        <v>0.58281100596532742</v>
      </c>
      <c r="GE49" s="7">
        <f t="shared" ca="1" si="132"/>
        <v>1</v>
      </c>
      <c r="GF49" s="7" t="str">
        <f t="shared" ca="1" si="133"/>
        <v>1</v>
      </c>
      <c r="GG49" s="7">
        <f ca="1">IFERROR(IF(GG48+GF49&gt;GH$4,GG48,GG48+GF49),"")</f>
        <v>60</v>
      </c>
      <c r="GH49" s="7">
        <f t="shared" ca="1" si="282"/>
        <v>7</v>
      </c>
      <c r="GI49" s="7">
        <f t="shared" ca="1" si="134"/>
        <v>0.14395567334198711</v>
      </c>
      <c r="GJ49" s="7">
        <f t="shared" ca="1" si="135"/>
        <v>0.77912124973493602</v>
      </c>
      <c r="GK49" s="7">
        <f t="shared" ca="1" si="136"/>
        <v>1</v>
      </c>
      <c r="GL49" s="7" t="str">
        <f t="shared" ca="1" si="137"/>
        <v>1</v>
      </c>
      <c r="GM49" s="7">
        <f ca="1">IFERROR(IF(GM48+GL49&gt;GN$4,GM48,GM48+GL49),"")</f>
        <v>60</v>
      </c>
      <c r="GN49" s="7">
        <f t="shared" ca="1" si="283"/>
        <v>8</v>
      </c>
      <c r="GO49" s="7">
        <f t="shared" ca="1" si="138"/>
        <v>5.6411716846855198E-2</v>
      </c>
      <c r="GP49" s="7">
        <f t="shared" ca="1" si="139"/>
        <v>0.86666520623006793</v>
      </c>
      <c r="GQ49" s="7">
        <f t="shared" ca="1" si="140"/>
        <v>2</v>
      </c>
      <c r="GR49" s="7">
        <f t="shared" ca="1" si="141"/>
        <v>4</v>
      </c>
      <c r="GS49" s="7">
        <f ca="1">IFERROR(IF(GS48+GR49&gt;GT$4,GS48,GS48+GR49),"")</f>
        <v>60</v>
      </c>
      <c r="GT49" s="7">
        <f t="shared" ca="1" si="284"/>
        <v>8</v>
      </c>
      <c r="GU49" s="7">
        <f t="shared" ca="1" si="142"/>
        <v>0.16937821812178577</v>
      </c>
      <c r="GV49" s="7">
        <f t="shared" ca="1" si="143"/>
        <v>0.75369870495513736</v>
      </c>
      <c r="GW49" s="7">
        <f t="shared" ca="1" si="144"/>
        <v>1</v>
      </c>
      <c r="GX49" s="7" t="str">
        <f t="shared" ca="1" si="145"/>
        <v>1</v>
      </c>
      <c r="GY49" s="7">
        <f ca="1">IFERROR(IF(GY48+GX49&gt;GZ$4,GY48,GY48+GX49),"")</f>
        <v>60</v>
      </c>
      <c r="GZ49" s="7">
        <f t="shared" ca="1" si="285"/>
        <v>8</v>
      </c>
      <c r="HA49" s="7">
        <f t="shared" ca="1" si="146"/>
        <v>0.8074887308107086</v>
      </c>
      <c r="HB49" s="7">
        <f t="shared" ca="1" si="147"/>
        <v>0.11558819226621453</v>
      </c>
      <c r="HC49" s="7">
        <f t="shared" ca="1" si="148"/>
        <v>1</v>
      </c>
      <c r="HD49" s="7" t="str">
        <f t="shared" ca="1" si="149"/>
        <v>1</v>
      </c>
      <c r="HE49" s="7">
        <f ca="1">IFERROR(IF(HE48+HD49&gt;HF$4,HE48,HE48+HD49),"")</f>
        <v>60</v>
      </c>
      <c r="HF49" s="7">
        <f t="shared" ca="1" si="286"/>
        <v>8</v>
      </c>
      <c r="HG49" s="7">
        <f t="shared" ca="1" si="150"/>
        <v>0.60149061131929016</v>
      </c>
      <c r="HH49" s="7">
        <f t="shared" ca="1" si="151"/>
        <v>0.32158631175763297</v>
      </c>
      <c r="HI49" s="7">
        <f t="shared" ca="1" si="152"/>
        <v>1</v>
      </c>
      <c r="HJ49" s="7" t="str">
        <f t="shared" ca="1" si="153"/>
        <v>1</v>
      </c>
      <c r="HK49" s="7">
        <f ca="1">IFERROR(IF(HK48+HJ49&gt;HL$4,HK48,HK48+HJ49),"")</f>
        <v>60</v>
      </c>
      <c r="HL49" s="7">
        <f t="shared" ca="1" si="287"/>
        <v>8</v>
      </c>
      <c r="HM49" s="7">
        <f t="shared" ca="1" si="154"/>
        <v>9.1440070297030829E-3</v>
      </c>
      <c r="HN49" s="7">
        <f t="shared" ca="1" si="155"/>
        <v>0.91393291604722005</v>
      </c>
      <c r="HO49" s="7">
        <f t="shared" ca="1" si="156"/>
        <v>2</v>
      </c>
      <c r="HP49" s="7">
        <f t="shared" ca="1" si="157"/>
        <v>4</v>
      </c>
      <c r="HQ49" s="7">
        <f ca="1">IFERROR(IF(HQ48+HP49&gt;HR$4,HQ48,HQ48+HP49),"")</f>
        <v>60</v>
      </c>
      <c r="HR49" s="7">
        <f t="shared" ca="1" si="288"/>
        <v>8</v>
      </c>
      <c r="HS49" s="7">
        <f t="shared" ca="1" si="158"/>
        <v>0.83041402881947224</v>
      </c>
      <c r="HT49" s="7">
        <f t="shared" ca="1" si="159"/>
        <v>9.266289425745089E-2</v>
      </c>
      <c r="HU49" s="7">
        <f t="shared" ca="1" si="160"/>
        <v>1</v>
      </c>
      <c r="HV49" s="7" t="str">
        <f t="shared" ca="1" si="161"/>
        <v>1</v>
      </c>
      <c r="HW49" s="7">
        <f ca="1">IFERROR(IF(HW48+HV49&gt;HX$4,HW48,HW48+HV49),"")</f>
        <v>60</v>
      </c>
      <c r="HX49" s="7">
        <f t="shared" ca="1" si="289"/>
        <v>8</v>
      </c>
      <c r="HY49" s="7">
        <f t="shared" ca="1" si="162"/>
        <v>0.23958240555848798</v>
      </c>
      <c r="HZ49" s="7">
        <f t="shared" ca="1" si="163"/>
        <v>0.68349451751843515</v>
      </c>
      <c r="IA49" s="7">
        <f t="shared" ca="1" si="164"/>
        <v>1</v>
      </c>
      <c r="IB49" s="7" t="str">
        <f t="shared" ca="1" si="165"/>
        <v>1</v>
      </c>
      <c r="IC49" s="7">
        <f ca="1">IFERROR(IF(IC48+IB49&gt;ID$4,IC48,IC48+IB49),"")</f>
        <v>60</v>
      </c>
      <c r="ID49" s="7">
        <f t="shared" ca="1" si="290"/>
        <v>9</v>
      </c>
      <c r="IE49" s="7">
        <f t="shared" ca="1" si="166"/>
        <v>0.55124633340480189</v>
      </c>
      <c r="IF49" s="7">
        <f t="shared" ca="1" si="167"/>
        <v>0.37183058967212124</v>
      </c>
      <c r="IG49" s="7">
        <f t="shared" ca="1" si="168"/>
        <v>1</v>
      </c>
      <c r="IH49" s="7" t="str">
        <f t="shared" ca="1" si="169"/>
        <v>1</v>
      </c>
      <c r="II49" s="7">
        <f ca="1">IFERROR(IF(II48+IH49&gt;IJ$4,II48,II48+IH49),"")</f>
        <v>60</v>
      </c>
      <c r="IJ49" s="7">
        <f t="shared" ca="1" si="291"/>
        <v>10</v>
      </c>
      <c r="IK49" s="7">
        <f t="shared" ca="1" si="170"/>
        <v>0.12480407360027534</v>
      </c>
      <c r="IL49" s="7">
        <f t="shared" ca="1" si="171"/>
        <v>0.79827284947664778</v>
      </c>
      <c r="IM49" s="7">
        <f t="shared" ca="1" si="172"/>
        <v>1</v>
      </c>
      <c r="IN49" s="7" t="str">
        <f t="shared" ca="1" si="173"/>
        <v>1</v>
      </c>
      <c r="IO49" s="7">
        <f ca="1">IFERROR(IF(IO48+IN49&gt;IP$4,IO48,IO48+IN49),"")</f>
        <v>60</v>
      </c>
      <c r="IP49" s="7">
        <f t="shared" ca="1" si="292"/>
        <v>10</v>
      </c>
      <c r="IQ49" s="7">
        <f t="shared" ca="1" si="174"/>
        <v>0.83462499866169682</v>
      </c>
      <c r="IR49" s="7">
        <f t="shared" ca="1" si="175"/>
        <v>8.8451924415226313E-2</v>
      </c>
      <c r="IS49" s="7">
        <f t="shared" ca="1" si="176"/>
        <v>1</v>
      </c>
      <c r="IT49" s="7" t="str">
        <f t="shared" ca="1" si="177"/>
        <v>1</v>
      </c>
      <c r="IU49" s="7">
        <f ca="1">IFERROR(IF(IU48+IT49&gt;IV$4,IU48,IU48+IT49),"")</f>
        <v>60</v>
      </c>
      <c r="IV49" s="7">
        <f t="shared" ca="1" si="293"/>
        <v>10</v>
      </c>
      <c r="IW49" s="7">
        <f t="shared" ca="1" si="178"/>
        <v>0.3242000949611421</v>
      </c>
      <c r="IX49" s="7">
        <f t="shared" ca="1" si="179"/>
        <v>0.59887682811578102</v>
      </c>
      <c r="IY49" s="7">
        <f t="shared" ca="1" si="180"/>
        <v>1</v>
      </c>
      <c r="IZ49" s="7" t="str">
        <f t="shared" ca="1" si="181"/>
        <v>1</v>
      </c>
      <c r="JA49" s="7">
        <f ca="1">IFERROR(IF(JA48+IZ49&gt;JB$4,JA48,JA48+IZ49),"")</f>
        <v>60</v>
      </c>
      <c r="JB49" s="7">
        <f t="shared" ca="1" si="294"/>
        <v>10</v>
      </c>
      <c r="JC49" s="7">
        <f t="shared" ca="1" si="182"/>
        <v>0.80307023330474503</v>
      </c>
      <c r="JD49" s="7">
        <f t="shared" ca="1" si="183"/>
        <v>0.1200066897721781</v>
      </c>
      <c r="JE49" s="7">
        <f t="shared" ca="1" si="184"/>
        <v>1</v>
      </c>
      <c r="JF49" s="7" t="str">
        <f t="shared" ca="1" si="185"/>
        <v>1</v>
      </c>
      <c r="JG49" s="7">
        <f ca="1">IFERROR(IF(JG48+JF49&gt;JH$4,JG48,JG48+JF49),"")</f>
        <v>60</v>
      </c>
      <c r="JH49" s="7">
        <f t="shared" ca="1" si="295"/>
        <v>11</v>
      </c>
      <c r="JI49" s="7">
        <f t="shared" ca="1" si="186"/>
        <v>0.22099018730520514</v>
      </c>
      <c r="JJ49" s="7">
        <f t="shared" ca="1" si="187"/>
        <v>0.70208673577171798</v>
      </c>
      <c r="JK49" s="7">
        <f t="shared" ca="1" si="188"/>
        <v>1</v>
      </c>
      <c r="JL49" s="7" t="str">
        <f t="shared" ca="1" si="189"/>
        <v>1</v>
      </c>
      <c r="JM49" s="7">
        <f ca="1">IFERROR(IF(JM48+JL49&gt;JN$4,JM48,JM48+JL49),"")</f>
        <v>60</v>
      </c>
      <c r="JN49" s="7">
        <f t="shared" ca="1" si="296"/>
        <v>12</v>
      </c>
      <c r="JO49" s="7">
        <f t="shared" ca="1" si="190"/>
        <v>0.99480781704496113</v>
      </c>
      <c r="JP49" s="7">
        <f t="shared" ca="1" si="191"/>
        <v>-7.1730893968038001E-2</v>
      </c>
      <c r="JQ49" s="7">
        <f t="shared" ca="1" si="192"/>
        <v>0</v>
      </c>
      <c r="JR49" s="7">
        <f t="shared" ca="1" si="193"/>
        <v>0</v>
      </c>
      <c r="JS49" s="7">
        <f ca="1">IFERROR(IF(JS48+JR49&gt;JT$4,JS48,JS48+JR49),"")</f>
        <v>60</v>
      </c>
      <c r="JT49" s="7">
        <f t="shared" ca="1" si="297"/>
        <v>12</v>
      </c>
      <c r="JU49" s="7">
        <f t="shared" ca="1" si="194"/>
        <v>0.69675997993628691</v>
      </c>
      <c r="JV49" s="7">
        <f t="shared" ca="1" si="195"/>
        <v>0.22631694314063622</v>
      </c>
      <c r="JW49" s="7">
        <f t="shared" ca="1" si="196"/>
        <v>1</v>
      </c>
      <c r="JX49" s="7" t="str">
        <f t="shared" ca="1" si="197"/>
        <v>1</v>
      </c>
      <c r="JY49" s="7">
        <f ca="1">IFERROR(IF(JY48+JX49&gt;JZ$4,JY48,JY48+JX49),"")</f>
        <v>60</v>
      </c>
      <c r="JZ49" s="7">
        <f t="shared" ca="1" si="298"/>
        <v>12</v>
      </c>
      <c r="KA49" s="7">
        <f t="shared" ca="1" si="198"/>
        <v>0.51015964021670002</v>
      </c>
      <c r="KB49" s="7">
        <f t="shared" ca="1" si="199"/>
        <v>0.41291728286022311</v>
      </c>
      <c r="KC49" s="7">
        <f t="shared" ca="1" si="200"/>
        <v>1</v>
      </c>
      <c r="KD49" s="7" t="str">
        <f t="shared" ca="1" si="201"/>
        <v>1</v>
      </c>
      <c r="KE49" s="7">
        <f ca="1">IFERROR(IF(KE48+KD49&gt;KF$4,KE48,KE48+KD49),"")</f>
        <v>60</v>
      </c>
      <c r="KF49" s="7">
        <f t="shared" ca="1" si="299"/>
        <v>12</v>
      </c>
      <c r="KG49" s="7">
        <f t="shared" ca="1" si="202"/>
        <v>0.27674467614566134</v>
      </c>
      <c r="KH49" s="7">
        <f t="shared" ca="1" si="203"/>
        <v>0.64633224693126179</v>
      </c>
      <c r="KI49" s="7">
        <f t="shared" ca="1" si="204"/>
        <v>1</v>
      </c>
      <c r="KJ49" s="7" t="str">
        <f t="shared" ca="1" si="205"/>
        <v>1</v>
      </c>
      <c r="KK49" s="7">
        <f ca="1">IFERROR(IF(KK48+KJ49&gt;KL$4,KK48,KK48+KJ49),"")</f>
        <v>60</v>
      </c>
      <c r="KL49" s="7">
        <f t="shared" ca="1" si="300"/>
        <v>13</v>
      </c>
      <c r="KM49" s="7">
        <f t="shared" ca="1" si="206"/>
        <v>0.55727943892183451</v>
      </c>
      <c r="KN49" s="7">
        <f t="shared" ca="1" si="207"/>
        <v>0.36579748415508861</v>
      </c>
      <c r="KO49" s="7">
        <f t="shared" ca="1" si="208"/>
        <v>1</v>
      </c>
      <c r="KP49" s="7" t="str">
        <f t="shared" ca="1" si="209"/>
        <v>1</v>
      </c>
      <c r="KQ49" s="7">
        <f ca="1">IFERROR(IF(KQ48+KP49&gt;KR$4,KQ48,KQ48+KP49),"")</f>
        <v>60</v>
      </c>
      <c r="KR49" s="7">
        <f t="shared" ca="1" si="301"/>
        <v>14</v>
      </c>
      <c r="KS49" s="7">
        <f t="shared" ca="1" si="210"/>
        <v>0.82138044834090562</v>
      </c>
      <c r="KT49" s="7">
        <f t="shared" ca="1" si="211"/>
        <v>0.10169647473601751</v>
      </c>
      <c r="KU49" s="7">
        <f t="shared" ca="1" si="212"/>
        <v>1</v>
      </c>
      <c r="KV49" s="7" t="str">
        <f t="shared" ca="1" si="213"/>
        <v>1</v>
      </c>
      <c r="KW49" s="7">
        <f ca="1">IFERROR(IF(KW48+KV49&gt;KX$4,KW48,KW48+KV49),"")</f>
        <v>59</v>
      </c>
      <c r="KX49" s="7">
        <f t="shared" ca="1" si="302"/>
        <v>15</v>
      </c>
      <c r="KY49" s="7">
        <f t="shared" ca="1" si="214"/>
        <v>0.6210035703152712</v>
      </c>
      <c r="KZ49" s="7">
        <f t="shared" ca="1" si="215"/>
        <v>0.30207335276165193</v>
      </c>
      <c r="LA49" s="7">
        <f t="shared" ca="1" si="216"/>
        <v>1</v>
      </c>
      <c r="LB49" s="7" t="str">
        <f t="shared" ca="1" si="217"/>
        <v>1</v>
      </c>
      <c r="LC49" s="7">
        <f ca="1">IFERROR(IF(LC48+LB49&gt;LD$4,LC48,LC48+LB49),"")</f>
        <v>60</v>
      </c>
      <c r="LD49" s="7">
        <f t="shared" ca="1" si="303"/>
        <v>16</v>
      </c>
      <c r="LE49" s="7">
        <f t="shared" ca="1" si="218"/>
        <v>0.83958320730163272</v>
      </c>
      <c r="LF49" s="7">
        <f t="shared" ca="1" si="219"/>
        <v>8.3493715775290411E-2</v>
      </c>
      <c r="LG49" s="7">
        <f t="shared" ca="1" si="220"/>
        <v>1</v>
      </c>
      <c r="LH49" s="7" t="str">
        <f t="shared" ca="1" si="221"/>
        <v>1</v>
      </c>
      <c r="LI49" s="7">
        <f ca="1">IFERROR(IF(LI48+LH49&gt;LJ$4,LI48,LI48+LH49),"")</f>
        <v>60</v>
      </c>
      <c r="LJ49" s="7">
        <f t="shared" ca="1" si="304"/>
        <v>17</v>
      </c>
      <c r="LK49" s="7">
        <f t="shared" ca="1" si="222"/>
        <v>0.88671958244311</v>
      </c>
      <c r="LL49" s="7">
        <f t="shared" ca="1" si="223"/>
        <v>3.6357340633813129E-2</v>
      </c>
      <c r="LM49" s="7">
        <f t="shared" ca="1" si="224"/>
        <v>1</v>
      </c>
      <c r="LN49" s="7" t="str">
        <f t="shared" ca="1" si="225"/>
        <v>1</v>
      </c>
      <c r="LO49" s="7">
        <f ca="1">IFERROR(IF(LO48+LN49&gt;LP$4,LO48,LO48+LN49),"")</f>
        <v>60</v>
      </c>
      <c r="LP49" s="7">
        <f t="shared" ca="1" si="305"/>
        <v>17</v>
      </c>
      <c r="LQ49" s="7">
        <f t="shared" ca="1" si="226"/>
        <v>0.10922401750397803</v>
      </c>
      <c r="LR49" s="7">
        <f t="shared" ca="1" si="227"/>
        <v>0.8138529055729451</v>
      </c>
      <c r="LS49" s="7">
        <f t="shared" ca="1" si="228"/>
        <v>2</v>
      </c>
      <c r="LT49" s="7">
        <f t="shared" ca="1" si="229"/>
        <v>4</v>
      </c>
      <c r="LU49" s="7">
        <f ca="1">IFERROR(IF(LU48+LT49&gt;LV$4,LU48,LU48+LT49),"")</f>
        <v>60</v>
      </c>
      <c r="LV49" s="7">
        <f t="shared" ca="1" si="306"/>
        <v>17</v>
      </c>
      <c r="LW49" s="7">
        <f t="shared" ca="1" si="230"/>
        <v>0.28398534480886439</v>
      </c>
      <c r="LX49" s="7">
        <f t="shared" ca="1" si="231"/>
        <v>0.63909157826805874</v>
      </c>
      <c r="LY49" s="7">
        <f t="shared" ca="1" si="232"/>
        <v>1</v>
      </c>
      <c r="LZ49" s="7" t="str">
        <f t="shared" ca="1" si="233"/>
        <v>1</v>
      </c>
      <c r="MA49" s="7">
        <f ca="1">IFERROR(IF(MA48+LZ49&gt;MB$4,MA48,MA48+LZ49),"")</f>
        <v>60</v>
      </c>
      <c r="MB49" s="7">
        <f t="shared" ca="1" si="307"/>
        <v>17</v>
      </c>
      <c r="MC49" s="7">
        <f t="shared" ca="1" si="234"/>
        <v>0.53739151601026869</v>
      </c>
      <c r="MD49" s="7">
        <f t="shared" ca="1" si="235"/>
        <v>0.38568540706665444</v>
      </c>
      <c r="ME49" s="7">
        <f t="shared" ca="1" si="236"/>
        <v>1</v>
      </c>
      <c r="MF49" s="7" t="str">
        <f t="shared" ca="1" si="237"/>
        <v>1</v>
      </c>
      <c r="MG49" s="7">
        <f ca="1">IFERROR(IF(MG48+MF49&gt;MH$4,MG48,MG48+MF49),"")</f>
        <v>60</v>
      </c>
      <c r="MH49" s="7">
        <f t="shared" ca="1" si="308"/>
        <v>17</v>
      </c>
      <c r="MI49" s="7">
        <f t="shared" ca="1" si="238"/>
        <v>0.32067032649465854</v>
      </c>
      <c r="MJ49" s="7">
        <f t="shared" ca="1" si="239"/>
        <v>0.60240659658226459</v>
      </c>
      <c r="MK49" s="7">
        <f t="shared" ca="1" si="240"/>
        <v>1</v>
      </c>
      <c r="ML49" s="7" t="str">
        <f t="shared" ca="1" si="241"/>
        <v>1</v>
      </c>
      <c r="MM49" s="7">
        <f ca="1">IFERROR(IF(MM48+ML49&gt;MN$4,MM48,MM48+ML49),"")</f>
        <v>60</v>
      </c>
      <c r="MN49" s="7">
        <f t="shared" ca="1" si="309"/>
        <v>17</v>
      </c>
      <c r="MO49" s="7">
        <f t="shared" ca="1" si="242"/>
        <v>0.93445871964273608</v>
      </c>
      <c r="MP49" s="7">
        <f t="shared" ca="1" si="243"/>
        <v>-1.1381796565812952E-2</v>
      </c>
      <c r="MQ49" s="7">
        <f t="shared" ca="1" si="244"/>
        <v>0</v>
      </c>
      <c r="MR49" s="7">
        <f t="shared" ca="1" si="245"/>
        <v>0</v>
      </c>
      <c r="MS49" s="7">
        <f ca="1">IFERROR(IF(MS48+MR49&gt;MT$4,MS48,MS48+MR49),"")</f>
        <v>59</v>
      </c>
      <c r="MT49" s="7">
        <f t="shared" ca="1" si="310"/>
        <v>17</v>
      </c>
      <c r="MU49" s="7">
        <f t="shared" ca="1" si="246"/>
        <v>0.80179070113399675</v>
      </c>
      <c r="MV49" s="7">
        <f t="shared" ca="1" si="247"/>
        <v>0.12128622194292638</v>
      </c>
      <c r="MW49" s="7">
        <f t="shared" ca="1" si="248"/>
        <v>1</v>
      </c>
      <c r="MX49" s="7" t="str">
        <f t="shared" ca="1" si="249"/>
        <v>1</v>
      </c>
      <c r="MY49" s="7">
        <f ca="1">IFERROR(IF(MY48+MX49&gt;MZ$4,MY48,MY48+MX49),"")</f>
        <v>60</v>
      </c>
      <c r="MZ49" s="7">
        <f t="shared" ca="1" si="311"/>
        <v>17</v>
      </c>
      <c r="NA49" s="7">
        <f t="shared" ca="1" si="250"/>
        <v>0.80545093578603644</v>
      </c>
      <c r="NB49" s="7">
        <f t="shared" ca="1" si="251"/>
        <v>0.11762598729088669</v>
      </c>
      <c r="NC49" s="7">
        <f t="shared" ca="1" si="252"/>
        <v>1</v>
      </c>
      <c r="ND49" s="7" t="str">
        <f t="shared" ca="1" si="253"/>
        <v>1</v>
      </c>
      <c r="NE49" s="7">
        <f ca="1">IFERROR(IF(NE48+ND49&gt;NF$4,NE48,NE48+ND49),"")</f>
        <v>60</v>
      </c>
      <c r="NF49" s="7">
        <f t="shared" ca="1" si="312"/>
        <v>17</v>
      </c>
      <c r="NG49" s="7">
        <f t="shared" ca="1" si="254"/>
        <v>0.63089230405589292</v>
      </c>
      <c r="NH49" s="7">
        <f t="shared" ca="1" si="255"/>
        <v>0.29218461902103021</v>
      </c>
      <c r="NI49" s="7">
        <f t="shared" ca="1" si="256"/>
        <v>1</v>
      </c>
      <c r="NJ49" s="7" t="str">
        <f t="shared" ca="1" si="257"/>
        <v>1</v>
      </c>
      <c r="NK49" s="7">
        <f ca="1">IFERROR(IF(NK48+NJ49&gt;NL$4,NK48,NK48+NJ49),"")</f>
        <v>60</v>
      </c>
      <c r="NL49" s="7">
        <f t="shared" ca="1" si="313"/>
        <v>17</v>
      </c>
      <c r="NM49" s="7">
        <f t="shared" ca="1" si="258"/>
        <v>0.99945037840039364</v>
      </c>
      <c r="NN49" s="7">
        <f t="shared" ca="1" si="259"/>
        <v>-7.6373455323470507E-2</v>
      </c>
      <c r="NO49" s="7">
        <f t="shared" ca="1" si="260"/>
        <v>0</v>
      </c>
      <c r="NP49" s="7">
        <f t="shared" ca="1" si="261"/>
        <v>0</v>
      </c>
      <c r="NQ49" s="7">
        <f ca="1">IFERROR(IF(NQ48+NP49&gt;NR$4,NQ48,NQ48+NP49),"")</f>
        <v>59</v>
      </c>
      <c r="NR49" s="7">
        <f t="shared" ca="1" si="314"/>
        <v>17</v>
      </c>
      <c r="NT49">
        <v>47</v>
      </c>
      <c r="NU49" s="7" t="s">
        <v>19</v>
      </c>
      <c r="NV49" s="7" t="str">
        <f t="shared" ca="1" si="16"/>
        <v/>
      </c>
      <c r="NW49" s="7" t="str">
        <f t="shared" ca="1" si="8"/>
        <v/>
      </c>
      <c r="NX49" t="str">
        <f ca="1">IFERROR(VLOOKUP(NT49,$K$3:$AK$568,8,FALSE),"")</f>
        <v/>
      </c>
      <c r="NY49" t="str">
        <f ca="1">IFERROR(VLOOKUP(NT49,$K$3:$AK$568,9,FALSE),"")</f>
        <v/>
      </c>
      <c r="NZ49" s="7" t="str">
        <f ca="1">IFERROR(VLOOKUP(NT49,$K$3:$AK$568,27,FALSE),"")</f>
        <v/>
      </c>
      <c r="OB49">
        <v>47</v>
      </c>
      <c r="OC49" s="7" t="s">
        <v>19</v>
      </c>
      <c r="OD49" t="e">
        <f t="shared" ca="1" si="17"/>
        <v>#N/A</v>
      </c>
      <c r="OE49" s="7" t="str">
        <f t="shared" ca="1" si="18"/>
        <v/>
      </c>
      <c r="OF49" s="7" t="str">
        <f t="shared" ca="1" si="19"/>
        <v/>
      </c>
      <c r="OG49" t="str">
        <f t="shared" ca="1" si="20"/>
        <v/>
      </c>
      <c r="OI49">
        <v>47</v>
      </c>
      <c r="OJ49" s="7" t="s">
        <v>19</v>
      </c>
      <c r="OK49" s="7" t="str">
        <f t="shared" ca="1" si="21"/>
        <v/>
      </c>
      <c r="OL49" s="7" t="str">
        <f t="shared" ca="1" si="22"/>
        <v/>
      </c>
      <c r="OM49" t="str">
        <f ca="1">IFERROR(VLOOKUP(OI49,$L$3:$AK$568,7,FALSE),"")</f>
        <v/>
      </c>
      <c r="ON49" t="str">
        <f ca="1">IFERROR(VLOOKUP(OI49,$L$3:$AK$568,8,FALSE),"")</f>
        <v/>
      </c>
      <c r="OO49" s="7" t="str">
        <f ca="1">IFERROR(VLOOKUP(OI49,$L$3:$AK$568,26,FALSE),"")</f>
        <v/>
      </c>
      <c r="OQ49">
        <v>47</v>
      </c>
      <c r="OR49" s="7" t="s">
        <v>19</v>
      </c>
      <c r="OS49" t="e">
        <f t="shared" ca="1" si="23"/>
        <v>#N/A</v>
      </c>
      <c r="OT49" s="7" t="str">
        <f t="shared" ca="1" si="24"/>
        <v/>
      </c>
      <c r="OU49" s="7" t="str">
        <f t="shared" ca="1" si="25"/>
        <v/>
      </c>
      <c r="OV49" t="str">
        <f t="shared" ca="1" si="26"/>
        <v/>
      </c>
      <c r="OX49">
        <v>47</v>
      </c>
      <c r="OY49" s="7" t="s">
        <v>19</v>
      </c>
      <c r="OZ49" s="7" t="str">
        <f t="shared" ca="1" si="27"/>
        <v/>
      </c>
      <c r="PA49" s="7" t="str">
        <f t="shared" ca="1" si="28"/>
        <v/>
      </c>
      <c r="PB49" t="str">
        <f ca="1">IFERROR(VLOOKUP(OX49,$M$3:$AK$568,6,FALSE),"")</f>
        <v/>
      </c>
      <c r="PC49" t="str">
        <f ca="1">IFERROR(VLOOKUP(OX49,$M$3:$AK$568,7,FALSE),"")</f>
        <v/>
      </c>
      <c r="PD49" s="7" t="str">
        <f ca="1">IFERROR(VLOOKUP(OX49,$M$3:$AK$568,25,FALSE),"")</f>
        <v/>
      </c>
      <c r="PF49">
        <v>47</v>
      </c>
      <c r="PG49" s="7" t="s">
        <v>19</v>
      </c>
      <c r="PH49" t="e">
        <f t="shared" ca="1" si="29"/>
        <v>#N/A</v>
      </c>
      <c r="PI49" s="7" t="str">
        <f t="shared" ca="1" si="30"/>
        <v/>
      </c>
      <c r="PJ49" s="7" t="str">
        <f t="shared" ca="1" si="31"/>
        <v/>
      </c>
      <c r="PK49" t="str">
        <f t="shared" ca="1" si="32"/>
        <v/>
      </c>
      <c r="PM49">
        <v>47</v>
      </c>
      <c r="PN49" s="7" t="s">
        <v>19</v>
      </c>
      <c r="PO49" s="202" t="str">
        <f t="shared" ca="1" si="33"/>
        <v/>
      </c>
      <c r="PP49" s="7" t="str">
        <f t="shared" ca="1" si="34"/>
        <v/>
      </c>
      <c r="PQ49" t="str">
        <f ca="1">IFERROR(VLOOKUP(PM49,$G$325:$R$409,12,FALSE),"")</f>
        <v/>
      </c>
      <c r="PR49" t="e">
        <f ca="1">VLOOKUP(PM49,$G$324:$Q$409,11,FALSE)</f>
        <v>#N/A</v>
      </c>
      <c r="PS49" s="7" t="str">
        <f ca="1">VLOOKUP(PQ49,$R$325:$Y$409,8,FALSE)</f>
        <v>- -</v>
      </c>
      <c r="PT49" s="7">
        <f ca="1">ReSt</f>
        <v>-4</v>
      </c>
      <c r="PU49" s="7" t="e">
        <f t="shared" ca="1" si="35"/>
        <v>#N/A</v>
      </c>
      <c r="PV49" s="7" t="e">
        <f t="shared" ca="1" si="36"/>
        <v>#N/A</v>
      </c>
      <c r="PW49" s="7" t="str">
        <f ca="1">VLOOKUP(PQ49,$R$325:$AK$409,8,FALSE)</f>
        <v>- -</v>
      </c>
      <c r="PX49" s="7"/>
      <c r="PY49">
        <v>47</v>
      </c>
      <c r="PZ49" s="7" t="s">
        <v>19</v>
      </c>
      <c r="QA49" t="str">
        <f t="shared" ca="1" si="37"/>
        <v/>
      </c>
      <c r="QB49" s="7" t="str">
        <f t="shared" ca="1" si="38"/>
        <v/>
      </c>
      <c r="QC49" s="7" t="str">
        <f t="shared" ca="1" si="39"/>
        <v/>
      </c>
      <c r="QD49" t="str">
        <f t="shared" ca="1" si="40"/>
        <v/>
      </c>
      <c r="QF49">
        <v>47</v>
      </c>
      <c r="QG49" s="7" t="s">
        <v>19</v>
      </c>
      <c r="QH49" s="7" t="str">
        <f t="shared" ca="1" si="41"/>
        <v/>
      </c>
      <c r="QI49" s="7" t="e">
        <f t="shared" ca="1" si="42"/>
        <v>#VALUE!</v>
      </c>
      <c r="QJ49" t="e">
        <f t="shared" ca="1" si="43"/>
        <v>#N/A</v>
      </c>
      <c r="QK49" s="7" t="e">
        <f t="shared" ca="1" si="44"/>
        <v>#N/A</v>
      </c>
      <c r="QM49">
        <v>47</v>
      </c>
      <c r="QN49" s="7" t="s">
        <v>19</v>
      </c>
      <c r="QO49" t="str">
        <f t="shared" ca="1" si="45"/>
        <v/>
      </c>
      <c r="QP49" s="7" t="str">
        <f t="shared" ca="1" si="46"/>
        <v/>
      </c>
      <c r="QQ49" t="str">
        <f t="shared" ca="1" si="47"/>
        <v/>
      </c>
    </row>
    <row r="50" spans="1:459" x14ac:dyDescent="0.25">
      <c r="A50" s="240" t="str">
        <f>IF('Character Sheet'!$B$4="Creature","N","Y")</f>
        <v>Y</v>
      </c>
      <c r="C50" s="75"/>
      <c r="D50" s="70">
        <f t="shared" ca="1" si="322"/>
        <v>3</v>
      </c>
      <c r="F50" s="75"/>
      <c r="G50" s="76"/>
      <c r="I50" s="75" t="s">
        <v>1812</v>
      </c>
      <c r="J50" s="85"/>
      <c r="K50" s="85">
        <f t="shared" ca="1" si="9"/>
        <v>4</v>
      </c>
      <c r="L50" s="85">
        <f t="shared" ca="1" si="316"/>
        <v>0</v>
      </c>
      <c r="M50" s="70">
        <f t="shared" ca="1" si="321"/>
        <v>4</v>
      </c>
      <c r="O50" s="222">
        <f t="shared" ca="1" si="12"/>
        <v>10</v>
      </c>
      <c r="Q50" s="7" t="s">
        <v>1696</v>
      </c>
      <c r="R50" s="9" t="s">
        <v>1352</v>
      </c>
      <c r="S50" s="9" t="str">
        <f t="shared" si="323"/>
        <v>Chain</v>
      </c>
      <c r="T50" s="61" t="str">
        <f>SUBSTITUTE(IFERROR(IFERROR(VLOOKUP(R50,'[1]Skill Statistics'!$A$3:$C$513,2,FALSE),VLOOKUP(Q50,'[1]Skill Statistics'!$A$3:$C$513,2,FALSE)),T49),"R*","ReSt")</f>
        <v>Ag/St</v>
      </c>
      <c r="U50" s="61" t="str">
        <f>IFERROR(IFERROR(VLOOKUP(R50,'[1]Skill Statistics'!$A$3:$C$513,3,FALSE),VLOOKUP(Q50,'[1]Skill Statistics'!$A$3:$C$513,3,FALSE)),U49)</f>
        <v>St</v>
      </c>
      <c r="V50" s="61" t="str">
        <f ca="1">IF(ISNUMBER(SEARCH("Category",R50)),"- -",IFERROR(IFERROR(VLOOKUP(Q50,[1]Professions!$A$4:$AM$288,MATCH(Profession,[1]Professions!$A$1:$AM$1,0),FALSE),VLOOKUP(Q50,Calculations!$B$91:$I$95,8,FALSE)),"- -"))</f>
        <v>3 / 4</v>
      </c>
      <c r="W50" s="60">
        <f t="shared" ca="1" si="13"/>
        <v>0</v>
      </c>
      <c r="X50" s="7">
        <f ca="1">IFERROR(VLOOKUP(R50,$BS$6:$NR$519,MATCH(ActualLevel,$BS$3:$NR$3,0),FALSE),"- -")</f>
        <v>8</v>
      </c>
      <c r="Y50" s="7">
        <f t="shared" ca="1" si="320"/>
        <v>8</v>
      </c>
      <c r="Z50" s="7">
        <f ca="1">IFERROR(VLOOKUP(Y50,Charts!$BQ$2:$BR$52,2,FALSE),"- -")</f>
        <v>40</v>
      </c>
      <c r="AA50" s="7">
        <f t="shared" ca="1" si="51"/>
        <v>11</v>
      </c>
      <c r="AB50" s="7">
        <f t="shared" ca="1" si="317"/>
        <v>8</v>
      </c>
      <c r="AC50" s="7"/>
      <c r="AD50" s="7"/>
      <c r="AE50" s="7"/>
      <c r="AF50" s="7"/>
      <c r="AG50" s="7"/>
      <c r="AH50" s="43"/>
      <c r="AI50" s="7"/>
      <c r="AJ50" s="7"/>
      <c r="AK50" s="7">
        <f t="shared" ca="1" si="52"/>
        <v>59</v>
      </c>
      <c r="AL50" s="7"/>
      <c r="AM50" s="69">
        <f>IFERROR(VLOOKUP(R50,'[1]Skill Statistics'!$A$3:$AN$513,MATCH(Profession,'[1]Skill Statistics'!$A$2:$AN$2,0),FALSE),0)</f>
        <v>0</v>
      </c>
      <c r="AN50" s="85">
        <f>IFERROR(VLOOKUP(Q50,'[1]Skill Statistics'!$A$3:$BK$513,MATCH(Archetype,'[1]Skill Statistics'!$A$2:$BK$2,0),FALSE),0)</f>
        <v>0</v>
      </c>
      <c r="AO50" s="85">
        <f>IFERROR(VLOOKUP(Q50,'[1]Skill Statistics'!$A$3:$BB$513,MATCH(Race,'[1]Skill Statistics'!$A$2:$BB$2,0),FALSE),0)</f>
        <v>0</v>
      </c>
      <c r="AP50" s="85">
        <f t="shared" ca="1" si="14"/>
        <v>1.1000000000000001</v>
      </c>
      <c r="AQ50" s="70"/>
      <c r="AS50" s="69" t="str">
        <f>IFERROR(VLOOKUP(Q50,'[1]Professional Skills'!$A$4:$AM$288,MATCH(Profession,'[1]Professional Skills'!$A$3:$AM$3,0),FALSE),"- -")</f>
        <v>x</v>
      </c>
      <c r="AT50" t="s">
        <v>1812</v>
      </c>
      <c r="AU50" s="7" t="str">
        <f t="shared" si="319"/>
        <v/>
      </c>
      <c r="AV50" s="7">
        <f t="shared" ca="1" si="318"/>
        <v>0</v>
      </c>
      <c r="AW50" t="str">
        <f t="shared" si="55"/>
        <v/>
      </c>
      <c r="AX50" t="str">
        <f>IFERROR(_xlfn.RANK.EQ(AW50,$AW$5:$AW$568),"")</f>
        <v/>
      </c>
      <c r="AY50">
        <f t="shared" ca="1" si="3"/>
        <v>0.7161206882775546</v>
      </c>
      <c r="AZ50" s="70" t="str">
        <f t="shared" ca="1" si="53"/>
        <v>x</v>
      </c>
      <c r="BB50" s="69">
        <f>IFERROR(IF(Q50="Language",VLOOKUP(R50,[1]Cultures!$B$4:$N$218,MATCH(Culture,[1]Cultures!$B$3:$N$3,0),FALSE),VLOOKUP(Q50,[1]Cultures!$B$4:$O$212,MATCH(Culture,[1]Cultures!$B$3:$O$3,0),FALSE)),"- -")</f>
        <v>1</v>
      </c>
      <c r="BC50" t="s">
        <v>1812</v>
      </c>
      <c r="BD50">
        <f t="shared" ca="1" si="315"/>
        <v>0.7973604349942619</v>
      </c>
      <c r="BE50">
        <f t="shared" ca="1" si="262"/>
        <v>1.8973604349942619</v>
      </c>
      <c r="BH50">
        <f t="shared" ca="1" si="324"/>
        <v>4</v>
      </c>
      <c r="BI50" s="7">
        <f t="shared" ca="1" si="54"/>
        <v>0</v>
      </c>
      <c r="BJ50" s="7"/>
      <c r="BK50" s="7"/>
      <c r="BL50" s="70">
        <f t="shared" ca="1" si="6"/>
        <v>0</v>
      </c>
      <c r="BN50" s="69">
        <f ca="1">IFERROR(VLOOKUP(V50,Charts!$BT$2:$BV$14,3,FALSE),"- -")</f>
        <v>0.69230769230769229</v>
      </c>
      <c r="BO50" s="85">
        <f t="shared" ca="1" si="15"/>
        <v>3.8144770801709118</v>
      </c>
      <c r="BP50" s="70">
        <f t="shared" ca="1" si="263"/>
        <v>10</v>
      </c>
      <c r="BR50" s="7">
        <v>45</v>
      </c>
      <c r="BS50" s="9" t="str">
        <f ca="1">VLOOKUP(BR50,$O$3:$R$568,4,FALSE)</f>
        <v>Sailing Boat</v>
      </c>
      <c r="BT50" s="7" t="str">
        <f ca="1">VLOOKUP(BS50,$R$3:$V$568,5,FALSE)</f>
        <v>4 / 6</v>
      </c>
      <c r="BU50" s="7">
        <f ca="1">VLOOKUP(BT50,Charts!$BT$2:$BV$14,3,FALSE)</f>
        <v>0.53846153846153844</v>
      </c>
      <c r="BV50" s="7" t="str">
        <f t="shared" ca="1" si="56"/>
        <v>4</v>
      </c>
      <c r="BW50" s="7" t="str">
        <f t="shared" ca="1" si="57"/>
        <v>6</v>
      </c>
      <c r="BY50" s="7">
        <f t="shared" ca="1" si="58"/>
        <v>0.17551949535148526</v>
      </c>
      <c r="BZ50" s="7">
        <f t="shared" ca="1" si="59"/>
        <v>0.36294204311005318</v>
      </c>
      <c r="CA50" s="7">
        <f t="shared" ca="1" si="60"/>
        <v>1</v>
      </c>
      <c r="CB50" s="7" t="str">
        <f t="shared" ca="1" si="61"/>
        <v>4</v>
      </c>
      <c r="CC50" s="7">
        <f ca="1">IFERROR(IF(CC49+CB50&gt;CD$4,CC49,CC49+CB50),"")</f>
        <v>38</v>
      </c>
      <c r="CD50" s="7">
        <f t="shared" ca="1" si="264"/>
        <v>0</v>
      </c>
      <c r="CE50" s="7">
        <f t="shared" ca="1" si="62"/>
        <v>0.36895654106858056</v>
      </c>
      <c r="CF50" s="7">
        <f t="shared" ca="1" si="63"/>
        <v>0.16950499739295788</v>
      </c>
      <c r="CG50" s="7">
        <f t="shared" ca="1" si="64"/>
        <v>1</v>
      </c>
      <c r="CH50" s="7" t="str">
        <f t="shared" ca="1" si="65"/>
        <v>4</v>
      </c>
      <c r="CI50" s="7">
        <f ca="1">IFERROR(IF(CI49+CH50&gt;CJ$4,CI49,CI49+CH50),"")</f>
        <v>60</v>
      </c>
      <c r="CJ50" s="7">
        <f t="shared" ca="1" si="265"/>
        <v>0</v>
      </c>
      <c r="CK50" s="7">
        <f t="shared" ca="1" si="66"/>
        <v>0.75597864259461434</v>
      </c>
      <c r="CL50" s="7">
        <f t="shared" ca="1" si="67"/>
        <v>-0.2175171041330759</v>
      </c>
      <c r="CM50" s="7">
        <f t="shared" ca="1" si="68"/>
        <v>0</v>
      </c>
      <c r="CN50" s="7">
        <f t="shared" ca="1" si="69"/>
        <v>0</v>
      </c>
      <c r="CO50" s="7">
        <f ca="1">IFERROR(IF(CO49+CN50&gt;CP$4,CO49,CO49+CN50),"")</f>
        <v>60</v>
      </c>
      <c r="CP50" s="7">
        <f t="shared" ca="1" si="266"/>
        <v>0</v>
      </c>
      <c r="CQ50" s="7">
        <f t="shared" ca="1" si="70"/>
        <v>0.62059370145757031</v>
      </c>
      <c r="CR50" s="7">
        <f t="shared" ca="1" si="71"/>
        <v>-8.2132162996031877E-2</v>
      </c>
      <c r="CS50" s="7">
        <f t="shared" ca="1" si="72"/>
        <v>0</v>
      </c>
      <c r="CT50" s="7">
        <f t="shared" ca="1" si="73"/>
        <v>0</v>
      </c>
      <c r="CU50" s="7">
        <f ca="1">IFERROR(IF(CU49+CT50&gt;CV$4,CU49,CU49+CT50),"")</f>
        <v>60</v>
      </c>
      <c r="CV50" s="7">
        <f t="shared" ca="1" si="267"/>
        <v>0</v>
      </c>
      <c r="CW50" s="7">
        <f t="shared" ca="1" si="74"/>
        <v>0.93467335960422504</v>
      </c>
      <c r="CX50" s="7">
        <f t="shared" ca="1" si="75"/>
        <v>-0.3962118211426866</v>
      </c>
      <c r="CY50" s="7">
        <f t="shared" ca="1" si="76"/>
        <v>0</v>
      </c>
      <c r="CZ50" s="7">
        <f t="shared" ca="1" si="77"/>
        <v>0</v>
      </c>
      <c r="DA50" s="7">
        <f ca="1">IFERROR(IF(DA49+CZ50&gt;DB$4,DA49,DA49+CZ50),"")</f>
        <v>60</v>
      </c>
      <c r="DB50" s="7">
        <f t="shared" ca="1" si="268"/>
        <v>0</v>
      </c>
      <c r="DC50" s="7">
        <f t="shared" ca="1" si="78"/>
        <v>0.55039465079394212</v>
      </c>
      <c r="DD50" s="7">
        <f t="shared" ca="1" si="79"/>
        <v>-1.1933112332403684E-2</v>
      </c>
      <c r="DE50" s="7">
        <f t="shared" ca="1" si="80"/>
        <v>0</v>
      </c>
      <c r="DF50" s="7">
        <f t="shared" ca="1" si="81"/>
        <v>0</v>
      </c>
      <c r="DG50" s="7">
        <f ca="1">IFERROR(IF(DG49+DF50&gt;DH$4,DG49,DG49+DF50),"")</f>
        <v>60</v>
      </c>
      <c r="DH50" s="7">
        <f t="shared" ca="1" si="269"/>
        <v>0</v>
      </c>
      <c r="DI50" s="7">
        <f t="shared" ca="1" si="82"/>
        <v>0.12931083372167285</v>
      </c>
      <c r="DJ50" s="7">
        <f t="shared" ca="1" si="83"/>
        <v>0.40915070473986559</v>
      </c>
      <c r="DK50" s="7">
        <f t="shared" ca="1" si="84"/>
        <v>1</v>
      </c>
      <c r="DL50" s="7" t="str">
        <f t="shared" ca="1" si="85"/>
        <v>4</v>
      </c>
      <c r="DM50" s="7">
        <f ca="1">IFERROR(IF(DM49+DL50&gt;DN$4,DM49,DM49+DL50),"")</f>
        <v>60</v>
      </c>
      <c r="DN50" s="7">
        <f t="shared" ca="1" si="270"/>
        <v>0</v>
      </c>
      <c r="DO50" s="7">
        <f t="shared" ca="1" si="86"/>
        <v>9.1274067507031931E-2</v>
      </c>
      <c r="DP50" s="7">
        <f t="shared" ca="1" si="87"/>
        <v>0.44718747095450651</v>
      </c>
      <c r="DQ50" s="7">
        <f t="shared" ca="1" si="88"/>
        <v>1</v>
      </c>
      <c r="DR50" s="7" t="str">
        <f t="shared" ca="1" si="89"/>
        <v>4</v>
      </c>
      <c r="DS50" s="7">
        <f ca="1">IFERROR(IF(DS49+DR50&gt;DT$4,DS49,DS49+DR50),"")</f>
        <v>60</v>
      </c>
      <c r="DT50" s="7">
        <f t="shared" ca="1" si="271"/>
        <v>0</v>
      </c>
      <c r="DU50" s="7">
        <f t="shared" ca="1" si="90"/>
        <v>0.72678485087609934</v>
      </c>
      <c r="DV50" s="7">
        <f t="shared" ca="1" si="91"/>
        <v>-0.18832331241456091</v>
      </c>
      <c r="DW50" s="7">
        <f t="shared" ca="1" si="92"/>
        <v>0</v>
      </c>
      <c r="DX50" s="7">
        <f t="shared" ca="1" si="93"/>
        <v>0</v>
      </c>
      <c r="DY50" s="7">
        <f ca="1">IFERROR(IF(DY49+DX50&gt;DZ$4,DY49,DY49+DX50),"")</f>
        <v>59</v>
      </c>
      <c r="DZ50" s="7">
        <f t="shared" ca="1" si="272"/>
        <v>0</v>
      </c>
      <c r="EA50" s="7">
        <f t="shared" ca="1" si="94"/>
        <v>0.23818567586254835</v>
      </c>
      <c r="EB50" s="7">
        <f t="shared" ca="1" si="95"/>
        <v>0.30027586259899008</v>
      </c>
      <c r="EC50" s="7">
        <f t="shared" ca="1" si="96"/>
        <v>1</v>
      </c>
      <c r="ED50" s="7" t="str">
        <f t="shared" ca="1" si="97"/>
        <v>4</v>
      </c>
      <c r="EE50" s="7">
        <f ca="1">IFERROR(IF(EE49+ED50&gt;EF$4,EE49,EE49+ED50),"")</f>
        <v>60</v>
      </c>
      <c r="EF50" s="7">
        <f t="shared" ca="1" si="273"/>
        <v>0</v>
      </c>
      <c r="EG50" s="7">
        <f t="shared" ca="1" si="98"/>
        <v>0.65714560646858944</v>
      </c>
      <c r="EH50" s="7">
        <f t="shared" ca="1" si="99"/>
        <v>-0.118684068007051</v>
      </c>
      <c r="EI50" s="7">
        <f t="shared" ca="1" si="100"/>
        <v>0</v>
      </c>
      <c r="EJ50" s="7">
        <f t="shared" ca="1" si="101"/>
        <v>0</v>
      </c>
      <c r="EK50" s="7">
        <f ca="1">IFERROR(IF(EK49+EJ50&gt;EL$4,EK49,EK49+EJ50),"")</f>
        <v>60</v>
      </c>
      <c r="EL50" s="7">
        <f t="shared" ca="1" si="274"/>
        <v>0</v>
      </c>
      <c r="EM50" s="7">
        <f t="shared" ca="1" si="102"/>
        <v>6.2103857075485047E-3</v>
      </c>
      <c r="EN50" s="7">
        <f t="shared" ca="1" si="103"/>
        <v>0.53225115275398993</v>
      </c>
      <c r="EO50" s="7">
        <f t="shared" ca="1" si="104"/>
        <v>1</v>
      </c>
      <c r="EP50" s="7" t="str">
        <f t="shared" ca="1" si="105"/>
        <v>4</v>
      </c>
      <c r="EQ50" s="7">
        <f ca="1">IFERROR(IF(EQ49+EP50&gt;ER$4,EQ49,EQ49+EP50),"")</f>
        <v>60</v>
      </c>
      <c r="ER50" s="7">
        <f t="shared" ca="1" si="275"/>
        <v>0</v>
      </c>
      <c r="ES50" s="7">
        <f t="shared" ca="1" si="106"/>
        <v>0.96283775949039241</v>
      </c>
      <c r="ET50" s="7">
        <f t="shared" ca="1" si="107"/>
        <v>-0.42437622102885397</v>
      </c>
      <c r="EU50" s="7">
        <f t="shared" ca="1" si="108"/>
        <v>0</v>
      </c>
      <c r="EV50" s="7">
        <f t="shared" ca="1" si="109"/>
        <v>0</v>
      </c>
      <c r="EW50" s="7">
        <f ca="1">IFERROR(IF(EW49+EV50&gt;EX$4,EW49,EW49+EV50),"")</f>
        <v>60</v>
      </c>
      <c r="EX50" s="7">
        <f t="shared" ca="1" si="276"/>
        <v>0</v>
      </c>
      <c r="EY50" s="7">
        <f t="shared" ca="1" si="110"/>
        <v>0.25609137068379073</v>
      </c>
      <c r="EZ50" s="7">
        <f t="shared" ca="1" si="111"/>
        <v>0.2823701677777477</v>
      </c>
      <c r="FA50" s="7">
        <f t="shared" ca="1" si="112"/>
        <v>1</v>
      </c>
      <c r="FB50" s="7" t="str">
        <f t="shared" ca="1" si="113"/>
        <v>4</v>
      </c>
      <c r="FC50" s="7">
        <f ca="1">IFERROR(IF(FC49+FB50&gt;FD$4,FC49,FC49+FB50),"")</f>
        <v>60</v>
      </c>
      <c r="FD50" s="7">
        <f t="shared" ca="1" si="277"/>
        <v>0</v>
      </c>
      <c r="FE50" s="7">
        <f t="shared" ca="1" si="114"/>
        <v>0.25258279749583101</v>
      </c>
      <c r="FF50" s="7">
        <f t="shared" ca="1" si="115"/>
        <v>0.28587874096570742</v>
      </c>
      <c r="FG50" s="7">
        <f t="shared" ca="1" si="116"/>
        <v>1</v>
      </c>
      <c r="FH50" s="7" t="str">
        <f t="shared" ca="1" si="117"/>
        <v>4</v>
      </c>
      <c r="FI50" s="7">
        <f ca="1">IFERROR(IF(FI49+FH50&gt;FJ$4,FI49,FI49+FH50),"")</f>
        <v>60</v>
      </c>
      <c r="FJ50" s="7">
        <f t="shared" ca="1" si="278"/>
        <v>0</v>
      </c>
      <c r="FK50" s="7">
        <f t="shared" ca="1" si="118"/>
        <v>0.1848542415091049</v>
      </c>
      <c r="FL50" s="7">
        <f t="shared" ca="1" si="119"/>
        <v>0.35360729695243354</v>
      </c>
      <c r="FM50" s="7">
        <f t="shared" ca="1" si="120"/>
        <v>1</v>
      </c>
      <c r="FN50" s="7" t="str">
        <f t="shared" ca="1" si="121"/>
        <v>4</v>
      </c>
      <c r="FO50" s="7">
        <f ca="1">IFERROR(IF(FO49+FN50&gt;FP$4,FO49,FO49+FN50),"")</f>
        <v>60</v>
      </c>
      <c r="FP50" s="7">
        <f t="shared" ca="1" si="279"/>
        <v>0</v>
      </c>
      <c r="FQ50" s="7">
        <f t="shared" ca="1" si="122"/>
        <v>0.39685274695451334</v>
      </c>
      <c r="FR50" s="7">
        <f t="shared" ca="1" si="123"/>
        <v>0.1416087915070251</v>
      </c>
      <c r="FS50" s="7">
        <f t="shared" ca="1" si="124"/>
        <v>1</v>
      </c>
      <c r="FT50" s="7" t="str">
        <f t="shared" ca="1" si="125"/>
        <v>4</v>
      </c>
      <c r="FU50" s="7">
        <f ca="1">IFERROR(IF(FU49+FT50&gt;FV$4,FU49,FU49+FT50),"")</f>
        <v>60</v>
      </c>
      <c r="FV50" s="7">
        <f t="shared" ca="1" si="280"/>
        <v>0</v>
      </c>
      <c r="FW50" s="7">
        <f t="shared" ca="1" si="126"/>
        <v>0.92260592498397231</v>
      </c>
      <c r="FX50" s="7">
        <f t="shared" ca="1" si="127"/>
        <v>-0.38414438652243388</v>
      </c>
      <c r="FY50" s="7">
        <f t="shared" ca="1" si="128"/>
        <v>0</v>
      </c>
      <c r="FZ50" s="7">
        <f t="shared" ca="1" si="129"/>
        <v>0</v>
      </c>
      <c r="GA50" s="7">
        <f ca="1">IFERROR(IF(GA49+FZ50&gt;GB$4,GA49,GA49+FZ50),"")</f>
        <v>59</v>
      </c>
      <c r="GB50" s="7">
        <f t="shared" ca="1" si="281"/>
        <v>0</v>
      </c>
      <c r="GC50" s="7">
        <f t="shared" ca="1" si="130"/>
        <v>0.19057882694534156</v>
      </c>
      <c r="GD50" s="7">
        <f t="shared" ca="1" si="131"/>
        <v>0.34788271151619687</v>
      </c>
      <c r="GE50" s="7">
        <f t="shared" ca="1" si="132"/>
        <v>1</v>
      </c>
      <c r="GF50" s="7" t="str">
        <f t="shared" ca="1" si="133"/>
        <v>4</v>
      </c>
      <c r="GG50" s="7">
        <f ca="1">IFERROR(IF(GG49+GF50&gt;GH$4,GG49,GG49+GF50),"")</f>
        <v>60</v>
      </c>
      <c r="GH50" s="7">
        <f t="shared" ca="1" si="282"/>
        <v>0</v>
      </c>
      <c r="GI50" s="7">
        <f t="shared" ca="1" si="134"/>
        <v>0.16974587658720408</v>
      </c>
      <c r="GJ50" s="7">
        <f t="shared" ca="1" si="135"/>
        <v>0.36871566187433436</v>
      </c>
      <c r="GK50" s="7">
        <f t="shared" ca="1" si="136"/>
        <v>1</v>
      </c>
      <c r="GL50" s="7" t="str">
        <f t="shared" ca="1" si="137"/>
        <v>4</v>
      </c>
      <c r="GM50" s="7">
        <f ca="1">IFERROR(IF(GM49+GL50&gt;GN$4,GM49,GM49+GL50),"")</f>
        <v>60</v>
      </c>
      <c r="GN50" s="7">
        <f t="shared" ca="1" si="283"/>
        <v>0</v>
      </c>
      <c r="GO50" s="7">
        <f t="shared" ca="1" si="138"/>
        <v>0.43395417334521802</v>
      </c>
      <c r="GP50" s="7">
        <f t="shared" ca="1" si="139"/>
        <v>0.10450736511632042</v>
      </c>
      <c r="GQ50" s="7">
        <f t="shared" ca="1" si="140"/>
        <v>1</v>
      </c>
      <c r="GR50" s="7" t="str">
        <f t="shared" ca="1" si="141"/>
        <v>4</v>
      </c>
      <c r="GS50" s="7">
        <f ca="1">IFERROR(IF(GS49+GR50&gt;GT$4,GS49,GS49+GR50),"")</f>
        <v>60</v>
      </c>
      <c r="GT50" s="7">
        <f t="shared" ca="1" si="284"/>
        <v>0</v>
      </c>
      <c r="GU50" s="7">
        <f t="shared" ca="1" si="142"/>
        <v>0.56212221981871324</v>
      </c>
      <c r="GV50" s="7">
        <f t="shared" ca="1" si="143"/>
        <v>-2.3660681357174806E-2</v>
      </c>
      <c r="GW50" s="7">
        <f t="shared" ca="1" si="144"/>
        <v>0</v>
      </c>
      <c r="GX50" s="7">
        <f t="shared" ca="1" si="145"/>
        <v>0</v>
      </c>
      <c r="GY50" s="7">
        <f ca="1">IFERROR(IF(GY49+GX50&gt;GZ$4,GY49,GY49+GX50),"")</f>
        <v>60</v>
      </c>
      <c r="GZ50" s="7">
        <f t="shared" ca="1" si="285"/>
        <v>0</v>
      </c>
      <c r="HA50" s="7">
        <f t="shared" ca="1" si="146"/>
        <v>0.20140798176451158</v>
      </c>
      <c r="HB50" s="7">
        <f t="shared" ca="1" si="147"/>
        <v>0.33705355669702686</v>
      </c>
      <c r="HC50" s="7">
        <f t="shared" ca="1" si="148"/>
        <v>1</v>
      </c>
      <c r="HD50" s="7" t="str">
        <f t="shared" ca="1" si="149"/>
        <v>4</v>
      </c>
      <c r="HE50" s="7">
        <f ca="1">IFERROR(IF(HE49+HD50&gt;HF$4,HE49,HE49+HD50),"")</f>
        <v>60</v>
      </c>
      <c r="HF50" s="7">
        <f t="shared" ca="1" si="286"/>
        <v>0</v>
      </c>
      <c r="HG50" s="7">
        <f t="shared" ca="1" si="150"/>
        <v>0.97691936804165935</v>
      </c>
      <c r="HH50" s="7">
        <f t="shared" ca="1" si="151"/>
        <v>-0.43845782958012092</v>
      </c>
      <c r="HI50" s="7">
        <f t="shared" ca="1" si="152"/>
        <v>0</v>
      </c>
      <c r="HJ50" s="7">
        <f t="shared" ca="1" si="153"/>
        <v>0</v>
      </c>
      <c r="HK50" s="7">
        <f ca="1">IFERROR(IF(HK49+HJ50&gt;HL$4,HK49,HK49+HJ50),"")</f>
        <v>60</v>
      </c>
      <c r="HL50" s="7">
        <f t="shared" ca="1" si="287"/>
        <v>0</v>
      </c>
      <c r="HM50" s="7">
        <f t="shared" ca="1" si="154"/>
        <v>0.48404519297215653</v>
      </c>
      <c r="HN50" s="7">
        <f t="shared" ca="1" si="155"/>
        <v>5.4416345489381901E-2</v>
      </c>
      <c r="HO50" s="7">
        <f t="shared" ca="1" si="156"/>
        <v>1</v>
      </c>
      <c r="HP50" s="7" t="str">
        <f t="shared" ca="1" si="157"/>
        <v>4</v>
      </c>
      <c r="HQ50" s="7">
        <f ca="1">IFERROR(IF(HQ49+HP50&gt;HR$4,HQ49,HQ49+HP50),"")</f>
        <v>60</v>
      </c>
      <c r="HR50" s="7">
        <f t="shared" ca="1" si="288"/>
        <v>0</v>
      </c>
      <c r="HS50" s="7">
        <f t="shared" ca="1" si="158"/>
        <v>0.13449985720159041</v>
      </c>
      <c r="HT50" s="7">
        <f t="shared" ca="1" si="159"/>
        <v>0.40396168125994802</v>
      </c>
      <c r="HU50" s="7">
        <f t="shared" ca="1" si="160"/>
        <v>1</v>
      </c>
      <c r="HV50" s="7" t="str">
        <f t="shared" ca="1" si="161"/>
        <v>4</v>
      </c>
      <c r="HW50" s="7">
        <f ca="1">IFERROR(IF(HW49+HV50&gt;HX$4,HW49,HW49+HV50),"")</f>
        <v>60</v>
      </c>
      <c r="HX50" s="7">
        <f t="shared" ca="1" si="289"/>
        <v>0</v>
      </c>
      <c r="HY50" s="7">
        <f t="shared" ca="1" si="162"/>
        <v>0.45389804406604117</v>
      </c>
      <c r="HZ50" s="7">
        <f t="shared" ca="1" si="163"/>
        <v>8.4563494395497263E-2</v>
      </c>
      <c r="IA50" s="7">
        <f t="shared" ca="1" si="164"/>
        <v>1</v>
      </c>
      <c r="IB50" s="7" t="str">
        <f t="shared" ca="1" si="165"/>
        <v>4</v>
      </c>
      <c r="IC50" s="7">
        <f ca="1">IFERROR(IF(IC49+IB50&gt;ID$4,IC49,IC49+IB50),"")</f>
        <v>60</v>
      </c>
      <c r="ID50" s="7">
        <f t="shared" ca="1" si="290"/>
        <v>0</v>
      </c>
      <c r="IE50" s="7">
        <f t="shared" ca="1" si="166"/>
        <v>0.47147839112509815</v>
      </c>
      <c r="IF50" s="7">
        <f t="shared" ca="1" si="167"/>
        <v>6.6983147336440285E-2</v>
      </c>
      <c r="IG50" s="7">
        <f t="shared" ca="1" si="168"/>
        <v>1</v>
      </c>
      <c r="IH50" s="7" t="str">
        <f t="shared" ca="1" si="169"/>
        <v>4</v>
      </c>
      <c r="II50" s="7">
        <f ca="1">IFERROR(IF(II49+IH50&gt;IJ$4,II49,II49+IH50),"")</f>
        <v>60</v>
      </c>
      <c r="IJ50" s="7">
        <f t="shared" ca="1" si="291"/>
        <v>0</v>
      </c>
      <c r="IK50" s="7">
        <f t="shared" ca="1" si="170"/>
        <v>0.90461091012010408</v>
      </c>
      <c r="IL50" s="7">
        <f t="shared" ca="1" si="171"/>
        <v>-0.36614937165856565</v>
      </c>
      <c r="IM50" s="7">
        <f t="shared" ca="1" si="172"/>
        <v>0</v>
      </c>
      <c r="IN50" s="7">
        <f t="shared" ca="1" si="173"/>
        <v>0</v>
      </c>
      <c r="IO50" s="7">
        <f ca="1">IFERROR(IF(IO49+IN50&gt;IP$4,IO49,IO49+IN50),"")</f>
        <v>60</v>
      </c>
      <c r="IP50" s="7">
        <f t="shared" ca="1" si="292"/>
        <v>0</v>
      </c>
      <c r="IQ50" s="7">
        <f t="shared" ca="1" si="174"/>
        <v>0.78531708560106961</v>
      </c>
      <c r="IR50" s="7">
        <f t="shared" ca="1" si="175"/>
        <v>-0.24685554713953117</v>
      </c>
      <c r="IS50" s="7">
        <f t="shared" ca="1" si="176"/>
        <v>0</v>
      </c>
      <c r="IT50" s="7">
        <f t="shared" ca="1" si="177"/>
        <v>0</v>
      </c>
      <c r="IU50" s="7">
        <f ca="1">IFERROR(IF(IU49+IT50&gt;IV$4,IU49,IU49+IT50),"")</f>
        <v>60</v>
      </c>
      <c r="IV50" s="7">
        <f t="shared" ca="1" si="293"/>
        <v>0</v>
      </c>
      <c r="IW50" s="7">
        <f t="shared" ca="1" si="178"/>
        <v>0.74053916562523647</v>
      </c>
      <c r="IX50" s="7">
        <f t="shared" ca="1" si="179"/>
        <v>-0.20207762716369804</v>
      </c>
      <c r="IY50" s="7">
        <f t="shared" ca="1" si="180"/>
        <v>0</v>
      </c>
      <c r="IZ50" s="7">
        <f t="shared" ca="1" si="181"/>
        <v>0</v>
      </c>
      <c r="JA50" s="7">
        <f ca="1">IFERROR(IF(JA49+IZ50&gt;JB$4,JA49,JA49+IZ50),"")</f>
        <v>60</v>
      </c>
      <c r="JB50" s="7">
        <f t="shared" ca="1" si="294"/>
        <v>0</v>
      </c>
      <c r="JC50" s="7">
        <f t="shared" ca="1" si="182"/>
        <v>0.68778549308439363</v>
      </c>
      <c r="JD50" s="7">
        <f t="shared" ca="1" si="183"/>
        <v>-0.14932395462285519</v>
      </c>
      <c r="JE50" s="7">
        <f t="shared" ca="1" si="184"/>
        <v>0</v>
      </c>
      <c r="JF50" s="7">
        <f t="shared" ca="1" si="185"/>
        <v>0</v>
      </c>
      <c r="JG50" s="7">
        <f ca="1">IFERROR(IF(JG49+JF50&gt;JH$4,JG49,JG49+JF50),"")</f>
        <v>60</v>
      </c>
      <c r="JH50" s="7">
        <f t="shared" ca="1" si="295"/>
        <v>0</v>
      </c>
      <c r="JI50" s="7">
        <f t="shared" ca="1" si="186"/>
        <v>0.27121195251507624</v>
      </c>
      <c r="JJ50" s="7">
        <f t="shared" ca="1" si="187"/>
        <v>0.2672495859464622</v>
      </c>
      <c r="JK50" s="7">
        <f t="shared" ca="1" si="188"/>
        <v>1</v>
      </c>
      <c r="JL50" s="7" t="str">
        <f t="shared" ca="1" si="189"/>
        <v>4</v>
      </c>
      <c r="JM50" s="7">
        <f ca="1">IFERROR(IF(JM49+JL50&gt;JN$4,JM49,JM49+JL50),"")</f>
        <v>60</v>
      </c>
      <c r="JN50" s="7">
        <f t="shared" ca="1" si="296"/>
        <v>0</v>
      </c>
      <c r="JO50" s="7">
        <f t="shared" ca="1" si="190"/>
        <v>0.52478390309634149</v>
      </c>
      <c r="JP50" s="7">
        <f t="shared" ca="1" si="191"/>
        <v>1.367763536519695E-2</v>
      </c>
      <c r="JQ50" s="7">
        <f t="shared" ca="1" si="192"/>
        <v>1</v>
      </c>
      <c r="JR50" s="7" t="str">
        <f t="shared" ca="1" si="193"/>
        <v>4</v>
      </c>
      <c r="JS50" s="7">
        <f ca="1">IFERROR(IF(JS49+JR50&gt;JT$4,JS49,JS49+JR50),"")</f>
        <v>60</v>
      </c>
      <c r="JT50" s="7">
        <f t="shared" ca="1" si="297"/>
        <v>0</v>
      </c>
      <c r="JU50" s="7">
        <f t="shared" ca="1" si="194"/>
        <v>0.55143360778834782</v>
      </c>
      <c r="JV50" s="7">
        <f t="shared" ca="1" si="195"/>
        <v>-1.2972069326809388E-2</v>
      </c>
      <c r="JW50" s="7">
        <f t="shared" ca="1" si="196"/>
        <v>0</v>
      </c>
      <c r="JX50" s="7">
        <f t="shared" ca="1" si="197"/>
        <v>0</v>
      </c>
      <c r="JY50" s="7">
        <f ca="1">IFERROR(IF(JY49+JX50&gt;JZ$4,JY49,JY49+JX50),"")</f>
        <v>60</v>
      </c>
      <c r="JZ50" s="7">
        <f t="shared" ca="1" si="298"/>
        <v>0</v>
      </c>
      <c r="KA50" s="7">
        <f t="shared" ca="1" si="198"/>
        <v>0.66263801661724975</v>
      </c>
      <c r="KB50" s="7">
        <f t="shared" ca="1" si="199"/>
        <v>-0.12417647815571131</v>
      </c>
      <c r="KC50" s="7">
        <f t="shared" ca="1" si="200"/>
        <v>0</v>
      </c>
      <c r="KD50" s="7">
        <f t="shared" ca="1" si="201"/>
        <v>0</v>
      </c>
      <c r="KE50" s="7">
        <f ca="1">IFERROR(IF(KE49+KD50&gt;KF$4,KE49,KE49+KD50),"")</f>
        <v>60</v>
      </c>
      <c r="KF50" s="7">
        <f t="shared" ca="1" si="299"/>
        <v>0</v>
      </c>
      <c r="KG50" s="7">
        <f t="shared" ca="1" si="202"/>
        <v>0.16133687192270152</v>
      </c>
      <c r="KH50" s="7">
        <f t="shared" ca="1" si="203"/>
        <v>0.37712466653883692</v>
      </c>
      <c r="KI50" s="7">
        <f t="shared" ca="1" si="204"/>
        <v>1</v>
      </c>
      <c r="KJ50" s="7" t="str">
        <f t="shared" ca="1" si="205"/>
        <v>4</v>
      </c>
      <c r="KK50" s="7">
        <f ca="1">IFERROR(IF(KK49+KJ50&gt;KL$4,KK49,KK49+KJ50),"")</f>
        <v>60</v>
      </c>
      <c r="KL50" s="7">
        <f t="shared" ca="1" si="300"/>
        <v>0</v>
      </c>
      <c r="KM50" s="7">
        <f t="shared" ca="1" si="206"/>
        <v>0.31381877278935244</v>
      </c>
      <c r="KN50" s="7">
        <f t="shared" ca="1" si="207"/>
        <v>0.224642765672186</v>
      </c>
      <c r="KO50" s="7">
        <f t="shared" ca="1" si="208"/>
        <v>1</v>
      </c>
      <c r="KP50" s="7" t="str">
        <f t="shared" ca="1" si="209"/>
        <v>4</v>
      </c>
      <c r="KQ50" s="7">
        <f ca="1">IFERROR(IF(KQ49+KP50&gt;KR$4,KQ49,KQ49+KP50),"")</f>
        <v>60</v>
      </c>
      <c r="KR50" s="7">
        <f t="shared" ca="1" si="301"/>
        <v>0</v>
      </c>
      <c r="KS50" s="7">
        <f t="shared" ca="1" si="210"/>
        <v>0.21752870468474406</v>
      </c>
      <c r="KT50" s="7">
        <f t="shared" ca="1" si="211"/>
        <v>0.32093283377679438</v>
      </c>
      <c r="KU50" s="7">
        <f t="shared" ca="1" si="212"/>
        <v>1</v>
      </c>
      <c r="KV50" s="7" t="str">
        <f t="shared" ca="1" si="213"/>
        <v>4</v>
      </c>
      <c r="KW50" s="7">
        <f ca="1">IFERROR(IF(KW49+KV50&gt;KX$4,KW49,KW49+KV50),"")</f>
        <v>59</v>
      </c>
      <c r="KX50" s="7">
        <f t="shared" ca="1" si="302"/>
        <v>0</v>
      </c>
      <c r="KY50" s="7">
        <f t="shared" ca="1" si="214"/>
        <v>0.25502044805275048</v>
      </c>
      <c r="KZ50" s="7">
        <f t="shared" ca="1" si="215"/>
        <v>0.28344109040878795</v>
      </c>
      <c r="LA50" s="7">
        <f t="shared" ca="1" si="216"/>
        <v>1</v>
      </c>
      <c r="LB50" s="7" t="str">
        <f t="shared" ca="1" si="217"/>
        <v>4</v>
      </c>
      <c r="LC50" s="7">
        <f ca="1">IFERROR(IF(LC49+LB50&gt;LD$4,LC49,LC49+LB50),"")</f>
        <v>60</v>
      </c>
      <c r="LD50" s="7">
        <f t="shared" ca="1" si="303"/>
        <v>0</v>
      </c>
      <c r="LE50" s="7">
        <f t="shared" ca="1" si="218"/>
        <v>0.25472899814966277</v>
      </c>
      <c r="LF50" s="7">
        <f t="shared" ca="1" si="219"/>
        <v>0.28373254031187567</v>
      </c>
      <c r="LG50" s="7">
        <f t="shared" ca="1" si="220"/>
        <v>1</v>
      </c>
      <c r="LH50" s="7" t="str">
        <f t="shared" ca="1" si="221"/>
        <v>4</v>
      </c>
      <c r="LI50" s="7">
        <f ca="1">IFERROR(IF(LI49+LH50&gt;LJ$4,LI49,LI49+LH50),"")</f>
        <v>60</v>
      </c>
      <c r="LJ50" s="7">
        <f t="shared" ca="1" si="304"/>
        <v>0</v>
      </c>
      <c r="LK50" s="7">
        <f t="shared" ca="1" si="222"/>
        <v>0.81556434539616773</v>
      </c>
      <c r="LL50" s="7">
        <f t="shared" ca="1" si="223"/>
        <v>-0.2771028069346293</v>
      </c>
      <c r="LM50" s="7">
        <f t="shared" ca="1" si="224"/>
        <v>0</v>
      </c>
      <c r="LN50" s="7">
        <f t="shared" ca="1" si="225"/>
        <v>0</v>
      </c>
      <c r="LO50" s="7">
        <f ca="1">IFERROR(IF(LO49+LN50&gt;LP$4,LO49,LO49+LN50),"")</f>
        <v>60</v>
      </c>
      <c r="LP50" s="7">
        <f t="shared" ca="1" si="305"/>
        <v>0</v>
      </c>
      <c r="LQ50" s="7">
        <f t="shared" ca="1" si="226"/>
        <v>0.17257884154453373</v>
      </c>
      <c r="LR50" s="7">
        <f t="shared" ca="1" si="227"/>
        <v>0.3658826969170047</v>
      </c>
      <c r="LS50" s="7">
        <f t="shared" ca="1" si="228"/>
        <v>1</v>
      </c>
      <c r="LT50" s="7" t="str">
        <f t="shared" ca="1" si="229"/>
        <v>4</v>
      </c>
      <c r="LU50" s="7">
        <f ca="1">IFERROR(IF(LU49+LT50&gt;LV$4,LU49,LU49+LT50),"")</f>
        <v>60</v>
      </c>
      <c r="LV50" s="7">
        <f t="shared" ca="1" si="306"/>
        <v>0</v>
      </c>
      <c r="LW50" s="7">
        <f t="shared" ca="1" si="230"/>
        <v>0.8278918896020746</v>
      </c>
      <c r="LX50" s="7">
        <f t="shared" ca="1" si="231"/>
        <v>-0.28943035114053617</v>
      </c>
      <c r="LY50" s="7">
        <f t="shared" ca="1" si="232"/>
        <v>0</v>
      </c>
      <c r="LZ50" s="7">
        <f t="shared" ca="1" si="233"/>
        <v>0</v>
      </c>
      <c r="MA50" s="7">
        <f ca="1">IFERROR(IF(MA49+LZ50&gt;MB$4,MA49,MA49+LZ50),"")</f>
        <v>60</v>
      </c>
      <c r="MB50" s="7">
        <f t="shared" ca="1" si="307"/>
        <v>0</v>
      </c>
      <c r="MC50" s="7">
        <f t="shared" ca="1" si="234"/>
        <v>6.6720967354426342E-2</v>
      </c>
      <c r="MD50" s="7">
        <f t="shared" ca="1" si="235"/>
        <v>0.47174057110711209</v>
      </c>
      <c r="ME50" s="7">
        <f t="shared" ca="1" si="236"/>
        <v>1</v>
      </c>
      <c r="MF50" s="7" t="str">
        <f t="shared" ca="1" si="237"/>
        <v>4</v>
      </c>
      <c r="MG50" s="7">
        <f ca="1">IFERROR(IF(MG49+MF50&gt;MH$4,MG49,MG49+MF50),"")</f>
        <v>60</v>
      </c>
      <c r="MH50" s="7">
        <f t="shared" ca="1" si="308"/>
        <v>0</v>
      </c>
      <c r="MI50" s="7">
        <f t="shared" ca="1" si="238"/>
        <v>0.4176916450481063</v>
      </c>
      <c r="MJ50" s="7">
        <f t="shared" ca="1" si="239"/>
        <v>0.12076989341343214</v>
      </c>
      <c r="MK50" s="7">
        <f t="shared" ca="1" si="240"/>
        <v>1</v>
      </c>
      <c r="ML50" s="7" t="str">
        <f t="shared" ca="1" si="241"/>
        <v>4</v>
      </c>
      <c r="MM50" s="7">
        <f ca="1">IFERROR(IF(MM49+ML50&gt;MN$4,MM49,MM49+ML50),"")</f>
        <v>60</v>
      </c>
      <c r="MN50" s="7">
        <f t="shared" ca="1" si="309"/>
        <v>0</v>
      </c>
      <c r="MO50" s="7">
        <f t="shared" ca="1" si="242"/>
        <v>0.81465469972110316</v>
      </c>
      <c r="MP50" s="7">
        <f t="shared" ca="1" si="243"/>
        <v>-0.27619316125956472</v>
      </c>
      <c r="MQ50" s="7">
        <f t="shared" ca="1" si="244"/>
        <v>0</v>
      </c>
      <c r="MR50" s="7">
        <f t="shared" ca="1" si="245"/>
        <v>0</v>
      </c>
      <c r="MS50" s="7">
        <f ca="1">IFERROR(IF(MS49+MR50&gt;MT$4,MS49,MS49+MR50),"")</f>
        <v>59</v>
      </c>
      <c r="MT50" s="7">
        <f t="shared" ca="1" si="310"/>
        <v>0</v>
      </c>
      <c r="MU50" s="7">
        <f t="shared" ca="1" si="246"/>
        <v>0.5864090701256417</v>
      </c>
      <c r="MV50" s="7">
        <f t="shared" ca="1" si="247"/>
        <v>-4.794753166410326E-2</v>
      </c>
      <c r="MW50" s="7">
        <f t="shared" ca="1" si="248"/>
        <v>0</v>
      </c>
      <c r="MX50" s="7">
        <f t="shared" ca="1" si="249"/>
        <v>0</v>
      </c>
      <c r="MY50" s="7">
        <f ca="1">IFERROR(IF(MY49+MX50&gt;MZ$4,MY49,MY49+MX50),"")</f>
        <v>60</v>
      </c>
      <c r="MZ50" s="7">
        <f t="shared" ca="1" si="311"/>
        <v>0</v>
      </c>
      <c r="NA50" s="7">
        <f t="shared" ca="1" si="250"/>
        <v>4.4181539411054072E-2</v>
      </c>
      <c r="NB50" s="7">
        <f t="shared" ca="1" si="251"/>
        <v>0.49427999905048436</v>
      </c>
      <c r="NC50" s="7">
        <f t="shared" ca="1" si="252"/>
        <v>1</v>
      </c>
      <c r="ND50" s="7" t="str">
        <f t="shared" ca="1" si="253"/>
        <v>4</v>
      </c>
      <c r="NE50" s="7">
        <f ca="1">IFERROR(IF(NE49+ND50&gt;NF$4,NE49,NE49+ND50),"")</f>
        <v>60</v>
      </c>
      <c r="NF50" s="7">
        <f t="shared" ca="1" si="312"/>
        <v>0</v>
      </c>
      <c r="NG50" s="7">
        <f t="shared" ca="1" si="254"/>
        <v>7.7569502357460296E-2</v>
      </c>
      <c r="NH50" s="7">
        <f t="shared" ca="1" si="255"/>
        <v>0.46089203610407814</v>
      </c>
      <c r="NI50" s="7">
        <f t="shared" ca="1" si="256"/>
        <v>1</v>
      </c>
      <c r="NJ50" s="7" t="str">
        <f t="shared" ca="1" si="257"/>
        <v>4</v>
      </c>
      <c r="NK50" s="7">
        <f ca="1">IFERROR(IF(NK49+NJ50&gt;NL$4,NK49,NK49+NJ50),"")</f>
        <v>60</v>
      </c>
      <c r="NL50" s="7">
        <f t="shared" ca="1" si="313"/>
        <v>0</v>
      </c>
      <c r="NM50" s="7">
        <f t="shared" ca="1" si="258"/>
        <v>0.26170380955137906</v>
      </c>
      <c r="NN50" s="7">
        <f t="shared" ca="1" si="259"/>
        <v>0.27675772891015937</v>
      </c>
      <c r="NO50" s="7">
        <f t="shared" ca="1" si="260"/>
        <v>1</v>
      </c>
      <c r="NP50" s="7" t="str">
        <f t="shared" ca="1" si="261"/>
        <v>4</v>
      </c>
      <c r="NQ50" s="7">
        <f ca="1">IFERROR(IF(NQ49+NP50&gt;NR$4,NQ49,NQ49+NP50),"")</f>
        <v>59</v>
      </c>
      <c r="NR50" s="7">
        <f t="shared" ca="1" si="314"/>
        <v>0</v>
      </c>
      <c r="NT50">
        <v>48</v>
      </c>
      <c r="NU50" s="7" t="s">
        <v>19</v>
      </c>
      <c r="NV50" s="7" t="str">
        <f t="shared" ca="1" si="16"/>
        <v/>
      </c>
      <c r="NW50" s="7" t="str">
        <f t="shared" ca="1" si="8"/>
        <v/>
      </c>
      <c r="NX50" t="str">
        <f ca="1">IFERROR(VLOOKUP(NT50,$K$3:$AK$568,8,FALSE),"")</f>
        <v/>
      </c>
      <c r="NY50" t="str">
        <f ca="1">IFERROR(VLOOKUP(NT50,$K$3:$AK$568,9,FALSE),"")</f>
        <v/>
      </c>
      <c r="NZ50" s="7" t="str">
        <f ca="1">IFERROR(VLOOKUP(NT50,$K$3:$AK$568,27,FALSE),"")</f>
        <v/>
      </c>
      <c r="OB50">
        <v>48</v>
      </c>
      <c r="OC50" s="7" t="s">
        <v>19</v>
      </c>
      <c r="OD50" t="e">
        <f t="shared" ca="1" si="17"/>
        <v>#N/A</v>
      </c>
      <c r="OE50" s="7" t="str">
        <f t="shared" ca="1" si="18"/>
        <v/>
      </c>
      <c r="OF50" s="7" t="str">
        <f t="shared" ca="1" si="19"/>
        <v/>
      </c>
      <c r="OG50" t="str">
        <f t="shared" ca="1" si="20"/>
        <v/>
      </c>
      <c r="OI50">
        <v>48</v>
      </c>
      <c r="OJ50" s="7" t="s">
        <v>19</v>
      </c>
      <c r="OK50" s="7" t="str">
        <f t="shared" ca="1" si="21"/>
        <v/>
      </c>
      <c r="OL50" s="7" t="str">
        <f t="shared" ca="1" si="22"/>
        <v/>
      </c>
      <c r="OM50" t="str">
        <f ca="1">IFERROR(VLOOKUP(OI50,$L$3:$AK$568,7,FALSE),"")</f>
        <v/>
      </c>
      <c r="ON50" t="str">
        <f ca="1">IFERROR(VLOOKUP(OI50,$L$3:$AK$568,8,FALSE),"")</f>
        <v/>
      </c>
      <c r="OO50" s="7" t="str">
        <f ca="1">IFERROR(VLOOKUP(OI50,$L$3:$AK$568,26,FALSE),"")</f>
        <v/>
      </c>
      <c r="OQ50">
        <v>48</v>
      </c>
      <c r="OR50" s="7" t="s">
        <v>19</v>
      </c>
      <c r="OS50" t="e">
        <f t="shared" ca="1" si="23"/>
        <v>#N/A</v>
      </c>
      <c r="OT50" s="7" t="str">
        <f t="shared" ca="1" si="24"/>
        <v/>
      </c>
      <c r="OU50" s="7" t="str">
        <f t="shared" ca="1" si="25"/>
        <v/>
      </c>
      <c r="OV50" t="str">
        <f t="shared" ca="1" si="26"/>
        <v/>
      </c>
      <c r="OX50">
        <v>48</v>
      </c>
      <c r="OY50" s="7" t="s">
        <v>19</v>
      </c>
      <c r="OZ50" s="7" t="str">
        <f t="shared" ca="1" si="27"/>
        <v/>
      </c>
      <c r="PA50" s="7" t="str">
        <f t="shared" ca="1" si="28"/>
        <v/>
      </c>
      <c r="PB50" t="str">
        <f ca="1">IFERROR(VLOOKUP(OX50,$M$3:$AK$568,6,FALSE),"")</f>
        <v/>
      </c>
      <c r="PC50" t="str">
        <f ca="1">IFERROR(VLOOKUP(OX50,$M$3:$AK$568,7,FALSE),"")</f>
        <v/>
      </c>
      <c r="PD50" s="7" t="str">
        <f ca="1">IFERROR(VLOOKUP(OX50,$M$3:$AK$568,25,FALSE),"")</f>
        <v/>
      </c>
      <c r="PF50">
        <v>48</v>
      </c>
      <c r="PG50" s="7" t="s">
        <v>19</v>
      </c>
      <c r="PH50" t="e">
        <f t="shared" ca="1" si="29"/>
        <v>#N/A</v>
      </c>
      <c r="PI50" s="7" t="str">
        <f t="shared" ca="1" si="30"/>
        <v/>
      </c>
      <c r="PJ50" s="7" t="str">
        <f t="shared" ca="1" si="31"/>
        <v/>
      </c>
      <c r="PK50" t="str">
        <f t="shared" ca="1" si="32"/>
        <v/>
      </c>
      <c r="PM50">
        <v>48</v>
      </c>
      <c r="PN50" s="7" t="s">
        <v>19</v>
      </c>
      <c r="PO50" s="202" t="str">
        <f t="shared" ca="1" si="33"/>
        <v/>
      </c>
      <c r="PP50" s="7" t="str">
        <f t="shared" ca="1" si="34"/>
        <v/>
      </c>
      <c r="PQ50" t="str">
        <f ca="1">IFERROR(VLOOKUP(PM50,$G$325:$R$409,12,FALSE),"")</f>
        <v/>
      </c>
      <c r="PR50" t="e">
        <f ca="1">VLOOKUP(PM50,$G$324:$Q$409,11,FALSE)</f>
        <v>#N/A</v>
      </c>
      <c r="PS50" s="7" t="str">
        <f ca="1">VLOOKUP(PQ50,$R$325:$Y$409,8,FALSE)</f>
        <v>- -</v>
      </c>
      <c r="PT50" s="7">
        <f ca="1">ReSt</f>
        <v>-4</v>
      </c>
      <c r="PU50" s="7" t="e">
        <f t="shared" ca="1" si="35"/>
        <v>#N/A</v>
      </c>
      <c r="PV50" s="7" t="e">
        <f t="shared" ca="1" si="36"/>
        <v>#N/A</v>
      </c>
      <c r="PW50" s="7" t="str">
        <f ca="1">VLOOKUP(PQ50,$R$325:$AK$409,8,FALSE)</f>
        <v>- -</v>
      </c>
      <c r="PX50" s="7"/>
      <c r="PY50">
        <v>48</v>
      </c>
      <c r="PZ50" s="7" t="s">
        <v>19</v>
      </c>
      <c r="QA50" t="str">
        <f t="shared" ca="1" si="37"/>
        <v/>
      </c>
      <c r="QB50" s="7" t="str">
        <f t="shared" ca="1" si="38"/>
        <v/>
      </c>
      <c r="QC50" s="7" t="str">
        <f t="shared" ca="1" si="39"/>
        <v/>
      </c>
      <c r="QD50" t="str">
        <f t="shared" ca="1" si="40"/>
        <v/>
      </c>
      <c r="QF50">
        <v>48</v>
      </c>
      <c r="QG50" s="7" t="s">
        <v>19</v>
      </c>
      <c r="QH50" s="7" t="str">
        <f t="shared" ca="1" si="41"/>
        <v/>
      </c>
      <c r="QI50" s="7" t="e">
        <f t="shared" ca="1" si="42"/>
        <v>#VALUE!</v>
      </c>
      <c r="QJ50" t="e">
        <f t="shared" ca="1" si="43"/>
        <v>#N/A</v>
      </c>
      <c r="QK50" s="7" t="e">
        <f t="shared" ca="1" si="44"/>
        <v>#N/A</v>
      </c>
      <c r="QM50">
        <v>48</v>
      </c>
      <c r="QN50" s="7" t="s">
        <v>19</v>
      </c>
      <c r="QO50" t="str">
        <f t="shared" ca="1" si="45"/>
        <v/>
      </c>
      <c r="QP50" s="7" t="str">
        <f t="shared" ca="1" si="46"/>
        <v/>
      </c>
      <c r="QQ50" t="str">
        <f t="shared" ca="1" si="47"/>
        <v/>
      </c>
    </row>
    <row r="51" spans="1:459" x14ac:dyDescent="0.25">
      <c r="A51" s="240" t="str">
        <f>IF('Character Sheet'!$B$4="Creature","N","Y")</f>
        <v>Y</v>
      </c>
      <c r="C51" s="75"/>
      <c r="D51" s="70">
        <f t="shared" ca="1" si="322"/>
        <v>4</v>
      </c>
      <c r="F51" s="75"/>
      <c r="G51" s="76"/>
      <c r="I51" s="75" t="s">
        <v>1812</v>
      </c>
      <c r="J51" s="85"/>
      <c r="K51" s="85">
        <f t="shared" ca="1" si="9"/>
        <v>4</v>
      </c>
      <c r="L51" s="85">
        <f t="shared" ca="1" si="316"/>
        <v>0</v>
      </c>
      <c r="M51" s="70">
        <f t="shared" ca="1" si="321"/>
        <v>4</v>
      </c>
      <c r="O51" s="222">
        <f t="shared" ca="1" si="12"/>
        <v>18</v>
      </c>
      <c r="Q51" s="7" t="s">
        <v>1696</v>
      </c>
      <c r="R51" s="9" t="s">
        <v>1353</v>
      </c>
      <c r="S51" s="9" t="str">
        <f t="shared" si="323"/>
        <v>Greater Chain</v>
      </c>
      <c r="T51" s="61" t="str">
        <f>SUBSTITUTE(IFERROR(IFERROR(VLOOKUP(R51,'[1]Skill Statistics'!$A$3:$C$513,2,FALSE),VLOOKUP(Q51,'[1]Skill Statistics'!$A$3:$C$513,2,FALSE)),T50),"R*","ReSt")</f>
        <v>Ag/St</v>
      </c>
      <c r="U51" s="61" t="str">
        <f>IFERROR(IFERROR(VLOOKUP(R51,'[1]Skill Statistics'!$A$3:$C$513,3,FALSE),VLOOKUP(Q51,'[1]Skill Statistics'!$A$3:$C$513,3,FALSE)),U50)</f>
        <v>St</v>
      </c>
      <c r="V51" s="61" t="str">
        <f ca="1">IF(ISNUMBER(SEARCH("Category",R51)),"- -",IFERROR(IFERROR(VLOOKUP(Q51,[1]Professions!$A$4:$AM$288,MATCH(Profession,[1]Professions!$A$1:$AM$1,0),FALSE),VLOOKUP(Q51,Calculations!$B$91:$I$95,8,FALSE)),"- -"))</f>
        <v>3 / 4</v>
      </c>
      <c r="W51" s="60">
        <f t="shared" ca="1" si="13"/>
        <v>0</v>
      </c>
      <c r="X51" s="7">
        <f ca="1">IFERROR(VLOOKUP(R51,$BS$6:$NR$519,MATCH(ActualLevel,$BS$3:$NR$3,0),FALSE),"- -")</f>
        <v>7</v>
      </c>
      <c r="Y51" s="7">
        <f t="shared" ca="1" si="320"/>
        <v>7</v>
      </c>
      <c r="Z51" s="7">
        <f ca="1">IFERROR(VLOOKUP(Y51,Charts!$BQ$2:$BR$52,2,FALSE),"- -")</f>
        <v>35</v>
      </c>
      <c r="AA51" s="7">
        <f t="shared" ca="1" si="51"/>
        <v>11</v>
      </c>
      <c r="AB51" s="7">
        <f t="shared" ca="1" si="317"/>
        <v>7</v>
      </c>
      <c r="AC51" s="7"/>
      <c r="AD51" s="7"/>
      <c r="AE51" s="7"/>
      <c r="AF51" s="7"/>
      <c r="AG51" s="7"/>
      <c r="AH51" s="43"/>
      <c r="AI51" s="7"/>
      <c r="AJ51" s="7"/>
      <c r="AK51" s="7">
        <f t="shared" ca="1" si="52"/>
        <v>53</v>
      </c>
      <c r="AL51" s="7"/>
      <c r="AM51" s="69">
        <f>IFERROR(VLOOKUP(R51,'[1]Skill Statistics'!$A$3:$AN$513,MATCH(Profession,'[1]Skill Statistics'!$A$2:$AN$2,0),FALSE),0)</f>
        <v>0</v>
      </c>
      <c r="AN51" s="85">
        <f>IFERROR(VLOOKUP(Q51,'[1]Skill Statistics'!$A$3:$BK$513,MATCH(Archetype,'[1]Skill Statistics'!$A$2:$BK$2,0),FALSE),0)</f>
        <v>0</v>
      </c>
      <c r="AO51" s="85">
        <f>IFERROR(VLOOKUP(Q51,'[1]Skill Statistics'!$A$3:$BB$513,MATCH(Race,'[1]Skill Statistics'!$A$2:$BB$2,0),FALSE),0)</f>
        <v>0</v>
      </c>
      <c r="AP51" s="85">
        <f t="shared" ca="1" si="14"/>
        <v>1.1000000000000001</v>
      </c>
      <c r="AQ51" s="70"/>
      <c r="AS51" s="69" t="str">
        <f>IFERROR(VLOOKUP(Q51,'[1]Professional Skills'!$A$4:$AM$288,MATCH(Profession,'[1]Professional Skills'!$A$3:$AM$3,0),FALSE),"- -")</f>
        <v>x</v>
      </c>
      <c r="AT51" t="s">
        <v>1812</v>
      </c>
      <c r="AU51" s="7" t="str">
        <f t="shared" si="319"/>
        <v/>
      </c>
      <c r="AV51" s="7">
        <f t="shared" ca="1" si="318"/>
        <v>0</v>
      </c>
      <c r="AW51" t="str">
        <f t="shared" si="55"/>
        <v/>
      </c>
      <c r="AX51" t="str">
        <f>IFERROR(_xlfn.RANK.EQ(AW51,$AW$5:$AW$568),"")</f>
        <v/>
      </c>
      <c r="AY51">
        <f t="shared" ca="1" si="3"/>
        <v>0.7161206882775546</v>
      </c>
      <c r="AZ51" s="70" t="str">
        <f t="shared" ca="1" si="53"/>
        <v>x</v>
      </c>
      <c r="BB51" s="69">
        <f>IFERROR(IF(Q51="Language",VLOOKUP(R51,[1]Cultures!$B$4:$N$218,MATCH(Culture,[1]Cultures!$B$3:$N$3,0),FALSE),VLOOKUP(Q51,[1]Cultures!$B$4:$O$212,MATCH(Culture,[1]Cultures!$B$3:$O$3,0),FALSE)),"- -")</f>
        <v>1</v>
      </c>
      <c r="BC51" t="s">
        <v>1812</v>
      </c>
      <c r="BD51">
        <f t="shared" ca="1" si="315"/>
        <v>0.24699035362770583</v>
      </c>
      <c r="BE51">
        <f t="shared" ca="1" si="262"/>
        <v>1.3469903536277059</v>
      </c>
      <c r="BH51">
        <f t="shared" ca="1" si="324"/>
        <v>10</v>
      </c>
      <c r="BI51" s="7">
        <f t="shared" ca="1" si="54"/>
        <v>0</v>
      </c>
      <c r="BJ51" s="7"/>
      <c r="BK51" s="7"/>
      <c r="BL51" s="70">
        <f t="shared" ca="1" si="6"/>
        <v>0</v>
      </c>
      <c r="BN51" s="69">
        <f ca="1">IFERROR(VLOOKUP(V51,Charts!$BT$2:$BV$14,3,FALSE),"- -")</f>
        <v>0.69230769230769229</v>
      </c>
      <c r="BO51" s="85">
        <f t="shared" ca="1" si="15"/>
        <v>3.2926516600479214</v>
      </c>
      <c r="BP51" s="70">
        <f t="shared" ca="1" si="263"/>
        <v>18</v>
      </c>
      <c r="BR51" s="7">
        <v>46</v>
      </c>
      <c r="BS51" s="9" t="str">
        <f ca="1">VLOOKUP(BR51,$O$3:$R$568,4,FALSE)</f>
        <v>Climbing</v>
      </c>
      <c r="BT51" s="7" t="str">
        <f ca="1">VLOOKUP(BS51,$R$3:$V$568,5,FALSE)</f>
        <v>2 / 3</v>
      </c>
      <c r="BU51" s="7">
        <f ca="1">VLOOKUP(BT51,Charts!$BT$2:$BV$14,3,FALSE)</f>
        <v>0.84615384615384615</v>
      </c>
      <c r="BV51" s="7" t="str">
        <f t="shared" ca="1" si="56"/>
        <v>2</v>
      </c>
      <c r="BW51" s="7" t="str">
        <f t="shared" ca="1" si="57"/>
        <v>3</v>
      </c>
      <c r="BY51" s="7">
        <f t="shared" ca="1" si="58"/>
        <v>0.37339600561064057</v>
      </c>
      <c r="BZ51" s="7">
        <f t="shared" ca="1" si="59"/>
        <v>0.47275784054320558</v>
      </c>
      <c r="CA51" s="7">
        <f t="shared" ca="1" si="60"/>
        <v>1</v>
      </c>
      <c r="CB51" s="7" t="str">
        <f t="shared" ca="1" si="61"/>
        <v>2</v>
      </c>
      <c r="CC51" s="7">
        <f ca="1">IFERROR(IF(CC50+CB51&gt;CD$4,CC50,CC50+CB51),"")</f>
        <v>38</v>
      </c>
      <c r="CD51" s="7">
        <f t="shared" ca="1" si="264"/>
        <v>0</v>
      </c>
      <c r="CE51" s="7">
        <f t="shared" ca="1" si="62"/>
        <v>0.78340410478923139</v>
      </c>
      <c r="CF51" s="7">
        <f t="shared" ca="1" si="63"/>
        <v>6.2749741364614753E-2</v>
      </c>
      <c r="CG51" s="7">
        <f t="shared" ca="1" si="64"/>
        <v>1</v>
      </c>
      <c r="CH51" s="7" t="str">
        <f t="shared" ca="1" si="65"/>
        <v>2</v>
      </c>
      <c r="CI51" s="7">
        <f ca="1">IFERROR(IF(CI50+CH51&gt;CJ$4,CI50,CI50+CH51),"")</f>
        <v>60</v>
      </c>
      <c r="CJ51" s="7">
        <f t="shared" ca="1" si="265"/>
        <v>0</v>
      </c>
      <c r="CK51" s="7">
        <f t="shared" ca="1" si="66"/>
        <v>0.90853782965785335</v>
      </c>
      <c r="CL51" s="7">
        <f t="shared" ca="1" si="67"/>
        <v>-6.2383983504007201E-2</v>
      </c>
      <c r="CM51" s="7">
        <f t="shared" ca="1" si="68"/>
        <v>0</v>
      </c>
      <c r="CN51" s="7">
        <f t="shared" ca="1" si="69"/>
        <v>0</v>
      </c>
      <c r="CO51" s="7">
        <f ca="1">IFERROR(IF(CO50+CN51&gt;CP$4,CO50,CO50+CN51),"")</f>
        <v>60</v>
      </c>
      <c r="CP51" s="7">
        <f t="shared" ca="1" si="266"/>
        <v>0</v>
      </c>
      <c r="CQ51" s="7">
        <f t="shared" ca="1" si="70"/>
        <v>0.8008967077598742</v>
      </c>
      <c r="CR51" s="7">
        <f t="shared" ca="1" si="71"/>
        <v>4.5257138393971941E-2</v>
      </c>
      <c r="CS51" s="7">
        <f t="shared" ca="1" si="72"/>
        <v>1</v>
      </c>
      <c r="CT51" s="7" t="str">
        <f t="shared" ca="1" si="73"/>
        <v>2</v>
      </c>
      <c r="CU51" s="7">
        <f ca="1">IFERROR(IF(CU50+CT51&gt;CV$4,CU50,CU50+CT51),"")</f>
        <v>60</v>
      </c>
      <c r="CV51" s="7">
        <f t="shared" ca="1" si="267"/>
        <v>0</v>
      </c>
      <c r="CW51" s="7">
        <f t="shared" ca="1" si="74"/>
        <v>0.50559847894360177</v>
      </c>
      <c r="CX51" s="7">
        <f t="shared" ca="1" si="75"/>
        <v>0.34055536721024438</v>
      </c>
      <c r="CY51" s="7">
        <f t="shared" ca="1" si="76"/>
        <v>1</v>
      </c>
      <c r="CZ51" s="7" t="str">
        <f t="shared" ca="1" si="77"/>
        <v>2</v>
      </c>
      <c r="DA51" s="7">
        <f ca="1">IFERROR(IF(DA50+CZ51&gt;DB$4,DA50,DA50+CZ51),"")</f>
        <v>60</v>
      </c>
      <c r="DB51" s="7">
        <f t="shared" ca="1" si="268"/>
        <v>0</v>
      </c>
      <c r="DC51" s="7">
        <f t="shared" ca="1" si="78"/>
        <v>0.22223306986343416</v>
      </c>
      <c r="DD51" s="7">
        <f t="shared" ca="1" si="79"/>
        <v>0.62392077629041198</v>
      </c>
      <c r="DE51" s="7">
        <f t="shared" ca="1" si="80"/>
        <v>1</v>
      </c>
      <c r="DF51" s="7" t="str">
        <f t="shared" ca="1" si="81"/>
        <v>2</v>
      </c>
      <c r="DG51" s="7">
        <f ca="1">IFERROR(IF(DG50+DF51&gt;DH$4,DG50,DG50+DF51),"")</f>
        <v>60</v>
      </c>
      <c r="DH51" s="7">
        <f t="shared" ca="1" si="269"/>
        <v>0</v>
      </c>
      <c r="DI51" s="7">
        <f t="shared" ca="1" si="82"/>
        <v>0.70121842508491883</v>
      </c>
      <c r="DJ51" s="7">
        <f t="shared" ca="1" si="83"/>
        <v>0.14493542106892732</v>
      </c>
      <c r="DK51" s="7">
        <f t="shared" ca="1" si="84"/>
        <v>1</v>
      </c>
      <c r="DL51" s="7" t="str">
        <f t="shared" ca="1" si="85"/>
        <v>2</v>
      </c>
      <c r="DM51" s="7">
        <f ca="1">IFERROR(IF(DM50+DL51&gt;DN$4,DM50,DM50+DL51),"")</f>
        <v>60</v>
      </c>
      <c r="DN51" s="7">
        <f t="shared" ca="1" si="270"/>
        <v>0</v>
      </c>
      <c r="DO51" s="7">
        <f t="shared" ca="1" si="86"/>
        <v>7.7499509222345164E-2</v>
      </c>
      <c r="DP51" s="7">
        <f t="shared" ca="1" si="87"/>
        <v>0.76865433693150098</v>
      </c>
      <c r="DQ51" s="7">
        <f t="shared" ca="1" si="88"/>
        <v>1</v>
      </c>
      <c r="DR51" s="7" t="str">
        <f t="shared" ca="1" si="89"/>
        <v>2</v>
      </c>
      <c r="DS51" s="7">
        <f ca="1">IFERROR(IF(DS50+DR51&gt;DT$4,DS50,DS50+DR51),"")</f>
        <v>60</v>
      </c>
      <c r="DT51" s="7">
        <f t="shared" ca="1" si="271"/>
        <v>0</v>
      </c>
      <c r="DU51" s="7">
        <f t="shared" ca="1" si="90"/>
        <v>0.8925618864097018</v>
      </c>
      <c r="DV51" s="7">
        <f t="shared" ca="1" si="91"/>
        <v>-4.6408040255855654E-2</v>
      </c>
      <c r="DW51" s="7">
        <f t="shared" ca="1" si="92"/>
        <v>0</v>
      </c>
      <c r="DX51" s="7">
        <f t="shared" ca="1" si="93"/>
        <v>0</v>
      </c>
      <c r="DY51" s="7">
        <f ca="1">IFERROR(IF(DY50+DX51&gt;DZ$4,DY50,DY50+DX51),"")</f>
        <v>59</v>
      </c>
      <c r="DZ51" s="7">
        <f t="shared" ca="1" si="272"/>
        <v>0</v>
      </c>
      <c r="EA51" s="7">
        <f t="shared" ca="1" si="94"/>
        <v>0.96331207367089045</v>
      </c>
      <c r="EB51" s="7">
        <f t="shared" ca="1" si="95"/>
        <v>-0.1171582275170443</v>
      </c>
      <c r="EC51" s="7">
        <f t="shared" ca="1" si="96"/>
        <v>0</v>
      </c>
      <c r="ED51" s="7">
        <f t="shared" ca="1" si="97"/>
        <v>0</v>
      </c>
      <c r="EE51" s="7">
        <f ca="1">IFERROR(IF(EE50+ED51&gt;EF$4,EE50,EE50+ED51),"")</f>
        <v>60</v>
      </c>
      <c r="EF51" s="7">
        <f t="shared" ca="1" si="273"/>
        <v>0</v>
      </c>
      <c r="EG51" s="7">
        <f t="shared" ca="1" si="98"/>
        <v>0.33525851385829886</v>
      </c>
      <c r="EH51" s="7">
        <f t="shared" ca="1" si="99"/>
        <v>0.51089533229554729</v>
      </c>
      <c r="EI51" s="7">
        <f t="shared" ca="1" si="100"/>
        <v>1</v>
      </c>
      <c r="EJ51" s="7" t="str">
        <f t="shared" ca="1" si="101"/>
        <v>2</v>
      </c>
      <c r="EK51" s="7">
        <f ca="1">IFERROR(IF(EK50+EJ51&gt;EL$4,EK50,EK50+EJ51),"")</f>
        <v>60</v>
      </c>
      <c r="EL51" s="7">
        <f t="shared" ca="1" si="274"/>
        <v>0</v>
      </c>
      <c r="EM51" s="7">
        <f t="shared" ca="1" si="102"/>
        <v>4.8921672351179391E-2</v>
      </c>
      <c r="EN51" s="7">
        <f t="shared" ca="1" si="103"/>
        <v>0.79723217380266675</v>
      </c>
      <c r="EO51" s="7">
        <f t="shared" ca="1" si="104"/>
        <v>1</v>
      </c>
      <c r="EP51" s="7" t="str">
        <f t="shared" ca="1" si="105"/>
        <v>2</v>
      </c>
      <c r="EQ51" s="7">
        <f ca="1">IFERROR(IF(EQ50+EP51&gt;ER$4,EQ50,EQ50+EP51),"")</f>
        <v>60</v>
      </c>
      <c r="ER51" s="7">
        <f t="shared" ca="1" si="275"/>
        <v>0</v>
      </c>
      <c r="ES51" s="7">
        <f t="shared" ca="1" si="106"/>
        <v>0.61132322570392439</v>
      </c>
      <c r="ET51" s="7">
        <f t="shared" ca="1" si="107"/>
        <v>0.23483062044992176</v>
      </c>
      <c r="EU51" s="7">
        <f t="shared" ca="1" si="108"/>
        <v>1</v>
      </c>
      <c r="EV51" s="7" t="str">
        <f t="shared" ca="1" si="109"/>
        <v>2</v>
      </c>
      <c r="EW51" s="7">
        <f ca="1">IFERROR(IF(EW50+EV51&gt;EX$4,EW50,EW50+EV51),"")</f>
        <v>60</v>
      </c>
      <c r="EX51" s="7">
        <f t="shared" ca="1" si="276"/>
        <v>0</v>
      </c>
      <c r="EY51" s="7">
        <f t="shared" ca="1" si="110"/>
        <v>0.77709494178871474</v>
      </c>
      <c r="EZ51" s="7">
        <f t="shared" ca="1" si="111"/>
        <v>6.9058904365131402E-2</v>
      </c>
      <c r="FA51" s="7">
        <f t="shared" ca="1" si="112"/>
        <v>1</v>
      </c>
      <c r="FB51" s="7" t="str">
        <f t="shared" ca="1" si="113"/>
        <v>2</v>
      </c>
      <c r="FC51" s="7">
        <f ca="1">IFERROR(IF(FC50+FB51&gt;FD$4,FC50,FC50+FB51),"")</f>
        <v>60</v>
      </c>
      <c r="FD51" s="7">
        <f t="shared" ca="1" si="277"/>
        <v>0</v>
      </c>
      <c r="FE51" s="7">
        <f t="shared" ca="1" si="114"/>
        <v>0.84313522030950483</v>
      </c>
      <c r="FF51" s="7">
        <f t="shared" ca="1" si="115"/>
        <v>3.0186258443413161E-3</v>
      </c>
      <c r="FG51" s="7">
        <f t="shared" ca="1" si="116"/>
        <v>1</v>
      </c>
      <c r="FH51" s="7" t="str">
        <f t="shared" ca="1" si="117"/>
        <v>2</v>
      </c>
      <c r="FI51" s="7">
        <f ca="1">IFERROR(IF(FI50+FH51&gt;FJ$4,FI50,FI50+FH51),"")</f>
        <v>60</v>
      </c>
      <c r="FJ51" s="7">
        <f t="shared" ca="1" si="278"/>
        <v>0</v>
      </c>
      <c r="FK51" s="7">
        <f t="shared" ca="1" si="118"/>
        <v>0.26204076027481971</v>
      </c>
      <c r="FL51" s="7">
        <f t="shared" ca="1" si="119"/>
        <v>0.58411308587902644</v>
      </c>
      <c r="FM51" s="7">
        <f t="shared" ca="1" si="120"/>
        <v>1</v>
      </c>
      <c r="FN51" s="7" t="str">
        <f t="shared" ca="1" si="121"/>
        <v>2</v>
      </c>
      <c r="FO51" s="7">
        <f ca="1">IFERROR(IF(FO50+FN51&gt;FP$4,FO50,FO50+FN51),"")</f>
        <v>60</v>
      </c>
      <c r="FP51" s="7">
        <f t="shared" ca="1" si="279"/>
        <v>0</v>
      </c>
      <c r="FQ51" s="7">
        <f t="shared" ca="1" si="122"/>
        <v>0.67947088828528479</v>
      </c>
      <c r="FR51" s="7">
        <f t="shared" ca="1" si="123"/>
        <v>0.16668295786856135</v>
      </c>
      <c r="FS51" s="7">
        <f t="shared" ca="1" si="124"/>
        <v>1</v>
      </c>
      <c r="FT51" s="7" t="str">
        <f t="shared" ca="1" si="125"/>
        <v>2</v>
      </c>
      <c r="FU51" s="7">
        <f ca="1">IFERROR(IF(FU50+FT51&gt;FV$4,FU50,FU50+FT51),"")</f>
        <v>60</v>
      </c>
      <c r="FV51" s="7">
        <f t="shared" ca="1" si="280"/>
        <v>0</v>
      </c>
      <c r="FW51" s="7">
        <f t="shared" ca="1" si="126"/>
        <v>0.83695973927897127</v>
      </c>
      <c r="FX51" s="7">
        <f t="shared" ca="1" si="127"/>
        <v>9.1941068748748744E-3</v>
      </c>
      <c r="FY51" s="7">
        <f t="shared" ca="1" si="128"/>
        <v>1</v>
      </c>
      <c r="FZ51" s="7" t="str">
        <f t="shared" ca="1" si="129"/>
        <v>2</v>
      </c>
      <c r="GA51" s="7">
        <f ca="1">IFERROR(IF(GA50+FZ51&gt;GB$4,GA50,GA50+FZ51),"")</f>
        <v>59</v>
      </c>
      <c r="GB51" s="7">
        <f t="shared" ca="1" si="281"/>
        <v>0</v>
      </c>
      <c r="GC51" s="7">
        <f t="shared" ca="1" si="130"/>
        <v>0.43832888845136919</v>
      </c>
      <c r="GD51" s="7">
        <f t="shared" ca="1" si="131"/>
        <v>0.40782495770247695</v>
      </c>
      <c r="GE51" s="7">
        <f t="shared" ca="1" si="132"/>
        <v>1</v>
      </c>
      <c r="GF51" s="7" t="str">
        <f t="shared" ca="1" si="133"/>
        <v>2</v>
      </c>
      <c r="GG51" s="7">
        <f ca="1">IFERROR(IF(GG50+GF51&gt;GH$4,GG50,GG50+GF51),"")</f>
        <v>60</v>
      </c>
      <c r="GH51" s="7">
        <f t="shared" ca="1" si="282"/>
        <v>0</v>
      </c>
      <c r="GI51" s="7">
        <f t="shared" ca="1" si="134"/>
        <v>0.81976611325868132</v>
      </c>
      <c r="GJ51" s="7">
        <f t="shared" ca="1" si="135"/>
        <v>2.6387732895164828E-2</v>
      </c>
      <c r="GK51" s="7">
        <f t="shared" ca="1" si="136"/>
        <v>1</v>
      </c>
      <c r="GL51" s="7" t="str">
        <f t="shared" ca="1" si="137"/>
        <v>2</v>
      </c>
      <c r="GM51" s="7">
        <f ca="1">IFERROR(IF(GM50+GL51&gt;GN$4,GM50,GM50+GL51),"")</f>
        <v>60</v>
      </c>
      <c r="GN51" s="7">
        <f t="shared" ca="1" si="283"/>
        <v>0</v>
      </c>
      <c r="GO51" s="7">
        <f t="shared" ca="1" si="138"/>
        <v>0.58683962868260087</v>
      </c>
      <c r="GP51" s="7">
        <f t="shared" ca="1" si="139"/>
        <v>0.25931421747124528</v>
      </c>
      <c r="GQ51" s="7">
        <f t="shared" ca="1" si="140"/>
        <v>1</v>
      </c>
      <c r="GR51" s="7" t="str">
        <f t="shared" ca="1" si="141"/>
        <v>2</v>
      </c>
      <c r="GS51" s="7">
        <f ca="1">IFERROR(IF(GS50+GR51&gt;GT$4,GS50,GS50+GR51),"")</f>
        <v>60</v>
      </c>
      <c r="GT51" s="7">
        <f t="shared" ca="1" si="284"/>
        <v>0</v>
      </c>
      <c r="GU51" s="7">
        <f t="shared" ca="1" si="142"/>
        <v>0.8446972903730956</v>
      </c>
      <c r="GV51" s="7">
        <f t="shared" ca="1" si="143"/>
        <v>1.4565557807505458E-3</v>
      </c>
      <c r="GW51" s="7">
        <f t="shared" ca="1" si="144"/>
        <v>1</v>
      </c>
      <c r="GX51" s="7" t="str">
        <f t="shared" ca="1" si="145"/>
        <v>2</v>
      </c>
      <c r="GY51" s="7">
        <f ca="1">IFERROR(IF(GY50+GX51&gt;GZ$4,GY50,GY50+GX51),"")</f>
        <v>60</v>
      </c>
      <c r="GZ51" s="7">
        <f t="shared" ca="1" si="285"/>
        <v>0</v>
      </c>
      <c r="HA51" s="7">
        <f t="shared" ca="1" si="146"/>
        <v>0.27017578997227476</v>
      </c>
      <c r="HB51" s="7">
        <f t="shared" ca="1" si="147"/>
        <v>0.57597805618157139</v>
      </c>
      <c r="HC51" s="7">
        <f t="shared" ca="1" si="148"/>
        <v>1</v>
      </c>
      <c r="HD51" s="7" t="str">
        <f t="shared" ca="1" si="149"/>
        <v>2</v>
      </c>
      <c r="HE51" s="7">
        <f ca="1">IFERROR(IF(HE50+HD51&gt;HF$4,HE50,HE50+HD51),"")</f>
        <v>60</v>
      </c>
      <c r="HF51" s="7">
        <f t="shared" ca="1" si="286"/>
        <v>0</v>
      </c>
      <c r="HG51" s="7">
        <f t="shared" ca="1" si="150"/>
        <v>0.68247972664377532</v>
      </c>
      <c r="HH51" s="7">
        <f t="shared" ca="1" si="151"/>
        <v>0.16367411951007083</v>
      </c>
      <c r="HI51" s="7">
        <f t="shared" ca="1" si="152"/>
        <v>1</v>
      </c>
      <c r="HJ51" s="7" t="str">
        <f t="shared" ca="1" si="153"/>
        <v>2</v>
      </c>
      <c r="HK51" s="7">
        <f ca="1">IFERROR(IF(HK50+HJ51&gt;HL$4,HK50,HK50+HJ51),"")</f>
        <v>60</v>
      </c>
      <c r="HL51" s="7">
        <f t="shared" ca="1" si="287"/>
        <v>0</v>
      </c>
      <c r="HM51" s="7">
        <f t="shared" ca="1" si="154"/>
        <v>4.0395820103674818E-2</v>
      </c>
      <c r="HN51" s="7">
        <f t="shared" ca="1" si="155"/>
        <v>0.80575802605017133</v>
      </c>
      <c r="HO51" s="7">
        <f t="shared" ca="1" si="156"/>
        <v>2</v>
      </c>
      <c r="HP51" s="7">
        <f t="shared" ca="1" si="157"/>
        <v>5</v>
      </c>
      <c r="HQ51" s="7">
        <f ca="1">IFERROR(IF(HQ50+HP51&gt;HR$4,HQ50,HQ50+HP51),"")</f>
        <v>60</v>
      </c>
      <c r="HR51" s="7">
        <f t="shared" ca="1" si="288"/>
        <v>0</v>
      </c>
      <c r="HS51" s="7">
        <f t="shared" ca="1" si="158"/>
        <v>0.63516412671896905</v>
      </c>
      <c r="HT51" s="7">
        <f t="shared" ca="1" si="159"/>
        <v>0.2109897194348771</v>
      </c>
      <c r="HU51" s="7">
        <f t="shared" ca="1" si="160"/>
        <v>1</v>
      </c>
      <c r="HV51" s="7" t="str">
        <f t="shared" ca="1" si="161"/>
        <v>2</v>
      </c>
      <c r="HW51" s="7">
        <f ca="1">IFERROR(IF(HW50+HV51&gt;HX$4,HW50,HW50+HV51),"")</f>
        <v>60</v>
      </c>
      <c r="HX51" s="7">
        <f t="shared" ca="1" si="289"/>
        <v>0</v>
      </c>
      <c r="HY51" s="7">
        <f t="shared" ca="1" si="162"/>
        <v>0.34998286407815737</v>
      </c>
      <c r="HZ51" s="7">
        <f t="shared" ca="1" si="163"/>
        <v>0.49617098207568877</v>
      </c>
      <c r="IA51" s="7">
        <f t="shared" ca="1" si="164"/>
        <v>1</v>
      </c>
      <c r="IB51" s="7" t="str">
        <f t="shared" ca="1" si="165"/>
        <v>2</v>
      </c>
      <c r="IC51" s="7">
        <f ca="1">IFERROR(IF(IC50+IB51&gt;ID$4,IC50,IC50+IB51),"")</f>
        <v>60</v>
      </c>
      <c r="ID51" s="7">
        <f t="shared" ca="1" si="290"/>
        <v>0</v>
      </c>
      <c r="IE51" s="7">
        <f t="shared" ca="1" si="166"/>
        <v>0.86346968178054229</v>
      </c>
      <c r="IF51" s="7">
        <f t="shared" ca="1" si="167"/>
        <v>-1.7315835626696141E-2</v>
      </c>
      <c r="IG51" s="7">
        <f t="shared" ca="1" si="168"/>
        <v>0</v>
      </c>
      <c r="IH51" s="7">
        <f t="shared" ca="1" si="169"/>
        <v>0</v>
      </c>
      <c r="II51" s="7">
        <f ca="1">IFERROR(IF(II50+IH51&gt;IJ$4,II50,II50+IH51),"")</f>
        <v>60</v>
      </c>
      <c r="IJ51" s="7">
        <f t="shared" ca="1" si="291"/>
        <v>0</v>
      </c>
      <c r="IK51" s="7">
        <f t="shared" ca="1" si="170"/>
        <v>0.88610417748876424</v>
      </c>
      <c r="IL51" s="7">
        <f t="shared" ca="1" si="171"/>
        <v>-3.9950331334918099E-2</v>
      </c>
      <c r="IM51" s="7">
        <f t="shared" ca="1" si="172"/>
        <v>0</v>
      </c>
      <c r="IN51" s="7">
        <f t="shared" ca="1" si="173"/>
        <v>0</v>
      </c>
      <c r="IO51" s="7">
        <f ca="1">IFERROR(IF(IO50+IN51&gt;IP$4,IO50,IO50+IN51),"")</f>
        <v>60</v>
      </c>
      <c r="IP51" s="7">
        <f t="shared" ca="1" si="292"/>
        <v>0</v>
      </c>
      <c r="IQ51" s="7">
        <f t="shared" ca="1" si="174"/>
        <v>0.14588913480416332</v>
      </c>
      <c r="IR51" s="7">
        <f t="shared" ca="1" si="175"/>
        <v>0.70026471134968282</v>
      </c>
      <c r="IS51" s="7">
        <f t="shared" ca="1" si="176"/>
        <v>1</v>
      </c>
      <c r="IT51" s="7" t="str">
        <f t="shared" ca="1" si="177"/>
        <v>2</v>
      </c>
      <c r="IU51" s="7">
        <f ca="1">IFERROR(IF(IU50+IT51&gt;IV$4,IU50,IU50+IT51),"")</f>
        <v>60</v>
      </c>
      <c r="IV51" s="7">
        <f t="shared" ca="1" si="293"/>
        <v>0</v>
      </c>
      <c r="IW51" s="7">
        <f t="shared" ca="1" si="178"/>
        <v>2.8615388900464778E-3</v>
      </c>
      <c r="IX51" s="7">
        <f t="shared" ca="1" si="179"/>
        <v>0.84329230726379967</v>
      </c>
      <c r="IY51" s="7">
        <f t="shared" ca="1" si="180"/>
        <v>2</v>
      </c>
      <c r="IZ51" s="7">
        <f t="shared" ca="1" si="181"/>
        <v>5</v>
      </c>
      <c r="JA51" s="7">
        <f ca="1">IFERROR(IF(JA50+IZ51&gt;JB$4,JA50,JA50+IZ51),"")</f>
        <v>60</v>
      </c>
      <c r="JB51" s="7">
        <f t="shared" ca="1" si="294"/>
        <v>0</v>
      </c>
      <c r="JC51" s="7">
        <f t="shared" ca="1" si="182"/>
        <v>0.84253669377960694</v>
      </c>
      <c r="JD51" s="7">
        <f t="shared" ca="1" si="183"/>
        <v>3.6171523742392075E-3</v>
      </c>
      <c r="JE51" s="7">
        <f t="shared" ca="1" si="184"/>
        <v>1</v>
      </c>
      <c r="JF51" s="7" t="str">
        <f t="shared" ca="1" si="185"/>
        <v>2</v>
      </c>
      <c r="JG51" s="7">
        <f ca="1">IFERROR(IF(JG50+JF51&gt;JH$4,JG50,JG50+JF51),"")</f>
        <v>60</v>
      </c>
      <c r="JH51" s="7">
        <f t="shared" ca="1" si="295"/>
        <v>0</v>
      </c>
      <c r="JI51" s="7">
        <f t="shared" ca="1" si="186"/>
        <v>0.43106941579433655</v>
      </c>
      <c r="JJ51" s="7">
        <f t="shared" ca="1" si="187"/>
        <v>0.41508443035950959</v>
      </c>
      <c r="JK51" s="7">
        <f t="shared" ca="1" si="188"/>
        <v>1</v>
      </c>
      <c r="JL51" s="7" t="str">
        <f t="shared" ca="1" si="189"/>
        <v>2</v>
      </c>
      <c r="JM51" s="7">
        <f ca="1">IFERROR(IF(JM50+JL51&gt;JN$4,JM50,JM50+JL51),"")</f>
        <v>60</v>
      </c>
      <c r="JN51" s="7">
        <f t="shared" ca="1" si="296"/>
        <v>0</v>
      </c>
      <c r="JO51" s="7">
        <f t="shared" ca="1" si="190"/>
        <v>0.24820511182180838</v>
      </c>
      <c r="JP51" s="7">
        <f t="shared" ca="1" si="191"/>
        <v>0.59794873433203777</v>
      </c>
      <c r="JQ51" s="7">
        <f t="shared" ca="1" si="192"/>
        <v>1</v>
      </c>
      <c r="JR51" s="7" t="str">
        <f t="shared" ca="1" si="193"/>
        <v>2</v>
      </c>
      <c r="JS51" s="7">
        <f ca="1">IFERROR(IF(JS50+JR51&gt;JT$4,JS50,JS50+JR51),"")</f>
        <v>60</v>
      </c>
      <c r="JT51" s="7">
        <f t="shared" ca="1" si="297"/>
        <v>0</v>
      </c>
      <c r="JU51" s="7">
        <f t="shared" ca="1" si="194"/>
        <v>0.57428699478507417</v>
      </c>
      <c r="JV51" s="7">
        <f t="shared" ca="1" si="195"/>
        <v>0.27186685136877198</v>
      </c>
      <c r="JW51" s="7">
        <f t="shared" ca="1" si="196"/>
        <v>1</v>
      </c>
      <c r="JX51" s="7" t="str">
        <f t="shared" ca="1" si="197"/>
        <v>2</v>
      </c>
      <c r="JY51" s="7">
        <f ca="1">IFERROR(IF(JY50+JX51&gt;JZ$4,JY50,JY50+JX51),"")</f>
        <v>60</v>
      </c>
      <c r="JZ51" s="7">
        <f t="shared" ca="1" si="298"/>
        <v>0</v>
      </c>
      <c r="KA51" s="7">
        <f t="shared" ca="1" si="198"/>
        <v>7.3071967931632398E-2</v>
      </c>
      <c r="KB51" s="7">
        <f t="shared" ca="1" si="199"/>
        <v>0.77308187822221375</v>
      </c>
      <c r="KC51" s="7">
        <f t="shared" ca="1" si="200"/>
        <v>1</v>
      </c>
      <c r="KD51" s="7" t="str">
        <f t="shared" ca="1" si="201"/>
        <v>2</v>
      </c>
      <c r="KE51" s="7">
        <f ca="1">IFERROR(IF(KE50+KD51&gt;KF$4,KE50,KE50+KD51),"")</f>
        <v>60</v>
      </c>
      <c r="KF51" s="7">
        <f t="shared" ca="1" si="299"/>
        <v>0</v>
      </c>
      <c r="KG51" s="7">
        <f t="shared" ca="1" si="202"/>
        <v>0.41898813068178953</v>
      </c>
      <c r="KH51" s="7">
        <f t="shared" ca="1" si="203"/>
        <v>0.42716571547205662</v>
      </c>
      <c r="KI51" s="7">
        <f t="shared" ca="1" si="204"/>
        <v>1</v>
      </c>
      <c r="KJ51" s="7" t="str">
        <f t="shared" ca="1" si="205"/>
        <v>2</v>
      </c>
      <c r="KK51" s="7">
        <f ca="1">IFERROR(IF(KK50+KJ51&gt;KL$4,KK50,KK50+KJ51),"")</f>
        <v>60</v>
      </c>
      <c r="KL51" s="7">
        <f t="shared" ca="1" si="300"/>
        <v>0</v>
      </c>
      <c r="KM51" s="7">
        <f t="shared" ca="1" si="206"/>
        <v>0.58969221616405698</v>
      </c>
      <c r="KN51" s="7">
        <f t="shared" ca="1" si="207"/>
        <v>0.25646162998978916</v>
      </c>
      <c r="KO51" s="7">
        <f t="shared" ca="1" si="208"/>
        <v>1</v>
      </c>
      <c r="KP51" s="7" t="str">
        <f t="shared" ca="1" si="209"/>
        <v>2</v>
      </c>
      <c r="KQ51" s="7">
        <f ca="1">IFERROR(IF(KQ50+KP51&gt;KR$4,KQ50,KQ50+KP51),"")</f>
        <v>60</v>
      </c>
      <c r="KR51" s="7">
        <f t="shared" ca="1" si="301"/>
        <v>0</v>
      </c>
      <c r="KS51" s="7">
        <f t="shared" ca="1" si="210"/>
        <v>0.30553202785805933</v>
      </c>
      <c r="KT51" s="7">
        <f t="shared" ca="1" si="211"/>
        <v>0.54062181829578682</v>
      </c>
      <c r="KU51" s="7">
        <f t="shared" ca="1" si="212"/>
        <v>1</v>
      </c>
      <c r="KV51" s="7" t="str">
        <f t="shared" ca="1" si="213"/>
        <v>2</v>
      </c>
      <c r="KW51" s="7">
        <f ca="1">IFERROR(IF(KW50+KV51&gt;KX$4,KW50,KW50+KV51),"")</f>
        <v>59</v>
      </c>
      <c r="KX51" s="7">
        <f t="shared" ca="1" si="302"/>
        <v>0</v>
      </c>
      <c r="KY51" s="7">
        <f t="shared" ca="1" si="214"/>
        <v>0.56576223716856044</v>
      </c>
      <c r="KZ51" s="7">
        <f t="shared" ca="1" si="215"/>
        <v>0.2803916089852857</v>
      </c>
      <c r="LA51" s="7">
        <f t="shared" ca="1" si="216"/>
        <v>1</v>
      </c>
      <c r="LB51" s="7" t="str">
        <f t="shared" ca="1" si="217"/>
        <v>2</v>
      </c>
      <c r="LC51" s="7">
        <f ca="1">IFERROR(IF(LC50+LB51&gt;LD$4,LC50,LC50+LB51),"")</f>
        <v>60</v>
      </c>
      <c r="LD51" s="7">
        <f t="shared" ca="1" si="303"/>
        <v>0</v>
      </c>
      <c r="LE51" s="7">
        <f t="shared" ca="1" si="218"/>
        <v>0.79133326966802475</v>
      </c>
      <c r="LF51" s="7">
        <f t="shared" ca="1" si="219"/>
        <v>5.4820576485821393E-2</v>
      </c>
      <c r="LG51" s="7">
        <f t="shared" ca="1" si="220"/>
        <v>1</v>
      </c>
      <c r="LH51" s="7" t="str">
        <f t="shared" ca="1" si="221"/>
        <v>2</v>
      </c>
      <c r="LI51" s="7">
        <f ca="1">IFERROR(IF(LI50+LH51&gt;LJ$4,LI50,LI50+LH51),"")</f>
        <v>60</v>
      </c>
      <c r="LJ51" s="7">
        <f t="shared" ca="1" si="304"/>
        <v>0</v>
      </c>
      <c r="LK51" s="7">
        <f t="shared" ca="1" si="222"/>
        <v>0.49725656753853698</v>
      </c>
      <c r="LL51" s="7">
        <f t="shared" ca="1" si="223"/>
        <v>0.34889727861530917</v>
      </c>
      <c r="LM51" s="7">
        <f t="shared" ca="1" si="224"/>
        <v>1</v>
      </c>
      <c r="LN51" s="7" t="str">
        <f t="shared" ca="1" si="225"/>
        <v>2</v>
      </c>
      <c r="LO51" s="7">
        <f ca="1">IFERROR(IF(LO50+LN51&gt;LP$4,LO50,LO50+LN51),"")</f>
        <v>60</v>
      </c>
      <c r="LP51" s="7">
        <f t="shared" ca="1" si="305"/>
        <v>0</v>
      </c>
      <c r="LQ51" s="7">
        <f t="shared" ca="1" si="226"/>
        <v>0.32197870353607461</v>
      </c>
      <c r="LR51" s="7">
        <f t="shared" ca="1" si="227"/>
        <v>0.52417514261777154</v>
      </c>
      <c r="LS51" s="7">
        <f t="shared" ca="1" si="228"/>
        <v>1</v>
      </c>
      <c r="LT51" s="7" t="str">
        <f t="shared" ca="1" si="229"/>
        <v>2</v>
      </c>
      <c r="LU51" s="7">
        <f ca="1">IFERROR(IF(LU50+LT51&gt;LV$4,LU50,LU50+LT51),"")</f>
        <v>60</v>
      </c>
      <c r="LV51" s="7">
        <f t="shared" ca="1" si="306"/>
        <v>0</v>
      </c>
      <c r="LW51" s="7">
        <f t="shared" ca="1" si="230"/>
        <v>0.4809348892108396</v>
      </c>
      <c r="LX51" s="7">
        <f t="shared" ca="1" si="231"/>
        <v>0.36521895694300655</v>
      </c>
      <c r="LY51" s="7">
        <f t="shared" ca="1" si="232"/>
        <v>1</v>
      </c>
      <c r="LZ51" s="7" t="str">
        <f t="shared" ca="1" si="233"/>
        <v>2</v>
      </c>
      <c r="MA51" s="7">
        <f ca="1">IFERROR(IF(MA50+LZ51&gt;MB$4,MA50,MA50+LZ51),"")</f>
        <v>60</v>
      </c>
      <c r="MB51" s="7">
        <f t="shared" ca="1" si="307"/>
        <v>0</v>
      </c>
      <c r="MC51" s="7">
        <f t="shared" ca="1" si="234"/>
        <v>0.86801821429326953</v>
      </c>
      <c r="MD51" s="7">
        <f t="shared" ca="1" si="235"/>
        <v>-2.1864368139423385E-2</v>
      </c>
      <c r="ME51" s="7">
        <f t="shared" ca="1" si="236"/>
        <v>0</v>
      </c>
      <c r="MF51" s="7">
        <f t="shared" ca="1" si="237"/>
        <v>0</v>
      </c>
      <c r="MG51" s="7">
        <f ca="1">IFERROR(IF(MG50+MF51&gt;MH$4,MG50,MG50+MF51),"")</f>
        <v>60</v>
      </c>
      <c r="MH51" s="7">
        <f t="shared" ca="1" si="308"/>
        <v>0</v>
      </c>
      <c r="MI51" s="7">
        <f t="shared" ca="1" si="238"/>
        <v>0.63458733045741766</v>
      </c>
      <c r="MJ51" s="7">
        <f t="shared" ca="1" si="239"/>
        <v>0.21156651569642848</v>
      </c>
      <c r="MK51" s="7">
        <f t="shared" ca="1" si="240"/>
        <v>1</v>
      </c>
      <c r="ML51" s="7" t="str">
        <f t="shared" ca="1" si="241"/>
        <v>2</v>
      </c>
      <c r="MM51" s="7">
        <f ca="1">IFERROR(IF(MM50+ML51&gt;MN$4,MM50,MM50+ML51),"")</f>
        <v>60</v>
      </c>
      <c r="MN51" s="7">
        <f t="shared" ca="1" si="309"/>
        <v>0</v>
      </c>
      <c r="MO51" s="7">
        <f t="shared" ca="1" si="242"/>
        <v>0.30371807311581744</v>
      </c>
      <c r="MP51" s="7">
        <f t="shared" ca="1" si="243"/>
        <v>0.5424357730380287</v>
      </c>
      <c r="MQ51" s="7">
        <f t="shared" ca="1" si="244"/>
        <v>1</v>
      </c>
      <c r="MR51" s="7" t="str">
        <f t="shared" ca="1" si="245"/>
        <v>2</v>
      </c>
      <c r="MS51" s="7">
        <f ca="1">IFERROR(IF(MS50+MR51&gt;MT$4,MS50,MS50+MR51),"")</f>
        <v>59</v>
      </c>
      <c r="MT51" s="7">
        <f t="shared" ca="1" si="310"/>
        <v>0</v>
      </c>
      <c r="MU51" s="7">
        <f t="shared" ca="1" si="246"/>
        <v>0.52160916819993586</v>
      </c>
      <c r="MV51" s="7">
        <f t="shared" ca="1" si="247"/>
        <v>0.32454467795391029</v>
      </c>
      <c r="MW51" s="7">
        <f t="shared" ca="1" si="248"/>
        <v>1</v>
      </c>
      <c r="MX51" s="7" t="str">
        <f t="shared" ca="1" si="249"/>
        <v>2</v>
      </c>
      <c r="MY51" s="7">
        <f ca="1">IFERROR(IF(MY50+MX51&gt;MZ$4,MY50,MY50+MX51),"")</f>
        <v>60</v>
      </c>
      <c r="MZ51" s="7">
        <f t="shared" ca="1" si="311"/>
        <v>0</v>
      </c>
      <c r="NA51" s="7">
        <f t="shared" ca="1" si="250"/>
        <v>0.1275396631715312</v>
      </c>
      <c r="NB51" s="7">
        <f t="shared" ca="1" si="251"/>
        <v>0.71861418298231494</v>
      </c>
      <c r="NC51" s="7">
        <f t="shared" ca="1" si="252"/>
        <v>1</v>
      </c>
      <c r="ND51" s="7" t="str">
        <f t="shared" ca="1" si="253"/>
        <v>2</v>
      </c>
      <c r="NE51" s="7">
        <f ca="1">IFERROR(IF(NE50+ND51&gt;NF$4,NE50,NE50+ND51),"")</f>
        <v>60</v>
      </c>
      <c r="NF51" s="7">
        <f t="shared" ca="1" si="312"/>
        <v>0</v>
      </c>
      <c r="NG51" s="7">
        <f t="shared" ca="1" si="254"/>
        <v>0.79019901514658419</v>
      </c>
      <c r="NH51" s="7">
        <f t="shared" ca="1" si="255"/>
        <v>5.5954831007261951E-2</v>
      </c>
      <c r="NI51" s="7">
        <f t="shared" ca="1" si="256"/>
        <v>1</v>
      </c>
      <c r="NJ51" s="7" t="str">
        <f t="shared" ca="1" si="257"/>
        <v>2</v>
      </c>
      <c r="NK51" s="7">
        <f ca="1">IFERROR(IF(NK50+NJ51&gt;NL$4,NK50,NK50+NJ51),"")</f>
        <v>60</v>
      </c>
      <c r="NL51" s="7">
        <f t="shared" ca="1" si="313"/>
        <v>0</v>
      </c>
      <c r="NM51" s="7">
        <f t="shared" ca="1" si="258"/>
        <v>0.97429533272527669</v>
      </c>
      <c r="NN51" s="7">
        <f t="shared" ca="1" si="259"/>
        <v>-0.12814148657143054</v>
      </c>
      <c r="NO51" s="7">
        <f t="shared" ca="1" si="260"/>
        <v>0</v>
      </c>
      <c r="NP51" s="7">
        <f t="shared" ca="1" si="261"/>
        <v>0</v>
      </c>
      <c r="NQ51" s="7">
        <f ca="1">IFERROR(IF(NQ50+NP51&gt;NR$4,NQ50,NQ50+NP51),"")</f>
        <v>59</v>
      </c>
      <c r="NR51" s="7">
        <f t="shared" ca="1" si="314"/>
        <v>0</v>
      </c>
      <c r="NT51">
        <v>49</v>
      </c>
      <c r="NU51" s="7" t="s">
        <v>19</v>
      </c>
      <c r="NV51" s="7" t="str">
        <f t="shared" ca="1" si="16"/>
        <v/>
      </c>
      <c r="NW51" s="7" t="str">
        <f t="shared" ca="1" si="8"/>
        <v/>
      </c>
      <c r="NX51" t="str">
        <f ca="1">IFERROR(VLOOKUP(NT51,$K$3:$AK$568,8,FALSE),"")</f>
        <v/>
      </c>
      <c r="NY51" t="str">
        <f ca="1">IFERROR(VLOOKUP(NT51,$K$3:$AK$568,9,FALSE),"")</f>
        <v/>
      </c>
      <c r="NZ51" s="7" t="str">
        <f ca="1">IFERROR(VLOOKUP(NT51,$K$3:$AK$568,27,FALSE),"")</f>
        <v/>
      </c>
      <c r="OB51">
        <v>49</v>
      </c>
      <c r="OC51" s="7" t="s">
        <v>19</v>
      </c>
      <c r="OD51" t="e">
        <f t="shared" ca="1" si="17"/>
        <v>#N/A</v>
      </c>
      <c r="OE51" s="7" t="str">
        <f t="shared" ca="1" si="18"/>
        <v/>
      </c>
      <c r="OF51" s="7" t="str">
        <f t="shared" ca="1" si="19"/>
        <v/>
      </c>
      <c r="OG51" t="str">
        <f t="shared" ca="1" si="20"/>
        <v/>
      </c>
      <c r="OI51">
        <v>49</v>
      </c>
      <c r="OJ51" s="7" t="s">
        <v>19</v>
      </c>
      <c r="OK51" s="7" t="str">
        <f t="shared" ca="1" si="21"/>
        <v/>
      </c>
      <c r="OL51" s="7" t="str">
        <f t="shared" ca="1" si="22"/>
        <v/>
      </c>
      <c r="OM51" t="str">
        <f ca="1">IFERROR(VLOOKUP(OI51,$L$3:$AK$568,7,FALSE),"")</f>
        <v/>
      </c>
      <c r="ON51" t="str">
        <f ca="1">IFERROR(VLOOKUP(OI51,$L$3:$AK$568,8,FALSE),"")</f>
        <v/>
      </c>
      <c r="OO51" s="7" t="str">
        <f ca="1">IFERROR(VLOOKUP(OI51,$L$3:$AK$568,26,FALSE),"")</f>
        <v/>
      </c>
      <c r="OQ51">
        <v>49</v>
      </c>
      <c r="OR51" s="7" t="s">
        <v>19</v>
      </c>
      <c r="OS51" t="e">
        <f t="shared" ca="1" si="23"/>
        <v>#N/A</v>
      </c>
      <c r="OT51" s="7" t="str">
        <f t="shared" ca="1" si="24"/>
        <v/>
      </c>
      <c r="OU51" s="7" t="str">
        <f t="shared" ca="1" si="25"/>
        <v/>
      </c>
      <c r="OV51" t="str">
        <f t="shared" ca="1" si="26"/>
        <v/>
      </c>
      <c r="OX51">
        <v>49</v>
      </c>
      <c r="OY51" s="7" t="s">
        <v>19</v>
      </c>
      <c r="OZ51" s="7" t="str">
        <f t="shared" ca="1" si="27"/>
        <v/>
      </c>
      <c r="PA51" s="7" t="str">
        <f t="shared" ca="1" si="28"/>
        <v/>
      </c>
      <c r="PB51" t="str">
        <f ca="1">IFERROR(VLOOKUP(OX51,$M$3:$AK$568,6,FALSE),"")</f>
        <v/>
      </c>
      <c r="PC51" t="str">
        <f ca="1">IFERROR(VLOOKUP(OX51,$M$3:$AK$568,7,FALSE),"")</f>
        <v/>
      </c>
      <c r="PD51" s="7" t="str">
        <f ca="1">IFERROR(VLOOKUP(OX51,$M$3:$AK$568,25,FALSE),"")</f>
        <v/>
      </c>
      <c r="PF51">
        <v>49</v>
      </c>
      <c r="PG51" s="7" t="s">
        <v>19</v>
      </c>
      <c r="PH51" t="e">
        <f t="shared" ca="1" si="29"/>
        <v>#N/A</v>
      </c>
      <c r="PI51" s="7" t="str">
        <f t="shared" ca="1" si="30"/>
        <v/>
      </c>
      <c r="PJ51" s="7" t="str">
        <f t="shared" ca="1" si="31"/>
        <v/>
      </c>
      <c r="PK51" t="str">
        <f t="shared" ca="1" si="32"/>
        <v/>
      </c>
      <c r="PM51">
        <v>49</v>
      </c>
      <c r="PN51" s="7" t="s">
        <v>19</v>
      </c>
      <c r="PO51" s="202" t="str">
        <f t="shared" ca="1" si="33"/>
        <v/>
      </c>
      <c r="PP51" s="7" t="str">
        <f t="shared" ca="1" si="34"/>
        <v/>
      </c>
      <c r="PQ51" t="str">
        <f ca="1">IFERROR(VLOOKUP(PM51,$G$325:$R$409,12,FALSE),"")</f>
        <v/>
      </c>
      <c r="PR51" t="e">
        <f ca="1">VLOOKUP(PM51,$G$324:$Q$409,11,FALSE)</f>
        <v>#N/A</v>
      </c>
      <c r="PS51" s="7" t="str">
        <f ca="1">VLOOKUP(PQ51,$R$325:$Y$409,8,FALSE)</f>
        <v>- -</v>
      </c>
      <c r="PT51" s="7">
        <f ca="1">ReSt</f>
        <v>-4</v>
      </c>
      <c r="PU51" s="7" t="e">
        <f t="shared" ca="1" si="35"/>
        <v>#N/A</v>
      </c>
      <c r="PV51" s="7" t="e">
        <f t="shared" ca="1" si="36"/>
        <v>#N/A</v>
      </c>
      <c r="PW51" s="7" t="str">
        <f ca="1">VLOOKUP(PQ51,$R$325:$AK$409,8,FALSE)</f>
        <v>- -</v>
      </c>
      <c r="PX51" s="7"/>
      <c r="PY51">
        <v>49</v>
      </c>
      <c r="PZ51" s="7" t="s">
        <v>19</v>
      </c>
      <c r="QA51" t="str">
        <f t="shared" ca="1" si="37"/>
        <v/>
      </c>
      <c r="QB51" s="7" t="str">
        <f t="shared" ca="1" si="38"/>
        <v/>
      </c>
      <c r="QC51" s="7" t="str">
        <f t="shared" ca="1" si="39"/>
        <v/>
      </c>
      <c r="QD51" t="str">
        <f t="shared" ca="1" si="40"/>
        <v/>
      </c>
      <c r="QF51">
        <v>49</v>
      </c>
      <c r="QG51" s="7" t="s">
        <v>19</v>
      </c>
      <c r="QH51" s="7" t="str">
        <f t="shared" ca="1" si="41"/>
        <v/>
      </c>
      <c r="QI51" s="7" t="e">
        <f t="shared" ca="1" si="42"/>
        <v>#VALUE!</v>
      </c>
      <c r="QJ51" t="e">
        <f t="shared" ca="1" si="43"/>
        <v>#N/A</v>
      </c>
      <c r="QK51" s="7" t="e">
        <f t="shared" ca="1" si="44"/>
        <v>#N/A</v>
      </c>
      <c r="QM51">
        <v>49</v>
      </c>
      <c r="QN51" s="7" t="s">
        <v>19</v>
      </c>
      <c r="QO51" t="str">
        <f t="shared" ca="1" si="45"/>
        <v/>
      </c>
      <c r="QP51" s="7" t="str">
        <f t="shared" ca="1" si="46"/>
        <v/>
      </c>
      <c r="QQ51" t="str">
        <f t="shared" ca="1" si="47"/>
        <v/>
      </c>
    </row>
    <row r="52" spans="1:459" x14ac:dyDescent="0.25">
      <c r="A52" s="240" t="str">
        <f>IF('Character Sheet'!$B$4="Creature","N","Y")</f>
        <v>Y</v>
      </c>
      <c r="C52" s="75"/>
      <c r="D52" s="70">
        <f t="shared" ca="1" si="322"/>
        <v>5</v>
      </c>
      <c r="F52" s="75"/>
      <c r="G52" s="76"/>
      <c r="I52" s="75" t="s">
        <v>1812</v>
      </c>
      <c r="J52" s="85"/>
      <c r="K52" s="85">
        <f t="shared" ca="1" si="9"/>
        <v>4</v>
      </c>
      <c r="L52" s="85">
        <f t="shared" ca="1" si="316"/>
        <v>0</v>
      </c>
      <c r="M52" s="70">
        <f t="shared" ca="1" si="321"/>
        <v>4</v>
      </c>
      <c r="O52" s="222">
        <f t="shared" ca="1" si="12"/>
        <v>6</v>
      </c>
      <c r="Q52" s="7" t="s">
        <v>1696</v>
      </c>
      <c r="R52" s="9" t="s">
        <v>1354</v>
      </c>
      <c r="S52" s="9" t="str">
        <f t="shared" si="323"/>
        <v>Hafted</v>
      </c>
      <c r="T52" s="61" t="str">
        <f>SUBSTITUTE(IFERROR(IFERROR(VLOOKUP(R52,'[1]Skill Statistics'!$A$3:$C$513,2,FALSE),VLOOKUP(Q52,'[1]Skill Statistics'!$A$3:$C$513,2,FALSE)),T51),"R*","ReSt")</f>
        <v>Ag/St</v>
      </c>
      <c r="U52" s="61" t="str">
        <f>IFERROR(IFERROR(VLOOKUP(R52,'[1]Skill Statistics'!$A$3:$C$513,3,FALSE),VLOOKUP(Q52,'[1]Skill Statistics'!$A$3:$C$513,3,FALSE)),U51)</f>
        <v>St</v>
      </c>
      <c r="V52" s="61" t="str">
        <f ca="1">IF(ISNUMBER(SEARCH("Category",R52)),"- -",IFERROR(IFERROR(VLOOKUP(Q52,[1]Professions!$A$4:$AM$288,MATCH(Profession,[1]Professions!$A$1:$AM$1,0),FALSE),VLOOKUP(Q52,Calculations!$B$91:$I$95,8,FALSE)),"- -"))</f>
        <v>3 / 4</v>
      </c>
      <c r="W52" s="60">
        <f t="shared" ca="1" si="13"/>
        <v>0</v>
      </c>
      <c r="X52" s="7">
        <f ca="1">IFERROR(VLOOKUP(R52,$BS$6:$NR$519,MATCH(ActualLevel,$BS$3:$NR$3,0),FALSE),"- -")</f>
        <v>8</v>
      </c>
      <c r="Y52" s="7">
        <f t="shared" ca="1" si="320"/>
        <v>8</v>
      </c>
      <c r="Z52" s="7">
        <f ca="1">IFERROR(VLOOKUP(Y52,Charts!$BQ$2:$BR$52,2,FALSE),"- -")</f>
        <v>40</v>
      </c>
      <c r="AA52" s="7">
        <f t="shared" ca="1" si="51"/>
        <v>11</v>
      </c>
      <c r="AB52" s="7">
        <f t="shared" ca="1" si="317"/>
        <v>8</v>
      </c>
      <c r="AC52" s="7"/>
      <c r="AD52" s="7"/>
      <c r="AE52" s="7"/>
      <c r="AF52" s="7"/>
      <c r="AG52" s="7"/>
      <c r="AH52" s="43"/>
      <c r="AI52" s="7"/>
      <c r="AJ52" s="7"/>
      <c r="AK52" s="7">
        <f t="shared" ca="1" si="52"/>
        <v>59</v>
      </c>
      <c r="AL52" s="7"/>
      <c r="AM52" s="69">
        <f>IFERROR(VLOOKUP(R52,'[1]Skill Statistics'!$A$3:$AN$513,MATCH(Profession,'[1]Skill Statistics'!$A$2:$AN$2,0),FALSE),0)</f>
        <v>0</v>
      </c>
      <c r="AN52" s="85">
        <f>IFERROR(VLOOKUP(Q52,'[1]Skill Statistics'!$A$3:$BK$513,MATCH(Archetype,'[1]Skill Statistics'!$A$2:$BK$2,0),FALSE),0)</f>
        <v>0</v>
      </c>
      <c r="AO52" s="85">
        <f>IFERROR(VLOOKUP(Q52,'[1]Skill Statistics'!$A$3:$BB$513,MATCH(Race,'[1]Skill Statistics'!$A$2:$BB$2,0),FALSE),0)</f>
        <v>0</v>
      </c>
      <c r="AP52" s="85">
        <f t="shared" ca="1" si="14"/>
        <v>1.1000000000000001</v>
      </c>
      <c r="AQ52" s="70"/>
      <c r="AS52" s="69" t="str">
        <f>IFERROR(VLOOKUP(Q52,'[1]Professional Skills'!$A$4:$AM$288,MATCH(Profession,'[1]Professional Skills'!$A$3:$AM$3,0),FALSE),"- -")</f>
        <v>x</v>
      </c>
      <c r="AT52" t="s">
        <v>1812</v>
      </c>
      <c r="AU52" s="7" t="str">
        <f t="shared" si="319"/>
        <v/>
      </c>
      <c r="AV52" s="7">
        <f t="shared" ca="1" si="318"/>
        <v>0</v>
      </c>
      <c r="AW52" t="str">
        <f t="shared" si="55"/>
        <v/>
      </c>
      <c r="AX52" t="str">
        <f>IFERROR(_xlfn.RANK.EQ(AW52,$AW$5:$AW$568),"")</f>
        <v/>
      </c>
      <c r="AY52">
        <f t="shared" ca="1" si="3"/>
        <v>0.7161206882775546</v>
      </c>
      <c r="AZ52" s="70" t="str">
        <f t="shared" ca="1" si="53"/>
        <v>x</v>
      </c>
      <c r="BB52" s="69">
        <f>IFERROR(IF(Q52="Language",VLOOKUP(R52,[1]Cultures!$B$4:$N$218,MATCH(Culture,[1]Cultures!$B$3:$N$3,0),FALSE),VLOOKUP(Q52,[1]Cultures!$B$4:$O$212,MATCH(Culture,[1]Cultures!$B$3:$O$3,0),FALSE)),"- -")</f>
        <v>1</v>
      </c>
      <c r="BC52" t="s">
        <v>1812</v>
      </c>
      <c r="BD52">
        <f t="shared" ca="1" si="315"/>
        <v>0.98691910497309288</v>
      </c>
      <c r="BE52">
        <f t="shared" ca="1" si="262"/>
        <v>2.0869191049730929</v>
      </c>
      <c r="BH52">
        <f t="shared" ca="1" si="324"/>
        <v>2</v>
      </c>
      <c r="BI52" s="7">
        <f t="shared" ca="1" si="54"/>
        <v>0</v>
      </c>
      <c r="BJ52" s="7"/>
      <c r="BK52" s="7"/>
      <c r="BL52" s="70">
        <f t="shared" ca="1" si="6"/>
        <v>0</v>
      </c>
      <c r="BN52" s="69">
        <f ca="1">IFERROR(VLOOKUP(V52,Charts!$BT$2:$BV$14,3,FALSE),"- -")</f>
        <v>0.69230769230769229</v>
      </c>
      <c r="BO52" s="85">
        <f t="shared" ca="1" si="15"/>
        <v>4.1653865409130892</v>
      </c>
      <c r="BP52" s="70">
        <f t="shared" ca="1" si="263"/>
        <v>6</v>
      </c>
      <c r="BR52" s="7">
        <v>47</v>
      </c>
      <c r="BS52" s="9" t="str">
        <f ca="1">VLOOKUP(BR52,$O$3:$R$568,4,FALSE)</f>
        <v>Human</v>
      </c>
      <c r="BT52" s="7" t="str">
        <f ca="1">VLOOKUP(BS52,$R$3:$V$568,5,FALSE)</f>
        <v>2 / 3</v>
      </c>
      <c r="BU52" s="7">
        <f ca="1">VLOOKUP(BT52,Charts!$BT$2:$BV$14,3,FALSE)</f>
        <v>0.84615384615384615</v>
      </c>
      <c r="BV52" s="7" t="str">
        <f t="shared" ca="1" si="56"/>
        <v>2</v>
      </c>
      <c r="BW52" s="7" t="str">
        <f t="shared" ca="1" si="57"/>
        <v>3</v>
      </c>
      <c r="BY52" s="7">
        <f t="shared" ca="1" si="58"/>
        <v>0.74938614658924263</v>
      </c>
      <c r="BZ52" s="7">
        <f t="shared" ca="1" si="59"/>
        <v>9.6767699564603515E-2</v>
      </c>
      <c r="CA52" s="7">
        <f t="shared" ca="1" si="60"/>
        <v>1</v>
      </c>
      <c r="CB52" s="7" t="str">
        <f t="shared" ca="1" si="61"/>
        <v>2</v>
      </c>
      <c r="CC52" s="7">
        <f ca="1">IFERROR(IF(CC51+CB52&gt;CD$4,CC51,CC51+CB52),"")</f>
        <v>38</v>
      </c>
      <c r="CD52" s="7">
        <f t="shared" ca="1" si="264"/>
        <v>0</v>
      </c>
      <c r="CE52" s="7">
        <f t="shared" ca="1" si="62"/>
        <v>0.43366611057451232</v>
      </c>
      <c r="CF52" s="7">
        <f t="shared" ca="1" si="63"/>
        <v>0.41248773557933383</v>
      </c>
      <c r="CG52" s="7">
        <f t="shared" ca="1" si="64"/>
        <v>1</v>
      </c>
      <c r="CH52" s="7" t="str">
        <f t="shared" ca="1" si="65"/>
        <v>2</v>
      </c>
      <c r="CI52" s="7">
        <f ca="1">IFERROR(IF(CI51+CH52&gt;CJ$4,CI51,CI51+CH52),"")</f>
        <v>60</v>
      </c>
      <c r="CJ52" s="7">
        <f t="shared" ca="1" si="265"/>
        <v>0</v>
      </c>
      <c r="CK52" s="7">
        <f t="shared" ca="1" si="66"/>
        <v>0.3793237567665585</v>
      </c>
      <c r="CL52" s="7">
        <f t="shared" ca="1" si="67"/>
        <v>0.46683008938728765</v>
      </c>
      <c r="CM52" s="7">
        <f t="shared" ca="1" si="68"/>
        <v>1</v>
      </c>
      <c r="CN52" s="7" t="str">
        <f t="shared" ca="1" si="69"/>
        <v>2</v>
      </c>
      <c r="CO52" s="7">
        <f ca="1">IFERROR(IF(CO51+CN52&gt;CP$4,CO51,CO51+CN52),"")</f>
        <v>60</v>
      </c>
      <c r="CP52" s="7">
        <f t="shared" ca="1" si="266"/>
        <v>0</v>
      </c>
      <c r="CQ52" s="7">
        <f t="shared" ca="1" si="70"/>
        <v>0.13975162864072221</v>
      </c>
      <c r="CR52" s="7">
        <f t="shared" ca="1" si="71"/>
        <v>0.70640221751312393</v>
      </c>
      <c r="CS52" s="7">
        <f t="shared" ca="1" si="72"/>
        <v>1</v>
      </c>
      <c r="CT52" s="7" t="str">
        <f t="shared" ca="1" si="73"/>
        <v>2</v>
      </c>
      <c r="CU52" s="7">
        <f ca="1">IFERROR(IF(CU51+CT52&gt;CV$4,CU51,CU51+CT52),"")</f>
        <v>60</v>
      </c>
      <c r="CV52" s="7">
        <f t="shared" ca="1" si="267"/>
        <v>0</v>
      </c>
      <c r="CW52" s="7">
        <f t="shared" ca="1" si="74"/>
        <v>0.67854604514541672</v>
      </c>
      <c r="CX52" s="7">
        <f t="shared" ca="1" si="75"/>
        <v>0.16760780100842942</v>
      </c>
      <c r="CY52" s="7">
        <f t="shared" ca="1" si="76"/>
        <v>1</v>
      </c>
      <c r="CZ52" s="7" t="str">
        <f t="shared" ca="1" si="77"/>
        <v>2</v>
      </c>
      <c r="DA52" s="7">
        <f ca="1">IFERROR(IF(DA51+CZ52&gt;DB$4,DA51,DA51+CZ52),"")</f>
        <v>60</v>
      </c>
      <c r="DB52" s="7">
        <f t="shared" ca="1" si="268"/>
        <v>0</v>
      </c>
      <c r="DC52" s="7">
        <f t="shared" ca="1" si="78"/>
        <v>7.3932909329884944E-2</v>
      </c>
      <c r="DD52" s="7">
        <f t="shared" ca="1" si="79"/>
        <v>0.7722209368239612</v>
      </c>
      <c r="DE52" s="7">
        <f t="shared" ca="1" si="80"/>
        <v>1</v>
      </c>
      <c r="DF52" s="7" t="str">
        <f t="shared" ca="1" si="81"/>
        <v>2</v>
      </c>
      <c r="DG52" s="7">
        <f ca="1">IFERROR(IF(DG51+DF52&gt;DH$4,DG51,DG51+DF52),"")</f>
        <v>60</v>
      </c>
      <c r="DH52" s="7">
        <f t="shared" ca="1" si="269"/>
        <v>0</v>
      </c>
      <c r="DI52" s="7">
        <f t="shared" ca="1" si="82"/>
        <v>0.42603588005613213</v>
      </c>
      <c r="DJ52" s="7">
        <f t="shared" ca="1" si="83"/>
        <v>0.42011796609771401</v>
      </c>
      <c r="DK52" s="7">
        <f t="shared" ca="1" si="84"/>
        <v>1</v>
      </c>
      <c r="DL52" s="7" t="str">
        <f t="shared" ca="1" si="85"/>
        <v>2</v>
      </c>
      <c r="DM52" s="7">
        <f ca="1">IFERROR(IF(DM51+DL52&gt;DN$4,DM51,DM51+DL52),"")</f>
        <v>60</v>
      </c>
      <c r="DN52" s="7">
        <f t="shared" ca="1" si="270"/>
        <v>0</v>
      </c>
      <c r="DO52" s="7">
        <f t="shared" ca="1" si="86"/>
        <v>0.26899742401588356</v>
      </c>
      <c r="DP52" s="7">
        <f t="shared" ca="1" si="87"/>
        <v>0.57715642213796259</v>
      </c>
      <c r="DQ52" s="7">
        <f t="shared" ca="1" si="88"/>
        <v>1</v>
      </c>
      <c r="DR52" s="7" t="str">
        <f t="shared" ca="1" si="89"/>
        <v>2</v>
      </c>
      <c r="DS52" s="7">
        <f ca="1">IFERROR(IF(DS51+DR52&gt;DT$4,DS51,DS51+DR52),"")</f>
        <v>60</v>
      </c>
      <c r="DT52" s="7">
        <f t="shared" ca="1" si="271"/>
        <v>0</v>
      </c>
      <c r="DU52" s="7">
        <f t="shared" ca="1" si="90"/>
        <v>0.49535173559649204</v>
      </c>
      <c r="DV52" s="7">
        <f t="shared" ca="1" si="91"/>
        <v>0.35080211055735411</v>
      </c>
      <c r="DW52" s="7">
        <f t="shared" ca="1" si="92"/>
        <v>1</v>
      </c>
      <c r="DX52" s="7" t="str">
        <f t="shared" ca="1" si="93"/>
        <v>2</v>
      </c>
      <c r="DY52" s="7">
        <f ca="1">IFERROR(IF(DY51+DX52&gt;DZ$4,DY51,DY51+DX52),"")</f>
        <v>59</v>
      </c>
      <c r="DZ52" s="7">
        <f t="shared" ca="1" si="272"/>
        <v>0</v>
      </c>
      <c r="EA52" s="7">
        <f t="shared" ca="1" si="94"/>
        <v>0.23849373664860418</v>
      </c>
      <c r="EB52" s="7">
        <f t="shared" ca="1" si="95"/>
        <v>0.60766010950524196</v>
      </c>
      <c r="EC52" s="7">
        <f t="shared" ca="1" si="96"/>
        <v>1</v>
      </c>
      <c r="ED52" s="7" t="str">
        <f t="shared" ca="1" si="97"/>
        <v>2</v>
      </c>
      <c r="EE52" s="7">
        <f ca="1">IFERROR(IF(EE51+ED52&gt;EF$4,EE51,EE51+ED52),"")</f>
        <v>60</v>
      </c>
      <c r="EF52" s="7">
        <f t="shared" ca="1" si="273"/>
        <v>0</v>
      </c>
      <c r="EG52" s="7">
        <f t="shared" ca="1" si="98"/>
        <v>4.8341725248934875E-3</v>
      </c>
      <c r="EH52" s="7">
        <f t="shared" ca="1" si="99"/>
        <v>0.84131967362895266</v>
      </c>
      <c r="EI52" s="7">
        <f t="shared" ca="1" si="100"/>
        <v>2</v>
      </c>
      <c r="EJ52" s="7">
        <f t="shared" ca="1" si="101"/>
        <v>5</v>
      </c>
      <c r="EK52" s="7">
        <f ca="1">IFERROR(IF(EK51+EJ52&gt;EL$4,EK51,EK51+EJ52),"")</f>
        <v>60</v>
      </c>
      <c r="EL52" s="7">
        <f t="shared" ca="1" si="274"/>
        <v>0</v>
      </c>
      <c r="EM52" s="7">
        <f t="shared" ca="1" si="102"/>
        <v>7.9341663727545142E-2</v>
      </c>
      <c r="EN52" s="7">
        <f t="shared" ca="1" si="103"/>
        <v>0.766812182426301</v>
      </c>
      <c r="EO52" s="7">
        <f t="shared" ca="1" si="104"/>
        <v>1</v>
      </c>
      <c r="EP52" s="7" t="str">
        <f t="shared" ca="1" si="105"/>
        <v>2</v>
      </c>
      <c r="EQ52" s="7">
        <f ca="1">IFERROR(IF(EQ51+EP52&gt;ER$4,EQ51,EQ51+EP52),"")</f>
        <v>60</v>
      </c>
      <c r="ER52" s="7">
        <f t="shared" ca="1" si="275"/>
        <v>0</v>
      </c>
      <c r="ES52" s="7">
        <f t="shared" ca="1" si="106"/>
        <v>0.96762828705052772</v>
      </c>
      <c r="ET52" s="7">
        <f t="shared" ca="1" si="107"/>
        <v>-0.12147444089668158</v>
      </c>
      <c r="EU52" s="7">
        <f t="shared" ca="1" si="108"/>
        <v>0</v>
      </c>
      <c r="EV52" s="7">
        <f t="shared" ca="1" si="109"/>
        <v>0</v>
      </c>
      <c r="EW52" s="7">
        <f ca="1">IFERROR(IF(EW51+EV52&gt;EX$4,EW51,EW51+EV52),"")</f>
        <v>60</v>
      </c>
      <c r="EX52" s="7">
        <f t="shared" ca="1" si="276"/>
        <v>0</v>
      </c>
      <c r="EY52" s="7">
        <f t="shared" ca="1" si="110"/>
        <v>0.28703602702668096</v>
      </c>
      <c r="EZ52" s="7">
        <f t="shared" ca="1" si="111"/>
        <v>0.55911781912716518</v>
      </c>
      <c r="FA52" s="7">
        <f t="shared" ca="1" si="112"/>
        <v>1</v>
      </c>
      <c r="FB52" s="7" t="str">
        <f t="shared" ca="1" si="113"/>
        <v>2</v>
      </c>
      <c r="FC52" s="7">
        <f ca="1">IFERROR(IF(FC51+FB52&gt;FD$4,FC51,FC51+FB52),"")</f>
        <v>60</v>
      </c>
      <c r="FD52" s="7">
        <f t="shared" ca="1" si="277"/>
        <v>0</v>
      </c>
      <c r="FE52" s="7">
        <f t="shared" ca="1" si="114"/>
        <v>0.61152819518717827</v>
      </c>
      <c r="FF52" s="7">
        <f t="shared" ca="1" si="115"/>
        <v>0.23462565096666788</v>
      </c>
      <c r="FG52" s="7">
        <f t="shared" ca="1" si="116"/>
        <v>1</v>
      </c>
      <c r="FH52" s="7" t="str">
        <f t="shared" ca="1" si="117"/>
        <v>2</v>
      </c>
      <c r="FI52" s="7">
        <f ca="1">IFERROR(IF(FI51+FH52&gt;FJ$4,FI51,FI51+FH52),"")</f>
        <v>60</v>
      </c>
      <c r="FJ52" s="7">
        <f t="shared" ca="1" si="278"/>
        <v>0</v>
      </c>
      <c r="FK52" s="7">
        <f t="shared" ca="1" si="118"/>
        <v>0.22964928014298269</v>
      </c>
      <c r="FL52" s="7">
        <f t="shared" ca="1" si="119"/>
        <v>0.61650456601086345</v>
      </c>
      <c r="FM52" s="7">
        <f t="shared" ca="1" si="120"/>
        <v>1</v>
      </c>
      <c r="FN52" s="7" t="str">
        <f t="shared" ca="1" si="121"/>
        <v>2</v>
      </c>
      <c r="FO52" s="7">
        <f ca="1">IFERROR(IF(FO51+FN52&gt;FP$4,FO51,FO51+FN52),"")</f>
        <v>60</v>
      </c>
      <c r="FP52" s="7">
        <f t="shared" ca="1" si="279"/>
        <v>0</v>
      </c>
      <c r="FQ52" s="7">
        <f t="shared" ca="1" si="122"/>
        <v>0.99569660897411205</v>
      </c>
      <c r="FR52" s="7">
        <f t="shared" ca="1" si="123"/>
        <v>-0.14954276282026591</v>
      </c>
      <c r="FS52" s="7">
        <f t="shared" ca="1" si="124"/>
        <v>0</v>
      </c>
      <c r="FT52" s="7">
        <f t="shared" ca="1" si="125"/>
        <v>0</v>
      </c>
      <c r="FU52" s="7">
        <f ca="1">IFERROR(IF(FU51+FT52&gt;FV$4,FU51,FU51+FT52),"")</f>
        <v>60</v>
      </c>
      <c r="FV52" s="7">
        <f t="shared" ca="1" si="280"/>
        <v>0</v>
      </c>
      <c r="FW52" s="7">
        <f t="shared" ca="1" si="126"/>
        <v>0.87407172208312556</v>
      </c>
      <c r="FX52" s="7">
        <f t="shared" ca="1" si="127"/>
        <v>-2.7917875929279412E-2</v>
      </c>
      <c r="FY52" s="7">
        <f t="shared" ca="1" si="128"/>
        <v>0</v>
      </c>
      <c r="FZ52" s="7">
        <f t="shared" ca="1" si="129"/>
        <v>0</v>
      </c>
      <c r="GA52" s="7">
        <f ca="1">IFERROR(IF(GA51+FZ52&gt;GB$4,GA51,GA51+FZ52),"")</f>
        <v>59</v>
      </c>
      <c r="GB52" s="7">
        <f t="shared" ca="1" si="281"/>
        <v>0</v>
      </c>
      <c r="GC52" s="7">
        <f t="shared" ca="1" si="130"/>
        <v>0.38441607299957381</v>
      </c>
      <c r="GD52" s="7">
        <f t="shared" ca="1" si="131"/>
        <v>0.46173777315427234</v>
      </c>
      <c r="GE52" s="7">
        <f t="shared" ca="1" si="132"/>
        <v>1</v>
      </c>
      <c r="GF52" s="7" t="str">
        <f t="shared" ca="1" si="133"/>
        <v>2</v>
      </c>
      <c r="GG52" s="7">
        <f ca="1">IFERROR(IF(GG51+GF52&gt;GH$4,GG51,GG51+GF52),"")</f>
        <v>60</v>
      </c>
      <c r="GH52" s="7">
        <f t="shared" ca="1" si="282"/>
        <v>0</v>
      </c>
      <c r="GI52" s="7">
        <f t="shared" ca="1" si="134"/>
        <v>0.73103691070853161</v>
      </c>
      <c r="GJ52" s="7">
        <f t="shared" ca="1" si="135"/>
        <v>0.11511693544531454</v>
      </c>
      <c r="GK52" s="7">
        <f t="shared" ca="1" si="136"/>
        <v>1</v>
      </c>
      <c r="GL52" s="7" t="str">
        <f t="shared" ca="1" si="137"/>
        <v>2</v>
      </c>
      <c r="GM52" s="7">
        <f ca="1">IFERROR(IF(GM51+GL52&gt;GN$4,GM51,GM51+GL52),"")</f>
        <v>60</v>
      </c>
      <c r="GN52" s="7">
        <f t="shared" ca="1" si="283"/>
        <v>0</v>
      </c>
      <c r="GO52" s="7">
        <f t="shared" ca="1" si="138"/>
        <v>0.67812992167394293</v>
      </c>
      <c r="GP52" s="7">
        <f t="shared" ca="1" si="139"/>
        <v>0.16802392447990322</v>
      </c>
      <c r="GQ52" s="7">
        <f t="shared" ca="1" si="140"/>
        <v>1</v>
      </c>
      <c r="GR52" s="7" t="str">
        <f t="shared" ca="1" si="141"/>
        <v>2</v>
      </c>
      <c r="GS52" s="7">
        <f ca="1">IFERROR(IF(GS51+GR52&gt;GT$4,GS51,GS51+GR52),"")</f>
        <v>60</v>
      </c>
      <c r="GT52" s="7">
        <f t="shared" ca="1" si="284"/>
        <v>0</v>
      </c>
      <c r="GU52" s="7">
        <f t="shared" ca="1" si="142"/>
        <v>0.61357495547290708</v>
      </c>
      <c r="GV52" s="7">
        <f t="shared" ca="1" si="143"/>
        <v>0.23257889068093907</v>
      </c>
      <c r="GW52" s="7">
        <f t="shared" ca="1" si="144"/>
        <v>1</v>
      </c>
      <c r="GX52" s="7" t="str">
        <f t="shared" ca="1" si="145"/>
        <v>2</v>
      </c>
      <c r="GY52" s="7">
        <f ca="1">IFERROR(IF(GY51+GX52&gt;GZ$4,GY51,GY51+GX52),"")</f>
        <v>60</v>
      </c>
      <c r="GZ52" s="7">
        <f t="shared" ca="1" si="285"/>
        <v>0</v>
      </c>
      <c r="HA52" s="7">
        <f t="shared" ca="1" si="146"/>
        <v>0.74422829379759947</v>
      </c>
      <c r="HB52" s="7">
        <f t="shared" ca="1" si="147"/>
        <v>0.10192555235624667</v>
      </c>
      <c r="HC52" s="7">
        <f t="shared" ca="1" si="148"/>
        <v>1</v>
      </c>
      <c r="HD52" s="7" t="str">
        <f t="shared" ca="1" si="149"/>
        <v>2</v>
      </c>
      <c r="HE52" s="7">
        <f ca="1">IFERROR(IF(HE51+HD52&gt;HF$4,HE51,HE51+HD52),"")</f>
        <v>60</v>
      </c>
      <c r="HF52" s="7">
        <f t="shared" ca="1" si="286"/>
        <v>0</v>
      </c>
      <c r="HG52" s="7">
        <f t="shared" ca="1" si="150"/>
        <v>8.6293015169342291E-2</v>
      </c>
      <c r="HH52" s="7">
        <f t="shared" ca="1" si="151"/>
        <v>0.75986083098450385</v>
      </c>
      <c r="HI52" s="7">
        <f t="shared" ca="1" si="152"/>
        <v>1</v>
      </c>
      <c r="HJ52" s="7" t="str">
        <f t="shared" ca="1" si="153"/>
        <v>2</v>
      </c>
      <c r="HK52" s="7">
        <f ca="1">IFERROR(IF(HK51+HJ52&gt;HL$4,HK51,HK51+HJ52),"")</f>
        <v>60</v>
      </c>
      <c r="HL52" s="7">
        <f t="shared" ca="1" si="287"/>
        <v>0</v>
      </c>
      <c r="HM52" s="7">
        <f t="shared" ca="1" si="154"/>
        <v>0.2918980374893263</v>
      </c>
      <c r="HN52" s="7">
        <f t="shared" ca="1" si="155"/>
        <v>0.55425580866451984</v>
      </c>
      <c r="HO52" s="7">
        <f t="shared" ca="1" si="156"/>
        <v>1</v>
      </c>
      <c r="HP52" s="7" t="str">
        <f t="shared" ca="1" si="157"/>
        <v>2</v>
      </c>
      <c r="HQ52" s="7">
        <f ca="1">IFERROR(IF(HQ51+HP52&gt;HR$4,HQ51,HQ51+HP52),"")</f>
        <v>60</v>
      </c>
      <c r="HR52" s="7">
        <f t="shared" ca="1" si="288"/>
        <v>0</v>
      </c>
      <c r="HS52" s="7">
        <f t="shared" ca="1" si="158"/>
        <v>0.48595450280466856</v>
      </c>
      <c r="HT52" s="7">
        <f t="shared" ca="1" si="159"/>
        <v>0.36019934334917758</v>
      </c>
      <c r="HU52" s="7">
        <f t="shared" ca="1" si="160"/>
        <v>1</v>
      </c>
      <c r="HV52" s="7" t="str">
        <f t="shared" ca="1" si="161"/>
        <v>2</v>
      </c>
      <c r="HW52" s="7">
        <f ca="1">IFERROR(IF(HW51+HV52&gt;HX$4,HW51,HW51+HV52),"")</f>
        <v>60</v>
      </c>
      <c r="HX52" s="7">
        <f t="shared" ca="1" si="289"/>
        <v>0</v>
      </c>
      <c r="HY52" s="7">
        <f t="shared" ca="1" si="162"/>
        <v>0.41157812228024437</v>
      </c>
      <c r="HZ52" s="7">
        <f t="shared" ca="1" si="163"/>
        <v>0.43457572387360177</v>
      </c>
      <c r="IA52" s="7">
        <f t="shared" ca="1" si="164"/>
        <v>1</v>
      </c>
      <c r="IB52" s="7" t="str">
        <f t="shared" ca="1" si="165"/>
        <v>2</v>
      </c>
      <c r="IC52" s="7">
        <f ca="1">IFERROR(IF(IC51+IB52&gt;ID$4,IC51,IC51+IB52),"")</f>
        <v>60</v>
      </c>
      <c r="ID52" s="7">
        <f t="shared" ca="1" si="290"/>
        <v>0</v>
      </c>
      <c r="IE52" s="7">
        <f t="shared" ca="1" si="166"/>
        <v>0.90862255293336813</v>
      </c>
      <c r="IF52" s="7">
        <f t="shared" ca="1" si="167"/>
        <v>-6.2468706779521987E-2</v>
      </c>
      <c r="IG52" s="7">
        <f t="shared" ca="1" si="168"/>
        <v>0</v>
      </c>
      <c r="IH52" s="7">
        <f t="shared" ca="1" si="169"/>
        <v>0</v>
      </c>
      <c r="II52" s="7">
        <f ca="1">IFERROR(IF(II51+IH52&gt;IJ$4,II51,II51+IH52),"")</f>
        <v>60</v>
      </c>
      <c r="IJ52" s="7">
        <f t="shared" ca="1" si="291"/>
        <v>0</v>
      </c>
      <c r="IK52" s="7">
        <f t="shared" ca="1" si="170"/>
        <v>0.71716621801143055</v>
      </c>
      <c r="IL52" s="7">
        <f t="shared" ca="1" si="171"/>
        <v>0.1289876281424156</v>
      </c>
      <c r="IM52" s="7">
        <f t="shared" ca="1" si="172"/>
        <v>1</v>
      </c>
      <c r="IN52" s="7" t="str">
        <f t="shared" ca="1" si="173"/>
        <v>2</v>
      </c>
      <c r="IO52" s="7">
        <f ca="1">IFERROR(IF(IO51+IN52&gt;IP$4,IO51,IO51+IN52),"")</f>
        <v>60</v>
      </c>
      <c r="IP52" s="7">
        <f t="shared" ca="1" si="292"/>
        <v>0</v>
      </c>
      <c r="IQ52" s="7">
        <f t="shared" ca="1" si="174"/>
        <v>0.59104783571262531</v>
      </c>
      <c r="IR52" s="7">
        <f t="shared" ca="1" si="175"/>
        <v>0.25510601044122083</v>
      </c>
      <c r="IS52" s="7">
        <f t="shared" ca="1" si="176"/>
        <v>1</v>
      </c>
      <c r="IT52" s="7" t="str">
        <f t="shared" ca="1" si="177"/>
        <v>2</v>
      </c>
      <c r="IU52" s="7">
        <f ca="1">IFERROR(IF(IU51+IT52&gt;IV$4,IU51,IU51+IT52),"")</f>
        <v>60</v>
      </c>
      <c r="IV52" s="7">
        <f t="shared" ca="1" si="293"/>
        <v>0</v>
      </c>
      <c r="IW52" s="7">
        <f t="shared" ca="1" si="178"/>
        <v>0.18460445731215425</v>
      </c>
      <c r="IX52" s="7">
        <f t="shared" ca="1" si="179"/>
        <v>0.6615493888416919</v>
      </c>
      <c r="IY52" s="7">
        <f t="shared" ca="1" si="180"/>
        <v>1</v>
      </c>
      <c r="IZ52" s="7" t="str">
        <f t="shared" ca="1" si="181"/>
        <v>2</v>
      </c>
      <c r="JA52" s="7">
        <f ca="1">IFERROR(IF(JA51+IZ52&gt;JB$4,JA51,JA51+IZ52),"")</f>
        <v>60</v>
      </c>
      <c r="JB52" s="7">
        <f t="shared" ca="1" si="294"/>
        <v>0</v>
      </c>
      <c r="JC52" s="7">
        <f t="shared" ca="1" si="182"/>
        <v>0.24793877430310451</v>
      </c>
      <c r="JD52" s="7">
        <f t="shared" ca="1" si="183"/>
        <v>0.59821507185074163</v>
      </c>
      <c r="JE52" s="7">
        <f t="shared" ca="1" si="184"/>
        <v>1</v>
      </c>
      <c r="JF52" s="7" t="str">
        <f t="shared" ca="1" si="185"/>
        <v>2</v>
      </c>
      <c r="JG52" s="7">
        <f ca="1">IFERROR(IF(JG51+JF52&gt;JH$4,JG51,JG51+JF52),"")</f>
        <v>60</v>
      </c>
      <c r="JH52" s="7">
        <f t="shared" ca="1" si="295"/>
        <v>0</v>
      </c>
      <c r="JI52" s="7">
        <f t="shared" ca="1" si="186"/>
        <v>0.39508518473715404</v>
      </c>
      <c r="JJ52" s="7">
        <f t="shared" ca="1" si="187"/>
        <v>0.45106866141669211</v>
      </c>
      <c r="JK52" s="7">
        <f t="shared" ca="1" si="188"/>
        <v>1</v>
      </c>
      <c r="JL52" s="7" t="str">
        <f t="shared" ca="1" si="189"/>
        <v>2</v>
      </c>
      <c r="JM52" s="7">
        <f ca="1">IFERROR(IF(JM51+JL52&gt;JN$4,JM51,JM51+JL52),"")</f>
        <v>60</v>
      </c>
      <c r="JN52" s="7">
        <f t="shared" ca="1" si="296"/>
        <v>0</v>
      </c>
      <c r="JO52" s="7">
        <f t="shared" ca="1" si="190"/>
        <v>0.20333508002781686</v>
      </c>
      <c r="JP52" s="7">
        <f t="shared" ca="1" si="191"/>
        <v>0.64281876612602928</v>
      </c>
      <c r="JQ52" s="7">
        <f t="shared" ca="1" si="192"/>
        <v>1</v>
      </c>
      <c r="JR52" s="7" t="str">
        <f t="shared" ca="1" si="193"/>
        <v>2</v>
      </c>
      <c r="JS52" s="7">
        <f ca="1">IFERROR(IF(JS51+JR52&gt;JT$4,JS51,JS51+JR52),"")</f>
        <v>60</v>
      </c>
      <c r="JT52" s="7">
        <f t="shared" ca="1" si="297"/>
        <v>0</v>
      </c>
      <c r="JU52" s="7">
        <f t="shared" ca="1" si="194"/>
        <v>9.5562143213598016E-2</v>
      </c>
      <c r="JV52" s="7">
        <f t="shared" ca="1" si="195"/>
        <v>0.75059170294024813</v>
      </c>
      <c r="JW52" s="7">
        <f t="shared" ca="1" si="196"/>
        <v>1</v>
      </c>
      <c r="JX52" s="7" t="str">
        <f t="shared" ca="1" si="197"/>
        <v>2</v>
      </c>
      <c r="JY52" s="7">
        <f ca="1">IFERROR(IF(JY51+JX52&gt;JZ$4,JY51,JY51+JX52),"")</f>
        <v>60</v>
      </c>
      <c r="JZ52" s="7">
        <f t="shared" ca="1" si="298"/>
        <v>0</v>
      </c>
      <c r="KA52" s="7">
        <f t="shared" ca="1" si="198"/>
        <v>0.8522604804148558</v>
      </c>
      <c r="KB52" s="7">
        <f t="shared" ca="1" si="199"/>
        <v>-6.106634261009658E-3</v>
      </c>
      <c r="KC52" s="7">
        <f t="shared" ca="1" si="200"/>
        <v>0</v>
      </c>
      <c r="KD52" s="7">
        <f t="shared" ca="1" si="201"/>
        <v>0</v>
      </c>
      <c r="KE52" s="7">
        <f ca="1">IFERROR(IF(KE51+KD52&gt;KF$4,KE51,KE51+KD52),"")</f>
        <v>60</v>
      </c>
      <c r="KF52" s="7">
        <f t="shared" ca="1" si="299"/>
        <v>0</v>
      </c>
      <c r="KG52" s="7">
        <f t="shared" ca="1" si="202"/>
        <v>0.56992029051521587</v>
      </c>
      <c r="KH52" s="7">
        <f t="shared" ca="1" si="203"/>
        <v>0.27623355563863028</v>
      </c>
      <c r="KI52" s="7">
        <f t="shared" ca="1" si="204"/>
        <v>1</v>
      </c>
      <c r="KJ52" s="7" t="str">
        <f t="shared" ca="1" si="205"/>
        <v>2</v>
      </c>
      <c r="KK52" s="7">
        <f ca="1">IFERROR(IF(KK51+KJ52&gt;KL$4,KK51,KK51+KJ52),"")</f>
        <v>60</v>
      </c>
      <c r="KL52" s="7">
        <f t="shared" ca="1" si="300"/>
        <v>0</v>
      </c>
      <c r="KM52" s="7">
        <f t="shared" ca="1" si="206"/>
        <v>0.55943596606940771</v>
      </c>
      <c r="KN52" s="7">
        <f t="shared" ca="1" si="207"/>
        <v>0.28671788008443844</v>
      </c>
      <c r="KO52" s="7">
        <f t="shared" ca="1" si="208"/>
        <v>1</v>
      </c>
      <c r="KP52" s="7" t="str">
        <f t="shared" ca="1" si="209"/>
        <v>2</v>
      </c>
      <c r="KQ52" s="7">
        <f ca="1">IFERROR(IF(KQ51+KP52&gt;KR$4,KQ51,KQ51+KP52),"")</f>
        <v>60</v>
      </c>
      <c r="KR52" s="7">
        <f t="shared" ca="1" si="301"/>
        <v>0</v>
      </c>
      <c r="KS52" s="7">
        <f t="shared" ca="1" si="210"/>
        <v>6.373189216345887E-3</v>
      </c>
      <c r="KT52" s="7">
        <f t="shared" ca="1" si="211"/>
        <v>0.83978065693750026</v>
      </c>
      <c r="KU52" s="7">
        <f t="shared" ca="1" si="212"/>
        <v>2</v>
      </c>
      <c r="KV52" s="7">
        <f t="shared" ca="1" si="213"/>
        <v>5</v>
      </c>
      <c r="KW52" s="7">
        <f ca="1">IFERROR(IF(KW51+KV52&gt;KX$4,KW51,KW51+KV52),"")</f>
        <v>59</v>
      </c>
      <c r="KX52" s="7">
        <f t="shared" ca="1" si="302"/>
        <v>0</v>
      </c>
      <c r="KY52" s="7">
        <f t="shared" ca="1" si="214"/>
        <v>0.29098038402717596</v>
      </c>
      <c r="KZ52" s="7">
        <f t="shared" ca="1" si="215"/>
        <v>0.55517346212667018</v>
      </c>
      <c r="LA52" s="7">
        <f t="shared" ca="1" si="216"/>
        <v>1</v>
      </c>
      <c r="LB52" s="7" t="str">
        <f t="shared" ca="1" si="217"/>
        <v>2</v>
      </c>
      <c r="LC52" s="7">
        <f ca="1">IFERROR(IF(LC51+LB52&gt;LD$4,LC51,LC51+LB52),"")</f>
        <v>60</v>
      </c>
      <c r="LD52" s="7">
        <f t="shared" ca="1" si="303"/>
        <v>0</v>
      </c>
      <c r="LE52" s="7">
        <f t="shared" ca="1" si="218"/>
        <v>0.56576972608463272</v>
      </c>
      <c r="LF52" s="7">
        <f t="shared" ca="1" si="219"/>
        <v>0.28038412006921343</v>
      </c>
      <c r="LG52" s="7">
        <f t="shared" ca="1" si="220"/>
        <v>1</v>
      </c>
      <c r="LH52" s="7" t="str">
        <f t="shared" ca="1" si="221"/>
        <v>2</v>
      </c>
      <c r="LI52" s="7">
        <f ca="1">IFERROR(IF(LI51+LH52&gt;LJ$4,LI51,LI51+LH52),"")</f>
        <v>60</v>
      </c>
      <c r="LJ52" s="7">
        <f t="shared" ca="1" si="304"/>
        <v>0</v>
      </c>
      <c r="LK52" s="7">
        <f t="shared" ca="1" si="222"/>
        <v>0.93311300657262997</v>
      </c>
      <c r="LL52" s="7">
        <f t="shared" ca="1" si="223"/>
        <v>-8.6959160418783821E-2</v>
      </c>
      <c r="LM52" s="7">
        <f t="shared" ca="1" si="224"/>
        <v>0</v>
      </c>
      <c r="LN52" s="7">
        <f t="shared" ca="1" si="225"/>
        <v>0</v>
      </c>
      <c r="LO52" s="7">
        <f ca="1">IFERROR(IF(LO51+LN52&gt;LP$4,LO51,LO51+LN52),"")</f>
        <v>60</v>
      </c>
      <c r="LP52" s="7">
        <f t="shared" ca="1" si="305"/>
        <v>0</v>
      </c>
      <c r="LQ52" s="7">
        <f t="shared" ca="1" si="226"/>
        <v>0.71209702064537983</v>
      </c>
      <c r="LR52" s="7">
        <f t="shared" ca="1" si="227"/>
        <v>0.13405682550846632</v>
      </c>
      <c r="LS52" s="7">
        <f t="shared" ca="1" si="228"/>
        <v>1</v>
      </c>
      <c r="LT52" s="7" t="str">
        <f t="shared" ca="1" si="229"/>
        <v>2</v>
      </c>
      <c r="LU52" s="7">
        <f ca="1">IFERROR(IF(LU51+LT52&gt;LV$4,LU51,LU51+LT52),"")</f>
        <v>60</v>
      </c>
      <c r="LV52" s="7">
        <f t="shared" ca="1" si="306"/>
        <v>0</v>
      </c>
      <c r="LW52" s="7">
        <f t="shared" ca="1" si="230"/>
        <v>0.10170472422856591</v>
      </c>
      <c r="LX52" s="7">
        <f t="shared" ca="1" si="231"/>
        <v>0.74444912192528023</v>
      </c>
      <c r="LY52" s="7">
        <f t="shared" ca="1" si="232"/>
        <v>1</v>
      </c>
      <c r="LZ52" s="7" t="str">
        <f t="shared" ca="1" si="233"/>
        <v>2</v>
      </c>
      <c r="MA52" s="7">
        <f ca="1">IFERROR(IF(MA51+LZ52&gt;MB$4,MA51,MA51+LZ52),"")</f>
        <v>60</v>
      </c>
      <c r="MB52" s="7">
        <f t="shared" ca="1" si="307"/>
        <v>0</v>
      </c>
      <c r="MC52" s="7">
        <f t="shared" ca="1" si="234"/>
        <v>5.8954506277814289E-2</v>
      </c>
      <c r="MD52" s="7">
        <f t="shared" ca="1" si="235"/>
        <v>0.78719933987603186</v>
      </c>
      <c r="ME52" s="7">
        <f t="shared" ca="1" si="236"/>
        <v>1</v>
      </c>
      <c r="MF52" s="7" t="str">
        <f t="shared" ca="1" si="237"/>
        <v>2</v>
      </c>
      <c r="MG52" s="7">
        <f ca="1">IFERROR(IF(MG51+MF52&gt;MH$4,MG51,MG51+MF52),"")</f>
        <v>60</v>
      </c>
      <c r="MH52" s="7">
        <f t="shared" ca="1" si="308"/>
        <v>0</v>
      </c>
      <c r="MI52" s="7">
        <f t="shared" ca="1" si="238"/>
        <v>0.19763412477357334</v>
      </c>
      <c r="MJ52" s="7">
        <f t="shared" ca="1" si="239"/>
        <v>0.64851972138027281</v>
      </c>
      <c r="MK52" s="7">
        <f t="shared" ca="1" si="240"/>
        <v>1</v>
      </c>
      <c r="ML52" s="7" t="str">
        <f t="shared" ca="1" si="241"/>
        <v>2</v>
      </c>
      <c r="MM52" s="7">
        <f ca="1">IFERROR(IF(MM51+ML52&gt;MN$4,MM51,MM51+ML52),"")</f>
        <v>60</v>
      </c>
      <c r="MN52" s="7">
        <f t="shared" ca="1" si="309"/>
        <v>0</v>
      </c>
      <c r="MO52" s="7">
        <f t="shared" ca="1" si="242"/>
        <v>1.8064831066425979E-2</v>
      </c>
      <c r="MP52" s="7">
        <f t="shared" ca="1" si="243"/>
        <v>0.82808901508742017</v>
      </c>
      <c r="MQ52" s="7">
        <f t="shared" ca="1" si="244"/>
        <v>2</v>
      </c>
      <c r="MR52" s="7">
        <f t="shared" ca="1" si="245"/>
        <v>5</v>
      </c>
      <c r="MS52" s="7">
        <f ca="1">IFERROR(IF(MS51+MR52&gt;MT$4,MS51,MS51+MR52),"")</f>
        <v>59</v>
      </c>
      <c r="MT52" s="7">
        <f t="shared" ca="1" si="310"/>
        <v>0</v>
      </c>
      <c r="MU52" s="7">
        <f t="shared" ca="1" si="246"/>
        <v>0.99664752471562279</v>
      </c>
      <c r="MV52" s="7">
        <f t="shared" ca="1" si="247"/>
        <v>-0.15049367856177664</v>
      </c>
      <c r="MW52" s="7">
        <f t="shared" ca="1" si="248"/>
        <v>0</v>
      </c>
      <c r="MX52" s="7">
        <f t="shared" ca="1" si="249"/>
        <v>0</v>
      </c>
      <c r="MY52" s="7">
        <f ca="1">IFERROR(IF(MY51+MX52&gt;MZ$4,MY51,MY51+MX52),"")</f>
        <v>60</v>
      </c>
      <c r="MZ52" s="7">
        <f t="shared" ca="1" si="311"/>
        <v>0</v>
      </c>
      <c r="NA52" s="7">
        <f t="shared" ca="1" si="250"/>
        <v>0.80656064383596848</v>
      </c>
      <c r="NB52" s="7">
        <f t="shared" ca="1" si="251"/>
        <v>3.9593202317877663E-2</v>
      </c>
      <c r="NC52" s="7">
        <f t="shared" ca="1" si="252"/>
        <v>1</v>
      </c>
      <c r="ND52" s="7" t="str">
        <f t="shared" ca="1" si="253"/>
        <v>2</v>
      </c>
      <c r="NE52" s="7">
        <f ca="1">IFERROR(IF(NE51+ND52&gt;NF$4,NE51,NE51+ND52),"")</f>
        <v>60</v>
      </c>
      <c r="NF52" s="7">
        <f t="shared" ca="1" si="312"/>
        <v>0</v>
      </c>
      <c r="NG52" s="7">
        <f t="shared" ca="1" si="254"/>
        <v>0.18072422961028278</v>
      </c>
      <c r="NH52" s="7">
        <f t="shared" ca="1" si="255"/>
        <v>0.66542961654356336</v>
      </c>
      <c r="NI52" s="7">
        <f t="shared" ca="1" si="256"/>
        <v>1</v>
      </c>
      <c r="NJ52" s="7" t="str">
        <f t="shared" ca="1" si="257"/>
        <v>2</v>
      </c>
      <c r="NK52" s="7">
        <f ca="1">IFERROR(IF(NK51+NJ52&gt;NL$4,NK51,NK51+NJ52),"")</f>
        <v>60</v>
      </c>
      <c r="NL52" s="7">
        <f t="shared" ca="1" si="313"/>
        <v>0</v>
      </c>
      <c r="NM52" s="7">
        <f t="shared" ca="1" si="258"/>
        <v>7.3704506565849814E-2</v>
      </c>
      <c r="NN52" s="7">
        <f t="shared" ca="1" si="259"/>
        <v>0.77244933958799633</v>
      </c>
      <c r="NO52" s="7">
        <f t="shared" ca="1" si="260"/>
        <v>1</v>
      </c>
      <c r="NP52" s="7" t="str">
        <f t="shared" ca="1" si="261"/>
        <v>2</v>
      </c>
      <c r="NQ52" s="7">
        <f ca="1">IFERROR(IF(NQ51+NP52&gt;NR$4,NQ51,NQ51+NP52),"")</f>
        <v>59</v>
      </c>
      <c r="NR52" s="7">
        <f t="shared" ca="1" si="314"/>
        <v>0</v>
      </c>
      <c r="NT52">
        <v>50</v>
      </c>
      <c r="NU52" s="7" t="s">
        <v>19</v>
      </c>
      <c r="NV52" s="7" t="str">
        <f t="shared" ca="1" si="16"/>
        <v/>
      </c>
      <c r="NW52" s="7" t="str">
        <f t="shared" ca="1" si="8"/>
        <v/>
      </c>
      <c r="NX52" t="str">
        <f ca="1">IFERROR(VLOOKUP(NT52,$K$3:$AK$568,8,FALSE),"")</f>
        <v/>
      </c>
      <c r="NY52" t="str">
        <f ca="1">IFERROR(VLOOKUP(NT52,$K$3:$AK$568,9,FALSE),"")</f>
        <v/>
      </c>
      <c r="NZ52" s="7" t="str">
        <f ca="1">IFERROR(VLOOKUP(NT52,$K$3:$AK$568,27,FALSE),"")</f>
        <v/>
      </c>
      <c r="OB52">
        <v>50</v>
      </c>
      <c r="OC52" s="7" t="s">
        <v>19</v>
      </c>
      <c r="OD52" t="e">
        <f t="shared" ca="1" si="17"/>
        <v>#N/A</v>
      </c>
      <c r="OE52" s="7" t="str">
        <f t="shared" ca="1" si="18"/>
        <v/>
      </c>
      <c r="OF52" s="7" t="str">
        <f t="shared" ca="1" si="19"/>
        <v/>
      </c>
      <c r="OG52" t="str">
        <f t="shared" ca="1" si="20"/>
        <v/>
      </c>
      <c r="OI52">
        <v>50</v>
      </c>
      <c r="OJ52" s="7" t="s">
        <v>19</v>
      </c>
      <c r="OK52" s="7" t="str">
        <f t="shared" ca="1" si="21"/>
        <v/>
      </c>
      <c r="OL52" s="7" t="str">
        <f t="shared" ca="1" si="22"/>
        <v/>
      </c>
      <c r="OM52" t="str">
        <f ca="1">IFERROR(VLOOKUP(OI52,$L$3:$AK$568,7,FALSE),"")</f>
        <v/>
      </c>
      <c r="ON52" t="str">
        <f ca="1">IFERROR(VLOOKUP(OI52,$L$3:$AK$568,8,FALSE),"")</f>
        <v/>
      </c>
      <c r="OO52" s="7" t="str">
        <f ca="1">IFERROR(VLOOKUP(OI52,$L$3:$AK$568,26,FALSE),"")</f>
        <v/>
      </c>
      <c r="OQ52">
        <v>50</v>
      </c>
      <c r="OR52" s="7" t="s">
        <v>19</v>
      </c>
      <c r="OS52" t="e">
        <f t="shared" ca="1" si="23"/>
        <v>#N/A</v>
      </c>
      <c r="OT52" s="7" t="str">
        <f t="shared" ca="1" si="24"/>
        <v/>
      </c>
      <c r="OU52" s="7" t="str">
        <f t="shared" ca="1" si="25"/>
        <v/>
      </c>
      <c r="OV52" t="str">
        <f t="shared" ca="1" si="26"/>
        <v/>
      </c>
      <c r="OX52">
        <v>50</v>
      </c>
      <c r="OY52" s="7" t="s">
        <v>19</v>
      </c>
      <c r="OZ52" s="7" t="str">
        <f t="shared" ca="1" si="27"/>
        <v/>
      </c>
      <c r="PA52" s="7" t="str">
        <f t="shared" ca="1" si="28"/>
        <v/>
      </c>
      <c r="PB52" t="str">
        <f ca="1">IFERROR(VLOOKUP(OX52,$M$3:$AK$568,6,FALSE),"")</f>
        <v/>
      </c>
      <c r="PC52" t="str">
        <f ca="1">IFERROR(VLOOKUP(OX52,$M$3:$AK$568,7,FALSE),"")</f>
        <v/>
      </c>
      <c r="PD52" s="7" t="str">
        <f ca="1">IFERROR(VLOOKUP(OX52,$M$3:$AK$568,25,FALSE),"")</f>
        <v/>
      </c>
      <c r="PF52">
        <v>50</v>
      </c>
      <c r="PG52" s="7" t="s">
        <v>19</v>
      </c>
      <c r="PH52" t="e">
        <f t="shared" ca="1" si="29"/>
        <v>#N/A</v>
      </c>
      <c r="PI52" s="7" t="str">
        <f t="shared" ca="1" si="30"/>
        <v/>
      </c>
      <c r="PJ52" s="7" t="str">
        <f t="shared" ca="1" si="31"/>
        <v/>
      </c>
      <c r="PK52" t="str">
        <f t="shared" ca="1" si="32"/>
        <v/>
      </c>
      <c r="PM52">
        <v>50</v>
      </c>
      <c r="PN52" s="7" t="s">
        <v>19</v>
      </c>
      <c r="PO52" s="202" t="str">
        <f t="shared" ca="1" si="33"/>
        <v/>
      </c>
      <c r="PP52" s="7" t="str">
        <f t="shared" ca="1" si="34"/>
        <v/>
      </c>
      <c r="PQ52" t="str">
        <f ca="1">IFERROR(VLOOKUP(PM52,$G$325:$R$409,12,FALSE),"")</f>
        <v/>
      </c>
      <c r="PR52" t="e">
        <f ca="1">VLOOKUP(PM52,$G$324:$Q$409,11,FALSE)</f>
        <v>#N/A</v>
      </c>
      <c r="PS52" s="7" t="str">
        <f ca="1">VLOOKUP(PQ52,$R$325:$Y$409,8,FALSE)</f>
        <v>- -</v>
      </c>
      <c r="PT52" s="7">
        <f ca="1">ReSt</f>
        <v>-4</v>
      </c>
      <c r="PU52" s="7" t="e">
        <f t="shared" ca="1" si="35"/>
        <v>#N/A</v>
      </c>
      <c r="PV52" s="7" t="e">
        <f t="shared" ca="1" si="36"/>
        <v>#N/A</v>
      </c>
      <c r="PW52" s="7" t="str">
        <f ca="1">VLOOKUP(PQ52,$R$325:$AK$409,8,FALSE)</f>
        <v>- -</v>
      </c>
      <c r="PX52" s="7"/>
      <c r="PY52">
        <v>50</v>
      </c>
      <c r="PZ52" s="7" t="s">
        <v>19</v>
      </c>
      <c r="QA52" t="str">
        <f t="shared" ca="1" si="37"/>
        <v/>
      </c>
      <c r="QB52" s="7" t="str">
        <f t="shared" ca="1" si="38"/>
        <v/>
      </c>
      <c r="QC52" s="7" t="str">
        <f t="shared" ca="1" si="39"/>
        <v/>
      </c>
      <c r="QD52" t="str">
        <f t="shared" ca="1" si="40"/>
        <v/>
      </c>
      <c r="QF52">
        <v>50</v>
      </c>
      <c r="QG52" s="7" t="s">
        <v>19</v>
      </c>
      <c r="QH52" s="7" t="str">
        <f t="shared" ca="1" si="41"/>
        <v/>
      </c>
      <c r="QI52" s="7" t="e">
        <f t="shared" ca="1" si="42"/>
        <v>#VALUE!</v>
      </c>
      <c r="QJ52" t="e">
        <f t="shared" ca="1" si="43"/>
        <v>#N/A</v>
      </c>
      <c r="QK52" s="7" t="e">
        <f t="shared" ca="1" si="44"/>
        <v>#N/A</v>
      </c>
      <c r="QM52">
        <v>50</v>
      </c>
      <c r="QN52" s="7" t="s">
        <v>19</v>
      </c>
      <c r="QO52" t="str">
        <f t="shared" ca="1" si="45"/>
        <v/>
      </c>
      <c r="QP52" s="7" t="str">
        <f t="shared" ca="1" si="46"/>
        <v/>
      </c>
      <c r="QQ52" t="str">
        <f t="shared" ca="1" si="47"/>
        <v/>
      </c>
    </row>
    <row r="53" spans="1:459" x14ac:dyDescent="0.25">
      <c r="A53" s="240" t="str">
        <f>IF('Character Sheet'!$B$4="Creature","N","Y")</f>
        <v>Y</v>
      </c>
      <c r="C53" s="75"/>
      <c r="D53" s="70">
        <f t="shared" ca="1" si="322"/>
        <v>6</v>
      </c>
      <c r="F53" s="75"/>
      <c r="G53" s="76"/>
      <c r="I53" s="75" t="s">
        <v>1812</v>
      </c>
      <c r="J53" s="85"/>
      <c r="K53" s="85">
        <f t="shared" ca="1" si="9"/>
        <v>4</v>
      </c>
      <c r="L53" s="85">
        <f t="shared" ca="1" si="316"/>
        <v>0</v>
      </c>
      <c r="M53" s="70">
        <f t="shared" ca="1" si="321"/>
        <v>4</v>
      </c>
      <c r="O53" s="222">
        <f t="shared" ca="1" si="12"/>
        <v>7</v>
      </c>
      <c r="Q53" s="7" t="s">
        <v>1696</v>
      </c>
      <c r="R53" s="9" t="s">
        <v>1355</v>
      </c>
      <c r="S53" s="9" t="str">
        <f t="shared" si="323"/>
        <v>Greater Hafted</v>
      </c>
      <c r="T53" s="61" t="str">
        <f>SUBSTITUTE(IFERROR(IFERROR(VLOOKUP(R53,'[1]Skill Statistics'!$A$3:$C$513,2,FALSE),VLOOKUP(Q53,'[1]Skill Statistics'!$A$3:$C$513,2,FALSE)),T52),"R*","ReSt")</f>
        <v>Ag/St</v>
      </c>
      <c r="U53" s="61" t="str">
        <f>IFERROR(IFERROR(VLOOKUP(R53,'[1]Skill Statistics'!$A$3:$C$513,3,FALSE),VLOOKUP(Q53,'[1]Skill Statistics'!$A$3:$C$513,3,FALSE)),U52)</f>
        <v>St</v>
      </c>
      <c r="V53" s="61" t="str">
        <f ca="1">IF(ISNUMBER(SEARCH("Category",R53)),"- -",IFERROR(IFERROR(VLOOKUP(Q53,[1]Professions!$A$4:$AM$288,MATCH(Profession,[1]Professions!$A$1:$AM$1,0),FALSE),VLOOKUP(Q53,Calculations!$B$91:$I$95,8,FALSE)),"- -"))</f>
        <v>3 / 4</v>
      </c>
      <c r="W53" s="60">
        <f t="shared" ca="1" si="13"/>
        <v>1</v>
      </c>
      <c r="X53" s="7">
        <f ca="1">IFERROR(VLOOKUP(R53,$BS$6:$NR$519,MATCH(ActualLevel,$BS$3:$NR$3,0),FALSE),"- -")</f>
        <v>7</v>
      </c>
      <c r="Y53" s="7">
        <f t="shared" ca="1" si="320"/>
        <v>8</v>
      </c>
      <c r="Z53" s="7">
        <f ca="1">IFERROR(VLOOKUP(Y53,Charts!$BQ$2:$BR$52,2,FALSE),"- -")</f>
        <v>40</v>
      </c>
      <c r="AA53" s="7">
        <f t="shared" ca="1" si="51"/>
        <v>11</v>
      </c>
      <c r="AB53" s="7">
        <f t="shared" ca="1" si="317"/>
        <v>8</v>
      </c>
      <c r="AC53" s="7"/>
      <c r="AD53" s="7"/>
      <c r="AE53" s="7"/>
      <c r="AF53" s="7"/>
      <c r="AG53" s="7"/>
      <c r="AH53" s="43"/>
      <c r="AI53" s="7"/>
      <c r="AJ53" s="7"/>
      <c r="AK53" s="7">
        <f t="shared" ca="1" si="52"/>
        <v>59</v>
      </c>
      <c r="AL53" s="7"/>
      <c r="AM53" s="69">
        <f>IFERROR(VLOOKUP(R53,'[1]Skill Statistics'!$A$3:$AN$513,MATCH(Profession,'[1]Skill Statistics'!$A$2:$AN$2,0),FALSE),0)</f>
        <v>1</v>
      </c>
      <c r="AN53" s="85">
        <f>IFERROR(VLOOKUP(Q53,'[1]Skill Statistics'!$A$3:$BK$513,MATCH(Archetype,'[1]Skill Statistics'!$A$2:$BK$2,0),FALSE),0)</f>
        <v>0</v>
      </c>
      <c r="AO53" s="85">
        <f>IFERROR(VLOOKUP(Q53,'[1]Skill Statistics'!$A$3:$BB$513,MATCH(Race,'[1]Skill Statistics'!$A$2:$BB$2,0),FALSE),0)</f>
        <v>0</v>
      </c>
      <c r="AP53" s="85">
        <f t="shared" ca="1" si="14"/>
        <v>1.1000000000000001</v>
      </c>
      <c r="AQ53" s="70"/>
      <c r="AS53" s="69" t="str">
        <f>IFERROR(VLOOKUP(Q53,'[1]Professional Skills'!$A$4:$AM$288,MATCH(Profession,'[1]Professional Skills'!$A$3:$AM$3,0),FALSE),"- -")</f>
        <v>x</v>
      </c>
      <c r="AT53" t="s">
        <v>1812</v>
      </c>
      <c r="AU53" s="7" t="str">
        <f t="shared" si="319"/>
        <v/>
      </c>
      <c r="AV53" s="7">
        <f t="shared" ca="1" si="318"/>
        <v>0</v>
      </c>
      <c r="AW53" t="str">
        <f t="shared" si="55"/>
        <v/>
      </c>
      <c r="AX53" t="str">
        <f>IFERROR(_xlfn.RANK.EQ(AW53,$AW$5:$AW$568),"")</f>
        <v/>
      </c>
      <c r="AY53">
        <f t="shared" ca="1" si="3"/>
        <v>0.7161206882775546</v>
      </c>
      <c r="AZ53" s="70" t="str">
        <f t="shared" ca="1" si="53"/>
        <v>x</v>
      </c>
      <c r="BB53" s="69">
        <f>IFERROR(IF(Q53="Language",VLOOKUP(R53,[1]Cultures!$B$4:$N$218,MATCH(Culture,[1]Cultures!$B$3:$N$3,0),FALSE),VLOOKUP(Q53,[1]Cultures!$B$4:$O$212,MATCH(Culture,[1]Cultures!$B$3:$O$3,0),FALSE)),"- -")</f>
        <v>1</v>
      </c>
      <c r="BC53" t="s">
        <v>1812</v>
      </c>
      <c r="BD53">
        <f t="shared" ca="1" si="315"/>
        <v>0.50857269763232715</v>
      </c>
      <c r="BE53">
        <f t="shared" ca="1" si="262"/>
        <v>2.6085726976323271</v>
      </c>
      <c r="BH53">
        <f t="shared" ca="1" si="324"/>
        <v>1</v>
      </c>
      <c r="BI53" s="7">
        <f t="shared" ca="1" si="54"/>
        <v>1</v>
      </c>
      <c r="BJ53" s="7"/>
      <c r="BK53" s="7"/>
      <c r="BL53" s="70">
        <f t="shared" ca="1" si="6"/>
        <v>1</v>
      </c>
      <c r="BN53" s="69">
        <f ca="1">IFERROR(VLOOKUP(V53,Charts!$BT$2:$BV$14,3,FALSE),"- -")</f>
        <v>0.69230769230769229</v>
      </c>
      <c r="BO53" s="85">
        <f t="shared" ca="1" si="15"/>
        <v>4.1083254357339136</v>
      </c>
      <c r="BP53" s="70">
        <f t="shared" ca="1" si="263"/>
        <v>7</v>
      </c>
      <c r="BR53" s="7">
        <v>48</v>
      </c>
      <c r="BS53" s="9" t="str">
        <f ca="1">VLOOKUP(BR53,$O$3:$R$568,4,FALSE)</f>
        <v>Surface Vehicle Technics</v>
      </c>
      <c r="BT53" s="7" t="str">
        <f ca="1">VLOOKUP(BS53,$R$3:$V$568,5,FALSE)</f>
        <v>5 / 7</v>
      </c>
      <c r="BU53" s="7">
        <f ca="1">VLOOKUP(BT53,Charts!$BT$2:$BV$14,3,FALSE)</f>
        <v>0.46153846153846156</v>
      </c>
      <c r="BV53" s="7" t="str">
        <f t="shared" ca="1" si="56"/>
        <v>5</v>
      </c>
      <c r="BW53" s="7" t="str">
        <f t="shared" ca="1" si="57"/>
        <v>7</v>
      </c>
      <c r="BY53" s="7">
        <f t="shared" ca="1" si="58"/>
        <v>5.1727145676279784E-2</v>
      </c>
      <c r="BZ53" s="7">
        <f t="shared" ca="1" si="59"/>
        <v>0.40981131586218178</v>
      </c>
      <c r="CA53" s="7">
        <f t="shared" ca="1" si="60"/>
        <v>1</v>
      </c>
      <c r="CB53" s="7" t="str">
        <f t="shared" ca="1" si="61"/>
        <v>5</v>
      </c>
      <c r="CC53" s="7">
        <f ca="1">IFERROR(IF(CC52+CB53&gt;CD$4,CC52,CC52+CB53),"")</f>
        <v>38</v>
      </c>
      <c r="CD53" s="7">
        <f t="shared" ca="1" si="264"/>
        <v>0</v>
      </c>
      <c r="CE53" s="7">
        <f t="shared" ca="1" si="62"/>
        <v>0.15594419686817496</v>
      </c>
      <c r="CF53" s="7">
        <f t="shared" ca="1" si="63"/>
        <v>0.30559426467028661</v>
      </c>
      <c r="CG53" s="7">
        <f t="shared" ca="1" si="64"/>
        <v>1</v>
      </c>
      <c r="CH53" s="7" t="str">
        <f t="shared" ca="1" si="65"/>
        <v>5</v>
      </c>
      <c r="CI53" s="7">
        <f ca="1">IFERROR(IF(CI52+CH53&gt;CJ$4,CI52,CI52+CH53),"")</f>
        <v>60</v>
      </c>
      <c r="CJ53" s="7">
        <f t="shared" ca="1" si="265"/>
        <v>0</v>
      </c>
      <c r="CK53" s="7">
        <f t="shared" ca="1" si="66"/>
        <v>0.4517032698734309</v>
      </c>
      <c r="CL53" s="7">
        <f t="shared" ca="1" si="67"/>
        <v>9.8351916650306626E-3</v>
      </c>
      <c r="CM53" s="7">
        <f t="shared" ca="1" si="68"/>
        <v>1</v>
      </c>
      <c r="CN53" s="7" t="str">
        <f t="shared" ca="1" si="69"/>
        <v>5</v>
      </c>
      <c r="CO53" s="7">
        <f ca="1">IFERROR(IF(CO52+CN53&gt;CP$4,CO52,CO52+CN53),"")</f>
        <v>60</v>
      </c>
      <c r="CP53" s="7">
        <f t="shared" ca="1" si="266"/>
        <v>0</v>
      </c>
      <c r="CQ53" s="7">
        <f t="shared" ca="1" si="70"/>
        <v>0.90017971930430374</v>
      </c>
      <c r="CR53" s="7">
        <f t="shared" ca="1" si="71"/>
        <v>-0.43864125776584217</v>
      </c>
      <c r="CS53" s="7">
        <f t="shared" ca="1" si="72"/>
        <v>0</v>
      </c>
      <c r="CT53" s="7">
        <f t="shared" ca="1" si="73"/>
        <v>0</v>
      </c>
      <c r="CU53" s="7">
        <f ca="1">IFERROR(IF(CU52+CT53&gt;CV$4,CU52,CU52+CT53),"")</f>
        <v>60</v>
      </c>
      <c r="CV53" s="7">
        <f t="shared" ca="1" si="267"/>
        <v>0</v>
      </c>
      <c r="CW53" s="7">
        <f t="shared" ca="1" si="74"/>
        <v>0.47416445844273369</v>
      </c>
      <c r="CX53" s="7">
        <f t="shared" ca="1" si="75"/>
        <v>-1.262599690427213E-2</v>
      </c>
      <c r="CY53" s="7">
        <f t="shared" ca="1" si="76"/>
        <v>0</v>
      </c>
      <c r="CZ53" s="7">
        <f t="shared" ca="1" si="77"/>
        <v>0</v>
      </c>
      <c r="DA53" s="7">
        <f ca="1">IFERROR(IF(DA52+CZ53&gt;DB$4,DA52,DA52+CZ53),"")</f>
        <v>60</v>
      </c>
      <c r="DB53" s="7">
        <f t="shared" ca="1" si="268"/>
        <v>0</v>
      </c>
      <c r="DC53" s="7">
        <f t="shared" ca="1" si="78"/>
        <v>0.8747136103424954</v>
      </c>
      <c r="DD53" s="7">
        <f t="shared" ca="1" si="79"/>
        <v>-0.41317514880403383</v>
      </c>
      <c r="DE53" s="7">
        <f t="shared" ca="1" si="80"/>
        <v>0</v>
      </c>
      <c r="DF53" s="7">
        <f t="shared" ca="1" si="81"/>
        <v>0</v>
      </c>
      <c r="DG53" s="7">
        <f ca="1">IFERROR(IF(DG52+DF53&gt;DH$4,DG52,DG52+DF53),"")</f>
        <v>60</v>
      </c>
      <c r="DH53" s="7">
        <f t="shared" ca="1" si="269"/>
        <v>0</v>
      </c>
      <c r="DI53" s="7">
        <f t="shared" ca="1" si="82"/>
        <v>0.50405231717464882</v>
      </c>
      <c r="DJ53" s="7">
        <f t="shared" ca="1" si="83"/>
        <v>-4.2513855636187259E-2</v>
      </c>
      <c r="DK53" s="7">
        <f t="shared" ca="1" si="84"/>
        <v>0</v>
      </c>
      <c r="DL53" s="7">
        <f t="shared" ca="1" si="85"/>
        <v>0</v>
      </c>
      <c r="DM53" s="7">
        <f ca="1">IFERROR(IF(DM52+DL53&gt;DN$4,DM52,DM52+DL53),"")</f>
        <v>60</v>
      </c>
      <c r="DN53" s="7">
        <f t="shared" ca="1" si="270"/>
        <v>0</v>
      </c>
      <c r="DO53" s="7">
        <f t="shared" ca="1" si="86"/>
        <v>0.25670633097705997</v>
      </c>
      <c r="DP53" s="7">
        <f t="shared" ca="1" si="87"/>
        <v>0.20483213056140159</v>
      </c>
      <c r="DQ53" s="7">
        <f t="shared" ca="1" si="88"/>
        <v>1</v>
      </c>
      <c r="DR53" s="7" t="str">
        <f t="shared" ca="1" si="89"/>
        <v>5</v>
      </c>
      <c r="DS53" s="7">
        <f ca="1">IFERROR(IF(DS52+DR53&gt;DT$4,DS52,DS52+DR53),"")</f>
        <v>60</v>
      </c>
      <c r="DT53" s="7">
        <f t="shared" ca="1" si="271"/>
        <v>0</v>
      </c>
      <c r="DU53" s="7">
        <f t="shared" ca="1" si="90"/>
        <v>9.5581708181829095E-2</v>
      </c>
      <c r="DV53" s="7">
        <f t="shared" ca="1" si="91"/>
        <v>0.36595675335663247</v>
      </c>
      <c r="DW53" s="7">
        <f t="shared" ca="1" si="92"/>
        <v>1</v>
      </c>
      <c r="DX53" s="7" t="str">
        <f t="shared" ca="1" si="93"/>
        <v>5</v>
      </c>
      <c r="DY53" s="7">
        <f ca="1">IFERROR(IF(DY52+DX53&gt;DZ$4,DY52,DY52+DX53),"")</f>
        <v>59</v>
      </c>
      <c r="DZ53" s="7">
        <f t="shared" ca="1" si="272"/>
        <v>0</v>
      </c>
      <c r="EA53" s="7">
        <f t="shared" ca="1" si="94"/>
        <v>0.83502526771132024</v>
      </c>
      <c r="EB53" s="7">
        <f t="shared" ca="1" si="95"/>
        <v>-0.37348680617285868</v>
      </c>
      <c r="EC53" s="7">
        <f t="shared" ca="1" si="96"/>
        <v>0</v>
      </c>
      <c r="ED53" s="7">
        <f t="shared" ca="1" si="97"/>
        <v>0</v>
      </c>
      <c r="EE53" s="7">
        <f ca="1">IFERROR(IF(EE52+ED53&gt;EF$4,EE52,EE52+ED53),"")</f>
        <v>60</v>
      </c>
      <c r="EF53" s="7">
        <f t="shared" ca="1" si="273"/>
        <v>0</v>
      </c>
      <c r="EG53" s="7">
        <f t="shared" ca="1" si="98"/>
        <v>0.82828458366642299</v>
      </c>
      <c r="EH53" s="7">
        <f t="shared" ca="1" si="99"/>
        <v>-0.36674612212796143</v>
      </c>
      <c r="EI53" s="7">
        <f t="shared" ca="1" si="100"/>
        <v>0</v>
      </c>
      <c r="EJ53" s="7">
        <f t="shared" ca="1" si="101"/>
        <v>0</v>
      </c>
      <c r="EK53" s="7">
        <f ca="1">IFERROR(IF(EK52+EJ53&gt;EL$4,EK52,EK52+EJ53),"")</f>
        <v>60</v>
      </c>
      <c r="EL53" s="7">
        <f t="shared" ca="1" si="274"/>
        <v>0</v>
      </c>
      <c r="EM53" s="7">
        <f t="shared" ca="1" si="102"/>
        <v>0.53833798978312752</v>
      </c>
      <c r="EN53" s="7">
        <f t="shared" ca="1" si="103"/>
        <v>-7.679952824466596E-2</v>
      </c>
      <c r="EO53" s="7">
        <f t="shared" ca="1" si="104"/>
        <v>0</v>
      </c>
      <c r="EP53" s="7">
        <f t="shared" ca="1" si="105"/>
        <v>0</v>
      </c>
      <c r="EQ53" s="7">
        <f ca="1">IFERROR(IF(EQ52+EP53&gt;ER$4,EQ52,EQ52+EP53),"")</f>
        <v>60</v>
      </c>
      <c r="ER53" s="7">
        <f t="shared" ca="1" si="275"/>
        <v>0</v>
      </c>
      <c r="ES53" s="7">
        <f t="shared" ca="1" si="106"/>
        <v>0.50390344441002777</v>
      </c>
      <c r="ET53" s="7">
        <f t="shared" ca="1" si="107"/>
        <v>-4.2364982871566204E-2</v>
      </c>
      <c r="EU53" s="7">
        <f t="shared" ca="1" si="108"/>
        <v>0</v>
      </c>
      <c r="EV53" s="7">
        <f t="shared" ca="1" si="109"/>
        <v>0</v>
      </c>
      <c r="EW53" s="7">
        <f ca="1">IFERROR(IF(EW52+EV53&gt;EX$4,EW52,EW52+EV53),"")</f>
        <v>60</v>
      </c>
      <c r="EX53" s="7">
        <f t="shared" ca="1" si="276"/>
        <v>0</v>
      </c>
      <c r="EY53" s="7">
        <f t="shared" ca="1" si="110"/>
        <v>0.57998792838725344</v>
      </c>
      <c r="EZ53" s="7">
        <f t="shared" ca="1" si="111"/>
        <v>-0.11844946684879187</v>
      </c>
      <c r="FA53" s="7">
        <f t="shared" ca="1" si="112"/>
        <v>0</v>
      </c>
      <c r="FB53" s="7">
        <f t="shared" ca="1" si="113"/>
        <v>0</v>
      </c>
      <c r="FC53" s="7">
        <f ca="1">IFERROR(IF(FC52+FB53&gt;FD$4,FC52,FC52+FB53),"")</f>
        <v>60</v>
      </c>
      <c r="FD53" s="7">
        <f t="shared" ca="1" si="277"/>
        <v>0</v>
      </c>
      <c r="FE53" s="7">
        <f t="shared" ca="1" si="114"/>
        <v>0.89539864332471897</v>
      </c>
      <c r="FF53" s="7">
        <f t="shared" ca="1" si="115"/>
        <v>-0.4338601817862574</v>
      </c>
      <c r="FG53" s="7">
        <f t="shared" ca="1" si="116"/>
        <v>0</v>
      </c>
      <c r="FH53" s="7">
        <f t="shared" ca="1" si="117"/>
        <v>0</v>
      </c>
      <c r="FI53" s="7">
        <f ca="1">IFERROR(IF(FI52+FH53&gt;FJ$4,FI52,FI52+FH53),"")</f>
        <v>60</v>
      </c>
      <c r="FJ53" s="7">
        <f t="shared" ca="1" si="278"/>
        <v>0</v>
      </c>
      <c r="FK53" s="7">
        <f t="shared" ca="1" si="118"/>
        <v>0.85030485724086136</v>
      </c>
      <c r="FL53" s="7">
        <f t="shared" ca="1" si="119"/>
        <v>-0.38876639570239979</v>
      </c>
      <c r="FM53" s="7">
        <f t="shared" ca="1" si="120"/>
        <v>0</v>
      </c>
      <c r="FN53" s="7">
        <f t="shared" ca="1" si="121"/>
        <v>0</v>
      </c>
      <c r="FO53" s="7">
        <f ca="1">IFERROR(IF(FO52+FN53&gt;FP$4,FO52,FO52+FN53),"")</f>
        <v>60</v>
      </c>
      <c r="FP53" s="7">
        <f t="shared" ca="1" si="279"/>
        <v>0</v>
      </c>
      <c r="FQ53" s="7">
        <f t="shared" ca="1" si="122"/>
        <v>0.92701208272455704</v>
      </c>
      <c r="FR53" s="7">
        <f t="shared" ca="1" si="123"/>
        <v>-0.46547362118609548</v>
      </c>
      <c r="FS53" s="7">
        <f t="shared" ca="1" si="124"/>
        <v>0</v>
      </c>
      <c r="FT53" s="7">
        <f t="shared" ca="1" si="125"/>
        <v>0</v>
      </c>
      <c r="FU53" s="7">
        <f ca="1">IFERROR(IF(FU52+FT53&gt;FV$4,FU52,FU52+FT53),"")</f>
        <v>60</v>
      </c>
      <c r="FV53" s="7">
        <f t="shared" ca="1" si="280"/>
        <v>0</v>
      </c>
      <c r="FW53" s="7">
        <f t="shared" ca="1" si="126"/>
        <v>0.53194988775100993</v>
      </c>
      <c r="FX53" s="7">
        <f t="shared" ca="1" si="127"/>
        <v>-7.0411426212548367E-2</v>
      </c>
      <c r="FY53" s="7">
        <f t="shared" ca="1" si="128"/>
        <v>0</v>
      </c>
      <c r="FZ53" s="7">
        <f t="shared" ca="1" si="129"/>
        <v>0</v>
      </c>
      <c r="GA53" s="7">
        <f ca="1">IFERROR(IF(GA52+FZ53&gt;GB$4,GA52,GA52+FZ53),"")</f>
        <v>59</v>
      </c>
      <c r="GB53" s="7">
        <f t="shared" ca="1" si="281"/>
        <v>0</v>
      </c>
      <c r="GC53" s="7">
        <f t="shared" ca="1" si="130"/>
        <v>3.4283083318538354E-2</v>
      </c>
      <c r="GD53" s="7">
        <f t="shared" ca="1" si="131"/>
        <v>0.42725537821992321</v>
      </c>
      <c r="GE53" s="7">
        <f t="shared" ca="1" si="132"/>
        <v>1</v>
      </c>
      <c r="GF53" s="7" t="str">
        <f t="shared" ca="1" si="133"/>
        <v>5</v>
      </c>
      <c r="GG53" s="7">
        <f ca="1">IFERROR(IF(GG52+GF53&gt;GH$4,GG52,GG52+GF53),"")</f>
        <v>60</v>
      </c>
      <c r="GH53" s="7">
        <f t="shared" ca="1" si="282"/>
        <v>0</v>
      </c>
      <c r="GI53" s="7">
        <f t="shared" ca="1" si="134"/>
        <v>0.98929550800399246</v>
      </c>
      <c r="GJ53" s="7">
        <f t="shared" ca="1" si="135"/>
        <v>-0.5277570464655309</v>
      </c>
      <c r="GK53" s="7">
        <f t="shared" ca="1" si="136"/>
        <v>0</v>
      </c>
      <c r="GL53" s="7">
        <f t="shared" ca="1" si="137"/>
        <v>0</v>
      </c>
      <c r="GM53" s="7">
        <f ca="1">IFERROR(IF(GM52+GL53&gt;GN$4,GM52,GM52+GL53),"")</f>
        <v>60</v>
      </c>
      <c r="GN53" s="7">
        <f t="shared" ca="1" si="283"/>
        <v>0</v>
      </c>
      <c r="GO53" s="7">
        <f t="shared" ca="1" si="138"/>
        <v>0.71675787425841575</v>
      </c>
      <c r="GP53" s="7">
        <f t="shared" ca="1" si="139"/>
        <v>-0.25521941271995419</v>
      </c>
      <c r="GQ53" s="7">
        <f t="shared" ca="1" si="140"/>
        <v>0</v>
      </c>
      <c r="GR53" s="7">
        <f t="shared" ca="1" si="141"/>
        <v>0</v>
      </c>
      <c r="GS53" s="7">
        <f ca="1">IFERROR(IF(GS52+GR53&gt;GT$4,GS52,GS52+GR53),"")</f>
        <v>60</v>
      </c>
      <c r="GT53" s="7">
        <f t="shared" ca="1" si="284"/>
        <v>0</v>
      </c>
      <c r="GU53" s="7">
        <f t="shared" ca="1" si="142"/>
        <v>0.58789164211677503</v>
      </c>
      <c r="GV53" s="7">
        <f t="shared" ca="1" si="143"/>
        <v>-0.12635318057831346</v>
      </c>
      <c r="GW53" s="7">
        <f t="shared" ca="1" si="144"/>
        <v>0</v>
      </c>
      <c r="GX53" s="7">
        <f t="shared" ca="1" si="145"/>
        <v>0</v>
      </c>
      <c r="GY53" s="7">
        <f ca="1">IFERROR(IF(GY52+GX53&gt;GZ$4,GY52,GY52+GX53),"")</f>
        <v>60</v>
      </c>
      <c r="GZ53" s="7">
        <f t="shared" ca="1" si="285"/>
        <v>0</v>
      </c>
      <c r="HA53" s="7">
        <f t="shared" ca="1" si="146"/>
        <v>0.22971338968317023</v>
      </c>
      <c r="HB53" s="7">
        <f t="shared" ca="1" si="147"/>
        <v>0.23182507185529133</v>
      </c>
      <c r="HC53" s="7">
        <f t="shared" ca="1" si="148"/>
        <v>1</v>
      </c>
      <c r="HD53" s="7" t="str">
        <f t="shared" ca="1" si="149"/>
        <v>5</v>
      </c>
      <c r="HE53" s="7">
        <f ca="1">IFERROR(IF(HE52+HD53&gt;HF$4,HE52,HE52+HD53),"")</f>
        <v>60</v>
      </c>
      <c r="HF53" s="7">
        <f t="shared" ca="1" si="286"/>
        <v>0</v>
      </c>
      <c r="HG53" s="7">
        <f t="shared" ca="1" si="150"/>
        <v>0.74159435063454837</v>
      </c>
      <c r="HH53" s="7">
        <f t="shared" ca="1" si="151"/>
        <v>-0.28005588909608681</v>
      </c>
      <c r="HI53" s="7">
        <f t="shared" ca="1" si="152"/>
        <v>0</v>
      </c>
      <c r="HJ53" s="7">
        <f t="shared" ca="1" si="153"/>
        <v>0</v>
      </c>
      <c r="HK53" s="7">
        <f ca="1">IFERROR(IF(HK52+HJ53&gt;HL$4,HK52,HK52+HJ53),"")</f>
        <v>60</v>
      </c>
      <c r="HL53" s="7">
        <f t="shared" ca="1" si="287"/>
        <v>0</v>
      </c>
      <c r="HM53" s="7">
        <f t="shared" ca="1" si="154"/>
        <v>0.67440273658886563</v>
      </c>
      <c r="HN53" s="7">
        <f t="shared" ca="1" si="155"/>
        <v>-0.21286427505040406</v>
      </c>
      <c r="HO53" s="7">
        <f t="shared" ca="1" si="156"/>
        <v>0</v>
      </c>
      <c r="HP53" s="7">
        <f t="shared" ca="1" si="157"/>
        <v>0</v>
      </c>
      <c r="HQ53" s="7">
        <f ca="1">IFERROR(IF(HQ52+HP53&gt;HR$4,HQ52,HQ52+HP53),"")</f>
        <v>60</v>
      </c>
      <c r="HR53" s="7">
        <f t="shared" ca="1" si="288"/>
        <v>0</v>
      </c>
      <c r="HS53" s="7">
        <f t="shared" ca="1" si="158"/>
        <v>0.34889234352932885</v>
      </c>
      <c r="HT53" s="7">
        <f t="shared" ca="1" si="159"/>
        <v>0.11264611800913271</v>
      </c>
      <c r="HU53" s="7">
        <f t="shared" ca="1" si="160"/>
        <v>1</v>
      </c>
      <c r="HV53" s="7" t="str">
        <f t="shared" ca="1" si="161"/>
        <v>5</v>
      </c>
      <c r="HW53" s="7">
        <f ca="1">IFERROR(IF(HW52+HV53&gt;HX$4,HW52,HW52+HV53),"")</f>
        <v>60</v>
      </c>
      <c r="HX53" s="7">
        <f t="shared" ca="1" si="289"/>
        <v>0</v>
      </c>
      <c r="HY53" s="7">
        <f t="shared" ca="1" si="162"/>
        <v>0.1621405023678808</v>
      </c>
      <c r="HZ53" s="7">
        <f t="shared" ca="1" si="163"/>
        <v>0.29939795917058076</v>
      </c>
      <c r="IA53" s="7">
        <f t="shared" ca="1" si="164"/>
        <v>1</v>
      </c>
      <c r="IB53" s="7" t="str">
        <f t="shared" ca="1" si="165"/>
        <v>5</v>
      </c>
      <c r="IC53" s="7">
        <f ca="1">IFERROR(IF(IC52+IB53&gt;ID$4,IC52,IC52+IB53),"")</f>
        <v>60</v>
      </c>
      <c r="ID53" s="7">
        <f t="shared" ca="1" si="290"/>
        <v>0</v>
      </c>
      <c r="IE53" s="7">
        <f t="shared" ca="1" si="166"/>
        <v>0.26554484595574113</v>
      </c>
      <c r="IF53" s="7">
        <f t="shared" ca="1" si="167"/>
        <v>0.19599361558272044</v>
      </c>
      <c r="IG53" s="7">
        <f t="shared" ca="1" si="168"/>
        <v>1</v>
      </c>
      <c r="IH53" s="7" t="str">
        <f t="shared" ca="1" si="169"/>
        <v>5</v>
      </c>
      <c r="II53" s="7">
        <f ca="1">IFERROR(IF(II52+IH53&gt;IJ$4,II52,II52+IH53),"")</f>
        <v>60</v>
      </c>
      <c r="IJ53" s="7">
        <f t="shared" ca="1" si="291"/>
        <v>0</v>
      </c>
      <c r="IK53" s="7">
        <f t="shared" ca="1" si="170"/>
        <v>0.73795127167304808</v>
      </c>
      <c r="IL53" s="7">
        <f t="shared" ca="1" si="171"/>
        <v>-0.27641281013458652</v>
      </c>
      <c r="IM53" s="7">
        <f t="shared" ca="1" si="172"/>
        <v>0</v>
      </c>
      <c r="IN53" s="7">
        <f t="shared" ca="1" si="173"/>
        <v>0</v>
      </c>
      <c r="IO53" s="7">
        <f ca="1">IFERROR(IF(IO52+IN53&gt;IP$4,IO52,IO52+IN53),"")</f>
        <v>60</v>
      </c>
      <c r="IP53" s="7">
        <f t="shared" ca="1" si="292"/>
        <v>0</v>
      </c>
      <c r="IQ53" s="7">
        <f t="shared" ca="1" si="174"/>
        <v>0.56011748873185918</v>
      </c>
      <c r="IR53" s="7">
        <f t="shared" ca="1" si="175"/>
        <v>-9.8579027193397617E-2</v>
      </c>
      <c r="IS53" s="7">
        <f t="shared" ca="1" si="176"/>
        <v>0</v>
      </c>
      <c r="IT53" s="7">
        <f t="shared" ca="1" si="177"/>
        <v>0</v>
      </c>
      <c r="IU53" s="7">
        <f ca="1">IFERROR(IF(IU52+IT53&gt;IV$4,IU52,IU52+IT53),"")</f>
        <v>60</v>
      </c>
      <c r="IV53" s="7">
        <f t="shared" ca="1" si="293"/>
        <v>0</v>
      </c>
      <c r="IW53" s="7">
        <f t="shared" ca="1" si="178"/>
        <v>0.25012944414737082</v>
      </c>
      <c r="IX53" s="7">
        <f t="shared" ca="1" si="179"/>
        <v>0.21140901739109075</v>
      </c>
      <c r="IY53" s="7">
        <f t="shared" ca="1" si="180"/>
        <v>1</v>
      </c>
      <c r="IZ53" s="7" t="str">
        <f t="shared" ca="1" si="181"/>
        <v>5</v>
      </c>
      <c r="JA53" s="7">
        <f ca="1">IFERROR(IF(JA52+IZ53&gt;JB$4,JA52,JA52+IZ53),"")</f>
        <v>60</v>
      </c>
      <c r="JB53" s="7">
        <f t="shared" ca="1" si="294"/>
        <v>0</v>
      </c>
      <c r="JC53" s="7">
        <f t="shared" ca="1" si="182"/>
        <v>0.65839739855877666</v>
      </c>
      <c r="JD53" s="7">
        <f t="shared" ca="1" si="183"/>
        <v>-0.19685893702031509</v>
      </c>
      <c r="JE53" s="7">
        <f t="shared" ca="1" si="184"/>
        <v>0</v>
      </c>
      <c r="JF53" s="7">
        <f t="shared" ca="1" si="185"/>
        <v>0</v>
      </c>
      <c r="JG53" s="7">
        <f ca="1">IFERROR(IF(JG52+JF53&gt;JH$4,JG52,JG52+JF53),"")</f>
        <v>60</v>
      </c>
      <c r="JH53" s="7">
        <f t="shared" ca="1" si="295"/>
        <v>0</v>
      </c>
      <c r="JI53" s="7">
        <f t="shared" ca="1" si="186"/>
        <v>0.59770748555942999</v>
      </c>
      <c r="JJ53" s="7">
        <f t="shared" ca="1" si="187"/>
        <v>-0.13616902402096842</v>
      </c>
      <c r="JK53" s="7">
        <f t="shared" ca="1" si="188"/>
        <v>0</v>
      </c>
      <c r="JL53" s="7">
        <f t="shared" ca="1" si="189"/>
        <v>0</v>
      </c>
      <c r="JM53" s="7">
        <f ca="1">IFERROR(IF(JM52+JL53&gt;JN$4,JM52,JM52+JL53),"")</f>
        <v>60</v>
      </c>
      <c r="JN53" s="7">
        <f t="shared" ca="1" si="296"/>
        <v>0</v>
      </c>
      <c r="JO53" s="7">
        <f t="shared" ca="1" si="190"/>
        <v>0.31939777438694261</v>
      </c>
      <c r="JP53" s="7">
        <f t="shared" ca="1" si="191"/>
        <v>0.14214068715151895</v>
      </c>
      <c r="JQ53" s="7">
        <f t="shared" ca="1" si="192"/>
        <v>1</v>
      </c>
      <c r="JR53" s="7" t="str">
        <f t="shared" ca="1" si="193"/>
        <v>5</v>
      </c>
      <c r="JS53" s="7">
        <f ca="1">IFERROR(IF(JS52+JR53&gt;JT$4,JS52,JS52+JR53),"")</f>
        <v>60</v>
      </c>
      <c r="JT53" s="7">
        <f t="shared" ca="1" si="297"/>
        <v>0</v>
      </c>
      <c r="JU53" s="7">
        <f t="shared" ca="1" si="194"/>
        <v>0.94311900718707231</v>
      </c>
      <c r="JV53" s="7">
        <f t="shared" ca="1" si="195"/>
        <v>-0.48158054564861075</v>
      </c>
      <c r="JW53" s="7">
        <f t="shared" ca="1" si="196"/>
        <v>0</v>
      </c>
      <c r="JX53" s="7">
        <f t="shared" ca="1" si="197"/>
        <v>0</v>
      </c>
      <c r="JY53" s="7">
        <f ca="1">IFERROR(IF(JY52+JX53&gt;JZ$4,JY52,JY52+JX53),"")</f>
        <v>60</v>
      </c>
      <c r="JZ53" s="7">
        <f t="shared" ca="1" si="298"/>
        <v>0</v>
      </c>
      <c r="KA53" s="7">
        <f t="shared" ca="1" si="198"/>
        <v>0.77010189467476464</v>
      </c>
      <c r="KB53" s="7">
        <f t="shared" ca="1" si="199"/>
        <v>-0.30856343313630308</v>
      </c>
      <c r="KC53" s="7">
        <f t="shared" ca="1" si="200"/>
        <v>0</v>
      </c>
      <c r="KD53" s="7">
        <f t="shared" ca="1" si="201"/>
        <v>0</v>
      </c>
      <c r="KE53" s="7">
        <f ca="1">IFERROR(IF(KE52+KD53&gt;KF$4,KE52,KE52+KD53),"")</f>
        <v>60</v>
      </c>
      <c r="KF53" s="7">
        <f t="shared" ca="1" si="299"/>
        <v>0</v>
      </c>
      <c r="KG53" s="7">
        <f t="shared" ca="1" si="202"/>
        <v>0.98829173162836137</v>
      </c>
      <c r="KH53" s="7">
        <f t="shared" ca="1" si="203"/>
        <v>-0.52675327008989981</v>
      </c>
      <c r="KI53" s="7">
        <f t="shared" ca="1" si="204"/>
        <v>0</v>
      </c>
      <c r="KJ53" s="7">
        <f t="shared" ca="1" si="205"/>
        <v>0</v>
      </c>
      <c r="KK53" s="7">
        <f ca="1">IFERROR(IF(KK52+KJ53&gt;KL$4,KK52,KK52+KJ53),"")</f>
        <v>60</v>
      </c>
      <c r="KL53" s="7">
        <f t="shared" ca="1" si="300"/>
        <v>0</v>
      </c>
      <c r="KM53" s="7">
        <f t="shared" ca="1" si="206"/>
        <v>0.12649264984103281</v>
      </c>
      <c r="KN53" s="7">
        <f t="shared" ca="1" si="207"/>
        <v>0.33504581169742875</v>
      </c>
      <c r="KO53" s="7">
        <f t="shared" ca="1" si="208"/>
        <v>1</v>
      </c>
      <c r="KP53" s="7" t="str">
        <f t="shared" ca="1" si="209"/>
        <v>5</v>
      </c>
      <c r="KQ53" s="7">
        <f ca="1">IFERROR(IF(KQ52+KP53&gt;KR$4,KQ52,KQ52+KP53),"")</f>
        <v>60</v>
      </c>
      <c r="KR53" s="7">
        <f t="shared" ca="1" si="301"/>
        <v>0</v>
      </c>
      <c r="KS53" s="7">
        <f t="shared" ca="1" si="210"/>
        <v>9.3513593347106627E-2</v>
      </c>
      <c r="KT53" s="7">
        <f t="shared" ca="1" si="211"/>
        <v>0.36802486819135494</v>
      </c>
      <c r="KU53" s="7">
        <f t="shared" ca="1" si="212"/>
        <v>1</v>
      </c>
      <c r="KV53" s="7" t="str">
        <f t="shared" ca="1" si="213"/>
        <v>5</v>
      </c>
      <c r="KW53" s="7">
        <f ca="1">IFERROR(IF(KW52+KV53&gt;KX$4,KW52,KW52+KV53),"")</f>
        <v>59</v>
      </c>
      <c r="KX53" s="7">
        <f t="shared" ca="1" si="302"/>
        <v>0</v>
      </c>
      <c r="KY53" s="7">
        <f t="shared" ca="1" si="214"/>
        <v>0.39549510079448225</v>
      </c>
      <c r="KZ53" s="7">
        <f t="shared" ca="1" si="215"/>
        <v>6.6043360743979318E-2</v>
      </c>
      <c r="LA53" s="7">
        <f t="shared" ca="1" si="216"/>
        <v>1</v>
      </c>
      <c r="LB53" s="7" t="str">
        <f t="shared" ca="1" si="217"/>
        <v>5</v>
      </c>
      <c r="LC53" s="7">
        <f ca="1">IFERROR(IF(LC52+LB53&gt;LD$4,LC52,LC52+LB53),"")</f>
        <v>60</v>
      </c>
      <c r="LD53" s="7">
        <f t="shared" ca="1" si="303"/>
        <v>0</v>
      </c>
      <c r="LE53" s="7">
        <f t="shared" ca="1" si="218"/>
        <v>0.71399476811575513</v>
      </c>
      <c r="LF53" s="7">
        <f t="shared" ca="1" si="219"/>
        <v>-0.25245630657729357</v>
      </c>
      <c r="LG53" s="7">
        <f t="shared" ca="1" si="220"/>
        <v>0</v>
      </c>
      <c r="LH53" s="7">
        <f t="shared" ca="1" si="221"/>
        <v>0</v>
      </c>
      <c r="LI53" s="7">
        <f ca="1">IFERROR(IF(LI52+LH53&gt;LJ$4,LI52,LI52+LH53),"")</f>
        <v>60</v>
      </c>
      <c r="LJ53" s="7">
        <f t="shared" ca="1" si="304"/>
        <v>0</v>
      </c>
      <c r="LK53" s="7">
        <f t="shared" ca="1" si="222"/>
        <v>0.7850683864629916</v>
      </c>
      <c r="LL53" s="7">
        <f t="shared" ca="1" si="223"/>
        <v>-0.32352992492453003</v>
      </c>
      <c r="LM53" s="7">
        <f t="shared" ca="1" si="224"/>
        <v>0</v>
      </c>
      <c r="LN53" s="7">
        <f t="shared" ca="1" si="225"/>
        <v>0</v>
      </c>
      <c r="LO53" s="7">
        <f ca="1">IFERROR(IF(LO52+LN53&gt;LP$4,LO52,LO52+LN53),"")</f>
        <v>60</v>
      </c>
      <c r="LP53" s="7">
        <f t="shared" ca="1" si="305"/>
        <v>0</v>
      </c>
      <c r="LQ53" s="7">
        <f t="shared" ca="1" si="226"/>
        <v>0.66651390920918951</v>
      </c>
      <c r="LR53" s="7">
        <f t="shared" ca="1" si="227"/>
        <v>-0.20497544767072795</v>
      </c>
      <c r="LS53" s="7">
        <f t="shared" ca="1" si="228"/>
        <v>0</v>
      </c>
      <c r="LT53" s="7">
        <f t="shared" ca="1" si="229"/>
        <v>0</v>
      </c>
      <c r="LU53" s="7">
        <f ca="1">IFERROR(IF(LU52+LT53&gt;LV$4,LU52,LU52+LT53),"")</f>
        <v>60</v>
      </c>
      <c r="LV53" s="7">
        <f t="shared" ca="1" si="306"/>
        <v>0</v>
      </c>
      <c r="LW53" s="7">
        <f t="shared" ca="1" si="230"/>
        <v>0.29216988884063688</v>
      </c>
      <c r="LX53" s="7">
        <f t="shared" ca="1" si="231"/>
        <v>0.16936857269782468</v>
      </c>
      <c r="LY53" s="7">
        <f t="shared" ca="1" si="232"/>
        <v>1</v>
      </c>
      <c r="LZ53" s="7" t="str">
        <f t="shared" ca="1" si="233"/>
        <v>5</v>
      </c>
      <c r="MA53" s="7">
        <f ca="1">IFERROR(IF(MA52+LZ53&gt;MB$4,MA52,MA52+LZ53),"")</f>
        <v>60</v>
      </c>
      <c r="MB53" s="7">
        <f t="shared" ca="1" si="307"/>
        <v>0</v>
      </c>
      <c r="MC53" s="7">
        <f t="shared" ca="1" si="234"/>
        <v>0.62541771697630999</v>
      </c>
      <c r="MD53" s="7">
        <f t="shared" ca="1" si="235"/>
        <v>-0.16387925543784843</v>
      </c>
      <c r="ME53" s="7">
        <f t="shared" ca="1" si="236"/>
        <v>0</v>
      </c>
      <c r="MF53" s="7">
        <f t="shared" ca="1" si="237"/>
        <v>0</v>
      </c>
      <c r="MG53" s="7">
        <f ca="1">IFERROR(IF(MG52+MF53&gt;MH$4,MG52,MG52+MF53),"")</f>
        <v>60</v>
      </c>
      <c r="MH53" s="7">
        <f t="shared" ca="1" si="308"/>
        <v>0</v>
      </c>
      <c r="MI53" s="7">
        <f t="shared" ca="1" si="238"/>
        <v>0.54318649738092517</v>
      </c>
      <c r="MJ53" s="7">
        <f t="shared" ca="1" si="239"/>
        <v>-8.1648035842463607E-2</v>
      </c>
      <c r="MK53" s="7">
        <f t="shared" ca="1" si="240"/>
        <v>0</v>
      </c>
      <c r="ML53" s="7">
        <f t="shared" ca="1" si="241"/>
        <v>0</v>
      </c>
      <c r="MM53" s="7">
        <f ca="1">IFERROR(IF(MM52+ML53&gt;MN$4,MM52,MM52+ML53),"")</f>
        <v>60</v>
      </c>
      <c r="MN53" s="7">
        <f t="shared" ca="1" si="309"/>
        <v>0</v>
      </c>
      <c r="MO53" s="7">
        <f t="shared" ca="1" si="242"/>
        <v>0.57017635339461614</v>
      </c>
      <c r="MP53" s="7">
        <f t="shared" ca="1" si="243"/>
        <v>-0.10863789185615458</v>
      </c>
      <c r="MQ53" s="7">
        <f t="shared" ca="1" si="244"/>
        <v>0</v>
      </c>
      <c r="MR53" s="7">
        <f t="shared" ca="1" si="245"/>
        <v>0</v>
      </c>
      <c r="MS53" s="7">
        <f ca="1">IFERROR(IF(MS52+MR53&gt;MT$4,MS52,MS52+MR53),"")</f>
        <v>59</v>
      </c>
      <c r="MT53" s="7">
        <f t="shared" ca="1" si="310"/>
        <v>0</v>
      </c>
      <c r="MU53" s="7">
        <f t="shared" ca="1" si="246"/>
        <v>0.55158756732935443</v>
      </c>
      <c r="MV53" s="7">
        <f t="shared" ca="1" si="247"/>
        <v>-9.0049105790892869E-2</v>
      </c>
      <c r="MW53" s="7">
        <f t="shared" ca="1" si="248"/>
        <v>0</v>
      </c>
      <c r="MX53" s="7">
        <f t="shared" ca="1" si="249"/>
        <v>0</v>
      </c>
      <c r="MY53" s="7">
        <f ca="1">IFERROR(IF(MY52+MX53&gt;MZ$4,MY52,MY52+MX53),"")</f>
        <v>60</v>
      </c>
      <c r="MZ53" s="7">
        <f t="shared" ca="1" si="311"/>
        <v>0</v>
      </c>
      <c r="NA53" s="7">
        <f t="shared" ca="1" si="250"/>
        <v>0.93239855642560354</v>
      </c>
      <c r="NB53" s="7">
        <f t="shared" ca="1" si="251"/>
        <v>-0.47086009488714198</v>
      </c>
      <c r="NC53" s="7">
        <f t="shared" ca="1" si="252"/>
        <v>0</v>
      </c>
      <c r="ND53" s="7">
        <f t="shared" ca="1" si="253"/>
        <v>0</v>
      </c>
      <c r="NE53" s="7">
        <f ca="1">IFERROR(IF(NE52+ND53&gt;NF$4,NE52,NE52+ND53),"")</f>
        <v>60</v>
      </c>
      <c r="NF53" s="7">
        <f t="shared" ca="1" si="312"/>
        <v>0</v>
      </c>
      <c r="NG53" s="7">
        <f t="shared" ca="1" si="254"/>
        <v>0.57020844710568519</v>
      </c>
      <c r="NH53" s="7">
        <f t="shared" ca="1" si="255"/>
        <v>-0.10866998556722363</v>
      </c>
      <c r="NI53" s="7">
        <f t="shared" ca="1" si="256"/>
        <v>0</v>
      </c>
      <c r="NJ53" s="7">
        <f t="shared" ca="1" si="257"/>
        <v>0</v>
      </c>
      <c r="NK53" s="7">
        <f ca="1">IFERROR(IF(NK52+NJ53&gt;NL$4,NK52,NK52+NJ53),"")</f>
        <v>60</v>
      </c>
      <c r="NL53" s="7">
        <f t="shared" ca="1" si="313"/>
        <v>0</v>
      </c>
      <c r="NM53" s="7">
        <f t="shared" ca="1" si="258"/>
        <v>0.82277006454015322</v>
      </c>
      <c r="NN53" s="7">
        <f t="shared" ca="1" si="259"/>
        <v>-0.36123160300169166</v>
      </c>
      <c r="NO53" s="7">
        <f t="shared" ca="1" si="260"/>
        <v>0</v>
      </c>
      <c r="NP53" s="7">
        <f t="shared" ca="1" si="261"/>
        <v>0</v>
      </c>
      <c r="NQ53" s="7">
        <f ca="1">IFERROR(IF(NQ52+NP53&gt;NR$4,NQ52,NQ52+NP53),"")</f>
        <v>59</v>
      </c>
      <c r="NR53" s="7">
        <f t="shared" ca="1" si="314"/>
        <v>0</v>
      </c>
      <c r="NT53">
        <v>51</v>
      </c>
      <c r="NU53" s="7" t="s">
        <v>19</v>
      </c>
      <c r="NV53" s="7" t="str">
        <f t="shared" ca="1" si="16"/>
        <v/>
      </c>
      <c r="NW53" s="7" t="str">
        <f t="shared" ca="1" si="8"/>
        <v/>
      </c>
      <c r="NX53" t="str">
        <f ca="1">IFERROR(VLOOKUP(NT53,$K$3:$AK$568,8,FALSE),"")</f>
        <v/>
      </c>
      <c r="NY53" t="str">
        <f ca="1">IFERROR(VLOOKUP(NT53,$K$3:$AK$568,9,FALSE),"")</f>
        <v/>
      </c>
      <c r="NZ53" s="7" t="str">
        <f ca="1">IFERROR(VLOOKUP(NT53,$K$3:$AK$568,27,FALSE),"")</f>
        <v/>
      </c>
      <c r="OB53">
        <v>51</v>
      </c>
      <c r="OC53" s="7" t="s">
        <v>19</v>
      </c>
      <c r="OD53" t="e">
        <f t="shared" ca="1" si="17"/>
        <v>#N/A</v>
      </c>
      <c r="OE53" s="7" t="str">
        <f t="shared" ca="1" si="18"/>
        <v/>
      </c>
      <c r="OF53" s="7" t="str">
        <f t="shared" ca="1" si="19"/>
        <v/>
      </c>
      <c r="OG53" t="str">
        <f t="shared" ca="1" si="20"/>
        <v/>
      </c>
      <c r="OI53">
        <v>51</v>
      </c>
      <c r="OJ53" s="7" t="s">
        <v>19</v>
      </c>
      <c r="OK53" s="7" t="str">
        <f t="shared" ca="1" si="21"/>
        <v/>
      </c>
      <c r="OL53" s="7" t="str">
        <f t="shared" ca="1" si="22"/>
        <v/>
      </c>
      <c r="OM53" t="str">
        <f ca="1">IFERROR(VLOOKUP(OI53,$L$3:$AK$568,7,FALSE),"")</f>
        <v/>
      </c>
      <c r="ON53" t="str">
        <f ca="1">IFERROR(VLOOKUP(OI53,$L$3:$AK$568,8,FALSE),"")</f>
        <v/>
      </c>
      <c r="OO53" s="7" t="str">
        <f ca="1">IFERROR(VLOOKUP(OI53,$L$3:$AK$568,26,FALSE),"")</f>
        <v/>
      </c>
      <c r="OQ53">
        <v>51</v>
      </c>
      <c r="OR53" s="7" t="s">
        <v>19</v>
      </c>
      <c r="OS53" t="e">
        <f t="shared" ca="1" si="23"/>
        <v>#N/A</v>
      </c>
      <c r="OT53" s="7" t="str">
        <f t="shared" ca="1" si="24"/>
        <v/>
      </c>
      <c r="OU53" s="7" t="str">
        <f t="shared" ca="1" si="25"/>
        <v/>
      </c>
      <c r="OV53" t="str">
        <f t="shared" ca="1" si="26"/>
        <v/>
      </c>
      <c r="OX53">
        <v>51</v>
      </c>
      <c r="OY53" s="7" t="s">
        <v>19</v>
      </c>
      <c r="OZ53" s="7" t="str">
        <f t="shared" ca="1" si="27"/>
        <v/>
      </c>
      <c r="PA53" s="7" t="str">
        <f t="shared" ca="1" si="28"/>
        <v/>
      </c>
      <c r="PB53" t="str">
        <f ca="1">IFERROR(VLOOKUP(OX53,$M$3:$AK$568,6,FALSE),"")</f>
        <v/>
      </c>
      <c r="PC53" t="str">
        <f ca="1">IFERROR(VLOOKUP(OX53,$M$3:$AK$568,7,FALSE),"")</f>
        <v/>
      </c>
      <c r="PD53" s="7" t="str">
        <f ca="1">IFERROR(VLOOKUP(OX53,$M$3:$AK$568,25,FALSE),"")</f>
        <v/>
      </c>
      <c r="PF53">
        <v>51</v>
      </c>
      <c r="PG53" s="7" t="s">
        <v>19</v>
      </c>
      <c r="PH53" t="e">
        <f t="shared" ca="1" si="29"/>
        <v>#N/A</v>
      </c>
      <c r="PI53" s="7" t="str">
        <f t="shared" ca="1" si="30"/>
        <v/>
      </c>
      <c r="PJ53" s="7" t="str">
        <f t="shared" ca="1" si="31"/>
        <v/>
      </c>
      <c r="PK53" t="str">
        <f t="shared" ca="1" si="32"/>
        <v/>
      </c>
      <c r="PM53">
        <v>51</v>
      </c>
      <c r="PN53" s="7" t="s">
        <v>19</v>
      </c>
      <c r="PO53" s="202" t="str">
        <f t="shared" ca="1" si="33"/>
        <v/>
      </c>
      <c r="PP53" s="7" t="str">
        <f t="shared" ca="1" si="34"/>
        <v/>
      </c>
      <c r="PQ53" t="str">
        <f ca="1">IFERROR(VLOOKUP(PM53,$G$325:$R$409,12,FALSE),"")</f>
        <v/>
      </c>
      <c r="PR53" t="e">
        <f ca="1">VLOOKUP(PM53,$G$324:$Q$409,11,FALSE)</f>
        <v>#N/A</v>
      </c>
      <c r="PS53" s="7" t="str">
        <f ca="1">VLOOKUP(PQ53,$R$325:$Y$409,8,FALSE)</f>
        <v>- -</v>
      </c>
      <c r="PT53" s="7">
        <f ca="1">ReSt</f>
        <v>-4</v>
      </c>
      <c r="PU53" s="7" t="e">
        <f t="shared" ca="1" si="35"/>
        <v>#N/A</v>
      </c>
      <c r="PV53" s="7" t="e">
        <f t="shared" ca="1" si="36"/>
        <v>#N/A</v>
      </c>
      <c r="PW53" s="7" t="str">
        <f ca="1">VLOOKUP(PQ53,$R$325:$AK$409,8,FALSE)</f>
        <v>- -</v>
      </c>
      <c r="PX53" s="7"/>
      <c r="PY53">
        <v>51</v>
      </c>
      <c r="PZ53" s="7" t="s">
        <v>19</v>
      </c>
      <c r="QA53" t="str">
        <f t="shared" ca="1" si="37"/>
        <v/>
      </c>
      <c r="QB53" s="7" t="str">
        <f t="shared" ca="1" si="38"/>
        <v/>
      </c>
      <c r="QC53" s="7" t="str">
        <f t="shared" ca="1" si="39"/>
        <v/>
      </c>
      <c r="QD53" t="str">
        <f t="shared" ca="1" si="40"/>
        <v/>
      </c>
      <c r="QF53">
        <v>51</v>
      </c>
      <c r="QG53" s="7" t="s">
        <v>19</v>
      </c>
      <c r="QH53" s="7" t="str">
        <f t="shared" ca="1" si="41"/>
        <v/>
      </c>
      <c r="QI53" s="7" t="e">
        <f t="shared" ca="1" si="42"/>
        <v>#VALUE!</v>
      </c>
      <c r="QJ53" t="e">
        <f t="shared" ca="1" si="43"/>
        <v>#N/A</v>
      </c>
      <c r="QK53" s="7" t="e">
        <f t="shared" ca="1" si="44"/>
        <v>#N/A</v>
      </c>
      <c r="QM53">
        <v>51</v>
      </c>
      <c r="QN53" s="7" t="s">
        <v>19</v>
      </c>
      <c r="QO53" t="str">
        <f t="shared" ca="1" si="45"/>
        <v/>
      </c>
      <c r="QP53" s="7" t="str">
        <f t="shared" ca="1" si="46"/>
        <v/>
      </c>
      <c r="QQ53" t="str">
        <f t="shared" ca="1" si="47"/>
        <v/>
      </c>
    </row>
    <row r="54" spans="1:459" x14ac:dyDescent="0.25">
      <c r="A54" s="240" t="str">
        <f>IF('Character Sheet'!$B$4="Creature","N","Y")</f>
        <v>Y</v>
      </c>
      <c r="C54" s="75"/>
      <c r="D54" s="70">
        <f t="shared" ca="1" si="322"/>
        <v>7</v>
      </c>
      <c r="F54" s="75"/>
      <c r="G54" s="76"/>
      <c r="I54" s="75" t="s">
        <v>1812</v>
      </c>
      <c r="J54" s="85"/>
      <c r="K54" s="85">
        <f t="shared" ca="1" si="9"/>
        <v>4</v>
      </c>
      <c r="L54" s="85">
        <f t="shared" ca="1" si="316"/>
        <v>0</v>
      </c>
      <c r="M54" s="70">
        <f t="shared" ca="1" si="321"/>
        <v>4</v>
      </c>
      <c r="O54" s="222">
        <f t="shared" ca="1" si="12"/>
        <v>19</v>
      </c>
      <c r="Q54" s="7" t="s">
        <v>1696</v>
      </c>
      <c r="R54" s="9" t="s">
        <v>1356</v>
      </c>
      <c r="S54" s="9" t="str">
        <f t="shared" si="323"/>
        <v>Pole-arm</v>
      </c>
      <c r="T54" s="61" t="str">
        <f>SUBSTITUTE(IFERROR(IFERROR(VLOOKUP(R54,'[1]Skill Statistics'!$A$3:$C$513,2,FALSE),VLOOKUP(Q54,'[1]Skill Statistics'!$A$3:$C$513,2,FALSE)),T53),"R*","ReSt")</f>
        <v>Ag/St</v>
      </c>
      <c r="U54" s="61" t="str">
        <f>IFERROR(IFERROR(VLOOKUP(R54,'[1]Skill Statistics'!$A$3:$C$513,3,FALSE),VLOOKUP(Q54,'[1]Skill Statistics'!$A$3:$C$513,3,FALSE)),U53)</f>
        <v>St</v>
      </c>
      <c r="V54" s="61" t="str">
        <f ca="1">IF(ISNUMBER(SEARCH("Category",R54)),"- -",IFERROR(IFERROR(VLOOKUP(Q54,[1]Professions!$A$4:$AM$288,MATCH(Profession,[1]Professions!$A$1:$AM$1,0),FALSE),VLOOKUP(Q54,Calculations!$B$91:$I$95,8,FALSE)),"- -"))</f>
        <v>3 / 4</v>
      </c>
      <c r="W54" s="60">
        <f t="shared" ca="1" si="13"/>
        <v>0</v>
      </c>
      <c r="X54" s="7">
        <f ca="1">IFERROR(VLOOKUP(R54,$BS$6:$NR$519,MATCH(ActualLevel,$BS$3:$NR$3,0),FALSE),"- -")</f>
        <v>6</v>
      </c>
      <c r="Y54" s="7">
        <f t="shared" ca="1" si="320"/>
        <v>6</v>
      </c>
      <c r="Z54" s="7">
        <f ca="1">IFERROR(VLOOKUP(Y54,Charts!$BQ$2:$BR$52,2,FALSE),"- -")</f>
        <v>30</v>
      </c>
      <c r="AA54" s="7">
        <f t="shared" ca="1" si="51"/>
        <v>11</v>
      </c>
      <c r="AB54" s="7">
        <f t="shared" ca="1" si="317"/>
        <v>6</v>
      </c>
      <c r="AC54" s="7"/>
      <c r="AD54" s="7"/>
      <c r="AE54" s="7"/>
      <c r="AF54" s="7"/>
      <c r="AG54" s="7"/>
      <c r="AH54" s="43"/>
      <c r="AI54" s="7"/>
      <c r="AJ54" s="7"/>
      <c r="AK54" s="7">
        <f t="shared" ca="1" si="52"/>
        <v>47</v>
      </c>
      <c r="AL54" s="7"/>
      <c r="AM54" s="69">
        <f>IFERROR(VLOOKUP(R54,'[1]Skill Statistics'!$A$3:$AN$513,MATCH(Profession,'[1]Skill Statistics'!$A$2:$AN$2,0),FALSE),0)</f>
        <v>0</v>
      </c>
      <c r="AN54" s="85">
        <f>IFERROR(VLOOKUP(Q54,'[1]Skill Statistics'!$A$3:$BK$513,MATCH(Archetype,'[1]Skill Statistics'!$A$2:$BK$2,0),FALSE),0)</f>
        <v>0</v>
      </c>
      <c r="AO54" s="85">
        <f>IFERROR(VLOOKUP(Q54,'[1]Skill Statistics'!$A$3:$BB$513,MATCH(Race,'[1]Skill Statistics'!$A$2:$BB$2,0),FALSE),0)</f>
        <v>0</v>
      </c>
      <c r="AP54" s="85">
        <f t="shared" ca="1" si="14"/>
        <v>1.1000000000000001</v>
      </c>
      <c r="AQ54" s="70"/>
      <c r="AS54" s="69" t="str">
        <f>IFERROR(VLOOKUP(Q54,'[1]Professional Skills'!$A$4:$AM$288,MATCH(Profession,'[1]Professional Skills'!$A$3:$AM$3,0),FALSE),"- -")</f>
        <v>x</v>
      </c>
      <c r="AT54" t="s">
        <v>1812</v>
      </c>
      <c r="AU54" s="7" t="str">
        <f t="shared" si="319"/>
        <v/>
      </c>
      <c r="AV54" s="7">
        <f t="shared" ca="1" si="318"/>
        <v>0</v>
      </c>
      <c r="AW54" t="str">
        <f t="shared" si="55"/>
        <v/>
      </c>
      <c r="AX54" t="str">
        <f>IFERROR(_xlfn.RANK.EQ(AW54,$AW$5:$AW$568),"")</f>
        <v/>
      </c>
      <c r="AY54">
        <f t="shared" ca="1" si="3"/>
        <v>0.7161206882775546</v>
      </c>
      <c r="AZ54" s="70" t="str">
        <f t="shared" ca="1" si="53"/>
        <v>x</v>
      </c>
      <c r="BB54" s="69">
        <f>IFERROR(IF(Q54="Language",VLOOKUP(R54,[1]Cultures!$B$4:$N$218,MATCH(Culture,[1]Cultures!$B$3:$N$3,0),FALSE),VLOOKUP(Q54,[1]Cultures!$B$4:$O$212,MATCH(Culture,[1]Cultures!$B$3:$O$3,0),FALSE)),"- -")</f>
        <v>1</v>
      </c>
      <c r="BC54" t="s">
        <v>1812</v>
      </c>
      <c r="BD54">
        <f t="shared" ca="1" si="315"/>
        <v>0.33300535763811578</v>
      </c>
      <c r="BE54">
        <f t="shared" ca="1" si="262"/>
        <v>1.4330053576381159</v>
      </c>
      <c r="BH54">
        <f t="shared" ca="1" si="324"/>
        <v>8</v>
      </c>
      <c r="BI54" s="7">
        <f t="shared" ca="1" si="54"/>
        <v>0</v>
      </c>
      <c r="BJ54" s="7"/>
      <c r="BK54" s="7"/>
      <c r="BL54" s="70">
        <f t="shared" ca="1" si="6"/>
        <v>0</v>
      </c>
      <c r="BN54" s="69">
        <f ca="1">IFERROR(VLOOKUP(V54,Charts!$BT$2:$BV$14,3,FALSE),"- -")</f>
        <v>0.69230769230769229</v>
      </c>
      <c r="BO54" s="85">
        <f t="shared" ca="1" si="15"/>
        <v>3.2916487963649859</v>
      </c>
      <c r="BP54" s="70">
        <f t="shared" ca="1" si="263"/>
        <v>19</v>
      </c>
      <c r="BR54" s="7">
        <v>49</v>
      </c>
      <c r="BS54" s="9" t="str">
        <f ca="1">VLOOKUP(BR54,$O$3:$R$568,4,FALSE)</f>
        <v>Werewolf</v>
      </c>
      <c r="BT54" s="7" t="str">
        <f ca="1">VLOOKUP(BS54,$R$3:$V$568,5,FALSE)</f>
        <v>2 / 3</v>
      </c>
      <c r="BU54" s="7">
        <f ca="1">VLOOKUP(BT54,Charts!$BT$2:$BV$14,3,FALSE)</f>
        <v>0.84615384615384615</v>
      </c>
      <c r="BV54" s="7" t="str">
        <f t="shared" ca="1" si="56"/>
        <v>2</v>
      </c>
      <c r="BW54" s="7" t="str">
        <f t="shared" ca="1" si="57"/>
        <v>3</v>
      </c>
      <c r="BY54" s="7">
        <f t="shared" ca="1" si="58"/>
        <v>0.31263105623035015</v>
      </c>
      <c r="BZ54" s="7">
        <f t="shared" ca="1" si="59"/>
        <v>0.533522789923496</v>
      </c>
      <c r="CA54" s="7">
        <f t="shared" ca="1" si="60"/>
        <v>1</v>
      </c>
      <c r="CB54" s="7" t="str">
        <f t="shared" ca="1" si="61"/>
        <v>2</v>
      </c>
      <c r="CC54" s="7">
        <f ca="1">IFERROR(IF(CC53+CB54&gt;CD$4,CC53,CC53+CB54),"")</f>
        <v>38</v>
      </c>
      <c r="CD54" s="7">
        <f t="shared" ca="1" si="264"/>
        <v>0</v>
      </c>
      <c r="CE54" s="7">
        <f t="shared" ca="1" si="62"/>
        <v>0.37218858464407356</v>
      </c>
      <c r="CF54" s="7">
        <f t="shared" ca="1" si="63"/>
        <v>0.47396526150977258</v>
      </c>
      <c r="CG54" s="7">
        <f t="shared" ca="1" si="64"/>
        <v>1</v>
      </c>
      <c r="CH54" s="7" t="str">
        <f t="shared" ca="1" si="65"/>
        <v>2</v>
      </c>
      <c r="CI54" s="7">
        <f ca="1">IFERROR(IF(CI53+CH54&gt;CJ$4,CI53,CI53+CH54),"")</f>
        <v>60</v>
      </c>
      <c r="CJ54" s="7">
        <f t="shared" ca="1" si="265"/>
        <v>0</v>
      </c>
      <c r="CK54" s="7">
        <f t="shared" ca="1" si="66"/>
        <v>0.38003970652873453</v>
      </c>
      <c r="CL54" s="7">
        <f t="shared" ca="1" si="67"/>
        <v>0.46611413962511161</v>
      </c>
      <c r="CM54" s="7">
        <f t="shared" ca="1" si="68"/>
        <v>1</v>
      </c>
      <c r="CN54" s="7" t="str">
        <f t="shared" ca="1" si="69"/>
        <v>2</v>
      </c>
      <c r="CO54" s="7">
        <f ca="1">IFERROR(IF(CO53+CN54&gt;CP$4,CO53,CO53+CN54),"")</f>
        <v>60</v>
      </c>
      <c r="CP54" s="7">
        <f t="shared" ca="1" si="266"/>
        <v>0</v>
      </c>
      <c r="CQ54" s="7">
        <f t="shared" ca="1" si="70"/>
        <v>0.36143525494206319</v>
      </c>
      <c r="CR54" s="7">
        <f t="shared" ca="1" si="71"/>
        <v>0.48471859121178296</v>
      </c>
      <c r="CS54" s="7">
        <f t="shared" ca="1" si="72"/>
        <v>1</v>
      </c>
      <c r="CT54" s="7" t="str">
        <f t="shared" ca="1" si="73"/>
        <v>2</v>
      </c>
      <c r="CU54" s="7">
        <f ca="1">IFERROR(IF(CU53+CT54&gt;CV$4,CU53,CU53+CT54),"")</f>
        <v>60</v>
      </c>
      <c r="CV54" s="7">
        <f t="shared" ca="1" si="267"/>
        <v>0</v>
      </c>
      <c r="CW54" s="7">
        <f t="shared" ca="1" si="74"/>
        <v>0.8814788107621081</v>
      </c>
      <c r="CX54" s="7">
        <f t="shared" ca="1" si="75"/>
        <v>-3.5324964608261955E-2</v>
      </c>
      <c r="CY54" s="7">
        <f t="shared" ca="1" si="76"/>
        <v>0</v>
      </c>
      <c r="CZ54" s="7">
        <f t="shared" ca="1" si="77"/>
        <v>0</v>
      </c>
      <c r="DA54" s="7">
        <f ca="1">IFERROR(IF(DA53+CZ54&gt;DB$4,DA53,DA53+CZ54),"")</f>
        <v>60</v>
      </c>
      <c r="DB54" s="7">
        <f t="shared" ca="1" si="268"/>
        <v>0</v>
      </c>
      <c r="DC54" s="7">
        <f t="shared" ca="1" si="78"/>
        <v>3.1260899549054866E-2</v>
      </c>
      <c r="DD54" s="7">
        <f t="shared" ca="1" si="79"/>
        <v>0.81489294660479128</v>
      </c>
      <c r="DE54" s="7">
        <f t="shared" ca="1" si="80"/>
        <v>2</v>
      </c>
      <c r="DF54" s="7">
        <f t="shared" ca="1" si="81"/>
        <v>5</v>
      </c>
      <c r="DG54" s="7">
        <f ca="1">IFERROR(IF(DG53+DF54&gt;DH$4,DG53,DG53+DF54),"")</f>
        <v>60</v>
      </c>
      <c r="DH54" s="7">
        <f t="shared" ca="1" si="269"/>
        <v>0</v>
      </c>
      <c r="DI54" s="7">
        <f t="shared" ca="1" si="82"/>
        <v>0.21907625424781618</v>
      </c>
      <c r="DJ54" s="7">
        <f t="shared" ca="1" si="83"/>
        <v>0.62707759190602996</v>
      </c>
      <c r="DK54" s="7">
        <f t="shared" ca="1" si="84"/>
        <v>1</v>
      </c>
      <c r="DL54" s="7" t="str">
        <f t="shared" ca="1" si="85"/>
        <v>2</v>
      </c>
      <c r="DM54" s="7">
        <f ca="1">IFERROR(IF(DM53+DL54&gt;DN$4,DM53,DM53+DL54),"")</f>
        <v>60</v>
      </c>
      <c r="DN54" s="7">
        <f t="shared" ca="1" si="270"/>
        <v>0</v>
      </c>
      <c r="DO54" s="7">
        <f t="shared" ca="1" si="86"/>
        <v>0.83640704454119275</v>
      </c>
      <c r="DP54" s="7">
        <f t="shared" ca="1" si="87"/>
        <v>9.7468016126533996E-3</v>
      </c>
      <c r="DQ54" s="7">
        <f t="shared" ca="1" si="88"/>
        <v>1</v>
      </c>
      <c r="DR54" s="7" t="str">
        <f t="shared" ca="1" si="89"/>
        <v>2</v>
      </c>
      <c r="DS54" s="7">
        <f ca="1">IFERROR(IF(DS53+DR54&gt;DT$4,DS53,DS53+DR54),"")</f>
        <v>60</v>
      </c>
      <c r="DT54" s="7">
        <f t="shared" ca="1" si="271"/>
        <v>0</v>
      </c>
      <c r="DU54" s="7">
        <f t="shared" ca="1" si="90"/>
        <v>0.7135716826773606</v>
      </c>
      <c r="DV54" s="7">
        <f t="shared" ca="1" si="91"/>
        <v>0.13258216347648555</v>
      </c>
      <c r="DW54" s="7">
        <f t="shared" ca="1" si="92"/>
        <v>1</v>
      </c>
      <c r="DX54" s="7" t="str">
        <f t="shared" ca="1" si="93"/>
        <v>2</v>
      </c>
      <c r="DY54" s="7">
        <f ca="1">IFERROR(IF(DY53+DX54&gt;DZ$4,DY53,DY53+DX54),"")</f>
        <v>59</v>
      </c>
      <c r="DZ54" s="7">
        <f t="shared" ca="1" si="272"/>
        <v>0</v>
      </c>
      <c r="EA54" s="7">
        <f t="shared" ca="1" si="94"/>
        <v>0.28251919181926033</v>
      </c>
      <c r="EB54" s="7">
        <f t="shared" ca="1" si="95"/>
        <v>0.56363465433458582</v>
      </c>
      <c r="EC54" s="7">
        <f t="shared" ca="1" si="96"/>
        <v>1</v>
      </c>
      <c r="ED54" s="7" t="str">
        <f t="shared" ca="1" si="97"/>
        <v>2</v>
      </c>
      <c r="EE54" s="7">
        <f ca="1">IFERROR(IF(EE53+ED54&gt;EF$4,EE53,EE53+ED54),"")</f>
        <v>60</v>
      </c>
      <c r="EF54" s="7">
        <f t="shared" ca="1" si="273"/>
        <v>0</v>
      </c>
      <c r="EG54" s="7">
        <f t="shared" ca="1" si="98"/>
        <v>3.3846587188795851E-2</v>
      </c>
      <c r="EH54" s="7">
        <f t="shared" ca="1" si="99"/>
        <v>0.81230725896505029</v>
      </c>
      <c r="EI54" s="7">
        <f t="shared" ca="1" si="100"/>
        <v>2</v>
      </c>
      <c r="EJ54" s="7">
        <f t="shared" ca="1" si="101"/>
        <v>5</v>
      </c>
      <c r="EK54" s="7">
        <f ca="1">IFERROR(IF(EK53+EJ54&gt;EL$4,EK53,EK53+EJ54),"")</f>
        <v>60</v>
      </c>
      <c r="EL54" s="7">
        <f t="shared" ca="1" si="274"/>
        <v>0</v>
      </c>
      <c r="EM54" s="7">
        <f t="shared" ca="1" si="102"/>
        <v>0.25885993270316532</v>
      </c>
      <c r="EN54" s="7">
        <f t="shared" ca="1" si="103"/>
        <v>0.58729391345068083</v>
      </c>
      <c r="EO54" s="7">
        <f t="shared" ca="1" si="104"/>
        <v>1</v>
      </c>
      <c r="EP54" s="7" t="str">
        <f t="shared" ca="1" si="105"/>
        <v>2</v>
      </c>
      <c r="EQ54" s="7">
        <f ca="1">IFERROR(IF(EQ53+EP54&gt;ER$4,EQ53,EQ53+EP54),"")</f>
        <v>60</v>
      </c>
      <c r="ER54" s="7">
        <f t="shared" ca="1" si="275"/>
        <v>0</v>
      </c>
      <c r="ES54" s="7">
        <f t="shared" ca="1" si="106"/>
        <v>0.63769251197671728</v>
      </c>
      <c r="ET54" s="7">
        <f t="shared" ca="1" si="107"/>
        <v>0.20846133417712887</v>
      </c>
      <c r="EU54" s="7">
        <f t="shared" ca="1" si="108"/>
        <v>1</v>
      </c>
      <c r="EV54" s="7" t="str">
        <f t="shared" ca="1" si="109"/>
        <v>2</v>
      </c>
      <c r="EW54" s="7">
        <f ca="1">IFERROR(IF(EW53+EV54&gt;EX$4,EW53,EW53+EV54),"")</f>
        <v>60</v>
      </c>
      <c r="EX54" s="7">
        <f t="shared" ca="1" si="276"/>
        <v>0</v>
      </c>
      <c r="EY54" s="7">
        <f t="shared" ca="1" si="110"/>
        <v>0.11219641439933425</v>
      </c>
      <c r="EZ54" s="7">
        <f t="shared" ca="1" si="111"/>
        <v>0.73395743175451189</v>
      </c>
      <c r="FA54" s="7">
        <f t="shared" ca="1" si="112"/>
        <v>1</v>
      </c>
      <c r="FB54" s="7" t="str">
        <f t="shared" ca="1" si="113"/>
        <v>2</v>
      </c>
      <c r="FC54" s="7">
        <f ca="1">IFERROR(IF(FC53+FB54&gt;FD$4,FC53,FC53+FB54),"")</f>
        <v>60</v>
      </c>
      <c r="FD54" s="7">
        <f t="shared" ca="1" si="277"/>
        <v>0</v>
      </c>
      <c r="FE54" s="7">
        <f t="shared" ca="1" si="114"/>
        <v>3.3105050793362345E-2</v>
      </c>
      <c r="FF54" s="7">
        <f t="shared" ca="1" si="115"/>
        <v>0.8130487953604838</v>
      </c>
      <c r="FG54" s="7">
        <f t="shared" ca="1" si="116"/>
        <v>2</v>
      </c>
      <c r="FH54" s="7">
        <f t="shared" ca="1" si="117"/>
        <v>5</v>
      </c>
      <c r="FI54" s="7">
        <f ca="1">IFERROR(IF(FI53+FH54&gt;FJ$4,FI53,FI53+FH54),"")</f>
        <v>60</v>
      </c>
      <c r="FJ54" s="7">
        <f t="shared" ca="1" si="278"/>
        <v>0</v>
      </c>
      <c r="FK54" s="7">
        <f t="shared" ca="1" si="118"/>
        <v>6.4322277396447247E-2</v>
      </c>
      <c r="FL54" s="7">
        <f t="shared" ca="1" si="119"/>
        <v>0.7818315687573989</v>
      </c>
      <c r="FM54" s="7">
        <f t="shared" ca="1" si="120"/>
        <v>1</v>
      </c>
      <c r="FN54" s="7" t="str">
        <f t="shared" ca="1" si="121"/>
        <v>2</v>
      </c>
      <c r="FO54" s="7">
        <f ca="1">IFERROR(IF(FO53+FN54&gt;FP$4,FO53,FO53+FN54),"")</f>
        <v>60</v>
      </c>
      <c r="FP54" s="7">
        <f t="shared" ca="1" si="279"/>
        <v>0</v>
      </c>
      <c r="FQ54" s="7">
        <f t="shared" ca="1" si="122"/>
        <v>0.61834107744219546</v>
      </c>
      <c r="FR54" s="7">
        <f t="shared" ca="1" si="123"/>
        <v>0.22781276871165068</v>
      </c>
      <c r="FS54" s="7">
        <f t="shared" ca="1" si="124"/>
        <v>1</v>
      </c>
      <c r="FT54" s="7" t="str">
        <f t="shared" ca="1" si="125"/>
        <v>2</v>
      </c>
      <c r="FU54" s="7">
        <f ca="1">IFERROR(IF(FU53+FT54&gt;FV$4,FU53,FU53+FT54),"")</f>
        <v>60</v>
      </c>
      <c r="FV54" s="7">
        <f t="shared" ca="1" si="280"/>
        <v>0</v>
      </c>
      <c r="FW54" s="7">
        <f t="shared" ca="1" si="126"/>
        <v>0.18423571206310763</v>
      </c>
      <c r="FX54" s="7">
        <f t="shared" ca="1" si="127"/>
        <v>0.66191813409073852</v>
      </c>
      <c r="FY54" s="7">
        <f t="shared" ca="1" si="128"/>
        <v>1</v>
      </c>
      <c r="FZ54" s="7" t="str">
        <f t="shared" ca="1" si="129"/>
        <v>2</v>
      </c>
      <c r="GA54" s="7">
        <f ca="1">IFERROR(IF(GA53+FZ54&gt;GB$4,GA53,GA53+FZ54),"")</f>
        <v>59</v>
      </c>
      <c r="GB54" s="7">
        <f t="shared" ca="1" si="281"/>
        <v>0</v>
      </c>
      <c r="GC54" s="7">
        <f t="shared" ca="1" si="130"/>
        <v>0.83510412640081055</v>
      </c>
      <c r="GD54" s="7">
        <f t="shared" ca="1" si="131"/>
        <v>1.1049719753035592E-2</v>
      </c>
      <c r="GE54" s="7">
        <f t="shared" ca="1" si="132"/>
        <v>1</v>
      </c>
      <c r="GF54" s="7" t="str">
        <f t="shared" ca="1" si="133"/>
        <v>2</v>
      </c>
      <c r="GG54" s="7">
        <f ca="1">IFERROR(IF(GG53+GF54&gt;GH$4,GG53,GG53+GF54),"")</f>
        <v>60</v>
      </c>
      <c r="GH54" s="7">
        <f t="shared" ca="1" si="282"/>
        <v>0</v>
      </c>
      <c r="GI54" s="7">
        <f t="shared" ca="1" si="134"/>
        <v>0.64338653083486985</v>
      </c>
      <c r="GJ54" s="7">
        <f t="shared" ca="1" si="135"/>
        <v>0.20276731531897629</v>
      </c>
      <c r="GK54" s="7">
        <f t="shared" ca="1" si="136"/>
        <v>1</v>
      </c>
      <c r="GL54" s="7" t="str">
        <f t="shared" ca="1" si="137"/>
        <v>2</v>
      </c>
      <c r="GM54" s="7">
        <f ca="1">IFERROR(IF(GM53+GL54&gt;GN$4,GM53,GM53+GL54),"")</f>
        <v>60</v>
      </c>
      <c r="GN54" s="7">
        <f t="shared" ca="1" si="283"/>
        <v>0</v>
      </c>
      <c r="GO54" s="7">
        <f t="shared" ca="1" si="138"/>
        <v>0.97971402983429645</v>
      </c>
      <c r="GP54" s="7">
        <f t="shared" ca="1" si="139"/>
        <v>-0.13356018368045031</v>
      </c>
      <c r="GQ54" s="7">
        <f t="shared" ca="1" si="140"/>
        <v>0</v>
      </c>
      <c r="GR54" s="7">
        <f t="shared" ca="1" si="141"/>
        <v>0</v>
      </c>
      <c r="GS54" s="7">
        <f ca="1">IFERROR(IF(GS53+GR54&gt;GT$4,GS53,GS53+GR54),"")</f>
        <v>60</v>
      </c>
      <c r="GT54" s="7">
        <f t="shared" ca="1" si="284"/>
        <v>0</v>
      </c>
      <c r="GU54" s="7">
        <f t="shared" ca="1" si="142"/>
        <v>0.73833200659190212</v>
      </c>
      <c r="GV54" s="7">
        <f t="shared" ca="1" si="143"/>
        <v>0.10782183956194402</v>
      </c>
      <c r="GW54" s="7">
        <f t="shared" ca="1" si="144"/>
        <v>1</v>
      </c>
      <c r="GX54" s="7" t="str">
        <f t="shared" ca="1" si="145"/>
        <v>2</v>
      </c>
      <c r="GY54" s="7">
        <f ca="1">IFERROR(IF(GY53+GX54&gt;GZ$4,GY53,GY53+GX54),"")</f>
        <v>60</v>
      </c>
      <c r="GZ54" s="7">
        <f t="shared" ca="1" si="285"/>
        <v>0</v>
      </c>
      <c r="HA54" s="7">
        <f t="shared" ca="1" si="146"/>
        <v>0.40740557424848201</v>
      </c>
      <c r="HB54" s="7">
        <f t="shared" ca="1" si="147"/>
        <v>0.43874827190536414</v>
      </c>
      <c r="HC54" s="7">
        <f t="shared" ca="1" si="148"/>
        <v>1</v>
      </c>
      <c r="HD54" s="7" t="str">
        <f t="shared" ca="1" si="149"/>
        <v>2</v>
      </c>
      <c r="HE54" s="7">
        <f ca="1">IFERROR(IF(HE53+HD54&gt;HF$4,HE53,HE53+HD54),"")</f>
        <v>60</v>
      </c>
      <c r="HF54" s="7">
        <f t="shared" ca="1" si="286"/>
        <v>0</v>
      </c>
      <c r="HG54" s="7">
        <f t="shared" ca="1" si="150"/>
        <v>0.55077053076632421</v>
      </c>
      <c r="HH54" s="7">
        <f t="shared" ca="1" si="151"/>
        <v>0.29538331538752194</v>
      </c>
      <c r="HI54" s="7">
        <f t="shared" ca="1" si="152"/>
        <v>1</v>
      </c>
      <c r="HJ54" s="7" t="str">
        <f t="shared" ca="1" si="153"/>
        <v>2</v>
      </c>
      <c r="HK54" s="7">
        <f ca="1">IFERROR(IF(HK53+HJ54&gt;HL$4,HK53,HK53+HJ54),"")</f>
        <v>60</v>
      </c>
      <c r="HL54" s="7">
        <f t="shared" ca="1" si="287"/>
        <v>0</v>
      </c>
      <c r="HM54" s="7">
        <f t="shared" ca="1" si="154"/>
        <v>0.14507954454036309</v>
      </c>
      <c r="HN54" s="7">
        <f t="shared" ca="1" si="155"/>
        <v>0.70107430161348305</v>
      </c>
      <c r="HO54" s="7">
        <f t="shared" ca="1" si="156"/>
        <v>1</v>
      </c>
      <c r="HP54" s="7" t="str">
        <f t="shared" ca="1" si="157"/>
        <v>2</v>
      </c>
      <c r="HQ54" s="7">
        <f ca="1">IFERROR(IF(HQ53+HP54&gt;HR$4,HQ53,HQ53+HP54),"")</f>
        <v>60</v>
      </c>
      <c r="HR54" s="7">
        <f t="shared" ca="1" si="288"/>
        <v>0</v>
      </c>
      <c r="HS54" s="7">
        <f t="shared" ca="1" si="158"/>
        <v>0.3064260804292771</v>
      </c>
      <c r="HT54" s="7">
        <f t="shared" ca="1" si="159"/>
        <v>0.53972776572456904</v>
      </c>
      <c r="HU54" s="7">
        <f t="shared" ca="1" si="160"/>
        <v>1</v>
      </c>
      <c r="HV54" s="7" t="str">
        <f t="shared" ca="1" si="161"/>
        <v>2</v>
      </c>
      <c r="HW54" s="7">
        <f ca="1">IFERROR(IF(HW53+HV54&gt;HX$4,HW53,HW53+HV54),"")</f>
        <v>60</v>
      </c>
      <c r="HX54" s="7">
        <f t="shared" ca="1" si="289"/>
        <v>0</v>
      </c>
      <c r="HY54" s="7">
        <f t="shared" ca="1" si="162"/>
        <v>8.5068804127552022E-2</v>
      </c>
      <c r="HZ54" s="7">
        <f t="shared" ca="1" si="163"/>
        <v>0.76108504202629412</v>
      </c>
      <c r="IA54" s="7">
        <f t="shared" ca="1" si="164"/>
        <v>1</v>
      </c>
      <c r="IB54" s="7" t="str">
        <f t="shared" ca="1" si="165"/>
        <v>2</v>
      </c>
      <c r="IC54" s="7">
        <f ca="1">IFERROR(IF(IC53+IB54&gt;ID$4,IC53,IC53+IB54),"")</f>
        <v>60</v>
      </c>
      <c r="ID54" s="7">
        <f t="shared" ca="1" si="290"/>
        <v>0</v>
      </c>
      <c r="IE54" s="7">
        <f t="shared" ca="1" si="166"/>
        <v>0.67230149233616721</v>
      </c>
      <c r="IF54" s="7">
        <f t="shared" ca="1" si="167"/>
        <v>0.17385235381767894</v>
      </c>
      <c r="IG54" s="7">
        <f t="shared" ca="1" si="168"/>
        <v>1</v>
      </c>
      <c r="IH54" s="7" t="str">
        <f t="shared" ca="1" si="169"/>
        <v>2</v>
      </c>
      <c r="II54" s="7">
        <f ca="1">IFERROR(IF(II53+IH54&gt;IJ$4,II53,II53+IH54),"")</f>
        <v>60</v>
      </c>
      <c r="IJ54" s="7">
        <f t="shared" ca="1" si="291"/>
        <v>0</v>
      </c>
      <c r="IK54" s="7">
        <f t="shared" ca="1" si="170"/>
        <v>0.24109117565850458</v>
      </c>
      <c r="IL54" s="7">
        <f t="shared" ca="1" si="171"/>
        <v>0.60506267049534157</v>
      </c>
      <c r="IM54" s="7">
        <f t="shared" ca="1" si="172"/>
        <v>1</v>
      </c>
      <c r="IN54" s="7" t="str">
        <f t="shared" ca="1" si="173"/>
        <v>2</v>
      </c>
      <c r="IO54" s="7">
        <f ca="1">IFERROR(IF(IO53+IN54&gt;IP$4,IO53,IO53+IN54),"")</f>
        <v>60</v>
      </c>
      <c r="IP54" s="7">
        <f t="shared" ca="1" si="292"/>
        <v>0</v>
      </c>
      <c r="IQ54" s="7">
        <f t="shared" ca="1" si="174"/>
        <v>0.98309705331247044</v>
      </c>
      <c r="IR54" s="7">
        <f t="shared" ca="1" si="175"/>
        <v>-0.13694320715862429</v>
      </c>
      <c r="IS54" s="7">
        <f t="shared" ca="1" si="176"/>
        <v>0</v>
      </c>
      <c r="IT54" s="7">
        <f t="shared" ca="1" si="177"/>
        <v>0</v>
      </c>
      <c r="IU54" s="7">
        <f ca="1">IFERROR(IF(IU53+IT54&gt;IV$4,IU53,IU53+IT54),"")</f>
        <v>60</v>
      </c>
      <c r="IV54" s="7">
        <f t="shared" ca="1" si="293"/>
        <v>0</v>
      </c>
      <c r="IW54" s="7">
        <f t="shared" ca="1" si="178"/>
        <v>0.71393822619119041</v>
      </c>
      <c r="IX54" s="7">
        <f t="shared" ca="1" si="179"/>
        <v>0.13221561996265574</v>
      </c>
      <c r="IY54" s="7">
        <f t="shared" ca="1" si="180"/>
        <v>1</v>
      </c>
      <c r="IZ54" s="7" t="str">
        <f t="shared" ca="1" si="181"/>
        <v>2</v>
      </c>
      <c r="JA54" s="7">
        <f ca="1">IFERROR(IF(JA53+IZ54&gt;JB$4,JA53,JA53+IZ54),"")</f>
        <v>60</v>
      </c>
      <c r="JB54" s="7">
        <f t="shared" ca="1" si="294"/>
        <v>0</v>
      </c>
      <c r="JC54" s="7">
        <f t="shared" ca="1" si="182"/>
        <v>0.24992402094432442</v>
      </c>
      <c r="JD54" s="7">
        <f t="shared" ca="1" si="183"/>
        <v>0.59622982520952172</v>
      </c>
      <c r="JE54" s="7">
        <f t="shared" ca="1" si="184"/>
        <v>1</v>
      </c>
      <c r="JF54" s="7" t="str">
        <f t="shared" ca="1" si="185"/>
        <v>2</v>
      </c>
      <c r="JG54" s="7">
        <f ca="1">IFERROR(IF(JG53+JF54&gt;JH$4,JG53,JG53+JF54),"")</f>
        <v>60</v>
      </c>
      <c r="JH54" s="7">
        <f t="shared" ca="1" si="295"/>
        <v>0</v>
      </c>
      <c r="JI54" s="7">
        <f t="shared" ca="1" si="186"/>
        <v>0.49649913497566778</v>
      </c>
      <c r="JJ54" s="7">
        <f t="shared" ca="1" si="187"/>
        <v>0.34965471117817837</v>
      </c>
      <c r="JK54" s="7">
        <f t="shared" ca="1" si="188"/>
        <v>1</v>
      </c>
      <c r="JL54" s="7" t="str">
        <f t="shared" ca="1" si="189"/>
        <v>2</v>
      </c>
      <c r="JM54" s="7">
        <f ca="1">IFERROR(IF(JM53+JL54&gt;JN$4,JM53,JM53+JL54),"")</f>
        <v>60</v>
      </c>
      <c r="JN54" s="7">
        <f t="shared" ca="1" si="296"/>
        <v>0</v>
      </c>
      <c r="JO54" s="7">
        <f t="shared" ca="1" si="190"/>
        <v>0.5776237033984154</v>
      </c>
      <c r="JP54" s="7">
        <f t="shared" ca="1" si="191"/>
        <v>0.26853014275543075</v>
      </c>
      <c r="JQ54" s="7">
        <f t="shared" ca="1" si="192"/>
        <v>1</v>
      </c>
      <c r="JR54" s="7" t="str">
        <f t="shared" ca="1" si="193"/>
        <v>2</v>
      </c>
      <c r="JS54" s="7">
        <f ca="1">IFERROR(IF(JS53+JR54&gt;JT$4,JS53,JS53+JR54),"")</f>
        <v>60</v>
      </c>
      <c r="JT54" s="7">
        <f t="shared" ca="1" si="297"/>
        <v>0</v>
      </c>
      <c r="JU54" s="7">
        <f t="shared" ca="1" si="194"/>
        <v>0.92111918515891578</v>
      </c>
      <c r="JV54" s="7">
        <f t="shared" ca="1" si="195"/>
        <v>-7.4965339005069631E-2</v>
      </c>
      <c r="JW54" s="7">
        <f t="shared" ca="1" si="196"/>
        <v>0</v>
      </c>
      <c r="JX54" s="7">
        <f t="shared" ca="1" si="197"/>
        <v>0</v>
      </c>
      <c r="JY54" s="7">
        <f ca="1">IFERROR(IF(JY53+JX54&gt;JZ$4,JY53,JY53+JX54),"")</f>
        <v>60</v>
      </c>
      <c r="JZ54" s="7">
        <f t="shared" ca="1" si="298"/>
        <v>0</v>
      </c>
      <c r="KA54" s="7">
        <f t="shared" ca="1" si="198"/>
        <v>0.71785165335574408</v>
      </c>
      <c r="KB54" s="7">
        <f t="shared" ca="1" si="199"/>
        <v>0.12830219279810207</v>
      </c>
      <c r="KC54" s="7">
        <f t="shared" ca="1" si="200"/>
        <v>1</v>
      </c>
      <c r="KD54" s="7" t="str">
        <f t="shared" ca="1" si="201"/>
        <v>2</v>
      </c>
      <c r="KE54" s="7">
        <f ca="1">IFERROR(IF(KE53+KD54&gt;KF$4,KE53,KE53+KD54),"")</f>
        <v>60</v>
      </c>
      <c r="KF54" s="7">
        <f t="shared" ca="1" si="299"/>
        <v>0</v>
      </c>
      <c r="KG54" s="7">
        <f t="shared" ca="1" si="202"/>
        <v>0.97479648432063604</v>
      </c>
      <c r="KH54" s="7">
        <f t="shared" ca="1" si="203"/>
        <v>-0.12864263816678989</v>
      </c>
      <c r="KI54" s="7">
        <f t="shared" ca="1" si="204"/>
        <v>0</v>
      </c>
      <c r="KJ54" s="7">
        <f t="shared" ca="1" si="205"/>
        <v>0</v>
      </c>
      <c r="KK54" s="7">
        <f ca="1">IFERROR(IF(KK53+KJ54&gt;KL$4,KK53,KK53+KJ54),"")</f>
        <v>60</v>
      </c>
      <c r="KL54" s="7">
        <f t="shared" ca="1" si="300"/>
        <v>0</v>
      </c>
      <c r="KM54" s="7">
        <f t="shared" ca="1" si="206"/>
        <v>0.95394446034059366</v>
      </c>
      <c r="KN54" s="7">
        <f t="shared" ca="1" si="207"/>
        <v>-0.10779061418674751</v>
      </c>
      <c r="KO54" s="7">
        <f t="shared" ca="1" si="208"/>
        <v>0</v>
      </c>
      <c r="KP54" s="7">
        <f t="shared" ca="1" si="209"/>
        <v>0</v>
      </c>
      <c r="KQ54" s="7">
        <f ca="1">IFERROR(IF(KQ53+KP54&gt;KR$4,KQ53,KQ53+KP54),"")</f>
        <v>60</v>
      </c>
      <c r="KR54" s="7">
        <f t="shared" ca="1" si="301"/>
        <v>0</v>
      </c>
      <c r="KS54" s="7">
        <f t="shared" ca="1" si="210"/>
        <v>0.96102809811431611</v>
      </c>
      <c r="KT54" s="7">
        <f t="shared" ca="1" si="211"/>
        <v>-0.11487425196046996</v>
      </c>
      <c r="KU54" s="7">
        <f t="shared" ca="1" si="212"/>
        <v>0</v>
      </c>
      <c r="KV54" s="7">
        <f t="shared" ca="1" si="213"/>
        <v>0</v>
      </c>
      <c r="KW54" s="7">
        <f ca="1">IFERROR(IF(KW53+KV54&gt;KX$4,KW53,KW53+KV54),"")</f>
        <v>59</v>
      </c>
      <c r="KX54" s="7">
        <f t="shared" ca="1" si="302"/>
        <v>0</v>
      </c>
      <c r="KY54" s="7">
        <f t="shared" ca="1" si="214"/>
        <v>0.52849577222341693</v>
      </c>
      <c r="KZ54" s="7">
        <f t="shared" ca="1" si="215"/>
        <v>0.31765807393042922</v>
      </c>
      <c r="LA54" s="7">
        <f t="shared" ca="1" si="216"/>
        <v>1</v>
      </c>
      <c r="LB54" s="7" t="str">
        <f t="shared" ca="1" si="217"/>
        <v>2</v>
      </c>
      <c r="LC54" s="7">
        <f ca="1">IFERROR(IF(LC53+LB54&gt;LD$4,LC53,LC53+LB54),"")</f>
        <v>60</v>
      </c>
      <c r="LD54" s="7">
        <f t="shared" ca="1" si="303"/>
        <v>0</v>
      </c>
      <c r="LE54" s="7">
        <f t="shared" ca="1" si="218"/>
        <v>0.91728164410798496</v>
      </c>
      <c r="LF54" s="7">
        <f t="shared" ca="1" si="219"/>
        <v>-7.1127797954138816E-2</v>
      </c>
      <c r="LG54" s="7">
        <f t="shared" ca="1" si="220"/>
        <v>0</v>
      </c>
      <c r="LH54" s="7">
        <f t="shared" ca="1" si="221"/>
        <v>0</v>
      </c>
      <c r="LI54" s="7">
        <f ca="1">IFERROR(IF(LI53+LH54&gt;LJ$4,LI53,LI53+LH54),"")</f>
        <v>60</v>
      </c>
      <c r="LJ54" s="7">
        <f t="shared" ca="1" si="304"/>
        <v>0</v>
      </c>
      <c r="LK54" s="7">
        <f t="shared" ca="1" si="222"/>
        <v>0.45171732315347868</v>
      </c>
      <c r="LL54" s="7">
        <f t="shared" ca="1" si="223"/>
        <v>0.39443652300036747</v>
      </c>
      <c r="LM54" s="7">
        <f t="shared" ca="1" si="224"/>
        <v>1</v>
      </c>
      <c r="LN54" s="7" t="str">
        <f t="shared" ca="1" si="225"/>
        <v>2</v>
      </c>
      <c r="LO54" s="7">
        <f ca="1">IFERROR(IF(LO53+LN54&gt;LP$4,LO53,LO53+LN54),"")</f>
        <v>60</v>
      </c>
      <c r="LP54" s="7">
        <f t="shared" ca="1" si="305"/>
        <v>0</v>
      </c>
      <c r="LQ54" s="7">
        <f t="shared" ca="1" si="226"/>
        <v>0.27342468013460708</v>
      </c>
      <c r="LR54" s="7">
        <f t="shared" ca="1" si="227"/>
        <v>0.57272916601923907</v>
      </c>
      <c r="LS54" s="7">
        <f t="shared" ca="1" si="228"/>
        <v>1</v>
      </c>
      <c r="LT54" s="7" t="str">
        <f t="shared" ca="1" si="229"/>
        <v>2</v>
      </c>
      <c r="LU54" s="7">
        <f ca="1">IFERROR(IF(LU53+LT54&gt;LV$4,LU53,LU53+LT54),"")</f>
        <v>60</v>
      </c>
      <c r="LV54" s="7">
        <f t="shared" ca="1" si="306"/>
        <v>0</v>
      </c>
      <c r="LW54" s="7">
        <f t="shared" ca="1" si="230"/>
        <v>0.366197575549849</v>
      </c>
      <c r="LX54" s="7">
        <f t="shared" ca="1" si="231"/>
        <v>0.47995627060399715</v>
      </c>
      <c r="LY54" s="7">
        <f t="shared" ca="1" si="232"/>
        <v>1</v>
      </c>
      <c r="LZ54" s="7" t="str">
        <f t="shared" ca="1" si="233"/>
        <v>2</v>
      </c>
      <c r="MA54" s="7">
        <f ca="1">IFERROR(IF(MA53+LZ54&gt;MB$4,MA53,MA53+LZ54),"")</f>
        <v>60</v>
      </c>
      <c r="MB54" s="7">
        <f t="shared" ca="1" si="307"/>
        <v>0</v>
      </c>
      <c r="MC54" s="7">
        <f t="shared" ca="1" si="234"/>
        <v>0.28242357856325528</v>
      </c>
      <c r="MD54" s="7">
        <f t="shared" ca="1" si="235"/>
        <v>0.56373026759059086</v>
      </c>
      <c r="ME54" s="7">
        <f t="shared" ca="1" si="236"/>
        <v>1</v>
      </c>
      <c r="MF54" s="7" t="str">
        <f t="shared" ca="1" si="237"/>
        <v>2</v>
      </c>
      <c r="MG54" s="7">
        <f ca="1">IFERROR(IF(MG53+MF54&gt;MH$4,MG53,MG53+MF54),"")</f>
        <v>60</v>
      </c>
      <c r="MH54" s="7">
        <f t="shared" ca="1" si="308"/>
        <v>0</v>
      </c>
      <c r="MI54" s="7">
        <f t="shared" ca="1" si="238"/>
        <v>0.17077912678269391</v>
      </c>
      <c r="MJ54" s="7">
        <f t="shared" ca="1" si="239"/>
        <v>0.67537471937115223</v>
      </c>
      <c r="MK54" s="7">
        <f t="shared" ca="1" si="240"/>
        <v>1</v>
      </c>
      <c r="ML54" s="7" t="str">
        <f t="shared" ca="1" si="241"/>
        <v>2</v>
      </c>
      <c r="MM54" s="7">
        <f ca="1">IFERROR(IF(MM53+ML54&gt;MN$4,MM53,MM53+ML54),"")</f>
        <v>60</v>
      </c>
      <c r="MN54" s="7">
        <f t="shared" ca="1" si="309"/>
        <v>0</v>
      </c>
      <c r="MO54" s="7">
        <f t="shared" ca="1" si="242"/>
        <v>9.2748421758719113E-2</v>
      </c>
      <c r="MP54" s="7">
        <f t="shared" ca="1" si="243"/>
        <v>0.75340542439512703</v>
      </c>
      <c r="MQ54" s="7">
        <f t="shared" ca="1" si="244"/>
        <v>1</v>
      </c>
      <c r="MR54" s="7" t="str">
        <f t="shared" ca="1" si="245"/>
        <v>2</v>
      </c>
      <c r="MS54" s="7">
        <f ca="1">IFERROR(IF(MS53+MR54&gt;MT$4,MS53,MS53+MR54),"")</f>
        <v>59</v>
      </c>
      <c r="MT54" s="7">
        <f t="shared" ca="1" si="310"/>
        <v>0</v>
      </c>
      <c r="MU54" s="7">
        <f t="shared" ca="1" si="246"/>
        <v>0.1059163919551932</v>
      </c>
      <c r="MV54" s="7">
        <f t="shared" ca="1" si="247"/>
        <v>0.74023745419865294</v>
      </c>
      <c r="MW54" s="7">
        <f t="shared" ca="1" si="248"/>
        <v>1</v>
      </c>
      <c r="MX54" s="7" t="str">
        <f t="shared" ca="1" si="249"/>
        <v>2</v>
      </c>
      <c r="MY54" s="7">
        <f ca="1">IFERROR(IF(MY53+MX54&gt;MZ$4,MY53,MY53+MX54),"")</f>
        <v>60</v>
      </c>
      <c r="MZ54" s="7">
        <f t="shared" ca="1" si="311"/>
        <v>0</v>
      </c>
      <c r="NA54" s="7">
        <f t="shared" ca="1" si="250"/>
        <v>0.28366655480998482</v>
      </c>
      <c r="NB54" s="7">
        <f t="shared" ca="1" si="251"/>
        <v>0.56248729134386133</v>
      </c>
      <c r="NC54" s="7">
        <f t="shared" ca="1" si="252"/>
        <v>1</v>
      </c>
      <c r="ND54" s="7" t="str">
        <f t="shared" ca="1" si="253"/>
        <v>2</v>
      </c>
      <c r="NE54" s="7">
        <f ca="1">IFERROR(IF(NE53+ND54&gt;NF$4,NE53,NE53+ND54),"")</f>
        <v>60</v>
      </c>
      <c r="NF54" s="7">
        <f t="shared" ca="1" si="312"/>
        <v>0</v>
      </c>
      <c r="NG54" s="7">
        <f t="shared" ca="1" si="254"/>
        <v>0.1079250481513051</v>
      </c>
      <c r="NH54" s="7">
        <f t="shared" ca="1" si="255"/>
        <v>0.73822879800254104</v>
      </c>
      <c r="NI54" s="7">
        <f t="shared" ca="1" si="256"/>
        <v>1</v>
      </c>
      <c r="NJ54" s="7" t="str">
        <f t="shared" ca="1" si="257"/>
        <v>2</v>
      </c>
      <c r="NK54" s="7">
        <f ca="1">IFERROR(IF(NK53+NJ54&gt;NL$4,NK53,NK53+NJ54),"")</f>
        <v>60</v>
      </c>
      <c r="NL54" s="7">
        <f t="shared" ca="1" si="313"/>
        <v>0</v>
      </c>
      <c r="NM54" s="7">
        <f t="shared" ca="1" si="258"/>
        <v>0.66638160271121438</v>
      </c>
      <c r="NN54" s="7">
        <f t="shared" ca="1" si="259"/>
        <v>0.17977224344263176</v>
      </c>
      <c r="NO54" s="7">
        <f t="shared" ca="1" si="260"/>
        <v>1</v>
      </c>
      <c r="NP54" s="7" t="str">
        <f t="shared" ca="1" si="261"/>
        <v>2</v>
      </c>
      <c r="NQ54" s="7">
        <f ca="1">IFERROR(IF(NQ53+NP54&gt;NR$4,NQ53,NQ53+NP54),"")</f>
        <v>59</v>
      </c>
      <c r="NR54" s="7">
        <f t="shared" ca="1" si="314"/>
        <v>0</v>
      </c>
      <c r="NT54">
        <v>52</v>
      </c>
      <c r="NU54" s="7" t="s">
        <v>19</v>
      </c>
      <c r="NV54" s="7" t="str">
        <f t="shared" ca="1" si="16"/>
        <v/>
      </c>
      <c r="NW54" s="7" t="str">
        <f t="shared" ca="1" si="8"/>
        <v/>
      </c>
      <c r="NX54" t="str">
        <f ca="1">IFERROR(VLOOKUP(NT54,$K$3:$AK$568,8,FALSE),"")</f>
        <v/>
      </c>
      <c r="NY54" t="str">
        <f ca="1">IFERROR(VLOOKUP(NT54,$K$3:$AK$568,9,FALSE),"")</f>
        <v/>
      </c>
      <c r="NZ54" s="7" t="str">
        <f ca="1">IFERROR(VLOOKUP(NT54,$K$3:$AK$568,27,FALSE),"")</f>
        <v/>
      </c>
      <c r="OB54">
        <v>52</v>
      </c>
      <c r="OC54" s="7" t="s">
        <v>19</v>
      </c>
      <c r="OD54" t="e">
        <f t="shared" ca="1" si="17"/>
        <v>#N/A</v>
      </c>
      <c r="OE54" s="7" t="str">
        <f t="shared" ca="1" si="18"/>
        <v/>
      </c>
      <c r="OF54" s="7" t="str">
        <f t="shared" ca="1" si="19"/>
        <v/>
      </c>
      <c r="OG54" t="str">
        <f t="shared" ca="1" si="20"/>
        <v/>
      </c>
      <c r="OI54">
        <v>52</v>
      </c>
      <c r="OJ54" s="7" t="s">
        <v>19</v>
      </c>
      <c r="OK54" s="7" t="str">
        <f t="shared" ca="1" si="21"/>
        <v/>
      </c>
      <c r="OL54" s="7" t="str">
        <f t="shared" ca="1" si="22"/>
        <v/>
      </c>
      <c r="OM54" t="str">
        <f ca="1">IFERROR(VLOOKUP(OI54,$L$3:$AK$568,7,FALSE),"")</f>
        <v/>
      </c>
      <c r="ON54" t="str">
        <f ca="1">IFERROR(VLOOKUP(OI54,$L$3:$AK$568,8,FALSE),"")</f>
        <v/>
      </c>
      <c r="OO54" s="7" t="str">
        <f ca="1">IFERROR(VLOOKUP(OI54,$L$3:$AK$568,26,FALSE),"")</f>
        <v/>
      </c>
      <c r="OQ54">
        <v>52</v>
      </c>
      <c r="OR54" s="7" t="s">
        <v>19</v>
      </c>
      <c r="OS54" t="e">
        <f t="shared" ca="1" si="23"/>
        <v>#N/A</v>
      </c>
      <c r="OT54" s="7" t="str">
        <f t="shared" ca="1" si="24"/>
        <v/>
      </c>
      <c r="OU54" s="7" t="str">
        <f t="shared" ca="1" si="25"/>
        <v/>
      </c>
      <c r="OV54" t="str">
        <f t="shared" ca="1" si="26"/>
        <v/>
      </c>
      <c r="OX54">
        <v>52</v>
      </c>
      <c r="OY54" s="7" t="s">
        <v>19</v>
      </c>
      <c r="OZ54" s="7" t="str">
        <f t="shared" ca="1" si="27"/>
        <v/>
      </c>
      <c r="PA54" s="7" t="str">
        <f t="shared" ca="1" si="28"/>
        <v/>
      </c>
      <c r="PB54" t="str">
        <f ca="1">IFERROR(VLOOKUP(OX54,$M$3:$AK$568,6,FALSE),"")</f>
        <v/>
      </c>
      <c r="PC54" t="str">
        <f ca="1">IFERROR(VLOOKUP(OX54,$M$3:$AK$568,7,FALSE),"")</f>
        <v/>
      </c>
      <c r="PD54" s="7" t="str">
        <f ca="1">IFERROR(VLOOKUP(OX54,$M$3:$AK$568,25,FALSE),"")</f>
        <v/>
      </c>
      <c r="PF54">
        <v>52</v>
      </c>
      <c r="PG54" s="7" t="s">
        <v>19</v>
      </c>
      <c r="PH54" t="e">
        <f t="shared" ca="1" si="29"/>
        <v>#N/A</v>
      </c>
      <c r="PI54" s="7" t="str">
        <f t="shared" ca="1" si="30"/>
        <v/>
      </c>
      <c r="PJ54" s="7" t="str">
        <f t="shared" ca="1" si="31"/>
        <v/>
      </c>
      <c r="PK54" t="str">
        <f t="shared" ca="1" si="32"/>
        <v/>
      </c>
      <c r="PM54">
        <v>52</v>
      </c>
      <c r="PN54" s="7" t="s">
        <v>19</v>
      </c>
      <c r="PO54" s="202" t="str">
        <f t="shared" ca="1" si="33"/>
        <v/>
      </c>
      <c r="PP54" s="7" t="str">
        <f t="shared" ca="1" si="34"/>
        <v/>
      </c>
      <c r="PQ54" t="str">
        <f ca="1">IFERROR(VLOOKUP(PM54,$G$325:$R$409,12,FALSE),"")</f>
        <v/>
      </c>
      <c r="PR54" t="e">
        <f ca="1">VLOOKUP(PM54,$G$324:$Q$409,11,FALSE)</f>
        <v>#N/A</v>
      </c>
      <c r="PS54" s="7" t="str">
        <f ca="1">VLOOKUP(PQ54,$R$325:$Y$409,8,FALSE)</f>
        <v>- -</v>
      </c>
      <c r="PT54" s="7">
        <f ca="1">ReSt</f>
        <v>-4</v>
      </c>
      <c r="PU54" s="7" t="e">
        <f t="shared" ca="1" si="35"/>
        <v>#N/A</v>
      </c>
      <c r="PV54" s="7" t="e">
        <f t="shared" ca="1" si="36"/>
        <v>#N/A</v>
      </c>
      <c r="PW54" s="7" t="str">
        <f ca="1">VLOOKUP(PQ54,$R$325:$AK$409,8,FALSE)</f>
        <v>- -</v>
      </c>
      <c r="PX54" s="7"/>
      <c r="PY54">
        <v>52</v>
      </c>
      <c r="PZ54" s="7" t="s">
        <v>19</v>
      </c>
      <c r="QA54" t="str">
        <f t="shared" ca="1" si="37"/>
        <v/>
      </c>
      <c r="QB54" s="7" t="str">
        <f t="shared" ca="1" si="38"/>
        <v/>
      </c>
      <c r="QC54" s="7" t="str">
        <f t="shared" ca="1" si="39"/>
        <v/>
      </c>
      <c r="QD54" t="str">
        <f t="shared" ca="1" si="40"/>
        <v/>
      </c>
      <c r="QF54">
        <v>52</v>
      </c>
      <c r="QG54" s="7" t="s">
        <v>19</v>
      </c>
      <c r="QH54" s="7" t="str">
        <f t="shared" ca="1" si="41"/>
        <v/>
      </c>
      <c r="QI54" s="7" t="e">
        <f t="shared" ca="1" si="42"/>
        <v>#VALUE!</v>
      </c>
      <c r="QJ54" t="e">
        <f t="shared" ca="1" si="43"/>
        <v>#N/A</v>
      </c>
      <c r="QK54" s="7" t="e">
        <f t="shared" ca="1" si="44"/>
        <v>#N/A</v>
      </c>
      <c r="QM54">
        <v>52</v>
      </c>
      <c r="QN54" s="7" t="s">
        <v>19</v>
      </c>
      <c r="QO54" t="str">
        <f t="shared" ca="1" si="45"/>
        <v/>
      </c>
      <c r="QP54" s="7" t="str">
        <f t="shared" ca="1" si="46"/>
        <v/>
      </c>
      <c r="QQ54" t="str">
        <f t="shared" ca="1" si="47"/>
        <v/>
      </c>
    </row>
    <row r="55" spans="1:459" x14ac:dyDescent="0.25">
      <c r="A55" s="240" t="str">
        <f>IF('Character Sheet'!$B$4="Creature","N","Y")</f>
        <v>Y</v>
      </c>
      <c r="C55" s="75"/>
      <c r="D55" s="70">
        <f t="shared" ca="1" si="322"/>
        <v>8</v>
      </c>
      <c r="F55" s="75"/>
      <c r="G55" s="76"/>
      <c r="I55" s="75" t="s">
        <v>1812</v>
      </c>
      <c r="J55" s="85"/>
      <c r="K55" s="85">
        <f t="shared" ca="1" si="9"/>
        <v>4</v>
      </c>
      <c r="L55" s="85">
        <f t="shared" ca="1" si="316"/>
        <v>0</v>
      </c>
      <c r="M55" s="70">
        <f t="shared" ca="1" si="321"/>
        <v>4</v>
      </c>
      <c r="O55" s="222">
        <f t="shared" ca="1" si="12"/>
        <v>28</v>
      </c>
      <c r="Q55" s="7" t="s">
        <v>1696</v>
      </c>
      <c r="R55" s="9" t="s">
        <v>1357</v>
      </c>
      <c r="S55" s="9" t="str">
        <f t="shared" si="323"/>
        <v>Shield Bash</v>
      </c>
      <c r="T55" s="61" t="str">
        <f>SUBSTITUTE(IFERROR(IFERROR(VLOOKUP(R55,'[1]Skill Statistics'!$A$3:$C$513,2,FALSE),VLOOKUP(Q55,'[1]Skill Statistics'!$A$3:$C$513,2,FALSE)),T54),"R*","ReSt")</f>
        <v>Ag/St</v>
      </c>
      <c r="U55" s="61" t="str">
        <f>IFERROR(IFERROR(VLOOKUP(R55,'[1]Skill Statistics'!$A$3:$C$513,3,FALSE),VLOOKUP(Q55,'[1]Skill Statistics'!$A$3:$C$513,3,FALSE)),U54)</f>
        <v>St</v>
      </c>
      <c r="V55" s="61" t="str">
        <f ca="1">IF(ISNUMBER(SEARCH("Category",R55)),"- -",IFERROR(IFERROR(VLOOKUP(Q55,[1]Professions!$A$4:$AM$288,MATCH(Profession,[1]Professions!$A$1:$AM$1,0),FALSE),VLOOKUP(Q55,Calculations!$B$91:$I$95,8,FALSE)),"- -"))</f>
        <v>3 / 4</v>
      </c>
      <c r="W55" s="60">
        <f t="shared" ca="1" si="13"/>
        <v>0</v>
      </c>
      <c r="X55" s="7">
        <f ca="1">IFERROR(VLOOKUP(R55,$BS$6:$NR$519,MATCH(ActualLevel,$BS$3:$NR$3,0),FALSE),"- -")</f>
        <v>3</v>
      </c>
      <c r="Y55" s="7">
        <f t="shared" ca="1" si="320"/>
        <v>3</v>
      </c>
      <c r="Z55" s="7">
        <f ca="1">IFERROR(VLOOKUP(Y55,Charts!$BQ$2:$BR$52,2,FALSE),"- -")</f>
        <v>15</v>
      </c>
      <c r="AA55" s="7">
        <f t="shared" ca="1" si="51"/>
        <v>11</v>
      </c>
      <c r="AB55" s="7">
        <f t="shared" ca="1" si="317"/>
        <v>3</v>
      </c>
      <c r="AC55" s="7"/>
      <c r="AD55" s="7"/>
      <c r="AE55" s="7"/>
      <c r="AF55" s="7"/>
      <c r="AG55" s="7"/>
      <c r="AH55" s="43"/>
      <c r="AI55" s="7"/>
      <c r="AJ55" s="7"/>
      <c r="AK55" s="7">
        <f t="shared" ca="1" si="52"/>
        <v>29</v>
      </c>
      <c r="AL55" s="7"/>
      <c r="AM55" s="69">
        <f>IFERROR(VLOOKUP(R55,'[1]Skill Statistics'!$A$3:$AN$513,MATCH(Profession,'[1]Skill Statistics'!$A$2:$AN$2,0),FALSE),0)</f>
        <v>0</v>
      </c>
      <c r="AN55" s="85">
        <f>IFERROR(VLOOKUP(Q55,'[1]Skill Statistics'!$A$3:$BK$513,MATCH(Archetype,'[1]Skill Statistics'!$A$2:$BK$2,0),FALSE),0)</f>
        <v>0</v>
      </c>
      <c r="AO55" s="85">
        <f>IFERROR(VLOOKUP(Q55,'[1]Skill Statistics'!$A$3:$BB$513,MATCH(Race,'[1]Skill Statistics'!$A$2:$BB$2,0),FALSE),0)</f>
        <v>0</v>
      </c>
      <c r="AP55" s="85">
        <f t="shared" ca="1" si="14"/>
        <v>1.1000000000000001</v>
      </c>
      <c r="AQ55" s="70"/>
      <c r="AS55" s="69" t="str">
        <f>IFERROR(VLOOKUP(Q55,'[1]Professional Skills'!$A$4:$AM$288,MATCH(Profession,'[1]Professional Skills'!$A$3:$AM$3,0),FALSE),"- -")</f>
        <v>x</v>
      </c>
      <c r="AT55" t="s">
        <v>1812</v>
      </c>
      <c r="AU55" s="7" t="str">
        <f t="shared" si="319"/>
        <v/>
      </c>
      <c r="AV55" s="7">
        <f t="shared" ca="1" si="318"/>
        <v>0</v>
      </c>
      <c r="AW55" t="str">
        <f t="shared" si="55"/>
        <v/>
      </c>
      <c r="AX55" t="str">
        <f>IFERROR(_xlfn.RANK.EQ(AW55,$AW$5:$AW$568),"")</f>
        <v/>
      </c>
      <c r="AY55">
        <f t="shared" ca="1" si="3"/>
        <v>0.7161206882775546</v>
      </c>
      <c r="AZ55" s="70" t="str">
        <f t="shared" ca="1" si="53"/>
        <v>x</v>
      </c>
      <c r="BB55" s="69">
        <f>IFERROR(IF(Q55="Language",VLOOKUP(R55,[1]Cultures!$B$4:$N$218,MATCH(Culture,[1]Cultures!$B$3:$N$3,0),FALSE),VLOOKUP(Q55,[1]Cultures!$B$4:$O$212,MATCH(Culture,[1]Cultures!$B$3:$O$3,0),FALSE)),"- -")</f>
        <v>1</v>
      </c>
      <c r="BC55" t="s">
        <v>1812</v>
      </c>
      <c r="BD55">
        <f t="shared" ca="1" si="315"/>
        <v>0.34614595390502068</v>
      </c>
      <c r="BE55">
        <f t="shared" ca="1" si="262"/>
        <v>1.4461459539050208</v>
      </c>
      <c r="BH55">
        <f t="shared" ca="1" si="324"/>
        <v>7</v>
      </c>
      <c r="BI55" s="7">
        <f t="shared" ca="1" si="54"/>
        <v>0</v>
      </c>
      <c r="BJ55" s="7"/>
      <c r="BK55" s="7"/>
      <c r="BL55" s="70">
        <f t="shared" ca="1" si="6"/>
        <v>0</v>
      </c>
      <c r="BN55" s="69">
        <f ca="1">IFERROR(VLOOKUP(V55,Charts!$BT$2:$BV$14,3,FALSE),"- -")</f>
        <v>0.69230769230769229</v>
      </c>
      <c r="BO55" s="85">
        <f t="shared" ca="1" si="15"/>
        <v>2.974453418028653</v>
      </c>
      <c r="BP55" s="70">
        <f t="shared" ca="1" si="263"/>
        <v>28</v>
      </c>
      <c r="BR55" s="7">
        <v>50</v>
      </c>
      <c r="BS55" s="9" t="str">
        <f ca="1">VLOOKUP(BR55,$O$3:$R$568,4,FALSE)</f>
        <v>Religion Lore</v>
      </c>
      <c r="BT55" s="7" t="str">
        <f ca="1">VLOOKUP(BS55,$R$3:$V$568,5,FALSE)</f>
        <v>2 / 3</v>
      </c>
      <c r="BU55" s="7">
        <f ca="1">VLOOKUP(BT55,Charts!$BT$2:$BV$14,3,FALSE)</f>
        <v>0.84615384615384615</v>
      </c>
      <c r="BV55" s="7" t="str">
        <f t="shared" ca="1" si="56"/>
        <v>2</v>
      </c>
      <c r="BW55" s="7" t="str">
        <f t="shared" ca="1" si="57"/>
        <v>3</v>
      </c>
      <c r="BY55" s="7">
        <f t="shared" ca="1" si="58"/>
        <v>0.53212837769475407</v>
      </c>
      <c r="BZ55" s="7">
        <f t="shared" ca="1" si="59"/>
        <v>0.31402546845909207</v>
      </c>
      <c r="CA55" s="7">
        <f t="shared" ca="1" si="60"/>
        <v>1</v>
      </c>
      <c r="CB55" s="7" t="str">
        <f t="shared" ca="1" si="61"/>
        <v>2</v>
      </c>
      <c r="CC55" s="7">
        <f ca="1">IFERROR(IF(CC54+CB55&gt;CD$4,CC54,CC54+CB55),"")</f>
        <v>38</v>
      </c>
      <c r="CD55" s="7">
        <f t="shared" ca="1" si="264"/>
        <v>0</v>
      </c>
      <c r="CE55" s="7">
        <f t="shared" ca="1" si="62"/>
        <v>0.56618363607352507</v>
      </c>
      <c r="CF55" s="7">
        <f t="shared" ca="1" si="63"/>
        <v>0.27997021008032108</v>
      </c>
      <c r="CG55" s="7">
        <f t="shared" ca="1" si="64"/>
        <v>1</v>
      </c>
      <c r="CH55" s="7" t="str">
        <f t="shared" ca="1" si="65"/>
        <v>2</v>
      </c>
      <c r="CI55" s="7">
        <f ca="1">IFERROR(IF(CI54+CH55&gt;CJ$4,CI54,CI54+CH55),"")</f>
        <v>60</v>
      </c>
      <c r="CJ55" s="7">
        <f t="shared" ca="1" si="265"/>
        <v>0</v>
      </c>
      <c r="CK55" s="7">
        <f t="shared" ca="1" si="66"/>
        <v>0.52430614940229292</v>
      </c>
      <c r="CL55" s="7">
        <f t="shared" ca="1" si="67"/>
        <v>0.32184769675155322</v>
      </c>
      <c r="CM55" s="7">
        <f t="shared" ca="1" si="68"/>
        <v>1</v>
      </c>
      <c r="CN55" s="7" t="str">
        <f t="shared" ca="1" si="69"/>
        <v>2</v>
      </c>
      <c r="CO55" s="7">
        <f ca="1">IFERROR(IF(CO54+CN55&gt;CP$4,CO54,CO54+CN55),"")</f>
        <v>60</v>
      </c>
      <c r="CP55" s="7">
        <f t="shared" ca="1" si="266"/>
        <v>0</v>
      </c>
      <c r="CQ55" s="7">
        <f t="shared" ca="1" si="70"/>
        <v>0.14136865992203751</v>
      </c>
      <c r="CR55" s="7">
        <f t="shared" ca="1" si="71"/>
        <v>0.70478518623180864</v>
      </c>
      <c r="CS55" s="7">
        <f t="shared" ca="1" si="72"/>
        <v>1</v>
      </c>
      <c r="CT55" s="7" t="str">
        <f t="shared" ca="1" si="73"/>
        <v>2</v>
      </c>
      <c r="CU55" s="7">
        <f ca="1">IFERROR(IF(CU54+CT55&gt;CV$4,CU54,CU54+CT55),"")</f>
        <v>60</v>
      </c>
      <c r="CV55" s="7">
        <f t="shared" ca="1" si="267"/>
        <v>0</v>
      </c>
      <c r="CW55" s="7">
        <f t="shared" ca="1" si="74"/>
        <v>0.79989212436177315</v>
      </c>
      <c r="CX55" s="7">
        <f t="shared" ca="1" si="75"/>
        <v>4.6261721792072996E-2</v>
      </c>
      <c r="CY55" s="7">
        <f t="shared" ca="1" si="76"/>
        <v>1</v>
      </c>
      <c r="CZ55" s="7" t="str">
        <f t="shared" ca="1" si="77"/>
        <v>2</v>
      </c>
      <c r="DA55" s="7">
        <f ca="1">IFERROR(IF(DA54+CZ55&gt;DB$4,DA54,DA54+CZ55),"")</f>
        <v>60</v>
      </c>
      <c r="DB55" s="7">
        <f t="shared" ca="1" si="268"/>
        <v>0</v>
      </c>
      <c r="DC55" s="7">
        <f t="shared" ca="1" si="78"/>
        <v>0.3927602963773561</v>
      </c>
      <c r="DD55" s="7">
        <f t="shared" ca="1" si="79"/>
        <v>0.45339354977649005</v>
      </c>
      <c r="DE55" s="7">
        <f t="shared" ca="1" si="80"/>
        <v>1</v>
      </c>
      <c r="DF55" s="7" t="str">
        <f t="shared" ca="1" si="81"/>
        <v>2</v>
      </c>
      <c r="DG55" s="7">
        <f ca="1">IFERROR(IF(DG54+DF55&gt;DH$4,DG54,DG54+DF55),"")</f>
        <v>60</v>
      </c>
      <c r="DH55" s="7">
        <f t="shared" ca="1" si="269"/>
        <v>0</v>
      </c>
      <c r="DI55" s="7">
        <f t="shared" ca="1" si="82"/>
        <v>0.90429274439227147</v>
      </c>
      <c r="DJ55" s="7">
        <f t="shared" ca="1" si="83"/>
        <v>-5.8138898238425329E-2</v>
      </c>
      <c r="DK55" s="7">
        <f t="shared" ca="1" si="84"/>
        <v>0</v>
      </c>
      <c r="DL55" s="7">
        <f t="shared" ca="1" si="85"/>
        <v>0</v>
      </c>
      <c r="DM55" s="7">
        <f ca="1">IFERROR(IF(DM54+DL55&gt;DN$4,DM54,DM54+DL55),"")</f>
        <v>60</v>
      </c>
      <c r="DN55" s="7">
        <f t="shared" ca="1" si="270"/>
        <v>0</v>
      </c>
      <c r="DO55" s="7">
        <f t="shared" ca="1" si="86"/>
        <v>7.7365788877472141E-2</v>
      </c>
      <c r="DP55" s="7">
        <f t="shared" ca="1" si="87"/>
        <v>0.768788057276374</v>
      </c>
      <c r="DQ55" s="7">
        <f t="shared" ca="1" si="88"/>
        <v>1</v>
      </c>
      <c r="DR55" s="7" t="str">
        <f t="shared" ca="1" si="89"/>
        <v>2</v>
      </c>
      <c r="DS55" s="7">
        <f ca="1">IFERROR(IF(DS54+DR55&gt;DT$4,DS54,DS54+DR55),"")</f>
        <v>60</v>
      </c>
      <c r="DT55" s="7">
        <f t="shared" ca="1" si="271"/>
        <v>0</v>
      </c>
      <c r="DU55" s="7">
        <f t="shared" ca="1" si="90"/>
        <v>0.93745430444789124</v>
      </c>
      <c r="DV55" s="7">
        <f t="shared" ca="1" si="91"/>
        <v>-9.1300458294045095E-2</v>
      </c>
      <c r="DW55" s="7">
        <f t="shared" ca="1" si="92"/>
        <v>0</v>
      </c>
      <c r="DX55" s="7">
        <f t="shared" ca="1" si="93"/>
        <v>0</v>
      </c>
      <c r="DY55" s="7">
        <f ca="1">IFERROR(IF(DY54+DX55&gt;DZ$4,DY54,DY54+DX55),"")</f>
        <v>59</v>
      </c>
      <c r="DZ55" s="7">
        <f t="shared" ca="1" si="272"/>
        <v>0</v>
      </c>
      <c r="EA55" s="7">
        <f t="shared" ca="1" si="94"/>
        <v>0.80424096459079963</v>
      </c>
      <c r="EB55" s="7">
        <f t="shared" ca="1" si="95"/>
        <v>4.1912881563046511E-2</v>
      </c>
      <c r="EC55" s="7">
        <f t="shared" ca="1" si="96"/>
        <v>1</v>
      </c>
      <c r="ED55" s="7" t="str">
        <f t="shared" ca="1" si="97"/>
        <v>2</v>
      </c>
      <c r="EE55" s="7">
        <f ca="1">IFERROR(IF(EE54+ED55&gt;EF$4,EE54,EE54+ED55),"")</f>
        <v>60</v>
      </c>
      <c r="EF55" s="7">
        <f t="shared" ca="1" si="273"/>
        <v>0</v>
      </c>
      <c r="EG55" s="7">
        <f t="shared" ca="1" si="98"/>
        <v>0.43110303258945482</v>
      </c>
      <c r="EH55" s="7">
        <f t="shared" ca="1" si="99"/>
        <v>0.41505081356439133</v>
      </c>
      <c r="EI55" s="7">
        <f t="shared" ca="1" si="100"/>
        <v>1</v>
      </c>
      <c r="EJ55" s="7" t="str">
        <f t="shared" ca="1" si="101"/>
        <v>2</v>
      </c>
      <c r="EK55" s="7">
        <f ca="1">IFERROR(IF(EK54+EJ55&gt;EL$4,EK54,EK54+EJ55),"")</f>
        <v>60</v>
      </c>
      <c r="EL55" s="7">
        <f t="shared" ca="1" si="274"/>
        <v>0</v>
      </c>
      <c r="EM55" s="7">
        <f t="shared" ca="1" si="102"/>
        <v>0.3277122158648399</v>
      </c>
      <c r="EN55" s="7">
        <f t="shared" ca="1" si="103"/>
        <v>0.51844163028900625</v>
      </c>
      <c r="EO55" s="7">
        <f t="shared" ca="1" si="104"/>
        <v>1</v>
      </c>
      <c r="EP55" s="7" t="str">
        <f t="shared" ca="1" si="105"/>
        <v>2</v>
      </c>
      <c r="EQ55" s="7">
        <f ca="1">IFERROR(IF(EQ54+EP55&gt;ER$4,EQ54,EQ54+EP55),"")</f>
        <v>60</v>
      </c>
      <c r="ER55" s="7">
        <f t="shared" ca="1" si="275"/>
        <v>0</v>
      </c>
      <c r="ES55" s="7">
        <f t="shared" ca="1" si="106"/>
        <v>0.21889996483183172</v>
      </c>
      <c r="ET55" s="7">
        <f t="shared" ca="1" si="107"/>
        <v>0.62725388132201443</v>
      </c>
      <c r="EU55" s="7">
        <f t="shared" ca="1" si="108"/>
        <v>1</v>
      </c>
      <c r="EV55" s="7" t="str">
        <f t="shared" ca="1" si="109"/>
        <v>2</v>
      </c>
      <c r="EW55" s="7">
        <f ca="1">IFERROR(IF(EW54+EV55&gt;EX$4,EW54,EW54+EV55),"")</f>
        <v>60</v>
      </c>
      <c r="EX55" s="7">
        <f t="shared" ca="1" si="276"/>
        <v>0</v>
      </c>
      <c r="EY55" s="7">
        <f t="shared" ca="1" si="110"/>
        <v>0.96608144793758099</v>
      </c>
      <c r="EZ55" s="7">
        <f t="shared" ca="1" si="111"/>
        <v>-0.11992760178373485</v>
      </c>
      <c r="FA55" s="7">
        <f t="shared" ca="1" si="112"/>
        <v>0</v>
      </c>
      <c r="FB55" s="7">
        <f t="shared" ca="1" si="113"/>
        <v>0</v>
      </c>
      <c r="FC55" s="7">
        <f ca="1">IFERROR(IF(FC54+FB55&gt;FD$4,FC54,FC54+FB55),"")</f>
        <v>60</v>
      </c>
      <c r="FD55" s="7">
        <f t="shared" ca="1" si="277"/>
        <v>0</v>
      </c>
      <c r="FE55" s="7">
        <f t="shared" ca="1" si="114"/>
        <v>0.3698705027430027</v>
      </c>
      <c r="FF55" s="7">
        <f t="shared" ca="1" si="115"/>
        <v>0.47628334341084344</v>
      </c>
      <c r="FG55" s="7">
        <f t="shared" ca="1" si="116"/>
        <v>1</v>
      </c>
      <c r="FH55" s="7" t="str">
        <f t="shared" ca="1" si="117"/>
        <v>2</v>
      </c>
      <c r="FI55" s="7">
        <f ca="1">IFERROR(IF(FI54+FH55&gt;FJ$4,FI54,FI54+FH55),"")</f>
        <v>60</v>
      </c>
      <c r="FJ55" s="7">
        <f t="shared" ca="1" si="278"/>
        <v>0</v>
      </c>
      <c r="FK55" s="7">
        <f t="shared" ca="1" si="118"/>
        <v>0.50008290822610324</v>
      </c>
      <c r="FL55" s="7">
        <f t="shared" ca="1" si="119"/>
        <v>0.34607093792774291</v>
      </c>
      <c r="FM55" s="7">
        <f t="shared" ca="1" si="120"/>
        <v>1</v>
      </c>
      <c r="FN55" s="7" t="str">
        <f t="shared" ca="1" si="121"/>
        <v>2</v>
      </c>
      <c r="FO55" s="7">
        <f ca="1">IFERROR(IF(FO54+FN55&gt;FP$4,FO54,FO54+FN55),"")</f>
        <v>60</v>
      </c>
      <c r="FP55" s="7">
        <f t="shared" ca="1" si="279"/>
        <v>0</v>
      </c>
      <c r="FQ55" s="7">
        <f t="shared" ca="1" si="122"/>
        <v>0.39908929974327401</v>
      </c>
      <c r="FR55" s="7">
        <f t="shared" ca="1" si="123"/>
        <v>0.44706454641057214</v>
      </c>
      <c r="FS55" s="7">
        <f t="shared" ca="1" si="124"/>
        <v>1</v>
      </c>
      <c r="FT55" s="7" t="str">
        <f t="shared" ca="1" si="125"/>
        <v>2</v>
      </c>
      <c r="FU55" s="7">
        <f ca="1">IFERROR(IF(FU54+FT55&gt;FV$4,FU54,FU54+FT55),"")</f>
        <v>60</v>
      </c>
      <c r="FV55" s="7">
        <f t="shared" ca="1" si="280"/>
        <v>0</v>
      </c>
      <c r="FW55" s="7">
        <f t="shared" ca="1" si="126"/>
        <v>0.49628238412447134</v>
      </c>
      <c r="FX55" s="7">
        <f t="shared" ca="1" si="127"/>
        <v>0.3498714620293748</v>
      </c>
      <c r="FY55" s="7">
        <f t="shared" ca="1" si="128"/>
        <v>1</v>
      </c>
      <c r="FZ55" s="7" t="str">
        <f t="shared" ca="1" si="129"/>
        <v>2</v>
      </c>
      <c r="GA55" s="7">
        <f ca="1">IFERROR(IF(GA54+FZ55&gt;GB$4,GA54,GA54+FZ55),"")</f>
        <v>59</v>
      </c>
      <c r="GB55" s="7">
        <f t="shared" ca="1" si="281"/>
        <v>0</v>
      </c>
      <c r="GC55" s="7">
        <f t="shared" ca="1" si="130"/>
        <v>0.73590130843125867</v>
      </c>
      <c r="GD55" s="7">
        <f t="shared" ca="1" si="131"/>
        <v>0.11025253772258747</v>
      </c>
      <c r="GE55" s="7">
        <f t="shared" ca="1" si="132"/>
        <v>1</v>
      </c>
      <c r="GF55" s="7" t="str">
        <f t="shared" ca="1" si="133"/>
        <v>2</v>
      </c>
      <c r="GG55" s="7">
        <f ca="1">IFERROR(IF(GG54+GF55&gt;GH$4,GG54,GG54+GF55),"")</f>
        <v>60</v>
      </c>
      <c r="GH55" s="7">
        <f t="shared" ca="1" si="282"/>
        <v>0</v>
      </c>
      <c r="GI55" s="7">
        <f t="shared" ca="1" si="134"/>
        <v>0.49480916399944841</v>
      </c>
      <c r="GJ55" s="7">
        <f t="shared" ca="1" si="135"/>
        <v>0.35134468215439774</v>
      </c>
      <c r="GK55" s="7">
        <f t="shared" ca="1" si="136"/>
        <v>1</v>
      </c>
      <c r="GL55" s="7" t="str">
        <f t="shared" ca="1" si="137"/>
        <v>2</v>
      </c>
      <c r="GM55" s="7">
        <f ca="1">IFERROR(IF(GM54+GL55&gt;GN$4,GM54,GM54+GL55),"")</f>
        <v>60</v>
      </c>
      <c r="GN55" s="7">
        <f t="shared" ca="1" si="283"/>
        <v>0</v>
      </c>
      <c r="GO55" s="7">
        <f t="shared" ca="1" si="138"/>
        <v>8.3216819581943158E-2</v>
      </c>
      <c r="GP55" s="7">
        <f t="shared" ca="1" si="139"/>
        <v>0.76293702657190299</v>
      </c>
      <c r="GQ55" s="7">
        <f t="shared" ca="1" si="140"/>
        <v>1</v>
      </c>
      <c r="GR55" s="7" t="str">
        <f t="shared" ca="1" si="141"/>
        <v>2</v>
      </c>
      <c r="GS55" s="7">
        <f ca="1">IFERROR(IF(GS54+GR55&gt;GT$4,GS54,GS54+GR55),"")</f>
        <v>60</v>
      </c>
      <c r="GT55" s="7">
        <f t="shared" ca="1" si="284"/>
        <v>0</v>
      </c>
      <c r="GU55" s="7">
        <f t="shared" ca="1" si="142"/>
        <v>0.66698296837392923</v>
      </c>
      <c r="GV55" s="7">
        <f t="shared" ca="1" si="143"/>
        <v>0.17917087777991691</v>
      </c>
      <c r="GW55" s="7">
        <f t="shared" ca="1" si="144"/>
        <v>1</v>
      </c>
      <c r="GX55" s="7" t="str">
        <f t="shared" ca="1" si="145"/>
        <v>2</v>
      </c>
      <c r="GY55" s="7">
        <f ca="1">IFERROR(IF(GY54+GX55&gt;GZ$4,GY54,GY54+GX55),"")</f>
        <v>60</v>
      </c>
      <c r="GZ55" s="7">
        <f t="shared" ca="1" si="285"/>
        <v>0</v>
      </c>
      <c r="HA55" s="7">
        <f t="shared" ca="1" si="146"/>
        <v>0.89073511886985413</v>
      </c>
      <c r="HB55" s="7">
        <f t="shared" ca="1" si="147"/>
        <v>-4.458127271600798E-2</v>
      </c>
      <c r="HC55" s="7">
        <f t="shared" ca="1" si="148"/>
        <v>0</v>
      </c>
      <c r="HD55" s="7">
        <f t="shared" ca="1" si="149"/>
        <v>0</v>
      </c>
      <c r="HE55" s="7">
        <f ca="1">IFERROR(IF(HE54+HD55&gt;HF$4,HE54,HE54+HD55),"")</f>
        <v>60</v>
      </c>
      <c r="HF55" s="7">
        <f t="shared" ca="1" si="286"/>
        <v>0</v>
      </c>
      <c r="HG55" s="7">
        <f t="shared" ca="1" si="150"/>
        <v>0.33946568830972845</v>
      </c>
      <c r="HH55" s="7">
        <f t="shared" ca="1" si="151"/>
        <v>0.50668815784411769</v>
      </c>
      <c r="HI55" s="7">
        <f t="shared" ca="1" si="152"/>
        <v>1</v>
      </c>
      <c r="HJ55" s="7" t="str">
        <f t="shared" ca="1" si="153"/>
        <v>2</v>
      </c>
      <c r="HK55" s="7">
        <f ca="1">IFERROR(IF(HK54+HJ55&gt;HL$4,HK54,HK54+HJ55),"")</f>
        <v>60</v>
      </c>
      <c r="HL55" s="7">
        <f t="shared" ca="1" si="287"/>
        <v>0</v>
      </c>
      <c r="HM55" s="7">
        <f t="shared" ca="1" si="154"/>
        <v>0.43829078145684497</v>
      </c>
      <c r="HN55" s="7">
        <f t="shared" ca="1" si="155"/>
        <v>0.40786306469700118</v>
      </c>
      <c r="HO55" s="7">
        <f t="shared" ca="1" si="156"/>
        <v>1</v>
      </c>
      <c r="HP55" s="7" t="str">
        <f t="shared" ca="1" si="157"/>
        <v>2</v>
      </c>
      <c r="HQ55" s="7">
        <f ca="1">IFERROR(IF(HQ54+HP55&gt;HR$4,HQ54,HQ54+HP55),"")</f>
        <v>60</v>
      </c>
      <c r="HR55" s="7">
        <f t="shared" ca="1" si="288"/>
        <v>0</v>
      </c>
      <c r="HS55" s="7">
        <f t="shared" ca="1" si="158"/>
        <v>0.75161048793746899</v>
      </c>
      <c r="HT55" s="7">
        <f t="shared" ca="1" si="159"/>
        <v>9.454335821637716E-2</v>
      </c>
      <c r="HU55" s="7">
        <f t="shared" ca="1" si="160"/>
        <v>1</v>
      </c>
      <c r="HV55" s="7" t="str">
        <f t="shared" ca="1" si="161"/>
        <v>2</v>
      </c>
      <c r="HW55" s="7">
        <f ca="1">IFERROR(IF(HW54+HV55&gt;HX$4,HW54,HW54+HV55),"")</f>
        <v>60</v>
      </c>
      <c r="HX55" s="7">
        <f t="shared" ca="1" si="289"/>
        <v>0</v>
      </c>
      <c r="HY55" s="7">
        <f t="shared" ca="1" si="162"/>
        <v>3.3704026784775465E-2</v>
      </c>
      <c r="HZ55" s="7">
        <f t="shared" ca="1" si="163"/>
        <v>0.81244981936907068</v>
      </c>
      <c r="IA55" s="7">
        <f t="shared" ca="1" si="164"/>
        <v>2</v>
      </c>
      <c r="IB55" s="7">
        <f t="shared" ca="1" si="165"/>
        <v>5</v>
      </c>
      <c r="IC55" s="7">
        <f ca="1">IFERROR(IF(IC54+IB55&gt;ID$4,IC54,IC54+IB55),"")</f>
        <v>60</v>
      </c>
      <c r="ID55" s="7">
        <f t="shared" ca="1" si="290"/>
        <v>0</v>
      </c>
      <c r="IE55" s="7">
        <f t="shared" ca="1" si="166"/>
        <v>0.99496071491865845</v>
      </c>
      <c r="IF55" s="7">
        <f t="shared" ca="1" si="167"/>
        <v>-0.14880686876481231</v>
      </c>
      <c r="IG55" s="7">
        <f t="shared" ca="1" si="168"/>
        <v>0</v>
      </c>
      <c r="IH55" s="7">
        <f t="shared" ca="1" si="169"/>
        <v>0</v>
      </c>
      <c r="II55" s="7">
        <f ca="1">IFERROR(IF(II54+IH55&gt;IJ$4,II54,II54+IH55),"")</f>
        <v>60</v>
      </c>
      <c r="IJ55" s="7">
        <f t="shared" ca="1" si="291"/>
        <v>0</v>
      </c>
      <c r="IK55" s="7">
        <f t="shared" ca="1" si="170"/>
        <v>0.62249652286171475</v>
      </c>
      <c r="IL55" s="7">
        <f t="shared" ca="1" si="171"/>
        <v>0.22365732329213139</v>
      </c>
      <c r="IM55" s="7">
        <f t="shared" ca="1" si="172"/>
        <v>1</v>
      </c>
      <c r="IN55" s="7" t="str">
        <f t="shared" ca="1" si="173"/>
        <v>2</v>
      </c>
      <c r="IO55" s="7">
        <f ca="1">IFERROR(IF(IO54+IN55&gt;IP$4,IO54,IO54+IN55),"")</f>
        <v>60</v>
      </c>
      <c r="IP55" s="7">
        <f t="shared" ca="1" si="292"/>
        <v>0</v>
      </c>
      <c r="IQ55" s="7">
        <f t="shared" ca="1" si="174"/>
        <v>0.89646509407269348</v>
      </c>
      <c r="IR55" s="7">
        <f t="shared" ca="1" si="175"/>
        <v>-5.0311247918847335E-2</v>
      </c>
      <c r="IS55" s="7">
        <f t="shared" ca="1" si="176"/>
        <v>0</v>
      </c>
      <c r="IT55" s="7">
        <f t="shared" ca="1" si="177"/>
        <v>0</v>
      </c>
      <c r="IU55" s="7">
        <f ca="1">IFERROR(IF(IU54+IT55&gt;IV$4,IU54,IU54+IT55),"")</f>
        <v>60</v>
      </c>
      <c r="IV55" s="7">
        <f t="shared" ca="1" si="293"/>
        <v>0</v>
      </c>
      <c r="IW55" s="7">
        <f t="shared" ca="1" si="178"/>
        <v>0.59831360040794268</v>
      </c>
      <c r="IX55" s="7">
        <f t="shared" ca="1" si="179"/>
        <v>0.24784024574590346</v>
      </c>
      <c r="IY55" s="7">
        <f t="shared" ca="1" si="180"/>
        <v>1</v>
      </c>
      <c r="IZ55" s="7" t="str">
        <f t="shared" ca="1" si="181"/>
        <v>2</v>
      </c>
      <c r="JA55" s="7">
        <f ca="1">IFERROR(IF(JA54+IZ55&gt;JB$4,JA54,JA54+IZ55),"")</f>
        <v>60</v>
      </c>
      <c r="JB55" s="7">
        <f t="shared" ca="1" si="294"/>
        <v>0</v>
      </c>
      <c r="JC55" s="7">
        <f t="shared" ca="1" si="182"/>
        <v>0.45401536214051852</v>
      </c>
      <c r="JD55" s="7">
        <f t="shared" ca="1" si="183"/>
        <v>0.39213848401332763</v>
      </c>
      <c r="JE55" s="7">
        <f t="shared" ca="1" si="184"/>
        <v>1</v>
      </c>
      <c r="JF55" s="7" t="str">
        <f t="shared" ca="1" si="185"/>
        <v>2</v>
      </c>
      <c r="JG55" s="7">
        <f ca="1">IFERROR(IF(JG54+JF55&gt;JH$4,JG54,JG54+JF55),"")</f>
        <v>60</v>
      </c>
      <c r="JH55" s="7">
        <f t="shared" ca="1" si="295"/>
        <v>0</v>
      </c>
      <c r="JI55" s="7">
        <f t="shared" ca="1" si="186"/>
        <v>0.13120368835131124</v>
      </c>
      <c r="JJ55" s="7">
        <f t="shared" ca="1" si="187"/>
        <v>0.7149501578025349</v>
      </c>
      <c r="JK55" s="7">
        <f t="shared" ca="1" si="188"/>
        <v>1</v>
      </c>
      <c r="JL55" s="7" t="str">
        <f t="shared" ca="1" si="189"/>
        <v>2</v>
      </c>
      <c r="JM55" s="7">
        <f ca="1">IFERROR(IF(JM54+JL55&gt;JN$4,JM54,JM54+JL55),"")</f>
        <v>60</v>
      </c>
      <c r="JN55" s="7">
        <f t="shared" ca="1" si="296"/>
        <v>0</v>
      </c>
      <c r="JO55" s="7">
        <f t="shared" ca="1" si="190"/>
        <v>0.20029802478247005</v>
      </c>
      <c r="JP55" s="7">
        <f t="shared" ca="1" si="191"/>
        <v>0.64585582137137609</v>
      </c>
      <c r="JQ55" s="7">
        <f t="shared" ca="1" si="192"/>
        <v>1</v>
      </c>
      <c r="JR55" s="7" t="str">
        <f t="shared" ca="1" si="193"/>
        <v>2</v>
      </c>
      <c r="JS55" s="7">
        <f ca="1">IFERROR(IF(JS54+JR55&gt;JT$4,JS54,JS54+JR55),"")</f>
        <v>60</v>
      </c>
      <c r="JT55" s="7">
        <f t="shared" ca="1" si="297"/>
        <v>0</v>
      </c>
      <c r="JU55" s="7">
        <f t="shared" ca="1" si="194"/>
        <v>0.60122007791937537</v>
      </c>
      <c r="JV55" s="7">
        <f t="shared" ca="1" si="195"/>
        <v>0.24493376823447077</v>
      </c>
      <c r="JW55" s="7">
        <f t="shared" ca="1" si="196"/>
        <v>1</v>
      </c>
      <c r="JX55" s="7" t="str">
        <f t="shared" ca="1" si="197"/>
        <v>2</v>
      </c>
      <c r="JY55" s="7">
        <f ca="1">IFERROR(IF(JY54+JX55&gt;JZ$4,JY54,JY54+JX55),"")</f>
        <v>60</v>
      </c>
      <c r="JZ55" s="7">
        <f t="shared" ca="1" si="298"/>
        <v>0</v>
      </c>
      <c r="KA55" s="7">
        <f t="shared" ca="1" si="198"/>
        <v>0.30861397031169258</v>
      </c>
      <c r="KB55" s="7">
        <f t="shared" ca="1" si="199"/>
        <v>0.53753987584215357</v>
      </c>
      <c r="KC55" s="7">
        <f t="shared" ca="1" si="200"/>
        <v>1</v>
      </c>
      <c r="KD55" s="7" t="str">
        <f t="shared" ca="1" si="201"/>
        <v>2</v>
      </c>
      <c r="KE55" s="7">
        <f ca="1">IFERROR(IF(KE54+KD55&gt;KF$4,KE54,KE54+KD55),"")</f>
        <v>60</v>
      </c>
      <c r="KF55" s="7">
        <f t="shared" ca="1" si="299"/>
        <v>0</v>
      </c>
      <c r="KG55" s="7">
        <f t="shared" ca="1" si="202"/>
        <v>0.65861038245278514</v>
      </c>
      <c r="KH55" s="7">
        <f t="shared" ca="1" si="203"/>
        <v>0.18754346370106101</v>
      </c>
      <c r="KI55" s="7">
        <f t="shared" ca="1" si="204"/>
        <v>1</v>
      </c>
      <c r="KJ55" s="7" t="str">
        <f t="shared" ca="1" si="205"/>
        <v>2</v>
      </c>
      <c r="KK55" s="7">
        <f ca="1">IFERROR(IF(KK54+KJ55&gt;KL$4,KK54,KK54+KJ55),"")</f>
        <v>60</v>
      </c>
      <c r="KL55" s="7">
        <f t="shared" ca="1" si="300"/>
        <v>0</v>
      </c>
      <c r="KM55" s="7">
        <f t="shared" ca="1" si="206"/>
        <v>4.1422140706430355E-2</v>
      </c>
      <c r="KN55" s="7">
        <f t="shared" ca="1" si="207"/>
        <v>0.80473170544741579</v>
      </c>
      <c r="KO55" s="7">
        <f t="shared" ca="1" si="208"/>
        <v>2</v>
      </c>
      <c r="KP55" s="7">
        <f t="shared" ca="1" si="209"/>
        <v>5</v>
      </c>
      <c r="KQ55" s="7">
        <f ca="1">IFERROR(IF(KQ54+KP55&gt;KR$4,KQ54,KQ54+KP55),"")</f>
        <v>60</v>
      </c>
      <c r="KR55" s="7">
        <f t="shared" ca="1" si="301"/>
        <v>0</v>
      </c>
      <c r="KS55" s="7">
        <f t="shared" ca="1" si="210"/>
        <v>0.94733524242380496</v>
      </c>
      <c r="KT55" s="7">
        <f t="shared" ca="1" si="211"/>
        <v>-0.10118139626995881</v>
      </c>
      <c r="KU55" s="7">
        <f t="shared" ca="1" si="212"/>
        <v>0</v>
      </c>
      <c r="KV55" s="7">
        <f t="shared" ca="1" si="213"/>
        <v>0</v>
      </c>
      <c r="KW55" s="7">
        <f ca="1">IFERROR(IF(KW54+KV55&gt;KX$4,KW54,KW54+KV55),"")</f>
        <v>59</v>
      </c>
      <c r="KX55" s="7">
        <f t="shared" ca="1" si="302"/>
        <v>0</v>
      </c>
      <c r="KY55" s="7">
        <f t="shared" ca="1" si="214"/>
        <v>0.73003775072773058</v>
      </c>
      <c r="KZ55" s="7">
        <f t="shared" ca="1" si="215"/>
        <v>0.11611609542611556</v>
      </c>
      <c r="LA55" s="7">
        <f t="shared" ca="1" si="216"/>
        <v>1</v>
      </c>
      <c r="LB55" s="7" t="str">
        <f t="shared" ca="1" si="217"/>
        <v>2</v>
      </c>
      <c r="LC55" s="7">
        <f ca="1">IFERROR(IF(LC54+LB55&gt;LD$4,LC54,LC54+LB55),"")</f>
        <v>60</v>
      </c>
      <c r="LD55" s="7">
        <f t="shared" ca="1" si="303"/>
        <v>0</v>
      </c>
      <c r="LE55" s="7">
        <f t="shared" ca="1" si="218"/>
        <v>0.99570902815905982</v>
      </c>
      <c r="LF55" s="7">
        <f t="shared" ca="1" si="219"/>
        <v>-0.14955518200521367</v>
      </c>
      <c r="LG55" s="7">
        <f t="shared" ca="1" si="220"/>
        <v>0</v>
      </c>
      <c r="LH55" s="7">
        <f t="shared" ca="1" si="221"/>
        <v>0</v>
      </c>
      <c r="LI55" s="7">
        <f ca="1">IFERROR(IF(LI54+LH55&gt;LJ$4,LI54,LI54+LH55),"")</f>
        <v>60</v>
      </c>
      <c r="LJ55" s="7">
        <f t="shared" ca="1" si="304"/>
        <v>0</v>
      </c>
      <c r="LK55" s="7">
        <f t="shared" ca="1" si="222"/>
        <v>0.6222511217504606</v>
      </c>
      <c r="LL55" s="7">
        <f t="shared" ca="1" si="223"/>
        <v>0.22390272440338554</v>
      </c>
      <c r="LM55" s="7">
        <f t="shared" ca="1" si="224"/>
        <v>1</v>
      </c>
      <c r="LN55" s="7" t="str">
        <f t="shared" ca="1" si="225"/>
        <v>2</v>
      </c>
      <c r="LO55" s="7">
        <f ca="1">IFERROR(IF(LO54+LN55&gt;LP$4,LO54,LO54+LN55),"")</f>
        <v>60</v>
      </c>
      <c r="LP55" s="7">
        <f t="shared" ca="1" si="305"/>
        <v>0</v>
      </c>
      <c r="LQ55" s="7">
        <f t="shared" ca="1" si="226"/>
        <v>0.22063494566795028</v>
      </c>
      <c r="LR55" s="7">
        <f t="shared" ca="1" si="227"/>
        <v>0.62551890048589587</v>
      </c>
      <c r="LS55" s="7">
        <f t="shared" ca="1" si="228"/>
        <v>1</v>
      </c>
      <c r="LT55" s="7" t="str">
        <f t="shared" ca="1" si="229"/>
        <v>2</v>
      </c>
      <c r="LU55" s="7">
        <f ca="1">IFERROR(IF(LU54+LT55&gt;LV$4,LU54,LU54+LT55),"")</f>
        <v>60</v>
      </c>
      <c r="LV55" s="7">
        <f t="shared" ca="1" si="306"/>
        <v>0</v>
      </c>
      <c r="LW55" s="7">
        <f t="shared" ca="1" si="230"/>
        <v>0.60719795017878719</v>
      </c>
      <c r="LX55" s="7">
        <f t="shared" ca="1" si="231"/>
        <v>0.23895589597505895</v>
      </c>
      <c r="LY55" s="7">
        <f t="shared" ca="1" si="232"/>
        <v>1</v>
      </c>
      <c r="LZ55" s="7" t="str">
        <f t="shared" ca="1" si="233"/>
        <v>2</v>
      </c>
      <c r="MA55" s="7">
        <f ca="1">IFERROR(IF(MA54+LZ55&gt;MB$4,MA54,MA54+LZ55),"")</f>
        <v>60</v>
      </c>
      <c r="MB55" s="7">
        <f t="shared" ca="1" si="307"/>
        <v>0</v>
      </c>
      <c r="MC55" s="7">
        <f t="shared" ca="1" si="234"/>
        <v>0.94745338196091766</v>
      </c>
      <c r="MD55" s="7">
        <f t="shared" ca="1" si="235"/>
        <v>-0.10129953580707152</v>
      </c>
      <c r="ME55" s="7">
        <f t="shared" ca="1" si="236"/>
        <v>0</v>
      </c>
      <c r="MF55" s="7">
        <f t="shared" ca="1" si="237"/>
        <v>0</v>
      </c>
      <c r="MG55" s="7">
        <f ca="1">IFERROR(IF(MG54+MF55&gt;MH$4,MG54,MG54+MF55),"")</f>
        <v>60</v>
      </c>
      <c r="MH55" s="7">
        <f t="shared" ca="1" si="308"/>
        <v>0</v>
      </c>
      <c r="MI55" s="7">
        <f t="shared" ca="1" si="238"/>
        <v>0.95988254825835673</v>
      </c>
      <c r="MJ55" s="7">
        <f t="shared" ca="1" si="239"/>
        <v>-0.11372870210451058</v>
      </c>
      <c r="MK55" s="7">
        <f t="shared" ca="1" si="240"/>
        <v>0</v>
      </c>
      <c r="ML55" s="7">
        <f t="shared" ca="1" si="241"/>
        <v>0</v>
      </c>
      <c r="MM55" s="7">
        <f ca="1">IFERROR(IF(MM54+ML55&gt;MN$4,MM54,MM54+ML55),"")</f>
        <v>60</v>
      </c>
      <c r="MN55" s="7">
        <f t="shared" ca="1" si="309"/>
        <v>0</v>
      </c>
      <c r="MO55" s="7">
        <f t="shared" ca="1" si="242"/>
        <v>0.97085509510195245</v>
      </c>
      <c r="MP55" s="7">
        <f t="shared" ca="1" si="243"/>
        <v>-0.1247012489481063</v>
      </c>
      <c r="MQ55" s="7">
        <f t="shared" ca="1" si="244"/>
        <v>0</v>
      </c>
      <c r="MR55" s="7">
        <f t="shared" ca="1" si="245"/>
        <v>0</v>
      </c>
      <c r="MS55" s="7">
        <f ca="1">IFERROR(IF(MS54+MR55&gt;MT$4,MS54,MS54+MR55),"")</f>
        <v>59</v>
      </c>
      <c r="MT55" s="7">
        <f t="shared" ca="1" si="310"/>
        <v>0</v>
      </c>
      <c r="MU55" s="7">
        <f t="shared" ca="1" si="246"/>
        <v>0.70015139726567144</v>
      </c>
      <c r="MV55" s="7">
        <f t="shared" ca="1" si="247"/>
        <v>0.14600244888817471</v>
      </c>
      <c r="MW55" s="7">
        <f t="shared" ca="1" si="248"/>
        <v>1</v>
      </c>
      <c r="MX55" s="7" t="str">
        <f t="shared" ca="1" si="249"/>
        <v>2</v>
      </c>
      <c r="MY55" s="7">
        <f ca="1">IFERROR(IF(MY54+MX55&gt;MZ$4,MY54,MY54+MX55),"")</f>
        <v>60</v>
      </c>
      <c r="MZ55" s="7">
        <f t="shared" ca="1" si="311"/>
        <v>0</v>
      </c>
      <c r="NA55" s="7">
        <f t="shared" ca="1" si="250"/>
        <v>0.50951022619667552</v>
      </c>
      <c r="NB55" s="7">
        <f t="shared" ca="1" si="251"/>
        <v>0.33664361995717063</v>
      </c>
      <c r="NC55" s="7">
        <f t="shared" ca="1" si="252"/>
        <v>1</v>
      </c>
      <c r="ND55" s="7" t="str">
        <f t="shared" ca="1" si="253"/>
        <v>2</v>
      </c>
      <c r="NE55" s="7">
        <f ca="1">IFERROR(IF(NE54+ND55&gt;NF$4,NE54,NE54+ND55),"")</f>
        <v>60</v>
      </c>
      <c r="NF55" s="7">
        <f t="shared" ca="1" si="312"/>
        <v>0</v>
      </c>
      <c r="NG55" s="7">
        <f t="shared" ca="1" si="254"/>
        <v>0.84783822665479081</v>
      </c>
      <c r="NH55" s="7">
        <f t="shared" ca="1" si="255"/>
        <v>-1.68438050094466E-3</v>
      </c>
      <c r="NI55" s="7">
        <f t="shared" ca="1" si="256"/>
        <v>0</v>
      </c>
      <c r="NJ55" s="7">
        <f t="shared" ca="1" si="257"/>
        <v>0</v>
      </c>
      <c r="NK55" s="7">
        <f ca="1">IFERROR(IF(NK54+NJ55&gt;NL$4,NK54,NK54+NJ55),"")</f>
        <v>60</v>
      </c>
      <c r="NL55" s="7">
        <f t="shared" ca="1" si="313"/>
        <v>0</v>
      </c>
      <c r="NM55" s="7">
        <f t="shared" ca="1" si="258"/>
        <v>0.78729508705490547</v>
      </c>
      <c r="NN55" s="7">
        <f t="shared" ca="1" si="259"/>
        <v>5.8858759098940672E-2</v>
      </c>
      <c r="NO55" s="7">
        <f t="shared" ca="1" si="260"/>
        <v>1</v>
      </c>
      <c r="NP55" s="7" t="str">
        <f t="shared" ca="1" si="261"/>
        <v>2</v>
      </c>
      <c r="NQ55" s="7">
        <f ca="1">IFERROR(IF(NQ54+NP55&gt;NR$4,NQ54,NQ54+NP55),"")</f>
        <v>59</v>
      </c>
      <c r="NR55" s="7">
        <f t="shared" ca="1" si="314"/>
        <v>0</v>
      </c>
      <c r="NT55">
        <v>53</v>
      </c>
      <c r="NU55" s="7" t="s">
        <v>19</v>
      </c>
      <c r="NV55" s="7" t="str">
        <f t="shared" ca="1" si="16"/>
        <v/>
      </c>
      <c r="NW55" s="7" t="str">
        <f t="shared" ca="1" si="8"/>
        <v/>
      </c>
      <c r="NX55" t="str">
        <f ca="1">IFERROR(VLOOKUP(NT55,$K$3:$AK$568,8,FALSE),"")</f>
        <v/>
      </c>
      <c r="NY55" t="str">
        <f ca="1">IFERROR(VLOOKUP(NT55,$K$3:$AK$568,9,FALSE),"")</f>
        <v/>
      </c>
      <c r="NZ55" s="7" t="str">
        <f ca="1">IFERROR(VLOOKUP(NT55,$K$3:$AK$568,27,FALSE),"")</f>
        <v/>
      </c>
      <c r="OB55">
        <v>53</v>
      </c>
      <c r="OC55" s="7" t="s">
        <v>19</v>
      </c>
      <c r="OD55" t="e">
        <f t="shared" ca="1" si="17"/>
        <v>#N/A</v>
      </c>
      <c r="OE55" s="7" t="str">
        <f t="shared" ca="1" si="18"/>
        <v/>
      </c>
      <c r="OF55" s="7" t="str">
        <f t="shared" ca="1" si="19"/>
        <v/>
      </c>
      <c r="OG55" t="str">
        <f t="shared" ca="1" si="20"/>
        <v/>
      </c>
      <c r="OI55">
        <v>53</v>
      </c>
      <c r="OJ55" s="7" t="s">
        <v>19</v>
      </c>
      <c r="OK55" s="7" t="str">
        <f t="shared" ca="1" si="21"/>
        <v/>
      </c>
      <c r="OL55" s="7" t="str">
        <f t="shared" ca="1" si="22"/>
        <v/>
      </c>
      <c r="OM55" t="str">
        <f ca="1">IFERROR(VLOOKUP(OI55,$L$3:$AK$568,7,FALSE),"")</f>
        <v/>
      </c>
      <c r="ON55" t="str">
        <f ca="1">IFERROR(VLOOKUP(OI55,$L$3:$AK$568,8,FALSE),"")</f>
        <v/>
      </c>
      <c r="OO55" s="7" t="str">
        <f ca="1">IFERROR(VLOOKUP(OI55,$L$3:$AK$568,26,FALSE),"")</f>
        <v/>
      </c>
      <c r="OQ55">
        <v>53</v>
      </c>
      <c r="OR55" s="7" t="s">
        <v>19</v>
      </c>
      <c r="OS55" t="e">
        <f t="shared" ca="1" si="23"/>
        <v>#N/A</v>
      </c>
      <c r="OT55" s="7" t="str">
        <f t="shared" ca="1" si="24"/>
        <v/>
      </c>
      <c r="OU55" s="7" t="str">
        <f t="shared" ca="1" si="25"/>
        <v/>
      </c>
      <c r="OV55" t="str">
        <f t="shared" ca="1" si="26"/>
        <v/>
      </c>
      <c r="OX55">
        <v>53</v>
      </c>
      <c r="OY55" s="7" t="s">
        <v>19</v>
      </c>
      <c r="OZ55" s="7" t="str">
        <f t="shared" ca="1" si="27"/>
        <v/>
      </c>
      <c r="PA55" s="7" t="str">
        <f t="shared" ca="1" si="28"/>
        <v/>
      </c>
      <c r="PB55" t="str">
        <f ca="1">IFERROR(VLOOKUP(OX55,$M$3:$AK$568,6,FALSE),"")</f>
        <v/>
      </c>
      <c r="PC55" t="str">
        <f ca="1">IFERROR(VLOOKUP(OX55,$M$3:$AK$568,7,FALSE),"")</f>
        <v/>
      </c>
      <c r="PD55" s="7" t="str">
        <f ca="1">IFERROR(VLOOKUP(OX55,$M$3:$AK$568,25,FALSE),"")</f>
        <v/>
      </c>
      <c r="PF55">
        <v>53</v>
      </c>
      <c r="PG55" s="7" t="s">
        <v>19</v>
      </c>
      <c r="PH55" t="e">
        <f t="shared" ca="1" si="29"/>
        <v>#N/A</v>
      </c>
      <c r="PI55" s="7" t="str">
        <f t="shared" ca="1" si="30"/>
        <v/>
      </c>
      <c r="PJ55" s="7" t="str">
        <f t="shared" ca="1" si="31"/>
        <v/>
      </c>
      <c r="PK55" t="str">
        <f t="shared" ca="1" si="32"/>
        <v/>
      </c>
      <c r="PM55">
        <v>53</v>
      </c>
      <c r="PN55" s="7" t="s">
        <v>19</v>
      </c>
      <c r="PO55" s="202" t="str">
        <f t="shared" ca="1" si="33"/>
        <v/>
      </c>
      <c r="PP55" s="7" t="str">
        <f t="shared" ca="1" si="34"/>
        <v/>
      </c>
      <c r="PQ55" t="str">
        <f ca="1">IFERROR(VLOOKUP(PM55,$G$325:$R$409,12,FALSE),"")</f>
        <v/>
      </c>
      <c r="PR55" t="e">
        <f ca="1">VLOOKUP(PM55,$G$324:$Q$409,11,FALSE)</f>
        <v>#N/A</v>
      </c>
      <c r="PS55" s="7" t="str">
        <f ca="1">VLOOKUP(PQ55,$R$325:$Y$409,8,FALSE)</f>
        <v>- -</v>
      </c>
      <c r="PT55" s="7">
        <f ca="1">ReSt</f>
        <v>-4</v>
      </c>
      <c r="PU55" s="7" t="e">
        <f t="shared" ca="1" si="35"/>
        <v>#N/A</v>
      </c>
      <c r="PV55" s="7" t="e">
        <f t="shared" ca="1" si="36"/>
        <v>#N/A</v>
      </c>
      <c r="PW55" s="7" t="str">
        <f ca="1">VLOOKUP(PQ55,$R$325:$AK$409,8,FALSE)</f>
        <v>- -</v>
      </c>
      <c r="PX55" s="7"/>
      <c r="PY55">
        <v>53</v>
      </c>
      <c r="PZ55" s="7" t="s">
        <v>19</v>
      </c>
      <c r="QA55" t="str">
        <f t="shared" ca="1" si="37"/>
        <v/>
      </c>
      <c r="QB55" s="7" t="str">
        <f t="shared" ca="1" si="38"/>
        <v/>
      </c>
      <c r="QC55" s="7" t="str">
        <f t="shared" ca="1" si="39"/>
        <v/>
      </c>
      <c r="QD55" t="str">
        <f t="shared" ca="1" si="40"/>
        <v/>
      </c>
      <c r="QF55">
        <v>53</v>
      </c>
      <c r="QG55" s="7" t="s">
        <v>19</v>
      </c>
      <c r="QH55" s="7" t="str">
        <f t="shared" ca="1" si="41"/>
        <v/>
      </c>
      <c r="QI55" s="7" t="e">
        <f t="shared" ca="1" si="42"/>
        <v>#VALUE!</v>
      </c>
      <c r="QJ55" t="e">
        <f t="shared" ca="1" si="43"/>
        <v>#N/A</v>
      </c>
      <c r="QK55" s="7" t="e">
        <f t="shared" ca="1" si="44"/>
        <v>#N/A</v>
      </c>
      <c r="QM55">
        <v>53</v>
      </c>
      <c r="QN55" s="7" t="s">
        <v>19</v>
      </c>
      <c r="QO55" t="str">
        <f t="shared" ca="1" si="45"/>
        <v/>
      </c>
      <c r="QP55" s="7" t="str">
        <f t="shared" ca="1" si="46"/>
        <v/>
      </c>
      <c r="QQ55" t="str">
        <f t="shared" ca="1" si="47"/>
        <v/>
      </c>
    </row>
    <row r="56" spans="1:459" x14ac:dyDescent="0.25">
      <c r="A56" s="240" t="str">
        <f>IF('Character Sheet'!$B$4="Creature","N","Y")</f>
        <v>Y</v>
      </c>
      <c r="C56" s="75"/>
      <c r="D56" s="70">
        <f t="shared" ca="1" si="322"/>
        <v>9</v>
      </c>
      <c r="F56" s="75"/>
      <c r="G56" s="76"/>
      <c r="I56" s="75" t="s">
        <v>1812</v>
      </c>
      <c r="J56" s="85"/>
      <c r="K56" s="85">
        <f t="shared" ca="1" si="9"/>
        <v>4</v>
      </c>
      <c r="L56" s="85">
        <f t="shared" ca="1" si="316"/>
        <v>0</v>
      </c>
      <c r="M56" s="70">
        <f t="shared" ca="1" si="321"/>
        <v>4</v>
      </c>
      <c r="O56" s="222">
        <f t="shared" ca="1" si="12"/>
        <v>17</v>
      </c>
      <c r="Q56" s="7" t="s">
        <v>1696</v>
      </c>
      <c r="R56" s="9" t="s">
        <v>1358</v>
      </c>
      <c r="S56" s="9" t="str">
        <f t="shared" si="323"/>
        <v>Net</v>
      </c>
      <c r="T56" s="61" t="str">
        <f>SUBSTITUTE(IFERROR(IFERROR(VLOOKUP(R56,'[1]Skill Statistics'!$A$3:$C$513,2,FALSE),VLOOKUP(Q56,'[1]Skill Statistics'!$A$3:$C$513,2,FALSE)),T55),"R*","ReSt")</f>
        <v>Ag/St</v>
      </c>
      <c r="U56" s="61" t="str">
        <f>IFERROR(IFERROR(VLOOKUP(R56,'[1]Skill Statistics'!$A$3:$C$513,3,FALSE),VLOOKUP(Q56,'[1]Skill Statistics'!$A$3:$C$513,3,FALSE)),U55)</f>
        <v>St</v>
      </c>
      <c r="V56" s="61" t="str">
        <f ca="1">IF(ISNUMBER(SEARCH("Category",R56)),"- -",IFERROR(IFERROR(VLOOKUP(Q56,[1]Professions!$A$4:$AM$288,MATCH(Profession,[1]Professions!$A$1:$AM$1,0),FALSE),VLOOKUP(Q56,Calculations!$B$91:$I$95,8,FALSE)),"- -"))</f>
        <v>3 / 4</v>
      </c>
      <c r="W56" s="60">
        <f t="shared" ca="1" si="13"/>
        <v>0</v>
      </c>
      <c r="X56" s="7">
        <f ca="1">IFERROR(VLOOKUP(R56,$BS$6:$NR$519,MATCH(ActualLevel,$BS$3:$NR$3,0),FALSE),"- -")</f>
        <v>6</v>
      </c>
      <c r="Y56" s="7">
        <f t="shared" ca="1" si="320"/>
        <v>6</v>
      </c>
      <c r="Z56" s="7">
        <f ca="1">IFERROR(VLOOKUP(Y56,Charts!$BQ$2:$BR$52,2,FALSE),"- -")</f>
        <v>30</v>
      </c>
      <c r="AA56" s="7">
        <f t="shared" ca="1" si="51"/>
        <v>11</v>
      </c>
      <c r="AB56" s="7">
        <f t="shared" ca="1" si="317"/>
        <v>6</v>
      </c>
      <c r="AC56" s="7"/>
      <c r="AD56" s="7"/>
      <c r="AE56" s="7"/>
      <c r="AF56" s="7"/>
      <c r="AG56" s="7"/>
      <c r="AH56" s="43"/>
      <c r="AI56" s="7"/>
      <c r="AJ56" s="7"/>
      <c r="AK56" s="7">
        <f t="shared" ca="1" si="52"/>
        <v>47</v>
      </c>
      <c r="AL56" s="7"/>
      <c r="AM56" s="69">
        <f>IFERROR(VLOOKUP(R56,'[1]Skill Statistics'!$A$3:$AN$513,MATCH(Profession,'[1]Skill Statistics'!$A$2:$AN$2,0),FALSE),0)</f>
        <v>0</v>
      </c>
      <c r="AN56" s="85">
        <f>IFERROR(VLOOKUP(Q56,'[1]Skill Statistics'!$A$3:$BK$513,MATCH(Archetype,'[1]Skill Statistics'!$A$2:$BK$2,0),FALSE),0)</f>
        <v>0</v>
      </c>
      <c r="AO56" s="85">
        <f>IFERROR(VLOOKUP(Q56,'[1]Skill Statistics'!$A$3:$BB$513,MATCH(Race,'[1]Skill Statistics'!$A$2:$BB$2,0),FALSE),0)</f>
        <v>0</v>
      </c>
      <c r="AP56" s="85">
        <f t="shared" ca="1" si="14"/>
        <v>1.1000000000000001</v>
      </c>
      <c r="AQ56" s="70"/>
      <c r="AS56" s="69" t="str">
        <f>IFERROR(VLOOKUP(Q56,'[1]Professional Skills'!$A$4:$AM$288,MATCH(Profession,'[1]Professional Skills'!$A$3:$AM$3,0),FALSE),"- -")</f>
        <v>x</v>
      </c>
      <c r="AT56" t="s">
        <v>1812</v>
      </c>
      <c r="AU56" s="7" t="str">
        <f t="shared" si="319"/>
        <v/>
      </c>
      <c r="AV56" s="7">
        <f t="shared" ca="1" si="318"/>
        <v>0</v>
      </c>
      <c r="AW56" t="str">
        <f t="shared" si="55"/>
        <v/>
      </c>
      <c r="AX56" t="str">
        <f>IFERROR(_xlfn.RANK.EQ(AW56,$AW$5:$AW$568),"")</f>
        <v/>
      </c>
      <c r="AY56">
        <f t="shared" ca="1" si="3"/>
        <v>0.7161206882775546</v>
      </c>
      <c r="AZ56" s="70" t="str">
        <f t="shared" ca="1" si="53"/>
        <v>x</v>
      </c>
      <c r="BB56" s="69">
        <f>IFERROR(IF(Q56="Language",VLOOKUP(R56,[1]Cultures!$B$4:$N$218,MATCH(Culture,[1]Cultures!$B$3:$N$3,0),FALSE),VLOOKUP(Q56,[1]Cultures!$B$4:$O$212,MATCH(Culture,[1]Cultures!$B$3:$O$3,0),FALSE)),"- -")</f>
        <v>1</v>
      </c>
      <c r="BC56" t="s">
        <v>1812</v>
      </c>
      <c r="BD56">
        <f t="shared" ca="1" si="315"/>
        <v>0.66565697624695941</v>
      </c>
      <c r="BE56">
        <f t="shared" ca="1" si="262"/>
        <v>1.7656569762469596</v>
      </c>
      <c r="BH56">
        <f t="shared" ca="1" si="324"/>
        <v>5</v>
      </c>
      <c r="BI56" s="7">
        <f t="shared" ca="1" si="54"/>
        <v>0</v>
      </c>
      <c r="BJ56" s="7"/>
      <c r="BK56" s="7"/>
      <c r="BL56" s="70">
        <f t="shared" ca="1" si="6"/>
        <v>0</v>
      </c>
      <c r="BN56" s="69">
        <f ca="1">IFERROR(VLOOKUP(V56,Charts!$BT$2:$BV$14,3,FALSE),"- -")</f>
        <v>0.69230769230769229</v>
      </c>
      <c r="BO56" s="85">
        <f t="shared" ca="1" si="15"/>
        <v>3.376309663760952</v>
      </c>
      <c r="BP56" s="70">
        <f t="shared" ca="1" si="263"/>
        <v>17</v>
      </c>
      <c r="BR56" s="7">
        <v>51</v>
      </c>
      <c r="BS56" s="9" t="str">
        <f ca="1">VLOOKUP(BR56,$O$3:$R$568,4,FALSE)</f>
        <v>Heavy Weapon 2</v>
      </c>
      <c r="BT56" s="7" t="str">
        <f ca="1">VLOOKUP(BS56,$R$3:$V$568,5,FALSE)</f>
        <v>6 / 8</v>
      </c>
      <c r="BU56" s="7">
        <f ca="1">VLOOKUP(BT56,Charts!$BT$2:$BV$14,3,FALSE)</f>
        <v>0.38461538461538464</v>
      </c>
      <c r="BV56" s="7" t="str">
        <f t="shared" ca="1" si="56"/>
        <v>6</v>
      </c>
      <c r="BW56" s="7" t="str">
        <f t="shared" ca="1" si="57"/>
        <v>8</v>
      </c>
      <c r="BY56" s="7">
        <f t="shared" ca="1" si="58"/>
        <v>0.80248302702600238</v>
      </c>
      <c r="BZ56" s="7">
        <f t="shared" ca="1" si="59"/>
        <v>-0.41786764241061775</v>
      </c>
      <c r="CA56" s="7">
        <f t="shared" ca="1" si="60"/>
        <v>0</v>
      </c>
      <c r="CB56" s="7">
        <f t="shared" ca="1" si="61"/>
        <v>0</v>
      </c>
      <c r="CC56" s="7">
        <f ca="1">IFERROR(IF(CC55+CB56&gt;CD$4,CC55,CC55+CB56),"")</f>
        <v>38</v>
      </c>
      <c r="CD56" s="7">
        <f t="shared" ca="1" si="264"/>
        <v>0</v>
      </c>
      <c r="CE56" s="7">
        <f t="shared" ca="1" si="62"/>
        <v>0.17615817020205904</v>
      </c>
      <c r="CF56" s="7">
        <f t="shared" ca="1" si="63"/>
        <v>0.2084572144133256</v>
      </c>
      <c r="CG56" s="7">
        <f t="shared" ca="1" si="64"/>
        <v>1</v>
      </c>
      <c r="CH56" s="7" t="str">
        <f t="shared" ca="1" si="65"/>
        <v>6</v>
      </c>
      <c r="CI56" s="7">
        <f ca="1">IFERROR(IF(CI55+CH56&gt;CJ$4,CI55,CI55+CH56),"")</f>
        <v>60</v>
      </c>
      <c r="CJ56" s="7">
        <f t="shared" ca="1" si="265"/>
        <v>0</v>
      </c>
      <c r="CK56" s="7">
        <f t="shared" ca="1" si="66"/>
        <v>1.4927194279915956E-2</v>
      </c>
      <c r="CL56" s="7">
        <f t="shared" ca="1" si="67"/>
        <v>0.36968819033546868</v>
      </c>
      <c r="CM56" s="7">
        <f t="shared" ca="1" si="68"/>
        <v>1</v>
      </c>
      <c r="CN56" s="7" t="str">
        <f t="shared" ca="1" si="69"/>
        <v>6</v>
      </c>
      <c r="CO56" s="7">
        <f ca="1">IFERROR(IF(CO55+CN56&gt;CP$4,CO55,CO55+CN56),"")</f>
        <v>60</v>
      </c>
      <c r="CP56" s="7">
        <f t="shared" ca="1" si="266"/>
        <v>0</v>
      </c>
      <c r="CQ56" s="7">
        <f t="shared" ca="1" si="70"/>
        <v>3.0959304941025612E-2</v>
      </c>
      <c r="CR56" s="7">
        <f t="shared" ca="1" si="71"/>
        <v>0.35365607967435903</v>
      </c>
      <c r="CS56" s="7">
        <f t="shared" ca="1" si="72"/>
        <v>1</v>
      </c>
      <c r="CT56" s="7" t="str">
        <f t="shared" ca="1" si="73"/>
        <v>6</v>
      </c>
      <c r="CU56" s="7">
        <f ca="1">IFERROR(IF(CU55+CT56&gt;CV$4,CU55,CU55+CT56),"")</f>
        <v>60</v>
      </c>
      <c r="CV56" s="7">
        <f t="shared" ca="1" si="267"/>
        <v>0</v>
      </c>
      <c r="CW56" s="7">
        <f t="shared" ca="1" si="74"/>
        <v>0.75790522594638299</v>
      </c>
      <c r="CX56" s="7">
        <f t="shared" ca="1" si="75"/>
        <v>-0.37328984133099835</v>
      </c>
      <c r="CY56" s="7">
        <f t="shared" ca="1" si="76"/>
        <v>0</v>
      </c>
      <c r="CZ56" s="7">
        <f t="shared" ca="1" si="77"/>
        <v>0</v>
      </c>
      <c r="DA56" s="7">
        <f ca="1">IFERROR(IF(DA55+CZ56&gt;DB$4,DA55,DA55+CZ56),"")</f>
        <v>60</v>
      </c>
      <c r="DB56" s="7">
        <f t="shared" ca="1" si="268"/>
        <v>0</v>
      </c>
      <c r="DC56" s="7">
        <f t="shared" ca="1" si="78"/>
        <v>6.0654624135875745E-2</v>
      </c>
      <c r="DD56" s="7">
        <f t="shared" ca="1" si="79"/>
        <v>0.32396076047950889</v>
      </c>
      <c r="DE56" s="7">
        <f t="shared" ca="1" si="80"/>
        <v>1</v>
      </c>
      <c r="DF56" s="7" t="str">
        <f t="shared" ca="1" si="81"/>
        <v>6</v>
      </c>
      <c r="DG56" s="7">
        <f ca="1">IFERROR(IF(DG55+DF56&gt;DH$4,DG55,DG55+DF56),"")</f>
        <v>60</v>
      </c>
      <c r="DH56" s="7">
        <f t="shared" ca="1" si="269"/>
        <v>0</v>
      </c>
      <c r="DI56" s="7">
        <f t="shared" ca="1" si="82"/>
        <v>0.29233449347800822</v>
      </c>
      <c r="DJ56" s="7">
        <f t="shared" ca="1" si="83"/>
        <v>9.228089113737642E-2</v>
      </c>
      <c r="DK56" s="7">
        <f t="shared" ca="1" si="84"/>
        <v>1</v>
      </c>
      <c r="DL56" s="7" t="str">
        <f t="shared" ca="1" si="85"/>
        <v>6</v>
      </c>
      <c r="DM56" s="7">
        <f ca="1">IFERROR(IF(DM55+DL56&gt;DN$4,DM55,DM55+DL56),"")</f>
        <v>60</v>
      </c>
      <c r="DN56" s="7">
        <f t="shared" ca="1" si="270"/>
        <v>0</v>
      </c>
      <c r="DO56" s="7">
        <f t="shared" ca="1" si="86"/>
        <v>0.78562840300457737</v>
      </c>
      <c r="DP56" s="7">
        <f t="shared" ca="1" si="87"/>
        <v>-0.40101301838919273</v>
      </c>
      <c r="DQ56" s="7">
        <f t="shared" ca="1" si="88"/>
        <v>0</v>
      </c>
      <c r="DR56" s="7">
        <f t="shared" ca="1" si="89"/>
        <v>0</v>
      </c>
      <c r="DS56" s="7">
        <f ca="1">IFERROR(IF(DS55+DR56&gt;DT$4,DS55,DS55+DR56),"")</f>
        <v>60</v>
      </c>
      <c r="DT56" s="7">
        <f t="shared" ca="1" si="271"/>
        <v>0</v>
      </c>
      <c r="DU56" s="7">
        <f t="shared" ca="1" si="90"/>
        <v>8.3384235151401032E-2</v>
      </c>
      <c r="DV56" s="7">
        <f t="shared" ca="1" si="91"/>
        <v>0.30123114946398361</v>
      </c>
      <c r="DW56" s="7">
        <f t="shared" ca="1" si="92"/>
        <v>1</v>
      </c>
      <c r="DX56" s="7" t="str">
        <f t="shared" ca="1" si="93"/>
        <v>6</v>
      </c>
      <c r="DY56" s="7">
        <f ca="1">IFERROR(IF(DY55+DX56&gt;DZ$4,DY55,DY55+DX56),"")</f>
        <v>59</v>
      </c>
      <c r="DZ56" s="7">
        <f t="shared" ca="1" si="272"/>
        <v>0</v>
      </c>
      <c r="EA56" s="7">
        <f t="shared" ca="1" si="94"/>
        <v>0.14366390922600025</v>
      </c>
      <c r="EB56" s="7">
        <f t="shared" ca="1" si="95"/>
        <v>0.24095147538938438</v>
      </c>
      <c r="EC56" s="7">
        <f t="shared" ca="1" si="96"/>
        <v>1</v>
      </c>
      <c r="ED56" s="7" t="str">
        <f t="shared" ca="1" si="97"/>
        <v>6</v>
      </c>
      <c r="EE56" s="7">
        <f ca="1">IFERROR(IF(EE55+ED56&gt;EF$4,EE55,EE55+ED56),"")</f>
        <v>60</v>
      </c>
      <c r="EF56" s="7">
        <f t="shared" ca="1" si="273"/>
        <v>0</v>
      </c>
      <c r="EG56" s="7">
        <f t="shared" ca="1" si="98"/>
        <v>0.29243131599645644</v>
      </c>
      <c r="EH56" s="7">
        <f t="shared" ca="1" si="99"/>
        <v>9.2184068618928194E-2</v>
      </c>
      <c r="EI56" s="7">
        <f t="shared" ca="1" si="100"/>
        <v>1</v>
      </c>
      <c r="EJ56" s="7" t="str">
        <f t="shared" ca="1" si="101"/>
        <v>6</v>
      </c>
      <c r="EK56" s="7">
        <f ca="1">IFERROR(IF(EK55+EJ56&gt;EL$4,EK55,EK55+EJ56),"")</f>
        <v>60</v>
      </c>
      <c r="EL56" s="7">
        <f t="shared" ca="1" si="274"/>
        <v>0</v>
      </c>
      <c r="EM56" s="7">
        <f t="shared" ca="1" si="102"/>
        <v>0.5902213307867068</v>
      </c>
      <c r="EN56" s="7">
        <f t="shared" ca="1" si="103"/>
        <v>-0.20560594617132216</v>
      </c>
      <c r="EO56" s="7">
        <f t="shared" ca="1" si="104"/>
        <v>0</v>
      </c>
      <c r="EP56" s="7">
        <f t="shared" ca="1" si="105"/>
        <v>0</v>
      </c>
      <c r="EQ56" s="7">
        <f ca="1">IFERROR(IF(EQ55+EP56&gt;ER$4,EQ55,EQ55+EP56),"")</f>
        <v>60</v>
      </c>
      <c r="ER56" s="7">
        <f t="shared" ca="1" si="275"/>
        <v>0</v>
      </c>
      <c r="ES56" s="7">
        <f t="shared" ca="1" si="106"/>
        <v>0.43683879814996252</v>
      </c>
      <c r="ET56" s="7">
        <f t="shared" ca="1" si="107"/>
        <v>-5.2223413534577878E-2</v>
      </c>
      <c r="EU56" s="7">
        <f t="shared" ca="1" si="108"/>
        <v>0</v>
      </c>
      <c r="EV56" s="7">
        <f t="shared" ca="1" si="109"/>
        <v>0</v>
      </c>
      <c r="EW56" s="7">
        <f ca="1">IFERROR(IF(EW55+EV56&gt;EX$4,EW55,EW55+EV56),"")</f>
        <v>60</v>
      </c>
      <c r="EX56" s="7">
        <f t="shared" ca="1" si="276"/>
        <v>0</v>
      </c>
      <c r="EY56" s="7">
        <f t="shared" ca="1" si="110"/>
        <v>4.951667824877648E-2</v>
      </c>
      <c r="EZ56" s="7">
        <f t="shared" ca="1" si="111"/>
        <v>0.33509870636660816</v>
      </c>
      <c r="FA56" s="7">
        <f t="shared" ca="1" si="112"/>
        <v>1</v>
      </c>
      <c r="FB56" s="7" t="str">
        <f t="shared" ca="1" si="113"/>
        <v>6</v>
      </c>
      <c r="FC56" s="7">
        <f ca="1">IFERROR(IF(FC55+FB56&gt;FD$4,FC55,FC55+FB56),"")</f>
        <v>60</v>
      </c>
      <c r="FD56" s="7">
        <f t="shared" ca="1" si="277"/>
        <v>0</v>
      </c>
      <c r="FE56" s="7">
        <f t="shared" ca="1" si="114"/>
        <v>0.6222683822945887</v>
      </c>
      <c r="FF56" s="7">
        <f t="shared" ca="1" si="115"/>
        <v>-0.23765299767920406</v>
      </c>
      <c r="FG56" s="7">
        <f t="shared" ca="1" si="116"/>
        <v>0</v>
      </c>
      <c r="FH56" s="7">
        <f t="shared" ca="1" si="117"/>
        <v>0</v>
      </c>
      <c r="FI56" s="7">
        <f ca="1">IFERROR(IF(FI55+FH56&gt;FJ$4,FI55,FI55+FH56),"")</f>
        <v>60</v>
      </c>
      <c r="FJ56" s="7">
        <f t="shared" ca="1" si="278"/>
        <v>0</v>
      </c>
      <c r="FK56" s="7">
        <f t="shared" ca="1" si="118"/>
        <v>0.89000056234915903</v>
      </c>
      <c r="FL56" s="7">
        <f t="shared" ca="1" si="119"/>
        <v>-0.50538517773377434</v>
      </c>
      <c r="FM56" s="7">
        <f t="shared" ca="1" si="120"/>
        <v>0</v>
      </c>
      <c r="FN56" s="7">
        <f t="shared" ca="1" si="121"/>
        <v>0</v>
      </c>
      <c r="FO56" s="7">
        <f ca="1">IFERROR(IF(FO55+FN56&gt;FP$4,FO55,FO55+FN56),"")</f>
        <v>60</v>
      </c>
      <c r="FP56" s="7">
        <f t="shared" ca="1" si="279"/>
        <v>0</v>
      </c>
      <c r="FQ56" s="7">
        <f t="shared" ca="1" si="122"/>
        <v>0.56823941373046527</v>
      </c>
      <c r="FR56" s="7">
        <f t="shared" ca="1" si="123"/>
        <v>-0.18362402911508063</v>
      </c>
      <c r="FS56" s="7">
        <f t="shared" ca="1" si="124"/>
        <v>0</v>
      </c>
      <c r="FT56" s="7">
        <f t="shared" ca="1" si="125"/>
        <v>0</v>
      </c>
      <c r="FU56" s="7">
        <f ca="1">IFERROR(IF(FU55+FT56&gt;FV$4,FU55,FU55+FT56),"")</f>
        <v>60</v>
      </c>
      <c r="FV56" s="7">
        <f t="shared" ca="1" si="280"/>
        <v>0</v>
      </c>
      <c r="FW56" s="7">
        <f t="shared" ca="1" si="126"/>
        <v>0.64536354226322867</v>
      </c>
      <c r="FX56" s="7">
        <f t="shared" ca="1" si="127"/>
        <v>-0.26074815764784404</v>
      </c>
      <c r="FY56" s="7">
        <f t="shared" ca="1" si="128"/>
        <v>0</v>
      </c>
      <c r="FZ56" s="7">
        <f t="shared" ca="1" si="129"/>
        <v>0</v>
      </c>
      <c r="GA56" s="7">
        <f ca="1">IFERROR(IF(GA55+FZ56&gt;GB$4,GA55,GA55+FZ56),"")</f>
        <v>59</v>
      </c>
      <c r="GB56" s="7">
        <f t="shared" ca="1" si="281"/>
        <v>0</v>
      </c>
      <c r="GC56" s="7">
        <f t="shared" ca="1" si="130"/>
        <v>0.54163407872123182</v>
      </c>
      <c r="GD56" s="7">
        <f t="shared" ca="1" si="131"/>
        <v>-0.15701869410584718</v>
      </c>
      <c r="GE56" s="7">
        <f t="shared" ca="1" si="132"/>
        <v>0</v>
      </c>
      <c r="GF56" s="7">
        <f t="shared" ca="1" si="133"/>
        <v>0</v>
      </c>
      <c r="GG56" s="7">
        <f ca="1">IFERROR(IF(GG55+GF56&gt;GH$4,GG55,GG55+GF56),"")</f>
        <v>60</v>
      </c>
      <c r="GH56" s="7">
        <f t="shared" ca="1" si="282"/>
        <v>0</v>
      </c>
      <c r="GI56" s="7">
        <f t="shared" ca="1" si="134"/>
        <v>0.47639787516802057</v>
      </c>
      <c r="GJ56" s="7">
        <f t="shared" ca="1" si="135"/>
        <v>-9.1782490552635931E-2</v>
      </c>
      <c r="GK56" s="7">
        <f t="shared" ca="1" si="136"/>
        <v>0</v>
      </c>
      <c r="GL56" s="7">
        <f t="shared" ca="1" si="137"/>
        <v>0</v>
      </c>
      <c r="GM56" s="7">
        <f ca="1">IFERROR(IF(GM55+GL56&gt;GN$4,GM55,GM55+GL56),"")</f>
        <v>60</v>
      </c>
      <c r="GN56" s="7">
        <f t="shared" ca="1" si="283"/>
        <v>0</v>
      </c>
      <c r="GO56" s="7">
        <f t="shared" ca="1" si="138"/>
        <v>4.0132097976991465E-3</v>
      </c>
      <c r="GP56" s="7">
        <f t="shared" ca="1" si="139"/>
        <v>0.38060217481768549</v>
      </c>
      <c r="GQ56" s="7">
        <f t="shared" ca="1" si="140"/>
        <v>1</v>
      </c>
      <c r="GR56" s="7" t="str">
        <f t="shared" ca="1" si="141"/>
        <v>6</v>
      </c>
      <c r="GS56" s="7">
        <f ca="1">IFERROR(IF(GS55+GR56&gt;GT$4,GS55,GS55+GR56),"")</f>
        <v>60</v>
      </c>
      <c r="GT56" s="7">
        <f t="shared" ca="1" si="284"/>
        <v>0</v>
      </c>
      <c r="GU56" s="7">
        <f t="shared" ca="1" si="142"/>
        <v>0.35240261477410373</v>
      </c>
      <c r="GV56" s="7">
        <f t="shared" ca="1" si="143"/>
        <v>3.2212769841280908E-2</v>
      </c>
      <c r="GW56" s="7">
        <f t="shared" ca="1" si="144"/>
        <v>1</v>
      </c>
      <c r="GX56" s="7" t="str">
        <f t="shared" ca="1" si="145"/>
        <v>6</v>
      </c>
      <c r="GY56" s="7">
        <f ca="1">IFERROR(IF(GY55+GX56&gt;GZ$4,GY55,GY55+GX56),"")</f>
        <v>60</v>
      </c>
      <c r="GZ56" s="7">
        <f t="shared" ca="1" si="285"/>
        <v>0</v>
      </c>
      <c r="HA56" s="7">
        <f t="shared" ca="1" si="146"/>
        <v>0.2818924229566121</v>
      </c>
      <c r="HB56" s="7">
        <f t="shared" ca="1" si="147"/>
        <v>0.10272296165877254</v>
      </c>
      <c r="HC56" s="7">
        <f t="shared" ca="1" si="148"/>
        <v>1</v>
      </c>
      <c r="HD56" s="7" t="str">
        <f t="shared" ca="1" si="149"/>
        <v>6</v>
      </c>
      <c r="HE56" s="7">
        <f ca="1">IFERROR(IF(HE55+HD56&gt;HF$4,HE55,HE55+HD56),"")</f>
        <v>60</v>
      </c>
      <c r="HF56" s="7">
        <f t="shared" ca="1" si="286"/>
        <v>0</v>
      </c>
      <c r="HG56" s="7">
        <f t="shared" ca="1" si="150"/>
        <v>0.15872458092637565</v>
      </c>
      <c r="HH56" s="7">
        <f t="shared" ca="1" si="151"/>
        <v>0.22589080368900899</v>
      </c>
      <c r="HI56" s="7">
        <f t="shared" ca="1" si="152"/>
        <v>1</v>
      </c>
      <c r="HJ56" s="7" t="str">
        <f t="shared" ca="1" si="153"/>
        <v>6</v>
      </c>
      <c r="HK56" s="7">
        <f ca="1">IFERROR(IF(HK55+HJ56&gt;HL$4,HK55,HK55+HJ56),"")</f>
        <v>60</v>
      </c>
      <c r="HL56" s="7">
        <f t="shared" ca="1" si="287"/>
        <v>0</v>
      </c>
      <c r="HM56" s="7">
        <f t="shared" ca="1" si="154"/>
        <v>0.35041249305638122</v>
      </c>
      <c r="HN56" s="7">
        <f t="shared" ca="1" si="155"/>
        <v>3.4202891559003412E-2</v>
      </c>
      <c r="HO56" s="7">
        <f t="shared" ca="1" si="156"/>
        <v>1</v>
      </c>
      <c r="HP56" s="7" t="str">
        <f t="shared" ca="1" si="157"/>
        <v>6</v>
      </c>
      <c r="HQ56" s="7">
        <f ca="1">IFERROR(IF(HQ55+HP56&gt;HR$4,HQ55,HQ55+HP56),"")</f>
        <v>60</v>
      </c>
      <c r="HR56" s="7">
        <f t="shared" ca="1" si="288"/>
        <v>0</v>
      </c>
      <c r="HS56" s="7">
        <f t="shared" ca="1" si="158"/>
        <v>0.81378416307918477</v>
      </c>
      <c r="HT56" s="7">
        <f t="shared" ca="1" si="159"/>
        <v>-0.42916877846380014</v>
      </c>
      <c r="HU56" s="7">
        <f t="shared" ca="1" si="160"/>
        <v>0</v>
      </c>
      <c r="HV56" s="7">
        <f t="shared" ca="1" si="161"/>
        <v>0</v>
      </c>
      <c r="HW56" s="7">
        <f ca="1">IFERROR(IF(HW55+HV56&gt;HX$4,HW55,HW55+HV56),"")</f>
        <v>60</v>
      </c>
      <c r="HX56" s="7">
        <f t="shared" ca="1" si="289"/>
        <v>0</v>
      </c>
      <c r="HY56" s="7">
        <f t="shared" ca="1" si="162"/>
        <v>5.5911579289112834E-2</v>
      </c>
      <c r="HZ56" s="7">
        <f t="shared" ca="1" si="163"/>
        <v>0.3287038053262718</v>
      </c>
      <c r="IA56" s="7">
        <f t="shared" ca="1" si="164"/>
        <v>1</v>
      </c>
      <c r="IB56" s="7" t="str">
        <f t="shared" ca="1" si="165"/>
        <v>6</v>
      </c>
      <c r="IC56" s="7">
        <f ca="1">IFERROR(IF(IC55+IB56&gt;ID$4,IC55,IC55+IB56),"")</f>
        <v>60</v>
      </c>
      <c r="ID56" s="7">
        <f t="shared" ca="1" si="290"/>
        <v>0</v>
      </c>
      <c r="IE56" s="7">
        <f t="shared" ca="1" si="166"/>
        <v>0.15667762685362485</v>
      </c>
      <c r="IF56" s="7">
        <f t="shared" ca="1" si="167"/>
        <v>0.22793775776175978</v>
      </c>
      <c r="IG56" s="7">
        <f t="shared" ca="1" si="168"/>
        <v>1</v>
      </c>
      <c r="IH56" s="7" t="str">
        <f t="shared" ca="1" si="169"/>
        <v>6</v>
      </c>
      <c r="II56" s="7">
        <f ca="1">IFERROR(IF(II55+IH56&gt;IJ$4,II55,II55+IH56),"")</f>
        <v>60</v>
      </c>
      <c r="IJ56" s="7">
        <f t="shared" ca="1" si="291"/>
        <v>0</v>
      </c>
      <c r="IK56" s="7">
        <f t="shared" ca="1" si="170"/>
        <v>0.58123464990014362</v>
      </c>
      <c r="IL56" s="7">
        <f t="shared" ca="1" si="171"/>
        <v>-0.19661926528475898</v>
      </c>
      <c r="IM56" s="7">
        <f t="shared" ca="1" si="172"/>
        <v>0</v>
      </c>
      <c r="IN56" s="7">
        <f t="shared" ca="1" si="173"/>
        <v>0</v>
      </c>
      <c r="IO56" s="7">
        <f ca="1">IFERROR(IF(IO55+IN56&gt;IP$4,IO55,IO55+IN56),"")</f>
        <v>60</v>
      </c>
      <c r="IP56" s="7">
        <f t="shared" ca="1" si="292"/>
        <v>0</v>
      </c>
      <c r="IQ56" s="7">
        <f t="shared" ca="1" si="174"/>
        <v>0.49388414358753685</v>
      </c>
      <c r="IR56" s="7">
        <f t="shared" ca="1" si="175"/>
        <v>-0.10926875897215221</v>
      </c>
      <c r="IS56" s="7">
        <f t="shared" ca="1" si="176"/>
        <v>0</v>
      </c>
      <c r="IT56" s="7">
        <f t="shared" ca="1" si="177"/>
        <v>0</v>
      </c>
      <c r="IU56" s="7">
        <f ca="1">IFERROR(IF(IU55+IT56&gt;IV$4,IU55,IU55+IT56),"")</f>
        <v>60</v>
      </c>
      <c r="IV56" s="7">
        <f t="shared" ca="1" si="293"/>
        <v>0</v>
      </c>
      <c r="IW56" s="7">
        <f t="shared" ca="1" si="178"/>
        <v>0.25396390880381126</v>
      </c>
      <c r="IX56" s="7">
        <f t="shared" ca="1" si="179"/>
        <v>0.13065147581157338</v>
      </c>
      <c r="IY56" s="7">
        <f t="shared" ca="1" si="180"/>
        <v>1</v>
      </c>
      <c r="IZ56" s="7" t="str">
        <f t="shared" ca="1" si="181"/>
        <v>6</v>
      </c>
      <c r="JA56" s="7">
        <f ca="1">IFERROR(IF(JA55+IZ56&gt;JB$4,JA55,JA55+IZ56),"")</f>
        <v>60</v>
      </c>
      <c r="JB56" s="7">
        <f t="shared" ca="1" si="294"/>
        <v>0</v>
      </c>
      <c r="JC56" s="7">
        <f t="shared" ca="1" si="182"/>
        <v>0.95618889036295796</v>
      </c>
      <c r="JD56" s="7">
        <f t="shared" ca="1" si="183"/>
        <v>-0.57157350574757326</v>
      </c>
      <c r="JE56" s="7">
        <f t="shared" ca="1" si="184"/>
        <v>0</v>
      </c>
      <c r="JF56" s="7">
        <f t="shared" ca="1" si="185"/>
        <v>0</v>
      </c>
      <c r="JG56" s="7">
        <f ca="1">IFERROR(IF(JG55+JF56&gt;JH$4,JG55,JG55+JF56),"")</f>
        <v>60</v>
      </c>
      <c r="JH56" s="7">
        <f t="shared" ca="1" si="295"/>
        <v>0</v>
      </c>
      <c r="JI56" s="7">
        <f t="shared" ca="1" si="186"/>
        <v>0.13617357348047587</v>
      </c>
      <c r="JJ56" s="7">
        <f t="shared" ca="1" si="187"/>
        <v>0.24844181113490876</v>
      </c>
      <c r="JK56" s="7">
        <f t="shared" ca="1" si="188"/>
        <v>1</v>
      </c>
      <c r="JL56" s="7" t="str">
        <f t="shared" ca="1" si="189"/>
        <v>6</v>
      </c>
      <c r="JM56" s="7">
        <f ca="1">IFERROR(IF(JM55+JL56&gt;JN$4,JM55,JM55+JL56),"")</f>
        <v>60</v>
      </c>
      <c r="JN56" s="7">
        <f t="shared" ca="1" si="296"/>
        <v>0</v>
      </c>
      <c r="JO56" s="7">
        <f t="shared" ca="1" si="190"/>
        <v>0.46553417719153056</v>
      </c>
      <c r="JP56" s="7">
        <f t="shared" ca="1" si="191"/>
        <v>-8.0918792576145926E-2</v>
      </c>
      <c r="JQ56" s="7">
        <f t="shared" ca="1" si="192"/>
        <v>0</v>
      </c>
      <c r="JR56" s="7">
        <f t="shared" ca="1" si="193"/>
        <v>0</v>
      </c>
      <c r="JS56" s="7">
        <f ca="1">IFERROR(IF(JS55+JR56&gt;JT$4,JS55,JS55+JR56),"")</f>
        <v>60</v>
      </c>
      <c r="JT56" s="7">
        <f t="shared" ca="1" si="297"/>
        <v>0</v>
      </c>
      <c r="JU56" s="7">
        <f t="shared" ca="1" si="194"/>
        <v>0.13639423552652663</v>
      </c>
      <c r="JV56" s="7">
        <f t="shared" ca="1" si="195"/>
        <v>0.24822114908885801</v>
      </c>
      <c r="JW56" s="7">
        <f t="shared" ca="1" si="196"/>
        <v>1</v>
      </c>
      <c r="JX56" s="7" t="str">
        <f t="shared" ca="1" si="197"/>
        <v>6</v>
      </c>
      <c r="JY56" s="7">
        <f ca="1">IFERROR(IF(JY55+JX56&gt;JZ$4,JY55,JY55+JX56),"")</f>
        <v>60</v>
      </c>
      <c r="JZ56" s="7">
        <f t="shared" ca="1" si="298"/>
        <v>0</v>
      </c>
      <c r="KA56" s="7">
        <f t="shared" ca="1" si="198"/>
        <v>0.6091325784007473</v>
      </c>
      <c r="KB56" s="7">
        <f t="shared" ca="1" si="199"/>
        <v>-0.22451719378536267</v>
      </c>
      <c r="KC56" s="7">
        <f t="shared" ca="1" si="200"/>
        <v>0</v>
      </c>
      <c r="KD56" s="7">
        <f t="shared" ca="1" si="201"/>
        <v>0</v>
      </c>
      <c r="KE56" s="7">
        <f ca="1">IFERROR(IF(KE55+KD56&gt;KF$4,KE55,KE55+KD56),"")</f>
        <v>60</v>
      </c>
      <c r="KF56" s="7">
        <f t="shared" ca="1" si="299"/>
        <v>0</v>
      </c>
      <c r="KG56" s="7">
        <f t="shared" ca="1" si="202"/>
        <v>0.87234117745950657</v>
      </c>
      <c r="KH56" s="7">
        <f t="shared" ca="1" si="203"/>
        <v>-0.48772579284412193</v>
      </c>
      <c r="KI56" s="7">
        <f t="shared" ca="1" si="204"/>
        <v>0</v>
      </c>
      <c r="KJ56" s="7">
        <f t="shared" ca="1" si="205"/>
        <v>0</v>
      </c>
      <c r="KK56" s="7">
        <f ca="1">IFERROR(IF(KK55+KJ56&gt;KL$4,KK55,KK55+KJ56),"")</f>
        <v>60</v>
      </c>
      <c r="KL56" s="7">
        <f t="shared" ca="1" si="300"/>
        <v>0</v>
      </c>
      <c r="KM56" s="7">
        <f t="shared" ca="1" si="206"/>
        <v>0.67189849109281718</v>
      </c>
      <c r="KN56" s="7">
        <f t="shared" ca="1" si="207"/>
        <v>-0.28728310647743255</v>
      </c>
      <c r="KO56" s="7">
        <f t="shared" ca="1" si="208"/>
        <v>0</v>
      </c>
      <c r="KP56" s="7">
        <f t="shared" ca="1" si="209"/>
        <v>0</v>
      </c>
      <c r="KQ56" s="7">
        <f ca="1">IFERROR(IF(KQ55+KP56&gt;KR$4,KQ55,KQ55+KP56),"")</f>
        <v>60</v>
      </c>
      <c r="KR56" s="7">
        <f t="shared" ca="1" si="301"/>
        <v>0</v>
      </c>
      <c r="KS56" s="7">
        <f t="shared" ca="1" si="210"/>
        <v>0.75881169894746325</v>
      </c>
      <c r="KT56" s="7">
        <f t="shared" ca="1" si="211"/>
        <v>-0.37419631433207862</v>
      </c>
      <c r="KU56" s="7">
        <f t="shared" ca="1" si="212"/>
        <v>0</v>
      </c>
      <c r="KV56" s="7">
        <f t="shared" ca="1" si="213"/>
        <v>0</v>
      </c>
      <c r="KW56" s="7">
        <f ca="1">IFERROR(IF(KW55+KV56&gt;KX$4,KW55,KW55+KV56),"")</f>
        <v>59</v>
      </c>
      <c r="KX56" s="7">
        <f t="shared" ca="1" si="302"/>
        <v>0</v>
      </c>
      <c r="KY56" s="7">
        <f t="shared" ca="1" si="214"/>
        <v>0.96827337137882707</v>
      </c>
      <c r="KZ56" s="7">
        <f t="shared" ca="1" si="215"/>
        <v>-0.58365798676344238</v>
      </c>
      <c r="LA56" s="7">
        <f t="shared" ca="1" si="216"/>
        <v>0</v>
      </c>
      <c r="LB56" s="7">
        <f t="shared" ca="1" si="217"/>
        <v>0</v>
      </c>
      <c r="LC56" s="7">
        <f ca="1">IFERROR(IF(LC55+LB56&gt;LD$4,LC55,LC55+LB56),"")</f>
        <v>60</v>
      </c>
      <c r="LD56" s="7">
        <f t="shared" ca="1" si="303"/>
        <v>0</v>
      </c>
      <c r="LE56" s="7">
        <f t="shared" ca="1" si="218"/>
        <v>0.51394315645237831</v>
      </c>
      <c r="LF56" s="7">
        <f t="shared" ca="1" si="219"/>
        <v>-0.12932777183699368</v>
      </c>
      <c r="LG56" s="7">
        <f t="shared" ca="1" si="220"/>
        <v>0</v>
      </c>
      <c r="LH56" s="7">
        <f t="shared" ca="1" si="221"/>
        <v>0</v>
      </c>
      <c r="LI56" s="7">
        <f ca="1">IFERROR(IF(LI55+LH56&gt;LJ$4,LI55,LI55+LH56),"")</f>
        <v>60</v>
      </c>
      <c r="LJ56" s="7">
        <f t="shared" ca="1" si="304"/>
        <v>0</v>
      </c>
      <c r="LK56" s="7">
        <f t="shared" ca="1" si="222"/>
        <v>0.34336074751390988</v>
      </c>
      <c r="LL56" s="7">
        <f t="shared" ca="1" si="223"/>
        <v>4.1254637101474756E-2</v>
      </c>
      <c r="LM56" s="7">
        <f t="shared" ca="1" si="224"/>
        <v>1</v>
      </c>
      <c r="LN56" s="7" t="str">
        <f t="shared" ca="1" si="225"/>
        <v>6</v>
      </c>
      <c r="LO56" s="7">
        <f ca="1">IFERROR(IF(LO55+LN56&gt;LP$4,LO55,LO55+LN56),"")</f>
        <v>60</v>
      </c>
      <c r="LP56" s="7">
        <f t="shared" ca="1" si="305"/>
        <v>0</v>
      </c>
      <c r="LQ56" s="7">
        <f t="shared" ca="1" si="226"/>
        <v>9.6956650578775894E-2</v>
      </c>
      <c r="LR56" s="7">
        <f t="shared" ca="1" si="227"/>
        <v>0.28765873403660874</v>
      </c>
      <c r="LS56" s="7">
        <f t="shared" ca="1" si="228"/>
        <v>1</v>
      </c>
      <c r="LT56" s="7" t="str">
        <f t="shared" ca="1" si="229"/>
        <v>6</v>
      </c>
      <c r="LU56" s="7">
        <f ca="1">IFERROR(IF(LU55+LT56&gt;LV$4,LU55,LU55+LT56),"")</f>
        <v>60</v>
      </c>
      <c r="LV56" s="7">
        <f t="shared" ca="1" si="306"/>
        <v>0</v>
      </c>
      <c r="LW56" s="7">
        <f t="shared" ca="1" si="230"/>
        <v>0.17207773753298961</v>
      </c>
      <c r="LX56" s="7">
        <f t="shared" ca="1" si="231"/>
        <v>0.21253764708239503</v>
      </c>
      <c r="LY56" s="7">
        <f t="shared" ca="1" si="232"/>
        <v>1</v>
      </c>
      <c r="LZ56" s="7" t="str">
        <f t="shared" ca="1" si="233"/>
        <v>6</v>
      </c>
      <c r="MA56" s="7">
        <f ca="1">IFERROR(IF(MA55+LZ56&gt;MB$4,MA55,MA55+LZ56),"")</f>
        <v>60</v>
      </c>
      <c r="MB56" s="7">
        <f t="shared" ca="1" si="307"/>
        <v>0</v>
      </c>
      <c r="MC56" s="7">
        <f t="shared" ca="1" si="234"/>
        <v>0.28192058292867228</v>
      </c>
      <c r="MD56" s="7">
        <f t="shared" ca="1" si="235"/>
        <v>0.10269480168671236</v>
      </c>
      <c r="ME56" s="7">
        <f t="shared" ca="1" si="236"/>
        <v>1</v>
      </c>
      <c r="MF56" s="7" t="str">
        <f t="shared" ca="1" si="237"/>
        <v>6</v>
      </c>
      <c r="MG56" s="7">
        <f ca="1">IFERROR(IF(MG55+MF56&gt;MH$4,MG55,MG55+MF56),"")</f>
        <v>60</v>
      </c>
      <c r="MH56" s="7">
        <f t="shared" ca="1" si="308"/>
        <v>0</v>
      </c>
      <c r="MI56" s="7">
        <f t="shared" ca="1" si="238"/>
        <v>0.23581815503721493</v>
      </c>
      <c r="MJ56" s="7">
        <f t="shared" ca="1" si="239"/>
        <v>0.14879722957816971</v>
      </c>
      <c r="MK56" s="7">
        <f t="shared" ca="1" si="240"/>
        <v>1</v>
      </c>
      <c r="ML56" s="7" t="str">
        <f t="shared" ca="1" si="241"/>
        <v>6</v>
      </c>
      <c r="MM56" s="7">
        <f ca="1">IFERROR(IF(MM55+ML56&gt;MN$4,MM55,MM55+ML56),"")</f>
        <v>60</v>
      </c>
      <c r="MN56" s="7">
        <f t="shared" ca="1" si="309"/>
        <v>0</v>
      </c>
      <c r="MO56" s="7">
        <f t="shared" ca="1" si="242"/>
        <v>0.1625313917831811</v>
      </c>
      <c r="MP56" s="7">
        <f t="shared" ca="1" si="243"/>
        <v>0.22208399283220354</v>
      </c>
      <c r="MQ56" s="7">
        <f t="shared" ca="1" si="244"/>
        <v>1</v>
      </c>
      <c r="MR56" s="7" t="str">
        <f t="shared" ca="1" si="245"/>
        <v>6</v>
      </c>
      <c r="MS56" s="7">
        <f ca="1">IFERROR(IF(MS55+MR56&gt;MT$4,MS55,MS55+MR56),"")</f>
        <v>59</v>
      </c>
      <c r="MT56" s="7">
        <f t="shared" ca="1" si="310"/>
        <v>0</v>
      </c>
      <c r="MU56" s="7">
        <f t="shared" ca="1" si="246"/>
        <v>5.3220094809670493E-2</v>
      </c>
      <c r="MV56" s="7">
        <f t="shared" ca="1" si="247"/>
        <v>0.33139528980571414</v>
      </c>
      <c r="MW56" s="7">
        <f t="shared" ca="1" si="248"/>
        <v>1</v>
      </c>
      <c r="MX56" s="7" t="str">
        <f t="shared" ca="1" si="249"/>
        <v>6</v>
      </c>
      <c r="MY56" s="7">
        <f ca="1">IFERROR(IF(MY55+MX56&gt;MZ$4,MY55,MY55+MX56),"")</f>
        <v>60</v>
      </c>
      <c r="MZ56" s="7">
        <f t="shared" ca="1" si="311"/>
        <v>0</v>
      </c>
      <c r="NA56" s="7">
        <f t="shared" ca="1" si="250"/>
        <v>0.14376439445773814</v>
      </c>
      <c r="NB56" s="7">
        <f t="shared" ca="1" si="251"/>
        <v>0.24085099015764649</v>
      </c>
      <c r="NC56" s="7">
        <f t="shared" ca="1" si="252"/>
        <v>1</v>
      </c>
      <c r="ND56" s="7" t="str">
        <f t="shared" ca="1" si="253"/>
        <v>6</v>
      </c>
      <c r="NE56" s="7">
        <f ca="1">IFERROR(IF(NE55+ND56&gt;NF$4,NE55,NE55+ND56),"")</f>
        <v>60</v>
      </c>
      <c r="NF56" s="7">
        <f t="shared" ca="1" si="312"/>
        <v>0</v>
      </c>
      <c r="NG56" s="7">
        <f t="shared" ca="1" si="254"/>
        <v>0.96176809071480063</v>
      </c>
      <c r="NH56" s="7">
        <f t="shared" ca="1" si="255"/>
        <v>-0.57715270609941594</v>
      </c>
      <c r="NI56" s="7">
        <f t="shared" ca="1" si="256"/>
        <v>0</v>
      </c>
      <c r="NJ56" s="7">
        <f t="shared" ca="1" si="257"/>
        <v>0</v>
      </c>
      <c r="NK56" s="7">
        <f ca="1">IFERROR(IF(NK55+NJ56&gt;NL$4,NK55,NK55+NJ56),"")</f>
        <v>60</v>
      </c>
      <c r="NL56" s="7">
        <f t="shared" ca="1" si="313"/>
        <v>0</v>
      </c>
      <c r="NM56" s="7">
        <f t="shared" ca="1" si="258"/>
        <v>0.38028230029284127</v>
      </c>
      <c r="NN56" s="7">
        <f t="shared" ca="1" si="259"/>
        <v>4.3330843225433679E-3</v>
      </c>
      <c r="NO56" s="7">
        <f t="shared" ca="1" si="260"/>
        <v>1</v>
      </c>
      <c r="NP56" s="7" t="str">
        <f t="shared" ca="1" si="261"/>
        <v>6</v>
      </c>
      <c r="NQ56" s="7">
        <f ca="1">IFERROR(IF(NQ55+NP56&gt;NR$4,NQ55,NQ55+NP56),"")</f>
        <v>59</v>
      </c>
      <c r="NR56" s="7">
        <f t="shared" ca="1" si="314"/>
        <v>0</v>
      </c>
      <c r="NT56">
        <v>54</v>
      </c>
      <c r="NU56" s="7" t="s">
        <v>19</v>
      </c>
      <c r="NV56" s="7" t="str">
        <f t="shared" ca="1" si="16"/>
        <v/>
      </c>
      <c r="NW56" s="7" t="str">
        <f t="shared" ca="1" si="8"/>
        <v/>
      </c>
      <c r="NX56" t="str">
        <f ca="1">IFERROR(VLOOKUP(NT56,$K$3:$AK$568,8,FALSE),"")</f>
        <v/>
      </c>
      <c r="NY56" t="str">
        <f ca="1">IFERROR(VLOOKUP(NT56,$K$3:$AK$568,9,FALSE),"")</f>
        <v/>
      </c>
      <c r="NZ56" s="7" t="str">
        <f ca="1">IFERROR(VLOOKUP(NT56,$K$3:$AK$568,27,FALSE),"")</f>
        <v/>
      </c>
      <c r="OB56">
        <v>54</v>
      </c>
      <c r="OC56" s="7" t="s">
        <v>19</v>
      </c>
      <c r="OD56" t="e">
        <f t="shared" ca="1" si="17"/>
        <v>#N/A</v>
      </c>
      <c r="OE56" s="7" t="str">
        <f t="shared" ca="1" si="18"/>
        <v/>
      </c>
      <c r="OF56" s="7" t="str">
        <f t="shared" ca="1" si="19"/>
        <v/>
      </c>
      <c r="OG56" t="str">
        <f t="shared" ca="1" si="20"/>
        <v/>
      </c>
      <c r="OI56">
        <v>54</v>
      </c>
      <c r="OJ56" s="7" t="s">
        <v>19</v>
      </c>
      <c r="OK56" s="7" t="str">
        <f t="shared" ca="1" si="21"/>
        <v/>
      </c>
      <c r="OL56" s="7" t="str">
        <f t="shared" ca="1" si="22"/>
        <v/>
      </c>
      <c r="OM56" t="str">
        <f ca="1">IFERROR(VLOOKUP(OI56,$L$3:$AK$568,7,FALSE),"")</f>
        <v/>
      </c>
      <c r="ON56" t="str">
        <f ca="1">IFERROR(VLOOKUP(OI56,$L$3:$AK$568,8,FALSE),"")</f>
        <v/>
      </c>
      <c r="OO56" s="7" t="str">
        <f ca="1">IFERROR(VLOOKUP(OI56,$L$3:$AK$568,26,FALSE),"")</f>
        <v/>
      </c>
      <c r="OQ56">
        <v>54</v>
      </c>
      <c r="OR56" s="7" t="s">
        <v>19</v>
      </c>
      <c r="OS56" t="e">
        <f t="shared" ca="1" si="23"/>
        <v>#N/A</v>
      </c>
      <c r="OT56" s="7" t="str">
        <f t="shared" ca="1" si="24"/>
        <v/>
      </c>
      <c r="OU56" s="7" t="str">
        <f t="shared" ca="1" si="25"/>
        <v/>
      </c>
      <c r="OV56" t="str">
        <f t="shared" ca="1" si="26"/>
        <v/>
      </c>
      <c r="OX56">
        <v>54</v>
      </c>
      <c r="OY56" s="7" t="s">
        <v>19</v>
      </c>
      <c r="OZ56" s="7" t="str">
        <f t="shared" ca="1" si="27"/>
        <v/>
      </c>
      <c r="PA56" s="7" t="str">
        <f t="shared" ca="1" si="28"/>
        <v/>
      </c>
      <c r="PB56" t="str">
        <f ca="1">IFERROR(VLOOKUP(OX56,$M$3:$AK$568,6,FALSE),"")</f>
        <v/>
      </c>
      <c r="PC56" t="str">
        <f ca="1">IFERROR(VLOOKUP(OX56,$M$3:$AK$568,7,FALSE),"")</f>
        <v/>
      </c>
      <c r="PD56" s="7" t="str">
        <f ca="1">IFERROR(VLOOKUP(OX56,$M$3:$AK$568,25,FALSE),"")</f>
        <v/>
      </c>
      <c r="PF56">
        <v>54</v>
      </c>
      <c r="PG56" s="7" t="s">
        <v>19</v>
      </c>
      <c r="PH56" t="e">
        <f t="shared" ca="1" si="29"/>
        <v>#N/A</v>
      </c>
      <c r="PI56" s="7" t="str">
        <f t="shared" ca="1" si="30"/>
        <v/>
      </c>
      <c r="PJ56" s="7" t="str">
        <f t="shared" ca="1" si="31"/>
        <v/>
      </c>
      <c r="PK56" t="str">
        <f t="shared" ca="1" si="32"/>
        <v/>
      </c>
      <c r="PM56">
        <v>54</v>
      </c>
      <c r="PN56" s="7" t="s">
        <v>19</v>
      </c>
      <c r="PO56" s="202" t="str">
        <f t="shared" ca="1" si="33"/>
        <v/>
      </c>
      <c r="PP56" s="7" t="str">
        <f t="shared" ca="1" si="34"/>
        <v/>
      </c>
      <c r="PQ56" t="str">
        <f ca="1">IFERROR(VLOOKUP(PM56,$G$325:$R$409,12,FALSE),"")</f>
        <v/>
      </c>
      <c r="PR56" t="e">
        <f ca="1">VLOOKUP(PM56,$G$324:$Q$409,11,FALSE)</f>
        <v>#N/A</v>
      </c>
      <c r="PS56" s="7" t="str">
        <f ca="1">VLOOKUP(PQ56,$R$325:$Y$409,8,FALSE)</f>
        <v>- -</v>
      </c>
      <c r="PT56" s="7">
        <f ca="1">ReSt</f>
        <v>-4</v>
      </c>
      <c r="PU56" s="7" t="e">
        <f t="shared" ca="1" si="35"/>
        <v>#N/A</v>
      </c>
      <c r="PV56" s="7" t="e">
        <f t="shared" ca="1" si="36"/>
        <v>#N/A</v>
      </c>
      <c r="PW56" s="7" t="str">
        <f ca="1">VLOOKUP(PQ56,$R$325:$AK$409,8,FALSE)</f>
        <v>- -</v>
      </c>
      <c r="PX56" s="7"/>
      <c r="PY56">
        <v>54</v>
      </c>
      <c r="PZ56" s="7" t="s">
        <v>19</v>
      </c>
      <c r="QA56" t="str">
        <f t="shared" ca="1" si="37"/>
        <v/>
      </c>
      <c r="QB56" s="7" t="str">
        <f t="shared" ca="1" si="38"/>
        <v/>
      </c>
      <c r="QC56" s="7" t="str">
        <f t="shared" ca="1" si="39"/>
        <v/>
      </c>
      <c r="QD56" t="str">
        <f t="shared" ca="1" si="40"/>
        <v/>
      </c>
      <c r="QF56">
        <v>54</v>
      </c>
      <c r="QG56" s="7" t="s">
        <v>19</v>
      </c>
      <c r="QH56" s="7" t="str">
        <f t="shared" ca="1" si="41"/>
        <v/>
      </c>
      <c r="QI56" s="7" t="e">
        <f t="shared" ca="1" si="42"/>
        <v>#VALUE!</v>
      </c>
      <c r="QJ56" t="e">
        <f t="shared" ca="1" si="43"/>
        <v>#N/A</v>
      </c>
      <c r="QK56" s="7" t="e">
        <f t="shared" ca="1" si="44"/>
        <v>#N/A</v>
      </c>
      <c r="QM56">
        <v>54</v>
      </c>
      <c r="QN56" s="7" t="s">
        <v>19</v>
      </c>
      <c r="QO56" t="str">
        <f t="shared" ca="1" si="45"/>
        <v/>
      </c>
      <c r="QP56" s="7" t="str">
        <f t="shared" ca="1" si="46"/>
        <v/>
      </c>
      <c r="QQ56" t="str">
        <f t="shared" ca="1" si="47"/>
        <v/>
      </c>
    </row>
    <row r="57" spans="1:459" x14ac:dyDescent="0.25">
      <c r="A57" s="240" t="str">
        <f>IF('Character Sheet'!$B$4="Creature","N","Y")</f>
        <v>Y</v>
      </c>
      <c r="C57" s="75"/>
      <c r="D57" s="70">
        <f t="shared" ca="1" si="322"/>
        <v>10</v>
      </c>
      <c r="F57" s="75"/>
      <c r="G57" s="76"/>
      <c r="I57" s="75" t="s">
        <v>1812</v>
      </c>
      <c r="J57" s="85"/>
      <c r="K57" s="85">
        <f t="shared" ca="1" si="9"/>
        <v>4</v>
      </c>
      <c r="L57" s="85">
        <f t="shared" ca="1" si="316"/>
        <v>0</v>
      </c>
      <c r="M57" s="70">
        <f t="shared" ca="1" si="321"/>
        <v>4</v>
      </c>
      <c r="O57" s="222">
        <f t="shared" ca="1" si="12"/>
        <v>27</v>
      </c>
      <c r="Q57" s="7" t="s">
        <v>1696</v>
      </c>
      <c r="R57" s="9" t="s">
        <v>1359</v>
      </c>
      <c r="S57" s="9" t="str">
        <f t="shared" si="323"/>
        <v>Rock</v>
      </c>
      <c r="T57" s="61" t="str">
        <f>SUBSTITUTE(IFERROR(IFERROR(VLOOKUP(R57,'[1]Skill Statistics'!$A$3:$C$513,2,FALSE),VLOOKUP(Q57,'[1]Skill Statistics'!$A$3:$C$513,2,FALSE)),T56),"R*","ReSt")</f>
        <v>Ag/St</v>
      </c>
      <c r="U57" s="61" t="str">
        <f>IFERROR(IFERROR(VLOOKUP(R57,'[1]Skill Statistics'!$A$3:$C$513,3,FALSE),VLOOKUP(Q57,'[1]Skill Statistics'!$A$3:$C$513,3,FALSE)),U56)</f>
        <v>St</v>
      </c>
      <c r="V57" s="61" t="str">
        <f ca="1">IF(ISNUMBER(SEARCH("Category",R57)),"- -",IFERROR(IFERROR(VLOOKUP(Q57,[1]Professions!$A$4:$AM$288,MATCH(Profession,[1]Professions!$A$1:$AM$1,0),FALSE),VLOOKUP(Q57,Calculations!$B$91:$I$95,8,FALSE)),"- -"))</f>
        <v>3 / 4</v>
      </c>
      <c r="W57" s="60">
        <f t="shared" ca="1" si="13"/>
        <v>0</v>
      </c>
      <c r="X57" s="7">
        <f ca="1">IFERROR(VLOOKUP(R57,$BS$6:$NR$519,MATCH(ActualLevel,$BS$3:$NR$3,0),FALSE),"- -")</f>
        <v>2</v>
      </c>
      <c r="Y57" s="7">
        <f t="shared" ca="1" si="320"/>
        <v>2</v>
      </c>
      <c r="Z57" s="7">
        <f ca="1">IFERROR(VLOOKUP(Y57,Charts!$BQ$2:$BR$52,2,FALSE),"- -")</f>
        <v>10</v>
      </c>
      <c r="AA57" s="7">
        <f t="shared" ca="1" si="51"/>
        <v>11</v>
      </c>
      <c r="AB57" s="7">
        <f t="shared" ca="1" si="317"/>
        <v>2</v>
      </c>
      <c r="AC57" s="7"/>
      <c r="AD57" s="7"/>
      <c r="AE57" s="7"/>
      <c r="AF57" s="7"/>
      <c r="AG57" s="7"/>
      <c r="AH57" s="43"/>
      <c r="AI57" s="7"/>
      <c r="AJ57" s="7"/>
      <c r="AK57" s="7">
        <f t="shared" ca="1" si="52"/>
        <v>23</v>
      </c>
      <c r="AL57" s="7"/>
      <c r="AM57" s="69">
        <f>IFERROR(VLOOKUP(R57,'[1]Skill Statistics'!$A$3:$AN$513,MATCH(Profession,'[1]Skill Statistics'!$A$2:$AN$2,0),FALSE),0)</f>
        <v>0</v>
      </c>
      <c r="AN57" s="85">
        <f>IFERROR(VLOOKUP(Q57,'[1]Skill Statistics'!$A$3:$BK$513,MATCH(Archetype,'[1]Skill Statistics'!$A$2:$BK$2,0),FALSE),0)</f>
        <v>0</v>
      </c>
      <c r="AO57" s="85">
        <f>IFERROR(VLOOKUP(Q57,'[1]Skill Statistics'!$A$3:$BB$513,MATCH(Race,'[1]Skill Statistics'!$A$2:$BB$2,0),FALSE),0)</f>
        <v>0</v>
      </c>
      <c r="AP57" s="85">
        <f t="shared" ca="1" si="14"/>
        <v>1.1000000000000001</v>
      </c>
      <c r="AQ57" s="70"/>
      <c r="AS57" s="69" t="str">
        <f>IFERROR(VLOOKUP(Q57,'[1]Professional Skills'!$A$4:$AM$288,MATCH(Profession,'[1]Professional Skills'!$A$3:$AM$3,0),FALSE),"- -")</f>
        <v>x</v>
      </c>
      <c r="AT57" t="s">
        <v>1812</v>
      </c>
      <c r="AU57" s="7" t="str">
        <f t="shared" si="319"/>
        <v/>
      </c>
      <c r="AV57" s="7">
        <f t="shared" ca="1" si="318"/>
        <v>0</v>
      </c>
      <c r="AW57" t="str">
        <f t="shared" si="55"/>
        <v/>
      </c>
      <c r="AX57" t="str">
        <f>IFERROR(_xlfn.RANK.EQ(AW57,$AW$5:$AW$568),"")</f>
        <v/>
      </c>
      <c r="AY57">
        <f t="shared" ca="1" si="3"/>
        <v>0.7161206882775546</v>
      </c>
      <c r="AZ57" s="70" t="str">
        <f t="shared" ca="1" si="53"/>
        <v>x</v>
      </c>
      <c r="BB57" s="69">
        <f>IFERROR(IF(Q57="Language",VLOOKUP(R57,[1]Cultures!$B$4:$N$218,MATCH(Culture,[1]Cultures!$B$3:$N$3,0),FALSE),VLOOKUP(Q57,[1]Cultures!$B$4:$O$212,MATCH(Culture,[1]Cultures!$B$3:$O$3,0),FALSE)),"- -")</f>
        <v>1</v>
      </c>
      <c r="BC57" t="s">
        <v>1812</v>
      </c>
      <c r="BD57">
        <f t="shared" ca="1" si="315"/>
        <v>5.7744703566012467E-2</v>
      </c>
      <c r="BE57">
        <f t="shared" ca="1" si="262"/>
        <v>1.1577447035660127</v>
      </c>
      <c r="BH57">
        <f t="shared" ca="1" si="324"/>
        <v>11</v>
      </c>
      <c r="BI57" s="7">
        <f t="shared" ca="1" si="54"/>
        <v>0</v>
      </c>
      <c r="BJ57" s="7"/>
      <c r="BK57" s="7"/>
      <c r="BL57" s="70">
        <f t="shared" ca="1" si="6"/>
        <v>0</v>
      </c>
      <c r="BN57" s="69">
        <f ca="1">IFERROR(VLOOKUP(V57,Charts!$BT$2:$BV$14,3,FALSE),"- -")</f>
        <v>0.69230769230769229</v>
      </c>
      <c r="BO57" s="85">
        <f t="shared" ca="1" si="15"/>
        <v>2.9936740137104714</v>
      </c>
      <c r="BP57" s="70">
        <f t="shared" ca="1" si="263"/>
        <v>27</v>
      </c>
      <c r="BR57" s="7">
        <v>52</v>
      </c>
      <c r="BS57" s="9" t="str">
        <f ca="1">VLOOKUP(BR57,$O$3:$R$568,4,FALSE)</f>
        <v>Basic Mathematics</v>
      </c>
      <c r="BT57" s="7" t="str">
        <f ca="1">VLOOKUP(BS57,$R$3:$V$568,5,FALSE)</f>
        <v>5 / 7</v>
      </c>
      <c r="BU57" s="7">
        <f ca="1">VLOOKUP(BT57,Charts!$BT$2:$BV$14,3,FALSE)</f>
        <v>0.46153846153846156</v>
      </c>
      <c r="BV57" s="7" t="str">
        <f t="shared" ca="1" si="56"/>
        <v>5</v>
      </c>
      <c r="BW57" s="7" t="str">
        <f t="shared" ca="1" si="57"/>
        <v>7</v>
      </c>
      <c r="BY57" s="7">
        <f t="shared" ca="1" si="58"/>
        <v>0.95968419381463033</v>
      </c>
      <c r="BZ57" s="7">
        <f t="shared" ca="1" si="59"/>
        <v>-0.49814573227616876</v>
      </c>
      <c r="CA57" s="7">
        <f t="shared" ca="1" si="60"/>
        <v>0</v>
      </c>
      <c r="CB57" s="7">
        <f t="shared" ca="1" si="61"/>
        <v>0</v>
      </c>
      <c r="CC57" s="7">
        <f ca="1">IFERROR(IF(CC56+CB57&gt;CD$4,CC56,CC56+CB57),"")</f>
        <v>38</v>
      </c>
      <c r="CD57" s="7">
        <f t="shared" ca="1" si="264"/>
        <v>0</v>
      </c>
      <c r="CE57" s="7">
        <f t="shared" ca="1" si="62"/>
        <v>0.36082547917142382</v>
      </c>
      <c r="CF57" s="7">
        <f t="shared" ca="1" si="63"/>
        <v>0.10071298236703774</v>
      </c>
      <c r="CG57" s="7">
        <f t="shared" ca="1" si="64"/>
        <v>1</v>
      </c>
      <c r="CH57" s="7" t="str">
        <f t="shared" ca="1" si="65"/>
        <v>5</v>
      </c>
      <c r="CI57" s="7">
        <f ca="1">IFERROR(IF(CI56+CH57&gt;CJ$4,CI56,CI56+CH57),"")</f>
        <v>60</v>
      </c>
      <c r="CJ57" s="7">
        <f t="shared" ca="1" si="265"/>
        <v>0</v>
      </c>
      <c r="CK57" s="7">
        <f t="shared" ca="1" si="66"/>
        <v>0.9537116969612649</v>
      </c>
      <c r="CL57" s="7">
        <f t="shared" ca="1" si="67"/>
        <v>-0.49217323542280333</v>
      </c>
      <c r="CM57" s="7">
        <f t="shared" ca="1" si="68"/>
        <v>0</v>
      </c>
      <c r="CN57" s="7">
        <f t="shared" ca="1" si="69"/>
        <v>0</v>
      </c>
      <c r="CO57" s="7">
        <f ca="1">IFERROR(IF(CO56+CN57&gt;CP$4,CO56,CO56+CN57),"")</f>
        <v>60</v>
      </c>
      <c r="CP57" s="7">
        <f t="shared" ca="1" si="266"/>
        <v>0</v>
      </c>
      <c r="CQ57" s="7">
        <f t="shared" ca="1" si="70"/>
        <v>0.35831094781400175</v>
      </c>
      <c r="CR57" s="7">
        <f t="shared" ca="1" si="71"/>
        <v>0.10322751372445982</v>
      </c>
      <c r="CS57" s="7">
        <f t="shared" ca="1" si="72"/>
        <v>1</v>
      </c>
      <c r="CT57" s="7" t="str">
        <f t="shared" ca="1" si="73"/>
        <v>5</v>
      </c>
      <c r="CU57" s="7">
        <f ca="1">IFERROR(IF(CU56+CT57&gt;CV$4,CU56,CU56+CT57),"")</f>
        <v>60</v>
      </c>
      <c r="CV57" s="7">
        <f t="shared" ca="1" si="267"/>
        <v>0</v>
      </c>
      <c r="CW57" s="7">
        <f t="shared" ca="1" si="74"/>
        <v>0.56003703702956631</v>
      </c>
      <c r="CX57" s="7">
        <f t="shared" ca="1" si="75"/>
        <v>-9.8498575491104745E-2</v>
      </c>
      <c r="CY57" s="7">
        <f t="shared" ca="1" si="76"/>
        <v>0</v>
      </c>
      <c r="CZ57" s="7">
        <f t="shared" ca="1" si="77"/>
        <v>0</v>
      </c>
      <c r="DA57" s="7">
        <f ca="1">IFERROR(IF(DA56+CZ57&gt;DB$4,DA56,DA56+CZ57),"")</f>
        <v>60</v>
      </c>
      <c r="DB57" s="7">
        <f t="shared" ca="1" si="268"/>
        <v>0</v>
      </c>
      <c r="DC57" s="7">
        <f t="shared" ca="1" si="78"/>
        <v>0.45585290675519929</v>
      </c>
      <c r="DD57" s="7">
        <f t="shared" ca="1" si="79"/>
        <v>5.6855547832622699E-3</v>
      </c>
      <c r="DE57" s="7">
        <f t="shared" ca="1" si="80"/>
        <v>1</v>
      </c>
      <c r="DF57" s="7" t="str">
        <f t="shared" ca="1" si="81"/>
        <v>5</v>
      </c>
      <c r="DG57" s="7">
        <f ca="1">IFERROR(IF(DG56+DF57&gt;DH$4,DG56,DG56+DF57),"")</f>
        <v>60</v>
      </c>
      <c r="DH57" s="7">
        <f t="shared" ca="1" si="269"/>
        <v>0</v>
      </c>
      <c r="DI57" s="7">
        <f t="shared" ca="1" si="82"/>
        <v>0.98848561485320552</v>
      </c>
      <c r="DJ57" s="7">
        <f t="shared" ca="1" si="83"/>
        <v>-0.52694715331474395</v>
      </c>
      <c r="DK57" s="7">
        <f t="shared" ca="1" si="84"/>
        <v>0</v>
      </c>
      <c r="DL57" s="7">
        <f t="shared" ca="1" si="85"/>
        <v>0</v>
      </c>
      <c r="DM57" s="7">
        <f ca="1">IFERROR(IF(DM56+DL57&gt;DN$4,DM56,DM56+DL57),"")</f>
        <v>60</v>
      </c>
      <c r="DN57" s="7">
        <f t="shared" ca="1" si="270"/>
        <v>0</v>
      </c>
      <c r="DO57" s="7">
        <f t="shared" ca="1" si="86"/>
        <v>0.12924841834078749</v>
      </c>
      <c r="DP57" s="7">
        <f t="shared" ca="1" si="87"/>
        <v>0.33229004319767408</v>
      </c>
      <c r="DQ57" s="7">
        <f t="shared" ca="1" si="88"/>
        <v>1</v>
      </c>
      <c r="DR57" s="7" t="str">
        <f t="shared" ca="1" si="89"/>
        <v>5</v>
      </c>
      <c r="DS57" s="7">
        <f ca="1">IFERROR(IF(DS56+DR57&gt;DT$4,DS56,DS56+DR57),"")</f>
        <v>60</v>
      </c>
      <c r="DT57" s="7">
        <f t="shared" ca="1" si="271"/>
        <v>0</v>
      </c>
      <c r="DU57" s="7">
        <f t="shared" ca="1" si="90"/>
        <v>0.25140912681562411</v>
      </c>
      <c r="DV57" s="7">
        <f t="shared" ca="1" si="91"/>
        <v>0.21012933472283746</v>
      </c>
      <c r="DW57" s="7">
        <f t="shared" ca="1" si="92"/>
        <v>1</v>
      </c>
      <c r="DX57" s="7" t="str">
        <f t="shared" ca="1" si="93"/>
        <v>5</v>
      </c>
      <c r="DY57" s="7">
        <f ca="1">IFERROR(IF(DY56+DX57&gt;DZ$4,DY56,DY56+DX57),"")</f>
        <v>59</v>
      </c>
      <c r="DZ57" s="7">
        <f t="shared" ca="1" si="272"/>
        <v>0</v>
      </c>
      <c r="EA57" s="7">
        <f t="shared" ca="1" si="94"/>
        <v>0.77842514296182264</v>
      </c>
      <c r="EB57" s="7">
        <f t="shared" ca="1" si="95"/>
        <v>-0.31688668142336107</v>
      </c>
      <c r="EC57" s="7">
        <f t="shared" ca="1" si="96"/>
        <v>0</v>
      </c>
      <c r="ED57" s="7">
        <f t="shared" ca="1" si="97"/>
        <v>0</v>
      </c>
      <c r="EE57" s="7">
        <f ca="1">IFERROR(IF(EE56+ED57&gt;EF$4,EE56,EE56+ED57),"")</f>
        <v>60</v>
      </c>
      <c r="EF57" s="7">
        <f t="shared" ca="1" si="273"/>
        <v>0</v>
      </c>
      <c r="EG57" s="7">
        <f t="shared" ca="1" si="98"/>
        <v>0.73563968292671333</v>
      </c>
      <c r="EH57" s="7">
        <f t="shared" ca="1" si="99"/>
        <v>-0.27410122138825177</v>
      </c>
      <c r="EI57" s="7">
        <f t="shared" ca="1" si="100"/>
        <v>0</v>
      </c>
      <c r="EJ57" s="7">
        <f t="shared" ca="1" si="101"/>
        <v>0</v>
      </c>
      <c r="EK57" s="7">
        <f ca="1">IFERROR(IF(EK56+EJ57&gt;EL$4,EK56,EK56+EJ57),"")</f>
        <v>60</v>
      </c>
      <c r="EL57" s="7">
        <f t="shared" ca="1" si="274"/>
        <v>0</v>
      </c>
      <c r="EM57" s="7">
        <f t="shared" ca="1" si="102"/>
        <v>0.65922725460455178</v>
      </c>
      <c r="EN57" s="7">
        <f t="shared" ca="1" si="103"/>
        <v>-0.19768879306609022</v>
      </c>
      <c r="EO57" s="7">
        <f t="shared" ca="1" si="104"/>
        <v>0</v>
      </c>
      <c r="EP57" s="7">
        <f t="shared" ca="1" si="105"/>
        <v>0</v>
      </c>
      <c r="EQ57" s="7">
        <f ca="1">IFERROR(IF(EQ56+EP57&gt;ER$4,EQ56,EQ56+EP57),"")</f>
        <v>60</v>
      </c>
      <c r="ER57" s="7">
        <f t="shared" ca="1" si="275"/>
        <v>0</v>
      </c>
      <c r="ES57" s="7">
        <f t="shared" ca="1" si="106"/>
        <v>0.5671776321572326</v>
      </c>
      <c r="ET57" s="7">
        <f t="shared" ca="1" si="107"/>
        <v>-0.10563917061877104</v>
      </c>
      <c r="EU57" s="7">
        <f t="shared" ca="1" si="108"/>
        <v>0</v>
      </c>
      <c r="EV57" s="7">
        <f t="shared" ca="1" si="109"/>
        <v>0</v>
      </c>
      <c r="EW57" s="7">
        <f ca="1">IFERROR(IF(EW56+EV57&gt;EX$4,EW56,EW56+EV57),"")</f>
        <v>60</v>
      </c>
      <c r="EX57" s="7">
        <f t="shared" ca="1" si="276"/>
        <v>0</v>
      </c>
      <c r="EY57" s="7">
        <f t="shared" ca="1" si="110"/>
        <v>0.93785995352899221</v>
      </c>
      <c r="EZ57" s="7">
        <f t="shared" ca="1" si="111"/>
        <v>-0.47632149199053064</v>
      </c>
      <c r="FA57" s="7">
        <f t="shared" ca="1" si="112"/>
        <v>0</v>
      </c>
      <c r="FB57" s="7">
        <f t="shared" ca="1" si="113"/>
        <v>0</v>
      </c>
      <c r="FC57" s="7">
        <f ca="1">IFERROR(IF(FC56+FB57&gt;FD$4,FC56,FC56+FB57),"")</f>
        <v>60</v>
      </c>
      <c r="FD57" s="7">
        <f t="shared" ca="1" si="277"/>
        <v>0</v>
      </c>
      <c r="FE57" s="7">
        <f t="shared" ca="1" si="114"/>
        <v>0.31427670108637151</v>
      </c>
      <c r="FF57" s="7">
        <f t="shared" ca="1" si="115"/>
        <v>0.14726176045209005</v>
      </c>
      <c r="FG57" s="7">
        <f t="shared" ca="1" si="116"/>
        <v>1</v>
      </c>
      <c r="FH57" s="7" t="str">
        <f t="shared" ca="1" si="117"/>
        <v>5</v>
      </c>
      <c r="FI57" s="7">
        <f ca="1">IFERROR(IF(FI56+FH57&gt;FJ$4,FI56,FI56+FH57),"")</f>
        <v>60</v>
      </c>
      <c r="FJ57" s="7">
        <f t="shared" ca="1" si="278"/>
        <v>0</v>
      </c>
      <c r="FK57" s="7">
        <f t="shared" ca="1" si="118"/>
        <v>0.63034997377356261</v>
      </c>
      <c r="FL57" s="7">
        <f t="shared" ca="1" si="119"/>
        <v>-0.16881151223510105</v>
      </c>
      <c r="FM57" s="7">
        <f t="shared" ca="1" si="120"/>
        <v>0</v>
      </c>
      <c r="FN57" s="7">
        <f t="shared" ca="1" si="121"/>
        <v>0</v>
      </c>
      <c r="FO57" s="7">
        <f ca="1">IFERROR(IF(FO56+FN57&gt;FP$4,FO56,FO56+FN57),"")</f>
        <v>60</v>
      </c>
      <c r="FP57" s="7">
        <f t="shared" ca="1" si="279"/>
        <v>0</v>
      </c>
      <c r="FQ57" s="7">
        <f t="shared" ca="1" si="122"/>
        <v>0.35008655428597824</v>
      </c>
      <c r="FR57" s="7">
        <f t="shared" ca="1" si="123"/>
        <v>0.11145190725248333</v>
      </c>
      <c r="FS57" s="7">
        <f t="shared" ca="1" si="124"/>
        <v>1</v>
      </c>
      <c r="FT57" s="7" t="str">
        <f t="shared" ca="1" si="125"/>
        <v>5</v>
      </c>
      <c r="FU57" s="7">
        <f ca="1">IFERROR(IF(FU56+FT57&gt;FV$4,FU56,FU56+FT57),"")</f>
        <v>60</v>
      </c>
      <c r="FV57" s="7">
        <f t="shared" ca="1" si="280"/>
        <v>0</v>
      </c>
      <c r="FW57" s="7">
        <f t="shared" ca="1" si="126"/>
        <v>0.76305366451735557</v>
      </c>
      <c r="FX57" s="7">
        <f t="shared" ca="1" si="127"/>
        <v>-0.301515202978894</v>
      </c>
      <c r="FY57" s="7">
        <f t="shared" ca="1" si="128"/>
        <v>0</v>
      </c>
      <c r="FZ57" s="7">
        <f t="shared" ca="1" si="129"/>
        <v>0</v>
      </c>
      <c r="GA57" s="7">
        <f ca="1">IFERROR(IF(GA56+FZ57&gt;GB$4,GA56,GA56+FZ57),"")</f>
        <v>59</v>
      </c>
      <c r="GB57" s="7">
        <f t="shared" ca="1" si="281"/>
        <v>0</v>
      </c>
      <c r="GC57" s="7">
        <f t="shared" ca="1" si="130"/>
        <v>0.48299634803351088</v>
      </c>
      <c r="GD57" s="7">
        <f t="shared" ca="1" si="131"/>
        <v>-2.1457886495049316E-2</v>
      </c>
      <c r="GE57" s="7">
        <f t="shared" ca="1" si="132"/>
        <v>0</v>
      </c>
      <c r="GF57" s="7">
        <f t="shared" ca="1" si="133"/>
        <v>0</v>
      </c>
      <c r="GG57" s="7">
        <f ca="1">IFERROR(IF(GG56+GF57&gt;GH$4,GG56,GG56+GF57),"")</f>
        <v>60</v>
      </c>
      <c r="GH57" s="7">
        <f t="shared" ca="1" si="282"/>
        <v>0</v>
      </c>
      <c r="GI57" s="7">
        <f t="shared" ca="1" si="134"/>
        <v>0.91430926201250551</v>
      </c>
      <c r="GJ57" s="7">
        <f t="shared" ca="1" si="135"/>
        <v>-0.45277080047404394</v>
      </c>
      <c r="GK57" s="7">
        <f t="shared" ca="1" si="136"/>
        <v>0</v>
      </c>
      <c r="GL57" s="7">
        <f t="shared" ca="1" si="137"/>
        <v>0</v>
      </c>
      <c r="GM57" s="7">
        <f ca="1">IFERROR(IF(GM56+GL57&gt;GN$4,GM56,GM56+GL57),"")</f>
        <v>60</v>
      </c>
      <c r="GN57" s="7">
        <f t="shared" ca="1" si="283"/>
        <v>0</v>
      </c>
      <c r="GO57" s="7">
        <f t="shared" ca="1" si="138"/>
        <v>0.69139595084798944</v>
      </c>
      <c r="GP57" s="7">
        <f t="shared" ca="1" si="139"/>
        <v>-0.22985748930952787</v>
      </c>
      <c r="GQ57" s="7">
        <f t="shared" ca="1" si="140"/>
        <v>0</v>
      </c>
      <c r="GR57" s="7">
        <f t="shared" ca="1" si="141"/>
        <v>0</v>
      </c>
      <c r="GS57" s="7">
        <f ca="1">IFERROR(IF(GS56+GR57&gt;GT$4,GS56,GS56+GR57),"")</f>
        <v>60</v>
      </c>
      <c r="GT57" s="7">
        <f t="shared" ca="1" si="284"/>
        <v>0</v>
      </c>
      <c r="GU57" s="7">
        <f t="shared" ca="1" si="142"/>
        <v>0.83464231006766809</v>
      </c>
      <c r="GV57" s="7">
        <f t="shared" ca="1" si="143"/>
        <v>-0.37310384852920653</v>
      </c>
      <c r="GW57" s="7">
        <f t="shared" ca="1" si="144"/>
        <v>0</v>
      </c>
      <c r="GX57" s="7">
        <f t="shared" ca="1" si="145"/>
        <v>0</v>
      </c>
      <c r="GY57" s="7">
        <f ca="1">IFERROR(IF(GY56+GX57&gt;GZ$4,GY56,GY56+GX57),"")</f>
        <v>60</v>
      </c>
      <c r="GZ57" s="7">
        <f t="shared" ca="1" si="285"/>
        <v>0</v>
      </c>
      <c r="HA57" s="7">
        <f t="shared" ca="1" si="146"/>
        <v>7.588142753554239E-2</v>
      </c>
      <c r="HB57" s="7">
        <f t="shared" ca="1" si="147"/>
        <v>0.38565703400291917</v>
      </c>
      <c r="HC57" s="7">
        <f t="shared" ca="1" si="148"/>
        <v>1</v>
      </c>
      <c r="HD57" s="7" t="str">
        <f t="shared" ca="1" si="149"/>
        <v>5</v>
      </c>
      <c r="HE57" s="7">
        <f ca="1">IFERROR(IF(HE56+HD57&gt;HF$4,HE56,HE56+HD57),"")</f>
        <v>60</v>
      </c>
      <c r="HF57" s="7">
        <f t="shared" ca="1" si="286"/>
        <v>0</v>
      </c>
      <c r="HG57" s="7">
        <f t="shared" ca="1" si="150"/>
        <v>0.83450413787222855</v>
      </c>
      <c r="HH57" s="7">
        <f t="shared" ca="1" si="151"/>
        <v>-0.37296567633376698</v>
      </c>
      <c r="HI57" s="7">
        <f t="shared" ca="1" si="152"/>
        <v>0</v>
      </c>
      <c r="HJ57" s="7">
        <f t="shared" ca="1" si="153"/>
        <v>0</v>
      </c>
      <c r="HK57" s="7">
        <f ca="1">IFERROR(IF(HK56+HJ57&gt;HL$4,HK56,HK56+HJ57),"")</f>
        <v>60</v>
      </c>
      <c r="HL57" s="7">
        <f t="shared" ca="1" si="287"/>
        <v>0</v>
      </c>
      <c r="HM57" s="7">
        <f t="shared" ca="1" si="154"/>
        <v>3.7865731788585988E-2</v>
      </c>
      <c r="HN57" s="7">
        <f t="shared" ca="1" si="155"/>
        <v>0.42367272974987558</v>
      </c>
      <c r="HO57" s="7">
        <f t="shared" ca="1" si="156"/>
        <v>1</v>
      </c>
      <c r="HP57" s="7" t="str">
        <f t="shared" ca="1" si="157"/>
        <v>5</v>
      </c>
      <c r="HQ57" s="7">
        <f ca="1">IFERROR(IF(HQ56+HP57&gt;HR$4,HQ56,HQ56+HP57),"")</f>
        <v>60</v>
      </c>
      <c r="HR57" s="7">
        <f t="shared" ca="1" si="288"/>
        <v>0</v>
      </c>
      <c r="HS57" s="7">
        <f t="shared" ca="1" si="158"/>
        <v>0.47360781707553468</v>
      </c>
      <c r="HT57" s="7">
        <f t="shared" ca="1" si="159"/>
        <v>-1.2069355537073112E-2</v>
      </c>
      <c r="HU57" s="7">
        <f t="shared" ca="1" si="160"/>
        <v>0</v>
      </c>
      <c r="HV57" s="7">
        <f t="shared" ca="1" si="161"/>
        <v>0</v>
      </c>
      <c r="HW57" s="7">
        <f ca="1">IFERROR(IF(HW56+HV57&gt;HX$4,HW56,HW56+HV57),"")</f>
        <v>60</v>
      </c>
      <c r="HX57" s="7">
        <f t="shared" ca="1" si="289"/>
        <v>0</v>
      </c>
      <c r="HY57" s="7">
        <f t="shared" ca="1" si="162"/>
        <v>0.74577186142935303</v>
      </c>
      <c r="HZ57" s="7">
        <f t="shared" ca="1" si="163"/>
        <v>-0.28423339989089147</v>
      </c>
      <c r="IA57" s="7">
        <f t="shared" ca="1" si="164"/>
        <v>0</v>
      </c>
      <c r="IB57" s="7">
        <f t="shared" ca="1" si="165"/>
        <v>0</v>
      </c>
      <c r="IC57" s="7">
        <f ca="1">IFERROR(IF(IC56+IB57&gt;ID$4,IC56,IC56+IB57),"")</f>
        <v>60</v>
      </c>
      <c r="ID57" s="7">
        <f t="shared" ca="1" si="290"/>
        <v>0</v>
      </c>
      <c r="IE57" s="7">
        <f t="shared" ca="1" si="166"/>
        <v>0.90973570971704687</v>
      </c>
      <c r="IF57" s="7">
        <f t="shared" ca="1" si="167"/>
        <v>-0.44819724817858531</v>
      </c>
      <c r="IG57" s="7">
        <f t="shared" ca="1" si="168"/>
        <v>0</v>
      </c>
      <c r="IH57" s="7">
        <f t="shared" ca="1" si="169"/>
        <v>0</v>
      </c>
      <c r="II57" s="7">
        <f ca="1">IFERROR(IF(II56+IH57&gt;IJ$4,II56,II56+IH57),"")</f>
        <v>60</v>
      </c>
      <c r="IJ57" s="7">
        <f t="shared" ca="1" si="291"/>
        <v>0</v>
      </c>
      <c r="IK57" s="7">
        <f t="shared" ca="1" si="170"/>
        <v>0.12718975078743999</v>
      </c>
      <c r="IL57" s="7">
        <f t="shared" ca="1" si="171"/>
        <v>0.33434871075102157</v>
      </c>
      <c r="IM57" s="7">
        <f t="shared" ca="1" si="172"/>
        <v>1</v>
      </c>
      <c r="IN57" s="7" t="str">
        <f t="shared" ca="1" si="173"/>
        <v>5</v>
      </c>
      <c r="IO57" s="7">
        <f ca="1">IFERROR(IF(IO56+IN57&gt;IP$4,IO56,IO56+IN57),"")</f>
        <v>60</v>
      </c>
      <c r="IP57" s="7">
        <f t="shared" ca="1" si="292"/>
        <v>0</v>
      </c>
      <c r="IQ57" s="7">
        <f t="shared" ca="1" si="174"/>
        <v>0.23902301221316191</v>
      </c>
      <c r="IR57" s="7">
        <f t="shared" ca="1" si="175"/>
        <v>0.22251544932529965</v>
      </c>
      <c r="IS57" s="7">
        <f t="shared" ca="1" si="176"/>
        <v>1</v>
      </c>
      <c r="IT57" s="7" t="str">
        <f t="shared" ca="1" si="177"/>
        <v>5</v>
      </c>
      <c r="IU57" s="7">
        <f ca="1">IFERROR(IF(IU56+IT57&gt;IV$4,IU56,IU56+IT57),"")</f>
        <v>60</v>
      </c>
      <c r="IV57" s="7">
        <f t="shared" ca="1" si="293"/>
        <v>0</v>
      </c>
      <c r="IW57" s="7">
        <f t="shared" ca="1" si="178"/>
        <v>0.89113939496619465</v>
      </c>
      <c r="IX57" s="7">
        <f t="shared" ca="1" si="179"/>
        <v>-0.42960093342773309</v>
      </c>
      <c r="IY57" s="7">
        <f t="shared" ca="1" si="180"/>
        <v>0</v>
      </c>
      <c r="IZ57" s="7">
        <f t="shared" ca="1" si="181"/>
        <v>0</v>
      </c>
      <c r="JA57" s="7">
        <f ca="1">IFERROR(IF(JA56+IZ57&gt;JB$4,JA56,JA56+IZ57),"")</f>
        <v>60</v>
      </c>
      <c r="JB57" s="7">
        <f t="shared" ca="1" si="294"/>
        <v>0</v>
      </c>
      <c r="JC57" s="7">
        <f t="shared" ca="1" si="182"/>
        <v>0.81408633094988003</v>
      </c>
      <c r="JD57" s="7">
        <f t="shared" ca="1" si="183"/>
        <v>-0.35254786941141847</v>
      </c>
      <c r="JE57" s="7">
        <f t="shared" ca="1" si="184"/>
        <v>0</v>
      </c>
      <c r="JF57" s="7">
        <f t="shared" ca="1" si="185"/>
        <v>0</v>
      </c>
      <c r="JG57" s="7">
        <f ca="1">IFERROR(IF(JG56+JF57&gt;JH$4,JG56,JG56+JF57),"")</f>
        <v>60</v>
      </c>
      <c r="JH57" s="7">
        <f t="shared" ca="1" si="295"/>
        <v>0</v>
      </c>
      <c r="JI57" s="7">
        <f t="shared" ca="1" si="186"/>
        <v>0.41955924252081966</v>
      </c>
      <c r="JJ57" s="7">
        <f t="shared" ca="1" si="187"/>
        <v>4.19792190176419E-2</v>
      </c>
      <c r="JK57" s="7">
        <f t="shared" ca="1" si="188"/>
        <v>1</v>
      </c>
      <c r="JL57" s="7" t="str">
        <f t="shared" ca="1" si="189"/>
        <v>5</v>
      </c>
      <c r="JM57" s="7">
        <f ca="1">IFERROR(IF(JM56+JL57&gt;JN$4,JM56,JM56+JL57),"")</f>
        <v>60</v>
      </c>
      <c r="JN57" s="7">
        <f t="shared" ca="1" si="296"/>
        <v>0</v>
      </c>
      <c r="JO57" s="7">
        <f t="shared" ca="1" si="190"/>
        <v>0.2002524220270947</v>
      </c>
      <c r="JP57" s="7">
        <f t="shared" ca="1" si="191"/>
        <v>0.26128603951136686</v>
      </c>
      <c r="JQ57" s="7">
        <f t="shared" ca="1" si="192"/>
        <v>1</v>
      </c>
      <c r="JR57" s="7" t="str">
        <f t="shared" ca="1" si="193"/>
        <v>5</v>
      </c>
      <c r="JS57" s="7">
        <f ca="1">IFERROR(IF(JS56+JR57&gt;JT$4,JS56,JS56+JR57),"")</f>
        <v>60</v>
      </c>
      <c r="JT57" s="7">
        <f t="shared" ca="1" si="297"/>
        <v>0</v>
      </c>
      <c r="JU57" s="7">
        <f t="shared" ca="1" si="194"/>
        <v>0.18623114517407902</v>
      </c>
      <c r="JV57" s="7">
        <f t="shared" ca="1" si="195"/>
        <v>0.27530731636438255</v>
      </c>
      <c r="JW57" s="7">
        <f t="shared" ca="1" si="196"/>
        <v>1</v>
      </c>
      <c r="JX57" s="7" t="str">
        <f t="shared" ca="1" si="197"/>
        <v>5</v>
      </c>
      <c r="JY57" s="7">
        <f ca="1">IFERROR(IF(JY56+JX57&gt;JZ$4,JY56,JY56+JX57),"")</f>
        <v>60</v>
      </c>
      <c r="JZ57" s="7">
        <f t="shared" ca="1" si="298"/>
        <v>0</v>
      </c>
      <c r="KA57" s="7">
        <f t="shared" ca="1" si="198"/>
        <v>0.34057773967718241</v>
      </c>
      <c r="KB57" s="7">
        <f t="shared" ca="1" si="199"/>
        <v>0.12096072186127915</v>
      </c>
      <c r="KC57" s="7">
        <f t="shared" ca="1" si="200"/>
        <v>1</v>
      </c>
      <c r="KD57" s="7" t="str">
        <f t="shared" ca="1" si="201"/>
        <v>5</v>
      </c>
      <c r="KE57" s="7">
        <f ca="1">IFERROR(IF(KE56+KD57&gt;KF$4,KE56,KE56+KD57),"")</f>
        <v>60</v>
      </c>
      <c r="KF57" s="7">
        <f t="shared" ca="1" si="299"/>
        <v>0</v>
      </c>
      <c r="KG57" s="7">
        <f t="shared" ca="1" si="202"/>
        <v>0.92629581938331063</v>
      </c>
      <c r="KH57" s="7">
        <f t="shared" ca="1" si="203"/>
        <v>-0.46475735784484906</v>
      </c>
      <c r="KI57" s="7">
        <f t="shared" ca="1" si="204"/>
        <v>0</v>
      </c>
      <c r="KJ57" s="7">
        <f t="shared" ca="1" si="205"/>
        <v>0</v>
      </c>
      <c r="KK57" s="7">
        <f ca="1">IFERROR(IF(KK56+KJ57&gt;KL$4,KK56,KK56+KJ57),"")</f>
        <v>60</v>
      </c>
      <c r="KL57" s="7">
        <f t="shared" ca="1" si="300"/>
        <v>0</v>
      </c>
      <c r="KM57" s="7">
        <f t="shared" ca="1" si="206"/>
        <v>0.44750882095616695</v>
      </c>
      <c r="KN57" s="7">
        <f t="shared" ca="1" si="207"/>
        <v>1.4029640582294611E-2</v>
      </c>
      <c r="KO57" s="7">
        <f t="shared" ca="1" si="208"/>
        <v>1</v>
      </c>
      <c r="KP57" s="7" t="str">
        <f t="shared" ca="1" si="209"/>
        <v>5</v>
      </c>
      <c r="KQ57" s="7">
        <f ca="1">IFERROR(IF(KQ56+KP57&gt;KR$4,KQ56,KQ56+KP57),"")</f>
        <v>60</v>
      </c>
      <c r="KR57" s="7">
        <f t="shared" ca="1" si="301"/>
        <v>0</v>
      </c>
      <c r="KS57" s="7">
        <f t="shared" ca="1" si="210"/>
        <v>0.96000357711161621</v>
      </c>
      <c r="KT57" s="7">
        <f t="shared" ca="1" si="211"/>
        <v>-0.49846511557315465</v>
      </c>
      <c r="KU57" s="7">
        <f t="shared" ca="1" si="212"/>
        <v>0</v>
      </c>
      <c r="KV57" s="7">
        <f t="shared" ca="1" si="213"/>
        <v>0</v>
      </c>
      <c r="KW57" s="7">
        <f ca="1">IFERROR(IF(KW56+KV57&gt;KX$4,KW56,KW56+KV57),"")</f>
        <v>59</v>
      </c>
      <c r="KX57" s="7">
        <f t="shared" ca="1" si="302"/>
        <v>0</v>
      </c>
      <c r="KY57" s="7">
        <f t="shared" ca="1" si="214"/>
        <v>0.17472640878330103</v>
      </c>
      <c r="KZ57" s="7">
        <f t="shared" ca="1" si="215"/>
        <v>0.28681205275516053</v>
      </c>
      <c r="LA57" s="7">
        <f t="shared" ca="1" si="216"/>
        <v>1</v>
      </c>
      <c r="LB57" s="7" t="str">
        <f t="shared" ca="1" si="217"/>
        <v>5</v>
      </c>
      <c r="LC57" s="7">
        <f ca="1">IFERROR(IF(LC56+LB57&gt;LD$4,LC56,LC56+LB57),"")</f>
        <v>60</v>
      </c>
      <c r="LD57" s="7">
        <f t="shared" ca="1" si="303"/>
        <v>0</v>
      </c>
      <c r="LE57" s="7">
        <f t="shared" ca="1" si="218"/>
        <v>0.94720167881802964</v>
      </c>
      <c r="LF57" s="7">
        <f t="shared" ca="1" si="219"/>
        <v>-0.48566321727956807</v>
      </c>
      <c r="LG57" s="7">
        <f t="shared" ca="1" si="220"/>
        <v>0</v>
      </c>
      <c r="LH57" s="7">
        <f t="shared" ca="1" si="221"/>
        <v>0</v>
      </c>
      <c r="LI57" s="7">
        <f ca="1">IFERROR(IF(LI56+LH57&gt;LJ$4,LI56,LI56+LH57),"")</f>
        <v>60</v>
      </c>
      <c r="LJ57" s="7">
        <f t="shared" ca="1" si="304"/>
        <v>0</v>
      </c>
      <c r="LK57" s="7">
        <f t="shared" ca="1" si="222"/>
        <v>0.81449485927181364</v>
      </c>
      <c r="LL57" s="7">
        <f t="shared" ca="1" si="223"/>
        <v>-0.35295639773335208</v>
      </c>
      <c r="LM57" s="7">
        <f t="shared" ca="1" si="224"/>
        <v>0</v>
      </c>
      <c r="LN57" s="7">
        <f t="shared" ca="1" si="225"/>
        <v>0</v>
      </c>
      <c r="LO57" s="7">
        <f ca="1">IFERROR(IF(LO56+LN57&gt;LP$4,LO56,LO56+LN57),"")</f>
        <v>60</v>
      </c>
      <c r="LP57" s="7">
        <f t="shared" ca="1" si="305"/>
        <v>0</v>
      </c>
      <c r="LQ57" s="7">
        <f t="shared" ca="1" si="226"/>
        <v>0.63805371531444732</v>
      </c>
      <c r="LR57" s="7">
        <f t="shared" ca="1" si="227"/>
        <v>-0.17651525377598576</v>
      </c>
      <c r="LS57" s="7">
        <f t="shared" ca="1" si="228"/>
        <v>0</v>
      </c>
      <c r="LT57" s="7">
        <f t="shared" ca="1" si="229"/>
        <v>0</v>
      </c>
      <c r="LU57" s="7">
        <f ca="1">IFERROR(IF(LU56+LT57&gt;LV$4,LU56,LU56+LT57),"")</f>
        <v>60</v>
      </c>
      <c r="LV57" s="7">
        <f t="shared" ca="1" si="306"/>
        <v>0</v>
      </c>
      <c r="LW57" s="7">
        <f t="shared" ca="1" si="230"/>
        <v>0.26007742953701396</v>
      </c>
      <c r="LX57" s="7">
        <f t="shared" ca="1" si="231"/>
        <v>0.2014610320014476</v>
      </c>
      <c r="LY57" s="7">
        <f t="shared" ca="1" si="232"/>
        <v>1</v>
      </c>
      <c r="LZ57" s="7" t="str">
        <f t="shared" ca="1" si="233"/>
        <v>5</v>
      </c>
      <c r="MA57" s="7">
        <f ca="1">IFERROR(IF(MA56+LZ57&gt;MB$4,MA56,MA56+LZ57),"")</f>
        <v>60</v>
      </c>
      <c r="MB57" s="7">
        <f t="shared" ca="1" si="307"/>
        <v>0</v>
      </c>
      <c r="MC57" s="7">
        <f t="shared" ca="1" si="234"/>
        <v>0.50893492119756389</v>
      </c>
      <c r="MD57" s="7">
        <f t="shared" ca="1" si="235"/>
        <v>-4.739645965910233E-2</v>
      </c>
      <c r="ME57" s="7">
        <f t="shared" ca="1" si="236"/>
        <v>0</v>
      </c>
      <c r="MF57" s="7">
        <f t="shared" ca="1" si="237"/>
        <v>0</v>
      </c>
      <c r="MG57" s="7">
        <f ca="1">IFERROR(IF(MG56+MF57&gt;MH$4,MG56,MG56+MF57),"")</f>
        <v>60</v>
      </c>
      <c r="MH57" s="7">
        <f t="shared" ca="1" si="308"/>
        <v>0</v>
      </c>
      <c r="MI57" s="7">
        <f t="shared" ca="1" si="238"/>
        <v>0.91728841586181109</v>
      </c>
      <c r="MJ57" s="7">
        <f t="shared" ca="1" si="239"/>
        <v>-0.45574995432334953</v>
      </c>
      <c r="MK57" s="7">
        <f t="shared" ca="1" si="240"/>
        <v>0</v>
      </c>
      <c r="ML57" s="7">
        <f t="shared" ca="1" si="241"/>
        <v>0</v>
      </c>
      <c r="MM57" s="7">
        <f ca="1">IFERROR(IF(MM56+ML57&gt;MN$4,MM56,MM56+ML57),"")</f>
        <v>60</v>
      </c>
      <c r="MN57" s="7">
        <f t="shared" ca="1" si="309"/>
        <v>0</v>
      </c>
      <c r="MO57" s="7">
        <f t="shared" ca="1" si="242"/>
        <v>0.7129137375711958</v>
      </c>
      <c r="MP57" s="7">
        <f t="shared" ca="1" si="243"/>
        <v>-0.25137527603273424</v>
      </c>
      <c r="MQ57" s="7">
        <f t="shared" ca="1" si="244"/>
        <v>0</v>
      </c>
      <c r="MR57" s="7">
        <f t="shared" ca="1" si="245"/>
        <v>0</v>
      </c>
      <c r="MS57" s="7">
        <f ca="1">IFERROR(IF(MS56+MR57&gt;MT$4,MS56,MS56+MR57),"")</f>
        <v>59</v>
      </c>
      <c r="MT57" s="7">
        <f t="shared" ca="1" si="310"/>
        <v>0</v>
      </c>
      <c r="MU57" s="7">
        <f t="shared" ca="1" si="246"/>
        <v>0.62339446395938758</v>
      </c>
      <c r="MV57" s="7">
        <f t="shared" ca="1" si="247"/>
        <v>-0.16185600242092602</v>
      </c>
      <c r="MW57" s="7">
        <f t="shared" ca="1" si="248"/>
        <v>0</v>
      </c>
      <c r="MX57" s="7">
        <f t="shared" ca="1" si="249"/>
        <v>0</v>
      </c>
      <c r="MY57" s="7">
        <f ca="1">IFERROR(IF(MY56+MX57&gt;MZ$4,MY56,MY56+MX57),"")</f>
        <v>60</v>
      </c>
      <c r="MZ57" s="7">
        <f t="shared" ca="1" si="311"/>
        <v>0</v>
      </c>
      <c r="NA57" s="7">
        <f t="shared" ca="1" si="250"/>
        <v>0.55721542301414961</v>
      </c>
      <c r="NB57" s="7">
        <f t="shared" ca="1" si="251"/>
        <v>-9.5676961475688049E-2</v>
      </c>
      <c r="NC57" s="7">
        <f t="shared" ca="1" si="252"/>
        <v>0</v>
      </c>
      <c r="ND57" s="7">
        <f t="shared" ca="1" si="253"/>
        <v>0</v>
      </c>
      <c r="NE57" s="7">
        <f ca="1">IFERROR(IF(NE56+ND57&gt;NF$4,NE56,NE56+ND57),"")</f>
        <v>60</v>
      </c>
      <c r="NF57" s="7">
        <f t="shared" ca="1" si="312"/>
        <v>0</v>
      </c>
      <c r="NG57" s="7">
        <f t="shared" ca="1" si="254"/>
        <v>0.48499317350928517</v>
      </c>
      <c r="NH57" s="7">
        <f t="shared" ca="1" si="255"/>
        <v>-2.3454711970823605E-2</v>
      </c>
      <c r="NI57" s="7">
        <f t="shared" ca="1" si="256"/>
        <v>0</v>
      </c>
      <c r="NJ57" s="7">
        <f t="shared" ca="1" si="257"/>
        <v>0</v>
      </c>
      <c r="NK57" s="7">
        <f ca="1">IFERROR(IF(NK56+NJ57&gt;NL$4,NK56,NK56+NJ57),"")</f>
        <v>60</v>
      </c>
      <c r="NL57" s="7">
        <f t="shared" ca="1" si="313"/>
        <v>0</v>
      </c>
      <c r="NM57" s="7">
        <f t="shared" ca="1" si="258"/>
        <v>0.24658697612350167</v>
      </c>
      <c r="NN57" s="7">
        <f t="shared" ca="1" si="259"/>
        <v>0.2149514854149599</v>
      </c>
      <c r="NO57" s="7">
        <f t="shared" ca="1" si="260"/>
        <v>1</v>
      </c>
      <c r="NP57" s="7" t="str">
        <f t="shared" ca="1" si="261"/>
        <v>5</v>
      </c>
      <c r="NQ57" s="7">
        <f ca="1">IFERROR(IF(NQ56+NP57&gt;NR$4,NQ56,NQ56+NP57),"")</f>
        <v>59</v>
      </c>
      <c r="NR57" s="7">
        <f t="shared" ca="1" si="314"/>
        <v>0</v>
      </c>
      <c r="NT57">
        <v>55</v>
      </c>
      <c r="NU57" s="7" t="s">
        <v>19</v>
      </c>
      <c r="NV57" s="7" t="str">
        <f t="shared" ca="1" si="16"/>
        <v/>
      </c>
      <c r="NW57" s="7" t="str">
        <f t="shared" ca="1" si="8"/>
        <v/>
      </c>
      <c r="NX57" t="str">
        <f ca="1">IFERROR(VLOOKUP(NT57,$K$3:$AK$568,8,FALSE),"")</f>
        <v/>
      </c>
      <c r="NY57" t="str">
        <f ca="1">IFERROR(VLOOKUP(NT57,$K$3:$AK$568,9,FALSE),"")</f>
        <v/>
      </c>
      <c r="NZ57" s="7" t="str">
        <f ca="1">IFERROR(VLOOKUP(NT57,$K$3:$AK$568,27,FALSE),"")</f>
        <v/>
      </c>
      <c r="OB57">
        <v>55</v>
      </c>
      <c r="OC57" s="7" t="s">
        <v>19</v>
      </c>
      <c r="OD57" t="e">
        <f t="shared" ca="1" si="17"/>
        <v>#N/A</v>
      </c>
      <c r="OE57" s="7" t="str">
        <f t="shared" ca="1" si="18"/>
        <v/>
      </c>
      <c r="OF57" s="7" t="str">
        <f t="shared" ca="1" si="19"/>
        <v/>
      </c>
      <c r="OG57" t="str">
        <f t="shared" ca="1" si="20"/>
        <v/>
      </c>
      <c r="OI57">
        <v>55</v>
      </c>
      <c r="OJ57" s="7" t="s">
        <v>19</v>
      </c>
      <c r="OK57" s="7" t="str">
        <f t="shared" ca="1" si="21"/>
        <v/>
      </c>
      <c r="OL57" s="7" t="str">
        <f t="shared" ca="1" si="22"/>
        <v/>
      </c>
      <c r="OM57" t="str">
        <f ca="1">IFERROR(VLOOKUP(OI57,$L$3:$AK$568,7,FALSE),"")</f>
        <v/>
      </c>
      <c r="ON57" t="str">
        <f ca="1">IFERROR(VLOOKUP(OI57,$L$3:$AK$568,8,FALSE),"")</f>
        <v/>
      </c>
      <c r="OO57" s="7" t="str">
        <f ca="1">IFERROR(VLOOKUP(OI57,$L$3:$AK$568,26,FALSE),"")</f>
        <v/>
      </c>
      <c r="OQ57">
        <v>55</v>
      </c>
      <c r="OR57" s="7" t="s">
        <v>19</v>
      </c>
      <c r="OS57" t="e">
        <f t="shared" ca="1" si="23"/>
        <v>#N/A</v>
      </c>
      <c r="OT57" s="7" t="str">
        <f t="shared" ca="1" si="24"/>
        <v/>
      </c>
      <c r="OU57" s="7" t="str">
        <f t="shared" ca="1" si="25"/>
        <v/>
      </c>
      <c r="OV57" t="str">
        <f t="shared" ca="1" si="26"/>
        <v/>
      </c>
      <c r="OX57">
        <v>55</v>
      </c>
      <c r="OY57" s="7" t="s">
        <v>19</v>
      </c>
      <c r="OZ57" s="7" t="str">
        <f t="shared" ca="1" si="27"/>
        <v/>
      </c>
      <c r="PA57" s="7" t="str">
        <f t="shared" ca="1" si="28"/>
        <v/>
      </c>
      <c r="PB57" t="str">
        <f ca="1">IFERROR(VLOOKUP(OX57,$M$3:$AK$568,6,FALSE),"")</f>
        <v/>
      </c>
      <c r="PC57" t="str">
        <f ca="1">IFERROR(VLOOKUP(OX57,$M$3:$AK$568,7,FALSE),"")</f>
        <v/>
      </c>
      <c r="PD57" s="7" t="str">
        <f ca="1">IFERROR(VLOOKUP(OX57,$M$3:$AK$568,25,FALSE),"")</f>
        <v/>
      </c>
      <c r="PF57">
        <v>55</v>
      </c>
      <c r="PG57" s="7" t="s">
        <v>19</v>
      </c>
      <c r="PH57" t="e">
        <f t="shared" ca="1" si="29"/>
        <v>#N/A</v>
      </c>
      <c r="PI57" s="7" t="str">
        <f t="shared" ca="1" si="30"/>
        <v/>
      </c>
      <c r="PJ57" s="7" t="str">
        <f t="shared" ca="1" si="31"/>
        <v/>
      </c>
      <c r="PK57" t="str">
        <f t="shared" ca="1" si="32"/>
        <v/>
      </c>
      <c r="PM57">
        <v>55</v>
      </c>
      <c r="PN57" s="7" t="s">
        <v>19</v>
      </c>
      <c r="PO57" s="202" t="str">
        <f t="shared" ca="1" si="33"/>
        <v/>
      </c>
      <c r="PP57" s="7" t="str">
        <f t="shared" ca="1" si="34"/>
        <v/>
      </c>
      <c r="PQ57" t="str">
        <f ca="1">IFERROR(VLOOKUP(PM57,$G$325:$R$409,12,FALSE),"")</f>
        <v/>
      </c>
      <c r="PR57" t="e">
        <f ca="1">VLOOKUP(PM57,$G$324:$Q$409,11,FALSE)</f>
        <v>#N/A</v>
      </c>
      <c r="PS57" s="7" t="str">
        <f ca="1">VLOOKUP(PQ57,$R$325:$Y$409,8,FALSE)</f>
        <v>- -</v>
      </c>
      <c r="PT57" s="7">
        <f ca="1">ReSt</f>
        <v>-4</v>
      </c>
      <c r="PU57" s="7" t="e">
        <f t="shared" ca="1" si="35"/>
        <v>#N/A</v>
      </c>
      <c r="PV57" s="7" t="e">
        <f t="shared" ca="1" si="36"/>
        <v>#N/A</v>
      </c>
      <c r="PW57" s="7" t="str">
        <f ca="1">VLOOKUP(PQ57,$R$325:$AK$409,8,FALSE)</f>
        <v>- -</v>
      </c>
      <c r="PX57" s="7"/>
      <c r="PY57">
        <v>55</v>
      </c>
      <c r="PZ57" s="7" t="s">
        <v>19</v>
      </c>
      <c r="QA57" t="str">
        <f t="shared" ca="1" si="37"/>
        <v/>
      </c>
      <c r="QB57" s="7" t="str">
        <f t="shared" ca="1" si="38"/>
        <v/>
      </c>
      <c r="QC57" s="7" t="str">
        <f t="shared" ca="1" si="39"/>
        <v/>
      </c>
      <c r="QD57" t="str">
        <f t="shared" ca="1" si="40"/>
        <v/>
      </c>
      <c r="QF57">
        <v>55</v>
      </c>
      <c r="QG57" s="7" t="s">
        <v>19</v>
      </c>
      <c r="QH57" s="7" t="str">
        <f t="shared" ca="1" si="41"/>
        <v/>
      </c>
      <c r="QI57" s="7" t="e">
        <f t="shared" ca="1" si="42"/>
        <v>#VALUE!</v>
      </c>
      <c r="QJ57" t="e">
        <f t="shared" ca="1" si="43"/>
        <v>#N/A</v>
      </c>
      <c r="QK57" s="7" t="e">
        <f t="shared" ca="1" si="44"/>
        <v>#N/A</v>
      </c>
      <c r="QM57">
        <v>55</v>
      </c>
      <c r="QN57" s="7" t="s">
        <v>19</v>
      </c>
      <c r="QO57" t="str">
        <f t="shared" ca="1" si="45"/>
        <v/>
      </c>
      <c r="QP57" s="7" t="str">
        <f t="shared" ca="1" si="46"/>
        <v/>
      </c>
      <c r="QQ57" t="str">
        <f t="shared" ca="1" si="47"/>
        <v/>
      </c>
    </row>
    <row r="58" spans="1:459" x14ac:dyDescent="0.25">
      <c r="A58" s="240" t="str">
        <f>IF('Character Sheet'!$B$4="Creature","N","Y")</f>
        <v>Y</v>
      </c>
      <c r="C58" s="75"/>
      <c r="D58" s="70">
        <f t="shared" ca="1" si="322"/>
        <v>11</v>
      </c>
      <c r="F58" s="75"/>
      <c r="G58" s="76"/>
      <c r="I58" s="75" t="s">
        <v>1812</v>
      </c>
      <c r="J58" s="85"/>
      <c r="K58" s="85">
        <f t="shared" ca="1" si="9"/>
        <v>4</v>
      </c>
      <c r="L58" s="85">
        <f t="shared" ca="1" si="316"/>
        <v>0</v>
      </c>
      <c r="M58" s="70">
        <f t="shared" ca="1" si="321"/>
        <v>4</v>
      </c>
      <c r="O58" s="222">
        <f t="shared" ca="1" si="12"/>
        <v>11</v>
      </c>
      <c r="Q58" s="7" t="s">
        <v>1696</v>
      </c>
      <c r="R58" s="9" t="s">
        <v>1360</v>
      </c>
      <c r="S58" s="9" t="str">
        <f t="shared" si="323"/>
        <v>Whip</v>
      </c>
      <c r="T58" s="61" t="str">
        <f>SUBSTITUTE(IFERROR(IFERROR(VLOOKUP(R58,'[1]Skill Statistics'!$A$3:$C$513,2,FALSE),VLOOKUP(Q58,'[1]Skill Statistics'!$A$3:$C$513,2,FALSE)),T57),"R*","ReSt")</f>
        <v>Ag/St</v>
      </c>
      <c r="U58" s="61" t="str">
        <f>IFERROR(IFERROR(VLOOKUP(R58,'[1]Skill Statistics'!$A$3:$C$513,3,FALSE),VLOOKUP(Q58,'[1]Skill Statistics'!$A$3:$C$513,3,FALSE)),U57)</f>
        <v>St</v>
      </c>
      <c r="V58" s="61" t="str">
        <f ca="1">IF(ISNUMBER(SEARCH("Category",R58)),"- -",IFERROR(IFERROR(VLOOKUP(Q58,[1]Professions!$A$4:$AM$288,MATCH(Profession,[1]Professions!$A$1:$AM$1,0),FALSE),VLOOKUP(Q58,Calculations!$B$91:$I$95,8,FALSE)),"- -"))</f>
        <v>3 / 4</v>
      </c>
      <c r="W58" s="60">
        <f t="shared" ca="1" si="13"/>
        <v>0</v>
      </c>
      <c r="X58" s="7">
        <f ca="1">IFERROR(VLOOKUP(R58,$BS$6:$NR$519,MATCH(ActualLevel,$BS$3:$NR$3,0),FALSE),"- -")</f>
        <v>7</v>
      </c>
      <c r="Y58" s="7">
        <f t="shared" ca="1" si="320"/>
        <v>7</v>
      </c>
      <c r="Z58" s="7">
        <f ca="1">IFERROR(VLOOKUP(Y58,Charts!$BQ$2:$BR$52,2,FALSE),"- -")</f>
        <v>35</v>
      </c>
      <c r="AA58" s="7">
        <f t="shared" ca="1" si="51"/>
        <v>11</v>
      </c>
      <c r="AB58" s="7">
        <f t="shared" ca="1" si="317"/>
        <v>7</v>
      </c>
      <c r="AC58" s="7"/>
      <c r="AD58" s="7"/>
      <c r="AE58" s="7"/>
      <c r="AF58" s="7"/>
      <c r="AG58" s="7"/>
      <c r="AH58" s="43"/>
      <c r="AI58" s="7"/>
      <c r="AJ58" s="7"/>
      <c r="AK58" s="7">
        <f t="shared" ca="1" si="52"/>
        <v>53</v>
      </c>
      <c r="AL58" s="7"/>
      <c r="AM58" s="69">
        <f>IFERROR(VLOOKUP(R58,'[1]Skill Statistics'!$A$3:$AN$513,MATCH(Profession,'[1]Skill Statistics'!$A$2:$AN$2,0),FALSE),0)</f>
        <v>0</v>
      </c>
      <c r="AN58" s="85">
        <f>IFERROR(VLOOKUP(Q58,'[1]Skill Statistics'!$A$3:$BK$513,MATCH(Archetype,'[1]Skill Statistics'!$A$2:$BK$2,0),FALSE),0)</f>
        <v>0</v>
      </c>
      <c r="AO58" s="85">
        <f>IFERROR(VLOOKUP(Q58,'[1]Skill Statistics'!$A$3:$BB$513,MATCH(Race,'[1]Skill Statistics'!$A$2:$BB$2,0),FALSE),0)</f>
        <v>0</v>
      </c>
      <c r="AP58" s="85">
        <f t="shared" ca="1" si="14"/>
        <v>1.1000000000000001</v>
      </c>
      <c r="AQ58" s="70"/>
      <c r="AS58" s="69" t="str">
        <f>IFERROR(VLOOKUP(Q58,'[1]Professional Skills'!$A$4:$AM$288,MATCH(Profession,'[1]Professional Skills'!$A$3:$AM$3,0),FALSE),"- -")</f>
        <v>x</v>
      </c>
      <c r="AT58" t="s">
        <v>1812</v>
      </c>
      <c r="AU58" s="7" t="str">
        <f t="shared" si="319"/>
        <v/>
      </c>
      <c r="AV58" s="7">
        <f t="shared" ca="1" si="318"/>
        <v>0</v>
      </c>
      <c r="AW58" t="str">
        <f t="shared" si="55"/>
        <v/>
      </c>
      <c r="AX58" t="str">
        <f>IFERROR(_xlfn.RANK.EQ(AW58,$AW$5:$AW$568),"")</f>
        <v/>
      </c>
      <c r="AY58">
        <f t="shared" ca="1" si="3"/>
        <v>0.7161206882775546</v>
      </c>
      <c r="AZ58" s="70" t="str">
        <f t="shared" ca="1" si="53"/>
        <v>x</v>
      </c>
      <c r="BB58" s="69">
        <f>IFERROR(IF(Q58="Language",VLOOKUP(R58,[1]Cultures!$B$4:$N$218,MATCH(Culture,[1]Cultures!$B$3:$N$3,0),FALSE),VLOOKUP(Q58,[1]Cultures!$B$4:$O$212,MATCH(Culture,[1]Cultures!$B$3:$O$3,0),FALSE)),"- -")</f>
        <v>1</v>
      </c>
      <c r="BC58" t="s">
        <v>1812</v>
      </c>
      <c r="BD58">
        <f t="shared" ca="1" si="315"/>
        <v>0.27306306134276159</v>
      </c>
      <c r="BE58">
        <f t="shared" ca="1" si="262"/>
        <v>1.3730630613427617</v>
      </c>
      <c r="BH58">
        <f t="shared" ca="1" si="324"/>
        <v>9</v>
      </c>
      <c r="BI58" s="7">
        <f t="shared" ca="1" si="54"/>
        <v>0</v>
      </c>
      <c r="BJ58" s="7"/>
      <c r="BK58" s="7"/>
      <c r="BL58" s="70">
        <f t="shared" ca="1" si="6"/>
        <v>0</v>
      </c>
      <c r="BN58" s="69">
        <f ca="1">IFERROR(VLOOKUP(V58,Charts!$BT$2:$BV$14,3,FALSE),"- -")</f>
        <v>0.69230769230769229</v>
      </c>
      <c r="BO58" s="85">
        <f t="shared" ca="1" si="15"/>
        <v>3.7757710970783789</v>
      </c>
      <c r="BP58" s="70">
        <f t="shared" ca="1" si="263"/>
        <v>11</v>
      </c>
      <c r="BR58" s="7">
        <v>53</v>
      </c>
      <c r="BS58" s="9" t="str">
        <f ca="1">VLOOKUP(BR58,$O$3:$R$568,4,FALSE)</f>
        <v>Projectile Weapon Technics</v>
      </c>
      <c r="BT58" s="7" t="str">
        <f ca="1">VLOOKUP(BS58,$R$3:$V$568,5,FALSE)</f>
        <v>5 / 7</v>
      </c>
      <c r="BU58" s="7">
        <f ca="1">VLOOKUP(BT58,Charts!$BT$2:$BV$14,3,FALSE)</f>
        <v>0.46153846153846156</v>
      </c>
      <c r="BV58" s="7" t="str">
        <f t="shared" ca="1" si="56"/>
        <v>5</v>
      </c>
      <c r="BW58" s="7" t="str">
        <f t="shared" ca="1" si="57"/>
        <v>7</v>
      </c>
      <c r="BY58" s="7">
        <f t="shared" ca="1" si="58"/>
        <v>0.79473819879563068</v>
      </c>
      <c r="BZ58" s="7">
        <f t="shared" ca="1" si="59"/>
        <v>-0.33319973725716912</v>
      </c>
      <c r="CA58" s="7">
        <f t="shared" ca="1" si="60"/>
        <v>0</v>
      </c>
      <c r="CB58" s="7">
        <f t="shared" ca="1" si="61"/>
        <v>0</v>
      </c>
      <c r="CC58" s="7">
        <f ca="1">IFERROR(IF(CC57+CB58&gt;CD$4,CC57,CC57+CB58),"")</f>
        <v>38</v>
      </c>
      <c r="CD58" s="7">
        <f t="shared" ca="1" si="264"/>
        <v>0</v>
      </c>
      <c r="CE58" s="7">
        <f t="shared" ca="1" si="62"/>
        <v>0.22719822541543311</v>
      </c>
      <c r="CF58" s="7">
        <f t="shared" ca="1" si="63"/>
        <v>0.23434023612302846</v>
      </c>
      <c r="CG58" s="7">
        <f t="shared" ca="1" si="64"/>
        <v>1</v>
      </c>
      <c r="CH58" s="7" t="str">
        <f t="shared" ca="1" si="65"/>
        <v>5</v>
      </c>
      <c r="CI58" s="7">
        <f ca="1">IFERROR(IF(CI57+CH58&gt;CJ$4,CI57,CI57+CH58),"")</f>
        <v>60</v>
      </c>
      <c r="CJ58" s="7">
        <f t="shared" ca="1" si="265"/>
        <v>0</v>
      </c>
      <c r="CK58" s="7">
        <f t="shared" ca="1" si="66"/>
        <v>0.96480225411339848</v>
      </c>
      <c r="CL58" s="7">
        <f t="shared" ca="1" si="67"/>
        <v>-0.50326379257493692</v>
      </c>
      <c r="CM58" s="7">
        <f t="shared" ca="1" si="68"/>
        <v>0</v>
      </c>
      <c r="CN58" s="7">
        <f t="shared" ca="1" si="69"/>
        <v>0</v>
      </c>
      <c r="CO58" s="7">
        <f ca="1">IFERROR(IF(CO57+CN58&gt;CP$4,CO57,CO57+CN58),"")</f>
        <v>60</v>
      </c>
      <c r="CP58" s="7">
        <f t="shared" ca="1" si="266"/>
        <v>0</v>
      </c>
      <c r="CQ58" s="7">
        <f t="shared" ca="1" si="70"/>
        <v>0.77817561947952174</v>
      </c>
      <c r="CR58" s="7">
        <f t="shared" ca="1" si="71"/>
        <v>-0.31663715794106018</v>
      </c>
      <c r="CS58" s="7">
        <f t="shared" ca="1" si="72"/>
        <v>0</v>
      </c>
      <c r="CT58" s="7">
        <f t="shared" ca="1" si="73"/>
        <v>0</v>
      </c>
      <c r="CU58" s="7">
        <f ca="1">IFERROR(IF(CU57+CT58&gt;CV$4,CU57,CU57+CT58),"")</f>
        <v>60</v>
      </c>
      <c r="CV58" s="7">
        <f t="shared" ca="1" si="267"/>
        <v>0</v>
      </c>
      <c r="CW58" s="7">
        <f t="shared" ca="1" si="74"/>
        <v>0.130966342608411</v>
      </c>
      <c r="CX58" s="7">
        <f t="shared" ca="1" si="75"/>
        <v>0.33057211893005056</v>
      </c>
      <c r="CY58" s="7">
        <f t="shared" ca="1" si="76"/>
        <v>1</v>
      </c>
      <c r="CZ58" s="7" t="str">
        <f t="shared" ca="1" si="77"/>
        <v>5</v>
      </c>
      <c r="DA58" s="7">
        <f ca="1">IFERROR(IF(DA57+CZ58&gt;DB$4,DA57,DA57+CZ58),"")</f>
        <v>60</v>
      </c>
      <c r="DB58" s="7">
        <f t="shared" ca="1" si="268"/>
        <v>0</v>
      </c>
      <c r="DC58" s="7">
        <f t="shared" ca="1" si="78"/>
        <v>0.71186203909233103</v>
      </c>
      <c r="DD58" s="7">
        <f t="shared" ca="1" si="79"/>
        <v>-0.25032357755386947</v>
      </c>
      <c r="DE58" s="7">
        <f t="shared" ca="1" si="80"/>
        <v>0</v>
      </c>
      <c r="DF58" s="7">
        <f t="shared" ca="1" si="81"/>
        <v>0</v>
      </c>
      <c r="DG58" s="7">
        <f ca="1">IFERROR(IF(DG57+DF58&gt;DH$4,DG57,DG57+DF58),"")</f>
        <v>60</v>
      </c>
      <c r="DH58" s="7">
        <f t="shared" ca="1" si="269"/>
        <v>0</v>
      </c>
      <c r="DI58" s="7">
        <f t="shared" ca="1" si="82"/>
        <v>0.77768400005682659</v>
      </c>
      <c r="DJ58" s="7">
        <f t="shared" ca="1" si="83"/>
        <v>-0.31614553851836502</v>
      </c>
      <c r="DK58" s="7">
        <f t="shared" ca="1" si="84"/>
        <v>0</v>
      </c>
      <c r="DL58" s="7">
        <f t="shared" ca="1" si="85"/>
        <v>0</v>
      </c>
      <c r="DM58" s="7">
        <f ca="1">IFERROR(IF(DM57+DL58&gt;DN$4,DM57,DM57+DL58),"")</f>
        <v>60</v>
      </c>
      <c r="DN58" s="7">
        <f t="shared" ca="1" si="270"/>
        <v>0</v>
      </c>
      <c r="DO58" s="7">
        <f t="shared" ca="1" si="86"/>
        <v>0.23938993529544927</v>
      </c>
      <c r="DP58" s="7">
        <f t="shared" ca="1" si="87"/>
        <v>0.22214852624301229</v>
      </c>
      <c r="DQ58" s="7">
        <f t="shared" ca="1" si="88"/>
        <v>1</v>
      </c>
      <c r="DR58" s="7" t="str">
        <f t="shared" ca="1" si="89"/>
        <v>5</v>
      </c>
      <c r="DS58" s="7">
        <f ca="1">IFERROR(IF(DS57+DR58&gt;DT$4,DS57,DS57+DR58),"")</f>
        <v>60</v>
      </c>
      <c r="DT58" s="7">
        <f t="shared" ca="1" si="271"/>
        <v>0</v>
      </c>
      <c r="DU58" s="7">
        <f t="shared" ca="1" si="90"/>
        <v>0.47922693050373166</v>
      </c>
      <c r="DV58" s="7">
        <f t="shared" ca="1" si="91"/>
        <v>-1.7688468965270099E-2</v>
      </c>
      <c r="DW58" s="7">
        <f t="shared" ca="1" si="92"/>
        <v>0</v>
      </c>
      <c r="DX58" s="7">
        <f t="shared" ca="1" si="93"/>
        <v>0</v>
      </c>
      <c r="DY58" s="7">
        <f ca="1">IFERROR(IF(DY57+DX58&gt;DZ$4,DY57,DY57+DX58),"")</f>
        <v>59</v>
      </c>
      <c r="DZ58" s="7">
        <f t="shared" ca="1" si="272"/>
        <v>0</v>
      </c>
      <c r="EA58" s="7">
        <f t="shared" ca="1" si="94"/>
        <v>0.14104647799616532</v>
      </c>
      <c r="EB58" s="7">
        <f t="shared" ca="1" si="95"/>
        <v>0.32049198354229624</v>
      </c>
      <c r="EC58" s="7">
        <f t="shared" ca="1" si="96"/>
        <v>1</v>
      </c>
      <c r="ED58" s="7" t="str">
        <f t="shared" ca="1" si="97"/>
        <v>5</v>
      </c>
      <c r="EE58" s="7">
        <f ca="1">IFERROR(IF(EE57+ED58&gt;EF$4,EE57,EE57+ED58),"")</f>
        <v>60</v>
      </c>
      <c r="EF58" s="7">
        <f t="shared" ca="1" si="273"/>
        <v>0</v>
      </c>
      <c r="EG58" s="7">
        <f t="shared" ca="1" si="98"/>
        <v>0.51569860499171627</v>
      </c>
      <c r="EH58" s="7">
        <f t="shared" ca="1" si="99"/>
        <v>-5.4160143453254705E-2</v>
      </c>
      <c r="EI58" s="7">
        <f t="shared" ca="1" si="100"/>
        <v>0</v>
      </c>
      <c r="EJ58" s="7">
        <f t="shared" ca="1" si="101"/>
        <v>0</v>
      </c>
      <c r="EK58" s="7">
        <f ca="1">IFERROR(IF(EK57+EJ58&gt;EL$4,EK57,EK57+EJ58),"")</f>
        <v>60</v>
      </c>
      <c r="EL58" s="7">
        <f t="shared" ca="1" si="274"/>
        <v>0</v>
      </c>
      <c r="EM58" s="7">
        <f t="shared" ca="1" si="102"/>
        <v>0.77530574035410604</v>
      </c>
      <c r="EN58" s="7">
        <f t="shared" ca="1" si="103"/>
        <v>-0.31376727881564448</v>
      </c>
      <c r="EO58" s="7">
        <f t="shared" ca="1" si="104"/>
        <v>0</v>
      </c>
      <c r="EP58" s="7">
        <f t="shared" ca="1" si="105"/>
        <v>0</v>
      </c>
      <c r="EQ58" s="7">
        <f ca="1">IFERROR(IF(EQ57+EP58&gt;ER$4,EQ57,EQ57+EP58),"")</f>
        <v>60</v>
      </c>
      <c r="ER58" s="7">
        <f t="shared" ca="1" si="275"/>
        <v>0</v>
      </c>
      <c r="ES58" s="7">
        <f t="shared" ca="1" si="106"/>
        <v>0.74073871838073779</v>
      </c>
      <c r="ET58" s="7">
        <f t="shared" ca="1" si="107"/>
        <v>-0.27920025684227623</v>
      </c>
      <c r="EU58" s="7">
        <f t="shared" ca="1" si="108"/>
        <v>0</v>
      </c>
      <c r="EV58" s="7">
        <f t="shared" ca="1" si="109"/>
        <v>0</v>
      </c>
      <c r="EW58" s="7">
        <f ca="1">IFERROR(IF(EW57+EV58&gt;EX$4,EW57,EW57+EV58),"")</f>
        <v>60</v>
      </c>
      <c r="EX58" s="7">
        <f t="shared" ca="1" si="276"/>
        <v>0</v>
      </c>
      <c r="EY58" s="7">
        <f t="shared" ca="1" si="110"/>
        <v>0.88881653727862286</v>
      </c>
      <c r="EZ58" s="7">
        <f t="shared" ca="1" si="111"/>
        <v>-0.4272780757401613</v>
      </c>
      <c r="FA58" s="7">
        <f t="shared" ca="1" si="112"/>
        <v>0</v>
      </c>
      <c r="FB58" s="7">
        <f t="shared" ca="1" si="113"/>
        <v>0</v>
      </c>
      <c r="FC58" s="7">
        <f ca="1">IFERROR(IF(FC57+FB58&gt;FD$4,FC57,FC57+FB58),"")</f>
        <v>60</v>
      </c>
      <c r="FD58" s="7">
        <f t="shared" ca="1" si="277"/>
        <v>0</v>
      </c>
      <c r="FE58" s="7">
        <f t="shared" ca="1" si="114"/>
        <v>0.61512061317632538</v>
      </c>
      <c r="FF58" s="7">
        <f t="shared" ca="1" si="115"/>
        <v>-0.15358215163786382</v>
      </c>
      <c r="FG58" s="7">
        <f t="shared" ca="1" si="116"/>
        <v>0</v>
      </c>
      <c r="FH58" s="7">
        <f t="shared" ca="1" si="117"/>
        <v>0</v>
      </c>
      <c r="FI58" s="7">
        <f ca="1">IFERROR(IF(FI57+FH58&gt;FJ$4,FI57,FI57+FH58),"")</f>
        <v>60</v>
      </c>
      <c r="FJ58" s="7">
        <f t="shared" ca="1" si="278"/>
        <v>0</v>
      </c>
      <c r="FK58" s="7">
        <f t="shared" ca="1" si="118"/>
        <v>0.34702659018269577</v>
      </c>
      <c r="FL58" s="7">
        <f t="shared" ca="1" si="119"/>
        <v>0.11451187135576579</v>
      </c>
      <c r="FM58" s="7">
        <f t="shared" ca="1" si="120"/>
        <v>1</v>
      </c>
      <c r="FN58" s="7" t="str">
        <f t="shared" ca="1" si="121"/>
        <v>5</v>
      </c>
      <c r="FO58" s="7">
        <f ca="1">IFERROR(IF(FO57+FN58&gt;FP$4,FO57,FO57+FN58),"")</f>
        <v>60</v>
      </c>
      <c r="FP58" s="7">
        <f t="shared" ca="1" si="279"/>
        <v>0</v>
      </c>
      <c r="FQ58" s="7">
        <f t="shared" ca="1" si="122"/>
        <v>0.604545685907805</v>
      </c>
      <c r="FR58" s="7">
        <f t="shared" ca="1" si="123"/>
        <v>-0.14300722436934343</v>
      </c>
      <c r="FS58" s="7">
        <f t="shared" ca="1" si="124"/>
        <v>0</v>
      </c>
      <c r="FT58" s="7">
        <f t="shared" ca="1" si="125"/>
        <v>0</v>
      </c>
      <c r="FU58" s="7">
        <f ca="1">IFERROR(IF(FU57+FT58&gt;FV$4,FU57,FU57+FT58),"")</f>
        <v>60</v>
      </c>
      <c r="FV58" s="7">
        <f t="shared" ca="1" si="280"/>
        <v>0</v>
      </c>
      <c r="FW58" s="7">
        <f t="shared" ca="1" si="126"/>
        <v>0.17037476477985491</v>
      </c>
      <c r="FX58" s="7">
        <f t="shared" ca="1" si="127"/>
        <v>0.29116369675860665</v>
      </c>
      <c r="FY58" s="7">
        <f t="shared" ca="1" si="128"/>
        <v>1</v>
      </c>
      <c r="FZ58" s="7" t="str">
        <f t="shared" ca="1" si="129"/>
        <v>5</v>
      </c>
      <c r="GA58" s="7">
        <f ca="1">IFERROR(IF(GA57+FZ58&gt;GB$4,GA57,GA57+FZ58),"")</f>
        <v>59</v>
      </c>
      <c r="GB58" s="7">
        <f t="shared" ca="1" si="281"/>
        <v>0</v>
      </c>
      <c r="GC58" s="7">
        <f t="shared" ca="1" si="130"/>
        <v>0.22337514596966612</v>
      </c>
      <c r="GD58" s="7">
        <f t="shared" ca="1" si="131"/>
        <v>0.23816331556879544</v>
      </c>
      <c r="GE58" s="7">
        <f t="shared" ca="1" si="132"/>
        <v>1</v>
      </c>
      <c r="GF58" s="7" t="str">
        <f t="shared" ca="1" si="133"/>
        <v>5</v>
      </c>
      <c r="GG58" s="7">
        <f ca="1">IFERROR(IF(GG57+GF58&gt;GH$4,GG57,GG57+GF58),"")</f>
        <v>60</v>
      </c>
      <c r="GH58" s="7">
        <f t="shared" ca="1" si="282"/>
        <v>0</v>
      </c>
      <c r="GI58" s="7">
        <f t="shared" ca="1" si="134"/>
        <v>0.2113988225550536</v>
      </c>
      <c r="GJ58" s="7">
        <f t="shared" ca="1" si="135"/>
        <v>0.25013963898340796</v>
      </c>
      <c r="GK58" s="7">
        <f t="shared" ca="1" si="136"/>
        <v>1</v>
      </c>
      <c r="GL58" s="7" t="str">
        <f t="shared" ca="1" si="137"/>
        <v>5</v>
      </c>
      <c r="GM58" s="7">
        <f ca="1">IFERROR(IF(GM57+GL58&gt;GN$4,GM57,GM57+GL58),"")</f>
        <v>60</v>
      </c>
      <c r="GN58" s="7">
        <f t="shared" ca="1" si="283"/>
        <v>0</v>
      </c>
      <c r="GO58" s="7">
        <f t="shared" ca="1" si="138"/>
        <v>4.3278059823500525E-3</v>
      </c>
      <c r="GP58" s="7">
        <f t="shared" ca="1" si="139"/>
        <v>0.45721065555611151</v>
      </c>
      <c r="GQ58" s="7">
        <f t="shared" ca="1" si="140"/>
        <v>1</v>
      </c>
      <c r="GR58" s="7" t="str">
        <f t="shared" ca="1" si="141"/>
        <v>5</v>
      </c>
      <c r="GS58" s="7">
        <f ca="1">IFERROR(IF(GS57+GR58&gt;GT$4,GS57,GS57+GR58),"")</f>
        <v>60</v>
      </c>
      <c r="GT58" s="7">
        <f t="shared" ca="1" si="284"/>
        <v>0</v>
      </c>
      <c r="GU58" s="7">
        <f t="shared" ca="1" si="142"/>
        <v>0.18629987737021836</v>
      </c>
      <c r="GV58" s="7">
        <f t="shared" ca="1" si="143"/>
        <v>0.27523858416824321</v>
      </c>
      <c r="GW58" s="7">
        <f t="shared" ca="1" si="144"/>
        <v>1</v>
      </c>
      <c r="GX58" s="7" t="str">
        <f t="shared" ca="1" si="145"/>
        <v>5</v>
      </c>
      <c r="GY58" s="7">
        <f ca="1">IFERROR(IF(GY57+GX58&gt;GZ$4,GY57,GY57+GX58),"")</f>
        <v>60</v>
      </c>
      <c r="GZ58" s="7">
        <f t="shared" ca="1" si="285"/>
        <v>0</v>
      </c>
      <c r="HA58" s="7">
        <f t="shared" ca="1" si="146"/>
        <v>0.54178860416926911</v>
      </c>
      <c r="HB58" s="7">
        <f t="shared" ca="1" si="147"/>
        <v>-8.0250142630807542E-2</v>
      </c>
      <c r="HC58" s="7">
        <f t="shared" ca="1" si="148"/>
        <v>0</v>
      </c>
      <c r="HD58" s="7">
        <f t="shared" ca="1" si="149"/>
        <v>0</v>
      </c>
      <c r="HE58" s="7">
        <f ca="1">IFERROR(IF(HE57+HD58&gt;HF$4,HE57,HE57+HD58),"")</f>
        <v>60</v>
      </c>
      <c r="HF58" s="7">
        <f t="shared" ca="1" si="286"/>
        <v>0</v>
      </c>
      <c r="HG58" s="7">
        <f t="shared" ca="1" si="150"/>
        <v>0.69098734549143859</v>
      </c>
      <c r="HH58" s="7">
        <f t="shared" ca="1" si="151"/>
        <v>-0.22944888395297702</v>
      </c>
      <c r="HI58" s="7">
        <f t="shared" ca="1" si="152"/>
        <v>0</v>
      </c>
      <c r="HJ58" s="7">
        <f t="shared" ca="1" si="153"/>
        <v>0</v>
      </c>
      <c r="HK58" s="7">
        <f ca="1">IFERROR(IF(HK57+HJ58&gt;HL$4,HK57,HK57+HJ58),"")</f>
        <v>60</v>
      </c>
      <c r="HL58" s="7">
        <f t="shared" ca="1" si="287"/>
        <v>0</v>
      </c>
      <c r="HM58" s="7">
        <f t="shared" ca="1" si="154"/>
        <v>0.27628701073161366</v>
      </c>
      <c r="HN58" s="7">
        <f t="shared" ca="1" si="155"/>
        <v>0.18525145080684791</v>
      </c>
      <c r="HO58" s="7">
        <f t="shared" ca="1" si="156"/>
        <v>1</v>
      </c>
      <c r="HP58" s="7" t="str">
        <f t="shared" ca="1" si="157"/>
        <v>5</v>
      </c>
      <c r="HQ58" s="7">
        <f ca="1">IFERROR(IF(HQ57+HP58&gt;HR$4,HQ57,HQ57+HP58),"")</f>
        <v>60</v>
      </c>
      <c r="HR58" s="7">
        <f t="shared" ca="1" si="288"/>
        <v>0</v>
      </c>
      <c r="HS58" s="7">
        <f t="shared" ca="1" si="158"/>
        <v>0.60979157460848077</v>
      </c>
      <c r="HT58" s="7">
        <f t="shared" ca="1" si="159"/>
        <v>-0.1482531130700192</v>
      </c>
      <c r="HU58" s="7">
        <f t="shared" ca="1" si="160"/>
        <v>0</v>
      </c>
      <c r="HV58" s="7">
        <f t="shared" ca="1" si="161"/>
        <v>0</v>
      </c>
      <c r="HW58" s="7">
        <f ca="1">IFERROR(IF(HW57+HV58&gt;HX$4,HW57,HW57+HV58),"")</f>
        <v>60</v>
      </c>
      <c r="HX58" s="7">
        <f t="shared" ca="1" si="289"/>
        <v>0</v>
      </c>
      <c r="HY58" s="7">
        <f t="shared" ca="1" si="162"/>
        <v>0.11816430062489258</v>
      </c>
      <c r="HZ58" s="7">
        <f t="shared" ca="1" si="163"/>
        <v>0.34337416091356898</v>
      </c>
      <c r="IA58" s="7">
        <f t="shared" ca="1" si="164"/>
        <v>1</v>
      </c>
      <c r="IB58" s="7" t="str">
        <f t="shared" ca="1" si="165"/>
        <v>5</v>
      </c>
      <c r="IC58" s="7">
        <f ca="1">IFERROR(IF(IC57+IB58&gt;ID$4,IC57,IC57+IB58),"")</f>
        <v>60</v>
      </c>
      <c r="ID58" s="7">
        <f t="shared" ca="1" si="290"/>
        <v>0</v>
      </c>
      <c r="IE58" s="7">
        <f t="shared" ca="1" si="166"/>
        <v>0.4367232332322234</v>
      </c>
      <c r="IF58" s="7">
        <f t="shared" ca="1" si="167"/>
        <v>2.4815228306238168E-2</v>
      </c>
      <c r="IG58" s="7">
        <f t="shared" ca="1" si="168"/>
        <v>1</v>
      </c>
      <c r="IH58" s="7" t="str">
        <f t="shared" ca="1" si="169"/>
        <v>5</v>
      </c>
      <c r="II58" s="7">
        <f ca="1">IFERROR(IF(II57+IH58&gt;IJ$4,II57,II57+IH58),"")</f>
        <v>60</v>
      </c>
      <c r="IJ58" s="7">
        <f t="shared" ca="1" si="291"/>
        <v>0</v>
      </c>
      <c r="IK58" s="7">
        <f t="shared" ca="1" si="170"/>
        <v>0.77238066071527034</v>
      </c>
      <c r="IL58" s="7">
        <f t="shared" ca="1" si="171"/>
        <v>-0.31084219917680878</v>
      </c>
      <c r="IM58" s="7">
        <f t="shared" ca="1" si="172"/>
        <v>0</v>
      </c>
      <c r="IN58" s="7">
        <f t="shared" ca="1" si="173"/>
        <v>0</v>
      </c>
      <c r="IO58" s="7">
        <f ca="1">IFERROR(IF(IO57+IN58&gt;IP$4,IO57,IO57+IN58),"")</f>
        <v>60</v>
      </c>
      <c r="IP58" s="7">
        <f t="shared" ca="1" si="292"/>
        <v>0</v>
      </c>
      <c r="IQ58" s="7">
        <f t="shared" ca="1" si="174"/>
        <v>0.17016000823237087</v>
      </c>
      <c r="IR58" s="7">
        <f t="shared" ca="1" si="175"/>
        <v>0.29137845330609069</v>
      </c>
      <c r="IS58" s="7">
        <f t="shared" ca="1" si="176"/>
        <v>1</v>
      </c>
      <c r="IT58" s="7" t="str">
        <f t="shared" ca="1" si="177"/>
        <v>5</v>
      </c>
      <c r="IU58" s="7">
        <f ca="1">IFERROR(IF(IU57+IT58&gt;IV$4,IU57,IU57+IT58),"")</f>
        <v>60</v>
      </c>
      <c r="IV58" s="7">
        <f t="shared" ca="1" si="293"/>
        <v>0</v>
      </c>
      <c r="IW58" s="7">
        <f t="shared" ca="1" si="178"/>
        <v>0.6594274979699063</v>
      </c>
      <c r="IX58" s="7">
        <f t="shared" ca="1" si="179"/>
        <v>-0.19788903643144473</v>
      </c>
      <c r="IY58" s="7">
        <f t="shared" ca="1" si="180"/>
        <v>0</v>
      </c>
      <c r="IZ58" s="7">
        <f t="shared" ca="1" si="181"/>
        <v>0</v>
      </c>
      <c r="JA58" s="7">
        <f ca="1">IFERROR(IF(JA57+IZ58&gt;JB$4,JA57,JA57+IZ58),"")</f>
        <v>60</v>
      </c>
      <c r="JB58" s="7">
        <f t="shared" ca="1" si="294"/>
        <v>0</v>
      </c>
      <c r="JC58" s="7">
        <f t="shared" ca="1" si="182"/>
        <v>0.26324299692288311</v>
      </c>
      <c r="JD58" s="7">
        <f t="shared" ca="1" si="183"/>
        <v>0.19829546461557845</v>
      </c>
      <c r="JE58" s="7">
        <f t="shared" ca="1" si="184"/>
        <v>1</v>
      </c>
      <c r="JF58" s="7" t="str">
        <f t="shared" ca="1" si="185"/>
        <v>5</v>
      </c>
      <c r="JG58" s="7">
        <f ca="1">IFERROR(IF(JG57+JF58&gt;JH$4,JG57,JG57+JF58),"")</f>
        <v>60</v>
      </c>
      <c r="JH58" s="7">
        <f t="shared" ca="1" si="295"/>
        <v>0</v>
      </c>
      <c r="JI58" s="7">
        <f t="shared" ca="1" si="186"/>
        <v>0.16462761132078463</v>
      </c>
      <c r="JJ58" s="7">
        <f t="shared" ca="1" si="187"/>
        <v>0.29691085021767694</v>
      </c>
      <c r="JK58" s="7">
        <f t="shared" ca="1" si="188"/>
        <v>1</v>
      </c>
      <c r="JL58" s="7" t="str">
        <f t="shared" ca="1" si="189"/>
        <v>5</v>
      </c>
      <c r="JM58" s="7">
        <f ca="1">IFERROR(IF(JM57+JL58&gt;JN$4,JM57,JM57+JL58),"")</f>
        <v>60</v>
      </c>
      <c r="JN58" s="7">
        <f t="shared" ca="1" si="296"/>
        <v>0</v>
      </c>
      <c r="JO58" s="7">
        <f t="shared" ca="1" si="190"/>
        <v>0.82292412463566611</v>
      </c>
      <c r="JP58" s="7">
        <f t="shared" ca="1" si="191"/>
        <v>-0.36138566309720455</v>
      </c>
      <c r="JQ58" s="7">
        <f t="shared" ca="1" si="192"/>
        <v>0</v>
      </c>
      <c r="JR58" s="7">
        <f t="shared" ca="1" si="193"/>
        <v>0</v>
      </c>
      <c r="JS58" s="7">
        <f ca="1">IFERROR(IF(JS57+JR58&gt;JT$4,JS57,JS57+JR58),"")</f>
        <v>60</v>
      </c>
      <c r="JT58" s="7">
        <f t="shared" ca="1" si="297"/>
        <v>0</v>
      </c>
      <c r="JU58" s="7">
        <f t="shared" ca="1" si="194"/>
        <v>0.22974887032460012</v>
      </c>
      <c r="JV58" s="7">
        <f t="shared" ca="1" si="195"/>
        <v>0.23178959121386145</v>
      </c>
      <c r="JW58" s="7">
        <f t="shared" ca="1" si="196"/>
        <v>1</v>
      </c>
      <c r="JX58" s="7" t="str">
        <f t="shared" ca="1" si="197"/>
        <v>5</v>
      </c>
      <c r="JY58" s="7">
        <f ca="1">IFERROR(IF(JY57+JX58&gt;JZ$4,JY57,JY57+JX58),"")</f>
        <v>60</v>
      </c>
      <c r="JZ58" s="7">
        <f t="shared" ca="1" si="298"/>
        <v>0</v>
      </c>
      <c r="KA58" s="7">
        <f t="shared" ca="1" si="198"/>
        <v>0.44675732545895674</v>
      </c>
      <c r="KB58" s="7">
        <f t="shared" ca="1" si="199"/>
        <v>1.478113607950482E-2</v>
      </c>
      <c r="KC58" s="7">
        <f t="shared" ca="1" si="200"/>
        <v>1</v>
      </c>
      <c r="KD58" s="7" t="str">
        <f t="shared" ca="1" si="201"/>
        <v>5</v>
      </c>
      <c r="KE58" s="7">
        <f ca="1">IFERROR(IF(KE57+KD58&gt;KF$4,KE57,KE57+KD58),"")</f>
        <v>60</v>
      </c>
      <c r="KF58" s="7">
        <f t="shared" ca="1" si="299"/>
        <v>0</v>
      </c>
      <c r="KG58" s="7">
        <f t="shared" ca="1" si="202"/>
        <v>0.47413374957424659</v>
      </c>
      <c r="KH58" s="7">
        <f t="shared" ca="1" si="203"/>
        <v>-1.2595288035785024E-2</v>
      </c>
      <c r="KI58" s="7">
        <f t="shared" ca="1" si="204"/>
        <v>0</v>
      </c>
      <c r="KJ58" s="7">
        <f t="shared" ca="1" si="205"/>
        <v>0</v>
      </c>
      <c r="KK58" s="7">
        <f ca="1">IFERROR(IF(KK57+KJ58&gt;KL$4,KK57,KK57+KJ58),"")</f>
        <v>60</v>
      </c>
      <c r="KL58" s="7">
        <f t="shared" ca="1" si="300"/>
        <v>0</v>
      </c>
      <c r="KM58" s="7">
        <f t="shared" ca="1" si="206"/>
        <v>0.81637854985102409</v>
      </c>
      <c r="KN58" s="7">
        <f t="shared" ca="1" si="207"/>
        <v>-0.35484008831256253</v>
      </c>
      <c r="KO58" s="7">
        <f t="shared" ca="1" si="208"/>
        <v>0</v>
      </c>
      <c r="KP58" s="7">
        <f t="shared" ca="1" si="209"/>
        <v>0</v>
      </c>
      <c r="KQ58" s="7">
        <f ca="1">IFERROR(IF(KQ57+KP58&gt;KR$4,KQ57,KQ57+KP58),"")</f>
        <v>60</v>
      </c>
      <c r="KR58" s="7">
        <f t="shared" ca="1" si="301"/>
        <v>0</v>
      </c>
      <c r="KS58" s="7">
        <f t="shared" ca="1" si="210"/>
        <v>0.76836269416376612</v>
      </c>
      <c r="KT58" s="7">
        <f t="shared" ca="1" si="211"/>
        <v>-0.30682423262530456</v>
      </c>
      <c r="KU58" s="7">
        <f t="shared" ca="1" si="212"/>
        <v>0</v>
      </c>
      <c r="KV58" s="7">
        <f t="shared" ca="1" si="213"/>
        <v>0</v>
      </c>
      <c r="KW58" s="7">
        <f ca="1">IFERROR(IF(KW57+KV58&gt;KX$4,KW57,KW57+KV58),"")</f>
        <v>59</v>
      </c>
      <c r="KX58" s="7">
        <f t="shared" ca="1" si="302"/>
        <v>0</v>
      </c>
      <c r="KY58" s="7">
        <f t="shared" ca="1" si="214"/>
        <v>0.20008923769308706</v>
      </c>
      <c r="KZ58" s="7">
        <f t="shared" ca="1" si="215"/>
        <v>0.2614492238453745</v>
      </c>
      <c r="LA58" s="7">
        <f t="shared" ca="1" si="216"/>
        <v>1</v>
      </c>
      <c r="LB58" s="7" t="str">
        <f t="shared" ca="1" si="217"/>
        <v>5</v>
      </c>
      <c r="LC58" s="7">
        <f ca="1">IFERROR(IF(LC57+LB58&gt;LD$4,LC57,LC57+LB58),"")</f>
        <v>60</v>
      </c>
      <c r="LD58" s="7">
        <f t="shared" ca="1" si="303"/>
        <v>0</v>
      </c>
      <c r="LE58" s="7">
        <f t="shared" ca="1" si="218"/>
        <v>0.73110245335665358</v>
      </c>
      <c r="LF58" s="7">
        <f t="shared" ca="1" si="219"/>
        <v>-0.26956399181819202</v>
      </c>
      <c r="LG58" s="7">
        <f t="shared" ca="1" si="220"/>
        <v>0</v>
      </c>
      <c r="LH58" s="7">
        <f t="shared" ca="1" si="221"/>
        <v>0</v>
      </c>
      <c r="LI58" s="7">
        <f ca="1">IFERROR(IF(LI57+LH58&gt;LJ$4,LI57,LI57+LH58),"")</f>
        <v>60</v>
      </c>
      <c r="LJ58" s="7">
        <f t="shared" ca="1" si="304"/>
        <v>0</v>
      </c>
      <c r="LK58" s="7">
        <f t="shared" ca="1" si="222"/>
        <v>0.8500381587716308</v>
      </c>
      <c r="LL58" s="7">
        <f t="shared" ca="1" si="223"/>
        <v>-0.38849969723316924</v>
      </c>
      <c r="LM58" s="7">
        <f t="shared" ca="1" si="224"/>
        <v>0</v>
      </c>
      <c r="LN58" s="7">
        <f t="shared" ca="1" si="225"/>
        <v>0</v>
      </c>
      <c r="LO58" s="7">
        <f ca="1">IFERROR(IF(LO57+LN58&gt;LP$4,LO57,LO57+LN58),"")</f>
        <v>60</v>
      </c>
      <c r="LP58" s="7">
        <f t="shared" ca="1" si="305"/>
        <v>0</v>
      </c>
      <c r="LQ58" s="7">
        <f t="shared" ca="1" si="226"/>
        <v>0.3687210005166992</v>
      </c>
      <c r="LR58" s="7">
        <f t="shared" ca="1" si="227"/>
        <v>9.281746102176236E-2</v>
      </c>
      <c r="LS58" s="7">
        <f t="shared" ca="1" si="228"/>
        <v>1</v>
      </c>
      <c r="LT58" s="7" t="str">
        <f t="shared" ca="1" si="229"/>
        <v>5</v>
      </c>
      <c r="LU58" s="7">
        <f ca="1">IFERROR(IF(LU57+LT58&gt;LV$4,LU57,LU57+LT58),"")</f>
        <v>60</v>
      </c>
      <c r="LV58" s="7">
        <f t="shared" ca="1" si="306"/>
        <v>0</v>
      </c>
      <c r="LW58" s="7">
        <f t="shared" ca="1" si="230"/>
        <v>0.22112492082940494</v>
      </c>
      <c r="LX58" s="7">
        <f t="shared" ca="1" si="231"/>
        <v>0.24041354070905663</v>
      </c>
      <c r="LY58" s="7">
        <f t="shared" ca="1" si="232"/>
        <v>1</v>
      </c>
      <c r="LZ58" s="7" t="str">
        <f t="shared" ca="1" si="233"/>
        <v>5</v>
      </c>
      <c r="MA58" s="7">
        <f ca="1">IFERROR(IF(MA57+LZ58&gt;MB$4,MA57,MA57+LZ58),"")</f>
        <v>60</v>
      </c>
      <c r="MB58" s="7">
        <f t="shared" ca="1" si="307"/>
        <v>0</v>
      </c>
      <c r="MC58" s="7">
        <f t="shared" ca="1" si="234"/>
        <v>0.23739545434770837</v>
      </c>
      <c r="MD58" s="7">
        <f t="shared" ca="1" si="235"/>
        <v>0.2241430071907532</v>
      </c>
      <c r="ME58" s="7">
        <f t="shared" ca="1" si="236"/>
        <v>1</v>
      </c>
      <c r="MF58" s="7" t="str">
        <f t="shared" ca="1" si="237"/>
        <v>5</v>
      </c>
      <c r="MG58" s="7">
        <f ca="1">IFERROR(IF(MG57+MF58&gt;MH$4,MG57,MG57+MF58),"")</f>
        <v>60</v>
      </c>
      <c r="MH58" s="7">
        <f t="shared" ca="1" si="308"/>
        <v>0</v>
      </c>
      <c r="MI58" s="7">
        <f t="shared" ca="1" si="238"/>
        <v>0.46405387890739014</v>
      </c>
      <c r="MJ58" s="7">
        <f t="shared" ca="1" si="239"/>
        <v>-2.5154173689285741E-3</v>
      </c>
      <c r="MK58" s="7">
        <f t="shared" ca="1" si="240"/>
        <v>0</v>
      </c>
      <c r="ML58" s="7">
        <f t="shared" ca="1" si="241"/>
        <v>0</v>
      </c>
      <c r="MM58" s="7">
        <f ca="1">IFERROR(IF(MM57+ML58&gt;MN$4,MM57,MM57+ML58),"")</f>
        <v>60</v>
      </c>
      <c r="MN58" s="7">
        <f t="shared" ca="1" si="309"/>
        <v>0</v>
      </c>
      <c r="MO58" s="7">
        <f t="shared" ca="1" si="242"/>
        <v>0.73255689812191482</v>
      </c>
      <c r="MP58" s="7">
        <f t="shared" ca="1" si="243"/>
        <v>-0.27101843658345326</v>
      </c>
      <c r="MQ58" s="7">
        <f t="shared" ca="1" si="244"/>
        <v>0</v>
      </c>
      <c r="MR58" s="7">
        <f t="shared" ca="1" si="245"/>
        <v>0</v>
      </c>
      <c r="MS58" s="7">
        <f ca="1">IFERROR(IF(MS57+MR58&gt;MT$4,MS57,MS57+MR58),"")</f>
        <v>59</v>
      </c>
      <c r="MT58" s="7">
        <f t="shared" ca="1" si="310"/>
        <v>0</v>
      </c>
      <c r="MU58" s="7">
        <f t="shared" ca="1" si="246"/>
        <v>0.1673219980215912</v>
      </c>
      <c r="MV58" s="7">
        <f t="shared" ca="1" si="247"/>
        <v>0.29421646351687036</v>
      </c>
      <c r="MW58" s="7">
        <f t="shared" ca="1" si="248"/>
        <v>1</v>
      </c>
      <c r="MX58" s="7" t="str">
        <f t="shared" ca="1" si="249"/>
        <v>5</v>
      </c>
      <c r="MY58" s="7">
        <f ca="1">IFERROR(IF(MY57+MX58&gt;MZ$4,MY57,MY57+MX58),"")</f>
        <v>60</v>
      </c>
      <c r="MZ58" s="7">
        <f t="shared" ca="1" si="311"/>
        <v>0</v>
      </c>
      <c r="NA58" s="7">
        <f t="shared" ca="1" si="250"/>
        <v>0.78608808577908862</v>
      </c>
      <c r="NB58" s="7">
        <f t="shared" ca="1" si="251"/>
        <v>-0.32454962424062705</v>
      </c>
      <c r="NC58" s="7">
        <f t="shared" ca="1" si="252"/>
        <v>0</v>
      </c>
      <c r="ND58" s="7">
        <f t="shared" ca="1" si="253"/>
        <v>0</v>
      </c>
      <c r="NE58" s="7">
        <f ca="1">IFERROR(IF(NE57+ND58&gt;NF$4,NE57,NE57+ND58),"")</f>
        <v>60</v>
      </c>
      <c r="NF58" s="7">
        <f t="shared" ca="1" si="312"/>
        <v>0</v>
      </c>
      <c r="NG58" s="7">
        <f t="shared" ca="1" si="254"/>
        <v>0.28956076201723002</v>
      </c>
      <c r="NH58" s="7">
        <f t="shared" ca="1" si="255"/>
        <v>0.17197769952123154</v>
      </c>
      <c r="NI58" s="7">
        <f t="shared" ca="1" si="256"/>
        <v>1</v>
      </c>
      <c r="NJ58" s="7" t="str">
        <f t="shared" ca="1" si="257"/>
        <v>5</v>
      </c>
      <c r="NK58" s="7">
        <f ca="1">IFERROR(IF(NK57+NJ58&gt;NL$4,NK57,NK57+NJ58),"")</f>
        <v>60</v>
      </c>
      <c r="NL58" s="7">
        <f t="shared" ca="1" si="313"/>
        <v>0</v>
      </c>
      <c r="NM58" s="7">
        <f t="shared" ca="1" si="258"/>
        <v>0.3684173852274838</v>
      </c>
      <c r="NN58" s="7">
        <f t="shared" ca="1" si="259"/>
        <v>9.3121076310977768E-2</v>
      </c>
      <c r="NO58" s="7">
        <f t="shared" ca="1" si="260"/>
        <v>1</v>
      </c>
      <c r="NP58" s="7" t="str">
        <f t="shared" ca="1" si="261"/>
        <v>5</v>
      </c>
      <c r="NQ58" s="7">
        <f ca="1">IFERROR(IF(NQ57+NP58&gt;NR$4,NQ57,NQ57+NP58),"")</f>
        <v>59</v>
      </c>
      <c r="NR58" s="7">
        <f t="shared" ca="1" si="314"/>
        <v>0</v>
      </c>
      <c r="NT58">
        <v>56</v>
      </c>
      <c r="NU58" s="7" t="s">
        <v>19</v>
      </c>
      <c r="NV58" s="7" t="str">
        <f t="shared" ca="1" si="16"/>
        <v/>
      </c>
      <c r="NW58" s="7" t="str">
        <f t="shared" ca="1" si="8"/>
        <v/>
      </c>
      <c r="NX58" t="str">
        <f ca="1">IFERROR(VLOOKUP(NT58,$K$3:$AK$568,8,FALSE),"")</f>
        <v/>
      </c>
      <c r="NY58" t="str">
        <f ca="1">IFERROR(VLOOKUP(NT58,$K$3:$AK$568,9,FALSE),"")</f>
        <v/>
      </c>
      <c r="NZ58" s="7" t="str">
        <f ca="1">IFERROR(VLOOKUP(NT58,$K$3:$AK$568,27,FALSE),"")</f>
        <v/>
      </c>
      <c r="OB58">
        <v>56</v>
      </c>
      <c r="OC58" s="7" t="s">
        <v>19</v>
      </c>
      <c r="OD58" t="e">
        <f t="shared" ca="1" si="17"/>
        <v>#N/A</v>
      </c>
      <c r="OE58" s="7" t="str">
        <f t="shared" ca="1" si="18"/>
        <v/>
      </c>
      <c r="OF58" s="7" t="str">
        <f t="shared" ca="1" si="19"/>
        <v/>
      </c>
      <c r="OG58" t="str">
        <f t="shared" ca="1" si="20"/>
        <v/>
      </c>
      <c r="OI58">
        <v>56</v>
      </c>
      <c r="OJ58" s="7" t="s">
        <v>19</v>
      </c>
      <c r="OK58" s="7" t="str">
        <f t="shared" ca="1" si="21"/>
        <v/>
      </c>
      <c r="OL58" s="7" t="str">
        <f t="shared" ca="1" si="22"/>
        <v/>
      </c>
      <c r="OM58" t="str">
        <f ca="1">IFERROR(VLOOKUP(OI58,$L$3:$AK$568,7,FALSE),"")</f>
        <v/>
      </c>
      <c r="ON58" t="str">
        <f ca="1">IFERROR(VLOOKUP(OI58,$L$3:$AK$568,8,FALSE),"")</f>
        <v/>
      </c>
      <c r="OO58" s="7" t="str">
        <f ca="1">IFERROR(VLOOKUP(OI58,$L$3:$AK$568,26,FALSE),"")</f>
        <v/>
      </c>
      <c r="OQ58">
        <v>56</v>
      </c>
      <c r="OR58" s="7" t="s">
        <v>19</v>
      </c>
      <c r="OS58" t="e">
        <f t="shared" ca="1" si="23"/>
        <v>#N/A</v>
      </c>
      <c r="OT58" s="7" t="str">
        <f t="shared" ca="1" si="24"/>
        <v/>
      </c>
      <c r="OU58" s="7" t="str">
        <f t="shared" ca="1" si="25"/>
        <v/>
      </c>
      <c r="OV58" t="str">
        <f t="shared" ca="1" si="26"/>
        <v/>
      </c>
      <c r="OX58">
        <v>56</v>
      </c>
      <c r="OY58" s="7" t="s">
        <v>19</v>
      </c>
      <c r="OZ58" s="7" t="str">
        <f t="shared" ca="1" si="27"/>
        <v/>
      </c>
      <c r="PA58" s="7" t="str">
        <f t="shared" ca="1" si="28"/>
        <v/>
      </c>
      <c r="PB58" t="str">
        <f ca="1">IFERROR(VLOOKUP(OX58,$M$3:$AK$568,6,FALSE),"")</f>
        <v/>
      </c>
      <c r="PC58" t="str">
        <f ca="1">IFERROR(VLOOKUP(OX58,$M$3:$AK$568,7,FALSE),"")</f>
        <v/>
      </c>
      <c r="PD58" s="7" t="str">
        <f ca="1">IFERROR(VLOOKUP(OX58,$M$3:$AK$568,25,FALSE),"")</f>
        <v/>
      </c>
      <c r="PF58">
        <v>56</v>
      </c>
      <c r="PG58" s="7" t="s">
        <v>19</v>
      </c>
      <c r="PH58" t="e">
        <f t="shared" ca="1" si="29"/>
        <v>#N/A</v>
      </c>
      <c r="PI58" s="7" t="str">
        <f t="shared" ca="1" si="30"/>
        <v/>
      </c>
      <c r="PJ58" s="7" t="str">
        <f t="shared" ca="1" si="31"/>
        <v/>
      </c>
      <c r="PK58" t="str">
        <f t="shared" ca="1" si="32"/>
        <v/>
      </c>
      <c r="PM58">
        <v>56</v>
      </c>
      <c r="PN58" s="7" t="s">
        <v>19</v>
      </c>
      <c r="PO58" s="202" t="str">
        <f t="shared" ca="1" si="33"/>
        <v/>
      </c>
      <c r="PP58" s="7" t="str">
        <f t="shared" ca="1" si="34"/>
        <v/>
      </c>
      <c r="PQ58" t="str">
        <f ca="1">IFERROR(VLOOKUP(PM58,$G$325:$R$409,12,FALSE),"")</f>
        <v/>
      </c>
      <c r="PR58" t="e">
        <f ca="1">VLOOKUP(PM58,$G$324:$Q$409,11,FALSE)</f>
        <v>#N/A</v>
      </c>
      <c r="PS58" s="7" t="str">
        <f ca="1">VLOOKUP(PQ58,$R$325:$Y$409,8,FALSE)</f>
        <v>- -</v>
      </c>
      <c r="PT58" s="7">
        <f ca="1">ReSt</f>
        <v>-4</v>
      </c>
      <c r="PU58" s="7" t="e">
        <f t="shared" ca="1" si="35"/>
        <v>#N/A</v>
      </c>
      <c r="PV58" s="7" t="e">
        <f t="shared" ca="1" si="36"/>
        <v>#N/A</v>
      </c>
      <c r="PW58" s="7" t="str">
        <f ca="1">VLOOKUP(PQ58,$R$325:$AK$409,8,FALSE)</f>
        <v>- -</v>
      </c>
      <c r="PX58" s="7"/>
      <c r="PY58">
        <v>56</v>
      </c>
      <c r="PZ58" s="7" t="s">
        <v>19</v>
      </c>
      <c r="QA58" t="str">
        <f t="shared" ca="1" si="37"/>
        <v/>
      </c>
      <c r="QB58" s="7" t="str">
        <f t="shared" ca="1" si="38"/>
        <v/>
      </c>
      <c r="QC58" s="7" t="str">
        <f t="shared" ca="1" si="39"/>
        <v/>
      </c>
      <c r="QD58" t="str">
        <f t="shared" ca="1" si="40"/>
        <v/>
      </c>
      <c r="QF58">
        <v>56</v>
      </c>
      <c r="QG58" s="7" t="s">
        <v>19</v>
      </c>
      <c r="QH58" s="7" t="str">
        <f t="shared" ca="1" si="41"/>
        <v/>
      </c>
      <c r="QI58" s="7" t="e">
        <f t="shared" ca="1" si="42"/>
        <v>#VALUE!</v>
      </c>
      <c r="QJ58" t="e">
        <f t="shared" ca="1" si="43"/>
        <v>#N/A</v>
      </c>
      <c r="QK58" s="7" t="e">
        <f t="shared" ca="1" si="44"/>
        <v>#N/A</v>
      </c>
      <c r="QM58">
        <v>56</v>
      </c>
      <c r="QN58" s="7" t="s">
        <v>19</v>
      </c>
      <c r="QO58" t="str">
        <f t="shared" ca="1" si="45"/>
        <v/>
      </c>
      <c r="QP58" s="7" t="str">
        <f t="shared" ca="1" si="46"/>
        <v/>
      </c>
      <c r="QQ58" t="str">
        <f t="shared" ca="1" si="47"/>
        <v/>
      </c>
    </row>
    <row r="59" spans="1:459" x14ac:dyDescent="0.25">
      <c r="A59" s="240" t="str">
        <f>IF('Character Sheet'!$B$4="Creature","N","Y")</f>
        <v>Y</v>
      </c>
      <c r="C59" s="75"/>
      <c r="D59" s="70">
        <f t="shared" ca="1" si="322"/>
        <v>11</v>
      </c>
      <c r="F59" s="75"/>
      <c r="G59" s="76"/>
      <c r="I59" s="75"/>
      <c r="J59" s="85"/>
      <c r="K59" s="85">
        <f t="shared" ca="1" si="9"/>
        <v>4</v>
      </c>
      <c r="L59" s="85">
        <f t="shared" ca="1" si="316"/>
        <v>0</v>
      </c>
      <c r="M59" s="70">
        <f t="shared" ca="1" si="321"/>
        <v>4</v>
      </c>
      <c r="O59" s="222" t="str">
        <f t="shared" ca="1" si="12"/>
        <v>- -</v>
      </c>
      <c r="Q59" s="7" t="str">
        <f t="shared" si="50"/>
        <v/>
      </c>
      <c r="R59" s="9" t="s">
        <v>1256</v>
      </c>
      <c r="S59" s="9"/>
      <c r="T59" s="61" t="str">
        <f>SUBSTITUTE(IFERROR(IFERROR(VLOOKUP(R59,'[1]Skill Statistics'!$A$3:$C$513,2,FALSE),VLOOKUP(Q59,'[1]Skill Statistics'!$A$3:$C$513,2,FALSE)),T58),"R*","ReSt")</f>
        <v>- -</v>
      </c>
      <c r="U59" s="61" t="str">
        <f>IFERROR(IFERROR(VLOOKUP(R59,'[1]Skill Statistics'!$A$3:$C$513,3,FALSE),VLOOKUP(Q59,'[1]Skill Statistics'!$A$3:$C$513,3,FALSE)),U58)</f>
        <v>- -</v>
      </c>
      <c r="V59" s="61" t="str">
        <f>IF(ISNUMBER(SEARCH("Category",R59)),"- -",IFERROR(IFERROR(VLOOKUP(Q59,[1]Professions!$A$4:$AM$288,MATCH(Profession,[1]Professions!$A$1:$AM$1,0),FALSE),VLOOKUP(Q59,Calculations!$B$91:$I$95,8,FALSE)),"- -"))</f>
        <v>- -</v>
      </c>
      <c r="W59" s="60" t="str">
        <f t="shared" si="13"/>
        <v>- -</v>
      </c>
      <c r="X59" s="7" t="str">
        <f ca="1">IFERROR(VLOOKUP(R59,$BS$6:$NR$519,MATCH(ActualLevel,$BS$3:$NR$3,0),FALSE),"- -")</f>
        <v>- -</v>
      </c>
      <c r="Y59" s="7" t="str">
        <f t="shared" si="320"/>
        <v>- -</v>
      </c>
      <c r="Z59" s="7" t="str">
        <f>IFERROR(VLOOKUP(Y59,Charts!$BQ$2:$BR$52,2,FALSE),"- -")</f>
        <v>- -</v>
      </c>
      <c r="AA59" s="7" t="str">
        <f t="shared" ca="1" si="51"/>
        <v>- -</v>
      </c>
      <c r="AB59" s="7" t="str">
        <f t="shared" si="317"/>
        <v>- -</v>
      </c>
      <c r="AC59" s="7"/>
      <c r="AD59" s="7"/>
      <c r="AE59" s="7"/>
      <c r="AF59" s="7"/>
      <c r="AG59" s="7"/>
      <c r="AH59" s="43"/>
      <c r="AI59" s="7"/>
      <c r="AJ59" s="7"/>
      <c r="AK59" s="7">
        <f t="shared" ca="1" si="52"/>
        <v>0</v>
      </c>
      <c r="AL59" s="7"/>
      <c r="AM59" s="69">
        <f>IFERROR(VLOOKUP(R59,'[1]Skill Statistics'!$A$3:$AN$513,MATCH(Profession,'[1]Skill Statistics'!$A$2:$AN$2,0),FALSE),0)</f>
        <v>0</v>
      </c>
      <c r="AN59" s="85">
        <f>IFERROR(VLOOKUP(Q59,'[1]Skill Statistics'!$A$3:$BK$513,MATCH(Archetype,'[1]Skill Statistics'!$A$2:$BK$2,0),FALSE),0)</f>
        <v>0</v>
      </c>
      <c r="AO59" s="85">
        <f>IFERROR(VLOOKUP(Q59,'[1]Skill Statistics'!$A$3:$BB$513,MATCH(Race,'[1]Skill Statistics'!$A$2:$BB$2,0),FALSE),0)</f>
        <v>0</v>
      </c>
      <c r="AP59" s="85">
        <f t="shared" ca="1" si="14"/>
        <v>0</v>
      </c>
      <c r="AQ59" s="70"/>
      <c r="AS59" s="69" t="str">
        <f>IFERROR(VLOOKUP(Q59,'[1]Professional Skills'!$A$4:$AM$288,MATCH(Profession,'[1]Professional Skills'!$A$3:$AM$3,0),FALSE),"- -")</f>
        <v>- -</v>
      </c>
      <c r="AU59" s="7" t="str">
        <f t="shared" si="319"/>
        <v>- -</v>
      </c>
      <c r="AV59" s="7">
        <f t="shared" ca="1" si="318"/>
        <v>0</v>
      </c>
      <c r="AW59" t="str">
        <f t="shared" si="55"/>
        <v/>
      </c>
      <c r="AX59" t="str">
        <f>IFERROR(_xlfn.RANK.EQ(AW59,$AW$5:$AW$568),"")</f>
        <v/>
      </c>
      <c r="AY59">
        <f t="shared" si="3"/>
        <v>0</v>
      </c>
      <c r="AZ59" s="70" t="str">
        <f t="shared" si="53"/>
        <v/>
      </c>
      <c r="BB59" s="69" t="str">
        <f>IFERROR(IF(Q59="Language",VLOOKUP(R59,[1]Cultures!$B$4:$N$218,MATCH(Culture,[1]Cultures!$B$3:$N$3,0),FALSE),VLOOKUP(Q59,[1]Cultures!$B$4:$O$212,MATCH(Culture,[1]Cultures!$B$3:$O$3,0),FALSE)),"- -")</f>
        <v>- -</v>
      </c>
      <c r="BD59">
        <f t="shared" ca="1" si="315"/>
        <v>0</v>
      </c>
      <c r="BE59" t="str">
        <f t="shared" si="262"/>
        <v/>
      </c>
      <c r="BI59" s="7" t="str">
        <f t="shared" si="54"/>
        <v>- -</v>
      </c>
      <c r="BJ59" s="7"/>
      <c r="BK59" s="7"/>
      <c r="BL59" s="70" t="str">
        <f t="shared" si="6"/>
        <v>- -</v>
      </c>
      <c r="BN59" s="69" t="str">
        <f>IFERROR(VLOOKUP(V59,Charts!$BT$2:$BV$14,3,FALSE),"- -")</f>
        <v>- -</v>
      </c>
      <c r="BO59" s="85" t="str">
        <f t="shared" ca="1" si="15"/>
        <v>- -</v>
      </c>
      <c r="BP59" s="70" t="str">
        <f t="shared" ca="1" si="263"/>
        <v>- -</v>
      </c>
      <c r="BR59" s="7">
        <v>54</v>
      </c>
      <c r="BS59" s="9" t="str">
        <f ca="1">VLOOKUP(BR59,$O$3:$R$568,4,FALSE)</f>
        <v>Leather Armour</v>
      </c>
      <c r="BT59" s="7" t="str">
        <f ca="1">VLOOKUP(BS59,$R$3:$V$568,5,FALSE)</f>
        <v>5 / 7</v>
      </c>
      <c r="BU59" s="7">
        <f ca="1">VLOOKUP(BT59,Charts!$BT$2:$BV$14,3,FALSE)</f>
        <v>0.46153846153846156</v>
      </c>
      <c r="BV59" s="7" t="str">
        <f t="shared" ca="1" si="56"/>
        <v>5</v>
      </c>
      <c r="BW59" s="7" t="str">
        <f t="shared" ca="1" si="57"/>
        <v>7</v>
      </c>
      <c r="BY59" s="7">
        <f t="shared" ca="1" si="58"/>
        <v>0.76369495593816894</v>
      </c>
      <c r="BZ59" s="7">
        <f t="shared" ca="1" si="59"/>
        <v>-0.30215649439970738</v>
      </c>
      <c r="CA59" s="7">
        <f t="shared" ca="1" si="60"/>
        <v>0</v>
      </c>
      <c r="CB59" s="7">
        <f t="shared" ca="1" si="61"/>
        <v>0</v>
      </c>
      <c r="CC59" s="7">
        <f ca="1">IFERROR(IF(CC58+CB59&gt;CD$4,CC58,CC58+CB59),"")</f>
        <v>38</v>
      </c>
      <c r="CD59" s="7">
        <f t="shared" ca="1" si="264"/>
        <v>0</v>
      </c>
      <c r="CE59" s="7">
        <f t="shared" ca="1" si="62"/>
        <v>0.75688749177081716</v>
      </c>
      <c r="CF59" s="7">
        <f t="shared" ca="1" si="63"/>
        <v>-0.29534903023235559</v>
      </c>
      <c r="CG59" s="7">
        <f t="shared" ca="1" si="64"/>
        <v>0</v>
      </c>
      <c r="CH59" s="7">
        <f t="shared" ca="1" si="65"/>
        <v>0</v>
      </c>
      <c r="CI59" s="7">
        <f ca="1">IFERROR(IF(CI58+CH59&gt;CJ$4,CI58,CI58+CH59),"")</f>
        <v>60</v>
      </c>
      <c r="CJ59" s="7">
        <f t="shared" ca="1" si="265"/>
        <v>0</v>
      </c>
      <c r="CK59" s="7">
        <f t="shared" ca="1" si="66"/>
        <v>1.2489966119565432E-3</v>
      </c>
      <c r="CL59" s="7">
        <f t="shared" ca="1" si="67"/>
        <v>0.46028946492650502</v>
      </c>
      <c r="CM59" s="7">
        <f t="shared" ca="1" si="68"/>
        <v>1</v>
      </c>
      <c r="CN59" s="7" t="str">
        <f t="shared" ca="1" si="69"/>
        <v>5</v>
      </c>
      <c r="CO59" s="7">
        <f ca="1">IFERROR(IF(CO58+CN59&gt;CP$4,CO58,CO58+CN59),"")</f>
        <v>60</v>
      </c>
      <c r="CP59" s="7">
        <f t="shared" ca="1" si="266"/>
        <v>0</v>
      </c>
      <c r="CQ59" s="7">
        <f t="shared" ca="1" si="70"/>
        <v>0.35766033232907801</v>
      </c>
      <c r="CR59" s="7">
        <f t="shared" ca="1" si="71"/>
        <v>0.10387812920938355</v>
      </c>
      <c r="CS59" s="7">
        <f t="shared" ca="1" si="72"/>
        <v>1</v>
      </c>
      <c r="CT59" s="7" t="str">
        <f t="shared" ca="1" si="73"/>
        <v>5</v>
      </c>
      <c r="CU59" s="7">
        <f ca="1">IFERROR(IF(CU58+CT59&gt;CV$4,CU58,CU58+CT59),"")</f>
        <v>60</v>
      </c>
      <c r="CV59" s="7">
        <f t="shared" ca="1" si="267"/>
        <v>0</v>
      </c>
      <c r="CW59" s="7">
        <f t="shared" ca="1" si="74"/>
        <v>0.51347948523340659</v>
      </c>
      <c r="CX59" s="7">
        <f t="shared" ca="1" si="75"/>
        <v>-5.1941023694945021E-2</v>
      </c>
      <c r="CY59" s="7">
        <f t="shared" ca="1" si="76"/>
        <v>0</v>
      </c>
      <c r="CZ59" s="7">
        <f t="shared" ca="1" si="77"/>
        <v>0</v>
      </c>
      <c r="DA59" s="7">
        <f ca="1">IFERROR(IF(DA58+CZ59&gt;DB$4,DA58,DA58+CZ59),"")</f>
        <v>60</v>
      </c>
      <c r="DB59" s="7">
        <f t="shared" ca="1" si="268"/>
        <v>0</v>
      </c>
      <c r="DC59" s="7">
        <f t="shared" ca="1" si="78"/>
        <v>0.57248963356934912</v>
      </c>
      <c r="DD59" s="7">
        <f t="shared" ca="1" si="79"/>
        <v>-0.11095117203088756</v>
      </c>
      <c r="DE59" s="7">
        <f t="shared" ca="1" si="80"/>
        <v>0</v>
      </c>
      <c r="DF59" s="7">
        <f t="shared" ca="1" si="81"/>
        <v>0</v>
      </c>
      <c r="DG59" s="7">
        <f ca="1">IFERROR(IF(DG58+DF59&gt;DH$4,DG58,DG58+DF59),"")</f>
        <v>60</v>
      </c>
      <c r="DH59" s="7">
        <f t="shared" ca="1" si="269"/>
        <v>0</v>
      </c>
      <c r="DI59" s="7">
        <f t="shared" ca="1" si="82"/>
        <v>0.86469426049345</v>
      </c>
      <c r="DJ59" s="7">
        <f t="shared" ca="1" si="83"/>
        <v>-0.40315579895498843</v>
      </c>
      <c r="DK59" s="7">
        <f t="shared" ca="1" si="84"/>
        <v>0</v>
      </c>
      <c r="DL59" s="7">
        <f t="shared" ca="1" si="85"/>
        <v>0</v>
      </c>
      <c r="DM59" s="7">
        <f ca="1">IFERROR(IF(DM58+DL59&gt;DN$4,DM58,DM58+DL59),"")</f>
        <v>60</v>
      </c>
      <c r="DN59" s="7">
        <f t="shared" ca="1" si="270"/>
        <v>0</v>
      </c>
      <c r="DO59" s="7">
        <f t="shared" ca="1" si="86"/>
        <v>0.53050170450814826</v>
      </c>
      <c r="DP59" s="7">
        <f t="shared" ca="1" si="87"/>
        <v>-6.89632429696867E-2</v>
      </c>
      <c r="DQ59" s="7">
        <f t="shared" ca="1" si="88"/>
        <v>0</v>
      </c>
      <c r="DR59" s="7">
        <f t="shared" ca="1" si="89"/>
        <v>0</v>
      </c>
      <c r="DS59" s="7">
        <f ca="1">IFERROR(IF(DS58+DR59&gt;DT$4,DS58,DS58+DR59),"")</f>
        <v>60</v>
      </c>
      <c r="DT59" s="7">
        <f t="shared" ca="1" si="271"/>
        <v>0</v>
      </c>
      <c r="DU59" s="7">
        <f t="shared" ca="1" si="90"/>
        <v>1.071286551148376E-2</v>
      </c>
      <c r="DV59" s="7">
        <f t="shared" ca="1" si="91"/>
        <v>0.4508255960269778</v>
      </c>
      <c r="DW59" s="7">
        <f t="shared" ca="1" si="92"/>
        <v>1</v>
      </c>
      <c r="DX59" s="7" t="str">
        <f t="shared" ca="1" si="93"/>
        <v>5</v>
      </c>
      <c r="DY59" s="7">
        <f ca="1">IFERROR(IF(DY58+DX59&gt;DZ$4,DY58,DY58+DX59),"")</f>
        <v>59</v>
      </c>
      <c r="DZ59" s="7">
        <f t="shared" ca="1" si="272"/>
        <v>0</v>
      </c>
      <c r="EA59" s="7">
        <f t="shared" ca="1" si="94"/>
        <v>0.15011491276210998</v>
      </c>
      <c r="EB59" s="7">
        <f t="shared" ca="1" si="95"/>
        <v>0.31142354877635159</v>
      </c>
      <c r="EC59" s="7">
        <f t="shared" ca="1" si="96"/>
        <v>1</v>
      </c>
      <c r="ED59" s="7" t="str">
        <f t="shared" ca="1" si="97"/>
        <v>5</v>
      </c>
      <c r="EE59" s="7">
        <f ca="1">IFERROR(IF(EE58+ED59&gt;EF$4,EE58,EE58+ED59),"")</f>
        <v>60</v>
      </c>
      <c r="EF59" s="7">
        <f t="shared" ca="1" si="273"/>
        <v>0</v>
      </c>
      <c r="EG59" s="7">
        <f t="shared" ca="1" si="98"/>
        <v>0.50539177563909798</v>
      </c>
      <c r="EH59" s="7">
        <f t="shared" ca="1" si="99"/>
        <v>-4.385331410063642E-2</v>
      </c>
      <c r="EI59" s="7">
        <f t="shared" ca="1" si="100"/>
        <v>0</v>
      </c>
      <c r="EJ59" s="7">
        <f t="shared" ca="1" si="101"/>
        <v>0</v>
      </c>
      <c r="EK59" s="7">
        <f ca="1">IFERROR(IF(EK58+EJ59&gt;EL$4,EK58,EK58+EJ59),"")</f>
        <v>60</v>
      </c>
      <c r="EL59" s="7">
        <f t="shared" ca="1" si="274"/>
        <v>0</v>
      </c>
      <c r="EM59" s="7">
        <f t="shared" ca="1" si="102"/>
        <v>0.70486788824234536</v>
      </c>
      <c r="EN59" s="7">
        <f t="shared" ca="1" si="103"/>
        <v>-0.2433294267038838</v>
      </c>
      <c r="EO59" s="7">
        <f t="shared" ca="1" si="104"/>
        <v>0</v>
      </c>
      <c r="EP59" s="7">
        <f t="shared" ca="1" si="105"/>
        <v>0</v>
      </c>
      <c r="EQ59" s="7">
        <f ca="1">IFERROR(IF(EQ58+EP59&gt;ER$4,EQ58,EQ58+EP59),"")</f>
        <v>60</v>
      </c>
      <c r="ER59" s="7">
        <f t="shared" ca="1" si="275"/>
        <v>0</v>
      </c>
      <c r="ES59" s="7">
        <f t="shared" ca="1" si="106"/>
        <v>0.44688910923286107</v>
      </c>
      <c r="ET59" s="7">
        <f t="shared" ca="1" si="107"/>
        <v>1.4649352305600494E-2</v>
      </c>
      <c r="EU59" s="7">
        <f t="shared" ca="1" si="108"/>
        <v>1</v>
      </c>
      <c r="EV59" s="7" t="str">
        <f t="shared" ca="1" si="109"/>
        <v>5</v>
      </c>
      <c r="EW59" s="7">
        <f ca="1">IFERROR(IF(EW58+EV59&gt;EX$4,EW58,EW58+EV59),"")</f>
        <v>60</v>
      </c>
      <c r="EX59" s="7">
        <f t="shared" ca="1" si="276"/>
        <v>0</v>
      </c>
      <c r="EY59" s="7">
        <f t="shared" ca="1" si="110"/>
        <v>0.38243644541532418</v>
      </c>
      <c r="EZ59" s="7">
        <f t="shared" ca="1" si="111"/>
        <v>7.9102016123137386E-2</v>
      </c>
      <c r="FA59" s="7">
        <f t="shared" ca="1" si="112"/>
        <v>1</v>
      </c>
      <c r="FB59" s="7" t="str">
        <f t="shared" ca="1" si="113"/>
        <v>5</v>
      </c>
      <c r="FC59" s="7">
        <f ca="1">IFERROR(IF(FC58+FB59&gt;FD$4,FC58,FC58+FB59),"")</f>
        <v>60</v>
      </c>
      <c r="FD59" s="7">
        <f t="shared" ca="1" si="277"/>
        <v>0</v>
      </c>
      <c r="FE59" s="7">
        <f t="shared" ca="1" si="114"/>
        <v>0.9152185238532563</v>
      </c>
      <c r="FF59" s="7">
        <f t="shared" ca="1" si="115"/>
        <v>-0.45368006231479474</v>
      </c>
      <c r="FG59" s="7">
        <f t="shared" ca="1" si="116"/>
        <v>0</v>
      </c>
      <c r="FH59" s="7">
        <f t="shared" ca="1" si="117"/>
        <v>0</v>
      </c>
      <c r="FI59" s="7">
        <f ca="1">IFERROR(IF(FI58+FH59&gt;FJ$4,FI58,FI58+FH59),"")</f>
        <v>60</v>
      </c>
      <c r="FJ59" s="7">
        <f t="shared" ca="1" si="278"/>
        <v>0</v>
      </c>
      <c r="FK59" s="7">
        <f t="shared" ca="1" si="118"/>
        <v>0.66754180926008655</v>
      </c>
      <c r="FL59" s="7">
        <f t="shared" ca="1" si="119"/>
        <v>-0.20600334772162499</v>
      </c>
      <c r="FM59" s="7">
        <f t="shared" ca="1" si="120"/>
        <v>0</v>
      </c>
      <c r="FN59" s="7">
        <f t="shared" ca="1" si="121"/>
        <v>0</v>
      </c>
      <c r="FO59" s="7">
        <f ca="1">IFERROR(IF(FO58+FN59&gt;FP$4,FO58,FO58+FN59),"")</f>
        <v>60</v>
      </c>
      <c r="FP59" s="7">
        <f t="shared" ca="1" si="279"/>
        <v>0</v>
      </c>
      <c r="FQ59" s="7">
        <f t="shared" ca="1" si="122"/>
        <v>0.6216628687722795</v>
      </c>
      <c r="FR59" s="7">
        <f t="shared" ca="1" si="123"/>
        <v>-0.16012440723381793</v>
      </c>
      <c r="FS59" s="7">
        <f t="shared" ca="1" si="124"/>
        <v>0</v>
      </c>
      <c r="FT59" s="7">
        <f t="shared" ca="1" si="125"/>
        <v>0</v>
      </c>
      <c r="FU59" s="7">
        <f ca="1">IFERROR(IF(FU58+FT59&gt;FV$4,FU58,FU58+FT59),"")</f>
        <v>60</v>
      </c>
      <c r="FV59" s="7">
        <f t="shared" ca="1" si="280"/>
        <v>0</v>
      </c>
      <c r="FW59" s="7">
        <f t="shared" ca="1" si="126"/>
        <v>0.63570135174366427</v>
      </c>
      <c r="FX59" s="7">
        <f t="shared" ca="1" si="127"/>
        <v>-0.1741628902052027</v>
      </c>
      <c r="FY59" s="7">
        <f t="shared" ca="1" si="128"/>
        <v>0</v>
      </c>
      <c r="FZ59" s="7">
        <f t="shared" ca="1" si="129"/>
        <v>0</v>
      </c>
      <c r="GA59" s="7">
        <f ca="1">IFERROR(IF(GA58+FZ59&gt;GB$4,GA58,GA58+FZ59),"")</f>
        <v>59</v>
      </c>
      <c r="GB59" s="7">
        <f t="shared" ca="1" si="281"/>
        <v>0</v>
      </c>
      <c r="GC59" s="7">
        <f t="shared" ca="1" si="130"/>
        <v>1.4662494789032476E-2</v>
      </c>
      <c r="GD59" s="7">
        <f t="shared" ca="1" si="131"/>
        <v>0.44687596674942909</v>
      </c>
      <c r="GE59" s="7">
        <f t="shared" ca="1" si="132"/>
        <v>1</v>
      </c>
      <c r="GF59" s="7" t="str">
        <f t="shared" ca="1" si="133"/>
        <v>5</v>
      </c>
      <c r="GG59" s="7">
        <f ca="1">IFERROR(IF(GG58+GF59&gt;GH$4,GG58,GG58+GF59),"")</f>
        <v>60</v>
      </c>
      <c r="GH59" s="7">
        <f t="shared" ca="1" si="282"/>
        <v>0</v>
      </c>
      <c r="GI59" s="7">
        <f t="shared" ca="1" si="134"/>
        <v>0.46805030851407203</v>
      </c>
      <c r="GJ59" s="7">
        <f t="shared" ca="1" si="135"/>
        <v>-6.5118469756104691E-3</v>
      </c>
      <c r="GK59" s="7">
        <f t="shared" ca="1" si="136"/>
        <v>0</v>
      </c>
      <c r="GL59" s="7">
        <f t="shared" ca="1" si="137"/>
        <v>0</v>
      </c>
      <c r="GM59" s="7">
        <f ca="1">IFERROR(IF(GM58+GL59&gt;GN$4,GM58,GM58+GL59),"")</f>
        <v>60</v>
      </c>
      <c r="GN59" s="7">
        <f t="shared" ca="1" si="283"/>
        <v>0</v>
      </c>
      <c r="GO59" s="7">
        <f t="shared" ca="1" si="138"/>
        <v>0.22640026516312595</v>
      </c>
      <c r="GP59" s="7">
        <f t="shared" ca="1" si="139"/>
        <v>0.23513819637533562</v>
      </c>
      <c r="GQ59" s="7">
        <f t="shared" ca="1" si="140"/>
        <v>1</v>
      </c>
      <c r="GR59" s="7" t="str">
        <f t="shared" ca="1" si="141"/>
        <v>5</v>
      </c>
      <c r="GS59" s="7">
        <f ca="1">IFERROR(IF(GS58+GR59&gt;GT$4,GS58,GS58+GR59),"")</f>
        <v>60</v>
      </c>
      <c r="GT59" s="7">
        <f t="shared" ca="1" si="284"/>
        <v>0</v>
      </c>
      <c r="GU59" s="7">
        <f t="shared" ca="1" si="142"/>
        <v>0.85188442796481234</v>
      </c>
      <c r="GV59" s="7">
        <f t="shared" ca="1" si="143"/>
        <v>-0.39034596642635078</v>
      </c>
      <c r="GW59" s="7">
        <f t="shared" ca="1" si="144"/>
        <v>0</v>
      </c>
      <c r="GX59" s="7">
        <f t="shared" ca="1" si="145"/>
        <v>0</v>
      </c>
      <c r="GY59" s="7">
        <f ca="1">IFERROR(IF(GY58+GX59&gt;GZ$4,GY58,GY58+GX59),"")</f>
        <v>60</v>
      </c>
      <c r="GZ59" s="7">
        <f t="shared" ca="1" si="285"/>
        <v>0</v>
      </c>
      <c r="HA59" s="7">
        <f t="shared" ca="1" si="146"/>
        <v>0.74332668453521156</v>
      </c>
      <c r="HB59" s="7">
        <f t="shared" ca="1" si="147"/>
        <v>-0.28178822299674999</v>
      </c>
      <c r="HC59" s="7">
        <f t="shared" ca="1" si="148"/>
        <v>0</v>
      </c>
      <c r="HD59" s="7">
        <f t="shared" ca="1" si="149"/>
        <v>0</v>
      </c>
      <c r="HE59" s="7">
        <f ca="1">IFERROR(IF(HE58+HD59&gt;HF$4,HE58,HE58+HD59),"")</f>
        <v>60</v>
      </c>
      <c r="HF59" s="7">
        <f t="shared" ca="1" si="286"/>
        <v>0</v>
      </c>
      <c r="HG59" s="7">
        <f t="shared" ca="1" si="150"/>
        <v>0.37150725190143585</v>
      </c>
      <c r="HH59" s="7">
        <f t="shared" ca="1" si="151"/>
        <v>9.0031209637025711E-2</v>
      </c>
      <c r="HI59" s="7">
        <f t="shared" ca="1" si="152"/>
        <v>1</v>
      </c>
      <c r="HJ59" s="7" t="str">
        <f t="shared" ca="1" si="153"/>
        <v>5</v>
      </c>
      <c r="HK59" s="7">
        <f ca="1">IFERROR(IF(HK58+HJ59&gt;HL$4,HK58,HK58+HJ59),"")</f>
        <v>60</v>
      </c>
      <c r="HL59" s="7">
        <f t="shared" ca="1" si="287"/>
        <v>0</v>
      </c>
      <c r="HM59" s="7">
        <f t="shared" ca="1" si="154"/>
        <v>0.14337074204592537</v>
      </c>
      <c r="HN59" s="7">
        <f t="shared" ca="1" si="155"/>
        <v>0.31816771949253619</v>
      </c>
      <c r="HO59" s="7">
        <f t="shared" ca="1" si="156"/>
        <v>1</v>
      </c>
      <c r="HP59" s="7" t="str">
        <f t="shared" ca="1" si="157"/>
        <v>5</v>
      </c>
      <c r="HQ59" s="7">
        <f ca="1">IFERROR(IF(HQ58+HP59&gt;HR$4,HQ58,HQ58+HP59),"")</f>
        <v>60</v>
      </c>
      <c r="HR59" s="7">
        <f t="shared" ca="1" si="288"/>
        <v>0</v>
      </c>
      <c r="HS59" s="7">
        <f t="shared" ca="1" si="158"/>
        <v>3.5458058203363674E-3</v>
      </c>
      <c r="HT59" s="7">
        <f t="shared" ca="1" si="159"/>
        <v>0.4579926557181252</v>
      </c>
      <c r="HU59" s="7">
        <f t="shared" ca="1" si="160"/>
        <v>1</v>
      </c>
      <c r="HV59" s="7" t="str">
        <f t="shared" ca="1" si="161"/>
        <v>5</v>
      </c>
      <c r="HW59" s="7">
        <f ca="1">IFERROR(IF(HW58+HV59&gt;HX$4,HW58,HW58+HV59),"")</f>
        <v>60</v>
      </c>
      <c r="HX59" s="7">
        <f t="shared" ca="1" si="289"/>
        <v>0</v>
      </c>
      <c r="HY59" s="7">
        <f t="shared" ca="1" si="162"/>
        <v>0.50392909760389382</v>
      </c>
      <c r="HZ59" s="7">
        <f t="shared" ca="1" si="163"/>
        <v>-4.2390636065432252E-2</v>
      </c>
      <c r="IA59" s="7">
        <f t="shared" ca="1" si="164"/>
        <v>0</v>
      </c>
      <c r="IB59" s="7">
        <f t="shared" ca="1" si="165"/>
        <v>0</v>
      </c>
      <c r="IC59" s="7">
        <f ca="1">IFERROR(IF(IC58+IB59&gt;ID$4,IC58,IC58+IB59),"")</f>
        <v>60</v>
      </c>
      <c r="ID59" s="7">
        <f t="shared" ca="1" si="290"/>
        <v>0</v>
      </c>
      <c r="IE59" s="7">
        <f t="shared" ca="1" si="166"/>
        <v>2.153694891671043E-2</v>
      </c>
      <c r="IF59" s="7">
        <f t="shared" ca="1" si="167"/>
        <v>0.44000151262175113</v>
      </c>
      <c r="IG59" s="7">
        <f t="shared" ca="1" si="168"/>
        <v>1</v>
      </c>
      <c r="IH59" s="7" t="str">
        <f t="shared" ca="1" si="169"/>
        <v>5</v>
      </c>
      <c r="II59" s="7">
        <f ca="1">IFERROR(IF(II58+IH59&gt;IJ$4,II58,II58+IH59),"")</f>
        <v>60</v>
      </c>
      <c r="IJ59" s="7">
        <f t="shared" ca="1" si="291"/>
        <v>0</v>
      </c>
      <c r="IK59" s="7">
        <f t="shared" ca="1" si="170"/>
        <v>8.3875537468837358E-2</v>
      </c>
      <c r="IL59" s="7">
        <f t="shared" ca="1" si="171"/>
        <v>0.37766292406962421</v>
      </c>
      <c r="IM59" s="7">
        <f t="shared" ca="1" si="172"/>
        <v>1</v>
      </c>
      <c r="IN59" s="7" t="str">
        <f t="shared" ca="1" si="173"/>
        <v>5</v>
      </c>
      <c r="IO59" s="7">
        <f ca="1">IFERROR(IF(IO58+IN59&gt;IP$4,IO58,IO58+IN59),"")</f>
        <v>60</v>
      </c>
      <c r="IP59" s="7">
        <f t="shared" ca="1" si="292"/>
        <v>0</v>
      </c>
      <c r="IQ59" s="7">
        <f t="shared" ca="1" si="174"/>
        <v>0.16507642191036898</v>
      </c>
      <c r="IR59" s="7">
        <f t="shared" ca="1" si="175"/>
        <v>0.29646203962809259</v>
      </c>
      <c r="IS59" s="7">
        <f t="shared" ca="1" si="176"/>
        <v>1</v>
      </c>
      <c r="IT59" s="7" t="str">
        <f t="shared" ca="1" si="177"/>
        <v>5</v>
      </c>
      <c r="IU59" s="7">
        <f ca="1">IFERROR(IF(IU58+IT59&gt;IV$4,IU58,IU58+IT59),"")</f>
        <v>60</v>
      </c>
      <c r="IV59" s="7">
        <f t="shared" ca="1" si="293"/>
        <v>0</v>
      </c>
      <c r="IW59" s="7">
        <f t="shared" ca="1" si="178"/>
        <v>0.29133679413019198</v>
      </c>
      <c r="IX59" s="7">
        <f t="shared" ca="1" si="179"/>
        <v>0.17020166740826959</v>
      </c>
      <c r="IY59" s="7">
        <f t="shared" ca="1" si="180"/>
        <v>1</v>
      </c>
      <c r="IZ59" s="7" t="str">
        <f t="shared" ca="1" si="181"/>
        <v>5</v>
      </c>
      <c r="JA59" s="7">
        <f ca="1">IFERROR(IF(JA58+IZ59&gt;JB$4,JA58,JA58+IZ59),"")</f>
        <v>60</v>
      </c>
      <c r="JB59" s="7">
        <f t="shared" ca="1" si="294"/>
        <v>0</v>
      </c>
      <c r="JC59" s="7">
        <f t="shared" ca="1" si="182"/>
        <v>0.14156032775349725</v>
      </c>
      <c r="JD59" s="7">
        <f t="shared" ca="1" si="183"/>
        <v>0.31997813378496431</v>
      </c>
      <c r="JE59" s="7">
        <f t="shared" ca="1" si="184"/>
        <v>1</v>
      </c>
      <c r="JF59" s="7" t="str">
        <f t="shared" ca="1" si="185"/>
        <v>5</v>
      </c>
      <c r="JG59" s="7">
        <f ca="1">IFERROR(IF(JG58+JF59&gt;JH$4,JG58,JG58+JF59),"")</f>
        <v>60</v>
      </c>
      <c r="JH59" s="7">
        <f t="shared" ca="1" si="295"/>
        <v>0</v>
      </c>
      <c r="JI59" s="7">
        <f t="shared" ca="1" si="186"/>
        <v>1.6781840767281619E-2</v>
      </c>
      <c r="JJ59" s="7">
        <f t="shared" ca="1" si="187"/>
        <v>0.44475662077117994</v>
      </c>
      <c r="JK59" s="7">
        <f t="shared" ca="1" si="188"/>
        <v>1</v>
      </c>
      <c r="JL59" s="7" t="str">
        <f t="shared" ca="1" si="189"/>
        <v>5</v>
      </c>
      <c r="JM59" s="7">
        <f ca="1">IFERROR(IF(JM58+JL59&gt;JN$4,JM58,JM58+JL59),"")</f>
        <v>60</v>
      </c>
      <c r="JN59" s="7">
        <f t="shared" ca="1" si="296"/>
        <v>0</v>
      </c>
      <c r="JO59" s="7">
        <f t="shared" ca="1" si="190"/>
        <v>0.3244161753159821</v>
      </c>
      <c r="JP59" s="7">
        <f t="shared" ca="1" si="191"/>
        <v>0.13712228622247946</v>
      </c>
      <c r="JQ59" s="7">
        <f t="shared" ca="1" si="192"/>
        <v>1</v>
      </c>
      <c r="JR59" s="7" t="str">
        <f t="shared" ca="1" si="193"/>
        <v>5</v>
      </c>
      <c r="JS59" s="7">
        <f ca="1">IFERROR(IF(JS58+JR59&gt;JT$4,JS58,JS58+JR59),"")</f>
        <v>60</v>
      </c>
      <c r="JT59" s="7">
        <f t="shared" ca="1" si="297"/>
        <v>0</v>
      </c>
      <c r="JU59" s="7">
        <f t="shared" ca="1" si="194"/>
        <v>7.3704087457126755E-2</v>
      </c>
      <c r="JV59" s="7">
        <f t="shared" ca="1" si="195"/>
        <v>0.38783437408133481</v>
      </c>
      <c r="JW59" s="7">
        <f t="shared" ca="1" si="196"/>
        <v>1</v>
      </c>
      <c r="JX59" s="7" t="str">
        <f t="shared" ca="1" si="197"/>
        <v>5</v>
      </c>
      <c r="JY59" s="7">
        <f ca="1">IFERROR(IF(JY58+JX59&gt;JZ$4,JY58,JY58+JX59),"")</f>
        <v>60</v>
      </c>
      <c r="JZ59" s="7">
        <f t="shared" ca="1" si="298"/>
        <v>0</v>
      </c>
      <c r="KA59" s="7">
        <f t="shared" ca="1" si="198"/>
        <v>6.7370588890532379E-2</v>
      </c>
      <c r="KB59" s="7">
        <f t="shared" ca="1" si="199"/>
        <v>0.39416787264792918</v>
      </c>
      <c r="KC59" s="7">
        <f t="shared" ca="1" si="200"/>
        <v>1</v>
      </c>
      <c r="KD59" s="7" t="str">
        <f t="shared" ca="1" si="201"/>
        <v>5</v>
      </c>
      <c r="KE59" s="7">
        <f ca="1">IFERROR(IF(KE58+KD59&gt;KF$4,KE58,KE58+KD59),"")</f>
        <v>60</v>
      </c>
      <c r="KF59" s="7">
        <f t="shared" ca="1" si="299"/>
        <v>0</v>
      </c>
      <c r="KG59" s="7">
        <f t="shared" ca="1" si="202"/>
        <v>0.69736857297233756</v>
      </c>
      <c r="KH59" s="7">
        <f t="shared" ca="1" si="203"/>
        <v>-0.235830111433876</v>
      </c>
      <c r="KI59" s="7">
        <f t="shared" ca="1" si="204"/>
        <v>0</v>
      </c>
      <c r="KJ59" s="7">
        <f t="shared" ca="1" si="205"/>
        <v>0</v>
      </c>
      <c r="KK59" s="7">
        <f ca="1">IFERROR(IF(KK58+KJ59&gt;KL$4,KK58,KK58+KJ59),"")</f>
        <v>60</v>
      </c>
      <c r="KL59" s="7">
        <f t="shared" ca="1" si="300"/>
        <v>0</v>
      </c>
      <c r="KM59" s="7">
        <f t="shared" ca="1" si="206"/>
        <v>0.25541003830771325</v>
      </c>
      <c r="KN59" s="7">
        <f t="shared" ca="1" si="207"/>
        <v>0.20612842323074831</v>
      </c>
      <c r="KO59" s="7">
        <f t="shared" ca="1" si="208"/>
        <v>1</v>
      </c>
      <c r="KP59" s="7" t="str">
        <f t="shared" ca="1" si="209"/>
        <v>5</v>
      </c>
      <c r="KQ59" s="7">
        <f ca="1">IFERROR(IF(KQ58+KP59&gt;KR$4,KQ58,KQ58+KP59),"")</f>
        <v>60</v>
      </c>
      <c r="KR59" s="7">
        <f t="shared" ca="1" si="301"/>
        <v>0</v>
      </c>
      <c r="KS59" s="7">
        <f t="shared" ca="1" si="210"/>
        <v>0.38388301470527642</v>
      </c>
      <c r="KT59" s="7">
        <f t="shared" ca="1" si="211"/>
        <v>7.7655446833185149E-2</v>
      </c>
      <c r="KU59" s="7">
        <f t="shared" ca="1" si="212"/>
        <v>1</v>
      </c>
      <c r="KV59" s="7" t="str">
        <f t="shared" ca="1" si="213"/>
        <v>5</v>
      </c>
      <c r="KW59" s="7">
        <f ca="1">IFERROR(IF(KW58+KV59&gt;KX$4,KW58,KW58+KV59),"")</f>
        <v>59</v>
      </c>
      <c r="KX59" s="7">
        <f t="shared" ca="1" si="302"/>
        <v>0</v>
      </c>
      <c r="KY59" s="7">
        <f t="shared" ca="1" si="214"/>
        <v>0.56009055956034615</v>
      </c>
      <c r="KZ59" s="7">
        <f t="shared" ca="1" si="215"/>
        <v>-9.8552098021884582E-2</v>
      </c>
      <c r="LA59" s="7">
        <f t="shared" ca="1" si="216"/>
        <v>0</v>
      </c>
      <c r="LB59" s="7">
        <f t="shared" ca="1" si="217"/>
        <v>0</v>
      </c>
      <c r="LC59" s="7">
        <f ca="1">IFERROR(IF(LC58+LB59&gt;LD$4,LC58,LC58+LB59),"")</f>
        <v>60</v>
      </c>
      <c r="LD59" s="7">
        <f t="shared" ca="1" si="303"/>
        <v>0</v>
      </c>
      <c r="LE59" s="7">
        <f t="shared" ca="1" si="218"/>
        <v>0.86070961514414712</v>
      </c>
      <c r="LF59" s="7">
        <f t="shared" ca="1" si="219"/>
        <v>-0.39917115360568556</v>
      </c>
      <c r="LG59" s="7">
        <f t="shared" ca="1" si="220"/>
        <v>0</v>
      </c>
      <c r="LH59" s="7">
        <f t="shared" ca="1" si="221"/>
        <v>0</v>
      </c>
      <c r="LI59" s="7">
        <f ca="1">IFERROR(IF(LI58+LH59&gt;LJ$4,LI58,LI58+LH59),"")</f>
        <v>60</v>
      </c>
      <c r="LJ59" s="7">
        <f t="shared" ca="1" si="304"/>
        <v>0</v>
      </c>
      <c r="LK59" s="7">
        <f t="shared" ca="1" si="222"/>
        <v>0.37792680477208229</v>
      </c>
      <c r="LL59" s="7">
        <f t="shared" ca="1" si="223"/>
        <v>8.3611656766379272E-2</v>
      </c>
      <c r="LM59" s="7">
        <f t="shared" ca="1" si="224"/>
        <v>1</v>
      </c>
      <c r="LN59" s="7" t="str">
        <f t="shared" ca="1" si="225"/>
        <v>5</v>
      </c>
      <c r="LO59" s="7">
        <f ca="1">IFERROR(IF(LO58+LN59&gt;LP$4,LO58,LO58+LN59),"")</f>
        <v>60</v>
      </c>
      <c r="LP59" s="7">
        <f t="shared" ca="1" si="305"/>
        <v>0</v>
      </c>
      <c r="LQ59" s="7">
        <f t="shared" ca="1" si="226"/>
        <v>0.17463094353206277</v>
      </c>
      <c r="LR59" s="7">
        <f t="shared" ca="1" si="227"/>
        <v>0.2869075180063988</v>
      </c>
      <c r="LS59" s="7">
        <f t="shared" ca="1" si="228"/>
        <v>1</v>
      </c>
      <c r="LT59" s="7" t="str">
        <f t="shared" ca="1" si="229"/>
        <v>5</v>
      </c>
      <c r="LU59" s="7">
        <f ca="1">IFERROR(IF(LU58+LT59&gt;LV$4,LU58,LU58+LT59),"")</f>
        <v>60</v>
      </c>
      <c r="LV59" s="7">
        <f t="shared" ca="1" si="306"/>
        <v>0</v>
      </c>
      <c r="LW59" s="7">
        <f t="shared" ca="1" si="230"/>
        <v>0.415073908387528</v>
      </c>
      <c r="LX59" s="7">
        <f t="shared" ca="1" si="231"/>
        <v>4.6464553150933563E-2</v>
      </c>
      <c r="LY59" s="7">
        <f t="shared" ca="1" si="232"/>
        <v>1</v>
      </c>
      <c r="LZ59" s="7" t="str">
        <f t="shared" ca="1" si="233"/>
        <v>5</v>
      </c>
      <c r="MA59" s="7">
        <f ca="1">IFERROR(IF(MA58+LZ59&gt;MB$4,MA58,MA58+LZ59),"")</f>
        <v>60</v>
      </c>
      <c r="MB59" s="7">
        <f t="shared" ca="1" si="307"/>
        <v>0</v>
      </c>
      <c r="MC59" s="7">
        <f t="shared" ca="1" si="234"/>
        <v>0.9851349098448352</v>
      </c>
      <c r="MD59" s="7">
        <f t="shared" ca="1" si="235"/>
        <v>-0.52359644830637364</v>
      </c>
      <c r="ME59" s="7">
        <f t="shared" ca="1" si="236"/>
        <v>0</v>
      </c>
      <c r="MF59" s="7">
        <f t="shared" ca="1" si="237"/>
        <v>0</v>
      </c>
      <c r="MG59" s="7">
        <f ca="1">IFERROR(IF(MG58+MF59&gt;MH$4,MG58,MG58+MF59),"")</f>
        <v>60</v>
      </c>
      <c r="MH59" s="7">
        <f t="shared" ca="1" si="308"/>
        <v>0</v>
      </c>
      <c r="MI59" s="7">
        <f t="shared" ca="1" si="238"/>
        <v>0.88134685798596657</v>
      </c>
      <c r="MJ59" s="7">
        <f t="shared" ca="1" si="239"/>
        <v>-0.41980839644750501</v>
      </c>
      <c r="MK59" s="7">
        <f t="shared" ca="1" si="240"/>
        <v>0</v>
      </c>
      <c r="ML59" s="7">
        <f t="shared" ca="1" si="241"/>
        <v>0</v>
      </c>
      <c r="MM59" s="7">
        <f ca="1">IFERROR(IF(MM58+ML59&gt;MN$4,MM58,MM58+ML59),"")</f>
        <v>60</v>
      </c>
      <c r="MN59" s="7">
        <f t="shared" ca="1" si="309"/>
        <v>0</v>
      </c>
      <c r="MO59" s="7">
        <f t="shared" ca="1" si="242"/>
        <v>4.7286329362946411E-2</v>
      </c>
      <c r="MP59" s="7">
        <f t="shared" ca="1" si="243"/>
        <v>0.41425213217551515</v>
      </c>
      <c r="MQ59" s="7">
        <f t="shared" ca="1" si="244"/>
        <v>1</v>
      </c>
      <c r="MR59" s="7" t="str">
        <f t="shared" ca="1" si="245"/>
        <v>5</v>
      </c>
      <c r="MS59" s="7">
        <f ca="1">IFERROR(IF(MS58+MR59&gt;MT$4,MS58,MS58+MR59),"")</f>
        <v>59</v>
      </c>
      <c r="MT59" s="7">
        <f t="shared" ca="1" si="310"/>
        <v>0</v>
      </c>
      <c r="MU59" s="7">
        <f t="shared" ca="1" si="246"/>
        <v>9.5907427824785119E-2</v>
      </c>
      <c r="MV59" s="7">
        <f t="shared" ca="1" si="247"/>
        <v>0.36563103371367645</v>
      </c>
      <c r="MW59" s="7">
        <f t="shared" ca="1" si="248"/>
        <v>1</v>
      </c>
      <c r="MX59" s="7" t="str">
        <f t="shared" ca="1" si="249"/>
        <v>5</v>
      </c>
      <c r="MY59" s="7">
        <f ca="1">IFERROR(IF(MY58+MX59&gt;MZ$4,MY58,MY58+MX59),"")</f>
        <v>60</v>
      </c>
      <c r="MZ59" s="7">
        <f t="shared" ca="1" si="311"/>
        <v>0</v>
      </c>
      <c r="NA59" s="7">
        <f t="shared" ca="1" si="250"/>
        <v>0.68402730889655949</v>
      </c>
      <c r="NB59" s="7">
        <f t="shared" ca="1" si="251"/>
        <v>-0.22248884735809793</v>
      </c>
      <c r="NC59" s="7">
        <f t="shared" ca="1" si="252"/>
        <v>0</v>
      </c>
      <c r="ND59" s="7">
        <f t="shared" ca="1" si="253"/>
        <v>0</v>
      </c>
      <c r="NE59" s="7">
        <f ca="1">IFERROR(IF(NE58+ND59&gt;NF$4,NE58,NE58+ND59),"")</f>
        <v>60</v>
      </c>
      <c r="NF59" s="7">
        <f t="shared" ca="1" si="312"/>
        <v>0</v>
      </c>
      <c r="NG59" s="7">
        <f t="shared" ca="1" si="254"/>
        <v>0.1103668500503503</v>
      </c>
      <c r="NH59" s="7">
        <f t="shared" ca="1" si="255"/>
        <v>0.35117161148811127</v>
      </c>
      <c r="NI59" s="7">
        <f t="shared" ca="1" si="256"/>
        <v>1</v>
      </c>
      <c r="NJ59" s="7" t="str">
        <f t="shared" ca="1" si="257"/>
        <v>5</v>
      </c>
      <c r="NK59" s="7">
        <f ca="1">IFERROR(IF(NK58+NJ59&gt;NL$4,NK58,NK58+NJ59),"")</f>
        <v>60</v>
      </c>
      <c r="NL59" s="7">
        <f t="shared" ca="1" si="313"/>
        <v>0</v>
      </c>
      <c r="NM59" s="7">
        <f t="shared" ca="1" si="258"/>
        <v>0.39952939077318561</v>
      </c>
      <c r="NN59" s="7">
        <f t="shared" ca="1" si="259"/>
        <v>6.2009070765275953E-2</v>
      </c>
      <c r="NO59" s="7">
        <f t="shared" ca="1" si="260"/>
        <v>1</v>
      </c>
      <c r="NP59" s="7" t="str">
        <f t="shared" ca="1" si="261"/>
        <v>5</v>
      </c>
      <c r="NQ59" s="7">
        <f ca="1">IFERROR(IF(NQ58+NP59&gt;NR$4,NQ58,NQ58+NP59),"")</f>
        <v>59</v>
      </c>
      <c r="NR59" s="7">
        <f t="shared" ca="1" si="314"/>
        <v>0</v>
      </c>
      <c r="NT59">
        <v>57</v>
      </c>
      <c r="NU59" s="7" t="s">
        <v>19</v>
      </c>
      <c r="NV59" s="7" t="str">
        <f t="shared" ca="1" si="16"/>
        <v/>
      </c>
      <c r="NW59" s="7" t="str">
        <f t="shared" ca="1" si="8"/>
        <v/>
      </c>
      <c r="NX59" t="str">
        <f ca="1">IFERROR(VLOOKUP(NT59,$K$3:$AK$568,8,FALSE),"")</f>
        <v/>
      </c>
      <c r="NY59" t="str">
        <f ca="1">IFERROR(VLOOKUP(NT59,$K$3:$AK$568,9,FALSE),"")</f>
        <v/>
      </c>
      <c r="NZ59" s="7" t="str">
        <f ca="1">IFERROR(VLOOKUP(NT59,$K$3:$AK$568,27,FALSE),"")</f>
        <v/>
      </c>
      <c r="OB59">
        <v>57</v>
      </c>
      <c r="OC59" s="7" t="s">
        <v>19</v>
      </c>
      <c r="OD59" t="e">
        <f t="shared" ca="1" si="17"/>
        <v>#N/A</v>
      </c>
      <c r="OE59" s="7" t="str">
        <f t="shared" ca="1" si="18"/>
        <v/>
      </c>
      <c r="OF59" s="7" t="str">
        <f t="shared" ca="1" si="19"/>
        <v/>
      </c>
      <c r="OG59" t="str">
        <f t="shared" ca="1" si="20"/>
        <v/>
      </c>
      <c r="OI59">
        <v>57</v>
      </c>
      <c r="OJ59" s="7" t="s">
        <v>19</v>
      </c>
      <c r="OK59" s="7" t="str">
        <f t="shared" ca="1" si="21"/>
        <v/>
      </c>
      <c r="OL59" s="7" t="str">
        <f t="shared" ca="1" si="22"/>
        <v/>
      </c>
      <c r="OM59" t="str">
        <f ca="1">IFERROR(VLOOKUP(OI59,$L$3:$AK$568,7,FALSE),"")</f>
        <v/>
      </c>
      <c r="ON59" t="str">
        <f ca="1">IFERROR(VLOOKUP(OI59,$L$3:$AK$568,8,FALSE),"")</f>
        <v/>
      </c>
      <c r="OO59" s="7" t="str">
        <f ca="1">IFERROR(VLOOKUP(OI59,$L$3:$AK$568,26,FALSE),"")</f>
        <v/>
      </c>
      <c r="OQ59">
        <v>57</v>
      </c>
      <c r="OR59" s="7" t="s">
        <v>19</v>
      </c>
      <c r="OS59" t="e">
        <f t="shared" ca="1" si="23"/>
        <v>#N/A</v>
      </c>
      <c r="OT59" s="7" t="str">
        <f t="shared" ca="1" si="24"/>
        <v/>
      </c>
      <c r="OU59" s="7" t="str">
        <f t="shared" ca="1" si="25"/>
        <v/>
      </c>
      <c r="OV59" t="str">
        <f t="shared" ca="1" si="26"/>
        <v/>
      </c>
      <c r="OX59">
        <v>57</v>
      </c>
      <c r="OY59" s="7" t="s">
        <v>19</v>
      </c>
      <c r="OZ59" s="7" t="str">
        <f t="shared" ca="1" si="27"/>
        <v/>
      </c>
      <c r="PA59" s="7" t="str">
        <f t="shared" ca="1" si="28"/>
        <v/>
      </c>
      <c r="PB59" t="str">
        <f ca="1">IFERROR(VLOOKUP(OX59,$M$3:$AK$568,6,FALSE),"")</f>
        <v/>
      </c>
      <c r="PC59" t="str">
        <f ca="1">IFERROR(VLOOKUP(OX59,$M$3:$AK$568,7,FALSE),"")</f>
        <v/>
      </c>
      <c r="PD59" s="7" t="str">
        <f ca="1">IFERROR(VLOOKUP(OX59,$M$3:$AK$568,25,FALSE),"")</f>
        <v/>
      </c>
      <c r="PF59">
        <v>57</v>
      </c>
      <c r="PG59" s="7" t="s">
        <v>19</v>
      </c>
      <c r="PH59" t="e">
        <f t="shared" ca="1" si="29"/>
        <v>#N/A</v>
      </c>
      <c r="PI59" s="7" t="str">
        <f t="shared" ca="1" si="30"/>
        <v/>
      </c>
      <c r="PJ59" s="7" t="str">
        <f t="shared" ca="1" si="31"/>
        <v/>
      </c>
      <c r="PK59" t="str">
        <f t="shared" ca="1" si="32"/>
        <v/>
      </c>
      <c r="PM59">
        <v>57</v>
      </c>
      <c r="PN59" s="7" t="s">
        <v>19</v>
      </c>
      <c r="PO59" s="202" t="str">
        <f t="shared" ca="1" si="33"/>
        <v/>
      </c>
      <c r="PP59" s="7" t="str">
        <f t="shared" ca="1" si="34"/>
        <v/>
      </c>
      <c r="PQ59" t="str">
        <f ca="1">IFERROR(VLOOKUP(PM59,$G$325:$R$409,12,FALSE),"")</f>
        <v/>
      </c>
      <c r="PR59" t="e">
        <f ca="1">VLOOKUP(PM59,$G$324:$Q$409,11,FALSE)</f>
        <v>#N/A</v>
      </c>
      <c r="PS59" s="7" t="str">
        <f ca="1">VLOOKUP(PQ59,$R$325:$Y$409,8,FALSE)</f>
        <v>- -</v>
      </c>
      <c r="PT59" s="7">
        <f ca="1">ReSt</f>
        <v>-4</v>
      </c>
      <c r="PU59" s="7" t="e">
        <f t="shared" ca="1" si="35"/>
        <v>#N/A</v>
      </c>
      <c r="PV59" s="7" t="e">
        <f t="shared" ca="1" si="36"/>
        <v>#N/A</v>
      </c>
      <c r="PW59" s="7" t="str">
        <f ca="1">VLOOKUP(PQ59,$R$325:$AK$409,8,FALSE)</f>
        <v>- -</v>
      </c>
      <c r="PX59" s="7"/>
      <c r="PY59">
        <v>57</v>
      </c>
      <c r="PZ59" s="7" t="s">
        <v>19</v>
      </c>
      <c r="QA59" t="str">
        <f t="shared" ca="1" si="37"/>
        <v/>
      </c>
      <c r="QB59" s="7" t="str">
        <f t="shared" ca="1" si="38"/>
        <v/>
      </c>
      <c r="QC59" s="7" t="str">
        <f t="shared" ca="1" si="39"/>
        <v/>
      </c>
      <c r="QD59" t="str">
        <f t="shared" ca="1" si="40"/>
        <v/>
      </c>
      <c r="QF59">
        <v>57</v>
      </c>
      <c r="QG59" s="7" t="s">
        <v>19</v>
      </c>
      <c r="QH59" s="7" t="str">
        <f t="shared" ca="1" si="41"/>
        <v/>
      </c>
      <c r="QI59" s="7" t="e">
        <f t="shared" ca="1" si="42"/>
        <v>#VALUE!</v>
      </c>
      <c r="QJ59" t="e">
        <f t="shared" ca="1" si="43"/>
        <v>#N/A</v>
      </c>
      <c r="QK59" s="7" t="e">
        <f t="shared" ca="1" si="44"/>
        <v>#N/A</v>
      </c>
      <c r="QM59">
        <v>57</v>
      </c>
      <c r="QN59" s="7" t="s">
        <v>19</v>
      </c>
      <c r="QO59" t="str">
        <f t="shared" ca="1" si="45"/>
        <v/>
      </c>
      <c r="QP59" s="7" t="str">
        <f t="shared" ca="1" si="46"/>
        <v/>
      </c>
      <c r="QQ59" t="str">
        <f t="shared" ca="1" si="47"/>
        <v/>
      </c>
    </row>
    <row r="60" spans="1:459" x14ac:dyDescent="0.25">
      <c r="A60" s="240" t="str">
        <f>IF('Character Sheet'!$B$4="Creature","N","Y")</f>
        <v>Y</v>
      </c>
      <c r="C60" s="75"/>
      <c r="D60" s="70">
        <f t="shared" ca="1" si="322"/>
        <v>11</v>
      </c>
      <c r="F60" s="75"/>
      <c r="G60" s="76"/>
      <c r="I60" s="75" t="s">
        <v>1812</v>
      </c>
      <c r="J60" s="85"/>
      <c r="K60" s="85">
        <f t="shared" ca="1" si="9"/>
        <v>4</v>
      </c>
      <c r="L60" s="85">
        <f t="shared" ca="1" si="316"/>
        <v>0</v>
      </c>
      <c r="M60" s="70">
        <f t="shared" ca="1" si="321"/>
        <v>4</v>
      </c>
      <c r="O60" s="222">
        <f t="shared" ca="1" si="12"/>
        <v>63</v>
      </c>
      <c r="Q60" s="7" t="s">
        <v>1257</v>
      </c>
      <c r="R60" s="9" t="s">
        <v>1361</v>
      </c>
      <c r="S60" s="9" t="str">
        <f>R60</f>
        <v>Shield</v>
      </c>
      <c r="T60" s="61" t="str">
        <f>SUBSTITUTE(IFERROR(IFERROR(VLOOKUP(R60,'[1]Skill Statistics'!$A$3:$C$513,2,FALSE),VLOOKUP(Q60,'[1]Skill Statistics'!$A$3:$C$513,2,FALSE)),T59),"R*","ReSt")</f>
        <v>Ag/St</v>
      </c>
      <c r="U60" s="61" t="str">
        <f>IFERROR(IFERROR(VLOOKUP(R60,'[1]Skill Statistics'!$A$3:$C$513,3,FALSE),VLOOKUP(Q60,'[1]Skill Statistics'!$A$3:$C$513,3,FALSE)),U59)</f>
        <v>St</v>
      </c>
      <c r="V60" s="61" t="str">
        <f ca="1">IF(ISNUMBER(SEARCH("Category",R60)),"- -",IFERROR(IFERROR(VLOOKUP(Q60,[1]Professions!$A$4:$AM$288,MATCH(Profession,[1]Professions!$A$1:$AM$1,0),FALSE),VLOOKUP(Q60,Calculations!$B$91:$I$95,8,FALSE)),"- -"))</f>
        <v>6 / 8</v>
      </c>
      <c r="W60" s="60">
        <f t="shared" ca="1" si="13"/>
        <v>0</v>
      </c>
      <c r="X60" s="7">
        <f ca="1">IFERROR(VLOOKUP(R60,$BS$6:$NR$519,MATCH(ActualLevel,$BS$3:$NR$3,0),FALSE),"- -")</f>
        <v>0</v>
      </c>
      <c r="Y60" s="7">
        <f t="shared" ca="1" si="320"/>
        <v>0</v>
      </c>
      <c r="Z60" s="7">
        <f ca="1">IFERROR(VLOOKUP(Y60,Charts!$BQ$2:$BR$52,2,FALSE),"- -")</f>
        <v>-25</v>
      </c>
      <c r="AA60" s="7">
        <f t="shared" ca="1" si="51"/>
        <v>11</v>
      </c>
      <c r="AB60" s="7">
        <f t="shared" ca="1" si="317"/>
        <v>0</v>
      </c>
      <c r="AC60" s="7"/>
      <c r="AD60" s="7"/>
      <c r="AE60" s="7"/>
      <c r="AF60" s="7"/>
      <c r="AG60" s="7"/>
      <c r="AH60" s="43"/>
      <c r="AI60" s="7"/>
      <c r="AJ60" s="7"/>
      <c r="AK60" s="7">
        <f t="shared" ca="1" si="52"/>
        <v>-14</v>
      </c>
      <c r="AL60" s="7"/>
      <c r="AM60" s="69">
        <f>IFERROR(VLOOKUP(R60,'[1]Skill Statistics'!$A$3:$AN$513,MATCH(Profession,'[1]Skill Statistics'!$A$2:$AN$2,0),FALSE),0)</f>
        <v>0.2</v>
      </c>
      <c r="AN60" s="85">
        <f>IFERROR(VLOOKUP(Q60,'[1]Skill Statistics'!$A$3:$BK$513,MATCH(Archetype,'[1]Skill Statistics'!$A$2:$BK$2,0),FALSE),0)</f>
        <v>0</v>
      </c>
      <c r="AO60" s="85">
        <f>IFERROR(VLOOKUP(Q60,'[1]Skill Statistics'!$A$3:$BB$513,MATCH(Race,'[1]Skill Statistics'!$A$2:$BB$2,0),FALSE),0)</f>
        <v>0</v>
      </c>
      <c r="AP60" s="85">
        <f t="shared" ca="1" si="14"/>
        <v>1.1000000000000001</v>
      </c>
      <c r="AQ60" s="70"/>
      <c r="AS60" s="69">
        <f>IFERROR(VLOOKUP(Q60,'[1]Professional Skills'!$A$4:$AM$288,MATCH(Profession,'[1]Professional Skills'!$A$3:$AM$3,0),FALSE),"- -")</f>
        <v>0</v>
      </c>
      <c r="AU60" s="7">
        <f t="shared" si="319"/>
        <v>0</v>
      </c>
      <c r="AV60" s="7">
        <f t="shared" ca="1" si="318"/>
        <v>0</v>
      </c>
      <c r="AW60" t="str">
        <f t="shared" si="55"/>
        <v/>
      </c>
      <c r="AX60" t="str">
        <f>IFERROR(_xlfn.RANK.EQ(AW60,$AW$5:$AW$568),"")</f>
        <v/>
      </c>
      <c r="AY60">
        <f t="shared" si="3"/>
        <v>0</v>
      </c>
      <c r="AZ60" s="70" t="str">
        <f t="shared" si="53"/>
        <v/>
      </c>
      <c r="BB60" s="69" t="str">
        <f>IFERROR(IF(Q60="Language",VLOOKUP(R60,[1]Cultures!$B$4:$N$218,MATCH(Culture,[1]Cultures!$B$3:$N$3,0),FALSE),VLOOKUP(Q60,[1]Cultures!$B$4:$O$212,MATCH(Culture,[1]Cultures!$B$3:$O$3,0),FALSE)),"- -")</f>
        <v>- -</v>
      </c>
      <c r="BD60">
        <f t="shared" ca="1" si="315"/>
        <v>0</v>
      </c>
      <c r="BE60" t="str">
        <f t="shared" si="262"/>
        <v/>
      </c>
      <c r="BI60" s="7" t="str">
        <f t="shared" si="54"/>
        <v>- -</v>
      </c>
      <c r="BJ60" s="7"/>
      <c r="BK60" s="7"/>
      <c r="BL60" s="70">
        <f t="shared" ca="1" si="6"/>
        <v>0</v>
      </c>
      <c r="BN60" s="69">
        <f ca="1">IFERROR(VLOOKUP(V60,Charts!$BT$2:$BV$14,3,FALSE),"- -")</f>
        <v>0.38461538461538464</v>
      </c>
      <c r="BO60" s="85">
        <f t="shared" ca="1" si="15"/>
        <v>2.3973279095821556</v>
      </c>
      <c r="BP60" s="70">
        <f t="shared" ca="1" si="263"/>
        <v>63</v>
      </c>
      <c r="BR60" s="7">
        <v>55</v>
      </c>
      <c r="BS60" s="9" t="str">
        <f ca="1">VLOOKUP(BR60,$O$3:$R$568,4,FALSE)</f>
        <v>Stone Craft</v>
      </c>
      <c r="BT60" s="7" t="str">
        <f ca="1">VLOOKUP(BS60,$R$3:$V$568,5,FALSE)</f>
        <v>2 / 4</v>
      </c>
      <c r="BU60" s="7">
        <f ca="1">VLOOKUP(BT60,Charts!$BT$2:$BV$14,3,FALSE)</f>
        <v>0.76923076923076927</v>
      </c>
      <c r="BV60" s="7" t="str">
        <f t="shared" ca="1" si="56"/>
        <v>2</v>
      </c>
      <c r="BW60" s="7" t="str">
        <f t="shared" ca="1" si="57"/>
        <v>4</v>
      </c>
      <c r="BY60" s="7">
        <f t="shared" ca="1" si="58"/>
        <v>0.16911379539865257</v>
      </c>
      <c r="BZ60" s="7">
        <f t="shared" ca="1" si="59"/>
        <v>0.60011697383211671</v>
      </c>
      <c r="CA60" s="7">
        <f t="shared" ca="1" si="60"/>
        <v>1</v>
      </c>
      <c r="CB60" s="7" t="str">
        <f t="shared" ca="1" si="61"/>
        <v>2</v>
      </c>
      <c r="CC60" s="7">
        <f ca="1">IFERROR(IF(CC59+CB60&gt;CD$4,CC59,CC59+CB60),"")</f>
        <v>38</v>
      </c>
      <c r="CD60" s="7">
        <f t="shared" ca="1" si="264"/>
        <v>0</v>
      </c>
      <c r="CE60" s="7">
        <f t="shared" ca="1" si="62"/>
        <v>0.99345044614540678</v>
      </c>
      <c r="CF60" s="7">
        <f t="shared" ca="1" si="63"/>
        <v>-0.22421967691463751</v>
      </c>
      <c r="CG60" s="7">
        <f t="shared" ca="1" si="64"/>
        <v>0</v>
      </c>
      <c r="CH60" s="7">
        <f t="shared" ca="1" si="65"/>
        <v>0</v>
      </c>
      <c r="CI60" s="7">
        <f ca="1">IFERROR(IF(CI59+CH60&gt;CJ$4,CI59,CI59+CH60),"")</f>
        <v>60</v>
      </c>
      <c r="CJ60" s="7">
        <f t="shared" ca="1" si="265"/>
        <v>0</v>
      </c>
      <c r="CK60" s="7">
        <f t="shared" ca="1" si="66"/>
        <v>0.95562609492721062</v>
      </c>
      <c r="CL60" s="7">
        <f t="shared" ca="1" si="67"/>
        <v>-0.18639532569644135</v>
      </c>
      <c r="CM60" s="7">
        <f t="shared" ca="1" si="68"/>
        <v>0</v>
      </c>
      <c r="CN60" s="7">
        <f t="shared" ca="1" si="69"/>
        <v>0</v>
      </c>
      <c r="CO60" s="7">
        <f ca="1">IFERROR(IF(CO59+CN60&gt;CP$4,CO59,CO59+CN60),"")</f>
        <v>60</v>
      </c>
      <c r="CP60" s="7">
        <f t="shared" ca="1" si="266"/>
        <v>0</v>
      </c>
      <c r="CQ60" s="7">
        <f t="shared" ca="1" si="70"/>
        <v>7.3627813984507684E-2</v>
      </c>
      <c r="CR60" s="7">
        <f t="shared" ca="1" si="71"/>
        <v>0.69560295524626159</v>
      </c>
      <c r="CS60" s="7">
        <f t="shared" ca="1" si="72"/>
        <v>1</v>
      </c>
      <c r="CT60" s="7" t="str">
        <f t="shared" ca="1" si="73"/>
        <v>2</v>
      </c>
      <c r="CU60" s="7">
        <f ca="1">IFERROR(IF(CU59+CT60&gt;CV$4,CU59,CU59+CT60),"")</f>
        <v>60</v>
      </c>
      <c r="CV60" s="7">
        <f t="shared" ca="1" si="267"/>
        <v>0</v>
      </c>
      <c r="CW60" s="7">
        <f t="shared" ca="1" si="74"/>
        <v>0.21066725948637621</v>
      </c>
      <c r="CX60" s="7">
        <f t="shared" ca="1" si="75"/>
        <v>0.55856350974439306</v>
      </c>
      <c r="CY60" s="7">
        <f t="shared" ca="1" si="76"/>
        <v>1</v>
      </c>
      <c r="CZ60" s="7" t="str">
        <f t="shared" ca="1" si="77"/>
        <v>2</v>
      </c>
      <c r="DA60" s="7">
        <f ca="1">IFERROR(IF(DA59+CZ60&gt;DB$4,DA59,DA59+CZ60),"")</f>
        <v>60</v>
      </c>
      <c r="DB60" s="7">
        <f t="shared" ca="1" si="268"/>
        <v>0</v>
      </c>
      <c r="DC60" s="7">
        <f t="shared" ca="1" si="78"/>
        <v>0.53495323979724974</v>
      </c>
      <c r="DD60" s="7">
        <f t="shared" ca="1" si="79"/>
        <v>0.23427752943351954</v>
      </c>
      <c r="DE60" s="7">
        <f t="shared" ca="1" si="80"/>
        <v>1</v>
      </c>
      <c r="DF60" s="7" t="str">
        <f t="shared" ca="1" si="81"/>
        <v>2</v>
      </c>
      <c r="DG60" s="7">
        <f ca="1">IFERROR(IF(DG59+DF60&gt;DH$4,DG59,DG59+DF60),"")</f>
        <v>60</v>
      </c>
      <c r="DH60" s="7">
        <f t="shared" ca="1" si="269"/>
        <v>0</v>
      </c>
      <c r="DI60" s="7">
        <f t="shared" ca="1" si="82"/>
        <v>0.7836451336358623</v>
      </c>
      <c r="DJ60" s="7">
        <f t="shared" ca="1" si="83"/>
        <v>-1.4414364405093028E-2</v>
      </c>
      <c r="DK60" s="7">
        <f t="shared" ca="1" si="84"/>
        <v>0</v>
      </c>
      <c r="DL60" s="7">
        <f t="shared" ca="1" si="85"/>
        <v>0</v>
      </c>
      <c r="DM60" s="7">
        <f ca="1">IFERROR(IF(DM59+DL60&gt;DN$4,DM59,DM59+DL60),"")</f>
        <v>60</v>
      </c>
      <c r="DN60" s="7">
        <f t="shared" ca="1" si="270"/>
        <v>0</v>
      </c>
      <c r="DO60" s="7">
        <f t="shared" ca="1" si="86"/>
        <v>0.90478129884955061</v>
      </c>
      <c r="DP60" s="7">
        <f t="shared" ca="1" si="87"/>
        <v>-0.13555052961878133</v>
      </c>
      <c r="DQ60" s="7">
        <f t="shared" ca="1" si="88"/>
        <v>0</v>
      </c>
      <c r="DR60" s="7">
        <f t="shared" ca="1" si="89"/>
        <v>0</v>
      </c>
      <c r="DS60" s="7">
        <f ca="1">IFERROR(IF(DS59+DR60&gt;DT$4,DS59,DS59+DR60),"")</f>
        <v>60</v>
      </c>
      <c r="DT60" s="7">
        <f t="shared" ca="1" si="271"/>
        <v>0</v>
      </c>
      <c r="DU60" s="7">
        <f t="shared" ca="1" si="90"/>
        <v>0.8895759514185082</v>
      </c>
      <c r="DV60" s="7">
        <f t="shared" ca="1" si="91"/>
        <v>-0.12034518218773893</v>
      </c>
      <c r="DW60" s="7">
        <f t="shared" ca="1" si="92"/>
        <v>0</v>
      </c>
      <c r="DX60" s="7">
        <f t="shared" ca="1" si="93"/>
        <v>0</v>
      </c>
      <c r="DY60" s="7">
        <f ca="1">IFERROR(IF(DY59+DX60&gt;DZ$4,DY59,DY59+DX60),"")</f>
        <v>59</v>
      </c>
      <c r="DZ60" s="7">
        <f t="shared" ca="1" si="272"/>
        <v>0</v>
      </c>
      <c r="EA60" s="7">
        <f t="shared" ca="1" si="94"/>
        <v>1.8493254320375629E-2</v>
      </c>
      <c r="EB60" s="7">
        <f t="shared" ca="1" si="95"/>
        <v>0.75073751491039364</v>
      </c>
      <c r="EC60" s="7">
        <f t="shared" ca="1" si="96"/>
        <v>1</v>
      </c>
      <c r="ED60" s="7" t="str">
        <f t="shared" ca="1" si="97"/>
        <v>2</v>
      </c>
      <c r="EE60" s="7">
        <f ca="1">IFERROR(IF(EE59+ED60&gt;EF$4,EE59,EE59+ED60),"")</f>
        <v>60</v>
      </c>
      <c r="EF60" s="7">
        <f t="shared" ca="1" si="273"/>
        <v>0</v>
      </c>
      <c r="EG60" s="7">
        <f t="shared" ca="1" si="98"/>
        <v>0.92811863751976476</v>
      </c>
      <c r="EH60" s="7">
        <f t="shared" ca="1" si="99"/>
        <v>-0.15888786828899548</v>
      </c>
      <c r="EI60" s="7">
        <f t="shared" ca="1" si="100"/>
        <v>0</v>
      </c>
      <c r="EJ60" s="7">
        <f t="shared" ca="1" si="101"/>
        <v>0</v>
      </c>
      <c r="EK60" s="7">
        <f ca="1">IFERROR(IF(EK59+EJ60&gt;EL$4,EK59,EK59+EJ60),"")</f>
        <v>60</v>
      </c>
      <c r="EL60" s="7">
        <f t="shared" ca="1" si="274"/>
        <v>0</v>
      </c>
      <c r="EM60" s="7">
        <f t="shared" ca="1" si="102"/>
        <v>0.17114337177205408</v>
      </c>
      <c r="EN60" s="7">
        <f t="shared" ca="1" si="103"/>
        <v>0.5980873974587152</v>
      </c>
      <c r="EO60" s="7">
        <f t="shared" ca="1" si="104"/>
        <v>1</v>
      </c>
      <c r="EP60" s="7" t="str">
        <f t="shared" ca="1" si="105"/>
        <v>2</v>
      </c>
      <c r="EQ60" s="7">
        <f ca="1">IFERROR(IF(EQ59+EP60&gt;ER$4,EQ59,EQ59+EP60),"")</f>
        <v>60</v>
      </c>
      <c r="ER60" s="7">
        <f t="shared" ca="1" si="275"/>
        <v>0</v>
      </c>
      <c r="ES60" s="7">
        <f t="shared" ca="1" si="106"/>
        <v>0.80608986399780969</v>
      </c>
      <c r="ET60" s="7">
        <f t="shared" ca="1" si="107"/>
        <v>-3.6859094767040412E-2</v>
      </c>
      <c r="EU60" s="7">
        <f t="shared" ca="1" si="108"/>
        <v>0</v>
      </c>
      <c r="EV60" s="7">
        <f t="shared" ca="1" si="109"/>
        <v>0</v>
      </c>
      <c r="EW60" s="7">
        <f ca="1">IFERROR(IF(EW59+EV60&gt;EX$4,EW59,EW59+EV60),"")</f>
        <v>60</v>
      </c>
      <c r="EX60" s="7">
        <f t="shared" ca="1" si="276"/>
        <v>0</v>
      </c>
      <c r="EY60" s="7">
        <f t="shared" ca="1" si="110"/>
        <v>0.88560220952386037</v>
      </c>
      <c r="EZ60" s="7">
        <f t="shared" ca="1" si="111"/>
        <v>-0.1163714402930911</v>
      </c>
      <c r="FA60" s="7">
        <f t="shared" ca="1" si="112"/>
        <v>0</v>
      </c>
      <c r="FB60" s="7">
        <f t="shared" ca="1" si="113"/>
        <v>0</v>
      </c>
      <c r="FC60" s="7">
        <f ca="1">IFERROR(IF(FC59+FB60&gt;FD$4,FC59,FC59+FB60),"")</f>
        <v>60</v>
      </c>
      <c r="FD60" s="7">
        <f t="shared" ca="1" si="277"/>
        <v>0</v>
      </c>
      <c r="FE60" s="7">
        <f t="shared" ca="1" si="114"/>
        <v>0.81167257168882989</v>
      </c>
      <c r="FF60" s="7">
        <f t="shared" ca="1" si="115"/>
        <v>-4.2441802458060618E-2</v>
      </c>
      <c r="FG60" s="7">
        <f t="shared" ca="1" si="116"/>
        <v>0</v>
      </c>
      <c r="FH60" s="7">
        <f t="shared" ca="1" si="117"/>
        <v>0</v>
      </c>
      <c r="FI60" s="7">
        <f ca="1">IFERROR(IF(FI59+FH60&gt;FJ$4,FI59,FI59+FH60),"")</f>
        <v>60</v>
      </c>
      <c r="FJ60" s="7">
        <f t="shared" ca="1" si="278"/>
        <v>0</v>
      </c>
      <c r="FK60" s="7">
        <f t="shared" ca="1" si="118"/>
        <v>0.6449530466262543</v>
      </c>
      <c r="FL60" s="7">
        <f t="shared" ca="1" si="119"/>
        <v>0.12427772260451497</v>
      </c>
      <c r="FM60" s="7">
        <f t="shared" ca="1" si="120"/>
        <v>1</v>
      </c>
      <c r="FN60" s="7" t="str">
        <f t="shared" ca="1" si="121"/>
        <v>2</v>
      </c>
      <c r="FO60" s="7">
        <f ca="1">IFERROR(IF(FO59+FN60&gt;FP$4,FO59,FO59+FN60),"")</f>
        <v>60</v>
      </c>
      <c r="FP60" s="7">
        <f t="shared" ca="1" si="279"/>
        <v>0</v>
      </c>
      <c r="FQ60" s="7">
        <f t="shared" ca="1" si="122"/>
        <v>4.0673105208342109E-2</v>
      </c>
      <c r="FR60" s="7">
        <f t="shared" ca="1" si="123"/>
        <v>0.72855766402242716</v>
      </c>
      <c r="FS60" s="7">
        <f t="shared" ca="1" si="124"/>
        <v>1</v>
      </c>
      <c r="FT60" s="7" t="str">
        <f t="shared" ca="1" si="125"/>
        <v>2</v>
      </c>
      <c r="FU60" s="7">
        <f ca="1">IFERROR(IF(FU59+FT60&gt;FV$4,FU59,FU59+FT60),"")</f>
        <v>60</v>
      </c>
      <c r="FV60" s="7">
        <f t="shared" ca="1" si="280"/>
        <v>0</v>
      </c>
      <c r="FW60" s="7">
        <f t="shared" ca="1" si="126"/>
        <v>0.11357906117499472</v>
      </c>
      <c r="FX60" s="7">
        <f t="shared" ca="1" si="127"/>
        <v>0.65565170805577455</v>
      </c>
      <c r="FY60" s="7">
        <f t="shared" ca="1" si="128"/>
        <v>1</v>
      </c>
      <c r="FZ60" s="7" t="str">
        <f t="shared" ca="1" si="129"/>
        <v>2</v>
      </c>
      <c r="GA60" s="7">
        <f ca="1">IFERROR(IF(GA59+FZ60&gt;GB$4,GA59,GA59+FZ60),"")</f>
        <v>59</v>
      </c>
      <c r="GB60" s="7">
        <f t="shared" ca="1" si="281"/>
        <v>0</v>
      </c>
      <c r="GC60" s="7">
        <f t="shared" ca="1" si="130"/>
        <v>0.39110854922177762</v>
      </c>
      <c r="GD60" s="7">
        <f t="shared" ca="1" si="131"/>
        <v>0.37812222000899165</v>
      </c>
      <c r="GE60" s="7">
        <f t="shared" ca="1" si="132"/>
        <v>1</v>
      </c>
      <c r="GF60" s="7" t="str">
        <f t="shared" ca="1" si="133"/>
        <v>2</v>
      </c>
      <c r="GG60" s="7">
        <f ca="1">IFERROR(IF(GG59+GF60&gt;GH$4,GG59,GG59+GF60),"")</f>
        <v>60</v>
      </c>
      <c r="GH60" s="7">
        <f t="shared" ca="1" si="282"/>
        <v>0</v>
      </c>
      <c r="GI60" s="7">
        <f t="shared" ca="1" si="134"/>
        <v>0.53220674691612835</v>
      </c>
      <c r="GJ60" s="7">
        <f t="shared" ca="1" si="135"/>
        <v>0.23702402231464093</v>
      </c>
      <c r="GK60" s="7">
        <f t="shared" ca="1" si="136"/>
        <v>1</v>
      </c>
      <c r="GL60" s="7" t="str">
        <f t="shared" ca="1" si="137"/>
        <v>2</v>
      </c>
      <c r="GM60" s="7">
        <f ca="1">IFERROR(IF(GM59+GL60&gt;GN$4,GM59,GM59+GL60),"")</f>
        <v>60</v>
      </c>
      <c r="GN60" s="7">
        <f t="shared" ca="1" si="283"/>
        <v>0</v>
      </c>
      <c r="GO60" s="7">
        <f t="shared" ca="1" si="138"/>
        <v>0.15229879979180405</v>
      </c>
      <c r="GP60" s="7">
        <f t="shared" ca="1" si="139"/>
        <v>0.61693196943896522</v>
      </c>
      <c r="GQ60" s="7">
        <f t="shared" ca="1" si="140"/>
        <v>1</v>
      </c>
      <c r="GR60" s="7" t="str">
        <f t="shared" ca="1" si="141"/>
        <v>2</v>
      </c>
      <c r="GS60" s="7">
        <f ca="1">IFERROR(IF(GS59+GR60&gt;GT$4,GS59,GS59+GR60),"")</f>
        <v>60</v>
      </c>
      <c r="GT60" s="7">
        <f t="shared" ca="1" si="284"/>
        <v>0</v>
      </c>
      <c r="GU60" s="7">
        <f t="shared" ca="1" si="142"/>
        <v>0.75931395407723645</v>
      </c>
      <c r="GV60" s="7">
        <f t="shared" ca="1" si="143"/>
        <v>9.9168151535328208E-3</v>
      </c>
      <c r="GW60" s="7">
        <f t="shared" ca="1" si="144"/>
        <v>1</v>
      </c>
      <c r="GX60" s="7" t="str">
        <f t="shared" ca="1" si="145"/>
        <v>2</v>
      </c>
      <c r="GY60" s="7">
        <f ca="1">IFERROR(IF(GY59+GX60&gt;GZ$4,GY59,GY59+GX60),"")</f>
        <v>60</v>
      </c>
      <c r="GZ60" s="7">
        <f t="shared" ca="1" si="285"/>
        <v>0</v>
      </c>
      <c r="HA60" s="7">
        <f t="shared" ca="1" si="146"/>
        <v>0.86753830168088553</v>
      </c>
      <c r="HB60" s="7">
        <f t="shared" ca="1" si="147"/>
        <v>-9.8307532450116253E-2</v>
      </c>
      <c r="HC60" s="7">
        <f t="shared" ca="1" si="148"/>
        <v>0</v>
      </c>
      <c r="HD60" s="7">
        <f t="shared" ca="1" si="149"/>
        <v>0</v>
      </c>
      <c r="HE60" s="7">
        <f ca="1">IFERROR(IF(HE59+HD60&gt;HF$4,HE59,HE59+HD60),"")</f>
        <v>60</v>
      </c>
      <c r="HF60" s="7">
        <f t="shared" ca="1" si="286"/>
        <v>0</v>
      </c>
      <c r="HG60" s="7">
        <f t="shared" ca="1" si="150"/>
        <v>0.78775700174011376</v>
      </c>
      <c r="HH60" s="7">
        <f t="shared" ca="1" si="151"/>
        <v>-1.8526232509344487E-2</v>
      </c>
      <c r="HI60" s="7">
        <f t="shared" ca="1" si="152"/>
        <v>0</v>
      </c>
      <c r="HJ60" s="7">
        <f t="shared" ca="1" si="153"/>
        <v>0</v>
      </c>
      <c r="HK60" s="7">
        <f ca="1">IFERROR(IF(HK59+HJ60&gt;HL$4,HK59,HK59+HJ60),"")</f>
        <v>60</v>
      </c>
      <c r="HL60" s="7">
        <f t="shared" ca="1" si="287"/>
        <v>0</v>
      </c>
      <c r="HM60" s="7">
        <f t="shared" ca="1" si="154"/>
        <v>2.7778020090216349E-2</v>
      </c>
      <c r="HN60" s="7">
        <f t="shared" ca="1" si="155"/>
        <v>0.74145274914055292</v>
      </c>
      <c r="HO60" s="7">
        <f t="shared" ca="1" si="156"/>
        <v>1</v>
      </c>
      <c r="HP60" s="7" t="str">
        <f t="shared" ca="1" si="157"/>
        <v>2</v>
      </c>
      <c r="HQ60" s="7">
        <f ca="1">IFERROR(IF(HQ59+HP60&gt;HR$4,HQ59,HQ59+HP60),"")</f>
        <v>60</v>
      </c>
      <c r="HR60" s="7">
        <f t="shared" ca="1" si="288"/>
        <v>0</v>
      </c>
      <c r="HS60" s="7">
        <f t="shared" ca="1" si="158"/>
        <v>4.6142075781049896E-2</v>
      </c>
      <c r="HT60" s="7">
        <f t="shared" ca="1" si="159"/>
        <v>0.72308869344971938</v>
      </c>
      <c r="HU60" s="7">
        <f t="shared" ca="1" si="160"/>
        <v>1</v>
      </c>
      <c r="HV60" s="7" t="str">
        <f t="shared" ca="1" si="161"/>
        <v>2</v>
      </c>
      <c r="HW60" s="7">
        <f ca="1">IFERROR(IF(HW59+HV60&gt;HX$4,HW59,HW59+HV60),"")</f>
        <v>60</v>
      </c>
      <c r="HX60" s="7">
        <f t="shared" ca="1" si="289"/>
        <v>0</v>
      </c>
      <c r="HY60" s="7">
        <f t="shared" ca="1" si="162"/>
        <v>0.43319339863666506</v>
      </c>
      <c r="HZ60" s="7">
        <f t="shared" ca="1" si="163"/>
        <v>0.33603737059410421</v>
      </c>
      <c r="IA60" s="7">
        <f t="shared" ca="1" si="164"/>
        <v>1</v>
      </c>
      <c r="IB60" s="7" t="str">
        <f t="shared" ca="1" si="165"/>
        <v>2</v>
      </c>
      <c r="IC60" s="7">
        <f ca="1">IFERROR(IF(IC59+IB60&gt;ID$4,IC59,IC59+IB60),"")</f>
        <v>60</v>
      </c>
      <c r="ID60" s="7">
        <f t="shared" ca="1" si="290"/>
        <v>0</v>
      </c>
      <c r="IE60" s="7">
        <f t="shared" ca="1" si="166"/>
        <v>0.52987840078753501</v>
      </c>
      <c r="IF60" s="7">
        <f t="shared" ca="1" si="167"/>
        <v>0.23935236844323426</v>
      </c>
      <c r="IG60" s="7">
        <f t="shared" ca="1" si="168"/>
        <v>1</v>
      </c>
      <c r="IH60" s="7" t="str">
        <f t="shared" ca="1" si="169"/>
        <v>2</v>
      </c>
      <c r="II60" s="7">
        <f ca="1">IFERROR(IF(II59+IH60&gt;IJ$4,II59,II59+IH60),"")</f>
        <v>60</v>
      </c>
      <c r="IJ60" s="7">
        <f t="shared" ca="1" si="291"/>
        <v>0</v>
      </c>
      <c r="IK60" s="7">
        <f t="shared" ca="1" si="170"/>
        <v>0.45961552952721052</v>
      </c>
      <c r="IL60" s="7">
        <f t="shared" ca="1" si="171"/>
        <v>0.30961523970355875</v>
      </c>
      <c r="IM60" s="7">
        <f t="shared" ca="1" si="172"/>
        <v>1</v>
      </c>
      <c r="IN60" s="7" t="str">
        <f t="shared" ca="1" si="173"/>
        <v>2</v>
      </c>
      <c r="IO60" s="7">
        <f ca="1">IFERROR(IF(IO59+IN60&gt;IP$4,IO59,IO59+IN60),"")</f>
        <v>60</v>
      </c>
      <c r="IP60" s="7">
        <f t="shared" ca="1" si="292"/>
        <v>0</v>
      </c>
      <c r="IQ60" s="7">
        <f t="shared" ca="1" si="174"/>
        <v>0.44141814449305217</v>
      </c>
      <c r="IR60" s="7">
        <f t="shared" ca="1" si="175"/>
        <v>0.32781262473771711</v>
      </c>
      <c r="IS60" s="7">
        <f t="shared" ca="1" si="176"/>
        <v>1</v>
      </c>
      <c r="IT60" s="7" t="str">
        <f t="shared" ca="1" si="177"/>
        <v>2</v>
      </c>
      <c r="IU60" s="7">
        <f ca="1">IFERROR(IF(IU59+IT60&gt;IV$4,IU59,IU59+IT60),"")</f>
        <v>60</v>
      </c>
      <c r="IV60" s="7">
        <f t="shared" ca="1" si="293"/>
        <v>0</v>
      </c>
      <c r="IW60" s="7">
        <f t="shared" ca="1" si="178"/>
        <v>0.79048396735617732</v>
      </c>
      <c r="IX60" s="7">
        <f t="shared" ca="1" si="179"/>
        <v>-2.1253198125408046E-2</v>
      </c>
      <c r="IY60" s="7">
        <f t="shared" ca="1" si="180"/>
        <v>0</v>
      </c>
      <c r="IZ60" s="7">
        <f t="shared" ca="1" si="181"/>
        <v>0</v>
      </c>
      <c r="JA60" s="7">
        <f ca="1">IFERROR(IF(JA59+IZ60&gt;JB$4,JA59,JA59+IZ60),"")</f>
        <v>60</v>
      </c>
      <c r="JB60" s="7">
        <f t="shared" ca="1" si="294"/>
        <v>0</v>
      </c>
      <c r="JC60" s="7">
        <f t="shared" ca="1" si="182"/>
        <v>0.28552875421229884</v>
      </c>
      <c r="JD60" s="7">
        <f t="shared" ca="1" si="183"/>
        <v>0.48370201501847043</v>
      </c>
      <c r="JE60" s="7">
        <f t="shared" ca="1" si="184"/>
        <v>1</v>
      </c>
      <c r="JF60" s="7" t="str">
        <f t="shared" ca="1" si="185"/>
        <v>2</v>
      </c>
      <c r="JG60" s="7">
        <f ca="1">IFERROR(IF(JG59+JF60&gt;JH$4,JG59,JG59+JF60),"")</f>
        <v>60</v>
      </c>
      <c r="JH60" s="7">
        <f t="shared" ca="1" si="295"/>
        <v>0</v>
      </c>
      <c r="JI60" s="7">
        <f t="shared" ca="1" si="186"/>
        <v>0.57092622601269261</v>
      </c>
      <c r="JJ60" s="7">
        <f t="shared" ca="1" si="187"/>
        <v>0.19830454321807667</v>
      </c>
      <c r="JK60" s="7">
        <f t="shared" ca="1" si="188"/>
        <v>1</v>
      </c>
      <c r="JL60" s="7" t="str">
        <f t="shared" ca="1" si="189"/>
        <v>2</v>
      </c>
      <c r="JM60" s="7">
        <f ca="1">IFERROR(IF(JM59+JL60&gt;JN$4,JM59,JM59+JL60),"")</f>
        <v>60</v>
      </c>
      <c r="JN60" s="7">
        <f t="shared" ca="1" si="296"/>
        <v>0</v>
      </c>
      <c r="JO60" s="7">
        <f t="shared" ca="1" si="190"/>
        <v>0.15538725000148179</v>
      </c>
      <c r="JP60" s="7">
        <f t="shared" ca="1" si="191"/>
        <v>0.61384351922928748</v>
      </c>
      <c r="JQ60" s="7">
        <f t="shared" ca="1" si="192"/>
        <v>1</v>
      </c>
      <c r="JR60" s="7" t="str">
        <f t="shared" ca="1" si="193"/>
        <v>2</v>
      </c>
      <c r="JS60" s="7">
        <f ca="1">IFERROR(IF(JS59+JR60&gt;JT$4,JS59,JS59+JR60),"")</f>
        <v>60</v>
      </c>
      <c r="JT60" s="7">
        <f t="shared" ca="1" si="297"/>
        <v>0</v>
      </c>
      <c r="JU60" s="7">
        <f t="shared" ca="1" si="194"/>
        <v>0.27573403614801162</v>
      </c>
      <c r="JV60" s="7">
        <f t="shared" ca="1" si="195"/>
        <v>0.49349673308275765</v>
      </c>
      <c r="JW60" s="7">
        <f t="shared" ca="1" si="196"/>
        <v>1</v>
      </c>
      <c r="JX60" s="7" t="str">
        <f t="shared" ca="1" si="197"/>
        <v>2</v>
      </c>
      <c r="JY60" s="7">
        <f ca="1">IFERROR(IF(JY59+JX60&gt;JZ$4,JY59,JY59+JX60),"")</f>
        <v>60</v>
      </c>
      <c r="JZ60" s="7">
        <f t="shared" ca="1" si="298"/>
        <v>0</v>
      </c>
      <c r="KA60" s="7">
        <f t="shared" ca="1" si="198"/>
        <v>0.35394014670609819</v>
      </c>
      <c r="KB60" s="7">
        <f t="shared" ca="1" si="199"/>
        <v>0.41529062252467108</v>
      </c>
      <c r="KC60" s="7">
        <f t="shared" ca="1" si="200"/>
        <v>1</v>
      </c>
      <c r="KD60" s="7" t="str">
        <f t="shared" ca="1" si="201"/>
        <v>2</v>
      </c>
      <c r="KE60" s="7">
        <f ca="1">IFERROR(IF(KE59+KD60&gt;KF$4,KE59,KE59+KD60),"")</f>
        <v>60</v>
      </c>
      <c r="KF60" s="7">
        <f t="shared" ca="1" si="299"/>
        <v>0</v>
      </c>
      <c r="KG60" s="7">
        <f t="shared" ca="1" si="202"/>
        <v>0.6363885201520989</v>
      </c>
      <c r="KH60" s="7">
        <f t="shared" ca="1" si="203"/>
        <v>0.13284224907867037</v>
      </c>
      <c r="KI60" s="7">
        <f t="shared" ca="1" si="204"/>
        <v>1</v>
      </c>
      <c r="KJ60" s="7" t="str">
        <f t="shared" ca="1" si="205"/>
        <v>2</v>
      </c>
      <c r="KK60" s="7">
        <f ca="1">IFERROR(IF(KK59+KJ60&gt;KL$4,KK59,KK59+KJ60),"")</f>
        <v>60</v>
      </c>
      <c r="KL60" s="7">
        <f t="shared" ca="1" si="300"/>
        <v>0</v>
      </c>
      <c r="KM60" s="7">
        <f t="shared" ca="1" si="206"/>
        <v>0.52075633118917608</v>
      </c>
      <c r="KN60" s="7">
        <f t="shared" ca="1" si="207"/>
        <v>0.24847443804159319</v>
      </c>
      <c r="KO60" s="7">
        <f t="shared" ca="1" si="208"/>
        <v>1</v>
      </c>
      <c r="KP60" s="7" t="str">
        <f t="shared" ca="1" si="209"/>
        <v>2</v>
      </c>
      <c r="KQ60" s="7">
        <f ca="1">IFERROR(IF(KQ59+KP60&gt;KR$4,KQ59,KQ59+KP60),"")</f>
        <v>60</v>
      </c>
      <c r="KR60" s="7">
        <f t="shared" ca="1" si="301"/>
        <v>0</v>
      </c>
      <c r="KS60" s="7">
        <f t="shared" ca="1" si="210"/>
        <v>0.60459580449661676</v>
      </c>
      <c r="KT60" s="7">
        <f t="shared" ca="1" si="211"/>
        <v>0.16463496473415251</v>
      </c>
      <c r="KU60" s="7">
        <f t="shared" ca="1" si="212"/>
        <v>1</v>
      </c>
      <c r="KV60" s="7" t="str">
        <f t="shared" ca="1" si="213"/>
        <v>2</v>
      </c>
      <c r="KW60" s="7">
        <f ca="1">IFERROR(IF(KW59+KV60&gt;KX$4,KW59,KW59+KV60),"")</f>
        <v>59</v>
      </c>
      <c r="KX60" s="7">
        <f t="shared" ca="1" si="302"/>
        <v>0</v>
      </c>
      <c r="KY60" s="7">
        <f t="shared" ca="1" si="214"/>
        <v>0.63159629255849836</v>
      </c>
      <c r="KZ60" s="7">
        <f t="shared" ca="1" si="215"/>
        <v>0.13763447667227091</v>
      </c>
      <c r="LA60" s="7">
        <f t="shared" ca="1" si="216"/>
        <v>1</v>
      </c>
      <c r="LB60" s="7" t="str">
        <f t="shared" ca="1" si="217"/>
        <v>2</v>
      </c>
      <c r="LC60" s="7">
        <f ca="1">IFERROR(IF(LC59+LB60&gt;LD$4,LC59,LC59+LB60),"")</f>
        <v>60</v>
      </c>
      <c r="LD60" s="7">
        <f t="shared" ca="1" si="303"/>
        <v>0</v>
      </c>
      <c r="LE60" s="7">
        <f t="shared" ca="1" si="218"/>
        <v>0.7627809285889523</v>
      </c>
      <c r="LF60" s="7">
        <f t="shared" ca="1" si="219"/>
        <v>6.4498406418169729E-3</v>
      </c>
      <c r="LG60" s="7">
        <f t="shared" ca="1" si="220"/>
        <v>1</v>
      </c>
      <c r="LH60" s="7" t="str">
        <f t="shared" ca="1" si="221"/>
        <v>2</v>
      </c>
      <c r="LI60" s="7">
        <f ca="1">IFERROR(IF(LI59+LH60&gt;LJ$4,LI59,LI59+LH60),"")</f>
        <v>60</v>
      </c>
      <c r="LJ60" s="7">
        <f t="shared" ca="1" si="304"/>
        <v>0</v>
      </c>
      <c r="LK60" s="7">
        <f t="shared" ca="1" si="222"/>
        <v>0.38116939768122593</v>
      </c>
      <c r="LL60" s="7">
        <f t="shared" ca="1" si="223"/>
        <v>0.38806137154954334</v>
      </c>
      <c r="LM60" s="7">
        <f t="shared" ca="1" si="224"/>
        <v>1</v>
      </c>
      <c r="LN60" s="7" t="str">
        <f t="shared" ca="1" si="225"/>
        <v>2</v>
      </c>
      <c r="LO60" s="7">
        <f ca="1">IFERROR(IF(LO59+LN60&gt;LP$4,LO59,LO59+LN60),"")</f>
        <v>60</v>
      </c>
      <c r="LP60" s="7">
        <f t="shared" ca="1" si="305"/>
        <v>0</v>
      </c>
      <c r="LQ60" s="7">
        <f t="shared" ca="1" si="226"/>
        <v>1.7487979706032664E-2</v>
      </c>
      <c r="LR60" s="7">
        <f t="shared" ca="1" si="227"/>
        <v>0.75174278952473661</v>
      </c>
      <c r="LS60" s="7">
        <f t="shared" ca="1" si="228"/>
        <v>1</v>
      </c>
      <c r="LT60" s="7" t="str">
        <f t="shared" ca="1" si="229"/>
        <v>2</v>
      </c>
      <c r="LU60" s="7">
        <f ca="1">IFERROR(IF(LU59+LT60&gt;LV$4,LU59,LU59+LT60),"")</f>
        <v>60</v>
      </c>
      <c r="LV60" s="7">
        <f t="shared" ca="1" si="306"/>
        <v>0</v>
      </c>
      <c r="LW60" s="7">
        <f t="shared" ca="1" si="230"/>
        <v>0.20563696975152057</v>
      </c>
      <c r="LX60" s="7">
        <f t="shared" ca="1" si="231"/>
        <v>0.5635937994792487</v>
      </c>
      <c r="LY60" s="7">
        <f t="shared" ca="1" si="232"/>
        <v>1</v>
      </c>
      <c r="LZ60" s="7" t="str">
        <f t="shared" ca="1" si="233"/>
        <v>2</v>
      </c>
      <c r="MA60" s="7">
        <f ca="1">IFERROR(IF(MA59+LZ60&gt;MB$4,MA59,MA59+LZ60),"")</f>
        <v>60</v>
      </c>
      <c r="MB60" s="7">
        <f t="shared" ca="1" si="307"/>
        <v>0</v>
      </c>
      <c r="MC60" s="7">
        <f t="shared" ca="1" si="234"/>
        <v>0.44863106500362526</v>
      </c>
      <c r="MD60" s="7">
        <f t="shared" ca="1" si="235"/>
        <v>0.32059970422714401</v>
      </c>
      <c r="ME60" s="7">
        <f t="shared" ca="1" si="236"/>
        <v>1</v>
      </c>
      <c r="MF60" s="7" t="str">
        <f t="shared" ca="1" si="237"/>
        <v>2</v>
      </c>
      <c r="MG60" s="7">
        <f ca="1">IFERROR(IF(MG59+MF60&gt;MH$4,MG59,MG59+MF60),"")</f>
        <v>60</v>
      </c>
      <c r="MH60" s="7">
        <f t="shared" ca="1" si="308"/>
        <v>0</v>
      </c>
      <c r="MI60" s="7">
        <f t="shared" ca="1" si="238"/>
        <v>0.62906409820624931</v>
      </c>
      <c r="MJ60" s="7">
        <f t="shared" ca="1" si="239"/>
        <v>0.14016667102451996</v>
      </c>
      <c r="MK60" s="7">
        <f t="shared" ca="1" si="240"/>
        <v>1</v>
      </c>
      <c r="ML60" s="7" t="str">
        <f t="shared" ca="1" si="241"/>
        <v>2</v>
      </c>
      <c r="MM60" s="7">
        <f ca="1">IFERROR(IF(MM59+ML60&gt;MN$4,MM59,MM59+ML60),"")</f>
        <v>60</v>
      </c>
      <c r="MN60" s="7">
        <f t="shared" ca="1" si="309"/>
        <v>0</v>
      </c>
      <c r="MO60" s="7">
        <f t="shared" ca="1" si="242"/>
        <v>0.48676540438665217</v>
      </c>
      <c r="MP60" s="7">
        <f t="shared" ca="1" si="243"/>
        <v>0.28246536484411711</v>
      </c>
      <c r="MQ60" s="7">
        <f t="shared" ca="1" si="244"/>
        <v>1</v>
      </c>
      <c r="MR60" s="7" t="str">
        <f t="shared" ca="1" si="245"/>
        <v>2</v>
      </c>
      <c r="MS60" s="7">
        <f ca="1">IFERROR(IF(MS59+MR60&gt;MT$4,MS59,MS59+MR60),"")</f>
        <v>59</v>
      </c>
      <c r="MT60" s="7">
        <f t="shared" ca="1" si="310"/>
        <v>0</v>
      </c>
      <c r="MU60" s="7">
        <f t="shared" ca="1" si="246"/>
        <v>0.69862611829576049</v>
      </c>
      <c r="MV60" s="7">
        <f t="shared" ca="1" si="247"/>
        <v>7.0604650935008784E-2</v>
      </c>
      <c r="MW60" s="7">
        <f t="shared" ca="1" si="248"/>
        <v>1</v>
      </c>
      <c r="MX60" s="7" t="str">
        <f t="shared" ca="1" si="249"/>
        <v>2</v>
      </c>
      <c r="MY60" s="7">
        <f ca="1">IFERROR(IF(MY59+MX60&gt;MZ$4,MY59,MY59+MX60),"")</f>
        <v>60</v>
      </c>
      <c r="MZ60" s="7">
        <f t="shared" ca="1" si="311"/>
        <v>0</v>
      </c>
      <c r="NA60" s="7">
        <f t="shared" ca="1" si="250"/>
        <v>0.83478150473797297</v>
      </c>
      <c r="NB60" s="7">
        <f t="shared" ca="1" si="251"/>
        <v>-6.5550735507203695E-2</v>
      </c>
      <c r="NC60" s="7">
        <f t="shared" ca="1" si="252"/>
        <v>0</v>
      </c>
      <c r="ND60" s="7">
        <f t="shared" ca="1" si="253"/>
        <v>0</v>
      </c>
      <c r="NE60" s="7">
        <f ca="1">IFERROR(IF(NE59+ND60&gt;NF$4,NE59,NE59+ND60),"")</f>
        <v>60</v>
      </c>
      <c r="NF60" s="7">
        <f t="shared" ca="1" si="312"/>
        <v>0</v>
      </c>
      <c r="NG60" s="7">
        <f t="shared" ca="1" si="254"/>
        <v>0.29689161877312886</v>
      </c>
      <c r="NH60" s="7">
        <f t="shared" ca="1" si="255"/>
        <v>0.47233915045764041</v>
      </c>
      <c r="NI60" s="7">
        <f t="shared" ca="1" si="256"/>
        <v>1</v>
      </c>
      <c r="NJ60" s="7" t="str">
        <f t="shared" ca="1" si="257"/>
        <v>2</v>
      </c>
      <c r="NK60" s="7">
        <f ca="1">IFERROR(IF(NK59+NJ60&gt;NL$4,NK59,NK59+NJ60),"")</f>
        <v>60</v>
      </c>
      <c r="NL60" s="7">
        <f t="shared" ca="1" si="313"/>
        <v>0</v>
      </c>
      <c r="NM60" s="7">
        <f t="shared" ca="1" si="258"/>
        <v>0.33515993666362787</v>
      </c>
      <c r="NN60" s="7">
        <f t="shared" ca="1" si="259"/>
        <v>0.43407083256714141</v>
      </c>
      <c r="NO60" s="7">
        <f t="shared" ca="1" si="260"/>
        <v>1</v>
      </c>
      <c r="NP60" s="7" t="str">
        <f t="shared" ca="1" si="261"/>
        <v>2</v>
      </c>
      <c r="NQ60" s="7">
        <f ca="1">IFERROR(IF(NQ59+NP60&gt;NR$4,NQ59,NQ59+NP60),"")</f>
        <v>59</v>
      </c>
      <c r="NR60" s="7">
        <f t="shared" ca="1" si="314"/>
        <v>0</v>
      </c>
      <c r="NT60">
        <v>58</v>
      </c>
      <c r="NU60" s="7" t="s">
        <v>19</v>
      </c>
      <c r="NV60" s="7" t="str">
        <f t="shared" ca="1" si="16"/>
        <v/>
      </c>
      <c r="NW60" s="7" t="str">
        <f t="shared" ca="1" si="8"/>
        <v/>
      </c>
      <c r="NX60" t="str">
        <f ca="1">IFERROR(VLOOKUP(NT60,$K$3:$AK$568,8,FALSE),"")</f>
        <v/>
      </c>
      <c r="NY60" t="str">
        <f ca="1">IFERROR(VLOOKUP(NT60,$K$3:$AK$568,9,FALSE),"")</f>
        <v/>
      </c>
      <c r="NZ60" s="7" t="str">
        <f ca="1">IFERROR(VLOOKUP(NT60,$K$3:$AK$568,27,FALSE),"")</f>
        <v/>
      </c>
      <c r="OB60">
        <v>58</v>
      </c>
      <c r="OC60" s="7" t="s">
        <v>19</v>
      </c>
      <c r="OD60" t="e">
        <f t="shared" ca="1" si="17"/>
        <v>#N/A</v>
      </c>
      <c r="OE60" s="7" t="str">
        <f t="shared" ca="1" si="18"/>
        <v/>
      </c>
      <c r="OF60" s="7" t="str">
        <f t="shared" ca="1" si="19"/>
        <v/>
      </c>
      <c r="OG60" t="str">
        <f t="shared" ca="1" si="20"/>
        <v/>
      </c>
      <c r="OI60">
        <v>58</v>
      </c>
      <c r="OJ60" s="7" t="s">
        <v>19</v>
      </c>
      <c r="OK60" s="7" t="str">
        <f t="shared" ca="1" si="21"/>
        <v/>
      </c>
      <c r="OL60" s="7" t="str">
        <f t="shared" ca="1" si="22"/>
        <v/>
      </c>
      <c r="OM60" t="str">
        <f ca="1">IFERROR(VLOOKUP(OI60,$L$3:$AK$568,7,FALSE),"")</f>
        <v/>
      </c>
      <c r="ON60" t="str">
        <f ca="1">IFERROR(VLOOKUP(OI60,$L$3:$AK$568,8,FALSE),"")</f>
        <v/>
      </c>
      <c r="OO60" s="7" t="str">
        <f ca="1">IFERROR(VLOOKUP(OI60,$L$3:$AK$568,26,FALSE),"")</f>
        <v/>
      </c>
      <c r="OQ60">
        <v>58</v>
      </c>
      <c r="OR60" s="7" t="s">
        <v>19</v>
      </c>
      <c r="OS60" t="e">
        <f t="shared" ca="1" si="23"/>
        <v>#N/A</v>
      </c>
      <c r="OT60" s="7" t="str">
        <f t="shared" ca="1" si="24"/>
        <v/>
      </c>
      <c r="OU60" s="7" t="str">
        <f t="shared" ca="1" si="25"/>
        <v/>
      </c>
      <c r="OV60" t="str">
        <f t="shared" ca="1" si="26"/>
        <v/>
      </c>
      <c r="OX60">
        <v>58</v>
      </c>
      <c r="OY60" s="7" t="s">
        <v>19</v>
      </c>
      <c r="OZ60" s="7" t="str">
        <f t="shared" ca="1" si="27"/>
        <v/>
      </c>
      <c r="PA60" s="7" t="str">
        <f t="shared" ca="1" si="28"/>
        <v/>
      </c>
      <c r="PB60" t="str">
        <f ca="1">IFERROR(VLOOKUP(OX60,$M$3:$AK$568,6,FALSE),"")</f>
        <v/>
      </c>
      <c r="PC60" t="str">
        <f ca="1">IFERROR(VLOOKUP(OX60,$M$3:$AK$568,7,FALSE),"")</f>
        <v/>
      </c>
      <c r="PD60" s="7" t="str">
        <f ca="1">IFERROR(VLOOKUP(OX60,$M$3:$AK$568,25,FALSE),"")</f>
        <v/>
      </c>
      <c r="PF60">
        <v>58</v>
      </c>
      <c r="PG60" s="7" t="s">
        <v>19</v>
      </c>
      <c r="PH60" t="e">
        <f t="shared" ca="1" si="29"/>
        <v>#N/A</v>
      </c>
      <c r="PI60" s="7" t="str">
        <f t="shared" ca="1" si="30"/>
        <v/>
      </c>
      <c r="PJ60" s="7" t="str">
        <f t="shared" ca="1" si="31"/>
        <v/>
      </c>
      <c r="PK60" t="str">
        <f t="shared" ca="1" si="32"/>
        <v/>
      </c>
      <c r="PM60">
        <v>58</v>
      </c>
      <c r="PN60" s="7" t="s">
        <v>19</v>
      </c>
      <c r="PO60" s="202" t="str">
        <f t="shared" ca="1" si="33"/>
        <v/>
      </c>
      <c r="PP60" s="7" t="str">
        <f t="shared" ca="1" si="34"/>
        <v/>
      </c>
      <c r="PQ60" t="str">
        <f ca="1">IFERROR(VLOOKUP(PM60,$G$325:$R$409,12,FALSE),"")</f>
        <v/>
      </c>
      <c r="PR60" t="e">
        <f ca="1">VLOOKUP(PM60,$G$324:$Q$409,11,FALSE)</f>
        <v>#N/A</v>
      </c>
      <c r="PS60" s="7" t="str">
        <f ca="1">VLOOKUP(PQ60,$R$325:$Y$409,8,FALSE)</f>
        <v>- -</v>
      </c>
      <c r="PT60" s="7">
        <f ca="1">ReSt</f>
        <v>-4</v>
      </c>
      <c r="PU60" s="7" t="e">
        <f t="shared" ca="1" si="35"/>
        <v>#N/A</v>
      </c>
      <c r="PV60" s="7" t="e">
        <f t="shared" ca="1" si="36"/>
        <v>#N/A</v>
      </c>
      <c r="PW60" s="7" t="str">
        <f ca="1">VLOOKUP(PQ60,$R$325:$AK$409,8,FALSE)</f>
        <v>- -</v>
      </c>
      <c r="PX60" s="7"/>
      <c r="PY60">
        <v>58</v>
      </c>
      <c r="PZ60" s="7" t="s">
        <v>19</v>
      </c>
      <c r="QA60" t="str">
        <f t="shared" ca="1" si="37"/>
        <v/>
      </c>
      <c r="QB60" s="7" t="str">
        <f t="shared" ca="1" si="38"/>
        <v/>
      </c>
      <c r="QC60" s="7" t="str">
        <f t="shared" ca="1" si="39"/>
        <v/>
      </c>
      <c r="QD60" t="str">
        <f t="shared" ca="1" si="40"/>
        <v/>
      </c>
      <c r="QF60">
        <v>58</v>
      </c>
      <c r="QG60" s="7" t="s">
        <v>19</v>
      </c>
      <c r="QH60" s="7" t="str">
        <f t="shared" ca="1" si="41"/>
        <v/>
      </c>
      <c r="QI60" s="7" t="e">
        <f t="shared" ca="1" si="42"/>
        <v>#VALUE!</v>
      </c>
      <c r="QJ60" t="e">
        <f t="shared" ca="1" si="43"/>
        <v>#N/A</v>
      </c>
      <c r="QK60" s="7" t="e">
        <f t="shared" ca="1" si="44"/>
        <v>#N/A</v>
      </c>
      <c r="QM60">
        <v>58</v>
      </c>
      <c r="QN60" s="7" t="s">
        <v>19</v>
      </c>
      <c r="QO60" t="str">
        <f t="shared" ca="1" si="45"/>
        <v/>
      </c>
      <c r="QP60" s="7" t="str">
        <f t="shared" ca="1" si="46"/>
        <v/>
      </c>
      <c r="QQ60" t="str">
        <f t="shared" ca="1" si="47"/>
        <v/>
      </c>
    </row>
    <row r="61" spans="1:459" x14ac:dyDescent="0.25">
      <c r="A61" s="240" t="str">
        <f>IF('Character Sheet'!$B$4="Creature","N","Y")</f>
        <v>Y</v>
      </c>
      <c r="C61" s="75"/>
      <c r="D61" s="70">
        <f t="shared" ca="1" si="322"/>
        <v>11</v>
      </c>
      <c r="F61" s="75"/>
      <c r="G61" s="76"/>
      <c r="I61" s="75"/>
      <c r="J61" s="85"/>
      <c r="K61" s="85">
        <f t="shared" ca="1" si="9"/>
        <v>4</v>
      </c>
      <c r="L61" s="85">
        <f t="shared" ca="1" si="316"/>
        <v>0</v>
      </c>
      <c r="M61" s="70">
        <f t="shared" ca="1" si="321"/>
        <v>4</v>
      </c>
      <c r="O61" s="222" t="str">
        <f t="shared" ca="1" si="12"/>
        <v>- -</v>
      </c>
      <c r="Q61" s="7" t="s">
        <v>1697</v>
      </c>
      <c r="R61" s="9" t="s">
        <v>1258</v>
      </c>
      <c r="S61" s="9"/>
      <c r="T61" s="61" t="str">
        <f>SUBSTITUTE(IFERROR(IFERROR(VLOOKUP(R61,'[1]Skill Statistics'!$A$3:$C$513,2,FALSE),VLOOKUP(Q61,'[1]Skill Statistics'!$A$3:$C$513,2,FALSE)),T60),"R*","ReSt")</f>
        <v>- -</v>
      </c>
      <c r="U61" s="61" t="str">
        <f>IFERROR(IFERROR(VLOOKUP(R61,'[1]Skill Statistics'!$A$3:$C$513,3,FALSE),VLOOKUP(Q61,'[1]Skill Statistics'!$A$3:$C$513,3,FALSE)),U60)</f>
        <v>- -</v>
      </c>
      <c r="V61" s="61" t="str">
        <f>IF(ISNUMBER(SEARCH("Category",R61)),"- -",IFERROR(IFERROR(VLOOKUP(Q61,[1]Professions!$A$4:$AM$288,MATCH(Profession,[1]Professions!$A$1:$AM$1,0),FALSE),VLOOKUP(Q61,Calculations!$B$91:$I$95,8,FALSE)),"- -"))</f>
        <v>- -</v>
      </c>
      <c r="W61" s="60" t="str">
        <f t="shared" si="13"/>
        <v>- -</v>
      </c>
      <c r="X61" s="7" t="str">
        <f ca="1">IFERROR(VLOOKUP(R61,$BS$6:$NR$519,MATCH(ActualLevel,$BS$3:$NR$3,0),FALSE),"- -")</f>
        <v>- -</v>
      </c>
      <c r="Y61" s="7" t="str">
        <f t="shared" si="320"/>
        <v>- -</v>
      </c>
      <c r="Z61" s="7" t="str">
        <f>IFERROR(VLOOKUP(Y61,Charts!$BQ$2:$BR$52,2,FALSE),"- -")</f>
        <v>- -</v>
      </c>
      <c r="AA61" s="7" t="str">
        <f t="shared" ca="1" si="51"/>
        <v>- -</v>
      </c>
      <c r="AB61" s="7" t="str">
        <f t="shared" si="317"/>
        <v>- -</v>
      </c>
      <c r="AC61" s="7"/>
      <c r="AD61" s="7"/>
      <c r="AE61" s="7"/>
      <c r="AF61" s="7"/>
      <c r="AG61" s="7"/>
      <c r="AH61" s="43"/>
      <c r="AI61" s="7"/>
      <c r="AJ61" s="7"/>
      <c r="AK61" s="7">
        <f t="shared" ca="1" si="52"/>
        <v>0</v>
      </c>
      <c r="AL61" s="7"/>
      <c r="AM61" s="69">
        <f>IFERROR(VLOOKUP(R61,'[1]Skill Statistics'!$A$3:$AN$513,MATCH(Profession,'[1]Skill Statistics'!$A$2:$AN$2,0),FALSE),0)</f>
        <v>0</v>
      </c>
      <c r="AN61" s="85">
        <f>IFERROR(VLOOKUP(Q61,'[1]Skill Statistics'!$A$3:$BK$513,MATCH(Archetype,'[1]Skill Statistics'!$A$2:$BK$2,0),FALSE),0)</f>
        <v>0</v>
      </c>
      <c r="AO61" s="85">
        <f>IFERROR(VLOOKUP(Q61,'[1]Skill Statistics'!$A$3:$BB$513,MATCH(Race,'[1]Skill Statistics'!$A$2:$BB$2,0),FALSE),0)</f>
        <v>0</v>
      </c>
      <c r="AP61" s="85">
        <f t="shared" ca="1" si="14"/>
        <v>0</v>
      </c>
      <c r="AQ61" s="70"/>
      <c r="AS61" s="69" t="str">
        <f>IFERROR(VLOOKUP(Q61,'[1]Professional Skills'!$A$4:$AM$288,MATCH(Profession,'[1]Professional Skills'!$A$3:$AM$3,0),FALSE),"- -")</f>
        <v>x</v>
      </c>
      <c r="AU61" s="7" t="str">
        <f t="shared" si="319"/>
        <v>x</v>
      </c>
      <c r="AV61" s="7">
        <f t="shared" ca="1" si="318"/>
        <v>0.22722004368203397</v>
      </c>
      <c r="AW61">
        <f t="shared" ca="1" si="55"/>
        <v>0.22722004368203397</v>
      </c>
      <c r="AX61">
        <f ca="1">IFERROR(_xlfn.RANK.EQ(AW61,$AW$5:$AW$568),"")</f>
        <v>13</v>
      </c>
      <c r="AY61">
        <f t="shared" ca="1" si="3"/>
        <v>0.22722004368203397</v>
      </c>
      <c r="AZ61" s="70" t="str">
        <f t="shared" ca="1" si="53"/>
        <v/>
      </c>
      <c r="BB61" s="69">
        <f>IFERROR(IF(Q61="Language",VLOOKUP(R61,[1]Cultures!$B$4:$N$218,MATCH(Culture,[1]Cultures!$B$3:$N$3,0),FALSE),VLOOKUP(Q61,[1]Cultures!$B$4:$O$212,MATCH(Culture,[1]Cultures!$B$3:$O$3,0),FALSE)),"- -")</f>
        <v>1</v>
      </c>
      <c r="BD61">
        <f t="shared" ca="1" si="315"/>
        <v>0</v>
      </c>
      <c r="BE61" t="str">
        <f t="shared" si="262"/>
        <v/>
      </c>
      <c r="BI61" s="7">
        <f t="shared" si="54"/>
        <v>1</v>
      </c>
      <c r="BJ61" s="7"/>
      <c r="BK61" s="7"/>
      <c r="BL61" s="70" t="str">
        <f t="shared" si="6"/>
        <v>- -</v>
      </c>
      <c r="BN61" s="69" t="str">
        <f>IFERROR(VLOOKUP(V61,Charts!$BT$2:$BV$14,3,FALSE),"- -")</f>
        <v>- -</v>
      </c>
      <c r="BO61" s="85" t="str">
        <f t="shared" ca="1" si="15"/>
        <v>- -</v>
      </c>
      <c r="BP61" s="70" t="str">
        <f t="shared" ca="1" si="263"/>
        <v>- -</v>
      </c>
      <c r="BR61" s="7">
        <v>56</v>
      </c>
      <c r="BS61" s="9" t="str">
        <f ca="1">VLOOKUP(BR61,$O$3:$R$568,4,FALSE)</f>
        <v>Bola</v>
      </c>
      <c r="BT61" s="7" t="str">
        <f ca="1">VLOOKUP(BS61,$R$3:$V$568,5,FALSE)</f>
        <v>2 / 4</v>
      </c>
      <c r="BU61" s="7">
        <f ca="1">VLOOKUP(BT61,Charts!$BT$2:$BV$14,3,FALSE)</f>
        <v>0.76923076923076927</v>
      </c>
      <c r="BV61" s="7" t="str">
        <f t="shared" ca="1" si="56"/>
        <v>2</v>
      </c>
      <c r="BW61" s="7" t="str">
        <f t="shared" ca="1" si="57"/>
        <v>4</v>
      </c>
      <c r="BY61" s="7">
        <f t="shared" ca="1" si="58"/>
        <v>0.47287930043333737</v>
      </c>
      <c r="BZ61" s="7">
        <f t="shared" ca="1" si="59"/>
        <v>0.29635146879743191</v>
      </c>
      <c r="CA61" s="7">
        <f t="shared" ca="1" si="60"/>
        <v>1</v>
      </c>
      <c r="CB61" s="7" t="str">
        <f t="shared" ca="1" si="61"/>
        <v>2</v>
      </c>
      <c r="CC61" s="7">
        <f ca="1">IFERROR(IF(CC60+CB61&gt;CD$4,CC60,CC60+CB61),"")</f>
        <v>38</v>
      </c>
      <c r="CD61" s="7">
        <f t="shared" ca="1" si="264"/>
        <v>0</v>
      </c>
      <c r="CE61" s="7">
        <f t="shared" ca="1" si="62"/>
        <v>0.7989469443079078</v>
      </c>
      <c r="CF61" s="7">
        <f t="shared" ca="1" si="63"/>
        <v>-2.9716175077138529E-2</v>
      </c>
      <c r="CG61" s="7">
        <f t="shared" ca="1" si="64"/>
        <v>0</v>
      </c>
      <c r="CH61" s="7">
        <f t="shared" ca="1" si="65"/>
        <v>0</v>
      </c>
      <c r="CI61" s="7">
        <f ca="1">IFERROR(IF(CI60+CH61&gt;CJ$4,CI60,CI60+CH61),"")</f>
        <v>60</v>
      </c>
      <c r="CJ61" s="7">
        <f t="shared" ca="1" si="265"/>
        <v>0</v>
      </c>
      <c r="CK61" s="7">
        <f t="shared" ca="1" si="66"/>
        <v>0.33636663090078489</v>
      </c>
      <c r="CL61" s="7">
        <f t="shared" ca="1" si="67"/>
        <v>0.43286413832998438</v>
      </c>
      <c r="CM61" s="7">
        <f t="shared" ca="1" si="68"/>
        <v>1</v>
      </c>
      <c r="CN61" s="7" t="str">
        <f t="shared" ca="1" si="69"/>
        <v>2</v>
      </c>
      <c r="CO61" s="7">
        <f ca="1">IFERROR(IF(CO60+CN61&gt;CP$4,CO60,CO60+CN61),"")</f>
        <v>60</v>
      </c>
      <c r="CP61" s="7">
        <f t="shared" ca="1" si="266"/>
        <v>0</v>
      </c>
      <c r="CQ61" s="7">
        <f t="shared" ca="1" si="70"/>
        <v>0.71694339681581809</v>
      </c>
      <c r="CR61" s="7">
        <f t="shared" ca="1" si="71"/>
        <v>5.2287372414951183E-2</v>
      </c>
      <c r="CS61" s="7">
        <f t="shared" ca="1" si="72"/>
        <v>1</v>
      </c>
      <c r="CT61" s="7" t="str">
        <f t="shared" ca="1" si="73"/>
        <v>2</v>
      </c>
      <c r="CU61" s="7">
        <f ca="1">IFERROR(IF(CU60+CT61&gt;CV$4,CU60,CU60+CT61),"")</f>
        <v>60</v>
      </c>
      <c r="CV61" s="7">
        <f t="shared" ca="1" si="267"/>
        <v>0</v>
      </c>
      <c r="CW61" s="7">
        <f t="shared" ca="1" si="74"/>
        <v>0.13890814100361049</v>
      </c>
      <c r="CX61" s="7">
        <f t="shared" ca="1" si="75"/>
        <v>0.63032262822715879</v>
      </c>
      <c r="CY61" s="7">
        <f t="shared" ca="1" si="76"/>
        <v>1</v>
      </c>
      <c r="CZ61" s="7" t="str">
        <f t="shared" ca="1" si="77"/>
        <v>2</v>
      </c>
      <c r="DA61" s="7">
        <f ca="1">IFERROR(IF(DA60+CZ61&gt;DB$4,DA60,DA60+CZ61),"")</f>
        <v>60</v>
      </c>
      <c r="DB61" s="7">
        <f t="shared" ca="1" si="268"/>
        <v>0</v>
      </c>
      <c r="DC61" s="7">
        <f t="shared" ca="1" si="78"/>
        <v>0.80384126188424421</v>
      </c>
      <c r="DD61" s="7">
        <f t="shared" ca="1" si="79"/>
        <v>-3.4610492653474934E-2</v>
      </c>
      <c r="DE61" s="7">
        <f t="shared" ca="1" si="80"/>
        <v>0</v>
      </c>
      <c r="DF61" s="7">
        <f t="shared" ca="1" si="81"/>
        <v>0</v>
      </c>
      <c r="DG61" s="7">
        <f ca="1">IFERROR(IF(DG60+DF61&gt;DH$4,DG60,DG60+DF61),"")</f>
        <v>60</v>
      </c>
      <c r="DH61" s="7">
        <f t="shared" ca="1" si="269"/>
        <v>0</v>
      </c>
      <c r="DI61" s="7">
        <f t="shared" ca="1" si="82"/>
        <v>0.13409468790678336</v>
      </c>
      <c r="DJ61" s="7">
        <f t="shared" ca="1" si="83"/>
        <v>0.63513608132398591</v>
      </c>
      <c r="DK61" s="7">
        <f t="shared" ca="1" si="84"/>
        <v>1</v>
      </c>
      <c r="DL61" s="7" t="str">
        <f t="shared" ca="1" si="85"/>
        <v>2</v>
      </c>
      <c r="DM61" s="7">
        <f ca="1">IFERROR(IF(DM60+DL61&gt;DN$4,DM60,DM60+DL61),"")</f>
        <v>60</v>
      </c>
      <c r="DN61" s="7">
        <f t="shared" ca="1" si="270"/>
        <v>0</v>
      </c>
      <c r="DO61" s="7">
        <f t="shared" ca="1" si="86"/>
        <v>0.16868498640995577</v>
      </c>
      <c r="DP61" s="7">
        <f t="shared" ca="1" si="87"/>
        <v>0.6005457828208135</v>
      </c>
      <c r="DQ61" s="7">
        <f t="shared" ca="1" si="88"/>
        <v>1</v>
      </c>
      <c r="DR61" s="7" t="str">
        <f t="shared" ca="1" si="89"/>
        <v>2</v>
      </c>
      <c r="DS61" s="7">
        <f ca="1">IFERROR(IF(DS60+DR61&gt;DT$4,DS60,DS60+DR61),"")</f>
        <v>60</v>
      </c>
      <c r="DT61" s="7">
        <f t="shared" ca="1" si="271"/>
        <v>0</v>
      </c>
      <c r="DU61" s="7">
        <f t="shared" ca="1" si="90"/>
        <v>0.25070482548663442</v>
      </c>
      <c r="DV61" s="7">
        <f t="shared" ca="1" si="91"/>
        <v>0.51852594374413485</v>
      </c>
      <c r="DW61" s="7">
        <f t="shared" ca="1" si="92"/>
        <v>1</v>
      </c>
      <c r="DX61" s="7" t="str">
        <f t="shared" ca="1" si="93"/>
        <v>2</v>
      </c>
      <c r="DY61" s="7">
        <f ca="1">IFERROR(IF(DY60+DX61&gt;DZ$4,DY60,DY60+DX61),"")</f>
        <v>59</v>
      </c>
      <c r="DZ61" s="7">
        <f t="shared" ca="1" si="272"/>
        <v>0</v>
      </c>
      <c r="EA61" s="7">
        <f t="shared" ca="1" si="94"/>
        <v>0.99495044669378896</v>
      </c>
      <c r="EB61" s="7">
        <f t="shared" ca="1" si="95"/>
        <v>-0.22571967746301969</v>
      </c>
      <c r="EC61" s="7">
        <f t="shared" ca="1" si="96"/>
        <v>0</v>
      </c>
      <c r="ED61" s="7">
        <f t="shared" ca="1" si="97"/>
        <v>0</v>
      </c>
      <c r="EE61" s="7">
        <f ca="1">IFERROR(IF(EE60+ED61&gt;EF$4,EE60,EE60+ED61),"")</f>
        <v>60</v>
      </c>
      <c r="EF61" s="7">
        <f t="shared" ca="1" si="273"/>
        <v>0</v>
      </c>
      <c r="EG61" s="7">
        <f t="shared" ca="1" si="98"/>
        <v>0.20165740402883059</v>
      </c>
      <c r="EH61" s="7">
        <f t="shared" ca="1" si="99"/>
        <v>0.56757336520193868</v>
      </c>
      <c r="EI61" s="7">
        <f t="shared" ca="1" si="100"/>
        <v>1</v>
      </c>
      <c r="EJ61" s="7" t="str">
        <f t="shared" ca="1" si="101"/>
        <v>2</v>
      </c>
      <c r="EK61" s="7">
        <f ca="1">IFERROR(IF(EK60+EJ61&gt;EL$4,EK60,EK60+EJ61),"")</f>
        <v>60</v>
      </c>
      <c r="EL61" s="7">
        <f t="shared" ca="1" si="274"/>
        <v>0</v>
      </c>
      <c r="EM61" s="7">
        <f t="shared" ca="1" si="102"/>
        <v>8.625968256452976E-2</v>
      </c>
      <c r="EN61" s="7">
        <f t="shared" ca="1" si="103"/>
        <v>0.68297108666623951</v>
      </c>
      <c r="EO61" s="7">
        <f t="shared" ca="1" si="104"/>
        <v>1</v>
      </c>
      <c r="EP61" s="7" t="str">
        <f t="shared" ca="1" si="105"/>
        <v>2</v>
      </c>
      <c r="EQ61" s="7">
        <f ca="1">IFERROR(IF(EQ60+EP61&gt;ER$4,EQ60,EQ60+EP61),"")</f>
        <v>60</v>
      </c>
      <c r="ER61" s="7">
        <f t="shared" ca="1" si="275"/>
        <v>0</v>
      </c>
      <c r="ES61" s="7">
        <f t="shared" ca="1" si="106"/>
        <v>0.20561361828060298</v>
      </c>
      <c r="ET61" s="7">
        <f t="shared" ca="1" si="107"/>
        <v>0.56361715095016629</v>
      </c>
      <c r="EU61" s="7">
        <f t="shared" ca="1" si="108"/>
        <v>1</v>
      </c>
      <c r="EV61" s="7" t="str">
        <f t="shared" ca="1" si="109"/>
        <v>2</v>
      </c>
      <c r="EW61" s="7">
        <f ca="1">IFERROR(IF(EW60+EV61&gt;EX$4,EW60,EW60+EV61),"")</f>
        <v>60</v>
      </c>
      <c r="EX61" s="7">
        <f t="shared" ca="1" si="276"/>
        <v>0</v>
      </c>
      <c r="EY61" s="7">
        <f t="shared" ca="1" si="110"/>
        <v>0.85993696437274791</v>
      </c>
      <c r="EZ61" s="7">
        <f t="shared" ca="1" si="111"/>
        <v>-9.0706195141978641E-2</v>
      </c>
      <c r="FA61" s="7">
        <f t="shared" ca="1" si="112"/>
        <v>0</v>
      </c>
      <c r="FB61" s="7">
        <f t="shared" ca="1" si="113"/>
        <v>0</v>
      </c>
      <c r="FC61" s="7">
        <f ca="1">IFERROR(IF(FC60+FB61&gt;FD$4,FC60,FC60+FB61),"")</f>
        <v>60</v>
      </c>
      <c r="FD61" s="7">
        <f t="shared" ca="1" si="277"/>
        <v>0</v>
      </c>
      <c r="FE61" s="7">
        <f t="shared" ca="1" si="114"/>
        <v>0.39166549441301191</v>
      </c>
      <c r="FF61" s="7">
        <f t="shared" ca="1" si="115"/>
        <v>0.37756527481775737</v>
      </c>
      <c r="FG61" s="7">
        <f t="shared" ca="1" si="116"/>
        <v>1</v>
      </c>
      <c r="FH61" s="7" t="str">
        <f t="shared" ca="1" si="117"/>
        <v>2</v>
      </c>
      <c r="FI61" s="7">
        <f ca="1">IFERROR(IF(FI60+FH61&gt;FJ$4,FI60,FI60+FH61),"")</f>
        <v>60</v>
      </c>
      <c r="FJ61" s="7">
        <f t="shared" ca="1" si="278"/>
        <v>0</v>
      </c>
      <c r="FK61" s="7">
        <f t="shared" ca="1" si="118"/>
        <v>0.76988436633461199</v>
      </c>
      <c r="FL61" s="7">
        <f t="shared" ca="1" si="119"/>
        <v>-6.5359710384271796E-4</v>
      </c>
      <c r="FM61" s="7">
        <f t="shared" ca="1" si="120"/>
        <v>0</v>
      </c>
      <c r="FN61" s="7">
        <f t="shared" ca="1" si="121"/>
        <v>0</v>
      </c>
      <c r="FO61" s="7">
        <f ca="1">IFERROR(IF(FO60+FN61&gt;FP$4,FO60,FO60+FN61),"")</f>
        <v>60</v>
      </c>
      <c r="FP61" s="7">
        <f t="shared" ca="1" si="279"/>
        <v>0</v>
      </c>
      <c r="FQ61" s="7">
        <f t="shared" ca="1" si="122"/>
        <v>0.91319585427338268</v>
      </c>
      <c r="FR61" s="7">
        <f t="shared" ca="1" si="123"/>
        <v>-0.14396508504261341</v>
      </c>
      <c r="FS61" s="7">
        <f t="shared" ca="1" si="124"/>
        <v>0</v>
      </c>
      <c r="FT61" s="7">
        <f t="shared" ca="1" si="125"/>
        <v>0</v>
      </c>
      <c r="FU61" s="7">
        <f ca="1">IFERROR(IF(FU60+FT61&gt;FV$4,FU60,FU60+FT61),"")</f>
        <v>60</v>
      </c>
      <c r="FV61" s="7">
        <f t="shared" ca="1" si="280"/>
        <v>0</v>
      </c>
      <c r="FW61" s="7">
        <f t="shared" ca="1" si="126"/>
        <v>0.20183412218063512</v>
      </c>
      <c r="FX61" s="7">
        <f t="shared" ca="1" si="127"/>
        <v>0.56739664705013415</v>
      </c>
      <c r="FY61" s="7">
        <f t="shared" ca="1" si="128"/>
        <v>1</v>
      </c>
      <c r="FZ61" s="7" t="str">
        <f t="shared" ca="1" si="129"/>
        <v>2</v>
      </c>
      <c r="GA61" s="7">
        <f ca="1">IFERROR(IF(GA60+FZ61&gt;GB$4,GA60,GA60+FZ61),"")</f>
        <v>59</v>
      </c>
      <c r="GB61" s="7">
        <f t="shared" ca="1" si="281"/>
        <v>0</v>
      </c>
      <c r="GC61" s="7">
        <f t="shared" ca="1" si="130"/>
        <v>0.79660198666943616</v>
      </c>
      <c r="GD61" s="7">
        <f t="shared" ca="1" si="131"/>
        <v>-2.7371217438666884E-2</v>
      </c>
      <c r="GE61" s="7">
        <f t="shared" ca="1" si="132"/>
        <v>0</v>
      </c>
      <c r="GF61" s="7">
        <f t="shared" ca="1" si="133"/>
        <v>0</v>
      </c>
      <c r="GG61" s="7">
        <f ca="1">IFERROR(IF(GG60+GF61&gt;GH$4,GG60,GG60+GF61),"")</f>
        <v>60</v>
      </c>
      <c r="GH61" s="7">
        <f t="shared" ca="1" si="282"/>
        <v>0</v>
      </c>
      <c r="GI61" s="7">
        <f t="shared" ca="1" si="134"/>
        <v>0.39947695250253679</v>
      </c>
      <c r="GJ61" s="7">
        <f t="shared" ca="1" si="135"/>
        <v>0.36975381672823249</v>
      </c>
      <c r="GK61" s="7">
        <f t="shared" ca="1" si="136"/>
        <v>1</v>
      </c>
      <c r="GL61" s="7" t="str">
        <f t="shared" ca="1" si="137"/>
        <v>2</v>
      </c>
      <c r="GM61" s="7">
        <f ca="1">IFERROR(IF(GM60+GL61&gt;GN$4,GM60,GM60+GL61),"")</f>
        <v>60</v>
      </c>
      <c r="GN61" s="7">
        <f t="shared" ca="1" si="283"/>
        <v>0</v>
      </c>
      <c r="GO61" s="7">
        <f t="shared" ca="1" si="138"/>
        <v>6.0199398920796732E-2</v>
      </c>
      <c r="GP61" s="7">
        <f t="shared" ca="1" si="139"/>
        <v>0.70903137030997254</v>
      </c>
      <c r="GQ61" s="7">
        <f t="shared" ca="1" si="140"/>
        <v>1</v>
      </c>
      <c r="GR61" s="7" t="str">
        <f t="shared" ca="1" si="141"/>
        <v>2</v>
      </c>
      <c r="GS61" s="7">
        <f ca="1">IFERROR(IF(GS60+GR61&gt;GT$4,GS60,GS60+GR61),"")</f>
        <v>60</v>
      </c>
      <c r="GT61" s="7">
        <f t="shared" ca="1" si="284"/>
        <v>0</v>
      </c>
      <c r="GU61" s="7">
        <f t="shared" ca="1" si="142"/>
        <v>5.335572589297477E-2</v>
      </c>
      <c r="GV61" s="7">
        <f t="shared" ca="1" si="143"/>
        <v>0.7158750433377945</v>
      </c>
      <c r="GW61" s="7">
        <f t="shared" ca="1" si="144"/>
        <v>1</v>
      </c>
      <c r="GX61" s="7" t="str">
        <f t="shared" ca="1" si="145"/>
        <v>2</v>
      </c>
      <c r="GY61" s="7">
        <f ca="1">IFERROR(IF(GY60+GX61&gt;GZ$4,GY60,GY60+GX61),"")</f>
        <v>60</v>
      </c>
      <c r="GZ61" s="7">
        <f t="shared" ca="1" si="285"/>
        <v>0</v>
      </c>
      <c r="HA61" s="7">
        <f t="shared" ca="1" si="146"/>
        <v>1.7707682790300328E-2</v>
      </c>
      <c r="HB61" s="7">
        <f t="shared" ca="1" si="147"/>
        <v>0.75152308644046895</v>
      </c>
      <c r="HC61" s="7">
        <f t="shared" ca="1" si="148"/>
        <v>1</v>
      </c>
      <c r="HD61" s="7" t="str">
        <f t="shared" ca="1" si="149"/>
        <v>2</v>
      </c>
      <c r="HE61" s="7">
        <f ca="1">IFERROR(IF(HE60+HD61&gt;HF$4,HE60,HE60+HD61),"")</f>
        <v>60</v>
      </c>
      <c r="HF61" s="7">
        <f t="shared" ca="1" si="286"/>
        <v>0</v>
      </c>
      <c r="HG61" s="7">
        <f t="shared" ca="1" si="150"/>
        <v>0.99137134777528657</v>
      </c>
      <c r="HH61" s="7">
        <f t="shared" ca="1" si="151"/>
        <v>-0.2221405785445173</v>
      </c>
      <c r="HI61" s="7">
        <f t="shared" ca="1" si="152"/>
        <v>0</v>
      </c>
      <c r="HJ61" s="7">
        <f t="shared" ca="1" si="153"/>
        <v>0</v>
      </c>
      <c r="HK61" s="7">
        <f ca="1">IFERROR(IF(HK60+HJ61&gt;HL$4,HK60,HK60+HJ61),"")</f>
        <v>60</v>
      </c>
      <c r="HL61" s="7">
        <f t="shared" ca="1" si="287"/>
        <v>0</v>
      </c>
      <c r="HM61" s="7">
        <f t="shared" ca="1" si="154"/>
        <v>0.68238357963936103</v>
      </c>
      <c r="HN61" s="7">
        <f t="shared" ca="1" si="155"/>
        <v>8.6847189591408247E-2</v>
      </c>
      <c r="HO61" s="7">
        <f t="shared" ca="1" si="156"/>
        <v>1</v>
      </c>
      <c r="HP61" s="7" t="str">
        <f t="shared" ca="1" si="157"/>
        <v>2</v>
      </c>
      <c r="HQ61" s="7">
        <f ca="1">IFERROR(IF(HQ60+HP61&gt;HR$4,HQ60,HQ60+HP61),"")</f>
        <v>60</v>
      </c>
      <c r="HR61" s="7">
        <f t="shared" ca="1" si="288"/>
        <v>0</v>
      </c>
      <c r="HS61" s="7">
        <f t="shared" ca="1" si="158"/>
        <v>0.71451184653350619</v>
      </c>
      <c r="HT61" s="7">
        <f t="shared" ca="1" si="159"/>
        <v>5.4718922697263084E-2</v>
      </c>
      <c r="HU61" s="7">
        <f t="shared" ca="1" si="160"/>
        <v>1</v>
      </c>
      <c r="HV61" s="7" t="str">
        <f t="shared" ca="1" si="161"/>
        <v>2</v>
      </c>
      <c r="HW61" s="7">
        <f ca="1">IFERROR(IF(HW60+HV61&gt;HX$4,HW60,HW60+HV61),"")</f>
        <v>60</v>
      </c>
      <c r="HX61" s="7">
        <f t="shared" ca="1" si="289"/>
        <v>0</v>
      </c>
      <c r="HY61" s="7">
        <f t="shared" ca="1" si="162"/>
        <v>0.92352724997822855</v>
      </c>
      <c r="HZ61" s="7">
        <f t="shared" ca="1" si="163"/>
        <v>-0.15429648074745927</v>
      </c>
      <c r="IA61" s="7">
        <f t="shared" ca="1" si="164"/>
        <v>0</v>
      </c>
      <c r="IB61" s="7">
        <f t="shared" ca="1" si="165"/>
        <v>0</v>
      </c>
      <c r="IC61" s="7">
        <f ca="1">IFERROR(IF(IC60+IB61&gt;ID$4,IC60,IC60+IB61),"")</f>
        <v>60</v>
      </c>
      <c r="ID61" s="7">
        <f t="shared" ca="1" si="290"/>
        <v>0</v>
      </c>
      <c r="IE61" s="7">
        <f t="shared" ca="1" si="166"/>
        <v>0.24090622878677226</v>
      </c>
      <c r="IF61" s="7">
        <f t="shared" ca="1" si="167"/>
        <v>0.52832454044399701</v>
      </c>
      <c r="IG61" s="7">
        <f t="shared" ca="1" si="168"/>
        <v>1</v>
      </c>
      <c r="IH61" s="7" t="str">
        <f t="shared" ca="1" si="169"/>
        <v>2</v>
      </c>
      <c r="II61" s="7">
        <f ca="1">IFERROR(IF(II60+IH61&gt;IJ$4,II60,II60+IH61),"")</f>
        <v>60</v>
      </c>
      <c r="IJ61" s="7">
        <f t="shared" ca="1" si="291"/>
        <v>0</v>
      </c>
      <c r="IK61" s="7">
        <f t="shared" ca="1" si="170"/>
        <v>0.17388873724191833</v>
      </c>
      <c r="IL61" s="7">
        <f t="shared" ca="1" si="171"/>
        <v>0.59534203198885094</v>
      </c>
      <c r="IM61" s="7">
        <f t="shared" ca="1" si="172"/>
        <v>1</v>
      </c>
      <c r="IN61" s="7" t="str">
        <f t="shared" ca="1" si="173"/>
        <v>2</v>
      </c>
      <c r="IO61" s="7">
        <f ca="1">IFERROR(IF(IO60+IN61&gt;IP$4,IO60,IO60+IN61),"")</f>
        <v>60</v>
      </c>
      <c r="IP61" s="7">
        <f t="shared" ca="1" si="292"/>
        <v>0</v>
      </c>
      <c r="IQ61" s="7">
        <f t="shared" ca="1" si="174"/>
        <v>8.0442413125367485E-2</v>
      </c>
      <c r="IR61" s="7">
        <f t="shared" ca="1" si="175"/>
        <v>0.68878835610540179</v>
      </c>
      <c r="IS61" s="7">
        <f t="shared" ca="1" si="176"/>
        <v>1</v>
      </c>
      <c r="IT61" s="7" t="str">
        <f t="shared" ca="1" si="177"/>
        <v>2</v>
      </c>
      <c r="IU61" s="7">
        <f ca="1">IFERROR(IF(IU60+IT61&gt;IV$4,IU60,IU60+IT61),"")</f>
        <v>60</v>
      </c>
      <c r="IV61" s="7">
        <f t="shared" ca="1" si="293"/>
        <v>0</v>
      </c>
      <c r="IW61" s="7">
        <f t="shared" ca="1" si="178"/>
        <v>0.86105386618255308</v>
      </c>
      <c r="IX61" s="7">
        <f t="shared" ca="1" si="179"/>
        <v>-9.1823096951783811E-2</v>
      </c>
      <c r="IY61" s="7">
        <f t="shared" ca="1" si="180"/>
        <v>0</v>
      </c>
      <c r="IZ61" s="7">
        <f t="shared" ca="1" si="181"/>
        <v>0</v>
      </c>
      <c r="JA61" s="7">
        <f ca="1">IFERROR(IF(JA60+IZ61&gt;JB$4,JA60,JA60+IZ61),"")</f>
        <v>60</v>
      </c>
      <c r="JB61" s="7">
        <f t="shared" ca="1" si="294"/>
        <v>0</v>
      </c>
      <c r="JC61" s="7">
        <f t="shared" ca="1" si="182"/>
        <v>0.17248963017356833</v>
      </c>
      <c r="JD61" s="7">
        <f t="shared" ca="1" si="183"/>
        <v>0.59674113905720094</v>
      </c>
      <c r="JE61" s="7">
        <f t="shared" ca="1" si="184"/>
        <v>1</v>
      </c>
      <c r="JF61" s="7" t="str">
        <f t="shared" ca="1" si="185"/>
        <v>2</v>
      </c>
      <c r="JG61" s="7">
        <f ca="1">IFERROR(IF(JG60+JF61&gt;JH$4,JG60,JG60+JF61),"")</f>
        <v>60</v>
      </c>
      <c r="JH61" s="7">
        <f t="shared" ca="1" si="295"/>
        <v>0</v>
      </c>
      <c r="JI61" s="7">
        <f t="shared" ca="1" si="186"/>
        <v>0.29677477441638789</v>
      </c>
      <c r="JJ61" s="7">
        <f t="shared" ca="1" si="187"/>
        <v>0.47245599481438139</v>
      </c>
      <c r="JK61" s="7">
        <f t="shared" ca="1" si="188"/>
        <v>1</v>
      </c>
      <c r="JL61" s="7" t="str">
        <f t="shared" ca="1" si="189"/>
        <v>2</v>
      </c>
      <c r="JM61" s="7">
        <f ca="1">IFERROR(IF(JM60+JL61&gt;JN$4,JM60,JM60+JL61),"")</f>
        <v>60</v>
      </c>
      <c r="JN61" s="7">
        <f t="shared" ca="1" si="296"/>
        <v>0</v>
      </c>
      <c r="JO61" s="7">
        <f t="shared" ca="1" si="190"/>
        <v>0.852104582433175</v>
      </c>
      <c r="JP61" s="7">
        <f t="shared" ca="1" si="191"/>
        <v>-8.2873813202405722E-2</v>
      </c>
      <c r="JQ61" s="7">
        <f t="shared" ca="1" si="192"/>
        <v>0</v>
      </c>
      <c r="JR61" s="7">
        <f t="shared" ca="1" si="193"/>
        <v>0</v>
      </c>
      <c r="JS61" s="7">
        <f ca="1">IFERROR(IF(JS60+JR61&gt;JT$4,JS60,JS60+JR61),"")</f>
        <v>60</v>
      </c>
      <c r="JT61" s="7">
        <f t="shared" ca="1" si="297"/>
        <v>0</v>
      </c>
      <c r="JU61" s="7">
        <f t="shared" ca="1" si="194"/>
        <v>0.20881666169975521</v>
      </c>
      <c r="JV61" s="7">
        <f t="shared" ca="1" si="195"/>
        <v>0.56041410753101406</v>
      </c>
      <c r="JW61" s="7">
        <f t="shared" ca="1" si="196"/>
        <v>1</v>
      </c>
      <c r="JX61" s="7" t="str">
        <f t="shared" ca="1" si="197"/>
        <v>2</v>
      </c>
      <c r="JY61" s="7">
        <f ca="1">IFERROR(IF(JY60+JX61&gt;JZ$4,JY60,JY60+JX61),"")</f>
        <v>60</v>
      </c>
      <c r="JZ61" s="7">
        <f t="shared" ca="1" si="298"/>
        <v>0</v>
      </c>
      <c r="KA61" s="7">
        <f t="shared" ca="1" si="198"/>
        <v>0.32243042090458962</v>
      </c>
      <c r="KB61" s="7">
        <f t="shared" ca="1" si="199"/>
        <v>0.44680034832617965</v>
      </c>
      <c r="KC61" s="7">
        <f t="shared" ca="1" si="200"/>
        <v>1</v>
      </c>
      <c r="KD61" s="7" t="str">
        <f t="shared" ca="1" si="201"/>
        <v>2</v>
      </c>
      <c r="KE61" s="7">
        <f ca="1">IFERROR(IF(KE60+KD61&gt;KF$4,KE60,KE60+KD61),"")</f>
        <v>60</v>
      </c>
      <c r="KF61" s="7">
        <f t="shared" ca="1" si="299"/>
        <v>0</v>
      </c>
      <c r="KG61" s="7">
        <f t="shared" ca="1" si="202"/>
        <v>0.75700879204078309</v>
      </c>
      <c r="KH61" s="7">
        <f t="shared" ca="1" si="203"/>
        <v>1.2221977189986188E-2</v>
      </c>
      <c r="KI61" s="7">
        <f t="shared" ca="1" si="204"/>
        <v>1</v>
      </c>
      <c r="KJ61" s="7" t="str">
        <f t="shared" ca="1" si="205"/>
        <v>2</v>
      </c>
      <c r="KK61" s="7">
        <f ca="1">IFERROR(IF(KK60+KJ61&gt;KL$4,KK60,KK60+KJ61),"")</f>
        <v>60</v>
      </c>
      <c r="KL61" s="7">
        <f t="shared" ca="1" si="300"/>
        <v>0</v>
      </c>
      <c r="KM61" s="7">
        <f t="shared" ca="1" si="206"/>
        <v>0.7738977122868067</v>
      </c>
      <c r="KN61" s="7">
        <f t="shared" ca="1" si="207"/>
        <v>-4.6669430560374314E-3</v>
      </c>
      <c r="KO61" s="7">
        <f t="shared" ca="1" si="208"/>
        <v>0</v>
      </c>
      <c r="KP61" s="7">
        <f t="shared" ca="1" si="209"/>
        <v>0</v>
      </c>
      <c r="KQ61" s="7">
        <f ca="1">IFERROR(IF(KQ60+KP61&gt;KR$4,KQ60,KQ60+KP61),"")</f>
        <v>60</v>
      </c>
      <c r="KR61" s="7">
        <f t="shared" ca="1" si="301"/>
        <v>0</v>
      </c>
      <c r="KS61" s="7">
        <f t="shared" ca="1" si="210"/>
        <v>0.63397449637854486</v>
      </c>
      <c r="KT61" s="7">
        <f t="shared" ca="1" si="211"/>
        <v>0.13525627285222441</v>
      </c>
      <c r="KU61" s="7">
        <f t="shared" ca="1" si="212"/>
        <v>1</v>
      </c>
      <c r="KV61" s="7" t="str">
        <f t="shared" ca="1" si="213"/>
        <v>2</v>
      </c>
      <c r="KW61" s="7">
        <f ca="1">IFERROR(IF(KW60+KV61&gt;KX$4,KW60,KW60+KV61),"")</f>
        <v>59</v>
      </c>
      <c r="KX61" s="7">
        <f t="shared" ca="1" si="302"/>
        <v>0</v>
      </c>
      <c r="KY61" s="7">
        <f t="shared" ca="1" si="214"/>
        <v>0.53808998775280337</v>
      </c>
      <c r="KZ61" s="7">
        <f t="shared" ca="1" si="215"/>
        <v>0.23114078147796591</v>
      </c>
      <c r="LA61" s="7">
        <f t="shared" ca="1" si="216"/>
        <v>1</v>
      </c>
      <c r="LB61" s="7" t="str">
        <f t="shared" ca="1" si="217"/>
        <v>2</v>
      </c>
      <c r="LC61" s="7">
        <f ca="1">IFERROR(IF(LC60+LB61&gt;LD$4,LC60,LC60+LB61),"")</f>
        <v>60</v>
      </c>
      <c r="LD61" s="7">
        <f t="shared" ca="1" si="303"/>
        <v>0</v>
      </c>
      <c r="LE61" s="7">
        <f t="shared" ca="1" si="218"/>
        <v>6.6779876664160298E-3</v>
      </c>
      <c r="LF61" s="7">
        <f t="shared" ca="1" si="219"/>
        <v>0.76255278156435324</v>
      </c>
      <c r="LG61" s="7">
        <f t="shared" ca="1" si="220"/>
        <v>1</v>
      </c>
      <c r="LH61" s="7" t="str">
        <f t="shared" ca="1" si="221"/>
        <v>2</v>
      </c>
      <c r="LI61" s="7">
        <f ca="1">IFERROR(IF(LI60+LH61&gt;LJ$4,LI60,LI60+LH61),"")</f>
        <v>60</v>
      </c>
      <c r="LJ61" s="7">
        <f t="shared" ca="1" si="304"/>
        <v>0</v>
      </c>
      <c r="LK61" s="7">
        <f t="shared" ca="1" si="222"/>
        <v>0.71893769134762964</v>
      </c>
      <c r="LL61" s="7">
        <f t="shared" ca="1" si="223"/>
        <v>5.0293077883139636E-2</v>
      </c>
      <c r="LM61" s="7">
        <f t="shared" ca="1" si="224"/>
        <v>1</v>
      </c>
      <c r="LN61" s="7" t="str">
        <f t="shared" ca="1" si="225"/>
        <v>2</v>
      </c>
      <c r="LO61" s="7">
        <f ca="1">IFERROR(IF(LO60+LN61&gt;LP$4,LO60,LO60+LN61),"")</f>
        <v>60</v>
      </c>
      <c r="LP61" s="7">
        <f t="shared" ca="1" si="305"/>
        <v>0</v>
      </c>
      <c r="LQ61" s="7">
        <f t="shared" ca="1" si="226"/>
        <v>0.40735679808253689</v>
      </c>
      <c r="LR61" s="7">
        <f t="shared" ca="1" si="227"/>
        <v>0.36187397114823239</v>
      </c>
      <c r="LS61" s="7">
        <f t="shared" ca="1" si="228"/>
        <v>1</v>
      </c>
      <c r="LT61" s="7" t="str">
        <f t="shared" ca="1" si="229"/>
        <v>2</v>
      </c>
      <c r="LU61" s="7">
        <f ca="1">IFERROR(IF(LU60+LT61&gt;LV$4,LU60,LU60+LT61),"")</f>
        <v>60</v>
      </c>
      <c r="LV61" s="7">
        <f t="shared" ca="1" si="306"/>
        <v>0</v>
      </c>
      <c r="LW61" s="7">
        <f t="shared" ca="1" si="230"/>
        <v>0.96645676287351012</v>
      </c>
      <c r="LX61" s="7">
        <f t="shared" ca="1" si="231"/>
        <v>-0.19722599364274085</v>
      </c>
      <c r="LY61" s="7">
        <f t="shared" ca="1" si="232"/>
        <v>0</v>
      </c>
      <c r="LZ61" s="7">
        <f t="shared" ca="1" si="233"/>
        <v>0</v>
      </c>
      <c r="MA61" s="7">
        <f ca="1">IFERROR(IF(MA60+LZ61&gt;MB$4,MA60,MA60+LZ61),"")</f>
        <v>60</v>
      </c>
      <c r="MB61" s="7">
        <f t="shared" ca="1" si="307"/>
        <v>0</v>
      </c>
      <c r="MC61" s="7">
        <f t="shared" ca="1" si="234"/>
        <v>0.30556545346867625</v>
      </c>
      <c r="MD61" s="7">
        <f t="shared" ca="1" si="235"/>
        <v>0.46366531576209302</v>
      </c>
      <c r="ME61" s="7">
        <f t="shared" ca="1" si="236"/>
        <v>1</v>
      </c>
      <c r="MF61" s="7" t="str">
        <f t="shared" ca="1" si="237"/>
        <v>2</v>
      </c>
      <c r="MG61" s="7">
        <f ca="1">IFERROR(IF(MG60+MF61&gt;MH$4,MG60,MG60+MF61),"")</f>
        <v>60</v>
      </c>
      <c r="MH61" s="7">
        <f t="shared" ca="1" si="308"/>
        <v>0</v>
      </c>
      <c r="MI61" s="7">
        <f t="shared" ca="1" si="238"/>
        <v>0.39446650279892415</v>
      </c>
      <c r="MJ61" s="7">
        <f t="shared" ca="1" si="239"/>
        <v>0.37476426643184513</v>
      </c>
      <c r="MK61" s="7">
        <f t="shared" ca="1" si="240"/>
        <v>1</v>
      </c>
      <c r="ML61" s="7" t="str">
        <f t="shared" ca="1" si="241"/>
        <v>2</v>
      </c>
      <c r="MM61" s="7">
        <f ca="1">IFERROR(IF(MM60+ML61&gt;MN$4,MM60,MM60+ML61),"")</f>
        <v>60</v>
      </c>
      <c r="MN61" s="7">
        <f t="shared" ca="1" si="309"/>
        <v>0</v>
      </c>
      <c r="MO61" s="7">
        <f t="shared" ca="1" si="242"/>
        <v>0.19355631777238769</v>
      </c>
      <c r="MP61" s="7">
        <f t="shared" ca="1" si="243"/>
        <v>0.57567445145838159</v>
      </c>
      <c r="MQ61" s="7">
        <f t="shared" ca="1" si="244"/>
        <v>1</v>
      </c>
      <c r="MR61" s="7" t="str">
        <f t="shared" ca="1" si="245"/>
        <v>2</v>
      </c>
      <c r="MS61" s="7">
        <f ca="1">IFERROR(IF(MS60+MR61&gt;MT$4,MS60,MS60+MR61),"")</f>
        <v>59</v>
      </c>
      <c r="MT61" s="7">
        <f t="shared" ca="1" si="310"/>
        <v>0</v>
      </c>
      <c r="MU61" s="7">
        <f t="shared" ca="1" si="246"/>
        <v>0.63578116796512651</v>
      </c>
      <c r="MV61" s="7">
        <f t="shared" ca="1" si="247"/>
        <v>0.13344960126564276</v>
      </c>
      <c r="MW61" s="7">
        <f t="shared" ca="1" si="248"/>
        <v>1</v>
      </c>
      <c r="MX61" s="7" t="str">
        <f t="shared" ca="1" si="249"/>
        <v>2</v>
      </c>
      <c r="MY61" s="7">
        <f ca="1">IFERROR(IF(MY60+MX61&gt;MZ$4,MY60,MY60+MX61),"")</f>
        <v>60</v>
      </c>
      <c r="MZ61" s="7">
        <f t="shared" ca="1" si="311"/>
        <v>0</v>
      </c>
      <c r="NA61" s="7">
        <f t="shared" ca="1" si="250"/>
        <v>0.43081069143544204</v>
      </c>
      <c r="NB61" s="7">
        <f t="shared" ca="1" si="251"/>
        <v>0.33842007779532723</v>
      </c>
      <c r="NC61" s="7">
        <f t="shared" ca="1" si="252"/>
        <v>1</v>
      </c>
      <c r="ND61" s="7" t="str">
        <f t="shared" ca="1" si="253"/>
        <v>2</v>
      </c>
      <c r="NE61" s="7">
        <f ca="1">IFERROR(IF(NE60+ND61&gt;NF$4,NE60,NE60+ND61),"")</f>
        <v>60</v>
      </c>
      <c r="NF61" s="7">
        <f t="shared" ca="1" si="312"/>
        <v>0</v>
      </c>
      <c r="NG61" s="7">
        <f t="shared" ca="1" si="254"/>
        <v>0.80708287074588247</v>
      </c>
      <c r="NH61" s="7">
        <f t="shared" ca="1" si="255"/>
        <v>-3.7852101515113201E-2</v>
      </c>
      <c r="NI61" s="7">
        <f t="shared" ca="1" si="256"/>
        <v>0</v>
      </c>
      <c r="NJ61" s="7">
        <f t="shared" ca="1" si="257"/>
        <v>0</v>
      </c>
      <c r="NK61" s="7">
        <f ca="1">IFERROR(IF(NK60+NJ61&gt;NL$4,NK60,NK60+NJ61),"")</f>
        <v>60</v>
      </c>
      <c r="NL61" s="7">
        <f t="shared" ca="1" si="313"/>
        <v>0</v>
      </c>
      <c r="NM61" s="7">
        <f t="shared" ca="1" si="258"/>
        <v>0.83131973293911376</v>
      </c>
      <c r="NN61" s="7">
        <f t="shared" ca="1" si="259"/>
        <v>-6.2088963708344491E-2</v>
      </c>
      <c r="NO61" s="7">
        <f t="shared" ca="1" si="260"/>
        <v>0</v>
      </c>
      <c r="NP61" s="7">
        <f t="shared" ca="1" si="261"/>
        <v>0</v>
      </c>
      <c r="NQ61" s="7">
        <f ca="1">IFERROR(IF(NQ60+NP61&gt;NR$4,NQ60,NQ60+NP61),"")</f>
        <v>59</v>
      </c>
      <c r="NR61" s="7">
        <f t="shared" ca="1" si="314"/>
        <v>0</v>
      </c>
      <c r="NT61">
        <v>59</v>
      </c>
      <c r="NU61" s="7" t="s">
        <v>19</v>
      </c>
      <c r="NV61" s="7" t="str">
        <f t="shared" ca="1" si="16"/>
        <v/>
      </c>
      <c r="NW61" s="7" t="str">
        <f t="shared" ca="1" si="8"/>
        <v/>
      </c>
      <c r="NX61" t="str">
        <f ca="1">IFERROR(VLOOKUP(NT61,$K$3:$AK$568,8,FALSE),"")</f>
        <v/>
      </c>
      <c r="NY61" t="str">
        <f ca="1">IFERROR(VLOOKUP(NT61,$K$3:$AK$568,9,FALSE),"")</f>
        <v/>
      </c>
      <c r="NZ61" s="7" t="str">
        <f ca="1">IFERROR(VLOOKUP(NT61,$K$3:$AK$568,27,FALSE),"")</f>
        <v/>
      </c>
      <c r="OB61">
        <v>59</v>
      </c>
      <c r="OC61" s="7" t="s">
        <v>19</v>
      </c>
      <c r="OD61" t="e">
        <f t="shared" ca="1" si="17"/>
        <v>#N/A</v>
      </c>
      <c r="OE61" s="7" t="str">
        <f t="shared" ca="1" si="18"/>
        <v/>
      </c>
      <c r="OF61" s="7" t="str">
        <f t="shared" ca="1" si="19"/>
        <v/>
      </c>
      <c r="OG61" t="str">
        <f t="shared" ca="1" si="20"/>
        <v/>
      </c>
      <c r="OI61">
        <v>59</v>
      </c>
      <c r="OJ61" s="7" t="s">
        <v>19</v>
      </c>
      <c r="OK61" s="7" t="str">
        <f t="shared" ca="1" si="21"/>
        <v/>
      </c>
      <c r="OL61" s="7" t="str">
        <f t="shared" ca="1" si="22"/>
        <v/>
      </c>
      <c r="OM61" t="str">
        <f ca="1">IFERROR(VLOOKUP(OI61,$L$3:$AK$568,7,FALSE),"")</f>
        <v/>
      </c>
      <c r="ON61" t="str">
        <f ca="1">IFERROR(VLOOKUP(OI61,$L$3:$AK$568,8,FALSE),"")</f>
        <v/>
      </c>
      <c r="OO61" s="7" t="str">
        <f ca="1">IFERROR(VLOOKUP(OI61,$L$3:$AK$568,26,FALSE),"")</f>
        <v/>
      </c>
      <c r="OQ61">
        <v>59</v>
      </c>
      <c r="OR61" s="7" t="s">
        <v>19</v>
      </c>
      <c r="OS61" t="e">
        <f t="shared" ca="1" si="23"/>
        <v>#N/A</v>
      </c>
      <c r="OT61" s="7" t="str">
        <f t="shared" ca="1" si="24"/>
        <v/>
      </c>
      <c r="OU61" s="7" t="str">
        <f t="shared" ca="1" si="25"/>
        <v/>
      </c>
      <c r="OV61" t="str">
        <f t="shared" ca="1" si="26"/>
        <v/>
      </c>
      <c r="OX61">
        <v>59</v>
      </c>
      <c r="OY61" s="7" t="s">
        <v>19</v>
      </c>
      <c r="OZ61" s="7" t="str">
        <f t="shared" ca="1" si="27"/>
        <v/>
      </c>
      <c r="PA61" s="7" t="str">
        <f t="shared" ca="1" si="28"/>
        <v/>
      </c>
      <c r="PB61" t="str">
        <f ca="1">IFERROR(VLOOKUP(OX61,$M$3:$AK$568,6,FALSE),"")</f>
        <v/>
      </c>
      <c r="PC61" t="str">
        <f ca="1">IFERROR(VLOOKUP(OX61,$M$3:$AK$568,7,FALSE),"")</f>
        <v/>
      </c>
      <c r="PD61" s="7" t="str">
        <f ca="1">IFERROR(VLOOKUP(OX61,$M$3:$AK$568,25,FALSE),"")</f>
        <v/>
      </c>
      <c r="PF61">
        <v>59</v>
      </c>
      <c r="PG61" s="7" t="s">
        <v>19</v>
      </c>
      <c r="PH61" t="e">
        <f t="shared" ca="1" si="29"/>
        <v>#N/A</v>
      </c>
      <c r="PI61" s="7" t="str">
        <f t="shared" ca="1" si="30"/>
        <v/>
      </c>
      <c r="PJ61" s="7" t="str">
        <f t="shared" ca="1" si="31"/>
        <v/>
      </c>
      <c r="PK61" t="str">
        <f t="shared" ca="1" si="32"/>
        <v/>
      </c>
      <c r="PM61">
        <v>59</v>
      </c>
      <c r="PN61" s="7" t="s">
        <v>19</v>
      </c>
      <c r="PO61" s="202" t="str">
        <f t="shared" ca="1" si="33"/>
        <v/>
      </c>
      <c r="PP61" s="7" t="str">
        <f t="shared" ca="1" si="34"/>
        <v/>
      </c>
      <c r="PQ61" t="str">
        <f ca="1">IFERROR(VLOOKUP(PM61,$G$325:$R$409,12,FALSE),"")</f>
        <v/>
      </c>
      <c r="PR61" t="e">
        <f ca="1">VLOOKUP(PM61,$G$324:$Q$409,11,FALSE)</f>
        <v>#N/A</v>
      </c>
      <c r="PS61" s="7" t="str">
        <f ca="1">VLOOKUP(PQ61,$R$325:$Y$409,8,FALSE)</f>
        <v>- -</v>
      </c>
      <c r="PT61" s="7">
        <f ca="1">ReSt</f>
        <v>-4</v>
      </c>
      <c r="PU61" s="7" t="e">
        <f t="shared" ca="1" si="35"/>
        <v>#N/A</v>
      </c>
      <c r="PV61" s="7" t="e">
        <f t="shared" ca="1" si="36"/>
        <v>#N/A</v>
      </c>
      <c r="PW61" s="7" t="str">
        <f ca="1">VLOOKUP(PQ61,$R$325:$AK$409,8,FALSE)</f>
        <v>- -</v>
      </c>
      <c r="PX61" s="7"/>
      <c r="PY61">
        <v>59</v>
      </c>
      <c r="PZ61" s="7" t="s">
        <v>19</v>
      </c>
      <c r="QA61" t="str">
        <f t="shared" ca="1" si="37"/>
        <v/>
      </c>
      <c r="QB61" s="7" t="str">
        <f t="shared" ca="1" si="38"/>
        <v/>
      </c>
      <c r="QC61" s="7" t="str">
        <f t="shared" ca="1" si="39"/>
        <v/>
      </c>
      <c r="QD61" t="str">
        <f t="shared" ca="1" si="40"/>
        <v/>
      </c>
      <c r="QF61">
        <v>59</v>
      </c>
      <c r="QG61" s="7" t="s">
        <v>19</v>
      </c>
      <c r="QH61" s="7" t="str">
        <f t="shared" ca="1" si="41"/>
        <v/>
      </c>
      <c r="QI61" s="7" t="e">
        <f t="shared" ca="1" si="42"/>
        <v>#VALUE!</v>
      </c>
      <c r="QJ61" t="e">
        <f t="shared" ca="1" si="43"/>
        <v>#N/A</v>
      </c>
      <c r="QK61" s="7" t="e">
        <f t="shared" ca="1" si="44"/>
        <v>#N/A</v>
      </c>
      <c r="QM61">
        <v>59</v>
      </c>
      <c r="QN61" s="7" t="s">
        <v>19</v>
      </c>
      <c r="QO61" t="str">
        <f t="shared" ca="1" si="45"/>
        <v/>
      </c>
      <c r="QP61" s="7" t="str">
        <f t="shared" ca="1" si="46"/>
        <v/>
      </c>
      <c r="QQ61" t="str">
        <f t="shared" ca="1" si="47"/>
        <v/>
      </c>
    </row>
    <row r="62" spans="1:459" x14ac:dyDescent="0.25">
      <c r="A62" s="240" t="str">
        <f>IF('Character Sheet'!$B$4="Creature","N","Y")</f>
        <v>Y</v>
      </c>
      <c r="C62" s="75"/>
      <c r="D62" s="70">
        <f t="shared" ca="1" si="322"/>
        <v>11</v>
      </c>
      <c r="F62" s="75"/>
      <c r="G62" s="76"/>
      <c r="I62" s="75" t="s">
        <v>1812</v>
      </c>
      <c r="J62" s="85"/>
      <c r="K62" s="85">
        <f t="shared" ca="1" si="9"/>
        <v>4</v>
      </c>
      <c r="L62" s="85">
        <f t="shared" ca="1" si="316"/>
        <v>0</v>
      </c>
      <c r="M62" s="70">
        <f t="shared" ca="1" si="321"/>
        <v>4</v>
      </c>
      <c r="O62" s="222">
        <f t="shared" ca="1" si="12"/>
        <v>122</v>
      </c>
      <c r="Q62" s="7" t="s">
        <v>1697</v>
      </c>
      <c r="R62" s="9" t="s">
        <v>1362</v>
      </c>
      <c r="S62" s="9" t="str">
        <f t="shared" ref="S62:S79" si="325">R62</f>
        <v>Bow</v>
      </c>
      <c r="T62" s="61" t="str">
        <f>SUBSTITUTE(IFERROR(IFERROR(VLOOKUP(R62,'[1]Skill Statistics'!$A$3:$C$513,2,FALSE),VLOOKUP(Q62,'[1]Skill Statistics'!$A$3:$C$513,2,FALSE)),T61),"R*","ReSt")</f>
        <v>Ag/St</v>
      </c>
      <c r="U62" s="61" t="str">
        <f>IFERROR(IFERROR(VLOOKUP(R62,'[1]Skill Statistics'!$A$3:$C$513,3,FALSE),VLOOKUP(Q62,'[1]Skill Statistics'!$A$3:$C$513,3,FALSE)),U61)</f>
        <v>Ag</v>
      </c>
      <c r="V62" s="61" t="str">
        <f ca="1">IF(ISNUMBER(SEARCH("Category",R62)),"- -",IFERROR(IFERROR(VLOOKUP(Q62,[1]Professions!$A$4:$AM$288,MATCH(Profession,[1]Professions!$A$1:$AM$1,0),FALSE),VLOOKUP(Q62,Calculations!$B$91:$I$95,8,FALSE)),"- -"))</f>
        <v>2 / 4</v>
      </c>
      <c r="W62" s="60">
        <f t="shared" ca="1" si="13"/>
        <v>0</v>
      </c>
      <c r="X62" s="7">
        <f ca="1">IFERROR(VLOOKUP(R62,$BS$6:$NR$519,MATCH(ActualLevel,$BS$3:$NR$3,0),FALSE),"- -")</f>
        <v>0</v>
      </c>
      <c r="Y62" s="7">
        <f t="shared" ca="1" si="320"/>
        <v>0</v>
      </c>
      <c r="Z62" s="7">
        <f ca="1">IFERROR(VLOOKUP(Y62,Charts!$BQ$2:$BR$52,2,FALSE),"- -")</f>
        <v>-25</v>
      </c>
      <c r="AA62" s="7">
        <f t="shared" ca="1" si="51"/>
        <v>7</v>
      </c>
      <c r="AB62" s="7">
        <f t="shared" ca="1" si="317"/>
        <v>0</v>
      </c>
      <c r="AC62" s="7"/>
      <c r="AD62" s="7"/>
      <c r="AE62" s="7"/>
      <c r="AF62" s="7"/>
      <c r="AG62" s="7"/>
      <c r="AH62" s="43"/>
      <c r="AI62" s="7"/>
      <c r="AJ62" s="7"/>
      <c r="AK62" s="7">
        <f t="shared" ca="1" si="52"/>
        <v>-18</v>
      </c>
      <c r="AL62" s="7"/>
      <c r="AM62" s="69">
        <f>IFERROR(VLOOKUP(R62,'[1]Skill Statistics'!$A$3:$AN$513,MATCH(Profession,'[1]Skill Statistics'!$A$2:$AN$2,0),FALSE),0)</f>
        <v>0</v>
      </c>
      <c r="AN62" s="85">
        <f>IFERROR(VLOOKUP(Q62,'[1]Skill Statistics'!$A$3:$BK$513,MATCH(Archetype,'[1]Skill Statistics'!$A$2:$BK$2,0),FALSE),0)</f>
        <v>0</v>
      </c>
      <c r="AO62" s="85">
        <f>IFERROR(VLOOKUP(Q62,'[1]Skill Statistics'!$A$3:$BB$513,MATCH(Race,'[1]Skill Statistics'!$A$2:$BB$2,0),FALSE),0)</f>
        <v>0</v>
      </c>
      <c r="AP62" s="85">
        <f t="shared" ca="1" si="14"/>
        <v>0.7</v>
      </c>
      <c r="AQ62" s="70"/>
      <c r="AS62" s="69" t="str">
        <f>IFERROR(VLOOKUP(Q62,'[1]Professional Skills'!$A$4:$AM$288,MATCH(Profession,'[1]Professional Skills'!$A$3:$AM$3,0),FALSE),"- -")</f>
        <v>x</v>
      </c>
      <c r="AT62" t="s">
        <v>1812</v>
      </c>
      <c r="AU62" s="7" t="str">
        <f t="shared" si="319"/>
        <v/>
      </c>
      <c r="AV62" s="7">
        <f t="shared" ca="1" si="318"/>
        <v>0</v>
      </c>
      <c r="AW62" t="str">
        <f t="shared" si="55"/>
        <v/>
      </c>
      <c r="AX62" t="str">
        <f>IFERROR(_xlfn.RANK.EQ(AW62,$AW$5:$AW$568),"")</f>
        <v/>
      </c>
      <c r="AY62">
        <f t="shared" ca="1" si="3"/>
        <v>0.22722004368203397</v>
      </c>
      <c r="AZ62" s="70" t="str">
        <f t="shared" ca="1" si="53"/>
        <v/>
      </c>
      <c r="BB62" s="69">
        <f>IFERROR(IF(Q62="Language",VLOOKUP(R62,[1]Cultures!$B$4:$N$218,MATCH(Culture,[1]Cultures!$B$3:$N$3,0),FALSE),VLOOKUP(Q62,[1]Cultures!$B$4:$O$212,MATCH(Culture,[1]Cultures!$B$3:$O$3,0),FALSE)),"- -")</f>
        <v>1</v>
      </c>
      <c r="BC62" t="s">
        <v>1812</v>
      </c>
      <c r="BD62">
        <f t="shared" ca="1" si="315"/>
        <v>1.8339288064436077E-2</v>
      </c>
      <c r="BE62">
        <f t="shared" ca="1" si="262"/>
        <v>0.71833928806443603</v>
      </c>
      <c r="BH62">
        <f ca="1">_xlfn.RANK.EQ(BE62,$BE$62:$BE$70)</f>
        <v>9</v>
      </c>
      <c r="BI62" s="7">
        <f t="shared" ca="1" si="54"/>
        <v>0</v>
      </c>
      <c r="BJ62" s="7"/>
      <c r="BK62" s="7"/>
      <c r="BL62" s="70">
        <f t="shared" ca="1" si="6"/>
        <v>0</v>
      </c>
      <c r="BN62" s="69">
        <f ca="1">IFERROR(VLOOKUP(V62,Charts!$BT$2:$BV$14,3,FALSE),"- -")</f>
        <v>0.76923076923076927</v>
      </c>
      <c r="BO62" s="85">
        <f t="shared" ca="1" si="15"/>
        <v>1.9360549655703951</v>
      </c>
      <c r="BP62" s="70">
        <f t="shared" ca="1" si="263"/>
        <v>122</v>
      </c>
      <c r="BR62" s="7">
        <v>57</v>
      </c>
      <c r="BS62" s="9" t="str">
        <f ca="1">VLOOKUP(BR62,$O$3:$R$568,4,FALSE)</f>
        <v>Strikes</v>
      </c>
      <c r="BT62" s="7" t="str">
        <f ca="1">VLOOKUP(BS62,$R$3:$V$568,5,FALSE)</f>
        <v>4 / 6</v>
      </c>
      <c r="BU62" s="7">
        <f ca="1">VLOOKUP(BT62,Charts!$BT$2:$BV$14,3,FALSE)</f>
        <v>0.53846153846153844</v>
      </c>
      <c r="BV62" s="7" t="str">
        <f t="shared" ca="1" si="56"/>
        <v>4</v>
      </c>
      <c r="BW62" s="7" t="str">
        <f t="shared" ca="1" si="57"/>
        <v>6</v>
      </c>
      <c r="BY62" s="7">
        <f t="shared" ca="1" si="58"/>
        <v>0.42566806921274614</v>
      </c>
      <c r="BZ62" s="7">
        <f t="shared" ca="1" si="59"/>
        <v>0.1127934692487923</v>
      </c>
      <c r="CA62" s="7">
        <f t="shared" ca="1" si="60"/>
        <v>1</v>
      </c>
      <c r="CB62" s="7" t="str">
        <f t="shared" ca="1" si="61"/>
        <v>4</v>
      </c>
      <c r="CC62" s="7">
        <f ca="1">IFERROR(IF(CC61+CB62&gt;CD$4,CC61,CC61+CB62),"")</f>
        <v>38</v>
      </c>
      <c r="CD62" s="7">
        <f t="shared" ca="1" si="264"/>
        <v>0</v>
      </c>
      <c r="CE62" s="7">
        <f t="shared" ca="1" si="62"/>
        <v>3.7410978731029276E-2</v>
      </c>
      <c r="CF62" s="7">
        <f t="shared" ca="1" si="63"/>
        <v>0.50105055973050916</v>
      </c>
      <c r="CG62" s="7">
        <f t="shared" ca="1" si="64"/>
        <v>1</v>
      </c>
      <c r="CH62" s="7" t="str">
        <f t="shared" ca="1" si="65"/>
        <v>4</v>
      </c>
      <c r="CI62" s="7">
        <f ca="1">IFERROR(IF(CI61+CH62&gt;CJ$4,CI61,CI61+CH62),"")</f>
        <v>60</v>
      </c>
      <c r="CJ62" s="7">
        <f t="shared" ca="1" si="265"/>
        <v>0</v>
      </c>
      <c r="CK62" s="7">
        <f t="shared" ca="1" si="66"/>
        <v>0.85334430902826863</v>
      </c>
      <c r="CL62" s="7">
        <f t="shared" ca="1" si="67"/>
        <v>-0.3148827705667302</v>
      </c>
      <c r="CM62" s="7">
        <f t="shared" ca="1" si="68"/>
        <v>0</v>
      </c>
      <c r="CN62" s="7">
        <f t="shared" ca="1" si="69"/>
        <v>0</v>
      </c>
      <c r="CO62" s="7">
        <f ca="1">IFERROR(IF(CO61+CN62&gt;CP$4,CO61,CO61+CN62),"")</f>
        <v>60</v>
      </c>
      <c r="CP62" s="7">
        <f t="shared" ca="1" si="266"/>
        <v>0</v>
      </c>
      <c r="CQ62" s="7">
        <f t="shared" ca="1" si="70"/>
        <v>0.3865667707003082</v>
      </c>
      <c r="CR62" s="7">
        <f t="shared" ca="1" si="71"/>
        <v>0.15189476776123023</v>
      </c>
      <c r="CS62" s="7">
        <f t="shared" ca="1" si="72"/>
        <v>1</v>
      </c>
      <c r="CT62" s="7" t="str">
        <f t="shared" ca="1" si="73"/>
        <v>4</v>
      </c>
      <c r="CU62" s="7">
        <f ca="1">IFERROR(IF(CU61+CT62&gt;CV$4,CU61,CU61+CT62),"")</f>
        <v>60</v>
      </c>
      <c r="CV62" s="7">
        <f t="shared" ca="1" si="267"/>
        <v>0</v>
      </c>
      <c r="CW62" s="7">
        <f t="shared" ca="1" si="74"/>
        <v>0.88206832508304156</v>
      </c>
      <c r="CX62" s="7">
        <f t="shared" ca="1" si="75"/>
        <v>-0.34360678662150312</v>
      </c>
      <c r="CY62" s="7">
        <f t="shared" ca="1" si="76"/>
        <v>0</v>
      </c>
      <c r="CZ62" s="7">
        <f t="shared" ca="1" si="77"/>
        <v>0</v>
      </c>
      <c r="DA62" s="7">
        <f ca="1">IFERROR(IF(DA61+CZ62&gt;DB$4,DA61,DA61+CZ62),"")</f>
        <v>60</v>
      </c>
      <c r="DB62" s="7">
        <f t="shared" ca="1" si="268"/>
        <v>0</v>
      </c>
      <c r="DC62" s="7">
        <f t="shared" ca="1" si="78"/>
        <v>0.19568410136914738</v>
      </c>
      <c r="DD62" s="7">
        <f t="shared" ca="1" si="79"/>
        <v>0.34277743709239106</v>
      </c>
      <c r="DE62" s="7">
        <f t="shared" ca="1" si="80"/>
        <v>1</v>
      </c>
      <c r="DF62" s="7" t="str">
        <f t="shared" ca="1" si="81"/>
        <v>4</v>
      </c>
      <c r="DG62" s="7">
        <f ca="1">IFERROR(IF(DG61+DF62&gt;DH$4,DG61,DG61+DF62),"")</f>
        <v>60</v>
      </c>
      <c r="DH62" s="7">
        <f t="shared" ca="1" si="269"/>
        <v>0</v>
      </c>
      <c r="DI62" s="7">
        <f t="shared" ca="1" si="82"/>
        <v>3.9611735936021519E-3</v>
      </c>
      <c r="DJ62" s="7">
        <f t="shared" ca="1" si="83"/>
        <v>0.53450036486793628</v>
      </c>
      <c r="DK62" s="7">
        <f t="shared" ca="1" si="84"/>
        <v>1</v>
      </c>
      <c r="DL62" s="7" t="str">
        <f t="shared" ca="1" si="85"/>
        <v>4</v>
      </c>
      <c r="DM62" s="7">
        <f ca="1">IFERROR(IF(DM61+DL62&gt;DN$4,DM61,DM61+DL62),"")</f>
        <v>60</v>
      </c>
      <c r="DN62" s="7">
        <f t="shared" ca="1" si="270"/>
        <v>0</v>
      </c>
      <c r="DO62" s="7">
        <f t="shared" ca="1" si="86"/>
        <v>0.1996751739854814</v>
      </c>
      <c r="DP62" s="7">
        <f t="shared" ca="1" si="87"/>
        <v>0.33878636447605703</v>
      </c>
      <c r="DQ62" s="7">
        <f t="shared" ca="1" si="88"/>
        <v>1</v>
      </c>
      <c r="DR62" s="7" t="str">
        <f t="shared" ca="1" si="89"/>
        <v>4</v>
      </c>
      <c r="DS62" s="7">
        <f ca="1">IFERROR(IF(DS61+DR62&gt;DT$4,DS61,DS61+DR62),"")</f>
        <v>60</v>
      </c>
      <c r="DT62" s="7">
        <f t="shared" ca="1" si="271"/>
        <v>0</v>
      </c>
      <c r="DU62" s="7">
        <f t="shared" ca="1" si="90"/>
        <v>0.93626615359323107</v>
      </c>
      <c r="DV62" s="7">
        <f t="shared" ca="1" si="91"/>
        <v>-0.39780461513169263</v>
      </c>
      <c r="DW62" s="7">
        <f t="shared" ca="1" si="92"/>
        <v>0</v>
      </c>
      <c r="DX62" s="7">
        <f t="shared" ca="1" si="93"/>
        <v>0</v>
      </c>
      <c r="DY62" s="7">
        <f ca="1">IFERROR(IF(DY61+DX62&gt;DZ$4,DY61,DY61+DX62),"")</f>
        <v>59</v>
      </c>
      <c r="DZ62" s="7">
        <f t="shared" ca="1" si="272"/>
        <v>0</v>
      </c>
      <c r="EA62" s="7">
        <f t="shared" ca="1" si="94"/>
        <v>0.51033224095900398</v>
      </c>
      <c r="EB62" s="7">
        <f t="shared" ca="1" si="95"/>
        <v>2.8129297502534456E-2</v>
      </c>
      <c r="EC62" s="7">
        <f t="shared" ca="1" si="96"/>
        <v>1</v>
      </c>
      <c r="ED62" s="7" t="str">
        <f t="shared" ca="1" si="97"/>
        <v>4</v>
      </c>
      <c r="EE62" s="7">
        <f ca="1">IFERROR(IF(EE61+ED62&gt;EF$4,EE61,EE61+ED62),"")</f>
        <v>60</v>
      </c>
      <c r="EF62" s="7">
        <f t="shared" ca="1" si="273"/>
        <v>0</v>
      </c>
      <c r="EG62" s="7">
        <f t="shared" ca="1" si="98"/>
        <v>0.69422092769936505</v>
      </c>
      <c r="EH62" s="7">
        <f t="shared" ca="1" si="99"/>
        <v>-0.15575938923782662</v>
      </c>
      <c r="EI62" s="7">
        <f t="shared" ca="1" si="100"/>
        <v>0</v>
      </c>
      <c r="EJ62" s="7">
        <f t="shared" ca="1" si="101"/>
        <v>0</v>
      </c>
      <c r="EK62" s="7">
        <f ca="1">IFERROR(IF(EK61+EJ62&gt;EL$4,EK61,EK61+EJ62),"")</f>
        <v>60</v>
      </c>
      <c r="EL62" s="7">
        <f t="shared" ca="1" si="274"/>
        <v>0</v>
      </c>
      <c r="EM62" s="7">
        <f t="shared" ca="1" si="102"/>
        <v>0.92879451677879798</v>
      </c>
      <c r="EN62" s="7">
        <f t="shared" ca="1" si="103"/>
        <v>-0.39033297831725955</v>
      </c>
      <c r="EO62" s="7">
        <f t="shared" ca="1" si="104"/>
        <v>0</v>
      </c>
      <c r="EP62" s="7">
        <f t="shared" ca="1" si="105"/>
        <v>0</v>
      </c>
      <c r="EQ62" s="7">
        <f ca="1">IFERROR(IF(EQ61+EP62&gt;ER$4,EQ61,EQ61+EP62),"")</f>
        <v>60</v>
      </c>
      <c r="ER62" s="7">
        <f t="shared" ca="1" si="275"/>
        <v>0</v>
      </c>
      <c r="ES62" s="7">
        <f t="shared" ca="1" si="106"/>
        <v>0.46651185771340475</v>
      </c>
      <c r="ET62" s="7">
        <f t="shared" ca="1" si="107"/>
        <v>7.1949680748133682E-2</v>
      </c>
      <c r="EU62" s="7">
        <f t="shared" ca="1" si="108"/>
        <v>1</v>
      </c>
      <c r="EV62" s="7" t="str">
        <f t="shared" ca="1" si="109"/>
        <v>4</v>
      </c>
      <c r="EW62" s="7">
        <f ca="1">IFERROR(IF(EW61+EV62&gt;EX$4,EW61,EW61+EV62),"")</f>
        <v>60</v>
      </c>
      <c r="EX62" s="7">
        <f t="shared" ca="1" si="276"/>
        <v>0</v>
      </c>
      <c r="EY62" s="7">
        <f t="shared" ca="1" si="110"/>
        <v>0.77175284912755437</v>
      </c>
      <c r="EZ62" s="7">
        <f t="shared" ca="1" si="111"/>
        <v>-0.23329131066601594</v>
      </c>
      <c r="FA62" s="7">
        <f t="shared" ca="1" si="112"/>
        <v>0</v>
      </c>
      <c r="FB62" s="7">
        <f t="shared" ca="1" si="113"/>
        <v>0</v>
      </c>
      <c r="FC62" s="7">
        <f ca="1">IFERROR(IF(FC61+FB62&gt;FD$4,FC61,FC61+FB62),"")</f>
        <v>60</v>
      </c>
      <c r="FD62" s="7">
        <f t="shared" ca="1" si="277"/>
        <v>0</v>
      </c>
      <c r="FE62" s="7">
        <f t="shared" ca="1" si="114"/>
        <v>0.77842164144167114</v>
      </c>
      <c r="FF62" s="7">
        <f t="shared" ca="1" si="115"/>
        <v>-0.23996010298013271</v>
      </c>
      <c r="FG62" s="7">
        <f t="shared" ca="1" si="116"/>
        <v>0</v>
      </c>
      <c r="FH62" s="7">
        <f t="shared" ca="1" si="117"/>
        <v>0</v>
      </c>
      <c r="FI62" s="7">
        <f ca="1">IFERROR(IF(FI61+FH62&gt;FJ$4,FI61,FI61+FH62),"")</f>
        <v>60</v>
      </c>
      <c r="FJ62" s="7">
        <f t="shared" ca="1" si="278"/>
        <v>0</v>
      </c>
      <c r="FK62" s="7">
        <f t="shared" ca="1" si="118"/>
        <v>0.76332806491656602</v>
      </c>
      <c r="FL62" s="7">
        <f t="shared" ca="1" si="119"/>
        <v>-0.22486652645502758</v>
      </c>
      <c r="FM62" s="7">
        <f t="shared" ca="1" si="120"/>
        <v>0</v>
      </c>
      <c r="FN62" s="7">
        <f t="shared" ca="1" si="121"/>
        <v>0</v>
      </c>
      <c r="FO62" s="7">
        <f ca="1">IFERROR(IF(FO61+FN62&gt;FP$4,FO61,FO61+FN62),"")</f>
        <v>60</v>
      </c>
      <c r="FP62" s="7">
        <f t="shared" ca="1" si="279"/>
        <v>0</v>
      </c>
      <c r="FQ62" s="7">
        <f t="shared" ca="1" si="122"/>
        <v>0.26819246676065633</v>
      </c>
      <c r="FR62" s="7">
        <f t="shared" ca="1" si="123"/>
        <v>0.2702690717008821</v>
      </c>
      <c r="FS62" s="7">
        <f t="shared" ca="1" si="124"/>
        <v>1</v>
      </c>
      <c r="FT62" s="7" t="str">
        <f t="shared" ca="1" si="125"/>
        <v>4</v>
      </c>
      <c r="FU62" s="7">
        <f ca="1">IFERROR(IF(FU61+FT62&gt;FV$4,FU61,FU61+FT62),"")</f>
        <v>60</v>
      </c>
      <c r="FV62" s="7">
        <f t="shared" ca="1" si="280"/>
        <v>0</v>
      </c>
      <c r="FW62" s="7">
        <f t="shared" ca="1" si="126"/>
        <v>0.47275042264124334</v>
      </c>
      <c r="FX62" s="7">
        <f t="shared" ca="1" si="127"/>
        <v>6.5711115820295096E-2</v>
      </c>
      <c r="FY62" s="7">
        <f t="shared" ca="1" si="128"/>
        <v>1</v>
      </c>
      <c r="FZ62" s="7" t="str">
        <f t="shared" ca="1" si="129"/>
        <v>4</v>
      </c>
      <c r="GA62" s="7">
        <f ca="1">IFERROR(IF(GA61+FZ62&gt;GB$4,GA61,GA61+FZ62),"")</f>
        <v>59</v>
      </c>
      <c r="GB62" s="7">
        <f t="shared" ca="1" si="281"/>
        <v>0</v>
      </c>
      <c r="GC62" s="7">
        <f t="shared" ca="1" si="130"/>
        <v>0.7080576945588174</v>
      </c>
      <c r="GD62" s="7">
        <f t="shared" ca="1" si="131"/>
        <v>-0.16959615609727896</v>
      </c>
      <c r="GE62" s="7">
        <f t="shared" ca="1" si="132"/>
        <v>0</v>
      </c>
      <c r="GF62" s="7">
        <f t="shared" ca="1" si="133"/>
        <v>0</v>
      </c>
      <c r="GG62" s="7">
        <f ca="1">IFERROR(IF(GG61+GF62&gt;GH$4,GG61,GG61+GF62),"")</f>
        <v>60</v>
      </c>
      <c r="GH62" s="7">
        <f t="shared" ca="1" si="282"/>
        <v>0</v>
      </c>
      <c r="GI62" s="7">
        <f t="shared" ca="1" si="134"/>
        <v>0.48795943814456699</v>
      </c>
      <c r="GJ62" s="7">
        <f t="shared" ca="1" si="135"/>
        <v>5.0502100316971443E-2</v>
      </c>
      <c r="GK62" s="7">
        <f t="shared" ca="1" si="136"/>
        <v>1</v>
      </c>
      <c r="GL62" s="7" t="str">
        <f t="shared" ca="1" si="137"/>
        <v>4</v>
      </c>
      <c r="GM62" s="7">
        <f ca="1">IFERROR(IF(GM61+GL62&gt;GN$4,GM61,GM61+GL62),"")</f>
        <v>60</v>
      </c>
      <c r="GN62" s="7">
        <f t="shared" ca="1" si="283"/>
        <v>0</v>
      </c>
      <c r="GO62" s="7">
        <f t="shared" ca="1" si="138"/>
        <v>0.41371427187099574</v>
      </c>
      <c r="GP62" s="7">
        <f t="shared" ca="1" si="139"/>
        <v>0.12474726659054269</v>
      </c>
      <c r="GQ62" s="7">
        <f t="shared" ca="1" si="140"/>
        <v>1</v>
      </c>
      <c r="GR62" s="7" t="str">
        <f t="shared" ca="1" si="141"/>
        <v>4</v>
      </c>
      <c r="GS62" s="7">
        <f ca="1">IFERROR(IF(GS61+GR62&gt;GT$4,GS61,GS61+GR62),"")</f>
        <v>60</v>
      </c>
      <c r="GT62" s="7">
        <f t="shared" ca="1" si="284"/>
        <v>0</v>
      </c>
      <c r="GU62" s="7">
        <f t="shared" ca="1" si="142"/>
        <v>0.25565772647206619</v>
      </c>
      <c r="GV62" s="7">
        <f t="shared" ca="1" si="143"/>
        <v>0.28280381198947224</v>
      </c>
      <c r="GW62" s="7">
        <f t="shared" ca="1" si="144"/>
        <v>1</v>
      </c>
      <c r="GX62" s="7" t="str">
        <f t="shared" ca="1" si="145"/>
        <v>4</v>
      </c>
      <c r="GY62" s="7">
        <f ca="1">IFERROR(IF(GY61+GX62&gt;GZ$4,GY61,GY61+GX62),"")</f>
        <v>60</v>
      </c>
      <c r="GZ62" s="7">
        <f t="shared" ca="1" si="285"/>
        <v>0</v>
      </c>
      <c r="HA62" s="7">
        <f t="shared" ca="1" si="146"/>
        <v>0.58118993303172783</v>
      </c>
      <c r="HB62" s="7">
        <f t="shared" ca="1" si="147"/>
        <v>-4.2728394570189399E-2</v>
      </c>
      <c r="HC62" s="7">
        <f t="shared" ca="1" si="148"/>
        <v>0</v>
      </c>
      <c r="HD62" s="7">
        <f t="shared" ca="1" si="149"/>
        <v>0</v>
      </c>
      <c r="HE62" s="7">
        <f ca="1">IFERROR(IF(HE61+HD62&gt;HF$4,HE61,HE61+HD62),"")</f>
        <v>60</v>
      </c>
      <c r="HF62" s="7">
        <f t="shared" ca="1" si="286"/>
        <v>0</v>
      </c>
      <c r="HG62" s="7">
        <f t="shared" ca="1" si="150"/>
        <v>0.26069759097960765</v>
      </c>
      <c r="HH62" s="7">
        <f t="shared" ca="1" si="151"/>
        <v>0.27776394748193078</v>
      </c>
      <c r="HI62" s="7">
        <f t="shared" ca="1" si="152"/>
        <v>1</v>
      </c>
      <c r="HJ62" s="7" t="str">
        <f t="shared" ca="1" si="153"/>
        <v>4</v>
      </c>
      <c r="HK62" s="7">
        <f ca="1">IFERROR(IF(HK61+HJ62&gt;HL$4,HK61,HK61+HJ62),"")</f>
        <v>60</v>
      </c>
      <c r="HL62" s="7">
        <f t="shared" ca="1" si="287"/>
        <v>0</v>
      </c>
      <c r="HM62" s="7">
        <f t="shared" ca="1" si="154"/>
        <v>4.2072056766285337E-2</v>
      </c>
      <c r="HN62" s="7">
        <f t="shared" ca="1" si="155"/>
        <v>0.4963894816952531</v>
      </c>
      <c r="HO62" s="7">
        <f t="shared" ca="1" si="156"/>
        <v>1</v>
      </c>
      <c r="HP62" s="7" t="str">
        <f t="shared" ca="1" si="157"/>
        <v>4</v>
      </c>
      <c r="HQ62" s="7">
        <f ca="1">IFERROR(IF(HQ61+HP62&gt;HR$4,HQ61,HQ61+HP62),"")</f>
        <v>60</v>
      </c>
      <c r="HR62" s="7">
        <f t="shared" ca="1" si="288"/>
        <v>0</v>
      </c>
      <c r="HS62" s="7">
        <f t="shared" ca="1" si="158"/>
        <v>0.33618501285744196</v>
      </c>
      <c r="HT62" s="7">
        <f t="shared" ca="1" si="159"/>
        <v>0.20227652560409648</v>
      </c>
      <c r="HU62" s="7">
        <f t="shared" ca="1" si="160"/>
        <v>1</v>
      </c>
      <c r="HV62" s="7" t="str">
        <f t="shared" ca="1" si="161"/>
        <v>4</v>
      </c>
      <c r="HW62" s="7">
        <f ca="1">IFERROR(IF(HW61+HV62&gt;HX$4,HW61,HW61+HV62),"")</f>
        <v>60</v>
      </c>
      <c r="HX62" s="7">
        <f t="shared" ca="1" si="289"/>
        <v>0</v>
      </c>
      <c r="HY62" s="7">
        <f t="shared" ca="1" si="162"/>
        <v>0.77602826738705122</v>
      </c>
      <c r="HZ62" s="7">
        <f t="shared" ca="1" si="163"/>
        <v>-0.23756672892551278</v>
      </c>
      <c r="IA62" s="7">
        <f t="shared" ca="1" si="164"/>
        <v>0</v>
      </c>
      <c r="IB62" s="7">
        <f t="shared" ca="1" si="165"/>
        <v>0</v>
      </c>
      <c r="IC62" s="7">
        <f ca="1">IFERROR(IF(IC61+IB62&gt;ID$4,IC61,IC61+IB62),"")</f>
        <v>60</v>
      </c>
      <c r="ID62" s="7">
        <f t="shared" ca="1" si="290"/>
        <v>0</v>
      </c>
      <c r="IE62" s="7">
        <f t="shared" ca="1" si="166"/>
        <v>0.48661362970602129</v>
      </c>
      <c r="IF62" s="7">
        <f t="shared" ca="1" si="167"/>
        <v>5.1847908755517147E-2</v>
      </c>
      <c r="IG62" s="7">
        <f t="shared" ca="1" si="168"/>
        <v>1</v>
      </c>
      <c r="IH62" s="7" t="str">
        <f t="shared" ca="1" si="169"/>
        <v>4</v>
      </c>
      <c r="II62" s="7">
        <f ca="1">IFERROR(IF(II61+IH62&gt;IJ$4,II61,II61+IH62),"")</f>
        <v>60</v>
      </c>
      <c r="IJ62" s="7">
        <f t="shared" ca="1" si="291"/>
        <v>0</v>
      </c>
      <c r="IK62" s="7">
        <f t="shared" ca="1" si="170"/>
        <v>0.38951118889523395</v>
      </c>
      <c r="IL62" s="7">
        <f t="shared" ca="1" si="171"/>
        <v>0.14895034956630449</v>
      </c>
      <c r="IM62" s="7">
        <f t="shared" ca="1" si="172"/>
        <v>1</v>
      </c>
      <c r="IN62" s="7" t="str">
        <f t="shared" ca="1" si="173"/>
        <v>4</v>
      </c>
      <c r="IO62" s="7">
        <f ca="1">IFERROR(IF(IO61+IN62&gt;IP$4,IO61,IO61+IN62),"")</f>
        <v>60</v>
      </c>
      <c r="IP62" s="7">
        <f t="shared" ca="1" si="292"/>
        <v>0</v>
      </c>
      <c r="IQ62" s="7">
        <f t="shared" ca="1" si="174"/>
        <v>0.81030761540817031</v>
      </c>
      <c r="IR62" s="7">
        <f t="shared" ca="1" si="175"/>
        <v>-0.27184607694663188</v>
      </c>
      <c r="IS62" s="7">
        <f t="shared" ca="1" si="176"/>
        <v>0</v>
      </c>
      <c r="IT62" s="7">
        <f t="shared" ca="1" si="177"/>
        <v>0</v>
      </c>
      <c r="IU62" s="7">
        <f ca="1">IFERROR(IF(IU61+IT62&gt;IV$4,IU61,IU61+IT62),"")</f>
        <v>60</v>
      </c>
      <c r="IV62" s="7">
        <f t="shared" ca="1" si="293"/>
        <v>0</v>
      </c>
      <c r="IW62" s="7">
        <f t="shared" ca="1" si="178"/>
        <v>0.41796457281677812</v>
      </c>
      <c r="IX62" s="7">
        <f t="shared" ca="1" si="179"/>
        <v>0.12049696564476031</v>
      </c>
      <c r="IY62" s="7">
        <f t="shared" ca="1" si="180"/>
        <v>1</v>
      </c>
      <c r="IZ62" s="7" t="str">
        <f t="shared" ca="1" si="181"/>
        <v>4</v>
      </c>
      <c r="JA62" s="7">
        <f ca="1">IFERROR(IF(JA61+IZ62&gt;JB$4,JA61,JA61+IZ62),"")</f>
        <v>60</v>
      </c>
      <c r="JB62" s="7">
        <f t="shared" ca="1" si="294"/>
        <v>0</v>
      </c>
      <c r="JC62" s="7">
        <f t="shared" ca="1" si="182"/>
        <v>0.75113879266149208</v>
      </c>
      <c r="JD62" s="7">
        <f t="shared" ca="1" si="183"/>
        <v>-0.21267725419995365</v>
      </c>
      <c r="JE62" s="7">
        <f t="shared" ca="1" si="184"/>
        <v>0</v>
      </c>
      <c r="JF62" s="7">
        <f t="shared" ca="1" si="185"/>
        <v>0</v>
      </c>
      <c r="JG62" s="7">
        <f ca="1">IFERROR(IF(JG61+JF62&gt;JH$4,JG61,JG61+JF62),"")</f>
        <v>60</v>
      </c>
      <c r="JH62" s="7">
        <f t="shared" ca="1" si="295"/>
        <v>0</v>
      </c>
      <c r="JI62" s="7">
        <f t="shared" ca="1" si="186"/>
        <v>0.59937833441397437</v>
      </c>
      <c r="JJ62" s="7">
        <f t="shared" ca="1" si="187"/>
        <v>-6.0916795952435931E-2</v>
      </c>
      <c r="JK62" s="7">
        <f t="shared" ca="1" si="188"/>
        <v>0</v>
      </c>
      <c r="JL62" s="7">
        <f t="shared" ca="1" si="189"/>
        <v>0</v>
      </c>
      <c r="JM62" s="7">
        <f ca="1">IFERROR(IF(JM61+JL62&gt;JN$4,JM61,JM61+JL62),"")</f>
        <v>60</v>
      </c>
      <c r="JN62" s="7">
        <f t="shared" ca="1" si="296"/>
        <v>0</v>
      </c>
      <c r="JO62" s="7">
        <f t="shared" ca="1" si="190"/>
        <v>6.4973040565273754E-2</v>
      </c>
      <c r="JP62" s="7">
        <f t="shared" ca="1" si="191"/>
        <v>0.47348849789626468</v>
      </c>
      <c r="JQ62" s="7">
        <f t="shared" ca="1" si="192"/>
        <v>1</v>
      </c>
      <c r="JR62" s="7" t="str">
        <f t="shared" ca="1" si="193"/>
        <v>4</v>
      </c>
      <c r="JS62" s="7">
        <f ca="1">IFERROR(IF(JS61+JR62&gt;JT$4,JS61,JS61+JR62),"")</f>
        <v>60</v>
      </c>
      <c r="JT62" s="7">
        <f t="shared" ca="1" si="297"/>
        <v>0</v>
      </c>
      <c r="JU62" s="7">
        <f t="shared" ca="1" si="194"/>
        <v>0.88368249781162667</v>
      </c>
      <c r="JV62" s="7">
        <f t="shared" ca="1" si="195"/>
        <v>-0.34522095935008823</v>
      </c>
      <c r="JW62" s="7">
        <f t="shared" ca="1" si="196"/>
        <v>0</v>
      </c>
      <c r="JX62" s="7">
        <f t="shared" ca="1" si="197"/>
        <v>0</v>
      </c>
      <c r="JY62" s="7">
        <f ca="1">IFERROR(IF(JY61+JX62&gt;JZ$4,JY61,JY61+JX62),"")</f>
        <v>60</v>
      </c>
      <c r="JZ62" s="7">
        <f t="shared" ca="1" si="298"/>
        <v>0</v>
      </c>
      <c r="KA62" s="7">
        <f t="shared" ca="1" si="198"/>
        <v>0.12764036475589313</v>
      </c>
      <c r="KB62" s="7">
        <f t="shared" ca="1" si="199"/>
        <v>0.4108211737056453</v>
      </c>
      <c r="KC62" s="7">
        <f t="shared" ca="1" si="200"/>
        <v>1</v>
      </c>
      <c r="KD62" s="7" t="str">
        <f t="shared" ca="1" si="201"/>
        <v>4</v>
      </c>
      <c r="KE62" s="7">
        <f ca="1">IFERROR(IF(KE61+KD62&gt;KF$4,KE61,KE61+KD62),"")</f>
        <v>60</v>
      </c>
      <c r="KF62" s="7">
        <f t="shared" ca="1" si="299"/>
        <v>0</v>
      </c>
      <c r="KG62" s="7">
        <f t="shared" ca="1" si="202"/>
        <v>0.84593734753506622</v>
      </c>
      <c r="KH62" s="7">
        <f t="shared" ca="1" si="203"/>
        <v>-0.30747580907352778</v>
      </c>
      <c r="KI62" s="7">
        <f t="shared" ca="1" si="204"/>
        <v>0</v>
      </c>
      <c r="KJ62" s="7">
        <f t="shared" ca="1" si="205"/>
        <v>0</v>
      </c>
      <c r="KK62" s="7">
        <f ca="1">IFERROR(IF(KK61+KJ62&gt;KL$4,KK61,KK61+KJ62),"")</f>
        <v>60</v>
      </c>
      <c r="KL62" s="7">
        <f t="shared" ca="1" si="300"/>
        <v>0</v>
      </c>
      <c r="KM62" s="7">
        <f t="shared" ca="1" si="206"/>
        <v>0.86315820253073039</v>
      </c>
      <c r="KN62" s="7">
        <f t="shared" ca="1" si="207"/>
        <v>-0.32469666406919195</v>
      </c>
      <c r="KO62" s="7">
        <f t="shared" ca="1" si="208"/>
        <v>0</v>
      </c>
      <c r="KP62" s="7">
        <f t="shared" ca="1" si="209"/>
        <v>0</v>
      </c>
      <c r="KQ62" s="7">
        <f ca="1">IFERROR(IF(KQ61+KP62&gt;KR$4,KQ61,KQ61+KP62),"")</f>
        <v>60</v>
      </c>
      <c r="KR62" s="7">
        <f t="shared" ca="1" si="301"/>
        <v>0</v>
      </c>
      <c r="KS62" s="7">
        <f t="shared" ca="1" si="210"/>
        <v>0.31202253371514277</v>
      </c>
      <c r="KT62" s="7">
        <f t="shared" ca="1" si="211"/>
        <v>0.22643900474639567</v>
      </c>
      <c r="KU62" s="7">
        <f t="shared" ca="1" si="212"/>
        <v>1</v>
      </c>
      <c r="KV62" s="7" t="str">
        <f t="shared" ca="1" si="213"/>
        <v>4</v>
      </c>
      <c r="KW62" s="7">
        <f ca="1">IFERROR(IF(KW61+KV62&gt;KX$4,KW61,KW61+KV62),"")</f>
        <v>59</v>
      </c>
      <c r="KX62" s="7">
        <f t="shared" ca="1" si="302"/>
        <v>0</v>
      </c>
      <c r="KY62" s="7">
        <f t="shared" ca="1" si="214"/>
        <v>0.15632069533263226</v>
      </c>
      <c r="KZ62" s="7">
        <f t="shared" ca="1" si="215"/>
        <v>0.38214084312890617</v>
      </c>
      <c r="LA62" s="7">
        <f t="shared" ca="1" si="216"/>
        <v>1</v>
      </c>
      <c r="LB62" s="7" t="str">
        <f t="shared" ca="1" si="217"/>
        <v>4</v>
      </c>
      <c r="LC62" s="7">
        <f ca="1">IFERROR(IF(LC61+LB62&gt;LD$4,LC61,LC61+LB62),"")</f>
        <v>60</v>
      </c>
      <c r="LD62" s="7">
        <f t="shared" ca="1" si="303"/>
        <v>0</v>
      </c>
      <c r="LE62" s="7">
        <f t="shared" ca="1" si="218"/>
        <v>3.0329498627133522E-2</v>
      </c>
      <c r="LF62" s="7">
        <f t="shared" ca="1" si="219"/>
        <v>0.50813203983440491</v>
      </c>
      <c r="LG62" s="7">
        <f t="shared" ca="1" si="220"/>
        <v>1</v>
      </c>
      <c r="LH62" s="7" t="str">
        <f t="shared" ca="1" si="221"/>
        <v>4</v>
      </c>
      <c r="LI62" s="7">
        <f ca="1">IFERROR(IF(LI61+LH62&gt;LJ$4,LI61,LI61+LH62),"")</f>
        <v>60</v>
      </c>
      <c r="LJ62" s="7">
        <f t="shared" ca="1" si="304"/>
        <v>0</v>
      </c>
      <c r="LK62" s="7">
        <f t="shared" ca="1" si="222"/>
        <v>0.19235981306308159</v>
      </c>
      <c r="LL62" s="7">
        <f t="shared" ca="1" si="223"/>
        <v>0.34610172539845685</v>
      </c>
      <c r="LM62" s="7">
        <f t="shared" ca="1" si="224"/>
        <v>1</v>
      </c>
      <c r="LN62" s="7" t="str">
        <f t="shared" ca="1" si="225"/>
        <v>4</v>
      </c>
      <c r="LO62" s="7">
        <f ca="1">IFERROR(IF(LO61+LN62&gt;LP$4,LO61,LO61+LN62),"")</f>
        <v>60</v>
      </c>
      <c r="LP62" s="7">
        <f t="shared" ca="1" si="305"/>
        <v>0</v>
      </c>
      <c r="LQ62" s="7">
        <f t="shared" ca="1" si="226"/>
        <v>0.92558981482676761</v>
      </c>
      <c r="LR62" s="7">
        <f t="shared" ca="1" si="227"/>
        <v>-0.38712827636522917</v>
      </c>
      <c r="LS62" s="7">
        <f t="shared" ca="1" si="228"/>
        <v>0</v>
      </c>
      <c r="LT62" s="7">
        <f t="shared" ca="1" si="229"/>
        <v>0</v>
      </c>
      <c r="LU62" s="7">
        <f ca="1">IFERROR(IF(LU61+LT62&gt;LV$4,LU61,LU61+LT62),"")</f>
        <v>60</v>
      </c>
      <c r="LV62" s="7">
        <f t="shared" ca="1" si="306"/>
        <v>0</v>
      </c>
      <c r="LW62" s="7">
        <f t="shared" ca="1" si="230"/>
        <v>0.49197788735083514</v>
      </c>
      <c r="LX62" s="7">
        <f t="shared" ca="1" si="231"/>
        <v>4.6483651110703295E-2</v>
      </c>
      <c r="LY62" s="7">
        <f t="shared" ca="1" si="232"/>
        <v>1</v>
      </c>
      <c r="LZ62" s="7" t="str">
        <f t="shared" ca="1" si="233"/>
        <v>4</v>
      </c>
      <c r="MA62" s="7">
        <f ca="1">IFERROR(IF(MA61+LZ62&gt;MB$4,MA61,MA61+LZ62),"")</f>
        <v>60</v>
      </c>
      <c r="MB62" s="7">
        <f t="shared" ca="1" si="307"/>
        <v>0</v>
      </c>
      <c r="MC62" s="7">
        <f t="shared" ca="1" si="234"/>
        <v>0.42012281833671627</v>
      </c>
      <c r="MD62" s="7">
        <f t="shared" ca="1" si="235"/>
        <v>0.11833872012482216</v>
      </c>
      <c r="ME62" s="7">
        <f t="shared" ca="1" si="236"/>
        <v>1</v>
      </c>
      <c r="MF62" s="7" t="str">
        <f t="shared" ca="1" si="237"/>
        <v>4</v>
      </c>
      <c r="MG62" s="7">
        <f ca="1">IFERROR(IF(MG61+MF62&gt;MH$4,MG61,MG61+MF62),"")</f>
        <v>60</v>
      </c>
      <c r="MH62" s="7">
        <f t="shared" ca="1" si="308"/>
        <v>0</v>
      </c>
      <c r="MI62" s="7">
        <f t="shared" ca="1" si="238"/>
        <v>0.92391257448443387</v>
      </c>
      <c r="MJ62" s="7">
        <f t="shared" ca="1" si="239"/>
        <v>-0.38545103602289543</v>
      </c>
      <c r="MK62" s="7">
        <f t="shared" ca="1" si="240"/>
        <v>0</v>
      </c>
      <c r="ML62" s="7">
        <f t="shared" ca="1" si="241"/>
        <v>0</v>
      </c>
      <c r="MM62" s="7">
        <f ca="1">IFERROR(IF(MM61+ML62&gt;MN$4,MM61,MM61+ML62),"")</f>
        <v>60</v>
      </c>
      <c r="MN62" s="7">
        <f t="shared" ca="1" si="309"/>
        <v>0</v>
      </c>
      <c r="MO62" s="7">
        <f t="shared" ca="1" si="242"/>
        <v>0.39020312250378519</v>
      </c>
      <c r="MP62" s="7">
        <f t="shared" ca="1" si="243"/>
        <v>0.14825841595775324</v>
      </c>
      <c r="MQ62" s="7">
        <f t="shared" ca="1" si="244"/>
        <v>1</v>
      </c>
      <c r="MR62" s="7" t="str">
        <f t="shared" ca="1" si="245"/>
        <v>4</v>
      </c>
      <c r="MS62" s="7">
        <f ca="1">IFERROR(IF(MS61+MR62&gt;MT$4,MS61,MS61+MR62),"")</f>
        <v>59</v>
      </c>
      <c r="MT62" s="7">
        <f t="shared" ca="1" si="310"/>
        <v>0</v>
      </c>
      <c r="MU62" s="7">
        <f t="shared" ca="1" si="246"/>
        <v>0.88342862347919471</v>
      </c>
      <c r="MV62" s="7">
        <f t="shared" ca="1" si="247"/>
        <v>-0.34496708501765627</v>
      </c>
      <c r="MW62" s="7">
        <f t="shared" ca="1" si="248"/>
        <v>0</v>
      </c>
      <c r="MX62" s="7">
        <f t="shared" ca="1" si="249"/>
        <v>0</v>
      </c>
      <c r="MY62" s="7">
        <f ca="1">IFERROR(IF(MY61+MX62&gt;MZ$4,MY61,MY61+MX62),"")</f>
        <v>60</v>
      </c>
      <c r="MZ62" s="7">
        <f t="shared" ca="1" si="311"/>
        <v>0</v>
      </c>
      <c r="NA62" s="7">
        <f t="shared" ca="1" si="250"/>
        <v>0.53021221108494432</v>
      </c>
      <c r="NB62" s="7">
        <f t="shared" ca="1" si="251"/>
        <v>8.2493273765941177E-3</v>
      </c>
      <c r="NC62" s="7">
        <f t="shared" ca="1" si="252"/>
        <v>1</v>
      </c>
      <c r="ND62" s="7" t="str">
        <f t="shared" ca="1" si="253"/>
        <v>4</v>
      </c>
      <c r="NE62" s="7">
        <f ca="1">IFERROR(IF(NE61+ND62&gt;NF$4,NE61,NE61+ND62),"")</f>
        <v>60</v>
      </c>
      <c r="NF62" s="7">
        <f t="shared" ca="1" si="312"/>
        <v>0</v>
      </c>
      <c r="NG62" s="7">
        <f t="shared" ca="1" si="254"/>
        <v>0.91730369989790406</v>
      </c>
      <c r="NH62" s="7">
        <f t="shared" ca="1" si="255"/>
        <v>-0.37884216143636562</v>
      </c>
      <c r="NI62" s="7">
        <f t="shared" ca="1" si="256"/>
        <v>0</v>
      </c>
      <c r="NJ62" s="7">
        <f t="shared" ca="1" si="257"/>
        <v>0</v>
      </c>
      <c r="NK62" s="7">
        <f ca="1">IFERROR(IF(NK61+NJ62&gt;NL$4,NK61,NK61+NJ62),"")</f>
        <v>60</v>
      </c>
      <c r="NL62" s="7">
        <f t="shared" ca="1" si="313"/>
        <v>0</v>
      </c>
      <c r="NM62" s="7">
        <f t="shared" ca="1" si="258"/>
        <v>6.7891044861103533E-2</v>
      </c>
      <c r="NN62" s="7">
        <f t="shared" ca="1" si="259"/>
        <v>0.4705704936004349</v>
      </c>
      <c r="NO62" s="7">
        <f t="shared" ca="1" si="260"/>
        <v>1</v>
      </c>
      <c r="NP62" s="7" t="str">
        <f t="shared" ca="1" si="261"/>
        <v>4</v>
      </c>
      <c r="NQ62" s="7">
        <f ca="1">IFERROR(IF(NQ61+NP62&gt;NR$4,NQ61,NQ61+NP62),"")</f>
        <v>59</v>
      </c>
      <c r="NR62" s="7">
        <f t="shared" ca="1" si="314"/>
        <v>0</v>
      </c>
      <c r="NT62">
        <v>60</v>
      </c>
      <c r="NU62" s="7" t="s">
        <v>19</v>
      </c>
      <c r="NV62" s="7" t="str">
        <f t="shared" ca="1" si="16"/>
        <v/>
      </c>
      <c r="NW62" s="7" t="str">
        <f t="shared" ca="1" si="8"/>
        <v/>
      </c>
      <c r="NX62" t="str">
        <f ca="1">IFERROR(VLOOKUP(NT62,$K$3:$AK$568,8,FALSE),"")</f>
        <v/>
      </c>
      <c r="NY62" t="str">
        <f ca="1">IFERROR(VLOOKUP(NT62,$K$3:$AK$568,9,FALSE),"")</f>
        <v/>
      </c>
      <c r="NZ62" s="7" t="str">
        <f ca="1">IFERROR(VLOOKUP(NT62,$K$3:$AK$568,27,FALSE),"")</f>
        <v/>
      </c>
      <c r="OB62">
        <v>60</v>
      </c>
      <c r="OC62" s="7" t="s">
        <v>19</v>
      </c>
      <c r="OD62" t="e">
        <f t="shared" ca="1" si="17"/>
        <v>#N/A</v>
      </c>
      <c r="OE62" s="7" t="str">
        <f t="shared" ca="1" si="18"/>
        <v/>
      </c>
      <c r="OF62" s="7" t="str">
        <f t="shared" ca="1" si="19"/>
        <v/>
      </c>
      <c r="OG62" t="str">
        <f t="shared" ca="1" si="20"/>
        <v/>
      </c>
      <c r="OI62">
        <v>60</v>
      </c>
      <c r="OJ62" s="7" t="s">
        <v>19</v>
      </c>
      <c r="OK62" s="7" t="str">
        <f t="shared" ca="1" si="21"/>
        <v/>
      </c>
      <c r="OL62" s="7" t="str">
        <f t="shared" ca="1" si="22"/>
        <v/>
      </c>
      <c r="OM62" t="str">
        <f ca="1">IFERROR(VLOOKUP(OI62,$L$3:$AK$568,7,FALSE),"")</f>
        <v/>
      </c>
      <c r="ON62" t="str">
        <f ca="1">IFERROR(VLOOKUP(OI62,$L$3:$AK$568,8,FALSE),"")</f>
        <v/>
      </c>
      <c r="OO62" s="7" t="str">
        <f ca="1">IFERROR(VLOOKUP(OI62,$L$3:$AK$568,26,FALSE),"")</f>
        <v/>
      </c>
      <c r="OQ62">
        <v>60</v>
      </c>
      <c r="OR62" s="7" t="s">
        <v>19</v>
      </c>
      <c r="OS62" t="e">
        <f t="shared" ca="1" si="23"/>
        <v>#N/A</v>
      </c>
      <c r="OT62" s="7" t="str">
        <f t="shared" ca="1" si="24"/>
        <v/>
      </c>
      <c r="OU62" s="7" t="str">
        <f t="shared" ca="1" si="25"/>
        <v/>
      </c>
      <c r="OV62" t="str">
        <f t="shared" ca="1" si="26"/>
        <v/>
      </c>
      <c r="OX62">
        <v>60</v>
      </c>
      <c r="OY62" s="7" t="s">
        <v>19</v>
      </c>
      <c r="OZ62" s="7" t="str">
        <f t="shared" ca="1" si="27"/>
        <v/>
      </c>
      <c r="PA62" s="7" t="str">
        <f t="shared" ca="1" si="28"/>
        <v/>
      </c>
      <c r="PB62" t="str">
        <f ca="1">IFERROR(VLOOKUP(OX62,$M$3:$AK$568,6,FALSE),"")</f>
        <v/>
      </c>
      <c r="PC62" t="str">
        <f ca="1">IFERROR(VLOOKUP(OX62,$M$3:$AK$568,7,FALSE),"")</f>
        <v/>
      </c>
      <c r="PD62" s="7" t="str">
        <f ca="1">IFERROR(VLOOKUP(OX62,$M$3:$AK$568,25,FALSE),"")</f>
        <v/>
      </c>
      <c r="PF62">
        <v>60</v>
      </c>
      <c r="PG62" s="7" t="s">
        <v>19</v>
      </c>
      <c r="PH62" t="e">
        <f t="shared" ca="1" si="29"/>
        <v>#N/A</v>
      </c>
      <c r="PI62" s="7" t="str">
        <f t="shared" ca="1" si="30"/>
        <v/>
      </c>
      <c r="PJ62" s="7" t="str">
        <f t="shared" ca="1" si="31"/>
        <v/>
      </c>
      <c r="PK62" t="str">
        <f t="shared" ca="1" si="32"/>
        <v/>
      </c>
      <c r="PM62">
        <v>60</v>
      </c>
      <c r="PN62" s="7" t="s">
        <v>19</v>
      </c>
      <c r="PO62" s="202" t="str">
        <f t="shared" ca="1" si="33"/>
        <v/>
      </c>
      <c r="PP62" s="7" t="str">
        <f t="shared" ca="1" si="34"/>
        <v/>
      </c>
      <c r="PQ62" t="str">
        <f ca="1">IFERROR(VLOOKUP(PM62,$G$325:$R$409,12,FALSE),"")</f>
        <v/>
      </c>
      <c r="PR62" t="e">
        <f ca="1">VLOOKUP(PM62,$G$324:$Q$409,11,FALSE)</f>
        <v>#N/A</v>
      </c>
      <c r="PS62" s="7" t="str">
        <f ca="1">VLOOKUP(PQ62,$R$325:$Y$409,8,FALSE)</f>
        <v>- -</v>
      </c>
      <c r="PT62" s="7">
        <f ca="1">ReSt</f>
        <v>-4</v>
      </c>
      <c r="PU62" s="7" t="e">
        <f t="shared" ca="1" si="35"/>
        <v>#N/A</v>
      </c>
      <c r="PV62" s="7" t="e">
        <f t="shared" ca="1" si="36"/>
        <v>#N/A</v>
      </c>
      <c r="PW62" s="7" t="str">
        <f ca="1">VLOOKUP(PQ62,$R$325:$AK$409,8,FALSE)</f>
        <v>- -</v>
      </c>
      <c r="PX62" s="7"/>
      <c r="PY62">
        <v>60</v>
      </c>
      <c r="PZ62" s="7" t="s">
        <v>19</v>
      </c>
      <c r="QA62" t="str">
        <f t="shared" ca="1" si="37"/>
        <v/>
      </c>
      <c r="QB62" s="7" t="str">
        <f t="shared" ca="1" si="38"/>
        <v/>
      </c>
      <c r="QC62" s="7" t="str">
        <f t="shared" ca="1" si="39"/>
        <v/>
      </c>
      <c r="QD62" t="str">
        <f t="shared" ca="1" si="40"/>
        <v/>
      </c>
      <c r="QF62">
        <v>60</v>
      </c>
      <c r="QG62" s="7" t="s">
        <v>19</v>
      </c>
      <c r="QH62" s="7" t="str">
        <f t="shared" ca="1" si="41"/>
        <v/>
      </c>
      <c r="QI62" s="7" t="e">
        <f t="shared" ca="1" si="42"/>
        <v>#VALUE!</v>
      </c>
      <c r="QJ62" t="e">
        <f t="shared" ca="1" si="43"/>
        <v>#N/A</v>
      </c>
      <c r="QK62" s="7" t="e">
        <f t="shared" ca="1" si="44"/>
        <v>#N/A</v>
      </c>
      <c r="QM62">
        <v>60</v>
      </c>
      <c r="QN62" s="7" t="s">
        <v>19</v>
      </c>
      <c r="QO62" t="str">
        <f t="shared" ca="1" si="45"/>
        <v/>
      </c>
      <c r="QP62" s="7" t="str">
        <f t="shared" ca="1" si="46"/>
        <v/>
      </c>
      <c r="QQ62" t="str">
        <f t="shared" ca="1" si="47"/>
        <v/>
      </c>
    </row>
    <row r="63" spans="1:459" x14ac:dyDescent="0.25">
      <c r="A63" s="240" t="str">
        <f>IF('Character Sheet'!$B$4="Creature","N","Y")</f>
        <v>Y</v>
      </c>
      <c r="C63" s="75"/>
      <c r="D63" s="70">
        <f t="shared" ca="1" si="322"/>
        <v>12</v>
      </c>
      <c r="F63" s="75"/>
      <c r="G63" s="76"/>
      <c r="I63" s="75" t="s">
        <v>1812</v>
      </c>
      <c r="J63" s="85"/>
      <c r="K63" s="85">
        <f t="shared" ca="1" si="9"/>
        <v>4</v>
      </c>
      <c r="L63" s="85">
        <f t="shared" ca="1" si="316"/>
        <v>0</v>
      </c>
      <c r="M63" s="70">
        <f t="shared" ca="1" si="321"/>
        <v>4</v>
      </c>
      <c r="O63" s="222">
        <f t="shared" ca="1" si="12"/>
        <v>30</v>
      </c>
      <c r="Q63" s="7" t="s">
        <v>1697</v>
      </c>
      <c r="R63" s="9" t="s">
        <v>1363</v>
      </c>
      <c r="S63" s="9" t="str">
        <f t="shared" si="325"/>
        <v>Crossbow</v>
      </c>
      <c r="T63" s="61" t="str">
        <f>SUBSTITUTE(IFERROR(IFERROR(VLOOKUP(R63,'[1]Skill Statistics'!$A$3:$C$513,2,FALSE),VLOOKUP(Q63,'[1]Skill Statistics'!$A$3:$C$513,2,FALSE)),T62),"R*","ReSt")</f>
        <v>Ag/St</v>
      </c>
      <c r="U63" s="61" t="str">
        <f>IFERROR(IFERROR(VLOOKUP(R63,'[1]Skill Statistics'!$A$3:$C$513,3,FALSE),VLOOKUP(Q63,'[1]Skill Statistics'!$A$3:$C$513,3,FALSE)),U62)</f>
        <v>Ag</v>
      </c>
      <c r="V63" s="61" t="str">
        <f ca="1">IF(ISNUMBER(SEARCH("Category",R63)),"- -",IFERROR(IFERROR(VLOOKUP(Q63,[1]Professions!$A$4:$AM$288,MATCH(Profession,[1]Professions!$A$1:$AM$1,0),FALSE),VLOOKUP(Q63,Calculations!$B$91:$I$95,8,FALSE)),"- -"))</f>
        <v>2 / 4</v>
      </c>
      <c r="W63" s="60">
        <f t="shared" ca="1" si="13"/>
        <v>0</v>
      </c>
      <c r="X63" s="7">
        <f ca="1">IFERROR(VLOOKUP(R63,$BS$6:$NR$519,MATCH(ActualLevel,$BS$3:$NR$3,0),FALSE),"- -")</f>
        <v>3</v>
      </c>
      <c r="Y63" s="7">
        <f t="shared" ca="1" si="320"/>
        <v>3</v>
      </c>
      <c r="Z63" s="7">
        <f ca="1">IFERROR(VLOOKUP(Y63,Charts!$BQ$2:$BR$52,2,FALSE),"- -")</f>
        <v>15</v>
      </c>
      <c r="AA63" s="7">
        <f t="shared" ca="1" si="51"/>
        <v>7</v>
      </c>
      <c r="AB63" s="7">
        <f t="shared" ca="1" si="317"/>
        <v>0</v>
      </c>
      <c r="AC63" s="7"/>
      <c r="AD63" s="7"/>
      <c r="AE63" s="7"/>
      <c r="AF63" s="7"/>
      <c r="AG63" s="7"/>
      <c r="AH63" s="43"/>
      <c r="AI63" s="7"/>
      <c r="AJ63" s="7"/>
      <c r="AK63" s="7">
        <f t="shared" ca="1" si="52"/>
        <v>22</v>
      </c>
      <c r="AL63" s="7"/>
      <c r="AM63" s="69">
        <f>IFERROR(VLOOKUP(R63,'[1]Skill Statistics'!$A$3:$AN$513,MATCH(Profession,'[1]Skill Statistics'!$A$2:$AN$2,0),FALSE),0)</f>
        <v>0</v>
      </c>
      <c r="AN63" s="85">
        <f>IFERROR(VLOOKUP(Q63,'[1]Skill Statistics'!$A$3:$BK$513,MATCH(Archetype,'[1]Skill Statistics'!$A$2:$BK$2,0),FALSE),0)</f>
        <v>0</v>
      </c>
      <c r="AO63" s="85">
        <f>IFERROR(VLOOKUP(Q63,'[1]Skill Statistics'!$A$3:$BB$513,MATCH(Race,'[1]Skill Statistics'!$A$2:$BB$2,0),FALSE),0)</f>
        <v>0</v>
      </c>
      <c r="AP63" s="85">
        <f t="shared" ca="1" si="14"/>
        <v>0.7</v>
      </c>
      <c r="AQ63" s="70"/>
      <c r="AS63" s="69" t="str">
        <f>IFERROR(VLOOKUP(Q63,'[1]Professional Skills'!$A$4:$AM$288,MATCH(Profession,'[1]Professional Skills'!$A$3:$AM$3,0),FALSE),"- -")</f>
        <v>x</v>
      </c>
      <c r="AT63" t="s">
        <v>1812</v>
      </c>
      <c r="AU63" s="7" t="str">
        <f t="shared" si="319"/>
        <v/>
      </c>
      <c r="AV63" s="7">
        <f t="shared" ca="1" si="318"/>
        <v>0</v>
      </c>
      <c r="AW63" t="str">
        <f t="shared" si="55"/>
        <v/>
      </c>
      <c r="AX63" t="str">
        <f>IFERROR(_xlfn.RANK.EQ(AW63,$AW$5:$AW$568),"")</f>
        <v/>
      </c>
      <c r="AY63">
        <f t="shared" ca="1" si="3"/>
        <v>0.22722004368203397</v>
      </c>
      <c r="AZ63" s="70" t="str">
        <f t="shared" ca="1" si="53"/>
        <v/>
      </c>
      <c r="BB63" s="69">
        <f>IFERROR(IF(Q63="Language",VLOOKUP(R63,[1]Cultures!$B$4:$N$218,MATCH(Culture,[1]Cultures!$B$3:$N$3,0),FALSE),VLOOKUP(Q63,[1]Cultures!$B$4:$O$212,MATCH(Culture,[1]Cultures!$B$3:$O$3,0),FALSE)),"- -")</f>
        <v>1</v>
      </c>
      <c r="BC63" t="s">
        <v>1812</v>
      </c>
      <c r="BD63">
        <f t="shared" ca="1" si="315"/>
        <v>0.36677682061397543</v>
      </c>
      <c r="BE63">
        <f t="shared" ca="1" si="262"/>
        <v>1.0667768206139754</v>
      </c>
      <c r="BH63">
        <f t="shared" ref="BH63:BH70" ca="1" si="326">_xlfn.RANK.EQ(BE63,$BE$62:$BE$70)</f>
        <v>6</v>
      </c>
      <c r="BI63" s="7">
        <f t="shared" ca="1" si="54"/>
        <v>0</v>
      </c>
      <c r="BJ63" s="7"/>
      <c r="BK63" s="7"/>
      <c r="BL63" s="70">
        <f t="shared" ca="1" si="6"/>
        <v>0</v>
      </c>
      <c r="BN63" s="69">
        <f ca="1">IFERROR(VLOOKUP(V63,Charts!$BT$2:$BV$14,3,FALSE),"- -")</f>
        <v>0.76923076923076927</v>
      </c>
      <c r="BO63" s="85">
        <f t="shared" ca="1" si="15"/>
        <v>2.8786723315674365</v>
      </c>
      <c r="BP63" s="70">
        <f t="shared" ca="1" si="263"/>
        <v>30</v>
      </c>
      <c r="BR63" s="7">
        <v>58</v>
      </c>
      <c r="BS63" s="9" t="str">
        <f ca="1">VLOOKUP(BR63,$O$3:$R$568,4,FALSE)</f>
        <v>Perception</v>
      </c>
      <c r="BT63" s="7" t="str">
        <f ca="1">VLOOKUP(BS63,$R$3:$V$568,5,FALSE)</f>
        <v>2 / 4</v>
      </c>
      <c r="BU63" s="7">
        <f ca="1">VLOOKUP(BT63,Charts!$BT$2:$BV$14,3,FALSE)</f>
        <v>0.76923076923076927</v>
      </c>
      <c r="BV63" s="7" t="str">
        <f t="shared" ca="1" si="56"/>
        <v>2</v>
      </c>
      <c r="BW63" s="7" t="str">
        <f t="shared" ca="1" si="57"/>
        <v>4</v>
      </c>
      <c r="BY63" s="7">
        <f t="shared" ca="1" si="58"/>
        <v>0.38212743556207429</v>
      </c>
      <c r="BZ63" s="7">
        <f t="shared" ca="1" si="59"/>
        <v>0.38710333366869498</v>
      </c>
      <c r="CA63" s="7">
        <f t="shared" ca="1" si="60"/>
        <v>1</v>
      </c>
      <c r="CB63" s="7" t="str">
        <f t="shared" ca="1" si="61"/>
        <v>2</v>
      </c>
      <c r="CC63" s="7">
        <f ca="1">IFERROR(IF(CC62+CB63&gt;CD$4,CC62,CC62+CB63),"")</f>
        <v>38</v>
      </c>
      <c r="CD63" s="7">
        <f t="shared" ca="1" si="264"/>
        <v>0</v>
      </c>
      <c r="CE63" s="7">
        <f t="shared" ca="1" si="62"/>
        <v>0.91162189361771617</v>
      </c>
      <c r="CF63" s="7">
        <f t="shared" ca="1" si="63"/>
        <v>-0.1423911243869469</v>
      </c>
      <c r="CG63" s="7">
        <f t="shared" ca="1" si="64"/>
        <v>0</v>
      </c>
      <c r="CH63" s="7">
        <f t="shared" ca="1" si="65"/>
        <v>0</v>
      </c>
      <c r="CI63" s="7">
        <f ca="1">IFERROR(IF(CI62+CH63&gt;CJ$4,CI62,CI62+CH63),"")</f>
        <v>60</v>
      </c>
      <c r="CJ63" s="7">
        <f t="shared" ca="1" si="265"/>
        <v>0</v>
      </c>
      <c r="CK63" s="7">
        <f t="shared" ca="1" si="66"/>
        <v>9.8868465657755644E-2</v>
      </c>
      <c r="CL63" s="7">
        <f t="shared" ca="1" si="67"/>
        <v>0.67036230357301363</v>
      </c>
      <c r="CM63" s="7">
        <f t="shared" ca="1" si="68"/>
        <v>1</v>
      </c>
      <c r="CN63" s="7" t="str">
        <f t="shared" ca="1" si="69"/>
        <v>2</v>
      </c>
      <c r="CO63" s="7">
        <f ca="1">IFERROR(IF(CO62+CN63&gt;CP$4,CO62,CO62+CN63),"")</f>
        <v>60</v>
      </c>
      <c r="CP63" s="7">
        <f t="shared" ca="1" si="266"/>
        <v>0</v>
      </c>
      <c r="CQ63" s="7">
        <f t="shared" ca="1" si="70"/>
        <v>0.11134061203139556</v>
      </c>
      <c r="CR63" s="7">
        <f t="shared" ca="1" si="71"/>
        <v>0.65789015719937372</v>
      </c>
      <c r="CS63" s="7">
        <f t="shared" ca="1" si="72"/>
        <v>1</v>
      </c>
      <c r="CT63" s="7" t="str">
        <f t="shared" ca="1" si="73"/>
        <v>2</v>
      </c>
      <c r="CU63" s="7">
        <f ca="1">IFERROR(IF(CU62+CT63&gt;CV$4,CU62,CU62+CT63),"")</f>
        <v>60</v>
      </c>
      <c r="CV63" s="7">
        <f t="shared" ca="1" si="267"/>
        <v>0</v>
      </c>
      <c r="CW63" s="7">
        <f t="shared" ca="1" si="74"/>
        <v>0.7779132984122672</v>
      </c>
      <c r="CX63" s="7">
        <f t="shared" ca="1" si="75"/>
        <v>-8.6825291814979222E-3</v>
      </c>
      <c r="CY63" s="7">
        <f t="shared" ca="1" si="76"/>
        <v>0</v>
      </c>
      <c r="CZ63" s="7">
        <f t="shared" ca="1" si="77"/>
        <v>0</v>
      </c>
      <c r="DA63" s="7">
        <f ca="1">IFERROR(IF(DA62+CZ63&gt;DB$4,DA62,DA62+CZ63),"")</f>
        <v>60</v>
      </c>
      <c r="DB63" s="7">
        <f t="shared" ca="1" si="268"/>
        <v>0</v>
      </c>
      <c r="DC63" s="7">
        <f t="shared" ca="1" si="78"/>
        <v>0.8189567920098636</v>
      </c>
      <c r="DD63" s="7">
        <f t="shared" ca="1" si="79"/>
        <v>-4.9726022779094325E-2</v>
      </c>
      <c r="DE63" s="7">
        <f t="shared" ca="1" si="80"/>
        <v>0</v>
      </c>
      <c r="DF63" s="7">
        <f t="shared" ca="1" si="81"/>
        <v>0</v>
      </c>
      <c r="DG63" s="7">
        <f ca="1">IFERROR(IF(DG62+DF63&gt;DH$4,DG62,DG62+DF63),"")</f>
        <v>60</v>
      </c>
      <c r="DH63" s="7">
        <f t="shared" ca="1" si="269"/>
        <v>0</v>
      </c>
      <c r="DI63" s="7">
        <f t="shared" ca="1" si="82"/>
        <v>0.84768268397637547</v>
      </c>
      <c r="DJ63" s="7">
        <f t="shared" ca="1" si="83"/>
        <v>-7.8451914745606199E-2</v>
      </c>
      <c r="DK63" s="7">
        <f t="shared" ca="1" si="84"/>
        <v>0</v>
      </c>
      <c r="DL63" s="7">
        <f t="shared" ca="1" si="85"/>
        <v>0</v>
      </c>
      <c r="DM63" s="7">
        <f ca="1">IFERROR(IF(DM62+DL63&gt;DN$4,DM62,DM62+DL63),"")</f>
        <v>60</v>
      </c>
      <c r="DN63" s="7">
        <f t="shared" ca="1" si="270"/>
        <v>0</v>
      </c>
      <c r="DO63" s="7">
        <f t="shared" ca="1" si="86"/>
        <v>0.77242751136675303</v>
      </c>
      <c r="DP63" s="7">
        <f t="shared" ca="1" si="87"/>
        <v>-3.1967421359837545E-3</v>
      </c>
      <c r="DQ63" s="7">
        <f t="shared" ca="1" si="88"/>
        <v>0</v>
      </c>
      <c r="DR63" s="7">
        <f t="shared" ca="1" si="89"/>
        <v>0</v>
      </c>
      <c r="DS63" s="7">
        <f ca="1">IFERROR(IF(DS62+DR63&gt;DT$4,DS62,DS62+DR63),"")</f>
        <v>60</v>
      </c>
      <c r="DT63" s="7">
        <f t="shared" ca="1" si="271"/>
        <v>0</v>
      </c>
      <c r="DU63" s="7">
        <f t="shared" ca="1" si="90"/>
        <v>9.0002511209414049E-2</v>
      </c>
      <c r="DV63" s="7">
        <f t="shared" ca="1" si="91"/>
        <v>0.67922825802135522</v>
      </c>
      <c r="DW63" s="7">
        <f t="shared" ca="1" si="92"/>
        <v>1</v>
      </c>
      <c r="DX63" s="7" t="str">
        <f t="shared" ca="1" si="93"/>
        <v>2</v>
      </c>
      <c r="DY63" s="7">
        <f ca="1">IFERROR(IF(DY62+DX63&gt;DZ$4,DY62,DY62+DX63),"")</f>
        <v>59</v>
      </c>
      <c r="DZ63" s="7">
        <f t="shared" ca="1" si="272"/>
        <v>0</v>
      </c>
      <c r="EA63" s="7">
        <f t="shared" ca="1" si="94"/>
        <v>0.75087778772270786</v>
      </c>
      <c r="EB63" s="7">
        <f t="shared" ca="1" si="95"/>
        <v>1.8352981508061417E-2</v>
      </c>
      <c r="EC63" s="7">
        <f t="shared" ca="1" si="96"/>
        <v>1</v>
      </c>
      <c r="ED63" s="7" t="str">
        <f t="shared" ca="1" si="97"/>
        <v>2</v>
      </c>
      <c r="EE63" s="7">
        <f ca="1">IFERROR(IF(EE62+ED63&gt;EF$4,EE62,EE62+ED63),"")</f>
        <v>60</v>
      </c>
      <c r="EF63" s="7">
        <f t="shared" ca="1" si="273"/>
        <v>0</v>
      </c>
      <c r="EG63" s="7">
        <f t="shared" ca="1" si="98"/>
        <v>0.20654600616033003</v>
      </c>
      <c r="EH63" s="7">
        <f t="shared" ca="1" si="99"/>
        <v>0.56268476307043924</v>
      </c>
      <c r="EI63" s="7">
        <f t="shared" ca="1" si="100"/>
        <v>1</v>
      </c>
      <c r="EJ63" s="7" t="str">
        <f t="shared" ca="1" si="101"/>
        <v>2</v>
      </c>
      <c r="EK63" s="7">
        <f ca="1">IFERROR(IF(EK62+EJ63&gt;EL$4,EK62,EK62+EJ63),"")</f>
        <v>60</v>
      </c>
      <c r="EL63" s="7">
        <f t="shared" ca="1" si="274"/>
        <v>0</v>
      </c>
      <c r="EM63" s="7">
        <f t="shared" ca="1" si="102"/>
        <v>0.64632396773023659</v>
      </c>
      <c r="EN63" s="7">
        <f t="shared" ca="1" si="103"/>
        <v>0.12290680150053268</v>
      </c>
      <c r="EO63" s="7">
        <f t="shared" ca="1" si="104"/>
        <v>1</v>
      </c>
      <c r="EP63" s="7" t="str">
        <f t="shared" ca="1" si="105"/>
        <v>2</v>
      </c>
      <c r="EQ63" s="7">
        <f ca="1">IFERROR(IF(EQ62+EP63&gt;ER$4,EQ62,EQ62+EP63),"")</f>
        <v>60</v>
      </c>
      <c r="ER63" s="7">
        <f t="shared" ca="1" si="275"/>
        <v>0</v>
      </c>
      <c r="ES63" s="7">
        <f t="shared" ca="1" si="106"/>
        <v>1.3760840674657215E-2</v>
      </c>
      <c r="ET63" s="7">
        <f t="shared" ca="1" si="107"/>
        <v>0.75546992855611206</v>
      </c>
      <c r="EU63" s="7">
        <f t="shared" ca="1" si="108"/>
        <v>1</v>
      </c>
      <c r="EV63" s="7" t="str">
        <f t="shared" ca="1" si="109"/>
        <v>2</v>
      </c>
      <c r="EW63" s="7">
        <f ca="1">IFERROR(IF(EW62+EV63&gt;EX$4,EW62,EW62+EV63),"")</f>
        <v>60</v>
      </c>
      <c r="EX63" s="7">
        <f t="shared" ca="1" si="276"/>
        <v>0</v>
      </c>
      <c r="EY63" s="7">
        <f t="shared" ca="1" si="110"/>
        <v>0.820079706713987</v>
      </c>
      <c r="EZ63" s="7">
        <f t="shared" ca="1" si="111"/>
        <v>-5.0848937483217727E-2</v>
      </c>
      <c r="FA63" s="7">
        <f t="shared" ca="1" si="112"/>
        <v>0</v>
      </c>
      <c r="FB63" s="7">
        <f t="shared" ca="1" si="113"/>
        <v>0</v>
      </c>
      <c r="FC63" s="7">
        <f ca="1">IFERROR(IF(FC62+FB63&gt;FD$4,FC62,FC62+FB63),"")</f>
        <v>60</v>
      </c>
      <c r="FD63" s="7">
        <f t="shared" ca="1" si="277"/>
        <v>0</v>
      </c>
      <c r="FE63" s="7">
        <f t="shared" ca="1" si="114"/>
        <v>0.48667245697311068</v>
      </c>
      <c r="FF63" s="7">
        <f t="shared" ca="1" si="115"/>
        <v>0.28255831225765859</v>
      </c>
      <c r="FG63" s="7">
        <f t="shared" ca="1" si="116"/>
        <v>1</v>
      </c>
      <c r="FH63" s="7" t="str">
        <f t="shared" ca="1" si="117"/>
        <v>2</v>
      </c>
      <c r="FI63" s="7">
        <f ca="1">IFERROR(IF(FI62+FH63&gt;FJ$4,FI62,FI62+FH63),"")</f>
        <v>60</v>
      </c>
      <c r="FJ63" s="7">
        <f t="shared" ca="1" si="278"/>
        <v>0</v>
      </c>
      <c r="FK63" s="7">
        <f t="shared" ca="1" si="118"/>
        <v>0.18201339861758992</v>
      </c>
      <c r="FL63" s="7">
        <f t="shared" ca="1" si="119"/>
        <v>0.58721737061317936</v>
      </c>
      <c r="FM63" s="7">
        <f t="shared" ca="1" si="120"/>
        <v>1</v>
      </c>
      <c r="FN63" s="7" t="str">
        <f t="shared" ca="1" si="121"/>
        <v>2</v>
      </c>
      <c r="FO63" s="7">
        <f ca="1">IFERROR(IF(FO62+FN63&gt;FP$4,FO62,FO62+FN63),"")</f>
        <v>60</v>
      </c>
      <c r="FP63" s="7">
        <f t="shared" ca="1" si="279"/>
        <v>0</v>
      </c>
      <c r="FQ63" s="7">
        <f t="shared" ca="1" si="122"/>
        <v>0.86866037967105403</v>
      </c>
      <c r="FR63" s="7">
        <f t="shared" ca="1" si="123"/>
        <v>-9.9429610440284755E-2</v>
      </c>
      <c r="FS63" s="7">
        <f t="shared" ca="1" si="124"/>
        <v>0</v>
      </c>
      <c r="FT63" s="7">
        <f t="shared" ca="1" si="125"/>
        <v>0</v>
      </c>
      <c r="FU63" s="7">
        <f ca="1">IFERROR(IF(FU62+FT63&gt;FV$4,FU62,FU62+FT63),"")</f>
        <v>60</v>
      </c>
      <c r="FV63" s="7">
        <f t="shared" ca="1" si="280"/>
        <v>0</v>
      </c>
      <c r="FW63" s="7">
        <f t="shared" ca="1" si="126"/>
        <v>0.66651585595072926</v>
      </c>
      <c r="FX63" s="7">
        <f t="shared" ca="1" si="127"/>
        <v>0.10271491328004001</v>
      </c>
      <c r="FY63" s="7">
        <f t="shared" ca="1" si="128"/>
        <v>1</v>
      </c>
      <c r="FZ63" s="7" t="str">
        <f t="shared" ca="1" si="129"/>
        <v>2</v>
      </c>
      <c r="GA63" s="7">
        <f ca="1">IFERROR(IF(GA62+FZ63&gt;GB$4,GA62,GA62+FZ63),"")</f>
        <v>59</v>
      </c>
      <c r="GB63" s="7">
        <f t="shared" ca="1" si="281"/>
        <v>0</v>
      </c>
      <c r="GC63" s="7">
        <f t="shared" ca="1" si="130"/>
        <v>0.2898436016723468</v>
      </c>
      <c r="GD63" s="7">
        <f t="shared" ca="1" si="131"/>
        <v>0.47938716755842248</v>
      </c>
      <c r="GE63" s="7">
        <f t="shared" ca="1" si="132"/>
        <v>1</v>
      </c>
      <c r="GF63" s="7" t="str">
        <f t="shared" ca="1" si="133"/>
        <v>2</v>
      </c>
      <c r="GG63" s="7">
        <f ca="1">IFERROR(IF(GG62+GF63&gt;GH$4,GG62,GG62+GF63),"")</f>
        <v>60</v>
      </c>
      <c r="GH63" s="7">
        <f t="shared" ca="1" si="282"/>
        <v>0</v>
      </c>
      <c r="GI63" s="7">
        <f t="shared" ca="1" si="134"/>
        <v>0.19139162561730771</v>
      </c>
      <c r="GJ63" s="7">
        <f t="shared" ca="1" si="135"/>
        <v>0.57783914361346156</v>
      </c>
      <c r="GK63" s="7">
        <f t="shared" ca="1" si="136"/>
        <v>1</v>
      </c>
      <c r="GL63" s="7" t="str">
        <f t="shared" ca="1" si="137"/>
        <v>2</v>
      </c>
      <c r="GM63" s="7">
        <f ca="1">IFERROR(IF(GM62+GL63&gt;GN$4,GM62,GM62+GL63),"")</f>
        <v>60</v>
      </c>
      <c r="GN63" s="7">
        <f t="shared" ca="1" si="283"/>
        <v>0</v>
      </c>
      <c r="GO63" s="7">
        <f t="shared" ca="1" si="138"/>
        <v>0.7769127258749402</v>
      </c>
      <c r="GP63" s="7">
        <f t="shared" ca="1" si="139"/>
        <v>-7.6819566441709286E-3</v>
      </c>
      <c r="GQ63" s="7">
        <f t="shared" ca="1" si="140"/>
        <v>0</v>
      </c>
      <c r="GR63" s="7">
        <f t="shared" ca="1" si="141"/>
        <v>0</v>
      </c>
      <c r="GS63" s="7">
        <f ca="1">IFERROR(IF(GS62+GR63&gt;GT$4,GS62,GS62+GR63),"")</f>
        <v>60</v>
      </c>
      <c r="GT63" s="7">
        <f t="shared" ca="1" si="284"/>
        <v>0</v>
      </c>
      <c r="GU63" s="7">
        <f t="shared" ca="1" si="142"/>
        <v>0.69546397891980705</v>
      </c>
      <c r="GV63" s="7">
        <f t="shared" ca="1" si="143"/>
        <v>7.3766790310962227E-2</v>
      </c>
      <c r="GW63" s="7">
        <f t="shared" ca="1" si="144"/>
        <v>1</v>
      </c>
      <c r="GX63" s="7" t="str">
        <f t="shared" ca="1" si="145"/>
        <v>2</v>
      </c>
      <c r="GY63" s="7">
        <f ca="1">IFERROR(IF(GY62+GX63&gt;GZ$4,GY62,GY62+GX63),"")</f>
        <v>60</v>
      </c>
      <c r="GZ63" s="7">
        <f t="shared" ca="1" si="285"/>
        <v>0</v>
      </c>
      <c r="HA63" s="7">
        <f t="shared" ca="1" si="146"/>
        <v>0.99859453937219345</v>
      </c>
      <c r="HB63" s="7">
        <f t="shared" ca="1" si="147"/>
        <v>-0.22936377014142417</v>
      </c>
      <c r="HC63" s="7">
        <f t="shared" ca="1" si="148"/>
        <v>0</v>
      </c>
      <c r="HD63" s="7">
        <f t="shared" ca="1" si="149"/>
        <v>0</v>
      </c>
      <c r="HE63" s="7">
        <f ca="1">IFERROR(IF(HE62+HD63&gt;HF$4,HE62,HE62+HD63),"")</f>
        <v>60</v>
      </c>
      <c r="HF63" s="7">
        <f t="shared" ca="1" si="286"/>
        <v>0</v>
      </c>
      <c r="HG63" s="7">
        <f t="shared" ca="1" si="150"/>
        <v>0.96672834435098665</v>
      </c>
      <c r="HH63" s="7">
        <f t="shared" ca="1" si="151"/>
        <v>-0.19749757512021737</v>
      </c>
      <c r="HI63" s="7">
        <f t="shared" ca="1" si="152"/>
        <v>0</v>
      </c>
      <c r="HJ63" s="7">
        <f t="shared" ca="1" si="153"/>
        <v>0</v>
      </c>
      <c r="HK63" s="7">
        <f ca="1">IFERROR(IF(HK62+HJ63&gt;HL$4,HK62,HK62+HJ63),"")</f>
        <v>60</v>
      </c>
      <c r="HL63" s="7">
        <f t="shared" ca="1" si="287"/>
        <v>0</v>
      </c>
      <c r="HM63" s="7">
        <f t="shared" ca="1" si="154"/>
        <v>0.26589937312524758</v>
      </c>
      <c r="HN63" s="7">
        <f t="shared" ca="1" si="155"/>
        <v>0.50333139610552169</v>
      </c>
      <c r="HO63" s="7">
        <f t="shared" ca="1" si="156"/>
        <v>1</v>
      </c>
      <c r="HP63" s="7" t="str">
        <f t="shared" ca="1" si="157"/>
        <v>2</v>
      </c>
      <c r="HQ63" s="7">
        <f ca="1">IFERROR(IF(HQ62+HP63&gt;HR$4,HQ62,HQ62+HP63),"")</f>
        <v>60</v>
      </c>
      <c r="HR63" s="7">
        <f t="shared" ca="1" si="288"/>
        <v>0</v>
      </c>
      <c r="HS63" s="7">
        <f t="shared" ca="1" si="158"/>
        <v>0.25699113416713237</v>
      </c>
      <c r="HT63" s="7">
        <f t="shared" ca="1" si="159"/>
        <v>0.5122396350636369</v>
      </c>
      <c r="HU63" s="7">
        <f t="shared" ca="1" si="160"/>
        <v>1</v>
      </c>
      <c r="HV63" s="7" t="str">
        <f t="shared" ca="1" si="161"/>
        <v>2</v>
      </c>
      <c r="HW63" s="7">
        <f ca="1">IFERROR(IF(HW62+HV63&gt;HX$4,HW62,HW62+HV63),"")</f>
        <v>60</v>
      </c>
      <c r="HX63" s="7">
        <f t="shared" ca="1" si="289"/>
        <v>0</v>
      </c>
      <c r="HY63" s="7">
        <f t="shared" ca="1" si="162"/>
        <v>0.38092114708177272</v>
      </c>
      <c r="HZ63" s="7">
        <f t="shared" ca="1" si="163"/>
        <v>0.38830962214899656</v>
      </c>
      <c r="IA63" s="7">
        <f t="shared" ca="1" si="164"/>
        <v>1</v>
      </c>
      <c r="IB63" s="7" t="str">
        <f t="shared" ca="1" si="165"/>
        <v>2</v>
      </c>
      <c r="IC63" s="7">
        <f ca="1">IFERROR(IF(IC62+IB63&gt;ID$4,IC62,IC62+IB63),"")</f>
        <v>60</v>
      </c>
      <c r="ID63" s="7">
        <f t="shared" ca="1" si="290"/>
        <v>0</v>
      </c>
      <c r="IE63" s="7">
        <f t="shared" ca="1" si="166"/>
        <v>0.27279732165601733</v>
      </c>
      <c r="IF63" s="7">
        <f t="shared" ca="1" si="167"/>
        <v>0.49643344757475194</v>
      </c>
      <c r="IG63" s="7">
        <f t="shared" ca="1" si="168"/>
        <v>1</v>
      </c>
      <c r="IH63" s="7" t="str">
        <f t="shared" ca="1" si="169"/>
        <v>2</v>
      </c>
      <c r="II63" s="7">
        <f ca="1">IFERROR(IF(II62+IH63&gt;IJ$4,II62,II62+IH63),"")</f>
        <v>60</v>
      </c>
      <c r="IJ63" s="7">
        <f t="shared" ca="1" si="291"/>
        <v>0</v>
      </c>
      <c r="IK63" s="7">
        <f t="shared" ca="1" si="170"/>
        <v>0.40692613565780622</v>
      </c>
      <c r="IL63" s="7">
        <f t="shared" ca="1" si="171"/>
        <v>0.36230463357296305</v>
      </c>
      <c r="IM63" s="7">
        <f t="shared" ca="1" si="172"/>
        <v>1</v>
      </c>
      <c r="IN63" s="7" t="str">
        <f t="shared" ca="1" si="173"/>
        <v>2</v>
      </c>
      <c r="IO63" s="7">
        <f ca="1">IFERROR(IF(IO62+IN63&gt;IP$4,IO62,IO62+IN63),"")</f>
        <v>60</v>
      </c>
      <c r="IP63" s="7">
        <f t="shared" ca="1" si="292"/>
        <v>0</v>
      </c>
      <c r="IQ63" s="7">
        <f t="shared" ca="1" si="174"/>
        <v>0.78593904028571948</v>
      </c>
      <c r="IR63" s="7">
        <f t="shared" ca="1" si="175"/>
        <v>-1.6708271054950208E-2</v>
      </c>
      <c r="IS63" s="7">
        <f t="shared" ca="1" si="176"/>
        <v>0</v>
      </c>
      <c r="IT63" s="7">
        <f t="shared" ca="1" si="177"/>
        <v>0</v>
      </c>
      <c r="IU63" s="7">
        <f ca="1">IFERROR(IF(IU62+IT63&gt;IV$4,IU62,IU62+IT63),"")</f>
        <v>60</v>
      </c>
      <c r="IV63" s="7">
        <f t="shared" ca="1" si="293"/>
        <v>0</v>
      </c>
      <c r="IW63" s="7">
        <f t="shared" ca="1" si="178"/>
        <v>0.26384178123253887</v>
      </c>
      <c r="IX63" s="7">
        <f t="shared" ca="1" si="179"/>
        <v>0.5053889879982304</v>
      </c>
      <c r="IY63" s="7">
        <f t="shared" ca="1" si="180"/>
        <v>1</v>
      </c>
      <c r="IZ63" s="7" t="str">
        <f t="shared" ca="1" si="181"/>
        <v>2</v>
      </c>
      <c r="JA63" s="7">
        <f ca="1">IFERROR(IF(JA62+IZ63&gt;JB$4,JA62,JA62+IZ63),"")</f>
        <v>60</v>
      </c>
      <c r="JB63" s="7">
        <f t="shared" ca="1" si="294"/>
        <v>0</v>
      </c>
      <c r="JC63" s="7">
        <f t="shared" ca="1" si="182"/>
        <v>0.61150224640021644</v>
      </c>
      <c r="JD63" s="7">
        <f t="shared" ca="1" si="183"/>
        <v>0.15772852283055283</v>
      </c>
      <c r="JE63" s="7">
        <f t="shared" ca="1" si="184"/>
        <v>1</v>
      </c>
      <c r="JF63" s="7" t="str">
        <f t="shared" ca="1" si="185"/>
        <v>2</v>
      </c>
      <c r="JG63" s="7">
        <f ca="1">IFERROR(IF(JG62+JF63&gt;JH$4,JG62,JG62+JF63),"")</f>
        <v>60</v>
      </c>
      <c r="JH63" s="7">
        <f t="shared" ca="1" si="295"/>
        <v>0</v>
      </c>
      <c r="JI63" s="7">
        <f t="shared" ca="1" si="186"/>
        <v>0.26758198724972981</v>
      </c>
      <c r="JJ63" s="7">
        <f t="shared" ca="1" si="187"/>
        <v>0.50164878198103946</v>
      </c>
      <c r="JK63" s="7">
        <f t="shared" ca="1" si="188"/>
        <v>1</v>
      </c>
      <c r="JL63" s="7" t="str">
        <f t="shared" ca="1" si="189"/>
        <v>2</v>
      </c>
      <c r="JM63" s="7">
        <f ca="1">IFERROR(IF(JM62+JL63&gt;JN$4,JM62,JM62+JL63),"")</f>
        <v>60</v>
      </c>
      <c r="JN63" s="7">
        <f t="shared" ca="1" si="296"/>
        <v>0</v>
      </c>
      <c r="JO63" s="7">
        <f t="shared" ca="1" si="190"/>
        <v>0.89366341710253849</v>
      </c>
      <c r="JP63" s="7">
        <f t="shared" ca="1" si="191"/>
        <v>-0.12443264787176922</v>
      </c>
      <c r="JQ63" s="7">
        <f t="shared" ca="1" si="192"/>
        <v>0</v>
      </c>
      <c r="JR63" s="7">
        <f t="shared" ca="1" si="193"/>
        <v>0</v>
      </c>
      <c r="JS63" s="7">
        <f ca="1">IFERROR(IF(JS62+JR63&gt;JT$4,JS62,JS62+JR63),"")</f>
        <v>60</v>
      </c>
      <c r="JT63" s="7">
        <f t="shared" ca="1" si="297"/>
        <v>0</v>
      </c>
      <c r="JU63" s="7">
        <f t="shared" ca="1" si="194"/>
        <v>0.8216868713666462</v>
      </c>
      <c r="JV63" s="7">
        <f t="shared" ca="1" si="195"/>
        <v>-5.2456102135876925E-2</v>
      </c>
      <c r="JW63" s="7">
        <f t="shared" ca="1" si="196"/>
        <v>0</v>
      </c>
      <c r="JX63" s="7">
        <f t="shared" ca="1" si="197"/>
        <v>0</v>
      </c>
      <c r="JY63" s="7">
        <f ca="1">IFERROR(IF(JY62+JX63&gt;JZ$4,JY62,JY62+JX63),"")</f>
        <v>60</v>
      </c>
      <c r="JZ63" s="7">
        <f t="shared" ca="1" si="298"/>
        <v>0</v>
      </c>
      <c r="KA63" s="7">
        <f t="shared" ca="1" si="198"/>
        <v>0.44504260958503716</v>
      </c>
      <c r="KB63" s="7">
        <f t="shared" ca="1" si="199"/>
        <v>0.32418815964573211</v>
      </c>
      <c r="KC63" s="7">
        <f t="shared" ca="1" si="200"/>
        <v>1</v>
      </c>
      <c r="KD63" s="7" t="str">
        <f t="shared" ca="1" si="201"/>
        <v>2</v>
      </c>
      <c r="KE63" s="7">
        <f ca="1">IFERROR(IF(KE62+KD63&gt;KF$4,KE62,KE62+KD63),"")</f>
        <v>60</v>
      </c>
      <c r="KF63" s="7">
        <f t="shared" ca="1" si="299"/>
        <v>0</v>
      </c>
      <c r="KG63" s="7">
        <f t="shared" ca="1" si="202"/>
        <v>0.12157421904233789</v>
      </c>
      <c r="KH63" s="7">
        <f t="shared" ca="1" si="203"/>
        <v>0.64765655018843138</v>
      </c>
      <c r="KI63" s="7">
        <f t="shared" ca="1" si="204"/>
        <v>1</v>
      </c>
      <c r="KJ63" s="7" t="str">
        <f t="shared" ca="1" si="205"/>
        <v>2</v>
      </c>
      <c r="KK63" s="7">
        <f ca="1">IFERROR(IF(KK62+KJ63&gt;KL$4,KK62,KK62+KJ63),"")</f>
        <v>60</v>
      </c>
      <c r="KL63" s="7">
        <f t="shared" ca="1" si="300"/>
        <v>0</v>
      </c>
      <c r="KM63" s="7">
        <f t="shared" ca="1" si="206"/>
        <v>0.10096795970099415</v>
      </c>
      <c r="KN63" s="7">
        <f t="shared" ca="1" si="207"/>
        <v>0.66826280952977513</v>
      </c>
      <c r="KO63" s="7">
        <f t="shared" ca="1" si="208"/>
        <v>1</v>
      </c>
      <c r="KP63" s="7" t="str">
        <f t="shared" ca="1" si="209"/>
        <v>2</v>
      </c>
      <c r="KQ63" s="7">
        <f ca="1">IFERROR(IF(KQ62+KP63&gt;KR$4,KQ62,KQ62+KP63),"")</f>
        <v>60</v>
      </c>
      <c r="KR63" s="7">
        <f t="shared" ca="1" si="301"/>
        <v>0</v>
      </c>
      <c r="KS63" s="7">
        <f t="shared" ca="1" si="210"/>
        <v>0.55197820440456613</v>
      </c>
      <c r="KT63" s="7">
        <f t="shared" ca="1" si="211"/>
        <v>0.21725256482620314</v>
      </c>
      <c r="KU63" s="7">
        <f t="shared" ca="1" si="212"/>
        <v>1</v>
      </c>
      <c r="KV63" s="7" t="str">
        <f t="shared" ca="1" si="213"/>
        <v>2</v>
      </c>
      <c r="KW63" s="7">
        <f ca="1">IFERROR(IF(KW62+KV63&gt;KX$4,KW62,KW62+KV63),"")</f>
        <v>59</v>
      </c>
      <c r="KX63" s="7">
        <f t="shared" ca="1" si="302"/>
        <v>0</v>
      </c>
      <c r="KY63" s="7">
        <f t="shared" ca="1" si="214"/>
        <v>0.96152321673110352</v>
      </c>
      <c r="KZ63" s="7">
        <f t="shared" ca="1" si="215"/>
        <v>-0.19229244750033425</v>
      </c>
      <c r="LA63" s="7">
        <f t="shared" ca="1" si="216"/>
        <v>0</v>
      </c>
      <c r="LB63" s="7">
        <f t="shared" ca="1" si="217"/>
        <v>0</v>
      </c>
      <c r="LC63" s="7">
        <f ca="1">IFERROR(IF(LC62+LB63&gt;LD$4,LC62,LC62+LB63),"")</f>
        <v>60</v>
      </c>
      <c r="LD63" s="7">
        <f t="shared" ca="1" si="303"/>
        <v>0</v>
      </c>
      <c r="LE63" s="7">
        <f t="shared" ca="1" si="218"/>
        <v>0.14931643537407824</v>
      </c>
      <c r="LF63" s="7">
        <f t="shared" ca="1" si="219"/>
        <v>0.61991433385669104</v>
      </c>
      <c r="LG63" s="7">
        <f t="shared" ca="1" si="220"/>
        <v>1</v>
      </c>
      <c r="LH63" s="7" t="str">
        <f t="shared" ca="1" si="221"/>
        <v>2</v>
      </c>
      <c r="LI63" s="7">
        <f ca="1">IFERROR(IF(LI62+LH63&gt;LJ$4,LI62,LI62+LH63),"")</f>
        <v>60</v>
      </c>
      <c r="LJ63" s="7">
        <f t="shared" ca="1" si="304"/>
        <v>0</v>
      </c>
      <c r="LK63" s="7">
        <f t="shared" ca="1" si="222"/>
        <v>0.52989488542869845</v>
      </c>
      <c r="LL63" s="7">
        <f t="shared" ca="1" si="223"/>
        <v>0.23933588380207083</v>
      </c>
      <c r="LM63" s="7">
        <f t="shared" ca="1" si="224"/>
        <v>1</v>
      </c>
      <c r="LN63" s="7" t="str">
        <f t="shared" ca="1" si="225"/>
        <v>2</v>
      </c>
      <c r="LO63" s="7">
        <f ca="1">IFERROR(IF(LO62+LN63&gt;LP$4,LO62,LO62+LN63),"")</f>
        <v>60</v>
      </c>
      <c r="LP63" s="7">
        <f t="shared" ca="1" si="305"/>
        <v>0</v>
      </c>
      <c r="LQ63" s="7">
        <f t="shared" ca="1" si="226"/>
        <v>5.5371687792244439E-2</v>
      </c>
      <c r="LR63" s="7">
        <f t="shared" ca="1" si="227"/>
        <v>0.71385908143852483</v>
      </c>
      <c r="LS63" s="7">
        <f t="shared" ca="1" si="228"/>
        <v>1</v>
      </c>
      <c r="LT63" s="7" t="str">
        <f t="shared" ca="1" si="229"/>
        <v>2</v>
      </c>
      <c r="LU63" s="7">
        <f ca="1">IFERROR(IF(LU62+LT63&gt;LV$4,LU62,LU62+LT63),"")</f>
        <v>60</v>
      </c>
      <c r="LV63" s="7">
        <f t="shared" ca="1" si="306"/>
        <v>0</v>
      </c>
      <c r="LW63" s="7">
        <f t="shared" ca="1" si="230"/>
        <v>0.79052502434049798</v>
      </c>
      <c r="LX63" s="7">
        <f t="shared" ca="1" si="231"/>
        <v>-2.129425510972871E-2</v>
      </c>
      <c r="LY63" s="7">
        <f t="shared" ca="1" si="232"/>
        <v>0</v>
      </c>
      <c r="LZ63" s="7">
        <f t="shared" ca="1" si="233"/>
        <v>0</v>
      </c>
      <c r="MA63" s="7">
        <f ca="1">IFERROR(IF(MA62+LZ63&gt;MB$4,MA62,MA62+LZ63),"")</f>
        <v>60</v>
      </c>
      <c r="MB63" s="7">
        <f t="shared" ca="1" si="307"/>
        <v>0</v>
      </c>
      <c r="MC63" s="7">
        <f t="shared" ca="1" si="234"/>
        <v>0.47283436572882365</v>
      </c>
      <c r="MD63" s="7">
        <f t="shared" ca="1" si="235"/>
        <v>0.29639640350194563</v>
      </c>
      <c r="ME63" s="7">
        <f t="shared" ca="1" si="236"/>
        <v>1</v>
      </c>
      <c r="MF63" s="7" t="str">
        <f t="shared" ca="1" si="237"/>
        <v>2</v>
      </c>
      <c r="MG63" s="7">
        <f ca="1">IFERROR(IF(MG62+MF63&gt;MH$4,MG62,MG62+MF63),"")</f>
        <v>60</v>
      </c>
      <c r="MH63" s="7">
        <f t="shared" ca="1" si="308"/>
        <v>0</v>
      </c>
      <c r="MI63" s="7">
        <f t="shared" ca="1" si="238"/>
        <v>5.9522738402059128E-3</v>
      </c>
      <c r="MJ63" s="7">
        <f t="shared" ca="1" si="239"/>
        <v>0.76327849539056336</v>
      </c>
      <c r="MK63" s="7">
        <f t="shared" ca="1" si="240"/>
        <v>1</v>
      </c>
      <c r="ML63" s="7" t="str">
        <f t="shared" ca="1" si="241"/>
        <v>2</v>
      </c>
      <c r="MM63" s="7">
        <f ca="1">IFERROR(IF(MM62+ML63&gt;MN$4,MM62,MM62+ML63),"")</f>
        <v>60</v>
      </c>
      <c r="MN63" s="7">
        <f t="shared" ca="1" si="309"/>
        <v>0</v>
      </c>
      <c r="MO63" s="7">
        <f t="shared" ca="1" si="242"/>
        <v>0.78613787879847208</v>
      </c>
      <c r="MP63" s="7">
        <f t="shared" ca="1" si="243"/>
        <v>-1.6907109567702805E-2</v>
      </c>
      <c r="MQ63" s="7">
        <f t="shared" ca="1" si="244"/>
        <v>0</v>
      </c>
      <c r="MR63" s="7">
        <f t="shared" ca="1" si="245"/>
        <v>0</v>
      </c>
      <c r="MS63" s="7">
        <f ca="1">IFERROR(IF(MS62+MR63&gt;MT$4,MS62,MS62+MR63),"")</f>
        <v>59</v>
      </c>
      <c r="MT63" s="7">
        <f t="shared" ca="1" si="310"/>
        <v>0</v>
      </c>
      <c r="MU63" s="7">
        <f t="shared" ca="1" si="246"/>
        <v>0.37420672480388772</v>
      </c>
      <c r="MV63" s="7">
        <f t="shared" ca="1" si="247"/>
        <v>0.39502404442688155</v>
      </c>
      <c r="MW63" s="7">
        <f t="shared" ca="1" si="248"/>
        <v>1</v>
      </c>
      <c r="MX63" s="7" t="str">
        <f t="shared" ca="1" si="249"/>
        <v>2</v>
      </c>
      <c r="MY63" s="7">
        <f ca="1">IFERROR(IF(MY62+MX63&gt;MZ$4,MY62,MY62+MX63),"")</f>
        <v>60</v>
      </c>
      <c r="MZ63" s="7">
        <f t="shared" ca="1" si="311"/>
        <v>0</v>
      </c>
      <c r="NA63" s="7">
        <f t="shared" ca="1" si="250"/>
        <v>0.81091928686905668</v>
      </c>
      <c r="NB63" s="7">
        <f t="shared" ca="1" si="251"/>
        <v>-4.1688517638287403E-2</v>
      </c>
      <c r="NC63" s="7">
        <f t="shared" ca="1" si="252"/>
        <v>0</v>
      </c>
      <c r="ND63" s="7">
        <f t="shared" ca="1" si="253"/>
        <v>0</v>
      </c>
      <c r="NE63" s="7">
        <f ca="1">IFERROR(IF(NE62+ND63&gt;NF$4,NE62,NE62+ND63),"")</f>
        <v>60</v>
      </c>
      <c r="NF63" s="7">
        <f t="shared" ca="1" si="312"/>
        <v>0</v>
      </c>
      <c r="NG63" s="7">
        <f t="shared" ca="1" si="254"/>
        <v>0.26132881826989995</v>
      </c>
      <c r="NH63" s="7">
        <f t="shared" ca="1" si="255"/>
        <v>0.50790195096086932</v>
      </c>
      <c r="NI63" s="7">
        <f t="shared" ca="1" si="256"/>
        <v>1</v>
      </c>
      <c r="NJ63" s="7" t="str">
        <f t="shared" ca="1" si="257"/>
        <v>2</v>
      </c>
      <c r="NK63" s="7">
        <f ca="1">IFERROR(IF(NK62+NJ63&gt;NL$4,NK62,NK62+NJ63),"")</f>
        <v>60</v>
      </c>
      <c r="NL63" s="7">
        <f t="shared" ca="1" si="313"/>
        <v>0</v>
      </c>
      <c r="NM63" s="7">
        <f t="shared" ca="1" si="258"/>
        <v>9.4893267391460756E-2</v>
      </c>
      <c r="NN63" s="7">
        <f t="shared" ca="1" si="259"/>
        <v>0.67433750183930852</v>
      </c>
      <c r="NO63" s="7">
        <f t="shared" ca="1" si="260"/>
        <v>1</v>
      </c>
      <c r="NP63" s="7" t="str">
        <f t="shared" ca="1" si="261"/>
        <v>2</v>
      </c>
      <c r="NQ63" s="7">
        <f ca="1">IFERROR(IF(NQ62+NP63&gt;NR$4,NQ62,NQ62+NP63),"")</f>
        <v>59</v>
      </c>
      <c r="NR63" s="7">
        <f t="shared" ca="1" si="314"/>
        <v>0</v>
      </c>
      <c r="NT63">
        <v>61</v>
      </c>
      <c r="NU63" s="7" t="s">
        <v>19</v>
      </c>
      <c r="NV63" s="7" t="str">
        <f t="shared" ca="1" si="16"/>
        <v/>
      </c>
      <c r="NW63" s="7" t="str">
        <f t="shared" ca="1" si="8"/>
        <v/>
      </c>
      <c r="NX63" t="str">
        <f ca="1">IFERROR(VLOOKUP(NT63,$K$3:$AK$568,8,FALSE),"")</f>
        <v/>
      </c>
      <c r="NY63" t="str">
        <f ca="1">IFERROR(VLOOKUP(NT63,$K$3:$AK$568,9,FALSE),"")</f>
        <v/>
      </c>
      <c r="NZ63" s="7" t="str">
        <f ca="1">IFERROR(VLOOKUP(NT63,$K$3:$AK$568,27,FALSE),"")</f>
        <v/>
      </c>
      <c r="OB63">
        <v>61</v>
      </c>
      <c r="OC63" s="7" t="s">
        <v>19</v>
      </c>
      <c r="OD63" t="e">
        <f t="shared" ca="1" si="17"/>
        <v>#N/A</v>
      </c>
      <c r="OE63" s="7" t="str">
        <f t="shared" ca="1" si="18"/>
        <v/>
      </c>
      <c r="OF63" s="7" t="str">
        <f t="shared" ca="1" si="19"/>
        <v/>
      </c>
      <c r="OG63" t="str">
        <f t="shared" ca="1" si="20"/>
        <v/>
      </c>
      <c r="OI63">
        <v>61</v>
      </c>
      <c r="OJ63" s="7" t="s">
        <v>19</v>
      </c>
      <c r="OK63" s="7" t="str">
        <f t="shared" ca="1" si="21"/>
        <v/>
      </c>
      <c r="OL63" s="7" t="str">
        <f t="shared" ca="1" si="22"/>
        <v/>
      </c>
      <c r="OM63" t="str">
        <f ca="1">IFERROR(VLOOKUP(OI63,$L$3:$AK$568,7,FALSE),"")</f>
        <v/>
      </c>
      <c r="ON63" t="str">
        <f ca="1">IFERROR(VLOOKUP(OI63,$L$3:$AK$568,8,FALSE),"")</f>
        <v/>
      </c>
      <c r="OO63" s="7" t="str">
        <f ca="1">IFERROR(VLOOKUP(OI63,$L$3:$AK$568,26,FALSE),"")</f>
        <v/>
      </c>
      <c r="OQ63">
        <v>61</v>
      </c>
      <c r="OR63" s="7" t="s">
        <v>19</v>
      </c>
      <c r="OS63" t="e">
        <f t="shared" ca="1" si="23"/>
        <v>#N/A</v>
      </c>
      <c r="OT63" s="7" t="str">
        <f t="shared" ca="1" si="24"/>
        <v/>
      </c>
      <c r="OU63" s="7" t="str">
        <f t="shared" ca="1" si="25"/>
        <v/>
      </c>
      <c r="OV63" t="str">
        <f t="shared" ca="1" si="26"/>
        <v/>
      </c>
      <c r="OX63">
        <v>61</v>
      </c>
      <c r="OY63" s="7" t="s">
        <v>19</v>
      </c>
      <c r="OZ63" s="7" t="str">
        <f t="shared" ca="1" si="27"/>
        <v/>
      </c>
      <c r="PA63" s="7" t="str">
        <f t="shared" ca="1" si="28"/>
        <v/>
      </c>
      <c r="PB63" t="str">
        <f ca="1">IFERROR(VLOOKUP(OX63,$M$3:$AK$568,6,FALSE),"")</f>
        <v/>
      </c>
      <c r="PC63" t="str">
        <f ca="1">IFERROR(VLOOKUP(OX63,$M$3:$AK$568,7,FALSE),"")</f>
        <v/>
      </c>
      <c r="PD63" s="7" t="str">
        <f ca="1">IFERROR(VLOOKUP(OX63,$M$3:$AK$568,25,FALSE),"")</f>
        <v/>
      </c>
      <c r="PF63">
        <v>61</v>
      </c>
      <c r="PG63" s="7" t="s">
        <v>19</v>
      </c>
      <c r="PH63" t="e">
        <f t="shared" ca="1" si="29"/>
        <v>#N/A</v>
      </c>
      <c r="PI63" s="7" t="str">
        <f t="shared" ca="1" si="30"/>
        <v/>
      </c>
      <c r="PJ63" s="7" t="str">
        <f t="shared" ca="1" si="31"/>
        <v/>
      </c>
      <c r="PK63" t="str">
        <f t="shared" ca="1" si="32"/>
        <v/>
      </c>
      <c r="PM63">
        <v>61</v>
      </c>
      <c r="PN63" s="7" t="s">
        <v>19</v>
      </c>
      <c r="PO63" s="202" t="str">
        <f t="shared" ca="1" si="33"/>
        <v/>
      </c>
      <c r="PP63" s="7" t="str">
        <f t="shared" ca="1" si="34"/>
        <v/>
      </c>
      <c r="PQ63" t="str">
        <f ca="1">IFERROR(VLOOKUP(PM63,$G$325:$R$409,12,FALSE),"")</f>
        <v/>
      </c>
      <c r="PR63" t="e">
        <f ca="1">VLOOKUP(PM63,$G$324:$Q$409,11,FALSE)</f>
        <v>#N/A</v>
      </c>
      <c r="PS63" s="7" t="str">
        <f ca="1">VLOOKUP(PQ63,$R$325:$Y$409,8,FALSE)</f>
        <v>- -</v>
      </c>
      <c r="PT63" s="7">
        <f ca="1">ReSt</f>
        <v>-4</v>
      </c>
      <c r="PU63" s="7" t="e">
        <f t="shared" ca="1" si="35"/>
        <v>#N/A</v>
      </c>
      <c r="PV63" s="7" t="e">
        <f t="shared" ca="1" si="36"/>
        <v>#N/A</v>
      </c>
      <c r="PW63" s="7" t="str">
        <f ca="1">VLOOKUP(PQ63,$R$325:$AK$409,8,FALSE)</f>
        <v>- -</v>
      </c>
      <c r="PX63" s="7"/>
      <c r="PY63">
        <v>61</v>
      </c>
      <c r="PZ63" s="7" t="s">
        <v>19</v>
      </c>
      <c r="QA63" t="str">
        <f t="shared" ca="1" si="37"/>
        <v/>
      </c>
      <c r="QB63" s="7" t="str">
        <f t="shared" ca="1" si="38"/>
        <v/>
      </c>
      <c r="QC63" s="7" t="str">
        <f t="shared" ca="1" si="39"/>
        <v/>
      </c>
      <c r="QD63" t="str">
        <f t="shared" ca="1" si="40"/>
        <v/>
      </c>
      <c r="QF63">
        <v>61</v>
      </c>
      <c r="QG63" s="7" t="s">
        <v>19</v>
      </c>
      <c r="QH63" s="7" t="str">
        <f t="shared" ca="1" si="41"/>
        <v/>
      </c>
      <c r="QI63" s="7" t="e">
        <f t="shared" ca="1" si="42"/>
        <v>#VALUE!</v>
      </c>
      <c r="QJ63" t="e">
        <f t="shared" ca="1" si="43"/>
        <v>#N/A</v>
      </c>
      <c r="QK63" s="7" t="e">
        <f t="shared" ca="1" si="44"/>
        <v>#N/A</v>
      </c>
      <c r="QM63">
        <v>61</v>
      </c>
      <c r="QN63" s="7" t="s">
        <v>19</v>
      </c>
      <c r="QO63" t="str">
        <f t="shared" ca="1" si="45"/>
        <v/>
      </c>
      <c r="QP63" s="7" t="str">
        <f t="shared" ca="1" si="46"/>
        <v/>
      </c>
      <c r="QQ63" t="str">
        <f t="shared" ca="1" si="47"/>
        <v/>
      </c>
    </row>
    <row r="64" spans="1:459" x14ac:dyDescent="0.25">
      <c r="A64" s="240" t="str">
        <f>IF('Character Sheet'!$B$4="Creature","N","Y")</f>
        <v>Y</v>
      </c>
      <c r="C64" s="75"/>
      <c r="D64" s="70">
        <f t="shared" ca="1" si="322"/>
        <v>12</v>
      </c>
      <c r="F64" s="75"/>
      <c r="G64" s="76"/>
      <c r="I64" s="75" t="s">
        <v>1812</v>
      </c>
      <c r="J64" s="85"/>
      <c r="K64" s="85">
        <f t="shared" ca="1" si="9"/>
        <v>4</v>
      </c>
      <c r="L64" s="85">
        <f t="shared" ca="1" si="316"/>
        <v>0</v>
      </c>
      <c r="M64" s="70">
        <f t="shared" ca="1" si="321"/>
        <v>4</v>
      </c>
      <c r="O64" s="222">
        <f t="shared" ca="1" si="12"/>
        <v>116</v>
      </c>
      <c r="Q64" s="7" t="s">
        <v>1697</v>
      </c>
      <c r="R64" s="9" t="s">
        <v>1364</v>
      </c>
      <c r="S64" s="9" t="str">
        <f t="shared" si="325"/>
        <v>Sling</v>
      </c>
      <c r="T64" s="61" t="str">
        <f>SUBSTITUTE(IFERROR(IFERROR(VLOOKUP(R64,'[1]Skill Statistics'!$A$3:$C$513,2,FALSE),VLOOKUP(Q64,'[1]Skill Statistics'!$A$3:$C$513,2,FALSE)),T63),"R*","ReSt")</f>
        <v>Ag/St</v>
      </c>
      <c r="U64" s="61" t="str">
        <f>IFERROR(IFERROR(VLOOKUP(R64,'[1]Skill Statistics'!$A$3:$C$513,3,FALSE),VLOOKUP(Q64,'[1]Skill Statistics'!$A$3:$C$513,3,FALSE)),U63)</f>
        <v>Ag</v>
      </c>
      <c r="V64" s="61" t="str">
        <f ca="1">IF(ISNUMBER(SEARCH("Category",R64)),"- -",IFERROR(IFERROR(VLOOKUP(Q64,[1]Professions!$A$4:$AM$288,MATCH(Profession,[1]Professions!$A$1:$AM$1,0),FALSE),VLOOKUP(Q64,Calculations!$B$91:$I$95,8,FALSE)),"- -"))</f>
        <v>2 / 4</v>
      </c>
      <c r="W64" s="60">
        <f t="shared" ca="1" si="13"/>
        <v>0</v>
      </c>
      <c r="X64" s="7">
        <f ca="1">IFERROR(VLOOKUP(R64,$BS$6:$NR$519,MATCH(ActualLevel,$BS$3:$NR$3,0),FALSE),"- -")</f>
        <v>0</v>
      </c>
      <c r="Y64" s="7">
        <f t="shared" ca="1" si="320"/>
        <v>0</v>
      </c>
      <c r="Z64" s="7">
        <f ca="1">IFERROR(VLOOKUP(Y64,Charts!$BQ$2:$BR$52,2,FALSE),"- -")</f>
        <v>-25</v>
      </c>
      <c r="AA64" s="7">
        <f t="shared" ca="1" si="51"/>
        <v>7</v>
      </c>
      <c r="AB64" s="7">
        <f t="shared" ca="1" si="317"/>
        <v>0</v>
      </c>
      <c r="AC64" s="7"/>
      <c r="AD64" s="7"/>
      <c r="AE64" s="7"/>
      <c r="AF64" s="7"/>
      <c r="AG64" s="7"/>
      <c r="AH64" s="43"/>
      <c r="AI64" s="7"/>
      <c r="AJ64" s="7"/>
      <c r="AK64" s="7">
        <f t="shared" ca="1" si="52"/>
        <v>-18</v>
      </c>
      <c r="AL64" s="7"/>
      <c r="AM64" s="69">
        <f>IFERROR(VLOOKUP(R64,'[1]Skill Statistics'!$A$3:$AN$513,MATCH(Profession,'[1]Skill Statistics'!$A$2:$AN$2,0),FALSE),0)</f>
        <v>0</v>
      </c>
      <c r="AN64" s="85">
        <f>IFERROR(VLOOKUP(Q64,'[1]Skill Statistics'!$A$3:$BK$513,MATCH(Archetype,'[1]Skill Statistics'!$A$2:$BK$2,0),FALSE),0)</f>
        <v>0</v>
      </c>
      <c r="AO64" s="85">
        <f>IFERROR(VLOOKUP(Q64,'[1]Skill Statistics'!$A$3:$BB$513,MATCH(Race,'[1]Skill Statistics'!$A$2:$BB$2,0),FALSE),0)</f>
        <v>0</v>
      </c>
      <c r="AP64" s="85">
        <f t="shared" ca="1" si="14"/>
        <v>0.7</v>
      </c>
      <c r="AQ64" s="70"/>
      <c r="AS64" s="69" t="str">
        <f>IFERROR(VLOOKUP(Q64,'[1]Professional Skills'!$A$4:$AM$288,MATCH(Profession,'[1]Professional Skills'!$A$3:$AM$3,0),FALSE),"- -")</f>
        <v>x</v>
      </c>
      <c r="AT64" t="s">
        <v>1812</v>
      </c>
      <c r="AU64" s="7" t="str">
        <f t="shared" si="319"/>
        <v/>
      </c>
      <c r="AV64" s="7">
        <f t="shared" ca="1" si="318"/>
        <v>0</v>
      </c>
      <c r="AW64" t="str">
        <f t="shared" si="55"/>
        <v/>
      </c>
      <c r="AX64" t="str">
        <f>IFERROR(_xlfn.RANK.EQ(AW64,$AW$5:$AW$568),"")</f>
        <v/>
      </c>
      <c r="AY64">
        <f t="shared" ca="1" si="3"/>
        <v>0.22722004368203397</v>
      </c>
      <c r="AZ64" s="70" t="str">
        <f t="shared" ca="1" si="53"/>
        <v/>
      </c>
      <c r="BB64" s="69">
        <f>IFERROR(IF(Q64="Language",VLOOKUP(R64,[1]Cultures!$B$4:$N$218,MATCH(Culture,[1]Cultures!$B$3:$N$3,0),FALSE),VLOOKUP(Q64,[1]Cultures!$B$4:$O$212,MATCH(Culture,[1]Cultures!$B$3:$O$3,0),FALSE)),"- -")</f>
        <v>1</v>
      </c>
      <c r="BC64" t="s">
        <v>1812</v>
      </c>
      <c r="BD64">
        <f t="shared" ca="1" si="315"/>
        <v>0.24227323695311942</v>
      </c>
      <c r="BE64">
        <f t="shared" ca="1" si="262"/>
        <v>0.94227323695311938</v>
      </c>
      <c r="BH64">
        <f t="shared" ca="1" si="326"/>
        <v>7</v>
      </c>
      <c r="BI64" s="7">
        <f t="shared" ca="1" si="54"/>
        <v>0</v>
      </c>
      <c r="BJ64" s="7"/>
      <c r="BK64" s="7"/>
      <c r="BL64" s="70">
        <f t="shared" ca="1" si="6"/>
        <v>0</v>
      </c>
      <c r="BN64" s="69">
        <f ca="1">IFERROR(VLOOKUP(V64,Charts!$BT$2:$BV$14,3,FALSE),"- -")</f>
        <v>0.76923076923076927</v>
      </c>
      <c r="BO64" s="85">
        <f t="shared" ca="1" si="15"/>
        <v>1.947743812840339</v>
      </c>
      <c r="BP64" s="70">
        <f t="shared" ca="1" si="263"/>
        <v>116</v>
      </c>
      <c r="BR64" s="7">
        <v>59</v>
      </c>
      <c r="BS64" s="9" t="str">
        <f ca="1">VLOOKUP(BR64,$O$3:$R$568,4,FALSE)</f>
        <v>Tracking Technics</v>
      </c>
      <c r="BT64" s="7" t="str">
        <f ca="1">VLOOKUP(BS64,$R$3:$V$568,5,FALSE)</f>
        <v>5 / 7</v>
      </c>
      <c r="BU64" s="7">
        <f ca="1">VLOOKUP(BT64,Charts!$BT$2:$BV$14,3,FALSE)</f>
        <v>0.46153846153846156</v>
      </c>
      <c r="BV64" s="7" t="str">
        <f t="shared" ca="1" si="56"/>
        <v>5</v>
      </c>
      <c r="BW64" s="7" t="str">
        <f t="shared" ca="1" si="57"/>
        <v>7</v>
      </c>
      <c r="BY64" s="7">
        <f t="shared" ca="1" si="58"/>
        <v>0.71330273257599863</v>
      </c>
      <c r="BZ64" s="7">
        <f t="shared" ca="1" si="59"/>
        <v>-0.25176427103753707</v>
      </c>
      <c r="CA64" s="7">
        <f t="shared" ca="1" si="60"/>
        <v>0</v>
      </c>
      <c r="CB64" s="7">
        <f t="shared" ca="1" si="61"/>
        <v>0</v>
      </c>
      <c r="CC64" s="7">
        <f ca="1">IFERROR(IF(CC63+CB64&gt;CD$4,CC63,CC63+CB64),"")</f>
        <v>38</v>
      </c>
      <c r="CD64" s="7">
        <f t="shared" ca="1" si="264"/>
        <v>0</v>
      </c>
      <c r="CE64" s="7">
        <f t="shared" ca="1" si="62"/>
        <v>0.31253342414655505</v>
      </c>
      <c r="CF64" s="7">
        <f t="shared" ca="1" si="63"/>
        <v>0.14900503739190651</v>
      </c>
      <c r="CG64" s="7">
        <f t="shared" ca="1" si="64"/>
        <v>1</v>
      </c>
      <c r="CH64" s="7" t="str">
        <f t="shared" ca="1" si="65"/>
        <v>5</v>
      </c>
      <c r="CI64" s="7">
        <f ca="1">IFERROR(IF(CI63+CH64&gt;CJ$4,CI63,CI63+CH64),"")</f>
        <v>60</v>
      </c>
      <c r="CJ64" s="7">
        <f t="shared" ca="1" si="265"/>
        <v>0</v>
      </c>
      <c r="CK64" s="7">
        <f t="shared" ca="1" si="66"/>
        <v>0.67755930054477187</v>
      </c>
      <c r="CL64" s="7">
        <f t="shared" ca="1" si="67"/>
        <v>-0.21602083900631031</v>
      </c>
      <c r="CM64" s="7">
        <f t="shared" ca="1" si="68"/>
        <v>0</v>
      </c>
      <c r="CN64" s="7">
        <f t="shared" ca="1" si="69"/>
        <v>0</v>
      </c>
      <c r="CO64" s="7">
        <f ca="1">IFERROR(IF(CO63+CN64&gt;CP$4,CO63,CO63+CN64),"")</f>
        <v>60</v>
      </c>
      <c r="CP64" s="7">
        <f t="shared" ca="1" si="266"/>
        <v>0</v>
      </c>
      <c r="CQ64" s="7">
        <f t="shared" ca="1" si="70"/>
        <v>7.6995746342627069E-2</v>
      </c>
      <c r="CR64" s="7">
        <f t="shared" ca="1" si="71"/>
        <v>0.38454271519583449</v>
      </c>
      <c r="CS64" s="7">
        <f t="shared" ca="1" si="72"/>
        <v>1</v>
      </c>
      <c r="CT64" s="7" t="str">
        <f t="shared" ca="1" si="73"/>
        <v>5</v>
      </c>
      <c r="CU64" s="7">
        <f ca="1">IFERROR(IF(CU63+CT64&gt;CV$4,CU63,CU63+CT64),"")</f>
        <v>60</v>
      </c>
      <c r="CV64" s="7">
        <f t="shared" ca="1" si="267"/>
        <v>0</v>
      </c>
      <c r="CW64" s="7">
        <f t="shared" ca="1" si="74"/>
        <v>0.1222797351777557</v>
      </c>
      <c r="CX64" s="7">
        <f t="shared" ca="1" si="75"/>
        <v>0.33925872636070586</v>
      </c>
      <c r="CY64" s="7">
        <f t="shared" ca="1" si="76"/>
        <v>1</v>
      </c>
      <c r="CZ64" s="7" t="str">
        <f t="shared" ca="1" si="77"/>
        <v>5</v>
      </c>
      <c r="DA64" s="7">
        <f ca="1">IFERROR(IF(DA63+CZ64&gt;DB$4,DA63,DA63+CZ64),"")</f>
        <v>60</v>
      </c>
      <c r="DB64" s="7">
        <f t="shared" ca="1" si="268"/>
        <v>0</v>
      </c>
      <c r="DC64" s="7">
        <f t="shared" ca="1" si="78"/>
        <v>0.78870959773437443</v>
      </c>
      <c r="DD64" s="7">
        <f t="shared" ca="1" si="79"/>
        <v>-0.32717113619591287</v>
      </c>
      <c r="DE64" s="7">
        <f t="shared" ca="1" si="80"/>
        <v>0</v>
      </c>
      <c r="DF64" s="7">
        <f t="shared" ca="1" si="81"/>
        <v>0</v>
      </c>
      <c r="DG64" s="7">
        <f ca="1">IFERROR(IF(DG63+DF64&gt;DH$4,DG63,DG63+DF64),"")</f>
        <v>60</v>
      </c>
      <c r="DH64" s="7">
        <f t="shared" ca="1" si="269"/>
        <v>0</v>
      </c>
      <c r="DI64" s="7">
        <f t="shared" ca="1" si="82"/>
        <v>0.70120314892407354</v>
      </c>
      <c r="DJ64" s="7">
        <f t="shared" ca="1" si="83"/>
        <v>-0.23966468738561197</v>
      </c>
      <c r="DK64" s="7">
        <f t="shared" ca="1" si="84"/>
        <v>0</v>
      </c>
      <c r="DL64" s="7">
        <f t="shared" ca="1" si="85"/>
        <v>0</v>
      </c>
      <c r="DM64" s="7">
        <f ca="1">IFERROR(IF(DM63+DL64&gt;DN$4,DM63,DM63+DL64),"")</f>
        <v>60</v>
      </c>
      <c r="DN64" s="7">
        <f t="shared" ca="1" si="270"/>
        <v>0</v>
      </c>
      <c r="DO64" s="7">
        <f t="shared" ca="1" si="86"/>
        <v>0.24438611988925973</v>
      </c>
      <c r="DP64" s="7">
        <f t="shared" ca="1" si="87"/>
        <v>0.21715234164920183</v>
      </c>
      <c r="DQ64" s="7">
        <f t="shared" ca="1" si="88"/>
        <v>1</v>
      </c>
      <c r="DR64" s="7" t="str">
        <f t="shared" ca="1" si="89"/>
        <v>5</v>
      </c>
      <c r="DS64" s="7">
        <f ca="1">IFERROR(IF(DS63+DR64&gt;DT$4,DS63,DS63+DR64),"")</f>
        <v>60</v>
      </c>
      <c r="DT64" s="7">
        <f t="shared" ca="1" si="271"/>
        <v>0</v>
      </c>
      <c r="DU64" s="7">
        <f t="shared" ca="1" si="90"/>
        <v>0.83786029713570653</v>
      </c>
      <c r="DV64" s="7">
        <f t="shared" ca="1" si="91"/>
        <v>-0.37632183559724497</v>
      </c>
      <c r="DW64" s="7">
        <f t="shared" ca="1" si="92"/>
        <v>0</v>
      </c>
      <c r="DX64" s="7">
        <f t="shared" ca="1" si="93"/>
        <v>0</v>
      </c>
      <c r="DY64" s="7">
        <f ca="1">IFERROR(IF(DY63+DX64&gt;DZ$4,DY63,DY63+DX64),"")</f>
        <v>59</v>
      </c>
      <c r="DZ64" s="7">
        <f t="shared" ca="1" si="272"/>
        <v>0</v>
      </c>
      <c r="EA64" s="7">
        <f t="shared" ca="1" si="94"/>
        <v>9.0367749190814806E-2</v>
      </c>
      <c r="EB64" s="7">
        <f t="shared" ca="1" si="95"/>
        <v>0.37117071234764676</v>
      </c>
      <c r="EC64" s="7">
        <f t="shared" ca="1" si="96"/>
        <v>1</v>
      </c>
      <c r="ED64" s="7" t="str">
        <f t="shared" ca="1" si="97"/>
        <v>5</v>
      </c>
      <c r="EE64" s="7">
        <f ca="1">IFERROR(IF(EE63+ED64&gt;EF$4,EE63,EE63+ED64),"")</f>
        <v>60</v>
      </c>
      <c r="EF64" s="7">
        <f t="shared" ca="1" si="273"/>
        <v>0</v>
      </c>
      <c r="EG64" s="7">
        <f t="shared" ca="1" si="98"/>
        <v>8.2283000865401301E-2</v>
      </c>
      <c r="EH64" s="7">
        <f t="shared" ca="1" si="99"/>
        <v>0.37925546067306026</v>
      </c>
      <c r="EI64" s="7">
        <f t="shared" ca="1" si="100"/>
        <v>1</v>
      </c>
      <c r="EJ64" s="7" t="str">
        <f t="shared" ca="1" si="101"/>
        <v>5</v>
      </c>
      <c r="EK64" s="7">
        <f ca="1">IFERROR(IF(EK63+EJ64&gt;EL$4,EK63,EK63+EJ64),"")</f>
        <v>60</v>
      </c>
      <c r="EL64" s="7">
        <f t="shared" ca="1" si="274"/>
        <v>0</v>
      </c>
      <c r="EM64" s="7">
        <f t="shared" ca="1" si="102"/>
        <v>0.45217143503899271</v>
      </c>
      <c r="EN64" s="7">
        <f t="shared" ca="1" si="103"/>
        <v>9.3670264994688557E-3</v>
      </c>
      <c r="EO64" s="7">
        <f t="shared" ca="1" si="104"/>
        <v>1</v>
      </c>
      <c r="EP64" s="7" t="str">
        <f t="shared" ca="1" si="105"/>
        <v>5</v>
      </c>
      <c r="EQ64" s="7">
        <f ca="1">IFERROR(IF(EQ63+EP64&gt;ER$4,EQ63,EQ63+EP64),"")</f>
        <v>60</v>
      </c>
      <c r="ER64" s="7">
        <f t="shared" ca="1" si="275"/>
        <v>0</v>
      </c>
      <c r="ES64" s="7">
        <f t="shared" ca="1" si="106"/>
        <v>0.65921748170683758</v>
      </c>
      <c r="ET64" s="7">
        <f t="shared" ca="1" si="107"/>
        <v>-0.19767902016837602</v>
      </c>
      <c r="EU64" s="7">
        <f t="shared" ca="1" si="108"/>
        <v>0</v>
      </c>
      <c r="EV64" s="7">
        <f t="shared" ca="1" si="109"/>
        <v>0</v>
      </c>
      <c r="EW64" s="7">
        <f ca="1">IFERROR(IF(EW63+EV64&gt;EX$4,EW63,EW63+EV64),"")</f>
        <v>60</v>
      </c>
      <c r="EX64" s="7">
        <f t="shared" ca="1" si="276"/>
        <v>0</v>
      </c>
      <c r="EY64" s="7">
        <f t="shared" ca="1" si="110"/>
        <v>0.75324901647075437</v>
      </c>
      <c r="EZ64" s="7">
        <f t="shared" ca="1" si="111"/>
        <v>-0.29171055493229281</v>
      </c>
      <c r="FA64" s="7">
        <f t="shared" ca="1" si="112"/>
        <v>0</v>
      </c>
      <c r="FB64" s="7">
        <f t="shared" ca="1" si="113"/>
        <v>0</v>
      </c>
      <c r="FC64" s="7">
        <f ca="1">IFERROR(IF(FC63+FB64&gt;FD$4,FC63,FC63+FB64),"")</f>
        <v>60</v>
      </c>
      <c r="FD64" s="7">
        <f t="shared" ca="1" si="277"/>
        <v>0</v>
      </c>
      <c r="FE64" s="7">
        <f t="shared" ca="1" si="114"/>
        <v>0.78145940816242776</v>
      </c>
      <c r="FF64" s="7">
        <f t="shared" ca="1" si="115"/>
        <v>-0.3199209466239662</v>
      </c>
      <c r="FG64" s="7">
        <f t="shared" ca="1" si="116"/>
        <v>0</v>
      </c>
      <c r="FH64" s="7">
        <f t="shared" ca="1" si="117"/>
        <v>0</v>
      </c>
      <c r="FI64" s="7">
        <f ca="1">IFERROR(IF(FI63+FH64&gt;FJ$4,FI63,FI63+FH64),"")</f>
        <v>60</v>
      </c>
      <c r="FJ64" s="7">
        <f t="shared" ca="1" si="278"/>
        <v>0</v>
      </c>
      <c r="FK64" s="7">
        <f t="shared" ca="1" si="118"/>
        <v>0.33859872098338095</v>
      </c>
      <c r="FL64" s="7">
        <f t="shared" ca="1" si="119"/>
        <v>0.12293974055508061</v>
      </c>
      <c r="FM64" s="7">
        <f t="shared" ca="1" si="120"/>
        <v>1</v>
      </c>
      <c r="FN64" s="7" t="str">
        <f t="shared" ca="1" si="121"/>
        <v>5</v>
      </c>
      <c r="FO64" s="7">
        <f ca="1">IFERROR(IF(FO63+FN64&gt;FP$4,FO63,FO63+FN64),"")</f>
        <v>60</v>
      </c>
      <c r="FP64" s="7">
        <f t="shared" ca="1" si="279"/>
        <v>0</v>
      </c>
      <c r="FQ64" s="7">
        <f t="shared" ca="1" si="122"/>
        <v>0.49902950070456065</v>
      </c>
      <c r="FR64" s="7">
        <f t="shared" ca="1" si="123"/>
        <v>-3.7491039166099083E-2</v>
      </c>
      <c r="FS64" s="7">
        <f t="shared" ca="1" si="124"/>
        <v>0</v>
      </c>
      <c r="FT64" s="7">
        <f t="shared" ca="1" si="125"/>
        <v>0</v>
      </c>
      <c r="FU64" s="7">
        <f ca="1">IFERROR(IF(FU63+FT64&gt;FV$4,FU63,FU63+FT64),"")</f>
        <v>60</v>
      </c>
      <c r="FV64" s="7">
        <f t="shared" ca="1" si="280"/>
        <v>0</v>
      </c>
      <c r="FW64" s="7">
        <f t="shared" ca="1" si="126"/>
        <v>0.3320609007096943</v>
      </c>
      <c r="FX64" s="7">
        <f t="shared" ca="1" si="127"/>
        <v>0.12947756082876727</v>
      </c>
      <c r="FY64" s="7">
        <f t="shared" ca="1" si="128"/>
        <v>1</v>
      </c>
      <c r="FZ64" s="7" t="str">
        <f t="shared" ca="1" si="129"/>
        <v>5</v>
      </c>
      <c r="GA64" s="7">
        <f ca="1">IFERROR(IF(GA63+FZ64&gt;GB$4,GA63,GA63+FZ64),"")</f>
        <v>59</v>
      </c>
      <c r="GB64" s="7">
        <f t="shared" ca="1" si="281"/>
        <v>0</v>
      </c>
      <c r="GC64" s="7">
        <f t="shared" ca="1" si="130"/>
        <v>0.55224679953230738</v>
      </c>
      <c r="GD64" s="7">
        <f t="shared" ca="1" si="131"/>
        <v>-9.0708337993845811E-2</v>
      </c>
      <c r="GE64" s="7">
        <f t="shared" ca="1" si="132"/>
        <v>0</v>
      </c>
      <c r="GF64" s="7">
        <f t="shared" ca="1" si="133"/>
        <v>0</v>
      </c>
      <c r="GG64" s="7">
        <f ca="1">IFERROR(IF(GG63+GF64&gt;GH$4,GG63,GG63+GF64),"")</f>
        <v>60</v>
      </c>
      <c r="GH64" s="7">
        <f t="shared" ca="1" si="282"/>
        <v>0</v>
      </c>
      <c r="GI64" s="7">
        <f t="shared" ca="1" si="134"/>
        <v>0.56696670707880659</v>
      </c>
      <c r="GJ64" s="7">
        <f t="shared" ca="1" si="135"/>
        <v>-0.10542824554034502</v>
      </c>
      <c r="GK64" s="7">
        <f t="shared" ca="1" si="136"/>
        <v>0</v>
      </c>
      <c r="GL64" s="7">
        <f t="shared" ca="1" si="137"/>
        <v>0</v>
      </c>
      <c r="GM64" s="7">
        <f ca="1">IFERROR(IF(GM63+GL64&gt;GN$4,GM63,GM63+GL64),"")</f>
        <v>60</v>
      </c>
      <c r="GN64" s="7">
        <f t="shared" ca="1" si="283"/>
        <v>0</v>
      </c>
      <c r="GO64" s="7">
        <f t="shared" ca="1" si="138"/>
        <v>0.22739208043187287</v>
      </c>
      <c r="GP64" s="7">
        <f t="shared" ca="1" si="139"/>
        <v>0.2341463811065887</v>
      </c>
      <c r="GQ64" s="7">
        <f t="shared" ca="1" si="140"/>
        <v>1</v>
      </c>
      <c r="GR64" s="7" t="str">
        <f t="shared" ca="1" si="141"/>
        <v>5</v>
      </c>
      <c r="GS64" s="7">
        <f ca="1">IFERROR(IF(GS63+GR64&gt;GT$4,GS63,GS63+GR64),"")</f>
        <v>60</v>
      </c>
      <c r="GT64" s="7">
        <f t="shared" ca="1" si="284"/>
        <v>0</v>
      </c>
      <c r="GU64" s="7">
        <f t="shared" ca="1" si="142"/>
        <v>0.58397286224912826</v>
      </c>
      <c r="GV64" s="7">
        <f t="shared" ca="1" si="143"/>
        <v>-0.12243440071066669</v>
      </c>
      <c r="GW64" s="7">
        <f t="shared" ca="1" si="144"/>
        <v>0</v>
      </c>
      <c r="GX64" s="7">
        <f t="shared" ca="1" si="145"/>
        <v>0</v>
      </c>
      <c r="GY64" s="7">
        <f ca="1">IFERROR(IF(GY63+GX64&gt;GZ$4,GY63,GY63+GX64),"")</f>
        <v>60</v>
      </c>
      <c r="GZ64" s="7">
        <f t="shared" ca="1" si="285"/>
        <v>0</v>
      </c>
      <c r="HA64" s="7">
        <f t="shared" ca="1" si="146"/>
        <v>0.8720303742828488</v>
      </c>
      <c r="HB64" s="7">
        <f t="shared" ca="1" si="147"/>
        <v>-0.41049191274438723</v>
      </c>
      <c r="HC64" s="7">
        <f t="shared" ca="1" si="148"/>
        <v>0</v>
      </c>
      <c r="HD64" s="7">
        <f t="shared" ca="1" si="149"/>
        <v>0</v>
      </c>
      <c r="HE64" s="7">
        <f ca="1">IFERROR(IF(HE63+HD64&gt;HF$4,HE63,HE63+HD64),"")</f>
        <v>60</v>
      </c>
      <c r="HF64" s="7">
        <f t="shared" ca="1" si="286"/>
        <v>0</v>
      </c>
      <c r="HG64" s="7">
        <f t="shared" ca="1" si="150"/>
        <v>0.49656085057152433</v>
      </c>
      <c r="HH64" s="7">
        <f t="shared" ca="1" si="151"/>
        <v>-3.5022389033062762E-2</v>
      </c>
      <c r="HI64" s="7">
        <f t="shared" ca="1" si="152"/>
        <v>0</v>
      </c>
      <c r="HJ64" s="7">
        <f t="shared" ca="1" si="153"/>
        <v>0</v>
      </c>
      <c r="HK64" s="7">
        <f ca="1">IFERROR(IF(HK63+HJ64&gt;HL$4,HK63,HK63+HJ64),"")</f>
        <v>60</v>
      </c>
      <c r="HL64" s="7">
        <f t="shared" ca="1" si="287"/>
        <v>0</v>
      </c>
      <c r="HM64" s="7">
        <f t="shared" ca="1" si="154"/>
        <v>0.27503678815243338</v>
      </c>
      <c r="HN64" s="7">
        <f t="shared" ca="1" si="155"/>
        <v>0.18650167338602819</v>
      </c>
      <c r="HO64" s="7">
        <f t="shared" ca="1" si="156"/>
        <v>1</v>
      </c>
      <c r="HP64" s="7" t="str">
        <f t="shared" ca="1" si="157"/>
        <v>5</v>
      </c>
      <c r="HQ64" s="7">
        <f ca="1">IFERROR(IF(HQ63+HP64&gt;HR$4,HQ63,HQ63+HP64),"")</f>
        <v>60</v>
      </c>
      <c r="HR64" s="7">
        <f t="shared" ca="1" si="288"/>
        <v>0</v>
      </c>
      <c r="HS64" s="7">
        <f t="shared" ca="1" si="158"/>
        <v>0.88846362750669938</v>
      </c>
      <c r="HT64" s="7">
        <f t="shared" ca="1" si="159"/>
        <v>-0.42692516596823782</v>
      </c>
      <c r="HU64" s="7">
        <f t="shared" ca="1" si="160"/>
        <v>0</v>
      </c>
      <c r="HV64" s="7">
        <f t="shared" ca="1" si="161"/>
        <v>0</v>
      </c>
      <c r="HW64" s="7">
        <f ca="1">IFERROR(IF(HW63+HV64&gt;HX$4,HW63,HW63+HV64),"")</f>
        <v>60</v>
      </c>
      <c r="HX64" s="7">
        <f t="shared" ca="1" si="289"/>
        <v>0</v>
      </c>
      <c r="HY64" s="7">
        <f t="shared" ca="1" si="162"/>
        <v>0.47653053333732864</v>
      </c>
      <c r="HZ64" s="7">
        <f t="shared" ca="1" si="163"/>
        <v>-1.4992071798867079E-2</v>
      </c>
      <c r="IA64" s="7">
        <f t="shared" ca="1" si="164"/>
        <v>0</v>
      </c>
      <c r="IB64" s="7">
        <f t="shared" ca="1" si="165"/>
        <v>0</v>
      </c>
      <c r="IC64" s="7">
        <f ca="1">IFERROR(IF(IC63+IB64&gt;ID$4,IC63,IC63+IB64),"")</f>
        <v>60</v>
      </c>
      <c r="ID64" s="7">
        <f t="shared" ca="1" si="290"/>
        <v>0</v>
      </c>
      <c r="IE64" s="7">
        <f t="shared" ca="1" si="166"/>
        <v>0.80664413689606962</v>
      </c>
      <c r="IF64" s="7">
        <f t="shared" ca="1" si="167"/>
        <v>-0.34510567535760805</v>
      </c>
      <c r="IG64" s="7">
        <f t="shared" ca="1" si="168"/>
        <v>0</v>
      </c>
      <c r="IH64" s="7">
        <f t="shared" ca="1" si="169"/>
        <v>0</v>
      </c>
      <c r="II64" s="7">
        <f ca="1">IFERROR(IF(II63+IH64&gt;IJ$4,II63,II63+IH64),"")</f>
        <v>60</v>
      </c>
      <c r="IJ64" s="7">
        <f t="shared" ca="1" si="291"/>
        <v>0</v>
      </c>
      <c r="IK64" s="7">
        <f t="shared" ca="1" si="170"/>
        <v>0.50844659101379575</v>
      </c>
      <c r="IL64" s="7">
        <f t="shared" ca="1" si="171"/>
        <v>-4.6908129475334182E-2</v>
      </c>
      <c r="IM64" s="7">
        <f t="shared" ca="1" si="172"/>
        <v>0</v>
      </c>
      <c r="IN64" s="7">
        <f t="shared" ca="1" si="173"/>
        <v>0</v>
      </c>
      <c r="IO64" s="7">
        <f ca="1">IFERROR(IF(IO63+IN64&gt;IP$4,IO63,IO63+IN64),"")</f>
        <v>60</v>
      </c>
      <c r="IP64" s="7">
        <f t="shared" ca="1" si="292"/>
        <v>0</v>
      </c>
      <c r="IQ64" s="7">
        <f t="shared" ca="1" si="174"/>
        <v>5.8299319488316126E-2</v>
      </c>
      <c r="IR64" s="7">
        <f t="shared" ca="1" si="175"/>
        <v>0.40323914205014544</v>
      </c>
      <c r="IS64" s="7">
        <f t="shared" ca="1" si="176"/>
        <v>1</v>
      </c>
      <c r="IT64" s="7" t="str">
        <f t="shared" ca="1" si="177"/>
        <v>5</v>
      </c>
      <c r="IU64" s="7">
        <f ca="1">IFERROR(IF(IU63+IT64&gt;IV$4,IU63,IU63+IT64),"")</f>
        <v>60</v>
      </c>
      <c r="IV64" s="7">
        <f t="shared" ca="1" si="293"/>
        <v>0</v>
      </c>
      <c r="IW64" s="7">
        <f t="shared" ca="1" si="178"/>
        <v>0.45612592373213923</v>
      </c>
      <c r="IX64" s="7">
        <f t="shared" ca="1" si="179"/>
        <v>5.4125378063223373E-3</v>
      </c>
      <c r="IY64" s="7">
        <f t="shared" ca="1" si="180"/>
        <v>1</v>
      </c>
      <c r="IZ64" s="7" t="str">
        <f t="shared" ca="1" si="181"/>
        <v>5</v>
      </c>
      <c r="JA64" s="7">
        <f ca="1">IFERROR(IF(JA63+IZ64&gt;JB$4,JA63,JA63+IZ64),"")</f>
        <v>60</v>
      </c>
      <c r="JB64" s="7">
        <f t="shared" ca="1" si="294"/>
        <v>0</v>
      </c>
      <c r="JC64" s="7">
        <f t="shared" ca="1" si="182"/>
        <v>0.5589342376261186</v>
      </c>
      <c r="JD64" s="7">
        <f t="shared" ca="1" si="183"/>
        <v>-9.7395776087657038E-2</v>
      </c>
      <c r="JE64" s="7">
        <f t="shared" ca="1" si="184"/>
        <v>0</v>
      </c>
      <c r="JF64" s="7">
        <f t="shared" ca="1" si="185"/>
        <v>0</v>
      </c>
      <c r="JG64" s="7">
        <f ca="1">IFERROR(IF(JG63+JF64&gt;JH$4,JG63,JG63+JF64),"")</f>
        <v>60</v>
      </c>
      <c r="JH64" s="7">
        <f t="shared" ca="1" si="295"/>
        <v>0</v>
      </c>
      <c r="JI64" s="7">
        <f t="shared" ca="1" si="186"/>
        <v>0.87639358042272797</v>
      </c>
      <c r="JJ64" s="7">
        <f t="shared" ca="1" si="187"/>
        <v>-0.41485511888426641</v>
      </c>
      <c r="JK64" s="7">
        <f t="shared" ca="1" si="188"/>
        <v>0</v>
      </c>
      <c r="JL64" s="7">
        <f t="shared" ca="1" si="189"/>
        <v>0</v>
      </c>
      <c r="JM64" s="7">
        <f ca="1">IFERROR(IF(JM63+JL64&gt;JN$4,JM63,JM63+JL64),"")</f>
        <v>60</v>
      </c>
      <c r="JN64" s="7">
        <f t="shared" ca="1" si="296"/>
        <v>0</v>
      </c>
      <c r="JO64" s="7">
        <f t="shared" ca="1" si="190"/>
        <v>0.70142587790808375</v>
      </c>
      <c r="JP64" s="7">
        <f t="shared" ca="1" si="191"/>
        <v>-0.23988741636962219</v>
      </c>
      <c r="JQ64" s="7">
        <f t="shared" ca="1" si="192"/>
        <v>0</v>
      </c>
      <c r="JR64" s="7">
        <f t="shared" ca="1" si="193"/>
        <v>0</v>
      </c>
      <c r="JS64" s="7">
        <f ca="1">IFERROR(IF(JS63+JR64&gt;JT$4,JS63,JS63+JR64),"")</f>
        <v>60</v>
      </c>
      <c r="JT64" s="7">
        <f t="shared" ca="1" si="297"/>
        <v>0</v>
      </c>
      <c r="JU64" s="7">
        <f t="shared" ca="1" si="194"/>
        <v>0.25130242873126873</v>
      </c>
      <c r="JV64" s="7">
        <f t="shared" ca="1" si="195"/>
        <v>0.21023603280719283</v>
      </c>
      <c r="JW64" s="7">
        <f t="shared" ca="1" si="196"/>
        <v>1</v>
      </c>
      <c r="JX64" s="7" t="str">
        <f t="shared" ca="1" si="197"/>
        <v>5</v>
      </c>
      <c r="JY64" s="7">
        <f ca="1">IFERROR(IF(JY63+JX64&gt;JZ$4,JY63,JY63+JX64),"")</f>
        <v>60</v>
      </c>
      <c r="JZ64" s="7">
        <f t="shared" ca="1" si="298"/>
        <v>0</v>
      </c>
      <c r="KA64" s="7">
        <f t="shared" ca="1" si="198"/>
        <v>0.43899772994011421</v>
      </c>
      <c r="KB64" s="7">
        <f t="shared" ca="1" si="199"/>
        <v>2.2540731598347352E-2</v>
      </c>
      <c r="KC64" s="7">
        <f t="shared" ca="1" si="200"/>
        <v>1</v>
      </c>
      <c r="KD64" s="7" t="str">
        <f t="shared" ca="1" si="201"/>
        <v>5</v>
      </c>
      <c r="KE64" s="7">
        <f ca="1">IFERROR(IF(KE63+KD64&gt;KF$4,KE63,KE63+KD64),"")</f>
        <v>60</v>
      </c>
      <c r="KF64" s="7">
        <f t="shared" ca="1" si="299"/>
        <v>0</v>
      </c>
      <c r="KG64" s="7">
        <f t="shared" ca="1" si="202"/>
        <v>0.15657077707459366</v>
      </c>
      <c r="KH64" s="7">
        <f t="shared" ca="1" si="203"/>
        <v>0.30496768446386791</v>
      </c>
      <c r="KI64" s="7">
        <f t="shared" ca="1" si="204"/>
        <v>1</v>
      </c>
      <c r="KJ64" s="7" t="str">
        <f t="shared" ca="1" si="205"/>
        <v>5</v>
      </c>
      <c r="KK64" s="7">
        <f ca="1">IFERROR(IF(KK63+KJ64&gt;KL$4,KK63,KK63+KJ64),"")</f>
        <v>60</v>
      </c>
      <c r="KL64" s="7">
        <f t="shared" ca="1" si="300"/>
        <v>0</v>
      </c>
      <c r="KM64" s="7">
        <f t="shared" ca="1" si="206"/>
        <v>0.11516672292104613</v>
      </c>
      <c r="KN64" s="7">
        <f t="shared" ca="1" si="207"/>
        <v>0.34637173861741544</v>
      </c>
      <c r="KO64" s="7">
        <f t="shared" ca="1" si="208"/>
        <v>1</v>
      </c>
      <c r="KP64" s="7" t="str">
        <f t="shared" ca="1" si="209"/>
        <v>5</v>
      </c>
      <c r="KQ64" s="7">
        <f ca="1">IFERROR(IF(KQ63+KP64&gt;KR$4,KQ63,KQ63+KP64),"")</f>
        <v>60</v>
      </c>
      <c r="KR64" s="7">
        <f t="shared" ca="1" si="301"/>
        <v>0</v>
      </c>
      <c r="KS64" s="7">
        <f t="shared" ca="1" si="210"/>
        <v>0.10628910464435748</v>
      </c>
      <c r="KT64" s="7">
        <f t="shared" ca="1" si="211"/>
        <v>0.35524935689410408</v>
      </c>
      <c r="KU64" s="7">
        <f t="shared" ca="1" si="212"/>
        <v>1</v>
      </c>
      <c r="KV64" s="7" t="str">
        <f t="shared" ca="1" si="213"/>
        <v>5</v>
      </c>
      <c r="KW64" s="7">
        <f ca="1">IFERROR(IF(KW63+KV64&gt;KX$4,KW63,KW63+KV64),"")</f>
        <v>59</v>
      </c>
      <c r="KX64" s="7">
        <f t="shared" ca="1" si="302"/>
        <v>0</v>
      </c>
      <c r="KY64" s="7">
        <f t="shared" ca="1" si="214"/>
        <v>0.98266631712103569</v>
      </c>
      <c r="KZ64" s="7">
        <f t="shared" ca="1" si="215"/>
        <v>-0.52112785558257413</v>
      </c>
      <c r="LA64" s="7">
        <f t="shared" ca="1" si="216"/>
        <v>0</v>
      </c>
      <c r="LB64" s="7">
        <f t="shared" ca="1" si="217"/>
        <v>0</v>
      </c>
      <c r="LC64" s="7">
        <f ca="1">IFERROR(IF(LC63+LB64&gt;LD$4,LC63,LC63+LB64),"")</f>
        <v>60</v>
      </c>
      <c r="LD64" s="7">
        <f t="shared" ca="1" si="303"/>
        <v>0</v>
      </c>
      <c r="LE64" s="7">
        <f t="shared" ca="1" si="218"/>
        <v>0.84870637256779424</v>
      </c>
      <c r="LF64" s="7">
        <f t="shared" ca="1" si="219"/>
        <v>-0.38716791102933268</v>
      </c>
      <c r="LG64" s="7">
        <f t="shared" ca="1" si="220"/>
        <v>0</v>
      </c>
      <c r="LH64" s="7">
        <f t="shared" ca="1" si="221"/>
        <v>0</v>
      </c>
      <c r="LI64" s="7">
        <f ca="1">IFERROR(IF(LI63+LH64&gt;LJ$4,LI63,LI63+LH64),"")</f>
        <v>60</v>
      </c>
      <c r="LJ64" s="7">
        <f t="shared" ca="1" si="304"/>
        <v>0</v>
      </c>
      <c r="LK64" s="7">
        <f t="shared" ca="1" si="222"/>
        <v>0.98943505307235713</v>
      </c>
      <c r="LL64" s="7">
        <f t="shared" ca="1" si="223"/>
        <v>-0.52789659153389557</v>
      </c>
      <c r="LM64" s="7">
        <f t="shared" ca="1" si="224"/>
        <v>0</v>
      </c>
      <c r="LN64" s="7">
        <f t="shared" ca="1" si="225"/>
        <v>0</v>
      </c>
      <c r="LO64" s="7">
        <f ca="1">IFERROR(IF(LO63+LN64&gt;LP$4,LO63,LO63+LN64),"")</f>
        <v>60</v>
      </c>
      <c r="LP64" s="7">
        <f t="shared" ca="1" si="305"/>
        <v>0</v>
      </c>
      <c r="LQ64" s="7">
        <f t="shared" ca="1" si="226"/>
        <v>0.95944494368163236</v>
      </c>
      <c r="LR64" s="7">
        <f t="shared" ca="1" si="227"/>
        <v>-0.49790648214317079</v>
      </c>
      <c r="LS64" s="7">
        <f t="shared" ca="1" si="228"/>
        <v>0</v>
      </c>
      <c r="LT64" s="7">
        <f t="shared" ca="1" si="229"/>
        <v>0</v>
      </c>
      <c r="LU64" s="7">
        <f ca="1">IFERROR(IF(LU63+LT64&gt;LV$4,LU63,LU63+LT64),"")</f>
        <v>60</v>
      </c>
      <c r="LV64" s="7">
        <f t="shared" ca="1" si="306"/>
        <v>0</v>
      </c>
      <c r="LW64" s="7">
        <f t="shared" ca="1" si="230"/>
        <v>0.34835655838689517</v>
      </c>
      <c r="LX64" s="7">
        <f t="shared" ca="1" si="231"/>
        <v>0.1131819031515664</v>
      </c>
      <c r="LY64" s="7">
        <f t="shared" ca="1" si="232"/>
        <v>1</v>
      </c>
      <c r="LZ64" s="7" t="str">
        <f t="shared" ca="1" si="233"/>
        <v>5</v>
      </c>
      <c r="MA64" s="7">
        <f ca="1">IFERROR(IF(MA63+LZ64&gt;MB$4,MA63,MA63+LZ64),"")</f>
        <v>60</v>
      </c>
      <c r="MB64" s="7">
        <f t="shared" ca="1" si="307"/>
        <v>0</v>
      </c>
      <c r="MC64" s="7">
        <f t="shared" ca="1" si="234"/>
        <v>0.49930715775162249</v>
      </c>
      <c r="MD64" s="7">
        <f t="shared" ca="1" si="235"/>
        <v>-3.7768696213160924E-2</v>
      </c>
      <c r="ME64" s="7">
        <f t="shared" ca="1" si="236"/>
        <v>0</v>
      </c>
      <c r="MF64" s="7">
        <f t="shared" ca="1" si="237"/>
        <v>0</v>
      </c>
      <c r="MG64" s="7">
        <f ca="1">IFERROR(IF(MG63+MF64&gt;MH$4,MG63,MG63+MF64),"")</f>
        <v>60</v>
      </c>
      <c r="MH64" s="7">
        <f t="shared" ca="1" si="308"/>
        <v>0</v>
      </c>
      <c r="MI64" s="7">
        <f t="shared" ca="1" si="238"/>
        <v>0.27545337960959138</v>
      </c>
      <c r="MJ64" s="7">
        <f t="shared" ca="1" si="239"/>
        <v>0.18608508192887019</v>
      </c>
      <c r="MK64" s="7">
        <f t="shared" ca="1" si="240"/>
        <v>1</v>
      </c>
      <c r="ML64" s="7" t="str">
        <f t="shared" ca="1" si="241"/>
        <v>5</v>
      </c>
      <c r="MM64" s="7">
        <f ca="1">IFERROR(IF(MM63+ML64&gt;MN$4,MM63,MM63+ML64),"")</f>
        <v>60</v>
      </c>
      <c r="MN64" s="7">
        <f t="shared" ca="1" si="309"/>
        <v>0</v>
      </c>
      <c r="MO64" s="7">
        <f t="shared" ca="1" si="242"/>
        <v>0.17891064744138918</v>
      </c>
      <c r="MP64" s="7">
        <f t="shared" ca="1" si="243"/>
        <v>0.28262781409707238</v>
      </c>
      <c r="MQ64" s="7">
        <f t="shared" ca="1" si="244"/>
        <v>1</v>
      </c>
      <c r="MR64" s="7" t="str">
        <f t="shared" ca="1" si="245"/>
        <v>5</v>
      </c>
      <c r="MS64" s="7">
        <f ca="1">IFERROR(IF(MS63+MR64&gt;MT$4,MS63,MS63+MR64),"")</f>
        <v>59</v>
      </c>
      <c r="MT64" s="7">
        <f t="shared" ca="1" si="310"/>
        <v>0</v>
      </c>
      <c r="MU64" s="7">
        <f t="shared" ca="1" si="246"/>
        <v>0.41627656188793283</v>
      </c>
      <c r="MV64" s="7">
        <f t="shared" ca="1" si="247"/>
        <v>4.5261899650528736E-2</v>
      </c>
      <c r="MW64" s="7">
        <f t="shared" ca="1" si="248"/>
        <v>1</v>
      </c>
      <c r="MX64" s="7" t="str">
        <f t="shared" ca="1" si="249"/>
        <v>5</v>
      </c>
      <c r="MY64" s="7">
        <f ca="1">IFERROR(IF(MY63+MX64&gt;MZ$4,MY63,MY63+MX64),"")</f>
        <v>60</v>
      </c>
      <c r="MZ64" s="7">
        <f t="shared" ca="1" si="311"/>
        <v>0</v>
      </c>
      <c r="NA64" s="7">
        <f t="shared" ca="1" si="250"/>
        <v>0.26133524130358143</v>
      </c>
      <c r="NB64" s="7">
        <f t="shared" ca="1" si="251"/>
        <v>0.20020322023488013</v>
      </c>
      <c r="NC64" s="7">
        <f t="shared" ca="1" si="252"/>
        <v>1</v>
      </c>
      <c r="ND64" s="7" t="str">
        <f t="shared" ca="1" si="253"/>
        <v>5</v>
      </c>
      <c r="NE64" s="7">
        <f ca="1">IFERROR(IF(NE63+ND64&gt;NF$4,NE63,NE63+ND64),"")</f>
        <v>60</v>
      </c>
      <c r="NF64" s="7">
        <f t="shared" ca="1" si="312"/>
        <v>0</v>
      </c>
      <c r="NG64" s="7">
        <f t="shared" ca="1" si="254"/>
        <v>0.91542290553025463</v>
      </c>
      <c r="NH64" s="7">
        <f t="shared" ca="1" si="255"/>
        <v>-0.45388444399179306</v>
      </c>
      <c r="NI64" s="7">
        <f t="shared" ca="1" si="256"/>
        <v>0</v>
      </c>
      <c r="NJ64" s="7">
        <f t="shared" ca="1" si="257"/>
        <v>0</v>
      </c>
      <c r="NK64" s="7">
        <f ca="1">IFERROR(IF(NK63+NJ64&gt;NL$4,NK63,NK63+NJ64),"")</f>
        <v>60</v>
      </c>
      <c r="NL64" s="7">
        <f t="shared" ca="1" si="313"/>
        <v>0</v>
      </c>
      <c r="NM64" s="7">
        <f t="shared" ca="1" si="258"/>
        <v>0.31908784959791603</v>
      </c>
      <c r="NN64" s="7">
        <f t="shared" ca="1" si="259"/>
        <v>0.14245061194054554</v>
      </c>
      <c r="NO64" s="7">
        <f t="shared" ca="1" si="260"/>
        <v>1</v>
      </c>
      <c r="NP64" s="7" t="str">
        <f t="shared" ca="1" si="261"/>
        <v>5</v>
      </c>
      <c r="NQ64" s="7">
        <f ca="1">IFERROR(IF(NQ63+NP64&gt;NR$4,NQ63,NQ63+NP64),"")</f>
        <v>59</v>
      </c>
      <c r="NR64" s="7">
        <f t="shared" ca="1" si="314"/>
        <v>0</v>
      </c>
      <c r="NT64">
        <v>62</v>
      </c>
      <c r="NU64" s="7" t="s">
        <v>19</v>
      </c>
      <c r="NV64" s="7" t="str">
        <f t="shared" ca="1" si="16"/>
        <v/>
      </c>
      <c r="NW64" s="7" t="str">
        <f t="shared" ca="1" si="8"/>
        <v/>
      </c>
      <c r="NX64" t="str">
        <f ca="1">IFERROR(VLOOKUP(NT64,$K$3:$AK$568,8,FALSE),"")</f>
        <v/>
      </c>
      <c r="NY64" t="str">
        <f ca="1">IFERROR(VLOOKUP(NT64,$K$3:$AK$568,9,FALSE),"")</f>
        <v/>
      </c>
      <c r="NZ64" s="7" t="str">
        <f ca="1">IFERROR(VLOOKUP(NT64,$K$3:$AK$568,27,FALSE),"")</f>
        <v/>
      </c>
      <c r="OB64">
        <v>62</v>
      </c>
      <c r="OC64" s="7" t="s">
        <v>19</v>
      </c>
      <c r="OD64" t="e">
        <f t="shared" ca="1" si="17"/>
        <v>#N/A</v>
      </c>
      <c r="OE64" s="7" t="str">
        <f t="shared" ca="1" si="18"/>
        <v/>
      </c>
      <c r="OF64" s="7" t="str">
        <f t="shared" ca="1" si="19"/>
        <v/>
      </c>
      <c r="OG64" t="str">
        <f t="shared" ca="1" si="20"/>
        <v/>
      </c>
      <c r="OI64">
        <v>62</v>
      </c>
      <c r="OJ64" s="7" t="s">
        <v>19</v>
      </c>
      <c r="OK64" s="7" t="str">
        <f t="shared" ca="1" si="21"/>
        <v/>
      </c>
      <c r="OL64" s="7" t="str">
        <f t="shared" ca="1" si="22"/>
        <v/>
      </c>
      <c r="OM64" t="str">
        <f ca="1">IFERROR(VLOOKUP(OI64,$L$3:$AK$568,7,FALSE),"")</f>
        <v/>
      </c>
      <c r="ON64" t="str">
        <f ca="1">IFERROR(VLOOKUP(OI64,$L$3:$AK$568,8,FALSE),"")</f>
        <v/>
      </c>
      <c r="OO64" s="7" t="str">
        <f ca="1">IFERROR(VLOOKUP(OI64,$L$3:$AK$568,26,FALSE),"")</f>
        <v/>
      </c>
      <c r="OQ64">
        <v>62</v>
      </c>
      <c r="OR64" s="7" t="s">
        <v>19</v>
      </c>
      <c r="OS64" t="e">
        <f t="shared" ca="1" si="23"/>
        <v>#N/A</v>
      </c>
      <c r="OT64" s="7" t="str">
        <f t="shared" ca="1" si="24"/>
        <v/>
      </c>
      <c r="OU64" s="7" t="str">
        <f t="shared" ca="1" si="25"/>
        <v/>
      </c>
      <c r="OV64" t="str">
        <f t="shared" ca="1" si="26"/>
        <v/>
      </c>
      <c r="OX64">
        <v>62</v>
      </c>
      <c r="OY64" s="7" t="s">
        <v>19</v>
      </c>
      <c r="OZ64" s="7" t="str">
        <f t="shared" ca="1" si="27"/>
        <v/>
      </c>
      <c r="PA64" s="7" t="str">
        <f t="shared" ca="1" si="28"/>
        <v/>
      </c>
      <c r="PB64" t="str">
        <f ca="1">IFERROR(VLOOKUP(OX64,$M$3:$AK$568,6,FALSE),"")</f>
        <v/>
      </c>
      <c r="PC64" t="str">
        <f ca="1">IFERROR(VLOOKUP(OX64,$M$3:$AK$568,7,FALSE),"")</f>
        <v/>
      </c>
      <c r="PD64" s="7" t="str">
        <f ca="1">IFERROR(VLOOKUP(OX64,$M$3:$AK$568,25,FALSE),"")</f>
        <v/>
      </c>
      <c r="PF64">
        <v>62</v>
      </c>
      <c r="PG64" s="7" t="s">
        <v>19</v>
      </c>
      <c r="PH64" t="e">
        <f t="shared" ca="1" si="29"/>
        <v>#N/A</v>
      </c>
      <c r="PI64" s="7" t="str">
        <f t="shared" ca="1" si="30"/>
        <v/>
      </c>
      <c r="PJ64" s="7" t="str">
        <f t="shared" ca="1" si="31"/>
        <v/>
      </c>
      <c r="PK64" t="str">
        <f t="shared" ca="1" si="32"/>
        <v/>
      </c>
      <c r="PM64">
        <v>62</v>
      </c>
      <c r="PN64" s="7" t="s">
        <v>19</v>
      </c>
      <c r="PO64" s="202" t="str">
        <f t="shared" ca="1" si="33"/>
        <v/>
      </c>
      <c r="PP64" s="7" t="str">
        <f t="shared" ca="1" si="34"/>
        <v/>
      </c>
      <c r="PQ64" t="str">
        <f ca="1">IFERROR(VLOOKUP(PM64,$G$325:$R$409,12,FALSE),"")</f>
        <v/>
      </c>
      <c r="PR64" t="e">
        <f ca="1">VLOOKUP(PM64,$G$324:$Q$409,11,FALSE)</f>
        <v>#N/A</v>
      </c>
      <c r="PS64" s="7" t="str">
        <f ca="1">VLOOKUP(PQ64,$R$325:$Y$409,8,FALSE)</f>
        <v>- -</v>
      </c>
      <c r="PT64" s="7">
        <f ca="1">ReSt</f>
        <v>-4</v>
      </c>
      <c r="PU64" s="7" t="e">
        <f t="shared" ca="1" si="35"/>
        <v>#N/A</v>
      </c>
      <c r="PV64" s="7" t="e">
        <f t="shared" ca="1" si="36"/>
        <v>#N/A</v>
      </c>
      <c r="PW64" s="7" t="str">
        <f ca="1">VLOOKUP(PQ64,$R$325:$AK$409,8,FALSE)</f>
        <v>- -</v>
      </c>
      <c r="PX64" s="7"/>
      <c r="PY64">
        <v>62</v>
      </c>
      <c r="PZ64" s="7" t="s">
        <v>19</v>
      </c>
      <c r="QA64" t="str">
        <f t="shared" ca="1" si="37"/>
        <v/>
      </c>
      <c r="QB64" s="7" t="str">
        <f t="shared" ca="1" si="38"/>
        <v/>
      </c>
      <c r="QC64" s="7" t="str">
        <f t="shared" ca="1" si="39"/>
        <v/>
      </c>
      <c r="QD64" t="str">
        <f t="shared" ca="1" si="40"/>
        <v/>
      </c>
      <c r="QF64">
        <v>62</v>
      </c>
      <c r="QG64" s="7" t="s">
        <v>19</v>
      </c>
      <c r="QH64" s="7" t="str">
        <f t="shared" ca="1" si="41"/>
        <v/>
      </c>
      <c r="QI64" s="7" t="e">
        <f t="shared" ca="1" si="42"/>
        <v>#VALUE!</v>
      </c>
      <c r="QJ64" t="e">
        <f t="shared" ca="1" si="43"/>
        <v>#N/A</v>
      </c>
      <c r="QK64" s="7" t="e">
        <f t="shared" ca="1" si="44"/>
        <v>#N/A</v>
      </c>
      <c r="QM64">
        <v>62</v>
      </c>
      <c r="QN64" s="7" t="s">
        <v>19</v>
      </c>
      <c r="QO64" t="str">
        <f t="shared" ca="1" si="45"/>
        <v/>
      </c>
      <c r="QP64" s="7" t="str">
        <f t="shared" ca="1" si="46"/>
        <v/>
      </c>
      <c r="QQ64" t="str">
        <f t="shared" ca="1" si="47"/>
        <v/>
      </c>
    </row>
    <row r="65" spans="1:459" x14ac:dyDescent="0.25">
      <c r="A65" s="240" t="str">
        <f>IF('Character Sheet'!$B$4="Creature","N","Y")</f>
        <v>Y</v>
      </c>
      <c r="C65" s="75"/>
      <c r="D65" s="70">
        <f t="shared" ca="1" si="322"/>
        <v>13</v>
      </c>
      <c r="F65" s="75"/>
      <c r="G65" s="76"/>
      <c r="I65" s="75" t="s">
        <v>1812</v>
      </c>
      <c r="J65" s="85"/>
      <c r="K65" s="85">
        <f t="shared" ca="1" si="9"/>
        <v>4</v>
      </c>
      <c r="L65" s="85">
        <f t="shared" ca="1" si="316"/>
        <v>0</v>
      </c>
      <c r="M65" s="70">
        <f t="shared" ca="1" si="321"/>
        <v>4</v>
      </c>
      <c r="O65" s="222">
        <f t="shared" ca="1" si="12"/>
        <v>37</v>
      </c>
      <c r="Q65" s="7" t="s">
        <v>1697</v>
      </c>
      <c r="R65" s="9" t="s">
        <v>1365</v>
      </c>
      <c r="S65" s="9" t="str">
        <f t="shared" si="325"/>
        <v>Thrown</v>
      </c>
      <c r="T65" s="61" t="str">
        <f>SUBSTITUTE(IFERROR(IFERROR(VLOOKUP(R65,'[1]Skill Statistics'!$A$3:$C$513,2,FALSE),VLOOKUP(Q65,'[1]Skill Statistics'!$A$3:$C$513,2,FALSE)),T64),"R*","ReSt")</f>
        <v>Ag/St</v>
      </c>
      <c r="U65" s="61" t="str">
        <f>IFERROR(IFERROR(VLOOKUP(R65,'[1]Skill Statistics'!$A$3:$C$513,3,FALSE),VLOOKUP(Q65,'[1]Skill Statistics'!$A$3:$C$513,3,FALSE)),U64)</f>
        <v>Ag</v>
      </c>
      <c r="V65" s="61" t="str">
        <f ca="1">IF(ISNUMBER(SEARCH("Category",R65)),"- -",IFERROR(IFERROR(VLOOKUP(Q65,[1]Professions!$A$4:$AM$288,MATCH(Profession,[1]Professions!$A$1:$AM$1,0),FALSE),VLOOKUP(Q65,Calculations!$B$91:$I$95,8,FALSE)),"- -"))</f>
        <v>2 / 4</v>
      </c>
      <c r="W65" s="60">
        <f t="shared" ca="1" si="13"/>
        <v>0</v>
      </c>
      <c r="X65" s="7">
        <f ca="1">IFERROR(VLOOKUP(R65,$BS$6:$NR$519,MATCH(ActualLevel,$BS$3:$NR$3,0),FALSE),"- -")</f>
        <v>1</v>
      </c>
      <c r="Y65" s="7">
        <f t="shared" ca="1" si="320"/>
        <v>1</v>
      </c>
      <c r="Z65" s="7">
        <f ca="1">IFERROR(VLOOKUP(Y65,Charts!$BQ$2:$BR$52,2,FALSE),"- -")</f>
        <v>5</v>
      </c>
      <c r="AA65" s="7">
        <f t="shared" ca="1" si="51"/>
        <v>7</v>
      </c>
      <c r="AB65" s="7">
        <f t="shared" ca="1" si="317"/>
        <v>0</v>
      </c>
      <c r="AC65" s="7"/>
      <c r="AD65" s="7"/>
      <c r="AE65" s="7"/>
      <c r="AF65" s="7"/>
      <c r="AG65" s="7"/>
      <c r="AH65" s="43"/>
      <c r="AI65" s="7"/>
      <c r="AJ65" s="7"/>
      <c r="AK65" s="7">
        <f t="shared" ca="1" si="52"/>
        <v>12</v>
      </c>
      <c r="AL65" s="7"/>
      <c r="AM65" s="69">
        <f>IFERROR(VLOOKUP(R65,'[1]Skill Statistics'!$A$3:$AN$513,MATCH(Profession,'[1]Skill Statistics'!$A$2:$AN$2,0),FALSE),0)</f>
        <v>0</v>
      </c>
      <c r="AN65" s="85">
        <f>IFERROR(VLOOKUP(Q65,'[1]Skill Statistics'!$A$3:$BK$513,MATCH(Archetype,'[1]Skill Statistics'!$A$2:$BK$2,0),FALSE),0)</f>
        <v>0</v>
      </c>
      <c r="AO65" s="85">
        <f>IFERROR(VLOOKUP(Q65,'[1]Skill Statistics'!$A$3:$BB$513,MATCH(Race,'[1]Skill Statistics'!$A$2:$BB$2,0),FALSE),0)</f>
        <v>0</v>
      </c>
      <c r="AP65" s="85">
        <f t="shared" ca="1" si="14"/>
        <v>0.7</v>
      </c>
      <c r="AQ65" s="70"/>
      <c r="AS65" s="69" t="str">
        <f>IFERROR(VLOOKUP(Q65,'[1]Professional Skills'!$A$4:$AM$288,MATCH(Profession,'[1]Professional Skills'!$A$3:$AM$3,0),FALSE),"- -")</f>
        <v>x</v>
      </c>
      <c r="AT65" t="s">
        <v>1812</v>
      </c>
      <c r="AU65" s="7" t="str">
        <f t="shared" si="319"/>
        <v/>
      </c>
      <c r="AV65" s="7">
        <f t="shared" ca="1" si="318"/>
        <v>0</v>
      </c>
      <c r="AW65" t="str">
        <f t="shared" si="55"/>
        <v/>
      </c>
      <c r="AX65" t="str">
        <f>IFERROR(_xlfn.RANK.EQ(AW65,$AW$5:$AW$568),"")</f>
        <v/>
      </c>
      <c r="AY65">
        <f t="shared" ca="1" si="3"/>
        <v>0.22722004368203397</v>
      </c>
      <c r="AZ65" s="70" t="str">
        <f t="shared" ca="1" si="53"/>
        <v/>
      </c>
      <c r="BB65" s="69">
        <f>IFERROR(IF(Q65="Language",VLOOKUP(R65,[1]Cultures!$B$4:$N$218,MATCH(Culture,[1]Cultures!$B$3:$N$3,0),FALSE),VLOOKUP(Q65,[1]Cultures!$B$4:$O$212,MATCH(Culture,[1]Cultures!$B$3:$O$3,0),FALSE)),"- -")</f>
        <v>1</v>
      </c>
      <c r="BC65" t="s">
        <v>1812</v>
      </c>
      <c r="BD65">
        <f t="shared" ca="1" si="315"/>
        <v>0.17695710553874899</v>
      </c>
      <c r="BE65">
        <f t="shared" ca="1" si="262"/>
        <v>0.87695710553874895</v>
      </c>
      <c r="BH65">
        <f t="shared" ca="1" si="326"/>
        <v>8</v>
      </c>
      <c r="BI65" s="7">
        <f t="shared" ca="1" si="54"/>
        <v>0</v>
      </c>
      <c r="BJ65" s="7"/>
      <c r="BK65" s="7"/>
      <c r="BL65" s="70">
        <f t="shared" ca="1" si="6"/>
        <v>0</v>
      </c>
      <c r="BN65" s="69">
        <f ca="1">IFERROR(VLOOKUP(V65,Charts!$BT$2:$BV$14,3,FALSE),"- -")</f>
        <v>0.76923076923076927</v>
      </c>
      <c r="BO65" s="85">
        <f t="shared" ca="1" si="15"/>
        <v>2.7473556546017135</v>
      </c>
      <c r="BP65" s="70">
        <f t="shared" ca="1" si="263"/>
        <v>37</v>
      </c>
      <c r="BR65" s="7">
        <v>60</v>
      </c>
      <c r="BS65" s="9" t="str">
        <f ca="1">VLOOKUP(BR65,$O$3:$R$568,4,FALSE)</f>
        <v>Small Unit</v>
      </c>
      <c r="BT65" s="7" t="str">
        <f ca="1">VLOOKUP(BS65,$R$3:$V$568,5,FALSE)</f>
        <v>1 / 3</v>
      </c>
      <c r="BU65" s="7">
        <f ca="1">VLOOKUP(BT65,Charts!$BT$2:$BV$14,3,FALSE)</f>
        <v>0.92307692307692313</v>
      </c>
      <c r="BV65" s="7" t="str">
        <f t="shared" ca="1" si="56"/>
        <v>1</v>
      </c>
      <c r="BW65" s="7" t="str">
        <f t="shared" ca="1" si="57"/>
        <v>3</v>
      </c>
      <c r="BY65" s="7">
        <f t="shared" ca="1" si="58"/>
        <v>0.9210805398418761</v>
      </c>
      <c r="BZ65" s="7">
        <f t="shared" ca="1" si="59"/>
        <v>1.9963832350470279E-3</v>
      </c>
      <c r="CA65" s="7">
        <f t="shared" ca="1" si="60"/>
        <v>1</v>
      </c>
      <c r="CB65" s="7" t="str">
        <f t="shared" ca="1" si="61"/>
        <v>1</v>
      </c>
      <c r="CC65" s="7">
        <f ca="1">IFERROR(IF(CC64+CB65&gt;CD$4,CC64,CC64+CB65),"")</f>
        <v>38</v>
      </c>
      <c r="CD65" s="7">
        <f t="shared" ca="1" si="264"/>
        <v>0</v>
      </c>
      <c r="CE65" s="7">
        <f t="shared" ca="1" si="62"/>
        <v>0.16237908092037212</v>
      </c>
      <c r="CF65" s="7">
        <f t="shared" ca="1" si="63"/>
        <v>0.76069784215655101</v>
      </c>
      <c r="CG65" s="7">
        <f t="shared" ca="1" si="64"/>
        <v>1</v>
      </c>
      <c r="CH65" s="7" t="str">
        <f t="shared" ca="1" si="65"/>
        <v>1</v>
      </c>
      <c r="CI65" s="7">
        <f ca="1">IFERROR(IF(CI64+CH65&gt;CJ$4,CI64,CI64+CH65),"")</f>
        <v>60</v>
      </c>
      <c r="CJ65" s="7">
        <f t="shared" ca="1" si="265"/>
        <v>0</v>
      </c>
      <c r="CK65" s="7">
        <f t="shared" ca="1" si="66"/>
        <v>0.76568827579404342</v>
      </c>
      <c r="CL65" s="7">
        <f t="shared" ca="1" si="67"/>
        <v>0.15738864728287971</v>
      </c>
      <c r="CM65" s="7">
        <f t="shared" ca="1" si="68"/>
        <v>1</v>
      </c>
      <c r="CN65" s="7" t="str">
        <f t="shared" ca="1" si="69"/>
        <v>1</v>
      </c>
      <c r="CO65" s="7">
        <f ca="1">IFERROR(IF(CO64+CN65&gt;CP$4,CO64,CO64+CN65),"")</f>
        <v>60</v>
      </c>
      <c r="CP65" s="7">
        <f t="shared" ca="1" si="266"/>
        <v>0</v>
      </c>
      <c r="CQ65" s="7">
        <f t="shared" ca="1" si="70"/>
        <v>0.58187007891904785</v>
      </c>
      <c r="CR65" s="7">
        <f t="shared" ca="1" si="71"/>
        <v>0.34120684415787528</v>
      </c>
      <c r="CS65" s="7">
        <f t="shared" ca="1" si="72"/>
        <v>1</v>
      </c>
      <c r="CT65" s="7" t="str">
        <f t="shared" ca="1" si="73"/>
        <v>1</v>
      </c>
      <c r="CU65" s="7">
        <f ca="1">IFERROR(IF(CU64+CT65&gt;CV$4,CU64,CU64+CT65),"")</f>
        <v>60</v>
      </c>
      <c r="CV65" s="7">
        <f t="shared" ca="1" si="267"/>
        <v>0</v>
      </c>
      <c r="CW65" s="7">
        <f t="shared" ca="1" si="74"/>
        <v>5.5410432404010002E-2</v>
      </c>
      <c r="CX65" s="7">
        <f t="shared" ca="1" si="75"/>
        <v>0.86766649067291313</v>
      </c>
      <c r="CY65" s="7">
        <f t="shared" ca="1" si="76"/>
        <v>2</v>
      </c>
      <c r="CZ65" s="7">
        <f t="shared" ca="1" si="77"/>
        <v>4</v>
      </c>
      <c r="DA65" s="7">
        <f ca="1">IFERROR(IF(DA64+CZ65&gt;DB$4,DA64,DA64+CZ65),"")</f>
        <v>60</v>
      </c>
      <c r="DB65" s="7">
        <f t="shared" ca="1" si="268"/>
        <v>0</v>
      </c>
      <c r="DC65" s="7">
        <f t="shared" ca="1" si="78"/>
        <v>9.5145150282635926E-2</v>
      </c>
      <c r="DD65" s="7">
        <f t="shared" ca="1" si="79"/>
        <v>0.8279317727942872</v>
      </c>
      <c r="DE65" s="7">
        <f t="shared" ca="1" si="80"/>
        <v>2</v>
      </c>
      <c r="DF65" s="7">
        <f t="shared" ca="1" si="81"/>
        <v>4</v>
      </c>
      <c r="DG65" s="7">
        <f ca="1">IFERROR(IF(DG64+DF65&gt;DH$4,DG64,DG64+DF65),"")</f>
        <v>60</v>
      </c>
      <c r="DH65" s="7">
        <f t="shared" ca="1" si="269"/>
        <v>0</v>
      </c>
      <c r="DI65" s="7">
        <f t="shared" ca="1" si="82"/>
        <v>0.93388878491366356</v>
      </c>
      <c r="DJ65" s="7">
        <f t="shared" ca="1" si="83"/>
        <v>-1.0811861836740433E-2</v>
      </c>
      <c r="DK65" s="7">
        <f t="shared" ca="1" si="84"/>
        <v>0</v>
      </c>
      <c r="DL65" s="7">
        <f t="shared" ca="1" si="85"/>
        <v>0</v>
      </c>
      <c r="DM65" s="7">
        <f ca="1">IFERROR(IF(DM64+DL65&gt;DN$4,DM64,DM64+DL65),"")</f>
        <v>60</v>
      </c>
      <c r="DN65" s="7">
        <f t="shared" ca="1" si="270"/>
        <v>0</v>
      </c>
      <c r="DO65" s="7">
        <f t="shared" ca="1" si="86"/>
        <v>0.82618388558564282</v>
      </c>
      <c r="DP65" s="7">
        <f t="shared" ca="1" si="87"/>
        <v>9.6893037491280309E-2</v>
      </c>
      <c r="DQ65" s="7">
        <f t="shared" ca="1" si="88"/>
        <v>1</v>
      </c>
      <c r="DR65" s="7" t="str">
        <f t="shared" ca="1" si="89"/>
        <v>1</v>
      </c>
      <c r="DS65" s="7">
        <f ca="1">IFERROR(IF(DS64+DR65&gt;DT$4,DS64,DS64+DR65),"")</f>
        <v>60</v>
      </c>
      <c r="DT65" s="7">
        <f t="shared" ca="1" si="271"/>
        <v>0</v>
      </c>
      <c r="DU65" s="7">
        <f t="shared" ca="1" si="90"/>
        <v>0.11546544110510504</v>
      </c>
      <c r="DV65" s="7">
        <f t="shared" ca="1" si="91"/>
        <v>0.80761148197181809</v>
      </c>
      <c r="DW65" s="7">
        <f t="shared" ca="1" si="92"/>
        <v>2</v>
      </c>
      <c r="DX65" s="7">
        <f t="shared" ca="1" si="93"/>
        <v>4</v>
      </c>
      <c r="DY65" s="7">
        <f ca="1">IFERROR(IF(DY64+DX65&gt;DZ$4,DY64,DY64+DX65),"")</f>
        <v>59</v>
      </c>
      <c r="DZ65" s="7">
        <f t="shared" ca="1" si="272"/>
        <v>0</v>
      </c>
      <c r="EA65" s="7">
        <f t="shared" ca="1" si="94"/>
        <v>0.90230641257866073</v>
      </c>
      <c r="EB65" s="7">
        <f t="shared" ca="1" si="95"/>
        <v>2.0770510498262396E-2</v>
      </c>
      <c r="EC65" s="7">
        <f t="shared" ca="1" si="96"/>
        <v>1</v>
      </c>
      <c r="ED65" s="7" t="str">
        <f t="shared" ca="1" si="97"/>
        <v>1</v>
      </c>
      <c r="EE65" s="7">
        <f ca="1">IFERROR(IF(EE64+ED65&gt;EF$4,EE64,EE64+ED65),"")</f>
        <v>60</v>
      </c>
      <c r="EF65" s="7">
        <f t="shared" ca="1" si="273"/>
        <v>0</v>
      </c>
      <c r="EG65" s="7">
        <f t="shared" ca="1" si="98"/>
        <v>0.93576256416939474</v>
      </c>
      <c r="EH65" s="7">
        <f t="shared" ca="1" si="99"/>
        <v>-1.2685641092471611E-2</v>
      </c>
      <c r="EI65" s="7">
        <f t="shared" ca="1" si="100"/>
        <v>0</v>
      </c>
      <c r="EJ65" s="7">
        <f t="shared" ca="1" si="101"/>
        <v>0</v>
      </c>
      <c r="EK65" s="7">
        <f ca="1">IFERROR(IF(EK64+EJ65&gt;EL$4,EK64,EK64+EJ65),"")</f>
        <v>60</v>
      </c>
      <c r="EL65" s="7">
        <f t="shared" ca="1" si="274"/>
        <v>0</v>
      </c>
      <c r="EM65" s="7">
        <f t="shared" ca="1" si="102"/>
        <v>0.87898190148965227</v>
      </c>
      <c r="EN65" s="7">
        <f t="shared" ca="1" si="103"/>
        <v>4.4095021587270855E-2</v>
      </c>
      <c r="EO65" s="7">
        <f t="shared" ca="1" si="104"/>
        <v>1</v>
      </c>
      <c r="EP65" s="7" t="str">
        <f t="shared" ca="1" si="105"/>
        <v>1</v>
      </c>
      <c r="EQ65" s="7">
        <f ca="1">IFERROR(IF(EQ64+EP65&gt;ER$4,EQ64,EQ64+EP65),"")</f>
        <v>60</v>
      </c>
      <c r="ER65" s="7">
        <f t="shared" ca="1" si="275"/>
        <v>0</v>
      </c>
      <c r="ES65" s="7">
        <f t="shared" ca="1" si="106"/>
        <v>0.65069614660634989</v>
      </c>
      <c r="ET65" s="7">
        <f t="shared" ca="1" si="107"/>
        <v>0.27238077647057324</v>
      </c>
      <c r="EU65" s="7">
        <f t="shared" ca="1" si="108"/>
        <v>1</v>
      </c>
      <c r="EV65" s="7" t="str">
        <f t="shared" ca="1" si="109"/>
        <v>1</v>
      </c>
      <c r="EW65" s="7">
        <f ca="1">IFERROR(IF(EW64+EV65&gt;EX$4,EW64,EW64+EV65),"")</f>
        <v>60</v>
      </c>
      <c r="EX65" s="7">
        <f t="shared" ca="1" si="276"/>
        <v>0</v>
      </c>
      <c r="EY65" s="7">
        <f t="shared" ca="1" si="110"/>
        <v>0.94781004126514568</v>
      </c>
      <c r="EZ65" s="7">
        <f t="shared" ca="1" si="111"/>
        <v>-2.4733118188222547E-2</v>
      </c>
      <c r="FA65" s="7">
        <f t="shared" ca="1" si="112"/>
        <v>0</v>
      </c>
      <c r="FB65" s="7">
        <f t="shared" ca="1" si="113"/>
        <v>0</v>
      </c>
      <c r="FC65" s="7">
        <f ca="1">IFERROR(IF(FC64+FB65&gt;FD$4,FC64,FC64+FB65),"")</f>
        <v>60</v>
      </c>
      <c r="FD65" s="7">
        <f t="shared" ca="1" si="277"/>
        <v>0</v>
      </c>
      <c r="FE65" s="7">
        <f t="shared" ca="1" si="114"/>
        <v>0.29058468183667552</v>
      </c>
      <c r="FF65" s="7">
        <f t="shared" ca="1" si="115"/>
        <v>0.63249224124024761</v>
      </c>
      <c r="FG65" s="7">
        <f t="shared" ca="1" si="116"/>
        <v>1</v>
      </c>
      <c r="FH65" s="7" t="str">
        <f t="shared" ca="1" si="117"/>
        <v>1</v>
      </c>
      <c r="FI65" s="7">
        <f ca="1">IFERROR(IF(FI64+FH65&gt;FJ$4,FI64,FI64+FH65),"")</f>
        <v>60</v>
      </c>
      <c r="FJ65" s="7">
        <f t="shared" ca="1" si="278"/>
        <v>0</v>
      </c>
      <c r="FK65" s="7">
        <f t="shared" ca="1" si="118"/>
        <v>0.41275538480804608</v>
      </c>
      <c r="FL65" s="7">
        <f t="shared" ca="1" si="119"/>
        <v>0.51032153826887705</v>
      </c>
      <c r="FM65" s="7">
        <f t="shared" ca="1" si="120"/>
        <v>1</v>
      </c>
      <c r="FN65" s="7" t="str">
        <f t="shared" ca="1" si="121"/>
        <v>1</v>
      </c>
      <c r="FO65" s="7">
        <f ca="1">IFERROR(IF(FO64+FN65&gt;FP$4,FO64,FO64+FN65),"")</f>
        <v>60</v>
      </c>
      <c r="FP65" s="7">
        <f t="shared" ca="1" si="279"/>
        <v>0</v>
      </c>
      <c r="FQ65" s="7">
        <f t="shared" ca="1" si="122"/>
        <v>0.71016074145969965</v>
      </c>
      <c r="FR65" s="7">
        <f t="shared" ca="1" si="123"/>
        <v>0.21291618161722348</v>
      </c>
      <c r="FS65" s="7">
        <f t="shared" ca="1" si="124"/>
        <v>1</v>
      </c>
      <c r="FT65" s="7" t="str">
        <f t="shared" ca="1" si="125"/>
        <v>1</v>
      </c>
      <c r="FU65" s="7">
        <f ca="1">IFERROR(IF(FU64+FT65&gt;FV$4,FU64,FU64+FT65),"")</f>
        <v>60</v>
      </c>
      <c r="FV65" s="7">
        <f t="shared" ca="1" si="280"/>
        <v>0</v>
      </c>
      <c r="FW65" s="7">
        <f t="shared" ca="1" si="126"/>
        <v>0.49635886412490604</v>
      </c>
      <c r="FX65" s="7">
        <f t="shared" ca="1" si="127"/>
        <v>0.42671805895201709</v>
      </c>
      <c r="FY65" s="7">
        <f t="shared" ca="1" si="128"/>
        <v>1</v>
      </c>
      <c r="FZ65" s="7" t="str">
        <f t="shared" ca="1" si="129"/>
        <v>1</v>
      </c>
      <c r="GA65" s="7">
        <f ca="1">IFERROR(IF(GA64+FZ65&gt;GB$4,GA64,GA64+FZ65),"")</f>
        <v>60</v>
      </c>
      <c r="GB65" s="7">
        <f t="shared" ca="1" si="281"/>
        <v>1</v>
      </c>
      <c r="GC65" s="7">
        <f t="shared" ca="1" si="130"/>
        <v>0.35826882624887402</v>
      </c>
      <c r="GD65" s="7">
        <f t="shared" ca="1" si="131"/>
        <v>0.56480809682804911</v>
      </c>
      <c r="GE65" s="7">
        <f t="shared" ca="1" si="132"/>
        <v>1</v>
      </c>
      <c r="GF65" s="7" t="str">
        <f t="shared" ca="1" si="133"/>
        <v>1</v>
      </c>
      <c r="GG65" s="7">
        <f ca="1">IFERROR(IF(GG64+GF65&gt;GH$4,GG64,GG64+GF65),"")</f>
        <v>60</v>
      </c>
      <c r="GH65" s="7">
        <f t="shared" ca="1" si="282"/>
        <v>1</v>
      </c>
      <c r="GI65" s="7">
        <f t="shared" ca="1" si="134"/>
        <v>0.48540849535314312</v>
      </c>
      <c r="GJ65" s="7">
        <f t="shared" ca="1" si="135"/>
        <v>0.43766842772378001</v>
      </c>
      <c r="GK65" s="7">
        <f t="shared" ca="1" si="136"/>
        <v>1</v>
      </c>
      <c r="GL65" s="7" t="str">
        <f t="shared" ca="1" si="137"/>
        <v>1</v>
      </c>
      <c r="GM65" s="7">
        <f ca="1">IFERROR(IF(GM64+GL65&gt;GN$4,GM64,GM64+GL65),"")</f>
        <v>60</v>
      </c>
      <c r="GN65" s="7">
        <f t="shared" ca="1" si="283"/>
        <v>1</v>
      </c>
      <c r="GO65" s="7">
        <f t="shared" ca="1" si="138"/>
        <v>0.81342310443106203</v>
      </c>
      <c r="GP65" s="7">
        <f t="shared" ca="1" si="139"/>
        <v>0.1096538186458611</v>
      </c>
      <c r="GQ65" s="7">
        <f t="shared" ca="1" si="140"/>
        <v>1</v>
      </c>
      <c r="GR65" s="7" t="str">
        <f t="shared" ca="1" si="141"/>
        <v>1</v>
      </c>
      <c r="GS65" s="7">
        <f ca="1">IFERROR(IF(GS64+GR65&gt;GT$4,GS64,GS64+GR65),"")</f>
        <v>60</v>
      </c>
      <c r="GT65" s="7">
        <f t="shared" ca="1" si="284"/>
        <v>1</v>
      </c>
      <c r="GU65" s="7">
        <f t="shared" ca="1" si="142"/>
        <v>0.47628278293448856</v>
      </c>
      <c r="GV65" s="7">
        <f t="shared" ca="1" si="143"/>
        <v>0.44679414014243457</v>
      </c>
      <c r="GW65" s="7">
        <f t="shared" ca="1" si="144"/>
        <v>1</v>
      </c>
      <c r="GX65" s="7" t="str">
        <f t="shared" ca="1" si="145"/>
        <v>1</v>
      </c>
      <c r="GY65" s="7">
        <f ca="1">IFERROR(IF(GY64+GX65&gt;GZ$4,GY64,GY64+GX65),"")</f>
        <v>60</v>
      </c>
      <c r="GZ65" s="7">
        <f t="shared" ca="1" si="285"/>
        <v>1</v>
      </c>
      <c r="HA65" s="7">
        <f t="shared" ca="1" si="146"/>
        <v>0.5908243709139227</v>
      </c>
      <c r="HB65" s="7">
        <f t="shared" ca="1" si="147"/>
        <v>0.33225255216300043</v>
      </c>
      <c r="HC65" s="7">
        <f t="shared" ca="1" si="148"/>
        <v>1</v>
      </c>
      <c r="HD65" s="7" t="str">
        <f t="shared" ca="1" si="149"/>
        <v>1</v>
      </c>
      <c r="HE65" s="7">
        <f ca="1">IFERROR(IF(HE64+HD65&gt;HF$4,HE64,HE64+HD65),"")</f>
        <v>60</v>
      </c>
      <c r="HF65" s="7">
        <f t="shared" ca="1" si="286"/>
        <v>1</v>
      </c>
      <c r="HG65" s="7">
        <f t="shared" ca="1" si="150"/>
        <v>0.3341646828872985</v>
      </c>
      <c r="HH65" s="7">
        <f t="shared" ca="1" si="151"/>
        <v>0.58891224018962463</v>
      </c>
      <c r="HI65" s="7">
        <f t="shared" ca="1" si="152"/>
        <v>1</v>
      </c>
      <c r="HJ65" s="7" t="str">
        <f t="shared" ca="1" si="153"/>
        <v>1</v>
      </c>
      <c r="HK65" s="7">
        <f ca="1">IFERROR(IF(HK64+HJ65&gt;HL$4,HK64,HK64+HJ65),"")</f>
        <v>60</v>
      </c>
      <c r="HL65" s="7">
        <f t="shared" ca="1" si="287"/>
        <v>1</v>
      </c>
      <c r="HM65" s="7">
        <f t="shared" ca="1" si="154"/>
        <v>0.42642254802452595</v>
      </c>
      <c r="HN65" s="7">
        <f t="shared" ca="1" si="155"/>
        <v>0.49665437505239718</v>
      </c>
      <c r="HO65" s="7">
        <f t="shared" ca="1" si="156"/>
        <v>1</v>
      </c>
      <c r="HP65" s="7" t="str">
        <f t="shared" ca="1" si="157"/>
        <v>1</v>
      </c>
      <c r="HQ65" s="7">
        <f ca="1">IFERROR(IF(HQ64+HP65&gt;HR$4,HQ64,HQ64+HP65),"")</f>
        <v>60</v>
      </c>
      <c r="HR65" s="7">
        <f t="shared" ca="1" si="288"/>
        <v>1</v>
      </c>
      <c r="HS65" s="7">
        <f t="shared" ca="1" si="158"/>
        <v>0.39643518886212403</v>
      </c>
      <c r="HT65" s="7">
        <f t="shared" ca="1" si="159"/>
        <v>0.5266417342147991</v>
      </c>
      <c r="HU65" s="7">
        <f t="shared" ca="1" si="160"/>
        <v>1</v>
      </c>
      <c r="HV65" s="7" t="str">
        <f t="shared" ca="1" si="161"/>
        <v>1</v>
      </c>
      <c r="HW65" s="7">
        <f ca="1">IFERROR(IF(HW64+HV65&gt;HX$4,HW64,HW64+HV65),"")</f>
        <v>60</v>
      </c>
      <c r="HX65" s="7">
        <f t="shared" ca="1" si="289"/>
        <v>1</v>
      </c>
      <c r="HY65" s="7">
        <f t="shared" ca="1" si="162"/>
        <v>0.85593929791605705</v>
      </c>
      <c r="HZ65" s="7">
        <f t="shared" ca="1" si="163"/>
        <v>6.7137625160866077E-2</v>
      </c>
      <c r="IA65" s="7">
        <f t="shared" ca="1" si="164"/>
        <v>1</v>
      </c>
      <c r="IB65" s="7" t="str">
        <f t="shared" ca="1" si="165"/>
        <v>1</v>
      </c>
      <c r="IC65" s="7">
        <f ca="1">IFERROR(IF(IC64+IB65&gt;ID$4,IC64,IC64+IB65),"")</f>
        <v>60</v>
      </c>
      <c r="ID65" s="7">
        <f t="shared" ca="1" si="290"/>
        <v>1</v>
      </c>
      <c r="IE65" s="7">
        <f t="shared" ca="1" si="166"/>
        <v>0.79065614048940047</v>
      </c>
      <c r="IF65" s="7">
        <f t="shared" ca="1" si="167"/>
        <v>0.13242078258752266</v>
      </c>
      <c r="IG65" s="7">
        <f t="shared" ca="1" si="168"/>
        <v>1</v>
      </c>
      <c r="IH65" s="7" t="str">
        <f t="shared" ca="1" si="169"/>
        <v>1</v>
      </c>
      <c r="II65" s="7">
        <f ca="1">IFERROR(IF(II64+IH65&gt;IJ$4,II64,II64+IH65),"")</f>
        <v>60</v>
      </c>
      <c r="IJ65" s="7">
        <f t="shared" ca="1" si="291"/>
        <v>1</v>
      </c>
      <c r="IK65" s="7">
        <f t="shared" ca="1" si="170"/>
        <v>0.37467844855755561</v>
      </c>
      <c r="IL65" s="7">
        <f t="shared" ca="1" si="171"/>
        <v>0.54839847451936752</v>
      </c>
      <c r="IM65" s="7">
        <f t="shared" ca="1" si="172"/>
        <v>1</v>
      </c>
      <c r="IN65" s="7" t="str">
        <f t="shared" ca="1" si="173"/>
        <v>1</v>
      </c>
      <c r="IO65" s="7">
        <f ca="1">IFERROR(IF(IO64+IN65&gt;IP$4,IO64,IO64+IN65),"")</f>
        <v>60</v>
      </c>
      <c r="IP65" s="7">
        <f t="shared" ca="1" si="292"/>
        <v>1</v>
      </c>
      <c r="IQ65" s="7">
        <f t="shared" ca="1" si="174"/>
        <v>0.6772371061134359</v>
      </c>
      <c r="IR65" s="7">
        <f t="shared" ca="1" si="175"/>
        <v>0.24583981696348722</v>
      </c>
      <c r="IS65" s="7">
        <f t="shared" ca="1" si="176"/>
        <v>1</v>
      </c>
      <c r="IT65" s="7" t="str">
        <f t="shared" ca="1" si="177"/>
        <v>1</v>
      </c>
      <c r="IU65" s="7">
        <f ca="1">IFERROR(IF(IU64+IT65&gt;IV$4,IU64,IU64+IT65),"")</f>
        <v>60</v>
      </c>
      <c r="IV65" s="7">
        <f t="shared" ca="1" si="293"/>
        <v>1</v>
      </c>
      <c r="IW65" s="7">
        <f t="shared" ca="1" si="178"/>
        <v>0.81847488078507225</v>
      </c>
      <c r="IX65" s="7">
        <f t="shared" ca="1" si="179"/>
        <v>0.10460204229185088</v>
      </c>
      <c r="IY65" s="7">
        <f t="shared" ca="1" si="180"/>
        <v>1</v>
      </c>
      <c r="IZ65" s="7" t="str">
        <f t="shared" ca="1" si="181"/>
        <v>1</v>
      </c>
      <c r="JA65" s="7">
        <f ca="1">IFERROR(IF(JA64+IZ65&gt;JB$4,JA64,JA64+IZ65),"")</f>
        <v>60</v>
      </c>
      <c r="JB65" s="7">
        <f t="shared" ca="1" si="294"/>
        <v>1</v>
      </c>
      <c r="JC65" s="7">
        <f t="shared" ca="1" si="182"/>
        <v>0.10659703321614267</v>
      </c>
      <c r="JD65" s="7">
        <f t="shared" ca="1" si="183"/>
        <v>0.81647988986078046</v>
      </c>
      <c r="JE65" s="7">
        <f t="shared" ca="1" si="184"/>
        <v>2</v>
      </c>
      <c r="JF65" s="7">
        <f t="shared" ca="1" si="185"/>
        <v>4</v>
      </c>
      <c r="JG65" s="7">
        <f ca="1">IFERROR(IF(JG64+JF65&gt;JH$4,JG64,JG64+JF65),"")</f>
        <v>60</v>
      </c>
      <c r="JH65" s="7">
        <f t="shared" ca="1" si="295"/>
        <v>1</v>
      </c>
      <c r="JI65" s="7">
        <f t="shared" ca="1" si="186"/>
        <v>0.10862454687302092</v>
      </c>
      <c r="JJ65" s="7">
        <f t="shared" ca="1" si="187"/>
        <v>0.81445237620390221</v>
      </c>
      <c r="JK65" s="7">
        <f t="shared" ca="1" si="188"/>
        <v>2</v>
      </c>
      <c r="JL65" s="7">
        <f t="shared" ca="1" si="189"/>
        <v>4</v>
      </c>
      <c r="JM65" s="7">
        <f ca="1">IFERROR(IF(JM64+JL65&gt;JN$4,JM64,JM64+JL65),"")</f>
        <v>60</v>
      </c>
      <c r="JN65" s="7">
        <f t="shared" ca="1" si="296"/>
        <v>1</v>
      </c>
      <c r="JO65" s="7">
        <f t="shared" ca="1" si="190"/>
        <v>0.32348828801296392</v>
      </c>
      <c r="JP65" s="7">
        <f t="shared" ca="1" si="191"/>
        <v>0.59958863506395921</v>
      </c>
      <c r="JQ65" s="7">
        <f t="shared" ca="1" si="192"/>
        <v>1</v>
      </c>
      <c r="JR65" s="7" t="str">
        <f t="shared" ca="1" si="193"/>
        <v>1</v>
      </c>
      <c r="JS65" s="7">
        <f ca="1">IFERROR(IF(JS64+JR65&gt;JT$4,JS64,JS64+JR65),"")</f>
        <v>60</v>
      </c>
      <c r="JT65" s="7">
        <f t="shared" ca="1" si="297"/>
        <v>1</v>
      </c>
      <c r="JU65" s="7">
        <f t="shared" ca="1" si="194"/>
        <v>0.47234217117822686</v>
      </c>
      <c r="JV65" s="7">
        <f t="shared" ca="1" si="195"/>
        <v>0.45073475189869627</v>
      </c>
      <c r="JW65" s="7">
        <f t="shared" ca="1" si="196"/>
        <v>1</v>
      </c>
      <c r="JX65" s="7" t="str">
        <f t="shared" ca="1" si="197"/>
        <v>1</v>
      </c>
      <c r="JY65" s="7">
        <f ca="1">IFERROR(IF(JY64+JX65&gt;JZ$4,JY64,JY64+JX65),"")</f>
        <v>60</v>
      </c>
      <c r="JZ65" s="7">
        <f t="shared" ca="1" si="298"/>
        <v>1</v>
      </c>
      <c r="KA65" s="7">
        <f t="shared" ca="1" si="198"/>
        <v>0.36586758721516366</v>
      </c>
      <c r="KB65" s="7">
        <f t="shared" ca="1" si="199"/>
        <v>0.55720933586175947</v>
      </c>
      <c r="KC65" s="7">
        <f t="shared" ca="1" si="200"/>
        <v>1</v>
      </c>
      <c r="KD65" s="7" t="str">
        <f t="shared" ca="1" si="201"/>
        <v>1</v>
      </c>
      <c r="KE65" s="7">
        <f ca="1">IFERROR(IF(KE64+KD65&gt;KF$4,KE64,KE64+KD65),"")</f>
        <v>60</v>
      </c>
      <c r="KF65" s="7">
        <f t="shared" ca="1" si="299"/>
        <v>1</v>
      </c>
      <c r="KG65" s="7">
        <f t="shared" ca="1" si="202"/>
        <v>0.58074373425548687</v>
      </c>
      <c r="KH65" s="7">
        <f t="shared" ca="1" si="203"/>
        <v>0.34233318882143626</v>
      </c>
      <c r="KI65" s="7">
        <f t="shared" ca="1" si="204"/>
        <v>1</v>
      </c>
      <c r="KJ65" s="7" t="str">
        <f t="shared" ca="1" si="205"/>
        <v>1</v>
      </c>
      <c r="KK65" s="7">
        <f ca="1">IFERROR(IF(KK64+KJ65&gt;KL$4,KK64,KK64+KJ65),"")</f>
        <v>60</v>
      </c>
      <c r="KL65" s="7">
        <f t="shared" ca="1" si="300"/>
        <v>1</v>
      </c>
      <c r="KM65" s="7">
        <f t="shared" ca="1" si="206"/>
        <v>0.99432814577098272</v>
      </c>
      <c r="KN65" s="7">
        <f t="shared" ca="1" si="207"/>
        <v>-7.1251222694059591E-2</v>
      </c>
      <c r="KO65" s="7">
        <f t="shared" ca="1" si="208"/>
        <v>0</v>
      </c>
      <c r="KP65" s="7">
        <f t="shared" ca="1" si="209"/>
        <v>0</v>
      </c>
      <c r="KQ65" s="7">
        <f ca="1">IFERROR(IF(KQ64+KP65&gt;KR$4,KQ64,KQ64+KP65),"")</f>
        <v>60</v>
      </c>
      <c r="KR65" s="7">
        <f t="shared" ca="1" si="301"/>
        <v>1</v>
      </c>
      <c r="KS65" s="7">
        <f t="shared" ca="1" si="210"/>
        <v>0.38036743203947754</v>
      </c>
      <c r="KT65" s="7">
        <f t="shared" ca="1" si="211"/>
        <v>0.54270949103744559</v>
      </c>
      <c r="KU65" s="7">
        <f t="shared" ca="1" si="212"/>
        <v>1</v>
      </c>
      <c r="KV65" s="7" t="str">
        <f t="shared" ca="1" si="213"/>
        <v>1</v>
      </c>
      <c r="KW65" s="7">
        <f ca="1">IFERROR(IF(KW64+KV65&gt;KX$4,KW64,KW64+KV65),"")</f>
        <v>60</v>
      </c>
      <c r="KX65" s="7">
        <f t="shared" ca="1" si="302"/>
        <v>2</v>
      </c>
      <c r="KY65" s="7">
        <f t="shared" ca="1" si="214"/>
        <v>0.90338084776968208</v>
      </c>
      <c r="KZ65" s="7">
        <f t="shared" ca="1" si="215"/>
        <v>1.9696075307241045E-2</v>
      </c>
      <c r="LA65" s="7">
        <f t="shared" ca="1" si="216"/>
        <v>1</v>
      </c>
      <c r="LB65" s="7" t="str">
        <f t="shared" ca="1" si="217"/>
        <v>1</v>
      </c>
      <c r="LC65" s="7">
        <f ca="1">IFERROR(IF(LC64+LB65&gt;LD$4,LC64,LC64+LB65),"")</f>
        <v>60</v>
      </c>
      <c r="LD65" s="7">
        <f t="shared" ca="1" si="303"/>
        <v>2</v>
      </c>
      <c r="LE65" s="7">
        <f t="shared" ca="1" si="218"/>
        <v>0.70088779176838234</v>
      </c>
      <c r="LF65" s="7">
        <f t="shared" ca="1" si="219"/>
        <v>0.22218913130854079</v>
      </c>
      <c r="LG65" s="7">
        <f t="shared" ca="1" si="220"/>
        <v>1</v>
      </c>
      <c r="LH65" s="7" t="str">
        <f t="shared" ca="1" si="221"/>
        <v>1</v>
      </c>
      <c r="LI65" s="7">
        <f ca="1">IFERROR(IF(LI64+LH65&gt;LJ$4,LI64,LI64+LH65),"")</f>
        <v>60</v>
      </c>
      <c r="LJ65" s="7">
        <f t="shared" ca="1" si="304"/>
        <v>2</v>
      </c>
      <c r="LK65" s="7">
        <f t="shared" ca="1" si="222"/>
        <v>0.18951904137643549</v>
      </c>
      <c r="LL65" s="7">
        <f t="shared" ca="1" si="223"/>
        <v>0.73355788170048764</v>
      </c>
      <c r="LM65" s="7">
        <f t="shared" ca="1" si="224"/>
        <v>1</v>
      </c>
      <c r="LN65" s="7" t="str">
        <f t="shared" ca="1" si="225"/>
        <v>1</v>
      </c>
      <c r="LO65" s="7">
        <f ca="1">IFERROR(IF(LO64+LN65&gt;LP$4,LO64,LO64+LN65),"")</f>
        <v>60</v>
      </c>
      <c r="LP65" s="7">
        <f t="shared" ca="1" si="305"/>
        <v>2</v>
      </c>
      <c r="LQ65" s="7">
        <f t="shared" ca="1" si="226"/>
        <v>0.25653828312555926</v>
      </c>
      <c r="LR65" s="7">
        <f t="shared" ca="1" si="227"/>
        <v>0.66653863995136386</v>
      </c>
      <c r="LS65" s="7">
        <f t="shared" ca="1" si="228"/>
        <v>1</v>
      </c>
      <c r="LT65" s="7" t="str">
        <f t="shared" ca="1" si="229"/>
        <v>1</v>
      </c>
      <c r="LU65" s="7">
        <f ca="1">IFERROR(IF(LU64+LT65&gt;LV$4,LU64,LU64+LT65),"")</f>
        <v>60</v>
      </c>
      <c r="LV65" s="7">
        <f t="shared" ca="1" si="306"/>
        <v>2</v>
      </c>
      <c r="LW65" s="7">
        <f t="shared" ca="1" si="230"/>
        <v>0.51132288618563193</v>
      </c>
      <c r="LX65" s="7">
        <f t="shared" ca="1" si="231"/>
        <v>0.4117540368912912</v>
      </c>
      <c r="LY65" s="7">
        <f t="shared" ca="1" si="232"/>
        <v>1</v>
      </c>
      <c r="LZ65" s="7" t="str">
        <f t="shared" ca="1" si="233"/>
        <v>1</v>
      </c>
      <c r="MA65" s="7">
        <f ca="1">IFERROR(IF(MA64+LZ65&gt;MB$4,MA64,MA64+LZ65),"")</f>
        <v>60</v>
      </c>
      <c r="MB65" s="7">
        <f t="shared" ca="1" si="307"/>
        <v>2</v>
      </c>
      <c r="MC65" s="7">
        <f t="shared" ca="1" si="234"/>
        <v>5.9338676704351223E-2</v>
      </c>
      <c r="MD65" s="7">
        <f t="shared" ca="1" si="235"/>
        <v>0.86373824637257191</v>
      </c>
      <c r="ME65" s="7">
        <f t="shared" ca="1" si="236"/>
        <v>2</v>
      </c>
      <c r="MF65" s="7">
        <f t="shared" ca="1" si="237"/>
        <v>4</v>
      </c>
      <c r="MG65" s="7">
        <f ca="1">IFERROR(IF(MG64+MF65&gt;MH$4,MG64,MG64+MF65),"")</f>
        <v>60</v>
      </c>
      <c r="MH65" s="7">
        <f t="shared" ca="1" si="308"/>
        <v>2</v>
      </c>
      <c r="MI65" s="7">
        <f t="shared" ca="1" si="238"/>
        <v>0.9151680284373761</v>
      </c>
      <c r="MJ65" s="7">
        <f t="shared" ca="1" si="239"/>
        <v>7.9088946395470261E-3</v>
      </c>
      <c r="MK65" s="7">
        <f t="shared" ca="1" si="240"/>
        <v>1</v>
      </c>
      <c r="ML65" s="7" t="str">
        <f t="shared" ca="1" si="241"/>
        <v>1</v>
      </c>
      <c r="MM65" s="7">
        <f ca="1">IFERROR(IF(MM64+ML65&gt;MN$4,MM64,MM64+ML65),"")</f>
        <v>60</v>
      </c>
      <c r="MN65" s="7">
        <f t="shared" ca="1" si="309"/>
        <v>2</v>
      </c>
      <c r="MO65" s="7">
        <f t="shared" ca="1" si="242"/>
        <v>0.72183172128685713</v>
      </c>
      <c r="MP65" s="7">
        <f t="shared" ca="1" si="243"/>
        <v>0.201245201790066</v>
      </c>
      <c r="MQ65" s="7">
        <f t="shared" ca="1" si="244"/>
        <v>1</v>
      </c>
      <c r="MR65" s="7" t="str">
        <f t="shared" ca="1" si="245"/>
        <v>1</v>
      </c>
      <c r="MS65" s="7">
        <f ca="1">IFERROR(IF(MS64+MR65&gt;MT$4,MS64,MS64+MR65),"")</f>
        <v>60</v>
      </c>
      <c r="MT65" s="7">
        <f t="shared" ca="1" si="310"/>
        <v>3</v>
      </c>
      <c r="MU65" s="7">
        <f t="shared" ca="1" si="246"/>
        <v>0.71513405040047118</v>
      </c>
      <c r="MV65" s="7">
        <f t="shared" ca="1" si="247"/>
        <v>0.20794287267645195</v>
      </c>
      <c r="MW65" s="7">
        <f t="shared" ca="1" si="248"/>
        <v>1</v>
      </c>
      <c r="MX65" s="7" t="str">
        <f t="shared" ca="1" si="249"/>
        <v>1</v>
      </c>
      <c r="MY65" s="7">
        <f ca="1">IFERROR(IF(MY64+MX65&gt;MZ$4,MY64,MY64+MX65),"")</f>
        <v>60</v>
      </c>
      <c r="MZ65" s="7">
        <f t="shared" ca="1" si="311"/>
        <v>3</v>
      </c>
      <c r="NA65" s="7">
        <f t="shared" ca="1" si="250"/>
        <v>0.32271742692627203</v>
      </c>
      <c r="NB65" s="7">
        <f t="shared" ca="1" si="251"/>
        <v>0.6003594961506511</v>
      </c>
      <c r="NC65" s="7">
        <f t="shared" ca="1" si="252"/>
        <v>1</v>
      </c>
      <c r="ND65" s="7" t="str">
        <f t="shared" ca="1" si="253"/>
        <v>1</v>
      </c>
      <c r="NE65" s="7">
        <f ca="1">IFERROR(IF(NE64+ND65&gt;NF$4,NE64,NE64+ND65),"")</f>
        <v>60</v>
      </c>
      <c r="NF65" s="7">
        <f t="shared" ca="1" si="312"/>
        <v>3</v>
      </c>
      <c r="NG65" s="7">
        <f t="shared" ca="1" si="254"/>
        <v>0.41123665935280462</v>
      </c>
      <c r="NH65" s="7">
        <f t="shared" ca="1" si="255"/>
        <v>0.5118402637241185</v>
      </c>
      <c r="NI65" s="7">
        <f t="shared" ca="1" si="256"/>
        <v>1</v>
      </c>
      <c r="NJ65" s="7" t="str">
        <f t="shared" ca="1" si="257"/>
        <v>1</v>
      </c>
      <c r="NK65" s="7">
        <f ca="1">IFERROR(IF(NK64+NJ65&gt;NL$4,NK64,NK64+NJ65),"")</f>
        <v>60</v>
      </c>
      <c r="NL65" s="7">
        <f t="shared" ca="1" si="313"/>
        <v>3</v>
      </c>
      <c r="NM65" s="7">
        <f t="shared" ca="1" si="258"/>
        <v>0.39680734020616004</v>
      </c>
      <c r="NN65" s="7">
        <f t="shared" ca="1" si="259"/>
        <v>0.52626958287076309</v>
      </c>
      <c r="NO65" s="7">
        <f t="shared" ca="1" si="260"/>
        <v>1</v>
      </c>
      <c r="NP65" s="7" t="str">
        <f t="shared" ca="1" si="261"/>
        <v>1</v>
      </c>
      <c r="NQ65" s="7">
        <f ca="1">IFERROR(IF(NQ64+NP65&gt;NR$4,NQ64,NQ64+NP65),"")</f>
        <v>60</v>
      </c>
      <c r="NR65" s="7">
        <f t="shared" ca="1" si="314"/>
        <v>4</v>
      </c>
      <c r="NT65">
        <v>63</v>
      </c>
      <c r="NU65" s="7" t="s">
        <v>19</v>
      </c>
      <c r="NV65" s="7" t="str">
        <f t="shared" ca="1" si="16"/>
        <v/>
      </c>
      <c r="NW65" s="7" t="str">
        <f t="shared" ca="1" si="8"/>
        <v/>
      </c>
      <c r="NX65" t="str">
        <f ca="1">IFERROR(VLOOKUP(NT65,$K$3:$AK$568,8,FALSE),"")</f>
        <v/>
      </c>
      <c r="NY65" t="str">
        <f ca="1">IFERROR(VLOOKUP(NT65,$K$3:$AK$568,9,FALSE),"")</f>
        <v/>
      </c>
      <c r="NZ65" s="7" t="str">
        <f ca="1">IFERROR(VLOOKUP(NT65,$K$3:$AK$568,27,FALSE),"")</f>
        <v/>
      </c>
      <c r="OB65">
        <v>63</v>
      </c>
      <c r="OC65" s="7" t="s">
        <v>19</v>
      </c>
      <c r="OD65" t="e">
        <f t="shared" ca="1" si="17"/>
        <v>#N/A</v>
      </c>
      <c r="OE65" s="7" t="str">
        <f t="shared" ca="1" si="18"/>
        <v/>
      </c>
      <c r="OF65" s="7" t="str">
        <f t="shared" ca="1" si="19"/>
        <v/>
      </c>
      <c r="OG65" t="str">
        <f t="shared" ca="1" si="20"/>
        <v/>
      </c>
      <c r="OI65">
        <v>63</v>
      </c>
      <c r="OJ65" s="7" t="s">
        <v>19</v>
      </c>
      <c r="OK65" s="7" t="str">
        <f t="shared" ca="1" si="21"/>
        <v/>
      </c>
      <c r="OL65" s="7" t="str">
        <f t="shared" ca="1" si="22"/>
        <v/>
      </c>
      <c r="OM65" t="str">
        <f ca="1">IFERROR(VLOOKUP(OI65,$L$3:$AK$568,7,FALSE),"")</f>
        <v/>
      </c>
      <c r="ON65" t="str">
        <f ca="1">IFERROR(VLOOKUP(OI65,$L$3:$AK$568,8,FALSE),"")</f>
        <v/>
      </c>
      <c r="OO65" s="7" t="str">
        <f ca="1">IFERROR(VLOOKUP(OI65,$L$3:$AK$568,26,FALSE),"")</f>
        <v/>
      </c>
      <c r="OQ65">
        <v>63</v>
      </c>
      <c r="OR65" s="7" t="s">
        <v>19</v>
      </c>
      <c r="OS65" t="e">
        <f t="shared" ca="1" si="23"/>
        <v>#N/A</v>
      </c>
      <c r="OT65" s="7" t="str">
        <f t="shared" ca="1" si="24"/>
        <v/>
      </c>
      <c r="OU65" s="7" t="str">
        <f t="shared" ca="1" si="25"/>
        <v/>
      </c>
      <c r="OV65" t="str">
        <f t="shared" ca="1" si="26"/>
        <v/>
      </c>
      <c r="OX65">
        <v>63</v>
      </c>
      <c r="OY65" s="7" t="s">
        <v>19</v>
      </c>
      <c r="OZ65" s="7" t="str">
        <f t="shared" ca="1" si="27"/>
        <v/>
      </c>
      <c r="PA65" s="7" t="str">
        <f t="shared" ca="1" si="28"/>
        <v/>
      </c>
      <c r="PB65" t="str">
        <f ca="1">IFERROR(VLOOKUP(OX65,$M$3:$AK$568,6,FALSE),"")</f>
        <v/>
      </c>
      <c r="PC65" t="str">
        <f ca="1">IFERROR(VLOOKUP(OX65,$M$3:$AK$568,7,FALSE),"")</f>
        <v/>
      </c>
      <c r="PD65" s="7" t="str">
        <f ca="1">IFERROR(VLOOKUP(OX65,$M$3:$AK$568,25,FALSE),"")</f>
        <v/>
      </c>
      <c r="PF65">
        <v>63</v>
      </c>
      <c r="PG65" s="7" t="s">
        <v>19</v>
      </c>
      <c r="PH65" t="e">
        <f t="shared" ca="1" si="29"/>
        <v>#N/A</v>
      </c>
      <c r="PI65" s="7" t="str">
        <f t="shared" ca="1" si="30"/>
        <v/>
      </c>
      <c r="PJ65" s="7" t="str">
        <f t="shared" ca="1" si="31"/>
        <v/>
      </c>
      <c r="PK65" t="str">
        <f t="shared" ca="1" si="32"/>
        <v/>
      </c>
      <c r="PM65">
        <v>63</v>
      </c>
      <c r="PN65" s="7" t="s">
        <v>19</v>
      </c>
      <c r="PO65" s="202" t="str">
        <f t="shared" ca="1" si="33"/>
        <v/>
      </c>
      <c r="PP65" s="7" t="str">
        <f t="shared" ca="1" si="34"/>
        <v/>
      </c>
      <c r="PQ65" t="str">
        <f ca="1">IFERROR(VLOOKUP(PM65,$G$325:$R$409,12,FALSE),"")</f>
        <v/>
      </c>
      <c r="PR65" t="e">
        <f ca="1">VLOOKUP(PM65,$G$324:$Q$409,11,FALSE)</f>
        <v>#N/A</v>
      </c>
      <c r="PS65" s="7" t="str">
        <f ca="1">VLOOKUP(PQ65,$R$325:$Y$409,8,FALSE)</f>
        <v>- -</v>
      </c>
      <c r="PT65" s="7">
        <f ca="1">ReSt</f>
        <v>-4</v>
      </c>
      <c r="PU65" s="7" t="e">
        <f t="shared" ca="1" si="35"/>
        <v>#N/A</v>
      </c>
      <c r="PV65" s="7" t="e">
        <f t="shared" ca="1" si="36"/>
        <v>#N/A</v>
      </c>
      <c r="PW65" s="7" t="str">
        <f ca="1">VLOOKUP(PQ65,$R$325:$AK$409,8,FALSE)</f>
        <v>- -</v>
      </c>
      <c r="PX65" s="7"/>
      <c r="PY65">
        <v>63</v>
      </c>
      <c r="PZ65" s="7" t="s">
        <v>19</v>
      </c>
      <c r="QA65" t="str">
        <f t="shared" ca="1" si="37"/>
        <v/>
      </c>
      <c r="QB65" s="7" t="str">
        <f t="shared" ca="1" si="38"/>
        <v/>
      </c>
      <c r="QC65" s="7" t="str">
        <f t="shared" ca="1" si="39"/>
        <v/>
      </c>
      <c r="QD65" t="str">
        <f t="shared" ca="1" si="40"/>
        <v/>
      </c>
      <c r="QF65">
        <v>63</v>
      </c>
      <c r="QG65" s="7" t="s">
        <v>19</v>
      </c>
      <c r="QH65" s="7" t="str">
        <f t="shared" ca="1" si="41"/>
        <v/>
      </c>
      <c r="QI65" s="7" t="e">
        <f t="shared" ca="1" si="42"/>
        <v>#VALUE!</v>
      </c>
      <c r="QJ65" t="e">
        <f t="shared" ca="1" si="43"/>
        <v>#N/A</v>
      </c>
      <c r="QK65" s="7" t="e">
        <f t="shared" ca="1" si="44"/>
        <v>#N/A</v>
      </c>
      <c r="QM65">
        <v>63</v>
      </c>
      <c r="QN65" s="7" t="s">
        <v>19</v>
      </c>
      <c r="QO65" t="str">
        <f t="shared" ca="1" si="45"/>
        <v/>
      </c>
      <c r="QP65" s="7" t="str">
        <f t="shared" ca="1" si="46"/>
        <v/>
      </c>
      <c r="QQ65" t="str">
        <f t="shared" ca="1" si="47"/>
        <v/>
      </c>
    </row>
    <row r="66" spans="1:459" x14ac:dyDescent="0.25">
      <c r="A66" s="240" t="str">
        <f>IF('Character Sheet'!$B$4="Creature","N","Y")</f>
        <v>Y</v>
      </c>
      <c r="C66" s="75"/>
      <c r="D66" s="70">
        <f t="shared" ca="1" si="322"/>
        <v>13</v>
      </c>
      <c r="F66" s="75"/>
      <c r="G66" s="76"/>
      <c r="I66" s="75" t="s">
        <v>1812</v>
      </c>
      <c r="J66" s="85"/>
      <c r="K66" s="85">
        <f t="shared" ca="1" si="9"/>
        <v>4</v>
      </c>
      <c r="L66" s="85">
        <f t="shared" ca="1" si="316"/>
        <v>0</v>
      </c>
      <c r="M66" s="70">
        <f t="shared" ca="1" si="321"/>
        <v>4</v>
      </c>
      <c r="O66" s="222">
        <f t="shared" ca="1" si="12"/>
        <v>43</v>
      </c>
      <c r="Q66" s="7" t="s">
        <v>1697</v>
      </c>
      <c r="R66" s="9" t="s">
        <v>1366</v>
      </c>
      <c r="S66" s="9" t="str">
        <f t="shared" si="325"/>
        <v>Blowpipe</v>
      </c>
      <c r="T66" s="61" t="str">
        <f>SUBSTITUTE(IFERROR(IFERROR(VLOOKUP(R66,'[1]Skill Statistics'!$A$3:$C$513,2,FALSE),VLOOKUP(Q66,'[1]Skill Statistics'!$A$3:$C$513,2,FALSE)),T65),"R*","ReSt")</f>
        <v>Ag/St</v>
      </c>
      <c r="U66" s="61" t="str">
        <f>IFERROR(IFERROR(VLOOKUP(R66,'[1]Skill Statistics'!$A$3:$C$513,3,FALSE),VLOOKUP(Q66,'[1]Skill Statistics'!$A$3:$C$513,3,FALSE)),U65)</f>
        <v>Ag</v>
      </c>
      <c r="V66" s="61" t="str">
        <f ca="1">IF(ISNUMBER(SEARCH("Category",R66)),"- -",IFERROR(IFERROR(VLOOKUP(Q66,[1]Professions!$A$4:$AM$288,MATCH(Profession,[1]Professions!$A$1:$AM$1,0),FALSE),VLOOKUP(Q66,Calculations!$B$91:$I$95,8,FALSE)),"- -"))</f>
        <v>2 / 4</v>
      </c>
      <c r="W66" s="60">
        <f t="shared" ca="1" si="13"/>
        <v>0</v>
      </c>
      <c r="X66" s="7">
        <f ca="1">IFERROR(VLOOKUP(R66,$BS$6:$NR$519,MATCH(ActualLevel,$BS$3:$NR$3,0),FALSE),"- -")</f>
        <v>0</v>
      </c>
      <c r="Y66" s="7">
        <f t="shared" ca="1" si="320"/>
        <v>0</v>
      </c>
      <c r="Z66" s="7">
        <f ca="1">IFERROR(VLOOKUP(Y66,Charts!$BQ$2:$BR$52,2,FALSE),"- -")</f>
        <v>-25</v>
      </c>
      <c r="AA66" s="7">
        <f t="shared" ca="1" si="51"/>
        <v>7</v>
      </c>
      <c r="AB66" s="7">
        <f t="shared" ca="1" si="317"/>
        <v>0</v>
      </c>
      <c r="AC66" s="7"/>
      <c r="AD66" s="7"/>
      <c r="AE66" s="7"/>
      <c r="AF66" s="7"/>
      <c r="AG66" s="7"/>
      <c r="AH66" s="43"/>
      <c r="AI66" s="7"/>
      <c r="AJ66" s="7"/>
      <c r="AK66" s="7">
        <f t="shared" ca="1" si="52"/>
        <v>-18</v>
      </c>
      <c r="AL66" s="7"/>
      <c r="AM66" s="69">
        <f>IFERROR(VLOOKUP(R66,'[1]Skill Statistics'!$A$3:$AN$513,MATCH(Profession,'[1]Skill Statistics'!$A$2:$AN$2,0),FALSE),0)</f>
        <v>0</v>
      </c>
      <c r="AN66" s="85">
        <f>IFERROR(VLOOKUP(Q66,'[1]Skill Statistics'!$A$3:$BK$513,MATCH(Archetype,'[1]Skill Statistics'!$A$2:$BK$2,0),FALSE),0)</f>
        <v>0</v>
      </c>
      <c r="AO66" s="85">
        <f>IFERROR(VLOOKUP(Q66,'[1]Skill Statistics'!$A$3:$BB$513,MATCH(Race,'[1]Skill Statistics'!$A$2:$BB$2,0),FALSE),0)</f>
        <v>0</v>
      </c>
      <c r="AP66" s="85">
        <f t="shared" ca="1" si="14"/>
        <v>0.7</v>
      </c>
      <c r="AQ66" s="70"/>
      <c r="AS66" s="69" t="str">
        <f>IFERROR(VLOOKUP(Q66,'[1]Professional Skills'!$A$4:$AM$288,MATCH(Profession,'[1]Professional Skills'!$A$3:$AM$3,0),FALSE),"- -")</f>
        <v>x</v>
      </c>
      <c r="AT66" t="s">
        <v>1812</v>
      </c>
      <c r="AU66" s="7" t="str">
        <f t="shared" si="319"/>
        <v/>
      </c>
      <c r="AV66" s="7">
        <f t="shared" ca="1" si="318"/>
        <v>0</v>
      </c>
      <c r="AW66" t="str">
        <f t="shared" si="55"/>
        <v/>
      </c>
      <c r="AX66" t="str">
        <f>IFERROR(_xlfn.RANK.EQ(AW66,$AW$5:$AW$568),"")</f>
        <v/>
      </c>
      <c r="AY66">
        <f t="shared" ca="1" si="3"/>
        <v>0.22722004368203397</v>
      </c>
      <c r="AZ66" s="70" t="str">
        <f t="shared" ca="1" si="53"/>
        <v/>
      </c>
      <c r="BB66" s="69">
        <f>IFERROR(IF(Q66="Language",VLOOKUP(R66,[1]Cultures!$B$4:$N$218,MATCH(Culture,[1]Cultures!$B$3:$N$3,0),FALSE),VLOOKUP(Q66,[1]Cultures!$B$4:$O$212,MATCH(Culture,[1]Cultures!$B$3:$O$3,0),FALSE)),"- -")</f>
        <v>1</v>
      </c>
      <c r="BC66" t="s">
        <v>1812</v>
      </c>
      <c r="BD66">
        <f t="shared" ca="1" si="315"/>
        <v>0.93746162899564911</v>
      </c>
      <c r="BE66">
        <f t="shared" ca="1" si="262"/>
        <v>1.637461628995649</v>
      </c>
      <c r="BH66">
        <f t="shared" ca="1" si="326"/>
        <v>3</v>
      </c>
      <c r="BI66" s="7">
        <f t="shared" ca="1" si="54"/>
        <v>0</v>
      </c>
      <c r="BJ66" s="7"/>
      <c r="BK66" s="7"/>
      <c r="BL66" s="70">
        <f t="shared" ca="1" si="6"/>
        <v>0</v>
      </c>
      <c r="BN66" s="69">
        <f ca="1">IFERROR(VLOOKUP(V66,Charts!$BT$2:$BV$14,3,FALSE),"- -")</f>
        <v>0.76923076923076927</v>
      </c>
      <c r="BO66" s="85">
        <f t="shared" ca="1" si="15"/>
        <v>2.6536447145923607</v>
      </c>
      <c r="BP66" s="70">
        <f t="shared" ca="1" si="263"/>
        <v>43</v>
      </c>
      <c r="BR66" s="7">
        <v>61</v>
      </c>
      <c r="BS66" s="9" t="str">
        <f ca="1">VLOOKUP(BR66,$O$3:$R$568,4,FALSE)</f>
        <v>Marine Forces</v>
      </c>
      <c r="BT66" s="7" t="str">
        <f ca="1">VLOOKUP(BS66,$R$3:$V$568,5,FALSE)</f>
        <v>5 / 7</v>
      </c>
      <c r="BU66" s="7">
        <f ca="1">VLOOKUP(BT66,Charts!$BT$2:$BV$14,3,FALSE)</f>
        <v>0.46153846153846156</v>
      </c>
      <c r="BV66" s="7" t="str">
        <f t="shared" ca="1" si="56"/>
        <v>5</v>
      </c>
      <c r="BW66" s="7" t="str">
        <f t="shared" ca="1" si="57"/>
        <v>7</v>
      </c>
      <c r="BY66" s="7">
        <f t="shared" ca="1" si="58"/>
        <v>0.15577248703087809</v>
      </c>
      <c r="BZ66" s="7">
        <f t="shared" ca="1" si="59"/>
        <v>0.30576597450758347</v>
      </c>
      <c r="CA66" s="7">
        <f t="shared" ca="1" si="60"/>
        <v>1</v>
      </c>
      <c r="CB66" s="7" t="str">
        <f t="shared" ca="1" si="61"/>
        <v>5</v>
      </c>
      <c r="CC66" s="7">
        <f ca="1">IFERROR(IF(CC65+CB66&gt;CD$4,CC65,CC65+CB66),"")</f>
        <v>38</v>
      </c>
      <c r="CD66" s="7">
        <f t="shared" ca="1" si="264"/>
        <v>0</v>
      </c>
      <c r="CE66" s="7">
        <f t="shared" ca="1" si="62"/>
        <v>0.68182724155222763</v>
      </c>
      <c r="CF66" s="7">
        <f t="shared" ca="1" si="63"/>
        <v>-0.22028878001376606</v>
      </c>
      <c r="CG66" s="7">
        <f t="shared" ca="1" si="64"/>
        <v>0</v>
      </c>
      <c r="CH66" s="7">
        <f t="shared" ca="1" si="65"/>
        <v>0</v>
      </c>
      <c r="CI66" s="7">
        <f ca="1">IFERROR(IF(CI65+CH66&gt;CJ$4,CI65,CI65+CH66),"")</f>
        <v>60</v>
      </c>
      <c r="CJ66" s="7">
        <f t="shared" ca="1" si="265"/>
        <v>0</v>
      </c>
      <c r="CK66" s="7">
        <f t="shared" ca="1" si="66"/>
        <v>0.98306739711993629</v>
      </c>
      <c r="CL66" s="7">
        <f t="shared" ca="1" si="67"/>
        <v>-0.52152893558147473</v>
      </c>
      <c r="CM66" s="7">
        <f t="shared" ca="1" si="68"/>
        <v>0</v>
      </c>
      <c r="CN66" s="7">
        <f t="shared" ca="1" si="69"/>
        <v>0</v>
      </c>
      <c r="CO66" s="7">
        <f ca="1">IFERROR(IF(CO65+CN66&gt;CP$4,CO65,CO65+CN66),"")</f>
        <v>60</v>
      </c>
      <c r="CP66" s="7">
        <f t="shared" ca="1" si="266"/>
        <v>0</v>
      </c>
      <c r="CQ66" s="7">
        <f t="shared" ca="1" si="70"/>
        <v>0.44615110853686801</v>
      </c>
      <c r="CR66" s="7">
        <f t="shared" ca="1" si="71"/>
        <v>1.5387353001593551E-2</v>
      </c>
      <c r="CS66" s="7">
        <f t="shared" ca="1" si="72"/>
        <v>1</v>
      </c>
      <c r="CT66" s="7" t="str">
        <f t="shared" ca="1" si="73"/>
        <v>5</v>
      </c>
      <c r="CU66" s="7">
        <f ca="1">IFERROR(IF(CU65+CT66&gt;CV$4,CU65,CU65+CT66),"")</f>
        <v>60</v>
      </c>
      <c r="CV66" s="7">
        <f t="shared" ca="1" si="267"/>
        <v>0</v>
      </c>
      <c r="CW66" s="7">
        <f t="shared" ca="1" si="74"/>
        <v>4.4615433624363932E-2</v>
      </c>
      <c r="CX66" s="7">
        <f t="shared" ca="1" si="75"/>
        <v>0.41692302791409763</v>
      </c>
      <c r="CY66" s="7">
        <f t="shared" ca="1" si="76"/>
        <v>1</v>
      </c>
      <c r="CZ66" s="7" t="str">
        <f t="shared" ca="1" si="77"/>
        <v>5</v>
      </c>
      <c r="DA66" s="7">
        <f ca="1">IFERROR(IF(DA65+CZ66&gt;DB$4,DA65,DA65+CZ66),"")</f>
        <v>60</v>
      </c>
      <c r="DB66" s="7">
        <f t="shared" ca="1" si="268"/>
        <v>0</v>
      </c>
      <c r="DC66" s="7">
        <f t="shared" ca="1" si="78"/>
        <v>0.7993784532990621</v>
      </c>
      <c r="DD66" s="7">
        <f t="shared" ca="1" si="79"/>
        <v>-0.33783999176060053</v>
      </c>
      <c r="DE66" s="7">
        <f t="shared" ca="1" si="80"/>
        <v>0</v>
      </c>
      <c r="DF66" s="7">
        <f t="shared" ca="1" si="81"/>
        <v>0</v>
      </c>
      <c r="DG66" s="7">
        <f ca="1">IFERROR(IF(DG65+DF66&gt;DH$4,DG65,DG65+DF66),"")</f>
        <v>60</v>
      </c>
      <c r="DH66" s="7">
        <f t="shared" ca="1" si="269"/>
        <v>0</v>
      </c>
      <c r="DI66" s="7">
        <f t="shared" ca="1" si="82"/>
        <v>0.9371296326426275</v>
      </c>
      <c r="DJ66" s="7">
        <f t="shared" ca="1" si="83"/>
        <v>-0.47559117110416593</v>
      </c>
      <c r="DK66" s="7">
        <f t="shared" ca="1" si="84"/>
        <v>0</v>
      </c>
      <c r="DL66" s="7">
        <f t="shared" ca="1" si="85"/>
        <v>0</v>
      </c>
      <c r="DM66" s="7">
        <f ca="1">IFERROR(IF(DM65+DL66&gt;DN$4,DM65,DM65+DL66),"")</f>
        <v>60</v>
      </c>
      <c r="DN66" s="7">
        <f t="shared" ca="1" si="270"/>
        <v>0</v>
      </c>
      <c r="DO66" s="7">
        <f t="shared" ca="1" si="86"/>
        <v>0.9933941164532134</v>
      </c>
      <c r="DP66" s="7">
        <f t="shared" ca="1" si="87"/>
        <v>-0.53185565491475184</v>
      </c>
      <c r="DQ66" s="7">
        <f t="shared" ca="1" si="88"/>
        <v>0</v>
      </c>
      <c r="DR66" s="7">
        <f t="shared" ca="1" si="89"/>
        <v>0</v>
      </c>
      <c r="DS66" s="7">
        <f ca="1">IFERROR(IF(DS65+DR66&gt;DT$4,DS65,DS65+DR66),"")</f>
        <v>60</v>
      </c>
      <c r="DT66" s="7">
        <f t="shared" ca="1" si="271"/>
        <v>0</v>
      </c>
      <c r="DU66" s="7">
        <f t="shared" ca="1" si="90"/>
        <v>0.2064450794203041</v>
      </c>
      <c r="DV66" s="7">
        <f t="shared" ca="1" si="91"/>
        <v>0.25509338211815746</v>
      </c>
      <c r="DW66" s="7">
        <f t="shared" ca="1" si="92"/>
        <v>1</v>
      </c>
      <c r="DX66" s="7" t="str">
        <f t="shared" ca="1" si="93"/>
        <v>5</v>
      </c>
      <c r="DY66" s="7">
        <f ca="1">IFERROR(IF(DY65+DX66&gt;DZ$4,DY65,DY65+DX66),"")</f>
        <v>59</v>
      </c>
      <c r="DZ66" s="7">
        <f t="shared" ca="1" si="272"/>
        <v>0</v>
      </c>
      <c r="EA66" s="7">
        <f t="shared" ca="1" si="94"/>
        <v>0.34808581348717105</v>
      </c>
      <c r="EB66" s="7">
        <f t="shared" ca="1" si="95"/>
        <v>0.11345264805129052</v>
      </c>
      <c r="EC66" s="7">
        <f t="shared" ca="1" si="96"/>
        <v>1</v>
      </c>
      <c r="ED66" s="7" t="str">
        <f t="shared" ca="1" si="97"/>
        <v>5</v>
      </c>
      <c r="EE66" s="7">
        <f ca="1">IFERROR(IF(EE65+ED66&gt;EF$4,EE65,EE65+ED66),"")</f>
        <v>60</v>
      </c>
      <c r="EF66" s="7">
        <f t="shared" ca="1" si="273"/>
        <v>0</v>
      </c>
      <c r="EG66" s="7">
        <f t="shared" ca="1" si="98"/>
        <v>0.19937251653734223</v>
      </c>
      <c r="EH66" s="7">
        <f t="shared" ca="1" si="99"/>
        <v>0.26216594500111934</v>
      </c>
      <c r="EI66" s="7">
        <f t="shared" ca="1" si="100"/>
        <v>1</v>
      </c>
      <c r="EJ66" s="7" t="str">
        <f t="shared" ca="1" si="101"/>
        <v>5</v>
      </c>
      <c r="EK66" s="7">
        <f ca="1">IFERROR(IF(EK65+EJ66&gt;EL$4,EK65,EK65+EJ66),"")</f>
        <v>60</v>
      </c>
      <c r="EL66" s="7">
        <f t="shared" ca="1" si="274"/>
        <v>0</v>
      </c>
      <c r="EM66" s="7">
        <f t="shared" ca="1" si="102"/>
        <v>0.68224914184193131</v>
      </c>
      <c r="EN66" s="7">
        <f t="shared" ca="1" si="103"/>
        <v>-0.22071068030346974</v>
      </c>
      <c r="EO66" s="7">
        <f t="shared" ca="1" si="104"/>
        <v>0</v>
      </c>
      <c r="EP66" s="7">
        <f t="shared" ca="1" si="105"/>
        <v>0</v>
      </c>
      <c r="EQ66" s="7">
        <f ca="1">IFERROR(IF(EQ65+EP66&gt;ER$4,EQ65,EQ65+EP66),"")</f>
        <v>60</v>
      </c>
      <c r="ER66" s="7">
        <f t="shared" ca="1" si="275"/>
        <v>0</v>
      </c>
      <c r="ES66" s="7">
        <f t="shared" ca="1" si="106"/>
        <v>0.61964212346234082</v>
      </c>
      <c r="ET66" s="7">
        <f t="shared" ca="1" si="107"/>
        <v>-0.15810366192387926</v>
      </c>
      <c r="EU66" s="7">
        <f t="shared" ca="1" si="108"/>
        <v>0</v>
      </c>
      <c r="EV66" s="7">
        <f t="shared" ca="1" si="109"/>
        <v>0</v>
      </c>
      <c r="EW66" s="7">
        <f ca="1">IFERROR(IF(EW65+EV66&gt;EX$4,EW65,EW65+EV66),"")</f>
        <v>60</v>
      </c>
      <c r="EX66" s="7">
        <f t="shared" ca="1" si="276"/>
        <v>0</v>
      </c>
      <c r="EY66" s="7">
        <f t="shared" ca="1" si="110"/>
        <v>0.88987204046473345</v>
      </c>
      <c r="EZ66" s="7">
        <f t="shared" ca="1" si="111"/>
        <v>-0.42833357892627189</v>
      </c>
      <c r="FA66" s="7">
        <f t="shared" ca="1" si="112"/>
        <v>0</v>
      </c>
      <c r="FB66" s="7">
        <f t="shared" ca="1" si="113"/>
        <v>0</v>
      </c>
      <c r="FC66" s="7">
        <f ca="1">IFERROR(IF(FC65+FB66&gt;FD$4,FC65,FC65+FB66),"")</f>
        <v>60</v>
      </c>
      <c r="FD66" s="7">
        <f t="shared" ca="1" si="277"/>
        <v>0</v>
      </c>
      <c r="FE66" s="7">
        <f t="shared" ca="1" si="114"/>
        <v>0.15652682986361666</v>
      </c>
      <c r="FF66" s="7">
        <f t="shared" ca="1" si="115"/>
        <v>0.30501163167484491</v>
      </c>
      <c r="FG66" s="7">
        <f t="shared" ca="1" si="116"/>
        <v>1</v>
      </c>
      <c r="FH66" s="7" t="str">
        <f t="shared" ca="1" si="117"/>
        <v>5</v>
      </c>
      <c r="FI66" s="7">
        <f ca="1">IFERROR(IF(FI65+FH66&gt;FJ$4,FI65,FI65+FH66),"")</f>
        <v>60</v>
      </c>
      <c r="FJ66" s="7">
        <f t="shared" ca="1" si="278"/>
        <v>0</v>
      </c>
      <c r="FK66" s="7">
        <f t="shared" ca="1" si="118"/>
        <v>0.73756092148875885</v>
      </c>
      <c r="FL66" s="7">
        <f t="shared" ca="1" si="119"/>
        <v>-0.27602245995029728</v>
      </c>
      <c r="FM66" s="7">
        <f t="shared" ca="1" si="120"/>
        <v>0</v>
      </c>
      <c r="FN66" s="7">
        <f t="shared" ca="1" si="121"/>
        <v>0</v>
      </c>
      <c r="FO66" s="7">
        <f ca="1">IFERROR(IF(FO65+FN66&gt;FP$4,FO65,FO65+FN66),"")</f>
        <v>60</v>
      </c>
      <c r="FP66" s="7">
        <f t="shared" ca="1" si="279"/>
        <v>0</v>
      </c>
      <c r="FQ66" s="7">
        <f t="shared" ca="1" si="122"/>
        <v>0.89498547164290698</v>
      </c>
      <c r="FR66" s="7">
        <f t="shared" ca="1" si="123"/>
        <v>-0.43344701010444542</v>
      </c>
      <c r="FS66" s="7">
        <f t="shared" ca="1" si="124"/>
        <v>0</v>
      </c>
      <c r="FT66" s="7">
        <f t="shared" ca="1" si="125"/>
        <v>0</v>
      </c>
      <c r="FU66" s="7">
        <f ca="1">IFERROR(IF(FU65+FT66&gt;FV$4,FU65,FU65+FT66),"")</f>
        <v>60</v>
      </c>
      <c r="FV66" s="7">
        <f t="shared" ca="1" si="280"/>
        <v>0</v>
      </c>
      <c r="FW66" s="7">
        <f t="shared" ca="1" si="126"/>
        <v>0.12879414918941789</v>
      </c>
      <c r="FX66" s="7">
        <f t="shared" ca="1" si="127"/>
        <v>0.33274431234904367</v>
      </c>
      <c r="FY66" s="7">
        <f t="shared" ca="1" si="128"/>
        <v>1</v>
      </c>
      <c r="FZ66" s="7" t="str">
        <f t="shared" ca="1" si="129"/>
        <v>5</v>
      </c>
      <c r="GA66" s="7">
        <f ca="1">IFERROR(IF(GA65+FZ66&gt;GB$4,GA65,GA65+FZ66),"")</f>
        <v>60</v>
      </c>
      <c r="GB66" s="7">
        <f t="shared" ca="1" si="281"/>
        <v>0</v>
      </c>
      <c r="GC66" s="7">
        <f t="shared" ca="1" si="130"/>
        <v>0.27858937675555207</v>
      </c>
      <c r="GD66" s="7">
        <f t="shared" ca="1" si="131"/>
        <v>0.1829490847829095</v>
      </c>
      <c r="GE66" s="7">
        <f t="shared" ca="1" si="132"/>
        <v>1</v>
      </c>
      <c r="GF66" s="7" t="str">
        <f t="shared" ca="1" si="133"/>
        <v>5</v>
      </c>
      <c r="GG66" s="7">
        <f ca="1">IFERROR(IF(GG65+GF66&gt;GH$4,GG65,GG65+GF66),"")</f>
        <v>60</v>
      </c>
      <c r="GH66" s="7">
        <f t="shared" ca="1" si="282"/>
        <v>0</v>
      </c>
      <c r="GI66" s="7">
        <f t="shared" ca="1" si="134"/>
        <v>0.63163333140374534</v>
      </c>
      <c r="GJ66" s="7">
        <f t="shared" ca="1" si="135"/>
        <v>-0.17009486986528377</v>
      </c>
      <c r="GK66" s="7">
        <f t="shared" ca="1" si="136"/>
        <v>0</v>
      </c>
      <c r="GL66" s="7">
        <f t="shared" ca="1" si="137"/>
        <v>0</v>
      </c>
      <c r="GM66" s="7">
        <f ca="1">IFERROR(IF(GM65+GL66&gt;GN$4,GM65,GM65+GL66),"")</f>
        <v>60</v>
      </c>
      <c r="GN66" s="7">
        <f t="shared" ca="1" si="283"/>
        <v>0</v>
      </c>
      <c r="GO66" s="7">
        <f t="shared" ca="1" si="138"/>
        <v>3.2701413571998184E-2</v>
      </c>
      <c r="GP66" s="7">
        <f t="shared" ca="1" si="139"/>
        <v>0.42883704796646338</v>
      </c>
      <c r="GQ66" s="7">
        <f t="shared" ca="1" si="140"/>
        <v>1</v>
      </c>
      <c r="GR66" s="7" t="str">
        <f t="shared" ca="1" si="141"/>
        <v>5</v>
      </c>
      <c r="GS66" s="7">
        <f ca="1">IFERROR(IF(GS65+GR66&gt;GT$4,GS65,GS65+GR66),"")</f>
        <v>60</v>
      </c>
      <c r="GT66" s="7">
        <f t="shared" ca="1" si="284"/>
        <v>0</v>
      </c>
      <c r="GU66" s="7">
        <f t="shared" ca="1" si="142"/>
        <v>0.64896642153265394</v>
      </c>
      <c r="GV66" s="7">
        <f t="shared" ca="1" si="143"/>
        <v>-0.18742795999419237</v>
      </c>
      <c r="GW66" s="7">
        <f t="shared" ca="1" si="144"/>
        <v>0</v>
      </c>
      <c r="GX66" s="7">
        <f t="shared" ca="1" si="145"/>
        <v>0</v>
      </c>
      <c r="GY66" s="7">
        <f ca="1">IFERROR(IF(GY65+GX66&gt;GZ$4,GY65,GY65+GX66),"")</f>
        <v>60</v>
      </c>
      <c r="GZ66" s="7">
        <f t="shared" ca="1" si="285"/>
        <v>0</v>
      </c>
      <c r="HA66" s="7">
        <f t="shared" ca="1" si="146"/>
        <v>0.83815102846579692</v>
      </c>
      <c r="HB66" s="7">
        <f t="shared" ca="1" si="147"/>
        <v>-0.37661256692733536</v>
      </c>
      <c r="HC66" s="7">
        <f t="shared" ca="1" si="148"/>
        <v>0</v>
      </c>
      <c r="HD66" s="7">
        <f t="shared" ca="1" si="149"/>
        <v>0</v>
      </c>
      <c r="HE66" s="7">
        <f ca="1">IFERROR(IF(HE65+HD66&gt;HF$4,HE65,HE65+HD66),"")</f>
        <v>60</v>
      </c>
      <c r="HF66" s="7">
        <f t="shared" ca="1" si="286"/>
        <v>0</v>
      </c>
      <c r="HG66" s="7">
        <f t="shared" ca="1" si="150"/>
        <v>0.80130145827816324</v>
      </c>
      <c r="HH66" s="7">
        <f t="shared" ca="1" si="151"/>
        <v>-0.33976299673970167</v>
      </c>
      <c r="HI66" s="7">
        <f t="shared" ca="1" si="152"/>
        <v>0</v>
      </c>
      <c r="HJ66" s="7">
        <f t="shared" ca="1" si="153"/>
        <v>0</v>
      </c>
      <c r="HK66" s="7">
        <f ca="1">IFERROR(IF(HK65+HJ66&gt;HL$4,HK65,HK65+HJ66),"")</f>
        <v>60</v>
      </c>
      <c r="HL66" s="7">
        <f t="shared" ca="1" si="287"/>
        <v>0</v>
      </c>
      <c r="HM66" s="7">
        <f t="shared" ca="1" si="154"/>
        <v>0.44674283678095605</v>
      </c>
      <c r="HN66" s="7">
        <f t="shared" ca="1" si="155"/>
        <v>1.479562475750551E-2</v>
      </c>
      <c r="HO66" s="7">
        <f t="shared" ca="1" si="156"/>
        <v>1</v>
      </c>
      <c r="HP66" s="7" t="str">
        <f t="shared" ca="1" si="157"/>
        <v>5</v>
      </c>
      <c r="HQ66" s="7">
        <f ca="1">IFERROR(IF(HQ65+HP66&gt;HR$4,HQ65,HQ65+HP66),"")</f>
        <v>60</v>
      </c>
      <c r="HR66" s="7">
        <f t="shared" ca="1" si="288"/>
        <v>0</v>
      </c>
      <c r="HS66" s="7">
        <f t="shared" ca="1" si="158"/>
        <v>0.88922719120978377</v>
      </c>
      <c r="HT66" s="7">
        <f t="shared" ca="1" si="159"/>
        <v>-0.42768872967132221</v>
      </c>
      <c r="HU66" s="7">
        <f t="shared" ca="1" si="160"/>
        <v>0</v>
      </c>
      <c r="HV66" s="7">
        <f t="shared" ca="1" si="161"/>
        <v>0</v>
      </c>
      <c r="HW66" s="7">
        <f ca="1">IFERROR(IF(HW65+HV66&gt;HX$4,HW65,HW65+HV66),"")</f>
        <v>60</v>
      </c>
      <c r="HX66" s="7">
        <f t="shared" ca="1" si="289"/>
        <v>0</v>
      </c>
      <c r="HY66" s="7">
        <f t="shared" ca="1" si="162"/>
        <v>0.39220134475503565</v>
      </c>
      <c r="HZ66" s="7">
        <f t="shared" ca="1" si="163"/>
        <v>6.9337116783425912E-2</v>
      </c>
      <c r="IA66" s="7">
        <f t="shared" ca="1" si="164"/>
        <v>1</v>
      </c>
      <c r="IB66" s="7" t="str">
        <f t="shared" ca="1" si="165"/>
        <v>5</v>
      </c>
      <c r="IC66" s="7">
        <f ca="1">IFERROR(IF(IC65+IB66&gt;ID$4,IC65,IC65+IB66),"")</f>
        <v>60</v>
      </c>
      <c r="ID66" s="7">
        <f t="shared" ca="1" si="290"/>
        <v>0</v>
      </c>
      <c r="IE66" s="7">
        <f t="shared" ca="1" si="166"/>
        <v>0.77426058884459092</v>
      </c>
      <c r="IF66" s="7">
        <f t="shared" ca="1" si="167"/>
        <v>-0.31272212730612936</v>
      </c>
      <c r="IG66" s="7">
        <f t="shared" ca="1" si="168"/>
        <v>0</v>
      </c>
      <c r="IH66" s="7">
        <f t="shared" ca="1" si="169"/>
        <v>0</v>
      </c>
      <c r="II66" s="7">
        <f ca="1">IFERROR(IF(II65+IH66&gt;IJ$4,II65,II65+IH66),"")</f>
        <v>60</v>
      </c>
      <c r="IJ66" s="7">
        <f t="shared" ca="1" si="291"/>
        <v>0</v>
      </c>
      <c r="IK66" s="7">
        <f t="shared" ca="1" si="170"/>
        <v>0.89366308426447871</v>
      </c>
      <c r="IL66" s="7">
        <f t="shared" ca="1" si="171"/>
        <v>-0.43212462272601715</v>
      </c>
      <c r="IM66" s="7">
        <f t="shared" ca="1" si="172"/>
        <v>0</v>
      </c>
      <c r="IN66" s="7">
        <f t="shared" ca="1" si="173"/>
        <v>0</v>
      </c>
      <c r="IO66" s="7">
        <f ca="1">IFERROR(IF(IO65+IN66&gt;IP$4,IO65,IO65+IN66),"")</f>
        <v>60</v>
      </c>
      <c r="IP66" s="7">
        <f t="shared" ca="1" si="292"/>
        <v>0</v>
      </c>
      <c r="IQ66" s="7">
        <f t="shared" ca="1" si="174"/>
        <v>0.24485672336707376</v>
      </c>
      <c r="IR66" s="7">
        <f t="shared" ca="1" si="175"/>
        <v>0.21668173817138781</v>
      </c>
      <c r="IS66" s="7">
        <f t="shared" ca="1" si="176"/>
        <v>1</v>
      </c>
      <c r="IT66" s="7" t="str">
        <f t="shared" ca="1" si="177"/>
        <v>5</v>
      </c>
      <c r="IU66" s="7">
        <f ca="1">IFERROR(IF(IU65+IT66&gt;IV$4,IU65,IU65+IT66),"")</f>
        <v>60</v>
      </c>
      <c r="IV66" s="7">
        <f t="shared" ca="1" si="293"/>
        <v>0</v>
      </c>
      <c r="IW66" s="7">
        <f t="shared" ca="1" si="178"/>
        <v>0.66106976575214094</v>
      </c>
      <c r="IX66" s="7">
        <f t="shared" ca="1" si="179"/>
        <v>-0.19953130421367937</v>
      </c>
      <c r="IY66" s="7">
        <f t="shared" ca="1" si="180"/>
        <v>0</v>
      </c>
      <c r="IZ66" s="7">
        <f t="shared" ca="1" si="181"/>
        <v>0</v>
      </c>
      <c r="JA66" s="7">
        <f ca="1">IFERROR(IF(JA65+IZ66&gt;JB$4,JA65,JA65+IZ66),"")</f>
        <v>60</v>
      </c>
      <c r="JB66" s="7">
        <f t="shared" ca="1" si="294"/>
        <v>0</v>
      </c>
      <c r="JC66" s="7">
        <f t="shared" ca="1" si="182"/>
        <v>0.65473074242435625</v>
      </c>
      <c r="JD66" s="7">
        <f t="shared" ca="1" si="183"/>
        <v>-0.19319228088589468</v>
      </c>
      <c r="JE66" s="7">
        <f t="shared" ca="1" si="184"/>
        <v>0</v>
      </c>
      <c r="JF66" s="7">
        <f t="shared" ca="1" si="185"/>
        <v>0</v>
      </c>
      <c r="JG66" s="7">
        <f ca="1">IFERROR(IF(JG65+JF66&gt;JH$4,JG65,JG65+JF66),"")</f>
        <v>60</v>
      </c>
      <c r="JH66" s="7">
        <f t="shared" ca="1" si="295"/>
        <v>0</v>
      </c>
      <c r="JI66" s="7">
        <f t="shared" ca="1" si="186"/>
        <v>0.80100071394044792</v>
      </c>
      <c r="JJ66" s="7">
        <f t="shared" ca="1" si="187"/>
        <v>-0.33946225240198635</v>
      </c>
      <c r="JK66" s="7">
        <f t="shared" ca="1" si="188"/>
        <v>0</v>
      </c>
      <c r="JL66" s="7">
        <f t="shared" ca="1" si="189"/>
        <v>0</v>
      </c>
      <c r="JM66" s="7">
        <f ca="1">IFERROR(IF(JM65+JL66&gt;JN$4,JM65,JM65+JL66),"")</f>
        <v>60</v>
      </c>
      <c r="JN66" s="7">
        <f t="shared" ca="1" si="296"/>
        <v>0</v>
      </c>
      <c r="JO66" s="7">
        <f t="shared" ca="1" si="190"/>
        <v>0.34509622480113189</v>
      </c>
      <c r="JP66" s="7">
        <f t="shared" ca="1" si="191"/>
        <v>0.11644223673732967</v>
      </c>
      <c r="JQ66" s="7">
        <f t="shared" ca="1" si="192"/>
        <v>1</v>
      </c>
      <c r="JR66" s="7" t="str">
        <f t="shared" ca="1" si="193"/>
        <v>5</v>
      </c>
      <c r="JS66" s="7">
        <f ca="1">IFERROR(IF(JS65+JR66&gt;JT$4,JS65,JS65+JR66),"")</f>
        <v>60</v>
      </c>
      <c r="JT66" s="7">
        <f t="shared" ca="1" si="297"/>
        <v>0</v>
      </c>
      <c r="JU66" s="7">
        <f t="shared" ca="1" si="194"/>
        <v>0.67375998420914007</v>
      </c>
      <c r="JV66" s="7">
        <f t="shared" ca="1" si="195"/>
        <v>-0.21222152267067851</v>
      </c>
      <c r="JW66" s="7">
        <f t="shared" ca="1" si="196"/>
        <v>0</v>
      </c>
      <c r="JX66" s="7">
        <f t="shared" ca="1" si="197"/>
        <v>0</v>
      </c>
      <c r="JY66" s="7">
        <f ca="1">IFERROR(IF(JY65+JX66&gt;JZ$4,JY65,JY65+JX66),"")</f>
        <v>60</v>
      </c>
      <c r="JZ66" s="7">
        <f t="shared" ca="1" si="298"/>
        <v>0</v>
      </c>
      <c r="KA66" s="7">
        <f t="shared" ca="1" si="198"/>
        <v>0.1700445583258362</v>
      </c>
      <c r="KB66" s="7">
        <f t="shared" ca="1" si="199"/>
        <v>0.29149390321262536</v>
      </c>
      <c r="KC66" s="7">
        <f t="shared" ca="1" si="200"/>
        <v>1</v>
      </c>
      <c r="KD66" s="7" t="str">
        <f t="shared" ca="1" si="201"/>
        <v>5</v>
      </c>
      <c r="KE66" s="7">
        <f ca="1">IFERROR(IF(KE65+KD66&gt;KF$4,KE65,KE65+KD66),"")</f>
        <v>60</v>
      </c>
      <c r="KF66" s="7">
        <f t="shared" ca="1" si="299"/>
        <v>0</v>
      </c>
      <c r="KG66" s="7">
        <f t="shared" ca="1" si="202"/>
        <v>0.20713322734211626</v>
      </c>
      <c r="KH66" s="7">
        <f t="shared" ca="1" si="203"/>
        <v>0.25440523419634531</v>
      </c>
      <c r="KI66" s="7">
        <f t="shared" ca="1" si="204"/>
        <v>1</v>
      </c>
      <c r="KJ66" s="7" t="str">
        <f t="shared" ca="1" si="205"/>
        <v>5</v>
      </c>
      <c r="KK66" s="7">
        <f ca="1">IFERROR(IF(KK65+KJ66&gt;KL$4,KK65,KK65+KJ66),"")</f>
        <v>60</v>
      </c>
      <c r="KL66" s="7">
        <f t="shared" ca="1" si="300"/>
        <v>0</v>
      </c>
      <c r="KM66" s="7">
        <f t="shared" ca="1" si="206"/>
        <v>0.13357923853540687</v>
      </c>
      <c r="KN66" s="7">
        <f t="shared" ca="1" si="207"/>
        <v>0.32795922300305469</v>
      </c>
      <c r="KO66" s="7">
        <f t="shared" ca="1" si="208"/>
        <v>1</v>
      </c>
      <c r="KP66" s="7" t="str">
        <f t="shared" ca="1" si="209"/>
        <v>5</v>
      </c>
      <c r="KQ66" s="7">
        <f ca="1">IFERROR(IF(KQ65+KP66&gt;KR$4,KQ65,KQ65+KP66),"")</f>
        <v>60</v>
      </c>
      <c r="KR66" s="7">
        <f t="shared" ca="1" si="301"/>
        <v>0</v>
      </c>
      <c r="KS66" s="7">
        <f t="shared" ca="1" si="210"/>
        <v>0.87393950566670175</v>
      </c>
      <c r="KT66" s="7">
        <f t="shared" ca="1" si="211"/>
        <v>-0.41240104412824019</v>
      </c>
      <c r="KU66" s="7">
        <f t="shared" ca="1" si="212"/>
        <v>0</v>
      </c>
      <c r="KV66" s="7">
        <f t="shared" ca="1" si="213"/>
        <v>0</v>
      </c>
      <c r="KW66" s="7">
        <f ca="1">IFERROR(IF(KW65+KV66&gt;KX$4,KW65,KW65+KV66),"")</f>
        <v>60</v>
      </c>
      <c r="KX66" s="7">
        <f t="shared" ca="1" si="302"/>
        <v>0</v>
      </c>
      <c r="KY66" s="7">
        <f t="shared" ca="1" si="214"/>
        <v>0.5364459075363871</v>
      </c>
      <c r="KZ66" s="7">
        <f t="shared" ca="1" si="215"/>
        <v>-7.4907445997925537E-2</v>
      </c>
      <c r="LA66" s="7">
        <f t="shared" ca="1" si="216"/>
        <v>0</v>
      </c>
      <c r="LB66" s="7">
        <f t="shared" ca="1" si="217"/>
        <v>0</v>
      </c>
      <c r="LC66" s="7">
        <f ca="1">IFERROR(IF(LC65+LB66&gt;LD$4,LC65,LC65+LB66),"")</f>
        <v>60</v>
      </c>
      <c r="LD66" s="7">
        <f t="shared" ca="1" si="303"/>
        <v>0</v>
      </c>
      <c r="LE66" s="7">
        <f t="shared" ca="1" si="218"/>
        <v>0.61399326453205261</v>
      </c>
      <c r="LF66" s="7">
        <f t="shared" ca="1" si="219"/>
        <v>-0.15245480299359104</v>
      </c>
      <c r="LG66" s="7">
        <f t="shared" ca="1" si="220"/>
        <v>0</v>
      </c>
      <c r="LH66" s="7">
        <f t="shared" ca="1" si="221"/>
        <v>0</v>
      </c>
      <c r="LI66" s="7">
        <f ca="1">IFERROR(IF(LI65+LH66&gt;LJ$4,LI65,LI65+LH66),"")</f>
        <v>60</v>
      </c>
      <c r="LJ66" s="7">
        <f t="shared" ca="1" si="304"/>
        <v>0</v>
      </c>
      <c r="LK66" s="7">
        <f t="shared" ca="1" si="222"/>
        <v>0.98740485859880034</v>
      </c>
      <c r="LL66" s="7">
        <f t="shared" ca="1" si="223"/>
        <v>-0.52586639706033877</v>
      </c>
      <c r="LM66" s="7">
        <f t="shared" ca="1" si="224"/>
        <v>0</v>
      </c>
      <c r="LN66" s="7">
        <f t="shared" ca="1" si="225"/>
        <v>0</v>
      </c>
      <c r="LO66" s="7">
        <f ca="1">IFERROR(IF(LO65+LN66&gt;LP$4,LO65,LO65+LN66),"")</f>
        <v>60</v>
      </c>
      <c r="LP66" s="7">
        <f t="shared" ca="1" si="305"/>
        <v>0</v>
      </c>
      <c r="LQ66" s="7">
        <f t="shared" ca="1" si="226"/>
        <v>9.7647548551947905E-3</v>
      </c>
      <c r="LR66" s="7">
        <f t="shared" ca="1" si="227"/>
        <v>0.45177370668326677</v>
      </c>
      <c r="LS66" s="7">
        <f t="shared" ca="1" si="228"/>
        <v>1</v>
      </c>
      <c r="LT66" s="7" t="str">
        <f t="shared" ca="1" si="229"/>
        <v>5</v>
      </c>
      <c r="LU66" s="7">
        <f ca="1">IFERROR(IF(LU65+LT66&gt;LV$4,LU65,LU65+LT66),"")</f>
        <v>60</v>
      </c>
      <c r="LV66" s="7">
        <f t="shared" ca="1" si="306"/>
        <v>0</v>
      </c>
      <c r="LW66" s="7">
        <f t="shared" ca="1" si="230"/>
        <v>2.6796065181761253E-2</v>
      </c>
      <c r="LX66" s="7">
        <f t="shared" ca="1" si="231"/>
        <v>0.43474239635670031</v>
      </c>
      <c r="LY66" s="7">
        <f t="shared" ca="1" si="232"/>
        <v>1</v>
      </c>
      <c r="LZ66" s="7" t="str">
        <f t="shared" ca="1" si="233"/>
        <v>5</v>
      </c>
      <c r="MA66" s="7">
        <f ca="1">IFERROR(IF(MA65+LZ66&gt;MB$4,MA65,MA65+LZ66),"")</f>
        <v>60</v>
      </c>
      <c r="MB66" s="7">
        <f t="shared" ca="1" si="307"/>
        <v>0</v>
      </c>
      <c r="MC66" s="7">
        <f t="shared" ca="1" si="234"/>
        <v>0.40669585826311005</v>
      </c>
      <c r="MD66" s="7">
        <f t="shared" ca="1" si="235"/>
        <v>5.4842603275351509E-2</v>
      </c>
      <c r="ME66" s="7">
        <f t="shared" ca="1" si="236"/>
        <v>1</v>
      </c>
      <c r="MF66" s="7" t="str">
        <f t="shared" ca="1" si="237"/>
        <v>5</v>
      </c>
      <c r="MG66" s="7">
        <f ca="1">IFERROR(IF(MG65+MF66&gt;MH$4,MG65,MG65+MF66),"")</f>
        <v>60</v>
      </c>
      <c r="MH66" s="7">
        <f t="shared" ca="1" si="308"/>
        <v>0</v>
      </c>
      <c r="MI66" s="7">
        <f t="shared" ca="1" si="238"/>
        <v>0.66544526924889302</v>
      </c>
      <c r="MJ66" s="7">
        <f t="shared" ca="1" si="239"/>
        <v>-0.20390680771043146</v>
      </c>
      <c r="MK66" s="7">
        <f t="shared" ca="1" si="240"/>
        <v>0</v>
      </c>
      <c r="ML66" s="7">
        <f t="shared" ca="1" si="241"/>
        <v>0</v>
      </c>
      <c r="MM66" s="7">
        <f ca="1">IFERROR(IF(MM65+ML66&gt;MN$4,MM65,MM65+ML66),"")</f>
        <v>60</v>
      </c>
      <c r="MN66" s="7">
        <f t="shared" ca="1" si="309"/>
        <v>0</v>
      </c>
      <c r="MO66" s="7">
        <f t="shared" ca="1" si="242"/>
        <v>0.50761490199140458</v>
      </c>
      <c r="MP66" s="7">
        <f t="shared" ca="1" si="243"/>
        <v>-4.6076440452943013E-2</v>
      </c>
      <c r="MQ66" s="7">
        <f t="shared" ca="1" si="244"/>
        <v>0</v>
      </c>
      <c r="MR66" s="7">
        <f t="shared" ca="1" si="245"/>
        <v>0</v>
      </c>
      <c r="MS66" s="7">
        <f ca="1">IFERROR(IF(MS65+MR66&gt;MT$4,MS65,MS65+MR66),"")</f>
        <v>60</v>
      </c>
      <c r="MT66" s="7">
        <f t="shared" ca="1" si="310"/>
        <v>0</v>
      </c>
      <c r="MU66" s="7">
        <f t="shared" ca="1" si="246"/>
        <v>0.65648865591671302</v>
      </c>
      <c r="MV66" s="7">
        <f t="shared" ca="1" si="247"/>
        <v>-0.19495019437825145</v>
      </c>
      <c r="MW66" s="7">
        <f t="shared" ca="1" si="248"/>
        <v>0</v>
      </c>
      <c r="MX66" s="7">
        <f t="shared" ca="1" si="249"/>
        <v>0</v>
      </c>
      <c r="MY66" s="7">
        <f ca="1">IFERROR(IF(MY65+MX66&gt;MZ$4,MY65,MY65+MX66),"")</f>
        <v>60</v>
      </c>
      <c r="MZ66" s="7">
        <f t="shared" ca="1" si="311"/>
        <v>0</v>
      </c>
      <c r="NA66" s="7">
        <f t="shared" ca="1" si="250"/>
        <v>0.51096583695045883</v>
      </c>
      <c r="NB66" s="7">
        <f t="shared" ca="1" si="251"/>
        <v>-4.9427375411997265E-2</v>
      </c>
      <c r="NC66" s="7">
        <f t="shared" ca="1" si="252"/>
        <v>0</v>
      </c>
      <c r="ND66" s="7">
        <f t="shared" ca="1" si="253"/>
        <v>0</v>
      </c>
      <c r="NE66" s="7">
        <f ca="1">IFERROR(IF(NE65+ND66&gt;NF$4,NE65,NE65+ND66),"")</f>
        <v>60</v>
      </c>
      <c r="NF66" s="7">
        <f t="shared" ca="1" si="312"/>
        <v>0</v>
      </c>
      <c r="NG66" s="7">
        <f t="shared" ca="1" si="254"/>
        <v>0.54078130590533147</v>
      </c>
      <c r="NH66" s="7">
        <f t="shared" ca="1" si="255"/>
        <v>-7.9242844366869902E-2</v>
      </c>
      <c r="NI66" s="7">
        <f t="shared" ca="1" si="256"/>
        <v>0</v>
      </c>
      <c r="NJ66" s="7">
        <f t="shared" ca="1" si="257"/>
        <v>0</v>
      </c>
      <c r="NK66" s="7">
        <f ca="1">IFERROR(IF(NK65+NJ66&gt;NL$4,NK65,NK65+NJ66),"")</f>
        <v>60</v>
      </c>
      <c r="NL66" s="7">
        <f t="shared" ca="1" si="313"/>
        <v>0</v>
      </c>
      <c r="NM66" s="7">
        <f t="shared" ca="1" si="258"/>
        <v>0.15808413862666093</v>
      </c>
      <c r="NN66" s="7">
        <f t="shared" ca="1" si="259"/>
        <v>0.30345432291180063</v>
      </c>
      <c r="NO66" s="7">
        <f t="shared" ca="1" si="260"/>
        <v>1</v>
      </c>
      <c r="NP66" s="7" t="str">
        <f t="shared" ca="1" si="261"/>
        <v>5</v>
      </c>
      <c r="NQ66" s="7">
        <f ca="1">IFERROR(IF(NQ65+NP66&gt;NR$4,NQ65,NQ65+NP66),"")</f>
        <v>60</v>
      </c>
      <c r="NR66" s="7">
        <f t="shared" ca="1" si="314"/>
        <v>0</v>
      </c>
      <c r="NT66">
        <v>64</v>
      </c>
      <c r="NU66" s="7" t="s">
        <v>19</v>
      </c>
      <c r="NV66" s="7" t="str">
        <f t="shared" ca="1" si="16"/>
        <v/>
      </c>
      <c r="NW66" s="7" t="str">
        <f t="shared" ca="1" si="8"/>
        <v/>
      </c>
      <c r="NX66" t="str">
        <f ca="1">IFERROR(VLOOKUP(NT66,$K$3:$AK$568,8,FALSE),"")</f>
        <v/>
      </c>
      <c r="NY66" t="str">
        <f ca="1">IFERROR(VLOOKUP(NT66,$K$3:$AK$568,9,FALSE),"")</f>
        <v/>
      </c>
      <c r="NZ66" s="7" t="str">
        <f ca="1">IFERROR(VLOOKUP(NT66,$K$3:$AK$568,27,FALSE),"")</f>
        <v/>
      </c>
      <c r="OB66">
        <v>64</v>
      </c>
      <c r="OC66" s="7" t="s">
        <v>19</v>
      </c>
      <c r="OD66" t="e">
        <f t="shared" ca="1" si="17"/>
        <v>#N/A</v>
      </c>
      <c r="OE66" s="7" t="str">
        <f t="shared" ca="1" si="18"/>
        <v/>
      </c>
      <c r="OF66" s="7" t="str">
        <f t="shared" ca="1" si="19"/>
        <v/>
      </c>
      <c r="OG66" t="str">
        <f t="shared" ca="1" si="20"/>
        <v/>
      </c>
      <c r="OI66">
        <v>64</v>
      </c>
      <c r="OJ66" s="7" t="s">
        <v>19</v>
      </c>
      <c r="OK66" s="7" t="str">
        <f t="shared" ca="1" si="21"/>
        <v/>
      </c>
      <c r="OL66" s="7" t="str">
        <f t="shared" ca="1" si="22"/>
        <v/>
      </c>
      <c r="OM66" t="str">
        <f ca="1">IFERROR(VLOOKUP(OI66,$L$3:$AK$568,7,FALSE),"")</f>
        <v/>
      </c>
      <c r="ON66" t="str">
        <f ca="1">IFERROR(VLOOKUP(OI66,$L$3:$AK$568,8,FALSE),"")</f>
        <v/>
      </c>
      <c r="OO66" s="7" t="str">
        <f ca="1">IFERROR(VLOOKUP(OI66,$L$3:$AK$568,26,FALSE),"")</f>
        <v/>
      </c>
      <c r="OQ66">
        <v>64</v>
      </c>
      <c r="OR66" s="7" t="s">
        <v>19</v>
      </c>
      <c r="OS66" t="e">
        <f t="shared" ca="1" si="23"/>
        <v>#N/A</v>
      </c>
      <c r="OT66" s="7" t="str">
        <f t="shared" ca="1" si="24"/>
        <v/>
      </c>
      <c r="OU66" s="7" t="str">
        <f t="shared" ca="1" si="25"/>
        <v/>
      </c>
      <c r="OV66" t="str">
        <f t="shared" ca="1" si="26"/>
        <v/>
      </c>
      <c r="OX66">
        <v>64</v>
      </c>
      <c r="OY66" s="7" t="s">
        <v>19</v>
      </c>
      <c r="OZ66" s="7" t="str">
        <f t="shared" ca="1" si="27"/>
        <v/>
      </c>
      <c r="PA66" s="7" t="str">
        <f t="shared" ca="1" si="28"/>
        <v/>
      </c>
      <c r="PB66" t="str">
        <f ca="1">IFERROR(VLOOKUP(OX66,$M$3:$AK$568,6,FALSE),"")</f>
        <v/>
      </c>
      <c r="PC66" t="str">
        <f ca="1">IFERROR(VLOOKUP(OX66,$M$3:$AK$568,7,FALSE),"")</f>
        <v/>
      </c>
      <c r="PD66" s="7" t="str">
        <f ca="1">IFERROR(VLOOKUP(OX66,$M$3:$AK$568,25,FALSE),"")</f>
        <v/>
      </c>
      <c r="PF66">
        <v>64</v>
      </c>
      <c r="PG66" s="7" t="s">
        <v>19</v>
      </c>
      <c r="PH66" t="e">
        <f t="shared" ca="1" si="29"/>
        <v>#N/A</v>
      </c>
      <c r="PI66" s="7" t="str">
        <f t="shared" ca="1" si="30"/>
        <v/>
      </c>
      <c r="PJ66" s="7" t="str">
        <f t="shared" ca="1" si="31"/>
        <v/>
      </c>
      <c r="PK66" t="str">
        <f t="shared" ca="1" si="32"/>
        <v/>
      </c>
      <c r="PM66">
        <v>64</v>
      </c>
      <c r="PN66" s="7" t="s">
        <v>19</v>
      </c>
      <c r="PO66" s="202" t="str">
        <f t="shared" ca="1" si="33"/>
        <v/>
      </c>
      <c r="PP66" s="7" t="str">
        <f t="shared" ca="1" si="34"/>
        <v/>
      </c>
      <c r="PQ66" t="str">
        <f ca="1">IFERROR(VLOOKUP(PM66,$G$325:$R$409,12,FALSE),"")</f>
        <v/>
      </c>
      <c r="PR66" t="e">
        <f ca="1">VLOOKUP(PM66,$G$324:$Q$409,11,FALSE)</f>
        <v>#N/A</v>
      </c>
      <c r="PS66" s="7" t="str">
        <f ca="1">VLOOKUP(PQ66,$R$325:$Y$409,8,FALSE)</f>
        <v>- -</v>
      </c>
      <c r="PT66" s="7">
        <f ca="1">ReSt</f>
        <v>-4</v>
      </c>
      <c r="PU66" s="7" t="e">
        <f t="shared" ca="1" si="35"/>
        <v>#N/A</v>
      </c>
      <c r="PV66" s="7" t="e">
        <f t="shared" ca="1" si="36"/>
        <v>#N/A</v>
      </c>
      <c r="PW66" s="7" t="str">
        <f ca="1">VLOOKUP(PQ66,$R$325:$AK$409,8,FALSE)</f>
        <v>- -</v>
      </c>
      <c r="PX66" s="7"/>
      <c r="PY66">
        <v>64</v>
      </c>
      <c r="PZ66" s="7" t="s">
        <v>19</v>
      </c>
      <c r="QA66" t="str">
        <f t="shared" ca="1" si="37"/>
        <v/>
      </c>
      <c r="QB66" s="7" t="str">
        <f t="shared" ca="1" si="38"/>
        <v/>
      </c>
      <c r="QC66" s="7" t="str">
        <f t="shared" ca="1" si="39"/>
        <v/>
      </c>
      <c r="QD66" t="str">
        <f t="shared" ca="1" si="40"/>
        <v/>
      </c>
      <c r="QF66">
        <v>64</v>
      </c>
      <c r="QG66" s="7" t="s">
        <v>19</v>
      </c>
      <c r="QH66" s="7" t="str">
        <f t="shared" ca="1" si="41"/>
        <v/>
      </c>
      <c r="QI66" s="7" t="e">
        <f t="shared" ca="1" si="42"/>
        <v>#VALUE!</v>
      </c>
      <c r="QJ66" t="e">
        <f t="shared" ca="1" si="43"/>
        <v>#N/A</v>
      </c>
      <c r="QK66" s="7" t="e">
        <f t="shared" ca="1" si="44"/>
        <v>#N/A</v>
      </c>
      <c r="QM66">
        <v>64</v>
      </c>
      <c r="QN66" s="7" t="s">
        <v>19</v>
      </c>
      <c r="QO66" t="str">
        <f t="shared" ca="1" si="45"/>
        <v/>
      </c>
      <c r="QP66" s="7" t="str">
        <f t="shared" ca="1" si="46"/>
        <v/>
      </c>
      <c r="QQ66" t="str">
        <f t="shared" ca="1" si="47"/>
        <v/>
      </c>
    </row>
    <row r="67" spans="1:459" x14ac:dyDescent="0.25">
      <c r="A67" s="240" t="str">
        <f>IF('Character Sheet'!$B$4="Creature","N","Y")</f>
        <v>Y</v>
      </c>
      <c r="C67" s="75"/>
      <c r="D67" s="70">
        <f t="shared" ca="1" si="322"/>
        <v>13</v>
      </c>
      <c r="F67" s="75"/>
      <c r="G67" s="76"/>
      <c r="I67" s="75" t="s">
        <v>1812</v>
      </c>
      <c r="J67" s="85"/>
      <c r="K67" s="85">
        <f t="shared" ca="1" si="9"/>
        <v>4</v>
      </c>
      <c r="L67" s="85">
        <f t="shared" ca="1" si="316"/>
        <v>0</v>
      </c>
      <c r="M67" s="70">
        <f t="shared" ca="1" si="321"/>
        <v>4</v>
      </c>
      <c r="O67" s="222">
        <f t="shared" ca="1" si="12"/>
        <v>56</v>
      </c>
      <c r="Q67" s="7" t="s">
        <v>1697</v>
      </c>
      <c r="R67" s="9" t="s">
        <v>1367</v>
      </c>
      <c r="S67" s="9" t="str">
        <f t="shared" si="325"/>
        <v>Bola</v>
      </c>
      <c r="T67" s="61" t="str">
        <f>SUBSTITUTE(IFERROR(IFERROR(VLOOKUP(R67,'[1]Skill Statistics'!$A$3:$C$513,2,FALSE),VLOOKUP(Q67,'[1]Skill Statistics'!$A$3:$C$513,2,FALSE)),T66),"R*","ReSt")</f>
        <v>Ag/St</v>
      </c>
      <c r="U67" s="61" t="str">
        <f>IFERROR(IFERROR(VLOOKUP(R67,'[1]Skill Statistics'!$A$3:$C$513,3,FALSE),VLOOKUP(Q67,'[1]Skill Statistics'!$A$3:$C$513,3,FALSE)),U66)</f>
        <v>Ag</v>
      </c>
      <c r="V67" s="61" t="str">
        <f ca="1">IF(ISNUMBER(SEARCH("Category",R67)),"- -",IFERROR(IFERROR(VLOOKUP(Q67,[1]Professions!$A$4:$AM$288,MATCH(Profession,[1]Professions!$A$1:$AM$1,0),FALSE),VLOOKUP(Q67,Calculations!$B$91:$I$95,8,FALSE)),"- -"))</f>
        <v>2 / 4</v>
      </c>
      <c r="W67" s="60">
        <f t="shared" ca="1" si="13"/>
        <v>0</v>
      </c>
      <c r="X67" s="7">
        <f ca="1">IFERROR(VLOOKUP(R67,$BS$6:$NR$519,MATCH(ActualLevel,$BS$3:$NR$3,0),FALSE),"- -")</f>
        <v>0</v>
      </c>
      <c r="Y67" s="7">
        <f t="shared" ca="1" si="320"/>
        <v>0</v>
      </c>
      <c r="Z67" s="7">
        <f ca="1">IFERROR(VLOOKUP(Y67,Charts!$BQ$2:$BR$52,2,FALSE),"- -")</f>
        <v>-25</v>
      </c>
      <c r="AA67" s="7">
        <f t="shared" ca="1" si="51"/>
        <v>7</v>
      </c>
      <c r="AB67" s="7">
        <f t="shared" ca="1" si="317"/>
        <v>0</v>
      </c>
      <c r="AC67" s="7"/>
      <c r="AD67" s="7"/>
      <c r="AE67" s="7"/>
      <c r="AF67" s="7"/>
      <c r="AG67" s="7"/>
      <c r="AH67" s="43"/>
      <c r="AI67" s="7"/>
      <c r="AJ67" s="7"/>
      <c r="AK67" s="7">
        <f t="shared" ca="1" si="52"/>
        <v>-18</v>
      </c>
      <c r="AL67" s="7"/>
      <c r="AM67" s="69">
        <f>IFERROR(VLOOKUP(R67,'[1]Skill Statistics'!$A$3:$AN$513,MATCH(Profession,'[1]Skill Statistics'!$A$2:$AN$2,0),FALSE),0)</f>
        <v>0</v>
      </c>
      <c r="AN67" s="85">
        <f>IFERROR(VLOOKUP(Q67,'[1]Skill Statistics'!$A$3:$BK$513,MATCH(Archetype,'[1]Skill Statistics'!$A$2:$BK$2,0),FALSE),0)</f>
        <v>0</v>
      </c>
      <c r="AO67" s="85">
        <f>IFERROR(VLOOKUP(Q67,'[1]Skill Statistics'!$A$3:$BB$513,MATCH(Race,'[1]Skill Statistics'!$A$2:$BB$2,0),FALSE),0)</f>
        <v>0</v>
      </c>
      <c r="AP67" s="85">
        <f t="shared" ca="1" si="14"/>
        <v>0.7</v>
      </c>
      <c r="AQ67" s="70"/>
      <c r="AS67" s="69" t="str">
        <f>IFERROR(VLOOKUP(Q67,'[1]Professional Skills'!$A$4:$AM$288,MATCH(Profession,'[1]Professional Skills'!$A$3:$AM$3,0),FALSE),"- -")</f>
        <v>x</v>
      </c>
      <c r="AT67" t="s">
        <v>1812</v>
      </c>
      <c r="AU67" s="7" t="str">
        <f t="shared" si="319"/>
        <v/>
      </c>
      <c r="AV67" s="7">
        <f t="shared" ca="1" si="318"/>
        <v>0</v>
      </c>
      <c r="AW67" t="str">
        <f t="shared" si="55"/>
        <v/>
      </c>
      <c r="AX67" t="str">
        <f>IFERROR(_xlfn.RANK.EQ(AW67,$AW$5:$AW$568),"")</f>
        <v/>
      </c>
      <c r="AY67">
        <f t="shared" ref="AY67:AY130" ca="1" si="327">IF(IF(AT67="*",AY66,AW67)="",0,IF(AT67="*",AY66,AW67))</f>
        <v>0.22722004368203397</v>
      </c>
      <c r="AZ67" s="70" t="str">
        <f t="shared" ca="1" si="53"/>
        <v/>
      </c>
      <c r="BB67" s="69">
        <f>IFERROR(IF(Q67="Language",VLOOKUP(R67,[1]Cultures!$B$4:$N$218,MATCH(Culture,[1]Cultures!$B$3:$N$3,0),FALSE),VLOOKUP(Q67,[1]Cultures!$B$4:$O$212,MATCH(Culture,[1]Cultures!$B$3:$O$3,0),FALSE)),"- -")</f>
        <v>1</v>
      </c>
      <c r="BC67" t="s">
        <v>1812</v>
      </c>
      <c r="BD67">
        <f t="shared" ca="1" si="315"/>
        <v>0.50795763273525485</v>
      </c>
      <c r="BE67">
        <f t="shared" ca="1" si="262"/>
        <v>1.2079576327352548</v>
      </c>
      <c r="BH67">
        <f t="shared" ca="1" si="326"/>
        <v>5</v>
      </c>
      <c r="BI67" s="7">
        <f t="shared" ca="1" si="54"/>
        <v>0</v>
      </c>
      <c r="BJ67" s="7"/>
      <c r="BK67" s="7"/>
      <c r="BL67" s="70">
        <f t="shared" ref="BL67:BL130" ca="1" si="328">IF(V67="- -","- -",SUM(BI67:BK67))</f>
        <v>0</v>
      </c>
      <c r="BN67" s="69">
        <f ca="1">IFERROR(VLOOKUP(V67,Charts!$BT$2:$BV$14,3,FALSE),"- -")</f>
        <v>0.76923076923076927</v>
      </c>
      <c r="BO67" s="85">
        <f t="shared" ca="1" si="15"/>
        <v>2.453051447595477</v>
      </c>
      <c r="BP67" s="70">
        <f t="shared" ca="1" si="263"/>
        <v>56</v>
      </c>
      <c r="BR67" s="7">
        <v>62</v>
      </c>
      <c r="BS67" s="9" t="str">
        <f ca="1">VLOOKUP(BR67,$O$3:$R$568,4,FALSE)</f>
        <v>Advanced Mathematics</v>
      </c>
      <c r="BT67" s="7" t="str">
        <f ca="1">VLOOKUP(BS67,$R$3:$V$568,5,FALSE)</f>
        <v>5 / 7</v>
      </c>
      <c r="BU67" s="7">
        <f ca="1">VLOOKUP(BT67,Charts!$BT$2:$BV$14,3,FALSE)</f>
        <v>0.46153846153846156</v>
      </c>
      <c r="BV67" s="7" t="str">
        <f t="shared" ca="1" si="56"/>
        <v>5</v>
      </c>
      <c r="BW67" s="7" t="str">
        <f t="shared" ca="1" si="57"/>
        <v>7</v>
      </c>
      <c r="BY67" s="7">
        <f t="shared" ca="1" si="58"/>
        <v>0.6506285567288117</v>
      </c>
      <c r="BZ67" s="7">
        <f t="shared" ca="1" si="59"/>
        <v>-0.18909009519035014</v>
      </c>
      <c r="CA67" s="7">
        <f t="shared" ca="1" si="60"/>
        <v>0</v>
      </c>
      <c r="CB67" s="7">
        <f t="shared" ca="1" si="61"/>
        <v>0</v>
      </c>
      <c r="CC67" s="7">
        <f ca="1">IFERROR(IF(CC66+CB67&gt;CD$4,CC66,CC66+CB67),"")</f>
        <v>38</v>
      </c>
      <c r="CD67" s="7">
        <f t="shared" ca="1" si="264"/>
        <v>0</v>
      </c>
      <c r="CE67" s="7">
        <f t="shared" ca="1" si="62"/>
        <v>0.4384447637803548</v>
      </c>
      <c r="CF67" s="7">
        <f t="shared" ca="1" si="63"/>
        <v>2.3093697758106768E-2</v>
      </c>
      <c r="CG67" s="7">
        <f t="shared" ca="1" si="64"/>
        <v>1</v>
      </c>
      <c r="CH67" s="7" t="str">
        <f t="shared" ca="1" si="65"/>
        <v>5</v>
      </c>
      <c r="CI67" s="7">
        <f ca="1">IFERROR(IF(CI66+CH67&gt;CJ$4,CI66,CI66+CH67),"")</f>
        <v>60</v>
      </c>
      <c r="CJ67" s="7">
        <f t="shared" ca="1" si="265"/>
        <v>0</v>
      </c>
      <c r="CK67" s="7">
        <f t="shared" ca="1" si="66"/>
        <v>0.51034268031504471</v>
      </c>
      <c r="CL67" s="7">
        <f t="shared" ca="1" si="67"/>
        <v>-4.8804218776583141E-2</v>
      </c>
      <c r="CM67" s="7">
        <f t="shared" ca="1" si="68"/>
        <v>0</v>
      </c>
      <c r="CN67" s="7">
        <f t="shared" ca="1" si="69"/>
        <v>0</v>
      </c>
      <c r="CO67" s="7">
        <f ca="1">IFERROR(IF(CO66+CN67&gt;CP$4,CO66,CO66+CN67),"")</f>
        <v>60</v>
      </c>
      <c r="CP67" s="7">
        <f t="shared" ca="1" si="266"/>
        <v>0</v>
      </c>
      <c r="CQ67" s="7">
        <f t="shared" ca="1" si="70"/>
        <v>0.19785104625380323</v>
      </c>
      <c r="CR67" s="7">
        <f t="shared" ca="1" si="71"/>
        <v>0.26368741528465833</v>
      </c>
      <c r="CS67" s="7">
        <f t="shared" ca="1" si="72"/>
        <v>1</v>
      </c>
      <c r="CT67" s="7" t="str">
        <f t="shared" ca="1" si="73"/>
        <v>5</v>
      </c>
      <c r="CU67" s="7">
        <f ca="1">IFERROR(IF(CU66+CT67&gt;CV$4,CU66,CU66+CT67),"")</f>
        <v>60</v>
      </c>
      <c r="CV67" s="7">
        <f t="shared" ca="1" si="267"/>
        <v>0</v>
      </c>
      <c r="CW67" s="7">
        <f t="shared" ca="1" si="74"/>
        <v>6.0634105704266417E-2</v>
      </c>
      <c r="CX67" s="7">
        <f t="shared" ca="1" si="75"/>
        <v>0.40090435583419515</v>
      </c>
      <c r="CY67" s="7">
        <f t="shared" ca="1" si="76"/>
        <v>1</v>
      </c>
      <c r="CZ67" s="7" t="str">
        <f t="shared" ca="1" si="77"/>
        <v>5</v>
      </c>
      <c r="DA67" s="7">
        <f ca="1">IFERROR(IF(DA66+CZ67&gt;DB$4,DA66,DA66+CZ67),"")</f>
        <v>60</v>
      </c>
      <c r="DB67" s="7">
        <f t="shared" ca="1" si="268"/>
        <v>0</v>
      </c>
      <c r="DC67" s="7">
        <f t="shared" ca="1" si="78"/>
        <v>0.49142247214437873</v>
      </c>
      <c r="DD67" s="7">
        <f t="shared" ca="1" si="79"/>
        <v>-2.9884010605917166E-2</v>
      </c>
      <c r="DE67" s="7">
        <f t="shared" ca="1" si="80"/>
        <v>0</v>
      </c>
      <c r="DF67" s="7">
        <f t="shared" ca="1" si="81"/>
        <v>0</v>
      </c>
      <c r="DG67" s="7">
        <f ca="1">IFERROR(IF(DG66+DF67&gt;DH$4,DG66,DG66+DF67),"")</f>
        <v>60</v>
      </c>
      <c r="DH67" s="7">
        <f t="shared" ca="1" si="269"/>
        <v>0</v>
      </c>
      <c r="DI67" s="7">
        <f t="shared" ca="1" si="82"/>
        <v>0.8766390474370096</v>
      </c>
      <c r="DJ67" s="7">
        <f t="shared" ca="1" si="83"/>
        <v>-0.41510058589854804</v>
      </c>
      <c r="DK67" s="7">
        <f t="shared" ca="1" si="84"/>
        <v>0</v>
      </c>
      <c r="DL67" s="7">
        <f t="shared" ca="1" si="85"/>
        <v>0</v>
      </c>
      <c r="DM67" s="7">
        <f ca="1">IFERROR(IF(DM66+DL67&gt;DN$4,DM66,DM66+DL67),"")</f>
        <v>60</v>
      </c>
      <c r="DN67" s="7">
        <f t="shared" ca="1" si="270"/>
        <v>0</v>
      </c>
      <c r="DO67" s="7">
        <f t="shared" ca="1" si="86"/>
        <v>0.47181432662333922</v>
      </c>
      <c r="DP67" s="7">
        <f t="shared" ca="1" si="87"/>
        <v>-1.0275865084877656E-2</v>
      </c>
      <c r="DQ67" s="7">
        <f t="shared" ca="1" si="88"/>
        <v>0</v>
      </c>
      <c r="DR67" s="7">
        <f t="shared" ca="1" si="89"/>
        <v>0</v>
      </c>
      <c r="DS67" s="7">
        <f ca="1">IFERROR(IF(DS66+DR67&gt;DT$4,DS66,DS66+DR67),"")</f>
        <v>60</v>
      </c>
      <c r="DT67" s="7">
        <f t="shared" ca="1" si="271"/>
        <v>0</v>
      </c>
      <c r="DU67" s="7">
        <f t="shared" ca="1" si="90"/>
        <v>0.18840079157845768</v>
      </c>
      <c r="DV67" s="7">
        <f t="shared" ca="1" si="91"/>
        <v>0.27313766996000388</v>
      </c>
      <c r="DW67" s="7">
        <f t="shared" ca="1" si="92"/>
        <v>1</v>
      </c>
      <c r="DX67" s="7" t="str">
        <f t="shared" ca="1" si="93"/>
        <v>5</v>
      </c>
      <c r="DY67" s="7">
        <f ca="1">IFERROR(IF(DY66+DX67&gt;DZ$4,DY66,DY66+DX67),"")</f>
        <v>59</v>
      </c>
      <c r="DZ67" s="7">
        <f t="shared" ca="1" si="272"/>
        <v>0</v>
      </c>
      <c r="EA67" s="7">
        <f t="shared" ca="1" si="94"/>
        <v>0.40759004577836122</v>
      </c>
      <c r="EB67" s="7">
        <f t="shared" ca="1" si="95"/>
        <v>5.3948415760100343E-2</v>
      </c>
      <c r="EC67" s="7">
        <f t="shared" ca="1" si="96"/>
        <v>1</v>
      </c>
      <c r="ED67" s="7" t="str">
        <f t="shared" ca="1" si="97"/>
        <v>5</v>
      </c>
      <c r="EE67" s="7">
        <f ca="1">IFERROR(IF(EE66+ED67&gt;EF$4,EE66,EE66+ED67),"")</f>
        <v>60</v>
      </c>
      <c r="EF67" s="7">
        <f t="shared" ca="1" si="273"/>
        <v>0</v>
      </c>
      <c r="EG67" s="7">
        <f t="shared" ca="1" si="98"/>
        <v>0.56154805765261528</v>
      </c>
      <c r="EH67" s="7">
        <f t="shared" ca="1" si="99"/>
        <v>-0.10000959611415372</v>
      </c>
      <c r="EI67" s="7">
        <f t="shared" ca="1" si="100"/>
        <v>0</v>
      </c>
      <c r="EJ67" s="7">
        <f t="shared" ca="1" si="101"/>
        <v>0</v>
      </c>
      <c r="EK67" s="7">
        <f ca="1">IFERROR(IF(EK66+EJ67&gt;EL$4,EK66,EK66+EJ67),"")</f>
        <v>60</v>
      </c>
      <c r="EL67" s="7">
        <f t="shared" ca="1" si="274"/>
        <v>0</v>
      </c>
      <c r="EM67" s="7">
        <f t="shared" ca="1" si="102"/>
        <v>0.90395407482996404</v>
      </c>
      <c r="EN67" s="7">
        <f t="shared" ca="1" si="103"/>
        <v>-0.44241561329150247</v>
      </c>
      <c r="EO67" s="7">
        <f t="shared" ca="1" si="104"/>
        <v>0</v>
      </c>
      <c r="EP67" s="7">
        <f t="shared" ca="1" si="105"/>
        <v>0</v>
      </c>
      <c r="EQ67" s="7">
        <f ca="1">IFERROR(IF(EQ66+EP67&gt;ER$4,EQ66,EQ66+EP67),"")</f>
        <v>60</v>
      </c>
      <c r="ER67" s="7">
        <f t="shared" ca="1" si="275"/>
        <v>0</v>
      </c>
      <c r="ES67" s="7">
        <f t="shared" ca="1" si="106"/>
        <v>0.83522282946535276</v>
      </c>
      <c r="ET67" s="7">
        <f t="shared" ca="1" si="107"/>
        <v>-0.37368436792689119</v>
      </c>
      <c r="EU67" s="7">
        <f t="shared" ca="1" si="108"/>
        <v>0</v>
      </c>
      <c r="EV67" s="7">
        <f t="shared" ca="1" si="109"/>
        <v>0</v>
      </c>
      <c r="EW67" s="7">
        <f ca="1">IFERROR(IF(EW66+EV67&gt;EX$4,EW66,EW66+EV67),"")</f>
        <v>60</v>
      </c>
      <c r="EX67" s="7">
        <f t="shared" ca="1" si="276"/>
        <v>0</v>
      </c>
      <c r="EY67" s="7">
        <f t="shared" ca="1" si="110"/>
        <v>0.47427558955104898</v>
      </c>
      <c r="EZ67" s="7">
        <f t="shared" ca="1" si="111"/>
        <v>-1.2737128012587418E-2</v>
      </c>
      <c r="FA67" s="7">
        <f t="shared" ca="1" si="112"/>
        <v>0</v>
      </c>
      <c r="FB67" s="7">
        <f t="shared" ca="1" si="113"/>
        <v>0</v>
      </c>
      <c r="FC67" s="7">
        <f ca="1">IFERROR(IF(FC66+FB67&gt;FD$4,FC66,FC66+FB67),"")</f>
        <v>60</v>
      </c>
      <c r="FD67" s="7">
        <f t="shared" ca="1" si="277"/>
        <v>0</v>
      </c>
      <c r="FE67" s="7">
        <f t="shared" ca="1" si="114"/>
        <v>0.96536315372919346</v>
      </c>
      <c r="FF67" s="7">
        <f t="shared" ca="1" si="115"/>
        <v>-0.50382469219073189</v>
      </c>
      <c r="FG67" s="7">
        <f t="shared" ca="1" si="116"/>
        <v>0</v>
      </c>
      <c r="FH67" s="7">
        <f t="shared" ca="1" si="117"/>
        <v>0</v>
      </c>
      <c r="FI67" s="7">
        <f ca="1">IFERROR(IF(FI66+FH67&gt;FJ$4,FI66,FI66+FH67),"")</f>
        <v>60</v>
      </c>
      <c r="FJ67" s="7">
        <f t="shared" ca="1" si="278"/>
        <v>0</v>
      </c>
      <c r="FK67" s="7">
        <f t="shared" ca="1" si="118"/>
        <v>0.34101959715371455</v>
      </c>
      <c r="FL67" s="7">
        <f t="shared" ca="1" si="119"/>
        <v>0.12051886438474702</v>
      </c>
      <c r="FM67" s="7">
        <f t="shared" ca="1" si="120"/>
        <v>1</v>
      </c>
      <c r="FN67" s="7" t="str">
        <f t="shared" ca="1" si="121"/>
        <v>5</v>
      </c>
      <c r="FO67" s="7">
        <f ca="1">IFERROR(IF(FO66+FN67&gt;FP$4,FO66,FO66+FN67),"")</f>
        <v>60</v>
      </c>
      <c r="FP67" s="7">
        <f t="shared" ca="1" si="279"/>
        <v>0</v>
      </c>
      <c r="FQ67" s="7">
        <f t="shared" ca="1" si="122"/>
        <v>0.51920459961025978</v>
      </c>
      <c r="FR67" s="7">
        <f t="shared" ca="1" si="123"/>
        <v>-5.7666138071798212E-2</v>
      </c>
      <c r="FS67" s="7">
        <f t="shared" ca="1" si="124"/>
        <v>0</v>
      </c>
      <c r="FT67" s="7">
        <f t="shared" ca="1" si="125"/>
        <v>0</v>
      </c>
      <c r="FU67" s="7">
        <f ca="1">IFERROR(IF(FU66+FT67&gt;FV$4,FU66,FU66+FT67),"")</f>
        <v>60</v>
      </c>
      <c r="FV67" s="7">
        <f t="shared" ca="1" si="280"/>
        <v>0</v>
      </c>
      <c r="FW67" s="7">
        <f t="shared" ca="1" si="126"/>
        <v>0.50283890019259869</v>
      </c>
      <c r="FX67" s="7">
        <f t="shared" ca="1" si="127"/>
        <v>-4.1300438654137128E-2</v>
      </c>
      <c r="FY67" s="7">
        <f t="shared" ca="1" si="128"/>
        <v>0</v>
      </c>
      <c r="FZ67" s="7">
        <f t="shared" ca="1" si="129"/>
        <v>0</v>
      </c>
      <c r="GA67" s="7">
        <f ca="1">IFERROR(IF(GA66+FZ67&gt;GB$4,GA66,GA66+FZ67),"")</f>
        <v>60</v>
      </c>
      <c r="GB67" s="7">
        <f t="shared" ca="1" si="281"/>
        <v>0</v>
      </c>
      <c r="GC67" s="7">
        <f t="shared" ca="1" si="130"/>
        <v>0.81157549825756314</v>
      </c>
      <c r="GD67" s="7">
        <f t="shared" ca="1" si="131"/>
        <v>-0.35003703671910158</v>
      </c>
      <c r="GE67" s="7">
        <f t="shared" ca="1" si="132"/>
        <v>0</v>
      </c>
      <c r="GF67" s="7">
        <f t="shared" ca="1" si="133"/>
        <v>0</v>
      </c>
      <c r="GG67" s="7">
        <f ca="1">IFERROR(IF(GG66+GF67&gt;GH$4,GG66,GG66+GF67),"")</f>
        <v>60</v>
      </c>
      <c r="GH67" s="7">
        <f t="shared" ca="1" si="282"/>
        <v>0</v>
      </c>
      <c r="GI67" s="7">
        <f t="shared" ca="1" si="134"/>
        <v>0.8521185162827527</v>
      </c>
      <c r="GJ67" s="7">
        <f t="shared" ca="1" si="135"/>
        <v>-0.39058005474429114</v>
      </c>
      <c r="GK67" s="7">
        <f t="shared" ca="1" si="136"/>
        <v>0</v>
      </c>
      <c r="GL67" s="7">
        <f t="shared" ca="1" si="137"/>
        <v>0</v>
      </c>
      <c r="GM67" s="7">
        <f ca="1">IFERROR(IF(GM66+GL67&gt;GN$4,GM66,GM66+GL67),"")</f>
        <v>60</v>
      </c>
      <c r="GN67" s="7">
        <f t="shared" ca="1" si="283"/>
        <v>0</v>
      </c>
      <c r="GO67" s="7">
        <f t="shared" ca="1" si="138"/>
        <v>0.12674956190495545</v>
      </c>
      <c r="GP67" s="7">
        <f t="shared" ca="1" si="139"/>
        <v>0.33478889963350611</v>
      </c>
      <c r="GQ67" s="7">
        <f t="shared" ca="1" si="140"/>
        <v>1</v>
      </c>
      <c r="GR67" s="7" t="str">
        <f t="shared" ca="1" si="141"/>
        <v>5</v>
      </c>
      <c r="GS67" s="7">
        <f ca="1">IFERROR(IF(GS66+GR67&gt;GT$4,GS66,GS66+GR67),"")</f>
        <v>60</v>
      </c>
      <c r="GT67" s="7">
        <f t="shared" ca="1" si="284"/>
        <v>0</v>
      </c>
      <c r="GU67" s="7">
        <f t="shared" ca="1" si="142"/>
        <v>0.51100088079596506</v>
      </c>
      <c r="GV67" s="7">
        <f t="shared" ca="1" si="143"/>
        <v>-4.9462419257503498E-2</v>
      </c>
      <c r="GW67" s="7">
        <f t="shared" ca="1" si="144"/>
        <v>0</v>
      </c>
      <c r="GX67" s="7">
        <f t="shared" ca="1" si="145"/>
        <v>0</v>
      </c>
      <c r="GY67" s="7">
        <f ca="1">IFERROR(IF(GY66+GX67&gt;GZ$4,GY66,GY66+GX67),"")</f>
        <v>60</v>
      </c>
      <c r="GZ67" s="7">
        <f t="shared" ca="1" si="285"/>
        <v>0</v>
      </c>
      <c r="HA67" s="7">
        <f t="shared" ca="1" si="146"/>
        <v>0.40700738439927575</v>
      </c>
      <c r="HB67" s="7">
        <f t="shared" ca="1" si="147"/>
        <v>5.4531077139185813E-2</v>
      </c>
      <c r="HC67" s="7">
        <f t="shared" ca="1" si="148"/>
        <v>1</v>
      </c>
      <c r="HD67" s="7" t="str">
        <f t="shared" ca="1" si="149"/>
        <v>5</v>
      </c>
      <c r="HE67" s="7">
        <f ca="1">IFERROR(IF(HE66+HD67&gt;HF$4,HE66,HE66+HD67),"")</f>
        <v>60</v>
      </c>
      <c r="HF67" s="7">
        <f t="shared" ca="1" si="286"/>
        <v>0</v>
      </c>
      <c r="HG67" s="7">
        <f t="shared" ca="1" si="150"/>
        <v>0.62106536055893291</v>
      </c>
      <c r="HH67" s="7">
        <f t="shared" ca="1" si="151"/>
        <v>-0.15952689902047135</v>
      </c>
      <c r="HI67" s="7">
        <f t="shared" ca="1" si="152"/>
        <v>0</v>
      </c>
      <c r="HJ67" s="7">
        <f t="shared" ca="1" si="153"/>
        <v>0</v>
      </c>
      <c r="HK67" s="7">
        <f ca="1">IFERROR(IF(HK66+HJ67&gt;HL$4,HK66,HK66+HJ67),"")</f>
        <v>60</v>
      </c>
      <c r="HL67" s="7">
        <f t="shared" ca="1" si="287"/>
        <v>0</v>
      </c>
      <c r="HM67" s="7">
        <f t="shared" ca="1" si="154"/>
        <v>0.21617259697124624</v>
      </c>
      <c r="HN67" s="7">
        <f t="shared" ca="1" si="155"/>
        <v>0.24536586456721532</v>
      </c>
      <c r="HO67" s="7">
        <f t="shared" ca="1" si="156"/>
        <v>1</v>
      </c>
      <c r="HP67" s="7" t="str">
        <f t="shared" ca="1" si="157"/>
        <v>5</v>
      </c>
      <c r="HQ67" s="7">
        <f ca="1">IFERROR(IF(HQ66+HP67&gt;HR$4,HQ66,HQ66+HP67),"")</f>
        <v>60</v>
      </c>
      <c r="HR67" s="7">
        <f t="shared" ca="1" si="288"/>
        <v>0</v>
      </c>
      <c r="HS67" s="7">
        <f t="shared" ca="1" si="158"/>
        <v>0.7862111606718194</v>
      </c>
      <c r="HT67" s="7">
        <f t="shared" ca="1" si="159"/>
        <v>-0.32467269913335783</v>
      </c>
      <c r="HU67" s="7">
        <f t="shared" ca="1" si="160"/>
        <v>0</v>
      </c>
      <c r="HV67" s="7">
        <f t="shared" ca="1" si="161"/>
        <v>0</v>
      </c>
      <c r="HW67" s="7">
        <f ca="1">IFERROR(IF(HW66+HV67&gt;HX$4,HW66,HW66+HV67),"")</f>
        <v>60</v>
      </c>
      <c r="HX67" s="7">
        <f t="shared" ca="1" si="289"/>
        <v>0</v>
      </c>
      <c r="HY67" s="7">
        <f t="shared" ca="1" si="162"/>
        <v>0.70944324592815866</v>
      </c>
      <c r="HZ67" s="7">
        <f t="shared" ca="1" si="163"/>
        <v>-0.2479047843896971</v>
      </c>
      <c r="IA67" s="7">
        <f t="shared" ca="1" si="164"/>
        <v>0</v>
      </c>
      <c r="IB67" s="7">
        <f t="shared" ca="1" si="165"/>
        <v>0</v>
      </c>
      <c r="IC67" s="7">
        <f ca="1">IFERROR(IF(IC66+IB67&gt;ID$4,IC66,IC66+IB67),"")</f>
        <v>60</v>
      </c>
      <c r="ID67" s="7">
        <f t="shared" ca="1" si="290"/>
        <v>0</v>
      </c>
      <c r="IE67" s="7">
        <f t="shared" ca="1" si="166"/>
        <v>7.1964572093565771E-3</v>
      </c>
      <c r="IF67" s="7">
        <f t="shared" ca="1" si="167"/>
        <v>0.45434200432910499</v>
      </c>
      <c r="IG67" s="7">
        <f t="shared" ca="1" si="168"/>
        <v>1</v>
      </c>
      <c r="IH67" s="7" t="str">
        <f t="shared" ca="1" si="169"/>
        <v>5</v>
      </c>
      <c r="II67" s="7">
        <f ca="1">IFERROR(IF(II66+IH67&gt;IJ$4,II66,II66+IH67),"")</f>
        <v>60</v>
      </c>
      <c r="IJ67" s="7">
        <f t="shared" ca="1" si="291"/>
        <v>0</v>
      </c>
      <c r="IK67" s="7">
        <f t="shared" ca="1" si="170"/>
        <v>0.95982197396448987</v>
      </c>
      <c r="IL67" s="7">
        <f t="shared" ca="1" si="171"/>
        <v>-0.49828351242602831</v>
      </c>
      <c r="IM67" s="7">
        <f t="shared" ca="1" si="172"/>
        <v>0</v>
      </c>
      <c r="IN67" s="7">
        <f t="shared" ca="1" si="173"/>
        <v>0</v>
      </c>
      <c r="IO67" s="7">
        <f ca="1">IFERROR(IF(IO66+IN67&gt;IP$4,IO66,IO66+IN67),"")</f>
        <v>60</v>
      </c>
      <c r="IP67" s="7">
        <f t="shared" ca="1" si="292"/>
        <v>0</v>
      </c>
      <c r="IQ67" s="7">
        <f t="shared" ca="1" si="174"/>
        <v>0.16290793399665549</v>
      </c>
      <c r="IR67" s="7">
        <f t="shared" ca="1" si="175"/>
        <v>0.29863052754180608</v>
      </c>
      <c r="IS67" s="7">
        <f t="shared" ca="1" si="176"/>
        <v>1</v>
      </c>
      <c r="IT67" s="7" t="str">
        <f t="shared" ca="1" si="177"/>
        <v>5</v>
      </c>
      <c r="IU67" s="7">
        <f ca="1">IFERROR(IF(IU66+IT67&gt;IV$4,IU66,IU66+IT67),"")</f>
        <v>60</v>
      </c>
      <c r="IV67" s="7">
        <f t="shared" ca="1" si="293"/>
        <v>0</v>
      </c>
      <c r="IW67" s="7">
        <f t="shared" ca="1" si="178"/>
        <v>0.63644044808507505</v>
      </c>
      <c r="IX67" s="7">
        <f t="shared" ca="1" si="179"/>
        <v>-0.17490198654661349</v>
      </c>
      <c r="IY67" s="7">
        <f t="shared" ca="1" si="180"/>
        <v>0</v>
      </c>
      <c r="IZ67" s="7">
        <f t="shared" ca="1" si="181"/>
        <v>0</v>
      </c>
      <c r="JA67" s="7">
        <f ca="1">IFERROR(IF(JA66+IZ67&gt;JB$4,JA66,JA66+IZ67),"")</f>
        <v>60</v>
      </c>
      <c r="JB67" s="7">
        <f t="shared" ca="1" si="294"/>
        <v>0</v>
      </c>
      <c r="JC67" s="7">
        <f t="shared" ca="1" si="182"/>
        <v>0.29671723076233425</v>
      </c>
      <c r="JD67" s="7">
        <f t="shared" ca="1" si="183"/>
        <v>0.16482123077612731</v>
      </c>
      <c r="JE67" s="7">
        <f t="shared" ca="1" si="184"/>
        <v>1</v>
      </c>
      <c r="JF67" s="7" t="str">
        <f t="shared" ca="1" si="185"/>
        <v>5</v>
      </c>
      <c r="JG67" s="7">
        <f ca="1">IFERROR(IF(JG66+JF67&gt;JH$4,JG66,JG66+JF67),"")</f>
        <v>60</v>
      </c>
      <c r="JH67" s="7">
        <f t="shared" ca="1" si="295"/>
        <v>0</v>
      </c>
      <c r="JI67" s="7">
        <f t="shared" ca="1" si="186"/>
        <v>0.18635126323210949</v>
      </c>
      <c r="JJ67" s="7">
        <f t="shared" ca="1" si="187"/>
        <v>0.27518719830635208</v>
      </c>
      <c r="JK67" s="7">
        <f t="shared" ca="1" si="188"/>
        <v>1</v>
      </c>
      <c r="JL67" s="7" t="str">
        <f t="shared" ca="1" si="189"/>
        <v>5</v>
      </c>
      <c r="JM67" s="7">
        <f ca="1">IFERROR(IF(JM66+JL67&gt;JN$4,JM66,JM66+JL67),"")</f>
        <v>60</v>
      </c>
      <c r="JN67" s="7">
        <f t="shared" ca="1" si="296"/>
        <v>0</v>
      </c>
      <c r="JO67" s="7">
        <f t="shared" ca="1" si="190"/>
        <v>0.44008183270864942</v>
      </c>
      <c r="JP67" s="7">
        <f t="shared" ca="1" si="191"/>
        <v>2.1456628829812141E-2</v>
      </c>
      <c r="JQ67" s="7">
        <f t="shared" ca="1" si="192"/>
        <v>1</v>
      </c>
      <c r="JR67" s="7" t="str">
        <f t="shared" ca="1" si="193"/>
        <v>5</v>
      </c>
      <c r="JS67" s="7">
        <f ca="1">IFERROR(IF(JS66+JR67&gt;JT$4,JS66,JS66+JR67),"")</f>
        <v>60</v>
      </c>
      <c r="JT67" s="7">
        <f t="shared" ca="1" si="297"/>
        <v>0</v>
      </c>
      <c r="JU67" s="7">
        <f t="shared" ca="1" si="194"/>
        <v>0.27982879342322786</v>
      </c>
      <c r="JV67" s="7">
        <f t="shared" ca="1" si="195"/>
        <v>0.1817096681152337</v>
      </c>
      <c r="JW67" s="7">
        <f t="shared" ca="1" si="196"/>
        <v>1</v>
      </c>
      <c r="JX67" s="7" t="str">
        <f t="shared" ca="1" si="197"/>
        <v>5</v>
      </c>
      <c r="JY67" s="7">
        <f ca="1">IFERROR(IF(JY66+JX67&gt;JZ$4,JY66,JY66+JX67),"")</f>
        <v>60</v>
      </c>
      <c r="JZ67" s="7">
        <f t="shared" ca="1" si="298"/>
        <v>0</v>
      </c>
      <c r="KA67" s="7">
        <f t="shared" ca="1" si="198"/>
        <v>0.53081340773590402</v>
      </c>
      <c r="KB67" s="7">
        <f t="shared" ca="1" si="199"/>
        <v>-6.9274946197442455E-2</v>
      </c>
      <c r="KC67" s="7">
        <f t="shared" ca="1" si="200"/>
        <v>0</v>
      </c>
      <c r="KD67" s="7">
        <f t="shared" ca="1" si="201"/>
        <v>0</v>
      </c>
      <c r="KE67" s="7">
        <f ca="1">IFERROR(IF(KE66+KD67&gt;KF$4,KE66,KE66+KD67),"")</f>
        <v>60</v>
      </c>
      <c r="KF67" s="7">
        <f t="shared" ca="1" si="299"/>
        <v>0</v>
      </c>
      <c r="KG67" s="7">
        <f t="shared" ca="1" si="202"/>
        <v>0.81576813261883252</v>
      </c>
      <c r="KH67" s="7">
        <f t="shared" ca="1" si="203"/>
        <v>-0.35422967108037096</v>
      </c>
      <c r="KI67" s="7">
        <f t="shared" ca="1" si="204"/>
        <v>0</v>
      </c>
      <c r="KJ67" s="7">
        <f t="shared" ca="1" si="205"/>
        <v>0</v>
      </c>
      <c r="KK67" s="7">
        <f ca="1">IFERROR(IF(KK66+KJ67&gt;KL$4,KK66,KK66+KJ67),"")</f>
        <v>60</v>
      </c>
      <c r="KL67" s="7">
        <f t="shared" ca="1" si="300"/>
        <v>0</v>
      </c>
      <c r="KM67" s="7">
        <f t="shared" ca="1" si="206"/>
        <v>0.93570869949443281</v>
      </c>
      <c r="KN67" s="7">
        <f t="shared" ca="1" si="207"/>
        <v>-0.47417023795597124</v>
      </c>
      <c r="KO67" s="7">
        <f t="shared" ca="1" si="208"/>
        <v>0</v>
      </c>
      <c r="KP67" s="7">
        <f t="shared" ca="1" si="209"/>
        <v>0</v>
      </c>
      <c r="KQ67" s="7">
        <f ca="1">IFERROR(IF(KQ66+KP67&gt;KR$4,KQ66,KQ66+KP67),"")</f>
        <v>60</v>
      </c>
      <c r="KR67" s="7">
        <f t="shared" ca="1" si="301"/>
        <v>0</v>
      </c>
      <c r="KS67" s="7">
        <f t="shared" ca="1" si="210"/>
        <v>0.50824364743307482</v>
      </c>
      <c r="KT67" s="7">
        <f t="shared" ca="1" si="211"/>
        <v>-4.6705185894613255E-2</v>
      </c>
      <c r="KU67" s="7">
        <f t="shared" ca="1" si="212"/>
        <v>0</v>
      </c>
      <c r="KV67" s="7">
        <f t="shared" ca="1" si="213"/>
        <v>0</v>
      </c>
      <c r="KW67" s="7">
        <f ca="1">IFERROR(IF(KW66+KV67&gt;KX$4,KW66,KW66+KV67),"")</f>
        <v>60</v>
      </c>
      <c r="KX67" s="7">
        <f t="shared" ca="1" si="302"/>
        <v>0</v>
      </c>
      <c r="KY67" s="7">
        <f t="shared" ca="1" si="214"/>
        <v>0.21040975717321864</v>
      </c>
      <c r="KZ67" s="7">
        <f t="shared" ca="1" si="215"/>
        <v>0.25112870436524293</v>
      </c>
      <c r="LA67" s="7">
        <f t="shared" ca="1" si="216"/>
        <v>1</v>
      </c>
      <c r="LB67" s="7" t="str">
        <f t="shared" ca="1" si="217"/>
        <v>5</v>
      </c>
      <c r="LC67" s="7">
        <f ca="1">IFERROR(IF(LC66+LB67&gt;LD$4,LC66,LC66+LB67),"")</f>
        <v>60</v>
      </c>
      <c r="LD67" s="7">
        <f t="shared" ca="1" si="303"/>
        <v>0</v>
      </c>
      <c r="LE67" s="7">
        <f t="shared" ca="1" si="218"/>
        <v>0.50532133912179333</v>
      </c>
      <c r="LF67" s="7">
        <f t="shared" ca="1" si="219"/>
        <v>-4.378287758333177E-2</v>
      </c>
      <c r="LG67" s="7">
        <f t="shared" ca="1" si="220"/>
        <v>0</v>
      </c>
      <c r="LH67" s="7">
        <f t="shared" ca="1" si="221"/>
        <v>0</v>
      </c>
      <c r="LI67" s="7">
        <f ca="1">IFERROR(IF(LI66+LH67&gt;LJ$4,LI66,LI66+LH67),"")</f>
        <v>60</v>
      </c>
      <c r="LJ67" s="7">
        <f t="shared" ca="1" si="304"/>
        <v>0</v>
      </c>
      <c r="LK67" s="7">
        <f t="shared" ca="1" si="222"/>
        <v>0.53460513963935319</v>
      </c>
      <c r="LL67" s="7">
        <f t="shared" ca="1" si="223"/>
        <v>-7.3066678100891624E-2</v>
      </c>
      <c r="LM67" s="7">
        <f t="shared" ca="1" si="224"/>
        <v>0</v>
      </c>
      <c r="LN67" s="7">
        <f t="shared" ca="1" si="225"/>
        <v>0</v>
      </c>
      <c r="LO67" s="7">
        <f ca="1">IFERROR(IF(LO66+LN67&gt;LP$4,LO66,LO66+LN67),"")</f>
        <v>60</v>
      </c>
      <c r="LP67" s="7">
        <f t="shared" ca="1" si="305"/>
        <v>0</v>
      </c>
      <c r="LQ67" s="7">
        <f t="shared" ca="1" si="226"/>
        <v>0.83301820475485666</v>
      </c>
      <c r="LR67" s="7">
        <f t="shared" ca="1" si="227"/>
        <v>-0.3714797432163951</v>
      </c>
      <c r="LS67" s="7">
        <f t="shared" ca="1" si="228"/>
        <v>0</v>
      </c>
      <c r="LT67" s="7">
        <f t="shared" ca="1" si="229"/>
        <v>0</v>
      </c>
      <c r="LU67" s="7">
        <f ca="1">IFERROR(IF(LU66+LT67&gt;LV$4,LU66,LU66+LT67),"")</f>
        <v>60</v>
      </c>
      <c r="LV67" s="7">
        <f t="shared" ca="1" si="306"/>
        <v>0</v>
      </c>
      <c r="LW67" s="7">
        <f t="shared" ca="1" si="230"/>
        <v>0.15366233866166945</v>
      </c>
      <c r="LX67" s="7">
        <f t="shared" ca="1" si="231"/>
        <v>0.30787612287679211</v>
      </c>
      <c r="LY67" s="7">
        <f t="shared" ca="1" si="232"/>
        <v>1</v>
      </c>
      <c r="LZ67" s="7" t="str">
        <f t="shared" ca="1" si="233"/>
        <v>5</v>
      </c>
      <c r="MA67" s="7">
        <f ca="1">IFERROR(IF(MA66+LZ67&gt;MB$4,MA66,MA66+LZ67),"")</f>
        <v>60</v>
      </c>
      <c r="MB67" s="7">
        <f t="shared" ca="1" si="307"/>
        <v>0</v>
      </c>
      <c r="MC67" s="7">
        <f t="shared" ca="1" si="234"/>
        <v>0.10182674184448348</v>
      </c>
      <c r="MD67" s="7">
        <f t="shared" ca="1" si="235"/>
        <v>0.35971171969397808</v>
      </c>
      <c r="ME67" s="7">
        <f t="shared" ca="1" si="236"/>
        <v>1</v>
      </c>
      <c r="MF67" s="7" t="str">
        <f t="shared" ca="1" si="237"/>
        <v>5</v>
      </c>
      <c r="MG67" s="7">
        <f ca="1">IFERROR(IF(MG66+MF67&gt;MH$4,MG66,MG66+MF67),"")</f>
        <v>60</v>
      </c>
      <c r="MH67" s="7">
        <f t="shared" ca="1" si="308"/>
        <v>0</v>
      </c>
      <c r="MI67" s="7">
        <f t="shared" ca="1" si="238"/>
        <v>0.1050605434899673</v>
      </c>
      <c r="MJ67" s="7">
        <f t="shared" ca="1" si="239"/>
        <v>0.35647791804849427</v>
      </c>
      <c r="MK67" s="7">
        <f t="shared" ca="1" si="240"/>
        <v>1</v>
      </c>
      <c r="ML67" s="7" t="str">
        <f t="shared" ca="1" si="241"/>
        <v>5</v>
      </c>
      <c r="MM67" s="7">
        <f ca="1">IFERROR(IF(MM66+ML67&gt;MN$4,MM66,MM66+ML67),"")</f>
        <v>60</v>
      </c>
      <c r="MN67" s="7">
        <f t="shared" ca="1" si="309"/>
        <v>0</v>
      </c>
      <c r="MO67" s="7">
        <f t="shared" ca="1" si="242"/>
        <v>0.34015297292889557</v>
      </c>
      <c r="MP67" s="7">
        <f t="shared" ca="1" si="243"/>
        <v>0.12138548860956599</v>
      </c>
      <c r="MQ67" s="7">
        <f t="shared" ca="1" si="244"/>
        <v>1</v>
      </c>
      <c r="MR67" s="7" t="str">
        <f t="shared" ca="1" si="245"/>
        <v>5</v>
      </c>
      <c r="MS67" s="7">
        <f ca="1">IFERROR(IF(MS66+MR67&gt;MT$4,MS66,MS66+MR67),"")</f>
        <v>60</v>
      </c>
      <c r="MT67" s="7">
        <f t="shared" ca="1" si="310"/>
        <v>0</v>
      </c>
      <c r="MU67" s="7">
        <f t="shared" ca="1" si="246"/>
        <v>0.4684373367440674</v>
      </c>
      <c r="MV67" s="7">
        <f t="shared" ca="1" si="247"/>
        <v>-6.8988752056058367E-3</v>
      </c>
      <c r="MW67" s="7">
        <f t="shared" ca="1" si="248"/>
        <v>0</v>
      </c>
      <c r="MX67" s="7">
        <f t="shared" ca="1" si="249"/>
        <v>0</v>
      </c>
      <c r="MY67" s="7">
        <f ca="1">IFERROR(IF(MY66+MX67&gt;MZ$4,MY66,MY66+MX67),"")</f>
        <v>60</v>
      </c>
      <c r="MZ67" s="7">
        <f t="shared" ca="1" si="311"/>
        <v>0</v>
      </c>
      <c r="NA67" s="7">
        <f t="shared" ca="1" si="250"/>
        <v>0.50219857984535499</v>
      </c>
      <c r="NB67" s="7">
        <f t="shared" ca="1" si="251"/>
        <v>-4.0660118306893422E-2</v>
      </c>
      <c r="NC67" s="7">
        <f t="shared" ca="1" si="252"/>
        <v>0</v>
      </c>
      <c r="ND67" s="7">
        <f t="shared" ca="1" si="253"/>
        <v>0</v>
      </c>
      <c r="NE67" s="7">
        <f ca="1">IFERROR(IF(NE66+ND67&gt;NF$4,NE66,NE66+ND67),"")</f>
        <v>60</v>
      </c>
      <c r="NF67" s="7">
        <f t="shared" ca="1" si="312"/>
        <v>0</v>
      </c>
      <c r="NG67" s="7">
        <f t="shared" ca="1" si="254"/>
        <v>0.37033464295770635</v>
      </c>
      <c r="NH67" s="7">
        <f t="shared" ca="1" si="255"/>
        <v>9.1203818580755214E-2</v>
      </c>
      <c r="NI67" s="7">
        <f t="shared" ca="1" si="256"/>
        <v>1</v>
      </c>
      <c r="NJ67" s="7" t="str">
        <f t="shared" ca="1" si="257"/>
        <v>5</v>
      </c>
      <c r="NK67" s="7">
        <f ca="1">IFERROR(IF(NK66+NJ67&gt;NL$4,NK66,NK66+NJ67),"")</f>
        <v>60</v>
      </c>
      <c r="NL67" s="7">
        <f t="shared" ca="1" si="313"/>
        <v>0</v>
      </c>
      <c r="NM67" s="7">
        <f t="shared" ca="1" si="258"/>
        <v>0.20525927675298861</v>
      </c>
      <c r="NN67" s="7">
        <f t="shared" ca="1" si="259"/>
        <v>0.25627918478547296</v>
      </c>
      <c r="NO67" s="7">
        <f t="shared" ca="1" si="260"/>
        <v>1</v>
      </c>
      <c r="NP67" s="7" t="str">
        <f t="shared" ca="1" si="261"/>
        <v>5</v>
      </c>
      <c r="NQ67" s="7">
        <f ca="1">IFERROR(IF(NQ66+NP67&gt;NR$4,NQ66,NQ66+NP67),"")</f>
        <v>60</v>
      </c>
      <c r="NR67" s="7">
        <f t="shared" ca="1" si="314"/>
        <v>0</v>
      </c>
      <c r="NT67">
        <v>65</v>
      </c>
      <c r="NU67" s="7" t="s">
        <v>19</v>
      </c>
      <c r="NV67" s="7" t="str">
        <f t="shared" ca="1" si="16"/>
        <v/>
      </c>
      <c r="NW67" s="7" t="str">
        <f t="shared" ref="NW67:NW130" ca="1" si="329">IFERROR(_xlfn.RANK.EQ(NV67,$NV$3:$NV$427),"")</f>
        <v/>
      </c>
      <c r="NX67" t="str">
        <f ca="1">IFERROR(VLOOKUP(NT67,$K$3:$AK$568,8,FALSE),"")</f>
        <v/>
      </c>
      <c r="NY67" t="str">
        <f ca="1">IFERROR(VLOOKUP(NT67,$K$3:$AK$568,9,FALSE),"")</f>
        <v/>
      </c>
      <c r="NZ67" s="7" t="str">
        <f ca="1">IFERROR(VLOOKUP(NT67,$K$3:$AK$568,27,FALSE),"")</f>
        <v/>
      </c>
      <c r="OB67">
        <v>65</v>
      </c>
      <c r="OC67" s="7" t="s">
        <v>19</v>
      </c>
      <c r="OD67" t="e">
        <f t="shared" ca="1" si="17"/>
        <v>#N/A</v>
      </c>
      <c r="OE67" s="7" t="str">
        <f t="shared" ca="1" si="18"/>
        <v/>
      </c>
      <c r="OF67" s="7" t="str">
        <f t="shared" ca="1" si="19"/>
        <v/>
      </c>
      <c r="OG67" t="str">
        <f t="shared" ca="1" si="20"/>
        <v/>
      </c>
      <c r="OI67">
        <v>65</v>
      </c>
      <c r="OJ67" s="7" t="s">
        <v>19</v>
      </c>
      <c r="OK67" s="7" t="str">
        <f t="shared" ca="1" si="21"/>
        <v/>
      </c>
      <c r="OL67" s="7" t="str">
        <f t="shared" ca="1" si="22"/>
        <v/>
      </c>
      <c r="OM67" t="str">
        <f ca="1">IFERROR(VLOOKUP(OI67,$L$3:$AK$568,7,FALSE),"")</f>
        <v/>
      </c>
      <c r="ON67" t="str">
        <f ca="1">IFERROR(VLOOKUP(OI67,$L$3:$AK$568,8,FALSE),"")</f>
        <v/>
      </c>
      <c r="OO67" s="7" t="str">
        <f ca="1">IFERROR(VLOOKUP(OI67,$L$3:$AK$568,26,FALSE),"")</f>
        <v/>
      </c>
      <c r="OQ67">
        <v>65</v>
      </c>
      <c r="OR67" s="7" t="s">
        <v>19</v>
      </c>
      <c r="OS67" t="e">
        <f t="shared" ca="1" si="23"/>
        <v>#N/A</v>
      </c>
      <c r="OT67" s="7" t="str">
        <f t="shared" ca="1" si="24"/>
        <v/>
      </c>
      <c r="OU67" s="7" t="str">
        <f t="shared" ca="1" si="25"/>
        <v/>
      </c>
      <c r="OV67" t="str">
        <f t="shared" ca="1" si="26"/>
        <v/>
      </c>
      <c r="OX67">
        <v>65</v>
      </c>
      <c r="OY67" s="7" t="s">
        <v>19</v>
      </c>
      <c r="OZ67" s="7" t="str">
        <f t="shared" ca="1" si="27"/>
        <v/>
      </c>
      <c r="PA67" s="7" t="str">
        <f t="shared" ca="1" si="28"/>
        <v/>
      </c>
      <c r="PB67" t="str">
        <f ca="1">IFERROR(VLOOKUP(OX67,$M$3:$AK$568,6,FALSE),"")</f>
        <v/>
      </c>
      <c r="PC67" t="str">
        <f ca="1">IFERROR(VLOOKUP(OX67,$M$3:$AK$568,7,FALSE),"")</f>
        <v/>
      </c>
      <c r="PD67" s="7" t="str">
        <f ca="1">IFERROR(VLOOKUP(OX67,$M$3:$AK$568,25,FALSE),"")</f>
        <v/>
      </c>
      <c r="PF67">
        <v>65</v>
      </c>
      <c r="PG67" s="7" t="s">
        <v>19</v>
      </c>
      <c r="PH67" t="e">
        <f t="shared" ca="1" si="29"/>
        <v>#N/A</v>
      </c>
      <c r="PI67" s="7" t="str">
        <f t="shared" ca="1" si="30"/>
        <v/>
      </c>
      <c r="PJ67" s="7" t="str">
        <f t="shared" ca="1" si="31"/>
        <v/>
      </c>
      <c r="PK67" t="str">
        <f t="shared" ca="1" si="32"/>
        <v/>
      </c>
      <c r="PM67">
        <v>65</v>
      </c>
      <c r="PN67" s="7" t="s">
        <v>19</v>
      </c>
      <c r="PO67" s="202" t="str">
        <f t="shared" ca="1" si="33"/>
        <v/>
      </c>
      <c r="PP67" s="7" t="str">
        <f t="shared" ca="1" si="34"/>
        <v/>
      </c>
      <c r="PQ67" t="str">
        <f ca="1">IFERROR(VLOOKUP(PM67,$G$325:$R$409,12,FALSE),"")</f>
        <v/>
      </c>
      <c r="PR67" t="e">
        <f ca="1">VLOOKUP(PM67,$G$324:$Q$409,11,FALSE)</f>
        <v>#N/A</v>
      </c>
      <c r="PS67" s="7" t="str">
        <f ca="1">VLOOKUP(PQ67,$R$325:$Y$409,8,FALSE)</f>
        <v>- -</v>
      </c>
      <c r="PT67" s="7">
        <f ca="1">ReSt</f>
        <v>-4</v>
      </c>
      <c r="PU67" s="7" t="e">
        <f t="shared" ca="1" si="35"/>
        <v>#N/A</v>
      </c>
      <c r="PV67" s="7" t="e">
        <f t="shared" ca="1" si="36"/>
        <v>#N/A</v>
      </c>
      <c r="PW67" s="7" t="str">
        <f ca="1">VLOOKUP(PQ67,$R$325:$AK$409,8,FALSE)</f>
        <v>- -</v>
      </c>
      <c r="PX67" s="7"/>
      <c r="PY67">
        <v>65</v>
      </c>
      <c r="PZ67" s="7" t="s">
        <v>19</v>
      </c>
      <c r="QA67" t="str">
        <f t="shared" ca="1" si="37"/>
        <v/>
      </c>
      <c r="QB67" s="7" t="str">
        <f t="shared" ca="1" si="38"/>
        <v/>
      </c>
      <c r="QC67" s="7" t="str">
        <f t="shared" ca="1" si="39"/>
        <v/>
      </c>
      <c r="QD67" t="str">
        <f t="shared" ca="1" si="40"/>
        <v/>
      </c>
      <c r="QF67">
        <v>65</v>
      </c>
      <c r="QG67" s="7" t="s">
        <v>19</v>
      </c>
      <c r="QH67" s="7" t="str">
        <f t="shared" ca="1" si="41"/>
        <v/>
      </c>
      <c r="QI67" s="7" t="e">
        <f t="shared" ca="1" si="42"/>
        <v>#VALUE!</v>
      </c>
      <c r="QJ67" t="e">
        <f t="shared" ca="1" si="43"/>
        <v>#N/A</v>
      </c>
      <c r="QK67" s="7" t="e">
        <f t="shared" ca="1" si="44"/>
        <v>#N/A</v>
      </c>
      <c r="QM67">
        <v>65</v>
      </c>
      <c r="QN67" s="7" t="s">
        <v>19</v>
      </c>
      <c r="QO67" t="str">
        <f t="shared" ca="1" si="45"/>
        <v/>
      </c>
      <c r="QP67" s="7" t="str">
        <f t="shared" ca="1" si="46"/>
        <v/>
      </c>
      <c r="QQ67" t="str">
        <f t="shared" ca="1" si="47"/>
        <v/>
      </c>
    </row>
    <row r="68" spans="1:459" x14ac:dyDescent="0.25">
      <c r="A68" s="240" t="str">
        <f>IF('Character Sheet'!$B$4="Creature","N","Y")</f>
        <v>Y</v>
      </c>
      <c r="C68" s="75"/>
      <c r="D68" s="70">
        <f t="shared" ca="1" si="322"/>
        <v>14</v>
      </c>
      <c r="F68" s="75"/>
      <c r="G68" s="76"/>
      <c r="I68" s="75" t="s">
        <v>1812</v>
      </c>
      <c r="J68" s="85"/>
      <c r="K68" s="85">
        <f t="shared" ref="K68:K131" ca="1" si="330">IF(V68="- -",K67,IF(I68="*",K67,IF(Y68=0,K67,IF(AZ68="x",K67+1,K67))))</f>
        <v>4</v>
      </c>
      <c r="L68" s="85">
        <f t="shared" ca="1" si="316"/>
        <v>0</v>
      </c>
      <c r="M68" s="70">
        <f t="shared" ca="1" si="321"/>
        <v>4</v>
      </c>
      <c r="O68" s="222">
        <f t="shared" ref="O68:O131" ca="1" si="331">BP68</f>
        <v>34</v>
      </c>
      <c r="Q68" s="7" t="s">
        <v>1697</v>
      </c>
      <c r="R68" s="9" t="s">
        <v>1368</v>
      </c>
      <c r="S68" s="9" t="str">
        <f t="shared" si="325"/>
        <v>Boomerang</v>
      </c>
      <c r="T68" s="61" t="str">
        <f>SUBSTITUTE(IFERROR(IFERROR(VLOOKUP(R68,'[1]Skill Statistics'!$A$3:$C$513,2,FALSE),VLOOKUP(Q68,'[1]Skill Statistics'!$A$3:$C$513,2,FALSE)),T67),"R*","ReSt")</f>
        <v>Ag/St</v>
      </c>
      <c r="U68" s="61" t="str">
        <f>IFERROR(IFERROR(VLOOKUP(R68,'[1]Skill Statistics'!$A$3:$C$513,3,FALSE),VLOOKUP(Q68,'[1]Skill Statistics'!$A$3:$C$513,3,FALSE)),U67)</f>
        <v>Ag</v>
      </c>
      <c r="V68" s="61" t="str">
        <f ca="1">IF(ISNUMBER(SEARCH("Category",R68)),"- -",IFERROR(IFERROR(VLOOKUP(Q68,[1]Professions!$A$4:$AM$288,MATCH(Profession,[1]Professions!$A$1:$AM$1,0),FALSE),VLOOKUP(Q68,Calculations!$B$91:$I$95,8,FALSE)),"- -"))</f>
        <v>2 / 4</v>
      </c>
      <c r="W68" s="60">
        <f t="shared" ref="W68:W131" ca="1" si="332">BL68</f>
        <v>0</v>
      </c>
      <c r="X68" s="7">
        <f ca="1">IFERROR(VLOOKUP(R68,$BS$6:$NR$519,MATCH(ActualLevel,$BS$3:$NR$3,0),FALSE),"- -")</f>
        <v>2</v>
      </c>
      <c r="Y68" s="7">
        <f t="shared" ca="1" si="320"/>
        <v>2</v>
      </c>
      <c r="Z68" s="7">
        <f ca="1">IFERROR(VLOOKUP(Y68,Charts!$BQ$2:$BR$52,2,FALSE),"- -")</f>
        <v>10</v>
      </c>
      <c r="AA68" s="7">
        <f t="shared" ca="1" si="51"/>
        <v>7</v>
      </c>
      <c r="AB68" s="7">
        <f t="shared" ca="1" si="317"/>
        <v>0</v>
      </c>
      <c r="AC68" s="7"/>
      <c r="AD68" s="7"/>
      <c r="AE68" s="7"/>
      <c r="AF68" s="7"/>
      <c r="AG68" s="7"/>
      <c r="AH68" s="43"/>
      <c r="AI68" s="7"/>
      <c r="AJ68" s="7"/>
      <c r="AK68" s="7">
        <f t="shared" ca="1" si="52"/>
        <v>17</v>
      </c>
      <c r="AL68" s="7"/>
      <c r="AM68" s="69">
        <f>IFERROR(VLOOKUP(R68,'[1]Skill Statistics'!$A$3:$AN$513,MATCH(Profession,'[1]Skill Statistics'!$A$2:$AN$2,0),FALSE),0)</f>
        <v>0</v>
      </c>
      <c r="AN68" s="85">
        <f>IFERROR(VLOOKUP(Q68,'[1]Skill Statistics'!$A$3:$BK$513,MATCH(Archetype,'[1]Skill Statistics'!$A$2:$BK$2,0),FALSE),0)</f>
        <v>0</v>
      </c>
      <c r="AO68" s="85">
        <f>IFERROR(VLOOKUP(Q68,'[1]Skill Statistics'!$A$3:$BB$513,MATCH(Race,'[1]Skill Statistics'!$A$2:$BB$2,0),FALSE),0)</f>
        <v>0</v>
      </c>
      <c r="AP68" s="85">
        <f t="shared" ref="AP68:AP131" ca="1" si="333">IFERROR(AA68/10,0)</f>
        <v>0.7</v>
      </c>
      <c r="AQ68" s="70"/>
      <c r="AS68" s="69" t="str">
        <f>IFERROR(VLOOKUP(Q68,'[1]Professional Skills'!$A$4:$AM$288,MATCH(Profession,'[1]Professional Skills'!$A$3:$AM$3,0),FALSE),"- -")</f>
        <v>x</v>
      </c>
      <c r="AT68" t="s">
        <v>1812</v>
      </c>
      <c r="AU68" s="7" t="str">
        <f t="shared" si="319"/>
        <v/>
      </c>
      <c r="AV68" s="7">
        <f t="shared" ca="1" si="318"/>
        <v>0</v>
      </c>
      <c r="AW68" t="str">
        <f t="shared" si="55"/>
        <v/>
      </c>
      <c r="AX68" t="str">
        <f>IFERROR(_xlfn.RANK.EQ(AW68,$AW$5:$AW$568),"")</f>
        <v/>
      </c>
      <c r="AY68">
        <f t="shared" ca="1" si="327"/>
        <v>0.22722004368203397</v>
      </c>
      <c r="AZ68" s="70" t="str">
        <f t="shared" ca="1" si="53"/>
        <v/>
      </c>
      <c r="BB68" s="69">
        <f>IFERROR(IF(Q68="Language",VLOOKUP(R68,[1]Cultures!$B$4:$N$218,MATCH(Culture,[1]Cultures!$B$3:$N$3,0),FALSE),VLOOKUP(Q68,[1]Cultures!$B$4:$O$212,MATCH(Culture,[1]Cultures!$B$3:$O$3,0),FALSE)),"- -")</f>
        <v>1</v>
      </c>
      <c r="BC68" t="s">
        <v>1812</v>
      </c>
      <c r="BD68">
        <f t="shared" ca="1" si="315"/>
        <v>0.6601113897462062</v>
      </c>
      <c r="BE68">
        <f t="shared" ca="1" si="262"/>
        <v>1.3601113897462063</v>
      </c>
      <c r="BH68">
        <f t="shared" ca="1" si="326"/>
        <v>4</v>
      </c>
      <c r="BI68" s="7">
        <f t="shared" ca="1" si="54"/>
        <v>0</v>
      </c>
      <c r="BJ68" s="7"/>
      <c r="BK68" s="7"/>
      <c r="BL68" s="70">
        <f t="shared" ca="1" si="328"/>
        <v>0</v>
      </c>
      <c r="BN68" s="69">
        <f ca="1">IFERROR(VLOOKUP(V68,Charts!$BT$2:$BV$14,3,FALSE),"- -")</f>
        <v>0.76923076923076927</v>
      </c>
      <c r="BO68" s="85">
        <f t="shared" ref="BO68:BO131" ca="1" si="334">IF(A68="N","- -",IF(V68="- -","- -",RAND()+AM68+AO68+AP68+AQ68+AV68+AY68+BD68+BN68))</f>
        <v>2.8435591219476883</v>
      </c>
      <c r="BP68" s="70">
        <f t="shared" ca="1" si="263"/>
        <v>34</v>
      </c>
      <c r="BR68" s="7">
        <v>63</v>
      </c>
      <c r="BS68" s="9" t="str">
        <f ca="1">VLOOKUP(BR68,$O$3:$R$568,4,FALSE)</f>
        <v>Shield</v>
      </c>
      <c r="BT68" s="7" t="str">
        <f ca="1">VLOOKUP(BS68,$R$3:$V$568,5,FALSE)</f>
        <v>6 / 8</v>
      </c>
      <c r="BU68" s="7">
        <f ca="1">VLOOKUP(BT68,Charts!$BT$2:$BV$14,3,FALSE)</f>
        <v>0.38461538461538464</v>
      </c>
      <c r="BV68" s="7" t="str">
        <f t="shared" ca="1" si="56"/>
        <v>6</v>
      </c>
      <c r="BW68" s="7" t="str">
        <f t="shared" ca="1" si="57"/>
        <v>8</v>
      </c>
      <c r="BY68" s="7">
        <f t="shared" ca="1" si="58"/>
        <v>0.77994660253087844</v>
      </c>
      <c r="BZ68" s="7">
        <f t="shared" ca="1" si="59"/>
        <v>-0.3953312179154938</v>
      </c>
      <c r="CA68" s="7">
        <f t="shared" ca="1" si="60"/>
        <v>0</v>
      </c>
      <c r="CB68" s="7">
        <f t="shared" ca="1" si="61"/>
        <v>0</v>
      </c>
      <c r="CC68" s="7">
        <f ca="1">IFERROR(IF(CC67+CB68&gt;CD$4,CC67,CC67+CB68),"")</f>
        <v>38</v>
      </c>
      <c r="CD68" s="7">
        <f t="shared" ca="1" si="264"/>
        <v>0</v>
      </c>
      <c r="CE68" s="7">
        <f t="shared" ca="1" si="62"/>
        <v>0.82361213317044113</v>
      </c>
      <c r="CF68" s="7">
        <f t="shared" ca="1" si="63"/>
        <v>-0.43899674855505649</v>
      </c>
      <c r="CG68" s="7">
        <f t="shared" ca="1" si="64"/>
        <v>0</v>
      </c>
      <c r="CH68" s="7">
        <f t="shared" ca="1" si="65"/>
        <v>0</v>
      </c>
      <c r="CI68" s="7">
        <f ca="1">IFERROR(IF(CI67+CH68&gt;CJ$4,CI67,CI67+CH68),"")</f>
        <v>60</v>
      </c>
      <c r="CJ68" s="7">
        <f t="shared" ca="1" si="265"/>
        <v>0</v>
      </c>
      <c r="CK68" s="7">
        <f t="shared" ca="1" si="66"/>
        <v>0.28444543168747949</v>
      </c>
      <c r="CL68" s="7">
        <f t="shared" ca="1" si="67"/>
        <v>0.10016995292790515</v>
      </c>
      <c r="CM68" s="7">
        <f t="shared" ca="1" si="68"/>
        <v>1</v>
      </c>
      <c r="CN68" s="7" t="str">
        <f t="shared" ca="1" si="69"/>
        <v>6</v>
      </c>
      <c r="CO68" s="7">
        <f ca="1">IFERROR(IF(CO67+CN68&gt;CP$4,CO67,CO67+CN68),"")</f>
        <v>60</v>
      </c>
      <c r="CP68" s="7">
        <f t="shared" ca="1" si="266"/>
        <v>0</v>
      </c>
      <c r="CQ68" s="7">
        <f t="shared" ca="1" si="70"/>
        <v>0.954995189049616</v>
      </c>
      <c r="CR68" s="7">
        <f t="shared" ca="1" si="71"/>
        <v>-0.57037980443423142</v>
      </c>
      <c r="CS68" s="7">
        <f t="shared" ca="1" si="72"/>
        <v>0</v>
      </c>
      <c r="CT68" s="7">
        <f t="shared" ca="1" si="73"/>
        <v>0</v>
      </c>
      <c r="CU68" s="7">
        <f ca="1">IFERROR(IF(CU67+CT68&gt;CV$4,CU67,CU67+CT68),"")</f>
        <v>60</v>
      </c>
      <c r="CV68" s="7">
        <f t="shared" ca="1" si="267"/>
        <v>0</v>
      </c>
      <c r="CW68" s="7">
        <f t="shared" ca="1" si="74"/>
        <v>0.13996635245793232</v>
      </c>
      <c r="CX68" s="7">
        <f t="shared" ca="1" si="75"/>
        <v>0.24464903215745232</v>
      </c>
      <c r="CY68" s="7">
        <f t="shared" ca="1" si="76"/>
        <v>1</v>
      </c>
      <c r="CZ68" s="7" t="str">
        <f t="shared" ca="1" si="77"/>
        <v>6</v>
      </c>
      <c r="DA68" s="7">
        <f ca="1">IFERROR(IF(DA67+CZ68&gt;DB$4,DA67,DA67+CZ68),"")</f>
        <v>60</v>
      </c>
      <c r="DB68" s="7">
        <f t="shared" ca="1" si="268"/>
        <v>0</v>
      </c>
      <c r="DC68" s="7">
        <f t="shared" ca="1" si="78"/>
        <v>0.66691277343154554</v>
      </c>
      <c r="DD68" s="7">
        <f t="shared" ca="1" si="79"/>
        <v>-0.2822973888161609</v>
      </c>
      <c r="DE68" s="7">
        <f t="shared" ca="1" si="80"/>
        <v>0</v>
      </c>
      <c r="DF68" s="7">
        <f t="shared" ca="1" si="81"/>
        <v>0</v>
      </c>
      <c r="DG68" s="7">
        <f ca="1">IFERROR(IF(DG67+DF68&gt;DH$4,DG67,DG67+DF68),"")</f>
        <v>60</v>
      </c>
      <c r="DH68" s="7">
        <f t="shared" ca="1" si="269"/>
        <v>0</v>
      </c>
      <c r="DI68" s="7">
        <f t="shared" ca="1" si="82"/>
        <v>0.86138341874058788</v>
      </c>
      <c r="DJ68" s="7">
        <f t="shared" ca="1" si="83"/>
        <v>-0.47676803412520324</v>
      </c>
      <c r="DK68" s="7">
        <f t="shared" ca="1" si="84"/>
        <v>0</v>
      </c>
      <c r="DL68" s="7">
        <f t="shared" ca="1" si="85"/>
        <v>0</v>
      </c>
      <c r="DM68" s="7">
        <f ca="1">IFERROR(IF(DM67+DL68&gt;DN$4,DM67,DM67+DL68),"")</f>
        <v>60</v>
      </c>
      <c r="DN68" s="7">
        <f t="shared" ca="1" si="270"/>
        <v>0</v>
      </c>
      <c r="DO68" s="7">
        <f t="shared" ca="1" si="86"/>
        <v>0.76339835882105833</v>
      </c>
      <c r="DP68" s="7">
        <f t="shared" ca="1" si="87"/>
        <v>-0.37878297420567369</v>
      </c>
      <c r="DQ68" s="7">
        <f t="shared" ca="1" si="88"/>
        <v>0</v>
      </c>
      <c r="DR68" s="7">
        <f t="shared" ca="1" si="89"/>
        <v>0</v>
      </c>
      <c r="DS68" s="7">
        <f ca="1">IFERROR(IF(DS67+DR68&gt;DT$4,DS67,DS67+DR68),"")</f>
        <v>60</v>
      </c>
      <c r="DT68" s="7">
        <f t="shared" ca="1" si="271"/>
        <v>0</v>
      </c>
      <c r="DU68" s="7">
        <f t="shared" ca="1" si="90"/>
        <v>0.28995489703793487</v>
      </c>
      <c r="DV68" s="7">
        <f t="shared" ca="1" si="91"/>
        <v>9.466048757744977E-2</v>
      </c>
      <c r="DW68" s="7">
        <f t="shared" ca="1" si="92"/>
        <v>1</v>
      </c>
      <c r="DX68" s="7" t="str">
        <f t="shared" ca="1" si="93"/>
        <v>6</v>
      </c>
      <c r="DY68" s="7">
        <f ca="1">IFERROR(IF(DY67+DX68&gt;DZ$4,DY67,DY67+DX68),"")</f>
        <v>59</v>
      </c>
      <c r="DZ68" s="7">
        <f t="shared" ca="1" si="272"/>
        <v>0</v>
      </c>
      <c r="EA68" s="7">
        <f t="shared" ca="1" si="94"/>
        <v>0.79044269688348601</v>
      </c>
      <c r="EB68" s="7">
        <f t="shared" ca="1" si="95"/>
        <v>-0.40582731226810137</v>
      </c>
      <c r="EC68" s="7">
        <f t="shared" ca="1" si="96"/>
        <v>0</v>
      </c>
      <c r="ED68" s="7">
        <f t="shared" ca="1" si="97"/>
        <v>0</v>
      </c>
      <c r="EE68" s="7">
        <f ca="1">IFERROR(IF(EE67+ED68&gt;EF$4,EE67,EE67+ED68),"")</f>
        <v>60</v>
      </c>
      <c r="EF68" s="7">
        <f t="shared" ca="1" si="273"/>
        <v>0</v>
      </c>
      <c r="EG68" s="7">
        <f t="shared" ca="1" si="98"/>
        <v>0.3366892800680783</v>
      </c>
      <c r="EH68" s="7">
        <f t="shared" ca="1" si="99"/>
        <v>4.7926104547306336E-2</v>
      </c>
      <c r="EI68" s="7">
        <f t="shared" ca="1" si="100"/>
        <v>1</v>
      </c>
      <c r="EJ68" s="7" t="str">
        <f t="shared" ca="1" si="101"/>
        <v>6</v>
      </c>
      <c r="EK68" s="7">
        <f ca="1">IFERROR(IF(EK67+EJ68&gt;EL$4,EK67,EK67+EJ68),"")</f>
        <v>60</v>
      </c>
      <c r="EL68" s="7">
        <f t="shared" ca="1" si="274"/>
        <v>0</v>
      </c>
      <c r="EM68" s="7">
        <f t="shared" ca="1" si="102"/>
        <v>0.47593317893804521</v>
      </c>
      <c r="EN68" s="7">
        <f t="shared" ca="1" si="103"/>
        <v>-9.1317794322660573E-2</v>
      </c>
      <c r="EO68" s="7">
        <f t="shared" ca="1" si="104"/>
        <v>0</v>
      </c>
      <c r="EP68" s="7">
        <f t="shared" ca="1" si="105"/>
        <v>0</v>
      </c>
      <c r="EQ68" s="7">
        <f ca="1">IFERROR(IF(EQ67+EP68&gt;ER$4,EQ67,EQ67+EP68),"")</f>
        <v>60</v>
      </c>
      <c r="ER68" s="7">
        <f t="shared" ca="1" si="275"/>
        <v>0</v>
      </c>
      <c r="ES68" s="7">
        <f t="shared" ca="1" si="106"/>
        <v>0.14364502482700381</v>
      </c>
      <c r="ET68" s="7">
        <f t="shared" ca="1" si="107"/>
        <v>0.24097035978838083</v>
      </c>
      <c r="EU68" s="7">
        <f t="shared" ca="1" si="108"/>
        <v>1</v>
      </c>
      <c r="EV68" s="7" t="str">
        <f t="shared" ca="1" si="109"/>
        <v>6</v>
      </c>
      <c r="EW68" s="7">
        <f ca="1">IFERROR(IF(EW67+EV68&gt;EX$4,EW67,EW67+EV68),"")</f>
        <v>60</v>
      </c>
      <c r="EX68" s="7">
        <f t="shared" ca="1" si="276"/>
        <v>0</v>
      </c>
      <c r="EY68" s="7">
        <f t="shared" ca="1" si="110"/>
        <v>0.46768922450163253</v>
      </c>
      <c r="EZ68" s="7">
        <f t="shared" ca="1" si="111"/>
        <v>-8.3073839886247891E-2</v>
      </c>
      <c r="FA68" s="7">
        <f t="shared" ca="1" si="112"/>
        <v>0</v>
      </c>
      <c r="FB68" s="7">
        <f t="shared" ca="1" si="113"/>
        <v>0</v>
      </c>
      <c r="FC68" s="7">
        <f ca="1">IFERROR(IF(FC67+FB68&gt;FD$4,FC67,FC67+FB68),"")</f>
        <v>60</v>
      </c>
      <c r="FD68" s="7">
        <f t="shared" ca="1" si="277"/>
        <v>0</v>
      </c>
      <c r="FE68" s="7">
        <f t="shared" ca="1" si="114"/>
        <v>0.62102961811225199</v>
      </c>
      <c r="FF68" s="7">
        <f t="shared" ca="1" si="115"/>
        <v>-0.23641423349686735</v>
      </c>
      <c r="FG68" s="7">
        <f t="shared" ca="1" si="116"/>
        <v>0</v>
      </c>
      <c r="FH68" s="7">
        <f t="shared" ca="1" si="117"/>
        <v>0</v>
      </c>
      <c r="FI68" s="7">
        <f ca="1">IFERROR(IF(FI67+FH68&gt;FJ$4,FI67,FI67+FH68),"")</f>
        <v>60</v>
      </c>
      <c r="FJ68" s="7">
        <f t="shared" ca="1" si="278"/>
        <v>0</v>
      </c>
      <c r="FK68" s="7">
        <f t="shared" ca="1" si="118"/>
        <v>0.15114131151816834</v>
      </c>
      <c r="FL68" s="7">
        <f t="shared" ca="1" si="119"/>
        <v>0.23347407309721629</v>
      </c>
      <c r="FM68" s="7">
        <f t="shared" ca="1" si="120"/>
        <v>1</v>
      </c>
      <c r="FN68" s="7" t="str">
        <f t="shared" ca="1" si="121"/>
        <v>6</v>
      </c>
      <c r="FO68" s="7">
        <f ca="1">IFERROR(IF(FO67+FN68&gt;FP$4,FO67,FO67+FN68),"")</f>
        <v>60</v>
      </c>
      <c r="FP68" s="7">
        <f t="shared" ca="1" si="279"/>
        <v>0</v>
      </c>
      <c r="FQ68" s="7">
        <f t="shared" ca="1" si="122"/>
        <v>0.29220470291194911</v>
      </c>
      <c r="FR68" s="7">
        <f t="shared" ca="1" si="123"/>
        <v>9.2410681703435527E-2</v>
      </c>
      <c r="FS68" s="7">
        <f t="shared" ca="1" si="124"/>
        <v>1</v>
      </c>
      <c r="FT68" s="7" t="str">
        <f t="shared" ca="1" si="125"/>
        <v>6</v>
      </c>
      <c r="FU68" s="7">
        <f ca="1">IFERROR(IF(FU67+FT68&gt;FV$4,FU67,FU67+FT68),"")</f>
        <v>60</v>
      </c>
      <c r="FV68" s="7">
        <f t="shared" ca="1" si="280"/>
        <v>0</v>
      </c>
      <c r="FW68" s="7">
        <f t="shared" ca="1" si="126"/>
        <v>0.9762280590329433</v>
      </c>
      <c r="FX68" s="7">
        <f t="shared" ca="1" si="127"/>
        <v>-0.59161267441755871</v>
      </c>
      <c r="FY68" s="7">
        <f t="shared" ca="1" si="128"/>
        <v>0</v>
      </c>
      <c r="FZ68" s="7">
        <f t="shared" ca="1" si="129"/>
        <v>0</v>
      </c>
      <c r="GA68" s="7">
        <f ca="1">IFERROR(IF(GA67+FZ68&gt;GB$4,GA67,GA67+FZ68),"")</f>
        <v>60</v>
      </c>
      <c r="GB68" s="7">
        <f t="shared" ca="1" si="281"/>
        <v>0</v>
      </c>
      <c r="GC68" s="7">
        <f t="shared" ca="1" si="130"/>
        <v>0.63446469287895924</v>
      </c>
      <c r="GD68" s="7">
        <f t="shared" ca="1" si="131"/>
        <v>-0.2498493082635746</v>
      </c>
      <c r="GE68" s="7">
        <f t="shared" ca="1" si="132"/>
        <v>0</v>
      </c>
      <c r="GF68" s="7">
        <f t="shared" ca="1" si="133"/>
        <v>0</v>
      </c>
      <c r="GG68" s="7">
        <f ca="1">IFERROR(IF(GG67+GF68&gt;GH$4,GG67,GG67+GF68),"")</f>
        <v>60</v>
      </c>
      <c r="GH68" s="7">
        <f t="shared" ca="1" si="282"/>
        <v>0</v>
      </c>
      <c r="GI68" s="7">
        <f t="shared" ca="1" si="134"/>
        <v>0.96865919990366878</v>
      </c>
      <c r="GJ68" s="7">
        <f t="shared" ca="1" si="135"/>
        <v>-0.58404381528828408</v>
      </c>
      <c r="GK68" s="7">
        <f t="shared" ca="1" si="136"/>
        <v>0</v>
      </c>
      <c r="GL68" s="7">
        <f t="shared" ca="1" si="137"/>
        <v>0</v>
      </c>
      <c r="GM68" s="7">
        <f ca="1">IFERROR(IF(GM67+GL68&gt;GN$4,GM67,GM67+GL68),"")</f>
        <v>60</v>
      </c>
      <c r="GN68" s="7">
        <f t="shared" ca="1" si="283"/>
        <v>0</v>
      </c>
      <c r="GO68" s="7">
        <f t="shared" ca="1" si="138"/>
        <v>0.38433192355400403</v>
      </c>
      <c r="GP68" s="7">
        <f t="shared" ca="1" si="139"/>
        <v>2.8346106138060767E-4</v>
      </c>
      <c r="GQ68" s="7">
        <f t="shared" ca="1" si="140"/>
        <v>1</v>
      </c>
      <c r="GR68" s="7" t="str">
        <f t="shared" ca="1" si="141"/>
        <v>6</v>
      </c>
      <c r="GS68" s="7">
        <f ca="1">IFERROR(IF(GS67+GR68&gt;GT$4,GS67,GS67+GR68),"")</f>
        <v>60</v>
      </c>
      <c r="GT68" s="7">
        <f t="shared" ca="1" si="284"/>
        <v>0</v>
      </c>
      <c r="GU68" s="7">
        <f t="shared" ca="1" si="142"/>
        <v>0.2376613002454282</v>
      </c>
      <c r="GV68" s="7">
        <f t="shared" ca="1" si="143"/>
        <v>0.14695408436995644</v>
      </c>
      <c r="GW68" s="7">
        <f t="shared" ca="1" si="144"/>
        <v>1</v>
      </c>
      <c r="GX68" s="7" t="str">
        <f t="shared" ca="1" si="145"/>
        <v>6</v>
      </c>
      <c r="GY68" s="7">
        <f ca="1">IFERROR(IF(GY67+GX68&gt;GZ$4,GY67,GY67+GX68),"")</f>
        <v>60</v>
      </c>
      <c r="GZ68" s="7">
        <f t="shared" ca="1" si="285"/>
        <v>0</v>
      </c>
      <c r="HA68" s="7">
        <f t="shared" ca="1" si="146"/>
        <v>0.96462289181572181</v>
      </c>
      <c r="HB68" s="7">
        <f t="shared" ca="1" si="147"/>
        <v>-0.58000750720033722</v>
      </c>
      <c r="HC68" s="7">
        <f t="shared" ca="1" si="148"/>
        <v>0</v>
      </c>
      <c r="HD68" s="7">
        <f t="shared" ca="1" si="149"/>
        <v>0</v>
      </c>
      <c r="HE68" s="7">
        <f ca="1">IFERROR(IF(HE67+HD68&gt;HF$4,HE67,HE67+HD68),"")</f>
        <v>60</v>
      </c>
      <c r="HF68" s="7">
        <f t="shared" ca="1" si="286"/>
        <v>0</v>
      </c>
      <c r="HG68" s="7">
        <f t="shared" ca="1" si="150"/>
        <v>0.54390081940875612</v>
      </c>
      <c r="HH68" s="7">
        <f t="shared" ca="1" si="151"/>
        <v>-0.15928543479337148</v>
      </c>
      <c r="HI68" s="7">
        <f t="shared" ca="1" si="152"/>
        <v>0</v>
      </c>
      <c r="HJ68" s="7">
        <f t="shared" ca="1" si="153"/>
        <v>0</v>
      </c>
      <c r="HK68" s="7">
        <f ca="1">IFERROR(IF(HK67+HJ68&gt;HL$4,HK67,HK67+HJ68),"")</f>
        <v>60</v>
      </c>
      <c r="HL68" s="7">
        <f t="shared" ca="1" si="287"/>
        <v>0</v>
      </c>
      <c r="HM68" s="7">
        <f t="shared" ca="1" si="154"/>
        <v>0.64648188320947275</v>
      </c>
      <c r="HN68" s="7">
        <f t="shared" ca="1" si="155"/>
        <v>-0.26186649859408812</v>
      </c>
      <c r="HO68" s="7">
        <f t="shared" ca="1" si="156"/>
        <v>0</v>
      </c>
      <c r="HP68" s="7">
        <f t="shared" ca="1" si="157"/>
        <v>0</v>
      </c>
      <c r="HQ68" s="7">
        <f ca="1">IFERROR(IF(HQ67+HP68&gt;HR$4,HQ67,HQ67+HP68),"")</f>
        <v>60</v>
      </c>
      <c r="HR68" s="7">
        <f t="shared" ca="1" si="288"/>
        <v>0</v>
      </c>
      <c r="HS68" s="7">
        <f t="shared" ca="1" si="158"/>
        <v>0.18924579952752729</v>
      </c>
      <c r="HT68" s="7">
        <f t="shared" ca="1" si="159"/>
        <v>0.19536958508785734</v>
      </c>
      <c r="HU68" s="7">
        <f t="shared" ca="1" si="160"/>
        <v>1</v>
      </c>
      <c r="HV68" s="7" t="str">
        <f t="shared" ca="1" si="161"/>
        <v>6</v>
      </c>
      <c r="HW68" s="7">
        <f ca="1">IFERROR(IF(HW67+HV68&gt;HX$4,HW67,HW67+HV68),"")</f>
        <v>60</v>
      </c>
      <c r="HX68" s="7">
        <f t="shared" ca="1" si="289"/>
        <v>0</v>
      </c>
      <c r="HY68" s="7">
        <f t="shared" ca="1" si="162"/>
        <v>0.76680738088099343</v>
      </c>
      <c r="HZ68" s="7">
        <f t="shared" ca="1" si="163"/>
        <v>-0.38219199626560879</v>
      </c>
      <c r="IA68" s="7">
        <f t="shared" ca="1" si="164"/>
        <v>0</v>
      </c>
      <c r="IB68" s="7">
        <f t="shared" ca="1" si="165"/>
        <v>0</v>
      </c>
      <c r="IC68" s="7">
        <f ca="1">IFERROR(IF(IC67+IB68&gt;ID$4,IC67,IC67+IB68),"")</f>
        <v>60</v>
      </c>
      <c r="ID68" s="7">
        <f t="shared" ca="1" si="290"/>
        <v>0</v>
      </c>
      <c r="IE68" s="7">
        <f t="shared" ca="1" si="166"/>
        <v>0.99709850637212472</v>
      </c>
      <c r="IF68" s="7">
        <f t="shared" ca="1" si="167"/>
        <v>-0.61248312175674013</v>
      </c>
      <c r="IG68" s="7">
        <f t="shared" ca="1" si="168"/>
        <v>0</v>
      </c>
      <c r="IH68" s="7">
        <f t="shared" ca="1" si="169"/>
        <v>0</v>
      </c>
      <c r="II68" s="7">
        <f ca="1">IFERROR(IF(II67+IH68&gt;IJ$4,II67,II67+IH68),"")</f>
        <v>60</v>
      </c>
      <c r="IJ68" s="7">
        <f t="shared" ca="1" si="291"/>
        <v>0</v>
      </c>
      <c r="IK68" s="7">
        <f t="shared" ca="1" si="170"/>
        <v>0.27289184978650582</v>
      </c>
      <c r="IL68" s="7">
        <f t="shared" ca="1" si="171"/>
        <v>0.11172353482887881</v>
      </c>
      <c r="IM68" s="7">
        <f t="shared" ca="1" si="172"/>
        <v>1</v>
      </c>
      <c r="IN68" s="7" t="str">
        <f t="shared" ca="1" si="173"/>
        <v>6</v>
      </c>
      <c r="IO68" s="7">
        <f ca="1">IFERROR(IF(IO67+IN68&gt;IP$4,IO67,IO67+IN68),"")</f>
        <v>60</v>
      </c>
      <c r="IP68" s="7">
        <f t="shared" ca="1" si="292"/>
        <v>0</v>
      </c>
      <c r="IQ68" s="7">
        <f t="shared" ca="1" si="174"/>
        <v>0.63059603711872814</v>
      </c>
      <c r="IR68" s="7">
        <f t="shared" ca="1" si="175"/>
        <v>-0.2459806525033435</v>
      </c>
      <c r="IS68" s="7">
        <f t="shared" ca="1" si="176"/>
        <v>0</v>
      </c>
      <c r="IT68" s="7">
        <f t="shared" ca="1" si="177"/>
        <v>0</v>
      </c>
      <c r="IU68" s="7">
        <f ca="1">IFERROR(IF(IU67+IT68&gt;IV$4,IU67,IU67+IT68),"")</f>
        <v>60</v>
      </c>
      <c r="IV68" s="7">
        <f t="shared" ca="1" si="293"/>
        <v>0</v>
      </c>
      <c r="IW68" s="7">
        <f t="shared" ca="1" si="178"/>
        <v>0.81208781899173754</v>
      </c>
      <c r="IX68" s="7">
        <f t="shared" ca="1" si="179"/>
        <v>-0.42747243437635291</v>
      </c>
      <c r="IY68" s="7">
        <f t="shared" ca="1" si="180"/>
        <v>0</v>
      </c>
      <c r="IZ68" s="7">
        <f t="shared" ca="1" si="181"/>
        <v>0</v>
      </c>
      <c r="JA68" s="7">
        <f ca="1">IFERROR(IF(JA67+IZ68&gt;JB$4,JA67,JA67+IZ68),"")</f>
        <v>60</v>
      </c>
      <c r="JB68" s="7">
        <f t="shared" ca="1" si="294"/>
        <v>0</v>
      </c>
      <c r="JC68" s="7">
        <f t="shared" ca="1" si="182"/>
        <v>0.31008052413694043</v>
      </c>
      <c r="JD68" s="7">
        <f t="shared" ca="1" si="183"/>
        <v>7.4534860478444209E-2</v>
      </c>
      <c r="JE68" s="7">
        <f t="shared" ca="1" si="184"/>
        <v>1</v>
      </c>
      <c r="JF68" s="7" t="str">
        <f t="shared" ca="1" si="185"/>
        <v>6</v>
      </c>
      <c r="JG68" s="7">
        <f ca="1">IFERROR(IF(JG67+JF68&gt;JH$4,JG67,JG67+JF68),"")</f>
        <v>60</v>
      </c>
      <c r="JH68" s="7">
        <f t="shared" ca="1" si="295"/>
        <v>0</v>
      </c>
      <c r="JI68" s="7">
        <f t="shared" ca="1" si="186"/>
        <v>0.39494751804060868</v>
      </c>
      <c r="JJ68" s="7">
        <f t="shared" ca="1" si="187"/>
        <v>-1.0332133425224044E-2</v>
      </c>
      <c r="JK68" s="7">
        <f t="shared" ca="1" si="188"/>
        <v>0</v>
      </c>
      <c r="JL68" s="7">
        <f t="shared" ca="1" si="189"/>
        <v>0</v>
      </c>
      <c r="JM68" s="7">
        <f ca="1">IFERROR(IF(JM67+JL68&gt;JN$4,JM67,JM67+JL68),"")</f>
        <v>60</v>
      </c>
      <c r="JN68" s="7">
        <f t="shared" ca="1" si="296"/>
        <v>0</v>
      </c>
      <c r="JO68" s="7">
        <f t="shared" ca="1" si="190"/>
        <v>0.60972455116823054</v>
      </c>
      <c r="JP68" s="7">
        <f t="shared" ca="1" si="191"/>
        <v>-0.22510916655284591</v>
      </c>
      <c r="JQ68" s="7">
        <f t="shared" ca="1" si="192"/>
        <v>0</v>
      </c>
      <c r="JR68" s="7">
        <f t="shared" ca="1" si="193"/>
        <v>0</v>
      </c>
      <c r="JS68" s="7">
        <f ca="1">IFERROR(IF(JS67+JR68&gt;JT$4,JS67,JS67+JR68),"")</f>
        <v>60</v>
      </c>
      <c r="JT68" s="7">
        <f t="shared" ca="1" si="297"/>
        <v>0</v>
      </c>
      <c r="JU68" s="7">
        <f t="shared" ca="1" si="194"/>
        <v>0.94526710189775542</v>
      </c>
      <c r="JV68" s="7">
        <f t="shared" ca="1" si="195"/>
        <v>-0.56065171728237084</v>
      </c>
      <c r="JW68" s="7">
        <f t="shared" ca="1" si="196"/>
        <v>0</v>
      </c>
      <c r="JX68" s="7">
        <f t="shared" ca="1" si="197"/>
        <v>0</v>
      </c>
      <c r="JY68" s="7">
        <f ca="1">IFERROR(IF(JY67+JX68&gt;JZ$4,JY67,JY67+JX68),"")</f>
        <v>60</v>
      </c>
      <c r="JZ68" s="7">
        <f t="shared" ca="1" si="298"/>
        <v>0</v>
      </c>
      <c r="KA68" s="7">
        <f t="shared" ca="1" si="198"/>
        <v>0.56977763890488664</v>
      </c>
      <c r="KB68" s="7">
        <f t="shared" ca="1" si="199"/>
        <v>-0.185162254289502</v>
      </c>
      <c r="KC68" s="7">
        <f t="shared" ca="1" si="200"/>
        <v>0</v>
      </c>
      <c r="KD68" s="7">
        <f t="shared" ca="1" si="201"/>
        <v>0</v>
      </c>
      <c r="KE68" s="7">
        <f ca="1">IFERROR(IF(KE67+KD68&gt;KF$4,KE67,KE67+KD68),"")</f>
        <v>60</v>
      </c>
      <c r="KF68" s="7">
        <f t="shared" ca="1" si="299"/>
        <v>0</v>
      </c>
      <c r="KG68" s="7">
        <f t="shared" ca="1" si="202"/>
        <v>0.67583735373402276</v>
      </c>
      <c r="KH68" s="7">
        <f t="shared" ca="1" si="203"/>
        <v>-0.29122196911863812</v>
      </c>
      <c r="KI68" s="7">
        <f t="shared" ca="1" si="204"/>
        <v>0</v>
      </c>
      <c r="KJ68" s="7">
        <f t="shared" ca="1" si="205"/>
        <v>0</v>
      </c>
      <c r="KK68" s="7">
        <f ca="1">IFERROR(IF(KK67+KJ68&gt;KL$4,KK67,KK67+KJ68),"")</f>
        <v>60</v>
      </c>
      <c r="KL68" s="7">
        <f t="shared" ca="1" si="300"/>
        <v>0</v>
      </c>
      <c r="KM68" s="7">
        <f t="shared" ca="1" si="206"/>
        <v>0.60599921192050077</v>
      </c>
      <c r="KN68" s="7">
        <f t="shared" ca="1" si="207"/>
        <v>-0.22138382730511613</v>
      </c>
      <c r="KO68" s="7">
        <f t="shared" ca="1" si="208"/>
        <v>0</v>
      </c>
      <c r="KP68" s="7">
        <f t="shared" ca="1" si="209"/>
        <v>0</v>
      </c>
      <c r="KQ68" s="7">
        <f ca="1">IFERROR(IF(KQ67+KP68&gt;KR$4,KQ67,KQ67+KP68),"")</f>
        <v>60</v>
      </c>
      <c r="KR68" s="7">
        <f t="shared" ca="1" si="301"/>
        <v>0</v>
      </c>
      <c r="KS68" s="7">
        <f t="shared" ca="1" si="210"/>
        <v>0.6816021554828593</v>
      </c>
      <c r="KT68" s="7">
        <f t="shared" ca="1" si="211"/>
        <v>-0.29698677086747466</v>
      </c>
      <c r="KU68" s="7">
        <f t="shared" ca="1" si="212"/>
        <v>0</v>
      </c>
      <c r="KV68" s="7">
        <f t="shared" ca="1" si="213"/>
        <v>0</v>
      </c>
      <c r="KW68" s="7">
        <f ca="1">IFERROR(IF(KW67+KV68&gt;KX$4,KW67,KW67+KV68),"")</f>
        <v>60</v>
      </c>
      <c r="KX68" s="7">
        <f t="shared" ca="1" si="302"/>
        <v>0</v>
      </c>
      <c r="KY68" s="7">
        <f t="shared" ca="1" si="214"/>
        <v>0.33995626336406382</v>
      </c>
      <c r="KZ68" s="7">
        <f t="shared" ca="1" si="215"/>
        <v>4.4659121251320821E-2</v>
      </c>
      <c r="LA68" s="7">
        <f t="shared" ca="1" si="216"/>
        <v>1</v>
      </c>
      <c r="LB68" s="7" t="str">
        <f t="shared" ca="1" si="217"/>
        <v>6</v>
      </c>
      <c r="LC68" s="7">
        <f ca="1">IFERROR(IF(LC67+LB68&gt;LD$4,LC67,LC67+LB68),"")</f>
        <v>60</v>
      </c>
      <c r="LD68" s="7">
        <f t="shared" ca="1" si="303"/>
        <v>0</v>
      </c>
      <c r="LE68" s="7">
        <f t="shared" ca="1" si="218"/>
        <v>0.67025331035054636</v>
      </c>
      <c r="LF68" s="7">
        <f t="shared" ca="1" si="219"/>
        <v>-0.28563792573516172</v>
      </c>
      <c r="LG68" s="7">
        <f t="shared" ca="1" si="220"/>
        <v>0</v>
      </c>
      <c r="LH68" s="7">
        <f t="shared" ca="1" si="221"/>
        <v>0</v>
      </c>
      <c r="LI68" s="7">
        <f ca="1">IFERROR(IF(LI67+LH68&gt;LJ$4,LI67,LI67+LH68),"")</f>
        <v>60</v>
      </c>
      <c r="LJ68" s="7">
        <f t="shared" ca="1" si="304"/>
        <v>0</v>
      </c>
      <c r="LK68" s="7">
        <f t="shared" ca="1" si="222"/>
        <v>0.44144590356982516</v>
      </c>
      <c r="LL68" s="7">
        <f t="shared" ca="1" si="223"/>
        <v>-5.6830518954440523E-2</v>
      </c>
      <c r="LM68" s="7">
        <f t="shared" ca="1" si="224"/>
        <v>0</v>
      </c>
      <c r="LN68" s="7">
        <f t="shared" ca="1" si="225"/>
        <v>0</v>
      </c>
      <c r="LO68" s="7">
        <f ca="1">IFERROR(IF(LO67+LN68&gt;LP$4,LO67,LO67+LN68),"")</f>
        <v>60</v>
      </c>
      <c r="LP68" s="7">
        <f t="shared" ca="1" si="305"/>
        <v>0</v>
      </c>
      <c r="LQ68" s="7">
        <f t="shared" ca="1" si="226"/>
        <v>0.83485103355921619</v>
      </c>
      <c r="LR68" s="7">
        <f t="shared" ca="1" si="227"/>
        <v>-0.45023564894383156</v>
      </c>
      <c r="LS68" s="7">
        <f t="shared" ca="1" si="228"/>
        <v>0</v>
      </c>
      <c r="LT68" s="7">
        <f t="shared" ca="1" si="229"/>
        <v>0</v>
      </c>
      <c r="LU68" s="7">
        <f ca="1">IFERROR(IF(LU67+LT68&gt;LV$4,LU67,LU67+LT68),"")</f>
        <v>60</v>
      </c>
      <c r="LV68" s="7">
        <f t="shared" ca="1" si="306"/>
        <v>0</v>
      </c>
      <c r="LW68" s="7">
        <f t="shared" ca="1" si="230"/>
        <v>0.69825935281776563</v>
      </c>
      <c r="LX68" s="7">
        <f t="shared" ca="1" si="231"/>
        <v>-0.313643968202381</v>
      </c>
      <c r="LY68" s="7">
        <f t="shared" ca="1" si="232"/>
        <v>0</v>
      </c>
      <c r="LZ68" s="7">
        <f t="shared" ca="1" si="233"/>
        <v>0</v>
      </c>
      <c r="MA68" s="7">
        <f ca="1">IFERROR(IF(MA67+LZ68&gt;MB$4,MA67,MA67+LZ68),"")</f>
        <v>60</v>
      </c>
      <c r="MB68" s="7">
        <f t="shared" ca="1" si="307"/>
        <v>0</v>
      </c>
      <c r="MC68" s="7">
        <f t="shared" ca="1" si="234"/>
        <v>0.89587417128386937</v>
      </c>
      <c r="MD68" s="7">
        <f t="shared" ca="1" si="235"/>
        <v>-0.51125878666848479</v>
      </c>
      <c r="ME68" s="7">
        <f t="shared" ca="1" si="236"/>
        <v>0</v>
      </c>
      <c r="MF68" s="7">
        <f t="shared" ca="1" si="237"/>
        <v>0</v>
      </c>
      <c r="MG68" s="7">
        <f ca="1">IFERROR(IF(MG67+MF68&gt;MH$4,MG67,MG67+MF68),"")</f>
        <v>60</v>
      </c>
      <c r="MH68" s="7">
        <f t="shared" ca="1" si="308"/>
        <v>0</v>
      </c>
      <c r="MI68" s="7">
        <f t="shared" ca="1" si="238"/>
        <v>0.51496553354908925</v>
      </c>
      <c r="MJ68" s="7">
        <f t="shared" ca="1" si="239"/>
        <v>-0.13035014893370461</v>
      </c>
      <c r="MK68" s="7">
        <f t="shared" ca="1" si="240"/>
        <v>0</v>
      </c>
      <c r="ML68" s="7">
        <f t="shared" ca="1" si="241"/>
        <v>0</v>
      </c>
      <c r="MM68" s="7">
        <f ca="1">IFERROR(IF(MM67+ML68&gt;MN$4,MM67,MM67+ML68),"")</f>
        <v>60</v>
      </c>
      <c r="MN68" s="7">
        <f t="shared" ca="1" si="309"/>
        <v>0</v>
      </c>
      <c r="MO68" s="7">
        <f t="shared" ca="1" si="242"/>
        <v>0.91734667402791792</v>
      </c>
      <c r="MP68" s="7">
        <f t="shared" ca="1" si="243"/>
        <v>-0.53273128941253334</v>
      </c>
      <c r="MQ68" s="7">
        <f t="shared" ca="1" si="244"/>
        <v>0</v>
      </c>
      <c r="MR68" s="7">
        <f t="shared" ca="1" si="245"/>
        <v>0</v>
      </c>
      <c r="MS68" s="7">
        <f ca="1">IFERROR(IF(MS67+MR68&gt;MT$4,MS67,MS67+MR68),"")</f>
        <v>60</v>
      </c>
      <c r="MT68" s="7">
        <f t="shared" ca="1" si="310"/>
        <v>0</v>
      </c>
      <c r="MU68" s="7">
        <f t="shared" ca="1" si="246"/>
        <v>5.2276610320837413E-2</v>
      </c>
      <c r="MV68" s="7">
        <f t="shared" ca="1" si="247"/>
        <v>0.33233877429454722</v>
      </c>
      <c r="MW68" s="7">
        <f t="shared" ca="1" si="248"/>
        <v>1</v>
      </c>
      <c r="MX68" s="7" t="str">
        <f t="shared" ca="1" si="249"/>
        <v>6</v>
      </c>
      <c r="MY68" s="7">
        <f ca="1">IFERROR(IF(MY67+MX68&gt;MZ$4,MY67,MY67+MX68),"")</f>
        <v>60</v>
      </c>
      <c r="MZ68" s="7">
        <f t="shared" ca="1" si="311"/>
        <v>0</v>
      </c>
      <c r="NA68" s="7">
        <f t="shared" ca="1" si="250"/>
        <v>0.49248104290667982</v>
      </c>
      <c r="NB68" s="7">
        <f t="shared" ca="1" si="251"/>
        <v>-0.10786565829129519</v>
      </c>
      <c r="NC68" s="7">
        <f t="shared" ca="1" si="252"/>
        <v>0</v>
      </c>
      <c r="ND68" s="7">
        <f t="shared" ca="1" si="253"/>
        <v>0</v>
      </c>
      <c r="NE68" s="7">
        <f ca="1">IFERROR(IF(NE67+ND68&gt;NF$4,NE67,NE67+ND68),"")</f>
        <v>60</v>
      </c>
      <c r="NF68" s="7">
        <f t="shared" ca="1" si="312"/>
        <v>0</v>
      </c>
      <c r="NG68" s="7">
        <f t="shared" ca="1" si="254"/>
        <v>0.37596639013658184</v>
      </c>
      <c r="NH68" s="7">
        <f t="shared" ca="1" si="255"/>
        <v>8.6489944788027961E-3</v>
      </c>
      <c r="NI68" s="7">
        <f t="shared" ca="1" si="256"/>
        <v>1</v>
      </c>
      <c r="NJ68" s="7" t="str">
        <f t="shared" ca="1" si="257"/>
        <v>6</v>
      </c>
      <c r="NK68" s="7">
        <f ca="1">IFERROR(IF(NK67+NJ68&gt;NL$4,NK67,NK67+NJ68),"")</f>
        <v>60</v>
      </c>
      <c r="NL68" s="7">
        <f t="shared" ca="1" si="313"/>
        <v>0</v>
      </c>
      <c r="NM68" s="7">
        <f t="shared" ca="1" si="258"/>
        <v>0.606621947536234</v>
      </c>
      <c r="NN68" s="7">
        <f t="shared" ca="1" si="259"/>
        <v>-0.22200656292084936</v>
      </c>
      <c r="NO68" s="7">
        <f t="shared" ca="1" si="260"/>
        <v>0</v>
      </c>
      <c r="NP68" s="7">
        <f t="shared" ca="1" si="261"/>
        <v>0</v>
      </c>
      <c r="NQ68" s="7">
        <f ca="1">IFERROR(IF(NQ67+NP68&gt;NR$4,NQ67,NQ67+NP68),"")</f>
        <v>60</v>
      </c>
      <c r="NR68" s="7">
        <f t="shared" ca="1" si="314"/>
        <v>0</v>
      </c>
      <c r="NT68">
        <v>66</v>
      </c>
      <c r="NU68" s="7" t="s">
        <v>19</v>
      </c>
      <c r="NV68" s="7" t="str">
        <f t="shared" ref="NV68:NV131" ca="1" si="335">IFERROR(RAND()+NZ68,"")</f>
        <v/>
      </c>
      <c r="NW68" s="7" t="str">
        <f t="shared" ca="1" si="329"/>
        <v/>
      </c>
      <c r="NX68" t="str">
        <f ca="1">IFERROR(VLOOKUP(NT68,$K$3:$AK$568,8,FALSE),"")</f>
        <v/>
      </c>
      <c r="NY68" t="str">
        <f ca="1">IFERROR(VLOOKUP(NT68,$K$3:$AK$568,9,FALSE),"")</f>
        <v/>
      </c>
      <c r="NZ68" s="7" t="str">
        <f ca="1">IFERROR(VLOOKUP(NT68,$K$3:$AK$568,27,FALSE),"")</f>
        <v/>
      </c>
      <c r="OB68">
        <v>66</v>
      </c>
      <c r="OC68" s="7" t="s">
        <v>19</v>
      </c>
      <c r="OD68" t="e">
        <f t="shared" ref="OD68:OD131" ca="1" si="336">VLOOKUP(OB68,$NW$3:$NX$427,2,FALSE)</f>
        <v>#N/A</v>
      </c>
      <c r="OE68" s="7" t="str">
        <f t="shared" ref="OE68:OE131" ca="1" si="337">IFERROR(VLOOKUP(OD68,$NX$3:$NZ$431,2,FALSE),"")</f>
        <v/>
      </c>
      <c r="OF68" s="7" t="str">
        <f t="shared" ref="OF68:OF131" ca="1" si="338">IFERROR(VLOOKUP(OE68,$NY$3:$NZ$427,2,FALSE),"")</f>
        <v/>
      </c>
      <c r="OG68" t="str">
        <f t="shared" ref="OG68:OG131" ca="1" si="339">IF(OE68="","",OE68&amp;" ("&amp;OF68&amp;"), ")</f>
        <v/>
      </c>
      <c r="OI68">
        <v>66</v>
      </c>
      <c r="OJ68" s="7" t="s">
        <v>19</v>
      </c>
      <c r="OK68" s="7" t="str">
        <f t="shared" ref="OK68:OK131" ca="1" si="340">IFERROR(RAND()+OO68,"")</f>
        <v/>
      </c>
      <c r="OL68" s="7" t="str">
        <f t="shared" ref="OL68:OL131" ca="1" si="341">IFERROR(_xlfn.RANK.EQ(OK68,$OK$3:$OK$427),"")</f>
        <v/>
      </c>
      <c r="OM68" t="str">
        <f ca="1">IFERROR(VLOOKUP(OI68,$L$3:$AK$568,7,FALSE),"")</f>
        <v/>
      </c>
      <c r="ON68" t="str">
        <f ca="1">IFERROR(VLOOKUP(OI68,$L$3:$AK$568,8,FALSE),"")</f>
        <v/>
      </c>
      <c r="OO68" s="7" t="str">
        <f ca="1">IFERROR(VLOOKUP(OI68,$L$3:$AK$568,26,FALSE),"")</f>
        <v/>
      </c>
      <c r="OQ68">
        <v>66</v>
      </c>
      <c r="OR68" s="7" t="s">
        <v>19</v>
      </c>
      <c r="OS68" t="e">
        <f t="shared" ref="OS68:OS131" ca="1" si="342">VLOOKUP(OQ68,$OL$3:$OM$427,2,FALSE)</f>
        <v>#N/A</v>
      </c>
      <c r="OT68" s="7" t="str">
        <f t="shared" ref="OT68:OT131" ca="1" si="343">IFERROR(VLOOKUP(OS68,$OM$3:$OO$427,2,FALSE),"")</f>
        <v/>
      </c>
      <c r="OU68" s="7" t="str">
        <f t="shared" ref="OU68:OU131" ca="1" si="344">IFERROR(VLOOKUP(OS68,$OM$3:$OO$427,3,FALSE),"")</f>
        <v/>
      </c>
      <c r="OV68" t="str">
        <f t="shared" ref="OV68:OV131" ca="1" si="345">IF(OT68="","",OT68&amp;" ("&amp;OU68&amp;"), ")</f>
        <v/>
      </c>
      <c r="OX68">
        <v>66</v>
      </c>
      <c r="OY68" s="7" t="s">
        <v>19</v>
      </c>
      <c r="OZ68" s="7" t="str">
        <f t="shared" ref="OZ68:OZ131" ca="1" si="346">IFERROR(RAND()+PD68,"")</f>
        <v/>
      </c>
      <c r="PA68" s="7" t="str">
        <f t="shared" ref="PA68:PA131" ca="1" si="347">IFERROR(_xlfn.RANK.EQ(OZ68,$OZ$3:$OZ$427),"")</f>
        <v/>
      </c>
      <c r="PB68" t="str">
        <f ca="1">IFERROR(VLOOKUP(OX68,$M$3:$AK$568,6,FALSE),"")</f>
        <v/>
      </c>
      <c r="PC68" t="str">
        <f ca="1">IFERROR(VLOOKUP(OX68,$M$3:$AK$568,7,FALSE),"")</f>
        <v/>
      </c>
      <c r="PD68" s="7" t="str">
        <f ca="1">IFERROR(VLOOKUP(OX68,$M$3:$AK$568,25,FALSE),"")</f>
        <v/>
      </c>
      <c r="PF68">
        <v>66</v>
      </c>
      <c r="PG68" s="7" t="s">
        <v>19</v>
      </c>
      <c r="PH68" t="e">
        <f t="shared" ref="PH68:PH131" ca="1" si="348">VLOOKUP(PF68,$PA$3:$PB$427,2,FALSE)</f>
        <v>#N/A</v>
      </c>
      <c r="PI68" s="7" t="str">
        <f t="shared" ref="PI68:PI131" ca="1" si="349">IFERROR(VLOOKUP(PH68,$PB$3:$PD$427,2,FALSE),"")</f>
        <v/>
      </c>
      <c r="PJ68" s="7" t="str">
        <f t="shared" ref="PJ68:PJ131" ca="1" si="350">IFERROR(VLOOKUP(PH68,$PB$3:$PD$427,3,FALSE),"")</f>
        <v/>
      </c>
      <c r="PK68" t="str">
        <f t="shared" ref="PK68:PK131" ca="1" si="351">IF(PI68="","",PI68&amp;" ("&amp;PJ68&amp;"), ")</f>
        <v/>
      </c>
      <c r="PM68">
        <v>66</v>
      </c>
      <c r="PN68" s="7" t="s">
        <v>19</v>
      </c>
      <c r="PO68" s="202" t="str">
        <f t="shared" ref="PO68:PO131" ca="1" si="352">IFERROR((RAND()/10)+PV68+(PW68/10),"")</f>
        <v/>
      </c>
      <c r="PP68" s="7" t="str">
        <f t="shared" ref="PP68:PP131" ca="1" si="353">IFERROR(_xlfn.RANK.EQ(PO68,$PO$3:$PO$427),"")</f>
        <v/>
      </c>
      <c r="PQ68" t="str">
        <f ca="1">IFERROR(VLOOKUP(PM68,$G$325:$R$409,12,FALSE),"")</f>
        <v/>
      </c>
      <c r="PR68" t="e">
        <f ca="1">VLOOKUP(PM68,$G$324:$Q$409,11,FALSE)</f>
        <v>#N/A</v>
      </c>
      <c r="PS68" s="7" t="str">
        <f ca="1">VLOOKUP(PQ68,$R$325:$Y$409,8,FALSE)</f>
        <v>- -</v>
      </c>
      <c r="PT68" s="7">
        <f ca="1">ReSt</f>
        <v>-4</v>
      </c>
      <c r="PU68" s="7" t="e">
        <f t="shared" ref="PU68:PU131" ca="1" si="354">IF(PR68="Base",5,IF(PR68="Open",0,IF(PR68="Closed",-5,IF(PR68="Restricted",-10))))</f>
        <v>#N/A</v>
      </c>
      <c r="PV68" s="7" t="e">
        <f t="shared" ref="PV68:PV131" ca="1" si="355">SUM(PS68:PU68)</f>
        <v>#N/A</v>
      </c>
      <c r="PW68" s="7" t="str">
        <f ca="1">VLOOKUP(PQ68,$R$325:$AK$409,8,FALSE)</f>
        <v>- -</v>
      </c>
      <c r="PX68" s="7"/>
      <c r="PY68">
        <v>66</v>
      </c>
      <c r="PZ68" s="7" t="s">
        <v>19</v>
      </c>
      <c r="QA68" t="str">
        <f t="shared" ref="QA68:QA131" ca="1" si="356">IFERROR(VLOOKUP(PY68,$PP$3:$PQ$427,2,FALSE),"")</f>
        <v/>
      </c>
      <c r="QB68" s="7" t="str">
        <f t="shared" ref="QB68:QB131" ca="1" si="357">IFERROR(VLOOKUP(PY68,$PP$3:$PV$427,7,FALSE),"")</f>
        <v/>
      </c>
      <c r="QC68" s="7" t="str">
        <f t="shared" ref="QC68:QC131" ca="1" si="358">IFERROR(VLOOKUP(PY68,$PP$3:$PW$427,8,FALSE),"")</f>
        <v/>
      </c>
      <c r="QD68" t="str">
        <f t="shared" ref="QD68:QD131" ca="1" si="359">IF(QA68="","",QA68&amp;" (R-"&amp;QC68&amp;", "&amp;QB68&amp;"), ")</f>
        <v/>
      </c>
      <c r="QF68">
        <v>66</v>
      </c>
      <c r="QG68" s="7" t="s">
        <v>19</v>
      </c>
      <c r="QH68" s="7" t="str">
        <f t="shared" ref="QH68:QH131" ca="1" si="360">IFERROR(QK68+RAND(),"")</f>
        <v/>
      </c>
      <c r="QI68" s="7" t="e">
        <f t="shared" ref="QI68:QI131" ca="1" si="361">_xlfn.RANK.EQ(QH68,$QH$3:$QH$427)</f>
        <v>#VALUE!</v>
      </c>
      <c r="QJ68" t="e">
        <f t="shared" ref="QJ68:QJ131" ca="1" si="362">VLOOKUP(QF68,$D$48:$AK$79,16,FALSE)</f>
        <v>#N/A</v>
      </c>
      <c r="QK68" s="7" t="e">
        <f t="shared" ref="QK68:QK131" ca="1" si="363">VLOOKUP(QF68,$D$48:$AK$79,34,FALSE)</f>
        <v>#N/A</v>
      </c>
      <c r="QM68">
        <v>66</v>
      </c>
      <c r="QN68" s="7" t="s">
        <v>19</v>
      </c>
      <c r="QO68" t="str">
        <f t="shared" ref="QO68:QO131" ca="1" si="364">IFERROR(VLOOKUP(QM68,$QI$3:$QK$427,2,FALSE),"")</f>
        <v/>
      </c>
      <c r="QP68" s="7" t="str">
        <f t="shared" ref="QP68:QP131" ca="1" si="365">IFERROR(VLOOKUP(QM68,$QI$3:$QK$427,3,FALSE),"")</f>
        <v/>
      </c>
      <c r="QQ68" t="str">
        <f t="shared" ref="QQ68:QQ131" ca="1" si="366">IF(QO68="","",QO68&amp;" ("&amp;QP68&amp;"), ")</f>
        <v/>
      </c>
    </row>
    <row r="69" spans="1:459" x14ac:dyDescent="0.25">
      <c r="A69" s="240" t="str">
        <f>IF('Character Sheet'!$B$4="Creature","N","Y")</f>
        <v>Y</v>
      </c>
      <c r="C69" s="75"/>
      <c r="D69" s="70">
        <f t="shared" ca="1" si="322"/>
        <v>15</v>
      </c>
      <c r="F69" s="75"/>
      <c r="G69" s="76"/>
      <c r="I69" s="75" t="s">
        <v>1812</v>
      </c>
      <c r="J69" s="85"/>
      <c r="K69" s="85">
        <f t="shared" ca="1" si="330"/>
        <v>4</v>
      </c>
      <c r="L69" s="85">
        <f t="shared" ca="1" si="316"/>
        <v>0</v>
      </c>
      <c r="M69" s="70">
        <f t="shared" ca="1" si="321"/>
        <v>4</v>
      </c>
      <c r="O69" s="222">
        <f t="shared" ca="1" si="331"/>
        <v>3</v>
      </c>
      <c r="Q69" s="7" t="s">
        <v>1697</v>
      </c>
      <c r="R69" s="9" t="s">
        <v>1369</v>
      </c>
      <c r="S69" s="9" t="str">
        <f t="shared" si="325"/>
        <v>Firearm</v>
      </c>
      <c r="T69" s="61" t="str">
        <f>SUBSTITUTE(IFERROR(IFERROR(VLOOKUP(R69,'[1]Skill Statistics'!$A$3:$C$513,2,FALSE),VLOOKUP(Q69,'[1]Skill Statistics'!$A$3:$C$513,2,FALSE)),T68),"R*","ReSt")</f>
        <v>Ag/St</v>
      </c>
      <c r="U69" s="61" t="str">
        <f>IFERROR(IFERROR(VLOOKUP(R69,'[1]Skill Statistics'!$A$3:$C$513,3,FALSE),VLOOKUP(Q69,'[1]Skill Statistics'!$A$3:$C$513,3,FALSE)),U68)</f>
        <v>St</v>
      </c>
      <c r="V69" s="61" t="str">
        <f ca="1">IF(ISNUMBER(SEARCH("Category",R69)),"- -",IFERROR(IFERROR(VLOOKUP(Q69,[1]Professions!$A$4:$AM$288,MATCH(Profession,[1]Professions!$A$1:$AM$1,0),FALSE),VLOOKUP(Q69,Calculations!$B$91:$I$95,8,FALSE)),"- -"))</f>
        <v>2 / 4</v>
      </c>
      <c r="W69" s="60">
        <f t="shared" ca="1" si="332"/>
        <v>0</v>
      </c>
      <c r="X69" s="7">
        <f ca="1">IFERROR(VLOOKUP(R69,$BS$6:$NR$519,MATCH(ActualLevel,$BS$3:$NR$3,0),FALSE),"- -")</f>
        <v>7</v>
      </c>
      <c r="Y69" s="7">
        <f t="shared" ca="1" si="320"/>
        <v>7</v>
      </c>
      <c r="Z69" s="7">
        <f ca="1">IFERROR(VLOOKUP(Y69,Charts!$BQ$2:$BR$52,2,FALSE),"- -")</f>
        <v>35</v>
      </c>
      <c r="AA69" s="7">
        <f t="shared" ca="1" si="51"/>
        <v>11</v>
      </c>
      <c r="AB69" s="7">
        <f t="shared" ca="1" si="317"/>
        <v>0</v>
      </c>
      <c r="AC69" s="7"/>
      <c r="AD69" s="7"/>
      <c r="AE69" s="7"/>
      <c r="AF69" s="7"/>
      <c r="AG69" s="7"/>
      <c r="AH69" s="43"/>
      <c r="AI69" s="7"/>
      <c r="AJ69" s="7"/>
      <c r="AK69" s="7">
        <f t="shared" ca="1" si="52"/>
        <v>46</v>
      </c>
      <c r="AL69" s="7"/>
      <c r="AM69" s="69">
        <f>IFERROR(VLOOKUP(R69,'[1]Skill Statistics'!$A$3:$AN$513,MATCH(Profession,'[1]Skill Statistics'!$A$2:$AN$2,0),FALSE),0)</f>
        <v>0.8</v>
      </c>
      <c r="AN69" s="85">
        <f>IFERROR(VLOOKUP(Q69,'[1]Skill Statistics'!$A$3:$BK$513,MATCH(Archetype,'[1]Skill Statistics'!$A$2:$BK$2,0),FALSE),0)</f>
        <v>0</v>
      </c>
      <c r="AO69" s="85">
        <f>IFERROR(VLOOKUP(Q69,'[1]Skill Statistics'!$A$3:$BB$513,MATCH(Race,'[1]Skill Statistics'!$A$2:$BB$2,0),FALSE),0)</f>
        <v>0</v>
      </c>
      <c r="AP69" s="85">
        <f t="shared" ca="1" si="333"/>
        <v>1.1000000000000001</v>
      </c>
      <c r="AQ69" s="70">
        <v>0.8</v>
      </c>
      <c r="AS69" s="69" t="str">
        <f>IFERROR(VLOOKUP(Q69,'[1]Professional Skills'!$A$4:$AM$288,MATCH(Profession,'[1]Professional Skills'!$A$3:$AM$3,0),FALSE),"- -")</f>
        <v>x</v>
      </c>
      <c r="AT69" t="s">
        <v>1812</v>
      </c>
      <c r="AU69" s="7" t="str">
        <f t="shared" si="319"/>
        <v/>
      </c>
      <c r="AV69" s="7">
        <f t="shared" ca="1" si="318"/>
        <v>0</v>
      </c>
      <c r="AW69" t="str">
        <f t="shared" si="55"/>
        <v/>
      </c>
      <c r="AX69" t="str">
        <f>IFERROR(_xlfn.RANK.EQ(AW69,$AW$5:$AW$568),"")</f>
        <v/>
      </c>
      <c r="AY69">
        <f t="shared" ca="1" si="327"/>
        <v>0.22722004368203397</v>
      </c>
      <c r="AZ69" s="70" t="str">
        <f t="shared" ca="1" si="53"/>
        <v/>
      </c>
      <c r="BB69" s="69">
        <f>IFERROR(IF(Q69="Language",VLOOKUP(R69,[1]Cultures!$B$4:$N$218,MATCH(Culture,[1]Cultures!$B$3:$N$3,0),FALSE),VLOOKUP(Q69,[1]Cultures!$B$4:$O$212,MATCH(Culture,[1]Cultures!$B$3:$O$3,0),FALSE)),"- -")</f>
        <v>1</v>
      </c>
      <c r="BC69" t="s">
        <v>1812</v>
      </c>
      <c r="BD69">
        <f t="shared" ca="1" si="315"/>
        <v>9.1187716008236053E-2</v>
      </c>
      <c r="BE69">
        <f t="shared" ca="1" si="262"/>
        <v>2.7911877160082366</v>
      </c>
      <c r="BH69">
        <f t="shared" ca="1" si="326"/>
        <v>2</v>
      </c>
      <c r="BI69" s="7">
        <f t="shared" ca="1" si="54"/>
        <v>0</v>
      </c>
      <c r="BJ69" s="7"/>
      <c r="BK69" s="7"/>
      <c r="BL69" s="70">
        <f t="shared" ca="1" si="328"/>
        <v>0</v>
      </c>
      <c r="BN69" s="69">
        <f ca="1">IFERROR(VLOOKUP(V69,Charts!$BT$2:$BV$14,3,FALSE),"- -")</f>
        <v>0.76923076923076927</v>
      </c>
      <c r="BO69" s="85">
        <f t="shared" ca="1" si="334"/>
        <v>4.5730423307231876</v>
      </c>
      <c r="BP69" s="70">
        <f t="shared" ca="1" si="263"/>
        <v>3</v>
      </c>
      <c r="BR69" s="7">
        <v>64</v>
      </c>
      <c r="BS69" s="9" t="str">
        <f ca="1">VLOOKUP(BR69,$O$3:$R$568,4,FALSE)</f>
        <v>Medical Science 2</v>
      </c>
      <c r="BT69" s="7" t="str">
        <f ca="1">VLOOKUP(BS69,$R$3:$V$568,5,FALSE)</f>
        <v>5 / 7</v>
      </c>
      <c r="BU69" s="7">
        <f ca="1">VLOOKUP(BT69,Charts!$BT$2:$BV$14,3,FALSE)</f>
        <v>0.46153846153846156</v>
      </c>
      <c r="BV69" s="7" t="str">
        <f t="shared" ca="1" si="56"/>
        <v>5</v>
      </c>
      <c r="BW69" s="7" t="str">
        <f t="shared" ca="1" si="57"/>
        <v>7</v>
      </c>
      <c r="BY69" s="7">
        <f t="shared" ca="1" si="58"/>
        <v>0.33512731658586448</v>
      </c>
      <c r="BZ69" s="7">
        <f t="shared" ca="1" si="59"/>
        <v>0.12641114495259709</v>
      </c>
      <c r="CA69" s="7">
        <f t="shared" ca="1" si="60"/>
        <v>1</v>
      </c>
      <c r="CB69" s="7" t="str">
        <f t="shared" ca="1" si="61"/>
        <v>5</v>
      </c>
      <c r="CC69" s="7">
        <f ca="1">IFERROR(IF(CC68+CB69&gt;CD$4,CC68,CC68+CB69),"")</f>
        <v>38</v>
      </c>
      <c r="CD69" s="7">
        <f t="shared" ca="1" si="264"/>
        <v>0</v>
      </c>
      <c r="CE69" s="7">
        <f t="shared" ca="1" si="62"/>
        <v>0.3696675823110871</v>
      </c>
      <c r="CF69" s="7">
        <f t="shared" ca="1" si="63"/>
        <v>9.1870879227374469E-2</v>
      </c>
      <c r="CG69" s="7">
        <f t="shared" ca="1" si="64"/>
        <v>1</v>
      </c>
      <c r="CH69" s="7" t="str">
        <f t="shared" ca="1" si="65"/>
        <v>5</v>
      </c>
      <c r="CI69" s="7">
        <f ca="1">IFERROR(IF(CI68+CH69&gt;CJ$4,CI68,CI68+CH69),"")</f>
        <v>60</v>
      </c>
      <c r="CJ69" s="7">
        <f t="shared" ca="1" si="265"/>
        <v>0</v>
      </c>
      <c r="CK69" s="7">
        <f t="shared" ca="1" si="66"/>
        <v>0.24190507120261917</v>
      </c>
      <c r="CL69" s="7">
        <f t="shared" ca="1" si="67"/>
        <v>0.21963339033584239</v>
      </c>
      <c r="CM69" s="7">
        <f t="shared" ca="1" si="68"/>
        <v>1</v>
      </c>
      <c r="CN69" s="7" t="str">
        <f t="shared" ca="1" si="69"/>
        <v>5</v>
      </c>
      <c r="CO69" s="7">
        <f ca="1">IFERROR(IF(CO68+CN69&gt;CP$4,CO68,CO68+CN69),"")</f>
        <v>60</v>
      </c>
      <c r="CP69" s="7">
        <f t="shared" ca="1" si="266"/>
        <v>0</v>
      </c>
      <c r="CQ69" s="7">
        <f t="shared" ca="1" si="70"/>
        <v>0.30722945788378719</v>
      </c>
      <c r="CR69" s="7">
        <f t="shared" ca="1" si="71"/>
        <v>0.15430900365467437</v>
      </c>
      <c r="CS69" s="7">
        <f t="shared" ca="1" si="72"/>
        <v>1</v>
      </c>
      <c r="CT69" s="7" t="str">
        <f t="shared" ca="1" si="73"/>
        <v>5</v>
      </c>
      <c r="CU69" s="7">
        <f ca="1">IFERROR(IF(CU68+CT69&gt;CV$4,CU68,CU68+CT69),"")</f>
        <v>60</v>
      </c>
      <c r="CV69" s="7">
        <f t="shared" ca="1" si="267"/>
        <v>0</v>
      </c>
      <c r="CW69" s="7">
        <f t="shared" ca="1" si="74"/>
        <v>0.31213440144391746</v>
      </c>
      <c r="CX69" s="7">
        <f t="shared" ca="1" si="75"/>
        <v>0.1494040600945441</v>
      </c>
      <c r="CY69" s="7">
        <f t="shared" ca="1" si="76"/>
        <v>1</v>
      </c>
      <c r="CZ69" s="7" t="str">
        <f t="shared" ca="1" si="77"/>
        <v>5</v>
      </c>
      <c r="DA69" s="7">
        <f ca="1">IFERROR(IF(DA68+CZ69&gt;DB$4,DA68,DA68+CZ69),"")</f>
        <v>60</v>
      </c>
      <c r="DB69" s="7">
        <f t="shared" ca="1" si="268"/>
        <v>0</v>
      </c>
      <c r="DC69" s="7">
        <f t="shared" ca="1" si="78"/>
        <v>0.4635601919601422</v>
      </c>
      <c r="DD69" s="7">
        <f t="shared" ca="1" si="79"/>
        <v>-2.0217304216806342E-3</v>
      </c>
      <c r="DE69" s="7">
        <f t="shared" ca="1" si="80"/>
        <v>0</v>
      </c>
      <c r="DF69" s="7">
        <f t="shared" ca="1" si="81"/>
        <v>0</v>
      </c>
      <c r="DG69" s="7">
        <f ca="1">IFERROR(IF(DG68+DF69&gt;DH$4,DG68,DG68+DF69),"")</f>
        <v>60</v>
      </c>
      <c r="DH69" s="7">
        <f t="shared" ca="1" si="269"/>
        <v>0</v>
      </c>
      <c r="DI69" s="7">
        <f t="shared" ca="1" si="82"/>
        <v>0.88097310549769459</v>
      </c>
      <c r="DJ69" s="7">
        <f t="shared" ca="1" si="83"/>
        <v>-0.41943464395923302</v>
      </c>
      <c r="DK69" s="7">
        <f t="shared" ca="1" si="84"/>
        <v>0</v>
      </c>
      <c r="DL69" s="7">
        <f t="shared" ca="1" si="85"/>
        <v>0</v>
      </c>
      <c r="DM69" s="7">
        <f ca="1">IFERROR(IF(DM68+DL69&gt;DN$4,DM68,DM68+DL69),"")</f>
        <v>60</v>
      </c>
      <c r="DN69" s="7">
        <f t="shared" ca="1" si="270"/>
        <v>0</v>
      </c>
      <c r="DO69" s="7">
        <f t="shared" ca="1" si="86"/>
        <v>0.84056420132812582</v>
      </c>
      <c r="DP69" s="7">
        <f t="shared" ca="1" si="87"/>
        <v>-0.37902573978966425</v>
      </c>
      <c r="DQ69" s="7">
        <f t="shared" ca="1" si="88"/>
        <v>0</v>
      </c>
      <c r="DR69" s="7">
        <f t="shared" ca="1" si="89"/>
        <v>0</v>
      </c>
      <c r="DS69" s="7">
        <f ca="1">IFERROR(IF(DS68+DR69&gt;DT$4,DS68,DS68+DR69),"")</f>
        <v>60</v>
      </c>
      <c r="DT69" s="7">
        <f t="shared" ca="1" si="271"/>
        <v>0</v>
      </c>
      <c r="DU69" s="7">
        <f t="shared" ca="1" si="90"/>
        <v>0.70876141679578897</v>
      </c>
      <c r="DV69" s="7">
        <f t="shared" ca="1" si="91"/>
        <v>-0.2472229552573274</v>
      </c>
      <c r="DW69" s="7">
        <f t="shared" ca="1" si="92"/>
        <v>0</v>
      </c>
      <c r="DX69" s="7">
        <f t="shared" ca="1" si="93"/>
        <v>0</v>
      </c>
      <c r="DY69" s="7">
        <f ca="1">IFERROR(IF(DY68+DX69&gt;DZ$4,DY68,DY68+DX69),"")</f>
        <v>59</v>
      </c>
      <c r="DZ69" s="7">
        <f t="shared" ca="1" si="272"/>
        <v>0</v>
      </c>
      <c r="EA69" s="7">
        <f t="shared" ca="1" si="94"/>
        <v>3.4552820442401599E-2</v>
      </c>
      <c r="EB69" s="7">
        <f t="shared" ca="1" si="95"/>
        <v>0.42698564109605996</v>
      </c>
      <c r="EC69" s="7">
        <f t="shared" ca="1" si="96"/>
        <v>1</v>
      </c>
      <c r="ED69" s="7" t="str">
        <f t="shared" ca="1" si="97"/>
        <v>5</v>
      </c>
      <c r="EE69" s="7">
        <f ca="1">IFERROR(IF(EE68+ED69&gt;EF$4,EE68,EE68+ED69),"")</f>
        <v>60</v>
      </c>
      <c r="EF69" s="7">
        <f t="shared" ca="1" si="273"/>
        <v>0</v>
      </c>
      <c r="EG69" s="7">
        <f t="shared" ca="1" si="98"/>
        <v>0.47227120993523619</v>
      </c>
      <c r="EH69" s="7">
        <f t="shared" ca="1" si="99"/>
        <v>-1.0732748396774627E-2</v>
      </c>
      <c r="EI69" s="7">
        <f t="shared" ca="1" si="100"/>
        <v>0</v>
      </c>
      <c r="EJ69" s="7">
        <f t="shared" ca="1" si="101"/>
        <v>0</v>
      </c>
      <c r="EK69" s="7">
        <f ca="1">IFERROR(IF(EK68+EJ69&gt;EL$4,EK68,EK68+EJ69),"")</f>
        <v>60</v>
      </c>
      <c r="EL69" s="7">
        <f t="shared" ca="1" si="274"/>
        <v>0</v>
      </c>
      <c r="EM69" s="7">
        <f t="shared" ca="1" si="102"/>
        <v>0.10814872967195721</v>
      </c>
      <c r="EN69" s="7">
        <f t="shared" ca="1" si="103"/>
        <v>0.35338973186650435</v>
      </c>
      <c r="EO69" s="7">
        <f t="shared" ca="1" si="104"/>
        <v>1</v>
      </c>
      <c r="EP69" s="7" t="str">
        <f t="shared" ca="1" si="105"/>
        <v>5</v>
      </c>
      <c r="EQ69" s="7">
        <f ca="1">IFERROR(IF(EQ68+EP69&gt;ER$4,EQ68,EQ68+EP69),"")</f>
        <v>60</v>
      </c>
      <c r="ER69" s="7">
        <f t="shared" ca="1" si="275"/>
        <v>0</v>
      </c>
      <c r="ES69" s="7">
        <f t="shared" ca="1" si="106"/>
        <v>0.54759401245116257</v>
      </c>
      <c r="ET69" s="7">
        <f t="shared" ca="1" si="107"/>
        <v>-8.6055550912701007E-2</v>
      </c>
      <c r="EU69" s="7">
        <f t="shared" ca="1" si="108"/>
        <v>0</v>
      </c>
      <c r="EV69" s="7">
        <f t="shared" ca="1" si="109"/>
        <v>0</v>
      </c>
      <c r="EW69" s="7">
        <f ca="1">IFERROR(IF(EW68+EV69&gt;EX$4,EW68,EW68+EV69),"")</f>
        <v>60</v>
      </c>
      <c r="EX69" s="7">
        <f t="shared" ca="1" si="276"/>
        <v>0</v>
      </c>
      <c r="EY69" s="7">
        <f t="shared" ca="1" si="110"/>
        <v>0.20403651782642374</v>
      </c>
      <c r="EZ69" s="7">
        <f t="shared" ca="1" si="111"/>
        <v>0.25750194371203783</v>
      </c>
      <c r="FA69" s="7">
        <f t="shared" ca="1" si="112"/>
        <v>1</v>
      </c>
      <c r="FB69" s="7" t="str">
        <f t="shared" ca="1" si="113"/>
        <v>5</v>
      </c>
      <c r="FC69" s="7">
        <f ca="1">IFERROR(IF(FC68+FB69&gt;FD$4,FC68,FC68+FB69),"")</f>
        <v>60</v>
      </c>
      <c r="FD69" s="7">
        <f t="shared" ca="1" si="277"/>
        <v>0</v>
      </c>
      <c r="FE69" s="7">
        <f t="shared" ca="1" si="114"/>
        <v>0.22016532888609408</v>
      </c>
      <c r="FF69" s="7">
        <f t="shared" ca="1" si="115"/>
        <v>0.24137313265236748</v>
      </c>
      <c r="FG69" s="7">
        <f t="shared" ca="1" si="116"/>
        <v>1</v>
      </c>
      <c r="FH69" s="7" t="str">
        <f t="shared" ca="1" si="117"/>
        <v>5</v>
      </c>
      <c r="FI69" s="7">
        <f ca="1">IFERROR(IF(FI68+FH69&gt;FJ$4,FI68,FI68+FH69),"")</f>
        <v>60</v>
      </c>
      <c r="FJ69" s="7">
        <f t="shared" ca="1" si="278"/>
        <v>0</v>
      </c>
      <c r="FK69" s="7">
        <f t="shared" ca="1" si="118"/>
        <v>0.22701825183821867</v>
      </c>
      <c r="FL69" s="7">
        <f t="shared" ca="1" si="119"/>
        <v>0.2345202097002429</v>
      </c>
      <c r="FM69" s="7">
        <f t="shared" ca="1" si="120"/>
        <v>1</v>
      </c>
      <c r="FN69" s="7" t="str">
        <f t="shared" ca="1" si="121"/>
        <v>5</v>
      </c>
      <c r="FO69" s="7">
        <f ca="1">IFERROR(IF(FO68+FN69&gt;FP$4,FO68,FO68+FN69),"")</f>
        <v>60</v>
      </c>
      <c r="FP69" s="7">
        <f t="shared" ca="1" si="279"/>
        <v>0</v>
      </c>
      <c r="FQ69" s="7">
        <f t="shared" ca="1" si="122"/>
        <v>0.93626675195215459</v>
      </c>
      <c r="FR69" s="7">
        <f t="shared" ca="1" si="123"/>
        <v>-0.47472829041369302</v>
      </c>
      <c r="FS69" s="7">
        <f t="shared" ca="1" si="124"/>
        <v>0</v>
      </c>
      <c r="FT69" s="7">
        <f t="shared" ca="1" si="125"/>
        <v>0</v>
      </c>
      <c r="FU69" s="7">
        <f ca="1">IFERROR(IF(FU68+FT69&gt;FV$4,FU68,FU68+FT69),"")</f>
        <v>60</v>
      </c>
      <c r="FV69" s="7">
        <f t="shared" ca="1" si="280"/>
        <v>0</v>
      </c>
      <c r="FW69" s="7">
        <f t="shared" ca="1" si="126"/>
        <v>0.29542242559137677</v>
      </c>
      <c r="FX69" s="7">
        <f t="shared" ca="1" si="127"/>
        <v>0.16611603594708479</v>
      </c>
      <c r="FY69" s="7">
        <f t="shared" ca="1" si="128"/>
        <v>1</v>
      </c>
      <c r="FZ69" s="7" t="str">
        <f t="shared" ca="1" si="129"/>
        <v>5</v>
      </c>
      <c r="GA69" s="7">
        <f ca="1">IFERROR(IF(GA68+FZ69&gt;GB$4,GA68,GA68+FZ69),"")</f>
        <v>60</v>
      </c>
      <c r="GB69" s="7">
        <f t="shared" ca="1" si="281"/>
        <v>0</v>
      </c>
      <c r="GC69" s="7">
        <f t="shared" ca="1" si="130"/>
        <v>0.34826693479312221</v>
      </c>
      <c r="GD69" s="7">
        <f t="shared" ca="1" si="131"/>
        <v>0.11327152674533936</v>
      </c>
      <c r="GE69" s="7">
        <f t="shared" ca="1" si="132"/>
        <v>1</v>
      </c>
      <c r="GF69" s="7" t="str">
        <f t="shared" ca="1" si="133"/>
        <v>5</v>
      </c>
      <c r="GG69" s="7">
        <f ca="1">IFERROR(IF(GG68+GF69&gt;GH$4,GG68,GG68+GF69),"")</f>
        <v>60</v>
      </c>
      <c r="GH69" s="7">
        <f t="shared" ca="1" si="282"/>
        <v>0</v>
      </c>
      <c r="GI69" s="7">
        <f t="shared" ca="1" si="134"/>
        <v>0.68543966326326178</v>
      </c>
      <c r="GJ69" s="7">
        <f t="shared" ca="1" si="135"/>
        <v>-0.22390120172480021</v>
      </c>
      <c r="GK69" s="7">
        <f t="shared" ca="1" si="136"/>
        <v>0</v>
      </c>
      <c r="GL69" s="7">
        <f t="shared" ca="1" si="137"/>
        <v>0</v>
      </c>
      <c r="GM69" s="7">
        <f ca="1">IFERROR(IF(GM68+GL69&gt;GN$4,GM68,GM68+GL69),"")</f>
        <v>60</v>
      </c>
      <c r="GN69" s="7">
        <f t="shared" ca="1" si="283"/>
        <v>0</v>
      </c>
      <c r="GO69" s="7">
        <f t="shared" ca="1" si="138"/>
        <v>0.86387533708930253</v>
      </c>
      <c r="GP69" s="7">
        <f t="shared" ca="1" si="139"/>
        <v>-0.40233687555084097</v>
      </c>
      <c r="GQ69" s="7">
        <f t="shared" ca="1" si="140"/>
        <v>0</v>
      </c>
      <c r="GR69" s="7">
        <f t="shared" ca="1" si="141"/>
        <v>0</v>
      </c>
      <c r="GS69" s="7">
        <f ca="1">IFERROR(IF(GS68+GR69&gt;GT$4,GS68,GS68+GR69),"")</f>
        <v>60</v>
      </c>
      <c r="GT69" s="7">
        <f t="shared" ca="1" si="284"/>
        <v>0</v>
      </c>
      <c r="GU69" s="7">
        <f t="shared" ca="1" si="142"/>
        <v>0.27051434568807109</v>
      </c>
      <c r="GV69" s="7">
        <f t="shared" ca="1" si="143"/>
        <v>0.19102411585039047</v>
      </c>
      <c r="GW69" s="7">
        <f t="shared" ca="1" si="144"/>
        <v>1</v>
      </c>
      <c r="GX69" s="7" t="str">
        <f t="shared" ca="1" si="145"/>
        <v>5</v>
      </c>
      <c r="GY69" s="7">
        <f ca="1">IFERROR(IF(GY68+GX69&gt;GZ$4,GY68,GY68+GX69),"")</f>
        <v>60</v>
      </c>
      <c r="GZ69" s="7">
        <f t="shared" ca="1" si="285"/>
        <v>0</v>
      </c>
      <c r="HA69" s="7">
        <f t="shared" ca="1" si="146"/>
        <v>9.2608718514454624E-2</v>
      </c>
      <c r="HB69" s="7">
        <f t="shared" ca="1" si="147"/>
        <v>0.36892974302400694</v>
      </c>
      <c r="HC69" s="7">
        <f t="shared" ca="1" si="148"/>
        <v>1</v>
      </c>
      <c r="HD69" s="7" t="str">
        <f t="shared" ca="1" si="149"/>
        <v>5</v>
      </c>
      <c r="HE69" s="7">
        <f ca="1">IFERROR(IF(HE68+HD69&gt;HF$4,HE68,HE68+HD69),"")</f>
        <v>60</v>
      </c>
      <c r="HF69" s="7">
        <f t="shared" ca="1" si="286"/>
        <v>0</v>
      </c>
      <c r="HG69" s="7">
        <f t="shared" ca="1" si="150"/>
        <v>0.83318537688224792</v>
      </c>
      <c r="HH69" s="7">
        <f t="shared" ca="1" si="151"/>
        <v>-0.37164691534378635</v>
      </c>
      <c r="HI69" s="7">
        <f t="shared" ca="1" si="152"/>
        <v>0</v>
      </c>
      <c r="HJ69" s="7">
        <f t="shared" ca="1" si="153"/>
        <v>0</v>
      </c>
      <c r="HK69" s="7">
        <f ca="1">IFERROR(IF(HK68+HJ69&gt;HL$4,HK68,HK68+HJ69),"")</f>
        <v>60</v>
      </c>
      <c r="HL69" s="7">
        <f t="shared" ca="1" si="287"/>
        <v>0</v>
      </c>
      <c r="HM69" s="7">
        <f t="shared" ca="1" si="154"/>
        <v>3.1551532340439503E-2</v>
      </c>
      <c r="HN69" s="7">
        <f t="shared" ca="1" si="155"/>
        <v>0.42998692919802206</v>
      </c>
      <c r="HO69" s="7">
        <f t="shared" ca="1" si="156"/>
        <v>1</v>
      </c>
      <c r="HP69" s="7" t="str">
        <f t="shared" ca="1" si="157"/>
        <v>5</v>
      </c>
      <c r="HQ69" s="7">
        <f ca="1">IFERROR(IF(HQ68+HP69&gt;HR$4,HQ68,HQ68+HP69),"")</f>
        <v>60</v>
      </c>
      <c r="HR69" s="7">
        <f t="shared" ca="1" si="288"/>
        <v>0</v>
      </c>
      <c r="HS69" s="7">
        <f t="shared" ca="1" si="158"/>
        <v>0.16759432040031841</v>
      </c>
      <c r="HT69" s="7">
        <f t="shared" ca="1" si="159"/>
        <v>0.29394414113814316</v>
      </c>
      <c r="HU69" s="7">
        <f t="shared" ca="1" si="160"/>
        <v>1</v>
      </c>
      <c r="HV69" s="7" t="str">
        <f t="shared" ca="1" si="161"/>
        <v>5</v>
      </c>
      <c r="HW69" s="7">
        <f ca="1">IFERROR(IF(HW68+HV69&gt;HX$4,HW68,HW68+HV69),"")</f>
        <v>60</v>
      </c>
      <c r="HX69" s="7">
        <f t="shared" ca="1" si="289"/>
        <v>0</v>
      </c>
      <c r="HY69" s="7">
        <f t="shared" ca="1" si="162"/>
        <v>0.20765159941125944</v>
      </c>
      <c r="HZ69" s="7">
        <f t="shared" ca="1" si="163"/>
        <v>0.25388686212720213</v>
      </c>
      <c r="IA69" s="7">
        <f t="shared" ca="1" si="164"/>
        <v>1</v>
      </c>
      <c r="IB69" s="7" t="str">
        <f t="shared" ca="1" si="165"/>
        <v>5</v>
      </c>
      <c r="IC69" s="7">
        <f ca="1">IFERROR(IF(IC68+IB69&gt;ID$4,IC68,IC68+IB69),"")</f>
        <v>60</v>
      </c>
      <c r="ID69" s="7">
        <f t="shared" ca="1" si="290"/>
        <v>0</v>
      </c>
      <c r="IE69" s="7">
        <f t="shared" ca="1" si="166"/>
        <v>0.69911323842323869</v>
      </c>
      <c r="IF69" s="7">
        <f t="shared" ca="1" si="167"/>
        <v>-0.23757477688477713</v>
      </c>
      <c r="IG69" s="7">
        <f t="shared" ca="1" si="168"/>
        <v>0</v>
      </c>
      <c r="IH69" s="7">
        <f t="shared" ca="1" si="169"/>
        <v>0</v>
      </c>
      <c r="II69" s="7">
        <f ca="1">IFERROR(IF(II68+IH69&gt;IJ$4,II68,II68+IH69),"")</f>
        <v>60</v>
      </c>
      <c r="IJ69" s="7">
        <f t="shared" ca="1" si="291"/>
        <v>0</v>
      </c>
      <c r="IK69" s="7">
        <f t="shared" ca="1" si="170"/>
        <v>4.4861025482734407E-2</v>
      </c>
      <c r="IL69" s="7">
        <f t="shared" ca="1" si="171"/>
        <v>0.41667743605572716</v>
      </c>
      <c r="IM69" s="7">
        <f t="shared" ca="1" si="172"/>
        <v>1</v>
      </c>
      <c r="IN69" s="7" t="str">
        <f t="shared" ca="1" si="173"/>
        <v>5</v>
      </c>
      <c r="IO69" s="7">
        <f ca="1">IFERROR(IF(IO68+IN69&gt;IP$4,IO68,IO68+IN69),"")</f>
        <v>60</v>
      </c>
      <c r="IP69" s="7">
        <f t="shared" ca="1" si="292"/>
        <v>0</v>
      </c>
      <c r="IQ69" s="7">
        <f t="shared" ca="1" si="174"/>
        <v>0.34073022959773913</v>
      </c>
      <c r="IR69" s="7">
        <f t="shared" ca="1" si="175"/>
        <v>0.12080823194072243</v>
      </c>
      <c r="IS69" s="7">
        <f t="shared" ca="1" si="176"/>
        <v>1</v>
      </c>
      <c r="IT69" s="7" t="str">
        <f t="shared" ca="1" si="177"/>
        <v>5</v>
      </c>
      <c r="IU69" s="7">
        <f ca="1">IFERROR(IF(IU68+IT69&gt;IV$4,IU68,IU68+IT69),"")</f>
        <v>60</v>
      </c>
      <c r="IV69" s="7">
        <f t="shared" ca="1" si="293"/>
        <v>0</v>
      </c>
      <c r="IW69" s="7">
        <f t="shared" ca="1" si="178"/>
        <v>0.6210369903138222</v>
      </c>
      <c r="IX69" s="7">
        <f t="shared" ca="1" si="179"/>
        <v>-0.15949852877536064</v>
      </c>
      <c r="IY69" s="7">
        <f t="shared" ca="1" si="180"/>
        <v>0</v>
      </c>
      <c r="IZ69" s="7">
        <f t="shared" ca="1" si="181"/>
        <v>0</v>
      </c>
      <c r="JA69" s="7">
        <f ca="1">IFERROR(IF(JA68+IZ69&gt;JB$4,JA68,JA68+IZ69),"")</f>
        <v>60</v>
      </c>
      <c r="JB69" s="7">
        <f t="shared" ca="1" si="294"/>
        <v>0</v>
      </c>
      <c r="JC69" s="7">
        <f t="shared" ca="1" si="182"/>
        <v>0.11929051099442733</v>
      </c>
      <c r="JD69" s="7">
        <f t="shared" ca="1" si="183"/>
        <v>0.34224795054403423</v>
      </c>
      <c r="JE69" s="7">
        <f t="shared" ca="1" si="184"/>
        <v>1</v>
      </c>
      <c r="JF69" s="7" t="str">
        <f t="shared" ca="1" si="185"/>
        <v>5</v>
      </c>
      <c r="JG69" s="7">
        <f ca="1">IFERROR(IF(JG68+JF69&gt;JH$4,JG68,JG68+JF69),"")</f>
        <v>60</v>
      </c>
      <c r="JH69" s="7">
        <f t="shared" ca="1" si="295"/>
        <v>0</v>
      </c>
      <c r="JI69" s="7">
        <f t="shared" ca="1" si="186"/>
        <v>0.22799313633287699</v>
      </c>
      <c r="JJ69" s="7">
        <f t="shared" ca="1" si="187"/>
        <v>0.23354532520558458</v>
      </c>
      <c r="JK69" s="7">
        <f t="shared" ca="1" si="188"/>
        <v>1</v>
      </c>
      <c r="JL69" s="7" t="str">
        <f t="shared" ca="1" si="189"/>
        <v>5</v>
      </c>
      <c r="JM69" s="7">
        <f ca="1">IFERROR(IF(JM68+JL69&gt;JN$4,JM68,JM68+JL69),"")</f>
        <v>60</v>
      </c>
      <c r="JN69" s="7">
        <f t="shared" ca="1" si="296"/>
        <v>0</v>
      </c>
      <c r="JO69" s="7">
        <f t="shared" ca="1" si="190"/>
        <v>0.71423707945433135</v>
      </c>
      <c r="JP69" s="7">
        <f t="shared" ca="1" si="191"/>
        <v>-0.25269861791586978</v>
      </c>
      <c r="JQ69" s="7">
        <f t="shared" ca="1" si="192"/>
        <v>0</v>
      </c>
      <c r="JR69" s="7">
        <f t="shared" ca="1" si="193"/>
        <v>0</v>
      </c>
      <c r="JS69" s="7">
        <f ca="1">IFERROR(IF(JS68+JR69&gt;JT$4,JS68,JS68+JR69),"")</f>
        <v>60</v>
      </c>
      <c r="JT69" s="7">
        <f t="shared" ca="1" si="297"/>
        <v>0</v>
      </c>
      <c r="JU69" s="7">
        <f t="shared" ca="1" si="194"/>
        <v>0.32451634280820474</v>
      </c>
      <c r="JV69" s="7">
        <f t="shared" ca="1" si="195"/>
        <v>0.13702211873025683</v>
      </c>
      <c r="JW69" s="7">
        <f t="shared" ca="1" si="196"/>
        <v>1</v>
      </c>
      <c r="JX69" s="7" t="str">
        <f t="shared" ca="1" si="197"/>
        <v>5</v>
      </c>
      <c r="JY69" s="7">
        <f ca="1">IFERROR(IF(JY68+JX69&gt;JZ$4,JY68,JY68+JX69),"")</f>
        <v>60</v>
      </c>
      <c r="JZ69" s="7">
        <f t="shared" ca="1" si="298"/>
        <v>0</v>
      </c>
      <c r="KA69" s="7">
        <f t="shared" ca="1" si="198"/>
        <v>5.6416215674234604E-2</v>
      </c>
      <c r="KB69" s="7">
        <f t="shared" ca="1" si="199"/>
        <v>0.40512224586422696</v>
      </c>
      <c r="KC69" s="7">
        <f t="shared" ca="1" si="200"/>
        <v>1</v>
      </c>
      <c r="KD69" s="7" t="str">
        <f t="shared" ca="1" si="201"/>
        <v>5</v>
      </c>
      <c r="KE69" s="7">
        <f ca="1">IFERROR(IF(KE68+KD69&gt;KF$4,KE68,KE68+KD69),"")</f>
        <v>60</v>
      </c>
      <c r="KF69" s="7">
        <f t="shared" ca="1" si="299"/>
        <v>0</v>
      </c>
      <c r="KG69" s="7">
        <f t="shared" ca="1" si="202"/>
        <v>0.4541081145914746</v>
      </c>
      <c r="KH69" s="7">
        <f t="shared" ca="1" si="203"/>
        <v>7.4303469469869654E-3</v>
      </c>
      <c r="KI69" s="7">
        <f t="shared" ca="1" si="204"/>
        <v>1</v>
      </c>
      <c r="KJ69" s="7" t="str">
        <f t="shared" ca="1" si="205"/>
        <v>5</v>
      </c>
      <c r="KK69" s="7">
        <f ca="1">IFERROR(IF(KK68+KJ69&gt;KL$4,KK68,KK68+KJ69),"")</f>
        <v>60</v>
      </c>
      <c r="KL69" s="7">
        <f t="shared" ca="1" si="300"/>
        <v>0</v>
      </c>
      <c r="KM69" s="7">
        <f t="shared" ca="1" si="206"/>
        <v>0.36295006641971683</v>
      </c>
      <c r="KN69" s="7">
        <f t="shared" ca="1" si="207"/>
        <v>9.8588395118744732E-2</v>
      </c>
      <c r="KO69" s="7">
        <f t="shared" ca="1" si="208"/>
        <v>1</v>
      </c>
      <c r="KP69" s="7" t="str">
        <f t="shared" ca="1" si="209"/>
        <v>5</v>
      </c>
      <c r="KQ69" s="7">
        <f ca="1">IFERROR(IF(KQ68+KP69&gt;KR$4,KQ68,KQ68+KP69),"")</f>
        <v>60</v>
      </c>
      <c r="KR69" s="7">
        <f t="shared" ca="1" si="301"/>
        <v>0</v>
      </c>
      <c r="KS69" s="7">
        <f t="shared" ca="1" si="210"/>
        <v>0.2541881751169387</v>
      </c>
      <c r="KT69" s="7">
        <f t="shared" ca="1" si="211"/>
        <v>0.20735028642152287</v>
      </c>
      <c r="KU69" s="7">
        <f t="shared" ca="1" si="212"/>
        <v>1</v>
      </c>
      <c r="KV69" s="7" t="str">
        <f t="shared" ca="1" si="213"/>
        <v>5</v>
      </c>
      <c r="KW69" s="7">
        <f ca="1">IFERROR(IF(KW68+KV69&gt;KX$4,KW68,KW68+KV69),"")</f>
        <v>60</v>
      </c>
      <c r="KX69" s="7">
        <f t="shared" ca="1" si="302"/>
        <v>0</v>
      </c>
      <c r="KY69" s="7">
        <f t="shared" ca="1" si="214"/>
        <v>0.95278913746995841</v>
      </c>
      <c r="KZ69" s="7">
        <f t="shared" ca="1" si="215"/>
        <v>-0.49125067593149685</v>
      </c>
      <c r="LA69" s="7">
        <f t="shared" ca="1" si="216"/>
        <v>0</v>
      </c>
      <c r="LB69" s="7">
        <f t="shared" ca="1" si="217"/>
        <v>0</v>
      </c>
      <c r="LC69" s="7">
        <f ca="1">IFERROR(IF(LC68+LB69&gt;LD$4,LC68,LC68+LB69),"")</f>
        <v>60</v>
      </c>
      <c r="LD69" s="7">
        <f t="shared" ca="1" si="303"/>
        <v>0</v>
      </c>
      <c r="LE69" s="7">
        <f t="shared" ca="1" si="218"/>
        <v>0.35561857255053242</v>
      </c>
      <c r="LF69" s="7">
        <f t="shared" ca="1" si="219"/>
        <v>0.10591988898792914</v>
      </c>
      <c r="LG69" s="7">
        <f t="shared" ca="1" si="220"/>
        <v>1</v>
      </c>
      <c r="LH69" s="7" t="str">
        <f t="shared" ca="1" si="221"/>
        <v>5</v>
      </c>
      <c r="LI69" s="7">
        <f ca="1">IFERROR(IF(LI68+LH69&gt;LJ$4,LI68,LI68+LH69),"")</f>
        <v>60</v>
      </c>
      <c r="LJ69" s="7">
        <f t="shared" ca="1" si="304"/>
        <v>0</v>
      </c>
      <c r="LK69" s="7">
        <f t="shared" ca="1" si="222"/>
        <v>0.51016868331816667</v>
      </c>
      <c r="LL69" s="7">
        <f t="shared" ca="1" si="223"/>
        <v>-4.8630221779705107E-2</v>
      </c>
      <c r="LM69" s="7">
        <f t="shared" ca="1" si="224"/>
        <v>0</v>
      </c>
      <c r="LN69" s="7">
        <f t="shared" ca="1" si="225"/>
        <v>0</v>
      </c>
      <c r="LO69" s="7">
        <f ca="1">IFERROR(IF(LO68+LN69&gt;LP$4,LO68,LO68+LN69),"")</f>
        <v>60</v>
      </c>
      <c r="LP69" s="7">
        <f t="shared" ca="1" si="305"/>
        <v>0</v>
      </c>
      <c r="LQ69" s="7">
        <f t="shared" ca="1" si="226"/>
        <v>0.71396032195052661</v>
      </c>
      <c r="LR69" s="7">
        <f t="shared" ca="1" si="227"/>
        <v>-0.25242186041206505</v>
      </c>
      <c r="LS69" s="7">
        <f t="shared" ca="1" si="228"/>
        <v>0</v>
      </c>
      <c r="LT69" s="7">
        <f t="shared" ca="1" si="229"/>
        <v>0</v>
      </c>
      <c r="LU69" s="7">
        <f ca="1">IFERROR(IF(LU68+LT69&gt;LV$4,LU68,LU68+LT69),"")</f>
        <v>60</v>
      </c>
      <c r="LV69" s="7">
        <f t="shared" ca="1" si="306"/>
        <v>0</v>
      </c>
      <c r="LW69" s="7">
        <f t="shared" ca="1" si="230"/>
        <v>6.6543941337123935E-2</v>
      </c>
      <c r="LX69" s="7">
        <f t="shared" ca="1" si="231"/>
        <v>0.39499452020133763</v>
      </c>
      <c r="LY69" s="7">
        <f t="shared" ca="1" si="232"/>
        <v>1</v>
      </c>
      <c r="LZ69" s="7" t="str">
        <f t="shared" ca="1" si="233"/>
        <v>5</v>
      </c>
      <c r="MA69" s="7">
        <f ca="1">IFERROR(IF(MA68+LZ69&gt;MB$4,MA68,MA68+LZ69),"")</f>
        <v>60</v>
      </c>
      <c r="MB69" s="7">
        <f t="shared" ca="1" si="307"/>
        <v>0</v>
      </c>
      <c r="MC69" s="7">
        <f t="shared" ca="1" si="234"/>
        <v>0.76378964794633009</v>
      </c>
      <c r="MD69" s="7">
        <f t="shared" ca="1" si="235"/>
        <v>-0.30225118640786852</v>
      </c>
      <c r="ME69" s="7">
        <f t="shared" ca="1" si="236"/>
        <v>0</v>
      </c>
      <c r="MF69" s="7">
        <f t="shared" ca="1" si="237"/>
        <v>0</v>
      </c>
      <c r="MG69" s="7">
        <f ca="1">IFERROR(IF(MG68+MF69&gt;MH$4,MG68,MG68+MF69),"")</f>
        <v>60</v>
      </c>
      <c r="MH69" s="7">
        <f t="shared" ca="1" si="308"/>
        <v>0</v>
      </c>
      <c r="MI69" s="7">
        <f t="shared" ca="1" si="238"/>
        <v>0.93908817809392953</v>
      </c>
      <c r="MJ69" s="7">
        <f t="shared" ca="1" si="239"/>
        <v>-0.47754971655546796</v>
      </c>
      <c r="MK69" s="7">
        <f t="shared" ca="1" si="240"/>
        <v>0</v>
      </c>
      <c r="ML69" s="7">
        <f t="shared" ca="1" si="241"/>
        <v>0</v>
      </c>
      <c r="MM69" s="7">
        <f ca="1">IFERROR(IF(MM68+ML69&gt;MN$4,MM68,MM68+ML69),"")</f>
        <v>60</v>
      </c>
      <c r="MN69" s="7">
        <f t="shared" ca="1" si="309"/>
        <v>0</v>
      </c>
      <c r="MO69" s="7">
        <f t="shared" ca="1" si="242"/>
        <v>0.67491198700591748</v>
      </c>
      <c r="MP69" s="7">
        <f t="shared" ca="1" si="243"/>
        <v>-0.21337352546745592</v>
      </c>
      <c r="MQ69" s="7">
        <f t="shared" ca="1" si="244"/>
        <v>0</v>
      </c>
      <c r="MR69" s="7">
        <f t="shared" ca="1" si="245"/>
        <v>0</v>
      </c>
      <c r="MS69" s="7">
        <f ca="1">IFERROR(IF(MS68+MR69&gt;MT$4,MS68,MS68+MR69),"")</f>
        <v>60</v>
      </c>
      <c r="MT69" s="7">
        <f t="shared" ca="1" si="310"/>
        <v>0</v>
      </c>
      <c r="MU69" s="7">
        <f t="shared" ca="1" si="246"/>
        <v>0.11838274423404749</v>
      </c>
      <c r="MV69" s="7">
        <f t="shared" ca="1" si="247"/>
        <v>0.34315571730441408</v>
      </c>
      <c r="MW69" s="7">
        <f t="shared" ca="1" si="248"/>
        <v>1</v>
      </c>
      <c r="MX69" s="7" t="str">
        <f t="shared" ca="1" si="249"/>
        <v>5</v>
      </c>
      <c r="MY69" s="7">
        <f ca="1">IFERROR(IF(MY68+MX69&gt;MZ$4,MY68,MY68+MX69),"")</f>
        <v>60</v>
      </c>
      <c r="MZ69" s="7">
        <f t="shared" ca="1" si="311"/>
        <v>0</v>
      </c>
      <c r="NA69" s="7">
        <f t="shared" ca="1" si="250"/>
        <v>2.0900810781751988E-2</v>
      </c>
      <c r="NB69" s="7">
        <f t="shared" ca="1" si="251"/>
        <v>0.44063765075670958</v>
      </c>
      <c r="NC69" s="7">
        <f t="shared" ca="1" si="252"/>
        <v>1</v>
      </c>
      <c r="ND69" s="7" t="str">
        <f t="shared" ca="1" si="253"/>
        <v>5</v>
      </c>
      <c r="NE69" s="7">
        <f ca="1">IFERROR(IF(NE68+ND69&gt;NF$4,NE68,NE68+ND69),"")</f>
        <v>60</v>
      </c>
      <c r="NF69" s="7">
        <f t="shared" ca="1" si="312"/>
        <v>0</v>
      </c>
      <c r="NG69" s="7">
        <f t="shared" ca="1" si="254"/>
        <v>0.54523401846702557</v>
      </c>
      <c r="NH69" s="7">
        <f t="shared" ca="1" si="255"/>
        <v>-8.3695556928564008E-2</v>
      </c>
      <c r="NI69" s="7">
        <f t="shared" ca="1" si="256"/>
        <v>0</v>
      </c>
      <c r="NJ69" s="7">
        <f t="shared" ca="1" si="257"/>
        <v>0</v>
      </c>
      <c r="NK69" s="7">
        <f ca="1">IFERROR(IF(NK68+NJ69&gt;NL$4,NK68,NK68+NJ69),"")</f>
        <v>60</v>
      </c>
      <c r="NL69" s="7">
        <f t="shared" ca="1" si="313"/>
        <v>0</v>
      </c>
      <c r="NM69" s="7">
        <f t="shared" ca="1" si="258"/>
        <v>0.6683007483045883</v>
      </c>
      <c r="NN69" s="7">
        <f t="shared" ca="1" si="259"/>
        <v>-0.20676228676612673</v>
      </c>
      <c r="NO69" s="7">
        <f t="shared" ca="1" si="260"/>
        <v>0</v>
      </c>
      <c r="NP69" s="7">
        <f t="shared" ca="1" si="261"/>
        <v>0</v>
      </c>
      <c r="NQ69" s="7">
        <f ca="1">IFERROR(IF(NQ68+NP69&gt;NR$4,NQ68,NQ68+NP69),"")</f>
        <v>60</v>
      </c>
      <c r="NR69" s="7">
        <f t="shared" ca="1" si="314"/>
        <v>0</v>
      </c>
      <c r="NT69">
        <v>67</v>
      </c>
      <c r="NU69" s="7" t="s">
        <v>19</v>
      </c>
      <c r="NV69" s="7" t="str">
        <f t="shared" ca="1" si="335"/>
        <v/>
      </c>
      <c r="NW69" s="7" t="str">
        <f t="shared" ca="1" si="329"/>
        <v/>
      </c>
      <c r="NX69" t="str">
        <f ca="1">IFERROR(VLOOKUP(NT69,$K$3:$AK$568,8,FALSE),"")</f>
        <v/>
      </c>
      <c r="NY69" t="str">
        <f ca="1">IFERROR(VLOOKUP(NT69,$K$3:$AK$568,9,FALSE),"")</f>
        <v/>
      </c>
      <c r="NZ69" s="7" t="str">
        <f ca="1">IFERROR(VLOOKUP(NT69,$K$3:$AK$568,27,FALSE),"")</f>
        <v/>
      </c>
      <c r="OB69">
        <v>67</v>
      </c>
      <c r="OC69" s="7" t="s">
        <v>19</v>
      </c>
      <c r="OD69" t="e">
        <f t="shared" ca="1" si="336"/>
        <v>#N/A</v>
      </c>
      <c r="OE69" s="7" t="str">
        <f t="shared" ca="1" si="337"/>
        <v/>
      </c>
      <c r="OF69" s="7" t="str">
        <f t="shared" ca="1" si="338"/>
        <v/>
      </c>
      <c r="OG69" t="str">
        <f t="shared" ca="1" si="339"/>
        <v/>
      </c>
      <c r="OI69">
        <v>67</v>
      </c>
      <c r="OJ69" s="7" t="s">
        <v>19</v>
      </c>
      <c r="OK69" s="7" t="str">
        <f t="shared" ca="1" si="340"/>
        <v/>
      </c>
      <c r="OL69" s="7" t="str">
        <f t="shared" ca="1" si="341"/>
        <v/>
      </c>
      <c r="OM69" t="str">
        <f ca="1">IFERROR(VLOOKUP(OI69,$L$3:$AK$568,7,FALSE),"")</f>
        <v/>
      </c>
      <c r="ON69" t="str">
        <f ca="1">IFERROR(VLOOKUP(OI69,$L$3:$AK$568,8,FALSE),"")</f>
        <v/>
      </c>
      <c r="OO69" s="7" t="str">
        <f ca="1">IFERROR(VLOOKUP(OI69,$L$3:$AK$568,26,FALSE),"")</f>
        <v/>
      </c>
      <c r="OQ69">
        <v>67</v>
      </c>
      <c r="OR69" s="7" t="s">
        <v>19</v>
      </c>
      <c r="OS69" t="e">
        <f t="shared" ca="1" si="342"/>
        <v>#N/A</v>
      </c>
      <c r="OT69" s="7" t="str">
        <f t="shared" ca="1" si="343"/>
        <v/>
      </c>
      <c r="OU69" s="7" t="str">
        <f t="shared" ca="1" si="344"/>
        <v/>
      </c>
      <c r="OV69" t="str">
        <f t="shared" ca="1" si="345"/>
        <v/>
      </c>
      <c r="OX69">
        <v>67</v>
      </c>
      <c r="OY69" s="7" t="s">
        <v>19</v>
      </c>
      <c r="OZ69" s="7" t="str">
        <f t="shared" ca="1" si="346"/>
        <v/>
      </c>
      <c r="PA69" s="7" t="str">
        <f t="shared" ca="1" si="347"/>
        <v/>
      </c>
      <c r="PB69" t="str">
        <f ca="1">IFERROR(VLOOKUP(OX69,$M$3:$AK$568,6,FALSE),"")</f>
        <v/>
      </c>
      <c r="PC69" t="str">
        <f ca="1">IFERROR(VLOOKUP(OX69,$M$3:$AK$568,7,FALSE),"")</f>
        <v/>
      </c>
      <c r="PD69" s="7" t="str">
        <f ca="1">IFERROR(VLOOKUP(OX69,$M$3:$AK$568,25,FALSE),"")</f>
        <v/>
      </c>
      <c r="PF69">
        <v>67</v>
      </c>
      <c r="PG69" s="7" t="s">
        <v>19</v>
      </c>
      <c r="PH69" t="e">
        <f t="shared" ca="1" si="348"/>
        <v>#N/A</v>
      </c>
      <c r="PI69" s="7" t="str">
        <f t="shared" ca="1" si="349"/>
        <v/>
      </c>
      <c r="PJ69" s="7" t="str">
        <f t="shared" ca="1" si="350"/>
        <v/>
      </c>
      <c r="PK69" t="str">
        <f t="shared" ca="1" si="351"/>
        <v/>
      </c>
      <c r="PM69">
        <v>67</v>
      </c>
      <c r="PN69" s="7" t="s">
        <v>19</v>
      </c>
      <c r="PO69" s="202" t="str">
        <f t="shared" ca="1" si="352"/>
        <v/>
      </c>
      <c r="PP69" s="7" t="str">
        <f t="shared" ca="1" si="353"/>
        <v/>
      </c>
      <c r="PQ69" t="str">
        <f ca="1">IFERROR(VLOOKUP(PM69,$G$325:$R$409,12,FALSE),"")</f>
        <v/>
      </c>
      <c r="PR69" t="e">
        <f ca="1">VLOOKUP(PM69,$G$324:$Q$409,11,FALSE)</f>
        <v>#N/A</v>
      </c>
      <c r="PS69" s="7" t="str">
        <f ca="1">VLOOKUP(PQ69,$R$325:$Y$409,8,FALSE)</f>
        <v>- -</v>
      </c>
      <c r="PT69" s="7">
        <f ca="1">ReSt</f>
        <v>-4</v>
      </c>
      <c r="PU69" s="7" t="e">
        <f t="shared" ca="1" si="354"/>
        <v>#N/A</v>
      </c>
      <c r="PV69" s="7" t="e">
        <f t="shared" ca="1" si="355"/>
        <v>#N/A</v>
      </c>
      <c r="PW69" s="7" t="str">
        <f ca="1">VLOOKUP(PQ69,$R$325:$AK$409,8,FALSE)</f>
        <v>- -</v>
      </c>
      <c r="PX69" s="7"/>
      <c r="PY69">
        <v>67</v>
      </c>
      <c r="PZ69" s="7" t="s">
        <v>19</v>
      </c>
      <c r="QA69" t="str">
        <f t="shared" ca="1" si="356"/>
        <v/>
      </c>
      <c r="QB69" s="7" t="str">
        <f t="shared" ca="1" si="357"/>
        <v/>
      </c>
      <c r="QC69" s="7" t="str">
        <f t="shared" ca="1" si="358"/>
        <v/>
      </c>
      <c r="QD69" t="str">
        <f t="shared" ca="1" si="359"/>
        <v/>
      </c>
      <c r="QF69">
        <v>67</v>
      </c>
      <c r="QG69" s="7" t="s">
        <v>19</v>
      </c>
      <c r="QH69" s="7" t="str">
        <f t="shared" ca="1" si="360"/>
        <v/>
      </c>
      <c r="QI69" s="7" t="e">
        <f t="shared" ca="1" si="361"/>
        <v>#VALUE!</v>
      </c>
      <c r="QJ69" t="e">
        <f t="shared" ca="1" si="362"/>
        <v>#N/A</v>
      </c>
      <c r="QK69" s="7" t="e">
        <f t="shared" ca="1" si="363"/>
        <v>#N/A</v>
      </c>
      <c r="QM69">
        <v>67</v>
      </c>
      <c r="QN69" s="7" t="s">
        <v>19</v>
      </c>
      <c r="QO69" t="str">
        <f t="shared" ca="1" si="364"/>
        <v/>
      </c>
      <c r="QP69" s="7" t="str">
        <f t="shared" ca="1" si="365"/>
        <v/>
      </c>
      <c r="QQ69" t="str">
        <f t="shared" ca="1" si="366"/>
        <v/>
      </c>
    </row>
    <row r="70" spans="1:459" x14ac:dyDescent="0.25">
      <c r="A70" s="240" t="str">
        <f>IF('Character Sheet'!$B$4="Creature","N","Y")</f>
        <v>Y</v>
      </c>
      <c r="C70" s="75"/>
      <c r="D70" s="70">
        <f t="shared" ca="1" si="322"/>
        <v>16</v>
      </c>
      <c r="F70" s="75"/>
      <c r="G70" s="76"/>
      <c r="I70" s="75" t="s">
        <v>1812</v>
      </c>
      <c r="J70" s="85"/>
      <c r="K70" s="85">
        <f t="shared" ca="1" si="330"/>
        <v>4</v>
      </c>
      <c r="L70" s="85">
        <f t="shared" ca="1" si="316"/>
        <v>0</v>
      </c>
      <c r="M70" s="70">
        <f t="shared" ca="1" si="321"/>
        <v>4</v>
      </c>
      <c r="O70" s="222">
        <f t="shared" ca="1" si="331"/>
        <v>1</v>
      </c>
      <c r="Q70" s="7" t="s">
        <v>1697</v>
      </c>
      <c r="R70" s="9" t="s">
        <v>1370</v>
      </c>
      <c r="S70" s="9" t="str">
        <f t="shared" si="325"/>
        <v>Greater Firearm</v>
      </c>
      <c r="T70" s="61" t="str">
        <f>SUBSTITUTE(IFERROR(IFERROR(VLOOKUP(R70,'[1]Skill Statistics'!$A$3:$C$513,2,FALSE),VLOOKUP(Q70,'[1]Skill Statistics'!$A$3:$C$513,2,FALSE)),T69),"R*","ReSt")</f>
        <v>Ag/St</v>
      </c>
      <c r="U70" s="61" t="str">
        <f>IFERROR(IFERROR(VLOOKUP(R70,'[1]Skill Statistics'!$A$3:$C$513,3,FALSE),VLOOKUP(Q70,'[1]Skill Statistics'!$A$3:$C$513,3,FALSE)),U69)</f>
        <v>St</v>
      </c>
      <c r="V70" s="61" t="str">
        <f ca="1">IF(ISNUMBER(SEARCH("Category",R70)),"- -",IFERROR(IFERROR(VLOOKUP(Q70,[1]Professions!$A$4:$AM$288,MATCH(Profession,[1]Professions!$A$1:$AM$1,0),FALSE),VLOOKUP(Q70,Calculations!$B$91:$I$95,8,FALSE)),"- -"))</f>
        <v>2 / 4</v>
      </c>
      <c r="W70" s="60">
        <f t="shared" ca="1" si="332"/>
        <v>1</v>
      </c>
      <c r="X70" s="7">
        <f ca="1">IFERROR(VLOOKUP(R70,$BS$6:$NR$519,MATCH(ActualLevel,$BS$3:$NR$3,0),FALSE),"- -")</f>
        <v>8</v>
      </c>
      <c r="Y70" s="7">
        <f t="shared" ca="1" si="320"/>
        <v>9</v>
      </c>
      <c r="Z70" s="7">
        <f ca="1">IFERROR(VLOOKUP(Y70,Charts!$BQ$2:$BR$52,2,FALSE),"- -")</f>
        <v>45</v>
      </c>
      <c r="AA70" s="7">
        <f t="shared" ref="AA70:AA133" ca="1" si="367">IFERROR((INDIRECT(LEFT(T70,FIND("/",T70)-1))+INDIRECT(MID(T70,FIND("/",T70)+1,2))+INDIRECT(U70)),"- -")</f>
        <v>11</v>
      </c>
      <c r="AB70" s="7">
        <f t="shared" ca="1" si="317"/>
        <v>0</v>
      </c>
      <c r="AC70" s="7"/>
      <c r="AD70" s="7"/>
      <c r="AE70" s="7"/>
      <c r="AF70" s="7"/>
      <c r="AG70" s="7"/>
      <c r="AH70" s="43"/>
      <c r="AI70" s="7"/>
      <c r="AJ70" s="7"/>
      <c r="AK70" s="7">
        <f t="shared" ref="AK70:AK133" ca="1" si="368">IF(AE70=AF70,(SUM(Z70:AE70)+SUM(AG70:AJ70)),(SUM(Z70:AE70)+SUM(AG70:AJ70))&amp;"/"&amp;(SUM(Z70:AD70)+SUM(AF70:AJ70)))</f>
        <v>56</v>
      </c>
      <c r="AL70" s="7"/>
      <c r="AM70" s="69">
        <f>IFERROR(VLOOKUP(R70,'[1]Skill Statistics'!$A$3:$AN$513,MATCH(Profession,'[1]Skill Statistics'!$A$2:$AN$2,0),FALSE),0)</f>
        <v>1</v>
      </c>
      <c r="AN70" s="85">
        <f>IFERROR(VLOOKUP(Q70,'[1]Skill Statistics'!$A$3:$BK$513,MATCH(Archetype,'[1]Skill Statistics'!$A$2:$BK$2,0),FALSE),0)</f>
        <v>0</v>
      </c>
      <c r="AO70" s="85">
        <f>IFERROR(VLOOKUP(Q70,'[1]Skill Statistics'!$A$3:$BB$513,MATCH(Race,'[1]Skill Statistics'!$A$2:$BB$2,0),FALSE),0)</f>
        <v>0</v>
      </c>
      <c r="AP70" s="85">
        <f t="shared" ca="1" si="333"/>
        <v>1.1000000000000001</v>
      </c>
      <c r="AQ70" s="70">
        <v>0.6</v>
      </c>
      <c r="AS70" s="69" t="str">
        <f>IFERROR(VLOOKUP(Q70,'[1]Professional Skills'!$A$4:$AM$288,MATCH(Profession,'[1]Professional Skills'!$A$3:$AM$3,0),FALSE),"- -")</f>
        <v>x</v>
      </c>
      <c r="AT70" t="s">
        <v>1812</v>
      </c>
      <c r="AU70" s="7" t="str">
        <f t="shared" si="319"/>
        <v/>
      </c>
      <c r="AV70" s="7">
        <f t="shared" ca="1" si="318"/>
        <v>0</v>
      </c>
      <c r="AW70" t="str">
        <f t="shared" si="55"/>
        <v/>
      </c>
      <c r="AX70" t="str">
        <f>IFERROR(_xlfn.RANK.EQ(AW70,$AW$5:$AW$568),"")</f>
        <v/>
      </c>
      <c r="AY70">
        <f t="shared" ca="1" si="327"/>
        <v>0.22722004368203397</v>
      </c>
      <c r="AZ70" s="70" t="str">
        <f t="shared" ref="AZ70:AZ133" ca="1" si="369">IF(AT70="*",AZ69,IF(AX70&lt;=10,"x",""))</f>
        <v/>
      </c>
      <c r="BB70" s="69">
        <f>IFERROR(IF(Q70="Language",VLOOKUP(R70,[1]Cultures!$B$4:$N$218,MATCH(Culture,[1]Cultures!$B$3:$N$3,0),FALSE),VLOOKUP(Q70,[1]Cultures!$B$4:$O$212,MATCH(Culture,[1]Cultures!$B$3:$O$3,0),FALSE)),"- -")</f>
        <v>1</v>
      </c>
      <c r="BC70" t="s">
        <v>1812</v>
      </c>
      <c r="BD70">
        <f t="shared" ca="1" si="315"/>
        <v>0.64063669263996259</v>
      </c>
      <c r="BE70">
        <f t="shared" ca="1" si="262"/>
        <v>3.3406366926399627</v>
      </c>
      <c r="BH70">
        <f t="shared" ca="1" si="326"/>
        <v>1</v>
      </c>
      <c r="BI70" s="7">
        <f t="shared" ref="BI70:BI101" ca="1" si="370">IFERROR(IF(BH70=1,IF(BB70=1,1,IF(BB70=2,2,IF(BH70=2,IF(BB70=3,1,IF(BB70&gt;=4,2,IF(BH70=3,IF(BB70=5,1,IF(BB70&gt;=6,2,IF(BH70=4,IF(BB70=7,1,IF(BB70&gt;=8,2,IF(BH70=5,IF(BB70=9,1,IF(BB70&gt;=10,2,0)),0))),0))),0))),0))),0)+(IF(BC70="*",0,BB70)),"- -")</f>
        <v>1</v>
      </c>
      <c r="BJ70" s="7"/>
      <c r="BK70" s="7"/>
      <c r="BL70" s="70">
        <f t="shared" ca="1" si="328"/>
        <v>1</v>
      </c>
      <c r="BN70" s="69">
        <f ca="1">IFERROR(VLOOKUP(V70,Charts!$BT$2:$BV$14,3,FALSE),"- -")</f>
        <v>0.76923076923076927</v>
      </c>
      <c r="BO70" s="85">
        <f t="shared" ca="1" si="334"/>
        <v>5.1518925424335045</v>
      </c>
      <c r="BP70" s="70">
        <f t="shared" ca="1" si="263"/>
        <v>1</v>
      </c>
      <c r="BR70" s="7">
        <v>65</v>
      </c>
      <c r="BS70" s="9" t="str">
        <f ca="1">VLOOKUP(BR70,$O$3:$R$568,4,FALSE)</f>
        <v>Reporting</v>
      </c>
      <c r="BT70" s="7" t="str">
        <f ca="1">VLOOKUP(BS70,$R$3:$V$568,5,FALSE)</f>
        <v>3 / 4</v>
      </c>
      <c r="BU70" s="7">
        <f ca="1">VLOOKUP(BT70,Charts!$BT$2:$BV$14,3,FALSE)</f>
        <v>0.69230769230769229</v>
      </c>
      <c r="BV70" s="7" t="str">
        <f t="shared" ca="1" si="56"/>
        <v>3</v>
      </c>
      <c r="BW70" s="7" t="str">
        <f t="shared" ca="1" si="57"/>
        <v>4</v>
      </c>
      <c r="BY70" s="7">
        <f t="shared" ca="1" si="58"/>
        <v>0.61633740770550849</v>
      </c>
      <c r="BZ70" s="7">
        <f t="shared" ca="1" si="59"/>
        <v>7.5970284602183802E-2</v>
      </c>
      <c r="CA70" s="7">
        <f t="shared" ca="1" si="60"/>
        <v>1</v>
      </c>
      <c r="CB70" s="7" t="str">
        <f t="shared" ca="1" si="61"/>
        <v>3</v>
      </c>
      <c r="CC70" s="7">
        <f ca="1">IFERROR(IF(CC69+CB70&gt;CD$4,CC69,CC69+CB70),"")</f>
        <v>38</v>
      </c>
      <c r="CD70" s="7">
        <f t="shared" ca="1" si="264"/>
        <v>0</v>
      </c>
      <c r="CE70" s="7">
        <f t="shared" ca="1" si="62"/>
        <v>0.14359542126671043</v>
      </c>
      <c r="CF70" s="7">
        <f t="shared" ca="1" si="63"/>
        <v>0.54871227104098186</v>
      </c>
      <c r="CG70" s="7">
        <f t="shared" ca="1" si="64"/>
        <v>1</v>
      </c>
      <c r="CH70" s="7" t="str">
        <f t="shared" ca="1" si="65"/>
        <v>3</v>
      </c>
      <c r="CI70" s="7">
        <f ca="1">IFERROR(IF(CI69+CH70&gt;CJ$4,CI69,CI69+CH70),"")</f>
        <v>60</v>
      </c>
      <c r="CJ70" s="7">
        <f t="shared" ca="1" si="265"/>
        <v>0</v>
      </c>
      <c r="CK70" s="7">
        <f t="shared" ca="1" si="66"/>
        <v>0.83336594310502721</v>
      </c>
      <c r="CL70" s="7">
        <f t="shared" ca="1" si="67"/>
        <v>-0.14105825079733492</v>
      </c>
      <c r="CM70" s="7">
        <f t="shared" ca="1" si="68"/>
        <v>0</v>
      </c>
      <c r="CN70" s="7">
        <f t="shared" ca="1" si="69"/>
        <v>0</v>
      </c>
      <c r="CO70" s="7">
        <f ca="1">IFERROR(IF(CO69+CN70&gt;CP$4,CO69,CO69+CN70),"")</f>
        <v>60</v>
      </c>
      <c r="CP70" s="7">
        <f t="shared" ca="1" si="266"/>
        <v>0</v>
      </c>
      <c r="CQ70" s="7">
        <f t="shared" ca="1" si="70"/>
        <v>7.2960416300040798E-3</v>
      </c>
      <c r="CR70" s="7">
        <f t="shared" ca="1" si="71"/>
        <v>0.68501165067768821</v>
      </c>
      <c r="CS70" s="7">
        <f t="shared" ca="1" si="72"/>
        <v>1</v>
      </c>
      <c r="CT70" s="7" t="str">
        <f t="shared" ca="1" si="73"/>
        <v>3</v>
      </c>
      <c r="CU70" s="7">
        <f ca="1">IFERROR(IF(CU69+CT70&gt;CV$4,CU69,CU69+CT70),"")</f>
        <v>60</v>
      </c>
      <c r="CV70" s="7">
        <f t="shared" ca="1" si="267"/>
        <v>0</v>
      </c>
      <c r="CW70" s="7">
        <f t="shared" ca="1" si="74"/>
        <v>0.32661910755521506</v>
      </c>
      <c r="CX70" s="7">
        <f t="shared" ca="1" si="75"/>
        <v>0.36568858475247723</v>
      </c>
      <c r="CY70" s="7">
        <f t="shared" ca="1" si="76"/>
        <v>1</v>
      </c>
      <c r="CZ70" s="7" t="str">
        <f t="shared" ca="1" si="77"/>
        <v>3</v>
      </c>
      <c r="DA70" s="7">
        <f ca="1">IFERROR(IF(DA69+CZ70&gt;DB$4,DA69,DA69+CZ70),"")</f>
        <v>60</v>
      </c>
      <c r="DB70" s="7">
        <f t="shared" ca="1" si="268"/>
        <v>0</v>
      </c>
      <c r="DC70" s="7">
        <f t="shared" ca="1" si="78"/>
        <v>0.55340546913322841</v>
      </c>
      <c r="DD70" s="7">
        <f t="shared" ca="1" si="79"/>
        <v>0.13890222317446388</v>
      </c>
      <c r="DE70" s="7">
        <f t="shared" ca="1" si="80"/>
        <v>1</v>
      </c>
      <c r="DF70" s="7" t="str">
        <f t="shared" ca="1" si="81"/>
        <v>3</v>
      </c>
      <c r="DG70" s="7">
        <f ca="1">IFERROR(IF(DG69+DF70&gt;DH$4,DG69,DG69+DF70),"")</f>
        <v>60</v>
      </c>
      <c r="DH70" s="7">
        <f t="shared" ca="1" si="269"/>
        <v>0</v>
      </c>
      <c r="DI70" s="7">
        <f t="shared" ca="1" si="82"/>
        <v>0.86741062242909828</v>
      </c>
      <c r="DJ70" s="7">
        <f t="shared" ca="1" si="83"/>
        <v>-0.17510293012140599</v>
      </c>
      <c r="DK70" s="7">
        <f t="shared" ca="1" si="84"/>
        <v>0</v>
      </c>
      <c r="DL70" s="7">
        <f t="shared" ca="1" si="85"/>
        <v>0</v>
      </c>
      <c r="DM70" s="7">
        <f ca="1">IFERROR(IF(DM69+DL70&gt;DN$4,DM69,DM69+DL70),"")</f>
        <v>60</v>
      </c>
      <c r="DN70" s="7">
        <f t="shared" ca="1" si="270"/>
        <v>0</v>
      </c>
      <c r="DO70" s="7">
        <f t="shared" ca="1" si="86"/>
        <v>0.3646431976837643</v>
      </c>
      <c r="DP70" s="7">
        <f t="shared" ca="1" si="87"/>
        <v>0.32766449462392799</v>
      </c>
      <c r="DQ70" s="7">
        <f t="shared" ca="1" si="88"/>
        <v>1</v>
      </c>
      <c r="DR70" s="7" t="str">
        <f t="shared" ca="1" si="89"/>
        <v>3</v>
      </c>
      <c r="DS70" s="7">
        <f ca="1">IFERROR(IF(DS69+DR70&gt;DT$4,DS69,DS69+DR70),"")</f>
        <v>60</v>
      </c>
      <c r="DT70" s="7">
        <f t="shared" ca="1" si="271"/>
        <v>0</v>
      </c>
      <c r="DU70" s="7">
        <f t="shared" ca="1" si="90"/>
        <v>0.80704569889911337</v>
      </c>
      <c r="DV70" s="7">
        <f t="shared" ca="1" si="91"/>
        <v>-0.11473800659142108</v>
      </c>
      <c r="DW70" s="7">
        <f t="shared" ca="1" si="92"/>
        <v>0</v>
      </c>
      <c r="DX70" s="7">
        <f t="shared" ca="1" si="93"/>
        <v>0</v>
      </c>
      <c r="DY70" s="7">
        <f ca="1">IFERROR(IF(DY69+DX70&gt;DZ$4,DY69,DY69+DX70),"")</f>
        <v>59</v>
      </c>
      <c r="DZ70" s="7">
        <f t="shared" ca="1" si="272"/>
        <v>0</v>
      </c>
      <c r="EA70" s="7">
        <f t="shared" ca="1" si="94"/>
        <v>0.16304271187731589</v>
      </c>
      <c r="EB70" s="7">
        <f t="shared" ca="1" si="95"/>
        <v>0.5292649804303764</v>
      </c>
      <c r="EC70" s="7">
        <f t="shared" ca="1" si="96"/>
        <v>1</v>
      </c>
      <c r="ED70" s="7" t="str">
        <f t="shared" ca="1" si="97"/>
        <v>3</v>
      </c>
      <c r="EE70" s="7">
        <f ca="1">IFERROR(IF(EE69+ED70&gt;EF$4,EE69,EE69+ED70),"")</f>
        <v>60</v>
      </c>
      <c r="EF70" s="7">
        <f t="shared" ca="1" si="273"/>
        <v>0</v>
      </c>
      <c r="EG70" s="7">
        <f t="shared" ca="1" si="98"/>
        <v>0.37265720699380822</v>
      </c>
      <c r="EH70" s="7">
        <f t="shared" ca="1" si="99"/>
        <v>0.31965048531388407</v>
      </c>
      <c r="EI70" s="7">
        <f t="shared" ca="1" si="100"/>
        <v>1</v>
      </c>
      <c r="EJ70" s="7" t="str">
        <f t="shared" ca="1" si="101"/>
        <v>3</v>
      </c>
      <c r="EK70" s="7">
        <f ca="1">IFERROR(IF(EK69+EJ70&gt;EL$4,EK69,EK69+EJ70),"")</f>
        <v>60</v>
      </c>
      <c r="EL70" s="7">
        <f t="shared" ca="1" si="274"/>
        <v>0</v>
      </c>
      <c r="EM70" s="7">
        <f t="shared" ca="1" si="102"/>
        <v>0.82084795514503472</v>
      </c>
      <c r="EN70" s="7">
        <f t="shared" ca="1" si="103"/>
        <v>-0.12854026283734243</v>
      </c>
      <c r="EO70" s="7">
        <f t="shared" ca="1" si="104"/>
        <v>0</v>
      </c>
      <c r="EP70" s="7">
        <f t="shared" ca="1" si="105"/>
        <v>0</v>
      </c>
      <c r="EQ70" s="7">
        <f ca="1">IFERROR(IF(EQ69+EP70&gt;ER$4,EQ69,EQ69+EP70),"")</f>
        <v>60</v>
      </c>
      <c r="ER70" s="7">
        <f t="shared" ca="1" si="275"/>
        <v>0</v>
      </c>
      <c r="ES70" s="7">
        <f t="shared" ca="1" si="106"/>
        <v>0.69743612539780053</v>
      </c>
      <c r="ET70" s="7">
        <f t="shared" ca="1" si="107"/>
        <v>-5.128433090108242E-3</v>
      </c>
      <c r="EU70" s="7">
        <f t="shared" ca="1" si="108"/>
        <v>0</v>
      </c>
      <c r="EV70" s="7">
        <f t="shared" ca="1" si="109"/>
        <v>0</v>
      </c>
      <c r="EW70" s="7">
        <f ca="1">IFERROR(IF(EW69+EV70&gt;EX$4,EW69,EW69+EV70),"")</f>
        <v>60</v>
      </c>
      <c r="EX70" s="7">
        <f t="shared" ca="1" si="276"/>
        <v>0</v>
      </c>
      <c r="EY70" s="7">
        <f t="shared" ca="1" si="110"/>
        <v>0.24187173921816674</v>
      </c>
      <c r="EZ70" s="7">
        <f t="shared" ca="1" si="111"/>
        <v>0.45043595308952555</v>
      </c>
      <c r="FA70" s="7">
        <f t="shared" ca="1" si="112"/>
        <v>1</v>
      </c>
      <c r="FB70" s="7" t="str">
        <f t="shared" ca="1" si="113"/>
        <v>3</v>
      </c>
      <c r="FC70" s="7">
        <f ca="1">IFERROR(IF(FC69+FB70&gt;FD$4,FC69,FC69+FB70),"")</f>
        <v>60</v>
      </c>
      <c r="FD70" s="7">
        <f t="shared" ca="1" si="277"/>
        <v>0</v>
      </c>
      <c r="FE70" s="7">
        <f t="shared" ca="1" si="114"/>
        <v>0.5786743578371869</v>
      </c>
      <c r="FF70" s="7">
        <f t="shared" ca="1" si="115"/>
        <v>0.11363333447050539</v>
      </c>
      <c r="FG70" s="7">
        <f t="shared" ca="1" si="116"/>
        <v>1</v>
      </c>
      <c r="FH70" s="7" t="str">
        <f t="shared" ca="1" si="117"/>
        <v>3</v>
      </c>
      <c r="FI70" s="7">
        <f ca="1">IFERROR(IF(FI69+FH70&gt;FJ$4,FI69,FI69+FH70),"")</f>
        <v>60</v>
      </c>
      <c r="FJ70" s="7">
        <f t="shared" ca="1" si="278"/>
        <v>0</v>
      </c>
      <c r="FK70" s="7">
        <f t="shared" ca="1" si="118"/>
        <v>0.17342345055398301</v>
      </c>
      <c r="FL70" s="7">
        <f t="shared" ca="1" si="119"/>
        <v>0.51888424175370929</v>
      </c>
      <c r="FM70" s="7">
        <f t="shared" ca="1" si="120"/>
        <v>1</v>
      </c>
      <c r="FN70" s="7" t="str">
        <f t="shared" ca="1" si="121"/>
        <v>3</v>
      </c>
      <c r="FO70" s="7">
        <f ca="1">IFERROR(IF(FO69+FN70&gt;FP$4,FO69,FO69+FN70),"")</f>
        <v>60</v>
      </c>
      <c r="FP70" s="7">
        <f t="shared" ca="1" si="279"/>
        <v>0</v>
      </c>
      <c r="FQ70" s="7">
        <f t="shared" ca="1" si="122"/>
        <v>0.33357789663769588</v>
      </c>
      <c r="FR70" s="7">
        <f t="shared" ca="1" si="123"/>
        <v>0.35872979566999641</v>
      </c>
      <c r="FS70" s="7">
        <f t="shared" ca="1" si="124"/>
        <v>1</v>
      </c>
      <c r="FT70" s="7" t="str">
        <f t="shared" ca="1" si="125"/>
        <v>3</v>
      </c>
      <c r="FU70" s="7">
        <f ca="1">IFERROR(IF(FU69+FT70&gt;FV$4,FU69,FU69+FT70),"")</f>
        <v>60</v>
      </c>
      <c r="FV70" s="7">
        <f t="shared" ca="1" si="280"/>
        <v>0</v>
      </c>
      <c r="FW70" s="7">
        <f t="shared" ca="1" si="126"/>
        <v>0.92524359020702995</v>
      </c>
      <c r="FX70" s="7">
        <f t="shared" ca="1" si="127"/>
        <v>-0.23293589789933766</v>
      </c>
      <c r="FY70" s="7">
        <f t="shared" ca="1" si="128"/>
        <v>0</v>
      </c>
      <c r="FZ70" s="7">
        <f t="shared" ca="1" si="129"/>
        <v>0</v>
      </c>
      <c r="GA70" s="7">
        <f ca="1">IFERROR(IF(GA69+FZ70&gt;GB$4,GA69,GA69+FZ70),"")</f>
        <v>60</v>
      </c>
      <c r="GB70" s="7">
        <f t="shared" ca="1" si="281"/>
        <v>0</v>
      </c>
      <c r="GC70" s="7">
        <f t="shared" ca="1" si="130"/>
        <v>0.78136160458577797</v>
      </c>
      <c r="GD70" s="7">
        <f t="shared" ca="1" si="131"/>
        <v>-8.9053912278085678E-2</v>
      </c>
      <c r="GE70" s="7">
        <f t="shared" ca="1" si="132"/>
        <v>0</v>
      </c>
      <c r="GF70" s="7">
        <f t="shared" ca="1" si="133"/>
        <v>0</v>
      </c>
      <c r="GG70" s="7">
        <f ca="1">IFERROR(IF(GG69+GF70&gt;GH$4,GG69,GG69+GF70),"")</f>
        <v>60</v>
      </c>
      <c r="GH70" s="7">
        <f t="shared" ca="1" si="282"/>
        <v>0</v>
      </c>
      <c r="GI70" s="7">
        <f t="shared" ca="1" si="134"/>
        <v>0.48725385229045259</v>
      </c>
      <c r="GJ70" s="7">
        <f t="shared" ca="1" si="135"/>
        <v>0.2050538400172397</v>
      </c>
      <c r="GK70" s="7">
        <f t="shared" ca="1" si="136"/>
        <v>1</v>
      </c>
      <c r="GL70" s="7" t="str">
        <f t="shared" ca="1" si="137"/>
        <v>3</v>
      </c>
      <c r="GM70" s="7">
        <f ca="1">IFERROR(IF(GM69+GL70&gt;GN$4,GM69,GM69+GL70),"")</f>
        <v>60</v>
      </c>
      <c r="GN70" s="7">
        <f t="shared" ca="1" si="283"/>
        <v>0</v>
      </c>
      <c r="GO70" s="7">
        <f t="shared" ca="1" si="138"/>
        <v>0.86799680877948426</v>
      </c>
      <c r="GP70" s="7">
        <f t="shared" ca="1" si="139"/>
        <v>-0.17568911647179197</v>
      </c>
      <c r="GQ70" s="7">
        <f t="shared" ca="1" si="140"/>
        <v>0</v>
      </c>
      <c r="GR70" s="7">
        <f t="shared" ca="1" si="141"/>
        <v>0</v>
      </c>
      <c r="GS70" s="7">
        <f ca="1">IFERROR(IF(GS69+GR70&gt;GT$4,GS69,GS69+GR70),"")</f>
        <v>60</v>
      </c>
      <c r="GT70" s="7">
        <f t="shared" ca="1" si="284"/>
        <v>0</v>
      </c>
      <c r="GU70" s="7">
        <f t="shared" ca="1" si="142"/>
        <v>0.49668408534801711</v>
      </c>
      <c r="GV70" s="7">
        <f t="shared" ca="1" si="143"/>
        <v>0.19562360695967518</v>
      </c>
      <c r="GW70" s="7">
        <f t="shared" ca="1" si="144"/>
        <v>1</v>
      </c>
      <c r="GX70" s="7" t="str">
        <f t="shared" ca="1" si="145"/>
        <v>3</v>
      </c>
      <c r="GY70" s="7">
        <f ca="1">IFERROR(IF(GY69+GX70&gt;GZ$4,GY69,GY69+GX70),"")</f>
        <v>60</v>
      </c>
      <c r="GZ70" s="7">
        <f t="shared" ca="1" si="285"/>
        <v>0</v>
      </c>
      <c r="HA70" s="7">
        <f t="shared" ca="1" si="146"/>
        <v>0.68728144290561644</v>
      </c>
      <c r="HB70" s="7">
        <f t="shared" ca="1" si="147"/>
        <v>5.0262494020758552E-3</v>
      </c>
      <c r="HC70" s="7">
        <f t="shared" ca="1" si="148"/>
        <v>1</v>
      </c>
      <c r="HD70" s="7" t="str">
        <f t="shared" ca="1" si="149"/>
        <v>3</v>
      </c>
      <c r="HE70" s="7">
        <f ca="1">IFERROR(IF(HE69+HD70&gt;HF$4,HE69,HE69+HD70),"")</f>
        <v>60</v>
      </c>
      <c r="HF70" s="7">
        <f t="shared" ca="1" si="286"/>
        <v>0</v>
      </c>
      <c r="HG70" s="7">
        <f t="shared" ca="1" si="150"/>
        <v>0.18381377288058143</v>
      </c>
      <c r="HH70" s="7">
        <f t="shared" ca="1" si="151"/>
        <v>0.50849391942711086</v>
      </c>
      <c r="HI70" s="7">
        <f t="shared" ca="1" si="152"/>
        <v>1</v>
      </c>
      <c r="HJ70" s="7" t="str">
        <f t="shared" ca="1" si="153"/>
        <v>3</v>
      </c>
      <c r="HK70" s="7">
        <f ca="1">IFERROR(IF(HK69+HJ70&gt;HL$4,HK69,HK69+HJ70),"")</f>
        <v>60</v>
      </c>
      <c r="HL70" s="7">
        <f t="shared" ca="1" si="287"/>
        <v>0</v>
      </c>
      <c r="HM70" s="7">
        <f t="shared" ca="1" si="154"/>
        <v>0.33737412688606516</v>
      </c>
      <c r="HN70" s="7">
        <f t="shared" ca="1" si="155"/>
        <v>0.35493356542162713</v>
      </c>
      <c r="HO70" s="7">
        <f t="shared" ca="1" si="156"/>
        <v>1</v>
      </c>
      <c r="HP70" s="7" t="str">
        <f t="shared" ca="1" si="157"/>
        <v>3</v>
      </c>
      <c r="HQ70" s="7">
        <f ca="1">IFERROR(IF(HQ69+HP70&gt;HR$4,HQ69,HQ69+HP70),"")</f>
        <v>60</v>
      </c>
      <c r="HR70" s="7">
        <f t="shared" ca="1" si="288"/>
        <v>0</v>
      </c>
      <c r="HS70" s="7">
        <f t="shared" ca="1" si="158"/>
        <v>0.8332942016882654</v>
      </c>
      <c r="HT70" s="7">
        <f t="shared" ca="1" si="159"/>
        <v>-0.14098650938057311</v>
      </c>
      <c r="HU70" s="7">
        <f t="shared" ca="1" si="160"/>
        <v>0</v>
      </c>
      <c r="HV70" s="7">
        <f t="shared" ca="1" si="161"/>
        <v>0</v>
      </c>
      <c r="HW70" s="7">
        <f ca="1">IFERROR(IF(HW69+HV70&gt;HX$4,HW69,HW69+HV70),"")</f>
        <v>60</v>
      </c>
      <c r="HX70" s="7">
        <f t="shared" ca="1" si="289"/>
        <v>0</v>
      </c>
      <c r="HY70" s="7">
        <f t="shared" ca="1" si="162"/>
        <v>0.31231940100617683</v>
      </c>
      <c r="HZ70" s="7">
        <f t="shared" ca="1" si="163"/>
        <v>0.37998829130151546</v>
      </c>
      <c r="IA70" s="7">
        <f t="shared" ca="1" si="164"/>
        <v>1</v>
      </c>
      <c r="IB70" s="7" t="str">
        <f t="shared" ca="1" si="165"/>
        <v>3</v>
      </c>
      <c r="IC70" s="7">
        <f ca="1">IFERROR(IF(IC69+IB70&gt;ID$4,IC69,IC69+IB70),"")</f>
        <v>60</v>
      </c>
      <c r="ID70" s="7">
        <f t="shared" ca="1" si="290"/>
        <v>0</v>
      </c>
      <c r="IE70" s="7">
        <f t="shared" ca="1" si="166"/>
        <v>4.6216620941479825E-2</v>
      </c>
      <c r="IF70" s="7">
        <f t="shared" ca="1" si="167"/>
        <v>0.64609107136621247</v>
      </c>
      <c r="IG70" s="7">
        <f t="shared" ca="1" si="168"/>
        <v>1</v>
      </c>
      <c r="IH70" s="7" t="str">
        <f t="shared" ca="1" si="169"/>
        <v>3</v>
      </c>
      <c r="II70" s="7">
        <f ca="1">IFERROR(IF(II69+IH70&gt;IJ$4,II69,II69+IH70),"")</f>
        <v>60</v>
      </c>
      <c r="IJ70" s="7">
        <f t="shared" ca="1" si="291"/>
        <v>0</v>
      </c>
      <c r="IK70" s="7">
        <f t="shared" ca="1" si="170"/>
        <v>0.92135831503457799</v>
      </c>
      <c r="IL70" s="7">
        <f t="shared" ca="1" si="171"/>
        <v>-0.2290506227268857</v>
      </c>
      <c r="IM70" s="7">
        <f t="shared" ca="1" si="172"/>
        <v>0</v>
      </c>
      <c r="IN70" s="7">
        <f t="shared" ca="1" si="173"/>
        <v>0</v>
      </c>
      <c r="IO70" s="7">
        <f ca="1">IFERROR(IF(IO69+IN70&gt;IP$4,IO69,IO69+IN70),"")</f>
        <v>60</v>
      </c>
      <c r="IP70" s="7">
        <f t="shared" ca="1" si="292"/>
        <v>0</v>
      </c>
      <c r="IQ70" s="7">
        <f t="shared" ca="1" si="174"/>
        <v>0.7454156818448997</v>
      </c>
      <c r="IR70" s="7">
        <f t="shared" ca="1" si="175"/>
        <v>-5.3107989537207412E-2</v>
      </c>
      <c r="IS70" s="7">
        <f t="shared" ca="1" si="176"/>
        <v>0</v>
      </c>
      <c r="IT70" s="7">
        <f t="shared" ca="1" si="177"/>
        <v>0</v>
      </c>
      <c r="IU70" s="7">
        <f ca="1">IFERROR(IF(IU69+IT70&gt;IV$4,IU69,IU69+IT70),"")</f>
        <v>60</v>
      </c>
      <c r="IV70" s="7">
        <f t="shared" ca="1" si="293"/>
        <v>0</v>
      </c>
      <c r="IW70" s="7">
        <f t="shared" ca="1" si="178"/>
        <v>0.24208621066322444</v>
      </c>
      <c r="IX70" s="7">
        <f t="shared" ca="1" si="179"/>
        <v>0.45022148164446785</v>
      </c>
      <c r="IY70" s="7">
        <f t="shared" ca="1" si="180"/>
        <v>1</v>
      </c>
      <c r="IZ70" s="7" t="str">
        <f t="shared" ca="1" si="181"/>
        <v>3</v>
      </c>
      <c r="JA70" s="7">
        <f ca="1">IFERROR(IF(JA69+IZ70&gt;JB$4,JA69,JA69+IZ70),"")</f>
        <v>60</v>
      </c>
      <c r="JB70" s="7">
        <f t="shared" ca="1" si="294"/>
        <v>0</v>
      </c>
      <c r="JC70" s="7">
        <f t="shared" ca="1" si="182"/>
        <v>0.88466422281616552</v>
      </c>
      <c r="JD70" s="7">
        <f t="shared" ca="1" si="183"/>
        <v>-0.19235653050847323</v>
      </c>
      <c r="JE70" s="7">
        <f t="shared" ca="1" si="184"/>
        <v>0</v>
      </c>
      <c r="JF70" s="7">
        <f t="shared" ca="1" si="185"/>
        <v>0</v>
      </c>
      <c r="JG70" s="7">
        <f ca="1">IFERROR(IF(JG69+JF70&gt;JH$4,JG69,JG69+JF70),"")</f>
        <v>60</v>
      </c>
      <c r="JH70" s="7">
        <f t="shared" ca="1" si="295"/>
        <v>0</v>
      </c>
      <c r="JI70" s="7">
        <f t="shared" ca="1" si="186"/>
        <v>0.45060031460126493</v>
      </c>
      <c r="JJ70" s="7">
        <f t="shared" ca="1" si="187"/>
        <v>0.24170737770642736</v>
      </c>
      <c r="JK70" s="7">
        <f t="shared" ca="1" si="188"/>
        <v>1</v>
      </c>
      <c r="JL70" s="7" t="str">
        <f t="shared" ca="1" si="189"/>
        <v>3</v>
      </c>
      <c r="JM70" s="7">
        <f ca="1">IFERROR(IF(JM69+JL70&gt;JN$4,JM69,JM69+JL70),"")</f>
        <v>60</v>
      </c>
      <c r="JN70" s="7">
        <f t="shared" ca="1" si="296"/>
        <v>0</v>
      </c>
      <c r="JO70" s="7">
        <f t="shared" ca="1" si="190"/>
        <v>0.88790599705929107</v>
      </c>
      <c r="JP70" s="7">
        <f t="shared" ca="1" si="191"/>
        <v>-0.19559830475159878</v>
      </c>
      <c r="JQ70" s="7">
        <f t="shared" ca="1" si="192"/>
        <v>0</v>
      </c>
      <c r="JR70" s="7">
        <f t="shared" ca="1" si="193"/>
        <v>0</v>
      </c>
      <c r="JS70" s="7">
        <f ca="1">IFERROR(IF(JS69+JR70&gt;JT$4,JS69,JS69+JR70),"")</f>
        <v>60</v>
      </c>
      <c r="JT70" s="7">
        <f t="shared" ca="1" si="297"/>
        <v>0</v>
      </c>
      <c r="JU70" s="7">
        <f t="shared" ca="1" si="194"/>
        <v>0.38246827648883042</v>
      </c>
      <c r="JV70" s="7">
        <f t="shared" ca="1" si="195"/>
        <v>0.30983941581886187</v>
      </c>
      <c r="JW70" s="7">
        <f t="shared" ca="1" si="196"/>
        <v>1</v>
      </c>
      <c r="JX70" s="7" t="str">
        <f t="shared" ca="1" si="197"/>
        <v>3</v>
      </c>
      <c r="JY70" s="7">
        <f ca="1">IFERROR(IF(JY69+JX70&gt;JZ$4,JY69,JY69+JX70),"")</f>
        <v>60</v>
      </c>
      <c r="JZ70" s="7">
        <f t="shared" ca="1" si="298"/>
        <v>0</v>
      </c>
      <c r="KA70" s="7">
        <f t="shared" ca="1" si="198"/>
        <v>7.9028748249804326E-2</v>
      </c>
      <c r="KB70" s="7">
        <f t="shared" ca="1" si="199"/>
        <v>0.61327894405788796</v>
      </c>
      <c r="KC70" s="7">
        <f t="shared" ca="1" si="200"/>
        <v>1</v>
      </c>
      <c r="KD70" s="7" t="str">
        <f t="shared" ca="1" si="201"/>
        <v>3</v>
      </c>
      <c r="KE70" s="7">
        <f ca="1">IFERROR(IF(KE69+KD70&gt;KF$4,KE69,KE69+KD70),"")</f>
        <v>60</v>
      </c>
      <c r="KF70" s="7">
        <f t="shared" ca="1" si="299"/>
        <v>0</v>
      </c>
      <c r="KG70" s="7">
        <f t="shared" ca="1" si="202"/>
        <v>0.12260591159031919</v>
      </c>
      <c r="KH70" s="7">
        <f t="shared" ca="1" si="203"/>
        <v>0.5697017807173731</v>
      </c>
      <c r="KI70" s="7">
        <f t="shared" ca="1" si="204"/>
        <v>1</v>
      </c>
      <c r="KJ70" s="7" t="str">
        <f t="shared" ca="1" si="205"/>
        <v>3</v>
      </c>
      <c r="KK70" s="7">
        <f ca="1">IFERROR(IF(KK69+KJ70&gt;KL$4,KK69,KK69+KJ70),"")</f>
        <v>60</v>
      </c>
      <c r="KL70" s="7">
        <f t="shared" ca="1" si="300"/>
        <v>0</v>
      </c>
      <c r="KM70" s="7">
        <f t="shared" ca="1" si="206"/>
        <v>0.76475116955936351</v>
      </c>
      <c r="KN70" s="7">
        <f t="shared" ca="1" si="207"/>
        <v>-7.2443477251671218E-2</v>
      </c>
      <c r="KO70" s="7">
        <f t="shared" ca="1" si="208"/>
        <v>0</v>
      </c>
      <c r="KP70" s="7">
        <f t="shared" ca="1" si="209"/>
        <v>0</v>
      </c>
      <c r="KQ70" s="7">
        <f ca="1">IFERROR(IF(KQ69+KP70&gt;KR$4,KQ69,KQ69+KP70),"")</f>
        <v>60</v>
      </c>
      <c r="KR70" s="7">
        <f t="shared" ca="1" si="301"/>
        <v>0</v>
      </c>
      <c r="KS70" s="7">
        <f t="shared" ca="1" si="210"/>
        <v>0.33146730455463513</v>
      </c>
      <c r="KT70" s="7">
        <f t="shared" ca="1" si="211"/>
        <v>0.36084038775305716</v>
      </c>
      <c r="KU70" s="7">
        <f t="shared" ca="1" si="212"/>
        <v>1</v>
      </c>
      <c r="KV70" s="7" t="str">
        <f t="shared" ca="1" si="213"/>
        <v>3</v>
      </c>
      <c r="KW70" s="7">
        <f ca="1">IFERROR(IF(KW69+KV70&gt;KX$4,KW69,KW69+KV70),"")</f>
        <v>60</v>
      </c>
      <c r="KX70" s="7">
        <f t="shared" ca="1" si="302"/>
        <v>0</v>
      </c>
      <c r="KY70" s="7">
        <f t="shared" ca="1" si="214"/>
        <v>0.27693338369024378</v>
      </c>
      <c r="KZ70" s="7">
        <f t="shared" ca="1" si="215"/>
        <v>0.41537430861744851</v>
      </c>
      <c r="LA70" s="7">
        <f t="shared" ca="1" si="216"/>
        <v>1</v>
      </c>
      <c r="LB70" s="7" t="str">
        <f t="shared" ca="1" si="217"/>
        <v>3</v>
      </c>
      <c r="LC70" s="7">
        <f ca="1">IFERROR(IF(LC69+LB70&gt;LD$4,LC69,LC69+LB70),"")</f>
        <v>60</v>
      </c>
      <c r="LD70" s="7">
        <f t="shared" ca="1" si="303"/>
        <v>0</v>
      </c>
      <c r="LE70" s="7">
        <f t="shared" ca="1" si="218"/>
        <v>0.39379575825481006</v>
      </c>
      <c r="LF70" s="7">
        <f t="shared" ca="1" si="219"/>
        <v>0.29851193405288223</v>
      </c>
      <c r="LG70" s="7">
        <f t="shared" ca="1" si="220"/>
        <v>1</v>
      </c>
      <c r="LH70" s="7" t="str">
        <f t="shared" ca="1" si="221"/>
        <v>3</v>
      </c>
      <c r="LI70" s="7">
        <f ca="1">IFERROR(IF(LI69+LH70&gt;LJ$4,LI69,LI69+LH70),"")</f>
        <v>60</v>
      </c>
      <c r="LJ70" s="7">
        <f t="shared" ca="1" si="304"/>
        <v>0</v>
      </c>
      <c r="LK70" s="7">
        <f t="shared" ca="1" si="222"/>
        <v>0.17880282664636116</v>
      </c>
      <c r="LL70" s="7">
        <f t="shared" ca="1" si="223"/>
        <v>0.51350486566133113</v>
      </c>
      <c r="LM70" s="7">
        <f t="shared" ca="1" si="224"/>
        <v>1</v>
      </c>
      <c r="LN70" s="7" t="str">
        <f t="shared" ca="1" si="225"/>
        <v>3</v>
      </c>
      <c r="LO70" s="7">
        <f ca="1">IFERROR(IF(LO69+LN70&gt;LP$4,LO69,LO69+LN70),"")</f>
        <v>60</v>
      </c>
      <c r="LP70" s="7">
        <f t="shared" ca="1" si="305"/>
        <v>0</v>
      </c>
      <c r="LQ70" s="7">
        <f t="shared" ca="1" si="226"/>
        <v>0.96549159324063349</v>
      </c>
      <c r="LR70" s="7">
        <f t="shared" ca="1" si="227"/>
        <v>-0.2731839009329412</v>
      </c>
      <c r="LS70" s="7">
        <f t="shared" ca="1" si="228"/>
        <v>0</v>
      </c>
      <c r="LT70" s="7">
        <f t="shared" ca="1" si="229"/>
        <v>0</v>
      </c>
      <c r="LU70" s="7">
        <f ca="1">IFERROR(IF(LU69+LT70&gt;LV$4,LU69,LU69+LT70),"")</f>
        <v>60</v>
      </c>
      <c r="LV70" s="7">
        <f t="shared" ca="1" si="306"/>
        <v>0</v>
      </c>
      <c r="LW70" s="7">
        <f t="shared" ca="1" si="230"/>
        <v>0.40060245039072417</v>
      </c>
      <c r="LX70" s="7">
        <f t="shared" ca="1" si="231"/>
        <v>0.29170524191696812</v>
      </c>
      <c r="LY70" s="7">
        <f t="shared" ca="1" si="232"/>
        <v>1</v>
      </c>
      <c r="LZ70" s="7" t="str">
        <f t="shared" ca="1" si="233"/>
        <v>3</v>
      </c>
      <c r="MA70" s="7">
        <f ca="1">IFERROR(IF(MA69+LZ70&gt;MB$4,MA69,MA69+LZ70),"")</f>
        <v>60</v>
      </c>
      <c r="MB70" s="7">
        <f t="shared" ca="1" si="307"/>
        <v>0</v>
      </c>
      <c r="MC70" s="7">
        <f t="shared" ca="1" si="234"/>
        <v>0.46636966461903717</v>
      </c>
      <c r="MD70" s="7">
        <f t="shared" ca="1" si="235"/>
        <v>0.22593802768865512</v>
      </c>
      <c r="ME70" s="7">
        <f t="shared" ca="1" si="236"/>
        <v>1</v>
      </c>
      <c r="MF70" s="7" t="str">
        <f t="shared" ca="1" si="237"/>
        <v>3</v>
      </c>
      <c r="MG70" s="7">
        <f ca="1">IFERROR(IF(MG69+MF70&gt;MH$4,MG69,MG69+MF70),"")</f>
        <v>60</v>
      </c>
      <c r="MH70" s="7">
        <f t="shared" ca="1" si="308"/>
        <v>0</v>
      </c>
      <c r="MI70" s="7">
        <f t="shared" ca="1" si="238"/>
        <v>0.53469921203737947</v>
      </c>
      <c r="MJ70" s="7">
        <f t="shared" ca="1" si="239"/>
        <v>0.15760848027031282</v>
      </c>
      <c r="MK70" s="7">
        <f t="shared" ca="1" si="240"/>
        <v>1</v>
      </c>
      <c r="ML70" s="7" t="str">
        <f t="shared" ca="1" si="241"/>
        <v>3</v>
      </c>
      <c r="MM70" s="7">
        <f ca="1">IFERROR(IF(MM69+ML70&gt;MN$4,MM69,MM69+ML70),"")</f>
        <v>60</v>
      </c>
      <c r="MN70" s="7">
        <f t="shared" ca="1" si="309"/>
        <v>0</v>
      </c>
      <c r="MO70" s="7">
        <f t="shared" ca="1" si="242"/>
        <v>6.9203512226200137E-2</v>
      </c>
      <c r="MP70" s="7">
        <f t="shared" ca="1" si="243"/>
        <v>0.62310418008149215</v>
      </c>
      <c r="MQ70" s="7">
        <f t="shared" ca="1" si="244"/>
        <v>1</v>
      </c>
      <c r="MR70" s="7" t="str">
        <f t="shared" ca="1" si="245"/>
        <v>3</v>
      </c>
      <c r="MS70" s="7">
        <f ca="1">IFERROR(IF(MS69+MR70&gt;MT$4,MS69,MS69+MR70),"")</f>
        <v>60</v>
      </c>
      <c r="MT70" s="7">
        <f t="shared" ca="1" si="310"/>
        <v>0</v>
      </c>
      <c r="MU70" s="7">
        <f t="shared" ca="1" si="246"/>
        <v>0.17786941122059763</v>
      </c>
      <c r="MV70" s="7">
        <f t="shared" ca="1" si="247"/>
        <v>0.51443828108709466</v>
      </c>
      <c r="MW70" s="7">
        <f t="shared" ca="1" si="248"/>
        <v>1</v>
      </c>
      <c r="MX70" s="7" t="str">
        <f t="shared" ca="1" si="249"/>
        <v>3</v>
      </c>
      <c r="MY70" s="7">
        <f ca="1">IFERROR(IF(MY69+MX70&gt;MZ$4,MY69,MY69+MX70),"")</f>
        <v>60</v>
      </c>
      <c r="MZ70" s="7">
        <f t="shared" ca="1" si="311"/>
        <v>0</v>
      </c>
      <c r="NA70" s="7">
        <f t="shared" ca="1" si="250"/>
        <v>6.7408983961310009E-2</v>
      </c>
      <c r="NB70" s="7">
        <f t="shared" ca="1" si="251"/>
        <v>0.62489870834638228</v>
      </c>
      <c r="NC70" s="7">
        <f t="shared" ca="1" si="252"/>
        <v>1</v>
      </c>
      <c r="ND70" s="7" t="str">
        <f t="shared" ca="1" si="253"/>
        <v>3</v>
      </c>
      <c r="NE70" s="7">
        <f ca="1">IFERROR(IF(NE69+ND70&gt;NF$4,NE69,NE69+ND70),"")</f>
        <v>60</v>
      </c>
      <c r="NF70" s="7">
        <f t="shared" ca="1" si="312"/>
        <v>0</v>
      </c>
      <c r="NG70" s="7">
        <f t="shared" ca="1" si="254"/>
        <v>0.67085401060403094</v>
      </c>
      <c r="NH70" s="7">
        <f t="shared" ca="1" si="255"/>
        <v>2.1453681703661354E-2</v>
      </c>
      <c r="NI70" s="7">
        <f t="shared" ca="1" si="256"/>
        <v>1</v>
      </c>
      <c r="NJ70" s="7" t="str">
        <f t="shared" ca="1" si="257"/>
        <v>3</v>
      </c>
      <c r="NK70" s="7">
        <f ca="1">IFERROR(IF(NK69+NJ70&gt;NL$4,NK69,NK69+NJ70),"")</f>
        <v>60</v>
      </c>
      <c r="NL70" s="7">
        <f t="shared" ca="1" si="313"/>
        <v>0</v>
      </c>
      <c r="NM70" s="7">
        <f t="shared" ca="1" si="258"/>
        <v>0.37484680479180066</v>
      </c>
      <c r="NN70" s="7">
        <f t="shared" ca="1" si="259"/>
        <v>0.31746088751589163</v>
      </c>
      <c r="NO70" s="7">
        <f t="shared" ca="1" si="260"/>
        <v>1</v>
      </c>
      <c r="NP70" s="7" t="str">
        <f t="shared" ca="1" si="261"/>
        <v>3</v>
      </c>
      <c r="NQ70" s="7">
        <f ca="1">IFERROR(IF(NQ69+NP70&gt;NR$4,NQ69,NQ69+NP70),"")</f>
        <v>60</v>
      </c>
      <c r="NR70" s="7">
        <f t="shared" ca="1" si="314"/>
        <v>0</v>
      </c>
      <c r="NT70">
        <v>68</v>
      </c>
      <c r="NU70" s="7" t="s">
        <v>19</v>
      </c>
      <c r="NV70" s="7" t="str">
        <f t="shared" ca="1" si="335"/>
        <v/>
      </c>
      <c r="NW70" s="7" t="str">
        <f t="shared" ca="1" si="329"/>
        <v/>
      </c>
      <c r="NX70" t="str">
        <f ca="1">IFERROR(VLOOKUP(NT70,$K$3:$AK$568,8,FALSE),"")</f>
        <v/>
      </c>
      <c r="NY70" t="str">
        <f ca="1">IFERROR(VLOOKUP(NT70,$K$3:$AK$568,9,FALSE),"")</f>
        <v/>
      </c>
      <c r="NZ70" s="7" t="str">
        <f ca="1">IFERROR(VLOOKUP(NT70,$K$3:$AK$568,27,FALSE),"")</f>
        <v/>
      </c>
      <c r="OB70">
        <v>68</v>
      </c>
      <c r="OC70" s="7" t="s">
        <v>19</v>
      </c>
      <c r="OD70" t="e">
        <f t="shared" ca="1" si="336"/>
        <v>#N/A</v>
      </c>
      <c r="OE70" s="7" t="str">
        <f t="shared" ca="1" si="337"/>
        <v/>
      </c>
      <c r="OF70" s="7" t="str">
        <f t="shared" ca="1" si="338"/>
        <v/>
      </c>
      <c r="OG70" t="str">
        <f t="shared" ca="1" si="339"/>
        <v/>
      </c>
      <c r="OI70">
        <v>68</v>
      </c>
      <c r="OJ70" s="7" t="s">
        <v>19</v>
      </c>
      <c r="OK70" s="7" t="str">
        <f t="shared" ca="1" si="340"/>
        <v/>
      </c>
      <c r="OL70" s="7" t="str">
        <f t="shared" ca="1" si="341"/>
        <v/>
      </c>
      <c r="OM70" t="str">
        <f ca="1">IFERROR(VLOOKUP(OI70,$L$3:$AK$568,7,FALSE),"")</f>
        <v/>
      </c>
      <c r="ON70" t="str">
        <f ca="1">IFERROR(VLOOKUP(OI70,$L$3:$AK$568,8,FALSE),"")</f>
        <v/>
      </c>
      <c r="OO70" s="7" t="str">
        <f ca="1">IFERROR(VLOOKUP(OI70,$L$3:$AK$568,26,FALSE),"")</f>
        <v/>
      </c>
      <c r="OQ70">
        <v>68</v>
      </c>
      <c r="OR70" s="7" t="s">
        <v>19</v>
      </c>
      <c r="OS70" t="e">
        <f t="shared" ca="1" si="342"/>
        <v>#N/A</v>
      </c>
      <c r="OT70" s="7" t="str">
        <f t="shared" ca="1" si="343"/>
        <v/>
      </c>
      <c r="OU70" s="7" t="str">
        <f t="shared" ca="1" si="344"/>
        <v/>
      </c>
      <c r="OV70" t="str">
        <f t="shared" ca="1" si="345"/>
        <v/>
      </c>
      <c r="OX70">
        <v>68</v>
      </c>
      <c r="OY70" s="7" t="s">
        <v>19</v>
      </c>
      <c r="OZ70" s="7" t="str">
        <f t="shared" ca="1" si="346"/>
        <v/>
      </c>
      <c r="PA70" s="7" t="str">
        <f t="shared" ca="1" si="347"/>
        <v/>
      </c>
      <c r="PB70" t="str">
        <f ca="1">IFERROR(VLOOKUP(OX70,$M$3:$AK$568,6,FALSE),"")</f>
        <v/>
      </c>
      <c r="PC70" t="str">
        <f ca="1">IFERROR(VLOOKUP(OX70,$M$3:$AK$568,7,FALSE),"")</f>
        <v/>
      </c>
      <c r="PD70" s="7" t="str">
        <f ca="1">IFERROR(VLOOKUP(OX70,$M$3:$AK$568,25,FALSE),"")</f>
        <v/>
      </c>
      <c r="PF70">
        <v>68</v>
      </c>
      <c r="PG70" s="7" t="s">
        <v>19</v>
      </c>
      <c r="PH70" t="e">
        <f t="shared" ca="1" si="348"/>
        <v>#N/A</v>
      </c>
      <c r="PI70" s="7" t="str">
        <f t="shared" ca="1" si="349"/>
        <v/>
      </c>
      <c r="PJ70" s="7" t="str">
        <f t="shared" ca="1" si="350"/>
        <v/>
      </c>
      <c r="PK70" t="str">
        <f t="shared" ca="1" si="351"/>
        <v/>
      </c>
      <c r="PM70">
        <v>68</v>
      </c>
      <c r="PN70" s="7" t="s">
        <v>19</v>
      </c>
      <c r="PO70" s="202" t="str">
        <f t="shared" ca="1" si="352"/>
        <v/>
      </c>
      <c r="PP70" s="7" t="str">
        <f t="shared" ca="1" si="353"/>
        <v/>
      </c>
      <c r="PQ70" t="str">
        <f ca="1">IFERROR(VLOOKUP(PM70,$G$325:$R$409,12,FALSE),"")</f>
        <v/>
      </c>
      <c r="PR70" t="e">
        <f ca="1">VLOOKUP(PM70,$G$324:$Q$409,11,FALSE)</f>
        <v>#N/A</v>
      </c>
      <c r="PS70" s="7" t="str">
        <f ca="1">VLOOKUP(PQ70,$R$325:$Y$409,8,FALSE)</f>
        <v>- -</v>
      </c>
      <c r="PT70" s="7">
        <f ca="1">ReSt</f>
        <v>-4</v>
      </c>
      <c r="PU70" s="7" t="e">
        <f t="shared" ca="1" si="354"/>
        <v>#N/A</v>
      </c>
      <c r="PV70" s="7" t="e">
        <f t="shared" ca="1" si="355"/>
        <v>#N/A</v>
      </c>
      <c r="PW70" s="7" t="str">
        <f ca="1">VLOOKUP(PQ70,$R$325:$AK$409,8,FALSE)</f>
        <v>- -</v>
      </c>
      <c r="PX70" s="7"/>
      <c r="PY70">
        <v>68</v>
      </c>
      <c r="PZ70" s="7" t="s">
        <v>19</v>
      </c>
      <c r="QA70" t="str">
        <f t="shared" ca="1" si="356"/>
        <v/>
      </c>
      <c r="QB70" s="7" t="str">
        <f t="shared" ca="1" si="357"/>
        <v/>
      </c>
      <c r="QC70" s="7" t="str">
        <f t="shared" ca="1" si="358"/>
        <v/>
      </c>
      <c r="QD70" t="str">
        <f t="shared" ca="1" si="359"/>
        <v/>
      </c>
      <c r="QF70">
        <v>68</v>
      </c>
      <c r="QG70" s="7" t="s">
        <v>19</v>
      </c>
      <c r="QH70" s="7" t="str">
        <f t="shared" ca="1" si="360"/>
        <v/>
      </c>
      <c r="QI70" s="7" t="e">
        <f t="shared" ca="1" si="361"/>
        <v>#VALUE!</v>
      </c>
      <c r="QJ70" t="e">
        <f t="shared" ca="1" si="362"/>
        <v>#N/A</v>
      </c>
      <c r="QK70" s="7" t="e">
        <f t="shared" ca="1" si="363"/>
        <v>#N/A</v>
      </c>
      <c r="QM70">
        <v>68</v>
      </c>
      <c r="QN70" s="7" t="s">
        <v>19</v>
      </c>
      <c r="QO70" t="str">
        <f t="shared" ca="1" si="364"/>
        <v/>
      </c>
      <c r="QP70" s="7" t="str">
        <f t="shared" ca="1" si="365"/>
        <v/>
      </c>
      <c r="QQ70" t="str">
        <f t="shared" ca="1" si="366"/>
        <v/>
      </c>
    </row>
    <row r="71" spans="1:459" x14ac:dyDescent="0.25">
      <c r="A71" s="240" t="str">
        <f>IF('Character Sheet'!$B$4="Creature","N","Y")</f>
        <v>Y</v>
      </c>
      <c r="C71" s="75"/>
      <c r="D71" s="70">
        <f t="shared" ca="1" si="322"/>
        <v>16</v>
      </c>
      <c r="F71" s="75"/>
      <c r="G71" s="76"/>
      <c r="I71" s="75"/>
      <c r="J71" s="85"/>
      <c r="K71" s="85">
        <f t="shared" ca="1" si="330"/>
        <v>4</v>
      </c>
      <c r="L71" s="85">
        <f t="shared" ca="1" si="316"/>
        <v>0</v>
      </c>
      <c r="M71" s="70">
        <f t="shared" ca="1" si="321"/>
        <v>4</v>
      </c>
      <c r="O71" s="222" t="str">
        <f t="shared" ca="1" si="331"/>
        <v>- -</v>
      </c>
      <c r="Q71" s="7" t="s">
        <v>1260</v>
      </c>
      <c r="R71" s="9" t="s">
        <v>1259</v>
      </c>
      <c r="S71" s="9"/>
      <c r="T71" s="61" t="str">
        <f>SUBSTITUTE(IFERROR(IFERROR(VLOOKUP(R71,'[1]Skill Statistics'!$A$3:$C$513,2,FALSE),VLOOKUP(Q71,'[1]Skill Statistics'!$A$3:$C$513,2,FALSE)),T70),"R*","ReSt")</f>
        <v>- -</v>
      </c>
      <c r="U71" s="61" t="str">
        <f>IFERROR(IFERROR(VLOOKUP(R71,'[1]Skill Statistics'!$A$3:$C$513,3,FALSE),VLOOKUP(Q71,'[1]Skill Statistics'!$A$3:$C$513,3,FALSE)),U70)</f>
        <v>- -</v>
      </c>
      <c r="V71" s="61" t="str">
        <f>IF(ISNUMBER(SEARCH("Category",R71)),"- -",IFERROR(IFERROR(VLOOKUP(Q71,[1]Professions!$A$4:$AM$288,MATCH(Profession,[1]Professions!$A$1:$AM$1,0),FALSE),VLOOKUP(Q71,Calculations!$B$91:$I$95,8,FALSE)),"- -"))</f>
        <v>- -</v>
      </c>
      <c r="W71" s="60" t="str">
        <f t="shared" si="332"/>
        <v>- -</v>
      </c>
      <c r="X71" s="7" t="str">
        <f ca="1">IFERROR(VLOOKUP(R71,$BS$6:$NR$519,MATCH(ActualLevel,$BS$3:$NR$3,0),FALSE),"- -")</f>
        <v>- -</v>
      </c>
      <c r="Y71" s="7" t="str">
        <f t="shared" si="320"/>
        <v>- -</v>
      </c>
      <c r="Z71" s="7" t="str">
        <f>IFERROR(VLOOKUP(Y71,Charts!$BQ$2:$BR$52,2,FALSE),"- -")</f>
        <v>- -</v>
      </c>
      <c r="AA71" s="7" t="str">
        <f t="shared" ca="1" si="367"/>
        <v>- -</v>
      </c>
      <c r="AB71" s="7" t="str">
        <f t="shared" si="317"/>
        <v>- -</v>
      </c>
      <c r="AC71" s="7"/>
      <c r="AD71" s="7"/>
      <c r="AE71" s="7"/>
      <c r="AF71" s="7"/>
      <c r="AG71" s="7"/>
      <c r="AH71" s="43"/>
      <c r="AI71" s="7"/>
      <c r="AJ71" s="7"/>
      <c r="AK71" s="7">
        <f t="shared" ca="1" si="368"/>
        <v>0</v>
      </c>
      <c r="AL71" s="7"/>
      <c r="AM71" s="69">
        <f>IFERROR(VLOOKUP(R71,'[1]Skill Statistics'!$A$3:$AN$513,MATCH(Profession,'[1]Skill Statistics'!$A$2:$AN$2,0),FALSE),0)</f>
        <v>0</v>
      </c>
      <c r="AN71" s="85">
        <f>IFERROR(VLOOKUP(Q71,'[1]Skill Statistics'!$A$3:$BK$513,MATCH(Archetype,'[1]Skill Statistics'!$A$2:$BK$2,0),FALSE),0)</f>
        <v>0</v>
      </c>
      <c r="AO71" s="85">
        <f>IFERROR(VLOOKUP(Q71,'[1]Skill Statistics'!$A$3:$BB$513,MATCH(Race,'[1]Skill Statistics'!$A$2:$BB$2,0),FALSE),0)</f>
        <v>0</v>
      </c>
      <c r="AP71" s="85">
        <f t="shared" ca="1" si="333"/>
        <v>0</v>
      </c>
      <c r="AQ71" s="70"/>
      <c r="AS71" s="69">
        <f>IFERROR(VLOOKUP(Q71,'[1]Professional Skills'!$A$4:$AM$288,MATCH(Profession,'[1]Professional Skills'!$A$3:$AM$3,0),FALSE),"- -")</f>
        <v>0</v>
      </c>
      <c r="AU71" s="7">
        <f t="shared" si="319"/>
        <v>0</v>
      </c>
      <c r="AV71" s="7">
        <f t="shared" ca="1" si="318"/>
        <v>0</v>
      </c>
      <c r="AW71" t="str">
        <f t="shared" ref="AW71:AW134" si="371">IF(AU71="x",AV71+AM71+AO71+AP71+AQ71,"")</f>
        <v/>
      </c>
      <c r="AX71" t="str">
        <f>IFERROR(_xlfn.RANK.EQ(AW71,$AW$5:$AW$568),"")</f>
        <v/>
      </c>
      <c r="AY71">
        <f t="shared" si="327"/>
        <v>0</v>
      </c>
      <c r="AZ71" s="70" t="str">
        <f t="shared" si="369"/>
        <v/>
      </c>
      <c r="BB71" s="69">
        <f>IFERROR(IF(Q71="Language",VLOOKUP(R71,[1]Cultures!$B$4:$N$218,MATCH(Culture,[1]Cultures!$B$3:$N$3,0),FALSE),VLOOKUP(Q71,[1]Cultures!$B$4:$O$212,MATCH(Culture,[1]Cultures!$B$3:$O$3,0),FALSE)),"- -")</f>
        <v>1</v>
      </c>
      <c r="BD71">
        <f t="shared" ca="1" si="315"/>
        <v>0</v>
      </c>
      <c r="BE71" t="str">
        <f t="shared" si="262"/>
        <v/>
      </c>
      <c r="BI71" s="7">
        <f t="shared" si="370"/>
        <v>1</v>
      </c>
      <c r="BJ71" s="7"/>
      <c r="BK71" s="7"/>
      <c r="BL71" s="70" t="str">
        <f t="shared" si="328"/>
        <v>- -</v>
      </c>
      <c r="BN71" s="69" t="str">
        <f>IFERROR(VLOOKUP(V71,Charts!$BT$2:$BV$14,3,FALSE),"- -")</f>
        <v>- -</v>
      </c>
      <c r="BO71" s="85" t="str">
        <f t="shared" ca="1" si="334"/>
        <v>- -</v>
      </c>
      <c r="BP71" s="70" t="str">
        <f t="shared" ca="1" si="263"/>
        <v>- -</v>
      </c>
      <c r="BR71" s="7">
        <v>66</v>
      </c>
      <c r="BS71" s="9" t="str">
        <f ca="1">VLOOKUP(BR71,$O$3:$R$568,4,FALSE)</f>
        <v>Charm</v>
      </c>
      <c r="BT71" s="7" t="str">
        <f ca="1">VLOOKUP(BS71,$R$3:$V$568,5,FALSE)</f>
        <v>2 / 3</v>
      </c>
      <c r="BU71" s="7">
        <f ca="1">VLOOKUP(BT71,Charts!$BT$2:$BV$14,3,FALSE)</f>
        <v>0.84615384615384615</v>
      </c>
      <c r="BV71" s="7" t="str">
        <f t="shared" ref="BV71:BV134" ca="1" si="372">LEFT(BT71,FIND("/",BT71)-2)</f>
        <v>2</v>
      </c>
      <c r="BW71" s="7" t="str">
        <f t="shared" ref="BW71:BW134" ca="1" si="373">MID(BT71,FIND("/",BT71)+2,2)</f>
        <v>3</v>
      </c>
      <c r="BY71" s="7">
        <f t="shared" ref="BY71:BY134" ca="1" si="374">RAND()</f>
        <v>0.51349820759357812</v>
      </c>
      <c r="BZ71" s="7">
        <f t="shared" ref="BZ71:BZ134" ca="1" si="375">IFERROR($BU71-BY71,"")</f>
        <v>0.33265563856026803</v>
      </c>
      <c r="CA71" s="7">
        <f t="shared" ref="CA71:CA134" ca="1" si="376">IF(BZ71="","",IF(BZ71&lt;0,0,IF(BZ71&lt;0.8,1,2)))</f>
        <v>1</v>
      </c>
      <c r="CB71" s="7" t="str">
        <f t="shared" ref="CB71:CB134" ca="1" si="377">IF(CA71="","",IF(CA71=1,$BV71,IF(CA71=2,$BV71+$BW71,0)))</f>
        <v>2</v>
      </c>
      <c r="CC71" s="7">
        <f ca="1">IFERROR(IF(CC70+CB71&gt;CD$4,CC70,CC70+CB71),"")</f>
        <v>38</v>
      </c>
      <c r="CD71" s="7">
        <f t="shared" ca="1" si="264"/>
        <v>0</v>
      </c>
      <c r="CE71" s="7">
        <f t="shared" ref="CE71:CE134" ca="1" si="378">RAND()</f>
        <v>0.414639088443712</v>
      </c>
      <c r="CF71" s="7">
        <f t="shared" ref="CF71:CF134" ca="1" si="379">IFERROR($BU71-CE71,"")</f>
        <v>0.43151475771013414</v>
      </c>
      <c r="CG71" s="7">
        <f t="shared" ref="CG71:CG134" ca="1" si="380">IF(CF71="","",IF(CF71&lt;0,0,IF(CF71&lt;0.8,1,2)))</f>
        <v>1</v>
      </c>
      <c r="CH71" s="7" t="str">
        <f t="shared" ref="CH71:CH134" ca="1" si="381">IF(CG71="","",IF(CG71=1,$BV71,IF(CG71=2,$BV71+$BW71,0)))</f>
        <v>2</v>
      </c>
      <c r="CI71" s="7">
        <f ca="1">IFERROR(IF(CI70+CH71&gt;CJ$4,CI70,CI70+CH71),"")</f>
        <v>60</v>
      </c>
      <c r="CJ71" s="7">
        <f t="shared" ca="1" si="265"/>
        <v>0</v>
      </c>
      <c r="CK71" s="7">
        <f t="shared" ref="CK71:CK134" ca="1" si="382">RAND()</f>
        <v>0.16053772969069546</v>
      </c>
      <c r="CL71" s="7">
        <f t="shared" ref="CL71:CL134" ca="1" si="383">IFERROR($BU71-CK71,"")</f>
        <v>0.68561611646315068</v>
      </c>
      <c r="CM71" s="7">
        <f t="shared" ref="CM71:CM134" ca="1" si="384">IF(CL71="","",IF(CL71&lt;0,0,IF(CL71&lt;0.8,1,2)))</f>
        <v>1</v>
      </c>
      <c r="CN71" s="7" t="str">
        <f t="shared" ref="CN71:CN134" ca="1" si="385">IF(CM71="","",IF(CM71=1,$BV71,IF(CM71=2,$BV71+$BW71,0)))</f>
        <v>2</v>
      </c>
      <c r="CO71" s="7">
        <f ca="1">IFERROR(IF(CO70+CN71&gt;CP$4,CO70,CO70+CN71),"")</f>
        <v>60</v>
      </c>
      <c r="CP71" s="7">
        <f t="shared" ca="1" si="266"/>
        <v>0</v>
      </c>
      <c r="CQ71" s="7">
        <f t="shared" ref="CQ71:CQ134" ca="1" si="386">RAND()</f>
        <v>0.86017763589332363</v>
      </c>
      <c r="CR71" s="7">
        <f t="shared" ref="CR71:CR134" ca="1" si="387">IFERROR($BU71-CQ71,"")</f>
        <v>-1.4023789739477488E-2</v>
      </c>
      <c r="CS71" s="7">
        <f t="shared" ref="CS71:CS134" ca="1" si="388">IF(CR71="","",IF(CR71&lt;0,0,IF(CR71&lt;0.8,1,2)))</f>
        <v>0</v>
      </c>
      <c r="CT71" s="7">
        <f t="shared" ref="CT71:CT134" ca="1" si="389">IF(CS71="","",IF(CS71=1,$BV71,IF(CS71=2,$BV71+$BW71,0)))</f>
        <v>0</v>
      </c>
      <c r="CU71" s="7">
        <f ca="1">IFERROR(IF(CU70+CT71&gt;CV$4,CU70,CU70+CT71),"")</f>
        <v>60</v>
      </c>
      <c r="CV71" s="7">
        <f t="shared" ca="1" si="267"/>
        <v>0</v>
      </c>
      <c r="CW71" s="7">
        <f t="shared" ref="CW71:CW134" ca="1" si="390">RAND()</f>
        <v>0.78262960024951156</v>
      </c>
      <c r="CX71" s="7">
        <f t="shared" ref="CX71:CX134" ca="1" si="391">IFERROR($BU71-CW71,"")</f>
        <v>6.3524245904334586E-2</v>
      </c>
      <c r="CY71" s="7">
        <f t="shared" ref="CY71:CY134" ca="1" si="392">IF(CX71="","",IF(CX71&lt;0,0,IF(CX71&lt;0.8,1,2)))</f>
        <v>1</v>
      </c>
      <c r="CZ71" s="7" t="str">
        <f t="shared" ref="CZ71:CZ134" ca="1" si="393">IF(CY71="","",IF(CY71=1,$BV71,IF(CY71=2,$BV71+$BW71,0)))</f>
        <v>2</v>
      </c>
      <c r="DA71" s="7">
        <f ca="1">IFERROR(IF(DA70+CZ71&gt;DB$4,DA70,DA70+CZ71),"")</f>
        <v>60</v>
      </c>
      <c r="DB71" s="7">
        <f t="shared" ca="1" si="268"/>
        <v>0</v>
      </c>
      <c r="DC71" s="7">
        <f t="shared" ref="DC71:DC134" ca="1" si="394">RAND()</f>
        <v>2.9113548670162248E-2</v>
      </c>
      <c r="DD71" s="7">
        <f t="shared" ref="DD71:DD134" ca="1" si="395">IFERROR($BU71-DC71,"")</f>
        <v>0.8170402974836839</v>
      </c>
      <c r="DE71" s="7">
        <f t="shared" ref="DE71:DE134" ca="1" si="396">IF(DD71="","",IF(DD71&lt;0,0,IF(DD71&lt;0.8,1,2)))</f>
        <v>2</v>
      </c>
      <c r="DF71" s="7">
        <f t="shared" ref="DF71:DF134" ca="1" si="397">IF(DE71="","",IF(DE71=1,$BV71,IF(DE71=2,$BV71+$BW71,0)))</f>
        <v>5</v>
      </c>
      <c r="DG71" s="7">
        <f ca="1">IFERROR(IF(DG70+DF71&gt;DH$4,DG70,DG70+DF71),"")</f>
        <v>60</v>
      </c>
      <c r="DH71" s="7">
        <f t="shared" ca="1" si="269"/>
        <v>0</v>
      </c>
      <c r="DI71" s="7">
        <f t="shared" ref="DI71:DI134" ca="1" si="398">RAND()</f>
        <v>8.3230825053748791E-2</v>
      </c>
      <c r="DJ71" s="7">
        <f t="shared" ref="DJ71:DJ134" ca="1" si="399">IFERROR($BU71-DI71,"")</f>
        <v>0.76292302110009735</v>
      </c>
      <c r="DK71" s="7">
        <f t="shared" ref="DK71:DK134" ca="1" si="400">IF(DJ71="","",IF(DJ71&lt;0,0,IF(DJ71&lt;0.8,1,2)))</f>
        <v>1</v>
      </c>
      <c r="DL71" s="7" t="str">
        <f t="shared" ref="DL71:DL134" ca="1" si="401">IF(DK71="","",IF(DK71=1,$BV71,IF(DK71=2,$BV71+$BW71,0)))</f>
        <v>2</v>
      </c>
      <c r="DM71" s="7">
        <f ca="1">IFERROR(IF(DM70+DL71&gt;DN$4,DM70,DM70+DL71),"")</f>
        <v>60</v>
      </c>
      <c r="DN71" s="7">
        <f t="shared" ca="1" si="270"/>
        <v>0</v>
      </c>
      <c r="DO71" s="7">
        <f t="shared" ref="DO71:DO134" ca="1" si="402">RAND()</f>
        <v>0.84512016363797893</v>
      </c>
      <c r="DP71" s="7">
        <f t="shared" ref="DP71:DP134" ca="1" si="403">IFERROR($BU71-DO71,"")</f>
        <v>1.033682515867218E-3</v>
      </c>
      <c r="DQ71" s="7">
        <f t="shared" ref="DQ71:DQ134" ca="1" si="404">IF(DP71="","",IF(DP71&lt;0,0,IF(DP71&lt;0.8,1,2)))</f>
        <v>1</v>
      </c>
      <c r="DR71" s="7" t="str">
        <f t="shared" ref="DR71:DR134" ca="1" si="405">IF(DQ71="","",IF(DQ71=1,$BV71,IF(DQ71=2,$BV71+$BW71,0)))</f>
        <v>2</v>
      </c>
      <c r="DS71" s="7">
        <f ca="1">IFERROR(IF(DS70+DR71&gt;DT$4,DS70,DS70+DR71),"")</f>
        <v>60</v>
      </c>
      <c r="DT71" s="7">
        <f t="shared" ca="1" si="271"/>
        <v>0</v>
      </c>
      <c r="DU71" s="7">
        <f t="shared" ref="DU71:DU134" ca="1" si="406">RAND()</f>
        <v>0.31388972208484711</v>
      </c>
      <c r="DV71" s="7">
        <f t="shared" ref="DV71:DV134" ca="1" si="407">IFERROR($BU71-DU71,"")</f>
        <v>0.53226412406899903</v>
      </c>
      <c r="DW71" s="7">
        <f t="shared" ref="DW71:DW134" ca="1" si="408">IF(DV71="","",IF(DV71&lt;0,0,IF(DV71&lt;0.8,1,2)))</f>
        <v>1</v>
      </c>
      <c r="DX71" s="7" t="str">
        <f t="shared" ref="DX71:DX134" ca="1" si="409">IF(DW71="","",IF(DW71=1,$BV71,IF(DW71=2,$BV71+$BW71,0)))</f>
        <v>2</v>
      </c>
      <c r="DY71" s="7">
        <f ca="1">IFERROR(IF(DY70+DX71&gt;DZ$4,DY70,DY70+DX71),"")</f>
        <v>59</v>
      </c>
      <c r="DZ71" s="7">
        <f t="shared" ca="1" si="272"/>
        <v>0</v>
      </c>
      <c r="EA71" s="7">
        <f t="shared" ref="EA71:EA134" ca="1" si="410">RAND()</f>
        <v>0.35622599737730265</v>
      </c>
      <c r="EB71" s="7">
        <f t="shared" ref="EB71:EB134" ca="1" si="411">IFERROR($BU71-EA71,"")</f>
        <v>0.4899278487765435</v>
      </c>
      <c r="EC71" s="7">
        <f t="shared" ref="EC71:EC134" ca="1" si="412">IF(EB71="","",IF(EB71&lt;0,0,IF(EB71&lt;0.8,1,2)))</f>
        <v>1</v>
      </c>
      <c r="ED71" s="7" t="str">
        <f t="shared" ref="ED71:ED134" ca="1" si="413">IF(EC71="","",IF(EC71=1,$BV71,IF(EC71=2,$BV71+$BW71,0)))</f>
        <v>2</v>
      </c>
      <c r="EE71" s="7">
        <f ca="1">IFERROR(IF(EE70+ED71&gt;EF$4,EE70,EE70+ED71),"")</f>
        <v>60</v>
      </c>
      <c r="EF71" s="7">
        <f t="shared" ca="1" si="273"/>
        <v>0</v>
      </c>
      <c r="EG71" s="7">
        <f t="shared" ref="EG71:EG134" ca="1" si="414">RAND()</f>
        <v>0.44470897337081861</v>
      </c>
      <c r="EH71" s="7">
        <f t="shared" ref="EH71:EH134" ca="1" si="415">IFERROR($BU71-EG71,"")</f>
        <v>0.40144487278302754</v>
      </c>
      <c r="EI71" s="7">
        <f t="shared" ref="EI71:EI134" ca="1" si="416">IF(EH71="","",IF(EH71&lt;0,0,IF(EH71&lt;0.8,1,2)))</f>
        <v>1</v>
      </c>
      <c r="EJ71" s="7" t="str">
        <f t="shared" ref="EJ71:EJ134" ca="1" si="417">IF(EI71="","",IF(EI71=1,$BV71,IF(EI71=2,$BV71+$BW71,0)))</f>
        <v>2</v>
      </c>
      <c r="EK71" s="7">
        <f ca="1">IFERROR(IF(EK70+EJ71&gt;EL$4,EK70,EK70+EJ71),"")</f>
        <v>60</v>
      </c>
      <c r="EL71" s="7">
        <f t="shared" ca="1" si="274"/>
        <v>0</v>
      </c>
      <c r="EM71" s="7">
        <f t="shared" ref="EM71:EM134" ca="1" si="418">RAND()</f>
        <v>0.16331124961684518</v>
      </c>
      <c r="EN71" s="7">
        <f t="shared" ref="EN71:EN134" ca="1" si="419">IFERROR($BU71-EM71,"")</f>
        <v>0.68284259653700097</v>
      </c>
      <c r="EO71" s="7">
        <f t="shared" ref="EO71:EO134" ca="1" si="420">IF(EN71="","",IF(EN71&lt;0,0,IF(EN71&lt;0.8,1,2)))</f>
        <v>1</v>
      </c>
      <c r="EP71" s="7" t="str">
        <f t="shared" ref="EP71:EP134" ca="1" si="421">IF(EO71="","",IF(EO71=1,$BV71,IF(EO71=2,$BV71+$BW71,0)))</f>
        <v>2</v>
      </c>
      <c r="EQ71" s="7">
        <f ca="1">IFERROR(IF(EQ70+EP71&gt;ER$4,EQ70,EQ70+EP71),"")</f>
        <v>60</v>
      </c>
      <c r="ER71" s="7">
        <f t="shared" ca="1" si="275"/>
        <v>0</v>
      </c>
      <c r="ES71" s="7">
        <f t="shared" ref="ES71:ES134" ca="1" si="422">RAND()</f>
        <v>0.68765361430347582</v>
      </c>
      <c r="ET71" s="7">
        <f t="shared" ref="ET71:ET134" ca="1" si="423">IFERROR($BU71-ES71,"")</f>
        <v>0.15850023185037032</v>
      </c>
      <c r="EU71" s="7">
        <f t="shared" ref="EU71:EU134" ca="1" si="424">IF(ET71="","",IF(ET71&lt;0,0,IF(ET71&lt;0.8,1,2)))</f>
        <v>1</v>
      </c>
      <c r="EV71" s="7" t="str">
        <f t="shared" ref="EV71:EV134" ca="1" si="425">IF(EU71="","",IF(EU71=1,$BV71,IF(EU71=2,$BV71+$BW71,0)))</f>
        <v>2</v>
      </c>
      <c r="EW71" s="7">
        <f ca="1">IFERROR(IF(EW70+EV71&gt;EX$4,EW70,EW70+EV71),"")</f>
        <v>60</v>
      </c>
      <c r="EX71" s="7">
        <f t="shared" ca="1" si="276"/>
        <v>0</v>
      </c>
      <c r="EY71" s="7">
        <f t="shared" ref="EY71:EY134" ca="1" si="426">RAND()</f>
        <v>0.48122164188398686</v>
      </c>
      <c r="EZ71" s="7">
        <f t="shared" ref="EZ71:EZ134" ca="1" si="427">IFERROR($BU71-EY71,"")</f>
        <v>0.36493220426985928</v>
      </c>
      <c r="FA71" s="7">
        <f t="shared" ref="FA71:FA134" ca="1" si="428">IF(EZ71="","",IF(EZ71&lt;0,0,IF(EZ71&lt;0.8,1,2)))</f>
        <v>1</v>
      </c>
      <c r="FB71" s="7" t="str">
        <f t="shared" ref="FB71:FB134" ca="1" si="429">IF(FA71="","",IF(FA71=1,$BV71,IF(FA71=2,$BV71+$BW71,0)))</f>
        <v>2</v>
      </c>
      <c r="FC71" s="7">
        <f ca="1">IFERROR(IF(FC70+FB71&gt;FD$4,FC70,FC70+FB71),"")</f>
        <v>60</v>
      </c>
      <c r="FD71" s="7">
        <f t="shared" ca="1" si="277"/>
        <v>0</v>
      </c>
      <c r="FE71" s="7">
        <f t="shared" ref="FE71:FE134" ca="1" si="430">RAND()</f>
        <v>0.90956879820644521</v>
      </c>
      <c r="FF71" s="7">
        <f t="shared" ref="FF71:FF134" ca="1" si="431">IFERROR($BU71-FE71,"")</f>
        <v>-6.3414952052599061E-2</v>
      </c>
      <c r="FG71" s="7">
        <f t="shared" ref="FG71:FG134" ca="1" si="432">IF(FF71="","",IF(FF71&lt;0,0,IF(FF71&lt;0.8,1,2)))</f>
        <v>0</v>
      </c>
      <c r="FH71" s="7">
        <f t="shared" ref="FH71:FH134" ca="1" si="433">IF(FG71="","",IF(FG71=1,$BV71,IF(FG71=2,$BV71+$BW71,0)))</f>
        <v>0</v>
      </c>
      <c r="FI71" s="7">
        <f ca="1">IFERROR(IF(FI70+FH71&gt;FJ$4,FI70,FI70+FH71),"")</f>
        <v>60</v>
      </c>
      <c r="FJ71" s="7">
        <f t="shared" ca="1" si="278"/>
        <v>0</v>
      </c>
      <c r="FK71" s="7">
        <f t="shared" ref="FK71:FK134" ca="1" si="434">RAND()</f>
        <v>0.77890610719565467</v>
      </c>
      <c r="FL71" s="7">
        <f t="shared" ref="FL71:FL134" ca="1" si="435">IFERROR($BU71-FK71,"")</f>
        <v>6.7247738958191472E-2</v>
      </c>
      <c r="FM71" s="7">
        <f t="shared" ref="FM71:FM134" ca="1" si="436">IF(FL71="","",IF(FL71&lt;0,0,IF(FL71&lt;0.8,1,2)))</f>
        <v>1</v>
      </c>
      <c r="FN71" s="7" t="str">
        <f t="shared" ref="FN71:FN134" ca="1" si="437">IF(FM71="","",IF(FM71=1,$BV71,IF(FM71=2,$BV71+$BW71,0)))</f>
        <v>2</v>
      </c>
      <c r="FO71" s="7">
        <f ca="1">IFERROR(IF(FO70+FN71&gt;FP$4,FO70,FO70+FN71),"")</f>
        <v>60</v>
      </c>
      <c r="FP71" s="7">
        <f t="shared" ca="1" si="279"/>
        <v>0</v>
      </c>
      <c r="FQ71" s="7">
        <f t="shared" ref="FQ71:FQ134" ca="1" si="438">RAND()</f>
        <v>0.27989228841754754</v>
      </c>
      <c r="FR71" s="7">
        <f t="shared" ref="FR71:FR134" ca="1" si="439">IFERROR($BU71-FQ71,"")</f>
        <v>0.5662615577362986</v>
      </c>
      <c r="FS71" s="7">
        <f t="shared" ref="FS71:FS134" ca="1" si="440">IF(FR71="","",IF(FR71&lt;0,0,IF(FR71&lt;0.8,1,2)))</f>
        <v>1</v>
      </c>
      <c r="FT71" s="7" t="str">
        <f t="shared" ref="FT71:FT134" ca="1" si="441">IF(FS71="","",IF(FS71=1,$BV71,IF(FS71=2,$BV71+$BW71,0)))</f>
        <v>2</v>
      </c>
      <c r="FU71" s="7">
        <f ca="1">IFERROR(IF(FU70+FT71&gt;FV$4,FU70,FU70+FT71),"")</f>
        <v>60</v>
      </c>
      <c r="FV71" s="7">
        <f t="shared" ca="1" si="280"/>
        <v>0</v>
      </c>
      <c r="FW71" s="7">
        <f t="shared" ref="FW71:FW134" ca="1" si="442">RAND()</f>
        <v>0.39093511344015952</v>
      </c>
      <c r="FX71" s="7">
        <f t="shared" ref="FX71:FX134" ca="1" si="443">IFERROR($BU71-FW71,"")</f>
        <v>0.45521873271368662</v>
      </c>
      <c r="FY71" s="7">
        <f t="shared" ref="FY71:FY134" ca="1" si="444">IF(FX71="","",IF(FX71&lt;0,0,IF(FX71&lt;0.8,1,2)))</f>
        <v>1</v>
      </c>
      <c r="FZ71" s="7" t="str">
        <f t="shared" ref="FZ71:FZ134" ca="1" si="445">IF(FY71="","",IF(FY71=1,$BV71,IF(FY71=2,$BV71+$BW71,0)))</f>
        <v>2</v>
      </c>
      <c r="GA71" s="7">
        <f ca="1">IFERROR(IF(GA70+FZ71&gt;GB$4,GA70,GA70+FZ71),"")</f>
        <v>60</v>
      </c>
      <c r="GB71" s="7">
        <f t="shared" ca="1" si="281"/>
        <v>0</v>
      </c>
      <c r="GC71" s="7">
        <f t="shared" ref="GC71:GC134" ca="1" si="446">RAND()</f>
        <v>0.4403436661523521</v>
      </c>
      <c r="GD71" s="7">
        <f t="shared" ref="GD71:GD134" ca="1" si="447">IFERROR($BU71-GC71,"")</f>
        <v>0.40581018000149405</v>
      </c>
      <c r="GE71" s="7">
        <f t="shared" ref="GE71:GE134" ca="1" si="448">IF(GD71="","",IF(GD71&lt;0,0,IF(GD71&lt;0.8,1,2)))</f>
        <v>1</v>
      </c>
      <c r="GF71" s="7" t="str">
        <f t="shared" ref="GF71:GF134" ca="1" si="449">IF(GE71="","",IF(GE71=1,$BV71,IF(GE71=2,$BV71+$BW71,0)))</f>
        <v>2</v>
      </c>
      <c r="GG71" s="7">
        <f ca="1">IFERROR(IF(GG70+GF71&gt;GH$4,GG70,GG70+GF71),"")</f>
        <v>60</v>
      </c>
      <c r="GH71" s="7">
        <f t="shared" ca="1" si="282"/>
        <v>0</v>
      </c>
      <c r="GI71" s="7">
        <f t="shared" ref="GI71:GI134" ca="1" si="450">RAND()</f>
        <v>0.38113422918621953</v>
      </c>
      <c r="GJ71" s="7">
        <f t="shared" ref="GJ71:GJ134" ca="1" si="451">IFERROR($BU71-GI71,"")</f>
        <v>0.46501961696762661</v>
      </c>
      <c r="GK71" s="7">
        <f t="shared" ref="GK71:GK134" ca="1" si="452">IF(GJ71="","",IF(GJ71&lt;0,0,IF(GJ71&lt;0.8,1,2)))</f>
        <v>1</v>
      </c>
      <c r="GL71" s="7" t="str">
        <f t="shared" ref="GL71:GL134" ca="1" si="453">IF(GK71="","",IF(GK71=1,$BV71,IF(GK71=2,$BV71+$BW71,0)))</f>
        <v>2</v>
      </c>
      <c r="GM71" s="7">
        <f ca="1">IFERROR(IF(GM70+GL71&gt;GN$4,GM70,GM70+GL71),"")</f>
        <v>60</v>
      </c>
      <c r="GN71" s="7">
        <f t="shared" ca="1" si="283"/>
        <v>0</v>
      </c>
      <c r="GO71" s="7">
        <f t="shared" ref="GO71:GO134" ca="1" si="454">RAND()</f>
        <v>0.81553076304356165</v>
      </c>
      <c r="GP71" s="7">
        <f t="shared" ref="GP71:GP134" ca="1" si="455">IFERROR($BU71-GO71,"")</f>
        <v>3.0623083110284499E-2</v>
      </c>
      <c r="GQ71" s="7">
        <f t="shared" ref="GQ71:GQ134" ca="1" si="456">IF(GP71="","",IF(GP71&lt;0,0,IF(GP71&lt;0.8,1,2)))</f>
        <v>1</v>
      </c>
      <c r="GR71" s="7" t="str">
        <f t="shared" ref="GR71:GR134" ca="1" si="457">IF(GQ71="","",IF(GQ71=1,$BV71,IF(GQ71=2,$BV71+$BW71,0)))</f>
        <v>2</v>
      </c>
      <c r="GS71" s="7">
        <f ca="1">IFERROR(IF(GS70+GR71&gt;GT$4,GS70,GS70+GR71),"")</f>
        <v>60</v>
      </c>
      <c r="GT71" s="7">
        <f t="shared" ca="1" si="284"/>
        <v>0</v>
      </c>
      <c r="GU71" s="7">
        <f t="shared" ref="GU71:GU134" ca="1" si="458">RAND()</f>
        <v>0.71040431692001371</v>
      </c>
      <c r="GV71" s="7">
        <f t="shared" ref="GV71:GV134" ca="1" si="459">IFERROR($BU71-GU71,"")</f>
        <v>0.13574952923383243</v>
      </c>
      <c r="GW71" s="7">
        <f t="shared" ref="GW71:GW134" ca="1" si="460">IF(GV71="","",IF(GV71&lt;0,0,IF(GV71&lt;0.8,1,2)))</f>
        <v>1</v>
      </c>
      <c r="GX71" s="7" t="str">
        <f t="shared" ref="GX71:GX134" ca="1" si="461">IF(GW71="","",IF(GW71=1,$BV71,IF(GW71=2,$BV71+$BW71,0)))</f>
        <v>2</v>
      </c>
      <c r="GY71" s="7">
        <f ca="1">IFERROR(IF(GY70+GX71&gt;GZ$4,GY70,GY70+GX71),"")</f>
        <v>60</v>
      </c>
      <c r="GZ71" s="7">
        <f t="shared" ca="1" si="285"/>
        <v>0</v>
      </c>
      <c r="HA71" s="7">
        <f t="shared" ref="HA71:HA134" ca="1" si="462">RAND()</f>
        <v>5.3930629031566202E-2</v>
      </c>
      <c r="HB71" s="7">
        <f t="shared" ref="HB71:HB134" ca="1" si="463">IFERROR($BU71-HA71,"")</f>
        <v>0.79222321712227994</v>
      </c>
      <c r="HC71" s="7">
        <f t="shared" ref="HC71:HC134" ca="1" si="464">IF(HB71="","",IF(HB71&lt;0,0,IF(HB71&lt;0.8,1,2)))</f>
        <v>1</v>
      </c>
      <c r="HD71" s="7" t="str">
        <f t="shared" ref="HD71:HD134" ca="1" si="465">IF(HC71="","",IF(HC71=1,$BV71,IF(HC71=2,$BV71+$BW71,0)))</f>
        <v>2</v>
      </c>
      <c r="HE71" s="7">
        <f ca="1">IFERROR(IF(HE70+HD71&gt;HF$4,HE70,HE70+HD71),"")</f>
        <v>60</v>
      </c>
      <c r="HF71" s="7">
        <f t="shared" ca="1" si="286"/>
        <v>0</v>
      </c>
      <c r="HG71" s="7">
        <f t="shared" ref="HG71:HG134" ca="1" si="466">RAND()</f>
        <v>0.48421747382329861</v>
      </c>
      <c r="HH71" s="7">
        <f t="shared" ref="HH71:HH134" ca="1" si="467">IFERROR($BU71-HG71,"")</f>
        <v>0.36193637233054754</v>
      </c>
      <c r="HI71" s="7">
        <f t="shared" ref="HI71:HI134" ca="1" si="468">IF(HH71="","",IF(HH71&lt;0,0,IF(HH71&lt;0.8,1,2)))</f>
        <v>1</v>
      </c>
      <c r="HJ71" s="7" t="str">
        <f t="shared" ref="HJ71:HJ134" ca="1" si="469">IF(HI71="","",IF(HI71=1,$BV71,IF(HI71=2,$BV71+$BW71,0)))</f>
        <v>2</v>
      </c>
      <c r="HK71" s="7">
        <f ca="1">IFERROR(IF(HK70+HJ71&gt;HL$4,HK70,HK70+HJ71),"")</f>
        <v>60</v>
      </c>
      <c r="HL71" s="7">
        <f t="shared" ca="1" si="287"/>
        <v>0</v>
      </c>
      <c r="HM71" s="7">
        <f t="shared" ref="HM71:HM134" ca="1" si="470">RAND()</f>
        <v>0.15279884335084881</v>
      </c>
      <c r="HN71" s="7">
        <f t="shared" ref="HN71:HN134" ca="1" si="471">IFERROR($BU71-HM71,"")</f>
        <v>0.69335500280299733</v>
      </c>
      <c r="HO71" s="7">
        <f t="shared" ref="HO71:HO134" ca="1" si="472">IF(HN71="","",IF(HN71&lt;0,0,IF(HN71&lt;0.8,1,2)))</f>
        <v>1</v>
      </c>
      <c r="HP71" s="7" t="str">
        <f t="shared" ref="HP71:HP134" ca="1" si="473">IF(HO71="","",IF(HO71=1,$BV71,IF(HO71=2,$BV71+$BW71,0)))</f>
        <v>2</v>
      </c>
      <c r="HQ71" s="7">
        <f ca="1">IFERROR(IF(HQ70+HP71&gt;HR$4,HQ70,HQ70+HP71),"")</f>
        <v>60</v>
      </c>
      <c r="HR71" s="7">
        <f t="shared" ca="1" si="288"/>
        <v>0</v>
      </c>
      <c r="HS71" s="7">
        <f t="shared" ref="HS71:HS134" ca="1" si="474">RAND()</f>
        <v>0.92657391553729618</v>
      </c>
      <c r="HT71" s="7">
        <f t="shared" ref="HT71:HT134" ca="1" si="475">IFERROR($BU71-HS71,"")</f>
        <v>-8.0420069383450032E-2</v>
      </c>
      <c r="HU71" s="7">
        <f t="shared" ref="HU71:HU134" ca="1" si="476">IF(HT71="","",IF(HT71&lt;0,0,IF(HT71&lt;0.8,1,2)))</f>
        <v>0</v>
      </c>
      <c r="HV71" s="7">
        <f t="shared" ref="HV71:HV134" ca="1" si="477">IF(HU71="","",IF(HU71=1,$BV71,IF(HU71=2,$BV71+$BW71,0)))</f>
        <v>0</v>
      </c>
      <c r="HW71" s="7">
        <f ca="1">IFERROR(IF(HW70+HV71&gt;HX$4,HW70,HW70+HV71),"")</f>
        <v>60</v>
      </c>
      <c r="HX71" s="7">
        <f t="shared" ca="1" si="289"/>
        <v>0</v>
      </c>
      <c r="HY71" s="7">
        <f t="shared" ref="HY71:HY134" ca="1" si="478">RAND()</f>
        <v>0.52991038117078537</v>
      </c>
      <c r="HZ71" s="7">
        <f t="shared" ref="HZ71:HZ134" ca="1" si="479">IFERROR($BU71-HY71,"")</f>
        <v>0.31624346498306077</v>
      </c>
      <c r="IA71" s="7">
        <f t="shared" ref="IA71:IA134" ca="1" si="480">IF(HZ71="","",IF(HZ71&lt;0,0,IF(HZ71&lt;0.8,1,2)))</f>
        <v>1</v>
      </c>
      <c r="IB71" s="7" t="str">
        <f t="shared" ref="IB71:IB134" ca="1" si="481">IF(IA71="","",IF(IA71=1,$BV71,IF(IA71=2,$BV71+$BW71,0)))</f>
        <v>2</v>
      </c>
      <c r="IC71" s="7">
        <f ca="1">IFERROR(IF(IC70+IB71&gt;ID$4,IC70,IC70+IB71),"")</f>
        <v>60</v>
      </c>
      <c r="ID71" s="7">
        <f t="shared" ca="1" si="290"/>
        <v>0</v>
      </c>
      <c r="IE71" s="7">
        <f t="shared" ref="IE71:IE134" ca="1" si="482">RAND()</f>
        <v>0.38926599595985267</v>
      </c>
      <c r="IF71" s="7">
        <f t="shared" ref="IF71:IF134" ca="1" si="483">IFERROR($BU71-IE71,"")</f>
        <v>0.45688785019399347</v>
      </c>
      <c r="IG71" s="7">
        <f t="shared" ref="IG71:IG134" ca="1" si="484">IF(IF71="","",IF(IF71&lt;0,0,IF(IF71&lt;0.8,1,2)))</f>
        <v>1</v>
      </c>
      <c r="IH71" s="7" t="str">
        <f t="shared" ref="IH71:IH134" ca="1" si="485">IF(IG71="","",IF(IG71=1,$BV71,IF(IG71=2,$BV71+$BW71,0)))</f>
        <v>2</v>
      </c>
      <c r="II71" s="7">
        <f ca="1">IFERROR(IF(II70+IH71&gt;IJ$4,II70,II70+IH71),"")</f>
        <v>60</v>
      </c>
      <c r="IJ71" s="7">
        <f t="shared" ca="1" si="291"/>
        <v>0</v>
      </c>
      <c r="IK71" s="7">
        <f t="shared" ref="IK71:IK134" ca="1" si="486">RAND()</f>
        <v>0.15251917426035544</v>
      </c>
      <c r="IL71" s="7">
        <f t="shared" ref="IL71:IL134" ca="1" si="487">IFERROR($BU71-IK71,"")</f>
        <v>0.69363467189349071</v>
      </c>
      <c r="IM71" s="7">
        <f t="shared" ref="IM71:IM134" ca="1" si="488">IF(IL71="","",IF(IL71&lt;0,0,IF(IL71&lt;0.8,1,2)))</f>
        <v>1</v>
      </c>
      <c r="IN71" s="7" t="str">
        <f t="shared" ref="IN71:IN134" ca="1" si="489">IF(IM71="","",IF(IM71=1,$BV71,IF(IM71=2,$BV71+$BW71,0)))</f>
        <v>2</v>
      </c>
      <c r="IO71" s="7">
        <f ca="1">IFERROR(IF(IO70+IN71&gt;IP$4,IO70,IO70+IN71),"")</f>
        <v>60</v>
      </c>
      <c r="IP71" s="7">
        <f t="shared" ca="1" si="292"/>
        <v>0</v>
      </c>
      <c r="IQ71" s="7">
        <f t="shared" ref="IQ71:IQ134" ca="1" si="490">RAND()</f>
        <v>0.82823295126150664</v>
      </c>
      <c r="IR71" s="7">
        <f t="shared" ref="IR71:IR134" ca="1" si="491">IFERROR($BU71-IQ71,"")</f>
        <v>1.7920894892339501E-2</v>
      </c>
      <c r="IS71" s="7">
        <f t="shared" ref="IS71:IS134" ca="1" si="492">IF(IR71="","",IF(IR71&lt;0,0,IF(IR71&lt;0.8,1,2)))</f>
        <v>1</v>
      </c>
      <c r="IT71" s="7" t="str">
        <f t="shared" ref="IT71:IT134" ca="1" si="493">IF(IS71="","",IF(IS71=1,$BV71,IF(IS71=2,$BV71+$BW71,0)))</f>
        <v>2</v>
      </c>
      <c r="IU71" s="7">
        <f ca="1">IFERROR(IF(IU70+IT71&gt;IV$4,IU70,IU70+IT71),"")</f>
        <v>60</v>
      </c>
      <c r="IV71" s="7">
        <f t="shared" ca="1" si="293"/>
        <v>0</v>
      </c>
      <c r="IW71" s="7">
        <f t="shared" ref="IW71:IW134" ca="1" si="494">RAND()</f>
        <v>0.61549369022781675</v>
      </c>
      <c r="IX71" s="7">
        <f t="shared" ref="IX71:IX134" ca="1" si="495">IFERROR($BU71-IW71,"")</f>
        <v>0.2306601559260294</v>
      </c>
      <c r="IY71" s="7">
        <f t="shared" ref="IY71:IY134" ca="1" si="496">IF(IX71="","",IF(IX71&lt;0,0,IF(IX71&lt;0.8,1,2)))</f>
        <v>1</v>
      </c>
      <c r="IZ71" s="7" t="str">
        <f t="shared" ref="IZ71:IZ134" ca="1" si="497">IF(IY71="","",IF(IY71=1,$BV71,IF(IY71=2,$BV71+$BW71,0)))</f>
        <v>2</v>
      </c>
      <c r="JA71" s="7">
        <f ca="1">IFERROR(IF(JA70+IZ71&gt;JB$4,JA70,JA70+IZ71),"")</f>
        <v>60</v>
      </c>
      <c r="JB71" s="7">
        <f t="shared" ca="1" si="294"/>
        <v>0</v>
      </c>
      <c r="JC71" s="7">
        <f t="shared" ref="JC71:JC134" ca="1" si="498">RAND()</f>
        <v>0.99671107183102148</v>
      </c>
      <c r="JD71" s="7">
        <f t="shared" ref="JD71:JD134" ca="1" si="499">IFERROR($BU71-JC71,"")</f>
        <v>-0.15055722567717533</v>
      </c>
      <c r="JE71" s="7">
        <f t="shared" ref="JE71:JE134" ca="1" si="500">IF(JD71="","",IF(JD71&lt;0,0,IF(JD71&lt;0.8,1,2)))</f>
        <v>0</v>
      </c>
      <c r="JF71" s="7">
        <f t="shared" ref="JF71:JF134" ca="1" si="501">IF(JE71="","",IF(JE71=1,$BV71,IF(JE71=2,$BV71+$BW71,0)))</f>
        <v>0</v>
      </c>
      <c r="JG71" s="7">
        <f ca="1">IFERROR(IF(JG70+JF71&gt;JH$4,JG70,JG70+JF71),"")</f>
        <v>60</v>
      </c>
      <c r="JH71" s="7">
        <f t="shared" ca="1" si="295"/>
        <v>0</v>
      </c>
      <c r="JI71" s="7">
        <f t="shared" ref="JI71:JI134" ca="1" si="502">RAND()</f>
        <v>0.70220450656508571</v>
      </c>
      <c r="JJ71" s="7">
        <f t="shared" ref="JJ71:JJ134" ca="1" si="503">IFERROR($BU71-JI71,"")</f>
        <v>0.14394933958876044</v>
      </c>
      <c r="JK71" s="7">
        <f t="shared" ref="JK71:JK134" ca="1" si="504">IF(JJ71="","",IF(JJ71&lt;0,0,IF(JJ71&lt;0.8,1,2)))</f>
        <v>1</v>
      </c>
      <c r="JL71" s="7" t="str">
        <f t="shared" ref="JL71:JL134" ca="1" si="505">IF(JK71="","",IF(JK71=1,$BV71,IF(JK71=2,$BV71+$BW71,0)))</f>
        <v>2</v>
      </c>
      <c r="JM71" s="7">
        <f ca="1">IFERROR(IF(JM70+JL71&gt;JN$4,JM70,JM70+JL71),"")</f>
        <v>60</v>
      </c>
      <c r="JN71" s="7">
        <f t="shared" ca="1" si="296"/>
        <v>0</v>
      </c>
      <c r="JO71" s="7">
        <f t="shared" ref="JO71:JO134" ca="1" si="506">RAND()</f>
        <v>0.52209600901538644</v>
      </c>
      <c r="JP71" s="7">
        <f t="shared" ref="JP71:JP134" ca="1" si="507">IFERROR($BU71-JO71,"")</f>
        <v>0.3240578371384597</v>
      </c>
      <c r="JQ71" s="7">
        <f t="shared" ref="JQ71:JQ134" ca="1" si="508">IF(JP71="","",IF(JP71&lt;0,0,IF(JP71&lt;0.8,1,2)))</f>
        <v>1</v>
      </c>
      <c r="JR71" s="7" t="str">
        <f t="shared" ref="JR71:JR134" ca="1" si="509">IF(JQ71="","",IF(JQ71=1,$BV71,IF(JQ71=2,$BV71+$BW71,0)))</f>
        <v>2</v>
      </c>
      <c r="JS71" s="7">
        <f ca="1">IFERROR(IF(JS70+JR71&gt;JT$4,JS70,JS70+JR71),"")</f>
        <v>60</v>
      </c>
      <c r="JT71" s="7">
        <f t="shared" ca="1" si="297"/>
        <v>0</v>
      </c>
      <c r="JU71" s="7">
        <f t="shared" ref="JU71:JU134" ca="1" si="510">RAND()</f>
        <v>0.96884199359304601</v>
      </c>
      <c r="JV71" s="7">
        <f t="shared" ref="JV71:JV134" ca="1" si="511">IFERROR($BU71-JU71,"")</f>
        <v>-0.12268814743919987</v>
      </c>
      <c r="JW71" s="7">
        <f t="shared" ref="JW71:JW134" ca="1" si="512">IF(JV71="","",IF(JV71&lt;0,0,IF(JV71&lt;0.8,1,2)))</f>
        <v>0</v>
      </c>
      <c r="JX71" s="7">
        <f t="shared" ref="JX71:JX134" ca="1" si="513">IF(JW71="","",IF(JW71=1,$BV71,IF(JW71=2,$BV71+$BW71,0)))</f>
        <v>0</v>
      </c>
      <c r="JY71" s="7">
        <f ca="1">IFERROR(IF(JY70+JX71&gt;JZ$4,JY70,JY70+JX71),"")</f>
        <v>60</v>
      </c>
      <c r="JZ71" s="7">
        <f t="shared" ca="1" si="298"/>
        <v>0</v>
      </c>
      <c r="KA71" s="7">
        <f t="shared" ref="KA71:KA134" ca="1" si="514">RAND()</f>
        <v>0.13008834594456586</v>
      </c>
      <c r="KB71" s="7">
        <f t="shared" ref="KB71:KB134" ca="1" si="515">IFERROR($BU71-KA71,"")</f>
        <v>0.71606550020928028</v>
      </c>
      <c r="KC71" s="7">
        <f t="shared" ref="KC71:KC134" ca="1" si="516">IF(KB71="","",IF(KB71&lt;0,0,IF(KB71&lt;0.8,1,2)))</f>
        <v>1</v>
      </c>
      <c r="KD71" s="7" t="str">
        <f t="shared" ref="KD71:KD134" ca="1" si="517">IF(KC71="","",IF(KC71=1,$BV71,IF(KC71=2,$BV71+$BW71,0)))</f>
        <v>2</v>
      </c>
      <c r="KE71" s="7">
        <f ca="1">IFERROR(IF(KE70+KD71&gt;KF$4,KE70,KE70+KD71),"")</f>
        <v>60</v>
      </c>
      <c r="KF71" s="7">
        <f t="shared" ca="1" si="299"/>
        <v>0</v>
      </c>
      <c r="KG71" s="7">
        <f t="shared" ref="KG71:KG134" ca="1" si="518">RAND()</f>
        <v>0.16689498341983278</v>
      </c>
      <c r="KH71" s="7">
        <f t="shared" ref="KH71:KH134" ca="1" si="519">IFERROR($BU71-KG71,"")</f>
        <v>0.67925886273401337</v>
      </c>
      <c r="KI71" s="7">
        <f t="shared" ref="KI71:KI134" ca="1" si="520">IF(KH71="","",IF(KH71&lt;0,0,IF(KH71&lt;0.8,1,2)))</f>
        <v>1</v>
      </c>
      <c r="KJ71" s="7" t="str">
        <f t="shared" ref="KJ71:KJ134" ca="1" si="521">IF(KI71="","",IF(KI71=1,$BV71,IF(KI71=2,$BV71+$BW71,0)))</f>
        <v>2</v>
      </c>
      <c r="KK71" s="7">
        <f ca="1">IFERROR(IF(KK70+KJ71&gt;KL$4,KK70,KK70+KJ71),"")</f>
        <v>60</v>
      </c>
      <c r="KL71" s="7">
        <f t="shared" ca="1" si="300"/>
        <v>0</v>
      </c>
      <c r="KM71" s="7">
        <f t="shared" ref="KM71:KM134" ca="1" si="522">RAND()</f>
        <v>0.35320822260276841</v>
      </c>
      <c r="KN71" s="7">
        <f t="shared" ref="KN71:KN134" ca="1" si="523">IFERROR($BU71-KM71,"")</f>
        <v>0.49294562355107774</v>
      </c>
      <c r="KO71" s="7">
        <f t="shared" ref="KO71:KO134" ca="1" si="524">IF(KN71="","",IF(KN71&lt;0,0,IF(KN71&lt;0.8,1,2)))</f>
        <v>1</v>
      </c>
      <c r="KP71" s="7" t="str">
        <f t="shared" ref="KP71:KP134" ca="1" si="525">IF(KO71="","",IF(KO71=1,$BV71,IF(KO71=2,$BV71+$BW71,0)))</f>
        <v>2</v>
      </c>
      <c r="KQ71" s="7">
        <f ca="1">IFERROR(IF(KQ70+KP71&gt;KR$4,KQ70,KQ70+KP71),"")</f>
        <v>60</v>
      </c>
      <c r="KR71" s="7">
        <f t="shared" ca="1" si="301"/>
        <v>0</v>
      </c>
      <c r="KS71" s="7">
        <f t="shared" ref="KS71:KS134" ca="1" si="526">RAND()</f>
        <v>0.34799684903552031</v>
      </c>
      <c r="KT71" s="7">
        <f t="shared" ref="KT71:KT134" ca="1" si="527">IFERROR($BU71-KS71,"")</f>
        <v>0.49815699711832584</v>
      </c>
      <c r="KU71" s="7">
        <f t="shared" ref="KU71:KU134" ca="1" si="528">IF(KT71="","",IF(KT71&lt;0,0,IF(KT71&lt;0.8,1,2)))</f>
        <v>1</v>
      </c>
      <c r="KV71" s="7" t="str">
        <f t="shared" ref="KV71:KV134" ca="1" si="529">IF(KU71="","",IF(KU71=1,$BV71,IF(KU71=2,$BV71+$BW71,0)))</f>
        <v>2</v>
      </c>
      <c r="KW71" s="7">
        <f ca="1">IFERROR(IF(KW70+KV71&gt;KX$4,KW70,KW70+KV71),"")</f>
        <v>60</v>
      </c>
      <c r="KX71" s="7">
        <f t="shared" ca="1" si="302"/>
        <v>0</v>
      </c>
      <c r="KY71" s="7">
        <f t="shared" ref="KY71:KY134" ca="1" si="530">RAND()</f>
        <v>0.12501793061963029</v>
      </c>
      <c r="KZ71" s="7">
        <f t="shared" ref="KZ71:KZ134" ca="1" si="531">IFERROR($BU71-KY71,"")</f>
        <v>0.72113591553421585</v>
      </c>
      <c r="LA71" s="7">
        <f t="shared" ref="LA71:LA134" ca="1" si="532">IF(KZ71="","",IF(KZ71&lt;0,0,IF(KZ71&lt;0.8,1,2)))</f>
        <v>1</v>
      </c>
      <c r="LB71" s="7" t="str">
        <f t="shared" ref="LB71:LB134" ca="1" si="533">IF(LA71="","",IF(LA71=1,$BV71,IF(LA71=2,$BV71+$BW71,0)))</f>
        <v>2</v>
      </c>
      <c r="LC71" s="7">
        <f ca="1">IFERROR(IF(LC70+LB71&gt;LD$4,LC70,LC70+LB71),"")</f>
        <v>60</v>
      </c>
      <c r="LD71" s="7">
        <f t="shared" ca="1" si="303"/>
        <v>0</v>
      </c>
      <c r="LE71" s="7">
        <f t="shared" ref="LE71:LE134" ca="1" si="534">RAND()</f>
        <v>0.84788591010450065</v>
      </c>
      <c r="LF71" s="7">
        <f t="shared" ref="LF71:LF134" ca="1" si="535">IFERROR($BU71-LE71,"")</f>
        <v>-1.7320639506545055E-3</v>
      </c>
      <c r="LG71" s="7">
        <f t="shared" ref="LG71:LG134" ca="1" si="536">IF(LF71="","",IF(LF71&lt;0,0,IF(LF71&lt;0.8,1,2)))</f>
        <v>0</v>
      </c>
      <c r="LH71" s="7">
        <f t="shared" ref="LH71:LH134" ca="1" si="537">IF(LG71="","",IF(LG71=1,$BV71,IF(LG71=2,$BV71+$BW71,0)))</f>
        <v>0</v>
      </c>
      <c r="LI71" s="7">
        <f ca="1">IFERROR(IF(LI70+LH71&gt;LJ$4,LI70,LI70+LH71),"")</f>
        <v>60</v>
      </c>
      <c r="LJ71" s="7">
        <f t="shared" ca="1" si="304"/>
        <v>0</v>
      </c>
      <c r="LK71" s="7">
        <f t="shared" ref="LK71:LK134" ca="1" si="538">RAND()</f>
        <v>0.96336445146614569</v>
      </c>
      <c r="LL71" s="7">
        <f t="shared" ref="LL71:LL134" ca="1" si="539">IFERROR($BU71-LK71,"")</f>
        <v>-0.11721060531229954</v>
      </c>
      <c r="LM71" s="7">
        <f t="shared" ref="LM71:LM134" ca="1" si="540">IF(LL71="","",IF(LL71&lt;0,0,IF(LL71&lt;0.8,1,2)))</f>
        <v>0</v>
      </c>
      <c r="LN71" s="7">
        <f t="shared" ref="LN71:LN134" ca="1" si="541">IF(LM71="","",IF(LM71=1,$BV71,IF(LM71=2,$BV71+$BW71,0)))</f>
        <v>0</v>
      </c>
      <c r="LO71" s="7">
        <f ca="1">IFERROR(IF(LO70+LN71&gt;LP$4,LO70,LO70+LN71),"")</f>
        <v>60</v>
      </c>
      <c r="LP71" s="7">
        <f t="shared" ca="1" si="305"/>
        <v>0</v>
      </c>
      <c r="LQ71" s="7">
        <f t="shared" ref="LQ71:LQ134" ca="1" si="542">RAND()</f>
        <v>0.11158493016455961</v>
      </c>
      <c r="LR71" s="7">
        <f t="shared" ref="LR71:LR134" ca="1" si="543">IFERROR($BU71-LQ71,"")</f>
        <v>0.73456891598928653</v>
      </c>
      <c r="LS71" s="7">
        <f t="shared" ref="LS71:LS134" ca="1" si="544">IF(LR71="","",IF(LR71&lt;0,0,IF(LR71&lt;0.8,1,2)))</f>
        <v>1</v>
      </c>
      <c r="LT71" s="7" t="str">
        <f t="shared" ref="LT71:LT134" ca="1" si="545">IF(LS71="","",IF(LS71=1,$BV71,IF(LS71=2,$BV71+$BW71,0)))</f>
        <v>2</v>
      </c>
      <c r="LU71" s="7">
        <f ca="1">IFERROR(IF(LU70+LT71&gt;LV$4,LU70,LU70+LT71),"")</f>
        <v>60</v>
      </c>
      <c r="LV71" s="7">
        <f t="shared" ca="1" si="306"/>
        <v>0</v>
      </c>
      <c r="LW71" s="7">
        <f t="shared" ref="LW71:LW134" ca="1" si="546">RAND()</f>
        <v>0.68170424839731414</v>
      </c>
      <c r="LX71" s="7">
        <f t="shared" ref="LX71:LX134" ca="1" si="547">IFERROR($BU71-LW71,"")</f>
        <v>0.16444959775653201</v>
      </c>
      <c r="LY71" s="7">
        <f t="shared" ref="LY71:LY134" ca="1" si="548">IF(LX71="","",IF(LX71&lt;0,0,IF(LX71&lt;0.8,1,2)))</f>
        <v>1</v>
      </c>
      <c r="LZ71" s="7" t="str">
        <f t="shared" ref="LZ71:LZ134" ca="1" si="549">IF(LY71="","",IF(LY71=1,$BV71,IF(LY71=2,$BV71+$BW71,0)))</f>
        <v>2</v>
      </c>
      <c r="MA71" s="7">
        <f ca="1">IFERROR(IF(MA70+LZ71&gt;MB$4,MA70,MA70+LZ71),"")</f>
        <v>60</v>
      </c>
      <c r="MB71" s="7">
        <f t="shared" ca="1" si="307"/>
        <v>0</v>
      </c>
      <c r="MC71" s="7">
        <f t="shared" ref="MC71:MC134" ca="1" si="550">RAND()</f>
        <v>0.26163006485693285</v>
      </c>
      <c r="MD71" s="7">
        <f t="shared" ref="MD71:MD134" ca="1" si="551">IFERROR($BU71-MC71,"")</f>
        <v>0.58452378129691329</v>
      </c>
      <c r="ME71" s="7">
        <f t="shared" ref="ME71:ME134" ca="1" si="552">IF(MD71="","",IF(MD71&lt;0,0,IF(MD71&lt;0.8,1,2)))</f>
        <v>1</v>
      </c>
      <c r="MF71" s="7" t="str">
        <f t="shared" ref="MF71:MF134" ca="1" si="553">IF(ME71="","",IF(ME71=1,$BV71,IF(ME71=2,$BV71+$BW71,0)))</f>
        <v>2</v>
      </c>
      <c r="MG71" s="7">
        <f ca="1">IFERROR(IF(MG70+MF71&gt;MH$4,MG70,MG70+MF71),"")</f>
        <v>60</v>
      </c>
      <c r="MH71" s="7">
        <f t="shared" ca="1" si="308"/>
        <v>0</v>
      </c>
      <c r="MI71" s="7">
        <f t="shared" ref="MI71:MI134" ca="1" si="554">RAND()</f>
        <v>0.17963746126121649</v>
      </c>
      <c r="MJ71" s="7">
        <f t="shared" ref="MJ71:MJ134" ca="1" si="555">IFERROR($BU71-MI71,"")</f>
        <v>0.66651638489262965</v>
      </c>
      <c r="MK71" s="7">
        <f t="shared" ref="MK71:MK134" ca="1" si="556">IF(MJ71="","",IF(MJ71&lt;0,0,IF(MJ71&lt;0.8,1,2)))</f>
        <v>1</v>
      </c>
      <c r="ML71" s="7" t="str">
        <f t="shared" ref="ML71:ML134" ca="1" si="557">IF(MK71="","",IF(MK71=1,$BV71,IF(MK71=2,$BV71+$BW71,0)))</f>
        <v>2</v>
      </c>
      <c r="MM71" s="7">
        <f ca="1">IFERROR(IF(MM70+ML71&gt;MN$4,MM70,MM70+ML71),"")</f>
        <v>60</v>
      </c>
      <c r="MN71" s="7">
        <f t="shared" ca="1" si="309"/>
        <v>0</v>
      </c>
      <c r="MO71" s="7">
        <f t="shared" ref="MO71:MO134" ca="1" si="558">RAND()</f>
        <v>0.19193308637330175</v>
      </c>
      <c r="MP71" s="7">
        <f t="shared" ref="MP71:MP134" ca="1" si="559">IFERROR($BU71-MO71,"")</f>
        <v>0.65422075978054439</v>
      </c>
      <c r="MQ71" s="7">
        <f t="shared" ref="MQ71:MQ134" ca="1" si="560">IF(MP71="","",IF(MP71&lt;0,0,IF(MP71&lt;0.8,1,2)))</f>
        <v>1</v>
      </c>
      <c r="MR71" s="7" t="str">
        <f t="shared" ref="MR71:MR134" ca="1" si="561">IF(MQ71="","",IF(MQ71=1,$BV71,IF(MQ71=2,$BV71+$BW71,0)))</f>
        <v>2</v>
      </c>
      <c r="MS71" s="7">
        <f ca="1">IFERROR(IF(MS70+MR71&gt;MT$4,MS70,MS70+MR71),"")</f>
        <v>60</v>
      </c>
      <c r="MT71" s="7">
        <f t="shared" ca="1" si="310"/>
        <v>0</v>
      </c>
      <c r="MU71" s="7">
        <f t="shared" ref="MU71:MU134" ca="1" si="562">RAND()</f>
        <v>0.8688078277880239</v>
      </c>
      <c r="MV71" s="7">
        <f t="shared" ref="MV71:MV134" ca="1" si="563">IFERROR($BU71-MU71,"")</f>
        <v>-2.2653981634177756E-2</v>
      </c>
      <c r="MW71" s="7">
        <f t="shared" ref="MW71:MW134" ca="1" si="564">IF(MV71="","",IF(MV71&lt;0,0,IF(MV71&lt;0.8,1,2)))</f>
        <v>0</v>
      </c>
      <c r="MX71" s="7">
        <f t="shared" ref="MX71:MX134" ca="1" si="565">IF(MW71="","",IF(MW71=1,$BV71,IF(MW71=2,$BV71+$BW71,0)))</f>
        <v>0</v>
      </c>
      <c r="MY71" s="7">
        <f ca="1">IFERROR(IF(MY70+MX71&gt;MZ$4,MY70,MY70+MX71),"")</f>
        <v>60</v>
      </c>
      <c r="MZ71" s="7">
        <f t="shared" ca="1" si="311"/>
        <v>0</v>
      </c>
      <c r="NA71" s="7">
        <f t="shared" ref="NA71:NA134" ca="1" si="566">RAND()</f>
        <v>7.4482591814052812E-2</v>
      </c>
      <c r="NB71" s="7">
        <f t="shared" ref="NB71:NB134" ca="1" si="567">IFERROR($BU71-NA71,"")</f>
        <v>0.77167125433979333</v>
      </c>
      <c r="NC71" s="7">
        <f t="shared" ref="NC71:NC134" ca="1" si="568">IF(NB71="","",IF(NB71&lt;0,0,IF(NB71&lt;0.8,1,2)))</f>
        <v>1</v>
      </c>
      <c r="ND71" s="7" t="str">
        <f t="shared" ref="ND71:ND134" ca="1" si="569">IF(NC71="","",IF(NC71=1,$BV71,IF(NC71=2,$BV71+$BW71,0)))</f>
        <v>2</v>
      </c>
      <c r="NE71" s="7">
        <f ca="1">IFERROR(IF(NE70+ND71&gt;NF$4,NE70,NE70+ND71),"")</f>
        <v>60</v>
      </c>
      <c r="NF71" s="7">
        <f t="shared" ca="1" si="312"/>
        <v>0</v>
      </c>
      <c r="NG71" s="7">
        <f t="shared" ref="NG71:NG134" ca="1" si="570">RAND()</f>
        <v>0.33833136108790474</v>
      </c>
      <c r="NH71" s="7">
        <f t="shared" ref="NH71:NH134" ca="1" si="571">IFERROR($BU71-NG71,"")</f>
        <v>0.50782248506594141</v>
      </c>
      <c r="NI71" s="7">
        <f t="shared" ref="NI71:NI134" ca="1" si="572">IF(NH71="","",IF(NH71&lt;0,0,IF(NH71&lt;0.8,1,2)))</f>
        <v>1</v>
      </c>
      <c r="NJ71" s="7" t="str">
        <f t="shared" ref="NJ71:NJ134" ca="1" si="573">IF(NI71="","",IF(NI71=1,$BV71,IF(NI71=2,$BV71+$BW71,0)))</f>
        <v>2</v>
      </c>
      <c r="NK71" s="7">
        <f ca="1">IFERROR(IF(NK70+NJ71&gt;NL$4,NK70,NK70+NJ71),"")</f>
        <v>60</v>
      </c>
      <c r="NL71" s="7">
        <f t="shared" ca="1" si="313"/>
        <v>0</v>
      </c>
      <c r="NM71" s="7">
        <f t="shared" ref="NM71:NM134" ca="1" si="574">RAND()</f>
        <v>0.96097039679387075</v>
      </c>
      <c r="NN71" s="7">
        <f t="shared" ref="NN71:NN134" ca="1" si="575">IFERROR($BU71-NM71,"")</f>
        <v>-0.11481655064002461</v>
      </c>
      <c r="NO71" s="7">
        <f t="shared" ref="NO71:NO134" ca="1" si="576">IF(NN71="","",IF(NN71&lt;0,0,IF(NN71&lt;0.8,1,2)))</f>
        <v>0</v>
      </c>
      <c r="NP71" s="7">
        <f t="shared" ref="NP71:NP134" ca="1" si="577">IF(NO71="","",IF(NO71=1,$BV71,IF(NO71=2,$BV71+$BW71,0)))</f>
        <v>0</v>
      </c>
      <c r="NQ71" s="7">
        <f ca="1">IFERROR(IF(NQ70+NP71&gt;NR$4,NQ70,NQ70+NP71),"")</f>
        <v>60</v>
      </c>
      <c r="NR71" s="7">
        <f t="shared" ca="1" si="314"/>
        <v>0</v>
      </c>
      <c r="NT71">
        <v>69</v>
      </c>
      <c r="NU71" s="7" t="s">
        <v>19</v>
      </c>
      <c r="NV71" s="7" t="str">
        <f t="shared" ca="1" si="335"/>
        <v/>
      </c>
      <c r="NW71" s="7" t="str">
        <f t="shared" ca="1" si="329"/>
        <v/>
      </c>
      <c r="NX71" t="str">
        <f ca="1">IFERROR(VLOOKUP(NT71,$K$3:$AK$568,8,FALSE),"")</f>
        <v/>
      </c>
      <c r="NY71" t="str">
        <f ca="1">IFERROR(VLOOKUP(NT71,$K$3:$AK$568,9,FALSE),"")</f>
        <v/>
      </c>
      <c r="NZ71" s="7" t="str">
        <f ca="1">IFERROR(VLOOKUP(NT71,$K$3:$AK$568,27,FALSE),"")</f>
        <v/>
      </c>
      <c r="OB71">
        <v>69</v>
      </c>
      <c r="OC71" s="7" t="s">
        <v>19</v>
      </c>
      <c r="OD71" t="e">
        <f t="shared" ca="1" si="336"/>
        <v>#N/A</v>
      </c>
      <c r="OE71" s="7" t="str">
        <f t="shared" ca="1" si="337"/>
        <v/>
      </c>
      <c r="OF71" s="7" t="str">
        <f t="shared" ca="1" si="338"/>
        <v/>
      </c>
      <c r="OG71" t="str">
        <f t="shared" ca="1" si="339"/>
        <v/>
      </c>
      <c r="OI71">
        <v>69</v>
      </c>
      <c r="OJ71" s="7" t="s">
        <v>19</v>
      </c>
      <c r="OK71" s="7" t="str">
        <f t="shared" ca="1" si="340"/>
        <v/>
      </c>
      <c r="OL71" s="7" t="str">
        <f t="shared" ca="1" si="341"/>
        <v/>
      </c>
      <c r="OM71" t="str">
        <f ca="1">IFERROR(VLOOKUP(OI71,$L$3:$AK$568,7,FALSE),"")</f>
        <v/>
      </c>
      <c r="ON71" t="str">
        <f ca="1">IFERROR(VLOOKUP(OI71,$L$3:$AK$568,8,FALSE),"")</f>
        <v/>
      </c>
      <c r="OO71" s="7" t="str">
        <f ca="1">IFERROR(VLOOKUP(OI71,$L$3:$AK$568,26,FALSE),"")</f>
        <v/>
      </c>
      <c r="OQ71">
        <v>69</v>
      </c>
      <c r="OR71" s="7" t="s">
        <v>19</v>
      </c>
      <c r="OS71" t="e">
        <f t="shared" ca="1" si="342"/>
        <v>#N/A</v>
      </c>
      <c r="OT71" s="7" t="str">
        <f t="shared" ca="1" si="343"/>
        <v/>
      </c>
      <c r="OU71" s="7" t="str">
        <f t="shared" ca="1" si="344"/>
        <v/>
      </c>
      <c r="OV71" t="str">
        <f t="shared" ca="1" si="345"/>
        <v/>
      </c>
      <c r="OX71">
        <v>69</v>
      </c>
      <c r="OY71" s="7" t="s">
        <v>19</v>
      </c>
      <c r="OZ71" s="7" t="str">
        <f t="shared" ca="1" si="346"/>
        <v/>
      </c>
      <c r="PA71" s="7" t="str">
        <f t="shared" ca="1" si="347"/>
        <v/>
      </c>
      <c r="PB71" t="str">
        <f ca="1">IFERROR(VLOOKUP(OX71,$M$3:$AK$568,6,FALSE),"")</f>
        <v/>
      </c>
      <c r="PC71" t="str">
        <f ca="1">IFERROR(VLOOKUP(OX71,$M$3:$AK$568,7,FALSE),"")</f>
        <v/>
      </c>
      <c r="PD71" s="7" t="str">
        <f ca="1">IFERROR(VLOOKUP(OX71,$M$3:$AK$568,25,FALSE),"")</f>
        <v/>
      </c>
      <c r="PF71">
        <v>69</v>
      </c>
      <c r="PG71" s="7" t="s">
        <v>19</v>
      </c>
      <c r="PH71" t="e">
        <f t="shared" ca="1" si="348"/>
        <v>#N/A</v>
      </c>
      <c r="PI71" s="7" t="str">
        <f t="shared" ca="1" si="349"/>
        <v/>
      </c>
      <c r="PJ71" s="7" t="str">
        <f t="shared" ca="1" si="350"/>
        <v/>
      </c>
      <c r="PK71" t="str">
        <f t="shared" ca="1" si="351"/>
        <v/>
      </c>
      <c r="PM71">
        <v>69</v>
      </c>
      <c r="PN71" s="7" t="s">
        <v>19</v>
      </c>
      <c r="PO71" s="202" t="str">
        <f t="shared" ca="1" si="352"/>
        <v/>
      </c>
      <c r="PP71" s="7" t="str">
        <f t="shared" ca="1" si="353"/>
        <v/>
      </c>
      <c r="PQ71" t="str">
        <f ca="1">IFERROR(VLOOKUP(PM71,$G$325:$R$409,12,FALSE),"")</f>
        <v/>
      </c>
      <c r="PR71" t="e">
        <f ca="1">VLOOKUP(PM71,$G$324:$Q$409,11,FALSE)</f>
        <v>#N/A</v>
      </c>
      <c r="PS71" s="7" t="str">
        <f ca="1">VLOOKUP(PQ71,$R$325:$Y$409,8,FALSE)</f>
        <v>- -</v>
      </c>
      <c r="PT71" s="7">
        <f ca="1">ReSt</f>
        <v>-4</v>
      </c>
      <c r="PU71" s="7" t="e">
        <f t="shared" ca="1" si="354"/>
        <v>#N/A</v>
      </c>
      <c r="PV71" s="7" t="e">
        <f t="shared" ca="1" si="355"/>
        <v>#N/A</v>
      </c>
      <c r="PW71" s="7" t="str">
        <f ca="1">VLOOKUP(PQ71,$R$325:$AK$409,8,FALSE)</f>
        <v>- -</v>
      </c>
      <c r="PX71" s="7"/>
      <c r="PY71">
        <v>69</v>
      </c>
      <c r="PZ71" s="7" t="s">
        <v>19</v>
      </c>
      <c r="QA71" t="str">
        <f t="shared" ca="1" si="356"/>
        <v/>
      </c>
      <c r="QB71" s="7" t="str">
        <f t="shared" ca="1" si="357"/>
        <v/>
      </c>
      <c r="QC71" s="7" t="str">
        <f t="shared" ca="1" si="358"/>
        <v/>
      </c>
      <c r="QD71" t="str">
        <f t="shared" ca="1" si="359"/>
        <v/>
      </c>
      <c r="QF71">
        <v>69</v>
      </c>
      <c r="QG71" s="7" t="s">
        <v>19</v>
      </c>
      <c r="QH71" s="7" t="str">
        <f t="shared" ca="1" si="360"/>
        <v/>
      </c>
      <c r="QI71" s="7" t="e">
        <f t="shared" ca="1" si="361"/>
        <v>#VALUE!</v>
      </c>
      <c r="QJ71" t="e">
        <f t="shared" ca="1" si="362"/>
        <v>#N/A</v>
      </c>
      <c r="QK71" s="7" t="e">
        <f t="shared" ca="1" si="363"/>
        <v>#N/A</v>
      </c>
      <c r="QM71">
        <v>69</v>
      </c>
      <c r="QN71" s="7" t="s">
        <v>19</v>
      </c>
      <c r="QO71" t="str">
        <f t="shared" ca="1" si="364"/>
        <v/>
      </c>
      <c r="QP71" s="7" t="str">
        <f t="shared" ca="1" si="365"/>
        <v/>
      </c>
      <c r="QQ71" t="str">
        <f t="shared" ca="1" si="366"/>
        <v/>
      </c>
    </row>
    <row r="72" spans="1:459" x14ac:dyDescent="0.25">
      <c r="A72" s="240"/>
      <c r="C72" s="75" t="s">
        <v>2151</v>
      </c>
      <c r="D72" s="70">
        <f t="shared" ca="1" si="322"/>
        <v>17</v>
      </c>
      <c r="F72" s="75"/>
      <c r="G72" s="76"/>
      <c r="I72" s="75" t="s">
        <v>1812</v>
      </c>
      <c r="J72" s="85"/>
      <c r="K72" s="85">
        <f t="shared" ca="1" si="330"/>
        <v>4</v>
      </c>
      <c r="L72" s="85">
        <f t="shared" ca="1" si="316"/>
        <v>0</v>
      </c>
      <c r="M72" s="70">
        <f t="shared" ca="1" si="321"/>
        <v>4</v>
      </c>
      <c r="O72" s="222">
        <f t="shared" ca="1" si="331"/>
        <v>57</v>
      </c>
      <c r="Q72" s="7" t="s">
        <v>1260</v>
      </c>
      <c r="R72" s="9" t="s">
        <v>1371</v>
      </c>
      <c r="S72" s="9" t="str">
        <f t="shared" si="325"/>
        <v>Strikes</v>
      </c>
      <c r="T72" s="61" t="str">
        <f>SUBSTITUTE(IFERROR(IFERROR(VLOOKUP(R72,'[1]Skill Statistics'!$A$3:$C$513,2,FALSE),VLOOKUP(Q72,'[1]Skill Statistics'!$A$3:$C$513,2,FALSE)),T71),"R*","ReSt")</f>
        <v>Ag/St</v>
      </c>
      <c r="U72" s="61" t="str">
        <f>IFERROR(IFERROR(VLOOKUP(R72,'[1]Skill Statistics'!$A$3:$C$513,3,FALSE),VLOOKUP(Q72,'[1]Skill Statistics'!$A$3:$C$513,3,FALSE)),U71)</f>
        <v>St</v>
      </c>
      <c r="V72" s="61" t="str">
        <f ca="1">IF(ISNUMBER(SEARCH("Category",R72)),"- -",IFERROR(IFERROR(VLOOKUP(Q72,[1]Professions!$A$4:$AM$288,MATCH(Profession,[1]Professions!$A$1:$AM$1,0),FALSE),VLOOKUP(Q72,Calculations!$B$91:$I$95,8,FALSE)),"- -"))</f>
        <v>4 / 6</v>
      </c>
      <c r="W72" s="60">
        <f t="shared" ca="1" si="332"/>
        <v>0</v>
      </c>
      <c r="X72" s="7">
        <f ca="1">IFERROR(VLOOKUP(R72,$BS$6:$NR$519,MATCH(ActualLevel,$BS$3:$NR$3,0),FALSE),"- -")</f>
        <v>0</v>
      </c>
      <c r="Y72" s="7">
        <f t="shared" ca="1" si="320"/>
        <v>0</v>
      </c>
      <c r="Z72" s="7">
        <f ca="1">IFERROR(VLOOKUP(Y72,Charts!$BQ$2:$BR$52,2,FALSE),"- -")</f>
        <v>-25</v>
      </c>
      <c r="AA72" s="7">
        <f t="shared" ca="1" si="367"/>
        <v>11</v>
      </c>
      <c r="AB72" s="7">
        <f t="shared" ca="1" si="317"/>
        <v>0</v>
      </c>
      <c r="AC72" s="7"/>
      <c r="AD72" s="7"/>
      <c r="AE72" s="7"/>
      <c r="AF72" s="7"/>
      <c r="AG72" s="7"/>
      <c r="AH72" s="43"/>
      <c r="AI72" s="7"/>
      <c r="AJ72" s="7"/>
      <c r="AK72" s="7">
        <f t="shared" ca="1" si="368"/>
        <v>-14</v>
      </c>
      <c r="AL72" s="7"/>
      <c r="AM72" s="69">
        <f>IFERROR(VLOOKUP(R72,'[1]Skill Statistics'!$A$3:$AN$513,MATCH(Profession,'[1]Skill Statistics'!$A$2:$AN$2,0),FALSE),0)</f>
        <v>0</v>
      </c>
      <c r="AN72" s="85">
        <f>IFERROR(VLOOKUP(Q72,'[1]Skill Statistics'!$A$3:$BK$513,MATCH(Archetype,'[1]Skill Statistics'!$A$2:$BK$2,0),FALSE),0)</f>
        <v>0</v>
      </c>
      <c r="AO72" s="85">
        <f>IFERROR(VLOOKUP(Q72,'[1]Skill Statistics'!$A$3:$BB$513,MATCH(Race,'[1]Skill Statistics'!$A$2:$BB$2,0),FALSE),0)</f>
        <v>0</v>
      </c>
      <c r="AP72" s="85">
        <f t="shared" ca="1" si="333"/>
        <v>1.1000000000000001</v>
      </c>
      <c r="AQ72" s="70"/>
      <c r="AS72" s="69">
        <f>IFERROR(VLOOKUP(Q72,'[1]Professional Skills'!$A$4:$AM$288,MATCH(Profession,'[1]Professional Skills'!$A$3:$AM$3,0),FALSE),"- -")</f>
        <v>0</v>
      </c>
      <c r="AT72" t="s">
        <v>1812</v>
      </c>
      <c r="AU72" s="7" t="str">
        <f t="shared" si="319"/>
        <v/>
      </c>
      <c r="AV72" s="7">
        <f t="shared" ca="1" si="318"/>
        <v>0</v>
      </c>
      <c r="AW72" t="str">
        <f t="shared" si="371"/>
        <v/>
      </c>
      <c r="AX72" t="str">
        <f>IFERROR(_xlfn.RANK.EQ(AW72,$AW$5:$AW$568),"")</f>
        <v/>
      </c>
      <c r="AY72">
        <f t="shared" si="327"/>
        <v>0</v>
      </c>
      <c r="AZ72" s="70" t="str">
        <f t="shared" si="369"/>
        <v/>
      </c>
      <c r="BB72" s="69">
        <f>IFERROR(IF(Q72="Language",VLOOKUP(R72,[1]Cultures!$B$4:$N$218,MATCH(Culture,[1]Cultures!$B$3:$N$3,0),FALSE),VLOOKUP(Q72,[1]Cultures!$B$4:$O$212,MATCH(Culture,[1]Cultures!$B$3:$O$3,0),FALSE)),"- -")</f>
        <v>1</v>
      </c>
      <c r="BC72" t="s">
        <v>1812</v>
      </c>
      <c r="BD72">
        <f t="shared" ca="1" si="315"/>
        <v>0.46532189537978741</v>
      </c>
      <c r="BE72">
        <f t="shared" ref="BE72:BE135" ca="1" si="578">IF(BC72="*",BD72+AM72+AO72+AP72+AQ72,"")</f>
        <v>1.5653218953797876</v>
      </c>
      <c r="BH72">
        <f ca="1">_xlfn.RANK.EQ(BE72,$BE$72:$BE$74)</f>
        <v>3</v>
      </c>
      <c r="BI72" s="7">
        <f t="shared" ca="1" si="370"/>
        <v>0</v>
      </c>
      <c r="BJ72" s="7"/>
      <c r="BK72" s="7"/>
      <c r="BL72" s="70">
        <f t="shared" ca="1" si="328"/>
        <v>0</v>
      </c>
      <c r="BN72" s="69">
        <f ca="1">IFERROR(VLOOKUP(V72,Charts!$BT$2:$BV$14,3,FALSE),"- -")</f>
        <v>0.53846153846153844</v>
      </c>
      <c r="BO72" s="85">
        <f t="shared" ca="1" si="334"/>
        <v>2.444736771210259</v>
      </c>
      <c r="BP72" s="70">
        <f t="shared" ref="BP72:BP135" ca="1" si="579">IF(A72="N","- -",IFERROR(_xlfn.RANK.EQ(BO72,$BO$3:$BO$568),"- -"))</f>
        <v>57</v>
      </c>
      <c r="BR72" s="7">
        <v>67</v>
      </c>
      <c r="BS72" s="9" t="str">
        <f ca="1">VLOOKUP(BR72,$O$3:$R$568,4,FALSE)</f>
        <v>Land Vehicle Engineering</v>
      </c>
      <c r="BT72" s="7" t="str">
        <f ca="1">VLOOKUP(BS72,$R$3:$V$568,5,FALSE)</f>
        <v>5 / 7</v>
      </c>
      <c r="BU72" s="7">
        <f ca="1">VLOOKUP(BT72,Charts!$BT$2:$BV$14,3,FALSE)</f>
        <v>0.46153846153846156</v>
      </c>
      <c r="BV72" s="7" t="str">
        <f t="shared" ca="1" si="372"/>
        <v>5</v>
      </c>
      <c r="BW72" s="7" t="str">
        <f t="shared" ca="1" si="373"/>
        <v>7</v>
      </c>
      <c r="BY72" s="7">
        <f t="shared" ca="1" si="374"/>
        <v>0.53525916532854023</v>
      </c>
      <c r="BZ72" s="7">
        <f t="shared" ca="1" si="375"/>
        <v>-7.3720703790078668E-2</v>
      </c>
      <c r="CA72" s="7">
        <f t="shared" ca="1" si="376"/>
        <v>0</v>
      </c>
      <c r="CB72" s="7">
        <f t="shared" ca="1" si="377"/>
        <v>0</v>
      </c>
      <c r="CC72" s="7">
        <f ca="1">IFERROR(IF(CC71+CB72&gt;CD$4,CC71,CC71+CB72),"")</f>
        <v>38</v>
      </c>
      <c r="CD72" s="7">
        <f t="shared" ref="CD72:CD135" ca="1" si="580">IF(CC72=CC71,0,CA72)</f>
        <v>0</v>
      </c>
      <c r="CE72" s="7">
        <f t="shared" ca="1" si="378"/>
        <v>0.4860165278585451</v>
      </c>
      <c r="CF72" s="7">
        <f t="shared" ca="1" si="379"/>
        <v>-2.4478066320083536E-2</v>
      </c>
      <c r="CG72" s="7">
        <f t="shared" ca="1" si="380"/>
        <v>0</v>
      </c>
      <c r="CH72" s="7">
        <f t="shared" ca="1" si="381"/>
        <v>0</v>
      </c>
      <c r="CI72" s="7">
        <f ca="1">IFERROR(IF(CI71+CH72&gt;CJ$4,CI71,CI71+CH72),"")</f>
        <v>60</v>
      </c>
      <c r="CJ72" s="7">
        <f t="shared" ref="CJ72:CJ135" ca="1" si="581">IF(CI72=CI71,CD72,CG72+CD72)</f>
        <v>0</v>
      </c>
      <c r="CK72" s="7">
        <f t="shared" ca="1" si="382"/>
        <v>0.91193029297854622</v>
      </c>
      <c r="CL72" s="7">
        <f t="shared" ca="1" si="383"/>
        <v>-0.45039183144008466</v>
      </c>
      <c r="CM72" s="7">
        <f t="shared" ca="1" si="384"/>
        <v>0</v>
      </c>
      <c r="CN72" s="7">
        <f t="shared" ca="1" si="385"/>
        <v>0</v>
      </c>
      <c r="CO72" s="7">
        <f ca="1">IFERROR(IF(CO71+CN72&gt;CP$4,CO71,CO71+CN72),"")</f>
        <v>60</v>
      </c>
      <c r="CP72" s="7">
        <f t="shared" ref="CP72:CP135" ca="1" si="582">IF(CO72=CO71,CJ72,CM72+CJ72)</f>
        <v>0</v>
      </c>
      <c r="CQ72" s="7">
        <f t="shared" ca="1" si="386"/>
        <v>0.32492406247617178</v>
      </c>
      <c r="CR72" s="7">
        <f t="shared" ca="1" si="387"/>
        <v>0.13661439906228978</v>
      </c>
      <c r="CS72" s="7">
        <f t="shared" ca="1" si="388"/>
        <v>1</v>
      </c>
      <c r="CT72" s="7" t="str">
        <f t="shared" ca="1" si="389"/>
        <v>5</v>
      </c>
      <c r="CU72" s="7">
        <f ca="1">IFERROR(IF(CU71+CT72&gt;CV$4,CU71,CU71+CT72),"")</f>
        <v>60</v>
      </c>
      <c r="CV72" s="7">
        <f t="shared" ref="CV72:CV135" ca="1" si="583">IF(CU72=CU71,CP72,CS72+CP72)</f>
        <v>0</v>
      </c>
      <c r="CW72" s="7">
        <f t="shared" ca="1" si="390"/>
        <v>0.62790046980011049</v>
      </c>
      <c r="CX72" s="7">
        <f t="shared" ca="1" si="391"/>
        <v>-0.16636200826164893</v>
      </c>
      <c r="CY72" s="7">
        <f t="shared" ca="1" si="392"/>
        <v>0</v>
      </c>
      <c r="CZ72" s="7">
        <f t="shared" ca="1" si="393"/>
        <v>0</v>
      </c>
      <c r="DA72" s="7">
        <f ca="1">IFERROR(IF(DA71+CZ72&gt;DB$4,DA71,DA71+CZ72),"")</f>
        <v>60</v>
      </c>
      <c r="DB72" s="7">
        <f t="shared" ref="DB72:DB135" ca="1" si="584">IF(DA72=DA71,CV72,CY72+CV72)</f>
        <v>0</v>
      </c>
      <c r="DC72" s="7">
        <f t="shared" ca="1" si="394"/>
        <v>3.9600900333352507E-2</v>
      </c>
      <c r="DD72" s="7">
        <f t="shared" ca="1" si="395"/>
        <v>0.42193756120510906</v>
      </c>
      <c r="DE72" s="7">
        <f t="shared" ca="1" si="396"/>
        <v>1</v>
      </c>
      <c r="DF72" s="7" t="str">
        <f t="shared" ca="1" si="397"/>
        <v>5</v>
      </c>
      <c r="DG72" s="7">
        <f ca="1">IFERROR(IF(DG71+DF72&gt;DH$4,DG71,DG71+DF72),"")</f>
        <v>60</v>
      </c>
      <c r="DH72" s="7">
        <f t="shared" ref="DH72:DH135" ca="1" si="585">IF(DG72=DG71,DB72,DE72+DB72)</f>
        <v>0</v>
      </c>
      <c r="DI72" s="7">
        <f t="shared" ca="1" si="398"/>
        <v>0.23469954746959509</v>
      </c>
      <c r="DJ72" s="7">
        <f t="shared" ca="1" si="399"/>
        <v>0.22683891406886647</v>
      </c>
      <c r="DK72" s="7">
        <f t="shared" ca="1" si="400"/>
        <v>1</v>
      </c>
      <c r="DL72" s="7" t="str">
        <f t="shared" ca="1" si="401"/>
        <v>5</v>
      </c>
      <c r="DM72" s="7">
        <f ca="1">IFERROR(IF(DM71+DL72&gt;DN$4,DM71,DM71+DL72),"")</f>
        <v>60</v>
      </c>
      <c r="DN72" s="7">
        <f t="shared" ref="DN72:DN135" ca="1" si="586">IF(DM72=DM71,DH72,DK72+DH72)</f>
        <v>0</v>
      </c>
      <c r="DO72" s="7">
        <f t="shared" ca="1" si="402"/>
        <v>0.48295086722938241</v>
      </c>
      <c r="DP72" s="7">
        <f t="shared" ca="1" si="403"/>
        <v>-2.1412405690920844E-2</v>
      </c>
      <c r="DQ72" s="7">
        <f t="shared" ca="1" si="404"/>
        <v>0</v>
      </c>
      <c r="DR72" s="7">
        <f t="shared" ca="1" si="405"/>
        <v>0</v>
      </c>
      <c r="DS72" s="7">
        <f ca="1">IFERROR(IF(DS71+DR72&gt;DT$4,DS71,DS71+DR72),"")</f>
        <v>60</v>
      </c>
      <c r="DT72" s="7">
        <f t="shared" ref="DT72:DT135" ca="1" si="587">IF(DS72=DS71,DN72,DQ72+DN72)</f>
        <v>0</v>
      </c>
      <c r="DU72" s="7">
        <f t="shared" ca="1" si="406"/>
        <v>0.9761851259381219</v>
      </c>
      <c r="DV72" s="7">
        <f t="shared" ca="1" si="407"/>
        <v>-0.51464666439966034</v>
      </c>
      <c r="DW72" s="7">
        <f t="shared" ca="1" si="408"/>
        <v>0</v>
      </c>
      <c r="DX72" s="7">
        <f t="shared" ca="1" si="409"/>
        <v>0</v>
      </c>
      <c r="DY72" s="7">
        <f ca="1">IFERROR(IF(DY71+DX72&gt;DZ$4,DY71,DY71+DX72),"")</f>
        <v>59</v>
      </c>
      <c r="DZ72" s="7">
        <f t="shared" ref="DZ72:DZ135" ca="1" si="588">IF(DY72=DY71,DT72,DW72+DT72)</f>
        <v>0</v>
      </c>
      <c r="EA72" s="7">
        <f t="shared" ca="1" si="410"/>
        <v>9.596216532473667E-3</v>
      </c>
      <c r="EB72" s="7">
        <f t="shared" ca="1" si="411"/>
        <v>0.4519422450059879</v>
      </c>
      <c r="EC72" s="7">
        <f t="shared" ca="1" si="412"/>
        <v>1</v>
      </c>
      <c r="ED72" s="7" t="str">
        <f t="shared" ca="1" si="413"/>
        <v>5</v>
      </c>
      <c r="EE72" s="7">
        <f ca="1">IFERROR(IF(EE71+ED72&gt;EF$4,EE71,EE71+ED72),"")</f>
        <v>60</v>
      </c>
      <c r="EF72" s="7">
        <f t="shared" ref="EF72:EF135" ca="1" si="589">IF(EE72=EE71,DZ72,EC72+DZ72)</f>
        <v>0</v>
      </c>
      <c r="EG72" s="7">
        <f t="shared" ca="1" si="414"/>
        <v>0.76455088278687167</v>
      </c>
      <c r="EH72" s="7">
        <f t="shared" ca="1" si="415"/>
        <v>-0.3030124212484101</v>
      </c>
      <c r="EI72" s="7">
        <f t="shared" ca="1" si="416"/>
        <v>0</v>
      </c>
      <c r="EJ72" s="7">
        <f t="shared" ca="1" si="417"/>
        <v>0</v>
      </c>
      <c r="EK72" s="7">
        <f ca="1">IFERROR(IF(EK71+EJ72&gt;EL$4,EK71,EK71+EJ72),"")</f>
        <v>60</v>
      </c>
      <c r="EL72" s="7">
        <f t="shared" ref="EL72:EL135" ca="1" si="590">IF(EK72=EK71,EF72,EI72+EF72)</f>
        <v>0</v>
      </c>
      <c r="EM72" s="7">
        <f t="shared" ca="1" si="418"/>
        <v>0.2076674823056035</v>
      </c>
      <c r="EN72" s="7">
        <f t="shared" ca="1" si="419"/>
        <v>0.25387097923285806</v>
      </c>
      <c r="EO72" s="7">
        <f t="shared" ca="1" si="420"/>
        <v>1</v>
      </c>
      <c r="EP72" s="7" t="str">
        <f t="shared" ca="1" si="421"/>
        <v>5</v>
      </c>
      <c r="EQ72" s="7">
        <f ca="1">IFERROR(IF(EQ71+EP72&gt;ER$4,EQ71,EQ71+EP72),"")</f>
        <v>60</v>
      </c>
      <c r="ER72" s="7">
        <f t="shared" ref="ER72:ER135" ca="1" si="591">IF(EQ72=EQ71,EL72,EO72+EL72)</f>
        <v>0</v>
      </c>
      <c r="ES72" s="7">
        <f t="shared" ca="1" si="422"/>
        <v>0.25483820181349481</v>
      </c>
      <c r="ET72" s="7">
        <f t="shared" ca="1" si="423"/>
        <v>0.20670025972496675</v>
      </c>
      <c r="EU72" s="7">
        <f t="shared" ca="1" si="424"/>
        <v>1</v>
      </c>
      <c r="EV72" s="7" t="str">
        <f t="shared" ca="1" si="425"/>
        <v>5</v>
      </c>
      <c r="EW72" s="7">
        <f ca="1">IFERROR(IF(EW71+EV72&gt;EX$4,EW71,EW71+EV72),"")</f>
        <v>60</v>
      </c>
      <c r="EX72" s="7">
        <f t="shared" ref="EX72:EX135" ca="1" si="592">IF(EW72=EW71,ER72,EU72+ER72)</f>
        <v>0</v>
      </c>
      <c r="EY72" s="7">
        <f t="shared" ca="1" si="426"/>
        <v>0.42660223687245657</v>
      </c>
      <c r="EZ72" s="7">
        <f t="shared" ca="1" si="427"/>
        <v>3.4936224666004989E-2</v>
      </c>
      <c r="FA72" s="7">
        <f t="shared" ca="1" si="428"/>
        <v>1</v>
      </c>
      <c r="FB72" s="7" t="str">
        <f t="shared" ca="1" si="429"/>
        <v>5</v>
      </c>
      <c r="FC72" s="7">
        <f ca="1">IFERROR(IF(FC71+FB72&gt;FD$4,FC71,FC71+FB72),"")</f>
        <v>60</v>
      </c>
      <c r="FD72" s="7">
        <f t="shared" ref="FD72:FD135" ca="1" si="593">IF(FC72=FC71,EX72,FA72+EX72)</f>
        <v>0</v>
      </c>
      <c r="FE72" s="7">
        <f t="shared" ca="1" si="430"/>
        <v>0.72349287681441132</v>
      </c>
      <c r="FF72" s="7">
        <f t="shared" ca="1" si="431"/>
        <v>-0.26195441527594976</v>
      </c>
      <c r="FG72" s="7">
        <f t="shared" ca="1" si="432"/>
        <v>0</v>
      </c>
      <c r="FH72" s="7">
        <f t="shared" ca="1" si="433"/>
        <v>0</v>
      </c>
      <c r="FI72" s="7">
        <f ca="1">IFERROR(IF(FI71+FH72&gt;FJ$4,FI71,FI71+FH72),"")</f>
        <v>60</v>
      </c>
      <c r="FJ72" s="7">
        <f t="shared" ref="FJ72:FJ135" ca="1" si="594">IF(FI72=FI71,FD72,FG72+FD72)</f>
        <v>0</v>
      </c>
      <c r="FK72" s="7">
        <f t="shared" ca="1" si="434"/>
        <v>0.29735948121537703</v>
      </c>
      <c r="FL72" s="7">
        <f t="shared" ca="1" si="435"/>
        <v>0.16417898032308453</v>
      </c>
      <c r="FM72" s="7">
        <f t="shared" ca="1" si="436"/>
        <v>1</v>
      </c>
      <c r="FN72" s="7" t="str">
        <f t="shared" ca="1" si="437"/>
        <v>5</v>
      </c>
      <c r="FO72" s="7">
        <f ca="1">IFERROR(IF(FO71+FN72&gt;FP$4,FO71,FO71+FN72),"")</f>
        <v>60</v>
      </c>
      <c r="FP72" s="7">
        <f t="shared" ref="FP72:FP135" ca="1" si="595">IF(FO72=FO71,FJ72,FM72+FJ72)</f>
        <v>0</v>
      </c>
      <c r="FQ72" s="7">
        <f t="shared" ca="1" si="438"/>
        <v>0.69759913554731423</v>
      </c>
      <c r="FR72" s="7">
        <f t="shared" ca="1" si="439"/>
        <v>-0.23606067400885267</v>
      </c>
      <c r="FS72" s="7">
        <f t="shared" ca="1" si="440"/>
        <v>0</v>
      </c>
      <c r="FT72" s="7">
        <f t="shared" ca="1" si="441"/>
        <v>0</v>
      </c>
      <c r="FU72" s="7">
        <f ca="1">IFERROR(IF(FU71+FT72&gt;FV$4,FU71,FU71+FT72),"")</f>
        <v>60</v>
      </c>
      <c r="FV72" s="7">
        <f t="shared" ref="FV72:FV135" ca="1" si="596">IF(FU72=FU71,FP72,FS72+FP72)</f>
        <v>0</v>
      </c>
      <c r="FW72" s="7">
        <f t="shared" ca="1" si="442"/>
        <v>0.11807511638288959</v>
      </c>
      <c r="FX72" s="7">
        <f t="shared" ca="1" si="443"/>
        <v>0.34346334515557198</v>
      </c>
      <c r="FY72" s="7">
        <f t="shared" ca="1" si="444"/>
        <v>1</v>
      </c>
      <c r="FZ72" s="7" t="str">
        <f t="shared" ca="1" si="445"/>
        <v>5</v>
      </c>
      <c r="GA72" s="7">
        <f ca="1">IFERROR(IF(GA71+FZ72&gt;GB$4,GA71,GA71+FZ72),"")</f>
        <v>60</v>
      </c>
      <c r="GB72" s="7">
        <f t="shared" ref="GB72:GB135" ca="1" si="597">IF(GA72=GA71,FV72,FY72+FV72)</f>
        <v>0</v>
      </c>
      <c r="GC72" s="7">
        <f t="shared" ca="1" si="446"/>
        <v>0.38264667457929902</v>
      </c>
      <c r="GD72" s="7">
        <f t="shared" ca="1" si="447"/>
        <v>7.8891786959162546E-2</v>
      </c>
      <c r="GE72" s="7">
        <f t="shared" ca="1" si="448"/>
        <v>1</v>
      </c>
      <c r="GF72" s="7" t="str">
        <f t="shared" ca="1" si="449"/>
        <v>5</v>
      </c>
      <c r="GG72" s="7">
        <f ca="1">IFERROR(IF(GG71+GF72&gt;GH$4,GG71,GG71+GF72),"")</f>
        <v>60</v>
      </c>
      <c r="GH72" s="7">
        <f t="shared" ref="GH72:GH135" ca="1" si="598">IF(GG72=GG71,GB72,GE72+GB72)</f>
        <v>0</v>
      </c>
      <c r="GI72" s="7">
        <f t="shared" ca="1" si="450"/>
        <v>0.45230179781230972</v>
      </c>
      <c r="GJ72" s="7">
        <f t="shared" ca="1" si="451"/>
        <v>9.2366637261518392E-3</v>
      </c>
      <c r="GK72" s="7">
        <f t="shared" ca="1" si="452"/>
        <v>1</v>
      </c>
      <c r="GL72" s="7" t="str">
        <f t="shared" ca="1" si="453"/>
        <v>5</v>
      </c>
      <c r="GM72" s="7">
        <f ca="1">IFERROR(IF(GM71+GL72&gt;GN$4,GM71,GM71+GL72),"")</f>
        <v>60</v>
      </c>
      <c r="GN72" s="7">
        <f t="shared" ref="GN72:GN135" ca="1" si="599">IF(GM72=GM71,GH72,GK72+GH72)</f>
        <v>0</v>
      </c>
      <c r="GO72" s="7">
        <f t="shared" ca="1" si="454"/>
        <v>0.34959447944724031</v>
      </c>
      <c r="GP72" s="7">
        <f t="shared" ca="1" si="455"/>
        <v>0.11194398209122125</v>
      </c>
      <c r="GQ72" s="7">
        <f t="shared" ca="1" si="456"/>
        <v>1</v>
      </c>
      <c r="GR72" s="7" t="str">
        <f t="shared" ca="1" si="457"/>
        <v>5</v>
      </c>
      <c r="GS72" s="7">
        <f ca="1">IFERROR(IF(GS71+GR72&gt;GT$4,GS71,GS71+GR72),"")</f>
        <v>60</v>
      </c>
      <c r="GT72" s="7">
        <f t="shared" ref="GT72:GT135" ca="1" si="600">IF(GS72=GS71,GN72,GQ72+GN72)</f>
        <v>0</v>
      </c>
      <c r="GU72" s="7">
        <f t="shared" ca="1" si="458"/>
        <v>4.8310836561441972E-2</v>
      </c>
      <c r="GV72" s="7">
        <f t="shared" ca="1" si="459"/>
        <v>0.41322762497701959</v>
      </c>
      <c r="GW72" s="7">
        <f t="shared" ca="1" si="460"/>
        <v>1</v>
      </c>
      <c r="GX72" s="7" t="str">
        <f t="shared" ca="1" si="461"/>
        <v>5</v>
      </c>
      <c r="GY72" s="7">
        <f ca="1">IFERROR(IF(GY71+GX72&gt;GZ$4,GY71,GY71+GX72),"")</f>
        <v>60</v>
      </c>
      <c r="GZ72" s="7">
        <f t="shared" ref="GZ72:GZ135" ca="1" si="601">IF(GY72=GY71,GT72,GW72+GT72)</f>
        <v>0</v>
      </c>
      <c r="HA72" s="7">
        <f t="shared" ca="1" si="462"/>
        <v>0.33535008394392285</v>
      </c>
      <c r="HB72" s="7">
        <f t="shared" ca="1" si="463"/>
        <v>0.12618837759453871</v>
      </c>
      <c r="HC72" s="7">
        <f t="shared" ca="1" si="464"/>
        <v>1</v>
      </c>
      <c r="HD72" s="7" t="str">
        <f t="shared" ca="1" si="465"/>
        <v>5</v>
      </c>
      <c r="HE72" s="7">
        <f ca="1">IFERROR(IF(HE71+HD72&gt;HF$4,HE71,HE71+HD72),"")</f>
        <v>60</v>
      </c>
      <c r="HF72" s="7">
        <f t="shared" ref="HF72:HF135" ca="1" si="602">IF(HE72=HE71,GZ72,HC72+GZ72)</f>
        <v>0</v>
      </c>
      <c r="HG72" s="7">
        <f t="shared" ca="1" si="466"/>
        <v>0.2686817617029108</v>
      </c>
      <c r="HH72" s="7">
        <f t="shared" ca="1" si="467"/>
        <v>0.19285669983555076</v>
      </c>
      <c r="HI72" s="7">
        <f t="shared" ca="1" si="468"/>
        <v>1</v>
      </c>
      <c r="HJ72" s="7" t="str">
        <f t="shared" ca="1" si="469"/>
        <v>5</v>
      </c>
      <c r="HK72" s="7">
        <f ca="1">IFERROR(IF(HK71+HJ72&gt;HL$4,HK71,HK71+HJ72),"")</f>
        <v>60</v>
      </c>
      <c r="HL72" s="7">
        <f t="shared" ref="HL72:HL135" ca="1" si="603">IF(HK72=HK71,HF72,HI72+HF72)</f>
        <v>0</v>
      </c>
      <c r="HM72" s="7">
        <f t="shared" ca="1" si="470"/>
        <v>3.5469936375154054E-2</v>
      </c>
      <c r="HN72" s="7">
        <f t="shared" ca="1" si="471"/>
        <v>0.42606852516330751</v>
      </c>
      <c r="HO72" s="7">
        <f t="shared" ca="1" si="472"/>
        <v>1</v>
      </c>
      <c r="HP72" s="7" t="str">
        <f t="shared" ca="1" si="473"/>
        <v>5</v>
      </c>
      <c r="HQ72" s="7">
        <f ca="1">IFERROR(IF(HQ71+HP72&gt;HR$4,HQ71,HQ71+HP72),"")</f>
        <v>60</v>
      </c>
      <c r="HR72" s="7">
        <f t="shared" ref="HR72:HR135" ca="1" si="604">IF(HQ72=HQ71,HL72,HO72+HL72)</f>
        <v>0</v>
      </c>
      <c r="HS72" s="7">
        <f t="shared" ca="1" si="474"/>
        <v>0.28891424166043811</v>
      </c>
      <c r="HT72" s="7">
        <f t="shared" ca="1" si="475"/>
        <v>0.17262421987802345</v>
      </c>
      <c r="HU72" s="7">
        <f t="shared" ca="1" si="476"/>
        <v>1</v>
      </c>
      <c r="HV72" s="7" t="str">
        <f t="shared" ca="1" si="477"/>
        <v>5</v>
      </c>
      <c r="HW72" s="7">
        <f ca="1">IFERROR(IF(HW71+HV72&gt;HX$4,HW71,HW71+HV72),"")</f>
        <v>60</v>
      </c>
      <c r="HX72" s="7">
        <f t="shared" ref="HX72:HX135" ca="1" si="605">IF(HW72=HW71,HR72,HU72+HR72)</f>
        <v>0</v>
      </c>
      <c r="HY72" s="7">
        <f t="shared" ca="1" si="478"/>
        <v>5.0377883961838843E-2</v>
      </c>
      <c r="HZ72" s="7">
        <f t="shared" ca="1" si="479"/>
        <v>0.41116057757662272</v>
      </c>
      <c r="IA72" s="7">
        <f t="shared" ca="1" si="480"/>
        <v>1</v>
      </c>
      <c r="IB72" s="7" t="str">
        <f t="shared" ca="1" si="481"/>
        <v>5</v>
      </c>
      <c r="IC72" s="7">
        <f ca="1">IFERROR(IF(IC71+IB72&gt;ID$4,IC71,IC71+IB72),"")</f>
        <v>60</v>
      </c>
      <c r="ID72" s="7">
        <f t="shared" ref="ID72:ID135" ca="1" si="606">IF(IC72=IC71,HX72,IA72+HX72)</f>
        <v>0</v>
      </c>
      <c r="IE72" s="7">
        <f t="shared" ca="1" si="482"/>
        <v>0.92941758021759147</v>
      </c>
      <c r="IF72" s="7">
        <f t="shared" ca="1" si="483"/>
        <v>-0.4678791186791299</v>
      </c>
      <c r="IG72" s="7">
        <f t="shared" ca="1" si="484"/>
        <v>0</v>
      </c>
      <c r="IH72" s="7">
        <f t="shared" ca="1" si="485"/>
        <v>0</v>
      </c>
      <c r="II72" s="7">
        <f ca="1">IFERROR(IF(II71+IH72&gt;IJ$4,II71,II71+IH72),"")</f>
        <v>60</v>
      </c>
      <c r="IJ72" s="7">
        <f t="shared" ref="IJ72:IJ135" ca="1" si="607">IF(II72=II71,ID72,IG72+ID72)</f>
        <v>0</v>
      </c>
      <c r="IK72" s="7">
        <f t="shared" ca="1" si="486"/>
        <v>0.24379464594857858</v>
      </c>
      <c r="IL72" s="7">
        <f t="shared" ca="1" si="487"/>
        <v>0.21774381558988298</v>
      </c>
      <c r="IM72" s="7">
        <f t="shared" ca="1" si="488"/>
        <v>1</v>
      </c>
      <c r="IN72" s="7" t="str">
        <f t="shared" ca="1" si="489"/>
        <v>5</v>
      </c>
      <c r="IO72" s="7">
        <f ca="1">IFERROR(IF(IO71+IN72&gt;IP$4,IO71,IO71+IN72),"")</f>
        <v>60</v>
      </c>
      <c r="IP72" s="7">
        <f t="shared" ref="IP72:IP135" ca="1" si="608">IF(IO72=IO71,IJ72,IM72+IJ72)</f>
        <v>0</v>
      </c>
      <c r="IQ72" s="7">
        <f t="shared" ca="1" si="490"/>
        <v>0.64223335057507724</v>
      </c>
      <c r="IR72" s="7">
        <f t="shared" ca="1" si="491"/>
        <v>-0.18069488903661568</v>
      </c>
      <c r="IS72" s="7">
        <f t="shared" ca="1" si="492"/>
        <v>0</v>
      </c>
      <c r="IT72" s="7">
        <f t="shared" ca="1" si="493"/>
        <v>0</v>
      </c>
      <c r="IU72" s="7">
        <f ca="1">IFERROR(IF(IU71+IT72&gt;IV$4,IU71,IU71+IT72),"")</f>
        <v>60</v>
      </c>
      <c r="IV72" s="7">
        <f t="shared" ref="IV72:IV135" ca="1" si="609">IF(IU72=IU71,IP72,IS72+IP72)</f>
        <v>0</v>
      </c>
      <c r="IW72" s="7">
        <f t="shared" ca="1" si="494"/>
        <v>0.60731027591085007</v>
      </c>
      <c r="IX72" s="7">
        <f t="shared" ca="1" si="495"/>
        <v>-0.14577181437238851</v>
      </c>
      <c r="IY72" s="7">
        <f t="shared" ca="1" si="496"/>
        <v>0</v>
      </c>
      <c r="IZ72" s="7">
        <f t="shared" ca="1" si="497"/>
        <v>0</v>
      </c>
      <c r="JA72" s="7">
        <f ca="1">IFERROR(IF(JA71+IZ72&gt;JB$4,JA71,JA71+IZ72),"")</f>
        <v>60</v>
      </c>
      <c r="JB72" s="7">
        <f t="shared" ref="JB72:JB135" ca="1" si="610">IF(JA72=JA71,IV72,IY72+IV72)</f>
        <v>0</v>
      </c>
      <c r="JC72" s="7">
        <f t="shared" ca="1" si="498"/>
        <v>0.19412390033888716</v>
      </c>
      <c r="JD72" s="7">
        <f t="shared" ca="1" si="499"/>
        <v>0.26741456119957441</v>
      </c>
      <c r="JE72" s="7">
        <f t="shared" ca="1" si="500"/>
        <v>1</v>
      </c>
      <c r="JF72" s="7" t="str">
        <f t="shared" ca="1" si="501"/>
        <v>5</v>
      </c>
      <c r="JG72" s="7">
        <f ca="1">IFERROR(IF(JG71+JF72&gt;JH$4,JG71,JG71+JF72),"")</f>
        <v>60</v>
      </c>
      <c r="JH72" s="7">
        <f t="shared" ref="JH72:JH135" ca="1" si="611">IF(JG72=JG71,JB72,JE72+JB72)</f>
        <v>0</v>
      </c>
      <c r="JI72" s="7">
        <f t="shared" ca="1" si="502"/>
        <v>0.64777901326192455</v>
      </c>
      <c r="JJ72" s="7">
        <f t="shared" ca="1" si="503"/>
        <v>-0.18624055172346299</v>
      </c>
      <c r="JK72" s="7">
        <f t="shared" ca="1" si="504"/>
        <v>0</v>
      </c>
      <c r="JL72" s="7">
        <f t="shared" ca="1" si="505"/>
        <v>0</v>
      </c>
      <c r="JM72" s="7">
        <f ca="1">IFERROR(IF(JM71+JL72&gt;JN$4,JM71,JM71+JL72),"")</f>
        <v>60</v>
      </c>
      <c r="JN72" s="7">
        <f t="shared" ref="JN72:JN135" ca="1" si="612">IF(JM72=JM71,JH72,JK72+JH72)</f>
        <v>0</v>
      </c>
      <c r="JO72" s="7">
        <f t="shared" ca="1" si="506"/>
        <v>2.0341556971005037E-2</v>
      </c>
      <c r="JP72" s="7">
        <f t="shared" ca="1" si="507"/>
        <v>0.44119690456745653</v>
      </c>
      <c r="JQ72" s="7">
        <f t="shared" ca="1" si="508"/>
        <v>1</v>
      </c>
      <c r="JR72" s="7" t="str">
        <f t="shared" ca="1" si="509"/>
        <v>5</v>
      </c>
      <c r="JS72" s="7">
        <f ca="1">IFERROR(IF(JS71+JR72&gt;JT$4,JS71,JS71+JR72),"")</f>
        <v>60</v>
      </c>
      <c r="JT72" s="7">
        <f t="shared" ref="JT72:JT135" ca="1" si="613">IF(JS72=JS71,JN72,JQ72+JN72)</f>
        <v>0</v>
      </c>
      <c r="JU72" s="7">
        <f t="shared" ca="1" si="510"/>
        <v>0.21615157574035615</v>
      </c>
      <c r="JV72" s="7">
        <f t="shared" ca="1" si="511"/>
        <v>0.24538688579810541</v>
      </c>
      <c r="JW72" s="7">
        <f t="shared" ca="1" si="512"/>
        <v>1</v>
      </c>
      <c r="JX72" s="7" t="str">
        <f t="shared" ca="1" si="513"/>
        <v>5</v>
      </c>
      <c r="JY72" s="7">
        <f ca="1">IFERROR(IF(JY71+JX72&gt;JZ$4,JY71,JY71+JX72),"")</f>
        <v>60</v>
      </c>
      <c r="JZ72" s="7">
        <f t="shared" ref="JZ72:JZ135" ca="1" si="614">IF(JY72=JY71,JT72,JW72+JT72)</f>
        <v>0</v>
      </c>
      <c r="KA72" s="7">
        <f t="shared" ca="1" si="514"/>
        <v>0.44433361078988087</v>
      </c>
      <c r="KB72" s="7">
        <f t="shared" ca="1" si="515"/>
        <v>1.7204850748580691E-2</v>
      </c>
      <c r="KC72" s="7">
        <f t="shared" ca="1" si="516"/>
        <v>1</v>
      </c>
      <c r="KD72" s="7" t="str">
        <f t="shared" ca="1" si="517"/>
        <v>5</v>
      </c>
      <c r="KE72" s="7">
        <f ca="1">IFERROR(IF(KE71+KD72&gt;KF$4,KE71,KE71+KD72),"")</f>
        <v>60</v>
      </c>
      <c r="KF72" s="7">
        <f t="shared" ref="KF72:KF135" ca="1" si="615">IF(KE72=KE71,JZ72,KC72+JZ72)</f>
        <v>0</v>
      </c>
      <c r="KG72" s="7">
        <f t="shared" ca="1" si="518"/>
        <v>8.2490850693026974E-2</v>
      </c>
      <c r="KH72" s="7">
        <f t="shared" ca="1" si="519"/>
        <v>0.37904761084543459</v>
      </c>
      <c r="KI72" s="7">
        <f t="shared" ca="1" si="520"/>
        <v>1</v>
      </c>
      <c r="KJ72" s="7" t="str">
        <f t="shared" ca="1" si="521"/>
        <v>5</v>
      </c>
      <c r="KK72" s="7">
        <f ca="1">IFERROR(IF(KK71+KJ72&gt;KL$4,KK71,KK71+KJ72),"")</f>
        <v>60</v>
      </c>
      <c r="KL72" s="7">
        <f t="shared" ref="KL72:KL135" ca="1" si="616">IF(KK72=KK71,KF72,KI72+KF72)</f>
        <v>0</v>
      </c>
      <c r="KM72" s="7">
        <f t="shared" ca="1" si="522"/>
        <v>0.46329294592660164</v>
      </c>
      <c r="KN72" s="7">
        <f t="shared" ca="1" si="523"/>
        <v>-1.7544843881400762E-3</v>
      </c>
      <c r="KO72" s="7">
        <f t="shared" ca="1" si="524"/>
        <v>0</v>
      </c>
      <c r="KP72" s="7">
        <f t="shared" ca="1" si="525"/>
        <v>0</v>
      </c>
      <c r="KQ72" s="7">
        <f ca="1">IFERROR(IF(KQ71+KP72&gt;KR$4,KQ71,KQ71+KP72),"")</f>
        <v>60</v>
      </c>
      <c r="KR72" s="7">
        <f t="shared" ref="KR72:KR135" ca="1" si="617">IF(KQ72=KQ71,KL72,KO72+KL72)</f>
        <v>0</v>
      </c>
      <c r="KS72" s="7">
        <f t="shared" ca="1" si="526"/>
        <v>0.89921391058619415</v>
      </c>
      <c r="KT72" s="7">
        <f t="shared" ca="1" si="527"/>
        <v>-0.43767544904773259</v>
      </c>
      <c r="KU72" s="7">
        <f t="shared" ca="1" si="528"/>
        <v>0</v>
      </c>
      <c r="KV72" s="7">
        <f t="shared" ca="1" si="529"/>
        <v>0</v>
      </c>
      <c r="KW72" s="7">
        <f ca="1">IFERROR(IF(KW71+KV72&gt;KX$4,KW71,KW71+KV72),"")</f>
        <v>60</v>
      </c>
      <c r="KX72" s="7">
        <f t="shared" ref="KX72:KX135" ca="1" si="618">IF(KW72=KW71,KR72,KU72+KR72)</f>
        <v>0</v>
      </c>
      <c r="KY72" s="7">
        <f t="shared" ca="1" si="530"/>
        <v>5.0718564620835682E-2</v>
      </c>
      <c r="KZ72" s="7">
        <f t="shared" ca="1" si="531"/>
        <v>0.41081989691762588</v>
      </c>
      <c r="LA72" s="7">
        <f t="shared" ca="1" si="532"/>
        <v>1</v>
      </c>
      <c r="LB72" s="7" t="str">
        <f t="shared" ca="1" si="533"/>
        <v>5</v>
      </c>
      <c r="LC72" s="7">
        <f ca="1">IFERROR(IF(LC71+LB72&gt;LD$4,LC71,LC71+LB72),"")</f>
        <v>60</v>
      </c>
      <c r="LD72" s="7">
        <f t="shared" ref="LD72:LD135" ca="1" si="619">IF(LC72=LC71,KX72,LA72+KX72)</f>
        <v>0</v>
      </c>
      <c r="LE72" s="7">
        <f t="shared" ca="1" si="534"/>
        <v>0.20903106037228525</v>
      </c>
      <c r="LF72" s="7">
        <f t="shared" ca="1" si="535"/>
        <v>0.25250740116617632</v>
      </c>
      <c r="LG72" s="7">
        <f t="shared" ca="1" si="536"/>
        <v>1</v>
      </c>
      <c r="LH72" s="7" t="str">
        <f t="shared" ca="1" si="537"/>
        <v>5</v>
      </c>
      <c r="LI72" s="7">
        <f ca="1">IFERROR(IF(LI71+LH72&gt;LJ$4,LI71,LI71+LH72),"")</f>
        <v>60</v>
      </c>
      <c r="LJ72" s="7">
        <f t="shared" ref="LJ72:LJ135" ca="1" si="620">IF(LI72=LI71,LD72,LG72+LD72)</f>
        <v>0</v>
      </c>
      <c r="LK72" s="7">
        <f t="shared" ca="1" si="538"/>
        <v>0.98850477758632271</v>
      </c>
      <c r="LL72" s="7">
        <f t="shared" ca="1" si="539"/>
        <v>-0.52696631604786115</v>
      </c>
      <c r="LM72" s="7">
        <f t="shared" ca="1" si="540"/>
        <v>0</v>
      </c>
      <c r="LN72" s="7">
        <f t="shared" ca="1" si="541"/>
        <v>0</v>
      </c>
      <c r="LO72" s="7">
        <f ca="1">IFERROR(IF(LO71+LN72&gt;LP$4,LO71,LO71+LN72),"")</f>
        <v>60</v>
      </c>
      <c r="LP72" s="7">
        <f t="shared" ref="LP72:LP135" ca="1" si="621">IF(LO72=LO71,LJ72,LM72+LJ72)</f>
        <v>0</v>
      </c>
      <c r="LQ72" s="7">
        <f t="shared" ca="1" si="542"/>
        <v>0.83235641089123125</v>
      </c>
      <c r="LR72" s="7">
        <f t="shared" ca="1" si="543"/>
        <v>-0.37081794935276968</v>
      </c>
      <c r="LS72" s="7">
        <f t="shared" ca="1" si="544"/>
        <v>0</v>
      </c>
      <c r="LT72" s="7">
        <f t="shared" ca="1" si="545"/>
        <v>0</v>
      </c>
      <c r="LU72" s="7">
        <f ca="1">IFERROR(IF(LU71+LT72&gt;LV$4,LU71,LU71+LT72),"")</f>
        <v>60</v>
      </c>
      <c r="LV72" s="7">
        <f t="shared" ref="LV72:LV135" ca="1" si="622">IF(LU72=LU71,LP72,LS72+LP72)</f>
        <v>0</v>
      </c>
      <c r="LW72" s="7">
        <f t="shared" ca="1" si="546"/>
        <v>0.28431705106298211</v>
      </c>
      <c r="LX72" s="7">
        <f t="shared" ca="1" si="547"/>
        <v>0.17722141047547946</v>
      </c>
      <c r="LY72" s="7">
        <f t="shared" ca="1" si="548"/>
        <v>1</v>
      </c>
      <c r="LZ72" s="7" t="str">
        <f t="shared" ca="1" si="549"/>
        <v>5</v>
      </c>
      <c r="MA72" s="7">
        <f ca="1">IFERROR(IF(MA71+LZ72&gt;MB$4,MA71,MA71+LZ72),"")</f>
        <v>60</v>
      </c>
      <c r="MB72" s="7">
        <f t="shared" ref="MB72:MB135" ca="1" si="623">IF(MA72=MA71,LV72,LY72+LV72)</f>
        <v>0</v>
      </c>
      <c r="MC72" s="7">
        <f t="shared" ca="1" si="550"/>
        <v>0.78501055925920982</v>
      </c>
      <c r="MD72" s="7">
        <f t="shared" ca="1" si="551"/>
        <v>-0.32347209772074825</v>
      </c>
      <c r="ME72" s="7">
        <f t="shared" ca="1" si="552"/>
        <v>0</v>
      </c>
      <c r="MF72" s="7">
        <f t="shared" ca="1" si="553"/>
        <v>0</v>
      </c>
      <c r="MG72" s="7">
        <f ca="1">IFERROR(IF(MG71+MF72&gt;MH$4,MG71,MG71+MF72),"")</f>
        <v>60</v>
      </c>
      <c r="MH72" s="7">
        <f t="shared" ref="MH72:MH135" ca="1" si="624">IF(MG72=MG71,MB72,ME72+MB72)</f>
        <v>0</v>
      </c>
      <c r="MI72" s="7">
        <f t="shared" ca="1" si="554"/>
        <v>0.79775568153664322</v>
      </c>
      <c r="MJ72" s="7">
        <f t="shared" ca="1" si="555"/>
        <v>-0.33621721999818166</v>
      </c>
      <c r="MK72" s="7">
        <f t="shared" ca="1" si="556"/>
        <v>0</v>
      </c>
      <c r="ML72" s="7">
        <f t="shared" ca="1" si="557"/>
        <v>0</v>
      </c>
      <c r="MM72" s="7">
        <f ca="1">IFERROR(IF(MM71+ML72&gt;MN$4,MM71,MM71+ML72),"")</f>
        <v>60</v>
      </c>
      <c r="MN72" s="7">
        <f t="shared" ref="MN72:MN135" ca="1" si="625">IF(MM72=MM71,MH72,MK72+MH72)</f>
        <v>0</v>
      </c>
      <c r="MO72" s="7">
        <f t="shared" ca="1" si="558"/>
        <v>5.7680120308260974E-2</v>
      </c>
      <c r="MP72" s="7">
        <f t="shared" ca="1" si="559"/>
        <v>0.40385834123020059</v>
      </c>
      <c r="MQ72" s="7">
        <f t="shared" ca="1" si="560"/>
        <v>1</v>
      </c>
      <c r="MR72" s="7" t="str">
        <f t="shared" ca="1" si="561"/>
        <v>5</v>
      </c>
      <c r="MS72" s="7">
        <f ca="1">IFERROR(IF(MS71+MR72&gt;MT$4,MS71,MS71+MR72),"")</f>
        <v>60</v>
      </c>
      <c r="MT72" s="7">
        <f t="shared" ref="MT72:MT135" ca="1" si="626">IF(MS72=MS71,MN72,MQ72+MN72)</f>
        <v>0</v>
      </c>
      <c r="MU72" s="7">
        <f t="shared" ca="1" si="562"/>
        <v>0.96635918836576973</v>
      </c>
      <c r="MV72" s="7">
        <f t="shared" ca="1" si="563"/>
        <v>-0.50482072682730816</v>
      </c>
      <c r="MW72" s="7">
        <f t="shared" ca="1" si="564"/>
        <v>0</v>
      </c>
      <c r="MX72" s="7">
        <f t="shared" ca="1" si="565"/>
        <v>0</v>
      </c>
      <c r="MY72" s="7">
        <f ca="1">IFERROR(IF(MY71+MX72&gt;MZ$4,MY71,MY71+MX72),"")</f>
        <v>60</v>
      </c>
      <c r="MZ72" s="7">
        <f t="shared" ref="MZ72:MZ135" ca="1" si="627">IF(MY72=MY71,MT72,MW72+MT72)</f>
        <v>0</v>
      </c>
      <c r="NA72" s="7">
        <f t="shared" ca="1" si="566"/>
        <v>0.41673415371657896</v>
      </c>
      <c r="NB72" s="7">
        <f t="shared" ca="1" si="567"/>
        <v>4.4804307821882605E-2</v>
      </c>
      <c r="NC72" s="7">
        <f t="shared" ca="1" si="568"/>
        <v>1</v>
      </c>
      <c r="ND72" s="7" t="str">
        <f t="shared" ca="1" si="569"/>
        <v>5</v>
      </c>
      <c r="NE72" s="7">
        <f ca="1">IFERROR(IF(NE71+ND72&gt;NF$4,NE71,NE71+ND72),"")</f>
        <v>60</v>
      </c>
      <c r="NF72" s="7">
        <f t="shared" ref="NF72:NF135" ca="1" si="628">IF(NE72=NE71,MZ72,NC72+MZ72)</f>
        <v>0</v>
      </c>
      <c r="NG72" s="7">
        <f t="shared" ca="1" si="570"/>
        <v>0.60333806086952868</v>
      </c>
      <c r="NH72" s="7">
        <f t="shared" ca="1" si="571"/>
        <v>-0.14179959933106712</v>
      </c>
      <c r="NI72" s="7">
        <f t="shared" ca="1" si="572"/>
        <v>0</v>
      </c>
      <c r="NJ72" s="7">
        <f t="shared" ca="1" si="573"/>
        <v>0</v>
      </c>
      <c r="NK72" s="7">
        <f ca="1">IFERROR(IF(NK71+NJ72&gt;NL$4,NK71,NK71+NJ72),"")</f>
        <v>60</v>
      </c>
      <c r="NL72" s="7">
        <f t="shared" ref="NL72:NL135" ca="1" si="629">IF(NK72=NK71,NF72,NI72+NF72)</f>
        <v>0</v>
      </c>
      <c r="NM72" s="7">
        <f t="shared" ca="1" si="574"/>
        <v>0.80005800028242735</v>
      </c>
      <c r="NN72" s="7">
        <f t="shared" ca="1" si="575"/>
        <v>-0.33851953874396579</v>
      </c>
      <c r="NO72" s="7">
        <f t="shared" ca="1" si="576"/>
        <v>0</v>
      </c>
      <c r="NP72" s="7">
        <f t="shared" ca="1" si="577"/>
        <v>0</v>
      </c>
      <c r="NQ72" s="7">
        <f ca="1">IFERROR(IF(NQ71+NP72&gt;NR$4,NQ71,NQ71+NP72),"")</f>
        <v>60</v>
      </c>
      <c r="NR72" s="7">
        <f t="shared" ref="NR72:NR135" ca="1" si="630">IF(NQ72=NQ71,NL72,NO72+NL72)</f>
        <v>0</v>
      </c>
      <c r="NT72">
        <v>70</v>
      </c>
      <c r="NU72" s="7" t="s">
        <v>19</v>
      </c>
      <c r="NV72" s="7" t="str">
        <f t="shared" ca="1" si="335"/>
        <v/>
      </c>
      <c r="NW72" s="7" t="str">
        <f t="shared" ca="1" si="329"/>
        <v/>
      </c>
      <c r="NX72" t="str">
        <f ca="1">IFERROR(VLOOKUP(NT72,$K$3:$AK$568,8,FALSE),"")</f>
        <v/>
      </c>
      <c r="NY72" t="str">
        <f ca="1">IFERROR(VLOOKUP(NT72,$K$3:$AK$568,9,FALSE),"")</f>
        <v/>
      </c>
      <c r="NZ72" s="7" t="str">
        <f ca="1">IFERROR(VLOOKUP(NT72,$K$3:$AK$568,27,FALSE),"")</f>
        <v/>
      </c>
      <c r="OB72">
        <v>70</v>
      </c>
      <c r="OC72" s="7" t="s">
        <v>19</v>
      </c>
      <c r="OD72" t="e">
        <f t="shared" ca="1" si="336"/>
        <v>#N/A</v>
      </c>
      <c r="OE72" s="7" t="str">
        <f t="shared" ca="1" si="337"/>
        <v/>
      </c>
      <c r="OF72" s="7" t="str">
        <f t="shared" ca="1" si="338"/>
        <v/>
      </c>
      <c r="OG72" t="str">
        <f t="shared" ca="1" si="339"/>
        <v/>
      </c>
      <c r="OI72">
        <v>70</v>
      </c>
      <c r="OJ72" s="7" t="s">
        <v>19</v>
      </c>
      <c r="OK72" s="7" t="str">
        <f t="shared" ca="1" si="340"/>
        <v/>
      </c>
      <c r="OL72" s="7" t="str">
        <f t="shared" ca="1" si="341"/>
        <v/>
      </c>
      <c r="OM72" t="str">
        <f ca="1">IFERROR(VLOOKUP(OI72,$L$3:$AK$568,7,FALSE),"")</f>
        <v/>
      </c>
      <c r="ON72" t="str">
        <f ca="1">IFERROR(VLOOKUP(OI72,$L$3:$AK$568,8,FALSE),"")</f>
        <v/>
      </c>
      <c r="OO72" s="7" t="str">
        <f ca="1">IFERROR(VLOOKUP(OI72,$L$3:$AK$568,26,FALSE),"")</f>
        <v/>
      </c>
      <c r="OQ72">
        <v>70</v>
      </c>
      <c r="OR72" s="7" t="s">
        <v>19</v>
      </c>
      <c r="OS72" t="e">
        <f t="shared" ca="1" si="342"/>
        <v>#N/A</v>
      </c>
      <c r="OT72" s="7" t="str">
        <f t="shared" ca="1" si="343"/>
        <v/>
      </c>
      <c r="OU72" s="7" t="str">
        <f t="shared" ca="1" si="344"/>
        <v/>
      </c>
      <c r="OV72" t="str">
        <f t="shared" ca="1" si="345"/>
        <v/>
      </c>
      <c r="OX72">
        <v>70</v>
      </c>
      <c r="OY72" s="7" t="s">
        <v>19</v>
      </c>
      <c r="OZ72" s="7" t="str">
        <f t="shared" ca="1" si="346"/>
        <v/>
      </c>
      <c r="PA72" s="7" t="str">
        <f t="shared" ca="1" si="347"/>
        <v/>
      </c>
      <c r="PB72" t="str">
        <f ca="1">IFERROR(VLOOKUP(OX72,$M$3:$AK$568,6,FALSE),"")</f>
        <v/>
      </c>
      <c r="PC72" t="str">
        <f ca="1">IFERROR(VLOOKUP(OX72,$M$3:$AK$568,7,FALSE),"")</f>
        <v/>
      </c>
      <c r="PD72" s="7" t="str">
        <f ca="1">IFERROR(VLOOKUP(OX72,$M$3:$AK$568,25,FALSE),"")</f>
        <v/>
      </c>
      <c r="PF72">
        <v>70</v>
      </c>
      <c r="PG72" s="7" t="s">
        <v>19</v>
      </c>
      <c r="PH72" t="e">
        <f t="shared" ca="1" si="348"/>
        <v>#N/A</v>
      </c>
      <c r="PI72" s="7" t="str">
        <f t="shared" ca="1" si="349"/>
        <v/>
      </c>
      <c r="PJ72" s="7" t="str">
        <f t="shared" ca="1" si="350"/>
        <v/>
      </c>
      <c r="PK72" t="str">
        <f t="shared" ca="1" si="351"/>
        <v/>
      </c>
      <c r="PM72">
        <v>70</v>
      </c>
      <c r="PN72" s="7" t="s">
        <v>19</v>
      </c>
      <c r="PO72" s="202" t="str">
        <f t="shared" ca="1" si="352"/>
        <v/>
      </c>
      <c r="PP72" s="7" t="str">
        <f t="shared" ca="1" si="353"/>
        <v/>
      </c>
      <c r="PQ72" t="str">
        <f ca="1">IFERROR(VLOOKUP(PM72,$G$325:$R$409,12,FALSE),"")</f>
        <v/>
      </c>
      <c r="PR72" t="e">
        <f ca="1">VLOOKUP(PM72,$G$324:$Q$409,11,FALSE)</f>
        <v>#N/A</v>
      </c>
      <c r="PS72" s="7" t="str">
        <f ca="1">VLOOKUP(PQ72,$R$325:$Y$409,8,FALSE)</f>
        <v>- -</v>
      </c>
      <c r="PT72" s="7">
        <f ca="1">ReSt</f>
        <v>-4</v>
      </c>
      <c r="PU72" s="7" t="e">
        <f t="shared" ca="1" si="354"/>
        <v>#N/A</v>
      </c>
      <c r="PV72" s="7" t="e">
        <f t="shared" ca="1" si="355"/>
        <v>#N/A</v>
      </c>
      <c r="PW72" s="7" t="str">
        <f ca="1">VLOOKUP(PQ72,$R$325:$AK$409,8,FALSE)</f>
        <v>- -</v>
      </c>
      <c r="PX72" s="7"/>
      <c r="PY72">
        <v>70</v>
      </c>
      <c r="PZ72" s="7" t="s">
        <v>19</v>
      </c>
      <c r="QA72" t="str">
        <f t="shared" ca="1" si="356"/>
        <v/>
      </c>
      <c r="QB72" s="7" t="str">
        <f t="shared" ca="1" si="357"/>
        <v/>
      </c>
      <c r="QC72" s="7" t="str">
        <f t="shared" ca="1" si="358"/>
        <v/>
      </c>
      <c r="QD72" t="str">
        <f t="shared" ca="1" si="359"/>
        <v/>
      </c>
      <c r="QF72">
        <v>70</v>
      </c>
      <c r="QG72" s="7" t="s">
        <v>19</v>
      </c>
      <c r="QH72" s="7" t="str">
        <f t="shared" ca="1" si="360"/>
        <v/>
      </c>
      <c r="QI72" s="7" t="e">
        <f t="shared" ca="1" si="361"/>
        <v>#VALUE!</v>
      </c>
      <c r="QJ72" t="e">
        <f t="shared" ca="1" si="362"/>
        <v>#N/A</v>
      </c>
      <c r="QK72" s="7" t="e">
        <f t="shared" ca="1" si="363"/>
        <v>#N/A</v>
      </c>
      <c r="QM72">
        <v>70</v>
      </c>
      <c r="QN72" s="7" t="s">
        <v>19</v>
      </c>
      <c r="QO72" t="str">
        <f t="shared" ca="1" si="364"/>
        <v/>
      </c>
      <c r="QP72" s="7" t="str">
        <f t="shared" ca="1" si="365"/>
        <v/>
      </c>
      <c r="QQ72" t="str">
        <f t="shared" ca="1" si="366"/>
        <v/>
      </c>
    </row>
    <row r="73" spans="1:459" x14ac:dyDescent="0.25">
      <c r="A73" s="240" t="str">
        <f>IF('Character Sheet'!$B$4="Creature","N","Y")</f>
        <v>Y</v>
      </c>
      <c r="C73" s="75" t="s">
        <v>2151</v>
      </c>
      <c r="D73" s="70">
        <f t="shared" ca="1" si="322"/>
        <v>18</v>
      </c>
      <c r="F73" s="75"/>
      <c r="G73" s="76"/>
      <c r="I73" s="75" t="s">
        <v>1812</v>
      </c>
      <c r="J73" s="85"/>
      <c r="K73" s="85">
        <f t="shared" ca="1" si="330"/>
        <v>4</v>
      </c>
      <c r="L73" s="85">
        <f t="shared" ca="1" si="316"/>
        <v>0</v>
      </c>
      <c r="M73" s="70">
        <f t="shared" ca="1" si="321"/>
        <v>4</v>
      </c>
      <c r="O73" s="222">
        <f t="shared" ca="1" si="331"/>
        <v>80</v>
      </c>
      <c r="Q73" s="7" t="s">
        <v>1260</v>
      </c>
      <c r="R73" s="9" t="s">
        <v>1372</v>
      </c>
      <c r="S73" s="9" t="str">
        <f t="shared" si="325"/>
        <v>Sweeps &amp; Throws</v>
      </c>
      <c r="T73" s="61" t="str">
        <f>SUBSTITUTE(IFERROR(IFERROR(VLOOKUP(R73,'[1]Skill Statistics'!$A$3:$C$513,2,FALSE),VLOOKUP(Q73,'[1]Skill Statistics'!$A$3:$C$513,2,FALSE)),T72),"R*","ReSt")</f>
        <v>Ag/St</v>
      </c>
      <c r="U73" s="61" t="str">
        <f>IFERROR(IFERROR(VLOOKUP(R73,'[1]Skill Statistics'!$A$3:$C$513,3,FALSE),VLOOKUP(Q73,'[1]Skill Statistics'!$A$3:$C$513,3,FALSE)),U72)</f>
        <v>Ag</v>
      </c>
      <c r="V73" s="61" t="str">
        <f ca="1">IF(ISNUMBER(SEARCH("Category",R73)),"- -",IFERROR(IFERROR(VLOOKUP(Q73,[1]Professions!$A$4:$AM$288,MATCH(Profession,[1]Professions!$A$1:$AM$1,0),FALSE),VLOOKUP(Q73,Calculations!$B$91:$I$95,8,FALSE)),"- -"))</f>
        <v>4 / 6</v>
      </c>
      <c r="W73" s="60">
        <f t="shared" ca="1" si="332"/>
        <v>1</v>
      </c>
      <c r="X73" s="7">
        <f ca="1">IFERROR(VLOOKUP(R73,$BS$6:$NR$519,MATCH(ActualLevel,$BS$3:$NR$3,0),FALSE),"- -")</f>
        <v>0</v>
      </c>
      <c r="Y73" s="7">
        <f t="shared" ca="1" si="320"/>
        <v>1</v>
      </c>
      <c r="Z73" s="7">
        <f ca="1">IFERROR(VLOOKUP(Y73,Charts!$BQ$2:$BR$52,2,FALSE),"- -")</f>
        <v>5</v>
      </c>
      <c r="AA73" s="7">
        <f t="shared" ca="1" si="367"/>
        <v>7</v>
      </c>
      <c r="AB73" s="7">
        <f t="shared" ca="1" si="317"/>
        <v>0</v>
      </c>
      <c r="AC73" s="7"/>
      <c r="AD73" s="7"/>
      <c r="AE73" s="7"/>
      <c r="AF73" s="7"/>
      <c r="AG73" s="7"/>
      <c r="AH73" s="43"/>
      <c r="AI73" s="7"/>
      <c r="AJ73" s="7"/>
      <c r="AK73" s="7">
        <f t="shared" ca="1" si="368"/>
        <v>12</v>
      </c>
      <c r="AL73" s="7"/>
      <c r="AM73" s="69">
        <f>IFERROR(VLOOKUP(R73,'[1]Skill Statistics'!$A$3:$AN$513,MATCH(Profession,'[1]Skill Statistics'!$A$2:$AN$2,0),FALSE),0)</f>
        <v>0</v>
      </c>
      <c r="AN73" s="85">
        <f>IFERROR(VLOOKUP(Q73,'[1]Skill Statistics'!$A$3:$BK$513,MATCH(Archetype,'[1]Skill Statistics'!$A$2:$BK$2,0),FALSE),0)</f>
        <v>0</v>
      </c>
      <c r="AO73" s="85">
        <f>IFERROR(VLOOKUP(Q73,'[1]Skill Statistics'!$A$3:$BB$513,MATCH(Race,'[1]Skill Statistics'!$A$2:$BB$2,0),FALSE),0)</f>
        <v>0</v>
      </c>
      <c r="AP73" s="85">
        <f t="shared" ca="1" si="333"/>
        <v>0.7</v>
      </c>
      <c r="AQ73" s="70"/>
      <c r="AS73" s="69">
        <f>IFERROR(VLOOKUP(Q73,'[1]Professional Skills'!$A$4:$AM$288,MATCH(Profession,'[1]Professional Skills'!$A$3:$AM$3,0),FALSE),"- -")</f>
        <v>0</v>
      </c>
      <c r="AT73" t="s">
        <v>1812</v>
      </c>
      <c r="AU73" s="7" t="str">
        <f t="shared" si="319"/>
        <v/>
      </c>
      <c r="AV73" s="7">
        <f t="shared" ca="1" si="318"/>
        <v>0</v>
      </c>
      <c r="AW73" t="str">
        <f t="shared" si="371"/>
        <v/>
      </c>
      <c r="AX73" t="str">
        <f>IFERROR(_xlfn.RANK.EQ(AW73,$AW$5:$AW$568),"")</f>
        <v/>
      </c>
      <c r="AY73">
        <f t="shared" si="327"/>
        <v>0</v>
      </c>
      <c r="AZ73" s="70" t="str">
        <f t="shared" si="369"/>
        <v/>
      </c>
      <c r="BB73" s="69">
        <f>IFERROR(IF(Q73="Language",VLOOKUP(R73,[1]Cultures!$B$4:$N$218,MATCH(Culture,[1]Cultures!$B$3:$N$3,0),FALSE),VLOOKUP(Q73,[1]Cultures!$B$4:$O$212,MATCH(Culture,[1]Cultures!$B$3:$O$3,0),FALSE)),"- -")</f>
        <v>1</v>
      </c>
      <c r="BC73" t="s">
        <v>1812</v>
      </c>
      <c r="BD73">
        <f t="shared" ca="1" si="315"/>
        <v>0.96752698042038288</v>
      </c>
      <c r="BE73">
        <f t="shared" ca="1" si="578"/>
        <v>1.6675269804203827</v>
      </c>
      <c r="BH73">
        <f ca="1">_xlfn.RANK.EQ(BE73,$BE$72:$BE$74)</f>
        <v>1</v>
      </c>
      <c r="BI73" s="7">
        <f t="shared" ca="1" si="370"/>
        <v>1</v>
      </c>
      <c r="BJ73" s="7"/>
      <c r="BK73" s="7"/>
      <c r="BL73" s="70">
        <f t="shared" ca="1" si="328"/>
        <v>1</v>
      </c>
      <c r="BN73" s="69">
        <f ca="1">IFERROR(VLOOKUP(V73,Charts!$BT$2:$BV$14,3,FALSE),"- -")</f>
        <v>0.53846153846153844</v>
      </c>
      <c r="BO73" s="85">
        <f t="shared" ca="1" si="334"/>
        <v>2.2504627928805241</v>
      </c>
      <c r="BP73" s="70">
        <f t="shared" ca="1" si="579"/>
        <v>80</v>
      </c>
      <c r="BR73" s="7">
        <v>68</v>
      </c>
      <c r="BS73" s="9" t="str">
        <f ca="1">VLOOKUP(BR73,$O$3:$R$568,4,FALSE)</f>
        <v>Medical Science 3</v>
      </c>
      <c r="BT73" s="7" t="str">
        <f ca="1">VLOOKUP(BS73,$R$3:$V$568,5,FALSE)</f>
        <v>5 / 7</v>
      </c>
      <c r="BU73" s="7">
        <f ca="1">VLOOKUP(BT73,Charts!$BT$2:$BV$14,3,FALSE)</f>
        <v>0.46153846153846156</v>
      </c>
      <c r="BV73" s="7" t="str">
        <f t="shared" ca="1" si="372"/>
        <v>5</v>
      </c>
      <c r="BW73" s="7" t="str">
        <f t="shared" ca="1" si="373"/>
        <v>7</v>
      </c>
      <c r="BY73" s="7">
        <f t="shared" ca="1" si="374"/>
        <v>0.1903743465667832</v>
      </c>
      <c r="BZ73" s="7">
        <f t="shared" ca="1" si="375"/>
        <v>0.27116411497167836</v>
      </c>
      <c r="CA73" s="7">
        <f t="shared" ca="1" si="376"/>
        <v>1</v>
      </c>
      <c r="CB73" s="7" t="str">
        <f t="shared" ca="1" si="377"/>
        <v>5</v>
      </c>
      <c r="CC73" s="7">
        <f ca="1">IFERROR(IF(CC72+CB73&gt;CD$4,CC72,CC72+CB73),"")</f>
        <v>38</v>
      </c>
      <c r="CD73" s="7">
        <f t="shared" ca="1" si="580"/>
        <v>0</v>
      </c>
      <c r="CE73" s="7">
        <f t="shared" ca="1" si="378"/>
        <v>0.16733858190419948</v>
      </c>
      <c r="CF73" s="7">
        <f t="shared" ca="1" si="379"/>
        <v>0.29419987963426208</v>
      </c>
      <c r="CG73" s="7">
        <f t="shared" ca="1" si="380"/>
        <v>1</v>
      </c>
      <c r="CH73" s="7" t="str">
        <f t="shared" ca="1" si="381"/>
        <v>5</v>
      </c>
      <c r="CI73" s="7">
        <f ca="1">IFERROR(IF(CI72+CH73&gt;CJ$4,CI72,CI72+CH73),"")</f>
        <v>60</v>
      </c>
      <c r="CJ73" s="7">
        <f t="shared" ca="1" si="581"/>
        <v>0</v>
      </c>
      <c r="CK73" s="7">
        <f t="shared" ca="1" si="382"/>
        <v>0.59968259944652069</v>
      </c>
      <c r="CL73" s="7">
        <f t="shared" ca="1" si="383"/>
        <v>-0.13814413790805913</v>
      </c>
      <c r="CM73" s="7">
        <f t="shared" ca="1" si="384"/>
        <v>0</v>
      </c>
      <c r="CN73" s="7">
        <f t="shared" ca="1" si="385"/>
        <v>0</v>
      </c>
      <c r="CO73" s="7">
        <f ca="1">IFERROR(IF(CO72+CN73&gt;CP$4,CO72,CO72+CN73),"")</f>
        <v>60</v>
      </c>
      <c r="CP73" s="7">
        <f t="shared" ca="1" si="582"/>
        <v>0</v>
      </c>
      <c r="CQ73" s="7">
        <f t="shared" ca="1" si="386"/>
        <v>0.12773585230838613</v>
      </c>
      <c r="CR73" s="7">
        <f t="shared" ca="1" si="387"/>
        <v>0.33380260923007543</v>
      </c>
      <c r="CS73" s="7">
        <f t="shared" ca="1" si="388"/>
        <v>1</v>
      </c>
      <c r="CT73" s="7" t="str">
        <f t="shared" ca="1" si="389"/>
        <v>5</v>
      </c>
      <c r="CU73" s="7">
        <f ca="1">IFERROR(IF(CU72+CT73&gt;CV$4,CU72,CU72+CT73),"")</f>
        <v>60</v>
      </c>
      <c r="CV73" s="7">
        <f t="shared" ca="1" si="583"/>
        <v>0</v>
      </c>
      <c r="CW73" s="7">
        <f t="shared" ca="1" si="390"/>
        <v>7.2802077274982557E-2</v>
      </c>
      <c r="CX73" s="7">
        <f t="shared" ca="1" si="391"/>
        <v>0.38873638426347901</v>
      </c>
      <c r="CY73" s="7">
        <f t="shared" ca="1" si="392"/>
        <v>1</v>
      </c>
      <c r="CZ73" s="7" t="str">
        <f t="shared" ca="1" si="393"/>
        <v>5</v>
      </c>
      <c r="DA73" s="7">
        <f ca="1">IFERROR(IF(DA72+CZ73&gt;DB$4,DA72,DA72+CZ73),"")</f>
        <v>60</v>
      </c>
      <c r="DB73" s="7">
        <f t="shared" ca="1" si="584"/>
        <v>0</v>
      </c>
      <c r="DC73" s="7">
        <f t="shared" ca="1" si="394"/>
        <v>4.1356081195882299E-2</v>
      </c>
      <c r="DD73" s="7">
        <f t="shared" ca="1" si="395"/>
        <v>0.42018238034257926</v>
      </c>
      <c r="DE73" s="7">
        <f t="shared" ca="1" si="396"/>
        <v>1</v>
      </c>
      <c r="DF73" s="7" t="str">
        <f t="shared" ca="1" si="397"/>
        <v>5</v>
      </c>
      <c r="DG73" s="7">
        <f ca="1">IFERROR(IF(DG72+DF73&gt;DH$4,DG72,DG72+DF73),"")</f>
        <v>60</v>
      </c>
      <c r="DH73" s="7">
        <f t="shared" ca="1" si="585"/>
        <v>0</v>
      </c>
      <c r="DI73" s="7">
        <f t="shared" ca="1" si="398"/>
        <v>0.14196007514062337</v>
      </c>
      <c r="DJ73" s="7">
        <f t="shared" ca="1" si="399"/>
        <v>0.3195783863978382</v>
      </c>
      <c r="DK73" s="7">
        <f t="shared" ca="1" si="400"/>
        <v>1</v>
      </c>
      <c r="DL73" s="7" t="str">
        <f t="shared" ca="1" si="401"/>
        <v>5</v>
      </c>
      <c r="DM73" s="7">
        <f ca="1">IFERROR(IF(DM72+DL73&gt;DN$4,DM72,DM72+DL73),"")</f>
        <v>60</v>
      </c>
      <c r="DN73" s="7">
        <f t="shared" ca="1" si="586"/>
        <v>0</v>
      </c>
      <c r="DO73" s="7">
        <f t="shared" ca="1" si="402"/>
        <v>0.97494165847068215</v>
      </c>
      <c r="DP73" s="7">
        <f t="shared" ca="1" si="403"/>
        <v>-0.51340319693222058</v>
      </c>
      <c r="DQ73" s="7">
        <f t="shared" ca="1" si="404"/>
        <v>0</v>
      </c>
      <c r="DR73" s="7">
        <f t="shared" ca="1" si="405"/>
        <v>0</v>
      </c>
      <c r="DS73" s="7">
        <f ca="1">IFERROR(IF(DS72+DR73&gt;DT$4,DS72,DS72+DR73),"")</f>
        <v>60</v>
      </c>
      <c r="DT73" s="7">
        <f t="shared" ca="1" si="587"/>
        <v>0</v>
      </c>
      <c r="DU73" s="7">
        <f t="shared" ca="1" si="406"/>
        <v>0.96482211209688196</v>
      </c>
      <c r="DV73" s="7">
        <f t="shared" ca="1" si="407"/>
        <v>-0.50328365055842039</v>
      </c>
      <c r="DW73" s="7">
        <f t="shared" ca="1" si="408"/>
        <v>0</v>
      </c>
      <c r="DX73" s="7">
        <f t="shared" ca="1" si="409"/>
        <v>0</v>
      </c>
      <c r="DY73" s="7">
        <f ca="1">IFERROR(IF(DY72+DX73&gt;DZ$4,DY72,DY72+DX73),"")</f>
        <v>59</v>
      </c>
      <c r="DZ73" s="7">
        <f t="shared" ca="1" si="588"/>
        <v>0</v>
      </c>
      <c r="EA73" s="7">
        <f t="shared" ca="1" si="410"/>
        <v>0.26901303970303714</v>
      </c>
      <c r="EB73" s="7">
        <f t="shared" ca="1" si="411"/>
        <v>0.19252542183542443</v>
      </c>
      <c r="EC73" s="7">
        <f t="shared" ca="1" si="412"/>
        <v>1</v>
      </c>
      <c r="ED73" s="7" t="str">
        <f t="shared" ca="1" si="413"/>
        <v>5</v>
      </c>
      <c r="EE73" s="7">
        <f ca="1">IFERROR(IF(EE72+ED73&gt;EF$4,EE72,EE72+ED73),"")</f>
        <v>60</v>
      </c>
      <c r="EF73" s="7">
        <f t="shared" ca="1" si="589"/>
        <v>0</v>
      </c>
      <c r="EG73" s="7">
        <f t="shared" ca="1" si="414"/>
        <v>0.22291723002816954</v>
      </c>
      <c r="EH73" s="7">
        <f t="shared" ca="1" si="415"/>
        <v>0.23862123151029202</v>
      </c>
      <c r="EI73" s="7">
        <f t="shared" ca="1" si="416"/>
        <v>1</v>
      </c>
      <c r="EJ73" s="7" t="str">
        <f t="shared" ca="1" si="417"/>
        <v>5</v>
      </c>
      <c r="EK73" s="7">
        <f ca="1">IFERROR(IF(EK72+EJ73&gt;EL$4,EK72,EK72+EJ73),"")</f>
        <v>60</v>
      </c>
      <c r="EL73" s="7">
        <f t="shared" ca="1" si="590"/>
        <v>0</v>
      </c>
      <c r="EM73" s="7">
        <f t="shared" ca="1" si="418"/>
        <v>0.61941517395596279</v>
      </c>
      <c r="EN73" s="7">
        <f t="shared" ca="1" si="419"/>
        <v>-0.15787671241750123</v>
      </c>
      <c r="EO73" s="7">
        <f t="shared" ca="1" si="420"/>
        <v>0</v>
      </c>
      <c r="EP73" s="7">
        <f t="shared" ca="1" si="421"/>
        <v>0</v>
      </c>
      <c r="EQ73" s="7">
        <f ca="1">IFERROR(IF(EQ72+EP73&gt;ER$4,EQ72,EQ72+EP73),"")</f>
        <v>60</v>
      </c>
      <c r="ER73" s="7">
        <f t="shared" ca="1" si="591"/>
        <v>0</v>
      </c>
      <c r="ES73" s="7">
        <f t="shared" ca="1" si="422"/>
        <v>0.47916163869575612</v>
      </c>
      <c r="ET73" s="7">
        <f t="shared" ca="1" si="423"/>
        <v>-1.7623177157294556E-2</v>
      </c>
      <c r="EU73" s="7">
        <f t="shared" ca="1" si="424"/>
        <v>0</v>
      </c>
      <c r="EV73" s="7">
        <f t="shared" ca="1" si="425"/>
        <v>0</v>
      </c>
      <c r="EW73" s="7">
        <f ca="1">IFERROR(IF(EW72+EV73&gt;EX$4,EW72,EW72+EV73),"")</f>
        <v>60</v>
      </c>
      <c r="EX73" s="7">
        <f t="shared" ca="1" si="592"/>
        <v>0</v>
      </c>
      <c r="EY73" s="7">
        <f t="shared" ca="1" si="426"/>
        <v>0.52996994248801477</v>
      </c>
      <c r="EZ73" s="7">
        <f t="shared" ca="1" si="427"/>
        <v>-6.8431480949553203E-2</v>
      </c>
      <c r="FA73" s="7">
        <f t="shared" ca="1" si="428"/>
        <v>0</v>
      </c>
      <c r="FB73" s="7">
        <f t="shared" ca="1" si="429"/>
        <v>0</v>
      </c>
      <c r="FC73" s="7">
        <f ca="1">IFERROR(IF(FC72+FB73&gt;FD$4,FC72,FC72+FB73),"")</f>
        <v>60</v>
      </c>
      <c r="FD73" s="7">
        <f t="shared" ca="1" si="593"/>
        <v>0</v>
      </c>
      <c r="FE73" s="7">
        <f t="shared" ca="1" si="430"/>
        <v>9.9233390110282649E-2</v>
      </c>
      <c r="FF73" s="7">
        <f t="shared" ca="1" si="431"/>
        <v>0.36230507142817892</v>
      </c>
      <c r="FG73" s="7">
        <f t="shared" ca="1" si="432"/>
        <v>1</v>
      </c>
      <c r="FH73" s="7" t="str">
        <f t="shared" ca="1" si="433"/>
        <v>5</v>
      </c>
      <c r="FI73" s="7">
        <f ca="1">IFERROR(IF(FI72+FH73&gt;FJ$4,FI72,FI72+FH73),"")</f>
        <v>60</v>
      </c>
      <c r="FJ73" s="7">
        <f t="shared" ca="1" si="594"/>
        <v>0</v>
      </c>
      <c r="FK73" s="7">
        <f t="shared" ca="1" si="434"/>
        <v>0.5512910929460989</v>
      </c>
      <c r="FL73" s="7">
        <f t="shared" ca="1" si="435"/>
        <v>-8.975263140763734E-2</v>
      </c>
      <c r="FM73" s="7">
        <f t="shared" ca="1" si="436"/>
        <v>0</v>
      </c>
      <c r="FN73" s="7">
        <f t="shared" ca="1" si="437"/>
        <v>0</v>
      </c>
      <c r="FO73" s="7">
        <f ca="1">IFERROR(IF(FO72+FN73&gt;FP$4,FO72,FO72+FN73),"")</f>
        <v>60</v>
      </c>
      <c r="FP73" s="7">
        <f t="shared" ca="1" si="595"/>
        <v>0</v>
      </c>
      <c r="FQ73" s="7">
        <f t="shared" ca="1" si="438"/>
        <v>0.10782393989471428</v>
      </c>
      <c r="FR73" s="7">
        <f t="shared" ca="1" si="439"/>
        <v>0.35371452164374728</v>
      </c>
      <c r="FS73" s="7">
        <f t="shared" ca="1" si="440"/>
        <v>1</v>
      </c>
      <c r="FT73" s="7" t="str">
        <f t="shared" ca="1" si="441"/>
        <v>5</v>
      </c>
      <c r="FU73" s="7">
        <f ca="1">IFERROR(IF(FU72+FT73&gt;FV$4,FU72,FU72+FT73),"")</f>
        <v>60</v>
      </c>
      <c r="FV73" s="7">
        <f t="shared" ca="1" si="596"/>
        <v>0</v>
      </c>
      <c r="FW73" s="7">
        <f t="shared" ca="1" si="442"/>
        <v>5.5639882991731726E-2</v>
      </c>
      <c r="FX73" s="7">
        <f t="shared" ca="1" si="443"/>
        <v>0.40589857854672984</v>
      </c>
      <c r="FY73" s="7">
        <f t="shared" ca="1" si="444"/>
        <v>1</v>
      </c>
      <c r="FZ73" s="7" t="str">
        <f t="shared" ca="1" si="445"/>
        <v>5</v>
      </c>
      <c r="GA73" s="7">
        <f ca="1">IFERROR(IF(GA72+FZ73&gt;GB$4,GA72,GA72+FZ73),"")</f>
        <v>60</v>
      </c>
      <c r="GB73" s="7">
        <f t="shared" ca="1" si="597"/>
        <v>0</v>
      </c>
      <c r="GC73" s="7">
        <f t="shared" ca="1" si="446"/>
        <v>0.18571707008114857</v>
      </c>
      <c r="GD73" s="7">
        <f t="shared" ca="1" si="447"/>
        <v>0.27582139145731299</v>
      </c>
      <c r="GE73" s="7">
        <f t="shared" ca="1" si="448"/>
        <v>1</v>
      </c>
      <c r="GF73" s="7" t="str">
        <f t="shared" ca="1" si="449"/>
        <v>5</v>
      </c>
      <c r="GG73" s="7">
        <f ca="1">IFERROR(IF(GG72+GF73&gt;GH$4,GG72,GG72+GF73),"")</f>
        <v>60</v>
      </c>
      <c r="GH73" s="7">
        <f t="shared" ca="1" si="598"/>
        <v>0</v>
      </c>
      <c r="GI73" s="7">
        <f t="shared" ca="1" si="450"/>
        <v>0.81328223350287887</v>
      </c>
      <c r="GJ73" s="7">
        <f t="shared" ca="1" si="451"/>
        <v>-0.35174377196441731</v>
      </c>
      <c r="GK73" s="7">
        <f t="shared" ca="1" si="452"/>
        <v>0</v>
      </c>
      <c r="GL73" s="7">
        <f t="shared" ca="1" si="453"/>
        <v>0</v>
      </c>
      <c r="GM73" s="7">
        <f ca="1">IFERROR(IF(GM72+GL73&gt;GN$4,GM72,GM72+GL73),"")</f>
        <v>60</v>
      </c>
      <c r="GN73" s="7">
        <f t="shared" ca="1" si="599"/>
        <v>0</v>
      </c>
      <c r="GO73" s="7">
        <f t="shared" ca="1" si="454"/>
        <v>0.81905468183649688</v>
      </c>
      <c r="GP73" s="7">
        <f t="shared" ca="1" si="455"/>
        <v>-0.35751622029803531</v>
      </c>
      <c r="GQ73" s="7">
        <f t="shared" ca="1" si="456"/>
        <v>0</v>
      </c>
      <c r="GR73" s="7">
        <f t="shared" ca="1" si="457"/>
        <v>0</v>
      </c>
      <c r="GS73" s="7">
        <f ca="1">IFERROR(IF(GS72+GR73&gt;GT$4,GS72,GS72+GR73),"")</f>
        <v>60</v>
      </c>
      <c r="GT73" s="7">
        <f t="shared" ca="1" si="600"/>
        <v>0</v>
      </c>
      <c r="GU73" s="7">
        <f t="shared" ca="1" si="458"/>
        <v>0.84574181409731919</v>
      </c>
      <c r="GV73" s="7">
        <f t="shared" ca="1" si="459"/>
        <v>-0.38420335255885762</v>
      </c>
      <c r="GW73" s="7">
        <f t="shared" ca="1" si="460"/>
        <v>0</v>
      </c>
      <c r="GX73" s="7">
        <f t="shared" ca="1" si="461"/>
        <v>0</v>
      </c>
      <c r="GY73" s="7">
        <f ca="1">IFERROR(IF(GY72+GX73&gt;GZ$4,GY72,GY72+GX73),"")</f>
        <v>60</v>
      </c>
      <c r="GZ73" s="7">
        <f t="shared" ca="1" si="601"/>
        <v>0</v>
      </c>
      <c r="HA73" s="7">
        <f t="shared" ca="1" si="462"/>
        <v>0.81632790754294371</v>
      </c>
      <c r="HB73" s="7">
        <f t="shared" ca="1" si="463"/>
        <v>-0.35478944600448215</v>
      </c>
      <c r="HC73" s="7">
        <f t="shared" ca="1" si="464"/>
        <v>0</v>
      </c>
      <c r="HD73" s="7">
        <f t="shared" ca="1" si="465"/>
        <v>0</v>
      </c>
      <c r="HE73" s="7">
        <f ca="1">IFERROR(IF(HE72+HD73&gt;HF$4,HE72,HE72+HD73),"")</f>
        <v>60</v>
      </c>
      <c r="HF73" s="7">
        <f t="shared" ca="1" si="602"/>
        <v>0</v>
      </c>
      <c r="HG73" s="7">
        <f t="shared" ca="1" si="466"/>
        <v>0.30278490919961842</v>
      </c>
      <c r="HH73" s="7">
        <f t="shared" ca="1" si="467"/>
        <v>0.15875355233884314</v>
      </c>
      <c r="HI73" s="7">
        <f t="shared" ca="1" si="468"/>
        <v>1</v>
      </c>
      <c r="HJ73" s="7" t="str">
        <f t="shared" ca="1" si="469"/>
        <v>5</v>
      </c>
      <c r="HK73" s="7">
        <f ca="1">IFERROR(IF(HK72+HJ73&gt;HL$4,HK72,HK72+HJ73),"")</f>
        <v>60</v>
      </c>
      <c r="HL73" s="7">
        <f t="shared" ca="1" si="603"/>
        <v>0</v>
      </c>
      <c r="HM73" s="7">
        <f t="shared" ca="1" si="470"/>
        <v>0.47554161153504737</v>
      </c>
      <c r="HN73" s="7">
        <f t="shared" ca="1" si="471"/>
        <v>-1.4003149996585806E-2</v>
      </c>
      <c r="HO73" s="7">
        <f t="shared" ca="1" si="472"/>
        <v>0</v>
      </c>
      <c r="HP73" s="7">
        <f t="shared" ca="1" si="473"/>
        <v>0</v>
      </c>
      <c r="HQ73" s="7">
        <f ca="1">IFERROR(IF(HQ72+HP73&gt;HR$4,HQ72,HQ72+HP73),"")</f>
        <v>60</v>
      </c>
      <c r="HR73" s="7">
        <f t="shared" ca="1" si="604"/>
        <v>0</v>
      </c>
      <c r="HS73" s="7">
        <f t="shared" ca="1" si="474"/>
        <v>0.48687728523415197</v>
      </c>
      <c r="HT73" s="7">
        <f t="shared" ca="1" si="475"/>
        <v>-2.5338823695690404E-2</v>
      </c>
      <c r="HU73" s="7">
        <f t="shared" ca="1" si="476"/>
        <v>0</v>
      </c>
      <c r="HV73" s="7">
        <f t="shared" ca="1" si="477"/>
        <v>0</v>
      </c>
      <c r="HW73" s="7">
        <f ca="1">IFERROR(IF(HW72+HV73&gt;HX$4,HW72,HW72+HV73),"")</f>
        <v>60</v>
      </c>
      <c r="HX73" s="7">
        <f t="shared" ca="1" si="605"/>
        <v>0</v>
      </c>
      <c r="HY73" s="7">
        <f t="shared" ca="1" si="478"/>
        <v>0.10080925761779425</v>
      </c>
      <c r="HZ73" s="7">
        <f t="shared" ca="1" si="479"/>
        <v>0.36072920392066732</v>
      </c>
      <c r="IA73" s="7">
        <f t="shared" ca="1" si="480"/>
        <v>1</v>
      </c>
      <c r="IB73" s="7" t="str">
        <f t="shared" ca="1" si="481"/>
        <v>5</v>
      </c>
      <c r="IC73" s="7">
        <f ca="1">IFERROR(IF(IC72+IB73&gt;ID$4,IC72,IC72+IB73),"")</f>
        <v>60</v>
      </c>
      <c r="ID73" s="7">
        <f t="shared" ca="1" si="606"/>
        <v>0</v>
      </c>
      <c r="IE73" s="7">
        <f t="shared" ca="1" si="482"/>
        <v>0.8062090819020381</v>
      </c>
      <c r="IF73" s="7">
        <f t="shared" ca="1" si="483"/>
        <v>-0.34467062036357654</v>
      </c>
      <c r="IG73" s="7">
        <f t="shared" ca="1" si="484"/>
        <v>0</v>
      </c>
      <c r="IH73" s="7">
        <f t="shared" ca="1" si="485"/>
        <v>0</v>
      </c>
      <c r="II73" s="7">
        <f ca="1">IFERROR(IF(II72+IH73&gt;IJ$4,II72,II72+IH73),"")</f>
        <v>60</v>
      </c>
      <c r="IJ73" s="7">
        <f t="shared" ca="1" si="607"/>
        <v>0</v>
      </c>
      <c r="IK73" s="7">
        <f t="shared" ca="1" si="486"/>
        <v>0.76326452903193798</v>
      </c>
      <c r="IL73" s="7">
        <f t="shared" ca="1" si="487"/>
        <v>-0.30172606749347641</v>
      </c>
      <c r="IM73" s="7">
        <f t="shared" ca="1" si="488"/>
        <v>0</v>
      </c>
      <c r="IN73" s="7">
        <f t="shared" ca="1" si="489"/>
        <v>0</v>
      </c>
      <c r="IO73" s="7">
        <f ca="1">IFERROR(IF(IO72+IN73&gt;IP$4,IO72,IO72+IN73),"")</f>
        <v>60</v>
      </c>
      <c r="IP73" s="7">
        <f t="shared" ca="1" si="608"/>
        <v>0</v>
      </c>
      <c r="IQ73" s="7">
        <f t="shared" ca="1" si="490"/>
        <v>0.97305167555764127</v>
      </c>
      <c r="IR73" s="7">
        <f t="shared" ca="1" si="491"/>
        <v>-0.51151321401917971</v>
      </c>
      <c r="IS73" s="7">
        <f t="shared" ca="1" si="492"/>
        <v>0</v>
      </c>
      <c r="IT73" s="7">
        <f t="shared" ca="1" si="493"/>
        <v>0</v>
      </c>
      <c r="IU73" s="7">
        <f ca="1">IFERROR(IF(IU72+IT73&gt;IV$4,IU72,IU72+IT73),"")</f>
        <v>60</v>
      </c>
      <c r="IV73" s="7">
        <f t="shared" ca="1" si="609"/>
        <v>0</v>
      </c>
      <c r="IW73" s="7">
        <f t="shared" ca="1" si="494"/>
        <v>0.3224950108699729</v>
      </c>
      <c r="IX73" s="7">
        <f t="shared" ca="1" si="495"/>
        <v>0.13904345066848867</v>
      </c>
      <c r="IY73" s="7">
        <f t="shared" ca="1" si="496"/>
        <v>1</v>
      </c>
      <c r="IZ73" s="7" t="str">
        <f t="shared" ca="1" si="497"/>
        <v>5</v>
      </c>
      <c r="JA73" s="7">
        <f ca="1">IFERROR(IF(JA72+IZ73&gt;JB$4,JA72,JA72+IZ73),"")</f>
        <v>60</v>
      </c>
      <c r="JB73" s="7">
        <f t="shared" ca="1" si="610"/>
        <v>0</v>
      </c>
      <c r="JC73" s="7">
        <f t="shared" ca="1" si="498"/>
        <v>8.6884050861260054E-2</v>
      </c>
      <c r="JD73" s="7">
        <f t="shared" ca="1" si="499"/>
        <v>0.37465441067720151</v>
      </c>
      <c r="JE73" s="7">
        <f t="shared" ca="1" si="500"/>
        <v>1</v>
      </c>
      <c r="JF73" s="7" t="str">
        <f t="shared" ca="1" si="501"/>
        <v>5</v>
      </c>
      <c r="JG73" s="7">
        <f ca="1">IFERROR(IF(JG72+JF73&gt;JH$4,JG72,JG72+JF73),"")</f>
        <v>60</v>
      </c>
      <c r="JH73" s="7">
        <f t="shared" ca="1" si="611"/>
        <v>0</v>
      </c>
      <c r="JI73" s="7">
        <f t="shared" ca="1" si="502"/>
        <v>0.72690092115782146</v>
      </c>
      <c r="JJ73" s="7">
        <f t="shared" ca="1" si="503"/>
        <v>-0.26536245961935989</v>
      </c>
      <c r="JK73" s="7">
        <f t="shared" ca="1" si="504"/>
        <v>0</v>
      </c>
      <c r="JL73" s="7">
        <f t="shared" ca="1" si="505"/>
        <v>0</v>
      </c>
      <c r="JM73" s="7">
        <f ca="1">IFERROR(IF(JM72+JL73&gt;JN$4,JM72,JM72+JL73),"")</f>
        <v>60</v>
      </c>
      <c r="JN73" s="7">
        <f t="shared" ca="1" si="612"/>
        <v>0</v>
      </c>
      <c r="JO73" s="7">
        <f t="shared" ca="1" si="506"/>
        <v>0.19266274984017318</v>
      </c>
      <c r="JP73" s="7">
        <f t="shared" ca="1" si="507"/>
        <v>0.26887571169828839</v>
      </c>
      <c r="JQ73" s="7">
        <f t="shared" ca="1" si="508"/>
        <v>1</v>
      </c>
      <c r="JR73" s="7" t="str">
        <f t="shared" ca="1" si="509"/>
        <v>5</v>
      </c>
      <c r="JS73" s="7">
        <f ca="1">IFERROR(IF(JS72+JR73&gt;JT$4,JS72,JS72+JR73),"")</f>
        <v>60</v>
      </c>
      <c r="JT73" s="7">
        <f t="shared" ca="1" si="613"/>
        <v>0</v>
      </c>
      <c r="JU73" s="7">
        <f t="shared" ca="1" si="510"/>
        <v>0.27760753217679823</v>
      </c>
      <c r="JV73" s="7">
        <f t="shared" ca="1" si="511"/>
        <v>0.18393092936166333</v>
      </c>
      <c r="JW73" s="7">
        <f t="shared" ca="1" si="512"/>
        <v>1</v>
      </c>
      <c r="JX73" s="7" t="str">
        <f t="shared" ca="1" si="513"/>
        <v>5</v>
      </c>
      <c r="JY73" s="7">
        <f ca="1">IFERROR(IF(JY72+JX73&gt;JZ$4,JY72,JY72+JX73),"")</f>
        <v>60</v>
      </c>
      <c r="JZ73" s="7">
        <f t="shared" ca="1" si="614"/>
        <v>0</v>
      </c>
      <c r="KA73" s="7">
        <f t="shared" ca="1" si="514"/>
        <v>0.46731529903623703</v>
      </c>
      <c r="KB73" s="7">
        <f t="shared" ca="1" si="515"/>
        <v>-5.7768374977754666E-3</v>
      </c>
      <c r="KC73" s="7">
        <f t="shared" ca="1" si="516"/>
        <v>0</v>
      </c>
      <c r="KD73" s="7">
        <f t="shared" ca="1" si="517"/>
        <v>0</v>
      </c>
      <c r="KE73" s="7">
        <f ca="1">IFERROR(IF(KE72+KD73&gt;KF$4,KE72,KE72+KD73),"")</f>
        <v>60</v>
      </c>
      <c r="KF73" s="7">
        <f t="shared" ca="1" si="615"/>
        <v>0</v>
      </c>
      <c r="KG73" s="7">
        <f t="shared" ca="1" si="518"/>
        <v>0.55651358065518208</v>
      </c>
      <c r="KH73" s="7">
        <f t="shared" ca="1" si="519"/>
        <v>-9.4975119116720519E-2</v>
      </c>
      <c r="KI73" s="7">
        <f t="shared" ca="1" si="520"/>
        <v>0</v>
      </c>
      <c r="KJ73" s="7">
        <f t="shared" ca="1" si="521"/>
        <v>0</v>
      </c>
      <c r="KK73" s="7">
        <f ca="1">IFERROR(IF(KK72+KJ73&gt;KL$4,KK72,KK72+KJ73),"")</f>
        <v>60</v>
      </c>
      <c r="KL73" s="7">
        <f t="shared" ca="1" si="616"/>
        <v>0</v>
      </c>
      <c r="KM73" s="7">
        <f t="shared" ca="1" si="522"/>
        <v>0.36740512244400292</v>
      </c>
      <c r="KN73" s="7">
        <f t="shared" ca="1" si="523"/>
        <v>9.4133339094458646E-2</v>
      </c>
      <c r="KO73" s="7">
        <f t="shared" ca="1" si="524"/>
        <v>1</v>
      </c>
      <c r="KP73" s="7" t="str">
        <f t="shared" ca="1" si="525"/>
        <v>5</v>
      </c>
      <c r="KQ73" s="7">
        <f ca="1">IFERROR(IF(KQ72+KP73&gt;KR$4,KQ72,KQ72+KP73),"")</f>
        <v>60</v>
      </c>
      <c r="KR73" s="7">
        <f t="shared" ca="1" si="617"/>
        <v>0</v>
      </c>
      <c r="KS73" s="7">
        <f t="shared" ca="1" si="526"/>
        <v>0.91116133827287915</v>
      </c>
      <c r="KT73" s="7">
        <f t="shared" ca="1" si="527"/>
        <v>-0.44962287673441759</v>
      </c>
      <c r="KU73" s="7">
        <f t="shared" ca="1" si="528"/>
        <v>0</v>
      </c>
      <c r="KV73" s="7">
        <f t="shared" ca="1" si="529"/>
        <v>0</v>
      </c>
      <c r="KW73" s="7">
        <f ca="1">IFERROR(IF(KW72+KV73&gt;KX$4,KW72,KW72+KV73),"")</f>
        <v>60</v>
      </c>
      <c r="KX73" s="7">
        <f t="shared" ca="1" si="618"/>
        <v>0</v>
      </c>
      <c r="KY73" s="7">
        <f t="shared" ca="1" si="530"/>
        <v>0.12288660752225777</v>
      </c>
      <c r="KZ73" s="7">
        <f t="shared" ca="1" si="531"/>
        <v>0.33865185401620379</v>
      </c>
      <c r="LA73" s="7">
        <f t="shared" ca="1" si="532"/>
        <v>1</v>
      </c>
      <c r="LB73" s="7" t="str">
        <f t="shared" ca="1" si="533"/>
        <v>5</v>
      </c>
      <c r="LC73" s="7">
        <f ca="1">IFERROR(IF(LC72+LB73&gt;LD$4,LC72,LC72+LB73),"")</f>
        <v>60</v>
      </c>
      <c r="LD73" s="7">
        <f t="shared" ca="1" si="619"/>
        <v>0</v>
      </c>
      <c r="LE73" s="7">
        <f t="shared" ca="1" si="534"/>
        <v>0.1562757123252444</v>
      </c>
      <c r="LF73" s="7">
        <f t="shared" ca="1" si="535"/>
        <v>0.30526274921321717</v>
      </c>
      <c r="LG73" s="7">
        <f t="shared" ca="1" si="536"/>
        <v>1</v>
      </c>
      <c r="LH73" s="7" t="str">
        <f t="shared" ca="1" si="537"/>
        <v>5</v>
      </c>
      <c r="LI73" s="7">
        <f ca="1">IFERROR(IF(LI72+LH73&gt;LJ$4,LI72,LI72+LH73),"")</f>
        <v>60</v>
      </c>
      <c r="LJ73" s="7">
        <f t="shared" ca="1" si="620"/>
        <v>0</v>
      </c>
      <c r="LK73" s="7">
        <f t="shared" ca="1" si="538"/>
        <v>0.82949956575744321</v>
      </c>
      <c r="LL73" s="7">
        <f t="shared" ca="1" si="539"/>
        <v>-0.36796110421898165</v>
      </c>
      <c r="LM73" s="7">
        <f t="shared" ca="1" si="540"/>
        <v>0</v>
      </c>
      <c r="LN73" s="7">
        <f t="shared" ca="1" si="541"/>
        <v>0</v>
      </c>
      <c r="LO73" s="7">
        <f ca="1">IFERROR(IF(LO72+LN73&gt;LP$4,LO72,LO72+LN73),"")</f>
        <v>60</v>
      </c>
      <c r="LP73" s="7">
        <f t="shared" ca="1" si="621"/>
        <v>0</v>
      </c>
      <c r="LQ73" s="7">
        <f t="shared" ca="1" si="542"/>
        <v>0.33936565112617945</v>
      </c>
      <c r="LR73" s="7">
        <f t="shared" ca="1" si="543"/>
        <v>0.12217281041228212</v>
      </c>
      <c r="LS73" s="7">
        <f t="shared" ca="1" si="544"/>
        <v>1</v>
      </c>
      <c r="LT73" s="7" t="str">
        <f t="shared" ca="1" si="545"/>
        <v>5</v>
      </c>
      <c r="LU73" s="7">
        <f ca="1">IFERROR(IF(LU72+LT73&gt;LV$4,LU72,LU72+LT73),"")</f>
        <v>60</v>
      </c>
      <c r="LV73" s="7">
        <f t="shared" ca="1" si="622"/>
        <v>0</v>
      </c>
      <c r="LW73" s="7">
        <f t="shared" ca="1" si="546"/>
        <v>0.8807983833774391</v>
      </c>
      <c r="LX73" s="7">
        <f t="shared" ca="1" si="547"/>
        <v>-0.41925992183897753</v>
      </c>
      <c r="LY73" s="7">
        <f t="shared" ca="1" si="548"/>
        <v>0</v>
      </c>
      <c r="LZ73" s="7">
        <f t="shared" ca="1" si="549"/>
        <v>0</v>
      </c>
      <c r="MA73" s="7">
        <f ca="1">IFERROR(IF(MA72+LZ73&gt;MB$4,MA72,MA72+LZ73),"")</f>
        <v>60</v>
      </c>
      <c r="MB73" s="7">
        <f t="shared" ca="1" si="623"/>
        <v>0</v>
      </c>
      <c r="MC73" s="7">
        <f t="shared" ca="1" si="550"/>
        <v>0.17913513222473754</v>
      </c>
      <c r="MD73" s="7">
        <f t="shared" ca="1" si="551"/>
        <v>0.28240332931372403</v>
      </c>
      <c r="ME73" s="7">
        <f t="shared" ca="1" si="552"/>
        <v>1</v>
      </c>
      <c r="MF73" s="7" t="str">
        <f t="shared" ca="1" si="553"/>
        <v>5</v>
      </c>
      <c r="MG73" s="7">
        <f ca="1">IFERROR(IF(MG72+MF73&gt;MH$4,MG72,MG72+MF73),"")</f>
        <v>60</v>
      </c>
      <c r="MH73" s="7">
        <f t="shared" ca="1" si="624"/>
        <v>0</v>
      </c>
      <c r="MI73" s="7">
        <f t="shared" ca="1" si="554"/>
        <v>0.36455756239431281</v>
      </c>
      <c r="MJ73" s="7">
        <f t="shared" ca="1" si="555"/>
        <v>9.6980899144148758E-2</v>
      </c>
      <c r="MK73" s="7">
        <f t="shared" ca="1" si="556"/>
        <v>1</v>
      </c>
      <c r="ML73" s="7" t="str">
        <f t="shared" ca="1" si="557"/>
        <v>5</v>
      </c>
      <c r="MM73" s="7">
        <f ca="1">IFERROR(IF(MM72+ML73&gt;MN$4,MM72,MM72+ML73),"")</f>
        <v>60</v>
      </c>
      <c r="MN73" s="7">
        <f t="shared" ca="1" si="625"/>
        <v>0</v>
      </c>
      <c r="MO73" s="7">
        <f t="shared" ca="1" si="558"/>
        <v>0.10760453176005447</v>
      </c>
      <c r="MP73" s="7">
        <f t="shared" ca="1" si="559"/>
        <v>0.3539339297784071</v>
      </c>
      <c r="MQ73" s="7">
        <f t="shared" ca="1" si="560"/>
        <v>1</v>
      </c>
      <c r="MR73" s="7" t="str">
        <f t="shared" ca="1" si="561"/>
        <v>5</v>
      </c>
      <c r="MS73" s="7">
        <f ca="1">IFERROR(IF(MS72+MR73&gt;MT$4,MS72,MS72+MR73),"")</f>
        <v>60</v>
      </c>
      <c r="MT73" s="7">
        <f t="shared" ca="1" si="626"/>
        <v>0</v>
      </c>
      <c r="MU73" s="7">
        <f t="shared" ca="1" si="562"/>
        <v>0.79187194065447841</v>
      </c>
      <c r="MV73" s="7">
        <f t="shared" ca="1" si="563"/>
        <v>-0.33033347911601685</v>
      </c>
      <c r="MW73" s="7">
        <f t="shared" ca="1" si="564"/>
        <v>0</v>
      </c>
      <c r="MX73" s="7">
        <f t="shared" ca="1" si="565"/>
        <v>0</v>
      </c>
      <c r="MY73" s="7">
        <f ca="1">IFERROR(IF(MY72+MX73&gt;MZ$4,MY72,MY72+MX73),"")</f>
        <v>60</v>
      </c>
      <c r="MZ73" s="7">
        <f t="shared" ca="1" si="627"/>
        <v>0</v>
      </c>
      <c r="NA73" s="7">
        <f t="shared" ca="1" si="566"/>
        <v>0.11026834716863421</v>
      </c>
      <c r="NB73" s="7">
        <f t="shared" ca="1" si="567"/>
        <v>0.35127011436982736</v>
      </c>
      <c r="NC73" s="7">
        <f t="shared" ca="1" si="568"/>
        <v>1</v>
      </c>
      <c r="ND73" s="7" t="str">
        <f t="shared" ca="1" si="569"/>
        <v>5</v>
      </c>
      <c r="NE73" s="7">
        <f ca="1">IFERROR(IF(NE72+ND73&gt;NF$4,NE72,NE72+ND73),"")</f>
        <v>60</v>
      </c>
      <c r="NF73" s="7">
        <f t="shared" ca="1" si="628"/>
        <v>0</v>
      </c>
      <c r="NG73" s="7">
        <f t="shared" ca="1" si="570"/>
        <v>0.48621804783347333</v>
      </c>
      <c r="NH73" s="7">
        <f t="shared" ca="1" si="571"/>
        <v>-2.4679586295011768E-2</v>
      </c>
      <c r="NI73" s="7">
        <f t="shared" ca="1" si="572"/>
        <v>0</v>
      </c>
      <c r="NJ73" s="7">
        <f t="shared" ca="1" si="573"/>
        <v>0</v>
      </c>
      <c r="NK73" s="7">
        <f ca="1">IFERROR(IF(NK72+NJ73&gt;NL$4,NK72,NK72+NJ73),"")</f>
        <v>60</v>
      </c>
      <c r="NL73" s="7">
        <f t="shared" ca="1" si="629"/>
        <v>0</v>
      </c>
      <c r="NM73" s="7">
        <f t="shared" ca="1" si="574"/>
        <v>0.80109005063762184</v>
      </c>
      <c r="NN73" s="7">
        <f t="shared" ca="1" si="575"/>
        <v>-0.33955158909916028</v>
      </c>
      <c r="NO73" s="7">
        <f t="shared" ca="1" si="576"/>
        <v>0</v>
      </c>
      <c r="NP73" s="7">
        <f t="shared" ca="1" si="577"/>
        <v>0</v>
      </c>
      <c r="NQ73" s="7">
        <f ca="1">IFERROR(IF(NQ72+NP73&gt;NR$4,NQ72,NQ72+NP73),"")</f>
        <v>60</v>
      </c>
      <c r="NR73" s="7">
        <f t="shared" ca="1" si="630"/>
        <v>0</v>
      </c>
      <c r="NT73">
        <v>71</v>
      </c>
      <c r="NU73" s="7" t="s">
        <v>19</v>
      </c>
      <c r="NV73" s="7" t="str">
        <f t="shared" ca="1" si="335"/>
        <v/>
      </c>
      <c r="NW73" s="7" t="str">
        <f t="shared" ca="1" si="329"/>
        <v/>
      </c>
      <c r="NX73" t="str">
        <f ca="1">IFERROR(VLOOKUP(NT73,$K$3:$AK$568,8,FALSE),"")</f>
        <v/>
      </c>
      <c r="NY73" t="str">
        <f ca="1">IFERROR(VLOOKUP(NT73,$K$3:$AK$568,9,FALSE),"")</f>
        <v/>
      </c>
      <c r="NZ73" s="7" t="str">
        <f ca="1">IFERROR(VLOOKUP(NT73,$K$3:$AK$568,27,FALSE),"")</f>
        <v/>
      </c>
      <c r="OB73">
        <v>71</v>
      </c>
      <c r="OC73" s="7" t="s">
        <v>19</v>
      </c>
      <c r="OD73" t="e">
        <f t="shared" ca="1" si="336"/>
        <v>#N/A</v>
      </c>
      <c r="OE73" s="7" t="str">
        <f t="shared" ca="1" si="337"/>
        <v/>
      </c>
      <c r="OF73" s="7" t="str">
        <f t="shared" ca="1" si="338"/>
        <v/>
      </c>
      <c r="OG73" t="str">
        <f t="shared" ca="1" si="339"/>
        <v/>
      </c>
      <c r="OI73">
        <v>71</v>
      </c>
      <c r="OJ73" s="7" t="s">
        <v>19</v>
      </c>
      <c r="OK73" s="7" t="str">
        <f t="shared" ca="1" si="340"/>
        <v/>
      </c>
      <c r="OL73" s="7" t="str">
        <f t="shared" ca="1" si="341"/>
        <v/>
      </c>
      <c r="OM73" t="str">
        <f ca="1">IFERROR(VLOOKUP(OI73,$L$3:$AK$568,7,FALSE),"")</f>
        <v/>
      </c>
      <c r="ON73" t="str">
        <f ca="1">IFERROR(VLOOKUP(OI73,$L$3:$AK$568,8,FALSE),"")</f>
        <v/>
      </c>
      <c r="OO73" s="7" t="str">
        <f ca="1">IFERROR(VLOOKUP(OI73,$L$3:$AK$568,26,FALSE),"")</f>
        <v/>
      </c>
      <c r="OQ73">
        <v>71</v>
      </c>
      <c r="OR73" s="7" t="s">
        <v>19</v>
      </c>
      <c r="OS73" t="e">
        <f t="shared" ca="1" si="342"/>
        <v>#N/A</v>
      </c>
      <c r="OT73" s="7" t="str">
        <f t="shared" ca="1" si="343"/>
        <v/>
      </c>
      <c r="OU73" s="7" t="str">
        <f t="shared" ca="1" si="344"/>
        <v/>
      </c>
      <c r="OV73" t="str">
        <f t="shared" ca="1" si="345"/>
        <v/>
      </c>
      <c r="OX73">
        <v>71</v>
      </c>
      <c r="OY73" s="7" t="s">
        <v>19</v>
      </c>
      <c r="OZ73" s="7" t="str">
        <f t="shared" ca="1" si="346"/>
        <v/>
      </c>
      <c r="PA73" s="7" t="str">
        <f t="shared" ca="1" si="347"/>
        <v/>
      </c>
      <c r="PB73" t="str">
        <f ca="1">IFERROR(VLOOKUP(OX73,$M$3:$AK$568,6,FALSE),"")</f>
        <v/>
      </c>
      <c r="PC73" t="str">
        <f ca="1">IFERROR(VLOOKUP(OX73,$M$3:$AK$568,7,FALSE),"")</f>
        <v/>
      </c>
      <c r="PD73" s="7" t="str">
        <f ca="1">IFERROR(VLOOKUP(OX73,$M$3:$AK$568,25,FALSE),"")</f>
        <v/>
      </c>
      <c r="PF73">
        <v>71</v>
      </c>
      <c r="PG73" s="7" t="s">
        <v>19</v>
      </c>
      <c r="PH73" t="e">
        <f t="shared" ca="1" si="348"/>
        <v>#N/A</v>
      </c>
      <c r="PI73" s="7" t="str">
        <f t="shared" ca="1" si="349"/>
        <v/>
      </c>
      <c r="PJ73" s="7" t="str">
        <f t="shared" ca="1" si="350"/>
        <v/>
      </c>
      <c r="PK73" t="str">
        <f t="shared" ca="1" si="351"/>
        <v/>
      </c>
      <c r="PM73">
        <v>71</v>
      </c>
      <c r="PN73" s="7" t="s">
        <v>19</v>
      </c>
      <c r="PO73" s="202" t="str">
        <f t="shared" ca="1" si="352"/>
        <v/>
      </c>
      <c r="PP73" s="7" t="str">
        <f t="shared" ca="1" si="353"/>
        <v/>
      </c>
      <c r="PQ73" t="str">
        <f ca="1">IFERROR(VLOOKUP(PM73,$G$325:$R$409,12,FALSE),"")</f>
        <v/>
      </c>
      <c r="PR73" t="e">
        <f ca="1">VLOOKUP(PM73,$G$324:$Q$409,11,FALSE)</f>
        <v>#N/A</v>
      </c>
      <c r="PS73" s="7" t="str">
        <f ca="1">VLOOKUP(PQ73,$R$325:$Y$409,8,FALSE)</f>
        <v>- -</v>
      </c>
      <c r="PT73" s="7">
        <f ca="1">ReSt</f>
        <v>-4</v>
      </c>
      <c r="PU73" s="7" t="e">
        <f t="shared" ca="1" si="354"/>
        <v>#N/A</v>
      </c>
      <c r="PV73" s="7" t="e">
        <f t="shared" ca="1" si="355"/>
        <v>#N/A</v>
      </c>
      <c r="PW73" s="7" t="str">
        <f ca="1">VLOOKUP(PQ73,$R$325:$AK$409,8,FALSE)</f>
        <v>- -</v>
      </c>
      <c r="PX73" s="7"/>
      <c r="PY73">
        <v>71</v>
      </c>
      <c r="PZ73" s="7" t="s">
        <v>19</v>
      </c>
      <c r="QA73" t="str">
        <f t="shared" ca="1" si="356"/>
        <v/>
      </c>
      <c r="QB73" s="7" t="str">
        <f t="shared" ca="1" si="357"/>
        <v/>
      </c>
      <c r="QC73" s="7" t="str">
        <f t="shared" ca="1" si="358"/>
        <v/>
      </c>
      <c r="QD73" t="str">
        <f t="shared" ca="1" si="359"/>
        <v/>
      </c>
      <c r="QF73">
        <v>71</v>
      </c>
      <c r="QG73" s="7" t="s">
        <v>19</v>
      </c>
      <c r="QH73" s="7" t="str">
        <f t="shared" ca="1" si="360"/>
        <v/>
      </c>
      <c r="QI73" s="7" t="e">
        <f t="shared" ca="1" si="361"/>
        <v>#VALUE!</v>
      </c>
      <c r="QJ73" t="e">
        <f t="shared" ca="1" si="362"/>
        <v>#N/A</v>
      </c>
      <c r="QK73" s="7" t="e">
        <f t="shared" ca="1" si="363"/>
        <v>#N/A</v>
      </c>
      <c r="QM73">
        <v>71</v>
      </c>
      <c r="QN73" s="7" t="s">
        <v>19</v>
      </c>
      <c r="QO73" t="str">
        <f t="shared" ca="1" si="364"/>
        <v/>
      </c>
      <c r="QP73" s="7" t="str">
        <f t="shared" ca="1" si="365"/>
        <v/>
      </c>
      <c r="QQ73" t="str">
        <f t="shared" ca="1" si="366"/>
        <v/>
      </c>
    </row>
    <row r="74" spans="1:459" x14ac:dyDescent="0.25">
      <c r="A74" s="240" t="str">
        <f>IF('Character Sheet'!$B$4="Creature","N","Y")</f>
        <v>Y</v>
      </c>
      <c r="C74" s="75" t="s">
        <v>2151</v>
      </c>
      <c r="D74" s="70">
        <f t="shared" ca="1" si="322"/>
        <v>19</v>
      </c>
      <c r="F74" s="75"/>
      <c r="G74" s="76"/>
      <c r="I74" s="75" t="s">
        <v>1812</v>
      </c>
      <c r="J74" s="85"/>
      <c r="K74" s="85">
        <f t="shared" ca="1" si="330"/>
        <v>4</v>
      </c>
      <c r="L74" s="85">
        <f t="shared" ca="1" si="316"/>
        <v>0</v>
      </c>
      <c r="M74" s="70">
        <f t="shared" ca="1" si="321"/>
        <v>4</v>
      </c>
      <c r="O74" s="222">
        <f t="shared" ca="1" si="331"/>
        <v>42</v>
      </c>
      <c r="Q74" s="7" t="s">
        <v>1260</v>
      </c>
      <c r="R74" s="9" t="s">
        <v>1373</v>
      </c>
      <c r="S74" s="9" t="str">
        <f t="shared" si="325"/>
        <v>Wrestling</v>
      </c>
      <c r="T74" s="61" t="str">
        <f>SUBSTITUTE(IFERROR(IFERROR(VLOOKUP(R74,'[1]Skill Statistics'!$A$3:$C$513,2,FALSE),VLOOKUP(Q74,'[1]Skill Statistics'!$A$3:$C$513,2,FALSE)),T73),"R*","ReSt")</f>
        <v>Ag/St</v>
      </c>
      <c r="U74" s="61" t="str">
        <f>IFERROR(IFERROR(VLOOKUP(R74,'[1]Skill Statistics'!$A$3:$C$513,3,FALSE),VLOOKUP(Q74,'[1]Skill Statistics'!$A$3:$C$513,3,FALSE)),U73)</f>
        <v>Ag</v>
      </c>
      <c r="V74" s="61" t="str">
        <f ca="1">IF(ISNUMBER(SEARCH("Category",R74)),"- -",IFERROR(IFERROR(VLOOKUP(Q74,[1]Professions!$A$4:$AM$288,MATCH(Profession,[1]Professions!$A$1:$AM$1,0),FALSE),VLOOKUP(Q74,Calculations!$B$91:$I$95,8,FALSE)),"- -"))</f>
        <v>4 / 6</v>
      </c>
      <c r="W74" s="60">
        <f t="shared" ca="1" si="332"/>
        <v>0</v>
      </c>
      <c r="X74" s="7">
        <f ca="1">IFERROR(VLOOKUP(R74,$BS$6:$NR$519,MATCH(ActualLevel,$BS$3:$NR$3,0),FALSE),"- -")</f>
        <v>1</v>
      </c>
      <c r="Y74" s="7">
        <f t="shared" ca="1" si="320"/>
        <v>1</v>
      </c>
      <c r="Z74" s="7">
        <f ca="1">IFERROR(VLOOKUP(Y74,Charts!$BQ$2:$BR$52,2,FALSE),"- -")</f>
        <v>5</v>
      </c>
      <c r="AA74" s="7">
        <f t="shared" ca="1" si="367"/>
        <v>7</v>
      </c>
      <c r="AB74" s="7">
        <f t="shared" ca="1" si="317"/>
        <v>0</v>
      </c>
      <c r="AC74" s="7"/>
      <c r="AD74" s="7"/>
      <c r="AE74" s="7"/>
      <c r="AF74" s="7"/>
      <c r="AG74" s="7"/>
      <c r="AH74" s="43"/>
      <c r="AI74" s="7"/>
      <c r="AJ74" s="7"/>
      <c r="AK74" s="7">
        <f t="shared" ca="1" si="368"/>
        <v>12</v>
      </c>
      <c r="AL74" s="7"/>
      <c r="AM74" s="69">
        <f>IFERROR(VLOOKUP(R74,'[1]Skill Statistics'!$A$3:$AN$513,MATCH(Profession,'[1]Skill Statistics'!$A$2:$AN$2,0),FALSE),0)</f>
        <v>0</v>
      </c>
      <c r="AN74" s="85">
        <f>IFERROR(VLOOKUP(Q74,'[1]Skill Statistics'!$A$3:$BK$513,MATCH(Archetype,'[1]Skill Statistics'!$A$2:$BK$2,0),FALSE),0)</f>
        <v>0</v>
      </c>
      <c r="AO74" s="85">
        <f>IFERROR(VLOOKUP(Q74,'[1]Skill Statistics'!$A$3:$BB$513,MATCH(Race,'[1]Skill Statistics'!$A$2:$BB$2,0),FALSE),0)</f>
        <v>0</v>
      </c>
      <c r="AP74" s="85">
        <f t="shared" ca="1" si="333"/>
        <v>0.7</v>
      </c>
      <c r="AQ74" s="70"/>
      <c r="AS74" s="69">
        <f>IFERROR(VLOOKUP(Q74,'[1]Professional Skills'!$A$4:$AM$288,MATCH(Profession,'[1]Professional Skills'!$A$3:$AM$3,0),FALSE),"- -")</f>
        <v>0</v>
      </c>
      <c r="AT74" t="s">
        <v>1812</v>
      </c>
      <c r="AU74" s="7" t="str">
        <f t="shared" si="319"/>
        <v/>
      </c>
      <c r="AV74" s="7">
        <f t="shared" ca="1" si="318"/>
        <v>0</v>
      </c>
      <c r="AW74" t="str">
        <f t="shared" si="371"/>
        <v/>
      </c>
      <c r="AX74" t="str">
        <f>IFERROR(_xlfn.RANK.EQ(AW74,$AW$5:$AW$568),"")</f>
        <v/>
      </c>
      <c r="AY74">
        <f t="shared" si="327"/>
        <v>0</v>
      </c>
      <c r="AZ74" s="70" t="str">
        <f t="shared" si="369"/>
        <v/>
      </c>
      <c r="BB74" s="69">
        <f>IFERROR(IF(Q74="Language",VLOOKUP(R74,[1]Cultures!$B$4:$N$218,MATCH(Culture,[1]Cultures!$B$3:$N$3,0),FALSE),VLOOKUP(Q74,[1]Cultures!$B$4:$O$212,MATCH(Culture,[1]Cultures!$B$3:$O$3,0),FALSE)),"- -")</f>
        <v>1</v>
      </c>
      <c r="BC74" t="s">
        <v>1812</v>
      </c>
      <c r="BD74">
        <f t="shared" ca="1" si="315"/>
        <v>0.90494066310116539</v>
      </c>
      <c r="BE74">
        <f t="shared" ca="1" si="578"/>
        <v>1.6049406631011653</v>
      </c>
      <c r="BH74">
        <f ca="1">_xlfn.RANK.EQ(BE74,$BE$72:$BE$74)</f>
        <v>2</v>
      </c>
      <c r="BI74" s="7">
        <f t="shared" ca="1" si="370"/>
        <v>0</v>
      </c>
      <c r="BJ74" s="7"/>
      <c r="BK74" s="7"/>
      <c r="BL74" s="70">
        <f t="shared" ca="1" si="328"/>
        <v>0</v>
      </c>
      <c r="BN74" s="69">
        <f ca="1">IFERROR(VLOOKUP(V74,Charts!$BT$2:$BV$14,3,FALSE),"- -")</f>
        <v>0.53846153846153844</v>
      </c>
      <c r="BO74" s="85">
        <f t="shared" ca="1" si="334"/>
        <v>2.683582474533587</v>
      </c>
      <c r="BP74" s="70">
        <f t="shared" ca="1" si="579"/>
        <v>42</v>
      </c>
      <c r="BR74" s="7">
        <v>69</v>
      </c>
      <c r="BS74" s="9" t="str">
        <f ca="1">VLOOKUP(BR74,$O$3:$R$568,4,FALSE)</f>
        <v>Stagecoach</v>
      </c>
      <c r="BT74" s="7" t="str">
        <f ca="1">VLOOKUP(BS74,$R$3:$V$568,5,FALSE)</f>
        <v>4 / 6</v>
      </c>
      <c r="BU74" s="7">
        <f ca="1">VLOOKUP(BT74,Charts!$BT$2:$BV$14,3,FALSE)</f>
        <v>0.53846153846153844</v>
      </c>
      <c r="BV74" s="7" t="str">
        <f t="shared" ca="1" si="372"/>
        <v>4</v>
      </c>
      <c r="BW74" s="7" t="str">
        <f t="shared" ca="1" si="373"/>
        <v>6</v>
      </c>
      <c r="BY74" s="7">
        <f t="shared" ca="1" si="374"/>
        <v>0.80928411464238303</v>
      </c>
      <c r="BZ74" s="7">
        <f t="shared" ca="1" si="375"/>
        <v>-0.2708225761808446</v>
      </c>
      <c r="CA74" s="7">
        <f t="shared" ca="1" si="376"/>
        <v>0</v>
      </c>
      <c r="CB74" s="7">
        <f t="shared" ca="1" si="377"/>
        <v>0</v>
      </c>
      <c r="CC74" s="7">
        <f ca="1">IFERROR(IF(CC73+CB74&gt;CD$4,CC73,CC73+CB74),"")</f>
        <v>38</v>
      </c>
      <c r="CD74" s="7">
        <f t="shared" ca="1" si="580"/>
        <v>0</v>
      </c>
      <c r="CE74" s="7">
        <f t="shared" ca="1" si="378"/>
        <v>0.18801681020144823</v>
      </c>
      <c r="CF74" s="7">
        <f t="shared" ca="1" si="379"/>
        <v>0.35044472826009021</v>
      </c>
      <c r="CG74" s="7">
        <f t="shared" ca="1" si="380"/>
        <v>1</v>
      </c>
      <c r="CH74" s="7" t="str">
        <f t="shared" ca="1" si="381"/>
        <v>4</v>
      </c>
      <c r="CI74" s="7">
        <f ca="1">IFERROR(IF(CI73+CH74&gt;CJ$4,CI73,CI73+CH74),"")</f>
        <v>60</v>
      </c>
      <c r="CJ74" s="7">
        <f t="shared" ca="1" si="581"/>
        <v>0</v>
      </c>
      <c r="CK74" s="7">
        <f t="shared" ca="1" si="382"/>
        <v>0.83584792450188883</v>
      </c>
      <c r="CL74" s="7">
        <f t="shared" ca="1" si="383"/>
        <v>-0.29738638604035039</v>
      </c>
      <c r="CM74" s="7">
        <f t="shared" ca="1" si="384"/>
        <v>0</v>
      </c>
      <c r="CN74" s="7">
        <f t="shared" ca="1" si="385"/>
        <v>0</v>
      </c>
      <c r="CO74" s="7">
        <f ca="1">IFERROR(IF(CO73+CN74&gt;CP$4,CO73,CO73+CN74),"")</f>
        <v>60</v>
      </c>
      <c r="CP74" s="7">
        <f t="shared" ca="1" si="582"/>
        <v>0</v>
      </c>
      <c r="CQ74" s="7">
        <f t="shared" ca="1" si="386"/>
        <v>0.94886265281319249</v>
      </c>
      <c r="CR74" s="7">
        <f t="shared" ca="1" si="387"/>
        <v>-0.41040111435165405</v>
      </c>
      <c r="CS74" s="7">
        <f t="shared" ca="1" si="388"/>
        <v>0</v>
      </c>
      <c r="CT74" s="7">
        <f t="shared" ca="1" si="389"/>
        <v>0</v>
      </c>
      <c r="CU74" s="7">
        <f ca="1">IFERROR(IF(CU73+CT74&gt;CV$4,CU73,CU73+CT74),"")</f>
        <v>60</v>
      </c>
      <c r="CV74" s="7">
        <f t="shared" ca="1" si="583"/>
        <v>0</v>
      </c>
      <c r="CW74" s="7">
        <f t="shared" ca="1" si="390"/>
        <v>0.12201190680595275</v>
      </c>
      <c r="CX74" s="7">
        <f t="shared" ca="1" si="391"/>
        <v>0.41644963165558568</v>
      </c>
      <c r="CY74" s="7">
        <f t="shared" ca="1" si="392"/>
        <v>1</v>
      </c>
      <c r="CZ74" s="7" t="str">
        <f t="shared" ca="1" si="393"/>
        <v>4</v>
      </c>
      <c r="DA74" s="7">
        <f ca="1">IFERROR(IF(DA73+CZ74&gt;DB$4,DA73,DA73+CZ74),"")</f>
        <v>60</v>
      </c>
      <c r="DB74" s="7">
        <f t="shared" ca="1" si="584"/>
        <v>0</v>
      </c>
      <c r="DC74" s="7">
        <f t="shared" ca="1" si="394"/>
        <v>0.6200398276189214</v>
      </c>
      <c r="DD74" s="7">
        <f t="shared" ca="1" si="395"/>
        <v>-8.1578289157382966E-2</v>
      </c>
      <c r="DE74" s="7">
        <f t="shared" ca="1" si="396"/>
        <v>0</v>
      </c>
      <c r="DF74" s="7">
        <f t="shared" ca="1" si="397"/>
        <v>0</v>
      </c>
      <c r="DG74" s="7">
        <f ca="1">IFERROR(IF(DG73+DF74&gt;DH$4,DG73,DG73+DF74),"")</f>
        <v>60</v>
      </c>
      <c r="DH74" s="7">
        <f t="shared" ca="1" si="585"/>
        <v>0</v>
      </c>
      <c r="DI74" s="7">
        <f t="shared" ca="1" si="398"/>
        <v>0.46659987725602803</v>
      </c>
      <c r="DJ74" s="7">
        <f t="shared" ca="1" si="399"/>
        <v>7.1861661205510408E-2</v>
      </c>
      <c r="DK74" s="7">
        <f t="shared" ca="1" si="400"/>
        <v>1</v>
      </c>
      <c r="DL74" s="7" t="str">
        <f t="shared" ca="1" si="401"/>
        <v>4</v>
      </c>
      <c r="DM74" s="7">
        <f ca="1">IFERROR(IF(DM73+DL74&gt;DN$4,DM73,DM73+DL74),"")</f>
        <v>60</v>
      </c>
      <c r="DN74" s="7">
        <f t="shared" ca="1" si="586"/>
        <v>0</v>
      </c>
      <c r="DO74" s="7">
        <f t="shared" ca="1" si="402"/>
        <v>0.11155176955330748</v>
      </c>
      <c r="DP74" s="7">
        <f t="shared" ca="1" si="403"/>
        <v>0.42690976890823096</v>
      </c>
      <c r="DQ74" s="7">
        <f t="shared" ca="1" si="404"/>
        <v>1</v>
      </c>
      <c r="DR74" s="7" t="str">
        <f t="shared" ca="1" si="405"/>
        <v>4</v>
      </c>
      <c r="DS74" s="7">
        <f ca="1">IFERROR(IF(DS73+DR74&gt;DT$4,DS73,DS73+DR74),"")</f>
        <v>60</v>
      </c>
      <c r="DT74" s="7">
        <f t="shared" ca="1" si="587"/>
        <v>0</v>
      </c>
      <c r="DU74" s="7">
        <f t="shared" ca="1" si="406"/>
        <v>0.97865470108995645</v>
      </c>
      <c r="DV74" s="7">
        <f t="shared" ca="1" si="407"/>
        <v>-0.44019316262841801</v>
      </c>
      <c r="DW74" s="7">
        <f t="shared" ca="1" si="408"/>
        <v>0</v>
      </c>
      <c r="DX74" s="7">
        <f t="shared" ca="1" si="409"/>
        <v>0</v>
      </c>
      <c r="DY74" s="7">
        <f ca="1">IFERROR(IF(DY73+DX74&gt;DZ$4,DY73,DY73+DX74),"")</f>
        <v>59</v>
      </c>
      <c r="DZ74" s="7">
        <f t="shared" ca="1" si="588"/>
        <v>0</v>
      </c>
      <c r="EA74" s="7">
        <f t="shared" ca="1" si="410"/>
        <v>0.96163817024192211</v>
      </c>
      <c r="EB74" s="7">
        <f t="shared" ca="1" si="411"/>
        <v>-0.42317663178038367</v>
      </c>
      <c r="EC74" s="7">
        <f t="shared" ca="1" si="412"/>
        <v>0</v>
      </c>
      <c r="ED74" s="7">
        <f t="shared" ca="1" si="413"/>
        <v>0</v>
      </c>
      <c r="EE74" s="7">
        <f ca="1">IFERROR(IF(EE73+ED74&gt;EF$4,EE73,EE73+ED74),"")</f>
        <v>60</v>
      </c>
      <c r="EF74" s="7">
        <f t="shared" ca="1" si="589"/>
        <v>0</v>
      </c>
      <c r="EG74" s="7">
        <f t="shared" ca="1" si="414"/>
        <v>0.51660190894842462</v>
      </c>
      <c r="EH74" s="7">
        <f t="shared" ca="1" si="415"/>
        <v>2.1859629513113821E-2</v>
      </c>
      <c r="EI74" s="7">
        <f t="shared" ca="1" si="416"/>
        <v>1</v>
      </c>
      <c r="EJ74" s="7" t="str">
        <f t="shared" ca="1" si="417"/>
        <v>4</v>
      </c>
      <c r="EK74" s="7">
        <f ca="1">IFERROR(IF(EK73+EJ74&gt;EL$4,EK73,EK73+EJ74),"")</f>
        <v>60</v>
      </c>
      <c r="EL74" s="7">
        <f t="shared" ca="1" si="590"/>
        <v>0</v>
      </c>
      <c r="EM74" s="7">
        <f t="shared" ca="1" si="418"/>
        <v>0.10479099190434571</v>
      </c>
      <c r="EN74" s="7">
        <f t="shared" ca="1" si="419"/>
        <v>0.43367054655719273</v>
      </c>
      <c r="EO74" s="7">
        <f t="shared" ca="1" si="420"/>
        <v>1</v>
      </c>
      <c r="EP74" s="7" t="str">
        <f t="shared" ca="1" si="421"/>
        <v>4</v>
      </c>
      <c r="EQ74" s="7">
        <f ca="1">IFERROR(IF(EQ73+EP74&gt;ER$4,EQ73,EQ73+EP74),"")</f>
        <v>60</v>
      </c>
      <c r="ER74" s="7">
        <f t="shared" ca="1" si="591"/>
        <v>0</v>
      </c>
      <c r="ES74" s="7">
        <f t="shared" ca="1" si="422"/>
        <v>0.95299742170680679</v>
      </c>
      <c r="ET74" s="7">
        <f t="shared" ca="1" si="423"/>
        <v>-0.41453588324526836</v>
      </c>
      <c r="EU74" s="7">
        <f t="shared" ca="1" si="424"/>
        <v>0</v>
      </c>
      <c r="EV74" s="7">
        <f t="shared" ca="1" si="425"/>
        <v>0</v>
      </c>
      <c r="EW74" s="7">
        <f ca="1">IFERROR(IF(EW73+EV74&gt;EX$4,EW73,EW73+EV74),"")</f>
        <v>60</v>
      </c>
      <c r="EX74" s="7">
        <f t="shared" ca="1" si="592"/>
        <v>0</v>
      </c>
      <c r="EY74" s="7">
        <f t="shared" ca="1" si="426"/>
        <v>8.7672956499933452E-2</v>
      </c>
      <c r="EZ74" s="7">
        <f t="shared" ca="1" si="427"/>
        <v>0.45078858196160498</v>
      </c>
      <c r="FA74" s="7">
        <f t="shared" ca="1" si="428"/>
        <v>1</v>
      </c>
      <c r="FB74" s="7" t="str">
        <f t="shared" ca="1" si="429"/>
        <v>4</v>
      </c>
      <c r="FC74" s="7">
        <f ca="1">IFERROR(IF(FC73+FB74&gt;FD$4,FC73,FC73+FB74),"")</f>
        <v>60</v>
      </c>
      <c r="FD74" s="7">
        <f t="shared" ca="1" si="593"/>
        <v>0</v>
      </c>
      <c r="FE74" s="7">
        <f t="shared" ca="1" si="430"/>
        <v>0.9867864826093492</v>
      </c>
      <c r="FF74" s="7">
        <f t="shared" ca="1" si="431"/>
        <v>-0.44832494414781077</v>
      </c>
      <c r="FG74" s="7">
        <f t="shared" ca="1" si="432"/>
        <v>0</v>
      </c>
      <c r="FH74" s="7">
        <f t="shared" ca="1" si="433"/>
        <v>0</v>
      </c>
      <c r="FI74" s="7">
        <f ca="1">IFERROR(IF(FI73+FH74&gt;FJ$4,FI73,FI73+FH74),"")</f>
        <v>60</v>
      </c>
      <c r="FJ74" s="7">
        <f t="shared" ca="1" si="594"/>
        <v>0</v>
      </c>
      <c r="FK74" s="7">
        <f t="shared" ca="1" si="434"/>
        <v>0.40565879017276885</v>
      </c>
      <c r="FL74" s="7">
        <f t="shared" ca="1" si="435"/>
        <v>0.13280274828876959</v>
      </c>
      <c r="FM74" s="7">
        <f t="shared" ca="1" si="436"/>
        <v>1</v>
      </c>
      <c r="FN74" s="7" t="str">
        <f t="shared" ca="1" si="437"/>
        <v>4</v>
      </c>
      <c r="FO74" s="7">
        <f ca="1">IFERROR(IF(FO73+FN74&gt;FP$4,FO73,FO73+FN74),"")</f>
        <v>60</v>
      </c>
      <c r="FP74" s="7">
        <f t="shared" ca="1" si="595"/>
        <v>0</v>
      </c>
      <c r="FQ74" s="7">
        <f t="shared" ca="1" si="438"/>
        <v>0.40309414817743039</v>
      </c>
      <c r="FR74" s="7">
        <f t="shared" ca="1" si="439"/>
        <v>0.13536739028410805</v>
      </c>
      <c r="FS74" s="7">
        <f t="shared" ca="1" si="440"/>
        <v>1</v>
      </c>
      <c r="FT74" s="7" t="str">
        <f t="shared" ca="1" si="441"/>
        <v>4</v>
      </c>
      <c r="FU74" s="7">
        <f ca="1">IFERROR(IF(FU73+FT74&gt;FV$4,FU73,FU73+FT74),"")</f>
        <v>60</v>
      </c>
      <c r="FV74" s="7">
        <f t="shared" ca="1" si="596"/>
        <v>0</v>
      </c>
      <c r="FW74" s="7">
        <f t="shared" ca="1" si="442"/>
        <v>0.17886501881832095</v>
      </c>
      <c r="FX74" s="7">
        <f t="shared" ca="1" si="443"/>
        <v>0.35959651964321748</v>
      </c>
      <c r="FY74" s="7">
        <f t="shared" ca="1" si="444"/>
        <v>1</v>
      </c>
      <c r="FZ74" s="7" t="str">
        <f t="shared" ca="1" si="445"/>
        <v>4</v>
      </c>
      <c r="GA74" s="7">
        <f ca="1">IFERROR(IF(GA73+FZ74&gt;GB$4,GA73,GA73+FZ74),"")</f>
        <v>60</v>
      </c>
      <c r="GB74" s="7">
        <f t="shared" ca="1" si="597"/>
        <v>0</v>
      </c>
      <c r="GC74" s="7">
        <f t="shared" ca="1" si="446"/>
        <v>0.88388125998471412</v>
      </c>
      <c r="GD74" s="7">
        <f t="shared" ca="1" si="447"/>
        <v>-0.34541972152317568</v>
      </c>
      <c r="GE74" s="7">
        <f t="shared" ca="1" si="448"/>
        <v>0</v>
      </c>
      <c r="GF74" s="7">
        <f t="shared" ca="1" si="449"/>
        <v>0</v>
      </c>
      <c r="GG74" s="7">
        <f ca="1">IFERROR(IF(GG73+GF74&gt;GH$4,GG73,GG73+GF74),"")</f>
        <v>60</v>
      </c>
      <c r="GH74" s="7">
        <f t="shared" ca="1" si="598"/>
        <v>0</v>
      </c>
      <c r="GI74" s="7">
        <f t="shared" ca="1" si="450"/>
        <v>0.9865761974945163</v>
      </c>
      <c r="GJ74" s="7">
        <f t="shared" ca="1" si="451"/>
        <v>-0.44811465903297787</v>
      </c>
      <c r="GK74" s="7">
        <f t="shared" ca="1" si="452"/>
        <v>0</v>
      </c>
      <c r="GL74" s="7">
        <f t="shared" ca="1" si="453"/>
        <v>0</v>
      </c>
      <c r="GM74" s="7">
        <f ca="1">IFERROR(IF(GM73+GL74&gt;GN$4,GM73,GM73+GL74),"")</f>
        <v>60</v>
      </c>
      <c r="GN74" s="7">
        <f t="shared" ca="1" si="599"/>
        <v>0</v>
      </c>
      <c r="GO74" s="7">
        <f t="shared" ca="1" si="454"/>
        <v>0.2157757173016942</v>
      </c>
      <c r="GP74" s="7">
        <f t="shared" ca="1" si="455"/>
        <v>0.32268582115984423</v>
      </c>
      <c r="GQ74" s="7">
        <f t="shared" ca="1" si="456"/>
        <v>1</v>
      </c>
      <c r="GR74" s="7" t="str">
        <f t="shared" ca="1" si="457"/>
        <v>4</v>
      </c>
      <c r="GS74" s="7">
        <f ca="1">IFERROR(IF(GS73+GR74&gt;GT$4,GS73,GS73+GR74),"")</f>
        <v>60</v>
      </c>
      <c r="GT74" s="7">
        <f t="shared" ca="1" si="600"/>
        <v>0</v>
      </c>
      <c r="GU74" s="7">
        <f t="shared" ca="1" si="458"/>
        <v>0.16996267395795528</v>
      </c>
      <c r="GV74" s="7">
        <f t="shared" ca="1" si="459"/>
        <v>0.36849886450358316</v>
      </c>
      <c r="GW74" s="7">
        <f t="shared" ca="1" si="460"/>
        <v>1</v>
      </c>
      <c r="GX74" s="7" t="str">
        <f t="shared" ca="1" si="461"/>
        <v>4</v>
      </c>
      <c r="GY74" s="7">
        <f ca="1">IFERROR(IF(GY73+GX74&gt;GZ$4,GY73,GY73+GX74),"")</f>
        <v>60</v>
      </c>
      <c r="GZ74" s="7">
        <f t="shared" ca="1" si="601"/>
        <v>0</v>
      </c>
      <c r="HA74" s="7">
        <f t="shared" ca="1" si="462"/>
        <v>0.88396030056418473</v>
      </c>
      <c r="HB74" s="7">
        <f t="shared" ca="1" si="463"/>
        <v>-0.3454987621026463</v>
      </c>
      <c r="HC74" s="7">
        <f t="shared" ca="1" si="464"/>
        <v>0</v>
      </c>
      <c r="HD74" s="7">
        <f t="shared" ca="1" si="465"/>
        <v>0</v>
      </c>
      <c r="HE74" s="7">
        <f ca="1">IFERROR(IF(HE73+HD74&gt;HF$4,HE73,HE73+HD74),"")</f>
        <v>60</v>
      </c>
      <c r="HF74" s="7">
        <f t="shared" ca="1" si="602"/>
        <v>0</v>
      </c>
      <c r="HG74" s="7">
        <f t="shared" ca="1" si="466"/>
        <v>0.96241396688265612</v>
      </c>
      <c r="HH74" s="7">
        <f t="shared" ca="1" si="467"/>
        <v>-0.42395242842111769</v>
      </c>
      <c r="HI74" s="7">
        <f t="shared" ca="1" si="468"/>
        <v>0</v>
      </c>
      <c r="HJ74" s="7">
        <f t="shared" ca="1" si="469"/>
        <v>0</v>
      </c>
      <c r="HK74" s="7">
        <f ca="1">IFERROR(IF(HK73+HJ74&gt;HL$4,HK73,HK73+HJ74),"")</f>
        <v>60</v>
      </c>
      <c r="HL74" s="7">
        <f t="shared" ca="1" si="603"/>
        <v>0</v>
      </c>
      <c r="HM74" s="7">
        <f t="shared" ca="1" si="470"/>
        <v>0.15842454278213003</v>
      </c>
      <c r="HN74" s="7">
        <f t="shared" ca="1" si="471"/>
        <v>0.38003699567940841</v>
      </c>
      <c r="HO74" s="7">
        <f t="shared" ca="1" si="472"/>
        <v>1</v>
      </c>
      <c r="HP74" s="7" t="str">
        <f t="shared" ca="1" si="473"/>
        <v>4</v>
      </c>
      <c r="HQ74" s="7">
        <f ca="1">IFERROR(IF(HQ73+HP74&gt;HR$4,HQ73,HQ73+HP74),"")</f>
        <v>60</v>
      </c>
      <c r="HR74" s="7">
        <f t="shared" ca="1" si="604"/>
        <v>0</v>
      </c>
      <c r="HS74" s="7">
        <f t="shared" ca="1" si="474"/>
        <v>0.44452828534110178</v>
      </c>
      <c r="HT74" s="7">
        <f t="shared" ca="1" si="475"/>
        <v>9.3933253120436655E-2</v>
      </c>
      <c r="HU74" s="7">
        <f t="shared" ca="1" si="476"/>
        <v>1</v>
      </c>
      <c r="HV74" s="7" t="str">
        <f t="shared" ca="1" si="477"/>
        <v>4</v>
      </c>
      <c r="HW74" s="7">
        <f ca="1">IFERROR(IF(HW73+HV74&gt;HX$4,HW73,HW73+HV74),"")</f>
        <v>60</v>
      </c>
      <c r="HX74" s="7">
        <f t="shared" ca="1" si="605"/>
        <v>0</v>
      </c>
      <c r="HY74" s="7">
        <f t="shared" ca="1" si="478"/>
        <v>0.33286525482354723</v>
      </c>
      <c r="HZ74" s="7">
        <f t="shared" ca="1" si="479"/>
        <v>0.20559628363799121</v>
      </c>
      <c r="IA74" s="7">
        <f t="shared" ca="1" si="480"/>
        <v>1</v>
      </c>
      <c r="IB74" s="7" t="str">
        <f t="shared" ca="1" si="481"/>
        <v>4</v>
      </c>
      <c r="IC74" s="7">
        <f ca="1">IFERROR(IF(IC73+IB74&gt;ID$4,IC73,IC73+IB74),"")</f>
        <v>60</v>
      </c>
      <c r="ID74" s="7">
        <f t="shared" ca="1" si="606"/>
        <v>0</v>
      </c>
      <c r="IE74" s="7">
        <f t="shared" ca="1" si="482"/>
        <v>0.32825488986480011</v>
      </c>
      <c r="IF74" s="7">
        <f t="shared" ca="1" si="483"/>
        <v>0.21020664859673832</v>
      </c>
      <c r="IG74" s="7">
        <f t="shared" ca="1" si="484"/>
        <v>1</v>
      </c>
      <c r="IH74" s="7" t="str">
        <f t="shared" ca="1" si="485"/>
        <v>4</v>
      </c>
      <c r="II74" s="7">
        <f ca="1">IFERROR(IF(II73+IH74&gt;IJ$4,II73,II73+IH74),"")</f>
        <v>60</v>
      </c>
      <c r="IJ74" s="7">
        <f t="shared" ca="1" si="607"/>
        <v>0</v>
      </c>
      <c r="IK74" s="7">
        <f t="shared" ca="1" si="486"/>
        <v>0.88410929554408135</v>
      </c>
      <c r="IL74" s="7">
        <f t="shared" ca="1" si="487"/>
        <v>-0.34564775708254292</v>
      </c>
      <c r="IM74" s="7">
        <f t="shared" ca="1" si="488"/>
        <v>0</v>
      </c>
      <c r="IN74" s="7">
        <f t="shared" ca="1" si="489"/>
        <v>0</v>
      </c>
      <c r="IO74" s="7">
        <f ca="1">IFERROR(IF(IO73+IN74&gt;IP$4,IO73,IO73+IN74),"")</f>
        <v>60</v>
      </c>
      <c r="IP74" s="7">
        <f t="shared" ca="1" si="608"/>
        <v>0</v>
      </c>
      <c r="IQ74" s="7">
        <f t="shared" ca="1" si="490"/>
        <v>0.65389685899618277</v>
      </c>
      <c r="IR74" s="7">
        <f t="shared" ca="1" si="491"/>
        <v>-0.11543532053464434</v>
      </c>
      <c r="IS74" s="7">
        <f t="shared" ca="1" si="492"/>
        <v>0</v>
      </c>
      <c r="IT74" s="7">
        <f t="shared" ca="1" si="493"/>
        <v>0</v>
      </c>
      <c r="IU74" s="7">
        <f ca="1">IFERROR(IF(IU73+IT74&gt;IV$4,IU73,IU73+IT74),"")</f>
        <v>60</v>
      </c>
      <c r="IV74" s="7">
        <f t="shared" ca="1" si="609"/>
        <v>0</v>
      </c>
      <c r="IW74" s="7">
        <f t="shared" ca="1" si="494"/>
        <v>0.87882011678606553</v>
      </c>
      <c r="IX74" s="7">
        <f t="shared" ca="1" si="495"/>
        <v>-0.34035857832452709</v>
      </c>
      <c r="IY74" s="7">
        <f t="shared" ca="1" si="496"/>
        <v>0</v>
      </c>
      <c r="IZ74" s="7">
        <f t="shared" ca="1" si="497"/>
        <v>0</v>
      </c>
      <c r="JA74" s="7">
        <f ca="1">IFERROR(IF(JA73+IZ74&gt;JB$4,JA73,JA73+IZ74),"")</f>
        <v>60</v>
      </c>
      <c r="JB74" s="7">
        <f t="shared" ca="1" si="610"/>
        <v>0</v>
      </c>
      <c r="JC74" s="7">
        <f t="shared" ca="1" si="498"/>
        <v>0.27323317712150297</v>
      </c>
      <c r="JD74" s="7">
        <f t="shared" ca="1" si="499"/>
        <v>0.26522836134003547</v>
      </c>
      <c r="JE74" s="7">
        <f t="shared" ca="1" si="500"/>
        <v>1</v>
      </c>
      <c r="JF74" s="7" t="str">
        <f t="shared" ca="1" si="501"/>
        <v>4</v>
      </c>
      <c r="JG74" s="7">
        <f ca="1">IFERROR(IF(JG73+JF74&gt;JH$4,JG73,JG73+JF74),"")</f>
        <v>60</v>
      </c>
      <c r="JH74" s="7">
        <f t="shared" ca="1" si="611"/>
        <v>0</v>
      </c>
      <c r="JI74" s="7">
        <f t="shared" ca="1" si="502"/>
        <v>0.32095165887754518</v>
      </c>
      <c r="JJ74" s="7">
        <f t="shared" ca="1" si="503"/>
        <v>0.21750987958399326</v>
      </c>
      <c r="JK74" s="7">
        <f t="shared" ca="1" si="504"/>
        <v>1</v>
      </c>
      <c r="JL74" s="7" t="str">
        <f t="shared" ca="1" si="505"/>
        <v>4</v>
      </c>
      <c r="JM74" s="7">
        <f ca="1">IFERROR(IF(JM73+JL74&gt;JN$4,JM73,JM73+JL74),"")</f>
        <v>60</v>
      </c>
      <c r="JN74" s="7">
        <f t="shared" ca="1" si="612"/>
        <v>0</v>
      </c>
      <c r="JO74" s="7">
        <f t="shared" ca="1" si="506"/>
        <v>0.40468863566127167</v>
      </c>
      <c r="JP74" s="7">
        <f t="shared" ca="1" si="507"/>
        <v>0.13377290280026677</v>
      </c>
      <c r="JQ74" s="7">
        <f t="shared" ca="1" si="508"/>
        <v>1</v>
      </c>
      <c r="JR74" s="7" t="str">
        <f t="shared" ca="1" si="509"/>
        <v>4</v>
      </c>
      <c r="JS74" s="7">
        <f ca="1">IFERROR(IF(JS73+JR74&gt;JT$4,JS73,JS73+JR74),"")</f>
        <v>60</v>
      </c>
      <c r="JT74" s="7">
        <f t="shared" ca="1" si="613"/>
        <v>0</v>
      </c>
      <c r="JU74" s="7">
        <f t="shared" ca="1" si="510"/>
        <v>0.79235572246577113</v>
      </c>
      <c r="JV74" s="7">
        <f t="shared" ca="1" si="511"/>
        <v>-0.25389418400423269</v>
      </c>
      <c r="JW74" s="7">
        <f t="shared" ca="1" si="512"/>
        <v>0</v>
      </c>
      <c r="JX74" s="7">
        <f t="shared" ca="1" si="513"/>
        <v>0</v>
      </c>
      <c r="JY74" s="7">
        <f ca="1">IFERROR(IF(JY73+JX74&gt;JZ$4,JY73,JY73+JX74),"")</f>
        <v>60</v>
      </c>
      <c r="JZ74" s="7">
        <f t="shared" ca="1" si="614"/>
        <v>0</v>
      </c>
      <c r="KA74" s="7">
        <f t="shared" ca="1" si="514"/>
        <v>0.3813342460037954</v>
      </c>
      <c r="KB74" s="7">
        <f t="shared" ca="1" si="515"/>
        <v>0.15712729245774304</v>
      </c>
      <c r="KC74" s="7">
        <f t="shared" ca="1" si="516"/>
        <v>1</v>
      </c>
      <c r="KD74" s="7" t="str">
        <f t="shared" ca="1" si="517"/>
        <v>4</v>
      </c>
      <c r="KE74" s="7">
        <f ca="1">IFERROR(IF(KE73+KD74&gt;KF$4,KE73,KE73+KD74),"")</f>
        <v>60</v>
      </c>
      <c r="KF74" s="7">
        <f t="shared" ca="1" si="615"/>
        <v>0</v>
      </c>
      <c r="KG74" s="7">
        <f t="shared" ca="1" si="518"/>
        <v>4.232125172467982E-2</v>
      </c>
      <c r="KH74" s="7">
        <f t="shared" ca="1" si="519"/>
        <v>0.49614028673685862</v>
      </c>
      <c r="KI74" s="7">
        <f t="shared" ca="1" si="520"/>
        <v>1</v>
      </c>
      <c r="KJ74" s="7" t="str">
        <f t="shared" ca="1" si="521"/>
        <v>4</v>
      </c>
      <c r="KK74" s="7">
        <f ca="1">IFERROR(IF(KK73+KJ74&gt;KL$4,KK73,KK73+KJ74),"")</f>
        <v>60</v>
      </c>
      <c r="KL74" s="7">
        <f t="shared" ca="1" si="616"/>
        <v>0</v>
      </c>
      <c r="KM74" s="7">
        <f t="shared" ca="1" si="522"/>
        <v>5.0306838786755681E-2</v>
      </c>
      <c r="KN74" s="7">
        <f t="shared" ca="1" si="523"/>
        <v>0.48815469967478275</v>
      </c>
      <c r="KO74" s="7">
        <f t="shared" ca="1" si="524"/>
        <v>1</v>
      </c>
      <c r="KP74" s="7" t="str">
        <f t="shared" ca="1" si="525"/>
        <v>4</v>
      </c>
      <c r="KQ74" s="7">
        <f ca="1">IFERROR(IF(KQ73+KP74&gt;KR$4,KQ73,KQ73+KP74),"")</f>
        <v>60</v>
      </c>
      <c r="KR74" s="7">
        <f t="shared" ca="1" si="617"/>
        <v>0</v>
      </c>
      <c r="KS74" s="7">
        <f t="shared" ca="1" si="526"/>
        <v>0.50523974346617062</v>
      </c>
      <c r="KT74" s="7">
        <f t="shared" ca="1" si="527"/>
        <v>3.3221794995367815E-2</v>
      </c>
      <c r="KU74" s="7">
        <f t="shared" ca="1" si="528"/>
        <v>1</v>
      </c>
      <c r="KV74" s="7" t="str">
        <f t="shared" ca="1" si="529"/>
        <v>4</v>
      </c>
      <c r="KW74" s="7">
        <f ca="1">IFERROR(IF(KW73+KV74&gt;KX$4,KW73,KW73+KV74),"")</f>
        <v>60</v>
      </c>
      <c r="KX74" s="7">
        <f t="shared" ca="1" si="618"/>
        <v>0</v>
      </c>
      <c r="KY74" s="7">
        <f t="shared" ca="1" si="530"/>
        <v>0.60804832839743062</v>
      </c>
      <c r="KZ74" s="7">
        <f t="shared" ca="1" si="531"/>
        <v>-6.9586789935892179E-2</v>
      </c>
      <c r="LA74" s="7">
        <f t="shared" ca="1" si="532"/>
        <v>0</v>
      </c>
      <c r="LB74" s="7">
        <f t="shared" ca="1" si="533"/>
        <v>0</v>
      </c>
      <c r="LC74" s="7">
        <f ca="1">IFERROR(IF(LC73+LB74&gt;LD$4,LC73,LC73+LB74),"")</f>
        <v>60</v>
      </c>
      <c r="LD74" s="7">
        <f t="shared" ca="1" si="619"/>
        <v>0</v>
      </c>
      <c r="LE74" s="7">
        <f t="shared" ca="1" si="534"/>
        <v>0.80284805578311658</v>
      </c>
      <c r="LF74" s="7">
        <f t="shared" ca="1" si="535"/>
        <v>-0.26438651732157814</v>
      </c>
      <c r="LG74" s="7">
        <f t="shared" ca="1" si="536"/>
        <v>0</v>
      </c>
      <c r="LH74" s="7">
        <f t="shared" ca="1" si="537"/>
        <v>0</v>
      </c>
      <c r="LI74" s="7">
        <f ca="1">IFERROR(IF(LI73+LH74&gt;LJ$4,LI73,LI73+LH74),"")</f>
        <v>60</v>
      </c>
      <c r="LJ74" s="7">
        <f t="shared" ca="1" si="620"/>
        <v>0</v>
      </c>
      <c r="LK74" s="7">
        <f t="shared" ca="1" si="538"/>
        <v>0.43460409210573603</v>
      </c>
      <c r="LL74" s="7">
        <f t="shared" ca="1" si="539"/>
        <v>0.10385744635580241</v>
      </c>
      <c r="LM74" s="7">
        <f t="shared" ca="1" si="540"/>
        <v>1</v>
      </c>
      <c r="LN74" s="7" t="str">
        <f t="shared" ca="1" si="541"/>
        <v>4</v>
      </c>
      <c r="LO74" s="7">
        <f ca="1">IFERROR(IF(LO73+LN74&gt;LP$4,LO73,LO73+LN74),"")</f>
        <v>60</v>
      </c>
      <c r="LP74" s="7">
        <f t="shared" ca="1" si="621"/>
        <v>0</v>
      </c>
      <c r="LQ74" s="7">
        <f t="shared" ca="1" si="542"/>
        <v>0.5765590826249587</v>
      </c>
      <c r="LR74" s="7">
        <f t="shared" ca="1" si="543"/>
        <v>-3.8097544163420261E-2</v>
      </c>
      <c r="LS74" s="7">
        <f t="shared" ca="1" si="544"/>
        <v>0</v>
      </c>
      <c r="LT74" s="7">
        <f t="shared" ca="1" si="545"/>
        <v>0</v>
      </c>
      <c r="LU74" s="7">
        <f ca="1">IFERROR(IF(LU73+LT74&gt;LV$4,LU73,LU73+LT74),"")</f>
        <v>60</v>
      </c>
      <c r="LV74" s="7">
        <f t="shared" ca="1" si="622"/>
        <v>0</v>
      </c>
      <c r="LW74" s="7">
        <f t="shared" ca="1" si="546"/>
        <v>0.56735499196549977</v>
      </c>
      <c r="LX74" s="7">
        <f t="shared" ca="1" si="547"/>
        <v>-2.889345350396133E-2</v>
      </c>
      <c r="LY74" s="7">
        <f t="shared" ca="1" si="548"/>
        <v>0</v>
      </c>
      <c r="LZ74" s="7">
        <f t="shared" ca="1" si="549"/>
        <v>0</v>
      </c>
      <c r="MA74" s="7">
        <f ca="1">IFERROR(IF(MA73+LZ74&gt;MB$4,MA73,MA73+LZ74),"")</f>
        <v>60</v>
      </c>
      <c r="MB74" s="7">
        <f t="shared" ca="1" si="623"/>
        <v>0</v>
      </c>
      <c r="MC74" s="7">
        <f t="shared" ca="1" si="550"/>
        <v>0.92198944107820968</v>
      </c>
      <c r="MD74" s="7">
        <f t="shared" ca="1" si="551"/>
        <v>-0.38352790261667125</v>
      </c>
      <c r="ME74" s="7">
        <f t="shared" ca="1" si="552"/>
        <v>0</v>
      </c>
      <c r="MF74" s="7">
        <f t="shared" ca="1" si="553"/>
        <v>0</v>
      </c>
      <c r="MG74" s="7">
        <f ca="1">IFERROR(IF(MG73+MF74&gt;MH$4,MG73,MG73+MF74),"")</f>
        <v>60</v>
      </c>
      <c r="MH74" s="7">
        <f t="shared" ca="1" si="624"/>
        <v>0</v>
      </c>
      <c r="MI74" s="7">
        <f t="shared" ca="1" si="554"/>
        <v>0.37856998803650743</v>
      </c>
      <c r="MJ74" s="7">
        <f t="shared" ca="1" si="555"/>
        <v>0.159891550425031</v>
      </c>
      <c r="MK74" s="7">
        <f t="shared" ca="1" si="556"/>
        <v>1</v>
      </c>
      <c r="ML74" s="7" t="str">
        <f t="shared" ca="1" si="557"/>
        <v>4</v>
      </c>
      <c r="MM74" s="7">
        <f ca="1">IFERROR(IF(MM73+ML74&gt;MN$4,MM73,MM73+ML74),"")</f>
        <v>60</v>
      </c>
      <c r="MN74" s="7">
        <f t="shared" ca="1" si="625"/>
        <v>0</v>
      </c>
      <c r="MO74" s="7">
        <f t="shared" ca="1" si="558"/>
        <v>0.4023008100735217</v>
      </c>
      <c r="MP74" s="7">
        <f t="shared" ca="1" si="559"/>
        <v>0.13616072838801674</v>
      </c>
      <c r="MQ74" s="7">
        <f t="shared" ca="1" si="560"/>
        <v>1</v>
      </c>
      <c r="MR74" s="7" t="str">
        <f t="shared" ca="1" si="561"/>
        <v>4</v>
      </c>
      <c r="MS74" s="7">
        <f ca="1">IFERROR(IF(MS73+MR74&gt;MT$4,MS73,MS73+MR74),"")</f>
        <v>60</v>
      </c>
      <c r="MT74" s="7">
        <f t="shared" ca="1" si="626"/>
        <v>0</v>
      </c>
      <c r="MU74" s="7">
        <f t="shared" ca="1" si="562"/>
        <v>0.86167078311761203</v>
      </c>
      <c r="MV74" s="7">
        <f t="shared" ca="1" si="563"/>
        <v>-0.32320924465607359</v>
      </c>
      <c r="MW74" s="7">
        <f t="shared" ca="1" si="564"/>
        <v>0</v>
      </c>
      <c r="MX74" s="7">
        <f t="shared" ca="1" si="565"/>
        <v>0</v>
      </c>
      <c r="MY74" s="7">
        <f ca="1">IFERROR(IF(MY73+MX74&gt;MZ$4,MY73,MY73+MX74),"")</f>
        <v>60</v>
      </c>
      <c r="MZ74" s="7">
        <f t="shared" ca="1" si="627"/>
        <v>0</v>
      </c>
      <c r="NA74" s="7">
        <f t="shared" ca="1" si="566"/>
        <v>0.75561983055969106</v>
      </c>
      <c r="NB74" s="7">
        <f t="shared" ca="1" si="567"/>
        <v>-0.21715829209815263</v>
      </c>
      <c r="NC74" s="7">
        <f t="shared" ca="1" si="568"/>
        <v>0</v>
      </c>
      <c r="ND74" s="7">
        <f t="shared" ca="1" si="569"/>
        <v>0</v>
      </c>
      <c r="NE74" s="7">
        <f ca="1">IFERROR(IF(NE73+ND74&gt;NF$4,NE73,NE73+ND74),"")</f>
        <v>60</v>
      </c>
      <c r="NF74" s="7">
        <f t="shared" ca="1" si="628"/>
        <v>0</v>
      </c>
      <c r="NG74" s="7">
        <f t="shared" ca="1" si="570"/>
        <v>0.1135189940862924</v>
      </c>
      <c r="NH74" s="7">
        <f t="shared" ca="1" si="571"/>
        <v>0.42494254437524603</v>
      </c>
      <c r="NI74" s="7">
        <f t="shared" ca="1" si="572"/>
        <v>1</v>
      </c>
      <c r="NJ74" s="7" t="str">
        <f t="shared" ca="1" si="573"/>
        <v>4</v>
      </c>
      <c r="NK74" s="7">
        <f ca="1">IFERROR(IF(NK73+NJ74&gt;NL$4,NK73,NK73+NJ74),"")</f>
        <v>60</v>
      </c>
      <c r="NL74" s="7">
        <f t="shared" ca="1" si="629"/>
        <v>0</v>
      </c>
      <c r="NM74" s="7">
        <f t="shared" ca="1" si="574"/>
        <v>0.87305053292088675</v>
      </c>
      <c r="NN74" s="7">
        <f t="shared" ca="1" si="575"/>
        <v>-0.33458899445934831</v>
      </c>
      <c r="NO74" s="7">
        <f t="shared" ca="1" si="576"/>
        <v>0</v>
      </c>
      <c r="NP74" s="7">
        <f t="shared" ca="1" si="577"/>
        <v>0</v>
      </c>
      <c r="NQ74" s="7">
        <f ca="1">IFERROR(IF(NQ73+NP74&gt;NR$4,NQ73,NQ73+NP74),"")</f>
        <v>60</v>
      </c>
      <c r="NR74" s="7">
        <f t="shared" ca="1" si="630"/>
        <v>0</v>
      </c>
      <c r="NT74">
        <v>72</v>
      </c>
      <c r="NU74" s="7" t="s">
        <v>19</v>
      </c>
      <c r="NV74" s="7" t="str">
        <f t="shared" ca="1" si="335"/>
        <v/>
      </c>
      <c r="NW74" s="7" t="str">
        <f t="shared" ca="1" si="329"/>
        <v/>
      </c>
      <c r="NX74" t="str">
        <f ca="1">IFERROR(VLOOKUP(NT74,$K$3:$AK$568,8,FALSE),"")</f>
        <v/>
      </c>
      <c r="NY74" t="str">
        <f ca="1">IFERROR(VLOOKUP(NT74,$K$3:$AK$568,9,FALSE),"")</f>
        <v/>
      </c>
      <c r="NZ74" s="7" t="str">
        <f ca="1">IFERROR(VLOOKUP(NT74,$K$3:$AK$568,27,FALSE),"")</f>
        <v/>
      </c>
      <c r="OB74">
        <v>72</v>
      </c>
      <c r="OC74" s="7" t="s">
        <v>19</v>
      </c>
      <c r="OD74" t="e">
        <f t="shared" ca="1" si="336"/>
        <v>#N/A</v>
      </c>
      <c r="OE74" s="7" t="str">
        <f t="shared" ca="1" si="337"/>
        <v/>
      </c>
      <c r="OF74" s="7" t="str">
        <f t="shared" ca="1" si="338"/>
        <v/>
      </c>
      <c r="OG74" t="str">
        <f t="shared" ca="1" si="339"/>
        <v/>
      </c>
      <c r="OI74">
        <v>72</v>
      </c>
      <c r="OJ74" s="7" t="s">
        <v>19</v>
      </c>
      <c r="OK74" s="7" t="str">
        <f t="shared" ca="1" si="340"/>
        <v/>
      </c>
      <c r="OL74" s="7" t="str">
        <f t="shared" ca="1" si="341"/>
        <v/>
      </c>
      <c r="OM74" t="str">
        <f ca="1">IFERROR(VLOOKUP(OI74,$L$3:$AK$568,7,FALSE),"")</f>
        <v/>
      </c>
      <c r="ON74" t="str">
        <f ca="1">IFERROR(VLOOKUP(OI74,$L$3:$AK$568,8,FALSE),"")</f>
        <v/>
      </c>
      <c r="OO74" s="7" t="str">
        <f ca="1">IFERROR(VLOOKUP(OI74,$L$3:$AK$568,26,FALSE),"")</f>
        <v/>
      </c>
      <c r="OQ74">
        <v>72</v>
      </c>
      <c r="OR74" s="7" t="s">
        <v>19</v>
      </c>
      <c r="OS74" t="e">
        <f t="shared" ca="1" si="342"/>
        <v>#N/A</v>
      </c>
      <c r="OT74" s="7" t="str">
        <f t="shared" ca="1" si="343"/>
        <v/>
      </c>
      <c r="OU74" s="7" t="str">
        <f t="shared" ca="1" si="344"/>
        <v/>
      </c>
      <c r="OV74" t="str">
        <f t="shared" ca="1" si="345"/>
        <v/>
      </c>
      <c r="OX74">
        <v>72</v>
      </c>
      <c r="OY74" s="7" t="s">
        <v>19</v>
      </c>
      <c r="OZ74" s="7" t="str">
        <f t="shared" ca="1" si="346"/>
        <v/>
      </c>
      <c r="PA74" s="7" t="str">
        <f t="shared" ca="1" si="347"/>
        <v/>
      </c>
      <c r="PB74" t="str">
        <f ca="1">IFERROR(VLOOKUP(OX74,$M$3:$AK$568,6,FALSE),"")</f>
        <v/>
      </c>
      <c r="PC74" t="str">
        <f ca="1">IFERROR(VLOOKUP(OX74,$M$3:$AK$568,7,FALSE),"")</f>
        <v/>
      </c>
      <c r="PD74" s="7" t="str">
        <f ca="1">IFERROR(VLOOKUP(OX74,$M$3:$AK$568,25,FALSE),"")</f>
        <v/>
      </c>
      <c r="PF74">
        <v>72</v>
      </c>
      <c r="PG74" s="7" t="s">
        <v>19</v>
      </c>
      <c r="PH74" t="e">
        <f t="shared" ca="1" si="348"/>
        <v>#N/A</v>
      </c>
      <c r="PI74" s="7" t="str">
        <f t="shared" ca="1" si="349"/>
        <v/>
      </c>
      <c r="PJ74" s="7" t="str">
        <f t="shared" ca="1" si="350"/>
        <v/>
      </c>
      <c r="PK74" t="str">
        <f t="shared" ca="1" si="351"/>
        <v/>
      </c>
      <c r="PM74">
        <v>72</v>
      </c>
      <c r="PN74" s="7" t="s">
        <v>19</v>
      </c>
      <c r="PO74" s="202" t="str">
        <f t="shared" ca="1" si="352"/>
        <v/>
      </c>
      <c r="PP74" s="7" t="str">
        <f t="shared" ca="1" si="353"/>
        <v/>
      </c>
      <c r="PQ74" t="str">
        <f ca="1">IFERROR(VLOOKUP(PM74,$G$325:$R$409,12,FALSE),"")</f>
        <v/>
      </c>
      <c r="PR74" t="e">
        <f ca="1">VLOOKUP(PM74,$G$324:$Q$409,11,FALSE)</f>
        <v>#N/A</v>
      </c>
      <c r="PS74" s="7" t="str">
        <f ca="1">VLOOKUP(PQ74,$R$325:$Y$409,8,FALSE)</f>
        <v>- -</v>
      </c>
      <c r="PT74" s="7">
        <f ca="1">ReSt</f>
        <v>-4</v>
      </c>
      <c r="PU74" s="7" t="e">
        <f t="shared" ca="1" si="354"/>
        <v>#N/A</v>
      </c>
      <c r="PV74" s="7" t="e">
        <f t="shared" ca="1" si="355"/>
        <v>#N/A</v>
      </c>
      <c r="PW74" s="7" t="str">
        <f ca="1">VLOOKUP(PQ74,$R$325:$AK$409,8,FALSE)</f>
        <v>- -</v>
      </c>
      <c r="PX74" s="7"/>
      <c r="PY74">
        <v>72</v>
      </c>
      <c r="PZ74" s="7" t="s">
        <v>19</v>
      </c>
      <c r="QA74" t="str">
        <f t="shared" ca="1" si="356"/>
        <v/>
      </c>
      <c r="QB74" s="7" t="str">
        <f t="shared" ca="1" si="357"/>
        <v/>
      </c>
      <c r="QC74" s="7" t="str">
        <f t="shared" ca="1" si="358"/>
        <v/>
      </c>
      <c r="QD74" t="str">
        <f t="shared" ca="1" si="359"/>
        <v/>
      </c>
      <c r="QF74">
        <v>72</v>
      </c>
      <c r="QG74" s="7" t="s">
        <v>19</v>
      </c>
      <c r="QH74" s="7" t="str">
        <f t="shared" ca="1" si="360"/>
        <v/>
      </c>
      <c r="QI74" s="7" t="e">
        <f t="shared" ca="1" si="361"/>
        <v>#VALUE!</v>
      </c>
      <c r="QJ74" t="e">
        <f t="shared" ca="1" si="362"/>
        <v>#N/A</v>
      </c>
      <c r="QK74" s="7" t="e">
        <f t="shared" ca="1" si="363"/>
        <v>#N/A</v>
      </c>
      <c r="QM74">
        <v>72</v>
      </c>
      <c r="QN74" s="7" t="s">
        <v>19</v>
      </c>
      <c r="QO74" t="str">
        <f t="shared" ca="1" si="364"/>
        <v/>
      </c>
      <c r="QP74" s="7" t="str">
        <f t="shared" ca="1" si="365"/>
        <v/>
      </c>
      <c r="QQ74" t="str">
        <f t="shared" ca="1" si="366"/>
        <v/>
      </c>
    </row>
    <row r="75" spans="1:459" x14ac:dyDescent="0.25">
      <c r="A75" s="240" t="str">
        <f>IF('Character Sheet'!$B$4="Creature","N","Y")</f>
        <v>Y</v>
      </c>
      <c r="C75" s="75"/>
      <c r="D75" s="70">
        <f t="shared" ca="1" si="322"/>
        <v>19</v>
      </c>
      <c r="F75" s="75"/>
      <c r="G75" s="76"/>
      <c r="I75" s="75"/>
      <c r="J75" s="85"/>
      <c r="K75" s="85">
        <f t="shared" ca="1" si="330"/>
        <v>4</v>
      </c>
      <c r="L75" s="85">
        <f t="shared" ca="1" si="316"/>
        <v>0</v>
      </c>
      <c r="M75" s="70">
        <f t="shared" ca="1" si="321"/>
        <v>4</v>
      </c>
      <c r="O75" s="222" t="str">
        <f t="shared" ca="1" si="331"/>
        <v>- -</v>
      </c>
      <c r="Q75" s="7" t="s">
        <v>1262</v>
      </c>
      <c r="R75" s="9" t="s">
        <v>1261</v>
      </c>
      <c r="S75" s="9"/>
      <c r="T75" s="61" t="str">
        <f>SUBSTITUTE(IFERROR(IFERROR(VLOOKUP(R75,'[1]Skill Statistics'!$A$3:$C$513,2,FALSE),VLOOKUP(Q75,'[1]Skill Statistics'!$A$3:$C$513,2,FALSE)),T74),"R*","ReSt")</f>
        <v>- -</v>
      </c>
      <c r="U75" s="61" t="str">
        <f>IFERROR(IFERROR(VLOOKUP(R75,'[1]Skill Statistics'!$A$3:$C$513,3,FALSE),VLOOKUP(Q75,'[1]Skill Statistics'!$A$3:$C$513,3,FALSE)),U74)</f>
        <v>- -</v>
      </c>
      <c r="V75" s="61" t="str">
        <f>IF(ISNUMBER(SEARCH("Category",R75)),"- -",IFERROR(IFERROR(VLOOKUP(Q75,[1]Professions!$A$4:$AM$288,MATCH(Profession,[1]Professions!$A$1:$AM$1,0),FALSE),VLOOKUP(Q75,Calculations!$B$91:$I$95,8,FALSE)),"- -"))</f>
        <v>- -</v>
      </c>
      <c r="W75" s="60" t="str">
        <f t="shared" si="332"/>
        <v>- -</v>
      </c>
      <c r="X75" s="7" t="str">
        <f ca="1">IFERROR(VLOOKUP(R75,$BS$6:$NR$519,MATCH(ActualLevel,$BS$3:$NR$3,0),FALSE),"- -")</f>
        <v>- -</v>
      </c>
      <c r="Y75" s="7" t="str">
        <f t="shared" si="320"/>
        <v>- -</v>
      </c>
      <c r="Z75" s="7" t="str">
        <f>IFERROR(VLOOKUP(Y75,Charts!$BQ$2:$BR$52,2,FALSE),"- -")</f>
        <v>- -</v>
      </c>
      <c r="AA75" s="7" t="str">
        <f t="shared" ca="1" si="367"/>
        <v>- -</v>
      </c>
      <c r="AB75" s="7" t="str">
        <f t="shared" si="317"/>
        <v>- -</v>
      </c>
      <c r="AC75" s="7"/>
      <c r="AD75" s="7"/>
      <c r="AE75" s="7"/>
      <c r="AF75" s="7"/>
      <c r="AG75" s="7"/>
      <c r="AH75" s="43"/>
      <c r="AI75" s="7"/>
      <c r="AJ75" s="7"/>
      <c r="AK75" s="7">
        <f t="shared" ca="1" si="368"/>
        <v>0</v>
      </c>
      <c r="AL75" s="7"/>
      <c r="AM75" s="69">
        <f>IFERROR(VLOOKUP(R75,'[1]Skill Statistics'!$A$3:$AN$513,MATCH(Profession,'[1]Skill Statistics'!$A$2:$AN$2,0),FALSE),0)</f>
        <v>0</v>
      </c>
      <c r="AN75" s="85">
        <f>IFERROR(VLOOKUP(Q75,'[1]Skill Statistics'!$A$3:$BK$513,MATCH(Archetype,'[1]Skill Statistics'!$A$2:$BK$2,0),FALSE),0)</f>
        <v>0</v>
      </c>
      <c r="AO75" s="85">
        <f>IFERROR(VLOOKUP(Q75,'[1]Skill Statistics'!$A$3:$BB$513,MATCH(Race,'[1]Skill Statistics'!$A$2:$BB$2,0),FALSE),0)</f>
        <v>0</v>
      </c>
      <c r="AP75" s="85">
        <f t="shared" ca="1" si="333"/>
        <v>0</v>
      </c>
      <c r="AQ75" s="70"/>
      <c r="AS75" s="69">
        <f>IFERROR(VLOOKUP(Q75,'[1]Professional Skills'!$A$4:$AM$288,MATCH(Profession,'[1]Professional Skills'!$A$3:$AM$3,0),FALSE),"- -")</f>
        <v>0</v>
      </c>
      <c r="AU75" s="7">
        <f t="shared" si="319"/>
        <v>0</v>
      </c>
      <c r="AV75" s="7">
        <f t="shared" ca="1" si="318"/>
        <v>0</v>
      </c>
      <c r="AW75" t="str">
        <f t="shared" si="371"/>
        <v/>
      </c>
      <c r="AX75" t="str">
        <f>IFERROR(_xlfn.RANK.EQ(AW75,$AW$5:$AW$568),"")</f>
        <v/>
      </c>
      <c r="AY75">
        <f t="shared" si="327"/>
        <v>0</v>
      </c>
      <c r="AZ75" s="70" t="str">
        <f t="shared" si="369"/>
        <v/>
      </c>
      <c r="BB75" s="69" t="str">
        <f>IFERROR(IF(Q75="Language",VLOOKUP(R75,[1]Cultures!$B$4:$N$218,MATCH(Culture,[1]Cultures!$B$3:$N$3,0),FALSE),VLOOKUP(Q75,[1]Cultures!$B$4:$O$212,MATCH(Culture,[1]Cultures!$B$3:$O$3,0),FALSE)),"- -")</f>
        <v>- -</v>
      </c>
      <c r="BD75">
        <f t="shared" ref="BD75:BD138" ca="1" si="631">IF(BC75="*",RAND(),0)</f>
        <v>0</v>
      </c>
      <c r="BE75" t="str">
        <f t="shared" si="578"/>
        <v/>
      </c>
      <c r="BI75" s="7" t="str">
        <f t="shared" si="370"/>
        <v>- -</v>
      </c>
      <c r="BJ75" s="7"/>
      <c r="BK75" s="7"/>
      <c r="BL75" s="70" t="str">
        <f t="shared" si="328"/>
        <v>- -</v>
      </c>
      <c r="BN75" s="69" t="str">
        <f>IFERROR(VLOOKUP(V75,Charts!$BT$2:$BV$14,3,FALSE),"- -")</f>
        <v>- -</v>
      </c>
      <c r="BO75" s="85" t="str">
        <f t="shared" ca="1" si="334"/>
        <v>- -</v>
      </c>
      <c r="BP75" s="70" t="str">
        <f t="shared" ca="1" si="579"/>
        <v>- -</v>
      </c>
      <c r="BR75" s="7">
        <v>70</v>
      </c>
      <c r="BS75" s="9" t="str">
        <f ca="1">VLOOKUP(BR75,$O$3:$R$568,4,FALSE)</f>
        <v>Tundra</v>
      </c>
      <c r="BT75" s="7" t="str">
        <f ca="1">VLOOKUP(BS75,$R$3:$V$568,5,FALSE)</f>
        <v>3 / 4</v>
      </c>
      <c r="BU75" s="7">
        <f ca="1">VLOOKUP(BT75,Charts!$BT$2:$BV$14,3,FALSE)</f>
        <v>0.69230769230769229</v>
      </c>
      <c r="BV75" s="7" t="str">
        <f t="shared" ca="1" si="372"/>
        <v>3</v>
      </c>
      <c r="BW75" s="7" t="str">
        <f t="shared" ca="1" si="373"/>
        <v>4</v>
      </c>
      <c r="BY75" s="7">
        <f t="shared" ca="1" si="374"/>
        <v>0.38779655970314408</v>
      </c>
      <c r="BZ75" s="7">
        <f t="shared" ca="1" si="375"/>
        <v>0.30451113260454821</v>
      </c>
      <c r="CA75" s="7">
        <f t="shared" ca="1" si="376"/>
        <v>1</v>
      </c>
      <c r="CB75" s="7" t="str">
        <f t="shared" ca="1" si="377"/>
        <v>3</v>
      </c>
      <c r="CC75" s="7">
        <f ca="1">IFERROR(IF(CC74+CB75&gt;CD$4,CC74,CC74+CB75),"")</f>
        <v>38</v>
      </c>
      <c r="CD75" s="7">
        <f t="shared" ca="1" si="580"/>
        <v>0</v>
      </c>
      <c r="CE75" s="7">
        <f t="shared" ca="1" si="378"/>
        <v>0.62267939396737593</v>
      </c>
      <c r="CF75" s="7">
        <f t="shared" ca="1" si="379"/>
        <v>6.9628298340316364E-2</v>
      </c>
      <c r="CG75" s="7">
        <f t="shared" ca="1" si="380"/>
        <v>1</v>
      </c>
      <c r="CH75" s="7" t="str">
        <f t="shared" ca="1" si="381"/>
        <v>3</v>
      </c>
      <c r="CI75" s="7">
        <f ca="1">IFERROR(IF(CI74+CH75&gt;CJ$4,CI74,CI74+CH75),"")</f>
        <v>60</v>
      </c>
      <c r="CJ75" s="7">
        <f t="shared" ca="1" si="581"/>
        <v>0</v>
      </c>
      <c r="CK75" s="7">
        <f t="shared" ca="1" si="382"/>
        <v>0.69375312969861991</v>
      </c>
      <c r="CL75" s="7">
        <f t="shared" ca="1" si="383"/>
        <v>-1.4454373909276175E-3</v>
      </c>
      <c r="CM75" s="7">
        <f t="shared" ca="1" si="384"/>
        <v>0</v>
      </c>
      <c r="CN75" s="7">
        <f t="shared" ca="1" si="385"/>
        <v>0</v>
      </c>
      <c r="CO75" s="7">
        <f ca="1">IFERROR(IF(CO74+CN75&gt;CP$4,CO74,CO74+CN75),"")</f>
        <v>60</v>
      </c>
      <c r="CP75" s="7">
        <f t="shared" ca="1" si="582"/>
        <v>0</v>
      </c>
      <c r="CQ75" s="7">
        <f t="shared" ca="1" si="386"/>
        <v>0.85604533290893514</v>
      </c>
      <c r="CR75" s="7">
        <f t="shared" ca="1" si="387"/>
        <v>-0.16373764060124285</v>
      </c>
      <c r="CS75" s="7">
        <f t="shared" ca="1" si="388"/>
        <v>0</v>
      </c>
      <c r="CT75" s="7">
        <f t="shared" ca="1" si="389"/>
        <v>0</v>
      </c>
      <c r="CU75" s="7">
        <f ca="1">IFERROR(IF(CU74+CT75&gt;CV$4,CU74,CU74+CT75),"")</f>
        <v>60</v>
      </c>
      <c r="CV75" s="7">
        <f t="shared" ca="1" si="583"/>
        <v>0</v>
      </c>
      <c r="CW75" s="7">
        <f t="shared" ca="1" si="390"/>
        <v>4.6880532458389856E-3</v>
      </c>
      <c r="CX75" s="7">
        <f t="shared" ca="1" si="391"/>
        <v>0.6876196390618533</v>
      </c>
      <c r="CY75" s="7">
        <f t="shared" ca="1" si="392"/>
        <v>1</v>
      </c>
      <c r="CZ75" s="7" t="str">
        <f t="shared" ca="1" si="393"/>
        <v>3</v>
      </c>
      <c r="DA75" s="7">
        <f ca="1">IFERROR(IF(DA74+CZ75&gt;DB$4,DA74,DA74+CZ75),"")</f>
        <v>60</v>
      </c>
      <c r="DB75" s="7">
        <f t="shared" ca="1" si="584"/>
        <v>0</v>
      </c>
      <c r="DC75" s="7">
        <f t="shared" ca="1" si="394"/>
        <v>0.84266309018402552</v>
      </c>
      <c r="DD75" s="7">
        <f t="shared" ca="1" si="395"/>
        <v>-0.15035539787633323</v>
      </c>
      <c r="DE75" s="7">
        <f t="shared" ca="1" si="396"/>
        <v>0</v>
      </c>
      <c r="DF75" s="7">
        <f t="shared" ca="1" si="397"/>
        <v>0</v>
      </c>
      <c r="DG75" s="7">
        <f ca="1">IFERROR(IF(DG74+DF75&gt;DH$4,DG74,DG74+DF75),"")</f>
        <v>60</v>
      </c>
      <c r="DH75" s="7">
        <f t="shared" ca="1" si="585"/>
        <v>0</v>
      </c>
      <c r="DI75" s="7">
        <f t="shared" ca="1" si="398"/>
        <v>8.793288186520587E-3</v>
      </c>
      <c r="DJ75" s="7">
        <f t="shared" ca="1" si="399"/>
        <v>0.6835144041211717</v>
      </c>
      <c r="DK75" s="7">
        <f t="shared" ca="1" si="400"/>
        <v>1</v>
      </c>
      <c r="DL75" s="7" t="str">
        <f t="shared" ca="1" si="401"/>
        <v>3</v>
      </c>
      <c r="DM75" s="7">
        <f ca="1">IFERROR(IF(DM74+DL75&gt;DN$4,DM74,DM74+DL75),"")</f>
        <v>60</v>
      </c>
      <c r="DN75" s="7">
        <f t="shared" ca="1" si="586"/>
        <v>0</v>
      </c>
      <c r="DO75" s="7">
        <f t="shared" ca="1" si="402"/>
        <v>0.95682744061872227</v>
      </c>
      <c r="DP75" s="7">
        <f t="shared" ca="1" si="403"/>
        <v>-0.26451974831102998</v>
      </c>
      <c r="DQ75" s="7">
        <f t="shared" ca="1" si="404"/>
        <v>0</v>
      </c>
      <c r="DR75" s="7">
        <f t="shared" ca="1" si="405"/>
        <v>0</v>
      </c>
      <c r="DS75" s="7">
        <f ca="1">IFERROR(IF(DS74+DR75&gt;DT$4,DS74,DS74+DR75),"")</f>
        <v>60</v>
      </c>
      <c r="DT75" s="7">
        <f t="shared" ca="1" si="587"/>
        <v>0</v>
      </c>
      <c r="DU75" s="7">
        <f t="shared" ca="1" si="406"/>
        <v>0.12064920664702594</v>
      </c>
      <c r="DV75" s="7">
        <f t="shared" ca="1" si="407"/>
        <v>0.57165848566066635</v>
      </c>
      <c r="DW75" s="7">
        <f t="shared" ca="1" si="408"/>
        <v>1</v>
      </c>
      <c r="DX75" s="7" t="str">
        <f t="shared" ca="1" si="409"/>
        <v>3</v>
      </c>
      <c r="DY75" s="7">
        <f ca="1">IFERROR(IF(DY74+DX75&gt;DZ$4,DY74,DY74+DX75),"")</f>
        <v>59</v>
      </c>
      <c r="DZ75" s="7">
        <f t="shared" ca="1" si="588"/>
        <v>0</v>
      </c>
      <c r="EA75" s="7">
        <f t="shared" ca="1" si="410"/>
        <v>0.20059364549271019</v>
      </c>
      <c r="EB75" s="7">
        <f t="shared" ca="1" si="411"/>
        <v>0.4917140468149821</v>
      </c>
      <c r="EC75" s="7">
        <f t="shared" ca="1" si="412"/>
        <v>1</v>
      </c>
      <c r="ED75" s="7" t="str">
        <f t="shared" ca="1" si="413"/>
        <v>3</v>
      </c>
      <c r="EE75" s="7">
        <f ca="1">IFERROR(IF(EE74+ED75&gt;EF$4,EE74,EE74+ED75),"")</f>
        <v>60</v>
      </c>
      <c r="EF75" s="7">
        <f t="shared" ca="1" si="589"/>
        <v>0</v>
      </c>
      <c r="EG75" s="7">
        <f t="shared" ca="1" si="414"/>
        <v>4.7361762141064356E-2</v>
      </c>
      <c r="EH75" s="7">
        <f t="shared" ca="1" si="415"/>
        <v>0.64494593016662793</v>
      </c>
      <c r="EI75" s="7">
        <f t="shared" ca="1" si="416"/>
        <v>1</v>
      </c>
      <c r="EJ75" s="7" t="str">
        <f t="shared" ca="1" si="417"/>
        <v>3</v>
      </c>
      <c r="EK75" s="7">
        <f ca="1">IFERROR(IF(EK74+EJ75&gt;EL$4,EK74,EK74+EJ75),"")</f>
        <v>60</v>
      </c>
      <c r="EL75" s="7">
        <f t="shared" ca="1" si="590"/>
        <v>0</v>
      </c>
      <c r="EM75" s="7">
        <f t="shared" ca="1" si="418"/>
        <v>0.52348562872945403</v>
      </c>
      <c r="EN75" s="7">
        <f t="shared" ca="1" si="419"/>
        <v>0.16882206357823826</v>
      </c>
      <c r="EO75" s="7">
        <f t="shared" ca="1" si="420"/>
        <v>1</v>
      </c>
      <c r="EP75" s="7" t="str">
        <f t="shared" ca="1" si="421"/>
        <v>3</v>
      </c>
      <c r="EQ75" s="7">
        <f ca="1">IFERROR(IF(EQ74+EP75&gt;ER$4,EQ74,EQ74+EP75),"")</f>
        <v>60</v>
      </c>
      <c r="ER75" s="7">
        <f t="shared" ca="1" si="591"/>
        <v>0</v>
      </c>
      <c r="ES75" s="7">
        <f t="shared" ca="1" si="422"/>
        <v>0.87068336546697112</v>
      </c>
      <c r="ET75" s="7">
        <f t="shared" ca="1" si="423"/>
        <v>-0.17837567315927882</v>
      </c>
      <c r="EU75" s="7">
        <f t="shared" ca="1" si="424"/>
        <v>0</v>
      </c>
      <c r="EV75" s="7">
        <f t="shared" ca="1" si="425"/>
        <v>0</v>
      </c>
      <c r="EW75" s="7">
        <f ca="1">IFERROR(IF(EW74+EV75&gt;EX$4,EW74,EW74+EV75),"")</f>
        <v>60</v>
      </c>
      <c r="EX75" s="7">
        <f t="shared" ca="1" si="592"/>
        <v>0</v>
      </c>
      <c r="EY75" s="7">
        <f t="shared" ca="1" si="426"/>
        <v>0.25193394881174369</v>
      </c>
      <c r="EZ75" s="7">
        <f t="shared" ca="1" si="427"/>
        <v>0.4403737434959486</v>
      </c>
      <c r="FA75" s="7">
        <f t="shared" ca="1" si="428"/>
        <v>1</v>
      </c>
      <c r="FB75" s="7" t="str">
        <f t="shared" ca="1" si="429"/>
        <v>3</v>
      </c>
      <c r="FC75" s="7">
        <f ca="1">IFERROR(IF(FC74+FB75&gt;FD$4,FC74,FC74+FB75),"")</f>
        <v>60</v>
      </c>
      <c r="FD75" s="7">
        <f t="shared" ca="1" si="593"/>
        <v>0</v>
      </c>
      <c r="FE75" s="7">
        <f t="shared" ca="1" si="430"/>
        <v>0.12103357184170294</v>
      </c>
      <c r="FF75" s="7">
        <f t="shared" ca="1" si="431"/>
        <v>0.57127412046598935</v>
      </c>
      <c r="FG75" s="7">
        <f t="shared" ca="1" si="432"/>
        <v>1</v>
      </c>
      <c r="FH75" s="7" t="str">
        <f t="shared" ca="1" si="433"/>
        <v>3</v>
      </c>
      <c r="FI75" s="7">
        <f ca="1">IFERROR(IF(FI74+FH75&gt;FJ$4,FI74,FI74+FH75),"")</f>
        <v>60</v>
      </c>
      <c r="FJ75" s="7">
        <f t="shared" ca="1" si="594"/>
        <v>0</v>
      </c>
      <c r="FK75" s="7">
        <f t="shared" ca="1" si="434"/>
        <v>0.45025071297497454</v>
      </c>
      <c r="FL75" s="7">
        <f t="shared" ca="1" si="435"/>
        <v>0.24205697933271775</v>
      </c>
      <c r="FM75" s="7">
        <f t="shared" ca="1" si="436"/>
        <v>1</v>
      </c>
      <c r="FN75" s="7" t="str">
        <f t="shared" ca="1" si="437"/>
        <v>3</v>
      </c>
      <c r="FO75" s="7">
        <f ca="1">IFERROR(IF(FO74+FN75&gt;FP$4,FO74,FO74+FN75),"")</f>
        <v>60</v>
      </c>
      <c r="FP75" s="7">
        <f t="shared" ca="1" si="595"/>
        <v>0</v>
      </c>
      <c r="FQ75" s="7">
        <f t="shared" ca="1" si="438"/>
        <v>1.8589000838000302E-2</v>
      </c>
      <c r="FR75" s="7">
        <f t="shared" ca="1" si="439"/>
        <v>0.67371869146969199</v>
      </c>
      <c r="FS75" s="7">
        <f t="shared" ca="1" si="440"/>
        <v>1</v>
      </c>
      <c r="FT75" s="7" t="str">
        <f t="shared" ca="1" si="441"/>
        <v>3</v>
      </c>
      <c r="FU75" s="7">
        <f ca="1">IFERROR(IF(FU74+FT75&gt;FV$4,FU74,FU74+FT75),"")</f>
        <v>60</v>
      </c>
      <c r="FV75" s="7">
        <f t="shared" ca="1" si="596"/>
        <v>0</v>
      </c>
      <c r="FW75" s="7">
        <f t="shared" ca="1" si="442"/>
        <v>0.26543185179819284</v>
      </c>
      <c r="FX75" s="7">
        <f t="shared" ca="1" si="443"/>
        <v>0.42687584050949945</v>
      </c>
      <c r="FY75" s="7">
        <f t="shared" ca="1" si="444"/>
        <v>1</v>
      </c>
      <c r="FZ75" s="7" t="str">
        <f t="shared" ca="1" si="445"/>
        <v>3</v>
      </c>
      <c r="GA75" s="7">
        <f ca="1">IFERROR(IF(GA74+FZ75&gt;GB$4,GA74,GA74+FZ75),"")</f>
        <v>60</v>
      </c>
      <c r="GB75" s="7">
        <f t="shared" ca="1" si="597"/>
        <v>0</v>
      </c>
      <c r="GC75" s="7">
        <f t="shared" ca="1" si="446"/>
        <v>0.7763278095998587</v>
      </c>
      <c r="GD75" s="7">
        <f t="shared" ca="1" si="447"/>
        <v>-8.4020117292166407E-2</v>
      </c>
      <c r="GE75" s="7">
        <f t="shared" ca="1" si="448"/>
        <v>0</v>
      </c>
      <c r="GF75" s="7">
        <f t="shared" ca="1" si="449"/>
        <v>0</v>
      </c>
      <c r="GG75" s="7">
        <f ca="1">IFERROR(IF(GG74+GF75&gt;GH$4,GG74,GG74+GF75),"")</f>
        <v>60</v>
      </c>
      <c r="GH75" s="7">
        <f t="shared" ca="1" si="598"/>
        <v>0</v>
      </c>
      <c r="GI75" s="7">
        <f t="shared" ca="1" si="450"/>
        <v>0.38717508729553018</v>
      </c>
      <c r="GJ75" s="7">
        <f t="shared" ca="1" si="451"/>
        <v>0.30513260501216211</v>
      </c>
      <c r="GK75" s="7">
        <f t="shared" ca="1" si="452"/>
        <v>1</v>
      </c>
      <c r="GL75" s="7" t="str">
        <f t="shared" ca="1" si="453"/>
        <v>3</v>
      </c>
      <c r="GM75" s="7">
        <f ca="1">IFERROR(IF(GM74+GL75&gt;GN$4,GM74,GM74+GL75),"")</f>
        <v>60</v>
      </c>
      <c r="GN75" s="7">
        <f t="shared" ca="1" si="599"/>
        <v>0</v>
      </c>
      <c r="GO75" s="7">
        <f t="shared" ca="1" si="454"/>
        <v>0.53411619921177644</v>
      </c>
      <c r="GP75" s="7">
        <f t="shared" ca="1" si="455"/>
        <v>0.15819149309591585</v>
      </c>
      <c r="GQ75" s="7">
        <f t="shared" ca="1" si="456"/>
        <v>1</v>
      </c>
      <c r="GR75" s="7" t="str">
        <f t="shared" ca="1" si="457"/>
        <v>3</v>
      </c>
      <c r="GS75" s="7">
        <f ca="1">IFERROR(IF(GS74+GR75&gt;GT$4,GS74,GS74+GR75),"")</f>
        <v>60</v>
      </c>
      <c r="GT75" s="7">
        <f t="shared" ca="1" si="600"/>
        <v>0</v>
      </c>
      <c r="GU75" s="7">
        <f t="shared" ca="1" si="458"/>
        <v>0.89003802863300419</v>
      </c>
      <c r="GV75" s="7">
        <f t="shared" ca="1" si="459"/>
        <v>-0.1977303363253119</v>
      </c>
      <c r="GW75" s="7">
        <f t="shared" ca="1" si="460"/>
        <v>0</v>
      </c>
      <c r="GX75" s="7">
        <f t="shared" ca="1" si="461"/>
        <v>0</v>
      </c>
      <c r="GY75" s="7">
        <f ca="1">IFERROR(IF(GY74+GX75&gt;GZ$4,GY74,GY74+GX75),"")</f>
        <v>60</v>
      </c>
      <c r="GZ75" s="7">
        <f t="shared" ca="1" si="601"/>
        <v>0</v>
      </c>
      <c r="HA75" s="7">
        <f t="shared" ca="1" si="462"/>
        <v>0.37678042115051447</v>
      </c>
      <c r="HB75" s="7">
        <f t="shared" ca="1" si="463"/>
        <v>0.31552727115717782</v>
      </c>
      <c r="HC75" s="7">
        <f t="shared" ca="1" si="464"/>
        <v>1</v>
      </c>
      <c r="HD75" s="7" t="str">
        <f t="shared" ca="1" si="465"/>
        <v>3</v>
      </c>
      <c r="HE75" s="7">
        <f ca="1">IFERROR(IF(HE74+HD75&gt;HF$4,HE74,HE74+HD75),"")</f>
        <v>60</v>
      </c>
      <c r="HF75" s="7">
        <f t="shared" ca="1" si="602"/>
        <v>0</v>
      </c>
      <c r="HG75" s="7">
        <f t="shared" ca="1" si="466"/>
        <v>0.19948621709293324</v>
      </c>
      <c r="HH75" s="7">
        <f t="shared" ca="1" si="467"/>
        <v>0.49282147521475905</v>
      </c>
      <c r="HI75" s="7">
        <f t="shared" ca="1" si="468"/>
        <v>1</v>
      </c>
      <c r="HJ75" s="7" t="str">
        <f t="shared" ca="1" si="469"/>
        <v>3</v>
      </c>
      <c r="HK75" s="7">
        <f ca="1">IFERROR(IF(HK74+HJ75&gt;HL$4,HK74,HK74+HJ75),"")</f>
        <v>60</v>
      </c>
      <c r="HL75" s="7">
        <f t="shared" ca="1" si="603"/>
        <v>0</v>
      </c>
      <c r="HM75" s="7">
        <f t="shared" ca="1" si="470"/>
        <v>0.12120520353064124</v>
      </c>
      <c r="HN75" s="7">
        <f t="shared" ca="1" si="471"/>
        <v>0.57110248877705105</v>
      </c>
      <c r="HO75" s="7">
        <f t="shared" ca="1" si="472"/>
        <v>1</v>
      </c>
      <c r="HP75" s="7" t="str">
        <f t="shared" ca="1" si="473"/>
        <v>3</v>
      </c>
      <c r="HQ75" s="7">
        <f ca="1">IFERROR(IF(HQ74+HP75&gt;HR$4,HQ74,HQ74+HP75),"")</f>
        <v>60</v>
      </c>
      <c r="HR75" s="7">
        <f t="shared" ca="1" si="604"/>
        <v>0</v>
      </c>
      <c r="HS75" s="7">
        <f t="shared" ca="1" si="474"/>
        <v>0.43041450415443705</v>
      </c>
      <c r="HT75" s="7">
        <f t="shared" ca="1" si="475"/>
        <v>0.26189318815325524</v>
      </c>
      <c r="HU75" s="7">
        <f t="shared" ca="1" si="476"/>
        <v>1</v>
      </c>
      <c r="HV75" s="7" t="str">
        <f t="shared" ca="1" si="477"/>
        <v>3</v>
      </c>
      <c r="HW75" s="7">
        <f ca="1">IFERROR(IF(HW74+HV75&gt;HX$4,HW74,HW74+HV75),"")</f>
        <v>60</v>
      </c>
      <c r="HX75" s="7">
        <f t="shared" ca="1" si="605"/>
        <v>0</v>
      </c>
      <c r="HY75" s="7">
        <f t="shared" ca="1" si="478"/>
        <v>0.39192802427853379</v>
      </c>
      <c r="HZ75" s="7">
        <f t="shared" ca="1" si="479"/>
        <v>0.3003796680291585</v>
      </c>
      <c r="IA75" s="7">
        <f t="shared" ca="1" si="480"/>
        <v>1</v>
      </c>
      <c r="IB75" s="7" t="str">
        <f t="shared" ca="1" si="481"/>
        <v>3</v>
      </c>
      <c r="IC75" s="7">
        <f ca="1">IFERROR(IF(IC74+IB75&gt;ID$4,IC74,IC74+IB75),"")</f>
        <v>60</v>
      </c>
      <c r="ID75" s="7">
        <f t="shared" ca="1" si="606"/>
        <v>0</v>
      </c>
      <c r="IE75" s="7">
        <f t="shared" ca="1" si="482"/>
        <v>0.44608537826673755</v>
      </c>
      <c r="IF75" s="7">
        <f t="shared" ca="1" si="483"/>
        <v>0.24622231404095474</v>
      </c>
      <c r="IG75" s="7">
        <f t="shared" ca="1" si="484"/>
        <v>1</v>
      </c>
      <c r="IH75" s="7" t="str">
        <f t="shared" ca="1" si="485"/>
        <v>3</v>
      </c>
      <c r="II75" s="7">
        <f ca="1">IFERROR(IF(II74+IH75&gt;IJ$4,II74,II74+IH75),"")</f>
        <v>60</v>
      </c>
      <c r="IJ75" s="7">
        <f t="shared" ca="1" si="607"/>
        <v>0</v>
      </c>
      <c r="IK75" s="7">
        <f t="shared" ca="1" si="486"/>
        <v>0.23194538171168855</v>
      </c>
      <c r="IL75" s="7">
        <f t="shared" ca="1" si="487"/>
        <v>0.46036231059600374</v>
      </c>
      <c r="IM75" s="7">
        <f t="shared" ca="1" si="488"/>
        <v>1</v>
      </c>
      <c r="IN75" s="7" t="str">
        <f t="shared" ca="1" si="489"/>
        <v>3</v>
      </c>
      <c r="IO75" s="7">
        <f ca="1">IFERROR(IF(IO74+IN75&gt;IP$4,IO74,IO74+IN75),"")</f>
        <v>60</v>
      </c>
      <c r="IP75" s="7">
        <f t="shared" ca="1" si="608"/>
        <v>0</v>
      </c>
      <c r="IQ75" s="7">
        <f t="shared" ca="1" si="490"/>
        <v>0.90726057955987593</v>
      </c>
      <c r="IR75" s="7">
        <f t="shared" ca="1" si="491"/>
        <v>-0.21495288725218364</v>
      </c>
      <c r="IS75" s="7">
        <f t="shared" ca="1" si="492"/>
        <v>0</v>
      </c>
      <c r="IT75" s="7">
        <f t="shared" ca="1" si="493"/>
        <v>0</v>
      </c>
      <c r="IU75" s="7">
        <f ca="1">IFERROR(IF(IU74+IT75&gt;IV$4,IU74,IU74+IT75),"")</f>
        <v>60</v>
      </c>
      <c r="IV75" s="7">
        <f t="shared" ca="1" si="609"/>
        <v>0</v>
      </c>
      <c r="IW75" s="7">
        <f t="shared" ca="1" si="494"/>
        <v>0.48440154654096579</v>
      </c>
      <c r="IX75" s="7">
        <f t="shared" ca="1" si="495"/>
        <v>0.2079061457667265</v>
      </c>
      <c r="IY75" s="7">
        <f t="shared" ca="1" si="496"/>
        <v>1</v>
      </c>
      <c r="IZ75" s="7" t="str">
        <f t="shared" ca="1" si="497"/>
        <v>3</v>
      </c>
      <c r="JA75" s="7">
        <f ca="1">IFERROR(IF(JA74+IZ75&gt;JB$4,JA74,JA74+IZ75),"")</f>
        <v>60</v>
      </c>
      <c r="JB75" s="7">
        <f t="shared" ca="1" si="610"/>
        <v>0</v>
      </c>
      <c r="JC75" s="7">
        <f t="shared" ca="1" si="498"/>
        <v>0.51800455323987193</v>
      </c>
      <c r="JD75" s="7">
        <f t="shared" ca="1" si="499"/>
        <v>0.17430313906782036</v>
      </c>
      <c r="JE75" s="7">
        <f t="shared" ca="1" si="500"/>
        <v>1</v>
      </c>
      <c r="JF75" s="7" t="str">
        <f t="shared" ca="1" si="501"/>
        <v>3</v>
      </c>
      <c r="JG75" s="7">
        <f ca="1">IFERROR(IF(JG74+JF75&gt;JH$4,JG74,JG74+JF75),"")</f>
        <v>60</v>
      </c>
      <c r="JH75" s="7">
        <f t="shared" ca="1" si="611"/>
        <v>0</v>
      </c>
      <c r="JI75" s="7">
        <f t="shared" ca="1" si="502"/>
        <v>0.28040398766834085</v>
      </c>
      <c r="JJ75" s="7">
        <f t="shared" ca="1" si="503"/>
        <v>0.41190370463935144</v>
      </c>
      <c r="JK75" s="7">
        <f t="shared" ca="1" si="504"/>
        <v>1</v>
      </c>
      <c r="JL75" s="7" t="str">
        <f t="shared" ca="1" si="505"/>
        <v>3</v>
      </c>
      <c r="JM75" s="7">
        <f ca="1">IFERROR(IF(JM74+JL75&gt;JN$4,JM74,JM74+JL75),"")</f>
        <v>60</v>
      </c>
      <c r="JN75" s="7">
        <f t="shared" ca="1" si="612"/>
        <v>0</v>
      </c>
      <c r="JO75" s="7">
        <f t="shared" ca="1" si="506"/>
        <v>0.50064452435317663</v>
      </c>
      <c r="JP75" s="7">
        <f t="shared" ca="1" si="507"/>
        <v>0.19166316795451566</v>
      </c>
      <c r="JQ75" s="7">
        <f t="shared" ca="1" si="508"/>
        <v>1</v>
      </c>
      <c r="JR75" s="7" t="str">
        <f t="shared" ca="1" si="509"/>
        <v>3</v>
      </c>
      <c r="JS75" s="7">
        <f ca="1">IFERROR(IF(JS74+JR75&gt;JT$4,JS74,JS74+JR75),"")</f>
        <v>60</v>
      </c>
      <c r="JT75" s="7">
        <f t="shared" ca="1" si="613"/>
        <v>0</v>
      </c>
      <c r="JU75" s="7">
        <f t="shared" ca="1" si="510"/>
        <v>0.28245763209998809</v>
      </c>
      <c r="JV75" s="7">
        <f t="shared" ca="1" si="511"/>
        <v>0.4098500602077042</v>
      </c>
      <c r="JW75" s="7">
        <f t="shared" ca="1" si="512"/>
        <v>1</v>
      </c>
      <c r="JX75" s="7" t="str">
        <f t="shared" ca="1" si="513"/>
        <v>3</v>
      </c>
      <c r="JY75" s="7">
        <f ca="1">IFERROR(IF(JY74+JX75&gt;JZ$4,JY74,JY74+JX75),"")</f>
        <v>60</v>
      </c>
      <c r="JZ75" s="7">
        <f t="shared" ca="1" si="614"/>
        <v>0</v>
      </c>
      <c r="KA75" s="7">
        <f t="shared" ca="1" si="514"/>
        <v>0.79609988746133598</v>
      </c>
      <c r="KB75" s="7">
        <f t="shared" ca="1" si="515"/>
        <v>-0.10379219515364368</v>
      </c>
      <c r="KC75" s="7">
        <f t="shared" ca="1" si="516"/>
        <v>0</v>
      </c>
      <c r="KD75" s="7">
        <f t="shared" ca="1" si="517"/>
        <v>0</v>
      </c>
      <c r="KE75" s="7">
        <f ca="1">IFERROR(IF(KE74+KD75&gt;KF$4,KE74,KE74+KD75),"")</f>
        <v>60</v>
      </c>
      <c r="KF75" s="7">
        <f t="shared" ca="1" si="615"/>
        <v>0</v>
      </c>
      <c r="KG75" s="7">
        <f t="shared" ca="1" si="518"/>
        <v>0.2620788742676563</v>
      </c>
      <c r="KH75" s="7">
        <f t="shared" ca="1" si="519"/>
        <v>0.43022881804003599</v>
      </c>
      <c r="KI75" s="7">
        <f t="shared" ca="1" si="520"/>
        <v>1</v>
      </c>
      <c r="KJ75" s="7" t="str">
        <f t="shared" ca="1" si="521"/>
        <v>3</v>
      </c>
      <c r="KK75" s="7">
        <f ca="1">IFERROR(IF(KK74+KJ75&gt;KL$4,KK74,KK74+KJ75),"")</f>
        <v>60</v>
      </c>
      <c r="KL75" s="7">
        <f t="shared" ca="1" si="616"/>
        <v>0</v>
      </c>
      <c r="KM75" s="7">
        <f t="shared" ca="1" si="522"/>
        <v>0.98221404373068233</v>
      </c>
      <c r="KN75" s="7">
        <f t="shared" ca="1" si="523"/>
        <v>-0.28990635142299004</v>
      </c>
      <c r="KO75" s="7">
        <f t="shared" ca="1" si="524"/>
        <v>0</v>
      </c>
      <c r="KP75" s="7">
        <f t="shared" ca="1" si="525"/>
        <v>0</v>
      </c>
      <c r="KQ75" s="7">
        <f ca="1">IFERROR(IF(KQ74+KP75&gt;KR$4,KQ74,KQ74+KP75),"")</f>
        <v>60</v>
      </c>
      <c r="KR75" s="7">
        <f t="shared" ca="1" si="617"/>
        <v>0</v>
      </c>
      <c r="KS75" s="7">
        <f t="shared" ca="1" si="526"/>
        <v>0.60485026599586589</v>
      </c>
      <c r="KT75" s="7">
        <f t="shared" ca="1" si="527"/>
        <v>8.7457426311826403E-2</v>
      </c>
      <c r="KU75" s="7">
        <f t="shared" ca="1" si="528"/>
        <v>1</v>
      </c>
      <c r="KV75" s="7" t="str">
        <f t="shared" ca="1" si="529"/>
        <v>3</v>
      </c>
      <c r="KW75" s="7">
        <f ca="1">IFERROR(IF(KW74+KV75&gt;KX$4,KW74,KW74+KV75),"")</f>
        <v>60</v>
      </c>
      <c r="KX75" s="7">
        <f t="shared" ca="1" si="618"/>
        <v>0</v>
      </c>
      <c r="KY75" s="7">
        <f t="shared" ca="1" si="530"/>
        <v>0.31349843897863705</v>
      </c>
      <c r="KZ75" s="7">
        <f t="shared" ca="1" si="531"/>
        <v>0.37880925332905524</v>
      </c>
      <c r="LA75" s="7">
        <f t="shared" ca="1" si="532"/>
        <v>1</v>
      </c>
      <c r="LB75" s="7" t="str">
        <f t="shared" ca="1" si="533"/>
        <v>3</v>
      </c>
      <c r="LC75" s="7">
        <f ca="1">IFERROR(IF(LC74+LB75&gt;LD$4,LC74,LC74+LB75),"")</f>
        <v>60</v>
      </c>
      <c r="LD75" s="7">
        <f t="shared" ca="1" si="619"/>
        <v>0</v>
      </c>
      <c r="LE75" s="7">
        <f t="shared" ca="1" si="534"/>
        <v>0.48591489743773708</v>
      </c>
      <c r="LF75" s="7">
        <f t="shared" ca="1" si="535"/>
        <v>0.20639279486995521</v>
      </c>
      <c r="LG75" s="7">
        <f t="shared" ca="1" si="536"/>
        <v>1</v>
      </c>
      <c r="LH75" s="7" t="str">
        <f t="shared" ca="1" si="537"/>
        <v>3</v>
      </c>
      <c r="LI75" s="7">
        <f ca="1">IFERROR(IF(LI74+LH75&gt;LJ$4,LI74,LI74+LH75),"")</f>
        <v>60</v>
      </c>
      <c r="LJ75" s="7">
        <f t="shared" ca="1" si="620"/>
        <v>0</v>
      </c>
      <c r="LK75" s="7">
        <f t="shared" ca="1" si="538"/>
        <v>0.62942091438866243</v>
      </c>
      <c r="LL75" s="7">
        <f t="shared" ca="1" si="539"/>
        <v>6.2886777919029857E-2</v>
      </c>
      <c r="LM75" s="7">
        <f t="shared" ca="1" si="540"/>
        <v>1</v>
      </c>
      <c r="LN75" s="7" t="str">
        <f t="shared" ca="1" si="541"/>
        <v>3</v>
      </c>
      <c r="LO75" s="7">
        <f ca="1">IFERROR(IF(LO74+LN75&gt;LP$4,LO74,LO74+LN75),"")</f>
        <v>60</v>
      </c>
      <c r="LP75" s="7">
        <f t="shared" ca="1" si="621"/>
        <v>0</v>
      </c>
      <c r="LQ75" s="7">
        <f t="shared" ca="1" si="542"/>
        <v>0.93653270402985811</v>
      </c>
      <c r="LR75" s="7">
        <f t="shared" ca="1" si="543"/>
        <v>-0.24422501172216582</v>
      </c>
      <c r="LS75" s="7">
        <f t="shared" ca="1" si="544"/>
        <v>0</v>
      </c>
      <c r="LT75" s="7">
        <f t="shared" ca="1" si="545"/>
        <v>0</v>
      </c>
      <c r="LU75" s="7">
        <f ca="1">IFERROR(IF(LU74+LT75&gt;LV$4,LU74,LU74+LT75),"")</f>
        <v>60</v>
      </c>
      <c r="LV75" s="7">
        <f t="shared" ca="1" si="622"/>
        <v>0</v>
      </c>
      <c r="LW75" s="7">
        <f t="shared" ca="1" si="546"/>
        <v>0.60103073583180056</v>
      </c>
      <c r="LX75" s="7">
        <f t="shared" ca="1" si="547"/>
        <v>9.1276956475891735E-2</v>
      </c>
      <c r="LY75" s="7">
        <f t="shared" ca="1" si="548"/>
        <v>1</v>
      </c>
      <c r="LZ75" s="7" t="str">
        <f t="shared" ca="1" si="549"/>
        <v>3</v>
      </c>
      <c r="MA75" s="7">
        <f ca="1">IFERROR(IF(MA74+LZ75&gt;MB$4,MA74,MA74+LZ75),"")</f>
        <v>60</v>
      </c>
      <c r="MB75" s="7">
        <f t="shared" ca="1" si="623"/>
        <v>0</v>
      </c>
      <c r="MC75" s="7">
        <f t="shared" ca="1" si="550"/>
        <v>0.57030365555297846</v>
      </c>
      <c r="MD75" s="7">
        <f t="shared" ca="1" si="551"/>
        <v>0.12200403675471383</v>
      </c>
      <c r="ME75" s="7">
        <f t="shared" ca="1" si="552"/>
        <v>1</v>
      </c>
      <c r="MF75" s="7" t="str">
        <f t="shared" ca="1" si="553"/>
        <v>3</v>
      </c>
      <c r="MG75" s="7">
        <f ca="1">IFERROR(IF(MG74+MF75&gt;MH$4,MG74,MG74+MF75),"")</f>
        <v>60</v>
      </c>
      <c r="MH75" s="7">
        <f t="shared" ca="1" si="624"/>
        <v>0</v>
      </c>
      <c r="MI75" s="7">
        <f t="shared" ca="1" si="554"/>
        <v>0.8297744889156452</v>
      </c>
      <c r="MJ75" s="7">
        <f t="shared" ca="1" si="555"/>
        <v>-0.13746679660795291</v>
      </c>
      <c r="MK75" s="7">
        <f t="shared" ca="1" si="556"/>
        <v>0</v>
      </c>
      <c r="ML75" s="7">
        <f t="shared" ca="1" si="557"/>
        <v>0</v>
      </c>
      <c r="MM75" s="7">
        <f ca="1">IFERROR(IF(MM74+ML75&gt;MN$4,MM74,MM74+ML75),"")</f>
        <v>60</v>
      </c>
      <c r="MN75" s="7">
        <f t="shared" ca="1" si="625"/>
        <v>0</v>
      </c>
      <c r="MO75" s="7">
        <f t="shared" ca="1" si="558"/>
        <v>0.64368464588566809</v>
      </c>
      <c r="MP75" s="7">
        <f t="shared" ca="1" si="559"/>
        <v>4.8623046422024196E-2</v>
      </c>
      <c r="MQ75" s="7">
        <f t="shared" ca="1" si="560"/>
        <v>1</v>
      </c>
      <c r="MR75" s="7" t="str">
        <f t="shared" ca="1" si="561"/>
        <v>3</v>
      </c>
      <c r="MS75" s="7">
        <f ca="1">IFERROR(IF(MS74+MR75&gt;MT$4,MS74,MS74+MR75),"")</f>
        <v>60</v>
      </c>
      <c r="MT75" s="7">
        <f t="shared" ca="1" si="626"/>
        <v>0</v>
      </c>
      <c r="MU75" s="7">
        <f t="shared" ca="1" si="562"/>
        <v>0.70606767927990455</v>
      </c>
      <c r="MV75" s="7">
        <f t="shared" ca="1" si="563"/>
        <v>-1.3759986972212257E-2</v>
      </c>
      <c r="MW75" s="7">
        <f t="shared" ca="1" si="564"/>
        <v>0</v>
      </c>
      <c r="MX75" s="7">
        <f t="shared" ca="1" si="565"/>
        <v>0</v>
      </c>
      <c r="MY75" s="7">
        <f ca="1">IFERROR(IF(MY74+MX75&gt;MZ$4,MY74,MY74+MX75),"")</f>
        <v>60</v>
      </c>
      <c r="MZ75" s="7">
        <f t="shared" ca="1" si="627"/>
        <v>0</v>
      </c>
      <c r="NA75" s="7">
        <f t="shared" ca="1" si="566"/>
        <v>0.30007408849940287</v>
      </c>
      <c r="NB75" s="7">
        <f t="shared" ca="1" si="567"/>
        <v>0.39223360380828942</v>
      </c>
      <c r="NC75" s="7">
        <f t="shared" ca="1" si="568"/>
        <v>1</v>
      </c>
      <c r="ND75" s="7" t="str">
        <f t="shared" ca="1" si="569"/>
        <v>3</v>
      </c>
      <c r="NE75" s="7">
        <f ca="1">IFERROR(IF(NE74+ND75&gt;NF$4,NE74,NE74+ND75),"")</f>
        <v>60</v>
      </c>
      <c r="NF75" s="7">
        <f t="shared" ca="1" si="628"/>
        <v>0</v>
      </c>
      <c r="NG75" s="7">
        <f t="shared" ca="1" si="570"/>
        <v>0.51777282770032829</v>
      </c>
      <c r="NH75" s="7">
        <f t="shared" ca="1" si="571"/>
        <v>0.174534864607364</v>
      </c>
      <c r="NI75" s="7">
        <f t="shared" ca="1" si="572"/>
        <v>1</v>
      </c>
      <c r="NJ75" s="7" t="str">
        <f t="shared" ca="1" si="573"/>
        <v>3</v>
      </c>
      <c r="NK75" s="7">
        <f ca="1">IFERROR(IF(NK74+NJ75&gt;NL$4,NK74,NK74+NJ75),"")</f>
        <v>60</v>
      </c>
      <c r="NL75" s="7">
        <f t="shared" ca="1" si="629"/>
        <v>0</v>
      </c>
      <c r="NM75" s="7">
        <f t="shared" ca="1" si="574"/>
        <v>0.14077326574493221</v>
      </c>
      <c r="NN75" s="7">
        <f t="shared" ca="1" si="575"/>
        <v>0.55153442656276008</v>
      </c>
      <c r="NO75" s="7">
        <f t="shared" ca="1" si="576"/>
        <v>1</v>
      </c>
      <c r="NP75" s="7" t="str">
        <f t="shared" ca="1" si="577"/>
        <v>3</v>
      </c>
      <c r="NQ75" s="7">
        <f ca="1">IFERROR(IF(NQ74+NP75&gt;NR$4,NQ74,NQ74+NP75),"")</f>
        <v>60</v>
      </c>
      <c r="NR75" s="7">
        <f t="shared" ca="1" si="630"/>
        <v>0</v>
      </c>
      <c r="NT75">
        <v>73</v>
      </c>
      <c r="NU75" s="7" t="s">
        <v>19</v>
      </c>
      <c r="NV75" s="7" t="str">
        <f t="shared" ca="1" si="335"/>
        <v/>
      </c>
      <c r="NW75" s="7" t="str">
        <f t="shared" ca="1" si="329"/>
        <v/>
      </c>
      <c r="NX75" t="str">
        <f ca="1">IFERROR(VLOOKUP(NT75,$K$3:$AK$568,8,FALSE),"")</f>
        <v/>
      </c>
      <c r="NY75" t="str">
        <f ca="1">IFERROR(VLOOKUP(NT75,$K$3:$AK$568,9,FALSE),"")</f>
        <v/>
      </c>
      <c r="NZ75" s="7" t="str">
        <f ca="1">IFERROR(VLOOKUP(NT75,$K$3:$AK$568,27,FALSE),"")</f>
        <v/>
      </c>
      <c r="OB75">
        <v>73</v>
      </c>
      <c r="OC75" s="7" t="s">
        <v>19</v>
      </c>
      <c r="OD75" t="e">
        <f t="shared" ca="1" si="336"/>
        <v>#N/A</v>
      </c>
      <c r="OE75" s="7" t="str">
        <f t="shared" ca="1" si="337"/>
        <v/>
      </c>
      <c r="OF75" s="7" t="str">
        <f t="shared" ca="1" si="338"/>
        <v/>
      </c>
      <c r="OG75" t="str">
        <f t="shared" ca="1" si="339"/>
        <v/>
      </c>
      <c r="OI75">
        <v>73</v>
      </c>
      <c r="OJ75" s="7" t="s">
        <v>19</v>
      </c>
      <c r="OK75" s="7" t="str">
        <f t="shared" ca="1" si="340"/>
        <v/>
      </c>
      <c r="OL75" s="7" t="str">
        <f t="shared" ca="1" si="341"/>
        <v/>
      </c>
      <c r="OM75" t="str">
        <f ca="1">IFERROR(VLOOKUP(OI75,$L$3:$AK$568,7,FALSE),"")</f>
        <v/>
      </c>
      <c r="ON75" t="str">
        <f ca="1">IFERROR(VLOOKUP(OI75,$L$3:$AK$568,8,FALSE),"")</f>
        <v/>
      </c>
      <c r="OO75" s="7" t="str">
        <f ca="1">IFERROR(VLOOKUP(OI75,$L$3:$AK$568,26,FALSE),"")</f>
        <v/>
      </c>
      <c r="OQ75">
        <v>73</v>
      </c>
      <c r="OR75" s="7" t="s">
        <v>19</v>
      </c>
      <c r="OS75" t="e">
        <f t="shared" ca="1" si="342"/>
        <v>#N/A</v>
      </c>
      <c r="OT75" s="7" t="str">
        <f t="shared" ca="1" si="343"/>
        <v/>
      </c>
      <c r="OU75" s="7" t="str">
        <f t="shared" ca="1" si="344"/>
        <v/>
      </c>
      <c r="OV75" t="str">
        <f t="shared" ca="1" si="345"/>
        <v/>
      </c>
      <c r="OX75">
        <v>73</v>
      </c>
      <c r="OY75" s="7" t="s">
        <v>19</v>
      </c>
      <c r="OZ75" s="7" t="str">
        <f t="shared" ca="1" si="346"/>
        <v/>
      </c>
      <c r="PA75" s="7" t="str">
        <f t="shared" ca="1" si="347"/>
        <v/>
      </c>
      <c r="PB75" t="str">
        <f ca="1">IFERROR(VLOOKUP(OX75,$M$3:$AK$568,6,FALSE),"")</f>
        <v/>
      </c>
      <c r="PC75" t="str">
        <f ca="1">IFERROR(VLOOKUP(OX75,$M$3:$AK$568,7,FALSE),"")</f>
        <v/>
      </c>
      <c r="PD75" s="7" t="str">
        <f ca="1">IFERROR(VLOOKUP(OX75,$M$3:$AK$568,25,FALSE),"")</f>
        <v/>
      </c>
      <c r="PF75">
        <v>73</v>
      </c>
      <c r="PG75" s="7" t="s">
        <v>19</v>
      </c>
      <c r="PH75" t="e">
        <f t="shared" ca="1" si="348"/>
        <v>#N/A</v>
      </c>
      <c r="PI75" s="7" t="str">
        <f t="shared" ca="1" si="349"/>
        <v/>
      </c>
      <c r="PJ75" s="7" t="str">
        <f t="shared" ca="1" si="350"/>
        <v/>
      </c>
      <c r="PK75" t="str">
        <f t="shared" ca="1" si="351"/>
        <v/>
      </c>
      <c r="PM75">
        <v>73</v>
      </c>
      <c r="PN75" s="7" t="s">
        <v>19</v>
      </c>
      <c r="PO75" s="202" t="str">
        <f t="shared" ca="1" si="352"/>
        <v/>
      </c>
      <c r="PP75" s="7" t="str">
        <f t="shared" ca="1" si="353"/>
        <v/>
      </c>
      <c r="PQ75" t="str">
        <f ca="1">IFERROR(VLOOKUP(PM75,$G$325:$R$409,12,FALSE),"")</f>
        <v/>
      </c>
      <c r="PR75" t="e">
        <f ca="1">VLOOKUP(PM75,$G$324:$Q$409,11,FALSE)</f>
        <v>#N/A</v>
      </c>
      <c r="PS75" s="7" t="str">
        <f ca="1">VLOOKUP(PQ75,$R$325:$Y$409,8,FALSE)</f>
        <v>- -</v>
      </c>
      <c r="PT75" s="7">
        <f ca="1">ReSt</f>
        <v>-4</v>
      </c>
      <c r="PU75" s="7" t="e">
        <f t="shared" ca="1" si="354"/>
        <v>#N/A</v>
      </c>
      <c r="PV75" s="7" t="e">
        <f t="shared" ca="1" si="355"/>
        <v>#N/A</v>
      </c>
      <c r="PW75" s="7" t="str">
        <f ca="1">VLOOKUP(PQ75,$R$325:$AK$409,8,FALSE)</f>
        <v>- -</v>
      </c>
      <c r="PX75" s="7"/>
      <c r="PY75">
        <v>73</v>
      </c>
      <c r="PZ75" s="7" t="s">
        <v>19</v>
      </c>
      <c r="QA75" t="str">
        <f t="shared" ca="1" si="356"/>
        <v/>
      </c>
      <c r="QB75" s="7" t="str">
        <f t="shared" ca="1" si="357"/>
        <v/>
      </c>
      <c r="QC75" s="7" t="str">
        <f t="shared" ca="1" si="358"/>
        <v/>
      </c>
      <c r="QD75" t="str">
        <f t="shared" ca="1" si="359"/>
        <v/>
      </c>
      <c r="QF75">
        <v>73</v>
      </c>
      <c r="QG75" s="7" t="s">
        <v>19</v>
      </c>
      <c r="QH75" s="7" t="str">
        <f t="shared" ca="1" si="360"/>
        <v/>
      </c>
      <c r="QI75" s="7" t="e">
        <f t="shared" ca="1" si="361"/>
        <v>#VALUE!</v>
      </c>
      <c r="QJ75" t="e">
        <f t="shared" ca="1" si="362"/>
        <v>#N/A</v>
      </c>
      <c r="QK75" s="7" t="e">
        <f t="shared" ca="1" si="363"/>
        <v>#N/A</v>
      </c>
      <c r="QM75">
        <v>73</v>
      </c>
      <c r="QN75" s="7" t="s">
        <v>19</v>
      </c>
      <c r="QO75" t="str">
        <f t="shared" ca="1" si="364"/>
        <v/>
      </c>
      <c r="QP75" s="7" t="str">
        <f t="shared" ca="1" si="365"/>
        <v/>
      </c>
      <c r="QQ75" t="str">
        <f t="shared" ca="1" si="366"/>
        <v/>
      </c>
    </row>
    <row r="76" spans="1:459" x14ac:dyDescent="0.25">
      <c r="A76" s="240" t="str">
        <f>IF('Character Sheet'!$B$4="Creature","N","Y")</f>
        <v>Y</v>
      </c>
      <c r="C76" s="75"/>
      <c r="D76" s="70">
        <f t="shared" ca="1" si="322"/>
        <v>19</v>
      </c>
      <c r="F76" s="75"/>
      <c r="G76" s="76"/>
      <c r="I76" s="75" t="s">
        <v>1812</v>
      </c>
      <c r="J76" s="85"/>
      <c r="K76" s="85">
        <f t="shared" ca="1" si="330"/>
        <v>4</v>
      </c>
      <c r="L76" s="85">
        <f t="shared" ca="1" si="316"/>
        <v>0</v>
      </c>
      <c r="M76" s="70">
        <f t="shared" ca="1" si="321"/>
        <v>4</v>
      </c>
      <c r="O76" s="222">
        <f t="shared" ca="1" si="331"/>
        <v>77</v>
      </c>
      <c r="Q76" s="7" t="s">
        <v>1262</v>
      </c>
      <c r="R76" s="9" t="s">
        <v>1789</v>
      </c>
      <c r="S76" s="9" t="str">
        <f t="shared" si="325"/>
        <v>Heavy Weapon 1</v>
      </c>
      <c r="T76" s="61" t="str">
        <f>SUBSTITUTE(IFERROR(IFERROR(VLOOKUP(R76,'[1]Skill Statistics'!$A$3:$C$513,2,FALSE),VLOOKUP(Q76,'[1]Skill Statistics'!$A$3:$C$513,2,FALSE)),T75),"R*","ReSt")</f>
        <v>Ag/St</v>
      </c>
      <c r="U76" s="61" t="str">
        <f>IFERROR(IFERROR(VLOOKUP(R76,'[1]Skill Statistics'!$A$3:$C$513,3,FALSE),VLOOKUP(Q76,'[1]Skill Statistics'!$A$3:$C$513,3,FALSE)),U75)</f>
        <v>St</v>
      </c>
      <c r="V76" s="61" t="str">
        <f ca="1">IF(ISNUMBER(SEARCH("Category",R76)),"- -",IFERROR(IFERROR(VLOOKUP(Q76,[1]Professions!$A$4:$AM$288,MATCH(Profession,[1]Professions!$A$1:$AM$1,0),FALSE),VLOOKUP(Q76,Calculations!$B$91:$I$95,8,FALSE)),"- -"))</f>
        <v>6 / 8</v>
      </c>
      <c r="W76" s="60">
        <f t="shared" ca="1" si="332"/>
        <v>0</v>
      </c>
      <c r="X76" s="7">
        <f ca="1">IFERROR(VLOOKUP(R76,$BS$6:$NR$519,MATCH(ActualLevel,$BS$3:$NR$3,0),FALSE),"- -")</f>
        <v>0</v>
      </c>
      <c r="Y76" s="7">
        <f t="shared" ca="1" si="320"/>
        <v>0</v>
      </c>
      <c r="Z76" s="7">
        <f ca="1">IFERROR(VLOOKUP(Y76,Charts!$BQ$2:$BR$52,2,FALSE),"- -")</f>
        <v>-25</v>
      </c>
      <c r="AA76" s="7">
        <f t="shared" ca="1" si="367"/>
        <v>11</v>
      </c>
      <c r="AB76" s="7">
        <f t="shared" ca="1" si="317"/>
        <v>0</v>
      </c>
      <c r="AC76" s="7"/>
      <c r="AD76" s="7"/>
      <c r="AE76" s="7"/>
      <c r="AF76" s="7"/>
      <c r="AG76" s="7"/>
      <c r="AH76" s="43"/>
      <c r="AI76" s="7"/>
      <c r="AJ76" s="7"/>
      <c r="AK76" s="7">
        <f t="shared" ca="1" si="368"/>
        <v>-14</v>
      </c>
      <c r="AL76" s="7"/>
      <c r="AM76" s="69">
        <f>IFERROR(VLOOKUP(R76,'[1]Skill Statistics'!$A$3:$AN$513,MATCH(Profession,'[1]Skill Statistics'!$A$2:$AN$2,0),FALSE),0)</f>
        <v>0</v>
      </c>
      <c r="AN76" s="85">
        <f>IFERROR(VLOOKUP(Q76,'[1]Skill Statistics'!$A$3:$BK$513,MATCH(Archetype,'[1]Skill Statistics'!$A$2:$BK$2,0),FALSE),0)</f>
        <v>0</v>
      </c>
      <c r="AO76" s="85">
        <f>IFERROR(VLOOKUP(Q76,'[1]Skill Statistics'!$A$3:$BB$513,MATCH(Race,'[1]Skill Statistics'!$A$2:$BB$2,0),FALSE),0)</f>
        <v>0</v>
      </c>
      <c r="AP76" s="85">
        <f t="shared" ca="1" si="333"/>
        <v>1.1000000000000001</v>
      </c>
      <c r="AQ76" s="70"/>
      <c r="AS76" s="69">
        <f>IFERROR(VLOOKUP(Q76,'[1]Professional Skills'!$A$4:$AM$288,MATCH(Profession,'[1]Professional Skills'!$A$3:$AM$3,0),FALSE),"- -")</f>
        <v>0</v>
      </c>
      <c r="AT76" t="s">
        <v>1812</v>
      </c>
      <c r="AU76" s="7" t="str">
        <f t="shared" si="319"/>
        <v/>
      </c>
      <c r="AV76" s="7">
        <f t="shared" ca="1" si="318"/>
        <v>0</v>
      </c>
      <c r="AW76" t="str">
        <f t="shared" si="371"/>
        <v/>
      </c>
      <c r="AX76" t="str">
        <f>IFERROR(_xlfn.RANK.EQ(AW76,$AW$5:$AW$568),"")</f>
        <v/>
      </c>
      <c r="AY76">
        <f t="shared" si="327"/>
        <v>0</v>
      </c>
      <c r="AZ76" s="70" t="str">
        <f t="shared" si="369"/>
        <v/>
      </c>
      <c r="BB76" s="69" t="str">
        <f>IFERROR(IF(Q76="Language",VLOOKUP(R76,[1]Cultures!$B$4:$N$218,MATCH(Culture,[1]Cultures!$B$3:$N$3,0),FALSE),VLOOKUP(Q76,[1]Cultures!$B$4:$O$212,MATCH(Culture,[1]Cultures!$B$3:$O$3,0),FALSE)),"- -")</f>
        <v>- -</v>
      </c>
      <c r="BC76" t="s">
        <v>1812</v>
      </c>
      <c r="BD76">
        <f t="shared" ca="1" si="631"/>
        <v>0.13579449831832735</v>
      </c>
      <c r="BE76">
        <f t="shared" ca="1" si="578"/>
        <v>1.2357944983183273</v>
      </c>
      <c r="BH76">
        <f ca="1">_xlfn.RANK.EQ(BE76,$BE$76:$BE$79)</f>
        <v>4</v>
      </c>
      <c r="BI76" s="7">
        <f t="shared" ca="1" si="370"/>
        <v>0</v>
      </c>
      <c r="BJ76" s="7"/>
      <c r="BK76" s="7"/>
      <c r="BL76" s="70">
        <f t="shared" ca="1" si="328"/>
        <v>0</v>
      </c>
      <c r="BN76" s="69">
        <f ca="1">IFERROR(VLOOKUP(V76,Charts!$BT$2:$BV$14,3,FALSE),"- -")</f>
        <v>0.38461538461538464</v>
      </c>
      <c r="BO76" s="85">
        <f t="shared" ca="1" si="334"/>
        <v>2.2746797167163297</v>
      </c>
      <c r="BP76" s="70">
        <f t="shared" ca="1" si="579"/>
        <v>77</v>
      </c>
      <c r="BR76" s="7">
        <v>71</v>
      </c>
      <c r="BS76" s="9" t="str">
        <f ca="1">VLOOKUP(BR76,$O$3:$R$568,4,FALSE)</f>
        <v>Seduction</v>
      </c>
      <c r="BT76" s="7" t="str">
        <f ca="1">VLOOKUP(BS76,$R$3:$V$568,5,FALSE)</f>
        <v>2 / 3</v>
      </c>
      <c r="BU76" s="7">
        <f ca="1">VLOOKUP(BT76,Charts!$BT$2:$BV$14,3,FALSE)</f>
        <v>0.84615384615384615</v>
      </c>
      <c r="BV76" s="7" t="str">
        <f t="shared" ca="1" si="372"/>
        <v>2</v>
      </c>
      <c r="BW76" s="7" t="str">
        <f t="shared" ca="1" si="373"/>
        <v>3</v>
      </c>
      <c r="BY76" s="7">
        <f t="shared" ca="1" si="374"/>
        <v>0.28333977937380583</v>
      </c>
      <c r="BZ76" s="7">
        <f t="shared" ca="1" si="375"/>
        <v>0.56281406678004031</v>
      </c>
      <c r="CA76" s="7">
        <f t="shared" ca="1" si="376"/>
        <v>1</v>
      </c>
      <c r="CB76" s="7" t="str">
        <f t="shared" ca="1" si="377"/>
        <v>2</v>
      </c>
      <c r="CC76" s="7">
        <f ca="1">IFERROR(IF(CC75+CB76&gt;CD$4,CC75,CC75+CB76),"")</f>
        <v>38</v>
      </c>
      <c r="CD76" s="7">
        <f t="shared" ca="1" si="580"/>
        <v>0</v>
      </c>
      <c r="CE76" s="7">
        <f t="shared" ca="1" si="378"/>
        <v>0.20486824391660241</v>
      </c>
      <c r="CF76" s="7">
        <f t="shared" ca="1" si="379"/>
        <v>0.64128560223724373</v>
      </c>
      <c r="CG76" s="7">
        <f t="shared" ca="1" si="380"/>
        <v>1</v>
      </c>
      <c r="CH76" s="7" t="str">
        <f t="shared" ca="1" si="381"/>
        <v>2</v>
      </c>
      <c r="CI76" s="7">
        <f ca="1">IFERROR(IF(CI75+CH76&gt;CJ$4,CI75,CI75+CH76),"")</f>
        <v>60</v>
      </c>
      <c r="CJ76" s="7">
        <f t="shared" ca="1" si="581"/>
        <v>0</v>
      </c>
      <c r="CK76" s="7">
        <f t="shared" ca="1" si="382"/>
        <v>0.23325228697019706</v>
      </c>
      <c r="CL76" s="7">
        <f t="shared" ca="1" si="383"/>
        <v>0.61290155918364908</v>
      </c>
      <c r="CM76" s="7">
        <f t="shared" ca="1" si="384"/>
        <v>1</v>
      </c>
      <c r="CN76" s="7" t="str">
        <f t="shared" ca="1" si="385"/>
        <v>2</v>
      </c>
      <c r="CO76" s="7">
        <f ca="1">IFERROR(IF(CO75+CN76&gt;CP$4,CO75,CO75+CN76),"")</f>
        <v>60</v>
      </c>
      <c r="CP76" s="7">
        <f t="shared" ca="1" si="582"/>
        <v>0</v>
      </c>
      <c r="CQ76" s="7">
        <f t="shared" ca="1" si="386"/>
        <v>0.73410833374580831</v>
      </c>
      <c r="CR76" s="7">
        <f t="shared" ca="1" si="387"/>
        <v>0.11204551240803784</v>
      </c>
      <c r="CS76" s="7">
        <f t="shared" ca="1" si="388"/>
        <v>1</v>
      </c>
      <c r="CT76" s="7" t="str">
        <f t="shared" ca="1" si="389"/>
        <v>2</v>
      </c>
      <c r="CU76" s="7">
        <f ca="1">IFERROR(IF(CU75+CT76&gt;CV$4,CU75,CU75+CT76),"")</f>
        <v>60</v>
      </c>
      <c r="CV76" s="7">
        <f t="shared" ca="1" si="583"/>
        <v>0</v>
      </c>
      <c r="CW76" s="7">
        <f t="shared" ca="1" si="390"/>
        <v>0.1095551706493213</v>
      </c>
      <c r="CX76" s="7">
        <f t="shared" ca="1" si="391"/>
        <v>0.73659867550452485</v>
      </c>
      <c r="CY76" s="7">
        <f t="shared" ca="1" si="392"/>
        <v>1</v>
      </c>
      <c r="CZ76" s="7" t="str">
        <f t="shared" ca="1" si="393"/>
        <v>2</v>
      </c>
      <c r="DA76" s="7">
        <f ca="1">IFERROR(IF(DA75+CZ76&gt;DB$4,DA75,DA75+CZ76),"")</f>
        <v>60</v>
      </c>
      <c r="DB76" s="7">
        <f t="shared" ca="1" si="584"/>
        <v>0</v>
      </c>
      <c r="DC76" s="7">
        <f t="shared" ca="1" si="394"/>
        <v>0.11482382517193224</v>
      </c>
      <c r="DD76" s="7">
        <f t="shared" ca="1" si="395"/>
        <v>0.73133002098191391</v>
      </c>
      <c r="DE76" s="7">
        <f t="shared" ca="1" si="396"/>
        <v>1</v>
      </c>
      <c r="DF76" s="7" t="str">
        <f t="shared" ca="1" si="397"/>
        <v>2</v>
      </c>
      <c r="DG76" s="7">
        <f ca="1">IFERROR(IF(DG75+DF76&gt;DH$4,DG75,DG75+DF76),"")</f>
        <v>60</v>
      </c>
      <c r="DH76" s="7">
        <f t="shared" ca="1" si="585"/>
        <v>0</v>
      </c>
      <c r="DI76" s="7">
        <f t="shared" ca="1" si="398"/>
        <v>0.11590262045318234</v>
      </c>
      <c r="DJ76" s="7">
        <f t="shared" ca="1" si="399"/>
        <v>0.73025122570066381</v>
      </c>
      <c r="DK76" s="7">
        <f t="shared" ca="1" si="400"/>
        <v>1</v>
      </c>
      <c r="DL76" s="7" t="str">
        <f t="shared" ca="1" si="401"/>
        <v>2</v>
      </c>
      <c r="DM76" s="7">
        <f ca="1">IFERROR(IF(DM75+DL76&gt;DN$4,DM75,DM75+DL76),"")</f>
        <v>60</v>
      </c>
      <c r="DN76" s="7">
        <f t="shared" ca="1" si="586"/>
        <v>0</v>
      </c>
      <c r="DO76" s="7">
        <f t="shared" ca="1" si="402"/>
        <v>0.74400572307809909</v>
      </c>
      <c r="DP76" s="7">
        <f t="shared" ca="1" si="403"/>
        <v>0.10214812307574705</v>
      </c>
      <c r="DQ76" s="7">
        <f t="shared" ca="1" si="404"/>
        <v>1</v>
      </c>
      <c r="DR76" s="7" t="str">
        <f t="shared" ca="1" si="405"/>
        <v>2</v>
      </c>
      <c r="DS76" s="7">
        <f ca="1">IFERROR(IF(DS75+DR76&gt;DT$4,DS75,DS75+DR76),"")</f>
        <v>60</v>
      </c>
      <c r="DT76" s="7">
        <f t="shared" ca="1" si="587"/>
        <v>0</v>
      </c>
      <c r="DU76" s="7">
        <f t="shared" ca="1" si="406"/>
        <v>0.17923564623195964</v>
      </c>
      <c r="DV76" s="7">
        <f t="shared" ca="1" si="407"/>
        <v>0.6669181999218865</v>
      </c>
      <c r="DW76" s="7">
        <f t="shared" ca="1" si="408"/>
        <v>1</v>
      </c>
      <c r="DX76" s="7" t="str">
        <f t="shared" ca="1" si="409"/>
        <v>2</v>
      </c>
      <c r="DY76" s="7">
        <f ca="1">IFERROR(IF(DY75+DX76&gt;DZ$4,DY75,DY75+DX76),"")</f>
        <v>59</v>
      </c>
      <c r="DZ76" s="7">
        <f t="shared" ca="1" si="588"/>
        <v>0</v>
      </c>
      <c r="EA76" s="7">
        <f t="shared" ca="1" si="410"/>
        <v>0.18179337657402306</v>
      </c>
      <c r="EB76" s="7">
        <f t="shared" ca="1" si="411"/>
        <v>0.66436046957982309</v>
      </c>
      <c r="EC76" s="7">
        <f t="shared" ca="1" si="412"/>
        <v>1</v>
      </c>
      <c r="ED76" s="7" t="str">
        <f t="shared" ca="1" si="413"/>
        <v>2</v>
      </c>
      <c r="EE76" s="7">
        <f ca="1">IFERROR(IF(EE75+ED76&gt;EF$4,EE75,EE75+ED76),"")</f>
        <v>60</v>
      </c>
      <c r="EF76" s="7">
        <f t="shared" ca="1" si="589"/>
        <v>0</v>
      </c>
      <c r="EG76" s="7">
        <f t="shared" ca="1" si="414"/>
        <v>0.38904594755079602</v>
      </c>
      <c r="EH76" s="7">
        <f t="shared" ca="1" si="415"/>
        <v>0.45710789860305012</v>
      </c>
      <c r="EI76" s="7">
        <f t="shared" ca="1" si="416"/>
        <v>1</v>
      </c>
      <c r="EJ76" s="7" t="str">
        <f t="shared" ca="1" si="417"/>
        <v>2</v>
      </c>
      <c r="EK76" s="7">
        <f ca="1">IFERROR(IF(EK75+EJ76&gt;EL$4,EK75,EK75+EJ76),"")</f>
        <v>60</v>
      </c>
      <c r="EL76" s="7">
        <f t="shared" ca="1" si="590"/>
        <v>0</v>
      </c>
      <c r="EM76" s="7">
        <f t="shared" ca="1" si="418"/>
        <v>3.9164549022604911E-2</v>
      </c>
      <c r="EN76" s="7">
        <f t="shared" ca="1" si="419"/>
        <v>0.80698929713124123</v>
      </c>
      <c r="EO76" s="7">
        <f t="shared" ca="1" si="420"/>
        <v>2</v>
      </c>
      <c r="EP76" s="7">
        <f t="shared" ca="1" si="421"/>
        <v>5</v>
      </c>
      <c r="EQ76" s="7">
        <f ca="1">IFERROR(IF(EQ75+EP76&gt;ER$4,EQ75,EQ75+EP76),"")</f>
        <v>60</v>
      </c>
      <c r="ER76" s="7">
        <f t="shared" ca="1" si="591"/>
        <v>0</v>
      </c>
      <c r="ES76" s="7">
        <f t="shared" ca="1" si="422"/>
        <v>0.86638335148080448</v>
      </c>
      <c r="ET76" s="7">
        <f t="shared" ca="1" si="423"/>
        <v>-2.022950532695833E-2</v>
      </c>
      <c r="EU76" s="7">
        <f t="shared" ca="1" si="424"/>
        <v>0</v>
      </c>
      <c r="EV76" s="7">
        <f t="shared" ca="1" si="425"/>
        <v>0</v>
      </c>
      <c r="EW76" s="7">
        <f ca="1">IFERROR(IF(EW75+EV76&gt;EX$4,EW75,EW75+EV76),"")</f>
        <v>60</v>
      </c>
      <c r="EX76" s="7">
        <f t="shared" ca="1" si="592"/>
        <v>0</v>
      </c>
      <c r="EY76" s="7">
        <f t="shared" ca="1" si="426"/>
        <v>0.19060135622544472</v>
      </c>
      <c r="EZ76" s="7">
        <f t="shared" ca="1" si="427"/>
        <v>0.65555248992840143</v>
      </c>
      <c r="FA76" s="7">
        <f t="shared" ca="1" si="428"/>
        <v>1</v>
      </c>
      <c r="FB76" s="7" t="str">
        <f t="shared" ca="1" si="429"/>
        <v>2</v>
      </c>
      <c r="FC76" s="7">
        <f ca="1">IFERROR(IF(FC75+FB76&gt;FD$4,FC75,FC75+FB76),"")</f>
        <v>60</v>
      </c>
      <c r="FD76" s="7">
        <f t="shared" ca="1" si="593"/>
        <v>0</v>
      </c>
      <c r="FE76" s="7">
        <f t="shared" ca="1" si="430"/>
        <v>0.63979749449918999</v>
      </c>
      <c r="FF76" s="7">
        <f t="shared" ca="1" si="431"/>
        <v>0.20635635165465616</v>
      </c>
      <c r="FG76" s="7">
        <f t="shared" ca="1" si="432"/>
        <v>1</v>
      </c>
      <c r="FH76" s="7" t="str">
        <f t="shared" ca="1" si="433"/>
        <v>2</v>
      </c>
      <c r="FI76" s="7">
        <f ca="1">IFERROR(IF(FI75+FH76&gt;FJ$4,FI75,FI75+FH76),"")</f>
        <v>60</v>
      </c>
      <c r="FJ76" s="7">
        <f t="shared" ca="1" si="594"/>
        <v>0</v>
      </c>
      <c r="FK76" s="7">
        <f t="shared" ca="1" si="434"/>
        <v>2.1316499077625783E-2</v>
      </c>
      <c r="FL76" s="7">
        <f t="shared" ca="1" si="435"/>
        <v>0.82483734707622036</v>
      </c>
      <c r="FM76" s="7">
        <f t="shared" ca="1" si="436"/>
        <v>2</v>
      </c>
      <c r="FN76" s="7">
        <f t="shared" ca="1" si="437"/>
        <v>5</v>
      </c>
      <c r="FO76" s="7">
        <f ca="1">IFERROR(IF(FO75+FN76&gt;FP$4,FO75,FO75+FN76),"")</f>
        <v>60</v>
      </c>
      <c r="FP76" s="7">
        <f t="shared" ca="1" si="595"/>
        <v>0</v>
      </c>
      <c r="FQ76" s="7">
        <f t="shared" ca="1" si="438"/>
        <v>0.41872395985182442</v>
      </c>
      <c r="FR76" s="7">
        <f t="shared" ca="1" si="439"/>
        <v>0.42742988630202172</v>
      </c>
      <c r="FS76" s="7">
        <f t="shared" ca="1" si="440"/>
        <v>1</v>
      </c>
      <c r="FT76" s="7" t="str">
        <f t="shared" ca="1" si="441"/>
        <v>2</v>
      </c>
      <c r="FU76" s="7">
        <f ca="1">IFERROR(IF(FU75+FT76&gt;FV$4,FU75,FU75+FT76),"")</f>
        <v>60</v>
      </c>
      <c r="FV76" s="7">
        <f t="shared" ca="1" si="596"/>
        <v>0</v>
      </c>
      <c r="FW76" s="7">
        <f t="shared" ca="1" si="442"/>
        <v>0.48289747985934228</v>
      </c>
      <c r="FX76" s="7">
        <f t="shared" ca="1" si="443"/>
        <v>0.36325636629450386</v>
      </c>
      <c r="FY76" s="7">
        <f t="shared" ca="1" si="444"/>
        <v>1</v>
      </c>
      <c r="FZ76" s="7" t="str">
        <f t="shared" ca="1" si="445"/>
        <v>2</v>
      </c>
      <c r="GA76" s="7">
        <f ca="1">IFERROR(IF(GA75+FZ76&gt;GB$4,GA75,GA75+FZ76),"")</f>
        <v>60</v>
      </c>
      <c r="GB76" s="7">
        <f t="shared" ca="1" si="597"/>
        <v>0</v>
      </c>
      <c r="GC76" s="7">
        <f t="shared" ca="1" si="446"/>
        <v>0.76848441342581852</v>
      </c>
      <c r="GD76" s="7">
        <f t="shared" ca="1" si="447"/>
        <v>7.7669432728027621E-2</v>
      </c>
      <c r="GE76" s="7">
        <f t="shared" ca="1" si="448"/>
        <v>1</v>
      </c>
      <c r="GF76" s="7" t="str">
        <f t="shared" ca="1" si="449"/>
        <v>2</v>
      </c>
      <c r="GG76" s="7">
        <f ca="1">IFERROR(IF(GG75+GF76&gt;GH$4,GG75,GG75+GF76),"")</f>
        <v>60</v>
      </c>
      <c r="GH76" s="7">
        <f t="shared" ca="1" si="598"/>
        <v>0</v>
      </c>
      <c r="GI76" s="7">
        <f t="shared" ca="1" si="450"/>
        <v>0.39693548536040679</v>
      </c>
      <c r="GJ76" s="7">
        <f t="shared" ca="1" si="451"/>
        <v>0.44921836079343935</v>
      </c>
      <c r="GK76" s="7">
        <f t="shared" ca="1" si="452"/>
        <v>1</v>
      </c>
      <c r="GL76" s="7" t="str">
        <f t="shared" ca="1" si="453"/>
        <v>2</v>
      </c>
      <c r="GM76" s="7">
        <f ca="1">IFERROR(IF(GM75+GL76&gt;GN$4,GM75,GM75+GL76),"")</f>
        <v>60</v>
      </c>
      <c r="GN76" s="7">
        <f t="shared" ca="1" si="599"/>
        <v>0</v>
      </c>
      <c r="GO76" s="7">
        <f t="shared" ca="1" si="454"/>
        <v>0.70423319788834315</v>
      </c>
      <c r="GP76" s="7">
        <f t="shared" ca="1" si="455"/>
        <v>0.14192064826550299</v>
      </c>
      <c r="GQ76" s="7">
        <f t="shared" ca="1" si="456"/>
        <v>1</v>
      </c>
      <c r="GR76" s="7" t="str">
        <f t="shared" ca="1" si="457"/>
        <v>2</v>
      </c>
      <c r="GS76" s="7">
        <f ca="1">IFERROR(IF(GS75+GR76&gt;GT$4,GS75,GS75+GR76),"")</f>
        <v>60</v>
      </c>
      <c r="GT76" s="7">
        <f t="shared" ca="1" si="600"/>
        <v>0</v>
      </c>
      <c r="GU76" s="7">
        <f t="shared" ca="1" si="458"/>
        <v>0.15054079606530202</v>
      </c>
      <c r="GV76" s="7">
        <f t="shared" ca="1" si="459"/>
        <v>0.69561305008854413</v>
      </c>
      <c r="GW76" s="7">
        <f t="shared" ca="1" si="460"/>
        <v>1</v>
      </c>
      <c r="GX76" s="7" t="str">
        <f t="shared" ca="1" si="461"/>
        <v>2</v>
      </c>
      <c r="GY76" s="7">
        <f ca="1">IFERROR(IF(GY75+GX76&gt;GZ$4,GY75,GY75+GX76),"")</f>
        <v>60</v>
      </c>
      <c r="GZ76" s="7">
        <f t="shared" ca="1" si="601"/>
        <v>0</v>
      </c>
      <c r="HA76" s="7">
        <f t="shared" ca="1" si="462"/>
        <v>0.17888766006372425</v>
      </c>
      <c r="HB76" s="7">
        <f t="shared" ca="1" si="463"/>
        <v>0.66726618609012189</v>
      </c>
      <c r="HC76" s="7">
        <f t="shared" ca="1" si="464"/>
        <v>1</v>
      </c>
      <c r="HD76" s="7" t="str">
        <f t="shared" ca="1" si="465"/>
        <v>2</v>
      </c>
      <c r="HE76" s="7">
        <f ca="1">IFERROR(IF(HE75+HD76&gt;HF$4,HE75,HE75+HD76),"")</f>
        <v>60</v>
      </c>
      <c r="HF76" s="7">
        <f t="shared" ca="1" si="602"/>
        <v>0</v>
      </c>
      <c r="HG76" s="7">
        <f t="shared" ca="1" si="466"/>
        <v>0.25063221816532011</v>
      </c>
      <c r="HH76" s="7">
        <f t="shared" ca="1" si="467"/>
        <v>0.59552162798852604</v>
      </c>
      <c r="HI76" s="7">
        <f t="shared" ca="1" si="468"/>
        <v>1</v>
      </c>
      <c r="HJ76" s="7" t="str">
        <f t="shared" ca="1" si="469"/>
        <v>2</v>
      </c>
      <c r="HK76" s="7">
        <f ca="1">IFERROR(IF(HK75+HJ76&gt;HL$4,HK75,HK75+HJ76),"")</f>
        <v>60</v>
      </c>
      <c r="HL76" s="7">
        <f t="shared" ca="1" si="603"/>
        <v>0</v>
      </c>
      <c r="HM76" s="7">
        <f t="shared" ca="1" si="470"/>
        <v>0.5398620988388978</v>
      </c>
      <c r="HN76" s="7">
        <f t="shared" ca="1" si="471"/>
        <v>0.30629174731494835</v>
      </c>
      <c r="HO76" s="7">
        <f t="shared" ca="1" si="472"/>
        <v>1</v>
      </c>
      <c r="HP76" s="7" t="str">
        <f t="shared" ca="1" si="473"/>
        <v>2</v>
      </c>
      <c r="HQ76" s="7">
        <f ca="1">IFERROR(IF(HQ75+HP76&gt;HR$4,HQ75,HQ75+HP76),"")</f>
        <v>60</v>
      </c>
      <c r="HR76" s="7">
        <f t="shared" ca="1" si="604"/>
        <v>0</v>
      </c>
      <c r="HS76" s="7">
        <f t="shared" ca="1" si="474"/>
        <v>0.12562206567039502</v>
      </c>
      <c r="HT76" s="7">
        <f t="shared" ca="1" si="475"/>
        <v>0.72053178048345112</v>
      </c>
      <c r="HU76" s="7">
        <f t="shared" ca="1" si="476"/>
        <v>1</v>
      </c>
      <c r="HV76" s="7" t="str">
        <f t="shared" ca="1" si="477"/>
        <v>2</v>
      </c>
      <c r="HW76" s="7">
        <f ca="1">IFERROR(IF(HW75+HV76&gt;HX$4,HW75,HW75+HV76),"")</f>
        <v>60</v>
      </c>
      <c r="HX76" s="7">
        <f t="shared" ca="1" si="605"/>
        <v>0</v>
      </c>
      <c r="HY76" s="7">
        <f t="shared" ca="1" si="478"/>
        <v>0.17697752288399982</v>
      </c>
      <c r="HZ76" s="7">
        <f t="shared" ca="1" si="479"/>
        <v>0.66917632326984633</v>
      </c>
      <c r="IA76" s="7">
        <f t="shared" ca="1" si="480"/>
        <v>1</v>
      </c>
      <c r="IB76" s="7" t="str">
        <f t="shared" ca="1" si="481"/>
        <v>2</v>
      </c>
      <c r="IC76" s="7">
        <f ca="1">IFERROR(IF(IC75+IB76&gt;ID$4,IC75,IC75+IB76),"")</f>
        <v>60</v>
      </c>
      <c r="ID76" s="7">
        <f t="shared" ca="1" si="606"/>
        <v>0</v>
      </c>
      <c r="IE76" s="7">
        <f t="shared" ca="1" si="482"/>
        <v>0.69240550511664578</v>
      </c>
      <c r="IF76" s="7">
        <f t="shared" ca="1" si="483"/>
        <v>0.15374834103720036</v>
      </c>
      <c r="IG76" s="7">
        <f t="shared" ca="1" si="484"/>
        <v>1</v>
      </c>
      <c r="IH76" s="7" t="str">
        <f t="shared" ca="1" si="485"/>
        <v>2</v>
      </c>
      <c r="II76" s="7">
        <f ca="1">IFERROR(IF(II75+IH76&gt;IJ$4,II75,II75+IH76),"")</f>
        <v>60</v>
      </c>
      <c r="IJ76" s="7">
        <f t="shared" ca="1" si="607"/>
        <v>0</v>
      </c>
      <c r="IK76" s="7">
        <f t="shared" ca="1" si="486"/>
        <v>0.51911146792251306</v>
      </c>
      <c r="IL76" s="7">
        <f t="shared" ca="1" si="487"/>
        <v>0.32704237823133309</v>
      </c>
      <c r="IM76" s="7">
        <f t="shared" ca="1" si="488"/>
        <v>1</v>
      </c>
      <c r="IN76" s="7" t="str">
        <f t="shared" ca="1" si="489"/>
        <v>2</v>
      </c>
      <c r="IO76" s="7">
        <f ca="1">IFERROR(IF(IO75+IN76&gt;IP$4,IO75,IO75+IN76),"")</f>
        <v>60</v>
      </c>
      <c r="IP76" s="7">
        <f t="shared" ca="1" si="608"/>
        <v>0</v>
      </c>
      <c r="IQ76" s="7">
        <f t="shared" ca="1" si="490"/>
        <v>0.25795276909111042</v>
      </c>
      <c r="IR76" s="7">
        <f t="shared" ca="1" si="491"/>
        <v>0.58820107706273572</v>
      </c>
      <c r="IS76" s="7">
        <f t="shared" ca="1" si="492"/>
        <v>1</v>
      </c>
      <c r="IT76" s="7" t="str">
        <f t="shared" ca="1" si="493"/>
        <v>2</v>
      </c>
      <c r="IU76" s="7">
        <f ca="1">IFERROR(IF(IU75+IT76&gt;IV$4,IU75,IU75+IT76),"")</f>
        <v>60</v>
      </c>
      <c r="IV76" s="7">
        <f t="shared" ca="1" si="609"/>
        <v>0</v>
      </c>
      <c r="IW76" s="7">
        <f t="shared" ca="1" si="494"/>
        <v>0.25725467207095243</v>
      </c>
      <c r="IX76" s="7">
        <f t="shared" ca="1" si="495"/>
        <v>0.58889917408289372</v>
      </c>
      <c r="IY76" s="7">
        <f t="shared" ca="1" si="496"/>
        <v>1</v>
      </c>
      <c r="IZ76" s="7" t="str">
        <f t="shared" ca="1" si="497"/>
        <v>2</v>
      </c>
      <c r="JA76" s="7">
        <f ca="1">IFERROR(IF(JA75+IZ76&gt;JB$4,JA75,JA75+IZ76),"")</f>
        <v>60</v>
      </c>
      <c r="JB76" s="7">
        <f t="shared" ca="1" si="610"/>
        <v>0</v>
      </c>
      <c r="JC76" s="7">
        <f t="shared" ca="1" si="498"/>
        <v>0.98298760170976129</v>
      </c>
      <c r="JD76" s="7">
        <f t="shared" ca="1" si="499"/>
        <v>-0.13683375555591515</v>
      </c>
      <c r="JE76" s="7">
        <f t="shared" ca="1" si="500"/>
        <v>0</v>
      </c>
      <c r="JF76" s="7">
        <f t="shared" ca="1" si="501"/>
        <v>0</v>
      </c>
      <c r="JG76" s="7">
        <f ca="1">IFERROR(IF(JG75+JF76&gt;JH$4,JG75,JG75+JF76),"")</f>
        <v>60</v>
      </c>
      <c r="JH76" s="7">
        <f t="shared" ca="1" si="611"/>
        <v>0</v>
      </c>
      <c r="JI76" s="7">
        <f t="shared" ca="1" si="502"/>
        <v>2.2578506860064351E-2</v>
      </c>
      <c r="JJ76" s="7">
        <f t="shared" ca="1" si="503"/>
        <v>0.82357533929378179</v>
      </c>
      <c r="JK76" s="7">
        <f t="shared" ca="1" si="504"/>
        <v>2</v>
      </c>
      <c r="JL76" s="7">
        <f t="shared" ca="1" si="505"/>
        <v>5</v>
      </c>
      <c r="JM76" s="7">
        <f ca="1">IFERROR(IF(JM75+JL76&gt;JN$4,JM75,JM75+JL76),"")</f>
        <v>60</v>
      </c>
      <c r="JN76" s="7">
        <f t="shared" ca="1" si="612"/>
        <v>0</v>
      </c>
      <c r="JO76" s="7">
        <f t="shared" ca="1" si="506"/>
        <v>0.96528660467860716</v>
      </c>
      <c r="JP76" s="7">
        <f t="shared" ca="1" si="507"/>
        <v>-0.11913275852476102</v>
      </c>
      <c r="JQ76" s="7">
        <f t="shared" ca="1" si="508"/>
        <v>0</v>
      </c>
      <c r="JR76" s="7">
        <f t="shared" ca="1" si="509"/>
        <v>0</v>
      </c>
      <c r="JS76" s="7">
        <f ca="1">IFERROR(IF(JS75+JR76&gt;JT$4,JS75,JS75+JR76),"")</f>
        <v>60</v>
      </c>
      <c r="JT76" s="7">
        <f t="shared" ca="1" si="613"/>
        <v>0</v>
      </c>
      <c r="JU76" s="7">
        <f t="shared" ca="1" si="510"/>
        <v>2.5762845846299731E-2</v>
      </c>
      <c r="JV76" s="7">
        <f t="shared" ca="1" si="511"/>
        <v>0.82039100030754641</v>
      </c>
      <c r="JW76" s="7">
        <f t="shared" ca="1" si="512"/>
        <v>2</v>
      </c>
      <c r="JX76" s="7">
        <f t="shared" ca="1" si="513"/>
        <v>5</v>
      </c>
      <c r="JY76" s="7">
        <f ca="1">IFERROR(IF(JY75+JX76&gt;JZ$4,JY75,JY75+JX76),"")</f>
        <v>60</v>
      </c>
      <c r="JZ76" s="7">
        <f t="shared" ca="1" si="614"/>
        <v>0</v>
      </c>
      <c r="KA76" s="7">
        <f t="shared" ca="1" si="514"/>
        <v>0.28190253105163221</v>
      </c>
      <c r="KB76" s="7">
        <f t="shared" ca="1" si="515"/>
        <v>0.56425131510221394</v>
      </c>
      <c r="KC76" s="7">
        <f t="shared" ca="1" si="516"/>
        <v>1</v>
      </c>
      <c r="KD76" s="7" t="str">
        <f t="shared" ca="1" si="517"/>
        <v>2</v>
      </c>
      <c r="KE76" s="7">
        <f ca="1">IFERROR(IF(KE75+KD76&gt;KF$4,KE75,KE75+KD76),"")</f>
        <v>60</v>
      </c>
      <c r="KF76" s="7">
        <f t="shared" ca="1" si="615"/>
        <v>0</v>
      </c>
      <c r="KG76" s="7">
        <f t="shared" ca="1" si="518"/>
        <v>0.55613566564850114</v>
      </c>
      <c r="KH76" s="7">
        <f t="shared" ca="1" si="519"/>
        <v>0.290018180505345</v>
      </c>
      <c r="KI76" s="7">
        <f t="shared" ca="1" si="520"/>
        <v>1</v>
      </c>
      <c r="KJ76" s="7" t="str">
        <f t="shared" ca="1" si="521"/>
        <v>2</v>
      </c>
      <c r="KK76" s="7">
        <f ca="1">IFERROR(IF(KK75+KJ76&gt;KL$4,KK75,KK75+KJ76),"")</f>
        <v>60</v>
      </c>
      <c r="KL76" s="7">
        <f t="shared" ca="1" si="616"/>
        <v>0</v>
      </c>
      <c r="KM76" s="7">
        <f t="shared" ca="1" si="522"/>
        <v>0.23743112642626751</v>
      </c>
      <c r="KN76" s="7">
        <f t="shared" ca="1" si="523"/>
        <v>0.60872271972757863</v>
      </c>
      <c r="KO76" s="7">
        <f t="shared" ca="1" si="524"/>
        <v>1</v>
      </c>
      <c r="KP76" s="7" t="str">
        <f t="shared" ca="1" si="525"/>
        <v>2</v>
      </c>
      <c r="KQ76" s="7">
        <f ca="1">IFERROR(IF(KQ75+KP76&gt;KR$4,KQ75,KQ75+KP76),"")</f>
        <v>60</v>
      </c>
      <c r="KR76" s="7">
        <f t="shared" ca="1" si="617"/>
        <v>0</v>
      </c>
      <c r="KS76" s="7">
        <f t="shared" ca="1" si="526"/>
        <v>0.85525173908000818</v>
      </c>
      <c r="KT76" s="7">
        <f t="shared" ca="1" si="527"/>
        <v>-9.0978929261620323E-3</v>
      </c>
      <c r="KU76" s="7">
        <f t="shared" ca="1" si="528"/>
        <v>0</v>
      </c>
      <c r="KV76" s="7">
        <f t="shared" ca="1" si="529"/>
        <v>0</v>
      </c>
      <c r="KW76" s="7">
        <f ca="1">IFERROR(IF(KW75+KV76&gt;KX$4,KW75,KW75+KV76),"")</f>
        <v>60</v>
      </c>
      <c r="KX76" s="7">
        <f t="shared" ca="1" si="618"/>
        <v>0</v>
      </c>
      <c r="KY76" s="7">
        <f t="shared" ca="1" si="530"/>
        <v>0.77140252549529997</v>
      </c>
      <c r="KZ76" s="7">
        <f t="shared" ca="1" si="531"/>
        <v>7.4751320658546172E-2</v>
      </c>
      <c r="LA76" s="7">
        <f t="shared" ca="1" si="532"/>
        <v>1</v>
      </c>
      <c r="LB76" s="7" t="str">
        <f t="shared" ca="1" si="533"/>
        <v>2</v>
      </c>
      <c r="LC76" s="7">
        <f ca="1">IFERROR(IF(LC75+LB76&gt;LD$4,LC75,LC75+LB76),"")</f>
        <v>60</v>
      </c>
      <c r="LD76" s="7">
        <f t="shared" ca="1" si="619"/>
        <v>0</v>
      </c>
      <c r="LE76" s="7">
        <f t="shared" ca="1" si="534"/>
        <v>0.25113649386355108</v>
      </c>
      <c r="LF76" s="7">
        <f t="shared" ca="1" si="535"/>
        <v>0.59501735229029507</v>
      </c>
      <c r="LG76" s="7">
        <f t="shared" ca="1" si="536"/>
        <v>1</v>
      </c>
      <c r="LH76" s="7" t="str">
        <f t="shared" ca="1" si="537"/>
        <v>2</v>
      </c>
      <c r="LI76" s="7">
        <f ca="1">IFERROR(IF(LI75+LH76&gt;LJ$4,LI75,LI75+LH76),"")</f>
        <v>60</v>
      </c>
      <c r="LJ76" s="7">
        <f t="shared" ca="1" si="620"/>
        <v>0</v>
      </c>
      <c r="LK76" s="7">
        <f t="shared" ca="1" si="538"/>
        <v>0.38752289174487964</v>
      </c>
      <c r="LL76" s="7">
        <f t="shared" ca="1" si="539"/>
        <v>0.45863095440896651</v>
      </c>
      <c r="LM76" s="7">
        <f t="shared" ca="1" si="540"/>
        <v>1</v>
      </c>
      <c r="LN76" s="7" t="str">
        <f t="shared" ca="1" si="541"/>
        <v>2</v>
      </c>
      <c r="LO76" s="7">
        <f ca="1">IFERROR(IF(LO75+LN76&gt;LP$4,LO75,LO75+LN76),"")</f>
        <v>60</v>
      </c>
      <c r="LP76" s="7">
        <f t="shared" ca="1" si="621"/>
        <v>0</v>
      </c>
      <c r="LQ76" s="7">
        <f t="shared" ca="1" si="542"/>
        <v>0.81692007478763562</v>
      </c>
      <c r="LR76" s="7">
        <f t="shared" ca="1" si="543"/>
        <v>2.9233771366210526E-2</v>
      </c>
      <c r="LS76" s="7">
        <f t="shared" ca="1" si="544"/>
        <v>1</v>
      </c>
      <c r="LT76" s="7" t="str">
        <f t="shared" ca="1" si="545"/>
        <v>2</v>
      </c>
      <c r="LU76" s="7">
        <f ca="1">IFERROR(IF(LU75+LT76&gt;LV$4,LU75,LU75+LT76),"")</f>
        <v>60</v>
      </c>
      <c r="LV76" s="7">
        <f t="shared" ca="1" si="622"/>
        <v>0</v>
      </c>
      <c r="LW76" s="7">
        <f t="shared" ca="1" si="546"/>
        <v>6.2544913617542663E-3</v>
      </c>
      <c r="LX76" s="7">
        <f t="shared" ca="1" si="547"/>
        <v>0.83989935479209188</v>
      </c>
      <c r="LY76" s="7">
        <f t="shared" ca="1" si="548"/>
        <v>2</v>
      </c>
      <c r="LZ76" s="7">
        <f t="shared" ca="1" si="549"/>
        <v>5</v>
      </c>
      <c r="MA76" s="7">
        <f ca="1">IFERROR(IF(MA75+LZ76&gt;MB$4,MA75,MA75+LZ76),"")</f>
        <v>60</v>
      </c>
      <c r="MB76" s="7">
        <f t="shared" ca="1" si="623"/>
        <v>0</v>
      </c>
      <c r="MC76" s="7">
        <f t="shared" ca="1" si="550"/>
        <v>0.38906885815810932</v>
      </c>
      <c r="MD76" s="7">
        <f t="shared" ca="1" si="551"/>
        <v>0.45708498799573682</v>
      </c>
      <c r="ME76" s="7">
        <f t="shared" ca="1" si="552"/>
        <v>1</v>
      </c>
      <c r="MF76" s="7" t="str">
        <f t="shared" ca="1" si="553"/>
        <v>2</v>
      </c>
      <c r="MG76" s="7">
        <f ca="1">IFERROR(IF(MG75+MF76&gt;MH$4,MG75,MG75+MF76),"")</f>
        <v>60</v>
      </c>
      <c r="MH76" s="7">
        <f t="shared" ca="1" si="624"/>
        <v>0</v>
      </c>
      <c r="MI76" s="7">
        <f t="shared" ca="1" si="554"/>
        <v>0.10178980707226171</v>
      </c>
      <c r="MJ76" s="7">
        <f t="shared" ca="1" si="555"/>
        <v>0.74436403908158444</v>
      </c>
      <c r="MK76" s="7">
        <f t="shared" ca="1" si="556"/>
        <v>1</v>
      </c>
      <c r="ML76" s="7" t="str">
        <f t="shared" ca="1" si="557"/>
        <v>2</v>
      </c>
      <c r="MM76" s="7">
        <f ca="1">IFERROR(IF(MM75+ML76&gt;MN$4,MM75,MM75+ML76),"")</f>
        <v>60</v>
      </c>
      <c r="MN76" s="7">
        <f t="shared" ca="1" si="625"/>
        <v>0</v>
      </c>
      <c r="MO76" s="7">
        <f t="shared" ca="1" si="558"/>
        <v>0.76781524440207105</v>
      </c>
      <c r="MP76" s="7">
        <f t="shared" ca="1" si="559"/>
        <v>7.8338601751775094E-2</v>
      </c>
      <c r="MQ76" s="7">
        <f t="shared" ca="1" si="560"/>
        <v>1</v>
      </c>
      <c r="MR76" s="7" t="str">
        <f t="shared" ca="1" si="561"/>
        <v>2</v>
      </c>
      <c r="MS76" s="7">
        <f ca="1">IFERROR(IF(MS75+MR76&gt;MT$4,MS75,MS75+MR76),"")</f>
        <v>60</v>
      </c>
      <c r="MT76" s="7">
        <f t="shared" ca="1" si="626"/>
        <v>0</v>
      </c>
      <c r="MU76" s="7">
        <f t="shared" ca="1" si="562"/>
        <v>0.90335672297293301</v>
      </c>
      <c r="MV76" s="7">
        <f t="shared" ca="1" si="563"/>
        <v>-5.7202876819086867E-2</v>
      </c>
      <c r="MW76" s="7">
        <f t="shared" ca="1" si="564"/>
        <v>0</v>
      </c>
      <c r="MX76" s="7">
        <f t="shared" ca="1" si="565"/>
        <v>0</v>
      </c>
      <c r="MY76" s="7">
        <f ca="1">IFERROR(IF(MY75+MX76&gt;MZ$4,MY75,MY75+MX76),"")</f>
        <v>60</v>
      </c>
      <c r="MZ76" s="7">
        <f t="shared" ca="1" si="627"/>
        <v>0</v>
      </c>
      <c r="NA76" s="7">
        <f t="shared" ca="1" si="566"/>
        <v>0.26746799635582075</v>
      </c>
      <c r="NB76" s="7">
        <f t="shared" ca="1" si="567"/>
        <v>0.5786858497980254</v>
      </c>
      <c r="NC76" s="7">
        <f t="shared" ca="1" si="568"/>
        <v>1</v>
      </c>
      <c r="ND76" s="7" t="str">
        <f t="shared" ca="1" si="569"/>
        <v>2</v>
      </c>
      <c r="NE76" s="7">
        <f ca="1">IFERROR(IF(NE75+ND76&gt;NF$4,NE75,NE75+ND76),"")</f>
        <v>60</v>
      </c>
      <c r="NF76" s="7">
        <f t="shared" ca="1" si="628"/>
        <v>0</v>
      </c>
      <c r="NG76" s="7">
        <f t="shared" ca="1" si="570"/>
        <v>0.34463457712756762</v>
      </c>
      <c r="NH76" s="7">
        <f t="shared" ca="1" si="571"/>
        <v>0.50151926902627852</v>
      </c>
      <c r="NI76" s="7">
        <f t="shared" ca="1" si="572"/>
        <v>1</v>
      </c>
      <c r="NJ76" s="7" t="str">
        <f t="shared" ca="1" si="573"/>
        <v>2</v>
      </c>
      <c r="NK76" s="7">
        <f ca="1">IFERROR(IF(NK75+NJ76&gt;NL$4,NK75,NK75+NJ76),"")</f>
        <v>60</v>
      </c>
      <c r="NL76" s="7">
        <f t="shared" ca="1" si="629"/>
        <v>0</v>
      </c>
      <c r="NM76" s="7">
        <f t="shared" ca="1" si="574"/>
        <v>0.82138152743285442</v>
      </c>
      <c r="NN76" s="7">
        <f t="shared" ca="1" si="575"/>
        <v>2.4772318720991726E-2</v>
      </c>
      <c r="NO76" s="7">
        <f t="shared" ca="1" si="576"/>
        <v>1</v>
      </c>
      <c r="NP76" s="7" t="str">
        <f t="shared" ca="1" si="577"/>
        <v>2</v>
      </c>
      <c r="NQ76" s="7">
        <f ca="1">IFERROR(IF(NQ75+NP76&gt;NR$4,NQ75,NQ75+NP76),"")</f>
        <v>60</v>
      </c>
      <c r="NR76" s="7">
        <f t="shared" ca="1" si="630"/>
        <v>0</v>
      </c>
      <c r="NT76">
        <v>74</v>
      </c>
      <c r="NU76" s="7" t="s">
        <v>19</v>
      </c>
      <c r="NV76" s="7" t="str">
        <f t="shared" ca="1" si="335"/>
        <v/>
      </c>
      <c r="NW76" s="7" t="str">
        <f t="shared" ca="1" si="329"/>
        <v/>
      </c>
      <c r="NX76" t="str">
        <f ca="1">IFERROR(VLOOKUP(NT76,$K$3:$AK$568,8,FALSE),"")</f>
        <v/>
      </c>
      <c r="NY76" t="str">
        <f ca="1">IFERROR(VLOOKUP(NT76,$K$3:$AK$568,9,FALSE),"")</f>
        <v/>
      </c>
      <c r="NZ76" s="7" t="str">
        <f ca="1">IFERROR(VLOOKUP(NT76,$K$3:$AK$568,27,FALSE),"")</f>
        <v/>
      </c>
      <c r="OB76">
        <v>74</v>
      </c>
      <c r="OC76" s="7" t="s">
        <v>19</v>
      </c>
      <c r="OD76" t="e">
        <f t="shared" ca="1" si="336"/>
        <v>#N/A</v>
      </c>
      <c r="OE76" s="7" t="str">
        <f t="shared" ca="1" si="337"/>
        <v/>
      </c>
      <c r="OF76" s="7" t="str">
        <f t="shared" ca="1" si="338"/>
        <v/>
      </c>
      <c r="OG76" t="str">
        <f t="shared" ca="1" si="339"/>
        <v/>
      </c>
      <c r="OI76">
        <v>74</v>
      </c>
      <c r="OJ76" s="7" t="s">
        <v>19</v>
      </c>
      <c r="OK76" s="7" t="str">
        <f t="shared" ca="1" si="340"/>
        <v/>
      </c>
      <c r="OL76" s="7" t="str">
        <f t="shared" ca="1" si="341"/>
        <v/>
      </c>
      <c r="OM76" t="str">
        <f ca="1">IFERROR(VLOOKUP(OI76,$L$3:$AK$568,7,FALSE),"")</f>
        <v/>
      </c>
      <c r="ON76" t="str">
        <f ca="1">IFERROR(VLOOKUP(OI76,$L$3:$AK$568,8,FALSE),"")</f>
        <v/>
      </c>
      <c r="OO76" s="7" t="str">
        <f ca="1">IFERROR(VLOOKUP(OI76,$L$3:$AK$568,26,FALSE),"")</f>
        <v/>
      </c>
      <c r="OQ76">
        <v>74</v>
      </c>
      <c r="OR76" s="7" t="s">
        <v>19</v>
      </c>
      <c r="OS76" t="e">
        <f t="shared" ca="1" si="342"/>
        <v>#N/A</v>
      </c>
      <c r="OT76" s="7" t="str">
        <f t="shared" ca="1" si="343"/>
        <v/>
      </c>
      <c r="OU76" s="7" t="str">
        <f t="shared" ca="1" si="344"/>
        <v/>
      </c>
      <c r="OV76" t="str">
        <f t="shared" ca="1" si="345"/>
        <v/>
      </c>
      <c r="OX76">
        <v>74</v>
      </c>
      <c r="OY76" s="7" t="s">
        <v>19</v>
      </c>
      <c r="OZ76" s="7" t="str">
        <f t="shared" ca="1" si="346"/>
        <v/>
      </c>
      <c r="PA76" s="7" t="str">
        <f t="shared" ca="1" si="347"/>
        <v/>
      </c>
      <c r="PB76" t="str">
        <f ca="1">IFERROR(VLOOKUP(OX76,$M$3:$AK$568,6,FALSE),"")</f>
        <v/>
      </c>
      <c r="PC76" t="str">
        <f ca="1">IFERROR(VLOOKUP(OX76,$M$3:$AK$568,7,FALSE),"")</f>
        <v/>
      </c>
      <c r="PD76" s="7" t="str">
        <f ca="1">IFERROR(VLOOKUP(OX76,$M$3:$AK$568,25,FALSE),"")</f>
        <v/>
      </c>
      <c r="PF76">
        <v>74</v>
      </c>
      <c r="PG76" s="7" t="s">
        <v>19</v>
      </c>
      <c r="PH76" t="e">
        <f t="shared" ca="1" si="348"/>
        <v>#N/A</v>
      </c>
      <c r="PI76" s="7" t="str">
        <f t="shared" ca="1" si="349"/>
        <v/>
      </c>
      <c r="PJ76" s="7" t="str">
        <f t="shared" ca="1" si="350"/>
        <v/>
      </c>
      <c r="PK76" t="str">
        <f t="shared" ca="1" si="351"/>
        <v/>
      </c>
      <c r="PM76">
        <v>74</v>
      </c>
      <c r="PN76" s="7" t="s">
        <v>19</v>
      </c>
      <c r="PO76" s="202" t="str">
        <f t="shared" ca="1" si="352"/>
        <v/>
      </c>
      <c r="PP76" s="7" t="str">
        <f t="shared" ca="1" si="353"/>
        <v/>
      </c>
      <c r="PQ76" t="str">
        <f ca="1">IFERROR(VLOOKUP(PM76,$G$325:$R$409,12,FALSE),"")</f>
        <v/>
      </c>
      <c r="PR76" t="e">
        <f ca="1">VLOOKUP(PM76,$G$324:$Q$409,11,FALSE)</f>
        <v>#N/A</v>
      </c>
      <c r="PS76" s="7" t="str">
        <f ca="1">VLOOKUP(PQ76,$R$325:$Y$409,8,FALSE)</f>
        <v>- -</v>
      </c>
      <c r="PT76" s="7">
        <f ca="1">ReSt</f>
        <v>-4</v>
      </c>
      <c r="PU76" s="7" t="e">
        <f t="shared" ca="1" si="354"/>
        <v>#N/A</v>
      </c>
      <c r="PV76" s="7" t="e">
        <f t="shared" ca="1" si="355"/>
        <v>#N/A</v>
      </c>
      <c r="PW76" s="7" t="str">
        <f ca="1">VLOOKUP(PQ76,$R$325:$AK$409,8,FALSE)</f>
        <v>- -</v>
      </c>
      <c r="PX76" s="7"/>
      <c r="PY76">
        <v>74</v>
      </c>
      <c r="PZ76" s="7" t="s">
        <v>19</v>
      </c>
      <c r="QA76" t="str">
        <f t="shared" ca="1" si="356"/>
        <v/>
      </c>
      <c r="QB76" s="7" t="str">
        <f t="shared" ca="1" si="357"/>
        <v/>
      </c>
      <c r="QC76" s="7" t="str">
        <f t="shared" ca="1" si="358"/>
        <v/>
      </c>
      <c r="QD76" t="str">
        <f t="shared" ca="1" si="359"/>
        <v/>
      </c>
      <c r="QF76">
        <v>74</v>
      </c>
      <c r="QG76" s="7" t="s">
        <v>19</v>
      </c>
      <c r="QH76" s="7" t="str">
        <f t="shared" ca="1" si="360"/>
        <v/>
      </c>
      <c r="QI76" s="7" t="e">
        <f t="shared" ca="1" si="361"/>
        <v>#VALUE!</v>
      </c>
      <c r="QJ76" t="e">
        <f t="shared" ca="1" si="362"/>
        <v>#N/A</v>
      </c>
      <c r="QK76" s="7" t="e">
        <f t="shared" ca="1" si="363"/>
        <v>#N/A</v>
      </c>
      <c r="QM76">
        <v>74</v>
      </c>
      <c r="QN76" s="7" t="s">
        <v>19</v>
      </c>
      <c r="QO76" t="str">
        <f t="shared" ca="1" si="364"/>
        <v/>
      </c>
      <c r="QP76" s="7" t="str">
        <f t="shared" ca="1" si="365"/>
        <v/>
      </c>
      <c r="QQ76" t="str">
        <f t="shared" ca="1" si="366"/>
        <v/>
      </c>
    </row>
    <row r="77" spans="1:459" x14ac:dyDescent="0.25">
      <c r="A77" s="240" t="str">
        <f>IF('Character Sheet'!$B$4="Creature","N","Y")</f>
        <v>Y</v>
      </c>
      <c r="C77" s="75"/>
      <c r="D77" s="70">
        <f t="shared" ca="1" si="322"/>
        <v>19</v>
      </c>
      <c r="F77" s="75"/>
      <c r="G77" s="76"/>
      <c r="I77" s="75" t="s">
        <v>1812</v>
      </c>
      <c r="J77" s="85"/>
      <c r="K77" s="85">
        <f t="shared" ca="1" si="330"/>
        <v>4</v>
      </c>
      <c r="L77" s="85">
        <f t="shared" ca="1" si="316"/>
        <v>0</v>
      </c>
      <c r="M77" s="70">
        <f t="shared" ca="1" si="321"/>
        <v>4</v>
      </c>
      <c r="O77" s="222">
        <f t="shared" ca="1" si="331"/>
        <v>51</v>
      </c>
      <c r="Q77" s="7" t="s">
        <v>1262</v>
      </c>
      <c r="R77" s="9" t="s">
        <v>1790</v>
      </c>
      <c r="S77" s="9" t="str">
        <f t="shared" si="325"/>
        <v>Heavy Weapon 2</v>
      </c>
      <c r="T77" s="61" t="str">
        <f>SUBSTITUTE(IFERROR(IFERROR(VLOOKUP(R77,'[1]Skill Statistics'!$A$3:$C$513,2,FALSE),VLOOKUP(Q77,'[1]Skill Statistics'!$A$3:$C$513,2,FALSE)),T76),"R*","ReSt")</f>
        <v>Ag/St</v>
      </c>
      <c r="U77" s="61" t="str">
        <f>IFERROR(IFERROR(VLOOKUP(R77,'[1]Skill Statistics'!$A$3:$C$513,3,FALSE),VLOOKUP(Q77,'[1]Skill Statistics'!$A$3:$C$513,3,FALSE)),U76)</f>
        <v>St</v>
      </c>
      <c r="V77" s="61" t="str">
        <f ca="1">IF(ISNUMBER(SEARCH("Category",R77)),"- -",IFERROR(IFERROR(VLOOKUP(Q77,[1]Professions!$A$4:$AM$288,MATCH(Profession,[1]Professions!$A$1:$AM$1,0),FALSE),VLOOKUP(Q77,Calculations!$B$91:$I$95,8,FALSE)),"- -"))</f>
        <v>6 / 8</v>
      </c>
      <c r="W77" s="60">
        <f t="shared" ca="1" si="332"/>
        <v>0</v>
      </c>
      <c r="X77" s="7">
        <f ca="1">IFERROR(VLOOKUP(R77,$BS$6:$NR$519,MATCH(ActualLevel,$BS$3:$NR$3,0),FALSE),"- -")</f>
        <v>0</v>
      </c>
      <c r="Y77" s="7">
        <f t="shared" ca="1" si="320"/>
        <v>0</v>
      </c>
      <c r="Z77" s="7">
        <f ca="1">IFERROR(VLOOKUP(Y77,Charts!$BQ$2:$BR$52,2,FALSE),"- -")</f>
        <v>-25</v>
      </c>
      <c r="AA77" s="7">
        <f t="shared" ca="1" si="367"/>
        <v>11</v>
      </c>
      <c r="AB77" s="7">
        <f t="shared" ca="1" si="317"/>
        <v>0</v>
      </c>
      <c r="AC77" s="7"/>
      <c r="AD77" s="7"/>
      <c r="AE77" s="7"/>
      <c r="AF77" s="7"/>
      <c r="AG77" s="7"/>
      <c r="AH77" s="43"/>
      <c r="AI77" s="7"/>
      <c r="AJ77" s="7"/>
      <c r="AK77" s="7">
        <f t="shared" ca="1" si="368"/>
        <v>-14</v>
      </c>
      <c r="AL77" s="7"/>
      <c r="AM77" s="69">
        <f>IFERROR(VLOOKUP(R77,'[1]Skill Statistics'!$A$3:$AN$513,MATCH(Profession,'[1]Skill Statistics'!$A$2:$AN$2,0),FALSE),0)</f>
        <v>0</v>
      </c>
      <c r="AN77" s="85">
        <f>IFERROR(VLOOKUP(Q77,'[1]Skill Statistics'!$A$3:$BK$513,MATCH(Archetype,'[1]Skill Statistics'!$A$2:$BK$2,0),FALSE),0)</f>
        <v>0</v>
      </c>
      <c r="AO77" s="85">
        <f>IFERROR(VLOOKUP(Q77,'[1]Skill Statistics'!$A$3:$BB$513,MATCH(Race,'[1]Skill Statistics'!$A$2:$BB$2,0),FALSE),0)</f>
        <v>0</v>
      </c>
      <c r="AP77" s="85">
        <f t="shared" ca="1" si="333"/>
        <v>1.1000000000000001</v>
      </c>
      <c r="AQ77" s="70"/>
      <c r="AS77" s="69">
        <f>IFERROR(VLOOKUP(Q77,'[1]Professional Skills'!$A$4:$AM$288,MATCH(Profession,'[1]Professional Skills'!$A$3:$AM$3,0),FALSE),"- -")</f>
        <v>0</v>
      </c>
      <c r="AT77" t="s">
        <v>1812</v>
      </c>
      <c r="AU77" s="7" t="str">
        <f t="shared" si="319"/>
        <v/>
      </c>
      <c r="AV77" s="7">
        <f t="shared" ca="1" si="318"/>
        <v>0</v>
      </c>
      <c r="AW77" t="str">
        <f t="shared" si="371"/>
        <v/>
      </c>
      <c r="AX77" t="str">
        <f>IFERROR(_xlfn.RANK.EQ(AW77,$AW$5:$AW$568),"")</f>
        <v/>
      </c>
      <c r="AY77">
        <f t="shared" si="327"/>
        <v>0</v>
      </c>
      <c r="AZ77" s="70" t="str">
        <f t="shared" si="369"/>
        <v/>
      </c>
      <c r="BB77" s="69" t="str">
        <f>IFERROR(IF(Q77="Language",VLOOKUP(R77,[1]Cultures!$B$4:$N$218,MATCH(Culture,[1]Cultures!$B$3:$N$3,0),FALSE),VLOOKUP(Q77,[1]Cultures!$B$4:$O$212,MATCH(Culture,[1]Cultures!$B$3:$O$3,0),FALSE)),"- -")</f>
        <v>- -</v>
      </c>
      <c r="BC77" t="s">
        <v>1812</v>
      </c>
      <c r="BD77">
        <f t="shared" ca="1" si="631"/>
        <v>0.95673690331130312</v>
      </c>
      <c r="BE77">
        <f t="shared" ca="1" si="578"/>
        <v>2.056736903311303</v>
      </c>
      <c r="BH77">
        <f ca="1">_xlfn.RANK.EQ(BE77,$BE$76:$BE$79)</f>
        <v>2</v>
      </c>
      <c r="BI77" s="7">
        <f t="shared" ca="1" si="370"/>
        <v>0</v>
      </c>
      <c r="BJ77" s="7"/>
      <c r="BK77" s="7"/>
      <c r="BL77" s="70">
        <f t="shared" ca="1" si="328"/>
        <v>0</v>
      </c>
      <c r="BN77" s="69">
        <f ca="1">IFERROR(VLOOKUP(V77,Charts!$BT$2:$BV$14,3,FALSE),"- -")</f>
        <v>0.38461538461538464</v>
      </c>
      <c r="BO77" s="85">
        <f t="shared" ca="1" si="334"/>
        <v>2.5303995550972531</v>
      </c>
      <c r="BP77" s="70">
        <f t="shared" ca="1" si="579"/>
        <v>51</v>
      </c>
      <c r="BR77" s="7">
        <v>72</v>
      </c>
      <c r="BS77" s="9" t="str">
        <f ca="1">VLOOKUP(BR77,$O$3:$R$568,4,FALSE)</f>
        <v>Alpine</v>
      </c>
      <c r="BT77" s="7" t="str">
        <f ca="1">VLOOKUP(BS77,$R$3:$V$568,5,FALSE)</f>
        <v>3 / 4</v>
      </c>
      <c r="BU77" s="7">
        <f ca="1">VLOOKUP(BT77,Charts!$BT$2:$BV$14,3,FALSE)</f>
        <v>0.69230769230769229</v>
      </c>
      <c r="BV77" s="7" t="str">
        <f t="shared" ca="1" si="372"/>
        <v>3</v>
      </c>
      <c r="BW77" s="7" t="str">
        <f t="shared" ca="1" si="373"/>
        <v>4</v>
      </c>
      <c r="BY77" s="7">
        <f t="shared" ca="1" si="374"/>
        <v>0.43200727774337411</v>
      </c>
      <c r="BZ77" s="7">
        <f t="shared" ca="1" si="375"/>
        <v>0.26030041456431818</v>
      </c>
      <c r="CA77" s="7">
        <f t="shared" ca="1" si="376"/>
        <v>1</v>
      </c>
      <c r="CB77" s="7" t="str">
        <f t="shared" ca="1" si="377"/>
        <v>3</v>
      </c>
      <c r="CC77" s="7">
        <f ca="1">IFERROR(IF(CC76+CB77&gt;CD$4,CC76,CC76+CB77),"")</f>
        <v>38</v>
      </c>
      <c r="CD77" s="7">
        <f t="shared" ca="1" si="580"/>
        <v>0</v>
      </c>
      <c r="CE77" s="7">
        <f t="shared" ca="1" si="378"/>
        <v>0.82954189860681593</v>
      </c>
      <c r="CF77" s="7">
        <f t="shared" ca="1" si="379"/>
        <v>-0.13723420629912364</v>
      </c>
      <c r="CG77" s="7">
        <f t="shared" ca="1" si="380"/>
        <v>0</v>
      </c>
      <c r="CH77" s="7">
        <f t="shared" ca="1" si="381"/>
        <v>0</v>
      </c>
      <c r="CI77" s="7">
        <f ca="1">IFERROR(IF(CI76+CH77&gt;CJ$4,CI76,CI76+CH77),"")</f>
        <v>60</v>
      </c>
      <c r="CJ77" s="7">
        <f t="shared" ca="1" si="581"/>
        <v>0</v>
      </c>
      <c r="CK77" s="7">
        <f t="shared" ca="1" si="382"/>
        <v>0.85246127341023803</v>
      </c>
      <c r="CL77" s="7">
        <f t="shared" ca="1" si="383"/>
        <v>-0.16015358110254574</v>
      </c>
      <c r="CM77" s="7">
        <f t="shared" ca="1" si="384"/>
        <v>0</v>
      </c>
      <c r="CN77" s="7">
        <f t="shared" ca="1" si="385"/>
        <v>0</v>
      </c>
      <c r="CO77" s="7">
        <f ca="1">IFERROR(IF(CO76+CN77&gt;CP$4,CO76,CO76+CN77),"")</f>
        <v>60</v>
      </c>
      <c r="CP77" s="7">
        <f t="shared" ca="1" si="582"/>
        <v>0</v>
      </c>
      <c r="CQ77" s="7">
        <f t="shared" ca="1" si="386"/>
        <v>2.4473997867859976E-2</v>
      </c>
      <c r="CR77" s="7">
        <f t="shared" ca="1" si="387"/>
        <v>0.66783369443983231</v>
      </c>
      <c r="CS77" s="7">
        <f t="shared" ca="1" si="388"/>
        <v>1</v>
      </c>
      <c r="CT77" s="7" t="str">
        <f t="shared" ca="1" si="389"/>
        <v>3</v>
      </c>
      <c r="CU77" s="7">
        <f ca="1">IFERROR(IF(CU76+CT77&gt;CV$4,CU76,CU76+CT77),"")</f>
        <v>60</v>
      </c>
      <c r="CV77" s="7">
        <f t="shared" ca="1" si="583"/>
        <v>0</v>
      </c>
      <c r="CW77" s="7">
        <f t="shared" ca="1" si="390"/>
        <v>3.1467858475698551E-2</v>
      </c>
      <c r="CX77" s="7">
        <f t="shared" ca="1" si="391"/>
        <v>0.66083983383199374</v>
      </c>
      <c r="CY77" s="7">
        <f t="shared" ca="1" si="392"/>
        <v>1</v>
      </c>
      <c r="CZ77" s="7" t="str">
        <f t="shared" ca="1" si="393"/>
        <v>3</v>
      </c>
      <c r="DA77" s="7">
        <f ca="1">IFERROR(IF(DA76+CZ77&gt;DB$4,DA76,DA76+CZ77),"")</f>
        <v>60</v>
      </c>
      <c r="DB77" s="7">
        <f t="shared" ca="1" si="584"/>
        <v>0</v>
      </c>
      <c r="DC77" s="7">
        <f t="shared" ca="1" si="394"/>
        <v>0.4207508843693728</v>
      </c>
      <c r="DD77" s="7">
        <f t="shared" ca="1" si="395"/>
        <v>0.27155680793831949</v>
      </c>
      <c r="DE77" s="7">
        <f t="shared" ca="1" si="396"/>
        <v>1</v>
      </c>
      <c r="DF77" s="7" t="str">
        <f t="shared" ca="1" si="397"/>
        <v>3</v>
      </c>
      <c r="DG77" s="7">
        <f ca="1">IFERROR(IF(DG76+DF77&gt;DH$4,DG76,DG76+DF77),"")</f>
        <v>60</v>
      </c>
      <c r="DH77" s="7">
        <f t="shared" ca="1" si="585"/>
        <v>0</v>
      </c>
      <c r="DI77" s="7">
        <f t="shared" ca="1" si="398"/>
        <v>0.62922463071572454</v>
      </c>
      <c r="DJ77" s="7">
        <f t="shared" ca="1" si="399"/>
        <v>6.3083061591967748E-2</v>
      </c>
      <c r="DK77" s="7">
        <f t="shared" ca="1" si="400"/>
        <v>1</v>
      </c>
      <c r="DL77" s="7" t="str">
        <f t="shared" ca="1" si="401"/>
        <v>3</v>
      </c>
      <c r="DM77" s="7">
        <f ca="1">IFERROR(IF(DM76+DL77&gt;DN$4,DM76,DM76+DL77),"")</f>
        <v>60</v>
      </c>
      <c r="DN77" s="7">
        <f t="shared" ca="1" si="586"/>
        <v>0</v>
      </c>
      <c r="DO77" s="7">
        <f t="shared" ca="1" si="402"/>
        <v>0.49022278052829726</v>
      </c>
      <c r="DP77" s="7">
        <f t="shared" ca="1" si="403"/>
        <v>0.20208491177939503</v>
      </c>
      <c r="DQ77" s="7">
        <f t="shared" ca="1" si="404"/>
        <v>1</v>
      </c>
      <c r="DR77" s="7" t="str">
        <f t="shared" ca="1" si="405"/>
        <v>3</v>
      </c>
      <c r="DS77" s="7">
        <f ca="1">IFERROR(IF(DS76+DR77&gt;DT$4,DS76,DS76+DR77),"")</f>
        <v>60</v>
      </c>
      <c r="DT77" s="7">
        <f t="shared" ca="1" si="587"/>
        <v>0</v>
      </c>
      <c r="DU77" s="7">
        <f t="shared" ca="1" si="406"/>
        <v>0.43753031371073514</v>
      </c>
      <c r="DV77" s="7">
        <f t="shared" ca="1" si="407"/>
        <v>0.25477737859695715</v>
      </c>
      <c r="DW77" s="7">
        <f t="shared" ca="1" si="408"/>
        <v>1</v>
      </c>
      <c r="DX77" s="7" t="str">
        <f t="shared" ca="1" si="409"/>
        <v>3</v>
      </c>
      <c r="DY77" s="7">
        <f ca="1">IFERROR(IF(DY76+DX77&gt;DZ$4,DY76,DY76+DX77),"")</f>
        <v>59</v>
      </c>
      <c r="DZ77" s="7">
        <f t="shared" ca="1" si="588"/>
        <v>0</v>
      </c>
      <c r="EA77" s="7">
        <f t="shared" ca="1" si="410"/>
        <v>0.48390933822484083</v>
      </c>
      <c r="EB77" s="7">
        <f t="shared" ca="1" si="411"/>
        <v>0.20839835408285146</v>
      </c>
      <c r="EC77" s="7">
        <f t="shared" ca="1" si="412"/>
        <v>1</v>
      </c>
      <c r="ED77" s="7" t="str">
        <f t="shared" ca="1" si="413"/>
        <v>3</v>
      </c>
      <c r="EE77" s="7">
        <f ca="1">IFERROR(IF(EE76+ED77&gt;EF$4,EE76,EE76+ED77),"")</f>
        <v>60</v>
      </c>
      <c r="EF77" s="7">
        <f t="shared" ca="1" si="589"/>
        <v>0</v>
      </c>
      <c r="EG77" s="7">
        <f t="shared" ca="1" si="414"/>
        <v>0.30713599250143309</v>
      </c>
      <c r="EH77" s="7">
        <f t="shared" ca="1" si="415"/>
        <v>0.3851716998062592</v>
      </c>
      <c r="EI77" s="7">
        <f t="shared" ca="1" si="416"/>
        <v>1</v>
      </c>
      <c r="EJ77" s="7" t="str">
        <f t="shared" ca="1" si="417"/>
        <v>3</v>
      </c>
      <c r="EK77" s="7">
        <f ca="1">IFERROR(IF(EK76+EJ77&gt;EL$4,EK76,EK76+EJ77),"")</f>
        <v>60</v>
      </c>
      <c r="EL77" s="7">
        <f t="shared" ca="1" si="590"/>
        <v>0</v>
      </c>
      <c r="EM77" s="7">
        <f t="shared" ca="1" si="418"/>
        <v>0.7455439875587665</v>
      </c>
      <c r="EN77" s="7">
        <f t="shared" ca="1" si="419"/>
        <v>-5.3236295251074206E-2</v>
      </c>
      <c r="EO77" s="7">
        <f t="shared" ca="1" si="420"/>
        <v>0</v>
      </c>
      <c r="EP77" s="7">
        <f t="shared" ca="1" si="421"/>
        <v>0</v>
      </c>
      <c r="EQ77" s="7">
        <f ca="1">IFERROR(IF(EQ76+EP77&gt;ER$4,EQ76,EQ76+EP77),"")</f>
        <v>60</v>
      </c>
      <c r="ER77" s="7">
        <f t="shared" ca="1" si="591"/>
        <v>0</v>
      </c>
      <c r="ES77" s="7">
        <f t="shared" ca="1" si="422"/>
        <v>0.87543245763672206</v>
      </c>
      <c r="ET77" s="7">
        <f t="shared" ca="1" si="423"/>
        <v>-0.18312476532902977</v>
      </c>
      <c r="EU77" s="7">
        <f t="shared" ca="1" si="424"/>
        <v>0</v>
      </c>
      <c r="EV77" s="7">
        <f t="shared" ca="1" si="425"/>
        <v>0</v>
      </c>
      <c r="EW77" s="7">
        <f ca="1">IFERROR(IF(EW76+EV77&gt;EX$4,EW76,EW76+EV77),"")</f>
        <v>60</v>
      </c>
      <c r="EX77" s="7">
        <f t="shared" ca="1" si="592"/>
        <v>0</v>
      </c>
      <c r="EY77" s="7">
        <f t="shared" ca="1" si="426"/>
        <v>0.22978217574199988</v>
      </c>
      <c r="EZ77" s="7">
        <f t="shared" ca="1" si="427"/>
        <v>0.46252551656569241</v>
      </c>
      <c r="FA77" s="7">
        <f t="shared" ca="1" si="428"/>
        <v>1</v>
      </c>
      <c r="FB77" s="7" t="str">
        <f t="shared" ca="1" si="429"/>
        <v>3</v>
      </c>
      <c r="FC77" s="7">
        <f ca="1">IFERROR(IF(FC76+FB77&gt;FD$4,FC76,FC76+FB77),"")</f>
        <v>60</v>
      </c>
      <c r="FD77" s="7">
        <f t="shared" ca="1" si="593"/>
        <v>0</v>
      </c>
      <c r="FE77" s="7">
        <f t="shared" ca="1" si="430"/>
        <v>0.68332917600047771</v>
      </c>
      <c r="FF77" s="7">
        <f t="shared" ca="1" si="431"/>
        <v>8.9785163072145791E-3</v>
      </c>
      <c r="FG77" s="7">
        <f t="shared" ca="1" si="432"/>
        <v>1</v>
      </c>
      <c r="FH77" s="7" t="str">
        <f t="shared" ca="1" si="433"/>
        <v>3</v>
      </c>
      <c r="FI77" s="7">
        <f ca="1">IFERROR(IF(FI76+FH77&gt;FJ$4,FI76,FI76+FH77),"")</f>
        <v>60</v>
      </c>
      <c r="FJ77" s="7">
        <f t="shared" ca="1" si="594"/>
        <v>0</v>
      </c>
      <c r="FK77" s="7">
        <f t="shared" ca="1" si="434"/>
        <v>0.32381830150087532</v>
      </c>
      <c r="FL77" s="7">
        <f t="shared" ca="1" si="435"/>
        <v>0.36848939080681697</v>
      </c>
      <c r="FM77" s="7">
        <f t="shared" ca="1" si="436"/>
        <v>1</v>
      </c>
      <c r="FN77" s="7" t="str">
        <f t="shared" ca="1" si="437"/>
        <v>3</v>
      </c>
      <c r="FO77" s="7">
        <f ca="1">IFERROR(IF(FO76+FN77&gt;FP$4,FO76,FO76+FN77),"")</f>
        <v>60</v>
      </c>
      <c r="FP77" s="7">
        <f t="shared" ca="1" si="595"/>
        <v>0</v>
      </c>
      <c r="FQ77" s="7">
        <f t="shared" ca="1" si="438"/>
        <v>0.35164684181976769</v>
      </c>
      <c r="FR77" s="7">
        <f t="shared" ca="1" si="439"/>
        <v>0.3406608504879246</v>
      </c>
      <c r="FS77" s="7">
        <f t="shared" ca="1" si="440"/>
        <v>1</v>
      </c>
      <c r="FT77" s="7" t="str">
        <f t="shared" ca="1" si="441"/>
        <v>3</v>
      </c>
      <c r="FU77" s="7">
        <f ca="1">IFERROR(IF(FU76+FT77&gt;FV$4,FU76,FU76+FT77),"")</f>
        <v>60</v>
      </c>
      <c r="FV77" s="7">
        <f t="shared" ca="1" si="596"/>
        <v>0</v>
      </c>
      <c r="FW77" s="7">
        <f t="shared" ca="1" si="442"/>
        <v>9.2192554272901961E-2</v>
      </c>
      <c r="FX77" s="7">
        <f t="shared" ca="1" si="443"/>
        <v>0.60011513803479033</v>
      </c>
      <c r="FY77" s="7">
        <f t="shared" ca="1" si="444"/>
        <v>1</v>
      </c>
      <c r="FZ77" s="7" t="str">
        <f t="shared" ca="1" si="445"/>
        <v>3</v>
      </c>
      <c r="GA77" s="7">
        <f ca="1">IFERROR(IF(GA76+FZ77&gt;GB$4,GA76,GA76+FZ77),"")</f>
        <v>60</v>
      </c>
      <c r="GB77" s="7">
        <f t="shared" ca="1" si="597"/>
        <v>0</v>
      </c>
      <c r="GC77" s="7">
        <f t="shared" ca="1" si="446"/>
        <v>0.31113951713222943</v>
      </c>
      <c r="GD77" s="7">
        <f t="shared" ca="1" si="447"/>
        <v>0.38116817517546286</v>
      </c>
      <c r="GE77" s="7">
        <f t="shared" ca="1" si="448"/>
        <v>1</v>
      </c>
      <c r="GF77" s="7" t="str">
        <f t="shared" ca="1" si="449"/>
        <v>3</v>
      </c>
      <c r="GG77" s="7">
        <f ca="1">IFERROR(IF(GG76+GF77&gt;GH$4,GG76,GG76+GF77),"")</f>
        <v>60</v>
      </c>
      <c r="GH77" s="7">
        <f t="shared" ca="1" si="598"/>
        <v>0</v>
      </c>
      <c r="GI77" s="7">
        <f t="shared" ca="1" si="450"/>
        <v>0.55348801242190526</v>
      </c>
      <c r="GJ77" s="7">
        <f t="shared" ca="1" si="451"/>
        <v>0.13881967988578703</v>
      </c>
      <c r="GK77" s="7">
        <f t="shared" ca="1" si="452"/>
        <v>1</v>
      </c>
      <c r="GL77" s="7" t="str">
        <f t="shared" ca="1" si="453"/>
        <v>3</v>
      </c>
      <c r="GM77" s="7">
        <f ca="1">IFERROR(IF(GM76+GL77&gt;GN$4,GM76,GM76+GL77),"")</f>
        <v>60</v>
      </c>
      <c r="GN77" s="7">
        <f t="shared" ca="1" si="599"/>
        <v>0</v>
      </c>
      <c r="GO77" s="7">
        <f t="shared" ca="1" si="454"/>
        <v>0.29971600932825182</v>
      </c>
      <c r="GP77" s="7">
        <f t="shared" ca="1" si="455"/>
        <v>0.39259168297944047</v>
      </c>
      <c r="GQ77" s="7">
        <f t="shared" ca="1" si="456"/>
        <v>1</v>
      </c>
      <c r="GR77" s="7" t="str">
        <f t="shared" ca="1" si="457"/>
        <v>3</v>
      </c>
      <c r="GS77" s="7">
        <f ca="1">IFERROR(IF(GS76+GR77&gt;GT$4,GS76,GS76+GR77),"")</f>
        <v>60</v>
      </c>
      <c r="GT77" s="7">
        <f t="shared" ca="1" si="600"/>
        <v>0</v>
      </c>
      <c r="GU77" s="7">
        <f t="shared" ca="1" si="458"/>
        <v>0.82213895895225719</v>
      </c>
      <c r="GV77" s="7">
        <f t="shared" ca="1" si="459"/>
        <v>-0.1298312666445649</v>
      </c>
      <c r="GW77" s="7">
        <f t="shared" ca="1" si="460"/>
        <v>0</v>
      </c>
      <c r="GX77" s="7">
        <f t="shared" ca="1" si="461"/>
        <v>0</v>
      </c>
      <c r="GY77" s="7">
        <f ca="1">IFERROR(IF(GY76+GX77&gt;GZ$4,GY76,GY76+GX77),"")</f>
        <v>60</v>
      </c>
      <c r="GZ77" s="7">
        <f t="shared" ca="1" si="601"/>
        <v>0</v>
      </c>
      <c r="HA77" s="7">
        <f t="shared" ca="1" si="462"/>
        <v>0.12399732844633093</v>
      </c>
      <c r="HB77" s="7">
        <f t="shared" ca="1" si="463"/>
        <v>0.56831036386136136</v>
      </c>
      <c r="HC77" s="7">
        <f t="shared" ca="1" si="464"/>
        <v>1</v>
      </c>
      <c r="HD77" s="7" t="str">
        <f t="shared" ca="1" si="465"/>
        <v>3</v>
      </c>
      <c r="HE77" s="7">
        <f ca="1">IFERROR(IF(HE76+HD77&gt;HF$4,HE76,HE76+HD77),"")</f>
        <v>60</v>
      </c>
      <c r="HF77" s="7">
        <f t="shared" ca="1" si="602"/>
        <v>0</v>
      </c>
      <c r="HG77" s="7">
        <f t="shared" ca="1" si="466"/>
        <v>0.6874464985472013</v>
      </c>
      <c r="HH77" s="7">
        <f t="shared" ca="1" si="467"/>
        <v>4.8611937604909894E-3</v>
      </c>
      <c r="HI77" s="7">
        <f t="shared" ca="1" si="468"/>
        <v>1</v>
      </c>
      <c r="HJ77" s="7" t="str">
        <f t="shared" ca="1" si="469"/>
        <v>3</v>
      </c>
      <c r="HK77" s="7">
        <f ca="1">IFERROR(IF(HK76+HJ77&gt;HL$4,HK76,HK76+HJ77),"")</f>
        <v>60</v>
      </c>
      <c r="HL77" s="7">
        <f t="shared" ca="1" si="603"/>
        <v>0</v>
      </c>
      <c r="HM77" s="7">
        <f t="shared" ca="1" si="470"/>
        <v>0.13322119221662188</v>
      </c>
      <c r="HN77" s="7">
        <f t="shared" ca="1" si="471"/>
        <v>0.55908650009107042</v>
      </c>
      <c r="HO77" s="7">
        <f t="shared" ca="1" si="472"/>
        <v>1</v>
      </c>
      <c r="HP77" s="7" t="str">
        <f t="shared" ca="1" si="473"/>
        <v>3</v>
      </c>
      <c r="HQ77" s="7">
        <f ca="1">IFERROR(IF(HQ76+HP77&gt;HR$4,HQ76,HQ76+HP77),"")</f>
        <v>60</v>
      </c>
      <c r="HR77" s="7">
        <f t="shared" ca="1" si="604"/>
        <v>0</v>
      </c>
      <c r="HS77" s="7">
        <f t="shared" ca="1" si="474"/>
        <v>0.51029686505657468</v>
      </c>
      <c r="HT77" s="7">
        <f t="shared" ca="1" si="475"/>
        <v>0.18201082725111761</v>
      </c>
      <c r="HU77" s="7">
        <f t="shared" ca="1" si="476"/>
        <v>1</v>
      </c>
      <c r="HV77" s="7" t="str">
        <f t="shared" ca="1" si="477"/>
        <v>3</v>
      </c>
      <c r="HW77" s="7">
        <f ca="1">IFERROR(IF(HW76+HV77&gt;HX$4,HW76,HW76+HV77),"")</f>
        <v>60</v>
      </c>
      <c r="HX77" s="7">
        <f t="shared" ca="1" si="605"/>
        <v>0</v>
      </c>
      <c r="HY77" s="7">
        <f t="shared" ca="1" si="478"/>
        <v>0.60211452818031697</v>
      </c>
      <c r="HZ77" s="7">
        <f t="shared" ca="1" si="479"/>
        <v>9.0193164127375325E-2</v>
      </c>
      <c r="IA77" s="7">
        <f t="shared" ca="1" si="480"/>
        <v>1</v>
      </c>
      <c r="IB77" s="7" t="str">
        <f t="shared" ca="1" si="481"/>
        <v>3</v>
      </c>
      <c r="IC77" s="7">
        <f ca="1">IFERROR(IF(IC76+IB77&gt;ID$4,IC76,IC76+IB77),"")</f>
        <v>60</v>
      </c>
      <c r="ID77" s="7">
        <f t="shared" ca="1" si="606"/>
        <v>0</v>
      </c>
      <c r="IE77" s="7">
        <f t="shared" ca="1" si="482"/>
        <v>0.10021409279459015</v>
      </c>
      <c r="IF77" s="7">
        <f t="shared" ca="1" si="483"/>
        <v>0.59209359951310214</v>
      </c>
      <c r="IG77" s="7">
        <f t="shared" ca="1" si="484"/>
        <v>1</v>
      </c>
      <c r="IH77" s="7" t="str">
        <f t="shared" ca="1" si="485"/>
        <v>3</v>
      </c>
      <c r="II77" s="7">
        <f ca="1">IFERROR(IF(II76+IH77&gt;IJ$4,II76,II76+IH77),"")</f>
        <v>60</v>
      </c>
      <c r="IJ77" s="7">
        <f t="shared" ca="1" si="607"/>
        <v>0</v>
      </c>
      <c r="IK77" s="7">
        <f t="shared" ca="1" si="486"/>
        <v>0.87042553539739587</v>
      </c>
      <c r="IL77" s="7">
        <f t="shared" ca="1" si="487"/>
        <v>-0.17811784308970358</v>
      </c>
      <c r="IM77" s="7">
        <f t="shared" ca="1" si="488"/>
        <v>0</v>
      </c>
      <c r="IN77" s="7">
        <f t="shared" ca="1" si="489"/>
        <v>0</v>
      </c>
      <c r="IO77" s="7">
        <f ca="1">IFERROR(IF(IO76+IN77&gt;IP$4,IO76,IO76+IN77),"")</f>
        <v>60</v>
      </c>
      <c r="IP77" s="7">
        <f t="shared" ca="1" si="608"/>
        <v>0</v>
      </c>
      <c r="IQ77" s="7">
        <f t="shared" ca="1" si="490"/>
        <v>0.68227377547276558</v>
      </c>
      <c r="IR77" s="7">
        <f t="shared" ca="1" si="491"/>
        <v>1.0033916834926715E-2</v>
      </c>
      <c r="IS77" s="7">
        <f t="shared" ca="1" si="492"/>
        <v>1</v>
      </c>
      <c r="IT77" s="7" t="str">
        <f t="shared" ca="1" si="493"/>
        <v>3</v>
      </c>
      <c r="IU77" s="7">
        <f ca="1">IFERROR(IF(IU76+IT77&gt;IV$4,IU76,IU76+IT77),"")</f>
        <v>60</v>
      </c>
      <c r="IV77" s="7">
        <f t="shared" ca="1" si="609"/>
        <v>0</v>
      </c>
      <c r="IW77" s="7">
        <f t="shared" ca="1" si="494"/>
        <v>0.11493326830050865</v>
      </c>
      <c r="IX77" s="7">
        <f t="shared" ca="1" si="495"/>
        <v>0.57737442400718364</v>
      </c>
      <c r="IY77" s="7">
        <f t="shared" ca="1" si="496"/>
        <v>1</v>
      </c>
      <c r="IZ77" s="7" t="str">
        <f t="shared" ca="1" si="497"/>
        <v>3</v>
      </c>
      <c r="JA77" s="7">
        <f ca="1">IFERROR(IF(JA76+IZ77&gt;JB$4,JA76,JA76+IZ77),"")</f>
        <v>60</v>
      </c>
      <c r="JB77" s="7">
        <f t="shared" ca="1" si="610"/>
        <v>0</v>
      </c>
      <c r="JC77" s="7">
        <f t="shared" ca="1" si="498"/>
        <v>0.5129176106047878</v>
      </c>
      <c r="JD77" s="7">
        <f t="shared" ca="1" si="499"/>
        <v>0.17939008170290449</v>
      </c>
      <c r="JE77" s="7">
        <f t="shared" ca="1" si="500"/>
        <v>1</v>
      </c>
      <c r="JF77" s="7" t="str">
        <f t="shared" ca="1" si="501"/>
        <v>3</v>
      </c>
      <c r="JG77" s="7">
        <f ca="1">IFERROR(IF(JG76+JF77&gt;JH$4,JG76,JG76+JF77),"")</f>
        <v>60</v>
      </c>
      <c r="JH77" s="7">
        <f t="shared" ca="1" si="611"/>
        <v>0</v>
      </c>
      <c r="JI77" s="7">
        <f t="shared" ca="1" si="502"/>
        <v>0.6674506040062963</v>
      </c>
      <c r="JJ77" s="7">
        <f t="shared" ca="1" si="503"/>
        <v>2.4857088301395991E-2</v>
      </c>
      <c r="JK77" s="7">
        <f t="shared" ca="1" si="504"/>
        <v>1</v>
      </c>
      <c r="JL77" s="7" t="str">
        <f t="shared" ca="1" si="505"/>
        <v>3</v>
      </c>
      <c r="JM77" s="7">
        <f ca="1">IFERROR(IF(JM76+JL77&gt;JN$4,JM76,JM76+JL77),"")</f>
        <v>60</v>
      </c>
      <c r="JN77" s="7">
        <f t="shared" ca="1" si="612"/>
        <v>0</v>
      </c>
      <c r="JO77" s="7">
        <f t="shared" ca="1" si="506"/>
        <v>0.8960302150120073</v>
      </c>
      <c r="JP77" s="7">
        <f t="shared" ca="1" si="507"/>
        <v>-0.20372252270431501</v>
      </c>
      <c r="JQ77" s="7">
        <f t="shared" ca="1" si="508"/>
        <v>0</v>
      </c>
      <c r="JR77" s="7">
        <f t="shared" ca="1" si="509"/>
        <v>0</v>
      </c>
      <c r="JS77" s="7">
        <f ca="1">IFERROR(IF(JS76+JR77&gt;JT$4,JS76,JS76+JR77),"")</f>
        <v>60</v>
      </c>
      <c r="JT77" s="7">
        <f t="shared" ca="1" si="613"/>
        <v>0</v>
      </c>
      <c r="JU77" s="7">
        <f t="shared" ca="1" si="510"/>
        <v>0.39000656008413404</v>
      </c>
      <c r="JV77" s="7">
        <f t="shared" ca="1" si="511"/>
        <v>0.30230113222355826</v>
      </c>
      <c r="JW77" s="7">
        <f t="shared" ca="1" si="512"/>
        <v>1</v>
      </c>
      <c r="JX77" s="7" t="str">
        <f t="shared" ca="1" si="513"/>
        <v>3</v>
      </c>
      <c r="JY77" s="7">
        <f ca="1">IFERROR(IF(JY76+JX77&gt;JZ$4,JY76,JY76+JX77),"")</f>
        <v>60</v>
      </c>
      <c r="JZ77" s="7">
        <f t="shared" ca="1" si="614"/>
        <v>0</v>
      </c>
      <c r="KA77" s="7">
        <f t="shared" ca="1" si="514"/>
        <v>4.4170630006897138E-2</v>
      </c>
      <c r="KB77" s="7">
        <f t="shared" ca="1" si="515"/>
        <v>0.64813706230079515</v>
      </c>
      <c r="KC77" s="7">
        <f t="shared" ca="1" si="516"/>
        <v>1</v>
      </c>
      <c r="KD77" s="7" t="str">
        <f t="shared" ca="1" si="517"/>
        <v>3</v>
      </c>
      <c r="KE77" s="7">
        <f ca="1">IFERROR(IF(KE76+KD77&gt;KF$4,KE76,KE76+KD77),"")</f>
        <v>60</v>
      </c>
      <c r="KF77" s="7">
        <f t="shared" ca="1" si="615"/>
        <v>0</v>
      </c>
      <c r="KG77" s="7">
        <f t="shared" ca="1" si="518"/>
        <v>0.63337855234584994</v>
      </c>
      <c r="KH77" s="7">
        <f t="shared" ca="1" si="519"/>
        <v>5.8929139961842347E-2</v>
      </c>
      <c r="KI77" s="7">
        <f t="shared" ca="1" si="520"/>
        <v>1</v>
      </c>
      <c r="KJ77" s="7" t="str">
        <f t="shared" ca="1" si="521"/>
        <v>3</v>
      </c>
      <c r="KK77" s="7">
        <f ca="1">IFERROR(IF(KK76+KJ77&gt;KL$4,KK76,KK76+KJ77),"")</f>
        <v>60</v>
      </c>
      <c r="KL77" s="7">
        <f t="shared" ca="1" si="616"/>
        <v>0</v>
      </c>
      <c r="KM77" s="7">
        <f t="shared" ca="1" si="522"/>
        <v>0.35873250551342961</v>
      </c>
      <c r="KN77" s="7">
        <f t="shared" ca="1" si="523"/>
        <v>0.33357518679426268</v>
      </c>
      <c r="KO77" s="7">
        <f t="shared" ca="1" si="524"/>
        <v>1</v>
      </c>
      <c r="KP77" s="7" t="str">
        <f t="shared" ca="1" si="525"/>
        <v>3</v>
      </c>
      <c r="KQ77" s="7">
        <f ca="1">IFERROR(IF(KQ76+KP77&gt;KR$4,KQ76,KQ76+KP77),"")</f>
        <v>60</v>
      </c>
      <c r="KR77" s="7">
        <f t="shared" ca="1" si="617"/>
        <v>0</v>
      </c>
      <c r="KS77" s="7">
        <f t="shared" ca="1" si="526"/>
        <v>0.63684668902224506</v>
      </c>
      <c r="KT77" s="7">
        <f t="shared" ca="1" si="527"/>
        <v>5.546100328544723E-2</v>
      </c>
      <c r="KU77" s="7">
        <f t="shared" ca="1" si="528"/>
        <v>1</v>
      </c>
      <c r="KV77" s="7" t="str">
        <f t="shared" ca="1" si="529"/>
        <v>3</v>
      </c>
      <c r="KW77" s="7">
        <f ca="1">IFERROR(IF(KW76+KV77&gt;KX$4,KW76,KW76+KV77),"")</f>
        <v>60</v>
      </c>
      <c r="KX77" s="7">
        <f t="shared" ca="1" si="618"/>
        <v>0</v>
      </c>
      <c r="KY77" s="7">
        <f t="shared" ca="1" si="530"/>
        <v>0.86129630173747973</v>
      </c>
      <c r="KZ77" s="7">
        <f t="shared" ca="1" si="531"/>
        <v>-0.16898860942978744</v>
      </c>
      <c r="LA77" s="7">
        <f t="shared" ca="1" si="532"/>
        <v>0</v>
      </c>
      <c r="LB77" s="7">
        <f t="shared" ca="1" si="533"/>
        <v>0</v>
      </c>
      <c r="LC77" s="7">
        <f ca="1">IFERROR(IF(LC76+LB77&gt;LD$4,LC76,LC76+LB77),"")</f>
        <v>60</v>
      </c>
      <c r="LD77" s="7">
        <f t="shared" ca="1" si="619"/>
        <v>0</v>
      </c>
      <c r="LE77" s="7">
        <f t="shared" ca="1" si="534"/>
        <v>0.99692791251356871</v>
      </c>
      <c r="LF77" s="7">
        <f t="shared" ca="1" si="535"/>
        <v>-0.30462022020587642</v>
      </c>
      <c r="LG77" s="7">
        <f t="shared" ca="1" si="536"/>
        <v>0</v>
      </c>
      <c r="LH77" s="7">
        <f t="shared" ca="1" si="537"/>
        <v>0</v>
      </c>
      <c r="LI77" s="7">
        <f ca="1">IFERROR(IF(LI76+LH77&gt;LJ$4,LI76,LI76+LH77),"")</f>
        <v>60</v>
      </c>
      <c r="LJ77" s="7">
        <f t="shared" ca="1" si="620"/>
        <v>0</v>
      </c>
      <c r="LK77" s="7">
        <f t="shared" ca="1" si="538"/>
        <v>0.8833603695841078</v>
      </c>
      <c r="LL77" s="7">
        <f t="shared" ca="1" si="539"/>
        <v>-0.19105267727641551</v>
      </c>
      <c r="LM77" s="7">
        <f t="shared" ca="1" si="540"/>
        <v>0</v>
      </c>
      <c r="LN77" s="7">
        <f t="shared" ca="1" si="541"/>
        <v>0</v>
      </c>
      <c r="LO77" s="7">
        <f ca="1">IFERROR(IF(LO76+LN77&gt;LP$4,LO76,LO76+LN77),"")</f>
        <v>60</v>
      </c>
      <c r="LP77" s="7">
        <f t="shared" ca="1" si="621"/>
        <v>0</v>
      </c>
      <c r="LQ77" s="7">
        <f t="shared" ca="1" si="542"/>
        <v>0.24053457731851435</v>
      </c>
      <c r="LR77" s="7">
        <f t="shared" ca="1" si="543"/>
        <v>0.45177311498917794</v>
      </c>
      <c r="LS77" s="7">
        <f t="shared" ca="1" si="544"/>
        <v>1</v>
      </c>
      <c r="LT77" s="7" t="str">
        <f t="shared" ca="1" si="545"/>
        <v>3</v>
      </c>
      <c r="LU77" s="7">
        <f ca="1">IFERROR(IF(LU76+LT77&gt;LV$4,LU76,LU76+LT77),"")</f>
        <v>60</v>
      </c>
      <c r="LV77" s="7">
        <f t="shared" ca="1" si="622"/>
        <v>0</v>
      </c>
      <c r="LW77" s="7">
        <f t="shared" ca="1" si="546"/>
        <v>0.13213539342668268</v>
      </c>
      <c r="LX77" s="7">
        <f t="shared" ca="1" si="547"/>
        <v>0.56017229888100961</v>
      </c>
      <c r="LY77" s="7">
        <f t="shared" ca="1" si="548"/>
        <v>1</v>
      </c>
      <c r="LZ77" s="7" t="str">
        <f t="shared" ca="1" si="549"/>
        <v>3</v>
      </c>
      <c r="MA77" s="7">
        <f ca="1">IFERROR(IF(MA76+LZ77&gt;MB$4,MA76,MA76+LZ77),"")</f>
        <v>60</v>
      </c>
      <c r="MB77" s="7">
        <f t="shared" ca="1" si="623"/>
        <v>0</v>
      </c>
      <c r="MC77" s="7">
        <f t="shared" ca="1" si="550"/>
        <v>0.73634117342880401</v>
      </c>
      <c r="MD77" s="7">
        <f t="shared" ca="1" si="551"/>
        <v>-4.4033481121111717E-2</v>
      </c>
      <c r="ME77" s="7">
        <f t="shared" ca="1" si="552"/>
        <v>0</v>
      </c>
      <c r="MF77" s="7">
        <f t="shared" ca="1" si="553"/>
        <v>0</v>
      </c>
      <c r="MG77" s="7">
        <f ca="1">IFERROR(IF(MG76+MF77&gt;MH$4,MG76,MG76+MF77),"")</f>
        <v>60</v>
      </c>
      <c r="MH77" s="7">
        <f t="shared" ca="1" si="624"/>
        <v>0</v>
      </c>
      <c r="MI77" s="7">
        <f t="shared" ca="1" si="554"/>
        <v>0.26366255408185113</v>
      </c>
      <c r="MJ77" s="7">
        <f t="shared" ca="1" si="555"/>
        <v>0.42864513822584116</v>
      </c>
      <c r="MK77" s="7">
        <f t="shared" ca="1" si="556"/>
        <v>1</v>
      </c>
      <c r="ML77" s="7" t="str">
        <f t="shared" ca="1" si="557"/>
        <v>3</v>
      </c>
      <c r="MM77" s="7">
        <f ca="1">IFERROR(IF(MM76+ML77&gt;MN$4,MM76,MM76+ML77),"")</f>
        <v>60</v>
      </c>
      <c r="MN77" s="7">
        <f t="shared" ca="1" si="625"/>
        <v>0</v>
      </c>
      <c r="MO77" s="7">
        <f t="shared" ca="1" si="558"/>
        <v>2.8876978927272035E-2</v>
      </c>
      <c r="MP77" s="7">
        <f t="shared" ca="1" si="559"/>
        <v>0.66343071338042026</v>
      </c>
      <c r="MQ77" s="7">
        <f t="shared" ca="1" si="560"/>
        <v>1</v>
      </c>
      <c r="MR77" s="7" t="str">
        <f t="shared" ca="1" si="561"/>
        <v>3</v>
      </c>
      <c r="MS77" s="7">
        <f ca="1">IFERROR(IF(MS76+MR77&gt;MT$4,MS76,MS76+MR77),"")</f>
        <v>60</v>
      </c>
      <c r="MT77" s="7">
        <f t="shared" ca="1" si="626"/>
        <v>0</v>
      </c>
      <c r="MU77" s="7">
        <f t="shared" ca="1" si="562"/>
        <v>0.9834091917597737</v>
      </c>
      <c r="MV77" s="7">
        <f t="shared" ca="1" si="563"/>
        <v>-0.29110149945208141</v>
      </c>
      <c r="MW77" s="7">
        <f t="shared" ca="1" si="564"/>
        <v>0</v>
      </c>
      <c r="MX77" s="7">
        <f t="shared" ca="1" si="565"/>
        <v>0</v>
      </c>
      <c r="MY77" s="7">
        <f ca="1">IFERROR(IF(MY76+MX77&gt;MZ$4,MY76,MY76+MX77),"")</f>
        <v>60</v>
      </c>
      <c r="MZ77" s="7">
        <f t="shared" ca="1" si="627"/>
        <v>0</v>
      </c>
      <c r="NA77" s="7">
        <f t="shared" ca="1" si="566"/>
        <v>0.19454817316321316</v>
      </c>
      <c r="NB77" s="7">
        <f t="shared" ca="1" si="567"/>
        <v>0.49775951914447913</v>
      </c>
      <c r="NC77" s="7">
        <f t="shared" ca="1" si="568"/>
        <v>1</v>
      </c>
      <c r="ND77" s="7" t="str">
        <f t="shared" ca="1" si="569"/>
        <v>3</v>
      </c>
      <c r="NE77" s="7">
        <f ca="1">IFERROR(IF(NE76+ND77&gt;NF$4,NE76,NE76+ND77),"")</f>
        <v>60</v>
      </c>
      <c r="NF77" s="7">
        <f t="shared" ca="1" si="628"/>
        <v>0</v>
      </c>
      <c r="NG77" s="7">
        <f t="shared" ca="1" si="570"/>
        <v>0.3420916823031378</v>
      </c>
      <c r="NH77" s="7">
        <f t="shared" ca="1" si="571"/>
        <v>0.35021601000455449</v>
      </c>
      <c r="NI77" s="7">
        <f t="shared" ca="1" si="572"/>
        <v>1</v>
      </c>
      <c r="NJ77" s="7" t="str">
        <f t="shared" ca="1" si="573"/>
        <v>3</v>
      </c>
      <c r="NK77" s="7">
        <f ca="1">IFERROR(IF(NK76+NJ77&gt;NL$4,NK76,NK76+NJ77),"")</f>
        <v>60</v>
      </c>
      <c r="NL77" s="7">
        <f t="shared" ca="1" si="629"/>
        <v>0</v>
      </c>
      <c r="NM77" s="7">
        <f t="shared" ca="1" si="574"/>
        <v>0.42887103173085517</v>
      </c>
      <c r="NN77" s="7">
        <f t="shared" ca="1" si="575"/>
        <v>0.26343666057683712</v>
      </c>
      <c r="NO77" s="7">
        <f t="shared" ca="1" si="576"/>
        <v>1</v>
      </c>
      <c r="NP77" s="7" t="str">
        <f t="shared" ca="1" si="577"/>
        <v>3</v>
      </c>
      <c r="NQ77" s="7">
        <f ca="1">IFERROR(IF(NQ76+NP77&gt;NR$4,NQ76,NQ76+NP77),"")</f>
        <v>60</v>
      </c>
      <c r="NR77" s="7">
        <f t="shared" ca="1" si="630"/>
        <v>0</v>
      </c>
      <c r="NT77">
        <v>75</v>
      </c>
      <c r="NU77" s="7" t="s">
        <v>19</v>
      </c>
      <c r="NV77" s="7" t="str">
        <f t="shared" ca="1" si="335"/>
        <v/>
      </c>
      <c r="NW77" s="7" t="str">
        <f t="shared" ca="1" si="329"/>
        <v/>
      </c>
      <c r="NX77" t="str">
        <f ca="1">IFERROR(VLOOKUP(NT77,$K$3:$AK$568,8,FALSE),"")</f>
        <v/>
      </c>
      <c r="NY77" t="str">
        <f ca="1">IFERROR(VLOOKUP(NT77,$K$3:$AK$568,9,FALSE),"")</f>
        <v/>
      </c>
      <c r="NZ77" s="7" t="str">
        <f ca="1">IFERROR(VLOOKUP(NT77,$K$3:$AK$568,27,FALSE),"")</f>
        <v/>
      </c>
      <c r="OB77">
        <v>75</v>
      </c>
      <c r="OC77" s="7" t="s">
        <v>19</v>
      </c>
      <c r="OD77" t="e">
        <f t="shared" ca="1" si="336"/>
        <v>#N/A</v>
      </c>
      <c r="OE77" s="7" t="str">
        <f t="shared" ca="1" si="337"/>
        <v/>
      </c>
      <c r="OF77" s="7" t="str">
        <f t="shared" ca="1" si="338"/>
        <v/>
      </c>
      <c r="OG77" t="str">
        <f t="shared" ca="1" si="339"/>
        <v/>
      </c>
      <c r="OI77">
        <v>75</v>
      </c>
      <c r="OJ77" s="7" t="s">
        <v>19</v>
      </c>
      <c r="OK77" s="7" t="str">
        <f t="shared" ca="1" si="340"/>
        <v/>
      </c>
      <c r="OL77" s="7" t="str">
        <f t="shared" ca="1" si="341"/>
        <v/>
      </c>
      <c r="OM77" t="str">
        <f ca="1">IFERROR(VLOOKUP(OI77,$L$3:$AK$568,7,FALSE),"")</f>
        <v/>
      </c>
      <c r="ON77" t="str">
        <f ca="1">IFERROR(VLOOKUP(OI77,$L$3:$AK$568,8,FALSE),"")</f>
        <v/>
      </c>
      <c r="OO77" s="7" t="str">
        <f ca="1">IFERROR(VLOOKUP(OI77,$L$3:$AK$568,26,FALSE),"")</f>
        <v/>
      </c>
      <c r="OQ77">
        <v>75</v>
      </c>
      <c r="OR77" s="7" t="s">
        <v>19</v>
      </c>
      <c r="OS77" t="e">
        <f t="shared" ca="1" si="342"/>
        <v>#N/A</v>
      </c>
      <c r="OT77" s="7" t="str">
        <f t="shared" ca="1" si="343"/>
        <v/>
      </c>
      <c r="OU77" s="7" t="str">
        <f t="shared" ca="1" si="344"/>
        <v/>
      </c>
      <c r="OV77" t="str">
        <f t="shared" ca="1" si="345"/>
        <v/>
      </c>
      <c r="OX77">
        <v>75</v>
      </c>
      <c r="OY77" s="7" t="s">
        <v>19</v>
      </c>
      <c r="OZ77" s="7" t="str">
        <f t="shared" ca="1" si="346"/>
        <v/>
      </c>
      <c r="PA77" s="7" t="str">
        <f t="shared" ca="1" si="347"/>
        <v/>
      </c>
      <c r="PB77" t="str">
        <f ca="1">IFERROR(VLOOKUP(OX77,$M$3:$AK$568,6,FALSE),"")</f>
        <v/>
      </c>
      <c r="PC77" t="str">
        <f ca="1">IFERROR(VLOOKUP(OX77,$M$3:$AK$568,7,FALSE),"")</f>
        <v/>
      </c>
      <c r="PD77" s="7" t="str">
        <f ca="1">IFERROR(VLOOKUP(OX77,$M$3:$AK$568,25,FALSE),"")</f>
        <v/>
      </c>
      <c r="PF77">
        <v>75</v>
      </c>
      <c r="PG77" s="7" t="s">
        <v>19</v>
      </c>
      <c r="PH77" t="e">
        <f t="shared" ca="1" si="348"/>
        <v>#N/A</v>
      </c>
      <c r="PI77" s="7" t="str">
        <f t="shared" ca="1" si="349"/>
        <v/>
      </c>
      <c r="PJ77" s="7" t="str">
        <f t="shared" ca="1" si="350"/>
        <v/>
      </c>
      <c r="PK77" t="str">
        <f t="shared" ca="1" si="351"/>
        <v/>
      </c>
      <c r="PM77">
        <v>75</v>
      </c>
      <c r="PN77" s="7" t="s">
        <v>19</v>
      </c>
      <c r="PO77" s="202" t="str">
        <f t="shared" ca="1" si="352"/>
        <v/>
      </c>
      <c r="PP77" s="7" t="str">
        <f t="shared" ca="1" si="353"/>
        <v/>
      </c>
      <c r="PQ77" t="str">
        <f ca="1">IFERROR(VLOOKUP(PM77,$G$325:$R$409,12,FALSE),"")</f>
        <v/>
      </c>
      <c r="PR77" t="e">
        <f ca="1">VLOOKUP(PM77,$G$324:$Q$409,11,FALSE)</f>
        <v>#N/A</v>
      </c>
      <c r="PS77" s="7" t="str">
        <f ca="1">VLOOKUP(PQ77,$R$325:$Y$409,8,FALSE)</f>
        <v>- -</v>
      </c>
      <c r="PT77" s="7">
        <f ca="1">ReSt</f>
        <v>-4</v>
      </c>
      <c r="PU77" s="7" t="e">
        <f t="shared" ca="1" si="354"/>
        <v>#N/A</v>
      </c>
      <c r="PV77" s="7" t="e">
        <f t="shared" ca="1" si="355"/>
        <v>#N/A</v>
      </c>
      <c r="PW77" s="7" t="str">
        <f ca="1">VLOOKUP(PQ77,$R$325:$AK$409,8,FALSE)</f>
        <v>- -</v>
      </c>
      <c r="PX77" s="7"/>
      <c r="PY77">
        <v>75</v>
      </c>
      <c r="PZ77" s="7" t="s">
        <v>19</v>
      </c>
      <c r="QA77" t="str">
        <f t="shared" ca="1" si="356"/>
        <v/>
      </c>
      <c r="QB77" s="7" t="str">
        <f t="shared" ca="1" si="357"/>
        <v/>
      </c>
      <c r="QC77" s="7" t="str">
        <f t="shared" ca="1" si="358"/>
        <v/>
      </c>
      <c r="QD77" t="str">
        <f t="shared" ca="1" si="359"/>
        <v/>
      </c>
      <c r="QF77">
        <v>75</v>
      </c>
      <c r="QG77" s="7" t="s">
        <v>19</v>
      </c>
      <c r="QH77" s="7" t="str">
        <f t="shared" ca="1" si="360"/>
        <v/>
      </c>
      <c r="QI77" s="7" t="e">
        <f t="shared" ca="1" si="361"/>
        <v>#VALUE!</v>
      </c>
      <c r="QJ77" t="e">
        <f t="shared" ca="1" si="362"/>
        <v>#N/A</v>
      </c>
      <c r="QK77" s="7" t="e">
        <f t="shared" ca="1" si="363"/>
        <v>#N/A</v>
      </c>
      <c r="QM77">
        <v>75</v>
      </c>
      <c r="QN77" s="7" t="s">
        <v>19</v>
      </c>
      <c r="QO77" t="str">
        <f t="shared" ca="1" si="364"/>
        <v/>
      </c>
      <c r="QP77" s="7" t="str">
        <f t="shared" ca="1" si="365"/>
        <v/>
      </c>
      <c r="QQ77" t="str">
        <f t="shared" ca="1" si="366"/>
        <v/>
      </c>
    </row>
    <row r="78" spans="1:459" x14ac:dyDescent="0.25">
      <c r="A78" s="240" t="str">
        <f>IF('Character Sheet'!$B$4="Creature","N","Y")</f>
        <v>Y</v>
      </c>
      <c r="C78" s="75"/>
      <c r="D78" s="70">
        <f t="shared" ca="1" si="322"/>
        <v>19</v>
      </c>
      <c r="F78" s="75"/>
      <c r="G78" s="76"/>
      <c r="I78" s="75" t="s">
        <v>1812</v>
      </c>
      <c r="J78" s="85"/>
      <c r="K78" s="85">
        <f t="shared" ca="1" si="330"/>
        <v>4</v>
      </c>
      <c r="L78" s="85">
        <f t="shared" ca="1" si="316"/>
        <v>0</v>
      </c>
      <c r="M78" s="70">
        <f t="shared" ca="1" si="321"/>
        <v>4</v>
      </c>
      <c r="O78" s="222">
        <f t="shared" ca="1" si="331"/>
        <v>83</v>
      </c>
      <c r="Q78" s="7" t="s">
        <v>1262</v>
      </c>
      <c r="R78" s="9" t="s">
        <v>1791</v>
      </c>
      <c r="S78" s="9" t="str">
        <f t="shared" si="325"/>
        <v>Heavy Weapon 3</v>
      </c>
      <c r="T78" s="61" t="str">
        <f>SUBSTITUTE(IFERROR(IFERROR(VLOOKUP(R78,'[1]Skill Statistics'!$A$3:$C$513,2,FALSE),VLOOKUP(Q78,'[1]Skill Statistics'!$A$3:$C$513,2,FALSE)),T77),"R*","ReSt")</f>
        <v>Ag/St</v>
      </c>
      <c r="U78" s="61" t="str">
        <f>IFERROR(IFERROR(VLOOKUP(R78,'[1]Skill Statistics'!$A$3:$C$513,3,FALSE),VLOOKUP(Q78,'[1]Skill Statistics'!$A$3:$C$513,3,FALSE)),U77)</f>
        <v>St</v>
      </c>
      <c r="V78" s="61" t="str">
        <f ca="1">IF(ISNUMBER(SEARCH("Category",R78)),"- -",IFERROR(IFERROR(VLOOKUP(Q78,[1]Professions!$A$4:$AM$288,MATCH(Profession,[1]Professions!$A$1:$AM$1,0),FALSE),VLOOKUP(Q78,Calculations!$B$91:$I$95,8,FALSE)),"- -"))</f>
        <v>6 / 8</v>
      </c>
      <c r="W78" s="60">
        <f t="shared" ca="1" si="332"/>
        <v>0</v>
      </c>
      <c r="X78" s="7">
        <f ca="1">IFERROR(VLOOKUP(R78,$BS$6:$NR$519,MATCH(ActualLevel,$BS$3:$NR$3,0),FALSE),"- -")</f>
        <v>0</v>
      </c>
      <c r="Y78" s="7">
        <f t="shared" ca="1" si="320"/>
        <v>0</v>
      </c>
      <c r="Z78" s="7">
        <f ca="1">IFERROR(VLOOKUP(Y78,Charts!$BQ$2:$BR$52,2,FALSE),"- -")</f>
        <v>-25</v>
      </c>
      <c r="AA78" s="7">
        <f t="shared" ca="1" si="367"/>
        <v>11</v>
      </c>
      <c r="AB78" s="7">
        <f t="shared" ca="1" si="317"/>
        <v>0</v>
      </c>
      <c r="AC78" s="7"/>
      <c r="AD78" s="7"/>
      <c r="AE78" s="7"/>
      <c r="AF78" s="7"/>
      <c r="AG78" s="7"/>
      <c r="AH78" s="43"/>
      <c r="AI78" s="7"/>
      <c r="AJ78" s="7"/>
      <c r="AK78" s="7">
        <f t="shared" ca="1" si="368"/>
        <v>-14</v>
      </c>
      <c r="AL78" s="7"/>
      <c r="AM78" s="69">
        <f>IFERROR(VLOOKUP(R78,'[1]Skill Statistics'!$A$3:$AN$513,MATCH(Profession,'[1]Skill Statistics'!$A$2:$AN$2,0),FALSE),0)</f>
        <v>0</v>
      </c>
      <c r="AN78" s="85">
        <f>IFERROR(VLOOKUP(Q78,'[1]Skill Statistics'!$A$3:$BK$513,MATCH(Archetype,'[1]Skill Statistics'!$A$2:$BK$2,0),FALSE),0)</f>
        <v>0</v>
      </c>
      <c r="AO78" s="85">
        <f>IFERROR(VLOOKUP(Q78,'[1]Skill Statistics'!$A$3:$BB$513,MATCH(Race,'[1]Skill Statistics'!$A$2:$BB$2,0),FALSE),0)</f>
        <v>0</v>
      </c>
      <c r="AP78" s="85">
        <f t="shared" ca="1" si="333"/>
        <v>1.1000000000000001</v>
      </c>
      <c r="AQ78" s="70"/>
      <c r="AS78" s="69">
        <f>IFERROR(VLOOKUP(Q78,'[1]Professional Skills'!$A$4:$AM$288,MATCH(Profession,'[1]Professional Skills'!$A$3:$AM$3,0),FALSE),"- -")</f>
        <v>0</v>
      </c>
      <c r="AT78" t="s">
        <v>1812</v>
      </c>
      <c r="AU78" s="7" t="str">
        <f t="shared" si="319"/>
        <v/>
      </c>
      <c r="AV78" s="7">
        <f t="shared" ca="1" si="318"/>
        <v>0</v>
      </c>
      <c r="AW78" t="str">
        <f t="shared" si="371"/>
        <v/>
      </c>
      <c r="AX78" t="str">
        <f>IFERROR(_xlfn.RANK.EQ(AW78,$AW$5:$AW$568),"")</f>
        <v/>
      </c>
      <c r="AY78">
        <f t="shared" si="327"/>
        <v>0</v>
      </c>
      <c r="AZ78" s="70" t="str">
        <f t="shared" si="369"/>
        <v/>
      </c>
      <c r="BB78" s="69" t="str">
        <f>IFERROR(IF(Q78="Language",VLOOKUP(R78,[1]Cultures!$B$4:$N$218,MATCH(Culture,[1]Cultures!$B$3:$N$3,0),FALSE),VLOOKUP(Q78,[1]Cultures!$B$4:$O$212,MATCH(Culture,[1]Cultures!$B$3:$O$3,0),FALSE)),"- -")</f>
        <v>- -</v>
      </c>
      <c r="BC78" t="s">
        <v>1812</v>
      </c>
      <c r="BD78">
        <f t="shared" ca="1" si="631"/>
        <v>0.2514891854627217</v>
      </c>
      <c r="BE78">
        <f t="shared" ca="1" si="578"/>
        <v>1.3514891854627218</v>
      </c>
      <c r="BH78">
        <f ca="1">_xlfn.RANK.EQ(BE78,$BE$76:$BE$79)</f>
        <v>3</v>
      </c>
      <c r="BI78" s="7">
        <f t="shared" ca="1" si="370"/>
        <v>0</v>
      </c>
      <c r="BJ78" s="7"/>
      <c r="BK78" s="7"/>
      <c r="BL78" s="70">
        <f t="shared" ca="1" si="328"/>
        <v>0</v>
      </c>
      <c r="BN78" s="69">
        <f ca="1">IFERROR(VLOOKUP(V78,Charts!$BT$2:$BV$14,3,FALSE),"- -")</f>
        <v>0.38461538461538464</v>
      </c>
      <c r="BO78" s="85">
        <f t="shared" ca="1" si="334"/>
        <v>2.2288920924006974</v>
      </c>
      <c r="BP78" s="70">
        <f t="shared" ca="1" si="579"/>
        <v>83</v>
      </c>
      <c r="BR78" s="7">
        <v>73</v>
      </c>
      <c r="BS78" s="9" t="str">
        <f ca="1">VLOOKUP(BR78,$O$3:$R$568,4,FALSE)</f>
        <v>Leather Craft</v>
      </c>
      <c r="BT78" s="7" t="str">
        <f ca="1">VLOOKUP(BS78,$R$3:$V$568,5,FALSE)</f>
        <v>2 / 4</v>
      </c>
      <c r="BU78" s="7">
        <f ca="1">VLOOKUP(BT78,Charts!$BT$2:$BV$14,3,FALSE)</f>
        <v>0.76923076923076927</v>
      </c>
      <c r="BV78" s="7" t="str">
        <f t="shared" ca="1" si="372"/>
        <v>2</v>
      </c>
      <c r="BW78" s="7" t="str">
        <f t="shared" ca="1" si="373"/>
        <v>4</v>
      </c>
      <c r="BY78" s="7">
        <f t="shared" ca="1" si="374"/>
        <v>0.22740053833026863</v>
      </c>
      <c r="BZ78" s="7">
        <f t="shared" ca="1" si="375"/>
        <v>0.54183023090050064</v>
      </c>
      <c r="CA78" s="7">
        <f t="shared" ca="1" si="376"/>
        <v>1</v>
      </c>
      <c r="CB78" s="7" t="str">
        <f t="shared" ca="1" si="377"/>
        <v>2</v>
      </c>
      <c r="CC78" s="7">
        <f ca="1">IFERROR(IF(CC77+CB78&gt;CD$4,CC77,CC77+CB78),"")</f>
        <v>38</v>
      </c>
      <c r="CD78" s="7">
        <f t="shared" ca="1" si="580"/>
        <v>0</v>
      </c>
      <c r="CE78" s="7">
        <f t="shared" ca="1" si="378"/>
        <v>0.91430018753504927</v>
      </c>
      <c r="CF78" s="7">
        <f t="shared" ca="1" si="379"/>
        <v>-0.14506941830428</v>
      </c>
      <c r="CG78" s="7">
        <f t="shared" ca="1" si="380"/>
        <v>0</v>
      </c>
      <c r="CH78" s="7">
        <f t="shared" ca="1" si="381"/>
        <v>0</v>
      </c>
      <c r="CI78" s="7">
        <f ca="1">IFERROR(IF(CI77+CH78&gt;CJ$4,CI77,CI77+CH78),"")</f>
        <v>60</v>
      </c>
      <c r="CJ78" s="7">
        <f t="shared" ca="1" si="581"/>
        <v>0</v>
      </c>
      <c r="CK78" s="7">
        <f t="shared" ca="1" si="382"/>
        <v>0.77092191400684451</v>
      </c>
      <c r="CL78" s="7">
        <f t="shared" ca="1" si="383"/>
        <v>-1.6911447760752374E-3</v>
      </c>
      <c r="CM78" s="7">
        <f t="shared" ca="1" si="384"/>
        <v>0</v>
      </c>
      <c r="CN78" s="7">
        <f t="shared" ca="1" si="385"/>
        <v>0</v>
      </c>
      <c r="CO78" s="7">
        <f ca="1">IFERROR(IF(CO77+CN78&gt;CP$4,CO77,CO77+CN78),"")</f>
        <v>60</v>
      </c>
      <c r="CP78" s="7">
        <f t="shared" ca="1" si="582"/>
        <v>0</v>
      </c>
      <c r="CQ78" s="7">
        <f t="shared" ca="1" si="386"/>
        <v>0.53386336171542426</v>
      </c>
      <c r="CR78" s="7">
        <f t="shared" ca="1" si="387"/>
        <v>0.23536740751534502</v>
      </c>
      <c r="CS78" s="7">
        <f t="shared" ca="1" si="388"/>
        <v>1</v>
      </c>
      <c r="CT78" s="7" t="str">
        <f t="shared" ca="1" si="389"/>
        <v>2</v>
      </c>
      <c r="CU78" s="7">
        <f ca="1">IFERROR(IF(CU77+CT78&gt;CV$4,CU77,CU77+CT78),"")</f>
        <v>60</v>
      </c>
      <c r="CV78" s="7">
        <f t="shared" ca="1" si="583"/>
        <v>0</v>
      </c>
      <c r="CW78" s="7">
        <f t="shared" ca="1" si="390"/>
        <v>0.4031284721986963</v>
      </c>
      <c r="CX78" s="7">
        <f t="shared" ca="1" si="391"/>
        <v>0.36610229703207298</v>
      </c>
      <c r="CY78" s="7">
        <f t="shared" ca="1" si="392"/>
        <v>1</v>
      </c>
      <c r="CZ78" s="7" t="str">
        <f t="shared" ca="1" si="393"/>
        <v>2</v>
      </c>
      <c r="DA78" s="7">
        <f ca="1">IFERROR(IF(DA77+CZ78&gt;DB$4,DA77,DA77+CZ78),"")</f>
        <v>60</v>
      </c>
      <c r="DB78" s="7">
        <f t="shared" ca="1" si="584"/>
        <v>0</v>
      </c>
      <c r="DC78" s="7">
        <f t="shared" ca="1" si="394"/>
        <v>0.92978754131546404</v>
      </c>
      <c r="DD78" s="7">
        <f t="shared" ca="1" si="395"/>
        <v>-0.16055677208469477</v>
      </c>
      <c r="DE78" s="7">
        <f t="shared" ca="1" si="396"/>
        <v>0</v>
      </c>
      <c r="DF78" s="7">
        <f t="shared" ca="1" si="397"/>
        <v>0</v>
      </c>
      <c r="DG78" s="7">
        <f ca="1">IFERROR(IF(DG77+DF78&gt;DH$4,DG77,DG77+DF78),"")</f>
        <v>60</v>
      </c>
      <c r="DH78" s="7">
        <f t="shared" ca="1" si="585"/>
        <v>0</v>
      </c>
      <c r="DI78" s="7">
        <f t="shared" ca="1" si="398"/>
        <v>0.44913259807872041</v>
      </c>
      <c r="DJ78" s="7">
        <f t="shared" ca="1" si="399"/>
        <v>0.32009817115204886</v>
      </c>
      <c r="DK78" s="7">
        <f t="shared" ca="1" si="400"/>
        <v>1</v>
      </c>
      <c r="DL78" s="7" t="str">
        <f t="shared" ca="1" si="401"/>
        <v>2</v>
      </c>
      <c r="DM78" s="7">
        <f ca="1">IFERROR(IF(DM77+DL78&gt;DN$4,DM77,DM77+DL78),"")</f>
        <v>60</v>
      </c>
      <c r="DN78" s="7">
        <f t="shared" ca="1" si="586"/>
        <v>0</v>
      </c>
      <c r="DO78" s="7">
        <f t="shared" ca="1" si="402"/>
        <v>0.50341404629704278</v>
      </c>
      <c r="DP78" s="7">
        <f t="shared" ca="1" si="403"/>
        <v>0.26581672293372649</v>
      </c>
      <c r="DQ78" s="7">
        <f t="shared" ca="1" si="404"/>
        <v>1</v>
      </c>
      <c r="DR78" s="7" t="str">
        <f t="shared" ca="1" si="405"/>
        <v>2</v>
      </c>
      <c r="DS78" s="7">
        <f ca="1">IFERROR(IF(DS77+DR78&gt;DT$4,DS77,DS77+DR78),"")</f>
        <v>60</v>
      </c>
      <c r="DT78" s="7">
        <f t="shared" ca="1" si="587"/>
        <v>0</v>
      </c>
      <c r="DU78" s="7">
        <f t="shared" ca="1" si="406"/>
        <v>0.81054702340433638</v>
      </c>
      <c r="DV78" s="7">
        <f t="shared" ca="1" si="407"/>
        <v>-4.1316254173567102E-2</v>
      </c>
      <c r="DW78" s="7">
        <f t="shared" ca="1" si="408"/>
        <v>0</v>
      </c>
      <c r="DX78" s="7">
        <f t="shared" ca="1" si="409"/>
        <v>0</v>
      </c>
      <c r="DY78" s="7">
        <f ca="1">IFERROR(IF(DY77+DX78&gt;DZ$4,DY77,DY77+DX78),"")</f>
        <v>59</v>
      </c>
      <c r="DZ78" s="7">
        <f t="shared" ca="1" si="588"/>
        <v>0</v>
      </c>
      <c r="EA78" s="7">
        <f t="shared" ca="1" si="410"/>
        <v>7.1208642417799228E-2</v>
      </c>
      <c r="EB78" s="7">
        <f t="shared" ca="1" si="411"/>
        <v>0.69802212681297005</v>
      </c>
      <c r="EC78" s="7">
        <f t="shared" ca="1" si="412"/>
        <v>1</v>
      </c>
      <c r="ED78" s="7" t="str">
        <f t="shared" ca="1" si="413"/>
        <v>2</v>
      </c>
      <c r="EE78" s="7">
        <f ca="1">IFERROR(IF(EE77+ED78&gt;EF$4,EE77,EE77+ED78),"")</f>
        <v>60</v>
      </c>
      <c r="EF78" s="7">
        <f t="shared" ca="1" si="589"/>
        <v>0</v>
      </c>
      <c r="EG78" s="7">
        <f t="shared" ca="1" si="414"/>
        <v>0.87433422879000278</v>
      </c>
      <c r="EH78" s="7">
        <f t="shared" ca="1" si="415"/>
        <v>-0.1051034595592335</v>
      </c>
      <c r="EI78" s="7">
        <f t="shared" ca="1" si="416"/>
        <v>0</v>
      </c>
      <c r="EJ78" s="7">
        <f t="shared" ca="1" si="417"/>
        <v>0</v>
      </c>
      <c r="EK78" s="7">
        <f ca="1">IFERROR(IF(EK77+EJ78&gt;EL$4,EK77,EK77+EJ78),"")</f>
        <v>60</v>
      </c>
      <c r="EL78" s="7">
        <f t="shared" ca="1" si="590"/>
        <v>0</v>
      </c>
      <c r="EM78" s="7">
        <f t="shared" ca="1" si="418"/>
        <v>0.61529187150666442</v>
      </c>
      <c r="EN78" s="7">
        <f t="shared" ca="1" si="419"/>
        <v>0.15393889772410485</v>
      </c>
      <c r="EO78" s="7">
        <f t="shared" ca="1" si="420"/>
        <v>1</v>
      </c>
      <c r="EP78" s="7" t="str">
        <f t="shared" ca="1" si="421"/>
        <v>2</v>
      </c>
      <c r="EQ78" s="7">
        <f ca="1">IFERROR(IF(EQ77+EP78&gt;ER$4,EQ77,EQ77+EP78),"")</f>
        <v>60</v>
      </c>
      <c r="ER78" s="7">
        <f t="shared" ca="1" si="591"/>
        <v>0</v>
      </c>
      <c r="ES78" s="7">
        <f t="shared" ca="1" si="422"/>
        <v>0.48705700215841896</v>
      </c>
      <c r="ET78" s="7">
        <f t="shared" ca="1" si="423"/>
        <v>0.28217376707235031</v>
      </c>
      <c r="EU78" s="7">
        <f t="shared" ca="1" si="424"/>
        <v>1</v>
      </c>
      <c r="EV78" s="7" t="str">
        <f t="shared" ca="1" si="425"/>
        <v>2</v>
      </c>
      <c r="EW78" s="7">
        <f ca="1">IFERROR(IF(EW77+EV78&gt;EX$4,EW77,EW77+EV78),"")</f>
        <v>60</v>
      </c>
      <c r="EX78" s="7">
        <f t="shared" ca="1" si="592"/>
        <v>0</v>
      </c>
      <c r="EY78" s="7">
        <f t="shared" ca="1" si="426"/>
        <v>0.81221980309828046</v>
      </c>
      <c r="EZ78" s="7">
        <f t="shared" ca="1" si="427"/>
        <v>-4.2989033867511184E-2</v>
      </c>
      <c r="FA78" s="7">
        <f t="shared" ca="1" si="428"/>
        <v>0</v>
      </c>
      <c r="FB78" s="7">
        <f t="shared" ca="1" si="429"/>
        <v>0</v>
      </c>
      <c r="FC78" s="7">
        <f ca="1">IFERROR(IF(FC77+FB78&gt;FD$4,FC77,FC77+FB78),"")</f>
        <v>60</v>
      </c>
      <c r="FD78" s="7">
        <f t="shared" ca="1" si="593"/>
        <v>0</v>
      </c>
      <c r="FE78" s="7">
        <f t="shared" ca="1" si="430"/>
        <v>0.27865814737412986</v>
      </c>
      <c r="FF78" s="7">
        <f t="shared" ca="1" si="431"/>
        <v>0.49057262185663941</v>
      </c>
      <c r="FG78" s="7">
        <f t="shared" ca="1" si="432"/>
        <v>1</v>
      </c>
      <c r="FH78" s="7" t="str">
        <f t="shared" ca="1" si="433"/>
        <v>2</v>
      </c>
      <c r="FI78" s="7">
        <f ca="1">IFERROR(IF(FI77+FH78&gt;FJ$4,FI77,FI77+FH78),"")</f>
        <v>60</v>
      </c>
      <c r="FJ78" s="7">
        <f t="shared" ca="1" si="594"/>
        <v>0</v>
      </c>
      <c r="FK78" s="7">
        <f t="shared" ca="1" si="434"/>
        <v>0.94143769241023412</v>
      </c>
      <c r="FL78" s="7">
        <f t="shared" ca="1" si="435"/>
        <v>-0.17220692317946484</v>
      </c>
      <c r="FM78" s="7">
        <f t="shared" ca="1" si="436"/>
        <v>0</v>
      </c>
      <c r="FN78" s="7">
        <f t="shared" ca="1" si="437"/>
        <v>0</v>
      </c>
      <c r="FO78" s="7">
        <f ca="1">IFERROR(IF(FO77+FN78&gt;FP$4,FO77,FO77+FN78),"")</f>
        <v>60</v>
      </c>
      <c r="FP78" s="7">
        <f t="shared" ca="1" si="595"/>
        <v>0</v>
      </c>
      <c r="FQ78" s="7">
        <f t="shared" ca="1" si="438"/>
        <v>0.48839859207849556</v>
      </c>
      <c r="FR78" s="7">
        <f t="shared" ca="1" si="439"/>
        <v>0.28083217715227371</v>
      </c>
      <c r="FS78" s="7">
        <f t="shared" ca="1" si="440"/>
        <v>1</v>
      </c>
      <c r="FT78" s="7" t="str">
        <f t="shared" ca="1" si="441"/>
        <v>2</v>
      </c>
      <c r="FU78" s="7">
        <f ca="1">IFERROR(IF(FU77+FT78&gt;FV$4,FU77,FU77+FT78),"")</f>
        <v>60</v>
      </c>
      <c r="FV78" s="7">
        <f t="shared" ca="1" si="596"/>
        <v>0</v>
      </c>
      <c r="FW78" s="7">
        <f t="shared" ca="1" si="442"/>
        <v>0.41856607272975632</v>
      </c>
      <c r="FX78" s="7">
        <f t="shared" ca="1" si="443"/>
        <v>0.35066469650101295</v>
      </c>
      <c r="FY78" s="7">
        <f t="shared" ca="1" si="444"/>
        <v>1</v>
      </c>
      <c r="FZ78" s="7" t="str">
        <f t="shared" ca="1" si="445"/>
        <v>2</v>
      </c>
      <c r="GA78" s="7">
        <f ca="1">IFERROR(IF(GA77+FZ78&gt;GB$4,GA77,GA77+FZ78),"")</f>
        <v>60</v>
      </c>
      <c r="GB78" s="7">
        <f t="shared" ca="1" si="597"/>
        <v>0</v>
      </c>
      <c r="GC78" s="7">
        <f t="shared" ca="1" si="446"/>
        <v>0.65949019110667251</v>
      </c>
      <c r="GD78" s="7">
        <f t="shared" ca="1" si="447"/>
        <v>0.10974057812409677</v>
      </c>
      <c r="GE78" s="7">
        <f t="shared" ca="1" si="448"/>
        <v>1</v>
      </c>
      <c r="GF78" s="7" t="str">
        <f t="shared" ca="1" si="449"/>
        <v>2</v>
      </c>
      <c r="GG78" s="7">
        <f ca="1">IFERROR(IF(GG77+GF78&gt;GH$4,GG77,GG77+GF78),"")</f>
        <v>60</v>
      </c>
      <c r="GH78" s="7">
        <f t="shared" ca="1" si="598"/>
        <v>0</v>
      </c>
      <c r="GI78" s="7">
        <f t="shared" ca="1" si="450"/>
        <v>0.92803762344728835</v>
      </c>
      <c r="GJ78" s="7">
        <f t="shared" ca="1" si="451"/>
        <v>-0.15880685421651908</v>
      </c>
      <c r="GK78" s="7">
        <f t="shared" ca="1" si="452"/>
        <v>0</v>
      </c>
      <c r="GL78" s="7">
        <f t="shared" ca="1" si="453"/>
        <v>0</v>
      </c>
      <c r="GM78" s="7">
        <f ca="1">IFERROR(IF(GM77+GL78&gt;GN$4,GM77,GM77+GL78),"")</f>
        <v>60</v>
      </c>
      <c r="GN78" s="7">
        <f t="shared" ca="1" si="599"/>
        <v>0</v>
      </c>
      <c r="GO78" s="7">
        <f t="shared" ca="1" si="454"/>
        <v>0.59863941070779847</v>
      </c>
      <c r="GP78" s="7">
        <f t="shared" ca="1" si="455"/>
        <v>0.1705913585229708</v>
      </c>
      <c r="GQ78" s="7">
        <f t="shared" ca="1" si="456"/>
        <v>1</v>
      </c>
      <c r="GR78" s="7" t="str">
        <f t="shared" ca="1" si="457"/>
        <v>2</v>
      </c>
      <c r="GS78" s="7">
        <f ca="1">IFERROR(IF(GS77+GR78&gt;GT$4,GS77,GS77+GR78),"")</f>
        <v>60</v>
      </c>
      <c r="GT78" s="7">
        <f t="shared" ca="1" si="600"/>
        <v>0</v>
      </c>
      <c r="GU78" s="7">
        <f t="shared" ca="1" si="458"/>
        <v>0.50309790455788717</v>
      </c>
      <c r="GV78" s="7">
        <f t="shared" ca="1" si="459"/>
        <v>0.26613286467288211</v>
      </c>
      <c r="GW78" s="7">
        <f t="shared" ca="1" si="460"/>
        <v>1</v>
      </c>
      <c r="GX78" s="7" t="str">
        <f t="shared" ca="1" si="461"/>
        <v>2</v>
      </c>
      <c r="GY78" s="7">
        <f ca="1">IFERROR(IF(GY77+GX78&gt;GZ$4,GY77,GY77+GX78),"")</f>
        <v>60</v>
      </c>
      <c r="GZ78" s="7">
        <f t="shared" ca="1" si="601"/>
        <v>0</v>
      </c>
      <c r="HA78" s="7">
        <f t="shared" ca="1" si="462"/>
        <v>0.19344070192669127</v>
      </c>
      <c r="HB78" s="7">
        <f t="shared" ca="1" si="463"/>
        <v>0.575790067304078</v>
      </c>
      <c r="HC78" s="7">
        <f t="shared" ca="1" si="464"/>
        <v>1</v>
      </c>
      <c r="HD78" s="7" t="str">
        <f t="shared" ca="1" si="465"/>
        <v>2</v>
      </c>
      <c r="HE78" s="7">
        <f ca="1">IFERROR(IF(HE77+HD78&gt;HF$4,HE77,HE77+HD78),"")</f>
        <v>60</v>
      </c>
      <c r="HF78" s="7">
        <f t="shared" ca="1" si="602"/>
        <v>0</v>
      </c>
      <c r="HG78" s="7">
        <f t="shared" ca="1" si="466"/>
        <v>0.88067433683405716</v>
      </c>
      <c r="HH78" s="7">
        <f t="shared" ca="1" si="467"/>
        <v>-0.11144356760328789</v>
      </c>
      <c r="HI78" s="7">
        <f t="shared" ca="1" si="468"/>
        <v>0</v>
      </c>
      <c r="HJ78" s="7">
        <f t="shared" ca="1" si="469"/>
        <v>0</v>
      </c>
      <c r="HK78" s="7">
        <f ca="1">IFERROR(IF(HK77+HJ78&gt;HL$4,HK77,HK77+HJ78),"")</f>
        <v>60</v>
      </c>
      <c r="HL78" s="7">
        <f t="shared" ca="1" si="603"/>
        <v>0</v>
      </c>
      <c r="HM78" s="7">
        <f t="shared" ca="1" si="470"/>
        <v>0.44545824581139892</v>
      </c>
      <c r="HN78" s="7">
        <f t="shared" ca="1" si="471"/>
        <v>0.32377252341937035</v>
      </c>
      <c r="HO78" s="7">
        <f t="shared" ca="1" si="472"/>
        <v>1</v>
      </c>
      <c r="HP78" s="7" t="str">
        <f t="shared" ca="1" si="473"/>
        <v>2</v>
      </c>
      <c r="HQ78" s="7">
        <f ca="1">IFERROR(IF(HQ77+HP78&gt;HR$4,HQ77,HQ77+HP78),"")</f>
        <v>60</v>
      </c>
      <c r="HR78" s="7">
        <f t="shared" ca="1" si="604"/>
        <v>0</v>
      </c>
      <c r="HS78" s="7">
        <f t="shared" ca="1" si="474"/>
        <v>0.87137779522520653</v>
      </c>
      <c r="HT78" s="7">
        <f t="shared" ca="1" si="475"/>
        <v>-0.10214702599443726</v>
      </c>
      <c r="HU78" s="7">
        <f t="shared" ca="1" si="476"/>
        <v>0</v>
      </c>
      <c r="HV78" s="7">
        <f t="shared" ca="1" si="477"/>
        <v>0</v>
      </c>
      <c r="HW78" s="7">
        <f ca="1">IFERROR(IF(HW77+HV78&gt;HX$4,HW77,HW77+HV78),"")</f>
        <v>60</v>
      </c>
      <c r="HX78" s="7">
        <f t="shared" ca="1" si="605"/>
        <v>0</v>
      </c>
      <c r="HY78" s="7">
        <f t="shared" ca="1" si="478"/>
        <v>0.13775257037902289</v>
      </c>
      <c r="HZ78" s="7">
        <f t="shared" ca="1" si="479"/>
        <v>0.63147819885174639</v>
      </c>
      <c r="IA78" s="7">
        <f t="shared" ca="1" si="480"/>
        <v>1</v>
      </c>
      <c r="IB78" s="7" t="str">
        <f t="shared" ca="1" si="481"/>
        <v>2</v>
      </c>
      <c r="IC78" s="7">
        <f ca="1">IFERROR(IF(IC77+IB78&gt;ID$4,IC77,IC77+IB78),"")</f>
        <v>60</v>
      </c>
      <c r="ID78" s="7">
        <f t="shared" ca="1" si="606"/>
        <v>0</v>
      </c>
      <c r="IE78" s="7">
        <f t="shared" ca="1" si="482"/>
        <v>0.71203070905683519</v>
      </c>
      <c r="IF78" s="7">
        <f t="shared" ca="1" si="483"/>
        <v>5.7200060173934086E-2</v>
      </c>
      <c r="IG78" s="7">
        <f t="shared" ca="1" si="484"/>
        <v>1</v>
      </c>
      <c r="IH78" s="7" t="str">
        <f t="shared" ca="1" si="485"/>
        <v>2</v>
      </c>
      <c r="II78" s="7">
        <f ca="1">IFERROR(IF(II77+IH78&gt;IJ$4,II77,II77+IH78),"")</f>
        <v>60</v>
      </c>
      <c r="IJ78" s="7">
        <f t="shared" ca="1" si="607"/>
        <v>0</v>
      </c>
      <c r="IK78" s="7">
        <f t="shared" ca="1" si="486"/>
        <v>0.12213750480128027</v>
      </c>
      <c r="IL78" s="7">
        <f t="shared" ca="1" si="487"/>
        <v>0.647093264429489</v>
      </c>
      <c r="IM78" s="7">
        <f t="shared" ca="1" si="488"/>
        <v>1</v>
      </c>
      <c r="IN78" s="7" t="str">
        <f t="shared" ca="1" si="489"/>
        <v>2</v>
      </c>
      <c r="IO78" s="7">
        <f ca="1">IFERROR(IF(IO77+IN78&gt;IP$4,IO77,IO77+IN78),"")</f>
        <v>60</v>
      </c>
      <c r="IP78" s="7">
        <f t="shared" ca="1" si="608"/>
        <v>0</v>
      </c>
      <c r="IQ78" s="7">
        <f t="shared" ca="1" si="490"/>
        <v>0.86180907499706272</v>
      </c>
      <c r="IR78" s="7">
        <f t="shared" ca="1" si="491"/>
        <v>-9.2578305766293445E-2</v>
      </c>
      <c r="IS78" s="7">
        <f t="shared" ca="1" si="492"/>
        <v>0</v>
      </c>
      <c r="IT78" s="7">
        <f t="shared" ca="1" si="493"/>
        <v>0</v>
      </c>
      <c r="IU78" s="7">
        <f ca="1">IFERROR(IF(IU77+IT78&gt;IV$4,IU77,IU77+IT78),"")</f>
        <v>60</v>
      </c>
      <c r="IV78" s="7">
        <f t="shared" ca="1" si="609"/>
        <v>0</v>
      </c>
      <c r="IW78" s="7">
        <f t="shared" ca="1" si="494"/>
        <v>0.54849818978746068</v>
      </c>
      <c r="IX78" s="7">
        <f t="shared" ca="1" si="495"/>
        <v>0.2207325794433086</v>
      </c>
      <c r="IY78" s="7">
        <f t="shared" ca="1" si="496"/>
        <v>1</v>
      </c>
      <c r="IZ78" s="7" t="str">
        <f t="shared" ca="1" si="497"/>
        <v>2</v>
      </c>
      <c r="JA78" s="7">
        <f ca="1">IFERROR(IF(JA77+IZ78&gt;JB$4,JA77,JA77+IZ78),"")</f>
        <v>60</v>
      </c>
      <c r="JB78" s="7">
        <f t="shared" ca="1" si="610"/>
        <v>0</v>
      </c>
      <c r="JC78" s="7">
        <f t="shared" ca="1" si="498"/>
        <v>0.65570167946198965</v>
      </c>
      <c r="JD78" s="7">
        <f t="shared" ca="1" si="499"/>
        <v>0.11352908976877962</v>
      </c>
      <c r="JE78" s="7">
        <f t="shared" ca="1" si="500"/>
        <v>1</v>
      </c>
      <c r="JF78" s="7" t="str">
        <f t="shared" ca="1" si="501"/>
        <v>2</v>
      </c>
      <c r="JG78" s="7">
        <f ca="1">IFERROR(IF(JG77+JF78&gt;JH$4,JG77,JG77+JF78),"")</f>
        <v>60</v>
      </c>
      <c r="JH78" s="7">
        <f t="shared" ca="1" si="611"/>
        <v>0</v>
      </c>
      <c r="JI78" s="7">
        <f t="shared" ca="1" si="502"/>
        <v>0.84937881482783972</v>
      </c>
      <c r="JJ78" s="7">
        <f t="shared" ca="1" si="503"/>
        <v>-8.014804559707045E-2</v>
      </c>
      <c r="JK78" s="7">
        <f t="shared" ca="1" si="504"/>
        <v>0</v>
      </c>
      <c r="JL78" s="7">
        <f t="shared" ca="1" si="505"/>
        <v>0</v>
      </c>
      <c r="JM78" s="7">
        <f ca="1">IFERROR(IF(JM77+JL78&gt;JN$4,JM77,JM77+JL78),"")</f>
        <v>60</v>
      </c>
      <c r="JN78" s="7">
        <f t="shared" ca="1" si="612"/>
        <v>0</v>
      </c>
      <c r="JO78" s="7">
        <f t="shared" ca="1" si="506"/>
        <v>0.97849229667228388</v>
      </c>
      <c r="JP78" s="7">
        <f t="shared" ca="1" si="507"/>
        <v>-0.20926152744151461</v>
      </c>
      <c r="JQ78" s="7">
        <f t="shared" ca="1" si="508"/>
        <v>0</v>
      </c>
      <c r="JR78" s="7">
        <f t="shared" ca="1" si="509"/>
        <v>0</v>
      </c>
      <c r="JS78" s="7">
        <f ca="1">IFERROR(IF(JS77+JR78&gt;JT$4,JS77,JS77+JR78),"")</f>
        <v>60</v>
      </c>
      <c r="JT78" s="7">
        <f t="shared" ca="1" si="613"/>
        <v>0</v>
      </c>
      <c r="JU78" s="7">
        <f t="shared" ca="1" si="510"/>
        <v>0.45101095187377982</v>
      </c>
      <c r="JV78" s="7">
        <f t="shared" ca="1" si="511"/>
        <v>0.31821981735698945</v>
      </c>
      <c r="JW78" s="7">
        <f t="shared" ca="1" si="512"/>
        <v>1</v>
      </c>
      <c r="JX78" s="7" t="str">
        <f t="shared" ca="1" si="513"/>
        <v>2</v>
      </c>
      <c r="JY78" s="7">
        <f ca="1">IFERROR(IF(JY77+JX78&gt;JZ$4,JY77,JY77+JX78),"")</f>
        <v>60</v>
      </c>
      <c r="JZ78" s="7">
        <f t="shared" ca="1" si="614"/>
        <v>0</v>
      </c>
      <c r="KA78" s="7">
        <f t="shared" ca="1" si="514"/>
        <v>0.71814914659703477</v>
      </c>
      <c r="KB78" s="7">
        <f t="shared" ca="1" si="515"/>
        <v>5.1081622633734503E-2</v>
      </c>
      <c r="KC78" s="7">
        <f t="shared" ca="1" si="516"/>
        <v>1</v>
      </c>
      <c r="KD78" s="7" t="str">
        <f t="shared" ca="1" si="517"/>
        <v>2</v>
      </c>
      <c r="KE78" s="7">
        <f ca="1">IFERROR(IF(KE77+KD78&gt;KF$4,KE77,KE77+KD78),"")</f>
        <v>60</v>
      </c>
      <c r="KF78" s="7">
        <f t="shared" ca="1" si="615"/>
        <v>0</v>
      </c>
      <c r="KG78" s="7">
        <f t="shared" ca="1" si="518"/>
        <v>0.19530424303349803</v>
      </c>
      <c r="KH78" s="7">
        <f t="shared" ca="1" si="519"/>
        <v>0.57392652619727125</v>
      </c>
      <c r="KI78" s="7">
        <f t="shared" ca="1" si="520"/>
        <v>1</v>
      </c>
      <c r="KJ78" s="7" t="str">
        <f t="shared" ca="1" si="521"/>
        <v>2</v>
      </c>
      <c r="KK78" s="7">
        <f ca="1">IFERROR(IF(KK77+KJ78&gt;KL$4,KK77,KK77+KJ78),"")</f>
        <v>60</v>
      </c>
      <c r="KL78" s="7">
        <f t="shared" ca="1" si="616"/>
        <v>0</v>
      </c>
      <c r="KM78" s="7">
        <f t="shared" ca="1" si="522"/>
        <v>0.40734748450255098</v>
      </c>
      <c r="KN78" s="7">
        <f t="shared" ca="1" si="523"/>
        <v>0.36188328472821829</v>
      </c>
      <c r="KO78" s="7">
        <f t="shared" ca="1" si="524"/>
        <v>1</v>
      </c>
      <c r="KP78" s="7" t="str">
        <f t="shared" ca="1" si="525"/>
        <v>2</v>
      </c>
      <c r="KQ78" s="7">
        <f ca="1">IFERROR(IF(KQ77+KP78&gt;KR$4,KQ77,KQ77+KP78),"")</f>
        <v>60</v>
      </c>
      <c r="KR78" s="7">
        <f t="shared" ca="1" si="617"/>
        <v>0</v>
      </c>
      <c r="KS78" s="7">
        <f t="shared" ca="1" si="526"/>
        <v>0.9655785862208397</v>
      </c>
      <c r="KT78" s="7">
        <f t="shared" ca="1" si="527"/>
        <v>-0.19634781699007042</v>
      </c>
      <c r="KU78" s="7">
        <f t="shared" ca="1" si="528"/>
        <v>0</v>
      </c>
      <c r="KV78" s="7">
        <f t="shared" ca="1" si="529"/>
        <v>0</v>
      </c>
      <c r="KW78" s="7">
        <f ca="1">IFERROR(IF(KW77+KV78&gt;KX$4,KW77,KW77+KV78),"")</f>
        <v>60</v>
      </c>
      <c r="KX78" s="7">
        <f t="shared" ca="1" si="618"/>
        <v>0</v>
      </c>
      <c r="KY78" s="7">
        <f t="shared" ca="1" si="530"/>
        <v>0.38728653509235667</v>
      </c>
      <c r="KZ78" s="7">
        <f t="shared" ca="1" si="531"/>
        <v>0.38194423413841261</v>
      </c>
      <c r="LA78" s="7">
        <f t="shared" ca="1" si="532"/>
        <v>1</v>
      </c>
      <c r="LB78" s="7" t="str">
        <f t="shared" ca="1" si="533"/>
        <v>2</v>
      </c>
      <c r="LC78" s="7">
        <f ca="1">IFERROR(IF(LC77+LB78&gt;LD$4,LC77,LC77+LB78),"")</f>
        <v>60</v>
      </c>
      <c r="LD78" s="7">
        <f t="shared" ca="1" si="619"/>
        <v>0</v>
      </c>
      <c r="LE78" s="7">
        <f t="shared" ca="1" si="534"/>
        <v>1.2871535102881637E-2</v>
      </c>
      <c r="LF78" s="7">
        <f t="shared" ca="1" si="535"/>
        <v>0.75635923412788764</v>
      </c>
      <c r="LG78" s="7">
        <f t="shared" ca="1" si="536"/>
        <v>1</v>
      </c>
      <c r="LH78" s="7" t="str">
        <f t="shared" ca="1" si="537"/>
        <v>2</v>
      </c>
      <c r="LI78" s="7">
        <f ca="1">IFERROR(IF(LI77+LH78&gt;LJ$4,LI77,LI77+LH78),"")</f>
        <v>60</v>
      </c>
      <c r="LJ78" s="7">
        <f t="shared" ca="1" si="620"/>
        <v>0</v>
      </c>
      <c r="LK78" s="7">
        <f t="shared" ca="1" si="538"/>
        <v>0.41022995864566103</v>
      </c>
      <c r="LL78" s="7">
        <f t="shared" ca="1" si="539"/>
        <v>0.35900081058510824</v>
      </c>
      <c r="LM78" s="7">
        <f t="shared" ca="1" si="540"/>
        <v>1</v>
      </c>
      <c r="LN78" s="7" t="str">
        <f t="shared" ca="1" si="541"/>
        <v>2</v>
      </c>
      <c r="LO78" s="7">
        <f ca="1">IFERROR(IF(LO77+LN78&gt;LP$4,LO77,LO77+LN78),"")</f>
        <v>60</v>
      </c>
      <c r="LP78" s="7">
        <f t="shared" ca="1" si="621"/>
        <v>0</v>
      </c>
      <c r="LQ78" s="7">
        <f t="shared" ca="1" si="542"/>
        <v>8.9392297346281513E-2</v>
      </c>
      <c r="LR78" s="7">
        <f t="shared" ca="1" si="543"/>
        <v>0.67983847188448776</v>
      </c>
      <c r="LS78" s="7">
        <f t="shared" ca="1" si="544"/>
        <v>1</v>
      </c>
      <c r="LT78" s="7" t="str">
        <f t="shared" ca="1" si="545"/>
        <v>2</v>
      </c>
      <c r="LU78" s="7">
        <f ca="1">IFERROR(IF(LU77+LT78&gt;LV$4,LU77,LU77+LT78),"")</f>
        <v>60</v>
      </c>
      <c r="LV78" s="7">
        <f t="shared" ca="1" si="622"/>
        <v>0</v>
      </c>
      <c r="LW78" s="7">
        <f t="shared" ca="1" si="546"/>
        <v>0.56301313606946468</v>
      </c>
      <c r="LX78" s="7">
        <f t="shared" ca="1" si="547"/>
        <v>0.20621763316130459</v>
      </c>
      <c r="LY78" s="7">
        <f t="shared" ca="1" si="548"/>
        <v>1</v>
      </c>
      <c r="LZ78" s="7" t="str">
        <f t="shared" ca="1" si="549"/>
        <v>2</v>
      </c>
      <c r="MA78" s="7">
        <f ca="1">IFERROR(IF(MA77+LZ78&gt;MB$4,MA77,MA77+LZ78),"")</f>
        <v>60</v>
      </c>
      <c r="MB78" s="7">
        <f t="shared" ca="1" si="623"/>
        <v>0</v>
      </c>
      <c r="MC78" s="7">
        <f t="shared" ca="1" si="550"/>
        <v>0.4036641101808619</v>
      </c>
      <c r="MD78" s="7">
        <f t="shared" ca="1" si="551"/>
        <v>0.36556665904990737</v>
      </c>
      <c r="ME78" s="7">
        <f t="shared" ca="1" si="552"/>
        <v>1</v>
      </c>
      <c r="MF78" s="7" t="str">
        <f t="shared" ca="1" si="553"/>
        <v>2</v>
      </c>
      <c r="MG78" s="7">
        <f ca="1">IFERROR(IF(MG77+MF78&gt;MH$4,MG77,MG77+MF78),"")</f>
        <v>60</v>
      </c>
      <c r="MH78" s="7">
        <f t="shared" ca="1" si="624"/>
        <v>0</v>
      </c>
      <c r="MI78" s="7">
        <f t="shared" ca="1" si="554"/>
        <v>0.85370634425424352</v>
      </c>
      <c r="MJ78" s="7">
        <f t="shared" ca="1" si="555"/>
        <v>-8.4475575023474248E-2</v>
      </c>
      <c r="MK78" s="7">
        <f t="shared" ca="1" si="556"/>
        <v>0</v>
      </c>
      <c r="ML78" s="7">
        <f t="shared" ca="1" si="557"/>
        <v>0</v>
      </c>
      <c r="MM78" s="7">
        <f ca="1">IFERROR(IF(MM77+ML78&gt;MN$4,MM77,MM77+ML78),"")</f>
        <v>60</v>
      </c>
      <c r="MN78" s="7">
        <f t="shared" ca="1" si="625"/>
        <v>0</v>
      </c>
      <c r="MO78" s="7">
        <f t="shared" ca="1" si="558"/>
        <v>0.77892875453951915</v>
      </c>
      <c r="MP78" s="7">
        <f t="shared" ca="1" si="559"/>
        <v>-9.6979853087498791E-3</v>
      </c>
      <c r="MQ78" s="7">
        <f t="shared" ca="1" si="560"/>
        <v>0</v>
      </c>
      <c r="MR78" s="7">
        <f t="shared" ca="1" si="561"/>
        <v>0</v>
      </c>
      <c r="MS78" s="7">
        <f ca="1">IFERROR(IF(MS77+MR78&gt;MT$4,MS77,MS77+MR78),"")</f>
        <v>60</v>
      </c>
      <c r="MT78" s="7">
        <f t="shared" ca="1" si="626"/>
        <v>0</v>
      </c>
      <c r="MU78" s="7">
        <f t="shared" ca="1" si="562"/>
        <v>2.0257499157230185E-3</v>
      </c>
      <c r="MV78" s="7">
        <f t="shared" ca="1" si="563"/>
        <v>0.76720501931504625</v>
      </c>
      <c r="MW78" s="7">
        <f t="shared" ca="1" si="564"/>
        <v>1</v>
      </c>
      <c r="MX78" s="7" t="str">
        <f t="shared" ca="1" si="565"/>
        <v>2</v>
      </c>
      <c r="MY78" s="7">
        <f ca="1">IFERROR(IF(MY77+MX78&gt;MZ$4,MY77,MY77+MX78),"")</f>
        <v>60</v>
      </c>
      <c r="MZ78" s="7">
        <f t="shared" ca="1" si="627"/>
        <v>0</v>
      </c>
      <c r="NA78" s="7">
        <f t="shared" ca="1" si="566"/>
        <v>0.52661953230726921</v>
      </c>
      <c r="NB78" s="7">
        <f t="shared" ca="1" si="567"/>
        <v>0.24261123692350006</v>
      </c>
      <c r="NC78" s="7">
        <f t="shared" ca="1" si="568"/>
        <v>1</v>
      </c>
      <c r="ND78" s="7" t="str">
        <f t="shared" ca="1" si="569"/>
        <v>2</v>
      </c>
      <c r="NE78" s="7">
        <f ca="1">IFERROR(IF(NE77+ND78&gt;NF$4,NE77,NE77+ND78),"")</f>
        <v>60</v>
      </c>
      <c r="NF78" s="7">
        <f t="shared" ca="1" si="628"/>
        <v>0</v>
      </c>
      <c r="NG78" s="7">
        <f t="shared" ca="1" si="570"/>
        <v>1.7015631555210464E-2</v>
      </c>
      <c r="NH78" s="7">
        <f t="shared" ca="1" si="571"/>
        <v>0.75221513767555881</v>
      </c>
      <c r="NI78" s="7">
        <f t="shared" ca="1" si="572"/>
        <v>1</v>
      </c>
      <c r="NJ78" s="7" t="str">
        <f t="shared" ca="1" si="573"/>
        <v>2</v>
      </c>
      <c r="NK78" s="7">
        <f ca="1">IFERROR(IF(NK77+NJ78&gt;NL$4,NK77,NK77+NJ78),"")</f>
        <v>60</v>
      </c>
      <c r="NL78" s="7">
        <f t="shared" ca="1" si="629"/>
        <v>0</v>
      </c>
      <c r="NM78" s="7">
        <f t="shared" ca="1" si="574"/>
        <v>0.48655419167261715</v>
      </c>
      <c r="NN78" s="7">
        <f t="shared" ca="1" si="575"/>
        <v>0.28267657755815212</v>
      </c>
      <c r="NO78" s="7">
        <f t="shared" ca="1" si="576"/>
        <v>1</v>
      </c>
      <c r="NP78" s="7" t="str">
        <f t="shared" ca="1" si="577"/>
        <v>2</v>
      </c>
      <c r="NQ78" s="7">
        <f ca="1">IFERROR(IF(NQ77+NP78&gt;NR$4,NQ77,NQ77+NP78),"")</f>
        <v>60</v>
      </c>
      <c r="NR78" s="7">
        <f t="shared" ca="1" si="630"/>
        <v>0</v>
      </c>
      <c r="NT78">
        <v>76</v>
      </c>
      <c r="NU78" s="7" t="s">
        <v>19</v>
      </c>
      <c r="NV78" s="7" t="str">
        <f t="shared" ca="1" si="335"/>
        <v/>
      </c>
      <c r="NW78" s="7" t="str">
        <f t="shared" ca="1" si="329"/>
        <v/>
      </c>
      <c r="NX78" t="str">
        <f ca="1">IFERROR(VLOOKUP(NT78,$K$3:$AK$568,8,FALSE),"")</f>
        <v/>
      </c>
      <c r="NY78" t="str">
        <f ca="1">IFERROR(VLOOKUP(NT78,$K$3:$AK$568,9,FALSE),"")</f>
        <v/>
      </c>
      <c r="NZ78" s="7" t="str">
        <f ca="1">IFERROR(VLOOKUP(NT78,$K$3:$AK$568,27,FALSE),"")</f>
        <v/>
      </c>
      <c r="OB78">
        <v>76</v>
      </c>
      <c r="OC78" s="7" t="s">
        <v>19</v>
      </c>
      <c r="OD78" t="e">
        <f t="shared" ca="1" si="336"/>
        <v>#N/A</v>
      </c>
      <c r="OE78" s="7" t="str">
        <f t="shared" ca="1" si="337"/>
        <v/>
      </c>
      <c r="OF78" s="7" t="str">
        <f t="shared" ca="1" si="338"/>
        <v/>
      </c>
      <c r="OG78" t="str">
        <f t="shared" ca="1" si="339"/>
        <v/>
      </c>
      <c r="OI78">
        <v>76</v>
      </c>
      <c r="OJ78" s="7" t="s">
        <v>19</v>
      </c>
      <c r="OK78" s="7" t="str">
        <f t="shared" ca="1" si="340"/>
        <v/>
      </c>
      <c r="OL78" s="7" t="str">
        <f t="shared" ca="1" si="341"/>
        <v/>
      </c>
      <c r="OM78" t="str">
        <f ca="1">IFERROR(VLOOKUP(OI78,$L$3:$AK$568,7,FALSE),"")</f>
        <v/>
      </c>
      <c r="ON78" t="str">
        <f ca="1">IFERROR(VLOOKUP(OI78,$L$3:$AK$568,8,FALSE),"")</f>
        <v/>
      </c>
      <c r="OO78" s="7" t="str">
        <f ca="1">IFERROR(VLOOKUP(OI78,$L$3:$AK$568,26,FALSE),"")</f>
        <v/>
      </c>
      <c r="OQ78">
        <v>76</v>
      </c>
      <c r="OR78" s="7" t="s">
        <v>19</v>
      </c>
      <c r="OS78" t="e">
        <f t="shared" ca="1" si="342"/>
        <v>#N/A</v>
      </c>
      <c r="OT78" s="7" t="str">
        <f t="shared" ca="1" si="343"/>
        <v/>
      </c>
      <c r="OU78" s="7" t="str">
        <f t="shared" ca="1" si="344"/>
        <v/>
      </c>
      <c r="OV78" t="str">
        <f t="shared" ca="1" si="345"/>
        <v/>
      </c>
      <c r="OX78">
        <v>76</v>
      </c>
      <c r="OY78" s="7" t="s">
        <v>19</v>
      </c>
      <c r="OZ78" s="7" t="str">
        <f t="shared" ca="1" si="346"/>
        <v/>
      </c>
      <c r="PA78" s="7" t="str">
        <f t="shared" ca="1" si="347"/>
        <v/>
      </c>
      <c r="PB78" t="str">
        <f ca="1">IFERROR(VLOOKUP(OX78,$M$3:$AK$568,6,FALSE),"")</f>
        <v/>
      </c>
      <c r="PC78" t="str">
        <f ca="1">IFERROR(VLOOKUP(OX78,$M$3:$AK$568,7,FALSE),"")</f>
        <v/>
      </c>
      <c r="PD78" s="7" t="str">
        <f ca="1">IFERROR(VLOOKUP(OX78,$M$3:$AK$568,25,FALSE),"")</f>
        <v/>
      </c>
      <c r="PF78">
        <v>76</v>
      </c>
      <c r="PG78" s="7" t="s">
        <v>19</v>
      </c>
      <c r="PH78" t="e">
        <f t="shared" ca="1" si="348"/>
        <v>#N/A</v>
      </c>
      <c r="PI78" s="7" t="str">
        <f t="shared" ca="1" si="349"/>
        <v/>
      </c>
      <c r="PJ78" s="7" t="str">
        <f t="shared" ca="1" si="350"/>
        <v/>
      </c>
      <c r="PK78" t="str">
        <f t="shared" ca="1" si="351"/>
        <v/>
      </c>
      <c r="PM78">
        <v>76</v>
      </c>
      <c r="PN78" s="7" t="s">
        <v>19</v>
      </c>
      <c r="PO78" s="202" t="str">
        <f t="shared" ca="1" si="352"/>
        <v/>
      </c>
      <c r="PP78" s="7" t="str">
        <f t="shared" ca="1" si="353"/>
        <v/>
      </c>
      <c r="PQ78" t="str">
        <f ca="1">IFERROR(VLOOKUP(PM78,$G$325:$R$409,12,FALSE),"")</f>
        <v/>
      </c>
      <c r="PR78" t="e">
        <f ca="1">VLOOKUP(PM78,$G$324:$Q$409,11,FALSE)</f>
        <v>#N/A</v>
      </c>
      <c r="PS78" s="7" t="str">
        <f ca="1">VLOOKUP(PQ78,$R$325:$Y$409,8,FALSE)</f>
        <v>- -</v>
      </c>
      <c r="PT78" s="7">
        <f ca="1">ReSt</f>
        <v>-4</v>
      </c>
      <c r="PU78" s="7" t="e">
        <f t="shared" ca="1" si="354"/>
        <v>#N/A</v>
      </c>
      <c r="PV78" s="7" t="e">
        <f t="shared" ca="1" si="355"/>
        <v>#N/A</v>
      </c>
      <c r="PW78" s="7" t="str">
        <f ca="1">VLOOKUP(PQ78,$R$325:$AK$409,8,FALSE)</f>
        <v>- -</v>
      </c>
      <c r="PX78" s="7"/>
      <c r="PY78">
        <v>76</v>
      </c>
      <c r="PZ78" s="7" t="s">
        <v>19</v>
      </c>
      <c r="QA78" t="str">
        <f t="shared" ca="1" si="356"/>
        <v/>
      </c>
      <c r="QB78" s="7" t="str">
        <f t="shared" ca="1" si="357"/>
        <v/>
      </c>
      <c r="QC78" s="7" t="str">
        <f t="shared" ca="1" si="358"/>
        <v/>
      </c>
      <c r="QD78" t="str">
        <f t="shared" ca="1" si="359"/>
        <v/>
      </c>
      <c r="QF78">
        <v>76</v>
      </c>
      <c r="QG78" s="7" t="s">
        <v>19</v>
      </c>
      <c r="QH78" s="7" t="str">
        <f t="shared" ca="1" si="360"/>
        <v/>
      </c>
      <c r="QI78" s="7" t="e">
        <f t="shared" ca="1" si="361"/>
        <v>#VALUE!</v>
      </c>
      <c r="QJ78" t="e">
        <f t="shared" ca="1" si="362"/>
        <v>#N/A</v>
      </c>
      <c r="QK78" s="7" t="e">
        <f t="shared" ca="1" si="363"/>
        <v>#N/A</v>
      </c>
      <c r="QM78">
        <v>76</v>
      </c>
      <c r="QN78" s="7" t="s">
        <v>19</v>
      </c>
      <c r="QO78" t="str">
        <f t="shared" ca="1" si="364"/>
        <v/>
      </c>
      <c r="QP78" s="7" t="str">
        <f t="shared" ca="1" si="365"/>
        <v/>
      </c>
      <c r="QQ78" t="str">
        <f t="shared" ca="1" si="366"/>
        <v/>
      </c>
    </row>
    <row r="79" spans="1:459" x14ac:dyDescent="0.25">
      <c r="A79" s="240" t="str">
        <f>IF('Character Sheet'!$B$4="Creature","N","Y")</f>
        <v>Y</v>
      </c>
      <c r="C79" s="75"/>
      <c r="D79" s="70">
        <f t="shared" ca="1" si="322"/>
        <v>19</v>
      </c>
      <c r="F79" s="75"/>
      <c r="G79" s="76"/>
      <c r="I79" s="75" t="s">
        <v>1812</v>
      </c>
      <c r="J79" s="85"/>
      <c r="K79" s="85">
        <f t="shared" ca="1" si="330"/>
        <v>4</v>
      </c>
      <c r="L79" s="85">
        <f t="shared" ca="1" si="316"/>
        <v>0</v>
      </c>
      <c r="M79" s="70">
        <f t="shared" ca="1" si="321"/>
        <v>4</v>
      </c>
      <c r="O79" s="222">
        <f t="shared" ca="1" si="331"/>
        <v>35</v>
      </c>
      <c r="Q79" s="7" t="s">
        <v>1262</v>
      </c>
      <c r="R79" s="9" t="s">
        <v>1792</v>
      </c>
      <c r="S79" s="9" t="str">
        <f t="shared" si="325"/>
        <v>Heavy Weapon 4</v>
      </c>
      <c r="T79" s="61" t="str">
        <f>SUBSTITUTE(IFERROR(IFERROR(VLOOKUP(R79,'[1]Skill Statistics'!$A$3:$C$513,2,FALSE),VLOOKUP(Q79,'[1]Skill Statistics'!$A$3:$C$513,2,FALSE)),T78),"R*","ReSt")</f>
        <v>Ag/St</v>
      </c>
      <c r="U79" s="61" t="str">
        <f>IFERROR(IFERROR(VLOOKUP(R79,'[1]Skill Statistics'!$A$3:$C$513,3,FALSE),VLOOKUP(Q79,'[1]Skill Statistics'!$A$3:$C$513,3,FALSE)),U78)</f>
        <v>St</v>
      </c>
      <c r="V79" s="61" t="str">
        <f ca="1">IF(ISNUMBER(SEARCH("Category",R79)),"- -",IFERROR(IFERROR(VLOOKUP(Q79,[1]Professions!$A$4:$AM$288,MATCH(Profession,[1]Professions!$A$1:$AM$1,0),FALSE),VLOOKUP(Q79,Calculations!$B$91:$I$95,8,FALSE)),"- -"))</f>
        <v>6 / 8</v>
      </c>
      <c r="W79" s="60">
        <f t="shared" ca="1" si="332"/>
        <v>0</v>
      </c>
      <c r="X79" s="7">
        <f ca="1">IFERROR(VLOOKUP(R79,$BS$6:$NR$519,MATCH(ActualLevel,$BS$3:$NR$3,0),FALSE),"- -")</f>
        <v>0</v>
      </c>
      <c r="Y79" s="7">
        <f t="shared" ca="1" si="320"/>
        <v>0</v>
      </c>
      <c r="Z79" s="7">
        <f ca="1">IFERROR(VLOOKUP(Y79,Charts!$BQ$2:$BR$52,2,FALSE),"- -")</f>
        <v>-25</v>
      </c>
      <c r="AA79" s="7">
        <f t="shared" ca="1" si="367"/>
        <v>11</v>
      </c>
      <c r="AB79" s="7">
        <f t="shared" ca="1" si="317"/>
        <v>0</v>
      </c>
      <c r="AC79" s="7"/>
      <c r="AD79" s="7"/>
      <c r="AE79" s="7"/>
      <c r="AF79" s="7"/>
      <c r="AG79" s="7"/>
      <c r="AH79" s="43"/>
      <c r="AI79" s="7"/>
      <c r="AJ79" s="7"/>
      <c r="AK79" s="7">
        <f t="shared" ca="1" si="368"/>
        <v>-14</v>
      </c>
      <c r="AL79" s="7"/>
      <c r="AM79" s="69">
        <f>IFERROR(VLOOKUP(R79,'[1]Skill Statistics'!$A$3:$AN$513,MATCH(Profession,'[1]Skill Statistics'!$A$2:$AN$2,0),FALSE),0)</f>
        <v>0</v>
      </c>
      <c r="AN79" s="85">
        <f>IFERROR(VLOOKUP(Q79,'[1]Skill Statistics'!$A$3:$BK$513,MATCH(Archetype,'[1]Skill Statistics'!$A$2:$BK$2,0),FALSE),0)</f>
        <v>0</v>
      </c>
      <c r="AO79" s="85">
        <f>IFERROR(VLOOKUP(Q79,'[1]Skill Statistics'!$A$3:$BB$513,MATCH(Race,'[1]Skill Statistics'!$A$2:$BB$2,0),FALSE),0)</f>
        <v>0</v>
      </c>
      <c r="AP79" s="85">
        <f t="shared" ca="1" si="333"/>
        <v>1.1000000000000001</v>
      </c>
      <c r="AQ79" s="70"/>
      <c r="AS79" s="69">
        <f>IFERROR(VLOOKUP(Q79,'[1]Professional Skills'!$A$4:$AM$288,MATCH(Profession,'[1]Professional Skills'!$A$3:$AM$3,0),FALSE),"- -")</f>
        <v>0</v>
      </c>
      <c r="AT79" t="s">
        <v>1812</v>
      </c>
      <c r="AU79" s="7" t="str">
        <f t="shared" si="319"/>
        <v/>
      </c>
      <c r="AV79" s="7">
        <f t="shared" ca="1" si="318"/>
        <v>0</v>
      </c>
      <c r="AW79" t="str">
        <f t="shared" si="371"/>
        <v/>
      </c>
      <c r="AX79" t="str">
        <f>IFERROR(_xlfn.RANK.EQ(AW79,$AW$5:$AW$568),"")</f>
        <v/>
      </c>
      <c r="AY79">
        <f t="shared" si="327"/>
        <v>0</v>
      </c>
      <c r="AZ79" s="70" t="str">
        <f t="shared" si="369"/>
        <v/>
      </c>
      <c r="BB79" s="69" t="str">
        <f>IFERROR(IF(Q79="Language",VLOOKUP(R79,[1]Cultures!$B$4:$N$218,MATCH(Culture,[1]Cultures!$B$3:$N$3,0),FALSE),VLOOKUP(Q79,[1]Cultures!$B$4:$O$212,MATCH(Culture,[1]Cultures!$B$3:$O$3,0),FALSE)),"- -")</f>
        <v>- -</v>
      </c>
      <c r="BC79" t="s">
        <v>1812</v>
      </c>
      <c r="BD79">
        <f t="shared" ca="1" si="631"/>
        <v>0.96163011193170556</v>
      </c>
      <c r="BE79">
        <f t="shared" ca="1" si="578"/>
        <v>2.0616301119317058</v>
      </c>
      <c r="BH79">
        <f ca="1">_xlfn.RANK.EQ(BE79,$BE$76:$BE$79)</f>
        <v>1</v>
      </c>
      <c r="BI79" s="7">
        <f t="shared" ca="1" si="370"/>
        <v>0</v>
      </c>
      <c r="BJ79" s="7"/>
      <c r="BK79" s="7"/>
      <c r="BL79" s="70">
        <f t="shared" ca="1" si="328"/>
        <v>0</v>
      </c>
      <c r="BN79" s="69">
        <f ca="1">IFERROR(VLOOKUP(V79,Charts!$BT$2:$BV$14,3,FALSE),"- -")</f>
        <v>0.38461538461538464</v>
      </c>
      <c r="BO79" s="85">
        <f t="shared" ca="1" si="334"/>
        <v>2.752125117978546</v>
      </c>
      <c r="BP79" s="70">
        <f t="shared" ca="1" si="579"/>
        <v>35</v>
      </c>
      <c r="BR79" s="7">
        <v>74</v>
      </c>
      <c r="BS79" s="9" t="str">
        <f ca="1">VLOOKUP(BR79,$O$3:$R$568,4,FALSE)</f>
        <v>Evaluation, Armour</v>
      </c>
      <c r="BT79" s="7" t="str">
        <f ca="1">VLOOKUP(BS79,$R$3:$V$568,5,FALSE)</f>
        <v>2 / 3</v>
      </c>
      <c r="BU79" s="7">
        <f ca="1">VLOOKUP(BT79,Charts!$BT$2:$BV$14,3,FALSE)</f>
        <v>0.84615384615384615</v>
      </c>
      <c r="BV79" s="7" t="str">
        <f t="shared" ca="1" si="372"/>
        <v>2</v>
      </c>
      <c r="BW79" s="7" t="str">
        <f t="shared" ca="1" si="373"/>
        <v>3</v>
      </c>
      <c r="BY79" s="7">
        <f t="shared" ca="1" si="374"/>
        <v>0.33958727355885876</v>
      </c>
      <c r="BZ79" s="7">
        <f t="shared" ca="1" si="375"/>
        <v>0.50656657259498739</v>
      </c>
      <c r="CA79" s="7">
        <f t="shared" ca="1" si="376"/>
        <v>1</v>
      </c>
      <c r="CB79" s="7" t="str">
        <f t="shared" ca="1" si="377"/>
        <v>2</v>
      </c>
      <c r="CC79" s="7">
        <f ca="1">IFERROR(IF(CC78+CB79&gt;CD$4,CC78,CC78+CB79),"")</f>
        <v>38</v>
      </c>
      <c r="CD79" s="7">
        <f t="shared" ca="1" si="580"/>
        <v>0</v>
      </c>
      <c r="CE79" s="7">
        <f t="shared" ca="1" si="378"/>
        <v>0.59701817881416974</v>
      </c>
      <c r="CF79" s="7">
        <f t="shared" ca="1" si="379"/>
        <v>0.2491356673396764</v>
      </c>
      <c r="CG79" s="7">
        <f t="shared" ca="1" si="380"/>
        <v>1</v>
      </c>
      <c r="CH79" s="7" t="str">
        <f t="shared" ca="1" si="381"/>
        <v>2</v>
      </c>
      <c r="CI79" s="7">
        <f ca="1">IFERROR(IF(CI78+CH79&gt;CJ$4,CI78,CI78+CH79),"")</f>
        <v>60</v>
      </c>
      <c r="CJ79" s="7">
        <f t="shared" ca="1" si="581"/>
        <v>0</v>
      </c>
      <c r="CK79" s="7">
        <f t="shared" ca="1" si="382"/>
        <v>0.63264466627919091</v>
      </c>
      <c r="CL79" s="7">
        <f t="shared" ca="1" si="383"/>
        <v>0.21350917987465523</v>
      </c>
      <c r="CM79" s="7">
        <f t="shared" ca="1" si="384"/>
        <v>1</v>
      </c>
      <c r="CN79" s="7" t="str">
        <f t="shared" ca="1" si="385"/>
        <v>2</v>
      </c>
      <c r="CO79" s="7">
        <f ca="1">IFERROR(IF(CO78+CN79&gt;CP$4,CO78,CO78+CN79),"")</f>
        <v>60</v>
      </c>
      <c r="CP79" s="7">
        <f t="shared" ca="1" si="582"/>
        <v>0</v>
      </c>
      <c r="CQ79" s="7">
        <f t="shared" ca="1" si="386"/>
        <v>0.39992717382754872</v>
      </c>
      <c r="CR79" s="7">
        <f t="shared" ca="1" si="387"/>
        <v>0.44622667232629742</v>
      </c>
      <c r="CS79" s="7">
        <f t="shared" ca="1" si="388"/>
        <v>1</v>
      </c>
      <c r="CT79" s="7" t="str">
        <f t="shared" ca="1" si="389"/>
        <v>2</v>
      </c>
      <c r="CU79" s="7">
        <f ca="1">IFERROR(IF(CU78+CT79&gt;CV$4,CU78,CU78+CT79),"")</f>
        <v>60</v>
      </c>
      <c r="CV79" s="7">
        <f t="shared" ca="1" si="583"/>
        <v>0</v>
      </c>
      <c r="CW79" s="7">
        <f t="shared" ca="1" si="390"/>
        <v>0.52399895324196533</v>
      </c>
      <c r="CX79" s="7">
        <f t="shared" ca="1" si="391"/>
        <v>0.32215489291188082</v>
      </c>
      <c r="CY79" s="7">
        <f t="shared" ca="1" si="392"/>
        <v>1</v>
      </c>
      <c r="CZ79" s="7" t="str">
        <f t="shared" ca="1" si="393"/>
        <v>2</v>
      </c>
      <c r="DA79" s="7">
        <f ca="1">IFERROR(IF(DA78+CZ79&gt;DB$4,DA78,DA78+CZ79),"")</f>
        <v>60</v>
      </c>
      <c r="DB79" s="7">
        <f t="shared" ca="1" si="584"/>
        <v>0</v>
      </c>
      <c r="DC79" s="7">
        <f t="shared" ca="1" si="394"/>
        <v>0.86896692753115601</v>
      </c>
      <c r="DD79" s="7">
        <f t="shared" ca="1" si="395"/>
        <v>-2.2813081377309863E-2</v>
      </c>
      <c r="DE79" s="7">
        <f t="shared" ca="1" si="396"/>
        <v>0</v>
      </c>
      <c r="DF79" s="7">
        <f t="shared" ca="1" si="397"/>
        <v>0</v>
      </c>
      <c r="DG79" s="7">
        <f ca="1">IFERROR(IF(DG78+DF79&gt;DH$4,DG78,DG78+DF79),"")</f>
        <v>60</v>
      </c>
      <c r="DH79" s="7">
        <f t="shared" ca="1" si="585"/>
        <v>0</v>
      </c>
      <c r="DI79" s="7">
        <f t="shared" ca="1" si="398"/>
        <v>0.93858554778948289</v>
      </c>
      <c r="DJ79" s="7">
        <f t="shared" ca="1" si="399"/>
        <v>-9.2431701635636743E-2</v>
      </c>
      <c r="DK79" s="7">
        <f t="shared" ca="1" si="400"/>
        <v>0</v>
      </c>
      <c r="DL79" s="7">
        <f t="shared" ca="1" si="401"/>
        <v>0</v>
      </c>
      <c r="DM79" s="7">
        <f ca="1">IFERROR(IF(DM78+DL79&gt;DN$4,DM78,DM78+DL79),"")</f>
        <v>60</v>
      </c>
      <c r="DN79" s="7">
        <f t="shared" ca="1" si="586"/>
        <v>0</v>
      </c>
      <c r="DO79" s="7">
        <f t="shared" ca="1" si="402"/>
        <v>0.3006191528291664</v>
      </c>
      <c r="DP79" s="7">
        <f t="shared" ca="1" si="403"/>
        <v>0.54553469332467974</v>
      </c>
      <c r="DQ79" s="7">
        <f t="shared" ca="1" si="404"/>
        <v>1</v>
      </c>
      <c r="DR79" s="7" t="str">
        <f t="shared" ca="1" si="405"/>
        <v>2</v>
      </c>
      <c r="DS79" s="7">
        <f ca="1">IFERROR(IF(DS78+DR79&gt;DT$4,DS78,DS78+DR79),"")</f>
        <v>60</v>
      </c>
      <c r="DT79" s="7">
        <f t="shared" ca="1" si="587"/>
        <v>0</v>
      </c>
      <c r="DU79" s="7">
        <f t="shared" ca="1" si="406"/>
        <v>0.28652601199845529</v>
      </c>
      <c r="DV79" s="7">
        <f t="shared" ca="1" si="407"/>
        <v>0.55962783415539086</v>
      </c>
      <c r="DW79" s="7">
        <f t="shared" ca="1" si="408"/>
        <v>1</v>
      </c>
      <c r="DX79" s="7" t="str">
        <f t="shared" ca="1" si="409"/>
        <v>2</v>
      </c>
      <c r="DY79" s="7">
        <f ca="1">IFERROR(IF(DY78+DX79&gt;DZ$4,DY78,DY78+DX79),"")</f>
        <v>59</v>
      </c>
      <c r="DZ79" s="7">
        <f t="shared" ca="1" si="588"/>
        <v>0</v>
      </c>
      <c r="EA79" s="7">
        <f t="shared" ca="1" si="410"/>
        <v>0.39752223696208744</v>
      </c>
      <c r="EB79" s="7">
        <f t="shared" ca="1" si="411"/>
        <v>0.44863160919175871</v>
      </c>
      <c r="EC79" s="7">
        <f t="shared" ca="1" si="412"/>
        <v>1</v>
      </c>
      <c r="ED79" s="7" t="str">
        <f t="shared" ca="1" si="413"/>
        <v>2</v>
      </c>
      <c r="EE79" s="7">
        <f ca="1">IFERROR(IF(EE78+ED79&gt;EF$4,EE78,EE78+ED79),"")</f>
        <v>60</v>
      </c>
      <c r="EF79" s="7">
        <f t="shared" ca="1" si="589"/>
        <v>0</v>
      </c>
      <c r="EG79" s="7">
        <f t="shared" ca="1" si="414"/>
        <v>0.38986457618158477</v>
      </c>
      <c r="EH79" s="7">
        <f t="shared" ca="1" si="415"/>
        <v>0.45628926997226138</v>
      </c>
      <c r="EI79" s="7">
        <f t="shared" ca="1" si="416"/>
        <v>1</v>
      </c>
      <c r="EJ79" s="7" t="str">
        <f t="shared" ca="1" si="417"/>
        <v>2</v>
      </c>
      <c r="EK79" s="7">
        <f ca="1">IFERROR(IF(EK78+EJ79&gt;EL$4,EK78,EK78+EJ79),"")</f>
        <v>60</v>
      </c>
      <c r="EL79" s="7">
        <f t="shared" ca="1" si="590"/>
        <v>0</v>
      </c>
      <c r="EM79" s="7">
        <f t="shared" ca="1" si="418"/>
        <v>0.99961957404431734</v>
      </c>
      <c r="EN79" s="7">
        <f t="shared" ca="1" si="419"/>
        <v>-0.15346572789047119</v>
      </c>
      <c r="EO79" s="7">
        <f t="shared" ca="1" si="420"/>
        <v>0</v>
      </c>
      <c r="EP79" s="7">
        <f t="shared" ca="1" si="421"/>
        <v>0</v>
      </c>
      <c r="EQ79" s="7">
        <f ca="1">IFERROR(IF(EQ78+EP79&gt;ER$4,EQ78,EQ78+EP79),"")</f>
        <v>60</v>
      </c>
      <c r="ER79" s="7">
        <f t="shared" ca="1" si="591"/>
        <v>0</v>
      </c>
      <c r="ES79" s="7">
        <f t="shared" ca="1" si="422"/>
        <v>0.78873608956539465</v>
      </c>
      <c r="ET79" s="7">
        <f t="shared" ca="1" si="423"/>
        <v>5.7417756588451496E-2</v>
      </c>
      <c r="EU79" s="7">
        <f t="shared" ca="1" si="424"/>
        <v>1</v>
      </c>
      <c r="EV79" s="7" t="str">
        <f t="shared" ca="1" si="425"/>
        <v>2</v>
      </c>
      <c r="EW79" s="7">
        <f ca="1">IFERROR(IF(EW78+EV79&gt;EX$4,EW78,EW78+EV79),"")</f>
        <v>60</v>
      </c>
      <c r="EX79" s="7">
        <f t="shared" ca="1" si="592"/>
        <v>0</v>
      </c>
      <c r="EY79" s="7">
        <f t="shared" ca="1" si="426"/>
        <v>0.38111525907132704</v>
      </c>
      <c r="EZ79" s="7">
        <f t="shared" ca="1" si="427"/>
        <v>0.46503858708251911</v>
      </c>
      <c r="FA79" s="7">
        <f t="shared" ca="1" si="428"/>
        <v>1</v>
      </c>
      <c r="FB79" s="7" t="str">
        <f t="shared" ca="1" si="429"/>
        <v>2</v>
      </c>
      <c r="FC79" s="7">
        <f ca="1">IFERROR(IF(FC78+FB79&gt;FD$4,FC78,FC78+FB79),"")</f>
        <v>60</v>
      </c>
      <c r="FD79" s="7">
        <f t="shared" ca="1" si="593"/>
        <v>0</v>
      </c>
      <c r="FE79" s="7">
        <f t="shared" ca="1" si="430"/>
        <v>0.95673661275875621</v>
      </c>
      <c r="FF79" s="7">
        <f t="shared" ca="1" si="431"/>
        <v>-0.11058276660491007</v>
      </c>
      <c r="FG79" s="7">
        <f t="shared" ca="1" si="432"/>
        <v>0</v>
      </c>
      <c r="FH79" s="7">
        <f t="shared" ca="1" si="433"/>
        <v>0</v>
      </c>
      <c r="FI79" s="7">
        <f ca="1">IFERROR(IF(FI78+FH79&gt;FJ$4,FI78,FI78+FH79),"")</f>
        <v>60</v>
      </c>
      <c r="FJ79" s="7">
        <f t="shared" ca="1" si="594"/>
        <v>0</v>
      </c>
      <c r="FK79" s="7">
        <f t="shared" ca="1" si="434"/>
        <v>0.93351622918057309</v>
      </c>
      <c r="FL79" s="7">
        <f t="shared" ca="1" si="435"/>
        <v>-8.7362383026726942E-2</v>
      </c>
      <c r="FM79" s="7">
        <f t="shared" ca="1" si="436"/>
        <v>0</v>
      </c>
      <c r="FN79" s="7">
        <f t="shared" ca="1" si="437"/>
        <v>0</v>
      </c>
      <c r="FO79" s="7">
        <f ca="1">IFERROR(IF(FO78+FN79&gt;FP$4,FO78,FO78+FN79),"")</f>
        <v>60</v>
      </c>
      <c r="FP79" s="7">
        <f t="shared" ca="1" si="595"/>
        <v>0</v>
      </c>
      <c r="FQ79" s="7">
        <f t="shared" ca="1" si="438"/>
        <v>2.2036289843718748E-2</v>
      </c>
      <c r="FR79" s="7">
        <f t="shared" ca="1" si="439"/>
        <v>0.8241175563101274</v>
      </c>
      <c r="FS79" s="7">
        <f t="shared" ca="1" si="440"/>
        <v>2</v>
      </c>
      <c r="FT79" s="7">
        <f t="shared" ca="1" si="441"/>
        <v>5</v>
      </c>
      <c r="FU79" s="7">
        <f ca="1">IFERROR(IF(FU78+FT79&gt;FV$4,FU78,FU78+FT79),"")</f>
        <v>60</v>
      </c>
      <c r="FV79" s="7">
        <f t="shared" ca="1" si="596"/>
        <v>0</v>
      </c>
      <c r="FW79" s="7">
        <f t="shared" ca="1" si="442"/>
        <v>0.40981323331457009</v>
      </c>
      <c r="FX79" s="7">
        <f t="shared" ca="1" si="443"/>
        <v>0.43634061283927605</v>
      </c>
      <c r="FY79" s="7">
        <f t="shared" ca="1" si="444"/>
        <v>1</v>
      </c>
      <c r="FZ79" s="7" t="str">
        <f t="shared" ca="1" si="445"/>
        <v>2</v>
      </c>
      <c r="GA79" s="7">
        <f ca="1">IFERROR(IF(GA78+FZ79&gt;GB$4,GA78,GA78+FZ79),"")</f>
        <v>60</v>
      </c>
      <c r="GB79" s="7">
        <f t="shared" ca="1" si="597"/>
        <v>0</v>
      </c>
      <c r="GC79" s="7">
        <f t="shared" ca="1" si="446"/>
        <v>0.54435202142905526</v>
      </c>
      <c r="GD79" s="7">
        <f t="shared" ca="1" si="447"/>
        <v>0.30180182472479089</v>
      </c>
      <c r="GE79" s="7">
        <f t="shared" ca="1" si="448"/>
        <v>1</v>
      </c>
      <c r="GF79" s="7" t="str">
        <f t="shared" ca="1" si="449"/>
        <v>2</v>
      </c>
      <c r="GG79" s="7">
        <f ca="1">IFERROR(IF(GG78+GF79&gt;GH$4,GG78,GG78+GF79),"")</f>
        <v>60</v>
      </c>
      <c r="GH79" s="7">
        <f t="shared" ca="1" si="598"/>
        <v>0</v>
      </c>
      <c r="GI79" s="7">
        <f t="shared" ca="1" si="450"/>
        <v>0.99590180231869196</v>
      </c>
      <c r="GJ79" s="7">
        <f t="shared" ca="1" si="451"/>
        <v>-0.14974795616484582</v>
      </c>
      <c r="GK79" s="7">
        <f t="shared" ca="1" si="452"/>
        <v>0</v>
      </c>
      <c r="GL79" s="7">
        <f t="shared" ca="1" si="453"/>
        <v>0</v>
      </c>
      <c r="GM79" s="7">
        <f ca="1">IFERROR(IF(GM78+GL79&gt;GN$4,GM78,GM78+GL79),"")</f>
        <v>60</v>
      </c>
      <c r="GN79" s="7">
        <f t="shared" ca="1" si="599"/>
        <v>0</v>
      </c>
      <c r="GO79" s="7">
        <f t="shared" ca="1" si="454"/>
        <v>5.9246883737285039E-4</v>
      </c>
      <c r="GP79" s="7">
        <f t="shared" ca="1" si="455"/>
        <v>0.84556137731647329</v>
      </c>
      <c r="GQ79" s="7">
        <f t="shared" ca="1" si="456"/>
        <v>2</v>
      </c>
      <c r="GR79" s="7">
        <f t="shared" ca="1" si="457"/>
        <v>5</v>
      </c>
      <c r="GS79" s="7">
        <f ca="1">IFERROR(IF(GS78+GR79&gt;GT$4,GS78,GS78+GR79),"")</f>
        <v>60</v>
      </c>
      <c r="GT79" s="7">
        <f t="shared" ca="1" si="600"/>
        <v>0</v>
      </c>
      <c r="GU79" s="7">
        <f t="shared" ca="1" si="458"/>
        <v>0.28389389767514839</v>
      </c>
      <c r="GV79" s="7">
        <f t="shared" ca="1" si="459"/>
        <v>0.56225994847869776</v>
      </c>
      <c r="GW79" s="7">
        <f t="shared" ca="1" si="460"/>
        <v>1</v>
      </c>
      <c r="GX79" s="7" t="str">
        <f t="shared" ca="1" si="461"/>
        <v>2</v>
      </c>
      <c r="GY79" s="7">
        <f ca="1">IFERROR(IF(GY78+GX79&gt;GZ$4,GY78,GY78+GX79),"")</f>
        <v>60</v>
      </c>
      <c r="GZ79" s="7">
        <f t="shared" ca="1" si="601"/>
        <v>0</v>
      </c>
      <c r="HA79" s="7">
        <f t="shared" ca="1" si="462"/>
        <v>6.7629812055189253E-2</v>
      </c>
      <c r="HB79" s="7">
        <f t="shared" ca="1" si="463"/>
        <v>0.77852403409865689</v>
      </c>
      <c r="HC79" s="7">
        <f t="shared" ca="1" si="464"/>
        <v>1</v>
      </c>
      <c r="HD79" s="7" t="str">
        <f t="shared" ca="1" si="465"/>
        <v>2</v>
      </c>
      <c r="HE79" s="7">
        <f ca="1">IFERROR(IF(HE78+HD79&gt;HF$4,HE78,HE78+HD79),"")</f>
        <v>60</v>
      </c>
      <c r="HF79" s="7">
        <f t="shared" ca="1" si="602"/>
        <v>0</v>
      </c>
      <c r="HG79" s="7">
        <f t="shared" ca="1" si="466"/>
        <v>0.89478299140149387</v>
      </c>
      <c r="HH79" s="7">
        <f t="shared" ca="1" si="467"/>
        <v>-4.862914524764772E-2</v>
      </c>
      <c r="HI79" s="7">
        <f t="shared" ca="1" si="468"/>
        <v>0</v>
      </c>
      <c r="HJ79" s="7">
        <f t="shared" ca="1" si="469"/>
        <v>0</v>
      </c>
      <c r="HK79" s="7">
        <f ca="1">IFERROR(IF(HK78+HJ79&gt;HL$4,HK78,HK78+HJ79),"")</f>
        <v>60</v>
      </c>
      <c r="HL79" s="7">
        <f t="shared" ca="1" si="603"/>
        <v>0</v>
      </c>
      <c r="HM79" s="7">
        <f t="shared" ca="1" si="470"/>
        <v>0.78375768154357295</v>
      </c>
      <c r="HN79" s="7">
        <f t="shared" ca="1" si="471"/>
        <v>6.2396164610273197E-2</v>
      </c>
      <c r="HO79" s="7">
        <f t="shared" ca="1" si="472"/>
        <v>1</v>
      </c>
      <c r="HP79" s="7" t="str">
        <f t="shared" ca="1" si="473"/>
        <v>2</v>
      </c>
      <c r="HQ79" s="7">
        <f ca="1">IFERROR(IF(HQ78+HP79&gt;HR$4,HQ78,HQ78+HP79),"")</f>
        <v>60</v>
      </c>
      <c r="HR79" s="7">
        <f t="shared" ca="1" si="604"/>
        <v>0</v>
      </c>
      <c r="HS79" s="7">
        <f t="shared" ca="1" si="474"/>
        <v>0.88284202253231714</v>
      </c>
      <c r="HT79" s="7">
        <f t="shared" ca="1" si="475"/>
        <v>-3.6688176378470994E-2</v>
      </c>
      <c r="HU79" s="7">
        <f t="shared" ca="1" si="476"/>
        <v>0</v>
      </c>
      <c r="HV79" s="7">
        <f t="shared" ca="1" si="477"/>
        <v>0</v>
      </c>
      <c r="HW79" s="7">
        <f ca="1">IFERROR(IF(HW78+HV79&gt;HX$4,HW78,HW78+HV79),"")</f>
        <v>60</v>
      </c>
      <c r="HX79" s="7">
        <f t="shared" ca="1" si="605"/>
        <v>0</v>
      </c>
      <c r="HY79" s="7">
        <f t="shared" ca="1" si="478"/>
        <v>0.54556076598502568</v>
      </c>
      <c r="HZ79" s="7">
        <f t="shared" ca="1" si="479"/>
        <v>0.30059308016882047</v>
      </c>
      <c r="IA79" s="7">
        <f t="shared" ca="1" si="480"/>
        <v>1</v>
      </c>
      <c r="IB79" s="7" t="str">
        <f t="shared" ca="1" si="481"/>
        <v>2</v>
      </c>
      <c r="IC79" s="7">
        <f ca="1">IFERROR(IF(IC78+IB79&gt;ID$4,IC78,IC78+IB79),"")</f>
        <v>60</v>
      </c>
      <c r="ID79" s="7">
        <f t="shared" ca="1" si="606"/>
        <v>0</v>
      </c>
      <c r="IE79" s="7">
        <f t="shared" ca="1" si="482"/>
        <v>0.93094530284710908</v>
      </c>
      <c r="IF79" s="7">
        <f t="shared" ca="1" si="483"/>
        <v>-8.4791456693262934E-2</v>
      </c>
      <c r="IG79" s="7">
        <f t="shared" ca="1" si="484"/>
        <v>0</v>
      </c>
      <c r="IH79" s="7">
        <f t="shared" ca="1" si="485"/>
        <v>0</v>
      </c>
      <c r="II79" s="7">
        <f ca="1">IFERROR(IF(II78+IH79&gt;IJ$4,II78,II78+IH79),"")</f>
        <v>60</v>
      </c>
      <c r="IJ79" s="7">
        <f t="shared" ca="1" si="607"/>
        <v>0</v>
      </c>
      <c r="IK79" s="7">
        <f t="shared" ca="1" si="486"/>
        <v>0.31953278792752382</v>
      </c>
      <c r="IL79" s="7">
        <f t="shared" ca="1" si="487"/>
        <v>0.52662105822632232</v>
      </c>
      <c r="IM79" s="7">
        <f t="shared" ca="1" si="488"/>
        <v>1</v>
      </c>
      <c r="IN79" s="7" t="str">
        <f t="shared" ca="1" si="489"/>
        <v>2</v>
      </c>
      <c r="IO79" s="7">
        <f ca="1">IFERROR(IF(IO78+IN79&gt;IP$4,IO78,IO78+IN79),"")</f>
        <v>60</v>
      </c>
      <c r="IP79" s="7">
        <f t="shared" ca="1" si="608"/>
        <v>0</v>
      </c>
      <c r="IQ79" s="7">
        <f t="shared" ca="1" si="490"/>
        <v>0.30798007435887009</v>
      </c>
      <c r="IR79" s="7">
        <f t="shared" ca="1" si="491"/>
        <v>0.53817377179497605</v>
      </c>
      <c r="IS79" s="7">
        <f t="shared" ca="1" si="492"/>
        <v>1</v>
      </c>
      <c r="IT79" s="7" t="str">
        <f t="shared" ca="1" si="493"/>
        <v>2</v>
      </c>
      <c r="IU79" s="7">
        <f ca="1">IFERROR(IF(IU78+IT79&gt;IV$4,IU78,IU78+IT79),"")</f>
        <v>60</v>
      </c>
      <c r="IV79" s="7">
        <f t="shared" ca="1" si="609"/>
        <v>0</v>
      </c>
      <c r="IW79" s="7">
        <f t="shared" ca="1" si="494"/>
        <v>0.64937205573611667</v>
      </c>
      <c r="IX79" s="7">
        <f t="shared" ca="1" si="495"/>
        <v>0.19678179041772947</v>
      </c>
      <c r="IY79" s="7">
        <f t="shared" ca="1" si="496"/>
        <v>1</v>
      </c>
      <c r="IZ79" s="7" t="str">
        <f t="shared" ca="1" si="497"/>
        <v>2</v>
      </c>
      <c r="JA79" s="7">
        <f ca="1">IFERROR(IF(JA78+IZ79&gt;JB$4,JA78,JA78+IZ79),"")</f>
        <v>60</v>
      </c>
      <c r="JB79" s="7">
        <f t="shared" ca="1" si="610"/>
        <v>0</v>
      </c>
      <c r="JC79" s="7">
        <f t="shared" ca="1" si="498"/>
        <v>0.3644808199981282</v>
      </c>
      <c r="JD79" s="7">
        <f t="shared" ca="1" si="499"/>
        <v>0.48167302615571794</v>
      </c>
      <c r="JE79" s="7">
        <f t="shared" ca="1" si="500"/>
        <v>1</v>
      </c>
      <c r="JF79" s="7" t="str">
        <f t="shared" ca="1" si="501"/>
        <v>2</v>
      </c>
      <c r="JG79" s="7">
        <f ca="1">IFERROR(IF(JG78+JF79&gt;JH$4,JG78,JG78+JF79),"")</f>
        <v>60</v>
      </c>
      <c r="JH79" s="7">
        <f t="shared" ca="1" si="611"/>
        <v>0</v>
      </c>
      <c r="JI79" s="7">
        <f t="shared" ca="1" si="502"/>
        <v>0.45863006827668162</v>
      </c>
      <c r="JJ79" s="7">
        <f t="shared" ca="1" si="503"/>
        <v>0.38752377787716452</v>
      </c>
      <c r="JK79" s="7">
        <f t="shared" ca="1" si="504"/>
        <v>1</v>
      </c>
      <c r="JL79" s="7" t="str">
        <f t="shared" ca="1" si="505"/>
        <v>2</v>
      </c>
      <c r="JM79" s="7">
        <f ca="1">IFERROR(IF(JM78+JL79&gt;JN$4,JM78,JM78+JL79),"")</f>
        <v>60</v>
      </c>
      <c r="JN79" s="7">
        <f t="shared" ca="1" si="612"/>
        <v>0</v>
      </c>
      <c r="JO79" s="7">
        <f t="shared" ca="1" si="506"/>
        <v>0.11419681976391949</v>
      </c>
      <c r="JP79" s="7">
        <f t="shared" ca="1" si="507"/>
        <v>0.73195702638992666</v>
      </c>
      <c r="JQ79" s="7">
        <f t="shared" ca="1" si="508"/>
        <v>1</v>
      </c>
      <c r="JR79" s="7" t="str">
        <f t="shared" ca="1" si="509"/>
        <v>2</v>
      </c>
      <c r="JS79" s="7">
        <f ca="1">IFERROR(IF(JS78+JR79&gt;JT$4,JS78,JS78+JR79),"")</f>
        <v>60</v>
      </c>
      <c r="JT79" s="7">
        <f t="shared" ca="1" si="613"/>
        <v>0</v>
      </c>
      <c r="JU79" s="7">
        <f t="shared" ca="1" si="510"/>
        <v>0.91695538966699242</v>
      </c>
      <c r="JV79" s="7">
        <f t="shared" ca="1" si="511"/>
        <v>-7.080154351314627E-2</v>
      </c>
      <c r="JW79" s="7">
        <f t="shared" ca="1" si="512"/>
        <v>0</v>
      </c>
      <c r="JX79" s="7">
        <f t="shared" ca="1" si="513"/>
        <v>0</v>
      </c>
      <c r="JY79" s="7">
        <f ca="1">IFERROR(IF(JY78+JX79&gt;JZ$4,JY78,JY78+JX79),"")</f>
        <v>60</v>
      </c>
      <c r="JZ79" s="7">
        <f t="shared" ca="1" si="614"/>
        <v>0</v>
      </c>
      <c r="KA79" s="7">
        <f t="shared" ca="1" si="514"/>
        <v>0.61380851039757289</v>
      </c>
      <c r="KB79" s="7">
        <f t="shared" ca="1" si="515"/>
        <v>0.23234533575627325</v>
      </c>
      <c r="KC79" s="7">
        <f t="shared" ca="1" si="516"/>
        <v>1</v>
      </c>
      <c r="KD79" s="7" t="str">
        <f t="shared" ca="1" si="517"/>
        <v>2</v>
      </c>
      <c r="KE79" s="7">
        <f ca="1">IFERROR(IF(KE78+KD79&gt;KF$4,KE78,KE78+KD79),"")</f>
        <v>60</v>
      </c>
      <c r="KF79" s="7">
        <f t="shared" ca="1" si="615"/>
        <v>0</v>
      </c>
      <c r="KG79" s="7">
        <f t="shared" ca="1" si="518"/>
        <v>0.26793130909306306</v>
      </c>
      <c r="KH79" s="7">
        <f t="shared" ca="1" si="519"/>
        <v>0.57822253706078308</v>
      </c>
      <c r="KI79" s="7">
        <f t="shared" ca="1" si="520"/>
        <v>1</v>
      </c>
      <c r="KJ79" s="7" t="str">
        <f t="shared" ca="1" si="521"/>
        <v>2</v>
      </c>
      <c r="KK79" s="7">
        <f ca="1">IFERROR(IF(KK78+KJ79&gt;KL$4,KK78,KK78+KJ79),"")</f>
        <v>60</v>
      </c>
      <c r="KL79" s="7">
        <f t="shared" ca="1" si="616"/>
        <v>0</v>
      </c>
      <c r="KM79" s="7">
        <f t="shared" ca="1" si="522"/>
        <v>0.70604951946030337</v>
      </c>
      <c r="KN79" s="7">
        <f t="shared" ca="1" si="523"/>
        <v>0.14010432669354278</v>
      </c>
      <c r="KO79" s="7">
        <f t="shared" ca="1" si="524"/>
        <v>1</v>
      </c>
      <c r="KP79" s="7" t="str">
        <f t="shared" ca="1" si="525"/>
        <v>2</v>
      </c>
      <c r="KQ79" s="7">
        <f ca="1">IFERROR(IF(KQ78+KP79&gt;KR$4,KQ78,KQ78+KP79),"")</f>
        <v>60</v>
      </c>
      <c r="KR79" s="7">
        <f t="shared" ca="1" si="617"/>
        <v>0</v>
      </c>
      <c r="KS79" s="7">
        <f t="shared" ca="1" si="526"/>
        <v>3.1477688316825958E-2</v>
      </c>
      <c r="KT79" s="7">
        <f t="shared" ca="1" si="527"/>
        <v>0.81467615783702019</v>
      </c>
      <c r="KU79" s="7">
        <f t="shared" ca="1" si="528"/>
        <v>2</v>
      </c>
      <c r="KV79" s="7">
        <f t="shared" ca="1" si="529"/>
        <v>5</v>
      </c>
      <c r="KW79" s="7">
        <f ca="1">IFERROR(IF(KW78+KV79&gt;KX$4,KW78,KW78+KV79),"")</f>
        <v>60</v>
      </c>
      <c r="KX79" s="7">
        <f t="shared" ca="1" si="618"/>
        <v>0</v>
      </c>
      <c r="KY79" s="7">
        <f t="shared" ca="1" si="530"/>
        <v>0.90445408182510845</v>
      </c>
      <c r="KZ79" s="7">
        <f t="shared" ca="1" si="531"/>
        <v>-5.8300235671262302E-2</v>
      </c>
      <c r="LA79" s="7">
        <f t="shared" ca="1" si="532"/>
        <v>0</v>
      </c>
      <c r="LB79" s="7">
        <f t="shared" ca="1" si="533"/>
        <v>0</v>
      </c>
      <c r="LC79" s="7">
        <f ca="1">IFERROR(IF(LC78+LB79&gt;LD$4,LC78,LC78+LB79),"")</f>
        <v>60</v>
      </c>
      <c r="LD79" s="7">
        <f t="shared" ca="1" si="619"/>
        <v>0</v>
      </c>
      <c r="LE79" s="7">
        <f t="shared" ca="1" si="534"/>
        <v>0.88005614212026262</v>
      </c>
      <c r="LF79" s="7">
        <f t="shared" ca="1" si="535"/>
        <v>-3.3902295966416474E-2</v>
      </c>
      <c r="LG79" s="7">
        <f t="shared" ca="1" si="536"/>
        <v>0</v>
      </c>
      <c r="LH79" s="7">
        <f t="shared" ca="1" si="537"/>
        <v>0</v>
      </c>
      <c r="LI79" s="7">
        <f ca="1">IFERROR(IF(LI78+LH79&gt;LJ$4,LI78,LI78+LH79),"")</f>
        <v>60</v>
      </c>
      <c r="LJ79" s="7">
        <f t="shared" ca="1" si="620"/>
        <v>0</v>
      </c>
      <c r="LK79" s="7">
        <f t="shared" ca="1" si="538"/>
        <v>0.67927573138130326</v>
      </c>
      <c r="LL79" s="7">
        <f t="shared" ca="1" si="539"/>
        <v>0.16687811477254288</v>
      </c>
      <c r="LM79" s="7">
        <f t="shared" ca="1" si="540"/>
        <v>1</v>
      </c>
      <c r="LN79" s="7" t="str">
        <f t="shared" ca="1" si="541"/>
        <v>2</v>
      </c>
      <c r="LO79" s="7">
        <f ca="1">IFERROR(IF(LO78+LN79&gt;LP$4,LO78,LO78+LN79),"")</f>
        <v>60</v>
      </c>
      <c r="LP79" s="7">
        <f t="shared" ca="1" si="621"/>
        <v>0</v>
      </c>
      <c r="LQ79" s="7">
        <f t="shared" ca="1" si="542"/>
        <v>5.9524760291845502E-2</v>
      </c>
      <c r="LR79" s="7">
        <f t="shared" ca="1" si="543"/>
        <v>0.78662908586200064</v>
      </c>
      <c r="LS79" s="7">
        <f t="shared" ca="1" si="544"/>
        <v>1</v>
      </c>
      <c r="LT79" s="7" t="str">
        <f t="shared" ca="1" si="545"/>
        <v>2</v>
      </c>
      <c r="LU79" s="7">
        <f ca="1">IFERROR(IF(LU78+LT79&gt;LV$4,LU78,LU78+LT79),"")</f>
        <v>60</v>
      </c>
      <c r="LV79" s="7">
        <f t="shared" ca="1" si="622"/>
        <v>0</v>
      </c>
      <c r="LW79" s="7">
        <f t="shared" ca="1" si="546"/>
        <v>0.73960625758788079</v>
      </c>
      <c r="LX79" s="7">
        <f t="shared" ca="1" si="547"/>
        <v>0.10654758856596536</v>
      </c>
      <c r="LY79" s="7">
        <f t="shared" ca="1" si="548"/>
        <v>1</v>
      </c>
      <c r="LZ79" s="7" t="str">
        <f t="shared" ca="1" si="549"/>
        <v>2</v>
      </c>
      <c r="MA79" s="7">
        <f ca="1">IFERROR(IF(MA78+LZ79&gt;MB$4,MA78,MA78+LZ79),"")</f>
        <v>60</v>
      </c>
      <c r="MB79" s="7">
        <f t="shared" ca="1" si="623"/>
        <v>0</v>
      </c>
      <c r="MC79" s="7">
        <f t="shared" ca="1" si="550"/>
        <v>0.606512096475745</v>
      </c>
      <c r="MD79" s="7">
        <f t="shared" ca="1" si="551"/>
        <v>0.23964174967810115</v>
      </c>
      <c r="ME79" s="7">
        <f t="shared" ca="1" si="552"/>
        <v>1</v>
      </c>
      <c r="MF79" s="7" t="str">
        <f t="shared" ca="1" si="553"/>
        <v>2</v>
      </c>
      <c r="MG79" s="7">
        <f ca="1">IFERROR(IF(MG78+MF79&gt;MH$4,MG78,MG78+MF79),"")</f>
        <v>60</v>
      </c>
      <c r="MH79" s="7">
        <f t="shared" ca="1" si="624"/>
        <v>0</v>
      </c>
      <c r="MI79" s="7">
        <f t="shared" ca="1" si="554"/>
        <v>0.43671952346791487</v>
      </c>
      <c r="MJ79" s="7">
        <f t="shared" ca="1" si="555"/>
        <v>0.40943432268593127</v>
      </c>
      <c r="MK79" s="7">
        <f t="shared" ca="1" si="556"/>
        <v>1</v>
      </c>
      <c r="ML79" s="7" t="str">
        <f t="shared" ca="1" si="557"/>
        <v>2</v>
      </c>
      <c r="MM79" s="7">
        <f ca="1">IFERROR(IF(MM78+ML79&gt;MN$4,MM78,MM78+ML79),"")</f>
        <v>60</v>
      </c>
      <c r="MN79" s="7">
        <f t="shared" ca="1" si="625"/>
        <v>0</v>
      </c>
      <c r="MO79" s="7">
        <f t="shared" ca="1" si="558"/>
        <v>0.37497178518658281</v>
      </c>
      <c r="MP79" s="7">
        <f t="shared" ca="1" si="559"/>
        <v>0.47118206096726334</v>
      </c>
      <c r="MQ79" s="7">
        <f t="shared" ca="1" si="560"/>
        <v>1</v>
      </c>
      <c r="MR79" s="7" t="str">
        <f t="shared" ca="1" si="561"/>
        <v>2</v>
      </c>
      <c r="MS79" s="7">
        <f ca="1">IFERROR(IF(MS78+MR79&gt;MT$4,MS78,MS78+MR79),"")</f>
        <v>60</v>
      </c>
      <c r="MT79" s="7">
        <f t="shared" ca="1" si="626"/>
        <v>0</v>
      </c>
      <c r="MU79" s="7">
        <f t="shared" ca="1" si="562"/>
        <v>8.4454240015520821E-2</v>
      </c>
      <c r="MV79" s="7">
        <f t="shared" ca="1" si="563"/>
        <v>0.76169960613832532</v>
      </c>
      <c r="MW79" s="7">
        <f t="shared" ca="1" si="564"/>
        <v>1</v>
      </c>
      <c r="MX79" s="7" t="str">
        <f t="shared" ca="1" si="565"/>
        <v>2</v>
      </c>
      <c r="MY79" s="7">
        <f ca="1">IFERROR(IF(MY78+MX79&gt;MZ$4,MY78,MY78+MX79),"")</f>
        <v>60</v>
      </c>
      <c r="MZ79" s="7">
        <f t="shared" ca="1" si="627"/>
        <v>0</v>
      </c>
      <c r="NA79" s="7">
        <f t="shared" ca="1" si="566"/>
        <v>0.78135835982694712</v>
      </c>
      <c r="NB79" s="7">
        <f t="shared" ca="1" si="567"/>
        <v>6.4795486326899021E-2</v>
      </c>
      <c r="NC79" s="7">
        <f t="shared" ca="1" si="568"/>
        <v>1</v>
      </c>
      <c r="ND79" s="7" t="str">
        <f t="shared" ca="1" si="569"/>
        <v>2</v>
      </c>
      <c r="NE79" s="7">
        <f ca="1">IFERROR(IF(NE78+ND79&gt;NF$4,NE78,NE78+ND79),"")</f>
        <v>60</v>
      </c>
      <c r="NF79" s="7">
        <f t="shared" ca="1" si="628"/>
        <v>0</v>
      </c>
      <c r="NG79" s="7">
        <f t="shared" ca="1" si="570"/>
        <v>0.13434834750385161</v>
      </c>
      <c r="NH79" s="7">
        <f t="shared" ca="1" si="571"/>
        <v>0.71180549864999454</v>
      </c>
      <c r="NI79" s="7">
        <f t="shared" ca="1" si="572"/>
        <v>1</v>
      </c>
      <c r="NJ79" s="7" t="str">
        <f t="shared" ca="1" si="573"/>
        <v>2</v>
      </c>
      <c r="NK79" s="7">
        <f ca="1">IFERROR(IF(NK78+NJ79&gt;NL$4,NK78,NK78+NJ79),"")</f>
        <v>60</v>
      </c>
      <c r="NL79" s="7">
        <f t="shared" ca="1" si="629"/>
        <v>0</v>
      </c>
      <c r="NM79" s="7">
        <f t="shared" ca="1" si="574"/>
        <v>0.41562312339868157</v>
      </c>
      <c r="NN79" s="7">
        <f t="shared" ca="1" si="575"/>
        <v>0.43053072275516457</v>
      </c>
      <c r="NO79" s="7">
        <f t="shared" ca="1" si="576"/>
        <v>1</v>
      </c>
      <c r="NP79" s="7" t="str">
        <f t="shared" ca="1" si="577"/>
        <v>2</v>
      </c>
      <c r="NQ79" s="7">
        <f ca="1">IFERROR(IF(NQ78+NP79&gt;NR$4,NQ78,NQ78+NP79),"")</f>
        <v>60</v>
      </c>
      <c r="NR79" s="7">
        <f t="shared" ca="1" si="630"/>
        <v>0</v>
      </c>
      <c r="NT79">
        <v>77</v>
      </c>
      <c r="NU79" s="7" t="s">
        <v>19</v>
      </c>
      <c r="NV79" s="7" t="str">
        <f t="shared" ca="1" si="335"/>
        <v/>
      </c>
      <c r="NW79" s="7" t="str">
        <f t="shared" ca="1" si="329"/>
        <v/>
      </c>
      <c r="NX79" t="str">
        <f ca="1">IFERROR(VLOOKUP(NT79,$K$3:$AK$568,8,FALSE),"")</f>
        <v/>
      </c>
      <c r="NY79" t="str">
        <f ca="1">IFERROR(VLOOKUP(NT79,$K$3:$AK$568,9,FALSE),"")</f>
        <v/>
      </c>
      <c r="NZ79" s="7" t="str">
        <f ca="1">IFERROR(VLOOKUP(NT79,$K$3:$AK$568,27,FALSE),"")</f>
        <v/>
      </c>
      <c r="OB79">
        <v>77</v>
      </c>
      <c r="OC79" s="7" t="s">
        <v>19</v>
      </c>
      <c r="OD79" t="e">
        <f t="shared" ca="1" si="336"/>
        <v>#N/A</v>
      </c>
      <c r="OE79" s="7" t="str">
        <f t="shared" ca="1" si="337"/>
        <v/>
      </c>
      <c r="OF79" s="7" t="str">
        <f t="shared" ca="1" si="338"/>
        <v/>
      </c>
      <c r="OG79" t="str">
        <f t="shared" ca="1" si="339"/>
        <v/>
      </c>
      <c r="OI79">
        <v>77</v>
      </c>
      <c r="OJ79" s="7" t="s">
        <v>19</v>
      </c>
      <c r="OK79" s="7" t="str">
        <f t="shared" ca="1" si="340"/>
        <v/>
      </c>
      <c r="OL79" s="7" t="str">
        <f t="shared" ca="1" si="341"/>
        <v/>
      </c>
      <c r="OM79" t="str">
        <f ca="1">IFERROR(VLOOKUP(OI79,$L$3:$AK$568,7,FALSE),"")</f>
        <v/>
      </c>
      <c r="ON79" t="str">
        <f ca="1">IFERROR(VLOOKUP(OI79,$L$3:$AK$568,8,FALSE),"")</f>
        <v/>
      </c>
      <c r="OO79" s="7" t="str">
        <f ca="1">IFERROR(VLOOKUP(OI79,$L$3:$AK$568,26,FALSE),"")</f>
        <v/>
      </c>
      <c r="OQ79">
        <v>77</v>
      </c>
      <c r="OR79" s="7" t="s">
        <v>19</v>
      </c>
      <c r="OS79" t="e">
        <f t="shared" ca="1" si="342"/>
        <v>#N/A</v>
      </c>
      <c r="OT79" s="7" t="str">
        <f t="shared" ca="1" si="343"/>
        <v/>
      </c>
      <c r="OU79" s="7" t="str">
        <f t="shared" ca="1" si="344"/>
        <v/>
      </c>
      <c r="OV79" t="str">
        <f t="shared" ca="1" si="345"/>
        <v/>
      </c>
      <c r="OX79">
        <v>77</v>
      </c>
      <c r="OY79" s="7" t="s">
        <v>19</v>
      </c>
      <c r="OZ79" s="7" t="str">
        <f t="shared" ca="1" si="346"/>
        <v/>
      </c>
      <c r="PA79" s="7" t="str">
        <f t="shared" ca="1" si="347"/>
        <v/>
      </c>
      <c r="PB79" t="str">
        <f ca="1">IFERROR(VLOOKUP(OX79,$M$3:$AK$568,6,FALSE),"")</f>
        <v/>
      </c>
      <c r="PC79" t="str">
        <f ca="1">IFERROR(VLOOKUP(OX79,$M$3:$AK$568,7,FALSE),"")</f>
        <v/>
      </c>
      <c r="PD79" s="7" t="str">
        <f ca="1">IFERROR(VLOOKUP(OX79,$M$3:$AK$568,25,FALSE),"")</f>
        <v/>
      </c>
      <c r="PF79">
        <v>77</v>
      </c>
      <c r="PG79" s="7" t="s">
        <v>19</v>
      </c>
      <c r="PH79" t="e">
        <f t="shared" ca="1" si="348"/>
        <v>#N/A</v>
      </c>
      <c r="PI79" s="7" t="str">
        <f t="shared" ca="1" si="349"/>
        <v/>
      </c>
      <c r="PJ79" s="7" t="str">
        <f t="shared" ca="1" si="350"/>
        <v/>
      </c>
      <c r="PK79" t="str">
        <f t="shared" ca="1" si="351"/>
        <v/>
      </c>
      <c r="PM79">
        <v>77</v>
      </c>
      <c r="PN79" s="7" t="s">
        <v>19</v>
      </c>
      <c r="PO79" s="202" t="str">
        <f t="shared" ca="1" si="352"/>
        <v/>
      </c>
      <c r="PP79" s="7" t="str">
        <f t="shared" ca="1" si="353"/>
        <v/>
      </c>
      <c r="PQ79" t="str">
        <f ca="1">IFERROR(VLOOKUP(PM79,$G$325:$R$409,12,FALSE),"")</f>
        <v/>
      </c>
      <c r="PR79" t="e">
        <f ca="1">VLOOKUP(PM79,$G$324:$Q$409,11,FALSE)</f>
        <v>#N/A</v>
      </c>
      <c r="PS79" s="7" t="str">
        <f ca="1">VLOOKUP(PQ79,$R$325:$Y$409,8,FALSE)</f>
        <v>- -</v>
      </c>
      <c r="PT79" s="7">
        <f ca="1">ReSt</f>
        <v>-4</v>
      </c>
      <c r="PU79" s="7" t="e">
        <f t="shared" ca="1" si="354"/>
        <v>#N/A</v>
      </c>
      <c r="PV79" s="7" t="e">
        <f t="shared" ca="1" si="355"/>
        <v>#N/A</v>
      </c>
      <c r="PW79" s="7" t="str">
        <f ca="1">VLOOKUP(PQ79,$R$325:$AK$409,8,FALSE)</f>
        <v>- -</v>
      </c>
      <c r="PX79" s="7"/>
      <c r="PY79">
        <v>77</v>
      </c>
      <c r="PZ79" s="7" t="s">
        <v>19</v>
      </c>
      <c r="QA79" t="str">
        <f t="shared" ca="1" si="356"/>
        <v/>
      </c>
      <c r="QB79" s="7" t="str">
        <f t="shared" ca="1" si="357"/>
        <v/>
      </c>
      <c r="QC79" s="7" t="str">
        <f t="shared" ca="1" si="358"/>
        <v/>
      </c>
      <c r="QD79" t="str">
        <f t="shared" ca="1" si="359"/>
        <v/>
      </c>
      <c r="QF79">
        <v>77</v>
      </c>
      <c r="QG79" s="7" t="s">
        <v>19</v>
      </c>
      <c r="QH79" s="7" t="str">
        <f t="shared" ca="1" si="360"/>
        <v/>
      </c>
      <c r="QI79" s="7" t="e">
        <f t="shared" ca="1" si="361"/>
        <v>#VALUE!</v>
      </c>
      <c r="QJ79" t="e">
        <f t="shared" ca="1" si="362"/>
        <v>#N/A</v>
      </c>
      <c r="QK79" s="7" t="e">
        <f t="shared" ca="1" si="363"/>
        <v>#N/A</v>
      </c>
      <c r="QM79">
        <v>77</v>
      </c>
      <c r="QN79" s="7" t="s">
        <v>19</v>
      </c>
      <c r="QO79" t="str">
        <f t="shared" ca="1" si="364"/>
        <v/>
      </c>
      <c r="QP79" s="7" t="str">
        <f t="shared" ca="1" si="365"/>
        <v/>
      </c>
      <c r="QQ79" t="str">
        <f t="shared" ca="1" si="366"/>
        <v/>
      </c>
    </row>
    <row r="80" spans="1:459" x14ac:dyDescent="0.25">
      <c r="A80" s="240" t="str">
        <f>IF('Character Sheet'!$B$4="Creature","N","Y")</f>
        <v>Y</v>
      </c>
      <c r="C80" s="75"/>
      <c r="D80" s="76"/>
      <c r="F80" s="75"/>
      <c r="G80" s="76"/>
      <c r="I80" s="75"/>
      <c r="J80" s="85"/>
      <c r="K80" s="85">
        <f t="shared" ca="1" si="330"/>
        <v>4</v>
      </c>
      <c r="L80" s="85">
        <f t="shared" ref="L80:L143" ca="1" si="632">IF(Y80="- -",L79,IF(I80="*",L79,IF(K80&gt;K79,L79,IF(Y80=0,L79,IF((Y80/$L$1)&gt;0.3,L79+1,L79)))))</f>
        <v>0</v>
      </c>
      <c r="M80" s="70">
        <f t="shared" ca="1" si="321"/>
        <v>4</v>
      </c>
      <c r="O80" s="222" t="str">
        <f t="shared" ca="1" si="331"/>
        <v>- -</v>
      </c>
      <c r="Q80" s="7" t="str">
        <f t="shared" ref="Q80:Q133" si="633">IF(ISNUMBER(SEARCH("Category",R80)),"",R80)</f>
        <v/>
      </c>
      <c r="R80" s="9" t="s">
        <v>1264</v>
      </c>
      <c r="S80" s="9"/>
      <c r="T80" s="61" t="str">
        <f>SUBSTITUTE(IFERROR(IFERROR(VLOOKUP(R80,'[1]Skill Statistics'!$A$3:$C$513,2,FALSE),VLOOKUP(Q80,'[1]Skill Statistics'!$A$3:$C$513,2,FALSE)),T79),"R*","ReSt")</f>
        <v>- -</v>
      </c>
      <c r="U80" s="61" t="str">
        <f>IFERROR(IFERROR(VLOOKUP(R80,'[1]Skill Statistics'!$A$3:$C$513,3,FALSE),VLOOKUP(Q80,'[1]Skill Statistics'!$A$3:$C$513,3,FALSE)),U79)</f>
        <v>- -</v>
      </c>
      <c r="V80" s="61" t="str">
        <f>IF(ISNUMBER(SEARCH("Category",R80)),"- -",IFERROR(IFERROR(VLOOKUP(Q80,[1]Professions!$A$4:$AM$288,MATCH(Profession,[1]Professions!$A$1:$AM$1,0),FALSE),VLOOKUP(Q80,Calculations!$B$91:$I$95,8,FALSE)),"- -"))</f>
        <v>- -</v>
      </c>
      <c r="W80" s="60" t="str">
        <f t="shared" si="332"/>
        <v>- -</v>
      </c>
      <c r="X80" s="7" t="str">
        <f ca="1">IFERROR(VLOOKUP(R80,$BS$6:$NR$519,MATCH(ActualLevel,$BS$3:$NR$3,0),FALSE),"- -")</f>
        <v>- -</v>
      </c>
      <c r="Y80" s="7" t="str">
        <f t="shared" si="320"/>
        <v>- -</v>
      </c>
      <c r="Z80" s="7" t="str">
        <f>IFERROR(VLOOKUP(Y80,Charts!$BQ$2:$BR$52,2,FALSE),"- -")</f>
        <v>- -</v>
      </c>
      <c r="AA80" s="7" t="str">
        <f t="shared" ca="1" si="367"/>
        <v>- -</v>
      </c>
      <c r="AB80" s="7" t="str">
        <f t="shared" ref="AB80:AB143" si="634">IF(Y80="- -","- -",IF(AZ80="x",MIN(30,Y80),0))</f>
        <v>- -</v>
      </c>
      <c r="AC80" s="7"/>
      <c r="AD80" s="7"/>
      <c r="AE80" s="7"/>
      <c r="AF80" s="7"/>
      <c r="AG80" s="7"/>
      <c r="AH80" s="43"/>
      <c r="AI80" s="7"/>
      <c r="AJ80" s="7"/>
      <c r="AK80" s="7">
        <f t="shared" ca="1" si="368"/>
        <v>0</v>
      </c>
      <c r="AL80" s="7"/>
      <c r="AM80" s="69">
        <f>IFERROR(VLOOKUP(R80,'[1]Skill Statistics'!$A$3:$AN$513,MATCH(Profession,'[1]Skill Statistics'!$A$2:$AN$2,0),FALSE),0)</f>
        <v>0</v>
      </c>
      <c r="AN80" s="85">
        <f>IFERROR(VLOOKUP(Q80,'[1]Skill Statistics'!$A$3:$BK$513,MATCH(Archetype,'[1]Skill Statistics'!$A$2:$BK$2,0),FALSE),0)</f>
        <v>0</v>
      </c>
      <c r="AO80" s="85">
        <f>IFERROR(VLOOKUP(Q80,'[1]Skill Statistics'!$A$3:$BB$513,MATCH(Race,'[1]Skill Statistics'!$A$2:$BB$2,0),FALSE),0)</f>
        <v>0</v>
      </c>
      <c r="AP80" s="85">
        <f t="shared" ca="1" si="333"/>
        <v>0</v>
      </c>
      <c r="AQ80" s="70"/>
      <c r="AS80" s="69" t="str">
        <f>IFERROR(VLOOKUP(Q80,'[1]Professional Skills'!$A$4:$AM$288,MATCH(Profession,'[1]Professional Skills'!$A$3:$AM$3,0),FALSE),"- -")</f>
        <v>- -</v>
      </c>
      <c r="AU80" s="7" t="str">
        <f t="shared" si="319"/>
        <v>- -</v>
      </c>
      <c r="AV80" s="7">
        <f t="shared" ref="AV80:AV143" ca="1" si="635">IF(AU80="x",RAND(),0)</f>
        <v>0</v>
      </c>
      <c r="AW80" t="str">
        <f t="shared" si="371"/>
        <v/>
      </c>
      <c r="AX80" t="str">
        <f>IFERROR(_xlfn.RANK.EQ(AW80,$AW$5:$AW$568),"")</f>
        <v/>
      </c>
      <c r="AY80">
        <f t="shared" si="327"/>
        <v>0</v>
      </c>
      <c r="AZ80" s="70" t="str">
        <f t="shared" si="369"/>
        <v/>
      </c>
      <c r="BB80" s="69" t="str">
        <f>IFERROR(IF(Q80="Language",VLOOKUP(R80,[1]Cultures!$B$4:$N$218,MATCH(Culture,[1]Cultures!$B$3:$N$3,0),FALSE),VLOOKUP(Q80,[1]Cultures!$B$4:$O$212,MATCH(Culture,[1]Cultures!$B$3:$O$3,0),FALSE)),"- -")</f>
        <v>- -</v>
      </c>
      <c r="BD80">
        <f t="shared" ca="1" si="631"/>
        <v>0</v>
      </c>
      <c r="BE80" t="str">
        <f t="shared" si="578"/>
        <v/>
      </c>
      <c r="BI80" s="7" t="str">
        <f t="shared" si="370"/>
        <v>- -</v>
      </c>
      <c r="BJ80" s="7"/>
      <c r="BK80" s="7"/>
      <c r="BL80" s="70" t="str">
        <f t="shared" si="328"/>
        <v>- -</v>
      </c>
      <c r="BN80" s="69" t="str">
        <f>IFERROR(VLOOKUP(V80,Charts!$BT$2:$BV$14,3,FALSE),"- -")</f>
        <v>- -</v>
      </c>
      <c r="BO80" s="85" t="str">
        <f t="shared" ca="1" si="334"/>
        <v>- -</v>
      </c>
      <c r="BP80" s="70" t="str">
        <f t="shared" ca="1" si="579"/>
        <v>- -</v>
      </c>
      <c r="BR80" s="7">
        <v>75</v>
      </c>
      <c r="BS80" s="9" t="str">
        <f ca="1">VLOOKUP(BR80,$O$3:$R$568,4,FALSE)</f>
        <v>Ocean</v>
      </c>
      <c r="BT80" s="7" t="str">
        <f ca="1">VLOOKUP(BS80,$R$3:$V$568,5,FALSE)</f>
        <v>3 / 4</v>
      </c>
      <c r="BU80" s="7">
        <f ca="1">VLOOKUP(BT80,Charts!$BT$2:$BV$14,3,FALSE)</f>
        <v>0.69230769230769229</v>
      </c>
      <c r="BV80" s="7" t="str">
        <f t="shared" ca="1" si="372"/>
        <v>3</v>
      </c>
      <c r="BW80" s="7" t="str">
        <f t="shared" ca="1" si="373"/>
        <v>4</v>
      </c>
      <c r="BY80" s="7">
        <f t="shared" ca="1" si="374"/>
        <v>0.70579821413008548</v>
      </c>
      <c r="BZ80" s="7">
        <f t="shared" ca="1" si="375"/>
        <v>-1.3490521822393187E-2</v>
      </c>
      <c r="CA80" s="7">
        <f t="shared" ca="1" si="376"/>
        <v>0</v>
      </c>
      <c r="CB80" s="7">
        <f t="shared" ca="1" si="377"/>
        <v>0</v>
      </c>
      <c r="CC80" s="7">
        <f ca="1">IFERROR(IF(CC79+CB80&gt;CD$4,CC79,CC79+CB80),"")</f>
        <v>38</v>
      </c>
      <c r="CD80" s="7">
        <f t="shared" ca="1" si="580"/>
        <v>0</v>
      </c>
      <c r="CE80" s="7">
        <f t="shared" ca="1" si="378"/>
        <v>0.24166375521790207</v>
      </c>
      <c r="CF80" s="7">
        <f t="shared" ca="1" si="379"/>
        <v>0.45064393708979023</v>
      </c>
      <c r="CG80" s="7">
        <f t="shared" ca="1" si="380"/>
        <v>1</v>
      </c>
      <c r="CH80" s="7" t="str">
        <f t="shared" ca="1" si="381"/>
        <v>3</v>
      </c>
      <c r="CI80" s="7">
        <f ca="1">IFERROR(IF(CI79+CH80&gt;CJ$4,CI79,CI79+CH80),"")</f>
        <v>60</v>
      </c>
      <c r="CJ80" s="7">
        <f t="shared" ca="1" si="581"/>
        <v>0</v>
      </c>
      <c r="CK80" s="7">
        <f t="shared" ca="1" si="382"/>
        <v>0.31731043499755829</v>
      </c>
      <c r="CL80" s="7">
        <f t="shared" ca="1" si="383"/>
        <v>0.374997257310134</v>
      </c>
      <c r="CM80" s="7">
        <f t="shared" ca="1" si="384"/>
        <v>1</v>
      </c>
      <c r="CN80" s="7" t="str">
        <f t="shared" ca="1" si="385"/>
        <v>3</v>
      </c>
      <c r="CO80" s="7">
        <f ca="1">IFERROR(IF(CO79+CN80&gt;CP$4,CO79,CO79+CN80),"")</f>
        <v>60</v>
      </c>
      <c r="CP80" s="7">
        <f t="shared" ca="1" si="582"/>
        <v>0</v>
      </c>
      <c r="CQ80" s="7">
        <f t="shared" ca="1" si="386"/>
        <v>0.91995571052854197</v>
      </c>
      <c r="CR80" s="7">
        <f t="shared" ca="1" si="387"/>
        <v>-0.22764801822084968</v>
      </c>
      <c r="CS80" s="7">
        <f t="shared" ca="1" si="388"/>
        <v>0</v>
      </c>
      <c r="CT80" s="7">
        <f t="shared" ca="1" si="389"/>
        <v>0</v>
      </c>
      <c r="CU80" s="7">
        <f ca="1">IFERROR(IF(CU79+CT80&gt;CV$4,CU79,CU79+CT80),"")</f>
        <v>60</v>
      </c>
      <c r="CV80" s="7">
        <f t="shared" ca="1" si="583"/>
        <v>0</v>
      </c>
      <c r="CW80" s="7">
        <f t="shared" ca="1" si="390"/>
        <v>0.48909490872850536</v>
      </c>
      <c r="CX80" s="7">
        <f t="shared" ca="1" si="391"/>
        <v>0.20321278357918693</v>
      </c>
      <c r="CY80" s="7">
        <f t="shared" ca="1" si="392"/>
        <v>1</v>
      </c>
      <c r="CZ80" s="7" t="str">
        <f t="shared" ca="1" si="393"/>
        <v>3</v>
      </c>
      <c r="DA80" s="7">
        <f ca="1">IFERROR(IF(DA79+CZ80&gt;DB$4,DA79,DA79+CZ80),"")</f>
        <v>60</v>
      </c>
      <c r="DB80" s="7">
        <f t="shared" ca="1" si="584"/>
        <v>0</v>
      </c>
      <c r="DC80" s="7">
        <f t="shared" ca="1" si="394"/>
        <v>0.93827422126119819</v>
      </c>
      <c r="DD80" s="7">
        <f t="shared" ca="1" si="395"/>
        <v>-0.2459665289535059</v>
      </c>
      <c r="DE80" s="7">
        <f t="shared" ca="1" si="396"/>
        <v>0</v>
      </c>
      <c r="DF80" s="7">
        <f t="shared" ca="1" si="397"/>
        <v>0</v>
      </c>
      <c r="DG80" s="7">
        <f ca="1">IFERROR(IF(DG79+DF80&gt;DH$4,DG79,DG79+DF80),"")</f>
        <v>60</v>
      </c>
      <c r="DH80" s="7">
        <f t="shared" ca="1" si="585"/>
        <v>0</v>
      </c>
      <c r="DI80" s="7">
        <f t="shared" ca="1" si="398"/>
        <v>0.84922346841903296</v>
      </c>
      <c r="DJ80" s="7">
        <f t="shared" ca="1" si="399"/>
        <v>-0.15691577611134067</v>
      </c>
      <c r="DK80" s="7">
        <f t="shared" ca="1" si="400"/>
        <v>0</v>
      </c>
      <c r="DL80" s="7">
        <f t="shared" ca="1" si="401"/>
        <v>0</v>
      </c>
      <c r="DM80" s="7">
        <f ca="1">IFERROR(IF(DM79+DL80&gt;DN$4,DM79,DM79+DL80),"")</f>
        <v>60</v>
      </c>
      <c r="DN80" s="7">
        <f t="shared" ca="1" si="586"/>
        <v>0</v>
      </c>
      <c r="DO80" s="7">
        <f t="shared" ca="1" si="402"/>
        <v>0.46949975632385776</v>
      </c>
      <c r="DP80" s="7">
        <f t="shared" ca="1" si="403"/>
        <v>0.22280793598383453</v>
      </c>
      <c r="DQ80" s="7">
        <f t="shared" ca="1" si="404"/>
        <v>1</v>
      </c>
      <c r="DR80" s="7" t="str">
        <f t="shared" ca="1" si="405"/>
        <v>3</v>
      </c>
      <c r="DS80" s="7">
        <f ca="1">IFERROR(IF(DS79+DR80&gt;DT$4,DS79,DS79+DR80),"")</f>
        <v>60</v>
      </c>
      <c r="DT80" s="7">
        <f t="shared" ca="1" si="587"/>
        <v>0</v>
      </c>
      <c r="DU80" s="7">
        <f t="shared" ca="1" si="406"/>
        <v>0.93559739340361781</v>
      </c>
      <c r="DV80" s="7">
        <f t="shared" ca="1" si="407"/>
        <v>-0.24328970109592551</v>
      </c>
      <c r="DW80" s="7">
        <f t="shared" ca="1" si="408"/>
        <v>0</v>
      </c>
      <c r="DX80" s="7">
        <f t="shared" ca="1" si="409"/>
        <v>0</v>
      </c>
      <c r="DY80" s="7">
        <f ca="1">IFERROR(IF(DY79+DX80&gt;DZ$4,DY79,DY79+DX80),"")</f>
        <v>59</v>
      </c>
      <c r="DZ80" s="7">
        <f t="shared" ca="1" si="588"/>
        <v>0</v>
      </c>
      <c r="EA80" s="7">
        <f t="shared" ca="1" si="410"/>
        <v>0.67163432847717752</v>
      </c>
      <c r="EB80" s="7">
        <f t="shared" ca="1" si="411"/>
        <v>2.0673363830514768E-2</v>
      </c>
      <c r="EC80" s="7">
        <f t="shared" ca="1" si="412"/>
        <v>1</v>
      </c>
      <c r="ED80" s="7" t="str">
        <f t="shared" ca="1" si="413"/>
        <v>3</v>
      </c>
      <c r="EE80" s="7">
        <f ca="1">IFERROR(IF(EE79+ED80&gt;EF$4,EE79,EE79+ED80),"")</f>
        <v>60</v>
      </c>
      <c r="EF80" s="7">
        <f t="shared" ca="1" si="589"/>
        <v>0</v>
      </c>
      <c r="EG80" s="7">
        <f t="shared" ca="1" si="414"/>
        <v>0.81843285328271609</v>
      </c>
      <c r="EH80" s="7">
        <f t="shared" ca="1" si="415"/>
        <v>-0.1261251609750238</v>
      </c>
      <c r="EI80" s="7">
        <f t="shared" ca="1" si="416"/>
        <v>0</v>
      </c>
      <c r="EJ80" s="7">
        <f t="shared" ca="1" si="417"/>
        <v>0</v>
      </c>
      <c r="EK80" s="7">
        <f ca="1">IFERROR(IF(EK79+EJ80&gt;EL$4,EK79,EK79+EJ80),"")</f>
        <v>60</v>
      </c>
      <c r="EL80" s="7">
        <f t="shared" ca="1" si="590"/>
        <v>0</v>
      </c>
      <c r="EM80" s="7">
        <f t="shared" ca="1" si="418"/>
        <v>0.67063339219845219</v>
      </c>
      <c r="EN80" s="7">
        <f t="shared" ca="1" si="419"/>
        <v>2.1674300109240097E-2</v>
      </c>
      <c r="EO80" s="7">
        <f t="shared" ca="1" si="420"/>
        <v>1</v>
      </c>
      <c r="EP80" s="7" t="str">
        <f t="shared" ca="1" si="421"/>
        <v>3</v>
      </c>
      <c r="EQ80" s="7">
        <f ca="1">IFERROR(IF(EQ79+EP80&gt;ER$4,EQ79,EQ79+EP80),"")</f>
        <v>60</v>
      </c>
      <c r="ER80" s="7">
        <f t="shared" ca="1" si="591"/>
        <v>0</v>
      </c>
      <c r="ES80" s="7">
        <f t="shared" ca="1" si="422"/>
        <v>0.58683825345511331</v>
      </c>
      <c r="ET80" s="7">
        <f t="shared" ca="1" si="423"/>
        <v>0.10546943885257898</v>
      </c>
      <c r="EU80" s="7">
        <f t="shared" ca="1" si="424"/>
        <v>1</v>
      </c>
      <c r="EV80" s="7" t="str">
        <f t="shared" ca="1" si="425"/>
        <v>3</v>
      </c>
      <c r="EW80" s="7">
        <f ca="1">IFERROR(IF(EW79+EV80&gt;EX$4,EW79,EW79+EV80),"")</f>
        <v>60</v>
      </c>
      <c r="EX80" s="7">
        <f t="shared" ca="1" si="592"/>
        <v>0</v>
      </c>
      <c r="EY80" s="7">
        <f t="shared" ca="1" si="426"/>
        <v>6.4096987114719006E-3</v>
      </c>
      <c r="EZ80" s="7">
        <f t="shared" ca="1" si="427"/>
        <v>0.68589799359622039</v>
      </c>
      <c r="FA80" s="7">
        <f t="shared" ca="1" si="428"/>
        <v>1</v>
      </c>
      <c r="FB80" s="7" t="str">
        <f t="shared" ca="1" si="429"/>
        <v>3</v>
      </c>
      <c r="FC80" s="7">
        <f ca="1">IFERROR(IF(FC79+FB80&gt;FD$4,FC79,FC79+FB80),"")</f>
        <v>60</v>
      </c>
      <c r="FD80" s="7">
        <f t="shared" ca="1" si="593"/>
        <v>0</v>
      </c>
      <c r="FE80" s="7">
        <f t="shared" ca="1" si="430"/>
        <v>0.79700863610453077</v>
      </c>
      <c r="FF80" s="7">
        <f t="shared" ca="1" si="431"/>
        <v>-0.10470094379683847</v>
      </c>
      <c r="FG80" s="7">
        <f t="shared" ca="1" si="432"/>
        <v>0</v>
      </c>
      <c r="FH80" s="7">
        <f t="shared" ca="1" si="433"/>
        <v>0</v>
      </c>
      <c r="FI80" s="7">
        <f ca="1">IFERROR(IF(FI79+FH80&gt;FJ$4,FI79,FI79+FH80),"")</f>
        <v>60</v>
      </c>
      <c r="FJ80" s="7">
        <f t="shared" ca="1" si="594"/>
        <v>0</v>
      </c>
      <c r="FK80" s="7">
        <f t="shared" ca="1" si="434"/>
        <v>0.28697367421486819</v>
      </c>
      <c r="FL80" s="7">
        <f t="shared" ca="1" si="435"/>
        <v>0.4053340180928241</v>
      </c>
      <c r="FM80" s="7">
        <f t="shared" ca="1" si="436"/>
        <v>1</v>
      </c>
      <c r="FN80" s="7" t="str">
        <f t="shared" ca="1" si="437"/>
        <v>3</v>
      </c>
      <c r="FO80" s="7">
        <f ca="1">IFERROR(IF(FO79+FN80&gt;FP$4,FO79,FO79+FN80),"")</f>
        <v>60</v>
      </c>
      <c r="FP80" s="7">
        <f t="shared" ca="1" si="595"/>
        <v>0</v>
      </c>
      <c r="FQ80" s="7">
        <f t="shared" ca="1" si="438"/>
        <v>0.91016766272438876</v>
      </c>
      <c r="FR80" s="7">
        <f t="shared" ca="1" si="439"/>
        <v>-0.21785997041669647</v>
      </c>
      <c r="FS80" s="7">
        <f t="shared" ca="1" si="440"/>
        <v>0</v>
      </c>
      <c r="FT80" s="7">
        <f t="shared" ca="1" si="441"/>
        <v>0</v>
      </c>
      <c r="FU80" s="7">
        <f ca="1">IFERROR(IF(FU79+FT80&gt;FV$4,FU79,FU79+FT80),"")</f>
        <v>60</v>
      </c>
      <c r="FV80" s="7">
        <f t="shared" ca="1" si="596"/>
        <v>0</v>
      </c>
      <c r="FW80" s="7">
        <f t="shared" ca="1" si="442"/>
        <v>0.90267680897644653</v>
      </c>
      <c r="FX80" s="7">
        <f t="shared" ca="1" si="443"/>
        <v>-0.21036911666875424</v>
      </c>
      <c r="FY80" s="7">
        <f t="shared" ca="1" si="444"/>
        <v>0</v>
      </c>
      <c r="FZ80" s="7">
        <f t="shared" ca="1" si="445"/>
        <v>0</v>
      </c>
      <c r="GA80" s="7">
        <f ca="1">IFERROR(IF(GA79+FZ80&gt;GB$4,GA79,GA79+FZ80),"")</f>
        <v>60</v>
      </c>
      <c r="GB80" s="7">
        <f t="shared" ca="1" si="597"/>
        <v>0</v>
      </c>
      <c r="GC80" s="7">
        <f t="shared" ca="1" si="446"/>
        <v>0.28784072993208221</v>
      </c>
      <c r="GD80" s="7">
        <f t="shared" ca="1" si="447"/>
        <v>0.40446696237561008</v>
      </c>
      <c r="GE80" s="7">
        <f t="shared" ca="1" si="448"/>
        <v>1</v>
      </c>
      <c r="GF80" s="7" t="str">
        <f t="shared" ca="1" si="449"/>
        <v>3</v>
      </c>
      <c r="GG80" s="7">
        <f ca="1">IFERROR(IF(GG79+GF80&gt;GH$4,GG79,GG79+GF80),"")</f>
        <v>60</v>
      </c>
      <c r="GH80" s="7">
        <f t="shared" ca="1" si="598"/>
        <v>0</v>
      </c>
      <c r="GI80" s="7">
        <f t="shared" ca="1" si="450"/>
        <v>0.22704429641198365</v>
      </c>
      <c r="GJ80" s="7">
        <f t="shared" ca="1" si="451"/>
        <v>0.46526339589570864</v>
      </c>
      <c r="GK80" s="7">
        <f t="shared" ca="1" si="452"/>
        <v>1</v>
      </c>
      <c r="GL80" s="7" t="str">
        <f t="shared" ca="1" si="453"/>
        <v>3</v>
      </c>
      <c r="GM80" s="7">
        <f ca="1">IFERROR(IF(GM79+GL80&gt;GN$4,GM79,GM79+GL80),"")</f>
        <v>60</v>
      </c>
      <c r="GN80" s="7">
        <f t="shared" ca="1" si="599"/>
        <v>0</v>
      </c>
      <c r="GO80" s="7">
        <f t="shared" ca="1" si="454"/>
        <v>0.59954652814680953</v>
      </c>
      <c r="GP80" s="7">
        <f t="shared" ca="1" si="455"/>
        <v>9.2761164160882759E-2</v>
      </c>
      <c r="GQ80" s="7">
        <f t="shared" ca="1" si="456"/>
        <v>1</v>
      </c>
      <c r="GR80" s="7" t="str">
        <f t="shared" ca="1" si="457"/>
        <v>3</v>
      </c>
      <c r="GS80" s="7">
        <f ca="1">IFERROR(IF(GS79+GR80&gt;GT$4,GS79,GS79+GR80),"")</f>
        <v>60</v>
      </c>
      <c r="GT80" s="7">
        <f t="shared" ca="1" si="600"/>
        <v>0</v>
      </c>
      <c r="GU80" s="7">
        <f t="shared" ca="1" si="458"/>
        <v>0.77262329926536488</v>
      </c>
      <c r="GV80" s="7">
        <f t="shared" ca="1" si="459"/>
        <v>-8.0315606957672592E-2</v>
      </c>
      <c r="GW80" s="7">
        <f t="shared" ca="1" si="460"/>
        <v>0</v>
      </c>
      <c r="GX80" s="7">
        <f t="shared" ca="1" si="461"/>
        <v>0</v>
      </c>
      <c r="GY80" s="7">
        <f ca="1">IFERROR(IF(GY79+GX80&gt;GZ$4,GY79,GY79+GX80),"")</f>
        <v>60</v>
      </c>
      <c r="GZ80" s="7">
        <f t="shared" ca="1" si="601"/>
        <v>0</v>
      </c>
      <c r="HA80" s="7">
        <f t="shared" ca="1" si="462"/>
        <v>0.40996733983312561</v>
      </c>
      <c r="HB80" s="7">
        <f t="shared" ca="1" si="463"/>
        <v>0.28234035247456668</v>
      </c>
      <c r="HC80" s="7">
        <f t="shared" ca="1" si="464"/>
        <v>1</v>
      </c>
      <c r="HD80" s="7" t="str">
        <f t="shared" ca="1" si="465"/>
        <v>3</v>
      </c>
      <c r="HE80" s="7">
        <f ca="1">IFERROR(IF(HE79+HD80&gt;HF$4,HE79,HE79+HD80),"")</f>
        <v>60</v>
      </c>
      <c r="HF80" s="7">
        <f t="shared" ca="1" si="602"/>
        <v>0</v>
      </c>
      <c r="HG80" s="7">
        <f t="shared" ca="1" si="466"/>
        <v>0.65967631834892415</v>
      </c>
      <c r="HH80" s="7">
        <f t="shared" ca="1" si="467"/>
        <v>3.263137395876814E-2</v>
      </c>
      <c r="HI80" s="7">
        <f t="shared" ca="1" si="468"/>
        <v>1</v>
      </c>
      <c r="HJ80" s="7" t="str">
        <f t="shared" ca="1" si="469"/>
        <v>3</v>
      </c>
      <c r="HK80" s="7">
        <f ca="1">IFERROR(IF(HK79+HJ80&gt;HL$4,HK79,HK79+HJ80),"")</f>
        <v>60</v>
      </c>
      <c r="HL80" s="7">
        <f t="shared" ca="1" si="603"/>
        <v>0</v>
      </c>
      <c r="HM80" s="7">
        <f t="shared" ca="1" si="470"/>
        <v>0.17837252241507018</v>
      </c>
      <c r="HN80" s="7">
        <f t="shared" ca="1" si="471"/>
        <v>0.51393516989262211</v>
      </c>
      <c r="HO80" s="7">
        <f t="shared" ca="1" si="472"/>
        <v>1</v>
      </c>
      <c r="HP80" s="7" t="str">
        <f t="shared" ca="1" si="473"/>
        <v>3</v>
      </c>
      <c r="HQ80" s="7">
        <f ca="1">IFERROR(IF(HQ79+HP80&gt;HR$4,HQ79,HQ79+HP80),"")</f>
        <v>60</v>
      </c>
      <c r="HR80" s="7">
        <f t="shared" ca="1" si="604"/>
        <v>0</v>
      </c>
      <c r="HS80" s="7">
        <f t="shared" ca="1" si="474"/>
        <v>0.38473999158332395</v>
      </c>
      <c r="HT80" s="7">
        <f t="shared" ca="1" si="475"/>
        <v>0.30756770072436834</v>
      </c>
      <c r="HU80" s="7">
        <f t="shared" ca="1" si="476"/>
        <v>1</v>
      </c>
      <c r="HV80" s="7" t="str">
        <f t="shared" ca="1" si="477"/>
        <v>3</v>
      </c>
      <c r="HW80" s="7">
        <f ca="1">IFERROR(IF(HW79+HV80&gt;HX$4,HW79,HW79+HV80),"")</f>
        <v>60</v>
      </c>
      <c r="HX80" s="7">
        <f t="shared" ca="1" si="605"/>
        <v>0</v>
      </c>
      <c r="HY80" s="7">
        <f t="shared" ca="1" si="478"/>
        <v>0.26403785200321805</v>
      </c>
      <c r="HZ80" s="7">
        <f t="shared" ca="1" si="479"/>
        <v>0.42826984030447424</v>
      </c>
      <c r="IA80" s="7">
        <f t="shared" ca="1" si="480"/>
        <v>1</v>
      </c>
      <c r="IB80" s="7" t="str">
        <f t="shared" ca="1" si="481"/>
        <v>3</v>
      </c>
      <c r="IC80" s="7">
        <f ca="1">IFERROR(IF(IC79+IB80&gt;ID$4,IC79,IC79+IB80),"")</f>
        <v>60</v>
      </c>
      <c r="ID80" s="7">
        <f t="shared" ca="1" si="606"/>
        <v>0</v>
      </c>
      <c r="IE80" s="7">
        <f t="shared" ca="1" si="482"/>
        <v>0.25086287354263725</v>
      </c>
      <c r="IF80" s="7">
        <f t="shared" ca="1" si="483"/>
        <v>0.44144481876505504</v>
      </c>
      <c r="IG80" s="7">
        <f t="shared" ca="1" si="484"/>
        <v>1</v>
      </c>
      <c r="IH80" s="7" t="str">
        <f t="shared" ca="1" si="485"/>
        <v>3</v>
      </c>
      <c r="II80" s="7">
        <f ca="1">IFERROR(IF(II79+IH80&gt;IJ$4,II79,II79+IH80),"")</f>
        <v>60</v>
      </c>
      <c r="IJ80" s="7">
        <f t="shared" ca="1" si="607"/>
        <v>0</v>
      </c>
      <c r="IK80" s="7">
        <f t="shared" ca="1" si="486"/>
        <v>0.52488289774346153</v>
      </c>
      <c r="IL80" s="7">
        <f t="shared" ca="1" si="487"/>
        <v>0.16742479456423076</v>
      </c>
      <c r="IM80" s="7">
        <f t="shared" ca="1" si="488"/>
        <v>1</v>
      </c>
      <c r="IN80" s="7" t="str">
        <f t="shared" ca="1" si="489"/>
        <v>3</v>
      </c>
      <c r="IO80" s="7">
        <f ca="1">IFERROR(IF(IO79+IN80&gt;IP$4,IO79,IO79+IN80),"")</f>
        <v>60</v>
      </c>
      <c r="IP80" s="7">
        <f t="shared" ca="1" si="608"/>
        <v>0</v>
      </c>
      <c r="IQ80" s="7">
        <f t="shared" ca="1" si="490"/>
        <v>0.93008124623603716</v>
      </c>
      <c r="IR80" s="7">
        <f t="shared" ca="1" si="491"/>
        <v>-0.23777355392834487</v>
      </c>
      <c r="IS80" s="7">
        <f t="shared" ca="1" si="492"/>
        <v>0</v>
      </c>
      <c r="IT80" s="7">
        <f t="shared" ca="1" si="493"/>
        <v>0</v>
      </c>
      <c r="IU80" s="7">
        <f ca="1">IFERROR(IF(IU79+IT80&gt;IV$4,IU79,IU79+IT80),"")</f>
        <v>60</v>
      </c>
      <c r="IV80" s="7">
        <f t="shared" ca="1" si="609"/>
        <v>0</v>
      </c>
      <c r="IW80" s="7">
        <f t="shared" ca="1" si="494"/>
        <v>0.92386754995537246</v>
      </c>
      <c r="IX80" s="7">
        <f t="shared" ca="1" si="495"/>
        <v>-0.23155985764768017</v>
      </c>
      <c r="IY80" s="7">
        <f t="shared" ca="1" si="496"/>
        <v>0</v>
      </c>
      <c r="IZ80" s="7">
        <f t="shared" ca="1" si="497"/>
        <v>0</v>
      </c>
      <c r="JA80" s="7">
        <f ca="1">IFERROR(IF(JA79+IZ80&gt;JB$4,JA79,JA79+IZ80),"")</f>
        <v>60</v>
      </c>
      <c r="JB80" s="7">
        <f t="shared" ca="1" si="610"/>
        <v>0</v>
      </c>
      <c r="JC80" s="7">
        <f t="shared" ca="1" si="498"/>
        <v>0.50563038611110456</v>
      </c>
      <c r="JD80" s="7">
        <f t="shared" ca="1" si="499"/>
        <v>0.18667730619658773</v>
      </c>
      <c r="JE80" s="7">
        <f t="shared" ca="1" si="500"/>
        <v>1</v>
      </c>
      <c r="JF80" s="7" t="str">
        <f t="shared" ca="1" si="501"/>
        <v>3</v>
      </c>
      <c r="JG80" s="7">
        <f ca="1">IFERROR(IF(JG79+JF80&gt;JH$4,JG79,JG79+JF80),"")</f>
        <v>60</v>
      </c>
      <c r="JH80" s="7">
        <f t="shared" ca="1" si="611"/>
        <v>0</v>
      </c>
      <c r="JI80" s="7">
        <f t="shared" ca="1" si="502"/>
        <v>0.68700694248392724</v>
      </c>
      <c r="JJ80" s="7">
        <f t="shared" ca="1" si="503"/>
        <v>5.3007498237650497E-3</v>
      </c>
      <c r="JK80" s="7">
        <f t="shared" ca="1" si="504"/>
        <v>1</v>
      </c>
      <c r="JL80" s="7" t="str">
        <f t="shared" ca="1" si="505"/>
        <v>3</v>
      </c>
      <c r="JM80" s="7">
        <f ca="1">IFERROR(IF(JM79+JL80&gt;JN$4,JM79,JM79+JL80),"")</f>
        <v>60</v>
      </c>
      <c r="JN80" s="7">
        <f t="shared" ca="1" si="612"/>
        <v>0</v>
      </c>
      <c r="JO80" s="7">
        <f t="shared" ca="1" si="506"/>
        <v>0.12881059052393162</v>
      </c>
      <c r="JP80" s="7">
        <f t="shared" ca="1" si="507"/>
        <v>0.56349710178376067</v>
      </c>
      <c r="JQ80" s="7">
        <f t="shared" ca="1" si="508"/>
        <v>1</v>
      </c>
      <c r="JR80" s="7" t="str">
        <f t="shared" ca="1" si="509"/>
        <v>3</v>
      </c>
      <c r="JS80" s="7">
        <f ca="1">IFERROR(IF(JS79+JR80&gt;JT$4,JS79,JS79+JR80),"")</f>
        <v>60</v>
      </c>
      <c r="JT80" s="7">
        <f t="shared" ca="1" si="613"/>
        <v>0</v>
      </c>
      <c r="JU80" s="7">
        <f t="shared" ca="1" si="510"/>
        <v>0.72327371648990579</v>
      </c>
      <c r="JV80" s="7">
        <f t="shared" ca="1" si="511"/>
        <v>-3.0966024182213503E-2</v>
      </c>
      <c r="JW80" s="7">
        <f t="shared" ca="1" si="512"/>
        <v>0</v>
      </c>
      <c r="JX80" s="7">
        <f t="shared" ca="1" si="513"/>
        <v>0</v>
      </c>
      <c r="JY80" s="7">
        <f ca="1">IFERROR(IF(JY79+JX80&gt;JZ$4,JY79,JY79+JX80),"")</f>
        <v>60</v>
      </c>
      <c r="JZ80" s="7">
        <f t="shared" ca="1" si="614"/>
        <v>0</v>
      </c>
      <c r="KA80" s="7">
        <f t="shared" ca="1" si="514"/>
        <v>0.3915344742360628</v>
      </c>
      <c r="KB80" s="7">
        <f t="shared" ca="1" si="515"/>
        <v>0.30077321807162949</v>
      </c>
      <c r="KC80" s="7">
        <f t="shared" ca="1" si="516"/>
        <v>1</v>
      </c>
      <c r="KD80" s="7" t="str">
        <f t="shared" ca="1" si="517"/>
        <v>3</v>
      </c>
      <c r="KE80" s="7">
        <f ca="1">IFERROR(IF(KE79+KD80&gt;KF$4,KE79,KE79+KD80),"")</f>
        <v>60</v>
      </c>
      <c r="KF80" s="7">
        <f t="shared" ca="1" si="615"/>
        <v>0</v>
      </c>
      <c r="KG80" s="7">
        <f t="shared" ca="1" si="518"/>
        <v>0.73582480548597595</v>
      </c>
      <c r="KH80" s="7">
        <f t="shared" ca="1" si="519"/>
        <v>-4.3517113178283662E-2</v>
      </c>
      <c r="KI80" s="7">
        <f t="shared" ca="1" si="520"/>
        <v>0</v>
      </c>
      <c r="KJ80" s="7">
        <f t="shared" ca="1" si="521"/>
        <v>0</v>
      </c>
      <c r="KK80" s="7">
        <f ca="1">IFERROR(IF(KK79+KJ80&gt;KL$4,KK79,KK79+KJ80),"")</f>
        <v>60</v>
      </c>
      <c r="KL80" s="7">
        <f t="shared" ca="1" si="616"/>
        <v>0</v>
      </c>
      <c r="KM80" s="7">
        <f t="shared" ca="1" si="522"/>
        <v>0.23424726212391211</v>
      </c>
      <c r="KN80" s="7">
        <f t="shared" ca="1" si="523"/>
        <v>0.45806043018378018</v>
      </c>
      <c r="KO80" s="7">
        <f t="shared" ca="1" si="524"/>
        <v>1</v>
      </c>
      <c r="KP80" s="7" t="str">
        <f t="shared" ca="1" si="525"/>
        <v>3</v>
      </c>
      <c r="KQ80" s="7">
        <f ca="1">IFERROR(IF(KQ79+KP80&gt;KR$4,KQ79,KQ79+KP80),"")</f>
        <v>60</v>
      </c>
      <c r="KR80" s="7">
        <f t="shared" ca="1" si="617"/>
        <v>0</v>
      </c>
      <c r="KS80" s="7">
        <f t="shared" ca="1" si="526"/>
        <v>0.39856541063235074</v>
      </c>
      <c r="KT80" s="7">
        <f t="shared" ca="1" si="527"/>
        <v>0.29374228167534155</v>
      </c>
      <c r="KU80" s="7">
        <f t="shared" ca="1" si="528"/>
        <v>1</v>
      </c>
      <c r="KV80" s="7" t="str">
        <f t="shared" ca="1" si="529"/>
        <v>3</v>
      </c>
      <c r="KW80" s="7">
        <f ca="1">IFERROR(IF(KW79+KV80&gt;KX$4,KW79,KW79+KV80),"")</f>
        <v>60</v>
      </c>
      <c r="KX80" s="7">
        <f t="shared" ca="1" si="618"/>
        <v>0</v>
      </c>
      <c r="KY80" s="7">
        <f t="shared" ca="1" si="530"/>
        <v>0.83077416261224202</v>
      </c>
      <c r="KZ80" s="7">
        <f t="shared" ca="1" si="531"/>
        <v>-0.13846647030454973</v>
      </c>
      <c r="LA80" s="7">
        <f t="shared" ca="1" si="532"/>
        <v>0</v>
      </c>
      <c r="LB80" s="7">
        <f t="shared" ca="1" si="533"/>
        <v>0</v>
      </c>
      <c r="LC80" s="7">
        <f ca="1">IFERROR(IF(LC79+LB80&gt;LD$4,LC79,LC79+LB80),"")</f>
        <v>60</v>
      </c>
      <c r="LD80" s="7">
        <f t="shared" ca="1" si="619"/>
        <v>0</v>
      </c>
      <c r="LE80" s="7">
        <f t="shared" ca="1" si="534"/>
        <v>0.99251056804624782</v>
      </c>
      <c r="LF80" s="7">
        <f t="shared" ca="1" si="535"/>
        <v>-0.30020287573855553</v>
      </c>
      <c r="LG80" s="7">
        <f t="shared" ca="1" si="536"/>
        <v>0</v>
      </c>
      <c r="LH80" s="7">
        <f t="shared" ca="1" si="537"/>
        <v>0</v>
      </c>
      <c r="LI80" s="7">
        <f ca="1">IFERROR(IF(LI79+LH80&gt;LJ$4,LI79,LI79+LH80),"")</f>
        <v>60</v>
      </c>
      <c r="LJ80" s="7">
        <f t="shared" ca="1" si="620"/>
        <v>0</v>
      </c>
      <c r="LK80" s="7">
        <f t="shared" ca="1" si="538"/>
        <v>0.61157173503160156</v>
      </c>
      <c r="LL80" s="7">
        <f t="shared" ca="1" si="539"/>
        <v>8.0735957276090731E-2</v>
      </c>
      <c r="LM80" s="7">
        <f t="shared" ca="1" si="540"/>
        <v>1</v>
      </c>
      <c r="LN80" s="7" t="str">
        <f t="shared" ca="1" si="541"/>
        <v>3</v>
      </c>
      <c r="LO80" s="7">
        <f ca="1">IFERROR(IF(LO79+LN80&gt;LP$4,LO79,LO79+LN80),"")</f>
        <v>60</v>
      </c>
      <c r="LP80" s="7">
        <f t="shared" ca="1" si="621"/>
        <v>0</v>
      </c>
      <c r="LQ80" s="7">
        <f t="shared" ca="1" si="542"/>
        <v>0.47483964030467118</v>
      </c>
      <c r="LR80" s="7">
        <f t="shared" ca="1" si="543"/>
        <v>0.21746805200302111</v>
      </c>
      <c r="LS80" s="7">
        <f t="shared" ca="1" si="544"/>
        <v>1</v>
      </c>
      <c r="LT80" s="7" t="str">
        <f t="shared" ca="1" si="545"/>
        <v>3</v>
      </c>
      <c r="LU80" s="7">
        <f ca="1">IFERROR(IF(LU79+LT80&gt;LV$4,LU79,LU79+LT80),"")</f>
        <v>60</v>
      </c>
      <c r="LV80" s="7">
        <f t="shared" ca="1" si="622"/>
        <v>0</v>
      </c>
      <c r="LW80" s="7">
        <f t="shared" ca="1" si="546"/>
        <v>0.11335483911637678</v>
      </c>
      <c r="LX80" s="7">
        <f t="shared" ca="1" si="547"/>
        <v>0.57895285319131551</v>
      </c>
      <c r="LY80" s="7">
        <f t="shared" ca="1" si="548"/>
        <v>1</v>
      </c>
      <c r="LZ80" s="7" t="str">
        <f t="shared" ca="1" si="549"/>
        <v>3</v>
      </c>
      <c r="MA80" s="7">
        <f ca="1">IFERROR(IF(MA79+LZ80&gt;MB$4,MA79,MA79+LZ80),"")</f>
        <v>60</v>
      </c>
      <c r="MB80" s="7">
        <f t="shared" ca="1" si="623"/>
        <v>0</v>
      </c>
      <c r="MC80" s="7">
        <f t="shared" ca="1" si="550"/>
        <v>0.46137683899854565</v>
      </c>
      <c r="MD80" s="7">
        <f t="shared" ca="1" si="551"/>
        <v>0.23093085330914664</v>
      </c>
      <c r="ME80" s="7">
        <f t="shared" ca="1" si="552"/>
        <v>1</v>
      </c>
      <c r="MF80" s="7" t="str">
        <f t="shared" ca="1" si="553"/>
        <v>3</v>
      </c>
      <c r="MG80" s="7">
        <f ca="1">IFERROR(IF(MG79+MF80&gt;MH$4,MG79,MG79+MF80),"")</f>
        <v>60</v>
      </c>
      <c r="MH80" s="7">
        <f t="shared" ca="1" si="624"/>
        <v>0</v>
      </c>
      <c r="MI80" s="7">
        <f t="shared" ca="1" si="554"/>
        <v>0.38129300451055526</v>
      </c>
      <c r="MJ80" s="7">
        <f t="shared" ca="1" si="555"/>
        <v>0.31101468779713703</v>
      </c>
      <c r="MK80" s="7">
        <f t="shared" ca="1" si="556"/>
        <v>1</v>
      </c>
      <c r="ML80" s="7" t="str">
        <f t="shared" ca="1" si="557"/>
        <v>3</v>
      </c>
      <c r="MM80" s="7">
        <f ca="1">IFERROR(IF(MM79+ML80&gt;MN$4,MM79,MM79+ML80),"")</f>
        <v>60</v>
      </c>
      <c r="MN80" s="7">
        <f t="shared" ca="1" si="625"/>
        <v>0</v>
      </c>
      <c r="MO80" s="7">
        <f t="shared" ca="1" si="558"/>
        <v>0.79748456378700106</v>
      </c>
      <c r="MP80" s="7">
        <f t="shared" ca="1" si="559"/>
        <v>-0.10517687147930876</v>
      </c>
      <c r="MQ80" s="7">
        <f t="shared" ca="1" si="560"/>
        <v>0</v>
      </c>
      <c r="MR80" s="7">
        <f t="shared" ca="1" si="561"/>
        <v>0</v>
      </c>
      <c r="MS80" s="7">
        <f ca="1">IFERROR(IF(MS79+MR80&gt;MT$4,MS79,MS79+MR80),"")</f>
        <v>60</v>
      </c>
      <c r="MT80" s="7">
        <f t="shared" ca="1" si="626"/>
        <v>0</v>
      </c>
      <c r="MU80" s="7">
        <f t="shared" ca="1" si="562"/>
        <v>0.63737296285307843</v>
      </c>
      <c r="MV80" s="7">
        <f t="shared" ca="1" si="563"/>
        <v>5.4934729454613862E-2</v>
      </c>
      <c r="MW80" s="7">
        <f t="shared" ca="1" si="564"/>
        <v>1</v>
      </c>
      <c r="MX80" s="7" t="str">
        <f t="shared" ca="1" si="565"/>
        <v>3</v>
      </c>
      <c r="MY80" s="7">
        <f ca="1">IFERROR(IF(MY79+MX80&gt;MZ$4,MY79,MY79+MX80),"")</f>
        <v>60</v>
      </c>
      <c r="MZ80" s="7">
        <f t="shared" ca="1" si="627"/>
        <v>0</v>
      </c>
      <c r="NA80" s="7">
        <f t="shared" ca="1" si="566"/>
        <v>0.20222155580273848</v>
      </c>
      <c r="NB80" s="7">
        <f t="shared" ca="1" si="567"/>
        <v>0.49008613650495381</v>
      </c>
      <c r="NC80" s="7">
        <f t="shared" ca="1" si="568"/>
        <v>1</v>
      </c>
      <c r="ND80" s="7" t="str">
        <f t="shared" ca="1" si="569"/>
        <v>3</v>
      </c>
      <c r="NE80" s="7">
        <f ca="1">IFERROR(IF(NE79+ND80&gt;NF$4,NE79,NE79+ND80),"")</f>
        <v>60</v>
      </c>
      <c r="NF80" s="7">
        <f t="shared" ca="1" si="628"/>
        <v>0</v>
      </c>
      <c r="NG80" s="7">
        <f t="shared" ca="1" si="570"/>
        <v>0.516237210816759</v>
      </c>
      <c r="NH80" s="7">
        <f t="shared" ca="1" si="571"/>
        <v>0.17607048149093329</v>
      </c>
      <c r="NI80" s="7">
        <f t="shared" ca="1" si="572"/>
        <v>1</v>
      </c>
      <c r="NJ80" s="7" t="str">
        <f t="shared" ca="1" si="573"/>
        <v>3</v>
      </c>
      <c r="NK80" s="7">
        <f ca="1">IFERROR(IF(NK79+NJ80&gt;NL$4,NK79,NK79+NJ80),"")</f>
        <v>60</v>
      </c>
      <c r="NL80" s="7">
        <f t="shared" ca="1" si="629"/>
        <v>0</v>
      </c>
      <c r="NM80" s="7">
        <f t="shared" ca="1" si="574"/>
        <v>0.92526905818052974</v>
      </c>
      <c r="NN80" s="7">
        <f t="shared" ca="1" si="575"/>
        <v>-0.23296136587283744</v>
      </c>
      <c r="NO80" s="7">
        <f t="shared" ca="1" si="576"/>
        <v>0</v>
      </c>
      <c r="NP80" s="7">
        <f t="shared" ca="1" si="577"/>
        <v>0</v>
      </c>
      <c r="NQ80" s="7">
        <f ca="1">IFERROR(IF(NQ79+NP80&gt;NR$4,NQ79,NQ79+NP80),"")</f>
        <v>60</v>
      </c>
      <c r="NR80" s="7">
        <f t="shared" ca="1" si="630"/>
        <v>0</v>
      </c>
      <c r="NT80">
        <v>78</v>
      </c>
      <c r="NU80" s="7" t="s">
        <v>19</v>
      </c>
      <c r="NV80" s="7" t="str">
        <f t="shared" ca="1" si="335"/>
        <v/>
      </c>
      <c r="NW80" s="7" t="str">
        <f t="shared" ca="1" si="329"/>
        <v/>
      </c>
      <c r="NX80" t="str">
        <f ca="1">IFERROR(VLOOKUP(NT80,$K$3:$AK$568,8,FALSE),"")</f>
        <v/>
      </c>
      <c r="NY80" t="str">
        <f ca="1">IFERROR(VLOOKUP(NT80,$K$3:$AK$568,9,FALSE),"")</f>
        <v/>
      </c>
      <c r="NZ80" s="7" t="str">
        <f ca="1">IFERROR(VLOOKUP(NT80,$K$3:$AK$568,27,FALSE),"")</f>
        <v/>
      </c>
      <c r="OB80">
        <v>78</v>
      </c>
      <c r="OC80" s="7" t="s">
        <v>19</v>
      </c>
      <c r="OD80" t="e">
        <f t="shared" ca="1" si="336"/>
        <v>#N/A</v>
      </c>
      <c r="OE80" s="7" t="str">
        <f t="shared" ca="1" si="337"/>
        <v/>
      </c>
      <c r="OF80" s="7" t="str">
        <f t="shared" ca="1" si="338"/>
        <v/>
      </c>
      <c r="OG80" t="str">
        <f t="shared" ca="1" si="339"/>
        <v/>
      </c>
      <c r="OI80">
        <v>78</v>
      </c>
      <c r="OJ80" s="7" t="s">
        <v>19</v>
      </c>
      <c r="OK80" s="7" t="str">
        <f t="shared" ca="1" si="340"/>
        <v/>
      </c>
      <c r="OL80" s="7" t="str">
        <f t="shared" ca="1" si="341"/>
        <v/>
      </c>
      <c r="OM80" t="str">
        <f ca="1">IFERROR(VLOOKUP(OI80,$L$3:$AK$568,7,FALSE),"")</f>
        <v/>
      </c>
      <c r="ON80" t="str">
        <f ca="1">IFERROR(VLOOKUP(OI80,$L$3:$AK$568,8,FALSE),"")</f>
        <v/>
      </c>
      <c r="OO80" s="7" t="str">
        <f ca="1">IFERROR(VLOOKUP(OI80,$L$3:$AK$568,26,FALSE),"")</f>
        <v/>
      </c>
      <c r="OQ80">
        <v>78</v>
      </c>
      <c r="OR80" s="7" t="s">
        <v>19</v>
      </c>
      <c r="OS80" t="e">
        <f t="shared" ca="1" si="342"/>
        <v>#N/A</v>
      </c>
      <c r="OT80" s="7" t="str">
        <f t="shared" ca="1" si="343"/>
        <v/>
      </c>
      <c r="OU80" s="7" t="str">
        <f t="shared" ca="1" si="344"/>
        <v/>
      </c>
      <c r="OV80" t="str">
        <f t="shared" ca="1" si="345"/>
        <v/>
      </c>
      <c r="OX80">
        <v>78</v>
      </c>
      <c r="OY80" s="7" t="s">
        <v>19</v>
      </c>
      <c r="OZ80" s="7" t="str">
        <f t="shared" ca="1" si="346"/>
        <v/>
      </c>
      <c r="PA80" s="7" t="str">
        <f t="shared" ca="1" si="347"/>
        <v/>
      </c>
      <c r="PB80" t="str">
        <f ca="1">IFERROR(VLOOKUP(OX80,$M$3:$AK$568,6,FALSE),"")</f>
        <v/>
      </c>
      <c r="PC80" t="str">
        <f ca="1">IFERROR(VLOOKUP(OX80,$M$3:$AK$568,7,FALSE),"")</f>
        <v/>
      </c>
      <c r="PD80" s="7" t="str">
        <f ca="1">IFERROR(VLOOKUP(OX80,$M$3:$AK$568,25,FALSE),"")</f>
        <v/>
      </c>
      <c r="PF80">
        <v>78</v>
      </c>
      <c r="PG80" s="7" t="s">
        <v>19</v>
      </c>
      <c r="PH80" t="e">
        <f t="shared" ca="1" si="348"/>
        <v>#N/A</v>
      </c>
      <c r="PI80" s="7" t="str">
        <f t="shared" ca="1" si="349"/>
        <v/>
      </c>
      <c r="PJ80" s="7" t="str">
        <f t="shared" ca="1" si="350"/>
        <v/>
      </c>
      <c r="PK80" t="str">
        <f t="shared" ca="1" si="351"/>
        <v/>
      </c>
      <c r="PM80">
        <v>78</v>
      </c>
      <c r="PN80" s="7" t="s">
        <v>19</v>
      </c>
      <c r="PO80" s="202" t="str">
        <f t="shared" ca="1" si="352"/>
        <v/>
      </c>
      <c r="PP80" s="7" t="str">
        <f t="shared" ca="1" si="353"/>
        <v/>
      </c>
      <c r="PQ80" t="str">
        <f ca="1">IFERROR(VLOOKUP(PM80,$G$325:$R$409,12,FALSE),"")</f>
        <v/>
      </c>
      <c r="PR80" t="e">
        <f ca="1">VLOOKUP(PM80,$G$324:$Q$409,11,FALSE)</f>
        <v>#N/A</v>
      </c>
      <c r="PS80" s="7" t="str">
        <f ca="1">VLOOKUP(PQ80,$R$325:$Y$409,8,FALSE)</f>
        <v>- -</v>
      </c>
      <c r="PT80" s="7">
        <f ca="1">ReSt</f>
        <v>-4</v>
      </c>
      <c r="PU80" s="7" t="e">
        <f t="shared" ca="1" si="354"/>
        <v>#N/A</v>
      </c>
      <c r="PV80" s="7" t="e">
        <f t="shared" ca="1" si="355"/>
        <v>#N/A</v>
      </c>
      <c r="PW80" s="7" t="str">
        <f ca="1">VLOOKUP(PQ80,$R$325:$AK$409,8,FALSE)</f>
        <v>- -</v>
      </c>
      <c r="PX80" s="7"/>
      <c r="PY80">
        <v>78</v>
      </c>
      <c r="PZ80" s="7" t="s">
        <v>19</v>
      </c>
      <c r="QA80" t="str">
        <f t="shared" ca="1" si="356"/>
        <v/>
      </c>
      <c r="QB80" s="7" t="str">
        <f t="shared" ca="1" si="357"/>
        <v/>
      </c>
      <c r="QC80" s="7" t="str">
        <f t="shared" ca="1" si="358"/>
        <v/>
      </c>
      <c r="QD80" t="str">
        <f t="shared" ca="1" si="359"/>
        <v/>
      </c>
      <c r="QF80">
        <v>78</v>
      </c>
      <c r="QG80" s="7" t="s">
        <v>19</v>
      </c>
      <c r="QH80" s="7" t="str">
        <f t="shared" ca="1" si="360"/>
        <v/>
      </c>
      <c r="QI80" s="7" t="e">
        <f t="shared" ca="1" si="361"/>
        <v>#VALUE!</v>
      </c>
      <c r="QJ80" t="e">
        <f t="shared" ca="1" si="362"/>
        <v>#N/A</v>
      </c>
      <c r="QK80" s="7" t="e">
        <f t="shared" ca="1" si="363"/>
        <v>#N/A</v>
      </c>
      <c r="QM80">
        <v>78</v>
      </c>
      <c r="QN80" s="7" t="s">
        <v>19</v>
      </c>
      <c r="QO80" t="str">
        <f t="shared" ca="1" si="364"/>
        <v/>
      </c>
      <c r="QP80" s="7" t="str">
        <f t="shared" ca="1" si="365"/>
        <v/>
      </c>
      <c r="QQ80" t="str">
        <f t="shared" ca="1" si="366"/>
        <v/>
      </c>
    </row>
    <row r="81" spans="1:459" x14ac:dyDescent="0.25">
      <c r="A81" s="240" t="str">
        <f>IF('Character Sheet'!$B$4="Creature","N","Y")</f>
        <v>Y</v>
      </c>
      <c r="C81" s="75"/>
      <c r="D81" s="76"/>
      <c r="F81" s="75"/>
      <c r="G81" s="76"/>
      <c r="I81" s="75"/>
      <c r="J81" s="85"/>
      <c r="K81" s="85">
        <f t="shared" ca="1" si="330"/>
        <v>4</v>
      </c>
      <c r="L81" s="85">
        <f t="shared" ca="1" si="632"/>
        <v>0</v>
      </c>
      <c r="M81" s="70">
        <f t="shared" ca="1" si="321"/>
        <v>4</v>
      </c>
      <c r="O81" s="222">
        <f t="shared" ca="1" si="331"/>
        <v>280</v>
      </c>
      <c r="Q81" s="7" t="str">
        <f t="shared" si="633"/>
        <v>Illusion Crafting</v>
      </c>
      <c r="R81" s="9" t="s">
        <v>1374</v>
      </c>
      <c r="S81" s="9" t="s">
        <v>1880</v>
      </c>
      <c r="T81" s="61" t="str">
        <f>SUBSTITUTE(IFERROR(IFERROR(VLOOKUP(R81,'[1]Skill Statistics'!$A$3:$C$513,2,FALSE),VLOOKUP(Q81,'[1]Skill Statistics'!$A$3:$C$513,2,FALSE)),T80),"R*","ReSt")</f>
        <v>Em/In</v>
      </c>
      <c r="U81" s="61" t="str">
        <f>IFERROR(IFERROR(VLOOKUP(R81,'[1]Skill Statistics'!$A$3:$C$513,3,FALSE),VLOOKUP(Q81,'[1]Skill Statistics'!$A$3:$C$513,3,FALSE)),U80)</f>
        <v>Pr</v>
      </c>
      <c r="V81" s="61" t="str">
        <f>IF(ISNUMBER(SEARCH("Category",R81)),"- -",IFERROR(IFERROR(VLOOKUP(Q81,[1]Professions!$A$4:$AM$288,MATCH(Profession,[1]Professions!$A$1:$AM$1,0),FALSE),VLOOKUP(Q81,Calculations!$B$91:$I$95,8,FALSE)),"- -"))</f>
        <v>3 / 4</v>
      </c>
      <c r="W81" s="60">
        <f t="shared" ca="1" si="332"/>
        <v>0</v>
      </c>
      <c r="X81" s="7">
        <f ca="1">IFERROR(VLOOKUP(R81,$BS$6:$NR$519,MATCH(ActualLevel,$BS$3:$NR$3,0),FALSE),"- -")</f>
        <v>0</v>
      </c>
      <c r="Y81" s="7">
        <f t="shared" ca="1" si="320"/>
        <v>0</v>
      </c>
      <c r="Z81" s="7">
        <f ca="1">IFERROR(VLOOKUP(Y81,Charts!$BQ$2:$BR$52,2,FALSE),"- -")</f>
        <v>-25</v>
      </c>
      <c r="AA81" s="7">
        <f t="shared" ca="1" si="367"/>
        <v>0</v>
      </c>
      <c r="AB81" s="7">
        <f t="shared" ca="1" si="634"/>
        <v>0</v>
      </c>
      <c r="AC81" s="7"/>
      <c r="AD81" s="7"/>
      <c r="AE81" s="7"/>
      <c r="AF81" s="7"/>
      <c r="AG81" s="7"/>
      <c r="AH81" s="43"/>
      <c r="AI81" s="7"/>
      <c r="AJ81" s="7"/>
      <c r="AK81" s="7">
        <f t="shared" ca="1" si="368"/>
        <v>-25</v>
      </c>
      <c r="AL81" s="7"/>
      <c r="AM81" s="69">
        <f>IFERROR(VLOOKUP(R81,'[1]Skill Statistics'!$A$3:$AN$513,MATCH(Profession,'[1]Skill Statistics'!$A$2:$AN$2,0),FALSE),0)</f>
        <v>0</v>
      </c>
      <c r="AN81" s="85">
        <f>IFERROR(VLOOKUP(Q81,'[1]Skill Statistics'!$A$3:$BK$513,MATCH(Archetype,'[1]Skill Statistics'!$A$2:$BK$2,0),FALSE),0)</f>
        <v>0</v>
      </c>
      <c r="AO81" s="85">
        <f>IFERROR(VLOOKUP(Q81,'[1]Skill Statistics'!$A$3:$BB$513,MATCH(Race,'[1]Skill Statistics'!$A$2:$BB$2,0),FALSE),0)</f>
        <v>0</v>
      </c>
      <c r="AP81" s="85">
        <f t="shared" ca="1" si="333"/>
        <v>0</v>
      </c>
      <c r="AQ81" s="70"/>
      <c r="AS81" s="69">
        <f>IFERROR(VLOOKUP(Q81,'[1]Professional Skills'!$A$4:$AM$288,MATCH(Profession,'[1]Professional Skills'!$A$3:$AM$3,0),FALSE),"- -")</f>
        <v>0</v>
      </c>
      <c r="AU81" s="7">
        <f t="shared" ref="AU81:AU144" si="636">IF(AT81="*","",AS81)</f>
        <v>0</v>
      </c>
      <c r="AV81" s="7">
        <f t="shared" ca="1" si="635"/>
        <v>0</v>
      </c>
      <c r="AW81" t="str">
        <f t="shared" si="371"/>
        <v/>
      </c>
      <c r="AX81" t="str">
        <f>IFERROR(_xlfn.RANK.EQ(AW81,$AW$5:$AW$568),"")</f>
        <v/>
      </c>
      <c r="AY81">
        <f t="shared" si="327"/>
        <v>0</v>
      </c>
      <c r="AZ81" s="70" t="str">
        <f t="shared" si="369"/>
        <v/>
      </c>
      <c r="BB81" s="69" t="str">
        <f>IFERROR(IF(Q81="Language",VLOOKUP(R81,[1]Cultures!$B$4:$N$218,MATCH(Culture,[1]Cultures!$B$3:$N$3,0),FALSE),VLOOKUP(Q81,[1]Cultures!$B$4:$O$212,MATCH(Culture,[1]Cultures!$B$3:$O$3,0),FALSE)),"- -")</f>
        <v>- -</v>
      </c>
      <c r="BD81">
        <f t="shared" ca="1" si="631"/>
        <v>0</v>
      </c>
      <c r="BE81" t="str">
        <f t="shared" si="578"/>
        <v/>
      </c>
      <c r="BF81">
        <f ca="1">RAND()+AM81+AQ81</f>
        <v>0.20858785865609908</v>
      </c>
      <c r="BH81">
        <f t="shared" ref="BH81:BH87" ca="1" si="637">_xlfn.RANK.EQ(BF81,$BF$81:$BF$298)</f>
        <v>14</v>
      </c>
      <c r="BI81" s="7" t="str">
        <f t="shared" ca="1" si="370"/>
        <v>- -</v>
      </c>
      <c r="BJ81" s="7">
        <f t="shared" ref="BJ81:BJ87" ca="1" si="638">IF(BH81=1,IF($BB$3=1,1,IF($BB$3&gt;=2,2,0)),IF(BH81=2,IF($BB$3=3,1,IF($BB$3&gt;=4,2,0)),IF(BH81=3,IF($BB$3=5,1,IF($BB$3&gt;=6,2,0)),IF(BH81=4,IF($BB$3=7,1,IF($BB$3&gt;=8,2,0)),IF(BH81=5,IF($BB$3=9,1,IF($BB$3&gt;=10,2,0)),0)))))</f>
        <v>0</v>
      </c>
      <c r="BK81" s="7"/>
      <c r="BL81" s="70">
        <f t="shared" ca="1" si="328"/>
        <v>0</v>
      </c>
      <c r="BN81" s="69">
        <f>IFERROR(VLOOKUP(V81,Charts!$BT$2:$BV$14,3,FALSE),"- -")</f>
        <v>0.69230769230769229</v>
      </c>
      <c r="BO81" s="85">
        <f t="shared" ca="1" si="334"/>
        <v>1.3680756873827997</v>
      </c>
      <c r="BP81" s="70">
        <f t="shared" ca="1" si="579"/>
        <v>280</v>
      </c>
      <c r="BR81" s="7">
        <v>76</v>
      </c>
      <c r="BS81" s="9" t="str">
        <f ca="1">VLOOKUP(BR81,$O$3:$R$568,4,FALSE)</f>
        <v>Ice Caps &amp; Polar Deserts</v>
      </c>
      <c r="BT81" s="7" t="str">
        <f ca="1">VLOOKUP(BS81,$R$3:$V$568,5,FALSE)</f>
        <v>3 / 4</v>
      </c>
      <c r="BU81" s="7">
        <f ca="1">VLOOKUP(BT81,Charts!$BT$2:$BV$14,3,FALSE)</f>
        <v>0.69230769230769229</v>
      </c>
      <c r="BV81" s="7" t="str">
        <f t="shared" ca="1" si="372"/>
        <v>3</v>
      </c>
      <c r="BW81" s="7" t="str">
        <f t="shared" ca="1" si="373"/>
        <v>4</v>
      </c>
      <c r="BY81" s="7">
        <f t="shared" ca="1" si="374"/>
        <v>0.15166856408730811</v>
      </c>
      <c r="BZ81" s="7">
        <f t="shared" ca="1" si="375"/>
        <v>0.54063912822038418</v>
      </c>
      <c r="CA81" s="7">
        <f t="shared" ca="1" si="376"/>
        <v>1</v>
      </c>
      <c r="CB81" s="7" t="str">
        <f t="shared" ca="1" si="377"/>
        <v>3</v>
      </c>
      <c r="CC81" s="7">
        <f ca="1">IFERROR(IF(CC80+CB81&gt;CD$4,CC80,CC80+CB81),"")</f>
        <v>38</v>
      </c>
      <c r="CD81" s="7">
        <f t="shared" ca="1" si="580"/>
        <v>0</v>
      </c>
      <c r="CE81" s="7">
        <f t="shared" ca="1" si="378"/>
        <v>0.13859862717148785</v>
      </c>
      <c r="CF81" s="7">
        <f t="shared" ca="1" si="379"/>
        <v>0.55370906513620444</v>
      </c>
      <c r="CG81" s="7">
        <f t="shared" ca="1" si="380"/>
        <v>1</v>
      </c>
      <c r="CH81" s="7" t="str">
        <f t="shared" ca="1" si="381"/>
        <v>3</v>
      </c>
      <c r="CI81" s="7">
        <f ca="1">IFERROR(IF(CI80+CH81&gt;CJ$4,CI80,CI80+CH81),"")</f>
        <v>60</v>
      </c>
      <c r="CJ81" s="7">
        <f t="shared" ca="1" si="581"/>
        <v>0</v>
      </c>
      <c r="CK81" s="7">
        <f t="shared" ca="1" si="382"/>
        <v>0.9847176448312146</v>
      </c>
      <c r="CL81" s="7">
        <f t="shared" ca="1" si="383"/>
        <v>-0.29240995252352231</v>
      </c>
      <c r="CM81" s="7">
        <f t="shared" ca="1" si="384"/>
        <v>0</v>
      </c>
      <c r="CN81" s="7">
        <f t="shared" ca="1" si="385"/>
        <v>0</v>
      </c>
      <c r="CO81" s="7">
        <f ca="1">IFERROR(IF(CO80+CN81&gt;CP$4,CO80,CO80+CN81),"")</f>
        <v>60</v>
      </c>
      <c r="CP81" s="7">
        <f t="shared" ca="1" si="582"/>
        <v>0</v>
      </c>
      <c r="CQ81" s="7">
        <f t="shared" ca="1" si="386"/>
        <v>0.13813661068465011</v>
      </c>
      <c r="CR81" s="7">
        <f t="shared" ca="1" si="387"/>
        <v>0.55417108162304218</v>
      </c>
      <c r="CS81" s="7">
        <f t="shared" ca="1" si="388"/>
        <v>1</v>
      </c>
      <c r="CT81" s="7" t="str">
        <f t="shared" ca="1" si="389"/>
        <v>3</v>
      </c>
      <c r="CU81" s="7">
        <f ca="1">IFERROR(IF(CU80+CT81&gt;CV$4,CU80,CU80+CT81),"")</f>
        <v>60</v>
      </c>
      <c r="CV81" s="7">
        <f t="shared" ca="1" si="583"/>
        <v>0</v>
      </c>
      <c r="CW81" s="7">
        <f t="shared" ca="1" si="390"/>
        <v>0.79154844804993663</v>
      </c>
      <c r="CX81" s="7">
        <f t="shared" ca="1" si="391"/>
        <v>-9.9240755742244335E-2</v>
      </c>
      <c r="CY81" s="7">
        <f t="shared" ca="1" si="392"/>
        <v>0</v>
      </c>
      <c r="CZ81" s="7">
        <f t="shared" ca="1" si="393"/>
        <v>0</v>
      </c>
      <c r="DA81" s="7">
        <f ca="1">IFERROR(IF(DA80+CZ81&gt;DB$4,DA80,DA80+CZ81),"")</f>
        <v>60</v>
      </c>
      <c r="DB81" s="7">
        <f t="shared" ca="1" si="584"/>
        <v>0</v>
      </c>
      <c r="DC81" s="7">
        <f t="shared" ca="1" si="394"/>
        <v>0.30161764214893005</v>
      </c>
      <c r="DD81" s="7">
        <f t="shared" ca="1" si="395"/>
        <v>0.39069005015876224</v>
      </c>
      <c r="DE81" s="7">
        <f t="shared" ca="1" si="396"/>
        <v>1</v>
      </c>
      <c r="DF81" s="7" t="str">
        <f t="shared" ca="1" si="397"/>
        <v>3</v>
      </c>
      <c r="DG81" s="7">
        <f ca="1">IFERROR(IF(DG80+DF81&gt;DH$4,DG80,DG80+DF81),"")</f>
        <v>60</v>
      </c>
      <c r="DH81" s="7">
        <f t="shared" ca="1" si="585"/>
        <v>0</v>
      </c>
      <c r="DI81" s="7">
        <f t="shared" ca="1" si="398"/>
        <v>0.30198665162570792</v>
      </c>
      <c r="DJ81" s="7">
        <f t="shared" ca="1" si="399"/>
        <v>0.39032104068198437</v>
      </c>
      <c r="DK81" s="7">
        <f t="shared" ca="1" si="400"/>
        <v>1</v>
      </c>
      <c r="DL81" s="7" t="str">
        <f t="shared" ca="1" si="401"/>
        <v>3</v>
      </c>
      <c r="DM81" s="7">
        <f ca="1">IFERROR(IF(DM80+DL81&gt;DN$4,DM80,DM80+DL81),"")</f>
        <v>60</v>
      </c>
      <c r="DN81" s="7">
        <f t="shared" ca="1" si="586"/>
        <v>0</v>
      </c>
      <c r="DO81" s="7">
        <f t="shared" ca="1" si="402"/>
        <v>0.46693047182285741</v>
      </c>
      <c r="DP81" s="7">
        <f t="shared" ca="1" si="403"/>
        <v>0.22537722048483488</v>
      </c>
      <c r="DQ81" s="7">
        <f t="shared" ca="1" si="404"/>
        <v>1</v>
      </c>
      <c r="DR81" s="7" t="str">
        <f t="shared" ca="1" si="405"/>
        <v>3</v>
      </c>
      <c r="DS81" s="7">
        <f ca="1">IFERROR(IF(DS80+DR81&gt;DT$4,DS80,DS80+DR81),"")</f>
        <v>60</v>
      </c>
      <c r="DT81" s="7">
        <f t="shared" ca="1" si="587"/>
        <v>0</v>
      </c>
      <c r="DU81" s="7">
        <f t="shared" ca="1" si="406"/>
        <v>0.78971150232768295</v>
      </c>
      <c r="DV81" s="7">
        <f t="shared" ca="1" si="407"/>
        <v>-9.7403810019990655E-2</v>
      </c>
      <c r="DW81" s="7">
        <f t="shared" ca="1" si="408"/>
        <v>0</v>
      </c>
      <c r="DX81" s="7">
        <f t="shared" ca="1" si="409"/>
        <v>0</v>
      </c>
      <c r="DY81" s="7">
        <f ca="1">IFERROR(IF(DY80+DX81&gt;DZ$4,DY80,DY80+DX81),"")</f>
        <v>59</v>
      </c>
      <c r="DZ81" s="7">
        <f t="shared" ca="1" si="588"/>
        <v>0</v>
      </c>
      <c r="EA81" s="7">
        <f t="shared" ca="1" si="410"/>
        <v>0.26039718641777754</v>
      </c>
      <c r="EB81" s="7">
        <f t="shared" ca="1" si="411"/>
        <v>0.43191050588991475</v>
      </c>
      <c r="EC81" s="7">
        <f t="shared" ca="1" si="412"/>
        <v>1</v>
      </c>
      <c r="ED81" s="7" t="str">
        <f t="shared" ca="1" si="413"/>
        <v>3</v>
      </c>
      <c r="EE81" s="7">
        <f ca="1">IFERROR(IF(EE80+ED81&gt;EF$4,EE80,EE80+ED81),"")</f>
        <v>60</v>
      </c>
      <c r="EF81" s="7">
        <f t="shared" ca="1" si="589"/>
        <v>0</v>
      </c>
      <c r="EG81" s="7">
        <f t="shared" ca="1" si="414"/>
        <v>8.6897798025568962E-2</v>
      </c>
      <c r="EH81" s="7">
        <f t="shared" ca="1" si="415"/>
        <v>0.60540989428212333</v>
      </c>
      <c r="EI81" s="7">
        <f t="shared" ca="1" si="416"/>
        <v>1</v>
      </c>
      <c r="EJ81" s="7" t="str">
        <f t="shared" ca="1" si="417"/>
        <v>3</v>
      </c>
      <c r="EK81" s="7">
        <f ca="1">IFERROR(IF(EK80+EJ81&gt;EL$4,EK80,EK80+EJ81),"")</f>
        <v>60</v>
      </c>
      <c r="EL81" s="7">
        <f t="shared" ca="1" si="590"/>
        <v>0</v>
      </c>
      <c r="EM81" s="7">
        <f t="shared" ca="1" si="418"/>
        <v>0.20620308777838914</v>
      </c>
      <c r="EN81" s="7">
        <f t="shared" ca="1" si="419"/>
        <v>0.48610460452930315</v>
      </c>
      <c r="EO81" s="7">
        <f t="shared" ca="1" si="420"/>
        <v>1</v>
      </c>
      <c r="EP81" s="7" t="str">
        <f t="shared" ca="1" si="421"/>
        <v>3</v>
      </c>
      <c r="EQ81" s="7">
        <f ca="1">IFERROR(IF(EQ80+EP81&gt;ER$4,EQ80,EQ80+EP81),"")</f>
        <v>60</v>
      </c>
      <c r="ER81" s="7">
        <f t="shared" ca="1" si="591"/>
        <v>0</v>
      </c>
      <c r="ES81" s="7">
        <f t="shared" ca="1" si="422"/>
        <v>0.53410666828094422</v>
      </c>
      <c r="ET81" s="7">
        <f t="shared" ca="1" si="423"/>
        <v>0.15820102402674807</v>
      </c>
      <c r="EU81" s="7">
        <f t="shared" ca="1" si="424"/>
        <v>1</v>
      </c>
      <c r="EV81" s="7" t="str">
        <f t="shared" ca="1" si="425"/>
        <v>3</v>
      </c>
      <c r="EW81" s="7">
        <f ca="1">IFERROR(IF(EW80+EV81&gt;EX$4,EW80,EW80+EV81),"")</f>
        <v>60</v>
      </c>
      <c r="EX81" s="7">
        <f t="shared" ca="1" si="592"/>
        <v>0</v>
      </c>
      <c r="EY81" s="7">
        <f t="shared" ca="1" si="426"/>
        <v>0.19817543470504495</v>
      </c>
      <c r="EZ81" s="7">
        <f t="shared" ca="1" si="427"/>
        <v>0.49413225760264734</v>
      </c>
      <c r="FA81" s="7">
        <f t="shared" ca="1" si="428"/>
        <v>1</v>
      </c>
      <c r="FB81" s="7" t="str">
        <f t="shared" ca="1" si="429"/>
        <v>3</v>
      </c>
      <c r="FC81" s="7">
        <f ca="1">IFERROR(IF(FC80+FB81&gt;FD$4,FC80,FC80+FB81),"")</f>
        <v>60</v>
      </c>
      <c r="FD81" s="7">
        <f t="shared" ca="1" si="593"/>
        <v>0</v>
      </c>
      <c r="FE81" s="7">
        <f t="shared" ca="1" si="430"/>
        <v>0.2361036630228851</v>
      </c>
      <c r="FF81" s="7">
        <f t="shared" ca="1" si="431"/>
        <v>0.45620402928480719</v>
      </c>
      <c r="FG81" s="7">
        <f t="shared" ca="1" si="432"/>
        <v>1</v>
      </c>
      <c r="FH81" s="7" t="str">
        <f t="shared" ca="1" si="433"/>
        <v>3</v>
      </c>
      <c r="FI81" s="7">
        <f ca="1">IFERROR(IF(FI80+FH81&gt;FJ$4,FI80,FI80+FH81),"")</f>
        <v>60</v>
      </c>
      <c r="FJ81" s="7">
        <f t="shared" ca="1" si="594"/>
        <v>0</v>
      </c>
      <c r="FK81" s="7">
        <f t="shared" ca="1" si="434"/>
        <v>0.24414034018077768</v>
      </c>
      <c r="FL81" s="7">
        <f t="shared" ca="1" si="435"/>
        <v>0.44816735212691461</v>
      </c>
      <c r="FM81" s="7">
        <f t="shared" ca="1" si="436"/>
        <v>1</v>
      </c>
      <c r="FN81" s="7" t="str">
        <f t="shared" ca="1" si="437"/>
        <v>3</v>
      </c>
      <c r="FO81" s="7">
        <f ca="1">IFERROR(IF(FO80+FN81&gt;FP$4,FO80,FO80+FN81),"")</f>
        <v>60</v>
      </c>
      <c r="FP81" s="7">
        <f t="shared" ca="1" si="595"/>
        <v>0</v>
      </c>
      <c r="FQ81" s="7">
        <f t="shared" ca="1" si="438"/>
        <v>0.2580933261296029</v>
      </c>
      <c r="FR81" s="7">
        <f t="shared" ca="1" si="439"/>
        <v>0.43421436617808939</v>
      </c>
      <c r="FS81" s="7">
        <f t="shared" ca="1" si="440"/>
        <v>1</v>
      </c>
      <c r="FT81" s="7" t="str">
        <f t="shared" ca="1" si="441"/>
        <v>3</v>
      </c>
      <c r="FU81" s="7">
        <f ca="1">IFERROR(IF(FU80+FT81&gt;FV$4,FU80,FU80+FT81),"")</f>
        <v>60</v>
      </c>
      <c r="FV81" s="7">
        <f t="shared" ca="1" si="596"/>
        <v>0</v>
      </c>
      <c r="FW81" s="7">
        <f t="shared" ca="1" si="442"/>
        <v>0.19626587639712711</v>
      </c>
      <c r="FX81" s="7">
        <f t="shared" ca="1" si="443"/>
        <v>0.49604181591056518</v>
      </c>
      <c r="FY81" s="7">
        <f t="shared" ca="1" si="444"/>
        <v>1</v>
      </c>
      <c r="FZ81" s="7" t="str">
        <f t="shared" ca="1" si="445"/>
        <v>3</v>
      </c>
      <c r="GA81" s="7">
        <f ca="1">IFERROR(IF(GA80+FZ81&gt;GB$4,GA80,GA80+FZ81),"")</f>
        <v>60</v>
      </c>
      <c r="GB81" s="7">
        <f t="shared" ca="1" si="597"/>
        <v>0</v>
      </c>
      <c r="GC81" s="7">
        <f t="shared" ca="1" si="446"/>
        <v>0.65764855076662532</v>
      </c>
      <c r="GD81" s="7">
        <f t="shared" ca="1" si="447"/>
        <v>3.4659141541066973E-2</v>
      </c>
      <c r="GE81" s="7">
        <f t="shared" ca="1" si="448"/>
        <v>1</v>
      </c>
      <c r="GF81" s="7" t="str">
        <f t="shared" ca="1" si="449"/>
        <v>3</v>
      </c>
      <c r="GG81" s="7">
        <f ca="1">IFERROR(IF(GG80+GF81&gt;GH$4,GG80,GG80+GF81),"")</f>
        <v>60</v>
      </c>
      <c r="GH81" s="7">
        <f t="shared" ca="1" si="598"/>
        <v>0</v>
      </c>
      <c r="GI81" s="7">
        <f t="shared" ca="1" si="450"/>
        <v>0.19007347650360773</v>
      </c>
      <c r="GJ81" s="7">
        <f t="shared" ca="1" si="451"/>
        <v>0.50223421580408456</v>
      </c>
      <c r="GK81" s="7">
        <f t="shared" ca="1" si="452"/>
        <v>1</v>
      </c>
      <c r="GL81" s="7" t="str">
        <f t="shared" ca="1" si="453"/>
        <v>3</v>
      </c>
      <c r="GM81" s="7">
        <f ca="1">IFERROR(IF(GM80+GL81&gt;GN$4,GM80,GM80+GL81),"")</f>
        <v>60</v>
      </c>
      <c r="GN81" s="7">
        <f t="shared" ca="1" si="599"/>
        <v>0</v>
      </c>
      <c r="GO81" s="7">
        <f t="shared" ca="1" si="454"/>
        <v>0.91771138262780572</v>
      </c>
      <c r="GP81" s="7">
        <f t="shared" ca="1" si="455"/>
        <v>-0.22540369032011343</v>
      </c>
      <c r="GQ81" s="7">
        <f t="shared" ca="1" si="456"/>
        <v>0</v>
      </c>
      <c r="GR81" s="7">
        <f t="shared" ca="1" si="457"/>
        <v>0</v>
      </c>
      <c r="GS81" s="7">
        <f ca="1">IFERROR(IF(GS80+GR81&gt;GT$4,GS80,GS80+GR81),"")</f>
        <v>60</v>
      </c>
      <c r="GT81" s="7">
        <f t="shared" ca="1" si="600"/>
        <v>0</v>
      </c>
      <c r="GU81" s="7">
        <f t="shared" ca="1" si="458"/>
        <v>1.413530331055779E-2</v>
      </c>
      <c r="GV81" s="7">
        <f t="shared" ca="1" si="459"/>
        <v>0.6781723889971345</v>
      </c>
      <c r="GW81" s="7">
        <f t="shared" ca="1" si="460"/>
        <v>1</v>
      </c>
      <c r="GX81" s="7" t="str">
        <f t="shared" ca="1" si="461"/>
        <v>3</v>
      </c>
      <c r="GY81" s="7">
        <f ca="1">IFERROR(IF(GY80+GX81&gt;GZ$4,GY80,GY80+GX81),"")</f>
        <v>60</v>
      </c>
      <c r="GZ81" s="7">
        <f t="shared" ca="1" si="601"/>
        <v>0</v>
      </c>
      <c r="HA81" s="7">
        <f t="shared" ca="1" si="462"/>
        <v>0.50165685363023249</v>
      </c>
      <c r="HB81" s="7">
        <f t="shared" ca="1" si="463"/>
        <v>0.1906508386774598</v>
      </c>
      <c r="HC81" s="7">
        <f t="shared" ca="1" si="464"/>
        <v>1</v>
      </c>
      <c r="HD81" s="7" t="str">
        <f t="shared" ca="1" si="465"/>
        <v>3</v>
      </c>
      <c r="HE81" s="7">
        <f ca="1">IFERROR(IF(HE80+HD81&gt;HF$4,HE80,HE80+HD81),"")</f>
        <v>60</v>
      </c>
      <c r="HF81" s="7">
        <f t="shared" ca="1" si="602"/>
        <v>0</v>
      </c>
      <c r="HG81" s="7">
        <f t="shared" ca="1" si="466"/>
        <v>0.40979806428632415</v>
      </c>
      <c r="HH81" s="7">
        <f t="shared" ca="1" si="467"/>
        <v>0.28250962802136814</v>
      </c>
      <c r="HI81" s="7">
        <f t="shared" ca="1" si="468"/>
        <v>1</v>
      </c>
      <c r="HJ81" s="7" t="str">
        <f t="shared" ca="1" si="469"/>
        <v>3</v>
      </c>
      <c r="HK81" s="7">
        <f ca="1">IFERROR(IF(HK80+HJ81&gt;HL$4,HK80,HK80+HJ81),"")</f>
        <v>60</v>
      </c>
      <c r="HL81" s="7">
        <f t="shared" ca="1" si="603"/>
        <v>0</v>
      </c>
      <c r="HM81" s="7">
        <f t="shared" ca="1" si="470"/>
        <v>0.85185668355405442</v>
      </c>
      <c r="HN81" s="7">
        <f t="shared" ca="1" si="471"/>
        <v>-0.15954899124636213</v>
      </c>
      <c r="HO81" s="7">
        <f t="shared" ca="1" si="472"/>
        <v>0</v>
      </c>
      <c r="HP81" s="7">
        <f t="shared" ca="1" si="473"/>
        <v>0</v>
      </c>
      <c r="HQ81" s="7">
        <f ca="1">IFERROR(IF(HQ80+HP81&gt;HR$4,HQ80,HQ80+HP81),"")</f>
        <v>60</v>
      </c>
      <c r="HR81" s="7">
        <f t="shared" ca="1" si="604"/>
        <v>0</v>
      </c>
      <c r="HS81" s="7">
        <f t="shared" ca="1" si="474"/>
        <v>0.48052800503236859</v>
      </c>
      <c r="HT81" s="7">
        <f t="shared" ca="1" si="475"/>
        <v>0.2117796872753237</v>
      </c>
      <c r="HU81" s="7">
        <f t="shared" ca="1" si="476"/>
        <v>1</v>
      </c>
      <c r="HV81" s="7" t="str">
        <f t="shared" ca="1" si="477"/>
        <v>3</v>
      </c>
      <c r="HW81" s="7">
        <f ca="1">IFERROR(IF(HW80+HV81&gt;HX$4,HW80,HW80+HV81),"")</f>
        <v>60</v>
      </c>
      <c r="HX81" s="7">
        <f t="shared" ca="1" si="605"/>
        <v>0</v>
      </c>
      <c r="HY81" s="7">
        <f t="shared" ca="1" si="478"/>
        <v>0.92830649013802213</v>
      </c>
      <c r="HZ81" s="7">
        <f t="shared" ca="1" si="479"/>
        <v>-0.23599879783032984</v>
      </c>
      <c r="IA81" s="7">
        <f t="shared" ca="1" si="480"/>
        <v>0</v>
      </c>
      <c r="IB81" s="7">
        <f t="shared" ca="1" si="481"/>
        <v>0</v>
      </c>
      <c r="IC81" s="7">
        <f ca="1">IFERROR(IF(IC80+IB81&gt;ID$4,IC80,IC80+IB81),"")</f>
        <v>60</v>
      </c>
      <c r="ID81" s="7">
        <f t="shared" ca="1" si="606"/>
        <v>0</v>
      </c>
      <c r="IE81" s="7">
        <f t="shared" ca="1" si="482"/>
        <v>0.725783660461637</v>
      </c>
      <c r="IF81" s="7">
        <f t="shared" ca="1" si="483"/>
        <v>-3.3475968153944713E-2</v>
      </c>
      <c r="IG81" s="7">
        <f t="shared" ca="1" si="484"/>
        <v>0</v>
      </c>
      <c r="IH81" s="7">
        <f t="shared" ca="1" si="485"/>
        <v>0</v>
      </c>
      <c r="II81" s="7">
        <f ca="1">IFERROR(IF(II80+IH81&gt;IJ$4,II80,II80+IH81),"")</f>
        <v>60</v>
      </c>
      <c r="IJ81" s="7">
        <f t="shared" ca="1" si="607"/>
        <v>0</v>
      </c>
      <c r="IK81" s="7">
        <f t="shared" ca="1" si="486"/>
        <v>0.41978489035859357</v>
      </c>
      <c r="IL81" s="7">
        <f t="shared" ca="1" si="487"/>
        <v>0.27252280194909873</v>
      </c>
      <c r="IM81" s="7">
        <f t="shared" ca="1" si="488"/>
        <v>1</v>
      </c>
      <c r="IN81" s="7" t="str">
        <f t="shared" ca="1" si="489"/>
        <v>3</v>
      </c>
      <c r="IO81" s="7">
        <f ca="1">IFERROR(IF(IO80+IN81&gt;IP$4,IO80,IO80+IN81),"")</f>
        <v>60</v>
      </c>
      <c r="IP81" s="7">
        <f t="shared" ca="1" si="608"/>
        <v>0</v>
      </c>
      <c r="IQ81" s="7">
        <f t="shared" ca="1" si="490"/>
        <v>0.78476927063630908</v>
      </c>
      <c r="IR81" s="7">
        <f t="shared" ca="1" si="491"/>
        <v>-9.2461578328616789E-2</v>
      </c>
      <c r="IS81" s="7">
        <f t="shared" ca="1" si="492"/>
        <v>0</v>
      </c>
      <c r="IT81" s="7">
        <f t="shared" ca="1" si="493"/>
        <v>0</v>
      </c>
      <c r="IU81" s="7">
        <f ca="1">IFERROR(IF(IU80+IT81&gt;IV$4,IU80,IU80+IT81),"")</f>
        <v>60</v>
      </c>
      <c r="IV81" s="7">
        <f t="shared" ca="1" si="609"/>
        <v>0</v>
      </c>
      <c r="IW81" s="7">
        <f t="shared" ca="1" si="494"/>
        <v>0.84581292914376482</v>
      </c>
      <c r="IX81" s="7">
        <f t="shared" ca="1" si="495"/>
        <v>-0.15350523683607253</v>
      </c>
      <c r="IY81" s="7">
        <f t="shared" ca="1" si="496"/>
        <v>0</v>
      </c>
      <c r="IZ81" s="7">
        <f t="shared" ca="1" si="497"/>
        <v>0</v>
      </c>
      <c r="JA81" s="7">
        <f ca="1">IFERROR(IF(JA80+IZ81&gt;JB$4,JA80,JA80+IZ81),"")</f>
        <v>60</v>
      </c>
      <c r="JB81" s="7">
        <f t="shared" ca="1" si="610"/>
        <v>0</v>
      </c>
      <c r="JC81" s="7">
        <f t="shared" ca="1" si="498"/>
        <v>0.85719401729844114</v>
      </c>
      <c r="JD81" s="7">
        <f t="shared" ca="1" si="499"/>
        <v>-0.16488632499074884</v>
      </c>
      <c r="JE81" s="7">
        <f t="shared" ca="1" si="500"/>
        <v>0</v>
      </c>
      <c r="JF81" s="7">
        <f t="shared" ca="1" si="501"/>
        <v>0</v>
      </c>
      <c r="JG81" s="7">
        <f ca="1">IFERROR(IF(JG80+JF81&gt;JH$4,JG80,JG80+JF81),"")</f>
        <v>60</v>
      </c>
      <c r="JH81" s="7">
        <f t="shared" ca="1" si="611"/>
        <v>0</v>
      </c>
      <c r="JI81" s="7">
        <f t="shared" ca="1" si="502"/>
        <v>0.74313374080246619</v>
      </c>
      <c r="JJ81" s="7">
        <f t="shared" ca="1" si="503"/>
        <v>-5.0826048494773901E-2</v>
      </c>
      <c r="JK81" s="7">
        <f t="shared" ca="1" si="504"/>
        <v>0</v>
      </c>
      <c r="JL81" s="7">
        <f t="shared" ca="1" si="505"/>
        <v>0</v>
      </c>
      <c r="JM81" s="7">
        <f ca="1">IFERROR(IF(JM80+JL81&gt;JN$4,JM80,JM80+JL81),"")</f>
        <v>60</v>
      </c>
      <c r="JN81" s="7">
        <f t="shared" ca="1" si="612"/>
        <v>0</v>
      </c>
      <c r="JO81" s="7">
        <f t="shared" ca="1" si="506"/>
        <v>0.68198898495045324</v>
      </c>
      <c r="JP81" s="7">
        <f t="shared" ca="1" si="507"/>
        <v>1.0318707357239054E-2</v>
      </c>
      <c r="JQ81" s="7">
        <f t="shared" ca="1" si="508"/>
        <v>1</v>
      </c>
      <c r="JR81" s="7" t="str">
        <f t="shared" ca="1" si="509"/>
        <v>3</v>
      </c>
      <c r="JS81" s="7">
        <f ca="1">IFERROR(IF(JS80+JR81&gt;JT$4,JS80,JS80+JR81),"")</f>
        <v>60</v>
      </c>
      <c r="JT81" s="7">
        <f t="shared" ca="1" si="613"/>
        <v>0</v>
      </c>
      <c r="JU81" s="7">
        <f t="shared" ca="1" si="510"/>
        <v>0.11011400875579214</v>
      </c>
      <c r="JV81" s="7">
        <f t="shared" ca="1" si="511"/>
        <v>0.58219368355190015</v>
      </c>
      <c r="JW81" s="7">
        <f t="shared" ca="1" si="512"/>
        <v>1</v>
      </c>
      <c r="JX81" s="7" t="str">
        <f t="shared" ca="1" si="513"/>
        <v>3</v>
      </c>
      <c r="JY81" s="7">
        <f ca="1">IFERROR(IF(JY80+JX81&gt;JZ$4,JY80,JY80+JX81),"")</f>
        <v>60</v>
      </c>
      <c r="JZ81" s="7">
        <f t="shared" ca="1" si="614"/>
        <v>0</v>
      </c>
      <c r="KA81" s="7">
        <f t="shared" ca="1" si="514"/>
        <v>0.52748957082480108</v>
      </c>
      <c r="KB81" s="7">
        <f t="shared" ca="1" si="515"/>
        <v>0.16481812148289121</v>
      </c>
      <c r="KC81" s="7">
        <f t="shared" ca="1" si="516"/>
        <v>1</v>
      </c>
      <c r="KD81" s="7" t="str">
        <f t="shared" ca="1" si="517"/>
        <v>3</v>
      </c>
      <c r="KE81" s="7">
        <f ca="1">IFERROR(IF(KE80+KD81&gt;KF$4,KE80,KE80+KD81),"")</f>
        <v>60</v>
      </c>
      <c r="KF81" s="7">
        <f t="shared" ca="1" si="615"/>
        <v>0</v>
      </c>
      <c r="KG81" s="7">
        <f t="shared" ca="1" si="518"/>
        <v>0.51554594671585341</v>
      </c>
      <c r="KH81" s="7">
        <f t="shared" ca="1" si="519"/>
        <v>0.17676174559183888</v>
      </c>
      <c r="KI81" s="7">
        <f t="shared" ca="1" si="520"/>
        <v>1</v>
      </c>
      <c r="KJ81" s="7" t="str">
        <f t="shared" ca="1" si="521"/>
        <v>3</v>
      </c>
      <c r="KK81" s="7">
        <f ca="1">IFERROR(IF(KK80+KJ81&gt;KL$4,KK80,KK80+KJ81),"")</f>
        <v>60</v>
      </c>
      <c r="KL81" s="7">
        <f t="shared" ca="1" si="616"/>
        <v>0</v>
      </c>
      <c r="KM81" s="7">
        <f t="shared" ca="1" si="522"/>
        <v>0.37691814831185155</v>
      </c>
      <c r="KN81" s="7">
        <f t="shared" ca="1" si="523"/>
        <v>0.31538954399584074</v>
      </c>
      <c r="KO81" s="7">
        <f t="shared" ca="1" si="524"/>
        <v>1</v>
      </c>
      <c r="KP81" s="7" t="str">
        <f t="shared" ca="1" si="525"/>
        <v>3</v>
      </c>
      <c r="KQ81" s="7">
        <f ca="1">IFERROR(IF(KQ80+KP81&gt;KR$4,KQ80,KQ80+KP81),"")</f>
        <v>60</v>
      </c>
      <c r="KR81" s="7">
        <f t="shared" ca="1" si="617"/>
        <v>0</v>
      </c>
      <c r="KS81" s="7">
        <f t="shared" ca="1" si="526"/>
        <v>0.62683139149060163</v>
      </c>
      <c r="KT81" s="7">
        <f t="shared" ca="1" si="527"/>
        <v>6.547630081709066E-2</v>
      </c>
      <c r="KU81" s="7">
        <f t="shared" ca="1" si="528"/>
        <v>1</v>
      </c>
      <c r="KV81" s="7" t="str">
        <f t="shared" ca="1" si="529"/>
        <v>3</v>
      </c>
      <c r="KW81" s="7">
        <f ca="1">IFERROR(IF(KW80+KV81&gt;KX$4,KW80,KW80+KV81),"")</f>
        <v>60</v>
      </c>
      <c r="KX81" s="7">
        <f t="shared" ca="1" si="618"/>
        <v>0</v>
      </c>
      <c r="KY81" s="7">
        <f t="shared" ca="1" si="530"/>
        <v>0.61718229358852161</v>
      </c>
      <c r="KZ81" s="7">
        <f t="shared" ca="1" si="531"/>
        <v>7.5125398719170677E-2</v>
      </c>
      <c r="LA81" s="7">
        <f t="shared" ca="1" si="532"/>
        <v>1</v>
      </c>
      <c r="LB81" s="7" t="str">
        <f t="shared" ca="1" si="533"/>
        <v>3</v>
      </c>
      <c r="LC81" s="7">
        <f ca="1">IFERROR(IF(LC80+LB81&gt;LD$4,LC80,LC80+LB81),"")</f>
        <v>60</v>
      </c>
      <c r="LD81" s="7">
        <f t="shared" ca="1" si="619"/>
        <v>0</v>
      </c>
      <c r="LE81" s="7">
        <f t="shared" ca="1" si="534"/>
        <v>0.2157442430555957</v>
      </c>
      <c r="LF81" s="7">
        <f t="shared" ca="1" si="535"/>
        <v>0.47656344925209659</v>
      </c>
      <c r="LG81" s="7">
        <f t="shared" ca="1" si="536"/>
        <v>1</v>
      </c>
      <c r="LH81" s="7" t="str">
        <f t="shared" ca="1" si="537"/>
        <v>3</v>
      </c>
      <c r="LI81" s="7">
        <f ca="1">IFERROR(IF(LI80+LH81&gt;LJ$4,LI80,LI80+LH81),"")</f>
        <v>60</v>
      </c>
      <c r="LJ81" s="7">
        <f t="shared" ca="1" si="620"/>
        <v>0</v>
      </c>
      <c r="LK81" s="7">
        <f t="shared" ca="1" si="538"/>
        <v>7.9089678479713488E-2</v>
      </c>
      <c r="LL81" s="7">
        <f t="shared" ca="1" si="539"/>
        <v>0.6132180138279788</v>
      </c>
      <c r="LM81" s="7">
        <f t="shared" ca="1" si="540"/>
        <v>1</v>
      </c>
      <c r="LN81" s="7" t="str">
        <f t="shared" ca="1" si="541"/>
        <v>3</v>
      </c>
      <c r="LO81" s="7">
        <f ca="1">IFERROR(IF(LO80+LN81&gt;LP$4,LO80,LO80+LN81),"")</f>
        <v>60</v>
      </c>
      <c r="LP81" s="7">
        <f t="shared" ca="1" si="621"/>
        <v>0</v>
      </c>
      <c r="LQ81" s="7">
        <f t="shared" ca="1" si="542"/>
        <v>0.30876098859122036</v>
      </c>
      <c r="LR81" s="7">
        <f t="shared" ca="1" si="543"/>
        <v>0.38354670371647193</v>
      </c>
      <c r="LS81" s="7">
        <f t="shared" ca="1" si="544"/>
        <v>1</v>
      </c>
      <c r="LT81" s="7" t="str">
        <f t="shared" ca="1" si="545"/>
        <v>3</v>
      </c>
      <c r="LU81" s="7">
        <f ca="1">IFERROR(IF(LU80+LT81&gt;LV$4,LU80,LU80+LT81),"")</f>
        <v>60</v>
      </c>
      <c r="LV81" s="7">
        <f t="shared" ca="1" si="622"/>
        <v>0</v>
      </c>
      <c r="LW81" s="7">
        <f t="shared" ca="1" si="546"/>
        <v>0.39465917369998815</v>
      </c>
      <c r="LX81" s="7">
        <f t="shared" ca="1" si="547"/>
        <v>0.29764851860770414</v>
      </c>
      <c r="LY81" s="7">
        <f t="shared" ca="1" si="548"/>
        <v>1</v>
      </c>
      <c r="LZ81" s="7" t="str">
        <f t="shared" ca="1" si="549"/>
        <v>3</v>
      </c>
      <c r="MA81" s="7">
        <f ca="1">IFERROR(IF(MA80+LZ81&gt;MB$4,MA80,MA80+LZ81),"")</f>
        <v>60</v>
      </c>
      <c r="MB81" s="7">
        <f t="shared" ca="1" si="623"/>
        <v>0</v>
      </c>
      <c r="MC81" s="7">
        <f t="shared" ca="1" si="550"/>
        <v>0.64808719610834542</v>
      </c>
      <c r="MD81" s="7">
        <f t="shared" ca="1" si="551"/>
        <v>4.422049619934687E-2</v>
      </c>
      <c r="ME81" s="7">
        <f t="shared" ca="1" si="552"/>
        <v>1</v>
      </c>
      <c r="MF81" s="7" t="str">
        <f t="shared" ca="1" si="553"/>
        <v>3</v>
      </c>
      <c r="MG81" s="7">
        <f ca="1">IFERROR(IF(MG80+MF81&gt;MH$4,MG80,MG80+MF81),"")</f>
        <v>60</v>
      </c>
      <c r="MH81" s="7">
        <f t="shared" ca="1" si="624"/>
        <v>0</v>
      </c>
      <c r="MI81" s="7">
        <f t="shared" ca="1" si="554"/>
        <v>0.89374270045078541</v>
      </c>
      <c r="MJ81" s="7">
        <f t="shared" ca="1" si="555"/>
        <v>-0.20143500814309312</v>
      </c>
      <c r="MK81" s="7">
        <f t="shared" ca="1" si="556"/>
        <v>0</v>
      </c>
      <c r="ML81" s="7">
        <f t="shared" ca="1" si="557"/>
        <v>0</v>
      </c>
      <c r="MM81" s="7">
        <f ca="1">IFERROR(IF(MM80+ML81&gt;MN$4,MM80,MM80+ML81),"")</f>
        <v>60</v>
      </c>
      <c r="MN81" s="7">
        <f t="shared" ca="1" si="625"/>
        <v>0</v>
      </c>
      <c r="MO81" s="7">
        <f t="shared" ca="1" si="558"/>
        <v>0.64422003944657724</v>
      </c>
      <c r="MP81" s="7">
        <f t="shared" ca="1" si="559"/>
        <v>4.8087652861115049E-2</v>
      </c>
      <c r="MQ81" s="7">
        <f t="shared" ca="1" si="560"/>
        <v>1</v>
      </c>
      <c r="MR81" s="7" t="str">
        <f t="shared" ca="1" si="561"/>
        <v>3</v>
      </c>
      <c r="MS81" s="7">
        <f ca="1">IFERROR(IF(MS80+MR81&gt;MT$4,MS80,MS80+MR81),"")</f>
        <v>60</v>
      </c>
      <c r="MT81" s="7">
        <f t="shared" ca="1" si="626"/>
        <v>0</v>
      </c>
      <c r="MU81" s="7">
        <f t="shared" ca="1" si="562"/>
        <v>0.44004182797982028</v>
      </c>
      <c r="MV81" s="7">
        <f t="shared" ca="1" si="563"/>
        <v>0.25226586432787201</v>
      </c>
      <c r="MW81" s="7">
        <f t="shared" ca="1" si="564"/>
        <v>1</v>
      </c>
      <c r="MX81" s="7" t="str">
        <f t="shared" ca="1" si="565"/>
        <v>3</v>
      </c>
      <c r="MY81" s="7">
        <f ca="1">IFERROR(IF(MY80+MX81&gt;MZ$4,MY80,MY80+MX81),"")</f>
        <v>60</v>
      </c>
      <c r="MZ81" s="7">
        <f t="shared" ca="1" si="627"/>
        <v>0</v>
      </c>
      <c r="NA81" s="7">
        <f t="shared" ca="1" si="566"/>
        <v>0.913281936895326</v>
      </c>
      <c r="NB81" s="7">
        <f t="shared" ca="1" si="567"/>
        <v>-0.22097424458763371</v>
      </c>
      <c r="NC81" s="7">
        <f t="shared" ca="1" si="568"/>
        <v>0</v>
      </c>
      <c r="ND81" s="7">
        <f t="shared" ca="1" si="569"/>
        <v>0</v>
      </c>
      <c r="NE81" s="7">
        <f ca="1">IFERROR(IF(NE80+ND81&gt;NF$4,NE80,NE80+ND81),"")</f>
        <v>60</v>
      </c>
      <c r="NF81" s="7">
        <f t="shared" ca="1" si="628"/>
        <v>0</v>
      </c>
      <c r="NG81" s="7">
        <f t="shared" ca="1" si="570"/>
        <v>0.71542535745506231</v>
      </c>
      <c r="NH81" s="7">
        <f t="shared" ca="1" si="571"/>
        <v>-2.3117665147370015E-2</v>
      </c>
      <c r="NI81" s="7">
        <f t="shared" ca="1" si="572"/>
        <v>0</v>
      </c>
      <c r="NJ81" s="7">
        <f t="shared" ca="1" si="573"/>
        <v>0</v>
      </c>
      <c r="NK81" s="7">
        <f ca="1">IFERROR(IF(NK80+NJ81&gt;NL$4,NK80,NK80+NJ81),"")</f>
        <v>60</v>
      </c>
      <c r="NL81" s="7">
        <f t="shared" ca="1" si="629"/>
        <v>0</v>
      </c>
      <c r="NM81" s="7">
        <f t="shared" ca="1" si="574"/>
        <v>0.48772428131225798</v>
      </c>
      <c r="NN81" s="7">
        <f t="shared" ca="1" si="575"/>
        <v>0.20458341099543431</v>
      </c>
      <c r="NO81" s="7">
        <f t="shared" ca="1" si="576"/>
        <v>1</v>
      </c>
      <c r="NP81" s="7" t="str">
        <f t="shared" ca="1" si="577"/>
        <v>3</v>
      </c>
      <c r="NQ81" s="7">
        <f ca="1">IFERROR(IF(NQ80+NP81&gt;NR$4,NQ80,NQ80+NP81),"")</f>
        <v>60</v>
      </c>
      <c r="NR81" s="7">
        <f t="shared" ca="1" si="630"/>
        <v>0</v>
      </c>
      <c r="NT81">
        <v>79</v>
      </c>
      <c r="NU81" s="7" t="s">
        <v>19</v>
      </c>
      <c r="NV81" s="7" t="str">
        <f t="shared" ca="1" si="335"/>
        <v/>
      </c>
      <c r="NW81" s="7" t="str">
        <f t="shared" ca="1" si="329"/>
        <v/>
      </c>
      <c r="NX81" t="str">
        <f ca="1">IFERROR(VLOOKUP(NT81,$K$3:$AK$568,8,FALSE),"")</f>
        <v/>
      </c>
      <c r="NY81" t="str">
        <f ca="1">IFERROR(VLOOKUP(NT81,$K$3:$AK$568,9,FALSE),"")</f>
        <v/>
      </c>
      <c r="NZ81" s="7" t="str">
        <f ca="1">IFERROR(VLOOKUP(NT81,$K$3:$AK$568,27,FALSE),"")</f>
        <v/>
      </c>
      <c r="OB81">
        <v>79</v>
      </c>
      <c r="OC81" s="7" t="s">
        <v>19</v>
      </c>
      <c r="OD81" t="e">
        <f t="shared" ca="1" si="336"/>
        <v>#N/A</v>
      </c>
      <c r="OE81" s="7" t="str">
        <f t="shared" ca="1" si="337"/>
        <v/>
      </c>
      <c r="OF81" s="7" t="str">
        <f t="shared" ca="1" si="338"/>
        <v/>
      </c>
      <c r="OG81" t="str">
        <f t="shared" ca="1" si="339"/>
        <v/>
      </c>
      <c r="OI81">
        <v>79</v>
      </c>
      <c r="OJ81" s="7" t="s">
        <v>19</v>
      </c>
      <c r="OK81" s="7" t="str">
        <f t="shared" ca="1" si="340"/>
        <v/>
      </c>
      <c r="OL81" s="7" t="str">
        <f t="shared" ca="1" si="341"/>
        <v/>
      </c>
      <c r="OM81" t="str">
        <f ca="1">IFERROR(VLOOKUP(OI81,$L$3:$AK$568,7,FALSE),"")</f>
        <v/>
      </c>
      <c r="ON81" t="str">
        <f ca="1">IFERROR(VLOOKUP(OI81,$L$3:$AK$568,8,FALSE),"")</f>
        <v/>
      </c>
      <c r="OO81" s="7" t="str">
        <f ca="1">IFERROR(VLOOKUP(OI81,$L$3:$AK$568,26,FALSE),"")</f>
        <v/>
      </c>
      <c r="OQ81">
        <v>79</v>
      </c>
      <c r="OR81" s="7" t="s">
        <v>19</v>
      </c>
      <c r="OS81" t="e">
        <f t="shared" ca="1" si="342"/>
        <v>#N/A</v>
      </c>
      <c r="OT81" s="7" t="str">
        <f t="shared" ca="1" si="343"/>
        <v/>
      </c>
      <c r="OU81" s="7" t="str">
        <f t="shared" ca="1" si="344"/>
        <v/>
      </c>
      <c r="OV81" t="str">
        <f t="shared" ca="1" si="345"/>
        <v/>
      </c>
      <c r="OX81">
        <v>79</v>
      </c>
      <c r="OY81" s="7" t="s">
        <v>19</v>
      </c>
      <c r="OZ81" s="7" t="str">
        <f t="shared" ca="1" si="346"/>
        <v/>
      </c>
      <c r="PA81" s="7" t="str">
        <f t="shared" ca="1" si="347"/>
        <v/>
      </c>
      <c r="PB81" t="str">
        <f ca="1">IFERROR(VLOOKUP(OX81,$M$3:$AK$568,6,FALSE),"")</f>
        <v/>
      </c>
      <c r="PC81" t="str">
        <f ca="1">IFERROR(VLOOKUP(OX81,$M$3:$AK$568,7,FALSE),"")</f>
        <v/>
      </c>
      <c r="PD81" s="7" t="str">
        <f ca="1">IFERROR(VLOOKUP(OX81,$M$3:$AK$568,25,FALSE),"")</f>
        <v/>
      </c>
      <c r="PF81">
        <v>79</v>
      </c>
      <c r="PG81" s="7" t="s">
        <v>19</v>
      </c>
      <c r="PH81" t="e">
        <f t="shared" ca="1" si="348"/>
        <v>#N/A</v>
      </c>
      <c r="PI81" s="7" t="str">
        <f t="shared" ca="1" si="349"/>
        <v/>
      </c>
      <c r="PJ81" s="7" t="str">
        <f t="shared" ca="1" si="350"/>
        <v/>
      </c>
      <c r="PK81" t="str">
        <f t="shared" ca="1" si="351"/>
        <v/>
      </c>
      <c r="PM81">
        <v>79</v>
      </c>
      <c r="PN81" s="7" t="s">
        <v>19</v>
      </c>
      <c r="PO81" s="202" t="str">
        <f t="shared" ca="1" si="352"/>
        <v/>
      </c>
      <c r="PP81" s="7" t="str">
        <f t="shared" ca="1" si="353"/>
        <v/>
      </c>
      <c r="PQ81" t="str">
        <f ca="1">IFERROR(VLOOKUP(PM81,$G$325:$R$409,12,FALSE),"")</f>
        <v/>
      </c>
      <c r="PR81" t="e">
        <f ca="1">VLOOKUP(PM81,$G$324:$Q$409,11,FALSE)</f>
        <v>#N/A</v>
      </c>
      <c r="PS81" s="7" t="str">
        <f ca="1">VLOOKUP(PQ81,$R$325:$Y$409,8,FALSE)</f>
        <v>- -</v>
      </c>
      <c r="PT81" s="7">
        <f ca="1">ReSt</f>
        <v>-4</v>
      </c>
      <c r="PU81" s="7" t="e">
        <f t="shared" ca="1" si="354"/>
        <v>#N/A</v>
      </c>
      <c r="PV81" s="7" t="e">
        <f t="shared" ca="1" si="355"/>
        <v>#N/A</v>
      </c>
      <c r="PW81" s="7" t="str">
        <f ca="1">VLOOKUP(PQ81,$R$325:$AK$409,8,FALSE)</f>
        <v>- -</v>
      </c>
      <c r="PX81" s="7"/>
      <c r="PY81">
        <v>79</v>
      </c>
      <c r="PZ81" s="7" t="s">
        <v>19</v>
      </c>
      <c r="QA81" t="str">
        <f t="shared" ca="1" si="356"/>
        <v/>
      </c>
      <c r="QB81" s="7" t="str">
        <f t="shared" ca="1" si="357"/>
        <v/>
      </c>
      <c r="QC81" s="7" t="str">
        <f t="shared" ca="1" si="358"/>
        <v/>
      </c>
      <c r="QD81" t="str">
        <f t="shared" ca="1" si="359"/>
        <v/>
      </c>
      <c r="QF81">
        <v>79</v>
      </c>
      <c r="QG81" s="7" t="s">
        <v>19</v>
      </c>
      <c r="QH81" s="7" t="str">
        <f t="shared" ca="1" si="360"/>
        <v/>
      </c>
      <c r="QI81" s="7" t="e">
        <f t="shared" ca="1" si="361"/>
        <v>#VALUE!</v>
      </c>
      <c r="QJ81" t="e">
        <f t="shared" ca="1" si="362"/>
        <v>#N/A</v>
      </c>
      <c r="QK81" s="7" t="e">
        <f t="shared" ca="1" si="363"/>
        <v>#N/A</v>
      </c>
      <c r="QM81">
        <v>79</v>
      </c>
      <c r="QN81" s="7" t="s">
        <v>19</v>
      </c>
      <c r="QO81" t="str">
        <f t="shared" ca="1" si="364"/>
        <v/>
      </c>
      <c r="QP81" s="7" t="str">
        <f t="shared" ca="1" si="365"/>
        <v/>
      </c>
      <c r="QQ81" t="str">
        <f t="shared" ca="1" si="366"/>
        <v/>
      </c>
    </row>
    <row r="82" spans="1:459" x14ac:dyDescent="0.25">
      <c r="A82" s="240" t="str">
        <f>IF('Character Sheet'!$B$4="Creature","N","Y")</f>
        <v>Y</v>
      </c>
      <c r="C82" s="75"/>
      <c r="D82" s="76"/>
      <c r="F82" s="75"/>
      <c r="G82" s="76"/>
      <c r="I82" s="75"/>
      <c r="J82" s="85"/>
      <c r="K82" s="85">
        <f t="shared" ca="1" si="330"/>
        <v>4</v>
      </c>
      <c r="L82" s="85">
        <f t="shared" ca="1" si="632"/>
        <v>0</v>
      </c>
      <c r="M82" s="70">
        <f t="shared" ca="1" si="321"/>
        <v>4</v>
      </c>
      <c r="O82" s="222">
        <f t="shared" ca="1" si="331"/>
        <v>261</v>
      </c>
      <c r="Q82" s="7" t="str">
        <f t="shared" si="633"/>
        <v>Journalism</v>
      </c>
      <c r="R82" s="9" t="s">
        <v>1375</v>
      </c>
      <c r="S82" s="9" t="s">
        <v>1881</v>
      </c>
      <c r="T82" s="61" t="str">
        <f>SUBSTITUTE(IFERROR(IFERROR(VLOOKUP(R82,'[1]Skill Statistics'!$A$3:$C$513,2,FALSE),VLOOKUP(Q82,'[1]Skill Statistics'!$A$3:$C$513,2,FALSE)),T81),"R*","ReSt")</f>
        <v>Em/In</v>
      </c>
      <c r="U82" s="61" t="str">
        <f>IFERROR(IFERROR(VLOOKUP(R82,'[1]Skill Statistics'!$A$3:$C$513,3,FALSE),VLOOKUP(Q82,'[1]Skill Statistics'!$A$3:$C$513,3,FALSE)),U81)</f>
        <v>Re</v>
      </c>
      <c r="V82" s="61" t="str">
        <f>IF(ISNUMBER(SEARCH("Category",R82)),"- -",IFERROR(IFERROR(VLOOKUP(Q82,[1]Professions!$A$4:$AM$288,MATCH(Profession,[1]Professions!$A$1:$AM$1,0),FALSE),VLOOKUP(Q82,Calculations!$B$91:$I$95,8,FALSE)),"- -"))</f>
        <v>3 / 4</v>
      </c>
      <c r="W82" s="60">
        <f t="shared" ca="1" si="332"/>
        <v>0</v>
      </c>
      <c r="X82" s="7">
        <f ca="1">IFERROR(VLOOKUP(R82,$BS$6:$NR$519,MATCH(ActualLevel,$BS$3:$NR$3,0),FALSE),"- -")</f>
        <v>0</v>
      </c>
      <c r="Y82" s="7">
        <f t="shared" ca="1" si="320"/>
        <v>0</v>
      </c>
      <c r="Z82" s="7">
        <f ca="1">IFERROR(VLOOKUP(Y82,Charts!$BQ$2:$BR$52,2,FALSE),"- -")</f>
        <v>-25</v>
      </c>
      <c r="AA82" s="7">
        <f t="shared" ca="1" si="367"/>
        <v>7</v>
      </c>
      <c r="AB82" s="7">
        <f t="shared" ca="1" si="634"/>
        <v>0</v>
      </c>
      <c r="AC82" s="7"/>
      <c r="AD82" s="7"/>
      <c r="AE82" s="7"/>
      <c r="AF82" s="7"/>
      <c r="AG82" s="7"/>
      <c r="AH82" s="43"/>
      <c r="AI82" s="7"/>
      <c r="AJ82" s="7"/>
      <c r="AK82" s="7">
        <f t="shared" ca="1" si="368"/>
        <v>-18</v>
      </c>
      <c r="AL82" s="7"/>
      <c r="AM82" s="69">
        <f>IFERROR(VLOOKUP(R82,'[1]Skill Statistics'!$A$3:$AN$513,MATCH(Profession,'[1]Skill Statistics'!$A$2:$AN$2,0),FALSE),0)</f>
        <v>0</v>
      </c>
      <c r="AN82" s="85">
        <f>IFERROR(VLOOKUP(Q82,'[1]Skill Statistics'!$A$3:$BK$513,MATCH(Archetype,'[1]Skill Statistics'!$A$2:$BK$2,0),FALSE),0)</f>
        <v>0</v>
      </c>
      <c r="AO82" s="85">
        <f>IFERROR(VLOOKUP(Q82,'[1]Skill Statistics'!$A$3:$BB$513,MATCH(Race,'[1]Skill Statistics'!$A$2:$BB$2,0),FALSE),0)</f>
        <v>0</v>
      </c>
      <c r="AP82" s="85">
        <f t="shared" ca="1" si="333"/>
        <v>0.7</v>
      </c>
      <c r="AQ82" s="70"/>
      <c r="AS82" s="69">
        <f>IFERROR(VLOOKUP(Q82,'[1]Professional Skills'!$A$4:$AM$288,MATCH(Profession,'[1]Professional Skills'!$A$3:$AM$3,0),FALSE),"- -")</f>
        <v>0</v>
      </c>
      <c r="AU82" s="7">
        <f t="shared" si="636"/>
        <v>0</v>
      </c>
      <c r="AV82" s="7">
        <f t="shared" ca="1" si="635"/>
        <v>0</v>
      </c>
      <c r="AW82" t="str">
        <f t="shared" si="371"/>
        <v/>
      </c>
      <c r="AX82" t="str">
        <f>IFERROR(_xlfn.RANK.EQ(AW82,$AW$5:$AW$568),"")</f>
        <v/>
      </c>
      <c r="AY82">
        <f t="shared" si="327"/>
        <v>0</v>
      </c>
      <c r="AZ82" s="70" t="str">
        <f t="shared" si="369"/>
        <v/>
      </c>
      <c r="BB82" s="69" t="str">
        <f>IFERROR(IF(Q82="Language",VLOOKUP(R82,[1]Cultures!$B$4:$N$218,MATCH(Culture,[1]Cultures!$B$3:$N$3,0),FALSE),VLOOKUP(Q82,[1]Cultures!$B$4:$O$212,MATCH(Culture,[1]Cultures!$B$3:$O$3,0),FALSE)),"- -")</f>
        <v>- -</v>
      </c>
      <c r="BD82">
        <f t="shared" ca="1" si="631"/>
        <v>0</v>
      </c>
      <c r="BE82" t="str">
        <f t="shared" si="578"/>
        <v/>
      </c>
      <c r="BF82">
        <f t="shared" ref="BF82:BF87" ca="1" si="639">RAND()+AM82+AQ82</f>
        <v>0.58062393732670015</v>
      </c>
      <c r="BH82">
        <f t="shared" ca="1" si="637"/>
        <v>6</v>
      </c>
      <c r="BI82" s="7" t="str">
        <f t="shared" ca="1" si="370"/>
        <v>- -</v>
      </c>
      <c r="BJ82" s="7">
        <f t="shared" ca="1" si="638"/>
        <v>0</v>
      </c>
      <c r="BK82" s="7"/>
      <c r="BL82" s="70">
        <f t="shared" ca="1" si="328"/>
        <v>0</v>
      </c>
      <c r="BN82" s="69">
        <f>IFERROR(VLOOKUP(V82,Charts!$BT$2:$BV$14,3,FALSE),"- -")</f>
        <v>0.69230769230769229</v>
      </c>
      <c r="BO82" s="85">
        <f t="shared" ca="1" si="334"/>
        <v>1.4566268410949066</v>
      </c>
      <c r="BP82" s="70">
        <f t="shared" ca="1" si="579"/>
        <v>261</v>
      </c>
      <c r="BR82" s="7">
        <v>77</v>
      </c>
      <c r="BS82" s="9" t="str">
        <f ca="1">VLOOKUP(BR82,$O$3:$R$568,4,FALSE)</f>
        <v>Heavy Weapon 1</v>
      </c>
      <c r="BT82" s="7" t="str">
        <f ca="1">VLOOKUP(BS82,$R$3:$V$568,5,FALSE)</f>
        <v>6 / 8</v>
      </c>
      <c r="BU82" s="7">
        <f ca="1">VLOOKUP(BT82,Charts!$BT$2:$BV$14,3,FALSE)</f>
        <v>0.38461538461538464</v>
      </c>
      <c r="BV82" s="7" t="str">
        <f t="shared" ca="1" si="372"/>
        <v>6</v>
      </c>
      <c r="BW82" s="7" t="str">
        <f t="shared" ca="1" si="373"/>
        <v>8</v>
      </c>
      <c r="BY82" s="7">
        <f t="shared" ca="1" si="374"/>
        <v>0.26641685791567771</v>
      </c>
      <c r="BZ82" s="7">
        <f t="shared" ca="1" si="375"/>
        <v>0.11819852669970693</v>
      </c>
      <c r="CA82" s="7">
        <f t="shared" ca="1" si="376"/>
        <v>1</v>
      </c>
      <c r="CB82" s="7" t="str">
        <f t="shared" ca="1" si="377"/>
        <v>6</v>
      </c>
      <c r="CC82" s="7">
        <f ca="1">IFERROR(IF(CC81+CB82&gt;CD$4,CC81,CC81+CB82),"")</f>
        <v>38</v>
      </c>
      <c r="CD82" s="7">
        <f t="shared" ca="1" si="580"/>
        <v>0</v>
      </c>
      <c r="CE82" s="7">
        <f t="shared" ca="1" si="378"/>
        <v>0.47364370288893232</v>
      </c>
      <c r="CF82" s="7">
        <f t="shared" ca="1" si="379"/>
        <v>-8.902831827354768E-2</v>
      </c>
      <c r="CG82" s="7">
        <f t="shared" ca="1" si="380"/>
        <v>0</v>
      </c>
      <c r="CH82" s="7">
        <f t="shared" ca="1" si="381"/>
        <v>0</v>
      </c>
      <c r="CI82" s="7">
        <f ca="1">IFERROR(IF(CI81+CH82&gt;CJ$4,CI81,CI81+CH82),"")</f>
        <v>60</v>
      </c>
      <c r="CJ82" s="7">
        <f t="shared" ca="1" si="581"/>
        <v>0</v>
      </c>
      <c r="CK82" s="7">
        <f t="shared" ca="1" si="382"/>
        <v>0.75090408375877893</v>
      </c>
      <c r="CL82" s="7">
        <f t="shared" ca="1" si="383"/>
        <v>-0.36628869914339429</v>
      </c>
      <c r="CM82" s="7">
        <f t="shared" ca="1" si="384"/>
        <v>0</v>
      </c>
      <c r="CN82" s="7">
        <f t="shared" ca="1" si="385"/>
        <v>0</v>
      </c>
      <c r="CO82" s="7">
        <f ca="1">IFERROR(IF(CO81+CN82&gt;CP$4,CO81,CO81+CN82),"")</f>
        <v>60</v>
      </c>
      <c r="CP82" s="7">
        <f t="shared" ca="1" si="582"/>
        <v>0</v>
      </c>
      <c r="CQ82" s="7">
        <f t="shared" ca="1" si="386"/>
        <v>0.84672001973915501</v>
      </c>
      <c r="CR82" s="7">
        <f t="shared" ca="1" si="387"/>
        <v>-0.46210463512377037</v>
      </c>
      <c r="CS82" s="7">
        <f t="shared" ca="1" si="388"/>
        <v>0</v>
      </c>
      <c r="CT82" s="7">
        <f t="shared" ca="1" si="389"/>
        <v>0</v>
      </c>
      <c r="CU82" s="7">
        <f ca="1">IFERROR(IF(CU81+CT82&gt;CV$4,CU81,CU81+CT82),"")</f>
        <v>60</v>
      </c>
      <c r="CV82" s="7">
        <f t="shared" ca="1" si="583"/>
        <v>0</v>
      </c>
      <c r="CW82" s="7">
        <f t="shared" ca="1" si="390"/>
        <v>0.12234142883952237</v>
      </c>
      <c r="CX82" s="7">
        <f t="shared" ca="1" si="391"/>
        <v>0.26227395577586227</v>
      </c>
      <c r="CY82" s="7">
        <f t="shared" ca="1" si="392"/>
        <v>1</v>
      </c>
      <c r="CZ82" s="7" t="str">
        <f t="shared" ca="1" si="393"/>
        <v>6</v>
      </c>
      <c r="DA82" s="7">
        <f ca="1">IFERROR(IF(DA81+CZ82&gt;DB$4,DA81,DA81+CZ82),"")</f>
        <v>60</v>
      </c>
      <c r="DB82" s="7">
        <f t="shared" ca="1" si="584"/>
        <v>0</v>
      </c>
      <c r="DC82" s="7">
        <f t="shared" ca="1" si="394"/>
        <v>0.63324522404885597</v>
      </c>
      <c r="DD82" s="7">
        <f t="shared" ca="1" si="395"/>
        <v>-0.24862983943347133</v>
      </c>
      <c r="DE82" s="7">
        <f t="shared" ca="1" si="396"/>
        <v>0</v>
      </c>
      <c r="DF82" s="7">
        <f t="shared" ca="1" si="397"/>
        <v>0</v>
      </c>
      <c r="DG82" s="7">
        <f ca="1">IFERROR(IF(DG81+DF82&gt;DH$4,DG81,DG81+DF82),"")</f>
        <v>60</v>
      </c>
      <c r="DH82" s="7">
        <f t="shared" ca="1" si="585"/>
        <v>0</v>
      </c>
      <c r="DI82" s="7">
        <f t="shared" ca="1" si="398"/>
        <v>0.28116867545216728</v>
      </c>
      <c r="DJ82" s="7">
        <f t="shared" ca="1" si="399"/>
        <v>0.10344670916321735</v>
      </c>
      <c r="DK82" s="7">
        <f t="shared" ca="1" si="400"/>
        <v>1</v>
      </c>
      <c r="DL82" s="7" t="str">
        <f t="shared" ca="1" si="401"/>
        <v>6</v>
      </c>
      <c r="DM82" s="7">
        <f ca="1">IFERROR(IF(DM81+DL82&gt;DN$4,DM81,DM81+DL82),"")</f>
        <v>60</v>
      </c>
      <c r="DN82" s="7">
        <f t="shared" ca="1" si="586"/>
        <v>0</v>
      </c>
      <c r="DO82" s="7">
        <f t="shared" ca="1" si="402"/>
        <v>0.11047795152992357</v>
      </c>
      <c r="DP82" s="7">
        <f t="shared" ca="1" si="403"/>
        <v>0.27413743308546107</v>
      </c>
      <c r="DQ82" s="7">
        <f t="shared" ca="1" si="404"/>
        <v>1</v>
      </c>
      <c r="DR82" s="7" t="str">
        <f t="shared" ca="1" si="405"/>
        <v>6</v>
      </c>
      <c r="DS82" s="7">
        <f ca="1">IFERROR(IF(DS81+DR82&gt;DT$4,DS81,DS81+DR82),"")</f>
        <v>60</v>
      </c>
      <c r="DT82" s="7">
        <f t="shared" ca="1" si="587"/>
        <v>0</v>
      </c>
      <c r="DU82" s="7">
        <f t="shared" ca="1" si="406"/>
        <v>0.3277631115291656</v>
      </c>
      <c r="DV82" s="7">
        <f t="shared" ca="1" si="407"/>
        <v>5.6852273086219041E-2</v>
      </c>
      <c r="DW82" s="7">
        <f t="shared" ca="1" si="408"/>
        <v>1</v>
      </c>
      <c r="DX82" s="7" t="str">
        <f t="shared" ca="1" si="409"/>
        <v>6</v>
      </c>
      <c r="DY82" s="7">
        <f ca="1">IFERROR(IF(DY81+DX82&gt;DZ$4,DY81,DY81+DX82),"")</f>
        <v>59</v>
      </c>
      <c r="DZ82" s="7">
        <f t="shared" ca="1" si="588"/>
        <v>0</v>
      </c>
      <c r="EA82" s="7">
        <f t="shared" ca="1" si="410"/>
        <v>0.67327540418668375</v>
      </c>
      <c r="EB82" s="7">
        <f t="shared" ca="1" si="411"/>
        <v>-0.28866001957129911</v>
      </c>
      <c r="EC82" s="7">
        <f t="shared" ca="1" si="412"/>
        <v>0</v>
      </c>
      <c r="ED82" s="7">
        <f t="shared" ca="1" si="413"/>
        <v>0</v>
      </c>
      <c r="EE82" s="7">
        <f ca="1">IFERROR(IF(EE81+ED82&gt;EF$4,EE81,EE81+ED82),"")</f>
        <v>60</v>
      </c>
      <c r="EF82" s="7">
        <f t="shared" ca="1" si="589"/>
        <v>0</v>
      </c>
      <c r="EG82" s="7">
        <f t="shared" ca="1" si="414"/>
        <v>0.61071323740201433</v>
      </c>
      <c r="EH82" s="7">
        <f t="shared" ca="1" si="415"/>
        <v>-0.22609785278662969</v>
      </c>
      <c r="EI82" s="7">
        <f t="shared" ca="1" si="416"/>
        <v>0</v>
      </c>
      <c r="EJ82" s="7">
        <f t="shared" ca="1" si="417"/>
        <v>0</v>
      </c>
      <c r="EK82" s="7">
        <f ca="1">IFERROR(IF(EK81+EJ82&gt;EL$4,EK81,EK81+EJ82),"")</f>
        <v>60</v>
      </c>
      <c r="EL82" s="7">
        <f t="shared" ca="1" si="590"/>
        <v>0</v>
      </c>
      <c r="EM82" s="7">
        <f t="shared" ca="1" si="418"/>
        <v>0.19207762576808796</v>
      </c>
      <c r="EN82" s="7">
        <f t="shared" ca="1" si="419"/>
        <v>0.19253775884729668</v>
      </c>
      <c r="EO82" s="7">
        <f t="shared" ca="1" si="420"/>
        <v>1</v>
      </c>
      <c r="EP82" s="7" t="str">
        <f t="shared" ca="1" si="421"/>
        <v>6</v>
      </c>
      <c r="EQ82" s="7">
        <f ca="1">IFERROR(IF(EQ81+EP82&gt;ER$4,EQ81,EQ81+EP82),"")</f>
        <v>60</v>
      </c>
      <c r="ER82" s="7">
        <f t="shared" ca="1" si="591"/>
        <v>0</v>
      </c>
      <c r="ES82" s="7">
        <f t="shared" ca="1" si="422"/>
        <v>0.15762718042411572</v>
      </c>
      <c r="ET82" s="7">
        <f t="shared" ca="1" si="423"/>
        <v>0.22698820419126892</v>
      </c>
      <c r="EU82" s="7">
        <f t="shared" ca="1" si="424"/>
        <v>1</v>
      </c>
      <c r="EV82" s="7" t="str">
        <f t="shared" ca="1" si="425"/>
        <v>6</v>
      </c>
      <c r="EW82" s="7">
        <f ca="1">IFERROR(IF(EW81+EV82&gt;EX$4,EW81,EW81+EV82),"")</f>
        <v>60</v>
      </c>
      <c r="EX82" s="7">
        <f t="shared" ca="1" si="592"/>
        <v>0</v>
      </c>
      <c r="EY82" s="7">
        <f t="shared" ca="1" si="426"/>
        <v>0.35885822187363037</v>
      </c>
      <c r="EZ82" s="7">
        <f t="shared" ca="1" si="427"/>
        <v>2.5757162741754269E-2</v>
      </c>
      <c r="FA82" s="7">
        <f t="shared" ca="1" si="428"/>
        <v>1</v>
      </c>
      <c r="FB82" s="7" t="str">
        <f t="shared" ca="1" si="429"/>
        <v>6</v>
      </c>
      <c r="FC82" s="7">
        <f ca="1">IFERROR(IF(FC81+FB82&gt;FD$4,FC81,FC81+FB82),"")</f>
        <v>60</v>
      </c>
      <c r="FD82" s="7">
        <f t="shared" ca="1" si="593"/>
        <v>0</v>
      </c>
      <c r="FE82" s="7">
        <f t="shared" ca="1" si="430"/>
        <v>0.22300658177897714</v>
      </c>
      <c r="FF82" s="7">
        <f t="shared" ca="1" si="431"/>
        <v>0.16160880283640749</v>
      </c>
      <c r="FG82" s="7">
        <f t="shared" ca="1" si="432"/>
        <v>1</v>
      </c>
      <c r="FH82" s="7" t="str">
        <f t="shared" ca="1" si="433"/>
        <v>6</v>
      </c>
      <c r="FI82" s="7">
        <f ca="1">IFERROR(IF(FI81+FH82&gt;FJ$4,FI81,FI81+FH82),"")</f>
        <v>60</v>
      </c>
      <c r="FJ82" s="7">
        <f t="shared" ca="1" si="594"/>
        <v>0</v>
      </c>
      <c r="FK82" s="7">
        <f t="shared" ca="1" si="434"/>
        <v>0.69220804348665932</v>
      </c>
      <c r="FL82" s="7">
        <f t="shared" ca="1" si="435"/>
        <v>-0.30759265887127468</v>
      </c>
      <c r="FM82" s="7">
        <f t="shared" ca="1" si="436"/>
        <v>0</v>
      </c>
      <c r="FN82" s="7">
        <f t="shared" ca="1" si="437"/>
        <v>0</v>
      </c>
      <c r="FO82" s="7">
        <f ca="1">IFERROR(IF(FO81+FN82&gt;FP$4,FO81,FO81+FN82),"")</f>
        <v>60</v>
      </c>
      <c r="FP82" s="7">
        <f t="shared" ca="1" si="595"/>
        <v>0</v>
      </c>
      <c r="FQ82" s="7">
        <f t="shared" ca="1" si="438"/>
        <v>0.42758109852823911</v>
      </c>
      <c r="FR82" s="7">
        <f t="shared" ca="1" si="439"/>
        <v>-4.2965713912854475E-2</v>
      </c>
      <c r="FS82" s="7">
        <f t="shared" ca="1" si="440"/>
        <v>0</v>
      </c>
      <c r="FT82" s="7">
        <f t="shared" ca="1" si="441"/>
        <v>0</v>
      </c>
      <c r="FU82" s="7">
        <f ca="1">IFERROR(IF(FU81+FT82&gt;FV$4,FU81,FU81+FT82),"")</f>
        <v>60</v>
      </c>
      <c r="FV82" s="7">
        <f t="shared" ca="1" si="596"/>
        <v>0</v>
      </c>
      <c r="FW82" s="7">
        <f t="shared" ca="1" si="442"/>
        <v>0.13316463086002095</v>
      </c>
      <c r="FX82" s="7">
        <f t="shared" ca="1" si="443"/>
        <v>0.25145075375536369</v>
      </c>
      <c r="FY82" s="7">
        <f t="shared" ca="1" si="444"/>
        <v>1</v>
      </c>
      <c r="FZ82" s="7" t="str">
        <f t="shared" ca="1" si="445"/>
        <v>6</v>
      </c>
      <c r="GA82" s="7">
        <f ca="1">IFERROR(IF(GA81+FZ82&gt;GB$4,GA81,GA81+FZ82),"")</f>
        <v>60</v>
      </c>
      <c r="GB82" s="7">
        <f t="shared" ca="1" si="597"/>
        <v>0</v>
      </c>
      <c r="GC82" s="7">
        <f t="shared" ca="1" si="446"/>
        <v>0.42716657223012233</v>
      </c>
      <c r="GD82" s="7">
        <f t="shared" ca="1" si="447"/>
        <v>-4.2551187614737696E-2</v>
      </c>
      <c r="GE82" s="7">
        <f t="shared" ca="1" si="448"/>
        <v>0</v>
      </c>
      <c r="GF82" s="7">
        <f t="shared" ca="1" si="449"/>
        <v>0</v>
      </c>
      <c r="GG82" s="7">
        <f ca="1">IFERROR(IF(GG81+GF82&gt;GH$4,GG81,GG81+GF82),"")</f>
        <v>60</v>
      </c>
      <c r="GH82" s="7">
        <f t="shared" ca="1" si="598"/>
        <v>0</v>
      </c>
      <c r="GI82" s="7">
        <f t="shared" ca="1" si="450"/>
        <v>0.9696243189556305</v>
      </c>
      <c r="GJ82" s="7">
        <f t="shared" ca="1" si="451"/>
        <v>-0.58500893434024581</v>
      </c>
      <c r="GK82" s="7">
        <f t="shared" ca="1" si="452"/>
        <v>0</v>
      </c>
      <c r="GL82" s="7">
        <f t="shared" ca="1" si="453"/>
        <v>0</v>
      </c>
      <c r="GM82" s="7">
        <f ca="1">IFERROR(IF(GM81+GL82&gt;GN$4,GM81,GM81+GL82),"")</f>
        <v>60</v>
      </c>
      <c r="GN82" s="7">
        <f t="shared" ca="1" si="599"/>
        <v>0</v>
      </c>
      <c r="GO82" s="7">
        <f t="shared" ca="1" si="454"/>
        <v>0.1218634973572037</v>
      </c>
      <c r="GP82" s="7">
        <f t="shared" ca="1" si="455"/>
        <v>0.26275188725818094</v>
      </c>
      <c r="GQ82" s="7">
        <f t="shared" ca="1" si="456"/>
        <v>1</v>
      </c>
      <c r="GR82" s="7" t="str">
        <f t="shared" ca="1" si="457"/>
        <v>6</v>
      </c>
      <c r="GS82" s="7">
        <f ca="1">IFERROR(IF(GS81+GR82&gt;GT$4,GS81,GS81+GR82),"")</f>
        <v>60</v>
      </c>
      <c r="GT82" s="7">
        <f t="shared" ca="1" si="600"/>
        <v>0</v>
      </c>
      <c r="GU82" s="7">
        <f t="shared" ca="1" si="458"/>
        <v>0.44283674138000251</v>
      </c>
      <c r="GV82" s="7">
        <f t="shared" ca="1" si="459"/>
        <v>-5.8221356764617871E-2</v>
      </c>
      <c r="GW82" s="7">
        <f t="shared" ca="1" si="460"/>
        <v>0</v>
      </c>
      <c r="GX82" s="7">
        <f t="shared" ca="1" si="461"/>
        <v>0</v>
      </c>
      <c r="GY82" s="7">
        <f ca="1">IFERROR(IF(GY81+GX82&gt;GZ$4,GY81,GY81+GX82),"")</f>
        <v>60</v>
      </c>
      <c r="GZ82" s="7">
        <f t="shared" ca="1" si="601"/>
        <v>0</v>
      </c>
      <c r="HA82" s="7">
        <f t="shared" ca="1" si="462"/>
        <v>0.550816436385833</v>
      </c>
      <c r="HB82" s="7">
        <f t="shared" ca="1" si="463"/>
        <v>-0.16620105177044836</v>
      </c>
      <c r="HC82" s="7">
        <f t="shared" ca="1" si="464"/>
        <v>0</v>
      </c>
      <c r="HD82" s="7">
        <f t="shared" ca="1" si="465"/>
        <v>0</v>
      </c>
      <c r="HE82" s="7">
        <f ca="1">IFERROR(IF(HE81+HD82&gt;HF$4,HE81,HE81+HD82),"")</f>
        <v>60</v>
      </c>
      <c r="HF82" s="7">
        <f t="shared" ca="1" si="602"/>
        <v>0</v>
      </c>
      <c r="HG82" s="7">
        <f t="shared" ca="1" si="466"/>
        <v>0.2347555280255168</v>
      </c>
      <c r="HH82" s="7">
        <f t="shared" ca="1" si="467"/>
        <v>0.14985985658986783</v>
      </c>
      <c r="HI82" s="7">
        <f t="shared" ca="1" si="468"/>
        <v>1</v>
      </c>
      <c r="HJ82" s="7" t="str">
        <f t="shared" ca="1" si="469"/>
        <v>6</v>
      </c>
      <c r="HK82" s="7">
        <f ca="1">IFERROR(IF(HK81+HJ82&gt;HL$4,HK81,HK81+HJ82),"")</f>
        <v>60</v>
      </c>
      <c r="HL82" s="7">
        <f t="shared" ca="1" si="603"/>
        <v>0</v>
      </c>
      <c r="HM82" s="7">
        <f t="shared" ca="1" si="470"/>
        <v>0.4972488813397552</v>
      </c>
      <c r="HN82" s="7">
        <f t="shared" ca="1" si="471"/>
        <v>-0.11263349672437056</v>
      </c>
      <c r="HO82" s="7">
        <f t="shared" ca="1" si="472"/>
        <v>0</v>
      </c>
      <c r="HP82" s="7">
        <f t="shared" ca="1" si="473"/>
        <v>0</v>
      </c>
      <c r="HQ82" s="7">
        <f ca="1">IFERROR(IF(HQ81+HP82&gt;HR$4,HQ81,HQ81+HP82),"")</f>
        <v>60</v>
      </c>
      <c r="HR82" s="7">
        <f t="shared" ca="1" si="604"/>
        <v>0</v>
      </c>
      <c r="HS82" s="7">
        <f t="shared" ca="1" si="474"/>
        <v>0.15330742116529616</v>
      </c>
      <c r="HT82" s="7">
        <f t="shared" ca="1" si="475"/>
        <v>0.23130796345008847</v>
      </c>
      <c r="HU82" s="7">
        <f t="shared" ca="1" si="476"/>
        <v>1</v>
      </c>
      <c r="HV82" s="7" t="str">
        <f t="shared" ca="1" si="477"/>
        <v>6</v>
      </c>
      <c r="HW82" s="7">
        <f ca="1">IFERROR(IF(HW81+HV82&gt;HX$4,HW81,HW81+HV82),"")</f>
        <v>60</v>
      </c>
      <c r="HX82" s="7">
        <f t="shared" ca="1" si="605"/>
        <v>0</v>
      </c>
      <c r="HY82" s="7">
        <f t="shared" ca="1" si="478"/>
        <v>0.37887651855317994</v>
      </c>
      <c r="HZ82" s="7">
        <f t="shared" ca="1" si="479"/>
        <v>5.738866062204695E-3</v>
      </c>
      <c r="IA82" s="7">
        <f t="shared" ca="1" si="480"/>
        <v>1</v>
      </c>
      <c r="IB82" s="7" t="str">
        <f t="shared" ca="1" si="481"/>
        <v>6</v>
      </c>
      <c r="IC82" s="7">
        <f ca="1">IFERROR(IF(IC81+IB82&gt;ID$4,IC81,IC81+IB82),"")</f>
        <v>60</v>
      </c>
      <c r="ID82" s="7">
        <f t="shared" ca="1" si="606"/>
        <v>0</v>
      </c>
      <c r="IE82" s="7">
        <f t="shared" ca="1" si="482"/>
        <v>0.89760251250144485</v>
      </c>
      <c r="IF82" s="7">
        <f t="shared" ca="1" si="483"/>
        <v>-0.51298712788606027</v>
      </c>
      <c r="IG82" s="7">
        <f t="shared" ca="1" si="484"/>
        <v>0</v>
      </c>
      <c r="IH82" s="7">
        <f t="shared" ca="1" si="485"/>
        <v>0</v>
      </c>
      <c r="II82" s="7">
        <f ca="1">IFERROR(IF(II81+IH82&gt;IJ$4,II81,II81+IH82),"")</f>
        <v>60</v>
      </c>
      <c r="IJ82" s="7">
        <f t="shared" ca="1" si="607"/>
        <v>0</v>
      </c>
      <c r="IK82" s="7">
        <f t="shared" ca="1" si="486"/>
        <v>0.64807966869643319</v>
      </c>
      <c r="IL82" s="7">
        <f t="shared" ca="1" si="487"/>
        <v>-0.26346428408104855</v>
      </c>
      <c r="IM82" s="7">
        <f t="shared" ca="1" si="488"/>
        <v>0</v>
      </c>
      <c r="IN82" s="7">
        <f t="shared" ca="1" si="489"/>
        <v>0</v>
      </c>
      <c r="IO82" s="7">
        <f ca="1">IFERROR(IF(IO81+IN82&gt;IP$4,IO81,IO81+IN82),"")</f>
        <v>60</v>
      </c>
      <c r="IP82" s="7">
        <f t="shared" ca="1" si="608"/>
        <v>0</v>
      </c>
      <c r="IQ82" s="7">
        <f t="shared" ca="1" si="490"/>
        <v>0.5503082147095778</v>
      </c>
      <c r="IR82" s="7">
        <f t="shared" ca="1" si="491"/>
        <v>-0.16569283009419317</v>
      </c>
      <c r="IS82" s="7">
        <f t="shared" ca="1" si="492"/>
        <v>0</v>
      </c>
      <c r="IT82" s="7">
        <f t="shared" ca="1" si="493"/>
        <v>0</v>
      </c>
      <c r="IU82" s="7">
        <f ca="1">IFERROR(IF(IU81+IT82&gt;IV$4,IU81,IU81+IT82),"")</f>
        <v>60</v>
      </c>
      <c r="IV82" s="7">
        <f t="shared" ca="1" si="609"/>
        <v>0</v>
      </c>
      <c r="IW82" s="7">
        <f t="shared" ca="1" si="494"/>
        <v>0.10622237722343641</v>
      </c>
      <c r="IX82" s="7">
        <f t="shared" ca="1" si="495"/>
        <v>0.27839300739194822</v>
      </c>
      <c r="IY82" s="7">
        <f t="shared" ca="1" si="496"/>
        <v>1</v>
      </c>
      <c r="IZ82" s="7" t="str">
        <f t="shared" ca="1" si="497"/>
        <v>6</v>
      </c>
      <c r="JA82" s="7">
        <f ca="1">IFERROR(IF(JA81+IZ82&gt;JB$4,JA81,JA81+IZ82),"")</f>
        <v>60</v>
      </c>
      <c r="JB82" s="7">
        <f t="shared" ca="1" si="610"/>
        <v>0</v>
      </c>
      <c r="JC82" s="7">
        <f t="shared" ca="1" si="498"/>
        <v>0.39897706913172803</v>
      </c>
      <c r="JD82" s="7">
        <f t="shared" ca="1" si="499"/>
        <v>-1.4361684516343398E-2</v>
      </c>
      <c r="JE82" s="7">
        <f t="shared" ca="1" si="500"/>
        <v>0</v>
      </c>
      <c r="JF82" s="7">
        <f t="shared" ca="1" si="501"/>
        <v>0</v>
      </c>
      <c r="JG82" s="7">
        <f ca="1">IFERROR(IF(JG81+JF82&gt;JH$4,JG81,JG81+JF82),"")</f>
        <v>60</v>
      </c>
      <c r="JH82" s="7">
        <f t="shared" ca="1" si="611"/>
        <v>0</v>
      </c>
      <c r="JI82" s="7">
        <f t="shared" ca="1" si="502"/>
        <v>0.73497042398940382</v>
      </c>
      <c r="JJ82" s="7">
        <f t="shared" ca="1" si="503"/>
        <v>-0.35035503937401918</v>
      </c>
      <c r="JK82" s="7">
        <f t="shared" ca="1" si="504"/>
        <v>0</v>
      </c>
      <c r="JL82" s="7">
        <f t="shared" ca="1" si="505"/>
        <v>0</v>
      </c>
      <c r="JM82" s="7">
        <f ca="1">IFERROR(IF(JM81+JL82&gt;JN$4,JM81,JM81+JL82),"")</f>
        <v>60</v>
      </c>
      <c r="JN82" s="7">
        <f t="shared" ca="1" si="612"/>
        <v>0</v>
      </c>
      <c r="JO82" s="7">
        <f t="shared" ca="1" si="506"/>
        <v>0.32436990838199753</v>
      </c>
      <c r="JP82" s="7">
        <f t="shared" ca="1" si="507"/>
        <v>6.0245476233387107E-2</v>
      </c>
      <c r="JQ82" s="7">
        <f t="shared" ca="1" si="508"/>
        <v>1</v>
      </c>
      <c r="JR82" s="7" t="str">
        <f t="shared" ca="1" si="509"/>
        <v>6</v>
      </c>
      <c r="JS82" s="7">
        <f ca="1">IFERROR(IF(JS81+JR82&gt;JT$4,JS81,JS81+JR82),"")</f>
        <v>60</v>
      </c>
      <c r="JT82" s="7">
        <f t="shared" ca="1" si="613"/>
        <v>0</v>
      </c>
      <c r="JU82" s="7">
        <f t="shared" ca="1" si="510"/>
        <v>0.44241985637054559</v>
      </c>
      <c r="JV82" s="7">
        <f t="shared" ca="1" si="511"/>
        <v>-5.7804471755160958E-2</v>
      </c>
      <c r="JW82" s="7">
        <f t="shared" ca="1" si="512"/>
        <v>0</v>
      </c>
      <c r="JX82" s="7">
        <f t="shared" ca="1" si="513"/>
        <v>0</v>
      </c>
      <c r="JY82" s="7">
        <f ca="1">IFERROR(IF(JY81+JX82&gt;JZ$4,JY81,JY81+JX82),"")</f>
        <v>60</v>
      </c>
      <c r="JZ82" s="7">
        <f t="shared" ca="1" si="614"/>
        <v>0</v>
      </c>
      <c r="KA82" s="7">
        <f t="shared" ca="1" si="514"/>
        <v>0.95940288996093315</v>
      </c>
      <c r="KB82" s="7">
        <f t="shared" ca="1" si="515"/>
        <v>-0.57478750534554846</v>
      </c>
      <c r="KC82" s="7">
        <f t="shared" ca="1" si="516"/>
        <v>0</v>
      </c>
      <c r="KD82" s="7">
        <f t="shared" ca="1" si="517"/>
        <v>0</v>
      </c>
      <c r="KE82" s="7">
        <f ca="1">IFERROR(IF(KE81+KD82&gt;KF$4,KE81,KE81+KD82),"")</f>
        <v>60</v>
      </c>
      <c r="KF82" s="7">
        <f t="shared" ca="1" si="615"/>
        <v>0</v>
      </c>
      <c r="KG82" s="7">
        <f t="shared" ca="1" si="518"/>
        <v>9.3254239370829217E-2</v>
      </c>
      <c r="KH82" s="7">
        <f t="shared" ca="1" si="519"/>
        <v>0.29136114524455542</v>
      </c>
      <c r="KI82" s="7">
        <f t="shared" ca="1" si="520"/>
        <v>1</v>
      </c>
      <c r="KJ82" s="7" t="str">
        <f t="shared" ca="1" si="521"/>
        <v>6</v>
      </c>
      <c r="KK82" s="7">
        <f ca="1">IFERROR(IF(KK81+KJ82&gt;KL$4,KK81,KK81+KJ82),"")</f>
        <v>60</v>
      </c>
      <c r="KL82" s="7">
        <f t="shared" ca="1" si="616"/>
        <v>0</v>
      </c>
      <c r="KM82" s="7">
        <f t="shared" ca="1" si="522"/>
        <v>0.19490759789442236</v>
      </c>
      <c r="KN82" s="7">
        <f t="shared" ca="1" si="523"/>
        <v>0.18970778672096228</v>
      </c>
      <c r="KO82" s="7">
        <f t="shared" ca="1" si="524"/>
        <v>1</v>
      </c>
      <c r="KP82" s="7" t="str">
        <f t="shared" ca="1" si="525"/>
        <v>6</v>
      </c>
      <c r="KQ82" s="7">
        <f ca="1">IFERROR(IF(KQ81+KP82&gt;KR$4,KQ81,KQ81+KP82),"")</f>
        <v>60</v>
      </c>
      <c r="KR82" s="7">
        <f t="shared" ca="1" si="617"/>
        <v>0</v>
      </c>
      <c r="KS82" s="7">
        <f t="shared" ca="1" si="526"/>
        <v>0.20613678246583234</v>
      </c>
      <c r="KT82" s="7">
        <f t="shared" ca="1" si="527"/>
        <v>0.1784786021495523</v>
      </c>
      <c r="KU82" s="7">
        <f t="shared" ca="1" si="528"/>
        <v>1</v>
      </c>
      <c r="KV82" s="7" t="str">
        <f t="shared" ca="1" si="529"/>
        <v>6</v>
      </c>
      <c r="KW82" s="7">
        <f ca="1">IFERROR(IF(KW81+KV82&gt;KX$4,KW81,KW81+KV82),"")</f>
        <v>60</v>
      </c>
      <c r="KX82" s="7">
        <f t="shared" ca="1" si="618"/>
        <v>0</v>
      </c>
      <c r="KY82" s="7">
        <f t="shared" ca="1" si="530"/>
        <v>0.15748365574030443</v>
      </c>
      <c r="KZ82" s="7">
        <f t="shared" ca="1" si="531"/>
        <v>0.22713172887508021</v>
      </c>
      <c r="LA82" s="7">
        <f t="shared" ca="1" si="532"/>
        <v>1</v>
      </c>
      <c r="LB82" s="7" t="str">
        <f t="shared" ca="1" si="533"/>
        <v>6</v>
      </c>
      <c r="LC82" s="7">
        <f ca="1">IFERROR(IF(LC81+LB82&gt;LD$4,LC81,LC81+LB82),"")</f>
        <v>60</v>
      </c>
      <c r="LD82" s="7">
        <f t="shared" ca="1" si="619"/>
        <v>0</v>
      </c>
      <c r="LE82" s="7">
        <f t="shared" ca="1" si="534"/>
        <v>0.30023256020352773</v>
      </c>
      <c r="LF82" s="7">
        <f t="shared" ca="1" si="535"/>
        <v>8.4382824411856905E-2</v>
      </c>
      <c r="LG82" s="7">
        <f t="shared" ca="1" si="536"/>
        <v>1</v>
      </c>
      <c r="LH82" s="7" t="str">
        <f t="shared" ca="1" si="537"/>
        <v>6</v>
      </c>
      <c r="LI82" s="7">
        <f ca="1">IFERROR(IF(LI81+LH82&gt;LJ$4,LI81,LI81+LH82),"")</f>
        <v>60</v>
      </c>
      <c r="LJ82" s="7">
        <f t="shared" ca="1" si="620"/>
        <v>0</v>
      </c>
      <c r="LK82" s="7">
        <f t="shared" ca="1" si="538"/>
        <v>0.38221968138992846</v>
      </c>
      <c r="LL82" s="7">
        <f t="shared" ca="1" si="539"/>
        <v>2.3957032254561805E-3</v>
      </c>
      <c r="LM82" s="7">
        <f t="shared" ca="1" si="540"/>
        <v>1</v>
      </c>
      <c r="LN82" s="7" t="str">
        <f t="shared" ca="1" si="541"/>
        <v>6</v>
      </c>
      <c r="LO82" s="7">
        <f ca="1">IFERROR(IF(LO81+LN82&gt;LP$4,LO81,LO81+LN82),"")</f>
        <v>60</v>
      </c>
      <c r="LP82" s="7">
        <f t="shared" ca="1" si="621"/>
        <v>0</v>
      </c>
      <c r="LQ82" s="7">
        <f t="shared" ca="1" si="542"/>
        <v>0.92126404956500851</v>
      </c>
      <c r="LR82" s="7">
        <f t="shared" ca="1" si="543"/>
        <v>-0.53664866494962382</v>
      </c>
      <c r="LS82" s="7">
        <f t="shared" ca="1" si="544"/>
        <v>0</v>
      </c>
      <c r="LT82" s="7">
        <f t="shared" ca="1" si="545"/>
        <v>0</v>
      </c>
      <c r="LU82" s="7">
        <f ca="1">IFERROR(IF(LU81+LT82&gt;LV$4,LU81,LU81+LT82),"")</f>
        <v>60</v>
      </c>
      <c r="LV82" s="7">
        <f t="shared" ca="1" si="622"/>
        <v>0</v>
      </c>
      <c r="LW82" s="7">
        <f t="shared" ca="1" si="546"/>
        <v>1.2783181473532967E-2</v>
      </c>
      <c r="LX82" s="7">
        <f t="shared" ca="1" si="547"/>
        <v>0.37183220314185167</v>
      </c>
      <c r="LY82" s="7">
        <f t="shared" ca="1" si="548"/>
        <v>1</v>
      </c>
      <c r="LZ82" s="7" t="str">
        <f t="shared" ca="1" si="549"/>
        <v>6</v>
      </c>
      <c r="MA82" s="7">
        <f ca="1">IFERROR(IF(MA81+LZ82&gt;MB$4,MA81,MA81+LZ82),"")</f>
        <v>60</v>
      </c>
      <c r="MB82" s="7">
        <f t="shared" ca="1" si="623"/>
        <v>0</v>
      </c>
      <c r="MC82" s="7">
        <f t="shared" ca="1" si="550"/>
        <v>0.23962310364975048</v>
      </c>
      <c r="MD82" s="7">
        <f t="shared" ca="1" si="551"/>
        <v>0.14499228096563416</v>
      </c>
      <c r="ME82" s="7">
        <f t="shared" ca="1" si="552"/>
        <v>1</v>
      </c>
      <c r="MF82" s="7" t="str">
        <f t="shared" ca="1" si="553"/>
        <v>6</v>
      </c>
      <c r="MG82" s="7">
        <f ca="1">IFERROR(IF(MG81+MF82&gt;MH$4,MG81,MG81+MF82),"")</f>
        <v>60</v>
      </c>
      <c r="MH82" s="7">
        <f t="shared" ca="1" si="624"/>
        <v>0</v>
      </c>
      <c r="MI82" s="7">
        <f t="shared" ca="1" si="554"/>
        <v>0.88915310428431227</v>
      </c>
      <c r="MJ82" s="7">
        <f t="shared" ca="1" si="555"/>
        <v>-0.50453771966892758</v>
      </c>
      <c r="MK82" s="7">
        <f t="shared" ca="1" si="556"/>
        <v>0</v>
      </c>
      <c r="ML82" s="7">
        <f t="shared" ca="1" si="557"/>
        <v>0</v>
      </c>
      <c r="MM82" s="7">
        <f ca="1">IFERROR(IF(MM81+ML82&gt;MN$4,MM81,MM81+ML82),"")</f>
        <v>60</v>
      </c>
      <c r="MN82" s="7">
        <f t="shared" ca="1" si="625"/>
        <v>0</v>
      </c>
      <c r="MO82" s="7">
        <f t="shared" ca="1" si="558"/>
        <v>0.98185873150187863</v>
      </c>
      <c r="MP82" s="7">
        <f t="shared" ca="1" si="559"/>
        <v>-0.59724334688649394</v>
      </c>
      <c r="MQ82" s="7">
        <f t="shared" ca="1" si="560"/>
        <v>0</v>
      </c>
      <c r="MR82" s="7">
        <f t="shared" ca="1" si="561"/>
        <v>0</v>
      </c>
      <c r="MS82" s="7">
        <f ca="1">IFERROR(IF(MS81+MR82&gt;MT$4,MS81,MS81+MR82),"")</f>
        <v>60</v>
      </c>
      <c r="MT82" s="7">
        <f t="shared" ca="1" si="626"/>
        <v>0</v>
      </c>
      <c r="MU82" s="7">
        <f t="shared" ca="1" si="562"/>
        <v>0.6055234875120622</v>
      </c>
      <c r="MV82" s="7">
        <f t="shared" ca="1" si="563"/>
        <v>-0.22090810289667756</v>
      </c>
      <c r="MW82" s="7">
        <f t="shared" ca="1" si="564"/>
        <v>0</v>
      </c>
      <c r="MX82" s="7">
        <f t="shared" ca="1" si="565"/>
        <v>0</v>
      </c>
      <c r="MY82" s="7">
        <f ca="1">IFERROR(IF(MY81+MX82&gt;MZ$4,MY81,MY81+MX82),"")</f>
        <v>60</v>
      </c>
      <c r="MZ82" s="7">
        <f t="shared" ca="1" si="627"/>
        <v>0</v>
      </c>
      <c r="NA82" s="7">
        <f t="shared" ca="1" si="566"/>
        <v>0.89903744082778514</v>
      </c>
      <c r="NB82" s="7">
        <f t="shared" ca="1" si="567"/>
        <v>-0.51442205621240045</v>
      </c>
      <c r="NC82" s="7">
        <f t="shared" ca="1" si="568"/>
        <v>0</v>
      </c>
      <c r="ND82" s="7">
        <f t="shared" ca="1" si="569"/>
        <v>0</v>
      </c>
      <c r="NE82" s="7">
        <f ca="1">IFERROR(IF(NE81+ND82&gt;NF$4,NE81,NE81+ND82),"")</f>
        <v>60</v>
      </c>
      <c r="NF82" s="7">
        <f t="shared" ca="1" si="628"/>
        <v>0</v>
      </c>
      <c r="NG82" s="7">
        <f t="shared" ca="1" si="570"/>
        <v>0.91731545135807613</v>
      </c>
      <c r="NH82" s="7">
        <f t="shared" ca="1" si="571"/>
        <v>-0.53270006674269155</v>
      </c>
      <c r="NI82" s="7">
        <f t="shared" ca="1" si="572"/>
        <v>0</v>
      </c>
      <c r="NJ82" s="7">
        <f t="shared" ca="1" si="573"/>
        <v>0</v>
      </c>
      <c r="NK82" s="7">
        <f ca="1">IFERROR(IF(NK81+NJ82&gt;NL$4,NK81,NK81+NJ82),"")</f>
        <v>60</v>
      </c>
      <c r="NL82" s="7">
        <f t="shared" ca="1" si="629"/>
        <v>0</v>
      </c>
      <c r="NM82" s="7">
        <f t="shared" ca="1" si="574"/>
        <v>0.31070120796912015</v>
      </c>
      <c r="NN82" s="7">
        <f t="shared" ca="1" si="575"/>
        <v>7.3914176646264484E-2</v>
      </c>
      <c r="NO82" s="7">
        <f t="shared" ca="1" si="576"/>
        <v>1</v>
      </c>
      <c r="NP82" s="7" t="str">
        <f t="shared" ca="1" si="577"/>
        <v>6</v>
      </c>
      <c r="NQ82" s="7">
        <f ca="1">IFERROR(IF(NQ81+NP82&gt;NR$4,NQ81,NQ81+NP82),"")</f>
        <v>60</v>
      </c>
      <c r="NR82" s="7">
        <f t="shared" ca="1" si="630"/>
        <v>0</v>
      </c>
      <c r="NT82">
        <v>80</v>
      </c>
      <c r="NU82" s="7" t="s">
        <v>19</v>
      </c>
      <c r="NV82" s="7" t="str">
        <f t="shared" ca="1" si="335"/>
        <v/>
      </c>
      <c r="NW82" s="7" t="str">
        <f t="shared" ca="1" si="329"/>
        <v/>
      </c>
      <c r="NX82" t="str">
        <f ca="1">IFERROR(VLOOKUP(NT82,$K$3:$AK$568,8,FALSE),"")</f>
        <v/>
      </c>
      <c r="NY82" t="str">
        <f ca="1">IFERROR(VLOOKUP(NT82,$K$3:$AK$568,9,FALSE),"")</f>
        <v/>
      </c>
      <c r="NZ82" s="7" t="str">
        <f ca="1">IFERROR(VLOOKUP(NT82,$K$3:$AK$568,27,FALSE),"")</f>
        <v/>
      </c>
      <c r="OB82">
        <v>80</v>
      </c>
      <c r="OC82" s="7" t="s">
        <v>19</v>
      </c>
      <c r="OD82" t="e">
        <f t="shared" ca="1" si="336"/>
        <v>#N/A</v>
      </c>
      <c r="OE82" s="7" t="str">
        <f t="shared" ca="1" si="337"/>
        <v/>
      </c>
      <c r="OF82" s="7" t="str">
        <f t="shared" ca="1" si="338"/>
        <v/>
      </c>
      <c r="OG82" t="str">
        <f t="shared" ca="1" si="339"/>
        <v/>
      </c>
      <c r="OI82">
        <v>80</v>
      </c>
      <c r="OJ82" s="7" t="s">
        <v>19</v>
      </c>
      <c r="OK82" s="7" t="str">
        <f t="shared" ca="1" si="340"/>
        <v/>
      </c>
      <c r="OL82" s="7" t="str">
        <f t="shared" ca="1" si="341"/>
        <v/>
      </c>
      <c r="OM82" t="str">
        <f ca="1">IFERROR(VLOOKUP(OI82,$L$3:$AK$568,7,FALSE),"")</f>
        <v/>
      </c>
      <c r="ON82" t="str">
        <f ca="1">IFERROR(VLOOKUP(OI82,$L$3:$AK$568,8,FALSE),"")</f>
        <v/>
      </c>
      <c r="OO82" s="7" t="str">
        <f ca="1">IFERROR(VLOOKUP(OI82,$L$3:$AK$568,26,FALSE),"")</f>
        <v/>
      </c>
      <c r="OQ82">
        <v>80</v>
      </c>
      <c r="OR82" s="7" t="s">
        <v>19</v>
      </c>
      <c r="OS82" t="e">
        <f t="shared" ca="1" si="342"/>
        <v>#N/A</v>
      </c>
      <c r="OT82" s="7" t="str">
        <f t="shared" ca="1" si="343"/>
        <v/>
      </c>
      <c r="OU82" s="7" t="str">
        <f t="shared" ca="1" si="344"/>
        <v/>
      </c>
      <c r="OV82" t="str">
        <f t="shared" ca="1" si="345"/>
        <v/>
      </c>
      <c r="OX82">
        <v>80</v>
      </c>
      <c r="OY82" s="7" t="s">
        <v>19</v>
      </c>
      <c r="OZ82" s="7" t="str">
        <f t="shared" ca="1" si="346"/>
        <v/>
      </c>
      <c r="PA82" s="7" t="str">
        <f t="shared" ca="1" si="347"/>
        <v/>
      </c>
      <c r="PB82" t="str">
        <f ca="1">IFERROR(VLOOKUP(OX82,$M$3:$AK$568,6,FALSE),"")</f>
        <v/>
      </c>
      <c r="PC82" t="str">
        <f ca="1">IFERROR(VLOOKUP(OX82,$M$3:$AK$568,7,FALSE),"")</f>
        <v/>
      </c>
      <c r="PD82" s="7" t="str">
        <f ca="1">IFERROR(VLOOKUP(OX82,$M$3:$AK$568,25,FALSE),"")</f>
        <v/>
      </c>
      <c r="PF82">
        <v>80</v>
      </c>
      <c r="PG82" s="7" t="s">
        <v>19</v>
      </c>
      <c r="PH82" t="e">
        <f t="shared" ca="1" si="348"/>
        <v>#N/A</v>
      </c>
      <c r="PI82" s="7" t="str">
        <f t="shared" ca="1" si="349"/>
        <v/>
      </c>
      <c r="PJ82" s="7" t="str">
        <f t="shared" ca="1" si="350"/>
        <v/>
      </c>
      <c r="PK82" t="str">
        <f t="shared" ca="1" si="351"/>
        <v/>
      </c>
      <c r="PM82">
        <v>80</v>
      </c>
      <c r="PN82" s="7" t="s">
        <v>19</v>
      </c>
      <c r="PO82" s="202" t="str">
        <f t="shared" ca="1" si="352"/>
        <v/>
      </c>
      <c r="PP82" s="7" t="str">
        <f t="shared" ca="1" si="353"/>
        <v/>
      </c>
      <c r="PQ82" t="str">
        <f ca="1">IFERROR(VLOOKUP(PM82,$G$325:$R$409,12,FALSE),"")</f>
        <v/>
      </c>
      <c r="PR82" t="e">
        <f ca="1">VLOOKUP(PM82,$G$324:$Q$409,11,FALSE)</f>
        <v>#N/A</v>
      </c>
      <c r="PS82" s="7" t="str">
        <f ca="1">VLOOKUP(PQ82,$R$325:$Y$409,8,FALSE)</f>
        <v>- -</v>
      </c>
      <c r="PT82" s="7">
        <f ca="1">ReSt</f>
        <v>-4</v>
      </c>
      <c r="PU82" s="7" t="e">
        <f t="shared" ca="1" si="354"/>
        <v>#N/A</v>
      </c>
      <c r="PV82" s="7" t="e">
        <f t="shared" ca="1" si="355"/>
        <v>#N/A</v>
      </c>
      <c r="PW82" s="7" t="str">
        <f ca="1">VLOOKUP(PQ82,$R$325:$AK$409,8,FALSE)</f>
        <v>- -</v>
      </c>
      <c r="PX82" s="7"/>
      <c r="PY82">
        <v>80</v>
      </c>
      <c r="PZ82" s="7" t="s">
        <v>19</v>
      </c>
      <c r="QA82" t="str">
        <f t="shared" ca="1" si="356"/>
        <v/>
      </c>
      <c r="QB82" s="7" t="str">
        <f t="shared" ca="1" si="357"/>
        <v/>
      </c>
      <c r="QC82" s="7" t="str">
        <f t="shared" ca="1" si="358"/>
        <v/>
      </c>
      <c r="QD82" t="str">
        <f t="shared" ca="1" si="359"/>
        <v/>
      </c>
      <c r="QF82">
        <v>80</v>
      </c>
      <c r="QG82" s="7" t="s">
        <v>19</v>
      </c>
      <c r="QH82" s="7" t="str">
        <f t="shared" ca="1" si="360"/>
        <v/>
      </c>
      <c r="QI82" s="7" t="e">
        <f t="shared" ca="1" si="361"/>
        <v>#VALUE!</v>
      </c>
      <c r="QJ82" t="e">
        <f t="shared" ca="1" si="362"/>
        <v>#N/A</v>
      </c>
      <c r="QK82" s="7" t="e">
        <f t="shared" ca="1" si="363"/>
        <v>#N/A</v>
      </c>
      <c r="QM82">
        <v>80</v>
      </c>
      <c r="QN82" s="7" t="s">
        <v>19</v>
      </c>
      <c r="QO82" t="str">
        <f t="shared" ca="1" si="364"/>
        <v/>
      </c>
      <c r="QP82" s="7" t="str">
        <f t="shared" ca="1" si="365"/>
        <v/>
      </c>
      <c r="QQ82" t="str">
        <f t="shared" ca="1" si="366"/>
        <v/>
      </c>
    </row>
    <row r="83" spans="1:459" x14ac:dyDescent="0.25">
      <c r="A83" s="240" t="str">
        <f>IF('Character Sheet'!$B$4="Creature","N","Y")</f>
        <v>Y</v>
      </c>
      <c r="C83" s="75"/>
      <c r="D83" s="76"/>
      <c r="F83" s="75"/>
      <c r="G83" s="76"/>
      <c r="I83" s="75"/>
      <c r="J83" s="85"/>
      <c r="K83" s="85">
        <f t="shared" ca="1" si="330"/>
        <v>4</v>
      </c>
      <c r="L83" s="85">
        <f t="shared" ca="1" si="632"/>
        <v>0</v>
      </c>
      <c r="M83" s="70">
        <f t="shared" ca="1" si="321"/>
        <v>4</v>
      </c>
      <c r="O83" s="222">
        <f t="shared" ca="1" si="331"/>
        <v>230</v>
      </c>
      <c r="Q83" s="7" t="str">
        <f t="shared" si="633"/>
        <v>Musical Composition</v>
      </c>
      <c r="R83" s="9" t="s">
        <v>1376</v>
      </c>
      <c r="S83" s="9" t="s">
        <v>1882</v>
      </c>
      <c r="T83" s="61" t="str">
        <f>SUBSTITUTE(IFERROR(IFERROR(VLOOKUP(R83,'[1]Skill Statistics'!$A$3:$C$513,2,FALSE),VLOOKUP(Q83,'[1]Skill Statistics'!$A$3:$C$513,2,FALSE)),T82),"R*","ReSt")</f>
        <v>Em/In</v>
      </c>
      <c r="U83" s="61" t="str">
        <f>IFERROR(IFERROR(VLOOKUP(R83,'[1]Skill Statistics'!$A$3:$C$513,3,FALSE),VLOOKUP(Q83,'[1]Skill Statistics'!$A$3:$C$513,3,FALSE)),U82)</f>
        <v>Pr</v>
      </c>
      <c r="V83" s="61" t="str">
        <f>IF(ISNUMBER(SEARCH("Category",R83)),"- -",IFERROR(IFERROR(VLOOKUP(Q83,[1]Professions!$A$4:$AM$288,MATCH(Profession,[1]Professions!$A$1:$AM$1,0),FALSE),VLOOKUP(Q83,Calculations!$B$91:$I$95,8,FALSE)),"- -"))</f>
        <v>3 / 4</v>
      </c>
      <c r="W83" s="60">
        <f t="shared" ca="1" si="332"/>
        <v>0</v>
      </c>
      <c r="X83" s="7">
        <f ca="1">IFERROR(VLOOKUP(R83,$BS$6:$NR$519,MATCH(ActualLevel,$BS$3:$NR$3,0),FALSE),"- -")</f>
        <v>0</v>
      </c>
      <c r="Y83" s="7">
        <f t="shared" ca="1" si="320"/>
        <v>0</v>
      </c>
      <c r="Z83" s="7">
        <f ca="1">IFERROR(VLOOKUP(Y83,Charts!$BQ$2:$BR$52,2,FALSE),"- -")</f>
        <v>-25</v>
      </c>
      <c r="AA83" s="7">
        <f t="shared" ca="1" si="367"/>
        <v>0</v>
      </c>
      <c r="AB83" s="7">
        <f t="shared" ca="1" si="634"/>
        <v>0</v>
      </c>
      <c r="AC83" s="7"/>
      <c r="AD83" s="7"/>
      <c r="AE83" s="7"/>
      <c r="AF83" s="7"/>
      <c r="AG83" s="7"/>
      <c r="AH83" s="43"/>
      <c r="AI83" s="7"/>
      <c r="AJ83" s="7"/>
      <c r="AK83" s="7">
        <f t="shared" ca="1" si="368"/>
        <v>-25</v>
      </c>
      <c r="AL83" s="7"/>
      <c r="AM83" s="69">
        <f>IFERROR(VLOOKUP(R83,'[1]Skill Statistics'!$A$3:$AN$513,MATCH(Profession,'[1]Skill Statistics'!$A$2:$AN$2,0),FALSE),0)</f>
        <v>0</v>
      </c>
      <c r="AN83" s="85">
        <f>IFERROR(VLOOKUP(Q83,'[1]Skill Statistics'!$A$3:$BK$513,MATCH(Archetype,'[1]Skill Statistics'!$A$2:$BK$2,0),FALSE),0)</f>
        <v>0</v>
      </c>
      <c r="AO83" s="85">
        <f>IFERROR(VLOOKUP(Q83,'[1]Skill Statistics'!$A$3:$BB$513,MATCH(Race,'[1]Skill Statistics'!$A$2:$BB$2,0),FALSE),0)</f>
        <v>0</v>
      </c>
      <c r="AP83" s="85">
        <f t="shared" ca="1" si="333"/>
        <v>0</v>
      </c>
      <c r="AQ83" s="70"/>
      <c r="AS83" s="69">
        <f>IFERROR(VLOOKUP(Q83,'[1]Professional Skills'!$A$4:$AM$288,MATCH(Profession,'[1]Professional Skills'!$A$3:$AM$3,0),FALSE),"- -")</f>
        <v>0</v>
      </c>
      <c r="AU83" s="7">
        <f t="shared" si="636"/>
        <v>0</v>
      </c>
      <c r="AV83" s="7">
        <f t="shared" ca="1" si="635"/>
        <v>0</v>
      </c>
      <c r="AW83" t="str">
        <f t="shared" si="371"/>
        <v/>
      </c>
      <c r="AX83" t="str">
        <f>IFERROR(_xlfn.RANK.EQ(AW83,$AW$5:$AW$568),"")</f>
        <v/>
      </c>
      <c r="AY83">
        <f t="shared" si="327"/>
        <v>0</v>
      </c>
      <c r="AZ83" s="70" t="str">
        <f t="shared" si="369"/>
        <v/>
      </c>
      <c r="BB83" s="69" t="str">
        <f>IFERROR(IF(Q83="Language",VLOOKUP(R83,[1]Cultures!$B$4:$N$218,MATCH(Culture,[1]Cultures!$B$3:$N$3,0),FALSE),VLOOKUP(Q83,[1]Cultures!$B$4:$O$212,MATCH(Culture,[1]Cultures!$B$3:$O$3,0),FALSE)),"- -")</f>
        <v>- -</v>
      </c>
      <c r="BD83">
        <f t="shared" ca="1" si="631"/>
        <v>0</v>
      </c>
      <c r="BE83" t="str">
        <f t="shared" si="578"/>
        <v/>
      </c>
      <c r="BF83">
        <f t="shared" ca="1" si="639"/>
        <v>0.86147084531230878</v>
      </c>
      <c r="BH83">
        <f t="shared" ca="1" si="637"/>
        <v>2</v>
      </c>
      <c r="BI83" s="7" t="str">
        <f t="shared" ca="1" si="370"/>
        <v>- -</v>
      </c>
      <c r="BJ83" s="7">
        <f t="shared" ca="1" si="638"/>
        <v>0</v>
      </c>
      <c r="BK83" s="7"/>
      <c r="BL83" s="70">
        <f t="shared" ca="1" si="328"/>
        <v>0</v>
      </c>
      <c r="BN83" s="69">
        <f>IFERROR(VLOOKUP(V83,Charts!$BT$2:$BV$14,3,FALSE),"- -")</f>
        <v>0.69230769230769229</v>
      </c>
      <c r="BO83" s="85">
        <f t="shared" ca="1" si="334"/>
        <v>1.5467777601960728</v>
      </c>
      <c r="BP83" s="70">
        <f t="shared" ca="1" si="579"/>
        <v>230</v>
      </c>
      <c r="BR83" s="7">
        <v>78</v>
      </c>
      <c r="BS83" s="9" t="str">
        <f ca="1">VLOOKUP(BR83,$O$3:$R$568,4,FALSE)</f>
        <v>Witch</v>
      </c>
      <c r="BT83" s="7" t="str">
        <f ca="1">VLOOKUP(BS83,$R$3:$V$568,5,FALSE)</f>
        <v>2 / 3</v>
      </c>
      <c r="BU83" s="7">
        <f ca="1">VLOOKUP(BT83,Charts!$BT$2:$BV$14,3,FALSE)</f>
        <v>0.84615384615384615</v>
      </c>
      <c r="BV83" s="7" t="str">
        <f t="shared" ca="1" si="372"/>
        <v>2</v>
      </c>
      <c r="BW83" s="7" t="str">
        <f t="shared" ca="1" si="373"/>
        <v>3</v>
      </c>
      <c r="BY83" s="7">
        <f t="shared" ca="1" si="374"/>
        <v>0.68809497119957375</v>
      </c>
      <c r="BZ83" s="7">
        <f t="shared" ca="1" si="375"/>
        <v>0.1580588749542724</v>
      </c>
      <c r="CA83" s="7">
        <f t="shared" ca="1" si="376"/>
        <v>1</v>
      </c>
      <c r="CB83" s="7" t="str">
        <f t="shared" ca="1" si="377"/>
        <v>2</v>
      </c>
      <c r="CC83" s="7">
        <f ca="1">IFERROR(IF(CC82+CB83&gt;CD$4,CC82,CC82+CB83),"")</f>
        <v>38</v>
      </c>
      <c r="CD83" s="7">
        <f t="shared" ca="1" si="580"/>
        <v>0</v>
      </c>
      <c r="CE83" s="7">
        <f t="shared" ca="1" si="378"/>
        <v>0.28163465611566341</v>
      </c>
      <c r="CF83" s="7">
        <f t="shared" ca="1" si="379"/>
        <v>0.56451919003818274</v>
      </c>
      <c r="CG83" s="7">
        <f t="shared" ca="1" si="380"/>
        <v>1</v>
      </c>
      <c r="CH83" s="7" t="str">
        <f t="shared" ca="1" si="381"/>
        <v>2</v>
      </c>
      <c r="CI83" s="7">
        <f ca="1">IFERROR(IF(CI82+CH83&gt;CJ$4,CI82,CI82+CH83),"")</f>
        <v>60</v>
      </c>
      <c r="CJ83" s="7">
        <f t="shared" ca="1" si="581"/>
        <v>0</v>
      </c>
      <c r="CK83" s="7">
        <f t="shared" ca="1" si="382"/>
        <v>0.80216441240310332</v>
      </c>
      <c r="CL83" s="7">
        <f t="shared" ca="1" si="383"/>
        <v>4.3989433750742823E-2</v>
      </c>
      <c r="CM83" s="7">
        <f t="shared" ca="1" si="384"/>
        <v>1</v>
      </c>
      <c r="CN83" s="7" t="str">
        <f t="shared" ca="1" si="385"/>
        <v>2</v>
      </c>
      <c r="CO83" s="7">
        <f ca="1">IFERROR(IF(CO82+CN83&gt;CP$4,CO82,CO82+CN83),"")</f>
        <v>60</v>
      </c>
      <c r="CP83" s="7">
        <f t="shared" ca="1" si="582"/>
        <v>0</v>
      </c>
      <c r="CQ83" s="7">
        <f t="shared" ca="1" si="386"/>
        <v>0.37532309449378198</v>
      </c>
      <c r="CR83" s="7">
        <f t="shared" ca="1" si="387"/>
        <v>0.47083075166006416</v>
      </c>
      <c r="CS83" s="7">
        <f t="shared" ca="1" si="388"/>
        <v>1</v>
      </c>
      <c r="CT83" s="7" t="str">
        <f t="shared" ca="1" si="389"/>
        <v>2</v>
      </c>
      <c r="CU83" s="7">
        <f ca="1">IFERROR(IF(CU82+CT83&gt;CV$4,CU82,CU82+CT83),"")</f>
        <v>60</v>
      </c>
      <c r="CV83" s="7">
        <f t="shared" ca="1" si="583"/>
        <v>0</v>
      </c>
      <c r="CW83" s="7">
        <f t="shared" ca="1" si="390"/>
        <v>0.15235140482195642</v>
      </c>
      <c r="CX83" s="7">
        <f t="shared" ca="1" si="391"/>
        <v>0.69380244133188973</v>
      </c>
      <c r="CY83" s="7">
        <f t="shared" ca="1" si="392"/>
        <v>1</v>
      </c>
      <c r="CZ83" s="7" t="str">
        <f t="shared" ca="1" si="393"/>
        <v>2</v>
      </c>
      <c r="DA83" s="7">
        <f ca="1">IFERROR(IF(DA82+CZ83&gt;DB$4,DA82,DA82+CZ83),"")</f>
        <v>60</v>
      </c>
      <c r="DB83" s="7">
        <f t="shared" ca="1" si="584"/>
        <v>0</v>
      </c>
      <c r="DC83" s="7">
        <f t="shared" ca="1" si="394"/>
        <v>0.1652583859913761</v>
      </c>
      <c r="DD83" s="7">
        <f t="shared" ca="1" si="395"/>
        <v>0.68089546016247005</v>
      </c>
      <c r="DE83" s="7">
        <f t="shared" ca="1" si="396"/>
        <v>1</v>
      </c>
      <c r="DF83" s="7" t="str">
        <f t="shared" ca="1" si="397"/>
        <v>2</v>
      </c>
      <c r="DG83" s="7">
        <f ca="1">IFERROR(IF(DG82+DF83&gt;DH$4,DG82,DG82+DF83),"")</f>
        <v>60</v>
      </c>
      <c r="DH83" s="7">
        <f t="shared" ca="1" si="585"/>
        <v>0</v>
      </c>
      <c r="DI83" s="7">
        <f t="shared" ca="1" si="398"/>
        <v>0.66212601354544254</v>
      </c>
      <c r="DJ83" s="7">
        <f t="shared" ca="1" si="399"/>
        <v>0.18402783260840361</v>
      </c>
      <c r="DK83" s="7">
        <f t="shared" ca="1" si="400"/>
        <v>1</v>
      </c>
      <c r="DL83" s="7" t="str">
        <f t="shared" ca="1" si="401"/>
        <v>2</v>
      </c>
      <c r="DM83" s="7">
        <f ca="1">IFERROR(IF(DM82+DL83&gt;DN$4,DM82,DM82+DL83),"")</f>
        <v>60</v>
      </c>
      <c r="DN83" s="7">
        <f t="shared" ca="1" si="586"/>
        <v>0</v>
      </c>
      <c r="DO83" s="7">
        <f t="shared" ca="1" si="402"/>
        <v>0.35781258557404161</v>
      </c>
      <c r="DP83" s="7">
        <f t="shared" ca="1" si="403"/>
        <v>0.48834126057980454</v>
      </c>
      <c r="DQ83" s="7">
        <f t="shared" ca="1" si="404"/>
        <v>1</v>
      </c>
      <c r="DR83" s="7" t="str">
        <f t="shared" ca="1" si="405"/>
        <v>2</v>
      </c>
      <c r="DS83" s="7">
        <f ca="1">IFERROR(IF(DS82+DR83&gt;DT$4,DS82,DS82+DR83),"")</f>
        <v>60</v>
      </c>
      <c r="DT83" s="7">
        <f t="shared" ca="1" si="587"/>
        <v>0</v>
      </c>
      <c r="DU83" s="7">
        <f t="shared" ca="1" si="406"/>
        <v>3.5225234612774603E-2</v>
      </c>
      <c r="DV83" s="7">
        <f t="shared" ca="1" si="407"/>
        <v>0.81092861154107154</v>
      </c>
      <c r="DW83" s="7">
        <f t="shared" ca="1" si="408"/>
        <v>2</v>
      </c>
      <c r="DX83" s="7">
        <f t="shared" ca="1" si="409"/>
        <v>5</v>
      </c>
      <c r="DY83" s="7">
        <f ca="1">IFERROR(IF(DY82+DX83&gt;DZ$4,DY82,DY82+DX83),"")</f>
        <v>59</v>
      </c>
      <c r="DZ83" s="7">
        <f t="shared" ca="1" si="588"/>
        <v>0</v>
      </c>
      <c r="EA83" s="7">
        <f t="shared" ca="1" si="410"/>
        <v>0.29560085597252939</v>
      </c>
      <c r="EB83" s="7">
        <f t="shared" ca="1" si="411"/>
        <v>0.55055299018131676</v>
      </c>
      <c r="EC83" s="7">
        <f t="shared" ca="1" si="412"/>
        <v>1</v>
      </c>
      <c r="ED83" s="7" t="str">
        <f t="shared" ca="1" si="413"/>
        <v>2</v>
      </c>
      <c r="EE83" s="7">
        <f ca="1">IFERROR(IF(EE82+ED83&gt;EF$4,EE82,EE82+ED83),"")</f>
        <v>60</v>
      </c>
      <c r="EF83" s="7">
        <f t="shared" ca="1" si="589"/>
        <v>0</v>
      </c>
      <c r="EG83" s="7">
        <f t="shared" ca="1" si="414"/>
        <v>0.86560808375707243</v>
      </c>
      <c r="EH83" s="7">
        <f t="shared" ca="1" si="415"/>
        <v>-1.9454237603226288E-2</v>
      </c>
      <c r="EI83" s="7">
        <f t="shared" ca="1" si="416"/>
        <v>0</v>
      </c>
      <c r="EJ83" s="7">
        <f t="shared" ca="1" si="417"/>
        <v>0</v>
      </c>
      <c r="EK83" s="7">
        <f ca="1">IFERROR(IF(EK82+EJ83&gt;EL$4,EK82,EK82+EJ83),"")</f>
        <v>60</v>
      </c>
      <c r="EL83" s="7">
        <f t="shared" ca="1" si="590"/>
        <v>0</v>
      </c>
      <c r="EM83" s="7">
        <f t="shared" ca="1" si="418"/>
        <v>0.66225858222293243</v>
      </c>
      <c r="EN83" s="7">
        <f t="shared" ca="1" si="419"/>
        <v>0.18389526393091371</v>
      </c>
      <c r="EO83" s="7">
        <f t="shared" ca="1" si="420"/>
        <v>1</v>
      </c>
      <c r="EP83" s="7" t="str">
        <f t="shared" ca="1" si="421"/>
        <v>2</v>
      </c>
      <c r="EQ83" s="7">
        <f ca="1">IFERROR(IF(EQ82+EP83&gt;ER$4,EQ82,EQ82+EP83),"")</f>
        <v>60</v>
      </c>
      <c r="ER83" s="7">
        <f t="shared" ca="1" si="591"/>
        <v>0</v>
      </c>
      <c r="ES83" s="7">
        <f t="shared" ca="1" si="422"/>
        <v>0.25671899285420097</v>
      </c>
      <c r="ET83" s="7">
        <f t="shared" ca="1" si="423"/>
        <v>0.58943485329964518</v>
      </c>
      <c r="EU83" s="7">
        <f t="shared" ca="1" si="424"/>
        <v>1</v>
      </c>
      <c r="EV83" s="7" t="str">
        <f t="shared" ca="1" si="425"/>
        <v>2</v>
      </c>
      <c r="EW83" s="7">
        <f ca="1">IFERROR(IF(EW82+EV83&gt;EX$4,EW82,EW82+EV83),"")</f>
        <v>60</v>
      </c>
      <c r="EX83" s="7">
        <f t="shared" ca="1" si="592"/>
        <v>0</v>
      </c>
      <c r="EY83" s="7">
        <f t="shared" ca="1" si="426"/>
        <v>0.9734713290233884</v>
      </c>
      <c r="EZ83" s="7">
        <f t="shared" ca="1" si="427"/>
        <v>-0.12731748286954225</v>
      </c>
      <c r="FA83" s="7">
        <f t="shared" ca="1" si="428"/>
        <v>0</v>
      </c>
      <c r="FB83" s="7">
        <f t="shared" ca="1" si="429"/>
        <v>0</v>
      </c>
      <c r="FC83" s="7">
        <f ca="1">IFERROR(IF(FC82+FB83&gt;FD$4,FC82,FC82+FB83),"")</f>
        <v>60</v>
      </c>
      <c r="FD83" s="7">
        <f t="shared" ca="1" si="593"/>
        <v>0</v>
      </c>
      <c r="FE83" s="7">
        <f t="shared" ca="1" si="430"/>
        <v>0.48684229764865727</v>
      </c>
      <c r="FF83" s="7">
        <f t="shared" ca="1" si="431"/>
        <v>0.35931154850518887</v>
      </c>
      <c r="FG83" s="7">
        <f t="shared" ca="1" si="432"/>
        <v>1</v>
      </c>
      <c r="FH83" s="7" t="str">
        <f t="shared" ca="1" si="433"/>
        <v>2</v>
      </c>
      <c r="FI83" s="7">
        <f ca="1">IFERROR(IF(FI82+FH83&gt;FJ$4,FI82,FI82+FH83),"")</f>
        <v>60</v>
      </c>
      <c r="FJ83" s="7">
        <f t="shared" ca="1" si="594"/>
        <v>0</v>
      </c>
      <c r="FK83" s="7">
        <f t="shared" ca="1" si="434"/>
        <v>0.39097352038966049</v>
      </c>
      <c r="FL83" s="7">
        <f t="shared" ca="1" si="435"/>
        <v>0.45518032576418566</v>
      </c>
      <c r="FM83" s="7">
        <f t="shared" ca="1" si="436"/>
        <v>1</v>
      </c>
      <c r="FN83" s="7" t="str">
        <f t="shared" ca="1" si="437"/>
        <v>2</v>
      </c>
      <c r="FO83" s="7">
        <f ca="1">IFERROR(IF(FO82+FN83&gt;FP$4,FO82,FO82+FN83),"")</f>
        <v>60</v>
      </c>
      <c r="FP83" s="7">
        <f t="shared" ca="1" si="595"/>
        <v>0</v>
      </c>
      <c r="FQ83" s="7">
        <f t="shared" ca="1" si="438"/>
        <v>0.63187058911077021</v>
      </c>
      <c r="FR83" s="7">
        <f t="shared" ca="1" si="439"/>
        <v>0.21428325704307594</v>
      </c>
      <c r="FS83" s="7">
        <f t="shared" ca="1" si="440"/>
        <v>1</v>
      </c>
      <c r="FT83" s="7" t="str">
        <f t="shared" ca="1" si="441"/>
        <v>2</v>
      </c>
      <c r="FU83" s="7">
        <f ca="1">IFERROR(IF(FU82+FT83&gt;FV$4,FU82,FU82+FT83),"")</f>
        <v>60</v>
      </c>
      <c r="FV83" s="7">
        <f t="shared" ca="1" si="596"/>
        <v>0</v>
      </c>
      <c r="FW83" s="7">
        <f t="shared" ca="1" si="442"/>
        <v>0.92208090795200859</v>
      </c>
      <c r="FX83" s="7">
        <f t="shared" ca="1" si="443"/>
        <v>-7.5927061798162443E-2</v>
      </c>
      <c r="FY83" s="7">
        <f t="shared" ca="1" si="444"/>
        <v>0</v>
      </c>
      <c r="FZ83" s="7">
        <f t="shared" ca="1" si="445"/>
        <v>0</v>
      </c>
      <c r="GA83" s="7">
        <f ca="1">IFERROR(IF(GA82+FZ83&gt;GB$4,GA82,GA82+FZ83),"")</f>
        <v>60</v>
      </c>
      <c r="GB83" s="7">
        <f t="shared" ca="1" si="597"/>
        <v>0</v>
      </c>
      <c r="GC83" s="7">
        <f t="shared" ca="1" si="446"/>
        <v>0.65427266113223592</v>
      </c>
      <c r="GD83" s="7">
        <f t="shared" ca="1" si="447"/>
        <v>0.19188118502161022</v>
      </c>
      <c r="GE83" s="7">
        <f t="shared" ca="1" si="448"/>
        <v>1</v>
      </c>
      <c r="GF83" s="7" t="str">
        <f t="shared" ca="1" si="449"/>
        <v>2</v>
      </c>
      <c r="GG83" s="7">
        <f ca="1">IFERROR(IF(GG82+GF83&gt;GH$4,GG82,GG82+GF83),"")</f>
        <v>60</v>
      </c>
      <c r="GH83" s="7">
        <f t="shared" ca="1" si="598"/>
        <v>0</v>
      </c>
      <c r="GI83" s="7">
        <f t="shared" ca="1" si="450"/>
        <v>0.91347245439978697</v>
      </c>
      <c r="GJ83" s="7">
        <f t="shared" ca="1" si="451"/>
        <v>-6.7318608245940825E-2</v>
      </c>
      <c r="GK83" s="7">
        <f t="shared" ca="1" si="452"/>
        <v>0</v>
      </c>
      <c r="GL83" s="7">
        <f t="shared" ca="1" si="453"/>
        <v>0</v>
      </c>
      <c r="GM83" s="7">
        <f ca="1">IFERROR(IF(GM82+GL83&gt;GN$4,GM82,GM82+GL83),"")</f>
        <v>60</v>
      </c>
      <c r="GN83" s="7">
        <f t="shared" ca="1" si="599"/>
        <v>0</v>
      </c>
      <c r="GO83" s="7">
        <f t="shared" ca="1" si="454"/>
        <v>0.43146538742807472</v>
      </c>
      <c r="GP83" s="7">
        <f t="shared" ca="1" si="455"/>
        <v>0.41468845872577142</v>
      </c>
      <c r="GQ83" s="7">
        <f t="shared" ca="1" si="456"/>
        <v>1</v>
      </c>
      <c r="GR83" s="7" t="str">
        <f t="shared" ca="1" si="457"/>
        <v>2</v>
      </c>
      <c r="GS83" s="7">
        <f ca="1">IFERROR(IF(GS82+GR83&gt;GT$4,GS82,GS82+GR83),"")</f>
        <v>60</v>
      </c>
      <c r="GT83" s="7">
        <f t="shared" ca="1" si="600"/>
        <v>0</v>
      </c>
      <c r="GU83" s="7">
        <f t="shared" ca="1" si="458"/>
        <v>0.53943088847878973</v>
      </c>
      <c r="GV83" s="7">
        <f t="shared" ca="1" si="459"/>
        <v>0.30672295767505642</v>
      </c>
      <c r="GW83" s="7">
        <f t="shared" ca="1" si="460"/>
        <v>1</v>
      </c>
      <c r="GX83" s="7" t="str">
        <f t="shared" ca="1" si="461"/>
        <v>2</v>
      </c>
      <c r="GY83" s="7">
        <f ca="1">IFERROR(IF(GY82+GX83&gt;GZ$4,GY82,GY82+GX83),"")</f>
        <v>60</v>
      </c>
      <c r="GZ83" s="7">
        <f t="shared" ca="1" si="601"/>
        <v>0</v>
      </c>
      <c r="HA83" s="7">
        <f t="shared" ca="1" si="462"/>
        <v>0.6784318950730972</v>
      </c>
      <c r="HB83" s="7">
        <f t="shared" ca="1" si="463"/>
        <v>0.16772195108074894</v>
      </c>
      <c r="HC83" s="7">
        <f t="shared" ca="1" si="464"/>
        <v>1</v>
      </c>
      <c r="HD83" s="7" t="str">
        <f t="shared" ca="1" si="465"/>
        <v>2</v>
      </c>
      <c r="HE83" s="7">
        <f ca="1">IFERROR(IF(HE82+HD83&gt;HF$4,HE82,HE82+HD83),"")</f>
        <v>60</v>
      </c>
      <c r="HF83" s="7">
        <f t="shared" ca="1" si="602"/>
        <v>0</v>
      </c>
      <c r="HG83" s="7">
        <f t="shared" ca="1" si="466"/>
        <v>0.57015825937751818</v>
      </c>
      <c r="HH83" s="7">
        <f t="shared" ca="1" si="467"/>
        <v>0.27599558677632796</v>
      </c>
      <c r="HI83" s="7">
        <f t="shared" ca="1" si="468"/>
        <v>1</v>
      </c>
      <c r="HJ83" s="7" t="str">
        <f t="shared" ca="1" si="469"/>
        <v>2</v>
      </c>
      <c r="HK83" s="7">
        <f ca="1">IFERROR(IF(HK82+HJ83&gt;HL$4,HK82,HK82+HJ83),"")</f>
        <v>60</v>
      </c>
      <c r="HL83" s="7">
        <f t="shared" ca="1" si="603"/>
        <v>0</v>
      </c>
      <c r="HM83" s="7">
        <f t="shared" ca="1" si="470"/>
        <v>0.54661287136672243</v>
      </c>
      <c r="HN83" s="7">
        <f t="shared" ca="1" si="471"/>
        <v>0.29954097478712371</v>
      </c>
      <c r="HO83" s="7">
        <f t="shared" ca="1" si="472"/>
        <v>1</v>
      </c>
      <c r="HP83" s="7" t="str">
        <f t="shared" ca="1" si="473"/>
        <v>2</v>
      </c>
      <c r="HQ83" s="7">
        <f ca="1">IFERROR(IF(HQ82+HP83&gt;HR$4,HQ82,HQ82+HP83),"")</f>
        <v>60</v>
      </c>
      <c r="HR83" s="7">
        <f t="shared" ca="1" si="604"/>
        <v>0</v>
      </c>
      <c r="HS83" s="7">
        <f t="shared" ca="1" si="474"/>
        <v>0.74710070137879714</v>
      </c>
      <c r="HT83" s="7">
        <f t="shared" ca="1" si="475"/>
        <v>9.9053144775049007E-2</v>
      </c>
      <c r="HU83" s="7">
        <f t="shared" ca="1" si="476"/>
        <v>1</v>
      </c>
      <c r="HV83" s="7" t="str">
        <f t="shared" ca="1" si="477"/>
        <v>2</v>
      </c>
      <c r="HW83" s="7">
        <f ca="1">IFERROR(IF(HW82+HV83&gt;HX$4,HW82,HW82+HV83),"")</f>
        <v>60</v>
      </c>
      <c r="HX83" s="7">
        <f t="shared" ca="1" si="605"/>
        <v>0</v>
      </c>
      <c r="HY83" s="7">
        <f t="shared" ca="1" si="478"/>
        <v>0.9680383002767563</v>
      </c>
      <c r="HZ83" s="7">
        <f t="shared" ca="1" si="479"/>
        <v>-0.12188445412291016</v>
      </c>
      <c r="IA83" s="7">
        <f t="shared" ca="1" si="480"/>
        <v>0</v>
      </c>
      <c r="IB83" s="7">
        <f t="shared" ca="1" si="481"/>
        <v>0</v>
      </c>
      <c r="IC83" s="7">
        <f ca="1">IFERROR(IF(IC82+IB83&gt;ID$4,IC82,IC82+IB83),"")</f>
        <v>60</v>
      </c>
      <c r="ID83" s="7">
        <f t="shared" ca="1" si="606"/>
        <v>0</v>
      </c>
      <c r="IE83" s="7">
        <f t="shared" ca="1" si="482"/>
        <v>0.85660547648993557</v>
      </c>
      <c r="IF83" s="7">
        <f t="shared" ca="1" si="483"/>
        <v>-1.0451630336089424E-2</v>
      </c>
      <c r="IG83" s="7">
        <f t="shared" ca="1" si="484"/>
        <v>0</v>
      </c>
      <c r="IH83" s="7">
        <f t="shared" ca="1" si="485"/>
        <v>0</v>
      </c>
      <c r="II83" s="7">
        <f ca="1">IFERROR(IF(II82+IH83&gt;IJ$4,II82,II82+IH83),"")</f>
        <v>60</v>
      </c>
      <c r="IJ83" s="7">
        <f t="shared" ca="1" si="607"/>
        <v>0</v>
      </c>
      <c r="IK83" s="7">
        <f t="shared" ca="1" si="486"/>
        <v>0.77242317587024589</v>
      </c>
      <c r="IL83" s="7">
        <f t="shared" ca="1" si="487"/>
        <v>7.3730670283600253E-2</v>
      </c>
      <c r="IM83" s="7">
        <f t="shared" ca="1" si="488"/>
        <v>1</v>
      </c>
      <c r="IN83" s="7" t="str">
        <f t="shared" ca="1" si="489"/>
        <v>2</v>
      </c>
      <c r="IO83" s="7">
        <f ca="1">IFERROR(IF(IO82+IN83&gt;IP$4,IO82,IO82+IN83),"")</f>
        <v>60</v>
      </c>
      <c r="IP83" s="7">
        <f t="shared" ca="1" si="608"/>
        <v>0</v>
      </c>
      <c r="IQ83" s="7">
        <f t="shared" ca="1" si="490"/>
        <v>0.2116523104990099</v>
      </c>
      <c r="IR83" s="7">
        <f t="shared" ca="1" si="491"/>
        <v>0.63450153565483625</v>
      </c>
      <c r="IS83" s="7">
        <f t="shared" ca="1" si="492"/>
        <v>1</v>
      </c>
      <c r="IT83" s="7" t="str">
        <f t="shared" ca="1" si="493"/>
        <v>2</v>
      </c>
      <c r="IU83" s="7">
        <f ca="1">IFERROR(IF(IU82+IT83&gt;IV$4,IU82,IU82+IT83),"")</f>
        <v>60</v>
      </c>
      <c r="IV83" s="7">
        <f t="shared" ca="1" si="609"/>
        <v>0</v>
      </c>
      <c r="IW83" s="7">
        <f t="shared" ca="1" si="494"/>
        <v>0.70801700057609152</v>
      </c>
      <c r="IX83" s="7">
        <f t="shared" ca="1" si="495"/>
        <v>0.13813684557775463</v>
      </c>
      <c r="IY83" s="7">
        <f t="shared" ca="1" si="496"/>
        <v>1</v>
      </c>
      <c r="IZ83" s="7" t="str">
        <f t="shared" ca="1" si="497"/>
        <v>2</v>
      </c>
      <c r="JA83" s="7">
        <f ca="1">IFERROR(IF(JA82+IZ83&gt;JB$4,JA82,JA82+IZ83),"")</f>
        <v>60</v>
      </c>
      <c r="JB83" s="7">
        <f t="shared" ca="1" si="610"/>
        <v>0</v>
      </c>
      <c r="JC83" s="7">
        <f t="shared" ca="1" si="498"/>
        <v>0.45170790762016089</v>
      </c>
      <c r="JD83" s="7">
        <f t="shared" ca="1" si="499"/>
        <v>0.39444593853368526</v>
      </c>
      <c r="JE83" s="7">
        <f t="shared" ca="1" si="500"/>
        <v>1</v>
      </c>
      <c r="JF83" s="7" t="str">
        <f t="shared" ca="1" si="501"/>
        <v>2</v>
      </c>
      <c r="JG83" s="7">
        <f ca="1">IFERROR(IF(JG82+JF83&gt;JH$4,JG82,JG82+JF83),"")</f>
        <v>60</v>
      </c>
      <c r="JH83" s="7">
        <f t="shared" ca="1" si="611"/>
        <v>0</v>
      </c>
      <c r="JI83" s="7">
        <f t="shared" ca="1" si="502"/>
        <v>0.38554043678107397</v>
      </c>
      <c r="JJ83" s="7">
        <f t="shared" ca="1" si="503"/>
        <v>0.46061340937277218</v>
      </c>
      <c r="JK83" s="7">
        <f t="shared" ca="1" si="504"/>
        <v>1</v>
      </c>
      <c r="JL83" s="7" t="str">
        <f t="shared" ca="1" si="505"/>
        <v>2</v>
      </c>
      <c r="JM83" s="7">
        <f ca="1">IFERROR(IF(JM82+JL83&gt;JN$4,JM82,JM82+JL83),"")</f>
        <v>60</v>
      </c>
      <c r="JN83" s="7">
        <f t="shared" ca="1" si="612"/>
        <v>0</v>
      </c>
      <c r="JO83" s="7">
        <f t="shared" ca="1" si="506"/>
        <v>0.7286850266457694</v>
      </c>
      <c r="JP83" s="7">
        <f t="shared" ca="1" si="507"/>
        <v>0.11746881950807675</v>
      </c>
      <c r="JQ83" s="7">
        <f t="shared" ca="1" si="508"/>
        <v>1</v>
      </c>
      <c r="JR83" s="7" t="str">
        <f t="shared" ca="1" si="509"/>
        <v>2</v>
      </c>
      <c r="JS83" s="7">
        <f ca="1">IFERROR(IF(JS82+JR83&gt;JT$4,JS82,JS82+JR83),"")</f>
        <v>60</v>
      </c>
      <c r="JT83" s="7">
        <f t="shared" ca="1" si="613"/>
        <v>0</v>
      </c>
      <c r="JU83" s="7">
        <f t="shared" ca="1" si="510"/>
        <v>9.8761407055163675E-2</v>
      </c>
      <c r="JV83" s="7">
        <f t="shared" ca="1" si="511"/>
        <v>0.74739243909868247</v>
      </c>
      <c r="JW83" s="7">
        <f t="shared" ca="1" si="512"/>
        <v>1</v>
      </c>
      <c r="JX83" s="7" t="str">
        <f t="shared" ca="1" si="513"/>
        <v>2</v>
      </c>
      <c r="JY83" s="7">
        <f ca="1">IFERROR(IF(JY82+JX83&gt;JZ$4,JY82,JY82+JX83),"")</f>
        <v>60</v>
      </c>
      <c r="JZ83" s="7">
        <f t="shared" ca="1" si="614"/>
        <v>0</v>
      </c>
      <c r="KA83" s="7">
        <f t="shared" ca="1" si="514"/>
        <v>0.16229594757811738</v>
      </c>
      <c r="KB83" s="7">
        <f t="shared" ca="1" si="515"/>
        <v>0.68385789857572876</v>
      </c>
      <c r="KC83" s="7">
        <f t="shared" ca="1" si="516"/>
        <v>1</v>
      </c>
      <c r="KD83" s="7" t="str">
        <f t="shared" ca="1" si="517"/>
        <v>2</v>
      </c>
      <c r="KE83" s="7">
        <f ca="1">IFERROR(IF(KE82+KD83&gt;KF$4,KE82,KE82+KD83),"")</f>
        <v>60</v>
      </c>
      <c r="KF83" s="7">
        <f t="shared" ca="1" si="615"/>
        <v>0</v>
      </c>
      <c r="KG83" s="7">
        <f t="shared" ca="1" si="518"/>
        <v>0.59605474032919414</v>
      </c>
      <c r="KH83" s="7">
        <f t="shared" ca="1" si="519"/>
        <v>0.250099105824652</v>
      </c>
      <c r="KI83" s="7">
        <f t="shared" ca="1" si="520"/>
        <v>1</v>
      </c>
      <c r="KJ83" s="7" t="str">
        <f t="shared" ca="1" si="521"/>
        <v>2</v>
      </c>
      <c r="KK83" s="7">
        <f ca="1">IFERROR(IF(KK82+KJ83&gt;KL$4,KK82,KK82+KJ83),"")</f>
        <v>60</v>
      </c>
      <c r="KL83" s="7">
        <f t="shared" ca="1" si="616"/>
        <v>0</v>
      </c>
      <c r="KM83" s="7">
        <f t="shared" ca="1" si="522"/>
        <v>0.16575845132314826</v>
      </c>
      <c r="KN83" s="7">
        <f t="shared" ca="1" si="523"/>
        <v>0.68039539483069789</v>
      </c>
      <c r="KO83" s="7">
        <f t="shared" ca="1" si="524"/>
        <v>1</v>
      </c>
      <c r="KP83" s="7" t="str">
        <f t="shared" ca="1" si="525"/>
        <v>2</v>
      </c>
      <c r="KQ83" s="7">
        <f ca="1">IFERROR(IF(KQ82+KP83&gt;KR$4,KQ82,KQ82+KP83),"")</f>
        <v>60</v>
      </c>
      <c r="KR83" s="7">
        <f t="shared" ca="1" si="617"/>
        <v>0</v>
      </c>
      <c r="KS83" s="7">
        <f t="shared" ca="1" si="526"/>
        <v>0.30450995948986237</v>
      </c>
      <c r="KT83" s="7">
        <f t="shared" ca="1" si="527"/>
        <v>0.54164388666398378</v>
      </c>
      <c r="KU83" s="7">
        <f t="shared" ca="1" si="528"/>
        <v>1</v>
      </c>
      <c r="KV83" s="7" t="str">
        <f t="shared" ca="1" si="529"/>
        <v>2</v>
      </c>
      <c r="KW83" s="7">
        <f ca="1">IFERROR(IF(KW82+KV83&gt;KX$4,KW82,KW82+KV83),"")</f>
        <v>60</v>
      </c>
      <c r="KX83" s="7">
        <f t="shared" ca="1" si="618"/>
        <v>0</v>
      </c>
      <c r="KY83" s="7">
        <f t="shared" ca="1" si="530"/>
        <v>0.3587661833803405</v>
      </c>
      <c r="KZ83" s="7">
        <f t="shared" ca="1" si="531"/>
        <v>0.48738766277350565</v>
      </c>
      <c r="LA83" s="7">
        <f t="shared" ca="1" si="532"/>
        <v>1</v>
      </c>
      <c r="LB83" s="7" t="str">
        <f t="shared" ca="1" si="533"/>
        <v>2</v>
      </c>
      <c r="LC83" s="7">
        <f ca="1">IFERROR(IF(LC82+LB83&gt;LD$4,LC82,LC82+LB83),"")</f>
        <v>60</v>
      </c>
      <c r="LD83" s="7">
        <f t="shared" ca="1" si="619"/>
        <v>0</v>
      </c>
      <c r="LE83" s="7">
        <f t="shared" ca="1" si="534"/>
        <v>0.41531589342646902</v>
      </c>
      <c r="LF83" s="7">
        <f t="shared" ca="1" si="535"/>
        <v>0.43083795272737713</v>
      </c>
      <c r="LG83" s="7">
        <f t="shared" ca="1" si="536"/>
        <v>1</v>
      </c>
      <c r="LH83" s="7" t="str">
        <f t="shared" ca="1" si="537"/>
        <v>2</v>
      </c>
      <c r="LI83" s="7">
        <f ca="1">IFERROR(IF(LI82+LH83&gt;LJ$4,LI82,LI82+LH83),"")</f>
        <v>60</v>
      </c>
      <c r="LJ83" s="7">
        <f t="shared" ca="1" si="620"/>
        <v>0</v>
      </c>
      <c r="LK83" s="7">
        <f t="shared" ca="1" si="538"/>
        <v>0.19556079236707757</v>
      </c>
      <c r="LL83" s="7">
        <f t="shared" ca="1" si="539"/>
        <v>0.65059305378676857</v>
      </c>
      <c r="LM83" s="7">
        <f t="shared" ca="1" si="540"/>
        <v>1</v>
      </c>
      <c r="LN83" s="7" t="str">
        <f t="shared" ca="1" si="541"/>
        <v>2</v>
      </c>
      <c r="LO83" s="7">
        <f ca="1">IFERROR(IF(LO82+LN83&gt;LP$4,LO82,LO82+LN83),"")</f>
        <v>60</v>
      </c>
      <c r="LP83" s="7">
        <f t="shared" ca="1" si="621"/>
        <v>0</v>
      </c>
      <c r="LQ83" s="7">
        <f t="shared" ca="1" si="542"/>
        <v>0.32368966454990467</v>
      </c>
      <c r="LR83" s="7">
        <f t="shared" ca="1" si="543"/>
        <v>0.52246418160394148</v>
      </c>
      <c r="LS83" s="7">
        <f t="shared" ca="1" si="544"/>
        <v>1</v>
      </c>
      <c r="LT83" s="7" t="str">
        <f t="shared" ca="1" si="545"/>
        <v>2</v>
      </c>
      <c r="LU83" s="7">
        <f ca="1">IFERROR(IF(LU82+LT83&gt;LV$4,LU82,LU82+LT83),"")</f>
        <v>60</v>
      </c>
      <c r="LV83" s="7">
        <f t="shared" ca="1" si="622"/>
        <v>0</v>
      </c>
      <c r="LW83" s="7">
        <f t="shared" ca="1" si="546"/>
        <v>0.4950529541862041</v>
      </c>
      <c r="LX83" s="7">
        <f t="shared" ca="1" si="547"/>
        <v>0.35110089196764205</v>
      </c>
      <c r="LY83" s="7">
        <f t="shared" ca="1" si="548"/>
        <v>1</v>
      </c>
      <c r="LZ83" s="7" t="str">
        <f t="shared" ca="1" si="549"/>
        <v>2</v>
      </c>
      <c r="MA83" s="7">
        <f ca="1">IFERROR(IF(MA82+LZ83&gt;MB$4,MA82,MA82+LZ83),"")</f>
        <v>60</v>
      </c>
      <c r="MB83" s="7">
        <f t="shared" ca="1" si="623"/>
        <v>0</v>
      </c>
      <c r="MC83" s="7">
        <f t="shared" ca="1" si="550"/>
        <v>0.17569379118384687</v>
      </c>
      <c r="MD83" s="7">
        <f t="shared" ca="1" si="551"/>
        <v>0.67046005496999928</v>
      </c>
      <c r="ME83" s="7">
        <f t="shared" ca="1" si="552"/>
        <v>1</v>
      </c>
      <c r="MF83" s="7" t="str">
        <f t="shared" ca="1" si="553"/>
        <v>2</v>
      </c>
      <c r="MG83" s="7">
        <f ca="1">IFERROR(IF(MG82+MF83&gt;MH$4,MG82,MG82+MF83),"")</f>
        <v>60</v>
      </c>
      <c r="MH83" s="7">
        <f t="shared" ca="1" si="624"/>
        <v>0</v>
      </c>
      <c r="MI83" s="7">
        <f t="shared" ca="1" si="554"/>
        <v>0.9535894660686518</v>
      </c>
      <c r="MJ83" s="7">
        <f t="shared" ca="1" si="555"/>
        <v>-0.10743561991480566</v>
      </c>
      <c r="MK83" s="7">
        <f t="shared" ca="1" si="556"/>
        <v>0</v>
      </c>
      <c r="ML83" s="7">
        <f t="shared" ca="1" si="557"/>
        <v>0</v>
      </c>
      <c r="MM83" s="7">
        <f ca="1">IFERROR(IF(MM82+ML83&gt;MN$4,MM82,MM82+ML83),"")</f>
        <v>60</v>
      </c>
      <c r="MN83" s="7">
        <f t="shared" ca="1" si="625"/>
        <v>0</v>
      </c>
      <c r="MO83" s="7">
        <f t="shared" ca="1" si="558"/>
        <v>0.85443339442748889</v>
      </c>
      <c r="MP83" s="7">
        <f t="shared" ca="1" si="559"/>
        <v>-8.279548273642745E-3</v>
      </c>
      <c r="MQ83" s="7">
        <f t="shared" ca="1" si="560"/>
        <v>0</v>
      </c>
      <c r="MR83" s="7">
        <f t="shared" ca="1" si="561"/>
        <v>0</v>
      </c>
      <c r="MS83" s="7">
        <f ca="1">IFERROR(IF(MS82+MR83&gt;MT$4,MS82,MS82+MR83),"")</f>
        <v>60</v>
      </c>
      <c r="MT83" s="7">
        <f t="shared" ca="1" si="626"/>
        <v>0</v>
      </c>
      <c r="MU83" s="7">
        <f t="shared" ca="1" si="562"/>
        <v>0.90637564084194</v>
      </c>
      <c r="MV83" s="7">
        <f t="shared" ca="1" si="563"/>
        <v>-6.0221794688093855E-2</v>
      </c>
      <c r="MW83" s="7">
        <f t="shared" ca="1" si="564"/>
        <v>0</v>
      </c>
      <c r="MX83" s="7">
        <f t="shared" ca="1" si="565"/>
        <v>0</v>
      </c>
      <c r="MY83" s="7">
        <f ca="1">IFERROR(IF(MY82+MX83&gt;MZ$4,MY82,MY82+MX83),"")</f>
        <v>60</v>
      </c>
      <c r="MZ83" s="7">
        <f t="shared" ca="1" si="627"/>
        <v>0</v>
      </c>
      <c r="NA83" s="7">
        <f t="shared" ca="1" si="566"/>
        <v>4.9368486590666616E-2</v>
      </c>
      <c r="NB83" s="7">
        <f t="shared" ca="1" si="567"/>
        <v>0.79678535956317953</v>
      </c>
      <c r="NC83" s="7">
        <f t="shared" ca="1" si="568"/>
        <v>1</v>
      </c>
      <c r="ND83" s="7" t="str">
        <f t="shared" ca="1" si="569"/>
        <v>2</v>
      </c>
      <c r="NE83" s="7">
        <f ca="1">IFERROR(IF(NE82+ND83&gt;NF$4,NE82,NE82+ND83),"")</f>
        <v>60</v>
      </c>
      <c r="NF83" s="7">
        <f t="shared" ca="1" si="628"/>
        <v>0</v>
      </c>
      <c r="NG83" s="7">
        <f t="shared" ca="1" si="570"/>
        <v>0.41533618863146671</v>
      </c>
      <c r="NH83" s="7">
        <f t="shared" ca="1" si="571"/>
        <v>0.43081765752237944</v>
      </c>
      <c r="NI83" s="7">
        <f t="shared" ca="1" si="572"/>
        <v>1</v>
      </c>
      <c r="NJ83" s="7" t="str">
        <f t="shared" ca="1" si="573"/>
        <v>2</v>
      </c>
      <c r="NK83" s="7">
        <f ca="1">IFERROR(IF(NK82+NJ83&gt;NL$4,NK82,NK82+NJ83),"")</f>
        <v>60</v>
      </c>
      <c r="NL83" s="7">
        <f t="shared" ca="1" si="629"/>
        <v>0</v>
      </c>
      <c r="NM83" s="7">
        <f t="shared" ca="1" si="574"/>
        <v>0.47844952669592333</v>
      </c>
      <c r="NN83" s="7">
        <f t="shared" ca="1" si="575"/>
        <v>0.36770431945792281</v>
      </c>
      <c r="NO83" s="7">
        <f t="shared" ca="1" si="576"/>
        <v>1</v>
      </c>
      <c r="NP83" s="7" t="str">
        <f t="shared" ca="1" si="577"/>
        <v>2</v>
      </c>
      <c r="NQ83" s="7">
        <f ca="1">IFERROR(IF(NQ82+NP83&gt;NR$4,NQ82,NQ82+NP83),"")</f>
        <v>60</v>
      </c>
      <c r="NR83" s="7">
        <f t="shared" ca="1" si="630"/>
        <v>0</v>
      </c>
      <c r="NT83">
        <v>81</v>
      </c>
      <c r="NU83" s="7" t="s">
        <v>19</v>
      </c>
      <c r="NV83" s="7" t="str">
        <f t="shared" ca="1" si="335"/>
        <v/>
      </c>
      <c r="NW83" s="7" t="str">
        <f t="shared" ca="1" si="329"/>
        <v/>
      </c>
      <c r="NX83" t="str">
        <f ca="1">IFERROR(VLOOKUP(NT83,$K$3:$AK$568,8,FALSE),"")</f>
        <v/>
      </c>
      <c r="NY83" t="str">
        <f ca="1">IFERROR(VLOOKUP(NT83,$K$3:$AK$568,9,FALSE),"")</f>
        <v/>
      </c>
      <c r="NZ83" s="7" t="str">
        <f ca="1">IFERROR(VLOOKUP(NT83,$K$3:$AK$568,27,FALSE),"")</f>
        <v/>
      </c>
      <c r="OB83">
        <v>81</v>
      </c>
      <c r="OC83" s="7" t="s">
        <v>19</v>
      </c>
      <c r="OD83" t="e">
        <f t="shared" ca="1" si="336"/>
        <v>#N/A</v>
      </c>
      <c r="OE83" s="7" t="str">
        <f t="shared" ca="1" si="337"/>
        <v/>
      </c>
      <c r="OF83" s="7" t="str">
        <f t="shared" ca="1" si="338"/>
        <v/>
      </c>
      <c r="OG83" t="str">
        <f t="shared" ca="1" si="339"/>
        <v/>
      </c>
      <c r="OI83">
        <v>81</v>
      </c>
      <c r="OJ83" s="7" t="s">
        <v>19</v>
      </c>
      <c r="OK83" s="7" t="str">
        <f t="shared" ca="1" si="340"/>
        <v/>
      </c>
      <c r="OL83" s="7" t="str">
        <f t="shared" ca="1" si="341"/>
        <v/>
      </c>
      <c r="OM83" t="str">
        <f ca="1">IFERROR(VLOOKUP(OI83,$L$3:$AK$568,7,FALSE),"")</f>
        <v/>
      </c>
      <c r="ON83" t="str">
        <f ca="1">IFERROR(VLOOKUP(OI83,$L$3:$AK$568,8,FALSE),"")</f>
        <v/>
      </c>
      <c r="OO83" s="7" t="str">
        <f ca="1">IFERROR(VLOOKUP(OI83,$L$3:$AK$568,26,FALSE),"")</f>
        <v/>
      </c>
      <c r="OQ83">
        <v>81</v>
      </c>
      <c r="OR83" s="7" t="s">
        <v>19</v>
      </c>
      <c r="OS83" t="e">
        <f t="shared" ca="1" si="342"/>
        <v>#N/A</v>
      </c>
      <c r="OT83" s="7" t="str">
        <f t="shared" ca="1" si="343"/>
        <v/>
      </c>
      <c r="OU83" s="7" t="str">
        <f t="shared" ca="1" si="344"/>
        <v/>
      </c>
      <c r="OV83" t="str">
        <f t="shared" ca="1" si="345"/>
        <v/>
      </c>
      <c r="OX83">
        <v>81</v>
      </c>
      <c r="OY83" s="7" t="s">
        <v>19</v>
      </c>
      <c r="OZ83" s="7" t="str">
        <f t="shared" ca="1" si="346"/>
        <v/>
      </c>
      <c r="PA83" s="7" t="str">
        <f t="shared" ca="1" si="347"/>
        <v/>
      </c>
      <c r="PB83" t="str">
        <f ca="1">IFERROR(VLOOKUP(OX83,$M$3:$AK$568,6,FALSE),"")</f>
        <v/>
      </c>
      <c r="PC83" t="str">
        <f ca="1">IFERROR(VLOOKUP(OX83,$M$3:$AK$568,7,FALSE),"")</f>
        <v/>
      </c>
      <c r="PD83" s="7" t="str">
        <f ca="1">IFERROR(VLOOKUP(OX83,$M$3:$AK$568,25,FALSE),"")</f>
        <v/>
      </c>
      <c r="PF83">
        <v>81</v>
      </c>
      <c r="PG83" s="7" t="s">
        <v>19</v>
      </c>
      <c r="PH83" t="e">
        <f t="shared" ca="1" si="348"/>
        <v>#N/A</v>
      </c>
      <c r="PI83" s="7" t="str">
        <f t="shared" ca="1" si="349"/>
        <v/>
      </c>
      <c r="PJ83" s="7" t="str">
        <f t="shared" ca="1" si="350"/>
        <v/>
      </c>
      <c r="PK83" t="str">
        <f t="shared" ca="1" si="351"/>
        <v/>
      </c>
      <c r="PM83">
        <v>81</v>
      </c>
      <c r="PN83" s="7" t="s">
        <v>19</v>
      </c>
      <c r="PO83" s="202" t="str">
        <f t="shared" ca="1" si="352"/>
        <v/>
      </c>
      <c r="PP83" s="7" t="str">
        <f t="shared" ca="1" si="353"/>
        <v/>
      </c>
      <c r="PQ83" t="str">
        <f ca="1">IFERROR(VLOOKUP(PM83,$G$325:$R$409,12,FALSE),"")</f>
        <v/>
      </c>
      <c r="PR83" t="e">
        <f ca="1">VLOOKUP(PM83,$G$324:$Q$409,11,FALSE)</f>
        <v>#N/A</v>
      </c>
      <c r="PS83" s="7" t="str">
        <f ca="1">VLOOKUP(PQ83,$R$325:$Y$409,8,FALSE)</f>
        <v>- -</v>
      </c>
      <c r="PT83" s="7">
        <f ca="1">ReSt</f>
        <v>-4</v>
      </c>
      <c r="PU83" s="7" t="e">
        <f t="shared" ca="1" si="354"/>
        <v>#N/A</v>
      </c>
      <c r="PV83" s="7" t="e">
        <f t="shared" ca="1" si="355"/>
        <v>#N/A</v>
      </c>
      <c r="PW83" s="7" t="str">
        <f ca="1">VLOOKUP(PQ83,$R$325:$AK$409,8,FALSE)</f>
        <v>- -</v>
      </c>
      <c r="PX83" s="7"/>
      <c r="PY83">
        <v>81</v>
      </c>
      <c r="PZ83" s="7" t="s">
        <v>19</v>
      </c>
      <c r="QA83" t="str">
        <f t="shared" ca="1" si="356"/>
        <v/>
      </c>
      <c r="QB83" s="7" t="str">
        <f t="shared" ca="1" si="357"/>
        <v/>
      </c>
      <c r="QC83" s="7" t="str">
        <f t="shared" ca="1" si="358"/>
        <v/>
      </c>
      <c r="QD83" t="str">
        <f t="shared" ca="1" si="359"/>
        <v/>
      </c>
      <c r="QF83">
        <v>81</v>
      </c>
      <c r="QG83" s="7" t="s">
        <v>19</v>
      </c>
      <c r="QH83" s="7" t="str">
        <f t="shared" ca="1" si="360"/>
        <v/>
      </c>
      <c r="QI83" s="7" t="e">
        <f t="shared" ca="1" si="361"/>
        <v>#VALUE!</v>
      </c>
      <c r="QJ83" t="e">
        <f t="shared" ca="1" si="362"/>
        <v>#N/A</v>
      </c>
      <c r="QK83" s="7" t="e">
        <f t="shared" ca="1" si="363"/>
        <v>#N/A</v>
      </c>
      <c r="QM83">
        <v>81</v>
      </c>
      <c r="QN83" s="7" t="s">
        <v>19</v>
      </c>
      <c r="QO83" t="str">
        <f t="shared" ca="1" si="364"/>
        <v/>
      </c>
      <c r="QP83" s="7" t="str">
        <f t="shared" ca="1" si="365"/>
        <v/>
      </c>
      <c r="QQ83" t="str">
        <f t="shared" ca="1" si="366"/>
        <v/>
      </c>
    </row>
    <row r="84" spans="1:459" x14ac:dyDescent="0.25">
      <c r="A84" s="240" t="str">
        <f>IF('Character Sheet'!$B$4="Creature","N","Y")</f>
        <v>Y</v>
      </c>
      <c r="C84" s="75"/>
      <c r="D84" s="76"/>
      <c r="F84" s="75"/>
      <c r="G84" s="76"/>
      <c r="I84" s="75"/>
      <c r="J84" s="85"/>
      <c r="K84" s="85">
        <f t="shared" ca="1" si="330"/>
        <v>4</v>
      </c>
      <c r="L84" s="85">
        <f t="shared" ca="1" si="632"/>
        <v>0</v>
      </c>
      <c r="M84" s="70">
        <f t="shared" ca="1" si="321"/>
        <v>4</v>
      </c>
      <c r="O84" s="222">
        <f t="shared" ca="1" si="331"/>
        <v>181</v>
      </c>
      <c r="Q84" s="7" t="str">
        <f t="shared" si="633"/>
        <v>Playwright</v>
      </c>
      <c r="R84" s="9" t="s">
        <v>1884</v>
      </c>
      <c r="S84" s="9" t="s">
        <v>1883</v>
      </c>
      <c r="T84" s="61" t="str">
        <f>SUBSTITUTE(IFERROR(IFERROR(VLOOKUP(R84,'[1]Skill Statistics'!$A$3:$C$513,2,FALSE),VLOOKUP(Q84,'[1]Skill Statistics'!$A$3:$C$513,2,FALSE)),T83),"R*","ReSt")</f>
        <v>Em/In</v>
      </c>
      <c r="U84" s="61" t="str">
        <f>IFERROR(IFERROR(VLOOKUP(R84,'[1]Skill Statistics'!$A$3:$C$513,3,FALSE),VLOOKUP(Q84,'[1]Skill Statistics'!$A$3:$C$513,3,FALSE)),U83)</f>
        <v>Re</v>
      </c>
      <c r="V84" s="61" t="str">
        <f>IF(ISNUMBER(SEARCH("Category",R84)),"- -",IFERROR(IFERROR(VLOOKUP(Q84,[1]Professions!$A$4:$AM$288,MATCH(Profession,[1]Professions!$A$1:$AM$1,0),FALSE),VLOOKUP(Q84,Calculations!$B$91:$I$95,8,FALSE)),"- -"))</f>
        <v>3 / 4</v>
      </c>
      <c r="W84" s="60">
        <f t="shared" ca="1" si="332"/>
        <v>0</v>
      </c>
      <c r="X84" s="7">
        <f ca="1">IFERROR(VLOOKUP(R84,$BS$6:$NR$519,MATCH(ActualLevel,$BS$3:$NR$3,0),FALSE),"- -")</f>
        <v>0</v>
      </c>
      <c r="Y84" s="7">
        <f t="shared" ca="1" si="320"/>
        <v>0</v>
      </c>
      <c r="Z84" s="7">
        <f ca="1">IFERROR(VLOOKUP(Y84,Charts!$BQ$2:$BR$52,2,FALSE),"- -")</f>
        <v>-25</v>
      </c>
      <c r="AA84" s="7">
        <f t="shared" ca="1" si="367"/>
        <v>7</v>
      </c>
      <c r="AB84" s="7">
        <f t="shared" ca="1" si="634"/>
        <v>0</v>
      </c>
      <c r="AC84" s="7"/>
      <c r="AD84" s="7"/>
      <c r="AE84" s="7"/>
      <c r="AF84" s="7"/>
      <c r="AG84" s="7"/>
      <c r="AH84" s="43"/>
      <c r="AI84" s="7"/>
      <c r="AJ84" s="7"/>
      <c r="AK84" s="7">
        <f t="shared" ca="1" si="368"/>
        <v>-18</v>
      </c>
      <c r="AL84" s="7"/>
      <c r="AM84" s="69">
        <f>IFERROR(VLOOKUP(R84,'[1]Skill Statistics'!$A$3:$AN$513,MATCH(Profession,'[1]Skill Statistics'!$A$2:$AN$2,0),FALSE),0)</f>
        <v>0</v>
      </c>
      <c r="AN84" s="85">
        <f>IFERROR(VLOOKUP(Q84,'[1]Skill Statistics'!$A$3:$BK$513,MATCH(Archetype,'[1]Skill Statistics'!$A$2:$BK$2,0),FALSE),0)</f>
        <v>0</v>
      </c>
      <c r="AO84" s="85">
        <f>IFERROR(VLOOKUP(Q84,'[1]Skill Statistics'!$A$3:$BB$513,MATCH(Race,'[1]Skill Statistics'!$A$2:$BB$2,0),FALSE),0)</f>
        <v>0</v>
      </c>
      <c r="AP84" s="85">
        <f t="shared" ca="1" si="333"/>
        <v>0.7</v>
      </c>
      <c r="AQ84" s="70"/>
      <c r="AS84" s="69">
        <f>IFERROR(VLOOKUP(Q84,'[1]Professional Skills'!$A$4:$AM$288,MATCH(Profession,'[1]Professional Skills'!$A$3:$AM$3,0),FALSE),"- -")</f>
        <v>0</v>
      </c>
      <c r="AU84" s="7">
        <f t="shared" si="636"/>
        <v>0</v>
      </c>
      <c r="AV84" s="7">
        <f t="shared" ca="1" si="635"/>
        <v>0</v>
      </c>
      <c r="AW84" t="str">
        <f t="shared" si="371"/>
        <v/>
      </c>
      <c r="AX84" t="str">
        <f>IFERROR(_xlfn.RANK.EQ(AW84,$AW$5:$AW$568),"")</f>
        <v/>
      </c>
      <c r="AY84">
        <f t="shared" si="327"/>
        <v>0</v>
      </c>
      <c r="AZ84" s="70" t="str">
        <f t="shared" si="369"/>
        <v/>
      </c>
      <c r="BB84" s="69" t="str">
        <f>IFERROR(IF(Q84="Language",VLOOKUP(R84,[1]Cultures!$B$4:$N$218,MATCH(Culture,[1]Cultures!$B$3:$N$3,0),FALSE),VLOOKUP(Q84,[1]Cultures!$B$4:$O$212,MATCH(Culture,[1]Cultures!$B$3:$O$3,0),FALSE)),"- -")</f>
        <v>- -</v>
      </c>
      <c r="BD84">
        <f t="shared" ca="1" si="631"/>
        <v>0</v>
      </c>
      <c r="BE84" t="str">
        <f t="shared" si="578"/>
        <v/>
      </c>
      <c r="BF84">
        <f t="shared" ca="1" si="639"/>
        <v>0.44939318243149373</v>
      </c>
      <c r="BH84">
        <f t="shared" ca="1" si="637"/>
        <v>8</v>
      </c>
      <c r="BI84" s="7" t="str">
        <f t="shared" ca="1" si="370"/>
        <v>- -</v>
      </c>
      <c r="BJ84" s="7">
        <f t="shared" ca="1" si="638"/>
        <v>0</v>
      </c>
      <c r="BK84" s="7"/>
      <c r="BL84" s="70">
        <f t="shared" ca="1" si="328"/>
        <v>0</v>
      </c>
      <c r="BN84" s="69">
        <f>IFERROR(VLOOKUP(V84,Charts!$BT$2:$BV$14,3,FALSE),"- -")</f>
        <v>0.69230769230769229</v>
      </c>
      <c r="BO84" s="85">
        <f t="shared" ca="1" si="334"/>
        <v>1.7094240616984544</v>
      </c>
      <c r="BP84" s="70">
        <f t="shared" ca="1" si="579"/>
        <v>181</v>
      </c>
      <c r="BR84" s="7">
        <v>79</v>
      </c>
      <c r="BS84" s="9" t="str">
        <f ca="1">VLOOKUP(BR84,$O$3:$R$568,4,FALSE)</f>
        <v>Appraisal</v>
      </c>
      <c r="BT84" s="7" t="str">
        <f ca="1">VLOOKUP(BS84,$R$3:$V$568,5,FALSE)</f>
        <v>2 / 3</v>
      </c>
      <c r="BU84" s="7">
        <f ca="1">VLOOKUP(BT84,Charts!$BT$2:$BV$14,3,FALSE)</f>
        <v>0.84615384615384615</v>
      </c>
      <c r="BV84" s="7" t="str">
        <f t="shared" ca="1" si="372"/>
        <v>2</v>
      </c>
      <c r="BW84" s="7" t="str">
        <f t="shared" ca="1" si="373"/>
        <v>3</v>
      </c>
      <c r="BY84" s="7">
        <f t="shared" ca="1" si="374"/>
        <v>0.49912459764643791</v>
      </c>
      <c r="BZ84" s="7">
        <f t="shared" ca="1" si="375"/>
        <v>0.34702924850740824</v>
      </c>
      <c r="CA84" s="7">
        <f t="shared" ca="1" si="376"/>
        <v>1</v>
      </c>
      <c r="CB84" s="7" t="str">
        <f t="shared" ca="1" si="377"/>
        <v>2</v>
      </c>
      <c r="CC84" s="7">
        <f ca="1">IFERROR(IF(CC83+CB84&gt;CD$4,CC83,CC83+CB84),"")</f>
        <v>38</v>
      </c>
      <c r="CD84" s="7">
        <f t="shared" ca="1" si="580"/>
        <v>0</v>
      </c>
      <c r="CE84" s="7">
        <f t="shared" ca="1" si="378"/>
        <v>1.3655347287461206E-2</v>
      </c>
      <c r="CF84" s="7">
        <f t="shared" ca="1" si="379"/>
        <v>0.83249849886638494</v>
      </c>
      <c r="CG84" s="7">
        <f t="shared" ca="1" si="380"/>
        <v>2</v>
      </c>
      <c r="CH84" s="7">
        <f t="shared" ca="1" si="381"/>
        <v>5</v>
      </c>
      <c r="CI84" s="7">
        <f ca="1">IFERROR(IF(CI83+CH84&gt;CJ$4,CI83,CI83+CH84),"")</f>
        <v>60</v>
      </c>
      <c r="CJ84" s="7">
        <f t="shared" ca="1" si="581"/>
        <v>0</v>
      </c>
      <c r="CK84" s="7">
        <f t="shared" ca="1" si="382"/>
        <v>0.41467505323952358</v>
      </c>
      <c r="CL84" s="7">
        <f t="shared" ca="1" si="383"/>
        <v>0.43147879291432256</v>
      </c>
      <c r="CM84" s="7">
        <f t="shared" ca="1" si="384"/>
        <v>1</v>
      </c>
      <c r="CN84" s="7" t="str">
        <f t="shared" ca="1" si="385"/>
        <v>2</v>
      </c>
      <c r="CO84" s="7">
        <f ca="1">IFERROR(IF(CO83+CN84&gt;CP$4,CO83,CO83+CN84),"")</f>
        <v>60</v>
      </c>
      <c r="CP84" s="7">
        <f t="shared" ca="1" si="582"/>
        <v>0</v>
      </c>
      <c r="CQ84" s="7">
        <f t="shared" ca="1" si="386"/>
        <v>0.97704344660163778</v>
      </c>
      <c r="CR84" s="7">
        <f t="shared" ca="1" si="387"/>
        <v>-0.13088960044779163</v>
      </c>
      <c r="CS84" s="7">
        <f t="shared" ca="1" si="388"/>
        <v>0</v>
      </c>
      <c r="CT84" s="7">
        <f t="shared" ca="1" si="389"/>
        <v>0</v>
      </c>
      <c r="CU84" s="7">
        <f ca="1">IFERROR(IF(CU83+CT84&gt;CV$4,CU83,CU83+CT84),"")</f>
        <v>60</v>
      </c>
      <c r="CV84" s="7">
        <f t="shared" ca="1" si="583"/>
        <v>0</v>
      </c>
      <c r="CW84" s="7">
        <f t="shared" ca="1" si="390"/>
        <v>0.50462598183038365</v>
      </c>
      <c r="CX84" s="7">
        <f t="shared" ca="1" si="391"/>
        <v>0.34152786432346249</v>
      </c>
      <c r="CY84" s="7">
        <f t="shared" ca="1" si="392"/>
        <v>1</v>
      </c>
      <c r="CZ84" s="7" t="str">
        <f t="shared" ca="1" si="393"/>
        <v>2</v>
      </c>
      <c r="DA84" s="7">
        <f ca="1">IFERROR(IF(DA83+CZ84&gt;DB$4,DA83,DA83+CZ84),"")</f>
        <v>60</v>
      </c>
      <c r="DB84" s="7">
        <f t="shared" ca="1" si="584"/>
        <v>0</v>
      </c>
      <c r="DC84" s="7">
        <f t="shared" ca="1" si="394"/>
        <v>0.5443169044627918</v>
      </c>
      <c r="DD84" s="7">
        <f t="shared" ca="1" si="395"/>
        <v>0.30183694169105435</v>
      </c>
      <c r="DE84" s="7">
        <f t="shared" ca="1" si="396"/>
        <v>1</v>
      </c>
      <c r="DF84" s="7" t="str">
        <f t="shared" ca="1" si="397"/>
        <v>2</v>
      </c>
      <c r="DG84" s="7">
        <f ca="1">IFERROR(IF(DG83+DF84&gt;DH$4,DG83,DG83+DF84),"")</f>
        <v>60</v>
      </c>
      <c r="DH84" s="7">
        <f t="shared" ca="1" si="585"/>
        <v>0</v>
      </c>
      <c r="DI84" s="7">
        <f t="shared" ca="1" si="398"/>
        <v>0.64296649664694527</v>
      </c>
      <c r="DJ84" s="7">
        <f t="shared" ca="1" si="399"/>
        <v>0.20318734950690087</v>
      </c>
      <c r="DK84" s="7">
        <f t="shared" ca="1" si="400"/>
        <v>1</v>
      </c>
      <c r="DL84" s="7" t="str">
        <f t="shared" ca="1" si="401"/>
        <v>2</v>
      </c>
      <c r="DM84" s="7">
        <f ca="1">IFERROR(IF(DM83+DL84&gt;DN$4,DM83,DM83+DL84),"")</f>
        <v>60</v>
      </c>
      <c r="DN84" s="7">
        <f t="shared" ca="1" si="586"/>
        <v>0</v>
      </c>
      <c r="DO84" s="7">
        <f t="shared" ca="1" si="402"/>
        <v>0.12785095930923507</v>
      </c>
      <c r="DP84" s="7">
        <f t="shared" ca="1" si="403"/>
        <v>0.71830288684461108</v>
      </c>
      <c r="DQ84" s="7">
        <f t="shared" ca="1" si="404"/>
        <v>1</v>
      </c>
      <c r="DR84" s="7" t="str">
        <f t="shared" ca="1" si="405"/>
        <v>2</v>
      </c>
      <c r="DS84" s="7">
        <f ca="1">IFERROR(IF(DS83+DR84&gt;DT$4,DS83,DS83+DR84),"")</f>
        <v>60</v>
      </c>
      <c r="DT84" s="7">
        <f t="shared" ca="1" si="587"/>
        <v>0</v>
      </c>
      <c r="DU84" s="7">
        <f t="shared" ca="1" si="406"/>
        <v>0.95552425791915296</v>
      </c>
      <c r="DV84" s="7">
        <f t="shared" ca="1" si="407"/>
        <v>-0.10937041176530682</v>
      </c>
      <c r="DW84" s="7">
        <f t="shared" ca="1" si="408"/>
        <v>0</v>
      </c>
      <c r="DX84" s="7">
        <f t="shared" ca="1" si="409"/>
        <v>0</v>
      </c>
      <c r="DY84" s="7">
        <f ca="1">IFERROR(IF(DY83+DX84&gt;DZ$4,DY83,DY83+DX84),"")</f>
        <v>59</v>
      </c>
      <c r="DZ84" s="7">
        <f t="shared" ca="1" si="588"/>
        <v>0</v>
      </c>
      <c r="EA84" s="7">
        <f t="shared" ca="1" si="410"/>
        <v>0.17100331415806669</v>
      </c>
      <c r="EB84" s="7">
        <f t="shared" ca="1" si="411"/>
        <v>0.67515053199577946</v>
      </c>
      <c r="EC84" s="7">
        <f t="shared" ca="1" si="412"/>
        <v>1</v>
      </c>
      <c r="ED84" s="7" t="str">
        <f t="shared" ca="1" si="413"/>
        <v>2</v>
      </c>
      <c r="EE84" s="7">
        <f ca="1">IFERROR(IF(EE83+ED84&gt;EF$4,EE83,EE83+ED84),"")</f>
        <v>60</v>
      </c>
      <c r="EF84" s="7">
        <f t="shared" ca="1" si="589"/>
        <v>0</v>
      </c>
      <c r="EG84" s="7">
        <f t="shared" ca="1" si="414"/>
        <v>0.49573529490253754</v>
      </c>
      <c r="EH84" s="7">
        <f t="shared" ca="1" si="415"/>
        <v>0.35041855125130861</v>
      </c>
      <c r="EI84" s="7">
        <f t="shared" ca="1" si="416"/>
        <v>1</v>
      </c>
      <c r="EJ84" s="7" t="str">
        <f t="shared" ca="1" si="417"/>
        <v>2</v>
      </c>
      <c r="EK84" s="7">
        <f ca="1">IFERROR(IF(EK83+EJ84&gt;EL$4,EK83,EK83+EJ84),"")</f>
        <v>60</v>
      </c>
      <c r="EL84" s="7">
        <f t="shared" ca="1" si="590"/>
        <v>0</v>
      </c>
      <c r="EM84" s="7">
        <f t="shared" ca="1" si="418"/>
        <v>0.13357180985726658</v>
      </c>
      <c r="EN84" s="7">
        <f t="shared" ca="1" si="419"/>
        <v>0.71258203629657957</v>
      </c>
      <c r="EO84" s="7">
        <f t="shared" ca="1" si="420"/>
        <v>1</v>
      </c>
      <c r="EP84" s="7" t="str">
        <f t="shared" ca="1" si="421"/>
        <v>2</v>
      </c>
      <c r="EQ84" s="7">
        <f ca="1">IFERROR(IF(EQ83+EP84&gt;ER$4,EQ83,EQ83+EP84),"")</f>
        <v>60</v>
      </c>
      <c r="ER84" s="7">
        <f t="shared" ca="1" si="591"/>
        <v>0</v>
      </c>
      <c r="ES84" s="7">
        <f t="shared" ca="1" si="422"/>
        <v>0.71790136951893346</v>
      </c>
      <c r="ET84" s="7">
        <f t="shared" ca="1" si="423"/>
        <v>0.12825247663491268</v>
      </c>
      <c r="EU84" s="7">
        <f t="shared" ca="1" si="424"/>
        <v>1</v>
      </c>
      <c r="EV84" s="7" t="str">
        <f t="shared" ca="1" si="425"/>
        <v>2</v>
      </c>
      <c r="EW84" s="7">
        <f ca="1">IFERROR(IF(EW83+EV84&gt;EX$4,EW83,EW83+EV84),"")</f>
        <v>60</v>
      </c>
      <c r="EX84" s="7">
        <f t="shared" ca="1" si="592"/>
        <v>0</v>
      </c>
      <c r="EY84" s="7">
        <f t="shared" ca="1" si="426"/>
        <v>0.13657585096028257</v>
      </c>
      <c r="EZ84" s="7">
        <f t="shared" ca="1" si="427"/>
        <v>0.70957799519356357</v>
      </c>
      <c r="FA84" s="7">
        <f t="shared" ca="1" si="428"/>
        <v>1</v>
      </c>
      <c r="FB84" s="7" t="str">
        <f t="shared" ca="1" si="429"/>
        <v>2</v>
      </c>
      <c r="FC84" s="7">
        <f ca="1">IFERROR(IF(FC83+FB84&gt;FD$4,FC83,FC83+FB84),"")</f>
        <v>60</v>
      </c>
      <c r="FD84" s="7">
        <f t="shared" ca="1" si="593"/>
        <v>0</v>
      </c>
      <c r="FE84" s="7">
        <f t="shared" ca="1" si="430"/>
        <v>0.50607344233915741</v>
      </c>
      <c r="FF84" s="7">
        <f t="shared" ca="1" si="431"/>
        <v>0.34008040381468874</v>
      </c>
      <c r="FG84" s="7">
        <f t="shared" ca="1" si="432"/>
        <v>1</v>
      </c>
      <c r="FH84" s="7" t="str">
        <f t="shared" ca="1" si="433"/>
        <v>2</v>
      </c>
      <c r="FI84" s="7">
        <f ca="1">IFERROR(IF(FI83+FH84&gt;FJ$4,FI83,FI83+FH84),"")</f>
        <v>60</v>
      </c>
      <c r="FJ84" s="7">
        <f t="shared" ca="1" si="594"/>
        <v>0</v>
      </c>
      <c r="FK84" s="7">
        <f t="shared" ca="1" si="434"/>
        <v>0.65001144486834228</v>
      </c>
      <c r="FL84" s="7">
        <f t="shared" ca="1" si="435"/>
        <v>0.19614240128550386</v>
      </c>
      <c r="FM84" s="7">
        <f t="shared" ca="1" si="436"/>
        <v>1</v>
      </c>
      <c r="FN84" s="7" t="str">
        <f t="shared" ca="1" si="437"/>
        <v>2</v>
      </c>
      <c r="FO84" s="7">
        <f ca="1">IFERROR(IF(FO83+FN84&gt;FP$4,FO83,FO83+FN84),"")</f>
        <v>60</v>
      </c>
      <c r="FP84" s="7">
        <f t="shared" ca="1" si="595"/>
        <v>0</v>
      </c>
      <c r="FQ84" s="7">
        <f t="shared" ca="1" si="438"/>
        <v>0.11114728168687316</v>
      </c>
      <c r="FR84" s="7">
        <f t="shared" ca="1" si="439"/>
        <v>0.73500656446697299</v>
      </c>
      <c r="FS84" s="7">
        <f t="shared" ca="1" si="440"/>
        <v>1</v>
      </c>
      <c r="FT84" s="7" t="str">
        <f t="shared" ca="1" si="441"/>
        <v>2</v>
      </c>
      <c r="FU84" s="7">
        <f ca="1">IFERROR(IF(FU83+FT84&gt;FV$4,FU83,FU83+FT84),"")</f>
        <v>60</v>
      </c>
      <c r="FV84" s="7">
        <f t="shared" ca="1" si="596"/>
        <v>0</v>
      </c>
      <c r="FW84" s="7">
        <f t="shared" ca="1" si="442"/>
        <v>0.3974103664357348</v>
      </c>
      <c r="FX84" s="7">
        <f t="shared" ca="1" si="443"/>
        <v>0.44874347971811135</v>
      </c>
      <c r="FY84" s="7">
        <f t="shared" ca="1" si="444"/>
        <v>1</v>
      </c>
      <c r="FZ84" s="7" t="str">
        <f t="shared" ca="1" si="445"/>
        <v>2</v>
      </c>
      <c r="GA84" s="7">
        <f ca="1">IFERROR(IF(GA83+FZ84&gt;GB$4,GA83,GA83+FZ84),"")</f>
        <v>60</v>
      </c>
      <c r="GB84" s="7">
        <f t="shared" ca="1" si="597"/>
        <v>0</v>
      </c>
      <c r="GC84" s="7">
        <f t="shared" ca="1" si="446"/>
        <v>0.43308796759176094</v>
      </c>
      <c r="GD84" s="7">
        <f t="shared" ca="1" si="447"/>
        <v>0.41306587856208521</v>
      </c>
      <c r="GE84" s="7">
        <f t="shared" ca="1" si="448"/>
        <v>1</v>
      </c>
      <c r="GF84" s="7" t="str">
        <f t="shared" ca="1" si="449"/>
        <v>2</v>
      </c>
      <c r="GG84" s="7">
        <f ca="1">IFERROR(IF(GG83+GF84&gt;GH$4,GG83,GG83+GF84),"")</f>
        <v>60</v>
      </c>
      <c r="GH84" s="7">
        <f t="shared" ca="1" si="598"/>
        <v>0</v>
      </c>
      <c r="GI84" s="7">
        <f t="shared" ca="1" si="450"/>
        <v>0.94134753033034169</v>
      </c>
      <c r="GJ84" s="7">
        <f t="shared" ca="1" si="451"/>
        <v>-9.5193684176495541E-2</v>
      </c>
      <c r="GK84" s="7">
        <f t="shared" ca="1" si="452"/>
        <v>0</v>
      </c>
      <c r="GL84" s="7">
        <f t="shared" ca="1" si="453"/>
        <v>0</v>
      </c>
      <c r="GM84" s="7">
        <f ca="1">IFERROR(IF(GM83+GL84&gt;GN$4,GM83,GM83+GL84),"")</f>
        <v>60</v>
      </c>
      <c r="GN84" s="7">
        <f t="shared" ca="1" si="599"/>
        <v>0</v>
      </c>
      <c r="GO84" s="7">
        <f t="shared" ca="1" si="454"/>
        <v>0.88046833839143301</v>
      </c>
      <c r="GP84" s="7">
        <f t="shared" ca="1" si="455"/>
        <v>-3.4314492237586869E-2</v>
      </c>
      <c r="GQ84" s="7">
        <f t="shared" ca="1" si="456"/>
        <v>0</v>
      </c>
      <c r="GR84" s="7">
        <f t="shared" ca="1" si="457"/>
        <v>0</v>
      </c>
      <c r="GS84" s="7">
        <f ca="1">IFERROR(IF(GS83+GR84&gt;GT$4,GS83,GS83+GR84),"")</f>
        <v>60</v>
      </c>
      <c r="GT84" s="7">
        <f t="shared" ca="1" si="600"/>
        <v>0</v>
      </c>
      <c r="GU84" s="7">
        <f t="shared" ca="1" si="458"/>
        <v>0.23723801957003277</v>
      </c>
      <c r="GV84" s="7">
        <f t="shared" ca="1" si="459"/>
        <v>0.60891582658381338</v>
      </c>
      <c r="GW84" s="7">
        <f t="shared" ca="1" si="460"/>
        <v>1</v>
      </c>
      <c r="GX84" s="7" t="str">
        <f t="shared" ca="1" si="461"/>
        <v>2</v>
      </c>
      <c r="GY84" s="7">
        <f ca="1">IFERROR(IF(GY83+GX84&gt;GZ$4,GY83,GY83+GX84),"")</f>
        <v>60</v>
      </c>
      <c r="GZ84" s="7">
        <f t="shared" ca="1" si="601"/>
        <v>0</v>
      </c>
      <c r="HA84" s="7">
        <f t="shared" ca="1" si="462"/>
        <v>0.9549816290192622</v>
      </c>
      <c r="HB84" s="7">
        <f t="shared" ca="1" si="463"/>
        <v>-0.10882778286541606</v>
      </c>
      <c r="HC84" s="7">
        <f t="shared" ca="1" si="464"/>
        <v>0</v>
      </c>
      <c r="HD84" s="7">
        <f t="shared" ca="1" si="465"/>
        <v>0</v>
      </c>
      <c r="HE84" s="7">
        <f ca="1">IFERROR(IF(HE83+HD84&gt;HF$4,HE83,HE83+HD84),"")</f>
        <v>60</v>
      </c>
      <c r="HF84" s="7">
        <f t="shared" ca="1" si="602"/>
        <v>0</v>
      </c>
      <c r="HG84" s="7">
        <f t="shared" ca="1" si="466"/>
        <v>0.39210642361685011</v>
      </c>
      <c r="HH84" s="7">
        <f t="shared" ca="1" si="467"/>
        <v>0.45404742253699604</v>
      </c>
      <c r="HI84" s="7">
        <f t="shared" ca="1" si="468"/>
        <v>1</v>
      </c>
      <c r="HJ84" s="7" t="str">
        <f t="shared" ca="1" si="469"/>
        <v>2</v>
      </c>
      <c r="HK84" s="7">
        <f ca="1">IFERROR(IF(HK83+HJ84&gt;HL$4,HK83,HK83+HJ84),"")</f>
        <v>60</v>
      </c>
      <c r="HL84" s="7">
        <f t="shared" ca="1" si="603"/>
        <v>0</v>
      </c>
      <c r="HM84" s="7">
        <f t="shared" ca="1" si="470"/>
        <v>0.93524417256682613</v>
      </c>
      <c r="HN84" s="7">
        <f t="shared" ca="1" si="471"/>
        <v>-8.9090326412979981E-2</v>
      </c>
      <c r="HO84" s="7">
        <f t="shared" ca="1" si="472"/>
        <v>0</v>
      </c>
      <c r="HP84" s="7">
        <f t="shared" ca="1" si="473"/>
        <v>0</v>
      </c>
      <c r="HQ84" s="7">
        <f ca="1">IFERROR(IF(HQ83+HP84&gt;HR$4,HQ83,HQ83+HP84),"")</f>
        <v>60</v>
      </c>
      <c r="HR84" s="7">
        <f t="shared" ca="1" si="604"/>
        <v>0</v>
      </c>
      <c r="HS84" s="7">
        <f t="shared" ca="1" si="474"/>
        <v>0.5014084614241775</v>
      </c>
      <c r="HT84" s="7">
        <f t="shared" ca="1" si="475"/>
        <v>0.34474538472966865</v>
      </c>
      <c r="HU84" s="7">
        <f t="shared" ca="1" si="476"/>
        <v>1</v>
      </c>
      <c r="HV84" s="7" t="str">
        <f t="shared" ca="1" si="477"/>
        <v>2</v>
      </c>
      <c r="HW84" s="7">
        <f ca="1">IFERROR(IF(HW83+HV84&gt;HX$4,HW83,HW83+HV84),"")</f>
        <v>60</v>
      </c>
      <c r="HX84" s="7">
        <f t="shared" ca="1" si="605"/>
        <v>0</v>
      </c>
      <c r="HY84" s="7">
        <f t="shared" ca="1" si="478"/>
        <v>0.18380700861659771</v>
      </c>
      <c r="HZ84" s="7">
        <f t="shared" ca="1" si="479"/>
        <v>0.66234683753724843</v>
      </c>
      <c r="IA84" s="7">
        <f t="shared" ca="1" si="480"/>
        <v>1</v>
      </c>
      <c r="IB84" s="7" t="str">
        <f t="shared" ca="1" si="481"/>
        <v>2</v>
      </c>
      <c r="IC84" s="7">
        <f ca="1">IFERROR(IF(IC83+IB84&gt;ID$4,IC83,IC83+IB84),"")</f>
        <v>60</v>
      </c>
      <c r="ID84" s="7">
        <f t="shared" ca="1" si="606"/>
        <v>0</v>
      </c>
      <c r="IE84" s="7">
        <f t="shared" ca="1" si="482"/>
        <v>0.10057725225474179</v>
      </c>
      <c r="IF84" s="7">
        <f t="shared" ca="1" si="483"/>
        <v>0.74557659389910436</v>
      </c>
      <c r="IG84" s="7">
        <f t="shared" ca="1" si="484"/>
        <v>1</v>
      </c>
      <c r="IH84" s="7" t="str">
        <f t="shared" ca="1" si="485"/>
        <v>2</v>
      </c>
      <c r="II84" s="7">
        <f ca="1">IFERROR(IF(II83+IH84&gt;IJ$4,II83,II83+IH84),"")</f>
        <v>60</v>
      </c>
      <c r="IJ84" s="7">
        <f t="shared" ca="1" si="607"/>
        <v>0</v>
      </c>
      <c r="IK84" s="7">
        <f t="shared" ca="1" si="486"/>
        <v>0.3857314168905388</v>
      </c>
      <c r="IL84" s="7">
        <f t="shared" ca="1" si="487"/>
        <v>0.46042242926330734</v>
      </c>
      <c r="IM84" s="7">
        <f t="shared" ca="1" si="488"/>
        <v>1</v>
      </c>
      <c r="IN84" s="7" t="str">
        <f t="shared" ca="1" si="489"/>
        <v>2</v>
      </c>
      <c r="IO84" s="7">
        <f ca="1">IFERROR(IF(IO83+IN84&gt;IP$4,IO83,IO83+IN84),"")</f>
        <v>60</v>
      </c>
      <c r="IP84" s="7">
        <f t="shared" ca="1" si="608"/>
        <v>0</v>
      </c>
      <c r="IQ84" s="7">
        <f t="shared" ca="1" si="490"/>
        <v>0.73567821392157362</v>
      </c>
      <c r="IR84" s="7">
        <f t="shared" ca="1" si="491"/>
        <v>0.11047563223227252</v>
      </c>
      <c r="IS84" s="7">
        <f t="shared" ca="1" si="492"/>
        <v>1</v>
      </c>
      <c r="IT84" s="7" t="str">
        <f t="shared" ca="1" si="493"/>
        <v>2</v>
      </c>
      <c r="IU84" s="7">
        <f ca="1">IFERROR(IF(IU83+IT84&gt;IV$4,IU83,IU83+IT84),"")</f>
        <v>60</v>
      </c>
      <c r="IV84" s="7">
        <f t="shared" ca="1" si="609"/>
        <v>0</v>
      </c>
      <c r="IW84" s="7">
        <f t="shared" ca="1" si="494"/>
        <v>0.90550927950636773</v>
      </c>
      <c r="IX84" s="7">
        <f t="shared" ca="1" si="495"/>
        <v>-5.935543335252158E-2</v>
      </c>
      <c r="IY84" s="7">
        <f t="shared" ca="1" si="496"/>
        <v>0</v>
      </c>
      <c r="IZ84" s="7">
        <f t="shared" ca="1" si="497"/>
        <v>0</v>
      </c>
      <c r="JA84" s="7">
        <f ca="1">IFERROR(IF(JA83+IZ84&gt;JB$4,JA83,JA83+IZ84),"")</f>
        <v>60</v>
      </c>
      <c r="JB84" s="7">
        <f t="shared" ca="1" si="610"/>
        <v>0</v>
      </c>
      <c r="JC84" s="7">
        <f t="shared" ca="1" si="498"/>
        <v>0.2338848278989305</v>
      </c>
      <c r="JD84" s="7">
        <f t="shared" ca="1" si="499"/>
        <v>0.61226901825491564</v>
      </c>
      <c r="JE84" s="7">
        <f t="shared" ca="1" si="500"/>
        <v>1</v>
      </c>
      <c r="JF84" s="7" t="str">
        <f t="shared" ca="1" si="501"/>
        <v>2</v>
      </c>
      <c r="JG84" s="7">
        <f ca="1">IFERROR(IF(JG83+JF84&gt;JH$4,JG83,JG83+JF84),"")</f>
        <v>60</v>
      </c>
      <c r="JH84" s="7">
        <f t="shared" ca="1" si="611"/>
        <v>0</v>
      </c>
      <c r="JI84" s="7">
        <f t="shared" ca="1" si="502"/>
        <v>0.87244778268531908</v>
      </c>
      <c r="JJ84" s="7">
        <f t="shared" ca="1" si="503"/>
        <v>-2.6293936531472939E-2</v>
      </c>
      <c r="JK84" s="7">
        <f t="shared" ca="1" si="504"/>
        <v>0</v>
      </c>
      <c r="JL84" s="7">
        <f t="shared" ca="1" si="505"/>
        <v>0</v>
      </c>
      <c r="JM84" s="7">
        <f ca="1">IFERROR(IF(JM83+JL84&gt;JN$4,JM83,JM83+JL84),"")</f>
        <v>60</v>
      </c>
      <c r="JN84" s="7">
        <f t="shared" ca="1" si="612"/>
        <v>0</v>
      </c>
      <c r="JO84" s="7">
        <f t="shared" ca="1" si="506"/>
        <v>0.94437622903567831</v>
      </c>
      <c r="JP84" s="7">
        <f t="shared" ca="1" si="507"/>
        <v>-9.822238288183216E-2</v>
      </c>
      <c r="JQ84" s="7">
        <f t="shared" ca="1" si="508"/>
        <v>0</v>
      </c>
      <c r="JR84" s="7">
        <f t="shared" ca="1" si="509"/>
        <v>0</v>
      </c>
      <c r="JS84" s="7">
        <f ca="1">IFERROR(IF(JS83+JR84&gt;JT$4,JS83,JS83+JR84),"")</f>
        <v>60</v>
      </c>
      <c r="JT84" s="7">
        <f t="shared" ca="1" si="613"/>
        <v>0</v>
      </c>
      <c r="JU84" s="7">
        <f t="shared" ca="1" si="510"/>
        <v>0.23611406550679659</v>
      </c>
      <c r="JV84" s="7">
        <f t="shared" ca="1" si="511"/>
        <v>0.61003978064704956</v>
      </c>
      <c r="JW84" s="7">
        <f t="shared" ca="1" si="512"/>
        <v>1</v>
      </c>
      <c r="JX84" s="7" t="str">
        <f t="shared" ca="1" si="513"/>
        <v>2</v>
      </c>
      <c r="JY84" s="7">
        <f ca="1">IFERROR(IF(JY83+JX84&gt;JZ$4,JY83,JY83+JX84),"")</f>
        <v>60</v>
      </c>
      <c r="JZ84" s="7">
        <f t="shared" ca="1" si="614"/>
        <v>0</v>
      </c>
      <c r="KA84" s="7">
        <f t="shared" ca="1" si="514"/>
        <v>0.76110936253763761</v>
      </c>
      <c r="KB84" s="7">
        <f t="shared" ca="1" si="515"/>
        <v>8.5044483616208533E-2</v>
      </c>
      <c r="KC84" s="7">
        <f t="shared" ca="1" si="516"/>
        <v>1</v>
      </c>
      <c r="KD84" s="7" t="str">
        <f t="shared" ca="1" si="517"/>
        <v>2</v>
      </c>
      <c r="KE84" s="7">
        <f ca="1">IFERROR(IF(KE83+KD84&gt;KF$4,KE83,KE83+KD84),"")</f>
        <v>60</v>
      </c>
      <c r="KF84" s="7">
        <f t="shared" ca="1" si="615"/>
        <v>0</v>
      </c>
      <c r="KG84" s="7">
        <f t="shared" ca="1" si="518"/>
        <v>0.29625391393781386</v>
      </c>
      <c r="KH84" s="7">
        <f t="shared" ca="1" si="519"/>
        <v>0.54989993221603228</v>
      </c>
      <c r="KI84" s="7">
        <f t="shared" ca="1" si="520"/>
        <v>1</v>
      </c>
      <c r="KJ84" s="7" t="str">
        <f t="shared" ca="1" si="521"/>
        <v>2</v>
      </c>
      <c r="KK84" s="7">
        <f ca="1">IFERROR(IF(KK83+KJ84&gt;KL$4,KK83,KK83+KJ84),"")</f>
        <v>60</v>
      </c>
      <c r="KL84" s="7">
        <f t="shared" ca="1" si="616"/>
        <v>0</v>
      </c>
      <c r="KM84" s="7">
        <f t="shared" ca="1" si="522"/>
        <v>0.32847228818396568</v>
      </c>
      <c r="KN84" s="7">
        <f t="shared" ca="1" si="523"/>
        <v>0.51768155796988047</v>
      </c>
      <c r="KO84" s="7">
        <f t="shared" ca="1" si="524"/>
        <v>1</v>
      </c>
      <c r="KP84" s="7" t="str">
        <f t="shared" ca="1" si="525"/>
        <v>2</v>
      </c>
      <c r="KQ84" s="7">
        <f ca="1">IFERROR(IF(KQ83+KP84&gt;KR$4,KQ83,KQ83+KP84),"")</f>
        <v>60</v>
      </c>
      <c r="KR84" s="7">
        <f t="shared" ca="1" si="617"/>
        <v>0</v>
      </c>
      <c r="KS84" s="7">
        <f t="shared" ca="1" si="526"/>
        <v>0.83446966695497049</v>
      </c>
      <c r="KT84" s="7">
        <f t="shared" ca="1" si="527"/>
        <v>1.1684179198875655E-2</v>
      </c>
      <c r="KU84" s="7">
        <f t="shared" ca="1" si="528"/>
        <v>1</v>
      </c>
      <c r="KV84" s="7" t="str">
        <f t="shared" ca="1" si="529"/>
        <v>2</v>
      </c>
      <c r="KW84" s="7">
        <f ca="1">IFERROR(IF(KW83+KV84&gt;KX$4,KW83,KW83+KV84),"")</f>
        <v>60</v>
      </c>
      <c r="KX84" s="7">
        <f t="shared" ca="1" si="618"/>
        <v>0</v>
      </c>
      <c r="KY84" s="7">
        <f t="shared" ca="1" si="530"/>
        <v>0.83845106628833765</v>
      </c>
      <c r="KZ84" s="7">
        <f t="shared" ca="1" si="531"/>
        <v>7.7027798655084911E-3</v>
      </c>
      <c r="LA84" s="7">
        <f t="shared" ca="1" si="532"/>
        <v>1</v>
      </c>
      <c r="LB84" s="7" t="str">
        <f t="shared" ca="1" si="533"/>
        <v>2</v>
      </c>
      <c r="LC84" s="7">
        <f ca="1">IFERROR(IF(LC83+LB84&gt;LD$4,LC83,LC83+LB84),"")</f>
        <v>60</v>
      </c>
      <c r="LD84" s="7">
        <f t="shared" ca="1" si="619"/>
        <v>0</v>
      </c>
      <c r="LE84" s="7">
        <f t="shared" ca="1" si="534"/>
        <v>0.75695845736524769</v>
      </c>
      <c r="LF84" s="7">
        <f t="shared" ca="1" si="535"/>
        <v>8.9195388788598451E-2</v>
      </c>
      <c r="LG84" s="7">
        <f t="shared" ca="1" si="536"/>
        <v>1</v>
      </c>
      <c r="LH84" s="7" t="str">
        <f t="shared" ca="1" si="537"/>
        <v>2</v>
      </c>
      <c r="LI84" s="7">
        <f ca="1">IFERROR(IF(LI83+LH84&gt;LJ$4,LI83,LI83+LH84),"")</f>
        <v>60</v>
      </c>
      <c r="LJ84" s="7">
        <f t="shared" ca="1" si="620"/>
        <v>0</v>
      </c>
      <c r="LK84" s="7">
        <f t="shared" ca="1" si="538"/>
        <v>5.6277045930325675E-2</v>
      </c>
      <c r="LL84" s="7">
        <f t="shared" ca="1" si="539"/>
        <v>0.78987680022352047</v>
      </c>
      <c r="LM84" s="7">
        <f t="shared" ca="1" si="540"/>
        <v>1</v>
      </c>
      <c r="LN84" s="7" t="str">
        <f t="shared" ca="1" si="541"/>
        <v>2</v>
      </c>
      <c r="LO84" s="7">
        <f ca="1">IFERROR(IF(LO83+LN84&gt;LP$4,LO83,LO83+LN84),"")</f>
        <v>60</v>
      </c>
      <c r="LP84" s="7">
        <f t="shared" ca="1" si="621"/>
        <v>0</v>
      </c>
      <c r="LQ84" s="7">
        <f t="shared" ca="1" si="542"/>
        <v>0.24229522359275923</v>
      </c>
      <c r="LR84" s="7">
        <f t="shared" ca="1" si="543"/>
        <v>0.60385862256108691</v>
      </c>
      <c r="LS84" s="7">
        <f t="shared" ca="1" si="544"/>
        <v>1</v>
      </c>
      <c r="LT84" s="7" t="str">
        <f t="shared" ca="1" si="545"/>
        <v>2</v>
      </c>
      <c r="LU84" s="7">
        <f ca="1">IFERROR(IF(LU83+LT84&gt;LV$4,LU83,LU83+LT84),"")</f>
        <v>60</v>
      </c>
      <c r="LV84" s="7">
        <f t="shared" ca="1" si="622"/>
        <v>0</v>
      </c>
      <c r="LW84" s="7">
        <f t="shared" ca="1" si="546"/>
        <v>0.33198252313113841</v>
      </c>
      <c r="LX84" s="7">
        <f t="shared" ca="1" si="547"/>
        <v>0.51417132302270774</v>
      </c>
      <c r="LY84" s="7">
        <f t="shared" ca="1" si="548"/>
        <v>1</v>
      </c>
      <c r="LZ84" s="7" t="str">
        <f t="shared" ca="1" si="549"/>
        <v>2</v>
      </c>
      <c r="MA84" s="7">
        <f ca="1">IFERROR(IF(MA83+LZ84&gt;MB$4,MA83,MA83+LZ84),"")</f>
        <v>60</v>
      </c>
      <c r="MB84" s="7">
        <f t="shared" ca="1" si="623"/>
        <v>0</v>
      </c>
      <c r="MC84" s="7">
        <f t="shared" ca="1" si="550"/>
        <v>0.67840056202339527</v>
      </c>
      <c r="MD84" s="7">
        <f t="shared" ca="1" si="551"/>
        <v>0.16775328413045087</v>
      </c>
      <c r="ME84" s="7">
        <f t="shared" ca="1" si="552"/>
        <v>1</v>
      </c>
      <c r="MF84" s="7" t="str">
        <f t="shared" ca="1" si="553"/>
        <v>2</v>
      </c>
      <c r="MG84" s="7">
        <f ca="1">IFERROR(IF(MG83+MF84&gt;MH$4,MG83,MG83+MF84),"")</f>
        <v>60</v>
      </c>
      <c r="MH84" s="7">
        <f t="shared" ca="1" si="624"/>
        <v>0</v>
      </c>
      <c r="MI84" s="7">
        <f t="shared" ca="1" si="554"/>
        <v>0.21145312642512148</v>
      </c>
      <c r="MJ84" s="7">
        <f t="shared" ca="1" si="555"/>
        <v>0.63470071972872466</v>
      </c>
      <c r="MK84" s="7">
        <f t="shared" ca="1" si="556"/>
        <v>1</v>
      </c>
      <c r="ML84" s="7" t="str">
        <f t="shared" ca="1" si="557"/>
        <v>2</v>
      </c>
      <c r="MM84" s="7">
        <f ca="1">IFERROR(IF(MM83+ML84&gt;MN$4,MM83,MM83+ML84),"")</f>
        <v>60</v>
      </c>
      <c r="MN84" s="7">
        <f t="shared" ca="1" si="625"/>
        <v>0</v>
      </c>
      <c r="MO84" s="7">
        <f t="shared" ca="1" si="558"/>
        <v>0.89116416869663551</v>
      </c>
      <c r="MP84" s="7">
        <f t="shared" ca="1" si="559"/>
        <v>-4.5010322542789361E-2</v>
      </c>
      <c r="MQ84" s="7">
        <f t="shared" ca="1" si="560"/>
        <v>0</v>
      </c>
      <c r="MR84" s="7">
        <f t="shared" ca="1" si="561"/>
        <v>0</v>
      </c>
      <c r="MS84" s="7">
        <f ca="1">IFERROR(IF(MS83+MR84&gt;MT$4,MS83,MS83+MR84),"")</f>
        <v>60</v>
      </c>
      <c r="MT84" s="7">
        <f t="shared" ca="1" si="626"/>
        <v>0</v>
      </c>
      <c r="MU84" s="7">
        <f t="shared" ca="1" si="562"/>
        <v>0.96461191089834553</v>
      </c>
      <c r="MV84" s="7">
        <f t="shared" ca="1" si="563"/>
        <v>-0.11845806474449938</v>
      </c>
      <c r="MW84" s="7">
        <f t="shared" ca="1" si="564"/>
        <v>0</v>
      </c>
      <c r="MX84" s="7">
        <f t="shared" ca="1" si="565"/>
        <v>0</v>
      </c>
      <c r="MY84" s="7">
        <f ca="1">IFERROR(IF(MY83+MX84&gt;MZ$4,MY83,MY83+MX84),"")</f>
        <v>60</v>
      </c>
      <c r="MZ84" s="7">
        <f t="shared" ca="1" si="627"/>
        <v>0</v>
      </c>
      <c r="NA84" s="7">
        <f t="shared" ca="1" si="566"/>
        <v>0.94290982819836122</v>
      </c>
      <c r="NB84" s="7">
        <f t="shared" ca="1" si="567"/>
        <v>-9.6755982044515076E-2</v>
      </c>
      <c r="NC84" s="7">
        <f t="shared" ca="1" si="568"/>
        <v>0</v>
      </c>
      <c r="ND84" s="7">
        <f t="shared" ca="1" si="569"/>
        <v>0</v>
      </c>
      <c r="NE84" s="7">
        <f ca="1">IFERROR(IF(NE83+ND84&gt;NF$4,NE83,NE83+ND84),"")</f>
        <v>60</v>
      </c>
      <c r="NF84" s="7">
        <f t="shared" ca="1" si="628"/>
        <v>0</v>
      </c>
      <c r="NG84" s="7">
        <f t="shared" ca="1" si="570"/>
        <v>0.34733394868355671</v>
      </c>
      <c r="NH84" s="7">
        <f t="shared" ca="1" si="571"/>
        <v>0.49881989747028943</v>
      </c>
      <c r="NI84" s="7">
        <f t="shared" ca="1" si="572"/>
        <v>1</v>
      </c>
      <c r="NJ84" s="7" t="str">
        <f t="shared" ca="1" si="573"/>
        <v>2</v>
      </c>
      <c r="NK84" s="7">
        <f ca="1">IFERROR(IF(NK83+NJ84&gt;NL$4,NK83,NK83+NJ84),"")</f>
        <v>60</v>
      </c>
      <c r="NL84" s="7">
        <f t="shared" ca="1" si="629"/>
        <v>0</v>
      </c>
      <c r="NM84" s="7">
        <f t="shared" ca="1" si="574"/>
        <v>9.6571871617900262E-2</v>
      </c>
      <c r="NN84" s="7">
        <f t="shared" ca="1" si="575"/>
        <v>0.74958197453594588</v>
      </c>
      <c r="NO84" s="7">
        <f t="shared" ca="1" si="576"/>
        <v>1</v>
      </c>
      <c r="NP84" s="7" t="str">
        <f t="shared" ca="1" si="577"/>
        <v>2</v>
      </c>
      <c r="NQ84" s="7">
        <f ca="1">IFERROR(IF(NQ83+NP84&gt;NR$4,NQ83,NQ83+NP84),"")</f>
        <v>60</v>
      </c>
      <c r="NR84" s="7">
        <f t="shared" ca="1" si="630"/>
        <v>0</v>
      </c>
      <c r="NT84">
        <v>82</v>
      </c>
      <c r="NU84" s="7" t="s">
        <v>19</v>
      </c>
      <c r="NV84" s="7" t="str">
        <f t="shared" ca="1" si="335"/>
        <v/>
      </c>
      <c r="NW84" s="7" t="str">
        <f t="shared" ca="1" si="329"/>
        <v/>
      </c>
      <c r="NX84" t="str">
        <f ca="1">IFERROR(VLOOKUP(NT84,$K$3:$AK$568,8,FALSE),"")</f>
        <v/>
      </c>
      <c r="NY84" t="str">
        <f ca="1">IFERROR(VLOOKUP(NT84,$K$3:$AK$568,9,FALSE),"")</f>
        <v/>
      </c>
      <c r="NZ84" s="7" t="str">
        <f ca="1">IFERROR(VLOOKUP(NT84,$K$3:$AK$568,27,FALSE),"")</f>
        <v/>
      </c>
      <c r="OB84">
        <v>82</v>
      </c>
      <c r="OC84" s="7" t="s">
        <v>19</v>
      </c>
      <c r="OD84" t="e">
        <f t="shared" ca="1" si="336"/>
        <v>#N/A</v>
      </c>
      <c r="OE84" s="7" t="str">
        <f t="shared" ca="1" si="337"/>
        <v/>
      </c>
      <c r="OF84" s="7" t="str">
        <f t="shared" ca="1" si="338"/>
        <v/>
      </c>
      <c r="OG84" t="str">
        <f t="shared" ca="1" si="339"/>
        <v/>
      </c>
      <c r="OI84">
        <v>82</v>
      </c>
      <c r="OJ84" s="7" t="s">
        <v>19</v>
      </c>
      <c r="OK84" s="7" t="str">
        <f t="shared" ca="1" si="340"/>
        <v/>
      </c>
      <c r="OL84" s="7" t="str">
        <f t="shared" ca="1" si="341"/>
        <v/>
      </c>
      <c r="OM84" t="str">
        <f ca="1">IFERROR(VLOOKUP(OI84,$L$3:$AK$568,7,FALSE),"")</f>
        <v/>
      </c>
      <c r="ON84" t="str">
        <f ca="1">IFERROR(VLOOKUP(OI84,$L$3:$AK$568,8,FALSE),"")</f>
        <v/>
      </c>
      <c r="OO84" s="7" t="str">
        <f ca="1">IFERROR(VLOOKUP(OI84,$L$3:$AK$568,26,FALSE),"")</f>
        <v/>
      </c>
      <c r="OQ84">
        <v>82</v>
      </c>
      <c r="OR84" s="7" t="s">
        <v>19</v>
      </c>
      <c r="OS84" t="e">
        <f t="shared" ca="1" si="342"/>
        <v>#N/A</v>
      </c>
      <c r="OT84" s="7" t="str">
        <f t="shared" ca="1" si="343"/>
        <v/>
      </c>
      <c r="OU84" s="7" t="str">
        <f t="shared" ca="1" si="344"/>
        <v/>
      </c>
      <c r="OV84" t="str">
        <f t="shared" ca="1" si="345"/>
        <v/>
      </c>
      <c r="OX84">
        <v>82</v>
      </c>
      <c r="OY84" s="7" t="s">
        <v>19</v>
      </c>
      <c r="OZ84" s="7" t="str">
        <f t="shared" ca="1" si="346"/>
        <v/>
      </c>
      <c r="PA84" s="7" t="str">
        <f t="shared" ca="1" si="347"/>
        <v/>
      </c>
      <c r="PB84" t="str">
        <f ca="1">IFERROR(VLOOKUP(OX84,$M$3:$AK$568,6,FALSE),"")</f>
        <v/>
      </c>
      <c r="PC84" t="str">
        <f ca="1">IFERROR(VLOOKUP(OX84,$M$3:$AK$568,7,FALSE),"")</f>
        <v/>
      </c>
      <c r="PD84" s="7" t="str">
        <f ca="1">IFERROR(VLOOKUP(OX84,$M$3:$AK$568,25,FALSE),"")</f>
        <v/>
      </c>
      <c r="PF84">
        <v>82</v>
      </c>
      <c r="PG84" s="7" t="s">
        <v>19</v>
      </c>
      <c r="PH84" t="e">
        <f t="shared" ca="1" si="348"/>
        <v>#N/A</v>
      </c>
      <c r="PI84" s="7" t="str">
        <f t="shared" ca="1" si="349"/>
        <v/>
      </c>
      <c r="PJ84" s="7" t="str">
        <f t="shared" ca="1" si="350"/>
        <v/>
      </c>
      <c r="PK84" t="str">
        <f t="shared" ca="1" si="351"/>
        <v/>
      </c>
      <c r="PM84">
        <v>82</v>
      </c>
      <c r="PN84" s="7" t="s">
        <v>19</v>
      </c>
      <c r="PO84" s="202" t="str">
        <f t="shared" ca="1" si="352"/>
        <v/>
      </c>
      <c r="PP84" s="7" t="str">
        <f t="shared" ca="1" si="353"/>
        <v/>
      </c>
      <c r="PQ84" t="str">
        <f ca="1">IFERROR(VLOOKUP(PM84,$G$325:$R$409,12,FALSE),"")</f>
        <v/>
      </c>
      <c r="PR84" t="e">
        <f ca="1">VLOOKUP(PM84,$G$324:$Q$409,11,FALSE)</f>
        <v>#N/A</v>
      </c>
      <c r="PS84" s="7" t="str">
        <f ca="1">VLOOKUP(PQ84,$R$325:$Y$409,8,FALSE)</f>
        <v>- -</v>
      </c>
      <c r="PT84" s="7">
        <f ca="1">ReSt</f>
        <v>-4</v>
      </c>
      <c r="PU84" s="7" t="e">
        <f t="shared" ca="1" si="354"/>
        <v>#N/A</v>
      </c>
      <c r="PV84" s="7" t="e">
        <f t="shared" ca="1" si="355"/>
        <v>#N/A</v>
      </c>
      <c r="PW84" s="7" t="str">
        <f ca="1">VLOOKUP(PQ84,$R$325:$AK$409,8,FALSE)</f>
        <v>- -</v>
      </c>
      <c r="PX84" s="7"/>
      <c r="PY84">
        <v>82</v>
      </c>
      <c r="PZ84" s="7" t="s">
        <v>19</v>
      </c>
      <c r="QA84" t="str">
        <f t="shared" ca="1" si="356"/>
        <v/>
      </c>
      <c r="QB84" s="7" t="str">
        <f t="shared" ca="1" si="357"/>
        <v/>
      </c>
      <c r="QC84" s="7" t="str">
        <f t="shared" ca="1" si="358"/>
        <v/>
      </c>
      <c r="QD84" t="str">
        <f t="shared" ca="1" si="359"/>
        <v/>
      </c>
      <c r="QF84">
        <v>82</v>
      </c>
      <c r="QG84" s="7" t="s">
        <v>19</v>
      </c>
      <c r="QH84" s="7" t="str">
        <f t="shared" ca="1" si="360"/>
        <v/>
      </c>
      <c r="QI84" s="7" t="e">
        <f t="shared" ca="1" si="361"/>
        <v>#VALUE!</v>
      </c>
      <c r="QJ84" t="e">
        <f t="shared" ca="1" si="362"/>
        <v>#N/A</v>
      </c>
      <c r="QK84" s="7" t="e">
        <f t="shared" ca="1" si="363"/>
        <v>#N/A</v>
      </c>
      <c r="QM84">
        <v>82</v>
      </c>
      <c r="QN84" s="7" t="s">
        <v>19</v>
      </c>
      <c r="QO84" t="str">
        <f t="shared" ca="1" si="364"/>
        <v/>
      </c>
      <c r="QP84" s="7" t="str">
        <f t="shared" ca="1" si="365"/>
        <v/>
      </c>
      <c r="QQ84" t="str">
        <f t="shared" ca="1" si="366"/>
        <v/>
      </c>
    </row>
    <row r="85" spans="1:459" x14ac:dyDescent="0.25">
      <c r="A85" s="240" t="str">
        <f>IF('Character Sheet'!$B$4="Creature","N","Y")</f>
        <v>Y</v>
      </c>
      <c r="C85" s="75"/>
      <c r="D85" s="76"/>
      <c r="F85" s="75"/>
      <c r="G85" s="76"/>
      <c r="I85" s="75"/>
      <c r="J85" s="85"/>
      <c r="K85" s="85">
        <f t="shared" ca="1" si="330"/>
        <v>4</v>
      </c>
      <c r="L85" s="85">
        <f t="shared" ca="1" si="632"/>
        <v>0</v>
      </c>
      <c r="M85" s="70">
        <f t="shared" ca="1" si="321"/>
        <v>4</v>
      </c>
      <c r="O85" s="222">
        <f t="shared" ca="1" si="331"/>
        <v>174</v>
      </c>
      <c r="Q85" s="7" t="str">
        <f t="shared" si="633"/>
        <v>Poetic Improvisation</v>
      </c>
      <c r="R85" s="9" t="s">
        <v>1377</v>
      </c>
      <c r="S85" s="9" t="s">
        <v>1885</v>
      </c>
      <c r="T85" s="61" t="str">
        <f>SUBSTITUTE(IFERROR(IFERROR(VLOOKUP(R85,'[1]Skill Statistics'!$A$3:$C$513,2,FALSE),VLOOKUP(Q85,'[1]Skill Statistics'!$A$3:$C$513,2,FALSE)),T84),"R*","ReSt")</f>
        <v>Em/In</v>
      </c>
      <c r="U85" s="61" t="str">
        <f>IFERROR(IFERROR(VLOOKUP(R85,'[1]Skill Statistics'!$A$3:$C$513,3,FALSE),VLOOKUP(Q85,'[1]Skill Statistics'!$A$3:$C$513,3,FALSE)),U84)</f>
        <v>Re</v>
      </c>
      <c r="V85" s="61" t="str">
        <f>IF(ISNUMBER(SEARCH("Category",R85)),"- -",IFERROR(IFERROR(VLOOKUP(Q85,[1]Professions!$A$4:$AM$288,MATCH(Profession,[1]Professions!$A$1:$AM$1,0),FALSE),VLOOKUP(Q85,Calculations!$B$91:$I$95,8,FALSE)),"- -"))</f>
        <v>3 / 4</v>
      </c>
      <c r="W85" s="60">
        <f t="shared" ca="1" si="332"/>
        <v>0</v>
      </c>
      <c r="X85" s="7">
        <f ca="1">IFERROR(VLOOKUP(R85,$BS$6:$NR$519,MATCH(ActualLevel,$BS$3:$NR$3,0),FALSE),"- -")</f>
        <v>0</v>
      </c>
      <c r="Y85" s="7">
        <f t="shared" ca="1" si="320"/>
        <v>0</v>
      </c>
      <c r="Z85" s="7">
        <f ca="1">IFERROR(VLOOKUP(Y85,Charts!$BQ$2:$BR$52,2,FALSE),"- -")</f>
        <v>-25</v>
      </c>
      <c r="AA85" s="7">
        <f t="shared" ca="1" si="367"/>
        <v>7</v>
      </c>
      <c r="AB85" s="7">
        <f t="shared" ca="1" si="634"/>
        <v>0</v>
      </c>
      <c r="AC85" s="7"/>
      <c r="AD85" s="7"/>
      <c r="AE85" s="7"/>
      <c r="AF85" s="7"/>
      <c r="AG85" s="7"/>
      <c r="AH85" s="43"/>
      <c r="AI85" s="7"/>
      <c r="AJ85" s="7"/>
      <c r="AK85" s="7">
        <f t="shared" ca="1" si="368"/>
        <v>-18</v>
      </c>
      <c r="AL85" s="7"/>
      <c r="AM85" s="69">
        <f>IFERROR(VLOOKUP(R85,'[1]Skill Statistics'!$A$3:$AN$513,MATCH(Profession,'[1]Skill Statistics'!$A$2:$AN$2,0),FALSE),0)</f>
        <v>0</v>
      </c>
      <c r="AN85" s="85">
        <f>IFERROR(VLOOKUP(Q85,'[1]Skill Statistics'!$A$3:$BK$513,MATCH(Archetype,'[1]Skill Statistics'!$A$2:$BK$2,0),FALSE),0)</f>
        <v>0</v>
      </c>
      <c r="AO85" s="85">
        <f>IFERROR(VLOOKUP(Q85,'[1]Skill Statistics'!$A$3:$BB$513,MATCH(Race,'[1]Skill Statistics'!$A$2:$BB$2,0),FALSE),0)</f>
        <v>0</v>
      </c>
      <c r="AP85" s="85">
        <f t="shared" ca="1" si="333"/>
        <v>0.7</v>
      </c>
      <c r="AQ85" s="70"/>
      <c r="AS85" s="69">
        <f>IFERROR(VLOOKUP(Q85,'[1]Professional Skills'!$A$4:$AM$288,MATCH(Profession,'[1]Professional Skills'!$A$3:$AM$3,0),FALSE),"- -")</f>
        <v>0</v>
      </c>
      <c r="AU85" s="7">
        <f t="shared" si="636"/>
        <v>0</v>
      </c>
      <c r="AV85" s="7">
        <f t="shared" ca="1" si="635"/>
        <v>0</v>
      </c>
      <c r="AW85" t="str">
        <f t="shared" si="371"/>
        <v/>
      </c>
      <c r="AX85" t="str">
        <f>IFERROR(_xlfn.RANK.EQ(AW85,$AW$5:$AW$568),"")</f>
        <v/>
      </c>
      <c r="AY85">
        <f t="shared" si="327"/>
        <v>0</v>
      </c>
      <c r="AZ85" s="70" t="str">
        <f t="shared" si="369"/>
        <v/>
      </c>
      <c r="BB85" s="69" t="str">
        <f>IFERROR(IF(Q85="Language",VLOOKUP(R85,[1]Cultures!$B$4:$N$218,MATCH(Culture,[1]Cultures!$B$3:$N$3,0),FALSE),VLOOKUP(Q85,[1]Cultures!$B$4:$O$212,MATCH(Culture,[1]Cultures!$B$3:$O$3,0),FALSE)),"- -")</f>
        <v>- -</v>
      </c>
      <c r="BD85">
        <f t="shared" ca="1" si="631"/>
        <v>0</v>
      </c>
      <c r="BE85" t="str">
        <f t="shared" si="578"/>
        <v/>
      </c>
      <c r="BF85">
        <f t="shared" ca="1" si="639"/>
        <v>4.6406667263994339E-2</v>
      </c>
      <c r="BH85">
        <f t="shared" ca="1" si="637"/>
        <v>18</v>
      </c>
      <c r="BI85" s="7" t="str">
        <f t="shared" ca="1" si="370"/>
        <v>- -</v>
      </c>
      <c r="BJ85" s="7">
        <f t="shared" ca="1" si="638"/>
        <v>0</v>
      </c>
      <c r="BK85" s="7"/>
      <c r="BL85" s="70">
        <f t="shared" ca="1" si="328"/>
        <v>0</v>
      </c>
      <c r="BN85" s="69">
        <f>IFERROR(VLOOKUP(V85,Charts!$BT$2:$BV$14,3,FALSE),"- -")</f>
        <v>0.69230769230769229</v>
      </c>
      <c r="BO85" s="85">
        <f t="shared" ca="1" si="334"/>
        <v>1.7360469065382302</v>
      </c>
      <c r="BP85" s="70">
        <f t="shared" ca="1" si="579"/>
        <v>174</v>
      </c>
      <c r="BR85" s="7">
        <v>80</v>
      </c>
      <c r="BS85" s="9" t="str">
        <f ca="1">VLOOKUP(BR85,$O$3:$R$568,4,FALSE)</f>
        <v>Sweeps &amp; Throws</v>
      </c>
      <c r="BT85" s="7" t="str">
        <f ca="1">VLOOKUP(BS85,$R$3:$V$568,5,FALSE)</f>
        <v>4 / 6</v>
      </c>
      <c r="BU85" s="7">
        <f ca="1">VLOOKUP(BT85,Charts!$BT$2:$BV$14,3,FALSE)</f>
        <v>0.53846153846153844</v>
      </c>
      <c r="BV85" s="7" t="str">
        <f t="shared" ca="1" si="372"/>
        <v>4</v>
      </c>
      <c r="BW85" s="7" t="str">
        <f t="shared" ca="1" si="373"/>
        <v>6</v>
      </c>
      <c r="BY85" s="7">
        <f t="shared" ca="1" si="374"/>
        <v>7.3020215198528082E-2</v>
      </c>
      <c r="BZ85" s="7">
        <f t="shared" ca="1" si="375"/>
        <v>0.46544132326301035</v>
      </c>
      <c r="CA85" s="7">
        <f t="shared" ca="1" si="376"/>
        <v>1</v>
      </c>
      <c r="CB85" s="7" t="str">
        <f t="shared" ca="1" si="377"/>
        <v>4</v>
      </c>
      <c r="CC85" s="7">
        <f ca="1">IFERROR(IF(CC84+CB85&gt;CD$4,CC84,CC84+CB85),"")</f>
        <v>38</v>
      </c>
      <c r="CD85" s="7">
        <f t="shared" ca="1" si="580"/>
        <v>0</v>
      </c>
      <c r="CE85" s="7">
        <f t="shared" ca="1" si="378"/>
        <v>0.93744950768613267</v>
      </c>
      <c r="CF85" s="7">
        <f t="shared" ca="1" si="379"/>
        <v>-0.39898796922459423</v>
      </c>
      <c r="CG85" s="7">
        <f t="shared" ca="1" si="380"/>
        <v>0</v>
      </c>
      <c r="CH85" s="7">
        <f t="shared" ca="1" si="381"/>
        <v>0</v>
      </c>
      <c r="CI85" s="7">
        <f ca="1">IFERROR(IF(CI84+CH85&gt;CJ$4,CI84,CI84+CH85),"")</f>
        <v>60</v>
      </c>
      <c r="CJ85" s="7">
        <f t="shared" ca="1" si="581"/>
        <v>0</v>
      </c>
      <c r="CK85" s="7">
        <f t="shared" ca="1" si="382"/>
        <v>0.56306108521724696</v>
      </c>
      <c r="CL85" s="7">
        <f t="shared" ca="1" si="383"/>
        <v>-2.4599546755708523E-2</v>
      </c>
      <c r="CM85" s="7">
        <f t="shared" ca="1" si="384"/>
        <v>0</v>
      </c>
      <c r="CN85" s="7">
        <f t="shared" ca="1" si="385"/>
        <v>0</v>
      </c>
      <c r="CO85" s="7">
        <f ca="1">IFERROR(IF(CO84+CN85&gt;CP$4,CO84,CO84+CN85),"")</f>
        <v>60</v>
      </c>
      <c r="CP85" s="7">
        <f t="shared" ca="1" si="582"/>
        <v>0</v>
      </c>
      <c r="CQ85" s="7">
        <f t="shared" ca="1" si="386"/>
        <v>0.25935293613411814</v>
      </c>
      <c r="CR85" s="7">
        <f t="shared" ca="1" si="387"/>
        <v>0.2791086023274203</v>
      </c>
      <c r="CS85" s="7">
        <f t="shared" ca="1" si="388"/>
        <v>1</v>
      </c>
      <c r="CT85" s="7" t="str">
        <f t="shared" ca="1" si="389"/>
        <v>4</v>
      </c>
      <c r="CU85" s="7">
        <f ca="1">IFERROR(IF(CU84+CT85&gt;CV$4,CU84,CU84+CT85),"")</f>
        <v>60</v>
      </c>
      <c r="CV85" s="7">
        <f t="shared" ca="1" si="583"/>
        <v>0</v>
      </c>
      <c r="CW85" s="7">
        <f t="shared" ca="1" si="390"/>
        <v>0.44653861995328026</v>
      </c>
      <c r="CX85" s="7">
        <f t="shared" ca="1" si="391"/>
        <v>9.1922918508258178E-2</v>
      </c>
      <c r="CY85" s="7">
        <f t="shared" ca="1" si="392"/>
        <v>1</v>
      </c>
      <c r="CZ85" s="7" t="str">
        <f t="shared" ca="1" si="393"/>
        <v>4</v>
      </c>
      <c r="DA85" s="7">
        <f ca="1">IFERROR(IF(DA84+CZ85&gt;DB$4,DA84,DA84+CZ85),"")</f>
        <v>60</v>
      </c>
      <c r="DB85" s="7">
        <f t="shared" ca="1" si="584"/>
        <v>0</v>
      </c>
      <c r="DC85" s="7">
        <f t="shared" ca="1" si="394"/>
        <v>0.60418901789340473</v>
      </c>
      <c r="DD85" s="7">
        <f t="shared" ca="1" si="395"/>
        <v>-6.5727479431866298E-2</v>
      </c>
      <c r="DE85" s="7">
        <f t="shared" ca="1" si="396"/>
        <v>0</v>
      </c>
      <c r="DF85" s="7">
        <f t="shared" ca="1" si="397"/>
        <v>0</v>
      </c>
      <c r="DG85" s="7">
        <f ca="1">IFERROR(IF(DG84+DF85&gt;DH$4,DG84,DG84+DF85),"")</f>
        <v>60</v>
      </c>
      <c r="DH85" s="7">
        <f t="shared" ca="1" si="585"/>
        <v>0</v>
      </c>
      <c r="DI85" s="7">
        <f t="shared" ca="1" si="398"/>
        <v>0.79624472676685798</v>
      </c>
      <c r="DJ85" s="7">
        <f t="shared" ca="1" si="399"/>
        <v>-0.25778318830531954</v>
      </c>
      <c r="DK85" s="7">
        <f t="shared" ca="1" si="400"/>
        <v>0</v>
      </c>
      <c r="DL85" s="7">
        <f t="shared" ca="1" si="401"/>
        <v>0</v>
      </c>
      <c r="DM85" s="7">
        <f ca="1">IFERROR(IF(DM84+DL85&gt;DN$4,DM84,DM84+DL85),"")</f>
        <v>60</v>
      </c>
      <c r="DN85" s="7">
        <f t="shared" ca="1" si="586"/>
        <v>0</v>
      </c>
      <c r="DO85" s="7">
        <f t="shared" ca="1" si="402"/>
        <v>0.60334036793139689</v>
      </c>
      <c r="DP85" s="7">
        <f t="shared" ca="1" si="403"/>
        <v>-6.4878829469858457E-2</v>
      </c>
      <c r="DQ85" s="7">
        <f t="shared" ca="1" si="404"/>
        <v>0</v>
      </c>
      <c r="DR85" s="7">
        <f t="shared" ca="1" si="405"/>
        <v>0</v>
      </c>
      <c r="DS85" s="7">
        <f ca="1">IFERROR(IF(DS84+DR85&gt;DT$4,DS84,DS84+DR85),"")</f>
        <v>60</v>
      </c>
      <c r="DT85" s="7">
        <f t="shared" ca="1" si="587"/>
        <v>0</v>
      </c>
      <c r="DU85" s="7">
        <f t="shared" ca="1" si="406"/>
        <v>0.21700339368072208</v>
      </c>
      <c r="DV85" s="7">
        <f t="shared" ca="1" si="407"/>
        <v>0.32145814478081636</v>
      </c>
      <c r="DW85" s="7">
        <f t="shared" ca="1" si="408"/>
        <v>1</v>
      </c>
      <c r="DX85" s="7" t="str">
        <f t="shared" ca="1" si="409"/>
        <v>4</v>
      </c>
      <c r="DY85" s="7">
        <f ca="1">IFERROR(IF(DY84+DX85&gt;DZ$4,DY84,DY84+DX85),"")</f>
        <v>59</v>
      </c>
      <c r="DZ85" s="7">
        <f t="shared" ca="1" si="588"/>
        <v>0</v>
      </c>
      <c r="EA85" s="7">
        <f t="shared" ca="1" si="410"/>
        <v>0.46801339023371513</v>
      </c>
      <c r="EB85" s="7">
        <f t="shared" ca="1" si="411"/>
        <v>7.0448148227823304E-2</v>
      </c>
      <c r="EC85" s="7">
        <f t="shared" ca="1" si="412"/>
        <v>1</v>
      </c>
      <c r="ED85" s="7" t="str">
        <f t="shared" ca="1" si="413"/>
        <v>4</v>
      </c>
      <c r="EE85" s="7">
        <f ca="1">IFERROR(IF(EE84+ED85&gt;EF$4,EE84,EE84+ED85),"")</f>
        <v>60</v>
      </c>
      <c r="EF85" s="7">
        <f t="shared" ca="1" si="589"/>
        <v>0</v>
      </c>
      <c r="EG85" s="7">
        <f t="shared" ca="1" si="414"/>
        <v>0.65376234236680464</v>
      </c>
      <c r="EH85" s="7">
        <f t="shared" ca="1" si="415"/>
        <v>-0.1153008039052662</v>
      </c>
      <c r="EI85" s="7">
        <f t="shared" ca="1" si="416"/>
        <v>0</v>
      </c>
      <c r="EJ85" s="7">
        <f t="shared" ca="1" si="417"/>
        <v>0</v>
      </c>
      <c r="EK85" s="7">
        <f ca="1">IFERROR(IF(EK84+EJ85&gt;EL$4,EK84,EK84+EJ85),"")</f>
        <v>60</v>
      </c>
      <c r="EL85" s="7">
        <f t="shared" ca="1" si="590"/>
        <v>0</v>
      </c>
      <c r="EM85" s="7">
        <f t="shared" ca="1" si="418"/>
        <v>0.30171836267224961</v>
      </c>
      <c r="EN85" s="7">
        <f t="shared" ca="1" si="419"/>
        <v>0.23674317578928883</v>
      </c>
      <c r="EO85" s="7">
        <f t="shared" ca="1" si="420"/>
        <v>1</v>
      </c>
      <c r="EP85" s="7" t="str">
        <f t="shared" ca="1" si="421"/>
        <v>4</v>
      </c>
      <c r="EQ85" s="7">
        <f ca="1">IFERROR(IF(EQ84+EP85&gt;ER$4,EQ84,EQ84+EP85),"")</f>
        <v>60</v>
      </c>
      <c r="ER85" s="7">
        <f t="shared" ca="1" si="591"/>
        <v>0</v>
      </c>
      <c r="ES85" s="7">
        <f t="shared" ca="1" si="422"/>
        <v>0.92952352873322597</v>
      </c>
      <c r="ET85" s="7">
        <f t="shared" ca="1" si="423"/>
        <v>-0.39106199027168753</v>
      </c>
      <c r="EU85" s="7">
        <f t="shared" ca="1" si="424"/>
        <v>0</v>
      </c>
      <c r="EV85" s="7">
        <f t="shared" ca="1" si="425"/>
        <v>0</v>
      </c>
      <c r="EW85" s="7">
        <f ca="1">IFERROR(IF(EW84+EV85&gt;EX$4,EW84,EW84+EV85),"")</f>
        <v>60</v>
      </c>
      <c r="EX85" s="7">
        <f t="shared" ca="1" si="592"/>
        <v>0</v>
      </c>
      <c r="EY85" s="7">
        <f t="shared" ca="1" si="426"/>
        <v>0.67544075646396451</v>
      </c>
      <c r="EZ85" s="7">
        <f t="shared" ca="1" si="427"/>
        <v>-0.13697921800242607</v>
      </c>
      <c r="FA85" s="7">
        <f t="shared" ca="1" si="428"/>
        <v>0</v>
      </c>
      <c r="FB85" s="7">
        <f t="shared" ca="1" si="429"/>
        <v>0</v>
      </c>
      <c r="FC85" s="7">
        <f ca="1">IFERROR(IF(FC84+FB85&gt;FD$4,FC84,FC84+FB85),"")</f>
        <v>60</v>
      </c>
      <c r="FD85" s="7">
        <f t="shared" ca="1" si="593"/>
        <v>0</v>
      </c>
      <c r="FE85" s="7">
        <f t="shared" ca="1" si="430"/>
        <v>0.66576550741638885</v>
      </c>
      <c r="FF85" s="7">
        <f t="shared" ca="1" si="431"/>
        <v>-0.12730396895485041</v>
      </c>
      <c r="FG85" s="7">
        <f t="shared" ca="1" si="432"/>
        <v>0</v>
      </c>
      <c r="FH85" s="7">
        <f t="shared" ca="1" si="433"/>
        <v>0</v>
      </c>
      <c r="FI85" s="7">
        <f ca="1">IFERROR(IF(FI84+FH85&gt;FJ$4,FI84,FI84+FH85),"")</f>
        <v>60</v>
      </c>
      <c r="FJ85" s="7">
        <f t="shared" ca="1" si="594"/>
        <v>0</v>
      </c>
      <c r="FK85" s="7">
        <f t="shared" ca="1" si="434"/>
        <v>8.6190530498515994E-2</v>
      </c>
      <c r="FL85" s="7">
        <f t="shared" ca="1" si="435"/>
        <v>0.45227100796302244</v>
      </c>
      <c r="FM85" s="7">
        <f t="shared" ca="1" si="436"/>
        <v>1</v>
      </c>
      <c r="FN85" s="7" t="str">
        <f t="shared" ca="1" si="437"/>
        <v>4</v>
      </c>
      <c r="FO85" s="7">
        <f ca="1">IFERROR(IF(FO84+FN85&gt;FP$4,FO84,FO84+FN85),"")</f>
        <v>60</v>
      </c>
      <c r="FP85" s="7">
        <f t="shared" ca="1" si="595"/>
        <v>0</v>
      </c>
      <c r="FQ85" s="7">
        <f t="shared" ca="1" si="438"/>
        <v>7.0745763911424397E-2</v>
      </c>
      <c r="FR85" s="7">
        <f t="shared" ca="1" si="439"/>
        <v>0.46771577455011404</v>
      </c>
      <c r="FS85" s="7">
        <f t="shared" ca="1" si="440"/>
        <v>1</v>
      </c>
      <c r="FT85" s="7" t="str">
        <f t="shared" ca="1" si="441"/>
        <v>4</v>
      </c>
      <c r="FU85" s="7">
        <f ca="1">IFERROR(IF(FU84+FT85&gt;FV$4,FU84,FU84+FT85),"")</f>
        <v>60</v>
      </c>
      <c r="FV85" s="7">
        <f t="shared" ca="1" si="596"/>
        <v>0</v>
      </c>
      <c r="FW85" s="7">
        <f t="shared" ca="1" si="442"/>
        <v>9.2866039420635871E-2</v>
      </c>
      <c r="FX85" s="7">
        <f t="shared" ca="1" si="443"/>
        <v>0.44559549904090257</v>
      </c>
      <c r="FY85" s="7">
        <f t="shared" ca="1" si="444"/>
        <v>1</v>
      </c>
      <c r="FZ85" s="7" t="str">
        <f t="shared" ca="1" si="445"/>
        <v>4</v>
      </c>
      <c r="GA85" s="7">
        <f ca="1">IFERROR(IF(GA84+FZ85&gt;GB$4,GA84,GA84+FZ85),"")</f>
        <v>60</v>
      </c>
      <c r="GB85" s="7">
        <f t="shared" ca="1" si="597"/>
        <v>0</v>
      </c>
      <c r="GC85" s="7">
        <f t="shared" ca="1" si="446"/>
        <v>0.27963761736852411</v>
      </c>
      <c r="GD85" s="7">
        <f t="shared" ca="1" si="447"/>
        <v>0.25882392109301433</v>
      </c>
      <c r="GE85" s="7">
        <f t="shared" ca="1" si="448"/>
        <v>1</v>
      </c>
      <c r="GF85" s="7" t="str">
        <f t="shared" ca="1" si="449"/>
        <v>4</v>
      </c>
      <c r="GG85" s="7">
        <f ca="1">IFERROR(IF(GG84+GF85&gt;GH$4,GG84,GG84+GF85),"")</f>
        <v>60</v>
      </c>
      <c r="GH85" s="7">
        <f t="shared" ca="1" si="598"/>
        <v>0</v>
      </c>
      <c r="GI85" s="7">
        <f t="shared" ca="1" si="450"/>
        <v>0.45349691987493135</v>
      </c>
      <c r="GJ85" s="7">
        <f t="shared" ca="1" si="451"/>
        <v>8.4964618586607088E-2</v>
      </c>
      <c r="GK85" s="7">
        <f t="shared" ca="1" si="452"/>
        <v>1</v>
      </c>
      <c r="GL85" s="7" t="str">
        <f t="shared" ca="1" si="453"/>
        <v>4</v>
      </c>
      <c r="GM85" s="7">
        <f ca="1">IFERROR(IF(GM84+GL85&gt;GN$4,GM84,GM84+GL85),"")</f>
        <v>60</v>
      </c>
      <c r="GN85" s="7">
        <f t="shared" ca="1" si="599"/>
        <v>0</v>
      </c>
      <c r="GO85" s="7">
        <f t="shared" ca="1" si="454"/>
        <v>0.54004466947170682</v>
      </c>
      <c r="GP85" s="7">
        <f t="shared" ca="1" si="455"/>
        <v>-1.5831310101683815E-3</v>
      </c>
      <c r="GQ85" s="7">
        <f t="shared" ca="1" si="456"/>
        <v>0</v>
      </c>
      <c r="GR85" s="7">
        <f t="shared" ca="1" si="457"/>
        <v>0</v>
      </c>
      <c r="GS85" s="7">
        <f ca="1">IFERROR(IF(GS84+GR85&gt;GT$4,GS84,GS84+GR85),"")</f>
        <v>60</v>
      </c>
      <c r="GT85" s="7">
        <f t="shared" ca="1" si="600"/>
        <v>0</v>
      </c>
      <c r="GU85" s="7">
        <f t="shared" ca="1" si="458"/>
        <v>9.7376522061013437E-3</v>
      </c>
      <c r="GV85" s="7">
        <f t="shared" ca="1" si="459"/>
        <v>0.52872388625543709</v>
      </c>
      <c r="GW85" s="7">
        <f t="shared" ca="1" si="460"/>
        <v>1</v>
      </c>
      <c r="GX85" s="7" t="str">
        <f t="shared" ca="1" si="461"/>
        <v>4</v>
      </c>
      <c r="GY85" s="7">
        <f ca="1">IFERROR(IF(GY84+GX85&gt;GZ$4,GY84,GY84+GX85),"")</f>
        <v>60</v>
      </c>
      <c r="GZ85" s="7">
        <f t="shared" ca="1" si="601"/>
        <v>0</v>
      </c>
      <c r="HA85" s="7">
        <f t="shared" ca="1" si="462"/>
        <v>4.8863030957094766E-2</v>
      </c>
      <c r="HB85" s="7">
        <f t="shared" ca="1" si="463"/>
        <v>0.48959850750444367</v>
      </c>
      <c r="HC85" s="7">
        <f t="shared" ca="1" si="464"/>
        <v>1</v>
      </c>
      <c r="HD85" s="7" t="str">
        <f t="shared" ca="1" si="465"/>
        <v>4</v>
      </c>
      <c r="HE85" s="7">
        <f ca="1">IFERROR(IF(HE84+HD85&gt;HF$4,HE84,HE84+HD85),"")</f>
        <v>60</v>
      </c>
      <c r="HF85" s="7">
        <f t="shared" ca="1" si="602"/>
        <v>0</v>
      </c>
      <c r="HG85" s="7">
        <f t="shared" ca="1" si="466"/>
        <v>0.86198331391460048</v>
      </c>
      <c r="HH85" s="7">
        <f t="shared" ca="1" si="467"/>
        <v>-0.32352177545306204</v>
      </c>
      <c r="HI85" s="7">
        <f t="shared" ca="1" si="468"/>
        <v>0</v>
      </c>
      <c r="HJ85" s="7">
        <f t="shared" ca="1" si="469"/>
        <v>0</v>
      </c>
      <c r="HK85" s="7">
        <f ca="1">IFERROR(IF(HK84+HJ85&gt;HL$4,HK84,HK84+HJ85),"")</f>
        <v>60</v>
      </c>
      <c r="HL85" s="7">
        <f t="shared" ca="1" si="603"/>
        <v>0</v>
      </c>
      <c r="HM85" s="7">
        <f t="shared" ca="1" si="470"/>
        <v>0.77550948163406397</v>
      </c>
      <c r="HN85" s="7">
        <f t="shared" ca="1" si="471"/>
        <v>-0.23704794317252553</v>
      </c>
      <c r="HO85" s="7">
        <f t="shared" ca="1" si="472"/>
        <v>0</v>
      </c>
      <c r="HP85" s="7">
        <f t="shared" ca="1" si="473"/>
        <v>0</v>
      </c>
      <c r="HQ85" s="7">
        <f ca="1">IFERROR(IF(HQ84+HP85&gt;HR$4,HQ84,HQ84+HP85),"")</f>
        <v>60</v>
      </c>
      <c r="HR85" s="7">
        <f t="shared" ca="1" si="604"/>
        <v>0</v>
      </c>
      <c r="HS85" s="7">
        <f t="shared" ca="1" si="474"/>
        <v>0.69177990233345277</v>
      </c>
      <c r="HT85" s="7">
        <f t="shared" ca="1" si="475"/>
        <v>-0.15331836387191433</v>
      </c>
      <c r="HU85" s="7">
        <f t="shared" ca="1" si="476"/>
        <v>0</v>
      </c>
      <c r="HV85" s="7">
        <f t="shared" ca="1" si="477"/>
        <v>0</v>
      </c>
      <c r="HW85" s="7">
        <f ca="1">IFERROR(IF(HW84+HV85&gt;HX$4,HW84,HW84+HV85),"")</f>
        <v>60</v>
      </c>
      <c r="HX85" s="7">
        <f t="shared" ca="1" si="605"/>
        <v>0</v>
      </c>
      <c r="HY85" s="7">
        <f t="shared" ca="1" si="478"/>
        <v>0.64846685764035072</v>
      </c>
      <c r="HZ85" s="7">
        <f t="shared" ca="1" si="479"/>
        <v>-0.11000531917881229</v>
      </c>
      <c r="IA85" s="7">
        <f t="shared" ca="1" si="480"/>
        <v>0</v>
      </c>
      <c r="IB85" s="7">
        <f t="shared" ca="1" si="481"/>
        <v>0</v>
      </c>
      <c r="IC85" s="7">
        <f ca="1">IFERROR(IF(IC84+IB85&gt;ID$4,IC84,IC84+IB85),"")</f>
        <v>60</v>
      </c>
      <c r="ID85" s="7">
        <f t="shared" ca="1" si="606"/>
        <v>0</v>
      </c>
      <c r="IE85" s="7">
        <f t="shared" ca="1" si="482"/>
        <v>0.99645188177174238</v>
      </c>
      <c r="IF85" s="7">
        <f t="shared" ca="1" si="483"/>
        <v>-0.45799034331020394</v>
      </c>
      <c r="IG85" s="7">
        <f t="shared" ca="1" si="484"/>
        <v>0</v>
      </c>
      <c r="IH85" s="7">
        <f t="shared" ca="1" si="485"/>
        <v>0</v>
      </c>
      <c r="II85" s="7">
        <f ca="1">IFERROR(IF(II84+IH85&gt;IJ$4,II84,II84+IH85),"")</f>
        <v>60</v>
      </c>
      <c r="IJ85" s="7">
        <f t="shared" ca="1" si="607"/>
        <v>0</v>
      </c>
      <c r="IK85" s="7">
        <f t="shared" ca="1" si="486"/>
        <v>0.51303256996532132</v>
      </c>
      <c r="IL85" s="7">
        <f t="shared" ca="1" si="487"/>
        <v>2.5428968496217119E-2</v>
      </c>
      <c r="IM85" s="7">
        <f t="shared" ca="1" si="488"/>
        <v>1</v>
      </c>
      <c r="IN85" s="7" t="str">
        <f t="shared" ca="1" si="489"/>
        <v>4</v>
      </c>
      <c r="IO85" s="7">
        <f ca="1">IFERROR(IF(IO84+IN85&gt;IP$4,IO84,IO84+IN85),"")</f>
        <v>60</v>
      </c>
      <c r="IP85" s="7">
        <f t="shared" ca="1" si="608"/>
        <v>0</v>
      </c>
      <c r="IQ85" s="7">
        <f t="shared" ca="1" si="490"/>
        <v>0.78514006400727177</v>
      </c>
      <c r="IR85" s="7">
        <f t="shared" ca="1" si="491"/>
        <v>-0.24667852554573333</v>
      </c>
      <c r="IS85" s="7">
        <f t="shared" ca="1" si="492"/>
        <v>0</v>
      </c>
      <c r="IT85" s="7">
        <f t="shared" ca="1" si="493"/>
        <v>0</v>
      </c>
      <c r="IU85" s="7">
        <f ca="1">IFERROR(IF(IU84+IT85&gt;IV$4,IU84,IU84+IT85),"")</f>
        <v>60</v>
      </c>
      <c r="IV85" s="7">
        <f t="shared" ca="1" si="609"/>
        <v>0</v>
      </c>
      <c r="IW85" s="7">
        <f t="shared" ca="1" si="494"/>
        <v>0.85659609867229569</v>
      </c>
      <c r="IX85" s="7">
        <f t="shared" ca="1" si="495"/>
        <v>-0.31813456021075726</v>
      </c>
      <c r="IY85" s="7">
        <f t="shared" ca="1" si="496"/>
        <v>0</v>
      </c>
      <c r="IZ85" s="7">
        <f t="shared" ca="1" si="497"/>
        <v>0</v>
      </c>
      <c r="JA85" s="7">
        <f ca="1">IFERROR(IF(JA84+IZ85&gt;JB$4,JA84,JA84+IZ85),"")</f>
        <v>60</v>
      </c>
      <c r="JB85" s="7">
        <f t="shared" ca="1" si="610"/>
        <v>0</v>
      </c>
      <c r="JC85" s="7">
        <f t="shared" ca="1" si="498"/>
        <v>0.76646604086131576</v>
      </c>
      <c r="JD85" s="7">
        <f t="shared" ca="1" si="499"/>
        <v>-0.22800450239977732</v>
      </c>
      <c r="JE85" s="7">
        <f t="shared" ca="1" si="500"/>
        <v>0</v>
      </c>
      <c r="JF85" s="7">
        <f t="shared" ca="1" si="501"/>
        <v>0</v>
      </c>
      <c r="JG85" s="7">
        <f ca="1">IFERROR(IF(JG84+JF85&gt;JH$4,JG84,JG84+JF85),"")</f>
        <v>60</v>
      </c>
      <c r="JH85" s="7">
        <f t="shared" ca="1" si="611"/>
        <v>0</v>
      </c>
      <c r="JI85" s="7">
        <f t="shared" ca="1" si="502"/>
        <v>0.38470187968757441</v>
      </c>
      <c r="JJ85" s="7">
        <f t="shared" ca="1" si="503"/>
        <v>0.15375965877396403</v>
      </c>
      <c r="JK85" s="7">
        <f t="shared" ca="1" si="504"/>
        <v>1</v>
      </c>
      <c r="JL85" s="7" t="str">
        <f t="shared" ca="1" si="505"/>
        <v>4</v>
      </c>
      <c r="JM85" s="7">
        <f ca="1">IFERROR(IF(JM84+JL85&gt;JN$4,JM84,JM84+JL85),"")</f>
        <v>60</v>
      </c>
      <c r="JN85" s="7">
        <f t="shared" ca="1" si="612"/>
        <v>0</v>
      </c>
      <c r="JO85" s="7">
        <f t="shared" ca="1" si="506"/>
        <v>0.25272244849705416</v>
      </c>
      <c r="JP85" s="7">
        <f t="shared" ca="1" si="507"/>
        <v>0.28573908996448427</v>
      </c>
      <c r="JQ85" s="7">
        <f t="shared" ca="1" si="508"/>
        <v>1</v>
      </c>
      <c r="JR85" s="7" t="str">
        <f t="shared" ca="1" si="509"/>
        <v>4</v>
      </c>
      <c r="JS85" s="7">
        <f ca="1">IFERROR(IF(JS84+JR85&gt;JT$4,JS84,JS84+JR85),"")</f>
        <v>60</v>
      </c>
      <c r="JT85" s="7">
        <f t="shared" ca="1" si="613"/>
        <v>0</v>
      </c>
      <c r="JU85" s="7">
        <f t="shared" ca="1" si="510"/>
        <v>0.66734250558100849</v>
      </c>
      <c r="JV85" s="7">
        <f t="shared" ca="1" si="511"/>
        <v>-0.12888096711947006</v>
      </c>
      <c r="JW85" s="7">
        <f t="shared" ca="1" si="512"/>
        <v>0</v>
      </c>
      <c r="JX85" s="7">
        <f t="shared" ca="1" si="513"/>
        <v>0</v>
      </c>
      <c r="JY85" s="7">
        <f ca="1">IFERROR(IF(JY84+JX85&gt;JZ$4,JY84,JY84+JX85),"")</f>
        <v>60</v>
      </c>
      <c r="JZ85" s="7">
        <f t="shared" ca="1" si="614"/>
        <v>0</v>
      </c>
      <c r="KA85" s="7">
        <f t="shared" ca="1" si="514"/>
        <v>6.7954176906762198E-2</v>
      </c>
      <c r="KB85" s="7">
        <f t="shared" ca="1" si="515"/>
        <v>0.47050736155477624</v>
      </c>
      <c r="KC85" s="7">
        <f t="shared" ca="1" si="516"/>
        <v>1</v>
      </c>
      <c r="KD85" s="7" t="str">
        <f t="shared" ca="1" si="517"/>
        <v>4</v>
      </c>
      <c r="KE85" s="7">
        <f ca="1">IFERROR(IF(KE84+KD85&gt;KF$4,KE84,KE84+KD85),"")</f>
        <v>60</v>
      </c>
      <c r="KF85" s="7">
        <f t="shared" ca="1" si="615"/>
        <v>0</v>
      </c>
      <c r="KG85" s="7">
        <f t="shared" ca="1" si="518"/>
        <v>0.89353028067060747</v>
      </c>
      <c r="KH85" s="7">
        <f t="shared" ca="1" si="519"/>
        <v>-0.35506874220906903</v>
      </c>
      <c r="KI85" s="7">
        <f t="shared" ca="1" si="520"/>
        <v>0</v>
      </c>
      <c r="KJ85" s="7">
        <f t="shared" ca="1" si="521"/>
        <v>0</v>
      </c>
      <c r="KK85" s="7">
        <f ca="1">IFERROR(IF(KK84+KJ85&gt;KL$4,KK84,KK84+KJ85),"")</f>
        <v>60</v>
      </c>
      <c r="KL85" s="7">
        <f t="shared" ca="1" si="616"/>
        <v>0</v>
      </c>
      <c r="KM85" s="7">
        <f t="shared" ca="1" si="522"/>
        <v>0.16761471448734178</v>
      </c>
      <c r="KN85" s="7">
        <f t="shared" ca="1" si="523"/>
        <v>0.37084682397419666</v>
      </c>
      <c r="KO85" s="7">
        <f t="shared" ca="1" si="524"/>
        <v>1</v>
      </c>
      <c r="KP85" s="7" t="str">
        <f t="shared" ca="1" si="525"/>
        <v>4</v>
      </c>
      <c r="KQ85" s="7">
        <f ca="1">IFERROR(IF(KQ84+KP85&gt;KR$4,KQ84,KQ84+KP85),"")</f>
        <v>60</v>
      </c>
      <c r="KR85" s="7">
        <f t="shared" ca="1" si="617"/>
        <v>0</v>
      </c>
      <c r="KS85" s="7">
        <f t="shared" ca="1" si="526"/>
        <v>0.89114503949282264</v>
      </c>
      <c r="KT85" s="7">
        <f t="shared" ca="1" si="527"/>
        <v>-0.35268350103128421</v>
      </c>
      <c r="KU85" s="7">
        <f t="shared" ca="1" si="528"/>
        <v>0</v>
      </c>
      <c r="KV85" s="7">
        <f t="shared" ca="1" si="529"/>
        <v>0</v>
      </c>
      <c r="KW85" s="7">
        <f ca="1">IFERROR(IF(KW84+KV85&gt;KX$4,KW84,KW84+KV85),"")</f>
        <v>60</v>
      </c>
      <c r="KX85" s="7">
        <f t="shared" ca="1" si="618"/>
        <v>0</v>
      </c>
      <c r="KY85" s="7">
        <f t="shared" ca="1" si="530"/>
        <v>0.99712079449117574</v>
      </c>
      <c r="KZ85" s="7">
        <f t="shared" ca="1" si="531"/>
        <v>-0.45865925602963731</v>
      </c>
      <c r="LA85" s="7">
        <f t="shared" ca="1" si="532"/>
        <v>0</v>
      </c>
      <c r="LB85" s="7">
        <f t="shared" ca="1" si="533"/>
        <v>0</v>
      </c>
      <c r="LC85" s="7">
        <f ca="1">IFERROR(IF(LC84+LB85&gt;LD$4,LC84,LC84+LB85),"")</f>
        <v>60</v>
      </c>
      <c r="LD85" s="7">
        <f t="shared" ca="1" si="619"/>
        <v>0</v>
      </c>
      <c r="LE85" s="7">
        <f t="shared" ca="1" si="534"/>
        <v>0.86352740939003347</v>
      </c>
      <c r="LF85" s="7">
        <f t="shared" ca="1" si="535"/>
        <v>-0.32506587092849504</v>
      </c>
      <c r="LG85" s="7">
        <f t="shared" ca="1" si="536"/>
        <v>0</v>
      </c>
      <c r="LH85" s="7">
        <f t="shared" ca="1" si="537"/>
        <v>0</v>
      </c>
      <c r="LI85" s="7">
        <f ca="1">IFERROR(IF(LI84+LH85&gt;LJ$4,LI84,LI84+LH85),"")</f>
        <v>60</v>
      </c>
      <c r="LJ85" s="7">
        <f t="shared" ca="1" si="620"/>
        <v>0</v>
      </c>
      <c r="LK85" s="7">
        <f t="shared" ca="1" si="538"/>
        <v>0.70828850393619047</v>
      </c>
      <c r="LL85" s="7">
        <f t="shared" ca="1" si="539"/>
        <v>-0.16982696547465204</v>
      </c>
      <c r="LM85" s="7">
        <f t="shared" ca="1" si="540"/>
        <v>0</v>
      </c>
      <c r="LN85" s="7">
        <f t="shared" ca="1" si="541"/>
        <v>0</v>
      </c>
      <c r="LO85" s="7">
        <f ca="1">IFERROR(IF(LO84+LN85&gt;LP$4,LO84,LO84+LN85),"")</f>
        <v>60</v>
      </c>
      <c r="LP85" s="7">
        <f t="shared" ca="1" si="621"/>
        <v>0</v>
      </c>
      <c r="LQ85" s="7">
        <f t="shared" ca="1" si="542"/>
        <v>0.73513526284910924</v>
      </c>
      <c r="LR85" s="7">
        <f t="shared" ca="1" si="543"/>
        <v>-0.1966737243875708</v>
      </c>
      <c r="LS85" s="7">
        <f t="shared" ca="1" si="544"/>
        <v>0</v>
      </c>
      <c r="LT85" s="7">
        <f t="shared" ca="1" si="545"/>
        <v>0</v>
      </c>
      <c r="LU85" s="7">
        <f ca="1">IFERROR(IF(LU84+LT85&gt;LV$4,LU84,LU84+LT85),"")</f>
        <v>60</v>
      </c>
      <c r="LV85" s="7">
        <f t="shared" ca="1" si="622"/>
        <v>0</v>
      </c>
      <c r="LW85" s="7">
        <f t="shared" ca="1" si="546"/>
        <v>0.78238649180942021</v>
      </c>
      <c r="LX85" s="7">
        <f t="shared" ca="1" si="547"/>
        <v>-0.24392495334788178</v>
      </c>
      <c r="LY85" s="7">
        <f t="shared" ca="1" si="548"/>
        <v>0</v>
      </c>
      <c r="LZ85" s="7">
        <f t="shared" ca="1" si="549"/>
        <v>0</v>
      </c>
      <c r="MA85" s="7">
        <f ca="1">IFERROR(IF(MA84+LZ85&gt;MB$4,MA84,MA84+LZ85),"")</f>
        <v>60</v>
      </c>
      <c r="MB85" s="7">
        <f t="shared" ca="1" si="623"/>
        <v>0</v>
      </c>
      <c r="MC85" s="7">
        <f t="shared" ca="1" si="550"/>
        <v>0.65998573854347875</v>
      </c>
      <c r="MD85" s="7">
        <f t="shared" ca="1" si="551"/>
        <v>-0.12152420008194031</v>
      </c>
      <c r="ME85" s="7">
        <f t="shared" ca="1" si="552"/>
        <v>0</v>
      </c>
      <c r="MF85" s="7">
        <f t="shared" ca="1" si="553"/>
        <v>0</v>
      </c>
      <c r="MG85" s="7">
        <f ca="1">IFERROR(IF(MG84+MF85&gt;MH$4,MG84,MG84+MF85),"")</f>
        <v>60</v>
      </c>
      <c r="MH85" s="7">
        <f t="shared" ca="1" si="624"/>
        <v>0</v>
      </c>
      <c r="MI85" s="7">
        <f t="shared" ca="1" si="554"/>
        <v>0.77904669113367908</v>
      </c>
      <c r="MJ85" s="7">
        <f t="shared" ca="1" si="555"/>
        <v>-0.24058515267214065</v>
      </c>
      <c r="MK85" s="7">
        <f t="shared" ca="1" si="556"/>
        <v>0</v>
      </c>
      <c r="ML85" s="7">
        <f t="shared" ca="1" si="557"/>
        <v>0</v>
      </c>
      <c r="MM85" s="7">
        <f ca="1">IFERROR(IF(MM84+ML85&gt;MN$4,MM84,MM84+ML85),"")</f>
        <v>60</v>
      </c>
      <c r="MN85" s="7">
        <f t="shared" ca="1" si="625"/>
        <v>0</v>
      </c>
      <c r="MO85" s="7">
        <f t="shared" ca="1" si="558"/>
        <v>0.65311711633440606</v>
      </c>
      <c r="MP85" s="7">
        <f t="shared" ca="1" si="559"/>
        <v>-0.11465557787286762</v>
      </c>
      <c r="MQ85" s="7">
        <f t="shared" ca="1" si="560"/>
        <v>0</v>
      </c>
      <c r="MR85" s="7">
        <f t="shared" ca="1" si="561"/>
        <v>0</v>
      </c>
      <c r="MS85" s="7">
        <f ca="1">IFERROR(IF(MS84+MR85&gt;MT$4,MS84,MS84+MR85),"")</f>
        <v>60</v>
      </c>
      <c r="MT85" s="7">
        <f t="shared" ca="1" si="626"/>
        <v>0</v>
      </c>
      <c r="MU85" s="7">
        <f t="shared" ca="1" si="562"/>
        <v>0.72895291425921549</v>
      </c>
      <c r="MV85" s="7">
        <f t="shared" ca="1" si="563"/>
        <v>-0.19049137579767705</v>
      </c>
      <c r="MW85" s="7">
        <f t="shared" ca="1" si="564"/>
        <v>0</v>
      </c>
      <c r="MX85" s="7">
        <f t="shared" ca="1" si="565"/>
        <v>0</v>
      </c>
      <c r="MY85" s="7">
        <f ca="1">IFERROR(IF(MY84+MX85&gt;MZ$4,MY84,MY84+MX85),"")</f>
        <v>60</v>
      </c>
      <c r="MZ85" s="7">
        <f t="shared" ca="1" si="627"/>
        <v>0</v>
      </c>
      <c r="NA85" s="7">
        <f t="shared" ca="1" si="566"/>
        <v>0.93990097199056855</v>
      </c>
      <c r="NB85" s="7">
        <f t="shared" ca="1" si="567"/>
        <v>-0.40143943352903011</v>
      </c>
      <c r="NC85" s="7">
        <f t="shared" ca="1" si="568"/>
        <v>0</v>
      </c>
      <c r="ND85" s="7">
        <f t="shared" ca="1" si="569"/>
        <v>0</v>
      </c>
      <c r="NE85" s="7">
        <f ca="1">IFERROR(IF(NE84+ND85&gt;NF$4,NE84,NE84+ND85),"")</f>
        <v>60</v>
      </c>
      <c r="NF85" s="7">
        <f t="shared" ca="1" si="628"/>
        <v>0</v>
      </c>
      <c r="NG85" s="7">
        <f t="shared" ca="1" si="570"/>
        <v>0.23677115920518399</v>
      </c>
      <c r="NH85" s="7">
        <f t="shared" ca="1" si="571"/>
        <v>0.30169037925635445</v>
      </c>
      <c r="NI85" s="7">
        <f t="shared" ca="1" si="572"/>
        <v>1</v>
      </c>
      <c r="NJ85" s="7" t="str">
        <f t="shared" ca="1" si="573"/>
        <v>4</v>
      </c>
      <c r="NK85" s="7">
        <f ca="1">IFERROR(IF(NK84+NJ85&gt;NL$4,NK84,NK84+NJ85),"")</f>
        <v>60</v>
      </c>
      <c r="NL85" s="7">
        <f t="shared" ca="1" si="629"/>
        <v>0</v>
      </c>
      <c r="NM85" s="7">
        <f t="shared" ca="1" si="574"/>
        <v>0.39353857058687236</v>
      </c>
      <c r="NN85" s="7">
        <f t="shared" ca="1" si="575"/>
        <v>0.14492296787466608</v>
      </c>
      <c r="NO85" s="7">
        <f t="shared" ca="1" si="576"/>
        <v>1</v>
      </c>
      <c r="NP85" s="7" t="str">
        <f t="shared" ca="1" si="577"/>
        <v>4</v>
      </c>
      <c r="NQ85" s="7">
        <f ca="1">IFERROR(IF(NQ84+NP85&gt;NR$4,NQ84,NQ84+NP85),"")</f>
        <v>60</v>
      </c>
      <c r="NR85" s="7">
        <f t="shared" ca="1" si="630"/>
        <v>0</v>
      </c>
      <c r="NT85">
        <v>83</v>
      </c>
      <c r="NU85" s="7" t="s">
        <v>19</v>
      </c>
      <c r="NV85" s="7" t="str">
        <f t="shared" ca="1" si="335"/>
        <v/>
      </c>
      <c r="NW85" s="7" t="str">
        <f t="shared" ca="1" si="329"/>
        <v/>
      </c>
      <c r="NX85" t="str">
        <f ca="1">IFERROR(VLOOKUP(NT85,$K$3:$AK$568,8,FALSE),"")</f>
        <v/>
      </c>
      <c r="NY85" t="str">
        <f ca="1">IFERROR(VLOOKUP(NT85,$K$3:$AK$568,9,FALSE),"")</f>
        <v/>
      </c>
      <c r="NZ85" s="7" t="str">
        <f ca="1">IFERROR(VLOOKUP(NT85,$K$3:$AK$568,27,FALSE),"")</f>
        <v/>
      </c>
      <c r="OB85">
        <v>83</v>
      </c>
      <c r="OC85" s="7" t="s">
        <v>19</v>
      </c>
      <c r="OD85" t="e">
        <f t="shared" ca="1" si="336"/>
        <v>#N/A</v>
      </c>
      <c r="OE85" s="7" t="str">
        <f t="shared" ca="1" si="337"/>
        <v/>
      </c>
      <c r="OF85" s="7" t="str">
        <f t="shared" ca="1" si="338"/>
        <v/>
      </c>
      <c r="OG85" t="str">
        <f t="shared" ca="1" si="339"/>
        <v/>
      </c>
      <c r="OI85">
        <v>83</v>
      </c>
      <c r="OJ85" s="7" t="s">
        <v>19</v>
      </c>
      <c r="OK85" s="7" t="str">
        <f t="shared" ca="1" si="340"/>
        <v/>
      </c>
      <c r="OL85" s="7" t="str">
        <f t="shared" ca="1" si="341"/>
        <v/>
      </c>
      <c r="OM85" t="str">
        <f ca="1">IFERROR(VLOOKUP(OI85,$L$3:$AK$568,7,FALSE),"")</f>
        <v/>
      </c>
      <c r="ON85" t="str">
        <f ca="1">IFERROR(VLOOKUP(OI85,$L$3:$AK$568,8,FALSE),"")</f>
        <v/>
      </c>
      <c r="OO85" s="7" t="str">
        <f ca="1">IFERROR(VLOOKUP(OI85,$L$3:$AK$568,26,FALSE),"")</f>
        <v/>
      </c>
      <c r="OQ85">
        <v>83</v>
      </c>
      <c r="OR85" s="7" t="s">
        <v>19</v>
      </c>
      <c r="OS85" t="e">
        <f t="shared" ca="1" si="342"/>
        <v>#N/A</v>
      </c>
      <c r="OT85" s="7" t="str">
        <f t="shared" ca="1" si="343"/>
        <v/>
      </c>
      <c r="OU85" s="7" t="str">
        <f t="shared" ca="1" si="344"/>
        <v/>
      </c>
      <c r="OV85" t="str">
        <f t="shared" ca="1" si="345"/>
        <v/>
      </c>
      <c r="OX85">
        <v>83</v>
      </c>
      <c r="OY85" s="7" t="s">
        <v>19</v>
      </c>
      <c r="OZ85" s="7" t="str">
        <f t="shared" ca="1" si="346"/>
        <v/>
      </c>
      <c r="PA85" s="7" t="str">
        <f t="shared" ca="1" si="347"/>
        <v/>
      </c>
      <c r="PB85" t="str">
        <f ca="1">IFERROR(VLOOKUP(OX85,$M$3:$AK$568,6,FALSE),"")</f>
        <v/>
      </c>
      <c r="PC85" t="str">
        <f ca="1">IFERROR(VLOOKUP(OX85,$M$3:$AK$568,7,FALSE),"")</f>
        <v/>
      </c>
      <c r="PD85" s="7" t="str">
        <f ca="1">IFERROR(VLOOKUP(OX85,$M$3:$AK$568,25,FALSE),"")</f>
        <v/>
      </c>
      <c r="PF85">
        <v>83</v>
      </c>
      <c r="PG85" s="7" t="s">
        <v>19</v>
      </c>
      <c r="PH85" t="e">
        <f t="shared" ca="1" si="348"/>
        <v>#N/A</v>
      </c>
      <c r="PI85" s="7" t="str">
        <f t="shared" ca="1" si="349"/>
        <v/>
      </c>
      <c r="PJ85" s="7" t="str">
        <f t="shared" ca="1" si="350"/>
        <v/>
      </c>
      <c r="PK85" t="str">
        <f t="shared" ca="1" si="351"/>
        <v/>
      </c>
      <c r="PM85">
        <v>83</v>
      </c>
      <c r="PN85" s="7" t="s">
        <v>19</v>
      </c>
      <c r="PO85" s="202" t="str">
        <f t="shared" ca="1" si="352"/>
        <v/>
      </c>
      <c r="PP85" s="7" t="str">
        <f t="shared" ca="1" si="353"/>
        <v/>
      </c>
      <c r="PQ85" t="str">
        <f ca="1">IFERROR(VLOOKUP(PM85,$G$325:$R$409,12,FALSE),"")</f>
        <v/>
      </c>
      <c r="PR85" t="e">
        <f ca="1">VLOOKUP(PM85,$G$324:$Q$409,11,FALSE)</f>
        <v>#N/A</v>
      </c>
      <c r="PS85" s="7" t="str">
        <f ca="1">VLOOKUP(PQ85,$R$325:$Y$409,8,FALSE)</f>
        <v>- -</v>
      </c>
      <c r="PT85" s="7">
        <f ca="1">ReSt</f>
        <v>-4</v>
      </c>
      <c r="PU85" s="7" t="e">
        <f t="shared" ca="1" si="354"/>
        <v>#N/A</v>
      </c>
      <c r="PV85" s="7" t="e">
        <f t="shared" ca="1" si="355"/>
        <v>#N/A</v>
      </c>
      <c r="PW85" s="7" t="str">
        <f ca="1">VLOOKUP(PQ85,$R$325:$AK$409,8,FALSE)</f>
        <v>- -</v>
      </c>
      <c r="PX85" s="7"/>
      <c r="PY85">
        <v>83</v>
      </c>
      <c r="PZ85" s="7" t="s">
        <v>19</v>
      </c>
      <c r="QA85" t="str">
        <f t="shared" ca="1" si="356"/>
        <v/>
      </c>
      <c r="QB85" s="7" t="str">
        <f t="shared" ca="1" si="357"/>
        <v/>
      </c>
      <c r="QC85" s="7" t="str">
        <f t="shared" ca="1" si="358"/>
        <v/>
      </c>
      <c r="QD85" t="str">
        <f t="shared" ca="1" si="359"/>
        <v/>
      </c>
      <c r="QF85">
        <v>83</v>
      </c>
      <c r="QG85" s="7" t="s">
        <v>19</v>
      </c>
      <c r="QH85" s="7" t="str">
        <f t="shared" ca="1" si="360"/>
        <v/>
      </c>
      <c r="QI85" s="7" t="e">
        <f t="shared" ca="1" si="361"/>
        <v>#VALUE!</v>
      </c>
      <c r="QJ85" t="e">
        <f t="shared" ca="1" si="362"/>
        <v>#N/A</v>
      </c>
      <c r="QK85" s="7" t="e">
        <f t="shared" ca="1" si="363"/>
        <v>#N/A</v>
      </c>
      <c r="QM85">
        <v>83</v>
      </c>
      <c r="QN85" s="7" t="s">
        <v>19</v>
      </c>
      <c r="QO85" t="str">
        <f t="shared" ca="1" si="364"/>
        <v/>
      </c>
      <c r="QP85" s="7" t="str">
        <f t="shared" ca="1" si="365"/>
        <v/>
      </c>
      <c r="QQ85" t="str">
        <f t="shared" ca="1" si="366"/>
        <v/>
      </c>
    </row>
    <row r="86" spans="1:459" x14ac:dyDescent="0.25">
      <c r="A86" s="240" t="str">
        <f>IF('Character Sheet'!$B$4="Creature","N","Y")</f>
        <v>Y</v>
      </c>
      <c r="C86" s="75"/>
      <c r="D86" s="76"/>
      <c r="F86" s="75"/>
      <c r="G86" s="76"/>
      <c r="I86" s="75"/>
      <c r="J86" s="85"/>
      <c r="K86" s="85">
        <f t="shared" ca="1" si="330"/>
        <v>4</v>
      </c>
      <c r="L86" s="85">
        <f t="shared" ca="1" si="632"/>
        <v>0</v>
      </c>
      <c r="M86" s="70">
        <f t="shared" ca="1" si="321"/>
        <v>4</v>
      </c>
      <c r="O86" s="222">
        <f t="shared" ca="1" si="331"/>
        <v>65</v>
      </c>
      <c r="Q86" s="7" t="str">
        <f t="shared" si="633"/>
        <v>Reporting</v>
      </c>
      <c r="R86" s="9" t="s">
        <v>1378</v>
      </c>
      <c r="S86" s="9" t="s">
        <v>1886</v>
      </c>
      <c r="T86" s="61" t="str">
        <f>SUBSTITUTE(IFERROR(IFERROR(VLOOKUP(R86,'[1]Skill Statistics'!$A$3:$C$513,2,FALSE),VLOOKUP(Q86,'[1]Skill Statistics'!$A$3:$C$513,2,FALSE)),T85),"R*","ReSt")</f>
        <v>Em/In</v>
      </c>
      <c r="U86" s="61" t="str">
        <f>IFERROR(IFERROR(VLOOKUP(R86,'[1]Skill Statistics'!$A$3:$C$513,3,FALSE),VLOOKUP(Q86,'[1]Skill Statistics'!$A$3:$C$513,3,FALSE)),U85)</f>
        <v>Re</v>
      </c>
      <c r="V86" s="61" t="str">
        <f>IF(ISNUMBER(SEARCH("Category",R86)),"- -",IFERROR(IFERROR(VLOOKUP(Q86,[1]Professions!$A$4:$AM$288,MATCH(Profession,[1]Professions!$A$1:$AM$1,0),FALSE),VLOOKUP(Q86,Calculations!$B$91:$I$95,8,FALSE)),"- -"))</f>
        <v>3 / 4</v>
      </c>
      <c r="W86" s="60">
        <f t="shared" ca="1" si="332"/>
        <v>0</v>
      </c>
      <c r="X86" s="7">
        <f ca="1">IFERROR(VLOOKUP(R86,$BS$6:$NR$519,MATCH(ActualLevel,$BS$3:$NR$3,0),FALSE),"- -")</f>
        <v>0</v>
      </c>
      <c r="Y86" s="7">
        <f t="shared" ca="1" si="320"/>
        <v>0</v>
      </c>
      <c r="Z86" s="7">
        <f ca="1">IFERROR(VLOOKUP(Y86,Charts!$BQ$2:$BR$52,2,FALSE),"- -")</f>
        <v>-25</v>
      </c>
      <c r="AA86" s="7">
        <f t="shared" ca="1" si="367"/>
        <v>7</v>
      </c>
      <c r="AB86" s="7">
        <f t="shared" ca="1" si="634"/>
        <v>0</v>
      </c>
      <c r="AC86" s="7"/>
      <c r="AD86" s="7"/>
      <c r="AE86" s="7"/>
      <c r="AF86" s="7"/>
      <c r="AG86" s="7"/>
      <c r="AH86" s="43"/>
      <c r="AI86" s="7"/>
      <c r="AJ86" s="7"/>
      <c r="AK86" s="7">
        <f t="shared" ca="1" si="368"/>
        <v>-18</v>
      </c>
      <c r="AL86" s="7"/>
      <c r="AM86" s="69">
        <f>IFERROR(VLOOKUP(R86,'[1]Skill Statistics'!$A$3:$AN$513,MATCH(Profession,'[1]Skill Statistics'!$A$2:$AN$2,0),FALSE),0)</f>
        <v>0.4</v>
      </c>
      <c r="AN86" s="85">
        <f>IFERROR(VLOOKUP(Q86,'[1]Skill Statistics'!$A$3:$BK$513,MATCH(Archetype,'[1]Skill Statistics'!$A$2:$BK$2,0),FALSE),0)</f>
        <v>0</v>
      </c>
      <c r="AO86" s="85">
        <f>IFERROR(VLOOKUP(Q86,'[1]Skill Statistics'!$A$3:$BB$513,MATCH(Race,'[1]Skill Statistics'!$A$2:$BB$2,0),FALSE),0)</f>
        <v>0</v>
      </c>
      <c r="AP86" s="85">
        <f t="shared" ca="1" si="333"/>
        <v>0.7</v>
      </c>
      <c r="AQ86" s="70"/>
      <c r="AS86" s="69">
        <f>IFERROR(VLOOKUP(Q86,'[1]Professional Skills'!$A$4:$AM$288,MATCH(Profession,'[1]Professional Skills'!$A$3:$AM$3,0),FALSE),"- -")</f>
        <v>0</v>
      </c>
      <c r="AU86" s="7">
        <f t="shared" si="636"/>
        <v>0</v>
      </c>
      <c r="AV86" s="7">
        <f t="shared" ca="1" si="635"/>
        <v>0</v>
      </c>
      <c r="AW86" t="str">
        <f t="shared" si="371"/>
        <v/>
      </c>
      <c r="AX86" t="str">
        <f>IFERROR(_xlfn.RANK.EQ(AW86,$AW$5:$AW$568),"")</f>
        <v/>
      </c>
      <c r="AY86">
        <f t="shared" si="327"/>
        <v>0</v>
      </c>
      <c r="AZ86" s="70" t="str">
        <f t="shared" si="369"/>
        <v/>
      </c>
      <c r="BB86" s="69" t="str">
        <f>IFERROR(IF(Q86="Language",VLOOKUP(R86,[1]Cultures!$B$4:$N$218,MATCH(Culture,[1]Cultures!$B$3:$N$3,0),FALSE),VLOOKUP(Q86,[1]Cultures!$B$4:$O$212,MATCH(Culture,[1]Cultures!$B$3:$O$3,0),FALSE)),"- -")</f>
        <v>- -</v>
      </c>
      <c r="BD86">
        <f t="shared" ca="1" si="631"/>
        <v>0</v>
      </c>
      <c r="BE86" t="str">
        <f t="shared" si="578"/>
        <v/>
      </c>
      <c r="BF86">
        <f t="shared" ca="1" si="639"/>
        <v>1.3090479244220026</v>
      </c>
      <c r="BH86">
        <f t="shared" ca="1" si="637"/>
        <v>1</v>
      </c>
      <c r="BI86" s="7" t="str">
        <f t="shared" ca="1" si="370"/>
        <v>- -</v>
      </c>
      <c r="BJ86" s="7">
        <f t="shared" ca="1" si="638"/>
        <v>0</v>
      </c>
      <c r="BK86" s="7"/>
      <c r="BL86" s="70">
        <f t="shared" ca="1" si="328"/>
        <v>0</v>
      </c>
      <c r="BN86" s="69">
        <f>IFERROR(VLOOKUP(V86,Charts!$BT$2:$BV$14,3,FALSE),"- -")</f>
        <v>0.69230769230769229</v>
      </c>
      <c r="BO86" s="85">
        <f t="shared" ca="1" si="334"/>
        <v>2.339929512094101</v>
      </c>
      <c r="BP86" s="70">
        <f t="shared" ca="1" si="579"/>
        <v>65</v>
      </c>
      <c r="BR86" s="7">
        <v>81</v>
      </c>
      <c r="BS86" s="9" t="str">
        <f ca="1">VLOOKUP(BR86,$O$3:$R$568,4,FALSE)</f>
        <v>Combustion Engine Technics</v>
      </c>
      <c r="BT86" s="7" t="str">
        <f ca="1">VLOOKUP(BS86,$R$3:$V$568,5,FALSE)</f>
        <v>5 / 7</v>
      </c>
      <c r="BU86" s="7">
        <f ca="1">VLOOKUP(BT86,Charts!$BT$2:$BV$14,3,FALSE)</f>
        <v>0.46153846153846156</v>
      </c>
      <c r="BV86" s="7" t="str">
        <f t="shared" ca="1" si="372"/>
        <v>5</v>
      </c>
      <c r="BW86" s="7" t="str">
        <f t="shared" ca="1" si="373"/>
        <v>7</v>
      </c>
      <c r="BY86" s="7">
        <f t="shared" ca="1" si="374"/>
        <v>0.48439482927767241</v>
      </c>
      <c r="BZ86" s="7">
        <f t="shared" ca="1" si="375"/>
        <v>-2.2856367739210848E-2</v>
      </c>
      <c r="CA86" s="7">
        <f t="shared" ca="1" si="376"/>
        <v>0</v>
      </c>
      <c r="CB86" s="7">
        <f t="shared" ca="1" si="377"/>
        <v>0</v>
      </c>
      <c r="CC86" s="7">
        <f ca="1">IFERROR(IF(CC85+CB86&gt;CD$4,CC85,CC85+CB86),"")</f>
        <v>38</v>
      </c>
      <c r="CD86" s="7">
        <f t="shared" ca="1" si="580"/>
        <v>0</v>
      </c>
      <c r="CE86" s="7">
        <f t="shared" ca="1" si="378"/>
        <v>0.37695208938815949</v>
      </c>
      <c r="CF86" s="7">
        <f t="shared" ca="1" si="379"/>
        <v>8.4586372150302069E-2</v>
      </c>
      <c r="CG86" s="7">
        <f t="shared" ca="1" si="380"/>
        <v>1</v>
      </c>
      <c r="CH86" s="7" t="str">
        <f t="shared" ca="1" si="381"/>
        <v>5</v>
      </c>
      <c r="CI86" s="7">
        <f ca="1">IFERROR(IF(CI85+CH86&gt;CJ$4,CI85,CI85+CH86),"")</f>
        <v>60</v>
      </c>
      <c r="CJ86" s="7">
        <f t="shared" ca="1" si="581"/>
        <v>0</v>
      </c>
      <c r="CK86" s="7">
        <f t="shared" ca="1" si="382"/>
        <v>0.54047826709789537</v>
      </c>
      <c r="CL86" s="7">
        <f t="shared" ca="1" si="383"/>
        <v>-7.8939805559433807E-2</v>
      </c>
      <c r="CM86" s="7">
        <f t="shared" ca="1" si="384"/>
        <v>0</v>
      </c>
      <c r="CN86" s="7">
        <f t="shared" ca="1" si="385"/>
        <v>0</v>
      </c>
      <c r="CO86" s="7">
        <f ca="1">IFERROR(IF(CO85+CN86&gt;CP$4,CO85,CO85+CN86),"")</f>
        <v>60</v>
      </c>
      <c r="CP86" s="7">
        <f t="shared" ca="1" si="582"/>
        <v>0</v>
      </c>
      <c r="CQ86" s="7">
        <f t="shared" ca="1" si="386"/>
        <v>0.84771773513571025</v>
      </c>
      <c r="CR86" s="7">
        <f t="shared" ca="1" si="387"/>
        <v>-0.38617927359724868</v>
      </c>
      <c r="CS86" s="7">
        <f t="shared" ca="1" si="388"/>
        <v>0</v>
      </c>
      <c r="CT86" s="7">
        <f t="shared" ca="1" si="389"/>
        <v>0</v>
      </c>
      <c r="CU86" s="7">
        <f ca="1">IFERROR(IF(CU85+CT86&gt;CV$4,CU85,CU85+CT86),"")</f>
        <v>60</v>
      </c>
      <c r="CV86" s="7">
        <f t="shared" ca="1" si="583"/>
        <v>0</v>
      </c>
      <c r="CW86" s="7">
        <f t="shared" ca="1" si="390"/>
        <v>0.16895020949985018</v>
      </c>
      <c r="CX86" s="7">
        <f t="shared" ca="1" si="391"/>
        <v>0.29258825203861138</v>
      </c>
      <c r="CY86" s="7">
        <f t="shared" ca="1" si="392"/>
        <v>1</v>
      </c>
      <c r="CZ86" s="7" t="str">
        <f t="shared" ca="1" si="393"/>
        <v>5</v>
      </c>
      <c r="DA86" s="7">
        <f ca="1">IFERROR(IF(DA85+CZ86&gt;DB$4,DA85,DA85+CZ86),"")</f>
        <v>60</v>
      </c>
      <c r="DB86" s="7">
        <f t="shared" ca="1" si="584"/>
        <v>0</v>
      </c>
      <c r="DC86" s="7">
        <f t="shared" ca="1" si="394"/>
        <v>0.17552099216982342</v>
      </c>
      <c r="DD86" s="7">
        <f t="shared" ca="1" si="395"/>
        <v>0.28601746936863814</v>
      </c>
      <c r="DE86" s="7">
        <f t="shared" ca="1" si="396"/>
        <v>1</v>
      </c>
      <c r="DF86" s="7" t="str">
        <f t="shared" ca="1" si="397"/>
        <v>5</v>
      </c>
      <c r="DG86" s="7">
        <f ca="1">IFERROR(IF(DG85+DF86&gt;DH$4,DG85,DG85+DF86),"")</f>
        <v>60</v>
      </c>
      <c r="DH86" s="7">
        <f t="shared" ca="1" si="585"/>
        <v>0</v>
      </c>
      <c r="DI86" s="7">
        <f t="shared" ca="1" si="398"/>
        <v>0.38413179407415665</v>
      </c>
      <c r="DJ86" s="7">
        <f t="shared" ca="1" si="399"/>
        <v>7.7406667464304912E-2</v>
      </c>
      <c r="DK86" s="7">
        <f t="shared" ca="1" si="400"/>
        <v>1</v>
      </c>
      <c r="DL86" s="7" t="str">
        <f t="shared" ca="1" si="401"/>
        <v>5</v>
      </c>
      <c r="DM86" s="7">
        <f ca="1">IFERROR(IF(DM85+DL86&gt;DN$4,DM85,DM85+DL86),"")</f>
        <v>60</v>
      </c>
      <c r="DN86" s="7">
        <f t="shared" ca="1" si="586"/>
        <v>0</v>
      </c>
      <c r="DO86" s="7">
        <f t="shared" ca="1" si="402"/>
        <v>0.65491967091024494</v>
      </c>
      <c r="DP86" s="7">
        <f t="shared" ca="1" si="403"/>
        <v>-0.19338120937178338</v>
      </c>
      <c r="DQ86" s="7">
        <f t="shared" ca="1" si="404"/>
        <v>0</v>
      </c>
      <c r="DR86" s="7">
        <f t="shared" ca="1" si="405"/>
        <v>0</v>
      </c>
      <c r="DS86" s="7">
        <f ca="1">IFERROR(IF(DS85+DR86&gt;DT$4,DS85,DS85+DR86),"")</f>
        <v>60</v>
      </c>
      <c r="DT86" s="7">
        <f t="shared" ca="1" si="587"/>
        <v>0</v>
      </c>
      <c r="DU86" s="7">
        <f t="shared" ca="1" si="406"/>
        <v>0.53773565787723887</v>
      </c>
      <c r="DV86" s="7">
        <f t="shared" ca="1" si="407"/>
        <v>-7.6197196338777307E-2</v>
      </c>
      <c r="DW86" s="7">
        <f t="shared" ca="1" si="408"/>
        <v>0</v>
      </c>
      <c r="DX86" s="7">
        <f t="shared" ca="1" si="409"/>
        <v>0</v>
      </c>
      <c r="DY86" s="7">
        <f ca="1">IFERROR(IF(DY85+DX86&gt;DZ$4,DY85,DY85+DX86),"")</f>
        <v>59</v>
      </c>
      <c r="DZ86" s="7">
        <f t="shared" ca="1" si="588"/>
        <v>0</v>
      </c>
      <c r="EA86" s="7">
        <f t="shared" ca="1" si="410"/>
        <v>0.10745930051214414</v>
      </c>
      <c r="EB86" s="7">
        <f t="shared" ca="1" si="411"/>
        <v>0.35407916102631742</v>
      </c>
      <c r="EC86" s="7">
        <f t="shared" ca="1" si="412"/>
        <v>1</v>
      </c>
      <c r="ED86" s="7" t="str">
        <f t="shared" ca="1" si="413"/>
        <v>5</v>
      </c>
      <c r="EE86" s="7">
        <f ca="1">IFERROR(IF(EE85+ED86&gt;EF$4,EE85,EE85+ED86),"")</f>
        <v>60</v>
      </c>
      <c r="EF86" s="7">
        <f t="shared" ca="1" si="589"/>
        <v>0</v>
      </c>
      <c r="EG86" s="7">
        <f t="shared" ca="1" si="414"/>
        <v>0.7575312174536738</v>
      </c>
      <c r="EH86" s="7">
        <f t="shared" ca="1" si="415"/>
        <v>-0.29599275591521224</v>
      </c>
      <c r="EI86" s="7">
        <f t="shared" ca="1" si="416"/>
        <v>0</v>
      </c>
      <c r="EJ86" s="7">
        <f t="shared" ca="1" si="417"/>
        <v>0</v>
      </c>
      <c r="EK86" s="7">
        <f ca="1">IFERROR(IF(EK85+EJ86&gt;EL$4,EK85,EK85+EJ86),"")</f>
        <v>60</v>
      </c>
      <c r="EL86" s="7">
        <f t="shared" ca="1" si="590"/>
        <v>0</v>
      </c>
      <c r="EM86" s="7">
        <f t="shared" ca="1" si="418"/>
        <v>0.94513197096556201</v>
      </c>
      <c r="EN86" s="7">
        <f t="shared" ca="1" si="419"/>
        <v>-0.48359350942710044</v>
      </c>
      <c r="EO86" s="7">
        <f t="shared" ca="1" si="420"/>
        <v>0</v>
      </c>
      <c r="EP86" s="7">
        <f t="shared" ca="1" si="421"/>
        <v>0</v>
      </c>
      <c r="EQ86" s="7">
        <f ca="1">IFERROR(IF(EQ85+EP86&gt;ER$4,EQ85,EQ85+EP86),"")</f>
        <v>60</v>
      </c>
      <c r="ER86" s="7">
        <f t="shared" ca="1" si="591"/>
        <v>0</v>
      </c>
      <c r="ES86" s="7">
        <f t="shared" ca="1" si="422"/>
        <v>0.20865442431112513</v>
      </c>
      <c r="ET86" s="7">
        <f t="shared" ca="1" si="423"/>
        <v>0.25288403722733643</v>
      </c>
      <c r="EU86" s="7">
        <f t="shared" ca="1" si="424"/>
        <v>1</v>
      </c>
      <c r="EV86" s="7" t="str">
        <f t="shared" ca="1" si="425"/>
        <v>5</v>
      </c>
      <c r="EW86" s="7">
        <f ca="1">IFERROR(IF(EW85+EV86&gt;EX$4,EW85,EW85+EV86),"")</f>
        <v>60</v>
      </c>
      <c r="EX86" s="7">
        <f t="shared" ca="1" si="592"/>
        <v>0</v>
      </c>
      <c r="EY86" s="7">
        <f t="shared" ca="1" si="426"/>
        <v>0.47195162897902954</v>
      </c>
      <c r="EZ86" s="7">
        <f t="shared" ca="1" si="427"/>
        <v>-1.0413167440567972E-2</v>
      </c>
      <c r="FA86" s="7">
        <f t="shared" ca="1" si="428"/>
        <v>0</v>
      </c>
      <c r="FB86" s="7">
        <f t="shared" ca="1" si="429"/>
        <v>0</v>
      </c>
      <c r="FC86" s="7">
        <f ca="1">IFERROR(IF(FC85+FB86&gt;FD$4,FC85,FC85+FB86),"")</f>
        <v>60</v>
      </c>
      <c r="FD86" s="7">
        <f t="shared" ca="1" si="593"/>
        <v>0</v>
      </c>
      <c r="FE86" s="7">
        <f t="shared" ca="1" si="430"/>
        <v>0.69419326393097058</v>
      </c>
      <c r="FF86" s="7">
        <f t="shared" ca="1" si="431"/>
        <v>-0.23265480239250902</v>
      </c>
      <c r="FG86" s="7">
        <f t="shared" ca="1" si="432"/>
        <v>0</v>
      </c>
      <c r="FH86" s="7">
        <f t="shared" ca="1" si="433"/>
        <v>0</v>
      </c>
      <c r="FI86" s="7">
        <f ca="1">IFERROR(IF(FI85+FH86&gt;FJ$4,FI85,FI85+FH86),"")</f>
        <v>60</v>
      </c>
      <c r="FJ86" s="7">
        <f t="shared" ca="1" si="594"/>
        <v>0</v>
      </c>
      <c r="FK86" s="7">
        <f t="shared" ca="1" si="434"/>
        <v>0.23329207358244142</v>
      </c>
      <c r="FL86" s="7">
        <f t="shared" ca="1" si="435"/>
        <v>0.22824638795602015</v>
      </c>
      <c r="FM86" s="7">
        <f t="shared" ca="1" si="436"/>
        <v>1</v>
      </c>
      <c r="FN86" s="7" t="str">
        <f t="shared" ca="1" si="437"/>
        <v>5</v>
      </c>
      <c r="FO86" s="7">
        <f ca="1">IFERROR(IF(FO85+FN86&gt;FP$4,FO85,FO85+FN86),"")</f>
        <v>60</v>
      </c>
      <c r="FP86" s="7">
        <f t="shared" ca="1" si="595"/>
        <v>0</v>
      </c>
      <c r="FQ86" s="7">
        <f t="shared" ca="1" si="438"/>
        <v>0.23296997633943728</v>
      </c>
      <c r="FR86" s="7">
        <f t="shared" ca="1" si="439"/>
        <v>0.22856848519902428</v>
      </c>
      <c r="FS86" s="7">
        <f t="shared" ca="1" si="440"/>
        <v>1</v>
      </c>
      <c r="FT86" s="7" t="str">
        <f t="shared" ca="1" si="441"/>
        <v>5</v>
      </c>
      <c r="FU86" s="7">
        <f ca="1">IFERROR(IF(FU85+FT86&gt;FV$4,FU85,FU85+FT86),"")</f>
        <v>60</v>
      </c>
      <c r="FV86" s="7">
        <f t="shared" ca="1" si="596"/>
        <v>0</v>
      </c>
      <c r="FW86" s="7">
        <f t="shared" ca="1" si="442"/>
        <v>0.6547501022364266</v>
      </c>
      <c r="FX86" s="7">
        <f t="shared" ca="1" si="443"/>
        <v>-0.19321164069796504</v>
      </c>
      <c r="FY86" s="7">
        <f t="shared" ca="1" si="444"/>
        <v>0</v>
      </c>
      <c r="FZ86" s="7">
        <f t="shared" ca="1" si="445"/>
        <v>0</v>
      </c>
      <c r="GA86" s="7">
        <f ca="1">IFERROR(IF(GA85+FZ86&gt;GB$4,GA85,GA85+FZ86),"")</f>
        <v>60</v>
      </c>
      <c r="GB86" s="7">
        <f t="shared" ca="1" si="597"/>
        <v>0</v>
      </c>
      <c r="GC86" s="7">
        <f t="shared" ca="1" si="446"/>
        <v>0.49013156530982327</v>
      </c>
      <c r="GD86" s="7">
        <f t="shared" ca="1" si="447"/>
        <v>-2.8593103771361705E-2</v>
      </c>
      <c r="GE86" s="7">
        <f t="shared" ca="1" si="448"/>
        <v>0</v>
      </c>
      <c r="GF86" s="7">
        <f t="shared" ca="1" si="449"/>
        <v>0</v>
      </c>
      <c r="GG86" s="7">
        <f ca="1">IFERROR(IF(GG85+GF86&gt;GH$4,GG85,GG85+GF86),"")</f>
        <v>60</v>
      </c>
      <c r="GH86" s="7">
        <f t="shared" ca="1" si="598"/>
        <v>0</v>
      </c>
      <c r="GI86" s="7">
        <f t="shared" ca="1" si="450"/>
        <v>7.1991867052821679E-2</v>
      </c>
      <c r="GJ86" s="7">
        <f t="shared" ca="1" si="451"/>
        <v>0.38954659448563989</v>
      </c>
      <c r="GK86" s="7">
        <f t="shared" ca="1" si="452"/>
        <v>1</v>
      </c>
      <c r="GL86" s="7" t="str">
        <f t="shared" ca="1" si="453"/>
        <v>5</v>
      </c>
      <c r="GM86" s="7">
        <f ca="1">IFERROR(IF(GM85+GL86&gt;GN$4,GM85,GM85+GL86),"")</f>
        <v>60</v>
      </c>
      <c r="GN86" s="7">
        <f t="shared" ca="1" si="599"/>
        <v>0</v>
      </c>
      <c r="GO86" s="7">
        <f t="shared" ca="1" si="454"/>
        <v>8.2828213995177258E-2</v>
      </c>
      <c r="GP86" s="7">
        <f t="shared" ca="1" si="455"/>
        <v>0.37871024754328431</v>
      </c>
      <c r="GQ86" s="7">
        <f t="shared" ca="1" si="456"/>
        <v>1</v>
      </c>
      <c r="GR86" s="7" t="str">
        <f t="shared" ca="1" si="457"/>
        <v>5</v>
      </c>
      <c r="GS86" s="7">
        <f ca="1">IFERROR(IF(GS85+GR86&gt;GT$4,GS85,GS85+GR86),"")</f>
        <v>60</v>
      </c>
      <c r="GT86" s="7">
        <f t="shared" ca="1" si="600"/>
        <v>0</v>
      </c>
      <c r="GU86" s="7">
        <f t="shared" ca="1" si="458"/>
        <v>0.29016077548540864</v>
      </c>
      <c r="GV86" s="7">
        <f t="shared" ca="1" si="459"/>
        <v>0.17137768605305292</v>
      </c>
      <c r="GW86" s="7">
        <f t="shared" ca="1" si="460"/>
        <v>1</v>
      </c>
      <c r="GX86" s="7" t="str">
        <f t="shared" ca="1" si="461"/>
        <v>5</v>
      </c>
      <c r="GY86" s="7">
        <f ca="1">IFERROR(IF(GY85+GX86&gt;GZ$4,GY85,GY85+GX86),"")</f>
        <v>60</v>
      </c>
      <c r="GZ86" s="7">
        <f t="shared" ca="1" si="601"/>
        <v>0</v>
      </c>
      <c r="HA86" s="7">
        <f t="shared" ca="1" si="462"/>
        <v>1.1299426013143488E-2</v>
      </c>
      <c r="HB86" s="7">
        <f t="shared" ca="1" si="463"/>
        <v>0.45023903552531808</v>
      </c>
      <c r="HC86" s="7">
        <f t="shared" ca="1" si="464"/>
        <v>1</v>
      </c>
      <c r="HD86" s="7" t="str">
        <f t="shared" ca="1" si="465"/>
        <v>5</v>
      </c>
      <c r="HE86" s="7">
        <f ca="1">IFERROR(IF(HE85+HD86&gt;HF$4,HE85,HE85+HD86),"")</f>
        <v>60</v>
      </c>
      <c r="HF86" s="7">
        <f t="shared" ca="1" si="602"/>
        <v>0</v>
      </c>
      <c r="HG86" s="7">
        <f t="shared" ca="1" si="466"/>
        <v>0.27788643017614267</v>
      </c>
      <c r="HH86" s="7">
        <f t="shared" ca="1" si="467"/>
        <v>0.18365203136231889</v>
      </c>
      <c r="HI86" s="7">
        <f t="shared" ca="1" si="468"/>
        <v>1</v>
      </c>
      <c r="HJ86" s="7" t="str">
        <f t="shared" ca="1" si="469"/>
        <v>5</v>
      </c>
      <c r="HK86" s="7">
        <f ca="1">IFERROR(IF(HK85+HJ86&gt;HL$4,HK85,HK85+HJ86),"")</f>
        <v>60</v>
      </c>
      <c r="HL86" s="7">
        <f t="shared" ca="1" si="603"/>
        <v>0</v>
      </c>
      <c r="HM86" s="7">
        <f t="shared" ca="1" si="470"/>
        <v>0.67339057733761143</v>
      </c>
      <c r="HN86" s="7">
        <f t="shared" ca="1" si="471"/>
        <v>-0.21185211579914986</v>
      </c>
      <c r="HO86" s="7">
        <f t="shared" ca="1" si="472"/>
        <v>0</v>
      </c>
      <c r="HP86" s="7">
        <f t="shared" ca="1" si="473"/>
        <v>0</v>
      </c>
      <c r="HQ86" s="7">
        <f ca="1">IFERROR(IF(HQ85+HP86&gt;HR$4,HQ85,HQ85+HP86),"")</f>
        <v>60</v>
      </c>
      <c r="HR86" s="7">
        <f t="shared" ca="1" si="604"/>
        <v>0</v>
      </c>
      <c r="HS86" s="7">
        <f t="shared" ca="1" si="474"/>
        <v>0.56851405878800843</v>
      </c>
      <c r="HT86" s="7">
        <f t="shared" ca="1" si="475"/>
        <v>-0.10697559724954686</v>
      </c>
      <c r="HU86" s="7">
        <f t="shared" ca="1" si="476"/>
        <v>0</v>
      </c>
      <c r="HV86" s="7">
        <f t="shared" ca="1" si="477"/>
        <v>0</v>
      </c>
      <c r="HW86" s="7">
        <f ca="1">IFERROR(IF(HW85+HV86&gt;HX$4,HW85,HW85+HV86),"")</f>
        <v>60</v>
      </c>
      <c r="HX86" s="7">
        <f t="shared" ca="1" si="605"/>
        <v>0</v>
      </c>
      <c r="HY86" s="7">
        <f t="shared" ca="1" si="478"/>
        <v>0.4100480504841918</v>
      </c>
      <c r="HZ86" s="7">
        <f t="shared" ca="1" si="479"/>
        <v>5.1490411054269769E-2</v>
      </c>
      <c r="IA86" s="7">
        <f t="shared" ca="1" si="480"/>
        <v>1</v>
      </c>
      <c r="IB86" s="7" t="str">
        <f t="shared" ca="1" si="481"/>
        <v>5</v>
      </c>
      <c r="IC86" s="7">
        <f ca="1">IFERROR(IF(IC85+IB86&gt;ID$4,IC85,IC85+IB86),"")</f>
        <v>60</v>
      </c>
      <c r="ID86" s="7">
        <f t="shared" ca="1" si="606"/>
        <v>0</v>
      </c>
      <c r="IE86" s="7">
        <f t="shared" ca="1" si="482"/>
        <v>0.38413071956792966</v>
      </c>
      <c r="IF86" s="7">
        <f t="shared" ca="1" si="483"/>
        <v>7.7407741970531907E-2</v>
      </c>
      <c r="IG86" s="7">
        <f t="shared" ca="1" si="484"/>
        <v>1</v>
      </c>
      <c r="IH86" s="7" t="str">
        <f t="shared" ca="1" si="485"/>
        <v>5</v>
      </c>
      <c r="II86" s="7">
        <f ca="1">IFERROR(IF(II85+IH86&gt;IJ$4,II85,II85+IH86),"")</f>
        <v>60</v>
      </c>
      <c r="IJ86" s="7">
        <f t="shared" ca="1" si="607"/>
        <v>0</v>
      </c>
      <c r="IK86" s="7">
        <f t="shared" ca="1" si="486"/>
        <v>0.30171182403145147</v>
      </c>
      <c r="IL86" s="7">
        <f t="shared" ca="1" si="487"/>
        <v>0.15982663750701009</v>
      </c>
      <c r="IM86" s="7">
        <f t="shared" ca="1" si="488"/>
        <v>1</v>
      </c>
      <c r="IN86" s="7" t="str">
        <f t="shared" ca="1" si="489"/>
        <v>5</v>
      </c>
      <c r="IO86" s="7">
        <f ca="1">IFERROR(IF(IO85+IN86&gt;IP$4,IO85,IO85+IN86),"")</f>
        <v>60</v>
      </c>
      <c r="IP86" s="7">
        <f t="shared" ca="1" si="608"/>
        <v>0</v>
      </c>
      <c r="IQ86" s="7">
        <f t="shared" ca="1" si="490"/>
        <v>0.13114177175233621</v>
      </c>
      <c r="IR86" s="7">
        <f t="shared" ca="1" si="491"/>
        <v>0.33039668978612535</v>
      </c>
      <c r="IS86" s="7">
        <f t="shared" ca="1" si="492"/>
        <v>1</v>
      </c>
      <c r="IT86" s="7" t="str">
        <f t="shared" ca="1" si="493"/>
        <v>5</v>
      </c>
      <c r="IU86" s="7">
        <f ca="1">IFERROR(IF(IU85+IT86&gt;IV$4,IU85,IU85+IT86),"")</f>
        <v>60</v>
      </c>
      <c r="IV86" s="7">
        <f t="shared" ca="1" si="609"/>
        <v>0</v>
      </c>
      <c r="IW86" s="7">
        <f t="shared" ca="1" si="494"/>
        <v>0.7735437356725211</v>
      </c>
      <c r="IX86" s="7">
        <f t="shared" ca="1" si="495"/>
        <v>-0.31200527413405954</v>
      </c>
      <c r="IY86" s="7">
        <f t="shared" ca="1" si="496"/>
        <v>0</v>
      </c>
      <c r="IZ86" s="7">
        <f t="shared" ca="1" si="497"/>
        <v>0</v>
      </c>
      <c r="JA86" s="7">
        <f ca="1">IFERROR(IF(JA85+IZ86&gt;JB$4,JA85,JA85+IZ86),"")</f>
        <v>60</v>
      </c>
      <c r="JB86" s="7">
        <f t="shared" ca="1" si="610"/>
        <v>0</v>
      </c>
      <c r="JC86" s="7">
        <f t="shared" ca="1" si="498"/>
        <v>0.93758903371568103</v>
      </c>
      <c r="JD86" s="7">
        <f t="shared" ca="1" si="499"/>
        <v>-0.47605057217721947</v>
      </c>
      <c r="JE86" s="7">
        <f t="shared" ca="1" si="500"/>
        <v>0</v>
      </c>
      <c r="JF86" s="7">
        <f t="shared" ca="1" si="501"/>
        <v>0</v>
      </c>
      <c r="JG86" s="7">
        <f ca="1">IFERROR(IF(JG85+JF86&gt;JH$4,JG85,JG85+JF86),"")</f>
        <v>60</v>
      </c>
      <c r="JH86" s="7">
        <f t="shared" ca="1" si="611"/>
        <v>0</v>
      </c>
      <c r="JI86" s="7">
        <f t="shared" ca="1" si="502"/>
        <v>0.11816524167988884</v>
      </c>
      <c r="JJ86" s="7">
        <f t="shared" ca="1" si="503"/>
        <v>0.34337321985857272</v>
      </c>
      <c r="JK86" s="7">
        <f t="shared" ca="1" si="504"/>
        <v>1</v>
      </c>
      <c r="JL86" s="7" t="str">
        <f t="shared" ca="1" si="505"/>
        <v>5</v>
      </c>
      <c r="JM86" s="7">
        <f ca="1">IFERROR(IF(JM85+JL86&gt;JN$4,JM85,JM85+JL86),"")</f>
        <v>60</v>
      </c>
      <c r="JN86" s="7">
        <f t="shared" ca="1" si="612"/>
        <v>0</v>
      </c>
      <c r="JO86" s="7">
        <f t="shared" ca="1" si="506"/>
        <v>0.33295203003431084</v>
      </c>
      <c r="JP86" s="7">
        <f t="shared" ca="1" si="507"/>
        <v>0.12858643150415072</v>
      </c>
      <c r="JQ86" s="7">
        <f t="shared" ca="1" si="508"/>
        <v>1</v>
      </c>
      <c r="JR86" s="7" t="str">
        <f t="shared" ca="1" si="509"/>
        <v>5</v>
      </c>
      <c r="JS86" s="7">
        <f ca="1">IFERROR(IF(JS85+JR86&gt;JT$4,JS85,JS85+JR86),"")</f>
        <v>60</v>
      </c>
      <c r="JT86" s="7">
        <f t="shared" ca="1" si="613"/>
        <v>0</v>
      </c>
      <c r="JU86" s="7">
        <f t="shared" ca="1" si="510"/>
        <v>0.34998206455095726</v>
      </c>
      <c r="JV86" s="7">
        <f t="shared" ca="1" si="511"/>
        <v>0.1115563969875043</v>
      </c>
      <c r="JW86" s="7">
        <f t="shared" ca="1" si="512"/>
        <v>1</v>
      </c>
      <c r="JX86" s="7" t="str">
        <f t="shared" ca="1" si="513"/>
        <v>5</v>
      </c>
      <c r="JY86" s="7">
        <f ca="1">IFERROR(IF(JY85+JX86&gt;JZ$4,JY85,JY85+JX86),"")</f>
        <v>60</v>
      </c>
      <c r="JZ86" s="7">
        <f t="shared" ca="1" si="614"/>
        <v>0</v>
      </c>
      <c r="KA86" s="7">
        <f t="shared" ca="1" si="514"/>
        <v>0.52050505575266881</v>
      </c>
      <c r="KB86" s="7">
        <f t="shared" ca="1" si="515"/>
        <v>-5.8966594214207246E-2</v>
      </c>
      <c r="KC86" s="7">
        <f t="shared" ca="1" si="516"/>
        <v>0</v>
      </c>
      <c r="KD86" s="7">
        <f t="shared" ca="1" si="517"/>
        <v>0</v>
      </c>
      <c r="KE86" s="7">
        <f ca="1">IFERROR(IF(KE85+KD86&gt;KF$4,KE85,KE85+KD86),"")</f>
        <v>60</v>
      </c>
      <c r="KF86" s="7">
        <f t="shared" ca="1" si="615"/>
        <v>0</v>
      </c>
      <c r="KG86" s="7">
        <f t="shared" ca="1" si="518"/>
        <v>0.46246984347062337</v>
      </c>
      <c r="KH86" s="7">
        <f t="shared" ca="1" si="519"/>
        <v>-9.313819321618011E-4</v>
      </c>
      <c r="KI86" s="7">
        <f t="shared" ca="1" si="520"/>
        <v>0</v>
      </c>
      <c r="KJ86" s="7">
        <f t="shared" ca="1" si="521"/>
        <v>0</v>
      </c>
      <c r="KK86" s="7">
        <f ca="1">IFERROR(IF(KK85+KJ86&gt;KL$4,KK85,KK85+KJ86),"")</f>
        <v>60</v>
      </c>
      <c r="KL86" s="7">
        <f t="shared" ca="1" si="616"/>
        <v>0</v>
      </c>
      <c r="KM86" s="7">
        <f t="shared" ca="1" si="522"/>
        <v>0.46105754756092654</v>
      </c>
      <c r="KN86" s="7">
        <f t="shared" ca="1" si="523"/>
        <v>4.8091397753502463E-4</v>
      </c>
      <c r="KO86" s="7">
        <f t="shared" ca="1" si="524"/>
        <v>1</v>
      </c>
      <c r="KP86" s="7" t="str">
        <f t="shared" ca="1" si="525"/>
        <v>5</v>
      </c>
      <c r="KQ86" s="7">
        <f ca="1">IFERROR(IF(KQ85+KP86&gt;KR$4,KQ85,KQ85+KP86),"")</f>
        <v>60</v>
      </c>
      <c r="KR86" s="7">
        <f t="shared" ca="1" si="617"/>
        <v>0</v>
      </c>
      <c r="KS86" s="7">
        <f t="shared" ca="1" si="526"/>
        <v>0.12166100719569573</v>
      </c>
      <c r="KT86" s="7">
        <f t="shared" ca="1" si="527"/>
        <v>0.33987745434276584</v>
      </c>
      <c r="KU86" s="7">
        <f t="shared" ca="1" si="528"/>
        <v>1</v>
      </c>
      <c r="KV86" s="7" t="str">
        <f t="shared" ca="1" si="529"/>
        <v>5</v>
      </c>
      <c r="KW86" s="7">
        <f ca="1">IFERROR(IF(KW85+KV86&gt;KX$4,KW85,KW85+KV86),"")</f>
        <v>60</v>
      </c>
      <c r="KX86" s="7">
        <f t="shared" ca="1" si="618"/>
        <v>0</v>
      </c>
      <c r="KY86" s="7">
        <f t="shared" ca="1" si="530"/>
        <v>0.49766766157518072</v>
      </c>
      <c r="KZ86" s="7">
        <f t="shared" ca="1" si="531"/>
        <v>-3.6129200036719156E-2</v>
      </c>
      <c r="LA86" s="7">
        <f t="shared" ca="1" si="532"/>
        <v>0</v>
      </c>
      <c r="LB86" s="7">
        <f t="shared" ca="1" si="533"/>
        <v>0</v>
      </c>
      <c r="LC86" s="7">
        <f ca="1">IFERROR(IF(LC85+LB86&gt;LD$4,LC85,LC85+LB86),"")</f>
        <v>60</v>
      </c>
      <c r="LD86" s="7">
        <f t="shared" ca="1" si="619"/>
        <v>0</v>
      </c>
      <c r="LE86" s="7">
        <f t="shared" ca="1" si="534"/>
        <v>0.98798399268184944</v>
      </c>
      <c r="LF86" s="7">
        <f t="shared" ca="1" si="535"/>
        <v>-0.52644553114338788</v>
      </c>
      <c r="LG86" s="7">
        <f t="shared" ca="1" si="536"/>
        <v>0</v>
      </c>
      <c r="LH86" s="7">
        <f t="shared" ca="1" si="537"/>
        <v>0</v>
      </c>
      <c r="LI86" s="7">
        <f ca="1">IFERROR(IF(LI85+LH86&gt;LJ$4,LI85,LI85+LH86),"")</f>
        <v>60</v>
      </c>
      <c r="LJ86" s="7">
        <f t="shared" ca="1" si="620"/>
        <v>0</v>
      </c>
      <c r="LK86" s="7">
        <f t="shared" ca="1" si="538"/>
        <v>0.84914652996807494</v>
      </c>
      <c r="LL86" s="7">
        <f t="shared" ca="1" si="539"/>
        <v>-0.38760806842961337</v>
      </c>
      <c r="LM86" s="7">
        <f t="shared" ca="1" si="540"/>
        <v>0</v>
      </c>
      <c r="LN86" s="7">
        <f t="shared" ca="1" si="541"/>
        <v>0</v>
      </c>
      <c r="LO86" s="7">
        <f ca="1">IFERROR(IF(LO85+LN86&gt;LP$4,LO85,LO85+LN86),"")</f>
        <v>60</v>
      </c>
      <c r="LP86" s="7">
        <f t="shared" ca="1" si="621"/>
        <v>0</v>
      </c>
      <c r="LQ86" s="7">
        <f t="shared" ca="1" si="542"/>
        <v>0.4853393315371658</v>
      </c>
      <c r="LR86" s="7">
        <f t="shared" ca="1" si="543"/>
        <v>-2.3800869998704233E-2</v>
      </c>
      <c r="LS86" s="7">
        <f t="shared" ca="1" si="544"/>
        <v>0</v>
      </c>
      <c r="LT86" s="7">
        <f t="shared" ca="1" si="545"/>
        <v>0</v>
      </c>
      <c r="LU86" s="7">
        <f ca="1">IFERROR(IF(LU85+LT86&gt;LV$4,LU85,LU85+LT86),"")</f>
        <v>60</v>
      </c>
      <c r="LV86" s="7">
        <f t="shared" ca="1" si="622"/>
        <v>0</v>
      </c>
      <c r="LW86" s="7">
        <f t="shared" ca="1" si="546"/>
        <v>0.38330409606885874</v>
      </c>
      <c r="LX86" s="7">
        <f t="shared" ca="1" si="547"/>
        <v>7.8234365469602829E-2</v>
      </c>
      <c r="LY86" s="7">
        <f t="shared" ca="1" si="548"/>
        <v>1</v>
      </c>
      <c r="LZ86" s="7" t="str">
        <f t="shared" ca="1" si="549"/>
        <v>5</v>
      </c>
      <c r="MA86" s="7">
        <f ca="1">IFERROR(IF(MA85+LZ86&gt;MB$4,MA85,MA85+LZ86),"")</f>
        <v>60</v>
      </c>
      <c r="MB86" s="7">
        <f t="shared" ca="1" si="623"/>
        <v>0</v>
      </c>
      <c r="MC86" s="7">
        <f t="shared" ca="1" si="550"/>
        <v>6.5664441128751361E-2</v>
      </c>
      <c r="MD86" s="7">
        <f t="shared" ca="1" si="551"/>
        <v>0.3958740204097102</v>
      </c>
      <c r="ME86" s="7">
        <f t="shared" ca="1" si="552"/>
        <v>1</v>
      </c>
      <c r="MF86" s="7" t="str">
        <f t="shared" ca="1" si="553"/>
        <v>5</v>
      </c>
      <c r="MG86" s="7">
        <f ca="1">IFERROR(IF(MG85+MF86&gt;MH$4,MG85,MG85+MF86),"")</f>
        <v>60</v>
      </c>
      <c r="MH86" s="7">
        <f t="shared" ca="1" si="624"/>
        <v>0</v>
      </c>
      <c r="MI86" s="7">
        <f t="shared" ca="1" si="554"/>
        <v>0.14339021796610951</v>
      </c>
      <c r="MJ86" s="7">
        <f t="shared" ca="1" si="555"/>
        <v>0.31814824357235205</v>
      </c>
      <c r="MK86" s="7">
        <f t="shared" ca="1" si="556"/>
        <v>1</v>
      </c>
      <c r="ML86" s="7" t="str">
        <f t="shared" ca="1" si="557"/>
        <v>5</v>
      </c>
      <c r="MM86" s="7">
        <f ca="1">IFERROR(IF(MM85+ML86&gt;MN$4,MM85,MM85+ML86),"")</f>
        <v>60</v>
      </c>
      <c r="MN86" s="7">
        <f t="shared" ca="1" si="625"/>
        <v>0</v>
      </c>
      <c r="MO86" s="7">
        <f t="shared" ca="1" si="558"/>
        <v>0.31840880525659965</v>
      </c>
      <c r="MP86" s="7">
        <f t="shared" ca="1" si="559"/>
        <v>0.14312965628186192</v>
      </c>
      <c r="MQ86" s="7">
        <f t="shared" ca="1" si="560"/>
        <v>1</v>
      </c>
      <c r="MR86" s="7" t="str">
        <f t="shared" ca="1" si="561"/>
        <v>5</v>
      </c>
      <c r="MS86" s="7">
        <f ca="1">IFERROR(IF(MS85+MR86&gt;MT$4,MS85,MS85+MR86),"")</f>
        <v>60</v>
      </c>
      <c r="MT86" s="7">
        <f t="shared" ca="1" si="626"/>
        <v>0</v>
      </c>
      <c r="MU86" s="7">
        <f t="shared" ca="1" si="562"/>
        <v>0.38900921404100486</v>
      </c>
      <c r="MV86" s="7">
        <f t="shared" ca="1" si="563"/>
        <v>7.2529247497456706E-2</v>
      </c>
      <c r="MW86" s="7">
        <f t="shared" ca="1" si="564"/>
        <v>1</v>
      </c>
      <c r="MX86" s="7" t="str">
        <f t="shared" ca="1" si="565"/>
        <v>5</v>
      </c>
      <c r="MY86" s="7">
        <f ca="1">IFERROR(IF(MY85+MX86&gt;MZ$4,MY85,MY85+MX86),"")</f>
        <v>60</v>
      </c>
      <c r="MZ86" s="7">
        <f t="shared" ca="1" si="627"/>
        <v>0</v>
      </c>
      <c r="NA86" s="7">
        <f t="shared" ca="1" si="566"/>
        <v>3.1508891049178978E-2</v>
      </c>
      <c r="NB86" s="7">
        <f t="shared" ca="1" si="567"/>
        <v>0.43002957048928259</v>
      </c>
      <c r="NC86" s="7">
        <f t="shared" ca="1" si="568"/>
        <v>1</v>
      </c>
      <c r="ND86" s="7" t="str">
        <f t="shared" ca="1" si="569"/>
        <v>5</v>
      </c>
      <c r="NE86" s="7">
        <f ca="1">IFERROR(IF(NE85+ND86&gt;NF$4,NE85,NE85+ND86),"")</f>
        <v>60</v>
      </c>
      <c r="NF86" s="7">
        <f t="shared" ca="1" si="628"/>
        <v>0</v>
      </c>
      <c r="NG86" s="7">
        <f t="shared" ca="1" si="570"/>
        <v>0.17047545844397638</v>
      </c>
      <c r="NH86" s="7">
        <f t="shared" ca="1" si="571"/>
        <v>0.29106300309448518</v>
      </c>
      <c r="NI86" s="7">
        <f t="shared" ca="1" si="572"/>
        <v>1</v>
      </c>
      <c r="NJ86" s="7" t="str">
        <f t="shared" ca="1" si="573"/>
        <v>5</v>
      </c>
      <c r="NK86" s="7">
        <f ca="1">IFERROR(IF(NK85+NJ86&gt;NL$4,NK85,NK85+NJ86),"")</f>
        <v>60</v>
      </c>
      <c r="NL86" s="7">
        <f t="shared" ca="1" si="629"/>
        <v>0</v>
      </c>
      <c r="NM86" s="7">
        <f t="shared" ca="1" si="574"/>
        <v>0.74716441470050199</v>
      </c>
      <c r="NN86" s="7">
        <f t="shared" ca="1" si="575"/>
        <v>-0.28562595316204042</v>
      </c>
      <c r="NO86" s="7">
        <f t="shared" ca="1" si="576"/>
        <v>0</v>
      </c>
      <c r="NP86" s="7">
        <f t="shared" ca="1" si="577"/>
        <v>0</v>
      </c>
      <c r="NQ86" s="7">
        <f ca="1">IFERROR(IF(NQ85+NP86&gt;NR$4,NQ85,NQ85+NP86),"")</f>
        <v>60</v>
      </c>
      <c r="NR86" s="7">
        <f t="shared" ca="1" si="630"/>
        <v>0</v>
      </c>
      <c r="NT86">
        <v>84</v>
      </c>
      <c r="NU86" s="7" t="s">
        <v>19</v>
      </c>
      <c r="NV86" s="7" t="str">
        <f t="shared" ca="1" si="335"/>
        <v/>
      </c>
      <c r="NW86" s="7" t="str">
        <f t="shared" ca="1" si="329"/>
        <v/>
      </c>
      <c r="NX86" t="str">
        <f ca="1">IFERROR(VLOOKUP(NT86,$K$3:$AK$568,8,FALSE),"")</f>
        <v/>
      </c>
      <c r="NY86" t="str">
        <f ca="1">IFERROR(VLOOKUP(NT86,$K$3:$AK$568,9,FALSE),"")</f>
        <v/>
      </c>
      <c r="NZ86" s="7" t="str">
        <f ca="1">IFERROR(VLOOKUP(NT86,$K$3:$AK$568,27,FALSE),"")</f>
        <v/>
      </c>
      <c r="OB86">
        <v>84</v>
      </c>
      <c r="OC86" s="7" t="s">
        <v>19</v>
      </c>
      <c r="OD86" t="e">
        <f t="shared" ca="1" si="336"/>
        <v>#N/A</v>
      </c>
      <c r="OE86" s="7" t="str">
        <f t="shared" ca="1" si="337"/>
        <v/>
      </c>
      <c r="OF86" s="7" t="str">
        <f t="shared" ca="1" si="338"/>
        <v/>
      </c>
      <c r="OG86" t="str">
        <f t="shared" ca="1" si="339"/>
        <v/>
      </c>
      <c r="OI86">
        <v>84</v>
      </c>
      <c r="OJ86" s="7" t="s">
        <v>19</v>
      </c>
      <c r="OK86" s="7" t="str">
        <f t="shared" ca="1" si="340"/>
        <v/>
      </c>
      <c r="OL86" s="7" t="str">
        <f t="shared" ca="1" si="341"/>
        <v/>
      </c>
      <c r="OM86" t="str">
        <f ca="1">IFERROR(VLOOKUP(OI86,$L$3:$AK$568,7,FALSE),"")</f>
        <v/>
      </c>
      <c r="ON86" t="str">
        <f ca="1">IFERROR(VLOOKUP(OI86,$L$3:$AK$568,8,FALSE),"")</f>
        <v/>
      </c>
      <c r="OO86" s="7" t="str">
        <f ca="1">IFERROR(VLOOKUP(OI86,$L$3:$AK$568,26,FALSE),"")</f>
        <v/>
      </c>
      <c r="OQ86">
        <v>84</v>
      </c>
      <c r="OR86" s="7" t="s">
        <v>19</v>
      </c>
      <c r="OS86" t="e">
        <f t="shared" ca="1" si="342"/>
        <v>#N/A</v>
      </c>
      <c r="OT86" s="7" t="str">
        <f t="shared" ca="1" si="343"/>
        <v/>
      </c>
      <c r="OU86" s="7" t="str">
        <f t="shared" ca="1" si="344"/>
        <v/>
      </c>
      <c r="OV86" t="str">
        <f t="shared" ca="1" si="345"/>
        <v/>
      </c>
      <c r="OX86">
        <v>84</v>
      </c>
      <c r="OY86" s="7" t="s">
        <v>19</v>
      </c>
      <c r="OZ86" s="7" t="str">
        <f t="shared" ca="1" si="346"/>
        <v/>
      </c>
      <c r="PA86" s="7" t="str">
        <f t="shared" ca="1" si="347"/>
        <v/>
      </c>
      <c r="PB86" t="str">
        <f ca="1">IFERROR(VLOOKUP(OX86,$M$3:$AK$568,6,FALSE),"")</f>
        <v/>
      </c>
      <c r="PC86" t="str">
        <f ca="1">IFERROR(VLOOKUP(OX86,$M$3:$AK$568,7,FALSE),"")</f>
        <v/>
      </c>
      <c r="PD86" s="7" t="str">
        <f ca="1">IFERROR(VLOOKUP(OX86,$M$3:$AK$568,25,FALSE),"")</f>
        <v/>
      </c>
      <c r="PF86">
        <v>84</v>
      </c>
      <c r="PG86" s="7" t="s">
        <v>19</v>
      </c>
      <c r="PH86" t="e">
        <f t="shared" ca="1" si="348"/>
        <v>#N/A</v>
      </c>
      <c r="PI86" s="7" t="str">
        <f t="shared" ca="1" si="349"/>
        <v/>
      </c>
      <c r="PJ86" s="7" t="str">
        <f t="shared" ca="1" si="350"/>
        <v/>
      </c>
      <c r="PK86" t="str">
        <f t="shared" ca="1" si="351"/>
        <v/>
      </c>
      <c r="PM86">
        <v>84</v>
      </c>
      <c r="PN86" s="7" t="s">
        <v>19</v>
      </c>
      <c r="PO86" s="202" t="str">
        <f t="shared" ca="1" si="352"/>
        <v/>
      </c>
      <c r="PP86" s="7" t="str">
        <f t="shared" ca="1" si="353"/>
        <v/>
      </c>
      <c r="PQ86" t="str">
        <f ca="1">IFERROR(VLOOKUP(PM86,$G$325:$R$409,12,FALSE),"")</f>
        <v/>
      </c>
      <c r="PR86" t="e">
        <f ca="1">VLOOKUP(PM86,$G$324:$Q$409,11,FALSE)</f>
        <v>#N/A</v>
      </c>
      <c r="PS86" s="7" t="str">
        <f ca="1">VLOOKUP(PQ86,$R$325:$Y$409,8,FALSE)</f>
        <v>- -</v>
      </c>
      <c r="PT86" s="7">
        <f ca="1">ReSt</f>
        <v>-4</v>
      </c>
      <c r="PU86" s="7" t="e">
        <f t="shared" ca="1" si="354"/>
        <v>#N/A</v>
      </c>
      <c r="PV86" s="7" t="e">
        <f t="shared" ca="1" si="355"/>
        <v>#N/A</v>
      </c>
      <c r="PW86" s="7" t="str">
        <f ca="1">VLOOKUP(PQ86,$R$325:$AK$409,8,FALSE)</f>
        <v>- -</v>
      </c>
      <c r="PX86" s="7"/>
      <c r="PY86">
        <v>84</v>
      </c>
      <c r="PZ86" s="7" t="s">
        <v>19</v>
      </c>
      <c r="QA86" t="str">
        <f t="shared" ca="1" si="356"/>
        <v/>
      </c>
      <c r="QB86" s="7" t="str">
        <f t="shared" ca="1" si="357"/>
        <v/>
      </c>
      <c r="QC86" s="7" t="str">
        <f t="shared" ca="1" si="358"/>
        <v/>
      </c>
      <c r="QD86" t="str">
        <f t="shared" ca="1" si="359"/>
        <v/>
      </c>
      <c r="QF86">
        <v>84</v>
      </c>
      <c r="QG86" s="7" t="s">
        <v>19</v>
      </c>
      <c r="QH86" s="7" t="str">
        <f t="shared" ca="1" si="360"/>
        <v/>
      </c>
      <c r="QI86" s="7" t="e">
        <f t="shared" ca="1" si="361"/>
        <v>#VALUE!</v>
      </c>
      <c r="QJ86" t="e">
        <f t="shared" ca="1" si="362"/>
        <v>#N/A</v>
      </c>
      <c r="QK86" s="7" t="e">
        <f t="shared" ca="1" si="363"/>
        <v>#N/A</v>
      </c>
      <c r="QM86">
        <v>84</v>
      </c>
      <c r="QN86" s="7" t="s">
        <v>19</v>
      </c>
      <c r="QO86" t="str">
        <f t="shared" ca="1" si="364"/>
        <v/>
      </c>
      <c r="QP86" s="7" t="str">
        <f t="shared" ca="1" si="365"/>
        <v/>
      </c>
      <c r="QQ86" t="str">
        <f t="shared" ca="1" si="366"/>
        <v/>
      </c>
    </row>
    <row r="87" spans="1:459" x14ac:dyDescent="0.25">
      <c r="A87" s="240" t="str">
        <f>IF('Character Sheet'!$B$4="Creature","N","Y")</f>
        <v>Y</v>
      </c>
      <c r="C87" s="75"/>
      <c r="D87" s="76"/>
      <c r="F87" s="75"/>
      <c r="G87" s="76"/>
      <c r="I87" s="75"/>
      <c r="J87" s="85"/>
      <c r="K87" s="85">
        <f t="shared" ca="1" si="330"/>
        <v>4</v>
      </c>
      <c r="L87" s="85">
        <f t="shared" ca="1" si="632"/>
        <v>0</v>
      </c>
      <c r="M87" s="70">
        <f t="shared" ca="1" si="321"/>
        <v>4</v>
      </c>
      <c r="O87" s="222">
        <f t="shared" ca="1" si="331"/>
        <v>226</v>
      </c>
      <c r="Q87" s="7" t="str">
        <f t="shared" si="633"/>
        <v>Writing</v>
      </c>
      <c r="R87" s="9" t="s">
        <v>1379</v>
      </c>
      <c r="S87" s="9" t="s">
        <v>1847</v>
      </c>
      <c r="T87" s="61" t="str">
        <f>SUBSTITUTE(IFERROR(IFERROR(VLOOKUP(R87,'[1]Skill Statistics'!$A$3:$C$513,2,FALSE),VLOOKUP(Q87,'[1]Skill Statistics'!$A$3:$C$513,2,FALSE)),T86),"R*","ReSt")</f>
        <v>Em/In</v>
      </c>
      <c r="U87" s="61" t="str">
        <f>IFERROR(IFERROR(VLOOKUP(R87,'[1]Skill Statistics'!$A$3:$C$513,3,FALSE),VLOOKUP(Q87,'[1]Skill Statistics'!$A$3:$C$513,3,FALSE)),U86)</f>
        <v>Re</v>
      </c>
      <c r="V87" s="61" t="str">
        <f>IF(ISNUMBER(SEARCH("Category",R87)),"- -",IFERROR(IFERROR(VLOOKUP(Q87,[1]Professions!$A$4:$AM$288,MATCH(Profession,[1]Professions!$A$1:$AM$1,0),FALSE),VLOOKUP(Q87,Calculations!$B$91:$I$95,8,FALSE)),"- -"))</f>
        <v>3 / 4</v>
      </c>
      <c r="W87" s="60">
        <f t="shared" ca="1" si="332"/>
        <v>0</v>
      </c>
      <c r="X87" s="7">
        <f ca="1">IFERROR(VLOOKUP(R87,$BS$6:$NR$519,MATCH(ActualLevel,$BS$3:$NR$3,0),FALSE),"- -")</f>
        <v>0</v>
      </c>
      <c r="Y87" s="7">
        <f t="shared" ca="1" si="320"/>
        <v>0</v>
      </c>
      <c r="Z87" s="7">
        <f ca="1">IFERROR(VLOOKUP(Y87,Charts!$BQ$2:$BR$52,2,FALSE),"- -")</f>
        <v>-25</v>
      </c>
      <c r="AA87" s="7">
        <f t="shared" ca="1" si="367"/>
        <v>7</v>
      </c>
      <c r="AB87" s="7">
        <f t="shared" ca="1" si="634"/>
        <v>0</v>
      </c>
      <c r="AC87" s="7"/>
      <c r="AD87" s="7"/>
      <c r="AE87" s="7"/>
      <c r="AF87" s="7"/>
      <c r="AG87" s="7"/>
      <c r="AH87" s="43"/>
      <c r="AI87" s="7"/>
      <c r="AJ87" s="7"/>
      <c r="AK87" s="7">
        <f t="shared" ca="1" si="368"/>
        <v>-18</v>
      </c>
      <c r="AL87" s="7"/>
      <c r="AM87" s="69">
        <f>IFERROR(VLOOKUP(R87,'[1]Skill Statistics'!$A$3:$AN$513,MATCH(Profession,'[1]Skill Statistics'!$A$2:$AN$2,0),FALSE),0)</f>
        <v>0</v>
      </c>
      <c r="AN87" s="85">
        <f>IFERROR(VLOOKUP(Q87,'[1]Skill Statistics'!$A$3:$BK$513,MATCH(Archetype,'[1]Skill Statistics'!$A$2:$BK$2,0),FALSE),0)</f>
        <v>0</v>
      </c>
      <c r="AO87" s="85">
        <f>IFERROR(VLOOKUP(Q87,'[1]Skill Statistics'!$A$3:$BB$513,MATCH(Race,'[1]Skill Statistics'!$A$2:$BB$2,0),FALSE),0)</f>
        <v>0</v>
      </c>
      <c r="AP87" s="85">
        <f t="shared" ca="1" si="333"/>
        <v>0.7</v>
      </c>
      <c r="AQ87" s="70"/>
      <c r="AS87" s="69">
        <f>IFERROR(VLOOKUP(Q87,'[1]Professional Skills'!$A$4:$AM$288,MATCH(Profession,'[1]Professional Skills'!$A$3:$AM$3,0),FALSE),"- -")</f>
        <v>0</v>
      </c>
      <c r="AU87" s="7">
        <f t="shared" si="636"/>
        <v>0</v>
      </c>
      <c r="AV87" s="7">
        <f t="shared" ca="1" si="635"/>
        <v>0</v>
      </c>
      <c r="AW87" t="str">
        <f t="shared" si="371"/>
        <v/>
      </c>
      <c r="AX87" t="str">
        <f>IFERROR(_xlfn.RANK.EQ(AW87,$AW$5:$AW$568),"")</f>
        <v/>
      </c>
      <c r="AY87">
        <f t="shared" si="327"/>
        <v>0</v>
      </c>
      <c r="AZ87" s="70" t="str">
        <f t="shared" si="369"/>
        <v/>
      </c>
      <c r="BB87" s="69" t="str">
        <f>IFERROR(IF(Q87="Language",VLOOKUP(R87,[1]Cultures!$B$4:$N$218,MATCH(Culture,[1]Cultures!$B$3:$N$3,0),FALSE),VLOOKUP(Q87,[1]Cultures!$B$4:$O$212,MATCH(Culture,[1]Cultures!$B$3:$O$3,0),FALSE)),"- -")</f>
        <v>- -</v>
      </c>
      <c r="BD87">
        <f t="shared" ca="1" si="631"/>
        <v>0</v>
      </c>
      <c r="BE87" t="str">
        <f t="shared" si="578"/>
        <v/>
      </c>
      <c r="BF87">
        <f t="shared" ca="1" si="639"/>
        <v>5.1859755483965708E-2</v>
      </c>
      <c r="BH87">
        <f t="shared" ca="1" si="637"/>
        <v>17</v>
      </c>
      <c r="BI87" s="7" t="str">
        <f t="shared" ca="1" si="370"/>
        <v>- -</v>
      </c>
      <c r="BJ87" s="7">
        <f t="shared" ca="1" si="638"/>
        <v>0</v>
      </c>
      <c r="BK87" s="7"/>
      <c r="BL87" s="70">
        <f t="shared" ca="1" si="328"/>
        <v>0</v>
      </c>
      <c r="BN87" s="69">
        <f>IFERROR(VLOOKUP(V87,Charts!$BT$2:$BV$14,3,FALSE),"- -")</f>
        <v>0.69230769230769229</v>
      </c>
      <c r="BO87" s="85">
        <f t="shared" ca="1" si="334"/>
        <v>1.5539555858422041</v>
      </c>
      <c r="BP87" s="70">
        <f t="shared" ca="1" si="579"/>
        <v>226</v>
      </c>
      <c r="BR87" s="7">
        <v>82</v>
      </c>
      <c r="BS87" s="9" t="str">
        <f ca="1">VLOOKUP(BR87,$O$3:$R$568,4,FALSE)</f>
        <v>Anticipations</v>
      </c>
      <c r="BT87" s="7" t="str">
        <f ca="1">VLOOKUP(BS87,$R$3:$V$568,5,FALSE)</f>
        <v>3 / 5</v>
      </c>
      <c r="BU87" s="7">
        <f ca="1">VLOOKUP(BT87,Charts!$BT$2:$BV$14,3,FALSE)</f>
        <v>0.61538461538461542</v>
      </c>
      <c r="BV87" s="7" t="str">
        <f t="shared" ca="1" si="372"/>
        <v>3</v>
      </c>
      <c r="BW87" s="7" t="str">
        <f t="shared" ca="1" si="373"/>
        <v>5</v>
      </c>
      <c r="BY87" s="7">
        <f t="shared" ca="1" si="374"/>
        <v>0.13372109959765732</v>
      </c>
      <c r="BZ87" s="7">
        <f t="shared" ca="1" si="375"/>
        <v>0.4816635157869581</v>
      </c>
      <c r="CA87" s="7">
        <f t="shared" ca="1" si="376"/>
        <v>1</v>
      </c>
      <c r="CB87" s="7" t="str">
        <f t="shared" ca="1" si="377"/>
        <v>3</v>
      </c>
      <c r="CC87" s="7">
        <f ca="1">IFERROR(IF(CC86+CB87&gt;CD$4,CC86,CC86+CB87),"")</f>
        <v>38</v>
      </c>
      <c r="CD87" s="7">
        <f t="shared" ca="1" si="580"/>
        <v>0</v>
      </c>
      <c r="CE87" s="7">
        <f t="shared" ca="1" si="378"/>
        <v>0.24848804994977458</v>
      </c>
      <c r="CF87" s="7">
        <f t="shared" ca="1" si="379"/>
        <v>0.36689656543484084</v>
      </c>
      <c r="CG87" s="7">
        <f t="shared" ca="1" si="380"/>
        <v>1</v>
      </c>
      <c r="CH87" s="7" t="str">
        <f t="shared" ca="1" si="381"/>
        <v>3</v>
      </c>
      <c r="CI87" s="7">
        <f ca="1">IFERROR(IF(CI86+CH87&gt;CJ$4,CI86,CI86+CH87),"")</f>
        <v>60</v>
      </c>
      <c r="CJ87" s="7">
        <f t="shared" ca="1" si="581"/>
        <v>0</v>
      </c>
      <c r="CK87" s="7">
        <f t="shared" ca="1" si="382"/>
        <v>0.95517499681837326</v>
      </c>
      <c r="CL87" s="7">
        <f t="shared" ca="1" si="383"/>
        <v>-0.33979038143375784</v>
      </c>
      <c r="CM87" s="7">
        <f t="shared" ca="1" si="384"/>
        <v>0</v>
      </c>
      <c r="CN87" s="7">
        <f t="shared" ca="1" si="385"/>
        <v>0</v>
      </c>
      <c r="CO87" s="7">
        <f ca="1">IFERROR(IF(CO86+CN87&gt;CP$4,CO86,CO86+CN87),"")</f>
        <v>60</v>
      </c>
      <c r="CP87" s="7">
        <f t="shared" ca="1" si="582"/>
        <v>0</v>
      </c>
      <c r="CQ87" s="7">
        <f t="shared" ca="1" si="386"/>
        <v>0.33849395214943323</v>
      </c>
      <c r="CR87" s="7">
        <f t="shared" ca="1" si="387"/>
        <v>0.27689066323518219</v>
      </c>
      <c r="CS87" s="7">
        <f t="shared" ca="1" si="388"/>
        <v>1</v>
      </c>
      <c r="CT87" s="7" t="str">
        <f t="shared" ca="1" si="389"/>
        <v>3</v>
      </c>
      <c r="CU87" s="7">
        <f ca="1">IFERROR(IF(CU86+CT87&gt;CV$4,CU86,CU86+CT87),"")</f>
        <v>60</v>
      </c>
      <c r="CV87" s="7">
        <f t="shared" ca="1" si="583"/>
        <v>0</v>
      </c>
      <c r="CW87" s="7">
        <f t="shared" ca="1" si="390"/>
        <v>0.55765944793039912</v>
      </c>
      <c r="CX87" s="7">
        <f t="shared" ca="1" si="391"/>
        <v>5.7725167454216297E-2</v>
      </c>
      <c r="CY87" s="7">
        <f t="shared" ca="1" si="392"/>
        <v>1</v>
      </c>
      <c r="CZ87" s="7" t="str">
        <f t="shared" ca="1" si="393"/>
        <v>3</v>
      </c>
      <c r="DA87" s="7">
        <f ca="1">IFERROR(IF(DA86+CZ87&gt;DB$4,DA86,DA86+CZ87),"")</f>
        <v>60</v>
      </c>
      <c r="DB87" s="7">
        <f t="shared" ca="1" si="584"/>
        <v>0</v>
      </c>
      <c r="DC87" s="7">
        <f t="shared" ca="1" si="394"/>
        <v>0.19944702365854938</v>
      </c>
      <c r="DD87" s="7">
        <f t="shared" ca="1" si="395"/>
        <v>0.41593759172606604</v>
      </c>
      <c r="DE87" s="7">
        <f t="shared" ca="1" si="396"/>
        <v>1</v>
      </c>
      <c r="DF87" s="7" t="str">
        <f t="shared" ca="1" si="397"/>
        <v>3</v>
      </c>
      <c r="DG87" s="7">
        <f ca="1">IFERROR(IF(DG86+DF87&gt;DH$4,DG86,DG86+DF87),"")</f>
        <v>60</v>
      </c>
      <c r="DH87" s="7">
        <f t="shared" ca="1" si="585"/>
        <v>0</v>
      </c>
      <c r="DI87" s="7">
        <f t="shared" ca="1" si="398"/>
        <v>0.38054203689427668</v>
      </c>
      <c r="DJ87" s="7">
        <f t="shared" ca="1" si="399"/>
        <v>0.23484257849033874</v>
      </c>
      <c r="DK87" s="7">
        <f t="shared" ca="1" si="400"/>
        <v>1</v>
      </c>
      <c r="DL87" s="7" t="str">
        <f t="shared" ca="1" si="401"/>
        <v>3</v>
      </c>
      <c r="DM87" s="7">
        <f ca="1">IFERROR(IF(DM86+DL87&gt;DN$4,DM86,DM86+DL87),"")</f>
        <v>60</v>
      </c>
      <c r="DN87" s="7">
        <f t="shared" ca="1" si="586"/>
        <v>0</v>
      </c>
      <c r="DO87" s="7">
        <f t="shared" ca="1" si="402"/>
        <v>0.87404595804905139</v>
      </c>
      <c r="DP87" s="7">
        <f t="shared" ca="1" si="403"/>
        <v>-0.25866134266443597</v>
      </c>
      <c r="DQ87" s="7">
        <f t="shared" ca="1" si="404"/>
        <v>0</v>
      </c>
      <c r="DR87" s="7">
        <f t="shared" ca="1" si="405"/>
        <v>0</v>
      </c>
      <c r="DS87" s="7">
        <f ca="1">IFERROR(IF(DS86+DR87&gt;DT$4,DS86,DS86+DR87),"")</f>
        <v>60</v>
      </c>
      <c r="DT87" s="7">
        <f t="shared" ca="1" si="587"/>
        <v>0</v>
      </c>
      <c r="DU87" s="7">
        <f t="shared" ca="1" si="406"/>
        <v>0.24844950871780613</v>
      </c>
      <c r="DV87" s="7">
        <f t="shared" ca="1" si="407"/>
        <v>0.36693510666680929</v>
      </c>
      <c r="DW87" s="7">
        <f t="shared" ca="1" si="408"/>
        <v>1</v>
      </c>
      <c r="DX87" s="7" t="str">
        <f t="shared" ca="1" si="409"/>
        <v>3</v>
      </c>
      <c r="DY87" s="7">
        <f ca="1">IFERROR(IF(DY86+DX87&gt;DZ$4,DY86,DY86+DX87),"")</f>
        <v>59</v>
      </c>
      <c r="DZ87" s="7">
        <f t="shared" ca="1" si="588"/>
        <v>0</v>
      </c>
      <c r="EA87" s="7">
        <f t="shared" ca="1" si="410"/>
        <v>0.33185202859671659</v>
      </c>
      <c r="EB87" s="7">
        <f t="shared" ca="1" si="411"/>
        <v>0.28353258678789883</v>
      </c>
      <c r="EC87" s="7">
        <f t="shared" ca="1" si="412"/>
        <v>1</v>
      </c>
      <c r="ED87" s="7" t="str">
        <f t="shared" ca="1" si="413"/>
        <v>3</v>
      </c>
      <c r="EE87" s="7">
        <f ca="1">IFERROR(IF(EE86+ED87&gt;EF$4,EE86,EE86+ED87),"")</f>
        <v>60</v>
      </c>
      <c r="EF87" s="7">
        <f t="shared" ca="1" si="589"/>
        <v>0</v>
      </c>
      <c r="EG87" s="7">
        <f t="shared" ca="1" si="414"/>
        <v>0.63296218852389596</v>
      </c>
      <c r="EH87" s="7">
        <f t="shared" ca="1" si="415"/>
        <v>-1.7577573139280545E-2</v>
      </c>
      <c r="EI87" s="7">
        <f t="shared" ca="1" si="416"/>
        <v>0</v>
      </c>
      <c r="EJ87" s="7">
        <f t="shared" ca="1" si="417"/>
        <v>0</v>
      </c>
      <c r="EK87" s="7">
        <f ca="1">IFERROR(IF(EK86+EJ87&gt;EL$4,EK86,EK86+EJ87),"")</f>
        <v>60</v>
      </c>
      <c r="EL87" s="7">
        <f t="shared" ca="1" si="590"/>
        <v>0</v>
      </c>
      <c r="EM87" s="7">
        <f t="shared" ca="1" si="418"/>
        <v>2.2691445629475671E-2</v>
      </c>
      <c r="EN87" s="7">
        <f t="shared" ca="1" si="419"/>
        <v>0.59269316975513975</v>
      </c>
      <c r="EO87" s="7">
        <f t="shared" ca="1" si="420"/>
        <v>1</v>
      </c>
      <c r="EP87" s="7" t="str">
        <f t="shared" ca="1" si="421"/>
        <v>3</v>
      </c>
      <c r="EQ87" s="7">
        <f ca="1">IFERROR(IF(EQ86+EP87&gt;ER$4,EQ86,EQ86+EP87),"")</f>
        <v>60</v>
      </c>
      <c r="ER87" s="7">
        <f t="shared" ca="1" si="591"/>
        <v>0</v>
      </c>
      <c r="ES87" s="7">
        <f t="shared" ca="1" si="422"/>
        <v>0.81487914410171713</v>
      </c>
      <c r="ET87" s="7">
        <f t="shared" ca="1" si="423"/>
        <v>-0.19949452871710172</v>
      </c>
      <c r="EU87" s="7">
        <f t="shared" ca="1" si="424"/>
        <v>0</v>
      </c>
      <c r="EV87" s="7">
        <f t="shared" ca="1" si="425"/>
        <v>0</v>
      </c>
      <c r="EW87" s="7">
        <f ca="1">IFERROR(IF(EW86+EV87&gt;EX$4,EW86,EW86+EV87),"")</f>
        <v>60</v>
      </c>
      <c r="EX87" s="7">
        <f t="shared" ca="1" si="592"/>
        <v>0</v>
      </c>
      <c r="EY87" s="7">
        <f t="shared" ca="1" si="426"/>
        <v>0.20216635346357203</v>
      </c>
      <c r="EZ87" s="7">
        <f t="shared" ca="1" si="427"/>
        <v>0.41321826192104338</v>
      </c>
      <c r="FA87" s="7">
        <f t="shared" ca="1" si="428"/>
        <v>1</v>
      </c>
      <c r="FB87" s="7" t="str">
        <f t="shared" ca="1" si="429"/>
        <v>3</v>
      </c>
      <c r="FC87" s="7">
        <f ca="1">IFERROR(IF(FC86+FB87&gt;FD$4,FC86,FC86+FB87),"")</f>
        <v>60</v>
      </c>
      <c r="FD87" s="7">
        <f t="shared" ca="1" si="593"/>
        <v>0</v>
      </c>
      <c r="FE87" s="7">
        <f t="shared" ca="1" si="430"/>
        <v>0.70963785487268127</v>
      </c>
      <c r="FF87" s="7">
        <f t="shared" ca="1" si="431"/>
        <v>-9.4253239488065854E-2</v>
      </c>
      <c r="FG87" s="7">
        <f t="shared" ca="1" si="432"/>
        <v>0</v>
      </c>
      <c r="FH87" s="7">
        <f t="shared" ca="1" si="433"/>
        <v>0</v>
      </c>
      <c r="FI87" s="7">
        <f ca="1">IFERROR(IF(FI86+FH87&gt;FJ$4,FI86,FI86+FH87),"")</f>
        <v>60</v>
      </c>
      <c r="FJ87" s="7">
        <f t="shared" ca="1" si="594"/>
        <v>0</v>
      </c>
      <c r="FK87" s="7">
        <f t="shared" ca="1" si="434"/>
        <v>0.88464791819361532</v>
      </c>
      <c r="FL87" s="7">
        <f t="shared" ca="1" si="435"/>
        <v>-0.2692633028089999</v>
      </c>
      <c r="FM87" s="7">
        <f t="shared" ca="1" si="436"/>
        <v>0</v>
      </c>
      <c r="FN87" s="7">
        <f t="shared" ca="1" si="437"/>
        <v>0</v>
      </c>
      <c r="FO87" s="7">
        <f ca="1">IFERROR(IF(FO86+FN87&gt;FP$4,FO86,FO86+FN87),"")</f>
        <v>60</v>
      </c>
      <c r="FP87" s="7">
        <f t="shared" ca="1" si="595"/>
        <v>0</v>
      </c>
      <c r="FQ87" s="7">
        <f t="shared" ca="1" si="438"/>
        <v>0.46172966624801848</v>
      </c>
      <c r="FR87" s="7">
        <f t="shared" ca="1" si="439"/>
        <v>0.15365494913659694</v>
      </c>
      <c r="FS87" s="7">
        <f t="shared" ca="1" si="440"/>
        <v>1</v>
      </c>
      <c r="FT87" s="7" t="str">
        <f t="shared" ca="1" si="441"/>
        <v>3</v>
      </c>
      <c r="FU87" s="7">
        <f ca="1">IFERROR(IF(FU86+FT87&gt;FV$4,FU86,FU86+FT87),"")</f>
        <v>60</v>
      </c>
      <c r="FV87" s="7">
        <f t="shared" ca="1" si="596"/>
        <v>0</v>
      </c>
      <c r="FW87" s="7">
        <f t="shared" ca="1" si="442"/>
        <v>0.73947805153656054</v>
      </c>
      <c r="FX87" s="7">
        <f t="shared" ca="1" si="443"/>
        <v>-0.12409343615194512</v>
      </c>
      <c r="FY87" s="7">
        <f t="shared" ca="1" si="444"/>
        <v>0</v>
      </c>
      <c r="FZ87" s="7">
        <f t="shared" ca="1" si="445"/>
        <v>0</v>
      </c>
      <c r="GA87" s="7">
        <f ca="1">IFERROR(IF(GA86+FZ87&gt;GB$4,GA86,GA86+FZ87),"")</f>
        <v>60</v>
      </c>
      <c r="GB87" s="7">
        <f t="shared" ca="1" si="597"/>
        <v>0</v>
      </c>
      <c r="GC87" s="7">
        <f t="shared" ca="1" si="446"/>
        <v>0.48234994509837881</v>
      </c>
      <c r="GD87" s="7">
        <f t="shared" ca="1" si="447"/>
        <v>0.13303467028623661</v>
      </c>
      <c r="GE87" s="7">
        <f t="shared" ca="1" si="448"/>
        <v>1</v>
      </c>
      <c r="GF87" s="7" t="str">
        <f t="shared" ca="1" si="449"/>
        <v>3</v>
      </c>
      <c r="GG87" s="7">
        <f ca="1">IFERROR(IF(GG86+GF87&gt;GH$4,GG86,GG86+GF87),"")</f>
        <v>60</v>
      </c>
      <c r="GH87" s="7">
        <f t="shared" ca="1" si="598"/>
        <v>0</v>
      </c>
      <c r="GI87" s="7">
        <f t="shared" ca="1" si="450"/>
        <v>0.62849134426825726</v>
      </c>
      <c r="GJ87" s="7">
        <f t="shared" ca="1" si="451"/>
        <v>-1.3106728883641838E-2</v>
      </c>
      <c r="GK87" s="7">
        <f t="shared" ca="1" si="452"/>
        <v>0</v>
      </c>
      <c r="GL87" s="7">
        <f t="shared" ca="1" si="453"/>
        <v>0</v>
      </c>
      <c r="GM87" s="7">
        <f ca="1">IFERROR(IF(GM86+GL87&gt;GN$4,GM86,GM86+GL87),"")</f>
        <v>60</v>
      </c>
      <c r="GN87" s="7">
        <f t="shared" ca="1" si="599"/>
        <v>0</v>
      </c>
      <c r="GO87" s="7">
        <f t="shared" ca="1" si="454"/>
        <v>0.27850201776171923</v>
      </c>
      <c r="GP87" s="7">
        <f t="shared" ca="1" si="455"/>
        <v>0.33688259762289618</v>
      </c>
      <c r="GQ87" s="7">
        <f t="shared" ca="1" si="456"/>
        <v>1</v>
      </c>
      <c r="GR87" s="7" t="str">
        <f t="shared" ca="1" si="457"/>
        <v>3</v>
      </c>
      <c r="GS87" s="7">
        <f ca="1">IFERROR(IF(GS86+GR87&gt;GT$4,GS86,GS86+GR87),"")</f>
        <v>60</v>
      </c>
      <c r="GT87" s="7">
        <f t="shared" ca="1" si="600"/>
        <v>0</v>
      </c>
      <c r="GU87" s="7">
        <f t="shared" ca="1" si="458"/>
        <v>0.16339225991530171</v>
      </c>
      <c r="GV87" s="7">
        <f t="shared" ca="1" si="459"/>
        <v>0.45199235546931371</v>
      </c>
      <c r="GW87" s="7">
        <f t="shared" ca="1" si="460"/>
        <v>1</v>
      </c>
      <c r="GX87" s="7" t="str">
        <f t="shared" ca="1" si="461"/>
        <v>3</v>
      </c>
      <c r="GY87" s="7">
        <f ca="1">IFERROR(IF(GY86+GX87&gt;GZ$4,GY86,GY86+GX87),"")</f>
        <v>60</v>
      </c>
      <c r="GZ87" s="7">
        <f t="shared" ca="1" si="601"/>
        <v>0</v>
      </c>
      <c r="HA87" s="7">
        <f t="shared" ca="1" si="462"/>
        <v>0.61062595870526015</v>
      </c>
      <c r="HB87" s="7">
        <f t="shared" ca="1" si="463"/>
        <v>4.7586566793552665E-3</v>
      </c>
      <c r="HC87" s="7">
        <f t="shared" ca="1" si="464"/>
        <v>1</v>
      </c>
      <c r="HD87" s="7" t="str">
        <f t="shared" ca="1" si="465"/>
        <v>3</v>
      </c>
      <c r="HE87" s="7">
        <f ca="1">IFERROR(IF(HE86+HD87&gt;HF$4,HE86,HE86+HD87),"")</f>
        <v>60</v>
      </c>
      <c r="HF87" s="7">
        <f t="shared" ca="1" si="602"/>
        <v>0</v>
      </c>
      <c r="HG87" s="7">
        <f t="shared" ca="1" si="466"/>
        <v>0.17480255746925655</v>
      </c>
      <c r="HH87" s="7">
        <f t="shared" ca="1" si="467"/>
        <v>0.44058205791535887</v>
      </c>
      <c r="HI87" s="7">
        <f t="shared" ca="1" si="468"/>
        <v>1</v>
      </c>
      <c r="HJ87" s="7" t="str">
        <f t="shared" ca="1" si="469"/>
        <v>3</v>
      </c>
      <c r="HK87" s="7">
        <f ca="1">IFERROR(IF(HK86+HJ87&gt;HL$4,HK86,HK86+HJ87),"")</f>
        <v>60</v>
      </c>
      <c r="HL87" s="7">
        <f t="shared" ca="1" si="603"/>
        <v>0</v>
      </c>
      <c r="HM87" s="7">
        <f t="shared" ca="1" si="470"/>
        <v>0.76572187969257388</v>
      </c>
      <c r="HN87" s="7">
        <f t="shared" ca="1" si="471"/>
        <v>-0.15033726430795846</v>
      </c>
      <c r="HO87" s="7">
        <f t="shared" ca="1" si="472"/>
        <v>0</v>
      </c>
      <c r="HP87" s="7">
        <f t="shared" ca="1" si="473"/>
        <v>0</v>
      </c>
      <c r="HQ87" s="7">
        <f ca="1">IFERROR(IF(HQ86+HP87&gt;HR$4,HQ86,HQ86+HP87),"")</f>
        <v>60</v>
      </c>
      <c r="HR87" s="7">
        <f t="shared" ca="1" si="604"/>
        <v>0</v>
      </c>
      <c r="HS87" s="7">
        <f t="shared" ca="1" si="474"/>
        <v>8.3411038984268604E-2</v>
      </c>
      <c r="HT87" s="7">
        <f t="shared" ca="1" si="475"/>
        <v>0.53197357640034681</v>
      </c>
      <c r="HU87" s="7">
        <f t="shared" ca="1" si="476"/>
        <v>1</v>
      </c>
      <c r="HV87" s="7" t="str">
        <f t="shared" ca="1" si="477"/>
        <v>3</v>
      </c>
      <c r="HW87" s="7">
        <f ca="1">IFERROR(IF(HW86+HV87&gt;HX$4,HW86,HW86+HV87),"")</f>
        <v>60</v>
      </c>
      <c r="HX87" s="7">
        <f t="shared" ca="1" si="605"/>
        <v>0</v>
      </c>
      <c r="HY87" s="7">
        <f t="shared" ca="1" si="478"/>
        <v>0.31820929400474973</v>
      </c>
      <c r="HZ87" s="7">
        <f t="shared" ca="1" si="479"/>
        <v>0.29717532137986569</v>
      </c>
      <c r="IA87" s="7">
        <f t="shared" ca="1" si="480"/>
        <v>1</v>
      </c>
      <c r="IB87" s="7" t="str">
        <f t="shared" ca="1" si="481"/>
        <v>3</v>
      </c>
      <c r="IC87" s="7">
        <f ca="1">IFERROR(IF(IC86+IB87&gt;ID$4,IC86,IC86+IB87),"")</f>
        <v>60</v>
      </c>
      <c r="ID87" s="7">
        <f t="shared" ca="1" si="606"/>
        <v>0</v>
      </c>
      <c r="IE87" s="7">
        <f t="shared" ca="1" si="482"/>
        <v>0.60616043119458907</v>
      </c>
      <c r="IF87" s="7">
        <f t="shared" ca="1" si="483"/>
        <v>9.2241841900263521E-3</v>
      </c>
      <c r="IG87" s="7">
        <f t="shared" ca="1" si="484"/>
        <v>1</v>
      </c>
      <c r="IH87" s="7" t="str">
        <f t="shared" ca="1" si="485"/>
        <v>3</v>
      </c>
      <c r="II87" s="7">
        <f ca="1">IFERROR(IF(II86+IH87&gt;IJ$4,II86,II86+IH87),"")</f>
        <v>60</v>
      </c>
      <c r="IJ87" s="7">
        <f t="shared" ca="1" si="607"/>
        <v>0</v>
      </c>
      <c r="IK87" s="7">
        <f t="shared" ca="1" si="486"/>
        <v>0.84908400643459869</v>
      </c>
      <c r="IL87" s="7">
        <f t="shared" ca="1" si="487"/>
        <v>-0.23369939104998327</v>
      </c>
      <c r="IM87" s="7">
        <f t="shared" ca="1" si="488"/>
        <v>0</v>
      </c>
      <c r="IN87" s="7">
        <f t="shared" ca="1" si="489"/>
        <v>0</v>
      </c>
      <c r="IO87" s="7">
        <f ca="1">IFERROR(IF(IO86+IN87&gt;IP$4,IO86,IO86+IN87),"")</f>
        <v>60</v>
      </c>
      <c r="IP87" s="7">
        <f t="shared" ca="1" si="608"/>
        <v>0</v>
      </c>
      <c r="IQ87" s="7">
        <f t="shared" ca="1" si="490"/>
        <v>0.90899258703664942</v>
      </c>
      <c r="IR87" s="7">
        <f t="shared" ca="1" si="491"/>
        <v>-0.29360797165203401</v>
      </c>
      <c r="IS87" s="7">
        <f t="shared" ca="1" si="492"/>
        <v>0</v>
      </c>
      <c r="IT87" s="7">
        <f t="shared" ca="1" si="493"/>
        <v>0</v>
      </c>
      <c r="IU87" s="7">
        <f ca="1">IFERROR(IF(IU86+IT87&gt;IV$4,IU86,IU86+IT87),"")</f>
        <v>60</v>
      </c>
      <c r="IV87" s="7">
        <f t="shared" ca="1" si="609"/>
        <v>0</v>
      </c>
      <c r="IW87" s="7">
        <f t="shared" ca="1" si="494"/>
        <v>7.525644347870919E-2</v>
      </c>
      <c r="IX87" s="7">
        <f t="shared" ca="1" si="495"/>
        <v>0.54012817190590623</v>
      </c>
      <c r="IY87" s="7">
        <f t="shared" ca="1" si="496"/>
        <v>1</v>
      </c>
      <c r="IZ87" s="7" t="str">
        <f t="shared" ca="1" si="497"/>
        <v>3</v>
      </c>
      <c r="JA87" s="7">
        <f ca="1">IFERROR(IF(JA86+IZ87&gt;JB$4,JA86,JA86+IZ87),"")</f>
        <v>60</v>
      </c>
      <c r="JB87" s="7">
        <f t="shared" ca="1" si="610"/>
        <v>0</v>
      </c>
      <c r="JC87" s="7">
        <f t="shared" ca="1" si="498"/>
        <v>0.10647312613165938</v>
      </c>
      <c r="JD87" s="7">
        <f t="shared" ca="1" si="499"/>
        <v>0.50891148925295604</v>
      </c>
      <c r="JE87" s="7">
        <f t="shared" ca="1" si="500"/>
        <v>1</v>
      </c>
      <c r="JF87" s="7" t="str">
        <f t="shared" ca="1" si="501"/>
        <v>3</v>
      </c>
      <c r="JG87" s="7">
        <f ca="1">IFERROR(IF(JG86+JF87&gt;JH$4,JG86,JG86+JF87),"")</f>
        <v>60</v>
      </c>
      <c r="JH87" s="7">
        <f t="shared" ca="1" si="611"/>
        <v>0</v>
      </c>
      <c r="JI87" s="7">
        <f t="shared" ca="1" si="502"/>
        <v>0.28819727417920549</v>
      </c>
      <c r="JJ87" s="7">
        <f t="shared" ca="1" si="503"/>
        <v>0.32718734120540993</v>
      </c>
      <c r="JK87" s="7">
        <f t="shared" ca="1" si="504"/>
        <v>1</v>
      </c>
      <c r="JL87" s="7" t="str">
        <f t="shared" ca="1" si="505"/>
        <v>3</v>
      </c>
      <c r="JM87" s="7">
        <f ca="1">IFERROR(IF(JM86+JL87&gt;JN$4,JM86,JM86+JL87),"")</f>
        <v>60</v>
      </c>
      <c r="JN87" s="7">
        <f t="shared" ca="1" si="612"/>
        <v>0</v>
      </c>
      <c r="JO87" s="7">
        <f t="shared" ca="1" si="506"/>
        <v>0.85578355328073441</v>
      </c>
      <c r="JP87" s="7">
        <f t="shared" ca="1" si="507"/>
        <v>-0.24039893789611899</v>
      </c>
      <c r="JQ87" s="7">
        <f t="shared" ca="1" si="508"/>
        <v>0</v>
      </c>
      <c r="JR87" s="7">
        <f t="shared" ca="1" si="509"/>
        <v>0</v>
      </c>
      <c r="JS87" s="7">
        <f ca="1">IFERROR(IF(JS86+JR87&gt;JT$4,JS86,JS86+JR87),"")</f>
        <v>60</v>
      </c>
      <c r="JT87" s="7">
        <f t="shared" ca="1" si="613"/>
        <v>0</v>
      </c>
      <c r="JU87" s="7">
        <f t="shared" ca="1" si="510"/>
        <v>8.4628463237556018E-2</v>
      </c>
      <c r="JV87" s="7">
        <f t="shared" ca="1" si="511"/>
        <v>0.5307561521470594</v>
      </c>
      <c r="JW87" s="7">
        <f t="shared" ca="1" si="512"/>
        <v>1</v>
      </c>
      <c r="JX87" s="7" t="str">
        <f t="shared" ca="1" si="513"/>
        <v>3</v>
      </c>
      <c r="JY87" s="7">
        <f ca="1">IFERROR(IF(JY86+JX87&gt;JZ$4,JY86,JY86+JX87),"")</f>
        <v>60</v>
      </c>
      <c r="JZ87" s="7">
        <f t="shared" ca="1" si="614"/>
        <v>0</v>
      </c>
      <c r="KA87" s="7">
        <f t="shared" ca="1" si="514"/>
        <v>0.32084086848481652</v>
      </c>
      <c r="KB87" s="7">
        <f t="shared" ca="1" si="515"/>
        <v>0.2945437468997989</v>
      </c>
      <c r="KC87" s="7">
        <f t="shared" ca="1" si="516"/>
        <v>1</v>
      </c>
      <c r="KD87" s="7" t="str">
        <f t="shared" ca="1" si="517"/>
        <v>3</v>
      </c>
      <c r="KE87" s="7">
        <f ca="1">IFERROR(IF(KE86+KD87&gt;KF$4,KE86,KE86+KD87),"")</f>
        <v>60</v>
      </c>
      <c r="KF87" s="7">
        <f t="shared" ca="1" si="615"/>
        <v>0</v>
      </c>
      <c r="KG87" s="7">
        <f t="shared" ca="1" si="518"/>
        <v>0.59947535860528911</v>
      </c>
      <c r="KH87" s="7">
        <f t="shared" ca="1" si="519"/>
        <v>1.5909256779326308E-2</v>
      </c>
      <c r="KI87" s="7">
        <f t="shared" ca="1" si="520"/>
        <v>1</v>
      </c>
      <c r="KJ87" s="7" t="str">
        <f t="shared" ca="1" si="521"/>
        <v>3</v>
      </c>
      <c r="KK87" s="7">
        <f ca="1">IFERROR(IF(KK86+KJ87&gt;KL$4,KK86,KK86+KJ87),"")</f>
        <v>60</v>
      </c>
      <c r="KL87" s="7">
        <f t="shared" ca="1" si="616"/>
        <v>0</v>
      </c>
      <c r="KM87" s="7">
        <f t="shared" ca="1" si="522"/>
        <v>0.26884907788322288</v>
      </c>
      <c r="KN87" s="7">
        <f t="shared" ca="1" si="523"/>
        <v>0.34653553750139254</v>
      </c>
      <c r="KO87" s="7">
        <f t="shared" ca="1" si="524"/>
        <v>1</v>
      </c>
      <c r="KP87" s="7" t="str">
        <f t="shared" ca="1" si="525"/>
        <v>3</v>
      </c>
      <c r="KQ87" s="7">
        <f ca="1">IFERROR(IF(KQ86+KP87&gt;KR$4,KQ86,KQ86+KP87),"")</f>
        <v>60</v>
      </c>
      <c r="KR87" s="7">
        <f t="shared" ca="1" si="617"/>
        <v>0</v>
      </c>
      <c r="KS87" s="7">
        <f t="shared" ca="1" si="526"/>
        <v>0.11516436888817994</v>
      </c>
      <c r="KT87" s="7">
        <f t="shared" ca="1" si="527"/>
        <v>0.50022024649643548</v>
      </c>
      <c r="KU87" s="7">
        <f t="shared" ca="1" si="528"/>
        <v>1</v>
      </c>
      <c r="KV87" s="7" t="str">
        <f t="shared" ca="1" si="529"/>
        <v>3</v>
      </c>
      <c r="KW87" s="7">
        <f ca="1">IFERROR(IF(KW86+KV87&gt;KX$4,KW86,KW86+KV87),"")</f>
        <v>60</v>
      </c>
      <c r="KX87" s="7">
        <f t="shared" ca="1" si="618"/>
        <v>0</v>
      </c>
      <c r="KY87" s="7">
        <f t="shared" ca="1" si="530"/>
        <v>0.81424500134134159</v>
      </c>
      <c r="KZ87" s="7">
        <f t="shared" ca="1" si="531"/>
        <v>-0.19886038595672617</v>
      </c>
      <c r="LA87" s="7">
        <f t="shared" ca="1" si="532"/>
        <v>0</v>
      </c>
      <c r="LB87" s="7">
        <f t="shared" ca="1" si="533"/>
        <v>0</v>
      </c>
      <c r="LC87" s="7">
        <f ca="1">IFERROR(IF(LC86+LB87&gt;LD$4,LC86,LC86+LB87),"")</f>
        <v>60</v>
      </c>
      <c r="LD87" s="7">
        <f t="shared" ca="1" si="619"/>
        <v>0</v>
      </c>
      <c r="LE87" s="7">
        <f t="shared" ca="1" si="534"/>
        <v>0.47824847782890811</v>
      </c>
      <c r="LF87" s="7">
        <f t="shared" ca="1" si="535"/>
        <v>0.1371361375557073</v>
      </c>
      <c r="LG87" s="7">
        <f t="shared" ca="1" si="536"/>
        <v>1</v>
      </c>
      <c r="LH87" s="7" t="str">
        <f t="shared" ca="1" si="537"/>
        <v>3</v>
      </c>
      <c r="LI87" s="7">
        <f ca="1">IFERROR(IF(LI86+LH87&gt;LJ$4,LI86,LI86+LH87),"")</f>
        <v>60</v>
      </c>
      <c r="LJ87" s="7">
        <f t="shared" ca="1" si="620"/>
        <v>0</v>
      </c>
      <c r="LK87" s="7">
        <f t="shared" ca="1" si="538"/>
        <v>0.99482014749391268</v>
      </c>
      <c r="LL87" s="7">
        <f t="shared" ca="1" si="539"/>
        <v>-0.37943553210929726</v>
      </c>
      <c r="LM87" s="7">
        <f t="shared" ca="1" si="540"/>
        <v>0</v>
      </c>
      <c r="LN87" s="7">
        <f t="shared" ca="1" si="541"/>
        <v>0</v>
      </c>
      <c r="LO87" s="7">
        <f ca="1">IFERROR(IF(LO86+LN87&gt;LP$4,LO86,LO86+LN87),"")</f>
        <v>60</v>
      </c>
      <c r="LP87" s="7">
        <f t="shared" ca="1" si="621"/>
        <v>0</v>
      </c>
      <c r="LQ87" s="7">
        <f t="shared" ca="1" si="542"/>
        <v>0.34322359214929798</v>
      </c>
      <c r="LR87" s="7">
        <f t="shared" ca="1" si="543"/>
        <v>0.27216102323531743</v>
      </c>
      <c r="LS87" s="7">
        <f t="shared" ca="1" si="544"/>
        <v>1</v>
      </c>
      <c r="LT87" s="7" t="str">
        <f t="shared" ca="1" si="545"/>
        <v>3</v>
      </c>
      <c r="LU87" s="7">
        <f ca="1">IFERROR(IF(LU86+LT87&gt;LV$4,LU86,LU86+LT87),"")</f>
        <v>60</v>
      </c>
      <c r="LV87" s="7">
        <f t="shared" ca="1" si="622"/>
        <v>0</v>
      </c>
      <c r="LW87" s="7">
        <f t="shared" ca="1" si="546"/>
        <v>0.50534170659168465</v>
      </c>
      <c r="LX87" s="7">
        <f t="shared" ca="1" si="547"/>
        <v>0.11004290879293077</v>
      </c>
      <c r="LY87" s="7">
        <f t="shared" ca="1" si="548"/>
        <v>1</v>
      </c>
      <c r="LZ87" s="7" t="str">
        <f t="shared" ca="1" si="549"/>
        <v>3</v>
      </c>
      <c r="MA87" s="7">
        <f ca="1">IFERROR(IF(MA86+LZ87&gt;MB$4,MA86,MA86+LZ87),"")</f>
        <v>60</v>
      </c>
      <c r="MB87" s="7">
        <f t="shared" ca="1" si="623"/>
        <v>0</v>
      </c>
      <c r="MC87" s="7">
        <f t="shared" ca="1" si="550"/>
        <v>0.99921364404944579</v>
      </c>
      <c r="MD87" s="7">
        <f t="shared" ca="1" si="551"/>
        <v>-0.38382902866483037</v>
      </c>
      <c r="ME87" s="7">
        <f t="shared" ca="1" si="552"/>
        <v>0</v>
      </c>
      <c r="MF87" s="7">
        <f t="shared" ca="1" si="553"/>
        <v>0</v>
      </c>
      <c r="MG87" s="7">
        <f ca="1">IFERROR(IF(MG86+MF87&gt;MH$4,MG86,MG86+MF87),"")</f>
        <v>60</v>
      </c>
      <c r="MH87" s="7">
        <f t="shared" ca="1" si="624"/>
        <v>0</v>
      </c>
      <c r="MI87" s="7">
        <f t="shared" ca="1" si="554"/>
        <v>0.97334688323130458</v>
      </c>
      <c r="MJ87" s="7">
        <f t="shared" ca="1" si="555"/>
        <v>-0.35796226784668916</v>
      </c>
      <c r="MK87" s="7">
        <f t="shared" ca="1" si="556"/>
        <v>0</v>
      </c>
      <c r="ML87" s="7">
        <f t="shared" ca="1" si="557"/>
        <v>0</v>
      </c>
      <c r="MM87" s="7">
        <f ca="1">IFERROR(IF(MM86+ML87&gt;MN$4,MM86,MM86+ML87),"")</f>
        <v>60</v>
      </c>
      <c r="MN87" s="7">
        <f t="shared" ca="1" si="625"/>
        <v>0</v>
      </c>
      <c r="MO87" s="7">
        <f t="shared" ca="1" si="558"/>
        <v>0.67057371840231172</v>
      </c>
      <c r="MP87" s="7">
        <f t="shared" ca="1" si="559"/>
        <v>-5.5189103017696306E-2</v>
      </c>
      <c r="MQ87" s="7">
        <f t="shared" ca="1" si="560"/>
        <v>0</v>
      </c>
      <c r="MR87" s="7">
        <f t="shared" ca="1" si="561"/>
        <v>0</v>
      </c>
      <c r="MS87" s="7">
        <f ca="1">IFERROR(IF(MS86+MR87&gt;MT$4,MS86,MS86+MR87),"")</f>
        <v>60</v>
      </c>
      <c r="MT87" s="7">
        <f t="shared" ca="1" si="626"/>
        <v>0</v>
      </c>
      <c r="MU87" s="7">
        <f t="shared" ca="1" si="562"/>
        <v>0.6151983936855433</v>
      </c>
      <c r="MV87" s="7">
        <f t="shared" ca="1" si="563"/>
        <v>1.8622169907211994E-4</v>
      </c>
      <c r="MW87" s="7">
        <f t="shared" ca="1" si="564"/>
        <v>1</v>
      </c>
      <c r="MX87" s="7" t="str">
        <f t="shared" ca="1" si="565"/>
        <v>3</v>
      </c>
      <c r="MY87" s="7">
        <f ca="1">IFERROR(IF(MY86+MX87&gt;MZ$4,MY86,MY86+MX87),"")</f>
        <v>60</v>
      </c>
      <c r="MZ87" s="7">
        <f t="shared" ca="1" si="627"/>
        <v>0</v>
      </c>
      <c r="NA87" s="7">
        <f t="shared" ca="1" si="566"/>
        <v>0.39494400500836002</v>
      </c>
      <c r="NB87" s="7">
        <f t="shared" ca="1" si="567"/>
        <v>0.2204406103762554</v>
      </c>
      <c r="NC87" s="7">
        <f t="shared" ca="1" si="568"/>
        <v>1</v>
      </c>
      <c r="ND87" s="7" t="str">
        <f t="shared" ca="1" si="569"/>
        <v>3</v>
      </c>
      <c r="NE87" s="7">
        <f ca="1">IFERROR(IF(NE86+ND87&gt;NF$4,NE86,NE86+ND87),"")</f>
        <v>60</v>
      </c>
      <c r="NF87" s="7">
        <f t="shared" ca="1" si="628"/>
        <v>0</v>
      </c>
      <c r="NG87" s="7">
        <f t="shared" ca="1" si="570"/>
        <v>0.78074184520919587</v>
      </c>
      <c r="NH87" s="7">
        <f t="shared" ca="1" si="571"/>
        <v>-0.16535722982458045</v>
      </c>
      <c r="NI87" s="7">
        <f t="shared" ca="1" si="572"/>
        <v>0</v>
      </c>
      <c r="NJ87" s="7">
        <f t="shared" ca="1" si="573"/>
        <v>0</v>
      </c>
      <c r="NK87" s="7">
        <f ca="1">IFERROR(IF(NK86+NJ87&gt;NL$4,NK86,NK86+NJ87),"")</f>
        <v>60</v>
      </c>
      <c r="NL87" s="7">
        <f t="shared" ca="1" si="629"/>
        <v>0</v>
      </c>
      <c r="NM87" s="7">
        <f t="shared" ca="1" si="574"/>
        <v>0.14451649286767398</v>
      </c>
      <c r="NN87" s="7">
        <f t="shared" ca="1" si="575"/>
        <v>0.47086812251694143</v>
      </c>
      <c r="NO87" s="7">
        <f t="shared" ca="1" si="576"/>
        <v>1</v>
      </c>
      <c r="NP87" s="7" t="str">
        <f t="shared" ca="1" si="577"/>
        <v>3</v>
      </c>
      <c r="NQ87" s="7">
        <f ca="1">IFERROR(IF(NQ86+NP87&gt;NR$4,NQ86,NQ86+NP87),"")</f>
        <v>60</v>
      </c>
      <c r="NR87" s="7">
        <f t="shared" ca="1" si="630"/>
        <v>0</v>
      </c>
      <c r="NT87">
        <v>85</v>
      </c>
      <c r="NU87" s="7" t="s">
        <v>19</v>
      </c>
      <c r="NV87" s="7" t="str">
        <f t="shared" ca="1" si="335"/>
        <v/>
      </c>
      <c r="NW87" s="7" t="str">
        <f t="shared" ca="1" si="329"/>
        <v/>
      </c>
      <c r="NX87" t="str">
        <f ca="1">IFERROR(VLOOKUP(NT87,$K$3:$AK$568,8,FALSE),"")</f>
        <v/>
      </c>
      <c r="NY87" t="str">
        <f ca="1">IFERROR(VLOOKUP(NT87,$K$3:$AK$568,9,FALSE),"")</f>
        <v/>
      </c>
      <c r="NZ87" s="7" t="str">
        <f ca="1">IFERROR(VLOOKUP(NT87,$K$3:$AK$568,27,FALSE),"")</f>
        <v/>
      </c>
      <c r="OB87">
        <v>85</v>
      </c>
      <c r="OC87" s="7" t="s">
        <v>19</v>
      </c>
      <c r="OD87" t="e">
        <f t="shared" ca="1" si="336"/>
        <v>#N/A</v>
      </c>
      <c r="OE87" s="7" t="str">
        <f t="shared" ca="1" si="337"/>
        <v/>
      </c>
      <c r="OF87" s="7" t="str">
        <f t="shared" ca="1" si="338"/>
        <v/>
      </c>
      <c r="OG87" t="str">
        <f t="shared" ca="1" si="339"/>
        <v/>
      </c>
      <c r="OI87">
        <v>85</v>
      </c>
      <c r="OJ87" s="7" t="s">
        <v>19</v>
      </c>
      <c r="OK87" s="7" t="str">
        <f t="shared" ca="1" si="340"/>
        <v/>
      </c>
      <c r="OL87" s="7" t="str">
        <f t="shared" ca="1" si="341"/>
        <v/>
      </c>
      <c r="OM87" t="str">
        <f ca="1">IFERROR(VLOOKUP(OI87,$L$3:$AK$568,7,FALSE),"")</f>
        <v/>
      </c>
      <c r="ON87" t="str">
        <f ca="1">IFERROR(VLOOKUP(OI87,$L$3:$AK$568,8,FALSE),"")</f>
        <v/>
      </c>
      <c r="OO87" s="7" t="str">
        <f ca="1">IFERROR(VLOOKUP(OI87,$L$3:$AK$568,26,FALSE),"")</f>
        <v/>
      </c>
      <c r="OQ87">
        <v>85</v>
      </c>
      <c r="OR87" s="7" t="s">
        <v>19</v>
      </c>
      <c r="OS87" t="e">
        <f t="shared" ca="1" si="342"/>
        <v>#N/A</v>
      </c>
      <c r="OT87" s="7" t="str">
        <f t="shared" ca="1" si="343"/>
        <v/>
      </c>
      <c r="OU87" s="7" t="str">
        <f t="shared" ca="1" si="344"/>
        <v/>
      </c>
      <c r="OV87" t="str">
        <f t="shared" ca="1" si="345"/>
        <v/>
      </c>
      <c r="OX87">
        <v>85</v>
      </c>
      <c r="OY87" s="7" t="s">
        <v>19</v>
      </c>
      <c r="OZ87" s="7" t="str">
        <f t="shared" ca="1" si="346"/>
        <v/>
      </c>
      <c r="PA87" s="7" t="str">
        <f t="shared" ca="1" si="347"/>
        <v/>
      </c>
      <c r="PB87" t="str">
        <f ca="1">IFERROR(VLOOKUP(OX87,$M$3:$AK$568,6,FALSE),"")</f>
        <v/>
      </c>
      <c r="PC87" t="str">
        <f ca="1">IFERROR(VLOOKUP(OX87,$M$3:$AK$568,7,FALSE),"")</f>
        <v/>
      </c>
      <c r="PD87" s="7" t="str">
        <f ca="1">IFERROR(VLOOKUP(OX87,$M$3:$AK$568,25,FALSE),"")</f>
        <v/>
      </c>
      <c r="PF87">
        <v>85</v>
      </c>
      <c r="PG87" s="7" t="s">
        <v>19</v>
      </c>
      <c r="PH87" t="e">
        <f t="shared" ca="1" si="348"/>
        <v>#N/A</v>
      </c>
      <c r="PI87" s="7" t="str">
        <f t="shared" ca="1" si="349"/>
        <v/>
      </c>
      <c r="PJ87" s="7" t="str">
        <f t="shared" ca="1" si="350"/>
        <v/>
      </c>
      <c r="PK87" t="str">
        <f t="shared" ca="1" si="351"/>
        <v/>
      </c>
      <c r="PM87">
        <v>85</v>
      </c>
      <c r="PN87" s="7" t="s">
        <v>19</v>
      </c>
      <c r="PO87" s="202" t="str">
        <f t="shared" ca="1" si="352"/>
        <v/>
      </c>
      <c r="PP87" s="7" t="str">
        <f t="shared" ca="1" si="353"/>
        <v/>
      </c>
      <c r="PQ87" t="str">
        <f ca="1">IFERROR(VLOOKUP(PM87,$G$325:$R$409,12,FALSE),"")</f>
        <v/>
      </c>
      <c r="PR87" t="e">
        <f ca="1">VLOOKUP(PM87,$G$324:$Q$409,11,FALSE)</f>
        <v>#N/A</v>
      </c>
      <c r="PS87" s="7" t="str">
        <f ca="1">VLOOKUP(PQ87,$R$325:$Y$409,8,FALSE)</f>
        <v>- -</v>
      </c>
      <c r="PT87" s="7">
        <f ca="1">ReSt</f>
        <v>-4</v>
      </c>
      <c r="PU87" s="7" t="e">
        <f t="shared" ca="1" si="354"/>
        <v>#N/A</v>
      </c>
      <c r="PV87" s="7" t="e">
        <f t="shared" ca="1" si="355"/>
        <v>#N/A</v>
      </c>
      <c r="PW87" s="7" t="str">
        <f ca="1">VLOOKUP(PQ87,$R$325:$AK$409,8,FALSE)</f>
        <v>- -</v>
      </c>
      <c r="PX87" s="7"/>
      <c r="PY87">
        <v>85</v>
      </c>
      <c r="PZ87" s="7" t="s">
        <v>19</v>
      </c>
      <c r="QA87" t="str">
        <f t="shared" ca="1" si="356"/>
        <v/>
      </c>
      <c r="QB87" s="7" t="str">
        <f t="shared" ca="1" si="357"/>
        <v/>
      </c>
      <c r="QC87" s="7" t="str">
        <f t="shared" ca="1" si="358"/>
        <v/>
      </c>
      <c r="QD87" t="str">
        <f t="shared" ca="1" si="359"/>
        <v/>
      </c>
      <c r="QF87">
        <v>85</v>
      </c>
      <c r="QG87" s="7" t="s">
        <v>19</v>
      </c>
      <c r="QH87" s="7" t="str">
        <f t="shared" ca="1" si="360"/>
        <v/>
      </c>
      <c r="QI87" s="7" t="e">
        <f t="shared" ca="1" si="361"/>
        <v>#VALUE!</v>
      </c>
      <c r="QJ87" t="e">
        <f t="shared" ca="1" si="362"/>
        <v>#N/A</v>
      </c>
      <c r="QK87" s="7" t="e">
        <f t="shared" ca="1" si="363"/>
        <v>#N/A</v>
      </c>
      <c r="QM87">
        <v>85</v>
      </c>
      <c r="QN87" s="7" t="s">
        <v>19</v>
      </c>
      <c r="QO87" t="str">
        <f t="shared" ca="1" si="364"/>
        <v/>
      </c>
      <c r="QP87" s="7" t="str">
        <f t="shared" ca="1" si="365"/>
        <v/>
      </c>
      <c r="QQ87" t="str">
        <f t="shared" ca="1" si="366"/>
        <v/>
      </c>
    </row>
    <row r="88" spans="1:459" x14ac:dyDescent="0.25">
      <c r="A88" s="240" t="str">
        <f>IF('Character Sheet'!$B$4="Creature","N","Y")</f>
        <v>Y</v>
      </c>
      <c r="C88" s="75"/>
      <c r="D88" s="76"/>
      <c r="F88" s="75"/>
      <c r="G88" s="76"/>
      <c r="I88" s="75"/>
      <c r="J88" s="85"/>
      <c r="K88" s="85">
        <f t="shared" ca="1" si="330"/>
        <v>4</v>
      </c>
      <c r="L88" s="85">
        <f t="shared" ca="1" si="632"/>
        <v>0</v>
      </c>
      <c r="M88" s="70">
        <f t="shared" ca="1" si="321"/>
        <v>4</v>
      </c>
      <c r="O88" s="222" t="str">
        <f t="shared" ca="1" si="331"/>
        <v>- -</v>
      </c>
      <c r="Q88" s="7" t="str">
        <f t="shared" si="633"/>
        <v/>
      </c>
      <c r="R88" s="9" t="s">
        <v>1266</v>
      </c>
      <c r="S88" s="9"/>
      <c r="T88" s="61" t="str">
        <f>SUBSTITUTE(IFERROR(IFERROR(VLOOKUP(R88,'[1]Skill Statistics'!$A$3:$C$513,2,FALSE),VLOOKUP(Q88,'[1]Skill Statistics'!$A$3:$C$513,2,FALSE)),T87),"R*","ReSt")</f>
        <v>- -</v>
      </c>
      <c r="U88" s="61" t="str">
        <f>IFERROR(IFERROR(VLOOKUP(R88,'[1]Skill Statistics'!$A$3:$C$513,3,FALSE),VLOOKUP(Q88,'[1]Skill Statistics'!$A$3:$C$513,3,FALSE)),U87)</f>
        <v>- -</v>
      </c>
      <c r="V88" s="61" t="str">
        <f>IF(ISNUMBER(SEARCH("Category",R88)),"- -",IFERROR(IFERROR(VLOOKUP(Q88,[1]Professions!$A$4:$AM$288,MATCH(Profession,[1]Professions!$A$1:$AM$1,0),FALSE),VLOOKUP(Q88,Calculations!$B$91:$I$95,8,FALSE)),"- -"))</f>
        <v>- -</v>
      </c>
      <c r="W88" s="60" t="str">
        <f t="shared" si="332"/>
        <v>- -</v>
      </c>
      <c r="X88" s="7" t="str">
        <f ca="1">IFERROR(VLOOKUP(R88,$BS$6:$NR$519,MATCH(ActualLevel,$BS$3:$NR$3,0),FALSE),"- -")</f>
        <v>- -</v>
      </c>
      <c r="Y88" s="7" t="str">
        <f t="shared" si="320"/>
        <v>- -</v>
      </c>
      <c r="Z88" s="7" t="str">
        <f>IFERROR(VLOOKUP(Y88,Charts!$BQ$2:$BR$52,2,FALSE),"- -")</f>
        <v>- -</v>
      </c>
      <c r="AA88" s="7" t="str">
        <f t="shared" ca="1" si="367"/>
        <v>- -</v>
      </c>
      <c r="AB88" s="7" t="str">
        <f t="shared" si="634"/>
        <v>- -</v>
      </c>
      <c r="AC88" s="7"/>
      <c r="AD88" s="7"/>
      <c r="AE88" s="7"/>
      <c r="AF88" s="7"/>
      <c r="AG88" s="7"/>
      <c r="AH88" s="43"/>
      <c r="AI88" s="7"/>
      <c r="AJ88" s="7"/>
      <c r="AK88" s="7">
        <f t="shared" ca="1" si="368"/>
        <v>0</v>
      </c>
      <c r="AL88" s="7"/>
      <c r="AM88" s="69">
        <f>IFERROR(VLOOKUP(R88,'[1]Skill Statistics'!$A$3:$AN$513,MATCH(Profession,'[1]Skill Statistics'!$A$2:$AN$2,0),FALSE),0)</f>
        <v>0</v>
      </c>
      <c r="AN88" s="85">
        <f>IFERROR(VLOOKUP(Q88,'[1]Skill Statistics'!$A$3:$BK$513,MATCH(Archetype,'[1]Skill Statistics'!$A$2:$BK$2,0),FALSE),0)</f>
        <v>0</v>
      </c>
      <c r="AO88" s="85">
        <f>IFERROR(VLOOKUP(Q88,'[1]Skill Statistics'!$A$3:$BB$513,MATCH(Race,'[1]Skill Statistics'!$A$2:$BB$2,0),FALSE),0)</f>
        <v>0</v>
      </c>
      <c r="AP88" s="85">
        <f t="shared" ca="1" si="333"/>
        <v>0</v>
      </c>
      <c r="AQ88" s="70"/>
      <c r="AS88" s="69" t="str">
        <f>IFERROR(VLOOKUP(Q88,'[1]Professional Skills'!$A$4:$AM$288,MATCH(Profession,'[1]Professional Skills'!$A$3:$AM$3,0),FALSE),"- -")</f>
        <v>- -</v>
      </c>
      <c r="AU88" s="7" t="str">
        <f t="shared" si="636"/>
        <v>- -</v>
      </c>
      <c r="AV88" s="7">
        <f t="shared" ca="1" si="635"/>
        <v>0</v>
      </c>
      <c r="AW88" t="str">
        <f t="shared" si="371"/>
        <v/>
      </c>
      <c r="AX88" t="str">
        <f>IFERROR(_xlfn.RANK.EQ(AW88,$AW$5:$AW$568),"")</f>
        <v/>
      </c>
      <c r="AY88">
        <f t="shared" si="327"/>
        <v>0</v>
      </c>
      <c r="AZ88" s="70" t="str">
        <f t="shared" si="369"/>
        <v/>
      </c>
      <c r="BB88" s="69" t="str">
        <f>IFERROR(IF(Q88="Language",VLOOKUP(R88,[1]Cultures!$B$4:$N$218,MATCH(Culture,[1]Cultures!$B$3:$N$3,0),FALSE),VLOOKUP(Q88,[1]Cultures!$B$4:$O$212,MATCH(Culture,[1]Cultures!$B$3:$O$3,0),FALSE)),"- -")</f>
        <v>- -</v>
      </c>
      <c r="BD88">
        <f t="shared" ca="1" si="631"/>
        <v>0</v>
      </c>
      <c r="BE88" t="str">
        <f t="shared" si="578"/>
        <v/>
      </c>
      <c r="BI88" s="7" t="str">
        <f t="shared" si="370"/>
        <v>- -</v>
      </c>
      <c r="BJ88" s="7"/>
      <c r="BK88" s="7"/>
      <c r="BL88" s="70" t="str">
        <f t="shared" si="328"/>
        <v>- -</v>
      </c>
      <c r="BN88" s="69" t="str">
        <f>IFERROR(VLOOKUP(V88,Charts!$BT$2:$BV$14,3,FALSE),"- -")</f>
        <v>- -</v>
      </c>
      <c r="BO88" s="85" t="str">
        <f t="shared" ca="1" si="334"/>
        <v>- -</v>
      </c>
      <c r="BP88" s="70" t="str">
        <f t="shared" ca="1" si="579"/>
        <v>- -</v>
      </c>
      <c r="BR88" s="7">
        <v>83</v>
      </c>
      <c r="BS88" s="9" t="str">
        <f ca="1">VLOOKUP(BR88,$O$3:$R$568,4,FALSE)</f>
        <v>Heavy Weapon 3</v>
      </c>
      <c r="BT88" s="7" t="str">
        <f ca="1">VLOOKUP(BS88,$R$3:$V$568,5,FALSE)</f>
        <v>6 / 8</v>
      </c>
      <c r="BU88" s="7">
        <f ca="1">VLOOKUP(BT88,Charts!$BT$2:$BV$14,3,FALSE)</f>
        <v>0.38461538461538464</v>
      </c>
      <c r="BV88" s="7" t="str">
        <f t="shared" ca="1" si="372"/>
        <v>6</v>
      </c>
      <c r="BW88" s="7" t="str">
        <f t="shared" ca="1" si="373"/>
        <v>8</v>
      </c>
      <c r="BY88" s="7">
        <f t="shared" ca="1" si="374"/>
        <v>0.91880838864199144</v>
      </c>
      <c r="BZ88" s="7">
        <f t="shared" ca="1" si="375"/>
        <v>-0.53419300402660674</v>
      </c>
      <c r="CA88" s="7">
        <f t="shared" ca="1" si="376"/>
        <v>0</v>
      </c>
      <c r="CB88" s="7">
        <f t="shared" ca="1" si="377"/>
        <v>0</v>
      </c>
      <c r="CC88" s="7">
        <f ca="1">IFERROR(IF(CC87+CB88&gt;CD$4,CC87,CC87+CB88),"")</f>
        <v>38</v>
      </c>
      <c r="CD88" s="7">
        <f t="shared" ca="1" si="580"/>
        <v>0</v>
      </c>
      <c r="CE88" s="7">
        <f t="shared" ca="1" si="378"/>
        <v>0.92995343588247736</v>
      </c>
      <c r="CF88" s="7">
        <f t="shared" ca="1" si="379"/>
        <v>-0.54533805126709267</v>
      </c>
      <c r="CG88" s="7">
        <f t="shared" ca="1" si="380"/>
        <v>0</v>
      </c>
      <c r="CH88" s="7">
        <f t="shared" ca="1" si="381"/>
        <v>0</v>
      </c>
      <c r="CI88" s="7">
        <f ca="1">IFERROR(IF(CI87+CH88&gt;CJ$4,CI87,CI87+CH88),"")</f>
        <v>60</v>
      </c>
      <c r="CJ88" s="7">
        <f t="shared" ca="1" si="581"/>
        <v>0</v>
      </c>
      <c r="CK88" s="7">
        <f t="shared" ca="1" si="382"/>
        <v>0.44489197955884052</v>
      </c>
      <c r="CL88" s="7">
        <f t="shared" ca="1" si="383"/>
        <v>-6.0276594943455886E-2</v>
      </c>
      <c r="CM88" s="7">
        <f t="shared" ca="1" si="384"/>
        <v>0</v>
      </c>
      <c r="CN88" s="7">
        <f t="shared" ca="1" si="385"/>
        <v>0</v>
      </c>
      <c r="CO88" s="7">
        <f ca="1">IFERROR(IF(CO87+CN88&gt;CP$4,CO87,CO87+CN88),"")</f>
        <v>60</v>
      </c>
      <c r="CP88" s="7">
        <f t="shared" ca="1" si="582"/>
        <v>0</v>
      </c>
      <c r="CQ88" s="7">
        <f t="shared" ca="1" si="386"/>
        <v>0.52706623892255533</v>
      </c>
      <c r="CR88" s="7">
        <f t="shared" ca="1" si="387"/>
        <v>-0.14245085430717069</v>
      </c>
      <c r="CS88" s="7">
        <f t="shared" ca="1" si="388"/>
        <v>0</v>
      </c>
      <c r="CT88" s="7">
        <f t="shared" ca="1" si="389"/>
        <v>0</v>
      </c>
      <c r="CU88" s="7">
        <f ca="1">IFERROR(IF(CU87+CT88&gt;CV$4,CU87,CU87+CT88),"")</f>
        <v>60</v>
      </c>
      <c r="CV88" s="7">
        <f t="shared" ca="1" si="583"/>
        <v>0</v>
      </c>
      <c r="CW88" s="7">
        <f t="shared" ca="1" si="390"/>
        <v>0.64547595012991998</v>
      </c>
      <c r="CX88" s="7">
        <f t="shared" ca="1" si="391"/>
        <v>-0.26086056551453535</v>
      </c>
      <c r="CY88" s="7">
        <f t="shared" ca="1" si="392"/>
        <v>0</v>
      </c>
      <c r="CZ88" s="7">
        <f t="shared" ca="1" si="393"/>
        <v>0</v>
      </c>
      <c r="DA88" s="7">
        <f ca="1">IFERROR(IF(DA87+CZ88&gt;DB$4,DA87,DA87+CZ88),"")</f>
        <v>60</v>
      </c>
      <c r="DB88" s="7">
        <f t="shared" ca="1" si="584"/>
        <v>0</v>
      </c>
      <c r="DC88" s="7">
        <f t="shared" ca="1" si="394"/>
        <v>0.62969378051385172</v>
      </c>
      <c r="DD88" s="7">
        <f t="shared" ca="1" si="395"/>
        <v>-0.24507839589846708</v>
      </c>
      <c r="DE88" s="7">
        <f t="shared" ca="1" si="396"/>
        <v>0</v>
      </c>
      <c r="DF88" s="7">
        <f t="shared" ca="1" si="397"/>
        <v>0</v>
      </c>
      <c r="DG88" s="7">
        <f ca="1">IFERROR(IF(DG87+DF88&gt;DH$4,DG87,DG87+DF88),"")</f>
        <v>60</v>
      </c>
      <c r="DH88" s="7">
        <f t="shared" ca="1" si="585"/>
        <v>0</v>
      </c>
      <c r="DI88" s="7">
        <f t="shared" ca="1" si="398"/>
        <v>0.7165652801982596</v>
      </c>
      <c r="DJ88" s="7">
        <f t="shared" ca="1" si="399"/>
        <v>-0.33194989558287497</v>
      </c>
      <c r="DK88" s="7">
        <f t="shared" ca="1" si="400"/>
        <v>0</v>
      </c>
      <c r="DL88" s="7">
        <f t="shared" ca="1" si="401"/>
        <v>0</v>
      </c>
      <c r="DM88" s="7">
        <f ca="1">IFERROR(IF(DM87+DL88&gt;DN$4,DM87,DM87+DL88),"")</f>
        <v>60</v>
      </c>
      <c r="DN88" s="7">
        <f t="shared" ca="1" si="586"/>
        <v>0</v>
      </c>
      <c r="DO88" s="7">
        <f t="shared" ca="1" si="402"/>
        <v>0.31046524846141987</v>
      </c>
      <c r="DP88" s="7">
        <f t="shared" ca="1" si="403"/>
        <v>7.4150136153964763E-2</v>
      </c>
      <c r="DQ88" s="7">
        <f t="shared" ca="1" si="404"/>
        <v>1</v>
      </c>
      <c r="DR88" s="7" t="str">
        <f t="shared" ca="1" si="405"/>
        <v>6</v>
      </c>
      <c r="DS88" s="7">
        <f ca="1">IFERROR(IF(DS87+DR88&gt;DT$4,DS87,DS87+DR88),"")</f>
        <v>60</v>
      </c>
      <c r="DT88" s="7">
        <f t="shared" ca="1" si="587"/>
        <v>0</v>
      </c>
      <c r="DU88" s="7">
        <f t="shared" ca="1" si="406"/>
        <v>0.37741068477255912</v>
      </c>
      <c r="DV88" s="7">
        <f t="shared" ca="1" si="407"/>
        <v>7.2046998428255127E-3</v>
      </c>
      <c r="DW88" s="7">
        <f t="shared" ca="1" si="408"/>
        <v>1</v>
      </c>
      <c r="DX88" s="7" t="str">
        <f t="shared" ca="1" si="409"/>
        <v>6</v>
      </c>
      <c r="DY88" s="7">
        <f ca="1">IFERROR(IF(DY87+DX88&gt;DZ$4,DY87,DY87+DX88),"")</f>
        <v>59</v>
      </c>
      <c r="DZ88" s="7">
        <f t="shared" ca="1" si="588"/>
        <v>0</v>
      </c>
      <c r="EA88" s="7">
        <f t="shared" ca="1" si="410"/>
        <v>7.1510385741959448E-2</v>
      </c>
      <c r="EB88" s="7">
        <f t="shared" ca="1" si="411"/>
        <v>0.31310499887342519</v>
      </c>
      <c r="EC88" s="7">
        <f t="shared" ca="1" si="412"/>
        <v>1</v>
      </c>
      <c r="ED88" s="7" t="str">
        <f t="shared" ca="1" si="413"/>
        <v>6</v>
      </c>
      <c r="EE88" s="7">
        <f ca="1">IFERROR(IF(EE87+ED88&gt;EF$4,EE87,EE87+ED88),"")</f>
        <v>60</v>
      </c>
      <c r="EF88" s="7">
        <f t="shared" ca="1" si="589"/>
        <v>0</v>
      </c>
      <c r="EG88" s="7">
        <f t="shared" ca="1" si="414"/>
        <v>3.1060605190137758E-2</v>
      </c>
      <c r="EH88" s="7">
        <f t="shared" ca="1" si="415"/>
        <v>0.35355477942524688</v>
      </c>
      <c r="EI88" s="7">
        <f t="shared" ca="1" si="416"/>
        <v>1</v>
      </c>
      <c r="EJ88" s="7" t="str">
        <f t="shared" ca="1" si="417"/>
        <v>6</v>
      </c>
      <c r="EK88" s="7">
        <f ca="1">IFERROR(IF(EK87+EJ88&gt;EL$4,EK87,EK87+EJ88),"")</f>
        <v>60</v>
      </c>
      <c r="EL88" s="7">
        <f t="shared" ca="1" si="590"/>
        <v>0</v>
      </c>
      <c r="EM88" s="7">
        <f t="shared" ca="1" si="418"/>
        <v>0.32143857456599123</v>
      </c>
      <c r="EN88" s="7">
        <f t="shared" ca="1" si="419"/>
        <v>6.3176810049393406E-2</v>
      </c>
      <c r="EO88" s="7">
        <f t="shared" ca="1" si="420"/>
        <v>1</v>
      </c>
      <c r="EP88" s="7" t="str">
        <f t="shared" ca="1" si="421"/>
        <v>6</v>
      </c>
      <c r="EQ88" s="7">
        <f ca="1">IFERROR(IF(EQ87+EP88&gt;ER$4,EQ87,EQ87+EP88),"")</f>
        <v>60</v>
      </c>
      <c r="ER88" s="7">
        <f t="shared" ca="1" si="591"/>
        <v>0</v>
      </c>
      <c r="ES88" s="7">
        <f t="shared" ca="1" si="422"/>
        <v>0.24835110896117651</v>
      </c>
      <c r="ET88" s="7">
        <f t="shared" ca="1" si="423"/>
        <v>0.13626427565420812</v>
      </c>
      <c r="EU88" s="7">
        <f t="shared" ca="1" si="424"/>
        <v>1</v>
      </c>
      <c r="EV88" s="7" t="str">
        <f t="shared" ca="1" si="425"/>
        <v>6</v>
      </c>
      <c r="EW88" s="7">
        <f ca="1">IFERROR(IF(EW87+EV88&gt;EX$4,EW87,EW87+EV88),"")</f>
        <v>60</v>
      </c>
      <c r="EX88" s="7">
        <f t="shared" ca="1" si="592"/>
        <v>0</v>
      </c>
      <c r="EY88" s="7">
        <f t="shared" ca="1" si="426"/>
        <v>0.79306722108991046</v>
      </c>
      <c r="EZ88" s="7">
        <f t="shared" ca="1" si="427"/>
        <v>-0.40845183647452582</v>
      </c>
      <c r="FA88" s="7">
        <f t="shared" ca="1" si="428"/>
        <v>0</v>
      </c>
      <c r="FB88" s="7">
        <f t="shared" ca="1" si="429"/>
        <v>0</v>
      </c>
      <c r="FC88" s="7">
        <f ca="1">IFERROR(IF(FC87+FB88&gt;FD$4,FC87,FC87+FB88),"")</f>
        <v>60</v>
      </c>
      <c r="FD88" s="7">
        <f t="shared" ca="1" si="593"/>
        <v>0</v>
      </c>
      <c r="FE88" s="7">
        <f t="shared" ca="1" si="430"/>
        <v>0.19440809041333018</v>
      </c>
      <c r="FF88" s="7">
        <f t="shared" ca="1" si="431"/>
        <v>0.19020729420205446</v>
      </c>
      <c r="FG88" s="7">
        <f t="shared" ca="1" si="432"/>
        <v>1</v>
      </c>
      <c r="FH88" s="7" t="str">
        <f t="shared" ca="1" si="433"/>
        <v>6</v>
      </c>
      <c r="FI88" s="7">
        <f ca="1">IFERROR(IF(FI87+FH88&gt;FJ$4,FI87,FI87+FH88),"")</f>
        <v>60</v>
      </c>
      <c r="FJ88" s="7">
        <f t="shared" ca="1" si="594"/>
        <v>0</v>
      </c>
      <c r="FK88" s="7">
        <f t="shared" ca="1" si="434"/>
        <v>0.43236627588235277</v>
      </c>
      <c r="FL88" s="7">
        <f t="shared" ca="1" si="435"/>
        <v>-4.7750891266968132E-2</v>
      </c>
      <c r="FM88" s="7">
        <f t="shared" ca="1" si="436"/>
        <v>0</v>
      </c>
      <c r="FN88" s="7">
        <f t="shared" ca="1" si="437"/>
        <v>0</v>
      </c>
      <c r="FO88" s="7">
        <f ca="1">IFERROR(IF(FO87+FN88&gt;FP$4,FO87,FO87+FN88),"")</f>
        <v>60</v>
      </c>
      <c r="FP88" s="7">
        <f t="shared" ca="1" si="595"/>
        <v>0</v>
      </c>
      <c r="FQ88" s="7">
        <f t="shared" ca="1" si="438"/>
        <v>0.50573972332704986</v>
      </c>
      <c r="FR88" s="7">
        <f t="shared" ca="1" si="439"/>
        <v>-0.12112433871166522</v>
      </c>
      <c r="FS88" s="7">
        <f t="shared" ca="1" si="440"/>
        <v>0</v>
      </c>
      <c r="FT88" s="7">
        <f t="shared" ca="1" si="441"/>
        <v>0</v>
      </c>
      <c r="FU88" s="7">
        <f ca="1">IFERROR(IF(FU87+FT88&gt;FV$4,FU87,FU87+FT88),"")</f>
        <v>60</v>
      </c>
      <c r="FV88" s="7">
        <f t="shared" ca="1" si="596"/>
        <v>0</v>
      </c>
      <c r="FW88" s="7">
        <f t="shared" ca="1" si="442"/>
        <v>0.77018016265255962</v>
      </c>
      <c r="FX88" s="7">
        <f t="shared" ca="1" si="443"/>
        <v>-0.38556477803717498</v>
      </c>
      <c r="FY88" s="7">
        <f t="shared" ca="1" si="444"/>
        <v>0</v>
      </c>
      <c r="FZ88" s="7">
        <f t="shared" ca="1" si="445"/>
        <v>0</v>
      </c>
      <c r="GA88" s="7">
        <f ca="1">IFERROR(IF(GA87+FZ88&gt;GB$4,GA87,GA87+FZ88),"")</f>
        <v>60</v>
      </c>
      <c r="GB88" s="7">
        <f t="shared" ca="1" si="597"/>
        <v>0</v>
      </c>
      <c r="GC88" s="7">
        <f t="shared" ca="1" si="446"/>
        <v>0.57925055809130166</v>
      </c>
      <c r="GD88" s="7">
        <f t="shared" ca="1" si="447"/>
        <v>-0.19463517347591702</v>
      </c>
      <c r="GE88" s="7">
        <f t="shared" ca="1" si="448"/>
        <v>0</v>
      </c>
      <c r="GF88" s="7">
        <f t="shared" ca="1" si="449"/>
        <v>0</v>
      </c>
      <c r="GG88" s="7">
        <f ca="1">IFERROR(IF(GG87+GF88&gt;GH$4,GG87,GG87+GF88),"")</f>
        <v>60</v>
      </c>
      <c r="GH88" s="7">
        <f t="shared" ca="1" si="598"/>
        <v>0</v>
      </c>
      <c r="GI88" s="7">
        <f t="shared" ca="1" si="450"/>
        <v>0.7371587829718238</v>
      </c>
      <c r="GJ88" s="7">
        <f t="shared" ca="1" si="451"/>
        <v>-0.35254339835643916</v>
      </c>
      <c r="GK88" s="7">
        <f t="shared" ca="1" si="452"/>
        <v>0</v>
      </c>
      <c r="GL88" s="7">
        <f t="shared" ca="1" si="453"/>
        <v>0</v>
      </c>
      <c r="GM88" s="7">
        <f ca="1">IFERROR(IF(GM87+GL88&gt;GN$4,GM87,GM87+GL88),"")</f>
        <v>60</v>
      </c>
      <c r="GN88" s="7">
        <f t="shared" ca="1" si="599"/>
        <v>0</v>
      </c>
      <c r="GO88" s="7">
        <f t="shared" ca="1" si="454"/>
        <v>0.97851064463737714</v>
      </c>
      <c r="GP88" s="7">
        <f t="shared" ca="1" si="455"/>
        <v>-0.59389526002199244</v>
      </c>
      <c r="GQ88" s="7">
        <f t="shared" ca="1" si="456"/>
        <v>0</v>
      </c>
      <c r="GR88" s="7">
        <f t="shared" ca="1" si="457"/>
        <v>0</v>
      </c>
      <c r="GS88" s="7">
        <f ca="1">IFERROR(IF(GS87+GR88&gt;GT$4,GS87,GS87+GR88),"")</f>
        <v>60</v>
      </c>
      <c r="GT88" s="7">
        <f t="shared" ca="1" si="600"/>
        <v>0</v>
      </c>
      <c r="GU88" s="7">
        <f t="shared" ca="1" si="458"/>
        <v>0.15794286015839165</v>
      </c>
      <c r="GV88" s="7">
        <f t="shared" ca="1" si="459"/>
        <v>0.22667252445699299</v>
      </c>
      <c r="GW88" s="7">
        <f t="shared" ca="1" si="460"/>
        <v>1</v>
      </c>
      <c r="GX88" s="7" t="str">
        <f t="shared" ca="1" si="461"/>
        <v>6</v>
      </c>
      <c r="GY88" s="7">
        <f ca="1">IFERROR(IF(GY87+GX88&gt;GZ$4,GY87,GY87+GX88),"")</f>
        <v>60</v>
      </c>
      <c r="GZ88" s="7">
        <f t="shared" ca="1" si="601"/>
        <v>0</v>
      </c>
      <c r="HA88" s="7">
        <f t="shared" ca="1" si="462"/>
        <v>0.69945882860139763</v>
      </c>
      <c r="HB88" s="7">
        <f t="shared" ca="1" si="463"/>
        <v>-0.31484344398601299</v>
      </c>
      <c r="HC88" s="7">
        <f t="shared" ca="1" si="464"/>
        <v>0</v>
      </c>
      <c r="HD88" s="7">
        <f t="shared" ca="1" si="465"/>
        <v>0</v>
      </c>
      <c r="HE88" s="7">
        <f ca="1">IFERROR(IF(HE87+HD88&gt;HF$4,HE87,HE87+HD88),"")</f>
        <v>60</v>
      </c>
      <c r="HF88" s="7">
        <f t="shared" ca="1" si="602"/>
        <v>0</v>
      </c>
      <c r="HG88" s="7">
        <f t="shared" ca="1" si="466"/>
        <v>0.73876996577567655</v>
      </c>
      <c r="HH88" s="7">
        <f t="shared" ca="1" si="467"/>
        <v>-0.35415458116029191</v>
      </c>
      <c r="HI88" s="7">
        <f t="shared" ca="1" si="468"/>
        <v>0</v>
      </c>
      <c r="HJ88" s="7">
        <f t="shared" ca="1" si="469"/>
        <v>0</v>
      </c>
      <c r="HK88" s="7">
        <f ca="1">IFERROR(IF(HK87+HJ88&gt;HL$4,HK87,HK87+HJ88),"")</f>
        <v>60</v>
      </c>
      <c r="HL88" s="7">
        <f t="shared" ca="1" si="603"/>
        <v>0</v>
      </c>
      <c r="HM88" s="7">
        <f t="shared" ca="1" si="470"/>
        <v>0.39811285647037753</v>
      </c>
      <c r="HN88" s="7">
        <f t="shared" ca="1" si="471"/>
        <v>-1.3497471854992893E-2</v>
      </c>
      <c r="HO88" s="7">
        <f t="shared" ca="1" si="472"/>
        <v>0</v>
      </c>
      <c r="HP88" s="7">
        <f t="shared" ca="1" si="473"/>
        <v>0</v>
      </c>
      <c r="HQ88" s="7">
        <f ca="1">IFERROR(IF(HQ87+HP88&gt;HR$4,HQ87,HQ87+HP88),"")</f>
        <v>60</v>
      </c>
      <c r="HR88" s="7">
        <f t="shared" ca="1" si="604"/>
        <v>0</v>
      </c>
      <c r="HS88" s="7">
        <f t="shared" ca="1" si="474"/>
        <v>0.68092400182373125</v>
      </c>
      <c r="HT88" s="7">
        <f t="shared" ca="1" si="475"/>
        <v>-0.29630861720834661</v>
      </c>
      <c r="HU88" s="7">
        <f t="shared" ca="1" si="476"/>
        <v>0</v>
      </c>
      <c r="HV88" s="7">
        <f t="shared" ca="1" si="477"/>
        <v>0</v>
      </c>
      <c r="HW88" s="7">
        <f ca="1">IFERROR(IF(HW87+HV88&gt;HX$4,HW87,HW87+HV88),"")</f>
        <v>60</v>
      </c>
      <c r="HX88" s="7">
        <f t="shared" ca="1" si="605"/>
        <v>0</v>
      </c>
      <c r="HY88" s="7">
        <f t="shared" ca="1" si="478"/>
        <v>0.22296843019342083</v>
      </c>
      <c r="HZ88" s="7">
        <f t="shared" ca="1" si="479"/>
        <v>0.16164695442196381</v>
      </c>
      <c r="IA88" s="7">
        <f t="shared" ca="1" si="480"/>
        <v>1</v>
      </c>
      <c r="IB88" s="7" t="str">
        <f t="shared" ca="1" si="481"/>
        <v>6</v>
      </c>
      <c r="IC88" s="7">
        <f ca="1">IFERROR(IF(IC87+IB88&gt;ID$4,IC87,IC87+IB88),"")</f>
        <v>60</v>
      </c>
      <c r="ID88" s="7">
        <f t="shared" ca="1" si="606"/>
        <v>0</v>
      </c>
      <c r="IE88" s="7">
        <f t="shared" ca="1" si="482"/>
        <v>0.26879631394810433</v>
      </c>
      <c r="IF88" s="7">
        <f t="shared" ca="1" si="483"/>
        <v>0.11581907066728031</v>
      </c>
      <c r="IG88" s="7">
        <f t="shared" ca="1" si="484"/>
        <v>1</v>
      </c>
      <c r="IH88" s="7" t="str">
        <f t="shared" ca="1" si="485"/>
        <v>6</v>
      </c>
      <c r="II88" s="7">
        <f ca="1">IFERROR(IF(II87+IH88&gt;IJ$4,II87,II87+IH88),"")</f>
        <v>60</v>
      </c>
      <c r="IJ88" s="7">
        <f t="shared" ca="1" si="607"/>
        <v>0</v>
      </c>
      <c r="IK88" s="7">
        <f t="shared" ca="1" si="486"/>
        <v>0.85485983203692217</v>
      </c>
      <c r="IL88" s="7">
        <f t="shared" ca="1" si="487"/>
        <v>-0.47024444742153754</v>
      </c>
      <c r="IM88" s="7">
        <f t="shared" ca="1" si="488"/>
        <v>0</v>
      </c>
      <c r="IN88" s="7">
        <f t="shared" ca="1" si="489"/>
        <v>0</v>
      </c>
      <c r="IO88" s="7">
        <f ca="1">IFERROR(IF(IO87+IN88&gt;IP$4,IO87,IO87+IN88),"")</f>
        <v>60</v>
      </c>
      <c r="IP88" s="7">
        <f t="shared" ca="1" si="608"/>
        <v>0</v>
      </c>
      <c r="IQ88" s="7">
        <f t="shared" ca="1" si="490"/>
        <v>0.28726106182957711</v>
      </c>
      <c r="IR88" s="7">
        <f t="shared" ca="1" si="491"/>
        <v>9.7354322785807523E-2</v>
      </c>
      <c r="IS88" s="7">
        <f t="shared" ca="1" si="492"/>
        <v>1</v>
      </c>
      <c r="IT88" s="7" t="str">
        <f t="shared" ca="1" si="493"/>
        <v>6</v>
      </c>
      <c r="IU88" s="7">
        <f ca="1">IFERROR(IF(IU87+IT88&gt;IV$4,IU87,IU87+IT88),"")</f>
        <v>60</v>
      </c>
      <c r="IV88" s="7">
        <f t="shared" ca="1" si="609"/>
        <v>0</v>
      </c>
      <c r="IW88" s="7">
        <f t="shared" ca="1" si="494"/>
        <v>0.34117303036285662</v>
      </c>
      <c r="IX88" s="7">
        <f t="shared" ca="1" si="495"/>
        <v>4.3442354252528015E-2</v>
      </c>
      <c r="IY88" s="7">
        <f t="shared" ca="1" si="496"/>
        <v>1</v>
      </c>
      <c r="IZ88" s="7" t="str">
        <f t="shared" ca="1" si="497"/>
        <v>6</v>
      </c>
      <c r="JA88" s="7">
        <f ca="1">IFERROR(IF(JA87+IZ88&gt;JB$4,JA87,JA87+IZ88),"")</f>
        <v>60</v>
      </c>
      <c r="JB88" s="7">
        <f t="shared" ca="1" si="610"/>
        <v>0</v>
      </c>
      <c r="JC88" s="7">
        <f t="shared" ca="1" si="498"/>
        <v>0.55076505250325336</v>
      </c>
      <c r="JD88" s="7">
        <f t="shared" ca="1" si="499"/>
        <v>-0.16614966788786872</v>
      </c>
      <c r="JE88" s="7">
        <f t="shared" ca="1" si="500"/>
        <v>0</v>
      </c>
      <c r="JF88" s="7">
        <f t="shared" ca="1" si="501"/>
        <v>0</v>
      </c>
      <c r="JG88" s="7">
        <f ca="1">IFERROR(IF(JG87+JF88&gt;JH$4,JG87,JG87+JF88),"")</f>
        <v>60</v>
      </c>
      <c r="JH88" s="7">
        <f t="shared" ca="1" si="611"/>
        <v>0</v>
      </c>
      <c r="JI88" s="7">
        <f t="shared" ca="1" si="502"/>
        <v>0.45384323893428136</v>
      </c>
      <c r="JJ88" s="7">
        <f t="shared" ca="1" si="503"/>
        <v>-6.922785431889672E-2</v>
      </c>
      <c r="JK88" s="7">
        <f t="shared" ca="1" si="504"/>
        <v>0</v>
      </c>
      <c r="JL88" s="7">
        <f t="shared" ca="1" si="505"/>
        <v>0</v>
      </c>
      <c r="JM88" s="7">
        <f ca="1">IFERROR(IF(JM87+JL88&gt;JN$4,JM87,JM87+JL88),"")</f>
        <v>60</v>
      </c>
      <c r="JN88" s="7">
        <f t="shared" ca="1" si="612"/>
        <v>0</v>
      </c>
      <c r="JO88" s="7">
        <f t="shared" ca="1" si="506"/>
        <v>0.47307033567079759</v>
      </c>
      <c r="JP88" s="7">
        <f t="shared" ca="1" si="507"/>
        <v>-8.8454951055412956E-2</v>
      </c>
      <c r="JQ88" s="7">
        <f t="shared" ca="1" si="508"/>
        <v>0</v>
      </c>
      <c r="JR88" s="7">
        <f t="shared" ca="1" si="509"/>
        <v>0</v>
      </c>
      <c r="JS88" s="7">
        <f ca="1">IFERROR(IF(JS87+JR88&gt;JT$4,JS87,JS87+JR88),"")</f>
        <v>60</v>
      </c>
      <c r="JT88" s="7">
        <f t="shared" ca="1" si="613"/>
        <v>0</v>
      </c>
      <c r="JU88" s="7">
        <f t="shared" ca="1" si="510"/>
        <v>0.22424562550952332</v>
      </c>
      <c r="JV88" s="7">
        <f t="shared" ca="1" si="511"/>
        <v>0.16036975910586132</v>
      </c>
      <c r="JW88" s="7">
        <f t="shared" ca="1" si="512"/>
        <v>1</v>
      </c>
      <c r="JX88" s="7" t="str">
        <f t="shared" ca="1" si="513"/>
        <v>6</v>
      </c>
      <c r="JY88" s="7">
        <f ca="1">IFERROR(IF(JY87+JX88&gt;JZ$4,JY87,JY87+JX88),"")</f>
        <v>60</v>
      </c>
      <c r="JZ88" s="7">
        <f t="shared" ca="1" si="614"/>
        <v>0</v>
      </c>
      <c r="KA88" s="7">
        <f t="shared" ca="1" si="514"/>
        <v>0.22570998662989972</v>
      </c>
      <c r="KB88" s="7">
        <f t="shared" ca="1" si="515"/>
        <v>0.15890539798548492</v>
      </c>
      <c r="KC88" s="7">
        <f t="shared" ca="1" si="516"/>
        <v>1</v>
      </c>
      <c r="KD88" s="7" t="str">
        <f t="shared" ca="1" si="517"/>
        <v>6</v>
      </c>
      <c r="KE88" s="7">
        <f ca="1">IFERROR(IF(KE87+KD88&gt;KF$4,KE87,KE87+KD88),"")</f>
        <v>60</v>
      </c>
      <c r="KF88" s="7">
        <f t="shared" ca="1" si="615"/>
        <v>0</v>
      </c>
      <c r="KG88" s="7">
        <f t="shared" ca="1" si="518"/>
        <v>0.52583362100450559</v>
      </c>
      <c r="KH88" s="7">
        <f t="shared" ca="1" si="519"/>
        <v>-0.14121823638912095</v>
      </c>
      <c r="KI88" s="7">
        <f t="shared" ca="1" si="520"/>
        <v>0</v>
      </c>
      <c r="KJ88" s="7">
        <f t="shared" ca="1" si="521"/>
        <v>0</v>
      </c>
      <c r="KK88" s="7">
        <f ca="1">IFERROR(IF(KK87+KJ88&gt;KL$4,KK87,KK87+KJ88),"")</f>
        <v>60</v>
      </c>
      <c r="KL88" s="7">
        <f t="shared" ca="1" si="616"/>
        <v>0</v>
      </c>
      <c r="KM88" s="7">
        <f t="shared" ca="1" si="522"/>
        <v>0.79708244468191858</v>
      </c>
      <c r="KN88" s="7">
        <f t="shared" ca="1" si="523"/>
        <v>-0.41246706006653394</v>
      </c>
      <c r="KO88" s="7">
        <f t="shared" ca="1" si="524"/>
        <v>0</v>
      </c>
      <c r="KP88" s="7">
        <f t="shared" ca="1" si="525"/>
        <v>0</v>
      </c>
      <c r="KQ88" s="7">
        <f ca="1">IFERROR(IF(KQ87+KP88&gt;KR$4,KQ87,KQ87+KP88),"")</f>
        <v>60</v>
      </c>
      <c r="KR88" s="7">
        <f t="shared" ca="1" si="617"/>
        <v>0</v>
      </c>
      <c r="KS88" s="7">
        <f t="shared" ca="1" si="526"/>
        <v>0.34213749150614436</v>
      </c>
      <c r="KT88" s="7">
        <f t="shared" ca="1" si="527"/>
        <v>4.2477893109240272E-2</v>
      </c>
      <c r="KU88" s="7">
        <f t="shared" ca="1" si="528"/>
        <v>1</v>
      </c>
      <c r="KV88" s="7" t="str">
        <f t="shared" ca="1" si="529"/>
        <v>6</v>
      </c>
      <c r="KW88" s="7">
        <f ca="1">IFERROR(IF(KW87+KV88&gt;KX$4,KW87,KW87+KV88),"")</f>
        <v>60</v>
      </c>
      <c r="KX88" s="7">
        <f t="shared" ca="1" si="618"/>
        <v>0</v>
      </c>
      <c r="KY88" s="7">
        <f t="shared" ca="1" si="530"/>
        <v>7.9383007831262398E-2</v>
      </c>
      <c r="KZ88" s="7">
        <f t="shared" ca="1" si="531"/>
        <v>0.30523237678412224</v>
      </c>
      <c r="LA88" s="7">
        <f t="shared" ca="1" si="532"/>
        <v>1</v>
      </c>
      <c r="LB88" s="7" t="str">
        <f t="shared" ca="1" si="533"/>
        <v>6</v>
      </c>
      <c r="LC88" s="7">
        <f ca="1">IFERROR(IF(LC87+LB88&gt;LD$4,LC87,LC87+LB88),"")</f>
        <v>60</v>
      </c>
      <c r="LD88" s="7">
        <f t="shared" ca="1" si="619"/>
        <v>0</v>
      </c>
      <c r="LE88" s="7">
        <f t="shared" ca="1" si="534"/>
        <v>0.6139255096416818</v>
      </c>
      <c r="LF88" s="7">
        <f t="shared" ca="1" si="535"/>
        <v>-0.22931012502629716</v>
      </c>
      <c r="LG88" s="7">
        <f t="shared" ca="1" si="536"/>
        <v>0</v>
      </c>
      <c r="LH88" s="7">
        <f t="shared" ca="1" si="537"/>
        <v>0</v>
      </c>
      <c r="LI88" s="7">
        <f ca="1">IFERROR(IF(LI87+LH88&gt;LJ$4,LI87,LI87+LH88),"")</f>
        <v>60</v>
      </c>
      <c r="LJ88" s="7">
        <f t="shared" ca="1" si="620"/>
        <v>0</v>
      </c>
      <c r="LK88" s="7">
        <f t="shared" ca="1" si="538"/>
        <v>0.45348696455228377</v>
      </c>
      <c r="LL88" s="7">
        <f t="shared" ca="1" si="539"/>
        <v>-6.887157993689913E-2</v>
      </c>
      <c r="LM88" s="7">
        <f t="shared" ca="1" si="540"/>
        <v>0</v>
      </c>
      <c r="LN88" s="7">
        <f t="shared" ca="1" si="541"/>
        <v>0</v>
      </c>
      <c r="LO88" s="7">
        <f ca="1">IFERROR(IF(LO87+LN88&gt;LP$4,LO87,LO87+LN88),"")</f>
        <v>60</v>
      </c>
      <c r="LP88" s="7">
        <f t="shared" ca="1" si="621"/>
        <v>0</v>
      </c>
      <c r="LQ88" s="7">
        <f t="shared" ca="1" si="542"/>
        <v>0.97814227833331957</v>
      </c>
      <c r="LR88" s="7">
        <f t="shared" ca="1" si="543"/>
        <v>-0.59352689371793499</v>
      </c>
      <c r="LS88" s="7">
        <f t="shared" ca="1" si="544"/>
        <v>0</v>
      </c>
      <c r="LT88" s="7">
        <f t="shared" ca="1" si="545"/>
        <v>0</v>
      </c>
      <c r="LU88" s="7">
        <f ca="1">IFERROR(IF(LU87+LT88&gt;LV$4,LU87,LU87+LT88),"")</f>
        <v>60</v>
      </c>
      <c r="LV88" s="7">
        <f t="shared" ca="1" si="622"/>
        <v>0</v>
      </c>
      <c r="LW88" s="7">
        <f t="shared" ca="1" si="546"/>
        <v>0.89946283594557175</v>
      </c>
      <c r="LX88" s="7">
        <f t="shared" ca="1" si="547"/>
        <v>-0.51484745133018706</v>
      </c>
      <c r="LY88" s="7">
        <f t="shared" ca="1" si="548"/>
        <v>0</v>
      </c>
      <c r="LZ88" s="7">
        <f t="shared" ca="1" si="549"/>
        <v>0</v>
      </c>
      <c r="MA88" s="7">
        <f ca="1">IFERROR(IF(MA87+LZ88&gt;MB$4,MA87,MA87+LZ88),"")</f>
        <v>60</v>
      </c>
      <c r="MB88" s="7">
        <f t="shared" ca="1" si="623"/>
        <v>0</v>
      </c>
      <c r="MC88" s="7">
        <f t="shared" ca="1" si="550"/>
        <v>0.27404648492217687</v>
      </c>
      <c r="MD88" s="7">
        <f t="shared" ca="1" si="551"/>
        <v>0.11056889969320777</v>
      </c>
      <c r="ME88" s="7">
        <f t="shared" ca="1" si="552"/>
        <v>1</v>
      </c>
      <c r="MF88" s="7" t="str">
        <f t="shared" ca="1" si="553"/>
        <v>6</v>
      </c>
      <c r="MG88" s="7">
        <f ca="1">IFERROR(IF(MG87+MF88&gt;MH$4,MG87,MG87+MF88),"")</f>
        <v>60</v>
      </c>
      <c r="MH88" s="7">
        <f t="shared" ca="1" si="624"/>
        <v>0</v>
      </c>
      <c r="MI88" s="7">
        <f t="shared" ca="1" si="554"/>
        <v>0.83405886707710619</v>
      </c>
      <c r="MJ88" s="7">
        <f t="shared" ca="1" si="555"/>
        <v>-0.44944348246172156</v>
      </c>
      <c r="MK88" s="7">
        <f t="shared" ca="1" si="556"/>
        <v>0</v>
      </c>
      <c r="ML88" s="7">
        <f t="shared" ca="1" si="557"/>
        <v>0</v>
      </c>
      <c r="MM88" s="7">
        <f ca="1">IFERROR(IF(MM87+ML88&gt;MN$4,MM87,MM87+ML88),"")</f>
        <v>60</v>
      </c>
      <c r="MN88" s="7">
        <f t="shared" ca="1" si="625"/>
        <v>0</v>
      </c>
      <c r="MO88" s="7">
        <f t="shared" ca="1" si="558"/>
        <v>0.89931608019689069</v>
      </c>
      <c r="MP88" s="7">
        <f t="shared" ca="1" si="559"/>
        <v>-0.51470069558150611</v>
      </c>
      <c r="MQ88" s="7">
        <f t="shared" ca="1" si="560"/>
        <v>0</v>
      </c>
      <c r="MR88" s="7">
        <f t="shared" ca="1" si="561"/>
        <v>0</v>
      </c>
      <c r="MS88" s="7">
        <f ca="1">IFERROR(IF(MS87+MR88&gt;MT$4,MS87,MS87+MR88),"")</f>
        <v>60</v>
      </c>
      <c r="MT88" s="7">
        <f t="shared" ca="1" si="626"/>
        <v>0</v>
      </c>
      <c r="MU88" s="7">
        <f t="shared" ca="1" si="562"/>
        <v>0.25601525994949448</v>
      </c>
      <c r="MV88" s="7">
        <f t="shared" ca="1" si="563"/>
        <v>0.12860012466589016</v>
      </c>
      <c r="MW88" s="7">
        <f t="shared" ca="1" si="564"/>
        <v>1</v>
      </c>
      <c r="MX88" s="7" t="str">
        <f t="shared" ca="1" si="565"/>
        <v>6</v>
      </c>
      <c r="MY88" s="7">
        <f ca="1">IFERROR(IF(MY87+MX88&gt;MZ$4,MY87,MY87+MX88),"")</f>
        <v>60</v>
      </c>
      <c r="MZ88" s="7">
        <f t="shared" ca="1" si="627"/>
        <v>0</v>
      </c>
      <c r="NA88" s="7">
        <f t="shared" ca="1" si="566"/>
        <v>0.36128411307801112</v>
      </c>
      <c r="NB88" s="7">
        <f t="shared" ca="1" si="567"/>
        <v>2.3331271537373521E-2</v>
      </c>
      <c r="NC88" s="7">
        <f t="shared" ca="1" si="568"/>
        <v>1</v>
      </c>
      <c r="ND88" s="7" t="str">
        <f t="shared" ca="1" si="569"/>
        <v>6</v>
      </c>
      <c r="NE88" s="7">
        <f ca="1">IFERROR(IF(NE87+ND88&gt;NF$4,NE87,NE87+ND88),"")</f>
        <v>60</v>
      </c>
      <c r="NF88" s="7">
        <f t="shared" ca="1" si="628"/>
        <v>0</v>
      </c>
      <c r="NG88" s="7">
        <f t="shared" ca="1" si="570"/>
        <v>2.0315579208582402E-2</v>
      </c>
      <c r="NH88" s="7">
        <f t="shared" ca="1" si="571"/>
        <v>0.36429980540680224</v>
      </c>
      <c r="NI88" s="7">
        <f t="shared" ca="1" si="572"/>
        <v>1</v>
      </c>
      <c r="NJ88" s="7" t="str">
        <f t="shared" ca="1" si="573"/>
        <v>6</v>
      </c>
      <c r="NK88" s="7">
        <f ca="1">IFERROR(IF(NK87+NJ88&gt;NL$4,NK87,NK87+NJ88),"")</f>
        <v>60</v>
      </c>
      <c r="NL88" s="7">
        <f t="shared" ca="1" si="629"/>
        <v>0</v>
      </c>
      <c r="NM88" s="7">
        <f t="shared" ca="1" si="574"/>
        <v>0.27863820419801477</v>
      </c>
      <c r="NN88" s="7">
        <f t="shared" ca="1" si="575"/>
        <v>0.10597718041736987</v>
      </c>
      <c r="NO88" s="7">
        <f t="shared" ca="1" si="576"/>
        <v>1</v>
      </c>
      <c r="NP88" s="7" t="str">
        <f t="shared" ca="1" si="577"/>
        <v>6</v>
      </c>
      <c r="NQ88" s="7">
        <f ca="1">IFERROR(IF(NQ87+NP88&gt;NR$4,NQ87,NQ87+NP88),"")</f>
        <v>60</v>
      </c>
      <c r="NR88" s="7">
        <f t="shared" ca="1" si="630"/>
        <v>0</v>
      </c>
      <c r="NT88">
        <v>86</v>
      </c>
      <c r="NU88" s="7" t="s">
        <v>19</v>
      </c>
      <c r="NV88" s="7" t="str">
        <f t="shared" ca="1" si="335"/>
        <v/>
      </c>
      <c r="NW88" s="7" t="str">
        <f t="shared" ca="1" si="329"/>
        <v/>
      </c>
      <c r="NX88" t="str">
        <f ca="1">IFERROR(VLOOKUP(NT88,$K$3:$AK$568,8,FALSE),"")</f>
        <v/>
      </c>
      <c r="NY88" t="str">
        <f ca="1">IFERROR(VLOOKUP(NT88,$K$3:$AK$568,9,FALSE),"")</f>
        <v/>
      </c>
      <c r="NZ88" s="7" t="str">
        <f ca="1">IFERROR(VLOOKUP(NT88,$K$3:$AK$568,27,FALSE),"")</f>
        <v/>
      </c>
      <c r="OB88">
        <v>86</v>
      </c>
      <c r="OC88" s="7" t="s">
        <v>19</v>
      </c>
      <c r="OD88" t="e">
        <f t="shared" ca="1" si="336"/>
        <v>#N/A</v>
      </c>
      <c r="OE88" s="7" t="str">
        <f t="shared" ca="1" si="337"/>
        <v/>
      </c>
      <c r="OF88" s="7" t="str">
        <f t="shared" ca="1" si="338"/>
        <v/>
      </c>
      <c r="OG88" t="str">
        <f t="shared" ca="1" si="339"/>
        <v/>
      </c>
      <c r="OI88">
        <v>86</v>
      </c>
      <c r="OJ88" s="7" t="s">
        <v>19</v>
      </c>
      <c r="OK88" s="7" t="str">
        <f t="shared" ca="1" si="340"/>
        <v/>
      </c>
      <c r="OL88" s="7" t="str">
        <f t="shared" ca="1" si="341"/>
        <v/>
      </c>
      <c r="OM88" t="str">
        <f ca="1">IFERROR(VLOOKUP(OI88,$L$3:$AK$568,7,FALSE),"")</f>
        <v/>
      </c>
      <c r="ON88" t="str">
        <f ca="1">IFERROR(VLOOKUP(OI88,$L$3:$AK$568,8,FALSE),"")</f>
        <v/>
      </c>
      <c r="OO88" s="7" t="str">
        <f ca="1">IFERROR(VLOOKUP(OI88,$L$3:$AK$568,26,FALSE),"")</f>
        <v/>
      </c>
      <c r="OQ88">
        <v>86</v>
      </c>
      <c r="OR88" s="7" t="s">
        <v>19</v>
      </c>
      <c r="OS88" t="e">
        <f t="shared" ca="1" si="342"/>
        <v>#N/A</v>
      </c>
      <c r="OT88" s="7" t="str">
        <f t="shared" ca="1" si="343"/>
        <v/>
      </c>
      <c r="OU88" s="7" t="str">
        <f t="shared" ca="1" si="344"/>
        <v/>
      </c>
      <c r="OV88" t="str">
        <f t="shared" ca="1" si="345"/>
        <v/>
      </c>
      <c r="OX88">
        <v>86</v>
      </c>
      <c r="OY88" s="7" t="s">
        <v>19</v>
      </c>
      <c r="OZ88" s="7" t="str">
        <f t="shared" ca="1" si="346"/>
        <v/>
      </c>
      <c r="PA88" s="7" t="str">
        <f t="shared" ca="1" si="347"/>
        <v/>
      </c>
      <c r="PB88" t="str">
        <f ca="1">IFERROR(VLOOKUP(OX88,$M$3:$AK$568,6,FALSE),"")</f>
        <v/>
      </c>
      <c r="PC88" t="str">
        <f ca="1">IFERROR(VLOOKUP(OX88,$M$3:$AK$568,7,FALSE),"")</f>
        <v/>
      </c>
      <c r="PD88" s="7" t="str">
        <f ca="1">IFERROR(VLOOKUP(OX88,$M$3:$AK$568,25,FALSE),"")</f>
        <v/>
      </c>
      <c r="PF88">
        <v>86</v>
      </c>
      <c r="PG88" s="7" t="s">
        <v>19</v>
      </c>
      <c r="PH88" t="e">
        <f t="shared" ca="1" si="348"/>
        <v>#N/A</v>
      </c>
      <c r="PI88" s="7" t="str">
        <f t="shared" ca="1" si="349"/>
        <v/>
      </c>
      <c r="PJ88" s="7" t="str">
        <f t="shared" ca="1" si="350"/>
        <v/>
      </c>
      <c r="PK88" t="str">
        <f t="shared" ca="1" si="351"/>
        <v/>
      </c>
      <c r="PM88">
        <v>86</v>
      </c>
      <c r="PN88" s="7" t="s">
        <v>19</v>
      </c>
      <c r="PO88" s="202" t="str">
        <f t="shared" ca="1" si="352"/>
        <v/>
      </c>
      <c r="PP88" s="7" t="str">
        <f t="shared" ca="1" si="353"/>
        <v/>
      </c>
      <c r="PQ88" t="str">
        <f ca="1">IFERROR(VLOOKUP(PM88,$G$325:$R$409,12,FALSE),"")</f>
        <v/>
      </c>
      <c r="PR88" t="e">
        <f ca="1">VLOOKUP(PM88,$G$324:$Q$409,11,FALSE)</f>
        <v>#N/A</v>
      </c>
      <c r="PS88" s="7" t="str">
        <f ca="1">VLOOKUP(PQ88,$R$325:$Y$409,8,FALSE)</f>
        <v>- -</v>
      </c>
      <c r="PT88" s="7">
        <f ca="1">ReSt</f>
        <v>-4</v>
      </c>
      <c r="PU88" s="7" t="e">
        <f t="shared" ca="1" si="354"/>
        <v>#N/A</v>
      </c>
      <c r="PV88" s="7" t="e">
        <f t="shared" ca="1" si="355"/>
        <v>#N/A</v>
      </c>
      <c r="PW88" s="7" t="str">
        <f ca="1">VLOOKUP(PQ88,$R$325:$AK$409,8,FALSE)</f>
        <v>- -</v>
      </c>
      <c r="PX88" s="7"/>
      <c r="PY88">
        <v>86</v>
      </c>
      <c r="PZ88" s="7" t="s">
        <v>19</v>
      </c>
      <c r="QA88" t="str">
        <f t="shared" ca="1" si="356"/>
        <v/>
      </c>
      <c r="QB88" s="7" t="str">
        <f t="shared" ca="1" si="357"/>
        <v/>
      </c>
      <c r="QC88" s="7" t="str">
        <f t="shared" ca="1" si="358"/>
        <v/>
      </c>
      <c r="QD88" t="str">
        <f t="shared" ca="1" si="359"/>
        <v/>
      </c>
      <c r="QF88">
        <v>86</v>
      </c>
      <c r="QG88" s="7" t="s">
        <v>19</v>
      </c>
      <c r="QH88" s="7" t="str">
        <f t="shared" ca="1" si="360"/>
        <v/>
      </c>
      <c r="QI88" s="7" t="e">
        <f t="shared" ca="1" si="361"/>
        <v>#VALUE!</v>
      </c>
      <c r="QJ88" t="e">
        <f t="shared" ca="1" si="362"/>
        <v>#N/A</v>
      </c>
      <c r="QK88" s="7" t="e">
        <f t="shared" ca="1" si="363"/>
        <v>#N/A</v>
      </c>
      <c r="QM88">
        <v>86</v>
      </c>
      <c r="QN88" s="7" t="s">
        <v>19</v>
      </c>
      <c r="QO88" t="str">
        <f t="shared" ca="1" si="364"/>
        <v/>
      </c>
      <c r="QP88" s="7" t="str">
        <f t="shared" ca="1" si="365"/>
        <v/>
      </c>
      <c r="QQ88" t="str">
        <f t="shared" ca="1" si="366"/>
        <v/>
      </c>
    </row>
    <row r="89" spans="1:459" x14ac:dyDescent="0.25">
      <c r="A89" s="240" t="str">
        <f>IF('Character Sheet'!$B$4="Creature","N","Y")</f>
        <v>Y</v>
      </c>
      <c r="C89" s="75"/>
      <c r="D89" s="76"/>
      <c r="F89" s="75"/>
      <c r="G89" s="76"/>
      <c r="I89" s="75"/>
      <c r="J89" s="85"/>
      <c r="K89" s="85">
        <f t="shared" ca="1" si="330"/>
        <v>4</v>
      </c>
      <c r="L89" s="85">
        <f t="shared" ca="1" si="632"/>
        <v>0</v>
      </c>
      <c r="M89" s="70">
        <f t="shared" ca="1" si="321"/>
        <v>4</v>
      </c>
      <c r="O89" s="222">
        <f t="shared" ca="1" si="331"/>
        <v>123</v>
      </c>
      <c r="Q89" s="7" t="str">
        <f t="shared" si="633"/>
        <v>Barbering</v>
      </c>
      <c r="R89" s="9" t="s">
        <v>1380</v>
      </c>
      <c r="S89" s="9" t="s">
        <v>1887</v>
      </c>
      <c r="T89" s="61" t="str">
        <f>SUBSTITUTE(IFERROR(IFERROR(VLOOKUP(R89,'[1]Skill Statistics'!$A$3:$C$513,2,FALSE),VLOOKUP(Q89,'[1]Skill Statistics'!$A$3:$C$513,2,FALSE)),T88),"R*","ReSt")</f>
        <v>Ag/Me</v>
      </c>
      <c r="U89" s="61" t="str">
        <f>IFERROR(IFERROR(VLOOKUP(R89,'[1]Skill Statistics'!$A$3:$C$513,3,FALSE),VLOOKUP(Q89,'[1]Skill Statistics'!$A$3:$C$513,3,FALSE)),U88)</f>
        <v>In</v>
      </c>
      <c r="V89" s="61" t="str">
        <f>IF(ISNUMBER(SEARCH("Category",R89)),"- -",IFERROR(IFERROR(VLOOKUP(Q89,[1]Professions!$A$4:$AM$288,MATCH(Profession,[1]Professions!$A$1:$AM$1,0),FALSE),VLOOKUP(Q89,Calculations!$B$91:$I$95,8,FALSE)),"- -"))</f>
        <v>2 / 4</v>
      </c>
      <c r="W89" s="60">
        <f t="shared" ca="1" si="332"/>
        <v>0</v>
      </c>
      <c r="X89" s="7">
        <f ca="1">IFERROR(VLOOKUP(R89,$BS$6:$NR$519,MATCH(ActualLevel,$BS$3:$NR$3,0),FALSE),"- -")</f>
        <v>0</v>
      </c>
      <c r="Y89" s="7">
        <f t="shared" ref="Y89:Y152" ca="1" si="640">IF(V89="- -","- -",SUM(W89:X89))</f>
        <v>0</v>
      </c>
      <c r="Z89" s="7">
        <f ca="1">IFERROR(VLOOKUP(Y89,Charts!$BQ$2:$BR$52,2,FALSE),"- -")</f>
        <v>-25</v>
      </c>
      <c r="AA89" s="7">
        <f t="shared" ca="1" si="367"/>
        <v>3</v>
      </c>
      <c r="AB89" s="7">
        <f t="shared" ca="1" si="634"/>
        <v>0</v>
      </c>
      <c r="AC89" s="7"/>
      <c r="AD89" s="7"/>
      <c r="AE89" s="7"/>
      <c r="AF89" s="7"/>
      <c r="AG89" s="7"/>
      <c r="AH89" s="43"/>
      <c r="AI89" s="7"/>
      <c r="AJ89" s="7"/>
      <c r="AK89" s="7">
        <f t="shared" ca="1" si="368"/>
        <v>-22</v>
      </c>
      <c r="AL89" s="7"/>
      <c r="AM89" s="69">
        <f>IFERROR(VLOOKUP(R89,'[1]Skill Statistics'!$A$3:$AN$513,MATCH(Profession,'[1]Skill Statistics'!$A$2:$AN$2,0),FALSE),0)</f>
        <v>0</v>
      </c>
      <c r="AN89" s="85">
        <f>IFERROR(VLOOKUP(Q89,'[1]Skill Statistics'!$A$3:$BK$513,MATCH(Archetype,'[1]Skill Statistics'!$A$2:$BK$2,0),FALSE),0)</f>
        <v>0</v>
      </c>
      <c r="AO89" s="85">
        <f>IFERROR(VLOOKUP(Q89,'[1]Skill Statistics'!$A$3:$BB$513,MATCH(Race,'[1]Skill Statistics'!$A$2:$BB$2,0),FALSE),0)</f>
        <v>0</v>
      </c>
      <c r="AP89" s="85">
        <f t="shared" ca="1" si="333"/>
        <v>0.3</v>
      </c>
      <c r="AQ89" s="70"/>
      <c r="AS89" s="69">
        <f>IFERROR(VLOOKUP(Q89,'[1]Professional Skills'!$A$4:$AM$288,MATCH(Profession,'[1]Professional Skills'!$A$3:$AM$3,0),FALSE),"- -")</f>
        <v>0</v>
      </c>
      <c r="AU89" s="7">
        <f t="shared" si="636"/>
        <v>0</v>
      </c>
      <c r="AV89" s="7">
        <f t="shared" ca="1" si="635"/>
        <v>0</v>
      </c>
      <c r="AW89" t="str">
        <f t="shared" si="371"/>
        <v/>
      </c>
      <c r="AX89" t="str">
        <f>IFERROR(_xlfn.RANK.EQ(AW89,$AW$5:$AW$568),"")</f>
        <v/>
      </c>
      <c r="AY89">
        <f t="shared" si="327"/>
        <v>0</v>
      </c>
      <c r="AZ89" s="70" t="str">
        <f t="shared" si="369"/>
        <v/>
      </c>
      <c r="BB89" s="69" t="str">
        <f>IFERROR(IF(Q89="Language",VLOOKUP(R89,[1]Cultures!$B$4:$N$218,MATCH(Culture,[1]Cultures!$B$3:$N$3,0),FALSE),VLOOKUP(Q89,[1]Cultures!$B$4:$O$212,MATCH(Culture,[1]Cultures!$B$3:$O$3,0),FALSE)),"- -")</f>
        <v>- -</v>
      </c>
      <c r="BD89">
        <f t="shared" ca="1" si="631"/>
        <v>0</v>
      </c>
      <c r="BE89" t="str">
        <f t="shared" si="578"/>
        <v/>
      </c>
      <c r="BG89">
        <f t="shared" ref="BG89:BG134" ca="1" si="641">RAND()+AM89+AQ89</f>
        <v>0.4354498338157432</v>
      </c>
      <c r="BH89">
        <f ca="1">_xlfn.RANK.EQ(BG89,$BG$89:$BG$568)</f>
        <v>50</v>
      </c>
      <c r="BI89" s="7" t="str">
        <f t="shared" ca="1" si="370"/>
        <v>- -</v>
      </c>
      <c r="BJ89" s="7"/>
      <c r="BK89" s="7">
        <f ca="1">IF(BH89=1,IF($BB$4=1,1,IF($BB$4&gt;=2,2,0)),IF(BH89=2,IF($BB$4=3,1,IF($BB$4&gt;=4,2,0)),IF(BH89=3,IF($BB$4=5,1,IF($BB$4&gt;=6,2,0)),IF(BH89=4,IF($BB$4=7,1,IF($BB$4&gt;=8,2,0)),IF(BH89=5,IF($BB$4=9,1,IF($BB$4&gt;=10,2,0)),0)))))</f>
        <v>0</v>
      </c>
      <c r="BL89" s="70">
        <f t="shared" ca="1" si="328"/>
        <v>0</v>
      </c>
      <c r="BN89" s="69">
        <f>IFERROR(VLOOKUP(V89,Charts!$BT$2:$BV$14,3,FALSE),"- -")</f>
        <v>0.76923076923076927</v>
      </c>
      <c r="BO89" s="85">
        <f t="shared" ca="1" si="334"/>
        <v>1.9341804346727507</v>
      </c>
      <c r="BP89" s="70">
        <f t="shared" ca="1" si="579"/>
        <v>123</v>
      </c>
      <c r="BR89" s="7">
        <v>84</v>
      </c>
      <c r="BS89" s="9" t="str">
        <f ca="1">VLOOKUP(BR89,$O$3:$R$568,4,FALSE)</f>
        <v>Vampire</v>
      </c>
      <c r="BT89" s="7" t="str">
        <f ca="1">VLOOKUP(BS89,$R$3:$V$568,5,FALSE)</f>
        <v>2 / 3</v>
      </c>
      <c r="BU89" s="7">
        <f ca="1">VLOOKUP(BT89,Charts!$BT$2:$BV$14,3,FALSE)</f>
        <v>0.84615384615384615</v>
      </c>
      <c r="BV89" s="7" t="str">
        <f t="shared" ca="1" si="372"/>
        <v>2</v>
      </c>
      <c r="BW89" s="7" t="str">
        <f t="shared" ca="1" si="373"/>
        <v>3</v>
      </c>
      <c r="BY89" s="7">
        <f t="shared" ca="1" si="374"/>
        <v>0.37295232439422921</v>
      </c>
      <c r="BZ89" s="7">
        <f t="shared" ca="1" si="375"/>
        <v>0.47320152175961694</v>
      </c>
      <c r="CA89" s="7">
        <f t="shared" ca="1" si="376"/>
        <v>1</v>
      </c>
      <c r="CB89" s="7" t="str">
        <f t="shared" ca="1" si="377"/>
        <v>2</v>
      </c>
      <c r="CC89" s="7">
        <f ca="1">IFERROR(IF(CC88+CB89&gt;CD$4,CC88,CC88+CB89),"")</f>
        <v>38</v>
      </c>
      <c r="CD89" s="7">
        <f t="shared" ca="1" si="580"/>
        <v>0</v>
      </c>
      <c r="CE89" s="7">
        <f t="shared" ca="1" si="378"/>
        <v>0.7923101885216457</v>
      </c>
      <c r="CF89" s="7">
        <f t="shared" ca="1" si="379"/>
        <v>5.3843657632200448E-2</v>
      </c>
      <c r="CG89" s="7">
        <f t="shared" ca="1" si="380"/>
        <v>1</v>
      </c>
      <c r="CH89" s="7" t="str">
        <f t="shared" ca="1" si="381"/>
        <v>2</v>
      </c>
      <c r="CI89" s="7">
        <f ca="1">IFERROR(IF(CI88+CH89&gt;CJ$4,CI88,CI88+CH89),"")</f>
        <v>60</v>
      </c>
      <c r="CJ89" s="7">
        <f t="shared" ca="1" si="581"/>
        <v>0</v>
      </c>
      <c r="CK89" s="7">
        <f t="shared" ca="1" si="382"/>
        <v>0.32207643523043905</v>
      </c>
      <c r="CL89" s="7">
        <f t="shared" ca="1" si="383"/>
        <v>0.52407741092340709</v>
      </c>
      <c r="CM89" s="7">
        <f t="shared" ca="1" si="384"/>
        <v>1</v>
      </c>
      <c r="CN89" s="7" t="str">
        <f t="shared" ca="1" si="385"/>
        <v>2</v>
      </c>
      <c r="CO89" s="7">
        <f ca="1">IFERROR(IF(CO88+CN89&gt;CP$4,CO88,CO88+CN89),"")</f>
        <v>60</v>
      </c>
      <c r="CP89" s="7">
        <f t="shared" ca="1" si="582"/>
        <v>0</v>
      </c>
      <c r="CQ89" s="7">
        <f t="shared" ca="1" si="386"/>
        <v>0.82117506362790837</v>
      </c>
      <c r="CR89" s="7">
        <f t="shared" ca="1" si="387"/>
        <v>2.497878252593777E-2</v>
      </c>
      <c r="CS89" s="7">
        <f t="shared" ca="1" si="388"/>
        <v>1</v>
      </c>
      <c r="CT89" s="7" t="str">
        <f t="shared" ca="1" si="389"/>
        <v>2</v>
      </c>
      <c r="CU89" s="7">
        <f ca="1">IFERROR(IF(CU88+CT89&gt;CV$4,CU88,CU88+CT89),"")</f>
        <v>60</v>
      </c>
      <c r="CV89" s="7">
        <f t="shared" ca="1" si="583"/>
        <v>0</v>
      </c>
      <c r="CW89" s="7">
        <f t="shared" ca="1" si="390"/>
        <v>0.77299693443237139</v>
      </c>
      <c r="CX89" s="7">
        <f t="shared" ca="1" si="391"/>
        <v>7.315691172147476E-2</v>
      </c>
      <c r="CY89" s="7">
        <f t="shared" ca="1" si="392"/>
        <v>1</v>
      </c>
      <c r="CZ89" s="7" t="str">
        <f t="shared" ca="1" si="393"/>
        <v>2</v>
      </c>
      <c r="DA89" s="7">
        <f ca="1">IFERROR(IF(DA88+CZ89&gt;DB$4,DA88,DA88+CZ89),"")</f>
        <v>60</v>
      </c>
      <c r="DB89" s="7">
        <f t="shared" ca="1" si="584"/>
        <v>0</v>
      </c>
      <c r="DC89" s="7">
        <f t="shared" ca="1" si="394"/>
        <v>9.5657980387036323E-2</v>
      </c>
      <c r="DD89" s="7">
        <f t="shared" ca="1" si="395"/>
        <v>0.75049586576680982</v>
      </c>
      <c r="DE89" s="7">
        <f t="shared" ca="1" si="396"/>
        <v>1</v>
      </c>
      <c r="DF89" s="7" t="str">
        <f t="shared" ca="1" si="397"/>
        <v>2</v>
      </c>
      <c r="DG89" s="7">
        <f ca="1">IFERROR(IF(DG88+DF89&gt;DH$4,DG88,DG88+DF89),"")</f>
        <v>60</v>
      </c>
      <c r="DH89" s="7">
        <f t="shared" ca="1" si="585"/>
        <v>0</v>
      </c>
      <c r="DI89" s="7">
        <f t="shared" ca="1" si="398"/>
        <v>0.18892153592752903</v>
      </c>
      <c r="DJ89" s="7">
        <f t="shared" ca="1" si="399"/>
        <v>0.65723231022631712</v>
      </c>
      <c r="DK89" s="7">
        <f t="shared" ca="1" si="400"/>
        <v>1</v>
      </c>
      <c r="DL89" s="7" t="str">
        <f t="shared" ca="1" si="401"/>
        <v>2</v>
      </c>
      <c r="DM89" s="7">
        <f ca="1">IFERROR(IF(DM88+DL89&gt;DN$4,DM88,DM88+DL89),"")</f>
        <v>60</v>
      </c>
      <c r="DN89" s="7">
        <f t="shared" ca="1" si="586"/>
        <v>0</v>
      </c>
      <c r="DO89" s="7">
        <f t="shared" ca="1" si="402"/>
        <v>0.462714607834119</v>
      </c>
      <c r="DP89" s="7">
        <f t="shared" ca="1" si="403"/>
        <v>0.38343923831972715</v>
      </c>
      <c r="DQ89" s="7">
        <f t="shared" ca="1" si="404"/>
        <v>1</v>
      </c>
      <c r="DR89" s="7" t="str">
        <f t="shared" ca="1" si="405"/>
        <v>2</v>
      </c>
      <c r="DS89" s="7">
        <f ca="1">IFERROR(IF(DS88+DR89&gt;DT$4,DS88,DS88+DR89),"")</f>
        <v>60</v>
      </c>
      <c r="DT89" s="7">
        <f t="shared" ca="1" si="587"/>
        <v>0</v>
      </c>
      <c r="DU89" s="7">
        <f t="shared" ca="1" si="406"/>
        <v>0.31684289479551797</v>
      </c>
      <c r="DV89" s="7">
        <f t="shared" ca="1" si="407"/>
        <v>0.52931095135832817</v>
      </c>
      <c r="DW89" s="7">
        <f t="shared" ca="1" si="408"/>
        <v>1</v>
      </c>
      <c r="DX89" s="7" t="str">
        <f t="shared" ca="1" si="409"/>
        <v>2</v>
      </c>
      <c r="DY89" s="7">
        <f ca="1">IFERROR(IF(DY88+DX89&gt;DZ$4,DY88,DY88+DX89),"")</f>
        <v>59</v>
      </c>
      <c r="DZ89" s="7">
        <f t="shared" ca="1" si="588"/>
        <v>0</v>
      </c>
      <c r="EA89" s="7">
        <f t="shared" ca="1" si="410"/>
        <v>0.93547456852155708</v>
      </c>
      <c r="EB89" s="7">
        <f t="shared" ca="1" si="411"/>
        <v>-8.9320722367710936E-2</v>
      </c>
      <c r="EC89" s="7">
        <f t="shared" ca="1" si="412"/>
        <v>0</v>
      </c>
      <c r="ED89" s="7">
        <f t="shared" ca="1" si="413"/>
        <v>0</v>
      </c>
      <c r="EE89" s="7">
        <f ca="1">IFERROR(IF(EE88+ED89&gt;EF$4,EE88,EE88+ED89),"")</f>
        <v>60</v>
      </c>
      <c r="EF89" s="7">
        <f t="shared" ca="1" si="589"/>
        <v>0</v>
      </c>
      <c r="EG89" s="7">
        <f t="shared" ca="1" si="414"/>
        <v>0.43993872678393031</v>
      </c>
      <c r="EH89" s="7">
        <f t="shared" ca="1" si="415"/>
        <v>0.40621511936991583</v>
      </c>
      <c r="EI89" s="7">
        <f t="shared" ca="1" si="416"/>
        <v>1</v>
      </c>
      <c r="EJ89" s="7" t="str">
        <f t="shared" ca="1" si="417"/>
        <v>2</v>
      </c>
      <c r="EK89" s="7">
        <f ca="1">IFERROR(IF(EK88+EJ89&gt;EL$4,EK88,EK88+EJ89),"")</f>
        <v>60</v>
      </c>
      <c r="EL89" s="7">
        <f t="shared" ca="1" si="590"/>
        <v>0</v>
      </c>
      <c r="EM89" s="7">
        <f t="shared" ca="1" si="418"/>
        <v>0.63079351301559905</v>
      </c>
      <c r="EN89" s="7">
        <f t="shared" ca="1" si="419"/>
        <v>0.2153603331382471</v>
      </c>
      <c r="EO89" s="7">
        <f t="shared" ca="1" si="420"/>
        <v>1</v>
      </c>
      <c r="EP89" s="7" t="str">
        <f t="shared" ca="1" si="421"/>
        <v>2</v>
      </c>
      <c r="EQ89" s="7">
        <f ca="1">IFERROR(IF(EQ88+EP89&gt;ER$4,EQ88,EQ88+EP89),"")</f>
        <v>60</v>
      </c>
      <c r="ER89" s="7">
        <f t="shared" ca="1" si="591"/>
        <v>0</v>
      </c>
      <c r="ES89" s="7">
        <f t="shared" ca="1" si="422"/>
        <v>0.21161744634082524</v>
      </c>
      <c r="ET89" s="7">
        <f t="shared" ca="1" si="423"/>
        <v>0.6345363998130209</v>
      </c>
      <c r="EU89" s="7">
        <f t="shared" ca="1" si="424"/>
        <v>1</v>
      </c>
      <c r="EV89" s="7" t="str">
        <f t="shared" ca="1" si="425"/>
        <v>2</v>
      </c>
      <c r="EW89" s="7">
        <f ca="1">IFERROR(IF(EW88+EV89&gt;EX$4,EW88,EW88+EV89),"")</f>
        <v>60</v>
      </c>
      <c r="EX89" s="7">
        <f t="shared" ca="1" si="592"/>
        <v>0</v>
      </c>
      <c r="EY89" s="7">
        <f t="shared" ca="1" si="426"/>
        <v>0.49360862014401563</v>
      </c>
      <c r="EZ89" s="7">
        <f t="shared" ca="1" si="427"/>
        <v>0.35254522600983051</v>
      </c>
      <c r="FA89" s="7">
        <f t="shared" ca="1" si="428"/>
        <v>1</v>
      </c>
      <c r="FB89" s="7" t="str">
        <f t="shared" ca="1" si="429"/>
        <v>2</v>
      </c>
      <c r="FC89" s="7">
        <f ca="1">IFERROR(IF(FC88+FB89&gt;FD$4,FC88,FC88+FB89),"")</f>
        <v>60</v>
      </c>
      <c r="FD89" s="7">
        <f t="shared" ca="1" si="593"/>
        <v>0</v>
      </c>
      <c r="FE89" s="7">
        <f t="shared" ca="1" si="430"/>
        <v>0.42249927698410994</v>
      </c>
      <c r="FF89" s="7">
        <f t="shared" ca="1" si="431"/>
        <v>0.42365456916973621</v>
      </c>
      <c r="FG89" s="7">
        <f t="shared" ca="1" si="432"/>
        <v>1</v>
      </c>
      <c r="FH89" s="7" t="str">
        <f t="shared" ca="1" si="433"/>
        <v>2</v>
      </c>
      <c r="FI89" s="7">
        <f ca="1">IFERROR(IF(FI88+FH89&gt;FJ$4,FI88,FI88+FH89),"")</f>
        <v>60</v>
      </c>
      <c r="FJ89" s="7">
        <f t="shared" ca="1" si="594"/>
        <v>0</v>
      </c>
      <c r="FK89" s="7">
        <f t="shared" ca="1" si="434"/>
        <v>0.69375669250640826</v>
      </c>
      <c r="FL89" s="7">
        <f t="shared" ca="1" si="435"/>
        <v>0.15239715364743789</v>
      </c>
      <c r="FM89" s="7">
        <f t="shared" ca="1" si="436"/>
        <v>1</v>
      </c>
      <c r="FN89" s="7" t="str">
        <f t="shared" ca="1" si="437"/>
        <v>2</v>
      </c>
      <c r="FO89" s="7">
        <f ca="1">IFERROR(IF(FO88+FN89&gt;FP$4,FO88,FO88+FN89),"")</f>
        <v>60</v>
      </c>
      <c r="FP89" s="7">
        <f t="shared" ca="1" si="595"/>
        <v>0</v>
      </c>
      <c r="FQ89" s="7">
        <f t="shared" ca="1" si="438"/>
        <v>4.5484375390197451E-2</v>
      </c>
      <c r="FR89" s="7">
        <f t="shared" ca="1" si="439"/>
        <v>0.80066947076364869</v>
      </c>
      <c r="FS89" s="7">
        <f t="shared" ca="1" si="440"/>
        <v>2</v>
      </c>
      <c r="FT89" s="7">
        <f t="shared" ca="1" si="441"/>
        <v>5</v>
      </c>
      <c r="FU89" s="7">
        <f ca="1">IFERROR(IF(FU88+FT89&gt;FV$4,FU88,FU88+FT89),"")</f>
        <v>60</v>
      </c>
      <c r="FV89" s="7">
        <f t="shared" ca="1" si="596"/>
        <v>0</v>
      </c>
      <c r="FW89" s="7">
        <f t="shared" ca="1" si="442"/>
        <v>0.75842767465399108</v>
      </c>
      <c r="FX89" s="7">
        <f t="shared" ca="1" si="443"/>
        <v>8.7726171499855066E-2</v>
      </c>
      <c r="FY89" s="7">
        <f t="shared" ca="1" si="444"/>
        <v>1</v>
      </c>
      <c r="FZ89" s="7" t="str">
        <f t="shared" ca="1" si="445"/>
        <v>2</v>
      </c>
      <c r="GA89" s="7">
        <f ca="1">IFERROR(IF(GA88+FZ89&gt;GB$4,GA88,GA88+FZ89),"")</f>
        <v>60</v>
      </c>
      <c r="GB89" s="7">
        <f t="shared" ca="1" si="597"/>
        <v>0</v>
      </c>
      <c r="GC89" s="7">
        <f t="shared" ca="1" si="446"/>
        <v>0.15627998082720018</v>
      </c>
      <c r="GD89" s="7">
        <f t="shared" ca="1" si="447"/>
        <v>0.68987386532664596</v>
      </c>
      <c r="GE89" s="7">
        <f t="shared" ca="1" si="448"/>
        <v>1</v>
      </c>
      <c r="GF89" s="7" t="str">
        <f t="shared" ca="1" si="449"/>
        <v>2</v>
      </c>
      <c r="GG89" s="7">
        <f ca="1">IFERROR(IF(GG88+GF89&gt;GH$4,GG88,GG88+GF89),"")</f>
        <v>60</v>
      </c>
      <c r="GH89" s="7">
        <f t="shared" ca="1" si="598"/>
        <v>0</v>
      </c>
      <c r="GI89" s="7">
        <f t="shared" ca="1" si="450"/>
        <v>0.36420596176745501</v>
      </c>
      <c r="GJ89" s="7">
        <f t="shared" ca="1" si="451"/>
        <v>0.48194788438639113</v>
      </c>
      <c r="GK89" s="7">
        <f t="shared" ca="1" si="452"/>
        <v>1</v>
      </c>
      <c r="GL89" s="7" t="str">
        <f t="shared" ca="1" si="453"/>
        <v>2</v>
      </c>
      <c r="GM89" s="7">
        <f ca="1">IFERROR(IF(GM88+GL89&gt;GN$4,GM88,GM88+GL89),"")</f>
        <v>60</v>
      </c>
      <c r="GN89" s="7">
        <f t="shared" ca="1" si="599"/>
        <v>0</v>
      </c>
      <c r="GO89" s="7">
        <f t="shared" ca="1" si="454"/>
        <v>0.87371326115802728</v>
      </c>
      <c r="GP89" s="7">
        <f t="shared" ca="1" si="455"/>
        <v>-2.7559415004181131E-2</v>
      </c>
      <c r="GQ89" s="7">
        <f t="shared" ca="1" si="456"/>
        <v>0</v>
      </c>
      <c r="GR89" s="7">
        <f t="shared" ca="1" si="457"/>
        <v>0</v>
      </c>
      <c r="GS89" s="7">
        <f ca="1">IFERROR(IF(GS88+GR89&gt;GT$4,GS88,GS88+GR89),"")</f>
        <v>60</v>
      </c>
      <c r="GT89" s="7">
        <f t="shared" ca="1" si="600"/>
        <v>0</v>
      </c>
      <c r="GU89" s="7">
        <f t="shared" ca="1" si="458"/>
        <v>0.95128681787212332</v>
      </c>
      <c r="GV89" s="7">
        <f t="shared" ca="1" si="459"/>
        <v>-0.10513297171827718</v>
      </c>
      <c r="GW89" s="7">
        <f t="shared" ca="1" si="460"/>
        <v>0</v>
      </c>
      <c r="GX89" s="7">
        <f t="shared" ca="1" si="461"/>
        <v>0</v>
      </c>
      <c r="GY89" s="7">
        <f ca="1">IFERROR(IF(GY88+GX89&gt;GZ$4,GY88,GY88+GX89),"")</f>
        <v>60</v>
      </c>
      <c r="GZ89" s="7">
        <f t="shared" ca="1" si="601"/>
        <v>0</v>
      </c>
      <c r="HA89" s="7">
        <f t="shared" ca="1" si="462"/>
        <v>0.55943231139486016</v>
      </c>
      <c r="HB89" s="7">
        <f t="shared" ca="1" si="463"/>
        <v>0.28672153475898599</v>
      </c>
      <c r="HC89" s="7">
        <f t="shared" ca="1" si="464"/>
        <v>1</v>
      </c>
      <c r="HD89" s="7" t="str">
        <f t="shared" ca="1" si="465"/>
        <v>2</v>
      </c>
      <c r="HE89" s="7">
        <f ca="1">IFERROR(IF(HE88+HD89&gt;HF$4,HE88,HE88+HD89),"")</f>
        <v>60</v>
      </c>
      <c r="HF89" s="7">
        <f t="shared" ca="1" si="602"/>
        <v>0</v>
      </c>
      <c r="HG89" s="7">
        <f t="shared" ca="1" si="466"/>
        <v>0.53023850050766497</v>
      </c>
      <c r="HH89" s="7">
        <f t="shared" ca="1" si="467"/>
        <v>0.31591534564618118</v>
      </c>
      <c r="HI89" s="7">
        <f t="shared" ca="1" si="468"/>
        <v>1</v>
      </c>
      <c r="HJ89" s="7" t="str">
        <f t="shared" ca="1" si="469"/>
        <v>2</v>
      </c>
      <c r="HK89" s="7">
        <f ca="1">IFERROR(IF(HK88+HJ89&gt;HL$4,HK88,HK88+HJ89),"")</f>
        <v>60</v>
      </c>
      <c r="HL89" s="7">
        <f t="shared" ca="1" si="603"/>
        <v>0</v>
      </c>
      <c r="HM89" s="7">
        <f t="shared" ca="1" si="470"/>
        <v>0.99799501591760176</v>
      </c>
      <c r="HN89" s="7">
        <f t="shared" ca="1" si="471"/>
        <v>-0.15184116976375561</v>
      </c>
      <c r="HO89" s="7">
        <f t="shared" ca="1" si="472"/>
        <v>0</v>
      </c>
      <c r="HP89" s="7">
        <f t="shared" ca="1" si="473"/>
        <v>0</v>
      </c>
      <c r="HQ89" s="7">
        <f ca="1">IFERROR(IF(HQ88+HP89&gt;HR$4,HQ88,HQ88+HP89),"")</f>
        <v>60</v>
      </c>
      <c r="HR89" s="7">
        <f t="shared" ca="1" si="604"/>
        <v>0</v>
      </c>
      <c r="HS89" s="7">
        <f t="shared" ca="1" si="474"/>
        <v>0.45034336290970256</v>
      </c>
      <c r="HT89" s="7">
        <f t="shared" ca="1" si="475"/>
        <v>0.39581048324414358</v>
      </c>
      <c r="HU89" s="7">
        <f t="shared" ca="1" si="476"/>
        <v>1</v>
      </c>
      <c r="HV89" s="7" t="str">
        <f t="shared" ca="1" si="477"/>
        <v>2</v>
      </c>
      <c r="HW89" s="7">
        <f ca="1">IFERROR(IF(HW88+HV89&gt;HX$4,HW88,HW88+HV89),"")</f>
        <v>60</v>
      </c>
      <c r="HX89" s="7">
        <f t="shared" ca="1" si="605"/>
        <v>0</v>
      </c>
      <c r="HY89" s="7">
        <f t="shared" ca="1" si="478"/>
        <v>0.27297616760177978</v>
      </c>
      <c r="HZ89" s="7">
        <f t="shared" ca="1" si="479"/>
        <v>0.57317767855206636</v>
      </c>
      <c r="IA89" s="7">
        <f t="shared" ca="1" si="480"/>
        <v>1</v>
      </c>
      <c r="IB89" s="7" t="str">
        <f t="shared" ca="1" si="481"/>
        <v>2</v>
      </c>
      <c r="IC89" s="7">
        <f ca="1">IFERROR(IF(IC88+IB89&gt;ID$4,IC88,IC88+IB89),"")</f>
        <v>60</v>
      </c>
      <c r="ID89" s="7">
        <f t="shared" ca="1" si="606"/>
        <v>0</v>
      </c>
      <c r="IE89" s="7">
        <f t="shared" ca="1" si="482"/>
        <v>0.70164673174427739</v>
      </c>
      <c r="IF89" s="7">
        <f t="shared" ca="1" si="483"/>
        <v>0.14450711440956876</v>
      </c>
      <c r="IG89" s="7">
        <f t="shared" ca="1" si="484"/>
        <v>1</v>
      </c>
      <c r="IH89" s="7" t="str">
        <f t="shared" ca="1" si="485"/>
        <v>2</v>
      </c>
      <c r="II89" s="7">
        <f ca="1">IFERROR(IF(II88+IH89&gt;IJ$4,II88,II88+IH89),"")</f>
        <v>60</v>
      </c>
      <c r="IJ89" s="7">
        <f t="shared" ca="1" si="607"/>
        <v>0</v>
      </c>
      <c r="IK89" s="7">
        <f t="shared" ca="1" si="486"/>
        <v>0.98658457854841664</v>
      </c>
      <c r="IL89" s="7">
        <f t="shared" ca="1" si="487"/>
        <v>-0.14043073239457049</v>
      </c>
      <c r="IM89" s="7">
        <f t="shared" ca="1" si="488"/>
        <v>0</v>
      </c>
      <c r="IN89" s="7">
        <f t="shared" ca="1" si="489"/>
        <v>0</v>
      </c>
      <c r="IO89" s="7">
        <f ca="1">IFERROR(IF(IO88+IN89&gt;IP$4,IO88,IO88+IN89),"")</f>
        <v>60</v>
      </c>
      <c r="IP89" s="7">
        <f t="shared" ca="1" si="608"/>
        <v>0</v>
      </c>
      <c r="IQ89" s="7">
        <f t="shared" ca="1" si="490"/>
        <v>0.91463995886629379</v>
      </c>
      <c r="IR89" s="7">
        <f t="shared" ca="1" si="491"/>
        <v>-6.8486112712447644E-2</v>
      </c>
      <c r="IS89" s="7">
        <f t="shared" ca="1" si="492"/>
        <v>0</v>
      </c>
      <c r="IT89" s="7">
        <f t="shared" ca="1" si="493"/>
        <v>0</v>
      </c>
      <c r="IU89" s="7">
        <f ca="1">IFERROR(IF(IU88+IT89&gt;IV$4,IU88,IU88+IT89),"")</f>
        <v>60</v>
      </c>
      <c r="IV89" s="7">
        <f t="shared" ca="1" si="609"/>
        <v>0</v>
      </c>
      <c r="IW89" s="7">
        <f t="shared" ca="1" si="494"/>
        <v>0.22796196352382869</v>
      </c>
      <c r="IX89" s="7">
        <f t="shared" ca="1" si="495"/>
        <v>0.61819188263001745</v>
      </c>
      <c r="IY89" s="7">
        <f t="shared" ca="1" si="496"/>
        <v>1</v>
      </c>
      <c r="IZ89" s="7" t="str">
        <f t="shared" ca="1" si="497"/>
        <v>2</v>
      </c>
      <c r="JA89" s="7">
        <f ca="1">IFERROR(IF(JA88+IZ89&gt;JB$4,JA88,JA88+IZ89),"")</f>
        <v>60</v>
      </c>
      <c r="JB89" s="7">
        <f t="shared" ca="1" si="610"/>
        <v>0</v>
      </c>
      <c r="JC89" s="7">
        <f t="shared" ca="1" si="498"/>
        <v>0.332383532352863</v>
      </c>
      <c r="JD89" s="7">
        <f t="shared" ca="1" si="499"/>
        <v>0.51377031380098315</v>
      </c>
      <c r="JE89" s="7">
        <f t="shared" ca="1" si="500"/>
        <v>1</v>
      </c>
      <c r="JF89" s="7" t="str">
        <f t="shared" ca="1" si="501"/>
        <v>2</v>
      </c>
      <c r="JG89" s="7">
        <f ca="1">IFERROR(IF(JG88+JF89&gt;JH$4,JG88,JG88+JF89),"")</f>
        <v>60</v>
      </c>
      <c r="JH89" s="7">
        <f t="shared" ca="1" si="611"/>
        <v>0</v>
      </c>
      <c r="JI89" s="7">
        <f t="shared" ca="1" si="502"/>
        <v>0.6967650421517545</v>
      </c>
      <c r="JJ89" s="7">
        <f t="shared" ca="1" si="503"/>
        <v>0.14938880400209165</v>
      </c>
      <c r="JK89" s="7">
        <f t="shared" ca="1" si="504"/>
        <v>1</v>
      </c>
      <c r="JL89" s="7" t="str">
        <f t="shared" ca="1" si="505"/>
        <v>2</v>
      </c>
      <c r="JM89" s="7">
        <f ca="1">IFERROR(IF(JM88+JL89&gt;JN$4,JM88,JM88+JL89),"")</f>
        <v>60</v>
      </c>
      <c r="JN89" s="7">
        <f t="shared" ca="1" si="612"/>
        <v>0</v>
      </c>
      <c r="JO89" s="7">
        <f t="shared" ca="1" si="506"/>
        <v>0.47090370333300657</v>
      </c>
      <c r="JP89" s="7">
        <f t="shared" ca="1" si="507"/>
        <v>0.37525014282083957</v>
      </c>
      <c r="JQ89" s="7">
        <f t="shared" ca="1" si="508"/>
        <v>1</v>
      </c>
      <c r="JR89" s="7" t="str">
        <f t="shared" ca="1" si="509"/>
        <v>2</v>
      </c>
      <c r="JS89" s="7">
        <f ca="1">IFERROR(IF(JS88+JR89&gt;JT$4,JS88,JS88+JR89),"")</f>
        <v>60</v>
      </c>
      <c r="JT89" s="7">
        <f t="shared" ca="1" si="613"/>
        <v>0</v>
      </c>
      <c r="JU89" s="7">
        <f t="shared" ca="1" si="510"/>
        <v>0.56266443490973173</v>
      </c>
      <c r="JV89" s="7">
        <f t="shared" ca="1" si="511"/>
        <v>0.28348941124411442</v>
      </c>
      <c r="JW89" s="7">
        <f t="shared" ca="1" si="512"/>
        <v>1</v>
      </c>
      <c r="JX89" s="7" t="str">
        <f t="shared" ca="1" si="513"/>
        <v>2</v>
      </c>
      <c r="JY89" s="7">
        <f ca="1">IFERROR(IF(JY88+JX89&gt;JZ$4,JY88,JY88+JX89),"")</f>
        <v>60</v>
      </c>
      <c r="JZ89" s="7">
        <f t="shared" ca="1" si="614"/>
        <v>0</v>
      </c>
      <c r="KA89" s="7">
        <f t="shared" ca="1" si="514"/>
        <v>0.65299354410274801</v>
      </c>
      <c r="KB89" s="7">
        <f t="shared" ca="1" si="515"/>
        <v>0.19316030205109813</v>
      </c>
      <c r="KC89" s="7">
        <f t="shared" ca="1" si="516"/>
        <v>1</v>
      </c>
      <c r="KD89" s="7" t="str">
        <f t="shared" ca="1" si="517"/>
        <v>2</v>
      </c>
      <c r="KE89" s="7">
        <f ca="1">IFERROR(IF(KE88+KD89&gt;KF$4,KE88,KE88+KD89),"")</f>
        <v>60</v>
      </c>
      <c r="KF89" s="7">
        <f t="shared" ca="1" si="615"/>
        <v>0</v>
      </c>
      <c r="KG89" s="7">
        <f t="shared" ca="1" si="518"/>
        <v>0.92207157770529224</v>
      </c>
      <c r="KH89" s="7">
        <f t="shared" ca="1" si="519"/>
        <v>-7.5917731551446099E-2</v>
      </c>
      <c r="KI89" s="7">
        <f t="shared" ca="1" si="520"/>
        <v>0</v>
      </c>
      <c r="KJ89" s="7">
        <f t="shared" ca="1" si="521"/>
        <v>0</v>
      </c>
      <c r="KK89" s="7">
        <f ca="1">IFERROR(IF(KK88+KJ89&gt;KL$4,KK88,KK88+KJ89),"")</f>
        <v>60</v>
      </c>
      <c r="KL89" s="7">
        <f t="shared" ca="1" si="616"/>
        <v>0</v>
      </c>
      <c r="KM89" s="7">
        <f t="shared" ca="1" si="522"/>
        <v>0.30316339234406053</v>
      </c>
      <c r="KN89" s="7">
        <f t="shared" ca="1" si="523"/>
        <v>0.54299045380978561</v>
      </c>
      <c r="KO89" s="7">
        <f t="shared" ca="1" si="524"/>
        <v>1</v>
      </c>
      <c r="KP89" s="7" t="str">
        <f t="shared" ca="1" si="525"/>
        <v>2</v>
      </c>
      <c r="KQ89" s="7">
        <f ca="1">IFERROR(IF(KQ88+KP89&gt;KR$4,KQ88,KQ88+KP89),"")</f>
        <v>60</v>
      </c>
      <c r="KR89" s="7">
        <f t="shared" ca="1" si="617"/>
        <v>0</v>
      </c>
      <c r="KS89" s="7">
        <f t="shared" ca="1" si="526"/>
        <v>0.4094273978891132</v>
      </c>
      <c r="KT89" s="7">
        <f t="shared" ca="1" si="527"/>
        <v>0.43672644826473295</v>
      </c>
      <c r="KU89" s="7">
        <f t="shared" ca="1" si="528"/>
        <v>1</v>
      </c>
      <c r="KV89" s="7" t="str">
        <f t="shared" ca="1" si="529"/>
        <v>2</v>
      </c>
      <c r="KW89" s="7">
        <f ca="1">IFERROR(IF(KW88+KV89&gt;KX$4,KW88,KW88+KV89),"")</f>
        <v>60</v>
      </c>
      <c r="KX89" s="7">
        <f t="shared" ca="1" si="618"/>
        <v>0</v>
      </c>
      <c r="KY89" s="7">
        <f t="shared" ca="1" si="530"/>
        <v>0.18205804975905948</v>
      </c>
      <c r="KZ89" s="7">
        <f t="shared" ca="1" si="531"/>
        <v>0.66409579639478666</v>
      </c>
      <c r="LA89" s="7">
        <f t="shared" ca="1" si="532"/>
        <v>1</v>
      </c>
      <c r="LB89" s="7" t="str">
        <f t="shared" ca="1" si="533"/>
        <v>2</v>
      </c>
      <c r="LC89" s="7">
        <f ca="1">IFERROR(IF(LC88+LB89&gt;LD$4,LC88,LC88+LB89),"")</f>
        <v>60</v>
      </c>
      <c r="LD89" s="7">
        <f t="shared" ca="1" si="619"/>
        <v>0</v>
      </c>
      <c r="LE89" s="7">
        <f t="shared" ca="1" si="534"/>
        <v>0.5147747233444554</v>
      </c>
      <c r="LF89" s="7">
        <f t="shared" ca="1" si="535"/>
        <v>0.33137912280939075</v>
      </c>
      <c r="LG89" s="7">
        <f t="shared" ca="1" si="536"/>
        <v>1</v>
      </c>
      <c r="LH89" s="7" t="str">
        <f t="shared" ca="1" si="537"/>
        <v>2</v>
      </c>
      <c r="LI89" s="7">
        <f ca="1">IFERROR(IF(LI88+LH89&gt;LJ$4,LI88,LI88+LH89),"")</f>
        <v>60</v>
      </c>
      <c r="LJ89" s="7">
        <f t="shared" ca="1" si="620"/>
        <v>0</v>
      </c>
      <c r="LK89" s="7">
        <f t="shared" ca="1" si="538"/>
        <v>0.95748788760352621</v>
      </c>
      <c r="LL89" s="7">
        <f t="shared" ca="1" si="539"/>
        <v>-0.11133404144968007</v>
      </c>
      <c r="LM89" s="7">
        <f t="shared" ca="1" si="540"/>
        <v>0</v>
      </c>
      <c r="LN89" s="7">
        <f t="shared" ca="1" si="541"/>
        <v>0</v>
      </c>
      <c r="LO89" s="7">
        <f ca="1">IFERROR(IF(LO88+LN89&gt;LP$4,LO88,LO88+LN89),"")</f>
        <v>60</v>
      </c>
      <c r="LP89" s="7">
        <f t="shared" ca="1" si="621"/>
        <v>0</v>
      </c>
      <c r="LQ89" s="7">
        <f t="shared" ca="1" si="542"/>
        <v>0.7683199375446077</v>
      </c>
      <c r="LR89" s="7">
        <f t="shared" ca="1" si="543"/>
        <v>7.7833908609238445E-2</v>
      </c>
      <c r="LS89" s="7">
        <f t="shared" ca="1" si="544"/>
        <v>1</v>
      </c>
      <c r="LT89" s="7" t="str">
        <f t="shared" ca="1" si="545"/>
        <v>2</v>
      </c>
      <c r="LU89" s="7">
        <f ca="1">IFERROR(IF(LU88+LT89&gt;LV$4,LU88,LU88+LT89),"")</f>
        <v>60</v>
      </c>
      <c r="LV89" s="7">
        <f t="shared" ca="1" si="622"/>
        <v>0</v>
      </c>
      <c r="LW89" s="7">
        <f t="shared" ca="1" si="546"/>
        <v>0.96748480038966378</v>
      </c>
      <c r="LX89" s="7">
        <f t="shared" ca="1" si="547"/>
        <v>-0.12133095423581763</v>
      </c>
      <c r="LY89" s="7">
        <f t="shared" ca="1" si="548"/>
        <v>0</v>
      </c>
      <c r="LZ89" s="7">
        <f t="shared" ca="1" si="549"/>
        <v>0</v>
      </c>
      <c r="MA89" s="7">
        <f ca="1">IFERROR(IF(MA88+LZ89&gt;MB$4,MA88,MA88+LZ89),"")</f>
        <v>60</v>
      </c>
      <c r="MB89" s="7">
        <f t="shared" ca="1" si="623"/>
        <v>0</v>
      </c>
      <c r="MC89" s="7">
        <f t="shared" ca="1" si="550"/>
        <v>0.15608369083463336</v>
      </c>
      <c r="MD89" s="7">
        <f t="shared" ca="1" si="551"/>
        <v>0.69007015531921279</v>
      </c>
      <c r="ME89" s="7">
        <f t="shared" ca="1" si="552"/>
        <v>1</v>
      </c>
      <c r="MF89" s="7" t="str">
        <f t="shared" ca="1" si="553"/>
        <v>2</v>
      </c>
      <c r="MG89" s="7">
        <f ca="1">IFERROR(IF(MG88+MF89&gt;MH$4,MG88,MG88+MF89),"")</f>
        <v>60</v>
      </c>
      <c r="MH89" s="7">
        <f t="shared" ca="1" si="624"/>
        <v>0</v>
      </c>
      <c r="MI89" s="7">
        <f t="shared" ca="1" si="554"/>
        <v>0.40137240579391609</v>
      </c>
      <c r="MJ89" s="7">
        <f t="shared" ca="1" si="555"/>
        <v>0.44478144035993006</v>
      </c>
      <c r="MK89" s="7">
        <f t="shared" ca="1" si="556"/>
        <v>1</v>
      </c>
      <c r="ML89" s="7" t="str">
        <f t="shared" ca="1" si="557"/>
        <v>2</v>
      </c>
      <c r="MM89" s="7">
        <f ca="1">IFERROR(IF(MM88+ML89&gt;MN$4,MM88,MM88+ML89),"")</f>
        <v>60</v>
      </c>
      <c r="MN89" s="7">
        <f t="shared" ca="1" si="625"/>
        <v>0</v>
      </c>
      <c r="MO89" s="7">
        <f t="shared" ca="1" si="558"/>
        <v>0.99206831214231517</v>
      </c>
      <c r="MP89" s="7">
        <f t="shared" ca="1" si="559"/>
        <v>-0.14591446598846902</v>
      </c>
      <c r="MQ89" s="7">
        <f t="shared" ca="1" si="560"/>
        <v>0</v>
      </c>
      <c r="MR89" s="7">
        <f t="shared" ca="1" si="561"/>
        <v>0</v>
      </c>
      <c r="MS89" s="7">
        <f ca="1">IFERROR(IF(MS88+MR89&gt;MT$4,MS88,MS88+MR89),"")</f>
        <v>60</v>
      </c>
      <c r="MT89" s="7">
        <f t="shared" ca="1" si="626"/>
        <v>0</v>
      </c>
      <c r="MU89" s="7">
        <f t="shared" ca="1" si="562"/>
        <v>0.74836639732396937</v>
      </c>
      <c r="MV89" s="7">
        <f t="shared" ca="1" si="563"/>
        <v>9.7787448829876777E-2</v>
      </c>
      <c r="MW89" s="7">
        <f t="shared" ca="1" si="564"/>
        <v>1</v>
      </c>
      <c r="MX89" s="7" t="str">
        <f t="shared" ca="1" si="565"/>
        <v>2</v>
      </c>
      <c r="MY89" s="7">
        <f ca="1">IFERROR(IF(MY88+MX89&gt;MZ$4,MY88,MY88+MX89),"")</f>
        <v>60</v>
      </c>
      <c r="MZ89" s="7">
        <f t="shared" ca="1" si="627"/>
        <v>0</v>
      </c>
      <c r="NA89" s="7">
        <f t="shared" ca="1" si="566"/>
        <v>0.11387712408513684</v>
      </c>
      <c r="NB89" s="7">
        <f t="shared" ca="1" si="567"/>
        <v>0.73227672206870931</v>
      </c>
      <c r="NC89" s="7">
        <f t="shared" ca="1" si="568"/>
        <v>1</v>
      </c>
      <c r="ND89" s="7" t="str">
        <f t="shared" ca="1" si="569"/>
        <v>2</v>
      </c>
      <c r="NE89" s="7">
        <f ca="1">IFERROR(IF(NE88+ND89&gt;NF$4,NE88,NE88+ND89),"")</f>
        <v>60</v>
      </c>
      <c r="NF89" s="7">
        <f t="shared" ca="1" si="628"/>
        <v>0</v>
      </c>
      <c r="NG89" s="7">
        <f t="shared" ca="1" si="570"/>
        <v>0.25622229550305353</v>
      </c>
      <c r="NH89" s="7">
        <f t="shared" ca="1" si="571"/>
        <v>0.58993155065079261</v>
      </c>
      <c r="NI89" s="7">
        <f t="shared" ca="1" si="572"/>
        <v>1</v>
      </c>
      <c r="NJ89" s="7" t="str">
        <f t="shared" ca="1" si="573"/>
        <v>2</v>
      </c>
      <c r="NK89" s="7">
        <f ca="1">IFERROR(IF(NK88+NJ89&gt;NL$4,NK88,NK88+NJ89),"")</f>
        <v>60</v>
      </c>
      <c r="NL89" s="7">
        <f t="shared" ca="1" si="629"/>
        <v>0</v>
      </c>
      <c r="NM89" s="7">
        <f t="shared" ca="1" si="574"/>
        <v>0.1198119411223687</v>
      </c>
      <c r="NN89" s="7">
        <f t="shared" ca="1" si="575"/>
        <v>0.72634190503147744</v>
      </c>
      <c r="NO89" s="7">
        <f t="shared" ca="1" si="576"/>
        <v>1</v>
      </c>
      <c r="NP89" s="7" t="str">
        <f t="shared" ca="1" si="577"/>
        <v>2</v>
      </c>
      <c r="NQ89" s="7">
        <f ca="1">IFERROR(IF(NQ88+NP89&gt;NR$4,NQ88,NQ88+NP89),"")</f>
        <v>60</v>
      </c>
      <c r="NR89" s="7">
        <f t="shared" ca="1" si="630"/>
        <v>0</v>
      </c>
      <c r="NT89">
        <v>87</v>
      </c>
      <c r="NU89" s="7" t="s">
        <v>19</v>
      </c>
      <c r="NV89" s="7" t="str">
        <f t="shared" ca="1" si="335"/>
        <v/>
      </c>
      <c r="NW89" s="7" t="str">
        <f t="shared" ca="1" si="329"/>
        <v/>
      </c>
      <c r="NX89" t="str">
        <f ca="1">IFERROR(VLOOKUP(NT89,$K$3:$AK$568,8,FALSE),"")</f>
        <v/>
      </c>
      <c r="NY89" t="str">
        <f ca="1">IFERROR(VLOOKUP(NT89,$K$3:$AK$568,9,FALSE),"")</f>
        <v/>
      </c>
      <c r="NZ89" s="7" t="str">
        <f ca="1">IFERROR(VLOOKUP(NT89,$K$3:$AK$568,27,FALSE),"")</f>
        <v/>
      </c>
      <c r="OB89">
        <v>87</v>
      </c>
      <c r="OC89" s="7" t="s">
        <v>19</v>
      </c>
      <c r="OD89" t="e">
        <f t="shared" ca="1" si="336"/>
        <v>#N/A</v>
      </c>
      <c r="OE89" s="7" t="str">
        <f t="shared" ca="1" si="337"/>
        <v/>
      </c>
      <c r="OF89" s="7" t="str">
        <f t="shared" ca="1" si="338"/>
        <v/>
      </c>
      <c r="OG89" t="str">
        <f t="shared" ca="1" si="339"/>
        <v/>
      </c>
      <c r="OI89">
        <v>87</v>
      </c>
      <c r="OJ89" s="7" t="s">
        <v>19</v>
      </c>
      <c r="OK89" s="7" t="str">
        <f t="shared" ca="1" si="340"/>
        <v/>
      </c>
      <c r="OL89" s="7" t="str">
        <f t="shared" ca="1" si="341"/>
        <v/>
      </c>
      <c r="OM89" t="str">
        <f ca="1">IFERROR(VLOOKUP(OI89,$L$3:$AK$568,7,FALSE),"")</f>
        <v/>
      </c>
      <c r="ON89" t="str">
        <f ca="1">IFERROR(VLOOKUP(OI89,$L$3:$AK$568,8,FALSE),"")</f>
        <v/>
      </c>
      <c r="OO89" s="7" t="str">
        <f ca="1">IFERROR(VLOOKUP(OI89,$L$3:$AK$568,26,FALSE),"")</f>
        <v/>
      </c>
      <c r="OQ89">
        <v>87</v>
      </c>
      <c r="OR89" s="7" t="s">
        <v>19</v>
      </c>
      <c r="OS89" t="e">
        <f t="shared" ca="1" si="342"/>
        <v>#N/A</v>
      </c>
      <c r="OT89" s="7" t="str">
        <f t="shared" ca="1" si="343"/>
        <v/>
      </c>
      <c r="OU89" s="7" t="str">
        <f t="shared" ca="1" si="344"/>
        <v/>
      </c>
      <c r="OV89" t="str">
        <f t="shared" ca="1" si="345"/>
        <v/>
      </c>
      <c r="OX89">
        <v>87</v>
      </c>
      <c r="OY89" s="7" t="s">
        <v>19</v>
      </c>
      <c r="OZ89" s="7" t="str">
        <f t="shared" ca="1" si="346"/>
        <v/>
      </c>
      <c r="PA89" s="7" t="str">
        <f t="shared" ca="1" si="347"/>
        <v/>
      </c>
      <c r="PB89" t="str">
        <f ca="1">IFERROR(VLOOKUP(OX89,$M$3:$AK$568,6,FALSE),"")</f>
        <v/>
      </c>
      <c r="PC89" t="str">
        <f ca="1">IFERROR(VLOOKUP(OX89,$M$3:$AK$568,7,FALSE),"")</f>
        <v/>
      </c>
      <c r="PD89" s="7" t="str">
        <f ca="1">IFERROR(VLOOKUP(OX89,$M$3:$AK$568,25,FALSE),"")</f>
        <v/>
      </c>
      <c r="PF89">
        <v>87</v>
      </c>
      <c r="PG89" s="7" t="s">
        <v>19</v>
      </c>
      <c r="PH89" t="e">
        <f t="shared" ca="1" si="348"/>
        <v>#N/A</v>
      </c>
      <c r="PI89" s="7" t="str">
        <f t="shared" ca="1" si="349"/>
        <v/>
      </c>
      <c r="PJ89" s="7" t="str">
        <f t="shared" ca="1" si="350"/>
        <v/>
      </c>
      <c r="PK89" t="str">
        <f t="shared" ca="1" si="351"/>
        <v/>
      </c>
      <c r="PM89">
        <v>87</v>
      </c>
      <c r="PN89" s="7" t="s">
        <v>19</v>
      </c>
      <c r="PO89" s="202" t="str">
        <f t="shared" ca="1" si="352"/>
        <v/>
      </c>
      <c r="PP89" s="7" t="str">
        <f t="shared" ca="1" si="353"/>
        <v/>
      </c>
      <c r="PQ89" t="str">
        <f ca="1">IFERROR(VLOOKUP(PM89,$G$325:$R$409,12,FALSE),"")</f>
        <v/>
      </c>
      <c r="PR89" t="e">
        <f ca="1">VLOOKUP(PM89,$G$324:$Q$409,11,FALSE)</f>
        <v>#N/A</v>
      </c>
      <c r="PS89" s="7" t="str">
        <f ca="1">VLOOKUP(PQ89,$R$325:$Y$409,8,FALSE)</f>
        <v>- -</v>
      </c>
      <c r="PT89" s="7">
        <f ca="1">ReSt</f>
        <v>-4</v>
      </c>
      <c r="PU89" s="7" t="e">
        <f t="shared" ca="1" si="354"/>
        <v>#N/A</v>
      </c>
      <c r="PV89" s="7" t="e">
        <f t="shared" ca="1" si="355"/>
        <v>#N/A</v>
      </c>
      <c r="PW89" s="7" t="str">
        <f ca="1">VLOOKUP(PQ89,$R$325:$AK$409,8,FALSE)</f>
        <v>- -</v>
      </c>
      <c r="PX89" s="7"/>
      <c r="PY89">
        <v>87</v>
      </c>
      <c r="PZ89" s="7" t="s">
        <v>19</v>
      </c>
      <c r="QA89" t="str">
        <f t="shared" ca="1" si="356"/>
        <v/>
      </c>
      <c r="QB89" s="7" t="str">
        <f t="shared" ca="1" si="357"/>
        <v/>
      </c>
      <c r="QC89" s="7" t="str">
        <f t="shared" ca="1" si="358"/>
        <v/>
      </c>
      <c r="QD89" t="str">
        <f t="shared" ca="1" si="359"/>
        <v/>
      </c>
      <c r="QF89">
        <v>87</v>
      </c>
      <c r="QG89" s="7" t="s">
        <v>19</v>
      </c>
      <c r="QH89" s="7" t="str">
        <f t="shared" ca="1" si="360"/>
        <v/>
      </c>
      <c r="QI89" s="7" t="e">
        <f t="shared" ca="1" si="361"/>
        <v>#VALUE!</v>
      </c>
      <c r="QJ89" t="e">
        <f t="shared" ca="1" si="362"/>
        <v>#N/A</v>
      </c>
      <c r="QK89" s="7" t="e">
        <f t="shared" ca="1" si="363"/>
        <v>#N/A</v>
      </c>
      <c r="QM89">
        <v>87</v>
      </c>
      <c r="QN89" s="7" t="s">
        <v>19</v>
      </c>
      <c r="QO89" t="str">
        <f t="shared" ca="1" si="364"/>
        <v/>
      </c>
      <c r="QP89" s="7" t="str">
        <f t="shared" ca="1" si="365"/>
        <v/>
      </c>
      <c r="QQ89" t="str">
        <f t="shared" ca="1" si="366"/>
        <v/>
      </c>
    </row>
    <row r="90" spans="1:459" x14ac:dyDescent="0.25">
      <c r="A90" s="240" t="str">
        <f>IF('Character Sheet'!$B$4="Creature","N","Y")</f>
        <v>Y</v>
      </c>
      <c r="C90" s="75"/>
      <c r="D90" s="76"/>
      <c r="F90" s="75"/>
      <c r="G90" s="76"/>
      <c r="I90" s="75"/>
      <c r="J90" s="85"/>
      <c r="K90" s="85">
        <f t="shared" ca="1" si="330"/>
        <v>4</v>
      </c>
      <c r="L90" s="85">
        <f t="shared" ca="1" si="632"/>
        <v>0</v>
      </c>
      <c r="M90" s="70">
        <f t="shared" ca="1" si="321"/>
        <v>4</v>
      </c>
      <c r="O90" s="222">
        <f t="shared" ca="1" si="331"/>
        <v>405</v>
      </c>
      <c r="Q90" s="7" t="str">
        <f t="shared" si="633"/>
        <v>Building Wright</v>
      </c>
      <c r="R90" s="9" t="s">
        <v>1381</v>
      </c>
      <c r="S90" s="9" t="s">
        <v>1848</v>
      </c>
      <c r="T90" s="61" t="str">
        <f>SUBSTITUTE(IFERROR(IFERROR(VLOOKUP(R90,'[1]Skill Statistics'!$A$3:$C$513,2,FALSE),VLOOKUP(Q90,'[1]Skill Statistics'!$A$3:$C$513,2,FALSE)),T89),"R*","ReSt")</f>
        <v>Ag/Me</v>
      </c>
      <c r="U90" s="61" t="str">
        <f>IFERROR(IFERROR(VLOOKUP(R90,'[1]Skill Statistics'!$A$3:$C$513,3,FALSE),VLOOKUP(Q90,'[1]Skill Statistics'!$A$3:$C$513,3,FALSE)),U89)</f>
        <v>SD</v>
      </c>
      <c r="V90" s="61" t="str">
        <f>IF(ISNUMBER(SEARCH("Category",R90)),"- -",IFERROR(IFERROR(VLOOKUP(Q90,[1]Professions!$A$4:$AM$288,MATCH(Profession,[1]Professions!$A$1:$AM$1,0),FALSE),VLOOKUP(Q90,Calculations!$B$91:$I$95,8,FALSE)),"- -"))</f>
        <v>2 / 4</v>
      </c>
      <c r="W90" s="60">
        <f t="shared" ca="1" si="332"/>
        <v>0</v>
      </c>
      <c r="X90" s="7">
        <f ca="1">IFERROR(VLOOKUP(R90,$BS$6:$NR$519,MATCH(ActualLevel,$BS$3:$NR$3,0),FALSE),"- -")</f>
        <v>0</v>
      </c>
      <c r="Y90" s="7">
        <f t="shared" ca="1" si="640"/>
        <v>0</v>
      </c>
      <c r="Z90" s="7">
        <f ca="1">IFERROR(VLOOKUP(Y90,Charts!$BQ$2:$BR$52,2,FALSE),"- -")</f>
        <v>-25</v>
      </c>
      <c r="AA90" s="7">
        <f t="shared" ca="1" si="367"/>
        <v>-1</v>
      </c>
      <c r="AB90" s="7">
        <f t="shared" ca="1" si="634"/>
        <v>0</v>
      </c>
      <c r="AC90" s="7"/>
      <c r="AD90" s="7"/>
      <c r="AE90" s="7"/>
      <c r="AF90" s="7"/>
      <c r="AG90" s="7"/>
      <c r="AH90" s="43"/>
      <c r="AI90" s="7"/>
      <c r="AJ90" s="7"/>
      <c r="AK90" s="7">
        <f t="shared" ca="1" si="368"/>
        <v>-26</v>
      </c>
      <c r="AL90" s="7"/>
      <c r="AM90" s="69">
        <f>IFERROR(VLOOKUP(R90,'[1]Skill Statistics'!$A$3:$AN$513,MATCH(Profession,'[1]Skill Statistics'!$A$2:$AN$2,0),FALSE),0)</f>
        <v>0</v>
      </c>
      <c r="AN90" s="85">
        <f>IFERROR(VLOOKUP(Q90,'[1]Skill Statistics'!$A$3:$BK$513,MATCH(Archetype,'[1]Skill Statistics'!$A$2:$BK$2,0),FALSE),0)</f>
        <v>0</v>
      </c>
      <c r="AO90" s="85">
        <f>IFERROR(VLOOKUP(Q90,'[1]Skill Statistics'!$A$3:$BB$513,MATCH(Race,'[1]Skill Statistics'!$A$2:$BB$2,0),FALSE),0)</f>
        <v>0</v>
      </c>
      <c r="AP90" s="85">
        <f t="shared" ca="1" si="333"/>
        <v>-0.1</v>
      </c>
      <c r="AQ90" s="70"/>
      <c r="AS90" s="69">
        <f>IFERROR(VLOOKUP(Q90,'[1]Professional Skills'!$A$4:$AM$288,MATCH(Profession,'[1]Professional Skills'!$A$3:$AM$3,0),FALSE),"- -")</f>
        <v>0</v>
      </c>
      <c r="AU90" s="7">
        <f t="shared" si="636"/>
        <v>0</v>
      </c>
      <c r="AV90" s="7">
        <f t="shared" ca="1" si="635"/>
        <v>0</v>
      </c>
      <c r="AW90" t="str">
        <f t="shared" si="371"/>
        <v/>
      </c>
      <c r="AX90" t="str">
        <f>IFERROR(_xlfn.RANK.EQ(AW90,$AW$5:$AW$568),"")</f>
        <v/>
      </c>
      <c r="AY90">
        <f t="shared" si="327"/>
        <v>0</v>
      </c>
      <c r="AZ90" s="70" t="str">
        <f t="shared" si="369"/>
        <v/>
      </c>
      <c r="BB90" s="69" t="str">
        <f>IFERROR(IF(Q90="Language",VLOOKUP(R90,[1]Cultures!$B$4:$N$218,MATCH(Culture,[1]Cultures!$B$3:$N$3,0),FALSE),VLOOKUP(Q90,[1]Cultures!$B$4:$O$212,MATCH(Culture,[1]Cultures!$B$3:$O$3,0),FALSE)),"- -")</f>
        <v>- -</v>
      </c>
      <c r="BD90">
        <f t="shared" ca="1" si="631"/>
        <v>0</v>
      </c>
      <c r="BE90" t="str">
        <f t="shared" si="578"/>
        <v/>
      </c>
      <c r="BG90">
        <f t="shared" ca="1" si="641"/>
        <v>0.63657608442256541</v>
      </c>
      <c r="BH90">
        <f ca="1">_xlfn.RANK.EQ(BG90,$BG$89:$BG$568)</f>
        <v>39</v>
      </c>
      <c r="BI90" s="7" t="str">
        <f t="shared" ca="1" si="370"/>
        <v>- -</v>
      </c>
      <c r="BK90" s="7">
        <f t="shared" ref="BK90:BK134" ca="1" si="642">IF(BH90=1,IF($BB$4=1,1,IF($BB$4&gt;=2,2,0)),IF(BH90=2,IF($BB$4=3,1,IF($BB$4&gt;=4,2,0)),IF(BH90=3,IF($BB$4=5,1,IF($BB$4&gt;=6,2,0)),IF(BH90=4,IF($BB$4=7,1,IF($BB$4&gt;=8,2,0)),IF(BH90=5,IF($BB$4=9,1,IF($BB$4&gt;=10,2,0)),0)))))</f>
        <v>0</v>
      </c>
      <c r="BL90" s="70">
        <f t="shared" ca="1" si="328"/>
        <v>0</v>
      </c>
      <c r="BN90" s="69">
        <f>IFERROR(VLOOKUP(V90,Charts!$BT$2:$BV$14,3,FALSE),"- -")</f>
        <v>0.76923076923076927</v>
      </c>
      <c r="BO90" s="85">
        <f t="shared" ca="1" si="334"/>
        <v>0.76041441999404191</v>
      </c>
      <c r="BP90" s="70">
        <f t="shared" ca="1" si="579"/>
        <v>405</v>
      </c>
      <c r="BR90" s="7">
        <v>85</v>
      </c>
      <c r="BS90" s="9" t="str">
        <f ca="1">VLOOKUP(BR90,$O$3:$R$568,4,FALSE)</f>
        <v>Protect</v>
      </c>
      <c r="BT90" s="7" t="str">
        <f ca="1">VLOOKUP(BS90,$R$3:$V$568,5,FALSE)</f>
        <v>2 / 3</v>
      </c>
      <c r="BU90" s="7">
        <f ca="1">VLOOKUP(BT90,Charts!$BT$2:$BV$14,3,FALSE)</f>
        <v>0.84615384615384615</v>
      </c>
      <c r="BV90" s="7" t="str">
        <f t="shared" ca="1" si="372"/>
        <v>2</v>
      </c>
      <c r="BW90" s="7" t="str">
        <f t="shared" ca="1" si="373"/>
        <v>3</v>
      </c>
      <c r="BY90" s="7">
        <f t="shared" ca="1" si="374"/>
        <v>0.61927210416716105</v>
      </c>
      <c r="BZ90" s="7">
        <f t="shared" ca="1" si="375"/>
        <v>0.22688174198668509</v>
      </c>
      <c r="CA90" s="7">
        <f t="shared" ca="1" si="376"/>
        <v>1</v>
      </c>
      <c r="CB90" s="7" t="str">
        <f t="shared" ca="1" si="377"/>
        <v>2</v>
      </c>
      <c r="CC90" s="7">
        <f ca="1">IFERROR(IF(CC89+CB90&gt;CD$4,CC89,CC89+CB90),"")</f>
        <v>38</v>
      </c>
      <c r="CD90" s="7">
        <f t="shared" ca="1" si="580"/>
        <v>0</v>
      </c>
      <c r="CE90" s="7">
        <f t="shared" ca="1" si="378"/>
        <v>1.1328622928861276E-2</v>
      </c>
      <c r="CF90" s="7">
        <f t="shared" ca="1" si="379"/>
        <v>0.83482522322498487</v>
      </c>
      <c r="CG90" s="7">
        <f t="shared" ca="1" si="380"/>
        <v>2</v>
      </c>
      <c r="CH90" s="7">
        <f t="shared" ca="1" si="381"/>
        <v>5</v>
      </c>
      <c r="CI90" s="7">
        <f ca="1">IFERROR(IF(CI89+CH90&gt;CJ$4,CI89,CI89+CH90),"")</f>
        <v>60</v>
      </c>
      <c r="CJ90" s="7">
        <f t="shared" ca="1" si="581"/>
        <v>0</v>
      </c>
      <c r="CK90" s="7">
        <f t="shared" ca="1" si="382"/>
        <v>0.66027664603721081</v>
      </c>
      <c r="CL90" s="7">
        <f t="shared" ca="1" si="383"/>
        <v>0.18587720011663533</v>
      </c>
      <c r="CM90" s="7">
        <f t="shared" ca="1" si="384"/>
        <v>1</v>
      </c>
      <c r="CN90" s="7" t="str">
        <f t="shared" ca="1" si="385"/>
        <v>2</v>
      </c>
      <c r="CO90" s="7">
        <f ca="1">IFERROR(IF(CO89+CN90&gt;CP$4,CO89,CO89+CN90),"")</f>
        <v>60</v>
      </c>
      <c r="CP90" s="7">
        <f t="shared" ca="1" si="582"/>
        <v>0</v>
      </c>
      <c r="CQ90" s="7">
        <f t="shared" ca="1" si="386"/>
        <v>0.27286271278438223</v>
      </c>
      <c r="CR90" s="7">
        <f t="shared" ca="1" si="387"/>
        <v>0.57329113336946391</v>
      </c>
      <c r="CS90" s="7">
        <f t="shared" ca="1" si="388"/>
        <v>1</v>
      </c>
      <c r="CT90" s="7" t="str">
        <f t="shared" ca="1" si="389"/>
        <v>2</v>
      </c>
      <c r="CU90" s="7">
        <f ca="1">IFERROR(IF(CU89+CT90&gt;CV$4,CU89,CU89+CT90),"")</f>
        <v>60</v>
      </c>
      <c r="CV90" s="7">
        <f t="shared" ca="1" si="583"/>
        <v>0</v>
      </c>
      <c r="CW90" s="7">
        <f t="shared" ca="1" si="390"/>
        <v>0.98465849364600522</v>
      </c>
      <c r="CX90" s="7">
        <f t="shared" ca="1" si="391"/>
        <v>-0.13850464749215907</v>
      </c>
      <c r="CY90" s="7">
        <f t="shared" ca="1" si="392"/>
        <v>0</v>
      </c>
      <c r="CZ90" s="7">
        <f t="shared" ca="1" si="393"/>
        <v>0</v>
      </c>
      <c r="DA90" s="7">
        <f ca="1">IFERROR(IF(DA89+CZ90&gt;DB$4,DA89,DA89+CZ90),"")</f>
        <v>60</v>
      </c>
      <c r="DB90" s="7">
        <f t="shared" ca="1" si="584"/>
        <v>0</v>
      </c>
      <c r="DC90" s="7">
        <f t="shared" ca="1" si="394"/>
        <v>8.8277526497611225E-2</v>
      </c>
      <c r="DD90" s="7">
        <f t="shared" ca="1" si="395"/>
        <v>0.75787631965623492</v>
      </c>
      <c r="DE90" s="7">
        <f t="shared" ca="1" si="396"/>
        <v>1</v>
      </c>
      <c r="DF90" s="7" t="str">
        <f t="shared" ca="1" si="397"/>
        <v>2</v>
      </c>
      <c r="DG90" s="7">
        <f ca="1">IFERROR(IF(DG89+DF90&gt;DH$4,DG89,DG89+DF90),"")</f>
        <v>60</v>
      </c>
      <c r="DH90" s="7">
        <f t="shared" ca="1" si="585"/>
        <v>0</v>
      </c>
      <c r="DI90" s="7">
        <f t="shared" ca="1" si="398"/>
        <v>0.81493344125296707</v>
      </c>
      <c r="DJ90" s="7">
        <f t="shared" ca="1" si="399"/>
        <v>3.1220404900879073E-2</v>
      </c>
      <c r="DK90" s="7">
        <f t="shared" ca="1" si="400"/>
        <v>1</v>
      </c>
      <c r="DL90" s="7" t="str">
        <f t="shared" ca="1" si="401"/>
        <v>2</v>
      </c>
      <c r="DM90" s="7">
        <f ca="1">IFERROR(IF(DM89+DL90&gt;DN$4,DM89,DM89+DL90),"")</f>
        <v>60</v>
      </c>
      <c r="DN90" s="7">
        <f t="shared" ca="1" si="586"/>
        <v>0</v>
      </c>
      <c r="DO90" s="7">
        <f t="shared" ca="1" si="402"/>
        <v>0.19294317424404406</v>
      </c>
      <c r="DP90" s="7">
        <f t="shared" ca="1" si="403"/>
        <v>0.65321067190980209</v>
      </c>
      <c r="DQ90" s="7">
        <f t="shared" ca="1" si="404"/>
        <v>1</v>
      </c>
      <c r="DR90" s="7" t="str">
        <f t="shared" ca="1" si="405"/>
        <v>2</v>
      </c>
      <c r="DS90" s="7">
        <f ca="1">IFERROR(IF(DS89+DR90&gt;DT$4,DS89,DS89+DR90),"")</f>
        <v>60</v>
      </c>
      <c r="DT90" s="7">
        <f t="shared" ca="1" si="587"/>
        <v>0</v>
      </c>
      <c r="DU90" s="7">
        <f t="shared" ca="1" si="406"/>
        <v>6.8562227744924598E-2</v>
      </c>
      <c r="DV90" s="7">
        <f t="shared" ca="1" si="407"/>
        <v>0.77759161840892155</v>
      </c>
      <c r="DW90" s="7">
        <f t="shared" ca="1" si="408"/>
        <v>1</v>
      </c>
      <c r="DX90" s="7" t="str">
        <f t="shared" ca="1" si="409"/>
        <v>2</v>
      </c>
      <c r="DY90" s="7">
        <f ca="1">IFERROR(IF(DY89+DX90&gt;DZ$4,DY89,DY89+DX90),"")</f>
        <v>59</v>
      </c>
      <c r="DZ90" s="7">
        <f t="shared" ca="1" si="588"/>
        <v>0</v>
      </c>
      <c r="EA90" s="7">
        <f t="shared" ca="1" si="410"/>
        <v>0.90277436091804442</v>
      </c>
      <c r="EB90" s="7">
        <f t="shared" ca="1" si="411"/>
        <v>-5.6620514764198271E-2</v>
      </c>
      <c r="EC90" s="7">
        <f t="shared" ca="1" si="412"/>
        <v>0</v>
      </c>
      <c r="ED90" s="7">
        <f t="shared" ca="1" si="413"/>
        <v>0</v>
      </c>
      <c r="EE90" s="7">
        <f ca="1">IFERROR(IF(EE89+ED90&gt;EF$4,EE89,EE89+ED90),"")</f>
        <v>60</v>
      </c>
      <c r="EF90" s="7">
        <f t="shared" ca="1" si="589"/>
        <v>0</v>
      </c>
      <c r="EG90" s="7">
        <f t="shared" ca="1" si="414"/>
        <v>0.27971719053010835</v>
      </c>
      <c r="EH90" s="7">
        <f t="shared" ca="1" si="415"/>
        <v>0.56643665562373779</v>
      </c>
      <c r="EI90" s="7">
        <f t="shared" ca="1" si="416"/>
        <v>1</v>
      </c>
      <c r="EJ90" s="7" t="str">
        <f t="shared" ca="1" si="417"/>
        <v>2</v>
      </c>
      <c r="EK90" s="7">
        <f ca="1">IFERROR(IF(EK89+EJ90&gt;EL$4,EK89,EK89+EJ90),"")</f>
        <v>60</v>
      </c>
      <c r="EL90" s="7">
        <f t="shared" ca="1" si="590"/>
        <v>0</v>
      </c>
      <c r="EM90" s="7">
        <f t="shared" ca="1" si="418"/>
        <v>0.79425705422531689</v>
      </c>
      <c r="EN90" s="7">
        <f t="shared" ca="1" si="419"/>
        <v>5.1896791928529251E-2</v>
      </c>
      <c r="EO90" s="7">
        <f t="shared" ca="1" si="420"/>
        <v>1</v>
      </c>
      <c r="EP90" s="7" t="str">
        <f t="shared" ca="1" si="421"/>
        <v>2</v>
      </c>
      <c r="EQ90" s="7">
        <f ca="1">IFERROR(IF(EQ89+EP90&gt;ER$4,EQ89,EQ89+EP90),"")</f>
        <v>60</v>
      </c>
      <c r="ER90" s="7">
        <f t="shared" ca="1" si="591"/>
        <v>0</v>
      </c>
      <c r="ES90" s="7">
        <f t="shared" ca="1" si="422"/>
        <v>0.53193995090449719</v>
      </c>
      <c r="ET90" s="7">
        <f t="shared" ca="1" si="423"/>
        <v>0.31421389524934895</v>
      </c>
      <c r="EU90" s="7">
        <f t="shared" ca="1" si="424"/>
        <v>1</v>
      </c>
      <c r="EV90" s="7" t="str">
        <f t="shared" ca="1" si="425"/>
        <v>2</v>
      </c>
      <c r="EW90" s="7">
        <f ca="1">IFERROR(IF(EW89+EV90&gt;EX$4,EW89,EW89+EV90),"")</f>
        <v>60</v>
      </c>
      <c r="EX90" s="7">
        <f t="shared" ca="1" si="592"/>
        <v>0</v>
      </c>
      <c r="EY90" s="7">
        <f t="shared" ca="1" si="426"/>
        <v>0.63407324540087939</v>
      </c>
      <c r="EZ90" s="7">
        <f t="shared" ca="1" si="427"/>
        <v>0.21208060075296675</v>
      </c>
      <c r="FA90" s="7">
        <f t="shared" ca="1" si="428"/>
        <v>1</v>
      </c>
      <c r="FB90" s="7" t="str">
        <f t="shared" ca="1" si="429"/>
        <v>2</v>
      </c>
      <c r="FC90" s="7">
        <f ca="1">IFERROR(IF(FC89+FB90&gt;FD$4,FC89,FC89+FB90),"")</f>
        <v>60</v>
      </c>
      <c r="FD90" s="7">
        <f t="shared" ca="1" si="593"/>
        <v>0</v>
      </c>
      <c r="FE90" s="7">
        <f t="shared" ca="1" si="430"/>
        <v>0.15474844435762936</v>
      </c>
      <c r="FF90" s="7">
        <f t="shared" ca="1" si="431"/>
        <v>0.69140540179621679</v>
      </c>
      <c r="FG90" s="7">
        <f t="shared" ca="1" si="432"/>
        <v>1</v>
      </c>
      <c r="FH90" s="7" t="str">
        <f t="shared" ca="1" si="433"/>
        <v>2</v>
      </c>
      <c r="FI90" s="7">
        <f ca="1">IFERROR(IF(FI89+FH90&gt;FJ$4,FI89,FI89+FH90),"")</f>
        <v>60</v>
      </c>
      <c r="FJ90" s="7">
        <f t="shared" ca="1" si="594"/>
        <v>0</v>
      </c>
      <c r="FK90" s="7">
        <f t="shared" ca="1" si="434"/>
        <v>0.29742545842622337</v>
      </c>
      <c r="FL90" s="7">
        <f t="shared" ca="1" si="435"/>
        <v>0.54872838772762278</v>
      </c>
      <c r="FM90" s="7">
        <f t="shared" ca="1" si="436"/>
        <v>1</v>
      </c>
      <c r="FN90" s="7" t="str">
        <f t="shared" ca="1" si="437"/>
        <v>2</v>
      </c>
      <c r="FO90" s="7">
        <f ca="1">IFERROR(IF(FO89+FN90&gt;FP$4,FO89,FO89+FN90),"")</f>
        <v>60</v>
      </c>
      <c r="FP90" s="7">
        <f t="shared" ca="1" si="595"/>
        <v>0</v>
      </c>
      <c r="FQ90" s="7">
        <f t="shared" ca="1" si="438"/>
        <v>4.6677700355276963E-2</v>
      </c>
      <c r="FR90" s="7">
        <f t="shared" ca="1" si="439"/>
        <v>0.79947614579856918</v>
      </c>
      <c r="FS90" s="7">
        <f t="shared" ca="1" si="440"/>
        <v>1</v>
      </c>
      <c r="FT90" s="7" t="str">
        <f t="shared" ca="1" si="441"/>
        <v>2</v>
      </c>
      <c r="FU90" s="7">
        <f ca="1">IFERROR(IF(FU89+FT90&gt;FV$4,FU89,FU89+FT90),"")</f>
        <v>60</v>
      </c>
      <c r="FV90" s="7">
        <f t="shared" ca="1" si="596"/>
        <v>0</v>
      </c>
      <c r="FW90" s="7">
        <f t="shared" ca="1" si="442"/>
        <v>0.43647651506779073</v>
      </c>
      <c r="FX90" s="7">
        <f t="shared" ca="1" si="443"/>
        <v>0.40967733108605542</v>
      </c>
      <c r="FY90" s="7">
        <f t="shared" ca="1" si="444"/>
        <v>1</v>
      </c>
      <c r="FZ90" s="7" t="str">
        <f t="shared" ca="1" si="445"/>
        <v>2</v>
      </c>
      <c r="GA90" s="7">
        <f ca="1">IFERROR(IF(GA89+FZ90&gt;GB$4,GA89,GA89+FZ90),"")</f>
        <v>60</v>
      </c>
      <c r="GB90" s="7">
        <f t="shared" ca="1" si="597"/>
        <v>0</v>
      </c>
      <c r="GC90" s="7">
        <f t="shared" ca="1" si="446"/>
        <v>0.96632085342639062</v>
      </c>
      <c r="GD90" s="7">
        <f t="shared" ca="1" si="447"/>
        <v>-0.12016700727254448</v>
      </c>
      <c r="GE90" s="7">
        <f t="shared" ca="1" si="448"/>
        <v>0</v>
      </c>
      <c r="GF90" s="7">
        <f t="shared" ca="1" si="449"/>
        <v>0</v>
      </c>
      <c r="GG90" s="7">
        <f ca="1">IFERROR(IF(GG89+GF90&gt;GH$4,GG89,GG89+GF90),"")</f>
        <v>60</v>
      </c>
      <c r="GH90" s="7">
        <f t="shared" ca="1" si="598"/>
        <v>0</v>
      </c>
      <c r="GI90" s="7">
        <f t="shared" ca="1" si="450"/>
        <v>2.0171270077697812E-2</v>
      </c>
      <c r="GJ90" s="7">
        <f t="shared" ca="1" si="451"/>
        <v>0.82598257607614833</v>
      </c>
      <c r="GK90" s="7">
        <f t="shared" ca="1" si="452"/>
        <v>2</v>
      </c>
      <c r="GL90" s="7">
        <f t="shared" ca="1" si="453"/>
        <v>5</v>
      </c>
      <c r="GM90" s="7">
        <f ca="1">IFERROR(IF(GM89+GL90&gt;GN$4,GM89,GM89+GL90),"")</f>
        <v>60</v>
      </c>
      <c r="GN90" s="7">
        <f t="shared" ca="1" si="599"/>
        <v>0</v>
      </c>
      <c r="GO90" s="7">
        <f t="shared" ca="1" si="454"/>
        <v>0.41531028731145048</v>
      </c>
      <c r="GP90" s="7">
        <f t="shared" ca="1" si="455"/>
        <v>0.43084355884239567</v>
      </c>
      <c r="GQ90" s="7">
        <f t="shared" ca="1" si="456"/>
        <v>1</v>
      </c>
      <c r="GR90" s="7" t="str">
        <f t="shared" ca="1" si="457"/>
        <v>2</v>
      </c>
      <c r="GS90" s="7">
        <f ca="1">IFERROR(IF(GS89+GR90&gt;GT$4,GS89,GS89+GR90),"")</f>
        <v>60</v>
      </c>
      <c r="GT90" s="7">
        <f t="shared" ca="1" si="600"/>
        <v>0</v>
      </c>
      <c r="GU90" s="7">
        <f t="shared" ca="1" si="458"/>
        <v>0.91678711032713045</v>
      </c>
      <c r="GV90" s="7">
        <f t="shared" ca="1" si="459"/>
        <v>-7.0633264173284305E-2</v>
      </c>
      <c r="GW90" s="7">
        <f t="shared" ca="1" si="460"/>
        <v>0</v>
      </c>
      <c r="GX90" s="7">
        <f t="shared" ca="1" si="461"/>
        <v>0</v>
      </c>
      <c r="GY90" s="7">
        <f ca="1">IFERROR(IF(GY89+GX90&gt;GZ$4,GY89,GY89+GX90),"")</f>
        <v>60</v>
      </c>
      <c r="GZ90" s="7">
        <f t="shared" ca="1" si="601"/>
        <v>0</v>
      </c>
      <c r="HA90" s="7">
        <f t="shared" ca="1" si="462"/>
        <v>0.73304147975835443</v>
      </c>
      <c r="HB90" s="7">
        <f t="shared" ca="1" si="463"/>
        <v>0.11311236639549171</v>
      </c>
      <c r="HC90" s="7">
        <f t="shared" ca="1" si="464"/>
        <v>1</v>
      </c>
      <c r="HD90" s="7" t="str">
        <f t="shared" ca="1" si="465"/>
        <v>2</v>
      </c>
      <c r="HE90" s="7">
        <f ca="1">IFERROR(IF(HE89+HD90&gt;HF$4,HE89,HE89+HD90),"")</f>
        <v>60</v>
      </c>
      <c r="HF90" s="7">
        <f t="shared" ca="1" si="602"/>
        <v>0</v>
      </c>
      <c r="HG90" s="7">
        <f t="shared" ca="1" si="466"/>
        <v>0.67293394779251026</v>
      </c>
      <c r="HH90" s="7">
        <f t="shared" ca="1" si="467"/>
        <v>0.17321989836133589</v>
      </c>
      <c r="HI90" s="7">
        <f t="shared" ca="1" si="468"/>
        <v>1</v>
      </c>
      <c r="HJ90" s="7" t="str">
        <f t="shared" ca="1" si="469"/>
        <v>2</v>
      </c>
      <c r="HK90" s="7">
        <f ca="1">IFERROR(IF(HK89+HJ90&gt;HL$4,HK89,HK89+HJ90),"")</f>
        <v>60</v>
      </c>
      <c r="HL90" s="7">
        <f t="shared" ca="1" si="603"/>
        <v>0</v>
      </c>
      <c r="HM90" s="7">
        <f t="shared" ca="1" si="470"/>
        <v>0.36489565299833082</v>
      </c>
      <c r="HN90" s="7">
        <f t="shared" ca="1" si="471"/>
        <v>0.48125819315551532</v>
      </c>
      <c r="HO90" s="7">
        <f t="shared" ca="1" si="472"/>
        <v>1</v>
      </c>
      <c r="HP90" s="7" t="str">
        <f t="shared" ca="1" si="473"/>
        <v>2</v>
      </c>
      <c r="HQ90" s="7">
        <f ca="1">IFERROR(IF(HQ89+HP90&gt;HR$4,HQ89,HQ89+HP90),"")</f>
        <v>60</v>
      </c>
      <c r="HR90" s="7">
        <f t="shared" ca="1" si="604"/>
        <v>0</v>
      </c>
      <c r="HS90" s="7">
        <f t="shared" ca="1" si="474"/>
        <v>0.22983447235311227</v>
      </c>
      <c r="HT90" s="7">
        <f t="shared" ca="1" si="475"/>
        <v>0.61631937380073387</v>
      </c>
      <c r="HU90" s="7">
        <f t="shared" ca="1" si="476"/>
        <v>1</v>
      </c>
      <c r="HV90" s="7" t="str">
        <f t="shared" ca="1" si="477"/>
        <v>2</v>
      </c>
      <c r="HW90" s="7">
        <f ca="1">IFERROR(IF(HW89+HV90&gt;HX$4,HW89,HW89+HV90),"")</f>
        <v>60</v>
      </c>
      <c r="HX90" s="7">
        <f t="shared" ca="1" si="605"/>
        <v>0</v>
      </c>
      <c r="HY90" s="7">
        <f t="shared" ca="1" si="478"/>
        <v>0.13223302762914579</v>
      </c>
      <c r="HZ90" s="7">
        <f t="shared" ca="1" si="479"/>
        <v>0.71392081852470035</v>
      </c>
      <c r="IA90" s="7">
        <f t="shared" ca="1" si="480"/>
        <v>1</v>
      </c>
      <c r="IB90" s="7" t="str">
        <f t="shared" ca="1" si="481"/>
        <v>2</v>
      </c>
      <c r="IC90" s="7">
        <f ca="1">IFERROR(IF(IC89+IB90&gt;ID$4,IC89,IC89+IB90),"")</f>
        <v>60</v>
      </c>
      <c r="ID90" s="7">
        <f t="shared" ca="1" si="606"/>
        <v>0</v>
      </c>
      <c r="IE90" s="7">
        <f t="shared" ca="1" si="482"/>
        <v>0.40655779745233267</v>
      </c>
      <c r="IF90" s="7">
        <f t="shared" ca="1" si="483"/>
        <v>0.43959604870151348</v>
      </c>
      <c r="IG90" s="7">
        <f t="shared" ca="1" si="484"/>
        <v>1</v>
      </c>
      <c r="IH90" s="7" t="str">
        <f t="shared" ca="1" si="485"/>
        <v>2</v>
      </c>
      <c r="II90" s="7">
        <f ca="1">IFERROR(IF(II89+IH90&gt;IJ$4,II89,II89+IH90),"")</f>
        <v>60</v>
      </c>
      <c r="IJ90" s="7">
        <f t="shared" ca="1" si="607"/>
        <v>0</v>
      </c>
      <c r="IK90" s="7">
        <f t="shared" ca="1" si="486"/>
        <v>0.3837240023643681</v>
      </c>
      <c r="IL90" s="7">
        <f t="shared" ca="1" si="487"/>
        <v>0.46242984378947805</v>
      </c>
      <c r="IM90" s="7">
        <f t="shared" ca="1" si="488"/>
        <v>1</v>
      </c>
      <c r="IN90" s="7" t="str">
        <f t="shared" ca="1" si="489"/>
        <v>2</v>
      </c>
      <c r="IO90" s="7">
        <f ca="1">IFERROR(IF(IO89+IN90&gt;IP$4,IO89,IO89+IN90),"")</f>
        <v>60</v>
      </c>
      <c r="IP90" s="7">
        <f t="shared" ca="1" si="608"/>
        <v>0</v>
      </c>
      <c r="IQ90" s="7">
        <f t="shared" ca="1" si="490"/>
        <v>0.59516746471810233</v>
      </c>
      <c r="IR90" s="7">
        <f t="shared" ca="1" si="491"/>
        <v>0.25098638143574381</v>
      </c>
      <c r="IS90" s="7">
        <f t="shared" ca="1" si="492"/>
        <v>1</v>
      </c>
      <c r="IT90" s="7" t="str">
        <f t="shared" ca="1" si="493"/>
        <v>2</v>
      </c>
      <c r="IU90" s="7">
        <f ca="1">IFERROR(IF(IU89+IT90&gt;IV$4,IU89,IU89+IT90),"")</f>
        <v>60</v>
      </c>
      <c r="IV90" s="7">
        <f t="shared" ca="1" si="609"/>
        <v>0</v>
      </c>
      <c r="IW90" s="7">
        <f t="shared" ca="1" si="494"/>
        <v>0.17376673020855504</v>
      </c>
      <c r="IX90" s="7">
        <f t="shared" ca="1" si="495"/>
        <v>0.6723871159452911</v>
      </c>
      <c r="IY90" s="7">
        <f t="shared" ca="1" si="496"/>
        <v>1</v>
      </c>
      <c r="IZ90" s="7" t="str">
        <f t="shared" ca="1" si="497"/>
        <v>2</v>
      </c>
      <c r="JA90" s="7">
        <f ca="1">IFERROR(IF(JA89+IZ90&gt;JB$4,JA89,JA89+IZ90),"")</f>
        <v>60</v>
      </c>
      <c r="JB90" s="7">
        <f t="shared" ca="1" si="610"/>
        <v>0</v>
      </c>
      <c r="JC90" s="7">
        <f t="shared" ca="1" si="498"/>
        <v>0.34908029032593413</v>
      </c>
      <c r="JD90" s="7">
        <f t="shared" ca="1" si="499"/>
        <v>0.49707355582791202</v>
      </c>
      <c r="JE90" s="7">
        <f t="shared" ca="1" si="500"/>
        <v>1</v>
      </c>
      <c r="JF90" s="7" t="str">
        <f t="shared" ca="1" si="501"/>
        <v>2</v>
      </c>
      <c r="JG90" s="7">
        <f ca="1">IFERROR(IF(JG89+JF90&gt;JH$4,JG89,JG89+JF90),"")</f>
        <v>60</v>
      </c>
      <c r="JH90" s="7">
        <f t="shared" ca="1" si="611"/>
        <v>0</v>
      </c>
      <c r="JI90" s="7">
        <f t="shared" ca="1" si="502"/>
        <v>0.16522728075699966</v>
      </c>
      <c r="JJ90" s="7">
        <f t="shared" ca="1" si="503"/>
        <v>0.68092656539684648</v>
      </c>
      <c r="JK90" s="7">
        <f t="shared" ca="1" si="504"/>
        <v>1</v>
      </c>
      <c r="JL90" s="7" t="str">
        <f t="shared" ca="1" si="505"/>
        <v>2</v>
      </c>
      <c r="JM90" s="7">
        <f ca="1">IFERROR(IF(JM89+JL90&gt;JN$4,JM89,JM89+JL90),"")</f>
        <v>60</v>
      </c>
      <c r="JN90" s="7">
        <f t="shared" ca="1" si="612"/>
        <v>0</v>
      </c>
      <c r="JO90" s="7">
        <f t="shared" ca="1" si="506"/>
        <v>0.18596475682057645</v>
      </c>
      <c r="JP90" s="7">
        <f t="shared" ca="1" si="507"/>
        <v>0.6601890893332697</v>
      </c>
      <c r="JQ90" s="7">
        <f t="shared" ca="1" si="508"/>
        <v>1</v>
      </c>
      <c r="JR90" s="7" t="str">
        <f t="shared" ca="1" si="509"/>
        <v>2</v>
      </c>
      <c r="JS90" s="7">
        <f ca="1">IFERROR(IF(JS89+JR90&gt;JT$4,JS89,JS89+JR90),"")</f>
        <v>60</v>
      </c>
      <c r="JT90" s="7">
        <f t="shared" ca="1" si="613"/>
        <v>0</v>
      </c>
      <c r="JU90" s="7">
        <f t="shared" ca="1" si="510"/>
        <v>0.49427238559232756</v>
      </c>
      <c r="JV90" s="7">
        <f t="shared" ca="1" si="511"/>
        <v>0.35188146056151859</v>
      </c>
      <c r="JW90" s="7">
        <f t="shared" ca="1" si="512"/>
        <v>1</v>
      </c>
      <c r="JX90" s="7" t="str">
        <f t="shared" ca="1" si="513"/>
        <v>2</v>
      </c>
      <c r="JY90" s="7">
        <f ca="1">IFERROR(IF(JY89+JX90&gt;JZ$4,JY89,JY89+JX90),"")</f>
        <v>60</v>
      </c>
      <c r="JZ90" s="7">
        <f t="shared" ca="1" si="614"/>
        <v>0</v>
      </c>
      <c r="KA90" s="7">
        <f t="shared" ca="1" si="514"/>
        <v>0.35842099919194637</v>
      </c>
      <c r="KB90" s="7">
        <f t="shared" ca="1" si="515"/>
        <v>0.48773284696189978</v>
      </c>
      <c r="KC90" s="7">
        <f t="shared" ca="1" si="516"/>
        <v>1</v>
      </c>
      <c r="KD90" s="7" t="str">
        <f t="shared" ca="1" si="517"/>
        <v>2</v>
      </c>
      <c r="KE90" s="7">
        <f ca="1">IFERROR(IF(KE89+KD90&gt;KF$4,KE89,KE89+KD90),"")</f>
        <v>60</v>
      </c>
      <c r="KF90" s="7">
        <f t="shared" ca="1" si="615"/>
        <v>0</v>
      </c>
      <c r="KG90" s="7">
        <f t="shared" ca="1" si="518"/>
        <v>0.68913953826991958</v>
      </c>
      <c r="KH90" s="7">
        <f t="shared" ca="1" si="519"/>
        <v>0.15701430788392656</v>
      </c>
      <c r="KI90" s="7">
        <f t="shared" ca="1" si="520"/>
        <v>1</v>
      </c>
      <c r="KJ90" s="7" t="str">
        <f t="shared" ca="1" si="521"/>
        <v>2</v>
      </c>
      <c r="KK90" s="7">
        <f ca="1">IFERROR(IF(KK89+KJ90&gt;KL$4,KK89,KK89+KJ90),"")</f>
        <v>60</v>
      </c>
      <c r="KL90" s="7">
        <f t="shared" ca="1" si="616"/>
        <v>0</v>
      </c>
      <c r="KM90" s="7">
        <f t="shared" ca="1" si="522"/>
        <v>0.68855265499042484</v>
      </c>
      <c r="KN90" s="7">
        <f t="shared" ca="1" si="523"/>
        <v>0.15760119116342131</v>
      </c>
      <c r="KO90" s="7">
        <f t="shared" ca="1" si="524"/>
        <v>1</v>
      </c>
      <c r="KP90" s="7" t="str">
        <f t="shared" ca="1" si="525"/>
        <v>2</v>
      </c>
      <c r="KQ90" s="7">
        <f ca="1">IFERROR(IF(KQ89+KP90&gt;KR$4,KQ89,KQ89+KP90),"")</f>
        <v>60</v>
      </c>
      <c r="KR90" s="7">
        <f t="shared" ca="1" si="617"/>
        <v>0</v>
      </c>
      <c r="KS90" s="7">
        <f t="shared" ca="1" si="526"/>
        <v>5.9009602582210441E-2</v>
      </c>
      <c r="KT90" s="7">
        <f t="shared" ca="1" si="527"/>
        <v>0.7871442435716357</v>
      </c>
      <c r="KU90" s="7">
        <f t="shared" ca="1" si="528"/>
        <v>1</v>
      </c>
      <c r="KV90" s="7" t="str">
        <f t="shared" ca="1" si="529"/>
        <v>2</v>
      </c>
      <c r="KW90" s="7">
        <f ca="1">IFERROR(IF(KW89+KV90&gt;KX$4,KW89,KW89+KV90),"")</f>
        <v>60</v>
      </c>
      <c r="KX90" s="7">
        <f t="shared" ca="1" si="618"/>
        <v>0</v>
      </c>
      <c r="KY90" s="7">
        <f t="shared" ca="1" si="530"/>
        <v>0.99386877645696547</v>
      </c>
      <c r="KZ90" s="7">
        <f t="shared" ca="1" si="531"/>
        <v>-0.14771493030311933</v>
      </c>
      <c r="LA90" s="7">
        <f t="shared" ca="1" si="532"/>
        <v>0</v>
      </c>
      <c r="LB90" s="7">
        <f t="shared" ca="1" si="533"/>
        <v>0</v>
      </c>
      <c r="LC90" s="7">
        <f ca="1">IFERROR(IF(LC89+LB90&gt;LD$4,LC89,LC89+LB90),"")</f>
        <v>60</v>
      </c>
      <c r="LD90" s="7">
        <f t="shared" ca="1" si="619"/>
        <v>0</v>
      </c>
      <c r="LE90" s="7">
        <f t="shared" ca="1" si="534"/>
        <v>0.56940217576643515</v>
      </c>
      <c r="LF90" s="7">
        <f t="shared" ca="1" si="535"/>
        <v>0.276751670387411</v>
      </c>
      <c r="LG90" s="7">
        <f t="shared" ca="1" si="536"/>
        <v>1</v>
      </c>
      <c r="LH90" s="7" t="str">
        <f t="shared" ca="1" si="537"/>
        <v>2</v>
      </c>
      <c r="LI90" s="7">
        <f ca="1">IFERROR(IF(LI89+LH90&gt;LJ$4,LI89,LI89+LH90),"")</f>
        <v>60</v>
      </c>
      <c r="LJ90" s="7">
        <f t="shared" ca="1" si="620"/>
        <v>0</v>
      </c>
      <c r="LK90" s="7">
        <f t="shared" ca="1" si="538"/>
        <v>0.22169083624486374</v>
      </c>
      <c r="LL90" s="7">
        <f t="shared" ca="1" si="539"/>
        <v>0.6244630099089824</v>
      </c>
      <c r="LM90" s="7">
        <f t="shared" ca="1" si="540"/>
        <v>1</v>
      </c>
      <c r="LN90" s="7" t="str">
        <f t="shared" ca="1" si="541"/>
        <v>2</v>
      </c>
      <c r="LO90" s="7">
        <f ca="1">IFERROR(IF(LO89+LN90&gt;LP$4,LO89,LO89+LN90),"")</f>
        <v>60</v>
      </c>
      <c r="LP90" s="7">
        <f t="shared" ca="1" si="621"/>
        <v>0</v>
      </c>
      <c r="LQ90" s="7">
        <f t="shared" ca="1" si="542"/>
        <v>0.28251785299464882</v>
      </c>
      <c r="LR90" s="7">
        <f t="shared" ca="1" si="543"/>
        <v>0.56363599315919732</v>
      </c>
      <c r="LS90" s="7">
        <f t="shared" ca="1" si="544"/>
        <v>1</v>
      </c>
      <c r="LT90" s="7" t="str">
        <f t="shared" ca="1" si="545"/>
        <v>2</v>
      </c>
      <c r="LU90" s="7">
        <f ca="1">IFERROR(IF(LU89+LT90&gt;LV$4,LU89,LU89+LT90),"")</f>
        <v>60</v>
      </c>
      <c r="LV90" s="7">
        <f t="shared" ca="1" si="622"/>
        <v>0</v>
      </c>
      <c r="LW90" s="7">
        <f t="shared" ca="1" si="546"/>
        <v>0.1982720863963654</v>
      </c>
      <c r="LX90" s="7">
        <f t="shared" ca="1" si="547"/>
        <v>0.64788175975748075</v>
      </c>
      <c r="LY90" s="7">
        <f t="shared" ca="1" si="548"/>
        <v>1</v>
      </c>
      <c r="LZ90" s="7" t="str">
        <f t="shared" ca="1" si="549"/>
        <v>2</v>
      </c>
      <c r="MA90" s="7">
        <f ca="1">IFERROR(IF(MA89+LZ90&gt;MB$4,MA89,MA89+LZ90),"")</f>
        <v>60</v>
      </c>
      <c r="MB90" s="7">
        <f t="shared" ca="1" si="623"/>
        <v>0</v>
      </c>
      <c r="MC90" s="7">
        <f t="shared" ca="1" si="550"/>
        <v>0.25185871216578548</v>
      </c>
      <c r="MD90" s="7">
        <f t="shared" ca="1" si="551"/>
        <v>0.59429513398806066</v>
      </c>
      <c r="ME90" s="7">
        <f t="shared" ca="1" si="552"/>
        <v>1</v>
      </c>
      <c r="MF90" s="7" t="str">
        <f t="shared" ca="1" si="553"/>
        <v>2</v>
      </c>
      <c r="MG90" s="7">
        <f ca="1">IFERROR(IF(MG89+MF90&gt;MH$4,MG89,MG89+MF90),"")</f>
        <v>60</v>
      </c>
      <c r="MH90" s="7">
        <f t="shared" ca="1" si="624"/>
        <v>0</v>
      </c>
      <c r="MI90" s="7">
        <f t="shared" ca="1" si="554"/>
        <v>0.64702443429706602</v>
      </c>
      <c r="MJ90" s="7">
        <f t="shared" ca="1" si="555"/>
        <v>0.19912941185678013</v>
      </c>
      <c r="MK90" s="7">
        <f t="shared" ca="1" si="556"/>
        <v>1</v>
      </c>
      <c r="ML90" s="7" t="str">
        <f t="shared" ca="1" si="557"/>
        <v>2</v>
      </c>
      <c r="MM90" s="7">
        <f ca="1">IFERROR(IF(MM89+ML90&gt;MN$4,MM89,MM89+ML90),"")</f>
        <v>60</v>
      </c>
      <c r="MN90" s="7">
        <f t="shared" ca="1" si="625"/>
        <v>0</v>
      </c>
      <c r="MO90" s="7">
        <f t="shared" ca="1" si="558"/>
        <v>0.3236740996863382</v>
      </c>
      <c r="MP90" s="7">
        <f t="shared" ca="1" si="559"/>
        <v>0.52247974646750794</v>
      </c>
      <c r="MQ90" s="7">
        <f t="shared" ca="1" si="560"/>
        <v>1</v>
      </c>
      <c r="MR90" s="7" t="str">
        <f t="shared" ca="1" si="561"/>
        <v>2</v>
      </c>
      <c r="MS90" s="7">
        <f ca="1">IFERROR(IF(MS89+MR90&gt;MT$4,MS89,MS89+MR90),"")</f>
        <v>60</v>
      </c>
      <c r="MT90" s="7">
        <f t="shared" ca="1" si="626"/>
        <v>0</v>
      </c>
      <c r="MU90" s="7">
        <f t="shared" ca="1" si="562"/>
        <v>0.97340827279196851</v>
      </c>
      <c r="MV90" s="7">
        <f t="shared" ca="1" si="563"/>
        <v>-0.12725442663812236</v>
      </c>
      <c r="MW90" s="7">
        <f t="shared" ca="1" si="564"/>
        <v>0</v>
      </c>
      <c r="MX90" s="7">
        <f t="shared" ca="1" si="565"/>
        <v>0</v>
      </c>
      <c r="MY90" s="7">
        <f ca="1">IFERROR(IF(MY89+MX90&gt;MZ$4,MY89,MY89+MX90),"")</f>
        <v>60</v>
      </c>
      <c r="MZ90" s="7">
        <f t="shared" ca="1" si="627"/>
        <v>0</v>
      </c>
      <c r="NA90" s="7">
        <f t="shared" ca="1" si="566"/>
        <v>0.13813635117778622</v>
      </c>
      <c r="NB90" s="7">
        <f t="shared" ca="1" si="567"/>
        <v>0.70801749497605992</v>
      </c>
      <c r="NC90" s="7">
        <f t="shared" ca="1" si="568"/>
        <v>1</v>
      </c>
      <c r="ND90" s="7" t="str">
        <f t="shared" ca="1" si="569"/>
        <v>2</v>
      </c>
      <c r="NE90" s="7">
        <f ca="1">IFERROR(IF(NE89+ND90&gt;NF$4,NE89,NE89+ND90),"")</f>
        <v>60</v>
      </c>
      <c r="NF90" s="7">
        <f t="shared" ca="1" si="628"/>
        <v>0</v>
      </c>
      <c r="NG90" s="7">
        <f t="shared" ca="1" si="570"/>
        <v>0.14797962179435831</v>
      </c>
      <c r="NH90" s="7">
        <f t="shared" ca="1" si="571"/>
        <v>0.69817422435948784</v>
      </c>
      <c r="NI90" s="7">
        <f t="shared" ca="1" si="572"/>
        <v>1</v>
      </c>
      <c r="NJ90" s="7" t="str">
        <f t="shared" ca="1" si="573"/>
        <v>2</v>
      </c>
      <c r="NK90" s="7">
        <f ca="1">IFERROR(IF(NK89+NJ90&gt;NL$4,NK89,NK89+NJ90),"")</f>
        <v>60</v>
      </c>
      <c r="NL90" s="7">
        <f t="shared" ca="1" si="629"/>
        <v>0</v>
      </c>
      <c r="NM90" s="7">
        <f t="shared" ca="1" si="574"/>
        <v>0.47716192106757305</v>
      </c>
      <c r="NN90" s="7">
        <f t="shared" ca="1" si="575"/>
        <v>0.3689919250862731</v>
      </c>
      <c r="NO90" s="7">
        <f t="shared" ca="1" si="576"/>
        <v>1</v>
      </c>
      <c r="NP90" s="7" t="str">
        <f t="shared" ca="1" si="577"/>
        <v>2</v>
      </c>
      <c r="NQ90" s="7">
        <f ca="1">IFERROR(IF(NQ89+NP90&gt;NR$4,NQ89,NQ89+NP90),"")</f>
        <v>60</v>
      </c>
      <c r="NR90" s="7">
        <f t="shared" ca="1" si="630"/>
        <v>0</v>
      </c>
      <c r="NT90">
        <v>88</v>
      </c>
      <c r="NU90" s="7" t="s">
        <v>19</v>
      </c>
      <c r="NV90" s="7" t="str">
        <f t="shared" ca="1" si="335"/>
        <v/>
      </c>
      <c r="NW90" s="7" t="str">
        <f t="shared" ca="1" si="329"/>
        <v/>
      </c>
      <c r="NX90" t="str">
        <f ca="1">IFERROR(VLOOKUP(NT90,$K$3:$AK$568,8,FALSE),"")</f>
        <v/>
      </c>
      <c r="NY90" t="str">
        <f ca="1">IFERROR(VLOOKUP(NT90,$K$3:$AK$568,9,FALSE),"")</f>
        <v/>
      </c>
      <c r="NZ90" s="7" t="str">
        <f ca="1">IFERROR(VLOOKUP(NT90,$K$3:$AK$568,27,FALSE),"")</f>
        <v/>
      </c>
      <c r="OB90">
        <v>88</v>
      </c>
      <c r="OC90" s="7" t="s">
        <v>19</v>
      </c>
      <c r="OD90" t="e">
        <f t="shared" ca="1" si="336"/>
        <v>#N/A</v>
      </c>
      <c r="OE90" s="7" t="str">
        <f t="shared" ca="1" si="337"/>
        <v/>
      </c>
      <c r="OF90" s="7" t="str">
        <f t="shared" ca="1" si="338"/>
        <v/>
      </c>
      <c r="OG90" t="str">
        <f t="shared" ca="1" si="339"/>
        <v/>
      </c>
      <c r="OI90">
        <v>88</v>
      </c>
      <c r="OJ90" s="7" t="s">
        <v>19</v>
      </c>
      <c r="OK90" s="7" t="str">
        <f t="shared" ca="1" si="340"/>
        <v/>
      </c>
      <c r="OL90" s="7" t="str">
        <f t="shared" ca="1" si="341"/>
        <v/>
      </c>
      <c r="OM90" t="str">
        <f ca="1">IFERROR(VLOOKUP(OI90,$L$3:$AK$568,7,FALSE),"")</f>
        <v/>
      </c>
      <c r="ON90" t="str">
        <f ca="1">IFERROR(VLOOKUP(OI90,$L$3:$AK$568,8,FALSE),"")</f>
        <v/>
      </c>
      <c r="OO90" s="7" t="str">
        <f ca="1">IFERROR(VLOOKUP(OI90,$L$3:$AK$568,26,FALSE),"")</f>
        <v/>
      </c>
      <c r="OQ90">
        <v>88</v>
      </c>
      <c r="OR90" s="7" t="s">
        <v>19</v>
      </c>
      <c r="OS90" t="e">
        <f t="shared" ca="1" si="342"/>
        <v>#N/A</v>
      </c>
      <c r="OT90" s="7" t="str">
        <f t="shared" ca="1" si="343"/>
        <v/>
      </c>
      <c r="OU90" s="7" t="str">
        <f t="shared" ca="1" si="344"/>
        <v/>
      </c>
      <c r="OV90" t="str">
        <f t="shared" ca="1" si="345"/>
        <v/>
      </c>
      <c r="OX90">
        <v>88</v>
      </c>
      <c r="OY90" s="7" t="s">
        <v>19</v>
      </c>
      <c r="OZ90" s="7" t="str">
        <f t="shared" ca="1" si="346"/>
        <v/>
      </c>
      <c r="PA90" s="7" t="str">
        <f t="shared" ca="1" si="347"/>
        <v/>
      </c>
      <c r="PB90" t="str">
        <f ca="1">IFERROR(VLOOKUP(OX90,$M$3:$AK$568,6,FALSE),"")</f>
        <v/>
      </c>
      <c r="PC90" t="str">
        <f ca="1">IFERROR(VLOOKUP(OX90,$M$3:$AK$568,7,FALSE),"")</f>
        <v/>
      </c>
      <c r="PD90" s="7" t="str">
        <f ca="1">IFERROR(VLOOKUP(OX90,$M$3:$AK$568,25,FALSE),"")</f>
        <v/>
      </c>
      <c r="PF90">
        <v>88</v>
      </c>
      <c r="PG90" s="7" t="s">
        <v>19</v>
      </c>
      <c r="PH90" t="e">
        <f t="shared" ca="1" si="348"/>
        <v>#N/A</v>
      </c>
      <c r="PI90" s="7" t="str">
        <f t="shared" ca="1" si="349"/>
        <v/>
      </c>
      <c r="PJ90" s="7" t="str">
        <f t="shared" ca="1" si="350"/>
        <v/>
      </c>
      <c r="PK90" t="str">
        <f t="shared" ca="1" si="351"/>
        <v/>
      </c>
      <c r="PM90">
        <v>88</v>
      </c>
      <c r="PN90" s="7" t="s">
        <v>19</v>
      </c>
      <c r="PO90" s="202" t="str">
        <f t="shared" ca="1" si="352"/>
        <v/>
      </c>
      <c r="PP90" s="7" t="str">
        <f t="shared" ca="1" si="353"/>
        <v/>
      </c>
      <c r="PQ90" t="str">
        <f ca="1">IFERROR(VLOOKUP(PM90,$G$325:$R$409,12,FALSE),"")</f>
        <v/>
      </c>
      <c r="PR90" t="e">
        <f ca="1">VLOOKUP(PM90,$G$324:$Q$409,11,FALSE)</f>
        <v>#N/A</v>
      </c>
      <c r="PS90" s="7" t="str">
        <f ca="1">VLOOKUP(PQ90,$R$325:$Y$409,8,FALSE)</f>
        <v>- -</v>
      </c>
      <c r="PT90" s="7">
        <f ca="1">ReSt</f>
        <v>-4</v>
      </c>
      <c r="PU90" s="7" t="e">
        <f t="shared" ca="1" si="354"/>
        <v>#N/A</v>
      </c>
      <c r="PV90" s="7" t="e">
        <f t="shared" ca="1" si="355"/>
        <v>#N/A</v>
      </c>
      <c r="PW90" s="7" t="str">
        <f ca="1">VLOOKUP(PQ90,$R$325:$AK$409,8,FALSE)</f>
        <v>- -</v>
      </c>
      <c r="PX90" s="7"/>
      <c r="PY90">
        <v>88</v>
      </c>
      <c r="PZ90" s="7" t="s">
        <v>19</v>
      </c>
      <c r="QA90" t="str">
        <f t="shared" ca="1" si="356"/>
        <v/>
      </c>
      <c r="QB90" s="7" t="str">
        <f t="shared" ca="1" si="357"/>
        <v/>
      </c>
      <c r="QC90" s="7" t="str">
        <f t="shared" ca="1" si="358"/>
        <v/>
      </c>
      <c r="QD90" t="str">
        <f t="shared" ca="1" si="359"/>
        <v/>
      </c>
      <c r="QF90">
        <v>88</v>
      </c>
      <c r="QG90" s="7" t="s">
        <v>19</v>
      </c>
      <c r="QH90" s="7" t="str">
        <f t="shared" ca="1" si="360"/>
        <v/>
      </c>
      <c r="QI90" s="7" t="e">
        <f t="shared" ca="1" si="361"/>
        <v>#VALUE!</v>
      </c>
      <c r="QJ90" t="e">
        <f t="shared" ca="1" si="362"/>
        <v>#N/A</v>
      </c>
      <c r="QK90" s="7" t="e">
        <f t="shared" ca="1" si="363"/>
        <v>#N/A</v>
      </c>
      <c r="QM90">
        <v>88</v>
      </c>
      <c r="QN90" s="7" t="s">
        <v>19</v>
      </c>
      <c r="QO90" t="str">
        <f t="shared" ca="1" si="364"/>
        <v/>
      </c>
      <c r="QP90" s="7" t="str">
        <f t="shared" ca="1" si="365"/>
        <v/>
      </c>
      <c r="QQ90" t="str">
        <f t="shared" ca="1" si="366"/>
        <v/>
      </c>
    </row>
    <row r="91" spans="1:459" x14ac:dyDescent="0.25">
      <c r="A91" s="240" t="str">
        <f>IF('Character Sheet'!$B$4="Creature","N","Y")</f>
        <v>Y</v>
      </c>
      <c r="C91" s="75"/>
      <c r="D91" s="76"/>
      <c r="F91" s="75"/>
      <c r="G91" s="76"/>
      <c r="I91" s="75"/>
      <c r="J91" s="85"/>
      <c r="K91" s="85">
        <f t="shared" ca="1" si="330"/>
        <v>4</v>
      </c>
      <c r="L91" s="85">
        <f t="shared" ca="1" si="632"/>
        <v>0</v>
      </c>
      <c r="M91" s="70">
        <f t="shared" ca="1" si="321"/>
        <v>4</v>
      </c>
      <c r="O91" s="222">
        <f t="shared" ca="1" si="331"/>
        <v>287</v>
      </c>
      <c r="Q91" s="7" t="str">
        <f t="shared" si="633"/>
        <v>Candle Maker</v>
      </c>
      <c r="R91" s="9" t="s">
        <v>1382</v>
      </c>
      <c r="S91" s="9" t="s">
        <v>1849</v>
      </c>
      <c r="T91" s="61" t="str">
        <f>SUBSTITUTE(IFERROR(IFERROR(VLOOKUP(R91,'[1]Skill Statistics'!$A$3:$C$513,2,FALSE),VLOOKUP(Q91,'[1]Skill Statistics'!$A$3:$C$513,2,FALSE)),T90),"R*","ReSt")</f>
        <v>Ag/Me</v>
      </c>
      <c r="U91" s="61" t="str">
        <f>IFERROR(IFERROR(VLOOKUP(R91,'[1]Skill Statistics'!$A$3:$C$513,3,FALSE),VLOOKUP(Q91,'[1]Skill Statistics'!$A$3:$C$513,3,FALSE)),U90)</f>
        <v>SD</v>
      </c>
      <c r="V91" s="61" t="str">
        <f>IF(ISNUMBER(SEARCH("Category",R91)),"- -",IFERROR(IFERROR(VLOOKUP(Q91,[1]Professions!$A$4:$AM$288,MATCH(Profession,[1]Professions!$A$1:$AM$1,0),FALSE),VLOOKUP(Q91,Calculations!$B$91:$I$95,8,FALSE)),"- -"))</f>
        <v>2 / 4</v>
      </c>
      <c r="W91" s="60">
        <f t="shared" ca="1" si="332"/>
        <v>0</v>
      </c>
      <c r="X91" s="7">
        <f ca="1">IFERROR(VLOOKUP(R91,$BS$6:$NR$519,MATCH(ActualLevel,$BS$3:$NR$3,0),FALSE),"- -")</f>
        <v>0</v>
      </c>
      <c r="Y91" s="7">
        <f t="shared" ca="1" si="640"/>
        <v>0</v>
      </c>
      <c r="Z91" s="7">
        <f ca="1">IFERROR(VLOOKUP(Y91,Charts!$BQ$2:$BR$52,2,FALSE),"- -")</f>
        <v>-25</v>
      </c>
      <c r="AA91" s="7">
        <f t="shared" ca="1" si="367"/>
        <v>-1</v>
      </c>
      <c r="AB91" s="7">
        <f t="shared" ca="1" si="634"/>
        <v>0</v>
      </c>
      <c r="AC91" s="7"/>
      <c r="AD91" s="7"/>
      <c r="AE91" s="7"/>
      <c r="AF91" s="7"/>
      <c r="AG91" s="7"/>
      <c r="AH91" s="43"/>
      <c r="AI91" s="7"/>
      <c r="AJ91" s="7"/>
      <c r="AK91" s="7">
        <f t="shared" ca="1" si="368"/>
        <v>-26</v>
      </c>
      <c r="AL91" s="7"/>
      <c r="AM91" s="69">
        <f>IFERROR(VLOOKUP(R91,'[1]Skill Statistics'!$A$3:$AN$513,MATCH(Profession,'[1]Skill Statistics'!$A$2:$AN$2,0),FALSE),0)</f>
        <v>0</v>
      </c>
      <c r="AN91" s="85">
        <f>IFERROR(VLOOKUP(Q91,'[1]Skill Statistics'!$A$3:$BK$513,MATCH(Archetype,'[1]Skill Statistics'!$A$2:$BK$2,0),FALSE),0)</f>
        <v>0</v>
      </c>
      <c r="AO91" s="85">
        <f>IFERROR(VLOOKUP(Q91,'[1]Skill Statistics'!$A$3:$BB$513,MATCH(Race,'[1]Skill Statistics'!$A$2:$BB$2,0),FALSE),0)</f>
        <v>0</v>
      </c>
      <c r="AP91" s="85">
        <f t="shared" ca="1" si="333"/>
        <v>-0.1</v>
      </c>
      <c r="AQ91" s="70"/>
      <c r="AS91" s="69">
        <f>IFERROR(VLOOKUP(Q91,'[1]Professional Skills'!$A$4:$AM$288,MATCH(Profession,'[1]Professional Skills'!$A$3:$AM$3,0),FALSE),"- -")</f>
        <v>0</v>
      </c>
      <c r="AU91" s="7">
        <f t="shared" si="636"/>
        <v>0</v>
      </c>
      <c r="AV91" s="7">
        <f t="shared" ca="1" si="635"/>
        <v>0</v>
      </c>
      <c r="AW91" t="str">
        <f t="shared" si="371"/>
        <v/>
      </c>
      <c r="AX91" t="str">
        <f>IFERROR(_xlfn.RANK.EQ(AW91,$AW$5:$AW$568),"")</f>
        <v/>
      </c>
      <c r="AY91">
        <f t="shared" si="327"/>
        <v>0</v>
      </c>
      <c r="AZ91" s="70" t="str">
        <f t="shared" si="369"/>
        <v/>
      </c>
      <c r="BB91" s="69" t="str">
        <f>IFERROR(IF(Q91="Language",VLOOKUP(R91,[1]Cultures!$B$4:$N$218,MATCH(Culture,[1]Cultures!$B$3:$N$3,0),FALSE),VLOOKUP(Q91,[1]Cultures!$B$4:$O$212,MATCH(Culture,[1]Cultures!$B$3:$O$3,0),FALSE)),"- -")</f>
        <v>- -</v>
      </c>
      <c r="BD91">
        <f t="shared" ca="1" si="631"/>
        <v>0</v>
      </c>
      <c r="BE91" t="str">
        <f t="shared" si="578"/>
        <v/>
      </c>
      <c r="BG91">
        <f t="shared" ca="1" si="641"/>
        <v>0.42393262611306581</v>
      </c>
      <c r="BH91">
        <f ca="1">_xlfn.RANK.EQ(BG91,$BG$89:$BG$568)</f>
        <v>51</v>
      </c>
      <c r="BI91" s="7" t="str">
        <f t="shared" ca="1" si="370"/>
        <v>- -</v>
      </c>
      <c r="BK91" s="7">
        <f t="shared" ca="1" si="642"/>
        <v>0</v>
      </c>
      <c r="BL91" s="70">
        <f t="shared" ca="1" si="328"/>
        <v>0</v>
      </c>
      <c r="BN91" s="69">
        <f>IFERROR(VLOOKUP(V91,Charts!$BT$2:$BV$14,3,FALSE),"- -")</f>
        <v>0.76923076923076927</v>
      </c>
      <c r="BO91" s="85">
        <f t="shared" ca="1" si="334"/>
        <v>1.336031462594794</v>
      </c>
      <c r="BP91" s="70">
        <f t="shared" ca="1" si="579"/>
        <v>287</v>
      </c>
      <c r="BR91" s="7">
        <v>86</v>
      </c>
      <c r="BS91" s="9" t="str">
        <f ca="1">VLOOKUP(BR91,$O$3:$R$568,4,FALSE)</f>
        <v>Intimidation</v>
      </c>
      <c r="BT91" s="7" t="str">
        <f ca="1">VLOOKUP(BS91,$R$3:$V$568,5,FALSE)</f>
        <v>2 / 3</v>
      </c>
      <c r="BU91" s="7">
        <f ca="1">VLOOKUP(BT91,Charts!$BT$2:$BV$14,3,FALSE)</f>
        <v>0.84615384615384615</v>
      </c>
      <c r="BV91" s="7" t="str">
        <f t="shared" ca="1" si="372"/>
        <v>2</v>
      </c>
      <c r="BW91" s="7" t="str">
        <f t="shared" ca="1" si="373"/>
        <v>3</v>
      </c>
      <c r="BY91" s="7">
        <f t="shared" ca="1" si="374"/>
        <v>0.52242872431891685</v>
      </c>
      <c r="BZ91" s="7">
        <f t="shared" ca="1" si="375"/>
        <v>0.3237251218349293</v>
      </c>
      <c r="CA91" s="7">
        <f t="shared" ca="1" si="376"/>
        <v>1</v>
      </c>
      <c r="CB91" s="7" t="str">
        <f t="shared" ca="1" si="377"/>
        <v>2</v>
      </c>
      <c r="CC91" s="7">
        <f ca="1">IFERROR(IF(CC90+CB91&gt;CD$4,CC90,CC90+CB91),"")</f>
        <v>38</v>
      </c>
      <c r="CD91" s="7">
        <f t="shared" ca="1" si="580"/>
        <v>0</v>
      </c>
      <c r="CE91" s="7">
        <f t="shared" ca="1" si="378"/>
        <v>0.51357794403047863</v>
      </c>
      <c r="CF91" s="7">
        <f t="shared" ca="1" si="379"/>
        <v>0.33257590212336752</v>
      </c>
      <c r="CG91" s="7">
        <f t="shared" ca="1" si="380"/>
        <v>1</v>
      </c>
      <c r="CH91" s="7" t="str">
        <f t="shared" ca="1" si="381"/>
        <v>2</v>
      </c>
      <c r="CI91" s="7">
        <f ca="1">IFERROR(IF(CI90+CH91&gt;CJ$4,CI90,CI90+CH91),"")</f>
        <v>60</v>
      </c>
      <c r="CJ91" s="7">
        <f t="shared" ca="1" si="581"/>
        <v>0</v>
      </c>
      <c r="CK91" s="7">
        <f t="shared" ca="1" si="382"/>
        <v>0.48801975514704876</v>
      </c>
      <c r="CL91" s="7">
        <f t="shared" ca="1" si="383"/>
        <v>0.35813409100679738</v>
      </c>
      <c r="CM91" s="7">
        <f t="shared" ca="1" si="384"/>
        <v>1</v>
      </c>
      <c r="CN91" s="7" t="str">
        <f t="shared" ca="1" si="385"/>
        <v>2</v>
      </c>
      <c r="CO91" s="7">
        <f ca="1">IFERROR(IF(CO90+CN91&gt;CP$4,CO90,CO90+CN91),"")</f>
        <v>60</v>
      </c>
      <c r="CP91" s="7">
        <f t="shared" ca="1" si="582"/>
        <v>0</v>
      </c>
      <c r="CQ91" s="7">
        <f t="shared" ca="1" si="386"/>
        <v>0.56392031817719124</v>
      </c>
      <c r="CR91" s="7">
        <f t="shared" ca="1" si="387"/>
        <v>0.28223352797665491</v>
      </c>
      <c r="CS91" s="7">
        <f t="shared" ca="1" si="388"/>
        <v>1</v>
      </c>
      <c r="CT91" s="7" t="str">
        <f t="shared" ca="1" si="389"/>
        <v>2</v>
      </c>
      <c r="CU91" s="7">
        <f ca="1">IFERROR(IF(CU90+CT91&gt;CV$4,CU90,CU90+CT91),"")</f>
        <v>60</v>
      </c>
      <c r="CV91" s="7">
        <f t="shared" ca="1" si="583"/>
        <v>0</v>
      </c>
      <c r="CW91" s="7">
        <f t="shared" ca="1" si="390"/>
        <v>0.38805799156247522</v>
      </c>
      <c r="CX91" s="7">
        <f t="shared" ca="1" si="391"/>
        <v>0.45809585459137092</v>
      </c>
      <c r="CY91" s="7">
        <f t="shared" ca="1" si="392"/>
        <v>1</v>
      </c>
      <c r="CZ91" s="7" t="str">
        <f t="shared" ca="1" si="393"/>
        <v>2</v>
      </c>
      <c r="DA91" s="7">
        <f ca="1">IFERROR(IF(DA90+CZ91&gt;DB$4,DA90,DA90+CZ91),"")</f>
        <v>60</v>
      </c>
      <c r="DB91" s="7">
        <f t="shared" ca="1" si="584"/>
        <v>0</v>
      </c>
      <c r="DC91" s="7">
        <f t="shared" ca="1" si="394"/>
        <v>0.16715499772374875</v>
      </c>
      <c r="DD91" s="7">
        <f t="shared" ca="1" si="395"/>
        <v>0.67899884843009739</v>
      </c>
      <c r="DE91" s="7">
        <f t="shared" ca="1" si="396"/>
        <v>1</v>
      </c>
      <c r="DF91" s="7" t="str">
        <f t="shared" ca="1" si="397"/>
        <v>2</v>
      </c>
      <c r="DG91" s="7">
        <f ca="1">IFERROR(IF(DG90+DF91&gt;DH$4,DG90,DG90+DF91),"")</f>
        <v>60</v>
      </c>
      <c r="DH91" s="7">
        <f t="shared" ca="1" si="585"/>
        <v>0</v>
      </c>
      <c r="DI91" s="7">
        <f t="shared" ca="1" si="398"/>
        <v>0.13708036110376753</v>
      </c>
      <c r="DJ91" s="7">
        <f t="shared" ca="1" si="399"/>
        <v>0.70907348505007861</v>
      </c>
      <c r="DK91" s="7">
        <f t="shared" ca="1" si="400"/>
        <v>1</v>
      </c>
      <c r="DL91" s="7" t="str">
        <f t="shared" ca="1" si="401"/>
        <v>2</v>
      </c>
      <c r="DM91" s="7">
        <f ca="1">IFERROR(IF(DM90+DL91&gt;DN$4,DM90,DM90+DL91),"")</f>
        <v>60</v>
      </c>
      <c r="DN91" s="7">
        <f t="shared" ca="1" si="586"/>
        <v>0</v>
      </c>
      <c r="DO91" s="7">
        <f t="shared" ca="1" si="402"/>
        <v>0.88844422725646799</v>
      </c>
      <c r="DP91" s="7">
        <f t="shared" ca="1" si="403"/>
        <v>-4.2290381102621843E-2</v>
      </c>
      <c r="DQ91" s="7">
        <f t="shared" ca="1" si="404"/>
        <v>0</v>
      </c>
      <c r="DR91" s="7">
        <f t="shared" ca="1" si="405"/>
        <v>0</v>
      </c>
      <c r="DS91" s="7">
        <f ca="1">IFERROR(IF(DS90+DR91&gt;DT$4,DS90,DS90+DR91),"")</f>
        <v>60</v>
      </c>
      <c r="DT91" s="7">
        <f t="shared" ca="1" si="587"/>
        <v>0</v>
      </c>
      <c r="DU91" s="7">
        <f t="shared" ca="1" si="406"/>
        <v>0.12924381285685793</v>
      </c>
      <c r="DV91" s="7">
        <f t="shared" ca="1" si="407"/>
        <v>0.71691003329698821</v>
      </c>
      <c r="DW91" s="7">
        <f t="shared" ca="1" si="408"/>
        <v>1</v>
      </c>
      <c r="DX91" s="7" t="str">
        <f t="shared" ca="1" si="409"/>
        <v>2</v>
      </c>
      <c r="DY91" s="7">
        <f ca="1">IFERROR(IF(DY90+DX91&gt;DZ$4,DY90,DY90+DX91),"")</f>
        <v>59</v>
      </c>
      <c r="DZ91" s="7">
        <f t="shared" ca="1" si="588"/>
        <v>0</v>
      </c>
      <c r="EA91" s="7">
        <f t="shared" ca="1" si="410"/>
        <v>0.66898278875671768</v>
      </c>
      <c r="EB91" s="7">
        <f t="shared" ca="1" si="411"/>
        <v>0.17717105739712846</v>
      </c>
      <c r="EC91" s="7">
        <f t="shared" ca="1" si="412"/>
        <v>1</v>
      </c>
      <c r="ED91" s="7" t="str">
        <f t="shared" ca="1" si="413"/>
        <v>2</v>
      </c>
      <c r="EE91" s="7">
        <f ca="1">IFERROR(IF(EE90+ED91&gt;EF$4,EE90,EE90+ED91),"")</f>
        <v>60</v>
      </c>
      <c r="EF91" s="7">
        <f t="shared" ca="1" si="589"/>
        <v>0</v>
      </c>
      <c r="EG91" s="7">
        <f t="shared" ca="1" si="414"/>
        <v>0.63856521147336154</v>
      </c>
      <c r="EH91" s="7">
        <f t="shared" ca="1" si="415"/>
        <v>0.20758863468048461</v>
      </c>
      <c r="EI91" s="7">
        <f t="shared" ca="1" si="416"/>
        <v>1</v>
      </c>
      <c r="EJ91" s="7" t="str">
        <f t="shared" ca="1" si="417"/>
        <v>2</v>
      </c>
      <c r="EK91" s="7">
        <f ca="1">IFERROR(IF(EK90+EJ91&gt;EL$4,EK90,EK90+EJ91),"")</f>
        <v>60</v>
      </c>
      <c r="EL91" s="7">
        <f t="shared" ca="1" si="590"/>
        <v>0</v>
      </c>
      <c r="EM91" s="7">
        <f t="shared" ca="1" si="418"/>
        <v>0.13473892754623662</v>
      </c>
      <c r="EN91" s="7">
        <f t="shared" ca="1" si="419"/>
        <v>0.71141491860760953</v>
      </c>
      <c r="EO91" s="7">
        <f t="shared" ca="1" si="420"/>
        <v>1</v>
      </c>
      <c r="EP91" s="7" t="str">
        <f t="shared" ca="1" si="421"/>
        <v>2</v>
      </c>
      <c r="EQ91" s="7">
        <f ca="1">IFERROR(IF(EQ90+EP91&gt;ER$4,EQ90,EQ90+EP91),"")</f>
        <v>60</v>
      </c>
      <c r="ER91" s="7">
        <f t="shared" ca="1" si="591"/>
        <v>0</v>
      </c>
      <c r="ES91" s="7">
        <f t="shared" ca="1" si="422"/>
        <v>3.8923216254903914E-2</v>
      </c>
      <c r="ET91" s="7">
        <f t="shared" ca="1" si="423"/>
        <v>0.80723062989894223</v>
      </c>
      <c r="EU91" s="7">
        <f t="shared" ca="1" si="424"/>
        <v>2</v>
      </c>
      <c r="EV91" s="7">
        <f t="shared" ca="1" si="425"/>
        <v>5</v>
      </c>
      <c r="EW91" s="7">
        <f ca="1">IFERROR(IF(EW90+EV91&gt;EX$4,EW90,EW90+EV91),"")</f>
        <v>60</v>
      </c>
      <c r="EX91" s="7">
        <f t="shared" ca="1" si="592"/>
        <v>0</v>
      </c>
      <c r="EY91" s="7">
        <f t="shared" ca="1" si="426"/>
        <v>2.2630974475474575E-2</v>
      </c>
      <c r="EZ91" s="7">
        <f t="shared" ca="1" si="427"/>
        <v>0.82352287167837157</v>
      </c>
      <c r="FA91" s="7">
        <f t="shared" ca="1" si="428"/>
        <v>2</v>
      </c>
      <c r="FB91" s="7">
        <f t="shared" ca="1" si="429"/>
        <v>5</v>
      </c>
      <c r="FC91" s="7">
        <f ca="1">IFERROR(IF(FC90+FB91&gt;FD$4,FC90,FC90+FB91),"")</f>
        <v>60</v>
      </c>
      <c r="FD91" s="7">
        <f t="shared" ca="1" si="593"/>
        <v>0</v>
      </c>
      <c r="FE91" s="7">
        <f t="shared" ca="1" si="430"/>
        <v>0.79719159678910489</v>
      </c>
      <c r="FF91" s="7">
        <f t="shared" ca="1" si="431"/>
        <v>4.896224936474125E-2</v>
      </c>
      <c r="FG91" s="7">
        <f t="shared" ca="1" si="432"/>
        <v>1</v>
      </c>
      <c r="FH91" s="7" t="str">
        <f t="shared" ca="1" si="433"/>
        <v>2</v>
      </c>
      <c r="FI91" s="7">
        <f ca="1">IFERROR(IF(FI90+FH91&gt;FJ$4,FI90,FI90+FH91),"")</f>
        <v>60</v>
      </c>
      <c r="FJ91" s="7">
        <f t="shared" ca="1" si="594"/>
        <v>0</v>
      </c>
      <c r="FK91" s="7">
        <f t="shared" ca="1" si="434"/>
        <v>0.70614833866024751</v>
      </c>
      <c r="FL91" s="7">
        <f t="shared" ca="1" si="435"/>
        <v>0.14000550749359864</v>
      </c>
      <c r="FM91" s="7">
        <f t="shared" ca="1" si="436"/>
        <v>1</v>
      </c>
      <c r="FN91" s="7" t="str">
        <f t="shared" ca="1" si="437"/>
        <v>2</v>
      </c>
      <c r="FO91" s="7">
        <f ca="1">IFERROR(IF(FO90+FN91&gt;FP$4,FO90,FO90+FN91),"")</f>
        <v>60</v>
      </c>
      <c r="FP91" s="7">
        <f t="shared" ca="1" si="595"/>
        <v>0</v>
      </c>
      <c r="FQ91" s="7">
        <f t="shared" ca="1" si="438"/>
        <v>0.53732299555403318</v>
      </c>
      <c r="FR91" s="7">
        <f t="shared" ca="1" si="439"/>
        <v>0.30883085059981297</v>
      </c>
      <c r="FS91" s="7">
        <f t="shared" ca="1" si="440"/>
        <v>1</v>
      </c>
      <c r="FT91" s="7" t="str">
        <f t="shared" ca="1" si="441"/>
        <v>2</v>
      </c>
      <c r="FU91" s="7">
        <f ca="1">IFERROR(IF(FU90+FT91&gt;FV$4,FU90,FU90+FT91),"")</f>
        <v>60</v>
      </c>
      <c r="FV91" s="7">
        <f t="shared" ca="1" si="596"/>
        <v>0</v>
      </c>
      <c r="FW91" s="7">
        <f t="shared" ca="1" si="442"/>
        <v>0.99740888749753864</v>
      </c>
      <c r="FX91" s="7">
        <f t="shared" ca="1" si="443"/>
        <v>-0.1512550413436925</v>
      </c>
      <c r="FY91" s="7">
        <f t="shared" ca="1" si="444"/>
        <v>0</v>
      </c>
      <c r="FZ91" s="7">
        <f t="shared" ca="1" si="445"/>
        <v>0</v>
      </c>
      <c r="GA91" s="7">
        <f ca="1">IFERROR(IF(GA90+FZ91&gt;GB$4,GA90,GA90+FZ91),"")</f>
        <v>60</v>
      </c>
      <c r="GB91" s="7">
        <f t="shared" ca="1" si="597"/>
        <v>0</v>
      </c>
      <c r="GC91" s="7">
        <f t="shared" ca="1" si="446"/>
        <v>0.7307301073887299</v>
      </c>
      <c r="GD91" s="7">
        <f t="shared" ca="1" si="447"/>
        <v>0.11542373876511625</v>
      </c>
      <c r="GE91" s="7">
        <f t="shared" ca="1" si="448"/>
        <v>1</v>
      </c>
      <c r="GF91" s="7" t="str">
        <f t="shared" ca="1" si="449"/>
        <v>2</v>
      </c>
      <c r="GG91" s="7">
        <f ca="1">IFERROR(IF(GG90+GF91&gt;GH$4,GG90,GG90+GF91),"")</f>
        <v>60</v>
      </c>
      <c r="GH91" s="7">
        <f t="shared" ca="1" si="598"/>
        <v>0</v>
      </c>
      <c r="GI91" s="7">
        <f t="shared" ca="1" si="450"/>
        <v>0.31637955800708351</v>
      </c>
      <c r="GJ91" s="7">
        <f t="shared" ca="1" si="451"/>
        <v>0.52977428814676264</v>
      </c>
      <c r="GK91" s="7">
        <f t="shared" ca="1" si="452"/>
        <v>1</v>
      </c>
      <c r="GL91" s="7" t="str">
        <f t="shared" ca="1" si="453"/>
        <v>2</v>
      </c>
      <c r="GM91" s="7">
        <f ca="1">IFERROR(IF(GM90+GL91&gt;GN$4,GM90,GM90+GL91),"")</f>
        <v>60</v>
      </c>
      <c r="GN91" s="7">
        <f t="shared" ca="1" si="599"/>
        <v>0</v>
      </c>
      <c r="GO91" s="7">
        <f t="shared" ca="1" si="454"/>
        <v>6.2399263672460958E-2</v>
      </c>
      <c r="GP91" s="7">
        <f t="shared" ca="1" si="455"/>
        <v>0.78375458248138519</v>
      </c>
      <c r="GQ91" s="7">
        <f t="shared" ca="1" si="456"/>
        <v>1</v>
      </c>
      <c r="GR91" s="7" t="str">
        <f t="shared" ca="1" si="457"/>
        <v>2</v>
      </c>
      <c r="GS91" s="7">
        <f ca="1">IFERROR(IF(GS90+GR91&gt;GT$4,GS90,GS90+GR91),"")</f>
        <v>60</v>
      </c>
      <c r="GT91" s="7">
        <f t="shared" ca="1" si="600"/>
        <v>0</v>
      </c>
      <c r="GU91" s="7">
        <f t="shared" ca="1" si="458"/>
        <v>0.41662689799558728</v>
      </c>
      <c r="GV91" s="7">
        <f t="shared" ca="1" si="459"/>
        <v>0.42952694815825887</v>
      </c>
      <c r="GW91" s="7">
        <f t="shared" ca="1" si="460"/>
        <v>1</v>
      </c>
      <c r="GX91" s="7" t="str">
        <f t="shared" ca="1" si="461"/>
        <v>2</v>
      </c>
      <c r="GY91" s="7">
        <f ca="1">IFERROR(IF(GY90+GX91&gt;GZ$4,GY90,GY90+GX91),"")</f>
        <v>60</v>
      </c>
      <c r="GZ91" s="7">
        <f t="shared" ca="1" si="601"/>
        <v>0</v>
      </c>
      <c r="HA91" s="7">
        <f t="shared" ca="1" si="462"/>
        <v>0.81644154798957591</v>
      </c>
      <c r="HB91" s="7">
        <f t="shared" ca="1" si="463"/>
        <v>2.9712298164270234E-2</v>
      </c>
      <c r="HC91" s="7">
        <f t="shared" ca="1" si="464"/>
        <v>1</v>
      </c>
      <c r="HD91" s="7" t="str">
        <f t="shared" ca="1" si="465"/>
        <v>2</v>
      </c>
      <c r="HE91" s="7">
        <f ca="1">IFERROR(IF(HE90+HD91&gt;HF$4,HE90,HE90+HD91),"")</f>
        <v>60</v>
      </c>
      <c r="HF91" s="7">
        <f t="shared" ca="1" si="602"/>
        <v>0</v>
      </c>
      <c r="HG91" s="7">
        <f t="shared" ca="1" si="466"/>
        <v>0.3652850127963867</v>
      </c>
      <c r="HH91" s="7">
        <f t="shared" ca="1" si="467"/>
        <v>0.48086883335745945</v>
      </c>
      <c r="HI91" s="7">
        <f t="shared" ca="1" si="468"/>
        <v>1</v>
      </c>
      <c r="HJ91" s="7" t="str">
        <f t="shared" ca="1" si="469"/>
        <v>2</v>
      </c>
      <c r="HK91" s="7">
        <f ca="1">IFERROR(IF(HK90+HJ91&gt;HL$4,HK90,HK90+HJ91),"")</f>
        <v>60</v>
      </c>
      <c r="HL91" s="7">
        <f t="shared" ca="1" si="603"/>
        <v>0</v>
      </c>
      <c r="HM91" s="7">
        <f t="shared" ca="1" si="470"/>
        <v>0.29336908735886036</v>
      </c>
      <c r="HN91" s="7">
        <f t="shared" ca="1" si="471"/>
        <v>0.55278475879498579</v>
      </c>
      <c r="HO91" s="7">
        <f t="shared" ca="1" si="472"/>
        <v>1</v>
      </c>
      <c r="HP91" s="7" t="str">
        <f t="shared" ca="1" si="473"/>
        <v>2</v>
      </c>
      <c r="HQ91" s="7">
        <f ca="1">IFERROR(IF(HQ90+HP91&gt;HR$4,HQ90,HQ90+HP91),"")</f>
        <v>60</v>
      </c>
      <c r="HR91" s="7">
        <f t="shared" ca="1" si="604"/>
        <v>0</v>
      </c>
      <c r="HS91" s="7">
        <f t="shared" ca="1" si="474"/>
        <v>0.89527155972441519</v>
      </c>
      <c r="HT91" s="7">
        <f t="shared" ca="1" si="475"/>
        <v>-4.9117713570569044E-2</v>
      </c>
      <c r="HU91" s="7">
        <f t="shared" ca="1" si="476"/>
        <v>0</v>
      </c>
      <c r="HV91" s="7">
        <f t="shared" ca="1" si="477"/>
        <v>0</v>
      </c>
      <c r="HW91" s="7">
        <f ca="1">IFERROR(IF(HW90+HV91&gt;HX$4,HW90,HW90+HV91),"")</f>
        <v>60</v>
      </c>
      <c r="HX91" s="7">
        <f t="shared" ca="1" si="605"/>
        <v>0</v>
      </c>
      <c r="HY91" s="7">
        <f t="shared" ca="1" si="478"/>
        <v>0.26148696130005211</v>
      </c>
      <c r="HZ91" s="7">
        <f t="shared" ca="1" si="479"/>
        <v>0.58466688485379403</v>
      </c>
      <c r="IA91" s="7">
        <f t="shared" ca="1" si="480"/>
        <v>1</v>
      </c>
      <c r="IB91" s="7" t="str">
        <f t="shared" ca="1" si="481"/>
        <v>2</v>
      </c>
      <c r="IC91" s="7">
        <f ca="1">IFERROR(IF(IC90+IB91&gt;ID$4,IC90,IC90+IB91),"")</f>
        <v>60</v>
      </c>
      <c r="ID91" s="7">
        <f t="shared" ca="1" si="606"/>
        <v>0</v>
      </c>
      <c r="IE91" s="7">
        <f t="shared" ca="1" si="482"/>
        <v>0.76499627552904492</v>
      </c>
      <c r="IF91" s="7">
        <f t="shared" ca="1" si="483"/>
        <v>8.1157570624801223E-2</v>
      </c>
      <c r="IG91" s="7">
        <f t="shared" ca="1" si="484"/>
        <v>1</v>
      </c>
      <c r="IH91" s="7" t="str">
        <f t="shared" ca="1" si="485"/>
        <v>2</v>
      </c>
      <c r="II91" s="7">
        <f ca="1">IFERROR(IF(II90+IH91&gt;IJ$4,II90,II90+IH91),"")</f>
        <v>60</v>
      </c>
      <c r="IJ91" s="7">
        <f t="shared" ca="1" si="607"/>
        <v>0</v>
      </c>
      <c r="IK91" s="7">
        <f t="shared" ca="1" si="486"/>
        <v>0.66112839603065787</v>
      </c>
      <c r="IL91" s="7">
        <f t="shared" ca="1" si="487"/>
        <v>0.18502545012318827</v>
      </c>
      <c r="IM91" s="7">
        <f t="shared" ca="1" si="488"/>
        <v>1</v>
      </c>
      <c r="IN91" s="7" t="str">
        <f t="shared" ca="1" si="489"/>
        <v>2</v>
      </c>
      <c r="IO91" s="7">
        <f ca="1">IFERROR(IF(IO90+IN91&gt;IP$4,IO90,IO90+IN91),"")</f>
        <v>60</v>
      </c>
      <c r="IP91" s="7">
        <f t="shared" ca="1" si="608"/>
        <v>0</v>
      </c>
      <c r="IQ91" s="7">
        <f t="shared" ca="1" si="490"/>
        <v>0.44450582509051206</v>
      </c>
      <c r="IR91" s="7">
        <f t="shared" ca="1" si="491"/>
        <v>0.40164802106333408</v>
      </c>
      <c r="IS91" s="7">
        <f t="shared" ca="1" si="492"/>
        <v>1</v>
      </c>
      <c r="IT91" s="7" t="str">
        <f t="shared" ca="1" si="493"/>
        <v>2</v>
      </c>
      <c r="IU91" s="7">
        <f ca="1">IFERROR(IF(IU90+IT91&gt;IV$4,IU90,IU90+IT91),"")</f>
        <v>60</v>
      </c>
      <c r="IV91" s="7">
        <f t="shared" ca="1" si="609"/>
        <v>0</v>
      </c>
      <c r="IW91" s="7">
        <f t="shared" ca="1" si="494"/>
        <v>0.54057692824083659</v>
      </c>
      <c r="IX91" s="7">
        <f t="shared" ca="1" si="495"/>
        <v>0.30557691791300956</v>
      </c>
      <c r="IY91" s="7">
        <f t="shared" ca="1" si="496"/>
        <v>1</v>
      </c>
      <c r="IZ91" s="7" t="str">
        <f t="shared" ca="1" si="497"/>
        <v>2</v>
      </c>
      <c r="JA91" s="7">
        <f ca="1">IFERROR(IF(JA90+IZ91&gt;JB$4,JA90,JA90+IZ91),"")</f>
        <v>60</v>
      </c>
      <c r="JB91" s="7">
        <f t="shared" ca="1" si="610"/>
        <v>0</v>
      </c>
      <c r="JC91" s="7">
        <f t="shared" ca="1" si="498"/>
        <v>0.67248014243084786</v>
      </c>
      <c r="JD91" s="7">
        <f t="shared" ca="1" si="499"/>
        <v>0.17367370372299828</v>
      </c>
      <c r="JE91" s="7">
        <f t="shared" ca="1" si="500"/>
        <v>1</v>
      </c>
      <c r="JF91" s="7" t="str">
        <f t="shared" ca="1" si="501"/>
        <v>2</v>
      </c>
      <c r="JG91" s="7">
        <f ca="1">IFERROR(IF(JG90+JF91&gt;JH$4,JG90,JG90+JF91),"")</f>
        <v>60</v>
      </c>
      <c r="JH91" s="7">
        <f t="shared" ca="1" si="611"/>
        <v>0</v>
      </c>
      <c r="JI91" s="7">
        <f t="shared" ca="1" si="502"/>
        <v>0.16986887843873832</v>
      </c>
      <c r="JJ91" s="7">
        <f t="shared" ca="1" si="503"/>
        <v>0.67628496771510782</v>
      </c>
      <c r="JK91" s="7">
        <f t="shared" ca="1" si="504"/>
        <v>1</v>
      </c>
      <c r="JL91" s="7" t="str">
        <f t="shared" ca="1" si="505"/>
        <v>2</v>
      </c>
      <c r="JM91" s="7">
        <f ca="1">IFERROR(IF(JM90+JL91&gt;JN$4,JM90,JM90+JL91),"")</f>
        <v>60</v>
      </c>
      <c r="JN91" s="7">
        <f t="shared" ca="1" si="612"/>
        <v>0</v>
      </c>
      <c r="JO91" s="7">
        <f t="shared" ca="1" si="506"/>
        <v>0.46883414046055272</v>
      </c>
      <c r="JP91" s="7">
        <f t="shared" ca="1" si="507"/>
        <v>0.37731970569329343</v>
      </c>
      <c r="JQ91" s="7">
        <f t="shared" ca="1" si="508"/>
        <v>1</v>
      </c>
      <c r="JR91" s="7" t="str">
        <f t="shared" ca="1" si="509"/>
        <v>2</v>
      </c>
      <c r="JS91" s="7">
        <f ca="1">IFERROR(IF(JS90+JR91&gt;JT$4,JS90,JS90+JR91),"")</f>
        <v>60</v>
      </c>
      <c r="JT91" s="7">
        <f t="shared" ca="1" si="613"/>
        <v>0</v>
      </c>
      <c r="JU91" s="7">
        <f t="shared" ca="1" si="510"/>
        <v>0.93640599217373421</v>
      </c>
      <c r="JV91" s="7">
        <f t="shared" ca="1" si="511"/>
        <v>-9.0252146019888069E-2</v>
      </c>
      <c r="JW91" s="7">
        <f t="shared" ca="1" si="512"/>
        <v>0</v>
      </c>
      <c r="JX91" s="7">
        <f t="shared" ca="1" si="513"/>
        <v>0</v>
      </c>
      <c r="JY91" s="7">
        <f ca="1">IFERROR(IF(JY90+JX91&gt;JZ$4,JY90,JY90+JX91),"")</f>
        <v>60</v>
      </c>
      <c r="JZ91" s="7">
        <f t="shared" ca="1" si="614"/>
        <v>0</v>
      </c>
      <c r="KA91" s="7">
        <f t="shared" ca="1" si="514"/>
        <v>0.45530527103405116</v>
      </c>
      <c r="KB91" s="7">
        <f t="shared" ca="1" si="515"/>
        <v>0.39084857511979498</v>
      </c>
      <c r="KC91" s="7">
        <f t="shared" ca="1" si="516"/>
        <v>1</v>
      </c>
      <c r="KD91" s="7" t="str">
        <f t="shared" ca="1" si="517"/>
        <v>2</v>
      </c>
      <c r="KE91" s="7">
        <f ca="1">IFERROR(IF(KE90+KD91&gt;KF$4,KE90,KE90+KD91),"")</f>
        <v>60</v>
      </c>
      <c r="KF91" s="7">
        <f t="shared" ca="1" si="615"/>
        <v>0</v>
      </c>
      <c r="KG91" s="7">
        <f t="shared" ca="1" si="518"/>
        <v>0.97796181648444502</v>
      </c>
      <c r="KH91" s="7">
        <f t="shared" ca="1" si="519"/>
        <v>-0.13180797033059888</v>
      </c>
      <c r="KI91" s="7">
        <f t="shared" ca="1" si="520"/>
        <v>0</v>
      </c>
      <c r="KJ91" s="7">
        <f t="shared" ca="1" si="521"/>
        <v>0</v>
      </c>
      <c r="KK91" s="7">
        <f ca="1">IFERROR(IF(KK90+KJ91&gt;KL$4,KK90,KK90+KJ91),"")</f>
        <v>60</v>
      </c>
      <c r="KL91" s="7">
        <f t="shared" ca="1" si="616"/>
        <v>0</v>
      </c>
      <c r="KM91" s="7">
        <f t="shared" ca="1" si="522"/>
        <v>0.84951713747334301</v>
      </c>
      <c r="KN91" s="7">
        <f t="shared" ca="1" si="523"/>
        <v>-3.3632913194968639E-3</v>
      </c>
      <c r="KO91" s="7">
        <f t="shared" ca="1" si="524"/>
        <v>0</v>
      </c>
      <c r="KP91" s="7">
        <f t="shared" ca="1" si="525"/>
        <v>0</v>
      </c>
      <c r="KQ91" s="7">
        <f ca="1">IFERROR(IF(KQ90+KP91&gt;KR$4,KQ90,KQ90+KP91),"")</f>
        <v>60</v>
      </c>
      <c r="KR91" s="7">
        <f t="shared" ca="1" si="617"/>
        <v>0</v>
      </c>
      <c r="KS91" s="7">
        <f t="shared" ca="1" si="526"/>
        <v>0.52767286416097403</v>
      </c>
      <c r="KT91" s="7">
        <f t="shared" ca="1" si="527"/>
        <v>0.31848098199287211</v>
      </c>
      <c r="KU91" s="7">
        <f t="shared" ca="1" si="528"/>
        <v>1</v>
      </c>
      <c r="KV91" s="7" t="str">
        <f t="shared" ca="1" si="529"/>
        <v>2</v>
      </c>
      <c r="KW91" s="7">
        <f ca="1">IFERROR(IF(KW90+KV91&gt;KX$4,KW90,KW90+KV91),"")</f>
        <v>60</v>
      </c>
      <c r="KX91" s="7">
        <f t="shared" ca="1" si="618"/>
        <v>0</v>
      </c>
      <c r="KY91" s="7">
        <f t="shared" ca="1" si="530"/>
        <v>0.95773109563102654</v>
      </c>
      <c r="KZ91" s="7">
        <f t="shared" ca="1" si="531"/>
        <v>-0.1115772494771804</v>
      </c>
      <c r="LA91" s="7">
        <f t="shared" ca="1" si="532"/>
        <v>0</v>
      </c>
      <c r="LB91" s="7">
        <f t="shared" ca="1" si="533"/>
        <v>0</v>
      </c>
      <c r="LC91" s="7">
        <f ca="1">IFERROR(IF(LC90+LB91&gt;LD$4,LC90,LC90+LB91),"")</f>
        <v>60</v>
      </c>
      <c r="LD91" s="7">
        <f t="shared" ca="1" si="619"/>
        <v>0</v>
      </c>
      <c r="LE91" s="7">
        <f t="shared" ca="1" si="534"/>
        <v>0.20685401422227545</v>
      </c>
      <c r="LF91" s="7">
        <f t="shared" ca="1" si="535"/>
        <v>0.63929983193157069</v>
      </c>
      <c r="LG91" s="7">
        <f t="shared" ca="1" si="536"/>
        <v>1</v>
      </c>
      <c r="LH91" s="7" t="str">
        <f t="shared" ca="1" si="537"/>
        <v>2</v>
      </c>
      <c r="LI91" s="7">
        <f ca="1">IFERROR(IF(LI90+LH91&gt;LJ$4,LI90,LI90+LH91),"")</f>
        <v>60</v>
      </c>
      <c r="LJ91" s="7">
        <f t="shared" ca="1" si="620"/>
        <v>0</v>
      </c>
      <c r="LK91" s="7">
        <f t="shared" ca="1" si="538"/>
        <v>0.74713839832499573</v>
      </c>
      <c r="LL91" s="7">
        <f t="shared" ca="1" si="539"/>
        <v>9.9015447828850411E-2</v>
      </c>
      <c r="LM91" s="7">
        <f t="shared" ca="1" si="540"/>
        <v>1</v>
      </c>
      <c r="LN91" s="7" t="str">
        <f t="shared" ca="1" si="541"/>
        <v>2</v>
      </c>
      <c r="LO91" s="7">
        <f ca="1">IFERROR(IF(LO90+LN91&gt;LP$4,LO90,LO90+LN91),"")</f>
        <v>60</v>
      </c>
      <c r="LP91" s="7">
        <f t="shared" ca="1" si="621"/>
        <v>0</v>
      </c>
      <c r="LQ91" s="7">
        <f t="shared" ca="1" si="542"/>
        <v>0.87844034620387312</v>
      </c>
      <c r="LR91" s="7">
        <f t="shared" ca="1" si="543"/>
        <v>-3.2286500050026978E-2</v>
      </c>
      <c r="LS91" s="7">
        <f t="shared" ca="1" si="544"/>
        <v>0</v>
      </c>
      <c r="LT91" s="7">
        <f t="shared" ca="1" si="545"/>
        <v>0</v>
      </c>
      <c r="LU91" s="7">
        <f ca="1">IFERROR(IF(LU90+LT91&gt;LV$4,LU90,LU90+LT91),"")</f>
        <v>60</v>
      </c>
      <c r="LV91" s="7">
        <f t="shared" ca="1" si="622"/>
        <v>0</v>
      </c>
      <c r="LW91" s="7">
        <f t="shared" ca="1" si="546"/>
        <v>0.46582092661167729</v>
      </c>
      <c r="LX91" s="7">
        <f t="shared" ca="1" si="547"/>
        <v>0.38033291954216886</v>
      </c>
      <c r="LY91" s="7">
        <f t="shared" ca="1" si="548"/>
        <v>1</v>
      </c>
      <c r="LZ91" s="7" t="str">
        <f t="shared" ca="1" si="549"/>
        <v>2</v>
      </c>
      <c r="MA91" s="7">
        <f ca="1">IFERROR(IF(MA90+LZ91&gt;MB$4,MA90,MA90+LZ91),"")</f>
        <v>60</v>
      </c>
      <c r="MB91" s="7">
        <f t="shared" ca="1" si="623"/>
        <v>0</v>
      </c>
      <c r="MC91" s="7">
        <f t="shared" ca="1" si="550"/>
        <v>0.44343527458324195</v>
      </c>
      <c r="MD91" s="7">
        <f t="shared" ca="1" si="551"/>
        <v>0.4027185715706042</v>
      </c>
      <c r="ME91" s="7">
        <f t="shared" ca="1" si="552"/>
        <v>1</v>
      </c>
      <c r="MF91" s="7" t="str">
        <f t="shared" ca="1" si="553"/>
        <v>2</v>
      </c>
      <c r="MG91" s="7">
        <f ca="1">IFERROR(IF(MG90+MF91&gt;MH$4,MG90,MG90+MF91),"")</f>
        <v>60</v>
      </c>
      <c r="MH91" s="7">
        <f t="shared" ca="1" si="624"/>
        <v>0</v>
      </c>
      <c r="MI91" s="7">
        <f t="shared" ca="1" si="554"/>
        <v>0.1890782062155647</v>
      </c>
      <c r="MJ91" s="7">
        <f t="shared" ca="1" si="555"/>
        <v>0.65707563993828144</v>
      </c>
      <c r="MK91" s="7">
        <f t="shared" ca="1" si="556"/>
        <v>1</v>
      </c>
      <c r="ML91" s="7" t="str">
        <f t="shared" ca="1" si="557"/>
        <v>2</v>
      </c>
      <c r="MM91" s="7">
        <f ca="1">IFERROR(IF(MM90+ML91&gt;MN$4,MM90,MM90+ML91),"")</f>
        <v>60</v>
      </c>
      <c r="MN91" s="7">
        <f t="shared" ca="1" si="625"/>
        <v>0</v>
      </c>
      <c r="MO91" s="7">
        <f t="shared" ca="1" si="558"/>
        <v>0.13575057299812676</v>
      </c>
      <c r="MP91" s="7">
        <f t="shared" ca="1" si="559"/>
        <v>0.71040327315571938</v>
      </c>
      <c r="MQ91" s="7">
        <f t="shared" ca="1" si="560"/>
        <v>1</v>
      </c>
      <c r="MR91" s="7" t="str">
        <f t="shared" ca="1" si="561"/>
        <v>2</v>
      </c>
      <c r="MS91" s="7">
        <f ca="1">IFERROR(IF(MS90+MR91&gt;MT$4,MS90,MS90+MR91),"")</f>
        <v>60</v>
      </c>
      <c r="MT91" s="7">
        <f t="shared" ca="1" si="626"/>
        <v>0</v>
      </c>
      <c r="MU91" s="7">
        <f t="shared" ca="1" si="562"/>
        <v>0.91568445453825054</v>
      </c>
      <c r="MV91" s="7">
        <f t="shared" ca="1" si="563"/>
        <v>-6.9530608384404391E-2</v>
      </c>
      <c r="MW91" s="7">
        <f t="shared" ca="1" si="564"/>
        <v>0</v>
      </c>
      <c r="MX91" s="7">
        <f t="shared" ca="1" si="565"/>
        <v>0</v>
      </c>
      <c r="MY91" s="7">
        <f ca="1">IFERROR(IF(MY90+MX91&gt;MZ$4,MY90,MY90+MX91),"")</f>
        <v>60</v>
      </c>
      <c r="MZ91" s="7">
        <f t="shared" ca="1" si="627"/>
        <v>0</v>
      </c>
      <c r="NA91" s="7">
        <f t="shared" ca="1" si="566"/>
        <v>0.11387928072984799</v>
      </c>
      <c r="NB91" s="7">
        <f t="shared" ca="1" si="567"/>
        <v>0.73227456542399816</v>
      </c>
      <c r="NC91" s="7">
        <f t="shared" ca="1" si="568"/>
        <v>1</v>
      </c>
      <c r="ND91" s="7" t="str">
        <f t="shared" ca="1" si="569"/>
        <v>2</v>
      </c>
      <c r="NE91" s="7">
        <f ca="1">IFERROR(IF(NE90+ND91&gt;NF$4,NE90,NE90+ND91),"")</f>
        <v>60</v>
      </c>
      <c r="NF91" s="7">
        <f t="shared" ca="1" si="628"/>
        <v>0</v>
      </c>
      <c r="NG91" s="7">
        <f t="shared" ca="1" si="570"/>
        <v>0.45255054852393817</v>
      </c>
      <c r="NH91" s="7">
        <f t="shared" ca="1" si="571"/>
        <v>0.39360329762990798</v>
      </c>
      <c r="NI91" s="7">
        <f t="shared" ca="1" si="572"/>
        <v>1</v>
      </c>
      <c r="NJ91" s="7" t="str">
        <f t="shared" ca="1" si="573"/>
        <v>2</v>
      </c>
      <c r="NK91" s="7">
        <f ca="1">IFERROR(IF(NK90+NJ91&gt;NL$4,NK90,NK90+NJ91),"")</f>
        <v>60</v>
      </c>
      <c r="NL91" s="7">
        <f t="shared" ca="1" si="629"/>
        <v>0</v>
      </c>
      <c r="NM91" s="7">
        <f t="shared" ca="1" si="574"/>
        <v>0.92626113357546236</v>
      </c>
      <c r="NN91" s="7">
        <f t="shared" ca="1" si="575"/>
        <v>-8.0107287421616213E-2</v>
      </c>
      <c r="NO91" s="7">
        <f t="shared" ca="1" si="576"/>
        <v>0</v>
      </c>
      <c r="NP91" s="7">
        <f t="shared" ca="1" si="577"/>
        <v>0</v>
      </c>
      <c r="NQ91" s="7">
        <f ca="1">IFERROR(IF(NQ90+NP91&gt;NR$4,NQ90,NQ90+NP91),"")</f>
        <v>60</v>
      </c>
      <c r="NR91" s="7">
        <f t="shared" ca="1" si="630"/>
        <v>0</v>
      </c>
      <c r="NT91">
        <v>89</v>
      </c>
      <c r="NU91" s="7" t="s">
        <v>19</v>
      </c>
      <c r="NV91" s="7" t="str">
        <f t="shared" ca="1" si="335"/>
        <v/>
      </c>
      <c r="NW91" s="7" t="str">
        <f t="shared" ca="1" si="329"/>
        <v/>
      </c>
      <c r="NX91" t="str">
        <f ca="1">IFERROR(VLOOKUP(NT91,$K$3:$AK$568,8,FALSE),"")</f>
        <v/>
      </c>
      <c r="NY91" t="str">
        <f ca="1">IFERROR(VLOOKUP(NT91,$K$3:$AK$568,9,FALSE),"")</f>
        <v/>
      </c>
      <c r="NZ91" s="7" t="str">
        <f ca="1">IFERROR(VLOOKUP(NT91,$K$3:$AK$568,27,FALSE),"")</f>
        <v/>
      </c>
      <c r="OB91">
        <v>89</v>
      </c>
      <c r="OC91" s="7" t="s">
        <v>19</v>
      </c>
      <c r="OD91" t="e">
        <f t="shared" ca="1" si="336"/>
        <v>#N/A</v>
      </c>
      <c r="OE91" s="7" t="str">
        <f t="shared" ca="1" si="337"/>
        <v/>
      </c>
      <c r="OF91" s="7" t="str">
        <f t="shared" ca="1" si="338"/>
        <v/>
      </c>
      <c r="OG91" t="str">
        <f t="shared" ca="1" si="339"/>
        <v/>
      </c>
      <c r="OI91">
        <v>89</v>
      </c>
      <c r="OJ91" s="7" t="s">
        <v>19</v>
      </c>
      <c r="OK91" s="7" t="str">
        <f t="shared" ca="1" si="340"/>
        <v/>
      </c>
      <c r="OL91" s="7" t="str">
        <f t="shared" ca="1" si="341"/>
        <v/>
      </c>
      <c r="OM91" t="str">
        <f ca="1">IFERROR(VLOOKUP(OI91,$L$3:$AK$568,7,FALSE),"")</f>
        <v/>
      </c>
      <c r="ON91" t="str">
        <f ca="1">IFERROR(VLOOKUP(OI91,$L$3:$AK$568,8,FALSE),"")</f>
        <v/>
      </c>
      <c r="OO91" s="7" t="str">
        <f ca="1">IFERROR(VLOOKUP(OI91,$L$3:$AK$568,26,FALSE),"")</f>
        <v/>
      </c>
      <c r="OQ91">
        <v>89</v>
      </c>
      <c r="OR91" s="7" t="s">
        <v>19</v>
      </c>
      <c r="OS91" t="e">
        <f t="shared" ca="1" si="342"/>
        <v>#N/A</v>
      </c>
      <c r="OT91" s="7" t="str">
        <f t="shared" ca="1" si="343"/>
        <v/>
      </c>
      <c r="OU91" s="7" t="str">
        <f t="shared" ca="1" si="344"/>
        <v/>
      </c>
      <c r="OV91" t="str">
        <f t="shared" ca="1" si="345"/>
        <v/>
      </c>
      <c r="OX91">
        <v>89</v>
      </c>
      <c r="OY91" s="7" t="s">
        <v>19</v>
      </c>
      <c r="OZ91" s="7" t="str">
        <f t="shared" ca="1" si="346"/>
        <v/>
      </c>
      <c r="PA91" s="7" t="str">
        <f t="shared" ca="1" si="347"/>
        <v/>
      </c>
      <c r="PB91" t="str">
        <f ca="1">IFERROR(VLOOKUP(OX91,$M$3:$AK$568,6,FALSE),"")</f>
        <v/>
      </c>
      <c r="PC91" t="str">
        <f ca="1">IFERROR(VLOOKUP(OX91,$M$3:$AK$568,7,FALSE),"")</f>
        <v/>
      </c>
      <c r="PD91" s="7" t="str">
        <f ca="1">IFERROR(VLOOKUP(OX91,$M$3:$AK$568,25,FALSE),"")</f>
        <v/>
      </c>
      <c r="PF91">
        <v>89</v>
      </c>
      <c r="PG91" s="7" t="s">
        <v>19</v>
      </c>
      <c r="PH91" t="e">
        <f t="shared" ca="1" si="348"/>
        <v>#N/A</v>
      </c>
      <c r="PI91" s="7" t="str">
        <f t="shared" ca="1" si="349"/>
        <v/>
      </c>
      <c r="PJ91" s="7" t="str">
        <f t="shared" ca="1" si="350"/>
        <v/>
      </c>
      <c r="PK91" t="str">
        <f t="shared" ca="1" si="351"/>
        <v/>
      </c>
      <c r="PM91">
        <v>89</v>
      </c>
      <c r="PN91" s="7" t="s">
        <v>19</v>
      </c>
      <c r="PO91" s="202" t="str">
        <f t="shared" ca="1" si="352"/>
        <v/>
      </c>
      <c r="PP91" s="7" t="str">
        <f t="shared" ca="1" si="353"/>
        <v/>
      </c>
      <c r="PQ91" t="str">
        <f ca="1">IFERROR(VLOOKUP(PM91,$G$325:$R$409,12,FALSE),"")</f>
        <v/>
      </c>
      <c r="PR91" t="e">
        <f ca="1">VLOOKUP(PM91,$G$324:$Q$409,11,FALSE)</f>
        <v>#N/A</v>
      </c>
      <c r="PS91" s="7" t="str">
        <f ca="1">VLOOKUP(PQ91,$R$325:$Y$409,8,FALSE)</f>
        <v>- -</v>
      </c>
      <c r="PT91" s="7">
        <f ca="1">ReSt</f>
        <v>-4</v>
      </c>
      <c r="PU91" s="7" t="e">
        <f t="shared" ca="1" si="354"/>
        <v>#N/A</v>
      </c>
      <c r="PV91" s="7" t="e">
        <f t="shared" ca="1" si="355"/>
        <v>#N/A</v>
      </c>
      <c r="PW91" s="7" t="str">
        <f ca="1">VLOOKUP(PQ91,$R$325:$AK$409,8,FALSE)</f>
        <v>- -</v>
      </c>
      <c r="PX91" s="7"/>
      <c r="PY91">
        <v>89</v>
      </c>
      <c r="PZ91" s="7" t="s">
        <v>19</v>
      </c>
      <c r="QA91" t="str">
        <f t="shared" ca="1" si="356"/>
        <v/>
      </c>
      <c r="QB91" s="7" t="str">
        <f t="shared" ca="1" si="357"/>
        <v/>
      </c>
      <c r="QC91" s="7" t="str">
        <f t="shared" ca="1" si="358"/>
        <v/>
      </c>
      <c r="QD91" t="str">
        <f t="shared" ca="1" si="359"/>
        <v/>
      </c>
      <c r="QF91">
        <v>89</v>
      </c>
      <c r="QG91" s="7" t="s">
        <v>19</v>
      </c>
      <c r="QH91" s="7" t="str">
        <f t="shared" ca="1" si="360"/>
        <v/>
      </c>
      <c r="QI91" s="7" t="e">
        <f t="shared" ca="1" si="361"/>
        <v>#VALUE!</v>
      </c>
      <c r="QJ91" t="e">
        <f t="shared" ca="1" si="362"/>
        <v>#N/A</v>
      </c>
      <c r="QK91" s="7" t="e">
        <f t="shared" ca="1" si="363"/>
        <v>#N/A</v>
      </c>
      <c r="QM91">
        <v>89</v>
      </c>
      <c r="QN91" s="7" t="s">
        <v>19</v>
      </c>
      <c r="QO91" t="str">
        <f t="shared" ca="1" si="364"/>
        <v/>
      </c>
      <c r="QP91" s="7" t="str">
        <f t="shared" ca="1" si="365"/>
        <v/>
      </c>
      <c r="QQ91" t="str">
        <f t="shared" ca="1" si="366"/>
        <v/>
      </c>
    </row>
    <row r="92" spans="1:459" x14ac:dyDescent="0.25">
      <c r="A92" s="240" t="str">
        <f>IF('Character Sheet'!$B$4="Creature","N","Y")</f>
        <v>Y</v>
      </c>
      <c r="C92" s="75"/>
      <c r="D92" s="76"/>
      <c r="F92" s="75"/>
      <c r="G92" s="76"/>
      <c r="I92" s="75"/>
      <c r="J92" s="85"/>
      <c r="K92" s="85">
        <f t="shared" ca="1" si="330"/>
        <v>4</v>
      </c>
      <c r="L92" s="85">
        <f t="shared" ca="1" si="632"/>
        <v>0</v>
      </c>
      <c r="M92" s="70">
        <f t="shared" ca="1" si="321"/>
        <v>4</v>
      </c>
      <c r="O92" s="222">
        <f t="shared" ca="1" si="331"/>
        <v>309</v>
      </c>
      <c r="Q92" s="7" t="str">
        <f t="shared" si="633"/>
        <v>Carpentry</v>
      </c>
      <c r="R92" s="9" t="s">
        <v>1383</v>
      </c>
      <c r="S92" s="9" t="s">
        <v>1888</v>
      </c>
      <c r="T92" s="61" t="str">
        <f>SUBSTITUTE(IFERROR(IFERROR(VLOOKUP(R92,'[1]Skill Statistics'!$A$3:$C$513,2,FALSE),VLOOKUP(Q92,'[1]Skill Statistics'!$A$3:$C$513,2,FALSE)),T91),"R*","ReSt")</f>
        <v>Ag/Me</v>
      </c>
      <c r="U92" s="61" t="str">
        <f>IFERROR(IFERROR(VLOOKUP(R92,'[1]Skill Statistics'!$A$3:$C$513,3,FALSE),VLOOKUP(Q92,'[1]Skill Statistics'!$A$3:$C$513,3,FALSE)),U91)</f>
        <v>SD</v>
      </c>
      <c r="V92" s="61" t="str">
        <f>IF(ISNUMBER(SEARCH("Category",R92)),"- -",IFERROR(IFERROR(VLOOKUP(Q92,[1]Professions!$A$4:$AM$288,MATCH(Profession,[1]Professions!$A$1:$AM$1,0),FALSE),VLOOKUP(Q92,Calculations!$B$91:$I$95,8,FALSE)),"- -"))</f>
        <v>2 / 4</v>
      </c>
      <c r="W92" s="60">
        <f t="shared" ca="1" si="332"/>
        <v>0</v>
      </c>
      <c r="X92" s="7">
        <f ca="1">IFERROR(VLOOKUP(R92,$BS$6:$NR$519,MATCH(ActualLevel,$BS$3:$NR$3,0),FALSE),"- -")</f>
        <v>0</v>
      </c>
      <c r="Y92" s="7">
        <f t="shared" ca="1" si="640"/>
        <v>0</v>
      </c>
      <c r="Z92" s="7">
        <f ca="1">IFERROR(VLOOKUP(Y92,Charts!$BQ$2:$BR$52,2,FALSE),"- -")</f>
        <v>-25</v>
      </c>
      <c r="AA92" s="7">
        <f t="shared" ca="1" si="367"/>
        <v>-1</v>
      </c>
      <c r="AB92" s="7">
        <f t="shared" ca="1" si="634"/>
        <v>0</v>
      </c>
      <c r="AC92" s="7"/>
      <c r="AD92" s="7"/>
      <c r="AE92" s="7"/>
      <c r="AF92" s="7"/>
      <c r="AG92" s="7"/>
      <c r="AH92" s="43"/>
      <c r="AI92" s="7"/>
      <c r="AJ92" s="7"/>
      <c r="AK92" s="7">
        <f t="shared" ca="1" si="368"/>
        <v>-26</v>
      </c>
      <c r="AL92" s="7"/>
      <c r="AM92" s="69">
        <f>IFERROR(VLOOKUP(R92,'[1]Skill Statistics'!$A$3:$AN$513,MATCH(Profession,'[1]Skill Statistics'!$A$2:$AN$2,0),FALSE),0)</f>
        <v>0</v>
      </c>
      <c r="AN92" s="85">
        <f>IFERROR(VLOOKUP(Q92,'[1]Skill Statistics'!$A$3:$BK$513,MATCH(Archetype,'[1]Skill Statistics'!$A$2:$BK$2,0),FALSE),0)</f>
        <v>0</v>
      </c>
      <c r="AO92" s="85">
        <f>IFERROR(VLOOKUP(Q92,'[1]Skill Statistics'!$A$3:$BB$513,MATCH(Race,'[1]Skill Statistics'!$A$2:$BB$2,0),FALSE),0)</f>
        <v>0</v>
      </c>
      <c r="AP92" s="85">
        <f t="shared" ca="1" si="333"/>
        <v>-0.1</v>
      </c>
      <c r="AQ92" s="70">
        <v>0.4</v>
      </c>
      <c r="AS92" s="69">
        <f>IFERROR(VLOOKUP(Q92,'[1]Professional Skills'!$A$4:$AM$288,MATCH(Profession,'[1]Professional Skills'!$A$3:$AM$3,0),FALSE),"- -")</f>
        <v>0</v>
      </c>
      <c r="AU92" s="7">
        <f t="shared" si="636"/>
        <v>0</v>
      </c>
      <c r="AV92" s="7">
        <f t="shared" ca="1" si="635"/>
        <v>0</v>
      </c>
      <c r="AW92" t="str">
        <f t="shared" si="371"/>
        <v/>
      </c>
      <c r="AX92" t="str">
        <f>IFERROR(_xlfn.RANK.EQ(AW92,$AW$5:$AW$568),"")</f>
        <v/>
      </c>
      <c r="AY92">
        <f t="shared" si="327"/>
        <v>0</v>
      </c>
      <c r="AZ92" s="70" t="str">
        <f t="shared" si="369"/>
        <v/>
      </c>
      <c r="BB92" s="69" t="str">
        <f>IFERROR(IF(Q92="Language",VLOOKUP(R92,[1]Cultures!$B$4:$N$218,MATCH(Culture,[1]Cultures!$B$3:$N$3,0),FALSE),VLOOKUP(Q92,[1]Cultures!$B$4:$O$212,MATCH(Culture,[1]Cultures!$B$3:$O$3,0),FALSE)),"- -")</f>
        <v>- -</v>
      </c>
      <c r="BD92">
        <f t="shared" ca="1" si="631"/>
        <v>0</v>
      </c>
      <c r="BE92" t="str">
        <f t="shared" si="578"/>
        <v/>
      </c>
      <c r="BG92">
        <f t="shared" ca="1" si="641"/>
        <v>0.6372197923892815</v>
      </c>
      <c r="BH92">
        <f ca="1">_xlfn.RANK.EQ(BG92,$BG$89:$BG$568)</f>
        <v>38</v>
      </c>
      <c r="BI92" s="7" t="str">
        <f t="shared" ca="1" si="370"/>
        <v>- -</v>
      </c>
      <c r="BK92" s="7">
        <f t="shared" ca="1" si="642"/>
        <v>0</v>
      </c>
      <c r="BL92" s="70">
        <f t="shared" ca="1" si="328"/>
        <v>0</v>
      </c>
      <c r="BN92" s="69">
        <f>IFERROR(VLOOKUP(V92,Charts!$BT$2:$BV$14,3,FALSE),"- -")</f>
        <v>0.76923076923076927</v>
      </c>
      <c r="BO92" s="85">
        <f t="shared" ca="1" si="334"/>
        <v>1.2589062138241718</v>
      </c>
      <c r="BP92" s="70">
        <f t="shared" ca="1" si="579"/>
        <v>309</v>
      </c>
      <c r="BR92" s="7">
        <v>87</v>
      </c>
      <c r="BS92" s="9" t="str">
        <f ca="1">VLOOKUP(BR92,$O$3:$R$568,4,FALSE)</f>
        <v>Underground</v>
      </c>
      <c r="BT92" s="7" t="str">
        <f ca="1">VLOOKUP(BS92,$R$3:$V$568,5,FALSE)</f>
        <v>3 / 4</v>
      </c>
      <c r="BU92" s="7">
        <f ca="1">VLOOKUP(BT92,Charts!$BT$2:$BV$14,3,FALSE)</f>
        <v>0.69230769230769229</v>
      </c>
      <c r="BV92" s="7" t="str">
        <f t="shared" ca="1" si="372"/>
        <v>3</v>
      </c>
      <c r="BW92" s="7" t="str">
        <f t="shared" ca="1" si="373"/>
        <v>4</v>
      </c>
      <c r="BY92" s="7">
        <f t="shared" ca="1" si="374"/>
        <v>0.62723595657713405</v>
      </c>
      <c r="BZ92" s="7">
        <f t="shared" ca="1" si="375"/>
        <v>6.5071735730558244E-2</v>
      </c>
      <c r="CA92" s="7">
        <f t="shared" ca="1" si="376"/>
        <v>1</v>
      </c>
      <c r="CB92" s="7" t="str">
        <f t="shared" ca="1" si="377"/>
        <v>3</v>
      </c>
      <c r="CC92" s="7">
        <f ca="1">IFERROR(IF(CC91+CB92&gt;CD$4,CC91,CC91+CB92),"")</f>
        <v>38</v>
      </c>
      <c r="CD92" s="7">
        <f t="shared" ca="1" si="580"/>
        <v>0</v>
      </c>
      <c r="CE92" s="7">
        <f t="shared" ca="1" si="378"/>
        <v>0.36936597805643268</v>
      </c>
      <c r="CF92" s="7">
        <f t="shared" ca="1" si="379"/>
        <v>0.32294171425125962</v>
      </c>
      <c r="CG92" s="7">
        <f t="shared" ca="1" si="380"/>
        <v>1</v>
      </c>
      <c r="CH92" s="7" t="str">
        <f t="shared" ca="1" si="381"/>
        <v>3</v>
      </c>
      <c r="CI92" s="7">
        <f ca="1">IFERROR(IF(CI91+CH92&gt;CJ$4,CI91,CI91+CH92),"")</f>
        <v>60</v>
      </c>
      <c r="CJ92" s="7">
        <f t="shared" ca="1" si="581"/>
        <v>0</v>
      </c>
      <c r="CK92" s="7">
        <f t="shared" ca="1" si="382"/>
        <v>0.95046894006525873</v>
      </c>
      <c r="CL92" s="7">
        <f t="shared" ca="1" si="383"/>
        <v>-0.25816124775756644</v>
      </c>
      <c r="CM92" s="7">
        <f t="shared" ca="1" si="384"/>
        <v>0</v>
      </c>
      <c r="CN92" s="7">
        <f t="shared" ca="1" si="385"/>
        <v>0</v>
      </c>
      <c r="CO92" s="7">
        <f ca="1">IFERROR(IF(CO91+CN92&gt;CP$4,CO91,CO91+CN92),"")</f>
        <v>60</v>
      </c>
      <c r="CP92" s="7">
        <f t="shared" ca="1" si="582"/>
        <v>0</v>
      </c>
      <c r="CQ92" s="7">
        <f t="shared" ca="1" si="386"/>
        <v>0.58640711136893053</v>
      </c>
      <c r="CR92" s="7">
        <f t="shared" ca="1" si="387"/>
        <v>0.10590058093876176</v>
      </c>
      <c r="CS92" s="7">
        <f t="shared" ca="1" si="388"/>
        <v>1</v>
      </c>
      <c r="CT92" s="7" t="str">
        <f t="shared" ca="1" si="389"/>
        <v>3</v>
      </c>
      <c r="CU92" s="7">
        <f ca="1">IFERROR(IF(CU91+CT92&gt;CV$4,CU91,CU91+CT92),"")</f>
        <v>60</v>
      </c>
      <c r="CV92" s="7">
        <f t="shared" ca="1" si="583"/>
        <v>0</v>
      </c>
      <c r="CW92" s="7">
        <f t="shared" ca="1" si="390"/>
        <v>0.80857243341206553</v>
      </c>
      <c r="CX92" s="7">
        <f t="shared" ca="1" si="391"/>
        <v>-0.11626474110437324</v>
      </c>
      <c r="CY92" s="7">
        <f t="shared" ca="1" si="392"/>
        <v>0</v>
      </c>
      <c r="CZ92" s="7">
        <f t="shared" ca="1" si="393"/>
        <v>0</v>
      </c>
      <c r="DA92" s="7">
        <f ca="1">IFERROR(IF(DA91+CZ92&gt;DB$4,DA91,DA91+CZ92),"")</f>
        <v>60</v>
      </c>
      <c r="DB92" s="7">
        <f t="shared" ca="1" si="584"/>
        <v>0</v>
      </c>
      <c r="DC92" s="7">
        <f t="shared" ca="1" si="394"/>
        <v>0.73456343837045601</v>
      </c>
      <c r="DD92" s="7">
        <f t="shared" ca="1" si="395"/>
        <v>-4.2255746062763722E-2</v>
      </c>
      <c r="DE92" s="7">
        <f t="shared" ca="1" si="396"/>
        <v>0</v>
      </c>
      <c r="DF92" s="7">
        <f t="shared" ca="1" si="397"/>
        <v>0</v>
      </c>
      <c r="DG92" s="7">
        <f ca="1">IFERROR(IF(DG91+DF92&gt;DH$4,DG91,DG91+DF92),"")</f>
        <v>60</v>
      </c>
      <c r="DH92" s="7">
        <f t="shared" ca="1" si="585"/>
        <v>0</v>
      </c>
      <c r="DI92" s="7">
        <f t="shared" ca="1" si="398"/>
        <v>0.21093768458568996</v>
      </c>
      <c r="DJ92" s="7">
        <f t="shared" ca="1" si="399"/>
        <v>0.48137000772200234</v>
      </c>
      <c r="DK92" s="7">
        <f t="shared" ca="1" si="400"/>
        <v>1</v>
      </c>
      <c r="DL92" s="7" t="str">
        <f t="shared" ca="1" si="401"/>
        <v>3</v>
      </c>
      <c r="DM92" s="7">
        <f ca="1">IFERROR(IF(DM91+DL92&gt;DN$4,DM91,DM91+DL92),"")</f>
        <v>60</v>
      </c>
      <c r="DN92" s="7">
        <f t="shared" ca="1" si="586"/>
        <v>0</v>
      </c>
      <c r="DO92" s="7">
        <f t="shared" ca="1" si="402"/>
        <v>4.2484066470316217E-2</v>
      </c>
      <c r="DP92" s="7">
        <f t="shared" ca="1" si="403"/>
        <v>0.64982362583737607</v>
      </c>
      <c r="DQ92" s="7">
        <f t="shared" ca="1" si="404"/>
        <v>1</v>
      </c>
      <c r="DR92" s="7" t="str">
        <f t="shared" ca="1" si="405"/>
        <v>3</v>
      </c>
      <c r="DS92" s="7">
        <f ca="1">IFERROR(IF(DS91+DR92&gt;DT$4,DS91,DS91+DR92),"")</f>
        <v>60</v>
      </c>
      <c r="DT92" s="7">
        <f t="shared" ca="1" si="587"/>
        <v>0</v>
      </c>
      <c r="DU92" s="7">
        <f t="shared" ca="1" si="406"/>
        <v>0.38859016857094641</v>
      </c>
      <c r="DV92" s="7">
        <f t="shared" ca="1" si="407"/>
        <v>0.30371752373674588</v>
      </c>
      <c r="DW92" s="7">
        <f t="shared" ca="1" si="408"/>
        <v>1</v>
      </c>
      <c r="DX92" s="7" t="str">
        <f t="shared" ca="1" si="409"/>
        <v>3</v>
      </c>
      <c r="DY92" s="7">
        <f ca="1">IFERROR(IF(DY91+DX92&gt;DZ$4,DY91,DY91+DX92),"")</f>
        <v>59</v>
      </c>
      <c r="DZ92" s="7">
        <f t="shared" ca="1" si="588"/>
        <v>0</v>
      </c>
      <c r="EA92" s="7">
        <f t="shared" ca="1" si="410"/>
        <v>0.24115131153083647</v>
      </c>
      <c r="EB92" s="7">
        <f t="shared" ca="1" si="411"/>
        <v>0.45115638077685583</v>
      </c>
      <c r="EC92" s="7">
        <f t="shared" ca="1" si="412"/>
        <v>1</v>
      </c>
      <c r="ED92" s="7" t="str">
        <f t="shared" ca="1" si="413"/>
        <v>3</v>
      </c>
      <c r="EE92" s="7">
        <f ca="1">IFERROR(IF(EE91+ED92&gt;EF$4,EE91,EE91+ED92),"")</f>
        <v>60</v>
      </c>
      <c r="EF92" s="7">
        <f t="shared" ca="1" si="589"/>
        <v>0</v>
      </c>
      <c r="EG92" s="7">
        <f t="shared" ca="1" si="414"/>
        <v>0.75901828603114208</v>
      </c>
      <c r="EH92" s="7">
        <f t="shared" ca="1" si="415"/>
        <v>-6.6710593723449785E-2</v>
      </c>
      <c r="EI92" s="7">
        <f t="shared" ca="1" si="416"/>
        <v>0</v>
      </c>
      <c r="EJ92" s="7">
        <f t="shared" ca="1" si="417"/>
        <v>0</v>
      </c>
      <c r="EK92" s="7">
        <f ca="1">IFERROR(IF(EK91+EJ92&gt;EL$4,EK91,EK91+EJ92),"")</f>
        <v>60</v>
      </c>
      <c r="EL92" s="7">
        <f t="shared" ca="1" si="590"/>
        <v>0</v>
      </c>
      <c r="EM92" s="7">
        <f t="shared" ca="1" si="418"/>
        <v>0.82207412882148501</v>
      </c>
      <c r="EN92" s="7">
        <f t="shared" ca="1" si="419"/>
        <v>-0.12976643651379272</v>
      </c>
      <c r="EO92" s="7">
        <f t="shared" ca="1" si="420"/>
        <v>0</v>
      </c>
      <c r="EP92" s="7">
        <f t="shared" ca="1" si="421"/>
        <v>0</v>
      </c>
      <c r="EQ92" s="7">
        <f ca="1">IFERROR(IF(EQ91+EP92&gt;ER$4,EQ91,EQ91+EP92),"")</f>
        <v>60</v>
      </c>
      <c r="ER92" s="7">
        <f t="shared" ca="1" si="591"/>
        <v>0</v>
      </c>
      <c r="ES92" s="7">
        <f t="shared" ca="1" si="422"/>
        <v>0.61726893879039646</v>
      </c>
      <c r="ET92" s="7">
        <f t="shared" ca="1" si="423"/>
        <v>7.5038753517295831E-2</v>
      </c>
      <c r="EU92" s="7">
        <f t="shared" ca="1" si="424"/>
        <v>1</v>
      </c>
      <c r="EV92" s="7" t="str">
        <f t="shared" ca="1" si="425"/>
        <v>3</v>
      </c>
      <c r="EW92" s="7">
        <f ca="1">IFERROR(IF(EW91+EV92&gt;EX$4,EW91,EW91+EV92),"")</f>
        <v>60</v>
      </c>
      <c r="EX92" s="7">
        <f t="shared" ca="1" si="592"/>
        <v>0</v>
      </c>
      <c r="EY92" s="7">
        <f t="shared" ca="1" si="426"/>
        <v>0.71337105427021708</v>
      </c>
      <c r="EZ92" s="7">
        <f t="shared" ca="1" si="427"/>
        <v>-2.1063361962524785E-2</v>
      </c>
      <c r="FA92" s="7">
        <f t="shared" ca="1" si="428"/>
        <v>0</v>
      </c>
      <c r="FB92" s="7">
        <f t="shared" ca="1" si="429"/>
        <v>0</v>
      </c>
      <c r="FC92" s="7">
        <f ca="1">IFERROR(IF(FC91+FB92&gt;FD$4,FC91,FC91+FB92),"")</f>
        <v>60</v>
      </c>
      <c r="FD92" s="7">
        <f t="shared" ca="1" si="593"/>
        <v>0</v>
      </c>
      <c r="FE92" s="7">
        <f t="shared" ca="1" si="430"/>
        <v>0.47410113345539062</v>
      </c>
      <c r="FF92" s="7">
        <f t="shared" ca="1" si="431"/>
        <v>0.21820655885230167</v>
      </c>
      <c r="FG92" s="7">
        <f t="shared" ca="1" si="432"/>
        <v>1</v>
      </c>
      <c r="FH92" s="7" t="str">
        <f t="shared" ca="1" si="433"/>
        <v>3</v>
      </c>
      <c r="FI92" s="7">
        <f ca="1">IFERROR(IF(FI91+FH92&gt;FJ$4,FI91,FI91+FH92),"")</f>
        <v>60</v>
      </c>
      <c r="FJ92" s="7">
        <f t="shared" ca="1" si="594"/>
        <v>0</v>
      </c>
      <c r="FK92" s="7">
        <f t="shared" ca="1" si="434"/>
        <v>0.97925812993422945</v>
      </c>
      <c r="FL92" s="7">
        <f t="shared" ca="1" si="435"/>
        <v>-0.28695043762653716</v>
      </c>
      <c r="FM92" s="7">
        <f t="shared" ca="1" si="436"/>
        <v>0</v>
      </c>
      <c r="FN92" s="7">
        <f t="shared" ca="1" si="437"/>
        <v>0</v>
      </c>
      <c r="FO92" s="7">
        <f ca="1">IFERROR(IF(FO91+FN92&gt;FP$4,FO91,FO91+FN92),"")</f>
        <v>60</v>
      </c>
      <c r="FP92" s="7">
        <f t="shared" ca="1" si="595"/>
        <v>0</v>
      </c>
      <c r="FQ92" s="7">
        <f t="shared" ca="1" si="438"/>
        <v>0.50681909147127047</v>
      </c>
      <c r="FR92" s="7">
        <f t="shared" ca="1" si="439"/>
        <v>0.18548860083642182</v>
      </c>
      <c r="FS92" s="7">
        <f t="shared" ca="1" si="440"/>
        <v>1</v>
      </c>
      <c r="FT92" s="7" t="str">
        <f t="shared" ca="1" si="441"/>
        <v>3</v>
      </c>
      <c r="FU92" s="7">
        <f ca="1">IFERROR(IF(FU91+FT92&gt;FV$4,FU91,FU91+FT92),"")</f>
        <v>60</v>
      </c>
      <c r="FV92" s="7">
        <f t="shared" ca="1" si="596"/>
        <v>0</v>
      </c>
      <c r="FW92" s="7">
        <f t="shared" ca="1" si="442"/>
        <v>0.56242942300956811</v>
      </c>
      <c r="FX92" s="7">
        <f t="shared" ca="1" si="443"/>
        <v>0.12987826929812418</v>
      </c>
      <c r="FY92" s="7">
        <f t="shared" ca="1" si="444"/>
        <v>1</v>
      </c>
      <c r="FZ92" s="7" t="str">
        <f t="shared" ca="1" si="445"/>
        <v>3</v>
      </c>
      <c r="GA92" s="7">
        <f ca="1">IFERROR(IF(GA91+FZ92&gt;GB$4,GA91,GA91+FZ92),"")</f>
        <v>60</v>
      </c>
      <c r="GB92" s="7">
        <f t="shared" ca="1" si="597"/>
        <v>0</v>
      </c>
      <c r="GC92" s="7">
        <f t="shared" ca="1" si="446"/>
        <v>0.30144745794273087</v>
      </c>
      <c r="GD92" s="7">
        <f t="shared" ca="1" si="447"/>
        <v>0.39086023436496142</v>
      </c>
      <c r="GE92" s="7">
        <f t="shared" ca="1" si="448"/>
        <v>1</v>
      </c>
      <c r="GF92" s="7" t="str">
        <f t="shared" ca="1" si="449"/>
        <v>3</v>
      </c>
      <c r="GG92" s="7">
        <f ca="1">IFERROR(IF(GG91+GF92&gt;GH$4,GG91,GG91+GF92),"")</f>
        <v>60</v>
      </c>
      <c r="GH92" s="7">
        <f t="shared" ca="1" si="598"/>
        <v>0</v>
      </c>
      <c r="GI92" s="7">
        <f t="shared" ca="1" si="450"/>
        <v>0.96428272895497569</v>
      </c>
      <c r="GJ92" s="7">
        <f t="shared" ca="1" si="451"/>
        <v>-0.2719750366472834</v>
      </c>
      <c r="GK92" s="7">
        <f t="shared" ca="1" si="452"/>
        <v>0</v>
      </c>
      <c r="GL92" s="7">
        <f t="shared" ca="1" si="453"/>
        <v>0</v>
      </c>
      <c r="GM92" s="7">
        <f ca="1">IFERROR(IF(GM91+GL92&gt;GN$4,GM91,GM91+GL92),"")</f>
        <v>60</v>
      </c>
      <c r="GN92" s="7">
        <f t="shared" ca="1" si="599"/>
        <v>0</v>
      </c>
      <c r="GO92" s="7">
        <f t="shared" ca="1" si="454"/>
        <v>0.81918391511525612</v>
      </c>
      <c r="GP92" s="7">
        <f t="shared" ca="1" si="455"/>
        <v>-0.12687622280756383</v>
      </c>
      <c r="GQ92" s="7">
        <f t="shared" ca="1" si="456"/>
        <v>0</v>
      </c>
      <c r="GR92" s="7">
        <f t="shared" ca="1" si="457"/>
        <v>0</v>
      </c>
      <c r="GS92" s="7">
        <f ca="1">IFERROR(IF(GS91+GR92&gt;GT$4,GS91,GS91+GR92),"")</f>
        <v>60</v>
      </c>
      <c r="GT92" s="7">
        <f t="shared" ca="1" si="600"/>
        <v>0</v>
      </c>
      <c r="GU92" s="7">
        <f t="shared" ca="1" si="458"/>
        <v>0.63955253406964707</v>
      </c>
      <c r="GV92" s="7">
        <f t="shared" ca="1" si="459"/>
        <v>5.2755158238045219E-2</v>
      </c>
      <c r="GW92" s="7">
        <f t="shared" ca="1" si="460"/>
        <v>1</v>
      </c>
      <c r="GX92" s="7" t="str">
        <f t="shared" ca="1" si="461"/>
        <v>3</v>
      </c>
      <c r="GY92" s="7">
        <f ca="1">IFERROR(IF(GY91+GX92&gt;GZ$4,GY91,GY91+GX92),"")</f>
        <v>60</v>
      </c>
      <c r="GZ92" s="7">
        <f t="shared" ca="1" si="601"/>
        <v>0</v>
      </c>
      <c r="HA92" s="7">
        <f t="shared" ca="1" si="462"/>
        <v>0.99590533678065141</v>
      </c>
      <c r="HB92" s="7">
        <f t="shared" ca="1" si="463"/>
        <v>-0.30359764447295912</v>
      </c>
      <c r="HC92" s="7">
        <f t="shared" ca="1" si="464"/>
        <v>0</v>
      </c>
      <c r="HD92" s="7">
        <f t="shared" ca="1" si="465"/>
        <v>0</v>
      </c>
      <c r="HE92" s="7">
        <f ca="1">IFERROR(IF(HE91+HD92&gt;HF$4,HE91,HE91+HD92),"")</f>
        <v>60</v>
      </c>
      <c r="HF92" s="7">
        <f t="shared" ca="1" si="602"/>
        <v>0</v>
      </c>
      <c r="HG92" s="7">
        <f t="shared" ca="1" si="466"/>
        <v>0.3109484616410545</v>
      </c>
      <c r="HH92" s="7">
        <f t="shared" ca="1" si="467"/>
        <v>0.38135923066663779</v>
      </c>
      <c r="HI92" s="7">
        <f t="shared" ca="1" si="468"/>
        <v>1</v>
      </c>
      <c r="HJ92" s="7" t="str">
        <f t="shared" ca="1" si="469"/>
        <v>3</v>
      </c>
      <c r="HK92" s="7">
        <f ca="1">IFERROR(IF(HK91+HJ92&gt;HL$4,HK91,HK91+HJ92),"")</f>
        <v>60</v>
      </c>
      <c r="HL92" s="7">
        <f t="shared" ca="1" si="603"/>
        <v>0</v>
      </c>
      <c r="HM92" s="7">
        <f t="shared" ca="1" si="470"/>
        <v>6.1574901007786842E-2</v>
      </c>
      <c r="HN92" s="7">
        <f t="shared" ca="1" si="471"/>
        <v>0.63073279129990545</v>
      </c>
      <c r="HO92" s="7">
        <f t="shared" ca="1" si="472"/>
        <v>1</v>
      </c>
      <c r="HP92" s="7" t="str">
        <f t="shared" ca="1" si="473"/>
        <v>3</v>
      </c>
      <c r="HQ92" s="7">
        <f ca="1">IFERROR(IF(HQ91+HP92&gt;HR$4,HQ91,HQ91+HP92),"")</f>
        <v>60</v>
      </c>
      <c r="HR92" s="7">
        <f t="shared" ca="1" si="604"/>
        <v>0</v>
      </c>
      <c r="HS92" s="7">
        <f t="shared" ca="1" si="474"/>
        <v>0.71787106284558166</v>
      </c>
      <c r="HT92" s="7">
        <f t="shared" ca="1" si="475"/>
        <v>-2.5563370537889374E-2</v>
      </c>
      <c r="HU92" s="7">
        <f t="shared" ca="1" si="476"/>
        <v>0</v>
      </c>
      <c r="HV92" s="7">
        <f t="shared" ca="1" si="477"/>
        <v>0</v>
      </c>
      <c r="HW92" s="7">
        <f ca="1">IFERROR(IF(HW91+HV92&gt;HX$4,HW91,HW91+HV92),"")</f>
        <v>60</v>
      </c>
      <c r="HX92" s="7">
        <f t="shared" ca="1" si="605"/>
        <v>0</v>
      </c>
      <c r="HY92" s="7">
        <f t="shared" ca="1" si="478"/>
        <v>0.59271919548477114</v>
      </c>
      <c r="HZ92" s="7">
        <f t="shared" ca="1" si="479"/>
        <v>9.9588496822921146E-2</v>
      </c>
      <c r="IA92" s="7">
        <f t="shared" ca="1" si="480"/>
        <v>1</v>
      </c>
      <c r="IB92" s="7" t="str">
        <f t="shared" ca="1" si="481"/>
        <v>3</v>
      </c>
      <c r="IC92" s="7">
        <f ca="1">IFERROR(IF(IC91+IB92&gt;ID$4,IC91,IC91+IB92),"")</f>
        <v>60</v>
      </c>
      <c r="ID92" s="7">
        <f t="shared" ca="1" si="606"/>
        <v>0</v>
      </c>
      <c r="IE92" s="7">
        <f t="shared" ca="1" si="482"/>
        <v>0.48604646342446212</v>
      </c>
      <c r="IF92" s="7">
        <f t="shared" ca="1" si="483"/>
        <v>0.20626122888323017</v>
      </c>
      <c r="IG92" s="7">
        <f t="shared" ca="1" si="484"/>
        <v>1</v>
      </c>
      <c r="IH92" s="7" t="str">
        <f t="shared" ca="1" si="485"/>
        <v>3</v>
      </c>
      <c r="II92" s="7">
        <f ca="1">IFERROR(IF(II91+IH92&gt;IJ$4,II91,II91+IH92),"")</f>
        <v>60</v>
      </c>
      <c r="IJ92" s="7">
        <f t="shared" ca="1" si="607"/>
        <v>0</v>
      </c>
      <c r="IK92" s="7">
        <f t="shared" ca="1" si="486"/>
        <v>0.77873001201279979</v>
      </c>
      <c r="IL92" s="7">
        <f t="shared" ca="1" si="487"/>
        <v>-8.6422319705107498E-2</v>
      </c>
      <c r="IM92" s="7">
        <f t="shared" ca="1" si="488"/>
        <v>0</v>
      </c>
      <c r="IN92" s="7">
        <f t="shared" ca="1" si="489"/>
        <v>0</v>
      </c>
      <c r="IO92" s="7">
        <f ca="1">IFERROR(IF(IO91+IN92&gt;IP$4,IO91,IO91+IN92),"")</f>
        <v>60</v>
      </c>
      <c r="IP92" s="7">
        <f t="shared" ca="1" si="608"/>
        <v>0</v>
      </c>
      <c r="IQ92" s="7">
        <f t="shared" ca="1" si="490"/>
        <v>0.14326459928538515</v>
      </c>
      <c r="IR92" s="7">
        <f t="shared" ca="1" si="491"/>
        <v>0.54904309302230714</v>
      </c>
      <c r="IS92" s="7">
        <f t="shared" ca="1" si="492"/>
        <v>1</v>
      </c>
      <c r="IT92" s="7" t="str">
        <f t="shared" ca="1" si="493"/>
        <v>3</v>
      </c>
      <c r="IU92" s="7">
        <f ca="1">IFERROR(IF(IU91+IT92&gt;IV$4,IU91,IU91+IT92),"")</f>
        <v>60</v>
      </c>
      <c r="IV92" s="7">
        <f t="shared" ca="1" si="609"/>
        <v>0</v>
      </c>
      <c r="IW92" s="7">
        <f t="shared" ca="1" si="494"/>
        <v>7.7571690814909333E-2</v>
      </c>
      <c r="IX92" s="7">
        <f t="shared" ca="1" si="495"/>
        <v>0.61473600149278296</v>
      </c>
      <c r="IY92" s="7">
        <f t="shared" ca="1" si="496"/>
        <v>1</v>
      </c>
      <c r="IZ92" s="7" t="str">
        <f t="shared" ca="1" si="497"/>
        <v>3</v>
      </c>
      <c r="JA92" s="7">
        <f ca="1">IFERROR(IF(JA91+IZ92&gt;JB$4,JA91,JA91+IZ92),"")</f>
        <v>60</v>
      </c>
      <c r="JB92" s="7">
        <f t="shared" ca="1" si="610"/>
        <v>0</v>
      </c>
      <c r="JC92" s="7">
        <f t="shared" ca="1" si="498"/>
        <v>0.81504802038343771</v>
      </c>
      <c r="JD92" s="7">
        <f t="shared" ca="1" si="499"/>
        <v>-0.12274032807574542</v>
      </c>
      <c r="JE92" s="7">
        <f t="shared" ca="1" si="500"/>
        <v>0</v>
      </c>
      <c r="JF92" s="7">
        <f t="shared" ca="1" si="501"/>
        <v>0</v>
      </c>
      <c r="JG92" s="7">
        <f ca="1">IFERROR(IF(JG91+JF92&gt;JH$4,JG91,JG91+JF92),"")</f>
        <v>60</v>
      </c>
      <c r="JH92" s="7">
        <f t="shared" ca="1" si="611"/>
        <v>0</v>
      </c>
      <c r="JI92" s="7">
        <f t="shared" ca="1" si="502"/>
        <v>0.46911036019590724</v>
      </c>
      <c r="JJ92" s="7">
        <f t="shared" ca="1" si="503"/>
        <v>0.22319733211178505</v>
      </c>
      <c r="JK92" s="7">
        <f t="shared" ca="1" si="504"/>
        <v>1</v>
      </c>
      <c r="JL92" s="7" t="str">
        <f t="shared" ca="1" si="505"/>
        <v>3</v>
      </c>
      <c r="JM92" s="7">
        <f ca="1">IFERROR(IF(JM91+JL92&gt;JN$4,JM91,JM91+JL92),"")</f>
        <v>60</v>
      </c>
      <c r="JN92" s="7">
        <f t="shared" ca="1" si="612"/>
        <v>0</v>
      </c>
      <c r="JO92" s="7">
        <f t="shared" ca="1" si="506"/>
        <v>0.47329942718754936</v>
      </c>
      <c r="JP92" s="7">
        <f t="shared" ca="1" si="507"/>
        <v>0.21900826512014293</v>
      </c>
      <c r="JQ92" s="7">
        <f t="shared" ca="1" si="508"/>
        <v>1</v>
      </c>
      <c r="JR92" s="7" t="str">
        <f t="shared" ca="1" si="509"/>
        <v>3</v>
      </c>
      <c r="JS92" s="7">
        <f ca="1">IFERROR(IF(JS91+JR92&gt;JT$4,JS91,JS91+JR92),"")</f>
        <v>60</v>
      </c>
      <c r="JT92" s="7">
        <f t="shared" ca="1" si="613"/>
        <v>0</v>
      </c>
      <c r="JU92" s="7">
        <f t="shared" ca="1" si="510"/>
        <v>0.25413723802909882</v>
      </c>
      <c r="JV92" s="7">
        <f t="shared" ca="1" si="511"/>
        <v>0.43817045427859347</v>
      </c>
      <c r="JW92" s="7">
        <f t="shared" ca="1" si="512"/>
        <v>1</v>
      </c>
      <c r="JX92" s="7" t="str">
        <f t="shared" ca="1" si="513"/>
        <v>3</v>
      </c>
      <c r="JY92" s="7">
        <f ca="1">IFERROR(IF(JY91+JX92&gt;JZ$4,JY91,JY91+JX92),"")</f>
        <v>60</v>
      </c>
      <c r="JZ92" s="7">
        <f t="shared" ca="1" si="614"/>
        <v>0</v>
      </c>
      <c r="KA92" s="7">
        <f t="shared" ca="1" si="514"/>
        <v>0.87013963357839186</v>
      </c>
      <c r="KB92" s="7">
        <f t="shared" ca="1" si="515"/>
        <v>-0.17783194127069957</v>
      </c>
      <c r="KC92" s="7">
        <f t="shared" ca="1" si="516"/>
        <v>0</v>
      </c>
      <c r="KD92" s="7">
        <f t="shared" ca="1" si="517"/>
        <v>0</v>
      </c>
      <c r="KE92" s="7">
        <f ca="1">IFERROR(IF(KE91+KD92&gt;KF$4,KE91,KE91+KD92),"")</f>
        <v>60</v>
      </c>
      <c r="KF92" s="7">
        <f t="shared" ca="1" si="615"/>
        <v>0</v>
      </c>
      <c r="KG92" s="7">
        <f t="shared" ca="1" si="518"/>
        <v>0.73947623798524886</v>
      </c>
      <c r="KH92" s="7">
        <f t="shared" ca="1" si="519"/>
        <v>-4.7168545677556573E-2</v>
      </c>
      <c r="KI92" s="7">
        <f t="shared" ca="1" si="520"/>
        <v>0</v>
      </c>
      <c r="KJ92" s="7">
        <f t="shared" ca="1" si="521"/>
        <v>0</v>
      </c>
      <c r="KK92" s="7">
        <f ca="1">IFERROR(IF(KK91+KJ92&gt;KL$4,KK91,KK91+KJ92),"")</f>
        <v>60</v>
      </c>
      <c r="KL92" s="7">
        <f t="shared" ca="1" si="616"/>
        <v>0</v>
      </c>
      <c r="KM92" s="7">
        <f t="shared" ca="1" si="522"/>
        <v>0.77703433185338211</v>
      </c>
      <c r="KN92" s="7">
        <f t="shared" ca="1" si="523"/>
        <v>-8.4726639545689819E-2</v>
      </c>
      <c r="KO92" s="7">
        <f t="shared" ca="1" si="524"/>
        <v>0</v>
      </c>
      <c r="KP92" s="7">
        <f t="shared" ca="1" si="525"/>
        <v>0</v>
      </c>
      <c r="KQ92" s="7">
        <f ca="1">IFERROR(IF(KQ91+KP92&gt;KR$4,KQ91,KQ91+KP92),"")</f>
        <v>60</v>
      </c>
      <c r="KR92" s="7">
        <f t="shared" ca="1" si="617"/>
        <v>0</v>
      </c>
      <c r="KS92" s="7">
        <f t="shared" ca="1" si="526"/>
        <v>0.32339664574861027</v>
      </c>
      <c r="KT92" s="7">
        <f t="shared" ca="1" si="527"/>
        <v>0.36891104655908202</v>
      </c>
      <c r="KU92" s="7">
        <f t="shared" ca="1" si="528"/>
        <v>1</v>
      </c>
      <c r="KV92" s="7" t="str">
        <f t="shared" ca="1" si="529"/>
        <v>3</v>
      </c>
      <c r="KW92" s="7">
        <f ca="1">IFERROR(IF(KW91+KV92&gt;KX$4,KW91,KW91+KV92),"")</f>
        <v>60</v>
      </c>
      <c r="KX92" s="7">
        <f t="shared" ca="1" si="618"/>
        <v>0</v>
      </c>
      <c r="KY92" s="7">
        <f t="shared" ca="1" si="530"/>
        <v>0.71469226695211263</v>
      </c>
      <c r="KZ92" s="7">
        <f t="shared" ca="1" si="531"/>
        <v>-2.2384574644420341E-2</v>
      </c>
      <c r="LA92" s="7">
        <f t="shared" ca="1" si="532"/>
        <v>0</v>
      </c>
      <c r="LB92" s="7">
        <f t="shared" ca="1" si="533"/>
        <v>0</v>
      </c>
      <c r="LC92" s="7">
        <f ca="1">IFERROR(IF(LC91+LB92&gt;LD$4,LC91,LC91+LB92),"")</f>
        <v>60</v>
      </c>
      <c r="LD92" s="7">
        <f t="shared" ca="1" si="619"/>
        <v>0</v>
      </c>
      <c r="LE92" s="7">
        <f t="shared" ca="1" si="534"/>
        <v>5.8842265428206142E-3</v>
      </c>
      <c r="LF92" s="7">
        <f t="shared" ca="1" si="535"/>
        <v>0.68642346576487168</v>
      </c>
      <c r="LG92" s="7">
        <f t="shared" ca="1" si="536"/>
        <v>1</v>
      </c>
      <c r="LH92" s="7" t="str">
        <f t="shared" ca="1" si="537"/>
        <v>3</v>
      </c>
      <c r="LI92" s="7">
        <f ca="1">IFERROR(IF(LI91+LH92&gt;LJ$4,LI91,LI91+LH92),"")</f>
        <v>60</v>
      </c>
      <c r="LJ92" s="7">
        <f t="shared" ca="1" si="620"/>
        <v>0</v>
      </c>
      <c r="LK92" s="7">
        <f t="shared" ca="1" si="538"/>
        <v>0.40024361754468585</v>
      </c>
      <c r="LL92" s="7">
        <f t="shared" ca="1" si="539"/>
        <v>0.29206407476300644</v>
      </c>
      <c r="LM92" s="7">
        <f t="shared" ca="1" si="540"/>
        <v>1</v>
      </c>
      <c r="LN92" s="7" t="str">
        <f t="shared" ca="1" si="541"/>
        <v>3</v>
      </c>
      <c r="LO92" s="7">
        <f ca="1">IFERROR(IF(LO91+LN92&gt;LP$4,LO91,LO91+LN92),"")</f>
        <v>60</v>
      </c>
      <c r="LP92" s="7">
        <f t="shared" ca="1" si="621"/>
        <v>0</v>
      </c>
      <c r="LQ92" s="7">
        <f t="shared" ca="1" si="542"/>
        <v>0.72153232173147608</v>
      </c>
      <c r="LR92" s="7">
        <f t="shared" ca="1" si="543"/>
        <v>-2.9224629423783788E-2</v>
      </c>
      <c r="LS92" s="7">
        <f t="shared" ca="1" si="544"/>
        <v>0</v>
      </c>
      <c r="LT92" s="7">
        <f t="shared" ca="1" si="545"/>
        <v>0</v>
      </c>
      <c r="LU92" s="7">
        <f ca="1">IFERROR(IF(LU91+LT92&gt;LV$4,LU91,LU91+LT92),"")</f>
        <v>60</v>
      </c>
      <c r="LV92" s="7">
        <f t="shared" ca="1" si="622"/>
        <v>0</v>
      </c>
      <c r="LW92" s="7">
        <f t="shared" ca="1" si="546"/>
        <v>0.60871203051221423</v>
      </c>
      <c r="LX92" s="7">
        <f t="shared" ca="1" si="547"/>
        <v>8.359566179547806E-2</v>
      </c>
      <c r="LY92" s="7">
        <f t="shared" ca="1" si="548"/>
        <v>1</v>
      </c>
      <c r="LZ92" s="7" t="str">
        <f t="shared" ca="1" si="549"/>
        <v>3</v>
      </c>
      <c r="MA92" s="7">
        <f ca="1">IFERROR(IF(MA91+LZ92&gt;MB$4,MA91,MA91+LZ92),"")</f>
        <v>60</v>
      </c>
      <c r="MB92" s="7">
        <f t="shared" ca="1" si="623"/>
        <v>0</v>
      </c>
      <c r="MC92" s="7">
        <f t="shared" ca="1" si="550"/>
        <v>0.27778079058390026</v>
      </c>
      <c r="MD92" s="7">
        <f t="shared" ca="1" si="551"/>
        <v>0.41452690172379203</v>
      </c>
      <c r="ME92" s="7">
        <f t="shared" ca="1" si="552"/>
        <v>1</v>
      </c>
      <c r="MF92" s="7" t="str">
        <f t="shared" ca="1" si="553"/>
        <v>3</v>
      </c>
      <c r="MG92" s="7">
        <f ca="1">IFERROR(IF(MG91+MF92&gt;MH$4,MG91,MG91+MF92),"")</f>
        <v>60</v>
      </c>
      <c r="MH92" s="7">
        <f t="shared" ca="1" si="624"/>
        <v>0</v>
      </c>
      <c r="MI92" s="7">
        <f t="shared" ca="1" si="554"/>
        <v>0.13297856080227988</v>
      </c>
      <c r="MJ92" s="7">
        <f t="shared" ca="1" si="555"/>
        <v>0.55932913150541241</v>
      </c>
      <c r="MK92" s="7">
        <f t="shared" ca="1" si="556"/>
        <v>1</v>
      </c>
      <c r="ML92" s="7" t="str">
        <f t="shared" ca="1" si="557"/>
        <v>3</v>
      </c>
      <c r="MM92" s="7">
        <f ca="1">IFERROR(IF(MM91+ML92&gt;MN$4,MM91,MM91+ML92),"")</f>
        <v>60</v>
      </c>
      <c r="MN92" s="7">
        <f t="shared" ca="1" si="625"/>
        <v>0</v>
      </c>
      <c r="MO92" s="7">
        <f t="shared" ca="1" si="558"/>
        <v>0.5537532413040237</v>
      </c>
      <c r="MP92" s="7">
        <f t="shared" ca="1" si="559"/>
        <v>0.13855445100366859</v>
      </c>
      <c r="MQ92" s="7">
        <f t="shared" ca="1" si="560"/>
        <v>1</v>
      </c>
      <c r="MR92" s="7" t="str">
        <f t="shared" ca="1" si="561"/>
        <v>3</v>
      </c>
      <c r="MS92" s="7">
        <f ca="1">IFERROR(IF(MS91+MR92&gt;MT$4,MS91,MS91+MR92),"")</f>
        <v>60</v>
      </c>
      <c r="MT92" s="7">
        <f t="shared" ca="1" si="626"/>
        <v>0</v>
      </c>
      <c r="MU92" s="7">
        <f t="shared" ca="1" si="562"/>
        <v>0.16023313757778324</v>
      </c>
      <c r="MV92" s="7">
        <f t="shared" ca="1" si="563"/>
        <v>0.53207455472990905</v>
      </c>
      <c r="MW92" s="7">
        <f t="shared" ca="1" si="564"/>
        <v>1</v>
      </c>
      <c r="MX92" s="7" t="str">
        <f t="shared" ca="1" si="565"/>
        <v>3</v>
      </c>
      <c r="MY92" s="7">
        <f ca="1">IFERROR(IF(MY91+MX92&gt;MZ$4,MY91,MY91+MX92),"")</f>
        <v>60</v>
      </c>
      <c r="MZ92" s="7">
        <f t="shared" ca="1" si="627"/>
        <v>0</v>
      </c>
      <c r="NA92" s="7">
        <f t="shared" ca="1" si="566"/>
        <v>0.87702318009294411</v>
      </c>
      <c r="NB92" s="7">
        <f t="shared" ca="1" si="567"/>
        <v>-0.18471548778525182</v>
      </c>
      <c r="NC92" s="7">
        <f t="shared" ca="1" si="568"/>
        <v>0</v>
      </c>
      <c r="ND92" s="7">
        <f t="shared" ca="1" si="569"/>
        <v>0</v>
      </c>
      <c r="NE92" s="7">
        <f ca="1">IFERROR(IF(NE91+ND92&gt;NF$4,NE91,NE91+ND92),"")</f>
        <v>60</v>
      </c>
      <c r="NF92" s="7">
        <f t="shared" ca="1" si="628"/>
        <v>0</v>
      </c>
      <c r="NG92" s="7">
        <f t="shared" ca="1" si="570"/>
        <v>0.25940279729904658</v>
      </c>
      <c r="NH92" s="7">
        <f t="shared" ca="1" si="571"/>
        <v>0.43290489500864571</v>
      </c>
      <c r="NI92" s="7">
        <f t="shared" ca="1" si="572"/>
        <v>1</v>
      </c>
      <c r="NJ92" s="7" t="str">
        <f t="shared" ca="1" si="573"/>
        <v>3</v>
      </c>
      <c r="NK92" s="7">
        <f ca="1">IFERROR(IF(NK91+NJ92&gt;NL$4,NK91,NK91+NJ92),"")</f>
        <v>60</v>
      </c>
      <c r="NL92" s="7">
        <f t="shared" ca="1" si="629"/>
        <v>0</v>
      </c>
      <c r="NM92" s="7">
        <f t="shared" ca="1" si="574"/>
        <v>0.56781747323604936</v>
      </c>
      <c r="NN92" s="7">
        <f t="shared" ca="1" si="575"/>
        <v>0.12449021907164293</v>
      </c>
      <c r="NO92" s="7">
        <f t="shared" ca="1" si="576"/>
        <v>1</v>
      </c>
      <c r="NP92" s="7" t="str">
        <f t="shared" ca="1" si="577"/>
        <v>3</v>
      </c>
      <c r="NQ92" s="7">
        <f ca="1">IFERROR(IF(NQ91+NP92&gt;NR$4,NQ91,NQ91+NP92),"")</f>
        <v>60</v>
      </c>
      <c r="NR92" s="7">
        <f t="shared" ca="1" si="630"/>
        <v>0</v>
      </c>
      <c r="NT92">
        <v>90</v>
      </c>
      <c r="NU92" s="7" t="s">
        <v>19</v>
      </c>
      <c r="NV92" s="7" t="str">
        <f t="shared" ca="1" si="335"/>
        <v/>
      </c>
      <c r="NW92" s="7" t="str">
        <f t="shared" ca="1" si="329"/>
        <v/>
      </c>
      <c r="NX92" t="str">
        <f ca="1">IFERROR(VLOOKUP(NT92,$K$3:$AK$568,8,FALSE),"")</f>
        <v/>
      </c>
      <c r="NY92" t="str">
        <f ca="1">IFERROR(VLOOKUP(NT92,$K$3:$AK$568,9,FALSE),"")</f>
        <v/>
      </c>
      <c r="NZ92" s="7" t="str">
        <f ca="1">IFERROR(VLOOKUP(NT92,$K$3:$AK$568,27,FALSE),"")</f>
        <v/>
      </c>
      <c r="OB92">
        <v>90</v>
      </c>
      <c r="OC92" s="7" t="s">
        <v>19</v>
      </c>
      <c r="OD92" t="e">
        <f t="shared" ca="1" si="336"/>
        <v>#N/A</v>
      </c>
      <c r="OE92" s="7" t="str">
        <f t="shared" ca="1" si="337"/>
        <v/>
      </c>
      <c r="OF92" s="7" t="str">
        <f t="shared" ca="1" si="338"/>
        <v/>
      </c>
      <c r="OG92" t="str">
        <f t="shared" ca="1" si="339"/>
        <v/>
      </c>
      <c r="OI92">
        <v>90</v>
      </c>
      <c r="OJ92" s="7" t="s">
        <v>19</v>
      </c>
      <c r="OK92" s="7" t="str">
        <f t="shared" ca="1" si="340"/>
        <v/>
      </c>
      <c r="OL92" s="7" t="str">
        <f t="shared" ca="1" si="341"/>
        <v/>
      </c>
      <c r="OM92" t="str">
        <f ca="1">IFERROR(VLOOKUP(OI92,$L$3:$AK$568,7,FALSE),"")</f>
        <v/>
      </c>
      <c r="ON92" t="str">
        <f ca="1">IFERROR(VLOOKUP(OI92,$L$3:$AK$568,8,FALSE),"")</f>
        <v/>
      </c>
      <c r="OO92" s="7" t="str">
        <f ca="1">IFERROR(VLOOKUP(OI92,$L$3:$AK$568,26,FALSE),"")</f>
        <v/>
      </c>
      <c r="OQ92">
        <v>90</v>
      </c>
      <c r="OR92" s="7" t="s">
        <v>19</v>
      </c>
      <c r="OS92" t="e">
        <f t="shared" ca="1" si="342"/>
        <v>#N/A</v>
      </c>
      <c r="OT92" s="7" t="str">
        <f t="shared" ca="1" si="343"/>
        <v/>
      </c>
      <c r="OU92" s="7" t="str">
        <f t="shared" ca="1" si="344"/>
        <v/>
      </c>
      <c r="OV92" t="str">
        <f t="shared" ca="1" si="345"/>
        <v/>
      </c>
      <c r="OX92">
        <v>90</v>
      </c>
      <c r="OY92" s="7" t="s">
        <v>19</v>
      </c>
      <c r="OZ92" s="7" t="str">
        <f t="shared" ca="1" si="346"/>
        <v/>
      </c>
      <c r="PA92" s="7" t="str">
        <f t="shared" ca="1" si="347"/>
        <v/>
      </c>
      <c r="PB92" t="str">
        <f ca="1">IFERROR(VLOOKUP(OX92,$M$3:$AK$568,6,FALSE),"")</f>
        <v/>
      </c>
      <c r="PC92" t="str">
        <f ca="1">IFERROR(VLOOKUP(OX92,$M$3:$AK$568,7,FALSE),"")</f>
        <v/>
      </c>
      <c r="PD92" s="7" t="str">
        <f ca="1">IFERROR(VLOOKUP(OX92,$M$3:$AK$568,25,FALSE),"")</f>
        <v/>
      </c>
      <c r="PF92">
        <v>90</v>
      </c>
      <c r="PG92" s="7" t="s">
        <v>19</v>
      </c>
      <c r="PH92" t="e">
        <f t="shared" ca="1" si="348"/>
        <v>#N/A</v>
      </c>
      <c r="PI92" s="7" t="str">
        <f t="shared" ca="1" si="349"/>
        <v/>
      </c>
      <c r="PJ92" s="7" t="str">
        <f t="shared" ca="1" si="350"/>
        <v/>
      </c>
      <c r="PK92" t="str">
        <f t="shared" ca="1" si="351"/>
        <v/>
      </c>
      <c r="PM92">
        <v>90</v>
      </c>
      <c r="PN92" s="7" t="s">
        <v>19</v>
      </c>
      <c r="PO92" s="202" t="str">
        <f t="shared" ca="1" si="352"/>
        <v/>
      </c>
      <c r="PP92" s="7" t="str">
        <f t="shared" ca="1" si="353"/>
        <v/>
      </c>
      <c r="PQ92" t="str">
        <f ca="1">IFERROR(VLOOKUP(PM92,$G$325:$R$409,12,FALSE),"")</f>
        <v/>
      </c>
      <c r="PR92" t="e">
        <f ca="1">VLOOKUP(PM92,$G$324:$Q$409,11,FALSE)</f>
        <v>#N/A</v>
      </c>
      <c r="PS92" s="7" t="str">
        <f ca="1">VLOOKUP(PQ92,$R$325:$Y$409,8,FALSE)</f>
        <v>- -</v>
      </c>
      <c r="PT92" s="7">
        <f ca="1">ReSt</f>
        <v>-4</v>
      </c>
      <c r="PU92" s="7" t="e">
        <f t="shared" ca="1" si="354"/>
        <v>#N/A</v>
      </c>
      <c r="PV92" s="7" t="e">
        <f t="shared" ca="1" si="355"/>
        <v>#N/A</v>
      </c>
      <c r="PW92" s="7" t="str">
        <f ca="1">VLOOKUP(PQ92,$R$325:$AK$409,8,FALSE)</f>
        <v>- -</v>
      </c>
      <c r="PX92" s="7"/>
      <c r="PY92">
        <v>90</v>
      </c>
      <c r="PZ92" s="7" t="s">
        <v>19</v>
      </c>
      <c r="QA92" t="str">
        <f t="shared" ca="1" si="356"/>
        <v/>
      </c>
      <c r="QB92" s="7" t="str">
        <f t="shared" ca="1" si="357"/>
        <v/>
      </c>
      <c r="QC92" s="7" t="str">
        <f t="shared" ca="1" si="358"/>
        <v/>
      </c>
      <c r="QD92" t="str">
        <f t="shared" ca="1" si="359"/>
        <v/>
      </c>
      <c r="QF92">
        <v>90</v>
      </c>
      <c r="QG92" s="7" t="s">
        <v>19</v>
      </c>
      <c r="QH92" s="7" t="str">
        <f t="shared" ca="1" si="360"/>
        <v/>
      </c>
      <c r="QI92" s="7" t="e">
        <f t="shared" ca="1" si="361"/>
        <v>#VALUE!</v>
      </c>
      <c r="QJ92" t="e">
        <f t="shared" ca="1" si="362"/>
        <v>#N/A</v>
      </c>
      <c r="QK92" s="7" t="e">
        <f t="shared" ca="1" si="363"/>
        <v>#N/A</v>
      </c>
      <c r="QM92">
        <v>90</v>
      </c>
      <c r="QN92" s="7" t="s">
        <v>19</v>
      </c>
      <c r="QO92" t="str">
        <f t="shared" ca="1" si="364"/>
        <v/>
      </c>
      <c r="QP92" s="7" t="str">
        <f t="shared" ca="1" si="365"/>
        <v/>
      </c>
      <c r="QQ92" t="str">
        <f t="shared" ca="1" si="366"/>
        <v/>
      </c>
    </row>
    <row r="93" spans="1:459" x14ac:dyDescent="0.25">
      <c r="A93" s="240" t="str">
        <f>IF('Character Sheet'!$B$4="Creature","N","Y")</f>
        <v>Y</v>
      </c>
      <c r="C93" s="75"/>
      <c r="D93" s="76"/>
      <c r="F93" s="75"/>
      <c r="G93" s="76"/>
      <c r="I93" s="75"/>
      <c r="J93" s="85"/>
      <c r="K93" s="85">
        <f t="shared" ca="1" si="330"/>
        <v>4</v>
      </c>
      <c r="L93" s="85">
        <f t="shared" ca="1" si="632"/>
        <v>0</v>
      </c>
      <c r="M93" s="70">
        <f t="shared" ca="1" si="321"/>
        <v>4</v>
      </c>
      <c r="O93" s="222">
        <f t="shared" ca="1" si="331"/>
        <v>240</v>
      </c>
      <c r="Q93" s="7" t="str">
        <f t="shared" si="633"/>
        <v>Cart Wright</v>
      </c>
      <c r="R93" s="9" t="s">
        <v>1384</v>
      </c>
      <c r="S93" s="9" t="s">
        <v>1889</v>
      </c>
      <c r="T93" s="61" t="str">
        <f>SUBSTITUTE(IFERROR(IFERROR(VLOOKUP(R93,'[1]Skill Statistics'!$A$3:$C$513,2,FALSE),VLOOKUP(Q93,'[1]Skill Statistics'!$A$3:$C$513,2,FALSE)),T92),"R*","ReSt")</f>
        <v>Ag/Me</v>
      </c>
      <c r="U93" s="61" t="str">
        <f>IFERROR(IFERROR(VLOOKUP(R93,'[1]Skill Statistics'!$A$3:$C$513,3,FALSE),VLOOKUP(Q93,'[1]Skill Statistics'!$A$3:$C$513,3,FALSE)),U92)</f>
        <v>SD</v>
      </c>
      <c r="V93" s="61" t="str">
        <f>IF(ISNUMBER(SEARCH("Category",R93)),"- -",IFERROR(IFERROR(VLOOKUP(Q93,[1]Professions!$A$4:$AM$288,MATCH(Profession,[1]Professions!$A$1:$AM$1,0),FALSE),VLOOKUP(Q93,Calculations!$B$91:$I$95,8,FALSE)),"- -"))</f>
        <v>2 / 4</v>
      </c>
      <c r="W93" s="60">
        <f t="shared" ca="1" si="332"/>
        <v>0</v>
      </c>
      <c r="X93" s="7">
        <f ca="1">IFERROR(VLOOKUP(R93,$BS$6:$NR$519,MATCH(ActualLevel,$BS$3:$NR$3,0),FALSE),"- -")</f>
        <v>0</v>
      </c>
      <c r="Y93" s="7">
        <f t="shared" ca="1" si="640"/>
        <v>0</v>
      </c>
      <c r="Z93" s="7">
        <f ca="1">IFERROR(VLOOKUP(Y93,Charts!$BQ$2:$BR$52,2,FALSE),"- -")</f>
        <v>-25</v>
      </c>
      <c r="AA93" s="7">
        <f t="shared" ca="1" si="367"/>
        <v>-1</v>
      </c>
      <c r="AB93" s="7">
        <f t="shared" ca="1" si="634"/>
        <v>0</v>
      </c>
      <c r="AC93" s="7"/>
      <c r="AD93" s="7"/>
      <c r="AE93" s="7"/>
      <c r="AF93" s="7"/>
      <c r="AG93" s="7"/>
      <c r="AH93" s="43"/>
      <c r="AI93" s="7"/>
      <c r="AJ93" s="7"/>
      <c r="AK93" s="7">
        <f t="shared" ca="1" si="368"/>
        <v>-26</v>
      </c>
      <c r="AL93" s="7"/>
      <c r="AM93" s="69">
        <f>IFERROR(VLOOKUP(R93,'[1]Skill Statistics'!$A$3:$AN$513,MATCH(Profession,'[1]Skill Statistics'!$A$2:$AN$2,0),FALSE),0)</f>
        <v>0</v>
      </c>
      <c r="AN93" s="85">
        <f>IFERROR(VLOOKUP(Q93,'[1]Skill Statistics'!$A$3:$BK$513,MATCH(Archetype,'[1]Skill Statistics'!$A$2:$BK$2,0),FALSE),0)</f>
        <v>0</v>
      </c>
      <c r="AO93" s="85">
        <f>IFERROR(VLOOKUP(Q93,'[1]Skill Statistics'!$A$3:$BB$513,MATCH(Race,'[1]Skill Statistics'!$A$2:$BB$2,0),FALSE),0)</f>
        <v>0</v>
      </c>
      <c r="AP93" s="85">
        <f t="shared" ca="1" si="333"/>
        <v>-0.1</v>
      </c>
      <c r="AQ93" s="70"/>
      <c r="AS93" s="69">
        <f>IFERROR(VLOOKUP(Q93,'[1]Professional Skills'!$A$4:$AM$288,MATCH(Profession,'[1]Professional Skills'!$A$3:$AM$3,0),FALSE),"- -")</f>
        <v>0</v>
      </c>
      <c r="AU93" s="7">
        <f t="shared" si="636"/>
        <v>0</v>
      </c>
      <c r="AV93" s="7">
        <f t="shared" ca="1" si="635"/>
        <v>0</v>
      </c>
      <c r="AW93" t="str">
        <f t="shared" si="371"/>
        <v/>
      </c>
      <c r="AX93" t="str">
        <f>IFERROR(_xlfn.RANK.EQ(AW93,$AW$5:$AW$568),"")</f>
        <v/>
      </c>
      <c r="AY93">
        <f t="shared" si="327"/>
        <v>0</v>
      </c>
      <c r="AZ93" s="70" t="str">
        <f t="shared" si="369"/>
        <v/>
      </c>
      <c r="BB93" s="69" t="str">
        <f>IFERROR(IF(Q93="Language",VLOOKUP(R93,[1]Cultures!$B$4:$N$218,MATCH(Culture,[1]Cultures!$B$3:$N$3,0),FALSE),VLOOKUP(Q93,[1]Cultures!$B$4:$O$212,MATCH(Culture,[1]Cultures!$B$3:$O$3,0),FALSE)),"- -")</f>
        <v>- -</v>
      </c>
      <c r="BD93">
        <f t="shared" ca="1" si="631"/>
        <v>0</v>
      </c>
      <c r="BE93" t="str">
        <f t="shared" si="578"/>
        <v/>
      </c>
      <c r="BG93">
        <f t="shared" ca="1" si="641"/>
        <v>0.14444654769932685</v>
      </c>
      <c r="BH93">
        <f ca="1">_xlfn.RANK.EQ(BG93,$BG$89:$BG$568)</f>
        <v>64</v>
      </c>
      <c r="BI93" s="7" t="str">
        <f t="shared" ca="1" si="370"/>
        <v>- -</v>
      </c>
      <c r="BK93" s="7">
        <f t="shared" ca="1" si="642"/>
        <v>0</v>
      </c>
      <c r="BL93" s="70">
        <f t="shared" ca="1" si="328"/>
        <v>0</v>
      </c>
      <c r="BN93" s="69">
        <f>IFERROR(VLOOKUP(V93,Charts!$BT$2:$BV$14,3,FALSE),"- -")</f>
        <v>0.76923076923076927</v>
      </c>
      <c r="BO93" s="85">
        <f t="shared" ca="1" si="334"/>
        <v>1.5085147869675162</v>
      </c>
      <c r="BP93" s="70">
        <f t="shared" ca="1" si="579"/>
        <v>240</v>
      </c>
      <c r="BR93" s="7">
        <v>88</v>
      </c>
      <c r="BS93" s="9" t="str">
        <f ca="1">VLOOKUP(BR93,$O$3:$R$568,4,FALSE)</f>
        <v>Prairies &amp; Steppes</v>
      </c>
      <c r="BT93" s="7" t="str">
        <f ca="1">VLOOKUP(BS93,$R$3:$V$568,5,FALSE)</f>
        <v>3 / 4</v>
      </c>
      <c r="BU93" s="7">
        <f ca="1">VLOOKUP(BT93,Charts!$BT$2:$BV$14,3,FALSE)</f>
        <v>0.69230769230769229</v>
      </c>
      <c r="BV93" s="7" t="str">
        <f t="shared" ca="1" si="372"/>
        <v>3</v>
      </c>
      <c r="BW93" s="7" t="str">
        <f t="shared" ca="1" si="373"/>
        <v>4</v>
      </c>
      <c r="BY93" s="7">
        <f t="shared" ca="1" si="374"/>
        <v>0.45487629215990533</v>
      </c>
      <c r="BZ93" s="7">
        <f t="shared" ca="1" si="375"/>
        <v>0.23743140014778696</v>
      </c>
      <c r="CA93" s="7">
        <f t="shared" ca="1" si="376"/>
        <v>1</v>
      </c>
      <c r="CB93" s="7" t="str">
        <f t="shared" ca="1" si="377"/>
        <v>3</v>
      </c>
      <c r="CC93" s="7">
        <f ca="1">IFERROR(IF(CC92+CB93&gt;CD$4,CC92,CC92+CB93),"")</f>
        <v>38</v>
      </c>
      <c r="CD93" s="7">
        <f t="shared" ca="1" si="580"/>
        <v>0</v>
      </c>
      <c r="CE93" s="7">
        <f t="shared" ca="1" si="378"/>
        <v>0.59281506710107312</v>
      </c>
      <c r="CF93" s="7">
        <f t="shared" ca="1" si="379"/>
        <v>9.9492625206619167E-2</v>
      </c>
      <c r="CG93" s="7">
        <f t="shared" ca="1" si="380"/>
        <v>1</v>
      </c>
      <c r="CH93" s="7" t="str">
        <f t="shared" ca="1" si="381"/>
        <v>3</v>
      </c>
      <c r="CI93" s="7">
        <f ca="1">IFERROR(IF(CI92+CH93&gt;CJ$4,CI92,CI92+CH93),"")</f>
        <v>60</v>
      </c>
      <c r="CJ93" s="7">
        <f t="shared" ca="1" si="581"/>
        <v>0</v>
      </c>
      <c r="CK93" s="7">
        <f t="shared" ca="1" si="382"/>
        <v>0.3868061276684609</v>
      </c>
      <c r="CL93" s="7">
        <f t="shared" ca="1" si="383"/>
        <v>0.30550156463923139</v>
      </c>
      <c r="CM93" s="7">
        <f t="shared" ca="1" si="384"/>
        <v>1</v>
      </c>
      <c r="CN93" s="7" t="str">
        <f t="shared" ca="1" si="385"/>
        <v>3</v>
      </c>
      <c r="CO93" s="7">
        <f ca="1">IFERROR(IF(CO92+CN93&gt;CP$4,CO92,CO92+CN93),"")</f>
        <v>60</v>
      </c>
      <c r="CP93" s="7">
        <f t="shared" ca="1" si="582"/>
        <v>0</v>
      </c>
      <c r="CQ93" s="7">
        <f t="shared" ca="1" si="386"/>
        <v>0.24424096388663252</v>
      </c>
      <c r="CR93" s="7">
        <f t="shared" ca="1" si="387"/>
        <v>0.44806672842105977</v>
      </c>
      <c r="CS93" s="7">
        <f t="shared" ca="1" si="388"/>
        <v>1</v>
      </c>
      <c r="CT93" s="7" t="str">
        <f t="shared" ca="1" si="389"/>
        <v>3</v>
      </c>
      <c r="CU93" s="7">
        <f ca="1">IFERROR(IF(CU92+CT93&gt;CV$4,CU92,CU92+CT93),"")</f>
        <v>60</v>
      </c>
      <c r="CV93" s="7">
        <f t="shared" ca="1" si="583"/>
        <v>0</v>
      </c>
      <c r="CW93" s="7">
        <f t="shared" ca="1" si="390"/>
        <v>0.43288107093694017</v>
      </c>
      <c r="CX93" s="7">
        <f t="shared" ca="1" si="391"/>
        <v>0.25942662137075212</v>
      </c>
      <c r="CY93" s="7">
        <f t="shared" ca="1" si="392"/>
        <v>1</v>
      </c>
      <c r="CZ93" s="7" t="str">
        <f t="shared" ca="1" si="393"/>
        <v>3</v>
      </c>
      <c r="DA93" s="7">
        <f ca="1">IFERROR(IF(DA92+CZ93&gt;DB$4,DA92,DA92+CZ93),"")</f>
        <v>60</v>
      </c>
      <c r="DB93" s="7">
        <f t="shared" ca="1" si="584"/>
        <v>0</v>
      </c>
      <c r="DC93" s="7">
        <f t="shared" ca="1" si="394"/>
        <v>0.81863281339988259</v>
      </c>
      <c r="DD93" s="7">
        <f t="shared" ca="1" si="395"/>
        <v>-0.1263251210921903</v>
      </c>
      <c r="DE93" s="7">
        <f t="shared" ca="1" si="396"/>
        <v>0</v>
      </c>
      <c r="DF93" s="7">
        <f t="shared" ca="1" si="397"/>
        <v>0</v>
      </c>
      <c r="DG93" s="7">
        <f ca="1">IFERROR(IF(DG92+DF93&gt;DH$4,DG92,DG92+DF93),"")</f>
        <v>60</v>
      </c>
      <c r="DH93" s="7">
        <f t="shared" ca="1" si="585"/>
        <v>0</v>
      </c>
      <c r="DI93" s="7">
        <f t="shared" ca="1" si="398"/>
        <v>0.6062686691488911</v>
      </c>
      <c r="DJ93" s="7">
        <f t="shared" ca="1" si="399"/>
        <v>8.6039023158801187E-2</v>
      </c>
      <c r="DK93" s="7">
        <f t="shared" ca="1" si="400"/>
        <v>1</v>
      </c>
      <c r="DL93" s="7" t="str">
        <f t="shared" ca="1" si="401"/>
        <v>3</v>
      </c>
      <c r="DM93" s="7">
        <f ca="1">IFERROR(IF(DM92+DL93&gt;DN$4,DM92,DM92+DL93),"")</f>
        <v>60</v>
      </c>
      <c r="DN93" s="7">
        <f t="shared" ca="1" si="586"/>
        <v>0</v>
      </c>
      <c r="DO93" s="7">
        <f t="shared" ca="1" si="402"/>
        <v>0.86309891888233203</v>
      </c>
      <c r="DP93" s="7">
        <f t="shared" ca="1" si="403"/>
        <v>-0.17079122657463974</v>
      </c>
      <c r="DQ93" s="7">
        <f t="shared" ca="1" si="404"/>
        <v>0</v>
      </c>
      <c r="DR93" s="7">
        <f t="shared" ca="1" si="405"/>
        <v>0</v>
      </c>
      <c r="DS93" s="7">
        <f ca="1">IFERROR(IF(DS92+DR93&gt;DT$4,DS92,DS92+DR93),"")</f>
        <v>60</v>
      </c>
      <c r="DT93" s="7">
        <f t="shared" ca="1" si="587"/>
        <v>0</v>
      </c>
      <c r="DU93" s="7">
        <f t="shared" ca="1" si="406"/>
        <v>0.46037675221794672</v>
      </c>
      <c r="DV93" s="7">
        <f t="shared" ca="1" si="407"/>
        <v>0.23193094008974557</v>
      </c>
      <c r="DW93" s="7">
        <f t="shared" ca="1" si="408"/>
        <v>1</v>
      </c>
      <c r="DX93" s="7" t="str">
        <f t="shared" ca="1" si="409"/>
        <v>3</v>
      </c>
      <c r="DY93" s="7">
        <f ca="1">IFERROR(IF(DY92+DX93&gt;DZ$4,DY92,DY92+DX93),"")</f>
        <v>59</v>
      </c>
      <c r="DZ93" s="7">
        <f t="shared" ca="1" si="588"/>
        <v>0</v>
      </c>
      <c r="EA93" s="7">
        <f t="shared" ca="1" si="410"/>
        <v>0.25094489360207561</v>
      </c>
      <c r="EB93" s="7">
        <f t="shared" ca="1" si="411"/>
        <v>0.44136279870561668</v>
      </c>
      <c r="EC93" s="7">
        <f t="shared" ca="1" si="412"/>
        <v>1</v>
      </c>
      <c r="ED93" s="7" t="str">
        <f t="shared" ca="1" si="413"/>
        <v>3</v>
      </c>
      <c r="EE93" s="7">
        <f ca="1">IFERROR(IF(EE92+ED93&gt;EF$4,EE92,EE92+ED93),"")</f>
        <v>60</v>
      </c>
      <c r="EF93" s="7">
        <f t="shared" ca="1" si="589"/>
        <v>0</v>
      </c>
      <c r="EG93" s="7">
        <f t="shared" ca="1" si="414"/>
        <v>0.3769818772051351</v>
      </c>
      <c r="EH93" s="7">
        <f t="shared" ca="1" si="415"/>
        <v>0.31532581510255719</v>
      </c>
      <c r="EI93" s="7">
        <f t="shared" ca="1" si="416"/>
        <v>1</v>
      </c>
      <c r="EJ93" s="7" t="str">
        <f t="shared" ca="1" si="417"/>
        <v>3</v>
      </c>
      <c r="EK93" s="7">
        <f ca="1">IFERROR(IF(EK92+EJ93&gt;EL$4,EK92,EK92+EJ93),"")</f>
        <v>60</v>
      </c>
      <c r="EL93" s="7">
        <f t="shared" ca="1" si="590"/>
        <v>0</v>
      </c>
      <c r="EM93" s="7">
        <f t="shared" ca="1" si="418"/>
        <v>0.3067444488835771</v>
      </c>
      <c r="EN93" s="7">
        <f t="shared" ca="1" si="419"/>
        <v>0.38556324342411519</v>
      </c>
      <c r="EO93" s="7">
        <f t="shared" ca="1" si="420"/>
        <v>1</v>
      </c>
      <c r="EP93" s="7" t="str">
        <f t="shared" ca="1" si="421"/>
        <v>3</v>
      </c>
      <c r="EQ93" s="7">
        <f ca="1">IFERROR(IF(EQ92+EP93&gt;ER$4,EQ92,EQ92+EP93),"")</f>
        <v>60</v>
      </c>
      <c r="ER93" s="7">
        <f t="shared" ca="1" si="591"/>
        <v>0</v>
      </c>
      <c r="ES93" s="7">
        <f t="shared" ca="1" si="422"/>
        <v>0.81650491382549284</v>
      </c>
      <c r="ET93" s="7">
        <f t="shared" ca="1" si="423"/>
        <v>-0.12419722151780055</v>
      </c>
      <c r="EU93" s="7">
        <f t="shared" ca="1" si="424"/>
        <v>0</v>
      </c>
      <c r="EV93" s="7">
        <f t="shared" ca="1" si="425"/>
        <v>0</v>
      </c>
      <c r="EW93" s="7">
        <f ca="1">IFERROR(IF(EW92+EV93&gt;EX$4,EW92,EW92+EV93),"")</f>
        <v>60</v>
      </c>
      <c r="EX93" s="7">
        <f t="shared" ca="1" si="592"/>
        <v>0</v>
      </c>
      <c r="EY93" s="7">
        <f t="shared" ca="1" si="426"/>
        <v>6.0299588114229086E-2</v>
      </c>
      <c r="EZ93" s="7">
        <f t="shared" ca="1" si="427"/>
        <v>0.6320081041934632</v>
      </c>
      <c r="FA93" s="7">
        <f t="shared" ca="1" si="428"/>
        <v>1</v>
      </c>
      <c r="FB93" s="7" t="str">
        <f t="shared" ca="1" si="429"/>
        <v>3</v>
      </c>
      <c r="FC93" s="7">
        <f ca="1">IFERROR(IF(FC92+FB93&gt;FD$4,FC92,FC92+FB93),"")</f>
        <v>60</v>
      </c>
      <c r="FD93" s="7">
        <f t="shared" ca="1" si="593"/>
        <v>0</v>
      </c>
      <c r="FE93" s="7">
        <f t="shared" ca="1" si="430"/>
        <v>0.98930789798448904</v>
      </c>
      <c r="FF93" s="7">
        <f t="shared" ca="1" si="431"/>
        <v>-0.29700020567679675</v>
      </c>
      <c r="FG93" s="7">
        <f t="shared" ca="1" si="432"/>
        <v>0</v>
      </c>
      <c r="FH93" s="7">
        <f t="shared" ca="1" si="433"/>
        <v>0</v>
      </c>
      <c r="FI93" s="7">
        <f ca="1">IFERROR(IF(FI92+FH93&gt;FJ$4,FI92,FI92+FH93),"")</f>
        <v>60</v>
      </c>
      <c r="FJ93" s="7">
        <f t="shared" ca="1" si="594"/>
        <v>0</v>
      </c>
      <c r="FK93" s="7">
        <f t="shared" ca="1" si="434"/>
        <v>3.5473382498080519E-2</v>
      </c>
      <c r="FL93" s="7">
        <f t="shared" ca="1" si="435"/>
        <v>0.65683430980961177</v>
      </c>
      <c r="FM93" s="7">
        <f t="shared" ca="1" si="436"/>
        <v>1</v>
      </c>
      <c r="FN93" s="7" t="str">
        <f t="shared" ca="1" si="437"/>
        <v>3</v>
      </c>
      <c r="FO93" s="7">
        <f ca="1">IFERROR(IF(FO92+FN93&gt;FP$4,FO92,FO92+FN93),"")</f>
        <v>60</v>
      </c>
      <c r="FP93" s="7">
        <f t="shared" ca="1" si="595"/>
        <v>0</v>
      </c>
      <c r="FQ93" s="7">
        <f t="shared" ca="1" si="438"/>
        <v>0.7848536847053077</v>
      </c>
      <c r="FR93" s="7">
        <f t="shared" ca="1" si="439"/>
        <v>-9.2545992397615406E-2</v>
      </c>
      <c r="FS93" s="7">
        <f t="shared" ca="1" si="440"/>
        <v>0</v>
      </c>
      <c r="FT93" s="7">
        <f t="shared" ca="1" si="441"/>
        <v>0</v>
      </c>
      <c r="FU93" s="7">
        <f ca="1">IFERROR(IF(FU92+FT93&gt;FV$4,FU92,FU92+FT93),"")</f>
        <v>60</v>
      </c>
      <c r="FV93" s="7">
        <f t="shared" ca="1" si="596"/>
        <v>0</v>
      </c>
      <c r="FW93" s="7">
        <f t="shared" ca="1" si="442"/>
        <v>0.62107790233107363</v>
      </c>
      <c r="FX93" s="7">
        <f t="shared" ca="1" si="443"/>
        <v>7.1229789976618663E-2</v>
      </c>
      <c r="FY93" s="7">
        <f t="shared" ca="1" si="444"/>
        <v>1</v>
      </c>
      <c r="FZ93" s="7" t="str">
        <f t="shared" ca="1" si="445"/>
        <v>3</v>
      </c>
      <c r="GA93" s="7">
        <f ca="1">IFERROR(IF(GA92+FZ93&gt;GB$4,GA92,GA92+FZ93),"")</f>
        <v>60</v>
      </c>
      <c r="GB93" s="7">
        <f t="shared" ca="1" si="597"/>
        <v>0</v>
      </c>
      <c r="GC93" s="7">
        <f t="shared" ca="1" si="446"/>
        <v>0.30511066286708621</v>
      </c>
      <c r="GD93" s="7">
        <f t="shared" ca="1" si="447"/>
        <v>0.38719702944060608</v>
      </c>
      <c r="GE93" s="7">
        <f t="shared" ca="1" si="448"/>
        <v>1</v>
      </c>
      <c r="GF93" s="7" t="str">
        <f t="shared" ca="1" si="449"/>
        <v>3</v>
      </c>
      <c r="GG93" s="7">
        <f ca="1">IFERROR(IF(GG92+GF93&gt;GH$4,GG92,GG92+GF93),"")</f>
        <v>60</v>
      </c>
      <c r="GH93" s="7">
        <f t="shared" ca="1" si="598"/>
        <v>0</v>
      </c>
      <c r="GI93" s="7">
        <f t="shared" ca="1" si="450"/>
        <v>0.96999423931266682</v>
      </c>
      <c r="GJ93" s="7">
        <f t="shared" ca="1" si="451"/>
        <v>-0.27768654700497453</v>
      </c>
      <c r="GK93" s="7">
        <f t="shared" ca="1" si="452"/>
        <v>0</v>
      </c>
      <c r="GL93" s="7">
        <f t="shared" ca="1" si="453"/>
        <v>0</v>
      </c>
      <c r="GM93" s="7">
        <f ca="1">IFERROR(IF(GM92+GL93&gt;GN$4,GM92,GM92+GL93),"")</f>
        <v>60</v>
      </c>
      <c r="GN93" s="7">
        <f t="shared" ca="1" si="599"/>
        <v>0</v>
      </c>
      <c r="GO93" s="7">
        <f t="shared" ca="1" si="454"/>
        <v>0.8632357586317696</v>
      </c>
      <c r="GP93" s="7">
        <f t="shared" ca="1" si="455"/>
        <v>-0.17092806632407731</v>
      </c>
      <c r="GQ93" s="7">
        <f t="shared" ca="1" si="456"/>
        <v>0</v>
      </c>
      <c r="GR93" s="7">
        <f t="shared" ca="1" si="457"/>
        <v>0</v>
      </c>
      <c r="GS93" s="7">
        <f ca="1">IFERROR(IF(GS92+GR93&gt;GT$4,GS92,GS92+GR93),"")</f>
        <v>60</v>
      </c>
      <c r="GT93" s="7">
        <f t="shared" ca="1" si="600"/>
        <v>0</v>
      </c>
      <c r="GU93" s="7">
        <f t="shared" ca="1" si="458"/>
        <v>0.97153381168172226</v>
      </c>
      <c r="GV93" s="7">
        <f t="shared" ca="1" si="459"/>
        <v>-0.27922611937402997</v>
      </c>
      <c r="GW93" s="7">
        <f t="shared" ca="1" si="460"/>
        <v>0</v>
      </c>
      <c r="GX93" s="7">
        <f t="shared" ca="1" si="461"/>
        <v>0</v>
      </c>
      <c r="GY93" s="7">
        <f ca="1">IFERROR(IF(GY92+GX93&gt;GZ$4,GY92,GY92+GX93),"")</f>
        <v>60</v>
      </c>
      <c r="GZ93" s="7">
        <f t="shared" ca="1" si="601"/>
        <v>0</v>
      </c>
      <c r="HA93" s="7">
        <f t="shared" ca="1" si="462"/>
        <v>0.44780117299272504</v>
      </c>
      <c r="HB93" s="7">
        <f t="shared" ca="1" si="463"/>
        <v>0.24450651931496725</v>
      </c>
      <c r="HC93" s="7">
        <f t="shared" ca="1" si="464"/>
        <v>1</v>
      </c>
      <c r="HD93" s="7" t="str">
        <f t="shared" ca="1" si="465"/>
        <v>3</v>
      </c>
      <c r="HE93" s="7">
        <f ca="1">IFERROR(IF(HE92+HD93&gt;HF$4,HE92,HE92+HD93),"")</f>
        <v>60</v>
      </c>
      <c r="HF93" s="7">
        <f t="shared" ca="1" si="602"/>
        <v>0</v>
      </c>
      <c r="HG93" s="7">
        <f t="shared" ca="1" si="466"/>
        <v>0.1763688596358669</v>
      </c>
      <c r="HH93" s="7">
        <f t="shared" ca="1" si="467"/>
        <v>0.51593883267182539</v>
      </c>
      <c r="HI93" s="7">
        <f t="shared" ca="1" si="468"/>
        <v>1</v>
      </c>
      <c r="HJ93" s="7" t="str">
        <f t="shared" ca="1" si="469"/>
        <v>3</v>
      </c>
      <c r="HK93" s="7">
        <f ca="1">IFERROR(IF(HK92+HJ93&gt;HL$4,HK92,HK92+HJ93),"")</f>
        <v>60</v>
      </c>
      <c r="HL93" s="7">
        <f t="shared" ca="1" si="603"/>
        <v>0</v>
      </c>
      <c r="HM93" s="7">
        <f t="shared" ca="1" si="470"/>
        <v>0.31388833638304747</v>
      </c>
      <c r="HN93" s="7">
        <f t="shared" ca="1" si="471"/>
        <v>0.37841935592464482</v>
      </c>
      <c r="HO93" s="7">
        <f t="shared" ca="1" si="472"/>
        <v>1</v>
      </c>
      <c r="HP93" s="7" t="str">
        <f t="shared" ca="1" si="473"/>
        <v>3</v>
      </c>
      <c r="HQ93" s="7">
        <f ca="1">IFERROR(IF(HQ92+HP93&gt;HR$4,HQ92,HQ92+HP93),"")</f>
        <v>60</v>
      </c>
      <c r="HR93" s="7">
        <f t="shared" ca="1" si="604"/>
        <v>0</v>
      </c>
      <c r="HS93" s="7">
        <f t="shared" ca="1" si="474"/>
        <v>8.1725360006063896E-2</v>
      </c>
      <c r="HT93" s="7">
        <f t="shared" ca="1" si="475"/>
        <v>0.61058233230162839</v>
      </c>
      <c r="HU93" s="7">
        <f t="shared" ca="1" si="476"/>
        <v>1</v>
      </c>
      <c r="HV93" s="7" t="str">
        <f t="shared" ca="1" si="477"/>
        <v>3</v>
      </c>
      <c r="HW93" s="7">
        <f ca="1">IFERROR(IF(HW92+HV93&gt;HX$4,HW92,HW92+HV93),"")</f>
        <v>60</v>
      </c>
      <c r="HX93" s="7">
        <f t="shared" ca="1" si="605"/>
        <v>0</v>
      </c>
      <c r="HY93" s="7">
        <f t="shared" ca="1" si="478"/>
        <v>0.59024935483090224</v>
      </c>
      <c r="HZ93" s="7">
        <f t="shared" ca="1" si="479"/>
        <v>0.10205833747679005</v>
      </c>
      <c r="IA93" s="7">
        <f t="shared" ca="1" si="480"/>
        <v>1</v>
      </c>
      <c r="IB93" s="7" t="str">
        <f t="shared" ca="1" si="481"/>
        <v>3</v>
      </c>
      <c r="IC93" s="7">
        <f ca="1">IFERROR(IF(IC92+IB93&gt;ID$4,IC92,IC92+IB93),"")</f>
        <v>60</v>
      </c>
      <c r="ID93" s="7">
        <f t="shared" ca="1" si="606"/>
        <v>0</v>
      </c>
      <c r="IE93" s="7">
        <f t="shared" ca="1" si="482"/>
        <v>0.95009357984738674</v>
      </c>
      <c r="IF93" s="7">
        <f t="shared" ca="1" si="483"/>
        <v>-0.25778588753969445</v>
      </c>
      <c r="IG93" s="7">
        <f t="shared" ca="1" si="484"/>
        <v>0</v>
      </c>
      <c r="IH93" s="7">
        <f t="shared" ca="1" si="485"/>
        <v>0</v>
      </c>
      <c r="II93" s="7">
        <f ca="1">IFERROR(IF(II92+IH93&gt;IJ$4,II92,II92+IH93),"")</f>
        <v>60</v>
      </c>
      <c r="IJ93" s="7">
        <f t="shared" ca="1" si="607"/>
        <v>0</v>
      </c>
      <c r="IK93" s="7">
        <f t="shared" ca="1" si="486"/>
        <v>0.36377507684468924</v>
      </c>
      <c r="IL93" s="7">
        <f t="shared" ca="1" si="487"/>
        <v>0.32853261546300305</v>
      </c>
      <c r="IM93" s="7">
        <f t="shared" ca="1" si="488"/>
        <v>1</v>
      </c>
      <c r="IN93" s="7" t="str">
        <f t="shared" ca="1" si="489"/>
        <v>3</v>
      </c>
      <c r="IO93" s="7">
        <f ca="1">IFERROR(IF(IO92+IN93&gt;IP$4,IO92,IO92+IN93),"")</f>
        <v>60</v>
      </c>
      <c r="IP93" s="7">
        <f t="shared" ca="1" si="608"/>
        <v>0</v>
      </c>
      <c r="IQ93" s="7">
        <f t="shared" ca="1" si="490"/>
        <v>0.53117495675179827</v>
      </c>
      <c r="IR93" s="7">
        <f t="shared" ca="1" si="491"/>
        <v>0.16113273555589402</v>
      </c>
      <c r="IS93" s="7">
        <f t="shared" ca="1" si="492"/>
        <v>1</v>
      </c>
      <c r="IT93" s="7" t="str">
        <f t="shared" ca="1" si="493"/>
        <v>3</v>
      </c>
      <c r="IU93" s="7">
        <f ca="1">IFERROR(IF(IU92+IT93&gt;IV$4,IU92,IU92+IT93),"")</f>
        <v>60</v>
      </c>
      <c r="IV93" s="7">
        <f t="shared" ca="1" si="609"/>
        <v>0</v>
      </c>
      <c r="IW93" s="7">
        <f t="shared" ca="1" si="494"/>
        <v>0.4260353538560584</v>
      </c>
      <c r="IX93" s="7">
        <f t="shared" ca="1" si="495"/>
        <v>0.26627233845163389</v>
      </c>
      <c r="IY93" s="7">
        <f t="shared" ca="1" si="496"/>
        <v>1</v>
      </c>
      <c r="IZ93" s="7" t="str">
        <f t="shared" ca="1" si="497"/>
        <v>3</v>
      </c>
      <c r="JA93" s="7">
        <f ca="1">IFERROR(IF(JA92+IZ93&gt;JB$4,JA92,JA92+IZ93),"")</f>
        <v>60</v>
      </c>
      <c r="JB93" s="7">
        <f t="shared" ca="1" si="610"/>
        <v>0</v>
      </c>
      <c r="JC93" s="7">
        <f t="shared" ca="1" si="498"/>
        <v>0.74700272812437041</v>
      </c>
      <c r="JD93" s="7">
        <f t="shared" ca="1" si="499"/>
        <v>-5.4695035816678117E-2</v>
      </c>
      <c r="JE93" s="7">
        <f t="shared" ca="1" si="500"/>
        <v>0</v>
      </c>
      <c r="JF93" s="7">
        <f t="shared" ca="1" si="501"/>
        <v>0</v>
      </c>
      <c r="JG93" s="7">
        <f ca="1">IFERROR(IF(JG92+JF93&gt;JH$4,JG92,JG92+JF93),"")</f>
        <v>60</v>
      </c>
      <c r="JH93" s="7">
        <f t="shared" ca="1" si="611"/>
        <v>0</v>
      </c>
      <c r="JI93" s="7">
        <f t="shared" ca="1" si="502"/>
        <v>0.56379924456038943</v>
      </c>
      <c r="JJ93" s="7">
        <f t="shared" ca="1" si="503"/>
        <v>0.12850844774730286</v>
      </c>
      <c r="JK93" s="7">
        <f t="shared" ca="1" si="504"/>
        <v>1</v>
      </c>
      <c r="JL93" s="7" t="str">
        <f t="shared" ca="1" si="505"/>
        <v>3</v>
      </c>
      <c r="JM93" s="7">
        <f ca="1">IFERROR(IF(JM92+JL93&gt;JN$4,JM92,JM92+JL93),"")</f>
        <v>60</v>
      </c>
      <c r="JN93" s="7">
        <f t="shared" ca="1" si="612"/>
        <v>0</v>
      </c>
      <c r="JO93" s="7">
        <f t="shared" ca="1" si="506"/>
        <v>0.28320361004735928</v>
      </c>
      <c r="JP93" s="7">
        <f t="shared" ca="1" si="507"/>
        <v>0.40910408226033301</v>
      </c>
      <c r="JQ93" s="7">
        <f t="shared" ca="1" si="508"/>
        <v>1</v>
      </c>
      <c r="JR93" s="7" t="str">
        <f t="shared" ca="1" si="509"/>
        <v>3</v>
      </c>
      <c r="JS93" s="7">
        <f ca="1">IFERROR(IF(JS92+JR93&gt;JT$4,JS92,JS92+JR93),"")</f>
        <v>60</v>
      </c>
      <c r="JT93" s="7">
        <f t="shared" ca="1" si="613"/>
        <v>0</v>
      </c>
      <c r="JU93" s="7">
        <f t="shared" ca="1" si="510"/>
        <v>5.9488649287374629E-2</v>
      </c>
      <c r="JV93" s="7">
        <f t="shared" ca="1" si="511"/>
        <v>0.63281904302031766</v>
      </c>
      <c r="JW93" s="7">
        <f t="shared" ca="1" si="512"/>
        <v>1</v>
      </c>
      <c r="JX93" s="7" t="str">
        <f t="shared" ca="1" si="513"/>
        <v>3</v>
      </c>
      <c r="JY93" s="7">
        <f ca="1">IFERROR(IF(JY92+JX93&gt;JZ$4,JY92,JY92+JX93),"")</f>
        <v>60</v>
      </c>
      <c r="JZ93" s="7">
        <f t="shared" ca="1" si="614"/>
        <v>0</v>
      </c>
      <c r="KA93" s="7">
        <f t="shared" ca="1" si="514"/>
        <v>0.64057447635614329</v>
      </c>
      <c r="KB93" s="7">
        <f t="shared" ca="1" si="515"/>
        <v>5.1733215951549005E-2</v>
      </c>
      <c r="KC93" s="7">
        <f t="shared" ca="1" si="516"/>
        <v>1</v>
      </c>
      <c r="KD93" s="7" t="str">
        <f t="shared" ca="1" si="517"/>
        <v>3</v>
      </c>
      <c r="KE93" s="7">
        <f ca="1">IFERROR(IF(KE92+KD93&gt;KF$4,KE92,KE92+KD93),"")</f>
        <v>60</v>
      </c>
      <c r="KF93" s="7">
        <f t="shared" ca="1" si="615"/>
        <v>0</v>
      </c>
      <c r="KG93" s="7">
        <f t="shared" ca="1" si="518"/>
        <v>0.81780615088608632</v>
      </c>
      <c r="KH93" s="7">
        <f t="shared" ca="1" si="519"/>
        <v>-0.12549845857839403</v>
      </c>
      <c r="KI93" s="7">
        <f t="shared" ca="1" si="520"/>
        <v>0</v>
      </c>
      <c r="KJ93" s="7">
        <f t="shared" ca="1" si="521"/>
        <v>0</v>
      </c>
      <c r="KK93" s="7">
        <f ca="1">IFERROR(IF(KK92+KJ93&gt;KL$4,KK92,KK92+KJ93),"")</f>
        <v>60</v>
      </c>
      <c r="KL93" s="7">
        <f t="shared" ca="1" si="616"/>
        <v>0</v>
      </c>
      <c r="KM93" s="7">
        <f t="shared" ca="1" si="522"/>
        <v>0.75770818152473174</v>
      </c>
      <c r="KN93" s="7">
        <f t="shared" ca="1" si="523"/>
        <v>-6.5400489217039448E-2</v>
      </c>
      <c r="KO93" s="7">
        <f t="shared" ca="1" si="524"/>
        <v>0</v>
      </c>
      <c r="KP93" s="7">
        <f t="shared" ca="1" si="525"/>
        <v>0</v>
      </c>
      <c r="KQ93" s="7">
        <f ca="1">IFERROR(IF(KQ92+KP93&gt;KR$4,KQ92,KQ92+KP93),"")</f>
        <v>60</v>
      </c>
      <c r="KR93" s="7">
        <f t="shared" ca="1" si="617"/>
        <v>0</v>
      </c>
      <c r="KS93" s="7">
        <f t="shared" ca="1" si="526"/>
        <v>0.19780156652829084</v>
      </c>
      <c r="KT93" s="7">
        <f t="shared" ca="1" si="527"/>
        <v>0.49450612577940145</v>
      </c>
      <c r="KU93" s="7">
        <f t="shared" ca="1" si="528"/>
        <v>1</v>
      </c>
      <c r="KV93" s="7" t="str">
        <f t="shared" ca="1" si="529"/>
        <v>3</v>
      </c>
      <c r="KW93" s="7">
        <f ca="1">IFERROR(IF(KW92+KV93&gt;KX$4,KW92,KW92+KV93),"")</f>
        <v>60</v>
      </c>
      <c r="KX93" s="7">
        <f t="shared" ca="1" si="618"/>
        <v>0</v>
      </c>
      <c r="KY93" s="7">
        <f t="shared" ca="1" si="530"/>
        <v>0.87339643832423342</v>
      </c>
      <c r="KZ93" s="7">
        <f t="shared" ca="1" si="531"/>
        <v>-0.18108874601654112</v>
      </c>
      <c r="LA93" s="7">
        <f t="shared" ca="1" si="532"/>
        <v>0</v>
      </c>
      <c r="LB93" s="7">
        <f t="shared" ca="1" si="533"/>
        <v>0</v>
      </c>
      <c r="LC93" s="7">
        <f ca="1">IFERROR(IF(LC92+LB93&gt;LD$4,LC92,LC92+LB93),"")</f>
        <v>60</v>
      </c>
      <c r="LD93" s="7">
        <f t="shared" ca="1" si="619"/>
        <v>0</v>
      </c>
      <c r="LE93" s="7">
        <f t="shared" ca="1" si="534"/>
        <v>0.79957280769326733</v>
      </c>
      <c r="LF93" s="7">
        <f t="shared" ca="1" si="535"/>
        <v>-0.10726511538557504</v>
      </c>
      <c r="LG93" s="7">
        <f t="shared" ca="1" si="536"/>
        <v>0</v>
      </c>
      <c r="LH93" s="7">
        <f t="shared" ca="1" si="537"/>
        <v>0</v>
      </c>
      <c r="LI93" s="7">
        <f ca="1">IFERROR(IF(LI92+LH93&gt;LJ$4,LI92,LI92+LH93),"")</f>
        <v>60</v>
      </c>
      <c r="LJ93" s="7">
        <f t="shared" ca="1" si="620"/>
        <v>0</v>
      </c>
      <c r="LK93" s="7">
        <f t="shared" ca="1" si="538"/>
        <v>0.78819403665327981</v>
      </c>
      <c r="LL93" s="7">
        <f t="shared" ca="1" si="539"/>
        <v>-9.5886344345587515E-2</v>
      </c>
      <c r="LM93" s="7">
        <f t="shared" ca="1" si="540"/>
        <v>0</v>
      </c>
      <c r="LN93" s="7">
        <f t="shared" ca="1" si="541"/>
        <v>0</v>
      </c>
      <c r="LO93" s="7">
        <f ca="1">IFERROR(IF(LO92+LN93&gt;LP$4,LO92,LO92+LN93),"")</f>
        <v>60</v>
      </c>
      <c r="LP93" s="7">
        <f t="shared" ca="1" si="621"/>
        <v>0</v>
      </c>
      <c r="LQ93" s="7">
        <f t="shared" ca="1" si="542"/>
        <v>0.95176227698946148</v>
      </c>
      <c r="LR93" s="7">
        <f t="shared" ca="1" si="543"/>
        <v>-0.25945458468176918</v>
      </c>
      <c r="LS93" s="7">
        <f t="shared" ca="1" si="544"/>
        <v>0</v>
      </c>
      <c r="LT93" s="7">
        <f t="shared" ca="1" si="545"/>
        <v>0</v>
      </c>
      <c r="LU93" s="7">
        <f ca="1">IFERROR(IF(LU92+LT93&gt;LV$4,LU92,LU92+LT93),"")</f>
        <v>60</v>
      </c>
      <c r="LV93" s="7">
        <f t="shared" ca="1" si="622"/>
        <v>0</v>
      </c>
      <c r="LW93" s="7">
        <f t="shared" ca="1" si="546"/>
        <v>0.57203985305643867</v>
      </c>
      <c r="LX93" s="7">
        <f t="shared" ca="1" si="547"/>
        <v>0.12026783925125362</v>
      </c>
      <c r="LY93" s="7">
        <f t="shared" ca="1" si="548"/>
        <v>1</v>
      </c>
      <c r="LZ93" s="7" t="str">
        <f t="shared" ca="1" si="549"/>
        <v>3</v>
      </c>
      <c r="MA93" s="7">
        <f ca="1">IFERROR(IF(MA92+LZ93&gt;MB$4,MA92,MA92+LZ93),"")</f>
        <v>60</v>
      </c>
      <c r="MB93" s="7">
        <f t="shared" ca="1" si="623"/>
        <v>0</v>
      </c>
      <c r="MC93" s="7">
        <f t="shared" ca="1" si="550"/>
        <v>0.88483188794360468</v>
      </c>
      <c r="MD93" s="7">
        <f t="shared" ca="1" si="551"/>
        <v>-0.19252419563591239</v>
      </c>
      <c r="ME93" s="7">
        <f t="shared" ca="1" si="552"/>
        <v>0</v>
      </c>
      <c r="MF93" s="7">
        <f t="shared" ca="1" si="553"/>
        <v>0</v>
      </c>
      <c r="MG93" s="7">
        <f ca="1">IFERROR(IF(MG92+MF93&gt;MH$4,MG92,MG92+MF93),"")</f>
        <v>60</v>
      </c>
      <c r="MH93" s="7">
        <f t="shared" ca="1" si="624"/>
        <v>0</v>
      </c>
      <c r="MI93" s="7">
        <f t="shared" ca="1" si="554"/>
        <v>0.80350497692908729</v>
      </c>
      <c r="MJ93" s="7">
        <f t="shared" ca="1" si="555"/>
        <v>-0.111197284621395</v>
      </c>
      <c r="MK93" s="7">
        <f t="shared" ca="1" si="556"/>
        <v>0</v>
      </c>
      <c r="ML93" s="7">
        <f t="shared" ca="1" si="557"/>
        <v>0</v>
      </c>
      <c r="MM93" s="7">
        <f ca="1">IFERROR(IF(MM92+ML93&gt;MN$4,MM92,MM92+ML93),"")</f>
        <v>60</v>
      </c>
      <c r="MN93" s="7">
        <f t="shared" ca="1" si="625"/>
        <v>0</v>
      </c>
      <c r="MO93" s="7">
        <f t="shared" ca="1" si="558"/>
        <v>0.75946718875496122</v>
      </c>
      <c r="MP93" s="7">
        <f t="shared" ca="1" si="559"/>
        <v>-6.7159496447268929E-2</v>
      </c>
      <c r="MQ93" s="7">
        <f t="shared" ca="1" si="560"/>
        <v>0</v>
      </c>
      <c r="MR93" s="7">
        <f t="shared" ca="1" si="561"/>
        <v>0</v>
      </c>
      <c r="MS93" s="7">
        <f ca="1">IFERROR(IF(MS92+MR93&gt;MT$4,MS92,MS92+MR93),"")</f>
        <v>60</v>
      </c>
      <c r="MT93" s="7">
        <f t="shared" ca="1" si="626"/>
        <v>0</v>
      </c>
      <c r="MU93" s="7">
        <f t="shared" ca="1" si="562"/>
        <v>0.90842488895815521</v>
      </c>
      <c r="MV93" s="7">
        <f t="shared" ca="1" si="563"/>
        <v>-0.21611719665046292</v>
      </c>
      <c r="MW93" s="7">
        <f t="shared" ca="1" si="564"/>
        <v>0</v>
      </c>
      <c r="MX93" s="7">
        <f t="shared" ca="1" si="565"/>
        <v>0</v>
      </c>
      <c r="MY93" s="7">
        <f ca="1">IFERROR(IF(MY92+MX93&gt;MZ$4,MY92,MY92+MX93),"")</f>
        <v>60</v>
      </c>
      <c r="MZ93" s="7">
        <f t="shared" ca="1" si="627"/>
        <v>0</v>
      </c>
      <c r="NA93" s="7">
        <f t="shared" ca="1" si="566"/>
        <v>0.34632054768422271</v>
      </c>
      <c r="NB93" s="7">
        <f t="shared" ca="1" si="567"/>
        <v>0.34598714462346958</v>
      </c>
      <c r="NC93" s="7">
        <f t="shared" ca="1" si="568"/>
        <v>1</v>
      </c>
      <c r="ND93" s="7" t="str">
        <f t="shared" ca="1" si="569"/>
        <v>3</v>
      </c>
      <c r="NE93" s="7">
        <f ca="1">IFERROR(IF(NE92+ND93&gt;NF$4,NE92,NE92+ND93),"")</f>
        <v>60</v>
      </c>
      <c r="NF93" s="7">
        <f t="shared" ca="1" si="628"/>
        <v>0</v>
      </c>
      <c r="NG93" s="7">
        <f t="shared" ca="1" si="570"/>
        <v>0.20415294104895276</v>
      </c>
      <c r="NH93" s="7">
        <f t="shared" ca="1" si="571"/>
        <v>0.48815475125873953</v>
      </c>
      <c r="NI93" s="7">
        <f t="shared" ca="1" si="572"/>
        <v>1</v>
      </c>
      <c r="NJ93" s="7" t="str">
        <f t="shared" ca="1" si="573"/>
        <v>3</v>
      </c>
      <c r="NK93" s="7">
        <f ca="1">IFERROR(IF(NK92+NJ93&gt;NL$4,NK92,NK92+NJ93),"")</f>
        <v>60</v>
      </c>
      <c r="NL93" s="7">
        <f t="shared" ca="1" si="629"/>
        <v>0</v>
      </c>
      <c r="NM93" s="7">
        <f t="shared" ca="1" si="574"/>
        <v>0.43909001478752774</v>
      </c>
      <c r="NN93" s="7">
        <f t="shared" ca="1" si="575"/>
        <v>0.25321767752016455</v>
      </c>
      <c r="NO93" s="7">
        <f t="shared" ca="1" si="576"/>
        <v>1</v>
      </c>
      <c r="NP93" s="7" t="str">
        <f t="shared" ca="1" si="577"/>
        <v>3</v>
      </c>
      <c r="NQ93" s="7">
        <f ca="1">IFERROR(IF(NQ92+NP93&gt;NR$4,NQ92,NQ92+NP93),"")</f>
        <v>60</v>
      </c>
      <c r="NR93" s="7">
        <f t="shared" ca="1" si="630"/>
        <v>0</v>
      </c>
      <c r="NT93">
        <v>91</v>
      </c>
      <c r="NU93" s="7" t="s">
        <v>19</v>
      </c>
      <c r="NV93" s="7" t="str">
        <f t="shared" ca="1" si="335"/>
        <v/>
      </c>
      <c r="NW93" s="7" t="str">
        <f t="shared" ca="1" si="329"/>
        <v/>
      </c>
      <c r="NX93" t="str">
        <f ca="1">IFERROR(VLOOKUP(NT93,$K$3:$AK$568,8,FALSE),"")</f>
        <v/>
      </c>
      <c r="NY93" t="str">
        <f ca="1">IFERROR(VLOOKUP(NT93,$K$3:$AK$568,9,FALSE),"")</f>
        <v/>
      </c>
      <c r="NZ93" s="7" t="str">
        <f ca="1">IFERROR(VLOOKUP(NT93,$K$3:$AK$568,27,FALSE),"")</f>
        <v/>
      </c>
      <c r="OB93">
        <v>91</v>
      </c>
      <c r="OC93" s="7" t="s">
        <v>19</v>
      </c>
      <c r="OD93" t="e">
        <f t="shared" ca="1" si="336"/>
        <v>#N/A</v>
      </c>
      <c r="OE93" s="7" t="str">
        <f t="shared" ca="1" si="337"/>
        <v/>
      </c>
      <c r="OF93" s="7" t="str">
        <f t="shared" ca="1" si="338"/>
        <v/>
      </c>
      <c r="OG93" t="str">
        <f t="shared" ca="1" si="339"/>
        <v/>
      </c>
      <c r="OI93">
        <v>91</v>
      </c>
      <c r="OJ93" s="7" t="s">
        <v>19</v>
      </c>
      <c r="OK93" s="7" t="str">
        <f t="shared" ca="1" si="340"/>
        <v/>
      </c>
      <c r="OL93" s="7" t="str">
        <f t="shared" ca="1" si="341"/>
        <v/>
      </c>
      <c r="OM93" t="str">
        <f ca="1">IFERROR(VLOOKUP(OI93,$L$3:$AK$568,7,FALSE),"")</f>
        <v/>
      </c>
      <c r="ON93" t="str">
        <f ca="1">IFERROR(VLOOKUP(OI93,$L$3:$AK$568,8,FALSE),"")</f>
        <v/>
      </c>
      <c r="OO93" s="7" t="str">
        <f ca="1">IFERROR(VLOOKUP(OI93,$L$3:$AK$568,26,FALSE),"")</f>
        <v/>
      </c>
      <c r="OQ93">
        <v>91</v>
      </c>
      <c r="OR93" s="7" t="s">
        <v>19</v>
      </c>
      <c r="OS93" t="e">
        <f t="shared" ca="1" si="342"/>
        <v>#N/A</v>
      </c>
      <c r="OT93" s="7" t="str">
        <f t="shared" ca="1" si="343"/>
        <v/>
      </c>
      <c r="OU93" s="7" t="str">
        <f t="shared" ca="1" si="344"/>
        <v/>
      </c>
      <c r="OV93" t="str">
        <f t="shared" ca="1" si="345"/>
        <v/>
      </c>
      <c r="OX93">
        <v>91</v>
      </c>
      <c r="OY93" s="7" t="s">
        <v>19</v>
      </c>
      <c r="OZ93" s="7" t="str">
        <f t="shared" ca="1" si="346"/>
        <v/>
      </c>
      <c r="PA93" s="7" t="str">
        <f t="shared" ca="1" si="347"/>
        <v/>
      </c>
      <c r="PB93" t="str">
        <f ca="1">IFERROR(VLOOKUP(OX93,$M$3:$AK$568,6,FALSE),"")</f>
        <v/>
      </c>
      <c r="PC93" t="str">
        <f ca="1">IFERROR(VLOOKUP(OX93,$M$3:$AK$568,7,FALSE),"")</f>
        <v/>
      </c>
      <c r="PD93" s="7" t="str">
        <f ca="1">IFERROR(VLOOKUP(OX93,$M$3:$AK$568,25,FALSE),"")</f>
        <v/>
      </c>
      <c r="PF93">
        <v>91</v>
      </c>
      <c r="PG93" s="7" t="s">
        <v>19</v>
      </c>
      <c r="PH93" t="e">
        <f t="shared" ca="1" si="348"/>
        <v>#N/A</v>
      </c>
      <c r="PI93" s="7" t="str">
        <f t="shared" ca="1" si="349"/>
        <v/>
      </c>
      <c r="PJ93" s="7" t="str">
        <f t="shared" ca="1" si="350"/>
        <v/>
      </c>
      <c r="PK93" t="str">
        <f t="shared" ca="1" si="351"/>
        <v/>
      </c>
      <c r="PM93">
        <v>91</v>
      </c>
      <c r="PN93" s="7" t="s">
        <v>19</v>
      </c>
      <c r="PO93" s="202" t="str">
        <f t="shared" ca="1" si="352"/>
        <v/>
      </c>
      <c r="PP93" s="7" t="str">
        <f t="shared" ca="1" si="353"/>
        <v/>
      </c>
      <c r="PQ93" t="str">
        <f ca="1">IFERROR(VLOOKUP(PM93,$G$325:$R$409,12,FALSE),"")</f>
        <v/>
      </c>
      <c r="PR93" t="e">
        <f ca="1">VLOOKUP(PM93,$G$324:$Q$409,11,FALSE)</f>
        <v>#N/A</v>
      </c>
      <c r="PS93" s="7" t="str">
        <f ca="1">VLOOKUP(PQ93,$R$325:$Y$409,8,FALSE)</f>
        <v>- -</v>
      </c>
      <c r="PT93" s="7">
        <f ca="1">ReSt</f>
        <v>-4</v>
      </c>
      <c r="PU93" s="7" t="e">
        <f t="shared" ca="1" si="354"/>
        <v>#N/A</v>
      </c>
      <c r="PV93" s="7" t="e">
        <f t="shared" ca="1" si="355"/>
        <v>#N/A</v>
      </c>
      <c r="PW93" s="7" t="str">
        <f ca="1">VLOOKUP(PQ93,$R$325:$AK$409,8,FALSE)</f>
        <v>- -</v>
      </c>
      <c r="PX93" s="7"/>
      <c r="PY93">
        <v>91</v>
      </c>
      <c r="PZ93" s="7" t="s">
        <v>19</v>
      </c>
      <c r="QA93" t="str">
        <f t="shared" ca="1" si="356"/>
        <v/>
      </c>
      <c r="QB93" s="7" t="str">
        <f t="shared" ca="1" si="357"/>
        <v/>
      </c>
      <c r="QC93" s="7" t="str">
        <f t="shared" ca="1" si="358"/>
        <v/>
      </c>
      <c r="QD93" t="str">
        <f t="shared" ca="1" si="359"/>
        <v/>
      </c>
      <c r="QF93">
        <v>91</v>
      </c>
      <c r="QG93" s="7" t="s">
        <v>19</v>
      </c>
      <c r="QH93" s="7" t="str">
        <f t="shared" ca="1" si="360"/>
        <v/>
      </c>
      <c r="QI93" s="7" t="e">
        <f t="shared" ca="1" si="361"/>
        <v>#VALUE!</v>
      </c>
      <c r="QJ93" t="e">
        <f t="shared" ca="1" si="362"/>
        <v>#N/A</v>
      </c>
      <c r="QK93" s="7" t="e">
        <f t="shared" ca="1" si="363"/>
        <v>#N/A</v>
      </c>
      <c r="QM93">
        <v>91</v>
      </c>
      <c r="QN93" s="7" t="s">
        <v>19</v>
      </c>
      <c r="QO93" t="str">
        <f t="shared" ca="1" si="364"/>
        <v/>
      </c>
      <c r="QP93" s="7" t="str">
        <f t="shared" ca="1" si="365"/>
        <v/>
      </c>
      <c r="QQ93" t="str">
        <f t="shared" ca="1" si="366"/>
        <v/>
      </c>
    </row>
    <row r="94" spans="1:459" x14ac:dyDescent="0.25">
      <c r="A94" s="240" t="str">
        <f>IF('Character Sheet'!$B$4="Creature","N","Y")</f>
        <v>Y</v>
      </c>
      <c r="C94" s="75"/>
      <c r="D94" s="76"/>
      <c r="F94" s="75"/>
      <c r="G94" s="76"/>
      <c r="I94" s="75"/>
      <c r="J94" s="85"/>
      <c r="K94" s="85">
        <f t="shared" ca="1" si="330"/>
        <v>4</v>
      </c>
      <c r="L94" s="85">
        <f t="shared" ca="1" si="632"/>
        <v>0</v>
      </c>
      <c r="M94" s="70">
        <f t="shared" ca="1" si="321"/>
        <v>4</v>
      </c>
      <c r="O94" s="222">
        <f t="shared" ca="1" si="331"/>
        <v>371</v>
      </c>
      <c r="Q94" s="7" t="str">
        <f t="shared" si="633"/>
        <v>Ceramics</v>
      </c>
      <c r="R94" s="9" t="s">
        <v>1385</v>
      </c>
      <c r="S94" s="9" t="s">
        <v>1385</v>
      </c>
      <c r="T94" s="61" t="str">
        <f>SUBSTITUTE(IFERROR(IFERROR(VLOOKUP(R94,'[1]Skill Statistics'!$A$3:$C$513,2,FALSE),VLOOKUP(Q94,'[1]Skill Statistics'!$A$3:$C$513,2,FALSE)),T93),"R*","ReSt")</f>
        <v>Ag/Me</v>
      </c>
      <c r="U94" s="61" t="str">
        <f>IFERROR(IFERROR(VLOOKUP(R94,'[1]Skill Statistics'!$A$3:$C$513,3,FALSE),VLOOKUP(Q94,'[1]Skill Statistics'!$A$3:$C$513,3,FALSE)),U93)</f>
        <v>SD</v>
      </c>
      <c r="V94" s="61" t="str">
        <f>IF(ISNUMBER(SEARCH("Category",R94)),"- -",IFERROR(IFERROR(VLOOKUP(Q94,[1]Professions!$A$4:$AM$288,MATCH(Profession,[1]Professions!$A$1:$AM$1,0),FALSE),VLOOKUP(Q94,Calculations!$B$91:$I$95,8,FALSE)),"- -"))</f>
        <v>2 / 4</v>
      </c>
      <c r="W94" s="60">
        <f t="shared" ca="1" si="332"/>
        <v>0</v>
      </c>
      <c r="X94" s="7">
        <f ca="1">IFERROR(VLOOKUP(R94,$BS$6:$NR$519,MATCH(ActualLevel,$BS$3:$NR$3,0),FALSE),"- -")</f>
        <v>0</v>
      </c>
      <c r="Y94" s="7">
        <f t="shared" ca="1" si="640"/>
        <v>0</v>
      </c>
      <c r="Z94" s="7">
        <f ca="1">IFERROR(VLOOKUP(Y94,Charts!$BQ$2:$BR$52,2,FALSE),"- -")</f>
        <v>-25</v>
      </c>
      <c r="AA94" s="7">
        <f t="shared" ca="1" si="367"/>
        <v>-1</v>
      </c>
      <c r="AB94" s="7">
        <f t="shared" ca="1" si="634"/>
        <v>0</v>
      </c>
      <c r="AC94" s="7"/>
      <c r="AD94" s="7"/>
      <c r="AE94" s="7"/>
      <c r="AF94" s="7"/>
      <c r="AG94" s="7"/>
      <c r="AH94" s="43"/>
      <c r="AI94" s="7"/>
      <c r="AJ94" s="7"/>
      <c r="AK94" s="7">
        <f t="shared" ca="1" si="368"/>
        <v>-26</v>
      </c>
      <c r="AL94" s="7"/>
      <c r="AM94" s="69">
        <f>IFERROR(VLOOKUP(R94,'[1]Skill Statistics'!$A$3:$AN$513,MATCH(Profession,'[1]Skill Statistics'!$A$2:$AN$2,0),FALSE),0)</f>
        <v>0</v>
      </c>
      <c r="AN94" s="85">
        <f>IFERROR(VLOOKUP(Q94,'[1]Skill Statistics'!$A$3:$BK$513,MATCH(Archetype,'[1]Skill Statistics'!$A$2:$BK$2,0),FALSE),0)</f>
        <v>0</v>
      </c>
      <c r="AO94" s="85">
        <f>IFERROR(VLOOKUP(Q94,'[1]Skill Statistics'!$A$3:$BB$513,MATCH(Race,'[1]Skill Statistics'!$A$2:$BB$2,0),FALSE),0)</f>
        <v>0</v>
      </c>
      <c r="AP94" s="85">
        <f t="shared" ca="1" si="333"/>
        <v>-0.1</v>
      </c>
      <c r="AQ94" s="70"/>
      <c r="AS94" s="69">
        <f>IFERROR(VLOOKUP(Q94,'[1]Professional Skills'!$A$4:$AM$288,MATCH(Profession,'[1]Professional Skills'!$A$3:$AM$3,0),FALSE),"- -")</f>
        <v>0</v>
      </c>
      <c r="AU94" s="7">
        <f t="shared" si="636"/>
        <v>0</v>
      </c>
      <c r="AV94" s="7">
        <f t="shared" ca="1" si="635"/>
        <v>0</v>
      </c>
      <c r="AW94" t="str">
        <f t="shared" si="371"/>
        <v/>
      </c>
      <c r="AX94" t="str">
        <f>IFERROR(_xlfn.RANK.EQ(AW94,$AW$5:$AW$568),"")</f>
        <v/>
      </c>
      <c r="AY94">
        <f t="shared" si="327"/>
        <v>0</v>
      </c>
      <c r="AZ94" s="70" t="str">
        <f t="shared" si="369"/>
        <v/>
      </c>
      <c r="BB94" s="69" t="str">
        <f>IFERROR(IF(Q94="Language",VLOOKUP(R94,[1]Cultures!$B$4:$N$218,MATCH(Culture,[1]Cultures!$B$3:$N$3,0),FALSE),VLOOKUP(Q94,[1]Cultures!$B$4:$O$212,MATCH(Culture,[1]Cultures!$B$3:$O$3,0),FALSE)),"- -")</f>
        <v>- -</v>
      </c>
      <c r="BD94">
        <f t="shared" ca="1" si="631"/>
        <v>0</v>
      </c>
      <c r="BE94" t="str">
        <f t="shared" si="578"/>
        <v/>
      </c>
      <c r="BG94">
        <f t="shared" ca="1" si="641"/>
        <v>0.45707823557545146</v>
      </c>
      <c r="BH94">
        <f ca="1">_xlfn.RANK.EQ(BG94,$BG$89:$BG$568)</f>
        <v>47</v>
      </c>
      <c r="BI94" s="7" t="str">
        <f t="shared" ca="1" si="370"/>
        <v>- -</v>
      </c>
      <c r="BK94" s="7">
        <f t="shared" ca="1" si="642"/>
        <v>0</v>
      </c>
      <c r="BL94" s="70">
        <f t="shared" ca="1" si="328"/>
        <v>0</v>
      </c>
      <c r="BN94" s="69">
        <f>IFERROR(VLOOKUP(V94,Charts!$BT$2:$BV$14,3,FALSE),"- -")</f>
        <v>0.76923076923076927</v>
      </c>
      <c r="BO94" s="85">
        <f t="shared" ca="1" si="334"/>
        <v>1.0372838147358898</v>
      </c>
      <c r="BP94" s="70">
        <f t="shared" ca="1" si="579"/>
        <v>371</v>
      </c>
      <c r="BR94" s="7">
        <v>89</v>
      </c>
      <c r="BS94" s="9" t="str">
        <f ca="1">VLOOKUP(BR94,$O$3:$R$568,4,FALSE)</f>
        <v>Temperate Forests</v>
      </c>
      <c r="BT94" s="7" t="str">
        <f ca="1">VLOOKUP(BS94,$R$3:$V$568,5,FALSE)</f>
        <v>3 / 4</v>
      </c>
      <c r="BU94" s="7">
        <f ca="1">VLOOKUP(BT94,Charts!$BT$2:$BV$14,3,FALSE)</f>
        <v>0.69230769230769229</v>
      </c>
      <c r="BV94" s="7" t="str">
        <f t="shared" ca="1" si="372"/>
        <v>3</v>
      </c>
      <c r="BW94" s="7" t="str">
        <f t="shared" ca="1" si="373"/>
        <v>4</v>
      </c>
      <c r="BY94" s="7">
        <f t="shared" ca="1" si="374"/>
        <v>0.95582660527753693</v>
      </c>
      <c r="BZ94" s="7">
        <f t="shared" ca="1" si="375"/>
        <v>-0.26351891296984464</v>
      </c>
      <c r="CA94" s="7">
        <f t="shared" ca="1" si="376"/>
        <v>0</v>
      </c>
      <c r="CB94" s="7">
        <f t="shared" ca="1" si="377"/>
        <v>0</v>
      </c>
      <c r="CC94" s="7">
        <f ca="1">IFERROR(IF(CC93+CB94&gt;CD$4,CC93,CC93+CB94),"")</f>
        <v>38</v>
      </c>
      <c r="CD94" s="7">
        <f t="shared" ca="1" si="580"/>
        <v>0</v>
      </c>
      <c r="CE94" s="7">
        <f t="shared" ca="1" si="378"/>
        <v>0.86717787039003702</v>
      </c>
      <c r="CF94" s="7">
        <f t="shared" ca="1" si="379"/>
        <v>-0.17487017808234473</v>
      </c>
      <c r="CG94" s="7">
        <f t="shared" ca="1" si="380"/>
        <v>0</v>
      </c>
      <c r="CH94" s="7">
        <f t="shared" ca="1" si="381"/>
        <v>0</v>
      </c>
      <c r="CI94" s="7">
        <f ca="1">IFERROR(IF(CI93+CH94&gt;CJ$4,CI93,CI93+CH94),"")</f>
        <v>60</v>
      </c>
      <c r="CJ94" s="7">
        <f t="shared" ca="1" si="581"/>
        <v>0</v>
      </c>
      <c r="CK94" s="7">
        <f t="shared" ca="1" si="382"/>
        <v>0.30471965543622304</v>
      </c>
      <c r="CL94" s="7">
        <f t="shared" ca="1" si="383"/>
        <v>0.38758803687146925</v>
      </c>
      <c r="CM94" s="7">
        <f t="shared" ca="1" si="384"/>
        <v>1</v>
      </c>
      <c r="CN94" s="7" t="str">
        <f t="shared" ca="1" si="385"/>
        <v>3</v>
      </c>
      <c r="CO94" s="7">
        <f ca="1">IFERROR(IF(CO93+CN94&gt;CP$4,CO93,CO93+CN94),"")</f>
        <v>60</v>
      </c>
      <c r="CP94" s="7">
        <f t="shared" ca="1" si="582"/>
        <v>0</v>
      </c>
      <c r="CQ94" s="7">
        <f t="shared" ca="1" si="386"/>
        <v>0.62424589399435793</v>
      </c>
      <c r="CR94" s="7">
        <f t="shared" ca="1" si="387"/>
        <v>6.8061798313334365E-2</v>
      </c>
      <c r="CS94" s="7">
        <f t="shared" ca="1" si="388"/>
        <v>1</v>
      </c>
      <c r="CT94" s="7" t="str">
        <f t="shared" ca="1" si="389"/>
        <v>3</v>
      </c>
      <c r="CU94" s="7">
        <f ca="1">IFERROR(IF(CU93+CT94&gt;CV$4,CU93,CU93+CT94),"")</f>
        <v>60</v>
      </c>
      <c r="CV94" s="7">
        <f t="shared" ca="1" si="583"/>
        <v>0</v>
      </c>
      <c r="CW94" s="7">
        <f t="shared" ca="1" si="390"/>
        <v>0.66085710804509568</v>
      </c>
      <c r="CX94" s="7">
        <f t="shared" ca="1" si="391"/>
        <v>3.1450584262596615E-2</v>
      </c>
      <c r="CY94" s="7">
        <f t="shared" ca="1" si="392"/>
        <v>1</v>
      </c>
      <c r="CZ94" s="7" t="str">
        <f t="shared" ca="1" si="393"/>
        <v>3</v>
      </c>
      <c r="DA94" s="7">
        <f ca="1">IFERROR(IF(DA93+CZ94&gt;DB$4,DA93,DA93+CZ94),"")</f>
        <v>60</v>
      </c>
      <c r="DB94" s="7">
        <f t="shared" ca="1" si="584"/>
        <v>0</v>
      </c>
      <c r="DC94" s="7">
        <f t="shared" ca="1" si="394"/>
        <v>0.82934259096075991</v>
      </c>
      <c r="DD94" s="7">
        <f t="shared" ca="1" si="395"/>
        <v>-0.13703489865306762</v>
      </c>
      <c r="DE94" s="7">
        <f t="shared" ca="1" si="396"/>
        <v>0</v>
      </c>
      <c r="DF94" s="7">
        <f t="shared" ca="1" si="397"/>
        <v>0</v>
      </c>
      <c r="DG94" s="7">
        <f ca="1">IFERROR(IF(DG93+DF94&gt;DH$4,DG93,DG93+DF94),"")</f>
        <v>60</v>
      </c>
      <c r="DH94" s="7">
        <f t="shared" ca="1" si="585"/>
        <v>0</v>
      </c>
      <c r="DI94" s="7">
        <f t="shared" ca="1" si="398"/>
        <v>0.19068320165577601</v>
      </c>
      <c r="DJ94" s="7">
        <f t="shared" ca="1" si="399"/>
        <v>0.50162449065191628</v>
      </c>
      <c r="DK94" s="7">
        <f t="shared" ca="1" si="400"/>
        <v>1</v>
      </c>
      <c r="DL94" s="7" t="str">
        <f t="shared" ca="1" si="401"/>
        <v>3</v>
      </c>
      <c r="DM94" s="7">
        <f ca="1">IFERROR(IF(DM93+DL94&gt;DN$4,DM93,DM93+DL94),"")</f>
        <v>60</v>
      </c>
      <c r="DN94" s="7">
        <f t="shared" ca="1" si="586"/>
        <v>0</v>
      </c>
      <c r="DO94" s="7">
        <f t="shared" ca="1" si="402"/>
        <v>0.46945119614529696</v>
      </c>
      <c r="DP94" s="7">
        <f t="shared" ca="1" si="403"/>
        <v>0.22285649616239533</v>
      </c>
      <c r="DQ94" s="7">
        <f t="shared" ca="1" si="404"/>
        <v>1</v>
      </c>
      <c r="DR94" s="7" t="str">
        <f t="shared" ca="1" si="405"/>
        <v>3</v>
      </c>
      <c r="DS94" s="7">
        <f ca="1">IFERROR(IF(DS93+DR94&gt;DT$4,DS93,DS93+DR94),"")</f>
        <v>60</v>
      </c>
      <c r="DT94" s="7">
        <f t="shared" ca="1" si="587"/>
        <v>0</v>
      </c>
      <c r="DU94" s="7">
        <f t="shared" ca="1" si="406"/>
        <v>9.3066679822557452E-2</v>
      </c>
      <c r="DV94" s="7">
        <f t="shared" ca="1" si="407"/>
        <v>0.59924101248513484</v>
      </c>
      <c r="DW94" s="7">
        <f t="shared" ca="1" si="408"/>
        <v>1</v>
      </c>
      <c r="DX94" s="7" t="str">
        <f t="shared" ca="1" si="409"/>
        <v>3</v>
      </c>
      <c r="DY94" s="7">
        <f ca="1">IFERROR(IF(DY93+DX94&gt;DZ$4,DY93,DY93+DX94),"")</f>
        <v>59</v>
      </c>
      <c r="DZ94" s="7">
        <f t="shared" ca="1" si="588"/>
        <v>0</v>
      </c>
      <c r="EA94" s="7">
        <f t="shared" ca="1" si="410"/>
        <v>0.17061873025840779</v>
      </c>
      <c r="EB94" s="7">
        <f t="shared" ca="1" si="411"/>
        <v>0.5216889620492845</v>
      </c>
      <c r="EC94" s="7">
        <f t="shared" ca="1" si="412"/>
        <v>1</v>
      </c>
      <c r="ED94" s="7" t="str">
        <f t="shared" ca="1" si="413"/>
        <v>3</v>
      </c>
      <c r="EE94" s="7">
        <f ca="1">IFERROR(IF(EE93+ED94&gt;EF$4,EE93,EE93+ED94),"")</f>
        <v>60</v>
      </c>
      <c r="EF94" s="7">
        <f t="shared" ca="1" si="589"/>
        <v>0</v>
      </c>
      <c r="EG94" s="7">
        <f t="shared" ca="1" si="414"/>
        <v>0.78638372669418288</v>
      </c>
      <c r="EH94" s="7">
        <f t="shared" ca="1" si="415"/>
        <v>-9.4076034386490592E-2</v>
      </c>
      <c r="EI94" s="7">
        <f t="shared" ca="1" si="416"/>
        <v>0</v>
      </c>
      <c r="EJ94" s="7">
        <f t="shared" ca="1" si="417"/>
        <v>0</v>
      </c>
      <c r="EK94" s="7">
        <f ca="1">IFERROR(IF(EK93+EJ94&gt;EL$4,EK93,EK93+EJ94),"")</f>
        <v>60</v>
      </c>
      <c r="EL94" s="7">
        <f t="shared" ca="1" si="590"/>
        <v>0</v>
      </c>
      <c r="EM94" s="7">
        <f t="shared" ca="1" si="418"/>
        <v>7.5848674127394711E-2</v>
      </c>
      <c r="EN94" s="7">
        <f t="shared" ca="1" si="419"/>
        <v>0.61645901818029758</v>
      </c>
      <c r="EO94" s="7">
        <f t="shared" ca="1" si="420"/>
        <v>1</v>
      </c>
      <c r="EP94" s="7" t="str">
        <f t="shared" ca="1" si="421"/>
        <v>3</v>
      </c>
      <c r="EQ94" s="7">
        <f ca="1">IFERROR(IF(EQ93+EP94&gt;ER$4,EQ93,EQ93+EP94),"")</f>
        <v>60</v>
      </c>
      <c r="ER94" s="7">
        <f t="shared" ca="1" si="591"/>
        <v>0</v>
      </c>
      <c r="ES94" s="7">
        <f t="shared" ca="1" si="422"/>
        <v>7.1779614561656047E-2</v>
      </c>
      <c r="ET94" s="7">
        <f t="shared" ca="1" si="423"/>
        <v>0.62052807774603624</v>
      </c>
      <c r="EU94" s="7">
        <f t="shared" ca="1" si="424"/>
        <v>1</v>
      </c>
      <c r="EV94" s="7" t="str">
        <f t="shared" ca="1" si="425"/>
        <v>3</v>
      </c>
      <c r="EW94" s="7">
        <f ca="1">IFERROR(IF(EW93+EV94&gt;EX$4,EW93,EW93+EV94),"")</f>
        <v>60</v>
      </c>
      <c r="EX94" s="7">
        <f t="shared" ca="1" si="592"/>
        <v>0</v>
      </c>
      <c r="EY94" s="7">
        <f t="shared" ca="1" si="426"/>
        <v>0.15930165808990138</v>
      </c>
      <c r="EZ94" s="7">
        <f t="shared" ca="1" si="427"/>
        <v>0.53300603421779091</v>
      </c>
      <c r="FA94" s="7">
        <f t="shared" ca="1" si="428"/>
        <v>1</v>
      </c>
      <c r="FB94" s="7" t="str">
        <f t="shared" ca="1" si="429"/>
        <v>3</v>
      </c>
      <c r="FC94" s="7">
        <f ca="1">IFERROR(IF(FC93+FB94&gt;FD$4,FC93,FC93+FB94),"")</f>
        <v>60</v>
      </c>
      <c r="FD94" s="7">
        <f t="shared" ca="1" si="593"/>
        <v>0</v>
      </c>
      <c r="FE94" s="7">
        <f t="shared" ca="1" si="430"/>
        <v>0.66619297440162062</v>
      </c>
      <c r="FF94" s="7">
        <f t="shared" ca="1" si="431"/>
        <v>2.6114717906071672E-2</v>
      </c>
      <c r="FG94" s="7">
        <f t="shared" ca="1" si="432"/>
        <v>1</v>
      </c>
      <c r="FH94" s="7" t="str">
        <f t="shared" ca="1" si="433"/>
        <v>3</v>
      </c>
      <c r="FI94" s="7">
        <f ca="1">IFERROR(IF(FI93+FH94&gt;FJ$4,FI93,FI93+FH94),"")</f>
        <v>60</v>
      </c>
      <c r="FJ94" s="7">
        <f t="shared" ca="1" si="594"/>
        <v>0</v>
      </c>
      <c r="FK94" s="7">
        <f t="shared" ca="1" si="434"/>
        <v>4.0646206685221786E-2</v>
      </c>
      <c r="FL94" s="7">
        <f t="shared" ca="1" si="435"/>
        <v>0.6516614856224705</v>
      </c>
      <c r="FM94" s="7">
        <f t="shared" ca="1" si="436"/>
        <v>1</v>
      </c>
      <c r="FN94" s="7" t="str">
        <f t="shared" ca="1" si="437"/>
        <v>3</v>
      </c>
      <c r="FO94" s="7">
        <f ca="1">IFERROR(IF(FO93+FN94&gt;FP$4,FO93,FO93+FN94),"")</f>
        <v>60</v>
      </c>
      <c r="FP94" s="7">
        <f t="shared" ca="1" si="595"/>
        <v>0</v>
      </c>
      <c r="FQ94" s="7">
        <f t="shared" ca="1" si="438"/>
        <v>0.8175393597871482</v>
      </c>
      <c r="FR94" s="7">
        <f t="shared" ca="1" si="439"/>
        <v>-0.12523166747945591</v>
      </c>
      <c r="FS94" s="7">
        <f t="shared" ca="1" si="440"/>
        <v>0</v>
      </c>
      <c r="FT94" s="7">
        <f t="shared" ca="1" si="441"/>
        <v>0</v>
      </c>
      <c r="FU94" s="7">
        <f ca="1">IFERROR(IF(FU93+FT94&gt;FV$4,FU93,FU93+FT94),"")</f>
        <v>60</v>
      </c>
      <c r="FV94" s="7">
        <f t="shared" ca="1" si="596"/>
        <v>0</v>
      </c>
      <c r="FW94" s="7">
        <f t="shared" ca="1" si="442"/>
        <v>9.8232930356434878E-2</v>
      </c>
      <c r="FX94" s="7">
        <f t="shared" ca="1" si="443"/>
        <v>0.59407476195125741</v>
      </c>
      <c r="FY94" s="7">
        <f t="shared" ca="1" si="444"/>
        <v>1</v>
      </c>
      <c r="FZ94" s="7" t="str">
        <f t="shared" ca="1" si="445"/>
        <v>3</v>
      </c>
      <c r="GA94" s="7">
        <f ca="1">IFERROR(IF(GA93+FZ94&gt;GB$4,GA93,GA93+FZ94),"")</f>
        <v>60</v>
      </c>
      <c r="GB94" s="7">
        <f t="shared" ca="1" si="597"/>
        <v>0</v>
      </c>
      <c r="GC94" s="7">
        <f t="shared" ca="1" si="446"/>
        <v>0.7538734456832541</v>
      </c>
      <c r="GD94" s="7">
        <f t="shared" ca="1" si="447"/>
        <v>-6.1565753375561805E-2</v>
      </c>
      <c r="GE94" s="7">
        <f t="shared" ca="1" si="448"/>
        <v>0</v>
      </c>
      <c r="GF94" s="7">
        <f t="shared" ca="1" si="449"/>
        <v>0</v>
      </c>
      <c r="GG94" s="7">
        <f ca="1">IFERROR(IF(GG93+GF94&gt;GH$4,GG93,GG93+GF94),"")</f>
        <v>60</v>
      </c>
      <c r="GH94" s="7">
        <f t="shared" ca="1" si="598"/>
        <v>0</v>
      </c>
      <c r="GI94" s="7">
        <f t="shared" ca="1" si="450"/>
        <v>0.64255125521192669</v>
      </c>
      <c r="GJ94" s="7">
        <f t="shared" ca="1" si="451"/>
        <v>4.9756437095765604E-2</v>
      </c>
      <c r="GK94" s="7">
        <f t="shared" ca="1" si="452"/>
        <v>1</v>
      </c>
      <c r="GL94" s="7" t="str">
        <f t="shared" ca="1" si="453"/>
        <v>3</v>
      </c>
      <c r="GM94" s="7">
        <f ca="1">IFERROR(IF(GM93+GL94&gt;GN$4,GM93,GM93+GL94),"")</f>
        <v>60</v>
      </c>
      <c r="GN94" s="7">
        <f t="shared" ca="1" si="599"/>
        <v>0</v>
      </c>
      <c r="GO94" s="7">
        <f t="shared" ca="1" si="454"/>
        <v>0.65913549161013152</v>
      </c>
      <c r="GP94" s="7">
        <f t="shared" ca="1" si="455"/>
        <v>3.3172200697560772E-2</v>
      </c>
      <c r="GQ94" s="7">
        <f t="shared" ca="1" si="456"/>
        <v>1</v>
      </c>
      <c r="GR94" s="7" t="str">
        <f t="shared" ca="1" si="457"/>
        <v>3</v>
      </c>
      <c r="GS94" s="7">
        <f ca="1">IFERROR(IF(GS93+GR94&gt;GT$4,GS93,GS93+GR94),"")</f>
        <v>60</v>
      </c>
      <c r="GT94" s="7">
        <f t="shared" ca="1" si="600"/>
        <v>0</v>
      </c>
      <c r="GU94" s="7">
        <f t="shared" ca="1" si="458"/>
        <v>0.16018140471580344</v>
      </c>
      <c r="GV94" s="7">
        <f t="shared" ca="1" si="459"/>
        <v>0.53212628759188885</v>
      </c>
      <c r="GW94" s="7">
        <f t="shared" ca="1" si="460"/>
        <v>1</v>
      </c>
      <c r="GX94" s="7" t="str">
        <f t="shared" ca="1" si="461"/>
        <v>3</v>
      </c>
      <c r="GY94" s="7">
        <f ca="1">IFERROR(IF(GY93+GX94&gt;GZ$4,GY93,GY93+GX94),"")</f>
        <v>60</v>
      </c>
      <c r="GZ94" s="7">
        <f t="shared" ca="1" si="601"/>
        <v>0</v>
      </c>
      <c r="HA94" s="7">
        <f t="shared" ca="1" si="462"/>
        <v>0.20153196463748324</v>
      </c>
      <c r="HB94" s="7">
        <f t="shared" ca="1" si="463"/>
        <v>0.49077572767020905</v>
      </c>
      <c r="HC94" s="7">
        <f t="shared" ca="1" si="464"/>
        <v>1</v>
      </c>
      <c r="HD94" s="7" t="str">
        <f t="shared" ca="1" si="465"/>
        <v>3</v>
      </c>
      <c r="HE94" s="7">
        <f ca="1">IFERROR(IF(HE93+HD94&gt;HF$4,HE93,HE93+HD94),"")</f>
        <v>60</v>
      </c>
      <c r="HF94" s="7">
        <f t="shared" ca="1" si="602"/>
        <v>0</v>
      </c>
      <c r="HG94" s="7">
        <f t="shared" ca="1" si="466"/>
        <v>0.57532334213852576</v>
      </c>
      <c r="HH94" s="7">
        <f t="shared" ca="1" si="467"/>
        <v>0.11698435016916653</v>
      </c>
      <c r="HI94" s="7">
        <f t="shared" ca="1" si="468"/>
        <v>1</v>
      </c>
      <c r="HJ94" s="7" t="str">
        <f t="shared" ca="1" si="469"/>
        <v>3</v>
      </c>
      <c r="HK94" s="7">
        <f ca="1">IFERROR(IF(HK93+HJ94&gt;HL$4,HK93,HK93+HJ94),"")</f>
        <v>60</v>
      </c>
      <c r="HL94" s="7">
        <f t="shared" ca="1" si="603"/>
        <v>0</v>
      </c>
      <c r="HM94" s="7">
        <f t="shared" ca="1" si="470"/>
        <v>0.85693560967349103</v>
      </c>
      <c r="HN94" s="7">
        <f t="shared" ca="1" si="471"/>
        <v>-0.16462791736579874</v>
      </c>
      <c r="HO94" s="7">
        <f t="shared" ca="1" si="472"/>
        <v>0</v>
      </c>
      <c r="HP94" s="7">
        <f t="shared" ca="1" si="473"/>
        <v>0</v>
      </c>
      <c r="HQ94" s="7">
        <f ca="1">IFERROR(IF(HQ93+HP94&gt;HR$4,HQ93,HQ93+HP94),"")</f>
        <v>60</v>
      </c>
      <c r="HR94" s="7">
        <f t="shared" ca="1" si="604"/>
        <v>0</v>
      </c>
      <c r="HS94" s="7">
        <f t="shared" ca="1" si="474"/>
        <v>0.86781886169949429</v>
      </c>
      <c r="HT94" s="7">
        <f t="shared" ca="1" si="475"/>
        <v>-0.175511169391802</v>
      </c>
      <c r="HU94" s="7">
        <f t="shared" ca="1" si="476"/>
        <v>0</v>
      </c>
      <c r="HV94" s="7">
        <f t="shared" ca="1" si="477"/>
        <v>0</v>
      </c>
      <c r="HW94" s="7">
        <f ca="1">IFERROR(IF(HW93+HV94&gt;HX$4,HW93,HW93+HV94),"")</f>
        <v>60</v>
      </c>
      <c r="HX94" s="7">
        <f t="shared" ca="1" si="605"/>
        <v>0</v>
      </c>
      <c r="HY94" s="7">
        <f t="shared" ca="1" si="478"/>
        <v>0.16679746108883375</v>
      </c>
      <c r="HZ94" s="7">
        <f t="shared" ca="1" si="479"/>
        <v>0.52551023121885854</v>
      </c>
      <c r="IA94" s="7">
        <f t="shared" ca="1" si="480"/>
        <v>1</v>
      </c>
      <c r="IB94" s="7" t="str">
        <f t="shared" ca="1" si="481"/>
        <v>3</v>
      </c>
      <c r="IC94" s="7">
        <f ca="1">IFERROR(IF(IC93+IB94&gt;ID$4,IC93,IC93+IB94),"")</f>
        <v>60</v>
      </c>
      <c r="ID94" s="7">
        <f t="shared" ca="1" si="606"/>
        <v>0</v>
      </c>
      <c r="IE94" s="7">
        <f t="shared" ca="1" si="482"/>
        <v>0.50715898295588124</v>
      </c>
      <c r="IF94" s="7">
        <f t="shared" ca="1" si="483"/>
        <v>0.18514870935181105</v>
      </c>
      <c r="IG94" s="7">
        <f t="shared" ca="1" si="484"/>
        <v>1</v>
      </c>
      <c r="IH94" s="7" t="str">
        <f t="shared" ca="1" si="485"/>
        <v>3</v>
      </c>
      <c r="II94" s="7">
        <f ca="1">IFERROR(IF(II93+IH94&gt;IJ$4,II93,II93+IH94),"")</f>
        <v>60</v>
      </c>
      <c r="IJ94" s="7">
        <f t="shared" ca="1" si="607"/>
        <v>0</v>
      </c>
      <c r="IK94" s="7">
        <f t="shared" ca="1" si="486"/>
        <v>4.579604161724371E-2</v>
      </c>
      <c r="IL94" s="7">
        <f t="shared" ca="1" si="487"/>
        <v>0.64651165069044858</v>
      </c>
      <c r="IM94" s="7">
        <f t="shared" ca="1" si="488"/>
        <v>1</v>
      </c>
      <c r="IN94" s="7" t="str">
        <f t="shared" ca="1" si="489"/>
        <v>3</v>
      </c>
      <c r="IO94" s="7">
        <f ca="1">IFERROR(IF(IO93+IN94&gt;IP$4,IO93,IO93+IN94),"")</f>
        <v>60</v>
      </c>
      <c r="IP94" s="7">
        <f t="shared" ca="1" si="608"/>
        <v>0</v>
      </c>
      <c r="IQ94" s="7">
        <f t="shared" ca="1" si="490"/>
        <v>0.27618153506646959</v>
      </c>
      <c r="IR94" s="7">
        <f t="shared" ca="1" si="491"/>
        <v>0.4161261572412227</v>
      </c>
      <c r="IS94" s="7">
        <f t="shared" ca="1" si="492"/>
        <v>1</v>
      </c>
      <c r="IT94" s="7" t="str">
        <f t="shared" ca="1" si="493"/>
        <v>3</v>
      </c>
      <c r="IU94" s="7">
        <f ca="1">IFERROR(IF(IU93+IT94&gt;IV$4,IU93,IU93+IT94),"")</f>
        <v>60</v>
      </c>
      <c r="IV94" s="7">
        <f t="shared" ca="1" si="609"/>
        <v>0</v>
      </c>
      <c r="IW94" s="7">
        <f t="shared" ca="1" si="494"/>
        <v>0.35109858882348566</v>
      </c>
      <c r="IX94" s="7">
        <f t="shared" ca="1" si="495"/>
        <v>0.34120910348420663</v>
      </c>
      <c r="IY94" s="7">
        <f t="shared" ca="1" si="496"/>
        <v>1</v>
      </c>
      <c r="IZ94" s="7" t="str">
        <f t="shared" ca="1" si="497"/>
        <v>3</v>
      </c>
      <c r="JA94" s="7">
        <f ca="1">IFERROR(IF(JA93+IZ94&gt;JB$4,JA93,JA93+IZ94),"")</f>
        <v>60</v>
      </c>
      <c r="JB94" s="7">
        <f t="shared" ca="1" si="610"/>
        <v>0</v>
      </c>
      <c r="JC94" s="7">
        <f t="shared" ca="1" si="498"/>
        <v>0.57819311419432096</v>
      </c>
      <c r="JD94" s="7">
        <f t="shared" ca="1" si="499"/>
        <v>0.11411457811337133</v>
      </c>
      <c r="JE94" s="7">
        <f t="shared" ca="1" si="500"/>
        <v>1</v>
      </c>
      <c r="JF94" s="7" t="str">
        <f t="shared" ca="1" si="501"/>
        <v>3</v>
      </c>
      <c r="JG94" s="7">
        <f ca="1">IFERROR(IF(JG93+JF94&gt;JH$4,JG93,JG93+JF94),"")</f>
        <v>60</v>
      </c>
      <c r="JH94" s="7">
        <f t="shared" ca="1" si="611"/>
        <v>0</v>
      </c>
      <c r="JI94" s="7">
        <f t="shared" ca="1" si="502"/>
        <v>0.99761760538461863</v>
      </c>
      <c r="JJ94" s="7">
        <f t="shared" ca="1" si="503"/>
        <v>-0.30530991307692634</v>
      </c>
      <c r="JK94" s="7">
        <f t="shared" ca="1" si="504"/>
        <v>0</v>
      </c>
      <c r="JL94" s="7">
        <f t="shared" ca="1" si="505"/>
        <v>0</v>
      </c>
      <c r="JM94" s="7">
        <f ca="1">IFERROR(IF(JM93+JL94&gt;JN$4,JM93,JM93+JL94),"")</f>
        <v>60</v>
      </c>
      <c r="JN94" s="7">
        <f t="shared" ca="1" si="612"/>
        <v>0</v>
      </c>
      <c r="JO94" s="7">
        <f t="shared" ca="1" si="506"/>
        <v>0.25780907429907551</v>
      </c>
      <c r="JP94" s="7">
        <f t="shared" ca="1" si="507"/>
        <v>0.43449861800861678</v>
      </c>
      <c r="JQ94" s="7">
        <f t="shared" ca="1" si="508"/>
        <v>1</v>
      </c>
      <c r="JR94" s="7" t="str">
        <f t="shared" ca="1" si="509"/>
        <v>3</v>
      </c>
      <c r="JS94" s="7">
        <f ca="1">IFERROR(IF(JS93+JR94&gt;JT$4,JS93,JS93+JR94),"")</f>
        <v>60</v>
      </c>
      <c r="JT94" s="7">
        <f t="shared" ca="1" si="613"/>
        <v>0</v>
      </c>
      <c r="JU94" s="7">
        <f t="shared" ca="1" si="510"/>
        <v>9.7190059183180133E-2</v>
      </c>
      <c r="JV94" s="7">
        <f t="shared" ca="1" si="511"/>
        <v>0.59511763312451216</v>
      </c>
      <c r="JW94" s="7">
        <f t="shared" ca="1" si="512"/>
        <v>1</v>
      </c>
      <c r="JX94" s="7" t="str">
        <f t="shared" ca="1" si="513"/>
        <v>3</v>
      </c>
      <c r="JY94" s="7">
        <f ca="1">IFERROR(IF(JY93+JX94&gt;JZ$4,JY93,JY93+JX94),"")</f>
        <v>60</v>
      </c>
      <c r="JZ94" s="7">
        <f t="shared" ca="1" si="614"/>
        <v>0</v>
      </c>
      <c r="KA94" s="7">
        <f t="shared" ca="1" si="514"/>
        <v>0.47537963212289647</v>
      </c>
      <c r="KB94" s="7">
        <f t="shared" ca="1" si="515"/>
        <v>0.21692806018479582</v>
      </c>
      <c r="KC94" s="7">
        <f t="shared" ca="1" si="516"/>
        <v>1</v>
      </c>
      <c r="KD94" s="7" t="str">
        <f t="shared" ca="1" si="517"/>
        <v>3</v>
      </c>
      <c r="KE94" s="7">
        <f ca="1">IFERROR(IF(KE93+KD94&gt;KF$4,KE93,KE93+KD94),"")</f>
        <v>60</v>
      </c>
      <c r="KF94" s="7">
        <f t="shared" ca="1" si="615"/>
        <v>0</v>
      </c>
      <c r="KG94" s="7">
        <f t="shared" ca="1" si="518"/>
        <v>0.24413601134597551</v>
      </c>
      <c r="KH94" s="7">
        <f t="shared" ca="1" si="519"/>
        <v>0.44817168096171678</v>
      </c>
      <c r="KI94" s="7">
        <f t="shared" ca="1" si="520"/>
        <v>1</v>
      </c>
      <c r="KJ94" s="7" t="str">
        <f t="shared" ca="1" si="521"/>
        <v>3</v>
      </c>
      <c r="KK94" s="7">
        <f ca="1">IFERROR(IF(KK93+KJ94&gt;KL$4,KK93,KK93+KJ94),"")</f>
        <v>60</v>
      </c>
      <c r="KL94" s="7">
        <f t="shared" ca="1" si="616"/>
        <v>0</v>
      </c>
      <c r="KM94" s="7">
        <f t="shared" ca="1" si="522"/>
        <v>4.3300141724105123E-2</v>
      </c>
      <c r="KN94" s="7">
        <f t="shared" ca="1" si="523"/>
        <v>0.64900755058358717</v>
      </c>
      <c r="KO94" s="7">
        <f t="shared" ca="1" si="524"/>
        <v>1</v>
      </c>
      <c r="KP94" s="7" t="str">
        <f t="shared" ca="1" si="525"/>
        <v>3</v>
      </c>
      <c r="KQ94" s="7">
        <f ca="1">IFERROR(IF(KQ93+KP94&gt;KR$4,KQ93,KQ93+KP94),"")</f>
        <v>60</v>
      </c>
      <c r="KR94" s="7">
        <f t="shared" ca="1" si="617"/>
        <v>0</v>
      </c>
      <c r="KS94" s="7">
        <f t="shared" ca="1" si="526"/>
        <v>0.77073848014557511</v>
      </c>
      <c r="KT94" s="7">
        <f t="shared" ca="1" si="527"/>
        <v>-7.843078783788282E-2</v>
      </c>
      <c r="KU94" s="7">
        <f t="shared" ca="1" si="528"/>
        <v>0</v>
      </c>
      <c r="KV94" s="7">
        <f t="shared" ca="1" si="529"/>
        <v>0</v>
      </c>
      <c r="KW94" s="7">
        <f ca="1">IFERROR(IF(KW93+KV94&gt;KX$4,KW93,KW93+KV94),"")</f>
        <v>60</v>
      </c>
      <c r="KX94" s="7">
        <f t="shared" ca="1" si="618"/>
        <v>0</v>
      </c>
      <c r="KY94" s="7">
        <f t="shared" ca="1" si="530"/>
        <v>3.7012873423953541E-2</v>
      </c>
      <c r="KZ94" s="7">
        <f t="shared" ca="1" si="531"/>
        <v>0.65529481888373875</v>
      </c>
      <c r="LA94" s="7">
        <f t="shared" ca="1" si="532"/>
        <v>1</v>
      </c>
      <c r="LB94" s="7" t="str">
        <f t="shared" ca="1" si="533"/>
        <v>3</v>
      </c>
      <c r="LC94" s="7">
        <f ca="1">IFERROR(IF(LC93+LB94&gt;LD$4,LC93,LC93+LB94),"")</f>
        <v>60</v>
      </c>
      <c r="LD94" s="7">
        <f t="shared" ca="1" si="619"/>
        <v>0</v>
      </c>
      <c r="LE94" s="7">
        <f t="shared" ca="1" si="534"/>
        <v>0.65396124648134069</v>
      </c>
      <c r="LF94" s="7">
        <f t="shared" ca="1" si="535"/>
        <v>3.8346445826351605E-2</v>
      </c>
      <c r="LG94" s="7">
        <f t="shared" ca="1" si="536"/>
        <v>1</v>
      </c>
      <c r="LH94" s="7" t="str">
        <f t="shared" ca="1" si="537"/>
        <v>3</v>
      </c>
      <c r="LI94" s="7">
        <f ca="1">IFERROR(IF(LI93+LH94&gt;LJ$4,LI93,LI93+LH94),"")</f>
        <v>60</v>
      </c>
      <c r="LJ94" s="7">
        <f t="shared" ca="1" si="620"/>
        <v>0</v>
      </c>
      <c r="LK94" s="7">
        <f t="shared" ca="1" si="538"/>
        <v>0.82637763375124829</v>
      </c>
      <c r="LL94" s="7">
        <f t="shared" ca="1" si="539"/>
        <v>-0.134069941443556</v>
      </c>
      <c r="LM94" s="7">
        <f t="shared" ca="1" si="540"/>
        <v>0</v>
      </c>
      <c r="LN94" s="7">
        <f t="shared" ca="1" si="541"/>
        <v>0</v>
      </c>
      <c r="LO94" s="7">
        <f ca="1">IFERROR(IF(LO93+LN94&gt;LP$4,LO93,LO93+LN94),"")</f>
        <v>60</v>
      </c>
      <c r="LP94" s="7">
        <f t="shared" ca="1" si="621"/>
        <v>0</v>
      </c>
      <c r="LQ94" s="7">
        <f t="shared" ca="1" si="542"/>
        <v>5.8046752764345233E-2</v>
      </c>
      <c r="LR94" s="7">
        <f t="shared" ca="1" si="543"/>
        <v>0.63426093954334706</v>
      </c>
      <c r="LS94" s="7">
        <f t="shared" ca="1" si="544"/>
        <v>1</v>
      </c>
      <c r="LT94" s="7" t="str">
        <f t="shared" ca="1" si="545"/>
        <v>3</v>
      </c>
      <c r="LU94" s="7">
        <f ca="1">IFERROR(IF(LU93+LT94&gt;LV$4,LU93,LU93+LT94),"")</f>
        <v>60</v>
      </c>
      <c r="LV94" s="7">
        <f t="shared" ca="1" si="622"/>
        <v>0</v>
      </c>
      <c r="LW94" s="7">
        <f t="shared" ca="1" si="546"/>
        <v>0.76742346725066801</v>
      </c>
      <c r="LX94" s="7">
        <f t="shared" ca="1" si="547"/>
        <v>-7.5115774942975722E-2</v>
      </c>
      <c r="LY94" s="7">
        <f t="shared" ca="1" si="548"/>
        <v>0</v>
      </c>
      <c r="LZ94" s="7">
        <f t="shared" ca="1" si="549"/>
        <v>0</v>
      </c>
      <c r="MA94" s="7">
        <f ca="1">IFERROR(IF(MA93+LZ94&gt;MB$4,MA93,MA93+LZ94),"")</f>
        <v>60</v>
      </c>
      <c r="MB94" s="7">
        <f t="shared" ca="1" si="623"/>
        <v>0</v>
      </c>
      <c r="MC94" s="7">
        <f t="shared" ca="1" si="550"/>
        <v>7.5857987048283504E-2</v>
      </c>
      <c r="MD94" s="7">
        <f t="shared" ca="1" si="551"/>
        <v>0.61644970525940879</v>
      </c>
      <c r="ME94" s="7">
        <f t="shared" ca="1" si="552"/>
        <v>1</v>
      </c>
      <c r="MF94" s="7" t="str">
        <f t="shared" ca="1" si="553"/>
        <v>3</v>
      </c>
      <c r="MG94" s="7">
        <f ca="1">IFERROR(IF(MG93+MF94&gt;MH$4,MG93,MG93+MF94),"")</f>
        <v>60</v>
      </c>
      <c r="MH94" s="7">
        <f t="shared" ca="1" si="624"/>
        <v>0</v>
      </c>
      <c r="MI94" s="7">
        <f t="shared" ca="1" si="554"/>
        <v>0.44912203056838818</v>
      </c>
      <c r="MJ94" s="7">
        <f t="shared" ca="1" si="555"/>
        <v>0.24318566173930412</v>
      </c>
      <c r="MK94" s="7">
        <f t="shared" ca="1" si="556"/>
        <v>1</v>
      </c>
      <c r="ML94" s="7" t="str">
        <f t="shared" ca="1" si="557"/>
        <v>3</v>
      </c>
      <c r="MM94" s="7">
        <f ca="1">IFERROR(IF(MM93+ML94&gt;MN$4,MM93,MM93+ML94),"")</f>
        <v>60</v>
      </c>
      <c r="MN94" s="7">
        <f t="shared" ca="1" si="625"/>
        <v>0</v>
      </c>
      <c r="MO94" s="7">
        <f t="shared" ca="1" si="558"/>
        <v>0.47078400113772367</v>
      </c>
      <c r="MP94" s="7">
        <f t="shared" ca="1" si="559"/>
        <v>0.22152369116996862</v>
      </c>
      <c r="MQ94" s="7">
        <f t="shared" ca="1" si="560"/>
        <v>1</v>
      </c>
      <c r="MR94" s="7" t="str">
        <f t="shared" ca="1" si="561"/>
        <v>3</v>
      </c>
      <c r="MS94" s="7">
        <f ca="1">IFERROR(IF(MS93+MR94&gt;MT$4,MS93,MS93+MR94),"")</f>
        <v>60</v>
      </c>
      <c r="MT94" s="7">
        <f t="shared" ca="1" si="626"/>
        <v>0</v>
      </c>
      <c r="MU94" s="7">
        <f t="shared" ca="1" si="562"/>
        <v>0.92156824214137978</v>
      </c>
      <c r="MV94" s="7">
        <f t="shared" ca="1" si="563"/>
        <v>-0.22926054983368749</v>
      </c>
      <c r="MW94" s="7">
        <f t="shared" ca="1" si="564"/>
        <v>0</v>
      </c>
      <c r="MX94" s="7">
        <f t="shared" ca="1" si="565"/>
        <v>0</v>
      </c>
      <c r="MY94" s="7">
        <f ca="1">IFERROR(IF(MY93+MX94&gt;MZ$4,MY93,MY93+MX94),"")</f>
        <v>60</v>
      </c>
      <c r="MZ94" s="7">
        <f t="shared" ca="1" si="627"/>
        <v>0</v>
      </c>
      <c r="NA94" s="7">
        <f t="shared" ca="1" si="566"/>
        <v>0.26833292793895602</v>
      </c>
      <c r="NB94" s="7">
        <f t="shared" ca="1" si="567"/>
        <v>0.42397476436873627</v>
      </c>
      <c r="NC94" s="7">
        <f t="shared" ca="1" si="568"/>
        <v>1</v>
      </c>
      <c r="ND94" s="7" t="str">
        <f t="shared" ca="1" si="569"/>
        <v>3</v>
      </c>
      <c r="NE94" s="7">
        <f ca="1">IFERROR(IF(NE93+ND94&gt;NF$4,NE93,NE93+ND94),"")</f>
        <v>60</v>
      </c>
      <c r="NF94" s="7">
        <f t="shared" ca="1" si="628"/>
        <v>0</v>
      </c>
      <c r="NG94" s="7">
        <f t="shared" ca="1" si="570"/>
        <v>0.67058494214713749</v>
      </c>
      <c r="NH94" s="7">
        <f t="shared" ca="1" si="571"/>
        <v>2.1722750160554805E-2</v>
      </c>
      <c r="NI94" s="7">
        <f t="shared" ca="1" si="572"/>
        <v>1</v>
      </c>
      <c r="NJ94" s="7" t="str">
        <f t="shared" ca="1" si="573"/>
        <v>3</v>
      </c>
      <c r="NK94" s="7">
        <f ca="1">IFERROR(IF(NK93+NJ94&gt;NL$4,NK93,NK93+NJ94),"")</f>
        <v>60</v>
      </c>
      <c r="NL94" s="7">
        <f t="shared" ca="1" si="629"/>
        <v>0</v>
      </c>
      <c r="NM94" s="7">
        <f t="shared" ca="1" si="574"/>
        <v>0.87188318391775432</v>
      </c>
      <c r="NN94" s="7">
        <f t="shared" ca="1" si="575"/>
        <v>-0.17957549161006203</v>
      </c>
      <c r="NO94" s="7">
        <f t="shared" ca="1" si="576"/>
        <v>0</v>
      </c>
      <c r="NP94" s="7">
        <f t="shared" ca="1" si="577"/>
        <v>0</v>
      </c>
      <c r="NQ94" s="7">
        <f ca="1">IFERROR(IF(NQ93+NP94&gt;NR$4,NQ93,NQ93+NP94),"")</f>
        <v>60</v>
      </c>
      <c r="NR94" s="7">
        <f t="shared" ca="1" si="630"/>
        <v>0</v>
      </c>
      <c r="NT94">
        <v>92</v>
      </c>
      <c r="NU94" s="7" t="s">
        <v>19</v>
      </c>
      <c r="NV94" s="7" t="str">
        <f t="shared" ca="1" si="335"/>
        <v/>
      </c>
      <c r="NW94" s="7" t="str">
        <f t="shared" ca="1" si="329"/>
        <v/>
      </c>
      <c r="NX94" t="str">
        <f ca="1">IFERROR(VLOOKUP(NT94,$K$3:$AK$568,8,FALSE),"")</f>
        <v/>
      </c>
      <c r="NY94" t="str">
        <f ca="1">IFERROR(VLOOKUP(NT94,$K$3:$AK$568,9,FALSE),"")</f>
        <v/>
      </c>
      <c r="NZ94" s="7" t="str">
        <f ca="1">IFERROR(VLOOKUP(NT94,$K$3:$AK$568,27,FALSE),"")</f>
        <v/>
      </c>
      <c r="OB94">
        <v>92</v>
      </c>
      <c r="OC94" s="7" t="s">
        <v>19</v>
      </c>
      <c r="OD94" t="e">
        <f t="shared" ca="1" si="336"/>
        <v>#N/A</v>
      </c>
      <c r="OE94" s="7" t="str">
        <f t="shared" ca="1" si="337"/>
        <v/>
      </c>
      <c r="OF94" s="7" t="str">
        <f t="shared" ca="1" si="338"/>
        <v/>
      </c>
      <c r="OG94" t="str">
        <f t="shared" ca="1" si="339"/>
        <v/>
      </c>
      <c r="OI94">
        <v>92</v>
      </c>
      <c r="OJ94" s="7" t="s">
        <v>19</v>
      </c>
      <c r="OK94" s="7" t="str">
        <f t="shared" ca="1" si="340"/>
        <v/>
      </c>
      <c r="OL94" s="7" t="str">
        <f t="shared" ca="1" si="341"/>
        <v/>
      </c>
      <c r="OM94" t="str">
        <f ca="1">IFERROR(VLOOKUP(OI94,$L$3:$AK$568,7,FALSE),"")</f>
        <v/>
      </c>
      <c r="ON94" t="str">
        <f ca="1">IFERROR(VLOOKUP(OI94,$L$3:$AK$568,8,FALSE),"")</f>
        <v/>
      </c>
      <c r="OO94" s="7" t="str">
        <f ca="1">IFERROR(VLOOKUP(OI94,$L$3:$AK$568,26,FALSE),"")</f>
        <v/>
      </c>
      <c r="OQ94">
        <v>92</v>
      </c>
      <c r="OR94" s="7" t="s">
        <v>19</v>
      </c>
      <c r="OS94" t="e">
        <f t="shared" ca="1" si="342"/>
        <v>#N/A</v>
      </c>
      <c r="OT94" s="7" t="str">
        <f t="shared" ca="1" si="343"/>
        <v/>
      </c>
      <c r="OU94" s="7" t="str">
        <f t="shared" ca="1" si="344"/>
        <v/>
      </c>
      <c r="OV94" t="str">
        <f t="shared" ca="1" si="345"/>
        <v/>
      </c>
      <c r="OX94">
        <v>92</v>
      </c>
      <c r="OY94" s="7" t="s">
        <v>19</v>
      </c>
      <c r="OZ94" s="7" t="str">
        <f t="shared" ca="1" si="346"/>
        <v/>
      </c>
      <c r="PA94" s="7" t="str">
        <f t="shared" ca="1" si="347"/>
        <v/>
      </c>
      <c r="PB94" t="str">
        <f ca="1">IFERROR(VLOOKUP(OX94,$M$3:$AK$568,6,FALSE),"")</f>
        <v/>
      </c>
      <c r="PC94" t="str">
        <f ca="1">IFERROR(VLOOKUP(OX94,$M$3:$AK$568,7,FALSE),"")</f>
        <v/>
      </c>
      <c r="PD94" s="7" t="str">
        <f ca="1">IFERROR(VLOOKUP(OX94,$M$3:$AK$568,25,FALSE),"")</f>
        <v/>
      </c>
      <c r="PF94">
        <v>92</v>
      </c>
      <c r="PG94" s="7" t="s">
        <v>19</v>
      </c>
      <c r="PH94" t="e">
        <f t="shared" ca="1" si="348"/>
        <v>#N/A</v>
      </c>
      <c r="PI94" s="7" t="str">
        <f t="shared" ca="1" si="349"/>
        <v/>
      </c>
      <c r="PJ94" s="7" t="str">
        <f t="shared" ca="1" si="350"/>
        <v/>
      </c>
      <c r="PK94" t="str">
        <f t="shared" ca="1" si="351"/>
        <v/>
      </c>
      <c r="PM94">
        <v>92</v>
      </c>
      <c r="PN94" s="7" t="s">
        <v>19</v>
      </c>
      <c r="PO94" s="202" t="str">
        <f t="shared" ca="1" si="352"/>
        <v/>
      </c>
      <c r="PP94" s="7" t="str">
        <f t="shared" ca="1" si="353"/>
        <v/>
      </c>
      <c r="PQ94" t="str">
        <f ca="1">IFERROR(VLOOKUP(PM94,$G$325:$R$409,12,FALSE),"")</f>
        <v/>
      </c>
      <c r="PR94" t="e">
        <f ca="1">VLOOKUP(PM94,$G$324:$Q$409,11,FALSE)</f>
        <v>#N/A</v>
      </c>
      <c r="PS94" s="7" t="str">
        <f ca="1">VLOOKUP(PQ94,$R$325:$Y$409,8,FALSE)</f>
        <v>- -</v>
      </c>
      <c r="PT94" s="7">
        <f ca="1">ReSt</f>
        <v>-4</v>
      </c>
      <c r="PU94" s="7" t="e">
        <f t="shared" ca="1" si="354"/>
        <v>#N/A</v>
      </c>
      <c r="PV94" s="7" t="e">
        <f t="shared" ca="1" si="355"/>
        <v>#N/A</v>
      </c>
      <c r="PW94" s="7" t="str">
        <f ca="1">VLOOKUP(PQ94,$R$325:$AK$409,8,FALSE)</f>
        <v>- -</v>
      </c>
      <c r="PX94" s="7"/>
      <c r="PY94">
        <v>92</v>
      </c>
      <c r="PZ94" s="7" t="s">
        <v>19</v>
      </c>
      <c r="QA94" t="str">
        <f t="shared" ca="1" si="356"/>
        <v/>
      </c>
      <c r="QB94" s="7" t="str">
        <f t="shared" ca="1" si="357"/>
        <v/>
      </c>
      <c r="QC94" s="7" t="str">
        <f t="shared" ca="1" si="358"/>
        <v/>
      </c>
      <c r="QD94" t="str">
        <f t="shared" ca="1" si="359"/>
        <v/>
      </c>
      <c r="QF94">
        <v>92</v>
      </c>
      <c r="QG94" s="7" t="s">
        <v>19</v>
      </c>
      <c r="QH94" s="7" t="str">
        <f t="shared" ca="1" si="360"/>
        <v/>
      </c>
      <c r="QI94" s="7" t="e">
        <f t="shared" ca="1" si="361"/>
        <v>#VALUE!</v>
      </c>
      <c r="QJ94" t="e">
        <f t="shared" ca="1" si="362"/>
        <v>#N/A</v>
      </c>
      <c r="QK94" s="7" t="e">
        <f t="shared" ca="1" si="363"/>
        <v>#N/A</v>
      </c>
      <c r="QM94">
        <v>92</v>
      </c>
      <c r="QN94" s="7" t="s">
        <v>19</v>
      </c>
      <c r="QO94" t="str">
        <f t="shared" ca="1" si="364"/>
        <v/>
      </c>
      <c r="QP94" s="7" t="str">
        <f t="shared" ca="1" si="365"/>
        <v/>
      </c>
      <c r="QQ94" t="str">
        <f t="shared" ca="1" si="366"/>
        <v/>
      </c>
    </row>
    <row r="95" spans="1:459" x14ac:dyDescent="0.25">
      <c r="A95" s="240" t="str">
        <f>IF('Character Sheet'!$B$4="Creature","N","Y")</f>
        <v>Y</v>
      </c>
      <c r="C95" s="75"/>
      <c r="D95" s="76"/>
      <c r="F95" s="75"/>
      <c r="G95" s="76"/>
      <c r="I95" s="75"/>
      <c r="J95" s="85"/>
      <c r="K95" s="85">
        <f t="shared" ca="1" si="330"/>
        <v>4</v>
      </c>
      <c r="L95" s="85">
        <f t="shared" ca="1" si="632"/>
        <v>0</v>
      </c>
      <c r="M95" s="70">
        <f t="shared" ca="1" si="321"/>
        <v>4</v>
      </c>
      <c r="O95" s="222">
        <f t="shared" ca="1" si="331"/>
        <v>204</v>
      </c>
      <c r="Q95" s="7" t="str">
        <f t="shared" si="633"/>
        <v>Cobbler</v>
      </c>
      <c r="R95" s="9" t="s">
        <v>1386</v>
      </c>
      <c r="S95" s="9" t="s">
        <v>1850</v>
      </c>
      <c r="T95" s="61" t="str">
        <f>SUBSTITUTE(IFERROR(IFERROR(VLOOKUP(R95,'[1]Skill Statistics'!$A$3:$C$513,2,FALSE),VLOOKUP(Q95,'[1]Skill Statistics'!$A$3:$C$513,2,FALSE)),T94),"R*","ReSt")</f>
        <v>Ag/Me</v>
      </c>
      <c r="U95" s="61" t="str">
        <f>IFERROR(IFERROR(VLOOKUP(R95,'[1]Skill Statistics'!$A$3:$C$513,3,FALSE),VLOOKUP(Q95,'[1]Skill Statistics'!$A$3:$C$513,3,FALSE)),U94)</f>
        <v>SD</v>
      </c>
      <c r="V95" s="61" t="str">
        <f>IF(ISNUMBER(SEARCH("Category",R95)),"- -",IFERROR(IFERROR(VLOOKUP(Q95,[1]Professions!$A$4:$AM$288,MATCH(Profession,[1]Professions!$A$1:$AM$1,0),FALSE),VLOOKUP(Q95,Calculations!$B$91:$I$95,8,FALSE)),"- -"))</f>
        <v>2 / 4</v>
      </c>
      <c r="W95" s="60">
        <f t="shared" ca="1" si="332"/>
        <v>0</v>
      </c>
      <c r="X95" s="7">
        <f ca="1">IFERROR(VLOOKUP(R95,$BS$6:$NR$519,MATCH(ActualLevel,$BS$3:$NR$3,0),FALSE),"- -")</f>
        <v>0</v>
      </c>
      <c r="Y95" s="7">
        <f t="shared" ca="1" si="640"/>
        <v>0</v>
      </c>
      <c r="Z95" s="7">
        <f ca="1">IFERROR(VLOOKUP(Y95,Charts!$BQ$2:$BR$52,2,FALSE),"- -")</f>
        <v>-25</v>
      </c>
      <c r="AA95" s="7">
        <f t="shared" ca="1" si="367"/>
        <v>-1</v>
      </c>
      <c r="AB95" s="7">
        <f t="shared" ca="1" si="634"/>
        <v>0</v>
      </c>
      <c r="AC95" s="7"/>
      <c r="AD95" s="7"/>
      <c r="AE95" s="7"/>
      <c r="AF95" s="7"/>
      <c r="AG95" s="7"/>
      <c r="AH95" s="43"/>
      <c r="AI95" s="7"/>
      <c r="AJ95" s="7"/>
      <c r="AK95" s="7">
        <f t="shared" ca="1" si="368"/>
        <v>-26</v>
      </c>
      <c r="AL95" s="7"/>
      <c r="AM95" s="69">
        <f>IFERROR(VLOOKUP(R95,'[1]Skill Statistics'!$A$3:$AN$513,MATCH(Profession,'[1]Skill Statistics'!$A$2:$AN$2,0),FALSE),0)</f>
        <v>0</v>
      </c>
      <c r="AN95" s="85">
        <f>IFERROR(VLOOKUP(Q95,'[1]Skill Statistics'!$A$3:$BK$513,MATCH(Archetype,'[1]Skill Statistics'!$A$2:$BK$2,0),FALSE),0)</f>
        <v>0</v>
      </c>
      <c r="AO95" s="85">
        <f>IFERROR(VLOOKUP(Q95,'[1]Skill Statistics'!$A$3:$BB$513,MATCH(Race,'[1]Skill Statistics'!$A$2:$BB$2,0),FALSE),0)</f>
        <v>0</v>
      </c>
      <c r="AP95" s="85">
        <f t="shared" ca="1" si="333"/>
        <v>-0.1</v>
      </c>
      <c r="AQ95" s="70"/>
      <c r="AS95" s="69">
        <f>IFERROR(VLOOKUP(Q95,'[1]Professional Skills'!$A$4:$AM$288,MATCH(Profession,'[1]Professional Skills'!$A$3:$AM$3,0),FALSE),"- -")</f>
        <v>0</v>
      </c>
      <c r="AU95" s="7">
        <f t="shared" si="636"/>
        <v>0</v>
      </c>
      <c r="AV95" s="7">
        <f t="shared" ca="1" si="635"/>
        <v>0</v>
      </c>
      <c r="AW95" t="str">
        <f t="shared" si="371"/>
        <v/>
      </c>
      <c r="AX95" t="str">
        <f>IFERROR(_xlfn.RANK.EQ(AW95,$AW$5:$AW$568),"")</f>
        <v/>
      </c>
      <c r="AY95">
        <f t="shared" si="327"/>
        <v>0</v>
      </c>
      <c r="AZ95" s="70" t="str">
        <f t="shared" si="369"/>
        <v/>
      </c>
      <c r="BB95" s="69" t="str">
        <f>IFERROR(IF(Q95="Language",VLOOKUP(R95,[1]Cultures!$B$4:$N$218,MATCH(Culture,[1]Cultures!$B$3:$N$3,0),FALSE),VLOOKUP(Q95,[1]Cultures!$B$4:$O$212,MATCH(Culture,[1]Cultures!$B$3:$O$3,0),FALSE)),"- -")</f>
        <v>- -</v>
      </c>
      <c r="BD95">
        <f t="shared" ca="1" si="631"/>
        <v>0</v>
      </c>
      <c r="BE95" t="str">
        <f t="shared" si="578"/>
        <v/>
      </c>
      <c r="BG95">
        <f t="shared" ca="1" si="641"/>
        <v>0.98274003815568756</v>
      </c>
      <c r="BH95">
        <f ca="1">_xlfn.RANK.EQ(BG95,$BG$89:$BG$568)</f>
        <v>10</v>
      </c>
      <c r="BI95" s="7" t="str">
        <f t="shared" ca="1" si="370"/>
        <v>- -</v>
      </c>
      <c r="BK95" s="7">
        <f t="shared" ca="1" si="642"/>
        <v>0</v>
      </c>
      <c r="BL95" s="70">
        <f t="shared" ca="1" si="328"/>
        <v>0</v>
      </c>
      <c r="BN95" s="69">
        <f>IFERROR(VLOOKUP(V95,Charts!$BT$2:$BV$14,3,FALSE),"- -")</f>
        <v>0.76923076923076927</v>
      </c>
      <c r="BO95" s="85">
        <f t="shared" ca="1" si="334"/>
        <v>1.6291772940251557</v>
      </c>
      <c r="BP95" s="70">
        <f t="shared" ca="1" si="579"/>
        <v>204</v>
      </c>
      <c r="BR95" s="7">
        <v>90</v>
      </c>
      <c r="BS95" s="9" t="str">
        <f ca="1">VLOOKUP(BR95,$O$3:$R$568,4,FALSE)</f>
        <v>Religious History</v>
      </c>
      <c r="BT95" s="7" t="str">
        <f ca="1">VLOOKUP(BS95,$R$3:$V$568,5,FALSE)</f>
        <v>2 / 3</v>
      </c>
      <c r="BU95" s="7">
        <f ca="1">VLOOKUP(BT95,Charts!$BT$2:$BV$14,3,FALSE)</f>
        <v>0.84615384615384615</v>
      </c>
      <c r="BV95" s="7" t="str">
        <f t="shared" ca="1" si="372"/>
        <v>2</v>
      </c>
      <c r="BW95" s="7" t="str">
        <f t="shared" ca="1" si="373"/>
        <v>3</v>
      </c>
      <c r="BY95" s="7">
        <f t="shared" ca="1" si="374"/>
        <v>0.63480701211010171</v>
      </c>
      <c r="BZ95" s="7">
        <f t="shared" ca="1" si="375"/>
        <v>0.21134683404374444</v>
      </c>
      <c r="CA95" s="7">
        <f t="shared" ca="1" si="376"/>
        <v>1</v>
      </c>
      <c r="CB95" s="7" t="str">
        <f t="shared" ca="1" si="377"/>
        <v>2</v>
      </c>
      <c r="CC95" s="7">
        <f ca="1">IFERROR(IF(CC94+CB95&gt;CD$4,CC94,CC94+CB95),"")</f>
        <v>38</v>
      </c>
      <c r="CD95" s="7">
        <f t="shared" ca="1" si="580"/>
        <v>0</v>
      </c>
      <c r="CE95" s="7">
        <f t="shared" ca="1" si="378"/>
        <v>0.98426239359754297</v>
      </c>
      <c r="CF95" s="7">
        <f t="shared" ca="1" si="379"/>
        <v>-0.13810854744369683</v>
      </c>
      <c r="CG95" s="7">
        <f t="shared" ca="1" si="380"/>
        <v>0</v>
      </c>
      <c r="CH95" s="7">
        <f t="shared" ca="1" si="381"/>
        <v>0</v>
      </c>
      <c r="CI95" s="7">
        <f ca="1">IFERROR(IF(CI94+CH95&gt;CJ$4,CI94,CI94+CH95),"")</f>
        <v>60</v>
      </c>
      <c r="CJ95" s="7">
        <f t="shared" ca="1" si="581"/>
        <v>0</v>
      </c>
      <c r="CK95" s="7">
        <f t="shared" ca="1" si="382"/>
        <v>0.60431031156736248</v>
      </c>
      <c r="CL95" s="7">
        <f t="shared" ca="1" si="383"/>
        <v>0.24184353458648367</v>
      </c>
      <c r="CM95" s="7">
        <f t="shared" ca="1" si="384"/>
        <v>1</v>
      </c>
      <c r="CN95" s="7" t="str">
        <f t="shared" ca="1" si="385"/>
        <v>2</v>
      </c>
      <c r="CO95" s="7">
        <f ca="1">IFERROR(IF(CO94+CN95&gt;CP$4,CO94,CO94+CN95),"")</f>
        <v>60</v>
      </c>
      <c r="CP95" s="7">
        <f t="shared" ca="1" si="582"/>
        <v>0</v>
      </c>
      <c r="CQ95" s="7">
        <f t="shared" ca="1" si="386"/>
        <v>0.14433794309026948</v>
      </c>
      <c r="CR95" s="7">
        <f t="shared" ca="1" si="387"/>
        <v>0.70181590306357666</v>
      </c>
      <c r="CS95" s="7">
        <f t="shared" ca="1" si="388"/>
        <v>1</v>
      </c>
      <c r="CT95" s="7" t="str">
        <f t="shared" ca="1" si="389"/>
        <v>2</v>
      </c>
      <c r="CU95" s="7">
        <f ca="1">IFERROR(IF(CU94+CT95&gt;CV$4,CU94,CU94+CT95),"")</f>
        <v>60</v>
      </c>
      <c r="CV95" s="7">
        <f t="shared" ca="1" si="583"/>
        <v>0</v>
      </c>
      <c r="CW95" s="7">
        <f t="shared" ca="1" si="390"/>
        <v>0.36046175981389716</v>
      </c>
      <c r="CX95" s="7">
        <f t="shared" ca="1" si="391"/>
        <v>0.48569208633994898</v>
      </c>
      <c r="CY95" s="7">
        <f t="shared" ca="1" si="392"/>
        <v>1</v>
      </c>
      <c r="CZ95" s="7" t="str">
        <f t="shared" ca="1" si="393"/>
        <v>2</v>
      </c>
      <c r="DA95" s="7">
        <f ca="1">IFERROR(IF(DA94+CZ95&gt;DB$4,DA94,DA94+CZ95),"")</f>
        <v>60</v>
      </c>
      <c r="DB95" s="7">
        <f t="shared" ca="1" si="584"/>
        <v>0</v>
      </c>
      <c r="DC95" s="7">
        <f t="shared" ca="1" si="394"/>
        <v>0.67991758143197167</v>
      </c>
      <c r="DD95" s="7">
        <f t="shared" ca="1" si="395"/>
        <v>0.16623626472187447</v>
      </c>
      <c r="DE95" s="7">
        <f t="shared" ca="1" si="396"/>
        <v>1</v>
      </c>
      <c r="DF95" s="7" t="str">
        <f t="shared" ca="1" si="397"/>
        <v>2</v>
      </c>
      <c r="DG95" s="7">
        <f ca="1">IFERROR(IF(DG94+DF95&gt;DH$4,DG94,DG94+DF95),"")</f>
        <v>60</v>
      </c>
      <c r="DH95" s="7">
        <f t="shared" ca="1" si="585"/>
        <v>0</v>
      </c>
      <c r="DI95" s="7">
        <f t="shared" ca="1" si="398"/>
        <v>0.95797637398891655</v>
      </c>
      <c r="DJ95" s="7">
        <f t="shared" ca="1" si="399"/>
        <v>-0.11182252783507041</v>
      </c>
      <c r="DK95" s="7">
        <f t="shared" ca="1" si="400"/>
        <v>0</v>
      </c>
      <c r="DL95" s="7">
        <f t="shared" ca="1" si="401"/>
        <v>0</v>
      </c>
      <c r="DM95" s="7">
        <f ca="1">IFERROR(IF(DM94+DL95&gt;DN$4,DM94,DM94+DL95),"")</f>
        <v>60</v>
      </c>
      <c r="DN95" s="7">
        <f t="shared" ca="1" si="586"/>
        <v>0</v>
      </c>
      <c r="DO95" s="7">
        <f t="shared" ca="1" si="402"/>
        <v>7.7192547825189028E-2</v>
      </c>
      <c r="DP95" s="7">
        <f t="shared" ca="1" si="403"/>
        <v>0.76896129832865712</v>
      </c>
      <c r="DQ95" s="7">
        <f t="shared" ca="1" si="404"/>
        <v>1</v>
      </c>
      <c r="DR95" s="7" t="str">
        <f t="shared" ca="1" si="405"/>
        <v>2</v>
      </c>
      <c r="DS95" s="7">
        <f ca="1">IFERROR(IF(DS94+DR95&gt;DT$4,DS94,DS94+DR95),"")</f>
        <v>60</v>
      </c>
      <c r="DT95" s="7">
        <f t="shared" ca="1" si="587"/>
        <v>0</v>
      </c>
      <c r="DU95" s="7">
        <f t="shared" ca="1" si="406"/>
        <v>0.91315514670408682</v>
      </c>
      <c r="DV95" s="7">
        <f t="shared" ca="1" si="407"/>
        <v>-6.7001300550240672E-2</v>
      </c>
      <c r="DW95" s="7">
        <f t="shared" ca="1" si="408"/>
        <v>0</v>
      </c>
      <c r="DX95" s="7">
        <f t="shared" ca="1" si="409"/>
        <v>0</v>
      </c>
      <c r="DY95" s="7">
        <f ca="1">IFERROR(IF(DY94+DX95&gt;DZ$4,DY94,DY94+DX95),"")</f>
        <v>59</v>
      </c>
      <c r="DZ95" s="7">
        <f t="shared" ca="1" si="588"/>
        <v>0</v>
      </c>
      <c r="EA95" s="7">
        <f t="shared" ca="1" si="410"/>
        <v>0.47441220416674768</v>
      </c>
      <c r="EB95" s="7">
        <f t="shared" ca="1" si="411"/>
        <v>0.37174164198709847</v>
      </c>
      <c r="EC95" s="7">
        <f t="shared" ca="1" si="412"/>
        <v>1</v>
      </c>
      <c r="ED95" s="7" t="str">
        <f t="shared" ca="1" si="413"/>
        <v>2</v>
      </c>
      <c r="EE95" s="7">
        <f ca="1">IFERROR(IF(EE94+ED95&gt;EF$4,EE94,EE94+ED95),"")</f>
        <v>60</v>
      </c>
      <c r="EF95" s="7">
        <f t="shared" ca="1" si="589"/>
        <v>0</v>
      </c>
      <c r="EG95" s="7">
        <f t="shared" ca="1" si="414"/>
        <v>0.22096018829514674</v>
      </c>
      <c r="EH95" s="7">
        <f t="shared" ca="1" si="415"/>
        <v>0.6251936578586994</v>
      </c>
      <c r="EI95" s="7">
        <f t="shared" ca="1" si="416"/>
        <v>1</v>
      </c>
      <c r="EJ95" s="7" t="str">
        <f t="shared" ca="1" si="417"/>
        <v>2</v>
      </c>
      <c r="EK95" s="7">
        <f ca="1">IFERROR(IF(EK94+EJ95&gt;EL$4,EK94,EK94+EJ95),"")</f>
        <v>60</v>
      </c>
      <c r="EL95" s="7">
        <f t="shared" ca="1" si="590"/>
        <v>0</v>
      </c>
      <c r="EM95" s="7">
        <f t="shared" ca="1" si="418"/>
        <v>0.33572065326981648</v>
      </c>
      <c r="EN95" s="7">
        <f t="shared" ca="1" si="419"/>
        <v>0.51043319288402966</v>
      </c>
      <c r="EO95" s="7">
        <f t="shared" ca="1" si="420"/>
        <v>1</v>
      </c>
      <c r="EP95" s="7" t="str">
        <f t="shared" ca="1" si="421"/>
        <v>2</v>
      </c>
      <c r="EQ95" s="7">
        <f ca="1">IFERROR(IF(EQ94+EP95&gt;ER$4,EQ94,EQ94+EP95),"")</f>
        <v>60</v>
      </c>
      <c r="ER95" s="7">
        <f t="shared" ca="1" si="591"/>
        <v>0</v>
      </c>
      <c r="ES95" s="7">
        <f t="shared" ca="1" si="422"/>
        <v>0.87197145193193915</v>
      </c>
      <c r="ET95" s="7">
        <f t="shared" ca="1" si="423"/>
        <v>-2.5817605778093E-2</v>
      </c>
      <c r="EU95" s="7">
        <f t="shared" ca="1" si="424"/>
        <v>0</v>
      </c>
      <c r="EV95" s="7">
        <f t="shared" ca="1" si="425"/>
        <v>0</v>
      </c>
      <c r="EW95" s="7">
        <f ca="1">IFERROR(IF(EW94+EV95&gt;EX$4,EW94,EW94+EV95),"")</f>
        <v>60</v>
      </c>
      <c r="EX95" s="7">
        <f t="shared" ca="1" si="592"/>
        <v>0</v>
      </c>
      <c r="EY95" s="7">
        <f t="shared" ca="1" si="426"/>
        <v>0.95478999214672211</v>
      </c>
      <c r="EZ95" s="7">
        <f t="shared" ca="1" si="427"/>
        <v>-0.10863614599287597</v>
      </c>
      <c r="FA95" s="7">
        <f t="shared" ca="1" si="428"/>
        <v>0</v>
      </c>
      <c r="FB95" s="7">
        <f t="shared" ca="1" si="429"/>
        <v>0</v>
      </c>
      <c r="FC95" s="7">
        <f ca="1">IFERROR(IF(FC94+FB95&gt;FD$4,FC94,FC94+FB95),"")</f>
        <v>60</v>
      </c>
      <c r="FD95" s="7">
        <f t="shared" ca="1" si="593"/>
        <v>0</v>
      </c>
      <c r="FE95" s="7">
        <f t="shared" ca="1" si="430"/>
        <v>0.75711164165805767</v>
      </c>
      <c r="FF95" s="7">
        <f t="shared" ca="1" si="431"/>
        <v>8.904220449578848E-2</v>
      </c>
      <c r="FG95" s="7">
        <f t="shared" ca="1" si="432"/>
        <v>1</v>
      </c>
      <c r="FH95" s="7" t="str">
        <f t="shared" ca="1" si="433"/>
        <v>2</v>
      </c>
      <c r="FI95" s="7">
        <f ca="1">IFERROR(IF(FI94+FH95&gt;FJ$4,FI94,FI94+FH95),"")</f>
        <v>60</v>
      </c>
      <c r="FJ95" s="7">
        <f t="shared" ca="1" si="594"/>
        <v>0</v>
      </c>
      <c r="FK95" s="7">
        <f t="shared" ca="1" si="434"/>
        <v>0.73098900307873971</v>
      </c>
      <c r="FL95" s="7">
        <f t="shared" ca="1" si="435"/>
        <v>0.11516484307510644</v>
      </c>
      <c r="FM95" s="7">
        <f t="shared" ca="1" si="436"/>
        <v>1</v>
      </c>
      <c r="FN95" s="7" t="str">
        <f t="shared" ca="1" si="437"/>
        <v>2</v>
      </c>
      <c r="FO95" s="7">
        <f ca="1">IFERROR(IF(FO94+FN95&gt;FP$4,FO94,FO94+FN95),"")</f>
        <v>60</v>
      </c>
      <c r="FP95" s="7">
        <f t="shared" ca="1" si="595"/>
        <v>0</v>
      </c>
      <c r="FQ95" s="7">
        <f t="shared" ca="1" si="438"/>
        <v>0.14518436764709952</v>
      </c>
      <c r="FR95" s="7">
        <f t="shared" ca="1" si="439"/>
        <v>0.70096947850674662</v>
      </c>
      <c r="FS95" s="7">
        <f t="shared" ca="1" si="440"/>
        <v>1</v>
      </c>
      <c r="FT95" s="7" t="str">
        <f t="shared" ca="1" si="441"/>
        <v>2</v>
      </c>
      <c r="FU95" s="7">
        <f ca="1">IFERROR(IF(FU94+FT95&gt;FV$4,FU94,FU94+FT95),"")</f>
        <v>60</v>
      </c>
      <c r="FV95" s="7">
        <f t="shared" ca="1" si="596"/>
        <v>0</v>
      </c>
      <c r="FW95" s="7">
        <f t="shared" ca="1" si="442"/>
        <v>0.61754338063629022</v>
      </c>
      <c r="FX95" s="7">
        <f t="shared" ca="1" si="443"/>
        <v>0.22861046551755593</v>
      </c>
      <c r="FY95" s="7">
        <f t="shared" ca="1" si="444"/>
        <v>1</v>
      </c>
      <c r="FZ95" s="7" t="str">
        <f t="shared" ca="1" si="445"/>
        <v>2</v>
      </c>
      <c r="GA95" s="7">
        <f ca="1">IFERROR(IF(GA94+FZ95&gt;GB$4,GA94,GA94+FZ95),"")</f>
        <v>60</v>
      </c>
      <c r="GB95" s="7">
        <f t="shared" ca="1" si="597"/>
        <v>0</v>
      </c>
      <c r="GC95" s="7">
        <f t="shared" ca="1" si="446"/>
        <v>0.28524689876821085</v>
      </c>
      <c r="GD95" s="7">
        <f t="shared" ca="1" si="447"/>
        <v>0.56090694738563529</v>
      </c>
      <c r="GE95" s="7">
        <f t="shared" ca="1" si="448"/>
        <v>1</v>
      </c>
      <c r="GF95" s="7" t="str">
        <f t="shared" ca="1" si="449"/>
        <v>2</v>
      </c>
      <c r="GG95" s="7">
        <f ca="1">IFERROR(IF(GG94+GF95&gt;GH$4,GG94,GG94+GF95),"")</f>
        <v>60</v>
      </c>
      <c r="GH95" s="7">
        <f t="shared" ca="1" si="598"/>
        <v>0</v>
      </c>
      <c r="GI95" s="7">
        <f t="shared" ca="1" si="450"/>
        <v>0.56415271211252993</v>
      </c>
      <c r="GJ95" s="7">
        <f t="shared" ca="1" si="451"/>
        <v>0.28200113404131621</v>
      </c>
      <c r="GK95" s="7">
        <f t="shared" ca="1" si="452"/>
        <v>1</v>
      </c>
      <c r="GL95" s="7" t="str">
        <f t="shared" ca="1" si="453"/>
        <v>2</v>
      </c>
      <c r="GM95" s="7">
        <f ca="1">IFERROR(IF(GM94+GL95&gt;GN$4,GM94,GM94+GL95),"")</f>
        <v>60</v>
      </c>
      <c r="GN95" s="7">
        <f t="shared" ca="1" si="599"/>
        <v>0</v>
      </c>
      <c r="GO95" s="7">
        <f t="shared" ca="1" si="454"/>
        <v>0.42939480947361697</v>
      </c>
      <c r="GP95" s="7">
        <f t="shared" ca="1" si="455"/>
        <v>0.41675903668022918</v>
      </c>
      <c r="GQ95" s="7">
        <f t="shared" ca="1" si="456"/>
        <v>1</v>
      </c>
      <c r="GR95" s="7" t="str">
        <f t="shared" ca="1" si="457"/>
        <v>2</v>
      </c>
      <c r="GS95" s="7">
        <f ca="1">IFERROR(IF(GS94+GR95&gt;GT$4,GS94,GS94+GR95),"")</f>
        <v>60</v>
      </c>
      <c r="GT95" s="7">
        <f t="shared" ca="1" si="600"/>
        <v>0</v>
      </c>
      <c r="GU95" s="7">
        <f t="shared" ca="1" si="458"/>
        <v>0.64869358183422576</v>
      </c>
      <c r="GV95" s="7">
        <f t="shared" ca="1" si="459"/>
        <v>0.19746026431962038</v>
      </c>
      <c r="GW95" s="7">
        <f t="shared" ca="1" si="460"/>
        <v>1</v>
      </c>
      <c r="GX95" s="7" t="str">
        <f t="shared" ca="1" si="461"/>
        <v>2</v>
      </c>
      <c r="GY95" s="7">
        <f ca="1">IFERROR(IF(GY94+GX95&gt;GZ$4,GY94,GY94+GX95),"")</f>
        <v>60</v>
      </c>
      <c r="GZ95" s="7">
        <f t="shared" ca="1" si="601"/>
        <v>0</v>
      </c>
      <c r="HA95" s="7">
        <f t="shared" ca="1" si="462"/>
        <v>0.46570686523333538</v>
      </c>
      <c r="HB95" s="7">
        <f t="shared" ca="1" si="463"/>
        <v>0.38044698092051077</v>
      </c>
      <c r="HC95" s="7">
        <f t="shared" ca="1" si="464"/>
        <v>1</v>
      </c>
      <c r="HD95" s="7" t="str">
        <f t="shared" ca="1" si="465"/>
        <v>2</v>
      </c>
      <c r="HE95" s="7">
        <f ca="1">IFERROR(IF(HE94+HD95&gt;HF$4,HE94,HE94+HD95),"")</f>
        <v>60</v>
      </c>
      <c r="HF95" s="7">
        <f t="shared" ca="1" si="602"/>
        <v>0</v>
      </c>
      <c r="HG95" s="7">
        <f t="shared" ca="1" si="466"/>
        <v>0.29224132418121451</v>
      </c>
      <c r="HH95" s="7">
        <f t="shared" ca="1" si="467"/>
        <v>0.55391252197263163</v>
      </c>
      <c r="HI95" s="7">
        <f t="shared" ca="1" si="468"/>
        <v>1</v>
      </c>
      <c r="HJ95" s="7" t="str">
        <f t="shared" ca="1" si="469"/>
        <v>2</v>
      </c>
      <c r="HK95" s="7">
        <f ca="1">IFERROR(IF(HK94+HJ95&gt;HL$4,HK94,HK94+HJ95),"")</f>
        <v>60</v>
      </c>
      <c r="HL95" s="7">
        <f t="shared" ca="1" si="603"/>
        <v>0</v>
      </c>
      <c r="HM95" s="7">
        <f t="shared" ca="1" si="470"/>
        <v>0.83224306033087392</v>
      </c>
      <c r="HN95" s="7">
        <f t="shared" ca="1" si="471"/>
        <v>1.3910785822972227E-2</v>
      </c>
      <c r="HO95" s="7">
        <f t="shared" ca="1" si="472"/>
        <v>1</v>
      </c>
      <c r="HP95" s="7" t="str">
        <f t="shared" ca="1" si="473"/>
        <v>2</v>
      </c>
      <c r="HQ95" s="7">
        <f ca="1">IFERROR(IF(HQ94+HP95&gt;HR$4,HQ94,HQ94+HP95),"")</f>
        <v>60</v>
      </c>
      <c r="HR95" s="7">
        <f t="shared" ca="1" si="604"/>
        <v>0</v>
      </c>
      <c r="HS95" s="7">
        <f t="shared" ca="1" si="474"/>
        <v>7.6657850092019419E-2</v>
      </c>
      <c r="HT95" s="7">
        <f t="shared" ca="1" si="475"/>
        <v>0.76949599606182673</v>
      </c>
      <c r="HU95" s="7">
        <f t="shared" ca="1" si="476"/>
        <v>1</v>
      </c>
      <c r="HV95" s="7" t="str">
        <f t="shared" ca="1" si="477"/>
        <v>2</v>
      </c>
      <c r="HW95" s="7">
        <f ca="1">IFERROR(IF(HW94+HV95&gt;HX$4,HW94,HW94+HV95),"")</f>
        <v>60</v>
      </c>
      <c r="HX95" s="7">
        <f t="shared" ca="1" si="605"/>
        <v>0</v>
      </c>
      <c r="HY95" s="7">
        <f t="shared" ca="1" si="478"/>
        <v>0.93720076812196829</v>
      </c>
      <c r="HZ95" s="7">
        <f t="shared" ca="1" si="479"/>
        <v>-9.1046921968122141E-2</v>
      </c>
      <c r="IA95" s="7">
        <f t="shared" ca="1" si="480"/>
        <v>0</v>
      </c>
      <c r="IB95" s="7">
        <f t="shared" ca="1" si="481"/>
        <v>0</v>
      </c>
      <c r="IC95" s="7">
        <f ca="1">IFERROR(IF(IC94+IB95&gt;ID$4,IC94,IC94+IB95),"")</f>
        <v>60</v>
      </c>
      <c r="ID95" s="7">
        <f t="shared" ca="1" si="606"/>
        <v>0</v>
      </c>
      <c r="IE95" s="7">
        <f t="shared" ca="1" si="482"/>
        <v>0.16560780185923352</v>
      </c>
      <c r="IF95" s="7">
        <f t="shared" ca="1" si="483"/>
        <v>0.68054604429461263</v>
      </c>
      <c r="IG95" s="7">
        <f t="shared" ca="1" si="484"/>
        <v>1</v>
      </c>
      <c r="IH95" s="7" t="str">
        <f t="shared" ca="1" si="485"/>
        <v>2</v>
      </c>
      <c r="II95" s="7">
        <f ca="1">IFERROR(IF(II94+IH95&gt;IJ$4,II94,II94+IH95),"")</f>
        <v>60</v>
      </c>
      <c r="IJ95" s="7">
        <f t="shared" ca="1" si="607"/>
        <v>0</v>
      </c>
      <c r="IK95" s="7">
        <f t="shared" ca="1" si="486"/>
        <v>0.5373747130396147</v>
      </c>
      <c r="IL95" s="7">
        <f t="shared" ca="1" si="487"/>
        <v>0.30877913311423144</v>
      </c>
      <c r="IM95" s="7">
        <f t="shared" ca="1" si="488"/>
        <v>1</v>
      </c>
      <c r="IN95" s="7" t="str">
        <f t="shared" ca="1" si="489"/>
        <v>2</v>
      </c>
      <c r="IO95" s="7">
        <f ca="1">IFERROR(IF(IO94+IN95&gt;IP$4,IO94,IO94+IN95),"")</f>
        <v>60</v>
      </c>
      <c r="IP95" s="7">
        <f t="shared" ca="1" si="608"/>
        <v>0</v>
      </c>
      <c r="IQ95" s="7">
        <f t="shared" ca="1" si="490"/>
        <v>0.88064812919174751</v>
      </c>
      <c r="IR95" s="7">
        <f t="shared" ca="1" si="491"/>
        <v>-3.4494283037901363E-2</v>
      </c>
      <c r="IS95" s="7">
        <f t="shared" ca="1" si="492"/>
        <v>0</v>
      </c>
      <c r="IT95" s="7">
        <f t="shared" ca="1" si="493"/>
        <v>0</v>
      </c>
      <c r="IU95" s="7">
        <f ca="1">IFERROR(IF(IU94+IT95&gt;IV$4,IU94,IU94+IT95),"")</f>
        <v>60</v>
      </c>
      <c r="IV95" s="7">
        <f t="shared" ca="1" si="609"/>
        <v>0</v>
      </c>
      <c r="IW95" s="7">
        <f t="shared" ca="1" si="494"/>
        <v>0.55568173306811453</v>
      </c>
      <c r="IX95" s="7">
        <f t="shared" ca="1" si="495"/>
        <v>0.29047211308573162</v>
      </c>
      <c r="IY95" s="7">
        <f t="shared" ca="1" si="496"/>
        <v>1</v>
      </c>
      <c r="IZ95" s="7" t="str">
        <f t="shared" ca="1" si="497"/>
        <v>2</v>
      </c>
      <c r="JA95" s="7">
        <f ca="1">IFERROR(IF(JA94+IZ95&gt;JB$4,JA94,JA94+IZ95),"")</f>
        <v>60</v>
      </c>
      <c r="JB95" s="7">
        <f t="shared" ca="1" si="610"/>
        <v>0</v>
      </c>
      <c r="JC95" s="7">
        <f t="shared" ca="1" si="498"/>
        <v>0.75007123089826599</v>
      </c>
      <c r="JD95" s="7">
        <f t="shared" ca="1" si="499"/>
        <v>9.608261525558015E-2</v>
      </c>
      <c r="JE95" s="7">
        <f t="shared" ca="1" si="500"/>
        <v>1</v>
      </c>
      <c r="JF95" s="7" t="str">
        <f t="shared" ca="1" si="501"/>
        <v>2</v>
      </c>
      <c r="JG95" s="7">
        <f ca="1">IFERROR(IF(JG94+JF95&gt;JH$4,JG94,JG94+JF95),"")</f>
        <v>60</v>
      </c>
      <c r="JH95" s="7">
        <f t="shared" ca="1" si="611"/>
        <v>0</v>
      </c>
      <c r="JI95" s="7">
        <f t="shared" ca="1" si="502"/>
        <v>0.30390348753765317</v>
      </c>
      <c r="JJ95" s="7">
        <f t="shared" ca="1" si="503"/>
        <v>0.54225035861619297</v>
      </c>
      <c r="JK95" s="7">
        <f t="shared" ca="1" si="504"/>
        <v>1</v>
      </c>
      <c r="JL95" s="7" t="str">
        <f t="shared" ca="1" si="505"/>
        <v>2</v>
      </c>
      <c r="JM95" s="7">
        <f ca="1">IFERROR(IF(JM94+JL95&gt;JN$4,JM94,JM94+JL95),"")</f>
        <v>60</v>
      </c>
      <c r="JN95" s="7">
        <f t="shared" ca="1" si="612"/>
        <v>0</v>
      </c>
      <c r="JO95" s="7">
        <f t="shared" ca="1" si="506"/>
        <v>0.75931623236578794</v>
      </c>
      <c r="JP95" s="7">
        <f t="shared" ca="1" si="507"/>
        <v>8.683761378805821E-2</v>
      </c>
      <c r="JQ95" s="7">
        <f t="shared" ca="1" si="508"/>
        <v>1</v>
      </c>
      <c r="JR95" s="7" t="str">
        <f t="shared" ca="1" si="509"/>
        <v>2</v>
      </c>
      <c r="JS95" s="7">
        <f ca="1">IFERROR(IF(JS94+JR95&gt;JT$4,JS94,JS94+JR95),"")</f>
        <v>60</v>
      </c>
      <c r="JT95" s="7">
        <f t="shared" ca="1" si="613"/>
        <v>0</v>
      </c>
      <c r="JU95" s="7">
        <f t="shared" ca="1" si="510"/>
        <v>0.23599589633993612</v>
      </c>
      <c r="JV95" s="7">
        <f t="shared" ca="1" si="511"/>
        <v>0.61015794981391003</v>
      </c>
      <c r="JW95" s="7">
        <f t="shared" ca="1" si="512"/>
        <v>1</v>
      </c>
      <c r="JX95" s="7" t="str">
        <f t="shared" ca="1" si="513"/>
        <v>2</v>
      </c>
      <c r="JY95" s="7">
        <f ca="1">IFERROR(IF(JY94+JX95&gt;JZ$4,JY94,JY94+JX95),"")</f>
        <v>60</v>
      </c>
      <c r="JZ95" s="7">
        <f t="shared" ca="1" si="614"/>
        <v>0</v>
      </c>
      <c r="KA95" s="7">
        <f t="shared" ca="1" si="514"/>
        <v>1.7489062646739995E-2</v>
      </c>
      <c r="KB95" s="7">
        <f t="shared" ca="1" si="515"/>
        <v>0.82866478350710615</v>
      </c>
      <c r="KC95" s="7">
        <f t="shared" ca="1" si="516"/>
        <v>2</v>
      </c>
      <c r="KD95" s="7">
        <f t="shared" ca="1" si="517"/>
        <v>5</v>
      </c>
      <c r="KE95" s="7">
        <f ca="1">IFERROR(IF(KE94+KD95&gt;KF$4,KE94,KE94+KD95),"")</f>
        <v>60</v>
      </c>
      <c r="KF95" s="7">
        <f t="shared" ca="1" si="615"/>
        <v>0</v>
      </c>
      <c r="KG95" s="7">
        <f t="shared" ca="1" si="518"/>
        <v>0.18071528834175687</v>
      </c>
      <c r="KH95" s="7">
        <f t="shared" ca="1" si="519"/>
        <v>0.66543855781208927</v>
      </c>
      <c r="KI95" s="7">
        <f t="shared" ca="1" si="520"/>
        <v>1</v>
      </c>
      <c r="KJ95" s="7" t="str">
        <f t="shared" ca="1" si="521"/>
        <v>2</v>
      </c>
      <c r="KK95" s="7">
        <f ca="1">IFERROR(IF(KK94+KJ95&gt;KL$4,KK94,KK94+KJ95),"")</f>
        <v>60</v>
      </c>
      <c r="KL95" s="7">
        <f t="shared" ca="1" si="616"/>
        <v>0</v>
      </c>
      <c r="KM95" s="7">
        <f t="shared" ca="1" si="522"/>
        <v>0.59072939094034105</v>
      </c>
      <c r="KN95" s="7">
        <f t="shared" ca="1" si="523"/>
        <v>0.2554244552135051</v>
      </c>
      <c r="KO95" s="7">
        <f t="shared" ca="1" si="524"/>
        <v>1</v>
      </c>
      <c r="KP95" s="7" t="str">
        <f t="shared" ca="1" si="525"/>
        <v>2</v>
      </c>
      <c r="KQ95" s="7">
        <f ca="1">IFERROR(IF(KQ94+KP95&gt;KR$4,KQ94,KQ94+KP95),"")</f>
        <v>60</v>
      </c>
      <c r="KR95" s="7">
        <f t="shared" ca="1" si="617"/>
        <v>0</v>
      </c>
      <c r="KS95" s="7">
        <f t="shared" ca="1" si="526"/>
        <v>0.96345205936393874</v>
      </c>
      <c r="KT95" s="7">
        <f t="shared" ca="1" si="527"/>
        <v>-0.11729821321009259</v>
      </c>
      <c r="KU95" s="7">
        <f t="shared" ca="1" si="528"/>
        <v>0</v>
      </c>
      <c r="KV95" s="7">
        <f t="shared" ca="1" si="529"/>
        <v>0</v>
      </c>
      <c r="KW95" s="7">
        <f ca="1">IFERROR(IF(KW94+KV95&gt;KX$4,KW94,KW94+KV95),"")</f>
        <v>60</v>
      </c>
      <c r="KX95" s="7">
        <f t="shared" ca="1" si="618"/>
        <v>0</v>
      </c>
      <c r="KY95" s="7">
        <f t="shared" ca="1" si="530"/>
        <v>0.62873697302920006</v>
      </c>
      <c r="KZ95" s="7">
        <f t="shared" ca="1" si="531"/>
        <v>0.21741687312464608</v>
      </c>
      <c r="LA95" s="7">
        <f t="shared" ca="1" si="532"/>
        <v>1</v>
      </c>
      <c r="LB95" s="7" t="str">
        <f t="shared" ca="1" si="533"/>
        <v>2</v>
      </c>
      <c r="LC95" s="7">
        <f ca="1">IFERROR(IF(LC94+LB95&gt;LD$4,LC94,LC94+LB95),"")</f>
        <v>60</v>
      </c>
      <c r="LD95" s="7">
        <f t="shared" ca="1" si="619"/>
        <v>0</v>
      </c>
      <c r="LE95" s="7">
        <f t="shared" ca="1" si="534"/>
        <v>0.42089682897664527</v>
      </c>
      <c r="LF95" s="7">
        <f t="shared" ca="1" si="535"/>
        <v>0.42525701717720088</v>
      </c>
      <c r="LG95" s="7">
        <f t="shared" ca="1" si="536"/>
        <v>1</v>
      </c>
      <c r="LH95" s="7" t="str">
        <f t="shared" ca="1" si="537"/>
        <v>2</v>
      </c>
      <c r="LI95" s="7">
        <f ca="1">IFERROR(IF(LI94+LH95&gt;LJ$4,LI94,LI94+LH95),"")</f>
        <v>60</v>
      </c>
      <c r="LJ95" s="7">
        <f t="shared" ca="1" si="620"/>
        <v>0</v>
      </c>
      <c r="LK95" s="7">
        <f t="shared" ca="1" si="538"/>
        <v>7.686078737657065E-2</v>
      </c>
      <c r="LL95" s="7">
        <f t="shared" ca="1" si="539"/>
        <v>0.7692930587772755</v>
      </c>
      <c r="LM95" s="7">
        <f t="shared" ca="1" si="540"/>
        <v>1</v>
      </c>
      <c r="LN95" s="7" t="str">
        <f t="shared" ca="1" si="541"/>
        <v>2</v>
      </c>
      <c r="LO95" s="7">
        <f ca="1">IFERROR(IF(LO94+LN95&gt;LP$4,LO94,LO94+LN95),"")</f>
        <v>60</v>
      </c>
      <c r="LP95" s="7">
        <f t="shared" ca="1" si="621"/>
        <v>0</v>
      </c>
      <c r="LQ95" s="7">
        <f t="shared" ca="1" si="542"/>
        <v>0.24806210978657794</v>
      </c>
      <c r="LR95" s="7">
        <f t="shared" ca="1" si="543"/>
        <v>0.5980917363672682</v>
      </c>
      <c r="LS95" s="7">
        <f t="shared" ca="1" si="544"/>
        <v>1</v>
      </c>
      <c r="LT95" s="7" t="str">
        <f t="shared" ca="1" si="545"/>
        <v>2</v>
      </c>
      <c r="LU95" s="7">
        <f ca="1">IFERROR(IF(LU94+LT95&gt;LV$4,LU94,LU94+LT95),"")</f>
        <v>60</v>
      </c>
      <c r="LV95" s="7">
        <f t="shared" ca="1" si="622"/>
        <v>0</v>
      </c>
      <c r="LW95" s="7">
        <f t="shared" ca="1" si="546"/>
        <v>0.18508071036028495</v>
      </c>
      <c r="LX95" s="7">
        <f t="shared" ca="1" si="547"/>
        <v>0.6610731357935612</v>
      </c>
      <c r="LY95" s="7">
        <f t="shared" ca="1" si="548"/>
        <v>1</v>
      </c>
      <c r="LZ95" s="7" t="str">
        <f t="shared" ca="1" si="549"/>
        <v>2</v>
      </c>
      <c r="MA95" s="7">
        <f ca="1">IFERROR(IF(MA94+LZ95&gt;MB$4,MA94,MA94+LZ95),"")</f>
        <v>60</v>
      </c>
      <c r="MB95" s="7">
        <f t="shared" ca="1" si="623"/>
        <v>0</v>
      </c>
      <c r="MC95" s="7">
        <f t="shared" ca="1" si="550"/>
        <v>0.55321903989240417</v>
      </c>
      <c r="MD95" s="7">
        <f t="shared" ca="1" si="551"/>
        <v>0.29293480626144197</v>
      </c>
      <c r="ME95" s="7">
        <f t="shared" ca="1" si="552"/>
        <v>1</v>
      </c>
      <c r="MF95" s="7" t="str">
        <f t="shared" ca="1" si="553"/>
        <v>2</v>
      </c>
      <c r="MG95" s="7">
        <f ca="1">IFERROR(IF(MG94+MF95&gt;MH$4,MG94,MG94+MF95),"")</f>
        <v>60</v>
      </c>
      <c r="MH95" s="7">
        <f t="shared" ca="1" si="624"/>
        <v>0</v>
      </c>
      <c r="MI95" s="7">
        <f t="shared" ca="1" si="554"/>
        <v>0.47220623526263283</v>
      </c>
      <c r="MJ95" s="7">
        <f t="shared" ca="1" si="555"/>
        <v>0.37394761089121331</v>
      </c>
      <c r="MK95" s="7">
        <f t="shared" ca="1" si="556"/>
        <v>1</v>
      </c>
      <c r="ML95" s="7" t="str">
        <f t="shared" ca="1" si="557"/>
        <v>2</v>
      </c>
      <c r="MM95" s="7">
        <f ca="1">IFERROR(IF(MM94+ML95&gt;MN$4,MM94,MM94+ML95),"")</f>
        <v>60</v>
      </c>
      <c r="MN95" s="7">
        <f t="shared" ca="1" si="625"/>
        <v>0</v>
      </c>
      <c r="MO95" s="7">
        <f t="shared" ca="1" si="558"/>
        <v>0.65991745411001357</v>
      </c>
      <c r="MP95" s="7">
        <f t="shared" ca="1" si="559"/>
        <v>0.18623639204383258</v>
      </c>
      <c r="MQ95" s="7">
        <f t="shared" ca="1" si="560"/>
        <v>1</v>
      </c>
      <c r="MR95" s="7" t="str">
        <f t="shared" ca="1" si="561"/>
        <v>2</v>
      </c>
      <c r="MS95" s="7">
        <f ca="1">IFERROR(IF(MS94+MR95&gt;MT$4,MS94,MS94+MR95),"")</f>
        <v>60</v>
      </c>
      <c r="MT95" s="7">
        <f t="shared" ca="1" si="626"/>
        <v>0</v>
      </c>
      <c r="MU95" s="7">
        <f t="shared" ca="1" si="562"/>
        <v>6.3606491217339522E-2</v>
      </c>
      <c r="MV95" s="7">
        <f t="shared" ca="1" si="563"/>
        <v>0.78254735493650662</v>
      </c>
      <c r="MW95" s="7">
        <f t="shared" ca="1" si="564"/>
        <v>1</v>
      </c>
      <c r="MX95" s="7" t="str">
        <f t="shared" ca="1" si="565"/>
        <v>2</v>
      </c>
      <c r="MY95" s="7">
        <f ca="1">IFERROR(IF(MY94+MX95&gt;MZ$4,MY94,MY94+MX95),"")</f>
        <v>60</v>
      </c>
      <c r="MZ95" s="7">
        <f t="shared" ca="1" si="627"/>
        <v>0</v>
      </c>
      <c r="NA95" s="7">
        <f t="shared" ca="1" si="566"/>
        <v>0.89896202451164331</v>
      </c>
      <c r="NB95" s="7">
        <f t="shared" ca="1" si="567"/>
        <v>-5.2808178357797164E-2</v>
      </c>
      <c r="NC95" s="7">
        <f t="shared" ca="1" si="568"/>
        <v>0</v>
      </c>
      <c r="ND95" s="7">
        <f t="shared" ca="1" si="569"/>
        <v>0</v>
      </c>
      <c r="NE95" s="7">
        <f ca="1">IFERROR(IF(NE94+ND95&gt;NF$4,NE94,NE94+ND95),"")</f>
        <v>60</v>
      </c>
      <c r="NF95" s="7">
        <f t="shared" ca="1" si="628"/>
        <v>0</v>
      </c>
      <c r="NG95" s="7">
        <f t="shared" ca="1" si="570"/>
        <v>0.75446779237454931</v>
      </c>
      <c r="NH95" s="7">
        <f t="shared" ca="1" si="571"/>
        <v>9.1686053779296839E-2</v>
      </c>
      <c r="NI95" s="7">
        <f t="shared" ca="1" si="572"/>
        <v>1</v>
      </c>
      <c r="NJ95" s="7" t="str">
        <f t="shared" ca="1" si="573"/>
        <v>2</v>
      </c>
      <c r="NK95" s="7">
        <f ca="1">IFERROR(IF(NK94+NJ95&gt;NL$4,NK94,NK94+NJ95),"")</f>
        <v>60</v>
      </c>
      <c r="NL95" s="7">
        <f t="shared" ca="1" si="629"/>
        <v>0</v>
      </c>
      <c r="NM95" s="7">
        <f t="shared" ca="1" si="574"/>
        <v>0.22727189342055287</v>
      </c>
      <c r="NN95" s="7">
        <f t="shared" ca="1" si="575"/>
        <v>0.61888195273329327</v>
      </c>
      <c r="NO95" s="7">
        <f t="shared" ca="1" si="576"/>
        <v>1</v>
      </c>
      <c r="NP95" s="7" t="str">
        <f t="shared" ca="1" si="577"/>
        <v>2</v>
      </c>
      <c r="NQ95" s="7">
        <f ca="1">IFERROR(IF(NQ94+NP95&gt;NR$4,NQ94,NQ94+NP95),"")</f>
        <v>60</v>
      </c>
      <c r="NR95" s="7">
        <f t="shared" ca="1" si="630"/>
        <v>0</v>
      </c>
      <c r="NT95">
        <v>93</v>
      </c>
      <c r="NU95" s="7" t="s">
        <v>19</v>
      </c>
      <c r="NV95" s="7" t="str">
        <f t="shared" ca="1" si="335"/>
        <v/>
      </c>
      <c r="NW95" s="7" t="str">
        <f t="shared" ca="1" si="329"/>
        <v/>
      </c>
      <c r="NX95" t="str">
        <f ca="1">IFERROR(VLOOKUP(NT95,$K$3:$AK$568,8,FALSE),"")</f>
        <v/>
      </c>
      <c r="NY95" t="str">
        <f ca="1">IFERROR(VLOOKUP(NT95,$K$3:$AK$568,9,FALSE),"")</f>
        <v/>
      </c>
      <c r="NZ95" s="7" t="str">
        <f ca="1">IFERROR(VLOOKUP(NT95,$K$3:$AK$568,27,FALSE),"")</f>
        <v/>
      </c>
      <c r="OB95">
        <v>93</v>
      </c>
      <c r="OC95" s="7" t="s">
        <v>19</v>
      </c>
      <c r="OD95" t="e">
        <f t="shared" ca="1" si="336"/>
        <v>#N/A</v>
      </c>
      <c r="OE95" s="7" t="str">
        <f t="shared" ca="1" si="337"/>
        <v/>
      </c>
      <c r="OF95" s="7" t="str">
        <f t="shared" ca="1" si="338"/>
        <v/>
      </c>
      <c r="OG95" t="str">
        <f t="shared" ca="1" si="339"/>
        <v/>
      </c>
      <c r="OI95">
        <v>93</v>
      </c>
      <c r="OJ95" s="7" t="s">
        <v>19</v>
      </c>
      <c r="OK95" s="7" t="str">
        <f t="shared" ca="1" si="340"/>
        <v/>
      </c>
      <c r="OL95" s="7" t="str">
        <f t="shared" ca="1" si="341"/>
        <v/>
      </c>
      <c r="OM95" t="str">
        <f ca="1">IFERROR(VLOOKUP(OI95,$L$3:$AK$568,7,FALSE),"")</f>
        <v/>
      </c>
      <c r="ON95" t="str">
        <f ca="1">IFERROR(VLOOKUP(OI95,$L$3:$AK$568,8,FALSE),"")</f>
        <v/>
      </c>
      <c r="OO95" s="7" t="str">
        <f ca="1">IFERROR(VLOOKUP(OI95,$L$3:$AK$568,26,FALSE),"")</f>
        <v/>
      </c>
      <c r="OQ95">
        <v>93</v>
      </c>
      <c r="OR95" s="7" t="s">
        <v>19</v>
      </c>
      <c r="OS95" t="e">
        <f t="shared" ca="1" si="342"/>
        <v>#N/A</v>
      </c>
      <c r="OT95" s="7" t="str">
        <f t="shared" ca="1" si="343"/>
        <v/>
      </c>
      <c r="OU95" s="7" t="str">
        <f t="shared" ca="1" si="344"/>
        <v/>
      </c>
      <c r="OV95" t="str">
        <f t="shared" ca="1" si="345"/>
        <v/>
      </c>
      <c r="OX95">
        <v>93</v>
      </c>
      <c r="OY95" s="7" t="s">
        <v>19</v>
      </c>
      <c r="OZ95" s="7" t="str">
        <f t="shared" ca="1" si="346"/>
        <v/>
      </c>
      <c r="PA95" s="7" t="str">
        <f t="shared" ca="1" si="347"/>
        <v/>
      </c>
      <c r="PB95" t="str">
        <f ca="1">IFERROR(VLOOKUP(OX95,$M$3:$AK$568,6,FALSE),"")</f>
        <v/>
      </c>
      <c r="PC95" t="str">
        <f ca="1">IFERROR(VLOOKUP(OX95,$M$3:$AK$568,7,FALSE),"")</f>
        <v/>
      </c>
      <c r="PD95" s="7" t="str">
        <f ca="1">IFERROR(VLOOKUP(OX95,$M$3:$AK$568,25,FALSE),"")</f>
        <v/>
      </c>
      <c r="PF95">
        <v>93</v>
      </c>
      <c r="PG95" s="7" t="s">
        <v>19</v>
      </c>
      <c r="PH95" t="e">
        <f t="shared" ca="1" si="348"/>
        <v>#N/A</v>
      </c>
      <c r="PI95" s="7" t="str">
        <f t="shared" ca="1" si="349"/>
        <v/>
      </c>
      <c r="PJ95" s="7" t="str">
        <f t="shared" ca="1" si="350"/>
        <v/>
      </c>
      <c r="PK95" t="str">
        <f t="shared" ca="1" si="351"/>
        <v/>
      </c>
      <c r="PM95">
        <v>93</v>
      </c>
      <c r="PN95" s="7" t="s">
        <v>19</v>
      </c>
      <c r="PO95" s="202" t="str">
        <f t="shared" ca="1" si="352"/>
        <v/>
      </c>
      <c r="PP95" s="7" t="str">
        <f t="shared" ca="1" si="353"/>
        <v/>
      </c>
      <c r="PQ95" t="str">
        <f ca="1">IFERROR(VLOOKUP(PM95,$G$325:$R$409,12,FALSE),"")</f>
        <v/>
      </c>
      <c r="PR95" t="e">
        <f ca="1">VLOOKUP(PM95,$G$324:$Q$409,11,FALSE)</f>
        <v>#N/A</v>
      </c>
      <c r="PS95" s="7" t="str">
        <f ca="1">VLOOKUP(PQ95,$R$325:$Y$409,8,FALSE)</f>
        <v>- -</v>
      </c>
      <c r="PT95" s="7">
        <f ca="1">ReSt</f>
        <v>-4</v>
      </c>
      <c r="PU95" s="7" t="e">
        <f t="shared" ca="1" si="354"/>
        <v>#N/A</v>
      </c>
      <c r="PV95" s="7" t="e">
        <f t="shared" ca="1" si="355"/>
        <v>#N/A</v>
      </c>
      <c r="PW95" s="7" t="str">
        <f ca="1">VLOOKUP(PQ95,$R$325:$AK$409,8,FALSE)</f>
        <v>- -</v>
      </c>
      <c r="PX95" s="7"/>
      <c r="PY95">
        <v>93</v>
      </c>
      <c r="PZ95" s="7" t="s">
        <v>19</v>
      </c>
      <c r="QA95" t="str">
        <f t="shared" ca="1" si="356"/>
        <v/>
      </c>
      <c r="QB95" s="7" t="str">
        <f t="shared" ca="1" si="357"/>
        <v/>
      </c>
      <c r="QC95" s="7" t="str">
        <f t="shared" ca="1" si="358"/>
        <v/>
      </c>
      <c r="QD95" t="str">
        <f t="shared" ca="1" si="359"/>
        <v/>
      </c>
      <c r="QF95">
        <v>93</v>
      </c>
      <c r="QG95" s="7" t="s">
        <v>19</v>
      </c>
      <c r="QH95" s="7" t="str">
        <f t="shared" ca="1" si="360"/>
        <v/>
      </c>
      <c r="QI95" s="7" t="e">
        <f t="shared" ca="1" si="361"/>
        <v>#VALUE!</v>
      </c>
      <c r="QJ95" t="e">
        <f t="shared" ca="1" si="362"/>
        <v>#N/A</v>
      </c>
      <c r="QK95" s="7" t="e">
        <f t="shared" ca="1" si="363"/>
        <v>#N/A</v>
      </c>
      <c r="QM95">
        <v>93</v>
      </c>
      <c r="QN95" s="7" t="s">
        <v>19</v>
      </c>
      <c r="QO95" t="str">
        <f t="shared" ca="1" si="364"/>
        <v/>
      </c>
      <c r="QP95" s="7" t="str">
        <f t="shared" ca="1" si="365"/>
        <v/>
      </c>
      <c r="QQ95" t="str">
        <f t="shared" ca="1" si="366"/>
        <v/>
      </c>
    </row>
    <row r="96" spans="1:459" x14ac:dyDescent="0.25">
      <c r="A96" s="240" t="str">
        <f>IF('Character Sheet'!$B$4="Creature","N","Y")</f>
        <v>Y</v>
      </c>
      <c r="C96" s="75"/>
      <c r="D96" s="76"/>
      <c r="F96" s="75"/>
      <c r="G96" s="76"/>
      <c r="I96" s="75"/>
      <c r="J96" s="85"/>
      <c r="K96" s="85">
        <f t="shared" ca="1" si="330"/>
        <v>4</v>
      </c>
      <c r="L96" s="85">
        <f t="shared" ca="1" si="632"/>
        <v>0</v>
      </c>
      <c r="M96" s="70">
        <f t="shared" ca="1" si="321"/>
        <v>4</v>
      </c>
      <c r="O96" s="222">
        <f t="shared" ca="1" si="331"/>
        <v>332</v>
      </c>
      <c r="Q96" s="7" t="str">
        <f t="shared" si="633"/>
        <v>Cooper</v>
      </c>
      <c r="R96" s="9" t="s">
        <v>1387</v>
      </c>
      <c r="S96" s="9" t="s">
        <v>1851</v>
      </c>
      <c r="T96" s="61" t="str">
        <f>SUBSTITUTE(IFERROR(IFERROR(VLOOKUP(R96,'[1]Skill Statistics'!$A$3:$C$513,2,FALSE),VLOOKUP(Q96,'[1]Skill Statistics'!$A$3:$C$513,2,FALSE)),T95),"R*","ReSt")</f>
        <v>Ag/Me</v>
      </c>
      <c r="U96" s="61" t="str">
        <f>IFERROR(IFERROR(VLOOKUP(R96,'[1]Skill Statistics'!$A$3:$C$513,3,FALSE),VLOOKUP(Q96,'[1]Skill Statistics'!$A$3:$C$513,3,FALSE)),U95)</f>
        <v>SD</v>
      </c>
      <c r="V96" s="61" t="str">
        <f>IF(ISNUMBER(SEARCH("Category",R96)),"- -",IFERROR(IFERROR(VLOOKUP(Q96,[1]Professions!$A$4:$AM$288,MATCH(Profession,[1]Professions!$A$1:$AM$1,0),FALSE),VLOOKUP(Q96,Calculations!$B$91:$I$95,8,FALSE)),"- -"))</f>
        <v>2 / 4</v>
      </c>
      <c r="W96" s="60">
        <f t="shared" ca="1" si="332"/>
        <v>0</v>
      </c>
      <c r="X96" s="7">
        <f ca="1">IFERROR(VLOOKUP(R96,$BS$6:$NR$519,MATCH(ActualLevel,$BS$3:$NR$3,0),FALSE),"- -")</f>
        <v>0</v>
      </c>
      <c r="Y96" s="7">
        <f t="shared" ca="1" si="640"/>
        <v>0</v>
      </c>
      <c r="Z96" s="7">
        <f ca="1">IFERROR(VLOOKUP(Y96,Charts!$BQ$2:$BR$52,2,FALSE),"- -")</f>
        <v>-25</v>
      </c>
      <c r="AA96" s="7">
        <f t="shared" ca="1" si="367"/>
        <v>-1</v>
      </c>
      <c r="AB96" s="7">
        <f t="shared" ca="1" si="634"/>
        <v>0</v>
      </c>
      <c r="AC96" s="7"/>
      <c r="AD96" s="7"/>
      <c r="AE96" s="7"/>
      <c r="AF96" s="7"/>
      <c r="AG96" s="7"/>
      <c r="AH96" s="43"/>
      <c r="AI96" s="7"/>
      <c r="AJ96" s="7"/>
      <c r="AK96" s="7">
        <f t="shared" ca="1" si="368"/>
        <v>-26</v>
      </c>
      <c r="AL96" s="7"/>
      <c r="AM96" s="69">
        <f>IFERROR(VLOOKUP(R96,'[1]Skill Statistics'!$A$3:$AN$513,MATCH(Profession,'[1]Skill Statistics'!$A$2:$AN$2,0),FALSE),0)</f>
        <v>0</v>
      </c>
      <c r="AN96" s="85">
        <f>IFERROR(VLOOKUP(Q96,'[1]Skill Statistics'!$A$3:$BK$513,MATCH(Archetype,'[1]Skill Statistics'!$A$2:$BK$2,0),FALSE),0)</f>
        <v>0</v>
      </c>
      <c r="AO96" s="85">
        <f>IFERROR(VLOOKUP(Q96,'[1]Skill Statistics'!$A$3:$BB$513,MATCH(Race,'[1]Skill Statistics'!$A$2:$BB$2,0),FALSE),0)</f>
        <v>0</v>
      </c>
      <c r="AP96" s="85">
        <f t="shared" ca="1" si="333"/>
        <v>-0.1</v>
      </c>
      <c r="AQ96" s="70"/>
      <c r="AS96" s="69">
        <f>IFERROR(VLOOKUP(Q96,'[1]Professional Skills'!$A$4:$AM$288,MATCH(Profession,'[1]Professional Skills'!$A$3:$AM$3,0),FALSE),"- -")</f>
        <v>0</v>
      </c>
      <c r="AU96" s="7">
        <f t="shared" si="636"/>
        <v>0</v>
      </c>
      <c r="AV96" s="7">
        <f t="shared" ca="1" si="635"/>
        <v>0</v>
      </c>
      <c r="AW96" t="str">
        <f t="shared" si="371"/>
        <v/>
      </c>
      <c r="AX96" t="str">
        <f>IFERROR(_xlfn.RANK.EQ(AW96,$AW$5:$AW$568),"")</f>
        <v/>
      </c>
      <c r="AY96">
        <f t="shared" si="327"/>
        <v>0</v>
      </c>
      <c r="AZ96" s="70" t="str">
        <f t="shared" si="369"/>
        <v/>
      </c>
      <c r="BB96" s="69" t="str">
        <f>IFERROR(IF(Q96="Language",VLOOKUP(R96,[1]Cultures!$B$4:$N$218,MATCH(Culture,[1]Cultures!$B$3:$N$3,0),FALSE),VLOOKUP(Q96,[1]Cultures!$B$4:$O$212,MATCH(Culture,[1]Cultures!$B$3:$O$3,0),FALSE)),"- -")</f>
        <v>- -</v>
      </c>
      <c r="BD96">
        <f t="shared" ca="1" si="631"/>
        <v>0</v>
      </c>
      <c r="BE96" t="str">
        <f t="shared" si="578"/>
        <v/>
      </c>
      <c r="BG96">
        <f t="shared" ca="1" si="641"/>
        <v>0.52912993048390711</v>
      </c>
      <c r="BH96">
        <f ca="1">_xlfn.RANK.EQ(BG96,$BG$89:$BG$568)</f>
        <v>44</v>
      </c>
      <c r="BI96" s="7" t="str">
        <f t="shared" ca="1" si="370"/>
        <v>- -</v>
      </c>
      <c r="BK96" s="7">
        <f t="shared" ca="1" si="642"/>
        <v>0</v>
      </c>
      <c r="BL96" s="70">
        <f t="shared" ca="1" si="328"/>
        <v>0</v>
      </c>
      <c r="BN96" s="69">
        <f>IFERROR(VLOOKUP(V96,Charts!$BT$2:$BV$14,3,FALSE),"- -")</f>
        <v>0.76923076923076927</v>
      </c>
      <c r="BO96" s="85">
        <f t="shared" ca="1" si="334"/>
        <v>1.1986926916884109</v>
      </c>
      <c r="BP96" s="70">
        <f t="shared" ca="1" si="579"/>
        <v>332</v>
      </c>
      <c r="BR96" s="7">
        <v>91</v>
      </c>
      <c r="BS96" s="9" t="str">
        <f ca="1">VLOOKUP(BR96,$O$3:$R$568,4,FALSE)</f>
        <v>Heraldry Lore</v>
      </c>
      <c r="BT96" s="7" t="str">
        <f ca="1">VLOOKUP(BS96,$R$3:$V$568,5,FALSE)</f>
        <v>2 / 3</v>
      </c>
      <c r="BU96" s="7">
        <f ca="1">VLOOKUP(BT96,Charts!$BT$2:$BV$14,3,FALSE)</f>
        <v>0.84615384615384615</v>
      </c>
      <c r="BV96" s="7" t="str">
        <f t="shared" ca="1" si="372"/>
        <v>2</v>
      </c>
      <c r="BW96" s="7" t="str">
        <f t="shared" ca="1" si="373"/>
        <v>3</v>
      </c>
      <c r="BY96" s="7">
        <f t="shared" ca="1" si="374"/>
        <v>0.60260489989119381</v>
      </c>
      <c r="BZ96" s="7">
        <f t="shared" ca="1" si="375"/>
        <v>0.24354894626265233</v>
      </c>
      <c r="CA96" s="7">
        <f t="shared" ca="1" si="376"/>
        <v>1</v>
      </c>
      <c r="CB96" s="7" t="str">
        <f t="shared" ca="1" si="377"/>
        <v>2</v>
      </c>
      <c r="CC96" s="7">
        <f ca="1">IFERROR(IF(CC95+CB96&gt;CD$4,CC95,CC95+CB96),"")</f>
        <v>38</v>
      </c>
      <c r="CD96" s="7">
        <f t="shared" ca="1" si="580"/>
        <v>0</v>
      </c>
      <c r="CE96" s="7">
        <f t="shared" ca="1" si="378"/>
        <v>3.7349166398088496E-3</v>
      </c>
      <c r="CF96" s="7">
        <f t="shared" ca="1" si="379"/>
        <v>0.8424189295140373</v>
      </c>
      <c r="CG96" s="7">
        <f t="shared" ca="1" si="380"/>
        <v>2</v>
      </c>
      <c r="CH96" s="7">
        <f t="shared" ca="1" si="381"/>
        <v>5</v>
      </c>
      <c r="CI96" s="7">
        <f ca="1">IFERROR(IF(CI95+CH96&gt;CJ$4,CI95,CI95+CH96),"")</f>
        <v>60</v>
      </c>
      <c r="CJ96" s="7">
        <f t="shared" ca="1" si="581"/>
        <v>0</v>
      </c>
      <c r="CK96" s="7">
        <f t="shared" ca="1" si="382"/>
        <v>0.4209402459142223</v>
      </c>
      <c r="CL96" s="7">
        <f t="shared" ca="1" si="383"/>
        <v>0.42521360023962385</v>
      </c>
      <c r="CM96" s="7">
        <f t="shared" ca="1" si="384"/>
        <v>1</v>
      </c>
      <c r="CN96" s="7" t="str">
        <f t="shared" ca="1" si="385"/>
        <v>2</v>
      </c>
      <c r="CO96" s="7">
        <f ca="1">IFERROR(IF(CO95+CN96&gt;CP$4,CO95,CO95+CN96),"")</f>
        <v>60</v>
      </c>
      <c r="CP96" s="7">
        <f t="shared" ca="1" si="582"/>
        <v>0</v>
      </c>
      <c r="CQ96" s="7">
        <f t="shared" ca="1" si="386"/>
        <v>0.95561681932500098</v>
      </c>
      <c r="CR96" s="7">
        <f t="shared" ca="1" si="387"/>
        <v>-0.10946297317115483</v>
      </c>
      <c r="CS96" s="7">
        <f t="shared" ca="1" si="388"/>
        <v>0</v>
      </c>
      <c r="CT96" s="7">
        <f t="shared" ca="1" si="389"/>
        <v>0</v>
      </c>
      <c r="CU96" s="7">
        <f ca="1">IFERROR(IF(CU95+CT96&gt;CV$4,CU95,CU95+CT96),"")</f>
        <v>60</v>
      </c>
      <c r="CV96" s="7">
        <f t="shared" ca="1" si="583"/>
        <v>0</v>
      </c>
      <c r="CW96" s="7">
        <f t="shared" ca="1" si="390"/>
        <v>0.74187805557656361</v>
      </c>
      <c r="CX96" s="7">
        <f t="shared" ca="1" si="391"/>
        <v>0.10427579057728253</v>
      </c>
      <c r="CY96" s="7">
        <f t="shared" ca="1" si="392"/>
        <v>1</v>
      </c>
      <c r="CZ96" s="7" t="str">
        <f t="shared" ca="1" si="393"/>
        <v>2</v>
      </c>
      <c r="DA96" s="7">
        <f ca="1">IFERROR(IF(DA95+CZ96&gt;DB$4,DA95,DA95+CZ96),"")</f>
        <v>60</v>
      </c>
      <c r="DB96" s="7">
        <f t="shared" ca="1" si="584"/>
        <v>0</v>
      </c>
      <c r="DC96" s="7">
        <f t="shared" ca="1" si="394"/>
        <v>0.76940060898177676</v>
      </c>
      <c r="DD96" s="7">
        <f t="shared" ca="1" si="395"/>
        <v>7.6753237172069388E-2</v>
      </c>
      <c r="DE96" s="7">
        <f t="shared" ca="1" si="396"/>
        <v>1</v>
      </c>
      <c r="DF96" s="7" t="str">
        <f t="shared" ca="1" si="397"/>
        <v>2</v>
      </c>
      <c r="DG96" s="7">
        <f ca="1">IFERROR(IF(DG95+DF96&gt;DH$4,DG95,DG95+DF96),"")</f>
        <v>60</v>
      </c>
      <c r="DH96" s="7">
        <f t="shared" ca="1" si="585"/>
        <v>0</v>
      </c>
      <c r="DI96" s="7">
        <f t="shared" ca="1" si="398"/>
        <v>0.90813900398974501</v>
      </c>
      <c r="DJ96" s="7">
        <f t="shared" ca="1" si="399"/>
        <v>-6.1985157835898863E-2</v>
      </c>
      <c r="DK96" s="7">
        <f t="shared" ca="1" si="400"/>
        <v>0</v>
      </c>
      <c r="DL96" s="7">
        <f t="shared" ca="1" si="401"/>
        <v>0</v>
      </c>
      <c r="DM96" s="7">
        <f ca="1">IFERROR(IF(DM95+DL96&gt;DN$4,DM95,DM95+DL96),"")</f>
        <v>60</v>
      </c>
      <c r="DN96" s="7">
        <f t="shared" ca="1" si="586"/>
        <v>0</v>
      </c>
      <c r="DO96" s="7">
        <f t="shared" ca="1" si="402"/>
        <v>1.080179825543981E-3</v>
      </c>
      <c r="DP96" s="7">
        <f t="shared" ca="1" si="403"/>
        <v>0.84507366632830216</v>
      </c>
      <c r="DQ96" s="7">
        <f t="shared" ca="1" si="404"/>
        <v>2</v>
      </c>
      <c r="DR96" s="7">
        <f t="shared" ca="1" si="405"/>
        <v>5</v>
      </c>
      <c r="DS96" s="7">
        <f ca="1">IFERROR(IF(DS95+DR96&gt;DT$4,DS95,DS95+DR96),"")</f>
        <v>60</v>
      </c>
      <c r="DT96" s="7">
        <f t="shared" ca="1" si="587"/>
        <v>0</v>
      </c>
      <c r="DU96" s="7">
        <f t="shared" ca="1" si="406"/>
        <v>0.93693278012158676</v>
      </c>
      <c r="DV96" s="7">
        <f t="shared" ca="1" si="407"/>
        <v>-9.0778933967740616E-2</v>
      </c>
      <c r="DW96" s="7">
        <f t="shared" ca="1" si="408"/>
        <v>0</v>
      </c>
      <c r="DX96" s="7">
        <f t="shared" ca="1" si="409"/>
        <v>0</v>
      </c>
      <c r="DY96" s="7">
        <f ca="1">IFERROR(IF(DY95+DX96&gt;DZ$4,DY95,DY95+DX96),"")</f>
        <v>59</v>
      </c>
      <c r="DZ96" s="7">
        <f t="shared" ca="1" si="588"/>
        <v>0</v>
      </c>
      <c r="EA96" s="7">
        <f t="shared" ca="1" si="410"/>
        <v>0.76339825428632391</v>
      </c>
      <c r="EB96" s="7">
        <f t="shared" ca="1" si="411"/>
        <v>8.2755591867522238E-2</v>
      </c>
      <c r="EC96" s="7">
        <f t="shared" ca="1" si="412"/>
        <v>1</v>
      </c>
      <c r="ED96" s="7" t="str">
        <f t="shared" ca="1" si="413"/>
        <v>2</v>
      </c>
      <c r="EE96" s="7">
        <f ca="1">IFERROR(IF(EE95+ED96&gt;EF$4,EE95,EE95+ED96),"")</f>
        <v>60</v>
      </c>
      <c r="EF96" s="7">
        <f t="shared" ca="1" si="589"/>
        <v>0</v>
      </c>
      <c r="EG96" s="7">
        <f t="shared" ca="1" si="414"/>
        <v>0.21390982744833886</v>
      </c>
      <c r="EH96" s="7">
        <f t="shared" ca="1" si="415"/>
        <v>0.63224401870550728</v>
      </c>
      <c r="EI96" s="7">
        <f t="shared" ca="1" si="416"/>
        <v>1</v>
      </c>
      <c r="EJ96" s="7" t="str">
        <f t="shared" ca="1" si="417"/>
        <v>2</v>
      </c>
      <c r="EK96" s="7">
        <f ca="1">IFERROR(IF(EK95+EJ96&gt;EL$4,EK95,EK95+EJ96),"")</f>
        <v>60</v>
      </c>
      <c r="EL96" s="7">
        <f t="shared" ca="1" si="590"/>
        <v>0</v>
      </c>
      <c r="EM96" s="7">
        <f t="shared" ca="1" si="418"/>
        <v>0.80471561231513289</v>
      </c>
      <c r="EN96" s="7">
        <f t="shared" ca="1" si="419"/>
        <v>4.1438233838713256E-2</v>
      </c>
      <c r="EO96" s="7">
        <f t="shared" ca="1" si="420"/>
        <v>1</v>
      </c>
      <c r="EP96" s="7" t="str">
        <f t="shared" ca="1" si="421"/>
        <v>2</v>
      </c>
      <c r="EQ96" s="7">
        <f ca="1">IFERROR(IF(EQ95+EP96&gt;ER$4,EQ95,EQ95+EP96),"")</f>
        <v>60</v>
      </c>
      <c r="ER96" s="7">
        <f t="shared" ca="1" si="591"/>
        <v>0</v>
      </c>
      <c r="ES96" s="7">
        <f t="shared" ca="1" si="422"/>
        <v>0.77564525006092877</v>
      </c>
      <c r="ET96" s="7">
        <f t="shared" ca="1" si="423"/>
        <v>7.0508596092917375E-2</v>
      </c>
      <c r="EU96" s="7">
        <f t="shared" ca="1" si="424"/>
        <v>1</v>
      </c>
      <c r="EV96" s="7" t="str">
        <f t="shared" ca="1" si="425"/>
        <v>2</v>
      </c>
      <c r="EW96" s="7">
        <f ca="1">IFERROR(IF(EW95+EV96&gt;EX$4,EW95,EW95+EV96),"")</f>
        <v>60</v>
      </c>
      <c r="EX96" s="7">
        <f t="shared" ca="1" si="592"/>
        <v>0</v>
      </c>
      <c r="EY96" s="7">
        <f t="shared" ca="1" si="426"/>
        <v>0.78138349014025699</v>
      </c>
      <c r="EZ96" s="7">
        <f t="shared" ca="1" si="427"/>
        <v>6.4770356013589159E-2</v>
      </c>
      <c r="FA96" s="7">
        <f t="shared" ca="1" si="428"/>
        <v>1</v>
      </c>
      <c r="FB96" s="7" t="str">
        <f t="shared" ca="1" si="429"/>
        <v>2</v>
      </c>
      <c r="FC96" s="7">
        <f ca="1">IFERROR(IF(FC95+FB96&gt;FD$4,FC95,FC95+FB96),"")</f>
        <v>60</v>
      </c>
      <c r="FD96" s="7">
        <f t="shared" ca="1" si="593"/>
        <v>0</v>
      </c>
      <c r="FE96" s="7">
        <f t="shared" ca="1" si="430"/>
        <v>0.93797605023548258</v>
      </c>
      <c r="FF96" s="7">
        <f t="shared" ca="1" si="431"/>
        <v>-9.1822204081636438E-2</v>
      </c>
      <c r="FG96" s="7">
        <f t="shared" ca="1" si="432"/>
        <v>0</v>
      </c>
      <c r="FH96" s="7">
        <f t="shared" ca="1" si="433"/>
        <v>0</v>
      </c>
      <c r="FI96" s="7">
        <f ca="1">IFERROR(IF(FI95+FH96&gt;FJ$4,FI95,FI95+FH96),"")</f>
        <v>60</v>
      </c>
      <c r="FJ96" s="7">
        <f t="shared" ca="1" si="594"/>
        <v>0</v>
      </c>
      <c r="FK96" s="7">
        <f t="shared" ca="1" si="434"/>
        <v>0.13380381156702192</v>
      </c>
      <c r="FL96" s="7">
        <f t="shared" ca="1" si="435"/>
        <v>0.71235003458682422</v>
      </c>
      <c r="FM96" s="7">
        <f t="shared" ca="1" si="436"/>
        <v>1</v>
      </c>
      <c r="FN96" s="7" t="str">
        <f t="shared" ca="1" si="437"/>
        <v>2</v>
      </c>
      <c r="FO96" s="7">
        <f ca="1">IFERROR(IF(FO95+FN96&gt;FP$4,FO95,FO95+FN96),"")</f>
        <v>60</v>
      </c>
      <c r="FP96" s="7">
        <f t="shared" ca="1" si="595"/>
        <v>0</v>
      </c>
      <c r="FQ96" s="7">
        <f t="shared" ca="1" si="438"/>
        <v>0.29858536185142315</v>
      </c>
      <c r="FR96" s="7">
        <f t="shared" ca="1" si="439"/>
        <v>0.547568484302423</v>
      </c>
      <c r="FS96" s="7">
        <f t="shared" ca="1" si="440"/>
        <v>1</v>
      </c>
      <c r="FT96" s="7" t="str">
        <f t="shared" ca="1" si="441"/>
        <v>2</v>
      </c>
      <c r="FU96" s="7">
        <f ca="1">IFERROR(IF(FU95+FT96&gt;FV$4,FU95,FU95+FT96),"")</f>
        <v>60</v>
      </c>
      <c r="FV96" s="7">
        <f t="shared" ca="1" si="596"/>
        <v>0</v>
      </c>
      <c r="FW96" s="7">
        <f t="shared" ca="1" si="442"/>
        <v>0.74490960583565735</v>
      </c>
      <c r="FX96" s="7">
        <f t="shared" ca="1" si="443"/>
        <v>0.10124424031818879</v>
      </c>
      <c r="FY96" s="7">
        <f t="shared" ca="1" si="444"/>
        <v>1</v>
      </c>
      <c r="FZ96" s="7" t="str">
        <f t="shared" ca="1" si="445"/>
        <v>2</v>
      </c>
      <c r="GA96" s="7">
        <f ca="1">IFERROR(IF(GA95+FZ96&gt;GB$4,GA95,GA95+FZ96),"")</f>
        <v>60</v>
      </c>
      <c r="GB96" s="7">
        <f t="shared" ca="1" si="597"/>
        <v>0</v>
      </c>
      <c r="GC96" s="7">
        <f t="shared" ca="1" si="446"/>
        <v>8.2740455879550368E-2</v>
      </c>
      <c r="GD96" s="7">
        <f t="shared" ca="1" si="447"/>
        <v>0.76341339027429578</v>
      </c>
      <c r="GE96" s="7">
        <f t="shared" ca="1" si="448"/>
        <v>1</v>
      </c>
      <c r="GF96" s="7" t="str">
        <f t="shared" ca="1" si="449"/>
        <v>2</v>
      </c>
      <c r="GG96" s="7">
        <f ca="1">IFERROR(IF(GG95+GF96&gt;GH$4,GG95,GG95+GF96),"")</f>
        <v>60</v>
      </c>
      <c r="GH96" s="7">
        <f t="shared" ca="1" si="598"/>
        <v>0</v>
      </c>
      <c r="GI96" s="7">
        <f t="shared" ca="1" si="450"/>
        <v>0.28897145685738412</v>
      </c>
      <c r="GJ96" s="7">
        <f t="shared" ca="1" si="451"/>
        <v>0.55718238929646202</v>
      </c>
      <c r="GK96" s="7">
        <f t="shared" ca="1" si="452"/>
        <v>1</v>
      </c>
      <c r="GL96" s="7" t="str">
        <f t="shared" ca="1" si="453"/>
        <v>2</v>
      </c>
      <c r="GM96" s="7">
        <f ca="1">IFERROR(IF(GM95+GL96&gt;GN$4,GM95,GM95+GL96),"")</f>
        <v>60</v>
      </c>
      <c r="GN96" s="7">
        <f t="shared" ca="1" si="599"/>
        <v>0</v>
      </c>
      <c r="GO96" s="7">
        <f t="shared" ca="1" si="454"/>
        <v>0.97275388282450226</v>
      </c>
      <c r="GP96" s="7">
        <f t="shared" ca="1" si="455"/>
        <v>-0.12660003667065611</v>
      </c>
      <c r="GQ96" s="7">
        <f t="shared" ca="1" si="456"/>
        <v>0</v>
      </c>
      <c r="GR96" s="7">
        <f t="shared" ca="1" si="457"/>
        <v>0</v>
      </c>
      <c r="GS96" s="7">
        <f ca="1">IFERROR(IF(GS95+GR96&gt;GT$4,GS95,GS95+GR96),"")</f>
        <v>60</v>
      </c>
      <c r="GT96" s="7">
        <f t="shared" ca="1" si="600"/>
        <v>0</v>
      </c>
      <c r="GU96" s="7">
        <f t="shared" ca="1" si="458"/>
        <v>1.9412969611219744E-2</v>
      </c>
      <c r="GV96" s="7">
        <f t="shared" ca="1" si="459"/>
        <v>0.8267408765426264</v>
      </c>
      <c r="GW96" s="7">
        <f t="shared" ca="1" si="460"/>
        <v>2</v>
      </c>
      <c r="GX96" s="7">
        <f t="shared" ca="1" si="461"/>
        <v>5</v>
      </c>
      <c r="GY96" s="7">
        <f ca="1">IFERROR(IF(GY95+GX96&gt;GZ$4,GY95,GY95+GX96),"")</f>
        <v>60</v>
      </c>
      <c r="GZ96" s="7">
        <f t="shared" ca="1" si="601"/>
        <v>0</v>
      </c>
      <c r="HA96" s="7">
        <f t="shared" ca="1" si="462"/>
        <v>0.87584699972277646</v>
      </c>
      <c r="HB96" s="7">
        <f t="shared" ca="1" si="463"/>
        <v>-2.9693153568930319E-2</v>
      </c>
      <c r="HC96" s="7">
        <f t="shared" ca="1" si="464"/>
        <v>0</v>
      </c>
      <c r="HD96" s="7">
        <f t="shared" ca="1" si="465"/>
        <v>0</v>
      </c>
      <c r="HE96" s="7">
        <f ca="1">IFERROR(IF(HE95+HD96&gt;HF$4,HE95,HE95+HD96),"")</f>
        <v>60</v>
      </c>
      <c r="HF96" s="7">
        <f t="shared" ca="1" si="602"/>
        <v>0</v>
      </c>
      <c r="HG96" s="7">
        <f t="shared" ca="1" si="466"/>
        <v>0.54557157078415019</v>
      </c>
      <c r="HH96" s="7">
        <f t="shared" ca="1" si="467"/>
        <v>0.30058227536969595</v>
      </c>
      <c r="HI96" s="7">
        <f t="shared" ca="1" si="468"/>
        <v>1</v>
      </c>
      <c r="HJ96" s="7" t="str">
        <f t="shared" ca="1" si="469"/>
        <v>2</v>
      </c>
      <c r="HK96" s="7">
        <f ca="1">IFERROR(IF(HK95+HJ96&gt;HL$4,HK95,HK95+HJ96),"")</f>
        <v>60</v>
      </c>
      <c r="HL96" s="7">
        <f t="shared" ca="1" si="603"/>
        <v>0</v>
      </c>
      <c r="HM96" s="7">
        <f t="shared" ca="1" si="470"/>
        <v>0.78829292285449437</v>
      </c>
      <c r="HN96" s="7">
        <f t="shared" ca="1" si="471"/>
        <v>5.7860923299351774E-2</v>
      </c>
      <c r="HO96" s="7">
        <f t="shared" ca="1" si="472"/>
        <v>1</v>
      </c>
      <c r="HP96" s="7" t="str">
        <f t="shared" ca="1" si="473"/>
        <v>2</v>
      </c>
      <c r="HQ96" s="7">
        <f ca="1">IFERROR(IF(HQ95+HP96&gt;HR$4,HQ95,HQ95+HP96),"")</f>
        <v>60</v>
      </c>
      <c r="HR96" s="7">
        <f t="shared" ca="1" si="604"/>
        <v>0</v>
      </c>
      <c r="HS96" s="7">
        <f t="shared" ca="1" si="474"/>
        <v>0.46814805275252769</v>
      </c>
      <c r="HT96" s="7">
        <f t="shared" ca="1" si="475"/>
        <v>0.37800579340131846</v>
      </c>
      <c r="HU96" s="7">
        <f t="shared" ca="1" si="476"/>
        <v>1</v>
      </c>
      <c r="HV96" s="7" t="str">
        <f t="shared" ca="1" si="477"/>
        <v>2</v>
      </c>
      <c r="HW96" s="7">
        <f ca="1">IFERROR(IF(HW95+HV96&gt;HX$4,HW95,HW95+HV96),"")</f>
        <v>60</v>
      </c>
      <c r="HX96" s="7">
        <f t="shared" ca="1" si="605"/>
        <v>0</v>
      </c>
      <c r="HY96" s="7">
        <f t="shared" ca="1" si="478"/>
        <v>0.2236542573949819</v>
      </c>
      <c r="HZ96" s="7">
        <f t="shared" ca="1" si="479"/>
        <v>0.62249958875886424</v>
      </c>
      <c r="IA96" s="7">
        <f t="shared" ca="1" si="480"/>
        <v>1</v>
      </c>
      <c r="IB96" s="7" t="str">
        <f t="shared" ca="1" si="481"/>
        <v>2</v>
      </c>
      <c r="IC96" s="7">
        <f ca="1">IFERROR(IF(IC95+IB96&gt;ID$4,IC95,IC95+IB96),"")</f>
        <v>60</v>
      </c>
      <c r="ID96" s="7">
        <f t="shared" ca="1" si="606"/>
        <v>0</v>
      </c>
      <c r="IE96" s="7">
        <f t="shared" ca="1" si="482"/>
        <v>0.95739252631529437</v>
      </c>
      <c r="IF96" s="7">
        <f t="shared" ca="1" si="483"/>
        <v>-0.11123868016144822</v>
      </c>
      <c r="IG96" s="7">
        <f t="shared" ca="1" si="484"/>
        <v>0</v>
      </c>
      <c r="IH96" s="7">
        <f t="shared" ca="1" si="485"/>
        <v>0</v>
      </c>
      <c r="II96" s="7">
        <f ca="1">IFERROR(IF(II95+IH96&gt;IJ$4,II95,II95+IH96),"")</f>
        <v>60</v>
      </c>
      <c r="IJ96" s="7">
        <f t="shared" ca="1" si="607"/>
        <v>0</v>
      </c>
      <c r="IK96" s="7">
        <f t="shared" ca="1" si="486"/>
        <v>0.48459234459283407</v>
      </c>
      <c r="IL96" s="7">
        <f t="shared" ca="1" si="487"/>
        <v>0.36156150156101208</v>
      </c>
      <c r="IM96" s="7">
        <f t="shared" ca="1" si="488"/>
        <v>1</v>
      </c>
      <c r="IN96" s="7" t="str">
        <f t="shared" ca="1" si="489"/>
        <v>2</v>
      </c>
      <c r="IO96" s="7">
        <f ca="1">IFERROR(IF(IO95+IN96&gt;IP$4,IO95,IO95+IN96),"")</f>
        <v>60</v>
      </c>
      <c r="IP96" s="7">
        <f t="shared" ca="1" si="608"/>
        <v>0</v>
      </c>
      <c r="IQ96" s="7">
        <f t="shared" ca="1" si="490"/>
        <v>2.6649173646371982E-2</v>
      </c>
      <c r="IR96" s="7">
        <f t="shared" ca="1" si="491"/>
        <v>0.81950467250747416</v>
      </c>
      <c r="IS96" s="7">
        <f t="shared" ca="1" si="492"/>
        <v>2</v>
      </c>
      <c r="IT96" s="7">
        <f t="shared" ca="1" si="493"/>
        <v>5</v>
      </c>
      <c r="IU96" s="7">
        <f ca="1">IFERROR(IF(IU95+IT96&gt;IV$4,IU95,IU95+IT96),"")</f>
        <v>60</v>
      </c>
      <c r="IV96" s="7">
        <f t="shared" ca="1" si="609"/>
        <v>0</v>
      </c>
      <c r="IW96" s="7">
        <f t="shared" ca="1" si="494"/>
        <v>0.44707652754606531</v>
      </c>
      <c r="IX96" s="7">
        <f t="shared" ca="1" si="495"/>
        <v>0.39907731860778084</v>
      </c>
      <c r="IY96" s="7">
        <f t="shared" ca="1" si="496"/>
        <v>1</v>
      </c>
      <c r="IZ96" s="7" t="str">
        <f t="shared" ca="1" si="497"/>
        <v>2</v>
      </c>
      <c r="JA96" s="7">
        <f ca="1">IFERROR(IF(JA95+IZ96&gt;JB$4,JA95,JA95+IZ96),"")</f>
        <v>60</v>
      </c>
      <c r="JB96" s="7">
        <f t="shared" ca="1" si="610"/>
        <v>0</v>
      </c>
      <c r="JC96" s="7">
        <f t="shared" ca="1" si="498"/>
        <v>0.23120742104570635</v>
      </c>
      <c r="JD96" s="7">
        <f t="shared" ca="1" si="499"/>
        <v>0.61494642510813979</v>
      </c>
      <c r="JE96" s="7">
        <f t="shared" ca="1" si="500"/>
        <v>1</v>
      </c>
      <c r="JF96" s="7" t="str">
        <f t="shared" ca="1" si="501"/>
        <v>2</v>
      </c>
      <c r="JG96" s="7">
        <f ca="1">IFERROR(IF(JG95+JF96&gt;JH$4,JG95,JG95+JF96),"")</f>
        <v>60</v>
      </c>
      <c r="JH96" s="7">
        <f t="shared" ca="1" si="611"/>
        <v>0</v>
      </c>
      <c r="JI96" s="7">
        <f t="shared" ca="1" si="502"/>
        <v>0.36141416872648113</v>
      </c>
      <c r="JJ96" s="7">
        <f t="shared" ca="1" si="503"/>
        <v>0.48473967742736501</v>
      </c>
      <c r="JK96" s="7">
        <f t="shared" ca="1" si="504"/>
        <v>1</v>
      </c>
      <c r="JL96" s="7" t="str">
        <f t="shared" ca="1" si="505"/>
        <v>2</v>
      </c>
      <c r="JM96" s="7">
        <f ca="1">IFERROR(IF(JM95+JL96&gt;JN$4,JM95,JM95+JL96),"")</f>
        <v>60</v>
      </c>
      <c r="JN96" s="7">
        <f t="shared" ca="1" si="612"/>
        <v>0</v>
      </c>
      <c r="JO96" s="7">
        <f t="shared" ca="1" si="506"/>
        <v>0.30386218239318663</v>
      </c>
      <c r="JP96" s="7">
        <f t="shared" ca="1" si="507"/>
        <v>0.54229166376065951</v>
      </c>
      <c r="JQ96" s="7">
        <f t="shared" ca="1" si="508"/>
        <v>1</v>
      </c>
      <c r="JR96" s="7" t="str">
        <f t="shared" ca="1" si="509"/>
        <v>2</v>
      </c>
      <c r="JS96" s="7">
        <f ca="1">IFERROR(IF(JS95+JR96&gt;JT$4,JS95,JS95+JR96),"")</f>
        <v>60</v>
      </c>
      <c r="JT96" s="7">
        <f t="shared" ca="1" si="613"/>
        <v>0</v>
      </c>
      <c r="JU96" s="7">
        <f t="shared" ca="1" si="510"/>
        <v>0.32903092033086589</v>
      </c>
      <c r="JV96" s="7">
        <f t="shared" ca="1" si="511"/>
        <v>0.51712292582298025</v>
      </c>
      <c r="JW96" s="7">
        <f t="shared" ca="1" si="512"/>
        <v>1</v>
      </c>
      <c r="JX96" s="7" t="str">
        <f t="shared" ca="1" si="513"/>
        <v>2</v>
      </c>
      <c r="JY96" s="7">
        <f ca="1">IFERROR(IF(JY95+JX96&gt;JZ$4,JY95,JY95+JX96),"")</f>
        <v>60</v>
      </c>
      <c r="JZ96" s="7">
        <f t="shared" ca="1" si="614"/>
        <v>0</v>
      </c>
      <c r="KA96" s="7">
        <f t="shared" ca="1" si="514"/>
        <v>0.68489911029522499</v>
      </c>
      <c r="KB96" s="7">
        <f t="shared" ca="1" si="515"/>
        <v>0.16125473585862116</v>
      </c>
      <c r="KC96" s="7">
        <f t="shared" ca="1" si="516"/>
        <v>1</v>
      </c>
      <c r="KD96" s="7" t="str">
        <f t="shared" ca="1" si="517"/>
        <v>2</v>
      </c>
      <c r="KE96" s="7">
        <f ca="1">IFERROR(IF(KE95+KD96&gt;KF$4,KE95,KE95+KD96),"")</f>
        <v>60</v>
      </c>
      <c r="KF96" s="7">
        <f t="shared" ca="1" si="615"/>
        <v>0</v>
      </c>
      <c r="KG96" s="7">
        <f t="shared" ca="1" si="518"/>
        <v>0.60997280460119063</v>
      </c>
      <c r="KH96" s="7">
        <f t="shared" ca="1" si="519"/>
        <v>0.23618104155265551</v>
      </c>
      <c r="KI96" s="7">
        <f t="shared" ca="1" si="520"/>
        <v>1</v>
      </c>
      <c r="KJ96" s="7" t="str">
        <f t="shared" ca="1" si="521"/>
        <v>2</v>
      </c>
      <c r="KK96" s="7">
        <f ca="1">IFERROR(IF(KK95+KJ96&gt;KL$4,KK95,KK95+KJ96),"")</f>
        <v>60</v>
      </c>
      <c r="KL96" s="7">
        <f t="shared" ca="1" si="616"/>
        <v>0</v>
      </c>
      <c r="KM96" s="7">
        <f t="shared" ca="1" si="522"/>
        <v>2.8129821217834472E-2</v>
      </c>
      <c r="KN96" s="7">
        <f t="shared" ca="1" si="523"/>
        <v>0.81802402493601167</v>
      </c>
      <c r="KO96" s="7">
        <f t="shared" ca="1" si="524"/>
        <v>2</v>
      </c>
      <c r="KP96" s="7">
        <f t="shared" ca="1" si="525"/>
        <v>5</v>
      </c>
      <c r="KQ96" s="7">
        <f ca="1">IFERROR(IF(KQ95+KP96&gt;KR$4,KQ95,KQ95+KP96),"")</f>
        <v>60</v>
      </c>
      <c r="KR96" s="7">
        <f t="shared" ca="1" si="617"/>
        <v>0</v>
      </c>
      <c r="KS96" s="7">
        <f t="shared" ca="1" si="526"/>
        <v>0.36120035050337418</v>
      </c>
      <c r="KT96" s="7">
        <f t="shared" ca="1" si="527"/>
        <v>0.48495349565047197</v>
      </c>
      <c r="KU96" s="7">
        <f t="shared" ca="1" si="528"/>
        <v>1</v>
      </c>
      <c r="KV96" s="7" t="str">
        <f t="shared" ca="1" si="529"/>
        <v>2</v>
      </c>
      <c r="KW96" s="7">
        <f ca="1">IFERROR(IF(KW95+KV96&gt;KX$4,KW95,KW95+KV96),"")</f>
        <v>60</v>
      </c>
      <c r="KX96" s="7">
        <f t="shared" ca="1" si="618"/>
        <v>0</v>
      </c>
      <c r="KY96" s="7">
        <f t="shared" ca="1" si="530"/>
        <v>0.79728241195412042</v>
      </c>
      <c r="KZ96" s="7">
        <f t="shared" ca="1" si="531"/>
        <v>4.8871434199725727E-2</v>
      </c>
      <c r="LA96" s="7">
        <f t="shared" ca="1" si="532"/>
        <v>1</v>
      </c>
      <c r="LB96" s="7" t="str">
        <f t="shared" ca="1" si="533"/>
        <v>2</v>
      </c>
      <c r="LC96" s="7">
        <f ca="1">IFERROR(IF(LC95+LB96&gt;LD$4,LC95,LC95+LB96),"")</f>
        <v>60</v>
      </c>
      <c r="LD96" s="7">
        <f t="shared" ca="1" si="619"/>
        <v>0</v>
      </c>
      <c r="LE96" s="7">
        <f t="shared" ca="1" si="534"/>
        <v>0.96155867318772958</v>
      </c>
      <c r="LF96" s="7">
        <f t="shared" ca="1" si="535"/>
        <v>-0.11540482703388344</v>
      </c>
      <c r="LG96" s="7">
        <f t="shared" ca="1" si="536"/>
        <v>0</v>
      </c>
      <c r="LH96" s="7">
        <f t="shared" ca="1" si="537"/>
        <v>0</v>
      </c>
      <c r="LI96" s="7">
        <f ca="1">IFERROR(IF(LI95+LH96&gt;LJ$4,LI95,LI95+LH96),"")</f>
        <v>60</v>
      </c>
      <c r="LJ96" s="7">
        <f t="shared" ca="1" si="620"/>
        <v>0</v>
      </c>
      <c r="LK96" s="7">
        <f t="shared" ca="1" si="538"/>
        <v>0.30300613847198288</v>
      </c>
      <c r="LL96" s="7">
        <f t="shared" ca="1" si="539"/>
        <v>0.54314770768186327</v>
      </c>
      <c r="LM96" s="7">
        <f t="shared" ca="1" si="540"/>
        <v>1</v>
      </c>
      <c r="LN96" s="7" t="str">
        <f t="shared" ca="1" si="541"/>
        <v>2</v>
      </c>
      <c r="LO96" s="7">
        <f ca="1">IFERROR(IF(LO95+LN96&gt;LP$4,LO95,LO95+LN96),"")</f>
        <v>60</v>
      </c>
      <c r="LP96" s="7">
        <f t="shared" ca="1" si="621"/>
        <v>0</v>
      </c>
      <c r="LQ96" s="7">
        <f t="shared" ca="1" si="542"/>
        <v>0.56872680736968495</v>
      </c>
      <c r="LR96" s="7">
        <f t="shared" ca="1" si="543"/>
        <v>0.2774270387841612</v>
      </c>
      <c r="LS96" s="7">
        <f t="shared" ca="1" si="544"/>
        <v>1</v>
      </c>
      <c r="LT96" s="7" t="str">
        <f t="shared" ca="1" si="545"/>
        <v>2</v>
      </c>
      <c r="LU96" s="7">
        <f ca="1">IFERROR(IF(LU95+LT96&gt;LV$4,LU95,LU95+LT96),"")</f>
        <v>60</v>
      </c>
      <c r="LV96" s="7">
        <f t="shared" ca="1" si="622"/>
        <v>0</v>
      </c>
      <c r="LW96" s="7">
        <f t="shared" ca="1" si="546"/>
        <v>0.59282593968835862</v>
      </c>
      <c r="LX96" s="7">
        <f t="shared" ca="1" si="547"/>
        <v>0.25332790646548753</v>
      </c>
      <c r="LY96" s="7">
        <f t="shared" ca="1" si="548"/>
        <v>1</v>
      </c>
      <c r="LZ96" s="7" t="str">
        <f t="shared" ca="1" si="549"/>
        <v>2</v>
      </c>
      <c r="MA96" s="7">
        <f ca="1">IFERROR(IF(MA95+LZ96&gt;MB$4,MA95,MA95+LZ96),"")</f>
        <v>60</v>
      </c>
      <c r="MB96" s="7">
        <f t="shared" ca="1" si="623"/>
        <v>0</v>
      </c>
      <c r="MC96" s="7">
        <f t="shared" ca="1" si="550"/>
        <v>0.56336433806697417</v>
      </c>
      <c r="MD96" s="7">
        <f t="shared" ca="1" si="551"/>
        <v>0.28278950808687198</v>
      </c>
      <c r="ME96" s="7">
        <f t="shared" ca="1" si="552"/>
        <v>1</v>
      </c>
      <c r="MF96" s="7" t="str">
        <f t="shared" ca="1" si="553"/>
        <v>2</v>
      </c>
      <c r="MG96" s="7">
        <f ca="1">IFERROR(IF(MG95+MF96&gt;MH$4,MG95,MG95+MF96),"")</f>
        <v>60</v>
      </c>
      <c r="MH96" s="7">
        <f t="shared" ca="1" si="624"/>
        <v>0</v>
      </c>
      <c r="MI96" s="7">
        <f t="shared" ca="1" si="554"/>
        <v>0.45626405415178906</v>
      </c>
      <c r="MJ96" s="7">
        <f t="shared" ca="1" si="555"/>
        <v>0.38988979200205709</v>
      </c>
      <c r="MK96" s="7">
        <f t="shared" ca="1" si="556"/>
        <v>1</v>
      </c>
      <c r="ML96" s="7" t="str">
        <f t="shared" ca="1" si="557"/>
        <v>2</v>
      </c>
      <c r="MM96" s="7">
        <f ca="1">IFERROR(IF(MM95+ML96&gt;MN$4,MM95,MM95+ML96),"")</f>
        <v>60</v>
      </c>
      <c r="MN96" s="7">
        <f t="shared" ca="1" si="625"/>
        <v>0</v>
      </c>
      <c r="MO96" s="7">
        <f t="shared" ca="1" si="558"/>
        <v>2.8133654002221786E-2</v>
      </c>
      <c r="MP96" s="7">
        <f t="shared" ca="1" si="559"/>
        <v>0.81802019215162436</v>
      </c>
      <c r="MQ96" s="7">
        <f t="shared" ca="1" si="560"/>
        <v>2</v>
      </c>
      <c r="MR96" s="7">
        <f t="shared" ca="1" si="561"/>
        <v>5</v>
      </c>
      <c r="MS96" s="7">
        <f ca="1">IFERROR(IF(MS95+MR96&gt;MT$4,MS95,MS95+MR96),"")</f>
        <v>60</v>
      </c>
      <c r="MT96" s="7">
        <f t="shared" ca="1" si="626"/>
        <v>0</v>
      </c>
      <c r="MU96" s="7">
        <f t="shared" ca="1" si="562"/>
        <v>0.47392999667821933</v>
      </c>
      <c r="MV96" s="7">
        <f t="shared" ca="1" si="563"/>
        <v>0.37222384947562681</v>
      </c>
      <c r="MW96" s="7">
        <f t="shared" ca="1" si="564"/>
        <v>1</v>
      </c>
      <c r="MX96" s="7" t="str">
        <f t="shared" ca="1" si="565"/>
        <v>2</v>
      </c>
      <c r="MY96" s="7">
        <f ca="1">IFERROR(IF(MY95+MX96&gt;MZ$4,MY95,MY95+MX96),"")</f>
        <v>60</v>
      </c>
      <c r="MZ96" s="7">
        <f t="shared" ca="1" si="627"/>
        <v>0</v>
      </c>
      <c r="NA96" s="7">
        <f t="shared" ca="1" si="566"/>
        <v>0.66012880036168486</v>
      </c>
      <c r="NB96" s="7">
        <f t="shared" ca="1" si="567"/>
        <v>0.18602504579216128</v>
      </c>
      <c r="NC96" s="7">
        <f t="shared" ca="1" si="568"/>
        <v>1</v>
      </c>
      <c r="ND96" s="7" t="str">
        <f t="shared" ca="1" si="569"/>
        <v>2</v>
      </c>
      <c r="NE96" s="7">
        <f ca="1">IFERROR(IF(NE95+ND96&gt;NF$4,NE95,NE95+ND96),"")</f>
        <v>60</v>
      </c>
      <c r="NF96" s="7">
        <f t="shared" ca="1" si="628"/>
        <v>0</v>
      </c>
      <c r="NG96" s="7">
        <f t="shared" ca="1" si="570"/>
        <v>0.57313184022661745</v>
      </c>
      <c r="NH96" s="7">
        <f t="shared" ca="1" si="571"/>
        <v>0.27302200592722869</v>
      </c>
      <c r="NI96" s="7">
        <f t="shared" ca="1" si="572"/>
        <v>1</v>
      </c>
      <c r="NJ96" s="7" t="str">
        <f t="shared" ca="1" si="573"/>
        <v>2</v>
      </c>
      <c r="NK96" s="7">
        <f ca="1">IFERROR(IF(NK95+NJ96&gt;NL$4,NK95,NK95+NJ96),"")</f>
        <v>60</v>
      </c>
      <c r="NL96" s="7">
        <f t="shared" ca="1" si="629"/>
        <v>0</v>
      </c>
      <c r="NM96" s="7">
        <f t="shared" ca="1" si="574"/>
        <v>0.17237178053913083</v>
      </c>
      <c r="NN96" s="7">
        <f t="shared" ca="1" si="575"/>
        <v>0.67378206561471532</v>
      </c>
      <c r="NO96" s="7">
        <f t="shared" ca="1" si="576"/>
        <v>1</v>
      </c>
      <c r="NP96" s="7" t="str">
        <f t="shared" ca="1" si="577"/>
        <v>2</v>
      </c>
      <c r="NQ96" s="7">
        <f ca="1">IFERROR(IF(NQ95+NP96&gt;NR$4,NQ95,NQ95+NP96),"")</f>
        <v>60</v>
      </c>
      <c r="NR96" s="7">
        <f t="shared" ca="1" si="630"/>
        <v>0</v>
      </c>
      <c r="NT96">
        <v>94</v>
      </c>
      <c r="NU96" s="7" t="s">
        <v>19</v>
      </c>
      <c r="NV96" s="7" t="str">
        <f t="shared" ca="1" si="335"/>
        <v/>
      </c>
      <c r="NW96" s="7" t="str">
        <f t="shared" ca="1" si="329"/>
        <v/>
      </c>
      <c r="NX96" t="str">
        <f ca="1">IFERROR(VLOOKUP(NT96,$K$3:$AK$568,8,FALSE),"")</f>
        <v/>
      </c>
      <c r="NY96" t="str">
        <f ca="1">IFERROR(VLOOKUP(NT96,$K$3:$AK$568,9,FALSE),"")</f>
        <v/>
      </c>
      <c r="NZ96" s="7" t="str">
        <f ca="1">IFERROR(VLOOKUP(NT96,$K$3:$AK$568,27,FALSE),"")</f>
        <v/>
      </c>
      <c r="OB96">
        <v>94</v>
      </c>
      <c r="OC96" s="7" t="s">
        <v>19</v>
      </c>
      <c r="OD96" t="e">
        <f t="shared" ca="1" si="336"/>
        <v>#N/A</v>
      </c>
      <c r="OE96" s="7" t="str">
        <f t="shared" ca="1" si="337"/>
        <v/>
      </c>
      <c r="OF96" s="7" t="str">
        <f t="shared" ca="1" si="338"/>
        <v/>
      </c>
      <c r="OG96" t="str">
        <f t="shared" ca="1" si="339"/>
        <v/>
      </c>
      <c r="OI96">
        <v>94</v>
      </c>
      <c r="OJ96" s="7" t="s">
        <v>19</v>
      </c>
      <c r="OK96" s="7" t="str">
        <f t="shared" ca="1" si="340"/>
        <v/>
      </c>
      <c r="OL96" s="7" t="str">
        <f t="shared" ca="1" si="341"/>
        <v/>
      </c>
      <c r="OM96" t="str">
        <f ca="1">IFERROR(VLOOKUP(OI96,$L$3:$AK$568,7,FALSE),"")</f>
        <v/>
      </c>
      <c r="ON96" t="str">
        <f ca="1">IFERROR(VLOOKUP(OI96,$L$3:$AK$568,8,FALSE),"")</f>
        <v/>
      </c>
      <c r="OO96" s="7" t="str">
        <f ca="1">IFERROR(VLOOKUP(OI96,$L$3:$AK$568,26,FALSE),"")</f>
        <v/>
      </c>
      <c r="OQ96">
        <v>94</v>
      </c>
      <c r="OR96" s="7" t="s">
        <v>19</v>
      </c>
      <c r="OS96" t="e">
        <f t="shared" ca="1" si="342"/>
        <v>#N/A</v>
      </c>
      <c r="OT96" s="7" t="str">
        <f t="shared" ca="1" si="343"/>
        <v/>
      </c>
      <c r="OU96" s="7" t="str">
        <f t="shared" ca="1" si="344"/>
        <v/>
      </c>
      <c r="OV96" t="str">
        <f t="shared" ca="1" si="345"/>
        <v/>
      </c>
      <c r="OX96">
        <v>94</v>
      </c>
      <c r="OY96" s="7" t="s">
        <v>19</v>
      </c>
      <c r="OZ96" s="7" t="str">
        <f t="shared" ca="1" si="346"/>
        <v/>
      </c>
      <c r="PA96" s="7" t="str">
        <f t="shared" ca="1" si="347"/>
        <v/>
      </c>
      <c r="PB96" t="str">
        <f ca="1">IFERROR(VLOOKUP(OX96,$M$3:$AK$568,6,FALSE),"")</f>
        <v/>
      </c>
      <c r="PC96" t="str">
        <f ca="1">IFERROR(VLOOKUP(OX96,$M$3:$AK$568,7,FALSE),"")</f>
        <v/>
      </c>
      <c r="PD96" s="7" t="str">
        <f ca="1">IFERROR(VLOOKUP(OX96,$M$3:$AK$568,25,FALSE),"")</f>
        <v/>
      </c>
      <c r="PF96">
        <v>94</v>
      </c>
      <c r="PG96" s="7" t="s">
        <v>19</v>
      </c>
      <c r="PH96" t="e">
        <f t="shared" ca="1" si="348"/>
        <v>#N/A</v>
      </c>
      <c r="PI96" s="7" t="str">
        <f t="shared" ca="1" si="349"/>
        <v/>
      </c>
      <c r="PJ96" s="7" t="str">
        <f t="shared" ca="1" si="350"/>
        <v/>
      </c>
      <c r="PK96" t="str">
        <f t="shared" ca="1" si="351"/>
        <v/>
      </c>
      <c r="PM96">
        <v>94</v>
      </c>
      <c r="PN96" s="7" t="s">
        <v>19</v>
      </c>
      <c r="PO96" s="202" t="str">
        <f t="shared" ca="1" si="352"/>
        <v/>
      </c>
      <c r="PP96" s="7" t="str">
        <f t="shared" ca="1" si="353"/>
        <v/>
      </c>
      <c r="PQ96" t="str">
        <f ca="1">IFERROR(VLOOKUP(PM96,$G$325:$R$409,12,FALSE),"")</f>
        <v/>
      </c>
      <c r="PR96" t="e">
        <f ca="1">VLOOKUP(PM96,$G$324:$Q$409,11,FALSE)</f>
        <v>#N/A</v>
      </c>
      <c r="PS96" s="7" t="str">
        <f ca="1">VLOOKUP(PQ96,$R$325:$Y$409,8,FALSE)</f>
        <v>- -</v>
      </c>
      <c r="PT96" s="7">
        <f ca="1">ReSt</f>
        <v>-4</v>
      </c>
      <c r="PU96" s="7" t="e">
        <f t="shared" ca="1" si="354"/>
        <v>#N/A</v>
      </c>
      <c r="PV96" s="7" t="e">
        <f t="shared" ca="1" si="355"/>
        <v>#N/A</v>
      </c>
      <c r="PW96" s="7" t="str">
        <f ca="1">VLOOKUP(PQ96,$R$325:$AK$409,8,FALSE)</f>
        <v>- -</v>
      </c>
      <c r="PX96" s="7"/>
      <c r="PY96">
        <v>94</v>
      </c>
      <c r="PZ96" s="7" t="s">
        <v>19</v>
      </c>
      <c r="QA96" t="str">
        <f t="shared" ca="1" si="356"/>
        <v/>
      </c>
      <c r="QB96" s="7" t="str">
        <f t="shared" ca="1" si="357"/>
        <v/>
      </c>
      <c r="QC96" s="7" t="str">
        <f t="shared" ca="1" si="358"/>
        <v/>
      </c>
      <c r="QD96" t="str">
        <f t="shared" ca="1" si="359"/>
        <v/>
      </c>
      <c r="QF96">
        <v>94</v>
      </c>
      <c r="QG96" s="7" t="s">
        <v>19</v>
      </c>
      <c r="QH96" s="7" t="str">
        <f t="shared" ca="1" si="360"/>
        <v/>
      </c>
      <c r="QI96" s="7" t="e">
        <f t="shared" ca="1" si="361"/>
        <v>#VALUE!</v>
      </c>
      <c r="QJ96" t="e">
        <f t="shared" ca="1" si="362"/>
        <v>#N/A</v>
      </c>
      <c r="QK96" s="7" t="e">
        <f t="shared" ca="1" si="363"/>
        <v>#N/A</v>
      </c>
      <c r="QM96">
        <v>94</v>
      </c>
      <c r="QN96" s="7" t="s">
        <v>19</v>
      </c>
      <c r="QO96" t="str">
        <f t="shared" ca="1" si="364"/>
        <v/>
      </c>
      <c r="QP96" s="7" t="str">
        <f t="shared" ca="1" si="365"/>
        <v/>
      </c>
      <c r="QQ96" t="str">
        <f t="shared" ca="1" si="366"/>
        <v/>
      </c>
    </row>
    <row r="97" spans="1:459" x14ac:dyDescent="0.25">
      <c r="A97" s="240" t="str">
        <f>IF('Character Sheet'!$B$4="Creature","N","Y")</f>
        <v>Y</v>
      </c>
      <c r="C97" s="75"/>
      <c r="D97" s="76"/>
      <c r="F97" s="75"/>
      <c r="G97" s="76"/>
      <c r="I97" s="75"/>
      <c r="J97" s="85"/>
      <c r="K97" s="85">
        <f t="shared" ca="1" si="330"/>
        <v>4</v>
      </c>
      <c r="L97" s="85">
        <f t="shared" ca="1" si="632"/>
        <v>0</v>
      </c>
      <c r="M97" s="70">
        <f t="shared" ca="1" si="321"/>
        <v>4</v>
      </c>
      <c r="O97" s="222">
        <f t="shared" ca="1" si="331"/>
        <v>325</v>
      </c>
      <c r="Q97" s="7" t="str">
        <f t="shared" si="633"/>
        <v>Culinary</v>
      </c>
      <c r="R97" s="9" t="s">
        <v>1388</v>
      </c>
      <c r="S97" s="9" t="s">
        <v>1890</v>
      </c>
      <c r="T97" s="61" t="str">
        <f>SUBSTITUTE(IFERROR(IFERROR(VLOOKUP(R97,'[1]Skill Statistics'!$A$3:$C$513,2,FALSE),VLOOKUP(Q97,'[1]Skill Statistics'!$A$3:$C$513,2,FALSE)),T96),"R*","ReSt")</f>
        <v>Ag/Me</v>
      </c>
      <c r="U97" s="61" t="str">
        <f>IFERROR(IFERROR(VLOOKUP(R97,'[1]Skill Statistics'!$A$3:$C$513,3,FALSE),VLOOKUP(Q97,'[1]Skill Statistics'!$A$3:$C$513,3,FALSE)),U96)</f>
        <v>SD</v>
      </c>
      <c r="V97" s="61" t="str">
        <f>IF(ISNUMBER(SEARCH("Category",R97)),"- -",IFERROR(IFERROR(VLOOKUP(Q97,[1]Professions!$A$4:$AM$288,MATCH(Profession,[1]Professions!$A$1:$AM$1,0),FALSE),VLOOKUP(Q97,Calculations!$B$91:$I$95,8,FALSE)),"- -"))</f>
        <v>2 / 4</v>
      </c>
      <c r="W97" s="60">
        <f t="shared" ca="1" si="332"/>
        <v>0</v>
      </c>
      <c r="X97" s="7">
        <f ca="1">IFERROR(VLOOKUP(R97,$BS$6:$NR$519,MATCH(ActualLevel,$BS$3:$NR$3,0),FALSE),"- -")</f>
        <v>0</v>
      </c>
      <c r="Y97" s="7">
        <f t="shared" ca="1" si="640"/>
        <v>0</v>
      </c>
      <c r="Z97" s="7">
        <f ca="1">IFERROR(VLOOKUP(Y97,Charts!$BQ$2:$BR$52,2,FALSE),"- -")</f>
        <v>-25</v>
      </c>
      <c r="AA97" s="7">
        <f t="shared" ca="1" si="367"/>
        <v>-1</v>
      </c>
      <c r="AB97" s="7">
        <f t="shared" ca="1" si="634"/>
        <v>0</v>
      </c>
      <c r="AC97" s="7"/>
      <c r="AD97" s="7"/>
      <c r="AE97" s="7"/>
      <c r="AF97" s="7"/>
      <c r="AG97" s="7"/>
      <c r="AH97" s="43"/>
      <c r="AI97" s="7"/>
      <c r="AJ97" s="7"/>
      <c r="AK97" s="7">
        <f t="shared" ca="1" si="368"/>
        <v>-26</v>
      </c>
      <c r="AL97" s="7"/>
      <c r="AM97" s="69">
        <f>IFERROR(VLOOKUP(R97,'[1]Skill Statistics'!$A$3:$AN$513,MATCH(Profession,'[1]Skill Statistics'!$A$2:$AN$2,0),FALSE),0)</f>
        <v>0</v>
      </c>
      <c r="AN97" s="85">
        <f>IFERROR(VLOOKUP(Q97,'[1]Skill Statistics'!$A$3:$BK$513,MATCH(Archetype,'[1]Skill Statistics'!$A$2:$BK$2,0),FALSE),0)</f>
        <v>0</v>
      </c>
      <c r="AO97" s="85">
        <f>IFERROR(VLOOKUP(Q97,'[1]Skill Statistics'!$A$3:$BB$513,MATCH(Race,'[1]Skill Statistics'!$A$2:$BB$2,0),FALSE),0)</f>
        <v>0</v>
      </c>
      <c r="AP97" s="85">
        <f t="shared" ca="1" si="333"/>
        <v>-0.1</v>
      </c>
      <c r="AQ97" s="70">
        <v>0.3</v>
      </c>
      <c r="AS97" s="69">
        <f>IFERROR(VLOOKUP(Q97,'[1]Professional Skills'!$A$4:$AM$288,MATCH(Profession,'[1]Professional Skills'!$A$3:$AM$3,0),FALSE),"- -")</f>
        <v>0</v>
      </c>
      <c r="AU97" s="7">
        <f t="shared" si="636"/>
        <v>0</v>
      </c>
      <c r="AV97" s="7">
        <f t="shared" ca="1" si="635"/>
        <v>0</v>
      </c>
      <c r="AW97" t="str">
        <f t="shared" si="371"/>
        <v/>
      </c>
      <c r="AX97" t="str">
        <f>IFERROR(_xlfn.RANK.EQ(AW97,$AW$5:$AW$568),"")</f>
        <v/>
      </c>
      <c r="AY97">
        <f t="shared" si="327"/>
        <v>0</v>
      </c>
      <c r="AZ97" s="70" t="str">
        <f t="shared" si="369"/>
        <v/>
      </c>
      <c r="BB97" s="69" t="str">
        <f>IFERROR(IF(Q97="Language",VLOOKUP(R97,[1]Cultures!$B$4:$N$218,MATCH(Culture,[1]Cultures!$B$3:$N$3,0),FALSE),VLOOKUP(Q97,[1]Cultures!$B$4:$O$212,MATCH(Culture,[1]Cultures!$B$3:$O$3,0),FALSE)),"- -")</f>
        <v>- -</v>
      </c>
      <c r="BD97">
        <f t="shared" ca="1" si="631"/>
        <v>0</v>
      </c>
      <c r="BE97" t="str">
        <f t="shared" si="578"/>
        <v/>
      </c>
      <c r="BG97">
        <f t="shared" ca="1" si="641"/>
        <v>1.1525908965322396</v>
      </c>
      <c r="BH97">
        <f ca="1">_xlfn.RANK.EQ(BG97,$BG$89:$BG$568)</f>
        <v>4</v>
      </c>
      <c r="BI97" s="7" t="str">
        <f t="shared" ca="1" si="370"/>
        <v>- -</v>
      </c>
      <c r="BK97" s="7">
        <f t="shared" ca="1" si="642"/>
        <v>0</v>
      </c>
      <c r="BL97" s="70">
        <f t="shared" ca="1" si="328"/>
        <v>0</v>
      </c>
      <c r="BN97" s="69">
        <f>IFERROR(VLOOKUP(V97,Charts!$BT$2:$BV$14,3,FALSE),"- -")</f>
        <v>0.76923076923076927</v>
      </c>
      <c r="BO97" s="85">
        <f t="shared" ca="1" si="334"/>
        <v>1.2226627414875917</v>
      </c>
      <c r="BP97" s="70">
        <f t="shared" ca="1" si="579"/>
        <v>325</v>
      </c>
      <c r="BR97" s="7">
        <v>92</v>
      </c>
      <c r="BS97" s="9" t="str">
        <f ca="1">VLOOKUP(BR97,$O$3:$R$568,4,FALSE)</f>
        <v>Fabric Craft</v>
      </c>
      <c r="BT97" s="7" t="str">
        <f ca="1">VLOOKUP(BS97,$R$3:$V$568,5,FALSE)</f>
        <v>2 / 4</v>
      </c>
      <c r="BU97" s="7">
        <f ca="1">VLOOKUP(BT97,Charts!$BT$2:$BV$14,3,FALSE)</f>
        <v>0.76923076923076927</v>
      </c>
      <c r="BV97" s="7" t="str">
        <f t="shared" ca="1" si="372"/>
        <v>2</v>
      </c>
      <c r="BW97" s="7" t="str">
        <f t="shared" ca="1" si="373"/>
        <v>4</v>
      </c>
      <c r="BY97" s="7">
        <f t="shared" ca="1" si="374"/>
        <v>6.0532189638710876E-2</v>
      </c>
      <c r="BZ97" s="7">
        <f t="shared" ca="1" si="375"/>
        <v>0.7086985795920584</v>
      </c>
      <c r="CA97" s="7">
        <f t="shared" ca="1" si="376"/>
        <v>1</v>
      </c>
      <c r="CB97" s="7" t="str">
        <f t="shared" ca="1" si="377"/>
        <v>2</v>
      </c>
      <c r="CC97" s="7">
        <f ca="1">IFERROR(IF(CC96+CB97&gt;CD$4,CC96,CC96+CB97),"")</f>
        <v>38</v>
      </c>
      <c r="CD97" s="7">
        <f t="shared" ca="1" si="580"/>
        <v>0</v>
      </c>
      <c r="CE97" s="7">
        <f t="shared" ca="1" si="378"/>
        <v>0.67812205361365452</v>
      </c>
      <c r="CF97" s="7">
        <f t="shared" ca="1" si="379"/>
        <v>9.1108715617114755E-2</v>
      </c>
      <c r="CG97" s="7">
        <f t="shared" ca="1" si="380"/>
        <v>1</v>
      </c>
      <c r="CH97" s="7" t="str">
        <f t="shared" ca="1" si="381"/>
        <v>2</v>
      </c>
      <c r="CI97" s="7">
        <f ca="1">IFERROR(IF(CI96+CH97&gt;CJ$4,CI96,CI96+CH97),"")</f>
        <v>60</v>
      </c>
      <c r="CJ97" s="7">
        <f t="shared" ca="1" si="581"/>
        <v>0</v>
      </c>
      <c r="CK97" s="7">
        <f t="shared" ca="1" si="382"/>
        <v>0.39911223024791675</v>
      </c>
      <c r="CL97" s="7">
        <f t="shared" ca="1" si="383"/>
        <v>0.37011853898285252</v>
      </c>
      <c r="CM97" s="7">
        <f t="shared" ca="1" si="384"/>
        <v>1</v>
      </c>
      <c r="CN97" s="7" t="str">
        <f t="shared" ca="1" si="385"/>
        <v>2</v>
      </c>
      <c r="CO97" s="7">
        <f ca="1">IFERROR(IF(CO96+CN97&gt;CP$4,CO96,CO96+CN97),"")</f>
        <v>60</v>
      </c>
      <c r="CP97" s="7">
        <f t="shared" ca="1" si="582"/>
        <v>0</v>
      </c>
      <c r="CQ97" s="7">
        <f t="shared" ca="1" si="386"/>
        <v>0.92953930808767671</v>
      </c>
      <c r="CR97" s="7">
        <f t="shared" ca="1" si="387"/>
        <v>-0.16030853885690743</v>
      </c>
      <c r="CS97" s="7">
        <f t="shared" ca="1" si="388"/>
        <v>0</v>
      </c>
      <c r="CT97" s="7">
        <f t="shared" ca="1" si="389"/>
        <v>0</v>
      </c>
      <c r="CU97" s="7">
        <f ca="1">IFERROR(IF(CU96+CT97&gt;CV$4,CU96,CU96+CT97),"")</f>
        <v>60</v>
      </c>
      <c r="CV97" s="7">
        <f t="shared" ca="1" si="583"/>
        <v>0</v>
      </c>
      <c r="CW97" s="7">
        <f t="shared" ca="1" si="390"/>
        <v>0.88327691159408328</v>
      </c>
      <c r="CX97" s="7">
        <f t="shared" ca="1" si="391"/>
        <v>-0.11404614236331401</v>
      </c>
      <c r="CY97" s="7">
        <f t="shared" ca="1" si="392"/>
        <v>0</v>
      </c>
      <c r="CZ97" s="7">
        <f t="shared" ca="1" si="393"/>
        <v>0</v>
      </c>
      <c r="DA97" s="7">
        <f ca="1">IFERROR(IF(DA96+CZ97&gt;DB$4,DA96,DA96+CZ97),"")</f>
        <v>60</v>
      </c>
      <c r="DB97" s="7">
        <f t="shared" ca="1" si="584"/>
        <v>0</v>
      </c>
      <c r="DC97" s="7">
        <f t="shared" ca="1" si="394"/>
        <v>0.37119976185355175</v>
      </c>
      <c r="DD97" s="7">
        <f t="shared" ca="1" si="395"/>
        <v>0.39803100737721753</v>
      </c>
      <c r="DE97" s="7">
        <f t="shared" ca="1" si="396"/>
        <v>1</v>
      </c>
      <c r="DF97" s="7" t="str">
        <f t="shared" ca="1" si="397"/>
        <v>2</v>
      </c>
      <c r="DG97" s="7">
        <f ca="1">IFERROR(IF(DG96+DF97&gt;DH$4,DG96,DG96+DF97),"")</f>
        <v>60</v>
      </c>
      <c r="DH97" s="7">
        <f t="shared" ca="1" si="585"/>
        <v>0</v>
      </c>
      <c r="DI97" s="7">
        <f t="shared" ca="1" si="398"/>
        <v>0.97904546348221766</v>
      </c>
      <c r="DJ97" s="7">
        <f t="shared" ca="1" si="399"/>
        <v>-0.20981469425144839</v>
      </c>
      <c r="DK97" s="7">
        <f t="shared" ca="1" si="400"/>
        <v>0</v>
      </c>
      <c r="DL97" s="7">
        <f t="shared" ca="1" si="401"/>
        <v>0</v>
      </c>
      <c r="DM97" s="7">
        <f ca="1">IFERROR(IF(DM96+DL97&gt;DN$4,DM96,DM96+DL97),"")</f>
        <v>60</v>
      </c>
      <c r="DN97" s="7">
        <f t="shared" ca="1" si="586"/>
        <v>0</v>
      </c>
      <c r="DO97" s="7">
        <f t="shared" ca="1" si="402"/>
        <v>0.55690925838917726</v>
      </c>
      <c r="DP97" s="7">
        <f t="shared" ca="1" si="403"/>
        <v>0.21232151084159201</v>
      </c>
      <c r="DQ97" s="7">
        <f t="shared" ca="1" si="404"/>
        <v>1</v>
      </c>
      <c r="DR97" s="7" t="str">
        <f t="shared" ca="1" si="405"/>
        <v>2</v>
      </c>
      <c r="DS97" s="7">
        <f ca="1">IFERROR(IF(DS96+DR97&gt;DT$4,DS96,DS96+DR97),"")</f>
        <v>60</v>
      </c>
      <c r="DT97" s="7">
        <f t="shared" ca="1" si="587"/>
        <v>0</v>
      </c>
      <c r="DU97" s="7">
        <f t="shared" ca="1" si="406"/>
        <v>9.9124191054362099E-2</v>
      </c>
      <c r="DV97" s="7">
        <f t="shared" ca="1" si="407"/>
        <v>0.67010657817640717</v>
      </c>
      <c r="DW97" s="7">
        <f t="shared" ca="1" si="408"/>
        <v>1</v>
      </c>
      <c r="DX97" s="7" t="str">
        <f t="shared" ca="1" si="409"/>
        <v>2</v>
      </c>
      <c r="DY97" s="7">
        <f ca="1">IFERROR(IF(DY96+DX97&gt;DZ$4,DY96,DY96+DX97),"")</f>
        <v>59</v>
      </c>
      <c r="DZ97" s="7">
        <f t="shared" ca="1" si="588"/>
        <v>0</v>
      </c>
      <c r="EA97" s="7">
        <f t="shared" ca="1" si="410"/>
        <v>0.63997921957832293</v>
      </c>
      <c r="EB97" s="7">
        <f t="shared" ca="1" si="411"/>
        <v>0.12925154965244634</v>
      </c>
      <c r="EC97" s="7">
        <f t="shared" ca="1" si="412"/>
        <v>1</v>
      </c>
      <c r="ED97" s="7" t="str">
        <f t="shared" ca="1" si="413"/>
        <v>2</v>
      </c>
      <c r="EE97" s="7">
        <f ca="1">IFERROR(IF(EE96+ED97&gt;EF$4,EE96,EE96+ED97),"")</f>
        <v>60</v>
      </c>
      <c r="EF97" s="7">
        <f t="shared" ca="1" si="589"/>
        <v>0</v>
      </c>
      <c r="EG97" s="7">
        <f t="shared" ca="1" si="414"/>
        <v>0.25596617666726107</v>
      </c>
      <c r="EH97" s="7">
        <f t="shared" ca="1" si="415"/>
        <v>0.5132645925635082</v>
      </c>
      <c r="EI97" s="7">
        <f t="shared" ca="1" si="416"/>
        <v>1</v>
      </c>
      <c r="EJ97" s="7" t="str">
        <f t="shared" ca="1" si="417"/>
        <v>2</v>
      </c>
      <c r="EK97" s="7">
        <f ca="1">IFERROR(IF(EK96+EJ97&gt;EL$4,EK96,EK96+EJ97),"")</f>
        <v>60</v>
      </c>
      <c r="EL97" s="7">
        <f t="shared" ca="1" si="590"/>
        <v>0</v>
      </c>
      <c r="EM97" s="7">
        <f t="shared" ca="1" si="418"/>
        <v>0.66858062758881143</v>
      </c>
      <c r="EN97" s="7">
        <f t="shared" ca="1" si="419"/>
        <v>0.10065014164195785</v>
      </c>
      <c r="EO97" s="7">
        <f t="shared" ca="1" si="420"/>
        <v>1</v>
      </c>
      <c r="EP97" s="7" t="str">
        <f t="shared" ca="1" si="421"/>
        <v>2</v>
      </c>
      <c r="EQ97" s="7">
        <f ca="1">IFERROR(IF(EQ96+EP97&gt;ER$4,EQ96,EQ96+EP97),"")</f>
        <v>60</v>
      </c>
      <c r="ER97" s="7">
        <f t="shared" ca="1" si="591"/>
        <v>0</v>
      </c>
      <c r="ES97" s="7">
        <f t="shared" ca="1" si="422"/>
        <v>0.92233674974829682</v>
      </c>
      <c r="ET97" s="7">
        <f t="shared" ca="1" si="423"/>
        <v>-0.15310598051752755</v>
      </c>
      <c r="EU97" s="7">
        <f t="shared" ca="1" si="424"/>
        <v>0</v>
      </c>
      <c r="EV97" s="7">
        <f t="shared" ca="1" si="425"/>
        <v>0</v>
      </c>
      <c r="EW97" s="7">
        <f ca="1">IFERROR(IF(EW96+EV97&gt;EX$4,EW96,EW96+EV97),"")</f>
        <v>60</v>
      </c>
      <c r="EX97" s="7">
        <f t="shared" ca="1" si="592"/>
        <v>0</v>
      </c>
      <c r="EY97" s="7">
        <f t="shared" ca="1" si="426"/>
        <v>0.75789666852958038</v>
      </c>
      <c r="EZ97" s="7">
        <f t="shared" ca="1" si="427"/>
        <v>1.1334100701188898E-2</v>
      </c>
      <c r="FA97" s="7">
        <f t="shared" ca="1" si="428"/>
        <v>1</v>
      </c>
      <c r="FB97" s="7" t="str">
        <f t="shared" ca="1" si="429"/>
        <v>2</v>
      </c>
      <c r="FC97" s="7">
        <f ca="1">IFERROR(IF(FC96+FB97&gt;FD$4,FC96,FC96+FB97),"")</f>
        <v>60</v>
      </c>
      <c r="FD97" s="7">
        <f t="shared" ca="1" si="593"/>
        <v>0</v>
      </c>
      <c r="FE97" s="7">
        <f t="shared" ca="1" si="430"/>
        <v>0.48588091181556847</v>
      </c>
      <c r="FF97" s="7">
        <f t="shared" ca="1" si="431"/>
        <v>0.2833498574152008</v>
      </c>
      <c r="FG97" s="7">
        <f t="shared" ca="1" si="432"/>
        <v>1</v>
      </c>
      <c r="FH97" s="7" t="str">
        <f t="shared" ca="1" si="433"/>
        <v>2</v>
      </c>
      <c r="FI97" s="7">
        <f ca="1">IFERROR(IF(FI96+FH97&gt;FJ$4,FI96,FI96+FH97),"")</f>
        <v>60</v>
      </c>
      <c r="FJ97" s="7">
        <f t="shared" ca="1" si="594"/>
        <v>0</v>
      </c>
      <c r="FK97" s="7">
        <f t="shared" ca="1" si="434"/>
        <v>0.11055247055537343</v>
      </c>
      <c r="FL97" s="7">
        <f t="shared" ca="1" si="435"/>
        <v>0.65867829867539585</v>
      </c>
      <c r="FM97" s="7">
        <f t="shared" ca="1" si="436"/>
        <v>1</v>
      </c>
      <c r="FN97" s="7" t="str">
        <f t="shared" ca="1" si="437"/>
        <v>2</v>
      </c>
      <c r="FO97" s="7">
        <f ca="1">IFERROR(IF(FO96+FN97&gt;FP$4,FO96,FO96+FN97),"")</f>
        <v>60</v>
      </c>
      <c r="FP97" s="7">
        <f t="shared" ca="1" si="595"/>
        <v>0</v>
      </c>
      <c r="FQ97" s="7">
        <f t="shared" ca="1" si="438"/>
        <v>0.64130137061892334</v>
      </c>
      <c r="FR97" s="7">
        <f t="shared" ca="1" si="439"/>
        <v>0.12792939861184593</v>
      </c>
      <c r="FS97" s="7">
        <f t="shared" ca="1" si="440"/>
        <v>1</v>
      </c>
      <c r="FT97" s="7" t="str">
        <f t="shared" ca="1" si="441"/>
        <v>2</v>
      </c>
      <c r="FU97" s="7">
        <f ca="1">IFERROR(IF(FU96+FT97&gt;FV$4,FU96,FU96+FT97),"")</f>
        <v>60</v>
      </c>
      <c r="FV97" s="7">
        <f t="shared" ca="1" si="596"/>
        <v>0</v>
      </c>
      <c r="FW97" s="7">
        <f t="shared" ca="1" si="442"/>
        <v>0.33787039973741717</v>
      </c>
      <c r="FX97" s="7">
        <f t="shared" ca="1" si="443"/>
        <v>0.4313603694933521</v>
      </c>
      <c r="FY97" s="7">
        <f t="shared" ca="1" si="444"/>
        <v>1</v>
      </c>
      <c r="FZ97" s="7" t="str">
        <f t="shared" ca="1" si="445"/>
        <v>2</v>
      </c>
      <c r="GA97" s="7">
        <f ca="1">IFERROR(IF(GA96+FZ97&gt;GB$4,GA96,GA96+FZ97),"")</f>
        <v>60</v>
      </c>
      <c r="GB97" s="7">
        <f t="shared" ca="1" si="597"/>
        <v>0</v>
      </c>
      <c r="GC97" s="7">
        <f t="shared" ca="1" si="446"/>
        <v>0.11929777362874838</v>
      </c>
      <c r="GD97" s="7">
        <f t="shared" ca="1" si="447"/>
        <v>0.64993299560202089</v>
      </c>
      <c r="GE97" s="7">
        <f t="shared" ca="1" si="448"/>
        <v>1</v>
      </c>
      <c r="GF97" s="7" t="str">
        <f t="shared" ca="1" si="449"/>
        <v>2</v>
      </c>
      <c r="GG97" s="7">
        <f ca="1">IFERROR(IF(GG96+GF97&gt;GH$4,GG96,GG96+GF97),"")</f>
        <v>60</v>
      </c>
      <c r="GH97" s="7">
        <f t="shared" ca="1" si="598"/>
        <v>0</v>
      </c>
      <c r="GI97" s="7">
        <f t="shared" ca="1" si="450"/>
        <v>0.88377531961744249</v>
      </c>
      <c r="GJ97" s="7">
        <f t="shared" ca="1" si="451"/>
        <v>-0.11454455038667322</v>
      </c>
      <c r="GK97" s="7">
        <f t="shared" ca="1" si="452"/>
        <v>0</v>
      </c>
      <c r="GL97" s="7">
        <f t="shared" ca="1" si="453"/>
        <v>0</v>
      </c>
      <c r="GM97" s="7">
        <f ca="1">IFERROR(IF(GM96+GL97&gt;GN$4,GM96,GM96+GL97),"")</f>
        <v>60</v>
      </c>
      <c r="GN97" s="7">
        <f t="shared" ca="1" si="599"/>
        <v>0</v>
      </c>
      <c r="GO97" s="7">
        <f t="shared" ca="1" si="454"/>
        <v>0.81765942126259783</v>
      </c>
      <c r="GP97" s="7">
        <f t="shared" ca="1" si="455"/>
        <v>-4.8428652031828556E-2</v>
      </c>
      <c r="GQ97" s="7">
        <f t="shared" ca="1" si="456"/>
        <v>0</v>
      </c>
      <c r="GR97" s="7">
        <f t="shared" ca="1" si="457"/>
        <v>0</v>
      </c>
      <c r="GS97" s="7">
        <f ca="1">IFERROR(IF(GS96+GR97&gt;GT$4,GS96,GS96+GR97),"")</f>
        <v>60</v>
      </c>
      <c r="GT97" s="7">
        <f t="shared" ca="1" si="600"/>
        <v>0</v>
      </c>
      <c r="GU97" s="7">
        <f t="shared" ca="1" si="458"/>
        <v>0.52508110927485396</v>
      </c>
      <c r="GV97" s="7">
        <f t="shared" ca="1" si="459"/>
        <v>0.24414965995591531</v>
      </c>
      <c r="GW97" s="7">
        <f t="shared" ca="1" si="460"/>
        <v>1</v>
      </c>
      <c r="GX97" s="7" t="str">
        <f t="shared" ca="1" si="461"/>
        <v>2</v>
      </c>
      <c r="GY97" s="7">
        <f ca="1">IFERROR(IF(GY96+GX97&gt;GZ$4,GY96,GY96+GX97),"")</f>
        <v>60</v>
      </c>
      <c r="GZ97" s="7">
        <f t="shared" ca="1" si="601"/>
        <v>0</v>
      </c>
      <c r="HA97" s="7">
        <f t="shared" ca="1" si="462"/>
        <v>0.40145255662373525</v>
      </c>
      <c r="HB97" s="7">
        <f t="shared" ca="1" si="463"/>
        <v>0.36777821260703403</v>
      </c>
      <c r="HC97" s="7">
        <f t="shared" ca="1" si="464"/>
        <v>1</v>
      </c>
      <c r="HD97" s="7" t="str">
        <f t="shared" ca="1" si="465"/>
        <v>2</v>
      </c>
      <c r="HE97" s="7">
        <f ca="1">IFERROR(IF(HE96+HD97&gt;HF$4,HE96,HE96+HD97),"")</f>
        <v>60</v>
      </c>
      <c r="HF97" s="7">
        <f t="shared" ca="1" si="602"/>
        <v>0</v>
      </c>
      <c r="HG97" s="7">
        <f t="shared" ca="1" si="466"/>
        <v>3.5439221268188659E-2</v>
      </c>
      <c r="HH97" s="7">
        <f t="shared" ca="1" si="467"/>
        <v>0.73379154796258061</v>
      </c>
      <c r="HI97" s="7">
        <f t="shared" ca="1" si="468"/>
        <v>1</v>
      </c>
      <c r="HJ97" s="7" t="str">
        <f t="shared" ca="1" si="469"/>
        <v>2</v>
      </c>
      <c r="HK97" s="7">
        <f ca="1">IFERROR(IF(HK96+HJ97&gt;HL$4,HK96,HK96+HJ97),"")</f>
        <v>60</v>
      </c>
      <c r="HL97" s="7">
        <f t="shared" ca="1" si="603"/>
        <v>0</v>
      </c>
      <c r="HM97" s="7">
        <f t="shared" ca="1" si="470"/>
        <v>0.67257015344370186</v>
      </c>
      <c r="HN97" s="7">
        <f t="shared" ca="1" si="471"/>
        <v>9.6660615787067417E-2</v>
      </c>
      <c r="HO97" s="7">
        <f t="shared" ca="1" si="472"/>
        <v>1</v>
      </c>
      <c r="HP97" s="7" t="str">
        <f t="shared" ca="1" si="473"/>
        <v>2</v>
      </c>
      <c r="HQ97" s="7">
        <f ca="1">IFERROR(IF(HQ96+HP97&gt;HR$4,HQ96,HQ96+HP97),"")</f>
        <v>60</v>
      </c>
      <c r="HR97" s="7">
        <f t="shared" ca="1" si="604"/>
        <v>0</v>
      </c>
      <c r="HS97" s="7">
        <f t="shared" ca="1" si="474"/>
        <v>0.59432691118312542</v>
      </c>
      <c r="HT97" s="7">
        <f t="shared" ca="1" si="475"/>
        <v>0.17490385804764386</v>
      </c>
      <c r="HU97" s="7">
        <f t="shared" ca="1" si="476"/>
        <v>1</v>
      </c>
      <c r="HV97" s="7" t="str">
        <f t="shared" ca="1" si="477"/>
        <v>2</v>
      </c>
      <c r="HW97" s="7">
        <f ca="1">IFERROR(IF(HW96+HV97&gt;HX$4,HW96,HW96+HV97),"")</f>
        <v>60</v>
      </c>
      <c r="HX97" s="7">
        <f t="shared" ca="1" si="605"/>
        <v>0</v>
      </c>
      <c r="HY97" s="7">
        <f t="shared" ca="1" si="478"/>
        <v>0.74701561180785614</v>
      </c>
      <c r="HZ97" s="7">
        <f t="shared" ca="1" si="479"/>
        <v>2.2215157422913134E-2</v>
      </c>
      <c r="IA97" s="7">
        <f t="shared" ca="1" si="480"/>
        <v>1</v>
      </c>
      <c r="IB97" s="7" t="str">
        <f t="shared" ca="1" si="481"/>
        <v>2</v>
      </c>
      <c r="IC97" s="7">
        <f ca="1">IFERROR(IF(IC96+IB97&gt;ID$4,IC96,IC96+IB97),"")</f>
        <v>60</v>
      </c>
      <c r="ID97" s="7">
        <f t="shared" ca="1" si="606"/>
        <v>0</v>
      </c>
      <c r="IE97" s="7">
        <f t="shared" ca="1" si="482"/>
        <v>0.35409079861848347</v>
      </c>
      <c r="IF97" s="7">
        <f t="shared" ca="1" si="483"/>
        <v>0.4151399706122858</v>
      </c>
      <c r="IG97" s="7">
        <f t="shared" ca="1" si="484"/>
        <v>1</v>
      </c>
      <c r="IH97" s="7" t="str">
        <f t="shared" ca="1" si="485"/>
        <v>2</v>
      </c>
      <c r="II97" s="7">
        <f ca="1">IFERROR(IF(II96+IH97&gt;IJ$4,II96,II96+IH97),"")</f>
        <v>60</v>
      </c>
      <c r="IJ97" s="7">
        <f t="shared" ca="1" si="607"/>
        <v>0</v>
      </c>
      <c r="IK97" s="7">
        <f t="shared" ca="1" si="486"/>
        <v>0.83540201393699065</v>
      </c>
      <c r="IL97" s="7">
        <f t="shared" ca="1" si="487"/>
        <v>-6.6171244706221377E-2</v>
      </c>
      <c r="IM97" s="7">
        <f t="shared" ca="1" si="488"/>
        <v>0</v>
      </c>
      <c r="IN97" s="7">
        <f t="shared" ca="1" si="489"/>
        <v>0</v>
      </c>
      <c r="IO97" s="7">
        <f ca="1">IFERROR(IF(IO96+IN97&gt;IP$4,IO96,IO96+IN97),"")</f>
        <v>60</v>
      </c>
      <c r="IP97" s="7">
        <f t="shared" ca="1" si="608"/>
        <v>0</v>
      </c>
      <c r="IQ97" s="7">
        <f t="shared" ca="1" si="490"/>
        <v>0.6325720489891582</v>
      </c>
      <c r="IR97" s="7">
        <f t="shared" ca="1" si="491"/>
        <v>0.13665872024161108</v>
      </c>
      <c r="IS97" s="7">
        <f t="shared" ca="1" si="492"/>
        <v>1</v>
      </c>
      <c r="IT97" s="7" t="str">
        <f t="shared" ca="1" si="493"/>
        <v>2</v>
      </c>
      <c r="IU97" s="7">
        <f ca="1">IFERROR(IF(IU96+IT97&gt;IV$4,IU96,IU96+IT97),"")</f>
        <v>60</v>
      </c>
      <c r="IV97" s="7">
        <f t="shared" ca="1" si="609"/>
        <v>0</v>
      </c>
      <c r="IW97" s="7">
        <f t="shared" ca="1" si="494"/>
        <v>0.73517564828545967</v>
      </c>
      <c r="IX97" s="7">
        <f t="shared" ca="1" si="495"/>
        <v>3.4055120945309603E-2</v>
      </c>
      <c r="IY97" s="7">
        <f t="shared" ca="1" si="496"/>
        <v>1</v>
      </c>
      <c r="IZ97" s="7" t="str">
        <f t="shared" ca="1" si="497"/>
        <v>2</v>
      </c>
      <c r="JA97" s="7">
        <f ca="1">IFERROR(IF(JA96+IZ97&gt;JB$4,JA96,JA96+IZ97),"")</f>
        <v>60</v>
      </c>
      <c r="JB97" s="7">
        <f t="shared" ca="1" si="610"/>
        <v>0</v>
      </c>
      <c r="JC97" s="7">
        <f t="shared" ca="1" si="498"/>
        <v>0.63209832425262902</v>
      </c>
      <c r="JD97" s="7">
        <f t="shared" ca="1" si="499"/>
        <v>0.13713244497814026</v>
      </c>
      <c r="JE97" s="7">
        <f t="shared" ca="1" si="500"/>
        <v>1</v>
      </c>
      <c r="JF97" s="7" t="str">
        <f t="shared" ca="1" si="501"/>
        <v>2</v>
      </c>
      <c r="JG97" s="7">
        <f ca="1">IFERROR(IF(JG96+JF97&gt;JH$4,JG96,JG96+JF97),"")</f>
        <v>60</v>
      </c>
      <c r="JH97" s="7">
        <f t="shared" ca="1" si="611"/>
        <v>0</v>
      </c>
      <c r="JI97" s="7">
        <f t="shared" ca="1" si="502"/>
        <v>0.72001440757329604</v>
      </c>
      <c r="JJ97" s="7">
        <f t="shared" ca="1" si="503"/>
        <v>4.9216361657473229E-2</v>
      </c>
      <c r="JK97" s="7">
        <f t="shared" ca="1" si="504"/>
        <v>1</v>
      </c>
      <c r="JL97" s="7" t="str">
        <f t="shared" ca="1" si="505"/>
        <v>2</v>
      </c>
      <c r="JM97" s="7">
        <f ca="1">IFERROR(IF(JM96+JL97&gt;JN$4,JM96,JM96+JL97),"")</f>
        <v>60</v>
      </c>
      <c r="JN97" s="7">
        <f t="shared" ca="1" si="612"/>
        <v>0</v>
      </c>
      <c r="JO97" s="7">
        <f t="shared" ca="1" si="506"/>
        <v>0.97962121047889394</v>
      </c>
      <c r="JP97" s="7">
        <f t="shared" ca="1" si="507"/>
        <v>-0.21039044124812467</v>
      </c>
      <c r="JQ97" s="7">
        <f t="shared" ca="1" si="508"/>
        <v>0</v>
      </c>
      <c r="JR97" s="7">
        <f t="shared" ca="1" si="509"/>
        <v>0</v>
      </c>
      <c r="JS97" s="7">
        <f ca="1">IFERROR(IF(JS96+JR97&gt;JT$4,JS96,JS96+JR97),"")</f>
        <v>60</v>
      </c>
      <c r="JT97" s="7">
        <f t="shared" ca="1" si="613"/>
        <v>0</v>
      </c>
      <c r="JU97" s="7">
        <f t="shared" ca="1" si="510"/>
        <v>0.63436104303211349</v>
      </c>
      <c r="JV97" s="7">
        <f t="shared" ca="1" si="511"/>
        <v>0.13486972619865578</v>
      </c>
      <c r="JW97" s="7">
        <f t="shared" ca="1" si="512"/>
        <v>1</v>
      </c>
      <c r="JX97" s="7" t="str">
        <f t="shared" ca="1" si="513"/>
        <v>2</v>
      </c>
      <c r="JY97" s="7">
        <f ca="1">IFERROR(IF(JY96+JX97&gt;JZ$4,JY96,JY96+JX97),"")</f>
        <v>60</v>
      </c>
      <c r="JZ97" s="7">
        <f t="shared" ca="1" si="614"/>
        <v>0</v>
      </c>
      <c r="KA97" s="7">
        <f t="shared" ca="1" si="514"/>
        <v>0.54675636463921984</v>
      </c>
      <c r="KB97" s="7">
        <f t="shared" ca="1" si="515"/>
        <v>0.22247440459154944</v>
      </c>
      <c r="KC97" s="7">
        <f t="shared" ca="1" si="516"/>
        <v>1</v>
      </c>
      <c r="KD97" s="7" t="str">
        <f t="shared" ca="1" si="517"/>
        <v>2</v>
      </c>
      <c r="KE97" s="7">
        <f ca="1">IFERROR(IF(KE96+KD97&gt;KF$4,KE96,KE96+KD97),"")</f>
        <v>60</v>
      </c>
      <c r="KF97" s="7">
        <f t="shared" ca="1" si="615"/>
        <v>0</v>
      </c>
      <c r="KG97" s="7">
        <f t="shared" ca="1" si="518"/>
        <v>0.95534315704876083</v>
      </c>
      <c r="KH97" s="7">
        <f t="shared" ca="1" si="519"/>
        <v>-0.18611238781799155</v>
      </c>
      <c r="KI97" s="7">
        <f t="shared" ca="1" si="520"/>
        <v>0</v>
      </c>
      <c r="KJ97" s="7">
        <f t="shared" ca="1" si="521"/>
        <v>0</v>
      </c>
      <c r="KK97" s="7">
        <f ca="1">IFERROR(IF(KK96+KJ97&gt;KL$4,KK96,KK96+KJ97),"")</f>
        <v>60</v>
      </c>
      <c r="KL97" s="7">
        <f t="shared" ca="1" si="616"/>
        <v>0</v>
      </c>
      <c r="KM97" s="7">
        <f t="shared" ca="1" si="522"/>
        <v>0.1640324583848416</v>
      </c>
      <c r="KN97" s="7">
        <f t="shared" ca="1" si="523"/>
        <v>0.60519831084592768</v>
      </c>
      <c r="KO97" s="7">
        <f t="shared" ca="1" si="524"/>
        <v>1</v>
      </c>
      <c r="KP97" s="7" t="str">
        <f t="shared" ca="1" si="525"/>
        <v>2</v>
      </c>
      <c r="KQ97" s="7">
        <f ca="1">IFERROR(IF(KQ96+KP97&gt;KR$4,KQ96,KQ96+KP97),"")</f>
        <v>60</v>
      </c>
      <c r="KR97" s="7">
        <f t="shared" ca="1" si="617"/>
        <v>0</v>
      </c>
      <c r="KS97" s="7">
        <f t="shared" ca="1" si="526"/>
        <v>0.97105259554738033</v>
      </c>
      <c r="KT97" s="7">
        <f t="shared" ca="1" si="527"/>
        <v>-0.20182182631661105</v>
      </c>
      <c r="KU97" s="7">
        <f t="shared" ca="1" si="528"/>
        <v>0</v>
      </c>
      <c r="KV97" s="7">
        <f t="shared" ca="1" si="529"/>
        <v>0</v>
      </c>
      <c r="KW97" s="7">
        <f ca="1">IFERROR(IF(KW96+KV97&gt;KX$4,KW96,KW96+KV97),"")</f>
        <v>60</v>
      </c>
      <c r="KX97" s="7">
        <f t="shared" ca="1" si="618"/>
        <v>0</v>
      </c>
      <c r="KY97" s="7">
        <f t="shared" ca="1" si="530"/>
        <v>0.93088887010151644</v>
      </c>
      <c r="KZ97" s="7">
        <f t="shared" ca="1" si="531"/>
        <v>-0.16165810087074717</v>
      </c>
      <c r="LA97" s="7">
        <f t="shared" ca="1" si="532"/>
        <v>0</v>
      </c>
      <c r="LB97" s="7">
        <f t="shared" ca="1" si="533"/>
        <v>0</v>
      </c>
      <c r="LC97" s="7">
        <f ca="1">IFERROR(IF(LC96+LB97&gt;LD$4,LC96,LC96+LB97),"")</f>
        <v>60</v>
      </c>
      <c r="LD97" s="7">
        <f t="shared" ca="1" si="619"/>
        <v>0</v>
      </c>
      <c r="LE97" s="7">
        <f t="shared" ca="1" si="534"/>
        <v>0.21254009151644504</v>
      </c>
      <c r="LF97" s="7">
        <f t="shared" ca="1" si="535"/>
        <v>0.55669067771432423</v>
      </c>
      <c r="LG97" s="7">
        <f t="shared" ca="1" si="536"/>
        <v>1</v>
      </c>
      <c r="LH97" s="7" t="str">
        <f t="shared" ca="1" si="537"/>
        <v>2</v>
      </c>
      <c r="LI97" s="7">
        <f ca="1">IFERROR(IF(LI96+LH97&gt;LJ$4,LI96,LI96+LH97),"")</f>
        <v>60</v>
      </c>
      <c r="LJ97" s="7">
        <f t="shared" ca="1" si="620"/>
        <v>0</v>
      </c>
      <c r="LK97" s="7">
        <f t="shared" ca="1" si="538"/>
        <v>5.877164950158198E-2</v>
      </c>
      <c r="LL97" s="7">
        <f t="shared" ca="1" si="539"/>
        <v>0.71045911972918729</v>
      </c>
      <c r="LM97" s="7">
        <f t="shared" ca="1" si="540"/>
        <v>1</v>
      </c>
      <c r="LN97" s="7" t="str">
        <f t="shared" ca="1" si="541"/>
        <v>2</v>
      </c>
      <c r="LO97" s="7">
        <f ca="1">IFERROR(IF(LO96+LN97&gt;LP$4,LO96,LO96+LN97),"")</f>
        <v>60</v>
      </c>
      <c r="LP97" s="7">
        <f t="shared" ca="1" si="621"/>
        <v>0</v>
      </c>
      <c r="LQ97" s="7">
        <f t="shared" ca="1" si="542"/>
        <v>0.58636085686970463</v>
      </c>
      <c r="LR97" s="7">
        <f t="shared" ca="1" si="543"/>
        <v>0.18286991236106465</v>
      </c>
      <c r="LS97" s="7">
        <f t="shared" ca="1" si="544"/>
        <v>1</v>
      </c>
      <c r="LT97" s="7" t="str">
        <f t="shared" ca="1" si="545"/>
        <v>2</v>
      </c>
      <c r="LU97" s="7">
        <f ca="1">IFERROR(IF(LU96+LT97&gt;LV$4,LU96,LU96+LT97),"")</f>
        <v>60</v>
      </c>
      <c r="LV97" s="7">
        <f t="shared" ca="1" si="622"/>
        <v>0</v>
      </c>
      <c r="LW97" s="7">
        <f t="shared" ca="1" si="546"/>
        <v>0.9594659848706506</v>
      </c>
      <c r="LX97" s="7">
        <f t="shared" ca="1" si="547"/>
        <v>-0.19023521563988133</v>
      </c>
      <c r="LY97" s="7">
        <f t="shared" ca="1" si="548"/>
        <v>0</v>
      </c>
      <c r="LZ97" s="7">
        <f t="shared" ca="1" si="549"/>
        <v>0</v>
      </c>
      <c r="MA97" s="7">
        <f ca="1">IFERROR(IF(MA96+LZ97&gt;MB$4,MA96,MA96+LZ97),"")</f>
        <v>60</v>
      </c>
      <c r="MB97" s="7">
        <f t="shared" ca="1" si="623"/>
        <v>0</v>
      </c>
      <c r="MC97" s="7">
        <f t="shared" ca="1" si="550"/>
        <v>0.58891186210312385</v>
      </c>
      <c r="MD97" s="7">
        <f t="shared" ca="1" si="551"/>
        <v>0.18031890712764542</v>
      </c>
      <c r="ME97" s="7">
        <f t="shared" ca="1" si="552"/>
        <v>1</v>
      </c>
      <c r="MF97" s="7" t="str">
        <f t="shared" ca="1" si="553"/>
        <v>2</v>
      </c>
      <c r="MG97" s="7">
        <f ca="1">IFERROR(IF(MG96+MF97&gt;MH$4,MG96,MG96+MF97),"")</f>
        <v>60</v>
      </c>
      <c r="MH97" s="7">
        <f t="shared" ca="1" si="624"/>
        <v>0</v>
      </c>
      <c r="MI97" s="7">
        <f t="shared" ca="1" si="554"/>
        <v>0.40138235693066693</v>
      </c>
      <c r="MJ97" s="7">
        <f t="shared" ca="1" si="555"/>
        <v>0.36784841230010235</v>
      </c>
      <c r="MK97" s="7">
        <f t="shared" ca="1" si="556"/>
        <v>1</v>
      </c>
      <c r="ML97" s="7" t="str">
        <f t="shared" ca="1" si="557"/>
        <v>2</v>
      </c>
      <c r="MM97" s="7">
        <f ca="1">IFERROR(IF(MM96+ML97&gt;MN$4,MM96,MM96+ML97),"")</f>
        <v>60</v>
      </c>
      <c r="MN97" s="7">
        <f t="shared" ca="1" si="625"/>
        <v>0</v>
      </c>
      <c r="MO97" s="7">
        <f t="shared" ca="1" si="558"/>
        <v>7.8548312714893154E-2</v>
      </c>
      <c r="MP97" s="7">
        <f t="shared" ca="1" si="559"/>
        <v>0.69068245651587612</v>
      </c>
      <c r="MQ97" s="7">
        <f t="shared" ca="1" si="560"/>
        <v>1</v>
      </c>
      <c r="MR97" s="7" t="str">
        <f t="shared" ca="1" si="561"/>
        <v>2</v>
      </c>
      <c r="MS97" s="7">
        <f ca="1">IFERROR(IF(MS96+MR97&gt;MT$4,MS96,MS96+MR97),"")</f>
        <v>60</v>
      </c>
      <c r="MT97" s="7">
        <f t="shared" ca="1" si="626"/>
        <v>0</v>
      </c>
      <c r="MU97" s="7">
        <f t="shared" ca="1" si="562"/>
        <v>0.15246542649360839</v>
      </c>
      <c r="MV97" s="7">
        <f t="shared" ca="1" si="563"/>
        <v>0.61676534273716088</v>
      </c>
      <c r="MW97" s="7">
        <f t="shared" ca="1" si="564"/>
        <v>1</v>
      </c>
      <c r="MX97" s="7" t="str">
        <f t="shared" ca="1" si="565"/>
        <v>2</v>
      </c>
      <c r="MY97" s="7">
        <f ca="1">IFERROR(IF(MY96+MX97&gt;MZ$4,MY96,MY96+MX97),"")</f>
        <v>60</v>
      </c>
      <c r="MZ97" s="7">
        <f t="shared" ca="1" si="627"/>
        <v>0</v>
      </c>
      <c r="NA97" s="7">
        <f t="shared" ca="1" si="566"/>
        <v>0.17578525401684664</v>
      </c>
      <c r="NB97" s="7">
        <f t="shared" ca="1" si="567"/>
        <v>0.59344551521392264</v>
      </c>
      <c r="NC97" s="7">
        <f t="shared" ca="1" si="568"/>
        <v>1</v>
      </c>
      <c r="ND97" s="7" t="str">
        <f t="shared" ca="1" si="569"/>
        <v>2</v>
      </c>
      <c r="NE97" s="7">
        <f ca="1">IFERROR(IF(NE96+ND97&gt;NF$4,NE96,NE96+ND97),"")</f>
        <v>60</v>
      </c>
      <c r="NF97" s="7">
        <f t="shared" ca="1" si="628"/>
        <v>0</v>
      </c>
      <c r="NG97" s="7">
        <f t="shared" ca="1" si="570"/>
        <v>2.979367996054938E-2</v>
      </c>
      <c r="NH97" s="7">
        <f t="shared" ca="1" si="571"/>
        <v>0.73943708927021989</v>
      </c>
      <c r="NI97" s="7">
        <f t="shared" ca="1" si="572"/>
        <v>1</v>
      </c>
      <c r="NJ97" s="7" t="str">
        <f t="shared" ca="1" si="573"/>
        <v>2</v>
      </c>
      <c r="NK97" s="7">
        <f ca="1">IFERROR(IF(NK96+NJ97&gt;NL$4,NK96,NK96+NJ97),"")</f>
        <v>60</v>
      </c>
      <c r="NL97" s="7">
        <f t="shared" ca="1" si="629"/>
        <v>0</v>
      </c>
      <c r="NM97" s="7">
        <f t="shared" ca="1" si="574"/>
        <v>0.95702089735898255</v>
      </c>
      <c r="NN97" s="7">
        <f t="shared" ca="1" si="575"/>
        <v>-0.18779012812821327</v>
      </c>
      <c r="NO97" s="7">
        <f t="shared" ca="1" si="576"/>
        <v>0</v>
      </c>
      <c r="NP97" s="7">
        <f t="shared" ca="1" si="577"/>
        <v>0</v>
      </c>
      <c r="NQ97" s="7">
        <f ca="1">IFERROR(IF(NQ96+NP97&gt;NR$4,NQ96,NQ96+NP97),"")</f>
        <v>60</v>
      </c>
      <c r="NR97" s="7">
        <f t="shared" ca="1" si="630"/>
        <v>0</v>
      </c>
      <c r="NT97">
        <v>95</v>
      </c>
      <c r="NU97" s="7" t="s">
        <v>19</v>
      </c>
      <c r="NV97" s="7" t="str">
        <f t="shared" ca="1" si="335"/>
        <v/>
      </c>
      <c r="NW97" s="7" t="str">
        <f t="shared" ca="1" si="329"/>
        <v/>
      </c>
      <c r="NX97" t="str">
        <f ca="1">IFERROR(VLOOKUP(NT97,$K$3:$AK$568,8,FALSE),"")</f>
        <v/>
      </c>
      <c r="NY97" t="str">
        <f ca="1">IFERROR(VLOOKUP(NT97,$K$3:$AK$568,9,FALSE),"")</f>
        <v/>
      </c>
      <c r="NZ97" s="7" t="str">
        <f ca="1">IFERROR(VLOOKUP(NT97,$K$3:$AK$568,27,FALSE),"")</f>
        <v/>
      </c>
      <c r="OB97">
        <v>95</v>
      </c>
      <c r="OC97" s="7" t="s">
        <v>19</v>
      </c>
      <c r="OD97" t="e">
        <f t="shared" ca="1" si="336"/>
        <v>#N/A</v>
      </c>
      <c r="OE97" s="7" t="str">
        <f t="shared" ca="1" si="337"/>
        <v/>
      </c>
      <c r="OF97" s="7" t="str">
        <f t="shared" ca="1" si="338"/>
        <v/>
      </c>
      <c r="OG97" t="str">
        <f t="shared" ca="1" si="339"/>
        <v/>
      </c>
      <c r="OI97">
        <v>95</v>
      </c>
      <c r="OJ97" s="7" t="s">
        <v>19</v>
      </c>
      <c r="OK97" s="7" t="str">
        <f t="shared" ca="1" si="340"/>
        <v/>
      </c>
      <c r="OL97" s="7" t="str">
        <f t="shared" ca="1" si="341"/>
        <v/>
      </c>
      <c r="OM97" t="str">
        <f ca="1">IFERROR(VLOOKUP(OI97,$L$3:$AK$568,7,FALSE),"")</f>
        <v/>
      </c>
      <c r="ON97" t="str">
        <f ca="1">IFERROR(VLOOKUP(OI97,$L$3:$AK$568,8,FALSE),"")</f>
        <v/>
      </c>
      <c r="OO97" s="7" t="str">
        <f ca="1">IFERROR(VLOOKUP(OI97,$L$3:$AK$568,26,FALSE),"")</f>
        <v/>
      </c>
      <c r="OQ97">
        <v>95</v>
      </c>
      <c r="OR97" s="7" t="s">
        <v>19</v>
      </c>
      <c r="OS97" t="e">
        <f t="shared" ca="1" si="342"/>
        <v>#N/A</v>
      </c>
      <c r="OT97" s="7" t="str">
        <f t="shared" ca="1" si="343"/>
        <v/>
      </c>
      <c r="OU97" s="7" t="str">
        <f t="shared" ca="1" si="344"/>
        <v/>
      </c>
      <c r="OV97" t="str">
        <f t="shared" ca="1" si="345"/>
        <v/>
      </c>
      <c r="OX97">
        <v>95</v>
      </c>
      <c r="OY97" s="7" t="s">
        <v>19</v>
      </c>
      <c r="OZ97" s="7" t="str">
        <f t="shared" ca="1" si="346"/>
        <v/>
      </c>
      <c r="PA97" s="7" t="str">
        <f t="shared" ca="1" si="347"/>
        <v/>
      </c>
      <c r="PB97" t="str">
        <f ca="1">IFERROR(VLOOKUP(OX97,$M$3:$AK$568,6,FALSE),"")</f>
        <v/>
      </c>
      <c r="PC97" t="str">
        <f ca="1">IFERROR(VLOOKUP(OX97,$M$3:$AK$568,7,FALSE),"")</f>
        <v/>
      </c>
      <c r="PD97" s="7" t="str">
        <f ca="1">IFERROR(VLOOKUP(OX97,$M$3:$AK$568,25,FALSE),"")</f>
        <v/>
      </c>
      <c r="PF97">
        <v>95</v>
      </c>
      <c r="PG97" s="7" t="s">
        <v>19</v>
      </c>
      <c r="PH97" t="e">
        <f t="shared" ca="1" si="348"/>
        <v>#N/A</v>
      </c>
      <c r="PI97" s="7" t="str">
        <f t="shared" ca="1" si="349"/>
        <v/>
      </c>
      <c r="PJ97" s="7" t="str">
        <f t="shared" ca="1" si="350"/>
        <v/>
      </c>
      <c r="PK97" t="str">
        <f t="shared" ca="1" si="351"/>
        <v/>
      </c>
      <c r="PM97">
        <v>95</v>
      </c>
      <c r="PN97" s="7" t="s">
        <v>19</v>
      </c>
      <c r="PO97" s="202" t="str">
        <f t="shared" ca="1" si="352"/>
        <v/>
      </c>
      <c r="PP97" s="7" t="str">
        <f t="shared" ca="1" si="353"/>
        <v/>
      </c>
      <c r="PQ97" t="str">
        <f ca="1">IFERROR(VLOOKUP(PM97,$G$325:$R$409,12,FALSE),"")</f>
        <v/>
      </c>
      <c r="PR97" t="e">
        <f ca="1">VLOOKUP(PM97,$G$324:$Q$409,11,FALSE)</f>
        <v>#N/A</v>
      </c>
      <c r="PS97" s="7" t="str">
        <f ca="1">VLOOKUP(PQ97,$R$325:$Y$409,8,FALSE)</f>
        <v>- -</v>
      </c>
      <c r="PT97" s="7">
        <f ca="1">ReSt</f>
        <v>-4</v>
      </c>
      <c r="PU97" s="7" t="e">
        <f t="shared" ca="1" si="354"/>
        <v>#N/A</v>
      </c>
      <c r="PV97" s="7" t="e">
        <f t="shared" ca="1" si="355"/>
        <v>#N/A</v>
      </c>
      <c r="PW97" s="7" t="str">
        <f ca="1">VLOOKUP(PQ97,$R$325:$AK$409,8,FALSE)</f>
        <v>- -</v>
      </c>
      <c r="PX97" s="7"/>
      <c r="PY97">
        <v>95</v>
      </c>
      <c r="PZ97" s="7" t="s">
        <v>19</v>
      </c>
      <c r="QA97" t="str">
        <f t="shared" ca="1" si="356"/>
        <v/>
      </c>
      <c r="QB97" s="7" t="str">
        <f t="shared" ca="1" si="357"/>
        <v/>
      </c>
      <c r="QC97" s="7" t="str">
        <f t="shared" ca="1" si="358"/>
        <v/>
      </c>
      <c r="QD97" t="str">
        <f t="shared" ca="1" si="359"/>
        <v/>
      </c>
      <c r="QF97">
        <v>95</v>
      </c>
      <c r="QG97" s="7" t="s">
        <v>19</v>
      </c>
      <c r="QH97" s="7" t="str">
        <f t="shared" ca="1" si="360"/>
        <v/>
      </c>
      <c r="QI97" s="7" t="e">
        <f t="shared" ca="1" si="361"/>
        <v>#VALUE!</v>
      </c>
      <c r="QJ97" t="e">
        <f t="shared" ca="1" si="362"/>
        <v>#N/A</v>
      </c>
      <c r="QK97" s="7" t="e">
        <f t="shared" ca="1" si="363"/>
        <v>#N/A</v>
      </c>
      <c r="QM97">
        <v>95</v>
      </c>
      <c r="QN97" s="7" t="s">
        <v>19</v>
      </c>
      <c r="QO97" t="str">
        <f t="shared" ca="1" si="364"/>
        <v/>
      </c>
      <c r="QP97" s="7" t="str">
        <f t="shared" ca="1" si="365"/>
        <v/>
      </c>
      <c r="QQ97" t="str">
        <f t="shared" ca="1" si="366"/>
        <v/>
      </c>
    </row>
    <row r="98" spans="1:459" x14ac:dyDescent="0.25">
      <c r="A98" s="240" t="str">
        <f>IF('Character Sheet'!$B$4="Creature","N","Y")</f>
        <v>Y</v>
      </c>
      <c r="C98" s="75"/>
      <c r="D98" s="76"/>
      <c r="F98" s="75"/>
      <c r="G98" s="76"/>
      <c r="I98" s="75"/>
      <c r="J98" s="85"/>
      <c r="K98" s="85">
        <f t="shared" ca="1" si="330"/>
        <v>4</v>
      </c>
      <c r="L98" s="85">
        <f t="shared" ca="1" si="632"/>
        <v>0</v>
      </c>
      <c r="M98" s="70">
        <f t="shared" ca="1" si="321"/>
        <v>4</v>
      </c>
      <c r="O98" s="222">
        <f t="shared" ca="1" si="331"/>
        <v>225</v>
      </c>
      <c r="Q98" s="7" t="str">
        <f t="shared" si="633"/>
        <v>Drafting</v>
      </c>
      <c r="R98" s="9" t="s">
        <v>1389</v>
      </c>
      <c r="S98" s="9" t="s">
        <v>1891</v>
      </c>
      <c r="T98" s="61" t="str">
        <f>SUBSTITUTE(IFERROR(IFERROR(VLOOKUP(R98,'[1]Skill Statistics'!$A$3:$C$513,2,FALSE),VLOOKUP(Q98,'[1]Skill Statistics'!$A$3:$C$513,2,FALSE)),T97),"R*","ReSt")</f>
        <v>Ag/Me</v>
      </c>
      <c r="U98" s="61" t="str">
        <f>IFERROR(IFERROR(VLOOKUP(R98,'[1]Skill Statistics'!$A$3:$C$513,3,FALSE),VLOOKUP(Q98,'[1]Skill Statistics'!$A$3:$C$513,3,FALSE)),U97)</f>
        <v>In</v>
      </c>
      <c r="V98" s="61" t="str">
        <f>IF(ISNUMBER(SEARCH("Category",R98)),"- -",IFERROR(IFERROR(VLOOKUP(Q98,[1]Professions!$A$4:$AM$288,MATCH(Profession,[1]Professions!$A$1:$AM$1,0),FALSE),VLOOKUP(Q98,Calculations!$B$91:$I$95,8,FALSE)),"- -"))</f>
        <v>2 / 4</v>
      </c>
      <c r="W98" s="60">
        <f t="shared" ca="1" si="332"/>
        <v>0</v>
      </c>
      <c r="X98" s="7">
        <f ca="1">IFERROR(VLOOKUP(R98,$BS$6:$NR$519,MATCH(ActualLevel,$BS$3:$NR$3,0),FALSE),"- -")</f>
        <v>0</v>
      </c>
      <c r="Y98" s="7">
        <f t="shared" ca="1" si="640"/>
        <v>0</v>
      </c>
      <c r="Z98" s="7">
        <f ca="1">IFERROR(VLOOKUP(Y98,Charts!$BQ$2:$BR$52,2,FALSE),"- -")</f>
        <v>-25</v>
      </c>
      <c r="AA98" s="7">
        <f t="shared" ca="1" si="367"/>
        <v>3</v>
      </c>
      <c r="AB98" s="7">
        <f t="shared" ca="1" si="634"/>
        <v>0</v>
      </c>
      <c r="AC98" s="7"/>
      <c r="AD98" s="7"/>
      <c r="AE98" s="7"/>
      <c r="AF98" s="7"/>
      <c r="AG98" s="7"/>
      <c r="AH98" s="43"/>
      <c r="AI98" s="7"/>
      <c r="AJ98" s="7"/>
      <c r="AK98" s="7">
        <f t="shared" ca="1" si="368"/>
        <v>-22</v>
      </c>
      <c r="AL98" s="7"/>
      <c r="AM98" s="69">
        <f>IFERROR(VLOOKUP(R98,'[1]Skill Statistics'!$A$3:$AN$513,MATCH(Profession,'[1]Skill Statistics'!$A$2:$AN$2,0),FALSE),0)</f>
        <v>0</v>
      </c>
      <c r="AN98" s="85">
        <f>IFERROR(VLOOKUP(Q98,'[1]Skill Statistics'!$A$3:$BK$513,MATCH(Archetype,'[1]Skill Statistics'!$A$2:$BK$2,0),FALSE),0)</f>
        <v>0</v>
      </c>
      <c r="AO98" s="85">
        <f>IFERROR(VLOOKUP(Q98,'[1]Skill Statistics'!$A$3:$BB$513,MATCH(Race,'[1]Skill Statistics'!$A$2:$BB$2,0),FALSE),0)</f>
        <v>0</v>
      </c>
      <c r="AP98" s="85">
        <f t="shared" ca="1" si="333"/>
        <v>0.3</v>
      </c>
      <c r="AQ98" s="70"/>
      <c r="AS98" s="69">
        <f>IFERROR(VLOOKUP(Q98,'[1]Professional Skills'!$A$4:$AM$288,MATCH(Profession,'[1]Professional Skills'!$A$3:$AM$3,0),FALSE),"- -")</f>
        <v>0</v>
      </c>
      <c r="AU98" s="7">
        <f t="shared" si="636"/>
        <v>0</v>
      </c>
      <c r="AV98" s="7">
        <f t="shared" ca="1" si="635"/>
        <v>0</v>
      </c>
      <c r="AW98" t="str">
        <f t="shared" si="371"/>
        <v/>
      </c>
      <c r="AX98" t="str">
        <f>IFERROR(_xlfn.RANK.EQ(AW98,$AW$5:$AW$568),"")</f>
        <v/>
      </c>
      <c r="AY98">
        <f t="shared" si="327"/>
        <v>0</v>
      </c>
      <c r="AZ98" s="70" t="str">
        <f t="shared" si="369"/>
        <v/>
      </c>
      <c r="BB98" s="69" t="str">
        <f>IFERROR(IF(Q98="Language",VLOOKUP(R98,[1]Cultures!$B$4:$N$218,MATCH(Culture,[1]Cultures!$B$3:$N$3,0),FALSE),VLOOKUP(Q98,[1]Cultures!$B$4:$O$212,MATCH(Culture,[1]Cultures!$B$3:$O$3,0),FALSE)),"- -")</f>
        <v>- -</v>
      </c>
      <c r="BD98">
        <f t="shared" ca="1" si="631"/>
        <v>0</v>
      </c>
      <c r="BE98" t="str">
        <f t="shared" si="578"/>
        <v/>
      </c>
      <c r="BG98">
        <f t="shared" ca="1" si="641"/>
        <v>0.22356499888580528</v>
      </c>
      <c r="BH98">
        <f ca="1">_xlfn.RANK.EQ(BG98,$BG$89:$BG$568)</f>
        <v>59</v>
      </c>
      <c r="BI98" s="7" t="str">
        <f t="shared" ca="1" si="370"/>
        <v>- -</v>
      </c>
      <c r="BK98" s="7">
        <f t="shared" ca="1" si="642"/>
        <v>0</v>
      </c>
      <c r="BL98" s="70">
        <f t="shared" ca="1" si="328"/>
        <v>0</v>
      </c>
      <c r="BN98" s="69">
        <f>IFERROR(VLOOKUP(V98,Charts!$BT$2:$BV$14,3,FALSE),"- -")</f>
        <v>0.76923076923076927</v>
      </c>
      <c r="BO98" s="85">
        <f t="shared" ca="1" si="334"/>
        <v>1.5586774368471383</v>
      </c>
      <c r="BP98" s="70">
        <f t="shared" ca="1" si="579"/>
        <v>225</v>
      </c>
      <c r="BR98" s="7">
        <v>93</v>
      </c>
      <c r="BS98" s="9" t="str">
        <f ca="1">VLOOKUP(BR98,$O$3:$R$568,4,FALSE)</f>
        <v>General Mechanics Engineering</v>
      </c>
      <c r="BT98" s="7" t="str">
        <f ca="1">VLOOKUP(BS98,$R$3:$V$568,5,FALSE)</f>
        <v>5 / 7</v>
      </c>
      <c r="BU98" s="7">
        <f ca="1">VLOOKUP(BT98,Charts!$BT$2:$BV$14,3,FALSE)</f>
        <v>0.46153846153846156</v>
      </c>
      <c r="BV98" s="7" t="str">
        <f t="shared" ca="1" si="372"/>
        <v>5</v>
      </c>
      <c r="BW98" s="7" t="str">
        <f t="shared" ca="1" si="373"/>
        <v>7</v>
      </c>
      <c r="BY98" s="7">
        <f t="shared" ca="1" si="374"/>
        <v>5.2352635411925585E-2</v>
      </c>
      <c r="BZ98" s="7">
        <f t="shared" ca="1" si="375"/>
        <v>0.40918582612653598</v>
      </c>
      <c r="CA98" s="7">
        <f t="shared" ca="1" si="376"/>
        <v>1</v>
      </c>
      <c r="CB98" s="7" t="str">
        <f t="shared" ca="1" si="377"/>
        <v>5</v>
      </c>
      <c r="CC98" s="7">
        <f ca="1">IFERROR(IF(CC97+CB98&gt;CD$4,CC97,CC97+CB98),"")</f>
        <v>38</v>
      </c>
      <c r="CD98" s="7">
        <f t="shared" ca="1" si="580"/>
        <v>0</v>
      </c>
      <c r="CE98" s="7">
        <f t="shared" ca="1" si="378"/>
        <v>0.29505987435991321</v>
      </c>
      <c r="CF98" s="7">
        <f t="shared" ca="1" si="379"/>
        <v>0.16647858717854835</v>
      </c>
      <c r="CG98" s="7">
        <f t="shared" ca="1" si="380"/>
        <v>1</v>
      </c>
      <c r="CH98" s="7" t="str">
        <f t="shared" ca="1" si="381"/>
        <v>5</v>
      </c>
      <c r="CI98" s="7">
        <f ca="1">IFERROR(IF(CI97+CH98&gt;CJ$4,CI97,CI97+CH98),"")</f>
        <v>60</v>
      </c>
      <c r="CJ98" s="7">
        <f t="shared" ca="1" si="581"/>
        <v>0</v>
      </c>
      <c r="CK98" s="7">
        <f t="shared" ca="1" si="382"/>
        <v>0.26069611705478302</v>
      </c>
      <c r="CL98" s="7">
        <f t="shared" ca="1" si="383"/>
        <v>0.20084234448367855</v>
      </c>
      <c r="CM98" s="7">
        <f t="shared" ca="1" si="384"/>
        <v>1</v>
      </c>
      <c r="CN98" s="7" t="str">
        <f t="shared" ca="1" si="385"/>
        <v>5</v>
      </c>
      <c r="CO98" s="7">
        <f ca="1">IFERROR(IF(CO97+CN98&gt;CP$4,CO97,CO97+CN98),"")</f>
        <v>60</v>
      </c>
      <c r="CP98" s="7">
        <f t="shared" ca="1" si="582"/>
        <v>0</v>
      </c>
      <c r="CQ98" s="7">
        <f t="shared" ca="1" si="386"/>
        <v>0.80016648353192577</v>
      </c>
      <c r="CR98" s="7">
        <f t="shared" ca="1" si="387"/>
        <v>-0.3386280219934642</v>
      </c>
      <c r="CS98" s="7">
        <f t="shared" ca="1" si="388"/>
        <v>0</v>
      </c>
      <c r="CT98" s="7">
        <f t="shared" ca="1" si="389"/>
        <v>0</v>
      </c>
      <c r="CU98" s="7">
        <f ca="1">IFERROR(IF(CU97+CT98&gt;CV$4,CU97,CU97+CT98),"")</f>
        <v>60</v>
      </c>
      <c r="CV98" s="7">
        <f t="shared" ca="1" si="583"/>
        <v>0</v>
      </c>
      <c r="CW98" s="7">
        <f t="shared" ca="1" si="390"/>
        <v>0.79183563813297086</v>
      </c>
      <c r="CX98" s="7">
        <f t="shared" ca="1" si="391"/>
        <v>-0.3302971765945093</v>
      </c>
      <c r="CY98" s="7">
        <f t="shared" ca="1" si="392"/>
        <v>0</v>
      </c>
      <c r="CZ98" s="7">
        <f t="shared" ca="1" si="393"/>
        <v>0</v>
      </c>
      <c r="DA98" s="7">
        <f ca="1">IFERROR(IF(DA97+CZ98&gt;DB$4,DA97,DA97+CZ98),"")</f>
        <v>60</v>
      </c>
      <c r="DB98" s="7">
        <f t="shared" ca="1" si="584"/>
        <v>0</v>
      </c>
      <c r="DC98" s="7">
        <f t="shared" ca="1" si="394"/>
        <v>0.58143172242089813</v>
      </c>
      <c r="DD98" s="7">
        <f t="shared" ca="1" si="395"/>
        <v>-0.11989326088243657</v>
      </c>
      <c r="DE98" s="7">
        <f t="shared" ca="1" si="396"/>
        <v>0</v>
      </c>
      <c r="DF98" s="7">
        <f t="shared" ca="1" si="397"/>
        <v>0</v>
      </c>
      <c r="DG98" s="7">
        <f ca="1">IFERROR(IF(DG97+DF98&gt;DH$4,DG97,DG97+DF98),"")</f>
        <v>60</v>
      </c>
      <c r="DH98" s="7">
        <f t="shared" ca="1" si="585"/>
        <v>0</v>
      </c>
      <c r="DI98" s="7">
        <f t="shared" ca="1" si="398"/>
        <v>0.86107208687644265</v>
      </c>
      <c r="DJ98" s="7">
        <f t="shared" ca="1" si="399"/>
        <v>-0.39953362533798109</v>
      </c>
      <c r="DK98" s="7">
        <f t="shared" ca="1" si="400"/>
        <v>0</v>
      </c>
      <c r="DL98" s="7">
        <f t="shared" ca="1" si="401"/>
        <v>0</v>
      </c>
      <c r="DM98" s="7">
        <f ca="1">IFERROR(IF(DM97+DL98&gt;DN$4,DM97,DM97+DL98),"")</f>
        <v>60</v>
      </c>
      <c r="DN98" s="7">
        <f t="shared" ca="1" si="586"/>
        <v>0</v>
      </c>
      <c r="DO98" s="7">
        <f t="shared" ca="1" si="402"/>
        <v>0.62709185766226483</v>
      </c>
      <c r="DP98" s="7">
        <f t="shared" ca="1" si="403"/>
        <v>-0.16555339612380326</v>
      </c>
      <c r="DQ98" s="7">
        <f t="shared" ca="1" si="404"/>
        <v>0</v>
      </c>
      <c r="DR98" s="7">
        <f t="shared" ca="1" si="405"/>
        <v>0</v>
      </c>
      <c r="DS98" s="7">
        <f ca="1">IFERROR(IF(DS97+DR98&gt;DT$4,DS97,DS97+DR98),"")</f>
        <v>60</v>
      </c>
      <c r="DT98" s="7">
        <f t="shared" ca="1" si="587"/>
        <v>0</v>
      </c>
      <c r="DU98" s="7">
        <f t="shared" ca="1" si="406"/>
        <v>0.82686252109546599</v>
      </c>
      <c r="DV98" s="7">
        <f t="shared" ca="1" si="407"/>
        <v>-0.36532405955700442</v>
      </c>
      <c r="DW98" s="7">
        <f t="shared" ca="1" si="408"/>
        <v>0</v>
      </c>
      <c r="DX98" s="7">
        <f t="shared" ca="1" si="409"/>
        <v>0</v>
      </c>
      <c r="DY98" s="7">
        <f ca="1">IFERROR(IF(DY97+DX98&gt;DZ$4,DY97,DY97+DX98),"")</f>
        <v>59</v>
      </c>
      <c r="DZ98" s="7">
        <f t="shared" ca="1" si="588"/>
        <v>0</v>
      </c>
      <c r="EA98" s="7">
        <f t="shared" ca="1" si="410"/>
        <v>0.94261452141756708</v>
      </c>
      <c r="EB98" s="7">
        <f t="shared" ca="1" si="411"/>
        <v>-0.48107605987910551</v>
      </c>
      <c r="EC98" s="7">
        <f t="shared" ca="1" si="412"/>
        <v>0</v>
      </c>
      <c r="ED98" s="7">
        <f t="shared" ca="1" si="413"/>
        <v>0</v>
      </c>
      <c r="EE98" s="7">
        <f ca="1">IFERROR(IF(EE97+ED98&gt;EF$4,EE97,EE97+ED98),"")</f>
        <v>60</v>
      </c>
      <c r="EF98" s="7">
        <f t="shared" ca="1" si="589"/>
        <v>0</v>
      </c>
      <c r="EG98" s="7">
        <f t="shared" ca="1" si="414"/>
        <v>0.3857388936046684</v>
      </c>
      <c r="EH98" s="7">
        <f t="shared" ca="1" si="415"/>
        <v>7.5799567933793166E-2</v>
      </c>
      <c r="EI98" s="7">
        <f t="shared" ca="1" si="416"/>
        <v>1</v>
      </c>
      <c r="EJ98" s="7" t="str">
        <f t="shared" ca="1" si="417"/>
        <v>5</v>
      </c>
      <c r="EK98" s="7">
        <f ca="1">IFERROR(IF(EK97+EJ98&gt;EL$4,EK97,EK97+EJ98),"")</f>
        <v>60</v>
      </c>
      <c r="EL98" s="7">
        <f t="shared" ca="1" si="590"/>
        <v>0</v>
      </c>
      <c r="EM98" s="7">
        <f t="shared" ca="1" si="418"/>
        <v>0.82277571913202341</v>
      </c>
      <c r="EN98" s="7">
        <f t="shared" ca="1" si="419"/>
        <v>-0.36123725759356184</v>
      </c>
      <c r="EO98" s="7">
        <f t="shared" ca="1" si="420"/>
        <v>0</v>
      </c>
      <c r="EP98" s="7">
        <f t="shared" ca="1" si="421"/>
        <v>0</v>
      </c>
      <c r="EQ98" s="7">
        <f ca="1">IFERROR(IF(EQ97+EP98&gt;ER$4,EQ97,EQ97+EP98),"")</f>
        <v>60</v>
      </c>
      <c r="ER98" s="7">
        <f t="shared" ca="1" si="591"/>
        <v>0</v>
      </c>
      <c r="ES98" s="7">
        <f t="shared" ca="1" si="422"/>
        <v>0.11391265349700952</v>
      </c>
      <c r="ET98" s="7">
        <f t="shared" ca="1" si="423"/>
        <v>0.34762580804145204</v>
      </c>
      <c r="EU98" s="7">
        <f t="shared" ca="1" si="424"/>
        <v>1</v>
      </c>
      <c r="EV98" s="7" t="str">
        <f t="shared" ca="1" si="425"/>
        <v>5</v>
      </c>
      <c r="EW98" s="7">
        <f ca="1">IFERROR(IF(EW97+EV98&gt;EX$4,EW97,EW97+EV98),"")</f>
        <v>60</v>
      </c>
      <c r="EX98" s="7">
        <f t="shared" ca="1" si="592"/>
        <v>0</v>
      </c>
      <c r="EY98" s="7">
        <f t="shared" ca="1" si="426"/>
        <v>0.99888749619944317</v>
      </c>
      <c r="EZ98" s="7">
        <f t="shared" ca="1" si="427"/>
        <v>-0.53734903466098161</v>
      </c>
      <c r="FA98" s="7">
        <f t="shared" ca="1" si="428"/>
        <v>0</v>
      </c>
      <c r="FB98" s="7">
        <f t="shared" ca="1" si="429"/>
        <v>0</v>
      </c>
      <c r="FC98" s="7">
        <f ca="1">IFERROR(IF(FC97+FB98&gt;FD$4,FC97,FC97+FB98),"")</f>
        <v>60</v>
      </c>
      <c r="FD98" s="7">
        <f t="shared" ca="1" si="593"/>
        <v>0</v>
      </c>
      <c r="FE98" s="7">
        <f t="shared" ca="1" si="430"/>
        <v>7.046989529631742E-2</v>
      </c>
      <c r="FF98" s="7">
        <f t="shared" ca="1" si="431"/>
        <v>0.39106856624214414</v>
      </c>
      <c r="FG98" s="7">
        <f t="shared" ca="1" si="432"/>
        <v>1</v>
      </c>
      <c r="FH98" s="7" t="str">
        <f t="shared" ca="1" si="433"/>
        <v>5</v>
      </c>
      <c r="FI98" s="7">
        <f ca="1">IFERROR(IF(FI97+FH98&gt;FJ$4,FI97,FI97+FH98),"")</f>
        <v>60</v>
      </c>
      <c r="FJ98" s="7">
        <f t="shared" ca="1" si="594"/>
        <v>0</v>
      </c>
      <c r="FK98" s="7">
        <f t="shared" ca="1" si="434"/>
        <v>1.0370490027477364E-2</v>
      </c>
      <c r="FL98" s="7">
        <f t="shared" ca="1" si="435"/>
        <v>0.4511679715109842</v>
      </c>
      <c r="FM98" s="7">
        <f t="shared" ca="1" si="436"/>
        <v>1</v>
      </c>
      <c r="FN98" s="7" t="str">
        <f t="shared" ca="1" si="437"/>
        <v>5</v>
      </c>
      <c r="FO98" s="7">
        <f ca="1">IFERROR(IF(FO97+FN98&gt;FP$4,FO97,FO97+FN98),"")</f>
        <v>60</v>
      </c>
      <c r="FP98" s="7">
        <f t="shared" ca="1" si="595"/>
        <v>0</v>
      </c>
      <c r="FQ98" s="7">
        <f t="shared" ca="1" si="438"/>
        <v>0.44184906813231184</v>
      </c>
      <c r="FR98" s="7">
        <f t="shared" ca="1" si="439"/>
        <v>1.9689393406149724E-2</v>
      </c>
      <c r="FS98" s="7">
        <f t="shared" ca="1" si="440"/>
        <v>1</v>
      </c>
      <c r="FT98" s="7" t="str">
        <f t="shared" ca="1" si="441"/>
        <v>5</v>
      </c>
      <c r="FU98" s="7">
        <f ca="1">IFERROR(IF(FU97+FT98&gt;FV$4,FU97,FU97+FT98),"")</f>
        <v>60</v>
      </c>
      <c r="FV98" s="7">
        <f t="shared" ca="1" si="596"/>
        <v>0</v>
      </c>
      <c r="FW98" s="7">
        <f t="shared" ca="1" si="442"/>
        <v>0.46516786804199994</v>
      </c>
      <c r="FX98" s="7">
        <f t="shared" ca="1" si="443"/>
        <v>-3.6294065035383793E-3</v>
      </c>
      <c r="FY98" s="7">
        <f t="shared" ca="1" si="444"/>
        <v>0</v>
      </c>
      <c r="FZ98" s="7">
        <f t="shared" ca="1" si="445"/>
        <v>0</v>
      </c>
      <c r="GA98" s="7">
        <f ca="1">IFERROR(IF(GA97+FZ98&gt;GB$4,GA97,GA97+FZ98),"")</f>
        <v>60</v>
      </c>
      <c r="GB98" s="7">
        <f t="shared" ca="1" si="597"/>
        <v>0</v>
      </c>
      <c r="GC98" s="7">
        <f t="shared" ca="1" si="446"/>
        <v>0.51999441780222178</v>
      </c>
      <c r="GD98" s="7">
        <f t="shared" ca="1" si="447"/>
        <v>-5.8455956263760211E-2</v>
      </c>
      <c r="GE98" s="7">
        <f t="shared" ca="1" si="448"/>
        <v>0</v>
      </c>
      <c r="GF98" s="7">
        <f t="shared" ca="1" si="449"/>
        <v>0</v>
      </c>
      <c r="GG98" s="7">
        <f ca="1">IFERROR(IF(GG97+GF98&gt;GH$4,GG97,GG97+GF98),"")</f>
        <v>60</v>
      </c>
      <c r="GH98" s="7">
        <f t="shared" ca="1" si="598"/>
        <v>0</v>
      </c>
      <c r="GI98" s="7">
        <f t="shared" ca="1" si="450"/>
        <v>0.62589513919933981</v>
      </c>
      <c r="GJ98" s="7">
        <f t="shared" ca="1" si="451"/>
        <v>-0.16435667766087825</v>
      </c>
      <c r="GK98" s="7">
        <f t="shared" ca="1" si="452"/>
        <v>0</v>
      </c>
      <c r="GL98" s="7">
        <f t="shared" ca="1" si="453"/>
        <v>0</v>
      </c>
      <c r="GM98" s="7">
        <f ca="1">IFERROR(IF(GM97+GL98&gt;GN$4,GM97,GM97+GL98),"")</f>
        <v>60</v>
      </c>
      <c r="GN98" s="7">
        <f t="shared" ca="1" si="599"/>
        <v>0</v>
      </c>
      <c r="GO98" s="7">
        <f t="shared" ca="1" si="454"/>
        <v>0.77770913017562193</v>
      </c>
      <c r="GP98" s="7">
        <f t="shared" ca="1" si="455"/>
        <v>-0.31617066863716037</v>
      </c>
      <c r="GQ98" s="7">
        <f t="shared" ca="1" si="456"/>
        <v>0</v>
      </c>
      <c r="GR98" s="7">
        <f t="shared" ca="1" si="457"/>
        <v>0</v>
      </c>
      <c r="GS98" s="7">
        <f ca="1">IFERROR(IF(GS97+GR98&gt;GT$4,GS97,GS97+GR98),"")</f>
        <v>60</v>
      </c>
      <c r="GT98" s="7">
        <f t="shared" ca="1" si="600"/>
        <v>0</v>
      </c>
      <c r="GU98" s="7">
        <f t="shared" ca="1" si="458"/>
        <v>0.46231756305311233</v>
      </c>
      <c r="GV98" s="7">
        <f t="shared" ca="1" si="459"/>
        <v>-7.7910151465077071E-4</v>
      </c>
      <c r="GW98" s="7">
        <f t="shared" ca="1" si="460"/>
        <v>0</v>
      </c>
      <c r="GX98" s="7">
        <f t="shared" ca="1" si="461"/>
        <v>0</v>
      </c>
      <c r="GY98" s="7">
        <f ca="1">IFERROR(IF(GY97+GX98&gt;GZ$4,GY97,GY97+GX98),"")</f>
        <v>60</v>
      </c>
      <c r="GZ98" s="7">
        <f t="shared" ca="1" si="601"/>
        <v>0</v>
      </c>
      <c r="HA98" s="7">
        <f t="shared" ca="1" si="462"/>
        <v>0.67499801602622722</v>
      </c>
      <c r="HB98" s="7">
        <f t="shared" ca="1" si="463"/>
        <v>-0.21345955448776566</v>
      </c>
      <c r="HC98" s="7">
        <f t="shared" ca="1" si="464"/>
        <v>0</v>
      </c>
      <c r="HD98" s="7">
        <f t="shared" ca="1" si="465"/>
        <v>0</v>
      </c>
      <c r="HE98" s="7">
        <f ca="1">IFERROR(IF(HE97+HD98&gt;HF$4,HE97,HE97+HD98),"")</f>
        <v>60</v>
      </c>
      <c r="HF98" s="7">
        <f t="shared" ca="1" si="602"/>
        <v>0</v>
      </c>
      <c r="HG98" s="7">
        <f t="shared" ca="1" si="466"/>
        <v>0.82871403181773684</v>
      </c>
      <c r="HH98" s="7">
        <f t="shared" ca="1" si="467"/>
        <v>-0.36717557027927528</v>
      </c>
      <c r="HI98" s="7">
        <f t="shared" ca="1" si="468"/>
        <v>0</v>
      </c>
      <c r="HJ98" s="7">
        <f t="shared" ca="1" si="469"/>
        <v>0</v>
      </c>
      <c r="HK98" s="7">
        <f ca="1">IFERROR(IF(HK97+HJ98&gt;HL$4,HK97,HK97+HJ98),"")</f>
        <v>60</v>
      </c>
      <c r="HL98" s="7">
        <f t="shared" ca="1" si="603"/>
        <v>0</v>
      </c>
      <c r="HM98" s="7">
        <f t="shared" ca="1" si="470"/>
        <v>0.11984979039072918</v>
      </c>
      <c r="HN98" s="7">
        <f t="shared" ca="1" si="471"/>
        <v>0.34168867114773238</v>
      </c>
      <c r="HO98" s="7">
        <f t="shared" ca="1" si="472"/>
        <v>1</v>
      </c>
      <c r="HP98" s="7" t="str">
        <f t="shared" ca="1" si="473"/>
        <v>5</v>
      </c>
      <c r="HQ98" s="7">
        <f ca="1">IFERROR(IF(HQ97+HP98&gt;HR$4,HQ97,HQ97+HP98),"")</f>
        <v>60</v>
      </c>
      <c r="HR98" s="7">
        <f t="shared" ca="1" si="604"/>
        <v>0</v>
      </c>
      <c r="HS98" s="7">
        <f t="shared" ca="1" si="474"/>
        <v>0.70661421136853353</v>
      </c>
      <c r="HT98" s="7">
        <f t="shared" ca="1" si="475"/>
        <v>-0.24507574983007197</v>
      </c>
      <c r="HU98" s="7">
        <f t="shared" ca="1" si="476"/>
        <v>0</v>
      </c>
      <c r="HV98" s="7">
        <f t="shared" ca="1" si="477"/>
        <v>0</v>
      </c>
      <c r="HW98" s="7">
        <f ca="1">IFERROR(IF(HW97+HV98&gt;HX$4,HW97,HW97+HV98),"")</f>
        <v>60</v>
      </c>
      <c r="HX98" s="7">
        <f t="shared" ca="1" si="605"/>
        <v>0</v>
      </c>
      <c r="HY98" s="7">
        <f t="shared" ca="1" si="478"/>
        <v>0.11372554991908779</v>
      </c>
      <c r="HZ98" s="7">
        <f t="shared" ca="1" si="479"/>
        <v>0.34781291161937378</v>
      </c>
      <c r="IA98" s="7">
        <f t="shared" ca="1" si="480"/>
        <v>1</v>
      </c>
      <c r="IB98" s="7" t="str">
        <f t="shared" ca="1" si="481"/>
        <v>5</v>
      </c>
      <c r="IC98" s="7">
        <f ca="1">IFERROR(IF(IC97+IB98&gt;ID$4,IC97,IC97+IB98),"")</f>
        <v>60</v>
      </c>
      <c r="ID98" s="7">
        <f t="shared" ca="1" si="606"/>
        <v>0</v>
      </c>
      <c r="IE98" s="7">
        <f t="shared" ca="1" si="482"/>
        <v>3.8817007486821042E-2</v>
      </c>
      <c r="IF98" s="7">
        <f t="shared" ca="1" si="483"/>
        <v>0.42272145405164052</v>
      </c>
      <c r="IG98" s="7">
        <f t="shared" ca="1" si="484"/>
        <v>1</v>
      </c>
      <c r="IH98" s="7" t="str">
        <f t="shared" ca="1" si="485"/>
        <v>5</v>
      </c>
      <c r="II98" s="7">
        <f ca="1">IFERROR(IF(II97+IH98&gt;IJ$4,II97,II97+IH98),"")</f>
        <v>60</v>
      </c>
      <c r="IJ98" s="7">
        <f t="shared" ca="1" si="607"/>
        <v>0</v>
      </c>
      <c r="IK98" s="7">
        <f t="shared" ca="1" si="486"/>
        <v>0.34815851279143484</v>
      </c>
      <c r="IL98" s="7">
        <f t="shared" ca="1" si="487"/>
        <v>0.11337994874702673</v>
      </c>
      <c r="IM98" s="7">
        <f t="shared" ca="1" si="488"/>
        <v>1</v>
      </c>
      <c r="IN98" s="7" t="str">
        <f t="shared" ca="1" si="489"/>
        <v>5</v>
      </c>
      <c r="IO98" s="7">
        <f ca="1">IFERROR(IF(IO97+IN98&gt;IP$4,IO97,IO97+IN98),"")</f>
        <v>60</v>
      </c>
      <c r="IP98" s="7">
        <f t="shared" ca="1" si="608"/>
        <v>0</v>
      </c>
      <c r="IQ98" s="7">
        <f t="shared" ca="1" si="490"/>
        <v>0.5160707002112942</v>
      </c>
      <c r="IR98" s="7">
        <f t="shared" ca="1" si="491"/>
        <v>-5.4532238672832634E-2</v>
      </c>
      <c r="IS98" s="7">
        <f t="shared" ca="1" si="492"/>
        <v>0</v>
      </c>
      <c r="IT98" s="7">
        <f t="shared" ca="1" si="493"/>
        <v>0</v>
      </c>
      <c r="IU98" s="7">
        <f ca="1">IFERROR(IF(IU97+IT98&gt;IV$4,IU97,IU97+IT98),"")</f>
        <v>60</v>
      </c>
      <c r="IV98" s="7">
        <f t="shared" ca="1" si="609"/>
        <v>0</v>
      </c>
      <c r="IW98" s="7">
        <f t="shared" ca="1" si="494"/>
        <v>0.99790064579260906</v>
      </c>
      <c r="IX98" s="7">
        <f t="shared" ca="1" si="495"/>
        <v>-0.5363621842541475</v>
      </c>
      <c r="IY98" s="7">
        <f t="shared" ca="1" si="496"/>
        <v>0</v>
      </c>
      <c r="IZ98" s="7">
        <f t="shared" ca="1" si="497"/>
        <v>0</v>
      </c>
      <c r="JA98" s="7">
        <f ca="1">IFERROR(IF(JA97+IZ98&gt;JB$4,JA97,JA97+IZ98),"")</f>
        <v>60</v>
      </c>
      <c r="JB98" s="7">
        <f t="shared" ca="1" si="610"/>
        <v>0</v>
      </c>
      <c r="JC98" s="7">
        <f t="shared" ca="1" si="498"/>
        <v>0.63251921188253468</v>
      </c>
      <c r="JD98" s="7">
        <f t="shared" ca="1" si="499"/>
        <v>-0.17098075034407312</v>
      </c>
      <c r="JE98" s="7">
        <f t="shared" ca="1" si="500"/>
        <v>0</v>
      </c>
      <c r="JF98" s="7">
        <f t="shared" ca="1" si="501"/>
        <v>0</v>
      </c>
      <c r="JG98" s="7">
        <f ca="1">IFERROR(IF(JG97+JF98&gt;JH$4,JG97,JG97+JF98),"")</f>
        <v>60</v>
      </c>
      <c r="JH98" s="7">
        <f t="shared" ca="1" si="611"/>
        <v>0</v>
      </c>
      <c r="JI98" s="7">
        <f t="shared" ca="1" si="502"/>
        <v>0.53039752692631248</v>
      </c>
      <c r="JJ98" s="7">
        <f t="shared" ca="1" si="503"/>
        <v>-6.8859065387850915E-2</v>
      </c>
      <c r="JK98" s="7">
        <f t="shared" ca="1" si="504"/>
        <v>0</v>
      </c>
      <c r="JL98" s="7">
        <f t="shared" ca="1" si="505"/>
        <v>0</v>
      </c>
      <c r="JM98" s="7">
        <f ca="1">IFERROR(IF(JM97+JL98&gt;JN$4,JM97,JM97+JL98),"")</f>
        <v>60</v>
      </c>
      <c r="JN98" s="7">
        <f t="shared" ca="1" si="612"/>
        <v>0</v>
      </c>
      <c r="JO98" s="7">
        <f t="shared" ca="1" si="506"/>
        <v>0.39156274510936084</v>
      </c>
      <c r="JP98" s="7">
        <f t="shared" ca="1" si="507"/>
        <v>6.9975716429100721E-2</v>
      </c>
      <c r="JQ98" s="7">
        <f t="shared" ca="1" si="508"/>
        <v>1</v>
      </c>
      <c r="JR98" s="7" t="str">
        <f t="shared" ca="1" si="509"/>
        <v>5</v>
      </c>
      <c r="JS98" s="7">
        <f ca="1">IFERROR(IF(JS97+JR98&gt;JT$4,JS97,JS97+JR98),"")</f>
        <v>60</v>
      </c>
      <c r="JT98" s="7">
        <f t="shared" ca="1" si="613"/>
        <v>0</v>
      </c>
      <c r="JU98" s="7">
        <f t="shared" ca="1" si="510"/>
        <v>0.33054513291930254</v>
      </c>
      <c r="JV98" s="7">
        <f t="shared" ca="1" si="511"/>
        <v>0.13099332861915902</v>
      </c>
      <c r="JW98" s="7">
        <f t="shared" ca="1" si="512"/>
        <v>1</v>
      </c>
      <c r="JX98" s="7" t="str">
        <f t="shared" ca="1" si="513"/>
        <v>5</v>
      </c>
      <c r="JY98" s="7">
        <f ca="1">IFERROR(IF(JY97+JX98&gt;JZ$4,JY97,JY97+JX98),"")</f>
        <v>60</v>
      </c>
      <c r="JZ98" s="7">
        <f t="shared" ca="1" si="614"/>
        <v>0</v>
      </c>
      <c r="KA98" s="7">
        <f t="shared" ca="1" si="514"/>
        <v>0.17409115774525619</v>
      </c>
      <c r="KB98" s="7">
        <f t="shared" ca="1" si="515"/>
        <v>0.28744730379320538</v>
      </c>
      <c r="KC98" s="7">
        <f t="shared" ca="1" si="516"/>
        <v>1</v>
      </c>
      <c r="KD98" s="7" t="str">
        <f t="shared" ca="1" si="517"/>
        <v>5</v>
      </c>
      <c r="KE98" s="7">
        <f ca="1">IFERROR(IF(KE97+KD98&gt;KF$4,KE97,KE97+KD98),"")</f>
        <v>60</v>
      </c>
      <c r="KF98" s="7">
        <f t="shared" ca="1" si="615"/>
        <v>0</v>
      </c>
      <c r="KG98" s="7">
        <f t="shared" ca="1" si="518"/>
        <v>0.86334365393419343</v>
      </c>
      <c r="KH98" s="7">
        <f t="shared" ca="1" si="519"/>
        <v>-0.40180519239573187</v>
      </c>
      <c r="KI98" s="7">
        <f t="shared" ca="1" si="520"/>
        <v>0</v>
      </c>
      <c r="KJ98" s="7">
        <f t="shared" ca="1" si="521"/>
        <v>0</v>
      </c>
      <c r="KK98" s="7">
        <f ca="1">IFERROR(IF(KK97+KJ98&gt;KL$4,KK97,KK97+KJ98),"")</f>
        <v>60</v>
      </c>
      <c r="KL98" s="7">
        <f t="shared" ca="1" si="616"/>
        <v>0</v>
      </c>
      <c r="KM98" s="7">
        <f t="shared" ca="1" si="522"/>
        <v>3.2155177274469593E-2</v>
      </c>
      <c r="KN98" s="7">
        <f t="shared" ca="1" si="523"/>
        <v>0.42938328426399197</v>
      </c>
      <c r="KO98" s="7">
        <f t="shared" ca="1" si="524"/>
        <v>1</v>
      </c>
      <c r="KP98" s="7" t="str">
        <f t="shared" ca="1" si="525"/>
        <v>5</v>
      </c>
      <c r="KQ98" s="7">
        <f ca="1">IFERROR(IF(KQ97+KP98&gt;KR$4,KQ97,KQ97+KP98),"")</f>
        <v>60</v>
      </c>
      <c r="KR98" s="7">
        <f t="shared" ca="1" si="617"/>
        <v>0</v>
      </c>
      <c r="KS98" s="7">
        <f t="shared" ca="1" si="526"/>
        <v>0.75113499390475613</v>
      </c>
      <c r="KT98" s="7">
        <f t="shared" ca="1" si="527"/>
        <v>-0.28959653236629457</v>
      </c>
      <c r="KU98" s="7">
        <f t="shared" ca="1" si="528"/>
        <v>0</v>
      </c>
      <c r="KV98" s="7">
        <f t="shared" ca="1" si="529"/>
        <v>0</v>
      </c>
      <c r="KW98" s="7">
        <f ca="1">IFERROR(IF(KW97+KV98&gt;KX$4,KW97,KW97+KV98),"")</f>
        <v>60</v>
      </c>
      <c r="KX98" s="7">
        <f t="shared" ca="1" si="618"/>
        <v>0</v>
      </c>
      <c r="KY98" s="7">
        <f t="shared" ca="1" si="530"/>
        <v>0.70085302127334392</v>
      </c>
      <c r="KZ98" s="7">
        <f t="shared" ca="1" si="531"/>
        <v>-0.23931455973488236</v>
      </c>
      <c r="LA98" s="7">
        <f t="shared" ca="1" si="532"/>
        <v>0</v>
      </c>
      <c r="LB98" s="7">
        <f t="shared" ca="1" si="533"/>
        <v>0</v>
      </c>
      <c r="LC98" s="7">
        <f ca="1">IFERROR(IF(LC97+LB98&gt;LD$4,LC97,LC97+LB98),"")</f>
        <v>60</v>
      </c>
      <c r="LD98" s="7">
        <f t="shared" ca="1" si="619"/>
        <v>0</v>
      </c>
      <c r="LE98" s="7">
        <f t="shared" ca="1" si="534"/>
        <v>0.56015033207150522</v>
      </c>
      <c r="LF98" s="7">
        <f t="shared" ca="1" si="535"/>
        <v>-9.8611870533043655E-2</v>
      </c>
      <c r="LG98" s="7">
        <f t="shared" ca="1" si="536"/>
        <v>0</v>
      </c>
      <c r="LH98" s="7">
        <f t="shared" ca="1" si="537"/>
        <v>0</v>
      </c>
      <c r="LI98" s="7">
        <f ca="1">IFERROR(IF(LI97+LH98&gt;LJ$4,LI97,LI97+LH98),"")</f>
        <v>60</v>
      </c>
      <c r="LJ98" s="7">
        <f t="shared" ca="1" si="620"/>
        <v>0</v>
      </c>
      <c r="LK98" s="7">
        <f t="shared" ca="1" si="538"/>
        <v>0.56972178565882325</v>
      </c>
      <c r="LL98" s="7">
        <f t="shared" ca="1" si="539"/>
        <v>-0.10818332412036169</v>
      </c>
      <c r="LM98" s="7">
        <f t="shared" ca="1" si="540"/>
        <v>0</v>
      </c>
      <c r="LN98" s="7">
        <f t="shared" ca="1" si="541"/>
        <v>0</v>
      </c>
      <c r="LO98" s="7">
        <f ca="1">IFERROR(IF(LO97+LN98&gt;LP$4,LO97,LO97+LN98),"")</f>
        <v>60</v>
      </c>
      <c r="LP98" s="7">
        <f t="shared" ca="1" si="621"/>
        <v>0</v>
      </c>
      <c r="LQ98" s="7">
        <f t="shared" ca="1" si="542"/>
        <v>0.41884983816763388</v>
      </c>
      <c r="LR98" s="7">
        <f t="shared" ca="1" si="543"/>
        <v>4.2688623370827683E-2</v>
      </c>
      <c r="LS98" s="7">
        <f t="shared" ca="1" si="544"/>
        <v>1</v>
      </c>
      <c r="LT98" s="7" t="str">
        <f t="shared" ca="1" si="545"/>
        <v>5</v>
      </c>
      <c r="LU98" s="7">
        <f ca="1">IFERROR(IF(LU97+LT98&gt;LV$4,LU97,LU97+LT98),"")</f>
        <v>60</v>
      </c>
      <c r="LV98" s="7">
        <f t="shared" ca="1" si="622"/>
        <v>0</v>
      </c>
      <c r="LW98" s="7">
        <f t="shared" ca="1" si="546"/>
        <v>0.36881153258299459</v>
      </c>
      <c r="LX98" s="7">
        <f t="shared" ca="1" si="547"/>
        <v>9.272692895546697E-2</v>
      </c>
      <c r="LY98" s="7">
        <f t="shared" ca="1" si="548"/>
        <v>1</v>
      </c>
      <c r="LZ98" s="7" t="str">
        <f t="shared" ca="1" si="549"/>
        <v>5</v>
      </c>
      <c r="MA98" s="7">
        <f ca="1">IFERROR(IF(MA97+LZ98&gt;MB$4,MA97,MA97+LZ98),"")</f>
        <v>60</v>
      </c>
      <c r="MB98" s="7">
        <f t="shared" ca="1" si="623"/>
        <v>0</v>
      </c>
      <c r="MC98" s="7">
        <f t="shared" ca="1" si="550"/>
        <v>0.84420651319933071</v>
      </c>
      <c r="MD98" s="7">
        <f t="shared" ca="1" si="551"/>
        <v>-0.38266805166086915</v>
      </c>
      <c r="ME98" s="7">
        <f t="shared" ca="1" si="552"/>
        <v>0</v>
      </c>
      <c r="MF98" s="7">
        <f t="shared" ca="1" si="553"/>
        <v>0</v>
      </c>
      <c r="MG98" s="7">
        <f ca="1">IFERROR(IF(MG97+MF98&gt;MH$4,MG97,MG97+MF98),"")</f>
        <v>60</v>
      </c>
      <c r="MH98" s="7">
        <f t="shared" ca="1" si="624"/>
        <v>0</v>
      </c>
      <c r="MI98" s="7">
        <f t="shared" ca="1" si="554"/>
        <v>2.5193396579529903E-2</v>
      </c>
      <c r="MJ98" s="7">
        <f t="shared" ca="1" si="555"/>
        <v>0.43634506495893166</v>
      </c>
      <c r="MK98" s="7">
        <f t="shared" ca="1" si="556"/>
        <v>1</v>
      </c>
      <c r="ML98" s="7" t="str">
        <f t="shared" ca="1" si="557"/>
        <v>5</v>
      </c>
      <c r="MM98" s="7">
        <f ca="1">IFERROR(IF(MM97+ML98&gt;MN$4,MM97,MM97+ML98),"")</f>
        <v>60</v>
      </c>
      <c r="MN98" s="7">
        <f t="shared" ca="1" si="625"/>
        <v>0</v>
      </c>
      <c r="MO98" s="7">
        <f t="shared" ca="1" si="558"/>
        <v>0.27270401368669284</v>
      </c>
      <c r="MP98" s="7">
        <f t="shared" ca="1" si="559"/>
        <v>0.18883444785176873</v>
      </c>
      <c r="MQ98" s="7">
        <f t="shared" ca="1" si="560"/>
        <v>1</v>
      </c>
      <c r="MR98" s="7" t="str">
        <f t="shared" ca="1" si="561"/>
        <v>5</v>
      </c>
      <c r="MS98" s="7">
        <f ca="1">IFERROR(IF(MS97+MR98&gt;MT$4,MS97,MS97+MR98),"")</f>
        <v>60</v>
      </c>
      <c r="MT98" s="7">
        <f t="shared" ca="1" si="626"/>
        <v>0</v>
      </c>
      <c r="MU98" s="7">
        <f t="shared" ca="1" si="562"/>
        <v>0.78096561352689897</v>
      </c>
      <c r="MV98" s="7">
        <f t="shared" ca="1" si="563"/>
        <v>-0.31942715198843741</v>
      </c>
      <c r="MW98" s="7">
        <f t="shared" ca="1" si="564"/>
        <v>0</v>
      </c>
      <c r="MX98" s="7">
        <f t="shared" ca="1" si="565"/>
        <v>0</v>
      </c>
      <c r="MY98" s="7">
        <f ca="1">IFERROR(IF(MY97+MX98&gt;MZ$4,MY97,MY97+MX98),"")</f>
        <v>60</v>
      </c>
      <c r="MZ98" s="7">
        <f t="shared" ca="1" si="627"/>
        <v>0</v>
      </c>
      <c r="NA98" s="7">
        <f t="shared" ca="1" si="566"/>
        <v>0.58029603290424137</v>
      </c>
      <c r="NB98" s="7">
        <f t="shared" ca="1" si="567"/>
        <v>-0.1187575713657798</v>
      </c>
      <c r="NC98" s="7">
        <f t="shared" ca="1" si="568"/>
        <v>0</v>
      </c>
      <c r="ND98" s="7">
        <f t="shared" ca="1" si="569"/>
        <v>0</v>
      </c>
      <c r="NE98" s="7">
        <f ca="1">IFERROR(IF(NE97+ND98&gt;NF$4,NE97,NE97+ND98),"")</f>
        <v>60</v>
      </c>
      <c r="NF98" s="7">
        <f t="shared" ca="1" si="628"/>
        <v>0</v>
      </c>
      <c r="NG98" s="7">
        <f t="shared" ca="1" si="570"/>
        <v>0.69261808915293355</v>
      </c>
      <c r="NH98" s="7">
        <f t="shared" ca="1" si="571"/>
        <v>-0.23107962761447198</v>
      </c>
      <c r="NI98" s="7">
        <f t="shared" ca="1" si="572"/>
        <v>0</v>
      </c>
      <c r="NJ98" s="7">
        <f t="shared" ca="1" si="573"/>
        <v>0</v>
      </c>
      <c r="NK98" s="7">
        <f ca="1">IFERROR(IF(NK97+NJ98&gt;NL$4,NK97,NK97+NJ98),"")</f>
        <v>60</v>
      </c>
      <c r="NL98" s="7">
        <f t="shared" ca="1" si="629"/>
        <v>0</v>
      </c>
      <c r="NM98" s="7">
        <f t="shared" ca="1" si="574"/>
        <v>0.69807717939603364</v>
      </c>
      <c r="NN98" s="7">
        <f t="shared" ca="1" si="575"/>
        <v>-0.23653871785757208</v>
      </c>
      <c r="NO98" s="7">
        <f t="shared" ca="1" si="576"/>
        <v>0</v>
      </c>
      <c r="NP98" s="7">
        <f t="shared" ca="1" si="577"/>
        <v>0</v>
      </c>
      <c r="NQ98" s="7">
        <f ca="1">IFERROR(IF(NQ97+NP98&gt;NR$4,NQ97,NQ97+NP98),"")</f>
        <v>60</v>
      </c>
      <c r="NR98" s="7">
        <f t="shared" ca="1" si="630"/>
        <v>0</v>
      </c>
      <c r="NT98">
        <v>96</v>
      </c>
      <c r="NU98" s="7" t="s">
        <v>19</v>
      </c>
      <c r="NV98" s="7" t="str">
        <f t="shared" ca="1" si="335"/>
        <v/>
      </c>
      <c r="NW98" s="7" t="str">
        <f t="shared" ca="1" si="329"/>
        <v/>
      </c>
      <c r="NX98" t="str">
        <f ca="1">IFERROR(VLOOKUP(NT98,$K$3:$AK$568,8,FALSE),"")</f>
        <v/>
      </c>
      <c r="NY98" t="str">
        <f ca="1">IFERROR(VLOOKUP(NT98,$K$3:$AK$568,9,FALSE),"")</f>
        <v/>
      </c>
      <c r="NZ98" s="7" t="str">
        <f ca="1">IFERROR(VLOOKUP(NT98,$K$3:$AK$568,27,FALSE),"")</f>
        <v/>
      </c>
      <c r="OB98">
        <v>96</v>
      </c>
      <c r="OC98" s="7" t="s">
        <v>19</v>
      </c>
      <c r="OD98" t="e">
        <f t="shared" ca="1" si="336"/>
        <v>#N/A</v>
      </c>
      <c r="OE98" s="7" t="str">
        <f t="shared" ca="1" si="337"/>
        <v/>
      </c>
      <c r="OF98" s="7" t="str">
        <f t="shared" ca="1" si="338"/>
        <v/>
      </c>
      <c r="OG98" t="str">
        <f t="shared" ca="1" si="339"/>
        <v/>
      </c>
      <c r="OI98">
        <v>96</v>
      </c>
      <c r="OJ98" s="7" t="s">
        <v>19</v>
      </c>
      <c r="OK98" s="7" t="str">
        <f t="shared" ca="1" si="340"/>
        <v/>
      </c>
      <c r="OL98" s="7" t="str">
        <f t="shared" ca="1" si="341"/>
        <v/>
      </c>
      <c r="OM98" t="str">
        <f ca="1">IFERROR(VLOOKUP(OI98,$L$3:$AK$568,7,FALSE),"")</f>
        <v/>
      </c>
      <c r="ON98" t="str">
        <f ca="1">IFERROR(VLOOKUP(OI98,$L$3:$AK$568,8,FALSE),"")</f>
        <v/>
      </c>
      <c r="OO98" s="7" t="str">
        <f ca="1">IFERROR(VLOOKUP(OI98,$L$3:$AK$568,26,FALSE),"")</f>
        <v/>
      </c>
      <c r="OQ98">
        <v>96</v>
      </c>
      <c r="OR98" s="7" t="s">
        <v>19</v>
      </c>
      <c r="OS98" t="e">
        <f t="shared" ca="1" si="342"/>
        <v>#N/A</v>
      </c>
      <c r="OT98" s="7" t="str">
        <f t="shared" ca="1" si="343"/>
        <v/>
      </c>
      <c r="OU98" s="7" t="str">
        <f t="shared" ca="1" si="344"/>
        <v/>
      </c>
      <c r="OV98" t="str">
        <f t="shared" ca="1" si="345"/>
        <v/>
      </c>
      <c r="OX98">
        <v>96</v>
      </c>
      <c r="OY98" s="7" t="s">
        <v>19</v>
      </c>
      <c r="OZ98" s="7" t="str">
        <f t="shared" ca="1" si="346"/>
        <v/>
      </c>
      <c r="PA98" s="7" t="str">
        <f t="shared" ca="1" si="347"/>
        <v/>
      </c>
      <c r="PB98" t="str">
        <f ca="1">IFERROR(VLOOKUP(OX98,$M$3:$AK$568,6,FALSE),"")</f>
        <v/>
      </c>
      <c r="PC98" t="str">
        <f ca="1">IFERROR(VLOOKUP(OX98,$M$3:$AK$568,7,FALSE),"")</f>
        <v/>
      </c>
      <c r="PD98" s="7" t="str">
        <f ca="1">IFERROR(VLOOKUP(OX98,$M$3:$AK$568,25,FALSE),"")</f>
        <v/>
      </c>
      <c r="PF98">
        <v>96</v>
      </c>
      <c r="PG98" s="7" t="s">
        <v>19</v>
      </c>
      <c r="PH98" t="e">
        <f t="shared" ca="1" si="348"/>
        <v>#N/A</v>
      </c>
      <c r="PI98" s="7" t="str">
        <f t="shared" ca="1" si="349"/>
        <v/>
      </c>
      <c r="PJ98" s="7" t="str">
        <f t="shared" ca="1" si="350"/>
        <v/>
      </c>
      <c r="PK98" t="str">
        <f t="shared" ca="1" si="351"/>
        <v/>
      </c>
      <c r="PM98">
        <v>96</v>
      </c>
      <c r="PN98" s="7" t="s">
        <v>19</v>
      </c>
      <c r="PO98" s="202" t="str">
        <f t="shared" ca="1" si="352"/>
        <v/>
      </c>
      <c r="PP98" s="7" t="str">
        <f t="shared" ca="1" si="353"/>
        <v/>
      </c>
      <c r="PQ98" t="str">
        <f ca="1">IFERROR(VLOOKUP(PM98,$G$325:$R$409,12,FALSE),"")</f>
        <v/>
      </c>
      <c r="PR98" t="e">
        <f ca="1">VLOOKUP(PM98,$G$324:$Q$409,11,FALSE)</f>
        <v>#N/A</v>
      </c>
      <c r="PS98" s="7" t="str">
        <f ca="1">VLOOKUP(PQ98,$R$325:$Y$409,8,FALSE)</f>
        <v>- -</v>
      </c>
      <c r="PT98" s="7">
        <f ca="1">ReSt</f>
        <v>-4</v>
      </c>
      <c r="PU98" s="7" t="e">
        <f t="shared" ca="1" si="354"/>
        <v>#N/A</v>
      </c>
      <c r="PV98" s="7" t="e">
        <f t="shared" ca="1" si="355"/>
        <v>#N/A</v>
      </c>
      <c r="PW98" s="7" t="str">
        <f ca="1">VLOOKUP(PQ98,$R$325:$AK$409,8,FALSE)</f>
        <v>- -</v>
      </c>
      <c r="PX98" s="7"/>
      <c r="PY98">
        <v>96</v>
      </c>
      <c r="PZ98" s="7" t="s">
        <v>19</v>
      </c>
      <c r="QA98" t="str">
        <f t="shared" ca="1" si="356"/>
        <v/>
      </c>
      <c r="QB98" s="7" t="str">
        <f t="shared" ca="1" si="357"/>
        <v/>
      </c>
      <c r="QC98" s="7" t="str">
        <f t="shared" ca="1" si="358"/>
        <v/>
      </c>
      <c r="QD98" t="str">
        <f t="shared" ca="1" si="359"/>
        <v/>
      </c>
      <c r="QF98">
        <v>96</v>
      </c>
      <c r="QG98" s="7" t="s">
        <v>19</v>
      </c>
      <c r="QH98" s="7" t="str">
        <f t="shared" ca="1" si="360"/>
        <v/>
      </c>
      <c r="QI98" s="7" t="e">
        <f t="shared" ca="1" si="361"/>
        <v>#VALUE!</v>
      </c>
      <c r="QJ98" t="e">
        <f t="shared" ca="1" si="362"/>
        <v>#N/A</v>
      </c>
      <c r="QK98" s="7" t="e">
        <f t="shared" ca="1" si="363"/>
        <v>#N/A</v>
      </c>
      <c r="QM98">
        <v>96</v>
      </c>
      <c r="QN98" s="7" t="s">
        <v>19</v>
      </c>
      <c r="QO98" t="str">
        <f t="shared" ca="1" si="364"/>
        <v/>
      </c>
      <c r="QP98" s="7" t="str">
        <f t="shared" ca="1" si="365"/>
        <v/>
      </c>
      <c r="QQ98" t="str">
        <f t="shared" ca="1" si="366"/>
        <v/>
      </c>
    </row>
    <row r="99" spans="1:459" x14ac:dyDescent="0.25">
      <c r="A99" s="240" t="str">
        <f>IF('Character Sheet'!$B$4="Creature","N","Y")</f>
        <v>Y</v>
      </c>
      <c r="C99" s="75"/>
      <c r="D99" s="76"/>
      <c r="F99" s="75"/>
      <c r="G99" s="76"/>
      <c r="I99" s="75"/>
      <c r="J99" s="85"/>
      <c r="K99" s="85">
        <f t="shared" ca="1" si="330"/>
        <v>4</v>
      </c>
      <c r="L99" s="85">
        <f t="shared" ca="1" si="632"/>
        <v>0</v>
      </c>
      <c r="M99" s="70">
        <f t="shared" ca="1" si="321"/>
        <v>4</v>
      </c>
      <c r="O99" s="222">
        <f t="shared" ca="1" si="331"/>
        <v>312</v>
      </c>
      <c r="Q99" s="7" t="str">
        <f t="shared" si="633"/>
        <v>Drawing/Painting</v>
      </c>
      <c r="R99" s="9" t="s">
        <v>1390</v>
      </c>
      <c r="S99" s="9" t="s">
        <v>1892</v>
      </c>
      <c r="T99" s="61" t="str">
        <f>SUBSTITUTE(IFERROR(IFERROR(VLOOKUP(R99,'[1]Skill Statistics'!$A$3:$C$513,2,FALSE),VLOOKUP(Q99,'[1]Skill Statistics'!$A$3:$C$513,2,FALSE)),T98),"R*","ReSt")</f>
        <v>Ag/Me</v>
      </c>
      <c r="U99" s="61" t="str">
        <f>IFERROR(IFERROR(VLOOKUP(R99,'[1]Skill Statistics'!$A$3:$C$513,3,FALSE),VLOOKUP(Q99,'[1]Skill Statistics'!$A$3:$C$513,3,FALSE)),U98)</f>
        <v>In</v>
      </c>
      <c r="V99" s="61" t="str">
        <f>IF(ISNUMBER(SEARCH("Category",R99)),"- -",IFERROR(IFERROR(VLOOKUP(Q99,[1]Professions!$A$4:$AM$288,MATCH(Profession,[1]Professions!$A$1:$AM$1,0),FALSE),VLOOKUP(Q99,Calculations!$B$91:$I$95,8,FALSE)),"- -"))</f>
        <v>2 / 4</v>
      </c>
      <c r="W99" s="60">
        <f t="shared" ca="1" si="332"/>
        <v>0</v>
      </c>
      <c r="X99" s="7">
        <f ca="1">IFERROR(VLOOKUP(R99,$BS$6:$NR$519,MATCH(ActualLevel,$BS$3:$NR$3,0),FALSE),"- -")</f>
        <v>0</v>
      </c>
      <c r="Y99" s="7">
        <f t="shared" ca="1" si="640"/>
        <v>0</v>
      </c>
      <c r="Z99" s="7">
        <f ca="1">IFERROR(VLOOKUP(Y99,Charts!$BQ$2:$BR$52,2,FALSE),"- -")</f>
        <v>-25</v>
      </c>
      <c r="AA99" s="7">
        <f t="shared" ca="1" si="367"/>
        <v>3</v>
      </c>
      <c r="AB99" s="7">
        <f t="shared" ca="1" si="634"/>
        <v>0</v>
      </c>
      <c r="AC99" s="7"/>
      <c r="AD99" s="7"/>
      <c r="AE99" s="7"/>
      <c r="AF99" s="7"/>
      <c r="AG99" s="7"/>
      <c r="AH99" s="43"/>
      <c r="AI99" s="7"/>
      <c r="AJ99" s="7"/>
      <c r="AK99" s="7">
        <f t="shared" ca="1" si="368"/>
        <v>-22</v>
      </c>
      <c r="AL99" s="7"/>
      <c r="AM99" s="69">
        <f>IFERROR(VLOOKUP(R99,'[1]Skill Statistics'!$A$3:$AN$513,MATCH(Profession,'[1]Skill Statistics'!$A$2:$AN$2,0),FALSE),0)</f>
        <v>0</v>
      </c>
      <c r="AN99" s="85">
        <f>IFERROR(VLOOKUP(Q99,'[1]Skill Statistics'!$A$3:$BK$513,MATCH(Archetype,'[1]Skill Statistics'!$A$2:$BK$2,0),FALSE),0)</f>
        <v>0</v>
      </c>
      <c r="AO99" s="85">
        <f>IFERROR(VLOOKUP(Q99,'[1]Skill Statistics'!$A$3:$BB$513,MATCH(Race,'[1]Skill Statistics'!$A$2:$BB$2,0),FALSE),0)</f>
        <v>0</v>
      </c>
      <c r="AP99" s="85">
        <f t="shared" ca="1" si="333"/>
        <v>0.3</v>
      </c>
      <c r="AQ99" s="70"/>
      <c r="AS99" s="69">
        <f>IFERROR(VLOOKUP(Q99,'[1]Professional Skills'!$A$4:$AM$288,MATCH(Profession,'[1]Professional Skills'!$A$3:$AM$3,0),FALSE),"- -")</f>
        <v>0</v>
      </c>
      <c r="AU99" s="7">
        <f t="shared" si="636"/>
        <v>0</v>
      </c>
      <c r="AV99" s="7">
        <f t="shared" ca="1" si="635"/>
        <v>0</v>
      </c>
      <c r="AW99" t="str">
        <f t="shared" si="371"/>
        <v/>
      </c>
      <c r="AX99" t="str">
        <f>IFERROR(_xlfn.RANK.EQ(AW99,$AW$5:$AW$568),"")</f>
        <v/>
      </c>
      <c r="AY99">
        <f t="shared" si="327"/>
        <v>0</v>
      </c>
      <c r="AZ99" s="70" t="str">
        <f t="shared" si="369"/>
        <v/>
      </c>
      <c r="BB99" s="69" t="str">
        <f>IFERROR(IF(Q99="Language",VLOOKUP(R99,[1]Cultures!$B$4:$N$218,MATCH(Culture,[1]Cultures!$B$3:$N$3,0),FALSE),VLOOKUP(Q99,[1]Cultures!$B$4:$O$212,MATCH(Culture,[1]Cultures!$B$3:$O$3,0),FALSE)),"- -")</f>
        <v>- -</v>
      </c>
      <c r="BD99">
        <f t="shared" ca="1" si="631"/>
        <v>0</v>
      </c>
      <c r="BE99" t="str">
        <f t="shared" si="578"/>
        <v/>
      </c>
      <c r="BG99">
        <f t="shared" ca="1" si="641"/>
        <v>0.44467236709601843</v>
      </c>
      <c r="BH99">
        <f ca="1">_xlfn.RANK.EQ(BG99,$BG$89:$BG$568)</f>
        <v>48</v>
      </c>
      <c r="BI99" s="7" t="str">
        <f t="shared" ca="1" si="370"/>
        <v>- -</v>
      </c>
      <c r="BK99" s="7">
        <f t="shared" ca="1" si="642"/>
        <v>0</v>
      </c>
      <c r="BL99" s="70">
        <f t="shared" ca="1" si="328"/>
        <v>0</v>
      </c>
      <c r="BN99" s="69">
        <f>IFERROR(VLOOKUP(V99,Charts!$BT$2:$BV$14,3,FALSE),"- -")</f>
        <v>0.76923076923076927</v>
      </c>
      <c r="BO99" s="85">
        <f t="shared" ca="1" si="334"/>
        <v>1.2502256055658305</v>
      </c>
      <c r="BP99" s="70">
        <f t="shared" ca="1" si="579"/>
        <v>312</v>
      </c>
      <c r="BR99" s="7">
        <v>94</v>
      </c>
      <c r="BS99" s="9" t="str">
        <f ca="1">VLOOKUP(BR99,$O$3:$R$568,4,FALSE)</f>
        <v>Sasquatch</v>
      </c>
      <c r="BT99" s="7" t="str">
        <f ca="1">VLOOKUP(BS99,$R$3:$V$568,5,FALSE)</f>
        <v>2 / 3</v>
      </c>
      <c r="BU99" s="7">
        <f ca="1">VLOOKUP(BT99,Charts!$BT$2:$BV$14,3,FALSE)</f>
        <v>0.84615384615384615</v>
      </c>
      <c r="BV99" s="7" t="str">
        <f t="shared" ca="1" si="372"/>
        <v>2</v>
      </c>
      <c r="BW99" s="7" t="str">
        <f t="shared" ca="1" si="373"/>
        <v>3</v>
      </c>
      <c r="BY99" s="7">
        <f t="shared" ca="1" si="374"/>
        <v>0.75187217379402482</v>
      </c>
      <c r="BZ99" s="7">
        <f t="shared" ca="1" si="375"/>
        <v>9.4281672359821322E-2</v>
      </c>
      <c r="CA99" s="7">
        <f t="shared" ca="1" si="376"/>
        <v>1</v>
      </c>
      <c r="CB99" s="7" t="str">
        <f t="shared" ca="1" si="377"/>
        <v>2</v>
      </c>
      <c r="CC99" s="7">
        <f ca="1">IFERROR(IF(CC98+CB99&gt;CD$4,CC98,CC98+CB99),"")</f>
        <v>38</v>
      </c>
      <c r="CD99" s="7">
        <f t="shared" ca="1" si="580"/>
        <v>0</v>
      </c>
      <c r="CE99" s="7">
        <f t="shared" ca="1" si="378"/>
        <v>0.68736467114893829</v>
      </c>
      <c r="CF99" s="7">
        <f t="shared" ca="1" si="379"/>
        <v>0.15878917500490786</v>
      </c>
      <c r="CG99" s="7">
        <f t="shared" ca="1" si="380"/>
        <v>1</v>
      </c>
      <c r="CH99" s="7" t="str">
        <f t="shared" ca="1" si="381"/>
        <v>2</v>
      </c>
      <c r="CI99" s="7">
        <f ca="1">IFERROR(IF(CI98+CH99&gt;CJ$4,CI98,CI98+CH99),"")</f>
        <v>60</v>
      </c>
      <c r="CJ99" s="7">
        <f t="shared" ca="1" si="581"/>
        <v>0</v>
      </c>
      <c r="CK99" s="7">
        <f t="shared" ca="1" si="382"/>
        <v>0.48782913729687349</v>
      </c>
      <c r="CL99" s="7">
        <f t="shared" ca="1" si="383"/>
        <v>0.35832470885697265</v>
      </c>
      <c r="CM99" s="7">
        <f t="shared" ca="1" si="384"/>
        <v>1</v>
      </c>
      <c r="CN99" s="7" t="str">
        <f t="shared" ca="1" si="385"/>
        <v>2</v>
      </c>
      <c r="CO99" s="7">
        <f ca="1">IFERROR(IF(CO98+CN99&gt;CP$4,CO98,CO98+CN99),"")</f>
        <v>60</v>
      </c>
      <c r="CP99" s="7">
        <f t="shared" ca="1" si="582"/>
        <v>0</v>
      </c>
      <c r="CQ99" s="7">
        <f t="shared" ca="1" si="386"/>
        <v>0.12632274607534855</v>
      </c>
      <c r="CR99" s="7">
        <f t="shared" ca="1" si="387"/>
        <v>0.7198311000784976</v>
      </c>
      <c r="CS99" s="7">
        <f t="shared" ca="1" si="388"/>
        <v>1</v>
      </c>
      <c r="CT99" s="7" t="str">
        <f t="shared" ca="1" si="389"/>
        <v>2</v>
      </c>
      <c r="CU99" s="7">
        <f ca="1">IFERROR(IF(CU98+CT99&gt;CV$4,CU98,CU98+CT99),"")</f>
        <v>60</v>
      </c>
      <c r="CV99" s="7">
        <f t="shared" ca="1" si="583"/>
        <v>0</v>
      </c>
      <c r="CW99" s="7">
        <f t="shared" ca="1" si="390"/>
        <v>0.91329655222441464</v>
      </c>
      <c r="CX99" s="7">
        <f t="shared" ca="1" si="391"/>
        <v>-6.7142706070568492E-2</v>
      </c>
      <c r="CY99" s="7">
        <f t="shared" ca="1" si="392"/>
        <v>0</v>
      </c>
      <c r="CZ99" s="7">
        <f t="shared" ca="1" si="393"/>
        <v>0</v>
      </c>
      <c r="DA99" s="7">
        <f ca="1">IFERROR(IF(DA98+CZ99&gt;DB$4,DA98,DA98+CZ99),"")</f>
        <v>60</v>
      </c>
      <c r="DB99" s="7">
        <f t="shared" ca="1" si="584"/>
        <v>0</v>
      </c>
      <c r="DC99" s="7">
        <f t="shared" ca="1" si="394"/>
        <v>0.56287371440341571</v>
      </c>
      <c r="DD99" s="7">
        <f t="shared" ca="1" si="395"/>
        <v>0.28328013175043043</v>
      </c>
      <c r="DE99" s="7">
        <f t="shared" ca="1" si="396"/>
        <v>1</v>
      </c>
      <c r="DF99" s="7" t="str">
        <f t="shared" ca="1" si="397"/>
        <v>2</v>
      </c>
      <c r="DG99" s="7">
        <f ca="1">IFERROR(IF(DG98+DF99&gt;DH$4,DG98,DG98+DF99),"")</f>
        <v>60</v>
      </c>
      <c r="DH99" s="7">
        <f t="shared" ca="1" si="585"/>
        <v>0</v>
      </c>
      <c r="DI99" s="7">
        <f t="shared" ca="1" si="398"/>
        <v>0.57728942387051496</v>
      </c>
      <c r="DJ99" s="7">
        <f t="shared" ca="1" si="399"/>
        <v>0.26886442228333118</v>
      </c>
      <c r="DK99" s="7">
        <f t="shared" ca="1" si="400"/>
        <v>1</v>
      </c>
      <c r="DL99" s="7" t="str">
        <f t="shared" ca="1" si="401"/>
        <v>2</v>
      </c>
      <c r="DM99" s="7">
        <f ca="1">IFERROR(IF(DM98+DL99&gt;DN$4,DM98,DM98+DL99),"")</f>
        <v>60</v>
      </c>
      <c r="DN99" s="7">
        <f t="shared" ca="1" si="586"/>
        <v>0</v>
      </c>
      <c r="DO99" s="7">
        <f t="shared" ca="1" si="402"/>
        <v>0.58935830027374214</v>
      </c>
      <c r="DP99" s="7">
        <f t="shared" ca="1" si="403"/>
        <v>0.256795545880104</v>
      </c>
      <c r="DQ99" s="7">
        <f t="shared" ca="1" si="404"/>
        <v>1</v>
      </c>
      <c r="DR99" s="7" t="str">
        <f t="shared" ca="1" si="405"/>
        <v>2</v>
      </c>
      <c r="DS99" s="7">
        <f ca="1">IFERROR(IF(DS98+DR99&gt;DT$4,DS98,DS98+DR99),"")</f>
        <v>60</v>
      </c>
      <c r="DT99" s="7">
        <f t="shared" ca="1" si="587"/>
        <v>0</v>
      </c>
      <c r="DU99" s="7">
        <f t="shared" ca="1" si="406"/>
        <v>0.93766293545634616</v>
      </c>
      <c r="DV99" s="7">
        <f t="shared" ca="1" si="407"/>
        <v>-9.1509089302500013E-2</v>
      </c>
      <c r="DW99" s="7">
        <f t="shared" ca="1" si="408"/>
        <v>0</v>
      </c>
      <c r="DX99" s="7">
        <f t="shared" ca="1" si="409"/>
        <v>0</v>
      </c>
      <c r="DY99" s="7">
        <f ca="1">IFERROR(IF(DY98+DX99&gt;DZ$4,DY98,DY98+DX99),"")</f>
        <v>59</v>
      </c>
      <c r="DZ99" s="7">
        <f t="shared" ca="1" si="588"/>
        <v>0</v>
      </c>
      <c r="EA99" s="7">
        <f t="shared" ca="1" si="410"/>
        <v>0.88511037335696607</v>
      </c>
      <c r="EB99" s="7">
        <f t="shared" ca="1" si="411"/>
        <v>-3.8956527203119928E-2</v>
      </c>
      <c r="EC99" s="7">
        <f t="shared" ca="1" si="412"/>
        <v>0</v>
      </c>
      <c r="ED99" s="7">
        <f t="shared" ca="1" si="413"/>
        <v>0</v>
      </c>
      <c r="EE99" s="7">
        <f ca="1">IFERROR(IF(EE98+ED99&gt;EF$4,EE98,EE98+ED99),"")</f>
        <v>60</v>
      </c>
      <c r="EF99" s="7">
        <f t="shared" ca="1" si="589"/>
        <v>0</v>
      </c>
      <c r="EG99" s="7">
        <f t="shared" ca="1" si="414"/>
        <v>0.58048955542093761</v>
      </c>
      <c r="EH99" s="7">
        <f t="shared" ca="1" si="415"/>
        <v>0.26566429073290854</v>
      </c>
      <c r="EI99" s="7">
        <f t="shared" ca="1" si="416"/>
        <v>1</v>
      </c>
      <c r="EJ99" s="7" t="str">
        <f t="shared" ca="1" si="417"/>
        <v>2</v>
      </c>
      <c r="EK99" s="7">
        <f ca="1">IFERROR(IF(EK98+EJ99&gt;EL$4,EK98,EK98+EJ99),"")</f>
        <v>60</v>
      </c>
      <c r="EL99" s="7">
        <f t="shared" ca="1" si="590"/>
        <v>0</v>
      </c>
      <c r="EM99" s="7">
        <f t="shared" ca="1" si="418"/>
        <v>0.12974136809250392</v>
      </c>
      <c r="EN99" s="7">
        <f t="shared" ca="1" si="419"/>
        <v>0.71641247806134223</v>
      </c>
      <c r="EO99" s="7">
        <f t="shared" ca="1" si="420"/>
        <v>1</v>
      </c>
      <c r="EP99" s="7" t="str">
        <f t="shared" ca="1" si="421"/>
        <v>2</v>
      </c>
      <c r="EQ99" s="7">
        <f ca="1">IFERROR(IF(EQ98+EP99&gt;ER$4,EQ98,EQ98+EP99),"")</f>
        <v>60</v>
      </c>
      <c r="ER99" s="7">
        <f t="shared" ca="1" si="591"/>
        <v>0</v>
      </c>
      <c r="ES99" s="7">
        <f t="shared" ca="1" si="422"/>
        <v>0.37088917749336681</v>
      </c>
      <c r="ET99" s="7">
        <f t="shared" ca="1" si="423"/>
        <v>0.47526466866047934</v>
      </c>
      <c r="EU99" s="7">
        <f t="shared" ca="1" si="424"/>
        <v>1</v>
      </c>
      <c r="EV99" s="7" t="str">
        <f t="shared" ca="1" si="425"/>
        <v>2</v>
      </c>
      <c r="EW99" s="7">
        <f ca="1">IFERROR(IF(EW98+EV99&gt;EX$4,EW98,EW98+EV99),"")</f>
        <v>60</v>
      </c>
      <c r="EX99" s="7">
        <f t="shared" ca="1" si="592"/>
        <v>0</v>
      </c>
      <c r="EY99" s="7">
        <f t="shared" ca="1" si="426"/>
        <v>0.10785752541321458</v>
      </c>
      <c r="EZ99" s="7">
        <f t="shared" ca="1" si="427"/>
        <v>0.73829632074063156</v>
      </c>
      <c r="FA99" s="7">
        <f t="shared" ca="1" si="428"/>
        <v>1</v>
      </c>
      <c r="FB99" s="7" t="str">
        <f t="shared" ca="1" si="429"/>
        <v>2</v>
      </c>
      <c r="FC99" s="7">
        <f ca="1">IFERROR(IF(FC98+FB99&gt;FD$4,FC98,FC98+FB99),"")</f>
        <v>60</v>
      </c>
      <c r="FD99" s="7">
        <f t="shared" ca="1" si="593"/>
        <v>0</v>
      </c>
      <c r="FE99" s="7">
        <f t="shared" ca="1" si="430"/>
        <v>0.75243848752064257</v>
      </c>
      <c r="FF99" s="7">
        <f t="shared" ca="1" si="431"/>
        <v>9.3715358633203572E-2</v>
      </c>
      <c r="FG99" s="7">
        <f t="shared" ca="1" si="432"/>
        <v>1</v>
      </c>
      <c r="FH99" s="7" t="str">
        <f t="shared" ca="1" si="433"/>
        <v>2</v>
      </c>
      <c r="FI99" s="7">
        <f ca="1">IFERROR(IF(FI98+FH99&gt;FJ$4,FI98,FI98+FH99),"")</f>
        <v>60</v>
      </c>
      <c r="FJ99" s="7">
        <f t="shared" ca="1" si="594"/>
        <v>0</v>
      </c>
      <c r="FK99" s="7">
        <f t="shared" ca="1" si="434"/>
        <v>0.38449315456327371</v>
      </c>
      <c r="FL99" s="7">
        <f t="shared" ca="1" si="435"/>
        <v>0.46166069159057244</v>
      </c>
      <c r="FM99" s="7">
        <f t="shared" ca="1" si="436"/>
        <v>1</v>
      </c>
      <c r="FN99" s="7" t="str">
        <f t="shared" ca="1" si="437"/>
        <v>2</v>
      </c>
      <c r="FO99" s="7">
        <f ca="1">IFERROR(IF(FO98+FN99&gt;FP$4,FO98,FO98+FN99),"")</f>
        <v>60</v>
      </c>
      <c r="FP99" s="7">
        <f t="shared" ca="1" si="595"/>
        <v>0</v>
      </c>
      <c r="FQ99" s="7">
        <f t="shared" ca="1" si="438"/>
        <v>0.49256455275979127</v>
      </c>
      <c r="FR99" s="7">
        <f t="shared" ca="1" si="439"/>
        <v>0.35358929339405487</v>
      </c>
      <c r="FS99" s="7">
        <f t="shared" ca="1" si="440"/>
        <v>1</v>
      </c>
      <c r="FT99" s="7" t="str">
        <f t="shared" ca="1" si="441"/>
        <v>2</v>
      </c>
      <c r="FU99" s="7">
        <f ca="1">IFERROR(IF(FU98+FT99&gt;FV$4,FU98,FU98+FT99),"")</f>
        <v>60</v>
      </c>
      <c r="FV99" s="7">
        <f t="shared" ca="1" si="596"/>
        <v>0</v>
      </c>
      <c r="FW99" s="7">
        <f t="shared" ca="1" si="442"/>
        <v>0.55234141890027</v>
      </c>
      <c r="FX99" s="7">
        <f t="shared" ca="1" si="443"/>
        <v>0.29381242725357615</v>
      </c>
      <c r="FY99" s="7">
        <f t="shared" ca="1" si="444"/>
        <v>1</v>
      </c>
      <c r="FZ99" s="7" t="str">
        <f t="shared" ca="1" si="445"/>
        <v>2</v>
      </c>
      <c r="GA99" s="7">
        <f ca="1">IFERROR(IF(GA98+FZ99&gt;GB$4,GA98,GA98+FZ99),"")</f>
        <v>60</v>
      </c>
      <c r="GB99" s="7">
        <f t="shared" ca="1" si="597"/>
        <v>0</v>
      </c>
      <c r="GC99" s="7">
        <f t="shared" ca="1" si="446"/>
        <v>0.86021464725615704</v>
      </c>
      <c r="GD99" s="7">
        <f t="shared" ca="1" si="447"/>
        <v>-1.4060801102310894E-2</v>
      </c>
      <c r="GE99" s="7">
        <f t="shared" ca="1" si="448"/>
        <v>0</v>
      </c>
      <c r="GF99" s="7">
        <f t="shared" ca="1" si="449"/>
        <v>0</v>
      </c>
      <c r="GG99" s="7">
        <f ca="1">IFERROR(IF(GG98+GF99&gt;GH$4,GG98,GG98+GF99),"")</f>
        <v>60</v>
      </c>
      <c r="GH99" s="7">
        <f t="shared" ca="1" si="598"/>
        <v>0</v>
      </c>
      <c r="GI99" s="7">
        <f t="shared" ca="1" si="450"/>
        <v>0.75548232312899088</v>
      </c>
      <c r="GJ99" s="7">
        <f t="shared" ca="1" si="451"/>
        <v>9.0671523024855261E-2</v>
      </c>
      <c r="GK99" s="7">
        <f t="shared" ca="1" si="452"/>
        <v>1</v>
      </c>
      <c r="GL99" s="7" t="str">
        <f t="shared" ca="1" si="453"/>
        <v>2</v>
      </c>
      <c r="GM99" s="7">
        <f ca="1">IFERROR(IF(GM98+GL99&gt;GN$4,GM98,GM98+GL99),"")</f>
        <v>60</v>
      </c>
      <c r="GN99" s="7">
        <f t="shared" ca="1" si="599"/>
        <v>0</v>
      </c>
      <c r="GO99" s="7">
        <f t="shared" ca="1" si="454"/>
        <v>0.24534638024366628</v>
      </c>
      <c r="GP99" s="7">
        <f t="shared" ca="1" si="455"/>
        <v>0.60080746591017986</v>
      </c>
      <c r="GQ99" s="7">
        <f t="shared" ca="1" si="456"/>
        <v>1</v>
      </c>
      <c r="GR99" s="7" t="str">
        <f t="shared" ca="1" si="457"/>
        <v>2</v>
      </c>
      <c r="GS99" s="7">
        <f ca="1">IFERROR(IF(GS98+GR99&gt;GT$4,GS98,GS98+GR99),"")</f>
        <v>60</v>
      </c>
      <c r="GT99" s="7">
        <f t="shared" ca="1" si="600"/>
        <v>0</v>
      </c>
      <c r="GU99" s="7">
        <f t="shared" ca="1" si="458"/>
        <v>0.58558572144626397</v>
      </c>
      <c r="GV99" s="7">
        <f t="shared" ca="1" si="459"/>
        <v>0.26056812470758217</v>
      </c>
      <c r="GW99" s="7">
        <f t="shared" ca="1" si="460"/>
        <v>1</v>
      </c>
      <c r="GX99" s="7" t="str">
        <f t="shared" ca="1" si="461"/>
        <v>2</v>
      </c>
      <c r="GY99" s="7">
        <f ca="1">IFERROR(IF(GY98+GX99&gt;GZ$4,GY98,GY98+GX99),"")</f>
        <v>60</v>
      </c>
      <c r="GZ99" s="7">
        <f t="shared" ca="1" si="601"/>
        <v>0</v>
      </c>
      <c r="HA99" s="7">
        <f t="shared" ca="1" si="462"/>
        <v>0.59381998253999502</v>
      </c>
      <c r="HB99" s="7">
        <f t="shared" ca="1" si="463"/>
        <v>0.25233386361385113</v>
      </c>
      <c r="HC99" s="7">
        <f t="shared" ca="1" si="464"/>
        <v>1</v>
      </c>
      <c r="HD99" s="7" t="str">
        <f t="shared" ca="1" si="465"/>
        <v>2</v>
      </c>
      <c r="HE99" s="7">
        <f ca="1">IFERROR(IF(HE98+HD99&gt;HF$4,HE98,HE98+HD99),"")</f>
        <v>60</v>
      </c>
      <c r="HF99" s="7">
        <f t="shared" ca="1" si="602"/>
        <v>0</v>
      </c>
      <c r="HG99" s="7">
        <f t="shared" ca="1" si="466"/>
        <v>0.17928709505490414</v>
      </c>
      <c r="HH99" s="7">
        <f t="shared" ca="1" si="467"/>
        <v>0.666866751098942</v>
      </c>
      <c r="HI99" s="7">
        <f t="shared" ca="1" si="468"/>
        <v>1</v>
      </c>
      <c r="HJ99" s="7" t="str">
        <f t="shared" ca="1" si="469"/>
        <v>2</v>
      </c>
      <c r="HK99" s="7">
        <f ca="1">IFERROR(IF(HK98+HJ99&gt;HL$4,HK98,HK98+HJ99),"")</f>
        <v>60</v>
      </c>
      <c r="HL99" s="7">
        <f t="shared" ca="1" si="603"/>
        <v>0</v>
      </c>
      <c r="HM99" s="7">
        <f t="shared" ca="1" si="470"/>
        <v>0.18501595838976803</v>
      </c>
      <c r="HN99" s="7">
        <f t="shared" ca="1" si="471"/>
        <v>0.66113788776407811</v>
      </c>
      <c r="HO99" s="7">
        <f t="shared" ca="1" si="472"/>
        <v>1</v>
      </c>
      <c r="HP99" s="7" t="str">
        <f t="shared" ca="1" si="473"/>
        <v>2</v>
      </c>
      <c r="HQ99" s="7">
        <f ca="1">IFERROR(IF(HQ98+HP99&gt;HR$4,HQ98,HQ98+HP99),"")</f>
        <v>60</v>
      </c>
      <c r="HR99" s="7">
        <f t="shared" ca="1" si="604"/>
        <v>0</v>
      </c>
      <c r="HS99" s="7">
        <f t="shared" ca="1" si="474"/>
        <v>0.40290622695630718</v>
      </c>
      <c r="HT99" s="7">
        <f t="shared" ca="1" si="475"/>
        <v>0.44324761919753897</v>
      </c>
      <c r="HU99" s="7">
        <f t="shared" ca="1" si="476"/>
        <v>1</v>
      </c>
      <c r="HV99" s="7" t="str">
        <f t="shared" ca="1" si="477"/>
        <v>2</v>
      </c>
      <c r="HW99" s="7">
        <f ca="1">IFERROR(IF(HW98+HV99&gt;HX$4,HW98,HW98+HV99),"")</f>
        <v>60</v>
      </c>
      <c r="HX99" s="7">
        <f t="shared" ca="1" si="605"/>
        <v>0</v>
      </c>
      <c r="HY99" s="7">
        <f t="shared" ca="1" si="478"/>
        <v>9.142407614865844E-2</v>
      </c>
      <c r="HZ99" s="7">
        <f t="shared" ca="1" si="479"/>
        <v>0.75472977000518771</v>
      </c>
      <c r="IA99" s="7">
        <f t="shared" ca="1" si="480"/>
        <v>1</v>
      </c>
      <c r="IB99" s="7" t="str">
        <f t="shared" ca="1" si="481"/>
        <v>2</v>
      </c>
      <c r="IC99" s="7">
        <f ca="1">IFERROR(IF(IC98+IB99&gt;ID$4,IC98,IC98+IB99),"")</f>
        <v>60</v>
      </c>
      <c r="ID99" s="7">
        <f t="shared" ca="1" si="606"/>
        <v>0</v>
      </c>
      <c r="IE99" s="7">
        <f t="shared" ca="1" si="482"/>
        <v>0.59540055428451921</v>
      </c>
      <c r="IF99" s="7">
        <f t="shared" ca="1" si="483"/>
        <v>0.25075329186932693</v>
      </c>
      <c r="IG99" s="7">
        <f t="shared" ca="1" si="484"/>
        <v>1</v>
      </c>
      <c r="IH99" s="7" t="str">
        <f t="shared" ca="1" si="485"/>
        <v>2</v>
      </c>
      <c r="II99" s="7">
        <f ca="1">IFERROR(IF(II98+IH99&gt;IJ$4,II98,II98+IH99),"")</f>
        <v>60</v>
      </c>
      <c r="IJ99" s="7">
        <f t="shared" ca="1" si="607"/>
        <v>0</v>
      </c>
      <c r="IK99" s="7">
        <f t="shared" ca="1" si="486"/>
        <v>0.76596992367932937</v>
      </c>
      <c r="IL99" s="7">
        <f t="shared" ca="1" si="487"/>
        <v>8.0183922474516778E-2</v>
      </c>
      <c r="IM99" s="7">
        <f t="shared" ca="1" si="488"/>
        <v>1</v>
      </c>
      <c r="IN99" s="7" t="str">
        <f t="shared" ca="1" si="489"/>
        <v>2</v>
      </c>
      <c r="IO99" s="7">
        <f ca="1">IFERROR(IF(IO98+IN99&gt;IP$4,IO98,IO98+IN99),"")</f>
        <v>60</v>
      </c>
      <c r="IP99" s="7">
        <f t="shared" ca="1" si="608"/>
        <v>0</v>
      </c>
      <c r="IQ99" s="7">
        <f t="shared" ca="1" si="490"/>
        <v>4.2633398763593511E-2</v>
      </c>
      <c r="IR99" s="7">
        <f t="shared" ca="1" si="491"/>
        <v>0.80352044739025263</v>
      </c>
      <c r="IS99" s="7">
        <f t="shared" ca="1" si="492"/>
        <v>2</v>
      </c>
      <c r="IT99" s="7">
        <f t="shared" ca="1" si="493"/>
        <v>5</v>
      </c>
      <c r="IU99" s="7">
        <f ca="1">IFERROR(IF(IU98+IT99&gt;IV$4,IU98,IU98+IT99),"")</f>
        <v>60</v>
      </c>
      <c r="IV99" s="7">
        <f t="shared" ca="1" si="609"/>
        <v>0</v>
      </c>
      <c r="IW99" s="7">
        <f t="shared" ca="1" si="494"/>
        <v>0.24425229052997044</v>
      </c>
      <c r="IX99" s="7">
        <f t="shared" ca="1" si="495"/>
        <v>0.60190155562387571</v>
      </c>
      <c r="IY99" s="7">
        <f t="shared" ca="1" si="496"/>
        <v>1</v>
      </c>
      <c r="IZ99" s="7" t="str">
        <f t="shared" ca="1" si="497"/>
        <v>2</v>
      </c>
      <c r="JA99" s="7">
        <f ca="1">IFERROR(IF(JA98+IZ99&gt;JB$4,JA98,JA98+IZ99),"")</f>
        <v>60</v>
      </c>
      <c r="JB99" s="7">
        <f t="shared" ca="1" si="610"/>
        <v>0</v>
      </c>
      <c r="JC99" s="7">
        <f t="shared" ca="1" si="498"/>
        <v>0.42204448396737881</v>
      </c>
      <c r="JD99" s="7">
        <f t="shared" ca="1" si="499"/>
        <v>0.42410936218646733</v>
      </c>
      <c r="JE99" s="7">
        <f t="shared" ca="1" si="500"/>
        <v>1</v>
      </c>
      <c r="JF99" s="7" t="str">
        <f t="shared" ca="1" si="501"/>
        <v>2</v>
      </c>
      <c r="JG99" s="7">
        <f ca="1">IFERROR(IF(JG98+JF99&gt;JH$4,JG98,JG98+JF99),"")</f>
        <v>60</v>
      </c>
      <c r="JH99" s="7">
        <f t="shared" ca="1" si="611"/>
        <v>0</v>
      </c>
      <c r="JI99" s="7">
        <f t="shared" ca="1" si="502"/>
        <v>0.12585738828799686</v>
      </c>
      <c r="JJ99" s="7">
        <f t="shared" ca="1" si="503"/>
        <v>0.72029645786584928</v>
      </c>
      <c r="JK99" s="7">
        <f t="shared" ca="1" si="504"/>
        <v>1</v>
      </c>
      <c r="JL99" s="7" t="str">
        <f t="shared" ca="1" si="505"/>
        <v>2</v>
      </c>
      <c r="JM99" s="7">
        <f ca="1">IFERROR(IF(JM98+JL99&gt;JN$4,JM98,JM98+JL99),"")</f>
        <v>60</v>
      </c>
      <c r="JN99" s="7">
        <f t="shared" ca="1" si="612"/>
        <v>0</v>
      </c>
      <c r="JO99" s="7">
        <f t="shared" ca="1" si="506"/>
        <v>0.95260052391980499</v>
      </c>
      <c r="JP99" s="7">
        <f t="shared" ca="1" si="507"/>
        <v>-0.10644667776595884</v>
      </c>
      <c r="JQ99" s="7">
        <f t="shared" ca="1" si="508"/>
        <v>0</v>
      </c>
      <c r="JR99" s="7">
        <f t="shared" ca="1" si="509"/>
        <v>0</v>
      </c>
      <c r="JS99" s="7">
        <f ca="1">IFERROR(IF(JS98+JR99&gt;JT$4,JS98,JS98+JR99),"")</f>
        <v>60</v>
      </c>
      <c r="JT99" s="7">
        <f t="shared" ca="1" si="613"/>
        <v>0</v>
      </c>
      <c r="JU99" s="7">
        <f t="shared" ca="1" si="510"/>
        <v>0.57016178665929595</v>
      </c>
      <c r="JV99" s="7">
        <f t="shared" ca="1" si="511"/>
        <v>0.27599205949455019</v>
      </c>
      <c r="JW99" s="7">
        <f t="shared" ca="1" si="512"/>
        <v>1</v>
      </c>
      <c r="JX99" s="7" t="str">
        <f t="shared" ca="1" si="513"/>
        <v>2</v>
      </c>
      <c r="JY99" s="7">
        <f ca="1">IFERROR(IF(JY98+JX99&gt;JZ$4,JY98,JY98+JX99),"")</f>
        <v>60</v>
      </c>
      <c r="JZ99" s="7">
        <f t="shared" ca="1" si="614"/>
        <v>0</v>
      </c>
      <c r="KA99" s="7">
        <f t="shared" ca="1" si="514"/>
        <v>0.54773331191064112</v>
      </c>
      <c r="KB99" s="7">
        <f t="shared" ca="1" si="515"/>
        <v>0.29842053424320503</v>
      </c>
      <c r="KC99" s="7">
        <f t="shared" ca="1" si="516"/>
        <v>1</v>
      </c>
      <c r="KD99" s="7" t="str">
        <f t="shared" ca="1" si="517"/>
        <v>2</v>
      </c>
      <c r="KE99" s="7">
        <f ca="1">IFERROR(IF(KE98+KD99&gt;KF$4,KE98,KE98+KD99),"")</f>
        <v>60</v>
      </c>
      <c r="KF99" s="7">
        <f t="shared" ca="1" si="615"/>
        <v>0</v>
      </c>
      <c r="KG99" s="7">
        <f t="shared" ca="1" si="518"/>
        <v>1.253530452486129E-2</v>
      </c>
      <c r="KH99" s="7">
        <f t="shared" ca="1" si="519"/>
        <v>0.83361854162898485</v>
      </c>
      <c r="KI99" s="7">
        <f t="shared" ca="1" si="520"/>
        <v>2</v>
      </c>
      <c r="KJ99" s="7">
        <f t="shared" ca="1" si="521"/>
        <v>5</v>
      </c>
      <c r="KK99" s="7">
        <f ca="1">IFERROR(IF(KK98+KJ99&gt;KL$4,KK98,KK98+KJ99),"")</f>
        <v>60</v>
      </c>
      <c r="KL99" s="7">
        <f t="shared" ca="1" si="616"/>
        <v>0</v>
      </c>
      <c r="KM99" s="7">
        <f t="shared" ca="1" si="522"/>
        <v>0.20293256309194374</v>
      </c>
      <c r="KN99" s="7">
        <f t="shared" ca="1" si="523"/>
        <v>0.6432212830619024</v>
      </c>
      <c r="KO99" s="7">
        <f t="shared" ca="1" si="524"/>
        <v>1</v>
      </c>
      <c r="KP99" s="7" t="str">
        <f t="shared" ca="1" si="525"/>
        <v>2</v>
      </c>
      <c r="KQ99" s="7">
        <f ca="1">IFERROR(IF(KQ98+KP99&gt;KR$4,KQ98,KQ98+KP99),"")</f>
        <v>60</v>
      </c>
      <c r="KR99" s="7">
        <f t="shared" ca="1" si="617"/>
        <v>0</v>
      </c>
      <c r="KS99" s="7">
        <f t="shared" ca="1" si="526"/>
        <v>0.88447911424354275</v>
      </c>
      <c r="KT99" s="7">
        <f t="shared" ca="1" si="527"/>
        <v>-3.8325268089696607E-2</v>
      </c>
      <c r="KU99" s="7">
        <f t="shared" ca="1" si="528"/>
        <v>0</v>
      </c>
      <c r="KV99" s="7">
        <f t="shared" ca="1" si="529"/>
        <v>0</v>
      </c>
      <c r="KW99" s="7">
        <f ca="1">IFERROR(IF(KW98+KV99&gt;KX$4,KW98,KW98+KV99),"")</f>
        <v>60</v>
      </c>
      <c r="KX99" s="7">
        <f t="shared" ca="1" si="618"/>
        <v>0</v>
      </c>
      <c r="KY99" s="7">
        <f t="shared" ca="1" si="530"/>
        <v>0.73549621481905914</v>
      </c>
      <c r="KZ99" s="7">
        <f t="shared" ca="1" si="531"/>
        <v>0.11065763133478701</v>
      </c>
      <c r="LA99" s="7">
        <f t="shared" ca="1" si="532"/>
        <v>1</v>
      </c>
      <c r="LB99" s="7" t="str">
        <f t="shared" ca="1" si="533"/>
        <v>2</v>
      </c>
      <c r="LC99" s="7">
        <f ca="1">IFERROR(IF(LC98+LB99&gt;LD$4,LC98,LC98+LB99),"")</f>
        <v>60</v>
      </c>
      <c r="LD99" s="7">
        <f t="shared" ca="1" si="619"/>
        <v>0</v>
      </c>
      <c r="LE99" s="7">
        <f t="shared" ca="1" si="534"/>
        <v>0.82126838051024464</v>
      </c>
      <c r="LF99" s="7">
        <f t="shared" ca="1" si="535"/>
        <v>2.4885465643601501E-2</v>
      </c>
      <c r="LG99" s="7">
        <f t="shared" ca="1" si="536"/>
        <v>1</v>
      </c>
      <c r="LH99" s="7" t="str">
        <f t="shared" ca="1" si="537"/>
        <v>2</v>
      </c>
      <c r="LI99" s="7">
        <f ca="1">IFERROR(IF(LI98+LH99&gt;LJ$4,LI98,LI98+LH99),"")</f>
        <v>60</v>
      </c>
      <c r="LJ99" s="7">
        <f t="shared" ca="1" si="620"/>
        <v>0</v>
      </c>
      <c r="LK99" s="7">
        <f t="shared" ca="1" si="538"/>
        <v>0.31582311084050796</v>
      </c>
      <c r="LL99" s="7">
        <f t="shared" ca="1" si="539"/>
        <v>0.53033073531333819</v>
      </c>
      <c r="LM99" s="7">
        <f t="shared" ca="1" si="540"/>
        <v>1</v>
      </c>
      <c r="LN99" s="7" t="str">
        <f t="shared" ca="1" si="541"/>
        <v>2</v>
      </c>
      <c r="LO99" s="7">
        <f ca="1">IFERROR(IF(LO98+LN99&gt;LP$4,LO98,LO98+LN99),"")</f>
        <v>60</v>
      </c>
      <c r="LP99" s="7">
        <f t="shared" ca="1" si="621"/>
        <v>0</v>
      </c>
      <c r="LQ99" s="7">
        <f t="shared" ca="1" si="542"/>
        <v>0.90504029784620132</v>
      </c>
      <c r="LR99" s="7">
        <f t="shared" ca="1" si="543"/>
        <v>-5.888645169235518E-2</v>
      </c>
      <c r="LS99" s="7">
        <f t="shared" ca="1" si="544"/>
        <v>0</v>
      </c>
      <c r="LT99" s="7">
        <f t="shared" ca="1" si="545"/>
        <v>0</v>
      </c>
      <c r="LU99" s="7">
        <f ca="1">IFERROR(IF(LU98+LT99&gt;LV$4,LU98,LU98+LT99),"")</f>
        <v>60</v>
      </c>
      <c r="LV99" s="7">
        <f t="shared" ca="1" si="622"/>
        <v>0</v>
      </c>
      <c r="LW99" s="7">
        <f t="shared" ca="1" si="546"/>
        <v>0.1359884179132459</v>
      </c>
      <c r="LX99" s="7">
        <f t="shared" ca="1" si="547"/>
        <v>0.71016542824060025</v>
      </c>
      <c r="LY99" s="7">
        <f t="shared" ca="1" si="548"/>
        <v>1</v>
      </c>
      <c r="LZ99" s="7" t="str">
        <f t="shared" ca="1" si="549"/>
        <v>2</v>
      </c>
      <c r="MA99" s="7">
        <f ca="1">IFERROR(IF(MA98+LZ99&gt;MB$4,MA98,MA98+LZ99),"")</f>
        <v>60</v>
      </c>
      <c r="MB99" s="7">
        <f t="shared" ca="1" si="623"/>
        <v>0</v>
      </c>
      <c r="MC99" s="7">
        <f t="shared" ca="1" si="550"/>
        <v>0.85024351697104927</v>
      </c>
      <c r="MD99" s="7">
        <f t="shared" ca="1" si="551"/>
        <v>-4.0896708172031282E-3</v>
      </c>
      <c r="ME99" s="7">
        <f t="shared" ca="1" si="552"/>
        <v>0</v>
      </c>
      <c r="MF99" s="7">
        <f t="shared" ca="1" si="553"/>
        <v>0</v>
      </c>
      <c r="MG99" s="7">
        <f ca="1">IFERROR(IF(MG98+MF99&gt;MH$4,MG98,MG98+MF99),"")</f>
        <v>60</v>
      </c>
      <c r="MH99" s="7">
        <f t="shared" ca="1" si="624"/>
        <v>0</v>
      </c>
      <c r="MI99" s="7">
        <f t="shared" ca="1" si="554"/>
        <v>0.55392064046288292</v>
      </c>
      <c r="MJ99" s="7">
        <f t="shared" ca="1" si="555"/>
        <v>0.29223320569096323</v>
      </c>
      <c r="MK99" s="7">
        <f t="shared" ca="1" si="556"/>
        <v>1</v>
      </c>
      <c r="ML99" s="7" t="str">
        <f t="shared" ca="1" si="557"/>
        <v>2</v>
      </c>
      <c r="MM99" s="7">
        <f ca="1">IFERROR(IF(MM98+ML99&gt;MN$4,MM98,MM98+ML99),"")</f>
        <v>60</v>
      </c>
      <c r="MN99" s="7">
        <f t="shared" ca="1" si="625"/>
        <v>0</v>
      </c>
      <c r="MO99" s="7">
        <f t="shared" ca="1" si="558"/>
        <v>0.25445665762092817</v>
      </c>
      <c r="MP99" s="7">
        <f t="shared" ca="1" si="559"/>
        <v>0.59169718853291797</v>
      </c>
      <c r="MQ99" s="7">
        <f t="shared" ca="1" si="560"/>
        <v>1</v>
      </c>
      <c r="MR99" s="7" t="str">
        <f t="shared" ca="1" si="561"/>
        <v>2</v>
      </c>
      <c r="MS99" s="7">
        <f ca="1">IFERROR(IF(MS98+MR99&gt;MT$4,MS98,MS98+MR99),"")</f>
        <v>60</v>
      </c>
      <c r="MT99" s="7">
        <f t="shared" ca="1" si="626"/>
        <v>0</v>
      </c>
      <c r="MU99" s="7">
        <f t="shared" ca="1" si="562"/>
        <v>0.16530042552451651</v>
      </c>
      <c r="MV99" s="7">
        <f t="shared" ca="1" si="563"/>
        <v>0.68085342062932963</v>
      </c>
      <c r="MW99" s="7">
        <f t="shared" ca="1" si="564"/>
        <v>1</v>
      </c>
      <c r="MX99" s="7" t="str">
        <f t="shared" ca="1" si="565"/>
        <v>2</v>
      </c>
      <c r="MY99" s="7">
        <f ca="1">IFERROR(IF(MY98+MX99&gt;MZ$4,MY98,MY98+MX99),"")</f>
        <v>60</v>
      </c>
      <c r="MZ99" s="7">
        <f t="shared" ca="1" si="627"/>
        <v>0</v>
      </c>
      <c r="NA99" s="7">
        <f t="shared" ca="1" si="566"/>
        <v>0.36447212151421604</v>
      </c>
      <c r="NB99" s="7">
        <f t="shared" ca="1" si="567"/>
        <v>0.4816817246396301</v>
      </c>
      <c r="NC99" s="7">
        <f t="shared" ca="1" si="568"/>
        <v>1</v>
      </c>
      <c r="ND99" s="7" t="str">
        <f t="shared" ca="1" si="569"/>
        <v>2</v>
      </c>
      <c r="NE99" s="7">
        <f ca="1">IFERROR(IF(NE98+ND99&gt;NF$4,NE98,NE98+ND99),"")</f>
        <v>60</v>
      </c>
      <c r="NF99" s="7">
        <f t="shared" ca="1" si="628"/>
        <v>0</v>
      </c>
      <c r="NG99" s="7">
        <f t="shared" ca="1" si="570"/>
        <v>0.66325365026920502</v>
      </c>
      <c r="NH99" s="7">
        <f t="shared" ca="1" si="571"/>
        <v>0.18290019588464113</v>
      </c>
      <c r="NI99" s="7">
        <f t="shared" ca="1" si="572"/>
        <v>1</v>
      </c>
      <c r="NJ99" s="7" t="str">
        <f t="shared" ca="1" si="573"/>
        <v>2</v>
      </c>
      <c r="NK99" s="7">
        <f ca="1">IFERROR(IF(NK98+NJ99&gt;NL$4,NK98,NK98+NJ99),"")</f>
        <v>60</v>
      </c>
      <c r="NL99" s="7">
        <f t="shared" ca="1" si="629"/>
        <v>0</v>
      </c>
      <c r="NM99" s="7">
        <f t="shared" ca="1" si="574"/>
        <v>4.8475292610795528E-2</v>
      </c>
      <c r="NN99" s="7">
        <f t="shared" ca="1" si="575"/>
        <v>0.79767855354305062</v>
      </c>
      <c r="NO99" s="7">
        <f t="shared" ca="1" si="576"/>
        <v>1</v>
      </c>
      <c r="NP99" s="7" t="str">
        <f t="shared" ca="1" si="577"/>
        <v>2</v>
      </c>
      <c r="NQ99" s="7">
        <f ca="1">IFERROR(IF(NQ98+NP99&gt;NR$4,NQ98,NQ98+NP99),"")</f>
        <v>60</v>
      </c>
      <c r="NR99" s="7">
        <f t="shared" ca="1" si="630"/>
        <v>0</v>
      </c>
      <c r="NT99">
        <v>97</v>
      </c>
      <c r="NU99" s="7" t="s">
        <v>19</v>
      </c>
      <c r="NV99" s="7" t="str">
        <f t="shared" ca="1" si="335"/>
        <v/>
      </c>
      <c r="NW99" s="7" t="str">
        <f t="shared" ca="1" si="329"/>
        <v/>
      </c>
      <c r="NX99" t="str">
        <f ca="1">IFERROR(VLOOKUP(NT99,$K$3:$AK$568,8,FALSE),"")</f>
        <v/>
      </c>
      <c r="NY99" t="str">
        <f ca="1">IFERROR(VLOOKUP(NT99,$K$3:$AK$568,9,FALSE),"")</f>
        <v/>
      </c>
      <c r="NZ99" s="7" t="str">
        <f ca="1">IFERROR(VLOOKUP(NT99,$K$3:$AK$568,27,FALSE),"")</f>
        <v/>
      </c>
      <c r="OB99">
        <v>97</v>
      </c>
      <c r="OC99" s="7" t="s">
        <v>19</v>
      </c>
      <c r="OD99" t="e">
        <f t="shared" ca="1" si="336"/>
        <v>#N/A</v>
      </c>
      <c r="OE99" s="7" t="str">
        <f t="shared" ca="1" si="337"/>
        <v/>
      </c>
      <c r="OF99" s="7" t="str">
        <f t="shared" ca="1" si="338"/>
        <v/>
      </c>
      <c r="OG99" t="str">
        <f t="shared" ca="1" si="339"/>
        <v/>
      </c>
      <c r="OI99">
        <v>97</v>
      </c>
      <c r="OJ99" s="7" t="s">
        <v>19</v>
      </c>
      <c r="OK99" s="7" t="str">
        <f t="shared" ca="1" si="340"/>
        <v/>
      </c>
      <c r="OL99" s="7" t="str">
        <f t="shared" ca="1" si="341"/>
        <v/>
      </c>
      <c r="OM99" t="str">
        <f ca="1">IFERROR(VLOOKUP(OI99,$L$3:$AK$568,7,FALSE),"")</f>
        <v/>
      </c>
      <c r="ON99" t="str">
        <f ca="1">IFERROR(VLOOKUP(OI99,$L$3:$AK$568,8,FALSE),"")</f>
        <v/>
      </c>
      <c r="OO99" s="7" t="str">
        <f ca="1">IFERROR(VLOOKUP(OI99,$L$3:$AK$568,26,FALSE),"")</f>
        <v/>
      </c>
      <c r="OQ99">
        <v>97</v>
      </c>
      <c r="OR99" s="7" t="s">
        <v>19</v>
      </c>
      <c r="OS99" t="e">
        <f t="shared" ca="1" si="342"/>
        <v>#N/A</v>
      </c>
      <c r="OT99" s="7" t="str">
        <f t="shared" ca="1" si="343"/>
        <v/>
      </c>
      <c r="OU99" s="7" t="str">
        <f t="shared" ca="1" si="344"/>
        <v/>
      </c>
      <c r="OV99" t="str">
        <f t="shared" ca="1" si="345"/>
        <v/>
      </c>
      <c r="OX99">
        <v>97</v>
      </c>
      <c r="OY99" s="7" t="s">
        <v>19</v>
      </c>
      <c r="OZ99" s="7" t="str">
        <f t="shared" ca="1" si="346"/>
        <v/>
      </c>
      <c r="PA99" s="7" t="str">
        <f t="shared" ca="1" si="347"/>
        <v/>
      </c>
      <c r="PB99" t="str">
        <f ca="1">IFERROR(VLOOKUP(OX99,$M$3:$AK$568,6,FALSE),"")</f>
        <v/>
      </c>
      <c r="PC99" t="str">
        <f ca="1">IFERROR(VLOOKUP(OX99,$M$3:$AK$568,7,FALSE),"")</f>
        <v/>
      </c>
      <c r="PD99" s="7" t="str">
        <f ca="1">IFERROR(VLOOKUP(OX99,$M$3:$AK$568,25,FALSE),"")</f>
        <v/>
      </c>
      <c r="PF99">
        <v>97</v>
      </c>
      <c r="PG99" s="7" t="s">
        <v>19</v>
      </c>
      <c r="PH99" t="e">
        <f t="shared" ca="1" si="348"/>
        <v>#N/A</v>
      </c>
      <c r="PI99" s="7" t="str">
        <f t="shared" ca="1" si="349"/>
        <v/>
      </c>
      <c r="PJ99" s="7" t="str">
        <f t="shared" ca="1" si="350"/>
        <v/>
      </c>
      <c r="PK99" t="str">
        <f t="shared" ca="1" si="351"/>
        <v/>
      </c>
      <c r="PM99">
        <v>97</v>
      </c>
      <c r="PN99" s="7" t="s">
        <v>19</v>
      </c>
      <c r="PO99" s="202" t="str">
        <f t="shared" ca="1" si="352"/>
        <v/>
      </c>
      <c r="PP99" s="7" t="str">
        <f t="shared" ca="1" si="353"/>
        <v/>
      </c>
      <c r="PQ99" t="str">
        <f ca="1">IFERROR(VLOOKUP(PM99,$G$325:$R$409,12,FALSE),"")</f>
        <v/>
      </c>
      <c r="PR99" t="e">
        <f ca="1">VLOOKUP(PM99,$G$324:$Q$409,11,FALSE)</f>
        <v>#N/A</v>
      </c>
      <c r="PS99" s="7" t="str">
        <f ca="1">VLOOKUP(PQ99,$R$325:$Y$409,8,FALSE)</f>
        <v>- -</v>
      </c>
      <c r="PT99" s="7">
        <f ca="1">ReSt</f>
        <v>-4</v>
      </c>
      <c r="PU99" s="7" t="e">
        <f t="shared" ca="1" si="354"/>
        <v>#N/A</v>
      </c>
      <c r="PV99" s="7" t="e">
        <f t="shared" ca="1" si="355"/>
        <v>#N/A</v>
      </c>
      <c r="PW99" s="7" t="str">
        <f ca="1">VLOOKUP(PQ99,$R$325:$AK$409,8,FALSE)</f>
        <v>- -</v>
      </c>
      <c r="PX99" s="7"/>
      <c r="PY99">
        <v>97</v>
      </c>
      <c r="PZ99" s="7" t="s">
        <v>19</v>
      </c>
      <c r="QA99" t="str">
        <f t="shared" ca="1" si="356"/>
        <v/>
      </c>
      <c r="QB99" s="7" t="str">
        <f t="shared" ca="1" si="357"/>
        <v/>
      </c>
      <c r="QC99" s="7" t="str">
        <f t="shared" ca="1" si="358"/>
        <v/>
      </c>
      <c r="QD99" t="str">
        <f t="shared" ca="1" si="359"/>
        <v/>
      </c>
      <c r="QF99">
        <v>97</v>
      </c>
      <c r="QG99" s="7" t="s">
        <v>19</v>
      </c>
      <c r="QH99" s="7" t="str">
        <f t="shared" ca="1" si="360"/>
        <v/>
      </c>
      <c r="QI99" s="7" t="e">
        <f t="shared" ca="1" si="361"/>
        <v>#VALUE!</v>
      </c>
      <c r="QJ99" t="e">
        <f t="shared" ca="1" si="362"/>
        <v>#N/A</v>
      </c>
      <c r="QK99" s="7" t="e">
        <f t="shared" ca="1" si="363"/>
        <v>#N/A</v>
      </c>
      <c r="QM99">
        <v>97</v>
      </c>
      <c r="QN99" s="7" t="s">
        <v>19</v>
      </c>
      <c r="QO99" t="str">
        <f t="shared" ca="1" si="364"/>
        <v/>
      </c>
      <c r="QP99" s="7" t="str">
        <f t="shared" ca="1" si="365"/>
        <v/>
      </c>
      <c r="QQ99" t="str">
        <f t="shared" ca="1" si="366"/>
        <v/>
      </c>
    </row>
    <row r="100" spans="1:459" x14ac:dyDescent="0.25">
      <c r="A100" s="240" t="str">
        <f>IF('Character Sheet'!$B$4="Creature","N","Y")</f>
        <v>Y</v>
      </c>
      <c r="C100" s="75"/>
      <c r="D100" s="76"/>
      <c r="F100" s="75"/>
      <c r="G100" s="76"/>
      <c r="I100" s="75"/>
      <c r="J100" s="85"/>
      <c r="K100" s="85">
        <f t="shared" ca="1" si="330"/>
        <v>4</v>
      </c>
      <c r="L100" s="85">
        <f t="shared" ca="1" si="632"/>
        <v>0</v>
      </c>
      <c r="M100" s="70">
        <f t="shared" ca="1" si="321"/>
        <v>4</v>
      </c>
      <c r="O100" s="222">
        <f t="shared" ca="1" si="331"/>
        <v>138</v>
      </c>
      <c r="Q100" s="7" t="str">
        <f t="shared" si="633"/>
        <v>Embroidery</v>
      </c>
      <c r="R100" s="9" t="s">
        <v>1391</v>
      </c>
      <c r="S100" s="9" t="s">
        <v>1893</v>
      </c>
      <c r="T100" s="61" t="str">
        <f>SUBSTITUTE(IFERROR(IFERROR(VLOOKUP(R100,'[1]Skill Statistics'!$A$3:$C$513,2,FALSE),VLOOKUP(Q100,'[1]Skill Statistics'!$A$3:$C$513,2,FALSE)),T99),"R*","ReSt")</f>
        <v>Ag/Me</v>
      </c>
      <c r="U100" s="61" t="str">
        <f>IFERROR(IFERROR(VLOOKUP(R100,'[1]Skill Statistics'!$A$3:$C$513,3,FALSE),VLOOKUP(Q100,'[1]Skill Statistics'!$A$3:$C$513,3,FALSE)),U99)</f>
        <v>In</v>
      </c>
      <c r="V100" s="61" t="str">
        <f>IF(ISNUMBER(SEARCH("Category",R100)),"- -",IFERROR(IFERROR(VLOOKUP(Q100,[1]Professions!$A$4:$AM$288,MATCH(Profession,[1]Professions!$A$1:$AM$1,0),FALSE),VLOOKUP(Q100,Calculations!$B$91:$I$95,8,FALSE)),"- -"))</f>
        <v>2 / 4</v>
      </c>
      <c r="W100" s="60">
        <f t="shared" ca="1" si="332"/>
        <v>0</v>
      </c>
      <c r="X100" s="7">
        <f ca="1">IFERROR(VLOOKUP(R100,$BS$6:$NR$519,MATCH(ActualLevel,$BS$3:$NR$3,0),FALSE),"- -")</f>
        <v>0</v>
      </c>
      <c r="Y100" s="7">
        <f t="shared" ca="1" si="640"/>
        <v>0</v>
      </c>
      <c r="Z100" s="7">
        <f ca="1">IFERROR(VLOOKUP(Y100,Charts!$BQ$2:$BR$52,2,FALSE),"- -")</f>
        <v>-25</v>
      </c>
      <c r="AA100" s="7">
        <f t="shared" ca="1" si="367"/>
        <v>3</v>
      </c>
      <c r="AB100" s="7">
        <f t="shared" ca="1" si="634"/>
        <v>0</v>
      </c>
      <c r="AC100" s="7"/>
      <c r="AD100" s="7"/>
      <c r="AE100" s="7"/>
      <c r="AF100" s="7"/>
      <c r="AG100" s="7"/>
      <c r="AH100" s="43"/>
      <c r="AI100" s="7"/>
      <c r="AJ100" s="7"/>
      <c r="AK100" s="7">
        <f t="shared" ca="1" si="368"/>
        <v>-22</v>
      </c>
      <c r="AL100" s="7"/>
      <c r="AM100" s="69">
        <f>IFERROR(VLOOKUP(R100,'[1]Skill Statistics'!$A$3:$AN$513,MATCH(Profession,'[1]Skill Statistics'!$A$2:$AN$2,0),FALSE),0)</f>
        <v>0</v>
      </c>
      <c r="AN100" s="85">
        <f>IFERROR(VLOOKUP(Q100,'[1]Skill Statistics'!$A$3:$BK$513,MATCH(Archetype,'[1]Skill Statistics'!$A$2:$BK$2,0),FALSE),0)</f>
        <v>0</v>
      </c>
      <c r="AO100" s="85">
        <f>IFERROR(VLOOKUP(Q100,'[1]Skill Statistics'!$A$3:$BB$513,MATCH(Race,'[1]Skill Statistics'!$A$2:$BB$2,0),FALSE),0)</f>
        <v>0</v>
      </c>
      <c r="AP100" s="85">
        <f t="shared" ca="1" si="333"/>
        <v>0.3</v>
      </c>
      <c r="AQ100" s="70"/>
      <c r="AS100" s="69">
        <f>IFERROR(VLOOKUP(Q100,'[1]Professional Skills'!$A$4:$AM$288,MATCH(Profession,'[1]Professional Skills'!$A$3:$AM$3,0),FALSE),"- -")</f>
        <v>0</v>
      </c>
      <c r="AU100" s="7">
        <f t="shared" si="636"/>
        <v>0</v>
      </c>
      <c r="AV100" s="7">
        <f t="shared" ca="1" si="635"/>
        <v>0</v>
      </c>
      <c r="AW100" t="str">
        <f t="shared" si="371"/>
        <v/>
      </c>
      <c r="AX100" t="str">
        <f>IFERROR(_xlfn.RANK.EQ(AW100,$AW$5:$AW$568),"")</f>
        <v/>
      </c>
      <c r="AY100">
        <f t="shared" si="327"/>
        <v>0</v>
      </c>
      <c r="AZ100" s="70" t="str">
        <f t="shared" si="369"/>
        <v/>
      </c>
      <c r="BB100" s="69" t="str">
        <f>IFERROR(IF(Q100="Language",VLOOKUP(R100,[1]Cultures!$B$4:$N$218,MATCH(Culture,[1]Cultures!$B$3:$N$3,0),FALSE),VLOOKUP(Q100,[1]Cultures!$B$4:$O$212,MATCH(Culture,[1]Cultures!$B$3:$O$3,0),FALSE)),"- -")</f>
        <v>- -</v>
      </c>
      <c r="BD100">
        <f t="shared" ca="1" si="631"/>
        <v>0</v>
      </c>
      <c r="BE100" t="str">
        <f t="shared" si="578"/>
        <v/>
      </c>
      <c r="BG100">
        <f t="shared" ca="1" si="641"/>
        <v>0.11200469159357807</v>
      </c>
      <c r="BH100">
        <f ca="1">_xlfn.RANK.EQ(BG100,$BG$89:$BG$568)</f>
        <v>66</v>
      </c>
      <c r="BI100" s="7" t="str">
        <f t="shared" ca="1" si="370"/>
        <v>- -</v>
      </c>
      <c r="BK100" s="7">
        <f t="shared" ca="1" si="642"/>
        <v>0</v>
      </c>
      <c r="BL100" s="70">
        <f t="shared" ca="1" si="328"/>
        <v>0</v>
      </c>
      <c r="BN100" s="69">
        <f>IFERROR(VLOOKUP(V100,Charts!$BT$2:$BV$14,3,FALSE),"- -")</f>
        <v>0.76923076923076927</v>
      </c>
      <c r="BO100" s="85">
        <f t="shared" ca="1" si="334"/>
        <v>1.8634675454139371</v>
      </c>
      <c r="BP100" s="70">
        <f t="shared" ca="1" si="579"/>
        <v>138</v>
      </c>
      <c r="BR100" s="7">
        <v>95</v>
      </c>
      <c r="BS100" s="9" t="str">
        <f ca="1">VLOOKUP(BR100,$O$3:$R$568,4,FALSE)</f>
        <v>Unarmed</v>
      </c>
      <c r="BT100" s="7" t="str">
        <f ca="1">VLOOKUP(BS100,$R$3:$V$568,5,FALSE)</f>
        <v>4 / 6</v>
      </c>
      <c r="BU100" s="7">
        <f ca="1">VLOOKUP(BT100,Charts!$BT$2:$BV$14,3,FALSE)</f>
        <v>0.53846153846153844</v>
      </c>
      <c r="BV100" s="7" t="str">
        <f t="shared" ca="1" si="372"/>
        <v>4</v>
      </c>
      <c r="BW100" s="7" t="str">
        <f t="shared" ca="1" si="373"/>
        <v>6</v>
      </c>
      <c r="BY100" s="7">
        <f t="shared" ca="1" si="374"/>
        <v>0.13914876446145363</v>
      </c>
      <c r="BZ100" s="7">
        <f t="shared" ca="1" si="375"/>
        <v>0.3993127740000848</v>
      </c>
      <c r="CA100" s="7">
        <f t="shared" ca="1" si="376"/>
        <v>1</v>
      </c>
      <c r="CB100" s="7" t="str">
        <f t="shared" ca="1" si="377"/>
        <v>4</v>
      </c>
      <c r="CC100" s="7">
        <f ca="1">IFERROR(IF(CC99+CB100&gt;CD$4,CC99,CC99+CB100),"")</f>
        <v>38</v>
      </c>
      <c r="CD100" s="7">
        <f t="shared" ca="1" si="580"/>
        <v>0</v>
      </c>
      <c r="CE100" s="7">
        <f t="shared" ca="1" si="378"/>
        <v>0.32626506916800391</v>
      </c>
      <c r="CF100" s="7">
        <f t="shared" ca="1" si="379"/>
        <v>0.21219646929353453</v>
      </c>
      <c r="CG100" s="7">
        <f t="shared" ca="1" si="380"/>
        <v>1</v>
      </c>
      <c r="CH100" s="7" t="str">
        <f t="shared" ca="1" si="381"/>
        <v>4</v>
      </c>
      <c r="CI100" s="7">
        <f ca="1">IFERROR(IF(CI99+CH100&gt;CJ$4,CI99,CI99+CH100),"")</f>
        <v>60</v>
      </c>
      <c r="CJ100" s="7">
        <f t="shared" ca="1" si="581"/>
        <v>0</v>
      </c>
      <c r="CK100" s="7">
        <f t="shared" ca="1" si="382"/>
        <v>0.81427796126980867</v>
      </c>
      <c r="CL100" s="7">
        <f t="shared" ca="1" si="383"/>
        <v>-0.27581642280827023</v>
      </c>
      <c r="CM100" s="7">
        <f t="shared" ca="1" si="384"/>
        <v>0</v>
      </c>
      <c r="CN100" s="7">
        <f t="shared" ca="1" si="385"/>
        <v>0</v>
      </c>
      <c r="CO100" s="7">
        <f ca="1">IFERROR(IF(CO99+CN100&gt;CP$4,CO99,CO99+CN100),"")</f>
        <v>60</v>
      </c>
      <c r="CP100" s="7">
        <f t="shared" ca="1" si="582"/>
        <v>0</v>
      </c>
      <c r="CQ100" s="7">
        <f t="shared" ca="1" si="386"/>
        <v>0.83812655359605004</v>
      </c>
      <c r="CR100" s="7">
        <f t="shared" ca="1" si="387"/>
        <v>-0.2996650151345116</v>
      </c>
      <c r="CS100" s="7">
        <f t="shared" ca="1" si="388"/>
        <v>0</v>
      </c>
      <c r="CT100" s="7">
        <f t="shared" ca="1" si="389"/>
        <v>0</v>
      </c>
      <c r="CU100" s="7">
        <f ca="1">IFERROR(IF(CU99+CT100&gt;CV$4,CU99,CU99+CT100),"")</f>
        <v>60</v>
      </c>
      <c r="CV100" s="7">
        <f t="shared" ca="1" si="583"/>
        <v>0</v>
      </c>
      <c r="CW100" s="7">
        <f t="shared" ca="1" si="390"/>
        <v>0.21569040986478183</v>
      </c>
      <c r="CX100" s="7">
        <f t="shared" ca="1" si="391"/>
        <v>0.32277112859675661</v>
      </c>
      <c r="CY100" s="7">
        <f t="shared" ca="1" si="392"/>
        <v>1</v>
      </c>
      <c r="CZ100" s="7" t="str">
        <f t="shared" ca="1" si="393"/>
        <v>4</v>
      </c>
      <c r="DA100" s="7">
        <f ca="1">IFERROR(IF(DA99+CZ100&gt;DB$4,DA99,DA99+CZ100),"")</f>
        <v>60</v>
      </c>
      <c r="DB100" s="7">
        <f t="shared" ca="1" si="584"/>
        <v>0</v>
      </c>
      <c r="DC100" s="7">
        <f t="shared" ca="1" si="394"/>
        <v>0.19048150874290348</v>
      </c>
      <c r="DD100" s="7">
        <f t="shared" ca="1" si="395"/>
        <v>0.34798002971863495</v>
      </c>
      <c r="DE100" s="7">
        <f t="shared" ca="1" si="396"/>
        <v>1</v>
      </c>
      <c r="DF100" s="7" t="str">
        <f t="shared" ca="1" si="397"/>
        <v>4</v>
      </c>
      <c r="DG100" s="7">
        <f ca="1">IFERROR(IF(DG99+DF100&gt;DH$4,DG99,DG99+DF100),"")</f>
        <v>60</v>
      </c>
      <c r="DH100" s="7">
        <f t="shared" ca="1" si="585"/>
        <v>0</v>
      </c>
      <c r="DI100" s="7">
        <f t="shared" ca="1" si="398"/>
        <v>0.80658580108034084</v>
      </c>
      <c r="DJ100" s="7">
        <f t="shared" ca="1" si="399"/>
        <v>-0.2681242626188024</v>
      </c>
      <c r="DK100" s="7">
        <f t="shared" ca="1" si="400"/>
        <v>0</v>
      </c>
      <c r="DL100" s="7">
        <f t="shared" ca="1" si="401"/>
        <v>0</v>
      </c>
      <c r="DM100" s="7">
        <f ca="1">IFERROR(IF(DM99+DL100&gt;DN$4,DM99,DM99+DL100),"")</f>
        <v>60</v>
      </c>
      <c r="DN100" s="7">
        <f t="shared" ca="1" si="586"/>
        <v>0</v>
      </c>
      <c r="DO100" s="7">
        <f t="shared" ca="1" si="402"/>
        <v>9.3861461428144999E-2</v>
      </c>
      <c r="DP100" s="7">
        <f t="shared" ca="1" si="403"/>
        <v>0.44460007703339344</v>
      </c>
      <c r="DQ100" s="7">
        <f t="shared" ca="1" si="404"/>
        <v>1</v>
      </c>
      <c r="DR100" s="7" t="str">
        <f t="shared" ca="1" si="405"/>
        <v>4</v>
      </c>
      <c r="DS100" s="7">
        <f ca="1">IFERROR(IF(DS99+DR100&gt;DT$4,DS99,DS99+DR100),"")</f>
        <v>60</v>
      </c>
      <c r="DT100" s="7">
        <f t="shared" ca="1" si="587"/>
        <v>0</v>
      </c>
      <c r="DU100" s="7">
        <f t="shared" ca="1" si="406"/>
        <v>0.34709397996833169</v>
      </c>
      <c r="DV100" s="7">
        <f t="shared" ca="1" si="407"/>
        <v>0.19136755849320675</v>
      </c>
      <c r="DW100" s="7">
        <f t="shared" ca="1" si="408"/>
        <v>1</v>
      </c>
      <c r="DX100" s="7" t="str">
        <f t="shared" ca="1" si="409"/>
        <v>4</v>
      </c>
      <c r="DY100" s="7">
        <f ca="1">IFERROR(IF(DY99+DX100&gt;DZ$4,DY99,DY99+DX100),"")</f>
        <v>59</v>
      </c>
      <c r="DZ100" s="7">
        <f t="shared" ca="1" si="588"/>
        <v>0</v>
      </c>
      <c r="EA100" s="7">
        <f t="shared" ca="1" si="410"/>
        <v>0.71867056341252156</v>
      </c>
      <c r="EB100" s="7">
        <f t="shared" ca="1" si="411"/>
        <v>-0.18020902495098312</v>
      </c>
      <c r="EC100" s="7">
        <f t="shared" ca="1" si="412"/>
        <v>0</v>
      </c>
      <c r="ED100" s="7">
        <f t="shared" ca="1" si="413"/>
        <v>0</v>
      </c>
      <c r="EE100" s="7">
        <f ca="1">IFERROR(IF(EE99+ED100&gt;EF$4,EE99,EE99+ED100),"")</f>
        <v>60</v>
      </c>
      <c r="EF100" s="7">
        <f t="shared" ca="1" si="589"/>
        <v>0</v>
      </c>
      <c r="EG100" s="7">
        <f t="shared" ca="1" si="414"/>
        <v>0.21703214945432625</v>
      </c>
      <c r="EH100" s="7">
        <f t="shared" ca="1" si="415"/>
        <v>0.32142938900721219</v>
      </c>
      <c r="EI100" s="7">
        <f t="shared" ca="1" si="416"/>
        <v>1</v>
      </c>
      <c r="EJ100" s="7" t="str">
        <f t="shared" ca="1" si="417"/>
        <v>4</v>
      </c>
      <c r="EK100" s="7">
        <f ca="1">IFERROR(IF(EK99+EJ100&gt;EL$4,EK99,EK99+EJ100),"")</f>
        <v>60</v>
      </c>
      <c r="EL100" s="7">
        <f t="shared" ca="1" si="590"/>
        <v>0</v>
      </c>
      <c r="EM100" s="7">
        <f t="shared" ca="1" si="418"/>
        <v>0.90740464879687255</v>
      </c>
      <c r="EN100" s="7">
        <f t="shared" ca="1" si="419"/>
        <v>-0.36894311033533411</v>
      </c>
      <c r="EO100" s="7">
        <f t="shared" ca="1" si="420"/>
        <v>0</v>
      </c>
      <c r="EP100" s="7">
        <f t="shared" ca="1" si="421"/>
        <v>0</v>
      </c>
      <c r="EQ100" s="7">
        <f ca="1">IFERROR(IF(EQ99+EP100&gt;ER$4,EQ99,EQ99+EP100),"")</f>
        <v>60</v>
      </c>
      <c r="ER100" s="7">
        <f t="shared" ca="1" si="591"/>
        <v>0</v>
      </c>
      <c r="ES100" s="7">
        <f t="shared" ca="1" si="422"/>
        <v>0.59470763456677167</v>
      </c>
      <c r="ET100" s="7">
        <f t="shared" ca="1" si="423"/>
        <v>-5.6246096105233234E-2</v>
      </c>
      <c r="EU100" s="7">
        <f t="shared" ca="1" si="424"/>
        <v>0</v>
      </c>
      <c r="EV100" s="7">
        <f t="shared" ca="1" si="425"/>
        <v>0</v>
      </c>
      <c r="EW100" s="7">
        <f ca="1">IFERROR(IF(EW99+EV100&gt;EX$4,EW99,EW99+EV100),"")</f>
        <v>60</v>
      </c>
      <c r="EX100" s="7">
        <f t="shared" ca="1" si="592"/>
        <v>0</v>
      </c>
      <c r="EY100" s="7">
        <f t="shared" ca="1" si="426"/>
        <v>3.9250962200427786E-2</v>
      </c>
      <c r="EZ100" s="7">
        <f t="shared" ca="1" si="427"/>
        <v>0.49921057626111065</v>
      </c>
      <c r="FA100" s="7">
        <f t="shared" ca="1" si="428"/>
        <v>1</v>
      </c>
      <c r="FB100" s="7" t="str">
        <f t="shared" ca="1" si="429"/>
        <v>4</v>
      </c>
      <c r="FC100" s="7">
        <f ca="1">IFERROR(IF(FC99+FB100&gt;FD$4,FC99,FC99+FB100),"")</f>
        <v>60</v>
      </c>
      <c r="FD100" s="7">
        <f t="shared" ca="1" si="593"/>
        <v>0</v>
      </c>
      <c r="FE100" s="7">
        <f t="shared" ca="1" si="430"/>
        <v>3.5583605012956432E-2</v>
      </c>
      <c r="FF100" s="7">
        <f t="shared" ca="1" si="431"/>
        <v>0.502877933448582</v>
      </c>
      <c r="FG100" s="7">
        <f t="shared" ca="1" si="432"/>
        <v>1</v>
      </c>
      <c r="FH100" s="7" t="str">
        <f t="shared" ca="1" si="433"/>
        <v>4</v>
      </c>
      <c r="FI100" s="7">
        <f ca="1">IFERROR(IF(FI99+FH100&gt;FJ$4,FI99,FI99+FH100),"")</f>
        <v>60</v>
      </c>
      <c r="FJ100" s="7">
        <f t="shared" ca="1" si="594"/>
        <v>0</v>
      </c>
      <c r="FK100" s="7">
        <f t="shared" ca="1" si="434"/>
        <v>0.80495157897323577</v>
      </c>
      <c r="FL100" s="7">
        <f t="shared" ca="1" si="435"/>
        <v>-0.26649004051169733</v>
      </c>
      <c r="FM100" s="7">
        <f t="shared" ca="1" si="436"/>
        <v>0</v>
      </c>
      <c r="FN100" s="7">
        <f t="shared" ca="1" si="437"/>
        <v>0</v>
      </c>
      <c r="FO100" s="7">
        <f ca="1">IFERROR(IF(FO99+FN100&gt;FP$4,FO99,FO99+FN100),"")</f>
        <v>60</v>
      </c>
      <c r="FP100" s="7">
        <f t="shared" ca="1" si="595"/>
        <v>0</v>
      </c>
      <c r="FQ100" s="7">
        <f t="shared" ca="1" si="438"/>
        <v>0.28345947459981535</v>
      </c>
      <c r="FR100" s="7">
        <f t="shared" ca="1" si="439"/>
        <v>0.25500206386172308</v>
      </c>
      <c r="FS100" s="7">
        <f t="shared" ca="1" si="440"/>
        <v>1</v>
      </c>
      <c r="FT100" s="7" t="str">
        <f t="shared" ca="1" si="441"/>
        <v>4</v>
      </c>
      <c r="FU100" s="7">
        <f ca="1">IFERROR(IF(FU99+FT100&gt;FV$4,FU99,FU99+FT100),"")</f>
        <v>60</v>
      </c>
      <c r="FV100" s="7">
        <f t="shared" ca="1" si="596"/>
        <v>0</v>
      </c>
      <c r="FW100" s="7">
        <f t="shared" ca="1" si="442"/>
        <v>0.35446551371018109</v>
      </c>
      <c r="FX100" s="7">
        <f t="shared" ca="1" si="443"/>
        <v>0.18399602475135735</v>
      </c>
      <c r="FY100" s="7">
        <f t="shared" ca="1" si="444"/>
        <v>1</v>
      </c>
      <c r="FZ100" s="7" t="str">
        <f t="shared" ca="1" si="445"/>
        <v>4</v>
      </c>
      <c r="GA100" s="7">
        <f ca="1">IFERROR(IF(GA99+FZ100&gt;GB$4,GA99,GA99+FZ100),"")</f>
        <v>60</v>
      </c>
      <c r="GB100" s="7">
        <f t="shared" ca="1" si="597"/>
        <v>0</v>
      </c>
      <c r="GC100" s="7">
        <f t="shared" ca="1" si="446"/>
        <v>0.89543275201134331</v>
      </c>
      <c r="GD100" s="7">
        <f t="shared" ca="1" si="447"/>
        <v>-0.35697121354980488</v>
      </c>
      <c r="GE100" s="7">
        <f t="shared" ca="1" si="448"/>
        <v>0</v>
      </c>
      <c r="GF100" s="7">
        <f t="shared" ca="1" si="449"/>
        <v>0</v>
      </c>
      <c r="GG100" s="7">
        <f ca="1">IFERROR(IF(GG99+GF100&gt;GH$4,GG99,GG99+GF100),"")</f>
        <v>60</v>
      </c>
      <c r="GH100" s="7">
        <f t="shared" ca="1" si="598"/>
        <v>0</v>
      </c>
      <c r="GI100" s="7">
        <f t="shared" ca="1" si="450"/>
        <v>0.84886921139863536</v>
      </c>
      <c r="GJ100" s="7">
        <f t="shared" ca="1" si="451"/>
        <v>-0.31040767293709692</v>
      </c>
      <c r="GK100" s="7">
        <f t="shared" ca="1" si="452"/>
        <v>0</v>
      </c>
      <c r="GL100" s="7">
        <f t="shared" ca="1" si="453"/>
        <v>0</v>
      </c>
      <c r="GM100" s="7">
        <f ca="1">IFERROR(IF(GM99+GL100&gt;GN$4,GM99,GM99+GL100),"")</f>
        <v>60</v>
      </c>
      <c r="GN100" s="7">
        <f t="shared" ca="1" si="599"/>
        <v>0</v>
      </c>
      <c r="GO100" s="7">
        <f t="shared" ca="1" si="454"/>
        <v>0.32426819559284048</v>
      </c>
      <c r="GP100" s="7">
        <f t="shared" ca="1" si="455"/>
        <v>0.21419334286869796</v>
      </c>
      <c r="GQ100" s="7">
        <f t="shared" ca="1" si="456"/>
        <v>1</v>
      </c>
      <c r="GR100" s="7" t="str">
        <f t="shared" ca="1" si="457"/>
        <v>4</v>
      </c>
      <c r="GS100" s="7">
        <f ca="1">IFERROR(IF(GS99+GR100&gt;GT$4,GS99,GS99+GR100),"")</f>
        <v>60</v>
      </c>
      <c r="GT100" s="7">
        <f t="shared" ca="1" si="600"/>
        <v>0</v>
      </c>
      <c r="GU100" s="7">
        <f t="shared" ca="1" si="458"/>
        <v>0.33624504183707649</v>
      </c>
      <c r="GV100" s="7">
        <f t="shared" ca="1" si="459"/>
        <v>0.20221649662446195</v>
      </c>
      <c r="GW100" s="7">
        <f t="shared" ca="1" si="460"/>
        <v>1</v>
      </c>
      <c r="GX100" s="7" t="str">
        <f t="shared" ca="1" si="461"/>
        <v>4</v>
      </c>
      <c r="GY100" s="7">
        <f ca="1">IFERROR(IF(GY99+GX100&gt;GZ$4,GY99,GY99+GX100),"")</f>
        <v>60</v>
      </c>
      <c r="GZ100" s="7">
        <f t="shared" ca="1" si="601"/>
        <v>0</v>
      </c>
      <c r="HA100" s="7">
        <f t="shared" ca="1" si="462"/>
        <v>0.23685466335451899</v>
      </c>
      <c r="HB100" s="7">
        <f t="shared" ca="1" si="463"/>
        <v>0.30160687510701945</v>
      </c>
      <c r="HC100" s="7">
        <f t="shared" ca="1" si="464"/>
        <v>1</v>
      </c>
      <c r="HD100" s="7" t="str">
        <f t="shared" ca="1" si="465"/>
        <v>4</v>
      </c>
      <c r="HE100" s="7">
        <f ca="1">IFERROR(IF(HE99+HD100&gt;HF$4,HE99,HE99+HD100),"")</f>
        <v>60</v>
      </c>
      <c r="HF100" s="7">
        <f t="shared" ca="1" si="602"/>
        <v>0</v>
      </c>
      <c r="HG100" s="7">
        <f t="shared" ca="1" si="466"/>
        <v>0.55996833113864386</v>
      </c>
      <c r="HH100" s="7">
        <f t="shared" ca="1" si="467"/>
        <v>-2.1506792677105424E-2</v>
      </c>
      <c r="HI100" s="7">
        <f t="shared" ca="1" si="468"/>
        <v>0</v>
      </c>
      <c r="HJ100" s="7">
        <f t="shared" ca="1" si="469"/>
        <v>0</v>
      </c>
      <c r="HK100" s="7">
        <f ca="1">IFERROR(IF(HK99+HJ100&gt;HL$4,HK99,HK99+HJ100),"")</f>
        <v>60</v>
      </c>
      <c r="HL100" s="7">
        <f t="shared" ca="1" si="603"/>
        <v>0</v>
      </c>
      <c r="HM100" s="7">
        <f t="shared" ca="1" si="470"/>
        <v>0.72083011680489895</v>
      </c>
      <c r="HN100" s="7">
        <f t="shared" ca="1" si="471"/>
        <v>-0.18236857834336051</v>
      </c>
      <c r="HO100" s="7">
        <f t="shared" ca="1" si="472"/>
        <v>0</v>
      </c>
      <c r="HP100" s="7">
        <f t="shared" ca="1" si="473"/>
        <v>0</v>
      </c>
      <c r="HQ100" s="7">
        <f ca="1">IFERROR(IF(HQ99+HP100&gt;HR$4,HQ99,HQ99+HP100),"")</f>
        <v>60</v>
      </c>
      <c r="HR100" s="7">
        <f t="shared" ca="1" si="604"/>
        <v>0</v>
      </c>
      <c r="HS100" s="7">
        <f t="shared" ca="1" si="474"/>
        <v>0.46365540828347096</v>
      </c>
      <c r="HT100" s="7">
        <f t="shared" ca="1" si="475"/>
        <v>7.4806130178067476E-2</v>
      </c>
      <c r="HU100" s="7">
        <f t="shared" ca="1" si="476"/>
        <v>1</v>
      </c>
      <c r="HV100" s="7" t="str">
        <f t="shared" ca="1" si="477"/>
        <v>4</v>
      </c>
      <c r="HW100" s="7">
        <f ca="1">IFERROR(IF(HW99+HV100&gt;HX$4,HW99,HW99+HV100),"")</f>
        <v>60</v>
      </c>
      <c r="HX100" s="7">
        <f t="shared" ca="1" si="605"/>
        <v>0</v>
      </c>
      <c r="HY100" s="7">
        <f t="shared" ca="1" si="478"/>
        <v>3.1930049643791314E-2</v>
      </c>
      <c r="HZ100" s="7">
        <f t="shared" ca="1" si="479"/>
        <v>0.50653148881774712</v>
      </c>
      <c r="IA100" s="7">
        <f t="shared" ca="1" si="480"/>
        <v>1</v>
      </c>
      <c r="IB100" s="7" t="str">
        <f t="shared" ca="1" si="481"/>
        <v>4</v>
      </c>
      <c r="IC100" s="7">
        <f ca="1">IFERROR(IF(IC99+IB100&gt;ID$4,IC99,IC99+IB100),"")</f>
        <v>60</v>
      </c>
      <c r="ID100" s="7">
        <f t="shared" ca="1" si="606"/>
        <v>0</v>
      </c>
      <c r="IE100" s="7">
        <f t="shared" ca="1" si="482"/>
        <v>0.67339038598545353</v>
      </c>
      <c r="IF100" s="7">
        <f t="shared" ca="1" si="483"/>
        <v>-0.1349288475239151</v>
      </c>
      <c r="IG100" s="7">
        <f t="shared" ca="1" si="484"/>
        <v>0</v>
      </c>
      <c r="IH100" s="7">
        <f t="shared" ca="1" si="485"/>
        <v>0</v>
      </c>
      <c r="II100" s="7">
        <f ca="1">IFERROR(IF(II99+IH100&gt;IJ$4,II99,II99+IH100),"")</f>
        <v>60</v>
      </c>
      <c r="IJ100" s="7">
        <f t="shared" ca="1" si="607"/>
        <v>0</v>
      </c>
      <c r="IK100" s="7">
        <f t="shared" ca="1" si="486"/>
        <v>0.97674339466714699</v>
      </c>
      <c r="IL100" s="7">
        <f t="shared" ca="1" si="487"/>
        <v>-0.43828185620560856</v>
      </c>
      <c r="IM100" s="7">
        <f t="shared" ca="1" si="488"/>
        <v>0</v>
      </c>
      <c r="IN100" s="7">
        <f t="shared" ca="1" si="489"/>
        <v>0</v>
      </c>
      <c r="IO100" s="7">
        <f ca="1">IFERROR(IF(IO99+IN100&gt;IP$4,IO99,IO99+IN100),"")</f>
        <v>60</v>
      </c>
      <c r="IP100" s="7">
        <f t="shared" ca="1" si="608"/>
        <v>0</v>
      </c>
      <c r="IQ100" s="7">
        <f t="shared" ca="1" si="490"/>
        <v>0.27498548012566382</v>
      </c>
      <c r="IR100" s="7">
        <f t="shared" ca="1" si="491"/>
        <v>0.26347605833587462</v>
      </c>
      <c r="IS100" s="7">
        <f t="shared" ca="1" si="492"/>
        <v>1</v>
      </c>
      <c r="IT100" s="7" t="str">
        <f t="shared" ca="1" si="493"/>
        <v>4</v>
      </c>
      <c r="IU100" s="7">
        <f ca="1">IFERROR(IF(IU99+IT100&gt;IV$4,IU99,IU99+IT100),"")</f>
        <v>60</v>
      </c>
      <c r="IV100" s="7">
        <f t="shared" ca="1" si="609"/>
        <v>0</v>
      </c>
      <c r="IW100" s="7">
        <f t="shared" ca="1" si="494"/>
        <v>0.13738477938053839</v>
      </c>
      <c r="IX100" s="7">
        <f t="shared" ca="1" si="495"/>
        <v>0.40107675908100004</v>
      </c>
      <c r="IY100" s="7">
        <f t="shared" ca="1" si="496"/>
        <v>1</v>
      </c>
      <c r="IZ100" s="7" t="str">
        <f t="shared" ca="1" si="497"/>
        <v>4</v>
      </c>
      <c r="JA100" s="7">
        <f ca="1">IFERROR(IF(JA99+IZ100&gt;JB$4,JA99,JA99+IZ100),"")</f>
        <v>60</v>
      </c>
      <c r="JB100" s="7">
        <f t="shared" ca="1" si="610"/>
        <v>0</v>
      </c>
      <c r="JC100" s="7">
        <f t="shared" ca="1" si="498"/>
        <v>9.3647131274401496E-2</v>
      </c>
      <c r="JD100" s="7">
        <f t="shared" ca="1" si="499"/>
        <v>0.44481440718713694</v>
      </c>
      <c r="JE100" s="7">
        <f t="shared" ca="1" si="500"/>
        <v>1</v>
      </c>
      <c r="JF100" s="7" t="str">
        <f t="shared" ca="1" si="501"/>
        <v>4</v>
      </c>
      <c r="JG100" s="7">
        <f ca="1">IFERROR(IF(JG99+JF100&gt;JH$4,JG99,JG99+JF100),"")</f>
        <v>60</v>
      </c>
      <c r="JH100" s="7">
        <f t="shared" ca="1" si="611"/>
        <v>0</v>
      </c>
      <c r="JI100" s="7">
        <f t="shared" ca="1" si="502"/>
        <v>0.40294048333703036</v>
      </c>
      <c r="JJ100" s="7">
        <f t="shared" ca="1" si="503"/>
        <v>0.13552105512450807</v>
      </c>
      <c r="JK100" s="7">
        <f t="shared" ca="1" si="504"/>
        <v>1</v>
      </c>
      <c r="JL100" s="7" t="str">
        <f t="shared" ca="1" si="505"/>
        <v>4</v>
      </c>
      <c r="JM100" s="7">
        <f ca="1">IFERROR(IF(JM99+JL100&gt;JN$4,JM99,JM99+JL100),"")</f>
        <v>60</v>
      </c>
      <c r="JN100" s="7">
        <f t="shared" ca="1" si="612"/>
        <v>0</v>
      </c>
      <c r="JO100" s="7">
        <f t="shared" ca="1" si="506"/>
        <v>1.2910643555969048E-2</v>
      </c>
      <c r="JP100" s="7">
        <f t="shared" ca="1" si="507"/>
        <v>0.52555089490556939</v>
      </c>
      <c r="JQ100" s="7">
        <f t="shared" ca="1" si="508"/>
        <v>1</v>
      </c>
      <c r="JR100" s="7" t="str">
        <f t="shared" ca="1" si="509"/>
        <v>4</v>
      </c>
      <c r="JS100" s="7">
        <f ca="1">IFERROR(IF(JS99+JR100&gt;JT$4,JS99,JS99+JR100),"")</f>
        <v>60</v>
      </c>
      <c r="JT100" s="7">
        <f t="shared" ca="1" si="613"/>
        <v>0</v>
      </c>
      <c r="JU100" s="7">
        <f t="shared" ca="1" si="510"/>
        <v>0.12858984667273898</v>
      </c>
      <c r="JV100" s="7">
        <f t="shared" ca="1" si="511"/>
        <v>0.40987169178879945</v>
      </c>
      <c r="JW100" s="7">
        <f t="shared" ca="1" si="512"/>
        <v>1</v>
      </c>
      <c r="JX100" s="7" t="str">
        <f t="shared" ca="1" si="513"/>
        <v>4</v>
      </c>
      <c r="JY100" s="7">
        <f ca="1">IFERROR(IF(JY99+JX100&gt;JZ$4,JY99,JY99+JX100),"")</f>
        <v>60</v>
      </c>
      <c r="JZ100" s="7">
        <f t="shared" ca="1" si="614"/>
        <v>0</v>
      </c>
      <c r="KA100" s="7">
        <f t="shared" ca="1" si="514"/>
        <v>0.58660079438861656</v>
      </c>
      <c r="KB100" s="7">
        <f t="shared" ca="1" si="515"/>
        <v>-4.8139255927078128E-2</v>
      </c>
      <c r="KC100" s="7">
        <f t="shared" ca="1" si="516"/>
        <v>0</v>
      </c>
      <c r="KD100" s="7">
        <f t="shared" ca="1" si="517"/>
        <v>0</v>
      </c>
      <c r="KE100" s="7">
        <f ca="1">IFERROR(IF(KE99+KD100&gt;KF$4,KE99,KE99+KD100),"")</f>
        <v>60</v>
      </c>
      <c r="KF100" s="7">
        <f t="shared" ca="1" si="615"/>
        <v>0</v>
      </c>
      <c r="KG100" s="7">
        <f t="shared" ca="1" si="518"/>
        <v>0.24888136001473138</v>
      </c>
      <c r="KH100" s="7">
        <f t="shared" ca="1" si="519"/>
        <v>0.28958017844680706</v>
      </c>
      <c r="KI100" s="7">
        <f t="shared" ca="1" si="520"/>
        <v>1</v>
      </c>
      <c r="KJ100" s="7" t="str">
        <f t="shared" ca="1" si="521"/>
        <v>4</v>
      </c>
      <c r="KK100" s="7">
        <f ca="1">IFERROR(IF(KK99+KJ100&gt;KL$4,KK99,KK99+KJ100),"")</f>
        <v>60</v>
      </c>
      <c r="KL100" s="7">
        <f t="shared" ca="1" si="616"/>
        <v>0</v>
      </c>
      <c r="KM100" s="7">
        <f t="shared" ca="1" si="522"/>
        <v>0.51565579327369393</v>
      </c>
      <c r="KN100" s="7">
        <f t="shared" ca="1" si="523"/>
        <v>2.2805745187844506E-2</v>
      </c>
      <c r="KO100" s="7">
        <f t="shared" ca="1" si="524"/>
        <v>1</v>
      </c>
      <c r="KP100" s="7" t="str">
        <f t="shared" ca="1" si="525"/>
        <v>4</v>
      </c>
      <c r="KQ100" s="7">
        <f ca="1">IFERROR(IF(KQ99+KP100&gt;KR$4,KQ99,KQ99+KP100),"")</f>
        <v>60</v>
      </c>
      <c r="KR100" s="7">
        <f t="shared" ca="1" si="617"/>
        <v>0</v>
      </c>
      <c r="KS100" s="7">
        <f t="shared" ca="1" si="526"/>
        <v>0.11583322885496483</v>
      </c>
      <c r="KT100" s="7">
        <f t="shared" ca="1" si="527"/>
        <v>0.4226283096065736</v>
      </c>
      <c r="KU100" s="7">
        <f t="shared" ca="1" si="528"/>
        <v>1</v>
      </c>
      <c r="KV100" s="7" t="str">
        <f t="shared" ca="1" si="529"/>
        <v>4</v>
      </c>
      <c r="KW100" s="7">
        <f ca="1">IFERROR(IF(KW99+KV100&gt;KX$4,KW99,KW99+KV100),"")</f>
        <v>60</v>
      </c>
      <c r="KX100" s="7">
        <f t="shared" ca="1" si="618"/>
        <v>0</v>
      </c>
      <c r="KY100" s="7">
        <f t="shared" ca="1" si="530"/>
        <v>0.95385106764215766</v>
      </c>
      <c r="KZ100" s="7">
        <f t="shared" ca="1" si="531"/>
        <v>-0.41538952918061922</v>
      </c>
      <c r="LA100" s="7">
        <f t="shared" ca="1" si="532"/>
        <v>0</v>
      </c>
      <c r="LB100" s="7">
        <f t="shared" ca="1" si="533"/>
        <v>0</v>
      </c>
      <c r="LC100" s="7">
        <f ca="1">IFERROR(IF(LC99+LB100&gt;LD$4,LC99,LC99+LB100),"")</f>
        <v>60</v>
      </c>
      <c r="LD100" s="7">
        <f t="shared" ca="1" si="619"/>
        <v>0</v>
      </c>
      <c r="LE100" s="7">
        <f t="shared" ca="1" si="534"/>
        <v>0.1706276729508418</v>
      </c>
      <c r="LF100" s="7">
        <f t="shared" ca="1" si="535"/>
        <v>0.36783386551069663</v>
      </c>
      <c r="LG100" s="7">
        <f t="shared" ca="1" si="536"/>
        <v>1</v>
      </c>
      <c r="LH100" s="7" t="str">
        <f t="shared" ca="1" si="537"/>
        <v>4</v>
      </c>
      <c r="LI100" s="7">
        <f ca="1">IFERROR(IF(LI99+LH100&gt;LJ$4,LI99,LI99+LH100),"")</f>
        <v>60</v>
      </c>
      <c r="LJ100" s="7">
        <f t="shared" ca="1" si="620"/>
        <v>0</v>
      </c>
      <c r="LK100" s="7">
        <f t="shared" ca="1" si="538"/>
        <v>0.72269772663610399</v>
      </c>
      <c r="LL100" s="7">
        <f t="shared" ca="1" si="539"/>
        <v>-0.18423618817456555</v>
      </c>
      <c r="LM100" s="7">
        <f t="shared" ca="1" si="540"/>
        <v>0</v>
      </c>
      <c r="LN100" s="7">
        <f t="shared" ca="1" si="541"/>
        <v>0</v>
      </c>
      <c r="LO100" s="7">
        <f ca="1">IFERROR(IF(LO99+LN100&gt;LP$4,LO99,LO99+LN100),"")</f>
        <v>60</v>
      </c>
      <c r="LP100" s="7">
        <f t="shared" ca="1" si="621"/>
        <v>0</v>
      </c>
      <c r="LQ100" s="7">
        <f t="shared" ca="1" si="542"/>
        <v>0.57542370131398557</v>
      </c>
      <c r="LR100" s="7">
        <f t="shared" ca="1" si="543"/>
        <v>-3.6962162852447134E-2</v>
      </c>
      <c r="LS100" s="7">
        <f t="shared" ca="1" si="544"/>
        <v>0</v>
      </c>
      <c r="LT100" s="7">
        <f t="shared" ca="1" si="545"/>
        <v>0</v>
      </c>
      <c r="LU100" s="7">
        <f ca="1">IFERROR(IF(LU99+LT100&gt;LV$4,LU99,LU99+LT100),"")</f>
        <v>60</v>
      </c>
      <c r="LV100" s="7">
        <f t="shared" ca="1" si="622"/>
        <v>0</v>
      </c>
      <c r="LW100" s="7">
        <f t="shared" ca="1" si="546"/>
        <v>0.10092237896413436</v>
      </c>
      <c r="LX100" s="7">
        <f t="shared" ca="1" si="547"/>
        <v>0.43753915949740407</v>
      </c>
      <c r="LY100" s="7">
        <f t="shared" ca="1" si="548"/>
        <v>1</v>
      </c>
      <c r="LZ100" s="7" t="str">
        <f t="shared" ca="1" si="549"/>
        <v>4</v>
      </c>
      <c r="MA100" s="7">
        <f ca="1">IFERROR(IF(MA99+LZ100&gt;MB$4,MA99,MA99+LZ100),"")</f>
        <v>60</v>
      </c>
      <c r="MB100" s="7">
        <f t="shared" ca="1" si="623"/>
        <v>0</v>
      </c>
      <c r="MC100" s="7">
        <f t="shared" ca="1" si="550"/>
        <v>0.21614838032682548</v>
      </c>
      <c r="MD100" s="7">
        <f t="shared" ca="1" si="551"/>
        <v>0.32231315813471295</v>
      </c>
      <c r="ME100" s="7">
        <f t="shared" ca="1" si="552"/>
        <v>1</v>
      </c>
      <c r="MF100" s="7" t="str">
        <f t="shared" ca="1" si="553"/>
        <v>4</v>
      </c>
      <c r="MG100" s="7">
        <f ca="1">IFERROR(IF(MG99+MF100&gt;MH$4,MG99,MG99+MF100),"")</f>
        <v>60</v>
      </c>
      <c r="MH100" s="7">
        <f t="shared" ca="1" si="624"/>
        <v>0</v>
      </c>
      <c r="MI100" s="7">
        <f t="shared" ca="1" si="554"/>
        <v>0.59607500510076183</v>
      </c>
      <c r="MJ100" s="7">
        <f t="shared" ca="1" si="555"/>
        <v>-5.7613466639223399E-2</v>
      </c>
      <c r="MK100" s="7">
        <f t="shared" ca="1" si="556"/>
        <v>0</v>
      </c>
      <c r="ML100" s="7">
        <f t="shared" ca="1" si="557"/>
        <v>0</v>
      </c>
      <c r="MM100" s="7">
        <f ca="1">IFERROR(IF(MM99+ML100&gt;MN$4,MM99,MM99+ML100),"")</f>
        <v>60</v>
      </c>
      <c r="MN100" s="7">
        <f t="shared" ca="1" si="625"/>
        <v>0</v>
      </c>
      <c r="MO100" s="7">
        <f t="shared" ca="1" si="558"/>
        <v>0.67839476829588774</v>
      </c>
      <c r="MP100" s="7">
        <f t="shared" ca="1" si="559"/>
        <v>-0.1399332298343493</v>
      </c>
      <c r="MQ100" s="7">
        <f t="shared" ca="1" si="560"/>
        <v>0</v>
      </c>
      <c r="MR100" s="7">
        <f t="shared" ca="1" si="561"/>
        <v>0</v>
      </c>
      <c r="MS100" s="7">
        <f ca="1">IFERROR(IF(MS99+MR100&gt;MT$4,MS99,MS99+MR100),"")</f>
        <v>60</v>
      </c>
      <c r="MT100" s="7">
        <f t="shared" ca="1" si="626"/>
        <v>0</v>
      </c>
      <c r="MU100" s="7">
        <f t="shared" ca="1" si="562"/>
        <v>0.81778773752894696</v>
      </c>
      <c r="MV100" s="7">
        <f t="shared" ca="1" si="563"/>
        <v>-0.27932619906740852</v>
      </c>
      <c r="MW100" s="7">
        <f t="shared" ca="1" si="564"/>
        <v>0</v>
      </c>
      <c r="MX100" s="7">
        <f t="shared" ca="1" si="565"/>
        <v>0</v>
      </c>
      <c r="MY100" s="7">
        <f ca="1">IFERROR(IF(MY99+MX100&gt;MZ$4,MY99,MY99+MX100),"")</f>
        <v>60</v>
      </c>
      <c r="MZ100" s="7">
        <f t="shared" ca="1" si="627"/>
        <v>0</v>
      </c>
      <c r="NA100" s="7">
        <f t="shared" ca="1" si="566"/>
        <v>9.2718817201829395E-2</v>
      </c>
      <c r="NB100" s="7">
        <f t="shared" ca="1" si="567"/>
        <v>0.44574272125970904</v>
      </c>
      <c r="NC100" s="7">
        <f t="shared" ca="1" si="568"/>
        <v>1</v>
      </c>
      <c r="ND100" s="7" t="str">
        <f t="shared" ca="1" si="569"/>
        <v>4</v>
      </c>
      <c r="NE100" s="7">
        <f ca="1">IFERROR(IF(NE99+ND100&gt;NF$4,NE99,NE99+ND100),"")</f>
        <v>60</v>
      </c>
      <c r="NF100" s="7">
        <f t="shared" ca="1" si="628"/>
        <v>0</v>
      </c>
      <c r="NG100" s="7">
        <f t="shared" ca="1" si="570"/>
        <v>0.27701350100299527</v>
      </c>
      <c r="NH100" s="7">
        <f t="shared" ca="1" si="571"/>
        <v>0.26144803745854317</v>
      </c>
      <c r="NI100" s="7">
        <f t="shared" ca="1" si="572"/>
        <v>1</v>
      </c>
      <c r="NJ100" s="7" t="str">
        <f t="shared" ca="1" si="573"/>
        <v>4</v>
      </c>
      <c r="NK100" s="7">
        <f ca="1">IFERROR(IF(NK99+NJ100&gt;NL$4,NK99,NK99+NJ100),"")</f>
        <v>60</v>
      </c>
      <c r="NL100" s="7">
        <f t="shared" ca="1" si="629"/>
        <v>0</v>
      </c>
      <c r="NM100" s="7">
        <f t="shared" ca="1" si="574"/>
        <v>8.8657638355675861E-2</v>
      </c>
      <c r="NN100" s="7">
        <f t="shared" ca="1" si="575"/>
        <v>0.44980390010586258</v>
      </c>
      <c r="NO100" s="7">
        <f t="shared" ca="1" si="576"/>
        <v>1</v>
      </c>
      <c r="NP100" s="7" t="str">
        <f t="shared" ca="1" si="577"/>
        <v>4</v>
      </c>
      <c r="NQ100" s="7">
        <f ca="1">IFERROR(IF(NQ99+NP100&gt;NR$4,NQ99,NQ99+NP100),"")</f>
        <v>60</v>
      </c>
      <c r="NR100" s="7">
        <f t="shared" ca="1" si="630"/>
        <v>0</v>
      </c>
      <c r="NT100">
        <v>98</v>
      </c>
      <c r="NU100" s="7" t="s">
        <v>19</v>
      </c>
      <c r="NV100" s="7" t="str">
        <f t="shared" ca="1" si="335"/>
        <v/>
      </c>
      <c r="NW100" s="7" t="str">
        <f t="shared" ca="1" si="329"/>
        <v/>
      </c>
      <c r="NX100" t="str">
        <f ca="1">IFERROR(VLOOKUP(NT100,$K$3:$AK$568,8,FALSE),"")</f>
        <v/>
      </c>
      <c r="NY100" t="str">
        <f ca="1">IFERROR(VLOOKUP(NT100,$K$3:$AK$568,9,FALSE),"")</f>
        <v/>
      </c>
      <c r="NZ100" s="7" t="str">
        <f ca="1">IFERROR(VLOOKUP(NT100,$K$3:$AK$568,27,FALSE),"")</f>
        <v/>
      </c>
      <c r="OB100">
        <v>98</v>
      </c>
      <c r="OC100" s="7" t="s">
        <v>19</v>
      </c>
      <c r="OD100" t="e">
        <f t="shared" ca="1" si="336"/>
        <v>#N/A</v>
      </c>
      <c r="OE100" s="7" t="str">
        <f t="shared" ca="1" si="337"/>
        <v/>
      </c>
      <c r="OF100" s="7" t="str">
        <f t="shared" ca="1" si="338"/>
        <v/>
      </c>
      <c r="OG100" t="str">
        <f t="shared" ca="1" si="339"/>
        <v/>
      </c>
      <c r="OI100">
        <v>98</v>
      </c>
      <c r="OJ100" s="7" t="s">
        <v>19</v>
      </c>
      <c r="OK100" s="7" t="str">
        <f t="shared" ca="1" si="340"/>
        <v/>
      </c>
      <c r="OL100" s="7" t="str">
        <f t="shared" ca="1" si="341"/>
        <v/>
      </c>
      <c r="OM100" t="str">
        <f ca="1">IFERROR(VLOOKUP(OI100,$L$3:$AK$568,7,FALSE),"")</f>
        <v/>
      </c>
      <c r="ON100" t="str">
        <f ca="1">IFERROR(VLOOKUP(OI100,$L$3:$AK$568,8,FALSE),"")</f>
        <v/>
      </c>
      <c r="OO100" s="7" t="str">
        <f ca="1">IFERROR(VLOOKUP(OI100,$L$3:$AK$568,26,FALSE),"")</f>
        <v/>
      </c>
      <c r="OQ100">
        <v>98</v>
      </c>
      <c r="OR100" s="7" t="s">
        <v>19</v>
      </c>
      <c r="OS100" t="e">
        <f t="shared" ca="1" si="342"/>
        <v>#N/A</v>
      </c>
      <c r="OT100" s="7" t="str">
        <f t="shared" ca="1" si="343"/>
        <v/>
      </c>
      <c r="OU100" s="7" t="str">
        <f t="shared" ca="1" si="344"/>
        <v/>
      </c>
      <c r="OV100" t="str">
        <f t="shared" ca="1" si="345"/>
        <v/>
      </c>
      <c r="OX100">
        <v>98</v>
      </c>
      <c r="OY100" s="7" t="s">
        <v>19</v>
      </c>
      <c r="OZ100" s="7" t="str">
        <f t="shared" ca="1" si="346"/>
        <v/>
      </c>
      <c r="PA100" s="7" t="str">
        <f t="shared" ca="1" si="347"/>
        <v/>
      </c>
      <c r="PB100" t="str">
        <f ca="1">IFERROR(VLOOKUP(OX100,$M$3:$AK$568,6,FALSE),"")</f>
        <v/>
      </c>
      <c r="PC100" t="str">
        <f ca="1">IFERROR(VLOOKUP(OX100,$M$3:$AK$568,7,FALSE),"")</f>
        <v/>
      </c>
      <c r="PD100" s="7" t="str">
        <f ca="1">IFERROR(VLOOKUP(OX100,$M$3:$AK$568,25,FALSE),"")</f>
        <v/>
      </c>
      <c r="PF100">
        <v>98</v>
      </c>
      <c r="PG100" s="7" t="s">
        <v>19</v>
      </c>
      <c r="PH100" t="e">
        <f t="shared" ca="1" si="348"/>
        <v>#N/A</v>
      </c>
      <c r="PI100" s="7" t="str">
        <f t="shared" ca="1" si="349"/>
        <v/>
      </c>
      <c r="PJ100" s="7" t="str">
        <f t="shared" ca="1" si="350"/>
        <v/>
      </c>
      <c r="PK100" t="str">
        <f t="shared" ca="1" si="351"/>
        <v/>
      </c>
      <c r="PM100">
        <v>98</v>
      </c>
      <c r="PN100" s="7" t="s">
        <v>19</v>
      </c>
      <c r="PO100" s="202" t="str">
        <f t="shared" ca="1" si="352"/>
        <v/>
      </c>
      <c r="PP100" s="7" t="str">
        <f t="shared" ca="1" si="353"/>
        <v/>
      </c>
      <c r="PQ100" t="str">
        <f ca="1">IFERROR(VLOOKUP(PM100,$G$325:$R$409,12,FALSE),"")</f>
        <v/>
      </c>
      <c r="PR100" t="e">
        <f ca="1">VLOOKUP(PM100,$G$324:$Q$409,11,FALSE)</f>
        <v>#N/A</v>
      </c>
      <c r="PS100" s="7" t="str">
        <f ca="1">VLOOKUP(PQ100,$R$325:$Y$409,8,FALSE)</f>
        <v>- -</v>
      </c>
      <c r="PT100" s="7">
        <f ca="1">ReSt</f>
        <v>-4</v>
      </c>
      <c r="PU100" s="7" t="e">
        <f t="shared" ca="1" si="354"/>
        <v>#N/A</v>
      </c>
      <c r="PV100" s="7" t="e">
        <f t="shared" ca="1" si="355"/>
        <v>#N/A</v>
      </c>
      <c r="PW100" s="7" t="str">
        <f ca="1">VLOOKUP(PQ100,$R$325:$AK$409,8,FALSE)</f>
        <v>- -</v>
      </c>
      <c r="PX100" s="7"/>
      <c r="PY100">
        <v>98</v>
      </c>
      <c r="PZ100" s="7" t="s">
        <v>19</v>
      </c>
      <c r="QA100" t="str">
        <f t="shared" ca="1" si="356"/>
        <v/>
      </c>
      <c r="QB100" s="7" t="str">
        <f t="shared" ca="1" si="357"/>
        <v/>
      </c>
      <c r="QC100" s="7" t="str">
        <f t="shared" ca="1" si="358"/>
        <v/>
      </c>
      <c r="QD100" t="str">
        <f t="shared" ca="1" si="359"/>
        <v/>
      </c>
      <c r="QF100">
        <v>98</v>
      </c>
      <c r="QG100" s="7" t="s">
        <v>19</v>
      </c>
      <c r="QH100" s="7" t="str">
        <f t="shared" ca="1" si="360"/>
        <v/>
      </c>
      <c r="QI100" s="7" t="e">
        <f t="shared" ca="1" si="361"/>
        <v>#VALUE!</v>
      </c>
      <c r="QJ100" t="e">
        <f t="shared" ca="1" si="362"/>
        <v>#N/A</v>
      </c>
      <c r="QK100" s="7" t="e">
        <f t="shared" ca="1" si="363"/>
        <v>#N/A</v>
      </c>
      <c r="QM100">
        <v>98</v>
      </c>
      <c r="QN100" s="7" t="s">
        <v>19</v>
      </c>
      <c r="QO100" t="str">
        <f t="shared" ca="1" si="364"/>
        <v/>
      </c>
      <c r="QP100" s="7" t="str">
        <f t="shared" ca="1" si="365"/>
        <v/>
      </c>
      <c r="QQ100" t="str">
        <f t="shared" ca="1" si="366"/>
        <v/>
      </c>
    </row>
    <row r="101" spans="1:459" x14ac:dyDescent="0.25">
      <c r="A101" s="240" t="str">
        <f>IF('Character Sheet'!$B$4="Creature","N","Y")</f>
        <v>Y</v>
      </c>
      <c r="C101" s="75"/>
      <c r="D101" s="76"/>
      <c r="F101" s="75"/>
      <c r="G101" s="76"/>
      <c r="I101" s="75"/>
      <c r="J101" s="85"/>
      <c r="K101" s="85">
        <f t="shared" ca="1" si="330"/>
        <v>4</v>
      </c>
      <c r="L101" s="85">
        <f t="shared" ca="1" si="632"/>
        <v>0</v>
      </c>
      <c r="M101" s="70">
        <f t="shared" ref="M101:M164" ca="1" si="643">IF(Y101="- -",M100,IF(I101="*",M100,IF(K101&gt;K100,M100,IF(L101&gt;L100,M100,IF(J101="Y",M100+1,IF(J101="N",M100,IF(Y101=0,M100,M100+1)))))))</f>
        <v>4</v>
      </c>
      <c r="O101" s="222">
        <f t="shared" ca="1" si="331"/>
        <v>385</v>
      </c>
      <c r="Q101" s="7" t="str">
        <f t="shared" si="633"/>
        <v>Etcher</v>
      </c>
      <c r="R101" s="9" t="s">
        <v>1392</v>
      </c>
      <c r="S101" s="9" t="s">
        <v>1392</v>
      </c>
      <c r="T101" s="61" t="str">
        <f>SUBSTITUTE(IFERROR(IFERROR(VLOOKUP(R101,'[1]Skill Statistics'!$A$3:$C$513,2,FALSE),VLOOKUP(Q101,'[1]Skill Statistics'!$A$3:$C$513,2,FALSE)),T100),"R*","ReSt")</f>
        <v>Ag/Me</v>
      </c>
      <c r="U101" s="61" t="str">
        <f>IFERROR(IFERROR(VLOOKUP(R101,'[1]Skill Statistics'!$A$3:$C$513,3,FALSE),VLOOKUP(Q101,'[1]Skill Statistics'!$A$3:$C$513,3,FALSE)),U100)</f>
        <v>SD</v>
      </c>
      <c r="V101" s="61" t="str">
        <f>IF(ISNUMBER(SEARCH("Category",R101)),"- -",IFERROR(IFERROR(VLOOKUP(Q101,[1]Professions!$A$4:$AM$288,MATCH(Profession,[1]Professions!$A$1:$AM$1,0),FALSE),VLOOKUP(Q101,Calculations!$B$91:$I$95,8,FALSE)),"- -"))</f>
        <v>2 / 4</v>
      </c>
      <c r="W101" s="60">
        <f t="shared" ca="1" si="332"/>
        <v>0</v>
      </c>
      <c r="X101" s="7">
        <f ca="1">IFERROR(VLOOKUP(R101,$BS$6:$NR$519,MATCH(ActualLevel,$BS$3:$NR$3,0),FALSE),"- -")</f>
        <v>0</v>
      </c>
      <c r="Y101" s="7">
        <f t="shared" ca="1" si="640"/>
        <v>0</v>
      </c>
      <c r="Z101" s="7">
        <f ca="1">IFERROR(VLOOKUP(Y101,Charts!$BQ$2:$BR$52,2,FALSE),"- -")</f>
        <v>-25</v>
      </c>
      <c r="AA101" s="7">
        <f t="shared" ca="1" si="367"/>
        <v>-1</v>
      </c>
      <c r="AB101" s="7">
        <f t="shared" ca="1" si="634"/>
        <v>0</v>
      </c>
      <c r="AC101" s="7"/>
      <c r="AD101" s="7"/>
      <c r="AE101" s="7"/>
      <c r="AF101" s="7"/>
      <c r="AG101" s="7"/>
      <c r="AH101" s="43"/>
      <c r="AI101" s="7"/>
      <c r="AJ101" s="7"/>
      <c r="AK101" s="7">
        <f t="shared" ca="1" si="368"/>
        <v>-26</v>
      </c>
      <c r="AL101" s="7"/>
      <c r="AM101" s="69">
        <f>IFERROR(VLOOKUP(R101,'[1]Skill Statistics'!$A$3:$AN$513,MATCH(Profession,'[1]Skill Statistics'!$A$2:$AN$2,0),FALSE),0)</f>
        <v>0</v>
      </c>
      <c r="AN101" s="85">
        <f>IFERROR(VLOOKUP(Q101,'[1]Skill Statistics'!$A$3:$BK$513,MATCH(Archetype,'[1]Skill Statistics'!$A$2:$BK$2,0),FALSE),0)</f>
        <v>0</v>
      </c>
      <c r="AO101" s="85">
        <f>IFERROR(VLOOKUP(Q101,'[1]Skill Statistics'!$A$3:$BB$513,MATCH(Race,'[1]Skill Statistics'!$A$2:$BB$2,0),FALSE),0)</f>
        <v>0</v>
      </c>
      <c r="AP101" s="85">
        <f t="shared" ca="1" si="333"/>
        <v>-0.1</v>
      </c>
      <c r="AQ101" s="70"/>
      <c r="AS101" s="69">
        <f>IFERROR(VLOOKUP(Q101,'[1]Professional Skills'!$A$4:$AM$288,MATCH(Profession,'[1]Professional Skills'!$A$3:$AM$3,0),FALSE),"- -")</f>
        <v>0</v>
      </c>
      <c r="AU101" s="7">
        <f t="shared" si="636"/>
        <v>0</v>
      </c>
      <c r="AV101" s="7">
        <f t="shared" ca="1" si="635"/>
        <v>0</v>
      </c>
      <c r="AW101" t="str">
        <f t="shared" si="371"/>
        <v/>
      </c>
      <c r="AX101" t="str">
        <f>IFERROR(_xlfn.RANK.EQ(AW101,$AW$5:$AW$568),"")</f>
        <v/>
      </c>
      <c r="AY101">
        <f t="shared" si="327"/>
        <v>0</v>
      </c>
      <c r="AZ101" s="70" t="str">
        <f t="shared" si="369"/>
        <v/>
      </c>
      <c r="BB101" s="69" t="str">
        <f>IFERROR(IF(Q101="Language",VLOOKUP(R101,[1]Cultures!$B$4:$N$218,MATCH(Culture,[1]Cultures!$B$3:$N$3,0),FALSE),VLOOKUP(Q101,[1]Cultures!$B$4:$O$212,MATCH(Culture,[1]Cultures!$B$3:$O$3,0),FALSE)),"- -")</f>
        <v>- -</v>
      </c>
      <c r="BD101">
        <f t="shared" ca="1" si="631"/>
        <v>0</v>
      </c>
      <c r="BE101" t="str">
        <f t="shared" si="578"/>
        <v/>
      </c>
      <c r="BG101">
        <f t="shared" ca="1" si="641"/>
        <v>0.94756847118197607</v>
      </c>
      <c r="BH101">
        <f ca="1">_xlfn.RANK.EQ(BG101,$BG$89:$BG$568)</f>
        <v>13</v>
      </c>
      <c r="BI101" s="7" t="str">
        <f t="shared" ca="1" si="370"/>
        <v>- -</v>
      </c>
      <c r="BK101" s="7">
        <f t="shared" ca="1" si="642"/>
        <v>0</v>
      </c>
      <c r="BL101" s="70">
        <f t="shared" ca="1" si="328"/>
        <v>0</v>
      </c>
      <c r="BN101" s="69">
        <f>IFERROR(VLOOKUP(V101,Charts!$BT$2:$BV$14,3,FALSE),"- -")</f>
        <v>0.76923076923076927</v>
      </c>
      <c r="BO101" s="85">
        <f t="shared" ca="1" si="334"/>
        <v>0.96352397001053103</v>
      </c>
      <c r="BP101" s="70">
        <f t="shared" ca="1" si="579"/>
        <v>385</v>
      </c>
      <c r="BR101" s="7">
        <v>96</v>
      </c>
      <c r="BS101" s="9" t="str">
        <f ca="1">VLOOKUP(BR101,$O$3:$R$568,4,FALSE)</f>
        <v>Lock Lore</v>
      </c>
      <c r="BT101" s="7" t="str">
        <f ca="1">VLOOKUP(BS101,$R$3:$V$568,5,FALSE)</f>
        <v>2 / 3</v>
      </c>
      <c r="BU101" s="7">
        <f ca="1">VLOOKUP(BT101,Charts!$BT$2:$BV$14,3,FALSE)</f>
        <v>0.84615384615384615</v>
      </c>
      <c r="BV101" s="7" t="str">
        <f t="shared" ca="1" si="372"/>
        <v>2</v>
      </c>
      <c r="BW101" s="7" t="str">
        <f t="shared" ca="1" si="373"/>
        <v>3</v>
      </c>
      <c r="BY101" s="7">
        <f t="shared" ca="1" si="374"/>
        <v>0.16778685947222471</v>
      </c>
      <c r="BZ101" s="7">
        <f t="shared" ca="1" si="375"/>
        <v>0.67836698668162143</v>
      </c>
      <c r="CA101" s="7">
        <f t="shared" ca="1" si="376"/>
        <v>1</v>
      </c>
      <c r="CB101" s="7" t="str">
        <f t="shared" ca="1" si="377"/>
        <v>2</v>
      </c>
      <c r="CC101" s="7">
        <f ca="1">IFERROR(IF(CC100+CB101&gt;CD$4,CC100,CC100+CB101),"")</f>
        <v>38</v>
      </c>
      <c r="CD101" s="7">
        <f t="shared" ca="1" si="580"/>
        <v>0</v>
      </c>
      <c r="CE101" s="7">
        <f t="shared" ca="1" si="378"/>
        <v>0.34503634774715852</v>
      </c>
      <c r="CF101" s="7">
        <f t="shared" ca="1" si="379"/>
        <v>0.50111749840668762</v>
      </c>
      <c r="CG101" s="7">
        <f t="shared" ca="1" si="380"/>
        <v>1</v>
      </c>
      <c r="CH101" s="7" t="str">
        <f t="shared" ca="1" si="381"/>
        <v>2</v>
      </c>
      <c r="CI101" s="7">
        <f ca="1">IFERROR(IF(CI100+CH101&gt;CJ$4,CI100,CI100+CH101),"")</f>
        <v>60</v>
      </c>
      <c r="CJ101" s="7">
        <f t="shared" ca="1" si="581"/>
        <v>0</v>
      </c>
      <c r="CK101" s="7">
        <f t="shared" ca="1" si="382"/>
        <v>5.3598459989515734E-2</v>
      </c>
      <c r="CL101" s="7">
        <f t="shared" ca="1" si="383"/>
        <v>0.79255538616433041</v>
      </c>
      <c r="CM101" s="7">
        <f t="shared" ca="1" si="384"/>
        <v>1</v>
      </c>
      <c r="CN101" s="7" t="str">
        <f t="shared" ca="1" si="385"/>
        <v>2</v>
      </c>
      <c r="CO101" s="7">
        <f ca="1">IFERROR(IF(CO100+CN101&gt;CP$4,CO100,CO100+CN101),"")</f>
        <v>60</v>
      </c>
      <c r="CP101" s="7">
        <f t="shared" ca="1" si="582"/>
        <v>0</v>
      </c>
      <c r="CQ101" s="7">
        <f t="shared" ca="1" si="386"/>
        <v>1.1889114786045707E-2</v>
      </c>
      <c r="CR101" s="7">
        <f t="shared" ca="1" si="387"/>
        <v>0.83426473136780044</v>
      </c>
      <c r="CS101" s="7">
        <f t="shared" ca="1" si="388"/>
        <v>2</v>
      </c>
      <c r="CT101" s="7">
        <f t="shared" ca="1" si="389"/>
        <v>5</v>
      </c>
      <c r="CU101" s="7">
        <f ca="1">IFERROR(IF(CU100+CT101&gt;CV$4,CU100,CU100+CT101),"")</f>
        <v>60</v>
      </c>
      <c r="CV101" s="7">
        <f t="shared" ca="1" si="583"/>
        <v>0</v>
      </c>
      <c r="CW101" s="7">
        <f t="shared" ca="1" si="390"/>
        <v>0.53372855355447857</v>
      </c>
      <c r="CX101" s="7">
        <f t="shared" ca="1" si="391"/>
        <v>0.31242529259936758</v>
      </c>
      <c r="CY101" s="7">
        <f t="shared" ca="1" si="392"/>
        <v>1</v>
      </c>
      <c r="CZ101" s="7" t="str">
        <f t="shared" ca="1" si="393"/>
        <v>2</v>
      </c>
      <c r="DA101" s="7">
        <f ca="1">IFERROR(IF(DA100+CZ101&gt;DB$4,DA100,DA100+CZ101),"")</f>
        <v>60</v>
      </c>
      <c r="DB101" s="7">
        <f t="shared" ca="1" si="584"/>
        <v>0</v>
      </c>
      <c r="DC101" s="7">
        <f t="shared" ca="1" si="394"/>
        <v>0.27386922054853069</v>
      </c>
      <c r="DD101" s="7">
        <f t="shared" ca="1" si="395"/>
        <v>0.57228462560531546</v>
      </c>
      <c r="DE101" s="7">
        <f t="shared" ca="1" si="396"/>
        <v>1</v>
      </c>
      <c r="DF101" s="7" t="str">
        <f t="shared" ca="1" si="397"/>
        <v>2</v>
      </c>
      <c r="DG101" s="7">
        <f ca="1">IFERROR(IF(DG100+DF101&gt;DH$4,DG100,DG100+DF101),"")</f>
        <v>60</v>
      </c>
      <c r="DH101" s="7">
        <f t="shared" ca="1" si="585"/>
        <v>0</v>
      </c>
      <c r="DI101" s="7">
        <f t="shared" ca="1" si="398"/>
        <v>7.9856228849976008E-2</v>
      </c>
      <c r="DJ101" s="7">
        <f t="shared" ca="1" si="399"/>
        <v>0.76629761730387014</v>
      </c>
      <c r="DK101" s="7">
        <f t="shared" ca="1" si="400"/>
        <v>1</v>
      </c>
      <c r="DL101" s="7" t="str">
        <f t="shared" ca="1" si="401"/>
        <v>2</v>
      </c>
      <c r="DM101" s="7">
        <f ca="1">IFERROR(IF(DM100+DL101&gt;DN$4,DM100,DM100+DL101),"")</f>
        <v>60</v>
      </c>
      <c r="DN101" s="7">
        <f t="shared" ca="1" si="586"/>
        <v>0</v>
      </c>
      <c r="DO101" s="7">
        <f t="shared" ca="1" si="402"/>
        <v>0.90696701418688497</v>
      </c>
      <c r="DP101" s="7">
        <f t="shared" ca="1" si="403"/>
        <v>-6.0813168033038822E-2</v>
      </c>
      <c r="DQ101" s="7">
        <f t="shared" ca="1" si="404"/>
        <v>0</v>
      </c>
      <c r="DR101" s="7">
        <f t="shared" ca="1" si="405"/>
        <v>0</v>
      </c>
      <c r="DS101" s="7">
        <f ca="1">IFERROR(IF(DS100+DR101&gt;DT$4,DS100,DS100+DR101),"")</f>
        <v>60</v>
      </c>
      <c r="DT101" s="7">
        <f t="shared" ca="1" si="587"/>
        <v>0</v>
      </c>
      <c r="DU101" s="7">
        <f t="shared" ca="1" si="406"/>
        <v>0.38903013732393388</v>
      </c>
      <c r="DV101" s="7">
        <f t="shared" ca="1" si="407"/>
        <v>0.45712370882991227</v>
      </c>
      <c r="DW101" s="7">
        <f t="shared" ca="1" si="408"/>
        <v>1</v>
      </c>
      <c r="DX101" s="7" t="str">
        <f t="shared" ca="1" si="409"/>
        <v>2</v>
      </c>
      <c r="DY101" s="7">
        <f ca="1">IFERROR(IF(DY100+DX101&gt;DZ$4,DY100,DY100+DX101),"")</f>
        <v>59</v>
      </c>
      <c r="DZ101" s="7">
        <f t="shared" ca="1" si="588"/>
        <v>0</v>
      </c>
      <c r="EA101" s="7">
        <f t="shared" ca="1" si="410"/>
        <v>0.66018955201357099</v>
      </c>
      <c r="EB101" s="7">
        <f t="shared" ca="1" si="411"/>
        <v>0.18596429414027515</v>
      </c>
      <c r="EC101" s="7">
        <f t="shared" ca="1" si="412"/>
        <v>1</v>
      </c>
      <c r="ED101" s="7" t="str">
        <f t="shared" ca="1" si="413"/>
        <v>2</v>
      </c>
      <c r="EE101" s="7">
        <f ca="1">IFERROR(IF(EE100+ED101&gt;EF$4,EE100,EE100+ED101),"")</f>
        <v>60</v>
      </c>
      <c r="EF101" s="7">
        <f t="shared" ca="1" si="589"/>
        <v>0</v>
      </c>
      <c r="EG101" s="7">
        <f t="shared" ca="1" si="414"/>
        <v>0.16880796310140178</v>
      </c>
      <c r="EH101" s="7">
        <f t="shared" ca="1" si="415"/>
        <v>0.67734588305244436</v>
      </c>
      <c r="EI101" s="7">
        <f t="shared" ca="1" si="416"/>
        <v>1</v>
      </c>
      <c r="EJ101" s="7" t="str">
        <f t="shared" ca="1" si="417"/>
        <v>2</v>
      </c>
      <c r="EK101" s="7">
        <f ca="1">IFERROR(IF(EK100+EJ101&gt;EL$4,EK100,EK100+EJ101),"")</f>
        <v>60</v>
      </c>
      <c r="EL101" s="7">
        <f t="shared" ca="1" si="590"/>
        <v>0</v>
      </c>
      <c r="EM101" s="7">
        <f t="shared" ca="1" si="418"/>
        <v>0.28817808825388502</v>
      </c>
      <c r="EN101" s="7">
        <f t="shared" ca="1" si="419"/>
        <v>0.55797575789996112</v>
      </c>
      <c r="EO101" s="7">
        <f t="shared" ca="1" si="420"/>
        <v>1</v>
      </c>
      <c r="EP101" s="7" t="str">
        <f t="shared" ca="1" si="421"/>
        <v>2</v>
      </c>
      <c r="EQ101" s="7">
        <f ca="1">IFERROR(IF(EQ100+EP101&gt;ER$4,EQ100,EQ100+EP101),"")</f>
        <v>60</v>
      </c>
      <c r="ER101" s="7">
        <f t="shared" ca="1" si="591"/>
        <v>0</v>
      </c>
      <c r="ES101" s="7">
        <f t="shared" ca="1" si="422"/>
        <v>0.79264589633691407</v>
      </c>
      <c r="ET101" s="7">
        <f t="shared" ca="1" si="423"/>
        <v>5.3507949816932077E-2</v>
      </c>
      <c r="EU101" s="7">
        <f t="shared" ca="1" si="424"/>
        <v>1</v>
      </c>
      <c r="EV101" s="7" t="str">
        <f t="shared" ca="1" si="425"/>
        <v>2</v>
      </c>
      <c r="EW101" s="7">
        <f ca="1">IFERROR(IF(EW100+EV101&gt;EX$4,EW100,EW100+EV101),"")</f>
        <v>60</v>
      </c>
      <c r="EX101" s="7">
        <f t="shared" ca="1" si="592"/>
        <v>0</v>
      </c>
      <c r="EY101" s="7">
        <f t="shared" ca="1" si="426"/>
        <v>0.62569839090615587</v>
      </c>
      <c r="EZ101" s="7">
        <f t="shared" ca="1" si="427"/>
        <v>0.22045545524769028</v>
      </c>
      <c r="FA101" s="7">
        <f t="shared" ca="1" si="428"/>
        <v>1</v>
      </c>
      <c r="FB101" s="7" t="str">
        <f t="shared" ca="1" si="429"/>
        <v>2</v>
      </c>
      <c r="FC101" s="7">
        <f ca="1">IFERROR(IF(FC100+FB101&gt;FD$4,FC100,FC100+FB101),"")</f>
        <v>60</v>
      </c>
      <c r="FD101" s="7">
        <f t="shared" ca="1" si="593"/>
        <v>0</v>
      </c>
      <c r="FE101" s="7">
        <f t="shared" ca="1" si="430"/>
        <v>0.49445160421772516</v>
      </c>
      <c r="FF101" s="7">
        <f t="shared" ca="1" si="431"/>
        <v>0.35170224193612099</v>
      </c>
      <c r="FG101" s="7">
        <f t="shared" ca="1" si="432"/>
        <v>1</v>
      </c>
      <c r="FH101" s="7" t="str">
        <f t="shared" ca="1" si="433"/>
        <v>2</v>
      </c>
      <c r="FI101" s="7">
        <f ca="1">IFERROR(IF(FI100+FH101&gt;FJ$4,FI100,FI100+FH101),"")</f>
        <v>60</v>
      </c>
      <c r="FJ101" s="7">
        <f t="shared" ca="1" si="594"/>
        <v>0</v>
      </c>
      <c r="FK101" s="7">
        <f t="shared" ca="1" si="434"/>
        <v>5.9983351238306448E-2</v>
      </c>
      <c r="FL101" s="7">
        <f t="shared" ca="1" si="435"/>
        <v>0.7861704949155397</v>
      </c>
      <c r="FM101" s="7">
        <f t="shared" ca="1" si="436"/>
        <v>1</v>
      </c>
      <c r="FN101" s="7" t="str">
        <f t="shared" ca="1" si="437"/>
        <v>2</v>
      </c>
      <c r="FO101" s="7">
        <f ca="1">IFERROR(IF(FO100+FN101&gt;FP$4,FO100,FO100+FN101),"")</f>
        <v>60</v>
      </c>
      <c r="FP101" s="7">
        <f t="shared" ca="1" si="595"/>
        <v>0</v>
      </c>
      <c r="FQ101" s="7">
        <f t="shared" ca="1" si="438"/>
        <v>0.78045950071851022</v>
      </c>
      <c r="FR101" s="7">
        <f t="shared" ca="1" si="439"/>
        <v>6.5694345435335921E-2</v>
      </c>
      <c r="FS101" s="7">
        <f t="shared" ca="1" si="440"/>
        <v>1</v>
      </c>
      <c r="FT101" s="7" t="str">
        <f t="shared" ca="1" si="441"/>
        <v>2</v>
      </c>
      <c r="FU101" s="7">
        <f ca="1">IFERROR(IF(FU100+FT101&gt;FV$4,FU100,FU100+FT101),"")</f>
        <v>60</v>
      </c>
      <c r="FV101" s="7">
        <f t="shared" ca="1" si="596"/>
        <v>0</v>
      </c>
      <c r="FW101" s="7">
        <f t="shared" ca="1" si="442"/>
        <v>0.52869297523405279</v>
      </c>
      <c r="FX101" s="7">
        <f t="shared" ca="1" si="443"/>
        <v>0.31746087091979336</v>
      </c>
      <c r="FY101" s="7">
        <f t="shared" ca="1" si="444"/>
        <v>1</v>
      </c>
      <c r="FZ101" s="7" t="str">
        <f t="shared" ca="1" si="445"/>
        <v>2</v>
      </c>
      <c r="GA101" s="7">
        <f ca="1">IFERROR(IF(GA100+FZ101&gt;GB$4,GA100,GA100+FZ101),"")</f>
        <v>60</v>
      </c>
      <c r="GB101" s="7">
        <f t="shared" ca="1" si="597"/>
        <v>0</v>
      </c>
      <c r="GC101" s="7">
        <f t="shared" ca="1" si="446"/>
        <v>0.85601262177309112</v>
      </c>
      <c r="GD101" s="7">
        <f t="shared" ca="1" si="447"/>
        <v>-9.8587756192449749E-3</v>
      </c>
      <c r="GE101" s="7">
        <f t="shared" ca="1" si="448"/>
        <v>0</v>
      </c>
      <c r="GF101" s="7">
        <f t="shared" ca="1" si="449"/>
        <v>0</v>
      </c>
      <c r="GG101" s="7">
        <f ca="1">IFERROR(IF(GG100+GF101&gt;GH$4,GG100,GG100+GF101),"")</f>
        <v>60</v>
      </c>
      <c r="GH101" s="7">
        <f t="shared" ca="1" si="598"/>
        <v>0</v>
      </c>
      <c r="GI101" s="7">
        <f t="shared" ca="1" si="450"/>
        <v>0.88878940453698241</v>
      </c>
      <c r="GJ101" s="7">
        <f t="shared" ca="1" si="451"/>
        <v>-4.2635558383136263E-2</v>
      </c>
      <c r="GK101" s="7">
        <f t="shared" ca="1" si="452"/>
        <v>0</v>
      </c>
      <c r="GL101" s="7">
        <f t="shared" ca="1" si="453"/>
        <v>0</v>
      </c>
      <c r="GM101" s="7">
        <f ca="1">IFERROR(IF(GM100+GL101&gt;GN$4,GM100,GM100+GL101),"")</f>
        <v>60</v>
      </c>
      <c r="GN101" s="7">
        <f t="shared" ca="1" si="599"/>
        <v>0</v>
      </c>
      <c r="GO101" s="7">
        <f t="shared" ca="1" si="454"/>
        <v>0.39317722241215547</v>
      </c>
      <c r="GP101" s="7">
        <f t="shared" ca="1" si="455"/>
        <v>0.45297662374169068</v>
      </c>
      <c r="GQ101" s="7">
        <f t="shared" ca="1" si="456"/>
        <v>1</v>
      </c>
      <c r="GR101" s="7" t="str">
        <f t="shared" ca="1" si="457"/>
        <v>2</v>
      </c>
      <c r="GS101" s="7">
        <f ca="1">IFERROR(IF(GS100+GR101&gt;GT$4,GS100,GS100+GR101),"")</f>
        <v>60</v>
      </c>
      <c r="GT101" s="7">
        <f t="shared" ca="1" si="600"/>
        <v>0</v>
      </c>
      <c r="GU101" s="7">
        <f t="shared" ca="1" si="458"/>
        <v>8.5787002079757535E-2</v>
      </c>
      <c r="GV101" s="7">
        <f t="shared" ca="1" si="459"/>
        <v>0.76036684407408861</v>
      </c>
      <c r="GW101" s="7">
        <f t="shared" ca="1" si="460"/>
        <v>1</v>
      </c>
      <c r="GX101" s="7" t="str">
        <f t="shared" ca="1" si="461"/>
        <v>2</v>
      </c>
      <c r="GY101" s="7">
        <f ca="1">IFERROR(IF(GY100+GX101&gt;GZ$4,GY100,GY100+GX101),"")</f>
        <v>60</v>
      </c>
      <c r="GZ101" s="7">
        <f t="shared" ca="1" si="601"/>
        <v>0</v>
      </c>
      <c r="HA101" s="7">
        <f t="shared" ca="1" si="462"/>
        <v>6.632943118442014E-2</v>
      </c>
      <c r="HB101" s="7">
        <f t="shared" ca="1" si="463"/>
        <v>0.77982441496942601</v>
      </c>
      <c r="HC101" s="7">
        <f t="shared" ca="1" si="464"/>
        <v>1</v>
      </c>
      <c r="HD101" s="7" t="str">
        <f t="shared" ca="1" si="465"/>
        <v>2</v>
      </c>
      <c r="HE101" s="7">
        <f ca="1">IFERROR(IF(HE100+HD101&gt;HF$4,HE100,HE100+HD101),"")</f>
        <v>60</v>
      </c>
      <c r="HF101" s="7">
        <f t="shared" ca="1" si="602"/>
        <v>0</v>
      </c>
      <c r="HG101" s="7">
        <f t="shared" ca="1" si="466"/>
        <v>0.69666911824347666</v>
      </c>
      <c r="HH101" s="7">
        <f t="shared" ca="1" si="467"/>
        <v>0.14948472791036949</v>
      </c>
      <c r="HI101" s="7">
        <f t="shared" ca="1" si="468"/>
        <v>1</v>
      </c>
      <c r="HJ101" s="7" t="str">
        <f t="shared" ca="1" si="469"/>
        <v>2</v>
      </c>
      <c r="HK101" s="7">
        <f ca="1">IFERROR(IF(HK100+HJ101&gt;HL$4,HK100,HK100+HJ101),"")</f>
        <v>60</v>
      </c>
      <c r="HL101" s="7">
        <f t="shared" ca="1" si="603"/>
        <v>0</v>
      </c>
      <c r="HM101" s="7">
        <f t="shared" ca="1" si="470"/>
        <v>0.57770683928265198</v>
      </c>
      <c r="HN101" s="7">
        <f t="shared" ca="1" si="471"/>
        <v>0.26844700687119416</v>
      </c>
      <c r="HO101" s="7">
        <f t="shared" ca="1" si="472"/>
        <v>1</v>
      </c>
      <c r="HP101" s="7" t="str">
        <f t="shared" ca="1" si="473"/>
        <v>2</v>
      </c>
      <c r="HQ101" s="7">
        <f ca="1">IFERROR(IF(HQ100+HP101&gt;HR$4,HQ100,HQ100+HP101),"")</f>
        <v>60</v>
      </c>
      <c r="HR101" s="7">
        <f t="shared" ca="1" si="604"/>
        <v>0</v>
      </c>
      <c r="HS101" s="7">
        <f t="shared" ca="1" si="474"/>
        <v>0.61938322272167412</v>
      </c>
      <c r="HT101" s="7">
        <f t="shared" ca="1" si="475"/>
        <v>0.22677062343217202</v>
      </c>
      <c r="HU101" s="7">
        <f t="shared" ca="1" si="476"/>
        <v>1</v>
      </c>
      <c r="HV101" s="7" t="str">
        <f t="shared" ca="1" si="477"/>
        <v>2</v>
      </c>
      <c r="HW101" s="7">
        <f ca="1">IFERROR(IF(HW100+HV101&gt;HX$4,HW100,HW100+HV101),"")</f>
        <v>60</v>
      </c>
      <c r="HX101" s="7">
        <f t="shared" ca="1" si="605"/>
        <v>0</v>
      </c>
      <c r="HY101" s="7">
        <f t="shared" ca="1" si="478"/>
        <v>0.81728661880846087</v>
      </c>
      <c r="HZ101" s="7">
        <f t="shared" ca="1" si="479"/>
        <v>2.8867227345385271E-2</v>
      </c>
      <c r="IA101" s="7">
        <f t="shared" ca="1" si="480"/>
        <v>1</v>
      </c>
      <c r="IB101" s="7" t="str">
        <f t="shared" ca="1" si="481"/>
        <v>2</v>
      </c>
      <c r="IC101" s="7">
        <f ca="1">IFERROR(IF(IC100+IB101&gt;ID$4,IC100,IC100+IB101),"")</f>
        <v>60</v>
      </c>
      <c r="ID101" s="7">
        <f t="shared" ca="1" si="606"/>
        <v>0</v>
      </c>
      <c r="IE101" s="7">
        <f t="shared" ca="1" si="482"/>
        <v>0.65289137134003683</v>
      </c>
      <c r="IF101" s="7">
        <f t="shared" ca="1" si="483"/>
        <v>0.19326247481380932</v>
      </c>
      <c r="IG101" s="7">
        <f t="shared" ca="1" si="484"/>
        <v>1</v>
      </c>
      <c r="IH101" s="7" t="str">
        <f t="shared" ca="1" si="485"/>
        <v>2</v>
      </c>
      <c r="II101" s="7">
        <f ca="1">IFERROR(IF(II100+IH101&gt;IJ$4,II100,II100+IH101),"")</f>
        <v>60</v>
      </c>
      <c r="IJ101" s="7">
        <f t="shared" ca="1" si="607"/>
        <v>0</v>
      </c>
      <c r="IK101" s="7">
        <f t="shared" ca="1" si="486"/>
        <v>0.65343657330952432</v>
      </c>
      <c r="IL101" s="7">
        <f t="shared" ca="1" si="487"/>
        <v>0.19271727284432183</v>
      </c>
      <c r="IM101" s="7">
        <f t="shared" ca="1" si="488"/>
        <v>1</v>
      </c>
      <c r="IN101" s="7" t="str">
        <f t="shared" ca="1" si="489"/>
        <v>2</v>
      </c>
      <c r="IO101" s="7">
        <f ca="1">IFERROR(IF(IO100+IN101&gt;IP$4,IO100,IO100+IN101),"")</f>
        <v>60</v>
      </c>
      <c r="IP101" s="7">
        <f t="shared" ca="1" si="608"/>
        <v>0</v>
      </c>
      <c r="IQ101" s="7">
        <f t="shared" ca="1" si="490"/>
        <v>0.91264600633240811</v>
      </c>
      <c r="IR101" s="7">
        <f t="shared" ca="1" si="491"/>
        <v>-6.6492160178561965E-2</v>
      </c>
      <c r="IS101" s="7">
        <f t="shared" ca="1" si="492"/>
        <v>0</v>
      </c>
      <c r="IT101" s="7">
        <f t="shared" ca="1" si="493"/>
        <v>0</v>
      </c>
      <c r="IU101" s="7">
        <f ca="1">IFERROR(IF(IU100+IT101&gt;IV$4,IU100,IU100+IT101),"")</f>
        <v>60</v>
      </c>
      <c r="IV101" s="7">
        <f t="shared" ca="1" si="609"/>
        <v>0</v>
      </c>
      <c r="IW101" s="7">
        <f t="shared" ca="1" si="494"/>
        <v>0.83440050279737576</v>
      </c>
      <c r="IX101" s="7">
        <f t="shared" ca="1" si="495"/>
        <v>1.175334335647038E-2</v>
      </c>
      <c r="IY101" s="7">
        <f t="shared" ca="1" si="496"/>
        <v>1</v>
      </c>
      <c r="IZ101" s="7" t="str">
        <f t="shared" ca="1" si="497"/>
        <v>2</v>
      </c>
      <c r="JA101" s="7">
        <f ca="1">IFERROR(IF(JA100+IZ101&gt;JB$4,JA100,JA100+IZ101),"")</f>
        <v>60</v>
      </c>
      <c r="JB101" s="7">
        <f t="shared" ca="1" si="610"/>
        <v>0</v>
      </c>
      <c r="JC101" s="7">
        <f t="shared" ca="1" si="498"/>
        <v>0.69863981683737375</v>
      </c>
      <c r="JD101" s="7">
        <f t="shared" ca="1" si="499"/>
        <v>0.14751402931647239</v>
      </c>
      <c r="JE101" s="7">
        <f t="shared" ca="1" si="500"/>
        <v>1</v>
      </c>
      <c r="JF101" s="7" t="str">
        <f t="shared" ca="1" si="501"/>
        <v>2</v>
      </c>
      <c r="JG101" s="7">
        <f ca="1">IFERROR(IF(JG100+JF101&gt;JH$4,JG100,JG100+JF101),"")</f>
        <v>60</v>
      </c>
      <c r="JH101" s="7">
        <f t="shared" ca="1" si="611"/>
        <v>0</v>
      </c>
      <c r="JI101" s="7">
        <f t="shared" ca="1" si="502"/>
        <v>0.1990527432763467</v>
      </c>
      <c r="JJ101" s="7">
        <f t="shared" ca="1" si="503"/>
        <v>0.64710110287749945</v>
      </c>
      <c r="JK101" s="7">
        <f t="shared" ca="1" si="504"/>
        <v>1</v>
      </c>
      <c r="JL101" s="7" t="str">
        <f t="shared" ca="1" si="505"/>
        <v>2</v>
      </c>
      <c r="JM101" s="7">
        <f ca="1">IFERROR(IF(JM100+JL101&gt;JN$4,JM100,JM100+JL101),"")</f>
        <v>60</v>
      </c>
      <c r="JN101" s="7">
        <f t="shared" ca="1" si="612"/>
        <v>0</v>
      </c>
      <c r="JO101" s="7">
        <f t="shared" ca="1" si="506"/>
        <v>0.68945546884435627</v>
      </c>
      <c r="JP101" s="7">
        <f t="shared" ca="1" si="507"/>
        <v>0.15669837730948988</v>
      </c>
      <c r="JQ101" s="7">
        <f t="shared" ca="1" si="508"/>
        <v>1</v>
      </c>
      <c r="JR101" s="7" t="str">
        <f t="shared" ca="1" si="509"/>
        <v>2</v>
      </c>
      <c r="JS101" s="7">
        <f ca="1">IFERROR(IF(JS100+JR101&gt;JT$4,JS100,JS100+JR101),"")</f>
        <v>60</v>
      </c>
      <c r="JT101" s="7">
        <f t="shared" ca="1" si="613"/>
        <v>0</v>
      </c>
      <c r="JU101" s="7">
        <f t="shared" ca="1" si="510"/>
        <v>0.66281867723464472</v>
      </c>
      <c r="JV101" s="7">
        <f t="shared" ca="1" si="511"/>
        <v>0.18333516891920143</v>
      </c>
      <c r="JW101" s="7">
        <f t="shared" ca="1" si="512"/>
        <v>1</v>
      </c>
      <c r="JX101" s="7" t="str">
        <f t="shared" ca="1" si="513"/>
        <v>2</v>
      </c>
      <c r="JY101" s="7">
        <f ca="1">IFERROR(IF(JY100+JX101&gt;JZ$4,JY100,JY100+JX101),"")</f>
        <v>60</v>
      </c>
      <c r="JZ101" s="7">
        <f t="shared" ca="1" si="614"/>
        <v>0</v>
      </c>
      <c r="KA101" s="7">
        <f t="shared" ca="1" si="514"/>
        <v>0.38003479267410123</v>
      </c>
      <c r="KB101" s="7">
        <f t="shared" ca="1" si="515"/>
        <v>0.46611905347974492</v>
      </c>
      <c r="KC101" s="7">
        <f t="shared" ca="1" si="516"/>
        <v>1</v>
      </c>
      <c r="KD101" s="7" t="str">
        <f t="shared" ca="1" si="517"/>
        <v>2</v>
      </c>
      <c r="KE101" s="7">
        <f ca="1">IFERROR(IF(KE100+KD101&gt;KF$4,KE100,KE100+KD101),"")</f>
        <v>60</v>
      </c>
      <c r="KF101" s="7">
        <f t="shared" ca="1" si="615"/>
        <v>0</v>
      </c>
      <c r="KG101" s="7">
        <f t="shared" ca="1" si="518"/>
        <v>0.3472373963551324</v>
      </c>
      <c r="KH101" s="7">
        <f t="shared" ca="1" si="519"/>
        <v>0.49891644979871375</v>
      </c>
      <c r="KI101" s="7">
        <f t="shared" ca="1" si="520"/>
        <v>1</v>
      </c>
      <c r="KJ101" s="7" t="str">
        <f t="shared" ca="1" si="521"/>
        <v>2</v>
      </c>
      <c r="KK101" s="7">
        <f ca="1">IFERROR(IF(KK100+KJ101&gt;KL$4,KK100,KK100+KJ101),"")</f>
        <v>60</v>
      </c>
      <c r="KL101" s="7">
        <f t="shared" ca="1" si="616"/>
        <v>0</v>
      </c>
      <c r="KM101" s="7">
        <f t="shared" ca="1" si="522"/>
        <v>0.82977084473311746</v>
      </c>
      <c r="KN101" s="7">
        <f t="shared" ca="1" si="523"/>
        <v>1.6383001420728682E-2</v>
      </c>
      <c r="KO101" s="7">
        <f t="shared" ca="1" si="524"/>
        <v>1</v>
      </c>
      <c r="KP101" s="7" t="str">
        <f t="shared" ca="1" si="525"/>
        <v>2</v>
      </c>
      <c r="KQ101" s="7">
        <f ca="1">IFERROR(IF(KQ100+KP101&gt;KR$4,KQ100,KQ100+KP101),"")</f>
        <v>60</v>
      </c>
      <c r="KR101" s="7">
        <f t="shared" ca="1" si="617"/>
        <v>0</v>
      </c>
      <c r="KS101" s="7">
        <f t="shared" ca="1" si="526"/>
        <v>0.64519734198916134</v>
      </c>
      <c r="KT101" s="7">
        <f t="shared" ca="1" si="527"/>
        <v>0.2009565041646848</v>
      </c>
      <c r="KU101" s="7">
        <f t="shared" ca="1" si="528"/>
        <v>1</v>
      </c>
      <c r="KV101" s="7" t="str">
        <f t="shared" ca="1" si="529"/>
        <v>2</v>
      </c>
      <c r="KW101" s="7">
        <f ca="1">IFERROR(IF(KW100+KV101&gt;KX$4,KW100,KW100+KV101),"")</f>
        <v>60</v>
      </c>
      <c r="KX101" s="7">
        <f t="shared" ca="1" si="618"/>
        <v>0</v>
      </c>
      <c r="KY101" s="7">
        <f t="shared" ca="1" si="530"/>
        <v>0.13319317844306455</v>
      </c>
      <c r="KZ101" s="7">
        <f t="shared" ca="1" si="531"/>
        <v>0.71296066771078159</v>
      </c>
      <c r="LA101" s="7">
        <f t="shared" ca="1" si="532"/>
        <v>1</v>
      </c>
      <c r="LB101" s="7" t="str">
        <f t="shared" ca="1" si="533"/>
        <v>2</v>
      </c>
      <c r="LC101" s="7">
        <f ca="1">IFERROR(IF(LC100+LB101&gt;LD$4,LC100,LC100+LB101),"")</f>
        <v>60</v>
      </c>
      <c r="LD101" s="7">
        <f t="shared" ca="1" si="619"/>
        <v>0</v>
      </c>
      <c r="LE101" s="7">
        <f t="shared" ca="1" si="534"/>
        <v>0.817871204252404</v>
      </c>
      <c r="LF101" s="7">
        <f t="shared" ca="1" si="535"/>
        <v>2.828264190144214E-2</v>
      </c>
      <c r="LG101" s="7">
        <f t="shared" ca="1" si="536"/>
        <v>1</v>
      </c>
      <c r="LH101" s="7" t="str">
        <f t="shared" ca="1" si="537"/>
        <v>2</v>
      </c>
      <c r="LI101" s="7">
        <f ca="1">IFERROR(IF(LI100+LH101&gt;LJ$4,LI100,LI100+LH101),"")</f>
        <v>60</v>
      </c>
      <c r="LJ101" s="7">
        <f t="shared" ca="1" si="620"/>
        <v>0</v>
      </c>
      <c r="LK101" s="7">
        <f t="shared" ca="1" si="538"/>
        <v>0.4253517295728273</v>
      </c>
      <c r="LL101" s="7">
        <f t="shared" ca="1" si="539"/>
        <v>0.42080211658101885</v>
      </c>
      <c r="LM101" s="7">
        <f t="shared" ca="1" si="540"/>
        <v>1</v>
      </c>
      <c r="LN101" s="7" t="str">
        <f t="shared" ca="1" si="541"/>
        <v>2</v>
      </c>
      <c r="LO101" s="7">
        <f ca="1">IFERROR(IF(LO100+LN101&gt;LP$4,LO100,LO100+LN101),"")</f>
        <v>60</v>
      </c>
      <c r="LP101" s="7">
        <f t="shared" ca="1" si="621"/>
        <v>0</v>
      </c>
      <c r="LQ101" s="7">
        <f t="shared" ca="1" si="542"/>
        <v>0.14082028677350111</v>
      </c>
      <c r="LR101" s="7">
        <f t="shared" ca="1" si="543"/>
        <v>0.70533355938034503</v>
      </c>
      <c r="LS101" s="7">
        <f t="shared" ca="1" si="544"/>
        <v>1</v>
      </c>
      <c r="LT101" s="7" t="str">
        <f t="shared" ca="1" si="545"/>
        <v>2</v>
      </c>
      <c r="LU101" s="7">
        <f ca="1">IFERROR(IF(LU100+LT101&gt;LV$4,LU100,LU100+LT101),"")</f>
        <v>60</v>
      </c>
      <c r="LV101" s="7">
        <f t="shared" ca="1" si="622"/>
        <v>0</v>
      </c>
      <c r="LW101" s="7">
        <f t="shared" ca="1" si="546"/>
        <v>0.65467067207242913</v>
      </c>
      <c r="LX101" s="7">
        <f t="shared" ca="1" si="547"/>
        <v>0.19148317408141702</v>
      </c>
      <c r="LY101" s="7">
        <f t="shared" ca="1" si="548"/>
        <v>1</v>
      </c>
      <c r="LZ101" s="7" t="str">
        <f t="shared" ca="1" si="549"/>
        <v>2</v>
      </c>
      <c r="MA101" s="7">
        <f ca="1">IFERROR(IF(MA100+LZ101&gt;MB$4,MA100,MA100+LZ101),"")</f>
        <v>60</v>
      </c>
      <c r="MB101" s="7">
        <f t="shared" ca="1" si="623"/>
        <v>0</v>
      </c>
      <c r="MC101" s="7">
        <f t="shared" ca="1" si="550"/>
        <v>7.9456092137657919E-2</v>
      </c>
      <c r="MD101" s="7">
        <f t="shared" ca="1" si="551"/>
        <v>0.76669775401618823</v>
      </c>
      <c r="ME101" s="7">
        <f t="shared" ca="1" si="552"/>
        <v>1</v>
      </c>
      <c r="MF101" s="7" t="str">
        <f t="shared" ca="1" si="553"/>
        <v>2</v>
      </c>
      <c r="MG101" s="7">
        <f ca="1">IFERROR(IF(MG100+MF101&gt;MH$4,MG100,MG100+MF101),"")</f>
        <v>60</v>
      </c>
      <c r="MH101" s="7">
        <f t="shared" ca="1" si="624"/>
        <v>0</v>
      </c>
      <c r="MI101" s="7">
        <f t="shared" ca="1" si="554"/>
        <v>0.22693837937041539</v>
      </c>
      <c r="MJ101" s="7">
        <f t="shared" ca="1" si="555"/>
        <v>0.61921546678343076</v>
      </c>
      <c r="MK101" s="7">
        <f t="shared" ca="1" si="556"/>
        <v>1</v>
      </c>
      <c r="ML101" s="7" t="str">
        <f t="shared" ca="1" si="557"/>
        <v>2</v>
      </c>
      <c r="MM101" s="7">
        <f ca="1">IFERROR(IF(MM100+ML101&gt;MN$4,MM100,MM100+ML101),"")</f>
        <v>60</v>
      </c>
      <c r="MN101" s="7">
        <f t="shared" ca="1" si="625"/>
        <v>0</v>
      </c>
      <c r="MO101" s="7">
        <f t="shared" ca="1" si="558"/>
        <v>0.96777420333189546</v>
      </c>
      <c r="MP101" s="7">
        <f t="shared" ca="1" si="559"/>
        <v>-0.12162035717804931</v>
      </c>
      <c r="MQ101" s="7">
        <f t="shared" ca="1" si="560"/>
        <v>0</v>
      </c>
      <c r="MR101" s="7">
        <f t="shared" ca="1" si="561"/>
        <v>0</v>
      </c>
      <c r="MS101" s="7">
        <f ca="1">IFERROR(IF(MS100+MR101&gt;MT$4,MS100,MS100+MR101),"")</f>
        <v>60</v>
      </c>
      <c r="MT101" s="7">
        <f t="shared" ca="1" si="626"/>
        <v>0</v>
      </c>
      <c r="MU101" s="7">
        <f t="shared" ca="1" si="562"/>
        <v>0.72397598804726526</v>
      </c>
      <c r="MV101" s="7">
        <f t="shared" ca="1" si="563"/>
        <v>0.12217785810658088</v>
      </c>
      <c r="MW101" s="7">
        <f t="shared" ca="1" si="564"/>
        <v>1</v>
      </c>
      <c r="MX101" s="7" t="str">
        <f t="shared" ca="1" si="565"/>
        <v>2</v>
      </c>
      <c r="MY101" s="7">
        <f ca="1">IFERROR(IF(MY100+MX101&gt;MZ$4,MY100,MY100+MX101),"")</f>
        <v>60</v>
      </c>
      <c r="MZ101" s="7">
        <f t="shared" ca="1" si="627"/>
        <v>0</v>
      </c>
      <c r="NA101" s="7">
        <f t="shared" ca="1" si="566"/>
        <v>0.65370994123748305</v>
      </c>
      <c r="NB101" s="7">
        <f t="shared" ca="1" si="567"/>
        <v>0.1924439049163631</v>
      </c>
      <c r="NC101" s="7">
        <f t="shared" ca="1" si="568"/>
        <v>1</v>
      </c>
      <c r="ND101" s="7" t="str">
        <f t="shared" ca="1" si="569"/>
        <v>2</v>
      </c>
      <c r="NE101" s="7">
        <f ca="1">IFERROR(IF(NE100+ND101&gt;NF$4,NE100,NE100+ND101),"")</f>
        <v>60</v>
      </c>
      <c r="NF101" s="7">
        <f t="shared" ca="1" si="628"/>
        <v>0</v>
      </c>
      <c r="NG101" s="7">
        <f t="shared" ca="1" si="570"/>
        <v>0.6293092161935584</v>
      </c>
      <c r="NH101" s="7">
        <f t="shared" ca="1" si="571"/>
        <v>0.21684462996028775</v>
      </c>
      <c r="NI101" s="7">
        <f t="shared" ca="1" si="572"/>
        <v>1</v>
      </c>
      <c r="NJ101" s="7" t="str">
        <f t="shared" ca="1" si="573"/>
        <v>2</v>
      </c>
      <c r="NK101" s="7">
        <f ca="1">IFERROR(IF(NK100+NJ101&gt;NL$4,NK100,NK100+NJ101),"")</f>
        <v>60</v>
      </c>
      <c r="NL101" s="7">
        <f t="shared" ca="1" si="629"/>
        <v>0</v>
      </c>
      <c r="NM101" s="7">
        <f t="shared" ca="1" si="574"/>
        <v>0.45226346788730332</v>
      </c>
      <c r="NN101" s="7">
        <f t="shared" ca="1" si="575"/>
        <v>0.39389037826654283</v>
      </c>
      <c r="NO101" s="7">
        <f t="shared" ca="1" si="576"/>
        <v>1</v>
      </c>
      <c r="NP101" s="7" t="str">
        <f t="shared" ca="1" si="577"/>
        <v>2</v>
      </c>
      <c r="NQ101" s="7">
        <f ca="1">IFERROR(IF(NQ100+NP101&gt;NR$4,NQ100,NQ100+NP101),"")</f>
        <v>60</v>
      </c>
      <c r="NR101" s="7">
        <f t="shared" ca="1" si="630"/>
        <v>0</v>
      </c>
      <c r="NT101">
        <v>99</v>
      </c>
      <c r="NU101" s="7" t="s">
        <v>19</v>
      </c>
      <c r="NV101" s="7" t="str">
        <f t="shared" ca="1" si="335"/>
        <v/>
      </c>
      <c r="NW101" s="7" t="str">
        <f t="shared" ca="1" si="329"/>
        <v/>
      </c>
      <c r="NX101" t="str">
        <f ca="1">IFERROR(VLOOKUP(NT101,$K$3:$AK$568,8,FALSE),"")</f>
        <v/>
      </c>
      <c r="NY101" t="str">
        <f ca="1">IFERROR(VLOOKUP(NT101,$K$3:$AK$568,9,FALSE),"")</f>
        <v/>
      </c>
      <c r="NZ101" s="7" t="str">
        <f ca="1">IFERROR(VLOOKUP(NT101,$K$3:$AK$568,27,FALSE),"")</f>
        <v/>
      </c>
      <c r="OB101">
        <v>99</v>
      </c>
      <c r="OC101" s="7" t="s">
        <v>19</v>
      </c>
      <c r="OD101" t="e">
        <f t="shared" ca="1" si="336"/>
        <v>#N/A</v>
      </c>
      <c r="OE101" s="7" t="str">
        <f t="shared" ca="1" si="337"/>
        <v/>
      </c>
      <c r="OF101" s="7" t="str">
        <f t="shared" ca="1" si="338"/>
        <v/>
      </c>
      <c r="OG101" t="str">
        <f t="shared" ca="1" si="339"/>
        <v/>
      </c>
      <c r="OI101">
        <v>99</v>
      </c>
      <c r="OJ101" s="7" t="s">
        <v>19</v>
      </c>
      <c r="OK101" s="7" t="str">
        <f t="shared" ca="1" si="340"/>
        <v/>
      </c>
      <c r="OL101" s="7" t="str">
        <f t="shared" ca="1" si="341"/>
        <v/>
      </c>
      <c r="OM101" t="str">
        <f ca="1">IFERROR(VLOOKUP(OI101,$L$3:$AK$568,7,FALSE),"")</f>
        <v/>
      </c>
      <c r="ON101" t="str">
        <f ca="1">IFERROR(VLOOKUP(OI101,$L$3:$AK$568,8,FALSE),"")</f>
        <v/>
      </c>
      <c r="OO101" s="7" t="str">
        <f ca="1">IFERROR(VLOOKUP(OI101,$L$3:$AK$568,26,FALSE),"")</f>
        <v/>
      </c>
      <c r="OQ101">
        <v>99</v>
      </c>
      <c r="OR101" s="7" t="s">
        <v>19</v>
      </c>
      <c r="OS101" t="e">
        <f t="shared" ca="1" si="342"/>
        <v>#N/A</v>
      </c>
      <c r="OT101" s="7" t="str">
        <f t="shared" ca="1" si="343"/>
        <v/>
      </c>
      <c r="OU101" s="7" t="str">
        <f t="shared" ca="1" si="344"/>
        <v/>
      </c>
      <c r="OV101" t="str">
        <f t="shared" ca="1" si="345"/>
        <v/>
      </c>
      <c r="OX101">
        <v>99</v>
      </c>
      <c r="OY101" s="7" t="s">
        <v>19</v>
      </c>
      <c r="OZ101" s="7" t="str">
        <f t="shared" ca="1" si="346"/>
        <v/>
      </c>
      <c r="PA101" s="7" t="str">
        <f t="shared" ca="1" si="347"/>
        <v/>
      </c>
      <c r="PB101" t="str">
        <f ca="1">IFERROR(VLOOKUP(OX101,$M$3:$AK$568,6,FALSE),"")</f>
        <v/>
      </c>
      <c r="PC101" t="str">
        <f ca="1">IFERROR(VLOOKUP(OX101,$M$3:$AK$568,7,FALSE),"")</f>
        <v/>
      </c>
      <c r="PD101" s="7" t="str">
        <f ca="1">IFERROR(VLOOKUP(OX101,$M$3:$AK$568,25,FALSE),"")</f>
        <v/>
      </c>
      <c r="PF101">
        <v>99</v>
      </c>
      <c r="PG101" s="7" t="s">
        <v>19</v>
      </c>
      <c r="PH101" t="e">
        <f t="shared" ca="1" si="348"/>
        <v>#N/A</v>
      </c>
      <c r="PI101" s="7" t="str">
        <f t="shared" ca="1" si="349"/>
        <v/>
      </c>
      <c r="PJ101" s="7" t="str">
        <f t="shared" ca="1" si="350"/>
        <v/>
      </c>
      <c r="PK101" t="str">
        <f t="shared" ca="1" si="351"/>
        <v/>
      </c>
      <c r="PM101">
        <v>99</v>
      </c>
      <c r="PN101" s="7" t="s">
        <v>19</v>
      </c>
      <c r="PO101" s="202" t="str">
        <f t="shared" ca="1" si="352"/>
        <v/>
      </c>
      <c r="PP101" s="7" t="str">
        <f t="shared" ca="1" si="353"/>
        <v/>
      </c>
      <c r="PQ101" t="str">
        <f ca="1">IFERROR(VLOOKUP(PM101,$G$325:$R$409,12,FALSE),"")</f>
        <v/>
      </c>
      <c r="PR101" t="e">
        <f ca="1">VLOOKUP(PM101,$G$324:$Q$409,11,FALSE)</f>
        <v>#N/A</v>
      </c>
      <c r="PS101" s="7" t="str">
        <f ca="1">VLOOKUP(PQ101,$R$325:$Y$409,8,FALSE)</f>
        <v>- -</v>
      </c>
      <c r="PT101" s="7">
        <f ca="1">ReSt</f>
        <v>-4</v>
      </c>
      <c r="PU101" s="7" t="e">
        <f t="shared" ca="1" si="354"/>
        <v>#N/A</v>
      </c>
      <c r="PV101" s="7" t="e">
        <f t="shared" ca="1" si="355"/>
        <v>#N/A</v>
      </c>
      <c r="PW101" s="7" t="str">
        <f ca="1">VLOOKUP(PQ101,$R$325:$AK$409,8,FALSE)</f>
        <v>- -</v>
      </c>
      <c r="PX101" s="7"/>
      <c r="PY101">
        <v>99</v>
      </c>
      <c r="PZ101" s="7" t="s">
        <v>19</v>
      </c>
      <c r="QA101" t="str">
        <f t="shared" ca="1" si="356"/>
        <v/>
      </c>
      <c r="QB101" s="7" t="str">
        <f t="shared" ca="1" si="357"/>
        <v/>
      </c>
      <c r="QC101" s="7" t="str">
        <f t="shared" ca="1" si="358"/>
        <v/>
      </c>
      <c r="QD101" t="str">
        <f t="shared" ca="1" si="359"/>
        <v/>
      </c>
      <c r="QF101">
        <v>99</v>
      </c>
      <c r="QG101" s="7" t="s">
        <v>19</v>
      </c>
      <c r="QH101" s="7" t="str">
        <f t="shared" ca="1" si="360"/>
        <v/>
      </c>
      <c r="QI101" s="7" t="e">
        <f t="shared" ca="1" si="361"/>
        <v>#VALUE!</v>
      </c>
      <c r="QJ101" t="e">
        <f t="shared" ca="1" si="362"/>
        <v>#N/A</v>
      </c>
      <c r="QK101" s="7" t="e">
        <f t="shared" ca="1" si="363"/>
        <v>#N/A</v>
      </c>
      <c r="QM101">
        <v>99</v>
      </c>
      <c r="QN101" s="7" t="s">
        <v>19</v>
      </c>
      <c r="QO101" t="str">
        <f t="shared" ca="1" si="364"/>
        <v/>
      </c>
      <c r="QP101" s="7" t="str">
        <f t="shared" ca="1" si="365"/>
        <v/>
      </c>
      <c r="QQ101" t="str">
        <f t="shared" ca="1" si="366"/>
        <v/>
      </c>
    </row>
    <row r="102" spans="1:459" x14ac:dyDescent="0.25">
      <c r="A102" s="240" t="str">
        <f>IF('Character Sheet'!$B$4="Creature","N","Y")</f>
        <v>Y</v>
      </c>
      <c r="C102" s="75"/>
      <c r="D102" s="76"/>
      <c r="F102" s="75"/>
      <c r="G102" s="76"/>
      <c r="I102" s="75"/>
      <c r="J102" s="85"/>
      <c r="K102" s="85">
        <f t="shared" ca="1" si="330"/>
        <v>4</v>
      </c>
      <c r="L102" s="85">
        <f t="shared" ca="1" si="632"/>
        <v>0</v>
      </c>
      <c r="M102" s="70">
        <f t="shared" ca="1" si="643"/>
        <v>5</v>
      </c>
      <c r="O102" s="222">
        <f t="shared" ca="1" si="331"/>
        <v>92</v>
      </c>
      <c r="Q102" s="7" t="str">
        <f t="shared" si="633"/>
        <v>Fabric Craft</v>
      </c>
      <c r="R102" s="9" t="s">
        <v>1393</v>
      </c>
      <c r="S102" s="9" t="s">
        <v>1909</v>
      </c>
      <c r="T102" s="61" t="str">
        <f>SUBSTITUTE(IFERROR(IFERROR(VLOOKUP(R102,'[1]Skill Statistics'!$A$3:$C$513,2,FALSE),VLOOKUP(Q102,'[1]Skill Statistics'!$A$3:$C$513,2,FALSE)),T101),"R*","ReSt")</f>
        <v>Ag/Me</v>
      </c>
      <c r="U102" s="61" t="str">
        <f>IFERROR(IFERROR(VLOOKUP(R102,'[1]Skill Statistics'!$A$3:$C$513,3,FALSE),VLOOKUP(Q102,'[1]Skill Statistics'!$A$3:$C$513,3,FALSE)),U101)</f>
        <v>SD</v>
      </c>
      <c r="V102" s="61" t="str">
        <f>IF(ISNUMBER(SEARCH("Category",R102)),"- -",IFERROR(IFERROR(VLOOKUP(Q102,[1]Professions!$A$4:$AM$288,MATCH(Profession,[1]Professions!$A$1:$AM$1,0),FALSE),VLOOKUP(Q102,Calculations!$B$91:$I$95,8,FALSE)),"- -"))</f>
        <v>2 / 4</v>
      </c>
      <c r="W102" s="60">
        <f t="shared" ca="1" si="332"/>
        <v>2</v>
      </c>
      <c r="X102" s="7">
        <f ca="1">IFERROR(VLOOKUP(R102,$BS$6:$NR$519,MATCH(ActualLevel,$BS$3:$NR$3,0),FALSE),"- -")</f>
        <v>0</v>
      </c>
      <c r="Y102" s="7">
        <f t="shared" ca="1" si="640"/>
        <v>2</v>
      </c>
      <c r="Z102" s="7">
        <f ca="1">IFERROR(VLOOKUP(Y102,Charts!$BQ$2:$BR$52,2,FALSE),"- -")</f>
        <v>10</v>
      </c>
      <c r="AA102" s="7">
        <f t="shared" ca="1" si="367"/>
        <v>-1</v>
      </c>
      <c r="AB102" s="7">
        <f t="shared" ca="1" si="634"/>
        <v>0</v>
      </c>
      <c r="AC102" s="7"/>
      <c r="AD102" s="7"/>
      <c r="AE102" s="7"/>
      <c r="AF102" s="7"/>
      <c r="AG102" s="7"/>
      <c r="AH102" s="43"/>
      <c r="AI102" s="7"/>
      <c r="AJ102" s="7"/>
      <c r="AK102" s="7">
        <f t="shared" ca="1" si="368"/>
        <v>9</v>
      </c>
      <c r="AL102" s="7"/>
      <c r="AM102" s="69">
        <f>IFERROR(VLOOKUP(R102,'[1]Skill Statistics'!$A$3:$AN$513,MATCH(Profession,'[1]Skill Statistics'!$A$2:$AN$2,0),FALSE),0)</f>
        <v>0</v>
      </c>
      <c r="AN102" s="85">
        <f>IFERROR(VLOOKUP(Q102,'[1]Skill Statistics'!$A$3:$BK$513,MATCH(Archetype,'[1]Skill Statistics'!$A$2:$BK$2,0),FALSE),0)</f>
        <v>0</v>
      </c>
      <c r="AO102" s="85">
        <f>IFERROR(VLOOKUP(Q102,'[1]Skill Statistics'!$A$3:$BB$513,MATCH(Race,'[1]Skill Statistics'!$A$2:$BB$2,0),FALSE),0)</f>
        <v>0</v>
      </c>
      <c r="AP102" s="85">
        <f t="shared" ca="1" si="333"/>
        <v>-0.1</v>
      </c>
      <c r="AQ102" s="70">
        <v>0.7</v>
      </c>
      <c r="AS102" s="69">
        <f>IFERROR(VLOOKUP(Q102,'[1]Professional Skills'!$A$4:$AM$288,MATCH(Profession,'[1]Professional Skills'!$A$3:$AM$3,0),FALSE),"- -")</f>
        <v>0</v>
      </c>
      <c r="AU102" s="7">
        <f t="shared" si="636"/>
        <v>0</v>
      </c>
      <c r="AV102" s="7">
        <f t="shared" ca="1" si="635"/>
        <v>0</v>
      </c>
      <c r="AW102" t="str">
        <f t="shared" si="371"/>
        <v/>
      </c>
      <c r="AX102" t="str">
        <f>IFERROR(_xlfn.RANK.EQ(AW102,$AW$5:$AW$568),"")</f>
        <v/>
      </c>
      <c r="AY102">
        <f t="shared" si="327"/>
        <v>0</v>
      </c>
      <c r="AZ102" s="70" t="str">
        <f t="shared" si="369"/>
        <v/>
      </c>
      <c r="BB102" s="69" t="str">
        <f>IFERROR(IF(Q102="Language",VLOOKUP(R102,[1]Cultures!$B$4:$N$218,MATCH(Culture,[1]Cultures!$B$3:$N$3,0),FALSE),VLOOKUP(Q102,[1]Cultures!$B$4:$O$212,MATCH(Culture,[1]Cultures!$B$3:$O$3,0),FALSE)),"- -")</f>
        <v>- -</v>
      </c>
      <c r="BD102">
        <f t="shared" ca="1" si="631"/>
        <v>0</v>
      </c>
      <c r="BE102" t="str">
        <f t="shared" si="578"/>
        <v/>
      </c>
      <c r="BG102">
        <f t="shared" ca="1" si="641"/>
        <v>1.6184170305945464</v>
      </c>
      <c r="BH102">
        <f ca="1">_xlfn.RANK.EQ(BG102,$BG$89:$BG$568)</f>
        <v>2</v>
      </c>
      <c r="BI102" s="7" t="str">
        <f t="shared" ref="BI102:BI133" ca="1" si="644">IFERROR(IF(BH102=1,IF(BB102=1,1,IF(BB102=2,2,IF(BH102=2,IF(BB102=3,1,IF(BB102&gt;=4,2,IF(BH102=3,IF(BB102=5,1,IF(BB102&gt;=6,2,IF(BH102=4,IF(BB102=7,1,IF(BB102&gt;=8,2,IF(BH102=5,IF(BB102=9,1,IF(BB102&gt;=10,2,0)),0))),0))),0))),0))),0)+(IF(BC102="*",0,BB102)),"- -")</f>
        <v>- -</v>
      </c>
      <c r="BK102" s="7">
        <f t="shared" ca="1" si="642"/>
        <v>2</v>
      </c>
      <c r="BL102" s="70">
        <f t="shared" ca="1" si="328"/>
        <v>2</v>
      </c>
      <c r="BN102" s="69">
        <f>IFERROR(VLOOKUP(V102,Charts!$BT$2:$BV$14,3,FALSE),"- -")</f>
        <v>0.76923076923076927</v>
      </c>
      <c r="BO102" s="85">
        <f t="shared" ca="1" si="334"/>
        <v>2.0977627673470414</v>
      </c>
      <c r="BP102" s="70">
        <f t="shared" ca="1" si="579"/>
        <v>92</v>
      </c>
      <c r="BR102" s="7">
        <v>97</v>
      </c>
      <c r="BS102" s="9" t="str">
        <f ca="1">VLOOKUP(BR102,$O$3:$R$568,4,FALSE)</f>
        <v>Leather</v>
      </c>
      <c r="BT102" s="7" t="str">
        <f ca="1">VLOOKUP(BS102,$R$3:$V$568,5,FALSE)</f>
        <v>2 / 3</v>
      </c>
      <c r="BU102" s="7">
        <f ca="1">VLOOKUP(BT102,Charts!$BT$2:$BV$14,3,FALSE)</f>
        <v>0.84615384615384615</v>
      </c>
      <c r="BV102" s="7" t="str">
        <f t="shared" ca="1" si="372"/>
        <v>2</v>
      </c>
      <c r="BW102" s="7" t="str">
        <f t="shared" ca="1" si="373"/>
        <v>3</v>
      </c>
      <c r="BY102" s="7">
        <f t="shared" ca="1" si="374"/>
        <v>5.805093361536684E-2</v>
      </c>
      <c r="BZ102" s="7">
        <f t="shared" ca="1" si="375"/>
        <v>0.78810291253847931</v>
      </c>
      <c r="CA102" s="7">
        <f t="shared" ca="1" si="376"/>
        <v>1</v>
      </c>
      <c r="CB102" s="7" t="str">
        <f t="shared" ca="1" si="377"/>
        <v>2</v>
      </c>
      <c r="CC102" s="7">
        <f ca="1">IFERROR(IF(CC101+CB102&gt;CD$4,CC101,CC101+CB102),"")</f>
        <v>38</v>
      </c>
      <c r="CD102" s="7">
        <f t="shared" ca="1" si="580"/>
        <v>0</v>
      </c>
      <c r="CE102" s="7">
        <f t="shared" ca="1" si="378"/>
        <v>0.20160826793109932</v>
      </c>
      <c r="CF102" s="7">
        <f t="shared" ca="1" si="379"/>
        <v>0.64454557822274683</v>
      </c>
      <c r="CG102" s="7">
        <f t="shared" ca="1" si="380"/>
        <v>1</v>
      </c>
      <c r="CH102" s="7" t="str">
        <f t="shared" ca="1" si="381"/>
        <v>2</v>
      </c>
      <c r="CI102" s="7">
        <f ca="1">IFERROR(IF(CI101+CH102&gt;CJ$4,CI101,CI101+CH102),"")</f>
        <v>60</v>
      </c>
      <c r="CJ102" s="7">
        <f t="shared" ca="1" si="581"/>
        <v>0</v>
      </c>
      <c r="CK102" s="7">
        <f t="shared" ca="1" si="382"/>
        <v>3.6818610607960101E-2</v>
      </c>
      <c r="CL102" s="7">
        <f t="shared" ca="1" si="383"/>
        <v>0.80933523554588604</v>
      </c>
      <c r="CM102" s="7">
        <f t="shared" ca="1" si="384"/>
        <v>2</v>
      </c>
      <c r="CN102" s="7">
        <f t="shared" ca="1" si="385"/>
        <v>5</v>
      </c>
      <c r="CO102" s="7">
        <f ca="1">IFERROR(IF(CO101+CN102&gt;CP$4,CO101,CO101+CN102),"")</f>
        <v>60</v>
      </c>
      <c r="CP102" s="7">
        <f t="shared" ca="1" si="582"/>
        <v>0</v>
      </c>
      <c r="CQ102" s="7">
        <f t="shared" ca="1" si="386"/>
        <v>0.47604083380297024</v>
      </c>
      <c r="CR102" s="7">
        <f t="shared" ca="1" si="387"/>
        <v>0.3701130123508759</v>
      </c>
      <c r="CS102" s="7">
        <f t="shared" ca="1" si="388"/>
        <v>1</v>
      </c>
      <c r="CT102" s="7" t="str">
        <f t="shared" ca="1" si="389"/>
        <v>2</v>
      </c>
      <c r="CU102" s="7">
        <f ca="1">IFERROR(IF(CU101+CT102&gt;CV$4,CU101,CU101+CT102),"")</f>
        <v>60</v>
      </c>
      <c r="CV102" s="7">
        <f t="shared" ca="1" si="583"/>
        <v>0</v>
      </c>
      <c r="CW102" s="7">
        <f t="shared" ca="1" si="390"/>
        <v>0.61582275153605115</v>
      </c>
      <c r="CX102" s="7">
        <f t="shared" ca="1" si="391"/>
        <v>0.230331094617795</v>
      </c>
      <c r="CY102" s="7">
        <f t="shared" ca="1" si="392"/>
        <v>1</v>
      </c>
      <c r="CZ102" s="7" t="str">
        <f t="shared" ca="1" si="393"/>
        <v>2</v>
      </c>
      <c r="DA102" s="7">
        <f ca="1">IFERROR(IF(DA101+CZ102&gt;DB$4,DA101,DA101+CZ102),"")</f>
        <v>60</v>
      </c>
      <c r="DB102" s="7">
        <f t="shared" ca="1" si="584"/>
        <v>0</v>
      </c>
      <c r="DC102" s="7">
        <f t="shared" ca="1" si="394"/>
        <v>0.73497045382124171</v>
      </c>
      <c r="DD102" s="7">
        <f t="shared" ca="1" si="395"/>
        <v>0.11118339233260444</v>
      </c>
      <c r="DE102" s="7">
        <f t="shared" ca="1" si="396"/>
        <v>1</v>
      </c>
      <c r="DF102" s="7" t="str">
        <f t="shared" ca="1" si="397"/>
        <v>2</v>
      </c>
      <c r="DG102" s="7">
        <f ca="1">IFERROR(IF(DG101+DF102&gt;DH$4,DG101,DG101+DF102),"")</f>
        <v>60</v>
      </c>
      <c r="DH102" s="7">
        <f t="shared" ca="1" si="585"/>
        <v>0</v>
      </c>
      <c r="DI102" s="7">
        <f t="shared" ca="1" si="398"/>
        <v>0.80307844494936687</v>
      </c>
      <c r="DJ102" s="7">
        <f t="shared" ca="1" si="399"/>
        <v>4.307540120447928E-2</v>
      </c>
      <c r="DK102" s="7">
        <f t="shared" ca="1" si="400"/>
        <v>1</v>
      </c>
      <c r="DL102" s="7" t="str">
        <f t="shared" ca="1" si="401"/>
        <v>2</v>
      </c>
      <c r="DM102" s="7">
        <f ca="1">IFERROR(IF(DM101+DL102&gt;DN$4,DM101,DM101+DL102),"")</f>
        <v>60</v>
      </c>
      <c r="DN102" s="7">
        <f t="shared" ca="1" si="586"/>
        <v>0</v>
      </c>
      <c r="DO102" s="7">
        <f t="shared" ca="1" si="402"/>
        <v>0.97517662120010684</v>
      </c>
      <c r="DP102" s="7">
        <f t="shared" ca="1" si="403"/>
        <v>-0.1290227750462607</v>
      </c>
      <c r="DQ102" s="7">
        <f t="shared" ca="1" si="404"/>
        <v>0</v>
      </c>
      <c r="DR102" s="7">
        <f t="shared" ca="1" si="405"/>
        <v>0</v>
      </c>
      <c r="DS102" s="7">
        <f ca="1">IFERROR(IF(DS101+DR102&gt;DT$4,DS101,DS101+DR102),"")</f>
        <v>60</v>
      </c>
      <c r="DT102" s="7">
        <f t="shared" ca="1" si="587"/>
        <v>0</v>
      </c>
      <c r="DU102" s="7">
        <f t="shared" ca="1" si="406"/>
        <v>0.3600072095707908</v>
      </c>
      <c r="DV102" s="7">
        <f t="shared" ca="1" si="407"/>
        <v>0.48614663658305535</v>
      </c>
      <c r="DW102" s="7">
        <f t="shared" ca="1" si="408"/>
        <v>1</v>
      </c>
      <c r="DX102" s="7" t="str">
        <f t="shared" ca="1" si="409"/>
        <v>2</v>
      </c>
      <c r="DY102" s="7">
        <f ca="1">IFERROR(IF(DY101+DX102&gt;DZ$4,DY101,DY101+DX102),"")</f>
        <v>59</v>
      </c>
      <c r="DZ102" s="7">
        <f t="shared" ca="1" si="588"/>
        <v>0</v>
      </c>
      <c r="EA102" s="7">
        <f t="shared" ca="1" si="410"/>
        <v>0.75185130492829633</v>
      </c>
      <c r="EB102" s="7">
        <f t="shared" ca="1" si="411"/>
        <v>9.4302541225549819E-2</v>
      </c>
      <c r="EC102" s="7">
        <f t="shared" ca="1" si="412"/>
        <v>1</v>
      </c>
      <c r="ED102" s="7" t="str">
        <f t="shared" ca="1" si="413"/>
        <v>2</v>
      </c>
      <c r="EE102" s="7">
        <f ca="1">IFERROR(IF(EE101+ED102&gt;EF$4,EE101,EE101+ED102),"")</f>
        <v>60</v>
      </c>
      <c r="EF102" s="7">
        <f t="shared" ca="1" si="589"/>
        <v>0</v>
      </c>
      <c r="EG102" s="7">
        <f t="shared" ca="1" si="414"/>
        <v>0.74381470212228962</v>
      </c>
      <c r="EH102" s="7">
        <f t="shared" ca="1" si="415"/>
        <v>0.10233914403155653</v>
      </c>
      <c r="EI102" s="7">
        <f t="shared" ca="1" si="416"/>
        <v>1</v>
      </c>
      <c r="EJ102" s="7" t="str">
        <f t="shared" ca="1" si="417"/>
        <v>2</v>
      </c>
      <c r="EK102" s="7">
        <f ca="1">IFERROR(IF(EK101+EJ102&gt;EL$4,EK101,EK101+EJ102),"")</f>
        <v>60</v>
      </c>
      <c r="EL102" s="7">
        <f t="shared" ca="1" si="590"/>
        <v>0</v>
      </c>
      <c r="EM102" s="7">
        <f t="shared" ca="1" si="418"/>
        <v>0.69319539422965737</v>
      </c>
      <c r="EN102" s="7">
        <f t="shared" ca="1" si="419"/>
        <v>0.15295845192418878</v>
      </c>
      <c r="EO102" s="7">
        <f t="shared" ca="1" si="420"/>
        <v>1</v>
      </c>
      <c r="EP102" s="7" t="str">
        <f t="shared" ca="1" si="421"/>
        <v>2</v>
      </c>
      <c r="EQ102" s="7">
        <f ca="1">IFERROR(IF(EQ101+EP102&gt;ER$4,EQ101,EQ101+EP102),"")</f>
        <v>60</v>
      </c>
      <c r="ER102" s="7">
        <f t="shared" ca="1" si="591"/>
        <v>0</v>
      </c>
      <c r="ES102" s="7">
        <f t="shared" ca="1" si="422"/>
        <v>9.4765302604148394E-2</v>
      </c>
      <c r="ET102" s="7">
        <f t="shared" ca="1" si="423"/>
        <v>0.75138854354969775</v>
      </c>
      <c r="EU102" s="7">
        <f t="shared" ca="1" si="424"/>
        <v>1</v>
      </c>
      <c r="EV102" s="7" t="str">
        <f t="shared" ca="1" si="425"/>
        <v>2</v>
      </c>
      <c r="EW102" s="7">
        <f ca="1">IFERROR(IF(EW101+EV102&gt;EX$4,EW101,EW101+EV102),"")</f>
        <v>60</v>
      </c>
      <c r="EX102" s="7">
        <f t="shared" ca="1" si="592"/>
        <v>0</v>
      </c>
      <c r="EY102" s="7">
        <f t="shared" ca="1" si="426"/>
        <v>0.69432356833887043</v>
      </c>
      <c r="EZ102" s="7">
        <f t="shared" ca="1" si="427"/>
        <v>0.15183027781497571</v>
      </c>
      <c r="FA102" s="7">
        <f t="shared" ca="1" si="428"/>
        <v>1</v>
      </c>
      <c r="FB102" s="7" t="str">
        <f t="shared" ca="1" si="429"/>
        <v>2</v>
      </c>
      <c r="FC102" s="7">
        <f ca="1">IFERROR(IF(FC101+FB102&gt;FD$4,FC101,FC101+FB102),"")</f>
        <v>60</v>
      </c>
      <c r="FD102" s="7">
        <f t="shared" ca="1" si="593"/>
        <v>0</v>
      </c>
      <c r="FE102" s="7">
        <f t="shared" ca="1" si="430"/>
        <v>7.321478746028498E-2</v>
      </c>
      <c r="FF102" s="7">
        <f t="shared" ca="1" si="431"/>
        <v>0.77293905869356117</v>
      </c>
      <c r="FG102" s="7">
        <f t="shared" ca="1" si="432"/>
        <v>1</v>
      </c>
      <c r="FH102" s="7" t="str">
        <f t="shared" ca="1" si="433"/>
        <v>2</v>
      </c>
      <c r="FI102" s="7">
        <f ca="1">IFERROR(IF(FI101+FH102&gt;FJ$4,FI101,FI101+FH102),"")</f>
        <v>60</v>
      </c>
      <c r="FJ102" s="7">
        <f t="shared" ca="1" si="594"/>
        <v>0</v>
      </c>
      <c r="FK102" s="7">
        <f t="shared" ca="1" si="434"/>
        <v>0.20852046437725713</v>
      </c>
      <c r="FL102" s="7">
        <f t="shared" ca="1" si="435"/>
        <v>0.63763338177658901</v>
      </c>
      <c r="FM102" s="7">
        <f t="shared" ca="1" si="436"/>
        <v>1</v>
      </c>
      <c r="FN102" s="7" t="str">
        <f t="shared" ca="1" si="437"/>
        <v>2</v>
      </c>
      <c r="FO102" s="7">
        <f ca="1">IFERROR(IF(FO101+FN102&gt;FP$4,FO101,FO101+FN102),"")</f>
        <v>60</v>
      </c>
      <c r="FP102" s="7">
        <f t="shared" ca="1" si="595"/>
        <v>0</v>
      </c>
      <c r="FQ102" s="7">
        <f t="shared" ca="1" si="438"/>
        <v>0.13231904041751164</v>
      </c>
      <c r="FR102" s="7">
        <f t="shared" ca="1" si="439"/>
        <v>0.71383480573633451</v>
      </c>
      <c r="FS102" s="7">
        <f t="shared" ca="1" si="440"/>
        <v>1</v>
      </c>
      <c r="FT102" s="7" t="str">
        <f t="shared" ca="1" si="441"/>
        <v>2</v>
      </c>
      <c r="FU102" s="7">
        <f ca="1">IFERROR(IF(FU101+FT102&gt;FV$4,FU101,FU101+FT102),"")</f>
        <v>60</v>
      </c>
      <c r="FV102" s="7">
        <f t="shared" ca="1" si="596"/>
        <v>0</v>
      </c>
      <c r="FW102" s="7">
        <f t="shared" ca="1" si="442"/>
        <v>0.97501113220115376</v>
      </c>
      <c r="FX102" s="7">
        <f t="shared" ca="1" si="443"/>
        <v>-0.12885728604730762</v>
      </c>
      <c r="FY102" s="7">
        <f t="shared" ca="1" si="444"/>
        <v>0</v>
      </c>
      <c r="FZ102" s="7">
        <f t="shared" ca="1" si="445"/>
        <v>0</v>
      </c>
      <c r="GA102" s="7">
        <f ca="1">IFERROR(IF(GA101+FZ102&gt;GB$4,GA101,GA101+FZ102),"")</f>
        <v>60</v>
      </c>
      <c r="GB102" s="7">
        <f t="shared" ca="1" si="597"/>
        <v>0</v>
      </c>
      <c r="GC102" s="7">
        <f t="shared" ca="1" si="446"/>
        <v>0.46368179097159956</v>
      </c>
      <c r="GD102" s="7">
        <f t="shared" ca="1" si="447"/>
        <v>0.38247205518224658</v>
      </c>
      <c r="GE102" s="7">
        <f t="shared" ca="1" si="448"/>
        <v>1</v>
      </c>
      <c r="GF102" s="7" t="str">
        <f t="shared" ca="1" si="449"/>
        <v>2</v>
      </c>
      <c r="GG102" s="7">
        <f ca="1">IFERROR(IF(GG101+GF102&gt;GH$4,GG101,GG101+GF102),"")</f>
        <v>60</v>
      </c>
      <c r="GH102" s="7">
        <f t="shared" ca="1" si="598"/>
        <v>0</v>
      </c>
      <c r="GI102" s="7">
        <f t="shared" ca="1" si="450"/>
        <v>0.46569459126794777</v>
      </c>
      <c r="GJ102" s="7">
        <f t="shared" ca="1" si="451"/>
        <v>0.38045925488589838</v>
      </c>
      <c r="GK102" s="7">
        <f t="shared" ca="1" si="452"/>
        <v>1</v>
      </c>
      <c r="GL102" s="7" t="str">
        <f t="shared" ca="1" si="453"/>
        <v>2</v>
      </c>
      <c r="GM102" s="7">
        <f ca="1">IFERROR(IF(GM101+GL102&gt;GN$4,GM101,GM101+GL102),"")</f>
        <v>60</v>
      </c>
      <c r="GN102" s="7">
        <f t="shared" ca="1" si="599"/>
        <v>0</v>
      </c>
      <c r="GO102" s="7">
        <f t="shared" ca="1" si="454"/>
        <v>0.49313643376072736</v>
      </c>
      <c r="GP102" s="7">
        <f t="shared" ca="1" si="455"/>
        <v>0.35301741239311879</v>
      </c>
      <c r="GQ102" s="7">
        <f t="shared" ca="1" si="456"/>
        <v>1</v>
      </c>
      <c r="GR102" s="7" t="str">
        <f t="shared" ca="1" si="457"/>
        <v>2</v>
      </c>
      <c r="GS102" s="7">
        <f ca="1">IFERROR(IF(GS101+GR102&gt;GT$4,GS101,GS101+GR102),"")</f>
        <v>60</v>
      </c>
      <c r="GT102" s="7">
        <f t="shared" ca="1" si="600"/>
        <v>0</v>
      </c>
      <c r="GU102" s="7">
        <f t="shared" ca="1" si="458"/>
        <v>0.97862450905746878</v>
      </c>
      <c r="GV102" s="7">
        <f t="shared" ca="1" si="459"/>
        <v>-0.13247066290362264</v>
      </c>
      <c r="GW102" s="7">
        <f t="shared" ca="1" si="460"/>
        <v>0</v>
      </c>
      <c r="GX102" s="7">
        <f t="shared" ca="1" si="461"/>
        <v>0</v>
      </c>
      <c r="GY102" s="7">
        <f ca="1">IFERROR(IF(GY101+GX102&gt;GZ$4,GY101,GY101+GX102),"")</f>
        <v>60</v>
      </c>
      <c r="GZ102" s="7">
        <f t="shared" ca="1" si="601"/>
        <v>0</v>
      </c>
      <c r="HA102" s="7">
        <f t="shared" ca="1" si="462"/>
        <v>0.57620309447141449</v>
      </c>
      <c r="HB102" s="7">
        <f t="shared" ca="1" si="463"/>
        <v>0.26995075168243166</v>
      </c>
      <c r="HC102" s="7">
        <f t="shared" ca="1" si="464"/>
        <v>1</v>
      </c>
      <c r="HD102" s="7" t="str">
        <f t="shared" ca="1" si="465"/>
        <v>2</v>
      </c>
      <c r="HE102" s="7">
        <f ca="1">IFERROR(IF(HE101+HD102&gt;HF$4,HE101,HE101+HD102),"")</f>
        <v>60</v>
      </c>
      <c r="HF102" s="7">
        <f t="shared" ca="1" si="602"/>
        <v>0</v>
      </c>
      <c r="HG102" s="7">
        <f t="shared" ca="1" si="466"/>
        <v>2.4330760840870602E-2</v>
      </c>
      <c r="HH102" s="7">
        <f t="shared" ca="1" si="467"/>
        <v>0.82182308531297554</v>
      </c>
      <c r="HI102" s="7">
        <f t="shared" ca="1" si="468"/>
        <v>2</v>
      </c>
      <c r="HJ102" s="7">
        <f t="shared" ca="1" si="469"/>
        <v>5</v>
      </c>
      <c r="HK102" s="7">
        <f ca="1">IFERROR(IF(HK101+HJ102&gt;HL$4,HK101,HK101+HJ102),"")</f>
        <v>60</v>
      </c>
      <c r="HL102" s="7">
        <f t="shared" ca="1" si="603"/>
        <v>0</v>
      </c>
      <c r="HM102" s="7">
        <f t="shared" ca="1" si="470"/>
        <v>0.39799436017412337</v>
      </c>
      <c r="HN102" s="7">
        <f t="shared" ca="1" si="471"/>
        <v>0.44815948597972277</v>
      </c>
      <c r="HO102" s="7">
        <f t="shared" ca="1" si="472"/>
        <v>1</v>
      </c>
      <c r="HP102" s="7" t="str">
        <f t="shared" ca="1" si="473"/>
        <v>2</v>
      </c>
      <c r="HQ102" s="7">
        <f ca="1">IFERROR(IF(HQ101+HP102&gt;HR$4,HQ101,HQ101+HP102),"")</f>
        <v>60</v>
      </c>
      <c r="HR102" s="7">
        <f t="shared" ca="1" si="604"/>
        <v>0</v>
      </c>
      <c r="HS102" s="7">
        <f t="shared" ca="1" si="474"/>
        <v>0.6353086860157513</v>
      </c>
      <c r="HT102" s="7">
        <f t="shared" ca="1" si="475"/>
        <v>0.21084516013809484</v>
      </c>
      <c r="HU102" s="7">
        <f t="shared" ca="1" si="476"/>
        <v>1</v>
      </c>
      <c r="HV102" s="7" t="str">
        <f t="shared" ca="1" si="477"/>
        <v>2</v>
      </c>
      <c r="HW102" s="7">
        <f ca="1">IFERROR(IF(HW101+HV102&gt;HX$4,HW101,HW101+HV102),"")</f>
        <v>60</v>
      </c>
      <c r="HX102" s="7">
        <f t="shared" ca="1" si="605"/>
        <v>0</v>
      </c>
      <c r="HY102" s="7">
        <f t="shared" ca="1" si="478"/>
        <v>0.21237638110000268</v>
      </c>
      <c r="HZ102" s="7">
        <f t="shared" ca="1" si="479"/>
        <v>0.63377746505384347</v>
      </c>
      <c r="IA102" s="7">
        <f t="shared" ca="1" si="480"/>
        <v>1</v>
      </c>
      <c r="IB102" s="7" t="str">
        <f t="shared" ca="1" si="481"/>
        <v>2</v>
      </c>
      <c r="IC102" s="7">
        <f ca="1">IFERROR(IF(IC101+IB102&gt;ID$4,IC101,IC101+IB102),"")</f>
        <v>60</v>
      </c>
      <c r="ID102" s="7">
        <f t="shared" ca="1" si="606"/>
        <v>0</v>
      </c>
      <c r="IE102" s="7">
        <f t="shared" ca="1" si="482"/>
        <v>8.9808594053334079E-2</v>
      </c>
      <c r="IF102" s="7">
        <f t="shared" ca="1" si="483"/>
        <v>0.75634525210051207</v>
      </c>
      <c r="IG102" s="7">
        <f t="shared" ca="1" si="484"/>
        <v>1</v>
      </c>
      <c r="IH102" s="7" t="str">
        <f t="shared" ca="1" si="485"/>
        <v>2</v>
      </c>
      <c r="II102" s="7">
        <f ca="1">IFERROR(IF(II101+IH102&gt;IJ$4,II101,II101+IH102),"")</f>
        <v>60</v>
      </c>
      <c r="IJ102" s="7">
        <f t="shared" ca="1" si="607"/>
        <v>0</v>
      </c>
      <c r="IK102" s="7">
        <f t="shared" ca="1" si="486"/>
        <v>0.9018491510591754</v>
      </c>
      <c r="IL102" s="7">
        <f t="shared" ca="1" si="487"/>
        <v>-5.5695304905329257E-2</v>
      </c>
      <c r="IM102" s="7">
        <f t="shared" ca="1" si="488"/>
        <v>0</v>
      </c>
      <c r="IN102" s="7">
        <f t="shared" ca="1" si="489"/>
        <v>0</v>
      </c>
      <c r="IO102" s="7">
        <f ca="1">IFERROR(IF(IO101+IN102&gt;IP$4,IO101,IO101+IN102),"")</f>
        <v>60</v>
      </c>
      <c r="IP102" s="7">
        <f t="shared" ca="1" si="608"/>
        <v>0</v>
      </c>
      <c r="IQ102" s="7">
        <f t="shared" ca="1" si="490"/>
        <v>5.2191273576179698E-2</v>
      </c>
      <c r="IR102" s="7">
        <f t="shared" ca="1" si="491"/>
        <v>0.79396257257766645</v>
      </c>
      <c r="IS102" s="7">
        <f t="shared" ca="1" si="492"/>
        <v>1</v>
      </c>
      <c r="IT102" s="7" t="str">
        <f t="shared" ca="1" si="493"/>
        <v>2</v>
      </c>
      <c r="IU102" s="7">
        <f ca="1">IFERROR(IF(IU101+IT102&gt;IV$4,IU101,IU101+IT102),"")</f>
        <v>60</v>
      </c>
      <c r="IV102" s="7">
        <f t="shared" ca="1" si="609"/>
        <v>0</v>
      </c>
      <c r="IW102" s="7">
        <f t="shared" ca="1" si="494"/>
        <v>0.19179033646091359</v>
      </c>
      <c r="IX102" s="7">
        <f t="shared" ca="1" si="495"/>
        <v>0.65436350969293255</v>
      </c>
      <c r="IY102" s="7">
        <f t="shared" ca="1" si="496"/>
        <v>1</v>
      </c>
      <c r="IZ102" s="7" t="str">
        <f t="shared" ca="1" si="497"/>
        <v>2</v>
      </c>
      <c r="JA102" s="7">
        <f ca="1">IFERROR(IF(JA101+IZ102&gt;JB$4,JA101,JA101+IZ102),"")</f>
        <v>60</v>
      </c>
      <c r="JB102" s="7">
        <f t="shared" ca="1" si="610"/>
        <v>0</v>
      </c>
      <c r="JC102" s="7">
        <f t="shared" ca="1" si="498"/>
        <v>0.35190567903500969</v>
      </c>
      <c r="JD102" s="7">
        <f t="shared" ca="1" si="499"/>
        <v>0.49424816711883646</v>
      </c>
      <c r="JE102" s="7">
        <f t="shared" ca="1" si="500"/>
        <v>1</v>
      </c>
      <c r="JF102" s="7" t="str">
        <f t="shared" ca="1" si="501"/>
        <v>2</v>
      </c>
      <c r="JG102" s="7">
        <f ca="1">IFERROR(IF(JG101+JF102&gt;JH$4,JG101,JG101+JF102),"")</f>
        <v>60</v>
      </c>
      <c r="JH102" s="7">
        <f t="shared" ca="1" si="611"/>
        <v>0</v>
      </c>
      <c r="JI102" s="7">
        <f t="shared" ca="1" si="502"/>
        <v>0.23774756576998035</v>
      </c>
      <c r="JJ102" s="7">
        <f t="shared" ca="1" si="503"/>
        <v>0.60840628038386579</v>
      </c>
      <c r="JK102" s="7">
        <f t="shared" ca="1" si="504"/>
        <v>1</v>
      </c>
      <c r="JL102" s="7" t="str">
        <f t="shared" ca="1" si="505"/>
        <v>2</v>
      </c>
      <c r="JM102" s="7">
        <f ca="1">IFERROR(IF(JM101+JL102&gt;JN$4,JM101,JM101+JL102),"")</f>
        <v>60</v>
      </c>
      <c r="JN102" s="7">
        <f t="shared" ca="1" si="612"/>
        <v>0</v>
      </c>
      <c r="JO102" s="7">
        <f t="shared" ca="1" si="506"/>
        <v>7.2732905066928866E-2</v>
      </c>
      <c r="JP102" s="7">
        <f t="shared" ca="1" si="507"/>
        <v>0.77342094108691728</v>
      </c>
      <c r="JQ102" s="7">
        <f t="shared" ca="1" si="508"/>
        <v>1</v>
      </c>
      <c r="JR102" s="7" t="str">
        <f t="shared" ca="1" si="509"/>
        <v>2</v>
      </c>
      <c r="JS102" s="7">
        <f ca="1">IFERROR(IF(JS101+JR102&gt;JT$4,JS101,JS101+JR102),"")</f>
        <v>60</v>
      </c>
      <c r="JT102" s="7">
        <f t="shared" ca="1" si="613"/>
        <v>0</v>
      </c>
      <c r="JU102" s="7">
        <f t="shared" ca="1" si="510"/>
        <v>0.74625360943234198</v>
      </c>
      <c r="JV102" s="7">
        <f t="shared" ca="1" si="511"/>
        <v>9.9900236721504165E-2</v>
      </c>
      <c r="JW102" s="7">
        <f t="shared" ca="1" si="512"/>
        <v>1</v>
      </c>
      <c r="JX102" s="7" t="str">
        <f t="shared" ca="1" si="513"/>
        <v>2</v>
      </c>
      <c r="JY102" s="7">
        <f ca="1">IFERROR(IF(JY101+JX102&gt;JZ$4,JY101,JY101+JX102),"")</f>
        <v>60</v>
      </c>
      <c r="JZ102" s="7">
        <f t="shared" ca="1" si="614"/>
        <v>0</v>
      </c>
      <c r="KA102" s="7">
        <f t="shared" ca="1" si="514"/>
        <v>0.79910150665290569</v>
      </c>
      <c r="KB102" s="7">
        <f t="shared" ca="1" si="515"/>
        <v>4.7052339500940454E-2</v>
      </c>
      <c r="KC102" s="7">
        <f t="shared" ca="1" si="516"/>
        <v>1</v>
      </c>
      <c r="KD102" s="7" t="str">
        <f t="shared" ca="1" si="517"/>
        <v>2</v>
      </c>
      <c r="KE102" s="7">
        <f ca="1">IFERROR(IF(KE101+KD102&gt;KF$4,KE101,KE101+KD102),"")</f>
        <v>60</v>
      </c>
      <c r="KF102" s="7">
        <f t="shared" ca="1" si="615"/>
        <v>0</v>
      </c>
      <c r="KG102" s="7">
        <f t="shared" ca="1" si="518"/>
        <v>0.55618042612660024</v>
      </c>
      <c r="KH102" s="7">
        <f t="shared" ca="1" si="519"/>
        <v>0.28997342002724591</v>
      </c>
      <c r="KI102" s="7">
        <f t="shared" ca="1" si="520"/>
        <v>1</v>
      </c>
      <c r="KJ102" s="7" t="str">
        <f t="shared" ca="1" si="521"/>
        <v>2</v>
      </c>
      <c r="KK102" s="7">
        <f ca="1">IFERROR(IF(KK101+KJ102&gt;KL$4,KK101,KK101+KJ102),"")</f>
        <v>60</v>
      </c>
      <c r="KL102" s="7">
        <f t="shared" ca="1" si="616"/>
        <v>0</v>
      </c>
      <c r="KM102" s="7">
        <f t="shared" ca="1" si="522"/>
        <v>0.81601165828310762</v>
      </c>
      <c r="KN102" s="7">
        <f t="shared" ca="1" si="523"/>
        <v>3.0142187870738524E-2</v>
      </c>
      <c r="KO102" s="7">
        <f t="shared" ca="1" si="524"/>
        <v>1</v>
      </c>
      <c r="KP102" s="7" t="str">
        <f t="shared" ca="1" si="525"/>
        <v>2</v>
      </c>
      <c r="KQ102" s="7">
        <f ca="1">IFERROR(IF(KQ101+KP102&gt;KR$4,KQ101,KQ101+KP102),"")</f>
        <v>60</v>
      </c>
      <c r="KR102" s="7">
        <f t="shared" ca="1" si="617"/>
        <v>0</v>
      </c>
      <c r="KS102" s="7">
        <f t="shared" ca="1" si="526"/>
        <v>0.70261106968632725</v>
      </c>
      <c r="KT102" s="7">
        <f t="shared" ca="1" si="527"/>
        <v>0.1435427764675189</v>
      </c>
      <c r="KU102" s="7">
        <f t="shared" ca="1" si="528"/>
        <v>1</v>
      </c>
      <c r="KV102" s="7" t="str">
        <f t="shared" ca="1" si="529"/>
        <v>2</v>
      </c>
      <c r="KW102" s="7">
        <f ca="1">IFERROR(IF(KW101+KV102&gt;KX$4,KW101,KW101+KV102),"")</f>
        <v>60</v>
      </c>
      <c r="KX102" s="7">
        <f t="shared" ca="1" si="618"/>
        <v>0</v>
      </c>
      <c r="KY102" s="7">
        <f t="shared" ca="1" si="530"/>
        <v>0.91436253168820247</v>
      </c>
      <c r="KZ102" s="7">
        <f t="shared" ca="1" si="531"/>
        <v>-6.8208685534356328E-2</v>
      </c>
      <c r="LA102" s="7">
        <f t="shared" ca="1" si="532"/>
        <v>0</v>
      </c>
      <c r="LB102" s="7">
        <f t="shared" ca="1" si="533"/>
        <v>0</v>
      </c>
      <c r="LC102" s="7">
        <f ca="1">IFERROR(IF(LC101+LB102&gt;LD$4,LC101,LC101+LB102),"")</f>
        <v>60</v>
      </c>
      <c r="LD102" s="7">
        <f t="shared" ca="1" si="619"/>
        <v>0</v>
      </c>
      <c r="LE102" s="7">
        <f t="shared" ca="1" si="534"/>
        <v>0.45471329833643537</v>
      </c>
      <c r="LF102" s="7">
        <f t="shared" ca="1" si="535"/>
        <v>0.39144054781741078</v>
      </c>
      <c r="LG102" s="7">
        <f t="shared" ca="1" si="536"/>
        <v>1</v>
      </c>
      <c r="LH102" s="7" t="str">
        <f t="shared" ca="1" si="537"/>
        <v>2</v>
      </c>
      <c r="LI102" s="7">
        <f ca="1">IFERROR(IF(LI101+LH102&gt;LJ$4,LI101,LI101+LH102),"")</f>
        <v>60</v>
      </c>
      <c r="LJ102" s="7">
        <f t="shared" ca="1" si="620"/>
        <v>0</v>
      </c>
      <c r="LK102" s="7">
        <f t="shared" ca="1" si="538"/>
        <v>0.24614627719219262</v>
      </c>
      <c r="LL102" s="7">
        <f t="shared" ca="1" si="539"/>
        <v>0.60000756896165353</v>
      </c>
      <c r="LM102" s="7">
        <f t="shared" ca="1" si="540"/>
        <v>1</v>
      </c>
      <c r="LN102" s="7" t="str">
        <f t="shared" ca="1" si="541"/>
        <v>2</v>
      </c>
      <c r="LO102" s="7">
        <f ca="1">IFERROR(IF(LO101+LN102&gt;LP$4,LO101,LO101+LN102),"")</f>
        <v>60</v>
      </c>
      <c r="LP102" s="7">
        <f t="shared" ca="1" si="621"/>
        <v>0</v>
      </c>
      <c r="LQ102" s="7">
        <f t="shared" ca="1" si="542"/>
        <v>0.39734144798994186</v>
      </c>
      <c r="LR102" s="7">
        <f t="shared" ca="1" si="543"/>
        <v>0.44881239816390428</v>
      </c>
      <c r="LS102" s="7">
        <f t="shared" ca="1" si="544"/>
        <v>1</v>
      </c>
      <c r="LT102" s="7" t="str">
        <f t="shared" ca="1" si="545"/>
        <v>2</v>
      </c>
      <c r="LU102" s="7">
        <f ca="1">IFERROR(IF(LU101+LT102&gt;LV$4,LU101,LU101+LT102),"")</f>
        <v>60</v>
      </c>
      <c r="LV102" s="7">
        <f t="shared" ca="1" si="622"/>
        <v>0</v>
      </c>
      <c r="LW102" s="7">
        <f t="shared" ca="1" si="546"/>
        <v>0.45226291607776348</v>
      </c>
      <c r="LX102" s="7">
        <f t="shared" ca="1" si="547"/>
        <v>0.39389093007608267</v>
      </c>
      <c r="LY102" s="7">
        <f t="shared" ca="1" si="548"/>
        <v>1</v>
      </c>
      <c r="LZ102" s="7" t="str">
        <f t="shared" ca="1" si="549"/>
        <v>2</v>
      </c>
      <c r="MA102" s="7">
        <f ca="1">IFERROR(IF(MA101+LZ102&gt;MB$4,MA101,MA101+LZ102),"")</f>
        <v>60</v>
      </c>
      <c r="MB102" s="7">
        <f t="shared" ca="1" si="623"/>
        <v>0</v>
      </c>
      <c r="MC102" s="7">
        <f t="shared" ca="1" si="550"/>
        <v>0.27059023037587215</v>
      </c>
      <c r="MD102" s="7">
        <f t="shared" ca="1" si="551"/>
        <v>0.57556361577797399</v>
      </c>
      <c r="ME102" s="7">
        <f t="shared" ca="1" si="552"/>
        <v>1</v>
      </c>
      <c r="MF102" s="7" t="str">
        <f t="shared" ca="1" si="553"/>
        <v>2</v>
      </c>
      <c r="MG102" s="7">
        <f ca="1">IFERROR(IF(MG101+MF102&gt;MH$4,MG101,MG101+MF102),"")</f>
        <v>60</v>
      </c>
      <c r="MH102" s="7">
        <f t="shared" ca="1" si="624"/>
        <v>0</v>
      </c>
      <c r="MI102" s="7">
        <f t="shared" ca="1" si="554"/>
        <v>0.82077374274314618</v>
      </c>
      <c r="MJ102" s="7">
        <f t="shared" ca="1" si="555"/>
        <v>2.5380103410699961E-2</v>
      </c>
      <c r="MK102" s="7">
        <f t="shared" ca="1" si="556"/>
        <v>1</v>
      </c>
      <c r="ML102" s="7" t="str">
        <f t="shared" ca="1" si="557"/>
        <v>2</v>
      </c>
      <c r="MM102" s="7">
        <f ca="1">IFERROR(IF(MM101+ML102&gt;MN$4,MM101,MM101+ML102),"")</f>
        <v>60</v>
      </c>
      <c r="MN102" s="7">
        <f t="shared" ca="1" si="625"/>
        <v>0</v>
      </c>
      <c r="MO102" s="7">
        <f t="shared" ca="1" si="558"/>
        <v>0.32089517689476343</v>
      </c>
      <c r="MP102" s="7">
        <f t="shared" ca="1" si="559"/>
        <v>0.52525866925908271</v>
      </c>
      <c r="MQ102" s="7">
        <f t="shared" ca="1" si="560"/>
        <v>1</v>
      </c>
      <c r="MR102" s="7" t="str">
        <f t="shared" ca="1" si="561"/>
        <v>2</v>
      </c>
      <c r="MS102" s="7">
        <f ca="1">IFERROR(IF(MS101+MR102&gt;MT$4,MS101,MS101+MR102),"")</f>
        <v>60</v>
      </c>
      <c r="MT102" s="7">
        <f t="shared" ca="1" si="626"/>
        <v>0</v>
      </c>
      <c r="MU102" s="7">
        <f t="shared" ca="1" si="562"/>
        <v>0.11929119667376853</v>
      </c>
      <c r="MV102" s="7">
        <f t="shared" ca="1" si="563"/>
        <v>0.72686264948007762</v>
      </c>
      <c r="MW102" s="7">
        <f t="shared" ca="1" si="564"/>
        <v>1</v>
      </c>
      <c r="MX102" s="7" t="str">
        <f t="shared" ca="1" si="565"/>
        <v>2</v>
      </c>
      <c r="MY102" s="7">
        <f ca="1">IFERROR(IF(MY101+MX102&gt;MZ$4,MY101,MY101+MX102),"")</f>
        <v>60</v>
      </c>
      <c r="MZ102" s="7">
        <f t="shared" ca="1" si="627"/>
        <v>0</v>
      </c>
      <c r="NA102" s="7">
        <f t="shared" ca="1" si="566"/>
        <v>0.27511589299437567</v>
      </c>
      <c r="NB102" s="7">
        <f t="shared" ca="1" si="567"/>
        <v>0.57103795315947048</v>
      </c>
      <c r="NC102" s="7">
        <f t="shared" ca="1" si="568"/>
        <v>1</v>
      </c>
      <c r="ND102" s="7" t="str">
        <f t="shared" ca="1" si="569"/>
        <v>2</v>
      </c>
      <c r="NE102" s="7">
        <f ca="1">IFERROR(IF(NE101+ND102&gt;NF$4,NE101,NE101+ND102),"")</f>
        <v>60</v>
      </c>
      <c r="NF102" s="7">
        <f t="shared" ca="1" si="628"/>
        <v>0</v>
      </c>
      <c r="NG102" s="7">
        <f t="shared" ca="1" si="570"/>
        <v>0.20235803945255959</v>
      </c>
      <c r="NH102" s="7">
        <f t="shared" ca="1" si="571"/>
        <v>0.64379580670128655</v>
      </c>
      <c r="NI102" s="7">
        <f t="shared" ca="1" si="572"/>
        <v>1</v>
      </c>
      <c r="NJ102" s="7" t="str">
        <f t="shared" ca="1" si="573"/>
        <v>2</v>
      </c>
      <c r="NK102" s="7">
        <f ca="1">IFERROR(IF(NK101+NJ102&gt;NL$4,NK101,NK101+NJ102),"")</f>
        <v>60</v>
      </c>
      <c r="NL102" s="7">
        <f t="shared" ca="1" si="629"/>
        <v>0</v>
      </c>
      <c r="NM102" s="7">
        <f t="shared" ca="1" si="574"/>
        <v>0.58893200752988151</v>
      </c>
      <c r="NN102" s="7">
        <f t="shared" ca="1" si="575"/>
        <v>0.25722183862396464</v>
      </c>
      <c r="NO102" s="7">
        <f t="shared" ca="1" si="576"/>
        <v>1</v>
      </c>
      <c r="NP102" s="7" t="str">
        <f t="shared" ca="1" si="577"/>
        <v>2</v>
      </c>
      <c r="NQ102" s="7">
        <f ca="1">IFERROR(IF(NQ101+NP102&gt;NR$4,NQ101,NQ101+NP102),"")</f>
        <v>60</v>
      </c>
      <c r="NR102" s="7">
        <f t="shared" ca="1" si="630"/>
        <v>0</v>
      </c>
      <c r="NT102">
        <v>100</v>
      </c>
      <c r="NU102" s="7" t="s">
        <v>19</v>
      </c>
      <c r="NV102" s="7" t="str">
        <f t="shared" ca="1" si="335"/>
        <v/>
      </c>
      <c r="NW102" s="7" t="str">
        <f t="shared" ca="1" si="329"/>
        <v/>
      </c>
      <c r="NX102" t="str">
        <f ca="1">IFERROR(VLOOKUP(NT102,$K$3:$AK$568,8,FALSE),"")</f>
        <v/>
      </c>
      <c r="NY102" t="str">
        <f ca="1">IFERROR(VLOOKUP(NT102,$K$3:$AK$568,9,FALSE),"")</f>
        <v/>
      </c>
      <c r="NZ102" s="7" t="str">
        <f ca="1">IFERROR(VLOOKUP(NT102,$K$3:$AK$568,27,FALSE),"")</f>
        <v/>
      </c>
      <c r="OB102">
        <v>100</v>
      </c>
      <c r="OC102" s="7" t="s">
        <v>19</v>
      </c>
      <c r="OD102" t="e">
        <f t="shared" ca="1" si="336"/>
        <v>#N/A</v>
      </c>
      <c r="OE102" s="7" t="str">
        <f t="shared" ca="1" si="337"/>
        <v/>
      </c>
      <c r="OF102" s="7" t="str">
        <f t="shared" ca="1" si="338"/>
        <v/>
      </c>
      <c r="OG102" t="str">
        <f t="shared" ca="1" si="339"/>
        <v/>
      </c>
      <c r="OI102">
        <v>100</v>
      </c>
      <c r="OJ102" s="7" t="s">
        <v>19</v>
      </c>
      <c r="OK102" s="7" t="str">
        <f t="shared" ca="1" si="340"/>
        <v/>
      </c>
      <c r="OL102" s="7" t="str">
        <f t="shared" ca="1" si="341"/>
        <v/>
      </c>
      <c r="OM102" t="str">
        <f ca="1">IFERROR(VLOOKUP(OI102,$L$3:$AK$568,7,FALSE),"")</f>
        <v/>
      </c>
      <c r="ON102" t="str">
        <f ca="1">IFERROR(VLOOKUP(OI102,$L$3:$AK$568,8,FALSE),"")</f>
        <v/>
      </c>
      <c r="OO102" s="7" t="str">
        <f ca="1">IFERROR(VLOOKUP(OI102,$L$3:$AK$568,26,FALSE),"")</f>
        <v/>
      </c>
      <c r="OQ102">
        <v>100</v>
      </c>
      <c r="OR102" s="7" t="s">
        <v>19</v>
      </c>
      <c r="OS102" t="e">
        <f t="shared" ca="1" si="342"/>
        <v>#N/A</v>
      </c>
      <c r="OT102" s="7" t="str">
        <f t="shared" ca="1" si="343"/>
        <v/>
      </c>
      <c r="OU102" s="7" t="str">
        <f t="shared" ca="1" si="344"/>
        <v/>
      </c>
      <c r="OV102" t="str">
        <f t="shared" ca="1" si="345"/>
        <v/>
      </c>
      <c r="OX102">
        <v>100</v>
      </c>
      <c r="OY102" s="7" t="s">
        <v>19</v>
      </c>
      <c r="OZ102" s="7" t="str">
        <f t="shared" ca="1" si="346"/>
        <v/>
      </c>
      <c r="PA102" s="7" t="str">
        <f t="shared" ca="1" si="347"/>
        <v/>
      </c>
      <c r="PB102" t="str">
        <f ca="1">IFERROR(VLOOKUP(OX102,$M$3:$AK$568,6,FALSE),"")</f>
        <v/>
      </c>
      <c r="PC102" t="str">
        <f ca="1">IFERROR(VLOOKUP(OX102,$M$3:$AK$568,7,FALSE),"")</f>
        <v/>
      </c>
      <c r="PD102" s="7" t="str">
        <f ca="1">IFERROR(VLOOKUP(OX102,$M$3:$AK$568,25,FALSE),"")</f>
        <v/>
      </c>
      <c r="PF102">
        <v>100</v>
      </c>
      <c r="PG102" s="7" t="s">
        <v>19</v>
      </c>
      <c r="PH102" t="e">
        <f t="shared" ca="1" si="348"/>
        <v>#N/A</v>
      </c>
      <c r="PI102" s="7" t="str">
        <f t="shared" ca="1" si="349"/>
        <v/>
      </c>
      <c r="PJ102" s="7" t="str">
        <f t="shared" ca="1" si="350"/>
        <v/>
      </c>
      <c r="PK102" t="str">
        <f t="shared" ca="1" si="351"/>
        <v/>
      </c>
      <c r="PM102">
        <v>100</v>
      </c>
      <c r="PN102" s="7" t="s">
        <v>19</v>
      </c>
      <c r="PO102" s="202" t="str">
        <f t="shared" ca="1" si="352"/>
        <v/>
      </c>
      <c r="PP102" s="7" t="str">
        <f t="shared" ca="1" si="353"/>
        <v/>
      </c>
      <c r="PQ102" t="str">
        <f ca="1">IFERROR(VLOOKUP(PM102,$G$325:$R$409,12,FALSE),"")</f>
        <v/>
      </c>
      <c r="PR102" t="e">
        <f ca="1">VLOOKUP(PM102,$G$324:$Q$409,11,FALSE)</f>
        <v>#N/A</v>
      </c>
      <c r="PS102" s="7" t="str">
        <f ca="1">VLOOKUP(PQ102,$R$325:$Y$409,8,FALSE)</f>
        <v>- -</v>
      </c>
      <c r="PT102" s="7">
        <f ca="1">ReSt</f>
        <v>-4</v>
      </c>
      <c r="PU102" s="7" t="e">
        <f t="shared" ca="1" si="354"/>
        <v>#N/A</v>
      </c>
      <c r="PV102" s="7" t="e">
        <f t="shared" ca="1" si="355"/>
        <v>#N/A</v>
      </c>
      <c r="PW102" s="7" t="str">
        <f ca="1">VLOOKUP(PQ102,$R$325:$AK$409,8,FALSE)</f>
        <v>- -</v>
      </c>
      <c r="PX102" s="7"/>
      <c r="PY102">
        <v>100</v>
      </c>
      <c r="PZ102" s="7" t="s">
        <v>19</v>
      </c>
      <c r="QA102" t="str">
        <f t="shared" ca="1" si="356"/>
        <v/>
      </c>
      <c r="QB102" s="7" t="str">
        <f t="shared" ca="1" si="357"/>
        <v/>
      </c>
      <c r="QC102" s="7" t="str">
        <f t="shared" ca="1" si="358"/>
        <v/>
      </c>
      <c r="QD102" t="str">
        <f t="shared" ca="1" si="359"/>
        <v/>
      </c>
      <c r="QF102">
        <v>100</v>
      </c>
      <c r="QG102" s="7" t="s">
        <v>19</v>
      </c>
      <c r="QH102" s="7" t="str">
        <f t="shared" ca="1" si="360"/>
        <v/>
      </c>
      <c r="QI102" s="7" t="e">
        <f t="shared" ca="1" si="361"/>
        <v>#VALUE!</v>
      </c>
      <c r="QJ102" t="e">
        <f t="shared" ca="1" si="362"/>
        <v>#N/A</v>
      </c>
      <c r="QK102" s="7" t="e">
        <f t="shared" ca="1" si="363"/>
        <v>#N/A</v>
      </c>
      <c r="QM102">
        <v>100</v>
      </c>
      <c r="QN102" s="7" t="s">
        <v>19</v>
      </c>
      <c r="QO102" t="str">
        <f t="shared" ca="1" si="364"/>
        <v/>
      </c>
      <c r="QP102" s="7" t="str">
        <f t="shared" ca="1" si="365"/>
        <v/>
      </c>
      <c r="QQ102" t="str">
        <f t="shared" ca="1" si="366"/>
        <v/>
      </c>
    </row>
    <row r="103" spans="1:459" x14ac:dyDescent="0.25">
      <c r="A103" s="240" t="str">
        <f>IF('Character Sheet'!$B$4="Creature","N","Y")</f>
        <v>Y</v>
      </c>
      <c r="C103" s="75"/>
      <c r="D103" s="76"/>
      <c r="F103" s="75"/>
      <c r="G103" s="76"/>
      <c r="I103" s="75"/>
      <c r="J103" s="85"/>
      <c r="K103" s="85">
        <f t="shared" ca="1" si="330"/>
        <v>4</v>
      </c>
      <c r="L103" s="85">
        <f t="shared" ca="1" si="632"/>
        <v>0</v>
      </c>
      <c r="M103" s="70">
        <f t="shared" ca="1" si="643"/>
        <v>5</v>
      </c>
      <c r="O103" s="222">
        <f t="shared" ca="1" si="331"/>
        <v>310</v>
      </c>
      <c r="Q103" s="7" t="str">
        <f t="shared" si="633"/>
        <v>Falsification</v>
      </c>
      <c r="R103" s="9" t="s">
        <v>1394</v>
      </c>
      <c r="S103" s="9" t="s">
        <v>1894</v>
      </c>
      <c r="T103" s="61" t="str">
        <f>SUBSTITUTE(IFERROR(IFERROR(VLOOKUP(R103,'[1]Skill Statistics'!$A$3:$C$513,2,FALSE),VLOOKUP(Q103,'[1]Skill Statistics'!$A$3:$C$513,2,FALSE)),T102),"R*","ReSt")</f>
        <v>Ag/Me</v>
      </c>
      <c r="U103" s="61" t="str">
        <f>IFERROR(IFERROR(VLOOKUP(R103,'[1]Skill Statistics'!$A$3:$C$513,3,FALSE),VLOOKUP(Q103,'[1]Skill Statistics'!$A$3:$C$513,3,FALSE)),U102)</f>
        <v>Re</v>
      </c>
      <c r="V103" s="61" t="str">
        <f>IF(ISNUMBER(SEARCH("Category",R103)),"- -",IFERROR(IFERROR(VLOOKUP(Q103,[1]Professions!$A$4:$AM$288,MATCH(Profession,[1]Professions!$A$1:$AM$1,0),FALSE),VLOOKUP(Q103,Calculations!$B$91:$I$95,8,FALSE)),"- -"))</f>
        <v>2 / 4</v>
      </c>
      <c r="W103" s="60">
        <f t="shared" ca="1" si="332"/>
        <v>0</v>
      </c>
      <c r="X103" s="7">
        <f ca="1">IFERROR(VLOOKUP(R103,$BS$6:$NR$519,MATCH(ActualLevel,$BS$3:$NR$3,0),FALSE),"- -")</f>
        <v>0</v>
      </c>
      <c r="Y103" s="7">
        <f t="shared" ca="1" si="640"/>
        <v>0</v>
      </c>
      <c r="Z103" s="7">
        <f ca="1">IFERROR(VLOOKUP(Y103,Charts!$BQ$2:$BR$52,2,FALSE),"- -")</f>
        <v>-25</v>
      </c>
      <c r="AA103" s="7">
        <f t="shared" ca="1" si="367"/>
        <v>4</v>
      </c>
      <c r="AB103" s="7">
        <f t="shared" ca="1" si="634"/>
        <v>0</v>
      </c>
      <c r="AC103" s="7"/>
      <c r="AD103" s="7"/>
      <c r="AE103" s="7"/>
      <c r="AF103" s="7"/>
      <c r="AG103" s="7"/>
      <c r="AH103" s="43"/>
      <c r="AI103" s="7"/>
      <c r="AJ103" s="7"/>
      <c r="AK103" s="7">
        <f t="shared" ca="1" si="368"/>
        <v>-21</v>
      </c>
      <c r="AL103" s="7"/>
      <c r="AM103" s="69">
        <f>IFERROR(VLOOKUP(R103,'[1]Skill Statistics'!$A$3:$AN$513,MATCH(Profession,'[1]Skill Statistics'!$A$2:$AN$2,0),FALSE),0)</f>
        <v>0</v>
      </c>
      <c r="AN103" s="85">
        <f>IFERROR(VLOOKUP(Q103,'[1]Skill Statistics'!$A$3:$BK$513,MATCH(Archetype,'[1]Skill Statistics'!$A$2:$BK$2,0),FALSE),0)</f>
        <v>0</v>
      </c>
      <c r="AO103" s="85">
        <f>IFERROR(VLOOKUP(Q103,'[1]Skill Statistics'!$A$3:$BB$513,MATCH(Race,'[1]Skill Statistics'!$A$2:$BB$2,0),FALSE),0)</f>
        <v>0</v>
      </c>
      <c r="AP103" s="85">
        <f t="shared" ca="1" si="333"/>
        <v>0.4</v>
      </c>
      <c r="AQ103" s="70"/>
      <c r="AS103" s="69">
        <f>IFERROR(VLOOKUP(Q103,'[1]Professional Skills'!$A$4:$AM$288,MATCH(Profession,'[1]Professional Skills'!$A$3:$AM$3,0),FALSE),"- -")</f>
        <v>0</v>
      </c>
      <c r="AU103" s="7">
        <f t="shared" si="636"/>
        <v>0</v>
      </c>
      <c r="AV103" s="7">
        <f t="shared" ca="1" si="635"/>
        <v>0</v>
      </c>
      <c r="AW103" t="str">
        <f t="shared" si="371"/>
        <v/>
      </c>
      <c r="AX103" t="str">
        <f>IFERROR(_xlfn.RANK.EQ(AW103,$AW$5:$AW$568),"")</f>
        <v/>
      </c>
      <c r="AY103">
        <f t="shared" si="327"/>
        <v>0</v>
      </c>
      <c r="AZ103" s="70" t="str">
        <f t="shared" si="369"/>
        <v/>
      </c>
      <c r="BB103" s="69" t="str">
        <f>IFERROR(IF(Q103="Language",VLOOKUP(R103,[1]Cultures!$B$4:$N$218,MATCH(Culture,[1]Cultures!$B$3:$N$3,0),FALSE),VLOOKUP(Q103,[1]Cultures!$B$4:$O$212,MATCH(Culture,[1]Cultures!$B$3:$O$3,0),FALSE)),"- -")</f>
        <v>- -</v>
      </c>
      <c r="BD103">
        <f t="shared" ca="1" si="631"/>
        <v>0</v>
      </c>
      <c r="BE103" t="str">
        <f t="shared" si="578"/>
        <v/>
      </c>
      <c r="BG103">
        <f t="shared" ca="1" si="641"/>
        <v>0.15650635474415575</v>
      </c>
      <c r="BH103">
        <f ca="1">_xlfn.RANK.EQ(BG103,$BG$89:$BG$568)</f>
        <v>63</v>
      </c>
      <c r="BI103" s="7" t="str">
        <f t="shared" ca="1" si="644"/>
        <v>- -</v>
      </c>
      <c r="BK103" s="7">
        <f t="shared" ca="1" si="642"/>
        <v>0</v>
      </c>
      <c r="BL103" s="70">
        <f t="shared" ca="1" si="328"/>
        <v>0</v>
      </c>
      <c r="BN103" s="69">
        <f>IFERROR(VLOOKUP(V103,Charts!$BT$2:$BV$14,3,FALSE),"- -")</f>
        <v>0.76923076923076927</v>
      </c>
      <c r="BO103" s="85">
        <f t="shared" ca="1" si="334"/>
        <v>1.2543831272981723</v>
      </c>
      <c r="BP103" s="70">
        <f t="shared" ca="1" si="579"/>
        <v>310</v>
      </c>
      <c r="BR103" s="7">
        <v>98</v>
      </c>
      <c r="BS103" s="9" t="str">
        <f ca="1">VLOOKUP(BR103,$O$3:$R$568,4,FALSE)</f>
        <v>Mounted Combat</v>
      </c>
      <c r="BT103" s="7" t="str">
        <f ca="1">VLOOKUP(BS103,$R$3:$V$568,5,FALSE)</f>
        <v>2 / 3</v>
      </c>
      <c r="BU103" s="7">
        <f ca="1">VLOOKUP(BT103,Charts!$BT$2:$BV$14,3,FALSE)</f>
        <v>0.84615384615384615</v>
      </c>
      <c r="BV103" s="7" t="str">
        <f t="shared" ca="1" si="372"/>
        <v>2</v>
      </c>
      <c r="BW103" s="7" t="str">
        <f t="shared" ca="1" si="373"/>
        <v>3</v>
      </c>
      <c r="BY103" s="7">
        <f t="shared" ca="1" si="374"/>
        <v>0.16050538964599248</v>
      </c>
      <c r="BZ103" s="7">
        <f t="shared" ca="1" si="375"/>
        <v>0.68564845650785367</v>
      </c>
      <c r="CA103" s="7">
        <f t="shared" ca="1" si="376"/>
        <v>1</v>
      </c>
      <c r="CB103" s="7" t="str">
        <f t="shared" ca="1" si="377"/>
        <v>2</v>
      </c>
      <c r="CC103" s="7">
        <f ca="1">IFERROR(IF(CC102+CB103&gt;CD$4,CC102,CC102+CB103),"")</f>
        <v>38</v>
      </c>
      <c r="CD103" s="7">
        <f t="shared" ca="1" si="580"/>
        <v>0</v>
      </c>
      <c r="CE103" s="7">
        <f t="shared" ca="1" si="378"/>
        <v>0.6209769111973189</v>
      </c>
      <c r="CF103" s="7">
        <f t="shared" ca="1" si="379"/>
        <v>0.22517693495652724</v>
      </c>
      <c r="CG103" s="7">
        <f t="shared" ca="1" si="380"/>
        <v>1</v>
      </c>
      <c r="CH103" s="7" t="str">
        <f t="shared" ca="1" si="381"/>
        <v>2</v>
      </c>
      <c r="CI103" s="7">
        <f ca="1">IFERROR(IF(CI102+CH103&gt;CJ$4,CI102,CI102+CH103),"")</f>
        <v>60</v>
      </c>
      <c r="CJ103" s="7">
        <f t="shared" ca="1" si="581"/>
        <v>0</v>
      </c>
      <c r="CK103" s="7">
        <f t="shared" ca="1" si="382"/>
        <v>0.42847980617130155</v>
      </c>
      <c r="CL103" s="7">
        <f t="shared" ca="1" si="383"/>
        <v>0.4176740399825446</v>
      </c>
      <c r="CM103" s="7">
        <f t="shared" ca="1" si="384"/>
        <v>1</v>
      </c>
      <c r="CN103" s="7" t="str">
        <f t="shared" ca="1" si="385"/>
        <v>2</v>
      </c>
      <c r="CO103" s="7">
        <f ca="1">IFERROR(IF(CO102+CN103&gt;CP$4,CO102,CO102+CN103),"")</f>
        <v>60</v>
      </c>
      <c r="CP103" s="7">
        <f t="shared" ca="1" si="582"/>
        <v>0</v>
      </c>
      <c r="CQ103" s="7">
        <f t="shared" ca="1" si="386"/>
        <v>0.43207148260760886</v>
      </c>
      <c r="CR103" s="7">
        <f t="shared" ca="1" si="387"/>
        <v>0.41408236354623729</v>
      </c>
      <c r="CS103" s="7">
        <f t="shared" ca="1" si="388"/>
        <v>1</v>
      </c>
      <c r="CT103" s="7" t="str">
        <f t="shared" ca="1" si="389"/>
        <v>2</v>
      </c>
      <c r="CU103" s="7">
        <f ca="1">IFERROR(IF(CU102+CT103&gt;CV$4,CU102,CU102+CT103),"")</f>
        <v>60</v>
      </c>
      <c r="CV103" s="7">
        <f t="shared" ca="1" si="583"/>
        <v>0</v>
      </c>
      <c r="CW103" s="7">
        <f t="shared" ca="1" si="390"/>
        <v>0.97832648867441374</v>
      </c>
      <c r="CX103" s="7">
        <f t="shared" ca="1" si="391"/>
        <v>-0.1321726425205676</v>
      </c>
      <c r="CY103" s="7">
        <f t="shared" ca="1" si="392"/>
        <v>0</v>
      </c>
      <c r="CZ103" s="7">
        <f t="shared" ca="1" si="393"/>
        <v>0</v>
      </c>
      <c r="DA103" s="7">
        <f ca="1">IFERROR(IF(DA102+CZ103&gt;DB$4,DA102,DA102+CZ103),"")</f>
        <v>60</v>
      </c>
      <c r="DB103" s="7">
        <f t="shared" ca="1" si="584"/>
        <v>0</v>
      </c>
      <c r="DC103" s="7">
        <f t="shared" ca="1" si="394"/>
        <v>0.96798945157724559</v>
      </c>
      <c r="DD103" s="7">
        <f t="shared" ca="1" si="395"/>
        <v>-0.12183560542339944</v>
      </c>
      <c r="DE103" s="7">
        <f t="shared" ca="1" si="396"/>
        <v>0</v>
      </c>
      <c r="DF103" s="7">
        <f t="shared" ca="1" si="397"/>
        <v>0</v>
      </c>
      <c r="DG103" s="7">
        <f ca="1">IFERROR(IF(DG102+DF103&gt;DH$4,DG102,DG102+DF103),"")</f>
        <v>60</v>
      </c>
      <c r="DH103" s="7">
        <f t="shared" ca="1" si="585"/>
        <v>0</v>
      </c>
      <c r="DI103" s="7">
        <f t="shared" ca="1" si="398"/>
        <v>0.14755735920172697</v>
      </c>
      <c r="DJ103" s="7">
        <f t="shared" ca="1" si="399"/>
        <v>0.69859648695211918</v>
      </c>
      <c r="DK103" s="7">
        <f t="shared" ca="1" si="400"/>
        <v>1</v>
      </c>
      <c r="DL103" s="7" t="str">
        <f t="shared" ca="1" si="401"/>
        <v>2</v>
      </c>
      <c r="DM103" s="7">
        <f ca="1">IFERROR(IF(DM102+DL103&gt;DN$4,DM102,DM102+DL103),"")</f>
        <v>60</v>
      </c>
      <c r="DN103" s="7">
        <f t="shared" ca="1" si="586"/>
        <v>0</v>
      </c>
      <c r="DO103" s="7">
        <f t="shared" ca="1" si="402"/>
        <v>0.85757146816061658</v>
      </c>
      <c r="DP103" s="7">
        <f t="shared" ca="1" si="403"/>
        <v>-1.1417622006770434E-2</v>
      </c>
      <c r="DQ103" s="7">
        <f t="shared" ca="1" si="404"/>
        <v>0</v>
      </c>
      <c r="DR103" s="7">
        <f t="shared" ca="1" si="405"/>
        <v>0</v>
      </c>
      <c r="DS103" s="7">
        <f ca="1">IFERROR(IF(DS102+DR103&gt;DT$4,DS102,DS102+DR103),"")</f>
        <v>60</v>
      </c>
      <c r="DT103" s="7">
        <f t="shared" ca="1" si="587"/>
        <v>0</v>
      </c>
      <c r="DU103" s="7">
        <f t="shared" ca="1" si="406"/>
        <v>0.53125301909415545</v>
      </c>
      <c r="DV103" s="7">
        <f t="shared" ca="1" si="407"/>
        <v>0.31490082705969069</v>
      </c>
      <c r="DW103" s="7">
        <f t="shared" ca="1" si="408"/>
        <v>1</v>
      </c>
      <c r="DX103" s="7" t="str">
        <f t="shared" ca="1" si="409"/>
        <v>2</v>
      </c>
      <c r="DY103" s="7">
        <f ca="1">IFERROR(IF(DY102+DX103&gt;DZ$4,DY102,DY102+DX103),"")</f>
        <v>59</v>
      </c>
      <c r="DZ103" s="7">
        <f t="shared" ca="1" si="588"/>
        <v>0</v>
      </c>
      <c r="EA103" s="7">
        <f t="shared" ca="1" si="410"/>
        <v>0.29547809459682295</v>
      </c>
      <c r="EB103" s="7">
        <f t="shared" ca="1" si="411"/>
        <v>0.5506757515570232</v>
      </c>
      <c r="EC103" s="7">
        <f t="shared" ca="1" si="412"/>
        <v>1</v>
      </c>
      <c r="ED103" s="7" t="str">
        <f t="shared" ca="1" si="413"/>
        <v>2</v>
      </c>
      <c r="EE103" s="7">
        <f ca="1">IFERROR(IF(EE102+ED103&gt;EF$4,EE102,EE102+ED103),"")</f>
        <v>60</v>
      </c>
      <c r="EF103" s="7">
        <f t="shared" ca="1" si="589"/>
        <v>0</v>
      </c>
      <c r="EG103" s="7">
        <f t="shared" ca="1" si="414"/>
        <v>0.34252931866686631</v>
      </c>
      <c r="EH103" s="7">
        <f t="shared" ca="1" si="415"/>
        <v>0.50362452748697983</v>
      </c>
      <c r="EI103" s="7">
        <f t="shared" ca="1" si="416"/>
        <v>1</v>
      </c>
      <c r="EJ103" s="7" t="str">
        <f t="shared" ca="1" si="417"/>
        <v>2</v>
      </c>
      <c r="EK103" s="7">
        <f ca="1">IFERROR(IF(EK102+EJ103&gt;EL$4,EK102,EK102+EJ103),"")</f>
        <v>60</v>
      </c>
      <c r="EL103" s="7">
        <f t="shared" ca="1" si="590"/>
        <v>0</v>
      </c>
      <c r="EM103" s="7">
        <f t="shared" ca="1" si="418"/>
        <v>0.33998448332460041</v>
      </c>
      <c r="EN103" s="7">
        <f t="shared" ca="1" si="419"/>
        <v>0.50616936282924574</v>
      </c>
      <c r="EO103" s="7">
        <f t="shared" ca="1" si="420"/>
        <v>1</v>
      </c>
      <c r="EP103" s="7" t="str">
        <f t="shared" ca="1" si="421"/>
        <v>2</v>
      </c>
      <c r="EQ103" s="7">
        <f ca="1">IFERROR(IF(EQ102+EP103&gt;ER$4,EQ102,EQ102+EP103),"")</f>
        <v>60</v>
      </c>
      <c r="ER103" s="7">
        <f t="shared" ca="1" si="591"/>
        <v>0</v>
      </c>
      <c r="ES103" s="7">
        <f t="shared" ca="1" si="422"/>
        <v>0.32378596271884563</v>
      </c>
      <c r="ET103" s="7">
        <f t="shared" ca="1" si="423"/>
        <v>0.52236788343500051</v>
      </c>
      <c r="EU103" s="7">
        <f t="shared" ca="1" si="424"/>
        <v>1</v>
      </c>
      <c r="EV103" s="7" t="str">
        <f t="shared" ca="1" si="425"/>
        <v>2</v>
      </c>
      <c r="EW103" s="7">
        <f ca="1">IFERROR(IF(EW102+EV103&gt;EX$4,EW102,EW102+EV103),"")</f>
        <v>60</v>
      </c>
      <c r="EX103" s="7">
        <f t="shared" ca="1" si="592"/>
        <v>0</v>
      </c>
      <c r="EY103" s="7">
        <f t="shared" ca="1" si="426"/>
        <v>0.48636047841491792</v>
      </c>
      <c r="EZ103" s="7">
        <f t="shared" ca="1" si="427"/>
        <v>0.35979336773892823</v>
      </c>
      <c r="FA103" s="7">
        <f t="shared" ca="1" si="428"/>
        <v>1</v>
      </c>
      <c r="FB103" s="7" t="str">
        <f t="shared" ca="1" si="429"/>
        <v>2</v>
      </c>
      <c r="FC103" s="7">
        <f ca="1">IFERROR(IF(FC102+FB103&gt;FD$4,FC102,FC102+FB103),"")</f>
        <v>60</v>
      </c>
      <c r="FD103" s="7">
        <f t="shared" ca="1" si="593"/>
        <v>0</v>
      </c>
      <c r="FE103" s="7">
        <f t="shared" ca="1" si="430"/>
        <v>0.94140077897274732</v>
      </c>
      <c r="FF103" s="7">
        <f t="shared" ca="1" si="431"/>
        <v>-9.5246932818901175E-2</v>
      </c>
      <c r="FG103" s="7">
        <f t="shared" ca="1" si="432"/>
        <v>0</v>
      </c>
      <c r="FH103" s="7">
        <f t="shared" ca="1" si="433"/>
        <v>0</v>
      </c>
      <c r="FI103" s="7">
        <f ca="1">IFERROR(IF(FI102+FH103&gt;FJ$4,FI102,FI102+FH103),"")</f>
        <v>60</v>
      </c>
      <c r="FJ103" s="7">
        <f t="shared" ca="1" si="594"/>
        <v>0</v>
      </c>
      <c r="FK103" s="7">
        <f t="shared" ca="1" si="434"/>
        <v>0.45118096934650342</v>
      </c>
      <c r="FL103" s="7">
        <f t="shared" ca="1" si="435"/>
        <v>0.39497287680734272</v>
      </c>
      <c r="FM103" s="7">
        <f t="shared" ca="1" si="436"/>
        <v>1</v>
      </c>
      <c r="FN103" s="7" t="str">
        <f t="shared" ca="1" si="437"/>
        <v>2</v>
      </c>
      <c r="FO103" s="7">
        <f ca="1">IFERROR(IF(FO102+FN103&gt;FP$4,FO102,FO102+FN103),"")</f>
        <v>60</v>
      </c>
      <c r="FP103" s="7">
        <f t="shared" ca="1" si="595"/>
        <v>0</v>
      </c>
      <c r="FQ103" s="7">
        <f t="shared" ca="1" si="438"/>
        <v>0.9709644245149387</v>
      </c>
      <c r="FR103" s="7">
        <f t="shared" ca="1" si="439"/>
        <v>-0.12481057836109255</v>
      </c>
      <c r="FS103" s="7">
        <f t="shared" ca="1" si="440"/>
        <v>0</v>
      </c>
      <c r="FT103" s="7">
        <f t="shared" ca="1" si="441"/>
        <v>0</v>
      </c>
      <c r="FU103" s="7">
        <f ca="1">IFERROR(IF(FU102+FT103&gt;FV$4,FU102,FU102+FT103),"")</f>
        <v>60</v>
      </c>
      <c r="FV103" s="7">
        <f t="shared" ca="1" si="596"/>
        <v>0</v>
      </c>
      <c r="FW103" s="7">
        <f t="shared" ca="1" si="442"/>
        <v>0.62909549477262439</v>
      </c>
      <c r="FX103" s="7">
        <f t="shared" ca="1" si="443"/>
        <v>0.21705835138122176</v>
      </c>
      <c r="FY103" s="7">
        <f t="shared" ca="1" si="444"/>
        <v>1</v>
      </c>
      <c r="FZ103" s="7" t="str">
        <f t="shared" ca="1" si="445"/>
        <v>2</v>
      </c>
      <c r="GA103" s="7">
        <f ca="1">IFERROR(IF(GA102+FZ103&gt;GB$4,GA102,GA102+FZ103),"")</f>
        <v>60</v>
      </c>
      <c r="GB103" s="7">
        <f t="shared" ca="1" si="597"/>
        <v>0</v>
      </c>
      <c r="GC103" s="7">
        <f t="shared" ca="1" si="446"/>
        <v>0.48426534174513625</v>
      </c>
      <c r="GD103" s="7">
        <f t="shared" ca="1" si="447"/>
        <v>0.3618885044087099</v>
      </c>
      <c r="GE103" s="7">
        <f t="shared" ca="1" si="448"/>
        <v>1</v>
      </c>
      <c r="GF103" s="7" t="str">
        <f t="shared" ca="1" si="449"/>
        <v>2</v>
      </c>
      <c r="GG103" s="7">
        <f ca="1">IFERROR(IF(GG102+GF103&gt;GH$4,GG102,GG102+GF103),"")</f>
        <v>60</v>
      </c>
      <c r="GH103" s="7">
        <f t="shared" ca="1" si="598"/>
        <v>0</v>
      </c>
      <c r="GI103" s="7">
        <f t="shared" ca="1" si="450"/>
        <v>0.1925382051938509</v>
      </c>
      <c r="GJ103" s="7">
        <f t="shared" ca="1" si="451"/>
        <v>0.65361564095999525</v>
      </c>
      <c r="GK103" s="7">
        <f t="shared" ca="1" si="452"/>
        <v>1</v>
      </c>
      <c r="GL103" s="7" t="str">
        <f t="shared" ca="1" si="453"/>
        <v>2</v>
      </c>
      <c r="GM103" s="7">
        <f ca="1">IFERROR(IF(GM102+GL103&gt;GN$4,GM102,GM102+GL103),"")</f>
        <v>60</v>
      </c>
      <c r="GN103" s="7">
        <f t="shared" ca="1" si="599"/>
        <v>0</v>
      </c>
      <c r="GO103" s="7">
        <f t="shared" ca="1" si="454"/>
        <v>0.28991348706066078</v>
      </c>
      <c r="GP103" s="7">
        <f t="shared" ca="1" si="455"/>
        <v>0.55624035909318537</v>
      </c>
      <c r="GQ103" s="7">
        <f t="shared" ca="1" si="456"/>
        <v>1</v>
      </c>
      <c r="GR103" s="7" t="str">
        <f t="shared" ca="1" si="457"/>
        <v>2</v>
      </c>
      <c r="GS103" s="7">
        <f ca="1">IFERROR(IF(GS102+GR103&gt;GT$4,GS102,GS102+GR103),"")</f>
        <v>60</v>
      </c>
      <c r="GT103" s="7">
        <f t="shared" ca="1" si="600"/>
        <v>0</v>
      </c>
      <c r="GU103" s="7">
        <f t="shared" ca="1" si="458"/>
        <v>0.68019901257374282</v>
      </c>
      <c r="GV103" s="7">
        <f t="shared" ca="1" si="459"/>
        <v>0.16595483358010332</v>
      </c>
      <c r="GW103" s="7">
        <f t="shared" ca="1" si="460"/>
        <v>1</v>
      </c>
      <c r="GX103" s="7" t="str">
        <f t="shared" ca="1" si="461"/>
        <v>2</v>
      </c>
      <c r="GY103" s="7">
        <f ca="1">IFERROR(IF(GY102+GX103&gt;GZ$4,GY102,GY102+GX103),"")</f>
        <v>60</v>
      </c>
      <c r="GZ103" s="7">
        <f t="shared" ca="1" si="601"/>
        <v>0</v>
      </c>
      <c r="HA103" s="7">
        <f t="shared" ca="1" si="462"/>
        <v>2.2437356433098521E-2</v>
      </c>
      <c r="HB103" s="7">
        <f t="shared" ca="1" si="463"/>
        <v>0.82371648972074762</v>
      </c>
      <c r="HC103" s="7">
        <f t="shared" ca="1" si="464"/>
        <v>2</v>
      </c>
      <c r="HD103" s="7">
        <f t="shared" ca="1" si="465"/>
        <v>5</v>
      </c>
      <c r="HE103" s="7">
        <f ca="1">IFERROR(IF(HE102+HD103&gt;HF$4,HE102,HE102+HD103),"")</f>
        <v>60</v>
      </c>
      <c r="HF103" s="7">
        <f t="shared" ca="1" si="602"/>
        <v>0</v>
      </c>
      <c r="HG103" s="7">
        <f t="shared" ca="1" si="466"/>
        <v>0.9449299811995413</v>
      </c>
      <c r="HH103" s="7">
        <f t="shared" ca="1" si="467"/>
        <v>-9.8776135045695157E-2</v>
      </c>
      <c r="HI103" s="7">
        <f t="shared" ca="1" si="468"/>
        <v>0</v>
      </c>
      <c r="HJ103" s="7">
        <f t="shared" ca="1" si="469"/>
        <v>0</v>
      </c>
      <c r="HK103" s="7">
        <f ca="1">IFERROR(IF(HK102+HJ103&gt;HL$4,HK102,HK102+HJ103),"")</f>
        <v>60</v>
      </c>
      <c r="HL103" s="7">
        <f t="shared" ca="1" si="603"/>
        <v>0</v>
      </c>
      <c r="HM103" s="7">
        <f t="shared" ca="1" si="470"/>
        <v>0.84462547354336059</v>
      </c>
      <c r="HN103" s="7">
        <f t="shared" ca="1" si="471"/>
        <v>1.5283726104855511E-3</v>
      </c>
      <c r="HO103" s="7">
        <f t="shared" ca="1" si="472"/>
        <v>1</v>
      </c>
      <c r="HP103" s="7" t="str">
        <f t="shared" ca="1" si="473"/>
        <v>2</v>
      </c>
      <c r="HQ103" s="7">
        <f ca="1">IFERROR(IF(HQ102+HP103&gt;HR$4,HQ102,HQ102+HP103),"")</f>
        <v>60</v>
      </c>
      <c r="HR103" s="7">
        <f t="shared" ca="1" si="604"/>
        <v>0</v>
      </c>
      <c r="HS103" s="7">
        <f t="shared" ca="1" si="474"/>
        <v>0.62828235375557306</v>
      </c>
      <c r="HT103" s="7">
        <f t="shared" ca="1" si="475"/>
        <v>0.21787149239827308</v>
      </c>
      <c r="HU103" s="7">
        <f t="shared" ca="1" si="476"/>
        <v>1</v>
      </c>
      <c r="HV103" s="7" t="str">
        <f t="shared" ca="1" si="477"/>
        <v>2</v>
      </c>
      <c r="HW103" s="7">
        <f ca="1">IFERROR(IF(HW102+HV103&gt;HX$4,HW102,HW102+HV103),"")</f>
        <v>60</v>
      </c>
      <c r="HX103" s="7">
        <f t="shared" ca="1" si="605"/>
        <v>0</v>
      </c>
      <c r="HY103" s="7">
        <f t="shared" ca="1" si="478"/>
        <v>0.65356470626843965</v>
      </c>
      <c r="HZ103" s="7">
        <f t="shared" ca="1" si="479"/>
        <v>0.19258913988540649</v>
      </c>
      <c r="IA103" s="7">
        <f t="shared" ca="1" si="480"/>
        <v>1</v>
      </c>
      <c r="IB103" s="7" t="str">
        <f t="shared" ca="1" si="481"/>
        <v>2</v>
      </c>
      <c r="IC103" s="7">
        <f ca="1">IFERROR(IF(IC102+IB103&gt;ID$4,IC102,IC102+IB103),"")</f>
        <v>60</v>
      </c>
      <c r="ID103" s="7">
        <f t="shared" ca="1" si="606"/>
        <v>0</v>
      </c>
      <c r="IE103" s="7">
        <f t="shared" ca="1" si="482"/>
        <v>0.95631402384118558</v>
      </c>
      <c r="IF103" s="7">
        <f t="shared" ca="1" si="483"/>
        <v>-0.11016017768733943</v>
      </c>
      <c r="IG103" s="7">
        <f t="shared" ca="1" si="484"/>
        <v>0</v>
      </c>
      <c r="IH103" s="7">
        <f t="shared" ca="1" si="485"/>
        <v>0</v>
      </c>
      <c r="II103" s="7">
        <f ca="1">IFERROR(IF(II102+IH103&gt;IJ$4,II102,II102+IH103),"")</f>
        <v>60</v>
      </c>
      <c r="IJ103" s="7">
        <f t="shared" ca="1" si="607"/>
        <v>0</v>
      </c>
      <c r="IK103" s="7">
        <f t="shared" ca="1" si="486"/>
        <v>0.36273645625633955</v>
      </c>
      <c r="IL103" s="7">
        <f t="shared" ca="1" si="487"/>
        <v>0.4834173898975066</v>
      </c>
      <c r="IM103" s="7">
        <f t="shared" ca="1" si="488"/>
        <v>1</v>
      </c>
      <c r="IN103" s="7" t="str">
        <f t="shared" ca="1" si="489"/>
        <v>2</v>
      </c>
      <c r="IO103" s="7">
        <f ca="1">IFERROR(IF(IO102+IN103&gt;IP$4,IO102,IO102+IN103),"")</f>
        <v>60</v>
      </c>
      <c r="IP103" s="7">
        <f t="shared" ca="1" si="608"/>
        <v>0</v>
      </c>
      <c r="IQ103" s="7">
        <f t="shared" ca="1" si="490"/>
        <v>0.41102611890609642</v>
      </c>
      <c r="IR103" s="7">
        <f t="shared" ca="1" si="491"/>
        <v>0.43512772724774973</v>
      </c>
      <c r="IS103" s="7">
        <f t="shared" ca="1" si="492"/>
        <v>1</v>
      </c>
      <c r="IT103" s="7" t="str">
        <f t="shared" ca="1" si="493"/>
        <v>2</v>
      </c>
      <c r="IU103" s="7">
        <f ca="1">IFERROR(IF(IU102+IT103&gt;IV$4,IU102,IU102+IT103),"")</f>
        <v>60</v>
      </c>
      <c r="IV103" s="7">
        <f t="shared" ca="1" si="609"/>
        <v>0</v>
      </c>
      <c r="IW103" s="7">
        <f t="shared" ca="1" si="494"/>
        <v>0.3915104713484272</v>
      </c>
      <c r="IX103" s="7">
        <f t="shared" ca="1" si="495"/>
        <v>0.45464337480541894</v>
      </c>
      <c r="IY103" s="7">
        <f t="shared" ca="1" si="496"/>
        <v>1</v>
      </c>
      <c r="IZ103" s="7" t="str">
        <f t="shared" ca="1" si="497"/>
        <v>2</v>
      </c>
      <c r="JA103" s="7">
        <f ca="1">IFERROR(IF(JA102+IZ103&gt;JB$4,JA102,JA102+IZ103),"")</f>
        <v>60</v>
      </c>
      <c r="JB103" s="7">
        <f t="shared" ca="1" si="610"/>
        <v>0</v>
      </c>
      <c r="JC103" s="7">
        <f t="shared" ca="1" si="498"/>
        <v>3.1907501910754199E-2</v>
      </c>
      <c r="JD103" s="7">
        <f t="shared" ca="1" si="499"/>
        <v>0.81424634424309195</v>
      </c>
      <c r="JE103" s="7">
        <f t="shared" ca="1" si="500"/>
        <v>2</v>
      </c>
      <c r="JF103" s="7">
        <f t="shared" ca="1" si="501"/>
        <v>5</v>
      </c>
      <c r="JG103" s="7">
        <f ca="1">IFERROR(IF(JG102+JF103&gt;JH$4,JG102,JG102+JF103),"")</f>
        <v>60</v>
      </c>
      <c r="JH103" s="7">
        <f t="shared" ca="1" si="611"/>
        <v>0</v>
      </c>
      <c r="JI103" s="7">
        <f t="shared" ca="1" si="502"/>
        <v>0.42835177996333729</v>
      </c>
      <c r="JJ103" s="7">
        <f t="shared" ca="1" si="503"/>
        <v>0.41780206619050886</v>
      </c>
      <c r="JK103" s="7">
        <f t="shared" ca="1" si="504"/>
        <v>1</v>
      </c>
      <c r="JL103" s="7" t="str">
        <f t="shared" ca="1" si="505"/>
        <v>2</v>
      </c>
      <c r="JM103" s="7">
        <f ca="1">IFERROR(IF(JM102+JL103&gt;JN$4,JM102,JM102+JL103),"")</f>
        <v>60</v>
      </c>
      <c r="JN103" s="7">
        <f t="shared" ca="1" si="612"/>
        <v>0</v>
      </c>
      <c r="JO103" s="7">
        <f t="shared" ca="1" si="506"/>
        <v>0.84634311139525353</v>
      </c>
      <c r="JP103" s="7">
        <f t="shared" ca="1" si="507"/>
        <v>-1.892652414073881E-4</v>
      </c>
      <c r="JQ103" s="7">
        <f t="shared" ca="1" si="508"/>
        <v>0</v>
      </c>
      <c r="JR103" s="7">
        <f t="shared" ca="1" si="509"/>
        <v>0</v>
      </c>
      <c r="JS103" s="7">
        <f ca="1">IFERROR(IF(JS102+JR103&gt;JT$4,JS102,JS102+JR103),"")</f>
        <v>60</v>
      </c>
      <c r="JT103" s="7">
        <f t="shared" ca="1" si="613"/>
        <v>0</v>
      </c>
      <c r="JU103" s="7">
        <f t="shared" ca="1" si="510"/>
        <v>0.86431017785012865</v>
      </c>
      <c r="JV103" s="7">
        <f t="shared" ca="1" si="511"/>
        <v>-1.8156331696282502E-2</v>
      </c>
      <c r="JW103" s="7">
        <f t="shared" ca="1" si="512"/>
        <v>0</v>
      </c>
      <c r="JX103" s="7">
        <f t="shared" ca="1" si="513"/>
        <v>0</v>
      </c>
      <c r="JY103" s="7">
        <f ca="1">IFERROR(IF(JY102+JX103&gt;JZ$4,JY102,JY102+JX103),"")</f>
        <v>60</v>
      </c>
      <c r="JZ103" s="7">
        <f t="shared" ca="1" si="614"/>
        <v>0</v>
      </c>
      <c r="KA103" s="7">
        <f t="shared" ca="1" si="514"/>
        <v>0.44006244636668634</v>
      </c>
      <c r="KB103" s="7">
        <f t="shared" ca="1" si="515"/>
        <v>0.4060913997871598</v>
      </c>
      <c r="KC103" s="7">
        <f t="shared" ca="1" si="516"/>
        <v>1</v>
      </c>
      <c r="KD103" s="7" t="str">
        <f t="shared" ca="1" si="517"/>
        <v>2</v>
      </c>
      <c r="KE103" s="7">
        <f ca="1">IFERROR(IF(KE102+KD103&gt;KF$4,KE102,KE102+KD103),"")</f>
        <v>60</v>
      </c>
      <c r="KF103" s="7">
        <f t="shared" ca="1" si="615"/>
        <v>0</v>
      </c>
      <c r="KG103" s="7">
        <f t="shared" ca="1" si="518"/>
        <v>0.71541206438453608</v>
      </c>
      <c r="KH103" s="7">
        <f t="shared" ca="1" si="519"/>
        <v>0.13074178176931006</v>
      </c>
      <c r="KI103" s="7">
        <f t="shared" ca="1" si="520"/>
        <v>1</v>
      </c>
      <c r="KJ103" s="7" t="str">
        <f t="shared" ca="1" si="521"/>
        <v>2</v>
      </c>
      <c r="KK103" s="7">
        <f ca="1">IFERROR(IF(KK102+KJ103&gt;KL$4,KK102,KK102+KJ103),"")</f>
        <v>60</v>
      </c>
      <c r="KL103" s="7">
        <f t="shared" ca="1" si="616"/>
        <v>0</v>
      </c>
      <c r="KM103" s="7">
        <f t="shared" ca="1" si="522"/>
        <v>0.32766656043538667</v>
      </c>
      <c r="KN103" s="7">
        <f t="shared" ca="1" si="523"/>
        <v>0.51848728571845948</v>
      </c>
      <c r="KO103" s="7">
        <f t="shared" ca="1" si="524"/>
        <v>1</v>
      </c>
      <c r="KP103" s="7" t="str">
        <f t="shared" ca="1" si="525"/>
        <v>2</v>
      </c>
      <c r="KQ103" s="7">
        <f ca="1">IFERROR(IF(KQ102+KP103&gt;KR$4,KQ102,KQ102+KP103),"")</f>
        <v>60</v>
      </c>
      <c r="KR103" s="7">
        <f t="shared" ca="1" si="617"/>
        <v>0</v>
      </c>
      <c r="KS103" s="7">
        <f t="shared" ca="1" si="526"/>
        <v>0.3997900650348154</v>
      </c>
      <c r="KT103" s="7">
        <f t="shared" ca="1" si="527"/>
        <v>0.44636378111903074</v>
      </c>
      <c r="KU103" s="7">
        <f t="shared" ca="1" si="528"/>
        <v>1</v>
      </c>
      <c r="KV103" s="7" t="str">
        <f t="shared" ca="1" si="529"/>
        <v>2</v>
      </c>
      <c r="KW103" s="7">
        <f ca="1">IFERROR(IF(KW102+KV103&gt;KX$4,KW102,KW102+KV103),"")</f>
        <v>60</v>
      </c>
      <c r="KX103" s="7">
        <f t="shared" ca="1" si="618"/>
        <v>0</v>
      </c>
      <c r="KY103" s="7">
        <f t="shared" ca="1" si="530"/>
        <v>0.483249124739483</v>
      </c>
      <c r="KZ103" s="7">
        <f t="shared" ca="1" si="531"/>
        <v>0.36290472141436314</v>
      </c>
      <c r="LA103" s="7">
        <f t="shared" ca="1" si="532"/>
        <v>1</v>
      </c>
      <c r="LB103" s="7" t="str">
        <f t="shared" ca="1" si="533"/>
        <v>2</v>
      </c>
      <c r="LC103" s="7">
        <f ca="1">IFERROR(IF(LC102+LB103&gt;LD$4,LC102,LC102+LB103),"")</f>
        <v>60</v>
      </c>
      <c r="LD103" s="7">
        <f t="shared" ca="1" si="619"/>
        <v>0</v>
      </c>
      <c r="LE103" s="7">
        <f t="shared" ca="1" si="534"/>
        <v>0.72253643335224449</v>
      </c>
      <c r="LF103" s="7">
        <f t="shared" ca="1" si="535"/>
        <v>0.12361741280160166</v>
      </c>
      <c r="LG103" s="7">
        <f t="shared" ca="1" si="536"/>
        <v>1</v>
      </c>
      <c r="LH103" s="7" t="str">
        <f t="shared" ca="1" si="537"/>
        <v>2</v>
      </c>
      <c r="LI103" s="7">
        <f ca="1">IFERROR(IF(LI102+LH103&gt;LJ$4,LI102,LI102+LH103),"")</f>
        <v>60</v>
      </c>
      <c r="LJ103" s="7">
        <f t="shared" ca="1" si="620"/>
        <v>0</v>
      </c>
      <c r="LK103" s="7">
        <f t="shared" ca="1" si="538"/>
        <v>0.6056863138549281</v>
      </c>
      <c r="LL103" s="7">
        <f t="shared" ca="1" si="539"/>
        <v>0.24046753229891804</v>
      </c>
      <c r="LM103" s="7">
        <f t="shared" ca="1" si="540"/>
        <v>1</v>
      </c>
      <c r="LN103" s="7" t="str">
        <f t="shared" ca="1" si="541"/>
        <v>2</v>
      </c>
      <c r="LO103" s="7">
        <f ca="1">IFERROR(IF(LO102+LN103&gt;LP$4,LO102,LO102+LN103),"")</f>
        <v>60</v>
      </c>
      <c r="LP103" s="7">
        <f t="shared" ca="1" si="621"/>
        <v>0</v>
      </c>
      <c r="LQ103" s="7">
        <f t="shared" ca="1" si="542"/>
        <v>0.23029096081388156</v>
      </c>
      <c r="LR103" s="7">
        <f t="shared" ca="1" si="543"/>
        <v>0.61586288533996458</v>
      </c>
      <c r="LS103" s="7">
        <f t="shared" ca="1" si="544"/>
        <v>1</v>
      </c>
      <c r="LT103" s="7" t="str">
        <f t="shared" ca="1" si="545"/>
        <v>2</v>
      </c>
      <c r="LU103" s="7">
        <f ca="1">IFERROR(IF(LU102+LT103&gt;LV$4,LU102,LU102+LT103),"")</f>
        <v>60</v>
      </c>
      <c r="LV103" s="7">
        <f t="shared" ca="1" si="622"/>
        <v>0</v>
      </c>
      <c r="LW103" s="7">
        <f t="shared" ca="1" si="546"/>
        <v>0.31670348360303269</v>
      </c>
      <c r="LX103" s="7">
        <f t="shared" ca="1" si="547"/>
        <v>0.52945036255081346</v>
      </c>
      <c r="LY103" s="7">
        <f t="shared" ca="1" si="548"/>
        <v>1</v>
      </c>
      <c r="LZ103" s="7" t="str">
        <f t="shared" ca="1" si="549"/>
        <v>2</v>
      </c>
      <c r="MA103" s="7">
        <f ca="1">IFERROR(IF(MA102+LZ103&gt;MB$4,MA102,MA102+LZ103),"")</f>
        <v>60</v>
      </c>
      <c r="MB103" s="7">
        <f t="shared" ca="1" si="623"/>
        <v>0</v>
      </c>
      <c r="MC103" s="7">
        <f t="shared" ca="1" si="550"/>
        <v>0.53392058621937388</v>
      </c>
      <c r="MD103" s="7">
        <f t="shared" ca="1" si="551"/>
        <v>0.31223325993447226</v>
      </c>
      <c r="ME103" s="7">
        <f t="shared" ca="1" si="552"/>
        <v>1</v>
      </c>
      <c r="MF103" s="7" t="str">
        <f t="shared" ca="1" si="553"/>
        <v>2</v>
      </c>
      <c r="MG103" s="7">
        <f ca="1">IFERROR(IF(MG102+MF103&gt;MH$4,MG102,MG102+MF103),"")</f>
        <v>60</v>
      </c>
      <c r="MH103" s="7">
        <f t="shared" ca="1" si="624"/>
        <v>0</v>
      </c>
      <c r="MI103" s="7">
        <f t="shared" ca="1" si="554"/>
        <v>2.3368601397659727E-2</v>
      </c>
      <c r="MJ103" s="7">
        <f t="shared" ca="1" si="555"/>
        <v>0.82278524475618642</v>
      </c>
      <c r="MK103" s="7">
        <f t="shared" ca="1" si="556"/>
        <v>2</v>
      </c>
      <c r="ML103" s="7">
        <f t="shared" ca="1" si="557"/>
        <v>5</v>
      </c>
      <c r="MM103" s="7">
        <f ca="1">IFERROR(IF(MM102+ML103&gt;MN$4,MM102,MM102+ML103),"")</f>
        <v>60</v>
      </c>
      <c r="MN103" s="7">
        <f t="shared" ca="1" si="625"/>
        <v>0</v>
      </c>
      <c r="MO103" s="7">
        <f t="shared" ca="1" si="558"/>
        <v>0.34208228029813592</v>
      </c>
      <c r="MP103" s="7">
        <f t="shared" ca="1" si="559"/>
        <v>0.50407156585571022</v>
      </c>
      <c r="MQ103" s="7">
        <f t="shared" ca="1" si="560"/>
        <v>1</v>
      </c>
      <c r="MR103" s="7" t="str">
        <f t="shared" ca="1" si="561"/>
        <v>2</v>
      </c>
      <c r="MS103" s="7">
        <f ca="1">IFERROR(IF(MS102+MR103&gt;MT$4,MS102,MS102+MR103),"")</f>
        <v>60</v>
      </c>
      <c r="MT103" s="7">
        <f t="shared" ca="1" si="626"/>
        <v>0</v>
      </c>
      <c r="MU103" s="7">
        <f t="shared" ca="1" si="562"/>
        <v>0.11440921875892907</v>
      </c>
      <c r="MV103" s="7">
        <f t="shared" ca="1" si="563"/>
        <v>0.73174462739491708</v>
      </c>
      <c r="MW103" s="7">
        <f t="shared" ca="1" si="564"/>
        <v>1</v>
      </c>
      <c r="MX103" s="7" t="str">
        <f t="shared" ca="1" si="565"/>
        <v>2</v>
      </c>
      <c r="MY103" s="7">
        <f ca="1">IFERROR(IF(MY102+MX103&gt;MZ$4,MY102,MY102+MX103),"")</f>
        <v>60</v>
      </c>
      <c r="MZ103" s="7">
        <f t="shared" ca="1" si="627"/>
        <v>0</v>
      </c>
      <c r="NA103" s="7">
        <f t="shared" ca="1" si="566"/>
        <v>0.8801916276852142</v>
      </c>
      <c r="NB103" s="7">
        <f t="shared" ca="1" si="567"/>
        <v>-3.403778153136805E-2</v>
      </c>
      <c r="NC103" s="7">
        <f t="shared" ca="1" si="568"/>
        <v>0</v>
      </c>
      <c r="ND103" s="7">
        <f t="shared" ca="1" si="569"/>
        <v>0</v>
      </c>
      <c r="NE103" s="7">
        <f ca="1">IFERROR(IF(NE102+ND103&gt;NF$4,NE102,NE102+ND103),"")</f>
        <v>60</v>
      </c>
      <c r="NF103" s="7">
        <f t="shared" ca="1" si="628"/>
        <v>0</v>
      </c>
      <c r="NG103" s="7">
        <f t="shared" ca="1" si="570"/>
        <v>0.66521999967582646</v>
      </c>
      <c r="NH103" s="7">
        <f t="shared" ca="1" si="571"/>
        <v>0.18093384647801969</v>
      </c>
      <c r="NI103" s="7">
        <f t="shared" ca="1" si="572"/>
        <v>1</v>
      </c>
      <c r="NJ103" s="7" t="str">
        <f t="shared" ca="1" si="573"/>
        <v>2</v>
      </c>
      <c r="NK103" s="7">
        <f ca="1">IFERROR(IF(NK102+NJ103&gt;NL$4,NK102,NK102+NJ103),"")</f>
        <v>60</v>
      </c>
      <c r="NL103" s="7">
        <f t="shared" ca="1" si="629"/>
        <v>0</v>
      </c>
      <c r="NM103" s="7">
        <f t="shared" ca="1" si="574"/>
        <v>0.62830777460513298</v>
      </c>
      <c r="NN103" s="7">
        <f t="shared" ca="1" si="575"/>
        <v>0.21784607154871316</v>
      </c>
      <c r="NO103" s="7">
        <f t="shared" ca="1" si="576"/>
        <v>1</v>
      </c>
      <c r="NP103" s="7" t="str">
        <f t="shared" ca="1" si="577"/>
        <v>2</v>
      </c>
      <c r="NQ103" s="7">
        <f ca="1">IFERROR(IF(NQ102+NP103&gt;NR$4,NQ102,NQ102+NP103),"")</f>
        <v>60</v>
      </c>
      <c r="NR103" s="7">
        <f t="shared" ca="1" si="630"/>
        <v>0</v>
      </c>
      <c r="NT103">
        <v>101</v>
      </c>
      <c r="NU103" s="7" t="s">
        <v>19</v>
      </c>
      <c r="NV103" s="7" t="str">
        <f t="shared" ca="1" si="335"/>
        <v/>
      </c>
      <c r="NW103" s="7" t="str">
        <f t="shared" ca="1" si="329"/>
        <v/>
      </c>
      <c r="NX103" t="str">
        <f ca="1">IFERROR(VLOOKUP(NT103,$K$3:$AK$568,8,FALSE),"")</f>
        <v/>
      </c>
      <c r="NY103" t="str">
        <f ca="1">IFERROR(VLOOKUP(NT103,$K$3:$AK$568,9,FALSE),"")</f>
        <v/>
      </c>
      <c r="NZ103" s="7" t="str">
        <f ca="1">IFERROR(VLOOKUP(NT103,$K$3:$AK$568,27,FALSE),"")</f>
        <v/>
      </c>
      <c r="OB103">
        <v>101</v>
      </c>
      <c r="OC103" s="7" t="s">
        <v>19</v>
      </c>
      <c r="OD103" t="e">
        <f t="shared" ca="1" si="336"/>
        <v>#N/A</v>
      </c>
      <c r="OE103" s="7" t="str">
        <f t="shared" ca="1" si="337"/>
        <v/>
      </c>
      <c r="OF103" s="7" t="str">
        <f t="shared" ca="1" si="338"/>
        <v/>
      </c>
      <c r="OG103" t="str">
        <f t="shared" ca="1" si="339"/>
        <v/>
      </c>
      <c r="OI103">
        <v>101</v>
      </c>
      <c r="OJ103" s="7" t="s">
        <v>19</v>
      </c>
      <c r="OK103" s="7" t="str">
        <f t="shared" ca="1" si="340"/>
        <v/>
      </c>
      <c r="OL103" s="7" t="str">
        <f t="shared" ca="1" si="341"/>
        <v/>
      </c>
      <c r="OM103" t="str">
        <f ca="1">IFERROR(VLOOKUP(OI103,$L$3:$AK$568,7,FALSE),"")</f>
        <v/>
      </c>
      <c r="ON103" t="str">
        <f ca="1">IFERROR(VLOOKUP(OI103,$L$3:$AK$568,8,FALSE),"")</f>
        <v/>
      </c>
      <c r="OO103" s="7" t="str">
        <f ca="1">IFERROR(VLOOKUP(OI103,$L$3:$AK$568,26,FALSE),"")</f>
        <v/>
      </c>
      <c r="OQ103">
        <v>101</v>
      </c>
      <c r="OR103" s="7" t="s">
        <v>19</v>
      </c>
      <c r="OS103" t="e">
        <f t="shared" ca="1" si="342"/>
        <v>#N/A</v>
      </c>
      <c r="OT103" s="7" t="str">
        <f t="shared" ca="1" si="343"/>
        <v/>
      </c>
      <c r="OU103" s="7" t="str">
        <f t="shared" ca="1" si="344"/>
        <v/>
      </c>
      <c r="OV103" t="str">
        <f t="shared" ca="1" si="345"/>
        <v/>
      </c>
      <c r="OX103">
        <v>101</v>
      </c>
      <c r="OY103" s="7" t="s">
        <v>19</v>
      </c>
      <c r="OZ103" s="7" t="str">
        <f t="shared" ca="1" si="346"/>
        <v/>
      </c>
      <c r="PA103" s="7" t="str">
        <f t="shared" ca="1" si="347"/>
        <v/>
      </c>
      <c r="PB103" t="str">
        <f ca="1">IFERROR(VLOOKUP(OX103,$M$3:$AK$568,6,FALSE),"")</f>
        <v/>
      </c>
      <c r="PC103" t="str">
        <f ca="1">IFERROR(VLOOKUP(OX103,$M$3:$AK$568,7,FALSE),"")</f>
        <v/>
      </c>
      <c r="PD103" s="7" t="str">
        <f ca="1">IFERROR(VLOOKUP(OX103,$M$3:$AK$568,25,FALSE),"")</f>
        <v/>
      </c>
      <c r="PF103">
        <v>101</v>
      </c>
      <c r="PG103" s="7" t="s">
        <v>19</v>
      </c>
      <c r="PH103" t="e">
        <f t="shared" ca="1" si="348"/>
        <v>#N/A</v>
      </c>
      <c r="PI103" s="7" t="str">
        <f t="shared" ca="1" si="349"/>
        <v/>
      </c>
      <c r="PJ103" s="7" t="str">
        <f t="shared" ca="1" si="350"/>
        <v/>
      </c>
      <c r="PK103" t="str">
        <f t="shared" ca="1" si="351"/>
        <v/>
      </c>
      <c r="PM103">
        <v>101</v>
      </c>
      <c r="PN103" s="7" t="s">
        <v>19</v>
      </c>
      <c r="PO103" s="202" t="str">
        <f t="shared" ca="1" si="352"/>
        <v/>
      </c>
      <c r="PP103" s="7" t="str">
        <f t="shared" ca="1" si="353"/>
        <v/>
      </c>
      <c r="PQ103" t="str">
        <f ca="1">IFERROR(VLOOKUP(PM103,$G$325:$R$409,12,FALSE),"")</f>
        <v/>
      </c>
      <c r="PR103" t="e">
        <f ca="1">VLOOKUP(PM103,$G$324:$Q$409,11,FALSE)</f>
        <v>#N/A</v>
      </c>
      <c r="PS103" s="7" t="str">
        <f ca="1">VLOOKUP(PQ103,$R$325:$Y$409,8,FALSE)</f>
        <v>- -</v>
      </c>
      <c r="PT103" s="7">
        <f ca="1">ReSt</f>
        <v>-4</v>
      </c>
      <c r="PU103" s="7" t="e">
        <f t="shared" ca="1" si="354"/>
        <v>#N/A</v>
      </c>
      <c r="PV103" s="7" t="e">
        <f t="shared" ca="1" si="355"/>
        <v>#N/A</v>
      </c>
      <c r="PW103" s="7" t="str">
        <f ca="1">VLOOKUP(PQ103,$R$325:$AK$409,8,FALSE)</f>
        <v>- -</v>
      </c>
      <c r="PX103" s="7"/>
      <c r="PY103">
        <v>101</v>
      </c>
      <c r="PZ103" s="7" t="s">
        <v>19</v>
      </c>
      <c r="QA103" t="str">
        <f t="shared" ca="1" si="356"/>
        <v/>
      </c>
      <c r="QB103" s="7" t="str">
        <f t="shared" ca="1" si="357"/>
        <v/>
      </c>
      <c r="QC103" s="7" t="str">
        <f t="shared" ca="1" si="358"/>
        <v/>
      </c>
      <c r="QD103" t="str">
        <f t="shared" ca="1" si="359"/>
        <v/>
      </c>
      <c r="QF103">
        <v>101</v>
      </c>
      <c r="QG103" s="7" t="s">
        <v>19</v>
      </c>
      <c r="QH103" s="7" t="str">
        <f t="shared" ca="1" si="360"/>
        <v/>
      </c>
      <c r="QI103" s="7" t="e">
        <f t="shared" ca="1" si="361"/>
        <v>#VALUE!</v>
      </c>
      <c r="QJ103" t="e">
        <f t="shared" ca="1" si="362"/>
        <v>#N/A</v>
      </c>
      <c r="QK103" s="7" t="e">
        <f t="shared" ca="1" si="363"/>
        <v>#N/A</v>
      </c>
      <c r="QM103">
        <v>101</v>
      </c>
      <c r="QN103" s="7" t="s">
        <v>19</v>
      </c>
      <c r="QO103" t="str">
        <f t="shared" ca="1" si="364"/>
        <v/>
      </c>
      <c r="QP103" s="7" t="str">
        <f t="shared" ca="1" si="365"/>
        <v/>
      </c>
      <c r="QQ103" t="str">
        <f t="shared" ca="1" si="366"/>
        <v/>
      </c>
    </row>
    <row r="104" spans="1:459" x14ac:dyDescent="0.25">
      <c r="A104" s="240" t="str">
        <f>IF('Character Sheet'!$B$4="Creature","N","Y")</f>
        <v>Y</v>
      </c>
      <c r="C104" s="75"/>
      <c r="D104" s="76"/>
      <c r="F104" s="75"/>
      <c r="G104" s="76"/>
      <c r="I104" s="75"/>
      <c r="J104" s="85"/>
      <c r="K104" s="85">
        <f t="shared" ca="1" si="330"/>
        <v>4</v>
      </c>
      <c r="L104" s="85">
        <f t="shared" ca="1" si="632"/>
        <v>0</v>
      </c>
      <c r="M104" s="70">
        <f t="shared" ca="1" si="643"/>
        <v>5</v>
      </c>
      <c r="O104" s="222">
        <f t="shared" ca="1" si="331"/>
        <v>392</v>
      </c>
      <c r="Q104" s="7" t="str">
        <f t="shared" si="633"/>
        <v>Farrier</v>
      </c>
      <c r="R104" s="9" t="s">
        <v>1395</v>
      </c>
      <c r="S104" s="9" t="s">
        <v>1395</v>
      </c>
      <c r="T104" s="61" t="str">
        <f>SUBSTITUTE(IFERROR(IFERROR(VLOOKUP(R104,'[1]Skill Statistics'!$A$3:$C$513,2,FALSE),VLOOKUP(Q104,'[1]Skill Statistics'!$A$3:$C$513,2,FALSE)),T103),"R*","ReSt")</f>
        <v>Ag/Me</v>
      </c>
      <c r="U104" s="61" t="str">
        <f>IFERROR(IFERROR(VLOOKUP(R104,'[1]Skill Statistics'!$A$3:$C$513,3,FALSE),VLOOKUP(Q104,'[1]Skill Statistics'!$A$3:$C$513,3,FALSE)),U103)</f>
        <v>SD</v>
      </c>
      <c r="V104" s="61" t="str">
        <f>IF(ISNUMBER(SEARCH("Category",R104)),"- -",IFERROR(IFERROR(VLOOKUP(Q104,[1]Professions!$A$4:$AM$288,MATCH(Profession,[1]Professions!$A$1:$AM$1,0),FALSE),VLOOKUP(Q104,Calculations!$B$91:$I$95,8,FALSE)),"- -"))</f>
        <v>2 / 4</v>
      </c>
      <c r="W104" s="60">
        <f t="shared" ca="1" si="332"/>
        <v>0</v>
      </c>
      <c r="X104" s="7">
        <f ca="1">IFERROR(VLOOKUP(R104,$BS$6:$NR$519,MATCH(ActualLevel,$BS$3:$NR$3,0),FALSE),"- -")</f>
        <v>0</v>
      </c>
      <c r="Y104" s="7">
        <f t="shared" ca="1" si="640"/>
        <v>0</v>
      </c>
      <c r="Z104" s="7">
        <f ca="1">IFERROR(VLOOKUP(Y104,Charts!$BQ$2:$BR$52,2,FALSE),"- -")</f>
        <v>-25</v>
      </c>
      <c r="AA104" s="7">
        <f t="shared" ca="1" si="367"/>
        <v>-1</v>
      </c>
      <c r="AB104" s="7">
        <f t="shared" ca="1" si="634"/>
        <v>0</v>
      </c>
      <c r="AC104" s="7"/>
      <c r="AD104" s="7"/>
      <c r="AE104" s="7"/>
      <c r="AF104" s="7"/>
      <c r="AG104" s="7"/>
      <c r="AH104" s="43"/>
      <c r="AI104" s="7"/>
      <c r="AJ104" s="7"/>
      <c r="AK104" s="7">
        <f t="shared" ca="1" si="368"/>
        <v>-26</v>
      </c>
      <c r="AL104" s="7"/>
      <c r="AM104" s="69">
        <f>IFERROR(VLOOKUP(R104,'[1]Skill Statistics'!$A$3:$AN$513,MATCH(Profession,'[1]Skill Statistics'!$A$2:$AN$2,0),FALSE),0)</f>
        <v>0</v>
      </c>
      <c r="AN104" s="85">
        <f>IFERROR(VLOOKUP(Q104,'[1]Skill Statistics'!$A$3:$BK$513,MATCH(Archetype,'[1]Skill Statistics'!$A$2:$BK$2,0),FALSE),0)</f>
        <v>0</v>
      </c>
      <c r="AO104" s="85">
        <f>IFERROR(VLOOKUP(Q104,'[1]Skill Statistics'!$A$3:$BB$513,MATCH(Race,'[1]Skill Statistics'!$A$2:$BB$2,0),FALSE),0)</f>
        <v>0</v>
      </c>
      <c r="AP104" s="85">
        <f t="shared" ca="1" si="333"/>
        <v>-0.1</v>
      </c>
      <c r="AQ104" s="70"/>
      <c r="AS104" s="69">
        <f>IFERROR(VLOOKUP(Q104,'[1]Professional Skills'!$A$4:$AM$288,MATCH(Profession,'[1]Professional Skills'!$A$3:$AM$3,0),FALSE),"- -")</f>
        <v>0</v>
      </c>
      <c r="AU104" s="7">
        <f t="shared" si="636"/>
        <v>0</v>
      </c>
      <c r="AV104" s="7">
        <f t="shared" ca="1" si="635"/>
        <v>0</v>
      </c>
      <c r="AW104" t="str">
        <f t="shared" si="371"/>
        <v/>
      </c>
      <c r="AX104" t="str">
        <f>IFERROR(_xlfn.RANK.EQ(AW104,$AW$5:$AW$568),"")</f>
        <v/>
      </c>
      <c r="AY104">
        <f t="shared" si="327"/>
        <v>0</v>
      </c>
      <c r="AZ104" s="70" t="str">
        <f t="shared" si="369"/>
        <v/>
      </c>
      <c r="BB104" s="69" t="str">
        <f>IFERROR(IF(Q104="Language",VLOOKUP(R104,[1]Cultures!$B$4:$N$218,MATCH(Culture,[1]Cultures!$B$3:$N$3,0),FALSE),VLOOKUP(Q104,[1]Cultures!$B$4:$O$212,MATCH(Culture,[1]Cultures!$B$3:$O$3,0),FALSE)),"- -")</f>
        <v>- -</v>
      </c>
      <c r="BD104">
        <f t="shared" ca="1" si="631"/>
        <v>0</v>
      </c>
      <c r="BE104" t="str">
        <f t="shared" si="578"/>
        <v/>
      </c>
      <c r="BG104">
        <f t="shared" ca="1" si="641"/>
        <v>0.86482160851554069</v>
      </c>
      <c r="BH104">
        <f ca="1">_xlfn.RANK.EQ(BG104,$BG$89:$BG$568)</f>
        <v>17</v>
      </c>
      <c r="BI104" s="7" t="str">
        <f t="shared" ca="1" si="644"/>
        <v>- -</v>
      </c>
      <c r="BK104" s="7">
        <f t="shared" ca="1" si="642"/>
        <v>0</v>
      </c>
      <c r="BL104" s="70">
        <f t="shared" ca="1" si="328"/>
        <v>0</v>
      </c>
      <c r="BN104" s="69">
        <f>IFERROR(VLOOKUP(V104,Charts!$BT$2:$BV$14,3,FALSE),"- -")</f>
        <v>0.76923076923076927</v>
      </c>
      <c r="BO104" s="85">
        <f t="shared" ca="1" si="334"/>
        <v>0.91951096075786298</v>
      </c>
      <c r="BP104" s="70">
        <f t="shared" ca="1" si="579"/>
        <v>392</v>
      </c>
      <c r="BR104" s="7">
        <v>99</v>
      </c>
      <c r="BS104" s="9" t="str">
        <f ca="1">VLOOKUP(BR104,$O$3:$R$568,4,FALSE)</f>
        <v>Medical Science 4</v>
      </c>
      <c r="BT104" s="7" t="str">
        <f ca="1">VLOOKUP(BS104,$R$3:$V$568,5,FALSE)</f>
        <v>5 / 7</v>
      </c>
      <c r="BU104" s="7">
        <f ca="1">VLOOKUP(BT104,Charts!$BT$2:$BV$14,3,FALSE)</f>
        <v>0.46153846153846156</v>
      </c>
      <c r="BV104" s="7" t="str">
        <f t="shared" ca="1" si="372"/>
        <v>5</v>
      </c>
      <c r="BW104" s="7" t="str">
        <f t="shared" ca="1" si="373"/>
        <v>7</v>
      </c>
      <c r="BY104" s="7">
        <f t="shared" ca="1" si="374"/>
        <v>0.39196658423593189</v>
      </c>
      <c r="BZ104" s="7">
        <f t="shared" ca="1" si="375"/>
        <v>6.9571877302529672E-2</v>
      </c>
      <c r="CA104" s="7">
        <f t="shared" ca="1" si="376"/>
        <v>1</v>
      </c>
      <c r="CB104" s="7" t="str">
        <f t="shared" ca="1" si="377"/>
        <v>5</v>
      </c>
      <c r="CC104" s="7">
        <f ca="1">IFERROR(IF(CC103+CB104&gt;CD$4,CC103,CC103+CB104),"")</f>
        <v>38</v>
      </c>
      <c r="CD104" s="7">
        <f t="shared" ca="1" si="580"/>
        <v>0</v>
      </c>
      <c r="CE104" s="7">
        <f t="shared" ca="1" si="378"/>
        <v>0.9616905797298293</v>
      </c>
      <c r="CF104" s="7">
        <f t="shared" ca="1" si="379"/>
        <v>-0.50015211819136773</v>
      </c>
      <c r="CG104" s="7">
        <f t="shared" ca="1" si="380"/>
        <v>0</v>
      </c>
      <c r="CH104" s="7">
        <f t="shared" ca="1" si="381"/>
        <v>0</v>
      </c>
      <c r="CI104" s="7">
        <f ca="1">IFERROR(IF(CI103+CH104&gt;CJ$4,CI103,CI103+CH104),"")</f>
        <v>60</v>
      </c>
      <c r="CJ104" s="7">
        <f t="shared" ca="1" si="581"/>
        <v>0</v>
      </c>
      <c r="CK104" s="7">
        <f t="shared" ca="1" si="382"/>
        <v>0.80790642798355805</v>
      </c>
      <c r="CL104" s="7">
        <f t="shared" ca="1" si="383"/>
        <v>-0.34636796644509649</v>
      </c>
      <c r="CM104" s="7">
        <f t="shared" ca="1" si="384"/>
        <v>0</v>
      </c>
      <c r="CN104" s="7">
        <f t="shared" ca="1" si="385"/>
        <v>0</v>
      </c>
      <c r="CO104" s="7">
        <f ca="1">IFERROR(IF(CO103+CN104&gt;CP$4,CO103,CO103+CN104),"")</f>
        <v>60</v>
      </c>
      <c r="CP104" s="7">
        <f t="shared" ca="1" si="582"/>
        <v>0</v>
      </c>
      <c r="CQ104" s="7">
        <f t="shared" ca="1" si="386"/>
        <v>0.548282027472628</v>
      </c>
      <c r="CR104" s="7">
        <f t="shared" ca="1" si="387"/>
        <v>-8.6743565934166433E-2</v>
      </c>
      <c r="CS104" s="7">
        <f t="shared" ca="1" si="388"/>
        <v>0</v>
      </c>
      <c r="CT104" s="7">
        <f t="shared" ca="1" si="389"/>
        <v>0</v>
      </c>
      <c r="CU104" s="7">
        <f ca="1">IFERROR(IF(CU103+CT104&gt;CV$4,CU103,CU103+CT104),"")</f>
        <v>60</v>
      </c>
      <c r="CV104" s="7">
        <f t="shared" ca="1" si="583"/>
        <v>0</v>
      </c>
      <c r="CW104" s="7">
        <f t="shared" ca="1" si="390"/>
        <v>5.5219749804202412E-2</v>
      </c>
      <c r="CX104" s="7">
        <f t="shared" ca="1" si="391"/>
        <v>0.40631871173425915</v>
      </c>
      <c r="CY104" s="7">
        <f t="shared" ca="1" si="392"/>
        <v>1</v>
      </c>
      <c r="CZ104" s="7" t="str">
        <f t="shared" ca="1" si="393"/>
        <v>5</v>
      </c>
      <c r="DA104" s="7">
        <f ca="1">IFERROR(IF(DA103+CZ104&gt;DB$4,DA103,DA103+CZ104),"")</f>
        <v>60</v>
      </c>
      <c r="DB104" s="7">
        <f t="shared" ca="1" si="584"/>
        <v>0</v>
      </c>
      <c r="DC104" s="7">
        <f t="shared" ca="1" si="394"/>
        <v>0.38953314963581775</v>
      </c>
      <c r="DD104" s="7">
        <f t="shared" ca="1" si="395"/>
        <v>7.2005311902643809E-2</v>
      </c>
      <c r="DE104" s="7">
        <f t="shared" ca="1" si="396"/>
        <v>1</v>
      </c>
      <c r="DF104" s="7" t="str">
        <f t="shared" ca="1" si="397"/>
        <v>5</v>
      </c>
      <c r="DG104" s="7">
        <f ca="1">IFERROR(IF(DG103+DF104&gt;DH$4,DG103,DG103+DF104),"")</f>
        <v>60</v>
      </c>
      <c r="DH104" s="7">
        <f t="shared" ca="1" si="585"/>
        <v>0</v>
      </c>
      <c r="DI104" s="7">
        <f t="shared" ca="1" si="398"/>
        <v>0.62463622147073872</v>
      </c>
      <c r="DJ104" s="7">
        <f t="shared" ca="1" si="399"/>
        <v>-0.16309775993227715</v>
      </c>
      <c r="DK104" s="7">
        <f t="shared" ca="1" si="400"/>
        <v>0</v>
      </c>
      <c r="DL104" s="7">
        <f t="shared" ca="1" si="401"/>
        <v>0</v>
      </c>
      <c r="DM104" s="7">
        <f ca="1">IFERROR(IF(DM103+DL104&gt;DN$4,DM103,DM103+DL104),"")</f>
        <v>60</v>
      </c>
      <c r="DN104" s="7">
        <f t="shared" ca="1" si="586"/>
        <v>0</v>
      </c>
      <c r="DO104" s="7">
        <f t="shared" ca="1" si="402"/>
        <v>0.7612555729133873</v>
      </c>
      <c r="DP104" s="7">
        <f t="shared" ca="1" si="403"/>
        <v>-0.29971711137492574</v>
      </c>
      <c r="DQ104" s="7">
        <f t="shared" ca="1" si="404"/>
        <v>0</v>
      </c>
      <c r="DR104" s="7">
        <f t="shared" ca="1" si="405"/>
        <v>0</v>
      </c>
      <c r="DS104" s="7">
        <f ca="1">IFERROR(IF(DS103+DR104&gt;DT$4,DS103,DS103+DR104),"")</f>
        <v>60</v>
      </c>
      <c r="DT104" s="7">
        <f t="shared" ca="1" si="587"/>
        <v>0</v>
      </c>
      <c r="DU104" s="7">
        <f t="shared" ca="1" si="406"/>
        <v>0.54172822577549762</v>
      </c>
      <c r="DV104" s="7">
        <f t="shared" ca="1" si="407"/>
        <v>-8.0189764237036054E-2</v>
      </c>
      <c r="DW104" s="7">
        <f t="shared" ca="1" si="408"/>
        <v>0</v>
      </c>
      <c r="DX104" s="7">
        <f t="shared" ca="1" si="409"/>
        <v>0</v>
      </c>
      <c r="DY104" s="7">
        <f ca="1">IFERROR(IF(DY103+DX104&gt;DZ$4,DY103,DY103+DX104),"")</f>
        <v>59</v>
      </c>
      <c r="DZ104" s="7">
        <f t="shared" ca="1" si="588"/>
        <v>0</v>
      </c>
      <c r="EA104" s="7">
        <f t="shared" ca="1" si="410"/>
        <v>0.70363195502603837</v>
      </c>
      <c r="EB104" s="7">
        <f t="shared" ca="1" si="411"/>
        <v>-0.24209349348757681</v>
      </c>
      <c r="EC104" s="7">
        <f t="shared" ca="1" si="412"/>
        <v>0</v>
      </c>
      <c r="ED104" s="7">
        <f t="shared" ca="1" si="413"/>
        <v>0</v>
      </c>
      <c r="EE104" s="7">
        <f ca="1">IFERROR(IF(EE103+ED104&gt;EF$4,EE103,EE103+ED104),"")</f>
        <v>60</v>
      </c>
      <c r="EF104" s="7">
        <f t="shared" ca="1" si="589"/>
        <v>0</v>
      </c>
      <c r="EG104" s="7">
        <f t="shared" ca="1" si="414"/>
        <v>0.28577570282864762</v>
      </c>
      <c r="EH104" s="7">
        <f t="shared" ca="1" si="415"/>
        <v>0.17576275870981395</v>
      </c>
      <c r="EI104" s="7">
        <f t="shared" ca="1" si="416"/>
        <v>1</v>
      </c>
      <c r="EJ104" s="7" t="str">
        <f t="shared" ca="1" si="417"/>
        <v>5</v>
      </c>
      <c r="EK104" s="7">
        <f ca="1">IFERROR(IF(EK103+EJ104&gt;EL$4,EK103,EK103+EJ104),"")</f>
        <v>60</v>
      </c>
      <c r="EL104" s="7">
        <f t="shared" ca="1" si="590"/>
        <v>0</v>
      </c>
      <c r="EM104" s="7">
        <f t="shared" ca="1" si="418"/>
        <v>0.45917562252052269</v>
      </c>
      <c r="EN104" s="7">
        <f t="shared" ca="1" si="419"/>
        <v>2.3628390179388781E-3</v>
      </c>
      <c r="EO104" s="7">
        <f t="shared" ca="1" si="420"/>
        <v>1</v>
      </c>
      <c r="EP104" s="7" t="str">
        <f t="shared" ca="1" si="421"/>
        <v>5</v>
      </c>
      <c r="EQ104" s="7">
        <f ca="1">IFERROR(IF(EQ103+EP104&gt;ER$4,EQ103,EQ103+EP104),"")</f>
        <v>60</v>
      </c>
      <c r="ER104" s="7">
        <f t="shared" ca="1" si="591"/>
        <v>0</v>
      </c>
      <c r="ES104" s="7">
        <f t="shared" ca="1" si="422"/>
        <v>0.52050526471807124</v>
      </c>
      <c r="ET104" s="7">
        <f t="shared" ca="1" si="423"/>
        <v>-5.8966803179609673E-2</v>
      </c>
      <c r="EU104" s="7">
        <f t="shared" ca="1" si="424"/>
        <v>0</v>
      </c>
      <c r="EV104" s="7">
        <f t="shared" ca="1" si="425"/>
        <v>0</v>
      </c>
      <c r="EW104" s="7">
        <f ca="1">IFERROR(IF(EW103+EV104&gt;EX$4,EW103,EW103+EV104),"")</f>
        <v>60</v>
      </c>
      <c r="EX104" s="7">
        <f t="shared" ca="1" si="592"/>
        <v>0</v>
      </c>
      <c r="EY104" s="7">
        <f t="shared" ca="1" si="426"/>
        <v>0.65367764584801602</v>
      </c>
      <c r="EZ104" s="7">
        <f t="shared" ca="1" si="427"/>
        <v>-0.19213918430955446</v>
      </c>
      <c r="FA104" s="7">
        <f t="shared" ca="1" si="428"/>
        <v>0</v>
      </c>
      <c r="FB104" s="7">
        <f t="shared" ca="1" si="429"/>
        <v>0</v>
      </c>
      <c r="FC104" s="7">
        <f ca="1">IFERROR(IF(FC103+FB104&gt;FD$4,FC103,FC103+FB104),"")</f>
        <v>60</v>
      </c>
      <c r="FD104" s="7">
        <f t="shared" ca="1" si="593"/>
        <v>0</v>
      </c>
      <c r="FE104" s="7">
        <f t="shared" ca="1" si="430"/>
        <v>0.5936002148267685</v>
      </c>
      <c r="FF104" s="7">
        <f t="shared" ca="1" si="431"/>
        <v>-0.13206175328830694</v>
      </c>
      <c r="FG104" s="7">
        <f t="shared" ca="1" si="432"/>
        <v>0</v>
      </c>
      <c r="FH104" s="7">
        <f t="shared" ca="1" si="433"/>
        <v>0</v>
      </c>
      <c r="FI104" s="7">
        <f ca="1">IFERROR(IF(FI103+FH104&gt;FJ$4,FI103,FI103+FH104),"")</f>
        <v>60</v>
      </c>
      <c r="FJ104" s="7">
        <f t="shared" ca="1" si="594"/>
        <v>0</v>
      </c>
      <c r="FK104" s="7">
        <f t="shared" ca="1" si="434"/>
        <v>3.0202874547249015E-2</v>
      </c>
      <c r="FL104" s="7">
        <f t="shared" ca="1" si="435"/>
        <v>0.43133558699121255</v>
      </c>
      <c r="FM104" s="7">
        <f t="shared" ca="1" si="436"/>
        <v>1</v>
      </c>
      <c r="FN104" s="7" t="str">
        <f t="shared" ca="1" si="437"/>
        <v>5</v>
      </c>
      <c r="FO104" s="7">
        <f ca="1">IFERROR(IF(FO103+FN104&gt;FP$4,FO103,FO103+FN104),"")</f>
        <v>60</v>
      </c>
      <c r="FP104" s="7">
        <f t="shared" ca="1" si="595"/>
        <v>0</v>
      </c>
      <c r="FQ104" s="7">
        <f t="shared" ca="1" si="438"/>
        <v>0.10957077920217051</v>
      </c>
      <c r="FR104" s="7">
        <f t="shared" ca="1" si="439"/>
        <v>0.35196768233629105</v>
      </c>
      <c r="FS104" s="7">
        <f t="shared" ca="1" si="440"/>
        <v>1</v>
      </c>
      <c r="FT104" s="7" t="str">
        <f t="shared" ca="1" si="441"/>
        <v>5</v>
      </c>
      <c r="FU104" s="7">
        <f ca="1">IFERROR(IF(FU103+FT104&gt;FV$4,FU103,FU103+FT104),"")</f>
        <v>60</v>
      </c>
      <c r="FV104" s="7">
        <f t="shared" ca="1" si="596"/>
        <v>0</v>
      </c>
      <c r="FW104" s="7">
        <f t="shared" ca="1" si="442"/>
        <v>0.7718706564066079</v>
      </c>
      <c r="FX104" s="7">
        <f t="shared" ca="1" si="443"/>
        <v>-0.31033219486814634</v>
      </c>
      <c r="FY104" s="7">
        <f t="shared" ca="1" si="444"/>
        <v>0</v>
      </c>
      <c r="FZ104" s="7">
        <f t="shared" ca="1" si="445"/>
        <v>0</v>
      </c>
      <c r="GA104" s="7">
        <f ca="1">IFERROR(IF(GA103+FZ104&gt;GB$4,GA103,GA103+FZ104),"")</f>
        <v>60</v>
      </c>
      <c r="GB104" s="7">
        <f t="shared" ca="1" si="597"/>
        <v>0</v>
      </c>
      <c r="GC104" s="7">
        <f t="shared" ca="1" si="446"/>
        <v>0.71525861731658102</v>
      </c>
      <c r="GD104" s="7">
        <f t="shared" ca="1" si="447"/>
        <v>-0.25372015577811946</v>
      </c>
      <c r="GE104" s="7">
        <f t="shared" ca="1" si="448"/>
        <v>0</v>
      </c>
      <c r="GF104" s="7">
        <f t="shared" ca="1" si="449"/>
        <v>0</v>
      </c>
      <c r="GG104" s="7">
        <f ca="1">IFERROR(IF(GG103+GF104&gt;GH$4,GG103,GG103+GF104),"")</f>
        <v>60</v>
      </c>
      <c r="GH104" s="7">
        <f t="shared" ca="1" si="598"/>
        <v>0</v>
      </c>
      <c r="GI104" s="7">
        <f t="shared" ca="1" si="450"/>
        <v>0.38637661490279773</v>
      </c>
      <c r="GJ104" s="7">
        <f t="shared" ca="1" si="451"/>
        <v>7.5161846635663832E-2</v>
      </c>
      <c r="GK104" s="7">
        <f t="shared" ca="1" si="452"/>
        <v>1</v>
      </c>
      <c r="GL104" s="7" t="str">
        <f t="shared" ca="1" si="453"/>
        <v>5</v>
      </c>
      <c r="GM104" s="7">
        <f ca="1">IFERROR(IF(GM103+GL104&gt;GN$4,GM103,GM103+GL104),"")</f>
        <v>60</v>
      </c>
      <c r="GN104" s="7">
        <f t="shared" ca="1" si="599"/>
        <v>0</v>
      </c>
      <c r="GO104" s="7">
        <f t="shared" ca="1" si="454"/>
        <v>4.3099991936265347E-2</v>
      </c>
      <c r="GP104" s="7">
        <f t="shared" ca="1" si="455"/>
        <v>0.41843846960219622</v>
      </c>
      <c r="GQ104" s="7">
        <f t="shared" ca="1" si="456"/>
        <v>1</v>
      </c>
      <c r="GR104" s="7" t="str">
        <f t="shared" ca="1" si="457"/>
        <v>5</v>
      </c>
      <c r="GS104" s="7">
        <f ca="1">IFERROR(IF(GS103+GR104&gt;GT$4,GS103,GS103+GR104),"")</f>
        <v>60</v>
      </c>
      <c r="GT104" s="7">
        <f t="shared" ca="1" si="600"/>
        <v>0</v>
      </c>
      <c r="GU104" s="7">
        <f t="shared" ca="1" si="458"/>
        <v>0.84121489454271448</v>
      </c>
      <c r="GV104" s="7">
        <f t="shared" ca="1" si="459"/>
        <v>-0.37967643300425291</v>
      </c>
      <c r="GW104" s="7">
        <f t="shared" ca="1" si="460"/>
        <v>0</v>
      </c>
      <c r="GX104" s="7">
        <f t="shared" ca="1" si="461"/>
        <v>0</v>
      </c>
      <c r="GY104" s="7">
        <f ca="1">IFERROR(IF(GY103+GX104&gt;GZ$4,GY103,GY103+GX104),"")</f>
        <v>60</v>
      </c>
      <c r="GZ104" s="7">
        <f t="shared" ca="1" si="601"/>
        <v>0</v>
      </c>
      <c r="HA104" s="7">
        <f t="shared" ca="1" si="462"/>
        <v>0.8853592561035879</v>
      </c>
      <c r="HB104" s="7">
        <f t="shared" ca="1" si="463"/>
        <v>-0.42382079456512634</v>
      </c>
      <c r="HC104" s="7">
        <f t="shared" ca="1" si="464"/>
        <v>0</v>
      </c>
      <c r="HD104" s="7">
        <f t="shared" ca="1" si="465"/>
        <v>0</v>
      </c>
      <c r="HE104" s="7">
        <f ca="1">IFERROR(IF(HE103+HD104&gt;HF$4,HE103,HE103+HD104),"")</f>
        <v>60</v>
      </c>
      <c r="HF104" s="7">
        <f t="shared" ca="1" si="602"/>
        <v>0</v>
      </c>
      <c r="HG104" s="7">
        <f t="shared" ca="1" si="466"/>
        <v>0.10205887882066533</v>
      </c>
      <c r="HH104" s="7">
        <f t="shared" ca="1" si="467"/>
        <v>0.35947958271779623</v>
      </c>
      <c r="HI104" s="7">
        <f t="shared" ca="1" si="468"/>
        <v>1</v>
      </c>
      <c r="HJ104" s="7" t="str">
        <f t="shared" ca="1" si="469"/>
        <v>5</v>
      </c>
      <c r="HK104" s="7">
        <f ca="1">IFERROR(IF(HK103+HJ104&gt;HL$4,HK103,HK103+HJ104),"")</f>
        <v>60</v>
      </c>
      <c r="HL104" s="7">
        <f t="shared" ca="1" si="603"/>
        <v>0</v>
      </c>
      <c r="HM104" s="7">
        <f t="shared" ca="1" si="470"/>
        <v>0.701265951438105</v>
      </c>
      <c r="HN104" s="7">
        <f t="shared" ca="1" si="471"/>
        <v>-0.23972748989964343</v>
      </c>
      <c r="HO104" s="7">
        <f t="shared" ca="1" si="472"/>
        <v>0</v>
      </c>
      <c r="HP104" s="7">
        <f t="shared" ca="1" si="473"/>
        <v>0</v>
      </c>
      <c r="HQ104" s="7">
        <f ca="1">IFERROR(IF(HQ103+HP104&gt;HR$4,HQ103,HQ103+HP104),"")</f>
        <v>60</v>
      </c>
      <c r="HR104" s="7">
        <f t="shared" ca="1" si="604"/>
        <v>0</v>
      </c>
      <c r="HS104" s="7">
        <f t="shared" ca="1" si="474"/>
        <v>0.55742282374507834</v>
      </c>
      <c r="HT104" s="7">
        <f t="shared" ca="1" si="475"/>
        <v>-9.588436220661678E-2</v>
      </c>
      <c r="HU104" s="7">
        <f t="shared" ca="1" si="476"/>
        <v>0</v>
      </c>
      <c r="HV104" s="7">
        <f t="shared" ca="1" si="477"/>
        <v>0</v>
      </c>
      <c r="HW104" s="7">
        <f ca="1">IFERROR(IF(HW103+HV104&gt;HX$4,HW103,HW103+HV104),"")</f>
        <v>60</v>
      </c>
      <c r="HX104" s="7">
        <f t="shared" ca="1" si="605"/>
        <v>0</v>
      </c>
      <c r="HY104" s="7">
        <f t="shared" ca="1" si="478"/>
        <v>0.39574389297084089</v>
      </c>
      <c r="HZ104" s="7">
        <f t="shared" ca="1" si="479"/>
        <v>6.579456856762067E-2</v>
      </c>
      <c r="IA104" s="7">
        <f t="shared" ca="1" si="480"/>
        <v>1</v>
      </c>
      <c r="IB104" s="7" t="str">
        <f t="shared" ca="1" si="481"/>
        <v>5</v>
      </c>
      <c r="IC104" s="7">
        <f ca="1">IFERROR(IF(IC103+IB104&gt;ID$4,IC103,IC103+IB104),"")</f>
        <v>60</v>
      </c>
      <c r="ID104" s="7">
        <f t="shared" ca="1" si="606"/>
        <v>0</v>
      </c>
      <c r="IE104" s="7">
        <f t="shared" ca="1" si="482"/>
        <v>0.67695161522587255</v>
      </c>
      <c r="IF104" s="7">
        <f t="shared" ca="1" si="483"/>
        <v>-0.21541315368741099</v>
      </c>
      <c r="IG104" s="7">
        <f t="shared" ca="1" si="484"/>
        <v>0</v>
      </c>
      <c r="IH104" s="7">
        <f t="shared" ca="1" si="485"/>
        <v>0</v>
      </c>
      <c r="II104" s="7">
        <f ca="1">IFERROR(IF(II103+IH104&gt;IJ$4,II103,II103+IH104),"")</f>
        <v>60</v>
      </c>
      <c r="IJ104" s="7">
        <f t="shared" ca="1" si="607"/>
        <v>0</v>
      </c>
      <c r="IK104" s="7">
        <f t="shared" ca="1" si="486"/>
        <v>0.16464933110585145</v>
      </c>
      <c r="IL104" s="7">
        <f t="shared" ca="1" si="487"/>
        <v>0.29688913043261012</v>
      </c>
      <c r="IM104" s="7">
        <f t="shared" ca="1" si="488"/>
        <v>1</v>
      </c>
      <c r="IN104" s="7" t="str">
        <f t="shared" ca="1" si="489"/>
        <v>5</v>
      </c>
      <c r="IO104" s="7">
        <f ca="1">IFERROR(IF(IO103+IN104&gt;IP$4,IO103,IO103+IN104),"")</f>
        <v>60</v>
      </c>
      <c r="IP104" s="7">
        <f t="shared" ca="1" si="608"/>
        <v>0</v>
      </c>
      <c r="IQ104" s="7">
        <f t="shared" ca="1" si="490"/>
        <v>1.744217468151732E-2</v>
      </c>
      <c r="IR104" s="7">
        <f t="shared" ca="1" si="491"/>
        <v>0.44409628685694424</v>
      </c>
      <c r="IS104" s="7">
        <f t="shared" ca="1" si="492"/>
        <v>1</v>
      </c>
      <c r="IT104" s="7" t="str">
        <f t="shared" ca="1" si="493"/>
        <v>5</v>
      </c>
      <c r="IU104" s="7">
        <f ca="1">IFERROR(IF(IU103+IT104&gt;IV$4,IU103,IU103+IT104),"")</f>
        <v>60</v>
      </c>
      <c r="IV104" s="7">
        <f t="shared" ca="1" si="609"/>
        <v>0</v>
      </c>
      <c r="IW104" s="7">
        <f t="shared" ca="1" si="494"/>
        <v>7.6376058980712092E-2</v>
      </c>
      <c r="IX104" s="7">
        <f t="shared" ca="1" si="495"/>
        <v>0.38516240255774947</v>
      </c>
      <c r="IY104" s="7">
        <f t="shared" ca="1" si="496"/>
        <v>1</v>
      </c>
      <c r="IZ104" s="7" t="str">
        <f t="shared" ca="1" si="497"/>
        <v>5</v>
      </c>
      <c r="JA104" s="7">
        <f ca="1">IFERROR(IF(JA103+IZ104&gt;JB$4,JA103,JA103+IZ104),"")</f>
        <v>60</v>
      </c>
      <c r="JB104" s="7">
        <f t="shared" ca="1" si="610"/>
        <v>0</v>
      </c>
      <c r="JC104" s="7">
        <f t="shared" ca="1" si="498"/>
        <v>0.28045010589776764</v>
      </c>
      <c r="JD104" s="7">
        <f t="shared" ca="1" si="499"/>
        <v>0.18108835564069392</v>
      </c>
      <c r="JE104" s="7">
        <f t="shared" ca="1" si="500"/>
        <v>1</v>
      </c>
      <c r="JF104" s="7" t="str">
        <f t="shared" ca="1" si="501"/>
        <v>5</v>
      </c>
      <c r="JG104" s="7">
        <f ca="1">IFERROR(IF(JG103+JF104&gt;JH$4,JG103,JG103+JF104),"")</f>
        <v>60</v>
      </c>
      <c r="JH104" s="7">
        <f t="shared" ca="1" si="611"/>
        <v>0</v>
      </c>
      <c r="JI104" s="7">
        <f t="shared" ca="1" si="502"/>
        <v>0.50514477593809093</v>
      </c>
      <c r="JJ104" s="7">
        <f t="shared" ca="1" si="503"/>
        <v>-4.3606314399629365E-2</v>
      </c>
      <c r="JK104" s="7">
        <f t="shared" ca="1" si="504"/>
        <v>0</v>
      </c>
      <c r="JL104" s="7">
        <f t="shared" ca="1" si="505"/>
        <v>0</v>
      </c>
      <c r="JM104" s="7">
        <f ca="1">IFERROR(IF(JM103+JL104&gt;JN$4,JM103,JM103+JL104),"")</f>
        <v>60</v>
      </c>
      <c r="JN104" s="7">
        <f t="shared" ca="1" si="612"/>
        <v>0</v>
      </c>
      <c r="JO104" s="7">
        <f t="shared" ca="1" si="506"/>
        <v>0.82715951649290098</v>
      </c>
      <c r="JP104" s="7">
        <f t="shared" ca="1" si="507"/>
        <v>-0.36562105495443942</v>
      </c>
      <c r="JQ104" s="7">
        <f t="shared" ca="1" si="508"/>
        <v>0</v>
      </c>
      <c r="JR104" s="7">
        <f t="shared" ca="1" si="509"/>
        <v>0</v>
      </c>
      <c r="JS104" s="7">
        <f ca="1">IFERROR(IF(JS103+JR104&gt;JT$4,JS103,JS103+JR104),"")</f>
        <v>60</v>
      </c>
      <c r="JT104" s="7">
        <f t="shared" ca="1" si="613"/>
        <v>0</v>
      </c>
      <c r="JU104" s="7">
        <f t="shared" ca="1" si="510"/>
        <v>0.34846705884220852</v>
      </c>
      <c r="JV104" s="7">
        <f t="shared" ca="1" si="511"/>
        <v>0.11307140269625304</v>
      </c>
      <c r="JW104" s="7">
        <f t="shared" ca="1" si="512"/>
        <v>1</v>
      </c>
      <c r="JX104" s="7" t="str">
        <f t="shared" ca="1" si="513"/>
        <v>5</v>
      </c>
      <c r="JY104" s="7">
        <f ca="1">IFERROR(IF(JY103+JX104&gt;JZ$4,JY103,JY103+JX104),"")</f>
        <v>60</v>
      </c>
      <c r="JZ104" s="7">
        <f t="shared" ca="1" si="614"/>
        <v>0</v>
      </c>
      <c r="KA104" s="7">
        <f t="shared" ca="1" si="514"/>
        <v>0.3337103765397903</v>
      </c>
      <c r="KB104" s="7">
        <f t="shared" ca="1" si="515"/>
        <v>0.12782808499867127</v>
      </c>
      <c r="KC104" s="7">
        <f t="shared" ca="1" si="516"/>
        <v>1</v>
      </c>
      <c r="KD104" s="7" t="str">
        <f t="shared" ca="1" si="517"/>
        <v>5</v>
      </c>
      <c r="KE104" s="7">
        <f ca="1">IFERROR(IF(KE103+KD104&gt;KF$4,KE103,KE103+KD104),"")</f>
        <v>60</v>
      </c>
      <c r="KF104" s="7">
        <f t="shared" ca="1" si="615"/>
        <v>0</v>
      </c>
      <c r="KG104" s="7">
        <f t="shared" ca="1" si="518"/>
        <v>0.18310238673145685</v>
      </c>
      <c r="KH104" s="7">
        <f t="shared" ca="1" si="519"/>
        <v>0.27843607480700472</v>
      </c>
      <c r="KI104" s="7">
        <f t="shared" ca="1" si="520"/>
        <v>1</v>
      </c>
      <c r="KJ104" s="7" t="str">
        <f t="shared" ca="1" si="521"/>
        <v>5</v>
      </c>
      <c r="KK104" s="7">
        <f ca="1">IFERROR(IF(KK103+KJ104&gt;KL$4,KK103,KK103+KJ104),"")</f>
        <v>60</v>
      </c>
      <c r="KL104" s="7">
        <f t="shared" ca="1" si="616"/>
        <v>0</v>
      </c>
      <c r="KM104" s="7">
        <f t="shared" ca="1" si="522"/>
        <v>0.95770822603842787</v>
      </c>
      <c r="KN104" s="7">
        <f t="shared" ca="1" si="523"/>
        <v>-0.4961697644999663</v>
      </c>
      <c r="KO104" s="7">
        <f t="shared" ca="1" si="524"/>
        <v>0</v>
      </c>
      <c r="KP104" s="7">
        <f t="shared" ca="1" si="525"/>
        <v>0</v>
      </c>
      <c r="KQ104" s="7">
        <f ca="1">IFERROR(IF(KQ103+KP104&gt;KR$4,KQ103,KQ103+KP104),"")</f>
        <v>60</v>
      </c>
      <c r="KR104" s="7">
        <f t="shared" ca="1" si="617"/>
        <v>0</v>
      </c>
      <c r="KS104" s="7">
        <f t="shared" ca="1" si="526"/>
        <v>4.5260214261649279E-2</v>
      </c>
      <c r="KT104" s="7">
        <f t="shared" ca="1" si="527"/>
        <v>0.41627824727681229</v>
      </c>
      <c r="KU104" s="7">
        <f t="shared" ca="1" si="528"/>
        <v>1</v>
      </c>
      <c r="KV104" s="7" t="str">
        <f t="shared" ca="1" si="529"/>
        <v>5</v>
      </c>
      <c r="KW104" s="7">
        <f ca="1">IFERROR(IF(KW103+KV104&gt;KX$4,KW103,KW103+KV104),"")</f>
        <v>60</v>
      </c>
      <c r="KX104" s="7">
        <f t="shared" ca="1" si="618"/>
        <v>0</v>
      </c>
      <c r="KY104" s="7">
        <f t="shared" ca="1" si="530"/>
        <v>0.67415037394890176</v>
      </c>
      <c r="KZ104" s="7">
        <f t="shared" ca="1" si="531"/>
        <v>-0.2126119124104402</v>
      </c>
      <c r="LA104" s="7">
        <f t="shared" ca="1" si="532"/>
        <v>0</v>
      </c>
      <c r="LB104" s="7">
        <f t="shared" ca="1" si="533"/>
        <v>0</v>
      </c>
      <c r="LC104" s="7">
        <f ca="1">IFERROR(IF(LC103+LB104&gt;LD$4,LC103,LC103+LB104),"")</f>
        <v>60</v>
      </c>
      <c r="LD104" s="7">
        <f t="shared" ca="1" si="619"/>
        <v>0</v>
      </c>
      <c r="LE104" s="7">
        <f t="shared" ca="1" si="534"/>
        <v>0.88048374178647459</v>
      </c>
      <c r="LF104" s="7">
        <f t="shared" ca="1" si="535"/>
        <v>-0.41894528024801303</v>
      </c>
      <c r="LG104" s="7">
        <f t="shared" ca="1" si="536"/>
        <v>0</v>
      </c>
      <c r="LH104" s="7">
        <f t="shared" ca="1" si="537"/>
        <v>0</v>
      </c>
      <c r="LI104" s="7">
        <f ca="1">IFERROR(IF(LI103+LH104&gt;LJ$4,LI103,LI103+LH104),"")</f>
        <v>60</v>
      </c>
      <c r="LJ104" s="7">
        <f t="shared" ca="1" si="620"/>
        <v>0</v>
      </c>
      <c r="LK104" s="7">
        <f t="shared" ca="1" si="538"/>
        <v>0.20071081131292656</v>
      </c>
      <c r="LL104" s="7">
        <f t="shared" ca="1" si="539"/>
        <v>0.260827650225535</v>
      </c>
      <c r="LM104" s="7">
        <f t="shared" ca="1" si="540"/>
        <v>1</v>
      </c>
      <c r="LN104" s="7" t="str">
        <f t="shared" ca="1" si="541"/>
        <v>5</v>
      </c>
      <c r="LO104" s="7">
        <f ca="1">IFERROR(IF(LO103+LN104&gt;LP$4,LO103,LO103+LN104),"")</f>
        <v>60</v>
      </c>
      <c r="LP104" s="7">
        <f t="shared" ca="1" si="621"/>
        <v>0</v>
      </c>
      <c r="LQ104" s="7">
        <f t="shared" ca="1" si="542"/>
        <v>7.7174644814024695E-2</v>
      </c>
      <c r="LR104" s="7">
        <f t="shared" ca="1" si="543"/>
        <v>0.38436381672443687</v>
      </c>
      <c r="LS104" s="7">
        <f t="shared" ca="1" si="544"/>
        <v>1</v>
      </c>
      <c r="LT104" s="7" t="str">
        <f t="shared" ca="1" si="545"/>
        <v>5</v>
      </c>
      <c r="LU104" s="7">
        <f ca="1">IFERROR(IF(LU103+LT104&gt;LV$4,LU103,LU103+LT104),"")</f>
        <v>60</v>
      </c>
      <c r="LV104" s="7">
        <f t="shared" ca="1" si="622"/>
        <v>0</v>
      </c>
      <c r="LW104" s="7">
        <f t="shared" ca="1" si="546"/>
        <v>0.85677466209986786</v>
      </c>
      <c r="LX104" s="7">
        <f t="shared" ca="1" si="547"/>
        <v>-0.39523620056140629</v>
      </c>
      <c r="LY104" s="7">
        <f t="shared" ca="1" si="548"/>
        <v>0</v>
      </c>
      <c r="LZ104" s="7">
        <f t="shared" ca="1" si="549"/>
        <v>0</v>
      </c>
      <c r="MA104" s="7">
        <f ca="1">IFERROR(IF(MA103+LZ104&gt;MB$4,MA103,MA103+LZ104),"")</f>
        <v>60</v>
      </c>
      <c r="MB104" s="7">
        <f t="shared" ca="1" si="623"/>
        <v>0</v>
      </c>
      <c r="MC104" s="7">
        <f t="shared" ca="1" si="550"/>
        <v>0.35490648142496783</v>
      </c>
      <c r="MD104" s="7">
        <f t="shared" ca="1" si="551"/>
        <v>0.10663198011349373</v>
      </c>
      <c r="ME104" s="7">
        <f t="shared" ca="1" si="552"/>
        <v>1</v>
      </c>
      <c r="MF104" s="7" t="str">
        <f t="shared" ca="1" si="553"/>
        <v>5</v>
      </c>
      <c r="MG104" s="7">
        <f ca="1">IFERROR(IF(MG103+MF104&gt;MH$4,MG103,MG103+MF104),"")</f>
        <v>60</v>
      </c>
      <c r="MH104" s="7">
        <f t="shared" ca="1" si="624"/>
        <v>0</v>
      </c>
      <c r="MI104" s="7">
        <f t="shared" ca="1" si="554"/>
        <v>0.23959627258368643</v>
      </c>
      <c r="MJ104" s="7">
        <f t="shared" ca="1" si="555"/>
        <v>0.22194218895477513</v>
      </c>
      <c r="MK104" s="7">
        <f t="shared" ca="1" si="556"/>
        <v>1</v>
      </c>
      <c r="ML104" s="7" t="str">
        <f t="shared" ca="1" si="557"/>
        <v>5</v>
      </c>
      <c r="MM104" s="7">
        <f ca="1">IFERROR(IF(MM103+ML104&gt;MN$4,MM103,MM103+ML104),"")</f>
        <v>60</v>
      </c>
      <c r="MN104" s="7">
        <f t="shared" ca="1" si="625"/>
        <v>0</v>
      </c>
      <c r="MO104" s="7">
        <f t="shared" ca="1" si="558"/>
        <v>9.1267172141620612E-2</v>
      </c>
      <c r="MP104" s="7">
        <f t="shared" ca="1" si="559"/>
        <v>0.37027128939684095</v>
      </c>
      <c r="MQ104" s="7">
        <f t="shared" ca="1" si="560"/>
        <v>1</v>
      </c>
      <c r="MR104" s="7" t="str">
        <f t="shared" ca="1" si="561"/>
        <v>5</v>
      </c>
      <c r="MS104" s="7">
        <f ca="1">IFERROR(IF(MS103+MR104&gt;MT$4,MS103,MS103+MR104),"")</f>
        <v>60</v>
      </c>
      <c r="MT104" s="7">
        <f t="shared" ca="1" si="626"/>
        <v>0</v>
      </c>
      <c r="MU104" s="7">
        <f t="shared" ca="1" si="562"/>
        <v>0.17190537333361766</v>
      </c>
      <c r="MV104" s="7">
        <f t="shared" ca="1" si="563"/>
        <v>0.2896330882048439</v>
      </c>
      <c r="MW104" s="7">
        <f t="shared" ca="1" si="564"/>
        <v>1</v>
      </c>
      <c r="MX104" s="7" t="str">
        <f t="shared" ca="1" si="565"/>
        <v>5</v>
      </c>
      <c r="MY104" s="7">
        <f ca="1">IFERROR(IF(MY103+MX104&gt;MZ$4,MY103,MY103+MX104),"")</f>
        <v>60</v>
      </c>
      <c r="MZ104" s="7">
        <f t="shared" ca="1" si="627"/>
        <v>0</v>
      </c>
      <c r="NA104" s="7">
        <f t="shared" ca="1" si="566"/>
        <v>6.7091116446667431E-2</v>
      </c>
      <c r="NB104" s="7">
        <f t="shared" ca="1" si="567"/>
        <v>0.39444734509179413</v>
      </c>
      <c r="NC104" s="7">
        <f t="shared" ca="1" si="568"/>
        <v>1</v>
      </c>
      <c r="ND104" s="7" t="str">
        <f t="shared" ca="1" si="569"/>
        <v>5</v>
      </c>
      <c r="NE104" s="7">
        <f ca="1">IFERROR(IF(NE103+ND104&gt;NF$4,NE103,NE103+ND104),"")</f>
        <v>60</v>
      </c>
      <c r="NF104" s="7">
        <f t="shared" ca="1" si="628"/>
        <v>0</v>
      </c>
      <c r="NG104" s="7">
        <f t="shared" ca="1" si="570"/>
        <v>0.36771543876311896</v>
      </c>
      <c r="NH104" s="7">
        <f t="shared" ca="1" si="571"/>
        <v>9.3823022775342602E-2</v>
      </c>
      <c r="NI104" s="7">
        <f t="shared" ca="1" si="572"/>
        <v>1</v>
      </c>
      <c r="NJ104" s="7" t="str">
        <f t="shared" ca="1" si="573"/>
        <v>5</v>
      </c>
      <c r="NK104" s="7">
        <f ca="1">IFERROR(IF(NK103+NJ104&gt;NL$4,NK103,NK103+NJ104),"")</f>
        <v>60</v>
      </c>
      <c r="NL104" s="7">
        <f t="shared" ca="1" si="629"/>
        <v>0</v>
      </c>
      <c r="NM104" s="7">
        <f t="shared" ca="1" si="574"/>
        <v>0.22790551519042634</v>
      </c>
      <c r="NN104" s="7">
        <f t="shared" ca="1" si="575"/>
        <v>0.23363294634803522</v>
      </c>
      <c r="NO104" s="7">
        <f t="shared" ca="1" si="576"/>
        <v>1</v>
      </c>
      <c r="NP104" s="7" t="str">
        <f t="shared" ca="1" si="577"/>
        <v>5</v>
      </c>
      <c r="NQ104" s="7">
        <f ca="1">IFERROR(IF(NQ103+NP104&gt;NR$4,NQ103,NQ103+NP104),"")</f>
        <v>60</v>
      </c>
      <c r="NR104" s="7">
        <f t="shared" ca="1" si="630"/>
        <v>0</v>
      </c>
      <c r="NT104">
        <v>102</v>
      </c>
      <c r="NU104" s="7" t="s">
        <v>19</v>
      </c>
      <c r="NV104" s="7" t="str">
        <f t="shared" ca="1" si="335"/>
        <v/>
      </c>
      <c r="NW104" s="7" t="str">
        <f t="shared" ca="1" si="329"/>
        <v/>
      </c>
      <c r="NX104" t="str">
        <f ca="1">IFERROR(VLOOKUP(NT104,$K$3:$AK$568,8,FALSE),"")</f>
        <v/>
      </c>
      <c r="NY104" t="str">
        <f ca="1">IFERROR(VLOOKUP(NT104,$K$3:$AK$568,9,FALSE),"")</f>
        <v/>
      </c>
      <c r="NZ104" s="7" t="str">
        <f ca="1">IFERROR(VLOOKUP(NT104,$K$3:$AK$568,27,FALSE),"")</f>
        <v/>
      </c>
      <c r="OB104">
        <v>102</v>
      </c>
      <c r="OC104" s="7" t="s">
        <v>19</v>
      </c>
      <c r="OD104" t="e">
        <f t="shared" ca="1" si="336"/>
        <v>#N/A</v>
      </c>
      <c r="OE104" s="7" t="str">
        <f t="shared" ca="1" si="337"/>
        <v/>
      </c>
      <c r="OF104" s="7" t="str">
        <f t="shared" ca="1" si="338"/>
        <v/>
      </c>
      <c r="OG104" t="str">
        <f t="shared" ca="1" si="339"/>
        <v/>
      </c>
      <c r="OI104">
        <v>102</v>
      </c>
      <c r="OJ104" s="7" t="s">
        <v>19</v>
      </c>
      <c r="OK104" s="7" t="str">
        <f t="shared" ca="1" si="340"/>
        <v/>
      </c>
      <c r="OL104" s="7" t="str">
        <f t="shared" ca="1" si="341"/>
        <v/>
      </c>
      <c r="OM104" t="str">
        <f ca="1">IFERROR(VLOOKUP(OI104,$L$3:$AK$568,7,FALSE),"")</f>
        <v/>
      </c>
      <c r="ON104" t="str">
        <f ca="1">IFERROR(VLOOKUP(OI104,$L$3:$AK$568,8,FALSE),"")</f>
        <v/>
      </c>
      <c r="OO104" s="7" t="str">
        <f ca="1">IFERROR(VLOOKUP(OI104,$L$3:$AK$568,26,FALSE),"")</f>
        <v/>
      </c>
      <c r="OQ104">
        <v>102</v>
      </c>
      <c r="OR104" s="7" t="s">
        <v>19</v>
      </c>
      <c r="OS104" t="e">
        <f t="shared" ca="1" si="342"/>
        <v>#N/A</v>
      </c>
      <c r="OT104" s="7" t="str">
        <f t="shared" ca="1" si="343"/>
        <v/>
      </c>
      <c r="OU104" s="7" t="str">
        <f t="shared" ca="1" si="344"/>
        <v/>
      </c>
      <c r="OV104" t="str">
        <f t="shared" ca="1" si="345"/>
        <v/>
      </c>
      <c r="OX104">
        <v>102</v>
      </c>
      <c r="OY104" s="7" t="s">
        <v>19</v>
      </c>
      <c r="OZ104" s="7" t="str">
        <f t="shared" ca="1" si="346"/>
        <v/>
      </c>
      <c r="PA104" s="7" t="str">
        <f t="shared" ca="1" si="347"/>
        <v/>
      </c>
      <c r="PB104" t="str">
        <f ca="1">IFERROR(VLOOKUP(OX104,$M$3:$AK$568,6,FALSE),"")</f>
        <v/>
      </c>
      <c r="PC104" t="str">
        <f ca="1">IFERROR(VLOOKUP(OX104,$M$3:$AK$568,7,FALSE),"")</f>
        <v/>
      </c>
      <c r="PD104" s="7" t="str">
        <f ca="1">IFERROR(VLOOKUP(OX104,$M$3:$AK$568,25,FALSE),"")</f>
        <v/>
      </c>
      <c r="PF104">
        <v>102</v>
      </c>
      <c r="PG104" s="7" t="s">
        <v>19</v>
      </c>
      <c r="PH104" t="e">
        <f t="shared" ca="1" si="348"/>
        <v>#N/A</v>
      </c>
      <c r="PI104" s="7" t="str">
        <f t="shared" ca="1" si="349"/>
        <v/>
      </c>
      <c r="PJ104" s="7" t="str">
        <f t="shared" ca="1" si="350"/>
        <v/>
      </c>
      <c r="PK104" t="str">
        <f t="shared" ca="1" si="351"/>
        <v/>
      </c>
      <c r="PM104">
        <v>102</v>
      </c>
      <c r="PN104" s="7" t="s">
        <v>19</v>
      </c>
      <c r="PO104" s="202" t="str">
        <f t="shared" ca="1" si="352"/>
        <v/>
      </c>
      <c r="PP104" s="7" t="str">
        <f t="shared" ca="1" si="353"/>
        <v/>
      </c>
      <c r="PQ104" t="str">
        <f ca="1">IFERROR(VLOOKUP(PM104,$G$325:$R$409,12,FALSE),"")</f>
        <v/>
      </c>
      <c r="PR104" t="e">
        <f ca="1">VLOOKUP(PM104,$G$324:$Q$409,11,FALSE)</f>
        <v>#N/A</v>
      </c>
      <c r="PS104" s="7" t="str">
        <f ca="1">VLOOKUP(PQ104,$R$325:$Y$409,8,FALSE)</f>
        <v>- -</v>
      </c>
      <c r="PT104" s="7">
        <f ca="1">ReSt</f>
        <v>-4</v>
      </c>
      <c r="PU104" s="7" t="e">
        <f t="shared" ca="1" si="354"/>
        <v>#N/A</v>
      </c>
      <c r="PV104" s="7" t="e">
        <f t="shared" ca="1" si="355"/>
        <v>#N/A</v>
      </c>
      <c r="PW104" s="7" t="str">
        <f ca="1">VLOOKUP(PQ104,$R$325:$AK$409,8,FALSE)</f>
        <v>- -</v>
      </c>
      <c r="PX104" s="7"/>
      <c r="PY104">
        <v>102</v>
      </c>
      <c r="PZ104" s="7" t="s">
        <v>19</v>
      </c>
      <c r="QA104" t="str">
        <f t="shared" ca="1" si="356"/>
        <v/>
      </c>
      <c r="QB104" s="7" t="str">
        <f t="shared" ca="1" si="357"/>
        <v/>
      </c>
      <c r="QC104" s="7" t="str">
        <f t="shared" ca="1" si="358"/>
        <v/>
      </c>
      <c r="QD104" t="str">
        <f t="shared" ca="1" si="359"/>
        <v/>
      </c>
      <c r="QF104">
        <v>102</v>
      </c>
      <c r="QG104" s="7" t="s">
        <v>19</v>
      </c>
      <c r="QH104" s="7" t="str">
        <f t="shared" ca="1" si="360"/>
        <v/>
      </c>
      <c r="QI104" s="7" t="e">
        <f t="shared" ca="1" si="361"/>
        <v>#VALUE!</v>
      </c>
      <c r="QJ104" t="e">
        <f t="shared" ca="1" si="362"/>
        <v>#N/A</v>
      </c>
      <c r="QK104" s="7" t="e">
        <f t="shared" ca="1" si="363"/>
        <v>#N/A</v>
      </c>
      <c r="QM104">
        <v>102</v>
      </c>
      <c r="QN104" s="7" t="s">
        <v>19</v>
      </c>
      <c r="QO104" t="str">
        <f t="shared" ca="1" si="364"/>
        <v/>
      </c>
      <c r="QP104" s="7" t="str">
        <f t="shared" ca="1" si="365"/>
        <v/>
      </c>
      <c r="QQ104" t="str">
        <f t="shared" ca="1" si="366"/>
        <v/>
      </c>
    </row>
    <row r="105" spans="1:459" x14ac:dyDescent="0.25">
      <c r="A105" s="240" t="str">
        <f>IF('Character Sheet'!$B$4="Creature","N","Y")</f>
        <v>Y</v>
      </c>
      <c r="C105" s="75"/>
      <c r="D105" s="76"/>
      <c r="F105" s="75"/>
      <c r="G105" s="76"/>
      <c r="I105" s="75"/>
      <c r="J105" s="85"/>
      <c r="K105" s="85">
        <f t="shared" ca="1" si="330"/>
        <v>4</v>
      </c>
      <c r="L105" s="85">
        <f t="shared" ca="1" si="632"/>
        <v>0</v>
      </c>
      <c r="M105" s="70">
        <f t="shared" ca="1" si="643"/>
        <v>5</v>
      </c>
      <c r="O105" s="222">
        <f t="shared" ca="1" si="331"/>
        <v>393</v>
      </c>
      <c r="Q105" s="7" t="str">
        <f t="shared" si="633"/>
        <v>Fletching</v>
      </c>
      <c r="R105" s="9" t="s">
        <v>1396</v>
      </c>
      <c r="S105" s="9" t="s">
        <v>1895</v>
      </c>
      <c r="T105" s="61" t="str">
        <f>SUBSTITUTE(IFERROR(IFERROR(VLOOKUP(R105,'[1]Skill Statistics'!$A$3:$C$513,2,FALSE),VLOOKUP(Q105,'[1]Skill Statistics'!$A$3:$C$513,2,FALSE)),T104),"R*","ReSt")</f>
        <v>Ag/Me</v>
      </c>
      <c r="U105" s="61" t="str">
        <f>IFERROR(IFERROR(VLOOKUP(R105,'[1]Skill Statistics'!$A$3:$C$513,3,FALSE),VLOOKUP(Q105,'[1]Skill Statistics'!$A$3:$C$513,3,FALSE)),U104)</f>
        <v>SD</v>
      </c>
      <c r="V105" s="61" t="str">
        <f>IF(ISNUMBER(SEARCH("Category",R105)),"- -",IFERROR(IFERROR(VLOOKUP(Q105,[1]Professions!$A$4:$AM$288,MATCH(Profession,[1]Professions!$A$1:$AM$1,0),FALSE),VLOOKUP(Q105,Calculations!$B$91:$I$95,8,FALSE)),"- -"))</f>
        <v>2 / 4</v>
      </c>
      <c r="W105" s="60">
        <f t="shared" ca="1" si="332"/>
        <v>0</v>
      </c>
      <c r="X105" s="7">
        <f ca="1">IFERROR(VLOOKUP(R105,$BS$6:$NR$519,MATCH(ActualLevel,$BS$3:$NR$3,0),FALSE),"- -")</f>
        <v>0</v>
      </c>
      <c r="Y105" s="7">
        <f t="shared" ca="1" si="640"/>
        <v>0</v>
      </c>
      <c r="Z105" s="7">
        <f ca="1">IFERROR(VLOOKUP(Y105,Charts!$BQ$2:$BR$52,2,FALSE),"- -")</f>
        <v>-25</v>
      </c>
      <c r="AA105" s="7">
        <f t="shared" ca="1" si="367"/>
        <v>-1</v>
      </c>
      <c r="AB105" s="7">
        <f t="shared" ca="1" si="634"/>
        <v>0</v>
      </c>
      <c r="AC105" s="7"/>
      <c r="AD105" s="7"/>
      <c r="AE105" s="7"/>
      <c r="AF105" s="7"/>
      <c r="AG105" s="7"/>
      <c r="AH105" s="43"/>
      <c r="AI105" s="7"/>
      <c r="AJ105" s="7"/>
      <c r="AK105" s="7">
        <f t="shared" ca="1" si="368"/>
        <v>-26</v>
      </c>
      <c r="AL105" s="7"/>
      <c r="AM105" s="69">
        <f>IFERROR(VLOOKUP(R105,'[1]Skill Statistics'!$A$3:$AN$513,MATCH(Profession,'[1]Skill Statistics'!$A$2:$AN$2,0),FALSE),0)</f>
        <v>0</v>
      </c>
      <c r="AN105" s="85">
        <f>IFERROR(VLOOKUP(Q105,'[1]Skill Statistics'!$A$3:$BK$513,MATCH(Archetype,'[1]Skill Statistics'!$A$2:$BK$2,0),FALSE),0)</f>
        <v>0</v>
      </c>
      <c r="AO105" s="85">
        <f>IFERROR(VLOOKUP(Q105,'[1]Skill Statistics'!$A$3:$BB$513,MATCH(Race,'[1]Skill Statistics'!$A$2:$BB$2,0),FALSE),0)</f>
        <v>0</v>
      </c>
      <c r="AP105" s="85">
        <f t="shared" ca="1" si="333"/>
        <v>-0.1</v>
      </c>
      <c r="AQ105" s="70"/>
      <c r="AS105" s="69">
        <f>IFERROR(VLOOKUP(Q105,'[1]Professional Skills'!$A$4:$AM$288,MATCH(Profession,'[1]Professional Skills'!$A$3:$AM$3,0),FALSE),"- -")</f>
        <v>0</v>
      </c>
      <c r="AU105" s="7">
        <f t="shared" si="636"/>
        <v>0</v>
      </c>
      <c r="AV105" s="7">
        <f t="shared" ca="1" si="635"/>
        <v>0</v>
      </c>
      <c r="AW105" t="str">
        <f t="shared" si="371"/>
        <v/>
      </c>
      <c r="AX105" t="str">
        <f>IFERROR(_xlfn.RANK.EQ(AW105,$AW$5:$AW$568),"")</f>
        <v/>
      </c>
      <c r="AY105">
        <f t="shared" si="327"/>
        <v>0</v>
      </c>
      <c r="AZ105" s="70" t="str">
        <f t="shared" si="369"/>
        <v/>
      </c>
      <c r="BB105" s="69" t="str">
        <f>IFERROR(IF(Q105="Language",VLOOKUP(R105,[1]Cultures!$B$4:$N$218,MATCH(Culture,[1]Cultures!$B$3:$N$3,0),FALSE),VLOOKUP(Q105,[1]Cultures!$B$4:$O$212,MATCH(Culture,[1]Cultures!$B$3:$O$3,0),FALSE)),"- -")</f>
        <v>- -</v>
      </c>
      <c r="BD105">
        <f t="shared" ca="1" si="631"/>
        <v>0</v>
      </c>
      <c r="BE105" t="str">
        <f t="shared" si="578"/>
        <v/>
      </c>
      <c r="BG105">
        <f t="shared" ca="1" si="641"/>
        <v>6.771214548218063E-2</v>
      </c>
      <c r="BH105">
        <f ca="1">_xlfn.RANK.EQ(BG105,$BG$89:$BG$568)</f>
        <v>68</v>
      </c>
      <c r="BI105" s="7" t="str">
        <f t="shared" ca="1" si="644"/>
        <v>- -</v>
      </c>
      <c r="BK105" s="7">
        <f t="shared" ca="1" si="642"/>
        <v>0</v>
      </c>
      <c r="BL105" s="70">
        <f t="shared" ca="1" si="328"/>
        <v>0</v>
      </c>
      <c r="BN105" s="69">
        <f>IFERROR(VLOOKUP(V105,Charts!$BT$2:$BV$14,3,FALSE),"- -")</f>
        <v>0.76923076923076927</v>
      </c>
      <c r="BO105" s="85">
        <f t="shared" ca="1" si="334"/>
        <v>0.91581394453995812</v>
      </c>
      <c r="BP105" s="70">
        <f t="shared" ca="1" si="579"/>
        <v>393</v>
      </c>
      <c r="BR105" s="7">
        <v>100</v>
      </c>
      <c r="BS105" s="9" t="str">
        <f ca="1">VLOOKUP(BR105,$O$3:$R$568,4,FALSE)</f>
        <v>Jumping</v>
      </c>
      <c r="BT105" s="7" t="str">
        <f ca="1">VLOOKUP(BS105,$R$3:$V$568,5,FALSE)</f>
        <v>2 / 4</v>
      </c>
      <c r="BU105" s="7">
        <f ca="1">VLOOKUP(BT105,Charts!$BT$2:$BV$14,3,FALSE)</f>
        <v>0.76923076923076927</v>
      </c>
      <c r="BV105" s="7" t="str">
        <f t="shared" ca="1" si="372"/>
        <v>2</v>
      </c>
      <c r="BW105" s="7" t="str">
        <f t="shared" ca="1" si="373"/>
        <v>4</v>
      </c>
      <c r="BY105" s="7">
        <f t="shared" ca="1" si="374"/>
        <v>0.14774652837203195</v>
      </c>
      <c r="BZ105" s="7">
        <f t="shared" ca="1" si="375"/>
        <v>0.62148424085873732</v>
      </c>
      <c r="CA105" s="7">
        <f t="shared" ca="1" si="376"/>
        <v>1</v>
      </c>
      <c r="CB105" s="7" t="str">
        <f t="shared" ca="1" si="377"/>
        <v>2</v>
      </c>
      <c r="CC105" s="7">
        <f ca="1">IFERROR(IF(CC104+CB105&gt;CD$4,CC104,CC104+CB105),"")</f>
        <v>38</v>
      </c>
      <c r="CD105" s="7">
        <f t="shared" ca="1" si="580"/>
        <v>0</v>
      </c>
      <c r="CE105" s="7">
        <f t="shared" ca="1" si="378"/>
        <v>0.73346159803473343</v>
      </c>
      <c r="CF105" s="7">
        <f t="shared" ca="1" si="379"/>
        <v>3.5769171196035843E-2</v>
      </c>
      <c r="CG105" s="7">
        <f t="shared" ca="1" si="380"/>
        <v>1</v>
      </c>
      <c r="CH105" s="7" t="str">
        <f t="shared" ca="1" si="381"/>
        <v>2</v>
      </c>
      <c r="CI105" s="7">
        <f ca="1">IFERROR(IF(CI104+CH105&gt;CJ$4,CI104,CI104+CH105),"")</f>
        <v>60</v>
      </c>
      <c r="CJ105" s="7">
        <f t="shared" ca="1" si="581"/>
        <v>0</v>
      </c>
      <c r="CK105" s="7">
        <f t="shared" ca="1" si="382"/>
        <v>0.97978458314095185</v>
      </c>
      <c r="CL105" s="7">
        <f t="shared" ca="1" si="383"/>
        <v>-0.21055381391018257</v>
      </c>
      <c r="CM105" s="7">
        <f t="shared" ca="1" si="384"/>
        <v>0</v>
      </c>
      <c r="CN105" s="7">
        <f t="shared" ca="1" si="385"/>
        <v>0</v>
      </c>
      <c r="CO105" s="7">
        <f ca="1">IFERROR(IF(CO104+CN105&gt;CP$4,CO104,CO104+CN105),"")</f>
        <v>60</v>
      </c>
      <c r="CP105" s="7">
        <f t="shared" ca="1" si="582"/>
        <v>0</v>
      </c>
      <c r="CQ105" s="7">
        <f t="shared" ca="1" si="386"/>
        <v>0.92226110247872839</v>
      </c>
      <c r="CR105" s="7">
        <f t="shared" ca="1" si="387"/>
        <v>-0.15303033324795912</v>
      </c>
      <c r="CS105" s="7">
        <f t="shared" ca="1" si="388"/>
        <v>0</v>
      </c>
      <c r="CT105" s="7">
        <f t="shared" ca="1" si="389"/>
        <v>0</v>
      </c>
      <c r="CU105" s="7">
        <f ca="1">IFERROR(IF(CU104+CT105&gt;CV$4,CU104,CU104+CT105),"")</f>
        <v>60</v>
      </c>
      <c r="CV105" s="7">
        <f t="shared" ca="1" si="583"/>
        <v>0</v>
      </c>
      <c r="CW105" s="7">
        <f t="shared" ca="1" si="390"/>
        <v>7.1589563969972181E-2</v>
      </c>
      <c r="CX105" s="7">
        <f t="shared" ca="1" si="391"/>
        <v>0.69764120526079709</v>
      </c>
      <c r="CY105" s="7">
        <f t="shared" ca="1" si="392"/>
        <v>1</v>
      </c>
      <c r="CZ105" s="7" t="str">
        <f t="shared" ca="1" si="393"/>
        <v>2</v>
      </c>
      <c r="DA105" s="7">
        <f ca="1">IFERROR(IF(DA104+CZ105&gt;DB$4,DA104,DA104+CZ105),"")</f>
        <v>60</v>
      </c>
      <c r="DB105" s="7">
        <f t="shared" ca="1" si="584"/>
        <v>0</v>
      </c>
      <c r="DC105" s="7">
        <f t="shared" ca="1" si="394"/>
        <v>0.1256002503126028</v>
      </c>
      <c r="DD105" s="7">
        <f t="shared" ca="1" si="395"/>
        <v>0.64363051891816647</v>
      </c>
      <c r="DE105" s="7">
        <f t="shared" ca="1" si="396"/>
        <v>1</v>
      </c>
      <c r="DF105" s="7" t="str">
        <f t="shared" ca="1" si="397"/>
        <v>2</v>
      </c>
      <c r="DG105" s="7">
        <f ca="1">IFERROR(IF(DG104+DF105&gt;DH$4,DG104,DG104+DF105),"")</f>
        <v>60</v>
      </c>
      <c r="DH105" s="7">
        <f t="shared" ca="1" si="585"/>
        <v>0</v>
      </c>
      <c r="DI105" s="7">
        <f t="shared" ca="1" si="398"/>
        <v>0.60288730103208088</v>
      </c>
      <c r="DJ105" s="7">
        <f t="shared" ca="1" si="399"/>
        <v>0.16634346819868839</v>
      </c>
      <c r="DK105" s="7">
        <f t="shared" ca="1" si="400"/>
        <v>1</v>
      </c>
      <c r="DL105" s="7" t="str">
        <f t="shared" ca="1" si="401"/>
        <v>2</v>
      </c>
      <c r="DM105" s="7">
        <f ca="1">IFERROR(IF(DM104+DL105&gt;DN$4,DM104,DM104+DL105),"")</f>
        <v>60</v>
      </c>
      <c r="DN105" s="7">
        <f t="shared" ca="1" si="586"/>
        <v>0</v>
      </c>
      <c r="DO105" s="7">
        <f t="shared" ca="1" si="402"/>
        <v>0.46988502342997074</v>
      </c>
      <c r="DP105" s="7">
        <f t="shared" ca="1" si="403"/>
        <v>0.29934574580079854</v>
      </c>
      <c r="DQ105" s="7">
        <f t="shared" ca="1" si="404"/>
        <v>1</v>
      </c>
      <c r="DR105" s="7" t="str">
        <f t="shared" ca="1" si="405"/>
        <v>2</v>
      </c>
      <c r="DS105" s="7">
        <f ca="1">IFERROR(IF(DS104+DR105&gt;DT$4,DS104,DS104+DR105),"")</f>
        <v>60</v>
      </c>
      <c r="DT105" s="7">
        <f t="shared" ca="1" si="587"/>
        <v>0</v>
      </c>
      <c r="DU105" s="7">
        <f t="shared" ca="1" si="406"/>
        <v>0.27314236178982265</v>
      </c>
      <c r="DV105" s="7">
        <f t="shared" ca="1" si="407"/>
        <v>0.49608840744094662</v>
      </c>
      <c r="DW105" s="7">
        <f t="shared" ca="1" si="408"/>
        <v>1</v>
      </c>
      <c r="DX105" s="7" t="str">
        <f t="shared" ca="1" si="409"/>
        <v>2</v>
      </c>
      <c r="DY105" s="7">
        <f ca="1">IFERROR(IF(DY104+DX105&gt;DZ$4,DY104,DY104+DX105),"")</f>
        <v>59</v>
      </c>
      <c r="DZ105" s="7">
        <f t="shared" ca="1" si="588"/>
        <v>0</v>
      </c>
      <c r="EA105" s="7">
        <f t="shared" ca="1" si="410"/>
        <v>0.72133070630148621</v>
      </c>
      <c r="EB105" s="7">
        <f t="shared" ca="1" si="411"/>
        <v>4.790006292928306E-2</v>
      </c>
      <c r="EC105" s="7">
        <f t="shared" ca="1" si="412"/>
        <v>1</v>
      </c>
      <c r="ED105" s="7" t="str">
        <f t="shared" ca="1" si="413"/>
        <v>2</v>
      </c>
      <c r="EE105" s="7">
        <f ca="1">IFERROR(IF(EE104+ED105&gt;EF$4,EE104,EE104+ED105),"")</f>
        <v>60</v>
      </c>
      <c r="EF105" s="7">
        <f t="shared" ca="1" si="589"/>
        <v>0</v>
      </c>
      <c r="EG105" s="7">
        <f t="shared" ca="1" si="414"/>
        <v>0.79563447797024911</v>
      </c>
      <c r="EH105" s="7">
        <f t="shared" ca="1" si="415"/>
        <v>-2.6403708739479836E-2</v>
      </c>
      <c r="EI105" s="7">
        <f t="shared" ca="1" si="416"/>
        <v>0</v>
      </c>
      <c r="EJ105" s="7">
        <f t="shared" ca="1" si="417"/>
        <v>0</v>
      </c>
      <c r="EK105" s="7">
        <f ca="1">IFERROR(IF(EK104+EJ105&gt;EL$4,EK104,EK104+EJ105),"")</f>
        <v>60</v>
      </c>
      <c r="EL105" s="7">
        <f t="shared" ca="1" si="590"/>
        <v>0</v>
      </c>
      <c r="EM105" s="7">
        <f t="shared" ca="1" si="418"/>
        <v>0.32573065025077119</v>
      </c>
      <c r="EN105" s="7">
        <f t="shared" ca="1" si="419"/>
        <v>0.44350011897999808</v>
      </c>
      <c r="EO105" s="7">
        <f t="shared" ca="1" si="420"/>
        <v>1</v>
      </c>
      <c r="EP105" s="7" t="str">
        <f t="shared" ca="1" si="421"/>
        <v>2</v>
      </c>
      <c r="EQ105" s="7">
        <f ca="1">IFERROR(IF(EQ104+EP105&gt;ER$4,EQ104,EQ104+EP105),"")</f>
        <v>60</v>
      </c>
      <c r="ER105" s="7">
        <f t="shared" ca="1" si="591"/>
        <v>0</v>
      </c>
      <c r="ES105" s="7">
        <f t="shared" ca="1" si="422"/>
        <v>0.9955627687122327</v>
      </c>
      <c r="ET105" s="7">
        <f t="shared" ca="1" si="423"/>
        <v>-0.22633199948146343</v>
      </c>
      <c r="EU105" s="7">
        <f t="shared" ca="1" si="424"/>
        <v>0</v>
      </c>
      <c r="EV105" s="7">
        <f t="shared" ca="1" si="425"/>
        <v>0</v>
      </c>
      <c r="EW105" s="7">
        <f ca="1">IFERROR(IF(EW104+EV105&gt;EX$4,EW104,EW104+EV105),"")</f>
        <v>60</v>
      </c>
      <c r="EX105" s="7">
        <f t="shared" ca="1" si="592"/>
        <v>0</v>
      </c>
      <c r="EY105" s="7">
        <f t="shared" ca="1" si="426"/>
        <v>0.1322014171780127</v>
      </c>
      <c r="EZ105" s="7">
        <f t="shared" ca="1" si="427"/>
        <v>0.63702935205275657</v>
      </c>
      <c r="FA105" s="7">
        <f t="shared" ca="1" si="428"/>
        <v>1</v>
      </c>
      <c r="FB105" s="7" t="str">
        <f t="shared" ca="1" si="429"/>
        <v>2</v>
      </c>
      <c r="FC105" s="7">
        <f ca="1">IFERROR(IF(FC104+FB105&gt;FD$4,FC104,FC104+FB105),"")</f>
        <v>60</v>
      </c>
      <c r="FD105" s="7">
        <f t="shared" ca="1" si="593"/>
        <v>0</v>
      </c>
      <c r="FE105" s="7">
        <f t="shared" ca="1" si="430"/>
        <v>0.66712883886465824</v>
      </c>
      <c r="FF105" s="7">
        <f t="shared" ca="1" si="431"/>
        <v>0.10210193036611104</v>
      </c>
      <c r="FG105" s="7">
        <f t="shared" ca="1" si="432"/>
        <v>1</v>
      </c>
      <c r="FH105" s="7" t="str">
        <f t="shared" ca="1" si="433"/>
        <v>2</v>
      </c>
      <c r="FI105" s="7">
        <f ca="1">IFERROR(IF(FI104+FH105&gt;FJ$4,FI104,FI104+FH105),"")</f>
        <v>60</v>
      </c>
      <c r="FJ105" s="7">
        <f t="shared" ca="1" si="594"/>
        <v>0</v>
      </c>
      <c r="FK105" s="7">
        <f t="shared" ca="1" si="434"/>
        <v>0.58424195636727894</v>
      </c>
      <c r="FL105" s="7">
        <f t="shared" ca="1" si="435"/>
        <v>0.18498881286349034</v>
      </c>
      <c r="FM105" s="7">
        <f t="shared" ca="1" si="436"/>
        <v>1</v>
      </c>
      <c r="FN105" s="7" t="str">
        <f t="shared" ca="1" si="437"/>
        <v>2</v>
      </c>
      <c r="FO105" s="7">
        <f ca="1">IFERROR(IF(FO104+FN105&gt;FP$4,FO104,FO104+FN105),"")</f>
        <v>60</v>
      </c>
      <c r="FP105" s="7">
        <f t="shared" ca="1" si="595"/>
        <v>0</v>
      </c>
      <c r="FQ105" s="7">
        <f t="shared" ca="1" si="438"/>
        <v>0.75691282710222596</v>
      </c>
      <c r="FR105" s="7">
        <f t="shared" ca="1" si="439"/>
        <v>1.2317942128543313E-2</v>
      </c>
      <c r="FS105" s="7">
        <f t="shared" ca="1" si="440"/>
        <v>1</v>
      </c>
      <c r="FT105" s="7" t="str">
        <f t="shared" ca="1" si="441"/>
        <v>2</v>
      </c>
      <c r="FU105" s="7">
        <f ca="1">IFERROR(IF(FU104+FT105&gt;FV$4,FU104,FU104+FT105),"")</f>
        <v>60</v>
      </c>
      <c r="FV105" s="7">
        <f t="shared" ca="1" si="596"/>
        <v>0</v>
      </c>
      <c r="FW105" s="7">
        <f t="shared" ca="1" si="442"/>
        <v>0.72612173950079373</v>
      </c>
      <c r="FX105" s="7">
        <f t="shared" ca="1" si="443"/>
        <v>4.3109029729975545E-2</v>
      </c>
      <c r="FY105" s="7">
        <f t="shared" ca="1" si="444"/>
        <v>1</v>
      </c>
      <c r="FZ105" s="7" t="str">
        <f t="shared" ca="1" si="445"/>
        <v>2</v>
      </c>
      <c r="GA105" s="7">
        <f ca="1">IFERROR(IF(GA104+FZ105&gt;GB$4,GA104,GA104+FZ105),"")</f>
        <v>60</v>
      </c>
      <c r="GB105" s="7">
        <f t="shared" ca="1" si="597"/>
        <v>0</v>
      </c>
      <c r="GC105" s="7">
        <f t="shared" ca="1" si="446"/>
        <v>0.78332403875097356</v>
      </c>
      <c r="GD105" s="7">
        <f t="shared" ca="1" si="447"/>
        <v>-1.4093269520204288E-2</v>
      </c>
      <c r="GE105" s="7">
        <f t="shared" ca="1" si="448"/>
        <v>0</v>
      </c>
      <c r="GF105" s="7">
        <f t="shared" ca="1" si="449"/>
        <v>0</v>
      </c>
      <c r="GG105" s="7">
        <f ca="1">IFERROR(IF(GG104+GF105&gt;GH$4,GG104,GG104+GF105),"")</f>
        <v>60</v>
      </c>
      <c r="GH105" s="7">
        <f t="shared" ca="1" si="598"/>
        <v>0</v>
      </c>
      <c r="GI105" s="7">
        <f t="shared" ca="1" si="450"/>
        <v>1.0659289395052673E-2</v>
      </c>
      <c r="GJ105" s="7">
        <f t="shared" ca="1" si="451"/>
        <v>0.7585714798357166</v>
      </c>
      <c r="GK105" s="7">
        <f t="shared" ca="1" si="452"/>
        <v>1</v>
      </c>
      <c r="GL105" s="7" t="str">
        <f t="shared" ca="1" si="453"/>
        <v>2</v>
      </c>
      <c r="GM105" s="7">
        <f ca="1">IFERROR(IF(GM104+GL105&gt;GN$4,GM104,GM104+GL105),"")</f>
        <v>60</v>
      </c>
      <c r="GN105" s="7">
        <f t="shared" ca="1" si="599"/>
        <v>0</v>
      </c>
      <c r="GO105" s="7">
        <f t="shared" ca="1" si="454"/>
        <v>0.5546526153449477</v>
      </c>
      <c r="GP105" s="7">
        <f t="shared" ca="1" si="455"/>
        <v>0.21457815388582158</v>
      </c>
      <c r="GQ105" s="7">
        <f t="shared" ca="1" si="456"/>
        <v>1</v>
      </c>
      <c r="GR105" s="7" t="str">
        <f t="shared" ca="1" si="457"/>
        <v>2</v>
      </c>
      <c r="GS105" s="7">
        <f ca="1">IFERROR(IF(GS104+GR105&gt;GT$4,GS104,GS104+GR105),"")</f>
        <v>60</v>
      </c>
      <c r="GT105" s="7">
        <f t="shared" ca="1" si="600"/>
        <v>0</v>
      </c>
      <c r="GU105" s="7">
        <f t="shared" ca="1" si="458"/>
        <v>0.11226708673593377</v>
      </c>
      <c r="GV105" s="7">
        <f t="shared" ca="1" si="459"/>
        <v>0.6569636824948355</v>
      </c>
      <c r="GW105" s="7">
        <f t="shared" ca="1" si="460"/>
        <v>1</v>
      </c>
      <c r="GX105" s="7" t="str">
        <f t="shared" ca="1" si="461"/>
        <v>2</v>
      </c>
      <c r="GY105" s="7">
        <f ca="1">IFERROR(IF(GY104+GX105&gt;GZ$4,GY104,GY104+GX105),"")</f>
        <v>60</v>
      </c>
      <c r="GZ105" s="7">
        <f t="shared" ca="1" si="601"/>
        <v>0</v>
      </c>
      <c r="HA105" s="7">
        <f t="shared" ca="1" si="462"/>
        <v>0.29284568112513742</v>
      </c>
      <c r="HB105" s="7">
        <f t="shared" ca="1" si="463"/>
        <v>0.47638508810563185</v>
      </c>
      <c r="HC105" s="7">
        <f t="shared" ca="1" si="464"/>
        <v>1</v>
      </c>
      <c r="HD105" s="7" t="str">
        <f t="shared" ca="1" si="465"/>
        <v>2</v>
      </c>
      <c r="HE105" s="7">
        <f ca="1">IFERROR(IF(HE104+HD105&gt;HF$4,HE104,HE104+HD105),"")</f>
        <v>60</v>
      </c>
      <c r="HF105" s="7">
        <f t="shared" ca="1" si="602"/>
        <v>0</v>
      </c>
      <c r="HG105" s="7">
        <f t="shared" ca="1" si="466"/>
        <v>0.71801458750081126</v>
      </c>
      <c r="HH105" s="7">
        <f t="shared" ca="1" si="467"/>
        <v>5.121618172995801E-2</v>
      </c>
      <c r="HI105" s="7">
        <f t="shared" ca="1" si="468"/>
        <v>1</v>
      </c>
      <c r="HJ105" s="7" t="str">
        <f t="shared" ca="1" si="469"/>
        <v>2</v>
      </c>
      <c r="HK105" s="7">
        <f ca="1">IFERROR(IF(HK104+HJ105&gt;HL$4,HK104,HK104+HJ105),"")</f>
        <v>60</v>
      </c>
      <c r="HL105" s="7">
        <f t="shared" ca="1" si="603"/>
        <v>0</v>
      </c>
      <c r="HM105" s="7">
        <f t="shared" ca="1" si="470"/>
        <v>0.71867643022144256</v>
      </c>
      <c r="HN105" s="7">
        <f t="shared" ca="1" si="471"/>
        <v>5.055433900932671E-2</v>
      </c>
      <c r="HO105" s="7">
        <f t="shared" ca="1" si="472"/>
        <v>1</v>
      </c>
      <c r="HP105" s="7" t="str">
        <f t="shared" ca="1" si="473"/>
        <v>2</v>
      </c>
      <c r="HQ105" s="7">
        <f ca="1">IFERROR(IF(HQ104+HP105&gt;HR$4,HQ104,HQ104+HP105),"")</f>
        <v>60</v>
      </c>
      <c r="HR105" s="7">
        <f t="shared" ca="1" si="604"/>
        <v>0</v>
      </c>
      <c r="HS105" s="7">
        <f t="shared" ca="1" si="474"/>
        <v>0.45165223750893579</v>
      </c>
      <c r="HT105" s="7">
        <f t="shared" ca="1" si="475"/>
        <v>0.31757853172183348</v>
      </c>
      <c r="HU105" s="7">
        <f t="shared" ca="1" si="476"/>
        <v>1</v>
      </c>
      <c r="HV105" s="7" t="str">
        <f t="shared" ca="1" si="477"/>
        <v>2</v>
      </c>
      <c r="HW105" s="7">
        <f ca="1">IFERROR(IF(HW104+HV105&gt;HX$4,HW104,HW104+HV105),"")</f>
        <v>60</v>
      </c>
      <c r="HX105" s="7">
        <f t="shared" ca="1" si="605"/>
        <v>0</v>
      </c>
      <c r="HY105" s="7">
        <f t="shared" ca="1" si="478"/>
        <v>0.90145203774419524</v>
      </c>
      <c r="HZ105" s="7">
        <f t="shared" ca="1" si="479"/>
        <v>-0.13222126851342597</v>
      </c>
      <c r="IA105" s="7">
        <f t="shared" ca="1" si="480"/>
        <v>0</v>
      </c>
      <c r="IB105" s="7">
        <f t="shared" ca="1" si="481"/>
        <v>0</v>
      </c>
      <c r="IC105" s="7">
        <f ca="1">IFERROR(IF(IC104+IB105&gt;ID$4,IC104,IC104+IB105),"")</f>
        <v>60</v>
      </c>
      <c r="ID105" s="7">
        <f t="shared" ca="1" si="606"/>
        <v>0</v>
      </c>
      <c r="IE105" s="7">
        <f t="shared" ca="1" si="482"/>
        <v>0.14599679284922029</v>
      </c>
      <c r="IF105" s="7">
        <f t="shared" ca="1" si="483"/>
        <v>0.62323397638154898</v>
      </c>
      <c r="IG105" s="7">
        <f t="shared" ca="1" si="484"/>
        <v>1</v>
      </c>
      <c r="IH105" s="7" t="str">
        <f t="shared" ca="1" si="485"/>
        <v>2</v>
      </c>
      <c r="II105" s="7">
        <f ca="1">IFERROR(IF(II104+IH105&gt;IJ$4,II104,II104+IH105),"")</f>
        <v>60</v>
      </c>
      <c r="IJ105" s="7">
        <f t="shared" ca="1" si="607"/>
        <v>0</v>
      </c>
      <c r="IK105" s="7">
        <f t="shared" ca="1" si="486"/>
        <v>5.3785973505754203E-2</v>
      </c>
      <c r="IL105" s="7">
        <f t="shared" ca="1" si="487"/>
        <v>0.71544479572501507</v>
      </c>
      <c r="IM105" s="7">
        <f t="shared" ca="1" si="488"/>
        <v>1</v>
      </c>
      <c r="IN105" s="7" t="str">
        <f t="shared" ca="1" si="489"/>
        <v>2</v>
      </c>
      <c r="IO105" s="7">
        <f ca="1">IFERROR(IF(IO104+IN105&gt;IP$4,IO104,IO104+IN105),"")</f>
        <v>60</v>
      </c>
      <c r="IP105" s="7">
        <f t="shared" ca="1" si="608"/>
        <v>0</v>
      </c>
      <c r="IQ105" s="7">
        <f t="shared" ca="1" si="490"/>
        <v>0.19754341928093166</v>
      </c>
      <c r="IR105" s="7">
        <f t="shared" ca="1" si="491"/>
        <v>0.57168734994983761</v>
      </c>
      <c r="IS105" s="7">
        <f t="shared" ca="1" si="492"/>
        <v>1</v>
      </c>
      <c r="IT105" s="7" t="str">
        <f t="shared" ca="1" si="493"/>
        <v>2</v>
      </c>
      <c r="IU105" s="7">
        <f ca="1">IFERROR(IF(IU104+IT105&gt;IV$4,IU104,IU104+IT105),"")</f>
        <v>60</v>
      </c>
      <c r="IV105" s="7">
        <f t="shared" ca="1" si="609"/>
        <v>0</v>
      </c>
      <c r="IW105" s="7">
        <f t="shared" ca="1" si="494"/>
        <v>0.31786330389712525</v>
      </c>
      <c r="IX105" s="7">
        <f t="shared" ca="1" si="495"/>
        <v>0.45136746533364402</v>
      </c>
      <c r="IY105" s="7">
        <f t="shared" ca="1" si="496"/>
        <v>1</v>
      </c>
      <c r="IZ105" s="7" t="str">
        <f t="shared" ca="1" si="497"/>
        <v>2</v>
      </c>
      <c r="JA105" s="7">
        <f ca="1">IFERROR(IF(JA104+IZ105&gt;JB$4,JA104,JA104+IZ105),"")</f>
        <v>60</v>
      </c>
      <c r="JB105" s="7">
        <f t="shared" ca="1" si="610"/>
        <v>0</v>
      </c>
      <c r="JC105" s="7">
        <f t="shared" ca="1" si="498"/>
        <v>0.85806209849446435</v>
      </c>
      <c r="JD105" s="7">
        <f t="shared" ca="1" si="499"/>
        <v>-8.883132926369508E-2</v>
      </c>
      <c r="JE105" s="7">
        <f t="shared" ca="1" si="500"/>
        <v>0</v>
      </c>
      <c r="JF105" s="7">
        <f t="shared" ca="1" si="501"/>
        <v>0</v>
      </c>
      <c r="JG105" s="7">
        <f ca="1">IFERROR(IF(JG104+JF105&gt;JH$4,JG104,JG104+JF105),"")</f>
        <v>60</v>
      </c>
      <c r="JH105" s="7">
        <f t="shared" ca="1" si="611"/>
        <v>0</v>
      </c>
      <c r="JI105" s="7">
        <f t="shared" ca="1" si="502"/>
        <v>0.10411106408677651</v>
      </c>
      <c r="JJ105" s="7">
        <f t="shared" ca="1" si="503"/>
        <v>0.66511970514399277</v>
      </c>
      <c r="JK105" s="7">
        <f t="shared" ca="1" si="504"/>
        <v>1</v>
      </c>
      <c r="JL105" s="7" t="str">
        <f t="shared" ca="1" si="505"/>
        <v>2</v>
      </c>
      <c r="JM105" s="7">
        <f ca="1">IFERROR(IF(JM104+JL105&gt;JN$4,JM104,JM104+JL105),"")</f>
        <v>60</v>
      </c>
      <c r="JN105" s="7">
        <f t="shared" ca="1" si="612"/>
        <v>0</v>
      </c>
      <c r="JO105" s="7">
        <f t="shared" ca="1" si="506"/>
        <v>0.663093647941844</v>
      </c>
      <c r="JP105" s="7">
        <f t="shared" ca="1" si="507"/>
        <v>0.10613712128892527</v>
      </c>
      <c r="JQ105" s="7">
        <f t="shared" ca="1" si="508"/>
        <v>1</v>
      </c>
      <c r="JR105" s="7" t="str">
        <f t="shared" ca="1" si="509"/>
        <v>2</v>
      </c>
      <c r="JS105" s="7">
        <f ca="1">IFERROR(IF(JS104+JR105&gt;JT$4,JS104,JS104+JR105),"")</f>
        <v>60</v>
      </c>
      <c r="JT105" s="7">
        <f t="shared" ca="1" si="613"/>
        <v>0</v>
      </c>
      <c r="JU105" s="7">
        <f t="shared" ca="1" si="510"/>
        <v>8.7254381381890012E-2</v>
      </c>
      <c r="JV105" s="7">
        <f t="shared" ca="1" si="511"/>
        <v>0.68197638784887926</v>
      </c>
      <c r="JW105" s="7">
        <f t="shared" ca="1" si="512"/>
        <v>1</v>
      </c>
      <c r="JX105" s="7" t="str">
        <f t="shared" ca="1" si="513"/>
        <v>2</v>
      </c>
      <c r="JY105" s="7">
        <f ca="1">IFERROR(IF(JY104+JX105&gt;JZ$4,JY104,JY104+JX105),"")</f>
        <v>60</v>
      </c>
      <c r="JZ105" s="7">
        <f t="shared" ca="1" si="614"/>
        <v>0</v>
      </c>
      <c r="KA105" s="7">
        <f t="shared" ca="1" si="514"/>
        <v>0.48107641196516671</v>
      </c>
      <c r="KB105" s="7">
        <f t="shared" ca="1" si="515"/>
        <v>0.28815435726560257</v>
      </c>
      <c r="KC105" s="7">
        <f t="shared" ca="1" si="516"/>
        <v>1</v>
      </c>
      <c r="KD105" s="7" t="str">
        <f t="shared" ca="1" si="517"/>
        <v>2</v>
      </c>
      <c r="KE105" s="7">
        <f ca="1">IFERROR(IF(KE104+KD105&gt;KF$4,KE104,KE104+KD105),"")</f>
        <v>60</v>
      </c>
      <c r="KF105" s="7">
        <f t="shared" ca="1" si="615"/>
        <v>0</v>
      </c>
      <c r="KG105" s="7">
        <f t="shared" ca="1" si="518"/>
        <v>0.52235789586203862</v>
      </c>
      <c r="KH105" s="7">
        <f t="shared" ca="1" si="519"/>
        <v>0.24687287336873065</v>
      </c>
      <c r="KI105" s="7">
        <f t="shared" ca="1" si="520"/>
        <v>1</v>
      </c>
      <c r="KJ105" s="7" t="str">
        <f t="shared" ca="1" si="521"/>
        <v>2</v>
      </c>
      <c r="KK105" s="7">
        <f ca="1">IFERROR(IF(KK104+KJ105&gt;KL$4,KK104,KK104+KJ105),"")</f>
        <v>60</v>
      </c>
      <c r="KL105" s="7">
        <f t="shared" ca="1" si="616"/>
        <v>0</v>
      </c>
      <c r="KM105" s="7">
        <f t="shared" ca="1" si="522"/>
        <v>0.12482274945321692</v>
      </c>
      <c r="KN105" s="7">
        <f t="shared" ca="1" si="523"/>
        <v>0.64440801977755235</v>
      </c>
      <c r="KO105" s="7">
        <f t="shared" ca="1" si="524"/>
        <v>1</v>
      </c>
      <c r="KP105" s="7" t="str">
        <f t="shared" ca="1" si="525"/>
        <v>2</v>
      </c>
      <c r="KQ105" s="7">
        <f ca="1">IFERROR(IF(KQ104+KP105&gt;KR$4,KQ104,KQ104+KP105),"")</f>
        <v>60</v>
      </c>
      <c r="KR105" s="7">
        <f t="shared" ca="1" si="617"/>
        <v>0</v>
      </c>
      <c r="KS105" s="7">
        <f t="shared" ca="1" si="526"/>
        <v>0.90745808228797387</v>
      </c>
      <c r="KT105" s="7">
        <f t="shared" ca="1" si="527"/>
        <v>-0.13822731305720459</v>
      </c>
      <c r="KU105" s="7">
        <f t="shared" ca="1" si="528"/>
        <v>0</v>
      </c>
      <c r="KV105" s="7">
        <f t="shared" ca="1" si="529"/>
        <v>0</v>
      </c>
      <c r="KW105" s="7">
        <f ca="1">IFERROR(IF(KW104+KV105&gt;KX$4,KW104,KW104+KV105),"")</f>
        <v>60</v>
      </c>
      <c r="KX105" s="7">
        <f t="shared" ca="1" si="618"/>
        <v>0</v>
      </c>
      <c r="KY105" s="7">
        <f t="shared" ca="1" si="530"/>
        <v>0.5076225250488543</v>
      </c>
      <c r="KZ105" s="7">
        <f t="shared" ca="1" si="531"/>
        <v>0.26160824418191497</v>
      </c>
      <c r="LA105" s="7">
        <f t="shared" ca="1" si="532"/>
        <v>1</v>
      </c>
      <c r="LB105" s="7" t="str">
        <f t="shared" ca="1" si="533"/>
        <v>2</v>
      </c>
      <c r="LC105" s="7">
        <f ca="1">IFERROR(IF(LC104+LB105&gt;LD$4,LC104,LC104+LB105),"")</f>
        <v>60</v>
      </c>
      <c r="LD105" s="7">
        <f t="shared" ca="1" si="619"/>
        <v>0</v>
      </c>
      <c r="LE105" s="7">
        <f t="shared" ca="1" si="534"/>
        <v>0.50776648862370843</v>
      </c>
      <c r="LF105" s="7">
        <f t="shared" ca="1" si="535"/>
        <v>0.26146428060706084</v>
      </c>
      <c r="LG105" s="7">
        <f t="shared" ca="1" si="536"/>
        <v>1</v>
      </c>
      <c r="LH105" s="7" t="str">
        <f t="shared" ca="1" si="537"/>
        <v>2</v>
      </c>
      <c r="LI105" s="7">
        <f ca="1">IFERROR(IF(LI104+LH105&gt;LJ$4,LI104,LI104+LH105),"")</f>
        <v>60</v>
      </c>
      <c r="LJ105" s="7">
        <f t="shared" ca="1" si="620"/>
        <v>0</v>
      </c>
      <c r="LK105" s="7">
        <f t="shared" ca="1" si="538"/>
        <v>0.23989106377990499</v>
      </c>
      <c r="LL105" s="7">
        <f t="shared" ca="1" si="539"/>
        <v>0.52933970545086428</v>
      </c>
      <c r="LM105" s="7">
        <f t="shared" ca="1" si="540"/>
        <v>1</v>
      </c>
      <c r="LN105" s="7" t="str">
        <f t="shared" ca="1" si="541"/>
        <v>2</v>
      </c>
      <c r="LO105" s="7">
        <f ca="1">IFERROR(IF(LO104+LN105&gt;LP$4,LO104,LO104+LN105),"")</f>
        <v>60</v>
      </c>
      <c r="LP105" s="7">
        <f t="shared" ca="1" si="621"/>
        <v>0</v>
      </c>
      <c r="LQ105" s="7">
        <f t="shared" ca="1" si="542"/>
        <v>0.98442305000502917</v>
      </c>
      <c r="LR105" s="7">
        <f t="shared" ca="1" si="543"/>
        <v>-0.21519228077425989</v>
      </c>
      <c r="LS105" s="7">
        <f t="shared" ca="1" si="544"/>
        <v>0</v>
      </c>
      <c r="LT105" s="7">
        <f t="shared" ca="1" si="545"/>
        <v>0</v>
      </c>
      <c r="LU105" s="7">
        <f ca="1">IFERROR(IF(LU104+LT105&gt;LV$4,LU104,LU104+LT105),"")</f>
        <v>60</v>
      </c>
      <c r="LV105" s="7">
        <f t="shared" ca="1" si="622"/>
        <v>0</v>
      </c>
      <c r="LW105" s="7">
        <f t="shared" ca="1" si="546"/>
        <v>0.57457420208181575</v>
      </c>
      <c r="LX105" s="7">
        <f t="shared" ca="1" si="547"/>
        <v>0.19465656714895352</v>
      </c>
      <c r="LY105" s="7">
        <f t="shared" ca="1" si="548"/>
        <v>1</v>
      </c>
      <c r="LZ105" s="7" t="str">
        <f t="shared" ca="1" si="549"/>
        <v>2</v>
      </c>
      <c r="MA105" s="7">
        <f ca="1">IFERROR(IF(MA104+LZ105&gt;MB$4,MA104,MA104+LZ105),"")</f>
        <v>60</v>
      </c>
      <c r="MB105" s="7">
        <f t="shared" ca="1" si="623"/>
        <v>0</v>
      </c>
      <c r="MC105" s="7">
        <f t="shared" ca="1" si="550"/>
        <v>0.67581242726652735</v>
      </c>
      <c r="MD105" s="7">
        <f t="shared" ca="1" si="551"/>
        <v>9.3418341964241924E-2</v>
      </c>
      <c r="ME105" s="7">
        <f t="shared" ca="1" si="552"/>
        <v>1</v>
      </c>
      <c r="MF105" s="7" t="str">
        <f t="shared" ca="1" si="553"/>
        <v>2</v>
      </c>
      <c r="MG105" s="7">
        <f ca="1">IFERROR(IF(MG104+MF105&gt;MH$4,MG104,MG104+MF105),"")</f>
        <v>60</v>
      </c>
      <c r="MH105" s="7">
        <f t="shared" ca="1" si="624"/>
        <v>0</v>
      </c>
      <c r="MI105" s="7">
        <f t="shared" ca="1" si="554"/>
        <v>0.7391290744424388</v>
      </c>
      <c r="MJ105" s="7">
        <f t="shared" ca="1" si="555"/>
        <v>3.0101694788330469E-2</v>
      </c>
      <c r="MK105" s="7">
        <f t="shared" ca="1" si="556"/>
        <v>1</v>
      </c>
      <c r="ML105" s="7" t="str">
        <f t="shared" ca="1" si="557"/>
        <v>2</v>
      </c>
      <c r="MM105" s="7">
        <f ca="1">IFERROR(IF(MM104+ML105&gt;MN$4,MM104,MM104+ML105),"")</f>
        <v>60</v>
      </c>
      <c r="MN105" s="7">
        <f t="shared" ca="1" si="625"/>
        <v>0</v>
      </c>
      <c r="MO105" s="7">
        <f t="shared" ca="1" si="558"/>
        <v>0.14077532956853533</v>
      </c>
      <c r="MP105" s="7">
        <f t="shared" ca="1" si="559"/>
        <v>0.62845543966223394</v>
      </c>
      <c r="MQ105" s="7">
        <f t="shared" ca="1" si="560"/>
        <v>1</v>
      </c>
      <c r="MR105" s="7" t="str">
        <f t="shared" ca="1" si="561"/>
        <v>2</v>
      </c>
      <c r="MS105" s="7">
        <f ca="1">IFERROR(IF(MS104+MR105&gt;MT$4,MS104,MS104+MR105),"")</f>
        <v>60</v>
      </c>
      <c r="MT105" s="7">
        <f t="shared" ca="1" si="626"/>
        <v>0</v>
      </c>
      <c r="MU105" s="7">
        <f t="shared" ca="1" si="562"/>
        <v>0.17555128495662342</v>
      </c>
      <c r="MV105" s="7">
        <f t="shared" ca="1" si="563"/>
        <v>0.59367948427414585</v>
      </c>
      <c r="MW105" s="7">
        <f t="shared" ca="1" si="564"/>
        <v>1</v>
      </c>
      <c r="MX105" s="7" t="str">
        <f t="shared" ca="1" si="565"/>
        <v>2</v>
      </c>
      <c r="MY105" s="7">
        <f ca="1">IFERROR(IF(MY104+MX105&gt;MZ$4,MY104,MY104+MX105),"")</f>
        <v>60</v>
      </c>
      <c r="MZ105" s="7">
        <f t="shared" ca="1" si="627"/>
        <v>0</v>
      </c>
      <c r="NA105" s="7">
        <f t="shared" ca="1" si="566"/>
        <v>0.7308019104328094</v>
      </c>
      <c r="NB105" s="7">
        <f t="shared" ca="1" si="567"/>
        <v>3.8428858797959875E-2</v>
      </c>
      <c r="NC105" s="7">
        <f t="shared" ca="1" si="568"/>
        <v>1</v>
      </c>
      <c r="ND105" s="7" t="str">
        <f t="shared" ca="1" si="569"/>
        <v>2</v>
      </c>
      <c r="NE105" s="7">
        <f ca="1">IFERROR(IF(NE104+ND105&gt;NF$4,NE104,NE104+ND105),"")</f>
        <v>60</v>
      </c>
      <c r="NF105" s="7">
        <f t="shared" ca="1" si="628"/>
        <v>0</v>
      </c>
      <c r="NG105" s="7">
        <f t="shared" ca="1" si="570"/>
        <v>0.91704355947201566</v>
      </c>
      <c r="NH105" s="7">
        <f t="shared" ca="1" si="571"/>
        <v>-0.14781279024124638</v>
      </c>
      <c r="NI105" s="7">
        <f t="shared" ca="1" si="572"/>
        <v>0</v>
      </c>
      <c r="NJ105" s="7">
        <f t="shared" ca="1" si="573"/>
        <v>0</v>
      </c>
      <c r="NK105" s="7">
        <f ca="1">IFERROR(IF(NK104+NJ105&gt;NL$4,NK104,NK104+NJ105),"")</f>
        <v>60</v>
      </c>
      <c r="NL105" s="7">
        <f t="shared" ca="1" si="629"/>
        <v>0</v>
      </c>
      <c r="NM105" s="7">
        <f t="shared" ca="1" si="574"/>
        <v>0.18253724265769089</v>
      </c>
      <c r="NN105" s="7">
        <f t="shared" ca="1" si="575"/>
        <v>0.58669352657307838</v>
      </c>
      <c r="NO105" s="7">
        <f t="shared" ca="1" si="576"/>
        <v>1</v>
      </c>
      <c r="NP105" s="7" t="str">
        <f t="shared" ca="1" si="577"/>
        <v>2</v>
      </c>
      <c r="NQ105" s="7">
        <f ca="1">IFERROR(IF(NQ104+NP105&gt;NR$4,NQ104,NQ104+NP105),"")</f>
        <v>60</v>
      </c>
      <c r="NR105" s="7">
        <f t="shared" ca="1" si="630"/>
        <v>0</v>
      </c>
      <c r="NT105">
        <v>103</v>
      </c>
      <c r="NU105" s="7" t="s">
        <v>19</v>
      </c>
      <c r="NV105" s="7" t="str">
        <f t="shared" ca="1" si="335"/>
        <v/>
      </c>
      <c r="NW105" s="7" t="str">
        <f t="shared" ca="1" si="329"/>
        <v/>
      </c>
      <c r="NX105" t="str">
        <f ca="1">IFERROR(VLOOKUP(NT105,$K$3:$AK$568,8,FALSE),"")</f>
        <v/>
      </c>
      <c r="NY105" t="str">
        <f ca="1">IFERROR(VLOOKUP(NT105,$K$3:$AK$568,9,FALSE),"")</f>
        <v/>
      </c>
      <c r="NZ105" s="7" t="str">
        <f ca="1">IFERROR(VLOOKUP(NT105,$K$3:$AK$568,27,FALSE),"")</f>
        <v/>
      </c>
      <c r="OB105">
        <v>103</v>
      </c>
      <c r="OC105" s="7" t="s">
        <v>19</v>
      </c>
      <c r="OD105" t="e">
        <f t="shared" ca="1" si="336"/>
        <v>#N/A</v>
      </c>
      <c r="OE105" s="7" t="str">
        <f t="shared" ca="1" si="337"/>
        <v/>
      </c>
      <c r="OF105" s="7" t="str">
        <f t="shared" ca="1" si="338"/>
        <v/>
      </c>
      <c r="OG105" t="str">
        <f t="shared" ca="1" si="339"/>
        <v/>
      </c>
      <c r="OI105">
        <v>103</v>
      </c>
      <c r="OJ105" s="7" t="s">
        <v>19</v>
      </c>
      <c r="OK105" s="7" t="str">
        <f t="shared" ca="1" si="340"/>
        <v/>
      </c>
      <c r="OL105" s="7" t="str">
        <f t="shared" ca="1" si="341"/>
        <v/>
      </c>
      <c r="OM105" t="str">
        <f ca="1">IFERROR(VLOOKUP(OI105,$L$3:$AK$568,7,FALSE),"")</f>
        <v/>
      </c>
      <c r="ON105" t="str">
        <f ca="1">IFERROR(VLOOKUP(OI105,$L$3:$AK$568,8,FALSE),"")</f>
        <v/>
      </c>
      <c r="OO105" s="7" t="str">
        <f ca="1">IFERROR(VLOOKUP(OI105,$L$3:$AK$568,26,FALSE),"")</f>
        <v/>
      </c>
      <c r="OQ105">
        <v>103</v>
      </c>
      <c r="OR105" s="7" t="s">
        <v>19</v>
      </c>
      <c r="OS105" t="e">
        <f t="shared" ca="1" si="342"/>
        <v>#N/A</v>
      </c>
      <c r="OT105" s="7" t="str">
        <f t="shared" ca="1" si="343"/>
        <v/>
      </c>
      <c r="OU105" s="7" t="str">
        <f t="shared" ca="1" si="344"/>
        <v/>
      </c>
      <c r="OV105" t="str">
        <f t="shared" ca="1" si="345"/>
        <v/>
      </c>
      <c r="OX105">
        <v>103</v>
      </c>
      <c r="OY105" s="7" t="s">
        <v>19</v>
      </c>
      <c r="OZ105" s="7" t="str">
        <f t="shared" ca="1" si="346"/>
        <v/>
      </c>
      <c r="PA105" s="7" t="str">
        <f t="shared" ca="1" si="347"/>
        <v/>
      </c>
      <c r="PB105" t="str">
        <f ca="1">IFERROR(VLOOKUP(OX105,$M$3:$AK$568,6,FALSE),"")</f>
        <v/>
      </c>
      <c r="PC105" t="str">
        <f ca="1">IFERROR(VLOOKUP(OX105,$M$3:$AK$568,7,FALSE),"")</f>
        <v/>
      </c>
      <c r="PD105" s="7" t="str">
        <f ca="1">IFERROR(VLOOKUP(OX105,$M$3:$AK$568,25,FALSE),"")</f>
        <v/>
      </c>
      <c r="PF105">
        <v>103</v>
      </c>
      <c r="PG105" s="7" t="s">
        <v>19</v>
      </c>
      <c r="PH105" t="e">
        <f t="shared" ca="1" si="348"/>
        <v>#N/A</v>
      </c>
      <c r="PI105" s="7" t="str">
        <f t="shared" ca="1" si="349"/>
        <v/>
      </c>
      <c r="PJ105" s="7" t="str">
        <f t="shared" ca="1" si="350"/>
        <v/>
      </c>
      <c r="PK105" t="str">
        <f t="shared" ca="1" si="351"/>
        <v/>
      </c>
      <c r="PM105">
        <v>103</v>
      </c>
      <c r="PN105" s="7" t="s">
        <v>19</v>
      </c>
      <c r="PO105" s="202" t="str">
        <f t="shared" ca="1" si="352"/>
        <v/>
      </c>
      <c r="PP105" s="7" t="str">
        <f t="shared" ca="1" si="353"/>
        <v/>
      </c>
      <c r="PQ105" t="str">
        <f ca="1">IFERROR(VLOOKUP(PM105,$G$325:$R$409,12,FALSE),"")</f>
        <v/>
      </c>
      <c r="PR105" t="e">
        <f ca="1">VLOOKUP(PM105,$G$324:$Q$409,11,FALSE)</f>
        <v>#N/A</v>
      </c>
      <c r="PS105" s="7" t="str">
        <f ca="1">VLOOKUP(PQ105,$R$325:$Y$409,8,FALSE)</f>
        <v>- -</v>
      </c>
      <c r="PT105" s="7">
        <f ca="1">ReSt</f>
        <v>-4</v>
      </c>
      <c r="PU105" s="7" t="e">
        <f t="shared" ca="1" si="354"/>
        <v>#N/A</v>
      </c>
      <c r="PV105" s="7" t="e">
        <f t="shared" ca="1" si="355"/>
        <v>#N/A</v>
      </c>
      <c r="PW105" s="7" t="str">
        <f ca="1">VLOOKUP(PQ105,$R$325:$AK$409,8,FALSE)</f>
        <v>- -</v>
      </c>
      <c r="PX105" s="7"/>
      <c r="PY105">
        <v>103</v>
      </c>
      <c r="PZ105" s="7" t="s">
        <v>19</v>
      </c>
      <c r="QA105" t="str">
        <f t="shared" ca="1" si="356"/>
        <v/>
      </c>
      <c r="QB105" s="7" t="str">
        <f t="shared" ca="1" si="357"/>
        <v/>
      </c>
      <c r="QC105" s="7" t="str">
        <f t="shared" ca="1" si="358"/>
        <v/>
      </c>
      <c r="QD105" t="str">
        <f t="shared" ca="1" si="359"/>
        <v/>
      </c>
      <c r="QF105">
        <v>103</v>
      </c>
      <c r="QG105" s="7" t="s">
        <v>19</v>
      </c>
      <c r="QH105" s="7" t="str">
        <f t="shared" ca="1" si="360"/>
        <v/>
      </c>
      <c r="QI105" s="7" t="e">
        <f t="shared" ca="1" si="361"/>
        <v>#VALUE!</v>
      </c>
      <c r="QJ105" t="e">
        <f t="shared" ca="1" si="362"/>
        <v>#N/A</v>
      </c>
      <c r="QK105" s="7" t="e">
        <f t="shared" ca="1" si="363"/>
        <v>#N/A</v>
      </c>
      <c r="QM105">
        <v>103</v>
      </c>
      <c r="QN105" s="7" t="s">
        <v>19</v>
      </c>
      <c r="QO105" t="str">
        <f t="shared" ca="1" si="364"/>
        <v/>
      </c>
      <c r="QP105" s="7" t="str">
        <f t="shared" ca="1" si="365"/>
        <v/>
      </c>
      <c r="QQ105" t="str">
        <f t="shared" ca="1" si="366"/>
        <v/>
      </c>
    </row>
    <row r="106" spans="1:459" x14ac:dyDescent="0.25">
      <c r="A106" s="240" t="str">
        <f>IF('Character Sheet'!$B$4="Creature","N","Y")</f>
        <v>Y</v>
      </c>
      <c r="C106" s="75"/>
      <c r="D106" s="76"/>
      <c r="F106" s="75"/>
      <c r="G106" s="76"/>
      <c r="I106" s="75"/>
      <c r="J106" s="85"/>
      <c r="K106" s="85">
        <f t="shared" ca="1" si="330"/>
        <v>4</v>
      </c>
      <c r="L106" s="85">
        <f t="shared" ca="1" si="632"/>
        <v>0</v>
      </c>
      <c r="M106" s="70">
        <f t="shared" ca="1" si="643"/>
        <v>5</v>
      </c>
      <c r="O106" s="222">
        <f t="shared" ca="1" si="331"/>
        <v>282</v>
      </c>
      <c r="Q106" s="7" t="str">
        <f t="shared" si="633"/>
        <v>Forgery</v>
      </c>
      <c r="R106" s="9" t="s">
        <v>1397</v>
      </c>
      <c r="S106" s="9" t="s">
        <v>1896</v>
      </c>
      <c r="T106" s="61" t="str">
        <f>SUBSTITUTE(IFERROR(IFERROR(VLOOKUP(R106,'[1]Skill Statistics'!$A$3:$C$513,2,FALSE),VLOOKUP(Q106,'[1]Skill Statistics'!$A$3:$C$513,2,FALSE)),T105),"R*","ReSt")</f>
        <v>Ag/Me</v>
      </c>
      <c r="U106" s="61" t="str">
        <f>IFERROR(IFERROR(VLOOKUP(R106,'[1]Skill Statistics'!$A$3:$C$513,3,FALSE),VLOOKUP(Q106,'[1]Skill Statistics'!$A$3:$C$513,3,FALSE)),U105)</f>
        <v>In</v>
      </c>
      <c r="V106" s="61" t="str">
        <f>IF(ISNUMBER(SEARCH("Category",R106)),"- -",IFERROR(IFERROR(VLOOKUP(Q106,[1]Professions!$A$4:$AM$288,MATCH(Profession,[1]Professions!$A$1:$AM$1,0),FALSE),VLOOKUP(Q106,Calculations!$B$91:$I$95,8,FALSE)),"- -"))</f>
        <v>2 / 4</v>
      </c>
      <c r="W106" s="60">
        <f t="shared" ca="1" si="332"/>
        <v>0</v>
      </c>
      <c r="X106" s="7">
        <f ca="1">IFERROR(VLOOKUP(R106,$BS$6:$NR$519,MATCH(ActualLevel,$BS$3:$NR$3,0),FALSE),"- -")</f>
        <v>0</v>
      </c>
      <c r="Y106" s="7">
        <f t="shared" ca="1" si="640"/>
        <v>0</v>
      </c>
      <c r="Z106" s="7">
        <f ca="1">IFERROR(VLOOKUP(Y106,Charts!$BQ$2:$BR$52,2,FALSE),"- -")</f>
        <v>-25</v>
      </c>
      <c r="AA106" s="7">
        <f t="shared" ca="1" si="367"/>
        <v>3</v>
      </c>
      <c r="AB106" s="7">
        <f t="shared" ca="1" si="634"/>
        <v>0</v>
      </c>
      <c r="AC106" s="7"/>
      <c r="AD106" s="7"/>
      <c r="AE106" s="7"/>
      <c r="AF106" s="7"/>
      <c r="AG106" s="7"/>
      <c r="AH106" s="43"/>
      <c r="AI106" s="7"/>
      <c r="AJ106" s="7"/>
      <c r="AK106" s="7">
        <f t="shared" ca="1" si="368"/>
        <v>-22</v>
      </c>
      <c r="AL106" s="7"/>
      <c r="AM106" s="69">
        <f>IFERROR(VLOOKUP(R106,'[1]Skill Statistics'!$A$3:$AN$513,MATCH(Profession,'[1]Skill Statistics'!$A$2:$AN$2,0),FALSE),0)</f>
        <v>0</v>
      </c>
      <c r="AN106" s="85">
        <f>IFERROR(VLOOKUP(Q106,'[1]Skill Statistics'!$A$3:$BK$513,MATCH(Archetype,'[1]Skill Statistics'!$A$2:$BK$2,0),FALSE),0)</f>
        <v>0</v>
      </c>
      <c r="AO106" s="85">
        <f>IFERROR(VLOOKUP(Q106,'[1]Skill Statistics'!$A$3:$BB$513,MATCH(Race,'[1]Skill Statistics'!$A$2:$BB$2,0),FALSE),0)</f>
        <v>0</v>
      </c>
      <c r="AP106" s="85">
        <f t="shared" ca="1" si="333"/>
        <v>0.3</v>
      </c>
      <c r="AQ106" s="70"/>
      <c r="AS106" s="69">
        <f>IFERROR(VLOOKUP(Q106,'[1]Professional Skills'!$A$4:$AM$288,MATCH(Profession,'[1]Professional Skills'!$A$3:$AM$3,0),FALSE),"- -")</f>
        <v>0</v>
      </c>
      <c r="AU106" s="7">
        <f t="shared" si="636"/>
        <v>0</v>
      </c>
      <c r="AV106" s="7">
        <f t="shared" ca="1" si="635"/>
        <v>0</v>
      </c>
      <c r="AW106" t="str">
        <f t="shared" si="371"/>
        <v/>
      </c>
      <c r="AX106" t="str">
        <f>IFERROR(_xlfn.RANK.EQ(AW106,$AW$5:$AW$568),"")</f>
        <v/>
      </c>
      <c r="AY106">
        <f t="shared" si="327"/>
        <v>0</v>
      </c>
      <c r="AZ106" s="70" t="str">
        <f t="shared" si="369"/>
        <v/>
      </c>
      <c r="BB106" s="69" t="str">
        <f>IFERROR(IF(Q106="Language",VLOOKUP(R106,[1]Cultures!$B$4:$N$218,MATCH(Culture,[1]Cultures!$B$3:$N$3,0),FALSE),VLOOKUP(Q106,[1]Cultures!$B$4:$O$212,MATCH(Culture,[1]Cultures!$B$3:$O$3,0),FALSE)),"- -")</f>
        <v>- -</v>
      </c>
      <c r="BD106">
        <f t="shared" ca="1" si="631"/>
        <v>0</v>
      </c>
      <c r="BE106" t="str">
        <f t="shared" si="578"/>
        <v/>
      </c>
      <c r="BG106">
        <f t="shared" ca="1" si="641"/>
        <v>0.63833336999372847</v>
      </c>
      <c r="BH106">
        <f ca="1">_xlfn.RANK.EQ(BG106,$BG$89:$BG$568)</f>
        <v>37</v>
      </c>
      <c r="BI106" s="7" t="str">
        <f t="shared" ca="1" si="644"/>
        <v>- -</v>
      </c>
      <c r="BK106" s="7">
        <f t="shared" ca="1" si="642"/>
        <v>0</v>
      </c>
      <c r="BL106" s="70">
        <f t="shared" ca="1" si="328"/>
        <v>0</v>
      </c>
      <c r="BN106" s="69">
        <f>IFERROR(VLOOKUP(V106,Charts!$BT$2:$BV$14,3,FALSE),"- -")</f>
        <v>0.76923076923076927</v>
      </c>
      <c r="BO106" s="85">
        <f t="shared" ca="1" si="334"/>
        <v>1.3556604493494477</v>
      </c>
      <c r="BP106" s="70">
        <f t="shared" ca="1" si="579"/>
        <v>282</v>
      </c>
      <c r="BR106" s="7">
        <v>101</v>
      </c>
      <c r="BS106" s="9" t="str">
        <f ca="1">VLOOKUP(BR106,$O$3:$R$568,4,FALSE)</f>
        <v>Metal Craft</v>
      </c>
      <c r="BT106" s="7" t="str">
        <f ca="1">VLOOKUP(BS106,$R$3:$V$568,5,FALSE)</f>
        <v>2 / 4</v>
      </c>
      <c r="BU106" s="7">
        <f ca="1">VLOOKUP(BT106,Charts!$BT$2:$BV$14,3,FALSE)</f>
        <v>0.76923076923076927</v>
      </c>
      <c r="BV106" s="7" t="str">
        <f t="shared" ca="1" si="372"/>
        <v>2</v>
      </c>
      <c r="BW106" s="7" t="str">
        <f t="shared" ca="1" si="373"/>
        <v>4</v>
      </c>
      <c r="BY106" s="7">
        <f t="shared" ca="1" si="374"/>
        <v>0.71841715229603831</v>
      </c>
      <c r="BZ106" s="7">
        <f t="shared" ca="1" si="375"/>
        <v>5.0813616934730965E-2</v>
      </c>
      <c r="CA106" s="7">
        <f t="shared" ca="1" si="376"/>
        <v>1</v>
      </c>
      <c r="CB106" s="7" t="str">
        <f t="shared" ca="1" si="377"/>
        <v>2</v>
      </c>
      <c r="CC106" s="7">
        <f ca="1">IFERROR(IF(CC105+CB106&gt;CD$4,CC105,CC105+CB106),"")</f>
        <v>38</v>
      </c>
      <c r="CD106" s="7">
        <f t="shared" ca="1" si="580"/>
        <v>0</v>
      </c>
      <c r="CE106" s="7">
        <f t="shared" ca="1" si="378"/>
        <v>0.93325684571837841</v>
      </c>
      <c r="CF106" s="7">
        <f t="shared" ca="1" si="379"/>
        <v>-0.16402607648760914</v>
      </c>
      <c r="CG106" s="7">
        <f t="shared" ca="1" si="380"/>
        <v>0</v>
      </c>
      <c r="CH106" s="7">
        <f t="shared" ca="1" si="381"/>
        <v>0</v>
      </c>
      <c r="CI106" s="7">
        <f ca="1">IFERROR(IF(CI105+CH106&gt;CJ$4,CI105,CI105+CH106),"")</f>
        <v>60</v>
      </c>
      <c r="CJ106" s="7">
        <f t="shared" ca="1" si="581"/>
        <v>0</v>
      </c>
      <c r="CK106" s="7">
        <f t="shared" ca="1" si="382"/>
        <v>5.065572517313921E-2</v>
      </c>
      <c r="CL106" s="7">
        <f t="shared" ca="1" si="383"/>
        <v>0.71857504405763006</v>
      </c>
      <c r="CM106" s="7">
        <f t="shared" ca="1" si="384"/>
        <v>1</v>
      </c>
      <c r="CN106" s="7" t="str">
        <f t="shared" ca="1" si="385"/>
        <v>2</v>
      </c>
      <c r="CO106" s="7">
        <f ca="1">IFERROR(IF(CO105+CN106&gt;CP$4,CO105,CO105+CN106),"")</f>
        <v>60</v>
      </c>
      <c r="CP106" s="7">
        <f t="shared" ca="1" si="582"/>
        <v>0</v>
      </c>
      <c r="CQ106" s="7">
        <f t="shared" ca="1" si="386"/>
        <v>0.6069611270254941</v>
      </c>
      <c r="CR106" s="7">
        <f t="shared" ca="1" si="387"/>
        <v>0.16226964220527518</v>
      </c>
      <c r="CS106" s="7">
        <f t="shared" ca="1" si="388"/>
        <v>1</v>
      </c>
      <c r="CT106" s="7" t="str">
        <f t="shared" ca="1" si="389"/>
        <v>2</v>
      </c>
      <c r="CU106" s="7">
        <f ca="1">IFERROR(IF(CU105+CT106&gt;CV$4,CU105,CU105+CT106),"")</f>
        <v>60</v>
      </c>
      <c r="CV106" s="7">
        <f t="shared" ca="1" si="583"/>
        <v>0</v>
      </c>
      <c r="CW106" s="7">
        <f t="shared" ca="1" si="390"/>
        <v>0.46947375660881618</v>
      </c>
      <c r="CX106" s="7">
        <f t="shared" ca="1" si="391"/>
        <v>0.29975701262195309</v>
      </c>
      <c r="CY106" s="7">
        <f t="shared" ca="1" si="392"/>
        <v>1</v>
      </c>
      <c r="CZ106" s="7" t="str">
        <f t="shared" ca="1" si="393"/>
        <v>2</v>
      </c>
      <c r="DA106" s="7">
        <f ca="1">IFERROR(IF(DA105+CZ106&gt;DB$4,DA105,DA105+CZ106),"")</f>
        <v>60</v>
      </c>
      <c r="DB106" s="7">
        <f t="shared" ca="1" si="584"/>
        <v>0</v>
      </c>
      <c r="DC106" s="7">
        <f t="shared" ca="1" si="394"/>
        <v>0.37374609863017005</v>
      </c>
      <c r="DD106" s="7">
        <f t="shared" ca="1" si="395"/>
        <v>0.39548467060059922</v>
      </c>
      <c r="DE106" s="7">
        <f t="shared" ca="1" si="396"/>
        <v>1</v>
      </c>
      <c r="DF106" s="7" t="str">
        <f t="shared" ca="1" si="397"/>
        <v>2</v>
      </c>
      <c r="DG106" s="7">
        <f ca="1">IFERROR(IF(DG105+DF106&gt;DH$4,DG105,DG105+DF106),"")</f>
        <v>60</v>
      </c>
      <c r="DH106" s="7">
        <f t="shared" ca="1" si="585"/>
        <v>0</v>
      </c>
      <c r="DI106" s="7">
        <f t="shared" ca="1" si="398"/>
        <v>0.61954776336459516</v>
      </c>
      <c r="DJ106" s="7">
        <f t="shared" ca="1" si="399"/>
        <v>0.14968300586617411</v>
      </c>
      <c r="DK106" s="7">
        <f t="shared" ca="1" si="400"/>
        <v>1</v>
      </c>
      <c r="DL106" s="7" t="str">
        <f t="shared" ca="1" si="401"/>
        <v>2</v>
      </c>
      <c r="DM106" s="7">
        <f ca="1">IFERROR(IF(DM105+DL106&gt;DN$4,DM105,DM105+DL106),"")</f>
        <v>60</v>
      </c>
      <c r="DN106" s="7">
        <f t="shared" ca="1" si="586"/>
        <v>0</v>
      </c>
      <c r="DO106" s="7">
        <f t="shared" ca="1" si="402"/>
        <v>0.52019173540140917</v>
      </c>
      <c r="DP106" s="7">
        <f t="shared" ca="1" si="403"/>
        <v>0.2490390338293601</v>
      </c>
      <c r="DQ106" s="7">
        <f t="shared" ca="1" si="404"/>
        <v>1</v>
      </c>
      <c r="DR106" s="7" t="str">
        <f t="shared" ca="1" si="405"/>
        <v>2</v>
      </c>
      <c r="DS106" s="7">
        <f ca="1">IFERROR(IF(DS105+DR106&gt;DT$4,DS105,DS105+DR106),"")</f>
        <v>60</v>
      </c>
      <c r="DT106" s="7">
        <f t="shared" ca="1" si="587"/>
        <v>0</v>
      </c>
      <c r="DU106" s="7">
        <f t="shared" ca="1" si="406"/>
        <v>0.75511805309724134</v>
      </c>
      <c r="DV106" s="7">
        <f t="shared" ca="1" si="407"/>
        <v>1.4112716133527936E-2</v>
      </c>
      <c r="DW106" s="7">
        <f t="shared" ca="1" si="408"/>
        <v>1</v>
      </c>
      <c r="DX106" s="7" t="str">
        <f t="shared" ca="1" si="409"/>
        <v>2</v>
      </c>
      <c r="DY106" s="7">
        <f ca="1">IFERROR(IF(DY105+DX106&gt;DZ$4,DY105,DY105+DX106),"")</f>
        <v>59</v>
      </c>
      <c r="DZ106" s="7">
        <f t="shared" ca="1" si="588"/>
        <v>0</v>
      </c>
      <c r="EA106" s="7">
        <f t="shared" ca="1" si="410"/>
        <v>0.66864611690969633</v>
      </c>
      <c r="EB106" s="7">
        <f t="shared" ca="1" si="411"/>
        <v>0.10058465232107294</v>
      </c>
      <c r="EC106" s="7">
        <f t="shared" ca="1" si="412"/>
        <v>1</v>
      </c>
      <c r="ED106" s="7" t="str">
        <f t="shared" ca="1" si="413"/>
        <v>2</v>
      </c>
      <c r="EE106" s="7">
        <f ca="1">IFERROR(IF(EE105+ED106&gt;EF$4,EE105,EE105+ED106),"")</f>
        <v>60</v>
      </c>
      <c r="EF106" s="7">
        <f t="shared" ca="1" si="589"/>
        <v>0</v>
      </c>
      <c r="EG106" s="7">
        <f t="shared" ca="1" si="414"/>
        <v>0.40271492040679946</v>
      </c>
      <c r="EH106" s="7">
        <f t="shared" ca="1" si="415"/>
        <v>0.36651584882396981</v>
      </c>
      <c r="EI106" s="7">
        <f t="shared" ca="1" si="416"/>
        <v>1</v>
      </c>
      <c r="EJ106" s="7" t="str">
        <f t="shared" ca="1" si="417"/>
        <v>2</v>
      </c>
      <c r="EK106" s="7">
        <f ca="1">IFERROR(IF(EK105+EJ106&gt;EL$4,EK105,EK105+EJ106),"")</f>
        <v>60</v>
      </c>
      <c r="EL106" s="7">
        <f t="shared" ca="1" si="590"/>
        <v>0</v>
      </c>
      <c r="EM106" s="7">
        <f t="shared" ca="1" si="418"/>
        <v>0.71966076429002968</v>
      </c>
      <c r="EN106" s="7">
        <f t="shared" ca="1" si="419"/>
        <v>4.9570004940739598E-2</v>
      </c>
      <c r="EO106" s="7">
        <f t="shared" ca="1" si="420"/>
        <v>1</v>
      </c>
      <c r="EP106" s="7" t="str">
        <f t="shared" ca="1" si="421"/>
        <v>2</v>
      </c>
      <c r="EQ106" s="7">
        <f ca="1">IFERROR(IF(EQ105+EP106&gt;ER$4,EQ105,EQ105+EP106),"")</f>
        <v>60</v>
      </c>
      <c r="ER106" s="7">
        <f t="shared" ca="1" si="591"/>
        <v>0</v>
      </c>
      <c r="ES106" s="7">
        <f t="shared" ca="1" si="422"/>
        <v>0.63131712674330887</v>
      </c>
      <c r="ET106" s="7">
        <f t="shared" ca="1" si="423"/>
        <v>0.13791364248746041</v>
      </c>
      <c r="EU106" s="7">
        <f t="shared" ca="1" si="424"/>
        <v>1</v>
      </c>
      <c r="EV106" s="7" t="str">
        <f t="shared" ca="1" si="425"/>
        <v>2</v>
      </c>
      <c r="EW106" s="7">
        <f ca="1">IFERROR(IF(EW105+EV106&gt;EX$4,EW105,EW105+EV106),"")</f>
        <v>60</v>
      </c>
      <c r="EX106" s="7">
        <f t="shared" ca="1" si="592"/>
        <v>0</v>
      </c>
      <c r="EY106" s="7">
        <f t="shared" ca="1" si="426"/>
        <v>0.67057734649512069</v>
      </c>
      <c r="EZ106" s="7">
        <f t="shared" ca="1" si="427"/>
        <v>9.8653422735648588E-2</v>
      </c>
      <c r="FA106" s="7">
        <f t="shared" ca="1" si="428"/>
        <v>1</v>
      </c>
      <c r="FB106" s="7" t="str">
        <f t="shared" ca="1" si="429"/>
        <v>2</v>
      </c>
      <c r="FC106" s="7">
        <f ca="1">IFERROR(IF(FC105+FB106&gt;FD$4,FC105,FC105+FB106),"")</f>
        <v>60</v>
      </c>
      <c r="FD106" s="7">
        <f t="shared" ca="1" si="593"/>
        <v>0</v>
      </c>
      <c r="FE106" s="7">
        <f t="shared" ca="1" si="430"/>
        <v>0.64342619749492624</v>
      </c>
      <c r="FF106" s="7">
        <f t="shared" ca="1" si="431"/>
        <v>0.12580457173584303</v>
      </c>
      <c r="FG106" s="7">
        <f t="shared" ca="1" si="432"/>
        <v>1</v>
      </c>
      <c r="FH106" s="7" t="str">
        <f t="shared" ca="1" si="433"/>
        <v>2</v>
      </c>
      <c r="FI106" s="7">
        <f ca="1">IFERROR(IF(FI105+FH106&gt;FJ$4,FI105,FI105+FH106),"")</f>
        <v>60</v>
      </c>
      <c r="FJ106" s="7">
        <f t="shared" ca="1" si="594"/>
        <v>0</v>
      </c>
      <c r="FK106" s="7">
        <f t="shared" ca="1" si="434"/>
        <v>0.91797843129261292</v>
      </c>
      <c r="FL106" s="7">
        <f t="shared" ca="1" si="435"/>
        <v>-0.14874766206184364</v>
      </c>
      <c r="FM106" s="7">
        <f t="shared" ca="1" si="436"/>
        <v>0</v>
      </c>
      <c r="FN106" s="7">
        <f t="shared" ca="1" si="437"/>
        <v>0</v>
      </c>
      <c r="FO106" s="7">
        <f ca="1">IFERROR(IF(FO105+FN106&gt;FP$4,FO105,FO105+FN106),"")</f>
        <v>60</v>
      </c>
      <c r="FP106" s="7">
        <f t="shared" ca="1" si="595"/>
        <v>0</v>
      </c>
      <c r="FQ106" s="7">
        <f t="shared" ca="1" si="438"/>
        <v>0.79498336373961076</v>
      </c>
      <c r="FR106" s="7">
        <f t="shared" ca="1" si="439"/>
        <v>-2.5752594508841486E-2</v>
      </c>
      <c r="FS106" s="7">
        <f t="shared" ca="1" si="440"/>
        <v>0</v>
      </c>
      <c r="FT106" s="7">
        <f t="shared" ca="1" si="441"/>
        <v>0</v>
      </c>
      <c r="FU106" s="7">
        <f ca="1">IFERROR(IF(FU105+FT106&gt;FV$4,FU105,FU105+FT106),"")</f>
        <v>60</v>
      </c>
      <c r="FV106" s="7">
        <f t="shared" ca="1" si="596"/>
        <v>0</v>
      </c>
      <c r="FW106" s="7">
        <f t="shared" ca="1" si="442"/>
        <v>0.64627823554909847</v>
      </c>
      <c r="FX106" s="7">
        <f t="shared" ca="1" si="443"/>
        <v>0.12295253368167081</v>
      </c>
      <c r="FY106" s="7">
        <f t="shared" ca="1" si="444"/>
        <v>1</v>
      </c>
      <c r="FZ106" s="7" t="str">
        <f t="shared" ca="1" si="445"/>
        <v>2</v>
      </c>
      <c r="GA106" s="7">
        <f ca="1">IFERROR(IF(GA105+FZ106&gt;GB$4,GA105,GA105+FZ106),"")</f>
        <v>60</v>
      </c>
      <c r="GB106" s="7">
        <f t="shared" ca="1" si="597"/>
        <v>0</v>
      </c>
      <c r="GC106" s="7">
        <f t="shared" ca="1" si="446"/>
        <v>0.267887290808282</v>
      </c>
      <c r="GD106" s="7">
        <f t="shared" ca="1" si="447"/>
        <v>0.50134347842248728</v>
      </c>
      <c r="GE106" s="7">
        <f t="shared" ca="1" si="448"/>
        <v>1</v>
      </c>
      <c r="GF106" s="7" t="str">
        <f t="shared" ca="1" si="449"/>
        <v>2</v>
      </c>
      <c r="GG106" s="7">
        <f ca="1">IFERROR(IF(GG105+GF106&gt;GH$4,GG105,GG105+GF106),"")</f>
        <v>60</v>
      </c>
      <c r="GH106" s="7">
        <f t="shared" ca="1" si="598"/>
        <v>0</v>
      </c>
      <c r="GI106" s="7">
        <f t="shared" ca="1" si="450"/>
        <v>0.81582161563797595</v>
      </c>
      <c r="GJ106" s="7">
        <f t="shared" ca="1" si="451"/>
        <v>-4.6590846407206676E-2</v>
      </c>
      <c r="GK106" s="7">
        <f t="shared" ca="1" si="452"/>
        <v>0</v>
      </c>
      <c r="GL106" s="7">
        <f t="shared" ca="1" si="453"/>
        <v>0</v>
      </c>
      <c r="GM106" s="7">
        <f ca="1">IFERROR(IF(GM105+GL106&gt;GN$4,GM105,GM105+GL106),"")</f>
        <v>60</v>
      </c>
      <c r="GN106" s="7">
        <f t="shared" ca="1" si="599"/>
        <v>0</v>
      </c>
      <c r="GO106" s="7">
        <f t="shared" ca="1" si="454"/>
        <v>3.8997285959913253E-2</v>
      </c>
      <c r="GP106" s="7">
        <f t="shared" ca="1" si="455"/>
        <v>0.73023348327085602</v>
      </c>
      <c r="GQ106" s="7">
        <f t="shared" ca="1" si="456"/>
        <v>1</v>
      </c>
      <c r="GR106" s="7" t="str">
        <f t="shared" ca="1" si="457"/>
        <v>2</v>
      </c>
      <c r="GS106" s="7">
        <f ca="1">IFERROR(IF(GS105+GR106&gt;GT$4,GS105,GS105+GR106),"")</f>
        <v>60</v>
      </c>
      <c r="GT106" s="7">
        <f t="shared" ca="1" si="600"/>
        <v>0</v>
      </c>
      <c r="GU106" s="7">
        <f t="shared" ca="1" si="458"/>
        <v>0.25561286498844937</v>
      </c>
      <c r="GV106" s="7">
        <f t="shared" ca="1" si="459"/>
        <v>0.5136179042423199</v>
      </c>
      <c r="GW106" s="7">
        <f t="shared" ca="1" si="460"/>
        <v>1</v>
      </c>
      <c r="GX106" s="7" t="str">
        <f t="shared" ca="1" si="461"/>
        <v>2</v>
      </c>
      <c r="GY106" s="7">
        <f ca="1">IFERROR(IF(GY105+GX106&gt;GZ$4,GY105,GY105+GX106),"")</f>
        <v>60</v>
      </c>
      <c r="GZ106" s="7">
        <f t="shared" ca="1" si="601"/>
        <v>0</v>
      </c>
      <c r="HA106" s="7">
        <f t="shared" ca="1" si="462"/>
        <v>0.54223092934617367</v>
      </c>
      <c r="HB106" s="7">
        <f t="shared" ca="1" si="463"/>
        <v>0.2269998398845956</v>
      </c>
      <c r="HC106" s="7">
        <f t="shared" ca="1" si="464"/>
        <v>1</v>
      </c>
      <c r="HD106" s="7" t="str">
        <f t="shared" ca="1" si="465"/>
        <v>2</v>
      </c>
      <c r="HE106" s="7">
        <f ca="1">IFERROR(IF(HE105+HD106&gt;HF$4,HE105,HE105+HD106),"")</f>
        <v>60</v>
      </c>
      <c r="HF106" s="7">
        <f t="shared" ca="1" si="602"/>
        <v>0</v>
      </c>
      <c r="HG106" s="7">
        <f t="shared" ca="1" si="466"/>
        <v>0.24349814644344303</v>
      </c>
      <c r="HH106" s="7">
        <f t="shared" ca="1" si="467"/>
        <v>0.52573262278732624</v>
      </c>
      <c r="HI106" s="7">
        <f t="shared" ca="1" si="468"/>
        <v>1</v>
      </c>
      <c r="HJ106" s="7" t="str">
        <f t="shared" ca="1" si="469"/>
        <v>2</v>
      </c>
      <c r="HK106" s="7">
        <f ca="1">IFERROR(IF(HK105+HJ106&gt;HL$4,HK105,HK105+HJ106),"")</f>
        <v>60</v>
      </c>
      <c r="HL106" s="7">
        <f t="shared" ca="1" si="603"/>
        <v>0</v>
      </c>
      <c r="HM106" s="7">
        <f t="shared" ca="1" si="470"/>
        <v>0.64634097300027915</v>
      </c>
      <c r="HN106" s="7">
        <f t="shared" ca="1" si="471"/>
        <v>0.12288979623049012</v>
      </c>
      <c r="HO106" s="7">
        <f t="shared" ca="1" si="472"/>
        <v>1</v>
      </c>
      <c r="HP106" s="7" t="str">
        <f t="shared" ca="1" si="473"/>
        <v>2</v>
      </c>
      <c r="HQ106" s="7">
        <f ca="1">IFERROR(IF(HQ105+HP106&gt;HR$4,HQ105,HQ105+HP106),"")</f>
        <v>60</v>
      </c>
      <c r="HR106" s="7">
        <f t="shared" ca="1" si="604"/>
        <v>0</v>
      </c>
      <c r="HS106" s="7">
        <f t="shared" ca="1" si="474"/>
        <v>2.4368997702916007E-3</v>
      </c>
      <c r="HT106" s="7">
        <f t="shared" ca="1" si="475"/>
        <v>0.76679386946047767</v>
      </c>
      <c r="HU106" s="7">
        <f t="shared" ca="1" si="476"/>
        <v>1</v>
      </c>
      <c r="HV106" s="7" t="str">
        <f t="shared" ca="1" si="477"/>
        <v>2</v>
      </c>
      <c r="HW106" s="7">
        <f ca="1">IFERROR(IF(HW105+HV106&gt;HX$4,HW105,HW105+HV106),"")</f>
        <v>60</v>
      </c>
      <c r="HX106" s="7">
        <f t="shared" ca="1" si="605"/>
        <v>0</v>
      </c>
      <c r="HY106" s="7">
        <f t="shared" ca="1" si="478"/>
        <v>0.77074463028472417</v>
      </c>
      <c r="HZ106" s="7">
        <f t="shared" ca="1" si="479"/>
        <v>-1.5138610539549013E-3</v>
      </c>
      <c r="IA106" s="7">
        <f t="shared" ca="1" si="480"/>
        <v>0</v>
      </c>
      <c r="IB106" s="7">
        <f t="shared" ca="1" si="481"/>
        <v>0</v>
      </c>
      <c r="IC106" s="7">
        <f ca="1">IFERROR(IF(IC105+IB106&gt;ID$4,IC105,IC105+IB106),"")</f>
        <v>60</v>
      </c>
      <c r="ID106" s="7">
        <f t="shared" ca="1" si="606"/>
        <v>0</v>
      </c>
      <c r="IE106" s="7">
        <f t="shared" ca="1" si="482"/>
        <v>0.96273648383914123</v>
      </c>
      <c r="IF106" s="7">
        <f t="shared" ca="1" si="483"/>
        <v>-0.19350571460837196</v>
      </c>
      <c r="IG106" s="7">
        <f t="shared" ca="1" si="484"/>
        <v>0</v>
      </c>
      <c r="IH106" s="7">
        <f t="shared" ca="1" si="485"/>
        <v>0</v>
      </c>
      <c r="II106" s="7">
        <f ca="1">IFERROR(IF(II105+IH106&gt;IJ$4,II105,II105+IH106),"")</f>
        <v>60</v>
      </c>
      <c r="IJ106" s="7">
        <f t="shared" ca="1" si="607"/>
        <v>0</v>
      </c>
      <c r="IK106" s="7">
        <f t="shared" ca="1" si="486"/>
        <v>0.69615256497476363</v>
      </c>
      <c r="IL106" s="7">
        <f t="shared" ca="1" si="487"/>
        <v>7.3078204256005641E-2</v>
      </c>
      <c r="IM106" s="7">
        <f t="shared" ca="1" si="488"/>
        <v>1</v>
      </c>
      <c r="IN106" s="7" t="str">
        <f t="shared" ca="1" si="489"/>
        <v>2</v>
      </c>
      <c r="IO106" s="7">
        <f ca="1">IFERROR(IF(IO105+IN106&gt;IP$4,IO105,IO105+IN106),"")</f>
        <v>60</v>
      </c>
      <c r="IP106" s="7">
        <f t="shared" ca="1" si="608"/>
        <v>0</v>
      </c>
      <c r="IQ106" s="7">
        <f t="shared" ca="1" si="490"/>
        <v>0.42764424070732532</v>
      </c>
      <c r="IR106" s="7">
        <f t="shared" ca="1" si="491"/>
        <v>0.34158652852344396</v>
      </c>
      <c r="IS106" s="7">
        <f t="shared" ca="1" si="492"/>
        <v>1</v>
      </c>
      <c r="IT106" s="7" t="str">
        <f t="shared" ca="1" si="493"/>
        <v>2</v>
      </c>
      <c r="IU106" s="7">
        <f ca="1">IFERROR(IF(IU105+IT106&gt;IV$4,IU105,IU105+IT106),"")</f>
        <v>60</v>
      </c>
      <c r="IV106" s="7">
        <f t="shared" ca="1" si="609"/>
        <v>0</v>
      </c>
      <c r="IW106" s="7">
        <f t="shared" ca="1" si="494"/>
        <v>0.41728903197225353</v>
      </c>
      <c r="IX106" s="7">
        <f t="shared" ca="1" si="495"/>
        <v>0.35194173725851574</v>
      </c>
      <c r="IY106" s="7">
        <f t="shared" ca="1" si="496"/>
        <v>1</v>
      </c>
      <c r="IZ106" s="7" t="str">
        <f t="shared" ca="1" si="497"/>
        <v>2</v>
      </c>
      <c r="JA106" s="7">
        <f ca="1">IFERROR(IF(JA105+IZ106&gt;JB$4,JA105,JA105+IZ106),"")</f>
        <v>60</v>
      </c>
      <c r="JB106" s="7">
        <f t="shared" ca="1" si="610"/>
        <v>0</v>
      </c>
      <c r="JC106" s="7">
        <f t="shared" ca="1" si="498"/>
        <v>0.59082851783070256</v>
      </c>
      <c r="JD106" s="7">
        <f t="shared" ca="1" si="499"/>
        <v>0.17840225140006671</v>
      </c>
      <c r="JE106" s="7">
        <f t="shared" ca="1" si="500"/>
        <v>1</v>
      </c>
      <c r="JF106" s="7" t="str">
        <f t="shared" ca="1" si="501"/>
        <v>2</v>
      </c>
      <c r="JG106" s="7">
        <f ca="1">IFERROR(IF(JG105+JF106&gt;JH$4,JG105,JG105+JF106),"")</f>
        <v>60</v>
      </c>
      <c r="JH106" s="7">
        <f t="shared" ca="1" si="611"/>
        <v>0</v>
      </c>
      <c r="JI106" s="7">
        <f t="shared" ca="1" si="502"/>
        <v>0.95490895166784828</v>
      </c>
      <c r="JJ106" s="7">
        <f t="shared" ca="1" si="503"/>
        <v>-0.18567818243707901</v>
      </c>
      <c r="JK106" s="7">
        <f t="shared" ca="1" si="504"/>
        <v>0</v>
      </c>
      <c r="JL106" s="7">
        <f t="shared" ca="1" si="505"/>
        <v>0</v>
      </c>
      <c r="JM106" s="7">
        <f ca="1">IFERROR(IF(JM105+JL106&gt;JN$4,JM105,JM105+JL106),"")</f>
        <v>60</v>
      </c>
      <c r="JN106" s="7">
        <f t="shared" ca="1" si="612"/>
        <v>0</v>
      </c>
      <c r="JO106" s="7">
        <f t="shared" ca="1" si="506"/>
        <v>0.19094632466071704</v>
      </c>
      <c r="JP106" s="7">
        <f t="shared" ca="1" si="507"/>
        <v>0.57828444457005224</v>
      </c>
      <c r="JQ106" s="7">
        <f t="shared" ca="1" si="508"/>
        <v>1</v>
      </c>
      <c r="JR106" s="7" t="str">
        <f t="shared" ca="1" si="509"/>
        <v>2</v>
      </c>
      <c r="JS106" s="7">
        <f ca="1">IFERROR(IF(JS105+JR106&gt;JT$4,JS105,JS105+JR106),"")</f>
        <v>60</v>
      </c>
      <c r="JT106" s="7">
        <f t="shared" ca="1" si="613"/>
        <v>0</v>
      </c>
      <c r="JU106" s="7">
        <f t="shared" ca="1" si="510"/>
        <v>0.11913126360003057</v>
      </c>
      <c r="JV106" s="7">
        <f t="shared" ca="1" si="511"/>
        <v>0.65009950563073871</v>
      </c>
      <c r="JW106" s="7">
        <f t="shared" ca="1" si="512"/>
        <v>1</v>
      </c>
      <c r="JX106" s="7" t="str">
        <f t="shared" ca="1" si="513"/>
        <v>2</v>
      </c>
      <c r="JY106" s="7">
        <f ca="1">IFERROR(IF(JY105+JX106&gt;JZ$4,JY105,JY105+JX106),"")</f>
        <v>60</v>
      </c>
      <c r="JZ106" s="7">
        <f t="shared" ca="1" si="614"/>
        <v>0</v>
      </c>
      <c r="KA106" s="7">
        <f t="shared" ca="1" si="514"/>
        <v>0.14692351631295075</v>
      </c>
      <c r="KB106" s="7">
        <f t="shared" ca="1" si="515"/>
        <v>0.62230725291781852</v>
      </c>
      <c r="KC106" s="7">
        <f t="shared" ca="1" si="516"/>
        <v>1</v>
      </c>
      <c r="KD106" s="7" t="str">
        <f t="shared" ca="1" si="517"/>
        <v>2</v>
      </c>
      <c r="KE106" s="7">
        <f ca="1">IFERROR(IF(KE105+KD106&gt;KF$4,KE105,KE105+KD106),"")</f>
        <v>60</v>
      </c>
      <c r="KF106" s="7">
        <f t="shared" ca="1" si="615"/>
        <v>0</v>
      </c>
      <c r="KG106" s="7">
        <f t="shared" ca="1" si="518"/>
        <v>0.22540367458758037</v>
      </c>
      <c r="KH106" s="7">
        <f t="shared" ca="1" si="519"/>
        <v>0.5438270946431889</v>
      </c>
      <c r="KI106" s="7">
        <f t="shared" ca="1" si="520"/>
        <v>1</v>
      </c>
      <c r="KJ106" s="7" t="str">
        <f t="shared" ca="1" si="521"/>
        <v>2</v>
      </c>
      <c r="KK106" s="7">
        <f ca="1">IFERROR(IF(KK105+KJ106&gt;KL$4,KK105,KK105+KJ106),"")</f>
        <v>60</v>
      </c>
      <c r="KL106" s="7">
        <f t="shared" ca="1" si="616"/>
        <v>0</v>
      </c>
      <c r="KM106" s="7">
        <f t="shared" ca="1" si="522"/>
        <v>0.69181645714047513</v>
      </c>
      <c r="KN106" s="7">
        <f t="shared" ca="1" si="523"/>
        <v>7.7414312090294146E-2</v>
      </c>
      <c r="KO106" s="7">
        <f t="shared" ca="1" si="524"/>
        <v>1</v>
      </c>
      <c r="KP106" s="7" t="str">
        <f t="shared" ca="1" si="525"/>
        <v>2</v>
      </c>
      <c r="KQ106" s="7">
        <f ca="1">IFERROR(IF(KQ105+KP106&gt;KR$4,KQ105,KQ105+KP106),"")</f>
        <v>60</v>
      </c>
      <c r="KR106" s="7">
        <f t="shared" ca="1" si="617"/>
        <v>0</v>
      </c>
      <c r="KS106" s="7">
        <f t="shared" ca="1" si="526"/>
        <v>0.60835854870379236</v>
      </c>
      <c r="KT106" s="7">
        <f t="shared" ca="1" si="527"/>
        <v>0.16087222052697692</v>
      </c>
      <c r="KU106" s="7">
        <f t="shared" ca="1" si="528"/>
        <v>1</v>
      </c>
      <c r="KV106" s="7" t="str">
        <f t="shared" ca="1" si="529"/>
        <v>2</v>
      </c>
      <c r="KW106" s="7">
        <f ca="1">IFERROR(IF(KW105+KV106&gt;KX$4,KW105,KW105+KV106),"")</f>
        <v>60</v>
      </c>
      <c r="KX106" s="7">
        <f t="shared" ca="1" si="618"/>
        <v>0</v>
      </c>
      <c r="KY106" s="7">
        <f t="shared" ca="1" si="530"/>
        <v>0.54149891997910604</v>
      </c>
      <c r="KZ106" s="7">
        <f t="shared" ca="1" si="531"/>
        <v>0.22773184925166323</v>
      </c>
      <c r="LA106" s="7">
        <f t="shared" ca="1" si="532"/>
        <v>1</v>
      </c>
      <c r="LB106" s="7" t="str">
        <f t="shared" ca="1" si="533"/>
        <v>2</v>
      </c>
      <c r="LC106" s="7">
        <f ca="1">IFERROR(IF(LC105+LB106&gt;LD$4,LC105,LC105+LB106),"")</f>
        <v>60</v>
      </c>
      <c r="LD106" s="7">
        <f t="shared" ca="1" si="619"/>
        <v>0</v>
      </c>
      <c r="LE106" s="7">
        <f t="shared" ca="1" si="534"/>
        <v>5.5898712352708491E-2</v>
      </c>
      <c r="LF106" s="7">
        <f t="shared" ca="1" si="535"/>
        <v>0.71333205687806078</v>
      </c>
      <c r="LG106" s="7">
        <f t="shared" ca="1" si="536"/>
        <v>1</v>
      </c>
      <c r="LH106" s="7" t="str">
        <f t="shared" ca="1" si="537"/>
        <v>2</v>
      </c>
      <c r="LI106" s="7">
        <f ca="1">IFERROR(IF(LI105+LH106&gt;LJ$4,LI105,LI105+LH106),"")</f>
        <v>60</v>
      </c>
      <c r="LJ106" s="7">
        <f t="shared" ca="1" si="620"/>
        <v>0</v>
      </c>
      <c r="LK106" s="7">
        <f t="shared" ca="1" si="538"/>
        <v>0.19205049445719413</v>
      </c>
      <c r="LL106" s="7">
        <f t="shared" ca="1" si="539"/>
        <v>0.57718027477357514</v>
      </c>
      <c r="LM106" s="7">
        <f t="shared" ca="1" si="540"/>
        <v>1</v>
      </c>
      <c r="LN106" s="7" t="str">
        <f t="shared" ca="1" si="541"/>
        <v>2</v>
      </c>
      <c r="LO106" s="7">
        <f ca="1">IFERROR(IF(LO105+LN106&gt;LP$4,LO105,LO105+LN106),"")</f>
        <v>60</v>
      </c>
      <c r="LP106" s="7">
        <f t="shared" ca="1" si="621"/>
        <v>0</v>
      </c>
      <c r="LQ106" s="7">
        <f t="shared" ca="1" si="542"/>
        <v>0.23150411450406605</v>
      </c>
      <c r="LR106" s="7">
        <f t="shared" ca="1" si="543"/>
        <v>0.53772665472670322</v>
      </c>
      <c r="LS106" s="7">
        <f t="shared" ca="1" si="544"/>
        <v>1</v>
      </c>
      <c r="LT106" s="7" t="str">
        <f t="shared" ca="1" si="545"/>
        <v>2</v>
      </c>
      <c r="LU106" s="7">
        <f ca="1">IFERROR(IF(LU105+LT106&gt;LV$4,LU105,LU105+LT106),"")</f>
        <v>60</v>
      </c>
      <c r="LV106" s="7">
        <f t="shared" ca="1" si="622"/>
        <v>0</v>
      </c>
      <c r="LW106" s="7">
        <f t="shared" ca="1" si="546"/>
        <v>0.67155146942424948</v>
      </c>
      <c r="LX106" s="7">
        <f t="shared" ca="1" si="547"/>
        <v>9.7679299806519793E-2</v>
      </c>
      <c r="LY106" s="7">
        <f t="shared" ca="1" si="548"/>
        <v>1</v>
      </c>
      <c r="LZ106" s="7" t="str">
        <f t="shared" ca="1" si="549"/>
        <v>2</v>
      </c>
      <c r="MA106" s="7">
        <f ca="1">IFERROR(IF(MA105+LZ106&gt;MB$4,MA105,MA105+LZ106),"")</f>
        <v>60</v>
      </c>
      <c r="MB106" s="7">
        <f t="shared" ca="1" si="623"/>
        <v>0</v>
      </c>
      <c r="MC106" s="7">
        <f t="shared" ca="1" si="550"/>
        <v>0.49540197895013904</v>
      </c>
      <c r="MD106" s="7">
        <f t="shared" ca="1" si="551"/>
        <v>0.27382879028063023</v>
      </c>
      <c r="ME106" s="7">
        <f t="shared" ca="1" si="552"/>
        <v>1</v>
      </c>
      <c r="MF106" s="7" t="str">
        <f t="shared" ca="1" si="553"/>
        <v>2</v>
      </c>
      <c r="MG106" s="7">
        <f ca="1">IFERROR(IF(MG105+MF106&gt;MH$4,MG105,MG105+MF106),"")</f>
        <v>60</v>
      </c>
      <c r="MH106" s="7">
        <f t="shared" ca="1" si="624"/>
        <v>0</v>
      </c>
      <c r="MI106" s="7">
        <f t="shared" ca="1" si="554"/>
        <v>0.69398191682073374</v>
      </c>
      <c r="MJ106" s="7">
        <f t="shared" ca="1" si="555"/>
        <v>7.5248852410035538E-2</v>
      </c>
      <c r="MK106" s="7">
        <f t="shared" ca="1" si="556"/>
        <v>1</v>
      </c>
      <c r="ML106" s="7" t="str">
        <f t="shared" ca="1" si="557"/>
        <v>2</v>
      </c>
      <c r="MM106" s="7">
        <f ca="1">IFERROR(IF(MM105+ML106&gt;MN$4,MM105,MM105+ML106),"")</f>
        <v>60</v>
      </c>
      <c r="MN106" s="7">
        <f t="shared" ca="1" si="625"/>
        <v>0</v>
      </c>
      <c r="MO106" s="7">
        <f t="shared" ca="1" si="558"/>
        <v>0.45306823444938471</v>
      </c>
      <c r="MP106" s="7">
        <f t="shared" ca="1" si="559"/>
        <v>0.31616253478138456</v>
      </c>
      <c r="MQ106" s="7">
        <f t="shared" ca="1" si="560"/>
        <v>1</v>
      </c>
      <c r="MR106" s="7" t="str">
        <f t="shared" ca="1" si="561"/>
        <v>2</v>
      </c>
      <c r="MS106" s="7">
        <f ca="1">IFERROR(IF(MS105+MR106&gt;MT$4,MS105,MS105+MR106),"")</f>
        <v>60</v>
      </c>
      <c r="MT106" s="7">
        <f t="shared" ca="1" si="626"/>
        <v>0</v>
      </c>
      <c r="MU106" s="7">
        <f t="shared" ca="1" si="562"/>
        <v>0.94791425593953893</v>
      </c>
      <c r="MV106" s="7">
        <f t="shared" ca="1" si="563"/>
        <v>-0.17868348670876966</v>
      </c>
      <c r="MW106" s="7">
        <f t="shared" ca="1" si="564"/>
        <v>0</v>
      </c>
      <c r="MX106" s="7">
        <f t="shared" ca="1" si="565"/>
        <v>0</v>
      </c>
      <c r="MY106" s="7">
        <f ca="1">IFERROR(IF(MY105+MX106&gt;MZ$4,MY105,MY105+MX106),"")</f>
        <v>60</v>
      </c>
      <c r="MZ106" s="7">
        <f t="shared" ca="1" si="627"/>
        <v>0</v>
      </c>
      <c r="NA106" s="7">
        <f t="shared" ca="1" si="566"/>
        <v>0.21952248331844659</v>
      </c>
      <c r="NB106" s="7">
        <f t="shared" ca="1" si="567"/>
        <v>0.54970828591232268</v>
      </c>
      <c r="NC106" s="7">
        <f t="shared" ca="1" si="568"/>
        <v>1</v>
      </c>
      <c r="ND106" s="7" t="str">
        <f t="shared" ca="1" si="569"/>
        <v>2</v>
      </c>
      <c r="NE106" s="7">
        <f ca="1">IFERROR(IF(NE105+ND106&gt;NF$4,NE105,NE105+ND106),"")</f>
        <v>60</v>
      </c>
      <c r="NF106" s="7">
        <f t="shared" ca="1" si="628"/>
        <v>0</v>
      </c>
      <c r="NG106" s="7">
        <f t="shared" ca="1" si="570"/>
        <v>0.48051226093165866</v>
      </c>
      <c r="NH106" s="7">
        <f t="shared" ca="1" si="571"/>
        <v>0.28871850829911061</v>
      </c>
      <c r="NI106" s="7">
        <f t="shared" ca="1" si="572"/>
        <v>1</v>
      </c>
      <c r="NJ106" s="7" t="str">
        <f t="shared" ca="1" si="573"/>
        <v>2</v>
      </c>
      <c r="NK106" s="7">
        <f ca="1">IFERROR(IF(NK105+NJ106&gt;NL$4,NK105,NK105+NJ106),"")</f>
        <v>60</v>
      </c>
      <c r="NL106" s="7">
        <f t="shared" ca="1" si="629"/>
        <v>0</v>
      </c>
      <c r="NM106" s="7">
        <f t="shared" ca="1" si="574"/>
        <v>0.13993871953754078</v>
      </c>
      <c r="NN106" s="7">
        <f t="shared" ca="1" si="575"/>
        <v>0.62929204969322849</v>
      </c>
      <c r="NO106" s="7">
        <f t="shared" ca="1" si="576"/>
        <v>1</v>
      </c>
      <c r="NP106" s="7" t="str">
        <f t="shared" ca="1" si="577"/>
        <v>2</v>
      </c>
      <c r="NQ106" s="7">
        <f ca="1">IFERROR(IF(NQ105+NP106&gt;NR$4,NQ105,NQ105+NP106),"")</f>
        <v>60</v>
      </c>
      <c r="NR106" s="7">
        <f t="shared" ca="1" si="630"/>
        <v>0</v>
      </c>
      <c r="NT106">
        <v>104</v>
      </c>
      <c r="NU106" s="7" t="s">
        <v>19</v>
      </c>
      <c r="NV106" s="7" t="str">
        <f t="shared" ca="1" si="335"/>
        <v/>
      </c>
      <c r="NW106" s="7" t="str">
        <f t="shared" ca="1" si="329"/>
        <v/>
      </c>
      <c r="NX106" t="str">
        <f ca="1">IFERROR(VLOOKUP(NT106,$K$3:$AK$568,8,FALSE),"")</f>
        <v/>
      </c>
      <c r="NY106" t="str">
        <f ca="1">IFERROR(VLOOKUP(NT106,$K$3:$AK$568,9,FALSE),"")</f>
        <v/>
      </c>
      <c r="NZ106" s="7" t="str">
        <f ca="1">IFERROR(VLOOKUP(NT106,$K$3:$AK$568,27,FALSE),"")</f>
        <v/>
      </c>
      <c r="OB106">
        <v>104</v>
      </c>
      <c r="OC106" s="7" t="s">
        <v>19</v>
      </c>
      <c r="OD106" t="e">
        <f t="shared" ca="1" si="336"/>
        <v>#N/A</v>
      </c>
      <c r="OE106" s="7" t="str">
        <f t="shared" ca="1" si="337"/>
        <v/>
      </c>
      <c r="OF106" s="7" t="str">
        <f t="shared" ca="1" si="338"/>
        <v/>
      </c>
      <c r="OG106" t="str">
        <f t="shared" ca="1" si="339"/>
        <v/>
      </c>
      <c r="OI106">
        <v>104</v>
      </c>
      <c r="OJ106" s="7" t="s">
        <v>19</v>
      </c>
      <c r="OK106" s="7" t="str">
        <f t="shared" ca="1" si="340"/>
        <v/>
      </c>
      <c r="OL106" s="7" t="str">
        <f t="shared" ca="1" si="341"/>
        <v/>
      </c>
      <c r="OM106" t="str">
        <f ca="1">IFERROR(VLOOKUP(OI106,$L$3:$AK$568,7,FALSE),"")</f>
        <v/>
      </c>
      <c r="ON106" t="str">
        <f ca="1">IFERROR(VLOOKUP(OI106,$L$3:$AK$568,8,FALSE),"")</f>
        <v/>
      </c>
      <c r="OO106" s="7" t="str">
        <f ca="1">IFERROR(VLOOKUP(OI106,$L$3:$AK$568,26,FALSE),"")</f>
        <v/>
      </c>
      <c r="OQ106">
        <v>104</v>
      </c>
      <c r="OR106" s="7" t="s">
        <v>19</v>
      </c>
      <c r="OS106" t="e">
        <f t="shared" ca="1" si="342"/>
        <v>#N/A</v>
      </c>
      <c r="OT106" s="7" t="str">
        <f t="shared" ca="1" si="343"/>
        <v/>
      </c>
      <c r="OU106" s="7" t="str">
        <f t="shared" ca="1" si="344"/>
        <v/>
      </c>
      <c r="OV106" t="str">
        <f t="shared" ca="1" si="345"/>
        <v/>
      </c>
      <c r="OX106">
        <v>104</v>
      </c>
      <c r="OY106" s="7" t="s">
        <v>19</v>
      </c>
      <c r="OZ106" s="7" t="str">
        <f t="shared" ca="1" si="346"/>
        <v/>
      </c>
      <c r="PA106" s="7" t="str">
        <f t="shared" ca="1" si="347"/>
        <v/>
      </c>
      <c r="PB106" t="str">
        <f ca="1">IFERROR(VLOOKUP(OX106,$M$3:$AK$568,6,FALSE),"")</f>
        <v/>
      </c>
      <c r="PC106" t="str">
        <f ca="1">IFERROR(VLOOKUP(OX106,$M$3:$AK$568,7,FALSE),"")</f>
        <v/>
      </c>
      <c r="PD106" s="7" t="str">
        <f ca="1">IFERROR(VLOOKUP(OX106,$M$3:$AK$568,25,FALSE),"")</f>
        <v/>
      </c>
      <c r="PF106">
        <v>104</v>
      </c>
      <c r="PG106" s="7" t="s">
        <v>19</v>
      </c>
      <c r="PH106" t="e">
        <f t="shared" ca="1" si="348"/>
        <v>#N/A</v>
      </c>
      <c r="PI106" s="7" t="str">
        <f t="shared" ca="1" si="349"/>
        <v/>
      </c>
      <c r="PJ106" s="7" t="str">
        <f t="shared" ca="1" si="350"/>
        <v/>
      </c>
      <c r="PK106" t="str">
        <f t="shared" ca="1" si="351"/>
        <v/>
      </c>
      <c r="PM106">
        <v>104</v>
      </c>
      <c r="PN106" s="7" t="s">
        <v>19</v>
      </c>
      <c r="PO106" s="202" t="str">
        <f t="shared" ca="1" si="352"/>
        <v/>
      </c>
      <c r="PP106" s="7" t="str">
        <f t="shared" ca="1" si="353"/>
        <v/>
      </c>
      <c r="PQ106" t="str">
        <f ca="1">IFERROR(VLOOKUP(PM106,$G$325:$R$409,12,FALSE),"")</f>
        <v/>
      </c>
      <c r="PR106" t="e">
        <f ca="1">VLOOKUP(PM106,$G$324:$Q$409,11,FALSE)</f>
        <v>#N/A</v>
      </c>
      <c r="PS106" s="7" t="str">
        <f ca="1">VLOOKUP(PQ106,$R$325:$Y$409,8,FALSE)</f>
        <v>- -</v>
      </c>
      <c r="PT106" s="7">
        <f ca="1">ReSt</f>
        <v>-4</v>
      </c>
      <c r="PU106" s="7" t="e">
        <f t="shared" ca="1" si="354"/>
        <v>#N/A</v>
      </c>
      <c r="PV106" s="7" t="e">
        <f t="shared" ca="1" si="355"/>
        <v>#N/A</v>
      </c>
      <c r="PW106" s="7" t="str">
        <f ca="1">VLOOKUP(PQ106,$R$325:$AK$409,8,FALSE)</f>
        <v>- -</v>
      </c>
      <c r="PX106" s="7"/>
      <c r="PY106">
        <v>104</v>
      </c>
      <c r="PZ106" s="7" t="s">
        <v>19</v>
      </c>
      <c r="QA106" t="str">
        <f t="shared" ca="1" si="356"/>
        <v/>
      </c>
      <c r="QB106" s="7" t="str">
        <f t="shared" ca="1" si="357"/>
        <v/>
      </c>
      <c r="QC106" s="7" t="str">
        <f t="shared" ca="1" si="358"/>
        <v/>
      </c>
      <c r="QD106" t="str">
        <f t="shared" ca="1" si="359"/>
        <v/>
      </c>
      <c r="QF106">
        <v>104</v>
      </c>
      <c r="QG106" s="7" t="s">
        <v>19</v>
      </c>
      <c r="QH106" s="7" t="str">
        <f t="shared" ca="1" si="360"/>
        <v/>
      </c>
      <c r="QI106" s="7" t="e">
        <f t="shared" ca="1" si="361"/>
        <v>#VALUE!</v>
      </c>
      <c r="QJ106" t="e">
        <f t="shared" ca="1" si="362"/>
        <v>#N/A</v>
      </c>
      <c r="QK106" s="7" t="e">
        <f t="shared" ca="1" si="363"/>
        <v>#N/A</v>
      </c>
      <c r="QM106">
        <v>104</v>
      </c>
      <c r="QN106" s="7" t="s">
        <v>19</v>
      </c>
      <c r="QO106" t="str">
        <f t="shared" ca="1" si="364"/>
        <v/>
      </c>
      <c r="QP106" s="7" t="str">
        <f t="shared" ca="1" si="365"/>
        <v/>
      </c>
      <c r="QQ106" t="str">
        <f t="shared" ca="1" si="366"/>
        <v/>
      </c>
    </row>
    <row r="107" spans="1:459" x14ac:dyDescent="0.25">
      <c r="A107" s="240" t="str">
        <f>IF('Character Sheet'!$B$4="Creature","N","Y")</f>
        <v>Y</v>
      </c>
      <c r="C107" s="75"/>
      <c r="D107" s="76"/>
      <c r="F107" s="75"/>
      <c r="G107" s="76"/>
      <c r="I107" s="75"/>
      <c r="J107" s="85"/>
      <c r="K107" s="85">
        <f t="shared" ca="1" si="330"/>
        <v>4</v>
      </c>
      <c r="L107" s="85">
        <f t="shared" ca="1" si="632"/>
        <v>0</v>
      </c>
      <c r="M107" s="70">
        <f t="shared" ca="1" si="643"/>
        <v>5</v>
      </c>
      <c r="O107" s="222">
        <f t="shared" ca="1" si="331"/>
        <v>275</v>
      </c>
      <c r="Q107" s="7" t="str">
        <f t="shared" si="633"/>
        <v>Foundry</v>
      </c>
      <c r="R107" s="9" t="s">
        <v>1398</v>
      </c>
      <c r="S107" s="9" t="s">
        <v>1897</v>
      </c>
      <c r="T107" s="61" t="str">
        <f>SUBSTITUTE(IFERROR(IFERROR(VLOOKUP(R107,'[1]Skill Statistics'!$A$3:$C$513,2,FALSE),VLOOKUP(Q107,'[1]Skill Statistics'!$A$3:$C$513,2,FALSE)),T106),"R*","ReSt")</f>
        <v>Ag/Me</v>
      </c>
      <c r="U107" s="61" t="str">
        <f>IFERROR(IFERROR(VLOOKUP(R107,'[1]Skill Statistics'!$A$3:$C$513,3,FALSE),VLOOKUP(Q107,'[1]Skill Statistics'!$A$3:$C$513,3,FALSE)),U106)</f>
        <v>SD</v>
      </c>
      <c r="V107" s="61" t="str">
        <f>IF(ISNUMBER(SEARCH("Category",R107)),"- -",IFERROR(IFERROR(VLOOKUP(Q107,[1]Professions!$A$4:$AM$288,MATCH(Profession,[1]Professions!$A$1:$AM$1,0),FALSE),VLOOKUP(Q107,Calculations!$B$91:$I$95,8,FALSE)),"- -"))</f>
        <v>2 / 4</v>
      </c>
      <c r="W107" s="60">
        <f t="shared" ca="1" si="332"/>
        <v>0</v>
      </c>
      <c r="X107" s="7">
        <f ca="1">IFERROR(VLOOKUP(R107,$BS$6:$NR$519,MATCH(ActualLevel,$BS$3:$NR$3,0),FALSE),"- -")</f>
        <v>0</v>
      </c>
      <c r="Y107" s="7">
        <f t="shared" ca="1" si="640"/>
        <v>0</v>
      </c>
      <c r="Z107" s="7">
        <f ca="1">IFERROR(VLOOKUP(Y107,Charts!$BQ$2:$BR$52,2,FALSE),"- -")</f>
        <v>-25</v>
      </c>
      <c r="AA107" s="7">
        <f t="shared" ca="1" si="367"/>
        <v>-1</v>
      </c>
      <c r="AB107" s="7">
        <f t="shared" ca="1" si="634"/>
        <v>0</v>
      </c>
      <c r="AC107" s="7"/>
      <c r="AD107" s="7"/>
      <c r="AE107" s="7"/>
      <c r="AF107" s="7"/>
      <c r="AG107" s="7"/>
      <c r="AH107" s="43"/>
      <c r="AI107" s="7"/>
      <c r="AJ107" s="7"/>
      <c r="AK107" s="7">
        <f t="shared" ca="1" si="368"/>
        <v>-26</v>
      </c>
      <c r="AL107" s="7"/>
      <c r="AM107" s="69">
        <f>IFERROR(VLOOKUP(R107,'[1]Skill Statistics'!$A$3:$AN$513,MATCH(Profession,'[1]Skill Statistics'!$A$2:$AN$2,0),FALSE),0)</f>
        <v>0</v>
      </c>
      <c r="AN107" s="85">
        <f>IFERROR(VLOOKUP(Q107,'[1]Skill Statistics'!$A$3:$BK$513,MATCH(Archetype,'[1]Skill Statistics'!$A$2:$BK$2,0),FALSE),0)</f>
        <v>0</v>
      </c>
      <c r="AO107" s="85">
        <f>IFERROR(VLOOKUP(Q107,'[1]Skill Statistics'!$A$3:$BB$513,MATCH(Race,'[1]Skill Statistics'!$A$2:$BB$2,0),FALSE),0)</f>
        <v>0</v>
      </c>
      <c r="AP107" s="85">
        <f t="shared" ca="1" si="333"/>
        <v>-0.1</v>
      </c>
      <c r="AQ107" s="70"/>
      <c r="AS107" s="69">
        <f>IFERROR(VLOOKUP(Q107,'[1]Professional Skills'!$A$4:$AM$288,MATCH(Profession,'[1]Professional Skills'!$A$3:$AM$3,0),FALSE),"- -")</f>
        <v>0</v>
      </c>
      <c r="AU107" s="7">
        <f t="shared" si="636"/>
        <v>0</v>
      </c>
      <c r="AV107" s="7">
        <f t="shared" ca="1" si="635"/>
        <v>0</v>
      </c>
      <c r="AW107" t="str">
        <f t="shared" si="371"/>
        <v/>
      </c>
      <c r="AX107" t="str">
        <f>IFERROR(_xlfn.RANK.EQ(AW107,$AW$5:$AW$568),"")</f>
        <v/>
      </c>
      <c r="AY107">
        <f t="shared" si="327"/>
        <v>0</v>
      </c>
      <c r="AZ107" s="70" t="str">
        <f t="shared" si="369"/>
        <v/>
      </c>
      <c r="BB107" s="69" t="str">
        <f>IFERROR(IF(Q107="Language",VLOOKUP(R107,[1]Cultures!$B$4:$N$218,MATCH(Culture,[1]Cultures!$B$3:$N$3,0),FALSE),VLOOKUP(Q107,[1]Cultures!$B$4:$O$212,MATCH(Culture,[1]Cultures!$B$3:$O$3,0),FALSE)),"- -")</f>
        <v>- -</v>
      </c>
      <c r="BD107">
        <f t="shared" ca="1" si="631"/>
        <v>0</v>
      </c>
      <c r="BE107" t="str">
        <f t="shared" si="578"/>
        <v/>
      </c>
      <c r="BG107">
        <f t="shared" ca="1" si="641"/>
        <v>0.79116365653665144</v>
      </c>
      <c r="BH107">
        <f ca="1">_xlfn.RANK.EQ(BG107,$BG$89:$BG$568)</f>
        <v>26</v>
      </c>
      <c r="BI107" s="7" t="str">
        <f t="shared" ca="1" si="644"/>
        <v>- -</v>
      </c>
      <c r="BK107" s="7">
        <f t="shared" ca="1" si="642"/>
        <v>0</v>
      </c>
      <c r="BL107" s="70">
        <f t="shared" ca="1" si="328"/>
        <v>0</v>
      </c>
      <c r="BN107" s="69">
        <f>IFERROR(VLOOKUP(V107,Charts!$BT$2:$BV$14,3,FALSE),"- -")</f>
        <v>0.76923076923076927</v>
      </c>
      <c r="BO107" s="85">
        <f t="shared" ca="1" si="334"/>
        <v>1.4037516462636095</v>
      </c>
      <c r="BP107" s="70">
        <f t="shared" ca="1" si="579"/>
        <v>275</v>
      </c>
      <c r="BR107" s="7">
        <v>102</v>
      </c>
      <c r="BS107" s="9" t="str">
        <f ca="1">VLOOKUP(BR107,$O$3:$R$568,4,FALSE)</f>
        <v>Explosive Technics</v>
      </c>
      <c r="BT107" s="7" t="str">
        <f ca="1">VLOOKUP(BS107,$R$3:$V$568,5,FALSE)</f>
        <v>5 / 7</v>
      </c>
      <c r="BU107" s="7">
        <f ca="1">VLOOKUP(BT107,Charts!$BT$2:$BV$14,3,FALSE)</f>
        <v>0.46153846153846156</v>
      </c>
      <c r="BV107" s="7" t="str">
        <f t="shared" ca="1" si="372"/>
        <v>5</v>
      </c>
      <c r="BW107" s="7" t="str">
        <f t="shared" ca="1" si="373"/>
        <v>7</v>
      </c>
      <c r="BY107" s="7">
        <f t="shared" ca="1" si="374"/>
        <v>0.10871795334588497</v>
      </c>
      <c r="BZ107" s="7">
        <f t="shared" ca="1" si="375"/>
        <v>0.3528205081925766</v>
      </c>
      <c r="CA107" s="7">
        <f t="shared" ca="1" si="376"/>
        <v>1</v>
      </c>
      <c r="CB107" s="7" t="str">
        <f t="shared" ca="1" si="377"/>
        <v>5</v>
      </c>
      <c r="CC107" s="7">
        <f ca="1">IFERROR(IF(CC106+CB107&gt;CD$4,CC106,CC106+CB107),"")</f>
        <v>38</v>
      </c>
      <c r="CD107" s="7">
        <f t="shared" ca="1" si="580"/>
        <v>0</v>
      </c>
      <c r="CE107" s="7">
        <f t="shared" ca="1" si="378"/>
        <v>0.81843785800512636</v>
      </c>
      <c r="CF107" s="7">
        <f t="shared" ca="1" si="379"/>
        <v>-0.3568993964666648</v>
      </c>
      <c r="CG107" s="7">
        <f t="shared" ca="1" si="380"/>
        <v>0</v>
      </c>
      <c r="CH107" s="7">
        <f t="shared" ca="1" si="381"/>
        <v>0</v>
      </c>
      <c r="CI107" s="7">
        <f ca="1">IFERROR(IF(CI106+CH107&gt;CJ$4,CI106,CI106+CH107),"")</f>
        <v>60</v>
      </c>
      <c r="CJ107" s="7">
        <f t="shared" ca="1" si="581"/>
        <v>0</v>
      </c>
      <c r="CK107" s="7">
        <f t="shared" ca="1" si="382"/>
        <v>0.10816226100030557</v>
      </c>
      <c r="CL107" s="7">
        <f t="shared" ca="1" si="383"/>
        <v>0.35337620053815599</v>
      </c>
      <c r="CM107" s="7">
        <f t="shared" ca="1" si="384"/>
        <v>1</v>
      </c>
      <c r="CN107" s="7" t="str">
        <f t="shared" ca="1" si="385"/>
        <v>5</v>
      </c>
      <c r="CO107" s="7">
        <f ca="1">IFERROR(IF(CO106+CN107&gt;CP$4,CO106,CO106+CN107),"")</f>
        <v>60</v>
      </c>
      <c r="CP107" s="7">
        <f t="shared" ca="1" si="582"/>
        <v>0</v>
      </c>
      <c r="CQ107" s="7">
        <f t="shared" ca="1" si="386"/>
        <v>0.19051007293445421</v>
      </c>
      <c r="CR107" s="7">
        <f t="shared" ca="1" si="387"/>
        <v>0.27102838860400735</v>
      </c>
      <c r="CS107" s="7">
        <f t="shared" ca="1" si="388"/>
        <v>1</v>
      </c>
      <c r="CT107" s="7" t="str">
        <f t="shared" ca="1" si="389"/>
        <v>5</v>
      </c>
      <c r="CU107" s="7">
        <f ca="1">IFERROR(IF(CU106+CT107&gt;CV$4,CU106,CU106+CT107),"")</f>
        <v>60</v>
      </c>
      <c r="CV107" s="7">
        <f t="shared" ca="1" si="583"/>
        <v>0</v>
      </c>
      <c r="CW107" s="7">
        <f t="shared" ca="1" si="390"/>
        <v>0.56949870712239725</v>
      </c>
      <c r="CX107" s="7">
        <f t="shared" ca="1" si="391"/>
        <v>-0.10796024558393569</v>
      </c>
      <c r="CY107" s="7">
        <f t="shared" ca="1" si="392"/>
        <v>0</v>
      </c>
      <c r="CZ107" s="7">
        <f t="shared" ca="1" si="393"/>
        <v>0</v>
      </c>
      <c r="DA107" s="7">
        <f ca="1">IFERROR(IF(DA106+CZ107&gt;DB$4,DA106,DA106+CZ107),"")</f>
        <v>60</v>
      </c>
      <c r="DB107" s="7">
        <f t="shared" ca="1" si="584"/>
        <v>0</v>
      </c>
      <c r="DC107" s="7">
        <f t="shared" ca="1" si="394"/>
        <v>0.65433333334890553</v>
      </c>
      <c r="DD107" s="7">
        <f t="shared" ca="1" si="395"/>
        <v>-0.19279487181044397</v>
      </c>
      <c r="DE107" s="7">
        <f t="shared" ca="1" si="396"/>
        <v>0</v>
      </c>
      <c r="DF107" s="7">
        <f t="shared" ca="1" si="397"/>
        <v>0</v>
      </c>
      <c r="DG107" s="7">
        <f ca="1">IFERROR(IF(DG106+DF107&gt;DH$4,DG106,DG106+DF107),"")</f>
        <v>60</v>
      </c>
      <c r="DH107" s="7">
        <f t="shared" ca="1" si="585"/>
        <v>0</v>
      </c>
      <c r="DI107" s="7">
        <f t="shared" ca="1" si="398"/>
        <v>0.61380066491470053</v>
      </c>
      <c r="DJ107" s="7">
        <f t="shared" ca="1" si="399"/>
        <v>-0.15226220337623897</v>
      </c>
      <c r="DK107" s="7">
        <f t="shared" ca="1" si="400"/>
        <v>0</v>
      </c>
      <c r="DL107" s="7">
        <f t="shared" ca="1" si="401"/>
        <v>0</v>
      </c>
      <c r="DM107" s="7">
        <f ca="1">IFERROR(IF(DM106+DL107&gt;DN$4,DM106,DM106+DL107),"")</f>
        <v>60</v>
      </c>
      <c r="DN107" s="7">
        <f t="shared" ca="1" si="586"/>
        <v>0</v>
      </c>
      <c r="DO107" s="7">
        <f t="shared" ca="1" si="402"/>
        <v>2.2820829366434925E-2</v>
      </c>
      <c r="DP107" s="7">
        <f t="shared" ca="1" si="403"/>
        <v>0.43871763217202664</v>
      </c>
      <c r="DQ107" s="7">
        <f t="shared" ca="1" si="404"/>
        <v>1</v>
      </c>
      <c r="DR107" s="7" t="str">
        <f t="shared" ca="1" si="405"/>
        <v>5</v>
      </c>
      <c r="DS107" s="7">
        <f ca="1">IFERROR(IF(DS106+DR107&gt;DT$4,DS106,DS106+DR107),"")</f>
        <v>60</v>
      </c>
      <c r="DT107" s="7">
        <f t="shared" ca="1" si="587"/>
        <v>0</v>
      </c>
      <c r="DU107" s="7">
        <f t="shared" ca="1" si="406"/>
        <v>0.38741983582750184</v>
      </c>
      <c r="DV107" s="7">
        <f t="shared" ca="1" si="407"/>
        <v>7.4118625710959729E-2</v>
      </c>
      <c r="DW107" s="7">
        <f t="shared" ca="1" si="408"/>
        <v>1</v>
      </c>
      <c r="DX107" s="7" t="str">
        <f t="shared" ca="1" si="409"/>
        <v>5</v>
      </c>
      <c r="DY107" s="7">
        <f ca="1">IFERROR(IF(DY106+DX107&gt;DZ$4,DY106,DY106+DX107),"")</f>
        <v>59</v>
      </c>
      <c r="DZ107" s="7">
        <f t="shared" ca="1" si="588"/>
        <v>0</v>
      </c>
      <c r="EA107" s="7">
        <f t="shared" ca="1" si="410"/>
        <v>0.4314909316430906</v>
      </c>
      <c r="EB107" s="7">
        <f t="shared" ca="1" si="411"/>
        <v>3.0047529895370961E-2</v>
      </c>
      <c r="EC107" s="7">
        <f t="shared" ca="1" si="412"/>
        <v>1</v>
      </c>
      <c r="ED107" s="7" t="str">
        <f t="shared" ca="1" si="413"/>
        <v>5</v>
      </c>
      <c r="EE107" s="7">
        <f ca="1">IFERROR(IF(EE106+ED107&gt;EF$4,EE106,EE106+ED107),"")</f>
        <v>60</v>
      </c>
      <c r="EF107" s="7">
        <f t="shared" ca="1" si="589"/>
        <v>0</v>
      </c>
      <c r="EG107" s="7">
        <f t="shared" ca="1" si="414"/>
        <v>0.77905834045861344</v>
      </c>
      <c r="EH107" s="7">
        <f t="shared" ca="1" si="415"/>
        <v>-0.31751987892015188</v>
      </c>
      <c r="EI107" s="7">
        <f t="shared" ca="1" si="416"/>
        <v>0</v>
      </c>
      <c r="EJ107" s="7">
        <f t="shared" ca="1" si="417"/>
        <v>0</v>
      </c>
      <c r="EK107" s="7">
        <f ca="1">IFERROR(IF(EK106+EJ107&gt;EL$4,EK106,EK106+EJ107),"")</f>
        <v>60</v>
      </c>
      <c r="EL107" s="7">
        <f t="shared" ca="1" si="590"/>
        <v>0</v>
      </c>
      <c r="EM107" s="7">
        <f t="shared" ca="1" si="418"/>
        <v>0.19386188965906725</v>
      </c>
      <c r="EN107" s="7">
        <f t="shared" ca="1" si="419"/>
        <v>0.26767657187939431</v>
      </c>
      <c r="EO107" s="7">
        <f t="shared" ca="1" si="420"/>
        <v>1</v>
      </c>
      <c r="EP107" s="7" t="str">
        <f t="shared" ca="1" si="421"/>
        <v>5</v>
      </c>
      <c r="EQ107" s="7">
        <f ca="1">IFERROR(IF(EQ106+EP107&gt;ER$4,EQ106,EQ106+EP107),"")</f>
        <v>60</v>
      </c>
      <c r="ER107" s="7">
        <f t="shared" ca="1" si="591"/>
        <v>0</v>
      </c>
      <c r="ES107" s="7">
        <f t="shared" ca="1" si="422"/>
        <v>0.50354241134239675</v>
      </c>
      <c r="ET107" s="7">
        <f t="shared" ca="1" si="423"/>
        <v>-4.2003949803935181E-2</v>
      </c>
      <c r="EU107" s="7">
        <f t="shared" ca="1" si="424"/>
        <v>0</v>
      </c>
      <c r="EV107" s="7">
        <f t="shared" ca="1" si="425"/>
        <v>0</v>
      </c>
      <c r="EW107" s="7">
        <f ca="1">IFERROR(IF(EW106+EV107&gt;EX$4,EW106,EW106+EV107),"")</f>
        <v>60</v>
      </c>
      <c r="EX107" s="7">
        <f t="shared" ca="1" si="592"/>
        <v>0</v>
      </c>
      <c r="EY107" s="7">
        <f t="shared" ca="1" si="426"/>
        <v>0.24196070971058281</v>
      </c>
      <c r="EZ107" s="7">
        <f t="shared" ca="1" si="427"/>
        <v>0.21957775182787875</v>
      </c>
      <c r="FA107" s="7">
        <f t="shared" ca="1" si="428"/>
        <v>1</v>
      </c>
      <c r="FB107" s="7" t="str">
        <f t="shared" ca="1" si="429"/>
        <v>5</v>
      </c>
      <c r="FC107" s="7">
        <f ca="1">IFERROR(IF(FC106+FB107&gt;FD$4,FC106,FC106+FB107),"")</f>
        <v>60</v>
      </c>
      <c r="FD107" s="7">
        <f t="shared" ca="1" si="593"/>
        <v>0</v>
      </c>
      <c r="FE107" s="7">
        <f t="shared" ca="1" si="430"/>
        <v>0.29630091698954197</v>
      </c>
      <c r="FF107" s="7">
        <f t="shared" ca="1" si="431"/>
        <v>0.16523754454891959</v>
      </c>
      <c r="FG107" s="7">
        <f t="shared" ca="1" si="432"/>
        <v>1</v>
      </c>
      <c r="FH107" s="7" t="str">
        <f t="shared" ca="1" si="433"/>
        <v>5</v>
      </c>
      <c r="FI107" s="7">
        <f ca="1">IFERROR(IF(FI106+FH107&gt;FJ$4,FI106,FI106+FH107),"")</f>
        <v>60</v>
      </c>
      <c r="FJ107" s="7">
        <f t="shared" ca="1" si="594"/>
        <v>0</v>
      </c>
      <c r="FK107" s="7">
        <f t="shared" ca="1" si="434"/>
        <v>0.20448320305133427</v>
      </c>
      <c r="FL107" s="7">
        <f t="shared" ca="1" si="435"/>
        <v>0.25705525848712729</v>
      </c>
      <c r="FM107" s="7">
        <f t="shared" ca="1" si="436"/>
        <v>1</v>
      </c>
      <c r="FN107" s="7" t="str">
        <f t="shared" ca="1" si="437"/>
        <v>5</v>
      </c>
      <c r="FO107" s="7">
        <f ca="1">IFERROR(IF(FO106+FN107&gt;FP$4,FO106,FO106+FN107),"")</f>
        <v>60</v>
      </c>
      <c r="FP107" s="7">
        <f t="shared" ca="1" si="595"/>
        <v>0</v>
      </c>
      <c r="FQ107" s="7">
        <f t="shared" ca="1" si="438"/>
        <v>0.87865180018766664</v>
      </c>
      <c r="FR107" s="7">
        <f t="shared" ca="1" si="439"/>
        <v>-0.41711333864920508</v>
      </c>
      <c r="FS107" s="7">
        <f t="shared" ca="1" si="440"/>
        <v>0</v>
      </c>
      <c r="FT107" s="7">
        <f t="shared" ca="1" si="441"/>
        <v>0</v>
      </c>
      <c r="FU107" s="7">
        <f ca="1">IFERROR(IF(FU106+FT107&gt;FV$4,FU106,FU106+FT107),"")</f>
        <v>60</v>
      </c>
      <c r="FV107" s="7">
        <f t="shared" ca="1" si="596"/>
        <v>0</v>
      </c>
      <c r="FW107" s="7">
        <f t="shared" ca="1" si="442"/>
        <v>0.83369745416826102</v>
      </c>
      <c r="FX107" s="7">
        <f t="shared" ca="1" si="443"/>
        <v>-0.37215899262979946</v>
      </c>
      <c r="FY107" s="7">
        <f t="shared" ca="1" si="444"/>
        <v>0</v>
      </c>
      <c r="FZ107" s="7">
        <f t="shared" ca="1" si="445"/>
        <v>0</v>
      </c>
      <c r="GA107" s="7">
        <f ca="1">IFERROR(IF(GA106+FZ107&gt;GB$4,GA106,GA106+FZ107),"")</f>
        <v>60</v>
      </c>
      <c r="GB107" s="7">
        <f t="shared" ca="1" si="597"/>
        <v>0</v>
      </c>
      <c r="GC107" s="7">
        <f t="shared" ca="1" si="446"/>
        <v>0.33186648264251861</v>
      </c>
      <c r="GD107" s="7">
        <f t="shared" ca="1" si="447"/>
        <v>0.12967197889594295</v>
      </c>
      <c r="GE107" s="7">
        <f t="shared" ca="1" si="448"/>
        <v>1</v>
      </c>
      <c r="GF107" s="7" t="str">
        <f t="shared" ca="1" si="449"/>
        <v>5</v>
      </c>
      <c r="GG107" s="7">
        <f ca="1">IFERROR(IF(GG106+GF107&gt;GH$4,GG106,GG106+GF107),"")</f>
        <v>60</v>
      </c>
      <c r="GH107" s="7">
        <f t="shared" ca="1" si="598"/>
        <v>0</v>
      </c>
      <c r="GI107" s="7">
        <f t="shared" ca="1" si="450"/>
        <v>3.5168916737105982E-2</v>
      </c>
      <c r="GJ107" s="7">
        <f t="shared" ca="1" si="451"/>
        <v>0.42636954480135558</v>
      </c>
      <c r="GK107" s="7">
        <f t="shared" ca="1" si="452"/>
        <v>1</v>
      </c>
      <c r="GL107" s="7" t="str">
        <f t="shared" ca="1" si="453"/>
        <v>5</v>
      </c>
      <c r="GM107" s="7">
        <f ca="1">IFERROR(IF(GM106+GL107&gt;GN$4,GM106,GM106+GL107),"")</f>
        <v>60</v>
      </c>
      <c r="GN107" s="7">
        <f t="shared" ca="1" si="599"/>
        <v>0</v>
      </c>
      <c r="GO107" s="7">
        <f t="shared" ca="1" si="454"/>
        <v>0.40429197808588024</v>
      </c>
      <c r="GP107" s="7">
        <f t="shared" ca="1" si="455"/>
        <v>5.724648345258132E-2</v>
      </c>
      <c r="GQ107" s="7">
        <f t="shared" ca="1" si="456"/>
        <v>1</v>
      </c>
      <c r="GR107" s="7" t="str">
        <f t="shared" ca="1" si="457"/>
        <v>5</v>
      </c>
      <c r="GS107" s="7">
        <f ca="1">IFERROR(IF(GS106+GR107&gt;GT$4,GS106,GS106+GR107),"")</f>
        <v>60</v>
      </c>
      <c r="GT107" s="7">
        <f t="shared" ca="1" si="600"/>
        <v>0</v>
      </c>
      <c r="GU107" s="7">
        <f t="shared" ca="1" si="458"/>
        <v>0.43734172190021914</v>
      </c>
      <c r="GV107" s="7">
        <f t="shared" ca="1" si="459"/>
        <v>2.4196739638242426E-2</v>
      </c>
      <c r="GW107" s="7">
        <f t="shared" ca="1" si="460"/>
        <v>1</v>
      </c>
      <c r="GX107" s="7" t="str">
        <f t="shared" ca="1" si="461"/>
        <v>5</v>
      </c>
      <c r="GY107" s="7">
        <f ca="1">IFERROR(IF(GY106+GX107&gt;GZ$4,GY106,GY106+GX107),"")</f>
        <v>60</v>
      </c>
      <c r="GZ107" s="7">
        <f t="shared" ca="1" si="601"/>
        <v>0</v>
      </c>
      <c r="HA107" s="7">
        <f t="shared" ca="1" si="462"/>
        <v>0.62676355141696061</v>
      </c>
      <c r="HB107" s="7">
        <f t="shared" ca="1" si="463"/>
        <v>-0.16522508987849904</v>
      </c>
      <c r="HC107" s="7">
        <f t="shared" ca="1" si="464"/>
        <v>0</v>
      </c>
      <c r="HD107" s="7">
        <f t="shared" ca="1" si="465"/>
        <v>0</v>
      </c>
      <c r="HE107" s="7">
        <f ca="1">IFERROR(IF(HE106+HD107&gt;HF$4,HE106,HE106+HD107),"")</f>
        <v>60</v>
      </c>
      <c r="HF107" s="7">
        <f t="shared" ca="1" si="602"/>
        <v>0</v>
      </c>
      <c r="HG107" s="7">
        <f t="shared" ca="1" si="466"/>
        <v>0.51193951254988213</v>
      </c>
      <c r="HH107" s="7">
        <f t="shared" ca="1" si="467"/>
        <v>-5.0401051011420561E-2</v>
      </c>
      <c r="HI107" s="7">
        <f t="shared" ca="1" si="468"/>
        <v>0</v>
      </c>
      <c r="HJ107" s="7">
        <f t="shared" ca="1" si="469"/>
        <v>0</v>
      </c>
      <c r="HK107" s="7">
        <f ca="1">IFERROR(IF(HK106+HJ107&gt;HL$4,HK106,HK106+HJ107),"")</f>
        <v>60</v>
      </c>
      <c r="HL107" s="7">
        <f t="shared" ca="1" si="603"/>
        <v>0</v>
      </c>
      <c r="HM107" s="7">
        <f t="shared" ca="1" si="470"/>
        <v>0.6789419672501732</v>
      </c>
      <c r="HN107" s="7">
        <f t="shared" ca="1" si="471"/>
        <v>-0.21740350571171163</v>
      </c>
      <c r="HO107" s="7">
        <f t="shared" ca="1" si="472"/>
        <v>0</v>
      </c>
      <c r="HP107" s="7">
        <f t="shared" ca="1" si="473"/>
        <v>0</v>
      </c>
      <c r="HQ107" s="7">
        <f ca="1">IFERROR(IF(HQ106+HP107&gt;HR$4,HQ106,HQ106+HP107),"")</f>
        <v>60</v>
      </c>
      <c r="HR107" s="7">
        <f t="shared" ca="1" si="604"/>
        <v>0</v>
      </c>
      <c r="HS107" s="7">
        <f t="shared" ca="1" si="474"/>
        <v>0.17160220958130368</v>
      </c>
      <c r="HT107" s="7">
        <f t="shared" ca="1" si="475"/>
        <v>0.28993625195715789</v>
      </c>
      <c r="HU107" s="7">
        <f t="shared" ca="1" si="476"/>
        <v>1</v>
      </c>
      <c r="HV107" s="7" t="str">
        <f t="shared" ca="1" si="477"/>
        <v>5</v>
      </c>
      <c r="HW107" s="7">
        <f ca="1">IFERROR(IF(HW106+HV107&gt;HX$4,HW106,HW106+HV107),"")</f>
        <v>60</v>
      </c>
      <c r="HX107" s="7">
        <f t="shared" ca="1" si="605"/>
        <v>0</v>
      </c>
      <c r="HY107" s="7">
        <f t="shared" ca="1" si="478"/>
        <v>0.69528861527690189</v>
      </c>
      <c r="HZ107" s="7">
        <f t="shared" ca="1" si="479"/>
        <v>-0.23375015373844032</v>
      </c>
      <c r="IA107" s="7">
        <f t="shared" ca="1" si="480"/>
        <v>0</v>
      </c>
      <c r="IB107" s="7">
        <f t="shared" ca="1" si="481"/>
        <v>0</v>
      </c>
      <c r="IC107" s="7">
        <f ca="1">IFERROR(IF(IC106+IB107&gt;ID$4,IC106,IC106+IB107),"")</f>
        <v>60</v>
      </c>
      <c r="ID107" s="7">
        <f t="shared" ca="1" si="606"/>
        <v>0</v>
      </c>
      <c r="IE107" s="7">
        <f t="shared" ca="1" si="482"/>
        <v>0.41506834542268434</v>
      </c>
      <c r="IF107" s="7">
        <f t="shared" ca="1" si="483"/>
        <v>4.6470116115777227E-2</v>
      </c>
      <c r="IG107" s="7">
        <f t="shared" ca="1" si="484"/>
        <v>1</v>
      </c>
      <c r="IH107" s="7" t="str">
        <f t="shared" ca="1" si="485"/>
        <v>5</v>
      </c>
      <c r="II107" s="7">
        <f ca="1">IFERROR(IF(II106+IH107&gt;IJ$4,II106,II106+IH107),"")</f>
        <v>60</v>
      </c>
      <c r="IJ107" s="7">
        <f t="shared" ca="1" si="607"/>
        <v>0</v>
      </c>
      <c r="IK107" s="7">
        <f t="shared" ca="1" si="486"/>
        <v>0.40999585687408746</v>
      </c>
      <c r="IL107" s="7">
        <f t="shared" ca="1" si="487"/>
        <v>5.1542604664374103E-2</v>
      </c>
      <c r="IM107" s="7">
        <f t="shared" ca="1" si="488"/>
        <v>1</v>
      </c>
      <c r="IN107" s="7" t="str">
        <f t="shared" ca="1" si="489"/>
        <v>5</v>
      </c>
      <c r="IO107" s="7">
        <f ca="1">IFERROR(IF(IO106+IN107&gt;IP$4,IO106,IO106+IN107),"")</f>
        <v>60</v>
      </c>
      <c r="IP107" s="7">
        <f t="shared" ca="1" si="608"/>
        <v>0</v>
      </c>
      <c r="IQ107" s="7">
        <f t="shared" ca="1" si="490"/>
        <v>0.34806678577434835</v>
      </c>
      <c r="IR107" s="7">
        <f t="shared" ca="1" si="491"/>
        <v>0.11347167576411321</v>
      </c>
      <c r="IS107" s="7">
        <f t="shared" ca="1" si="492"/>
        <v>1</v>
      </c>
      <c r="IT107" s="7" t="str">
        <f t="shared" ca="1" si="493"/>
        <v>5</v>
      </c>
      <c r="IU107" s="7">
        <f ca="1">IFERROR(IF(IU106+IT107&gt;IV$4,IU106,IU106+IT107),"")</f>
        <v>60</v>
      </c>
      <c r="IV107" s="7">
        <f t="shared" ca="1" si="609"/>
        <v>0</v>
      </c>
      <c r="IW107" s="7">
        <f t="shared" ca="1" si="494"/>
        <v>4.7904029693211836E-2</v>
      </c>
      <c r="IX107" s="7">
        <f t="shared" ca="1" si="495"/>
        <v>0.41363443184524973</v>
      </c>
      <c r="IY107" s="7">
        <f t="shared" ca="1" si="496"/>
        <v>1</v>
      </c>
      <c r="IZ107" s="7" t="str">
        <f t="shared" ca="1" si="497"/>
        <v>5</v>
      </c>
      <c r="JA107" s="7">
        <f ca="1">IFERROR(IF(JA106+IZ107&gt;JB$4,JA106,JA106+IZ107),"")</f>
        <v>60</v>
      </c>
      <c r="JB107" s="7">
        <f t="shared" ca="1" si="610"/>
        <v>0</v>
      </c>
      <c r="JC107" s="7">
        <f t="shared" ca="1" si="498"/>
        <v>0.92149095143308668</v>
      </c>
      <c r="JD107" s="7">
        <f t="shared" ca="1" si="499"/>
        <v>-0.45995248989462512</v>
      </c>
      <c r="JE107" s="7">
        <f t="shared" ca="1" si="500"/>
        <v>0</v>
      </c>
      <c r="JF107" s="7">
        <f t="shared" ca="1" si="501"/>
        <v>0</v>
      </c>
      <c r="JG107" s="7">
        <f ca="1">IFERROR(IF(JG106+JF107&gt;JH$4,JG106,JG106+JF107),"")</f>
        <v>60</v>
      </c>
      <c r="JH107" s="7">
        <f t="shared" ca="1" si="611"/>
        <v>0</v>
      </c>
      <c r="JI107" s="7">
        <f t="shared" ca="1" si="502"/>
        <v>1.7684510200909553E-2</v>
      </c>
      <c r="JJ107" s="7">
        <f t="shared" ca="1" si="503"/>
        <v>0.44385395133755201</v>
      </c>
      <c r="JK107" s="7">
        <f t="shared" ca="1" si="504"/>
        <v>1</v>
      </c>
      <c r="JL107" s="7" t="str">
        <f t="shared" ca="1" si="505"/>
        <v>5</v>
      </c>
      <c r="JM107" s="7">
        <f ca="1">IFERROR(IF(JM106+JL107&gt;JN$4,JM106,JM106+JL107),"")</f>
        <v>60</v>
      </c>
      <c r="JN107" s="7">
        <f t="shared" ca="1" si="612"/>
        <v>0</v>
      </c>
      <c r="JO107" s="7">
        <f t="shared" ca="1" si="506"/>
        <v>5.4325222366939152E-2</v>
      </c>
      <c r="JP107" s="7">
        <f t="shared" ca="1" si="507"/>
        <v>0.40721323917152241</v>
      </c>
      <c r="JQ107" s="7">
        <f t="shared" ca="1" si="508"/>
        <v>1</v>
      </c>
      <c r="JR107" s="7" t="str">
        <f t="shared" ca="1" si="509"/>
        <v>5</v>
      </c>
      <c r="JS107" s="7">
        <f ca="1">IFERROR(IF(JS106+JR107&gt;JT$4,JS106,JS106+JR107),"")</f>
        <v>60</v>
      </c>
      <c r="JT107" s="7">
        <f t="shared" ca="1" si="613"/>
        <v>0</v>
      </c>
      <c r="JU107" s="7">
        <f t="shared" ca="1" si="510"/>
        <v>0.30028219449178961</v>
      </c>
      <c r="JV107" s="7">
        <f t="shared" ca="1" si="511"/>
        <v>0.16125626704667195</v>
      </c>
      <c r="JW107" s="7">
        <f t="shared" ca="1" si="512"/>
        <v>1</v>
      </c>
      <c r="JX107" s="7" t="str">
        <f t="shared" ca="1" si="513"/>
        <v>5</v>
      </c>
      <c r="JY107" s="7">
        <f ca="1">IFERROR(IF(JY106+JX107&gt;JZ$4,JY106,JY106+JX107),"")</f>
        <v>60</v>
      </c>
      <c r="JZ107" s="7">
        <f t="shared" ca="1" si="614"/>
        <v>0</v>
      </c>
      <c r="KA107" s="7">
        <f t="shared" ca="1" si="514"/>
        <v>0.38118144793162512</v>
      </c>
      <c r="KB107" s="7">
        <f t="shared" ca="1" si="515"/>
        <v>8.0357013606836447E-2</v>
      </c>
      <c r="KC107" s="7">
        <f t="shared" ca="1" si="516"/>
        <v>1</v>
      </c>
      <c r="KD107" s="7" t="str">
        <f t="shared" ca="1" si="517"/>
        <v>5</v>
      </c>
      <c r="KE107" s="7">
        <f ca="1">IFERROR(IF(KE106+KD107&gt;KF$4,KE106,KE106+KD107),"")</f>
        <v>60</v>
      </c>
      <c r="KF107" s="7">
        <f t="shared" ca="1" si="615"/>
        <v>0</v>
      </c>
      <c r="KG107" s="7">
        <f t="shared" ca="1" si="518"/>
        <v>0.71889027442152575</v>
      </c>
      <c r="KH107" s="7">
        <f t="shared" ca="1" si="519"/>
        <v>-0.25735181288306419</v>
      </c>
      <c r="KI107" s="7">
        <f t="shared" ca="1" si="520"/>
        <v>0</v>
      </c>
      <c r="KJ107" s="7">
        <f t="shared" ca="1" si="521"/>
        <v>0</v>
      </c>
      <c r="KK107" s="7">
        <f ca="1">IFERROR(IF(KK106+KJ107&gt;KL$4,KK106,KK106+KJ107),"")</f>
        <v>60</v>
      </c>
      <c r="KL107" s="7">
        <f t="shared" ca="1" si="616"/>
        <v>0</v>
      </c>
      <c r="KM107" s="7">
        <f t="shared" ca="1" si="522"/>
        <v>0.1806600283330746</v>
      </c>
      <c r="KN107" s="7">
        <f t="shared" ca="1" si="523"/>
        <v>0.28087843320538697</v>
      </c>
      <c r="KO107" s="7">
        <f t="shared" ca="1" si="524"/>
        <v>1</v>
      </c>
      <c r="KP107" s="7" t="str">
        <f t="shared" ca="1" si="525"/>
        <v>5</v>
      </c>
      <c r="KQ107" s="7">
        <f ca="1">IFERROR(IF(KQ106+KP107&gt;KR$4,KQ106,KQ106+KP107),"")</f>
        <v>60</v>
      </c>
      <c r="KR107" s="7">
        <f t="shared" ca="1" si="617"/>
        <v>0</v>
      </c>
      <c r="KS107" s="7">
        <f t="shared" ca="1" si="526"/>
        <v>0.37223291605865605</v>
      </c>
      <c r="KT107" s="7">
        <f t="shared" ca="1" si="527"/>
        <v>8.9305545479805515E-2</v>
      </c>
      <c r="KU107" s="7">
        <f t="shared" ca="1" si="528"/>
        <v>1</v>
      </c>
      <c r="KV107" s="7" t="str">
        <f t="shared" ca="1" si="529"/>
        <v>5</v>
      </c>
      <c r="KW107" s="7">
        <f ca="1">IFERROR(IF(KW106+KV107&gt;KX$4,KW106,KW106+KV107),"")</f>
        <v>60</v>
      </c>
      <c r="KX107" s="7">
        <f t="shared" ca="1" si="618"/>
        <v>0</v>
      </c>
      <c r="KY107" s="7">
        <f t="shared" ca="1" si="530"/>
        <v>0.62131718630128063</v>
      </c>
      <c r="KZ107" s="7">
        <f t="shared" ca="1" si="531"/>
        <v>-0.15977872476281907</v>
      </c>
      <c r="LA107" s="7">
        <f t="shared" ca="1" si="532"/>
        <v>0</v>
      </c>
      <c r="LB107" s="7">
        <f t="shared" ca="1" si="533"/>
        <v>0</v>
      </c>
      <c r="LC107" s="7">
        <f ca="1">IFERROR(IF(LC106+LB107&gt;LD$4,LC106,LC106+LB107),"")</f>
        <v>60</v>
      </c>
      <c r="LD107" s="7">
        <f t="shared" ca="1" si="619"/>
        <v>0</v>
      </c>
      <c r="LE107" s="7">
        <f t="shared" ca="1" si="534"/>
        <v>0.24399927529867016</v>
      </c>
      <c r="LF107" s="7">
        <f t="shared" ca="1" si="535"/>
        <v>0.2175391862397914</v>
      </c>
      <c r="LG107" s="7">
        <f t="shared" ca="1" si="536"/>
        <v>1</v>
      </c>
      <c r="LH107" s="7" t="str">
        <f t="shared" ca="1" si="537"/>
        <v>5</v>
      </c>
      <c r="LI107" s="7">
        <f ca="1">IFERROR(IF(LI106+LH107&gt;LJ$4,LI106,LI106+LH107),"")</f>
        <v>60</v>
      </c>
      <c r="LJ107" s="7">
        <f t="shared" ca="1" si="620"/>
        <v>0</v>
      </c>
      <c r="LK107" s="7">
        <f t="shared" ca="1" si="538"/>
        <v>0.42610430655559128</v>
      </c>
      <c r="LL107" s="7">
        <f t="shared" ca="1" si="539"/>
        <v>3.5434154982870281E-2</v>
      </c>
      <c r="LM107" s="7">
        <f t="shared" ca="1" si="540"/>
        <v>1</v>
      </c>
      <c r="LN107" s="7" t="str">
        <f t="shared" ca="1" si="541"/>
        <v>5</v>
      </c>
      <c r="LO107" s="7">
        <f ca="1">IFERROR(IF(LO106+LN107&gt;LP$4,LO106,LO106+LN107),"")</f>
        <v>60</v>
      </c>
      <c r="LP107" s="7">
        <f t="shared" ca="1" si="621"/>
        <v>0</v>
      </c>
      <c r="LQ107" s="7">
        <f t="shared" ca="1" si="542"/>
        <v>0.76242368257362003</v>
      </c>
      <c r="LR107" s="7">
        <f t="shared" ca="1" si="543"/>
        <v>-0.30088522103515847</v>
      </c>
      <c r="LS107" s="7">
        <f t="shared" ca="1" si="544"/>
        <v>0</v>
      </c>
      <c r="LT107" s="7">
        <f t="shared" ca="1" si="545"/>
        <v>0</v>
      </c>
      <c r="LU107" s="7">
        <f ca="1">IFERROR(IF(LU106+LT107&gt;LV$4,LU106,LU106+LT107),"")</f>
        <v>60</v>
      </c>
      <c r="LV107" s="7">
        <f t="shared" ca="1" si="622"/>
        <v>0</v>
      </c>
      <c r="LW107" s="7">
        <f t="shared" ca="1" si="546"/>
        <v>0.96167304563092637</v>
      </c>
      <c r="LX107" s="7">
        <f t="shared" ca="1" si="547"/>
        <v>-0.50013458409246481</v>
      </c>
      <c r="LY107" s="7">
        <f t="shared" ca="1" si="548"/>
        <v>0</v>
      </c>
      <c r="LZ107" s="7">
        <f t="shared" ca="1" si="549"/>
        <v>0</v>
      </c>
      <c r="MA107" s="7">
        <f ca="1">IFERROR(IF(MA106+LZ107&gt;MB$4,MA106,MA106+LZ107),"")</f>
        <v>60</v>
      </c>
      <c r="MB107" s="7">
        <f t="shared" ca="1" si="623"/>
        <v>0</v>
      </c>
      <c r="MC107" s="7">
        <f t="shared" ca="1" si="550"/>
        <v>0.41376906095365062</v>
      </c>
      <c r="MD107" s="7">
        <f t="shared" ca="1" si="551"/>
        <v>4.7769400584810939E-2</v>
      </c>
      <c r="ME107" s="7">
        <f t="shared" ca="1" si="552"/>
        <v>1</v>
      </c>
      <c r="MF107" s="7" t="str">
        <f t="shared" ca="1" si="553"/>
        <v>5</v>
      </c>
      <c r="MG107" s="7">
        <f ca="1">IFERROR(IF(MG106+MF107&gt;MH$4,MG106,MG106+MF107),"")</f>
        <v>60</v>
      </c>
      <c r="MH107" s="7">
        <f t="shared" ca="1" si="624"/>
        <v>0</v>
      </c>
      <c r="MI107" s="7">
        <f t="shared" ca="1" si="554"/>
        <v>0.76182954465857033</v>
      </c>
      <c r="MJ107" s="7">
        <f t="shared" ca="1" si="555"/>
        <v>-0.30029108312010877</v>
      </c>
      <c r="MK107" s="7">
        <f t="shared" ca="1" si="556"/>
        <v>0</v>
      </c>
      <c r="ML107" s="7">
        <f t="shared" ca="1" si="557"/>
        <v>0</v>
      </c>
      <c r="MM107" s="7">
        <f ca="1">IFERROR(IF(MM106+ML107&gt;MN$4,MM106,MM106+ML107),"")</f>
        <v>60</v>
      </c>
      <c r="MN107" s="7">
        <f t="shared" ca="1" si="625"/>
        <v>0</v>
      </c>
      <c r="MO107" s="7">
        <f t="shared" ca="1" si="558"/>
        <v>0.6079364017075336</v>
      </c>
      <c r="MP107" s="7">
        <f t="shared" ca="1" si="559"/>
        <v>-0.14639794016907204</v>
      </c>
      <c r="MQ107" s="7">
        <f t="shared" ca="1" si="560"/>
        <v>0</v>
      </c>
      <c r="MR107" s="7">
        <f t="shared" ca="1" si="561"/>
        <v>0</v>
      </c>
      <c r="MS107" s="7">
        <f ca="1">IFERROR(IF(MS106+MR107&gt;MT$4,MS106,MS106+MR107),"")</f>
        <v>60</v>
      </c>
      <c r="MT107" s="7">
        <f t="shared" ca="1" si="626"/>
        <v>0</v>
      </c>
      <c r="MU107" s="7">
        <f t="shared" ca="1" si="562"/>
        <v>0.65295908812222858</v>
      </c>
      <c r="MV107" s="7">
        <f t="shared" ca="1" si="563"/>
        <v>-0.19142062658376702</v>
      </c>
      <c r="MW107" s="7">
        <f t="shared" ca="1" si="564"/>
        <v>0</v>
      </c>
      <c r="MX107" s="7">
        <f t="shared" ca="1" si="565"/>
        <v>0</v>
      </c>
      <c r="MY107" s="7">
        <f ca="1">IFERROR(IF(MY106+MX107&gt;MZ$4,MY106,MY106+MX107),"")</f>
        <v>60</v>
      </c>
      <c r="MZ107" s="7">
        <f t="shared" ca="1" si="627"/>
        <v>0</v>
      </c>
      <c r="NA107" s="7">
        <f t="shared" ca="1" si="566"/>
        <v>0.76898913968866045</v>
      </c>
      <c r="NB107" s="7">
        <f t="shared" ca="1" si="567"/>
        <v>-0.30745067815019889</v>
      </c>
      <c r="NC107" s="7">
        <f t="shared" ca="1" si="568"/>
        <v>0</v>
      </c>
      <c r="ND107" s="7">
        <f t="shared" ca="1" si="569"/>
        <v>0</v>
      </c>
      <c r="NE107" s="7">
        <f ca="1">IFERROR(IF(NE106+ND107&gt;NF$4,NE106,NE106+ND107),"")</f>
        <v>60</v>
      </c>
      <c r="NF107" s="7">
        <f t="shared" ca="1" si="628"/>
        <v>0</v>
      </c>
      <c r="NG107" s="7">
        <f t="shared" ca="1" si="570"/>
        <v>0.57800569047314976</v>
      </c>
      <c r="NH107" s="7">
        <f t="shared" ca="1" si="571"/>
        <v>-0.11646722893468819</v>
      </c>
      <c r="NI107" s="7">
        <f t="shared" ca="1" si="572"/>
        <v>0</v>
      </c>
      <c r="NJ107" s="7">
        <f t="shared" ca="1" si="573"/>
        <v>0</v>
      </c>
      <c r="NK107" s="7">
        <f ca="1">IFERROR(IF(NK106+NJ107&gt;NL$4,NK106,NK106+NJ107),"")</f>
        <v>60</v>
      </c>
      <c r="NL107" s="7">
        <f t="shared" ca="1" si="629"/>
        <v>0</v>
      </c>
      <c r="NM107" s="7">
        <f t="shared" ca="1" si="574"/>
        <v>0.74035709878702605</v>
      </c>
      <c r="NN107" s="7">
        <f t="shared" ca="1" si="575"/>
        <v>-0.27881863724856448</v>
      </c>
      <c r="NO107" s="7">
        <f t="shared" ca="1" si="576"/>
        <v>0</v>
      </c>
      <c r="NP107" s="7">
        <f t="shared" ca="1" si="577"/>
        <v>0</v>
      </c>
      <c r="NQ107" s="7">
        <f ca="1">IFERROR(IF(NQ106+NP107&gt;NR$4,NQ106,NQ106+NP107),"")</f>
        <v>60</v>
      </c>
      <c r="NR107" s="7">
        <f t="shared" ca="1" si="630"/>
        <v>0</v>
      </c>
      <c r="NT107">
        <v>105</v>
      </c>
      <c r="NU107" s="7" t="s">
        <v>19</v>
      </c>
      <c r="NV107" s="7" t="str">
        <f t="shared" ca="1" si="335"/>
        <v/>
      </c>
      <c r="NW107" s="7" t="str">
        <f t="shared" ca="1" si="329"/>
        <v/>
      </c>
      <c r="NX107" t="str">
        <f ca="1">IFERROR(VLOOKUP(NT107,$K$3:$AK$568,8,FALSE),"")</f>
        <v/>
      </c>
      <c r="NY107" t="str">
        <f ca="1">IFERROR(VLOOKUP(NT107,$K$3:$AK$568,9,FALSE),"")</f>
        <v/>
      </c>
      <c r="NZ107" s="7" t="str">
        <f ca="1">IFERROR(VLOOKUP(NT107,$K$3:$AK$568,27,FALSE),"")</f>
        <v/>
      </c>
      <c r="OB107">
        <v>105</v>
      </c>
      <c r="OC107" s="7" t="s">
        <v>19</v>
      </c>
      <c r="OD107" t="e">
        <f t="shared" ca="1" si="336"/>
        <v>#N/A</v>
      </c>
      <c r="OE107" s="7" t="str">
        <f t="shared" ca="1" si="337"/>
        <v/>
      </c>
      <c r="OF107" s="7" t="str">
        <f t="shared" ca="1" si="338"/>
        <v/>
      </c>
      <c r="OG107" t="str">
        <f t="shared" ca="1" si="339"/>
        <v/>
      </c>
      <c r="OI107">
        <v>105</v>
      </c>
      <c r="OJ107" s="7" t="s">
        <v>19</v>
      </c>
      <c r="OK107" s="7" t="str">
        <f t="shared" ca="1" si="340"/>
        <v/>
      </c>
      <c r="OL107" s="7" t="str">
        <f t="shared" ca="1" si="341"/>
        <v/>
      </c>
      <c r="OM107" t="str">
        <f ca="1">IFERROR(VLOOKUP(OI107,$L$3:$AK$568,7,FALSE),"")</f>
        <v/>
      </c>
      <c r="ON107" t="str">
        <f ca="1">IFERROR(VLOOKUP(OI107,$L$3:$AK$568,8,FALSE),"")</f>
        <v/>
      </c>
      <c r="OO107" s="7" t="str">
        <f ca="1">IFERROR(VLOOKUP(OI107,$L$3:$AK$568,26,FALSE),"")</f>
        <v/>
      </c>
      <c r="OQ107">
        <v>105</v>
      </c>
      <c r="OR107" s="7" t="s">
        <v>19</v>
      </c>
      <c r="OS107" t="e">
        <f t="shared" ca="1" si="342"/>
        <v>#N/A</v>
      </c>
      <c r="OT107" s="7" t="str">
        <f t="shared" ca="1" si="343"/>
        <v/>
      </c>
      <c r="OU107" s="7" t="str">
        <f t="shared" ca="1" si="344"/>
        <v/>
      </c>
      <c r="OV107" t="str">
        <f t="shared" ca="1" si="345"/>
        <v/>
      </c>
      <c r="OX107">
        <v>105</v>
      </c>
      <c r="OY107" s="7" t="s">
        <v>19</v>
      </c>
      <c r="OZ107" s="7" t="str">
        <f t="shared" ca="1" si="346"/>
        <v/>
      </c>
      <c r="PA107" s="7" t="str">
        <f t="shared" ca="1" si="347"/>
        <v/>
      </c>
      <c r="PB107" t="str">
        <f ca="1">IFERROR(VLOOKUP(OX107,$M$3:$AK$568,6,FALSE),"")</f>
        <v/>
      </c>
      <c r="PC107" t="str">
        <f ca="1">IFERROR(VLOOKUP(OX107,$M$3:$AK$568,7,FALSE),"")</f>
        <v/>
      </c>
      <c r="PD107" s="7" t="str">
        <f ca="1">IFERROR(VLOOKUP(OX107,$M$3:$AK$568,25,FALSE),"")</f>
        <v/>
      </c>
      <c r="PF107">
        <v>105</v>
      </c>
      <c r="PG107" s="7" t="s">
        <v>19</v>
      </c>
      <c r="PH107" t="e">
        <f t="shared" ca="1" si="348"/>
        <v>#N/A</v>
      </c>
      <c r="PI107" s="7" t="str">
        <f t="shared" ca="1" si="349"/>
        <v/>
      </c>
      <c r="PJ107" s="7" t="str">
        <f t="shared" ca="1" si="350"/>
        <v/>
      </c>
      <c r="PK107" t="str">
        <f t="shared" ca="1" si="351"/>
        <v/>
      </c>
      <c r="PM107">
        <v>105</v>
      </c>
      <c r="PN107" s="7" t="s">
        <v>19</v>
      </c>
      <c r="PO107" s="202" t="str">
        <f t="shared" ca="1" si="352"/>
        <v/>
      </c>
      <c r="PP107" s="7" t="str">
        <f t="shared" ca="1" si="353"/>
        <v/>
      </c>
      <c r="PQ107" t="str">
        <f ca="1">IFERROR(VLOOKUP(PM107,$G$325:$R$409,12,FALSE),"")</f>
        <v/>
      </c>
      <c r="PR107" t="e">
        <f ca="1">VLOOKUP(PM107,$G$324:$Q$409,11,FALSE)</f>
        <v>#N/A</v>
      </c>
      <c r="PS107" s="7" t="str">
        <f ca="1">VLOOKUP(PQ107,$R$325:$Y$409,8,FALSE)</f>
        <v>- -</v>
      </c>
      <c r="PT107" s="7">
        <f ca="1">ReSt</f>
        <v>-4</v>
      </c>
      <c r="PU107" s="7" t="e">
        <f t="shared" ca="1" si="354"/>
        <v>#N/A</v>
      </c>
      <c r="PV107" s="7" t="e">
        <f t="shared" ca="1" si="355"/>
        <v>#N/A</v>
      </c>
      <c r="PW107" s="7" t="str">
        <f ca="1">VLOOKUP(PQ107,$R$325:$AK$409,8,FALSE)</f>
        <v>- -</v>
      </c>
      <c r="PX107" s="7"/>
      <c r="PY107">
        <v>105</v>
      </c>
      <c r="PZ107" s="7" t="s">
        <v>19</v>
      </c>
      <c r="QA107" t="str">
        <f t="shared" ca="1" si="356"/>
        <v/>
      </c>
      <c r="QB107" s="7" t="str">
        <f t="shared" ca="1" si="357"/>
        <v/>
      </c>
      <c r="QC107" s="7" t="str">
        <f t="shared" ca="1" si="358"/>
        <v/>
      </c>
      <c r="QD107" t="str">
        <f t="shared" ca="1" si="359"/>
        <v/>
      </c>
      <c r="QF107">
        <v>105</v>
      </c>
      <c r="QG107" s="7" t="s">
        <v>19</v>
      </c>
      <c r="QH107" s="7" t="str">
        <f t="shared" ca="1" si="360"/>
        <v/>
      </c>
      <c r="QI107" s="7" t="e">
        <f t="shared" ca="1" si="361"/>
        <v>#VALUE!</v>
      </c>
      <c r="QJ107" t="e">
        <f t="shared" ca="1" si="362"/>
        <v>#N/A</v>
      </c>
      <c r="QK107" s="7" t="e">
        <f t="shared" ca="1" si="363"/>
        <v>#N/A</v>
      </c>
      <c r="QM107">
        <v>105</v>
      </c>
      <c r="QN107" s="7" t="s">
        <v>19</v>
      </c>
      <c r="QO107" t="str">
        <f t="shared" ca="1" si="364"/>
        <v/>
      </c>
      <c r="QP107" s="7" t="str">
        <f t="shared" ca="1" si="365"/>
        <v/>
      </c>
      <c r="QQ107" t="str">
        <f t="shared" ca="1" si="366"/>
        <v/>
      </c>
    </row>
    <row r="108" spans="1:459" x14ac:dyDescent="0.25">
      <c r="A108" s="240" t="str">
        <f>IF('Character Sheet'!$B$4="Creature","N","Y")</f>
        <v>Y</v>
      </c>
      <c r="C108" s="75"/>
      <c r="D108" s="76"/>
      <c r="F108" s="75"/>
      <c r="G108" s="76"/>
      <c r="I108" s="75"/>
      <c r="J108" s="85"/>
      <c r="K108" s="85">
        <f t="shared" ca="1" si="330"/>
        <v>4</v>
      </c>
      <c r="L108" s="85">
        <f t="shared" ca="1" si="632"/>
        <v>0</v>
      </c>
      <c r="M108" s="70">
        <f t="shared" ca="1" si="643"/>
        <v>5</v>
      </c>
      <c r="O108" s="222">
        <f t="shared" ca="1" si="331"/>
        <v>397</v>
      </c>
      <c r="Q108" s="7" t="str">
        <f t="shared" si="633"/>
        <v>Furrier</v>
      </c>
      <c r="R108" s="9" t="s">
        <v>1399</v>
      </c>
      <c r="S108" s="9" t="s">
        <v>1399</v>
      </c>
      <c r="T108" s="61" t="str">
        <f>SUBSTITUTE(IFERROR(IFERROR(VLOOKUP(R108,'[1]Skill Statistics'!$A$3:$C$513,2,FALSE),VLOOKUP(Q108,'[1]Skill Statistics'!$A$3:$C$513,2,FALSE)),T107),"R*","ReSt")</f>
        <v>Ag/Me</v>
      </c>
      <c r="U108" s="61" t="str">
        <f>IFERROR(IFERROR(VLOOKUP(R108,'[1]Skill Statistics'!$A$3:$C$513,3,FALSE),VLOOKUP(Q108,'[1]Skill Statistics'!$A$3:$C$513,3,FALSE)),U107)</f>
        <v>SD</v>
      </c>
      <c r="V108" s="61" t="str">
        <f>IF(ISNUMBER(SEARCH("Category",R108)),"- -",IFERROR(IFERROR(VLOOKUP(Q108,[1]Professions!$A$4:$AM$288,MATCH(Profession,[1]Professions!$A$1:$AM$1,0),FALSE),VLOOKUP(Q108,Calculations!$B$91:$I$95,8,FALSE)),"- -"))</f>
        <v>2 / 4</v>
      </c>
      <c r="W108" s="60">
        <f t="shared" ca="1" si="332"/>
        <v>0</v>
      </c>
      <c r="X108" s="7">
        <f ca="1">IFERROR(VLOOKUP(R108,$BS$6:$NR$519,MATCH(ActualLevel,$BS$3:$NR$3,0),FALSE),"- -")</f>
        <v>0</v>
      </c>
      <c r="Y108" s="7">
        <f t="shared" ca="1" si="640"/>
        <v>0</v>
      </c>
      <c r="Z108" s="7">
        <f ca="1">IFERROR(VLOOKUP(Y108,Charts!$BQ$2:$BR$52,2,FALSE),"- -")</f>
        <v>-25</v>
      </c>
      <c r="AA108" s="7">
        <f t="shared" ca="1" si="367"/>
        <v>-1</v>
      </c>
      <c r="AB108" s="7">
        <f t="shared" ca="1" si="634"/>
        <v>0</v>
      </c>
      <c r="AC108" s="7"/>
      <c r="AD108" s="7"/>
      <c r="AE108" s="7"/>
      <c r="AF108" s="7"/>
      <c r="AG108" s="7"/>
      <c r="AH108" s="43"/>
      <c r="AI108" s="7"/>
      <c r="AJ108" s="7"/>
      <c r="AK108" s="7">
        <f t="shared" ca="1" si="368"/>
        <v>-26</v>
      </c>
      <c r="AL108" s="7"/>
      <c r="AM108" s="69">
        <f>IFERROR(VLOOKUP(R108,'[1]Skill Statistics'!$A$3:$AN$513,MATCH(Profession,'[1]Skill Statistics'!$A$2:$AN$2,0),FALSE),0)</f>
        <v>0</v>
      </c>
      <c r="AN108" s="85">
        <f>IFERROR(VLOOKUP(Q108,'[1]Skill Statistics'!$A$3:$BK$513,MATCH(Archetype,'[1]Skill Statistics'!$A$2:$BK$2,0),FALSE),0)</f>
        <v>0</v>
      </c>
      <c r="AO108" s="85">
        <f>IFERROR(VLOOKUP(Q108,'[1]Skill Statistics'!$A$3:$BB$513,MATCH(Race,'[1]Skill Statistics'!$A$2:$BB$2,0),FALSE),0)</f>
        <v>0</v>
      </c>
      <c r="AP108" s="85">
        <f t="shared" ca="1" si="333"/>
        <v>-0.1</v>
      </c>
      <c r="AQ108" s="70"/>
      <c r="AS108" s="69">
        <f>IFERROR(VLOOKUP(Q108,'[1]Professional Skills'!$A$4:$AM$288,MATCH(Profession,'[1]Professional Skills'!$A$3:$AM$3,0),FALSE),"- -")</f>
        <v>0</v>
      </c>
      <c r="AU108" s="7">
        <f t="shared" si="636"/>
        <v>0</v>
      </c>
      <c r="AV108" s="7">
        <f t="shared" ca="1" si="635"/>
        <v>0</v>
      </c>
      <c r="AW108" t="str">
        <f t="shared" si="371"/>
        <v/>
      </c>
      <c r="AX108" t="str">
        <f>IFERROR(_xlfn.RANK.EQ(AW108,$AW$5:$AW$568),"")</f>
        <v/>
      </c>
      <c r="AY108">
        <f t="shared" si="327"/>
        <v>0</v>
      </c>
      <c r="AZ108" s="70" t="str">
        <f t="shared" si="369"/>
        <v/>
      </c>
      <c r="BB108" s="69" t="str">
        <f>IFERROR(IF(Q108="Language",VLOOKUP(R108,[1]Cultures!$B$4:$N$218,MATCH(Culture,[1]Cultures!$B$3:$N$3,0),FALSE),VLOOKUP(Q108,[1]Cultures!$B$4:$O$212,MATCH(Culture,[1]Cultures!$B$3:$O$3,0),FALSE)),"- -")</f>
        <v>- -</v>
      </c>
      <c r="BD108">
        <f t="shared" ca="1" si="631"/>
        <v>0</v>
      </c>
      <c r="BE108" t="str">
        <f t="shared" si="578"/>
        <v/>
      </c>
      <c r="BG108">
        <f t="shared" ca="1" si="641"/>
        <v>0.33584801997514746</v>
      </c>
      <c r="BH108">
        <f ca="1">_xlfn.RANK.EQ(BG108,$BG$89:$BG$568)</f>
        <v>52</v>
      </c>
      <c r="BI108" s="7" t="str">
        <f t="shared" ca="1" si="644"/>
        <v>- -</v>
      </c>
      <c r="BK108" s="7">
        <f t="shared" ca="1" si="642"/>
        <v>0</v>
      </c>
      <c r="BL108" s="70">
        <f t="shared" ca="1" si="328"/>
        <v>0</v>
      </c>
      <c r="BN108" s="69">
        <f>IFERROR(VLOOKUP(V108,Charts!$BT$2:$BV$14,3,FALSE),"- -")</f>
        <v>0.76923076923076927</v>
      </c>
      <c r="BO108" s="85">
        <f t="shared" ca="1" si="334"/>
        <v>0.84726295327026713</v>
      </c>
      <c r="BP108" s="70">
        <f t="shared" ca="1" si="579"/>
        <v>397</v>
      </c>
      <c r="BR108" s="7">
        <v>103</v>
      </c>
      <c r="BS108" s="9" t="str">
        <f ca="1">VLOOKUP(BR108,$O$3:$R$568,4,FALSE)</f>
        <v>Commercial Art</v>
      </c>
      <c r="BT108" s="7" t="str">
        <f ca="1">VLOOKUP(BS108,$R$3:$V$568,5,FALSE)</f>
        <v>3 / 4</v>
      </c>
      <c r="BU108" s="7">
        <f ca="1">VLOOKUP(BT108,Charts!$BT$2:$BV$14,3,FALSE)</f>
        <v>0.69230769230769229</v>
      </c>
      <c r="BV108" s="7" t="str">
        <f t="shared" ca="1" si="372"/>
        <v>3</v>
      </c>
      <c r="BW108" s="7" t="str">
        <f t="shared" ca="1" si="373"/>
        <v>4</v>
      </c>
      <c r="BY108" s="7">
        <f t="shared" ca="1" si="374"/>
        <v>0.90915024032723779</v>
      </c>
      <c r="BZ108" s="7">
        <f t="shared" ca="1" si="375"/>
        <v>-0.2168425480195455</v>
      </c>
      <c r="CA108" s="7">
        <f t="shared" ca="1" si="376"/>
        <v>0</v>
      </c>
      <c r="CB108" s="7">
        <f t="shared" ca="1" si="377"/>
        <v>0</v>
      </c>
      <c r="CC108" s="7">
        <f ca="1">IFERROR(IF(CC107+CB108&gt;CD$4,CC107,CC107+CB108),"")</f>
        <v>38</v>
      </c>
      <c r="CD108" s="7">
        <f t="shared" ca="1" si="580"/>
        <v>0</v>
      </c>
      <c r="CE108" s="7">
        <f t="shared" ca="1" si="378"/>
        <v>0.80160189033206908</v>
      </c>
      <c r="CF108" s="7">
        <f t="shared" ca="1" si="379"/>
        <v>-0.10929419802437679</v>
      </c>
      <c r="CG108" s="7">
        <f t="shared" ca="1" si="380"/>
        <v>0</v>
      </c>
      <c r="CH108" s="7">
        <f t="shared" ca="1" si="381"/>
        <v>0</v>
      </c>
      <c r="CI108" s="7">
        <f ca="1">IFERROR(IF(CI107+CH108&gt;CJ$4,CI107,CI107+CH108),"")</f>
        <v>60</v>
      </c>
      <c r="CJ108" s="7">
        <f t="shared" ca="1" si="581"/>
        <v>0</v>
      </c>
      <c r="CK108" s="7">
        <f t="shared" ca="1" si="382"/>
        <v>0.43158858437979619</v>
      </c>
      <c r="CL108" s="7">
        <f t="shared" ca="1" si="383"/>
        <v>0.2607191079278961</v>
      </c>
      <c r="CM108" s="7">
        <f t="shared" ca="1" si="384"/>
        <v>1</v>
      </c>
      <c r="CN108" s="7" t="str">
        <f t="shared" ca="1" si="385"/>
        <v>3</v>
      </c>
      <c r="CO108" s="7">
        <f ca="1">IFERROR(IF(CO107+CN108&gt;CP$4,CO107,CO107+CN108),"")</f>
        <v>60</v>
      </c>
      <c r="CP108" s="7">
        <f t="shared" ca="1" si="582"/>
        <v>0</v>
      </c>
      <c r="CQ108" s="7">
        <f t="shared" ca="1" si="386"/>
        <v>0.35963672153738102</v>
      </c>
      <c r="CR108" s="7">
        <f t="shared" ca="1" si="387"/>
        <v>0.33267097077031127</v>
      </c>
      <c r="CS108" s="7">
        <f t="shared" ca="1" si="388"/>
        <v>1</v>
      </c>
      <c r="CT108" s="7" t="str">
        <f t="shared" ca="1" si="389"/>
        <v>3</v>
      </c>
      <c r="CU108" s="7">
        <f ca="1">IFERROR(IF(CU107+CT108&gt;CV$4,CU107,CU107+CT108),"")</f>
        <v>60</v>
      </c>
      <c r="CV108" s="7">
        <f t="shared" ca="1" si="583"/>
        <v>0</v>
      </c>
      <c r="CW108" s="7">
        <f t="shared" ca="1" si="390"/>
        <v>0.85979882212467262</v>
      </c>
      <c r="CX108" s="7">
        <f t="shared" ca="1" si="391"/>
        <v>-0.16749112981698033</v>
      </c>
      <c r="CY108" s="7">
        <f t="shared" ca="1" si="392"/>
        <v>0</v>
      </c>
      <c r="CZ108" s="7">
        <f t="shared" ca="1" si="393"/>
        <v>0</v>
      </c>
      <c r="DA108" s="7">
        <f ca="1">IFERROR(IF(DA107+CZ108&gt;DB$4,DA107,DA107+CZ108),"")</f>
        <v>60</v>
      </c>
      <c r="DB108" s="7">
        <f t="shared" ca="1" si="584"/>
        <v>0</v>
      </c>
      <c r="DC108" s="7">
        <f t="shared" ca="1" si="394"/>
        <v>0.14481730989812414</v>
      </c>
      <c r="DD108" s="7">
        <f t="shared" ca="1" si="395"/>
        <v>0.54749038240956815</v>
      </c>
      <c r="DE108" s="7">
        <f t="shared" ca="1" si="396"/>
        <v>1</v>
      </c>
      <c r="DF108" s="7" t="str">
        <f t="shared" ca="1" si="397"/>
        <v>3</v>
      </c>
      <c r="DG108" s="7">
        <f ca="1">IFERROR(IF(DG107+DF108&gt;DH$4,DG107,DG107+DF108),"")</f>
        <v>60</v>
      </c>
      <c r="DH108" s="7">
        <f t="shared" ca="1" si="585"/>
        <v>0</v>
      </c>
      <c r="DI108" s="7">
        <f t="shared" ca="1" si="398"/>
        <v>0.40647037119804919</v>
      </c>
      <c r="DJ108" s="7">
        <f t="shared" ca="1" si="399"/>
        <v>0.28583732110964311</v>
      </c>
      <c r="DK108" s="7">
        <f t="shared" ca="1" si="400"/>
        <v>1</v>
      </c>
      <c r="DL108" s="7" t="str">
        <f t="shared" ca="1" si="401"/>
        <v>3</v>
      </c>
      <c r="DM108" s="7">
        <f ca="1">IFERROR(IF(DM107+DL108&gt;DN$4,DM107,DM107+DL108),"")</f>
        <v>60</v>
      </c>
      <c r="DN108" s="7">
        <f t="shared" ca="1" si="586"/>
        <v>0</v>
      </c>
      <c r="DO108" s="7">
        <f t="shared" ca="1" si="402"/>
        <v>0.68414958756603961</v>
      </c>
      <c r="DP108" s="7">
        <f t="shared" ca="1" si="403"/>
        <v>8.1581047416526831E-3</v>
      </c>
      <c r="DQ108" s="7">
        <f t="shared" ca="1" si="404"/>
        <v>1</v>
      </c>
      <c r="DR108" s="7" t="str">
        <f t="shared" ca="1" si="405"/>
        <v>3</v>
      </c>
      <c r="DS108" s="7">
        <f ca="1">IFERROR(IF(DS107+DR108&gt;DT$4,DS107,DS107+DR108),"")</f>
        <v>60</v>
      </c>
      <c r="DT108" s="7">
        <f t="shared" ca="1" si="587"/>
        <v>0</v>
      </c>
      <c r="DU108" s="7">
        <f t="shared" ca="1" si="406"/>
        <v>0.2652123470168144</v>
      </c>
      <c r="DV108" s="7">
        <f t="shared" ca="1" si="407"/>
        <v>0.42709534529087789</v>
      </c>
      <c r="DW108" s="7">
        <f t="shared" ca="1" si="408"/>
        <v>1</v>
      </c>
      <c r="DX108" s="7" t="str">
        <f t="shared" ca="1" si="409"/>
        <v>3</v>
      </c>
      <c r="DY108" s="7">
        <f ca="1">IFERROR(IF(DY107+DX108&gt;DZ$4,DY107,DY107+DX108),"")</f>
        <v>59</v>
      </c>
      <c r="DZ108" s="7">
        <f t="shared" ca="1" si="588"/>
        <v>0</v>
      </c>
      <c r="EA108" s="7">
        <f t="shared" ca="1" si="410"/>
        <v>0.54119753398599246</v>
      </c>
      <c r="EB108" s="7">
        <f t="shared" ca="1" si="411"/>
        <v>0.15111015832169983</v>
      </c>
      <c r="EC108" s="7">
        <f t="shared" ca="1" si="412"/>
        <v>1</v>
      </c>
      <c r="ED108" s="7" t="str">
        <f t="shared" ca="1" si="413"/>
        <v>3</v>
      </c>
      <c r="EE108" s="7">
        <f ca="1">IFERROR(IF(EE107+ED108&gt;EF$4,EE107,EE107+ED108),"")</f>
        <v>60</v>
      </c>
      <c r="EF108" s="7">
        <f t="shared" ca="1" si="589"/>
        <v>0</v>
      </c>
      <c r="EG108" s="7">
        <f t="shared" ca="1" si="414"/>
        <v>0.73361425334562924</v>
      </c>
      <c r="EH108" s="7">
        <f t="shared" ca="1" si="415"/>
        <v>-4.1306561037936951E-2</v>
      </c>
      <c r="EI108" s="7">
        <f t="shared" ca="1" si="416"/>
        <v>0</v>
      </c>
      <c r="EJ108" s="7">
        <f t="shared" ca="1" si="417"/>
        <v>0</v>
      </c>
      <c r="EK108" s="7">
        <f ca="1">IFERROR(IF(EK107+EJ108&gt;EL$4,EK107,EK107+EJ108),"")</f>
        <v>60</v>
      </c>
      <c r="EL108" s="7">
        <f t="shared" ca="1" si="590"/>
        <v>0</v>
      </c>
      <c r="EM108" s="7">
        <f t="shared" ca="1" si="418"/>
        <v>0.34062591697028421</v>
      </c>
      <c r="EN108" s="7">
        <f t="shared" ca="1" si="419"/>
        <v>0.35168177533740808</v>
      </c>
      <c r="EO108" s="7">
        <f t="shared" ca="1" si="420"/>
        <v>1</v>
      </c>
      <c r="EP108" s="7" t="str">
        <f t="shared" ca="1" si="421"/>
        <v>3</v>
      </c>
      <c r="EQ108" s="7">
        <f ca="1">IFERROR(IF(EQ107+EP108&gt;ER$4,EQ107,EQ107+EP108),"")</f>
        <v>60</v>
      </c>
      <c r="ER108" s="7">
        <f t="shared" ca="1" si="591"/>
        <v>0</v>
      </c>
      <c r="ES108" s="7">
        <f t="shared" ca="1" si="422"/>
        <v>0.90568460308535348</v>
      </c>
      <c r="ET108" s="7">
        <f t="shared" ca="1" si="423"/>
        <v>-0.21337691077766119</v>
      </c>
      <c r="EU108" s="7">
        <f t="shared" ca="1" si="424"/>
        <v>0</v>
      </c>
      <c r="EV108" s="7">
        <f t="shared" ca="1" si="425"/>
        <v>0</v>
      </c>
      <c r="EW108" s="7">
        <f ca="1">IFERROR(IF(EW107+EV108&gt;EX$4,EW107,EW107+EV108),"")</f>
        <v>60</v>
      </c>
      <c r="EX108" s="7">
        <f t="shared" ca="1" si="592"/>
        <v>0</v>
      </c>
      <c r="EY108" s="7">
        <f t="shared" ca="1" si="426"/>
        <v>0.233553506143238</v>
      </c>
      <c r="EZ108" s="7">
        <f t="shared" ca="1" si="427"/>
        <v>0.45875418616445429</v>
      </c>
      <c r="FA108" s="7">
        <f t="shared" ca="1" si="428"/>
        <v>1</v>
      </c>
      <c r="FB108" s="7" t="str">
        <f t="shared" ca="1" si="429"/>
        <v>3</v>
      </c>
      <c r="FC108" s="7">
        <f ca="1">IFERROR(IF(FC107+FB108&gt;FD$4,FC107,FC107+FB108),"")</f>
        <v>60</v>
      </c>
      <c r="FD108" s="7">
        <f t="shared" ca="1" si="593"/>
        <v>0</v>
      </c>
      <c r="FE108" s="7">
        <f t="shared" ca="1" si="430"/>
        <v>0.13007602985888822</v>
      </c>
      <c r="FF108" s="7">
        <f t="shared" ca="1" si="431"/>
        <v>0.56223166244880407</v>
      </c>
      <c r="FG108" s="7">
        <f t="shared" ca="1" si="432"/>
        <v>1</v>
      </c>
      <c r="FH108" s="7" t="str">
        <f t="shared" ca="1" si="433"/>
        <v>3</v>
      </c>
      <c r="FI108" s="7">
        <f ca="1">IFERROR(IF(FI107+FH108&gt;FJ$4,FI107,FI107+FH108),"")</f>
        <v>60</v>
      </c>
      <c r="FJ108" s="7">
        <f t="shared" ca="1" si="594"/>
        <v>0</v>
      </c>
      <c r="FK108" s="7">
        <f t="shared" ca="1" si="434"/>
        <v>0.44490945426582595</v>
      </c>
      <c r="FL108" s="7">
        <f t="shared" ca="1" si="435"/>
        <v>0.24739823804186634</v>
      </c>
      <c r="FM108" s="7">
        <f t="shared" ca="1" si="436"/>
        <v>1</v>
      </c>
      <c r="FN108" s="7" t="str">
        <f t="shared" ca="1" si="437"/>
        <v>3</v>
      </c>
      <c r="FO108" s="7">
        <f ca="1">IFERROR(IF(FO107+FN108&gt;FP$4,FO107,FO107+FN108),"")</f>
        <v>60</v>
      </c>
      <c r="FP108" s="7">
        <f t="shared" ca="1" si="595"/>
        <v>0</v>
      </c>
      <c r="FQ108" s="7">
        <f t="shared" ca="1" si="438"/>
        <v>0.67722679386417084</v>
      </c>
      <c r="FR108" s="7">
        <f t="shared" ca="1" si="439"/>
        <v>1.5080898443521451E-2</v>
      </c>
      <c r="FS108" s="7">
        <f t="shared" ca="1" si="440"/>
        <v>1</v>
      </c>
      <c r="FT108" s="7" t="str">
        <f t="shared" ca="1" si="441"/>
        <v>3</v>
      </c>
      <c r="FU108" s="7">
        <f ca="1">IFERROR(IF(FU107+FT108&gt;FV$4,FU107,FU107+FT108),"")</f>
        <v>60</v>
      </c>
      <c r="FV108" s="7">
        <f t="shared" ca="1" si="596"/>
        <v>0</v>
      </c>
      <c r="FW108" s="7">
        <f t="shared" ca="1" si="442"/>
        <v>0.80790036659124176</v>
      </c>
      <c r="FX108" s="7">
        <f t="shared" ca="1" si="443"/>
        <v>-0.11559267428354947</v>
      </c>
      <c r="FY108" s="7">
        <f t="shared" ca="1" si="444"/>
        <v>0</v>
      </c>
      <c r="FZ108" s="7">
        <f t="shared" ca="1" si="445"/>
        <v>0</v>
      </c>
      <c r="GA108" s="7">
        <f ca="1">IFERROR(IF(GA107+FZ108&gt;GB$4,GA107,GA107+FZ108),"")</f>
        <v>60</v>
      </c>
      <c r="GB108" s="7">
        <f t="shared" ca="1" si="597"/>
        <v>0</v>
      </c>
      <c r="GC108" s="7">
        <f t="shared" ca="1" si="446"/>
        <v>0.21083351815596185</v>
      </c>
      <c r="GD108" s="7">
        <f t="shared" ca="1" si="447"/>
        <v>0.48147417415173044</v>
      </c>
      <c r="GE108" s="7">
        <f t="shared" ca="1" si="448"/>
        <v>1</v>
      </c>
      <c r="GF108" s="7" t="str">
        <f t="shared" ca="1" si="449"/>
        <v>3</v>
      </c>
      <c r="GG108" s="7">
        <f ca="1">IFERROR(IF(GG107+GF108&gt;GH$4,GG107,GG107+GF108),"")</f>
        <v>60</v>
      </c>
      <c r="GH108" s="7">
        <f t="shared" ca="1" si="598"/>
        <v>0</v>
      </c>
      <c r="GI108" s="7">
        <f t="shared" ca="1" si="450"/>
        <v>0.50731904751161438</v>
      </c>
      <c r="GJ108" s="7">
        <f t="shared" ca="1" si="451"/>
        <v>0.18498864479607791</v>
      </c>
      <c r="GK108" s="7">
        <f t="shared" ca="1" si="452"/>
        <v>1</v>
      </c>
      <c r="GL108" s="7" t="str">
        <f t="shared" ca="1" si="453"/>
        <v>3</v>
      </c>
      <c r="GM108" s="7">
        <f ca="1">IFERROR(IF(GM107+GL108&gt;GN$4,GM107,GM107+GL108),"")</f>
        <v>60</v>
      </c>
      <c r="GN108" s="7">
        <f t="shared" ca="1" si="599"/>
        <v>0</v>
      </c>
      <c r="GO108" s="7">
        <f t="shared" ca="1" si="454"/>
        <v>0.78127555972858953</v>
      </c>
      <c r="GP108" s="7">
        <f t="shared" ca="1" si="455"/>
        <v>-8.896786742089724E-2</v>
      </c>
      <c r="GQ108" s="7">
        <f t="shared" ca="1" si="456"/>
        <v>0</v>
      </c>
      <c r="GR108" s="7">
        <f t="shared" ca="1" si="457"/>
        <v>0</v>
      </c>
      <c r="GS108" s="7">
        <f ca="1">IFERROR(IF(GS107+GR108&gt;GT$4,GS107,GS107+GR108),"")</f>
        <v>60</v>
      </c>
      <c r="GT108" s="7">
        <f t="shared" ca="1" si="600"/>
        <v>0</v>
      </c>
      <c r="GU108" s="7">
        <f t="shared" ca="1" si="458"/>
        <v>0.32085001562261251</v>
      </c>
      <c r="GV108" s="7">
        <f t="shared" ca="1" si="459"/>
        <v>0.37145767668507979</v>
      </c>
      <c r="GW108" s="7">
        <f t="shared" ca="1" si="460"/>
        <v>1</v>
      </c>
      <c r="GX108" s="7" t="str">
        <f t="shared" ca="1" si="461"/>
        <v>3</v>
      </c>
      <c r="GY108" s="7">
        <f ca="1">IFERROR(IF(GY107+GX108&gt;GZ$4,GY107,GY107+GX108),"")</f>
        <v>60</v>
      </c>
      <c r="GZ108" s="7">
        <f t="shared" ca="1" si="601"/>
        <v>0</v>
      </c>
      <c r="HA108" s="7">
        <f t="shared" ca="1" si="462"/>
        <v>0.38418046162051722</v>
      </c>
      <c r="HB108" s="7">
        <f t="shared" ca="1" si="463"/>
        <v>0.30812723068717507</v>
      </c>
      <c r="HC108" s="7">
        <f t="shared" ca="1" si="464"/>
        <v>1</v>
      </c>
      <c r="HD108" s="7" t="str">
        <f t="shared" ca="1" si="465"/>
        <v>3</v>
      </c>
      <c r="HE108" s="7">
        <f ca="1">IFERROR(IF(HE107+HD108&gt;HF$4,HE107,HE107+HD108),"")</f>
        <v>60</v>
      </c>
      <c r="HF108" s="7">
        <f t="shared" ca="1" si="602"/>
        <v>0</v>
      </c>
      <c r="HG108" s="7">
        <f t="shared" ca="1" si="466"/>
        <v>0.31049873139809747</v>
      </c>
      <c r="HH108" s="7">
        <f t="shared" ca="1" si="467"/>
        <v>0.38180896090959482</v>
      </c>
      <c r="HI108" s="7">
        <f t="shared" ca="1" si="468"/>
        <v>1</v>
      </c>
      <c r="HJ108" s="7" t="str">
        <f t="shared" ca="1" si="469"/>
        <v>3</v>
      </c>
      <c r="HK108" s="7">
        <f ca="1">IFERROR(IF(HK107+HJ108&gt;HL$4,HK107,HK107+HJ108),"")</f>
        <v>60</v>
      </c>
      <c r="HL108" s="7">
        <f t="shared" ca="1" si="603"/>
        <v>0</v>
      </c>
      <c r="HM108" s="7">
        <f t="shared" ca="1" si="470"/>
        <v>0.24848912876175577</v>
      </c>
      <c r="HN108" s="7">
        <f t="shared" ca="1" si="471"/>
        <v>0.44381856354593652</v>
      </c>
      <c r="HO108" s="7">
        <f t="shared" ca="1" si="472"/>
        <v>1</v>
      </c>
      <c r="HP108" s="7" t="str">
        <f t="shared" ca="1" si="473"/>
        <v>3</v>
      </c>
      <c r="HQ108" s="7">
        <f ca="1">IFERROR(IF(HQ107+HP108&gt;HR$4,HQ107,HQ107+HP108),"")</f>
        <v>60</v>
      </c>
      <c r="HR108" s="7">
        <f t="shared" ca="1" si="604"/>
        <v>0</v>
      </c>
      <c r="HS108" s="7">
        <f t="shared" ca="1" si="474"/>
        <v>0.22108006392509749</v>
      </c>
      <c r="HT108" s="7">
        <f t="shared" ca="1" si="475"/>
        <v>0.4712276283825948</v>
      </c>
      <c r="HU108" s="7">
        <f t="shared" ca="1" si="476"/>
        <v>1</v>
      </c>
      <c r="HV108" s="7" t="str">
        <f t="shared" ca="1" si="477"/>
        <v>3</v>
      </c>
      <c r="HW108" s="7">
        <f ca="1">IFERROR(IF(HW107+HV108&gt;HX$4,HW107,HW107+HV108),"")</f>
        <v>60</v>
      </c>
      <c r="HX108" s="7">
        <f t="shared" ca="1" si="605"/>
        <v>0</v>
      </c>
      <c r="HY108" s="7">
        <f t="shared" ca="1" si="478"/>
        <v>0.10008286655162324</v>
      </c>
      <c r="HZ108" s="7">
        <f t="shared" ca="1" si="479"/>
        <v>0.59222482575606905</v>
      </c>
      <c r="IA108" s="7">
        <f t="shared" ca="1" si="480"/>
        <v>1</v>
      </c>
      <c r="IB108" s="7" t="str">
        <f t="shared" ca="1" si="481"/>
        <v>3</v>
      </c>
      <c r="IC108" s="7">
        <f ca="1">IFERROR(IF(IC107+IB108&gt;ID$4,IC107,IC107+IB108),"")</f>
        <v>60</v>
      </c>
      <c r="ID108" s="7">
        <f t="shared" ca="1" si="606"/>
        <v>0</v>
      </c>
      <c r="IE108" s="7">
        <f t="shared" ca="1" si="482"/>
        <v>0.55868263553781783</v>
      </c>
      <c r="IF108" s="7">
        <f t="shared" ca="1" si="483"/>
        <v>0.13362505676987446</v>
      </c>
      <c r="IG108" s="7">
        <f t="shared" ca="1" si="484"/>
        <v>1</v>
      </c>
      <c r="IH108" s="7" t="str">
        <f t="shared" ca="1" si="485"/>
        <v>3</v>
      </c>
      <c r="II108" s="7">
        <f ca="1">IFERROR(IF(II107+IH108&gt;IJ$4,II107,II107+IH108),"")</f>
        <v>60</v>
      </c>
      <c r="IJ108" s="7">
        <f t="shared" ca="1" si="607"/>
        <v>0</v>
      </c>
      <c r="IK108" s="7">
        <f t="shared" ca="1" si="486"/>
        <v>0.49741771677588242</v>
      </c>
      <c r="IL108" s="7">
        <f t="shared" ca="1" si="487"/>
        <v>0.19488997553180987</v>
      </c>
      <c r="IM108" s="7">
        <f t="shared" ca="1" si="488"/>
        <v>1</v>
      </c>
      <c r="IN108" s="7" t="str">
        <f t="shared" ca="1" si="489"/>
        <v>3</v>
      </c>
      <c r="IO108" s="7">
        <f ca="1">IFERROR(IF(IO107+IN108&gt;IP$4,IO107,IO107+IN108),"")</f>
        <v>60</v>
      </c>
      <c r="IP108" s="7">
        <f t="shared" ca="1" si="608"/>
        <v>0</v>
      </c>
      <c r="IQ108" s="7">
        <f t="shared" ca="1" si="490"/>
        <v>0.65794161313185007</v>
      </c>
      <c r="IR108" s="7">
        <f t="shared" ca="1" si="491"/>
        <v>3.4366079175842223E-2</v>
      </c>
      <c r="IS108" s="7">
        <f t="shared" ca="1" si="492"/>
        <v>1</v>
      </c>
      <c r="IT108" s="7" t="str">
        <f t="shared" ca="1" si="493"/>
        <v>3</v>
      </c>
      <c r="IU108" s="7">
        <f ca="1">IFERROR(IF(IU107+IT108&gt;IV$4,IU107,IU107+IT108),"")</f>
        <v>60</v>
      </c>
      <c r="IV108" s="7">
        <f t="shared" ca="1" si="609"/>
        <v>0</v>
      </c>
      <c r="IW108" s="7">
        <f t="shared" ca="1" si="494"/>
        <v>0.59738995987071619</v>
      </c>
      <c r="IX108" s="7">
        <f t="shared" ca="1" si="495"/>
        <v>9.4917732436976099E-2</v>
      </c>
      <c r="IY108" s="7">
        <f t="shared" ca="1" si="496"/>
        <v>1</v>
      </c>
      <c r="IZ108" s="7" t="str">
        <f t="shared" ca="1" si="497"/>
        <v>3</v>
      </c>
      <c r="JA108" s="7">
        <f ca="1">IFERROR(IF(JA107+IZ108&gt;JB$4,JA107,JA107+IZ108),"")</f>
        <v>60</v>
      </c>
      <c r="JB108" s="7">
        <f t="shared" ca="1" si="610"/>
        <v>0</v>
      </c>
      <c r="JC108" s="7">
        <f t="shared" ca="1" si="498"/>
        <v>0.38187478308125977</v>
      </c>
      <c r="JD108" s="7">
        <f t="shared" ca="1" si="499"/>
        <v>0.31043290922643252</v>
      </c>
      <c r="JE108" s="7">
        <f t="shared" ca="1" si="500"/>
        <v>1</v>
      </c>
      <c r="JF108" s="7" t="str">
        <f t="shared" ca="1" si="501"/>
        <v>3</v>
      </c>
      <c r="JG108" s="7">
        <f ca="1">IFERROR(IF(JG107+JF108&gt;JH$4,JG107,JG107+JF108),"")</f>
        <v>60</v>
      </c>
      <c r="JH108" s="7">
        <f t="shared" ca="1" si="611"/>
        <v>0</v>
      </c>
      <c r="JI108" s="7">
        <f t="shared" ca="1" si="502"/>
        <v>0.4363573007254713</v>
      </c>
      <c r="JJ108" s="7">
        <f t="shared" ca="1" si="503"/>
        <v>0.25595039158222099</v>
      </c>
      <c r="JK108" s="7">
        <f t="shared" ca="1" si="504"/>
        <v>1</v>
      </c>
      <c r="JL108" s="7" t="str">
        <f t="shared" ca="1" si="505"/>
        <v>3</v>
      </c>
      <c r="JM108" s="7">
        <f ca="1">IFERROR(IF(JM107+JL108&gt;JN$4,JM107,JM107+JL108),"")</f>
        <v>60</v>
      </c>
      <c r="JN108" s="7">
        <f t="shared" ca="1" si="612"/>
        <v>0</v>
      </c>
      <c r="JO108" s="7">
        <f t="shared" ca="1" si="506"/>
        <v>0.82315302836452764</v>
      </c>
      <c r="JP108" s="7">
        <f t="shared" ca="1" si="507"/>
        <v>-0.13084533605683535</v>
      </c>
      <c r="JQ108" s="7">
        <f t="shared" ca="1" si="508"/>
        <v>0</v>
      </c>
      <c r="JR108" s="7">
        <f t="shared" ca="1" si="509"/>
        <v>0</v>
      </c>
      <c r="JS108" s="7">
        <f ca="1">IFERROR(IF(JS107+JR108&gt;JT$4,JS107,JS107+JR108),"")</f>
        <v>60</v>
      </c>
      <c r="JT108" s="7">
        <f t="shared" ca="1" si="613"/>
        <v>0</v>
      </c>
      <c r="JU108" s="7">
        <f t="shared" ca="1" si="510"/>
        <v>0.14999836958562651</v>
      </c>
      <c r="JV108" s="7">
        <f t="shared" ca="1" si="511"/>
        <v>0.54230932272206578</v>
      </c>
      <c r="JW108" s="7">
        <f t="shared" ca="1" si="512"/>
        <v>1</v>
      </c>
      <c r="JX108" s="7" t="str">
        <f t="shared" ca="1" si="513"/>
        <v>3</v>
      </c>
      <c r="JY108" s="7">
        <f ca="1">IFERROR(IF(JY107+JX108&gt;JZ$4,JY107,JY107+JX108),"")</f>
        <v>60</v>
      </c>
      <c r="JZ108" s="7">
        <f t="shared" ca="1" si="614"/>
        <v>0</v>
      </c>
      <c r="KA108" s="7">
        <f t="shared" ca="1" si="514"/>
        <v>0.3139330518891863</v>
      </c>
      <c r="KB108" s="7">
        <f t="shared" ca="1" si="515"/>
        <v>0.37837464041850599</v>
      </c>
      <c r="KC108" s="7">
        <f t="shared" ca="1" si="516"/>
        <v>1</v>
      </c>
      <c r="KD108" s="7" t="str">
        <f t="shared" ca="1" si="517"/>
        <v>3</v>
      </c>
      <c r="KE108" s="7">
        <f ca="1">IFERROR(IF(KE107+KD108&gt;KF$4,KE107,KE107+KD108),"")</f>
        <v>60</v>
      </c>
      <c r="KF108" s="7">
        <f t="shared" ca="1" si="615"/>
        <v>0</v>
      </c>
      <c r="KG108" s="7">
        <f t="shared" ca="1" si="518"/>
        <v>0.85951852774529347</v>
      </c>
      <c r="KH108" s="7">
        <f t="shared" ca="1" si="519"/>
        <v>-0.16721083543760118</v>
      </c>
      <c r="KI108" s="7">
        <f t="shared" ca="1" si="520"/>
        <v>0</v>
      </c>
      <c r="KJ108" s="7">
        <f t="shared" ca="1" si="521"/>
        <v>0</v>
      </c>
      <c r="KK108" s="7">
        <f ca="1">IFERROR(IF(KK107+KJ108&gt;KL$4,KK107,KK107+KJ108),"")</f>
        <v>60</v>
      </c>
      <c r="KL108" s="7">
        <f t="shared" ca="1" si="616"/>
        <v>0</v>
      </c>
      <c r="KM108" s="7">
        <f t="shared" ca="1" si="522"/>
        <v>5.4120134481833726E-2</v>
      </c>
      <c r="KN108" s="7">
        <f t="shared" ca="1" si="523"/>
        <v>0.63818755782585856</v>
      </c>
      <c r="KO108" s="7">
        <f t="shared" ca="1" si="524"/>
        <v>1</v>
      </c>
      <c r="KP108" s="7" t="str">
        <f t="shared" ca="1" si="525"/>
        <v>3</v>
      </c>
      <c r="KQ108" s="7">
        <f ca="1">IFERROR(IF(KQ107+KP108&gt;KR$4,KQ107,KQ107+KP108),"")</f>
        <v>60</v>
      </c>
      <c r="KR108" s="7">
        <f t="shared" ca="1" si="617"/>
        <v>0</v>
      </c>
      <c r="KS108" s="7">
        <f t="shared" ca="1" si="526"/>
        <v>0.26262933510719044</v>
      </c>
      <c r="KT108" s="7">
        <f t="shared" ca="1" si="527"/>
        <v>0.42967835720050185</v>
      </c>
      <c r="KU108" s="7">
        <f t="shared" ca="1" si="528"/>
        <v>1</v>
      </c>
      <c r="KV108" s="7" t="str">
        <f t="shared" ca="1" si="529"/>
        <v>3</v>
      </c>
      <c r="KW108" s="7">
        <f ca="1">IFERROR(IF(KW107+KV108&gt;KX$4,KW107,KW107+KV108),"")</f>
        <v>60</v>
      </c>
      <c r="KX108" s="7">
        <f t="shared" ca="1" si="618"/>
        <v>0</v>
      </c>
      <c r="KY108" s="7">
        <f t="shared" ca="1" si="530"/>
        <v>0.37671194712741918</v>
      </c>
      <c r="KZ108" s="7">
        <f t="shared" ca="1" si="531"/>
        <v>0.31559574518027311</v>
      </c>
      <c r="LA108" s="7">
        <f t="shared" ca="1" si="532"/>
        <v>1</v>
      </c>
      <c r="LB108" s="7" t="str">
        <f t="shared" ca="1" si="533"/>
        <v>3</v>
      </c>
      <c r="LC108" s="7">
        <f ca="1">IFERROR(IF(LC107+LB108&gt;LD$4,LC107,LC107+LB108),"")</f>
        <v>60</v>
      </c>
      <c r="LD108" s="7">
        <f t="shared" ca="1" si="619"/>
        <v>0</v>
      </c>
      <c r="LE108" s="7">
        <f t="shared" ca="1" si="534"/>
        <v>0.69132373267157166</v>
      </c>
      <c r="LF108" s="7">
        <f t="shared" ca="1" si="535"/>
        <v>9.8395963612063486E-4</v>
      </c>
      <c r="LG108" s="7">
        <f t="shared" ca="1" si="536"/>
        <v>1</v>
      </c>
      <c r="LH108" s="7" t="str">
        <f t="shared" ca="1" si="537"/>
        <v>3</v>
      </c>
      <c r="LI108" s="7">
        <f ca="1">IFERROR(IF(LI107+LH108&gt;LJ$4,LI107,LI107+LH108),"")</f>
        <v>60</v>
      </c>
      <c r="LJ108" s="7">
        <f t="shared" ca="1" si="620"/>
        <v>0</v>
      </c>
      <c r="LK108" s="7">
        <f t="shared" ca="1" si="538"/>
        <v>0.51225115403999233</v>
      </c>
      <c r="LL108" s="7">
        <f t="shared" ca="1" si="539"/>
        <v>0.18005653826769996</v>
      </c>
      <c r="LM108" s="7">
        <f t="shared" ca="1" si="540"/>
        <v>1</v>
      </c>
      <c r="LN108" s="7" t="str">
        <f t="shared" ca="1" si="541"/>
        <v>3</v>
      </c>
      <c r="LO108" s="7">
        <f ca="1">IFERROR(IF(LO107+LN108&gt;LP$4,LO107,LO107+LN108),"")</f>
        <v>60</v>
      </c>
      <c r="LP108" s="7">
        <f t="shared" ca="1" si="621"/>
        <v>0</v>
      </c>
      <c r="LQ108" s="7">
        <f t="shared" ca="1" si="542"/>
        <v>0.85577009164840712</v>
      </c>
      <c r="LR108" s="7">
        <f t="shared" ca="1" si="543"/>
        <v>-0.16346239934071483</v>
      </c>
      <c r="LS108" s="7">
        <f t="shared" ca="1" si="544"/>
        <v>0</v>
      </c>
      <c r="LT108" s="7">
        <f t="shared" ca="1" si="545"/>
        <v>0</v>
      </c>
      <c r="LU108" s="7">
        <f ca="1">IFERROR(IF(LU107+LT108&gt;LV$4,LU107,LU107+LT108),"")</f>
        <v>60</v>
      </c>
      <c r="LV108" s="7">
        <f t="shared" ca="1" si="622"/>
        <v>0</v>
      </c>
      <c r="LW108" s="7">
        <f t="shared" ca="1" si="546"/>
        <v>0.92598138562832732</v>
      </c>
      <c r="LX108" s="7">
        <f t="shared" ca="1" si="547"/>
        <v>-0.23367369332063503</v>
      </c>
      <c r="LY108" s="7">
        <f t="shared" ca="1" si="548"/>
        <v>0</v>
      </c>
      <c r="LZ108" s="7">
        <f t="shared" ca="1" si="549"/>
        <v>0</v>
      </c>
      <c r="MA108" s="7">
        <f ca="1">IFERROR(IF(MA107+LZ108&gt;MB$4,MA107,MA107+LZ108),"")</f>
        <v>60</v>
      </c>
      <c r="MB108" s="7">
        <f t="shared" ca="1" si="623"/>
        <v>0</v>
      </c>
      <c r="MC108" s="7">
        <f t="shared" ca="1" si="550"/>
        <v>0.54114305506982763</v>
      </c>
      <c r="MD108" s="7">
        <f t="shared" ca="1" si="551"/>
        <v>0.15116463723786466</v>
      </c>
      <c r="ME108" s="7">
        <f t="shared" ca="1" si="552"/>
        <v>1</v>
      </c>
      <c r="MF108" s="7" t="str">
        <f t="shared" ca="1" si="553"/>
        <v>3</v>
      </c>
      <c r="MG108" s="7">
        <f ca="1">IFERROR(IF(MG107+MF108&gt;MH$4,MG107,MG107+MF108),"")</f>
        <v>60</v>
      </c>
      <c r="MH108" s="7">
        <f t="shared" ca="1" si="624"/>
        <v>0</v>
      </c>
      <c r="MI108" s="7">
        <f t="shared" ca="1" si="554"/>
        <v>0.35871273436291418</v>
      </c>
      <c r="MJ108" s="7">
        <f t="shared" ca="1" si="555"/>
        <v>0.33359495794477811</v>
      </c>
      <c r="MK108" s="7">
        <f t="shared" ca="1" si="556"/>
        <v>1</v>
      </c>
      <c r="ML108" s="7" t="str">
        <f t="shared" ca="1" si="557"/>
        <v>3</v>
      </c>
      <c r="MM108" s="7">
        <f ca="1">IFERROR(IF(MM107+ML108&gt;MN$4,MM107,MM107+ML108),"")</f>
        <v>60</v>
      </c>
      <c r="MN108" s="7">
        <f t="shared" ca="1" si="625"/>
        <v>0</v>
      </c>
      <c r="MO108" s="7">
        <f t="shared" ca="1" si="558"/>
        <v>0.25957855777465233</v>
      </c>
      <c r="MP108" s="7">
        <f t="shared" ca="1" si="559"/>
        <v>0.43272913453303996</v>
      </c>
      <c r="MQ108" s="7">
        <f t="shared" ca="1" si="560"/>
        <v>1</v>
      </c>
      <c r="MR108" s="7" t="str">
        <f t="shared" ca="1" si="561"/>
        <v>3</v>
      </c>
      <c r="MS108" s="7">
        <f ca="1">IFERROR(IF(MS107+MR108&gt;MT$4,MS107,MS107+MR108),"")</f>
        <v>60</v>
      </c>
      <c r="MT108" s="7">
        <f t="shared" ca="1" si="626"/>
        <v>0</v>
      </c>
      <c r="MU108" s="7">
        <f t="shared" ca="1" si="562"/>
        <v>0.39880605158014881</v>
      </c>
      <c r="MV108" s="7">
        <f t="shared" ca="1" si="563"/>
        <v>0.29350164072754348</v>
      </c>
      <c r="MW108" s="7">
        <f t="shared" ca="1" si="564"/>
        <v>1</v>
      </c>
      <c r="MX108" s="7" t="str">
        <f t="shared" ca="1" si="565"/>
        <v>3</v>
      </c>
      <c r="MY108" s="7">
        <f ca="1">IFERROR(IF(MY107+MX108&gt;MZ$4,MY107,MY107+MX108),"")</f>
        <v>60</v>
      </c>
      <c r="MZ108" s="7">
        <f t="shared" ca="1" si="627"/>
        <v>0</v>
      </c>
      <c r="NA108" s="7">
        <f t="shared" ca="1" si="566"/>
        <v>0.97994441572339419</v>
      </c>
      <c r="NB108" s="7">
        <f t="shared" ca="1" si="567"/>
        <v>-0.2876367234157019</v>
      </c>
      <c r="NC108" s="7">
        <f t="shared" ca="1" si="568"/>
        <v>0</v>
      </c>
      <c r="ND108" s="7">
        <f t="shared" ca="1" si="569"/>
        <v>0</v>
      </c>
      <c r="NE108" s="7">
        <f ca="1">IFERROR(IF(NE107+ND108&gt;NF$4,NE107,NE107+ND108),"")</f>
        <v>60</v>
      </c>
      <c r="NF108" s="7">
        <f t="shared" ca="1" si="628"/>
        <v>0</v>
      </c>
      <c r="NG108" s="7">
        <f t="shared" ca="1" si="570"/>
        <v>0.98378786679054153</v>
      </c>
      <c r="NH108" s="7">
        <f t="shared" ca="1" si="571"/>
        <v>-0.29148017448284924</v>
      </c>
      <c r="NI108" s="7">
        <f t="shared" ca="1" si="572"/>
        <v>0</v>
      </c>
      <c r="NJ108" s="7">
        <f t="shared" ca="1" si="573"/>
        <v>0</v>
      </c>
      <c r="NK108" s="7">
        <f ca="1">IFERROR(IF(NK107+NJ108&gt;NL$4,NK107,NK107+NJ108),"")</f>
        <v>60</v>
      </c>
      <c r="NL108" s="7">
        <f t="shared" ca="1" si="629"/>
        <v>0</v>
      </c>
      <c r="NM108" s="7">
        <f t="shared" ca="1" si="574"/>
        <v>0.10973843037071407</v>
      </c>
      <c r="NN108" s="7">
        <f t="shared" ca="1" si="575"/>
        <v>0.58256926193697822</v>
      </c>
      <c r="NO108" s="7">
        <f t="shared" ca="1" si="576"/>
        <v>1</v>
      </c>
      <c r="NP108" s="7" t="str">
        <f t="shared" ca="1" si="577"/>
        <v>3</v>
      </c>
      <c r="NQ108" s="7">
        <f ca="1">IFERROR(IF(NQ107+NP108&gt;NR$4,NQ107,NQ107+NP108),"")</f>
        <v>60</v>
      </c>
      <c r="NR108" s="7">
        <f t="shared" ca="1" si="630"/>
        <v>0</v>
      </c>
      <c r="NT108">
        <v>106</v>
      </c>
      <c r="NU108" s="7" t="s">
        <v>19</v>
      </c>
      <c r="NV108" s="7" t="str">
        <f t="shared" ca="1" si="335"/>
        <v/>
      </c>
      <c r="NW108" s="7" t="str">
        <f t="shared" ca="1" si="329"/>
        <v/>
      </c>
      <c r="NX108" t="str">
        <f ca="1">IFERROR(VLOOKUP(NT108,$K$3:$AK$568,8,FALSE),"")</f>
        <v/>
      </c>
      <c r="NY108" t="str">
        <f ca="1">IFERROR(VLOOKUP(NT108,$K$3:$AK$568,9,FALSE),"")</f>
        <v/>
      </c>
      <c r="NZ108" s="7" t="str">
        <f ca="1">IFERROR(VLOOKUP(NT108,$K$3:$AK$568,27,FALSE),"")</f>
        <v/>
      </c>
      <c r="OB108">
        <v>106</v>
      </c>
      <c r="OC108" s="7" t="s">
        <v>19</v>
      </c>
      <c r="OD108" t="e">
        <f t="shared" ca="1" si="336"/>
        <v>#N/A</v>
      </c>
      <c r="OE108" s="7" t="str">
        <f t="shared" ca="1" si="337"/>
        <v/>
      </c>
      <c r="OF108" s="7" t="str">
        <f t="shared" ca="1" si="338"/>
        <v/>
      </c>
      <c r="OG108" t="str">
        <f t="shared" ca="1" si="339"/>
        <v/>
      </c>
      <c r="OI108">
        <v>106</v>
      </c>
      <c r="OJ108" s="7" t="s">
        <v>19</v>
      </c>
      <c r="OK108" s="7" t="str">
        <f t="shared" ca="1" si="340"/>
        <v/>
      </c>
      <c r="OL108" s="7" t="str">
        <f t="shared" ca="1" si="341"/>
        <v/>
      </c>
      <c r="OM108" t="str">
        <f ca="1">IFERROR(VLOOKUP(OI108,$L$3:$AK$568,7,FALSE),"")</f>
        <v/>
      </c>
      <c r="ON108" t="str">
        <f ca="1">IFERROR(VLOOKUP(OI108,$L$3:$AK$568,8,FALSE),"")</f>
        <v/>
      </c>
      <c r="OO108" s="7" t="str">
        <f ca="1">IFERROR(VLOOKUP(OI108,$L$3:$AK$568,26,FALSE),"")</f>
        <v/>
      </c>
      <c r="OQ108">
        <v>106</v>
      </c>
      <c r="OR108" s="7" t="s">
        <v>19</v>
      </c>
      <c r="OS108" t="e">
        <f t="shared" ca="1" si="342"/>
        <v>#N/A</v>
      </c>
      <c r="OT108" s="7" t="str">
        <f t="shared" ca="1" si="343"/>
        <v/>
      </c>
      <c r="OU108" s="7" t="str">
        <f t="shared" ca="1" si="344"/>
        <v/>
      </c>
      <c r="OV108" t="str">
        <f t="shared" ca="1" si="345"/>
        <v/>
      </c>
      <c r="OX108">
        <v>106</v>
      </c>
      <c r="OY108" s="7" t="s">
        <v>19</v>
      </c>
      <c r="OZ108" s="7" t="str">
        <f t="shared" ca="1" si="346"/>
        <v/>
      </c>
      <c r="PA108" s="7" t="str">
        <f t="shared" ca="1" si="347"/>
        <v/>
      </c>
      <c r="PB108" t="str">
        <f ca="1">IFERROR(VLOOKUP(OX108,$M$3:$AK$568,6,FALSE),"")</f>
        <v/>
      </c>
      <c r="PC108" t="str">
        <f ca="1">IFERROR(VLOOKUP(OX108,$M$3:$AK$568,7,FALSE),"")</f>
        <v/>
      </c>
      <c r="PD108" s="7" t="str">
        <f ca="1">IFERROR(VLOOKUP(OX108,$M$3:$AK$568,25,FALSE),"")</f>
        <v/>
      </c>
      <c r="PF108">
        <v>106</v>
      </c>
      <c r="PG108" s="7" t="s">
        <v>19</v>
      </c>
      <c r="PH108" t="e">
        <f t="shared" ca="1" si="348"/>
        <v>#N/A</v>
      </c>
      <c r="PI108" s="7" t="str">
        <f t="shared" ca="1" si="349"/>
        <v/>
      </c>
      <c r="PJ108" s="7" t="str">
        <f t="shared" ca="1" si="350"/>
        <v/>
      </c>
      <c r="PK108" t="str">
        <f t="shared" ca="1" si="351"/>
        <v/>
      </c>
      <c r="PM108">
        <v>106</v>
      </c>
      <c r="PN108" s="7" t="s">
        <v>19</v>
      </c>
      <c r="PO108" s="202" t="str">
        <f t="shared" ca="1" si="352"/>
        <v/>
      </c>
      <c r="PP108" s="7" t="str">
        <f t="shared" ca="1" si="353"/>
        <v/>
      </c>
      <c r="PQ108" t="str">
        <f ca="1">IFERROR(VLOOKUP(PM108,$G$325:$R$409,12,FALSE),"")</f>
        <v/>
      </c>
      <c r="PR108" t="e">
        <f ca="1">VLOOKUP(PM108,$G$324:$Q$409,11,FALSE)</f>
        <v>#N/A</v>
      </c>
      <c r="PS108" s="7" t="str">
        <f ca="1">VLOOKUP(PQ108,$R$325:$Y$409,8,FALSE)</f>
        <v>- -</v>
      </c>
      <c r="PT108" s="7">
        <f ca="1">ReSt</f>
        <v>-4</v>
      </c>
      <c r="PU108" s="7" t="e">
        <f t="shared" ca="1" si="354"/>
        <v>#N/A</v>
      </c>
      <c r="PV108" s="7" t="e">
        <f t="shared" ca="1" si="355"/>
        <v>#N/A</v>
      </c>
      <c r="PW108" s="7" t="str">
        <f ca="1">VLOOKUP(PQ108,$R$325:$AK$409,8,FALSE)</f>
        <v>- -</v>
      </c>
      <c r="PX108" s="7"/>
      <c r="PY108">
        <v>106</v>
      </c>
      <c r="PZ108" s="7" t="s">
        <v>19</v>
      </c>
      <c r="QA108" t="str">
        <f t="shared" ca="1" si="356"/>
        <v/>
      </c>
      <c r="QB108" s="7" t="str">
        <f t="shared" ca="1" si="357"/>
        <v/>
      </c>
      <c r="QC108" s="7" t="str">
        <f t="shared" ca="1" si="358"/>
        <v/>
      </c>
      <c r="QD108" t="str">
        <f t="shared" ca="1" si="359"/>
        <v/>
      </c>
      <c r="QF108">
        <v>106</v>
      </c>
      <c r="QG108" s="7" t="s">
        <v>19</v>
      </c>
      <c r="QH108" s="7" t="str">
        <f t="shared" ca="1" si="360"/>
        <v/>
      </c>
      <c r="QI108" s="7" t="e">
        <f t="shared" ca="1" si="361"/>
        <v>#VALUE!</v>
      </c>
      <c r="QJ108" t="e">
        <f t="shared" ca="1" si="362"/>
        <v>#N/A</v>
      </c>
      <c r="QK108" s="7" t="e">
        <f t="shared" ca="1" si="363"/>
        <v>#N/A</v>
      </c>
      <c r="QM108">
        <v>106</v>
      </c>
      <c r="QN108" s="7" t="s">
        <v>19</v>
      </c>
      <c r="QO108" t="str">
        <f t="shared" ca="1" si="364"/>
        <v/>
      </c>
      <c r="QP108" s="7" t="str">
        <f t="shared" ca="1" si="365"/>
        <v/>
      </c>
      <c r="QQ108" t="str">
        <f t="shared" ca="1" si="366"/>
        <v/>
      </c>
    </row>
    <row r="109" spans="1:459" x14ac:dyDescent="0.25">
      <c r="A109" s="240" t="str">
        <f>IF('Character Sheet'!$B$4="Creature","N","Y")</f>
        <v>Y</v>
      </c>
      <c r="C109" s="75"/>
      <c r="D109" s="76"/>
      <c r="F109" s="75"/>
      <c r="G109" s="76"/>
      <c r="I109" s="75"/>
      <c r="J109" s="85"/>
      <c r="K109" s="85">
        <f t="shared" ca="1" si="330"/>
        <v>4</v>
      </c>
      <c r="L109" s="85">
        <f t="shared" ca="1" si="632"/>
        <v>0</v>
      </c>
      <c r="M109" s="70">
        <f t="shared" ca="1" si="643"/>
        <v>5</v>
      </c>
      <c r="O109" s="222">
        <f t="shared" ca="1" si="331"/>
        <v>321</v>
      </c>
      <c r="Q109" s="7" t="str">
        <f t="shared" si="633"/>
        <v>Glass-working</v>
      </c>
      <c r="R109" s="9" t="s">
        <v>1400</v>
      </c>
      <c r="S109" s="9" t="s">
        <v>1898</v>
      </c>
      <c r="T109" s="61" t="str">
        <f>SUBSTITUTE(IFERROR(IFERROR(VLOOKUP(R109,'[1]Skill Statistics'!$A$3:$C$513,2,FALSE),VLOOKUP(Q109,'[1]Skill Statistics'!$A$3:$C$513,2,FALSE)),T108),"R*","ReSt")</f>
        <v>Ag/Me</v>
      </c>
      <c r="U109" s="61" t="str">
        <f>IFERROR(IFERROR(VLOOKUP(R109,'[1]Skill Statistics'!$A$3:$C$513,3,FALSE),VLOOKUP(Q109,'[1]Skill Statistics'!$A$3:$C$513,3,FALSE)),U108)</f>
        <v>SD</v>
      </c>
      <c r="V109" s="61" t="str">
        <f>IF(ISNUMBER(SEARCH("Category",R109)),"- -",IFERROR(IFERROR(VLOOKUP(Q109,[1]Professions!$A$4:$AM$288,MATCH(Profession,[1]Professions!$A$1:$AM$1,0),FALSE),VLOOKUP(Q109,Calculations!$B$91:$I$95,8,FALSE)),"- -"))</f>
        <v>2 / 4</v>
      </c>
      <c r="W109" s="60">
        <f t="shared" ca="1" si="332"/>
        <v>0</v>
      </c>
      <c r="X109" s="7">
        <f ca="1">IFERROR(VLOOKUP(R109,$BS$6:$NR$519,MATCH(ActualLevel,$BS$3:$NR$3,0),FALSE),"- -")</f>
        <v>0</v>
      </c>
      <c r="Y109" s="7">
        <f t="shared" ca="1" si="640"/>
        <v>0</v>
      </c>
      <c r="Z109" s="7">
        <f ca="1">IFERROR(VLOOKUP(Y109,Charts!$BQ$2:$BR$52,2,FALSE),"- -")</f>
        <v>-25</v>
      </c>
      <c r="AA109" s="7">
        <f t="shared" ca="1" si="367"/>
        <v>-1</v>
      </c>
      <c r="AB109" s="7">
        <f t="shared" ca="1" si="634"/>
        <v>0</v>
      </c>
      <c r="AC109" s="7"/>
      <c r="AD109" s="7"/>
      <c r="AE109" s="7"/>
      <c r="AF109" s="7"/>
      <c r="AG109" s="7"/>
      <c r="AH109" s="43"/>
      <c r="AI109" s="7"/>
      <c r="AJ109" s="7"/>
      <c r="AK109" s="7">
        <f t="shared" ca="1" si="368"/>
        <v>-26</v>
      </c>
      <c r="AL109" s="7"/>
      <c r="AM109" s="69">
        <f>IFERROR(VLOOKUP(R109,'[1]Skill Statistics'!$A$3:$AN$513,MATCH(Profession,'[1]Skill Statistics'!$A$2:$AN$2,0),FALSE),0)</f>
        <v>0</v>
      </c>
      <c r="AN109" s="85">
        <f>IFERROR(VLOOKUP(Q109,'[1]Skill Statistics'!$A$3:$BK$513,MATCH(Archetype,'[1]Skill Statistics'!$A$2:$BK$2,0),FALSE),0)</f>
        <v>0</v>
      </c>
      <c r="AO109" s="85">
        <f>IFERROR(VLOOKUP(Q109,'[1]Skill Statistics'!$A$3:$BB$513,MATCH(Race,'[1]Skill Statistics'!$A$2:$BB$2,0),FALSE),0)</f>
        <v>0</v>
      </c>
      <c r="AP109" s="85">
        <f t="shared" ca="1" si="333"/>
        <v>-0.1</v>
      </c>
      <c r="AQ109" s="70"/>
      <c r="AS109" s="69">
        <f>IFERROR(VLOOKUP(Q109,'[1]Professional Skills'!$A$4:$AM$288,MATCH(Profession,'[1]Professional Skills'!$A$3:$AM$3,0),FALSE),"- -")</f>
        <v>0</v>
      </c>
      <c r="AU109" s="7">
        <f t="shared" si="636"/>
        <v>0</v>
      </c>
      <c r="AV109" s="7">
        <f t="shared" ca="1" si="635"/>
        <v>0</v>
      </c>
      <c r="AW109" t="str">
        <f t="shared" si="371"/>
        <v/>
      </c>
      <c r="AX109" t="str">
        <f>IFERROR(_xlfn.RANK.EQ(AW109,$AW$5:$AW$568),"")</f>
        <v/>
      </c>
      <c r="AY109">
        <f t="shared" si="327"/>
        <v>0</v>
      </c>
      <c r="AZ109" s="70" t="str">
        <f t="shared" si="369"/>
        <v/>
      </c>
      <c r="BB109" s="69" t="str">
        <f>IFERROR(IF(Q109="Language",VLOOKUP(R109,[1]Cultures!$B$4:$N$218,MATCH(Culture,[1]Cultures!$B$3:$N$3,0),FALSE),VLOOKUP(Q109,[1]Cultures!$B$4:$O$212,MATCH(Culture,[1]Cultures!$B$3:$O$3,0),FALSE)),"- -")</f>
        <v>- -</v>
      </c>
      <c r="BD109">
        <f t="shared" ca="1" si="631"/>
        <v>0</v>
      </c>
      <c r="BE109" t="str">
        <f t="shared" si="578"/>
        <v/>
      </c>
      <c r="BG109">
        <f t="shared" ca="1" si="641"/>
        <v>0.21444066951466267</v>
      </c>
      <c r="BH109">
        <f ca="1">_xlfn.RANK.EQ(BG109,$BG$89:$BG$568)</f>
        <v>60</v>
      </c>
      <c r="BI109" s="7" t="str">
        <f t="shared" ca="1" si="644"/>
        <v>- -</v>
      </c>
      <c r="BK109" s="7">
        <f t="shared" ca="1" si="642"/>
        <v>0</v>
      </c>
      <c r="BL109" s="70">
        <f t="shared" ca="1" si="328"/>
        <v>0</v>
      </c>
      <c r="BN109" s="69">
        <f>IFERROR(VLOOKUP(V109,Charts!$BT$2:$BV$14,3,FALSE),"- -")</f>
        <v>0.76923076923076927</v>
      </c>
      <c r="BO109" s="85">
        <f t="shared" ca="1" si="334"/>
        <v>1.2263394167666686</v>
      </c>
      <c r="BP109" s="70">
        <f t="shared" ca="1" si="579"/>
        <v>321</v>
      </c>
      <c r="BR109" s="7">
        <v>104</v>
      </c>
      <c r="BS109" s="9" t="str">
        <f ca="1">VLOOKUP(BR109,$O$3:$R$568,4,FALSE)</f>
        <v>Alien</v>
      </c>
      <c r="BT109" s="7" t="str">
        <f ca="1">VLOOKUP(BS109,$R$3:$V$568,5,FALSE)</f>
        <v>2 / 3</v>
      </c>
      <c r="BU109" s="7">
        <f ca="1">VLOOKUP(BT109,Charts!$BT$2:$BV$14,3,FALSE)</f>
        <v>0.84615384615384615</v>
      </c>
      <c r="BV109" s="7" t="str">
        <f t="shared" ca="1" si="372"/>
        <v>2</v>
      </c>
      <c r="BW109" s="7" t="str">
        <f t="shared" ca="1" si="373"/>
        <v>3</v>
      </c>
      <c r="BY109" s="7">
        <f t="shared" ca="1" si="374"/>
        <v>0.45479143270918565</v>
      </c>
      <c r="BZ109" s="7">
        <f t="shared" ca="1" si="375"/>
        <v>0.3913624134446605</v>
      </c>
      <c r="CA109" s="7">
        <f t="shared" ca="1" si="376"/>
        <v>1</v>
      </c>
      <c r="CB109" s="7" t="str">
        <f t="shared" ca="1" si="377"/>
        <v>2</v>
      </c>
      <c r="CC109" s="7">
        <f ca="1">IFERROR(IF(CC108+CB109&gt;CD$4,CC108,CC108+CB109),"")</f>
        <v>38</v>
      </c>
      <c r="CD109" s="7">
        <f t="shared" ca="1" si="580"/>
        <v>0</v>
      </c>
      <c r="CE109" s="7">
        <f t="shared" ca="1" si="378"/>
        <v>0.82099450874220714</v>
      </c>
      <c r="CF109" s="7">
        <f t="shared" ca="1" si="379"/>
        <v>2.5159337411639005E-2</v>
      </c>
      <c r="CG109" s="7">
        <f t="shared" ca="1" si="380"/>
        <v>1</v>
      </c>
      <c r="CH109" s="7" t="str">
        <f t="shared" ca="1" si="381"/>
        <v>2</v>
      </c>
      <c r="CI109" s="7">
        <f ca="1">IFERROR(IF(CI108+CH109&gt;CJ$4,CI108,CI108+CH109),"")</f>
        <v>60</v>
      </c>
      <c r="CJ109" s="7">
        <f t="shared" ca="1" si="581"/>
        <v>0</v>
      </c>
      <c r="CK109" s="7">
        <f t="shared" ca="1" si="382"/>
        <v>0.23366942329183948</v>
      </c>
      <c r="CL109" s="7">
        <f t="shared" ca="1" si="383"/>
        <v>0.61248442286200666</v>
      </c>
      <c r="CM109" s="7">
        <f t="shared" ca="1" si="384"/>
        <v>1</v>
      </c>
      <c r="CN109" s="7" t="str">
        <f t="shared" ca="1" si="385"/>
        <v>2</v>
      </c>
      <c r="CO109" s="7">
        <f ca="1">IFERROR(IF(CO108+CN109&gt;CP$4,CO108,CO108+CN109),"")</f>
        <v>60</v>
      </c>
      <c r="CP109" s="7">
        <f t="shared" ca="1" si="582"/>
        <v>0</v>
      </c>
      <c r="CQ109" s="7">
        <f t="shared" ca="1" si="386"/>
        <v>0.78520533169446649</v>
      </c>
      <c r="CR109" s="7">
        <f t="shared" ca="1" si="387"/>
        <v>6.0948514459379655E-2</v>
      </c>
      <c r="CS109" s="7">
        <f t="shared" ca="1" si="388"/>
        <v>1</v>
      </c>
      <c r="CT109" s="7" t="str">
        <f t="shared" ca="1" si="389"/>
        <v>2</v>
      </c>
      <c r="CU109" s="7">
        <f ca="1">IFERROR(IF(CU108+CT109&gt;CV$4,CU108,CU108+CT109),"")</f>
        <v>60</v>
      </c>
      <c r="CV109" s="7">
        <f t="shared" ca="1" si="583"/>
        <v>0</v>
      </c>
      <c r="CW109" s="7">
        <f t="shared" ca="1" si="390"/>
        <v>1.5773744739961293E-2</v>
      </c>
      <c r="CX109" s="7">
        <f t="shared" ca="1" si="391"/>
        <v>0.83038010141388485</v>
      </c>
      <c r="CY109" s="7">
        <f t="shared" ca="1" si="392"/>
        <v>2</v>
      </c>
      <c r="CZ109" s="7">
        <f t="shared" ca="1" si="393"/>
        <v>5</v>
      </c>
      <c r="DA109" s="7">
        <f ca="1">IFERROR(IF(DA108+CZ109&gt;DB$4,DA108,DA108+CZ109),"")</f>
        <v>60</v>
      </c>
      <c r="DB109" s="7">
        <f t="shared" ca="1" si="584"/>
        <v>0</v>
      </c>
      <c r="DC109" s="7">
        <f t="shared" ca="1" si="394"/>
        <v>0.94445063113543437</v>
      </c>
      <c r="DD109" s="7">
        <f t="shared" ca="1" si="395"/>
        <v>-9.8296784981588226E-2</v>
      </c>
      <c r="DE109" s="7">
        <f t="shared" ca="1" si="396"/>
        <v>0</v>
      </c>
      <c r="DF109" s="7">
        <f t="shared" ca="1" si="397"/>
        <v>0</v>
      </c>
      <c r="DG109" s="7">
        <f ca="1">IFERROR(IF(DG108+DF109&gt;DH$4,DG108,DG108+DF109),"")</f>
        <v>60</v>
      </c>
      <c r="DH109" s="7">
        <f t="shared" ca="1" si="585"/>
        <v>0</v>
      </c>
      <c r="DI109" s="7">
        <f t="shared" ca="1" si="398"/>
        <v>0.52975682758368325</v>
      </c>
      <c r="DJ109" s="7">
        <f t="shared" ca="1" si="399"/>
        <v>0.31639701857016289</v>
      </c>
      <c r="DK109" s="7">
        <f t="shared" ca="1" si="400"/>
        <v>1</v>
      </c>
      <c r="DL109" s="7" t="str">
        <f t="shared" ca="1" si="401"/>
        <v>2</v>
      </c>
      <c r="DM109" s="7">
        <f ca="1">IFERROR(IF(DM108+DL109&gt;DN$4,DM108,DM108+DL109),"")</f>
        <v>60</v>
      </c>
      <c r="DN109" s="7">
        <f t="shared" ca="1" si="586"/>
        <v>0</v>
      </c>
      <c r="DO109" s="7">
        <f t="shared" ca="1" si="402"/>
        <v>0.88492689050611872</v>
      </c>
      <c r="DP109" s="7">
        <f t="shared" ca="1" si="403"/>
        <v>-3.8773044352272579E-2</v>
      </c>
      <c r="DQ109" s="7">
        <f t="shared" ca="1" si="404"/>
        <v>0</v>
      </c>
      <c r="DR109" s="7">
        <f t="shared" ca="1" si="405"/>
        <v>0</v>
      </c>
      <c r="DS109" s="7">
        <f ca="1">IFERROR(IF(DS108+DR109&gt;DT$4,DS108,DS108+DR109),"")</f>
        <v>60</v>
      </c>
      <c r="DT109" s="7">
        <f t="shared" ca="1" si="587"/>
        <v>0</v>
      </c>
      <c r="DU109" s="7">
        <f t="shared" ca="1" si="406"/>
        <v>0.96506245173881311</v>
      </c>
      <c r="DV109" s="7">
        <f t="shared" ca="1" si="407"/>
        <v>-0.11890860558496696</v>
      </c>
      <c r="DW109" s="7">
        <f t="shared" ca="1" si="408"/>
        <v>0</v>
      </c>
      <c r="DX109" s="7">
        <f t="shared" ca="1" si="409"/>
        <v>0</v>
      </c>
      <c r="DY109" s="7">
        <f ca="1">IFERROR(IF(DY108+DX109&gt;DZ$4,DY108,DY108+DX109),"")</f>
        <v>59</v>
      </c>
      <c r="DZ109" s="7">
        <f t="shared" ca="1" si="588"/>
        <v>0</v>
      </c>
      <c r="EA109" s="7">
        <f t="shared" ca="1" si="410"/>
        <v>0.24838309286361471</v>
      </c>
      <c r="EB109" s="7">
        <f t="shared" ca="1" si="411"/>
        <v>0.59777075329023144</v>
      </c>
      <c r="EC109" s="7">
        <f t="shared" ca="1" si="412"/>
        <v>1</v>
      </c>
      <c r="ED109" s="7" t="str">
        <f t="shared" ca="1" si="413"/>
        <v>2</v>
      </c>
      <c r="EE109" s="7">
        <f ca="1">IFERROR(IF(EE108+ED109&gt;EF$4,EE108,EE108+ED109),"")</f>
        <v>60</v>
      </c>
      <c r="EF109" s="7">
        <f t="shared" ca="1" si="589"/>
        <v>0</v>
      </c>
      <c r="EG109" s="7">
        <f t="shared" ca="1" si="414"/>
        <v>0.44142888669738001</v>
      </c>
      <c r="EH109" s="7">
        <f t="shared" ca="1" si="415"/>
        <v>0.40472495945646614</v>
      </c>
      <c r="EI109" s="7">
        <f t="shared" ca="1" si="416"/>
        <v>1</v>
      </c>
      <c r="EJ109" s="7" t="str">
        <f t="shared" ca="1" si="417"/>
        <v>2</v>
      </c>
      <c r="EK109" s="7">
        <f ca="1">IFERROR(IF(EK108+EJ109&gt;EL$4,EK108,EK108+EJ109),"")</f>
        <v>60</v>
      </c>
      <c r="EL109" s="7">
        <f t="shared" ca="1" si="590"/>
        <v>0</v>
      </c>
      <c r="EM109" s="7">
        <f t="shared" ca="1" si="418"/>
        <v>0.9180471997549472</v>
      </c>
      <c r="EN109" s="7">
        <f t="shared" ca="1" si="419"/>
        <v>-7.1893353601101051E-2</v>
      </c>
      <c r="EO109" s="7">
        <f t="shared" ca="1" si="420"/>
        <v>0</v>
      </c>
      <c r="EP109" s="7">
        <f t="shared" ca="1" si="421"/>
        <v>0</v>
      </c>
      <c r="EQ109" s="7">
        <f ca="1">IFERROR(IF(EQ108+EP109&gt;ER$4,EQ108,EQ108+EP109),"")</f>
        <v>60</v>
      </c>
      <c r="ER109" s="7">
        <f t="shared" ca="1" si="591"/>
        <v>0</v>
      </c>
      <c r="ES109" s="7">
        <f t="shared" ca="1" si="422"/>
        <v>0.67317387727566602</v>
      </c>
      <c r="ET109" s="7">
        <f t="shared" ca="1" si="423"/>
        <v>0.17297996887818012</v>
      </c>
      <c r="EU109" s="7">
        <f t="shared" ca="1" si="424"/>
        <v>1</v>
      </c>
      <c r="EV109" s="7" t="str">
        <f t="shared" ca="1" si="425"/>
        <v>2</v>
      </c>
      <c r="EW109" s="7">
        <f ca="1">IFERROR(IF(EW108+EV109&gt;EX$4,EW108,EW108+EV109),"")</f>
        <v>60</v>
      </c>
      <c r="EX109" s="7">
        <f t="shared" ca="1" si="592"/>
        <v>0</v>
      </c>
      <c r="EY109" s="7">
        <f t="shared" ca="1" si="426"/>
        <v>0.56983298389638737</v>
      </c>
      <c r="EZ109" s="7">
        <f t="shared" ca="1" si="427"/>
        <v>0.27632086225745878</v>
      </c>
      <c r="FA109" s="7">
        <f t="shared" ca="1" si="428"/>
        <v>1</v>
      </c>
      <c r="FB109" s="7" t="str">
        <f t="shared" ca="1" si="429"/>
        <v>2</v>
      </c>
      <c r="FC109" s="7">
        <f ca="1">IFERROR(IF(FC108+FB109&gt;FD$4,FC108,FC108+FB109),"")</f>
        <v>60</v>
      </c>
      <c r="FD109" s="7">
        <f t="shared" ca="1" si="593"/>
        <v>0</v>
      </c>
      <c r="FE109" s="7">
        <f t="shared" ca="1" si="430"/>
        <v>0.43371564280576114</v>
      </c>
      <c r="FF109" s="7">
        <f t="shared" ca="1" si="431"/>
        <v>0.41243820334808501</v>
      </c>
      <c r="FG109" s="7">
        <f t="shared" ca="1" si="432"/>
        <v>1</v>
      </c>
      <c r="FH109" s="7" t="str">
        <f t="shared" ca="1" si="433"/>
        <v>2</v>
      </c>
      <c r="FI109" s="7">
        <f ca="1">IFERROR(IF(FI108+FH109&gt;FJ$4,FI108,FI108+FH109),"")</f>
        <v>60</v>
      </c>
      <c r="FJ109" s="7">
        <f t="shared" ca="1" si="594"/>
        <v>0</v>
      </c>
      <c r="FK109" s="7">
        <f t="shared" ca="1" si="434"/>
        <v>0.64410461141553355</v>
      </c>
      <c r="FL109" s="7">
        <f t="shared" ca="1" si="435"/>
        <v>0.2020492347383126</v>
      </c>
      <c r="FM109" s="7">
        <f t="shared" ca="1" si="436"/>
        <v>1</v>
      </c>
      <c r="FN109" s="7" t="str">
        <f t="shared" ca="1" si="437"/>
        <v>2</v>
      </c>
      <c r="FO109" s="7">
        <f ca="1">IFERROR(IF(FO108+FN109&gt;FP$4,FO108,FO108+FN109),"")</f>
        <v>60</v>
      </c>
      <c r="FP109" s="7">
        <f t="shared" ca="1" si="595"/>
        <v>0</v>
      </c>
      <c r="FQ109" s="7">
        <f t="shared" ca="1" si="438"/>
        <v>0.96967198915891473</v>
      </c>
      <c r="FR109" s="7">
        <f t="shared" ca="1" si="439"/>
        <v>-0.12351814300506858</v>
      </c>
      <c r="FS109" s="7">
        <f t="shared" ca="1" si="440"/>
        <v>0</v>
      </c>
      <c r="FT109" s="7">
        <f t="shared" ca="1" si="441"/>
        <v>0</v>
      </c>
      <c r="FU109" s="7">
        <f ca="1">IFERROR(IF(FU108+FT109&gt;FV$4,FU108,FU108+FT109),"")</f>
        <v>60</v>
      </c>
      <c r="FV109" s="7">
        <f t="shared" ca="1" si="596"/>
        <v>0</v>
      </c>
      <c r="FW109" s="7">
        <f t="shared" ca="1" si="442"/>
        <v>0.67970023186807249</v>
      </c>
      <c r="FX109" s="7">
        <f t="shared" ca="1" si="443"/>
        <v>0.16645361428577365</v>
      </c>
      <c r="FY109" s="7">
        <f t="shared" ca="1" si="444"/>
        <v>1</v>
      </c>
      <c r="FZ109" s="7" t="str">
        <f t="shared" ca="1" si="445"/>
        <v>2</v>
      </c>
      <c r="GA109" s="7">
        <f ca="1">IFERROR(IF(GA108+FZ109&gt;GB$4,GA108,GA108+FZ109),"")</f>
        <v>60</v>
      </c>
      <c r="GB109" s="7">
        <f t="shared" ca="1" si="597"/>
        <v>0</v>
      </c>
      <c r="GC109" s="7">
        <f t="shared" ca="1" si="446"/>
        <v>4.9724826810283451E-3</v>
      </c>
      <c r="GD109" s="7">
        <f t="shared" ca="1" si="447"/>
        <v>0.8411813634728178</v>
      </c>
      <c r="GE109" s="7">
        <f t="shared" ca="1" si="448"/>
        <v>2</v>
      </c>
      <c r="GF109" s="7">
        <f t="shared" ca="1" si="449"/>
        <v>5</v>
      </c>
      <c r="GG109" s="7">
        <f ca="1">IFERROR(IF(GG108+GF109&gt;GH$4,GG108,GG108+GF109),"")</f>
        <v>60</v>
      </c>
      <c r="GH109" s="7">
        <f t="shared" ca="1" si="598"/>
        <v>0</v>
      </c>
      <c r="GI109" s="7">
        <f t="shared" ca="1" si="450"/>
        <v>0.14543757899750365</v>
      </c>
      <c r="GJ109" s="7">
        <f t="shared" ca="1" si="451"/>
        <v>0.7007162671563425</v>
      </c>
      <c r="GK109" s="7">
        <f t="shared" ca="1" si="452"/>
        <v>1</v>
      </c>
      <c r="GL109" s="7" t="str">
        <f t="shared" ca="1" si="453"/>
        <v>2</v>
      </c>
      <c r="GM109" s="7">
        <f ca="1">IFERROR(IF(GM108+GL109&gt;GN$4,GM108,GM108+GL109),"")</f>
        <v>60</v>
      </c>
      <c r="GN109" s="7">
        <f t="shared" ca="1" si="599"/>
        <v>0</v>
      </c>
      <c r="GO109" s="7">
        <f t="shared" ca="1" si="454"/>
        <v>0.4795899822171924</v>
      </c>
      <c r="GP109" s="7">
        <f t="shared" ca="1" si="455"/>
        <v>0.36656386393665374</v>
      </c>
      <c r="GQ109" s="7">
        <f t="shared" ca="1" si="456"/>
        <v>1</v>
      </c>
      <c r="GR109" s="7" t="str">
        <f t="shared" ca="1" si="457"/>
        <v>2</v>
      </c>
      <c r="GS109" s="7">
        <f ca="1">IFERROR(IF(GS108+GR109&gt;GT$4,GS108,GS108+GR109),"")</f>
        <v>60</v>
      </c>
      <c r="GT109" s="7">
        <f t="shared" ca="1" si="600"/>
        <v>0</v>
      </c>
      <c r="GU109" s="7">
        <f t="shared" ca="1" si="458"/>
        <v>0.45788025498402107</v>
      </c>
      <c r="GV109" s="7">
        <f t="shared" ca="1" si="459"/>
        <v>0.38827359116982507</v>
      </c>
      <c r="GW109" s="7">
        <f t="shared" ca="1" si="460"/>
        <v>1</v>
      </c>
      <c r="GX109" s="7" t="str">
        <f t="shared" ca="1" si="461"/>
        <v>2</v>
      </c>
      <c r="GY109" s="7">
        <f ca="1">IFERROR(IF(GY108+GX109&gt;GZ$4,GY108,GY108+GX109),"")</f>
        <v>60</v>
      </c>
      <c r="GZ109" s="7">
        <f t="shared" ca="1" si="601"/>
        <v>0</v>
      </c>
      <c r="HA109" s="7">
        <f t="shared" ca="1" si="462"/>
        <v>0.79239884518807546</v>
      </c>
      <c r="HB109" s="7">
        <f t="shared" ca="1" si="463"/>
        <v>5.3755000965770683E-2</v>
      </c>
      <c r="HC109" s="7">
        <f t="shared" ca="1" si="464"/>
        <v>1</v>
      </c>
      <c r="HD109" s="7" t="str">
        <f t="shared" ca="1" si="465"/>
        <v>2</v>
      </c>
      <c r="HE109" s="7">
        <f ca="1">IFERROR(IF(HE108+HD109&gt;HF$4,HE108,HE108+HD109),"")</f>
        <v>60</v>
      </c>
      <c r="HF109" s="7">
        <f t="shared" ca="1" si="602"/>
        <v>0</v>
      </c>
      <c r="HG109" s="7">
        <f t="shared" ca="1" si="466"/>
        <v>0.78059431059663908</v>
      </c>
      <c r="HH109" s="7">
        <f t="shared" ca="1" si="467"/>
        <v>6.555953555720706E-2</v>
      </c>
      <c r="HI109" s="7">
        <f t="shared" ca="1" si="468"/>
        <v>1</v>
      </c>
      <c r="HJ109" s="7" t="str">
        <f t="shared" ca="1" si="469"/>
        <v>2</v>
      </c>
      <c r="HK109" s="7">
        <f ca="1">IFERROR(IF(HK108+HJ109&gt;HL$4,HK108,HK108+HJ109),"")</f>
        <v>60</v>
      </c>
      <c r="HL109" s="7">
        <f t="shared" ca="1" si="603"/>
        <v>0</v>
      </c>
      <c r="HM109" s="7">
        <f t="shared" ca="1" si="470"/>
        <v>0.32618197517784131</v>
      </c>
      <c r="HN109" s="7">
        <f t="shared" ca="1" si="471"/>
        <v>0.51997187097600484</v>
      </c>
      <c r="HO109" s="7">
        <f t="shared" ca="1" si="472"/>
        <v>1</v>
      </c>
      <c r="HP109" s="7" t="str">
        <f t="shared" ca="1" si="473"/>
        <v>2</v>
      </c>
      <c r="HQ109" s="7">
        <f ca="1">IFERROR(IF(HQ108+HP109&gt;HR$4,HQ108,HQ108+HP109),"")</f>
        <v>60</v>
      </c>
      <c r="HR109" s="7">
        <f t="shared" ca="1" si="604"/>
        <v>0</v>
      </c>
      <c r="HS109" s="7">
        <f t="shared" ca="1" si="474"/>
        <v>0.11845393444547037</v>
      </c>
      <c r="HT109" s="7">
        <f t="shared" ca="1" si="475"/>
        <v>0.72769991170837578</v>
      </c>
      <c r="HU109" s="7">
        <f t="shared" ca="1" si="476"/>
        <v>1</v>
      </c>
      <c r="HV109" s="7" t="str">
        <f t="shared" ca="1" si="477"/>
        <v>2</v>
      </c>
      <c r="HW109" s="7">
        <f ca="1">IFERROR(IF(HW108+HV109&gt;HX$4,HW108,HW108+HV109),"")</f>
        <v>60</v>
      </c>
      <c r="HX109" s="7">
        <f t="shared" ca="1" si="605"/>
        <v>0</v>
      </c>
      <c r="HY109" s="7">
        <f t="shared" ca="1" si="478"/>
        <v>0.94180936141574456</v>
      </c>
      <c r="HZ109" s="7">
        <f t="shared" ca="1" si="479"/>
        <v>-9.5655515261898416E-2</v>
      </c>
      <c r="IA109" s="7">
        <f t="shared" ca="1" si="480"/>
        <v>0</v>
      </c>
      <c r="IB109" s="7">
        <f t="shared" ca="1" si="481"/>
        <v>0</v>
      </c>
      <c r="IC109" s="7">
        <f ca="1">IFERROR(IF(IC108+IB109&gt;ID$4,IC108,IC108+IB109),"")</f>
        <v>60</v>
      </c>
      <c r="ID109" s="7">
        <f t="shared" ca="1" si="606"/>
        <v>0</v>
      </c>
      <c r="IE109" s="7">
        <f t="shared" ca="1" si="482"/>
        <v>0.38169888245433814</v>
      </c>
      <c r="IF109" s="7">
        <f t="shared" ca="1" si="483"/>
        <v>0.46445496369950801</v>
      </c>
      <c r="IG109" s="7">
        <f t="shared" ca="1" si="484"/>
        <v>1</v>
      </c>
      <c r="IH109" s="7" t="str">
        <f t="shared" ca="1" si="485"/>
        <v>2</v>
      </c>
      <c r="II109" s="7">
        <f ca="1">IFERROR(IF(II108+IH109&gt;IJ$4,II108,II108+IH109),"")</f>
        <v>60</v>
      </c>
      <c r="IJ109" s="7">
        <f t="shared" ca="1" si="607"/>
        <v>0</v>
      </c>
      <c r="IK109" s="7">
        <f t="shared" ca="1" si="486"/>
        <v>0.91241144863441503</v>
      </c>
      <c r="IL109" s="7">
        <f t="shared" ca="1" si="487"/>
        <v>-6.6257602480568889E-2</v>
      </c>
      <c r="IM109" s="7">
        <f t="shared" ca="1" si="488"/>
        <v>0</v>
      </c>
      <c r="IN109" s="7">
        <f t="shared" ca="1" si="489"/>
        <v>0</v>
      </c>
      <c r="IO109" s="7">
        <f ca="1">IFERROR(IF(IO108+IN109&gt;IP$4,IO108,IO108+IN109),"")</f>
        <v>60</v>
      </c>
      <c r="IP109" s="7">
        <f t="shared" ca="1" si="608"/>
        <v>0</v>
      </c>
      <c r="IQ109" s="7">
        <f t="shared" ca="1" si="490"/>
        <v>0.35573634904567086</v>
      </c>
      <c r="IR109" s="7">
        <f t="shared" ca="1" si="491"/>
        <v>0.49041749710817528</v>
      </c>
      <c r="IS109" s="7">
        <f t="shared" ca="1" si="492"/>
        <v>1</v>
      </c>
      <c r="IT109" s="7" t="str">
        <f t="shared" ca="1" si="493"/>
        <v>2</v>
      </c>
      <c r="IU109" s="7">
        <f ca="1">IFERROR(IF(IU108+IT109&gt;IV$4,IU108,IU108+IT109),"")</f>
        <v>60</v>
      </c>
      <c r="IV109" s="7">
        <f t="shared" ca="1" si="609"/>
        <v>0</v>
      </c>
      <c r="IW109" s="7">
        <f t="shared" ca="1" si="494"/>
        <v>4.9308517710255129E-2</v>
      </c>
      <c r="IX109" s="7">
        <f t="shared" ca="1" si="495"/>
        <v>0.79684532844359102</v>
      </c>
      <c r="IY109" s="7">
        <f t="shared" ca="1" si="496"/>
        <v>1</v>
      </c>
      <c r="IZ109" s="7" t="str">
        <f t="shared" ca="1" si="497"/>
        <v>2</v>
      </c>
      <c r="JA109" s="7">
        <f ca="1">IFERROR(IF(JA108+IZ109&gt;JB$4,JA108,JA108+IZ109),"")</f>
        <v>60</v>
      </c>
      <c r="JB109" s="7">
        <f t="shared" ca="1" si="610"/>
        <v>0</v>
      </c>
      <c r="JC109" s="7">
        <f t="shared" ca="1" si="498"/>
        <v>4.0936873877671531E-2</v>
      </c>
      <c r="JD109" s="7">
        <f t="shared" ca="1" si="499"/>
        <v>0.80521697227617461</v>
      </c>
      <c r="JE109" s="7">
        <f t="shared" ca="1" si="500"/>
        <v>2</v>
      </c>
      <c r="JF109" s="7">
        <f t="shared" ca="1" si="501"/>
        <v>5</v>
      </c>
      <c r="JG109" s="7">
        <f ca="1">IFERROR(IF(JG108+JF109&gt;JH$4,JG108,JG108+JF109),"")</f>
        <v>60</v>
      </c>
      <c r="JH109" s="7">
        <f t="shared" ca="1" si="611"/>
        <v>0</v>
      </c>
      <c r="JI109" s="7">
        <f t="shared" ca="1" si="502"/>
        <v>0.85372177261555893</v>
      </c>
      <c r="JJ109" s="7">
        <f t="shared" ca="1" si="503"/>
        <v>-7.5679264617127817E-3</v>
      </c>
      <c r="JK109" s="7">
        <f t="shared" ca="1" si="504"/>
        <v>0</v>
      </c>
      <c r="JL109" s="7">
        <f t="shared" ca="1" si="505"/>
        <v>0</v>
      </c>
      <c r="JM109" s="7">
        <f ca="1">IFERROR(IF(JM108+JL109&gt;JN$4,JM108,JM108+JL109),"")</f>
        <v>60</v>
      </c>
      <c r="JN109" s="7">
        <f t="shared" ca="1" si="612"/>
        <v>0</v>
      </c>
      <c r="JO109" s="7">
        <f t="shared" ca="1" si="506"/>
        <v>0.25204369756547906</v>
      </c>
      <c r="JP109" s="7">
        <f t="shared" ca="1" si="507"/>
        <v>0.59411014858836708</v>
      </c>
      <c r="JQ109" s="7">
        <f t="shared" ca="1" si="508"/>
        <v>1</v>
      </c>
      <c r="JR109" s="7" t="str">
        <f t="shared" ca="1" si="509"/>
        <v>2</v>
      </c>
      <c r="JS109" s="7">
        <f ca="1">IFERROR(IF(JS108+JR109&gt;JT$4,JS108,JS108+JR109),"")</f>
        <v>60</v>
      </c>
      <c r="JT109" s="7">
        <f t="shared" ca="1" si="613"/>
        <v>0</v>
      </c>
      <c r="JU109" s="7">
        <f t="shared" ca="1" si="510"/>
        <v>0.5712925819648732</v>
      </c>
      <c r="JV109" s="7">
        <f t="shared" ca="1" si="511"/>
        <v>0.27486126418897294</v>
      </c>
      <c r="JW109" s="7">
        <f t="shared" ca="1" si="512"/>
        <v>1</v>
      </c>
      <c r="JX109" s="7" t="str">
        <f t="shared" ca="1" si="513"/>
        <v>2</v>
      </c>
      <c r="JY109" s="7">
        <f ca="1">IFERROR(IF(JY108+JX109&gt;JZ$4,JY108,JY108+JX109),"")</f>
        <v>60</v>
      </c>
      <c r="JZ109" s="7">
        <f t="shared" ca="1" si="614"/>
        <v>0</v>
      </c>
      <c r="KA109" s="7">
        <f t="shared" ca="1" si="514"/>
        <v>0.25338743308315803</v>
      </c>
      <c r="KB109" s="7">
        <f t="shared" ca="1" si="515"/>
        <v>0.59276641307068811</v>
      </c>
      <c r="KC109" s="7">
        <f t="shared" ca="1" si="516"/>
        <v>1</v>
      </c>
      <c r="KD109" s="7" t="str">
        <f t="shared" ca="1" si="517"/>
        <v>2</v>
      </c>
      <c r="KE109" s="7">
        <f ca="1">IFERROR(IF(KE108+KD109&gt;KF$4,KE108,KE108+KD109),"")</f>
        <v>60</v>
      </c>
      <c r="KF109" s="7">
        <f t="shared" ca="1" si="615"/>
        <v>0</v>
      </c>
      <c r="KG109" s="7">
        <f t="shared" ca="1" si="518"/>
        <v>0.5917908967586919</v>
      </c>
      <c r="KH109" s="7">
        <f t="shared" ca="1" si="519"/>
        <v>0.25436294939515425</v>
      </c>
      <c r="KI109" s="7">
        <f t="shared" ca="1" si="520"/>
        <v>1</v>
      </c>
      <c r="KJ109" s="7" t="str">
        <f t="shared" ca="1" si="521"/>
        <v>2</v>
      </c>
      <c r="KK109" s="7">
        <f ca="1">IFERROR(IF(KK108+KJ109&gt;KL$4,KK108,KK108+KJ109),"")</f>
        <v>60</v>
      </c>
      <c r="KL109" s="7">
        <f t="shared" ca="1" si="616"/>
        <v>0</v>
      </c>
      <c r="KM109" s="7">
        <f t="shared" ca="1" si="522"/>
        <v>8.9793783287247741E-2</v>
      </c>
      <c r="KN109" s="7">
        <f t="shared" ca="1" si="523"/>
        <v>0.7563600628665984</v>
      </c>
      <c r="KO109" s="7">
        <f t="shared" ca="1" si="524"/>
        <v>1</v>
      </c>
      <c r="KP109" s="7" t="str">
        <f t="shared" ca="1" si="525"/>
        <v>2</v>
      </c>
      <c r="KQ109" s="7">
        <f ca="1">IFERROR(IF(KQ108+KP109&gt;KR$4,KQ108,KQ108+KP109),"")</f>
        <v>60</v>
      </c>
      <c r="KR109" s="7">
        <f t="shared" ca="1" si="617"/>
        <v>0</v>
      </c>
      <c r="KS109" s="7">
        <f t="shared" ca="1" si="526"/>
        <v>0.56598528086132227</v>
      </c>
      <c r="KT109" s="7">
        <f t="shared" ca="1" si="527"/>
        <v>0.28016856529252387</v>
      </c>
      <c r="KU109" s="7">
        <f t="shared" ca="1" si="528"/>
        <v>1</v>
      </c>
      <c r="KV109" s="7" t="str">
        <f t="shared" ca="1" si="529"/>
        <v>2</v>
      </c>
      <c r="KW109" s="7">
        <f ca="1">IFERROR(IF(KW108+KV109&gt;KX$4,KW108,KW108+KV109),"")</f>
        <v>60</v>
      </c>
      <c r="KX109" s="7">
        <f t="shared" ca="1" si="618"/>
        <v>0</v>
      </c>
      <c r="KY109" s="7">
        <f t="shared" ca="1" si="530"/>
        <v>0.21007381311063844</v>
      </c>
      <c r="KZ109" s="7">
        <f t="shared" ca="1" si="531"/>
        <v>0.6360800330432077</v>
      </c>
      <c r="LA109" s="7">
        <f t="shared" ca="1" si="532"/>
        <v>1</v>
      </c>
      <c r="LB109" s="7" t="str">
        <f t="shared" ca="1" si="533"/>
        <v>2</v>
      </c>
      <c r="LC109" s="7">
        <f ca="1">IFERROR(IF(LC108+LB109&gt;LD$4,LC108,LC108+LB109),"")</f>
        <v>60</v>
      </c>
      <c r="LD109" s="7">
        <f t="shared" ca="1" si="619"/>
        <v>0</v>
      </c>
      <c r="LE109" s="7">
        <f t="shared" ca="1" si="534"/>
        <v>0.95785923982787669</v>
      </c>
      <c r="LF109" s="7">
        <f t="shared" ca="1" si="535"/>
        <v>-0.11170539367403054</v>
      </c>
      <c r="LG109" s="7">
        <f t="shared" ca="1" si="536"/>
        <v>0</v>
      </c>
      <c r="LH109" s="7">
        <f t="shared" ca="1" si="537"/>
        <v>0</v>
      </c>
      <c r="LI109" s="7">
        <f ca="1">IFERROR(IF(LI108+LH109&gt;LJ$4,LI108,LI108+LH109),"")</f>
        <v>60</v>
      </c>
      <c r="LJ109" s="7">
        <f t="shared" ca="1" si="620"/>
        <v>0</v>
      </c>
      <c r="LK109" s="7">
        <f t="shared" ca="1" si="538"/>
        <v>0.31287709171459466</v>
      </c>
      <c r="LL109" s="7">
        <f t="shared" ca="1" si="539"/>
        <v>0.53327675443925149</v>
      </c>
      <c r="LM109" s="7">
        <f t="shared" ca="1" si="540"/>
        <v>1</v>
      </c>
      <c r="LN109" s="7" t="str">
        <f t="shared" ca="1" si="541"/>
        <v>2</v>
      </c>
      <c r="LO109" s="7">
        <f ca="1">IFERROR(IF(LO108+LN109&gt;LP$4,LO108,LO108+LN109),"")</f>
        <v>60</v>
      </c>
      <c r="LP109" s="7">
        <f t="shared" ca="1" si="621"/>
        <v>0</v>
      </c>
      <c r="LQ109" s="7">
        <f t="shared" ca="1" si="542"/>
        <v>0.19010327086859991</v>
      </c>
      <c r="LR109" s="7">
        <f t="shared" ca="1" si="543"/>
        <v>0.65605057528524624</v>
      </c>
      <c r="LS109" s="7">
        <f t="shared" ca="1" si="544"/>
        <v>1</v>
      </c>
      <c r="LT109" s="7" t="str">
        <f t="shared" ca="1" si="545"/>
        <v>2</v>
      </c>
      <c r="LU109" s="7">
        <f ca="1">IFERROR(IF(LU108+LT109&gt;LV$4,LU108,LU108+LT109),"")</f>
        <v>60</v>
      </c>
      <c r="LV109" s="7">
        <f t="shared" ca="1" si="622"/>
        <v>0</v>
      </c>
      <c r="LW109" s="7">
        <f t="shared" ca="1" si="546"/>
        <v>0.32587013951765842</v>
      </c>
      <c r="LX109" s="7">
        <f t="shared" ca="1" si="547"/>
        <v>0.52028370663618773</v>
      </c>
      <c r="LY109" s="7">
        <f t="shared" ca="1" si="548"/>
        <v>1</v>
      </c>
      <c r="LZ109" s="7" t="str">
        <f t="shared" ca="1" si="549"/>
        <v>2</v>
      </c>
      <c r="MA109" s="7">
        <f ca="1">IFERROR(IF(MA108+LZ109&gt;MB$4,MA108,MA108+LZ109),"")</f>
        <v>60</v>
      </c>
      <c r="MB109" s="7">
        <f t="shared" ca="1" si="623"/>
        <v>0</v>
      </c>
      <c r="MC109" s="7">
        <f t="shared" ca="1" si="550"/>
        <v>0.69408968825260609</v>
      </c>
      <c r="MD109" s="7">
        <f t="shared" ca="1" si="551"/>
        <v>0.15206415790124006</v>
      </c>
      <c r="ME109" s="7">
        <f t="shared" ca="1" si="552"/>
        <v>1</v>
      </c>
      <c r="MF109" s="7" t="str">
        <f t="shared" ca="1" si="553"/>
        <v>2</v>
      </c>
      <c r="MG109" s="7">
        <f ca="1">IFERROR(IF(MG108+MF109&gt;MH$4,MG108,MG108+MF109),"")</f>
        <v>60</v>
      </c>
      <c r="MH109" s="7">
        <f t="shared" ca="1" si="624"/>
        <v>0</v>
      </c>
      <c r="MI109" s="7">
        <f t="shared" ca="1" si="554"/>
        <v>0.17242144729335984</v>
      </c>
      <c r="MJ109" s="7">
        <f t="shared" ca="1" si="555"/>
        <v>0.6737323988604863</v>
      </c>
      <c r="MK109" s="7">
        <f t="shared" ca="1" si="556"/>
        <v>1</v>
      </c>
      <c r="ML109" s="7" t="str">
        <f t="shared" ca="1" si="557"/>
        <v>2</v>
      </c>
      <c r="MM109" s="7">
        <f ca="1">IFERROR(IF(MM108+ML109&gt;MN$4,MM108,MM108+ML109),"")</f>
        <v>60</v>
      </c>
      <c r="MN109" s="7">
        <f t="shared" ca="1" si="625"/>
        <v>0</v>
      </c>
      <c r="MO109" s="7">
        <f t="shared" ca="1" si="558"/>
        <v>0.33723827726392441</v>
      </c>
      <c r="MP109" s="7">
        <f t="shared" ca="1" si="559"/>
        <v>0.50891556888992173</v>
      </c>
      <c r="MQ109" s="7">
        <f t="shared" ca="1" si="560"/>
        <v>1</v>
      </c>
      <c r="MR109" s="7" t="str">
        <f t="shared" ca="1" si="561"/>
        <v>2</v>
      </c>
      <c r="MS109" s="7">
        <f ca="1">IFERROR(IF(MS108+MR109&gt;MT$4,MS108,MS108+MR109),"")</f>
        <v>60</v>
      </c>
      <c r="MT109" s="7">
        <f t="shared" ca="1" si="626"/>
        <v>0</v>
      </c>
      <c r="MU109" s="7">
        <f t="shared" ca="1" si="562"/>
        <v>0.878135327487782</v>
      </c>
      <c r="MV109" s="7">
        <f t="shared" ca="1" si="563"/>
        <v>-3.1981481333935857E-2</v>
      </c>
      <c r="MW109" s="7">
        <f t="shared" ca="1" si="564"/>
        <v>0</v>
      </c>
      <c r="MX109" s="7">
        <f t="shared" ca="1" si="565"/>
        <v>0</v>
      </c>
      <c r="MY109" s="7">
        <f ca="1">IFERROR(IF(MY108+MX109&gt;MZ$4,MY108,MY108+MX109),"")</f>
        <v>60</v>
      </c>
      <c r="MZ109" s="7">
        <f t="shared" ca="1" si="627"/>
        <v>0</v>
      </c>
      <c r="NA109" s="7">
        <f t="shared" ca="1" si="566"/>
        <v>0.83450135218365096</v>
      </c>
      <c r="NB109" s="7">
        <f t="shared" ca="1" si="567"/>
        <v>1.1652493970195188E-2</v>
      </c>
      <c r="NC109" s="7">
        <f t="shared" ca="1" si="568"/>
        <v>1</v>
      </c>
      <c r="ND109" s="7" t="str">
        <f t="shared" ca="1" si="569"/>
        <v>2</v>
      </c>
      <c r="NE109" s="7">
        <f ca="1">IFERROR(IF(NE108+ND109&gt;NF$4,NE108,NE108+ND109),"")</f>
        <v>60</v>
      </c>
      <c r="NF109" s="7">
        <f t="shared" ca="1" si="628"/>
        <v>0</v>
      </c>
      <c r="NG109" s="7">
        <f t="shared" ca="1" si="570"/>
        <v>0.36208661215060045</v>
      </c>
      <c r="NH109" s="7">
        <f t="shared" ca="1" si="571"/>
        <v>0.48406723400324569</v>
      </c>
      <c r="NI109" s="7">
        <f t="shared" ca="1" si="572"/>
        <v>1</v>
      </c>
      <c r="NJ109" s="7" t="str">
        <f t="shared" ca="1" si="573"/>
        <v>2</v>
      </c>
      <c r="NK109" s="7">
        <f ca="1">IFERROR(IF(NK108+NJ109&gt;NL$4,NK108,NK108+NJ109),"")</f>
        <v>60</v>
      </c>
      <c r="NL109" s="7">
        <f t="shared" ca="1" si="629"/>
        <v>0</v>
      </c>
      <c r="NM109" s="7">
        <f t="shared" ca="1" si="574"/>
        <v>0.54869861361459016</v>
      </c>
      <c r="NN109" s="7">
        <f t="shared" ca="1" si="575"/>
        <v>0.29745523253925599</v>
      </c>
      <c r="NO109" s="7">
        <f t="shared" ca="1" si="576"/>
        <v>1</v>
      </c>
      <c r="NP109" s="7" t="str">
        <f t="shared" ca="1" si="577"/>
        <v>2</v>
      </c>
      <c r="NQ109" s="7">
        <f ca="1">IFERROR(IF(NQ108+NP109&gt;NR$4,NQ108,NQ108+NP109),"")</f>
        <v>60</v>
      </c>
      <c r="NR109" s="7">
        <f t="shared" ca="1" si="630"/>
        <v>0</v>
      </c>
      <c r="NT109">
        <v>107</v>
      </c>
      <c r="NU109" s="7" t="s">
        <v>19</v>
      </c>
      <c r="NV109" s="7" t="str">
        <f t="shared" ca="1" si="335"/>
        <v/>
      </c>
      <c r="NW109" s="7" t="str">
        <f t="shared" ca="1" si="329"/>
        <v/>
      </c>
      <c r="NX109" t="str">
        <f ca="1">IFERROR(VLOOKUP(NT109,$K$3:$AK$568,8,FALSE),"")</f>
        <v/>
      </c>
      <c r="NY109" t="str">
        <f ca="1">IFERROR(VLOOKUP(NT109,$K$3:$AK$568,9,FALSE),"")</f>
        <v/>
      </c>
      <c r="NZ109" s="7" t="str">
        <f ca="1">IFERROR(VLOOKUP(NT109,$K$3:$AK$568,27,FALSE),"")</f>
        <v/>
      </c>
      <c r="OB109">
        <v>107</v>
      </c>
      <c r="OC109" s="7" t="s">
        <v>19</v>
      </c>
      <c r="OD109" t="e">
        <f t="shared" ca="1" si="336"/>
        <v>#N/A</v>
      </c>
      <c r="OE109" s="7" t="str">
        <f t="shared" ca="1" si="337"/>
        <v/>
      </c>
      <c r="OF109" s="7" t="str">
        <f t="shared" ca="1" si="338"/>
        <v/>
      </c>
      <c r="OG109" t="str">
        <f t="shared" ca="1" si="339"/>
        <v/>
      </c>
      <c r="OI109">
        <v>107</v>
      </c>
      <c r="OJ109" s="7" t="s">
        <v>19</v>
      </c>
      <c r="OK109" s="7" t="str">
        <f t="shared" ca="1" si="340"/>
        <v/>
      </c>
      <c r="OL109" s="7" t="str">
        <f t="shared" ca="1" si="341"/>
        <v/>
      </c>
      <c r="OM109" t="str">
        <f ca="1">IFERROR(VLOOKUP(OI109,$L$3:$AK$568,7,FALSE),"")</f>
        <v/>
      </c>
      <c r="ON109" t="str">
        <f ca="1">IFERROR(VLOOKUP(OI109,$L$3:$AK$568,8,FALSE),"")</f>
        <v/>
      </c>
      <c r="OO109" s="7" t="str">
        <f ca="1">IFERROR(VLOOKUP(OI109,$L$3:$AK$568,26,FALSE),"")</f>
        <v/>
      </c>
      <c r="OQ109">
        <v>107</v>
      </c>
      <c r="OR109" s="7" t="s">
        <v>19</v>
      </c>
      <c r="OS109" t="e">
        <f t="shared" ca="1" si="342"/>
        <v>#N/A</v>
      </c>
      <c r="OT109" s="7" t="str">
        <f t="shared" ca="1" si="343"/>
        <v/>
      </c>
      <c r="OU109" s="7" t="str">
        <f t="shared" ca="1" si="344"/>
        <v/>
      </c>
      <c r="OV109" t="str">
        <f t="shared" ca="1" si="345"/>
        <v/>
      </c>
      <c r="OX109">
        <v>107</v>
      </c>
      <c r="OY109" s="7" t="s">
        <v>19</v>
      </c>
      <c r="OZ109" s="7" t="str">
        <f t="shared" ca="1" si="346"/>
        <v/>
      </c>
      <c r="PA109" s="7" t="str">
        <f t="shared" ca="1" si="347"/>
        <v/>
      </c>
      <c r="PB109" t="str">
        <f ca="1">IFERROR(VLOOKUP(OX109,$M$3:$AK$568,6,FALSE),"")</f>
        <v/>
      </c>
      <c r="PC109" t="str">
        <f ca="1">IFERROR(VLOOKUP(OX109,$M$3:$AK$568,7,FALSE),"")</f>
        <v/>
      </c>
      <c r="PD109" s="7" t="str">
        <f ca="1">IFERROR(VLOOKUP(OX109,$M$3:$AK$568,25,FALSE),"")</f>
        <v/>
      </c>
      <c r="PF109">
        <v>107</v>
      </c>
      <c r="PG109" s="7" t="s">
        <v>19</v>
      </c>
      <c r="PH109" t="e">
        <f t="shared" ca="1" si="348"/>
        <v>#N/A</v>
      </c>
      <c r="PI109" s="7" t="str">
        <f t="shared" ca="1" si="349"/>
        <v/>
      </c>
      <c r="PJ109" s="7" t="str">
        <f t="shared" ca="1" si="350"/>
        <v/>
      </c>
      <c r="PK109" t="str">
        <f t="shared" ca="1" si="351"/>
        <v/>
      </c>
      <c r="PM109">
        <v>107</v>
      </c>
      <c r="PN109" s="7" t="s">
        <v>19</v>
      </c>
      <c r="PO109" s="202" t="str">
        <f t="shared" ca="1" si="352"/>
        <v/>
      </c>
      <c r="PP109" s="7" t="str">
        <f t="shared" ca="1" si="353"/>
        <v/>
      </c>
      <c r="PQ109" t="str">
        <f ca="1">IFERROR(VLOOKUP(PM109,$G$325:$R$409,12,FALSE),"")</f>
        <v/>
      </c>
      <c r="PR109" t="e">
        <f ca="1">VLOOKUP(PM109,$G$324:$Q$409,11,FALSE)</f>
        <v>#N/A</v>
      </c>
      <c r="PS109" s="7" t="str">
        <f ca="1">VLOOKUP(PQ109,$R$325:$Y$409,8,FALSE)</f>
        <v>- -</v>
      </c>
      <c r="PT109" s="7">
        <f ca="1">ReSt</f>
        <v>-4</v>
      </c>
      <c r="PU109" s="7" t="e">
        <f t="shared" ca="1" si="354"/>
        <v>#N/A</v>
      </c>
      <c r="PV109" s="7" t="e">
        <f t="shared" ca="1" si="355"/>
        <v>#N/A</v>
      </c>
      <c r="PW109" s="7" t="str">
        <f ca="1">VLOOKUP(PQ109,$R$325:$AK$409,8,FALSE)</f>
        <v>- -</v>
      </c>
      <c r="PX109" s="7"/>
      <c r="PY109">
        <v>107</v>
      </c>
      <c r="PZ109" s="7" t="s">
        <v>19</v>
      </c>
      <c r="QA109" t="str">
        <f t="shared" ca="1" si="356"/>
        <v/>
      </c>
      <c r="QB109" s="7" t="str">
        <f t="shared" ca="1" si="357"/>
        <v/>
      </c>
      <c r="QC109" s="7" t="str">
        <f t="shared" ca="1" si="358"/>
        <v/>
      </c>
      <c r="QD109" t="str">
        <f t="shared" ca="1" si="359"/>
        <v/>
      </c>
      <c r="QF109">
        <v>107</v>
      </c>
      <c r="QG109" s="7" t="s">
        <v>19</v>
      </c>
      <c r="QH109" s="7" t="str">
        <f t="shared" ca="1" si="360"/>
        <v/>
      </c>
      <c r="QI109" s="7" t="e">
        <f t="shared" ca="1" si="361"/>
        <v>#VALUE!</v>
      </c>
      <c r="QJ109" t="e">
        <f t="shared" ca="1" si="362"/>
        <v>#N/A</v>
      </c>
      <c r="QK109" s="7" t="e">
        <f t="shared" ca="1" si="363"/>
        <v>#N/A</v>
      </c>
      <c r="QM109">
        <v>107</v>
      </c>
      <c r="QN109" s="7" t="s">
        <v>19</v>
      </c>
      <c r="QO109" t="str">
        <f t="shared" ca="1" si="364"/>
        <v/>
      </c>
      <c r="QP109" s="7" t="str">
        <f t="shared" ca="1" si="365"/>
        <v/>
      </c>
      <c r="QQ109" t="str">
        <f t="shared" ca="1" si="366"/>
        <v/>
      </c>
    </row>
    <row r="110" spans="1:459" x14ac:dyDescent="0.25">
      <c r="A110" s="240" t="str">
        <f>IF('Character Sheet'!$B$4="Creature","N","Y")</f>
        <v>Y</v>
      </c>
      <c r="C110" s="75"/>
      <c r="D110" s="76"/>
      <c r="F110" s="75"/>
      <c r="G110" s="76"/>
      <c r="I110" s="75"/>
      <c r="J110" s="85"/>
      <c r="K110" s="85">
        <f t="shared" ca="1" si="330"/>
        <v>4</v>
      </c>
      <c r="L110" s="85">
        <f t="shared" ca="1" si="632"/>
        <v>0</v>
      </c>
      <c r="M110" s="70">
        <f t="shared" ca="1" si="643"/>
        <v>5</v>
      </c>
      <c r="O110" s="222">
        <f t="shared" ca="1" si="331"/>
        <v>216</v>
      </c>
      <c r="Q110" s="7" t="str">
        <f t="shared" si="633"/>
        <v>Gold Smith</v>
      </c>
      <c r="R110" s="9" t="s">
        <v>1401</v>
      </c>
      <c r="S110" s="9" t="s">
        <v>1899</v>
      </c>
      <c r="T110" s="61" t="str">
        <f>SUBSTITUTE(IFERROR(IFERROR(VLOOKUP(R110,'[1]Skill Statistics'!$A$3:$C$513,2,FALSE),VLOOKUP(Q110,'[1]Skill Statistics'!$A$3:$C$513,2,FALSE)),T109),"R*","ReSt")</f>
        <v>Ag/Me</v>
      </c>
      <c r="U110" s="61" t="str">
        <f>IFERROR(IFERROR(VLOOKUP(R110,'[1]Skill Statistics'!$A$3:$C$513,3,FALSE),VLOOKUP(Q110,'[1]Skill Statistics'!$A$3:$C$513,3,FALSE)),U109)</f>
        <v>SD</v>
      </c>
      <c r="V110" s="61" t="str">
        <f>IF(ISNUMBER(SEARCH("Category",R110)),"- -",IFERROR(IFERROR(VLOOKUP(Q110,[1]Professions!$A$4:$AM$288,MATCH(Profession,[1]Professions!$A$1:$AM$1,0),FALSE),VLOOKUP(Q110,Calculations!$B$91:$I$95,8,FALSE)),"- -"))</f>
        <v>2 / 4</v>
      </c>
      <c r="W110" s="60">
        <f t="shared" ca="1" si="332"/>
        <v>0</v>
      </c>
      <c r="X110" s="7">
        <f ca="1">IFERROR(VLOOKUP(R110,$BS$6:$NR$519,MATCH(ActualLevel,$BS$3:$NR$3,0),FALSE),"- -")</f>
        <v>0</v>
      </c>
      <c r="Y110" s="7">
        <f t="shared" ca="1" si="640"/>
        <v>0</v>
      </c>
      <c r="Z110" s="7">
        <f ca="1">IFERROR(VLOOKUP(Y110,Charts!$BQ$2:$BR$52,2,FALSE),"- -")</f>
        <v>-25</v>
      </c>
      <c r="AA110" s="7">
        <f t="shared" ca="1" si="367"/>
        <v>-1</v>
      </c>
      <c r="AB110" s="7">
        <f t="shared" ca="1" si="634"/>
        <v>0</v>
      </c>
      <c r="AC110" s="7"/>
      <c r="AD110" s="7"/>
      <c r="AE110" s="7"/>
      <c r="AF110" s="7"/>
      <c r="AG110" s="7"/>
      <c r="AH110" s="43"/>
      <c r="AI110" s="7"/>
      <c r="AJ110" s="7"/>
      <c r="AK110" s="7">
        <f t="shared" ca="1" si="368"/>
        <v>-26</v>
      </c>
      <c r="AL110" s="7"/>
      <c r="AM110" s="69">
        <f>IFERROR(VLOOKUP(R110,'[1]Skill Statistics'!$A$3:$AN$513,MATCH(Profession,'[1]Skill Statistics'!$A$2:$AN$2,0),FALSE),0)</f>
        <v>0</v>
      </c>
      <c r="AN110" s="85">
        <f>IFERROR(VLOOKUP(Q110,'[1]Skill Statistics'!$A$3:$BK$513,MATCH(Archetype,'[1]Skill Statistics'!$A$2:$BK$2,0),FALSE),0)</f>
        <v>0</v>
      </c>
      <c r="AO110" s="85">
        <f>IFERROR(VLOOKUP(Q110,'[1]Skill Statistics'!$A$3:$BB$513,MATCH(Race,'[1]Skill Statistics'!$A$2:$BB$2,0),FALSE),0)</f>
        <v>0</v>
      </c>
      <c r="AP110" s="85">
        <f t="shared" ca="1" si="333"/>
        <v>-0.1</v>
      </c>
      <c r="AQ110" s="70"/>
      <c r="AS110" s="69">
        <f>IFERROR(VLOOKUP(Q110,'[1]Professional Skills'!$A$4:$AM$288,MATCH(Profession,'[1]Professional Skills'!$A$3:$AM$3,0),FALSE),"- -")</f>
        <v>0</v>
      </c>
      <c r="AU110" s="7">
        <f t="shared" si="636"/>
        <v>0</v>
      </c>
      <c r="AV110" s="7">
        <f t="shared" ca="1" si="635"/>
        <v>0</v>
      </c>
      <c r="AW110" t="str">
        <f t="shared" si="371"/>
        <v/>
      </c>
      <c r="AX110" t="str">
        <f>IFERROR(_xlfn.RANK.EQ(AW110,$AW$5:$AW$568),"")</f>
        <v/>
      </c>
      <c r="AY110">
        <f t="shared" si="327"/>
        <v>0</v>
      </c>
      <c r="AZ110" s="70" t="str">
        <f t="shared" si="369"/>
        <v/>
      </c>
      <c r="BB110" s="69" t="str">
        <f>IFERROR(IF(Q110="Language",VLOOKUP(R110,[1]Cultures!$B$4:$N$218,MATCH(Culture,[1]Cultures!$B$3:$N$3,0),FALSE),VLOOKUP(Q110,[1]Cultures!$B$4:$O$212,MATCH(Culture,[1]Cultures!$B$3:$O$3,0),FALSE)),"- -")</f>
        <v>- -</v>
      </c>
      <c r="BD110">
        <f t="shared" ca="1" si="631"/>
        <v>0</v>
      </c>
      <c r="BE110" t="str">
        <f t="shared" si="578"/>
        <v/>
      </c>
      <c r="BG110">
        <f t="shared" ca="1" si="641"/>
        <v>0.77110106255288413</v>
      </c>
      <c r="BH110">
        <f ca="1">_xlfn.RANK.EQ(BG110,$BG$89:$BG$568)</f>
        <v>27</v>
      </c>
      <c r="BI110" s="7" t="str">
        <f t="shared" ca="1" si="644"/>
        <v>- -</v>
      </c>
      <c r="BK110" s="7">
        <f t="shared" ca="1" si="642"/>
        <v>0</v>
      </c>
      <c r="BL110" s="70">
        <f t="shared" ca="1" si="328"/>
        <v>0</v>
      </c>
      <c r="BN110" s="69">
        <f>IFERROR(VLOOKUP(V110,Charts!$BT$2:$BV$14,3,FALSE),"- -")</f>
        <v>0.76923076923076927</v>
      </c>
      <c r="BO110" s="85">
        <f t="shared" ca="1" si="334"/>
        <v>1.5928300076736059</v>
      </c>
      <c r="BP110" s="70">
        <f t="shared" ca="1" si="579"/>
        <v>216</v>
      </c>
      <c r="BR110" s="7">
        <v>105</v>
      </c>
      <c r="BS110" s="9" t="str">
        <f ca="1">VLOOKUP(BR110,$O$3:$R$568,4,FALSE)</f>
        <v>Shifting</v>
      </c>
      <c r="BT110" s="7" t="str">
        <f ca="1">VLOOKUP(BS110,$R$3:$V$568,5,FALSE)</f>
        <v>6 / 8</v>
      </c>
      <c r="BU110" s="7">
        <f ca="1">VLOOKUP(BT110,Charts!$BT$2:$BV$14,3,FALSE)</f>
        <v>0.38461538461538464</v>
      </c>
      <c r="BV110" s="7" t="str">
        <f t="shared" ca="1" si="372"/>
        <v>6</v>
      </c>
      <c r="BW110" s="7" t="str">
        <f t="shared" ca="1" si="373"/>
        <v>8</v>
      </c>
      <c r="BY110" s="7">
        <f t="shared" ca="1" si="374"/>
        <v>0.93305984199475556</v>
      </c>
      <c r="BZ110" s="7">
        <f t="shared" ca="1" si="375"/>
        <v>-0.54844445737937098</v>
      </c>
      <c r="CA110" s="7">
        <f t="shared" ca="1" si="376"/>
        <v>0</v>
      </c>
      <c r="CB110" s="7">
        <f t="shared" ca="1" si="377"/>
        <v>0</v>
      </c>
      <c r="CC110" s="7">
        <f ca="1">IFERROR(IF(CC109+CB110&gt;CD$4,CC109,CC109+CB110),"")</f>
        <v>38</v>
      </c>
      <c r="CD110" s="7">
        <f t="shared" ca="1" si="580"/>
        <v>0</v>
      </c>
      <c r="CE110" s="7">
        <f t="shared" ca="1" si="378"/>
        <v>0.90853992565785013</v>
      </c>
      <c r="CF110" s="7">
        <f t="shared" ca="1" si="379"/>
        <v>-0.52392454104246555</v>
      </c>
      <c r="CG110" s="7">
        <f t="shared" ca="1" si="380"/>
        <v>0</v>
      </c>
      <c r="CH110" s="7">
        <f t="shared" ca="1" si="381"/>
        <v>0</v>
      </c>
      <c r="CI110" s="7">
        <f ca="1">IFERROR(IF(CI109+CH110&gt;CJ$4,CI109,CI109+CH110),"")</f>
        <v>60</v>
      </c>
      <c r="CJ110" s="7">
        <f t="shared" ca="1" si="581"/>
        <v>0</v>
      </c>
      <c r="CK110" s="7">
        <f t="shared" ca="1" si="382"/>
        <v>0.80132414135896302</v>
      </c>
      <c r="CL110" s="7">
        <f t="shared" ca="1" si="383"/>
        <v>-0.41670875674357838</v>
      </c>
      <c r="CM110" s="7">
        <f t="shared" ca="1" si="384"/>
        <v>0</v>
      </c>
      <c r="CN110" s="7">
        <f t="shared" ca="1" si="385"/>
        <v>0</v>
      </c>
      <c r="CO110" s="7">
        <f ca="1">IFERROR(IF(CO109+CN110&gt;CP$4,CO109,CO109+CN110),"")</f>
        <v>60</v>
      </c>
      <c r="CP110" s="7">
        <f t="shared" ca="1" si="582"/>
        <v>0</v>
      </c>
      <c r="CQ110" s="7">
        <f t="shared" ca="1" si="386"/>
        <v>0.32815306277059109</v>
      </c>
      <c r="CR110" s="7">
        <f t="shared" ca="1" si="387"/>
        <v>5.646232184479355E-2</v>
      </c>
      <c r="CS110" s="7">
        <f t="shared" ca="1" si="388"/>
        <v>1</v>
      </c>
      <c r="CT110" s="7" t="str">
        <f t="shared" ca="1" si="389"/>
        <v>6</v>
      </c>
      <c r="CU110" s="7">
        <f ca="1">IFERROR(IF(CU109+CT110&gt;CV$4,CU109,CU109+CT110),"")</f>
        <v>60</v>
      </c>
      <c r="CV110" s="7">
        <f t="shared" ca="1" si="583"/>
        <v>0</v>
      </c>
      <c r="CW110" s="7">
        <f t="shared" ca="1" si="390"/>
        <v>0.88181271382162296</v>
      </c>
      <c r="CX110" s="7">
        <f t="shared" ca="1" si="391"/>
        <v>-0.49719732920623833</v>
      </c>
      <c r="CY110" s="7">
        <f t="shared" ca="1" si="392"/>
        <v>0</v>
      </c>
      <c r="CZ110" s="7">
        <f t="shared" ca="1" si="393"/>
        <v>0</v>
      </c>
      <c r="DA110" s="7">
        <f ca="1">IFERROR(IF(DA109+CZ110&gt;DB$4,DA109,DA109+CZ110),"")</f>
        <v>60</v>
      </c>
      <c r="DB110" s="7">
        <f t="shared" ca="1" si="584"/>
        <v>0</v>
      </c>
      <c r="DC110" s="7">
        <f t="shared" ca="1" si="394"/>
        <v>0.8947949377723089</v>
      </c>
      <c r="DD110" s="7">
        <f t="shared" ca="1" si="395"/>
        <v>-0.5101795531569242</v>
      </c>
      <c r="DE110" s="7">
        <f t="shared" ca="1" si="396"/>
        <v>0</v>
      </c>
      <c r="DF110" s="7">
        <f t="shared" ca="1" si="397"/>
        <v>0</v>
      </c>
      <c r="DG110" s="7">
        <f ca="1">IFERROR(IF(DG109+DF110&gt;DH$4,DG109,DG109+DF110),"")</f>
        <v>60</v>
      </c>
      <c r="DH110" s="7">
        <f t="shared" ca="1" si="585"/>
        <v>0</v>
      </c>
      <c r="DI110" s="7">
        <f t="shared" ca="1" si="398"/>
        <v>4.9821316460271325E-2</v>
      </c>
      <c r="DJ110" s="7">
        <f t="shared" ca="1" si="399"/>
        <v>0.33479406815511331</v>
      </c>
      <c r="DK110" s="7">
        <f t="shared" ca="1" si="400"/>
        <v>1</v>
      </c>
      <c r="DL110" s="7" t="str">
        <f t="shared" ca="1" si="401"/>
        <v>6</v>
      </c>
      <c r="DM110" s="7">
        <f ca="1">IFERROR(IF(DM109+DL110&gt;DN$4,DM109,DM109+DL110),"")</f>
        <v>60</v>
      </c>
      <c r="DN110" s="7">
        <f t="shared" ca="1" si="586"/>
        <v>0</v>
      </c>
      <c r="DO110" s="7">
        <f t="shared" ca="1" si="402"/>
        <v>0.77655001434654569</v>
      </c>
      <c r="DP110" s="7">
        <f t="shared" ca="1" si="403"/>
        <v>-0.39193462973116105</v>
      </c>
      <c r="DQ110" s="7">
        <f t="shared" ca="1" si="404"/>
        <v>0</v>
      </c>
      <c r="DR110" s="7">
        <f t="shared" ca="1" si="405"/>
        <v>0</v>
      </c>
      <c r="DS110" s="7">
        <f ca="1">IFERROR(IF(DS109+DR110&gt;DT$4,DS109,DS109+DR110),"")</f>
        <v>60</v>
      </c>
      <c r="DT110" s="7">
        <f t="shared" ca="1" si="587"/>
        <v>0</v>
      </c>
      <c r="DU110" s="7">
        <f t="shared" ca="1" si="406"/>
        <v>6.6612464252733594E-2</v>
      </c>
      <c r="DV110" s="7">
        <f t="shared" ca="1" si="407"/>
        <v>0.31800292036265104</v>
      </c>
      <c r="DW110" s="7">
        <f t="shared" ca="1" si="408"/>
        <v>1</v>
      </c>
      <c r="DX110" s="7" t="str">
        <f t="shared" ca="1" si="409"/>
        <v>6</v>
      </c>
      <c r="DY110" s="7">
        <f ca="1">IFERROR(IF(DY109+DX110&gt;DZ$4,DY109,DY109+DX110),"")</f>
        <v>59</v>
      </c>
      <c r="DZ110" s="7">
        <f t="shared" ca="1" si="588"/>
        <v>0</v>
      </c>
      <c r="EA110" s="7">
        <f t="shared" ca="1" si="410"/>
        <v>0.32996474941524079</v>
      </c>
      <c r="EB110" s="7">
        <f t="shared" ca="1" si="411"/>
        <v>5.4650635200143849E-2</v>
      </c>
      <c r="EC110" s="7">
        <f t="shared" ca="1" si="412"/>
        <v>1</v>
      </c>
      <c r="ED110" s="7" t="str">
        <f t="shared" ca="1" si="413"/>
        <v>6</v>
      </c>
      <c r="EE110" s="7">
        <f ca="1">IFERROR(IF(EE109+ED110&gt;EF$4,EE109,EE109+ED110),"")</f>
        <v>60</v>
      </c>
      <c r="EF110" s="7">
        <f t="shared" ca="1" si="589"/>
        <v>0</v>
      </c>
      <c r="EG110" s="7">
        <f t="shared" ca="1" si="414"/>
        <v>0.32996719423004395</v>
      </c>
      <c r="EH110" s="7">
        <f t="shared" ca="1" si="415"/>
        <v>5.4648190385340689E-2</v>
      </c>
      <c r="EI110" s="7">
        <f t="shared" ca="1" si="416"/>
        <v>1</v>
      </c>
      <c r="EJ110" s="7" t="str">
        <f t="shared" ca="1" si="417"/>
        <v>6</v>
      </c>
      <c r="EK110" s="7">
        <f ca="1">IFERROR(IF(EK109+EJ110&gt;EL$4,EK109,EK109+EJ110),"")</f>
        <v>60</v>
      </c>
      <c r="EL110" s="7">
        <f t="shared" ca="1" si="590"/>
        <v>0</v>
      </c>
      <c r="EM110" s="7">
        <f t="shared" ca="1" si="418"/>
        <v>0.79416090568028763</v>
      </c>
      <c r="EN110" s="7">
        <f t="shared" ca="1" si="419"/>
        <v>-0.409545521064903</v>
      </c>
      <c r="EO110" s="7">
        <f t="shared" ca="1" si="420"/>
        <v>0</v>
      </c>
      <c r="EP110" s="7">
        <f t="shared" ca="1" si="421"/>
        <v>0</v>
      </c>
      <c r="EQ110" s="7">
        <f ca="1">IFERROR(IF(EQ109+EP110&gt;ER$4,EQ109,EQ109+EP110),"")</f>
        <v>60</v>
      </c>
      <c r="ER110" s="7">
        <f t="shared" ca="1" si="591"/>
        <v>0</v>
      </c>
      <c r="ES110" s="7">
        <f t="shared" ca="1" si="422"/>
        <v>0.97920843296146098</v>
      </c>
      <c r="ET110" s="7">
        <f t="shared" ca="1" si="423"/>
        <v>-0.5945930483460764</v>
      </c>
      <c r="EU110" s="7">
        <f t="shared" ca="1" si="424"/>
        <v>0</v>
      </c>
      <c r="EV110" s="7">
        <f t="shared" ca="1" si="425"/>
        <v>0</v>
      </c>
      <c r="EW110" s="7">
        <f ca="1">IFERROR(IF(EW109+EV110&gt;EX$4,EW109,EW109+EV110),"")</f>
        <v>60</v>
      </c>
      <c r="EX110" s="7">
        <f t="shared" ca="1" si="592"/>
        <v>0</v>
      </c>
      <c r="EY110" s="7">
        <f t="shared" ca="1" si="426"/>
        <v>9.0956935498422986E-3</v>
      </c>
      <c r="EZ110" s="7">
        <f t="shared" ca="1" si="427"/>
        <v>0.37551969106554234</v>
      </c>
      <c r="FA110" s="7">
        <f t="shared" ca="1" si="428"/>
        <v>1</v>
      </c>
      <c r="FB110" s="7" t="str">
        <f t="shared" ca="1" si="429"/>
        <v>6</v>
      </c>
      <c r="FC110" s="7">
        <f ca="1">IFERROR(IF(FC109+FB110&gt;FD$4,FC109,FC109+FB110),"")</f>
        <v>60</v>
      </c>
      <c r="FD110" s="7">
        <f t="shared" ca="1" si="593"/>
        <v>0</v>
      </c>
      <c r="FE110" s="7">
        <f t="shared" ca="1" si="430"/>
        <v>0.56660507831940132</v>
      </c>
      <c r="FF110" s="7">
        <f t="shared" ca="1" si="431"/>
        <v>-0.18198969370401669</v>
      </c>
      <c r="FG110" s="7">
        <f t="shared" ca="1" si="432"/>
        <v>0</v>
      </c>
      <c r="FH110" s="7">
        <f t="shared" ca="1" si="433"/>
        <v>0</v>
      </c>
      <c r="FI110" s="7">
        <f ca="1">IFERROR(IF(FI109+FH110&gt;FJ$4,FI109,FI109+FH110),"")</f>
        <v>60</v>
      </c>
      <c r="FJ110" s="7">
        <f t="shared" ca="1" si="594"/>
        <v>0</v>
      </c>
      <c r="FK110" s="7">
        <f t="shared" ca="1" si="434"/>
        <v>0.48570149735407386</v>
      </c>
      <c r="FL110" s="7">
        <f t="shared" ca="1" si="435"/>
        <v>-0.10108611273868923</v>
      </c>
      <c r="FM110" s="7">
        <f t="shared" ca="1" si="436"/>
        <v>0</v>
      </c>
      <c r="FN110" s="7">
        <f t="shared" ca="1" si="437"/>
        <v>0</v>
      </c>
      <c r="FO110" s="7">
        <f ca="1">IFERROR(IF(FO109+FN110&gt;FP$4,FO109,FO109+FN110),"")</f>
        <v>60</v>
      </c>
      <c r="FP110" s="7">
        <f t="shared" ca="1" si="595"/>
        <v>0</v>
      </c>
      <c r="FQ110" s="7">
        <f t="shared" ca="1" si="438"/>
        <v>0.59945616678377178</v>
      </c>
      <c r="FR110" s="7">
        <f t="shared" ca="1" si="439"/>
        <v>-0.21484078216838715</v>
      </c>
      <c r="FS110" s="7">
        <f t="shared" ca="1" si="440"/>
        <v>0</v>
      </c>
      <c r="FT110" s="7">
        <f t="shared" ca="1" si="441"/>
        <v>0</v>
      </c>
      <c r="FU110" s="7">
        <f ca="1">IFERROR(IF(FU109+FT110&gt;FV$4,FU109,FU109+FT110),"")</f>
        <v>60</v>
      </c>
      <c r="FV110" s="7">
        <f t="shared" ca="1" si="596"/>
        <v>0</v>
      </c>
      <c r="FW110" s="7">
        <f t="shared" ca="1" si="442"/>
        <v>0.91231089273137655</v>
      </c>
      <c r="FX110" s="7">
        <f t="shared" ca="1" si="443"/>
        <v>-0.52769550811599197</v>
      </c>
      <c r="FY110" s="7">
        <f t="shared" ca="1" si="444"/>
        <v>0</v>
      </c>
      <c r="FZ110" s="7">
        <f t="shared" ca="1" si="445"/>
        <v>0</v>
      </c>
      <c r="GA110" s="7">
        <f ca="1">IFERROR(IF(GA109+FZ110&gt;GB$4,GA109,GA109+FZ110),"")</f>
        <v>60</v>
      </c>
      <c r="GB110" s="7">
        <f t="shared" ca="1" si="597"/>
        <v>0</v>
      </c>
      <c r="GC110" s="7">
        <f t="shared" ca="1" si="446"/>
        <v>0.70338607349078497</v>
      </c>
      <c r="GD110" s="7">
        <f t="shared" ca="1" si="447"/>
        <v>-0.31877068887540033</v>
      </c>
      <c r="GE110" s="7">
        <f t="shared" ca="1" si="448"/>
        <v>0</v>
      </c>
      <c r="GF110" s="7">
        <f t="shared" ca="1" si="449"/>
        <v>0</v>
      </c>
      <c r="GG110" s="7">
        <f ca="1">IFERROR(IF(GG109+GF110&gt;GH$4,GG109,GG109+GF110),"")</f>
        <v>60</v>
      </c>
      <c r="GH110" s="7">
        <f t="shared" ca="1" si="598"/>
        <v>0</v>
      </c>
      <c r="GI110" s="7">
        <f t="shared" ca="1" si="450"/>
        <v>0.1296807691193429</v>
      </c>
      <c r="GJ110" s="7">
        <f t="shared" ca="1" si="451"/>
        <v>0.25493461549604174</v>
      </c>
      <c r="GK110" s="7">
        <f t="shared" ca="1" si="452"/>
        <v>1</v>
      </c>
      <c r="GL110" s="7" t="str">
        <f t="shared" ca="1" si="453"/>
        <v>6</v>
      </c>
      <c r="GM110" s="7">
        <f ca="1">IFERROR(IF(GM109+GL110&gt;GN$4,GM109,GM109+GL110),"")</f>
        <v>60</v>
      </c>
      <c r="GN110" s="7">
        <f t="shared" ca="1" si="599"/>
        <v>0</v>
      </c>
      <c r="GO110" s="7">
        <f t="shared" ca="1" si="454"/>
        <v>0.28220489976020224</v>
      </c>
      <c r="GP110" s="7">
        <f t="shared" ca="1" si="455"/>
        <v>0.10241048485518239</v>
      </c>
      <c r="GQ110" s="7">
        <f t="shared" ca="1" si="456"/>
        <v>1</v>
      </c>
      <c r="GR110" s="7" t="str">
        <f t="shared" ca="1" si="457"/>
        <v>6</v>
      </c>
      <c r="GS110" s="7">
        <f ca="1">IFERROR(IF(GS109+GR110&gt;GT$4,GS109,GS109+GR110),"")</f>
        <v>60</v>
      </c>
      <c r="GT110" s="7">
        <f t="shared" ca="1" si="600"/>
        <v>0</v>
      </c>
      <c r="GU110" s="7">
        <f t="shared" ca="1" si="458"/>
        <v>5.4844676780607227E-2</v>
      </c>
      <c r="GV110" s="7">
        <f t="shared" ca="1" si="459"/>
        <v>0.32977070783477741</v>
      </c>
      <c r="GW110" s="7">
        <f t="shared" ca="1" si="460"/>
        <v>1</v>
      </c>
      <c r="GX110" s="7" t="str">
        <f t="shared" ca="1" si="461"/>
        <v>6</v>
      </c>
      <c r="GY110" s="7">
        <f ca="1">IFERROR(IF(GY109+GX110&gt;GZ$4,GY109,GY109+GX110),"")</f>
        <v>60</v>
      </c>
      <c r="GZ110" s="7">
        <f t="shared" ca="1" si="601"/>
        <v>0</v>
      </c>
      <c r="HA110" s="7">
        <f t="shared" ca="1" si="462"/>
        <v>0.91911030044470754</v>
      </c>
      <c r="HB110" s="7">
        <f t="shared" ca="1" si="463"/>
        <v>-0.53449491582932285</v>
      </c>
      <c r="HC110" s="7">
        <f t="shared" ca="1" si="464"/>
        <v>0</v>
      </c>
      <c r="HD110" s="7">
        <f t="shared" ca="1" si="465"/>
        <v>0</v>
      </c>
      <c r="HE110" s="7">
        <f ca="1">IFERROR(IF(HE109+HD110&gt;HF$4,HE109,HE109+HD110),"")</f>
        <v>60</v>
      </c>
      <c r="HF110" s="7">
        <f t="shared" ca="1" si="602"/>
        <v>0</v>
      </c>
      <c r="HG110" s="7">
        <f t="shared" ca="1" si="466"/>
        <v>2.9804446209114155E-2</v>
      </c>
      <c r="HH110" s="7">
        <f t="shared" ca="1" si="467"/>
        <v>0.35481093840627048</v>
      </c>
      <c r="HI110" s="7">
        <f t="shared" ca="1" si="468"/>
        <v>1</v>
      </c>
      <c r="HJ110" s="7" t="str">
        <f t="shared" ca="1" si="469"/>
        <v>6</v>
      </c>
      <c r="HK110" s="7">
        <f ca="1">IFERROR(IF(HK109+HJ110&gt;HL$4,HK109,HK109+HJ110),"")</f>
        <v>60</v>
      </c>
      <c r="HL110" s="7">
        <f t="shared" ca="1" si="603"/>
        <v>0</v>
      </c>
      <c r="HM110" s="7">
        <f t="shared" ca="1" si="470"/>
        <v>2.4903381271174307E-2</v>
      </c>
      <c r="HN110" s="7">
        <f t="shared" ca="1" si="471"/>
        <v>0.35971200334421033</v>
      </c>
      <c r="HO110" s="7">
        <f t="shared" ca="1" si="472"/>
        <v>1</v>
      </c>
      <c r="HP110" s="7" t="str">
        <f t="shared" ca="1" si="473"/>
        <v>6</v>
      </c>
      <c r="HQ110" s="7">
        <f ca="1">IFERROR(IF(HQ109+HP110&gt;HR$4,HQ109,HQ109+HP110),"")</f>
        <v>60</v>
      </c>
      <c r="HR110" s="7">
        <f t="shared" ca="1" si="604"/>
        <v>0</v>
      </c>
      <c r="HS110" s="7">
        <f t="shared" ca="1" si="474"/>
        <v>0.62929286294303077</v>
      </c>
      <c r="HT110" s="7">
        <f t="shared" ca="1" si="475"/>
        <v>-0.24467747832764614</v>
      </c>
      <c r="HU110" s="7">
        <f t="shared" ca="1" si="476"/>
        <v>0</v>
      </c>
      <c r="HV110" s="7">
        <f t="shared" ca="1" si="477"/>
        <v>0</v>
      </c>
      <c r="HW110" s="7">
        <f ca="1">IFERROR(IF(HW109+HV110&gt;HX$4,HW109,HW109+HV110),"")</f>
        <v>60</v>
      </c>
      <c r="HX110" s="7">
        <f t="shared" ca="1" si="605"/>
        <v>0</v>
      </c>
      <c r="HY110" s="7">
        <f t="shared" ca="1" si="478"/>
        <v>0.75436516465133252</v>
      </c>
      <c r="HZ110" s="7">
        <f t="shared" ca="1" si="479"/>
        <v>-0.36974978003594788</v>
      </c>
      <c r="IA110" s="7">
        <f t="shared" ca="1" si="480"/>
        <v>0</v>
      </c>
      <c r="IB110" s="7">
        <f t="shared" ca="1" si="481"/>
        <v>0</v>
      </c>
      <c r="IC110" s="7">
        <f ca="1">IFERROR(IF(IC109+IB110&gt;ID$4,IC109,IC109+IB110),"")</f>
        <v>60</v>
      </c>
      <c r="ID110" s="7">
        <f t="shared" ca="1" si="606"/>
        <v>0</v>
      </c>
      <c r="IE110" s="7">
        <f t="shared" ca="1" si="482"/>
        <v>0.9627566570301731</v>
      </c>
      <c r="IF110" s="7">
        <f t="shared" ca="1" si="483"/>
        <v>-0.57814127241478852</v>
      </c>
      <c r="IG110" s="7">
        <f t="shared" ca="1" si="484"/>
        <v>0</v>
      </c>
      <c r="IH110" s="7">
        <f t="shared" ca="1" si="485"/>
        <v>0</v>
      </c>
      <c r="II110" s="7">
        <f ca="1">IFERROR(IF(II109+IH110&gt;IJ$4,II109,II109+IH110),"")</f>
        <v>60</v>
      </c>
      <c r="IJ110" s="7">
        <f t="shared" ca="1" si="607"/>
        <v>0</v>
      </c>
      <c r="IK110" s="7">
        <f t="shared" ca="1" si="486"/>
        <v>0.77460920635134201</v>
      </c>
      <c r="IL110" s="7">
        <f t="shared" ca="1" si="487"/>
        <v>-0.38999382173595737</v>
      </c>
      <c r="IM110" s="7">
        <f t="shared" ca="1" si="488"/>
        <v>0</v>
      </c>
      <c r="IN110" s="7">
        <f t="shared" ca="1" si="489"/>
        <v>0</v>
      </c>
      <c r="IO110" s="7">
        <f ca="1">IFERROR(IF(IO109+IN110&gt;IP$4,IO109,IO109+IN110),"")</f>
        <v>60</v>
      </c>
      <c r="IP110" s="7">
        <f t="shared" ca="1" si="608"/>
        <v>0</v>
      </c>
      <c r="IQ110" s="7">
        <f t="shared" ca="1" si="490"/>
        <v>5.4613207070806524E-2</v>
      </c>
      <c r="IR110" s="7">
        <f t="shared" ca="1" si="491"/>
        <v>0.33000217754457811</v>
      </c>
      <c r="IS110" s="7">
        <f t="shared" ca="1" si="492"/>
        <v>1</v>
      </c>
      <c r="IT110" s="7" t="str">
        <f t="shared" ca="1" si="493"/>
        <v>6</v>
      </c>
      <c r="IU110" s="7">
        <f ca="1">IFERROR(IF(IU109+IT110&gt;IV$4,IU109,IU109+IT110),"")</f>
        <v>60</v>
      </c>
      <c r="IV110" s="7">
        <f t="shared" ca="1" si="609"/>
        <v>0</v>
      </c>
      <c r="IW110" s="7">
        <f t="shared" ca="1" si="494"/>
        <v>0.89939185893499229</v>
      </c>
      <c r="IX110" s="7">
        <f t="shared" ca="1" si="495"/>
        <v>-0.51477647431960771</v>
      </c>
      <c r="IY110" s="7">
        <f t="shared" ca="1" si="496"/>
        <v>0</v>
      </c>
      <c r="IZ110" s="7">
        <f t="shared" ca="1" si="497"/>
        <v>0</v>
      </c>
      <c r="JA110" s="7">
        <f ca="1">IFERROR(IF(JA109+IZ110&gt;JB$4,JA109,JA109+IZ110),"")</f>
        <v>60</v>
      </c>
      <c r="JB110" s="7">
        <f t="shared" ca="1" si="610"/>
        <v>0</v>
      </c>
      <c r="JC110" s="7">
        <f t="shared" ca="1" si="498"/>
        <v>0.30874094855374834</v>
      </c>
      <c r="JD110" s="7">
        <f t="shared" ca="1" si="499"/>
        <v>7.5874436061636297E-2</v>
      </c>
      <c r="JE110" s="7">
        <f t="shared" ca="1" si="500"/>
        <v>1</v>
      </c>
      <c r="JF110" s="7" t="str">
        <f t="shared" ca="1" si="501"/>
        <v>6</v>
      </c>
      <c r="JG110" s="7">
        <f ca="1">IFERROR(IF(JG109+JF110&gt;JH$4,JG109,JG109+JF110),"")</f>
        <v>60</v>
      </c>
      <c r="JH110" s="7">
        <f t="shared" ca="1" si="611"/>
        <v>0</v>
      </c>
      <c r="JI110" s="7">
        <f t="shared" ca="1" si="502"/>
        <v>0.85734857801015651</v>
      </c>
      <c r="JJ110" s="7">
        <f t="shared" ca="1" si="503"/>
        <v>-0.47273319339477188</v>
      </c>
      <c r="JK110" s="7">
        <f t="shared" ca="1" si="504"/>
        <v>0</v>
      </c>
      <c r="JL110" s="7">
        <f t="shared" ca="1" si="505"/>
        <v>0</v>
      </c>
      <c r="JM110" s="7">
        <f ca="1">IFERROR(IF(JM109+JL110&gt;JN$4,JM109,JM109+JL110),"")</f>
        <v>60</v>
      </c>
      <c r="JN110" s="7">
        <f t="shared" ca="1" si="612"/>
        <v>0</v>
      </c>
      <c r="JO110" s="7">
        <f t="shared" ca="1" si="506"/>
        <v>0.55119420366272198</v>
      </c>
      <c r="JP110" s="7">
        <f t="shared" ca="1" si="507"/>
        <v>-0.16657881904733735</v>
      </c>
      <c r="JQ110" s="7">
        <f t="shared" ca="1" si="508"/>
        <v>0</v>
      </c>
      <c r="JR110" s="7">
        <f t="shared" ca="1" si="509"/>
        <v>0</v>
      </c>
      <c r="JS110" s="7">
        <f ca="1">IFERROR(IF(JS109+JR110&gt;JT$4,JS109,JS109+JR110),"")</f>
        <v>60</v>
      </c>
      <c r="JT110" s="7">
        <f t="shared" ca="1" si="613"/>
        <v>0</v>
      </c>
      <c r="JU110" s="7">
        <f t="shared" ca="1" si="510"/>
        <v>0.42177999736611027</v>
      </c>
      <c r="JV110" s="7">
        <f t="shared" ca="1" si="511"/>
        <v>-3.7164612750725634E-2</v>
      </c>
      <c r="JW110" s="7">
        <f t="shared" ca="1" si="512"/>
        <v>0</v>
      </c>
      <c r="JX110" s="7">
        <f t="shared" ca="1" si="513"/>
        <v>0</v>
      </c>
      <c r="JY110" s="7">
        <f ca="1">IFERROR(IF(JY109+JX110&gt;JZ$4,JY109,JY109+JX110),"")</f>
        <v>60</v>
      </c>
      <c r="JZ110" s="7">
        <f t="shared" ca="1" si="614"/>
        <v>0</v>
      </c>
      <c r="KA110" s="7">
        <f t="shared" ca="1" si="514"/>
        <v>3.0669561610030538E-3</v>
      </c>
      <c r="KB110" s="7">
        <f t="shared" ca="1" si="515"/>
        <v>0.38154842845438158</v>
      </c>
      <c r="KC110" s="7">
        <f t="shared" ca="1" si="516"/>
        <v>1</v>
      </c>
      <c r="KD110" s="7" t="str">
        <f t="shared" ca="1" si="517"/>
        <v>6</v>
      </c>
      <c r="KE110" s="7">
        <f ca="1">IFERROR(IF(KE109+KD110&gt;KF$4,KE109,KE109+KD110),"")</f>
        <v>60</v>
      </c>
      <c r="KF110" s="7">
        <f t="shared" ca="1" si="615"/>
        <v>0</v>
      </c>
      <c r="KG110" s="7">
        <f t="shared" ca="1" si="518"/>
        <v>0.87028388734247031</v>
      </c>
      <c r="KH110" s="7">
        <f t="shared" ca="1" si="519"/>
        <v>-0.48566850272708567</v>
      </c>
      <c r="KI110" s="7">
        <f t="shared" ca="1" si="520"/>
        <v>0</v>
      </c>
      <c r="KJ110" s="7">
        <f t="shared" ca="1" si="521"/>
        <v>0</v>
      </c>
      <c r="KK110" s="7">
        <f ca="1">IFERROR(IF(KK109+KJ110&gt;KL$4,KK109,KK109+KJ110),"")</f>
        <v>60</v>
      </c>
      <c r="KL110" s="7">
        <f t="shared" ca="1" si="616"/>
        <v>0</v>
      </c>
      <c r="KM110" s="7">
        <f t="shared" ca="1" si="522"/>
        <v>0.92160134457651421</v>
      </c>
      <c r="KN110" s="7">
        <f t="shared" ca="1" si="523"/>
        <v>-0.53698595996112952</v>
      </c>
      <c r="KO110" s="7">
        <f t="shared" ca="1" si="524"/>
        <v>0</v>
      </c>
      <c r="KP110" s="7">
        <f t="shared" ca="1" si="525"/>
        <v>0</v>
      </c>
      <c r="KQ110" s="7">
        <f ca="1">IFERROR(IF(KQ109+KP110&gt;KR$4,KQ109,KQ109+KP110),"")</f>
        <v>60</v>
      </c>
      <c r="KR110" s="7">
        <f t="shared" ca="1" si="617"/>
        <v>0</v>
      </c>
      <c r="KS110" s="7">
        <f t="shared" ca="1" si="526"/>
        <v>0.19022039593883255</v>
      </c>
      <c r="KT110" s="7">
        <f t="shared" ca="1" si="527"/>
        <v>0.19439498867655208</v>
      </c>
      <c r="KU110" s="7">
        <f t="shared" ca="1" si="528"/>
        <v>1</v>
      </c>
      <c r="KV110" s="7" t="str">
        <f t="shared" ca="1" si="529"/>
        <v>6</v>
      </c>
      <c r="KW110" s="7">
        <f ca="1">IFERROR(IF(KW109+KV110&gt;KX$4,KW109,KW109+KV110),"")</f>
        <v>60</v>
      </c>
      <c r="KX110" s="7">
        <f t="shared" ca="1" si="618"/>
        <v>0</v>
      </c>
      <c r="KY110" s="7">
        <f t="shared" ca="1" si="530"/>
        <v>0.17302331895071477</v>
      </c>
      <c r="KZ110" s="7">
        <f t="shared" ca="1" si="531"/>
        <v>0.21159206566466987</v>
      </c>
      <c r="LA110" s="7">
        <f t="shared" ca="1" si="532"/>
        <v>1</v>
      </c>
      <c r="LB110" s="7" t="str">
        <f t="shared" ca="1" si="533"/>
        <v>6</v>
      </c>
      <c r="LC110" s="7">
        <f ca="1">IFERROR(IF(LC109+LB110&gt;LD$4,LC109,LC109+LB110),"")</f>
        <v>60</v>
      </c>
      <c r="LD110" s="7">
        <f t="shared" ca="1" si="619"/>
        <v>0</v>
      </c>
      <c r="LE110" s="7">
        <f t="shared" ca="1" si="534"/>
        <v>0.48216411598228393</v>
      </c>
      <c r="LF110" s="7">
        <f t="shared" ca="1" si="535"/>
        <v>-9.7548731366899288E-2</v>
      </c>
      <c r="LG110" s="7">
        <f t="shared" ca="1" si="536"/>
        <v>0</v>
      </c>
      <c r="LH110" s="7">
        <f t="shared" ca="1" si="537"/>
        <v>0</v>
      </c>
      <c r="LI110" s="7">
        <f ca="1">IFERROR(IF(LI109+LH110&gt;LJ$4,LI109,LI109+LH110),"")</f>
        <v>60</v>
      </c>
      <c r="LJ110" s="7">
        <f t="shared" ca="1" si="620"/>
        <v>0</v>
      </c>
      <c r="LK110" s="7">
        <f t="shared" ca="1" si="538"/>
        <v>0.80433402970318446</v>
      </c>
      <c r="LL110" s="7">
        <f t="shared" ca="1" si="539"/>
        <v>-0.41971864508779982</v>
      </c>
      <c r="LM110" s="7">
        <f t="shared" ca="1" si="540"/>
        <v>0</v>
      </c>
      <c r="LN110" s="7">
        <f t="shared" ca="1" si="541"/>
        <v>0</v>
      </c>
      <c r="LO110" s="7">
        <f ca="1">IFERROR(IF(LO109+LN110&gt;LP$4,LO109,LO109+LN110),"")</f>
        <v>60</v>
      </c>
      <c r="LP110" s="7">
        <f t="shared" ca="1" si="621"/>
        <v>0</v>
      </c>
      <c r="LQ110" s="7">
        <f t="shared" ca="1" si="542"/>
        <v>0.150405184492445</v>
      </c>
      <c r="LR110" s="7">
        <f t="shared" ca="1" si="543"/>
        <v>0.23421020012293964</v>
      </c>
      <c r="LS110" s="7">
        <f t="shared" ca="1" si="544"/>
        <v>1</v>
      </c>
      <c r="LT110" s="7" t="str">
        <f t="shared" ca="1" si="545"/>
        <v>6</v>
      </c>
      <c r="LU110" s="7">
        <f ca="1">IFERROR(IF(LU109+LT110&gt;LV$4,LU109,LU109+LT110),"")</f>
        <v>60</v>
      </c>
      <c r="LV110" s="7">
        <f t="shared" ca="1" si="622"/>
        <v>0</v>
      </c>
      <c r="LW110" s="7">
        <f t="shared" ca="1" si="546"/>
        <v>0.85628000515922154</v>
      </c>
      <c r="LX110" s="7">
        <f t="shared" ca="1" si="547"/>
        <v>-0.4716646205438369</v>
      </c>
      <c r="LY110" s="7">
        <f t="shared" ca="1" si="548"/>
        <v>0</v>
      </c>
      <c r="LZ110" s="7">
        <f t="shared" ca="1" si="549"/>
        <v>0</v>
      </c>
      <c r="MA110" s="7">
        <f ca="1">IFERROR(IF(MA109+LZ110&gt;MB$4,MA109,MA109+LZ110),"")</f>
        <v>60</v>
      </c>
      <c r="MB110" s="7">
        <f t="shared" ca="1" si="623"/>
        <v>0</v>
      </c>
      <c r="MC110" s="7">
        <f t="shared" ca="1" si="550"/>
        <v>0.31023616684311661</v>
      </c>
      <c r="MD110" s="7">
        <f t="shared" ca="1" si="551"/>
        <v>7.4379217772268025E-2</v>
      </c>
      <c r="ME110" s="7">
        <f t="shared" ca="1" si="552"/>
        <v>1</v>
      </c>
      <c r="MF110" s="7" t="str">
        <f t="shared" ca="1" si="553"/>
        <v>6</v>
      </c>
      <c r="MG110" s="7">
        <f ca="1">IFERROR(IF(MG109+MF110&gt;MH$4,MG109,MG109+MF110),"")</f>
        <v>60</v>
      </c>
      <c r="MH110" s="7">
        <f t="shared" ca="1" si="624"/>
        <v>0</v>
      </c>
      <c r="MI110" s="7">
        <f t="shared" ca="1" si="554"/>
        <v>0.45365242002224737</v>
      </c>
      <c r="MJ110" s="7">
        <f t="shared" ca="1" si="555"/>
        <v>-6.9037035406862735E-2</v>
      </c>
      <c r="MK110" s="7">
        <f t="shared" ca="1" si="556"/>
        <v>0</v>
      </c>
      <c r="ML110" s="7">
        <f t="shared" ca="1" si="557"/>
        <v>0</v>
      </c>
      <c r="MM110" s="7">
        <f ca="1">IFERROR(IF(MM109+ML110&gt;MN$4,MM109,MM109+ML110),"")</f>
        <v>60</v>
      </c>
      <c r="MN110" s="7">
        <f t="shared" ca="1" si="625"/>
        <v>0</v>
      </c>
      <c r="MO110" s="7">
        <f t="shared" ca="1" si="558"/>
        <v>0.57941553613470842</v>
      </c>
      <c r="MP110" s="7">
        <f t="shared" ca="1" si="559"/>
        <v>-0.19480015151932378</v>
      </c>
      <c r="MQ110" s="7">
        <f t="shared" ca="1" si="560"/>
        <v>0</v>
      </c>
      <c r="MR110" s="7">
        <f t="shared" ca="1" si="561"/>
        <v>0</v>
      </c>
      <c r="MS110" s="7">
        <f ca="1">IFERROR(IF(MS109+MR110&gt;MT$4,MS109,MS109+MR110),"")</f>
        <v>60</v>
      </c>
      <c r="MT110" s="7">
        <f t="shared" ca="1" si="626"/>
        <v>0</v>
      </c>
      <c r="MU110" s="7">
        <f t="shared" ca="1" si="562"/>
        <v>0.5590991812113334</v>
      </c>
      <c r="MV110" s="7">
        <f t="shared" ca="1" si="563"/>
        <v>-0.17448379659594876</v>
      </c>
      <c r="MW110" s="7">
        <f t="shared" ca="1" si="564"/>
        <v>0</v>
      </c>
      <c r="MX110" s="7">
        <f t="shared" ca="1" si="565"/>
        <v>0</v>
      </c>
      <c r="MY110" s="7">
        <f ca="1">IFERROR(IF(MY109+MX110&gt;MZ$4,MY109,MY109+MX110),"")</f>
        <v>60</v>
      </c>
      <c r="MZ110" s="7">
        <f t="shared" ca="1" si="627"/>
        <v>0</v>
      </c>
      <c r="NA110" s="7">
        <f t="shared" ca="1" si="566"/>
        <v>0.65177559445333855</v>
      </c>
      <c r="NB110" s="7">
        <f t="shared" ca="1" si="567"/>
        <v>-0.26716020983795391</v>
      </c>
      <c r="NC110" s="7">
        <f t="shared" ca="1" si="568"/>
        <v>0</v>
      </c>
      <c r="ND110" s="7">
        <f t="shared" ca="1" si="569"/>
        <v>0</v>
      </c>
      <c r="NE110" s="7">
        <f ca="1">IFERROR(IF(NE109+ND110&gt;NF$4,NE109,NE109+ND110),"")</f>
        <v>60</v>
      </c>
      <c r="NF110" s="7">
        <f t="shared" ca="1" si="628"/>
        <v>0</v>
      </c>
      <c r="NG110" s="7">
        <f t="shared" ca="1" si="570"/>
        <v>0.1086774954646359</v>
      </c>
      <c r="NH110" s="7">
        <f t="shared" ca="1" si="571"/>
        <v>0.27593788915074874</v>
      </c>
      <c r="NI110" s="7">
        <f t="shared" ca="1" si="572"/>
        <v>1</v>
      </c>
      <c r="NJ110" s="7" t="str">
        <f t="shared" ca="1" si="573"/>
        <v>6</v>
      </c>
      <c r="NK110" s="7">
        <f ca="1">IFERROR(IF(NK109+NJ110&gt;NL$4,NK109,NK109+NJ110),"")</f>
        <v>60</v>
      </c>
      <c r="NL110" s="7">
        <f t="shared" ca="1" si="629"/>
        <v>0</v>
      </c>
      <c r="NM110" s="7">
        <f t="shared" ca="1" si="574"/>
        <v>0.78034343568714992</v>
      </c>
      <c r="NN110" s="7">
        <f t="shared" ca="1" si="575"/>
        <v>-0.39572805107176529</v>
      </c>
      <c r="NO110" s="7">
        <f t="shared" ca="1" si="576"/>
        <v>0</v>
      </c>
      <c r="NP110" s="7">
        <f t="shared" ca="1" si="577"/>
        <v>0</v>
      </c>
      <c r="NQ110" s="7">
        <f ca="1">IFERROR(IF(NQ109+NP110&gt;NR$4,NQ109,NQ109+NP110),"")</f>
        <v>60</v>
      </c>
      <c r="NR110" s="7">
        <f t="shared" ca="1" si="630"/>
        <v>0</v>
      </c>
      <c r="NT110">
        <v>108</v>
      </c>
      <c r="NU110" s="7" t="s">
        <v>19</v>
      </c>
      <c r="NV110" s="7" t="str">
        <f t="shared" ca="1" si="335"/>
        <v/>
      </c>
      <c r="NW110" s="7" t="str">
        <f t="shared" ca="1" si="329"/>
        <v/>
      </c>
      <c r="NX110" t="str">
        <f ca="1">IFERROR(VLOOKUP(NT110,$K$3:$AK$568,8,FALSE),"")</f>
        <v/>
      </c>
      <c r="NY110" t="str">
        <f ca="1">IFERROR(VLOOKUP(NT110,$K$3:$AK$568,9,FALSE),"")</f>
        <v/>
      </c>
      <c r="NZ110" s="7" t="str">
        <f ca="1">IFERROR(VLOOKUP(NT110,$K$3:$AK$568,27,FALSE),"")</f>
        <v/>
      </c>
      <c r="OB110">
        <v>108</v>
      </c>
      <c r="OC110" s="7" t="s">
        <v>19</v>
      </c>
      <c r="OD110" t="e">
        <f t="shared" ca="1" si="336"/>
        <v>#N/A</v>
      </c>
      <c r="OE110" s="7" t="str">
        <f t="shared" ca="1" si="337"/>
        <v/>
      </c>
      <c r="OF110" s="7" t="str">
        <f t="shared" ca="1" si="338"/>
        <v/>
      </c>
      <c r="OG110" t="str">
        <f t="shared" ca="1" si="339"/>
        <v/>
      </c>
      <c r="OI110">
        <v>108</v>
      </c>
      <c r="OJ110" s="7" t="s">
        <v>19</v>
      </c>
      <c r="OK110" s="7" t="str">
        <f t="shared" ca="1" si="340"/>
        <v/>
      </c>
      <c r="OL110" s="7" t="str">
        <f t="shared" ca="1" si="341"/>
        <v/>
      </c>
      <c r="OM110" t="str">
        <f ca="1">IFERROR(VLOOKUP(OI110,$L$3:$AK$568,7,FALSE),"")</f>
        <v/>
      </c>
      <c r="ON110" t="str">
        <f ca="1">IFERROR(VLOOKUP(OI110,$L$3:$AK$568,8,FALSE),"")</f>
        <v/>
      </c>
      <c r="OO110" s="7" t="str">
        <f ca="1">IFERROR(VLOOKUP(OI110,$L$3:$AK$568,26,FALSE),"")</f>
        <v/>
      </c>
      <c r="OQ110">
        <v>108</v>
      </c>
      <c r="OR110" s="7" t="s">
        <v>19</v>
      </c>
      <c r="OS110" t="e">
        <f t="shared" ca="1" si="342"/>
        <v>#N/A</v>
      </c>
      <c r="OT110" s="7" t="str">
        <f t="shared" ca="1" si="343"/>
        <v/>
      </c>
      <c r="OU110" s="7" t="str">
        <f t="shared" ca="1" si="344"/>
        <v/>
      </c>
      <c r="OV110" t="str">
        <f t="shared" ca="1" si="345"/>
        <v/>
      </c>
      <c r="OX110">
        <v>108</v>
      </c>
      <c r="OY110" s="7" t="s">
        <v>19</v>
      </c>
      <c r="OZ110" s="7" t="str">
        <f t="shared" ca="1" si="346"/>
        <v/>
      </c>
      <c r="PA110" s="7" t="str">
        <f t="shared" ca="1" si="347"/>
        <v/>
      </c>
      <c r="PB110" t="str">
        <f ca="1">IFERROR(VLOOKUP(OX110,$M$3:$AK$568,6,FALSE),"")</f>
        <v/>
      </c>
      <c r="PC110" t="str">
        <f ca="1">IFERROR(VLOOKUP(OX110,$M$3:$AK$568,7,FALSE),"")</f>
        <v/>
      </c>
      <c r="PD110" s="7" t="str">
        <f ca="1">IFERROR(VLOOKUP(OX110,$M$3:$AK$568,25,FALSE),"")</f>
        <v/>
      </c>
      <c r="PF110">
        <v>108</v>
      </c>
      <c r="PG110" s="7" t="s">
        <v>19</v>
      </c>
      <c r="PH110" t="e">
        <f t="shared" ca="1" si="348"/>
        <v>#N/A</v>
      </c>
      <c r="PI110" s="7" t="str">
        <f t="shared" ca="1" si="349"/>
        <v/>
      </c>
      <c r="PJ110" s="7" t="str">
        <f t="shared" ca="1" si="350"/>
        <v/>
      </c>
      <c r="PK110" t="str">
        <f t="shared" ca="1" si="351"/>
        <v/>
      </c>
      <c r="PM110">
        <v>108</v>
      </c>
      <c r="PN110" s="7" t="s">
        <v>19</v>
      </c>
      <c r="PO110" s="202" t="str">
        <f t="shared" ca="1" si="352"/>
        <v/>
      </c>
      <c r="PP110" s="7" t="str">
        <f t="shared" ca="1" si="353"/>
        <v/>
      </c>
      <c r="PQ110" t="str">
        <f ca="1">IFERROR(VLOOKUP(PM110,$G$325:$R$409,12,FALSE),"")</f>
        <v/>
      </c>
      <c r="PR110" t="e">
        <f ca="1">VLOOKUP(PM110,$G$324:$Q$409,11,FALSE)</f>
        <v>#N/A</v>
      </c>
      <c r="PS110" s="7" t="str">
        <f ca="1">VLOOKUP(PQ110,$R$325:$Y$409,8,FALSE)</f>
        <v>- -</v>
      </c>
      <c r="PT110" s="7">
        <f ca="1">ReSt</f>
        <v>-4</v>
      </c>
      <c r="PU110" s="7" t="e">
        <f t="shared" ca="1" si="354"/>
        <v>#N/A</v>
      </c>
      <c r="PV110" s="7" t="e">
        <f t="shared" ca="1" si="355"/>
        <v>#N/A</v>
      </c>
      <c r="PW110" s="7" t="str">
        <f ca="1">VLOOKUP(PQ110,$R$325:$AK$409,8,FALSE)</f>
        <v>- -</v>
      </c>
      <c r="PX110" s="7"/>
      <c r="PY110">
        <v>108</v>
      </c>
      <c r="PZ110" s="7" t="s">
        <v>19</v>
      </c>
      <c r="QA110" t="str">
        <f t="shared" ca="1" si="356"/>
        <v/>
      </c>
      <c r="QB110" s="7" t="str">
        <f t="shared" ca="1" si="357"/>
        <v/>
      </c>
      <c r="QC110" s="7" t="str">
        <f t="shared" ca="1" si="358"/>
        <v/>
      </c>
      <c r="QD110" t="str">
        <f t="shared" ca="1" si="359"/>
        <v/>
      </c>
      <c r="QF110">
        <v>108</v>
      </c>
      <c r="QG110" s="7" t="s">
        <v>19</v>
      </c>
      <c r="QH110" s="7" t="str">
        <f t="shared" ca="1" si="360"/>
        <v/>
      </c>
      <c r="QI110" s="7" t="e">
        <f t="shared" ca="1" si="361"/>
        <v>#VALUE!</v>
      </c>
      <c r="QJ110" t="e">
        <f t="shared" ca="1" si="362"/>
        <v>#N/A</v>
      </c>
      <c r="QK110" s="7" t="e">
        <f t="shared" ca="1" si="363"/>
        <v>#N/A</v>
      </c>
      <c r="QM110">
        <v>108</v>
      </c>
      <c r="QN110" s="7" t="s">
        <v>19</v>
      </c>
      <c r="QO110" t="str">
        <f t="shared" ca="1" si="364"/>
        <v/>
      </c>
      <c r="QP110" s="7" t="str">
        <f t="shared" ca="1" si="365"/>
        <v/>
      </c>
      <c r="QQ110" t="str">
        <f t="shared" ca="1" si="366"/>
        <v/>
      </c>
    </row>
    <row r="111" spans="1:459" x14ac:dyDescent="0.25">
      <c r="A111" s="240" t="str">
        <f>IF('Character Sheet'!$B$4="Creature","N","Y")</f>
        <v>Y</v>
      </c>
      <c r="C111" s="75"/>
      <c r="D111" s="76"/>
      <c r="F111" s="75"/>
      <c r="G111" s="76"/>
      <c r="I111" s="75"/>
      <c r="J111" s="85"/>
      <c r="K111" s="85">
        <f t="shared" ca="1" si="330"/>
        <v>4</v>
      </c>
      <c r="L111" s="85">
        <f t="shared" ca="1" si="632"/>
        <v>0</v>
      </c>
      <c r="M111" s="70">
        <f t="shared" ca="1" si="643"/>
        <v>5</v>
      </c>
      <c r="O111" s="222">
        <f t="shared" ca="1" si="331"/>
        <v>73</v>
      </c>
      <c r="Q111" s="7" t="str">
        <f t="shared" si="633"/>
        <v>Leather Craft</v>
      </c>
      <c r="R111" s="9" t="s">
        <v>1402</v>
      </c>
      <c r="S111" s="9" t="s">
        <v>1908</v>
      </c>
      <c r="T111" s="61" t="str">
        <f>SUBSTITUTE(IFERROR(IFERROR(VLOOKUP(R111,'[1]Skill Statistics'!$A$3:$C$513,2,FALSE),VLOOKUP(Q111,'[1]Skill Statistics'!$A$3:$C$513,2,FALSE)),T110),"R*","ReSt")</f>
        <v>Ag/Me</v>
      </c>
      <c r="U111" s="61" t="str">
        <f>IFERROR(IFERROR(VLOOKUP(R111,'[1]Skill Statistics'!$A$3:$C$513,3,FALSE),VLOOKUP(Q111,'[1]Skill Statistics'!$A$3:$C$513,3,FALSE)),U110)</f>
        <v>SD</v>
      </c>
      <c r="V111" s="61" t="str">
        <f>IF(ISNUMBER(SEARCH("Category",R111)),"- -",IFERROR(IFERROR(VLOOKUP(Q111,[1]Professions!$A$4:$AM$288,MATCH(Profession,[1]Professions!$A$1:$AM$1,0),FALSE),VLOOKUP(Q111,Calculations!$B$91:$I$95,8,FALSE)),"- -"))</f>
        <v>2 / 4</v>
      </c>
      <c r="W111" s="60">
        <f t="shared" ca="1" si="332"/>
        <v>0</v>
      </c>
      <c r="X111" s="7">
        <f ca="1">IFERROR(VLOOKUP(R111,$BS$6:$NR$519,MATCH(ActualLevel,$BS$3:$NR$3,0),FALSE),"- -")</f>
        <v>0</v>
      </c>
      <c r="Y111" s="7">
        <f t="shared" ca="1" si="640"/>
        <v>0</v>
      </c>
      <c r="Z111" s="7">
        <f ca="1">IFERROR(VLOOKUP(Y111,Charts!$BQ$2:$BR$52,2,FALSE),"- -")</f>
        <v>-25</v>
      </c>
      <c r="AA111" s="7">
        <f t="shared" ca="1" si="367"/>
        <v>-1</v>
      </c>
      <c r="AB111" s="7">
        <f t="shared" ca="1" si="634"/>
        <v>0</v>
      </c>
      <c r="AC111" s="7"/>
      <c r="AD111" s="7"/>
      <c r="AE111" s="7"/>
      <c r="AF111" s="7"/>
      <c r="AG111" s="7"/>
      <c r="AH111" s="43"/>
      <c r="AI111" s="7"/>
      <c r="AJ111" s="7"/>
      <c r="AK111" s="7">
        <f t="shared" ca="1" si="368"/>
        <v>-26</v>
      </c>
      <c r="AL111" s="7"/>
      <c r="AM111" s="69">
        <f>IFERROR(VLOOKUP(R111,'[1]Skill Statistics'!$A$3:$AN$513,MATCH(Profession,'[1]Skill Statistics'!$A$2:$AN$2,0),FALSE),0)</f>
        <v>0</v>
      </c>
      <c r="AN111" s="85">
        <f>IFERROR(VLOOKUP(Q111,'[1]Skill Statistics'!$A$3:$BK$513,MATCH(Archetype,'[1]Skill Statistics'!$A$2:$BK$2,0),FALSE),0)</f>
        <v>0</v>
      </c>
      <c r="AO111" s="85">
        <f>IFERROR(VLOOKUP(Q111,'[1]Skill Statistics'!$A$3:$BB$513,MATCH(Race,'[1]Skill Statistics'!$A$2:$BB$2,0),FALSE),0)</f>
        <v>0</v>
      </c>
      <c r="AP111" s="85">
        <f t="shared" ca="1" si="333"/>
        <v>-0.1</v>
      </c>
      <c r="AQ111" s="70">
        <v>0.7</v>
      </c>
      <c r="AS111" s="69">
        <f>IFERROR(VLOOKUP(Q111,'[1]Professional Skills'!$A$4:$AM$288,MATCH(Profession,'[1]Professional Skills'!$A$3:$AM$3,0),FALSE),"- -")</f>
        <v>0</v>
      </c>
      <c r="AU111" s="7">
        <f t="shared" si="636"/>
        <v>0</v>
      </c>
      <c r="AV111" s="7">
        <f t="shared" ca="1" si="635"/>
        <v>0</v>
      </c>
      <c r="AW111" t="str">
        <f t="shared" si="371"/>
        <v/>
      </c>
      <c r="AX111" t="str">
        <f>IFERROR(_xlfn.RANK.EQ(AW111,$AW$5:$AW$568),"")</f>
        <v/>
      </c>
      <c r="AY111">
        <f t="shared" si="327"/>
        <v>0</v>
      </c>
      <c r="AZ111" s="70" t="str">
        <f t="shared" si="369"/>
        <v/>
      </c>
      <c r="BB111" s="69" t="str">
        <f>IFERROR(IF(Q111="Language",VLOOKUP(R111,[1]Cultures!$B$4:$N$218,MATCH(Culture,[1]Cultures!$B$3:$N$3,0),FALSE),VLOOKUP(Q111,[1]Cultures!$B$4:$O$212,MATCH(Culture,[1]Cultures!$B$3:$O$3,0),FALSE)),"- -")</f>
        <v>- -</v>
      </c>
      <c r="BD111">
        <f t="shared" ca="1" si="631"/>
        <v>0</v>
      </c>
      <c r="BE111" t="str">
        <f t="shared" si="578"/>
        <v/>
      </c>
      <c r="BG111">
        <f t="shared" ca="1" si="641"/>
        <v>0.82671149021820756</v>
      </c>
      <c r="BH111">
        <f ca="1">_xlfn.RANK.EQ(BG111,$BG$89:$BG$568)</f>
        <v>22</v>
      </c>
      <c r="BI111" s="7" t="str">
        <f t="shared" ca="1" si="644"/>
        <v>- -</v>
      </c>
      <c r="BK111" s="7">
        <f t="shared" ca="1" si="642"/>
        <v>0</v>
      </c>
      <c r="BL111" s="70">
        <f t="shared" ca="1" si="328"/>
        <v>0</v>
      </c>
      <c r="BN111" s="69">
        <f>IFERROR(VLOOKUP(V111,Charts!$BT$2:$BV$14,3,FALSE),"- -")</f>
        <v>0.76923076923076927</v>
      </c>
      <c r="BO111" s="85">
        <f t="shared" ca="1" si="334"/>
        <v>2.2825600133952513</v>
      </c>
      <c r="BP111" s="70">
        <f t="shared" ca="1" si="579"/>
        <v>73</v>
      </c>
      <c r="BR111" s="7">
        <v>106</v>
      </c>
      <c r="BS111" s="9" t="str">
        <f ca="1">VLOOKUP(BR111,$O$3:$R$568,4,FALSE)</f>
        <v>Sailor</v>
      </c>
      <c r="BT111" s="7" t="str">
        <f ca="1">VLOOKUP(BS111,$R$3:$V$568,5,FALSE)</f>
        <v>3 / 4</v>
      </c>
      <c r="BU111" s="7">
        <f ca="1">VLOOKUP(BT111,Charts!$BT$2:$BV$14,3,FALSE)</f>
        <v>0.69230769230769229</v>
      </c>
      <c r="BV111" s="7" t="str">
        <f t="shared" ca="1" si="372"/>
        <v>3</v>
      </c>
      <c r="BW111" s="7" t="str">
        <f t="shared" ca="1" si="373"/>
        <v>4</v>
      </c>
      <c r="BY111" s="7">
        <f t="shared" ca="1" si="374"/>
        <v>0.46496706992987602</v>
      </c>
      <c r="BZ111" s="7">
        <f t="shared" ca="1" si="375"/>
        <v>0.22734062237781627</v>
      </c>
      <c r="CA111" s="7">
        <f t="shared" ca="1" si="376"/>
        <v>1</v>
      </c>
      <c r="CB111" s="7" t="str">
        <f t="shared" ca="1" si="377"/>
        <v>3</v>
      </c>
      <c r="CC111" s="7">
        <f ca="1">IFERROR(IF(CC110+CB111&gt;CD$4,CC110,CC110+CB111),"")</f>
        <v>38</v>
      </c>
      <c r="CD111" s="7">
        <f t="shared" ca="1" si="580"/>
        <v>0</v>
      </c>
      <c r="CE111" s="7">
        <f t="shared" ca="1" si="378"/>
        <v>0.31354008555391522</v>
      </c>
      <c r="CF111" s="7">
        <f t="shared" ca="1" si="379"/>
        <v>0.37876760675377708</v>
      </c>
      <c r="CG111" s="7">
        <f t="shared" ca="1" si="380"/>
        <v>1</v>
      </c>
      <c r="CH111" s="7" t="str">
        <f t="shared" ca="1" si="381"/>
        <v>3</v>
      </c>
      <c r="CI111" s="7">
        <f ca="1">IFERROR(IF(CI110+CH111&gt;CJ$4,CI110,CI110+CH111),"")</f>
        <v>60</v>
      </c>
      <c r="CJ111" s="7">
        <f t="shared" ca="1" si="581"/>
        <v>0</v>
      </c>
      <c r="CK111" s="7">
        <f t="shared" ca="1" si="382"/>
        <v>8.3687516143710838E-2</v>
      </c>
      <c r="CL111" s="7">
        <f t="shared" ca="1" si="383"/>
        <v>0.60862017616398145</v>
      </c>
      <c r="CM111" s="7">
        <f t="shared" ca="1" si="384"/>
        <v>1</v>
      </c>
      <c r="CN111" s="7" t="str">
        <f t="shared" ca="1" si="385"/>
        <v>3</v>
      </c>
      <c r="CO111" s="7">
        <f ca="1">IFERROR(IF(CO110+CN111&gt;CP$4,CO110,CO110+CN111),"")</f>
        <v>60</v>
      </c>
      <c r="CP111" s="7">
        <f t="shared" ca="1" si="582"/>
        <v>0</v>
      </c>
      <c r="CQ111" s="7">
        <f t="shared" ca="1" si="386"/>
        <v>0.24339991367630365</v>
      </c>
      <c r="CR111" s="7">
        <f t="shared" ca="1" si="387"/>
        <v>0.44890777863138864</v>
      </c>
      <c r="CS111" s="7">
        <f t="shared" ca="1" si="388"/>
        <v>1</v>
      </c>
      <c r="CT111" s="7" t="str">
        <f t="shared" ca="1" si="389"/>
        <v>3</v>
      </c>
      <c r="CU111" s="7">
        <f ca="1">IFERROR(IF(CU110+CT111&gt;CV$4,CU110,CU110+CT111),"")</f>
        <v>60</v>
      </c>
      <c r="CV111" s="7">
        <f t="shared" ca="1" si="583"/>
        <v>0</v>
      </c>
      <c r="CW111" s="7">
        <f t="shared" ca="1" si="390"/>
        <v>0.75552709475537172</v>
      </c>
      <c r="CX111" s="7">
        <f t="shared" ca="1" si="391"/>
        <v>-6.3219402447679429E-2</v>
      </c>
      <c r="CY111" s="7">
        <f t="shared" ca="1" si="392"/>
        <v>0</v>
      </c>
      <c r="CZ111" s="7">
        <f t="shared" ca="1" si="393"/>
        <v>0</v>
      </c>
      <c r="DA111" s="7">
        <f ca="1">IFERROR(IF(DA110+CZ111&gt;DB$4,DA110,DA110+CZ111),"")</f>
        <v>60</v>
      </c>
      <c r="DB111" s="7">
        <f t="shared" ca="1" si="584"/>
        <v>0</v>
      </c>
      <c r="DC111" s="7">
        <f t="shared" ca="1" si="394"/>
        <v>0.58319750620270094</v>
      </c>
      <c r="DD111" s="7">
        <f t="shared" ca="1" si="395"/>
        <v>0.10911018610499135</v>
      </c>
      <c r="DE111" s="7">
        <f t="shared" ca="1" si="396"/>
        <v>1</v>
      </c>
      <c r="DF111" s="7" t="str">
        <f t="shared" ca="1" si="397"/>
        <v>3</v>
      </c>
      <c r="DG111" s="7">
        <f ca="1">IFERROR(IF(DG110+DF111&gt;DH$4,DG110,DG110+DF111),"")</f>
        <v>60</v>
      </c>
      <c r="DH111" s="7">
        <f t="shared" ca="1" si="585"/>
        <v>0</v>
      </c>
      <c r="DI111" s="7">
        <f t="shared" ca="1" si="398"/>
        <v>0.45284841778560736</v>
      </c>
      <c r="DJ111" s="7">
        <f t="shared" ca="1" si="399"/>
        <v>0.23945927452208493</v>
      </c>
      <c r="DK111" s="7">
        <f t="shared" ca="1" si="400"/>
        <v>1</v>
      </c>
      <c r="DL111" s="7" t="str">
        <f t="shared" ca="1" si="401"/>
        <v>3</v>
      </c>
      <c r="DM111" s="7">
        <f ca="1">IFERROR(IF(DM110+DL111&gt;DN$4,DM110,DM110+DL111),"")</f>
        <v>60</v>
      </c>
      <c r="DN111" s="7">
        <f t="shared" ca="1" si="586"/>
        <v>0</v>
      </c>
      <c r="DO111" s="7">
        <f t="shared" ca="1" si="402"/>
        <v>0.9887893999556685</v>
      </c>
      <c r="DP111" s="7">
        <f t="shared" ca="1" si="403"/>
        <v>-0.29648170764797621</v>
      </c>
      <c r="DQ111" s="7">
        <f t="shared" ca="1" si="404"/>
        <v>0</v>
      </c>
      <c r="DR111" s="7">
        <f t="shared" ca="1" si="405"/>
        <v>0</v>
      </c>
      <c r="DS111" s="7">
        <f ca="1">IFERROR(IF(DS110+DR111&gt;DT$4,DS110,DS110+DR111),"")</f>
        <v>60</v>
      </c>
      <c r="DT111" s="7">
        <f t="shared" ca="1" si="587"/>
        <v>0</v>
      </c>
      <c r="DU111" s="7">
        <f t="shared" ca="1" si="406"/>
        <v>0.63975664755367079</v>
      </c>
      <c r="DV111" s="7">
        <f t="shared" ca="1" si="407"/>
        <v>5.2551044754021503E-2</v>
      </c>
      <c r="DW111" s="7">
        <f t="shared" ca="1" si="408"/>
        <v>1</v>
      </c>
      <c r="DX111" s="7" t="str">
        <f t="shared" ca="1" si="409"/>
        <v>3</v>
      </c>
      <c r="DY111" s="7">
        <f ca="1">IFERROR(IF(DY110+DX111&gt;DZ$4,DY110,DY110+DX111),"")</f>
        <v>59</v>
      </c>
      <c r="DZ111" s="7">
        <f t="shared" ca="1" si="588"/>
        <v>0</v>
      </c>
      <c r="EA111" s="7">
        <f t="shared" ca="1" si="410"/>
        <v>0.49378941257005216</v>
      </c>
      <c r="EB111" s="7">
        <f t="shared" ca="1" si="411"/>
        <v>0.19851827973764014</v>
      </c>
      <c r="EC111" s="7">
        <f t="shared" ca="1" si="412"/>
        <v>1</v>
      </c>
      <c r="ED111" s="7" t="str">
        <f t="shared" ca="1" si="413"/>
        <v>3</v>
      </c>
      <c r="EE111" s="7">
        <f ca="1">IFERROR(IF(EE110+ED111&gt;EF$4,EE110,EE110+ED111),"")</f>
        <v>60</v>
      </c>
      <c r="EF111" s="7">
        <f t="shared" ca="1" si="589"/>
        <v>0</v>
      </c>
      <c r="EG111" s="7">
        <f t="shared" ca="1" si="414"/>
        <v>0.26472909650216903</v>
      </c>
      <c r="EH111" s="7">
        <f t="shared" ca="1" si="415"/>
        <v>0.42757859580552326</v>
      </c>
      <c r="EI111" s="7">
        <f t="shared" ca="1" si="416"/>
        <v>1</v>
      </c>
      <c r="EJ111" s="7" t="str">
        <f t="shared" ca="1" si="417"/>
        <v>3</v>
      </c>
      <c r="EK111" s="7">
        <f ca="1">IFERROR(IF(EK110+EJ111&gt;EL$4,EK110,EK110+EJ111),"")</f>
        <v>60</v>
      </c>
      <c r="EL111" s="7">
        <f t="shared" ca="1" si="590"/>
        <v>0</v>
      </c>
      <c r="EM111" s="7">
        <f t="shared" ca="1" si="418"/>
        <v>0.27664139503031004</v>
      </c>
      <c r="EN111" s="7">
        <f t="shared" ca="1" si="419"/>
        <v>0.41566629727738225</v>
      </c>
      <c r="EO111" s="7">
        <f t="shared" ca="1" si="420"/>
        <v>1</v>
      </c>
      <c r="EP111" s="7" t="str">
        <f t="shared" ca="1" si="421"/>
        <v>3</v>
      </c>
      <c r="EQ111" s="7">
        <f ca="1">IFERROR(IF(EQ110+EP111&gt;ER$4,EQ110,EQ110+EP111),"")</f>
        <v>60</v>
      </c>
      <c r="ER111" s="7">
        <f t="shared" ca="1" si="591"/>
        <v>0</v>
      </c>
      <c r="ES111" s="7">
        <f t="shared" ca="1" si="422"/>
        <v>0.94068551148150648</v>
      </c>
      <c r="ET111" s="7">
        <f t="shared" ca="1" si="423"/>
        <v>-0.24837781917381418</v>
      </c>
      <c r="EU111" s="7">
        <f t="shared" ca="1" si="424"/>
        <v>0</v>
      </c>
      <c r="EV111" s="7">
        <f t="shared" ca="1" si="425"/>
        <v>0</v>
      </c>
      <c r="EW111" s="7">
        <f ca="1">IFERROR(IF(EW110+EV111&gt;EX$4,EW110,EW110+EV111),"")</f>
        <v>60</v>
      </c>
      <c r="EX111" s="7">
        <f t="shared" ca="1" si="592"/>
        <v>0</v>
      </c>
      <c r="EY111" s="7">
        <f t="shared" ca="1" si="426"/>
        <v>0.29046253464576721</v>
      </c>
      <c r="EZ111" s="7">
        <f t="shared" ca="1" si="427"/>
        <v>0.40184515766192508</v>
      </c>
      <c r="FA111" s="7">
        <f t="shared" ca="1" si="428"/>
        <v>1</v>
      </c>
      <c r="FB111" s="7" t="str">
        <f t="shared" ca="1" si="429"/>
        <v>3</v>
      </c>
      <c r="FC111" s="7">
        <f ca="1">IFERROR(IF(FC110+FB111&gt;FD$4,FC110,FC110+FB111),"")</f>
        <v>60</v>
      </c>
      <c r="FD111" s="7">
        <f t="shared" ca="1" si="593"/>
        <v>0</v>
      </c>
      <c r="FE111" s="7">
        <f t="shared" ca="1" si="430"/>
        <v>0.6455420355078425</v>
      </c>
      <c r="FF111" s="7">
        <f t="shared" ca="1" si="431"/>
        <v>4.6765656799849786E-2</v>
      </c>
      <c r="FG111" s="7">
        <f t="shared" ca="1" si="432"/>
        <v>1</v>
      </c>
      <c r="FH111" s="7" t="str">
        <f t="shared" ca="1" si="433"/>
        <v>3</v>
      </c>
      <c r="FI111" s="7">
        <f ca="1">IFERROR(IF(FI110+FH111&gt;FJ$4,FI110,FI110+FH111),"")</f>
        <v>60</v>
      </c>
      <c r="FJ111" s="7">
        <f t="shared" ca="1" si="594"/>
        <v>0</v>
      </c>
      <c r="FK111" s="7">
        <f t="shared" ca="1" si="434"/>
        <v>0.34206819152901502</v>
      </c>
      <c r="FL111" s="7">
        <f t="shared" ca="1" si="435"/>
        <v>0.35023950077867727</v>
      </c>
      <c r="FM111" s="7">
        <f t="shared" ca="1" si="436"/>
        <v>1</v>
      </c>
      <c r="FN111" s="7" t="str">
        <f t="shared" ca="1" si="437"/>
        <v>3</v>
      </c>
      <c r="FO111" s="7">
        <f ca="1">IFERROR(IF(FO110+FN111&gt;FP$4,FO110,FO110+FN111),"")</f>
        <v>60</v>
      </c>
      <c r="FP111" s="7">
        <f t="shared" ca="1" si="595"/>
        <v>0</v>
      </c>
      <c r="FQ111" s="7">
        <f t="shared" ca="1" si="438"/>
        <v>9.1633146758167805E-2</v>
      </c>
      <c r="FR111" s="7">
        <f t="shared" ca="1" si="439"/>
        <v>0.60067454554952449</v>
      </c>
      <c r="FS111" s="7">
        <f t="shared" ca="1" si="440"/>
        <v>1</v>
      </c>
      <c r="FT111" s="7" t="str">
        <f t="shared" ca="1" si="441"/>
        <v>3</v>
      </c>
      <c r="FU111" s="7">
        <f ca="1">IFERROR(IF(FU110+FT111&gt;FV$4,FU110,FU110+FT111),"")</f>
        <v>60</v>
      </c>
      <c r="FV111" s="7">
        <f t="shared" ca="1" si="596"/>
        <v>0</v>
      </c>
      <c r="FW111" s="7">
        <f t="shared" ca="1" si="442"/>
        <v>0.69808910081466202</v>
      </c>
      <c r="FX111" s="7">
        <f t="shared" ca="1" si="443"/>
        <v>-5.7814085069697319E-3</v>
      </c>
      <c r="FY111" s="7">
        <f t="shared" ca="1" si="444"/>
        <v>0</v>
      </c>
      <c r="FZ111" s="7">
        <f t="shared" ca="1" si="445"/>
        <v>0</v>
      </c>
      <c r="GA111" s="7">
        <f ca="1">IFERROR(IF(GA110+FZ111&gt;GB$4,GA110,GA110+FZ111),"")</f>
        <v>60</v>
      </c>
      <c r="GB111" s="7">
        <f t="shared" ca="1" si="597"/>
        <v>0</v>
      </c>
      <c r="GC111" s="7">
        <f t="shared" ca="1" si="446"/>
        <v>0.3226817692509506</v>
      </c>
      <c r="GD111" s="7">
        <f t="shared" ca="1" si="447"/>
        <v>0.36962592305674169</v>
      </c>
      <c r="GE111" s="7">
        <f t="shared" ca="1" si="448"/>
        <v>1</v>
      </c>
      <c r="GF111" s="7" t="str">
        <f t="shared" ca="1" si="449"/>
        <v>3</v>
      </c>
      <c r="GG111" s="7">
        <f ca="1">IFERROR(IF(GG110+GF111&gt;GH$4,GG110,GG110+GF111),"")</f>
        <v>60</v>
      </c>
      <c r="GH111" s="7">
        <f t="shared" ca="1" si="598"/>
        <v>0</v>
      </c>
      <c r="GI111" s="7">
        <f t="shared" ca="1" si="450"/>
        <v>0.55967429811296754</v>
      </c>
      <c r="GJ111" s="7">
        <f t="shared" ca="1" si="451"/>
        <v>0.13263339419472475</v>
      </c>
      <c r="GK111" s="7">
        <f t="shared" ca="1" si="452"/>
        <v>1</v>
      </c>
      <c r="GL111" s="7" t="str">
        <f t="shared" ca="1" si="453"/>
        <v>3</v>
      </c>
      <c r="GM111" s="7">
        <f ca="1">IFERROR(IF(GM110+GL111&gt;GN$4,GM110,GM110+GL111),"")</f>
        <v>60</v>
      </c>
      <c r="GN111" s="7">
        <f t="shared" ca="1" si="599"/>
        <v>0</v>
      </c>
      <c r="GO111" s="7">
        <f t="shared" ca="1" si="454"/>
        <v>0.41672711049799049</v>
      </c>
      <c r="GP111" s="7">
        <f t="shared" ca="1" si="455"/>
        <v>0.2755805818097018</v>
      </c>
      <c r="GQ111" s="7">
        <f t="shared" ca="1" si="456"/>
        <v>1</v>
      </c>
      <c r="GR111" s="7" t="str">
        <f t="shared" ca="1" si="457"/>
        <v>3</v>
      </c>
      <c r="GS111" s="7">
        <f ca="1">IFERROR(IF(GS110+GR111&gt;GT$4,GS110,GS110+GR111),"")</f>
        <v>60</v>
      </c>
      <c r="GT111" s="7">
        <f t="shared" ca="1" si="600"/>
        <v>0</v>
      </c>
      <c r="GU111" s="7">
        <f t="shared" ca="1" si="458"/>
        <v>0.84814442759818209</v>
      </c>
      <c r="GV111" s="7">
        <f t="shared" ca="1" si="459"/>
        <v>-0.1558367352904898</v>
      </c>
      <c r="GW111" s="7">
        <f t="shared" ca="1" si="460"/>
        <v>0</v>
      </c>
      <c r="GX111" s="7">
        <f t="shared" ca="1" si="461"/>
        <v>0</v>
      </c>
      <c r="GY111" s="7">
        <f ca="1">IFERROR(IF(GY110+GX111&gt;GZ$4,GY110,GY110+GX111),"")</f>
        <v>60</v>
      </c>
      <c r="GZ111" s="7">
        <f t="shared" ca="1" si="601"/>
        <v>0</v>
      </c>
      <c r="HA111" s="7">
        <f t="shared" ca="1" si="462"/>
        <v>0.76386320456159029</v>
      </c>
      <c r="HB111" s="7">
        <f t="shared" ca="1" si="463"/>
        <v>-7.1555512253898002E-2</v>
      </c>
      <c r="HC111" s="7">
        <f t="shared" ca="1" si="464"/>
        <v>0</v>
      </c>
      <c r="HD111" s="7">
        <f t="shared" ca="1" si="465"/>
        <v>0</v>
      </c>
      <c r="HE111" s="7">
        <f ca="1">IFERROR(IF(HE110+HD111&gt;HF$4,HE110,HE110+HD111),"")</f>
        <v>60</v>
      </c>
      <c r="HF111" s="7">
        <f t="shared" ca="1" si="602"/>
        <v>0</v>
      </c>
      <c r="HG111" s="7">
        <f t="shared" ca="1" si="466"/>
        <v>0.7279670988944279</v>
      </c>
      <c r="HH111" s="7">
        <f t="shared" ca="1" si="467"/>
        <v>-3.5659406586735609E-2</v>
      </c>
      <c r="HI111" s="7">
        <f t="shared" ca="1" si="468"/>
        <v>0</v>
      </c>
      <c r="HJ111" s="7">
        <f t="shared" ca="1" si="469"/>
        <v>0</v>
      </c>
      <c r="HK111" s="7">
        <f ca="1">IFERROR(IF(HK110+HJ111&gt;HL$4,HK110,HK110+HJ111),"")</f>
        <v>60</v>
      </c>
      <c r="HL111" s="7">
        <f t="shared" ca="1" si="603"/>
        <v>0</v>
      </c>
      <c r="HM111" s="7">
        <f t="shared" ca="1" si="470"/>
        <v>0.65438992178141187</v>
      </c>
      <c r="HN111" s="7">
        <f t="shared" ca="1" si="471"/>
        <v>3.7917770526280425E-2</v>
      </c>
      <c r="HO111" s="7">
        <f t="shared" ca="1" si="472"/>
        <v>1</v>
      </c>
      <c r="HP111" s="7" t="str">
        <f t="shared" ca="1" si="473"/>
        <v>3</v>
      </c>
      <c r="HQ111" s="7">
        <f ca="1">IFERROR(IF(HQ110+HP111&gt;HR$4,HQ110,HQ110+HP111),"")</f>
        <v>60</v>
      </c>
      <c r="HR111" s="7">
        <f t="shared" ca="1" si="604"/>
        <v>0</v>
      </c>
      <c r="HS111" s="7">
        <f t="shared" ca="1" si="474"/>
        <v>0.37870734191480993</v>
      </c>
      <c r="HT111" s="7">
        <f t="shared" ca="1" si="475"/>
        <v>0.31360035039288237</v>
      </c>
      <c r="HU111" s="7">
        <f t="shared" ca="1" si="476"/>
        <v>1</v>
      </c>
      <c r="HV111" s="7" t="str">
        <f t="shared" ca="1" si="477"/>
        <v>3</v>
      </c>
      <c r="HW111" s="7">
        <f ca="1">IFERROR(IF(HW110+HV111&gt;HX$4,HW110,HW110+HV111),"")</f>
        <v>60</v>
      </c>
      <c r="HX111" s="7">
        <f t="shared" ca="1" si="605"/>
        <v>0</v>
      </c>
      <c r="HY111" s="7">
        <f t="shared" ca="1" si="478"/>
        <v>0.75994609980743089</v>
      </c>
      <c r="HZ111" s="7">
        <f t="shared" ca="1" si="479"/>
        <v>-6.7638407499738595E-2</v>
      </c>
      <c r="IA111" s="7">
        <f t="shared" ca="1" si="480"/>
        <v>0</v>
      </c>
      <c r="IB111" s="7">
        <f t="shared" ca="1" si="481"/>
        <v>0</v>
      </c>
      <c r="IC111" s="7">
        <f ca="1">IFERROR(IF(IC110+IB111&gt;ID$4,IC110,IC110+IB111),"")</f>
        <v>60</v>
      </c>
      <c r="ID111" s="7">
        <f t="shared" ca="1" si="606"/>
        <v>0</v>
      </c>
      <c r="IE111" s="7">
        <f t="shared" ca="1" si="482"/>
        <v>9.9722076854391051E-2</v>
      </c>
      <c r="IF111" s="7">
        <f t="shared" ca="1" si="483"/>
        <v>0.59258561545330124</v>
      </c>
      <c r="IG111" s="7">
        <f t="shared" ca="1" si="484"/>
        <v>1</v>
      </c>
      <c r="IH111" s="7" t="str">
        <f t="shared" ca="1" si="485"/>
        <v>3</v>
      </c>
      <c r="II111" s="7">
        <f ca="1">IFERROR(IF(II110+IH111&gt;IJ$4,II110,II110+IH111),"")</f>
        <v>60</v>
      </c>
      <c r="IJ111" s="7">
        <f t="shared" ca="1" si="607"/>
        <v>0</v>
      </c>
      <c r="IK111" s="7">
        <f t="shared" ca="1" si="486"/>
        <v>0.61668588576716088</v>
      </c>
      <c r="IL111" s="7">
        <f t="shared" ca="1" si="487"/>
        <v>7.5621806540531411E-2</v>
      </c>
      <c r="IM111" s="7">
        <f t="shared" ca="1" si="488"/>
        <v>1</v>
      </c>
      <c r="IN111" s="7" t="str">
        <f t="shared" ca="1" si="489"/>
        <v>3</v>
      </c>
      <c r="IO111" s="7">
        <f ca="1">IFERROR(IF(IO110+IN111&gt;IP$4,IO110,IO110+IN111),"")</f>
        <v>60</v>
      </c>
      <c r="IP111" s="7">
        <f t="shared" ca="1" si="608"/>
        <v>0</v>
      </c>
      <c r="IQ111" s="7">
        <f t="shared" ca="1" si="490"/>
        <v>0.17440010947261297</v>
      </c>
      <c r="IR111" s="7">
        <f t="shared" ca="1" si="491"/>
        <v>0.51790758283507932</v>
      </c>
      <c r="IS111" s="7">
        <f t="shared" ca="1" si="492"/>
        <v>1</v>
      </c>
      <c r="IT111" s="7" t="str">
        <f t="shared" ca="1" si="493"/>
        <v>3</v>
      </c>
      <c r="IU111" s="7">
        <f ca="1">IFERROR(IF(IU110+IT111&gt;IV$4,IU110,IU110+IT111),"")</f>
        <v>60</v>
      </c>
      <c r="IV111" s="7">
        <f t="shared" ca="1" si="609"/>
        <v>0</v>
      </c>
      <c r="IW111" s="7">
        <f t="shared" ca="1" si="494"/>
        <v>0.14548303416115949</v>
      </c>
      <c r="IX111" s="7">
        <f t="shared" ca="1" si="495"/>
        <v>0.5468246581465328</v>
      </c>
      <c r="IY111" s="7">
        <f t="shared" ca="1" si="496"/>
        <v>1</v>
      </c>
      <c r="IZ111" s="7" t="str">
        <f t="shared" ca="1" si="497"/>
        <v>3</v>
      </c>
      <c r="JA111" s="7">
        <f ca="1">IFERROR(IF(JA110+IZ111&gt;JB$4,JA110,JA110+IZ111),"")</f>
        <v>60</v>
      </c>
      <c r="JB111" s="7">
        <f t="shared" ca="1" si="610"/>
        <v>0</v>
      </c>
      <c r="JC111" s="7">
        <f t="shared" ca="1" si="498"/>
        <v>0.44643902146922421</v>
      </c>
      <c r="JD111" s="7">
        <f t="shared" ca="1" si="499"/>
        <v>0.24586867083846808</v>
      </c>
      <c r="JE111" s="7">
        <f t="shared" ca="1" si="500"/>
        <v>1</v>
      </c>
      <c r="JF111" s="7" t="str">
        <f t="shared" ca="1" si="501"/>
        <v>3</v>
      </c>
      <c r="JG111" s="7">
        <f ca="1">IFERROR(IF(JG110+JF111&gt;JH$4,JG110,JG110+JF111),"")</f>
        <v>60</v>
      </c>
      <c r="JH111" s="7">
        <f t="shared" ca="1" si="611"/>
        <v>0</v>
      </c>
      <c r="JI111" s="7">
        <f t="shared" ca="1" si="502"/>
        <v>0.65981251368761806</v>
      </c>
      <c r="JJ111" s="7">
        <f t="shared" ca="1" si="503"/>
        <v>3.2495178620074228E-2</v>
      </c>
      <c r="JK111" s="7">
        <f t="shared" ca="1" si="504"/>
        <v>1</v>
      </c>
      <c r="JL111" s="7" t="str">
        <f t="shared" ca="1" si="505"/>
        <v>3</v>
      </c>
      <c r="JM111" s="7">
        <f ca="1">IFERROR(IF(JM110+JL111&gt;JN$4,JM110,JM110+JL111),"")</f>
        <v>60</v>
      </c>
      <c r="JN111" s="7">
        <f t="shared" ca="1" si="612"/>
        <v>0</v>
      </c>
      <c r="JO111" s="7">
        <f t="shared" ca="1" si="506"/>
        <v>0.98863860656924618</v>
      </c>
      <c r="JP111" s="7">
        <f t="shared" ca="1" si="507"/>
        <v>-0.29633091426155389</v>
      </c>
      <c r="JQ111" s="7">
        <f t="shared" ca="1" si="508"/>
        <v>0</v>
      </c>
      <c r="JR111" s="7">
        <f t="shared" ca="1" si="509"/>
        <v>0</v>
      </c>
      <c r="JS111" s="7">
        <f ca="1">IFERROR(IF(JS110+JR111&gt;JT$4,JS110,JS110+JR111),"")</f>
        <v>60</v>
      </c>
      <c r="JT111" s="7">
        <f t="shared" ca="1" si="613"/>
        <v>0</v>
      </c>
      <c r="JU111" s="7">
        <f t="shared" ca="1" si="510"/>
        <v>0.60949135657096309</v>
      </c>
      <c r="JV111" s="7">
        <f t="shared" ca="1" si="511"/>
        <v>8.2816335736729196E-2</v>
      </c>
      <c r="JW111" s="7">
        <f t="shared" ca="1" si="512"/>
        <v>1</v>
      </c>
      <c r="JX111" s="7" t="str">
        <f t="shared" ca="1" si="513"/>
        <v>3</v>
      </c>
      <c r="JY111" s="7">
        <f ca="1">IFERROR(IF(JY110+JX111&gt;JZ$4,JY110,JY110+JX111),"")</f>
        <v>60</v>
      </c>
      <c r="JZ111" s="7">
        <f t="shared" ca="1" si="614"/>
        <v>0</v>
      </c>
      <c r="KA111" s="7">
        <f t="shared" ca="1" si="514"/>
        <v>0.66344397048711068</v>
      </c>
      <c r="KB111" s="7">
        <f t="shared" ca="1" si="515"/>
        <v>2.8863721820581612E-2</v>
      </c>
      <c r="KC111" s="7">
        <f t="shared" ca="1" si="516"/>
        <v>1</v>
      </c>
      <c r="KD111" s="7" t="str">
        <f t="shared" ca="1" si="517"/>
        <v>3</v>
      </c>
      <c r="KE111" s="7">
        <f ca="1">IFERROR(IF(KE110+KD111&gt;KF$4,KE110,KE110+KD111),"")</f>
        <v>60</v>
      </c>
      <c r="KF111" s="7">
        <f t="shared" ca="1" si="615"/>
        <v>0</v>
      </c>
      <c r="KG111" s="7">
        <f t="shared" ca="1" si="518"/>
        <v>0.8611687312481443</v>
      </c>
      <c r="KH111" s="7">
        <f t="shared" ca="1" si="519"/>
        <v>-0.16886103894045201</v>
      </c>
      <c r="KI111" s="7">
        <f t="shared" ca="1" si="520"/>
        <v>0</v>
      </c>
      <c r="KJ111" s="7">
        <f t="shared" ca="1" si="521"/>
        <v>0</v>
      </c>
      <c r="KK111" s="7">
        <f ca="1">IFERROR(IF(KK110+KJ111&gt;KL$4,KK110,KK110+KJ111),"")</f>
        <v>60</v>
      </c>
      <c r="KL111" s="7">
        <f t="shared" ca="1" si="616"/>
        <v>0</v>
      </c>
      <c r="KM111" s="7">
        <f t="shared" ca="1" si="522"/>
        <v>0.27838808728976849</v>
      </c>
      <c r="KN111" s="7">
        <f t="shared" ca="1" si="523"/>
        <v>0.4139196050179238</v>
      </c>
      <c r="KO111" s="7">
        <f t="shared" ca="1" si="524"/>
        <v>1</v>
      </c>
      <c r="KP111" s="7" t="str">
        <f t="shared" ca="1" si="525"/>
        <v>3</v>
      </c>
      <c r="KQ111" s="7">
        <f ca="1">IFERROR(IF(KQ110+KP111&gt;KR$4,KQ110,KQ110+KP111),"")</f>
        <v>60</v>
      </c>
      <c r="KR111" s="7">
        <f t="shared" ca="1" si="617"/>
        <v>0</v>
      </c>
      <c r="KS111" s="7">
        <f t="shared" ca="1" si="526"/>
        <v>0.81770049770219289</v>
      </c>
      <c r="KT111" s="7">
        <f t="shared" ca="1" si="527"/>
        <v>-0.12539280539450059</v>
      </c>
      <c r="KU111" s="7">
        <f t="shared" ca="1" si="528"/>
        <v>0</v>
      </c>
      <c r="KV111" s="7">
        <f t="shared" ca="1" si="529"/>
        <v>0</v>
      </c>
      <c r="KW111" s="7">
        <f ca="1">IFERROR(IF(KW110+KV111&gt;KX$4,KW110,KW110+KV111),"")</f>
        <v>60</v>
      </c>
      <c r="KX111" s="7">
        <f t="shared" ca="1" si="618"/>
        <v>0</v>
      </c>
      <c r="KY111" s="7">
        <f t="shared" ca="1" si="530"/>
        <v>0.92193946767506296</v>
      </c>
      <c r="KZ111" s="7">
        <f t="shared" ca="1" si="531"/>
        <v>-0.22963177536737067</v>
      </c>
      <c r="LA111" s="7">
        <f t="shared" ca="1" si="532"/>
        <v>0</v>
      </c>
      <c r="LB111" s="7">
        <f t="shared" ca="1" si="533"/>
        <v>0</v>
      </c>
      <c r="LC111" s="7">
        <f ca="1">IFERROR(IF(LC110+LB111&gt;LD$4,LC110,LC110+LB111),"")</f>
        <v>60</v>
      </c>
      <c r="LD111" s="7">
        <f t="shared" ca="1" si="619"/>
        <v>0</v>
      </c>
      <c r="LE111" s="7">
        <f t="shared" ca="1" si="534"/>
        <v>0.530580972899234</v>
      </c>
      <c r="LF111" s="7">
        <f t="shared" ca="1" si="535"/>
        <v>0.16172671940845829</v>
      </c>
      <c r="LG111" s="7">
        <f t="shared" ca="1" si="536"/>
        <v>1</v>
      </c>
      <c r="LH111" s="7" t="str">
        <f t="shared" ca="1" si="537"/>
        <v>3</v>
      </c>
      <c r="LI111" s="7">
        <f ca="1">IFERROR(IF(LI110+LH111&gt;LJ$4,LI110,LI110+LH111),"")</f>
        <v>60</v>
      </c>
      <c r="LJ111" s="7">
        <f t="shared" ca="1" si="620"/>
        <v>0</v>
      </c>
      <c r="LK111" s="7">
        <f t="shared" ca="1" si="538"/>
        <v>0.54143525856551078</v>
      </c>
      <c r="LL111" s="7">
        <f t="shared" ca="1" si="539"/>
        <v>0.15087243374218151</v>
      </c>
      <c r="LM111" s="7">
        <f t="shared" ca="1" si="540"/>
        <v>1</v>
      </c>
      <c r="LN111" s="7" t="str">
        <f t="shared" ca="1" si="541"/>
        <v>3</v>
      </c>
      <c r="LO111" s="7">
        <f ca="1">IFERROR(IF(LO110+LN111&gt;LP$4,LO110,LO110+LN111),"")</f>
        <v>60</v>
      </c>
      <c r="LP111" s="7">
        <f t="shared" ca="1" si="621"/>
        <v>0</v>
      </c>
      <c r="LQ111" s="7">
        <f t="shared" ca="1" si="542"/>
        <v>0.78958922777182339</v>
      </c>
      <c r="LR111" s="7">
        <f t="shared" ca="1" si="543"/>
        <v>-9.7281535464131097E-2</v>
      </c>
      <c r="LS111" s="7">
        <f t="shared" ca="1" si="544"/>
        <v>0</v>
      </c>
      <c r="LT111" s="7">
        <f t="shared" ca="1" si="545"/>
        <v>0</v>
      </c>
      <c r="LU111" s="7">
        <f ca="1">IFERROR(IF(LU110+LT111&gt;LV$4,LU110,LU110+LT111),"")</f>
        <v>60</v>
      </c>
      <c r="LV111" s="7">
        <f t="shared" ca="1" si="622"/>
        <v>0</v>
      </c>
      <c r="LW111" s="7">
        <f t="shared" ca="1" si="546"/>
        <v>0.31902934545817552</v>
      </c>
      <c r="LX111" s="7">
        <f t="shared" ca="1" si="547"/>
        <v>0.37327834684951677</v>
      </c>
      <c r="LY111" s="7">
        <f t="shared" ca="1" si="548"/>
        <v>1</v>
      </c>
      <c r="LZ111" s="7" t="str">
        <f t="shared" ca="1" si="549"/>
        <v>3</v>
      </c>
      <c r="MA111" s="7">
        <f ca="1">IFERROR(IF(MA110+LZ111&gt;MB$4,MA110,MA110+LZ111),"")</f>
        <v>60</v>
      </c>
      <c r="MB111" s="7">
        <f t="shared" ca="1" si="623"/>
        <v>0</v>
      </c>
      <c r="MC111" s="7">
        <f t="shared" ca="1" si="550"/>
        <v>0.1458406714471262</v>
      </c>
      <c r="MD111" s="7">
        <f t="shared" ca="1" si="551"/>
        <v>0.54646702086056609</v>
      </c>
      <c r="ME111" s="7">
        <f t="shared" ca="1" si="552"/>
        <v>1</v>
      </c>
      <c r="MF111" s="7" t="str">
        <f t="shared" ca="1" si="553"/>
        <v>3</v>
      </c>
      <c r="MG111" s="7">
        <f ca="1">IFERROR(IF(MG110+MF111&gt;MH$4,MG110,MG110+MF111),"")</f>
        <v>60</v>
      </c>
      <c r="MH111" s="7">
        <f t="shared" ca="1" si="624"/>
        <v>0</v>
      </c>
      <c r="MI111" s="7">
        <f t="shared" ca="1" si="554"/>
        <v>0.72630518310312087</v>
      </c>
      <c r="MJ111" s="7">
        <f t="shared" ca="1" si="555"/>
        <v>-3.3997490795428575E-2</v>
      </c>
      <c r="MK111" s="7">
        <f t="shared" ca="1" si="556"/>
        <v>0</v>
      </c>
      <c r="ML111" s="7">
        <f t="shared" ca="1" si="557"/>
        <v>0</v>
      </c>
      <c r="MM111" s="7">
        <f ca="1">IFERROR(IF(MM110+ML111&gt;MN$4,MM110,MM110+ML111),"")</f>
        <v>60</v>
      </c>
      <c r="MN111" s="7">
        <f t="shared" ca="1" si="625"/>
        <v>0</v>
      </c>
      <c r="MO111" s="7">
        <f t="shared" ca="1" si="558"/>
        <v>0.98800041421008455</v>
      </c>
      <c r="MP111" s="7">
        <f t="shared" ca="1" si="559"/>
        <v>-0.29569272190239226</v>
      </c>
      <c r="MQ111" s="7">
        <f t="shared" ca="1" si="560"/>
        <v>0</v>
      </c>
      <c r="MR111" s="7">
        <f t="shared" ca="1" si="561"/>
        <v>0</v>
      </c>
      <c r="MS111" s="7">
        <f ca="1">IFERROR(IF(MS110+MR111&gt;MT$4,MS110,MS110+MR111),"")</f>
        <v>60</v>
      </c>
      <c r="MT111" s="7">
        <f t="shared" ca="1" si="626"/>
        <v>0</v>
      </c>
      <c r="MU111" s="7">
        <f t="shared" ca="1" si="562"/>
        <v>0.30481556674694865</v>
      </c>
      <c r="MV111" s="7">
        <f t="shared" ca="1" si="563"/>
        <v>0.38749212556074364</v>
      </c>
      <c r="MW111" s="7">
        <f t="shared" ca="1" si="564"/>
        <v>1</v>
      </c>
      <c r="MX111" s="7" t="str">
        <f t="shared" ca="1" si="565"/>
        <v>3</v>
      </c>
      <c r="MY111" s="7">
        <f ca="1">IFERROR(IF(MY110+MX111&gt;MZ$4,MY110,MY110+MX111),"")</f>
        <v>60</v>
      </c>
      <c r="MZ111" s="7">
        <f t="shared" ca="1" si="627"/>
        <v>0</v>
      </c>
      <c r="NA111" s="7">
        <f t="shared" ca="1" si="566"/>
        <v>0.47879752450209256</v>
      </c>
      <c r="NB111" s="7">
        <f t="shared" ca="1" si="567"/>
        <v>0.21351016780559973</v>
      </c>
      <c r="NC111" s="7">
        <f t="shared" ca="1" si="568"/>
        <v>1</v>
      </c>
      <c r="ND111" s="7" t="str">
        <f t="shared" ca="1" si="569"/>
        <v>3</v>
      </c>
      <c r="NE111" s="7">
        <f ca="1">IFERROR(IF(NE110+ND111&gt;NF$4,NE110,NE110+ND111),"")</f>
        <v>60</v>
      </c>
      <c r="NF111" s="7">
        <f t="shared" ca="1" si="628"/>
        <v>0</v>
      </c>
      <c r="NG111" s="7">
        <f t="shared" ca="1" si="570"/>
        <v>0.30021655732399044</v>
      </c>
      <c r="NH111" s="7">
        <f t="shared" ca="1" si="571"/>
        <v>0.39209113498370185</v>
      </c>
      <c r="NI111" s="7">
        <f t="shared" ca="1" si="572"/>
        <v>1</v>
      </c>
      <c r="NJ111" s="7" t="str">
        <f t="shared" ca="1" si="573"/>
        <v>3</v>
      </c>
      <c r="NK111" s="7">
        <f ca="1">IFERROR(IF(NK110+NJ111&gt;NL$4,NK110,NK110+NJ111),"")</f>
        <v>60</v>
      </c>
      <c r="NL111" s="7">
        <f t="shared" ca="1" si="629"/>
        <v>0</v>
      </c>
      <c r="NM111" s="7">
        <f t="shared" ca="1" si="574"/>
        <v>0.49529315080332148</v>
      </c>
      <c r="NN111" s="7">
        <f t="shared" ca="1" si="575"/>
        <v>0.19701454150437081</v>
      </c>
      <c r="NO111" s="7">
        <f t="shared" ca="1" si="576"/>
        <v>1</v>
      </c>
      <c r="NP111" s="7" t="str">
        <f t="shared" ca="1" si="577"/>
        <v>3</v>
      </c>
      <c r="NQ111" s="7">
        <f ca="1">IFERROR(IF(NQ110+NP111&gt;NR$4,NQ110,NQ110+NP111),"")</f>
        <v>60</v>
      </c>
      <c r="NR111" s="7">
        <f t="shared" ca="1" si="630"/>
        <v>0</v>
      </c>
      <c r="NT111">
        <v>109</v>
      </c>
      <c r="NU111" s="7" t="s">
        <v>19</v>
      </c>
      <c r="NV111" s="7" t="str">
        <f t="shared" ca="1" si="335"/>
        <v/>
      </c>
      <c r="NW111" s="7" t="str">
        <f t="shared" ca="1" si="329"/>
        <v/>
      </c>
      <c r="NX111" t="str">
        <f ca="1">IFERROR(VLOOKUP(NT111,$K$3:$AK$568,8,FALSE),"")</f>
        <v/>
      </c>
      <c r="NY111" t="str">
        <f ca="1">IFERROR(VLOOKUP(NT111,$K$3:$AK$568,9,FALSE),"")</f>
        <v/>
      </c>
      <c r="NZ111" s="7" t="str">
        <f ca="1">IFERROR(VLOOKUP(NT111,$K$3:$AK$568,27,FALSE),"")</f>
        <v/>
      </c>
      <c r="OB111">
        <v>109</v>
      </c>
      <c r="OC111" s="7" t="s">
        <v>19</v>
      </c>
      <c r="OD111" t="e">
        <f t="shared" ca="1" si="336"/>
        <v>#N/A</v>
      </c>
      <c r="OE111" s="7" t="str">
        <f t="shared" ca="1" si="337"/>
        <v/>
      </c>
      <c r="OF111" s="7" t="str">
        <f t="shared" ca="1" si="338"/>
        <v/>
      </c>
      <c r="OG111" t="str">
        <f t="shared" ca="1" si="339"/>
        <v/>
      </c>
      <c r="OI111">
        <v>109</v>
      </c>
      <c r="OJ111" s="7" t="s">
        <v>19</v>
      </c>
      <c r="OK111" s="7" t="str">
        <f t="shared" ca="1" si="340"/>
        <v/>
      </c>
      <c r="OL111" s="7" t="str">
        <f t="shared" ca="1" si="341"/>
        <v/>
      </c>
      <c r="OM111" t="str">
        <f ca="1">IFERROR(VLOOKUP(OI111,$L$3:$AK$568,7,FALSE),"")</f>
        <v/>
      </c>
      <c r="ON111" t="str">
        <f ca="1">IFERROR(VLOOKUP(OI111,$L$3:$AK$568,8,FALSE),"")</f>
        <v/>
      </c>
      <c r="OO111" s="7" t="str">
        <f ca="1">IFERROR(VLOOKUP(OI111,$L$3:$AK$568,26,FALSE),"")</f>
        <v/>
      </c>
      <c r="OQ111">
        <v>109</v>
      </c>
      <c r="OR111" s="7" t="s">
        <v>19</v>
      </c>
      <c r="OS111" t="e">
        <f t="shared" ca="1" si="342"/>
        <v>#N/A</v>
      </c>
      <c r="OT111" s="7" t="str">
        <f t="shared" ca="1" si="343"/>
        <v/>
      </c>
      <c r="OU111" s="7" t="str">
        <f t="shared" ca="1" si="344"/>
        <v/>
      </c>
      <c r="OV111" t="str">
        <f t="shared" ca="1" si="345"/>
        <v/>
      </c>
      <c r="OX111">
        <v>109</v>
      </c>
      <c r="OY111" s="7" t="s">
        <v>19</v>
      </c>
      <c r="OZ111" s="7" t="str">
        <f t="shared" ca="1" si="346"/>
        <v/>
      </c>
      <c r="PA111" s="7" t="str">
        <f t="shared" ca="1" si="347"/>
        <v/>
      </c>
      <c r="PB111" t="str">
        <f ca="1">IFERROR(VLOOKUP(OX111,$M$3:$AK$568,6,FALSE),"")</f>
        <v/>
      </c>
      <c r="PC111" t="str">
        <f ca="1">IFERROR(VLOOKUP(OX111,$M$3:$AK$568,7,FALSE),"")</f>
        <v/>
      </c>
      <c r="PD111" s="7" t="str">
        <f ca="1">IFERROR(VLOOKUP(OX111,$M$3:$AK$568,25,FALSE),"")</f>
        <v/>
      </c>
      <c r="PF111">
        <v>109</v>
      </c>
      <c r="PG111" s="7" t="s">
        <v>19</v>
      </c>
      <c r="PH111" t="e">
        <f t="shared" ca="1" si="348"/>
        <v>#N/A</v>
      </c>
      <c r="PI111" s="7" t="str">
        <f t="shared" ca="1" si="349"/>
        <v/>
      </c>
      <c r="PJ111" s="7" t="str">
        <f t="shared" ca="1" si="350"/>
        <v/>
      </c>
      <c r="PK111" t="str">
        <f t="shared" ca="1" si="351"/>
        <v/>
      </c>
      <c r="PM111">
        <v>109</v>
      </c>
      <c r="PN111" s="7" t="s">
        <v>19</v>
      </c>
      <c r="PO111" s="202" t="str">
        <f t="shared" ca="1" si="352"/>
        <v/>
      </c>
      <c r="PP111" s="7" t="str">
        <f t="shared" ca="1" si="353"/>
        <v/>
      </c>
      <c r="PQ111" t="str">
        <f ca="1">IFERROR(VLOOKUP(PM111,$G$325:$R$409,12,FALSE),"")</f>
        <v/>
      </c>
      <c r="PR111" t="e">
        <f ca="1">VLOOKUP(PM111,$G$324:$Q$409,11,FALSE)</f>
        <v>#N/A</v>
      </c>
      <c r="PS111" s="7" t="str">
        <f ca="1">VLOOKUP(PQ111,$R$325:$Y$409,8,FALSE)</f>
        <v>- -</v>
      </c>
      <c r="PT111" s="7">
        <f ca="1">ReSt</f>
        <v>-4</v>
      </c>
      <c r="PU111" s="7" t="e">
        <f t="shared" ca="1" si="354"/>
        <v>#N/A</v>
      </c>
      <c r="PV111" s="7" t="e">
        <f t="shared" ca="1" si="355"/>
        <v>#N/A</v>
      </c>
      <c r="PW111" s="7" t="str">
        <f ca="1">VLOOKUP(PQ111,$R$325:$AK$409,8,FALSE)</f>
        <v>- -</v>
      </c>
      <c r="PX111" s="7"/>
      <c r="PY111">
        <v>109</v>
      </c>
      <c r="PZ111" s="7" t="s">
        <v>19</v>
      </c>
      <c r="QA111" t="str">
        <f t="shared" ca="1" si="356"/>
        <v/>
      </c>
      <c r="QB111" s="7" t="str">
        <f t="shared" ca="1" si="357"/>
        <v/>
      </c>
      <c r="QC111" s="7" t="str">
        <f t="shared" ca="1" si="358"/>
        <v/>
      </c>
      <c r="QD111" t="str">
        <f t="shared" ca="1" si="359"/>
        <v/>
      </c>
      <c r="QF111">
        <v>109</v>
      </c>
      <c r="QG111" s="7" t="s">
        <v>19</v>
      </c>
      <c r="QH111" s="7" t="str">
        <f t="shared" ca="1" si="360"/>
        <v/>
      </c>
      <c r="QI111" s="7" t="e">
        <f t="shared" ca="1" si="361"/>
        <v>#VALUE!</v>
      </c>
      <c r="QJ111" t="e">
        <f t="shared" ca="1" si="362"/>
        <v>#N/A</v>
      </c>
      <c r="QK111" s="7" t="e">
        <f t="shared" ca="1" si="363"/>
        <v>#N/A</v>
      </c>
      <c r="QM111">
        <v>109</v>
      </c>
      <c r="QN111" s="7" t="s">
        <v>19</v>
      </c>
      <c r="QO111" t="str">
        <f t="shared" ca="1" si="364"/>
        <v/>
      </c>
      <c r="QP111" s="7" t="str">
        <f t="shared" ca="1" si="365"/>
        <v/>
      </c>
      <c r="QQ111" t="str">
        <f t="shared" ca="1" si="366"/>
        <v/>
      </c>
    </row>
    <row r="112" spans="1:459" x14ac:dyDescent="0.25">
      <c r="A112" s="240" t="str">
        <f>IF('Character Sheet'!$B$4="Creature","N","Y")</f>
        <v>Y</v>
      </c>
      <c r="C112" s="75"/>
      <c r="D112" s="76"/>
      <c r="F112" s="75"/>
      <c r="G112" s="76"/>
      <c r="I112" s="75"/>
      <c r="J112" s="85"/>
      <c r="K112" s="85">
        <f t="shared" ca="1" si="330"/>
        <v>4</v>
      </c>
      <c r="L112" s="85">
        <f t="shared" ca="1" si="632"/>
        <v>0</v>
      </c>
      <c r="M112" s="70">
        <f t="shared" ca="1" si="643"/>
        <v>5</v>
      </c>
      <c r="O112" s="222">
        <f t="shared" ca="1" si="331"/>
        <v>101</v>
      </c>
      <c r="Q112" s="7" t="str">
        <f t="shared" si="633"/>
        <v>Metal Craft</v>
      </c>
      <c r="R112" s="9" t="s">
        <v>1403</v>
      </c>
      <c r="S112" s="9" t="s">
        <v>1907</v>
      </c>
      <c r="T112" s="61" t="str">
        <f>SUBSTITUTE(IFERROR(IFERROR(VLOOKUP(R112,'[1]Skill Statistics'!$A$3:$C$513,2,FALSE),VLOOKUP(Q112,'[1]Skill Statistics'!$A$3:$C$513,2,FALSE)),T111),"R*","ReSt")</f>
        <v>Ag/Me</v>
      </c>
      <c r="U112" s="61" t="str">
        <f>IFERROR(IFERROR(VLOOKUP(R112,'[1]Skill Statistics'!$A$3:$C$513,3,FALSE),VLOOKUP(Q112,'[1]Skill Statistics'!$A$3:$C$513,3,FALSE)),U111)</f>
        <v>St</v>
      </c>
      <c r="V112" s="61" t="str">
        <f>IF(ISNUMBER(SEARCH("Category",R112)),"- -",IFERROR(IFERROR(VLOOKUP(Q112,[1]Professions!$A$4:$AM$288,MATCH(Profession,[1]Professions!$A$1:$AM$1,0),FALSE),VLOOKUP(Q112,Calculations!$B$91:$I$95,8,FALSE)),"- -"))</f>
        <v>2 / 4</v>
      </c>
      <c r="W112" s="60">
        <f t="shared" ca="1" si="332"/>
        <v>0</v>
      </c>
      <c r="X112" s="7">
        <f ca="1">IFERROR(VLOOKUP(R112,$BS$6:$NR$519,MATCH(ActualLevel,$BS$3:$NR$3,0),FALSE),"- -")</f>
        <v>0</v>
      </c>
      <c r="Y112" s="7">
        <f t="shared" ca="1" si="640"/>
        <v>0</v>
      </c>
      <c r="Z112" s="7">
        <f ca="1">IFERROR(VLOOKUP(Y112,Charts!$BQ$2:$BR$52,2,FALSE),"- -")</f>
        <v>-25</v>
      </c>
      <c r="AA112" s="7">
        <f t="shared" ca="1" si="367"/>
        <v>6</v>
      </c>
      <c r="AB112" s="7">
        <f t="shared" ca="1" si="634"/>
        <v>0</v>
      </c>
      <c r="AC112" s="7"/>
      <c r="AD112" s="7"/>
      <c r="AE112" s="7"/>
      <c r="AF112" s="7"/>
      <c r="AG112" s="7"/>
      <c r="AH112" s="43"/>
      <c r="AI112" s="7"/>
      <c r="AJ112" s="7"/>
      <c r="AK112" s="7">
        <f t="shared" ca="1" si="368"/>
        <v>-19</v>
      </c>
      <c r="AL112" s="7"/>
      <c r="AM112" s="69">
        <f>IFERROR(VLOOKUP(R112,'[1]Skill Statistics'!$A$3:$AN$513,MATCH(Profession,'[1]Skill Statistics'!$A$2:$AN$2,0),FALSE),0)</f>
        <v>0</v>
      </c>
      <c r="AN112" s="85">
        <f>IFERROR(VLOOKUP(Q112,'[1]Skill Statistics'!$A$3:$BK$513,MATCH(Archetype,'[1]Skill Statistics'!$A$2:$BK$2,0),FALSE),0)</f>
        <v>0</v>
      </c>
      <c r="AO112" s="85">
        <f>IFERROR(VLOOKUP(Q112,'[1]Skill Statistics'!$A$3:$BB$513,MATCH(Race,'[1]Skill Statistics'!$A$2:$BB$2,0),FALSE),0)</f>
        <v>0</v>
      </c>
      <c r="AP112" s="85">
        <f t="shared" ca="1" si="333"/>
        <v>0.6</v>
      </c>
      <c r="AQ112" s="70">
        <v>0.4</v>
      </c>
      <c r="AS112" s="69">
        <f>IFERROR(VLOOKUP(Q112,'[1]Professional Skills'!$A$4:$AM$288,MATCH(Profession,'[1]Professional Skills'!$A$3:$AM$3,0),FALSE),"- -")</f>
        <v>0</v>
      </c>
      <c r="AU112" s="7">
        <f t="shared" si="636"/>
        <v>0</v>
      </c>
      <c r="AV112" s="7">
        <f t="shared" ca="1" si="635"/>
        <v>0</v>
      </c>
      <c r="AW112" t="str">
        <f t="shared" si="371"/>
        <v/>
      </c>
      <c r="AX112" t="str">
        <f>IFERROR(_xlfn.RANK.EQ(AW112,$AW$5:$AW$568),"")</f>
        <v/>
      </c>
      <c r="AY112">
        <f t="shared" si="327"/>
        <v>0</v>
      </c>
      <c r="AZ112" s="70" t="str">
        <f t="shared" si="369"/>
        <v/>
      </c>
      <c r="BB112" s="69" t="str">
        <f>IFERROR(IF(Q112="Language",VLOOKUP(R112,[1]Cultures!$B$4:$N$218,MATCH(Culture,[1]Cultures!$B$3:$N$3,0),FALSE),VLOOKUP(Q112,[1]Cultures!$B$4:$O$212,MATCH(Culture,[1]Cultures!$B$3:$O$3,0),FALSE)),"- -")</f>
        <v>- -</v>
      </c>
      <c r="BD112">
        <f t="shared" ca="1" si="631"/>
        <v>0</v>
      </c>
      <c r="BE112" t="str">
        <f t="shared" si="578"/>
        <v/>
      </c>
      <c r="BG112">
        <f t="shared" ca="1" si="641"/>
        <v>1.1877305122367807</v>
      </c>
      <c r="BH112">
        <f ca="1">_xlfn.RANK.EQ(BG112,$BG$89:$BG$568)</f>
        <v>3</v>
      </c>
      <c r="BI112" s="7" t="str">
        <f t="shared" ca="1" si="644"/>
        <v>- -</v>
      </c>
      <c r="BK112" s="7">
        <f t="shared" ca="1" si="642"/>
        <v>0</v>
      </c>
      <c r="BL112" s="70">
        <f t="shared" ca="1" si="328"/>
        <v>0</v>
      </c>
      <c r="BN112" s="69">
        <f>IFERROR(VLOOKUP(V112,Charts!$BT$2:$BV$14,3,FALSE),"- -")</f>
        <v>0.76923076923076927</v>
      </c>
      <c r="BO112" s="85">
        <f t="shared" ca="1" si="334"/>
        <v>2.0412459322669254</v>
      </c>
      <c r="BP112" s="70">
        <f t="shared" ca="1" si="579"/>
        <v>101</v>
      </c>
      <c r="BR112" s="7">
        <v>107</v>
      </c>
      <c r="BS112" s="9" t="str">
        <f ca="1">VLOOKUP(BR112,$O$3:$R$568,4,FALSE)</f>
        <v>Savannas &amp; Grasslands</v>
      </c>
      <c r="BT112" s="7" t="str">
        <f ca="1">VLOOKUP(BS112,$R$3:$V$568,5,FALSE)</f>
        <v>3 / 4</v>
      </c>
      <c r="BU112" s="7">
        <f ca="1">VLOOKUP(BT112,Charts!$BT$2:$BV$14,3,FALSE)</f>
        <v>0.69230769230769229</v>
      </c>
      <c r="BV112" s="7" t="str">
        <f t="shared" ca="1" si="372"/>
        <v>3</v>
      </c>
      <c r="BW112" s="7" t="str">
        <f t="shared" ca="1" si="373"/>
        <v>4</v>
      </c>
      <c r="BY112" s="7">
        <f t="shared" ca="1" si="374"/>
        <v>7.3846500638415247E-2</v>
      </c>
      <c r="BZ112" s="7">
        <f t="shared" ca="1" si="375"/>
        <v>0.61846119166927704</v>
      </c>
      <c r="CA112" s="7">
        <f t="shared" ca="1" si="376"/>
        <v>1</v>
      </c>
      <c r="CB112" s="7" t="str">
        <f t="shared" ca="1" si="377"/>
        <v>3</v>
      </c>
      <c r="CC112" s="7">
        <f ca="1">IFERROR(IF(CC111+CB112&gt;CD$4,CC111,CC111+CB112),"")</f>
        <v>38</v>
      </c>
      <c r="CD112" s="7">
        <f t="shared" ca="1" si="580"/>
        <v>0</v>
      </c>
      <c r="CE112" s="7">
        <f t="shared" ca="1" si="378"/>
        <v>0.73936644539742824</v>
      </c>
      <c r="CF112" s="7">
        <f t="shared" ca="1" si="379"/>
        <v>-4.705875308973595E-2</v>
      </c>
      <c r="CG112" s="7">
        <f t="shared" ca="1" si="380"/>
        <v>0</v>
      </c>
      <c r="CH112" s="7">
        <f t="shared" ca="1" si="381"/>
        <v>0</v>
      </c>
      <c r="CI112" s="7">
        <f ca="1">IFERROR(IF(CI111+CH112&gt;CJ$4,CI111,CI111+CH112),"")</f>
        <v>60</v>
      </c>
      <c r="CJ112" s="7">
        <f t="shared" ca="1" si="581"/>
        <v>0</v>
      </c>
      <c r="CK112" s="7">
        <f t="shared" ca="1" si="382"/>
        <v>0.44232741508025464</v>
      </c>
      <c r="CL112" s="7">
        <f t="shared" ca="1" si="383"/>
        <v>0.24998027722743765</v>
      </c>
      <c r="CM112" s="7">
        <f t="shared" ca="1" si="384"/>
        <v>1</v>
      </c>
      <c r="CN112" s="7" t="str">
        <f t="shared" ca="1" si="385"/>
        <v>3</v>
      </c>
      <c r="CO112" s="7">
        <f ca="1">IFERROR(IF(CO111+CN112&gt;CP$4,CO111,CO111+CN112),"")</f>
        <v>60</v>
      </c>
      <c r="CP112" s="7">
        <f t="shared" ca="1" si="582"/>
        <v>0</v>
      </c>
      <c r="CQ112" s="7">
        <f t="shared" ca="1" si="386"/>
        <v>0.80610531182628553</v>
      </c>
      <c r="CR112" s="7">
        <f t="shared" ca="1" si="387"/>
        <v>-0.11379761951859324</v>
      </c>
      <c r="CS112" s="7">
        <f t="shared" ca="1" si="388"/>
        <v>0</v>
      </c>
      <c r="CT112" s="7">
        <f t="shared" ca="1" si="389"/>
        <v>0</v>
      </c>
      <c r="CU112" s="7">
        <f ca="1">IFERROR(IF(CU111+CT112&gt;CV$4,CU111,CU111+CT112),"")</f>
        <v>60</v>
      </c>
      <c r="CV112" s="7">
        <f t="shared" ca="1" si="583"/>
        <v>0</v>
      </c>
      <c r="CW112" s="7">
        <f t="shared" ca="1" si="390"/>
        <v>0.85673689404451092</v>
      </c>
      <c r="CX112" s="7">
        <f t="shared" ca="1" si="391"/>
        <v>-0.16442920173681863</v>
      </c>
      <c r="CY112" s="7">
        <f t="shared" ca="1" si="392"/>
        <v>0</v>
      </c>
      <c r="CZ112" s="7">
        <f t="shared" ca="1" si="393"/>
        <v>0</v>
      </c>
      <c r="DA112" s="7">
        <f ca="1">IFERROR(IF(DA111+CZ112&gt;DB$4,DA111,DA111+CZ112),"")</f>
        <v>60</v>
      </c>
      <c r="DB112" s="7">
        <f t="shared" ca="1" si="584"/>
        <v>0</v>
      </c>
      <c r="DC112" s="7">
        <f t="shared" ca="1" si="394"/>
        <v>0.28699518126793411</v>
      </c>
      <c r="DD112" s="7">
        <f t="shared" ca="1" si="395"/>
        <v>0.40531251103975818</v>
      </c>
      <c r="DE112" s="7">
        <f t="shared" ca="1" si="396"/>
        <v>1</v>
      </c>
      <c r="DF112" s="7" t="str">
        <f t="shared" ca="1" si="397"/>
        <v>3</v>
      </c>
      <c r="DG112" s="7">
        <f ca="1">IFERROR(IF(DG111+DF112&gt;DH$4,DG111,DG111+DF112),"")</f>
        <v>60</v>
      </c>
      <c r="DH112" s="7">
        <f t="shared" ca="1" si="585"/>
        <v>0</v>
      </c>
      <c r="DI112" s="7">
        <f t="shared" ca="1" si="398"/>
        <v>0.57621878403323412</v>
      </c>
      <c r="DJ112" s="7">
        <f t="shared" ca="1" si="399"/>
        <v>0.11608890827445817</v>
      </c>
      <c r="DK112" s="7">
        <f t="shared" ca="1" si="400"/>
        <v>1</v>
      </c>
      <c r="DL112" s="7" t="str">
        <f t="shared" ca="1" si="401"/>
        <v>3</v>
      </c>
      <c r="DM112" s="7">
        <f ca="1">IFERROR(IF(DM111+DL112&gt;DN$4,DM111,DM111+DL112),"")</f>
        <v>60</v>
      </c>
      <c r="DN112" s="7">
        <f t="shared" ca="1" si="586"/>
        <v>0</v>
      </c>
      <c r="DO112" s="7">
        <f t="shared" ca="1" si="402"/>
        <v>0.99210753634652116</v>
      </c>
      <c r="DP112" s="7">
        <f t="shared" ca="1" si="403"/>
        <v>-0.29979984403882887</v>
      </c>
      <c r="DQ112" s="7">
        <f t="shared" ca="1" si="404"/>
        <v>0</v>
      </c>
      <c r="DR112" s="7">
        <f t="shared" ca="1" si="405"/>
        <v>0</v>
      </c>
      <c r="DS112" s="7">
        <f ca="1">IFERROR(IF(DS111+DR112&gt;DT$4,DS111,DS111+DR112),"")</f>
        <v>60</v>
      </c>
      <c r="DT112" s="7">
        <f t="shared" ca="1" si="587"/>
        <v>0</v>
      </c>
      <c r="DU112" s="7">
        <f t="shared" ca="1" si="406"/>
        <v>0.13213286130935864</v>
      </c>
      <c r="DV112" s="7">
        <f t="shared" ca="1" si="407"/>
        <v>0.56017483099833365</v>
      </c>
      <c r="DW112" s="7">
        <f t="shared" ca="1" si="408"/>
        <v>1</v>
      </c>
      <c r="DX112" s="7" t="str">
        <f t="shared" ca="1" si="409"/>
        <v>3</v>
      </c>
      <c r="DY112" s="7">
        <f ca="1">IFERROR(IF(DY111+DX112&gt;DZ$4,DY111,DY111+DX112),"")</f>
        <v>59</v>
      </c>
      <c r="DZ112" s="7">
        <f t="shared" ca="1" si="588"/>
        <v>0</v>
      </c>
      <c r="EA112" s="7">
        <f t="shared" ca="1" si="410"/>
        <v>0.23025995132757404</v>
      </c>
      <c r="EB112" s="7">
        <f t="shared" ca="1" si="411"/>
        <v>0.46204774098011825</v>
      </c>
      <c r="EC112" s="7">
        <f t="shared" ca="1" si="412"/>
        <v>1</v>
      </c>
      <c r="ED112" s="7" t="str">
        <f t="shared" ca="1" si="413"/>
        <v>3</v>
      </c>
      <c r="EE112" s="7">
        <f ca="1">IFERROR(IF(EE111+ED112&gt;EF$4,EE111,EE111+ED112),"")</f>
        <v>60</v>
      </c>
      <c r="EF112" s="7">
        <f t="shared" ca="1" si="589"/>
        <v>0</v>
      </c>
      <c r="EG112" s="7">
        <f t="shared" ca="1" si="414"/>
        <v>2.6000917462678963E-2</v>
      </c>
      <c r="EH112" s="7">
        <f t="shared" ca="1" si="415"/>
        <v>0.66630677484501333</v>
      </c>
      <c r="EI112" s="7">
        <f t="shared" ca="1" si="416"/>
        <v>1</v>
      </c>
      <c r="EJ112" s="7" t="str">
        <f t="shared" ca="1" si="417"/>
        <v>3</v>
      </c>
      <c r="EK112" s="7">
        <f ca="1">IFERROR(IF(EK111+EJ112&gt;EL$4,EK111,EK111+EJ112),"")</f>
        <v>60</v>
      </c>
      <c r="EL112" s="7">
        <f t="shared" ca="1" si="590"/>
        <v>0</v>
      </c>
      <c r="EM112" s="7">
        <f t="shared" ca="1" si="418"/>
        <v>0.38261308834928032</v>
      </c>
      <c r="EN112" s="7">
        <f t="shared" ca="1" si="419"/>
        <v>0.30969460395841197</v>
      </c>
      <c r="EO112" s="7">
        <f t="shared" ca="1" si="420"/>
        <v>1</v>
      </c>
      <c r="EP112" s="7" t="str">
        <f t="shared" ca="1" si="421"/>
        <v>3</v>
      </c>
      <c r="EQ112" s="7">
        <f ca="1">IFERROR(IF(EQ111+EP112&gt;ER$4,EQ111,EQ111+EP112),"")</f>
        <v>60</v>
      </c>
      <c r="ER112" s="7">
        <f t="shared" ca="1" si="591"/>
        <v>0</v>
      </c>
      <c r="ES112" s="7">
        <f t="shared" ca="1" si="422"/>
        <v>0.50278436485761213</v>
      </c>
      <c r="ET112" s="7">
        <f t="shared" ca="1" si="423"/>
        <v>0.18952332745008016</v>
      </c>
      <c r="EU112" s="7">
        <f t="shared" ca="1" si="424"/>
        <v>1</v>
      </c>
      <c r="EV112" s="7" t="str">
        <f t="shared" ca="1" si="425"/>
        <v>3</v>
      </c>
      <c r="EW112" s="7">
        <f ca="1">IFERROR(IF(EW111+EV112&gt;EX$4,EW111,EW111+EV112),"")</f>
        <v>60</v>
      </c>
      <c r="EX112" s="7">
        <f t="shared" ca="1" si="592"/>
        <v>0</v>
      </c>
      <c r="EY112" s="7">
        <f t="shared" ca="1" si="426"/>
        <v>0.31732967586835681</v>
      </c>
      <c r="EZ112" s="7">
        <f t="shared" ca="1" si="427"/>
        <v>0.37497801643933548</v>
      </c>
      <c r="FA112" s="7">
        <f t="shared" ca="1" si="428"/>
        <v>1</v>
      </c>
      <c r="FB112" s="7" t="str">
        <f t="shared" ca="1" si="429"/>
        <v>3</v>
      </c>
      <c r="FC112" s="7">
        <f ca="1">IFERROR(IF(FC111+FB112&gt;FD$4,FC111,FC111+FB112),"")</f>
        <v>60</v>
      </c>
      <c r="FD112" s="7">
        <f t="shared" ca="1" si="593"/>
        <v>0</v>
      </c>
      <c r="FE112" s="7">
        <f t="shared" ca="1" si="430"/>
        <v>0.32963925597563293</v>
      </c>
      <c r="FF112" s="7">
        <f t="shared" ca="1" si="431"/>
        <v>0.36266843633205936</v>
      </c>
      <c r="FG112" s="7">
        <f t="shared" ca="1" si="432"/>
        <v>1</v>
      </c>
      <c r="FH112" s="7" t="str">
        <f t="shared" ca="1" si="433"/>
        <v>3</v>
      </c>
      <c r="FI112" s="7">
        <f ca="1">IFERROR(IF(FI111+FH112&gt;FJ$4,FI111,FI111+FH112),"")</f>
        <v>60</v>
      </c>
      <c r="FJ112" s="7">
        <f t="shared" ca="1" si="594"/>
        <v>0</v>
      </c>
      <c r="FK112" s="7">
        <f t="shared" ca="1" si="434"/>
        <v>0.85420277673294276</v>
      </c>
      <c r="FL112" s="7">
        <f t="shared" ca="1" si="435"/>
        <v>-0.16189508442525047</v>
      </c>
      <c r="FM112" s="7">
        <f t="shared" ca="1" si="436"/>
        <v>0</v>
      </c>
      <c r="FN112" s="7">
        <f t="shared" ca="1" si="437"/>
        <v>0</v>
      </c>
      <c r="FO112" s="7">
        <f ca="1">IFERROR(IF(FO111+FN112&gt;FP$4,FO111,FO111+FN112),"")</f>
        <v>60</v>
      </c>
      <c r="FP112" s="7">
        <f t="shared" ca="1" si="595"/>
        <v>0</v>
      </c>
      <c r="FQ112" s="7">
        <f t="shared" ca="1" si="438"/>
        <v>0.53868473704504627</v>
      </c>
      <c r="FR112" s="7">
        <f t="shared" ca="1" si="439"/>
        <v>0.15362295526264602</v>
      </c>
      <c r="FS112" s="7">
        <f t="shared" ca="1" si="440"/>
        <v>1</v>
      </c>
      <c r="FT112" s="7" t="str">
        <f t="shared" ca="1" si="441"/>
        <v>3</v>
      </c>
      <c r="FU112" s="7">
        <f ca="1">IFERROR(IF(FU111+FT112&gt;FV$4,FU111,FU111+FT112),"")</f>
        <v>60</v>
      </c>
      <c r="FV112" s="7">
        <f t="shared" ca="1" si="596"/>
        <v>0</v>
      </c>
      <c r="FW112" s="7">
        <f t="shared" ca="1" si="442"/>
        <v>0.46555259310122432</v>
      </c>
      <c r="FX112" s="7">
        <f t="shared" ca="1" si="443"/>
        <v>0.22675509920646797</v>
      </c>
      <c r="FY112" s="7">
        <f t="shared" ca="1" si="444"/>
        <v>1</v>
      </c>
      <c r="FZ112" s="7" t="str">
        <f t="shared" ca="1" si="445"/>
        <v>3</v>
      </c>
      <c r="GA112" s="7">
        <f ca="1">IFERROR(IF(GA111+FZ112&gt;GB$4,GA111,GA111+FZ112),"")</f>
        <v>60</v>
      </c>
      <c r="GB112" s="7">
        <f t="shared" ca="1" si="597"/>
        <v>0</v>
      </c>
      <c r="GC112" s="7">
        <f t="shared" ca="1" si="446"/>
        <v>0.2599848414977769</v>
      </c>
      <c r="GD112" s="7">
        <f t="shared" ca="1" si="447"/>
        <v>0.43232285080991539</v>
      </c>
      <c r="GE112" s="7">
        <f t="shared" ca="1" si="448"/>
        <v>1</v>
      </c>
      <c r="GF112" s="7" t="str">
        <f t="shared" ca="1" si="449"/>
        <v>3</v>
      </c>
      <c r="GG112" s="7">
        <f ca="1">IFERROR(IF(GG111+GF112&gt;GH$4,GG111,GG111+GF112),"")</f>
        <v>60</v>
      </c>
      <c r="GH112" s="7">
        <f t="shared" ca="1" si="598"/>
        <v>0</v>
      </c>
      <c r="GI112" s="7">
        <f t="shared" ca="1" si="450"/>
        <v>4.3876373736892016E-2</v>
      </c>
      <c r="GJ112" s="7">
        <f t="shared" ca="1" si="451"/>
        <v>0.64843131857080027</v>
      </c>
      <c r="GK112" s="7">
        <f t="shared" ca="1" si="452"/>
        <v>1</v>
      </c>
      <c r="GL112" s="7" t="str">
        <f t="shared" ca="1" si="453"/>
        <v>3</v>
      </c>
      <c r="GM112" s="7">
        <f ca="1">IFERROR(IF(GM111+GL112&gt;GN$4,GM111,GM111+GL112),"")</f>
        <v>60</v>
      </c>
      <c r="GN112" s="7">
        <f t="shared" ca="1" si="599"/>
        <v>0</v>
      </c>
      <c r="GO112" s="7">
        <f t="shared" ca="1" si="454"/>
        <v>0.10574000993061528</v>
      </c>
      <c r="GP112" s="7">
        <f t="shared" ca="1" si="455"/>
        <v>0.58656768237707702</v>
      </c>
      <c r="GQ112" s="7">
        <f t="shared" ca="1" si="456"/>
        <v>1</v>
      </c>
      <c r="GR112" s="7" t="str">
        <f t="shared" ca="1" si="457"/>
        <v>3</v>
      </c>
      <c r="GS112" s="7">
        <f ca="1">IFERROR(IF(GS111+GR112&gt;GT$4,GS111,GS111+GR112),"")</f>
        <v>60</v>
      </c>
      <c r="GT112" s="7">
        <f t="shared" ca="1" si="600"/>
        <v>0</v>
      </c>
      <c r="GU112" s="7">
        <f t="shared" ca="1" si="458"/>
        <v>0.57529168877773329</v>
      </c>
      <c r="GV112" s="7">
        <f t="shared" ca="1" si="459"/>
        <v>0.117016003529959</v>
      </c>
      <c r="GW112" s="7">
        <f t="shared" ca="1" si="460"/>
        <v>1</v>
      </c>
      <c r="GX112" s="7" t="str">
        <f t="shared" ca="1" si="461"/>
        <v>3</v>
      </c>
      <c r="GY112" s="7">
        <f ca="1">IFERROR(IF(GY111+GX112&gt;GZ$4,GY111,GY111+GX112),"")</f>
        <v>60</v>
      </c>
      <c r="GZ112" s="7">
        <f t="shared" ca="1" si="601"/>
        <v>0</v>
      </c>
      <c r="HA112" s="7">
        <f t="shared" ca="1" si="462"/>
        <v>0.9658796725813954</v>
      </c>
      <c r="HB112" s="7">
        <f t="shared" ca="1" si="463"/>
        <v>-0.27357198027370311</v>
      </c>
      <c r="HC112" s="7">
        <f t="shared" ca="1" si="464"/>
        <v>0</v>
      </c>
      <c r="HD112" s="7">
        <f t="shared" ca="1" si="465"/>
        <v>0</v>
      </c>
      <c r="HE112" s="7">
        <f ca="1">IFERROR(IF(HE111+HD112&gt;HF$4,HE111,HE111+HD112),"")</f>
        <v>60</v>
      </c>
      <c r="HF112" s="7">
        <f t="shared" ca="1" si="602"/>
        <v>0</v>
      </c>
      <c r="HG112" s="7">
        <f t="shared" ca="1" si="466"/>
        <v>0.73843560969559441</v>
      </c>
      <c r="HH112" s="7">
        <f t="shared" ca="1" si="467"/>
        <v>-4.6127917387902118E-2</v>
      </c>
      <c r="HI112" s="7">
        <f t="shared" ca="1" si="468"/>
        <v>0</v>
      </c>
      <c r="HJ112" s="7">
        <f t="shared" ca="1" si="469"/>
        <v>0</v>
      </c>
      <c r="HK112" s="7">
        <f ca="1">IFERROR(IF(HK111+HJ112&gt;HL$4,HK111,HK111+HJ112),"")</f>
        <v>60</v>
      </c>
      <c r="HL112" s="7">
        <f t="shared" ca="1" si="603"/>
        <v>0</v>
      </c>
      <c r="HM112" s="7">
        <f t="shared" ca="1" si="470"/>
        <v>0.98210122582176951</v>
      </c>
      <c r="HN112" s="7">
        <f t="shared" ca="1" si="471"/>
        <v>-0.28979353351407722</v>
      </c>
      <c r="HO112" s="7">
        <f t="shared" ca="1" si="472"/>
        <v>0</v>
      </c>
      <c r="HP112" s="7">
        <f t="shared" ca="1" si="473"/>
        <v>0</v>
      </c>
      <c r="HQ112" s="7">
        <f ca="1">IFERROR(IF(HQ111+HP112&gt;HR$4,HQ111,HQ111+HP112),"")</f>
        <v>60</v>
      </c>
      <c r="HR112" s="7">
        <f t="shared" ca="1" si="604"/>
        <v>0</v>
      </c>
      <c r="HS112" s="7">
        <f t="shared" ca="1" si="474"/>
        <v>0.98515171523756839</v>
      </c>
      <c r="HT112" s="7">
        <f t="shared" ca="1" si="475"/>
        <v>-0.2928440229298761</v>
      </c>
      <c r="HU112" s="7">
        <f t="shared" ca="1" si="476"/>
        <v>0</v>
      </c>
      <c r="HV112" s="7">
        <f t="shared" ca="1" si="477"/>
        <v>0</v>
      </c>
      <c r="HW112" s="7">
        <f ca="1">IFERROR(IF(HW111+HV112&gt;HX$4,HW111,HW111+HV112),"")</f>
        <v>60</v>
      </c>
      <c r="HX112" s="7">
        <f t="shared" ca="1" si="605"/>
        <v>0</v>
      </c>
      <c r="HY112" s="7">
        <f t="shared" ca="1" si="478"/>
        <v>0.62226016357201064</v>
      </c>
      <c r="HZ112" s="7">
        <f t="shared" ca="1" si="479"/>
        <v>7.0047528735681652E-2</v>
      </c>
      <c r="IA112" s="7">
        <f t="shared" ca="1" si="480"/>
        <v>1</v>
      </c>
      <c r="IB112" s="7" t="str">
        <f t="shared" ca="1" si="481"/>
        <v>3</v>
      </c>
      <c r="IC112" s="7">
        <f ca="1">IFERROR(IF(IC111+IB112&gt;ID$4,IC111,IC111+IB112),"")</f>
        <v>60</v>
      </c>
      <c r="ID112" s="7">
        <f t="shared" ca="1" si="606"/>
        <v>0</v>
      </c>
      <c r="IE112" s="7">
        <f t="shared" ca="1" si="482"/>
        <v>0.99828487170896663</v>
      </c>
      <c r="IF112" s="7">
        <f t="shared" ca="1" si="483"/>
        <v>-0.30597717940127434</v>
      </c>
      <c r="IG112" s="7">
        <f t="shared" ca="1" si="484"/>
        <v>0</v>
      </c>
      <c r="IH112" s="7">
        <f t="shared" ca="1" si="485"/>
        <v>0</v>
      </c>
      <c r="II112" s="7">
        <f ca="1">IFERROR(IF(II111+IH112&gt;IJ$4,II111,II111+IH112),"")</f>
        <v>60</v>
      </c>
      <c r="IJ112" s="7">
        <f t="shared" ca="1" si="607"/>
        <v>0</v>
      </c>
      <c r="IK112" s="7">
        <f t="shared" ca="1" si="486"/>
        <v>0.11434312307781302</v>
      </c>
      <c r="IL112" s="7">
        <f t="shared" ca="1" si="487"/>
        <v>0.57796456922987927</v>
      </c>
      <c r="IM112" s="7">
        <f t="shared" ca="1" si="488"/>
        <v>1</v>
      </c>
      <c r="IN112" s="7" t="str">
        <f t="shared" ca="1" si="489"/>
        <v>3</v>
      </c>
      <c r="IO112" s="7">
        <f ca="1">IFERROR(IF(IO111+IN112&gt;IP$4,IO111,IO111+IN112),"")</f>
        <v>60</v>
      </c>
      <c r="IP112" s="7">
        <f t="shared" ca="1" si="608"/>
        <v>0</v>
      </c>
      <c r="IQ112" s="7">
        <f t="shared" ca="1" si="490"/>
        <v>0.22258993395936866</v>
      </c>
      <c r="IR112" s="7">
        <f t="shared" ca="1" si="491"/>
        <v>0.46971775834832363</v>
      </c>
      <c r="IS112" s="7">
        <f t="shared" ca="1" si="492"/>
        <v>1</v>
      </c>
      <c r="IT112" s="7" t="str">
        <f t="shared" ca="1" si="493"/>
        <v>3</v>
      </c>
      <c r="IU112" s="7">
        <f ca="1">IFERROR(IF(IU111+IT112&gt;IV$4,IU111,IU111+IT112),"")</f>
        <v>60</v>
      </c>
      <c r="IV112" s="7">
        <f t="shared" ca="1" si="609"/>
        <v>0</v>
      </c>
      <c r="IW112" s="7">
        <f t="shared" ca="1" si="494"/>
        <v>0.35216761091609017</v>
      </c>
      <c r="IX112" s="7">
        <f t="shared" ca="1" si="495"/>
        <v>0.34014008139160212</v>
      </c>
      <c r="IY112" s="7">
        <f t="shared" ca="1" si="496"/>
        <v>1</v>
      </c>
      <c r="IZ112" s="7" t="str">
        <f t="shared" ca="1" si="497"/>
        <v>3</v>
      </c>
      <c r="JA112" s="7">
        <f ca="1">IFERROR(IF(JA111+IZ112&gt;JB$4,JA111,JA111+IZ112),"")</f>
        <v>60</v>
      </c>
      <c r="JB112" s="7">
        <f t="shared" ca="1" si="610"/>
        <v>0</v>
      </c>
      <c r="JC112" s="7">
        <f t="shared" ca="1" si="498"/>
        <v>0.7079638531546979</v>
      </c>
      <c r="JD112" s="7">
        <f t="shared" ca="1" si="499"/>
        <v>-1.5656160847005607E-2</v>
      </c>
      <c r="JE112" s="7">
        <f t="shared" ca="1" si="500"/>
        <v>0</v>
      </c>
      <c r="JF112" s="7">
        <f t="shared" ca="1" si="501"/>
        <v>0</v>
      </c>
      <c r="JG112" s="7">
        <f ca="1">IFERROR(IF(JG111+JF112&gt;JH$4,JG111,JG111+JF112),"")</f>
        <v>60</v>
      </c>
      <c r="JH112" s="7">
        <f t="shared" ca="1" si="611"/>
        <v>0</v>
      </c>
      <c r="JI112" s="7">
        <f t="shared" ca="1" si="502"/>
        <v>0.35581816074772787</v>
      </c>
      <c r="JJ112" s="7">
        <f t="shared" ca="1" si="503"/>
        <v>0.33648953155996442</v>
      </c>
      <c r="JK112" s="7">
        <f t="shared" ca="1" si="504"/>
        <v>1</v>
      </c>
      <c r="JL112" s="7" t="str">
        <f t="shared" ca="1" si="505"/>
        <v>3</v>
      </c>
      <c r="JM112" s="7">
        <f ca="1">IFERROR(IF(JM111+JL112&gt;JN$4,JM111,JM111+JL112),"")</f>
        <v>60</v>
      </c>
      <c r="JN112" s="7">
        <f t="shared" ca="1" si="612"/>
        <v>0</v>
      </c>
      <c r="JO112" s="7">
        <f t="shared" ca="1" si="506"/>
        <v>0.85083739248558632</v>
      </c>
      <c r="JP112" s="7">
        <f t="shared" ca="1" si="507"/>
        <v>-0.15852970017789403</v>
      </c>
      <c r="JQ112" s="7">
        <f t="shared" ca="1" si="508"/>
        <v>0</v>
      </c>
      <c r="JR112" s="7">
        <f t="shared" ca="1" si="509"/>
        <v>0</v>
      </c>
      <c r="JS112" s="7">
        <f ca="1">IFERROR(IF(JS111+JR112&gt;JT$4,JS111,JS111+JR112),"")</f>
        <v>60</v>
      </c>
      <c r="JT112" s="7">
        <f t="shared" ca="1" si="613"/>
        <v>0</v>
      </c>
      <c r="JU112" s="7">
        <f t="shared" ca="1" si="510"/>
        <v>0.23174023314751047</v>
      </c>
      <c r="JV112" s="7">
        <f t="shared" ca="1" si="511"/>
        <v>0.46056745916018182</v>
      </c>
      <c r="JW112" s="7">
        <f t="shared" ca="1" si="512"/>
        <v>1</v>
      </c>
      <c r="JX112" s="7" t="str">
        <f t="shared" ca="1" si="513"/>
        <v>3</v>
      </c>
      <c r="JY112" s="7">
        <f ca="1">IFERROR(IF(JY111+JX112&gt;JZ$4,JY111,JY111+JX112),"")</f>
        <v>60</v>
      </c>
      <c r="JZ112" s="7">
        <f t="shared" ca="1" si="614"/>
        <v>0</v>
      </c>
      <c r="KA112" s="7">
        <f t="shared" ca="1" si="514"/>
        <v>0.69187845474995024</v>
      </c>
      <c r="KB112" s="7">
        <f t="shared" ca="1" si="515"/>
        <v>4.2923755774204597E-4</v>
      </c>
      <c r="KC112" s="7">
        <f t="shared" ca="1" si="516"/>
        <v>1</v>
      </c>
      <c r="KD112" s="7" t="str">
        <f t="shared" ca="1" si="517"/>
        <v>3</v>
      </c>
      <c r="KE112" s="7">
        <f ca="1">IFERROR(IF(KE111+KD112&gt;KF$4,KE111,KE111+KD112),"")</f>
        <v>60</v>
      </c>
      <c r="KF112" s="7">
        <f t="shared" ca="1" si="615"/>
        <v>0</v>
      </c>
      <c r="KG112" s="7">
        <f t="shared" ca="1" si="518"/>
        <v>9.1402042930899374E-2</v>
      </c>
      <c r="KH112" s="7">
        <f t="shared" ca="1" si="519"/>
        <v>0.60090564937679292</v>
      </c>
      <c r="KI112" s="7">
        <f t="shared" ca="1" si="520"/>
        <v>1</v>
      </c>
      <c r="KJ112" s="7" t="str">
        <f t="shared" ca="1" si="521"/>
        <v>3</v>
      </c>
      <c r="KK112" s="7">
        <f ca="1">IFERROR(IF(KK111+KJ112&gt;KL$4,KK111,KK111+KJ112),"")</f>
        <v>60</v>
      </c>
      <c r="KL112" s="7">
        <f t="shared" ca="1" si="616"/>
        <v>0</v>
      </c>
      <c r="KM112" s="7">
        <f t="shared" ca="1" si="522"/>
        <v>0.47943609768633899</v>
      </c>
      <c r="KN112" s="7">
        <f t="shared" ca="1" si="523"/>
        <v>0.2128715946213533</v>
      </c>
      <c r="KO112" s="7">
        <f t="shared" ca="1" si="524"/>
        <v>1</v>
      </c>
      <c r="KP112" s="7" t="str">
        <f t="shared" ca="1" si="525"/>
        <v>3</v>
      </c>
      <c r="KQ112" s="7">
        <f ca="1">IFERROR(IF(KQ111+KP112&gt;KR$4,KQ111,KQ111+KP112),"")</f>
        <v>60</v>
      </c>
      <c r="KR112" s="7">
        <f t="shared" ca="1" si="617"/>
        <v>0</v>
      </c>
      <c r="KS112" s="7">
        <f t="shared" ca="1" si="526"/>
        <v>0.70705718389115035</v>
      </c>
      <c r="KT112" s="7">
        <f t="shared" ca="1" si="527"/>
        <v>-1.4749491583458063E-2</v>
      </c>
      <c r="KU112" s="7">
        <f t="shared" ca="1" si="528"/>
        <v>0</v>
      </c>
      <c r="KV112" s="7">
        <f t="shared" ca="1" si="529"/>
        <v>0</v>
      </c>
      <c r="KW112" s="7">
        <f ca="1">IFERROR(IF(KW111+KV112&gt;KX$4,KW111,KW111+KV112),"")</f>
        <v>60</v>
      </c>
      <c r="KX112" s="7">
        <f t="shared" ca="1" si="618"/>
        <v>0</v>
      </c>
      <c r="KY112" s="7">
        <f t="shared" ca="1" si="530"/>
        <v>0.89561076633392633</v>
      </c>
      <c r="KZ112" s="7">
        <f t="shared" ca="1" si="531"/>
        <v>-0.20330307402623404</v>
      </c>
      <c r="LA112" s="7">
        <f t="shared" ca="1" si="532"/>
        <v>0</v>
      </c>
      <c r="LB112" s="7">
        <f t="shared" ca="1" si="533"/>
        <v>0</v>
      </c>
      <c r="LC112" s="7">
        <f ca="1">IFERROR(IF(LC111+LB112&gt;LD$4,LC111,LC111+LB112),"")</f>
        <v>60</v>
      </c>
      <c r="LD112" s="7">
        <f t="shared" ca="1" si="619"/>
        <v>0</v>
      </c>
      <c r="LE112" s="7">
        <f t="shared" ca="1" si="534"/>
        <v>0.50546485638414618</v>
      </c>
      <c r="LF112" s="7">
        <f t="shared" ca="1" si="535"/>
        <v>0.18684283592354611</v>
      </c>
      <c r="LG112" s="7">
        <f t="shared" ca="1" si="536"/>
        <v>1</v>
      </c>
      <c r="LH112" s="7" t="str">
        <f t="shared" ca="1" si="537"/>
        <v>3</v>
      </c>
      <c r="LI112" s="7">
        <f ca="1">IFERROR(IF(LI111+LH112&gt;LJ$4,LI111,LI111+LH112),"")</f>
        <v>60</v>
      </c>
      <c r="LJ112" s="7">
        <f t="shared" ca="1" si="620"/>
        <v>0</v>
      </c>
      <c r="LK112" s="7">
        <f t="shared" ca="1" si="538"/>
        <v>0.63047571461646224</v>
      </c>
      <c r="LL112" s="7">
        <f t="shared" ca="1" si="539"/>
        <v>6.1831977691230056E-2</v>
      </c>
      <c r="LM112" s="7">
        <f t="shared" ca="1" si="540"/>
        <v>1</v>
      </c>
      <c r="LN112" s="7" t="str">
        <f t="shared" ca="1" si="541"/>
        <v>3</v>
      </c>
      <c r="LO112" s="7">
        <f ca="1">IFERROR(IF(LO111+LN112&gt;LP$4,LO111,LO111+LN112),"")</f>
        <v>60</v>
      </c>
      <c r="LP112" s="7">
        <f t="shared" ca="1" si="621"/>
        <v>0</v>
      </c>
      <c r="LQ112" s="7">
        <f t="shared" ca="1" si="542"/>
        <v>4.5514369365657337E-2</v>
      </c>
      <c r="LR112" s="7">
        <f t="shared" ca="1" si="543"/>
        <v>0.64679332294203495</v>
      </c>
      <c r="LS112" s="7">
        <f t="shared" ca="1" si="544"/>
        <v>1</v>
      </c>
      <c r="LT112" s="7" t="str">
        <f t="shared" ca="1" si="545"/>
        <v>3</v>
      </c>
      <c r="LU112" s="7">
        <f ca="1">IFERROR(IF(LU111+LT112&gt;LV$4,LU111,LU111+LT112),"")</f>
        <v>60</v>
      </c>
      <c r="LV112" s="7">
        <f t="shared" ca="1" si="622"/>
        <v>0</v>
      </c>
      <c r="LW112" s="7">
        <f t="shared" ca="1" si="546"/>
        <v>8.6351450323693735E-2</v>
      </c>
      <c r="LX112" s="7">
        <f t="shared" ca="1" si="547"/>
        <v>0.60595624198399856</v>
      </c>
      <c r="LY112" s="7">
        <f t="shared" ca="1" si="548"/>
        <v>1</v>
      </c>
      <c r="LZ112" s="7" t="str">
        <f t="shared" ca="1" si="549"/>
        <v>3</v>
      </c>
      <c r="MA112" s="7">
        <f ca="1">IFERROR(IF(MA111+LZ112&gt;MB$4,MA111,MA111+LZ112),"")</f>
        <v>60</v>
      </c>
      <c r="MB112" s="7">
        <f t="shared" ca="1" si="623"/>
        <v>0</v>
      </c>
      <c r="MC112" s="7">
        <f t="shared" ca="1" si="550"/>
        <v>0.36061770993851083</v>
      </c>
      <c r="MD112" s="7">
        <f t="shared" ca="1" si="551"/>
        <v>0.33168998236918146</v>
      </c>
      <c r="ME112" s="7">
        <f t="shared" ca="1" si="552"/>
        <v>1</v>
      </c>
      <c r="MF112" s="7" t="str">
        <f t="shared" ca="1" si="553"/>
        <v>3</v>
      </c>
      <c r="MG112" s="7">
        <f ca="1">IFERROR(IF(MG111+MF112&gt;MH$4,MG111,MG111+MF112),"")</f>
        <v>60</v>
      </c>
      <c r="MH112" s="7">
        <f t="shared" ca="1" si="624"/>
        <v>0</v>
      </c>
      <c r="MI112" s="7">
        <f t="shared" ca="1" si="554"/>
        <v>4.1234225879421049E-2</v>
      </c>
      <c r="MJ112" s="7">
        <f t="shared" ca="1" si="555"/>
        <v>0.65107346642827124</v>
      </c>
      <c r="MK112" s="7">
        <f t="shared" ca="1" si="556"/>
        <v>1</v>
      </c>
      <c r="ML112" s="7" t="str">
        <f t="shared" ca="1" si="557"/>
        <v>3</v>
      </c>
      <c r="MM112" s="7">
        <f ca="1">IFERROR(IF(MM111+ML112&gt;MN$4,MM111,MM111+ML112),"")</f>
        <v>60</v>
      </c>
      <c r="MN112" s="7">
        <f t="shared" ca="1" si="625"/>
        <v>0</v>
      </c>
      <c r="MO112" s="7">
        <f t="shared" ca="1" si="558"/>
        <v>0.85816558679771959</v>
      </c>
      <c r="MP112" s="7">
        <f t="shared" ca="1" si="559"/>
        <v>-0.1658578944900273</v>
      </c>
      <c r="MQ112" s="7">
        <f t="shared" ca="1" si="560"/>
        <v>0</v>
      </c>
      <c r="MR112" s="7">
        <f t="shared" ca="1" si="561"/>
        <v>0</v>
      </c>
      <c r="MS112" s="7">
        <f ca="1">IFERROR(IF(MS111+MR112&gt;MT$4,MS111,MS111+MR112),"")</f>
        <v>60</v>
      </c>
      <c r="MT112" s="7">
        <f t="shared" ca="1" si="626"/>
        <v>0</v>
      </c>
      <c r="MU112" s="7">
        <f t="shared" ca="1" si="562"/>
        <v>0.36705101702293952</v>
      </c>
      <c r="MV112" s="7">
        <f t="shared" ca="1" si="563"/>
        <v>0.32525667528475277</v>
      </c>
      <c r="MW112" s="7">
        <f t="shared" ca="1" si="564"/>
        <v>1</v>
      </c>
      <c r="MX112" s="7" t="str">
        <f t="shared" ca="1" si="565"/>
        <v>3</v>
      </c>
      <c r="MY112" s="7">
        <f ca="1">IFERROR(IF(MY111+MX112&gt;MZ$4,MY111,MY111+MX112),"")</f>
        <v>60</v>
      </c>
      <c r="MZ112" s="7">
        <f t="shared" ca="1" si="627"/>
        <v>0</v>
      </c>
      <c r="NA112" s="7">
        <f t="shared" ca="1" si="566"/>
        <v>0.40863141061504138</v>
      </c>
      <c r="NB112" s="7">
        <f t="shared" ca="1" si="567"/>
        <v>0.28367628169265091</v>
      </c>
      <c r="NC112" s="7">
        <f t="shared" ca="1" si="568"/>
        <v>1</v>
      </c>
      <c r="ND112" s="7" t="str">
        <f t="shared" ca="1" si="569"/>
        <v>3</v>
      </c>
      <c r="NE112" s="7">
        <f ca="1">IFERROR(IF(NE111+ND112&gt;NF$4,NE111,NE111+ND112),"")</f>
        <v>60</v>
      </c>
      <c r="NF112" s="7">
        <f t="shared" ca="1" si="628"/>
        <v>0</v>
      </c>
      <c r="NG112" s="7">
        <f t="shared" ca="1" si="570"/>
        <v>0.37137710026427839</v>
      </c>
      <c r="NH112" s="7">
        <f t="shared" ca="1" si="571"/>
        <v>0.3209305920434139</v>
      </c>
      <c r="NI112" s="7">
        <f t="shared" ca="1" si="572"/>
        <v>1</v>
      </c>
      <c r="NJ112" s="7" t="str">
        <f t="shared" ca="1" si="573"/>
        <v>3</v>
      </c>
      <c r="NK112" s="7">
        <f ca="1">IFERROR(IF(NK111+NJ112&gt;NL$4,NK111,NK111+NJ112),"")</f>
        <v>60</v>
      </c>
      <c r="NL112" s="7">
        <f t="shared" ca="1" si="629"/>
        <v>0</v>
      </c>
      <c r="NM112" s="7">
        <f t="shared" ca="1" si="574"/>
        <v>0.31856307803962358</v>
      </c>
      <c r="NN112" s="7">
        <f t="shared" ca="1" si="575"/>
        <v>0.37374461426806871</v>
      </c>
      <c r="NO112" s="7">
        <f t="shared" ca="1" si="576"/>
        <v>1</v>
      </c>
      <c r="NP112" s="7" t="str">
        <f t="shared" ca="1" si="577"/>
        <v>3</v>
      </c>
      <c r="NQ112" s="7">
        <f ca="1">IFERROR(IF(NQ111+NP112&gt;NR$4,NQ111,NQ111+NP112),"")</f>
        <v>60</v>
      </c>
      <c r="NR112" s="7">
        <f t="shared" ca="1" si="630"/>
        <v>0</v>
      </c>
      <c r="NT112">
        <v>110</v>
      </c>
      <c r="NU112" s="7" t="s">
        <v>19</v>
      </c>
      <c r="NV112" s="7" t="str">
        <f t="shared" ca="1" si="335"/>
        <v/>
      </c>
      <c r="NW112" s="7" t="str">
        <f t="shared" ca="1" si="329"/>
        <v/>
      </c>
      <c r="NX112" t="str">
        <f ca="1">IFERROR(VLOOKUP(NT112,$K$3:$AK$568,8,FALSE),"")</f>
        <v/>
      </c>
      <c r="NY112" t="str">
        <f ca="1">IFERROR(VLOOKUP(NT112,$K$3:$AK$568,9,FALSE),"")</f>
        <v/>
      </c>
      <c r="NZ112" s="7" t="str">
        <f ca="1">IFERROR(VLOOKUP(NT112,$K$3:$AK$568,27,FALSE),"")</f>
        <v/>
      </c>
      <c r="OB112">
        <v>110</v>
      </c>
      <c r="OC112" s="7" t="s">
        <v>19</v>
      </c>
      <c r="OD112" t="e">
        <f t="shared" ca="1" si="336"/>
        <v>#N/A</v>
      </c>
      <c r="OE112" s="7" t="str">
        <f t="shared" ca="1" si="337"/>
        <v/>
      </c>
      <c r="OF112" s="7" t="str">
        <f t="shared" ca="1" si="338"/>
        <v/>
      </c>
      <c r="OG112" t="str">
        <f t="shared" ca="1" si="339"/>
        <v/>
      </c>
      <c r="OI112">
        <v>110</v>
      </c>
      <c r="OJ112" s="7" t="s">
        <v>19</v>
      </c>
      <c r="OK112" s="7" t="str">
        <f t="shared" ca="1" si="340"/>
        <v/>
      </c>
      <c r="OL112" s="7" t="str">
        <f t="shared" ca="1" si="341"/>
        <v/>
      </c>
      <c r="OM112" t="str">
        <f ca="1">IFERROR(VLOOKUP(OI112,$L$3:$AK$568,7,FALSE),"")</f>
        <v/>
      </c>
      <c r="ON112" t="str">
        <f ca="1">IFERROR(VLOOKUP(OI112,$L$3:$AK$568,8,FALSE),"")</f>
        <v/>
      </c>
      <c r="OO112" s="7" t="str">
        <f ca="1">IFERROR(VLOOKUP(OI112,$L$3:$AK$568,26,FALSE),"")</f>
        <v/>
      </c>
      <c r="OQ112">
        <v>110</v>
      </c>
      <c r="OR112" s="7" t="s">
        <v>19</v>
      </c>
      <c r="OS112" t="e">
        <f t="shared" ca="1" si="342"/>
        <v>#N/A</v>
      </c>
      <c r="OT112" s="7" t="str">
        <f t="shared" ca="1" si="343"/>
        <v/>
      </c>
      <c r="OU112" s="7" t="str">
        <f t="shared" ca="1" si="344"/>
        <v/>
      </c>
      <c r="OV112" t="str">
        <f t="shared" ca="1" si="345"/>
        <v/>
      </c>
      <c r="OX112">
        <v>110</v>
      </c>
      <c r="OY112" s="7" t="s">
        <v>19</v>
      </c>
      <c r="OZ112" s="7" t="str">
        <f t="shared" ca="1" si="346"/>
        <v/>
      </c>
      <c r="PA112" s="7" t="str">
        <f t="shared" ca="1" si="347"/>
        <v/>
      </c>
      <c r="PB112" t="str">
        <f ca="1">IFERROR(VLOOKUP(OX112,$M$3:$AK$568,6,FALSE),"")</f>
        <v/>
      </c>
      <c r="PC112" t="str">
        <f ca="1">IFERROR(VLOOKUP(OX112,$M$3:$AK$568,7,FALSE),"")</f>
        <v/>
      </c>
      <c r="PD112" s="7" t="str">
        <f ca="1">IFERROR(VLOOKUP(OX112,$M$3:$AK$568,25,FALSE),"")</f>
        <v/>
      </c>
      <c r="PF112">
        <v>110</v>
      </c>
      <c r="PG112" s="7" t="s">
        <v>19</v>
      </c>
      <c r="PH112" t="e">
        <f t="shared" ca="1" si="348"/>
        <v>#N/A</v>
      </c>
      <c r="PI112" s="7" t="str">
        <f t="shared" ca="1" si="349"/>
        <v/>
      </c>
      <c r="PJ112" s="7" t="str">
        <f t="shared" ca="1" si="350"/>
        <v/>
      </c>
      <c r="PK112" t="str">
        <f t="shared" ca="1" si="351"/>
        <v/>
      </c>
      <c r="PM112">
        <v>110</v>
      </c>
      <c r="PN112" s="7" t="s">
        <v>19</v>
      </c>
      <c r="PO112" s="202" t="str">
        <f t="shared" ca="1" si="352"/>
        <v/>
      </c>
      <c r="PP112" s="7" t="str">
        <f t="shared" ca="1" si="353"/>
        <v/>
      </c>
      <c r="PQ112" t="str">
        <f ca="1">IFERROR(VLOOKUP(PM112,$G$325:$R$409,12,FALSE),"")</f>
        <v/>
      </c>
      <c r="PR112" t="e">
        <f ca="1">VLOOKUP(PM112,$G$324:$Q$409,11,FALSE)</f>
        <v>#N/A</v>
      </c>
      <c r="PS112" s="7" t="str">
        <f ca="1">VLOOKUP(PQ112,$R$325:$Y$409,8,FALSE)</f>
        <v>- -</v>
      </c>
      <c r="PT112" s="7">
        <f ca="1">ReSt</f>
        <v>-4</v>
      </c>
      <c r="PU112" s="7" t="e">
        <f t="shared" ca="1" si="354"/>
        <v>#N/A</v>
      </c>
      <c r="PV112" s="7" t="e">
        <f t="shared" ca="1" si="355"/>
        <v>#N/A</v>
      </c>
      <c r="PW112" s="7" t="str">
        <f ca="1">VLOOKUP(PQ112,$R$325:$AK$409,8,FALSE)</f>
        <v>- -</v>
      </c>
      <c r="PX112" s="7"/>
      <c r="PY112">
        <v>110</v>
      </c>
      <c r="PZ112" s="7" t="s">
        <v>19</v>
      </c>
      <c r="QA112" t="str">
        <f t="shared" ca="1" si="356"/>
        <v/>
      </c>
      <c r="QB112" s="7" t="str">
        <f t="shared" ca="1" si="357"/>
        <v/>
      </c>
      <c r="QC112" s="7" t="str">
        <f t="shared" ca="1" si="358"/>
        <v/>
      </c>
      <c r="QD112" t="str">
        <f t="shared" ca="1" si="359"/>
        <v/>
      </c>
      <c r="QF112">
        <v>110</v>
      </c>
      <c r="QG112" s="7" t="s">
        <v>19</v>
      </c>
      <c r="QH112" s="7" t="str">
        <f t="shared" ca="1" si="360"/>
        <v/>
      </c>
      <c r="QI112" s="7" t="e">
        <f t="shared" ca="1" si="361"/>
        <v>#VALUE!</v>
      </c>
      <c r="QJ112" t="e">
        <f t="shared" ca="1" si="362"/>
        <v>#N/A</v>
      </c>
      <c r="QK112" s="7" t="e">
        <f t="shared" ca="1" si="363"/>
        <v>#N/A</v>
      </c>
      <c r="QM112">
        <v>110</v>
      </c>
      <c r="QN112" s="7" t="s">
        <v>19</v>
      </c>
      <c r="QO112" t="str">
        <f t="shared" ca="1" si="364"/>
        <v/>
      </c>
      <c r="QP112" s="7" t="str">
        <f t="shared" ca="1" si="365"/>
        <v/>
      </c>
      <c r="QQ112" t="str">
        <f t="shared" ca="1" si="366"/>
        <v/>
      </c>
    </row>
    <row r="113" spans="1:459" x14ac:dyDescent="0.25">
      <c r="A113" s="240" t="str">
        <f>IF('Character Sheet'!$B$4="Creature","N","Y")</f>
        <v>Y</v>
      </c>
      <c r="C113" s="75"/>
      <c r="D113" s="76"/>
      <c r="F113" s="75"/>
      <c r="G113" s="76"/>
      <c r="I113" s="75"/>
      <c r="J113" s="85"/>
      <c r="K113" s="85">
        <f t="shared" ca="1" si="330"/>
        <v>4</v>
      </c>
      <c r="L113" s="85">
        <f t="shared" ca="1" si="632"/>
        <v>0</v>
      </c>
      <c r="M113" s="70">
        <f t="shared" ca="1" si="643"/>
        <v>5</v>
      </c>
      <c r="O113" s="222">
        <f t="shared" ca="1" si="331"/>
        <v>234</v>
      </c>
      <c r="Q113" s="7" t="str">
        <f t="shared" si="633"/>
        <v>Miller</v>
      </c>
      <c r="R113" s="9" t="s">
        <v>1404</v>
      </c>
      <c r="S113" s="9" t="s">
        <v>1404</v>
      </c>
      <c r="T113" s="61" t="str">
        <f>SUBSTITUTE(IFERROR(IFERROR(VLOOKUP(R113,'[1]Skill Statistics'!$A$3:$C$513,2,FALSE),VLOOKUP(Q113,'[1]Skill Statistics'!$A$3:$C$513,2,FALSE)),T112),"R*","ReSt")</f>
        <v>Ag/Me</v>
      </c>
      <c r="U113" s="61" t="str">
        <f>IFERROR(IFERROR(VLOOKUP(R113,'[1]Skill Statistics'!$A$3:$C$513,3,FALSE),VLOOKUP(Q113,'[1]Skill Statistics'!$A$3:$C$513,3,FALSE)),U112)</f>
        <v>SD</v>
      </c>
      <c r="V113" s="61" t="str">
        <f>IF(ISNUMBER(SEARCH("Category",R113)),"- -",IFERROR(IFERROR(VLOOKUP(Q113,[1]Professions!$A$4:$AM$288,MATCH(Profession,[1]Professions!$A$1:$AM$1,0),FALSE),VLOOKUP(Q113,Calculations!$B$91:$I$95,8,FALSE)),"- -"))</f>
        <v>2 / 4</v>
      </c>
      <c r="W113" s="60">
        <f t="shared" ca="1" si="332"/>
        <v>0</v>
      </c>
      <c r="X113" s="7">
        <f ca="1">IFERROR(VLOOKUP(R113,$BS$6:$NR$519,MATCH(ActualLevel,$BS$3:$NR$3,0),FALSE),"- -")</f>
        <v>0</v>
      </c>
      <c r="Y113" s="7">
        <f t="shared" ca="1" si="640"/>
        <v>0</v>
      </c>
      <c r="Z113" s="7">
        <f ca="1">IFERROR(VLOOKUP(Y113,Charts!$BQ$2:$BR$52,2,FALSE),"- -")</f>
        <v>-25</v>
      </c>
      <c r="AA113" s="7">
        <f t="shared" ca="1" si="367"/>
        <v>-1</v>
      </c>
      <c r="AB113" s="7">
        <f t="shared" ca="1" si="634"/>
        <v>0</v>
      </c>
      <c r="AC113" s="7"/>
      <c r="AD113" s="7"/>
      <c r="AE113" s="7"/>
      <c r="AF113" s="7"/>
      <c r="AG113" s="7"/>
      <c r="AH113" s="43"/>
      <c r="AI113" s="7"/>
      <c r="AJ113" s="7"/>
      <c r="AK113" s="7">
        <f t="shared" ca="1" si="368"/>
        <v>-26</v>
      </c>
      <c r="AL113" s="7"/>
      <c r="AM113" s="69">
        <f>IFERROR(VLOOKUP(R113,'[1]Skill Statistics'!$A$3:$AN$513,MATCH(Profession,'[1]Skill Statistics'!$A$2:$AN$2,0),FALSE),0)</f>
        <v>0</v>
      </c>
      <c r="AN113" s="85">
        <f>IFERROR(VLOOKUP(Q113,'[1]Skill Statistics'!$A$3:$BK$513,MATCH(Archetype,'[1]Skill Statistics'!$A$2:$BK$2,0),FALSE),0)</f>
        <v>0</v>
      </c>
      <c r="AO113" s="85">
        <f>IFERROR(VLOOKUP(Q113,'[1]Skill Statistics'!$A$3:$BB$513,MATCH(Race,'[1]Skill Statistics'!$A$2:$BB$2,0),FALSE),0)</f>
        <v>0</v>
      </c>
      <c r="AP113" s="85">
        <f t="shared" ca="1" si="333"/>
        <v>-0.1</v>
      </c>
      <c r="AQ113" s="70"/>
      <c r="AS113" s="69">
        <f>IFERROR(VLOOKUP(Q113,'[1]Professional Skills'!$A$4:$AM$288,MATCH(Profession,'[1]Professional Skills'!$A$3:$AM$3,0),FALSE),"- -")</f>
        <v>0</v>
      </c>
      <c r="AU113" s="7">
        <f t="shared" si="636"/>
        <v>0</v>
      </c>
      <c r="AV113" s="7">
        <f t="shared" ca="1" si="635"/>
        <v>0</v>
      </c>
      <c r="AW113" t="str">
        <f t="shared" si="371"/>
        <v/>
      </c>
      <c r="AX113" t="str">
        <f>IFERROR(_xlfn.RANK.EQ(AW113,$AW$5:$AW$568),"")</f>
        <v/>
      </c>
      <c r="AY113">
        <f t="shared" si="327"/>
        <v>0</v>
      </c>
      <c r="AZ113" s="70" t="str">
        <f t="shared" si="369"/>
        <v/>
      </c>
      <c r="BB113" s="69" t="str">
        <f>IFERROR(IF(Q113="Language",VLOOKUP(R113,[1]Cultures!$B$4:$N$218,MATCH(Culture,[1]Cultures!$B$3:$N$3,0),FALSE),VLOOKUP(Q113,[1]Cultures!$B$4:$O$212,MATCH(Culture,[1]Cultures!$B$3:$O$3,0),FALSE)),"- -")</f>
        <v>- -</v>
      </c>
      <c r="BD113">
        <f t="shared" ca="1" si="631"/>
        <v>0</v>
      </c>
      <c r="BE113" t="str">
        <f t="shared" si="578"/>
        <v/>
      </c>
      <c r="BG113">
        <f t="shared" ca="1" si="641"/>
        <v>0.82518659352724766</v>
      </c>
      <c r="BH113">
        <f ca="1">_xlfn.RANK.EQ(BG113,$BG$89:$BG$568)</f>
        <v>23</v>
      </c>
      <c r="BI113" s="7" t="str">
        <f t="shared" ca="1" si="644"/>
        <v>- -</v>
      </c>
      <c r="BK113" s="7">
        <f t="shared" ca="1" si="642"/>
        <v>0</v>
      </c>
      <c r="BL113" s="70">
        <f t="shared" ca="1" si="328"/>
        <v>0</v>
      </c>
      <c r="BN113" s="69">
        <f>IFERROR(VLOOKUP(V113,Charts!$BT$2:$BV$14,3,FALSE),"- -")</f>
        <v>0.76923076923076927</v>
      </c>
      <c r="BO113" s="85">
        <f t="shared" ca="1" si="334"/>
        <v>1.5271163688278047</v>
      </c>
      <c r="BP113" s="70">
        <f t="shared" ca="1" si="579"/>
        <v>234</v>
      </c>
      <c r="BR113" s="7">
        <v>108</v>
      </c>
      <c r="BS113" s="9" t="str">
        <f ca="1">VLOOKUP(BR113,$O$3:$R$568,4,FALSE)</f>
        <v>Guerrilla</v>
      </c>
      <c r="BT113" s="7" t="str">
        <f ca="1">VLOOKUP(BS113,$R$3:$V$568,5,FALSE)</f>
        <v>1 / 3</v>
      </c>
      <c r="BU113" s="7">
        <f ca="1">VLOOKUP(BT113,Charts!$BT$2:$BV$14,3,FALSE)</f>
        <v>0.92307692307692313</v>
      </c>
      <c r="BV113" s="7" t="str">
        <f t="shared" ca="1" si="372"/>
        <v>1</v>
      </c>
      <c r="BW113" s="7" t="str">
        <f t="shared" ca="1" si="373"/>
        <v>3</v>
      </c>
      <c r="BY113" s="7">
        <f t="shared" ca="1" si="374"/>
        <v>0.58968221987004721</v>
      </c>
      <c r="BZ113" s="7">
        <f t="shared" ca="1" si="375"/>
        <v>0.33339470320687592</v>
      </c>
      <c r="CA113" s="7">
        <f t="shared" ca="1" si="376"/>
        <v>1</v>
      </c>
      <c r="CB113" s="7" t="str">
        <f t="shared" ca="1" si="377"/>
        <v>1</v>
      </c>
      <c r="CC113" s="7">
        <f ca="1">IFERROR(IF(CC112+CB113&gt;CD$4,CC112,CC112+CB113),"")</f>
        <v>38</v>
      </c>
      <c r="CD113" s="7">
        <f t="shared" ca="1" si="580"/>
        <v>0</v>
      </c>
      <c r="CE113" s="7">
        <f t="shared" ca="1" si="378"/>
        <v>0.11998910694405285</v>
      </c>
      <c r="CF113" s="7">
        <f t="shared" ca="1" si="379"/>
        <v>0.80308781613287028</v>
      </c>
      <c r="CG113" s="7">
        <f t="shared" ca="1" si="380"/>
        <v>2</v>
      </c>
      <c r="CH113" s="7">
        <f t="shared" ca="1" si="381"/>
        <v>4</v>
      </c>
      <c r="CI113" s="7">
        <f ca="1">IFERROR(IF(CI112+CH113&gt;CJ$4,CI112,CI112+CH113),"")</f>
        <v>60</v>
      </c>
      <c r="CJ113" s="7">
        <f t="shared" ca="1" si="581"/>
        <v>0</v>
      </c>
      <c r="CK113" s="7">
        <f t="shared" ca="1" si="382"/>
        <v>0.47017953658583622</v>
      </c>
      <c r="CL113" s="7">
        <f t="shared" ca="1" si="383"/>
        <v>0.45289738649108691</v>
      </c>
      <c r="CM113" s="7">
        <f t="shared" ca="1" si="384"/>
        <v>1</v>
      </c>
      <c r="CN113" s="7" t="str">
        <f t="shared" ca="1" si="385"/>
        <v>1</v>
      </c>
      <c r="CO113" s="7">
        <f ca="1">IFERROR(IF(CO112+CN113&gt;CP$4,CO112,CO112+CN113),"")</f>
        <v>60</v>
      </c>
      <c r="CP113" s="7">
        <f t="shared" ca="1" si="582"/>
        <v>0</v>
      </c>
      <c r="CQ113" s="7">
        <f t="shared" ca="1" si="386"/>
        <v>0.46183105001397418</v>
      </c>
      <c r="CR113" s="7">
        <f t="shared" ca="1" si="387"/>
        <v>0.46124587306294895</v>
      </c>
      <c r="CS113" s="7">
        <f t="shared" ca="1" si="388"/>
        <v>1</v>
      </c>
      <c r="CT113" s="7" t="str">
        <f t="shared" ca="1" si="389"/>
        <v>1</v>
      </c>
      <c r="CU113" s="7">
        <f ca="1">IFERROR(IF(CU112+CT113&gt;CV$4,CU112,CU112+CT113),"")</f>
        <v>60</v>
      </c>
      <c r="CV113" s="7">
        <f t="shared" ca="1" si="583"/>
        <v>0</v>
      </c>
      <c r="CW113" s="7">
        <f t="shared" ca="1" si="390"/>
        <v>0.21518071256287918</v>
      </c>
      <c r="CX113" s="7">
        <f t="shared" ca="1" si="391"/>
        <v>0.70789621051404394</v>
      </c>
      <c r="CY113" s="7">
        <f t="shared" ca="1" si="392"/>
        <v>1</v>
      </c>
      <c r="CZ113" s="7" t="str">
        <f t="shared" ca="1" si="393"/>
        <v>1</v>
      </c>
      <c r="DA113" s="7">
        <f ca="1">IFERROR(IF(DA112+CZ113&gt;DB$4,DA112,DA112+CZ113),"")</f>
        <v>60</v>
      </c>
      <c r="DB113" s="7">
        <f t="shared" ca="1" si="584"/>
        <v>0</v>
      </c>
      <c r="DC113" s="7">
        <f t="shared" ca="1" si="394"/>
        <v>0.85340741946935605</v>
      </c>
      <c r="DD113" s="7">
        <f t="shared" ca="1" si="395"/>
        <v>6.9669503607567074E-2</v>
      </c>
      <c r="DE113" s="7">
        <f t="shared" ca="1" si="396"/>
        <v>1</v>
      </c>
      <c r="DF113" s="7" t="str">
        <f t="shared" ca="1" si="397"/>
        <v>1</v>
      </c>
      <c r="DG113" s="7">
        <f ca="1">IFERROR(IF(DG112+DF113&gt;DH$4,DG112,DG112+DF113),"")</f>
        <v>60</v>
      </c>
      <c r="DH113" s="7">
        <f t="shared" ca="1" si="585"/>
        <v>0</v>
      </c>
      <c r="DI113" s="7">
        <f t="shared" ca="1" si="398"/>
        <v>0.88450049075735493</v>
      </c>
      <c r="DJ113" s="7">
        <f t="shared" ca="1" si="399"/>
        <v>3.8576432319568199E-2</v>
      </c>
      <c r="DK113" s="7">
        <f t="shared" ca="1" si="400"/>
        <v>1</v>
      </c>
      <c r="DL113" s="7" t="str">
        <f t="shared" ca="1" si="401"/>
        <v>1</v>
      </c>
      <c r="DM113" s="7">
        <f ca="1">IFERROR(IF(DM112+DL113&gt;DN$4,DM112,DM112+DL113),"")</f>
        <v>60</v>
      </c>
      <c r="DN113" s="7">
        <f t="shared" ca="1" si="586"/>
        <v>0</v>
      </c>
      <c r="DO113" s="7">
        <f t="shared" ca="1" si="402"/>
        <v>0.30631324716353692</v>
      </c>
      <c r="DP113" s="7">
        <f t="shared" ca="1" si="403"/>
        <v>0.61676367591338621</v>
      </c>
      <c r="DQ113" s="7">
        <f t="shared" ca="1" si="404"/>
        <v>1</v>
      </c>
      <c r="DR113" s="7" t="str">
        <f t="shared" ca="1" si="405"/>
        <v>1</v>
      </c>
      <c r="DS113" s="7">
        <f ca="1">IFERROR(IF(DS112+DR113&gt;DT$4,DS112,DS112+DR113),"")</f>
        <v>60</v>
      </c>
      <c r="DT113" s="7">
        <f t="shared" ca="1" si="587"/>
        <v>0</v>
      </c>
      <c r="DU113" s="7">
        <f t="shared" ca="1" si="406"/>
        <v>0.56019071078677818</v>
      </c>
      <c r="DV113" s="7">
        <f t="shared" ca="1" si="407"/>
        <v>0.36288621229014495</v>
      </c>
      <c r="DW113" s="7">
        <f t="shared" ca="1" si="408"/>
        <v>1</v>
      </c>
      <c r="DX113" s="7" t="str">
        <f t="shared" ca="1" si="409"/>
        <v>1</v>
      </c>
      <c r="DY113" s="7">
        <f ca="1">IFERROR(IF(DY112+DX113&gt;DZ$4,DY112,DY112+DX113),"")</f>
        <v>60</v>
      </c>
      <c r="DZ113" s="7">
        <f t="shared" ca="1" si="588"/>
        <v>1</v>
      </c>
      <c r="EA113" s="7">
        <f t="shared" ca="1" si="410"/>
        <v>0.1620068863076235</v>
      </c>
      <c r="EB113" s="7">
        <f t="shared" ca="1" si="411"/>
        <v>0.76107003676929963</v>
      </c>
      <c r="EC113" s="7">
        <f t="shared" ca="1" si="412"/>
        <v>1</v>
      </c>
      <c r="ED113" s="7" t="str">
        <f t="shared" ca="1" si="413"/>
        <v>1</v>
      </c>
      <c r="EE113" s="7">
        <f ca="1">IFERROR(IF(EE112+ED113&gt;EF$4,EE112,EE112+ED113),"")</f>
        <v>60</v>
      </c>
      <c r="EF113" s="7">
        <f t="shared" ca="1" si="589"/>
        <v>1</v>
      </c>
      <c r="EG113" s="7">
        <f t="shared" ca="1" si="414"/>
        <v>0.89210146322547723</v>
      </c>
      <c r="EH113" s="7">
        <f t="shared" ca="1" si="415"/>
        <v>3.0975459851445897E-2</v>
      </c>
      <c r="EI113" s="7">
        <f t="shared" ca="1" si="416"/>
        <v>1</v>
      </c>
      <c r="EJ113" s="7" t="str">
        <f t="shared" ca="1" si="417"/>
        <v>1</v>
      </c>
      <c r="EK113" s="7">
        <f ca="1">IFERROR(IF(EK112+EJ113&gt;EL$4,EK112,EK112+EJ113),"")</f>
        <v>60</v>
      </c>
      <c r="EL113" s="7">
        <f t="shared" ca="1" si="590"/>
        <v>1</v>
      </c>
      <c r="EM113" s="7">
        <f t="shared" ca="1" si="418"/>
        <v>0.33294219987959461</v>
      </c>
      <c r="EN113" s="7">
        <f t="shared" ca="1" si="419"/>
        <v>0.59013472319732851</v>
      </c>
      <c r="EO113" s="7">
        <f t="shared" ca="1" si="420"/>
        <v>1</v>
      </c>
      <c r="EP113" s="7" t="str">
        <f t="shared" ca="1" si="421"/>
        <v>1</v>
      </c>
      <c r="EQ113" s="7">
        <f ca="1">IFERROR(IF(EQ112+EP113&gt;ER$4,EQ112,EQ112+EP113),"")</f>
        <v>60</v>
      </c>
      <c r="ER113" s="7">
        <f t="shared" ca="1" si="591"/>
        <v>1</v>
      </c>
      <c r="ES113" s="7">
        <f t="shared" ca="1" si="422"/>
        <v>0.30601073017499436</v>
      </c>
      <c r="ET113" s="7">
        <f t="shared" ca="1" si="423"/>
        <v>0.61706619290192877</v>
      </c>
      <c r="EU113" s="7">
        <f t="shared" ca="1" si="424"/>
        <v>1</v>
      </c>
      <c r="EV113" s="7" t="str">
        <f t="shared" ca="1" si="425"/>
        <v>1</v>
      </c>
      <c r="EW113" s="7">
        <f ca="1">IFERROR(IF(EW112+EV113&gt;EX$4,EW112,EW112+EV113),"")</f>
        <v>60</v>
      </c>
      <c r="EX113" s="7">
        <f t="shared" ca="1" si="592"/>
        <v>1</v>
      </c>
      <c r="EY113" s="7">
        <f t="shared" ca="1" si="426"/>
        <v>0.52903075290964674</v>
      </c>
      <c r="EZ113" s="7">
        <f t="shared" ca="1" si="427"/>
        <v>0.39404617016727639</v>
      </c>
      <c r="FA113" s="7">
        <f t="shared" ca="1" si="428"/>
        <v>1</v>
      </c>
      <c r="FB113" s="7" t="str">
        <f t="shared" ca="1" si="429"/>
        <v>1</v>
      </c>
      <c r="FC113" s="7">
        <f ca="1">IFERROR(IF(FC112+FB113&gt;FD$4,FC112,FC112+FB113),"")</f>
        <v>60</v>
      </c>
      <c r="FD113" s="7">
        <f t="shared" ca="1" si="593"/>
        <v>1</v>
      </c>
      <c r="FE113" s="7">
        <f t="shared" ca="1" si="430"/>
        <v>0.72957048704798266</v>
      </c>
      <c r="FF113" s="7">
        <f t="shared" ca="1" si="431"/>
        <v>0.19350643602894047</v>
      </c>
      <c r="FG113" s="7">
        <f t="shared" ca="1" si="432"/>
        <v>1</v>
      </c>
      <c r="FH113" s="7" t="str">
        <f t="shared" ca="1" si="433"/>
        <v>1</v>
      </c>
      <c r="FI113" s="7">
        <f ca="1">IFERROR(IF(FI112+FH113&gt;FJ$4,FI112,FI112+FH113),"")</f>
        <v>60</v>
      </c>
      <c r="FJ113" s="7">
        <f t="shared" ca="1" si="594"/>
        <v>1</v>
      </c>
      <c r="FK113" s="7">
        <f t="shared" ca="1" si="434"/>
        <v>0.35040826891321963</v>
      </c>
      <c r="FL113" s="7">
        <f t="shared" ca="1" si="435"/>
        <v>0.57266865416370349</v>
      </c>
      <c r="FM113" s="7">
        <f t="shared" ca="1" si="436"/>
        <v>1</v>
      </c>
      <c r="FN113" s="7" t="str">
        <f t="shared" ca="1" si="437"/>
        <v>1</v>
      </c>
      <c r="FO113" s="7">
        <f ca="1">IFERROR(IF(FO112+FN113&gt;FP$4,FO112,FO112+FN113),"")</f>
        <v>60</v>
      </c>
      <c r="FP113" s="7">
        <f t="shared" ca="1" si="595"/>
        <v>1</v>
      </c>
      <c r="FQ113" s="7">
        <f t="shared" ca="1" si="438"/>
        <v>0.60973162235491263</v>
      </c>
      <c r="FR113" s="7">
        <f t="shared" ca="1" si="439"/>
        <v>0.3133453007220105</v>
      </c>
      <c r="FS113" s="7">
        <f t="shared" ca="1" si="440"/>
        <v>1</v>
      </c>
      <c r="FT113" s="7" t="str">
        <f t="shared" ca="1" si="441"/>
        <v>1</v>
      </c>
      <c r="FU113" s="7">
        <f ca="1">IFERROR(IF(FU112+FT113&gt;FV$4,FU112,FU112+FT113),"")</f>
        <v>60</v>
      </c>
      <c r="FV113" s="7">
        <f t="shared" ca="1" si="596"/>
        <v>1</v>
      </c>
      <c r="FW113" s="7">
        <f t="shared" ca="1" si="442"/>
        <v>0.36251277976175211</v>
      </c>
      <c r="FX113" s="7">
        <f t="shared" ca="1" si="443"/>
        <v>0.56056414331517102</v>
      </c>
      <c r="FY113" s="7">
        <f t="shared" ca="1" si="444"/>
        <v>1</v>
      </c>
      <c r="FZ113" s="7" t="str">
        <f t="shared" ca="1" si="445"/>
        <v>1</v>
      </c>
      <c r="GA113" s="7">
        <f ca="1">IFERROR(IF(GA112+FZ113&gt;GB$4,GA112,GA112+FZ113),"")</f>
        <v>60</v>
      </c>
      <c r="GB113" s="7">
        <f t="shared" ca="1" si="597"/>
        <v>1</v>
      </c>
      <c r="GC113" s="7">
        <f t="shared" ca="1" si="446"/>
        <v>0.94377180281759965</v>
      </c>
      <c r="GD113" s="7">
        <f t="shared" ca="1" si="447"/>
        <v>-2.0694879740676519E-2</v>
      </c>
      <c r="GE113" s="7">
        <f t="shared" ca="1" si="448"/>
        <v>0</v>
      </c>
      <c r="GF113" s="7">
        <f t="shared" ca="1" si="449"/>
        <v>0</v>
      </c>
      <c r="GG113" s="7">
        <f ca="1">IFERROR(IF(GG112+GF113&gt;GH$4,GG112,GG112+GF113),"")</f>
        <v>60</v>
      </c>
      <c r="GH113" s="7">
        <f t="shared" ca="1" si="598"/>
        <v>1</v>
      </c>
      <c r="GI113" s="7">
        <f t="shared" ca="1" si="450"/>
        <v>0.62848757943449407</v>
      </c>
      <c r="GJ113" s="7">
        <f t="shared" ca="1" si="451"/>
        <v>0.29458934364242906</v>
      </c>
      <c r="GK113" s="7">
        <f t="shared" ca="1" si="452"/>
        <v>1</v>
      </c>
      <c r="GL113" s="7" t="str">
        <f t="shared" ca="1" si="453"/>
        <v>1</v>
      </c>
      <c r="GM113" s="7">
        <f ca="1">IFERROR(IF(GM112+GL113&gt;GN$4,GM112,GM112+GL113),"")</f>
        <v>60</v>
      </c>
      <c r="GN113" s="7">
        <f t="shared" ca="1" si="599"/>
        <v>1</v>
      </c>
      <c r="GO113" s="7">
        <f t="shared" ca="1" si="454"/>
        <v>0.86572877791502179</v>
      </c>
      <c r="GP113" s="7">
        <f t="shared" ca="1" si="455"/>
        <v>5.7348145161901343E-2</v>
      </c>
      <c r="GQ113" s="7">
        <f t="shared" ca="1" si="456"/>
        <v>1</v>
      </c>
      <c r="GR113" s="7" t="str">
        <f t="shared" ca="1" si="457"/>
        <v>1</v>
      </c>
      <c r="GS113" s="7">
        <f ca="1">IFERROR(IF(GS112+GR113&gt;GT$4,GS112,GS112+GR113),"")</f>
        <v>60</v>
      </c>
      <c r="GT113" s="7">
        <f t="shared" ca="1" si="600"/>
        <v>1</v>
      </c>
      <c r="GU113" s="7">
        <f t="shared" ca="1" si="458"/>
        <v>0.29866337096746121</v>
      </c>
      <c r="GV113" s="7">
        <f t="shared" ca="1" si="459"/>
        <v>0.62441355210946192</v>
      </c>
      <c r="GW113" s="7">
        <f t="shared" ca="1" si="460"/>
        <v>1</v>
      </c>
      <c r="GX113" s="7" t="str">
        <f t="shared" ca="1" si="461"/>
        <v>1</v>
      </c>
      <c r="GY113" s="7">
        <f ca="1">IFERROR(IF(GY112+GX113&gt;GZ$4,GY112,GY112+GX113),"")</f>
        <v>60</v>
      </c>
      <c r="GZ113" s="7">
        <f t="shared" ca="1" si="601"/>
        <v>1</v>
      </c>
      <c r="HA113" s="7">
        <f t="shared" ca="1" si="462"/>
        <v>0.87531039986664716</v>
      </c>
      <c r="HB113" s="7">
        <f t="shared" ca="1" si="463"/>
        <v>4.7766523210275968E-2</v>
      </c>
      <c r="HC113" s="7">
        <f t="shared" ca="1" si="464"/>
        <v>1</v>
      </c>
      <c r="HD113" s="7" t="str">
        <f t="shared" ca="1" si="465"/>
        <v>1</v>
      </c>
      <c r="HE113" s="7">
        <f ca="1">IFERROR(IF(HE112+HD113&gt;HF$4,HE112,HE112+HD113),"")</f>
        <v>60</v>
      </c>
      <c r="HF113" s="7">
        <f t="shared" ca="1" si="602"/>
        <v>1</v>
      </c>
      <c r="HG113" s="7">
        <f t="shared" ca="1" si="466"/>
        <v>0.38141146936584314</v>
      </c>
      <c r="HH113" s="7">
        <f t="shared" ca="1" si="467"/>
        <v>0.54166545371107999</v>
      </c>
      <c r="HI113" s="7">
        <f t="shared" ca="1" si="468"/>
        <v>1</v>
      </c>
      <c r="HJ113" s="7" t="str">
        <f t="shared" ca="1" si="469"/>
        <v>1</v>
      </c>
      <c r="HK113" s="7">
        <f ca="1">IFERROR(IF(HK112+HJ113&gt;HL$4,HK112,HK112+HJ113),"")</f>
        <v>60</v>
      </c>
      <c r="HL113" s="7">
        <f t="shared" ca="1" si="603"/>
        <v>1</v>
      </c>
      <c r="HM113" s="7">
        <f t="shared" ca="1" si="470"/>
        <v>0.34462531770024374</v>
      </c>
      <c r="HN113" s="7">
        <f t="shared" ca="1" si="471"/>
        <v>0.57845160537667939</v>
      </c>
      <c r="HO113" s="7">
        <f t="shared" ca="1" si="472"/>
        <v>1</v>
      </c>
      <c r="HP113" s="7" t="str">
        <f t="shared" ca="1" si="473"/>
        <v>1</v>
      </c>
      <c r="HQ113" s="7">
        <f ca="1">IFERROR(IF(HQ112+HP113&gt;HR$4,HQ112,HQ112+HP113),"")</f>
        <v>60</v>
      </c>
      <c r="HR113" s="7">
        <f t="shared" ca="1" si="604"/>
        <v>1</v>
      </c>
      <c r="HS113" s="7">
        <f t="shared" ca="1" si="474"/>
        <v>0.75182489867532043</v>
      </c>
      <c r="HT113" s="7">
        <f t="shared" ca="1" si="475"/>
        <v>0.1712520244016027</v>
      </c>
      <c r="HU113" s="7">
        <f t="shared" ca="1" si="476"/>
        <v>1</v>
      </c>
      <c r="HV113" s="7" t="str">
        <f t="shared" ca="1" si="477"/>
        <v>1</v>
      </c>
      <c r="HW113" s="7">
        <f ca="1">IFERROR(IF(HW112+HV113&gt;HX$4,HW112,HW112+HV113),"")</f>
        <v>60</v>
      </c>
      <c r="HX113" s="7">
        <f t="shared" ca="1" si="605"/>
        <v>1</v>
      </c>
      <c r="HY113" s="7">
        <f t="shared" ca="1" si="478"/>
        <v>7.7619304860427674E-2</v>
      </c>
      <c r="HZ113" s="7">
        <f t="shared" ca="1" si="479"/>
        <v>0.84545761821649545</v>
      </c>
      <c r="IA113" s="7">
        <f t="shared" ca="1" si="480"/>
        <v>2</v>
      </c>
      <c r="IB113" s="7">
        <f t="shared" ca="1" si="481"/>
        <v>4</v>
      </c>
      <c r="IC113" s="7">
        <f ca="1">IFERROR(IF(IC112+IB113&gt;ID$4,IC112,IC112+IB113),"")</f>
        <v>60</v>
      </c>
      <c r="ID113" s="7">
        <f t="shared" ca="1" si="606"/>
        <v>1</v>
      </c>
      <c r="IE113" s="7">
        <f t="shared" ca="1" si="482"/>
        <v>0.89388821709567345</v>
      </c>
      <c r="IF113" s="7">
        <f t="shared" ca="1" si="483"/>
        <v>2.9188705981249674E-2</v>
      </c>
      <c r="IG113" s="7">
        <f t="shared" ca="1" si="484"/>
        <v>1</v>
      </c>
      <c r="IH113" s="7" t="str">
        <f t="shared" ca="1" si="485"/>
        <v>1</v>
      </c>
      <c r="II113" s="7">
        <f ca="1">IFERROR(IF(II112+IH113&gt;IJ$4,II112,II112+IH113),"")</f>
        <v>60</v>
      </c>
      <c r="IJ113" s="7">
        <f t="shared" ca="1" si="607"/>
        <v>1</v>
      </c>
      <c r="IK113" s="7">
        <f t="shared" ca="1" si="486"/>
        <v>0.49433292299052067</v>
      </c>
      <c r="IL113" s="7">
        <f t="shared" ca="1" si="487"/>
        <v>0.42874400008640245</v>
      </c>
      <c r="IM113" s="7">
        <f t="shared" ca="1" si="488"/>
        <v>1</v>
      </c>
      <c r="IN113" s="7" t="str">
        <f t="shared" ca="1" si="489"/>
        <v>1</v>
      </c>
      <c r="IO113" s="7">
        <f ca="1">IFERROR(IF(IO112+IN113&gt;IP$4,IO112,IO112+IN113),"")</f>
        <v>60</v>
      </c>
      <c r="IP113" s="7">
        <f t="shared" ca="1" si="608"/>
        <v>1</v>
      </c>
      <c r="IQ113" s="7">
        <f t="shared" ca="1" si="490"/>
        <v>0.94391467160541098</v>
      </c>
      <c r="IR113" s="7">
        <f t="shared" ca="1" si="491"/>
        <v>-2.0837748528487854E-2</v>
      </c>
      <c r="IS113" s="7">
        <f t="shared" ca="1" si="492"/>
        <v>0</v>
      </c>
      <c r="IT113" s="7">
        <f t="shared" ca="1" si="493"/>
        <v>0</v>
      </c>
      <c r="IU113" s="7">
        <f ca="1">IFERROR(IF(IU112+IT113&gt;IV$4,IU112,IU112+IT113),"")</f>
        <v>60</v>
      </c>
      <c r="IV113" s="7">
        <f t="shared" ca="1" si="609"/>
        <v>1</v>
      </c>
      <c r="IW113" s="7">
        <f t="shared" ca="1" si="494"/>
        <v>0.41916353398996786</v>
      </c>
      <c r="IX113" s="7">
        <f t="shared" ca="1" si="495"/>
        <v>0.50391338908695527</v>
      </c>
      <c r="IY113" s="7">
        <f t="shared" ca="1" si="496"/>
        <v>1</v>
      </c>
      <c r="IZ113" s="7" t="str">
        <f t="shared" ca="1" si="497"/>
        <v>1</v>
      </c>
      <c r="JA113" s="7">
        <f ca="1">IFERROR(IF(JA112+IZ113&gt;JB$4,JA112,JA112+IZ113),"")</f>
        <v>60</v>
      </c>
      <c r="JB113" s="7">
        <f t="shared" ca="1" si="610"/>
        <v>1</v>
      </c>
      <c r="JC113" s="7">
        <f t="shared" ca="1" si="498"/>
        <v>0.49912079769872986</v>
      </c>
      <c r="JD113" s="7">
        <f t="shared" ca="1" si="499"/>
        <v>0.42395612537819327</v>
      </c>
      <c r="JE113" s="7">
        <f t="shared" ca="1" si="500"/>
        <v>1</v>
      </c>
      <c r="JF113" s="7" t="str">
        <f t="shared" ca="1" si="501"/>
        <v>1</v>
      </c>
      <c r="JG113" s="7">
        <f ca="1">IFERROR(IF(JG112+JF113&gt;JH$4,JG112,JG112+JF113),"")</f>
        <v>60</v>
      </c>
      <c r="JH113" s="7">
        <f t="shared" ca="1" si="611"/>
        <v>1</v>
      </c>
      <c r="JI113" s="7">
        <f t="shared" ca="1" si="502"/>
        <v>0.19621524772121357</v>
      </c>
      <c r="JJ113" s="7">
        <f t="shared" ca="1" si="503"/>
        <v>0.72686167535570956</v>
      </c>
      <c r="JK113" s="7">
        <f t="shared" ca="1" si="504"/>
        <v>1</v>
      </c>
      <c r="JL113" s="7" t="str">
        <f t="shared" ca="1" si="505"/>
        <v>1</v>
      </c>
      <c r="JM113" s="7">
        <f ca="1">IFERROR(IF(JM112+JL113&gt;JN$4,JM112,JM112+JL113),"")</f>
        <v>60</v>
      </c>
      <c r="JN113" s="7">
        <f t="shared" ca="1" si="612"/>
        <v>1</v>
      </c>
      <c r="JO113" s="7">
        <f t="shared" ca="1" si="506"/>
        <v>0.24820604573731719</v>
      </c>
      <c r="JP113" s="7">
        <f t="shared" ca="1" si="507"/>
        <v>0.67487087733960593</v>
      </c>
      <c r="JQ113" s="7">
        <f t="shared" ca="1" si="508"/>
        <v>1</v>
      </c>
      <c r="JR113" s="7" t="str">
        <f t="shared" ca="1" si="509"/>
        <v>1</v>
      </c>
      <c r="JS113" s="7">
        <f ca="1">IFERROR(IF(JS112+JR113&gt;JT$4,JS112,JS112+JR113),"")</f>
        <v>60</v>
      </c>
      <c r="JT113" s="7">
        <f t="shared" ca="1" si="613"/>
        <v>1</v>
      </c>
      <c r="JU113" s="7">
        <f t="shared" ca="1" si="510"/>
        <v>0.97795004927403462</v>
      </c>
      <c r="JV113" s="7">
        <f t="shared" ca="1" si="511"/>
        <v>-5.4873126197111488E-2</v>
      </c>
      <c r="JW113" s="7">
        <f t="shared" ca="1" si="512"/>
        <v>0</v>
      </c>
      <c r="JX113" s="7">
        <f t="shared" ca="1" si="513"/>
        <v>0</v>
      </c>
      <c r="JY113" s="7">
        <f ca="1">IFERROR(IF(JY112+JX113&gt;JZ$4,JY112,JY112+JX113),"")</f>
        <v>60</v>
      </c>
      <c r="JZ113" s="7">
        <f t="shared" ca="1" si="614"/>
        <v>1</v>
      </c>
      <c r="KA113" s="7">
        <f t="shared" ca="1" si="514"/>
        <v>0.40940545055835831</v>
      </c>
      <c r="KB113" s="7">
        <f t="shared" ca="1" si="515"/>
        <v>0.51367147251856482</v>
      </c>
      <c r="KC113" s="7">
        <f t="shared" ca="1" si="516"/>
        <v>1</v>
      </c>
      <c r="KD113" s="7" t="str">
        <f t="shared" ca="1" si="517"/>
        <v>1</v>
      </c>
      <c r="KE113" s="7">
        <f ca="1">IFERROR(IF(KE112+KD113&gt;KF$4,KE112,KE112+KD113),"")</f>
        <v>60</v>
      </c>
      <c r="KF113" s="7">
        <f t="shared" ca="1" si="615"/>
        <v>1</v>
      </c>
      <c r="KG113" s="7">
        <f t="shared" ca="1" si="518"/>
        <v>0.71912137855232494</v>
      </c>
      <c r="KH113" s="7">
        <f t="shared" ca="1" si="519"/>
        <v>0.20395554452459819</v>
      </c>
      <c r="KI113" s="7">
        <f t="shared" ca="1" si="520"/>
        <v>1</v>
      </c>
      <c r="KJ113" s="7" t="str">
        <f t="shared" ca="1" si="521"/>
        <v>1</v>
      </c>
      <c r="KK113" s="7">
        <f ca="1">IFERROR(IF(KK112+KJ113&gt;KL$4,KK112,KK112+KJ113),"")</f>
        <v>60</v>
      </c>
      <c r="KL113" s="7">
        <f t="shared" ca="1" si="616"/>
        <v>1</v>
      </c>
      <c r="KM113" s="7">
        <f t="shared" ca="1" si="522"/>
        <v>0.59210576296064588</v>
      </c>
      <c r="KN113" s="7">
        <f t="shared" ca="1" si="523"/>
        <v>0.33097116011627725</v>
      </c>
      <c r="KO113" s="7">
        <f t="shared" ca="1" si="524"/>
        <v>1</v>
      </c>
      <c r="KP113" s="7" t="str">
        <f t="shared" ca="1" si="525"/>
        <v>1</v>
      </c>
      <c r="KQ113" s="7">
        <f ca="1">IFERROR(IF(KQ112+KP113&gt;KR$4,KQ112,KQ112+KP113),"")</f>
        <v>60</v>
      </c>
      <c r="KR113" s="7">
        <f t="shared" ca="1" si="617"/>
        <v>1</v>
      </c>
      <c r="KS113" s="7">
        <f t="shared" ca="1" si="526"/>
        <v>0.99212593618732203</v>
      </c>
      <c r="KT113" s="7">
        <f t="shared" ca="1" si="527"/>
        <v>-6.9049013110398905E-2</v>
      </c>
      <c r="KU113" s="7">
        <f t="shared" ca="1" si="528"/>
        <v>0</v>
      </c>
      <c r="KV113" s="7">
        <f t="shared" ca="1" si="529"/>
        <v>0</v>
      </c>
      <c r="KW113" s="7">
        <f ca="1">IFERROR(IF(KW112+KV113&gt;KX$4,KW112,KW112+KV113),"")</f>
        <v>60</v>
      </c>
      <c r="KX113" s="7">
        <f t="shared" ca="1" si="618"/>
        <v>1</v>
      </c>
      <c r="KY113" s="7">
        <f t="shared" ca="1" si="530"/>
        <v>0.44688338544244477</v>
      </c>
      <c r="KZ113" s="7">
        <f t="shared" ca="1" si="531"/>
        <v>0.47619353763447836</v>
      </c>
      <c r="LA113" s="7">
        <f t="shared" ca="1" si="532"/>
        <v>1</v>
      </c>
      <c r="LB113" s="7" t="str">
        <f t="shared" ca="1" si="533"/>
        <v>1</v>
      </c>
      <c r="LC113" s="7">
        <f ca="1">IFERROR(IF(LC112+LB113&gt;LD$4,LC112,LC112+LB113),"")</f>
        <v>60</v>
      </c>
      <c r="LD113" s="7">
        <f t="shared" ca="1" si="619"/>
        <v>1</v>
      </c>
      <c r="LE113" s="7">
        <f t="shared" ca="1" si="534"/>
        <v>0.74265423811233011</v>
      </c>
      <c r="LF113" s="7">
        <f t="shared" ca="1" si="535"/>
        <v>0.18042268496459302</v>
      </c>
      <c r="LG113" s="7">
        <f t="shared" ca="1" si="536"/>
        <v>1</v>
      </c>
      <c r="LH113" s="7" t="str">
        <f t="shared" ca="1" si="537"/>
        <v>1</v>
      </c>
      <c r="LI113" s="7">
        <f ca="1">IFERROR(IF(LI112+LH113&gt;LJ$4,LI112,LI112+LH113),"")</f>
        <v>60</v>
      </c>
      <c r="LJ113" s="7">
        <f t="shared" ca="1" si="620"/>
        <v>1</v>
      </c>
      <c r="LK113" s="7">
        <f t="shared" ca="1" si="538"/>
        <v>0.17089762412578446</v>
      </c>
      <c r="LL113" s="7">
        <f t="shared" ca="1" si="539"/>
        <v>0.75217929895113866</v>
      </c>
      <c r="LM113" s="7">
        <f t="shared" ca="1" si="540"/>
        <v>1</v>
      </c>
      <c r="LN113" s="7" t="str">
        <f t="shared" ca="1" si="541"/>
        <v>1</v>
      </c>
      <c r="LO113" s="7">
        <f ca="1">IFERROR(IF(LO112+LN113&gt;LP$4,LO112,LO112+LN113),"")</f>
        <v>60</v>
      </c>
      <c r="LP113" s="7">
        <f t="shared" ca="1" si="621"/>
        <v>1</v>
      </c>
      <c r="LQ113" s="7">
        <f t="shared" ca="1" si="542"/>
        <v>1.6859243930237078E-2</v>
      </c>
      <c r="LR113" s="7">
        <f t="shared" ca="1" si="543"/>
        <v>0.90621767914668605</v>
      </c>
      <c r="LS113" s="7">
        <f t="shared" ca="1" si="544"/>
        <v>2</v>
      </c>
      <c r="LT113" s="7">
        <f t="shared" ca="1" si="545"/>
        <v>4</v>
      </c>
      <c r="LU113" s="7">
        <f ca="1">IFERROR(IF(LU112+LT113&gt;LV$4,LU112,LU112+LT113),"")</f>
        <v>60</v>
      </c>
      <c r="LV113" s="7">
        <f t="shared" ca="1" si="622"/>
        <v>1</v>
      </c>
      <c r="LW113" s="7">
        <f t="shared" ca="1" si="546"/>
        <v>0.5606088814550273</v>
      </c>
      <c r="LX113" s="7">
        <f t="shared" ca="1" si="547"/>
        <v>0.36246804162189583</v>
      </c>
      <c r="LY113" s="7">
        <f t="shared" ca="1" si="548"/>
        <v>1</v>
      </c>
      <c r="LZ113" s="7" t="str">
        <f t="shared" ca="1" si="549"/>
        <v>1</v>
      </c>
      <c r="MA113" s="7">
        <f ca="1">IFERROR(IF(MA112+LZ113&gt;MB$4,MA112,MA112+LZ113),"")</f>
        <v>60</v>
      </c>
      <c r="MB113" s="7">
        <f t="shared" ca="1" si="623"/>
        <v>1</v>
      </c>
      <c r="MC113" s="7">
        <f t="shared" ca="1" si="550"/>
        <v>7.4082128378455181E-2</v>
      </c>
      <c r="MD113" s="7">
        <f t="shared" ca="1" si="551"/>
        <v>0.84899479469846795</v>
      </c>
      <c r="ME113" s="7">
        <f t="shared" ca="1" si="552"/>
        <v>2</v>
      </c>
      <c r="MF113" s="7">
        <f t="shared" ca="1" si="553"/>
        <v>4</v>
      </c>
      <c r="MG113" s="7">
        <f ca="1">IFERROR(IF(MG112+MF113&gt;MH$4,MG112,MG112+MF113),"")</f>
        <v>60</v>
      </c>
      <c r="MH113" s="7">
        <f t="shared" ca="1" si="624"/>
        <v>1</v>
      </c>
      <c r="MI113" s="7">
        <f t="shared" ca="1" si="554"/>
        <v>0.77637723011610882</v>
      </c>
      <c r="MJ113" s="7">
        <f t="shared" ca="1" si="555"/>
        <v>0.14669969296081431</v>
      </c>
      <c r="MK113" s="7">
        <f t="shared" ca="1" si="556"/>
        <v>1</v>
      </c>
      <c r="ML113" s="7" t="str">
        <f t="shared" ca="1" si="557"/>
        <v>1</v>
      </c>
      <c r="MM113" s="7">
        <f ca="1">IFERROR(IF(MM112+ML113&gt;MN$4,MM112,MM112+ML113),"")</f>
        <v>60</v>
      </c>
      <c r="MN113" s="7">
        <f t="shared" ca="1" si="625"/>
        <v>1</v>
      </c>
      <c r="MO113" s="7">
        <f t="shared" ca="1" si="558"/>
        <v>0.47573707624549089</v>
      </c>
      <c r="MP113" s="7">
        <f t="shared" ca="1" si="559"/>
        <v>0.44733984683143224</v>
      </c>
      <c r="MQ113" s="7">
        <f t="shared" ca="1" si="560"/>
        <v>1</v>
      </c>
      <c r="MR113" s="7" t="str">
        <f t="shared" ca="1" si="561"/>
        <v>1</v>
      </c>
      <c r="MS113" s="7">
        <f ca="1">IFERROR(IF(MS112+MR113&gt;MT$4,MS112,MS112+MR113),"")</f>
        <v>60</v>
      </c>
      <c r="MT113" s="7">
        <f t="shared" ca="1" si="626"/>
        <v>1</v>
      </c>
      <c r="MU113" s="7">
        <f t="shared" ca="1" si="562"/>
        <v>0.43337192113200607</v>
      </c>
      <c r="MV113" s="7">
        <f t="shared" ca="1" si="563"/>
        <v>0.48970500194491706</v>
      </c>
      <c r="MW113" s="7">
        <f t="shared" ca="1" si="564"/>
        <v>1</v>
      </c>
      <c r="MX113" s="7" t="str">
        <f t="shared" ca="1" si="565"/>
        <v>1</v>
      </c>
      <c r="MY113" s="7">
        <f ca="1">IFERROR(IF(MY112+MX113&gt;MZ$4,MY112,MY112+MX113),"")</f>
        <v>60</v>
      </c>
      <c r="MZ113" s="7">
        <f t="shared" ca="1" si="627"/>
        <v>1</v>
      </c>
      <c r="NA113" s="7">
        <f t="shared" ca="1" si="566"/>
        <v>5.7783960445301874E-2</v>
      </c>
      <c r="NB113" s="7">
        <f t="shared" ca="1" si="567"/>
        <v>0.86529296263162125</v>
      </c>
      <c r="NC113" s="7">
        <f t="shared" ca="1" si="568"/>
        <v>2</v>
      </c>
      <c r="ND113" s="7">
        <f t="shared" ca="1" si="569"/>
        <v>4</v>
      </c>
      <c r="NE113" s="7">
        <f ca="1">IFERROR(IF(NE112+ND113&gt;NF$4,NE112,NE112+ND113),"")</f>
        <v>60</v>
      </c>
      <c r="NF113" s="7">
        <f t="shared" ca="1" si="628"/>
        <v>1</v>
      </c>
      <c r="NG113" s="7">
        <f t="shared" ca="1" si="570"/>
        <v>0.40111833173661138</v>
      </c>
      <c r="NH113" s="7">
        <f t="shared" ca="1" si="571"/>
        <v>0.52195859134031175</v>
      </c>
      <c r="NI113" s="7">
        <f t="shared" ca="1" si="572"/>
        <v>1</v>
      </c>
      <c r="NJ113" s="7" t="str">
        <f t="shared" ca="1" si="573"/>
        <v>1</v>
      </c>
      <c r="NK113" s="7">
        <f ca="1">IFERROR(IF(NK112+NJ113&gt;NL$4,NK112,NK112+NJ113),"")</f>
        <v>60</v>
      </c>
      <c r="NL113" s="7">
        <f t="shared" ca="1" si="629"/>
        <v>1</v>
      </c>
      <c r="NM113" s="7">
        <f t="shared" ca="1" si="574"/>
        <v>0.5679515495405062</v>
      </c>
      <c r="NN113" s="7">
        <f t="shared" ca="1" si="575"/>
        <v>0.35512537353641693</v>
      </c>
      <c r="NO113" s="7">
        <f t="shared" ca="1" si="576"/>
        <v>1</v>
      </c>
      <c r="NP113" s="7" t="str">
        <f t="shared" ca="1" si="577"/>
        <v>1</v>
      </c>
      <c r="NQ113" s="7">
        <f ca="1">IFERROR(IF(NQ112+NP113&gt;NR$4,NQ112,NQ112+NP113),"")</f>
        <v>60</v>
      </c>
      <c r="NR113" s="7">
        <f t="shared" ca="1" si="630"/>
        <v>1</v>
      </c>
      <c r="NT113">
        <v>111</v>
      </c>
      <c r="NU113" s="7" t="s">
        <v>19</v>
      </c>
      <c r="NV113" s="7" t="str">
        <f t="shared" ca="1" si="335"/>
        <v/>
      </c>
      <c r="NW113" s="7" t="str">
        <f t="shared" ca="1" si="329"/>
        <v/>
      </c>
      <c r="NX113" t="str">
        <f ca="1">IFERROR(VLOOKUP(NT113,$K$3:$AK$568,8,FALSE),"")</f>
        <v/>
      </c>
      <c r="NY113" t="str">
        <f ca="1">IFERROR(VLOOKUP(NT113,$K$3:$AK$568,9,FALSE),"")</f>
        <v/>
      </c>
      <c r="NZ113" s="7" t="str">
        <f ca="1">IFERROR(VLOOKUP(NT113,$K$3:$AK$568,27,FALSE),"")</f>
        <v/>
      </c>
      <c r="OB113">
        <v>111</v>
      </c>
      <c r="OC113" s="7" t="s">
        <v>19</v>
      </c>
      <c r="OD113" t="e">
        <f t="shared" ca="1" si="336"/>
        <v>#N/A</v>
      </c>
      <c r="OE113" s="7" t="str">
        <f t="shared" ca="1" si="337"/>
        <v/>
      </c>
      <c r="OF113" s="7" t="str">
        <f t="shared" ca="1" si="338"/>
        <v/>
      </c>
      <c r="OG113" t="str">
        <f t="shared" ca="1" si="339"/>
        <v/>
      </c>
      <c r="OI113">
        <v>111</v>
      </c>
      <c r="OJ113" s="7" t="s">
        <v>19</v>
      </c>
      <c r="OK113" s="7" t="str">
        <f t="shared" ca="1" si="340"/>
        <v/>
      </c>
      <c r="OL113" s="7" t="str">
        <f t="shared" ca="1" si="341"/>
        <v/>
      </c>
      <c r="OM113" t="str">
        <f ca="1">IFERROR(VLOOKUP(OI113,$L$3:$AK$568,7,FALSE),"")</f>
        <v/>
      </c>
      <c r="ON113" t="str">
        <f ca="1">IFERROR(VLOOKUP(OI113,$L$3:$AK$568,8,FALSE),"")</f>
        <v/>
      </c>
      <c r="OO113" s="7" t="str">
        <f ca="1">IFERROR(VLOOKUP(OI113,$L$3:$AK$568,26,FALSE),"")</f>
        <v/>
      </c>
      <c r="OQ113">
        <v>111</v>
      </c>
      <c r="OR113" s="7" t="s">
        <v>19</v>
      </c>
      <c r="OS113" t="e">
        <f t="shared" ca="1" si="342"/>
        <v>#N/A</v>
      </c>
      <c r="OT113" s="7" t="str">
        <f t="shared" ca="1" si="343"/>
        <v/>
      </c>
      <c r="OU113" s="7" t="str">
        <f t="shared" ca="1" si="344"/>
        <v/>
      </c>
      <c r="OV113" t="str">
        <f t="shared" ca="1" si="345"/>
        <v/>
      </c>
      <c r="OX113">
        <v>111</v>
      </c>
      <c r="OY113" s="7" t="s">
        <v>19</v>
      </c>
      <c r="OZ113" s="7" t="str">
        <f t="shared" ca="1" si="346"/>
        <v/>
      </c>
      <c r="PA113" s="7" t="str">
        <f t="shared" ca="1" si="347"/>
        <v/>
      </c>
      <c r="PB113" t="str">
        <f ca="1">IFERROR(VLOOKUP(OX113,$M$3:$AK$568,6,FALSE),"")</f>
        <v/>
      </c>
      <c r="PC113" t="str">
        <f ca="1">IFERROR(VLOOKUP(OX113,$M$3:$AK$568,7,FALSE),"")</f>
        <v/>
      </c>
      <c r="PD113" s="7" t="str">
        <f ca="1">IFERROR(VLOOKUP(OX113,$M$3:$AK$568,25,FALSE),"")</f>
        <v/>
      </c>
      <c r="PF113">
        <v>111</v>
      </c>
      <c r="PG113" s="7" t="s">
        <v>19</v>
      </c>
      <c r="PH113" t="e">
        <f t="shared" ca="1" si="348"/>
        <v>#N/A</v>
      </c>
      <c r="PI113" s="7" t="str">
        <f t="shared" ca="1" si="349"/>
        <v/>
      </c>
      <c r="PJ113" s="7" t="str">
        <f t="shared" ca="1" si="350"/>
        <v/>
      </c>
      <c r="PK113" t="str">
        <f t="shared" ca="1" si="351"/>
        <v/>
      </c>
      <c r="PM113">
        <v>111</v>
      </c>
      <c r="PN113" s="7" t="s">
        <v>19</v>
      </c>
      <c r="PO113" s="202" t="str">
        <f t="shared" ca="1" si="352"/>
        <v/>
      </c>
      <c r="PP113" s="7" t="str">
        <f t="shared" ca="1" si="353"/>
        <v/>
      </c>
      <c r="PQ113" t="str">
        <f ca="1">IFERROR(VLOOKUP(PM113,$G$325:$R$409,12,FALSE),"")</f>
        <v/>
      </c>
      <c r="PR113" t="e">
        <f ca="1">VLOOKUP(PM113,$G$324:$Q$409,11,FALSE)</f>
        <v>#N/A</v>
      </c>
      <c r="PS113" s="7" t="str">
        <f ca="1">VLOOKUP(PQ113,$R$325:$Y$409,8,FALSE)</f>
        <v>- -</v>
      </c>
      <c r="PT113" s="7">
        <f ca="1">ReSt</f>
        <v>-4</v>
      </c>
      <c r="PU113" s="7" t="e">
        <f t="shared" ca="1" si="354"/>
        <v>#N/A</v>
      </c>
      <c r="PV113" s="7" t="e">
        <f t="shared" ca="1" si="355"/>
        <v>#N/A</v>
      </c>
      <c r="PW113" s="7" t="str">
        <f ca="1">VLOOKUP(PQ113,$R$325:$AK$409,8,FALSE)</f>
        <v>- -</v>
      </c>
      <c r="PX113" s="7"/>
      <c r="PY113">
        <v>111</v>
      </c>
      <c r="PZ113" s="7" t="s">
        <v>19</v>
      </c>
      <c r="QA113" t="str">
        <f t="shared" ca="1" si="356"/>
        <v/>
      </c>
      <c r="QB113" s="7" t="str">
        <f t="shared" ca="1" si="357"/>
        <v/>
      </c>
      <c r="QC113" s="7" t="str">
        <f t="shared" ca="1" si="358"/>
        <v/>
      </c>
      <c r="QD113" t="str">
        <f t="shared" ca="1" si="359"/>
        <v/>
      </c>
      <c r="QF113">
        <v>111</v>
      </c>
      <c r="QG113" s="7" t="s">
        <v>19</v>
      </c>
      <c r="QH113" s="7" t="str">
        <f t="shared" ca="1" si="360"/>
        <v/>
      </c>
      <c r="QI113" s="7" t="e">
        <f t="shared" ca="1" si="361"/>
        <v>#VALUE!</v>
      </c>
      <c r="QJ113" t="e">
        <f t="shared" ca="1" si="362"/>
        <v>#N/A</v>
      </c>
      <c r="QK113" s="7" t="e">
        <f t="shared" ca="1" si="363"/>
        <v>#N/A</v>
      </c>
      <c r="QM113">
        <v>111</v>
      </c>
      <c r="QN113" s="7" t="s">
        <v>19</v>
      </c>
      <c r="QO113" t="str">
        <f t="shared" ca="1" si="364"/>
        <v/>
      </c>
      <c r="QP113" s="7" t="str">
        <f t="shared" ca="1" si="365"/>
        <v/>
      </c>
      <c r="QQ113" t="str">
        <f t="shared" ca="1" si="366"/>
        <v/>
      </c>
    </row>
    <row r="114" spans="1:459" x14ac:dyDescent="0.25">
      <c r="A114" s="240" t="str">
        <f>IF('Character Sheet'!$B$4="Creature","N","Y")</f>
        <v>Y</v>
      </c>
      <c r="C114" s="75"/>
      <c r="D114" s="76"/>
      <c r="F114" s="75"/>
      <c r="G114" s="76"/>
      <c r="I114" s="75"/>
      <c r="J114" s="85"/>
      <c r="K114" s="85">
        <f t="shared" ca="1" si="330"/>
        <v>4</v>
      </c>
      <c r="L114" s="85">
        <f t="shared" ca="1" si="632"/>
        <v>0</v>
      </c>
      <c r="M114" s="70">
        <f t="shared" ca="1" si="643"/>
        <v>5</v>
      </c>
      <c r="O114" s="222">
        <f t="shared" ca="1" si="331"/>
        <v>246</v>
      </c>
      <c r="Q114" s="7" t="str">
        <f t="shared" si="633"/>
        <v>Net Making</v>
      </c>
      <c r="R114" s="9" t="s">
        <v>1405</v>
      </c>
      <c r="S114" s="9" t="s">
        <v>1900</v>
      </c>
      <c r="T114" s="61" t="str">
        <f>SUBSTITUTE(IFERROR(IFERROR(VLOOKUP(R114,'[1]Skill Statistics'!$A$3:$C$513,2,FALSE),VLOOKUP(Q114,'[1]Skill Statistics'!$A$3:$C$513,2,FALSE)),T113),"R*","ReSt")</f>
        <v>Ag/Me</v>
      </c>
      <c r="U114" s="61" t="str">
        <f>IFERROR(IFERROR(VLOOKUP(R114,'[1]Skill Statistics'!$A$3:$C$513,3,FALSE),VLOOKUP(Q114,'[1]Skill Statistics'!$A$3:$C$513,3,FALSE)),U113)</f>
        <v>SD</v>
      </c>
      <c r="V114" s="61" t="str">
        <f>IF(ISNUMBER(SEARCH("Category",R114)),"- -",IFERROR(IFERROR(VLOOKUP(Q114,[1]Professions!$A$4:$AM$288,MATCH(Profession,[1]Professions!$A$1:$AM$1,0),FALSE),VLOOKUP(Q114,Calculations!$B$91:$I$95,8,FALSE)),"- -"))</f>
        <v>2 / 4</v>
      </c>
      <c r="W114" s="60">
        <f t="shared" ca="1" si="332"/>
        <v>0</v>
      </c>
      <c r="X114" s="7">
        <f ca="1">IFERROR(VLOOKUP(R114,$BS$6:$NR$519,MATCH(ActualLevel,$BS$3:$NR$3,0),FALSE),"- -")</f>
        <v>0</v>
      </c>
      <c r="Y114" s="7">
        <f t="shared" ca="1" si="640"/>
        <v>0</v>
      </c>
      <c r="Z114" s="7">
        <f ca="1">IFERROR(VLOOKUP(Y114,Charts!$BQ$2:$BR$52,2,FALSE),"- -")</f>
        <v>-25</v>
      </c>
      <c r="AA114" s="7">
        <f t="shared" ca="1" si="367"/>
        <v>-1</v>
      </c>
      <c r="AB114" s="7">
        <f t="shared" ca="1" si="634"/>
        <v>0</v>
      </c>
      <c r="AC114" s="7"/>
      <c r="AD114" s="7"/>
      <c r="AE114" s="7"/>
      <c r="AF114" s="7"/>
      <c r="AG114" s="7"/>
      <c r="AH114" s="43"/>
      <c r="AI114" s="7"/>
      <c r="AJ114" s="7"/>
      <c r="AK114" s="7">
        <f t="shared" ca="1" si="368"/>
        <v>-26</v>
      </c>
      <c r="AL114" s="7"/>
      <c r="AM114" s="69">
        <f>IFERROR(VLOOKUP(R114,'[1]Skill Statistics'!$A$3:$AN$513,MATCH(Profession,'[1]Skill Statistics'!$A$2:$AN$2,0),FALSE),0)</f>
        <v>0</v>
      </c>
      <c r="AN114" s="85">
        <f>IFERROR(VLOOKUP(Q114,'[1]Skill Statistics'!$A$3:$BK$513,MATCH(Archetype,'[1]Skill Statistics'!$A$2:$BK$2,0),FALSE),0)</f>
        <v>0</v>
      </c>
      <c r="AO114" s="85">
        <f>IFERROR(VLOOKUP(Q114,'[1]Skill Statistics'!$A$3:$BB$513,MATCH(Race,'[1]Skill Statistics'!$A$2:$BB$2,0),FALSE),0)</f>
        <v>0</v>
      </c>
      <c r="AP114" s="85">
        <f t="shared" ca="1" si="333"/>
        <v>-0.1</v>
      </c>
      <c r="AQ114" s="70"/>
      <c r="AS114" s="69">
        <f>IFERROR(VLOOKUP(Q114,'[1]Professional Skills'!$A$4:$AM$288,MATCH(Profession,'[1]Professional Skills'!$A$3:$AM$3,0),FALSE),"- -")</f>
        <v>0</v>
      </c>
      <c r="AU114" s="7">
        <f t="shared" si="636"/>
        <v>0</v>
      </c>
      <c r="AV114" s="7">
        <f t="shared" ca="1" si="635"/>
        <v>0</v>
      </c>
      <c r="AW114" t="str">
        <f t="shared" si="371"/>
        <v/>
      </c>
      <c r="AX114" t="str">
        <f>IFERROR(_xlfn.RANK.EQ(AW114,$AW$5:$AW$568),"")</f>
        <v/>
      </c>
      <c r="AY114">
        <f t="shared" si="327"/>
        <v>0</v>
      </c>
      <c r="AZ114" s="70" t="str">
        <f t="shared" si="369"/>
        <v/>
      </c>
      <c r="BB114" s="69" t="str">
        <f>IFERROR(IF(Q114="Language",VLOOKUP(R114,[1]Cultures!$B$4:$N$218,MATCH(Culture,[1]Cultures!$B$3:$N$3,0),FALSE),VLOOKUP(Q114,[1]Cultures!$B$4:$O$212,MATCH(Culture,[1]Cultures!$B$3:$O$3,0),FALSE)),"- -")</f>
        <v>- -</v>
      </c>
      <c r="BD114">
        <f t="shared" ca="1" si="631"/>
        <v>0</v>
      </c>
      <c r="BE114" t="str">
        <f t="shared" si="578"/>
        <v/>
      </c>
      <c r="BG114">
        <f t="shared" ca="1" si="641"/>
        <v>0.64396619833043256</v>
      </c>
      <c r="BH114">
        <f ca="1">_xlfn.RANK.EQ(BG114,$BG$89:$BG$568)</f>
        <v>36</v>
      </c>
      <c r="BI114" s="7" t="str">
        <f t="shared" ca="1" si="644"/>
        <v>- -</v>
      </c>
      <c r="BK114" s="7">
        <f t="shared" ca="1" si="642"/>
        <v>0</v>
      </c>
      <c r="BL114" s="70">
        <f t="shared" ca="1" si="328"/>
        <v>0</v>
      </c>
      <c r="BN114" s="69">
        <f>IFERROR(VLOOKUP(V114,Charts!$BT$2:$BV$14,3,FALSE),"- -")</f>
        <v>0.76923076923076927</v>
      </c>
      <c r="BO114" s="85">
        <f t="shared" ca="1" si="334"/>
        <v>1.4954259969367381</v>
      </c>
      <c r="BP114" s="70">
        <f t="shared" ca="1" si="579"/>
        <v>246</v>
      </c>
      <c r="BR114" s="7">
        <v>109</v>
      </c>
      <c r="BS114" s="9" t="str">
        <f ca="1">VLOOKUP(BR114,$O$3:$R$568,4,FALSE)</f>
        <v>Aircraft Engineering</v>
      </c>
      <c r="BT114" s="7" t="str">
        <f ca="1">VLOOKUP(BS114,$R$3:$V$568,5,FALSE)</f>
        <v>5 / 7</v>
      </c>
      <c r="BU114" s="7">
        <f ca="1">VLOOKUP(BT114,Charts!$BT$2:$BV$14,3,FALSE)</f>
        <v>0.46153846153846156</v>
      </c>
      <c r="BV114" s="7" t="str">
        <f t="shared" ca="1" si="372"/>
        <v>5</v>
      </c>
      <c r="BW114" s="7" t="str">
        <f t="shared" ca="1" si="373"/>
        <v>7</v>
      </c>
      <c r="BY114" s="7">
        <f t="shared" ca="1" si="374"/>
        <v>0.87983249023344179</v>
      </c>
      <c r="BZ114" s="7">
        <f t="shared" ca="1" si="375"/>
        <v>-0.41829402869498022</v>
      </c>
      <c r="CA114" s="7">
        <f t="shared" ca="1" si="376"/>
        <v>0</v>
      </c>
      <c r="CB114" s="7">
        <f t="shared" ca="1" si="377"/>
        <v>0</v>
      </c>
      <c r="CC114" s="7">
        <f ca="1">IFERROR(IF(CC113+CB114&gt;CD$4,CC113,CC113+CB114),"")</f>
        <v>38</v>
      </c>
      <c r="CD114" s="7">
        <f t="shared" ca="1" si="580"/>
        <v>0</v>
      </c>
      <c r="CE114" s="7">
        <f t="shared" ca="1" si="378"/>
        <v>0.31413878716820853</v>
      </c>
      <c r="CF114" s="7">
        <f t="shared" ca="1" si="379"/>
        <v>0.14739967437025303</v>
      </c>
      <c r="CG114" s="7">
        <f t="shared" ca="1" si="380"/>
        <v>1</v>
      </c>
      <c r="CH114" s="7" t="str">
        <f t="shared" ca="1" si="381"/>
        <v>5</v>
      </c>
      <c r="CI114" s="7">
        <f ca="1">IFERROR(IF(CI113+CH114&gt;CJ$4,CI113,CI113+CH114),"")</f>
        <v>60</v>
      </c>
      <c r="CJ114" s="7">
        <f t="shared" ca="1" si="581"/>
        <v>0</v>
      </c>
      <c r="CK114" s="7">
        <f t="shared" ca="1" si="382"/>
        <v>0.73409097969186032</v>
      </c>
      <c r="CL114" s="7">
        <f t="shared" ca="1" si="383"/>
        <v>-0.27255251815339876</v>
      </c>
      <c r="CM114" s="7">
        <f t="shared" ca="1" si="384"/>
        <v>0</v>
      </c>
      <c r="CN114" s="7">
        <f t="shared" ca="1" si="385"/>
        <v>0</v>
      </c>
      <c r="CO114" s="7">
        <f ca="1">IFERROR(IF(CO113+CN114&gt;CP$4,CO113,CO113+CN114),"")</f>
        <v>60</v>
      </c>
      <c r="CP114" s="7">
        <f t="shared" ca="1" si="582"/>
        <v>0</v>
      </c>
      <c r="CQ114" s="7">
        <f t="shared" ca="1" si="386"/>
        <v>0.59251650250717491</v>
      </c>
      <c r="CR114" s="7">
        <f t="shared" ca="1" si="387"/>
        <v>-0.13097804096871335</v>
      </c>
      <c r="CS114" s="7">
        <f t="shared" ca="1" si="388"/>
        <v>0</v>
      </c>
      <c r="CT114" s="7">
        <f t="shared" ca="1" si="389"/>
        <v>0</v>
      </c>
      <c r="CU114" s="7">
        <f ca="1">IFERROR(IF(CU113+CT114&gt;CV$4,CU113,CU113+CT114),"")</f>
        <v>60</v>
      </c>
      <c r="CV114" s="7">
        <f t="shared" ca="1" si="583"/>
        <v>0</v>
      </c>
      <c r="CW114" s="7">
        <f t="shared" ca="1" si="390"/>
        <v>8.5550542399610907E-2</v>
      </c>
      <c r="CX114" s="7">
        <f t="shared" ca="1" si="391"/>
        <v>0.37598791913885066</v>
      </c>
      <c r="CY114" s="7">
        <f t="shared" ca="1" si="392"/>
        <v>1</v>
      </c>
      <c r="CZ114" s="7" t="str">
        <f t="shared" ca="1" si="393"/>
        <v>5</v>
      </c>
      <c r="DA114" s="7">
        <f ca="1">IFERROR(IF(DA113+CZ114&gt;DB$4,DA113,DA113+CZ114),"")</f>
        <v>60</v>
      </c>
      <c r="DB114" s="7">
        <f t="shared" ca="1" si="584"/>
        <v>0</v>
      </c>
      <c r="DC114" s="7">
        <f t="shared" ca="1" si="394"/>
        <v>0.45269351589346385</v>
      </c>
      <c r="DD114" s="7">
        <f t="shared" ca="1" si="395"/>
        <v>8.8449456449977149E-3</v>
      </c>
      <c r="DE114" s="7">
        <f t="shared" ca="1" si="396"/>
        <v>1</v>
      </c>
      <c r="DF114" s="7" t="str">
        <f t="shared" ca="1" si="397"/>
        <v>5</v>
      </c>
      <c r="DG114" s="7">
        <f ca="1">IFERROR(IF(DG113+DF114&gt;DH$4,DG113,DG113+DF114),"")</f>
        <v>60</v>
      </c>
      <c r="DH114" s="7">
        <f t="shared" ca="1" si="585"/>
        <v>0</v>
      </c>
      <c r="DI114" s="7">
        <f t="shared" ca="1" si="398"/>
        <v>0.81729923851718078</v>
      </c>
      <c r="DJ114" s="7">
        <f t="shared" ca="1" si="399"/>
        <v>-0.35576077697871922</v>
      </c>
      <c r="DK114" s="7">
        <f t="shared" ca="1" si="400"/>
        <v>0</v>
      </c>
      <c r="DL114" s="7">
        <f t="shared" ca="1" si="401"/>
        <v>0</v>
      </c>
      <c r="DM114" s="7">
        <f ca="1">IFERROR(IF(DM113+DL114&gt;DN$4,DM113,DM113+DL114),"")</f>
        <v>60</v>
      </c>
      <c r="DN114" s="7">
        <f t="shared" ca="1" si="586"/>
        <v>0</v>
      </c>
      <c r="DO114" s="7">
        <f t="shared" ca="1" si="402"/>
        <v>0.88223963730696708</v>
      </c>
      <c r="DP114" s="7">
        <f t="shared" ca="1" si="403"/>
        <v>-0.42070117576850552</v>
      </c>
      <c r="DQ114" s="7">
        <f t="shared" ca="1" si="404"/>
        <v>0</v>
      </c>
      <c r="DR114" s="7">
        <f t="shared" ca="1" si="405"/>
        <v>0</v>
      </c>
      <c r="DS114" s="7">
        <f ca="1">IFERROR(IF(DS113+DR114&gt;DT$4,DS113,DS113+DR114),"")</f>
        <v>60</v>
      </c>
      <c r="DT114" s="7">
        <f t="shared" ca="1" si="587"/>
        <v>0</v>
      </c>
      <c r="DU114" s="7">
        <f t="shared" ca="1" si="406"/>
        <v>0.63309370562227374</v>
      </c>
      <c r="DV114" s="7">
        <f t="shared" ca="1" si="407"/>
        <v>-0.17155524408381218</v>
      </c>
      <c r="DW114" s="7">
        <f t="shared" ca="1" si="408"/>
        <v>0</v>
      </c>
      <c r="DX114" s="7">
        <f t="shared" ca="1" si="409"/>
        <v>0</v>
      </c>
      <c r="DY114" s="7">
        <f ca="1">IFERROR(IF(DY113+DX114&gt;DZ$4,DY113,DY113+DX114),"")</f>
        <v>60</v>
      </c>
      <c r="DZ114" s="7">
        <f t="shared" ca="1" si="588"/>
        <v>0</v>
      </c>
      <c r="EA114" s="7">
        <f t="shared" ca="1" si="410"/>
        <v>0.98300140097436228</v>
      </c>
      <c r="EB114" s="7">
        <f t="shared" ca="1" si="411"/>
        <v>-0.52146293943590072</v>
      </c>
      <c r="EC114" s="7">
        <f t="shared" ca="1" si="412"/>
        <v>0</v>
      </c>
      <c r="ED114" s="7">
        <f t="shared" ca="1" si="413"/>
        <v>0</v>
      </c>
      <c r="EE114" s="7">
        <f ca="1">IFERROR(IF(EE113+ED114&gt;EF$4,EE113,EE113+ED114),"")</f>
        <v>60</v>
      </c>
      <c r="EF114" s="7">
        <f t="shared" ca="1" si="589"/>
        <v>0</v>
      </c>
      <c r="EG114" s="7">
        <f t="shared" ca="1" si="414"/>
        <v>0.69720419737655459</v>
      </c>
      <c r="EH114" s="7">
        <f t="shared" ca="1" si="415"/>
        <v>-0.23566573583809303</v>
      </c>
      <c r="EI114" s="7">
        <f t="shared" ca="1" si="416"/>
        <v>0</v>
      </c>
      <c r="EJ114" s="7">
        <f t="shared" ca="1" si="417"/>
        <v>0</v>
      </c>
      <c r="EK114" s="7">
        <f ca="1">IFERROR(IF(EK113+EJ114&gt;EL$4,EK113,EK113+EJ114),"")</f>
        <v>60</v>
      </c>
      <c r="EL114" s="7">
        <f t="shared" ca="1" si="590"/>
        <v>0</v>
      </c>
      <c r="EM114" s="7">
        <f t="shared" ca="1" si="418"/>
        <v>0.82589381698737696</v>
      </c>
      <c r="EN114" s="7">
        <f t="shared" ca="1" si="419"/>
        <v>-0.3643553554489154</v>
      </c>
      <c r="EO114" s="7">
        <f t="shared" ca="1" si="420"/>
        <v>0</v>
      </c>
      <c r="EP114" s="7">
        <f t="shared" ca="1" si="421"/>
        <v>0</v>
      </c>
      <c r="EQ114" s="7">
        <f ca="1">IFERROR(IF(EQ113+EP114&gt;ER$4,EQ113,EQ113+EP114),"")</f>
        <v>60</v>
      </c>
      <c r="ER114" s="7">
        <f t="shared" ca="1" si="591"/>
        <v>0</v>
      </c>
      <c r="ES114" s="7">
        <f t="shared" ca="1" si="422"/>
        <v>0.2743136603911116</v>
      </c>
      <c r="ET114" s="7">
        <f t="shared" ca="1" si="423"/>
        <v>0.18722480114734996</v>
      </c>
      <c r="EU114" s="7">
        <f t="shared" ca="1" si="424"/>
        <v>1</v>
      </c>
      <c r="EV114" s="7" t="str">
        <f t="shared" ca="1" si="425"/>
        <v>5</v>
      </c>
      <c r="EW114" s="7">
        <f ca="1">IFERROR(IF(EW113+EV114&gt;EX$4,EW113,EW113+EV114),"")</f>
        <v>60</v>
      </c>
      <c r="EX114" s="7">
        <f t="shared" ca="1" si="592"/>
        <v>0</v>
      </c>
      <c r="EY114" s="7">
        <f t="shared" ca="1" si="426"/>
        <v>0.61993400462332726</v>
      </c>
      <c r="EZ114" s="7">
        <f t="shared" ca="1" si="427"/>
        <v>-0.1583955430848657</v>
      </c>
      <c r="FA114" s="7">
        <f t="shared" ca="1" si="428"/>
        <v>0</v>
      </c>
      <c r="FB114" s="7">
        <f t="shared" ca="1" si="429"/>
        <v>0</v>
      </c>
      <c r="FC114" s="7">
        <f ca="1">IFERROR(IF(FC113+FB114&gt;FD$4,FC113,FC113+FB114),"")</f>
        <v>60</v>
      </c>
      <c r="FD114" s="7">
        <f t="shared" ca="1" si="593"/>
        <v>0</v>
      </c>
      <c r="FE114" s="7">
        <f t="shared" ca="1" si="430"/>
        <v>0.53963134913060207</v>
      </c>
      <c r="FF114" s="7">
        <f t="shared" ca="1" si="431"/>
        <v>-7.8092887592140503E-2</v>
      </c>
      <c r="FG114" s="7">
        <f t="shared" ca="1" si="432"/>
        <v>0</v>
      </c>
      <c r="FH114" s="7">
        <f t="shared" ca="1" si="433"/>
        <v>0</v>
      </c>
      <c r="FI114" s="7">
        <f ca="1">IFERROR(IF(FI113+FH114&gt;FJ$4,FI113,FI113+FH114),"")</f>
        <v>60</v>
      </c>
      <c r="FJ114" s="7">
        <f t="shared" ca="1" si="594"/>
        <v>0</v>
      </c>
      <c r="FK114" s="7">
        <f t="shared" ca="1" si="434"/>
        <v>0.98410815960895937</v>
      </c>
      <c r="FL114" s="7">
        <f t="shared" ca="1" si="435"/>
        <v>-0.5225696980704978</v>
      </c>
      <c r="FM114" s="7">
        <f t="shared" ca="1" si="436"/>
        <v>0</v>
      </c>
      <c r="FN114" s="7">
        <f t="shared" ca="1" si="437"/>
        <v>0</v>
      </c>
      <c r="FO114" s="7">
        <f ca="1">IFERROR(IF(FO113+FN114&gt;FP$4,FO113,FO113+FN114),"")</f>
        <v>60</v>
      </c>
      <c r="FP114" s="7">
        <f t="shared" ca="1" si="595"/>
        <v>0</v>
      </c>
      <c r="FQ114" s="7">
        <f t="shared" ca="1" si="438"/>
        <v>0.89574562238995181</v>
      </c>
      <c r="FR114" s="7">
        <f t="shared" ca="1" si="439"/>
        <v>-0.43420716085149025</v>
      </c>
      <c r="FS114" s="7">
        <f t="shared" ca="1" si="440"/>
        <v>0</v>
      </c>
      <c r="FT114" s="7">
        <f t="shared" ca="1" si="441"/>
        <v>0</v>
      </c>
      <c r="FU114" s="7">
        <f ca="1">IFERROR(IF(FU113+FT114&gt;FV$4,FU113,FU113+FT114),"")</f>
        <v>60</v>
      </c>
      <c r="FV114" s="7">
        <f t="shared" ca="1" si="596"/>
        <v>0</v>
      </c>
      <c r="FW114" s="7">
        <f t="shared" ca="1" si="442"/>
        <v>0.43945620048594203</v>
      </c>
      <c r="FX114" s="7">
        <f t="shared" ca="1" si="443"/>
        <v>2.2082261052519536E-2</v>
      </c>
      <c r="FY114" s="7">
        <f t="shared" ca="1" si="444"/>
        <v>1</v>
      </c>
      <c r="FZ114" s="7" t="str">
        <f t="shared" ca="1" si="445"/>
        <v>5</v>
      </c>
      <c r="GA114" s="7">
        <f ca="1">IFERROR(IF(GA113+FZ114&gt;GB$4,GA113,GA113+FZ114),"")</f>
        <v>60</v>
      </c>
      <c r="GB114" s="7">
        <f t="shared" ca="1" si="597"/>
        <v>0</v>
      </c>
      <c r="GC114" s="7">
        <f t="shared" ca="1" si="446"/>
        <v>0.27733574031032426</v>
      </c>
      <c r="GD114" s="7">
        <f t="shared" ca="1" si="447"/>
        <v>0.1842027212281373</v>
      </c>
      <c r="GE114" s="7">
        <f t="shared" ca="1" si="448"/>
        <v>1</v>
      </c>
      <c r="GF114" s="7" t="str">
        <f t="shared" ca="1" si="449"/>
        <v>5</v>
      </c>
      <c r="GG114" s="7">
        <f ca="1">IFERROR(IF(GG113+GF114&gt;GH$4,GG113,GG113+GF114),"")</f>
        <v>60</v>
      </c>
      <c r="GH114" s="7">
        <f t="shared" ca="1" si="598"/>
        <v>0</v>
      </c>
      <c r="GI114" s="7">
        <f t="shared" ca="1" si="450"/>
        <v>0.49718603416211593</v>
      </c>
      <c r="GJ114" s="7">
        <f t="shared" ca="1" si="451"/>
        <v>-3.5647572623654367E-2</v>
      </c>
      <c r="GK114" s="7">
        <f t="shared" ca="1" si="452"/>
        <v>0</v>
      </c>
      <c r="GL114" s="7">
        <f t="shared" ca="1" si="453"/>
        <v>0</v>
      </c>
      <c r="GM114" s="7">
        <f ca="1">IFERROR(IF(GM113+GL114&gt;GN$4,GM113,GM113+GL114),"")</f>
        <v>60</v>
      </c>
      <c r="GN114" s="7">
        <f t="shared" ca="1" si="599"/>
        <v>0</v>
      </c>
      <c r="GO114" s="7">
        <f t="shared" ca="1" si="454"/>
        <v>0.70781286250126363</v>
      </c>
      <c r="GP114" s="7">
        <f t="shared" ca="1" si="455"/>
        <v>-0.24627440096280206</v>
      </c>
      <c r="GQ114" s="7">
        <f t="shared" ca="1" si="456"/>
        <v>0</v>
      </c>
      <c r="GR114" s="7">
        <f t="shared" ca="1" si="457"/>
        <v>0</v>
      </c>
      <c r="GS114" s="7">
        <f ca="1">IFERROR(IF(GS113+GR114&gt;GT$4,GS113,GS113+GR114),"")</f>
        <v>60</v>
      </c>
      <c r="GT114" s="7">
        <f t="shared" ca="1" si="600"/>
        <v>0</v>
      </c>
      <c r="GU114" s="7">
        <f t="shared" ca="1" si="458"/>
        <v>0.65787586953940425</v>
      </c>
      <c r="GV114" s="7">
        <f t="shared" ca="1" si="459"/>
        <v>-0.19633740800094268</v>
      </c>
      <c r="GW114" s="7">
        <f t="shared" ca="1" si="460"/>
        <v>0</v>
      </c>
      <c r="GX114" s="7">
        <f t="shared" ca="1" si="461"/>
        <v>0</v>
      </c>
      <c r="GY114" s="7">
        <f ca="1">IFERROR(IF(GY113+GX114&gt;GZ$4,GY113,GY113+GX114),"")</f>
        <v>60</v>
      </c>
      <c r="GZ114" s="7">
        <f t="shared" ca="1" si="601"/>
        <v>0</v>
      </c>
      <c r="HA114" s="7">
        <f t="shared" ca="1" si="462"/>
        <v>0.17820766164647395</v>
      </c>
      <c r="HB114" s="7">
        <f t="shared" ca="1" si="463"/>
        <v>0.28333079989198762</v>
      </c>
      <c r="HC114" s="7">
        <f t="shared" ca="1" si="464"/>
        <v>1</v>
      </c>
      <c r="HD114" s="7" t="str">
        <f t="shared" ca="1" si="465"/>
        <v>5</v>
      </c>
      <c r="HE114" s="7">
        <f ca="1">IFERROR(IF(HE113+HD114&gt;HF$4,HE113,HE113+HD114),"")</f>
        <v>60</v>
      </c>
      <c r="HF114" s="7">
        <f t="shared" ca="1" si="602"/>
        <v>0</v>
      </c>
      <c r="HG114" s="7">
        <f t="shared" ca="1" si="466"/>
        <v>0.3859070082981455</v>
      </c>
      <c r="HH114" s="7">
        <f t="shared" ca="1" si="467"/>
        <v>7.563145324031606E-2</v>
      </c>
      <c r="HI114" s="7">
        <f t="shared" ca="1" si="468"/>
        <v>1</v>
      </c>
      <c r="HJ114" s="7" t="str">
        <f t="shared" ca="1" si="469"/>
        <v>5</v>
      </c>
      <c r="HK114" s="7">
        <f ca="1">IFERROR(IF(HK113+HJ114&gt;HL$4,HK113,HK113+HJ114),"")</f>
        <v>60</v>
      </c>
      <c r="HL114" s="7">
        <f t="shared" ca="1" si="603"/>
        <v>0</v>
      </c>
      <c r="HM114" s="7">
        <f t="shared" ca="1" si="470"/>
        <v>0.18119481806476068</v>
      </c>
      <c r="HN114" s="7">
        <f t="shared" ca="1" si="471"/>
        <v>0.28034364347370089</v>
      </c>
      <c r="HO114" s="7">
        <f t="shared" ca="1" si="472"/>
        <v>1</v>
      </c>
      <c r="HP114" s="7" t="str">
        <f t="shared" ca="1" si="473"/>
        <v>5</v>
      </c>
      <c r="HQ114" s="7">
        <f ca="1">IFERROR(IF(HQ113+HP114&gt;HR$4,HQ113,HQ113+HP114),"")</f>
        <v>60</v>
      </c>
      <c r="HR114" s="7">
        <f t="shared" ca="1" si="604"/>
        <v>0</v>
      </c>
      <c r="HS114" s="7">
        <f t="shared" ca="1" si="474"/>
        <v>0.41554250185458563</v>
      </c>
      <c r="HT114" s="7">
        <f t="shared" ca="1" si="475"/>
        <v>4.5995959683875931E-2</v>
      </c>
      <c r="HU114" s="7">
        <f t="shared" ca="1" si="476"/>
        <v>1</v>
      </c>
      <c r="HV114" s="7" t="str">
        <f t="shared" ca="1" si="477"/>
        <v>5</v>
      </c>
      <c r="HW114" s="7">
        <f ca="1">IFERROR(IF(HW113+HV114&gt;HX$4,HW113,HW113+HV114),"")</f>
        <v>60</v>
      </c>
      <c r="HX114" s="7">
        <f t="shared" ca="1" si="605"/>
        <v>0</v>
      </c>
      <c r="HY114" s="7">
        <f t="shared" ca="1" si="478"/>
        <v>0.66267419348126799</v>
      </c>
      <c r="HZ114" s="7">
        <f t="shared" ca="1" si="479"/>
        <v>-0.20113573194280643</v>
      </c>
      <c r="IA114" s="7">
        <f t="shared" ca="1" si="480"/>
        <v>0</v>
      </c>
      <c r="IB114" s="7">
        <f t="shared" ca="1" si="481"/>
        <v>0</v>
      </c>
      <c r="IC114" s="7">
        <f ca="1">IFERROR(IF(IC113+IB114&gt;ID$4,IC113,IC113+IB114),"")</f>
        <v>60</v>
      </c>
      <c r="ID114" s="7">
        <f t="shared" ca="1" si="606"/>
        <v>0</v>
      </c>
      <c r="IE114" s="7">
        <f t="shared" ca="1" si="482"/>
        <v>0.84475760979305714</v>
      </c>
      <c r="IF114" s="7">
        <f t="shared" ca="1" si="483"/>
        <v>-0.38321914825459558</v>
      </c>
      <c r="IG114" s="7">
        <f t="shared" ca="1" si="484"/>
        <v>0</v>
      </c>
      <c r="IH114" s="7">
        <f t="shared" ca="1" si="485"/>
        <v>0</v>
      </c>
      <c r="II114" s="7">
        <f ca="1">IFERROR(IF(II113+IH114&gt;IJ$4,II113,II113+IH114),"")</f>
        <v>60</v>
      </c>
      <c r="IJ114" s="7">
        <f t="shared" ca="1" si="607"/>
        <v>0</v>
      </c>
      <c r="IK114" s="7">
        <f t="shared" ca="1" si="486"/>
        <v>0.66036916795096268</v>
      </c>
      <c r="IL114" s="7">
        <f t="shared" ca="1" si="487"/>
        <v>-0.19883070641250111</v>
      </c>
      <c r="IM114" s="7">
        <f t="shared" ca="1" si="488"/>
        <v>0</v>
      </c>
      <c r="IN114" s="7">
        <f t="shared" ca="1" si="489"/>
        <v>0</v>
      </c>
      <c r="IO114" s="7">
        <f ca="1">IFERROR(IF(IO113+IN114&gt;IP$4,IO113,IO113+IN114),"")</f>
        <v>60</v>
      </c>
      <c r="IP114" s="7">
        <f t="shared" ca="1" si="608"/>
        <v>0</v>
      </c>
      <c r="IQ114" s="7">
        <f t="shared" ca="1" si="490"/>
        <v>4.1525541210791994E-2</v>
      </c>
      <c r="IR114" s="7">
        <f t="shared" ca="1" si="491"/>
        <v>0.42001292032766957</v>
      </c>
      <c r="IS114" s="7">
        <f t="shared" ca="1" si="492"/>
        <v>1</v>
      </c>
      <c r="IT114" s="7" t="str">
        <f t="shared" ca="1" si="493"/>
        <v>5</v>
      </c>
      <c r="IU114" s="7">
        <f ca="1">IFERROR(IF(IU113+IT114&gt;IV$4,IU113,IU113+IT114),"")</f>
        <v>60</v>
      </c>
      <c r="IV114" s="7">
        <f t="shared" ca="1" si="609"/>
        <v>0</v>
      </c>
      <c r="IW114" s="7">
        <f t="shared" ca="1" si="494"/>
        <v>0.67469998318804314</v>
      </c>
      <c r="IX114" s="7">
        <f t="shared" ca="1" si="495"/>
        <v>-0.21316152164958158</v>
      </c>
      <c r="IY114" s="7">
        <f t="shared" ca="1" si="496"/>
        <v>0</v>
      </c>
      <c r="IZ114" s="7">
        <f t="shared" ca="1" si="497"/>
        <v>0</v>
      </c>
      <c r="JA114" s="7">
        <f ca="1">IFERROR(IF(JA113+IZ114&gt;JB$4,JA113,JA113+IZ114),"")</f>
        <v>60</v>
      </c>
      <c r="JB114" s="7">
        <f t="shared" ca="1" si="610"/>
        <v>0</v>
      </c>
      <c r="JC114" s="7">
        <f t="shared" ca="1" si="498"/>
        <v>0.31492437846787835</v>
      </c>
      <c r="JD114" s="7">
        <f t="shared" ca="1" si="499"/>
        <v>0.14661408307058321</v>
      </c>
      <c r="JE114" s="7">
        <f t="shared" ca="1" si="500"/>
        <v>1</v>
      </c>
      <c r="JF114" s="7" t="str">
        <f t="shared" ca="1" si="501"/>
        <v>5</v>
      </c>
      <c r="JG114" s="7">
        <f ca="1">IFERROR(IF(JG113+JF114&gt;JH$4,JG113,JG113+JF114),"")</f>
        <v>60</v>
      </c>
      <c r="JH114" s="7">
        <f t="shared" ca="1" si="611"/>
        <v>0</v>
      </c>
      <c r="JI114" s="7">
        <f t="shared" ca="1" si="502"/>
        <v>0.85341210795734701</v>
      </c>
      <c r="JJ114" s="7">
        <f t="shared" ca="1" si="503"/>
        <v>-0.39187364641888545</v>
      </c>
      <c r="JK114" s="7">
        <f t="shared" ca="1" si="504"/>
        <v>0</v>
      </c>
      <c r="JL114" s="7">
        <f t="shared" ca="1" si="505"/>
        <v>0</v>
      </c>
      <c r="JM114" s="7">
        <f ca="1">IFERROR(IF(JM113+JL114&gt;JN$4,JM113,JM113+JL114),"")</f>
        <v>60</v>
      </c>
      <c r="JN114" s="7">
        <f t="shared" ca="1" si="612"/>
        <v>0</v>
      </c>
      <c r="JO114" s="7">
        <f t="shared" ca="1" si="506"/>
        <v>0.50477077691459304</v>
      </c>
      <c r="JP114" s="7">
        <f t="shared" ca="1" si="507"/>
        <v>-4.323231537613148E-2</v>
      </c>
      <c r="JQ114" s="7">
        <f t="shared" ca="1" si="508"/>
        <v>0</v>
      </c>
      <c r="JR114" s="7">
        <f t="shared" ca="1" si="509"/>
        <v>0</v>
      </c>
      <c r="JS114" s="7">
        <f ca="1">IFERROR(IF(JS113+JR114&gt;JT$4,JS113,JS113+JR114),"")</f>
        <v>60</v>
      </c>
      <c r="JT114" s="7">
        <f t="shared" ca="1" si="613"/>
        <v>0</v>
      </c>
      <c r="JU114" s="7">
        <f t="shared" ca="1" si="510"/>
        <v>0.13195646530538496</v>
      </c>
      <c r="JV114" s="7">
        <f t="shared" ca="1" si="511"/>
        <v>0.3295819962330766</v>
      </c>
      <c r="JW114" s="7">
        <f t="shared" ca="1" si="512"/>
        <v>1</v>
      </c>
      <c r="JX114" s="7" t="str">
        <f t="shared" ca="1" si="513"/>
        <v>5</v>
      </c>
      <c r="JY114" s="7">
        <f ca="1">IFERROR(IF(JY113+JX114&gt;JZ$4,JY113,JY113+JX114),"")</f>
        <v>60</v>
      </c>
      <c r="JZ114" s="7">
        <f t="shared" ca="1" si="614"/>
        <v>0</v>
      </c>
      <c r="KA114" s="7">
        <f t="shared" ca="1" si="514"/>
        <v>0.55863657495786501</v>
      </c>
      <c r="KB114" s="7">
        <f t="shared" ca="1" si="515"/>
        <v>-9.7098113419403442E-2</v>
      </c>
      <c r="KC114" s="7">
        <f t="shared" ca="1" si="516"/>
        <v>0</v>
      </c>
      <c r="KD114" s="7">
        <f t="shared" ca="1" si="517"/>
        <v>0</v>
      </c>
      <c r="KE114" s="7">
        <f ca="1">IFERROR(IF(KE113+KD114&gt;KF$4,KE113,KE113+KD114),"")</f>
        <v>60</v>
      </c>
      <c r="KF114" s="7">
        <f t="shared" ca="1" si="615"/>
        <v>0</v>
      </c>
      <c r="KG114" s="7">
        <f t="shared" ca="1" si="518"/>
        <v>0.86411072286440693</v>
      </c>
      <c r="KH114" s="7">
        <f t="shared" ca="1" si="519"/>
        <v>-0.40257226132594537</v>
      </c>
      <c r="KI114" s="7">
        <f t="shared" ca="1" si="520"/>
        <v>0</v>
      </c>
      <c r="KJ114" s="7">
        <f t="shared" ca="1" si="521"/>
        <v>0</v>
      </c>
      <c r="KK114" s="7">
        <f ca="1">IFERROR(IF(KK113+KJ114&gt;KL$4,KK113,KK113+KJ114),"")</f>
        <v>60</v>
      </c>
      <c r="KL114" s="7">
        <f t="shared" ca="1" si="616"/>
        <v>0</v>
      </c>
      <c r="KM114" s="7">
        <f t="shared" ca="1" si="522"/>
        <v>0.57025298148256698</v>
      </c>
      <c r="KN114" s="7">
        <f t="shared" ca="1" si="523"/>
        <v>-0.10871451994410541</v>
      </c>
      <c r="KO114" s="7">
        <f t="shared" ca="1" si="524"/>
        <v>0</v>
      </c>
      <c r="KP114" s="7">
        <f t="shared" ca="1" si="525"/>
        <v>0</v>
      </c>
      <c r="KQ114" s="7">
        <f ca="1">IFERROR(IF(KQ113+KP114&gt;KR$4,KQ113,KQ113+KP114),"")</f>
        <v>60</v>
      </c>
      <c r="KR114" s="7">
        <f t="shared" ca="1" si="617"/>
        <v>0</v>
      </c>
      <c r="KS114" s="7">
        <f t="shared" ca="1" si="526"/>
        <v>0.47392138533388573</v>
      </c>
      <c r="KT114" s="7">
        <f t="shared" ca="1" si="527"/>
        <v>-1.2382923795424161E-2</v>
      </c>
      <c r="KU114" s="7">
        <f t="shared" ca="1" si="528"/>
        <v>0</v>
      </c>
      <c r="KV114" s="7">
        <f t="shared" ca="1" si="529"/>
        <v>0</v>
      </c>
      <c r="KW114" s="7">
        <f ca="1">IFERROR(IF(KW113+KV114&gt;KX$4,KW113,KW113+KV114),"")</f>
        <v>60</v>
      </c>
      <c r="KX114" s="7">
        <f t="shared" ca="1" si="618"/>
        <v>0</v>
      </c>
      <c r="KY114" s="7">
        <f t="shared" ca="1" si="530"/>
        <v>0.76556879442582426</v>
      </c>
      <c r="KZ114" s="7">
        <f t="shared" ca="1" si="531"/>
        <v>-0.3040303328873627</v>
      </c>
      <c r="LA114" s="7">
        <f t="shared" ca="1" si="532"/>
        <v>0</v>
      </c>
      <c r="LB114" s="7">
        <f t="shared" ca="1" si="533"/>
        <v>0</v>
      </c>
      <c r="LC114" s="7">
        <f ca="1">IFERROR(IF(LC113+LB114&gt;LD$4,LC113,LC113+LB114),"")</f>
        <v>60</v>
      </c>
      <c r="LD114" s="7">
        <f t="shared" ca="1" si="619"/>
        <v>0</v>
      </c>
      <c r="LE114" s="7">
        <f t="shared" ca="1" si="534"/>
        <v>0.64352747757800943</v>
      </c>
      <c r="LF114" s="7">
        <f t="shared" ca="1" si="535"/>
        <v>-0.18198901603954787</v>
      </c>
      <c r="LG114" s="7">
        <f t="shared" ca="1" si="536"/>
        <v>0</v>
      </c>
      <c r="LH114" s="7">
        <f t="shared" ca="1" si="537"/>
        <v>0</v>
      </c>
      <c r="LI114" s="7">
        <f ca="1">IFERROR(IF(LI113+LH114&gt;LJ$4,LI113,LI113+LH114),"")</f>
        <v>60</v>
      </c>
      <c r="LJ114" s="7">
        <f t="shared" ca="1" si="620"/>
        <v>0</v>
      </c>
      <c r="LK114" s="7">
        <f t="shared" ca="1" si="538"/>
        <v>0.86766006105018367</v>
      </c>
      <c r="LL114" s="7">
        <f t="shared" ca="1" si="539"/>
        <v>-0.40612159951172211</v>
      </c>
      <c r="LM114" s="7">
        <f t="shared" ca="1" si="540"/>
        <v>0</v>
      </c>
      <c r="LN114" s="7">
        <f t="shared" ca="1" si="541"/>
        <v>0</v>
      </c>
      <c r="LO114" s="7">
        <f ca="1">IFERROR(IF(LO113+LN114&gt;LP$4,LO113,LO113+LN114),"")</f>
        <v>60</v>
      </c>
      <c r="LP114" s="7">
        <f t="shared" ca="1" si="621"/>
        <v>0</v>
      </c>
      <c r="LQ114" s="7">
        <f t="shared" ca="1" si="542"/>
        <v>0.88950235131065114</v>
      </c>
      <c r="LR114" s="7">
        <f t="shared" ca="1" si="543"/>
        <v>-0.42796388977218958</v>
      </c>
      <c r="LS114" s="7">
        <f t="shared" ca="1" si="544"/>
        <v>0</v>
      </c>
      <c r="LT114" s="7">
        <f t="shared" ca="1" si="545"/>
        <v>0</v>
      </c>
      <c r="LU114" s="7">
        <f ca="1">IFERROR(IF(LU113+LT114&gt;LV$4,LU113,LU113+LT114),"")</f>
        <v>60</v>
      </c>
      <c r="LV114" s="7">
        <f t="shared" ca="1" si="622"/>
        <v>0</v>
      </c>
      <c r="LW114" s="7">
        <f t="shared" ca="1" si="546"/>
        <v>0.36736457715862358</v>
      </c>
      <c r="LX114" s="7">
        <f t="shared" ca="1" si="547"/>
        <v>9.417388437983798E-2</v>
      </c>
      <c r="LY114" s="7">
        <f t="shared" ca="1" si="548"/>
        <v>1</v>
      </c>
      <c r="LZ114" s="7" t="str">
        <f t="shared" ca="1" si="549"/>
        <v>5</v>
      </c>
      <c r="MA114" s="7">
        <f ca="1">IFERROR(IF(MA113+LZ114&gt;MB$4,MA113,MA113+LZ114),"")</f>
        <v>60</v>
      </c>
      <c r="MB114" s="7">
        <f t="shared" ca="1" si="623"/>
        <v>0</v>
      </c>
      <c r="MC114" s="7">
        <f t="shared" ca="1" si="550"/>
        <v>5.6430860000727834E-2</v>
      </c>
      <c r="MD114" s="7">
        <f t="shared" ca="1" si="551"/>
        <v>0.40510760153773373</v>
      </c>
      <c r="ME114" s="7">
        <f t="shared" ca="1" si="552"/>
        <v>1</v>
      </c>
      <c r="MF114" s="7" t="str">
        <f t="shared" ca="1" si="553"/>
        <v>5</v>
      </c>
      <c r="MG114" s="7">
        <f ca="1">IFERROR(IF(MG113+MF114&gt;MH$4,MG113,MG113+MF114),"")</f>
        <v>60</v>
      </c>
      <c r="MH114" s="7">
        <f t="shared" ca="1" si="624"/>
        <v>0</v>
      </c>
      <c r="MI114" s="7">
        <f t="shared" ca="1" si="554"/>
        <v>9.4115630519535753E-2</v>
      </c>
      <c r="MJ114" s="7">
        <f t="shared" ca="1" si="555"/>
        <v>0.36742283101892581</v>
      </c>
      <c r="MK114" s="7">
        <f t="shared" ca="1" si="556"/>
        <v>1</v>
      </c>
      <c r="ML114" s="7" t="str">
        <f t="shared" ca="1" si="557"/>
        <v>5</v>
      </c>
      <c r="MM114" s="7">
        <f ca="1">IFERROR(IF(MM113+ML114&gt;MN$4,MM113,MM113+ML114),"")</f>
        <v>60</v>
      </c>
      <c r="MN114" s="7">
        <f t="shared" ca="1" si="625"/>
        <v>0</v>
      </c>
      <c r="MO114" s="7">
        <f t="shared" ca="1" si="558"/>
        <v>0.7953727248039747</v>
      </c>
      <c r="MP114" s="7">
        <f t="shared" ca="1" si="559"/>
        <v>-0.33383426326551313</v>
      </c>
      <c r="MQ114" s="7">
        <f t="shared" ca="1" si="560"/>
        <v>0</v>
      </c>
      <c r="MR114" s="7">
        <f t="shared" ca="1" si="561"/>
        <v>0</v>
      </c>
      <c r="MS114" s="7">
        <f ca="1">IFERROR(IF(MS113+MR114&gt;MT$4,MS113,MS113+MR114),"")</f>
        <v>60</v>
      </c>
      <c r="MT114" s="7">
        <f t="shared" ca="1" si="626"/>
        <v>0</v>
      </c>
      <c r="MU114" s="7">
        <f t="shared" ca="1" si="562"/>
        <v>0.1250126298548736</v>
      </c>
      <c r="MV114" s="7">
        <f t="shared" ca="1" si="563"/>
        <v>0.33652583168358796</v>
      </c>
      <c r="MW114" s="7">
        <f t="shared" ca="1" si="564"/>
        <v>1</v>
      </c>
      <c r="MX114" s="7" t="str">
        <f t="shared" ca="1" si="565"/>
        <v>5</v>
      </c>
      <c r="MY114" s="7">
        <f ca="1">IFERROR(IF(MY113+MX114&gt;MZ$4,MY113,MY113+MX114),"")</f>
        <v>60</v>
      </c>
      <c r="MZ114" s="7">
        <f t="shared" ca="1" si="627"/>
        <v>0</v>
      </c>
      <c r="NA114" s="7">
        <f t="shared" ca="1" si="566"/>
        <v>3.230226929857638E-2</v>
      </c>
      <c r="NB114" s="7">
        <f t="shared" ca="1" si="567"/>
        <v>0.42923619223988518</v>
      </c>
      <c r="NC114" s="7">
        <f t="shared" ca="1" si="568"/>
        <v>1</v>
      </c>
      <c r="ND114" s="7" t="str">
        <f t="shared" ca="1" si="569"/>
        <v>5</v>
      </c>
      <c r="NE114" s="7">
        <f ca="1">IFERROR(IF(NE113+ND114&gt;NF$4,NE113,NE113+ND114),"")</f>
        <v>60</v>
      </c>
      <c r="NF114" s="7">
        <f t="shared" ca="1" si="628"/>
        <v>0</v>
      </c>
      <c r="NG114" s="7">
        <f t="shared" ca="1" si="570"/>
        <v>0.18071336112082037</v>
      </c>
      <c r="NH114" s="7">
        <f t="shared" ca="1" si="571"/>
        <v>0.28082510041764119</v>
      </c>
      <c r="NI114" s="7">
        <f t="shared" ca="1" si="572"/>
        <v>1</v>
      </c>
      <c r="NJ114" s="7" t="str">
        <f t="shared" ca="1" si="573"/>
        <v>5</v>
      </c>
      <c r="NK114" s="7">
        <f ca="1">IFERROR(IF(NK113+NJ114&gt;NL$4,NK113,NK113+NJ114),"")</f>
        <v>60</v>
      </c>
      <c r="NL114" s="7">
        <f t="shared" ca="1" si="629"/>
        <v>0</v>
      </c>
      <c r="NM114" s="7">
        <f t="shared" ca="1" si="574"/>
        <v>0.94706668545870432</v>
      </c>
      <c r="NN114" s="7">
        <f t="shared" ca="1" si="575"/>
        <v>-0.48552822392024275</v>
      </c>
      <c r="NO114" s="7">
        <f t="shared" ca="1" si="576"/>
        <v>0</v>
      </c>
      <c r="NP114" s="7">
        <f t="shared" ca="1" si="577"/>
        <v>0</v>
      </c>
      <c r="NQ114" s="7">
        <f ca="1">IFERROR(IF(NQ113+NP114&gt;NR$4,NQ113,NQ113+NP114),"")</f>
        <v>60</v>
      </c>
      <c r="NR114" s="7">
        <f t="shared" ca="1" si="630"/>
        <v>0</v>
      </c>
      <c r="NT114">
        <v>112</v>
      </c>
      <c r="NU114" s="7" t="s">
        <v>19</v>
      </c>
      <c r="NV114" s="7" t="str">
        <f t="shared" ca="1" si="335"/>
        <v/>
      </c>
      <c r="NW114" s="7" t="str">
        <f t="shared" ca="1" si="329"/>
        <v/>
      </c>
      <c r="NX114" t="str">
        <f ca="1">IFERROR(VLOOKUP(NT114,$K$3:$AK$568,8,FALSE),"")</f>
        <v/>
      </c>
      <c r="NY114" t="str">
        <f ca="1">IFERROR(VLOOKUP(NT114,$K$3:$AK$568,9,FALSE),"")</f>
        <v/>
      </c>
      <c r="NZ114" s="7" t="str">
        <f ca="1">IFERROR(VLOOKUP(NT114,$K$3:$AK$568,27,FALSE),"")</f>
        <v/>
      </c>
      <c r="OB114">
        <v>112</v>
      </c>
      <c r="OC114" s="7" t="s">
        <v>19</v>
      </c>
      <c r="OD114" t="e">
        <f t="shared" ca="1" si="336"/>
        <v>#N/A</v>
      </c>
      <c r="OE114" s="7" t="str">
        <f t="shared" ca="1" si="337"/>
        <v/>
      </c>
      <c r="OF114" s="7" t="str">
        <f t="shared" ca="1" si="338"/>
        <v/>
      </c>
      <c r="OG114" t="str">
        <f t="shared" ca="1" si="339"/>
        <v/>
      </c>
      <c r="OI114">
        <v>112</v>
      </c>
      <c r="OJ114" s="7" t="s">
        <v>19</v>
      </c>
      <c r="OK114" s="7" t="str">
        <f t="shared" ca="1" si="340"/>
        <v/>
      </c>
      <c r="OL114" s="7" t="str">
        <f t="shared" ca="1" si="341"/>
        <v/>
      </c>
      <c r="OM114" t="str">
        <f ca="1">IFERROR(VLOOKUP(OI114,$L$3:$AK$568,7,FALSE),"")</f>
        <v/>
      </c>
      <c r="ON114" t="str">
        <f ca="1">IFERROR(VLOOKUP(OI114,$L$3:$AK$568,8,FALSE),"")</f>
        <v/>
      </c>
      <c r="OO114" s="7" t="str">
        <f ca="1">IFERROR(VLOOKUP(OI114,$L$3:$AK$568,26,FALSE),"")</f>
        <v/>
      </c>
      <c r="OQ114">
        <v>112</v>
      </c>
      <c r="OR114" s="7" t="s">
        <v>19</v>
      </c>
      <c r="OS114" t="e">
        <f t="shared" ca="1" si="342"/>
        <v>#N/A</v>
      </c>
      <c r="OT114" s="7" t="str">
        <f t="shared" ca="1" si="343"/>
        <v/>
      </c>
      <c r="OU114" s="7" t="str">
        <f t="shared" ca="1" si="344"/>
        <v/>
      </c>
      <c r="OV114" t="str">
        <f t="shared" ca="1" si="345"/>
        <v/>
      </c>
      <c r="OX114">
        <v>112</v>
      </c>
      <c r="OY114" s="7" t="s">
        <v>19</v>
      </c>
      <c r="OZ114" s="7" t="str">
        <f t="shared" ca="1" si="346"/>
        <v/>
      </c>
      <c r="PA114" s="7" t="str">
        <f t="shared" ca="1" si="347"/>
        <v/>
      </c>
      <c r="PB114" t="str">
        <f ca="1">IFERROR(VLOOKUP(OX114,$M$3:$AK$568,6,FALSE),"")</f>
        <v/>
      </c>
      <c r="PC114" t="str">
        <f ca="1">IFERROR(VLOOKUP(OX114,$M$3:$AK$568,7,FALSE),"")</f>
        <v/>
      </c>
      <c r="PD114" s="7" t="str">
        <f ca="1">IFERROR(VLOOKUP(OX114,$M$3:$AK$568,25,FALSE),"")</f>
        <v/>
      </c>
      <c r="PF114">
        <v>112</v>
      </c>
      <c r="PG114" s="7" t="s">
        <v>19</v>
      </c>
      <c r="PH114" t="e">
        <f t="shared" ca="1" si="348"/>
        <v>#N/A</v>
      </c>
      <c r="PI114" s="7" t="str">
        <f t="shared" ca="1" si="349"/>
        <v/>
      </c>
      <c r="PJ114" s="7" t="str">
        <f t="shared" ca="1" si="350"/>
        <v/>
      </c>
      <c r="PK114" t="str">
        <f t="shared" ca="1" si="351"/>
        <v/>
      </c>
      <c r="PM114">
        <v>112</v>
      </c>
      <c r="PN114" s="7" t="s">
        <v>19</v>
      </c>
      <c r="PO114" s="202" t="str">
        <f t="shared" ca="1" si="352"/>
        <v/>
      </c>
      <c r="PP114" s="7" t="str">
        <f t="shared" ca="1" si="353"/>
        <v/>
      </c>
      <c r="PQ114" t="str">
        <f ca="1">IFERROR(VLOOKUP(PM114,$G$325:$R$409,12,FALSE),"")</f>
        <v/>
      </c>
      <c r="PR114" t="e">
        <f ca="1">VLOOKUP(PM114,$G$324:$Q$409,11,FALSE)</f>
        <v>#N/A</v>
      </c>
      <c r="PS114" s="7" t="str">
        <f ca="1">VLOOKUP(PQ114,$R$325:$Y$409,8,FALSE)</f>
        <v>- -</v>
      </c>
      <c r="PT114" s="7">
        <f ca="1">ReSt</f>
        <v>-4</v>
      </c>
      <c r="PU114" s="7" t="e">
        <f t="shared" ca="1" si="354"/>
        <v>#N/A</v>
      </c>
      <c r="PV114" s="7" t="e">
        <f t="shared" ca="1" si="355"/>
        <v>#N/A</v>
      </c>
      <c r="PW114" s="7" t="str">
        <f ca="1">VLOOKUP(PQ114,$R$325:$AK$409,8,FALSE)</f>
        <v>- -</v>
      </c>
      <c r="PX114" s="7"/>
      <c r="PY114">
        <v>112</v>
      </c>
      <c r="PZ114" s="7" t="s">
        <v>19</v>
      </c>
      <c r="QA114" t="str">
        <f t="shared" ca="1" si="356"/>
        <v/>
      </c>
      <c r="QB114" s="7" t="str">
        <f t="shared" ca="1" si="357"/>
        <v/>
      </c>
      <c r="QC114" s="7" t="str">
        <f t="shared" ca="1" si="358"/>
        <v/>
      </c>
      <c r="QD114" t="str">
        <f t="shared" ca="1" si="359"/>
        <v/>
      </c>
      <c r="QF114">
        <v>112</v>
      </c>
      <c r="QG114" s="7" t="s">
        <v>19</v>
      </c>
      <c r="QH114" s="7" t="str">
        <f t="shared" ca="1" si="360"/>
        <v/>
      </c>
      <c r="QI114" s="7" t="e">
        <f t="shared" ca="1" si="361"/>
        <v>#VALUE!</v>
      </c>
      <c r="QJ114" t="e">
        <f t="shared" ca="1" si="362"/>
        <v>#N/A</v>
      </c>
      <c r="QK114" s="7" t="e">
        <f t="shared" ca="1" si="363"/>
        <v>#N/A</v>
      </c>
      <c r="QM114">
        <v>112</v>
      </c>
      <c r="QN114" s="7" t="s">
        <v>19</v>
      </c>
      <c r="QO114" t="str">
        <f t="shared" ca="1" si="364"/>
        <v/>
      </c>
      <c r="QP114" s="7" t="str">
        <f t="shared" ca="1" si="365"/>
        <v/>
      </c>
      <c r="QQ114" t="str">
        <f t="shared" ca="1" si="366"/>
        <v/>
      </c>
    </row>
    <row r="115" spans="1:459" x14ac:dyDescent="0.25">
      <c r="A115" s="240" t="str">
        <f>IF('Character Sheet'!$B$4="Creature","N","Y")</f>
        <v>Y</v>
      </c>
      <c r="C115" s="75"/>
      <c r="D115" s="76"/>
      <c r="F115" s="75"/>
      <c r="G115" s="76"/>
      <c r="I115" s="75"/>
      <c r="J115" s="85"/>
      <c r="K115" s="85">
        <f t="shared" ca="1" si="330"/>
        <v>4</v>
      </c>
      <c r="L115" s="85">
        <f t="shared" ca="1" si="632"/>
        <v>0</v>
      </c>
      <c r="M115" s="70">
        <f t="shared" ca="1" si="643"/>
        <v>5</v>
      </c>
      <c r="O115" s="222">
        <f t="shared" ca="1" si="331"/>
        <v>366</v>
      </c>
      <c r="Q115" s="7" t="str">
        <f t="shared" si="633"/>
        <v>Paper Making</v>
      </c>
      <c r="R115" s="9" t="s">
        <v>1406</v>
      </c>
      <c r="S115" s="9" t="s">
        <v>1901</v>
      </c>
      <c r="T115" s="61" t="str">
        <f>SUBSTITUTE(IFERROR(IFERROR(VLOOKUP(R115,'[1]Skill Statistics'!$A$3:$C$513,2,FALSE),VLOOKUP(Q115,'[1]Skill Statistics'!$A$3:$C$513,2,FALSE)),T114),"R*","ReSt")</f>
        <v>Ag/Me</v>
      </c>
      <c r="U115" s="61" t="str">
        <f>IFERROR(IFERROR(VLOOKUP(R115,'[1]Skill Statistics'!$A$3:$C$513,3,FALSE),VLOOKUP(Q115,'[1]Skill Statistics'!$A$3:$C$513,3,FALSE)),U114)</f>
        <v>SD</v>
      </c>
      <c r="V115" s="61" t="str">
        <f>IF(ISNUMBER(SEARCH("Category",R115)),"- -",IFERROR(IFERROR(VLOOKUP(Q115,[1]Professions!$A$4:$AM$288,MATCH(Profession,[1]Professions!$A$1:$AM$1,0),FALSE),VLOOKUP(Q115,Calculations!$B$91:$I$95,8,FALSE)),"- -"))</f>
        <v>2 / 4</v>
      </c>
      <c r="W115" s="60">
        <f t="shared" ca="1" si="332"/>
        <v>0</v>
      </c>
      <c r="X115" s="7">
        <f ca="1">IFERROR(VLOOKUP(R115,$BS$6:$NR$519,MATCH(ActualLevel,$BS$3:$NR$3,0),FALSE),"- -")</f>
        <v>0</v>
      </c>
      <c r="Y115" s="7">
        <f t="shared" ca="1" si="640"/>
        <v>0</v>
      </c>
      <c r="Z115" s="7">
        <f ca="1">IFERROR(VLOOKUP(Y115,Charts!$BQ$2:$BR$52,2,FALSE),"- -")</f>
        <v>-25</v>
      </c>
      <c r="AA115" s="7">
        <f t="shared" ca="1" si="367"/>
        <v>-1</v>
      </c>
      <c r="AB115" s="7">
        <f t="shared" ca="1" si="634"/>
        <v>0</v>
      </c>
      <c r="AC115" s="7"/>
      <c r="AD115" s="7"/>
      <c r="AE115" s="7"/>
      <c r="AF115" s="7"/>
      <c r="AG115" s="7"/>
      <c r="AH115" s="43"/>
      <c r="AI115" s="7"/>
      <c r="AJ115" s="7"/>
      <c r="AK115" s="7">
        <f t="shared" ca="1" si="368"/>
        <v>-26</v>
      </c>
      <c r="AL115" s="7"/>
      <c r="AM115" s="69">
        <f>IFERROR(VLOOKUP(R115,'[1]Skill Statistics'!$A$3:$AN$513,MATCH(Profession,'[1]Skill Statistics'!$A$2:$AN$2,0),FALSE),0)</f>
        <v>0</v>
      </c>
      <c r="AN115" s="85">
        <f>IFERROR(VLOOKUP(Q115,'[1]Skill Statistics'!$A$3:$BK$513,MATCH(Archetype,'[1]Skill Statistics'!$A$2:$BK$2,0),FALSE),0)</f>
        <v>0</v>
      </c>
      <c r="AO115" s="85">
        <f>IFERROR(VLOOKUP(Q115,'[1]Skill Statistics'!$A$3:$BB$513,MATCH(Race,'[1]Skill Statistics'!$A$2:$BB$2,0),FALSE),0)</f>
        <v>0</v>
      </c>
      <c r="AP115" s="85">
        <f t="shared" ca="1" si="333"/>
        <v>-0.1</v>
      </c>
      <c r="AQ115" s="70"/>
      <c r="AS115" s="69">
        <f>IFERROR(VLOOKUP(Q115,'[1]Professional Skills'!$A$4:$AM$288,MATCH(Profession,'[1]Professional Skills'!$A$3:$AM$3,0),FALSE),"- -")</f>
        <v>0</v>
      </c>
      <c r="AU115" s="7">
        <f t="shared" si="636"/>
        <v>0</v>
      </c>
      <c r="AV115" s="7">
        <f t="shared" ca="1" si="635"/>
        <v>0</v>
      </c>
      <c r="AW115" t="str">
        <f t="shared" si="371"/>
        <v/>
      </c>
      <c r="AX115" t="str">
        <f>IFERROR(_xlfn.RANK.EQ(AW115,$AW$5:$AW$568),"")</f>
        <v/>
      </c>
      <c r="AY115">
        <f t="shared" si="327"/>
        <v>0</v>
      </c>
      <c r="AZ115" s="70" t="str">
        <f t="shared" si="369"/>
        <v/>
      </c>
      <c r="BB115" s="69" t="str">
        <f>IFERROR(IF(Q115="Language",VLOOKUP(R115,[1]Cultures!$B$4:$N$218,MATCH(Culture,[1]Cultures!$B$3:$N$3,0),FALSE),VLOOKUP(Q115,[1]Cultures!$B$4:$O$212,MATCH(Culture,[1]Cultures!$B$3:$O$3,0),FALSE)),"- -")</f>
        <v>- -</v>
      </c>
      <c r="BD115">
        <f t="shared" ca="1" si="631"/>
        <v>0</v>
      </c>
      <c r="BE115" t="str">
        <f t="shared" si="578"/>
        <v/>
      </c>
      <c r="BG115">
        <f t="shared" ca="1" si="641"/>
        <v>0.31443314626142504</v>
      </c>
      <c r="BH115">
        <f ca="1">_xlfn.RANK.EQ(BG115,$BG$89:$BG$568)</f>
        <v>53</v>
      </c>
      <c r="BI115" s="7" t="str">
        <f t="shared" ca="1" si="644"/>
        <v>- -</v>
      </c>
      <c r="BK115" s="7">
        <f t="shared" ca="1" si="642"/>
        <v>0</v>
      </c>
      <c r="BL115" s="70">
        <f t="shared" ca="1" si="328"/>
        <v>0</v>
      </c>
      <c r="BN115" s="69">
        <f>IFERROR(VLOOKUP(V115,Charts!$BT$2:$BV$14,3,FALSE),"- -")</f>
        <v>0.76923076923076927</v>
      </c>
      <c r="BO115" s="85">
        <f t="shared" ca="1" si="334"/>
        <v>1.0787862285562029</v>
      </c>
      <c r="BP115" s="70">
        <f t="shared" ca="1" si="579"/>
        <v>366</v>
      </c>
      <c r="BR115" s="7">
        <v>110</v>
      </c>
      <c r="BS115" s="9" t="str">
        <f ca="1">VLOOKUP(BR115,$O$3:$R$568,4,FALSE)</f>
        <v>Aerial Forces</v>
      </c>
      <c r="BT115" s="7" t="str">
        <f ca="1">VLOOKUP(BS115,$R$3:$V$568,5,FALSE)</f>
        <v>5 / 7</v>
      </c>
      <c r="BU115" s="7">
        <f ca="1">VLOOKUP(BT115,Charts!$BT$2:$BV$14,3,FALSE)</f>
        <v>0.46153846153846156</v>
      </c>
      <c r="BV115" s="7" t="str">
        <f t="shared" ca="1" si="372"/>
        <v>5</v>
      </c>
      <c r="BW115" s="7" t="str">
        <f t="shared" ca="1" si="373"/>
        <v>7</v>
      </c>
      <c r="BY115" s="7">
        <f t="shared" ca="1" si="374"/>
        <v>0.82873355931755355</v>
      </c>
      <c r="BZ115" s="7">
        <f t="shared" ca="1" si="375"/>
        <v>-0.36719509777909198</v>
      </c>
      <c r="CA115" s="7">
        <f t="shared" ca="1" si="376"/>
        <v>0</v>
      </c>
      <c r="CB115" s="7">
        <f t="shared" ca="1" si="377"/>
        <v>0</v>
      </c>
      <c r="CC115" s="7">
        <f ca="1">IFERROR(IF(CC114+CB115&gt;CD$4,CC114,CC114+CB115),"")</f>
        <v>38</v>
      </c>
      <c r="CD115" s="7">
        <f t="shared" ca="1" si="580"/>
        <v>0</v>
      </c>
      <c r="CE115" s="7">
        <f t="shared" ca="1" si="378"/>
        <v>0.38575221940711635</v>
      </c>
      <c r="CF115" s="7">
        <f t="shared" ca="1" si="379"/>
        <v>7.5786242131345216E-2</v>
      </c>
      <c r="CG115" s="7">
        <f t="shared" ca="1" si="380"/>
        <v>1</v>
      </c>
      <c r="CH115" s="7" t="str">
        <f t="shared" ca="1" si="381"/>
        <v>5</v>
      </c>
      <c r="CI115" s="7">
        <f ca="1">IFERROR(IF(CI114+CH115&gt;CJ$4,CI114,CI114+CH115),"")</f>
        <v>60</v>
      </c>
      <c r="CJ115" s="7">
        <f t="shared" ca="1" si="581"/>
        <v>0</v>
      </c>
      <c r="CK115" s="7">
        <f t="shared" ca="1" si="382"/>
        <v>0.56165806096030158</v>
      </c>
      <c r="CL115" s="7">
        <f t="shared" ca="1" si="383"/>
        <v>-0.10011959942184001</v>
      </c>
      <c r="CM115" s="7">
        <f t="shared" ca="1" si="384"/>
        <v>0</v>
      </c>
      <c r="CN115" s="7">
        <f t="shared" ca="1" si="385"/>
        <v>0</v>
      </c>
      <c r="CO115" s="7">
        <f ca="1">IFERROR(IF(CO114+CN115&gt;CP$4,CO114,CO114+CN115),"")</f>
        <v>60</v>
      </c>
      <c r="CP115" s="7">
        <f t="shared" ca="1" si="582"/>
        <v>0</v>
      </c>
      <c r="CQ115" s="7">
        <f t="shared" ca="1" si="386"/>
        <v>0.8088762058417891</v>
      </c>
      <c r="CR115" s="7">
        <f t="shared" ca="1" si="387"/>
        <v>-0.34733774430332753</v>
      </c>
      <c r="CS115" s="7">
        <f t="shared" ca="1" si="388"/>
        <v>0</v>
      </c>
      <c r="CT115" s="7">
        <f t="shared" ca="1" si="389"/>
        <v>0</v>
      </c>
      <c r="CU115" s="7">
        <f ca="1">IFERROR(IF(CU114+CT115&gt;CV$4,CU114,CU114+CT115),"")</f>
        <v>60</v>
      </c>
      <c r="CV115" s="7">
        <f t="shared" ca="1" si="583"/>
        <v>0</v>
      </c>
      <c r="CW115" s="7">
        <f t="shared" ca="1" si="390"/>
        <v>0.28150876182136264</v>
      </c>
      <c r="CX115" s="7">
        <f t="shared" ca="1" si="391"/>
        <v>0.18002969971709892</v>
      </c>
      <c r="CY115" s="7">
        <f t="shared" ca="1" si="392"/>
        <v>1</v>
      </c>
      <c r="CZ115" s="7" t="str">
        <f t="shared" ca="1" si="393"/>
        <v>5</v>
      </c>
      <c r="DA115" s="7">
        <f ca="1">IFERROR(IF(DA114+CZ115&gt;DB$4,DA114,DA114+CZ115),"")</f>
        <v>60</v>
      </c>
      <c r="DB115" s="7">
        <f t="shared" ca="1" si="584"/>
        <v>0</v>
      </c>
      <c r="DC115" s="7">
        <f t="shared" ca="1" si="394"/>
        <v>0.88369243577307421</v>
      </c>
      <c r="DD115" s="7">
        <f t="shared" ca="1" si="395"/>
        <v>-0.42215397423461265</v>
      </c>
      <c r="DE115" s="7">
        <f t="shared" ca="1" si="396"/>
        <v>0</v>
      </c>
      <c r="DF115" s="7">
        <f t="shared" ca="1" si="397"/>
        <v>0</v>
      </c>
      <c r="DG115" s="7">
        <f ca="1">IFERROR(IF(DG114+DF115&gt;DH$4,DG114,DG114+DF115),"")</f>
        <v>60</v>
      </c>
      <c r="DH115" s="7">
        <f t="shared" ca="1" si="585"/>
        <v>0</v>
      </c>
      <c r="DI115" s="7">
        <f t="shared" ca="1" si="398"/>
        <v>0.70729262220963396</v>
      </c>
      <c r="DJ115" s="7">
        <f t="shared" ca="1" si="399"/>
        <v>-0.24575416067117239</v>
      </c>
      <c r="DK115" s="7">
        <f t="shared" ca="1" si="400"/>
        <v>0</v>
      </c>
      <c r="DL115" s="7">
        <f t="shared" ca="1" si="401"/>
        <v>0</v>
      </c>
      <c r="DM115" s="7">
        <f ca="1">IFERROR(IF(DM114+DL115&gt;DN$4,DM114,DM114+DL115),"")</f>
        <v>60</v>
      </c>
      <c r="DN115" s="7">
        <f t="shared" ca="1" si="586"/>
        <v>0</v>
      </c>
      <c r="DO115" s="7">
        <f t="shared" ca="1" si="402"/>
        <v>0.58775300792160057</v>
      </c>
      <c r="DP115" s="7">
        <f t="shared" ca="1" si="403"/>
        <v>-0.126214546383139</v>
      </c>
      <c r="DQ115" s="7">
        <f t="shared" ca="1" si="404"/>
        <v>0</v>
      </c>
      <c r="DR115" s="7">
        <f t="shared" ca="1" si="405"/>
        <v>0</v>
      </c>
      <c r="DS115" s="7">
        <f ca="1">IFERROR(IF(DS114+DR115&gt;DT$4,DS114,DS114+DR115),"")</f>
        <v>60</v>
      </c>
      <c r="DT115" s="7">
        <f t="shared" ca="1" si="587"/>
        <v>0</v>
      </c>
      <c r="DU115" s="7">
        <f t="shared" ca="1" si="406"/>
        <v>0.27055997308833812</v>
      </c>
      <c r="DV115" s="7">
        <f t="shared" ca="1" si="407"/>
        <v>0.19097848845012344</v>
      </c>
      <c r="DW115" s="7">
        <f t="shared" ca="1" si="408"/>
        <v>1</v>
      </c>
      <c r="DX115" s="7" t="str">
        <f t="shared" ca="1" si="409"/>
        <v>5</v>
      </c>
      <c r="DY115" s="7">
        <f ca="1">IFERROR(IF(DY114+DX115&gt;DZ$4,DY114,DY114+DX115),"")</f>
        <v>60</v>
      </c>
      <c r="DZ115" s="7">
        <f t="shared" ca="1" si="588"/>
        <v>0</v>
      </c>
      <c r="EA115" s="7">
        <f t="shared" ca="1" si="410"/>
        <v>0.17443523303356789</v>
      </c>
      <c r="EB115" s="7">
        <f t="shared" ca="1" si="411"/>
        <v>0.28710322850489367</v>
      </c>
      <c r="EC115" s="7">
        <f t="shared" ca="1" si="412"/>
        <v>1</v>
      </c>
      <c r="ED115" s="7" t="str">
        <f t="shared" ca="1" si="413"/>
        <v>5</v>
      </c>
      <c r="EE115" s="7">
        <f ca="1">IFERROR(IF(EE114+ED115&gt;EF$4,EE114,EE114+ED115),"")</f>
        <v>60</v>
      </c>
      <c r="EF115" s="7">
        <f t="shared" ca="1" si="589"/>
        <v>0</v>
      </c>
      <c r="EG115" s="7">
        <f t="shared" ca="1" si="414"/>
        <v>0.51490458748815449</v>
      </c>
      <c r="EH115" s="7">
        <f t="shared" ca="1" si="415"/>
        <v>-5.3366125949692922E-2</v>
      </c>
      <c r="EI115" s="7">
        <f t="shared" ca="1" si="416"/>
        <v>0</v>
      </c>
      <c r="EJ115" s="7">
        <f t="shared" ca="1" si="417"/>
        <v>0</v>
      </c>
      <c r="EK115" s="7">
        <f ca="1">IFERROR(IF(EK114+EJ115&gt;EL$4,EK114,EK114+EJ115),"")</f>
        <v>60</v>
      </c>
      <c r="EL115" s="7">
        <f t="shared" ca="1" si="590"/>
        <v>0</v>
      </c>
      <c r="EM115" s="7">
        <f t="shared" ca="1" si="418"/>
        <v>0.55100222324543058</v>
      </c>
      <c r="EN115" s="7">
        <f t="shared" ca="1" si="419"/>
        <v>-8.9463761706969014E-2</v>
      </c>
      <c r="EO115" s="7">
        <f t="shared" ca="1" si="420"/>
        <v>0</v>
      </c>
      <c r="EP115" s="7">
        <f t="shared" ca="1" si="421"/>
        <v>0</v>
      </c>
      <c r="EQ115" s="7">
        <f ca="1">IFERROR(IF(EQ114+EP115&gt;ER$4,EQ114,EQ114+EP115),"")</f>
        <v>60</v>
      </c>
      <c r="ER115" s="7">
        <f t="shared" ca="1" si="591"/>
        <v>0</v>
      </c>
      <c r="ES115" s="7">
        <f t="shared" ca="1" si="422"/>
        <v>0.77427900828192875</v>
      </c>
      <c r="ET115" s="7">
        <f t="shared" ca="1" si="423"/>
        <v>-0.31274054674346718</v>
      </c>
      <c r="EU115" s="7">
        <f t="shared" ca="1" si="424"/>
        <v>0</v>
      </c>
      <c r="EV115" s="7">
        <f t="shared" ca="1" si="425"/>
        <v>0</v>
      </c>
      <c r="EW115" s="7">
        <f ca="1">IFERROR(IF(EW114+EV115&gt;EX$4,EW114,EW114+EV115),"")</f>
        <v>60</v>
      </c>
      <c r="EX115" s="7">
        <f t="shared" ca="1" si="592"/>
        <v>0</v>
      </c>
      <c r="EY115" s="7">
        <f t="shared" ca="1" si="426"/>
        <v>0.25346629832377376</v>
      </c>
      <c r="EZ115" s="7">
        <f t="shared" ca="1" si="427"/>
        <v>0.2080721632146878</v>
      </c>
      <c r="FA115" s="7">
        <f t="shared" ca="1" si="428"/>
        <v>1</v>
      </c>
      <c r="FB115" s="7" t="str">
        <f t="shared" ca="1" si="429"/>
        <v>5</v>
      </c>
      <c r="FC115" s="7">
        <f ca="1">IFERROR(IF(FC114+FB115&gt;FD$4,FC114,FC114+FB115),"")</f>
        <v>60</v>
      </c>
      <c r="FD115" s="7">
        <f t="shared" ca="1" si="593"/>
        <v>0</v>
      </c>
      <c r="FE115" s="7">
        <f t="shared" ca="1" si="430"/>
        <v>0.88699459911740297</v>
      </c>
      <c r="FF115" s="7">
        <f t="shared" ca="1" si="431"/>
        <v>-0.42545613757894141</v>
      </c>
      <c r="FG115" s="7">
        <f t="shared" ca="1" si="432"/>
        <v>0</v>
      </c>
      <c r="FH115" s="7">
        <f t="shared" ca="1" si="433"/>
        <v>0</v>
      </c>
      <c r="FI115" s="7">
        <f ca="1">IFERROR(IF(FI114+FH115&gt;FJ$4,FI114,FI114+FH115),"")</f>
        <v>60</v>
      </c>
      <c r="FJ115" s="7">
        <f t="shared" ca="1" si="594"/>
        <v>0</v>
      </c>
      <c r="FK115" s="7">
        <f t="shared" ca="1" si="434"/>
        <v>0.114514680614209</v>
      </c>
      <c r="FL115" s="7">
        <f t="shared" ca="1" si="435"/>
        <v>0.34702378092425257</v>
      </c>
      <c r="FM115" s="7">
        <f t="shared" ca="1" si="436"/>
        <v>1</v>
      </c>
      <c r="FN115" s="7" t="str">
        <f t="shared" ca="1" si="437"/>
        <v>5</v>
      </c>
      <c r="FO115" s="7">
        <f ca="1">IFERROR(IF(FO114+FN115&gt;FP$4,FO114,FO114+FN115),"")</f>
        <v>60</v>
      </c>
      <c r="FP115" s="7">
        <f t="shared" ca="1" si="595"/>
        <v>0</v>
      </c>
      <c r="FQ115" s="7">
        <f t="shared" ca="1" si="438"/>
        <v>0.5865088859789872</v>
      </c>
      <c r="FR115" s="7">
        <f t="shared" ca="1" si="439"/>
        <v>-0.12497042444052564</v>
      </c>
      <c r="FS115" s="7">
        <f t="shared" ca="1" si="440"/>
        <v>0</v>
      </c>
      <c r="FT115" s="7">
        <f t="shared" ca="1" si="441"/>
        <v>0</v>
      </c>
      <c r="FU115" s="7">
        <f ca="1">IFERROR(IF(FU114+FT115&gt;FV$4,FU114,FU114+FT115),"")</f>
        <v>60</v>
      </c>
      <c r="FV115" s="7">
        <f t="shared" ca="1" si="596"/>
        <v>0</v>
      </c>
      <c r="FW115" s="7">
        <f t="shared" ca="1" si="442"/>
        <v>0.82533139088540153</v>
      </c>
      <c r="FX115" s="7">
        <f t="shared" ca="1" si="443"/>
        <v>-0.36379292934693996</v>
      </c>
      <c r="FY115" s="7">
        <f t="shared" ca="1" si="444"/>
        <v>0</v>
      </c>
      <c r="FZ115" s="7">
        <f t="shared" ca="1" si="445"/>
        <v>0</v>
      </c>
      <c r="GA115" s="7">
        <f ca="1">IFERROR(IF(GA114+FZ115&gt;GB$4,GA114,GA114+FZ115),"")</f>
        <v>60</v>
      </c>
      <c r="GB115" s="7">
        <f t="shared" ca="1" si="597"/>
        <v>0</v>
      </c>
      <c r="GC115" s="7">
        <f t="shared" ca="1" si="446"/>
        <v>0.93749551945006049</v>
      </c>
      <c r="GD115" s="7">
        <f t="shared" ca="1" si="447"/>
        <v>-0.47595705791159892</v>
      </c>
      <c r="GE115" s="7">
        <f t="shared" ca="1" si="448"/>
        <v>0</v>
      </c>
      <c r="GF115" s="7">
        <f t="shared" ca="1" si="449"/>
        <v>0</v>
      </c>
      <c r="GG115" s="7">
        <f ca="1">IFERROR(IF(GG114+GF115&gt;GH$4,GG114,GG114+GF115),"")</f>
        <v>60</v>
      </c>
      <c r="GH115" s="7">
        <f t="shared" ca="1" si="598"/>
        <v>0</v>
      </c>
      <c r="GI115" s="7">
        <f t="shared" ca="1" si="450"/>
        <v>0.25028535141336428</v>
      </c>
      <c r="GJ115" s="7">
        <f t="shared" ca="1" si="451"/>
        <v>0.21125311012509729</v>
      </c>
      <c r="GK115" s="7">
        <f t="shared" ca="1" si="452"/>
        <v>1</v>
      </c>
      <c r="GL115" s="7" t="str">
        <f t="shared" ca="1" si="453"/>
        <v>5</v>
      </c>
      <c r="GM115" s="7">
        <f ca="1">IFERROR(IF(GM114+GL115&gt;GN$4,GM114,GM114+GL115),"")</f>
        <v>60</v>
      </c>
      <c r="GN115" s="7">
        <f t="shared" ca="1" si="599"/>
        <v>0</v>
      </c>
      <c r="GO115" s="7">
        <f t="shared" ca="1" si="454"/>
        <v>0.95117842331390667</v>
      </c>
      <c r="GP115" s="7">
        <f t="shared" ca="1" si="455"/>
        <v>-0.48963996177544511</v>
      </c>
      <c r="GQ115" s="7">
        <f t="shared" ca="1" si="456"/>
        <v>0</v>
      </c>
      <c r="GR115" s="7">
        <f t="shared" ca="1" si="457"/>
        <v>0</v>
      </c>
      <c r="GS115" s="7">
        <f ca="1">IFERROR(IF(GS114+GR115&gt;GT$4,GS114,GS114+GR115),"")</f>
        <v>60</v>
      </c>
      <c r="GT115" s="7">
        <f t="shared" ca="1" si="600"/>
        <v>0</v>
      </c>
      <c r="GU115" s="7">
        <f t="shared" ca="1" si="458"/>
        <v>0.11128207668627954</v>
      </c>
      <c r="GV115" s="7">
        <f t="shared" ca="1" si="459"/>
        <v>0.35025638485218202</v>
      </c>
      <c r="GW115" s="7">
        <f t="shared" ca="1" si="460"/>
        <v>1</v>
      </c>
      <c r="GX115" s="7" t="str">
        <f t="shared" ca="1" si="461"/>
        <v>5</v>
      </c>
      <c r="GY115" s="7">
        <f ca="1">IFERROR(IF(GY114+GX115&gt;GZ$4,GY114,GY114+GX115),"")</f>
        <v>60</v>
      </c>
      <c r="GZ115" s="7">
        <f t="shared" ca="1" si="601"/>
        <v>0</v>
      </c>
      <c r="HA115" s="7">
        <f t="shared" ca="1" si="462"/>
        <v>0.11118169953008472</v>
      </c>
      <c r="HB115" s="7">
        <f t="shared" ca="1" si="463"/>
        <v>0.35035676200837684</v>
      </c>
      <c r="HC115" s="7">
        <f t="shared" ca="1" si="464"/>
        <v>1</v>
      </c>
      <c r="HD115" s="7" t="str">
        <f t="shared" ca="1" si="465"/>
        <v>5</v>
      </c>
      <c r="HE115" s="7">
        <f ca="1">IFERROR(IF(HE114+HD115&gt;HF$4,HE114,HE114+HD115),"")</f>
        <v>60</v>
      </c>
      <c r="HF115" s="7">
        <f t="shared" ca="1" si="602"/>
        <v>0</v>
      </c>
      <c r="HG115" s="7">
        <f t="shared" ca="1" si="466"/>
        <v>0.52835202842224549</v>
      </c>
      <c r="HH115" s="7">
        <f t="shared" ca="1" si="467"/>
        <v>-6.6813566883783926E-2</v>
      </c>
      <c r="HI115" s="7">
        <f t="shared" ca="1" si="468"/>
        <v>0</v>
      </c>
      <c r="HJ115" s="7">
        <f t="shared" ca="1" si="469"/>
        <v>0</v>
      </c>
      <c r="HK115" s="7">
        <f ca="1">IFERROR(IF(HK114+HJ115&gt;HL$4,HK114,HK114+HJ115),"")</f>
        <v>60</v>
      </c>
      <c r="HL115" s="7">
        <f t="shared" ca="1" si="603"/>
        <v>0</v>
      </c>
      <c r="HM115" s="7">
        <f t="shared" ca="1" si="470"/>
        <v>0.57939121366448898</v>
      </c>
      <c r="HN115" s="7">
        <f t="shared" ca="1" si="471"/>
        <v>-0.11785275212602742</v>
      </c>
      <c r="HO115" s="7">
        <f t="shared" ca="1" si="472"/>
        <v>0</v>
      </c>
      <c r="HP115" s="7">
        <f t="shared" ca="1" si="473"/>
        <v>0</v>
      </c>
      <c r="HQ115" s="7">
        <f ca="1">IFERROR(IF(HQ114+HP115&gt;HR$4,HQ114,HQ114+HP115),"")</f>
        <v>60</v>
      </c>
      <c r="HR115" s="7">
        <f t="shared" ca="1" si="604"/>
        <v>0</v>
      </c>
      <c r="HS115" s="7">
        <f t="shared" ca="1" si="474"/>
        <v>0.55267397982737021</v>
      </c>
      <c r="HT115" s="7">
        <f t="shared" ca="1" si="475"/>
        <v>-9.1135518288908646E-2</v>
      </c>
      <c r="HU115" s="7">
        <f t="shared" ca="1" si="476"/>
        <v>0</v>
      </c>
      <c r="HV115" s="7">
        <f t="shared" ca="1" si="477"/>
        <v>0</v>
      </c>
      <c r="HW115" s="7">
        <f ca="1">IFERROR(IF(HW114+HV115&gt;HX$4,HW114,HW114+HV115),"")</f>
        <v>60</v>
      </c>
      <c r="HX115" s="7">
        <f t="shared" ca="1" si="605"/>
        <v>0</v>
      </c>
      <c r="HY115" s="7">
        <f t="shared" ca="1" si="478"/>
        <v>0.66209868297068264</v>
      </c>
      <c r="HZ115" s="7">
        <f t="shared" ca="1" si="479"/>
        <v>-0.20056022143222108</v>
      </c>
      <c r="IA115" s="7">
        <f t="shared" ca="1" si="480"/>
        <v>0</v>
      </c>
      <c r="IB115" s="7">
        <f t="shared" ca="1" si="481"/>
        <v>0</v>
      </c>
      <c r="IC115" s="7">
        <f ca="1">IFERROR(IF(IC114+IB115&gt;ID$4,IC114,IC114+IB115),"")</f>
        <v>60</v>
      </c>
      <c r="ID115" s="7">
        <f t="shared" ca="1" si="606"/>
        <v>0</v>
      </c>
      <c r="IE115" s="7">
        <f t="shared" ca="1" si="482"/>
        <v>0.44348819468148248</v>
      </c>
      <c r="IF115" s="7">
        <f t="shared" ca="1" si="483"/>
        <v>1.805026685697908E-2</v>
      </c>
      <c r="IG115" s="7">
        <f t="shared" ca="1" si="484"/>
        <v>1</v>
      </c>
      <c r="IH115" s="7" t="str">
        <f t="shared" ca="1" si="485"/>
        <v>5</v>
      </c>
      <c r="II115" s="7">
        <f ca="1">IFERROR(IF(II114+IH115&gt;IJ$4,II114,II114+IH115),"")</f>
        <v>60</v>
      </c>
      <c r="IJ115" s="7">
        <f t="shared" ca="1" si="607"/>
        <v>0</v>
      </c>
      <c r="IK115" s="7">
        <f t="shared" ca="1" si="486"/>
        <v>0.83008823364729822</v>
      </c>
      <c r="IL115" s="7">
        <f t="shared" ca="1" si="487"/>
        <v>-0.36854977210883666</v>
      </c>
      <c r="IM115" s="7">
        <f t="shared" ca="1" si="488"/>
        <v>0</v>
      </c>
      <c r="IN115" s="7">
        <f t="shared" ca="1" si="489"/>
        <v>0</v>
      </c>
      <c r="IO115" s="7">
        <f ca="1">IFERROR(IF(IO114+IN115&gt;IP$4,IO114,IO114+IN115),"")</f>
        <v>60</v>
      </c>
      <c r="IP115" s="7">
        <f t="shared" ca="1" si="608"/>
        <v>0</v>
      </c>
      <c r="IQ115" s="7">
        <f t="shared" ca="1" si="490"/>
        <v>0.50762566594320924</v>
      </c>
      <c r="IR115" s="7">
        <f t="shared" ca="1" si="491"/>
        <v>-4.6087204404747673E-2</v>
      </c>
      <c r="IS115" s="7">
        <f t="shared" ca="1" si="492"/>
        <v>0</v>
      </c>
      <c r="IT115" s="7">
        <f t="shared" ca="1" si="493"/>
        <v>0</v>
      </c>
      <c r="IU115" s="7">
        <f ca="1">IFERROR(IF(IU114+IT115&gt;IV$4,IU114,IU114+IT115),"")</f>
        <v>60</v>
      </c>
      <c r="IV115" s="7">
        <f t="shared" ca="1" si="609"/>
        <v>0</v>
      </c>
      <c r="IW115" s="7">
        <f t="shared" ca="1" si="494"/>
        <v>0.21480086190121073</v>
      </c>
      <c r="IX115" s="7">
        <f t="shared" ca="1" si="495"/>
        <v>0.24673759963725084</v>
      </c>
      <c r="IY115" s="7">
        <f t="shared" ca="1" si="496"/>
        <v>1</v>
      </c>
      <c r="IZ115" s="7" t="str">
        <f t="shared" ca="1" si="497"/>
        <v>5</v>
      </c>
      <c r="JA115" s="7">
        <f ca="1">IFERROR(IF(JA114+IZ115&gt;JB$4,JA114,JA114+IZ115),"")</f>
        <v>60</v>
      </c>
      <c r="JB115" s="7">
        <f t="shared" ca="1" si="610"/>
        <v>0</v>
      </c>
      <c r="JC115" s="7">
        <f t="shared" ca="1" si="498"/>
        <v>0.91567954203451019</v>
      </c>
      <c r="JD115" s="7">
        <f t="shared" ca="1" si="499"/>
        <v>-0.45414108049604862</v>
      </c>
      <c r="JE115" s="7">
        <f t="shared" ca="1" si="500"/>
        <v>0</v>
      </c>
      <c r="JF115" s="7">
        <f t="shared" ca="1" si="501"/>
        <v>0</v>
      </c>
      <c r="JG115" s="7">
        <f ca="1">IFERROR(IF(JG114+JF115&gt;JH$4,JG114,JG114+JF115),"")</f>
        <v>60</v>
      </c>
      <c r="JH115" s="7">
        <f t="shared" ca="1" si="611"/>
        <v>0</v>
      </c>
      <c r="JI115" s="7">
        <f t="shared" ca="1" si="502"/>
        <v>0.20983094325716112</v>
      </c>
      <c r="JJ115" s="7">
        <f t="shared" ca="1" si="503"/>
        <v>0.25170751828130045</v>
      </c>
      <c r="JK115" s="7">
        <f t="shared" ca="1" si="504"/>
        <v>1</v>
      </c>
      <c r="JL115" s="7" t="str">
        <f t="shared" ca="1" si="505"/>
        <v>5</v>
      </c>
      <c r="JM115" s="7">
        <f ca="1">IFERROR(IF(JM114+JL115&gt;JN$4,JM114,JM114+JL115),"")</f>
        <v>60</v>
      </c>
      <c r="JN115" s="7">
        <f t="shared" ca="1" si="612"/>
        <v>0</v>
      </c>
      <c r="JO115" s="7">
        <f t="shared" ca="1" si="506"/>
        <v>0.96404680402809861</v>
      </c>
      <c r="JP115" s="7">
        <f t="shared" ca="1" si="507"/>
        <v>-0.50250834248963705</v>
      </c>
      <c r="JQ115" s="7">
        <f t="shared" ca="1" si="508"/>
        <v>0</v>
      </c>
      <c r="JR115" s="7">
        <f t="shared" ca="1" si="509"/>
        <v>0</v>
      </c>
      <c r="JS115" s="7">
        <f ca="1">IFERROR(IF(JS114+JR115&gt;JT$4,JS114,JS114+JR115),"")</f>
        <v>60</v>
      </c>
      <c r="JT115" s="7">
        <f t="shared" ca="1" si="613"/>
        <v>0</v>
      </c>
      <c r="JU115" s="7">
        <f t="shared" ca="1" si="510"/>
        <v>0.10373033579659718</v>
      </c>
      <c r="JV115" s="7">
        <f t="shared" ca="1" si="511"/>
        <v>0.35780812574186438</v>
      </c>
      <c r="JW115" s="7">
        <f t="shared" ca="1" si="512"/>
        <v>1</v>
      </c>
      <c r="JX115" s="7" t="str">
        <f t="shared" ca="1" si="513"/>
        <v>5</v>
      </c>
      <c r="JY115" s="7">
        <f ca="1">IFERROR(IF(JY114+JX115&gt;JZ$4,JY114,JY114+JX115),"")</f>
        <v>60</v>
      </c>
      <c r="JZ115" s="7">
        <f t="shared" ca="1" si="614"/>
        <v>0</v>
      </c>
      <c r="KA115" s="7">
        <f t="shared" ca="1" si="514"/>
        <v>4.3633570827619539E-2</v>
      </c>
      <c r="KB115" s="7">
        <f t="shared" ca="1" si="515"/>
        <v>0.41790489071084203</v>
      </c>
      <c r="KC115" s="7">
        <f t="shared" ca="1" si="516"/>
        <v>1</v>
      </c>
      <c r="KD115" s="7" t="str">
        <f t="shared" ca="1" si="517"/>
        <v>5</v>
      </c>
      <c r="KE115" s="7">
        <f ca="1">IFERROR(IF(KE114+KD115&gt;KF$4,KE114,KE114+KD115),"")</f>
        <v>60</v>
      </c>
      <c r="KF115" s="7">
        <f t="shared" ca="1" si="615"/>
        <v>0</v>
      </c>
      <c r="KG115" s="7">
        <f t="shared" ca="1" si="518"/>
        <v>0.13224296013272496</v>
      </c>
      <c r="KH115" s="7">
        <f t="shared" ca="1" si="519"/>
        <v>0.3292955014057366</v>
      </c>
      <c r="KI115" s="7">
        <f t="shared" ca="1" si="520"/>
        <v>1</v>
      </c>
      <c r="KJ115" s="7" t="str">
        <f t="shared" ca="1" si="521"/>
        <v>5</v>
      </c>
      <c r="KK115" s="7">
        <f ca="1">IFERROR(IF(KK114+KJ115&gt;KL$4,KK114,KK114+KJ115),"")</f>
        <v>60</v>
      </c>
      <c r="KL115" s="7">
        <f t="shared" ca="1" si="616"/>
        <v>0</v>
      </c>
      <c r="KM115" s="7">
        <f t="shared" ca="1" si="522"/>
        <v>0.11150674248581527</v>
      </c>
      <c r="KN115" s="7">
        <f t="shared" ca="1" si="523"/>
        <v>0.3500317190526463</v>
      </c>
      <c r="KO115" s="7">
        <f t="shared" ca="1" si="524"/>
        <v>1</v>
      </c>
      <c r="KP115" s="7" t="str">
        <f t="shared" ca="1" si="525"/>
        <v>5</v>
      </c>
      <c r="KQ115" s="7">
        <f ca="1">IFERROR(IF(KQ114+KP115&gt;KR$4,KQ114,KQ114+KP115),"")</f>
        <v>60</v>
      </c>
      <c r="KR115" s="7">
        <f t="shared" ca="1" si="617"/>
        <v>0</v>
      </c>
      <c r="KS115" s="7">
        <f t="shared" ca="1" si="526"/>
        <v>0.90059537552015145</v>
      </c>
      <c r="KT115" s="7">
        <f t="shared" ca="1" si="527"/>
        <v>-0.43905691398168989</v>
      </c>
      <c r="KU115" s="7">
        <f t="shared" ca="1" si="528"/>
        <v>0</v>
      </c>
      <c r="KV115" s="7">
        <f t="shared" ca="1" si="529"/>
        <v>0</v>
      </c>
      <c r="KW115" s="7">
        <f ca="1">IFERROR(IF(KW114+KV115&gt;KX$4,KW114,KW114+KV115),"")</f>
        <v>60</v>
      </c>
      <c r="KX115" s="7">
        <f t="shared" ca="1" si="618"/>
        <v>0</v>
      </c>
      <c r="KY115" s="7">
        <f t="shared" ca="1" si="530"/>
        <v>1.6004496583843952E-2</v>
      </c>
      <c r="KZ115" s="7">
        <f t="shared" ca="1" si="531"/>
        <v>0.44553396495461761</v>
      </c>
      <c r="LA115" s="7">
        <f t="shared" ca="1" si="532"/>
        <v>1</v>
      </c>
      <c r="LB115" s="7" t="str">
        <f t="shared" ca="1" si="533"/>
        <v>5</v>
      </c>
      <c r="LC115" s="7">
        <f ca="1">IFERROR(IF(LC114+LB115&gt;LD$4,LC114,LC114+LB115),"")</f>
        <v>60</v>
      </c>
      <c r="LD115" s="7">
        <f t="shared" ca="1" si="619"/>
        <v>0</v>
      </c>
      <c r="LE115" s="7">
        <f t="shared" ca="1" si="534"/>
        <v>0.59574119518469859</v>
      </c>
      <c r="LF115" s="7">
        <f t="shared" ca="1" si="535"/>
        <v>-0.13420273364623703</v>
      </c>
      <c r="LG115" s="7">
        <f t="shared" ca="1" si="536"/>
        <v>0</v>
      </c>
      <c r="LH115" s="7">
        <f t="shared" ca="1" si="537"/>
        <v>0</v>
      </c>
      <c r="LI115" s="7">
        <f ca="1">IFERROR(IF(LI114+LH115&gt;LJ$4,LI114,LI114+LH115),"")</f>
        <v>60</v>
      </c>
      <c r="LJ115" s="7">
        <f t="shared" ca="1" si="620"/>
        <v>0</v>
      </c>
      <c r="LK115" s="7">
        <f t="shared" ca="1" si="538"/>
        <v>0.51403434583903374</v>
      </c>
      <c r="LL115" s="7">
        <f t="shared" ca="1" si="539"/>
        <v>-5.2495884300572171E-2</v>
      </c>
      <c r="LM115" s="7">
        <f t="shared" ca="1" si="540"/>
        <v>0</v>
      </c>
      <c r="LN115" s="7">
        <f t="shared" ca="1" si="541"/>
        <v>0</v>
      </c>
      <c r="LO115" s="7">
        <f ca="1">IFERROR(IF(LO114+LN115&gt;LP$4,LO114,LO114+LN115),"")</f>
        <v>60</v>
      </c>
      <c r="LP115" s="7">
        <f t="shared" ca="1" si="621"/>
        <v>0</v>
      </c>
      <c r="LQ115" s="7">
        <f t="shared" ca="1" si="542"/>
        <v>0.60048779707693289</v>
      </c>
      <c r="LR115" s="7">
        <f t="shared" ca="1" si="543"/>
        <v>-0.13894933553847133</v>
      </c>
      <c r="LS115" s="7">
        <f t="shared" ca="1" si="544"/>
        <v>0</v>
      </c>
      <c r="LT115" s="7">
        <f t="shared" ca="1" si="545"/>
        <v>0</v>
      </c>
      <c r="LU115" s="7">
        <f ca="1">IFERROR(IF(LU114+LT115&gt;LV$4,LU114,LU114+LT115),"")</f>
        <v>60</v>
      </c>
      <c r="LV115" s="7">
        <f t="shared" ca="1" si="622"/>
        <v>0</v>
      </c>
      <c r="LW115" s="7">
        <f t="shared" ca="1" si="546"/>
        <v>0.15262288620569175</v>
      </c>
      <c r="LX115" s="7">
        <f t="shared" ca="1" si="547"/>
        <v>0.30891557533276981</v>
      </c>
      <c r="LY115" s="7">
        <f t="shared" ca="1" si="548"/>
        <v>1</v>
      </c>
      <c r="LZ115" s="7" t="str">
        <f t="shared" ca="1" si="549"/>
        <v>5</v>
      </c>
      <c r="MA115" s="7">
        <f ca="1">IFERROR(IF(MA114+LZ115&gt;MB$4,MA114,MA114+LZ115),"")</f>
        <v>60</v>
      </c>
      <c r="MB115" s="7">
        <f t="shared" ca="1" si="623"/>
        <v>0</v>
      </c>
      <c r="MC115" s="7">
        <f t="shared" ca="1" si="550"/>
        <v>0.60516424643307332</v>
      </c>
      <c r="MD115" s="7">
        <f t="shared" ca="1" si="551"/>
        <v>-0.14362578489461175</v>
      </c>
      <c r="ME115" s="7">
        <f t="shared" ca="1" si="552"/>
        <v>0</v>
      </c>
      <c r="MF115" s="7">
        <f t="shared" ca="1" si="553"/>
        <v>0</v>
      </c>
      <c r="MG115" s="7">
        <f ca="1">IFERROR(IF(MG114+MF115&gt;MH$4,MG114,MG114+MF115),"")</f>
        <v>60</v>
      </c>
      <c r="MH115" s="7">
        <f t="shared" ca="1" si="624"/>
        <v>0</v>
      </c>
      <c r="MI115" s="7">
        <f t="shared" ca="1" si="554"/>
        <v>0.58190021911024392</v>
      </c>
      <c r="MJ115" s="7">
        <f t="shared" ca="1" si="555"/>
        <v>-0.12036175757178236</v>
      </c>
      <c r="MK115" s="7">
        <f t="shared" ca="1" si="556"/>
        <v>0</v>
      </c>
      <c r="ML115" s="7">
        <f t="shared" ca="1" si="557"/>
        <v>0</v>
      </c>
      <c r="MM115" s="7">
        <f ca="1">IFERROR(IF(MM114+ML115&gt;MN$4,MM114,MM114+ML115),"")</f>
        <v>60</v>
      </c>
      <c r="MN115" s="7">
        <f t="shared" ca="1" si="625"/>
        <v>0</v>
      </c>
      <c r="MO115" s="7">
        <f t="shared" ca="1" si="558"/>
        <v>0.86107440428274873</v>
      </c>
      <c r="MP115" s="7">
        <f t="shared" ca="1" si="559"/>
        <v>-0.39953594274428716</v>
      </c>
      <c r="MQ115" s="7">
        <f t="shared" ca="1" si="560"/>
        <v>0</v>
      </c>
      <c r="MR115" s="7">
        <f t="shared" ca="1" si="561"/>
        <v>0</v>
      </c>
      <c r="MS115" s="7">
        <f ca="1">IFERROR(IF(MS114+MR115&gt;MT$4,MS114,MS114+MR115),"")</f>
        <v>60</v>
      </c>
      <c r="MT115" s="7">
        <f t="shared" ca="1" si="626"/>
        <v>0</v>
      </c>
      <c r="MU115" s="7">
        <f t="shared" ca="1" si="562"/>
        <v>0.30367382271709054</v>
      </c>
      <c r="MV115" s="7">
        <f t="shared" ca="1" si="563"/>
        <v>0.15786463882137103</v>
      </c>
      <c r="MW115" s="7">
        <f t="shared" ca="1" si="564"/>
        <v>1</v>
      </c>
      <c r="MX115" s="7" t="str">
        <f t="shared" ca="1" si="565"/>
        <v>5</v>
      </c>
      <c r="MY115" s="7">
        <f ca="1">IFERROR(IF(MY114+MX115&gt;MZ$4,MY114,MY114+MX115),"")</f>
        <v>60</v>
      </c>
      <c r="MZ115" s="7">
        <f t="shared" ca="1" si="627"/>
        <v>0</v>
      </c>
      <c r="NA115" s="7">
        <f t="shared" ca="1" si="566"/>
        <v>0.79748176093369649</v>
      </c>
      <c r="NB115" s="7">
        <f t="shared" ca="1" si="567"/>
        <v>-0.33594329939523493</v>
      </c>
      <c r="NC115" s="7">
        <f t="shared" ca="1" si="568"/>
        <v>0</v>
      </c>
      <c r="ND115" s="7">
        <f t="shared" ca="1" si="569"/>
        <v>0</v>
      </c>
      <c r="NE115" s="7">
        <f ca="1">IFERROR(IF(NE114+ND115&gt;NF$4,NE114,NE114+ND115),"")</f>
        <v>60</v>
      </c>
      <c r="NF115" s="7">
        <f t="shared" ca="1" si="628"/>
        <v>0</v>
      </c>
      <c r="NG115" s="7">
        <f t="shared" ca="1" si="570"/>
        <v>0.88344293995546186</v>
      </c>
      <c r="NH115" s="7">
        <f t="shared" ca="1" si="571"/>
        <v>-0.42190447841700029</v>
      </c>
      <c r="NI115" s="7">
        <f t="shared" ca="1" si="572"/>
        <v>0</v>
      </c>
      <c r="NJ115" s="7">
        <f t="shared" ca="1" si="573"/>
        <v>0</v>
      </c>
      <c r="NK115" s="7">
        <f ca="1">IFERROR(IF(NK114+NJ115&gt;NL$4,NK114,NK114+NJ115),"")</f>
        <v>60</v>
      </c>
      <c r="NL115" s="7">
        <f t="shared" ca="1" si="629"/>
        <v>0</v>
      </c>
      <c r="NM115" s="7">
        <f t="shared" ca="1" si="574"/>
        <v>0.18321663323213599</v>
      </c>
      <c r="NN115" s="7">
        <f t="shared" ca="1" si="575"/>
        <v>0.27832182830632557</v>
      </c>
      <c r="NO115" s="7">
        <f t="shared" ca="1" si="576"/>
        <v>1</v>
      </c>
      <c r="NP115" s="7" t="str">
        <f t="shared" ca="1" si="577"/>
        <v>5</v>
      </c>
      <c r="NQ115" s="7">
        <f ca="1">IFERROR(IF(NQ114+NP115&gt;NR$4,NQ114,NQ114+NP115),"")</f>
        <v>60</v>
      </c>
      <c r="NR115" s="7">
        <f t="shared" ca="1" si="630"/>
        <v>0</v>
      </c>
      <c r="NT115">
        <v>113</v>
      </c>
      <c r="NU115" s="7" t="s">
        <v>19</v>
      </c>
      <c r="NV115" s="7" t="str">
        <f t="shared" ca="1" si="335"/>
        <v/>
      </c>
      <c r="NW115" s="7" t="str">
        <f t="shared" ca="1" si="329"/>
        <v/>
      </c>
      <c r="NX115" t="str">
        <f ca="1">IFERROR(VLOOKUP(NT115,$K$3:$AK$568,8,FALSE),"")</f>
        <v/>
      </c>
      <c r="NY115" t="str">
        <f ca="1">IFERROR(VLOOKUP(NT115,$K$3:$AK$568,9,FALSE),"")</f>
        <v/>
      </c>
      <c r="NZ115" s="7" t="str">
        <f ca="1">IFERROR(VLOOKUP(NT115,$K$3:$AK$568,27,FALSE),"")</f>
        <v/>
      </c>
      <c r="OB115">
        <v>113</v>
      </c>
      <c r="OC115" s="7" t="s">
        <v>19</v>
      </c>
      <c r="OD115" t="e">
        <f t="shared" ca="1" si="336"/>
        <v>#N/A</v>
      </c>
      <c r="OE115" s="7" t="str">
        <f t="shared" ca="1" si="337"/>
        <v/>
      </c>
      <c r="OF115" s="7" t="str">
        <f t="shared" ca="1" si="338"/>
        <v/>
      </c>
      <c r="OG115" t="str">
        <f t="shared" ca="1" si="339"/>
        <v/>
      </c>
      <c r="OI115">
        <v>113</v>
      </c>
      <c r="OJ115" s="7" t="s">
        <v>19</v>
      </c>
      <c r="OK115" s="7" t="str">
        <f t="shared" ca="1" si="340"/>
        <v/>
      </c>
      <c r="OL115" s="7" t="str">
        <f t="shared" ca="1" si="341"/>
        <v/>
      </c>
      <c r="OM115" t="str">
        <f ca="1">IFERROR(VLOOKUP(OI115,$L$3:$AK$568,7,FALSE),"")</f>
        <v/>
      </c>
      <c r="ON115" t="str">
        <f ca="1">IFERROR(VLOOKUP(OI115,$L$3:$AK$568,8,FALSE),"")</f>
        <v/>
      </c>
      <c r="OO115" s="7" t="str">
        <f ca="1">IFERROR(VLOOKUP(OI115,$L$3:$AK$568,26,FALSE),"")</f>
        <v/>
      </c>
      <c r="OQ115">
        <v>113</v>
      </c>
      <c r="OR115" s="7" t="s">
        <v>19</v>
      </c>
      <c r="OS115" t="e">
        <f t="shared" ca="1" si="342"/>
        <v>#N/A</v>
      </c>
      <c r="OT115" s="7" t="str">
        <f t="shared" ca="1" si="343"/>
        <v/>
      </c>
      <c r="OU115" s="7" t="str">
        <f t="shared" ca="1" si="344"/>
        <v/>
      </c>
      <c r="OV115" t="str">
        <f t="shared" ca="1" si="345"/>
        <v/>
      </c>
      <c r="OX115">
        <v>113</v>
      </c>
      <c r="OY115" s="7" t="s">
        <v>19</v>
      </c>
      <c r="OZ115" s="7" t="str">
        <f t="shared" ca="1" si="346"/>
        <v/>
      </c>
      <c r="PA115" s="7" t="str">
        <f t="shared" ca="1" si="347"/>
        <v/>
      </c>
      <c r="PB115" t="str">
        <f ca="1">IFERROR(VLOOKUP(OX115,$M$3:$AK$568,6,FALSE),"")</f>
        <v/>
      </c>
      <c r="PC115" t="str">
        <f ca="1">IFERROR(VLOOKUP(OX115,$M$3:$AK$568,7,FALSE),"")</f>
        <v/>
      </c>
      <c r="PD115" s="7" t="str">
        <f ca="1">IFERROR(VLOOKUP(OX115,$M$3:$AK$568,25,FALSE),"")</f>
        <v/>
      </c>
      <c r="PF115">
        <v>113</v>
      </c>
      <c r="PG115" s="7" t="s">
        <v>19</v>
      </c>
      <c r="PH115" t="e">
        <f t="shared" ca="1" si="348"/>
        <v>#N/A</v>
      </c>
      <c r="PI115" s="7" t="str">
        <f t="shared" ca="1" si="349"/>
        <v/>
      </c>
      <c r="PJ115" s="7" t="str">
        <f t="shared" ca="1" si="350"/>
        <v/>
      </c>
      <c r="PK115" t="str">
        <f t="shared" ca="1" si="351"/>
        <v/>
      </c>
      <c r="PM115">
        <v>113</v>
      </c>
      <c r="PN115" s="7" t="s">
        <v>19</v>
      </c>
      <c r="PO115" s="202" t="str">
        <f t="shared" ca="1" si="352"/>
        <v/>
      </c>
      <c r="PP115" s="7" t="str">
        <f t="shared" ca="1" si="353"/>
        <v/>
      </c>
      <c r="PQ115" t="str">
        <f ca="1">IFERROR(VLOOKUP(PM115,$G$325:$R$409,12,FALSE),"")</f>
        <v/>
      </c>
      <c r="PR115" t="e">
        <f ca="1">VLOOKUP(PM115,$G$324:$Q$409,11,FALSE)</f>
        <v>#N/A</v>
      </c>
      <c r="PS115" s="7" t="str">
        <f ca="1">VLOOKUP(PQ115,$R$325:$Y$409,8,FALSE)</f>
        <v>- -</v>
      </c>
      <c r="PT115" s="7">
        <f ca="1">ReSt</f>
        <v>-4</v>
      </c>
      <c r="PU115" s="7" t="e">
        <f t="shared" ca="1" si="354"/>
        <v>#N/A</v>
      </c>
      <c r="PV115" s="7" t="e">
        <f t="shared" ca="1" si="355"/>
        <v>#N/A</v>
      </c>
      <c r="PW115" s="7" t="str">
        <f ca="1">VLOOKUP(PQ115,$R$325:$AK$409,8,FALSE)</f>
        <v>- -</v>
      </c>
      <c r="PX115" s="7"/>
      <c r="PY115">
        <v>113</v>
      </c>
      <c r="PZ115" s="7" t="s">
        <v>19</v>
      </c>
      <c r="QA115" t="str">
        <f t="shared" ca="1" si="356"/>
        <v/>
      </c>
      <c r="QB115" s="7" t="str">
        <f t="shared" ca="1" si="357"/>
        <v/>
      </c>
      <c r="QC115" s="7" t="str">
        <f t="shared" ca="1" si="358"/>
        <v/>
      </c>
      <c r="QD115" t="str">
        <f t="shared" ca="1" si="359"/>
        <v/>
      </c>
      <c r="QF115">
        <v>113</v>
      </c>
      <c r="QG115" s="7" t="s">
        <v>19</v>
      </c>
      <c r="QH115" s="7" t="str">
        <f t="shared" ca="1" si="360"/>
        <v/>
      </c>
      <c r="QI115" s="7" t="e">
        <f t="shared" ca="1" si="361"/>
        <v>#VALUE!</v>
      </c>
      <c r="QJ115" t="e">
        <f t="shared" ca="1" si="362"/>
        <v>#N/A</v>
      </c>
      <c r="QK115" s="7" t="e">
        <f t="shared" ca="1" si="363"/>
        <v>#N/A</v>
      </c>
      <c r="QM115">
        <v>113</v>
      </c>
      <c r="QN115" s="7" t="s">
        <v>19</v>
      </c>
      <c r="QO115" t="str">
        <f t="shared" ca="1" si="364"/>
        <v/>
      </c>
      <c r="QP115" s="7" t="str">
        <f t="shared" ca="1" si="365"/>
        <v/>
      </c>
      <c r="QQ115" t="str">
        <f t="shared" ca="1" si="366"/>
        <v/>
      </c>
    </row>
    <row r="116" spans="1:459" x14ac:dyDescent="0.25">
      <c r="A116" s="240" t="str">
        <f>IF('Character Sheet'!$B$4="Creature","N","Y")</f>
        <v>Y</v>
      </c>
      <c r="C116" s="75"/>
      <c r="D116" s="76"/>
      <c r="F116" s="75"/>
      <c r="G116" s="76"/>
      <c r="I116" s="75"/>
      <c r="J116" s="85"/>
      <c r="K116" s="85">
        <f t="shared" ca="1" si="330"/>
        <v>4</v>
      </c>
      <c r="L116" s="85">
        <f t="shared" ca="1" si="632"/>
        <v>0</v>
      </c>
      <c r="M116" s="70">
        <f t="shared" ca="1" si="643"/>
        <v>5</v>
      </c>
      <c r="O116" s="222">
        <f t="shared" ca="1" si="331"/>
        <v>296</v>
      </c>
      <c r="Q116" s="7" t="str">
        <f t="shared" si="633"/>
        <v>Potter</v>
      </c>
      <c r="R116" s="9" t="s">
        <v>1407</v>
      </c>
      <c r="S116" s="9" t="s">
        <v>1407</v>
      </c>
      <c r="T116" s="61" t="str">
        <f>SUBSTITUTE(IFERROR(IFERROR(VLOOKUP(R116,'[1]Skill Statistics'!$A$3:$C$513,2,FALSE),VLOOKUP(Q116,'[1]Skill Statistics'!$A$3:$C$513,2,FALSE)),T115),"R*","ReSt")</f>
        <v>Ag/Me</v>
      </c>
      <c r="U116" s="61" t="str">
        <f>IFERROR(IFERROR(VLOOKUP(R116,'[1]Skill Statistics'!$A$3:$C$513,3,FALSE),VLOOKUP(Q116,'[1]Skill Statistics'!$A$3:$C$513,3,FALSE)),U115)</f>
        <v>In</v>
      </c>
      <c r="V116" s="61" t="str">
        <f>IF(ISNUMBER(SEARCH("Category",R116)),"- -",IFERROR(IFERROR(VLOOKUP(Q116,[1]Professions!$A$4:$AM$288,MATCH(Profession,[1]Professions!$A$1:$AM$1,0),FALSE),VLOOKUP(Q116,Calculations!$B$91:$I$95,8,FALSE)),"- -"))</f>
        <v>2 / 4</v>
      </c>
      <c r="W116" s="60">
        <f t="shared" ca="1" si="332"/>
        <v>0</v>
      </c>
      <c r="X116" s="7">
        <f ca="1">IFERROR(VLOOKUP(R116,$BS$6:$NR$519,MATCH(ActualLevel,$BS$3:$NR$3,0),FALSE),"- -")</f>
        <v>0</v>
      </c>
      <c r="Y116" s="7">
        <f t="shared" ca="1" si="640"/>
        <v>0</v>
      </c>
      <c r="Z116" s="7">
        <f ca="1">IFERROR(VLOOKUP(Y116,Charts!$BQ$2:$BR$52,2,FALSE),"- -")</f>
        <v>-25</v>
      </c>
      <c r="AA116" s="7">
        <f t="shared" ca="1" si="367"/>
        <v>3</v>
      </c>
      <c r="AB116" s="7">
        <f t="shared" ca="1" si="634"/>
        <v>0</v>
      </c>
      <c r="AC116" s="7"/>
      <c r="AD116" s="7"/>
      <c r="AE116" s="7"/>
      <c r="AF116" s="7"/>
      <c r="AG116" s="7"/>
      <c r="AH116" s="43"/>
      <c r="AI116" s="7"/>
      <c r="AJ116" s="7"/>
      <c r="AK116" s="7">
        <f t="shared" ca="1" si="368"/>
        <v>-22</v>
      </c>
      <c r="AL116" s="7"/>
      <c r="AM116" s="69">
        <f>IFERROR(VLOOKUP(R116,'[1]Skill Statistics'!$A$3:$AN$513,MATCH(Profession,'[1]Skill Statistics'!$A$2:$AN$2,0),FALSE),0)</f>
        <v>0</v>
      </c>
      <c r="AN116" s="85">
        <f>IFERROR(VLOOKUP(Q116,'[1]Skill Statistics'!$A$3:$BK$513,MATCH(Archetype,'[1]Skill Statistics'!$A$2:$BK$2,0),FALSE),0)</f>
        <v>0</v>
      </c>
      <c r="AO116" s="85">
        <f>IFERROR(VLOOKUP(Q116,'[1]Skill Statistics'!$A$3:$BB$513,MATCH(Race,'[1]Skill Statistics'!$A$2:$BB$2,0),FALSE),0)</f>
        <v>0</v>
      </c>
      <c r="AP116" s="85">
        <f t="shared" ca="1" si="333"/>
        <v>0.3</v>
      </c>
      <c r="AQ116" s="70"/>
      <c r="AS116" s="69">
        <f>IFERROR(VLOOKUP(Q116,'[1]Professional Skills'!$A$4:$AM$288,MATCH(Profession,'[1]Professional Skills'!$A$3:$AM$3,0),FALSE),"- -")</f>
        <v>0</v>
      </c>
      <c r="AU116" s="7">
        <f t="shared" si="636"/>
        <v>0</v>
      </c>
      <c r="AV116" s="7">
        <f t="shared" ca="1" si="635"/>
        <v>0</v>
      </c>
      <c r="AW116" t="str">
        <f t="shared" si="371"/>
        <v/>
      </c>
      <c r="AX116" t="str">
        <f>IFERROR(_xlfn.RANK.EQ(AW116,$AW$5:$AW$568),"")</f>
        <v/>
      </c>
      <c r="AY116">
        <f t="shared" si="327"/>
        <v>0</v>
      </c>
      <c r="AZ116" s="70" t="str">
        <f t="shared" si="369"/>
        <v/>
      </c>
      <c r="BB116" s="69" t="str">
        <f>IFERROR(IF(Q116="Language",VLOOKUP(R116,[1]Cultures!$B$4:$N$218,MATCH(Culture,[1]Cultures!$B$3:$N$3,0),FALSE),VLOOKUP(Q116,[1]Cultures!$B$4:$O$212,MATCH(Culture,[1]Cultures!$B$3:$O$3,0),FALSE)),"- -")</f>
        <v>- -</v>
      </c>
      <c r="BD116">
        <f t="shared" ca="1" si="631"/>
        <v>0</v>
      </c>
      <c r="BE116" t="str">
        <f t="shared" si="578"/>
        <v/>
      </c>
      <c r="BG116">
        <f t="shared" ca="1" si="641"/>
        <v>0.48944929127297221</v>
      </c>
      <c r="BH116">
        <f ca="1">_xlfn.RANK.EQ(BG116,$BG$89:$BG$568)</f>
        <v>46</v>
      </c>
      <c r="BI116" s="7" t="str">
        <f t="shared" ca="1" si="644"/>
        <v>- -</v>
      </c>
      <c r="BK116" s="7">
        <f t="shared" ca="1" si="642"/>
        <v>0</v>
      </c>
      <c r="BL116" s="70">
        <f t="shared" ca="1" si="328"/>
        <v>0</v>
      </c>
      <c r="BN116" s="69">
        <f>IFERROR(VLOOKUP(V116,Charts!$BT$2:$BV$14,3,FALSE),"- -")</f>
        <v>0.76923076923076927</v>
      </c>
      <c r="BO116" s="85">
        <f t="shared" ca="1" si="334"/>
        <v>1.305728251228881</v>
      </c>
      <c r="BP116" s="70">
        <f t="shared" ca="1" si="579"/>
        <v>296</v>
      </c>
      <c r="BR116" s="7">
        <v>111</v>
      </c>
      <c r="BS116" s="9" t="str">
        <f ca="1">VLOOKUP(BR116,$O$3:$R$568,4,FALSE)</f>
        <v>Adrenal Speed</v>
      </c>
      <c r="BT116" s="7" t="str">
        <f ca="1">VLOOKUP(BS116,$R$3:$V$568,5,FALSE)</f>
        <v>5 / 7</v>
      </c>
      <c r="BU116" s="7">
        <f ca="1">VLOOKUP(BT116,Charts!$BT$2:$BV$14,3,FALSE)</f>
        <v>0.46153846153846156</v>
      </c>
      <c r="BV116" s="7" t="str">
        <f t="shared" ca="1" si="372"/>
        <v>5</v>
      </c>
      <c r="BW116" s="7" t="str">
        <f t="shared" ca="1" si="373"/>
        <v>7</v>
      </c>
      <c r="BY116" s="7">
        <f t="shared" ca="1" si="374"/>
        <v>0.37858460008392936</v>
      </c>
      <c r="BZ116" s="7">
        <f t="shared" ca="1" si="375"/>
        <v>8.2953861454532207E-2</v>
      </c>
      <c r="CA116" s="7">
        <f t="shared" ca="1" si="376"/>
        <v>1</v>
      </c>
      <c r="CB116" s="7" t="str">
        <f t="shared" ca="1" si="377"/>
        <v>5</v>
      </c>
      <c r="CC116" s="7">
        <f ca="1">IFERROR(IF(CC115+CB116&gt;CD$4,CC115,CC115+CB116),"")</f>
        <v>38</v>
      </c>
      <c r="CD116" s="7">
        <f t="shared" ca="1" si="580"/>
        <v>0</v>
      </c>
      <c r="CE116" s="7">
        <f t="shared" ca="1" si="378"/>
        <v>0.85881322486105605</v>
      </c>
      <c r="CF116" s="7">
        <f t="shared" ca="1" si="379"/>
        <v>-0.39727476332259448</v>
      </c>
      <c r="CG116" s="7">
        <f t="shared" ca="1" si="380"/>
        <v>0</v>
      </c>
      <c r="CH116" s="7">
        <f t="shared" ca="1" si="381"/>
        <v>0</v>
      </c>
      <c r="CI116" s="7">
        <f ca="1">IFERROR(IF(CI115+CH116&gt;CJ$4,CI115,CI115+CH116),"")</f>
        <v>60</v>
      </c>
      <c r="CJ116" s="7">
        <f t="shared" ca="1" si="581"/>
        <v>0</v>
      </c>
      <c r="CK116" s="7">
        <f t="shared" ca="1" si="382"/>
        <v>0.32377518701093799</v>
      </c>
      <c r="CL116" s="7">
        <f t="shared" ca="1" si="383"/>
        <v>0.13776327452752357</v>
      </c>
      <c r="CM116" s="7">
        <f t="shared" ca="1" si="384"/>
        <v>1</v>
      </c>
      <c r="CN116" s="7" t="str">
        <f t="shared" ca="1" si="385"/>
        <v>5</v>
      </c>
      <c r="CO116" s="7">
        <f ca="1">IFERROR(IF(CO115+CN116&gt;CP$4,CO115,CO115+CN116),"")</f>
        <v>60</v>
      </c>
      <c r="CP116" s="7">
        <f t="shared" ca="1" si="582"/>
        <v>0</v>
      </c>
      <c r="CQ116" s="7">
        <f t="shared" ca="1" si="386"/>
        <v>3.5679219275108531E-2</v>
      </c>
      <c r="CR116" s="7">
        <f t="shared" ca="1" si="387"/>
        <v>0.42585924226335303</v>
      </c>
      <c r="CS116" s="7">
        <f t="shared" ca="1" si="388"/>
        <v>1</v>
      </c>
      <c r="CT116" s="7" t="str">
        <f t="shared" ca="1" si="389"/>
        <v>5</v>
      </c>
      <c r="CU116" s="7">
        <f ca="1">IFERROR(IF(CU115+CT116&gt;CV$4,CU115,CU115+CT116),"")</f>
        <v>60</v>
      </c>
      <c r="CV116" s="7">
        <f t="shared" ca="1" si="583"/>
        <v>0</v>
      </c>
      <c r="CW116" s="7">
        <f t="shared" ca="1" si="390"/>
        <v>0.96759428424898208</v>
      </c>
      <c r="CX116" s="7">
        <f t="shared" ca="1" si="391"/>
        <v>-0.50605582271052052</v>
      </c>
      <c r="CY116" s="7">
        <f t="shared" ca="1" si="392"/>
        <v>0</v>
      </c>
      <c r="CZ116" s="7">
        <f t="shared" ca="1" si="393"/>
        <v>0</v>
      </c>
      <c r="DA116" s="7">
        <f ca="1">IFERROR(IF(DA115+CZ116&gt;DB$4,DA115,DA115+CZ116),"")</f>
        <v>60</v>
      </c>
      <c r="DB116" s="7">
        <f t="shared" ca="1" si="584"/>
        <v>0</v>
      </c>
      <c r="DC116" s="7">
        <f t="shared" ca="1" si="394"/>
        <v>0.71619826806706754</v>
      </c>
      <c r="DD116" s="7">
        <f t="shared" ca="1" si="395"/>
        <v>-0.25465980652860598</v>
      </c>
      <c r="DE116" s="7">
        <f t="shared" ca="1" si="396"/>
        <v>0</v>
      </c>
      <c r="DF116" s="7">
        <f t="shared" ca="1" si="397"/>
        <v>0</v>
      </c>
      <c r="DG116" s="7">
        <f ca="1">IFERROR(IF(DG115+DF116&gt;DH$4,DG115,DG115+DF116),"")</f>
        <v>60</v>
      </c>
      <c r="DH116" s="7">
        <f t="shared" ca="1" si="585"/>
        <v>0</v>
      </c>
      <c r="DI116" s="7">
        <f t="shared" ca="1" si="398"/>
        <v>0.35918039205360441</v>
      </c>
      <c r="DJ116" s="7">
        <f t="shared" ca="1" si="399"/>
        <v>0.10235806948485715</v>
      </c>
      <c r="DK116" s="7">
        <f t="shared" ca="1" si="400"/>
        <v>1</v>
      </c>
      <c r="DL116" s="7" t="str">
        <f t="shared" ca="1" si="401"/>
        <v>5</v>
      </c>
      <c r="DM116" s="7">
        <f ca="1">IFERROR(IF(DM115+DL116&gt;DN$4,DM115,DM115+DL116),"")</f>
        <v>60</v>
      </c>
      <c r="DN116" s="7">
        <f t="shared" ca="1" si="586"/>
        <v>0</v>
      </c>
      <c r="DO116" s="7">
        <f t="shared" ca="1" si="402"/>
        <v>0.97437214269648886</v>
      </c>
      <c r="DP116" s="7">
        <f t="shared" ca="1" si="403"/>
        <v>-0.5128336811580273</v>
      </c>
      <c r="DQ116" s="7">
        <f t="shared" ca="1" si="404"/>
        <v>0</v>
      </c>
      <c r="DR116" s="7">
        <f t="shared" ca="1" si="405"/>
        <v>0</v>
      </c>
      <c r="DS116" s="7">
        <f ca="1">IFERROR(IF(DS115+DR116&gt;DT$4,DS115,DS115+DR116),"")</f>
        <v>60</v>
      </c>
      <c r="DT116" s="7">
        <f t="shared" ca="1" si="587"/>
        <v>0</v>
      </c>
      <c r="DU116" s="7">
        <f t="shared" ca="1" si="406"/>
        <v>0.90754085209828783</v>
      </c>
      <c r="DV116" s="7">
        <f t="shared" ca="1" si="407"/>
        <v>-0.44600239055982627</v>
      </c>
      <c r="DW116" s="7">
        <f t="shared" ca="1" si="408"/>
        <v>0</v>
      </c>
      <c r="DX116" s="7">
        <f t="shared" ca="1" si="409"/>
        <v>0</v>
      </c>
      <c r="DY116" s="7">
        <f ca="1">IFERROR(IF(DY115+DX116&gt;DZ$4,DY115,DY115+DX116),"")</f>
        <v>60</v>
      </c>
      <c r="DZ116" s="7">
        <f t="shared" ca="1" si="588"/>
        <v>0</v>
      </c>
      <c r="EA116" s="7">
        <f t="shared" ca="1" si="410"/>
        <v>0.11453638227110041</v>
      </c>
      <c r="EB116" s="7">
        <f t="shared" ca="1" si="411"/>
        <v>0.34700207926736115</v>
      </c>
      <c r="EC116" s="7">
        <f t="shared" ca="1" si="412"/>
        <v>1</v>
      </c>
      <c r="ED116" s="7" t="str">
        <f t="shared" ca="1" si="413"/>
        <v>5</v>
      </c>
      <c r="EE116" s="7">
        <f ca="1">IFERROR(IF(EE115+ED116&gt;EF$4,EE115,EE115+ED116),"")</f>
        <v>60</v>
      </c>
      <c r="EF116" s="7">
        <f t="shared" ca="1" si="589"/>
        <v>0</v>
      </c>
      <c r="EG116" s="7">
        <f t="shared" ca="1" si="414"/>
        <v>0.98737960126210467</v>
      </c>
      <c r="EH116" s="7">
        <f t="shared" ca="1" si="415"/>
        <v>-0.5258411397236431</v>
      </c>
      <c r="EI116" s="7">
        <f t="shared" ca="1" si="416"/>
        <v>0</v>
      </c>
      <c r="EJ116" s="7">
        <f t="shared" ca="1" si="417"/>
        <v>0</v>
      </c>
      <c r="EK116" s="7">
        <f ca="1">IFERROR(IF(EK115+EJ116&gt;EL$4,EK115,EK115+EJ116),"")</f>
        <v>60</v>
      </c>
      <c r="EL116" s="7">
        <f t="shared" ca="1" si="590"/>
        <v>0</v>
      </c>
      <c r="EM116" s="7">
        <f t="shared" ca="1" si="418"/>
        <v>0.77942206580349926</v>
      </c>
      <c r="EN116" s="7">
        <f t="shared" ca="1" si="419"/>
        <v>-0.3178836042650377</v>
      </c>
      <c r="EO116" s="7">
        <f t="shared" ca="1" si="420"/>
        <v>0</v>
      </c>
      <c r="EP116" s="7">
        <f t="shared" ca="1" si="421"/>
        <v>0</v>
      </c>
      <c r="EQ116" s="7">
        <f ca="1">IFERROR(IF(EQ115+EP116&gt;ER$4,EQ115,EQ115+EP116),"")</f>
        <v>60</v>
      </c>
      <c r="ER116" s="7">
        <f t="shared" ca="1" si="591"/>
        <v>0</v>
      </c>
      <c r="ES116" s="7">
        <f t="shared" ca="1" si="422"/>
        <v>0.70424475714394519</v>
      </c>
      <c r="ET116" s="7">
        <f t="shared" ca="1" si="423"/>
        <v>-0.24270629560548362</v>
      </c>
      <c r="EU116" s="7">
        <f t="shared" ca="1" si="424"/>
        <v>0</v>
      </c>
      <c r="EV116" s="7">
        <f t="shared" ca="1" si="425"/>
        <v>0</v>
      </c>
      <c r="EW116" s="7">
        <f ca="1">IFERROR(IF(EW115+EV116&gt;EX$4,EW115,EW115+EV116),"")</f>
        <v>60</v>
      </c>
      <c r="EX116" s="7">
        <f t="shared" ca="1" si="592"/>
        <v>0</v>
      </c>
      <c r="EY116" s="7">
        <f t="shared" ca="1" si="426"/>
        <v>0.11612017598676261</v>
      </c>
      <c r="EZ116" s="7">
        <f t="shared" ca="1" si="427"/>
        <v>0.34541828555169896</v>
      </c>
      <c r="FA116" s="7">
        <f t="shared" ca="1" si="428"/>
        <v>1</v>
      </c>
      <c r="FB116" s="7" t="str">
        <f t="shared" ca="1" si="429"/>
        <v>5</v>
      </c>
      <c r="FC116" s="7">
        <f ca="1">IFERROR(IF(FC115+FB116&gt;FD$4,FC115,FC115+FB116),"")</f>
        <v>60</v>
      </c>
      <c r="FD116" s="7">
        <f t="shared" ca="1" si="593"/>
        <v>0</v>
      </c>
      <c r="FE116" s="7">
        <f t="shared" ca="1" si="430"/>
        <v>0.74431469764954816</v>
      </c>
      <c r="FF116" s="7">
        <f t="shared" ca="1" si="431"/>
        <v>-0.2827762361110866</v>
      </c>
      <c r="FG116" s="7">
        <f t="shared" ca="1" si="432"/>
        <v>0</v>
      </c>
      <c r="FH116" s="7">
        <f t="shared" ca="1" si="433"/>
        <v>0</v>
      </c>
      <c r="FI116" s="7">
        <f ca="1">IFERROR(IF(FI115+FH116&gt;FJ$4,FI115,FI115+FH116),"")</f>
        <v>60</v>
      </c>
      <c r="FJ116" s="7">
        <f t="shared" ca="1" si="594"/>
        <v>0</v>
      </c>
      <c r="FK116" s="7">
        <f t="shared" ca="1" si="434"/>
        <v>7.7014487735557746E-2</v>
      </c>
      <c r="FL116" s="7">
        <f t="shared" ca="1" si="435"/>
        <v>0.38452397380290382</v>
      </c>
      <c r="FM116" s="7">
        <f t="shared" ca="1" si="436"/>
        <v>1</v>
      </c>
      <c r="FN116" s="7" t="str">
        <f t="shared" ca="1" si="437"/>
        <v>5</v>
      </c>
      <c r="FO116" s="7">
        <f ca="1">IFERROR(IF(FO115+FN116&gt;FP$4,FO115,FO115+FN116),"")</f>
        <v>60</v>
      </c>
      <c r="FP116" s="7">
        <f t="shared" ca="1" si="595"/>
        <v>0</v>
      </c>
      <c r="FQ116" s="7">
        <f t="shared" ca="1" si="438"/>
        <v>0.5877224139589059</v>
      </c>
      <c r="FR116" s="7">
        <f t="shared" ca="1" si="439"/>
        <v>-0.12618395242044433</v>
      </c>
      <c r="FS116" s="7">
        <f t="shared" ca="1" si="440"/>
        <v>0</v>
      </c>
      <c r="FT116" s="7">
        <f t="shared" ca="1" si="441"/>
        <v>0</v>
      </c>
      <c r="FU116" s="7">
        <f ca="1">IFERROR(IF(FU115+FT116&gt;FV$4,FU115,FU115+FT116),"")</f>
        <v>60</v>
      </c>
      <c r="FV116" s="7">
        <f t="shared" ca="1" si="596"/>
        <v>0</v>
      </c>
      <c r="FW116" s="7">
        <f t="shared" ca="1" si="442"/>
        <v>0.29595198728544803</v>
      </c>
      <c r="FX116" s="7">
        <f t="shared" ca="1" si="443"/>
        <v>0.16558647425301354</v>
      </c>
      <c r="FY116" s="7">
        <f t="shared" ca="1" si="444"/>
        <v>1</v>
      </c>
      <c r="FZ116" s="7" t="str">
        <f t="shared" ca="1" si="445"/>
        <v>5</v>
      </c>
      <c r="GA116" s="7">
        <f ca="1">IFERROR(IF(GA115+FZ116&gt;GB$4,GA115,GA115+FZ116),"")</f>
        <v>60</v>
      </c>
      <c r="GB116" s="7">
        <f t="shared" ca="1" si="597"/>
        <v>0</v>
      </c>
      <c r="GC116" s="7">
        <f t="shared" ca="1" si="446"/>
        <v>0.44362557157332327</v>
      </c>
      <c r="GD116" s="7">
        <f t="shared" ca="1" si="447"/>
        <v>1.791288996513829E-2</v>
      </c>
      <c r="GE116" s="7">
        <f t="shared" ca="1" si="448"/>
        <v>1</v>
      </c>
      <c r="GF116" s="7" t="str">
        <f t="shared" ca="1" si="449"/>
        <v>5</v>
      </c>
      <c r="GG116" s="7">
        <f ca="1">IFERROR(IF(GG115+GF116&gt;GH$4,GG115,GG115+GF116),"")</f>
        <v>60</v>
      </c>
      <c r="GH116" s="7">
        <f t="shared" ca="1" si="598"/>
        <v>0</v>
      </c>
      <c r="GI116" s="7">
        <f t="shared" ca="1" si="450"/>
        <v>0.10954398242269114</v>
      </c>
      <c r="GJ116" s="7">
        <f t="shared" ca="1" si="451"/>
        <v>0.35199447911577042</v>
      </c>
      <c r="GK116" s="7">
        <f t="shared" ca="1" si="452"/>
        <v>1</v>
      </c>
      <c r="GL116" s="7" t="str">
        <f t="shared" ca="1" si="453"/>
        <v>5</v>
      </c>
      <c r="GM116" s="7">
        <f ca="1">IFERROR(IF(GM115+GL116&gt;GN$4,GM115,GM115+GL116),"")</f>
        <v>60</v>
      </c>
      <c r="GN116" s="7">
        <f t="shared" ca="1" si="599"/>
        <v>0</v>
      </c>
      <c r="GO116" s="7">
        <f t="shared" ca="1" si="454"/>
        <v>0.41153992994656496</v>
      </c>
      <c r="GP116" s="7">
        <f t="shared" ca="1" si="455"/>
        <v>4.99985315918966E-2</v>
      </c>
      <c r="GQ116" s="7">
        <f t="shared" ca="1" si="456"/>
        <v>1</v>
      </c>
      <c r="GR116" s="7" t="str">
        <f t="shared" ca="1" si="457"/>
        <v>5</v>
      </c>
      <c r="GS116" s="7">
        <f ca="1">IFERROR(IF(GS115+GR116&gt;GT$4,GS115,GS115+GR116),"")</f>
        <v>60</v>
      </c>
      <c r="GT116" s="7">
        <f t="shared" ca="1" si="600"/>
        <v>0</v>
      </c>
      <c r="GU116" s="7">
        <f t="shared" ca="1" si="458"/>
        <v>0.64502123374818132</v>
      </c>
      <c r="GV116" s="7">
        <f t="shared" ca="1" si="459"/>
        <v>-0.18348277220971976</v>
      </c>
      <c r="GW116" s="7">
        <f t="shared" ca="1" si="460"/>
        <v>0</v>
      </c>
      <c r="GX116" s="7">
        <f t="shared" ca="1" si="461"/>
        <v>0</v>
      </c>
      <c r="GY116" s="7">
        <f ca="1">IFERROR(IF(GY115+GX116&gt;GZ$4,GY115,GY115+GX116),"")</f>
        <v>60</v>
      </c>
      <c r="GZ116" s="7">
        <f t="shared" ca="1" si="601"/>
        <v>0</v>
      </c>
      <c r="HA116" s="7">
        <f t="shared" ca="1" si="462"/>
        <v>0.2386795824841238</v>
      </c>
      <c r="HB116" s="7">
        <f t="shared" ca="1" si="463"/>
        <v>0.22285887905433777</v>
      </c>
      <c r="HC116" s="7">
        <f t="shared" ca="1" si="464"/>
        <v>1</v>
      </c>
      <c r="HD116" s="7" t="str">
        <f t="shared" ca="1" si="465"/>
        <v>5</v>
      </c>
      <c r="HE116" s="7">
        <f ca="1">IFERROR(IF(HE115+HD116&gt;HF$4,HE115,HE115+HD116),"")</f>
        <v>60</v>
      </c>
      <c r="HF116" s="7">
        <f t="shared" ca="1" si="602"/>
        <v>0</v>
      </c>
      <c r="HG116" s="7">
        <f t="shared" ca="1" si="466"/>
        <v>0.90424062434488639</v>
      </c>
      <c r="HH116" s="7">
        <f t="shared" ca="1" si="467"/>
        <v>-0.44270216280642483</v>
      </c>
      <c r="HI116" s="7">
        <f t="shared" ca="1" si="468"/>
        <v>0</v>
      </c>
      <c r="HJ116" s="7">
        <f t="shared" ca="1" si="469"/>
        <v>0</v>
      </c>
      <c r="HK116" s="7">
        <f ca="1">IFERROR(IF(HK115+HJ116&gt;HL$4,HK115,HK115+HJ116),"")</f>
        <v>60</v>
      </c>
      <c r="HL116" s="7">
        <f t="shared" ca="1" si="603"/>
        <v>0</v>
      </c>
      <c r="HM116" s="7">
        <f t="shared" ca="1" si="470"/>
        <v>0.52193623969348335</v>
      </c>
      <c r="HN116" s="7">
        <f t="shared" ca="1" si="471"/>
        <v>-6.0397778155021786E-2</v>
      </c>
      <c r="HO116" s="7">
        <f t="shared" ca="1" si="472"/>
        <v>0</v>
      </c>
      <c r="HP116" s="7">
        <f t="shared" ca="1" si="473"/>
        <v>0</v>
      </c>
      <c r="HQ116" s="7">
        <f ca="1">IFERROR(IF(HQ115+HP116&gt;HR$4,HQ115,HQ115+HP116),"")</f>
        <v>60</v>
      </c>
      <c r="HR116" s="7">
        <f t="shared" ca="1" si="604"/>
        <v>0</v>
      </c>
      <c r="HS116" s="7">
        <f t="shared" ca="1" si="474"/>
        <v>0.46097171113910096</v>
      </c>
      <c r="HT116" s="7">
        <f t="shared" ca="1" si="475"/>
        <v>5.667503993606049E-4</v>
      </c>
      <c r="HU116" s="7">
        <f t="shared" ca="1" si="476"/>
        <v>1</v>
      </c>
      <c r="HV116" s="7" t="str">
        <f t="shared" ca="1" si="477"/>
        <v>5</v>
      </c>
      <c r="HW116" s="7">
        <f ca="1">IFERROR(IF(HW115+HV116&gt;HX$4,HW115,HW115+HV116),"")</f>
        <v>60</v>
      </c>
      <c r="HX116" s="7">
        <f t="shared" ca="1" si="605"/>
        <v>0</v>
      </c>
      <c r="HY116" s="7">
        <f t="shared" ca="1" si="478"/>
        <v>0.85822460401044043</v>
      </c>
      <c r="HZ116" s="7">
        <f t="shared" ca="1" si="479"/>
        <v>-0.39668614247197886</v>
      </c>
      <c r="IA116" s="7">
        <f t="shared" ca="1" si="480"/>
        <v>0</v>
      </c>
      <c r="IB116" s="7">
        <f t="shared" ca="1" si="481"/>
        <v>0</v>
      </c>
      <c r="IC116" s="7">
        <f ca="1">IFERROR(IF(IC115+IB116&gt;ID$4,IC115,IC115+IB116),"")</f>
        <v>60</v>
      </c>
      <c r="ID116" s="7">
        <f t="shared" ca="1" si="606"/>
        <v>0</v>
      </c>
      <c r="IE116" s="7">
        <f t="shared" ca="1" si="482"/>
        <v>0.77199177695845922</v>
      </c>
      <c r="IF116" s="7">
        <f t="shared" ca="1" si="483"/>
        <v>-0.31045331541999766</v>
      </c>
      <c r="IG116" s="7">
        <f t="shared" ca="1" si="484"/>
        <v>0</v>
      </c>
      <c r="IH116" s="7">
        <f t="shared" ca="1" si="485"/>
        <v>0</v>
      </c>
      <c r="II116" s="7">
        <f ca="1">IFERROR(IF(II115+IH116&gt;IJ$4,II115,II115+IH116),"")</f>
        <v>60</v>
      </c>
      <c r="IJ116" s="7">
        <f t="shared" ca="1" si="607"/>
        <v>0</v>
      </c>
      <c r="IK116" s="7">
        <f t="shared" ca="1" si="486"/>
        <v>0.5117947222740904</v>
      </c>
      <c r="IL116" s="7">
        <f t="shared" ca="1" si="487"/>
        <v>-5.0256260735628833E-2</v>
      </c>
      <c r="IM116" s="7">
        <f t="shared" ca="1" si="488"/>
        <v>0</v>
      </c>
      <c r="IN116" s="7">
        <f t="shared" ca="1" si="489"/>
        <v>0</v>
      </c>
      <c r="IO116" s="7">
        <f ca="1">IFERROR(IF(IO115+IN116&gt;IP$4,IO115,IO115+IN116),"")</f>
        <v>60</v>
      </c>
      <c r="IP116" s="7">
        <f t="shared" ca="1" si="608"/>
        <v>0</v>
      </c>
      <c r="IQ116" s="7">
        <f t="shared" ca="1" si="490"/>
        <v>0.30732259723390609</v>
      </c>
      <c r="IR116" s="7">
        <f t="shared" ca="1" si="491"/>
        <v>0.15421586430455547</v>
      </c>
      <c r="IS116" s="7">
        <f t="shared" ca="1" si="492"/>
        <v>1</v>
      </c>
      <c r="IT116" s="7" t="str">
        <f t="shared" ca="1" si="493"/>
        <v>5</v>
      </c>
      <c r="IU116" s="7">
        <f ca="1">IFERROR(IF(IU115+IT116&gt;IV$4,IU115,IU115+IT116),"")</f>
        <v>60</v>
      </c>
      <c r="IV116" s="7">
        <f t="shared" ca="1" si="609"/>
        <v>0</v>
      </c>
      <c r="IW116" s="7">
        <f t="shared" ca="1" si="494"/>
        <v>8.5985421275417528E-2</v>
      </c>
      <c r="IX116" s="7">
        <f t="shared" ca="1" si="495"/>
        <v>0.37555304026304404</v>
      </c>
      <c r="IY116" s="7">
        <f t="shared" ca="1" si="496"/>
        <v>1</v>
      </c>
      <c r="IZ116" s="7" t="str">
        <f t="shared" ca="1" si="497"/>
        <v>5</v>
      </c>
      <c r="JA116" s="7">
        <f ca="1">IFERROR(IF(JA115+IZ116&gt;JB$4,JA115,JA115+IZ116),"")</f>
        <v>60</v>
      </c>
      <c r="JB116" s="7">
        <f t="shared" ca="1" si="610"/>
        <v>0</v>
      </c>
      <c r="JC116" s="7">
        <f t="shared" ca="1" si="498"/>
        <v>0.43717099025727058</v>
      </c>
      <c r="JD116" s="7">
        <f t="shared" ca="1" si="499"/>
        <v>2.4367471281190989E-2</v>
      </c>
      <c r="JE116" s="7">
        <f t="shared" ca="1" si="500"/>
        <v>1</v>
      </c>
      <c r="JF116" s="7" t="str">
        <f t="shared" ca="1" si="501"/>
        <v>5</v>
      </c>
      <c r="JG116" s="7">
        <f ca="1">IFERROR(IF(JG115+JF116&gt;JH$4,JG115,JG115+JF116),"")</f>
        <v>60</v>
      </c>
      <c r="JH116" s="7">
        <f t="shared" ca="1" si="611"/>
        <v>0</v>
      </c>
      <c r="JI116" s="7">
        <f t="shared" ca="1" si="502"/>
        <v>0.73086990533382445</v>
      </c>
      <c r="JJ116" s="7">
        <f t="shared" ca="1" si="503"/>
        <v>-0.26933144379536289</v>
      </c>
      <c r="JK116" s="7">
        <f t="shared" ca="1" si="504"/>
        <v>0</v>
      </c>
      <c r="JL116" s="7">
        <f t="shared" ca="1" si="505"/>
        <v>0</v>
      </c>
      <c r="JM116" s="7">
        <f ca="1">IFERROR(IF(JM115+JL116&gt;JN$4,JM115,JM115+JL116),"")</f>
        <v>60</v>
      </c>
      <c r="JN116" s="7">
        <f t="shared" ca="1" si="612"/>
        <v>0</v>
      </c>
      <c r="JO116" s="7">
        <f t="shared" ca="1" si="506"/>
        <v>0.52520142934506753</v>
      </c>
      <c r="JP116" s="7">
        <f t="shared" ca="1" si="507"/>
        <v>-6.3662967806605963E-2</v>
      </c>
      <c r="JQ116" s="7">
        <f t="shared" ca="1" si="508"/>
        <v>0</v>
      </c>
      <c r="JR116" s="7">
        <f t="shared" ca="1" si="509"/>
        <v>0</v>
      </c>
      <c r="JS116" s="7">
        <f ca="1">IFERROR(IF(JS115+JR116&gt;JT$4,JS115,JS115+JR116),"")</f>
        <v>60</v>
      </c>
      <c r="JT116" s="7">
        <f t="shared" ca="1" si="613"/>
        <v>0</v>
      </c>
      <c r="JU116" s="7">
        <f t="shared" ca="1" si="510"/>
        <v>0.83977536526313523</v>
      </c>
      <c r="JV116" s="7">
        <f t="shared" ca="1" si="511"/>
        <v>-0.37823690372467367</v>
      </c>
      <c r="JW116" s="7">
        <f t="shared" ca="1" si="512"/>
        <v>0</v>
      </c>
      <c r="JX116" s="7">
        <f t="shared" ca="1" si="513"/>
        <v>0</v>
      </c>
      <c r="JY116" s="7">
        <f ca="1">IFERROR(IF(JY115+JX116&gt;JZ$4,JY115,JY115+JX116),"")</f>
        <v>60</v>
      </c>
      <c r="JZ116" s="7">
        <f t="shared" ca="1" si="614"/>
        <v>0</v>
      </c>
      <c r="KA116" s="7">
        <f t="shared" ca="1" si="514"/>
        <v>2.9106620292615126E-2</v>
      </c>
      <c r="KB116" s="7">
        <f t="shared" ca="1" si="515"/>
        <v>0.43243184124584644</v>
      </c>
      <c r="KC116" s="7">
        <f t="shared" ca="1" si="516"/>
        <v>1</v>
      </c>
      <c r="KD116" s="7" t="str">
        <f t="shared" ca="1" si="517"/>
        <v>5</v>
      </c>
      <c r="KE116" s="7">
        <f ca="1">IFERROR(IF(KE115+KD116&gt;KF$4,KE115,KE115+KD116),"")</f>
        <v>60</v>
      </c>
      <c r="KF116" s="7">
        <f t="shared" ca="1" si="615"/>
        <v>0</v>
      </c>
      <c r="KG116" s="7">
        <f t="shared" ca="1" si="518"/>
        <v>0.40727155024266593</v>
      </c>
      <c r="KH116" s="7">
        <f t="shared" ca="1" si="519"/>
        <v>5.4266911295795639E-2</v>
      </c>
      <c r="KI116" s="7">
        <f t="shared" ca="1" si="520"/>
        <v>1</v>
      </c>
      <c r="KJ116" s="7" t="str">
        <f t="shared" ca="1" si="521"/>
        <v>5</v>
      </c>
      <c r="KK116" s="7">
        <f ca="1">IFERROR(IF(KK115+KJ116&gt;KL$4,KK115,KK115+KJ116),"")</f>
        <v>60</v>
      </c>
      <c r="KL116" s="7">
        <f t="shared" ca="1" si="616"/>
        <v>0</v>
      </c>
      <c r="KM116" s="7">
        <f t="shared" ca="1" si="522"/>
        <v>0.37715487515808832</v>
      </c>
      <c r="KN116" s="7">
        <f t="shared" ca="1" si="523"/>
        <v>8.4383586380373243E-2</v>
      </c>
      <c r="KO116" s="7">
        <f t="shared" ca="1" si="524"/>
        <v>1</v>
      </c>
      <c r="KP116" s="7" t="str">
        <f t="shared" ca="1" si="525"/>
        <v>5</v>
      </c>
      <c r="KQ116" s="7">
        <f ca="1">IFERROR(IF(KQ115+KP116&gt;KR$4,KQ115,KQ115+KP116),"")</f>
        <v>60</v>
      </c>
      <c r="KR116" s="7">
        <f t="shared" ca="1" si="617"/>
        <v>0</v>
      </c>
      <c r="KS116" s="7">
        <f t="shared" ca="1" si="526"/>
        <v>0.63192792462596381</v>
      </c>
      <c r="KT116" s="7">
        <f t="shared" ca="1" si="527"/>
        <v>-0.17038946308750225</v>
      </c>
      <c r="KU116" s="7">
        <f t="shared" ca="1" si="528"/>
        <v>0</v>
      </c>
      <c r="KV116" s="7">
        <f t="shared" ca="1" si="529"/>
        <v>0</v>
      </c>
      <c r="KW116" s="7">
        <f ca="1">IFERROR(IF(KW115+KV116&gt;KX$4,KW115,KW115+KV116),"")</f>
        <v>60</v>
      </c>
      <c r="KX116" s="7">
        <f t="shared" ca="1" si="618"/>
        <v>0</v>
      </c>
      <c r="KY116" s="7">
        <f t="shared" ca="1" si="530"/>
        <v>0.48611363247052619</v>
      </c>
      <c r="KZ116" s="7">
        <f t="shared" ca="1" si="531"/>
        <v>-2.4575170932064627E-2</v>
      </c>
      <c r="LA116" s="7">
        <f t="shared" ca="1" si="532"/>
        <v>0</v>
      </c>
      <c r="LB116" s="7">
        <f t="shared" ca="1" si="533"/>
        <v>0</v>
      </c>
      <c r="LC116" s="7">
        <f ca="1">IFERROR(IF(LC115+LB116&gt;LD$4,LC115,LC115+LB116),"")</f>
        <v>60</v>
      </c>
      <c r="LD116" s="7">
        <f t="shared" ca="1" si="619"/>
        <v>0</v>
      </c>
      <c r="LE116" s="7">
        <f t="shared" ca="1" si="534"/>
        <v>0.64590934124760935</v>
      </c>
      <c r="LF116" s="7">
        <f t="shared" ca="1" si="535"/>
        <v>-0.18437087970914778</v>
      </c>
      <c r="LG116" s="7">
        <f t="shared" ca="1" si="536"/>
        <v>0</v>
      </c>
      <c r="LH116" s="7">
        <f t="shared" ca="1" si="537"/>
        <v>0</v>
      </c>
      <c r="LI116" s="7">
        <f ca="1">IFERROR(IF(LI115+LH116&gt;LJ$4,LI115,LI115+LH116),"")</f>
        <v>60</v>
      </c>
      <c r="LJ116" s="7">
        <f t="shared" ca="1" si="620"/>
        <v>0</v>
      </c>
      <c r="LK116" s="7">
        <f t="shared" ca="1" si="538"/>
        <v>0.16240610024467261</v>
      </c>
      <c r="LL116" s="7">
        <f t="shared" ca="1" si="539"/>
        <v>0.29913236129378895</v>
      </c>
      <c r="LM116" s="7">
        <f t="shared" ca="1" si="540"/>
        <v>1</v>
      </c>
      <c r="LN116" s="7" t="str">
        <f t="shared" ca="1" si="541"/>
        <v>5</v>
      </c>
      <c r="LO116" s="7">
        <f ca="1">IFERROR(IF(LO115+LN116&gt;LP$4,LO115,LO115+LN116),"")</f>
        <v>60</v>
      </c>
      <c r="LP116" s="7">
        <f t="shared" ca="1" si="621"/>
        <v>0</v>
      </c>
      <c r="LQ116" s="7">
        <f t="shared" ca="1" si="542"/>
        <v>0.48917258148702558</v>
      </c>
      <c r="LR116" s="7">
        <f t="shared" ca="1" si="543"/>
        <v>-2.7634119948564018E-2</v>
      </c>
      <c r="LS116" s="7">
        <f t="shared" ca="1" si="544"/>
        <v>0</v>
      </c>
      <c r="LT116" s="7">
        <f t="shared" ca="1" si="545"/>
        <v>0</v>
      </c>
      <c r="LU116" s="7">
        <f ca="1">IFERROR(IF(LU115+LT116&gt;LV$4,LU115,LU115+LT116),"")</f>
        <v>60</v>
      </c>
      <c r="LV116" s="7">
        <f t="shared" ca="1" si="622"/>
        <v>0</v>
      </c>
      <c r="LW116" s="7">
        <f t="shared" ca="1" si="546"/>
        <v>0.31161532012045157</v>
      </c>
      <c r="LX116" s="7">
        <f t="shared" ca="1" si="547"/>
        <v>0.14992314141801</v>
      </c>
      <c r="LY116" s="7">
        <f t="shared" ca="1" si="548"/>
        <v>1</v>
      </c>
      <c r="LZ116" s="7" t="str">
        <f t="shared" ca="1" si="549"/>
        <v>5</v>
      </c>
      <c r="MA116" s="7">
        <f ca="1">IFERROR(IF(MA115+LZ116&gt;MB$4,MA115,MA115+LZ116),"")</f>
        <v>60</v>
      </c>
      <c r="MB116" s="7">
        <f t="shared" ca="1" si="623"/>
        <v>0</v>
      </c>
      <c r="MC116" s="7">
        <f t="shared" ca="1" si="550"/>
        <v>0.41544705460097753</v>
      </c>
      <c r="MD116" s="7">
        <f t="shared" ca="1" si="551"/>
        <v>4.6091406937484036E-2</v>
      </c>
      <c r="ME116" s="7">
        <f t="shared" ca="1" si="552"/>
        <v>1</v>
      </c>
      <c r="MF116" s="7" t="str">
        <f t="shared" ca="1" si="553"/>
        <v>5</v>
      </c>
      <c r="MG116" s="7">
        <f ca="1">IFERROR(IF(MG115+MF116&gt;MH$4,MG115,MG115+MF116),"")</f>
        <v>60</v>
      </c>
      <c r="MH116" s="7">
        <f t="shared" ca="1" si="624"/>
        <v>0</v>
      </c>
      <c r="MI116" s="7">
        <f t="shared" ca="1" si="554"/>
        <v>0.57218615843141085</v>
      </c>
      <c r="MJ116" s="7">
        <f t="shared" ca="1" si="555"/>
        <v>-0.11064769689294929</v>
      </c>
      <c r="MK116" s="7">
        <f t="shared" ca="1" si="556"/>
        <v>0</v>
      </c>
      <c r="ML116" s="7">
        <f t="shared" ca="1" si="557"/>
        <v>0</v>
      </c>
      <c r="MM116" s="7">
        <f ca="1">IFERROR(IF(MM115+ML116&gt;MN$4,MM115,MM115+ML116),"")</f>
        <v>60</v>
      </c>
      <c r="MN116" s="7">
        <f t="shared" ca="1" si="625"/>
        <v>0</v>
      </c>
      <c r="MO116" s="7">
        <f t="shared" ca="1" si="558"/>
        <v>0.10727387819438816</v>
      </c>
      <c r="MP116" s="7">
        <f t="shared" ca="1" si="559"/>
        <v>0.3542645833440734</v>
      </c>
      <c r="MQ116" s="7">
        <f t="shared" ca="1" si="560"/>
        <v>1</v>
      </c>
      <c r="MR116" s="7" t="str">
        <f t="shared" ca="1" si="561"/>
        <v>5</v>
      </c>
      <c r="MS116" s="7">
        <f ca="1">IFERROR(IF(MS115+MR116&gt;MT$4,MS115,MS115+MR116),"")</f>
        <v>60</v>
      </c>
      <c r="MT116" s="7">
        <f t="shared" ca="1" si="626"/>
        <v>0</v>
      </c>
      <c r="MU116" s="7">
        <f t="shared" ca="1" si="562"/>
        <v>0.52359252116441346</v>
      </c>
      <c r="MV116" s="7">
        <f t="shared" ca="1" si="563"/>
        <v>-6.2054059625951896E-2</v>
      </c>
      <c r="MW116" s="7">
        <f t="shared" ca="1" si="564"/>
        <v>0</v>
      </c>
      <c r="MX116" s="7">
        <f t="shared" ca="1" si="565"/>
        <v>0</v>
      </c>
      <c r="MY116" s="7">
        <f ca="1">IFERROR(IF(MY115+MX116&gt;MZ$4,MY115,MY115+MX116),"")</f>
        <v>60</v>
      </c>
      <c r="MZ116" s="7">
        <f t="shared" ca="1" si="627"/>
        <v>0</v>
      </c>
      <c r="NA116" s="7">
        <f t="shared" ca="1" si="566"/>
        <v>0.92920158836157896</v>
      </c>
      <c r="NB116" s="7">
        <f t="shared" ca="1" si="567"/>
        <v>-0.46766312682311739</v>
      </c>
      <c r="NC116" s="7">
        <f t="shared" ca="1" si="568"/>
        <v>0</v>
      </c>
      <c r="ND116" s="7">
        <f t="shared" ca="1" si="569"/>
        <v>0</v>
      </c>
      <c r="NE116" s="7">
        <f ca="1">IFERROR(IF(NE115+ND116&gt;NF$4,NE115,NE115+ND116),"")</f>
        <v>60</v>
      </c>
      <c r="NF116" s="7">
        <f t="shared" ca="1" si="628"/>
        <v>0</v>
      </c>
      <c r="NG116" s="7">
        <f t="shared" ca="1" si="570"/>
        <v>0.14071175852319395</v>
      </c>
      <c r="NH116" s="7">
        <f t="shared" ca="1" si="571"/>
        <v>0.32082670301526761</v>
      </c>
      <c r="NI116" s="7">
        <f t="shared" ca="1" si="572"/>
        <v>1</v>
      </c>
      <c r="NJ116" s="7" t="str">
        <f t="shared" ca="1" si="573"/>
        <v>5</v>
      </c>
      <c r="NK116" s="7">
        <f ca="1">IFERROR(IF(NK115+NJ116&gt;NL$4,NK115,NK115+NJ116),"")</f>
        <v>60</v>
      </c>
      <c r="NL116" s="7">
        <f t="shared" ca="1" si="629"/>
        <v>0</v>
      </c>
      <c r="NM116" s="7">
        <f t="shared" ca="1" si="574"/>
        <v>2.0133996175558333E-2</v>
      </c>
      <c r="NN116" s="7">
        <f t="shared" ca="1" si="575"/>
        <v>0.44140446536290323</v>
      </c>
      <c r="NO116" s="7">
        <f t="shared" ca="1" si="576"/>
        <v>1</v>
      </c>
      <c r="NP116" s="7" t="str">
        <f t="shared" ca="1" si="577"/>
        <v>5</v>
      </c>
      <c r="NQ116" s="7">
        <f ca="1">IFERROR(IF(NQ115+NP116&gt;NR$4,NQ115,NQ115+NP116),"")</f>
        <v>60</v>
      </c>
      <c r="NR116" s="7">
        <f t="shared" ca="1" si="630"/>
        <v>0</v>
      </c>
      <c r="NT116">
        <v>114</v>
      </c>
      <c r="NU116" s="7" t="s">
        <v>19</v>
      </c>
      <c r="NV116" s="7" t="str">
        <f t="shared" ca="1" si="335"/>
        <v/>
      </c>
      <c r="NW116" s="7" t="str">
        <f t="shared" ca="1" si="329"/>
        <v/>
      </c>
      <c r="NX116" t="str">
        <f ca="1">IFERROR(VLOOKUP(NT116,$K$3:$AK$568,8,FALSE),"")</f>
        <v/>
      </c>
      <c r="NY116" t="str">
        <f ca="1">IFERROR(VLOOKUP(NT116,$K$3:$AK$568,9,FALSE),"")</f>
        <v/>
      </c>
      <c r="NZ116" s="7" t="str">
        <f ca="1">IFERROR(VLOOKUP(NT116,$K$3:$AK$568,27,FALSE),"")</f>
        <v/>
      </c>
      <c r="OB116">
        <v>114</v>
      </c>
      <c r="OC116" s="7" t="s">
        <v>19</v>
      </c>
      <c r="OD116" t="e">
        <f t="shared" ca="1" si="336"/>
        <v>#N/A</v>
      </c>
      <c r="OE116" s="7" t="str">
        <f t="shared" ca="1" si="337"/>
        <v/>
      </c>
      <c r="OF116" s="7" t="str">
        <f t="shared" ca="1" si="338"/>
        <v/>
      </c>
      <c r="OG116" t="str">
        <f t="shared" ca="1" si="339"/>
        <v/>
      </c>
      <c r="OI116">
        <v>114</v>
      </c>
      <c r="OJ116" s="7" t="s">
        <v>19</v>
      </c>
      <c r="OK116" s="7" t="str">
        <f t="shared" ca="1" si="340"/>
        <v/>
      </c>
      <c r="OL116" s="7" t="str">
        <f t="shared" ca="1" si="341"/>
        <v/>
      </c>
      <c r="OM116" t="str">
        <f ca="1">IFERROR(VLOOKUP(OI116,$L$3:$AK$568,7,FALSE),"")</f>
        <v/>
      </c>
      <c r="ON116" t="str">
        <f ca="1">IFERROR(VLOOKUP(OI116,$L$3:$AK$568,8,FALSE),"")</f>
        <v/>
      </c>
      <c r="OO116" s="7" t="str">
        <f ca="1">IFERROR(VLOOKUP(OI116,$L$3:$AK$568,26,FALSE),"")</f>
        <v/>
      </c>
      <c r="OQ116">
        <v>114</v>
      </c>
      <c r="OR116" s="7" t="s">
        <v>19</v>
      </c>
      <c r="OS116" t="e">
        <f t="shared" ca="1" si="342"/>
        <v>#N/A</v>
      </c>
      <c r="OT116" s="7" t="str">
        <f t="shared" ca="1" si="343"/>
        <v/>
      </c>
      <c r="OU116" s="7" t="str">
        <f t="shared" ca="1" si="344"/>
        <v/>
      </c>
      <c r="OV116" t="str">
        <f t="shared" ca="1" si="345"/>
        <v/>
      </c>
      <c r="OX116">
        <v>114</v>
      </c>
      <c r="OY116" s="7" t="s">
        <v>19</v>
      </c>
      <c r="OZ116" s="7" t="str">
        <f t="shared" ca="1" si="346"/>
        <v/>
      </c>
      <c r="PA116" s="7" t="str">
        <f t="shared" ca="1" si="347"/>
        <v/>
      </c>
      <c r="PB116" t="str">
        <f ca="1">IFERROR(VLOOKUP(OX116,$M$3:$AK$568,6,FALSE),"")</f>
        <v/>
      </c>
      <c r="PC116" t="str">
        <f ca="1">IFERROR(VLOOKUP(OX116,$M$3:$AK$568,7,FALSE),"")</f>
        <v/>
      </c>
      <c r="PD116" s="7" t="str">
        <f ca="1">IFERROR(VLOOKUP(OX116,$M$3:$AK$568,25,FALSE),"")</f>
        <v/>
      </c>
      <c r="PF116">
        <v>114</v>
      </c>
      <c r="PG116" s="7" t="s">
        <v>19</v>
      </c>
      <c r="PH116" t="e">
        <f t="shared" ca="1" si="348"/>
        <v>#N/A</v>
      </c>
      <c r="PI116" s="7" t="str">
        <f t="shared" ca="1" si="349"/>
        <v/>
      </c>
      <c r="PJ116" s="7" t="str">
        <f t="shared" ca="1" si="350"/>
        <v/>
      </c>
      <c r="PK116" t="str">
        <f t="shared" ca="1" si="351"/>
        <v/>
      </c>
      <c r="PM116">
        <v>114</v>
      </c>
      <c r="PN116" s="7" t="s">
        <v>19</v>
      </c>
      <c r="PO116" s="202" t="str">
        <f t="shared" ca="1" si="352"/>
        <v/>
      </c>
      <c r="PP116" s="7" t="str">
        <f t="shared" ca="1" si="353"/>
        <v/>
      </c>
      <c r="PQ116" t="str">
        <f ca="1">IFERROR(VLOOKUP(PM116,$G$325:$R$409,12,FALSE),"")</f>
        <v/>
      </c>
      <c r="PR116" t="e">
        <f ca="1">VLOOKUP(PM116,$G$324:$Q$409,11,FALSE)</f>
        <v>#N/A</v>
      </c>
      <c r="PS116" s="7" t="str">
        <f ca="1">VLOOKUP(PQ116,$R$325:$Y$409,8,FALSE)</f>
        <v>- -</v>
      </c>
      <c r="PT116" s="7">
        <f ca="1">ReSt</f>
        <v>-4</v>
      </c>
      <c r="PU116" s="7" t="e">
        <f t="shared" ca="1" si="354"/>
        <v>#N/A</v>
      </c>
      <c r="PV116" s="7" t="e">
        <f t="shared" ca="1" si="355"/>
        <v>#N/A</v>
      </c>
      <c r="PW116" s="7" t="str">
        <f ca="1">VLOOKUP(PQ116,$R$325:$AK$409,8,FALSE)</f>
        <v>- -</v>
      </c>
      <c r="PX116" s="7"/>
      <c r="PY116">
        <v>114</v>
      </c>
      <c r="PZ116" s="7" t="s">
        <v>19</v>
      </c>
      <c r="QA116" t="str">
        <f t="shared" ca="1" si="356"/>
        <v/>
      </c>
      <c r="QB116" s="7" t="str">
        <f t="shared" ca="1" si="357"/>
        <v/>
      </c>
      <c r="QC116" s="7" t="str">
        <f t="shared" ca="1" si="358"/>
        <v/>
      </c>
      <c r="QD116" t="str">
        <f t="shared" ca="1" si="359"/>
        <v/>
      </c>
      <c r="QF116">
        <v>114</v>
      </c>
      <c r="QG116" s="7" t="s">
        <v>19</v>
      </c>
      <c r="QH116" s="7" t="str">
        <f t="shared" ca="1" si="360"/>
        <v/>
      </c>
      <c r="QI116" s="7" t="e">
        <f t="shared" ca="1" si="361"/>
        <v>#VALUE!</v>
      </c>
      <c r="QJ116" t="e">
        <f t="shared" ca="1" si="362"/>
        <v>#N/A</v>
      </c>
      <c r="QK116" s="7" t="e">
        <f t="shared" ca="1" si="363"/>
        <v>#N/A</v>
      </c>
      <c r="QM116">
        <v>114</v>
      </c>
      <c r="QN116" s="7" t="s">
        <v>19</v>
      </c>
      <c r="QO116" t="str">
        <f t="shared" ca="1" si="364"/>
        <v/>
      </c>
      <c r="QP116" s="7" t="str">
        <f t="shared" ca="1" si="365"/>
        <v/>
      </c>
      <c r="QQ116" t="str">
        <f t="shared" ca="1" si="366"/>
        <v/>
      </c>
    </row>
    <row r="117" spans="1:459" x14ac:dyDescent="0.25">
      <c r="A117" s="240" t="str">
        <f>IF('Character Sheet'!$B$4="Creature","N","Y")</f>
        <v>Y</v>
      </c>
      <c r="C117" s="75"/>
      <c r="D117" s="76"/>
      <c r="F117" s="75"/>
      <c r="G117" s="76"/>
      <c r="I117" s="75"/>
      <c r="J117" s="85"/>
      <c r="K117" s="85">
        <f t="shared" ca="1" si="330"/>
        <v>4</v>
      </c>
      <c r="L117" s="85">
        <f t="shared" ca="1" si="632"/>
        <v>0</v>
      </c>
      <c r="M117" s="70">
        <f t="shared" ca="1" si="643"/>
        <v>5</v>
      </c>
      <c r="O117" s="222">
        <f t="shared" ca="1" si="331"/>
        <v>191</v>
      </c>
      <c r="Q117" s="7" t="str">
        <f t="shared" si="633"/>
        <v>Quilting</v>
      </c>
      <c r="R117" s="9" t="s">
        <v>1408</v>
      </c>
      <c r="S117" s="9" t="s">
        <v>1902</v>
      </c>
      <c r="T117" s="61" t="str">
        <f>SUBSTITUTE(IFERROR(IFERROR(VLOOKUP(R117,'[1]Skill Statistics'!$A$3:$C$513,2,FALSE),VLOOKUP(Q117,'[1]Skill Statistics'!$A$3:$C$513,2,FALSE)),T116),"R*","ReSt")</f>
        <v>Ag/Me</v>
      </c>
      <c r="U117" s="61" t="str">
        <f>IFERROR(IFERROR(VLOOKUP(R117,'[1]Skill Statistics'!$A$3:$C$513,3,FALSE),VLOOKUP(Q117,'[1]Skill Statistics'!$A$3:$C$513,3,FALSE)),U116)</f>
        <v>SD</v>
      </c>
      <c r="V117" s="61" t="str">
        <f>IF(ISNUMBER(SEARCH("Category",R117)),"- -",IFERROR(IFERROR(VLOOKUP(Q117,[1]Professions!$A$4:$AM$288,MATCH(Profession,[1]Professions!$A$1:$AM$1,0),FALSE),VLOOKUP(Q117,Calculations!$B$91:$I$95,8,FALSE)),"- -"))</f>
        <v>2 / 4</v>
      </c>
      <c r="W117" s="60">
        <f t="shared" ca="1" si="332"/>
        <v>0</v>
      </c>
      <c r="X117" s="7">
        <f ca="1">IFERROR(VLOOKUP(R117,$BS$6:$NR$519,MATCH(ActualLevel,$BS$3:$NR$3,0),FALSE),"- -")</f>
        <v>0</v>
      </c>
      <c r="Y117" s="7">
        <f t="shared" ca="1" si="640"/>
        <v>0</v>
      </c>
      <c r="Z117" s="7">
        <f ca="1">IFERROR(VLOOKUP(Y117,Charts!$BQ$2:$BR$52,2,FALSE),"- -")</f>
        <v>-25</v>
      </c>
      <c r="AA117" s="7">
        <f t="shared" ca="1" si="367"/>
        <v>-1</v>
      </c>
      <c r="AB117" s="7">
        <f t="shared" ca="1" si="634"/>
        <v>0</v>
      </c>
      <c r="AC117" s="7"/>
      <c r="AD117" s="7"/>
      <c r="AE117" s="7"/>
      <c r="AF117" s="7"/>
      <c r="AG117" s="7"/>
      <c r="AH117" s="43"/>
      <c r="AI117" s="7"/>
      <c r="AJ117" s="7"/>
      <c r="AK117" s="7">
        <f t="shared" ca="1" si="368"/>
        <v>-26</v>
      </c>
      <c r="AL117" s="7"/>
      <c r="AM117" s="69">
        <f>IFERROR(VLOOKUP(R117,'[1]Skill Statistics'!$A$3:$AN$513,MATCH(Profession,'[1]Skill Statistics'!$A$2:$AN$2,0),FALSE),0)</f>
        <v>0</v>
      </c>
      <c r="AN117" s="85">
        <f>IFERROR(VLOOKUP(Q117,'[1]Skill Statistics'!$A$3:$BK$513,MATCH(Archetype,'[1]Skill Statistics'!$A$2:$BK$2,0),FALSE),0)</f>
        <v>0</v>
      </c>
      <c r="AO117" s="85">
        <f>IFERROR(VLOOKUP(Q117,'[1]Skill Statistics'!$A$3:$BB$513,MATCH(Race,'[1]Skill Statistics'!$A$2:$BB$2,0),FALSE),0)</f>
        <v>0</v>
      </c>
      <c r="AP117" s="85">
        <f t="shared" ca="1" si="333"/>
        <v>-0.1</v>
      </c>
      <c r="AQ117" s="70"/>
      <c r="AS117" s="69">
        <f>IFERROR(VLOOKUP(Q117,'[1]Professional Skills'!$A$4:$AM$288,MATCH(Profession,'[1]Professional Skills'!$A$3:$AM$3,0),FALSE),"- -")</f>
        <v>0</v>
      </c>
      <c r="AU117" s="7">
        <f t="shared" si="636"/>
        <v>0</v>
      </c>
      <c r="AV117" s="7">
        <f t="shared" ca="1" si="635"/>
        <v>0</v>
      </c>
      <c r="AW117" t="str">
        <f t="shared" si="371"/>
        <v/>
      </c>
      <c r="AX117" t="str">
        <f>IFERROR(_xlfn.RANK.EQ(AW117,$AW$5:$AW$568),"")</f>
        <v/>
      </c>
      <c r="AY117">
        <f t="shared" si="327"/>
        <v>0</v>
      </c>
      <c r="AZ117" s="70" t="str">
        <f t="shared" si="369"/>
        <v/>
      </c>
      <c r="BB117" s="69" t="str">
        <f>IFERROR(IF(Q117="Language",VLOOKUP(R117,[1]Cultures!$B$4:$N$218,MATCH(Culture,[1]Cultures!$B$3:$N$3,0),FALSE),VLOOKUP(Q117,[1]Cultures!$B$4:$O$212,MATCH(Culture,[1]Cultures!$B$3:$O$3,0),FALSE)),"- -")</f>
        <v>- -</v>
      </c>
      <c r="BD117">
        <f t="shared" ca="1" si="631"/>
        <v>0</v>
      </c>
      <c r="BE117" t="str">
        <f t="shared" si="578"/>
        <v/>
      </c>
      <c r="BG117">
        <f t="shared" ca="1" si="641"/>
        <v>0.81592598658869941</v>
      </c>
      <c r="BH117">
        <f ca="1">_xlfn.RANK.EQ(BG117,$BG$89:$BG$568)</f>
        <v>24</v>
      </c>
      <c r="BI117" s="7" t="str">
        <f t="shared" ca="1" si="644"/>
        <v>- -</v>
      </c>
      <c r="BK117" s="7">
        <f t="shared" ca="1" si="642"/>
        <v>0</v>
      </c>
      <c r="BL117" s="70">
        <f t="shared" ca="1" si="328"/>
        <v>0</v>
      </c>
      <c r="BN117" s="69">
        <f>IFERROR(VLOOKUP(V117,Charts!$BT$2:$BV$14,3,FALSE),"- -")</f>
        <v>0.76923076923076927</v>
      </c>
      <c r="BO117" s="85">
        <f t="shared" ca="1" si="334"/>
        <v>1.6641525382960689</v>
      </c>
      <c r="BP117" s="70">
        <f t="shared" ca="1" si="579"/>
        <v>191</v>
      </c>
      <c r="BR117" s="7">
        <v>112</v>
      </c>
      <c r="BS117" s="9" t="str">
        <f ca="1">VLOOKUP(BR117,$O$3:$R$568,4,FALSE)</f>
        <v>Hearing</v>
      </c>
      <c r="BT117" s="7" t="str">
        <f ca="1">VLOOKUP(BS117,$R$3:$V$568,5,FALSE)</f>
        <v>2 / 4</v>
      </c>
      <c r="BU117" s="7">
        <f ca="1">VLOOKUP(BT117,Charts!$BT$2:$BV$14,3,FALSE)</f>
        <v>0.76923076923076927</v>
      </c>
      <c r="BV117" s="7" t="str">
        <f t="shared" ca="1" si="372"/>
        <v>2</v>
      </c>
      <c r="BW117" s="7" t="str">
        <f t="shared" ca="1" si="373"/>
        <v>4</v>
      </c>
      <c r="BY117" s="7">
        <f t="shared" ca="1" si="374"/>
        <v>0.15545016144779999</v>
      </c>
      <c r="BZ117" s="7">
        <f t="shared" ca="1" si="375"/>
        <v>0.61378060778296928</v>
      </c>
      <c r="CA117" s="7">
        <f t="shared" ca="1" si="376"/>
        <v>1</v>
      </c>
      <c r="CB117" s="7" t="str">
        <f t="shared" ca="1" si="377"/>
        <v>2</v>
      </c>
      <c r="CC117" s="7">
        <f ca="1">IFERROR(IF(CC116+CB117&gt;CD$4,CC116,CC116+CB117),"")</f>
        <v>38</v>
      </c>
      <c r="CD117" s="7">
        <f t="shared" ca="1" si="580"/>
        <v>0</v>
      </c>
      <c r="CE117" s="7">
        <f t="shared" ca="1" si="378"/>
        <v>0.73254059132852267</v>
      </c>
      <c r="CF117" s="7">
        <f t="shared" ca="1" si="379"/>
        <v>3.6690177902246601E-2</v>
      </c>
      <c r="CG117" s="7">
        <f t="shared" ca="1" si="380"/>
        <v>1</v>
      </c>
      <c r="CH117" s="7" t="str">
        <f t="shared" ca="1" si="381"/>
        <v>2</v>
      </c>
      <c r="CI117" s="7">
        <f ca="1">IFERROR(IF(CI116+CH117&gt;CJ$4,CI116,CI116+CH117),"")</f>
        <v>60</v>
      </c>
      <c r="CJ117" s="7">
        <f t="shared" ca="1" si="581"/>
        <v>0</v>
      </c>
      <c r="CK117" s="7">
        <f t="shared" ca="1" si="382"/>
        <v>0.43968096663100364</v>
      </c>
      <c r="CL117" s="7">
        <f t="shared" ca="1" si="383"/>
        <v>0.32954980259976563</v>
      </c>
      <c r="CM117" s="7">
        <f t="shared" ca="1" si="384"/>
        <v>1</v>
      </c>
      <c r="CN117" s="7" t="str">
        <f t="shared" ca="1" si="385"/>
        <v>2</v>
      </c>
      <c r="CO117" s="7">
        <f ca="1">IFERROR(IF(CO116+CN117&gt;CP$4,CO116,CO116+CN117),"")</f>
        <v>60</v>
      </c>
      <c r="CP117" s="7">
        <f t="shared" ca="1" si="582"/>
        <v>0</v>
      </c>
      <c r="CQ117" s="7">
        <f t="shared" ca="1" si="386"/>
        <v>0.93186924520381342</v>
      </c>
      <c r="CR117" s="7">
        <f t="shared" ca="1" si="387"/>
        <v>-0.16263847597304415</v>
      </c>
      <c r="CS117" s="7">
        <f t="shared" ca="1" si="388"/>
        <v>0</v>
      </c>
      <c r="CT117" s="7">
        <f t="shared" ca="1" si="389"/>
        <v>0</v>
      </c>
      <c r="CU117" s="7">
        <f ca="1">IFERROR(IF(CU116+CT117&gt;CV$4,CU116,CU116+CT117),"")</f>
        <v>60</v>
      </c>
      <c r="CV117" s="7">
        <f t="shared" ca="1" si="583"/>
        <v>0</v>
      </c>
      <c r="CW117" s="7">
        <f t="shared" ca="1" si="390"/>
        <v>0.28357623837393087</v>
      </c>
      <c r="CX117" s="7">
        <f t="shared" ca="1" si="391"/>
        <v>0.48565453085683841</v>
      </c>
      <c r="CY117" s="7">
        <f t="shared" ca="1" si="392"/>
        <v>1</v>
      </c>
      <c r="CZ117" s="7" t="str">
        <f t="shared" ca="1" si="393"/>
        <v>2</v>
      </c>
      <c r="DA117" s="7">
        <f ca="1">IFERROR(IF(DA116+CZ117&gt;DB$4,DA116,DA116+CZ117),"")</f>
        <v>60</v>
      </c>
      <c r="DB117" s="7">
        <f t="shared" ca="1" si="584"/>
        <v>0</v>
      </c>
      <c r="DC117" s="7">
        <f t="shared" ca="1" si="394"/>
        <v>0.72263223016370104</v>
      </c>
      <c r="DD117" s="7">
        <f t="shared" ca="1" si="395"/>
        <v>4.6598539067068234E-2</v>
      </c>
      <c r="DE117" s="7">
        <f t="shared" ca="1" si="396"/>
        <v>1</v>
      </c>
      <c r="DF117" s="7" t="str">
        <f t="shared" ca="1" si="397"/>
        <v>2</v>
      </c>
      <c r="DG117" s="7">
        <f ca="1">IFERROR(IF(DG116+DF117&gt;DH$4,DG116,DG116+DF117),"")</f>
        <v>60</v>
      </c>
      <c r="DH117" s="7">
        <f t="shared" ca="1" si="585"/>
        <v>0</v>
      </c>
      <c r="DI117" s="7">
        <f t="shared" ca="1" si="398"/>
        <v>0.15281306643221282</v>
      </c>
      <c r="DJ117" s="7">
        <f t="shared" ca="1" si="399"/>
        <v>0.61641770279855645</v>
      </c>
      <c r="DK117" s="7">
        <f t="shared" ca="1" si="400"/>
        <v>1</v>
      </c>
      <c r="DL117" s="7" t="str">
        <f t="shared" ca="1" si="401"/>
        <v>2</v>
      </c>
      <c r="DM117" s="7">
        <f ca="1">IFERROR(IF(DM116+DL117&gt;DN$4,DM116,DM116+DL117),"")</f>
        <v>60</v>
      </c>
      <c r="DN117" s="7">
        <f t="shared" ca="1" si="586"/>
        <v>0</v>
      </c>
      <c r="DO117" s="7">
        <f t="shared" ca="1" si="402"/>
        <v>0.67169560019445262</v>
      </c>
      <c r="DP117" s="7">
        <f t="shared" ca="1" si="403"/>
        <v>9.7535169036316649E-2</v>
      </c>
      <c r="DQ117" s="7">
        <f t="shared" ca="1" si="404"/>
        <v>1</v>
      </c>
      <c r="DR117" s="7" t="str">
        <f t="shared" ca="1" si="405"/>
        <v>2</v>
      </c>
      <c r="DS117" s="7">
        <f ca="1">IFERROR(IF(DS116+DR117&gt;DT$4,DS116,DS116+DR117),"")</f>
        <v>60</v>
      </c>
      <c r="DT117" s="7">
        <f t="shared" ca="1" si="587"/>
        <v>0</v>
      </c>
      <c r="DU117" s="7">
        <f t="shared" ca="1" si="406"/>
        <v>0.1562748451843059</v>
      </c>
      <c r="DV117" s="7">
        <f t="shared" ca="1" si="407"/>
        <v>0.61295592404646337</v>
      </c>
      <c r="DW117" s="7">
        <f t="shared" ca="1" si="408"/>
        <v>1</v>
      </c>
      <c r="DX117" s="7" t="str">
        <f t="shared" ca="1" si="409"/>
        <v>2</v>
      </c>
      <c r="DY117" s="7">
        <f ca="1">IFERROR(IF(DY116+DX117&gt;DZ$4,DY116,DY116+DX117),"")</f>
        <v>60</v>
      </c>
      <c r="DZ117" s="7">
        <f t="shared" ca="1" si="588"/>
        <v>0</v>
      </c>
      <c r="EA117" s="7">
        <f t="shared" ca="1" si="410"/>
        <v>0.97594489625589154</v>
      </c>
      <c r="EB117" s="7">
        <f t="shared" ca="1" si="411"/>
        <v>-0.20671412702512226</v>
      </c>
      <c r="EC117" s="7">
        <f t="shared" ca="1" si="412"/>
        <v>0</v>
      </c>
      <c r="ED117" s="7">
        <f t="shared" ca="1" si="413"/>
        <v>0</v>
      </c>
      <c r="EE117" s="7">
        <f ca="1">IFERROR(IF(EE116+ED117&gt;EF$4,EE116,EE116+ED117),"")</f>
        <v>60</v>
      </c>
      <c r="EF117" s="7">
        <f t="shared" ca="1" si="589"/>
        <v>0</v>
      </c>
      <c r="EG117" s="7">
        <f t="shared" ca="1" si="414"/>
        <v>5.9084486417571025E-3</v>
      </c>
      <c r="EH117" s="7">
        <f t="shared" ca="1" si="415"/>
        <v>0.76332232058901217</v>
      </c>
      <c r="EI117" s="7">
        <f t="shared" ca="1" si="416"/>
        <v>1</v>
      </c>
      <c r="EJ117" s="7" t="str">
        <f t="shared" ca="1" si="417"/>
        <v>2</v>
      </c>
      <c r="EK117" s="7">
        <f ca="1">IFERROR(IF(EK116+EJ117&gt;EL$4,EK116,EK116+EJ117),"")</f>
        <v>60</v>
      </c>
      <c r="EL117" s="7">
        <f t="shared" ca="1" si="590"/>
        <v>0</v>
      </c>
      <c r="EM117" s="7">
        <f t="shared" ca="1" si="418"/>
        <v>0.14596505578466901</v>
      </c>
      <c r="EN117" s="7">
        <f t="shared" ca="1" si="419"/>
        <v>0.62326571344610027</v>
      </c>
      <c r="EO117" s="7">
        <f t="shared" ca="1" si="420"/>
        <v>1</v>
      </c>
      <c r="EP117" s="7" t="str">
        <f t="shared" ca="1" si="421"/>
        <v>2</v>
      </c>
      <c r="EQ117" s="7">
        <f ca="1">IFERROR(IF(EQ116+EP117&gt;ER$4,EQ116,EQ116+EP117),"")</f>
        <v>60</v>
      </c>
      <c r="ER117" s="7">
        <f t="shared" ca="1" si="591"/>
        <v>0</v>
      </c>
      <c r="ES117" s="7">
        <f t="shared" ca="1" si="422"/>
        <v>0.47047101995521823</v>
      </c>
      <c r="ET117" s="7">
        <f t="shared" ca="1" si="423"/>
        <v>0.29875974927555105</v>
      </c>
      <c r="EU117" s="7">
        <f t="shared" ca="1" si="424"/>
        <v>1</v>
      </c>
      <c r="EV117" s="7" t="str">
        <f t="shared" ca="1" si="425"/>
        <v>2</v>
      </c>
      <c r="EW117" s="7">
        <f ca="1">IFERROR(IF(EW116+EV117&gt;EX$4,EW116,EW116+EV117),"")</f>
        <v>60</v>
      </c>
      <c r="EX117" s="7">
        <f t="shared" ca="1" si="592"/>
        <v>0</v>
      </c>
      <c r="EY117" s="7">
        <f t="shared" ca="1" si="426"/>
        <v>9.4260012692502171E-2</v>
      </c>
      <c r="EZ117" s="7">
        <f t="shared" ca="1" si="427"/>
        <v>0.6749707565382671</v>
      </c>
      <c r="FA117" s="7">
        <f t="shared" ca="1" si="428"/>
        <v>1</v>
      </c>
      <c r="FB117" s="7" t="str">
        <f t="shared" ca="1" si="429"/>
        <v>2</v>
      </c>
      <c r="FC117" s="7">
        <f ca="1">IFERROR(IF(FC116+FB117&gt;FD$4,FC116,FC116+FB117),"")</f>
        <v>60</v>
      </c>
      <c r="FD117" s="7">
        <f t="shared" ca="1" si="593"/>
        <v>0</v>
      </c>
      <c r="FE117" s="7">
        <f t="shared" ca="1" si="430"/>
        <v>0.66981796407742145</v>
      </c>
      <c r="FF117" s="7">
        <f t="shared" ca="1" si="431"/>
        <v>9.9412805153347827E-2</v>
      </c>
      <c r="FG117" s="7">
        <f t="shared" ca="1" si="432"/>
        <v>1</v>
      </c>
      <c r="FH117" s="7" t="str">
        <f t="shared" ca="1" si="433"/>
        <v>2</v>
      </c>
      <c r="FI117" s="7">
        <f ca="1">IFERROR(IF(FI116+FH117&gt;FJ$4,FI116,FI116+FH117),"")</f>
        <v>60</v>
      </c>
      <c r="FJ117" s="7">
        <f t="shared" ca="1" si="594"/>
        <v>0</v>
      </c>
      <c r="FK117" s="7">
        <f t="shared" ca="1" si="434"/>
        <v>0.20718020182160946</v>
      </c>
      <c r="FL117" s="7">
        <f t="shared" ca="1" si="435"/>
        <v>0.56205056740915982</v>
      </c>
      <c r="FM117" s="7">
        <f t="shared" ca="1" si="436"/>
        <v>1</v>
      </c>
      <c r="FN117" s="7" t="str">
        <f t="shared" ca="1" si="437"/>
        <v>2</v>
      </c>
      <c r="FO117" s="7">
        <f ca="1">IFERROR(IF(FO116+FN117&gt;FP$4,FO116,FO116+FN117),"")</f>
        <v>60</v>
      </c>
      <c r="FP117" s="7">
        <f t="shared" ca="1" si="595"/>
        <v>0</v>
      </c>
      <c r="FQ117" s="7">
        <f t="shared" ca="1" si="438"/>
        <v>0.32641062544789512</v>
      </c>
      <c r="FR117" s="7">
        <f t="shared" ca="1" si="439"/>
        <v>0.44282014378287415</v>
      </c>
      <c r="FS117" s="7">
        <f t="shared" ca="1" si="440"/>
        <v>1</v>
      </c>
      <c r="FT117" s="7" t="str">
        <f t="shared" ca="1" si="441"/>
        <v>2</v>
      </c>
      <c r="FU117" s="7">
        <f ca="1">IFERROR(IF(FU116+FT117&gt;FV$4,FU116,FU116+FT117),"")</f>
        <v>60</v>
      </c>
      <c r="FV117" s="7">
        <f t="shared" ca="1" si="596"/>
        <v>0</v>
      </c>
      <c r="FW117" s="7">
        <f t="shared" ca="1" si="442"/>
        <v>0.84319795187207547</v>
      </c>
      <c r="FX117" s="7">
        <f t="shared" ca="1" si="443"/>
        <v>-7.3967182641306195E-2</v>
      </c>
      <c r="FY117" s="7">
        <f t="shared" ca="1" si="444"/>
        <v>0</v>
      </c>
      <c r="FZ117" s="7">
        <f t="shared" ca="1" si="445"/>
        <v>0</v>
      </c>
      <c r="GA117" s="7">
        <f ca="1">IFERROR(IF(GA116+FZ117&gt;GB$4,GA116,GA116+FZ117),"")</f>
        <v>60</v>
      </c>
      <c r="GB117" s="7">
        <f t="shared" ca="1" si="597"/>
        <v>0</v>
      </c>
      <c r="GC117" s="7">
        <f t="shared" ca="1" si="446"/>
        <v>0.9322596171454528</v>
      </c>
      <c r="GD117" s="7">
        <f t="shared" ca="1" si="447"/>
        <v>-0.16302884791468353</v>
      </c>
      <c r="GE117" s="7">
        <f t="shared" ca="1" si="448"/>
        <v>0</v>
      </c>
      <c r="GF117" s="7">
        <f t="shared" ca="1" si="449"/>
        <v>0</v>
      </c>
      <c r="GG117" s="7">
        <f ca="1">IFERROR(IF(GG116+GF117&gt;GH$4,GG116,GG116+GF117),"")</f>
        <v>60</v>
      </c>
      <c r="GH117" s="7">
        <f t="shared" ca="1" si="598"/>
        <v>0</v>
      </c>
      <c r="GI117" s="7">
        <f t="shared" ca="1" si="450"/>
        <v>0.33599933082287736</v>
      </c>
      <c r="GJ117" s="7">
        <f t="shared" ca="1" si="451"/>
        <v>0.43323143840789191</v>
      </c>
      <c r="GK117" s="7">
        <f t="shared" ca="1" si="452"/>
        <v>1</v>
      </c>
      <c r="GL117" s="7" t="str">
        <f t="shared" ca="1" si="453"/>
        <v>2</v>
      </c>
      <c r="GM117" s="7">
        <f ca="1">IFERROR(IF(GM116+GL117&gt;GN$4,GM116,GM116+GL117),"")</f>
        <v>60</v>
      </c>
      <c r="GN117" s="7">
        <f t="shared" ca="1" si="599"/>
        <v>0</v>
      </c>
      <c r="GO117" s="7">
        <f t="shared" ca="1" si="454"/>
        <v>0.83577219376665413</v>
      </c>
      <c r="GP117" s="7">
        <f t="shared" ca="1" si="455"/>
        <v>-6.6541424535884852E-2</v>
      </c>
      <c r="GQ117" s="7">
        <f t="shared" ca="1" si="456"/>
        <v>0</v>
      </c>
      <c r="GR117" s="7">
        <f t="shared" ca="1" si="457"/>
        <v>0</v>
      </c>
      <c r="GS117" s="7">
        <f ca="1">IFERROR(IF(GS116+GR117&gt;GT$4,GS116,GS116+GR117),"")</f>
        <v>60</v>
      </c>
      <c r="GT117" s="7">
        <f t="shared" ca="1" si="600"/>
        <v>0</v>
      </c>
      <c r="GU117" s="7">
        <f t="shared" ca="1" si="458"/>
        <v>0.99062607973361827</v>
      </c>
      <c r="GV117" s="7">
        <f t="shared" ca="1" si="459"/>
        <v>-0.221395310502849</v>
      </c>
      <c r="GW117" s="7">
        <f t="shared" ca="1" si="460"/>
        <v>0</v>
      </c>
      <c r="GX117" s="7">
        <f t="shared" ca="1" si="461"/>
        <v>0</v>
      </c>
      <c r="GY117" s="7">
        <f ca="1">IFERROR(IF(GY116+GX117&gt;GZ$4,GY116,GY116+GX117),"")</f>
        <v>60</v>
      </c>
      <c r="GZ117" s="7">
        <f t="shared" ca="1" si="601"/>
        <v>0</v>
      </c>
      <c r="HA117" s="7">
        <f t="shared" ca="1" si="462"/>
        <v>0.7471161712722435</v>
      </c>
      <c r="HB117" s="7">
        <f t="shared" ca="1" si="463"/>
        <v>2.2114597958525772E-2</v>
      </c>
      <c r="HC117" s="7">
        <f t="shared" ca="1" si="464"/>
        <v>1</v>
      </c>
      <c r="HD117" s="7" t="str">
        <f t="shared" ca="1" si="465"/>
        <v>2</v>
      </c>
      <c r="HE117" s="7">
        <f ca="1">IFERROR(IF(HE116+HD117&gt;HF$4,HE116,HE116+HD117),"")</f>
        <v>60</v>
      </c>
      <c r="HF117" s="7">
        <f t="shared" ca="1" si="602"/>
        <v>0</v>
      </c>
      <c r="HG117" s="7">
        <f t="shared" ca="1" si="466"/>
        <v>9.8283810021430607E-2</v>
      </c>
      <c r="HH117" s="7">
        <f t="shared" ca="1" si="467"/>
        <v>0.67094695920933867</v>
      </c>
      <c r="HI117" s="7">
        <f t="shared" ca="1" si="468"/>
        <v>1</v>
      </c>
      <c r="HJ117" s="7" t="str">
        <f t="shared" ca="1" si="469"/>
        <v>2</v>
      </c>
      <c r="HK117" s="7">
        <f ca="1">IFERROR(IF(HK116+HJ117&gt;HL$4,HK116,HK116+HJ117),"")</f>
        <v>60</v>
      </c>
      <c r="HL117" s="7">
        <f t="shared" ca="1" si="603"/>
        <v>0</v>
      </c>
      <c r="HM117" s="7">
        <f t="shared" ca="1" si="470"/>
        <v>1.0398684501358169E-3</v>
      </c>
      <c r="HN117" s="7">
        <f t="shared" ca="1" si="471"/>
        <v>0.76819090078063346</v>
      </c>
      <c r="HO117" s="7">
        <f t="shared" ca="1" si="472"/>
        <v>1</v>
      </c>
      <c r="HP117" s="7" t="str">
        <f t="shared" ca="1" si="473"/>
        <v>2</v>
      </c>
      <c r="HQ117" s="7">
        <f ca="1">IFERROR(IF(HQ116+HP117&gt;HR$4,HQ116,HQ116+HP117),"")</f>
        <v>60</v>
      </c>
      <c r="HR117" s="7">
        <f t="shared" ca="1" si="604"/>
        <v>0</v>
      </c>
      <c r="HS117" s="7">
        <f t="shared" ca="1" si="474"/>
        <v>0.89275581974293217</v>
      </c>
      <c r="HT117" s="7">
        <f t="shared" ca="1" si="475"/>
        <v>-0.12352505051216289</v>
      </c>
      <c r="HU117" s="7">
        <f t="shared" ca="1" si="476"/>
        <v>0</v>
      </c>
      <c r="HV117" s="7">
        <f t="shared" ca="1" si="477"/>
        <v>0</v>
      </c>
      <c r="HW117" s="7">
        <f ca="1">IFERROR(IF(HW116+HV117&gt;HX$4,HW116,HW116+HV117),"")</f>
        <v>60</v>
      </c>
      <c r="HX117" s="7">
        <f t="shared" ca="1" si="605"/>
        <v>0</v>
      </c>
      <c r="HY117" s="7">
        <f t="shared" ca="1" si="478"/>
        <v>0.27940191635400224</v>
      </c>
      <c r="HZ117" s="7">
        <f t="shared" ca="1" si="479"/>
        <v>0.48982885287676703</v>
      </c>
      <c r="IA117" s="7">
        <f t="shared" ca="1" si="480"/>
        <v>1</v>
      </c>
      <c r="IB117" s="7" t="str">
        <f t="shared" ca="1" si="481"/>
        <v>2</v>
      </c>
      <c r="IC117" s="7">
        <f ca="1">IFERROR(IF(IC116+IB117&gt;ID$4,IC116,IC116+IB117),"")</f>
        <v>60</v>
      </c>
      <c r="ID117" s="7">
        <f t="shared" ca="1" si="606"/>
        <v>0</v>
      </c>
      <c r="IE117" s="7">
        <f t="shared" ca="1" si="482"/>
        <v>0.9478457540879025</v>
      </c>
      <c r="IF117" s="7">
        <f t="shared" ca="1" si="483"/>
        <v>-0.17861498485713323</v>
      </c>
      <c r="IG117" s="7">
        <f t="shared" ca="1" si="484"/>
        <v>0</v>
      </c>
      <c r="IH117" s="7">
        <f t="shared" ca="1" si="485"/>
        <v>0</v>
      </c>
      <c r="II117" s="7">
        <f ca="1">IFERROR(IF(II116+IH117&gt;IJ$4,II116,II116+IH117),"")</f>
        <v>60</v>
      </c>
      <c r="IJ117" s="7">
        <f t="shared" ca="1" si="607"/>
        <v>0</v>
      </c>
      <c r="IK117" s="7">
        <f t="shared" ca="1" si="486"/>
        <v>0.45028459036371848</v>
      </c>
      <c r="IL117" s="7">
        <f t="shared" ca="1" si="487"/>
        <v>0.31894617886705079</v>
      </c>
      <c r="IM117" s="7">
        <f t="shared" ca="1" si="488"/>
        <v>1</v>
      </c>
      <c r="IN117" s="7" t="str">
        <f t="shared" ca="1" si="489"/>
        <v>2</v>
      </c>
      <c r="IO117" s="7">
        <f ca="1">IFERROR(IF(IO116+IN117&gt;IP$4,IO116,IO116+IN117),"")</f>
        <v>60</v>
      </c>
      <c r="IP117" s="7">
        <f t="shared" ca="1" si="608"/>
        <v>0</v>
      </c>
      <c r="IQ117" s="7">
        <f t="shared" ca="1" si="490"/>
        <v>0.66377329522781836</v>
      </c>
      <c r="IR117" s="7">
        <f t="shared" ca="1" si="491"/>
        <v>0.10545747400295091</v>
      </c>
      <c r="IS117" s="7">
        <f t="shared" ca="1" si="492"/>
        <v>1</v>
      </c>
      <c r="IT117" s="7" t="str">
        <f t="shared" ca="1" si="493"/>
        <v>2</v>
      </c>
      <c r="IU117" s="7">
        <f ca="1">IFERROR(IF(IU116+IT117&gt;IV$4,IU116,IU116+IT117),"")</f>
        <v>60</v>
      </c>
      <c r="IV117" s="7">
        <f t="shared" ca="1" si="609"/>
        <v>0</v>
      </c>
      <c r="IW117" s="7">
        <f t="shared" ca="1" si="494"/>
        <v>0.91150774811080382</v>
      </c>
      <c r="IX117" s="7">
        <f t="shared" ca="1" si="495"/>
        <v>-0.14227697888003454</v>
      </c>
      <c r="IY117" s="7">
        <f t="shared" ca="1" si="496"/>
        <v>0</v>
      </c>
      <c r="IZ117" s="7">
        <f t="shared" ca="1" si="497"/>
        <v>0</v>
      </c>
      <c r="JA117" s="7">
        <f ca="1">IFERROR(IF(JA116+IZ117&gt;JB$4,JA116,JA116+IZ117),"")</f>
        <v>60</v>
      </c>
      <c r="JB117" s="7">
        <f t="shared" ca="1" si="610"/>
        <v>0</v>
      </c>
      <c r="JC117" s="7">
        <f t="shared" ca="1" si="498"/>
        <v>4.2451359415411893E-3</v>
      </c>
      <c r="JD117" s="7">
        <f t="shared" ca="1" si="499"/>
        <v>0.76498563328922808</v>
      </c>
      <c r="JE117" s="7">
        <f t="shared" ca="1" si="500"/>
        <v>1</v>
      </c>
      <c r="JF117" s="7" t="str">
        <f t="shared" ca="1" si="501"/>
        <v>2</v>
      </c>
      <c r="JG117" s="7">
        <f ca="1">IFERROR(IF(JG116+JF117&gt;JH$4,JG116,JG116+JF117),"")</f>
        <v>60</v>
      </c>
      <c r="JH117" s="7">
        <f t="shared" ca="1" si="611"/>
        <v>0</v>
      </c>
      <c r="JI117" s="7">
        <f t="shared" ca="1" si="502"/>
        <v>0.15313939360768059</v>
      </c>
      <c r="JJ117" s="7">
        <f t="shared" ca="1" si="503"/>
        <v>0.61609137562308869</v>
      </c>
      <c r="JK117" s="7">
        <f t="shared" ca="1" si="504"/>
        <v>1</v>
      </c>
      <c r="JL117" s="7" t="str">
        <f t="shared" ca="1" si="505"/>
        <v>2</v>
      </c>
      <c r="JM117" s="7">
        <f ca="1">IFERROR(IF(JM116+JL117&gt;JN$4,JM116,JM116+JL117),"")</f>
        <v>60</v>
      </c>
      <c r="JN117" s="7">
        <f t="shared" ca="1" si="612"/>
        <v>0</v>
      </c>
      <c r="JO117" s="7">
        <f t="shared" ca="1" si="506"/>
        <v>0.51249341342953325</v>
      </c>
      <c r="JP117" s="7">
        <f t="shared" ca="1" si="507"/>
        <v>0.25673735580123602</v>
      </c>
      <c r="JQ117" s="7">
        <f t="shared" ca="1" si="508"/>
        <v>1</v>
      </c>
      <c r="JR117" s="7" t="str">
        <f t="shared" ca="1" si="509"/>
        <v>2</v>
      </c>
      <c r="JS117" s="7">
        <f ca="1">IFERROR(IF(JS116+JR117&gt;JT$4,JS116,JS116+JR117),"")</f>
        <v>60</v>
      </c>
      <c r="JT117" s="7">
        <f t="shared" ca="1" si="613"/>
        <v>0</v>
      </c>
      <c r="JU117" s="7">
        <f t="shared" ca="1" si="510"/>
        <v>0.27530617863831752</v>
      </c>
      <c r="JV117" s="7">
        <f t="shared" ca="1" si="511"/>
        <v>0.49392459059245175</v>
      </c>
      <c r="JW117" s="7">
        <f t="shared" ca="1" si="512"/>
        <v>1</v>
      </c>
      <c r="JX117" s="7" t="str">
        <f t="shared" ca="1" si="513"/>
        <v>2</v>
      </c>
      <c r="JY117" s="7">
        <f ca="1">IFERROR(IF(JY116+JX117&gt;JZ$4,JY116,JY116+JX117),"")</f>
        <v>60</v>
      </c>
      <c r="JZ117" s="7">
        <f t="shared" ca="1" si="614"/>
        <v>0</v>
      </c>
      <c r="KA117" s="7">
        <f t="shared" ca="1" si="514"/>
        <v>0.7843490163043626</v>
      </c>
      <c r="KB117" s="7">
        <f t="shared" ca="1" si="515"/>
        <v>-1.5118247073593327E-2</v>
      </c>
      <c r="KC117" s="7">
        <f t="shared" ca="1" si="516"/>
        <v>0</v>
      </c>
      <c r="KD117" s="7">
        <f t="shared" ca="1" si="517"/>
        <v>0</v>
      </c>
      <c r="KE117" s="7">
        <f ca="1">IFERROR(IF(KE116+KD117&gt;KF$4,KE116,KE116+KD117),"")</f>
        <v>60</v>
      </c>
      <c r="KF117" s="7">
        <f t="shared" ca="1" si="615"/>
        <v>0</v>
      </c>
      <c r="KG117" s="7">
        <f t="shared" ca="1" si="518"/>
        <v>0.31766397033175553</v>
      </c>
      <c r="KH117" s="7">
        <f t="shared" ca="1" si="519"/>
        <v>0.45156679889901374</v>
      </c>
      <c r="KI117" s="7">
        <f t="shared" ca="1" si="520"/>
        <v>1</v>
      </c>
      <c r="KJ117" s="7" t="str">
        <f t="shared" ca="1" si="521"/>
        <v>2</v>
      </c>
      <c r="KK117" s="7">
        <f ca="1">IFERROR(IF(KK116+KJ117&gt;KL$4,KK116,KK116+KJ117),"")</f>
        <v>60</v>
      </c>
      <c r="KL117" s="7">
        <f t="shared" ca="1" si="616"/>
        <v>0</v>
      </c>
      <c r="KM117" s="7">
        <f t="shared" ca="1" si="522"/>
        <v>0.64617865724813683</v>
      </c>
      <c r="KN117" s="7">
        <f t="shared" ca="1" si="523"/>
        <v>0.12305211198263244</v>
      </c>
      <c r="KO117" s="7">
        <f t="shared" ca="1" si="524"/>
        <v>1</v>
      </c>
      <c r="KP117" s="7" t="str">
        <f t="shared" ca="1" si="525"/>
        <v>2</v>
      </c>
      <c r="KQ117" s="7">
        <f ca="1">IFERROR(IF(KQ116+KP117&gt;KR$4,KQ116,KQ116+KP117),"")</f>
        <v>60</v>
      </c>
      <c r="KR117" s="7">
        <f t="shared" ca="1" si="617"/>
        <v>0</v>
      </c>
      <c r="KS117" s="7">
        <f t="shared" ca="1" si="526"/>
        <v>0.26245579827339927</v>
      </c>
      <c r="KT117" s="7">
        <f t="shared" ca="1" si="527"/>
        <v>0.50677497095737001</v>
      </c>
      <c r="KU117" s="7">
        <f t="shared" ca="1" si="528"/>
        <v>1</v>
      </c>
      <c r="KV117" s="7" t="str">
        <f t="shared" ca="1" si="529"/>
        <v>2</v>
      </c>
      <c r="KW117" s="7">
        <f ca="1">IFERROR(IF(KW116+KV117&gt;KX$4,KW116,KW116+KV117),"")</f>
        <v>60</v>
      </c>
      <c r="KX117" s="7">
        <f t="shared" ca="1" si="618"/>
        <v>0</v>
      </c>
      <c r="KY117" s="7">
        <f t="shared" ca="1" si="530"/>
        <v>0.12313900023727586</v>
      </c>
      <c r="KZ117" s="7">
        <f t="shared" ca="1" si="531"/>
        <v>0.64609176899349341</v>
      </c>
      <c r="LA117" s="7">
        <f t="shared" ca="1" si="532"/>
        <v>1</v>
      </c>
      <c r="LB117" s="7" t="str">
        <f t="shared" ca="1" si="533"/>
        <v>2</v>
      </c>
      <c r="LC117" s="7">
        <f ca="1">IFERROR(IF(LC116+LB117&gt;LD$4,LC116,LC116+LB117),"")</f>
        <v>60</v>
      </c>
      <c r="LD117" s="7">
        <f t="shared" ca="1" si="619"/>
        <v>0</v>
      </c>
      <c r="LE117" s="7">
        <f t="shared" ca="1" si="534"/>
        <v>0.86938234292098604</v>
      </c>
      <c r="LF117" s="7">
        <f t="shared" ca="1" si="535"/>
        <v>-0.10015157369021677</v>
      </c>
      <c r="LG117" s="7">
        <f t="shared" ca="1" si="536"/>
        <v>0</v>
      </c>
      <c r="LH117" s="7">
        <f t="shared" ca="1" si="537"/>
        <v>0</v>
      </c>
      <c r="LI117" s="7">
        <f ca="1">IFERROR(IF(LI116+LH117&gt;LJ$4,LI116,LI116+LH117),"")</f>
        <v>60</v>
      </c>
      <c r="LJ117" s="7">
        <f t="shared" ca="1" si="620"/>
        <v>0</v>
      </c>
      <c r="LK117" s="7">
        <f t="shared" ca="1" si="538"/>
        <v>0.20889369614756126</v>
      </c>
      <c r="LL117" s="7">
        <f t="shared" ca="1" si="539"/>
        <v>0.56033707308320801</v>
      </c>
      <c r="LM117" s="7">
        <f t="shared" ca="1" si="540"/>
        <v>1</v>
      </c>
      <c r="LN117" s="7" t="str">
        <f t="shared" ca="1" si="541"/>
        <v>2</v>
      </c>
      <c r="LO117" s="7">
        <f ca="1">IFERROR(IF(LO116+LN117&gt;LP$4,LO116,LO116+LN117),"")</f>
        <v>60</v>
      </c>
      <c r="LP117" s="7">
        <f t="shared" ca="1" si="621"/>
        <v>0</v>
      </c>
      <c r="LQ117" s="7">
        <f t="shared" ca="1" si="542"/>
        <v>9.5015406567037108E-2</v>
      </c>
      <c r="LR117" s="7">
        <f t="shared" ca="1" si="543"/>
        <v>0.67421536266373217</v>
      </c>
      <c r="LS117" s="7">
        <f t="shared" ca="1" si="544"/>
        <v>1</v>
      </c>
      <c r="LT117" s="7" t="str">
        <f t="shared" ca="1" si="545"/>
        <v>2</v>
      </c>
      <c r="LU117" s="7">
        <f ca="1">IFERROR(IF(LU116+LT117&gt;LV$4,LU116,LU116+LT117),"")</f>
        <v>60</v>
      </c>
      <c r="LV117" s="7">
        <f t="shared" ca="1" si="622"/>
        <v>0</v>
      </c>
      <c r="LW117" s="7">
        <f t="shared" ca="1" si="546"/>
        <v>0.79991195018486638</v>
      </c>
      <c r="LX117" s="7">
        <f t="shared" ca="1" si="547"/>
        <v>-3.0681180954097109E-2</v>
      </c>
      <c r="LY117" s="7">
        <f t="shared" ca="1" si="548"/>
        <v>0</v>
      </c>
      <c r="LZ117" s="7">
        <f t="shared" ca="1" si="549"/>
        <v>0</v>
      </c>
      <c r="MA117" s="7">
        <f ca="1">IFERROR(IF(MA116+LZ117&gt;MB$4,MA116,MA116+LZ117),"")</f>
        <v>60</v>
      </c>
      <c r="MB117" s="7">
        <f t="shared" ca="1" si="623"/>
        <v>0</v>
      </c>
      <c r="MC117" s="7">
        <f t="shared" ca="1" si="550"/>
        <v>0.39487046102376544</v>
      </c>
      <c r="MD117" s="7">
        <f t="shared" ca="1" si="551"/>
        <v>0.37436030820700383</v>
      </c>
      <c r="ME117" s="7">
        <f t="shared" ca="1" si="552"/>
        <v>1</v>
      </c>
      <c r="MF117" s="7" t="str">
        <f t="shared" ca="1" si="553"/>
        <v>2</v>
      </c>
      <c r="MG117" s="7">
        <f ca="1">IFERROR(IF(MG116+MF117&gt;MH$4,MG116,MG116+MF117),"")</f>
        <v>60</v>
      </c>
      <c r="MH117" s="7">
        <f t="shared" ca="1" si="624"/>
        <v>0</v>
      </c>
      <c r="MI117" s="7">
        <f t="shared" ca="1" si="554"/>
        <v>0.45250389564419469</v>
      </c>
      <c r="MJ117" s="7">
        <f t="shared" ca="1" si="555"/>
        <v>0.31672687358657459</v>
      </c>
      <c r="MK117" s="7">
        <f t="shared" ca="1" si="556"/>
        <v>1</v>
      </c>
      <c r="ML117" s="7" t="str">
        <f t="shared" ca="1" si="557"/>
        <v>2</v>
      </c>
      <c r="MM117" s="7">
        <f ca="1">IFERROR(IF(MM116+ML117&gt;MN$4,MM116,MM116+ML117),"")</f>
        <v>60</v>
      </c>
      <c r="MN117" s="7">
        <f t="shared" ca="1" si="625"/>
        <v>0</v>
      </c>
      <c r="MO117" s="7">
        <f t="shared" ca="1" si="558"/>
        <v>0.19117609219246423</v>
      </c>
      <c r="MP117" s="7">
        <f t="shared" ca="1" si="559"/>
        <v>0.57805467703830504</v>
      </c>
      <c r="MQ117" s="7">
        <f t="shared" ca="1" si="560"/>
        <v>1</v>
      </c>
      <c r="MR117" s="7" t="str">
        <f t="shared" ca="1" si="561"/>
        <v>2</v>
      </c>
      <c r="MS117" s="7">
        <f ca="1">IFERROR(IF(MS116+MR117&gt;MT$4,MS116,MS116+MR117),"")</f>
        <v>60</v>
      </c>
      <c r="MT117" s="7">
        <f t="shared" ca="1" si="626"/>
        <v>0</v>
      </c>
      <c r="MU117" s="7">
        <f t="shared" ca="1" si="562"/>
        <v>0.80249947123726095</v>
      </c>
      <c r="MV117" s="7">
        <f t="shared" ca="1" si="563"/>
        <v>-3.3268702006491679E-2</v>
      </c>
      <c r="MW117" s="7">
        <f t="shared" ca="1" si="564"/>
        <v>0</v>
      </c>
      <c r="MX117" s="7">
        <f t="shared" ca="1" si="565"/>
        <v>0</v>
      </c>
      <c r="MY117" s="7">
        <f ca="1">IFERROR(IF(MY116+MX117&gt;MZ$4,MY116,MY116+MX117),"")</f>
        <v>60</v>
      </c>
      <c r="MZ117" s="7">
        <f t="shared" ca="1" si="627"/>
        <v>0</v>
      </c>
      <c r="NA117" s="7">
        <f t="shared" ca="1" si="566"/>
        <v>0.5244641460707129</v>
      </c>
      <c r="NB117" s="7">
        <f t="shared" ca="1" si="567"/>
        <v>0.24476662316005637</v>
      </c>
      <c r="NC117" s="7">
        <f t="shared" ca="1" si="568"/>
        <v>1</v>
      </c>
      <c r="ND117" s="7" t="str">
        <f t="shared" ca="1" si="569"/>
        <v>2</v>
      </c>
      <c r="NE117" s="7">
        <f ca="1">IFERROR(IF(NE116+ND117&gt;NF$4,NE116,NE116+ND117),"")</f>
        <v>60</v>
      </c>
      <c r="NF117" s="7">
        <f t="shared" ca="1" si="628"/>
        <v>0</v>
      </c>
      <c r="NG117" s="7">
        <f t="shared" ca="1" si="570"/>
        <v>0.53148675878690677</v>
      </c>
      <c r="NH117" s="7">
        <f t="shared" ca="1" si="571"/>
        <v>0.23774401044386251</v>
      </c>
      <c r="NI117" s="7">
        <f t="shared" ca="1" si="572"/>
        <v>1</v>
      </c>
      <c r="NJ117" s="7" t="str">
        <f t="shared" ca="1" si="573"/>
        <v>2</v>
      </c>
      <c r="NK117" s="7">
        <f ca="1">IFERROR(IF(NK116+NJ117&gt;NL$4,NK116,NK116+NJ117),"")</f>
        <v>60</v>
      </c>
      <c r="NL117" s="7">
        <f t="shared" ca="1" si="629"/>
        <v>0</v>
      </c>
      <c r="NM117" s="7">
        <f t="shared" ca="1" si="574"/>
        <v>1.1698823625683086E-2</v>
      </c>
      <c r="NN117" s="7">
        <f t="shared" ca="1" si="575"/>
        <v>0.75753194560508619</v>
      </c>
      <c r="NO117" s="7">
        <f t="shared" ca="1" si="576"/>
        <v>1</v>
      </c>
      <c r="NP117" s="7" t="str">
        <f t="shared" ca="1" si="577"/>
        <v>2</v>
      </c>
      <c r="NQ117" s="7">
        <f ca="1">IFERROR(IF(NQ116+NP117&gt;NR$4,NQ116,NQ116+NP117),"")</f>
        <v>60</v>
      </c>
      <c r="NR117" s="7">
        <f t="shared" ca="1" si="630"/>
        <v>0</v>
      </c>
      <c r="NT117">
        <v>115</v>
      </c>
      <c r="NU117" s="7" t="s">
        <v>19</v>
      </c>
      <c r="NV117" s="7" t="str">
        <f t="shared" ca="1" si="335"/>
        <v/>
      </c>
      <c r="NW117" s="7" t="str">
        <f t="shared" ca="1" si="329"/>
        <v/>
      </c>
      <c r="NX117" t="str">
        <f ca="1">IFERROR(VLOOKUP(NT117,$K$3:$AK$568,8,FALSE),"")</f>
        <v/>
      </c>
      <c r="NY117" t="str">
        <f ca="1">IFERROR(VLOOKUP(NT117,$K$3:$AK$568,9,FALSE),"")</f>
        <v/>
      </c>
      <c r="NZ117" s="7" t="str">
        <f ca="1">IFERROR(VLOOKUP(NT117,$K$3:$AK$568,27,FALSE),"")</f>
        <v/>
      </c>
      <c r="OB117">
        <v>115</v>
      </c>
      <c r="OC117" s="7" t="s">
        <v>19</v>
      </c>
      <c r="OD117" t="e">
        <f t="shared" ca="1" si="336"/>
        <v>#N/A</v>
      </c>
      <c r="OE117" s="7" t="str">
        <f t="shared" ca="1" si="337"/>
        <v/>
      </c>
      <c r="OF117" s="7" t="str">
        <f t="shared" ca="1" si="338"/>
        <v/>
      </c>
      <c r="OG117" t="str">
        <f t="shared" ca="1" si="339"/>
        <v/>
      </c>
      <c r="OI117">
        <v>115</v>
      </c>
      <c r="OJ117" s="7" t="s">
        <v>19</v>
      </c>
      <c r="OK117" s="7" t="str">
        <f t="shared" ca="1" si="340"/>
        <v/>
      </c>
      <c r="OL117" s="7" t="str">
        <f t="shared" ca="1" si="341"/>
        <v/>
      </c>
      <c r="OM117" t="str">
        <f ca="1">IFERROR(VLOOKUP(OI117,$L$3:$AK$568,7,FALSE),"")</f>
        <v/>
      </c>
      <c r="ON117" t="str">
        <f ca="1">IFERROR(VLOOKUP(OI117,$L$3:$AK$568,8,FALSE),"")</f>
        <v/>
      </c>
      <c r="OO117" s="7" t="str">
        <f ca="1">IFERROR(VLOOKUP(OI117,$L$3:$AK$568,26,FALSE),"")</f>
        <v/>
      </c>
      <c r="OQ117">
        <v>115</v>
      </c>
      <c r="OR117" s="7" t="s">
        <v>19</v>
      </c>
      <c r="OS117" t="e">
        <f t="shared" ca="1" si="342"/>
        <v>#N/A</v>
      </c>
      <c r="OT117" s="7" t="str">
        <f t="shared" ca="1" si="343"/>
        <v/>
      </c>
      <c r="OU117" s="7" t="str">
        <f t="shared" ca="1" si="344"/>
        <v/>
      </c>
      <c r="OV117" t="str">
        <f t="shared" ca="1" si="345"/>
        <v/>
      </c>
      <c r="OX117">
        <v>115</v>
      </c>
      <c r="OY117" s="7" t="s">
        <v>19</v>
      </c>
      <c r="OZ117" s="7" t="str">
        <f t="shared" ca="1" si="346"/>
        <v/>
      </c>
      <c r="PA117" s="7" t="str">
        <f t="shared" ca="1" si="347"/>
        <v/>
      </c>
      <c r="PB117" t="str">
        <f ca="1">IFERROR(VLOOKUP(OX117,$M$3:$AK$568,6,FALSE),"")</f>
        <v/>
      </c>
      <c r="PC117" t="str">
        <f ca="1">IFERROR(VLOOKUP(OX117,$M$3:$AK$568,7,FALSE),"")</f>
        <v/>
      </c>
      <c r="PD117" s="7" t="str">
        <f ca="1">IFERROR(VLOOKUP(OX117,$M$3:$AK$568,25,FALSE),"")</f>
        <v/>
      </c>
      <c r="PF117">
        <v>115</v>
      </c>
      <c r="PG117" s="7" t="s">
        <v>19</v>
      </c>
      <c r="PH117" t="e">
        <f t="shared" ca="1" si="348"/>
        <v>#N/A</v>
      </c>
      <c r="PI117" s="7" t="str">
        <f t="shared" ca="1" si="349"/>
        <v/>
      </c>
      <c r="PJ117" s="7" t="str">
        <f t="shared" ca="1" si="350"/>
        <v/>
      </c>
      <c r="PK117" t="str">
        <f t="shared" ca="1" si="351"/>
        <v/>
      </c>
      <c r="PM117">
        <v>115</v>
      </c>
      <c r="PN117" s="7" t="s">
        <v>19</v>
      </c>
      <c r="PO117" s="202" t="str">
        <f t="shared" ca="1" si="352"/>
        <v/>
      </c>
      <c r="PP117" s="7" t="str">
        <f t="shared" ca="1" si="353"/>
        <v/>
      </c>
      <c r="PQ117" t="str">
        <f ca="1">IFERROR(VLOOKUP(PM117,$G$325:$R$409,12,FALSE),"")</f>
        <v/>
      </c>
      <c r="PR117" t="e">
        <f ca="1">VLOOKUP(PM117,$G$324:$Q$409,11,FALSE)</f>
        <v>#N/A</v>
      </c>
      <c r="PS117" s="7" t="str">
        <f ca="1">VLOOKUP(PQ117,$R$325:$Y$409,8,FALSE)</f>
        <v>- -</v>
      </c>
      <c r="PT117" s="7">
        <f ca="1">ReSt</f>
        <v>-4</v>
      </c>
      <c r="PU117" s="7" t="e">
        <f t="shared" ca="1" si="354"/>
        <v>#N/A</v>
      </c>
      <c r="PV117" s="7" t="e">
        <f t="shared" ca="1" si="355"/>
        <v>#N/A</v>
      </c>
      <c r="PW117" s="7" t="str">
        <f ca="1">VLOOKUP(PQ117,$R$325:$AK$409,8,FALSE)</f>
        <v>- -</v>
      </c>
      <c r="PX117" s="7"/>
      <c r="PY117">
        <v>115</v>
      </c>
      <c r="PZ117" s="7" t="s">
        <v>19</v>
      </c>
      <c r="QA117" t="str">
        <f t="shared" ca="1" si="356"/>
        <v/>
      </c>
      <c r="QB117" s="7" t="str">
        <f t="shared" ca="1" si="357"/>
        <v/>
      </c>
      <c r="QC117" s="7" t="str">
        <f t="shared" ca="1" si="358"/>
        <v/>
      </c>
      <c r="QD117" t="str">
        <f t="shared" ca="1" si="359"/>
        <v/>
      </c>
      <c r="QF117">
        <v>115</v>
      </c>
      <c r="QG117" s="7" t="s">
        <v>19</v>
      </c>
      <c r="QH117" s="7" t="str">
        <f t="shared" ca="1" si="360"/>
        <v/>
      </c>
      <c r="QI117" s="7" t="e">
        <f t="shared" ca="1" si="361"/>
        <v>#VALUE!</v>
      </c>
      <c r="QJ117" t="e">
        <f t="shared" ca="1" si="362"/>
        <v>#N/A</v>
      </c>
      <c r="QK117" s="7" t="e">
        <f t="shared" ca="1" si="363"/>
        <v>#N/A</v>
      </c>
      <c r="QM117">
        <v>115</v>
      </c>
      <c r="QN117" s="7" t="s">
        <v>19</v>
      </c>
      <c r="QO117" t="str">
        <f t="shared" ca="1" si="364"/>
        <v/>
      </c>
      <c r="QP117" s="7" t="str">
        <f t="shared" ca="1" si="365"/>
        <v/>
      </c>
      <c r="QQ117" t="str">
        <f t="shared" ca="1" si="366"/>
        <v/>
      </c>
    </row>
    <row r="118" spans="1:459" x14ac:dyDescent="0.25">
      <c r="A118" s="240" t="str">
        <f>IF('Character Sheet'!$B$4="Creature","N","Y")</f>
        <v>Y</v>
      </c>
      <c r="C118" s="75"/>
      <c r="D118" s="76"/>
      <c r="F118" s="75"/>
      <c r="G118" s="76"/>
      <c r="I118" s="75"/>
      <c r="J118" s="85"/>
      <c r="K118" s="85">
        <f t="shared" ca="1" si="330"/>
        <v>4</v>
      </c>
      <c r="L118" s="85">
        <f t="shared" ca="1" si="632"/>
        <v>0</v>
      </c>
      <c r="M118" s="70">
        <f t="shared" ca="1" si="643"/>
        <v>5</v>
      </c>
      <c r="O118" s="222">
        <f t="shared" ca="1" si="331"/>
        <v>220</v>
      </c>
      <c r="Q118" s="7" t="str">
        <f t="shared" si="633"/>
        <v>Roofer</v>
      </c>
      <c r="R118" s="9" t="s">
        <v>1409</v>
      </c>
      <c r="S118" s="9" t="s">
        <v>1852</v>
      </c>
      <c r="T118" s="61" t="str">
        <f>SUBSTITUTE(IFERROR(IFERROR(VLOOKUP(R118,'[1]Skill Statistics'!$A$3:$C$513,2,FALSE),VLOOKUP(Q118,'[1]Skill Statistics'!$A$3:$C$513,2,FALSE)),T117),"R*","ReSt")</f>
        <v>Ag/Me</v>
      </c>
      <c r="U118" s="61" t="str">
        <f>IFERROR(IFERROR(VLOOKUP(R118,'[1]Skill Statistics'!$A$3:$C$513,3,FALSE),VLOOKUP(Q118,'[1]Skill Statistics'!$A$3:$C$513,3,FALSE)),U117)</f>
        <v>SD</v>
      </c>
      <c r="V118" s="61" t="str">
        <f>IF(ISNUMBER(SEARCH("Category",R118)),"- -",IFERROR(IFERROR(VLOOKUP(Q118,[1]Professions!$A$4:$AM$288,MATCH(Profession,[1]Professions!$A$1:$AM$1,0),FALSE),VLOOKUP(Q118,Calculations!$B$91:$I$95,8,FALSE)),"- -"))</f>
        <v>2 / 4</v>
      </c>
      <c r="W118" s="60">
        <f t="shared" ca="1" si="332"/>
        <v>0</v>
      </c>
      <c r="X118" s="7">
        <f ca="1">IFERROR(VLOOKUP(R118,$BS$6:$NR$519,MATCH(ActualLevel,$BS$3:$NR$3,0),FALSE),"- -")</f>
        <v>0</v>
      </c>
      <c r="Y118" s="7">
        <f t="shared" ca="1" si="640"/>
        <v>0</v>
      </c>
      <c r="Z118" s="7">
        <f ca="1">IFERROR(VLOOKUP(Y118,Charts!$BQ$2:$BR$52,2,FALSE),"- -")</f>
        <v>-25</v>
      </c>
      <c r="AA118" s="7">
        <f t="shared" ca="1" si="367"/>
        <v>-1</v>
      </c>
      <c r="AB118" s="7">
        <f t="shared" ca="1" si="634"/>
        <v>0</v>
      </c>
      <c r="AC118" s="7"/>
      <c r="AD118" s="7"/>
      <c r="AE118" s="7"/>
      <c r="AF118" s="7"/>
      <c r="AG118" s="7"/>
      <c r="AH118" s="43"/>
      <c r="AI118" s="7"/>
      <c r="AJ118" s="7"/>
      <c r="AK118" s="7">
        <f t="shared" ca="1" si="368"/>
        <v>-26</v>
      </c>
      <c r="AL118" s="7"/>
      <c r="AM118" s="69">
        <f>IFERROR(VLOOKUP(R118,'[1]Skill Statistics'!$A$3:$AN$513,MATCH(Profession,'[1]Skill Statistics'!$A$2:$AN$2,0),FALSE),0)</f>
        <v>0</v>
      </c>
      <c r="AN118" s="85">
        <f>IFERROR(VLOOKUP(Q118,'[1]Skill Statistics'!$A$3:$BK$513,MATCH(Archetype,'[1]Skill Statistics'!$A$2:$BK$2,0),FALSE),0)</f>
        <v>0</v>
      </c>
      <c r="AO118" s="85">
        <f>IFERROR(VLOOKUP(Q118,'[1]Skill Statistics'!$A$3:$BB$513,MATCH(Race,'[1]Skill Statistics'!$A$2:$BB$2,0),FALSE),0)</f>
        <v>0</v>
      </c>
      <c r="AP118" s="85">
        <f t="shared" ca="1" si="333"/>
        <v>-0.1</v>
      </c>
      <c r="AQ118" s="70"/>
      <c r="AS118" s="69">
        <f>IFERROR(VLOOKUP(Q118,'[1]Professional Skills'!$A$4:$AM$288,MATCH(Profession,'[1]Professional Skills'!$A$3:$AM$3,0),FALSE),"- -")</f>
        <v>0</v>
      </c>
      <c r="AU118" s="7">
        <f t="shared" si="636"/>
        <v>0</v>
      </c>
      <c r="AV118" s="7">
        <f t="shared" ca="1" si="635"/>
        <v>0</v>
      </c>
      <c r="AW118" t="str">
        <f t="shared" si="371"/>
        <v/>
      </c>
      <c r="AX118" t="str">
        <f>IFERROR(_xlfn.RANK.EQ(AW118,$AW$5:$AW$568),"")</f>
        <v/>
      </c>
      <c r="AY118">
        <f t="shared" si="327"/>
        <v>0</v>
      </c>
      <c r="AZ118" s="70" t="str">
        <f t="shared" si="369"/>
        <v/>
      </c>
      <c r="BB118" s="69" t="str">
        <f>IFERROR(IF(Q118="Language",VLOOKUP(R118,[1]Cultures!$B$4:$N$218,MATCH(Culture,[1]Cultures!$B$3:$N$3,0),FALSE),VLOOKUP(Q118,[1]Cultures!$B$4:$O$212,MATCH(Culture,[1]Cultures!$B$3:$O$3,0),FALSE)),"- -")</f>
        <v>- -</v>
      </c>
      <c r="BD118">
        <f t="shared" ca="1" si="631"/>
        <v>0</v>
      </c>
      <c r="BE118" t="str">
        <f t="shared" si="578"/>
        <v/>
      </c>
      <c r="BG118">
        <f t="shared" ca="1" si="641"/>
        <v>0.8037914600402466</v>
      </c>
      <c r="BH118">
        <f ca="1">_xlfn.RANK.EQ(BG118,$BG$89:$BG$568)</f>
        <v>25</v>
      </c>
      <c r="BI118" s="7" t="str">
        <f t="shared" ca="1" si="644"/>
        <v>- -</v>
      </c>
      <c r="BK118" s="7">
        <f t="shared" ca="1" si="642"/>
        <v>0</v>
      </c>
      <c r="BL118" s="70">
        <f t="shared" ca="1" si="328"/>
        <v>0</v>
      </c>
      <c r="BN118" s="69">
        <f>IFERROR(VLOOKUP(V118,Charts!$BT$2:$BV$14,3,FALSE),"- -")</f>
        <v>0.76923076923076927</v>
      </c>
      <c r="BO118" s="85">
        <f t="shared" ca="1" si="334"/>
        <v>1.5711393398805513</v>
      </c>
      <c r="BP118" s="70">
        <f t="shared" ca="1" si="579"/>
        <v>220</v>
      </c>
      <c r="BR118" s="7">
        <v>113</v>
      </c>
      <c r="BS118" s="9" t="str">
        <f ca="1">VLOOKUP(BR118,$O$3:$R$568,4,FALSE)</f>
        <v>Propaganda</v>
      </c>
      <c r="BT118" s="7" t="str">
        <f ca="1">VLOOKUP(BS118,$R$3:$V$568,5,FALSE)</f>
        <v>5 / 7</v>
      </c>
      <c r="BU118" s="7">
        <f ca="1">VLOOKUP(BT118,Charts!$BT$2:$BV$14,3,FALSE)</f>
        <v>0.46153846153846156</v>
      </c>
      <c r="BV118" s="7" t="str">
        <f t="shared" ca="1" si="372"/>
        <v>5</v>
      </c>
      <c r="BW118" s="7" t="str">
        <f t="shared" ca="1" si="373"/>
        <v>7</v>
      </c>
      <c r="BY118" s="7">
        <f t="shared" ca="1" si="374"/>
        <v>0.86640152241214752</v>
      </c>
      <c r="BZ118" s="7">
        <f t="shared" ca="1" si="375"/>
        <v>-0.40486306087368595</v>
      </c>
      <c r="CA118" s="7">
        <f t="shared" ca="1" si="376"/>
        <v>0</v>
      </c>
      <c r="CB118" s="7">
        <f t="shared" ca="1" si="377"/>
        <v>0</v>
      </c>
      <c r="CC118" s="7">
        <f ca="1">IFERROR(IF(CC117+CB118&gt;CD$4,CC117,CC117+CB118),"")</f>
        <v>38</v>
      </c>
      <c r="CD118" s="7">
        <f t="shared" ca="1" si="580"/>
        <v>0</v>
      </c>
      <c r="CE118" s="7">
        <f t="shared" ca="1" si="378"/>
        <v>0.64940304003119032</v>
      </c>
      <c r="CF118" s="7">
        <f t="shared" ca="1" si="379"/>
        <v>-0.18786457849272875</v>
      </c>
      <c r="CG118" s="7">
        <f t="shared" ca="1" si="380"/>
        <v>0</v>
      </c>
      <c r="CH118" s="7">
        <f t="shared" ca="1" si="381"/>
        <v>0</v>
      </c>
      <c r="CI118" s="7">
        <f ca="1">IFERROR(IF(CI117+CH118&gt;CJ$4,CI117,CI117+CH118),"")</f>
        <v>60</v>
      </c>
      <c r="CJ118" s="7">
        <f t="shared" ca="1" si="581"/>
        <v>0</v>
      </c>
      <c r="CK118" s="7">
        <f t="shared" ca="1" si="382"/>
        <v>0.39808263687551859</v>
      </c>
      <c r="CL118" s="7">
        <f t="shared" ca="1" si="383"/>
        <v>6.3455824662942972E-2</v>
      </c>
      <c r="CM118" s="7">
        <f t="shared" ca="1" si="384"/>
        <v>1</v>
      </c>
      <c r="CN118" s="7" t="str">
        <f t="shared" ca="1" si="385"/>
        <v>5</v>
      </c>
      <c r="CO118" s="7">
        <f ca="1">IFERROR(IF(CO117+CN118&gt;CP$4,CO117,CO117+CN118),"")</f>
        <v>60</v>
      </c>
      <c r="CP118" s="7">
        <f t="shared" ca="1" si="582"/>
        <v>0</v>
      </c>
      <c r="CQ118" s="7">
        <f t="shared" ca="1" si="386"/>
        <v>3.1166697054427872E-2</v>
      </c>
      <c r="CR118" s="7">
        <f t="shared" ca="1" si="387"/>
        <v>0.43037176448403369</v>
      </c>
      <c r="CS118" s="7">
        <f t="shared" ca="1" si="388"/>
        <v>1</v>
      </c>
      <c r="CT118" s="7" t="str">
        <f t="shared" ca="1" si="389"/>
        <v>5</v>
      </c>
      <c r="CU118" s="7">
        <f ca="1">IFERROR(IF(CU117+CT118&gt;CV$4,CU117,CU117+CT118),"")</f>
        <v>60</v>
      </c>
      <c r="CV118" s="7">
        <f t="shared" ca="1" si="583"/>
        <v>0</v>
      </c>
      <c r="CW118" s="7">
        <f t="shared" ca="1" si="390"/>
        <v>5.5135139882242501E-2</v>
      </c>
      <c r="CX118" s="7">
        <f t="shared" ca="1" si="391"/>
        <v>0.40640332165621906</v>
      </c>
      <c r="CY118" s="7">
        <f t="shared" ca="1" si="392"/>
        <v>1</v>
      </c>
      <c r="CZ118" s="7" t="str">
        <f t="shared" ca="1" si="393"/>
        <v>5</v>
      </c>
      <c r="DA118" s="7">
        <f ca="1">IFERROR(IF(DA117+CZ118&gt;DB$4,DA117,DA117+CZ118),"")</f>
        <v>60</v>
      </c>
      <c r="DB118" s="7">
        <f t="shared" ca="1" si="584"/>
        <v>0</v>
      </c>
      <c r="DC118" s="7">
        <f t="shared" ca="1" si="394"/>
        <v>0.6095183706192473</v>
      </c>
      <c r="DD118" s="7">
        <f t="shared" ca="1" si="395"/>
        <v>-0.14797990908078573</v>
      </c>
      <c r="DE118" s="7">
        <f t="shared" ca="1" si="396"/>
        <v>0</v>
      </c>
      <c r="DF118" s="7">
        <f t="shared" ca="1" si="397"/>
        <v>0</v>
      </c>
      <c r="DG118" s="7">
        <f ca="1">IFERROR(IF(DG117+DF118&gt;DH$4,DG117,DG117+DF118),"")</f>
        <v>60</v>
      </c>
      <c r="DH118" s="7">
        <f t="shared" ca="1" si="585"/>
        <v>0</v>
      </c>
      <c r="DI118" s="7">
        <f t="shared" ca="1" si="398"/>
        <v>8.8570208242267467E-2</v>
      </c>
      <c r="DJ118" s="7">
        <f t="shared" ca="1" si="399"/>
        <v>0.3729682532961941</v>
      </c>
      <c r="DK118" s="7">
        <f t="shared" ca="1" si="400"/>
        <v>1</v>
      </c>
      <c r="DL118" s="7" t="str">
        <f t="shared" ca="1" si="401"/>
        <v>5</v>
      </c>
      <c r="DM118" s="7">
        <f ca="1">IFERROR(IF(DM117+DL118&gt;DN$4,DM117,DM117+DL118),"")</f>
        <v>60</v>
      </c>
      <c r="DN118" s="7">
        <f t="shared" ca="1" si="586"/>
        <v>0</v>
      </c>
      <c r="DO118" s="7">
        <f t="shared" ca="1" si="402"/>
        <v>0.26273501196179738</v>
      </c>
      <c r="DP118" s="7">
        <f t="shared" ca="1" si="403"/>
        <v>0.19880344957666418</v>
      </c>
      <c r="DQ118" s="7">
        <f t="shared" ca="1" si="404"/>
        <v>1</v>
      </c>
      <c r="DR118" s="7" t="str">
        <f t="shared" ca="1" si="405"/>
        <v>5</v>
      </c>
      <c r="DS118" s="7">
        <f ca="1">IFERROR(IF(DS117+DR118&gt;DT$4,DS117,DS117+DR118),"")</f>
        <v>60</v>
      </c>
      <c r="DT118" s="7">
        <f t="shared" ca="1" si="587"/>
        <v>0</v>
      </c>
      <c r="DU118" s="7">
        <f t="shared" ca="1" si="406"/>
        <v>0.10931002412257262</v>
      </c>
      <c r="DV118" s="7">
        <f t="shared" ca="1" si="407"/>
        <v>0.35222843741588894</v>
      </c>
      <c r="DW118" s="7">
        <f t="shared" ca="1" si="408"/>
        <v>1</v>
      </c>
      <c r="DX118" s="7" t="str">
        <f t="shared" ca="1" si="409"/>
        <v>5</v>
      </c>
      <c r="DY118" s="7">
        <f ca="1">IFERROR(IF(DY117+DX118&gt;DZ$4,DY117,DY117+DX118),"")</f>
        <v>60</v>
      </c>
      <c r="DZ118" s="7">
        <f t="shared" ca="1" si="588"/>
        <v>0</v>
      </c>
      <c r="EA118" s="7">
        <f t="shared" ca="1" si="410"/>
        <v>6.5882454271254165E-2</v>
      </c>
      <c r="EB118" s="7">
        <f t="shared" ca="1" si="411"/>
        <v>0.3956560072672074</v>
      </c>
      <c r="EC118" s="7">
        <f t="shared" ca="1" si="412"/>
        <v>1</v>
      </c>
      <c r="ED118" s="7" t="str">
        <f t="shared" ca="1" si="413"/>
        <v>5</v>
      </c>
      <c r="EE118" s="7">
        <f ca="1">IFERROR(IF(EE117+ED118&gt;EF$4,EE117,EE117+ED118),"")</f>
        <v>60</v>
      </c>
      <c r="EF118" s="7">
        <f t="shared" ca="1" si="589"/>
        <v>0</v>
      </c>
      <c r="EG118" s="7">
        <f t="shared" ca="1" si="414"/>
        <v>2.6031332035286625E-2</v>
      </c>
      <c r="EH118" s="7">
        <f t="shared" ca="1" si="415"/>
        <v>0.43550712950317494</v>
      </c>
      <c r="EI118" s="7">
        <f t="shared" ca="1" si="416"/>
        <v>1</v>
      </c>
      <c r="EJ118" s="7" t="str">
        <f t="shared" ca="1" si="417"/>
        <v>5</v>
      </c>
      <c r="EK118" s="7">
        <f ca="1">IFERROR(IF(EK117+EJ118&gt;EL$4,EK117,EK117+EJ118),"")</f>
        <v>60</v>
      </c>
      <c r="EL118" s="7">
        <f t="shared" ca="1" si="590"/>
        <v>0</v>
      </c>
      <c r="EM118" s="7">
        <f t="shared" ca="1" si="418"/>
        <v>0.36481089586262572</v>
      </c>
      <c r="EN118" s="7">
        <f t="shared" ca="1" si="419"/>
        <v>9.6727565675835847E-2</v>
      </c>
      <c r="EO118" s="7">
        <f t="shared" ca="1" si="420"/>
        <v>1</v>
      </c>
      <c r="EP118" s="7" t="str">
        <f t="shared" ca="1" si="421"/>
        <v>5</v>
      </c>
      <c r="EQ118" s="7">
        <f ca="1">IFERROR(IF(EQ117+EP118&gt;ER$4,EQ117,EQ117+EP118),"")</f>
        <v>60</v>
      </c>
      <c r="ER118" s="7">
        <f t="shared" ca="1" si="591"/>
        <v>0</v>
      </c>
      <c r="ES118" s="7">
        <f t="shared" ca="1" si="422"/>
        <v>0.61499681262069894</v>
      </c>
      <c r="ET118" s="7">
        <f t="shared" ca="1" si="423"/>
        <v>-0.15345835108223738</v>
      </c>
      <c r="EU118" s="7">
        <f t="shared" ca="1" si="424"/>
        <v>0</v>
      </c>
      <c r="EV118" s="7">
        <f t="shared" ca="1" si="425"/>
        <v>0</v>
      </c>
      <c r="EW118" s="7">
        <f ca="1">IFERROR(IF(EW117+EV118&gt;EX$4,EW117,EW117+EV118),"")</f>
        <v>60</v>
      </c>
      <c r="EX118" s="7">
        <f t="shared" ca="1" si="592"/>
        <v>0</v>
      </c>
      <c r="EY118" s="7">
        <f t="shared" ca="1" si="426"/>
        <v>0.77105098030959685</v>
      </c>
      <c r="EZ118" s="7">
        <f t="shared" ca="1" si="427"/>
        <v>-0.30951251877113528</v>
      </c>
      <c r="FA118" s="7">
        <f t="shared" ca="1" si="428"/>
        <v>0</v>
      </c>
      <c r="FB118" s="7">
        <f t="shared" ca="1" si="429"/>
        <v>0</v>
      </c>
      <c r="FC118" s="7">
        <f ca="1">IFERROR(IF(FC117+FB118&gt;FD$4,FC117,FC117+FB118),"")</f>
        <v>60</v>
      </c>
      <c r="FD118" s="7">
        <f t="shared" ca="1" si="593"/>
        <v>0</v>
      </c>
      <c r="FE118" s="7">
        <f t="shared" ca="1" si="430"/>
        <v>0.20550261855798257</v>
      </c>
      <c r="FF118" s="7">
        <f t="shared" ca="1" si="431"/>
        <v>0.25603584298047899</v>
      </c>
      <c r="FG118" s="7">
        <f t="shared" ca="1" si="432"/>
        <v>1</v>
      </c>
      <c r="FH118" s="7" t="str">
        <f t="shared" ca="1" si="433"/>
        <v>5</v>
      </c>
      <c r="FI118" s="7">
        <f ca="1">IFERROR(IF(FI117+FH118&gt;FJ$4,FI117,FI117+FH118),"")</f>
        <v>60</v>
      </c>
      <c r="FJ118" s="7">
        <f t="shared" ca="1" si="594"/>
        <v>0</v>
      </c>
      <c r="FK118" s="7">
        <f t="shared" ca="1" si="434"/>
        <v>0.20164609115886245</v>
      </c>
      <c r="FL118" s="7">
        <f t="shared" ca="1" si="435"/>
        <v>0.25989237037959911</v>
      </c>
      <c r="FM118" s="7">
        <f t="shared" ca="1" si="436"/>
        <v>1</v>
      </c>
      <c r="FN118" s="7" t="str">
        <f t="shared" ca="1" si="437"/>
        <v>5</v>
      </c>
      <c r="FO118" s="7">
        <f ca="1">IFERROR(IF(FO117+FN118&gt;FP$4,FO117,FO117+FN118),"")</f>
        <v>60</v>
      </c>
      <c r="FP118" s="7">
        <f t="shared" ca="1" si="595"/>
        <v>0</v>
      </c>
      <c r="FQ118" s="7">
        <f t="shared" ca="1" si="438"/>
        <v>0.98726500586506827</v>
      </c>
      <c r="FR118" s="7">
        <f t="shared" ca="1" si="439"/>
        <v>-0.5257265443266067</v>
      </c>
      <c r="FS118" s="7">
        <f t="shared" ca="1" si="440"/>
        <v>0</v>
      </c>
      <c r="FT118" s="7">
        <f t="shared" ca="1" si="441"/>
        <v>0</v>
      </c>
      <c r="FU118" s="7">
        <f ca="1">IFERROR(IF(FU117+FT118&gt;FV$4,FU117,FU117+FT118),"")</f>
        <v>60</v>
      </c>
      <c r="FV118" s="7">
        <f t="shared" ca="1" si="596"/>
        <v>0</v>
      </c>
      <c r="FW118" s="7">
        <f t="shared" ca="1" si="442"/>
        <v>0.64631071784983896</v>
      </c>
      <c r="FX118" s="7">
        <f t="shared" ca="1" si="443"/>
        <v>-0.18477225631137739</v>
      </c>
      <c r="FY118" s="7">
        <f t="shared" ca="1" si="444"/>
        <v>0</v>
      </c>
      <c r="FZ118" s="7">
        <f t="shared" ca="1" si="445"/>
        <v>0</v>
      </c>
      <c r="GA118" s="7">
        <f ca="1">IFERROR(IF(GA117+FZ118&gt;GB$4,GA117,GA117+FZ118),"")</f>
        <v>60</v>
      </c>
      <c r="GB118" s="7">
        <f t="shared" ca="1" si="597"/>
        <v>0</v>
      </c>
      <c r="GC118" s="7">
        <f t="shared" ca="1" si="446"/>
        <v>0.14298794831015194</v>
      </c>
      <c r="GD118" s="7">
        <f t="shared" ca="1" si="447"/>
        <v>0.31855051322830963</v>
      </c>
      <c r="GE118" s="7">
        <f t="shared" ca="1" si="448"/>
        <v>1</v>
      </c>
      <c r="GF118" s="7" t="str">
        <f t="shared" ca="1" si="449"/>
        <v>5</v>
      </c>
      <c r="GG118" s="7">
        <f ca="1">IFERROR(IF(GG117+GF118&gt;GH$4,GG117,GG117+GF118),"")</f>
        <v>60</v>
      </c>
      <c r="GH118" s="7">
        <f t="shared" ca="1" si="598"/>
        <v>0</v>
      </c>
      <c r="GI118" s="7">
        <f t="shared" ca="1" si="450"/>
        <v>0.38868193173916843</v>
      </c>
      <c r="GJ118" s="7">
        <f t="shared" ca="1" si="451"/>
        <v>7.2856529799293135E-2</v>
      </c>
      <c r="GK118" s="7">
        <f t="shared" ca="1" si="452"/>
        <v>1</v>
      </c>
      <c r="GL118" s="7" t="str">
        <f t="shared" ca="1" si="453"/>
        <v>5</v>
      </c>
      <c r="GM118" s="7">
        <f ca="1">IFERROR(IF(GM117+GL118&gt;GN$4,GM117,GM117+GL118),"")</f>
        <v>60</v>
      </c>
      <c r="GN118" s="7">
        <f t="shared" ca="1" si="599"/>
        <v>0</v>
      </c>
      <c r="GO118" s="7">
        <f t="shared" ca="1" si="454"/>
        <v>0.76882387107304073</v>
      </c>
      <c r="GP118" s="7">
        <f t="shared" ca="1" si="455"/>
        <v>-0.30728540953457917</v>
      </c>
      <c r="GQ118" s="7">
        <f t="shared" ca="1" si="456"/>
        <v>0</v>
      </c>
      <c r="GR118" s="7">
        <f t="shared" ca="1" si="457"/>
        <v>0</v>
      </c>
      <c r="GS118" s="7">
        <f ca="1">IFERROR(IF(GS117+GR118&gt;GT$4,GS117,GS117+GR118),"")</f>
        <v>60</v>
      </c>
      <c r="GT118" s="7">
        <f t="shared" ca="1" si="600"/>
        <v>0</v>
      </c>
      <c r="GU118" s="7">
        <f t="shared" ca="1" si="458"/>
        <v>0.1443899506509746</v>
      </c>
      <c r="GV118" s="7">
        <f t="shared" ca="1" si="459"/>
        <v>0.31714851088748697</v>
      </c>
      <c r="GW118" s="7">
        <f t="shared" ca="1" si="460"/>
        <v>1</v>
      </c>
      <c r="GX118" s="7" t="str">
        <f t="shared" ca="1" si="461"/>
        <v>5</v>
      </c>
      <c r="GY118" s="7">
        <f ca="1">IFERROR(IF(GY117+GX118&gt;GZ$4,GY117,GY117+GX118),"")</f>
        <v>60</v>
      </c>
      <c r="GZ118" s="7">
        <f t="shared" ca="1" si="601"/>
        <v>0</v>
      </c>
      <c r="HA118" s="7">
        <f t="shared" ca="1" si="462"/>
        <v>0.68013995125295046</v>
      </c>
      <c r="HB118" s="7">
        <f t="shared" ca="1" si="463"/>
        <v>-0.21860148971448889</v>
      </c>
      <c r="HC118" s="7">
        <f t="shared" ca="1" si="464"/>
        <v>0</v>
      </c>
      <c r="HD118" s="7">
        <f t="shared" ca="1" si="465"/>
        <v>0</v>
      </c>
      <c r="HE118" s="7">
        <f ca="1">IFERROR(IF(HE117+HD118&gt;HF$4,HE117,HE117+HD118),"")</f>
        <v>60</v>
      </c>
      <c r="HF118" s="7">
        <f t="shared" ca="1" si="602"/>
        <v>0</v>
      </c>
      <c r="HG118" s="7">
        <f t="shared" ca="1" si="466"/>
        <v>0.69583637965108414</v>
      </c>
      <c r="HH118" s="7">
        <f t="shared" ca="1" si="467"/>
        <v>-0.23429791811262257</v>
      </c>
      <c r="HI118" s="7">
        <f t="shared" ca="1" si="468"/>
        <v>0</v>
      </c>
      <c r="HJ118" s="7">
        <f t="shared" ca="1" si="469"/>
        <v>0</v>
      </c>
      <c r="HK118" s="7">
        <f ca="1">IFERROR(IF(HK117+HJ118&gt;HL$4,HK117,HK117+HJ118),"")</f>
        <v>60</v>
      </c>
      <c r="HL118" s="7">
        <f t="shared" ca="1" si="603"/>
        <v>0</v>
      </c>
      <c r="HM118" s="7">
        <f t="shared" ca="1" si="470"/>
        <v>0.95974072882731976</v>
      </c>
      <c r="HN118" s="7">
        <f t="shared" ca="1" si="471"/>
        <v>-0.49820226728885819</v>
      </c>
      <c r="HO118" s="7">
        <f t="shared" ca="1" si="472"/>
        <v>0</v>
      </c>
      <c r="HP118" s="7">
        <f t="shared" ca="1" si="473"/>
        <v>0</v>
      </c>
      <c r="HQ118" s="7">
        <f ca="1">IFERROR(IF(HQ117+HP118&gt;HR$4,HQ117,HQ117+HP118),"")</f>
        <v>60</v>
      </c>
      <c r="HR118" s="7">
        <f t="shared" ca="1" si="604"/>
        <v>0</v>
      </c>
      <c r="HS118" s="7">
        <f t="shared" ca="1" si="474"/>
        <v>0.14563480460773981</v>
      </c>
      <c r="HT118" s="7">
        <f t="shared" ca="1" si="475"/>
        <v>0.31590365693072175</v>
      </c>
      <c r="HU118" s="7">
        <f t="shared" ca="1" si="476"/>
        <v>1</v>
      </c>
      <c r="HV118" s="7" t="str">
        <f t="shared" ca="1" si="477"/>
        <v>5</v>
      </c>
      <c r="HW118" s="7">
        <f ca="1">IFERROR(IF(HW117+HV118&gt;HX$4,HW117,HW117+HV118),"")</f>
        <v>60</v>
      </c>
      <c r="HX118" s="7">
        <f t="shared" ca="1" si="605"/>
        <v>0</v>
      </c>
      <c r="HY118" s="7">
        <f t="shared" ca="1" si="478"/>
        <v>0.94313674659521618</v>
      </c>
      <c r="HZ118" s="7">
        <f t="shared" ca="1" si="479"/>
        <v>-0.48159828505675462</v>
      </c>
      <c r="IA118" s="7">
        <f t="shared" ca="1" si="480"/>
        <v>0</v>
      </c>
      <c r="IB118" s="7">
        <f t="shared" ca="1" si="481"/>
        <v>0</v>
      </c>
      <c r="IC118" s="7">
        <f ca="1">IFERROR(IF(IC117+IB118&gt;ID$4,IC117,IC117+IB118),"")</f>
        <v>60</v>
      </c>
      <c r="ID118" s="7">
        <f t="shared" ca="1" si="606"/>
        <v>0</v>
      </c>
      <c r="IE118" s="7">
        <f t="shared" ca="1" si="482"/>
        <v>0.1208382447318449</v>
      </c>
      <c r="IF118" s="7">
        <f t="shared" ca="1" si="483"/>
        <v>0.34070021680661666</v>
      </c>
      <c r="IG118" s="7">
        <f t="shared" ca="1" si="484"/>
        <v>1</v>
      </c>
      <c r="IH118" s="7" t="str">
        <f t="shared" ca="1" si="485"/>
        <v>5</v>
      </c>
      <c r="II118" s="7">
        <f ca="1">IFERROR(IF(II117+IH118&gt;IJ$4,II117,II117+IH118),"")</f>
        <v>60</v>
      </c>
      <c r="IJ118" s="7">
        <f t="shared" ca="1" si="607"/>
        <v>0</v>
      </c>
      <c r="IK118" s="7">
        <f t="shared" ca="1" si="486"/>
        <v>0.26086581307298451</v>
      </c>
      <c r="IL118" s="7">
        <f t="shared" ca="1" si="487"/>
        <v>0.20067264846547705</v>
      </c>
      <c r="IM118" s="7">
        <f t="shared" ca="1" si="488"/>
        <v>1</v>
      </c>
      <c r="IN118" s="7" t="str">
        <f t="shared" ca="1" si="489"/>
        <v>5</v>
      </c>
      <c r="IO118" s="7">
        <f ca="1">IFERROR(IF(IO117+IN118&gt;IP$4,IO117,IO117+IN118),"")</f>
        <v>60</v>
      </c>
      <c r="IP118" s="7">
        <f t="shared" ca="1" si="608"/>
        <v>0</v>
      </c>
      <c r="IQ118" s="7">
        <f t="shared" ca="1" si="490"/>
        <v>0.61324975905457313</v>
      </c>
      <c r="IR118" s="7">
        <f t="shared" ca="1" si="491"/>
        <v>-0.15171129751611157</v>
      </c>
      <c r="IS118" s="7">
        <f t="shared" ca="1" si="492"/>
        <v>0</v>
      </c>
      <c r="IT118" s="7">
        <f t="shared" ca="1" si="493"/>
        <v>0</v>
      </c>
      <c r="IU118" s="7">
        <f ca="1">IFERROR(IF(IU117+IT118&gt;IV$4,IU117,IU117+IT118),"")</f>
        <v>60</v>
      </c>
      <c r="IV118" s="7">
        <f t="shared" ca="1" si="609"/>
        <v>0</v>
      </c>
      <c r="IW118" s="7">
        <f t="shared" ca="1" si="494"/>
        <v>0.61843194009616642</v>
      </c>
      <c r="IX118" s="7">
        <f t="shared" ca="1" si="495"/>
        <v>-0.15689347855770486</v>
      </c>
      <c r="IY118" s="7">
        <f t="shared" ca="1" si="496"/>
        <v>0</v>
      </c>
      <c r="IZ118" s="7">
        <f t="shared" ca="1" si="497"/>
        <v>0</v>
      </c>
      <c r="JA118" s="7">
        <f ca="1">IFERROR(IF(JA117+IZ118&gt;JB$4,JA117,JA117+IZ118),"")</f>
        <v>60</v>
      </c>
      <c r="JB118" s="7">
        <f t="shared" ca="1" si="610"/>
        <v>0</v>
      </c>
      <c r="JC118" s="7">
        <f t="shared" ca="1" si="498"/>
        <v>8.0570623300702304E-2</v>
      </c>
      <c r="JD118" s="7">
        <f t="shared" ca="1" si="499"/>
        <v>0.38096783823775926</v>
      </c>
      <c r="JE118" s="7">
        <f t="shared" ca="1" si="500"/>
        <v>1</v>
      </c>
      <c r="JF118" s="7" t="str">
        <f t="shared" ca="1" si="501"/>
        <v>5</v>
      </c>
      <c r="JG118" s="7">
        <f ca="1">IFERROR(IF(JG117+JF118&gt;JH$4,JG117,JG117+JF118),"")</f>
        <v>60</v>
      </c>
      <c r="JH118" s="7">
        <f t="shared" ca="1" si="611"/>
        <v>0</v>
      </c>
      <c r="JI118" s="7">
        <f t="shared" ca="1" si="502"/>
        <v>0.18614527264346514</v>
      </c>
      <c r="JJ118" s="7">
        <f t="shared" ca="1" si="503"/>
        <v>0.27539318889499642</v>
      </c>
      <c r="JK118" s="7">
        <f t="shared" ca="1" si="504"/>
        <v>1</v>
      </c>
      <c r="JL118" s="7" t="str">
        <f t="shared" ca="1" si="505"/>
        <v>5</v>
      </c>
      <c r="JM118" s="7">
        <f ca="1">IFERROR(IF(JM117+JL118&gt;JN$4,JM117,JM117+JL118),"")</f>
        <v>60</v>
      </c>
      <c r="JN118" s="7">
        <f t="shared" ca="1" si="612"/>
        <v>0</v>
      </c>
      <c r="JO118" s="7">
        <f t="shared" ca="1" si="506"/>
        <v>0.30836806214678703</v>
      </c>
      <c r="JP118" s="7">
        <f t="shared" ca="1" si="507"/>
        <v>0.15317039939167454</v>
      </c>
      <c r="JQ118" s="7">
        <f t="shared" ca="1" si="508"/>
        <v>1</v>
      </c>
      <c r="JR118" s="7" t="str">
        <f t="shared" ca="1" si="509"/>
        <v>5</v>
      </c>
      <c r="JS118" s="7">
        <f ca="1">IFERROR(IF(JS117+JR118&gt;JT$4,JS117,JS117+JR118),"")</f>
        <v>60</v>
      </c>
      <c r="JT118" s="7">
        <f t="shared" ca="1" si="613"/>
        <v>0</v>
      </c>
      <c r="JU118" s="7">
        <f t="shared" ca="1" si="510"/>
        <v>0.67695911898065975</v>
      </c>
      <c r="JV118" s="7">
        <f t="shared" ca="1" si="511"/>
        <v>-0.21542065744219818</v>
      </c>
      <c r="JW118" s="7">
        <f t="shared" ca="1" si="512"/>
        <v>0</v>
      </c>
      <c r="JX118" s="7">
        <f t="shared" ca="1" si="513"/>
        <v>0</v>
      </c>
      <c r="JY118" s="7">
        <f ca="1">IFERROR(IF(JY117+JX118&gt;JZ$4,JY117,JY117+JX118),"")</f>
        <v>60</v>
      </c>
      <c r="JZ118" s="7">
        <f t="shared" ca="1" si="614"/>
        <v>0</v>
      </c>
      <c r="KA118" s="7">
        <f t="shared" ca="1" si="514"/>
        <v>0.23352461311462369</v>
      </c>
      <c r="KB118" s="7">
        <f t="shared" ca="1" si="515"/>
        <v>0.22801384842383787</v>
      </c>
      <c r="KC118" s="7">
        <f t="shared" ca="1" si="516"/>
        <v>1</v>
      </c>
      <c r="KD118" s="7" t="str">
        <f t="shared" ca="1" si="517"/>
        <v>5</v>
      </c>
      <c r="KE118" s="7">
        <f ca="1">IFERROR(IF(KE117+KD118&gt;KF$4,KE117,KE117+KD118),"")</f>
        <v>60</v>
      </c>
      <c r="KF118" s="7">
        <f t="shared" ca="1" si="615"/>
        <v>0</v>
      </c>
      <c r="KG118" s="7">
        <f t="shared" ca="1" si="518"/>
        <v>0.13581833551871403</v>
      </c>
      <c r="KH118" s="7">
        <f t="shared" ca="1" si="519"/>
        <v>0.32572012601974754</v>
      </c>
      <c r="KI118" s="7">
        <f t="shared" ca="1" si="520"/>
        <v>1</v>
      </c>
      <c r="KJ118" s="7" t="str">
        <f t="shared" ca="1" si="521"/>
        <v>5</v>
      </c>
      <c r="KK118" s="7">
        <f ca="1">IFERROR(IF(KK117+KJ118&gt;KL$4,KK117,KK117+KJ118),"")</f>
        <v>60</v>
      </c>
      <c r="KL118" s="7">
        <f t="shared" ca="1" si="616"/>
        <v>0</v>
      </c>
      <c r="KM118" s="7">
        <f t="shared" ca="1" si="522"/>
        <v>0.9539827165663054</v>
      </c>
      <c r="KN118" s="7">
        <f t="shared" ca="1" si="523"/>
        <v>-0.49244425502784384</v>
      </c>
      <c r="KO118" s="7">
        <f t="shared" ca="1" si="524"/>
        <v>0</v>
      </c>
      <c r="KP118" s="7">
        <f t="shared" ca="1" si="525"/>
        <v>0</v>
      </c>
      <c r="KQ118" s="7">
        <f ca="1">IFERROR(IF(KQ117+KP118&gt;KR$4,KQ117,KQ117+KP118),"")</f>
        <v>60</v>
      </c>
      <c r="KR118" s="7">
        <f t="shared" ca="1" si="617"/>
        <v>0</v>
      </c>
      <c r="KS118" s="7">
        <f t="shared" ca="1" si="526"/>
        <v>0.56384920101385372</v>
      </c>
      <c r="KT118" s="7">
        <f t="shared" ca="1" si="527"/>
        <v>-0.10231073947539215</v>
      </c>
      <c r="KU118" s="7">
        <f t="shared" ca="1" si="528"/>
        <v>0</v>
      </c>
      <c r="KV118" s="7">
        <f t="shared" ca="1" si="529"/>
        <v>0</v>
      </c>
      <c r="KW118" s="7">
        <f ca="1">IFERROR(IF(KW117+KV118&gt;KX$4,KW117,KW117+KV118),"")</f>
        <v>60</v>
      </c>
      <c r="KX118" s="7">
        <f t="shared" ca="1" si="618"/>
        <v>0</v>
      </c>
      <c r="KY118" s="7">
        <f t="shared" ca="1" si="530"/>
        <v>6.8725247726192484E-2</v>
      </c>
      <c r="KZ118" s="7">
        <f t="shared" ca="1" si="531"/>
        <v>0.39281321381226908</v>
      </c>
      <c r="LA118" s="7">
        <f t="shared" ca="1" si="532"/>
        <v>1</v>
      </c>
      <c r="LB118" s="7" t="str">
        <f t="shared" ca="1" si="533"/>
        <v>5</v>
      </c>
      <c r="LC118" s="7">
        <f ca="1">IFERROR(IF(LC117+LB118&gt;LD$4,LC117,LC117+LB118),"")</f>
        <v>60</v>
      </c>
      <c r="LD118" s="7">
        <f t="shared" ca="1" si="619"/>
        <v>0</v>
      </c>
      <c r="LE118" s="7">
        <f t="shared" ca="1" si="534"/>
        <v>0.18971512487729203</v>
      </c>
      <c r="LF118" s="7">
        <f t="shared" ca="1" si="535"/>
        <v>0.27182333666116953</v>
      </c>
      <c r="LG118" s="7">
        <f t="shared" ca="1" si="536"/>
        <v>1</v>
      </c>
      <c r="LH118" s="7" t="str">
        <f t="shared" ca="1" si="537"/>
        <v>5</v>
      </c>
      <c r="LI118" s="7">
        <f ca="1">IFERROR(IF(LI117+LH118&gt;LJ$4,LI117,LI117+LH118),"")</f>
        <v>60</v>
      </c>
      <c r="LJ118" s="7">
        <f t="shared" ca="1" si="620"/>
        <v>0</v>
      </c>
      <c r="LK118" s="7">
        <f t="shared" ca="1" si="538"/>
        <v>0.84034223124245644</v>
      </c>
      <c r="LL118" s="7">
        <f t="shared" ca="1" si="539"/>
        <v>-0.37880376970399487</v>
      </c>
      <c r="LM118" s="7">
        <f t="shared" ca="1" si="540"/>
        <v>0</v>
      </c>
      <c r="LN118" s="7">
        <f t="shared" ca="1" si="541"/>
        <v>0</v>
      </c>
      <c r="LO118" s="7">
        <f ca="1">IFERROR(IF(LO117+LN118&gt;LP$4,LO117,LO117+LN118),"")</f>
        <v>60</v>
      </c>
      <c r="LP118" s="7">
        <f t="shared" ca="1" si="621"/>
        <v>0</v>
      </c>
      <c r="LQ118" s="7">
        <f t="shared" ca="1" si="542"/>
        <v>0.86506784279745752</v>
      </c>
      <c r="LR118" s="7">
        <f t="shared" ca="1" si="543"/>
        <v>-0.40352938125899596</v>
      </c>
      <c r="LS118" s="7">
        <f t="shared" ca="1" si="544"/>
        <v>0</v>
      </c>
      <c r="LT118" s="7">
        <f t="shared" ca="1" si="545"/>
        <v>0</v>
      </c>
      <c r="LU118" s="7">
        <f ca="1">IFERROR(IF(LU117+LT118&gt;LV$4,LU117,LU117+LT118),"")</f>
        <v>60</v>
      </c>
      <c r="LV118" s="7">
        <f t="shared" ca="1" si="622"/>
        <v>0</v>
      </c>
      <c r="LW118" s="7">
        <f t="shared" ca="1" si="546"/>
        <v>0.78706864161826762</v>
      </c>
      <c r="LX118" s="7">
        <f t="shared" ca="1" si="547"/>
        <v>-0.32553018007980605</v>
      </c>
      <c r="LY118" s="7">
        <f t="shared" ca="1" si="548"/>
        <v>0</v>
      </c>
      <c r="LZ118" s="7">
        <f t="shared" ca="1" si="549"/>
        <v>0</v>
      </c>
      <c r="MA118" s="7">
        <f ca="1">IFERROR(IF(MA117+LZ118&gt;MB$4,MA117,MA117+LZ118),"")</f>
        <v>60</v>
      </c>
      <c r="MB118" s="7">
        <f t="shared" ca="1" si="623"/>
        <v>0</v>
      </c>
      <c r="MC118" s="7">
        <f t="shared" ca="1" si="550"/>
        <v>0.87124334021942895</v>
      </c>
      <c r="MD118" s="7">
        <f t="shared" ca="1" si="551"/>
        <v>-0.40970487868096739</v>
      </c>
      <c r="ME118" s="7">
        <f t="shared" ca="1" si="552"/>
        <v>0</v>
      </c>
      <c r="MF118" s="7">
        <f t="shared" ca="1" si="553"/>
        <v>0</v>
      </c>
      <c r="MG118" s="7">
        <f ca="1">IFERROR(IF(MG117+MF118&gt;MH$4,MG117,MG117+MF118),"")</f>
        <v>60</v>
      </c>
      <c r="MH118" s="7">
        <f t="shared" ca="1" si="624"/>
        <v>0</v>
      </c>
      <c r="MI118" s="7">
        <f t="shared" ca="1" si="554"/>
        <v>0.74482579837721852</v>
      </c>
      <c r="MJ118" s="7">
        <f t="shared" ca="1" si="555"/>
        <v>-0.28328733683875695</v>
      </c>
      <c r="MK118" s="7">
        <f t="shared" ca="1" si="556"/>
        <v>0</v>
      </c>
      <c r="ML118" s="7">
        <f t="shared" ca="1" si="557"/>
        <v>0</v>
      </c>
      <c r="MM118" s="7">
        <f ca="1">IFERROR(IF(MM117+ML118&gt;MN$4,MM117,MM117+ML118),"")</f>
        <v>60</v>
      </c>
      <c r="MN118" s="7">
        <f t="shared" ca="1" si="625"/>
        <v>0</v>
      </c>
      <c r="MO118" s="7">
        <f t="shared" ca="1" si="558"/>
        <v>0.5965202052962838</v>
      </c>
      <c r="MP118" s="7">
        <f t="shared" ca="1" si="559"/>
        <v>-0.13498174375782224</v>
      </c>
      <c r="MQ118" s="7">
        <f t="shared" ca="1" si="560"/>
        <v>0</v>
      </c>
      <c r="MR118" s="7">
        <f t="shared" ca="1" si="561"/>
        <v>0</v>
      </c>
      <c r="MS118" s="7">
        <f ca="1">IFERROR(IF(MS117+MR118&gt;MT$4,MS117,MS117+MR118),"")</f>
        <v>60</v>
      </c>
      <c r="MT118" s="7">
        <f t="shared" ca="1" si="626"/>
        <v>0</v>
      </c>
      <c r="MU118" s="7">
        <f t="shared" ca="1" si="562"/>
        <v>0.32934379329403307</v>
      </c>
      <c r="MV118" s="7">
        <f t="shared" ca="1" si="563"/>
        <v>0.13219466824442849</v>
      </c>
      <c r="MW118" s="7">
        <f t="shared" ca="1" si="564"/>
        <v>1</v>
      </c>
      <c r="MX118" s="7" t="str">
        <f t="shared" ca="1" si="565"/>
        <v>5</v>
      </c>
      <c r="MY118" s="7">
        <f ca="1">IFERROR(IF(MY117+MX118&gt;MZ$4,MY117,MY117+MX118),"")</f>
        <v>60</v>
      </c>
      <c r="MZ118" s="7">
        <f t="shared" ca="1" si="627"/>
        <v>0</v>
      </c>
      <c r="NA118" s="7">
        <f t="shared" ca="1" si="566"/>
        <v>0.55715968843619179</v>
      </c>
      <c r="NB118" s="7">
        <f t="shared" ca="1" si="567"/>
        <v>-9.5621226897730227E-2</v>
      </c>
      <c r="NC118" s="7">
        <f t="shared" ca="1" si="568"/>
        <v>0</v>
      </c>
      <c r="ND118" s="7">
        <f t="shared" ca="1" si="569"/>
        <v>0</v>
      </c>
      <c r="NE118" s="7">
        <f ca="1">IFERROR(IF(NE117+ND118&gt;NF$4,NE117,NE117+ND118),"")</f>
        <v>60</v>
      </c>
      <c r="NF118" s="7">
        <f t="shared" ca="1" si="628"/>
        <v>0</v>
      </c>
      <c r="NG118" s="7">
        <f t="shared" ca="1" si="570"/>
        <v>0.35690972438917978</v>
      </c>
      <c r="NH118" s="7">
        <f t="shared" ca="1" si="571"/>
        <v>0.10462873714928178</v>
      </c>
      <c r="NI118" s="7">
        <f t="shared" ca="1" si="572"/>
        <v>1</v>
      </c>
      <c r="NJ118" s="7" t="str">
        <f t="shared" ca="1" si="573"/>
        <v>5</v>
      </c>
      <c r="NK118" s="7">
        <f ca="1">IFERROR(IF(NK117+NJ118&gt;NL$4,NK117,NK117+NJ118),"")</f>
        <v>60</v>
      </c>
      <c r="NL118" s="7">
        <f t="shared" ca="1" si="629"/>
        <v>0</v>
      </c>
      <c r="NM118" s="7">
        <f t="shared" ca="1" si="574"/>
        <v>0.4639259517821831</v>
      </c>
      <c r="NN118" s="7">
        <f t="shared" ca="1" si="575"/>
        <v>-2.3874902437215351E-3</v>
      </c>
      <c r="NO118" s="7">
        <f t="shared" ca="1" si="576"/>
        <v>0</v>
      </c>
      <c r="NP118" s="7">
        <f t="shared" ca="1" si="577"/>
        <v>0</v>
      </c>
      <c r="NQ118" s="7">
        <f ca="1">IFERROR(IF(NQ117+NP118&gt;NR$4,NQ117,NQ117+NP118),"")</f>
        <v>60</v>
      </c>
      <c r="NR118" s="7">
        <f t="shared" ca="1" si="630"/>
        <v>0</v>
      </c>
      <c r="NT118">
        <v>116</v>
      </c>
      <c r="NU118" s="7" t="s">
        <v>19</v>
      </c>
      <c r="NV118" s="7" t="str">
        <f t="shared" ca="1" si="335"/>
        <v/>
      </c>
      <c r="NW118" s="7" t="str">
        <f t="shared" ca="1" si="329"/>
        <v/>
      </c>
      <c r="NX118" t="str">
        <f ca="1">IFERROR(VLOOKUP(NT118,$K$3:$AK$568,8,FALSE),"")</f>
        <v/>
      </c>
      <c r="NY118" t="str">
        <f ca="1">IFERROR(VLOOKUP(NT118,$K$3:$AK$568,9,FALSE),"")</f>
        <v/>
      </c>
      <c r="NZ118" s="7" t="str">
        <f ca="1">IFERROR(VLOOKUP(NT118,$K$3:$AK$568,27,FALSE),"")</f>
        <v/>
      </c>
      <c r="OB118">
        <v>116</v>
      </c>
      <c r="OC118" s="7" t="s">
        <v>19</v>
      </c>
      <c r="OD118" t="e">
        <f t="shared" ca="1" si="336"/>
        <v>#N/A</v>
      </c>
      <c r="OE118" s="7" t="str">
        <f t="shared" ca="1" si="337"/>
        <v/>
      </c>
      <c r="OF118" s="7" t="str">
        <f t="shared" ca="1" si="338"/>
        <v/>
      </c>
      <c r="OG118" t="str">
        <f t="shared" ca="1" si="339"/>
        <v/>
      </c>
      <c r="OI118">
        <v>116</v>
      </c>
      <c r="OJ118" s="7" t="s">
        <v>19</v>
      </c>
      <c r="OK118" s="7" t="str">
        <f t="shared" ca="1" si="340"/>
        <v/>
      </c>
      <c r="OL118" s="7" t="str">
        <f t="shared" ca="1" si="341"/>
        <v/>
      </c>
      <c r="OM118" t="str">
        <f ca="1">IFERROR(VLOOKUP(OI118,$L$3:$AK$568,7,FALSE),"")</f>
        <v/>
      </c>
      <c r="ON118" t="str">
        <f ca="1">IFERROR(VLOOKUP(OI118,$L$3:$AK$568,8,FALSE),"")</f>
        <v/>
      </c>
      <c r="OO118" s="7" t="str">
        <f ca="1">IFERROR(VLOOKUP(OI118,$L$3:$AK$568,26,FALSE),"")</f>
        <v/>
      </c>
      <c r="OQ118">
        <v>116</v>
      </c>
      <c r="OR118" s="7" t="s">
        <v>19</v>
      </c>
      <c r="OS118" t="e">
        <f t="shared" ca="1" si="342"/>
        <v>#N/A</v>
      </c>
      <c r="OT118" s="7" t="str">
        <f t="shared" ca="1" si="343"/>
        <v/>
      </c>
      <c r="OU118" s="7" t="str">
        <f t="shared" ca="1" si="344"/>
        <v/>
      </c>
      <c r="OV118" t="str">
        <f t="shared" ca="1" si="345"/>
        <v/>
      </c>
      <c r="OX118">
        <v>116</v>
      </c>
      <c r="OY118" s="7" t="s">
        <v>19</v>
      </c>
      <c r="OZ118" s="7" t="str">
        <f t="shared" ca="1" si="346"/>
        <v/>
      </c>
      <c r="PA118" s="7" t="str">
        <f t="shared" ca="1" si="347"/>
        <v/>
      </c>
      <c r="PB118" t="str">
        <f ca="1">IFERROR(VLOOKUP(OX118,$M$3:$AK$568,6,FALSE),"")</f>
        <v/>
      </c>
      <c r="PC118" t="str">
        <f ca="1">IFERROR(VLOOKUP(OX118,$M$3:$AK$568,7,FALSE),"")</f>
        <v/>
      </c>
      <c r="PD118" s="7" t="str">
        <f ca="1">IFERROR(VLOOKUP(OX118,$M$3:$AK$568,25,FALSE),"")</f>
        <v/>
      </c>
      <c r="PF118">
        <v>116</v>
      </c>
      <c r="PG118" s="7" t="s">
        <v>19</v>
      </c>
      <c r="PH118" t="e">
        <f t="shared" ca="1" si="348"/>
        <v>#N/A</v>
      </c>
      <c r="PI118" s="7" t="str">
        <f t="shared" ca="1" si="349"/>
        <v/>
      </c>
      <c r="PJ118" s="7" t="str">
        <f t="shared" ca="1" si="350"/>
        <v/>
      </c>
      <c r="PK118" t="str">
        <f t="shared" ca="1" si="351"/>
        <v/>
      </c>
      <c r="PM118">
        <v>116</v>
      </c>
      <c r="PN118" s="7" t="s">
        <v>19</v>
      </c>
      <c r="PO118" s="202" t="str">
        <f t="shared" ca="1" si="352"/>
        <v/>
      </c>
      <c r="PP118" s="7" t="str">
        <f t="shared" ca="1" si="353"/>
        <v/>
      </c>
      <c r="PQ118" t="str">
        <f ca="1">IFERROR(VLOOKUP(PM118,$G$325:$R$409,12,FALSE),"")</f>
        <v/>
      </c>
      <c r="PR118" t="e">
        <f ca="1">VLOOKUP(PM118,$G$324:$Q$409,11,FALSE)</f>
        <v>#N/A</v>
      </c>
      <c r="PS118" s="7" t="str">
        <f ca="1">VLOOKUP(PQ118,$R$325:$Y$409,8,FALSE)</f>
        <v>- -</v>
      </c>
      <c r="PT118" s="7">
        <f ca="1">ReSt</f>
        <v>-4</v>
      </c>
      <c r="PU118" s="7" t="e">
        <f t="shared" ca="1" si="354"/>
        <v>#N/A</v>
      </c>
      <c r="PV118" s="7" t="e">
        <f t="shared" ca="1" si="355"/>
        <v>#N/A</v>
      </c>
      <c r="PW118" s="7" t="str">
        <f ca="1">VLOOKUP(PQ118,$R$325:$AK$409,8,FALSE)</f>
        <v>- -</v>
      </c>
      <c r="PX118" s="7"/>
      <c r="PY118">
        <v>116</v>
      </c>
      <c r="PZ118" s="7" t="s">
        <v>19</v>
      </c>
      <c r="QA118" t="str">
        <f t="shared" ca="1" si="356"/>
        <v/>
      </c>
      <c r="QB118" s="7" t="str">
        <f t="shared" ca="1" si="357"/>
        <v/>
      </c>
      <c r="QC118" s="7" t="str">
        <f t="shared" ca="1" si="358"/>
        <v/>
      </c>
      <c r="QD118" t="str">
        <f t="shared" ca="1" si="359"/>
        <v/>
      </c>
      <c r="QF118">
        <v>116</v>
      </c>
      <c r="QG118" s="7" t="s">
        <v>19</v>
      </c>
      <c r="QH118" s="7" t="str">
        <f t="shared" ca="1" si="360"/>
        <v/>
      </c>
      <c r="QI118" s="7" t="e">
        <f t="shared" ca="1" si="361"/>
        <v>#VALUE!</v>
      </c>
      <c r="QJ118" t="e">
        <f t="shared" ca="1" si="362"/>
        <v>#N/A</v>
      </c>
      <c r="QK118" s="7" t="e">
        <f t="shared" ca="1" si="363"/>
        <v>#N/A</v>
      </c>
      <c r="QM118">
        <v>116</v>
      </c>
      <c r="QN118" s="7" t="s">
        <v>19</v>
      </c>
      <c r="QO118" t="str">
        <f t="shared" ca="1" si="364"/>
        <v/>
      </c>
      <c r="QP118" s="7" t="str">
        <f t="shared" ca="1" si="365"/>
        <v/>
      </c>
      <c r="QQ118" t="str">
        <f t="shared" ca="1" si="366"/>
        <v/>
      </c>
    </row>
    <row r="119" spans="1:459" x14ac:dyDescent="0.25">
      <c r="A119" s="240" t="str">
        <f>IF('Character Sheet'!$B$4="Creature","N","Y")</f>
        <v>Y</v>
      </c>
      <c r="C119" s="75"/>
      <c r="D119" s="76"/>
      <c r="F119" s="75"/>
      <c r="G119" s="76"/>
      <c r="I119" s="75"/>
      <c r="J119" s="85"/>
      <c r="K119" s="85">
        <f t="shared" ca="1" si="330"/>
        <v>4</v>
      </c>
      <c r="L119" s="85">
        <f t="shared" ca="1" si="632"/>
        <v>0</v>
      </c>
      <c r="M119" s="70">
        <f t="shared" ca="1" si="643"/>
        <v>5</v>
      </c>
      <c r="O119" s="222">
        <f t="shared" ca="1" si="331"/>
        <v>195</v>
      </c>
      <c r="Q119" s="7" t="str">
        <f t="shared" si="633"/>
        <v>Saddler</v>
      </c>
      <c r="R119" s="9" t="s">
        <v>1410</v>
      </c>
      <c r="S119" s="9" t="s">
        <v>1853</v>
      </c>
      <c r="T119" s="61" t="str">
        <f>SUBSTITUTE(IFERROR(IFERROR(VLOOKUP(R119,'[1]Skill Statistics'!$A$3:$C$513,2,FALSE),VLOOKUP(Q119,'[1]Skill Statistics'!$A$3:$C$513,2,FALSE)),T118),"R*","ReSt")</f>
        <v>Ag/Me</v>
      </c>
      <c r="U119" s="61" t="str">
        <f>IFERROR(IFERROR(VLOOKUP(R119,'[1]Skill Statistics'!$A$3:$C$513,3,FALSE),VLOOKUP(Q119,'[1]Skill Statistics'!$A$3:$C$513,3,FALSE)),U118)</f>
        <v>SD</v>
      </c>
      <c r="V119" s="61" t="str">
        <f>IF(ISNUMBER(SEARCH("Category",R119)),"- -",IFERROR(IFERROR(VLOOKUP(Q119,[1]Professions!$A$4:$AM$288,MATCH(Profession,[1]Professions!$A$1:$AM$1,0),FALSE),VLOOKUP(Q119,Calculations!$B$91:$I$95,8,FALSE)),"- -"))</f>
        <v>2 / 4</v>
      </c>
      <c r="W119" s="60">
        <f t="shared" ca="1" si="332"/>
        <v>0</v>
      </c>
      <c r="X119" s="7">
        <f ca="1">IFERROR(VLOOKUP(R119,$BS$6:$NR$519,MATCH(ActualLevel,$BS$3:$NR$3,0),FALSE),"- -")</f>
        <v>0</v>
      </c>
      <c r="Y119" s="7">
        <f t="shared" ca="1" si="640"/>
        <v>0</v>
      </c>
      <c r="Z119" s="7">
        <f ca="1">IFERROR(VLOOKUP(Y119,Charts!$BQ$2:$BR$52,2,FALSE),"- -")</f>
        <v>-25</v>
      </c>
      <c r="AA119" s="7">
        <f t="shared" ca="1" si="367"/>
        <v>-1</v>
      </c>
      <c r="AB119" s="7">
        <f t="shared" ca="1" si="634"/>
        <v>0</v>
      </c>
      <c r="AC119" s="7"/>
      <c r="AD119" s="7"/>
      <c r="AE119" s="7"/>
      <c r="AF119" s="7"/>
      <c r="AG119" s="7"/>
      <c r="AH119" s="43"/>
      <c r="AI119" s="7"/>
      <c r="AJ119" s="7"/>
      <c r="AK119" s="7">
        <f t="shared" ca="1" si="368"/>
        <v>-26</v>
      </c>
      <c r="AL119" s="7"/>
      <c r="AM119" s="69">
        <f>IFERROR(VLOOKUP(R119,'[1]Skill Statistics'!$A$3:$AN$513,MATCH(Profession,'[1]Skill Statistics'!$A$2:$AN$2,0),FALSE),0)</f>
        <v>0</v>
      </c>
      <c r="AN119" s="85">
        <f>IFERROR(VLOOKUP(Q119,'[1]Skill Statistics'!$A$3:$BK$513,MATCH(Archetype,'[1]Skill Statistics'!$A$2:$BK$2,0),FALSE),0)</f>
        <v>0</v>
      </c>
      <c r="AO119" s="85">
        <f>IFERROR(VLOOKUP(Q119,'[1]Skill Statistics'!$A$3:$BB$513,MATCH(Race,'[1]Skill Statistics'!$A$2:$BB$2,0),FALSE),0)</f>
        <v>0</v>
      </c>
      <c r="AP119" s="85">
        <f t="shared" ca="1" si="333"/>
        <v>-0.1</v>
      </c>
      <c r="AQ119" s="70"/>
      <c r="AS119" s="69">
        <f>IFERROR(VLOOKUP(Q119,'[1]Professional Skills'!$A$4:$AM$288,MATCH(Profession,'[1]Professional Skills'!$A$3:$AM$3,0),FALSE),"- -")</f>
        <v>0</v>
      </c>
      <c r="AU119" s="7">
        <f t="shared" si="636"/>
        <v>0</v>
      </c>
      <c r="AV119" s="7">
        <f t="shared" ca="1" si="635"/>
        <v>0</v>
      </c>
      <c r="AW119" t="str">
        <f t="shared" si="371"/>
        <v/>
      </c>
      <c r="AX119" t="str">
        <f>IFERROR(_xlfn.RANK.EQ(AW119,$AW$5:$AW$568),"")</f>
        <v/>
      </c>
      <c r="AY119">
        <f t="shared" si="327"/>
        <v>0</v>
      </c>
      <c r="AZ119" s="70" t="str">
        <f t="shared" si="369"/>
        <v/>
      </c>
      <c r="BB119" s="69" t="str">
        <f>IFERROR(IF(Q119="Language",VLOOKUP(R119,[1]Cultures!$B$4:$N$218,MATCH(Culture,[1]Cultures!$B$3:$N$3,0),FALSE),VLOOKUP(Q119,[1]Cultures!$B$4:$O$212,MATCH(Culture,[1]Cultures!$B$3:$O$3,0),FALSE)),"- -")</f>
        <v>- -</v>
      </c>
      <c r="BD119">
        <f t="shared" ca="1" si="631"/>
        <v>0</v>
      </c>
      <c r="BE119" t="str">
        <f t="shared" si="578"/>
        <v/>
      </c>
      <c r="BG119">
        <f t="shared" ca="1" si="641"/>
        <v>0.58838199662372692</v>
      </c>
      <c r="BH119">
        <f ca="1">_xlfn.RANK.EQ(BG119,$BG$89:$BG$568)</f>
        <v>41</v>
      </c>
      <c r="BI119" s="7" t="str">
        <f t="shared" ca="1" si="644"/>
        <v>- -</v>
      </c>
      <c r="BK119" s="7">
        <f t="shared" ca="1" si="642"/>
        <v>0</v>
      </c>
      <c r="BL119" s="70">
        <f t="shared" ca="1" si="328"/>
        <v>0</v>
      </c>
      <c r="BN119" s="69">
        <f>IFERROR(VLOOKUP(V119,Charts!$BT$2:$BV$14,3,FALSE),"- -")</f>
        <v>0.76923076923076927</v>
      </c>
      <c r="BO119" s="85">
        <f t="shared" ca="1" si="334"/>
        <v>1.6544646190115464</v>
      </c>
      <c r="BP119" s="70">
        <f t="shared" ca="1" si="579"/>
        <v>195</v>
      </c>
      <c r="BR119" s="7">
        <v>114</v>
      </c>
      <c r="BS119" s="9" t="str">
        <f ca="1">VLOOKUP(BR119,$O$3:$R$568,4,FALSE)</f>
        <v>Industrial Chemical Engineering</v>
      </c>
      <c r="BT119" s="7" t="str">
        <f ca="1">VLOOKUP(BS119,$R$3:$V$568,5,FALSE)</f>
        <v>5 / 7</v>
      </c>
      <c r="BU119" s="7">
        <f ca="1">VLOOKUP(BT119,Charts!$BT$2:$BV$14,3,FALSE)</f>
        <v>0.46153846153846156</v>
      </c>
      <c r="BV119" s="7" t="str">
        <f t="shared" ca="1" si="372"/>
        <v>5</v>
      </c>
      <c r="BW119" s="7" t="str">
        <f t="shared" ca="1" si="373"/>
        <v>7</v>
      </c>
      <c r="BY119" s="7">
        <f t="shared" ca="1" si="374"/>
        <v>0.79625855387903344</v>
      </c>
      <c r="BZ119" s="7">
        <f t="shared" ca="1" si="375"/>
        <v>-0.33472009234057187</v>
      </c>
      <c r="CA119" s="7">
        <f t="shared" ca="1" si="376"/>
        <v>0</v>
      </c>
      <c r="CB119" s="7">
        <f t="shared" ca="1" si="377"/>
        <v>0</v>
      </c>
      <c r="CC119" s="7">
        <f ca="1">IFERROR(IF(CC118+CB119&gt;CD$4,CC118,CC118+CB119),"")</f>
        <v>38</v>
      </c>
      <c r="CD119" s="7">
        <f t="shared" ca="1" si="580"/>
        <v>0</v>
      </c>
      <c r="CE119" s="7">
        <f t="shared" ca="1" si="378"/>
        <v>0.27695559442133511</v>
      </c>
      <c r="CF119" s="7">
        <f t="shared" ca="1" si="379"/>
        <v>0.18458286711712646</v>
      </c>
      <c r="CG119" s="7">
        <f t="shared" ca="1" si="380"/>
        <v>1</v>
      </c>
      <c r="CH119" s="7" t="str">
        <f t="shared" ca="1" si="381"/>
        <v>5</v>
      </c>
      <c r="CI119" s="7">
        <f ca="1">IFERROR(IF(CI118+CH119&gt;CJ$4,CI118,CI118+CH119),"")</f>
        <v>60</v>
      </c>
      <c r="CJ119" s="7">
        <f t="shared" ca="1" si="581"/>
        <v>0</v>
      </c>
      <c r="CK119" s="7">
        <f t="shared" ca="1" si="382"/>
        <v>0.15347968569169435</v>
      </c>
      <c r="CL119" s="7">
        <f t="shared" ca="1" si="383"/>
        <v>0.30805877584676722</v>
      </c>
      <c r="CM119" s="7">
        <f t="shared" ca="1" si="384"/>
        <v>1</v>
      </c>
      <c r="CN119" s="7" t="str">
        <f t="shared" ca="1" si="385"/>
        <v>5</v>
      </c>
      <c r="CO119" s="7">
        <f ca="1">IFERROR(IF(CO118+CN119&gt;CP$4,CO118,CO118+CN119),"")</f>
        <v>60</v>
      </c>
      <c r="CP119" s="7">
        <f t="shared" ca="1" si="582"/>
        <v>0</v>
      </c>
      <c r="CQ119" s="7">
        <f t="shared" ca="1" si="386"/>
        <v>0.72617084525765141</v>
      </c>
      <c r="CR119" s="7">
        <f t="shared" ca="1" si="387"/>
        <v>-0.26463238371918985</v>
      </c>
      <c r="CS119" s="7">
        <f t="shared" ca="1" si="388"/>
        <v>0</v>
      </c>
      <c r="CT119" s="7">
        <f t="shared" ca="1" si="389"/>
        <v>0</v>
      </c>
      <c r="CU119" s="7">
        <f ca="1">IFERROR(IF(CU118+CT119&gt;CV$4,CU118,CU118+CT119),"")</f>
        <v>60</v>
      </c>
      <c r="CV119" s="7">
        <f t="shared" ca="1" si="583"/>
        <v>0</v>
      </c>
      <c r="CW119" s="7">
        <f t="shared" ca="1" si="390"/>
        <v>0.61201351593531694</v>
      </c>
      <c r="CX119" s="7">
        <f t="shared" ca="1" si="391"/>
        <v>-0.15047505439685538</v>
      </c>
      <c r="CY119" s="7">
        <f t="shared" ca="1" si="392"/>
        <v>0</v>
      </c>
      <c r="CZ119" s="7">
        <f t="shared" ca="1" si="393"/>
        <v>0</v>
      </c>
      <c r="DA119" s="7">
        <f ca="1">IFERROR(IF(DA118+CZ119&gt;DB$4,DA118,DA118+CZ119),"")</f>
        <v>60</v>
      </c>
      <c r="DB119" s="7">
        <f t="shared" ca="1" si="584"/>
        <v>0</v>
      </c>
      <c r="DC119" s="7">
        <f t="shared" ca="1" si="394"/>
        <v>0.6909097129241204</v>
      </c>
      <c r="DD119" s="7">
        <f t="shared" ca="1" si="395"/>
        <v>-0.22937125138565884</v>
      </c>
      <c r="DE119" s="7">
        <f t="shared" ca="1" si="396"/>
        <v>0</v>
      </c>
      <c r="DF119" s="7">
        <f t="shared" ca="1" si="397"/>
        <v>0</v>
      </c>
      <c r="DG119" s="7">
        <f ca="1">IFERROR(IF(DG118+DF119&gt;DH$4,DG118,DG118+DF119),"")</f>
        <v>60</v>
      </c>
      <c r="DH119" s="7">
        <f t="shared" ca="1" si="585"/>
        <v>0</v>
      </c>
      <c r="DI119" s="7">
        <f t="shared" ca="1" si="398"/>
        <v>0.47417658403679286</v>
      </c>
      <c r="DJ119" s="7">
        <f t="shared" ca="1" si="399"/>
        <v>-1.2638122498331295E-2</v>
      </c>
      <c r="DK119" s="7">
        <f t="shared" ca="1" si="400"/>
        <v>0</v>
      </c>
      <c r="DL119" s="7">
        <f t="shared" ca="1" si="401"/>
        <v>0</v>
      </c>
      <c r="DM119" s="7">
        <f ca="1">IFERROR(IF(DM118+DL119&gt;DN$4,DM118,DM118+DL119),"")</f>
        <v>60</v>
      </c>
      <c r="DN119" s="7">
        <f t="shared" ca="1" si="586"/>
        <v>0</v>
      </c>
      <c r="DO119" s="7">
        <f t="shared" ca="1" si="402"/>
        <v>0.64499145392822144</v>
      </c>
      <c r="DP119" s="7">
        <f t="shared" ca="1" si="403"/>
        <v>-0.18345299238975987</v>
      </c>
      <c r="DQ119" s="7">
        <f t="shared" ca="1" si="404"/>
        <v>0</v>
      </c>
      <c r="DR119" s="7">
        <f t="shared" ca="1" si="405"/>
        <v>0</v>
      </c>
      <c r="DS119" s="7">
        <f ca="1">IFERROR(IF(DS118+DR119&gt;DT$4,DS118,DS118+DR119),"")</f>
        <v>60</v>
      </c>
      <c r="DT119" s="7">
        <f t="shared" ca="1" si="587"/>
        <v>0</v>
      </c>
      <c r="DU119" s="7">
        <f t="shared" ca="1" si="406"/>
        <v>0.71675169136782391</v>
      </c>
      <c r="DV119" s="7">
        <f t="shared" ca="1" si="407"/>
        <v>-0.25521322982936234</v>
      </c>
      <c r="DW119" s="7">
        <f t="shared" ca="1" si="408"/>
        <v>0</v>
      </c>
      <c r="DX119" s="7">
        <f t="shared" ca="1" si="409"/>
        <v>0</v>
      </c>
      <c r="DY119" s="7">
        <f ca="1">IFERROR(IF(DY118+DX119&gt;DZ$4,DY118,DY118+DX119),"")</f>
        <v>60</v>
      </c>
      <c r="DZ119" s="7">
        <f t="shared" ca="1" si="588"/>
        <v>0</v>
      </c>
      <c r="EA119" s="7">
        <f t="shared" ca="1" si="410"/>
        <v>0.91418049186939676</v>
      </c>
      <c r="EB119" s="7">
        <f t="shared" ca="1" si="411"/>
        <v>-0.4526420303309352</v>
      </c>
      <c r="EC119" s="7">
        <f t="shared" ca="1" si="412"/>
        <v>0</v>
      </c>
      <c r="ED119" s="7">
        <f t="shared" ca="1" si="413"/>
        <v>0</v>
      </c>
      <c r="EE119" s="7">
        <f ca="1">IFERROR(IF(EE118+ED119&gt;EF$4,EE118,EE118+ED119),"")</f>
        <v>60</v>
      </c>
      <c r="EF119" s="7">
        <f t="shared" ca="1" si="589"/>
        <v>0</v>
      </c>
      <c r="EG119" s="7">
        <f t="shared" ca="1" si="414"/>
        <v>0.40203172848709978</v>
      </c>
      <c r="EH119" s="7">
        <f t="shared" ca="1" si="415"/>
        <v>5.9506733051361782E-2</v>
      </c>
      <c r="EI119" s="7">
        <f t="shared" ca="1" si="416"/>
        <v>1</v>
      </c>
      <c r="EJ119" s="7" t="str">
        <f t="shared" ca="1" si="417"/>
        <v>5</v>
      </c>
      <c r="EK119" s="7">
        <f ca="1">IFERROR(IF(EK118+EJ119&gt;EL$4,EK118,EK118+EJ119),"")</f>
        <v>60</v>
      </c>
      <c r="EL119" s="7">
        <f t="shared" ca="1" si="590"/>
        <v>0</v>
      </c>
      <c r="EM119" s="7">
        <f t="shared" ca="1" si="418"/>
        <v>0.5996282052199029</v>
      </c>
      <c r="EN119" s="7">
        <f t="shared" ca="1" si="419"/>
        <v>-0.13808974368144133</v>
      </c>
      <c r="EO119" s="7">
        <f t="shared" ca="1" si="420"/>
        <v>0</v>
      </c>
      <c r="EP119" s="7">
        <f t="shared" ca="1" si="421"/>
        <v>0</v>
      </c>
      <c r="EQ119" s="7">
        <f ca="1">IFERROR(IF(EQ118+EP119&gt;ER$4,EQ118,EQ118+EP119),"")</f>
        <v>60</v>
      </c>
      <c r="ER119" s="7">
        <f t="shared" ca="1" si="591"/>
        <v>0</v>
      </c>
      <c r="ES119" s="7">
        <f t="shared" ca="1" si="422"/>
        <v>0.90185970939879345</v>
      </c>
      <c r="ET119" s="7">
        <f t="shared" ca="1" si="423"/>
        <v>-0.44032124786033189</v>
      </c>
      <c r="EU119" s="7">
        <f t="shared" ca="1" si="424"/>
        <v>0</v>
      </c>
      <c r="EV119" s="7">
        <f t="shared" ca="1" si="425"/>
        <v>0</v>
      </c>
      <c r="EW119" s="7">
        <f ca="1">IFERROR(IF(EW118+EV119&gt;EX$4,EW118,EW118+EV119),"")</f>
        <v>60</v>
      </c>
      <c r="EX119" s="7">
        <f t="shared" ca="1" si="592"/>
        <v>0</v>
      </c>
      <c r="EY119" s="7">
        <f t="shared" ca="1" si="426"/>
        <v>0.832645255115533</v>
      </c>
      <c r="EZ119" s="7">
        <f t="shared" ca="1" si="427"/>
        <v>-0.37110679357707144</v>
      </c>
      <c r="FA119" s="7">
        <f t="shared" ca="1" si="428"/>
        <v>0</v>
      </c>
      <c r="FB119" s="7">
        <f t="shared" ca="1" si="429"/>
        <v>0</v>
      </c>
      <c r="FC119" s="7">
        <f ca="1">IFERROR(IF(FC118+FB119&gt;FD$4,FC118,FC118+FB119),"")</f>
        <v>60</v>
      </c>
      <c r="FD119" s="7">
        <f t="shared" ca="1" si="593"/>
        <v>0</v>
      </c>
      <c r="FE119" s="7">
        <f t="shared" ca="1" si="430"/>
        <v>0.10404756652708058</v>
      </c>
      <c r="FF119" s="7">
        <f t="shared" ca="1" si="431"/>
        <v>0.35749089501138098</v>
      </c>
      <c r="FG119" s="7">
        <f t="shared" ca="1" si="432"/>
        <v>1</v>
      </c>
      <c r="FH119" s="7" t="str">
        <f t="shared" ca="1" si="433"/>
        <v>5</v>
      </c>
      <c r="FI119" s="7">
        <f ca="1">IFERROR(IF(FI118+FH119&gt;FJ$4,FI118,FI118+FH119),"")</f>
        <v>60</v>
      </c>
      <c r="FJ119" s="7">
        <f t="shared" ca="1" si="594"/>
        <v>0</v>
      </c>
      <c r="FK119" s="7">
        <f t="shared" ca="1" si="434"/>
        <v>0.87412724242075657</v>
      </c>
      <c r="FL119" s="7">
        <f t="shared" ca="1" si="435"/>
        <v>-0.412588780882295</v>
      </c>
      <c r="FM119" s="7">
        <f t="shared" ca="1" si="436"/>
        <v>0</v>
      </c>
      <c r="FN119" s="7">
        <f t="shared" ca="1" si="437"/>
        <v>0</v>
      </c>
      <c r="FO119" s="7">
        <f ca="1">IFERROR(IF(FO118+FN119&gt;FP$4,FO118,FO118+FN119),"")</f>
        <v>60</v>
      </c>
      <c r="FP119" s="7">
        <f t="shared" ca="1" si="595"/>
        <v>0</v>
      </c>
      <c r="FQ119" s="7">
        <f t="shared" ca="1" si="438"/>
        <v>9.4064990040386709E-2</v>
      </c>
      <c r="FR119" s="7">
        <f t="shared" ca="1" si="439"/>
        <v>0.36747347149807486</v>
      </c>
      <c r="FS119" s="7">
        <f t="shared" ca="1" si="440"/>
        <v>1</v>
      </c>
      <c r="FT119" s="7" t="str">
        <f t="shared" ca="1" si="441"/>
        <v>5</v>
      </c>
      <c r="FU119" s="7">
        <f ca="1">IFERROR(IF(FU118+FT119&gt;FV$4,FU118,FU118+FT119),"")</f>
        <v>60</v>
      </c>
      <c r="FV119" s="7">
        <f t="shared" ca="1" si="596"/>
        <v>0</v>
      </c>
      <c r="FW119" s="7">
        <f t="shared" ca="1" si="442"/>
        <v>0.55998574739917462</v>
      </c>
      <c r="FX119" s="7">
        <f t="shared" ca="1" si="443"/>
        <v>-9.8447285860713052E-2</v>
      </c>
      <c r="FY119" s="7">
        <f t="shared" ca="1" si="444"/>
        <v>0</v>
      </c>
      <c r="FZ119" s="7">
        <f t="shared" ca="1" si="445"/>
        <v>0</v>
      </c>
      <c r="GA119" s="7">
        <f ca="1">IFERROR(IF(GA118+FZ119&gt;GB$4,GA118,GA118+FZ119),"")</f>
        <v>60</v>
      </c>
      <c r="GB119" s="7">
        <f t="shared" ca="1" si="597"/>
        <v>0</v>
      </c>
      <c r="GC119" s="7">
        <f t="shared" ca="1" si="446"/>
        <v>4.1073270552675178E-2</v>
      </c>
      <c r="GD119" s="7">
        <f t="shared" ca="1" si="447"/>
        <v>0.42046519098578639</v>
      </c>
      <c r="GE119" s="7">
        <f t="shared" ca="1" si="448"/>
        <v>1</v>
      </c>
      <c r="GF119" s="7" t="str">
        <f t="shared" ca="1" si="449"/>
        <v>5</v>
      </c>
      <c r="GG119" s="7">
        <f ca="1">IFERROR(IF(GG118+GF119&gt;GH$4,GG118,GG118+GF119),"")</f>
        <v>60</v>
      </c>
      <c r="GH119" s="7">
        <f t="shared" ca="1" si="598"/>
        <v>0</v>
      </c>
      <c r="GI119" s="7">
        <f t="shared" ca="1" si="450"/>
        <v>0.22123891358257852</v>
      </c>
      <c r="GJ119" s="7">
        <f t="shared" ca="1" si="451"/>
        <v>0.24029954795588304</v>
      </c>
      <c r="GK119" s="7">
        <f t="shared" ca="1" si="452"/>
        <v>1</v>
      </c>
      <c r="GL119" s="7" t="str">
        <f t="shared" ca="1" si="453"/>
        <v>5</v>
      </c>
      <c r="GM119" s="7">
        <f ca="1">IFERROR(IF(GM118+GL119&gt;GN$4,GM118,GM118+GL119),"")</f>
        <v>60</v>
      </c>
      <c r="GN119" s="7">
        <f t="shared" ca="1" si="599"/>
        <v>0</v>
      </c>
      <c r="GO119" s="7">
        <f t="shared" ca="1" si="454"/>
        <v>0.98916828156222336</v>
      </c>
      <c r="GP119" s="7">
        <f t="shared" ca="1" si="455"/>
        <v>-0.5276298200237618</v>
      </c>
      <c r="GQ119" s="7">
        <f t="shared" ca="1" si="456"/>
        <v>0</v>
      </c>
      <c r="GR119" s="7">
        <f t="shared" ca="1" si="457"/>
        <v>0</v>
      </c>
      <c r="GS119" s="7">
        <f ca="1">IFERROR(IF(GS118+GR119&gt;GT$4,GS118,GS118+GR119),"")</f>
        <v>60</v>
      </c>
      <c r="GT119" s="7">
        <f t="shared" ca="1" si="600"/>
        <v>0</v>
      </c>
      <c r="GU119" s="7">
        <f t="shared" ca="1" si="458"/>
        <v>1.861741978852105E-2</v>
      </c>
      <c r="GV119" s="7">
        <f t="shared" ca="1" si="459"/>
        <v>0.44292104174994051</v>
      </c>
      <c r="GW119" s="7">
        <f t="shared" ca="1" si="460"/>
        <v>1</v>
      </c>
      <c r="GX119" s="7" t="str">
        <f t="shared" ca="1" si="461"/>
        <v>5</v>
      </c>
      <c r="GY119" s="7">
        <f ca="1">IFERROR(IF(GY118+GX119&gt;GZ$4,GY118,GY118+GX119),"")</f>
        <v>60</v>
      </c>
      <c r="GZ119" s="7">
        <f t="shared" ca="1" si="601"/>
        <v>0</v>
      </c>
      <c r="HA119" s="7">
        <f t="shared" ca="1" si="462"/>
        <v>0.67338580766758294</v>
      </c>
      <c r="HB119" s="7">
        <f t="shared" ca="1" si="463"/>
        <v>-0.21184734612912137</v>
      </c>
      <c r="HC119" s="7">
        <f t="shared" ca="1" si="464"/>
        <v>0</v>
      </c>
      <c r="HD119" s="7">
        <f t="shared" ca="1" si="465"/>
        <v>0</v>
      </c>
      <c r="HE119" s="7">
        <f ca="1">IFERROR(IF(HE118+HD119&gt;HF$4,HE118,HE118+HD119),"")</f>
        <v>60</v>
      </c>
      <c r="HF119" s="7">
        <f t="shared" ca="1" si="602"/>
        <v>0</v>
      </c>
      <c r="HG119" s="7">
        <f t="shared" ca="1" si="466"/>
        <v>0.53921869327766125</v>
      </c>
      <c r="HH119" s="7">
        <f t="shared" ca="1" si="467"/>
        <v>-7.768023173919969E-2</v>
      </c>
      <c r="HI119" s="7">
        <f t="shared" ca="1" si="468"/>
        <v>0</v>
      </c>
      <c r="HJ119" s="7">
        <f t="shared" ca="1" si="469"/>
        <v>0</v>
      </c>
      <c r="HK119" s="7">
        <f ca="1">IFERROR(IF(HK118+HJ119&gt;HL$4,HK118,HK118+HJ119),"")</f>
        <v>60</v>
      </c>
      <c r="HL119" s="7">
        <f t="shared" ca="1" si="603"/>
        <v>0</v>
      </c>
      <c r="HM119" s="7">
        <f t="shared" ca="1" si="470"/>
        <v>0.78834315823749979</v>
      </c>
      <c r="HN119" s="7">
        <f t="shared" ca="1" si="471"/>
        <v>-0.32680469669903822</v>
      </c>
      <c r="HO119" s="7">
        <f t="shared" ca="1" si="472"/>
        <v>0</v>
      </c>
      <c r="HP119" s="7">
        <f t="shared" ca="1" si="473"/>
        <v>0</v>
      </c>
      <c r="HQ119" s="7">
        <f ca="1">IFERROR(IF(HQ118+HP119&gt;HR$4,HQ118,HQ118+HP119),"")</f>
        <v>60</v>
      </c>
      <c r="HR119" s="7">
        <f t="shared" ca="1" si="604"/>
        <v>0</v>
      </c>
      <c r="HS119" s="7">
        <f t="shared" ca="1" si="474"/>
        <v>0.2786719821564132</v>
      </c>
      <c r="HT119" s="7">
        <f t="shared" ca="1" si="475"/>
        <v>0.18286647938204836</v>
      </c>
      <c r="HU119" s="7">
        <f t="shared" ca="1" si="476"/>
        <v>1</v>
      </c>
      <c r="HV119" s="7" t="str">
        <f t="shared" ca="1" si="477"/>
        <v>5</v>
      </c>
      <c r="HW119" s="7">
        <f ca="1">IFERROR(IF(HW118+HV119&gt;HX$4,HW118,HW118+HV119),"")</f>
        <v>60</v>
      </c>
      <c r="HX119" s="7">
        <f t="shared" ca="1" si="605"/>
        <v>0</v>
      </c>
      <c r="HY119" s="7">
        <f t="shared" ca="1" si="478"/>
        <v>0.29444508633373112</v>
      </c>
      <c r="HZ119" s="7">
        <f t="shared" ca="1" si="479"/>
        <v>0.16709337520473044</v>
      </c>
      <c r="IA119" s="7">
        <f t="shared" ca="1" si="480"/>
        <v>1</v>
      </c>
      <c r="IB119" s="7" t="str">
        <f t="shared" ca="1" si="481"/>
        <v>5</v>
      </c>
      <c r="IC119" s="7">
        <f ca="1">IFERROR(IF(IC118+IB119&gt;ID$4,IC118,IC118+IB119),"")</f>
        <v>60</v>
      </c>
      <c r="ID119" s="7">
        <f t="shared" ca="1" si="606"/>
        <v>0</v>
      </c>
      <c r="IE119" s="7">
        <f t="shared" ca="1" si="482"/>
        <v>0.25991075747425441</v>
      </c>
      <c r="IF119" s="7">
        <f t="shared" ca="1" si="483"/>
        <v>0.20162770406420716</v>
      </c>
      <c r="IG119" s="7">
        <f t="shared" ca="1" si="484"/>
        <v>1</v>
      </c>
      <c r="IH119" s="7" t="str">
        <f t="shared" ca="1" si="485"/>
        <v>5</v>
      </c>
      <c r="II119" s="7">
        <f ca="1">IFERROR(IF(II118+IH119&gt;IJ$4,II118,II118+IH119),"")</f>
        <v>60</v>
      </c>
      <c r="IJ119" s="7">
        <f t="shared" ca="1" si="607"/>
        <v>0</v>
      </c>
      <c r="IK119" s="7">
        <f t="shared" ca="1" si="486"/>
        <v>0.92617879658696933</v>
      </c>
      <c r="IL119" s="7">
        <f t="shared" ca="1" si="487"/>
        <v>-0.46464033504850777</v>
      </c>
      <c r="IM119" s="7">
        <f t="shared" ca="1" si="488"/>
        <v>0</v>
      </c>
      <c r="IN119" s="7">
        <f t="shared" ca="1" si="489"/>
        <v>0</v>
      </c>
      <c r="IO119" s="7">
        <f ca="1">IFERROR(IF(IO118+IN119&gt;IP$4,IO118,IO118+IN119),"")</f>
        <v>60</v>
      </c>
      <c r="IP119" s="7">
        <f t="shared" ca="1" si="608"/>
        <v>0</v>
      </c>
      <c r="IQ119" s="7">
        <f t="shared" ca="1" si="490"/>
        <v>0.48180685779873877</v>
      </c>
      <c r="IR119" s="7">
        <f t="shared" ca="1" si="491"/>
        <v>-2.0268396260277211E-2</v>
      </c>
      <c r="IS119" s="7">
        <f t="shared" ca="1" si="492"/>
        <v>0</v>
      </c>
      <c r="IT119" s="7">
        <f t="shared" ca="1" si="493"/>
        <v>0</v>
      </c>
      <c r="IU119" s="7">
        <f ca="1">IFERROR(IF(IU118+IT119&gt;IV$4,IU118,IU118+IT119),"")</f>
        <v>60</v>
      </c>
      <c r="IV119" s="7">
        <f t="shared" ca="1" si="609"/>
        <v>0</v>
      </c>
      <c r="IW119" s="7">
        <f t="shared" ca="1" si="494"/>
        <v>5.7832330894879824E-2</v>
      </c>
      <c r="IX119" s="7">
        <f t="shared" ca="1" si="495"/>
        <v>0.40370613064358174</v>
      </c>
      <c r="IY119" s="7">
        <f t="shared" ca="1" si="496"/>
        <v>1</v>
      </c>
      <c r="IZ119" s="7" t="str">
        <f t="shared" ca="1" si="497"/>
        <v>5</v>
      </c>
      <c r="JA119" s="7">
        <f ca="1">IFERROR(IF(JA118+IZ119&gt;JB$4,JA118,JA118+IZ119),"")</f>
        <v>60</v>
      </c>
      <c r="JB119" s="7">
        <f t="shared" ca="1" si="610"/>
        <v>0</v>
      </c>
      <c r="JC119" s="7">
        <f t="shared" ca="1" si="498"/>
        <v>0.83277392769840741</v>
      </c>
      <c r="JD119" s="7">
        <f t="shared" ca="1" si="499"/>
        <v>-0.37123546615994585</v>
      </c>
      <c r="JE119" s="7">
        <f t="shared" ca="1" si="500"/>
        <v>0</v>
      </c>
      <c r="JF119" s="7">
        <f t="shared" ca="1" si="501"/>
        <v>0</v>
      </c>
      <c r="JG119" s="7">
        <f ca="1">IFERROR(IF(JG118+JF119&gt;JH$4,JG118,JG118+JF119),"")</f>
        <v>60</v>
      </c>
      <c r="JH119" s="7">
        <f t="shared" ca="1" si="611"/>
        <v>0</v>
      </c>
      <c r="JI119" s="7">
        <f t="shared" ca="1" si="502"/>
        <v>0.60671989076414135</v>
      </c>
      <c r="JJ119" s="7">
        <f t="shared" ca="1" si="503"/>
        <v>-0.14518142922567978</v>
      </c>
      <c r="JK119" s="7">
        <f t="shared" ca="1" si="504"/>
        <v>0</v>
      </c>
      <c r="JL119" s="7">
        <f t="shared" ca="1" si="505"/>
        <v>0</v>
      </c>
      <c r="JM119" s="7">
        <f ca="1">IFERROR(IF(JM118+JL119&gt;JN$4,JM118,JM118+JL119),"")</f>
        <v>60</v>
      </c>
      <c r="JN119" s="7">
        <f t="shared" ca="1" si="612"/>
        <v>0</v>
      </c>
      <c r="JO119" s="7">
        <f t="shared" ca="1" si="506"/>
        <v>0.42414533989291214</v>
      </c>
      <c r="JP119" s="7">
        <f t="shared" ca="1" si="507"/>
        <v>3.7393121645549421E-2</v>
      </c>
      <c r="JQ119" s="7">
        <f t="shared" ca="1" si="508"/>
        <v>1</v>
      </c>
      <c r="JR119" s="7" t="str">
        <f t="shared" ca="1" si="509"/>
        <v>5</v>
      </c>
      <c r="JS119" s="7">
        <f ca="1">IFERROR(IF(JS118+JR119&gt;JT$4,JS118,JS118+JR119),"")</f>
        <v>60</v>
      </c>
      <c r="JT119" s="7">
        <f t="shared" ca="1" si="613"/>
        <v>0</v>
      </c>
      <c r="JU119" s="7">
        <f t="shared" ca="1" si="510"/>
        <v>2.9625162533228777E-2</v>
      </c>
      <c r="JV119" s="7">
        <f t="shared" ca="1" si="511"/>
        <v>0.43191329900523279</v>
      </c>
      <c r="JW119" s="7">
        <f t="shared" ca="1" si="512"/>
        <v>1</v>
      </c>
      <c r="JX119" s="7" t="str">
        <f t="shared" ca="1" si="513"/>
        <v>5</v>
      </c>
      <c r="JY119" s="7">
        <f ca="1">IFERROR(IF(JY118+JX119&gt;JZ$4,JY118,JY118+JX119),"")</f>
        <v>60</v>
      </c>
      <c r="JZ119" s="7">
        <f t="shared" ca="1" si="614"/>
        <v>0</v>
      </c>
      <c r="KA119" s="7">
        <f t="shared" ca="1" si="514"/>
        <v>0.31577438437192995</v>
      </c>
      <c r="KB119" s="7">
        <f t="shared" ca="1" si="515"/>
        <v>0.14576407716653161</v>
      </c>
      <c r="KC119" s="7">
        <f t="shared" ca="1" si="516"/>
        <v>1</v>
      </c>
      <c r="KD119" s="7" t="str">
        <f t="shared" ca="1" si="517"/>
        <v>5</v>
      </c>
      <c r="KE119" s="7">
        <f ca="1">IFERROR(IF(KE118+KD119&gt;KF$4,KE118,KE118+KD119),"")</f>
        <v>60</v>
      </c>
      <c r="KF119" s="7">
        <f t="shared" ca="1" si="615"/>
        <v>0</v>
      </c>
      <c r="KG119" s="7">
        <f t="shared" ca="1" si="518"/>
        <v>0.96655769529374835</v>
      </c>
      <c r="KH119" s="7">
        <f t="shared" ca="1" si="519"/>
        <v>-0.50501923375528679</v>
      </c>
      <c r="KI119" s="7">
        <f t="shared" ca="1" si="520"/>
        <v>0</v>
      </c>
      <c r="KJ119" s="7">
        <f t="shared" ca="1" si="521"/>
        <v>0</v>
      </c>
      <c r="KK119" s="7">
        <f ca="1">IFERROR(IF(KK118+KJ119&gt;KL$4,KK118,KK118+KJ119),"")</f>
        <v>60</v>
      </c>
      <c r="KL119" s="7">
        <f t="shared" ca="1" si="616"/>
        <v>0</v>
      </c>
      <c r="KM119" s="7">
        <f t="shared" ca="1" si="522"/>
        <v>0.51507315691719147</v>
      </c>
      <c r="KN119" s="7">
        <f t="shared" ca="1" si="523"/>
        <v>-5.3534695378729902E-2</v>
      </c>
      <c r="KO119" s="7">
        <f t="shared" ca="1" si="524"/>
        <v>0</v>
      </c>
      <c r="KP119" s="7">
        <f t="shared" ca="1" si="525"/>
        <v>0</v>
      </c>
      <c r="KQ119" s="7">
        <f ca="1">IFERROR(IF(KQ118+KP119&gt;KR$4,KQ118,KQ118+KP119),"")</f>
        <v>60</v>
      </c>
      <c r="KR119" s="7">
        <f t="shared" ca="1" si="617"/>
        <v>0</v>
      </c>
      <c r="KS119" s="7">
        <f t="shared" ca="1" si="526"/>
        <v>0.89420407969526139</v>
      </c>
      <c r="KT119" s="7">
        <f t="shared" ca="1" si="527"/>
        <v>-0.43266561815679982</v>
      </c>
      <c r="KU119" s="7">
        <f t="shared" ca="1" si="528"/>
        <v>0</v>
      </c>
      <c r="KV119" s="7">
        <f t="shared" ca="1" si="529"/>
        <v>0</v>
      </c>
      <c r="KW119" s="7">
        <f ca="1">IFERROR(IF(KW118+KV119&gt;KX$4,KW118,KW118+KV119),"")</f>
        <v>60</v>
      </c>
      <c r="KX119" s="7">
        <f t="shared" ca="1" si="618"/>
        <v>0</v>
      </c>
      <c r="KY119" s="7">
        <f t="shared" ca="1" si="530"/>
        <v>0.48867960659995802</v>
      </c>
      <c r="KZ119" s="7">
        <f t="shared" ca="1" si="531"/>
        <v>-2.7141145061496452E-2</v>
      </c>
      <c r="LA119" s="7">
        <f t="shared" ca="1" si="532"/>
        <v>0</v>
      </c>
      <c r="LB119" s="7">
        <f t="shared" ca="1" si="533"/>
        <v>0</v>
      </c>
      <c r="LC119" s="7">
        <f ca="1">IFERROR(IF(LC118+LB119&gt;LD$4,LC118,LC118+LB119),"")</f>
        <v>60</v>
      </c>
      <c r="LD119" s="7">
        <f t="shared" ca="1" si="619"/>
        <v>0</v>
      </c>
      <c r="LE119" s="7">
        <f t="shared" ca="1" si="534"/>
        <v>0.32264630130143634</v>
      </c>
      <c r="LF119" s="7">
        <f t="shared" ca="1" si="535"/>
        <v>0.13889216023702522</v>
      </c>
      <c r="LG119" s="7">
        <f t="shared" ca="1" si="536"/>
        <v>1</v>
      </c>
      <c r="LH119" s="7" t="str">
        <f t="shared" ca="1" si="537"/>
        <v>5</v>
      </c>
      <c r="LI119" s="7">
        <f ca="1">IFERROR(IF(LI118+LH119&gt;LJ$4,LI118,LI118+LH119),"")</f>
        <v>60</v>
      </c>
      <c r="LJ119" s="7">
        <f t="shared" ca="1" si="620"/>
        <v>0</v>
      </c>
      <c r="LK119" s="7">
        <f t="shared" ca="1" si="538"/>
        <v>0.17472004131130214</v>
      </c>
      <c r="LL119" s="7">
        <f t="shared" ca="1" si="539"/>
        <v>0.28681842022715942</v>
      </c>
      <c r="LM119" s="7">
        <f t="shared" ca="1" si="540"/>
        <v>1</v>
      </c>
      <c r="LN119" s="7" t="str">
        <f t="shared" ca="1" si="541"/>
        <v>5</v>
      </c>
      <c r="LO119" s="7">
        <f ca="1">IFERROR(IF(LO118+LN119&gt;LP$4,LO118,LO118+LN119),"")</f>
        <v>60</v>
      </c>
      <c r="LP119" s="7">
        <f t="shared" ca="1" si="621"/>
        <v>0</v>
      </c>
      <c r="LQ119" s="7">
        <f t="shared" ca="1" si="542"/>
        <v>0.15727665139685587</v>
      </c>
      <c r="LR119" s="7">
        <f t="shared" ca="1" si="543"/>
        <v>0.30426181014160569</v>
      </c>
      <c r="LS119" s="7">
        <f t="shared" ca="1" si="544"/>
        <v>1</v>
      </c>
      <c r="LT119" s="7" t="str">
        <f t="shared" ca="1" si="545"/>
        <v>5</v>
      </c>
      <c r="LU119" s="7">
        <f ca="1">IFERROR(IF(LU118+LT119&gt;LV$4,LU118,LU118+LT119),"")</f>
        <v>60</v>
      </c>
      <c r="LV119" s="7">
        <f t="shared" ca="1" si="622"/>
        <v>0</v>
      </c>
      <c r="LW119" s="7">
        <f t="shared" ca="1" si="546"/>
        <v>0.6318488627893285</v>
      </c>
      <c r="LX119" s="7">
        <f t="shared" ca="1" si="547"/>
        <v>-0.17031040125086694</v>
      </c>
      <c r="LY119" s="7">
        <f t="shared" ca="1" si="548"/>
        <v>0</v>
      </c>
      <c r="LZ119" s="7">
        <f t="shared" ca="1" si="549"/>
        <v>0</v>
      </c>
      <c r="MA119" s="7">
        <f ca="1">IFERROR(IF(MA118+LZ119&gt;MB$4,MA118,MA118+LZ119),"")</f>
        <v>60</v>
      </c>
      <c r="MB119" s="7">
        <f t="shared" ca="1" si="623"/>
        <v>0</v>
      </c>
      <c r="MC119" s="7">
        <f t="shared" ca="1" si="550"/>
        <v>4.1859719768519321E-2</v>
      </c>
      <c r="MD119" s="7">
        <f t="shared" ca="1" si="551"/>
        <v>0.41967874176994224</v>
      </c>
      <c r="ME119" s="7">
        <f t="shared" ca="1" si="552"/>
        <v>1</v>
      </c>
      <c r="MF119" s="7" t="str">
        <f t="shared" ca="1" si="553"/>
        <v>5</v>
      </c>
      <c r="MG119" s="7">
        <f ca="1">IFERROR(IF(MG118+MF119&gt;MH$4,MG118,MG118+MF119),"")</f>
        <v>60</v>
      </c>
      <c r="MH119" s="7">
        <f t="shared" ca="1" si="624"/>
        <v>0</v>
      </c>
      <c r="MI119" s="7">
        <f t="shared" ca="1" si="554"/>
        <v>0.70125766384296029</v>
      </c>
      <c r="MJ119" s="7">
        <f t="shared" ca="1" si="555"/>
        <v>-0.23971920230449872</v>
      </c>
      <c r="MK119" s="7">
        <f t="shared" ca="1" si="556"/>
        <v>0</v>
      </c>
      <c r="ML119" s="7">
        <f t="shared" ca="1" si="557"/>
        <v>0</v>
      </c>
      <c r="MM119" s="7">
        <f ca="1">IFERROR(IF(MM118+ML119&gt;MN$4,MM118,MM118+ML119),"")</f>
        <v>60</v>
      </c>
      <c r="MN119" s="7">
        <f t="shared" ca="1" si="625"/>
        <v>0</v>
      </c>
      <c r="MO119" s="7">
        <f t="shared" ca="1" si="558"/>
        <v>0.76294249797198299</v>
      </c>
      <c r="MP119" s="7">
        <f t="shared" ca="1" si="559"/>
        <v>-0.30140403643352143</v>
      </c>
      <c r="MQ119" s="7">
        <f t="shared" ca="1" si="560"/>
        <v>0</v>
      </c>
      <c r="MR119" s="7">
        <f t="shared" ca="1" si="561"/>
        <v>0</v>
      </c>
      <c r="MS119" s="7">
        <f ca="1">IFERROR(IF(MS118+MR119&gt;MT$4,MS118,MS118+MR119),"")</f>
        <v>60</v>
      </c>
      <c r="MT119" s="7">
        <f t="shared" ca="1" si="626"/>
        <v>0</v>
      </c>
      <c r="MU119" s="7">
        <f t="shared" ca="1" si="562"/>
        <v>0.18226323724280769</v>
      </c>
      <c r="MV119" s="7">
        <f t="shared" ca="1" si="563"/>
        <v>0.27927522429565388</v>
      </c>
      <c r="MW119" s="7">
        <f t="shared" ca="1" si="564"/>
        <v>1</v>
      </c>
      <c r="MX119" s="7" t="str">
        <f t="shared" ca="1" si="565"/>
        <v>5</v>
      </c>
      <c r="MY119" s="7">
        <f ca="1">IFERROR(IF(MY118+MX119&gt;MZ$4,MY118,MY118+MX119),"")</f>
        <v>60</v>
      </c>
      <c r="MZ119" s="7">
        <f t="shared" ca="1" si="627"/>
        <v>0</v>
      </c>
      <c r="NA119" s="7">
        <f t="shared" ca="1" si="566"/>
        <v>0.37062576194891894</v>
      </c>
      <c r="NB119" s="7">
        <f t="shared" ca="1" si="567"/>
        <v>9.0912699589542623E-2</v>
      </c>
      <c r="NC119" s="7">
        <f t="shared" ca="1" si="568"/>
        <v>1</v>
      </c>
      <c r="ND119" s="7" t="str">
        <f t="shared" ca="1" si="569"/>
        <v>5</v>
      </c>
      <c r="NE119" s="7">
        <f ca="1">IFERROR(IF(NE118+ND119&gt;NF$4,NE118,NE118+ND119),"")</f>
        <v>60</v>
      </c>
      <c r="NF119" s="7">
        <f t="shared" ca="1" si="628"/>
        <v>0</v>
      </c>
      <c r="NG119" s="7">
        <f t="shared" ca="1" si="570"/>
        <v>0.32164264580003765</v>
      </c>
      <c r="NH119" s="7">
        <f t="shared" ca="1" si="571"/>
        <v>0.13989581573842391</v>
      </c>
      <c r="NI119" s="7">
        <f t="shared" ca="1" si="572"/>
        <v>1</v>
      </c>
      <c r="NJ119" s="7" t="str">
        <f t="shared" ca="1" si="573"/>
        <v>5</v>
      </c>
      <c r="NK119" s="7">
        <f ca="1">IFERROR(IF(NK118+NJ119&gt;NL$4,NK118,NK118+NJ119),"")</f>
        <v>60</v>
      </c>
      <c r="NL119" s="7">
        <f t="shared" ca="1" si="629"/>
        <v>0</v>
      </c>
      <c r="NM119" s="7">
        <f t="shared" ca="1" si="574"/>
        <v>0.6623064278554065</v>
      </c>
      <c r="NN119" s="7">
        <f t="shared" ca="1" si="575"/>
        <v>-0.20076796631694493</v>
      </c>
      <c r="NO119" s="7">
        <f t="shared" ca="1" si="576"/>
        <v>0</v>
      </c>
      <c r="NP119" s="7">
        <f t="shared" ca="1" si="577"/>
        <v>0</v>
      </c>
      <c r="NQ119" s="7">
        <f ca="1">IFERROR(IF(NQ118+NP119&gt;NR$4,NQ118,NQ118+NP119),"")</f>
        <v>60</v>
      </c>
      <c r="NR119" s="7">
        <f t="shared" ca="1" si="630"/>
        <v>0</v>
      </c>
      <c r="NT119">
        <v>117</v>
      </c>
      <c r="NU119" s="7" t="s">
        <v>19</v>
      </c>
      <c r="NV119" s="7" t="str">
        <f t="shared" ca="1" si="335"/>
        <v/>
      </c>
      <c r="NW119" s="7" t="str">
        <f t="shared" ca="1" si="329"/>
        <v/>
      </c>
      <c r="NX119" t="str">
        <f ca="1">IFERROR(VLOOKUP(NT119,$K$3:$AK$568,8,FALSE),"")</f>
        <v/>
      </c>
      <c r="NY119" t="str">
        <f ca="1">IFERROR(VLOOKUP(NT119,$K$3:$AK$568,9,FALSE),"")</f>
        <v/>
      </c>
      <c r="NZ119" s="7" t="str">
        <f ca="1">IFERROR(VLOOKUP(NT119,$K$3:$AK$568,27,FALSE),"")</f>
        <v/>
      </c>
      <c r="OB119">
        <v>117</v>
      </c>
      <c r="OC119" s="7" t="s">
        <v>19</v>
      </c>
      <c r="OD119" t="e">
        <f t="shared" ca="1" si="336"/>
        <v>#N/A</v>
      </c>
      <c r="OE119" s="7" t="str">
        <f t="shared" ca="1" si="337"/>
        <v/>
      </c>
      <c r="OF119" s="7" t="str">
        <f t="shared" ca="1" si="338"/>
        <v/>
      </c>
      <c r="OG119" t="str">
        <f t="shared" ca="1" si="339"/>
        <v/>
      </c>
      <c r="OI119">
        <v>117</v>
      </c>
      <c r="OJ119" s="7" t="s">
        <v>19</v>
      </c>
      <c r="OK119" s="7" t="str">
        <f t="shared" ca="1" si="340"/>
        <v/>
      </c>
      <c r="OL119" s="7" t="str">
        <f t="shared" ca="1" si="341"/>
        <v/>
      </c>
      <c r="OM119" t="str">
        <f ca="1">IFERROR(VLOOKUP(OI119,$L$3:$AK$568,7,FALSE),"")</f>
        <v/>
      </c>
      <c r="ON119" t="str">
        <f ca="1">IFERROR(VLOOKUP(OI119,$L$3:$AK$568,8,FALSE),"")</f>
        <v/>
      </c>
      <c r="OO119" s="7" t="str">
        <f ca="1">IFERROR(VLOOKUP(OI119,$L$3:$AK$568,26,FALSE),"")</f>
        <v/>
      </c>
      <c r="OQ119">
        <v>117</v>
      </c>
      <c r="OR119" s="7" t="s">
        <v>19</v>
      </c>
      <c r="OS119" t="e">
        <f t="shared" ca="1" si="342"/>
        <v>#N/A</v>
      </c>
      <c r="OT119" s="7" t="str">
        <f t="shared" ca="1" si="343"/>
        <v/>
      </c>
      <c r="OU119" s="7" t="str">
        <f t="shared" ca="1" si="344"/>
        <v/>
      </c>
      <c r="OV119" t="str">
        <f t="shared" ca="1" si="345"/>
        <v/>
      </c>
      <c r="OX119">
        <v>117</v>
      </c>
      <c r="OY119" s="7" t="s">
        <v>19</v>
      </c>
      <c r="OZ119" s="7" t="str">
        <f t="shared" ca="1" si="346"/>
        <v/>
      </c>
      <c r="PA119" s="7" t="str">
        <f t="shared" ca="1" si="347"/>
        <v/>
      </c>
      <c r="PB119" t="str">
        <f ca="1">IFERROR(VLOOKUP(OX119,$M$3:$AK$568,6,FALSE),"")</f>
        <v/>
      </c>
      <c r="PC119" t="str">
        <f ca="1">IFERROR(VLOOKUP(OX119,$M$3:$AK$568,7,FALSE),"")</f>
        <v/>
      </c>
      <c r="PD119" s="7" t="str">
        <f ca="1">IFERROR(VLOOKUP(OX119,$M$3:$AK$568,25,FALSE),"")</f>
        <v/>
      </c>
      <c r="PF119">
        <v>117</v>
      </c>
      <c r="PG119" s="7" t="s">
        <v>19</v>
      </c>
      <c r="PH119" t="e">
        <f t="shared" ca="1" si="348"/>
        <v>#N/A</v>
      </c>
      <c r="PI119" s="7" t="str">
        <f t="shared" ca="1" si="349"/>
        <v/>
      </c>
      <c r="PJ119" s="7" t="str">
        <f t="shared" ca="1" si="350"/>
        <v/>
      </c>
      <c r="PK119" t="str">
        <f t="shared" ca="1" si="351"/>
        <v/>
      </c>
      <c r="PM119">
        <v>117</v>
      </c>
      <c r="PN119" s="7" t="s">
        <v>19</v>
      </c>
      <c r="PO119" s="202" t="str">
        <f t="shared" ca="1" si="352"/>
        <v/>
      </c>
      <c r="PP119" s="7" t="str">
        <f t="shared" ca="1" si="353"/>
        <v/>
      </c>
      <c r="PQ119" t="str">
        <f ca="1">IFERROR(VLOOKUP(PM119,$G$325:$R$409,12,FALSE),"")</f>
        <v/>
      </c>
      <c r="PR119" t="e">
        <f ca="1">VLOOKUP(PM119,$G$324:$Q$409,11,FALSE)</f>
        <v>#N/A</v>
      </c>
      <c r="PS119" s="7" t="str">
        <f ca="1">VLOOKUP(PQ119,$R$325:$Y$409,8,FALSE)</f>
        <v>- -</v>
      </c>
      <c r="PT119" s="7">
        <f ca="1">ReSt</f>
        <v>-4</v>
      </c>
      <c r="PU119" s="7" t="e">
        <f t="shared" ca="1" si="354"/>
        <v>#N/A</v>
      </c>
      <c r="PV119" s="7" t="e">
        <f t="shared" ca="1" si="355"/>
        <v>#N/A</v>
      </c>
      <c r="PW119" s="7" t="str">
        <f ca="1">VLOOKUP(PQ119,$R$325:$AK$409,8,FALSE)</f>
        <v>- -</v>
      </c>
      <c r="PX119" s="7"/>
      <c r="PY119">
        <v>117</v>
      </c>
      <c r="PZ119" s="7" t="s">
        <v>19</v>
      </c>
      <c r="QA119" t="str">
        <f t="shared" ca="1" si="356"/>
        <v/>
      </c>
      <c r="QB119" s="7" t="str">
        <f t="shared" ca="1" si="357"/>
        <v/>
      </c>
      <c r="QC119" s="7" t="str">
        <f t="shared" ca="1" si="358"/>
        <v/>
      </c>
      <c r="QD119" t="str">
        <f t="shared" ca="1" si="359"/>
        <v/>
      </c>
      <c r="QF119">
        <v>117</v>
      </c>
      <c r="QG119" s="7" t="s">
        <v>19</v>
      </c>
      <c r="QH119" s="7" t="str">
        <f t="shared" ca="1" si="360"/>
        <v/>
      </c>
      <c r="QI119" s="7" t="e">
        <f t="shared" ca="1" si="361"/>
        <v>#VALUE!</v>
      </c>
      <c r="QJ119" t="e">
        <f t="shared" ca="1" si="362"/>
        <v>#N/A</v>
      </c>
      <c r="QK119" s="7" t="e">
        <f t="shared" ca="1" si="363"/>
        <v>#N/A</v>
      </c>
      <c r="QM119">
        <v>117</v>
      </c>
      <c r="QN119" s="7" t="s">
        <v>19</v>
      </c>
      <c r="QO119" t="str">
        <f t="shared" ca="1" si="364"/>
        <v/>
      </c>
      <c r="QP119" s="7" t="str">
        <f t="shared" ca="1" si="365"/>
        <v/>
      </c>
      <c r="QQ119" t="str">
        <f t="shared" ca="1" si="366"/>
        <v/>
      </c>
    </row>
    <row r="120" spans="1:459" x14ac:dyDescent="0.25">
      <c r="A120" s="240" t="str">
        <f>IF('Character Sheet'!$B$4="Creature","N","Y")</f>
        <v>Y</v>
      </c>
      <c r="C120" s="75"/>
      <c r="D120" s="76"/>
      <c r="F120" s="75"/>
      <c r="G120" s="76"/>
      <c r="I120" s="75"/>
      <c r="J120" s="85"/>
      <c r="K120" s="85">
        <f t="shared" ca="1" si="330"/>
        <v>4</v>
      </c>
      <c r="L120" s="85">
        <f t="shared" ca="1" si="632"/>
        <v>0</v>
      </c>
      <c r="M120" s="70">
        <f t="shared" ca="1" si="643"/>
        <v>5</v>
      </c>
      <c r="O120" s="222">
        <f t="shared" ca="1" si="331"/>
        <v>387</v>
      </c>
      <c r="Q120" s="7" t="str">
        <f t="shared" si="633"/>
        <v>Sail Making</v>
      </c>
      <c r="R120" s="9" t="s">
        <v>1411</v>
      </c>
      <c r="S120" s="9" t="s">
        <v>1903</v>
      </c>
      <c r="T120" s="61" t="str">
        <f>SUBSTITUTE(IFERROR(IFERROR(VLOOKUP(R120,'[1]Skill Statistics'!$A$3:$C$513,2,FALSE),VLOOKUP(Q120,'[1]Skill Statistics'!$A$3:$C$513,2,FALSE)),T119),"R*","ReSt")</f>
        <v>Ag/Me</v>
      </c>
      <c r="U120" s="61" t="str">
        <f>IFERROR(IFERROR(VLOOKUP(R120,'[1]Skill Statistics'!$A$3:$C$513,3,FALSE),VLOOKUP(Q120,'[1]Skill Statistics'!$A$3:$C$513,3,FALSE)),U119)</f>
        <v>SD</v>
      </c>
      <c r="V120" s="61" t="str">
        <f>IF(ISNUMBER(SEARCH("Category",R120)),"- -",IFERROR(IFERROR(VLOOKUP(Q120,[1]Professions!$A$4:$AM$288,MATCH(Profession,[1]Professions!$A$1:$AM$1,0),FALSE),VLOOKUP(Q120,Calculations!$B$91:$I$95,8,FALSE)),"- -"))</f>
        <v>2 / 4</v>
      </c>
      <c r="W120" s="60">
        <f t="shared" ca="1" si="332"/>
        <v>0</v>
      </c>
      <c r="X120" s="7">
        <f ca="1">IFERROR(VLOOKUP(R120,$BS$6:$NR$519,MATCH(ActualLevel,$BS$3:$NR$3,0),FALSE),"- -")</f>
        <v>0</v>
      </c>
      <c r="Y120" s="7">
        <f t="shared" ca="1" si="640"/>
        <v>0</v>
      </c>
      <c r="Z120" s="7">
        <f ca="1">IFERROR(VLOOKUP(Y120,Charts!$BQ$2:$BR$52,2,FALSE),"- -")</f>
        <v>-25</v>
      </c>
      <c r="AA120" s="7">
        <f t="shared" ca="1" si="367"/>
        <v>-1</v>
      </c>
      <c r="AB120" s="7">
        <f t="shared" ca="1" si="634"/>
        <v>0</v>
      </c>
      <c r="AC120" s="7"/>
      <c r="AD120" s="7"/>
      <c r="AE120" s="7"/>
      <c r="AF120" s="7"/>
      <c r="AG120" s="7"/>
      <c r="AH120" s="43"/>
      <c r="AI120" s="7"/>
      <c r="AJ120" s="7"/>
      <c r="AK120" s="7">
        <f t="shared" ca="1" si="368"/>
        <v>-26</v>
      </c>
      <c r="AL120" s="7"/>
      <c r="AM120" s="69">
        <f>IFERROR(VLOOKUP(R120,'[1]Skill Statistics'!$A$3:$AN$513,MATCH(Profession,'[1]Skill Statistics'!$A$2:$AN$2,0),FALSE),0)</f>
        <v>0</v>
      </c>
      <c r="AN120" s="85">
        <f>IFERROR(VLOOKUP(Q120,'[1]Skill Statistics'!$A$3:$BK$513,MATCH(Archetype,'[1]Skill Statistics'!$A$2:$BK$2,0),FALSE),0)</f>
        <v>0</v>
      </c>
      <c r="AO120" s="85">
        <f>IFERROR(VLOOKUP(Q120,'[1]Skill Statistics'!$A$3:$BB$513,MATCH(Race,'[1]Skill Statistics'!$A$2:$BB$2,0),FALSE),0)</f>
        <v>0</v>
      </c>
      <c r="AP120" s="85">
        <f t="shared" ca="1" si="333"/>
        <v>-0.1</v>
      </c>
      <c r="AQ120" s="70"/>
      <c r="AS120" s="69">
        <f>IFERROR(VLOOKUP(Q120,'[1]Professional Skills'!$A$4:$AM$288,MATCH(Profession,'[1]Professional Skills'!$A$3:$AM$3,0),FALSE),"- -")</f>
        <v>0</v>
      </c>
      <c r="AU120" s="7">
        <f t="shared" si="636"/>
        <v>0</v>
      </c>
      <c r="AV120" s="7">
        <f t="shared" ca="1" si="635"/>
        <v>0</v>
      </c>
      <c r="AW120" t="str">
        <f t="shared" si="371"/>
        <v/>
      </c>
      <c r="AX120" t="str">
        <f>IFERROR(_xlfn.RANK.EQ(AW120,$AW$5:$AW$568),"")</f>
        <v/>
      </c>
      <c r="AY120">
        <f t="shared" si="327"/>
        <v>0</v>
      </c>
      <c r="AZ120" s="70" t="str">
        <f t="shared" si="369"/>
        <v/>
      </c>
      <c r="BB120" s="69" t="str">
        <f>IFERROR(IF(Q120="Language",VLOOKUP(R120,[1]Cultures!$B$4:$N$218,MATCH(Culture,[1]Cultures!$B$3:$N$3,0),FALSE),VLOOKUP(Q120,[1]Cultures!$B$4:$O$212,MATCH(Culture,[1]Cultures!$B$3:$O$3,0),FALSE)),"- -")</f>
        <v>- -</v>
      </c>
      <c r="BD120">
        <f t="shared" ca="1" si="631"/>
        <v>0</v>
      </c>
      <c r="BE120" t="str">
        <f t="shared" si="578"/>
        <v/>
      </c>
      <c r="BG120">
        <f t="shared" ca="1" si="641"/>
        <v>0.92635269180369184</v>
      </c>
      <c r="BH120">
        <f ca="1">_xlfn.RANK.EQ(BG120,$BG$89:$BG$568)</f>
        <v>15</v>
      </c>
      <c r="BI120" s="7" t="str">
        <f t="shared" ca="1" si="644"/>
        <v>- -</v>
      </c>
      <c r="BK120" s="7">
        <f t="shared" ca="1" si="642"/>
        <v>0</v>
      </c>
      <c r="BL120" s="70">
        <f t="shared" ca="1" si="328"/>
        <v>0</v>
      </c>
      <c r="BN120" s="69">
        <f>IFERROR(VLOOKUP(V120,Charts!$BT$2:$BV$14,3,FALSE),"- -")</f>
        <v>0.76923076923076927</v>
      </c>
      <c r="BO120" s="85">
        <f t="shared" ca="1" si="334"/>
        <v>0.95087905169361764</v>
      </c>
      <c r="BP120" s="70">
        <f t="shared" ca="1" si="579"/>
        <v>387</v>
      </c>
      <c r="BR120" s="7">
        <v>115</v>
      </c>
      <c r="BS120" s="9" t="str">
        <f ca="1">VLOOKUP(BR120,$O$3:$R$568,4,FALSE)</f>
        <v>Power Development</v>
      </c>
      <c r="BT120" s="7" t="str">
        <f ca="1">VLOOKUP(BS120,$R$3:$V$568,5,FALSE)</f>
        <v>4 / 6</v>
      </c>
      <c r="BU120" s="7">
        <f ca="1">VLOOKUP(BT120,Charts!$BT$2:$BV$14,3,FALSE)</f>
        <v>0.53846153846153844</v>
      </c>
      <c r="BV120" s="7" t="str">
        <f t="shared" ca="1" si="372"/>
        <v>4</v>
      </c>
      <c r="BW120" s="7" t="str">
        <f t="shared" ca="1" si="373"/>
        <v>6</v>
      </c>
      <c r="BY120" s="7">
        <f t="shared" ca="1" si="374"/>
        <v>0.77764597969236937</v>
      </c>
      <c r="BZ120" s="7">
        <f t="shared" ca="1" si="375"/>
        <v>-0.23918444123083094</v>
      </c>
      <c r="CA120" s="7">
        <f t="shared" ca="1" si="376"/>
        <v>0</v>
      </c>
      <c r="CB120" s="7">
        <f t="shared" ca="1" si="377"/>
        <v>0</v>
      </c>
      <c r="CC120" s="7">
        <f ca="1">IFERROR(IF(CC119+CB120&gt;CD$4,CC119,CC119+CB120),"")</f>
        <v>38</v>
      </c>
      <c r="CD120" s="7">
        <f t="shared" ca="1" si="580"/>
        <v>0</v>
      </c>
      <c r="CE120" s="7">
        <f t="shared" ca="1" si="378"/>
        <v>0.18697411090071026</v>
      </c>
      <c r="CF120" s="7">
        <f t="shared" ca="1" si="379"/>
        <v>0.35148742756082818</v>
      </c>
      <c r="CG120" s="7">
        <f t="shared" ca="1" si="380"/>
        <v>1</v>
      </c>
      <c r="CH120" s="7" t="str">
        <f t="shared" ca="1" si="381"/>
        <v>4</v>
      </c>
      <c r="CI120" s="7">
        <f ca="1">IFERROR(IF(CI119+CH120&gt;CJ$4,CI119,CI119+CH120),"")</f>
        <v>60</v>
      </c>
      <c r="CJ120" s="7">
        <f t="shared" ca="1" si="581"/>
        <v>0</v>
      </c>
      <c r="CK120" s="7">
        <f t="shared" ca="1" si="382"/>
        <v>9.743832391582985E-2</v>
      </c>
      <c r="CL120" s="7">
        <f t="shared" ca="1" si="383"/>
        <v>0.44102321454570859</v>
      </c>
      <c r="CM120" s="7">
        <f t="shared" ca="1" si="384"/>
        <v>1</v>
      </c>
      <c r="CN120" s="7" t="str">
        <f t="shared" ca="1" si="385"/>
        <v>4</v>
      </c>
      <c r="CO120" s="7">
        <f ca="1">IFERROR(IF(CO119+CN120&gt;CP$4,CO119,CO119+CN120),"")</f>
        <v>60</v>
      </c>
      <c r="CP120" s="7">
        <f t="shared" ca="1" si="582"/>
        <v>0</v>
      </c>
      <c r="CQ120" s="7">
        <f t="shared" ca="1" si="386"/>
        <v>6.7681422632234867E-2</v>
      </c>
      <c r="CR120" s="7">
        <f t="shared" ca="1" si="387"/>
        <v>0.47078011582930357</v>
      </c>
      <c r="CS120" s="7">
        <f t="shared" ca="1" si="388"/>
        <v>1</v>
      </c>
      <c r="CT120" s="7" t="str">
        <f t="shared" ca="1" si="389"/>
        <v>4</v>
      </c>
      <c r="CU120" s="7">
        <f ca="1">IFERROR(IF(CU119+CT120&gt;CV$4,CU119,CU119+CT120),"")</f>
        <v>60</v>
      </c>
      <c r="CV120" s="7">
        <f t="shared" ca="1" si="583"/>
        <v>0</v>
      </c>
      <c r="CW120" s="7">
        <f t="shared" ca="1" si="390"/>
        <v>0.9408605678103189</v>
      </c>
      <c r="CX120" s="7">
        <f t="shared" ca="1" si="391"/>
        <v>-0.40239902934878047</v>
      </c>
      <c r="CY120" s="7">
        <f t="shared" ca="1" si="392"/>
        <v>0</v>
      </c>
      <c r="CZ120" s="7">
        <f t="shared" ca="1" si="393"/>
        <v>0</v>
      </c>
      <c r="DA120" s="7">
        <f ca="1">IFERROR(IF(DA119+CZ120&gt;DB$4,DA119,DA119+CZ120),"")</f>
        <v>60</v>
      </c>
      <c r="DB120" s="7">
        <f t="shared" ca="1" si="584"/>
        <v>0</v>
      </c>
      <c r="DC120" s="7">
        <f t="shared" ca="1" si="394"/>
        <v>0.66263188512271054</v>
      </c>
      <c r="DD120" s="7">
        <f t="shared" ca="1" si="395"/>
        <v>-0.1241703466611721</v>
      </c>
      <c r="DE120" s="7">
        <f t="shared" ca="1" si="396"/>
        <v>0</v>
      </c>
      <c r="DF120" s="7">
        <f t="shared" ca="1" si="397"/>
        <v>0</v>
      </c>
      <c r="DG120" s="7">
        <f ca="1">IFERROR(IF(DG119+DF120&gt;DH$4,DG119,DG119+DF120),"")</f>
        <v>60</v>
      </c>
      <c r="DH120" s="7">
        <f t="shared" ca="1" si="585"/>
        <v>0</v>
      </c>
      <c r="DI120" s="7">
        <f t="shared" ca="1" si="398"/>
        <v>0.80186683615667842</v>
      </c>
      <c r="DJ120" s="7">
        <f t="shared" ca="1" si="399"/>
        <v>-0.26340529769513998</v>
      </c>
      <c r="DK120" s="7">
        <f t="shared" ca="1" si="400"/>
        <v>0</v>
      </c>
      <c r="DL120" s="7">
        <f t="shared" ca="1" si="401"/>
        <v>0</v>
      </c>
      <c r="DM120" s="7">
        <f ca="1">IFERROR(IF(DM119+DL120&gt;DN$4,DM119,DM119+DL120),"")</f>
        <v>60</v>
      </c>
      <c r="DN120" s="7">
        <f t="shared" ca="1" si="586"/>
        <v>0</v>
      </c>
      <c r="DO120" s="7">
        <f t="shared" ca="1" si="402"/>
        <v>0.68656207886916176</v>
      </c>
      <c r="DP120" s="7">
        <f t="shared" ca="1" si="403"/>
        <v>-0.14810054040762333</v>
      </c>
      <c r="DQ120" s="7">
        <f t="shared" ca="1" si="404"/>
        <v>0</v>
      </c>
      <c r="DR120" s="7">
        <f t="shared" ca="1" si="405"/>
        <v>0</v>
      </c>
      <c r="DS120" s="7">
        <f ca="1">IFERROR(IF(DS119+DR120&gt;DT$4,DS119,DS119+DR120),"")</f>
        <v>60</v>
      </c>
      <c r="DT120" s="7">
        <f t="shared" ca="1" si="587"/>
        <v>0</v>
      </c>
      <c r="DU120" s="7">
        <f t="shared" ca="1" si="406"/>
        <v>0.80481510897422159</v>
      </c>
      <c r="DV120" s="7">
        <f t="shared" ca="1" si="407"/>
        <v>-0.26635357051268316</v>
      </c>
      <c r="DW120" s="7">
        <f t="shared" ca="1" si="408"/>
        <v>0</v>
      </c>
      <c r="DX120" s="7">
        <f t="shared" ca="1" si="409"/>
        <v>0</v>
      </c>
      <c r="DY120" s="7">
        <f ca="1">IFERROR(IF(DY119+DX120&gt;DZ$4,DY119,DY119+DX120),"")</f>
        <v>60</v>
      </c>
      <c r="DZ120" s="7">
        <f t="shared" ca="1" si="588"/>
        <v>0</v>
      </c>
      <c r="EA120" s="7">
        <f t="shared" ca="1" si="410"/>
        <v>0.26448577363869652</v>
      </c>
      <c r="EB120" s="7">
        <f t="shared" ca="1" si="411"/>
        <v>0.27397576482284192</v>
      </c>
      <c r="EC120" s="7">
        <f t="shared" ca="1" si="412"/>
        <v>1</v>
      </c>
      <c r="ED120" s="7" t="str">
        <f t="shared" ca="1" si="413"/>
        <v>4</v>
      </c>
      <c r="EE120" s="7">
        <f ca="1">IFERROR(IF(EE119+ED120&gt;EF$4,EE119,EE119+ED120),"")</f>
        <v>60</v>
      </c>
      <c r="EF120" s="7">
        <f t="shared" ca="1" si="589"/>
        <v>0</v>
      </c>
      <c r="EG120" s="7">
        <f t="shared" ca="1" si="414"/>
        <v>0.97001301319518318</v>
      </c>
      <c r="EH120" s="7">
        <f t="shared" ca="1" si="415"/>
        <v>-0.43155147473364475</v>
      </c>
      <c r="EI120" s="7">
        <f t="shared" ca="1" si="416"/>
        <v>0</v>
      </c>
      <c r="EJ120" s="7">
        <f t="shared" ca="1" si="417"/>
        <v>0</v>
      </c>
      <c r="EK120" s="7">
        <f ca="1">IFERROR(IF(EK119+EJ120&gt;EL$4,EK119,EK119+EJ120),"")</f>
        <v>60</v>
      </c>
      <c r="EL120" s="7">
        <f t="shared" ca="1" si="590"/>
        <v>0</v>
      </c>
      <c r="EM120" s="7">
        <f t="shared" ca="1" si="418"/>
        <v>4.6515493312521583E-2</v>
      </c>
      <c r="EN120" s="7">
        <f t="shared" ca="1" si="419"/>
        <v>0.49194604514901685</v>
      </c>
      <c r="EO120" s="7">
        <f t="shared" ca="1" si="420"/>
        <v>1</v>
      </c>
      <c r="EP120" s="7" t="str">
        <f t="shared" ca="1" si="421"/>
        <v>4</v>
      </c>
      <c r="EQ120" s="7">
        <f ca="1">IFERROR(IF(EQ119+EP120&gt;ER$4,EQ119,EQ119+EP120),"")</f>
        <v>60</v>
      </c>
      <c r="ER120" s="7">
        <f t="shared" ca="1" si="591"/>
        <v>0</v>
      </c>
      <c r="ES120" s="7">
        <f t="shared" ca="1" si="422"/>
        <v>0.11974296900957848</v>
      </c>
      <c r="ET120" s="7">
        <f t="shared" ca="1" si="423"/>
        <v>0.41871856945195995</v>
      </c>
      <c r="EU120" s="7">
        <f t="shared" ca="1" si="424"/>
        <v>1</v>
      </c>
      <c r="EV120" s="7" t="str">
        <f t="shared" ca="1" si="425"/>
        <v>4</v>
      </c>
      <c r="EW120" s="7">
        <f ca="1">IFERROR(IF(EW119+EV120&gt;EX$4,EW119,EW119+EV120),"")</f>
        <v>60</v>
      </c>
      <c r="EX120" s="7">
        <f t="shared" ca="1" si="592"/>
        <v>0</v>
      </c>
      <c r="EY120" s="7">
        <f t="shared" ca="1" si="426"/>
        <v>0.94152458232902869</v>
      </c>
      <c r="EZ120" s="7">
        <f t="shared" ca="1" si="427"/>
        <v>-0.40306304386749026</v>
      </c>
      <c r="FA120" s="7">
        <f t="shared" ca="1" si="428"/>
        <v>0</v>
      </c>
      <c r="FB120" s="7">
        <f t="shared" ca="1" si="429"/>
        <v>0</v>
      </c>
      <c r="FC120" s="7">
        <f ca="1">IFERROR(IF(FC119+FB120&gt;FD$4,FC119,FC119+FB120),"")</f>
        <v>60</v>
      </c>
      <c r="FD120" s="7">
        <f t="shared" ca="1" si="593"/>
        <v>0</v>
      </c>
      <c r="FE120" s="7">
        <f t="shared" ca="1" si="430"/>
        <v>0.72950848179081851</v>
      </c>
      <c r="FF120" s="7">
        <f t="shared" ca="1" si="431"/>
        <v>-0.19104694332928007</v>
      </c>
      <c r="FG120" s="7">
        <f t="shared" ca="1" si="432"/>
        <v>0</v>
      </c>
      <c r="FH120" s="7">
        <f t="shared" ca="1" si="433"/>
        <v>0</v>
      </c>
      <c r="FI120" s="7">
        <f ca="1">IFERROR(IF(FI119+FH120&gt;FJ$4,FI119,FI119+FH120),"")</f>
        <v>60</v>
      </c>
      <c r="FJ120" s="7">
        <f t="shared" ca="1" si="594"/>
        <v>0</v>
      </c>
      <c r="FK120" s="7">
        <f t="shared" ca="1" si="434"/>
        <v>8.1296615381885817E-2</v>
      </c>
      <c r="FL120" s="7">
        <f t="shared" ca="1" si="435"/>
        <v>0.45716492307965262</v>
      </c>
      <c r="FM120" s="7">
        <f t="shared" ca="1" si="436"/>
        <v>1</v>
      </c>
      <c r="FN120" s="7" t="str">
        <f t="shared" ca="1" si="437"/>
        <v>4</v>
      </c>
      <c r="FO120" s="7">
        <f ca="1">IFERROR(IF(FO119+FN120&gt;FP$4,FO119,FO119+FN120),"")</f>
        <v>60</v>
      </c>
      <c r="FP120" s="7">
        <f t="shared" ca="1" si="595"/>
        <v>0</v>
      </c>
      <c r="FQ120" s="7">
        <f t="shared" ca="1" si="438"/>
        <v>5.5486005727780618E-3</v>
      </c>
      <c r="FR120" s="7">
        <f t="shared" ca="1" si="439"/>
        <v>0.53291293788876037</v>
      </c>
      <c r="FS120" s="7">
        <f t="shared" ca="1" si="440"/>
        <v>1</v>
      </c>
      <c r="FT120" s="7" t="str">
        <f t="shared" ca="1" si="441"/>
        <v>4</v>
      </c>
      <c r="FU120" s="7">
        <f ca="1">IFERROR(IF(FU119+FT120&gt;FV$4,FU119,FU119+FT120),"")</f>
        <v>60</v>
      </c>
      <c r="FV120" s="7">
        <f t="shared" ca="1" si="596"/>
        <v>0</v>
      </c>
      <c r="FW120" s="7">
        <f t="shared" ca="1" si="442"/>
        <v>0.63027720395193843</v>
      </c>
      <c r="FX120" s="7">
        <f t="shared" ca="1" si="443"/>
        <v>-9.1815665490399989E-2</v>
      </c>
      <c r="FY120" s="7">
        <f t="shared" ca="1" si="444"/>
        <v>0</v>
      </c>
      <c r="FZ120" s="7">
        <f t="shared" ca="1" si="445"/>
        <v>0</v>
      </c>
      <c r="GA120" s="7">
        <f ca="1">IFERROR(IF(GA119+FZ120&gt;GB$4,GA119,GA119+FZ120),"")</f>
        <v>60</v>
      </c>
      <c r="GB120" s="7">
        <f t="shared" ca="1" si="597"/>
        <v>0</v>
      </c>
      <c r="GC120" s="7">
        <f t="shared" ca="1" si="446"/>
        <v>0.55449767012783435</v>
      </c>
      <c r="GD120" s="7">
        <f t="shared" ca="1" si="447"/>
        <v>-1.6036131666295916E-2</v>
      </c>
      <c r="GE120" s="7">
        <f t="shared" ca="1" si="448"/>
        <v>0</v>
      </c>
      <c r="GF120" s="7">
        <f t="shared" ca="1" si="449"/>
        <v>0</v>
      </c>
      <c r="GG120" s="7">
        <f ca="1">IFERROR(IF(GG119+GF120&gt;GH$4,GG119,GG119+GF120),"")</f>
        <v>60</v>
      </c>
      <c r="GH120" s="7">
        <f t="shared" ca="1" si="598"/>
        <v>0</v>
      </c>
      <c r="GI120" s="7">
        <f t="shared" ca="1" si="450"/>
        <v>0.32234531743126549</v>
      </c>
      <c r="GJ120" s="7">
        <f t="shared" ca="1" si="451"/>
        <v>0.21611622103027295</v>
      </c>
      <c r="GK120" s="7">
        <f t="shared" ca="1" si="452"/>
        <v>1</v>
      </c>
      <c r="GL120" s="7" t="str">
        <f t="shared" ca="1" si="453"/>
        <v>4</v>
      </c>
      <c r="GM120" s="7">
        <f ca="1">IFERROR(IF(GM119+GL120&gt;GN$4,GM119,GM119+GL120),"")</f>
        <v>60</v>
      </c>
      <c r="GN120" s="7">
        <f t="shared" ca="1" si="599"/>
        <v>0</v>
      </c>
      <c r="GO120" s="7">
        <f t="shared" ca="1" si="454"/>
        <v>0.48944849397886381</v>
      </c>
      <c r="GP120" s="7">
        <f t="shared" ca="1" si="455"/>
        <v>4.9013044482674628E-2</v>
      </c>
      <c r="GQ120" s="7">
        <f t="shared" ca="1" si="456"/>
        <v>1</v>
      </c>
      <c r="GR120" s="7" t="str">
        <f t="shared" ca="1" si="457"/>
        <v>4</v>
      </c>
      <c r="GS120" s="7">
        <f ca="1">IFERROR(IF(GS119+GR120&gt;GT$4,GS119,GS119+GR120),"")</f>
        <v>60</v>
      </c>
      <c r="GT120" s="7">
        <f t="shared" ca="1" si="600"/>
        <v>0</v>
      </c>
      <c r="GU120" s="7">
        <f t="shared" ca="1" si="458"/>
        <v>0.30280799092609501</v>
      </c>
      <c r="GV120" s="7">
        <f t="shared" ca="1" si="459"/>
        <v>0.23565354753544343</v>
      </c>
      <c r="GW120" s="7">
        <f t="shared" ca="1" si="460"/>
        <v>1</v>
      </c>
      <c r="GX120" s="7" t="str">
        <f t="shared" ca="1" si="461"/>
        <v>4</v>
      </c>
      <c r="GY120" s="7">
        <f ca="1">IFERROR(IF(GY119+GX120&gt;GZ$4,GY119,GY119+GX120),"")</f>
        <v>60</v>
      </c>
      <c r="GZ120" s="7">
        <f t="shared" ca="1" si="601"/>
        <v>0</v>
      </c>
      <c r="HA120" s="7">
        <f t="shared" ca="1" si="462"/>
        <v>0.50882442286230123</v>
      </c>
      <c r="HB120" s="7">
        <f t="shared" ca="1" si="463"/>
        <v>2.9637115599237207E-2</v>
      </c>
      <c r="HC120" s="7">
        <f t="shared" ca="1" si="464"/>
        <v>1</v>
      </c>
      <c r="HD120" s="7" t="str">
        <f t="shared" ca="1" si="465"/>
        <v>4</v>
      </c>
      <c r="HE120" s="7">
        <f ca="1">IFERROR(IF(HE119+HD120&gt;HF$4,HE119,HE119+HD120),"")</f>
        <v>60</v>
      </c>
      <c r="HF120" s="7">
        <f t="shared" ca="1" si="602"/>
        <v>0</v>
      </c>
      <c r="HG120" s="7">
        <f t="shared" ca="1" si="466"/>
        <v>0.75356422171003501</v>
      </c>
      <c r="HH120" s="7">
        <f t="shared" ca="1" si="467"/>
        <v>-0.21510268324849657</v>
      </c>
      <c r="HI120" s="7">
        <f t="shared" ca="1" si="468"/>
        <v>0</v>
      </c>
      <c r="HJ120" s="7">
        <f t="shared" ca="1" si="469"/>
        <v>0</v>
      </c>
      <c r="HK120" s="7">
        <f ca="1">IFERROR(IF(HK119+HJ120&gt;HL$4,HK119,HK119+HJ120),"")</f>
        <v>60</v>
      </c>
      <c r="HL120" s="7">
        <f t="shared" ca="1" si="603"/>
        <v>0</v>
      </c>
      <c r="HM120" s="7">
        <f t="shared" ca="1" si="470"/>
        <v>0.1335770782445459</v>
      </c>
      <c r="HN120" s="7">
        <f t="shared" ca="1" si="471"/>
        <v>0.40488446021699254</v>
      </c>
      <c r="HO120" s="7">
        <f t="shared" ca="1" si="472"/>
        <v>1</v>
      </c>
      <c r="HP120" s="7" t="str">
        <f t="shared" ca="1" si="473"/>
        <v>4</v>
      </c>
      <c r="HQ120" s="7">
        <f ca="1">IFERROR(IF(HQ119+HP120&gt;HR$4,HQ119,HQ119+HP120),"")</f>
        <v>60</v>
      </c>
      <c r="HR120" s="7">
        <f t="shared" ca="1" si="604"/>
        <v>0</v>
      </c>
      <c r="HS120" s="7">
        <f t="shared" ca="1" si="474"/>
        <v>0.25074606931207166</v>
      </c>
      <c r="HT120" s="7">
        <f t="shared" ca="1" si="475"/>
        <v>0.28771546914946677</v>
      </c>
      <c r="HU120" s="7">
        <f t="shared" ca="1" si="476"/>
        <v>1</v>
      </c>
      <c r="HV120" s="7" t="str">
        <f t="shared" ca="1" si="477"/>
        <v>4</v>
      </c>
      <c r="HW120" s="7">
        <f ca="1">IFERROR(IF(HW119+HV120&gt;HX$4,HW119,HW119+HV120),"")</f>
        <v>60</v>
      </c>
      <c r="HX120" s="7">
        <f t="shared" ca="1" si="605"/>
        <v>0</v>
      </c>
      <c r="HY120" s="7">
        <f t="shared" ca="1" si="478"/>
        <v>0.76217230149599247</v>
      </c>
      <c r="HZ120" s="7">
        <f t="shared" ca="1" si="479"/>
        <v>-0.22371076303445403</v>
      </c>
      <c r="IA120" s="7">
        <f t="shared" ca="1" si="480"/>
        <v>0</v>
      </c>
      <c r="IB120" s="7">
        <f t="shared" ca="1" si="481"/>
        <v>0</v>
      </c>
      <c r="IC120" s="7">
        <f ca="1">IFERROR(IF(IC119+IB120&gt;ID$4,IC119,IC119+IB120),"")</f>
        <v>60</v>
      </c>
      <c r="ID120" s="7">
        <f t="shared" ca="1" si="606"/>
        <v>0</v>
      </c>
      <c r="IE120" s="7">
        <f t="shared" ca="1" si="482"/>
        <v>0.39424735158723834</v>
      </c>
      <c r="IF120" s="7">
        <f t="shared" ca="1" si="483"/>
        <v>0.1442141868743001</v>
      </c>
      <c r="IG120" s="7">
        <f t="shared" ca="1" si="484"/>
        <v>1</v>
      </c>
      <c r="IH120" s="7" t="str">
        <f t="shared" ca="1" si="485"/>
        <v>4</v>
      </c>
      <c r="II120" s="7">
        <f ca="1">IFERROR(IF(II119+IH120&gt;IJ$4,II119,II119+IH120),"")</f>
        <v>60</v>
      </c>
      <c r="IJ120" s="7">
        <f t="shared" ca="1" si="607"/>
        <v>0</v>
      </c>
      <c r="IK120" s="7">
        <f t="shared" ca="1" si="486"/>
        <v>0.91943006534028404</v>
      </c>
      <c r="IL120" s="7">
        <f t="shared" ca="1" si="487"/>
        <v>-0.38096852687874561</v>
      </c>
      <c r="IM120" s="7">
        <f t="shared" ca="1" si="488"/>
        <v>0</v>
      </c>
      <c r="IN120" s="7">
        <f t="shared" ca="1" si="489"/>
        <v>0</v>
      </c>
      <c r="IO120" s="7">
        <f ca="1">IFERROR(IF(IO119+IN120&gt;IP$4,IO119,IO119+IN120),"")</f>
        <v>60</v>
      </c>
      <c r="IP120" s="7">
        <f t="shared" ca="1" si="608"/>
        <v>0</v>
      </c>
      <c r="IQ120" s="7">
        <f t="shared" ca="1" si="490"/>
        <v>0.28990486765218415</v>
      </c>
      <c r="IR120" s="7">
        <f t="shared" ca="1" si="491"/>
        <v>0.24855667080935429</v>
      </c>
      <c r="IS120" s="7">
        <f t="shared" ca="1" si="492"/>
        <v>1</v>
      </c>
      <c r="IT120" s="7" t="str">
        <f t="shared" ca="1" si="493"/>
        <v>4</v>
      </c>
      <c r="IU120" s="7">
        <f ca="1">IFERROR(IF(IU119+IT120&gt;IV$4,IU119,IU119+IT120),"")</f>
        <v>60</v>
      </c>
      <c r="IV120" s="7">
        <f t="shared" ca="1" si="609"/>
        <v>0</v>
      </c>
      <c r="IW120" s="7">
        <f t="shared" ca="1" si="494"/>
        <v>0.32648943362644078</v>
      </c>
      <c r="IX120" s="7">
        <f t="shared" ca="1" si="495"/>
        <v>0.21197210483509765</v>
      </c>
      <c r="IY120" s="7">
        <f t="shared" ca="1" si="496"/>
        <v>1</v>
      </c>
      <c r="IZ120" s="7" t="str">
        <f t="shared" ca="1" si="497"/>
        <v>4</v>
      </c>
      <c r="JA120" s="7">
        <f ca="1">IFERROR(IF(JA119+IZ120&gt;JB$4,JA119,JA119+IZ120),"")</f>
        <v>60</v>
      </c>
      <c r="JB120" s="7">
        <f t="shared" ca="1" si="610"/>
        <v>0</v>
      </c>
      <c r="JC120" s="7">
        <f t="shared" ca="1" si="498"/>
        <v>0.3649288595710839</v>
      </c>
      <c r="JD120" s="7">
        <f t="shared" ca="1" si="499"/>
        <v>0.17353267889045454</v>
      </c>
      <c r="JE120" s="7">
        <f t="shared" ca="1" si="500"/>
        <v>1</v>
      </c>
      <c r="JF120" s="7" t="str">
        <f t="shared" ca="1" si="501"/>
        <v>4</v>
      </c>
      <c r="JG120" s="7">
        <f ca="1">IFERROR(IF(JG119+JF120&gt;JH$4,JG119,JG119+JF120),"")</f>
        <v>60</v>
      </c>
      <c r="JH120" s="7">
        <f t="shared" ca="1" si="611"/>
        <v>0</v>
      </c>
      <c r="JI120" s="7">
        <f t="shared" ca="1" si="502"/>
        <v>0.85172159961993321</v>
      </c>
      <c r="JJ120" s="7">
        <f t="shared" ca="1" si="503"/>
        <v>-0.31326006115839478</v>
      </c>
      <c r="JK120" s="7">
        <f t="shared" ca="1" si="504"/>
        <v>0</v>
      </c>
      <c r="JL120" s="7">
        <f t="shared" ca="1" si="505"/>
        <v>0</v>
      </c>
      <c r="JM120" s="7">
        <f ca="1">IFERROR(IF(JM119+JL120&gt;JN$4,JM119,JM119+JL120),"")</f>
        <v>60</v>
      </c>
      <c r="JN120" s="7">
        <f t="shared" ca="1" si="612"/>
        <v>0</v>
      </c>
      <c r="JO120" s="7">
        <f t="shared" ca="1" si="506"/>
        <v>0.82762993919394767</v>
      </c>
      <c r="JP120" s="7">
        <f t="shared" ca="1" si="507"/>
        <v>-0.28916840073240924</v>
      </c>
      <c r="JQ120" s="7">
        <f t="shared" ca="1" si="508"/>
        <v>0</v>
      </c>
      <c r="JR120" s="7">
        <f t="shared" ca="1" si="509"/>
        <v>0</v>
      </c>
      <c r="JS120" s="7">
        <f ca="1">IFERROR(IF(JS119+JR120&gt;JT$4,JS119,JS119+JR120),"")</f>
        <v>60</v>
      </c>
      <c r="JT120" s="7">
        <f t="shared" ca="1" si="613"/>
        <v>0</v>
      </c>
      <c r="JU120" s="7">
        <f t="shared" ca="1" si="510"/>
        <v>0.3911522999025967</v>
      </c>
      <c r="JV120" s="7">
        <f t="shared" ca="1" si="511"/>
        <v>0.14730923855894174</v>
      </c>
      <c r="JW120" s="7">
        <f t="shared" ca="1" si="512"/>
        <v>1</v>
      </c>
      <c r="JX120" s="7" t="str">
        <f t="shared" ca="1" si="513"/>
        <v>4</v>
      </c>
      <c r="JY120" s="7">
        <f ca="1">IFERROR(IF(JY119+JX120&gt;JZ$4,JY119,JY119+JX120),"")</f>
        <v>60</v>
      </c>
      <c r="JZ120" s="7">
        <f t="shared" ca="1" si="614"/>
        <v>0</v>
      </c>
      <c r="KA120" s="7">
        <f t="shared" ca="1" si="514"/>
        <v>0.68880148660675866</v>
      </c>
      <c r="KB120" s="7">
        <f t="shared" ca="1" si="515"/>
        <v>-0.15033994814522023</v>
      </c>
      <c r="KC120" s="7">
        <f t="shared" ca="1" si="516"/>
        <v>0</v>
      </c>
      <c r="KD120" s="7">
        <f t="shared" ca="1" si="517"/>
        <v>0</v>
      </c>
      <c r="KE120" s="7">
        <f ca="1">IFERROR(IF(KE119+KD120&gt;KF$4,KE119,KE119+KD120),"")</f>
        <v>60</v>
      </c>
      <c r="KF120" s="7">
        <f t="shared" ca="1" si="615"/>
        <v>0</v>
      </c>
      <c r="KG120" s="7">
        <f t="shared" ca="1" si="518"/>
        <v>0.63299362367503753</v>
      </c>
      <c r="KH120" s="7">
        <f t="shared" ca="1" si="519"/>
        <v>-9.4532085213499095E-2</v>
      </c>
      <c r="KI120" s="7">
        <f t="shared" ca="1" si="520"/>
        <v>0</v>
      </c>
      <c r="KJ120" s="7">
        <f t="shared" ca="1" si="521"/>
        <v>0</v>
      </c>
      <c r="KK120" s="7">
        <f ca="1">IFERROR(IF(KK119+KJ120&gt;KL$4,KK119,KK119+KJ120),"")</f>
        <v>60</v>
      </c>
      <c r="KL120" s="7">
        <f t="shared" ca="1" si="616"/>
        <v>0</v>
      </c>
      <c r="KM120" s="7">
        <f t="shared" ca="1" si="522"/>
        <v>0.86145709032295315</v>
      </c>
      <c r="KN120" s="7">
        <f t="shared" ca="1" si="523"/>
        <v>-0.32299555186141471</v>
      </c>
      <c r="KO120" s="7">
        <f t="shared" ca="1" si="524"/>
        <v>0</v>
      </c>
      <c r="KP120" s="7">
        <f t="shared" ca="1" si="525"/>
        <v>0</v>
      </c>
      <c r="KQ120" s="7">
        <f ca="1">IFERROR(IF(KQ119+KP120&gt;KR$4,KQ119,KQ119+KP120),"")</f>
        <v>60</v>
      </c>
      <c r="KR120" s="7">
        <f t="shared" ca="1" si="617"/>
        <v>0</v>
      </c>
      <c r="KS120" s="7">
        <f t="shared" ca="1" si="526"/>
        <v>0.87264302627262547</v>
      </c>
      <c r="KT120" s="7">
        <f t="shared" ca="1" si="527"/>
        <v>-0.33418148781108703</v>
      </c>
      <c r="KU120" s="7">
        <f t="shared" ca="1" si="528"/>
        <v>0</v>
      </c>
      <c r="KV120" s="7">
        <f t="shared" ca="1" si="529"/>
        <v>0</v>
      </c>
      <c r="KW120" s="7">
        <f ca="1">IFERROR(IF(KW119+KV120&gt;KX$4,KW119,KW119+KV120),"")</f>
        <v>60</v>
      </c>
      <c r="KX120" s="7">
        <f t="shared" ca="1" si="618"/>
        <v>0</v>
      </c>
      <c r="KY120" s="7">
        <f t="shared" ca="1" si="530"/>
        <v>0.65129098952574771</v>
      </c>
      <c r="KZ120" s="7">
        <f t="shared" ca="1" si="531"/>
        <v>-0.11282945106420927</v>
      </c>
      <c r="LA120" s="7">
        <f t="shared" ca="1" si="532"/>
        <v>0</v>
      </c>
      <c r="LB120" s="7">
        <f t="shared" ca="1" si="533"/>
        <v>0</v>
      </c>
      <c r="LC120" s="7">
        <f ca="1">IFERROR(IF(LC119+LB120&gt;LD$4,LC119,LC119+LB120),"")</f>
        <v>60</v>
      </c>
      <c r="LD120" s="7">
        <f t="shared" ca="1" si="619"/>
        <v>0</v>
      </c>
      <c r="LE120" s="7">
        <f t="shared" ca="1" si="534"/>
        <v>0.73968387484367937</v>
      </c>
      <c r="LF120" s="7">
        <f t="shared" ca="1" si="535"/>
        <v>-0.20122233638214093</v>
      </c>
      <c r="LG120" s="7">
        <f t="shared" ca="1" si="536"/>
        <v>0</v>
      </c>
      <c r="LH120" s="7">
        <f t="shared" ca="1" si="537"/>
        <v>0</v>
      </c>
      <c r="LI120" s="7">
        <f ca="1">IFERROR(IF(LI119+LH120&gt;LJ$4,LI119,LI119+LH120),"")</f>
        <v>60</v>
      </c>
      <c r="LJ120" s="7">
        <f t="shared" ca="1" si="620"/>
        <v>0</v>
      </c>
      <c r="LK120" s="7">
        <f t="shared" ca="1" si="538"/>
        <v>0.45600438449599445</v>
      </c>
      <c r="LL120" s="7">
        <f t="shared" ca="1" si="539"/>
        <v>8.2457153965543983E-2</v>
      </c>
      <c r="LM120" s="7">
        <f t="shared" ca="1" si="540"/>
        <v>1</v>
      </c>
      <c r="LN120" s="7" t="str">
        <f t="shared" ca="1" si="541"/>
        <v>4</v>
      </c>
      <c r="LO120" s="7">
        <f ca="1">IFERROR(IF(LO119+LN120&gt;LP$4,LO119,LO119+LN120),"")</f>
        <v>60</v>
      </c>
      <c r="LP120" s="7">
        <f t="shared" ca="1" si="621"/>
        <v>0</v>
      </c>
      <c r="LQ120" s="7">
        <f t="shared" ca="1" si="542"/>
        <v>0.82889214063860872</v>
      </c>
      <c r="LR120" s="7">
        <f t="shared" ca="1" si="543"/>
        <v>-0.29043060217707029</v>
      </c>
      <c r="LS120" s="7">
        <f t="shared" ca="1" si="544"/>
        <v>0</v>
      </c>
      <c r="LT120" s="7">
        <f t="shared" ca="1" si="545"/>
        <v>0</v>
      </c>
      <c r="LU120" s="7">
        <f ca="1">IFERROR(IF(LU119+LT120&gt;LV$4,LU119,LU119+LT120),"")</f>
        <v>60</v>
      </c>
      <c r="LV120" s="7">
        <f t="shared" ca="1" si="622"/>
        <v>0</v>
      </c>
      <c r="LW120" s="7">
        <f t="shared" ca="1" si="546"/>
        <v>0.93561367303547371</v>
      </c>
      <c r="LX120" s="7">
        <f t="shared" ca="1" si="547"/>
        <v>-0.39715213457393528</v>
      </c>
      <c r="LY120" s="7">
        <f t="shared" ca="1" si="548"/>
        <v>0</v>
      </c>
      <c r="LZ120" s="7">
        <f t="shared" ca="1" si="549"/>
        <v>0</v>
      </c>
      <c r="MA120" s="7">
        <f ca="1">IFERROR(IF(MA119+LZ120&gt;MB$4,MA119,MA119+LZ120),"")</f>
        <v>60</v>
      </c>
      <c r="MB120" s="7">
        <f t="shared" ca="1" si="623"/>
        <v>0</v>
      </c>
      <c r="MC120" s="7">
        <f t="shared" ca="1" si="550"/>
        <v>0.35252644762943675</v>
      </c>
      <c r="MD120" s="7">
        <f t="shared" ca="1" si="551"/>
        <v>0.18593509083210169</v>
      </c>
      <c r="ME120" s="7">
        <f t="shared" ca="1" si="552"/>
        <v>1</v>
      </c>
      <c r="MF120" s="7" t="str">
        <f t="shared" ca="1" si="553"/>
        <v>4</v>
      </c>
      <c r="MG120" s="7">
        <f ca="1">IFERROR(IF(MG119+MF120&gt;MH$4,MG119,MG119+MF120),"")</f>
        <v>60</v>
      </c>
      <c r="MH120" s="7">
        <f t="shared" ca="1" si="624"/>
        <v>0</v>
      </c>
      <c r="MI120" s="7">
        <f t="shared" ca="1" si="554"/>
        <v>0.75512001773735082</v>
      </c>
      <c r="MJ120" s="7">
        <f t="shared" ca="1" si="555"/>
        <v>-0.21665847927581239</v>
      </c>
      <c r="MK120" s="7">
        <f t="shared" ca="1" si="556"/>
        <v>0</v>
      </c>
      <c r="ML120" s="7">
        <f t="shared" ca="1" si="557"/>
        <v>0</v>
      </c>
      <c r="MM120" s="7">
        <f ca="1">IFERROR(IF(MM119+ML120&gt;MN$4,MM119,MM119+ML120),"")</f>
        <v>60</v>
      </c>
      <c r="MN120" s="7">
        <f t="shared" ca="1" si="625"/>
        <v>0</v>
      </c>
      <c r="MO120" s="7">
        <f t="shared" ca="1" si="558"/>
        <v>0.51293820282391389</v>
      </c>
      <c r="MP120" s="7">
        <f t="shared" ca="1" si="559"/>
        <v>2.5523335637624545E-2</v>
      </c>
      <c r="MQ120" s="7">
        <f t="shared" ca="1" si="560"/>
        <v>1</v>
      </c>
      <c r="MR120" s="7" t="str">
        <f t="shared" ca="1" si="561"/>
        <v>4</v>
      </c>
      <c r="MS120" s="7">
        <f ca="1">IFERROR(IF(MS119+MR120&gt;MT$4,MS119,MS119+MR120),"")</f>
        <v>60</v>
      </c>
      <c r="MT120" s="7">
        <f t="shared" ca="1" si="626"/>
        <v>0</v>
      </c>
      <c r="MU120" s="7">
        <f t="shared" ca="1" si="562"/>
        <v>0.98605246225664334</v>
      </c>
      <c r="MV120" s="7">
        <f t="shared" ca="1" si="563"/>
        <v>-0.4475909237951049</v>
      </c>
      <c r="MW120" s="7">
        <f t="shared" ca="1" si="564"/>
        <v>0</v>
      </c>
      <c r="MX120" s="7">
        <f t="shared" ca="1" si="565"/>
        <v>0</v>
      </c>
      <c r="MY120" s="7">
        <f ca="1">IFERROR(IF(MY119+MX120&gt;MZ$4,MY119,MY119+MX120),"")</f>
        <v>60</v>
      </c>
      <c r="MZ120" s="7">
        <f t="shared" ca="1" si="627"/>
        <v>0</v>
      </c>
      <c r="NA120" s="7">
        <f t="shared" ca="1" si="566"/>
        <v>0.93413691174674884</v>
      </c>
      <c r="NB120" s="7">
        <f t="shared" ca="1" si="567"/>
        <v>-0.39567537328521041</v>
      </c>
      <c r="NC120" s="7">
        <f t="shared" ca="1" si="568"/>
        <v>0</v>
      </c>
      <c r="ND120" s="7">
        <f t="shared" ca="1" si="569"/>
        <v>0</v>
      </c>
      <c r="NE120" s="7">
        <f ca="1">IFERROR(IF(NE119+ND120&gt;NF$4,NE119,NE119+ND120),"")</f>
        <v>60</v>
      </c>
      <c r="NF120" s="7">
        <f t="shared" ca="1" si="628"/>
        <v>0</v>
      </c>
      <c r="NG120" s="7">
        <f t="shared" ca="1" si="570"/>
        <v>0.84905351115791594</v>
      </c>
      <c r="NH120" s="7">
        <f t="shared" ca="1" si="571"/>
        <v>-0.31059197269637751</v>
      </c>
      <c r="NI120" s="7">
        <f t="shared" ca="1" si="572"/>
        <v>0</v>
      </c>
      <c r="NJ120" s="7">
        <f t="shared" ca="1" si="573"/>
        <v>0</v>
      </c>
      <c r="NK120" s="7">
        <f ca="1">IFERROR(IF(NK119+NJ120&gt;NL$4,NK119,NK119+NJ120),"")</f>
        <v>60</v>
      </c>
      <c r="NL120" s="7">
        <f t="shared" ca="1" si="629"/>
        <v>0</v>
      </c>
      <c r="NM120" s="7">
        <f t="shared" ca="1" si="574"/>
        <v>0.54993576497713803</v>
      </c>
      <c r="NN120" s="7">
        <f t="shared" ca="1" si="575"/>
        <v>-1.1474226515599595E-2</v>
      </c>
      <c r="NO120" s="7">
        <f t="shared" ca="1" si="576"/>
        <v>0</v>
      </c>
      <c r="NP120" s="7">
        <f t="shared" ca="1" si="577"/>
        <v>0</v>
      </c>
      <c r="NQ120" s="7">
        <f ca="1">IFERROR(IF(NQ119+NP120&gt;NR$4,NQ119,NQ119+NP120),"")</f>
        <v>60</v>
      </c>
      <c r="NR120" s="7">
        <f t="shared" ca="1" si="630"/>
        <v>0</v>
      </c>
      <c r="NT120">
        <v>118</v>
      </c>
      <c r="NU120" s="7" t="s">
        <v>19</v>
      </c>
      <c r="NV120" s="7" t="str">
        <f t="shared" ca="1" si="335"/>
        <v/>
      </c>
      <c r="NW120" s="7" t="str">
        <f t="shared" ca="1" si="329"/>
        <v/>
      </c>
      <c r="NX120" t="str">
        <f ca="1">IFERROR(VLOOKUP(NT120,$K$3:$AK$568,8,FALSE),"")</f>
        <v/>
      </c>
      <c r="NY120" t="str">
        <f ca="1">IFERROR(VLOOKUP(NT120,$K$3:$AK$568,9,FALSE),"")</f>
        <v/>
      </c>
      <c r="NZ120" s="7" t="str">
        <f ca="1">IFERROR(VLOOKUP(NT120,$K$3:$AK$568,27,FALSE),"")</f>
        <v/>
      </c>
      <c r="OB120">
        <v>118</v>
      </c>
      <c r="OC120" s="7" t="s">
        <v>19</v>
      </c>
      <c r="OD120" t="e">
        <f t="shared" ca="1" si="336"/>
        <v>#N/A</v>
      </c>
      <c r="OE120" s="7" t="str">
        <f t="shared" ca="1" si="337"/>
        <v/>
      </c>
      <c r="OF120" s="7" t="str">
        <f t="shared" ca="1" si="338"/>
        <v/>
      </c>
      <c r="OG120" t="str">
        <f t="shared" ca="1" si="339"/>
        <v/>
      </c>
      <c r="OI120">
        <v>118</v>
      </c>
      <c r="OJ120" s="7" t="s">
        <v>19</v>
      </c>
      <c r="OK120" s="7" t="str">
        <f t="shared" ca="1" si="340"/>
        <v/>
      </c>
      <c r="OL120" s="7" t="str">
        <f t="shared" ca="1" si="341"/>
        <v/>
      </c>
      <c r="OM120" t="str">
        <f ca="1">IFERROR(VLOOKUP(OI120,$L$3:$AK$568,7,FALSE),"")</f>
        <v/>
      </c>
      <c r="ON120" t="str">
        <f ca="1">IFERROR(VLOOKUP(OI120,$L$3:$AK$568,8,FALSE),"")</f>
        <v/>
      </c>
      <c r="OO120" s="7" t="str">
        <f ca="1">IFERROR(VLOOKUP(OI120,$L$3:$AK$568,26,FALSE),"")</f>
        <v/>
      </c>
      <c r="OQ120">
        <v>118</v>
      </c>
      <c r="OR120" s="7" t="s">
        <v>19</v>
      </c>
      <c r="OS120" t="e">
        <f t="shared" ca="1" si="342"/>
        <v>#N/A</v>
      </c>
      <c r="OT120" s="7" t="str">
        <f t="shared" ca="1" si="343"/>
        <v/>
      </c>
      <c r="OU120" s="7" t="str">
        <f t="shared" ca="1" si="344"/>
        <v/>
      </c>
      <c r="OV120" t="str">
        <f t="shared" ca="1" si="345"/>
        <v/>
      </c>
      <c r="OX120">
        <v>118</v>
      </c>
      <c r="OY120" s="7" t="s">
        <v>19</v>
      </c>
      <c r="OZ120" s="7" t="str">
        <f t="shared" ca="1" si="346"/>
        <v/>
      </c>
      <c r="PA120" s="7" t="str">
        <f t="shared" ca="1" si="347"/>
        <v/>
      </c>
      <c r="PB120" t="str">
        <f ca="1">IFERROR(VLOOKUP(OX120,$M$3:$AK$568,6,FALSE),"")</f>
        <v/>
      </c>
      <c r="PC120" t="str">
        <f ca="1">IFERROR(VLOOKUP(OX120,$M$3:$AK$568,7,FALSE),"")</f>
        <v/>
      </c>
      <c r="PD120" s="7" t="str">
        <f ca="1">IFERROR(VLOOKUP(OX120,$M$3:$AK$568,25,FALSE),"")</f>
        <v/>
      </c>
      <c r="PF120">
        <v>118</v>
      </c>
      <c r="PG120" s="7" t="s">
        <v>19</v>
      </c>
      <c r="PH120" t="e">
        <f t="shared" ca="1" si="348"/>
        <v>#N/A</v>
      </c>
      <c r="PI120" s="7" t="str">
        <f t="shared" ca="1" si="349"/>
        <v/>
      </c>
      <c r="PJ120" s="7" t="str">
        <f t="shared" ca="1" si="350"/>
        <v/>
      </c>
      <c r="PK120" t="str">
        <f t="shared" ca="1" si="351"/>
        <v/>
      </c>
      <c r="PM120">
        <v>118</v>
      </c>
      <c r="PN120" s="7" t="s">
        <v>19</v>
      </c>
      <c r="PO120" s="202" t="str">
        <f t="shared" ca="1" si="352"/>
        <v/>
      </c>
      <c r="PP120" s="7" t="str">
        <f t="shared" ca="1" si="353"/>
        <v/>
      </c>
      <c r="PQ120" t="str">
        <f ca="1">IFERROR(VLOOKUP(PM120,$G$325:$R$409,12,FALSE),"")</f>
        <v/>
      </c>
      <c r="PR120" t="e">
        <f ca="1">VLOOKUP(PM120,$G$324:$Q$409,11,FALSE)</f>
        <v>#N/A</v>
      </c>
      <c r="PS120" s="7" t="str">
        <f ca="1">VLOOKUP(PQ120,$R$325:$Y$409,8,FALSE)</f>
        <v>- -</v>
      </c>
      <c r="PT120" s="7">
        <f ca="1">ReSt</f>
        <v>-4</v>
      </c>
      <c r="PU120" s="7" t="e">
        <f t="shared" ca="1" si="354"/>
        <v>#N/A</v>
      </c>
      <c r="PV120" s="7" t="e">
        <f t="shared" ca="1" si="355"/>
        <v>#N/A</v>
      </c>
      <c r="PW120" s="7" t="str">
        <f ca="1">VLOOKUP(PQ120,$R$325:$AK$409,8,FALSE)</f>
        <v>- -</v>
      </c>
      <c r="PX120" s="7"/>
      <c r="PY120">
        <v>118</v>
      </c>
      <c r="PZ120" s="7" t="s">
        <v>19</v>
      </c>
      <c r="QA120" t="str">
        <f t="shared" ca="1" si="356"/>
        <v/>
      </c>
      <c r="QB120" s="7" t="str">
        <f t="shared" ca="1" si="357"/>
        <v/>
      </c>
      <c r="QC120" s="7" t="str">
        <f t="shared" ca="1" si="358"/>
        <v/>
      </c>
      <c r="QD120" t="str">
        <f t="shared" ca="1" si="359"/>
        <v/>
      </c>
      <c r="QF120">
        <v>118</v>
      </c>
      <c r="QG120" s="7" t="s">
        <v>19</v>
      </c>
      <c r="QH120" s="7" t="str">
        <f t="shared" ca="1" si="360"/>
        <v/>
      </c>
      <c r="QI120" s="7" t="e">
        <f t="shared" ca="1" si="361"/>
        <v>#VALUE!</v>
      </c>
      <c r="QJ120" t="e">
        <f t="shared" ca="1" si="362"/>
        <v>#N/A</v>
      </c>
      <c r="QK120" s="7" t="e">
        <f t="shared" ca="1" si="363"/>
        <v>#N/A</v>
      </c>
      <c r="QM120">
        <v>118</v>
      </c>
      <c r="QN120" s="7" t="s">
        <v>19</v>
      </c>
      <c r="QO120" t="str">
        <f t="shared" ca="1" si="364"/>
        <v/>
      </c>
      <c r="QP120" s="7" t="str">
        <f t="shared" ca="1" si="365"/>
        <v/>
      </c>
      <c r="QQ120" t="str">
        <f t="shared" ca="1" si="366"/>
        <v/>
      </c>
    </row>
    <row r="121" spans="1:459" x14ac:dyDescent="0.25">
      <c r="A121" s="240" t="str">
        <f>IF('Character Sheet'!$B$4="Creature","N","Y")</f>
        <v>Y</v>
      </c>
      <c r="C121" s="75"/>
      <c r="D121" s="76"/>
      <c r="F121" s="75"/>
      <c r="G121" s="76"/>
      <c r="I121" s="75"/>
      <c r="J121" s="85"/>
      <c r="K121" s="85">
        <f t="shared" ca="1" si="330"/>
        <v>4</v>
      </c>
      <c r="L121" s="85">
        <f t="shared" ca="1" si="632"/>
        <v>0</v>
      </c>
      <c r="M121" s="70">
        <f t="shared" ca="1" si="643"/>
        <v>5</v>
      </c>
      <c r="O121" s="222">
        <f t="shared" ca="1" si="331"/>
        <v>293</v>
      </c>
      <c r="Q121" s="7" t="str">
        <f t="shared" si="633"/>
        <v>Ship Wright</v>
      </c>
      <c r="R121" s="9" t="s">
        <v>1412</v>
      </c>
      <c r="S121" s="9" t="s">
        <v>1904</v>
      </c>
      <c r="T121" s="61" t="str">
        <f>SUBSTITUTE(IFERROR(IFERROR(VLOOKUP(R121,'[1]Skill Statistics'!$A$3:$C$513,2,FALSE),VLOOKUP(Q121,'[1]Skill Statistics'!$A$3:$C$513,2,FALSE)),T120),"R*","ReSt")</f>
        <v>Ag/Me</v>
      </c>
      <c r="U121" s="61" t="str">
        <f>IFERROR(IFERROR(VLOOKUP(R121,'[1]Skill Statistics'!$A$3:$C$513,3,FALSE),VLOOKUP(Q121,'[1]Skill Statistics'!$A$3:$C$513,3,FALSE)),U120)</f>
        <v>SD</v>
      </c>
      <c r="V121" s="61" t="str">
        <f>IF(ISNUMBER(SEARCH("Category",R121)),"- -",IFERROR(IFERROR(VLOOKUP(Q121,[1]Professions!$A$4:$AM$288,MATCH(Profession,[1]Professions!$A$1:$AM$1,0),FALSE),VLOOKUP(Q121,Calculations!$B$91:$I$95,8,FALSE)),"- -"))</f>
        <v>2 / 4</v>
      </c>
      <c r="W121" s="60">
        <f t="shared" ca="1" si="332"/>
        <v>0</v>
      </c>
      <c r="X121" s="7">
        <f ca="1">IFERROR(VLOOKUP(R121,$BS$6:$NR$519,MATCH(ActualLevel,$BS$3:$NR$3,0),FALSE),"- -")</f>
        <v>0</v>
      </c>
      <c r="Y121" s="7">
        <f t="shared" ca="1" si="640"/>
        <v>0</v>
      </c>
      <c r="Z121" s="7">
        <f ca="1">IFERROR(VLOOKUP(Y121,Charts!$BQ$2:$BR$52,2,FALSE),"- -")</f>
        <v>-25</v>
      </c>
      <c r="AA121" s="7">
        <f t="shared" ca="1" si="367"/>
        <v>-1</v>
      </c>
      <c r="AB121" s="7">
        <f t="shared" ca="1" si="634"/>
        <v>0</v>
      </c>
      <c r="AC121" s="7"/>
      <c r="AD121" s="7"/>
      <c r="AE121" s="7"/>
      <c r="AF121" s="7"/>
      <c r="AG121" s="7"/>
      <c r="AH121" s="43"/>
      <c r="AI121" s="7"/>
      <c r="AJ121" s="7"/>
      <c r="AK121" s="7">
        <f t="shared" ca="1" si="368"/>
        <v>-26</v>
      </c>
      <c r="AL121" s="7"/>
      <c r="AM121" s="69">
        <f>IFERROR(VLOOKUP(R121,'[1]Skill Statistics'!$A$3:$AN$513,MATCH(Profession,'[1]Skill Statistics'!$A$2:$AN$2,0),FALSE),0)</f>
        <v>0</v>
      </c>
      <c r="AN121" s="85">
        <f>IFERROR(VLOOKUP(Q121,'[1]Skill Statistics'!$A$3:$BK$513,MATCH(Archetype,'[1]Skill Statistics'!$A$2:$BK$2,0),FALSE),0)</f>
        <v>0</v>
      </c>
      <c r="AO121" s="85">
        <f>IFERROR(VLOOKUP(Q121,'[1]Skill Statistics'!$A$3:$BB$513,MATCH(Race,'[1]Skill Statistics'!$A$2:$BB$2,0),FALSE),0)</f>
        <v>0</v>
      </c>
      <c r="AP121" s="85">
        <f t="shared" ca="1" si="333"/>
        <v>-0.1</v>
      </c>
      <c r="AQ121" s="70"/>
      <c r="AS121" s="69">
        <f>IFERROR(VLOOKUP(Q121,'[1]Professional Skills'!$A$4:$AM$288,MATCH(Profession,'[1]Professional Skills'!$A$3:$AM$3,0),FALSE),"- -")</f>
        <v>0</v>
      </c>
      <c r="AU121" s="7">
        <f t="shared" si="636"/>
        <v>0</v>
      </c>
      <c r="AV121" s="7">
        <f t="shared" ca="1" si="635"/>
        <v>0</v>
      </c>
      <c r="AW121" t="str">
        <f t="shared" si="371"/>
        <v/>
      </c>
      <c r="AX121" t="str">
        <f>IFERROR(_xlfn.RANK.EQ(AW121,$AW$5:$AW$568),"")</f>
        <v/>
      </c>
      <c r="AY121">
        <f t="shared" si="327"/>
        <v>0</v>
      </c>
      <c r="AZ121" s="70" t="str">
        <f t="shared" si="369"/>
        <v/>
      </c>
      <c r="BB121" s="69" t="str">
        <f>IFERROR(IF(Q121="Language",VLOOKUP(R121,[1]Cultures!$B$4:$N$218,MATCH(Culture,[1]Cultures!$B$3:$N$3,0),FALSE),VLOOKUP(Q121,[1]Cultures!$B$4:$O$212,MATCH(Culture,[1]Cultures!$B$3:$O$3,0),FALSE)),"- -")</f>
        <v>- -</v>
      </c>
      <c r="BD121">
        <f t="shared" ca="1" si="631"/>
        <v>0</v>
      </c>
      <c r="BE121" t="str">
        <f t="shared" si="578"/>
        <v/>
      </c>
      <c r="BG121">
        <f t="shared" ca="1" si="641"/>
        <v>0.19482582778422874</v>
      </c>
      <c r="BH121">
        <f ca="1">_xlfn.RANK.EQ(BG121,$BG$89:$BG$568)</f>
        <v>62</v>
      </c>
      <c r="BI121" s="7" t="str">
        <f t="shared" ca="1" si="644"/>
        <v>- -</v>
      </c>
      <c r="BK121" s="7">
        <f t="shared" ca="1" si="642"/>
        <v>0</v>
      </c>
      <c r="BL121" s="70">
        <f t="shared" ca="1" si="328"/>
        <v>0</v>
      </c>
      <c r="BN121" s="69">
        <f>IFERROR(VLOOKUP(V121,Charts!$BT$2:$BV$14,3,FALSE),"- -")</f>
        <v>0.76923076923076927</v>
      </c>
      <c r="BO121" s="85">
        <f t="shared" ca="1" si="334"/>
        <v>1.315255840987672</v>
      </c>
      <c r="BP121" s="70">
        <f t="shared" ca="1" si="579"/>
        <v>293</v>
      </c>
      <c r="BR121" s="7">
        <v>116</v>
      </c>
      <c r="BS121" s="9" t="str">
        <f ca="1">VLOOKUP(BR121,$O$3:$R$568,4,FALSE)</f>
        <v>Sling</v>
      </c>
      <c r="BT121" s="7" t="str">
        <f ca="1">VLOOKUP(BS121,$R$3:$V$568,5,FALSE)</f>
        <v>2 / 4</v>
      </c>
      <c r="BU121" s="7">
        <f ca="1">VLOOKUP(BT121,Charts!$BT$2:$BV$14,3,FALSE)</f>
        <v>0.76923076923076927</v>
      </c>
      <c r="BV121" s="7" t="str">
        <f t="shared" ca="1" si="372"/>
        <v>2</v>
      </c>
      <c r="BW121" s="7" t="str">
        <f t="shared" ca="1" si="373"/>
        <v>4</v>
      </c>
      <c r="BY121" s="7">
        <f t="shared" ca="1" si="374"/>
        <v>0.9488533417560755</v>
      </c>
      <c r="BZ121" s="7">
        <f t="shared" ca="1" si="375"/>
        <v>-0.17962257252530622</v>
      </c>
      <c r="CA121" s="7">
        <f t="shared" ca="1" si="376"/>
        <v>0</v>
      </c>
      <c r="CB121" s="7">
        <f t="shared" ca="1" si="377"/>
        <v>0</v>
      </c>
      <c r="CC121" s="7">
        <f ca="1">IFERROR(IF(CC120+CB121&gt;CD$4,CC120,CC120+CB121),"")</f>
        <v>38</v>
      </c>
      <c r="CD121" s="7">
        <f t="shared" ca="1" si="580"/>
        <v>0</v>
      </c>
      <c r="CE121" s="7">
        <f t="shared" ca="1" si="378"/>
        <v>0.79776752669036421</v>
      </c>
      <c r="CF121" s="7">
        <f t="shared" ca="1" si="379"/>
        <v>-2.8536757459594941E-2</v>
      </c>
      <c r="CG121" s="7">
        <f t="shared" ca="1" si="380"/>
        <v>0</v>
      </c>
      <c r="CH121" s="7">
        <f t="shared" ca="1" si="381"/>
        <v>0</v>
      </c>
      <c r="CI121" s="7">
        <f ca="1">IFERROR(IF(CI120+CH121&gt;CJ$4,CI120,CI120+CH121),"")</f>
        <v>60</v>
      </c>
      <c r="CJ121" s="7">
        <f t="shared" ca="1" si="581"/>
        <v>0</v>
      </c>
      <c r="CK121" s="7">
        <f t="shared" ca="1" si="382"/>
        <v>0.43608687770630017</v>
      </c>
      <c r="CL121" s="7">
        <f t="shared" ca="1" si="383"/>
        <v>0.3331438915244691</v>
      </c>
      <c r="CM121" s="7">
        <f t="shared" ca="1" si="384"/>
        <v>1</v>
      </c>
      <c r="CN121" s="7" t="str">
        <f t="shared" ca="1" si="385"/>
        <v>2</v>
      </c>
      <c r="CO121" s="7">
        <f ca="1">IFERROR(IF(CO120+CN121&gt;CP$4,CO120,CO120+CN121),"")</f>
        <v>60</v>
      </c>
      <c r="CP121" s="7">
        <f t="shared" ca="1" si="582"/>
        <v>0</v>
      </c>
      <c r="CQ121" s="7">
        <f t="shared" ca="1" si="386"/>
        <v>0.98956860557470028</v>
      </c>
      <c r="CR121" s="7">
        <f t="shared" ca="1" si="387"/>
        <v>-0.220337836343931</v>
      </c>
      <c r="CS121" s="7">
        <f t="shared" ca="1" si="388"/>
        <v>0</v>
      </c>
      <c r="CT121" s="7">
        <f t="shared" ca="1" si="389"/>
        <v>0</v>
      </c>
      <c r="CU121" s="7">
        <f ca="1">IFERROR(IF(CU120+CT121&gt;CV$4,CU120,CU120+CT121),"")</f>
        <v>60</v>
      </c>
      <c r="CV121" s="7">
        <f t="shared" ca="1" si="583"/>
        <v>0</v>
      </c>
      <c r="CW121" s="7">
        <f t="shared" ca="1" si="390"/>
        <v>4.579895315053939E-2</v>
      </c>
      <c r="CX121" s="7">
        <f t="shared" ca="1" si="391"/>
        <v>0.72343181608022988</v>
      </c>
      <c r="CY121" s="7">
        <f t="shared" ca="1" si="392"/>
        <v>1</v>
      </c>
      <c r="CZ121" s="7" t="str">
        <f t="shared" ca="1" si="393"/>
        <v>2</v>
      </c>
      <c r="DA121" s="7">
        <f ca="1">IFERROR(IF(DA120+CZ121&gt;DB$4,DA120,DA120+CZ121),"")</f>
        <v>60</v>
      </c>
      <c r="DB121" s="7">
        <f t="shared" ca="1" si="584"/>
        <v>0</v>
      </c>
      <c r="DC121" s="7">
        <f t="shared" ca="1" si="394"/>
        <v>0.19960565251392348</v>
      </c>
      <c r="DD121" s="7">
        <f t="shared" ca="1" si="395"/>
        <v>0.56962511671684579</v>
      </c>
      <c r="DE121" s="7">
        <f t="shared" ca="1" si="396"/>
        <v>1</v>
      </c>
      <c r="DF121" s="7" t="str">
        <f t="shared" ca="1" si="397"/>
        <v>2</v>
      </c>
      <c r="DG121" s="7">
        <f ca="1">IFERROR(IF(DG120+DF121&gt;DH$4,DG120,DG120+DF121),"")</f>
        <v>60</v>
      </c>
      <c r="DH121" s="7">
        <f t="shared" ca="1" si="585"/>
        <v>0</v>
      </c>
      <c r="DI121" s="7">
        <f t="shared" ca="1" si="398"/>
        <v>0.10814949143656083</v>
      </c>
      <c r="DJ121" s="7">
        <f t="shared" ca="1" si="399"/>
        <v>0.66108127779420844</v>
      </c>
      <c r="DK121" s="7">
        <f t="shared" ca="1" si="400"/>
        <v>1</v>
      </c>
      <c r="DL121" s="7" t="str">
        <f t="shared" ca="1" si="401"/>
        <v>2</v>
      </c>
      <c r="DM121" s="7">
        <f ca="1">IFERROR(IF(DM120+DL121&gt;DN$4,DM120,DM120+DL121),"")</f>
        <v>60</v>
      </c>
      <c r="DN121" s="7">
        <f t="shared" ca="1" si="586"/>
        <v>0</v>
      </c>
      <c r="DO121" s="7">
        <f t="shared" ca="1" si="402"/>
        <v>0.74872010461091343</v>
      </c>
      <c r="DP121" s="7">
        <f t="shared" ca="1" si="403"/>
        <v>2.0510664619855845E-2</v>
      </c>
      <c r="DQ121" s="7">
        <f t="shared" ca="1" si="404"/>
        <v>1</v>
      </c>
      <c r="DR121" s="7" t="str">
        <f t="shared" ca="1" si="405"/>
        <v>2</v>
      </c>
      <c r="DS121" s="7">
        <f ca="1">IFERROR(IF(DS120+DR121&gt;DT$4,DS120,DS120+DR121),"")</f>
        <v>60</v>
      </c>
      <c r="DT121" s="7">
        <f t="shared" ca="1" si="587"/>
        <v>0</v>
      </c>
      <c r="DU121" s="7">
        <f t="shared" ca="1" si="406"/>
        <v>0.15925550659748977</v>
      </c>
      <c r="DV121" s="7">
        <f t="shared" ca="1" si="407"/>
        <v>0.6099752626332795</v>
      </c>
      <c r="DW121" s="7">
        <f t="shared" ca="1" si="408"/>
        <v>1</v>
      </c>
      <c r="DX121" s="7" t="str">
        <f t="shared" ca="1" si="409"/>
        <v>2</v>
      </c>
      <c r="DY121" s="7">
        <f ca="1">IFERROR(IF(DY120+DX121&gt;DZ$4,DY120,DY120+DX121),"")</f>
        <v>60</v>
      </c>
      <c r="DZ121" s="7">
        <f t="shared" ca="1" si="588"/>
        <v>0</v>
      </c>
      <c r="EA121" s="7">
        <f t="shared" ca="1" si="410"/>
        <v>0.17071023523713202</v>
      </c>
      <c r="EB121" s="7">
        <f t="shared" ca="1" si="411"/>
        <v>0.59852053399363725</v>
      </c>
      <c r="EC121" s="7">
        <f t="shared" ca="1" si="412"/>
        <v>1</v>
      </c>
      <c r="ED121" s="7" t="str">
        <f t="shared" ca="1" si="413"/>
        <v>2</v>
      </c>
      <c r="EE121" s="7">
        <f ca="1">IFERROR(IF(EE120+ED121&gt;EF$4,EE120,EE120+ED121),"")</f>
        <v>60</v>
      </c>
      <c r="EF121" s="7">
        <f t="shared" ca="1" si="589"/>
        <v>0</v>
      </c>
      <c r="EG121" s="7">
        <f t="shared" ca="1" si="414"/>
        <v>0.95772419735369918</v>
      </c>
      <c r="EH121" s="7">
        <f t="shared" ca="1" si="415"/>
        <v>-0.18849342812292991</v>
      </c>
      <c r="EI121" s="7">
        <f t="shared" ca="1" si="416"/>
        <v>0</v>
      </c>
      <c r="EJ121" s="7">
        <f t="shared" ca="1" si="417"/>
        <v>0</v>
      </c>
      <c r="EK121" s="7">
        <f ca="1">IFERROR(IF(EK120+EJ121&gt;EL$4,EK120,EK120+EJ121),"")</f>
        <v>60</v>
      </c>
      <c r="EL121" s="7">
        <f t="shared" ca="1" si="590"/>
        <v>0</v>
      </c>
      <c r="EM121" s="7">
        <f t="shared" ca="1" si="418"/>
        <v>0.45722481547321425</v>
      </c>
      <c r="EN121" s="7">
        <f t="shared" ca="1" si="419"/>
        <v>0.31200595375755502</v>
      </c>
      <c r="EO121" s="7">
        <f t="shared" ca="1" si="420"/>
        <v>1</v>
      </c>
      <c r="EP121" s="7" t="str">
        <f t="shared" ca="1" si="421"/>
        <v>2</v>
      </c>
      <c r="EQ121" s="7">
        <f ca="1">IFERROR(IF(EQ120+EP121&gt;ER$4,EQ120,EQ120+EP121),"")</f>
        <v>60</v>
      </c>
      <c r="ER121" s="7">
        <f t="shared" ca="1" si="591"/>
        <v>0</v>
      </c>
      <c r="ES121" s="7">
        <f t="shared" ca="1" si="422"/>
        <v>0.34152417791305789</v>
      </c>
      <c r="ET121" s="7">
        <f t="shared" ca="1" si="423"/>
        <v>0.42770659131771138</v>
      </c>
      <c r="EU121" s="7">
        <f t="shared" ca="1" si="424"/>
        <v>1</v>
      </c>
      <c r="EV121" s="7" t="str">
        <f t="shared" ca="1" si="425"/>
        <v>2</v>
      </c>
      <c r="EW121" s="7">
        <f ca="1">IFERROR(IF(EW120+EV121&gt;EX$4,EW120,EW120+EV121),"")</f>
        <v>60</v>
      </c>
      <c r="EX121" s="7">
        <f t="shared" ca="1" si="592"/>
        <v>0</v>
      </c>
      <c r="EY121" s="7">
        <f t="shared" ca="1" si="426"/>
        <v>0.18686118154988995</v>
      </c>
      <c r="EZ121" s="7">
        <f t="shared" ca="1" si="427"/>
        <v>0.58236958768087932</v>
      </c>
      <c r="FA121" s="7">
        <f t="shared" ca="1" si="428"/>
        <v>1</v>
      </c>
      <c r="FB121" s="7" t="str">
        <f t="shared" ca="1" si="429"/>
        <v>2</v>
      </c>
      <c r="FC121" s="7">
        <f ca="1">IFERROR(IF(FC120+FB121&gt;FD$4,FC120,FC120+FB121),"")</f>
        <v>60</v>
      </c>
      <c r="FD121" s="7">
        <f t="shared" ca="1" si="593"/>
        <v>0</v>
      </c>
      <c r="FE121" s="7">
        <f t="shared" ca="1" si="430"/>
        <v>0.66132074755961956</v>
      </c>
      <c r="FF121" s="7">
        <f t="shared" ca="1" si="431"/>
        <v>0.10791002167114971</v>
      </c>
      <c r="FG121" s="7">
        <f t="shared" ca="1" si="432"/>
        <v>1</v>
      </c>
      <c r="FH121" s="7" t="str">
        <f t="shared" ca="1" si="433"/>
        <v>2</v>
      </c>
      <c r="FI121" s="7">
        <f ca="1">IFERROR(IF(FI120+FH121&gt;FJ$4,FI120,FI120+FH121),"")</f>
        <v>60</v>
      </c>
      <c r="FJ121" s="7">
        <f t="shared" ca="1" si="594"/>
        <v>0</v>
      </c>
      <c r="FK121" s="7">
        <f t="shared" ca="1" si="434"/>
        <v>0.77626190024808273</v>
      </c>
      <c r="FL121" s="7">
        <f t="shared" ca="1" si="435"/>
        <v>-7.0311310173134522E-3</v>
      </c>
      <c r="FM121" s="7">
        <f t="shared" ca="1" si="436"/>
        <v>0</v>
      </c>
      <c r="FN121" s="7">
        <f t="shared" ca="1" si="437"/>
        <v>0</v>
      </c>
      <c r="FO121" s="7">
        <f ca="1">IFERROR(IF(FO120+FN121&gt;FP$4,FO120,FO120+FN121),"")</f>
        <v>60</v>
      </c>
      <c r="FP121" s="7">
        <f t="shared" ca="1" si="595"/>
        <v>0</v>
      </c>
      <c r="FQ121" s="7">
        <f t="shared" ca="1" si="438"/>
        <v>0.83045711999898519</v>
      </c>
      <c r="FR121" s="7">
        <f t="shared" ca="1" si="439"/>
        <v>-6.122635076821592E-2</v>
      </c>
      <c r="FS121" s="7">
        <f t="shared" ca="1" si="440"/>
        <v>0</v>
      </c>
      <c r="FT121" s="7">
        <f t="shared" ca="1" si="441"/>
        <v>0</v>
      </c>
      <c r="FU121" s="7">
        <f ca="1">IFERROR(IF(FU120+FT121&gt;FV$4,FU120,FU120+FT121),"")</f>
        <v>60</v>
      </c>
      <c r="FV121" s="7">
        <f t="shared" ca="1" si="596"/>
        <v>0</v>
      </c>
      <c r="FW121" s="7">
        <f t="shared" ca="1" si="442"/>
        <v>3.6345100283251219E-2</v>
      </c>
      <c r="FX121" s="7">
        <f t="shared" ca="1" si="443"/>
        <v>0.73288566894751805</v>
      </c>
      <c r="FY121" s="7">
        <f t="shared" ca="1" si="444"/>
        <v>1</v>
      </c>
      <c r="FZ121" s="7" t="str">
        <f t="shared" ca="1" si="445"/>
        <v>2</v>
      </c>
      <c r="GA121" s="7">
        <f ca="1">IFERROR(IF(GA120+FZ121&gt;GB$4,GA120,GA120+FZ121),"")</f>
        <v>60</v>
      </c>
      <c r="GB121" s="7">
        <f t="shared" ca="1" si="597"/>
        <v>0</v>
      </c>
      <c r="GC121" s="7">
        <f t="shared" ca="1" si="446"/>
        <v>0.21432342722427011</v>
      </c>
      <c r="GD121" s="7">
        <f t="shared" ca="1" si="447"/>
        <v>0.55490734200649916</v>
      </c>
      <c r="GE121" s="7">
        <f t="shared" ca="1" si="448"/>
        <v>1</v>
      </c>
      <c r="GF121" s="7" t="str">
        <f t="shared" ca="1" si="449"/>
        <v>2</v>
      </c>
      <c r="GG121" s="7">
        <f ca="1">IFERROR(IF(GG120+GF121&gt;GH$4,GG120,GG120+GF121),"")</f>
        <v>60</v>
      </c>
      <c r="GH121" s="7">
        <f t="shared" ca="1" si="598"/>
        <v>0</v>
      </c>
      <c r="GI121" s="7">
        <f t="shared" ca="1" si="450"/>
        <v>0.87691850447748609</v>
      </c>
      <c r="GJ121" s="7">
        <f t="shared" ca="1" si="451"/>
        <v>-0.10768773524671682</v>
      </c>
      <c r="GK121" s="7">
        <f t="shared" ca="1" si="452"/>
        <v>0</v>
      </c>
      <c r="GL121" s="7">
        <f t="shared" ca="1" si="453"/>
        <v>0</v>
      </c>
      <c r="GM121" s="7">
        <f ca="1">IFERROR(IF(GM120+GL121&gt;GN$4,GM120,GM120+GL121),"")</f>
        <v>60</v>
      </c>
      <c r="GN121" s="7">
        <f t="shared" ca="1" si="599"/>
        <v>0</v>
      </c>
      <c r="GO121" s="7">
        <f t="shared" ca="1" si="454"/>
        <v>0.38769180178612439</v>
      </c>
      <c r="GP121" s="7">
        <f t="shared" ca="1" si="455"/>
        <v>0.38153896744464488</v>
      </c>
      <c r="GQ121" s="7">
        <f t="shared" ca="1" si="456"/>
        <v>1</v>
      </c>
      <c r="GR121" s="7" t="str">
        <f t="shared" ca="1" si="457"/>
        <v>2</v>
      </c>
      <c r="GS121" s="7">
        <f ca="1">IFERROR(IF(GS120+GR121&gt;GT$4,GS120,GS120+GR121),"")</f>
        <v>60</v>
      </c>
      <c r="GT121" s="7">
        <f t="shared" ca="1" si="600"/>
        <v>0</v>
      </c>
      <c r="GU121" s="7">
        <f t="shared" ca="1" si="458"/>
        <v>0.9898801308512124</v>
      </c>
      <c r="GV121" s="7">
        <f t="shared" ca="1" si="459"/>
        <v>-0.22064936162044313</v>
      </c>
      <c r="GW121" s="7">
        <f t="shared" ca="1" si="460"/>
        <v>0</v>
      </c>
      <c r="GX121" s="7">
        <f t="shared" ca="1" si="461"/>
        <v>0</v>
      </c>
      <c r="GY121" s="7">
        <f ca="1">IFERROR(IF(GY120+GX121&gt;GZ$4,GY120,GY120+GX121),"")</f>
        <v>60</v>
      </c>
      <c r="GZ121" s="7">
        <f t="shared" ca="1" si="601"/>
        <v>0</v>
      </c>
      <c r="HA121" s="7">
        <f t="shared" ca="1" si="462"/>
        <v>0.54470347307622369</v>
      </c>
      <c r="HB121" s="7">
        <f t="shared" ca="1" si="463"/>
        <v>0.22452729615454559</v>
      </c>
      <c r="HC121" s="7">
        <f t="shared" ca="1" si="464"/>
        <v>1</v>
      </c>
      <c r="HD121" s="7" t="str">
        <f t="shared" ca="1" si="465"/>
        <v>2</v>
      </c>
      <c r="HE121" s="7">
        <f ca="1">IFERROR(IF(HE120+HD121&gt;HF$4,HE120,HE120+HD121),"")</f>
        <v>60</v>
      </c>
      <c r="HF121" s="7">
        <f t="shared" ca="1" si="602"/>
        <v>0</v>
      </c>
      <c r="HG121" s="7">
        <f t="shared" ca="1" si="466"/>
        <v>0.64969704778253956</v>
      </c>
      <c r="HH121" s="7">
        <f t="shared" ca="1" si="467"/>
        <v>0.11953372144822971</v>
      </c>
      <c r="HI121" s="7">
        <f t="shared" ca="1" si="468"/>
        <v>1</v>
      </c>
      <c r="HJ121" s="7" t="str">
        <f t="shared" ca="1" si="469"/>
        <v>2</v>
      </c>
      <c r="HK121" s="7">
        <f ca="1">IFERROR(IF(HK120+HJ121&gt;HL$4,HK120,HK120+HJ121),"")</f>
        <v>60</v>
      </c>
      <c r="HL121" s="7">
        <f t="shared" ca="1" si="603"/>
        <v>0</v>
      </c>
      <c r="HM121" s="7">
        <f t="shared" ca="1" si="470"/>
        <v>4.1505473464128917E-2</v>
      </c>
      <c r="HN121" s="7">
        <f t="shared" ca="1" si="471"/>
        <v>0.72772529576664036</v>
      </c>
      <c r="HO121" s="7">
        <f t="shared" ca="1" si="472"/>
        <v>1</v>
      </c>
      <c r="HP121" s="7" t="str">
        <f t="shared" ca="1" si="473"/>
        <v>2</v>
      </c>
      <c r="HQ121" s="7">
        <f ca="1">IFERROR(IF(HQ120+HP121&gt;HR$4,HQ120,HQ120+HP121),"")</f>
        <v>60</v>
      </c>
      <c r="HR121" s="7">
        <f t="shared" ca="1" si="604"/>
        <v>0</v>
      </c>
      <c r="HS121" s="7">
        <f t="shared" ca="1" si="474"/>
        <v>0.97608371756379553</v>
      </c>
      <c r="HT121" s="7">
        <f t="shared" ca="1" si="475"/>
        <v>-0.20685294833302625</v>
      </c>
      <c r="HU121" s="7">
        <f t="shared" ca="1" si="476"/>
        <v>0</v>
      </c>
      <c r="HV121" s="7">
        <f t="shared" ca="1" si="477"/>
        <v>0</v>
      </c>
      <c r="HW121" s="7">
        <f ca="1">IFERROR(IF(HW120+HV121&gt;HX$4,HW120,HW120+HV121),"")</f>
        <v>60</v>
      </c>
      <c r="HX121" s="7">
        <f t="shared" ca="1" si="605"/>
        <v>0</v>
      </c>
      <c r="HY121" s="7">
        <f t="shared" ca="1" si="478"/>
        <v>0.69894959484120933</v>
      </c>
      <c r="HZ121" s="7">
        <f t="shared" ca="1" si="479"/>
        <v>7.0281174389559942E-2</v>
      </c>
      <c r="IA121" s="7">
        <f t="shared" ca="1" si="480"/>
        <v>1</v>
      </c>
      <c r="IB121" s="7" t="str">
        <f t="shared" ca="1" si="481"/>
        <v>2</v>
      </c>
      <c r="IC121" s="7">
        <f ca="1">IFERROR(IF(IC120+IB121&gt;ID$4,IC120,IC120+IB121),"")</f>
        <v>60</v>
      </c>
      <c r="ID121" s="7">
        <f t="shared" ca="1" si="606"/>
        <v>0</v>
      </c>
      <c r="IE121" s="7">
        <f t="shared" ca="1" si="482"/>
        <v>0.60009608257851621</v>
      </c>
      <c r="IF121" s="7">
        <f t="shared" ca="1" si="483"/>
        <v>0.16913468665225306</v>
      </c>
      <c r="IG121" s="7">
        <f t="shared" ca="1" si="484"/>
        <v>1</v>
      </c>
      <c r="IH121" s="7" t="str">
        <f t="shared" ca="1" si="485"/>
        <v>2</v>
      </c>
      <c r="II121" s="7">
        <f ca="1">IFERROR(IF(II120+IH121&gt;IJ$4,II120,II120+IH121),"")</f>
        <v>60</v>
      </c>
      <c r="IJ121" s="7">
        <f t="shared" ca="1" si="607"/>
        <v>0</v>
      </c>
      <c r="IK121" s="7">
        <f t="shared" ca="1" si="486"/>
        <v>0.35324557236082188</v>
      </c>
      <c r="IL121" s="7">
        <f t="shared" ca="1" si="487"/>
        <v>0.41598519686994739</v>
      </c>
      <c r="IM121" s="7">
        <f t="shared" ca="1" si="488"/>
        <v>1</v>
      </c>
      <c r="IN121" s="7" t="str">
        <f t="shared" ca="1" si="489"/>
        <v>2</v>
      </c>
      <c r="IO121" s="7">
        <f ca="1">IFERROR(IF(IO120+IN121&gt;IP$4,IO120,IO120+IN121),"")</f>
        <v>60</v>
      </c>
      <c r="IP121" s="7">
        <f t="shared" ca="1" si="608"/>
        <v>0</v>
      </c>
      <c r="IQ121" s="7">
        <f t="shared" ca="1" si="490"/>
        <v>0.50822833645309662</v>
      </c>
      <c r="IR121" s="7">
        <f t="shared" ca="1" si="491"/>
        <v>0.26100243277767265</v>
      </c>
      <c r="IS121" s="7">
        <f t="shared" ca="1" si="492"/>
        <v>1</v>
      </c>
      <c r="IT121" s="7" t="str">
        <f t="shared" ca="1" si="493"/>
        <v>2</v>
      </c>
      <c r="IU121" s="7">
        <f ca="1">IFERROR(IF(IU120+IT121&gt;IV$4,IU120,IU120+IT121),"")</f>
        <v>60</v>
      </c>
      <c r="IV121" s="7">
        <f t="shared" ca="1" si="609"/>
        <v>0</v>
      </c>
      <c r="IW121" s="7">
        <f t="shared" ca="1" si="494"/>
        <v>0.62886554023445806</v>
      </c>
      <c r="IX121" s="7">
        <f t="shared" ca="1" si="495"/>
        <v>0.14036522899631121</v>
      </c>
      <c r="IY121" s="7">
        <f t="shared" ca="1" si="496"/>
        <v>1</v>
      </c>
      <c r="IZ121" s="7" t="str">
        <f t="shared" ca="1" si="497"/>
        <v>2</v>
      </c>
      <c r="JA121" s="7">
        <f ca="1">IFERROR(IF(JA120+IZ121&gt;JB$4,JA120,JA120+IZ121),"")</f>
        <v>60</v>
      </c>
      <c r="JB121" s="7">
        <f t="shared" ca="1" si="610"/>
        <v>0</v>
      </c>
      <c r="JC121" s="7">
        <f t="shared" ca="1" si="498"/>
        <v>0.23758331685604928</v>
      </c>
      <c r="JD121" s="7">
        <f t="shared" ca="1" si="499"/>
        <v>0.53164745237472</v>
      </c>
      <c r="JE121" s="7">
        <f t="shared" ca="1" si="500"/>
        <v>1</v>
      </c>
      <c r="JF121" s="7" t="str">
        <f t="shared" ca="1" si="501"/>
        <v>2</v>
      </c>
      <c r="JG121" s="7">
        <f ca="1">IFERROR(IF(JG120+JF121&gt;JH$4,JG120,JG120+JF121),"")</f>
        <v>60</v>
      </c>
      <c r="JH121" s="7">
        <f t="shared" ca="1" si="611"/>
        <v>0</v>
      </c>
      <c r="JI121" s="7">
        <f t="shared" ca="1" si="502"/>
        <v>0.91081596598014081</v>
      </c>
      <c r="JJ121" s="7">
        <f t="shared" ca="1" si="503"/>
        <v>-0.14158519674937153</v>
      </c>
      <c r="JK121" s="7">
        <f t="shared" ca="1" si="504"/>
        <v>0</v>
      </c>
      <c r="JL121" s="7">
        <f t="shared" ca="1" si="505"/>
        <v>0</v>
      </c>
      <c r="JM121" s="7">
        <f ca="1">IFERROR(IF(JM120+JL121&gt;JN$4,JM120,JM120+JL121),"")</f>
        <v>60</v>
      </c>
      <c r="JN121" s="7">
        <f t="shared" ca="1" si="612"/>
        <v>0</v>
      </c>
      <c r="JO121" s="7">
        <f t="shared" ca="1" si="506"/>
        <v>0.93824180896289544</v>
      </c>
      <c r="JP121" s="7">
        <f t="shared" ca="1" si="507"/>
        <v>-0.16901103973212617</v>
      </c>
      <c r="JQ121" s="7">
        <f t="shared" ca="1" si="508"/>
        <v>0</v>
      </c>
      <c r="JR121" s="7">
        <f t="shared" ca="1" si="509"/>
        <v>0</v>
      </c>
      <c r="JS121" s="7">
        <f ca="1">IFERROR(IF(JS120+JR121&gt;JT$4,JS120,JS120+JR121),"")</f>
        <v>60</v>
      </c>
      <c r="JT121" s="7">
        <f t="shared" ca="1" si="613"/>
        <v>0</v>
      </c>
      <c r="JU121" s="7">
        <f t="shared" ca="1" si="510"/>
        <v>0.32940102438368557</v>
      </c>
      <c r="JV121" s="7">
        <f t="shared" ca="1" si="511"/>
        <v>0.4398297448470837</v>
      </c>
      <c r="JW121" s="7">
        <f t="shared" ca="1" si="512"/>
        <v>1</v>
      </c>
      <c r="JX121" s="7" t="str">
        <f t="shared" ca="1" si="513"/>
        <v>2</v>
      </c>
      <c r="JY121" s="7">
        <f ca="1">IFERROR(IF(JY120+JX121&gt;JZ$4,JY120,JY120+JX121),"")</f>
        <v>60</v>
      </c>
      <c r="JZ121" s="7">
        <f t="shared" ca="1" si="614"/>
        <v>0</v>
      </c>
      <c r="KA121" s="7">
        <f t="shared" ca="1" si="514"/>
        <v>0.43018619541877134</v>
      </c>
      <c r="KB121" s="7">
        <f t="shared" ca="1" si="515"/>
        <v>0.33904457381199793</v>
      </c>
      <c r="KC121" s="7">
        <f t="shared" ca="1" si="516"/>
        <v>1</v>
      </c>
      <c r="KD121" s="7" t="str">
        <f t="shared" ca="1" si="517"/>
        <v>2</v>
      </c>
      <c r="KE121" s="7">
        <f ca="1">IFERROR(IF(KE120+KD121&gt;KF$4,KE120,KE120+KD121),"")</f>
        <v>60</v>
      </c>
      <c r="KF121" s="7">
        <f t="shared" ca="1" si="615"/>
        <v>0</v>
      </c>
      <c r="KG121" s="7">
        <f t="shared" ca="1" si="518"/>
        <v>1.697878589235069E-2</v>
      </c>
      <c r="KH121" s="7">
        <f t="shared" ca="1" si="519"/>
        <v>0.75225198333841858</v>
      </c>
      <c r="KI121" s="7">
        <f t="shared" ca="1" si="520"/>
        <v>1</v>
      </c>
      <c r="KJ121" s="7" t="str">
        <f t="shared" ca="1" si="521"/>
        <v>2</v>
      </c>
      <c r="KK121" s="7">
        <f ca="1">IFERROR(IF(KK120+KJ121&gt;KL$4,KK120,KK120+KJ121),"")</f>
        <v>60</v>
      </c>
      <c r="KL121" s="7">
        <f t="shared" ca="1" si="616"/>
        <v>0</v>
      </c>
      <c r="KM121" s="7">
        <f t="shared" ca="1" si="522"/>
        <v>0.21051104256365161</v>
      </c>
      <c r="KN121" s="7">
        <f t="shared" ca="1" si="523"/>
        <v>0.55871972666711767</v>
      </c>
      <c r="KO121" s="7">
        <f t="shared" ca="1" si="524"/>
        <v>1</v>
      </c>
      <c r="KP121" s="7" t="str">
        <f t="shared" ca="1" si="525"/>
        <v>2</v>
      </c>
      <c r="KQ121" s="7">
        <f ca="1">IFERROR(IF(KQ120+KP121&gt;KR$4,KQ120,KQ120+KP121),"")</f>
        <v>60</v>
      </c>
      <c r="KR121" s="7">
        <f t="shared" ca="1" si="617"/>
        <v>0</v>
      </c>
      <c r="KS121" s="7">
        <f t="shared" ca="1" si="526"/>
        <v>0.18689380689952251</v>
      </c>
      <c r="KT121" s="7">
        <f t="shared" ca="1" si="527"/>
        <v>0.58233696233124677</v>
      </c>
      <c r="KU121" s="7">
        <f t="shared" ca="1" si="528"/>
        <v>1</v>
      </c>
      <c r="KV121" s="7" t="str">
        <f t="shared" ca="1" si="529"/>
        <v>2</v>
      </c>
      <c r="KW121" s="7">
        <f ca="1">IFERROR(IF(KW120+KV121&gt;KX$4,KW120,KW120+KV121),"")</f>
        <v>60</v>
      </c>
      <c r="KX121" s="7">
        <f t="shared" ca="1" si="618"/>
        <v>0</v>
      </c>
      <c r="KY121" s="7">
        <f t="shared" ca="1" si="530"/>
        <v>0.75563704713103264</v>
      </c>
      <c r="KZ121" s="7">
        <f t="shared" ca="1" si="531"/>
        <v>1.3593722099736638E-2</v>
      </c>
      <c r="LA121" s="7">
        <f t="shared" ca="1" si="532"/>
        <v>1</v>
      </c>
      <c r="LB121" s="7" t="str">
        <f t="shared" ca="1" si="533"/>
        <v>2</v>
      </c>
      <c r="LC121" s="7">
        <f ca="1">IFERROR(IF(LC120+LB121&gt;LD$4,LC120,LC120+LB121),"")</f>
        <v>60</v>
      </c>
      <c r="LD121" s="7">
        <f t="shared" ca="1" si="619"/>
        <v>0</v>
      </c>
      <c r="LE121" s="7">
        <f t="shared" ca="1" si="534"/>
        <v>4.6679417260512279E-2</v>
      </c>
      <c r="LF121" s="7">
        <f t="shared" ca="1" si="535"/>
        <v>0.72255135197025699</v>
      </c>
      <c r="LG121" s="7">
        <f t="shared" ca="1" si="536"/>
        <v>1</v>
      </c>
      <c r="LH121" s="7" t="str">
        <f t="shared" ca="1" si="537"/>
        <v>2</v>
      </c>
      <c r="LI121" s="7">
        <f ca="1">IFERROR(IF(LI120+LH121&gt;LJ$4,LI120,LI120+LH121),"")</f>
        <v>60</v>
      </c>
      <c r="LJ121" s="7">
        <f t="shared" ca="1" si="620"/>
        <v>0</v>
      </c>
      <c r="LK121" s="7">
        <f t="shared" ca="1" si="538"/>
        <v>0.98477069025484198</v>
      </c>
      <c r="LL121" s="7">
        <f t="shared" ca="1" si="539"/>
        <v>-0.21553992102407271</v>
      </c>
      <c r="LM121" s="7">
        <f t="shared" ca="1" si="540"/>
        <v>0</v>
      </c>
      <c r="LN121" s="7">
        <f t="shared" ca="1" si="541"/>
        <v>0</v>
      </c>
      <c r="LO121" s="7">
        <f ca="1">IFERROR(IF(LO120+LN121&gt;LP$4,LO120,LO120+LN121),"")</f>
        <v>60</v>
      </c>
      <c r="LP121" s="7">
        <f t="shared" ca="1" si="621"/>
        <v>0</v>
      </c>
      <c r="LQ121" s="7">
        <f t="shared" ca="1" si="542"/>
        <v>0.55299273053653475</v>
      </c>
      <c r="LR121" s="7">
        <f t="shared" ca="1" si="543"/>
        <v>0.21623803869423452</v>
      </c>
      <c r="LS121" s="7">
        <f t="shared" ca="1" si="544"/>
        <v>1</v>
      </c>
      <c r="LT121" s="7" t="str">
        <f t="shared" ca="1" si="545"/>
        <v>2</v>
      </c>
      <c r="LU121" s="7">
        <f ca="1">IFERROR(IF(LU120+LT121&gt;LV$4,LU120,LU120+LT121),"")</f>
        <v>60</v>
      </c>
      <c r="LV121" s="7">
        <f t="shared" ca="1" si="622"/>
        <v>0</v>
      </c>
      <c r="LW121" s="7">
        <f t="shared" ca="1" si="546"/>
        <v>0.14733032585457129</v>
      </c>
      <c r="LX121" s="7">
        <f t="shared" ca="1" si="547"/>
        <v>0.62190044337619799</v>
      </c>
      <c r="LY121" s="7">
        <f t="shared" ca="1" si="548"/>
        <v>1</v>
      </c>
      <c r="LZ121" s="7" t="str">
        <f t="shared" ca="1" si="549"/>
        <v>2</v>
      </c>
      <c r="MA121" s="7">
        <f ca="1">IFERROR(IF(MA120+LZ121&gt;MB$4,MA120,MA120+LZ121),"")</f>
        <v>60</v>
      </c>
      <c r="MB121" s="7">
        <f t="shared" ca="1" si="623"/>
        <v>0</v>
      </c>
      <c r="MC121" s="7">
        <f t="shared" ca="1" si="550"/>
        <v>9.8554549990867768E-2</v>
      </c>
      <c r="MD121" s="7">
        <f t="shared" ca="1" si="551"/>
        <v>0.67067621923990151</v>
      </c>
      <c r="ME121" s="7">
        <f t="shared" ca="1" si="552"/>
        <v>1</v>
      </c>
      <c r="MF121" s="7" t="str">
        <f t="shared" ca="1" si="553"/>
        <v>2</v>
      </c>
      <c r="MG121" s="7">
        <f ca="1">IFERROR(IF(MG120+MF121&gt;MH$4,MG120,MG120+MF121),"")</f>
        <v>60</v>
      </c>
      <c r="MH121" s="7">
        <f t="shared" ca="1" si="624"/>
        <v>0</v>
      </c>
      <c r="MI121" s="7">
        <f t="shared" ca="1" si="554"/>
        <v>1.2542428530377459E-2</v>
      </c>
      <c r="MJ121" s="7">
        <f t="shared" ca="1" si="555"/>
        <v>0.75668834070039181</v>
      </c>
      <c r="MK121" s="7">
        <f t="shared" ca="1" si="556"/>
        <v>1</v>
      </c>
      <c r="ML121" s="7" t="str">
        <f t="shared" ca="1" si="557"/>
        <v>2</v>
      </c>
      <c r="MM121" s="7">
        <f ca="1">IFERROR(IF(MM120+ML121&gt;MN$4,MM120,MM120+ML121),"")</f>
        <v>60</v>
      </c>
      <c r="MN121" s="7">
        <f t="shared" ca="1" si="625"/>
        <v>0</v>
      </c>
      <c r="MO121" s="7">
        <f t="shared" ca="1" si="558"/>
        <v>0.29187023599019279</v>
      </c>
      <c r="MP121" s="7">
        <f t="shared" ca="1" si="559"/>
        <v>0.47736053324057648</v>
      </c>
      <c r="MQ121" s="7">
        <f t="shared" ca="1" si="560"/>
        <v>1</v>
      </c>
      <c r="MR121" s="7" t="str">
        <f t="shared" ca="1" si="561"/>
        <v>2</v>
      </c>
      <c r="MS121" s="7">
        <f ca="1">IFERROR(IF(MS120+MR121&gt;MT$4,MS120,MS120+MR121),"")</f>
        <v>60</v>
      </c>
      <c r="MT121" s="7">
        <f t="shared" ca="1" si="626"/>
        <v>0</v>
      </c>
      <c r="MU121" s="7">
        <f t="shared" ca="1" si="562"/>
        <v>0.26772086610698065</v>
      </c>
      <c r="MV121" s="7">
        <f t="shared" ca="1" si="563"/>
        <v>0.50150990312378863</v>
      </c>
      <c r="MW121" s="7">
        <f t="shared" ca="1" si="564"/>
        <v>1</v>
      </c>
      <c r="MX121" s="7" t="str">
        <f t="shared" ca="1" si="565"/>
        <v>2</v>
      </c>
      <c r="MY121" s="7">
        <f ca="1">IFERROR(IF(MY120+MX121&gt;MZ$4,MY120,MY120+MX121),"")</f>
        <v>60</v>
      </c>
      <c r="MZ121" s="7">
        <f t="shared" ca="1" si="627"/>
        <v>0</v>
      </c>
      <c r="NA121" s="7">
        <f t="shared" ca="1" si="566"/>
        <v>0.57627540061285654</v>
      </c>
      <c r="NB121" s="7">
        <f t="shared" ca="1" si="567"/>
        <v>0.19295536861791274</v>
      </c>
      <c r="NC121" s="7">
        <f t="shared" ca="1" si="568"/>
        <v>1</v>
      </c>
      <c r="ND121" s="7" t="str">
        <f t="shared" ca="1" si="569"/>
        <v>2</v>
      </c>
      <c r="NE121" s="7">
        <f ca="1">IFERROR(IF(NE120+ND121&gt;NF$4,NE120,NE120+ND121),"")</f>
        <v>60</v>
      </c>
      <c r="NF121" s="7">
        <f t="shared" ca="1" si="628"/>
        <v>0</v>
      </c>
      <c r="NG121" s="7">
        <f t="shared" ca="1" si="570"/>
        <v>0.42934826723911168</v>
      </c>
      <c r="NH121" s="7">
        <f t="shared" ca="1" si="571"/>
        <v>0.33988250199165759</v>
      </c>
      <c r="NI121" s="7">
        <f t="shared" ca="1" si="572"/>
        <v>1</v>
      </c>
      <c r="NJ121" s="7" t="str">
        <f t="shared" ca="1" si="573"/>
        <v>2</v>
      </c>
      <c r="NK121" s="7">
        <f ca="1">IFERROR(IF(NK120+NJ121&gt;NL$4,NK120,NK120+NJ121),"")</f>
        <v>60</v>
      </c>
      <c r="NL121" s="7">
        <f t="shared" ca="1" si="629"/>
        <v>0</v>
      </c>
      <c r="NM121" s="7">
        <f t="shared" ca="1" si="574"/>
        <v>0.18364265874555108</v>
      </c>
      <c r="NN121" s="7">
        <f t="shared" ca="1" si="575"/>
        <v>0.58558811048521819</v>
      </c>
      <c r="NO121" s="7">
        <f t="shared" ca="1" si="576"/>
        <v>1</v>
      </c>
      <c r="NP121" s="7" t="str">
        <f t="shared" ca="1" si="577"/>
        <v>2</v>
      </c>
      <c r="NQ121" s="7">
        <f ca="1">IFERROR(IF(NQ120+NP121&gt;NR$4,NQ120,NQ120+NP121),"")</f>
        <v>60</v>
      </c>
      <c r="NR121" s="7">
        <f t="shared" ca="1" si="630"/>
        <v>0</v>
      </c>
      <c r="NT121">
        <v>119</v>
      </c>
      <c r="NU121" s="7" t="s">
        <v>19</v>
      </c>
      <c r="NV121" s="7" t="str">
        <f t="shared" ca="1" si="335"/>
        <v/>
      </c>
      <c r="NW121" s="7" t="str">
        <f t="shared" ca="1" si="329"/>
        <v/>
      </c>
      <c r="NX121" t="str">
        <f ca="1">IFERROR(VLOOKUP(NT121,$K$3:$AK$568,8,FALSE),"")</f>
        <v/>
      </c>
      <c r="NY121" t="str">
        <f ca="1">IFERROR(VLOOKUP(NT121,$K$3:$AK$568,9,FALSE),"")</f>
        <v/>
      </c>
      <c r="NZ121" s="7" t="str">
        <f ca="1">IFERROR(VLOOKUP(NT121,$K$3:$AK$568,27,FALSE),"")</f>
        <v/>
      </c>
      <c r="OB121">
        <v>119</v>
      </c>
      <c r="OC121" s="7" t="s">
        <v>19</v>
      </c>
      <c r="OD121" t="e">
        <f t="shared" ca="1" si="336"/>
        <v>#N/A</v>
      </c>
      <c r="OE121" s="7" t="str">
        <f t="shared" ca="1" si="337"/>
        <v/>
      </c>
      <c r="OF121" s="7" t="str">
        <f t="shared" ca="1" si="338"/>
        <v/>
      </c>
      <c r="OG121" t="str">
        <f t="shared" ca="1" si="339"/>
        <v/>
      </c>
      <c r="OI121">
        <v>119</v>
      </c>
      <c r="OJ121" s="7" t="s">
        <v>19</v>
      </c>
      <c r="OK121" s="7" t="str">
        <f t="shared" ca="1" si="340"/>
        <v/>
      </c>
      <c r="OL121" s="7" t="str">
        <f t="shared" ca="1" si="341"/>
        <v/>
      </c>
      <c r="OM121" t="str">
        <f ca="1">IFERROR(VLOOKUP(OI121,$L$3:$AK$568,7,FALSE),"")</f>
        <v/>
      </c>
      <c r="ON121" t="str">
        <f ca="1">IFERROR(VLOOKUP(OI121,$L$3:$AK$568,8,FALSE),"")</f>
        <v/>
      </c>
      <c r="OO121" s="7" t="str">
        <f ca="1">IFERROR(VLOOKUP(OI121,$L$3:$AK$568,26,FALSE),"")</f>
        <v/>
      </c>
      <c r="OQ121">
        <v>119</v>
      </c>
      <c r="OR121" s="7" t="s">
        <v>19</v>
      </c>
      <c r="OS121" t="e">
        <f t="shared" ca="1" si="342"/>
        <v>#N/A</v>
      </c>
      <c r="OT121" s="7" t="str">
        <f t="shared" ca="1" si="343"/>
        <v/>
      </c>
      <c r="OU121" s="7" t="str">
        <f t="shared" ca="1" si="344"/>
        <v/>
      </c>
      <c r="OV121" t="str">
        <f t="shared" ca="1" si="345"/>
        <v/>
      </c>
      <c r="OX121">
        <v>119</v>
      </c>
      <c r="OY121" s="7" t="s">
        <v>19</v>
      </c>
      <c r="OZ121" s="7" t="str">
        <f t="shared" ca="1" si="346"/>
        <v/>
      </c>
      <c r="PA121" s="7" t="str">
        <f t="shared" ca="1" si="347"/>
        <v/>
      </c>
      <c r="PB121" t="str">
        <f ca="1">IFERROR(VLOOKUP(OX121,$M$3:$AK$568,6,FALSE),"")</f>
        <v/>
      </c>
      <c r="PC121" t="str">
        <f ca="1">IFERROR(VLOOKUP(OX121,$M$3:$AK$568,7,FALSE),"")</f>
        <v/>
      </c>
      <c r="PD121" s="7" t="str">
        <f ca="1">IFERROR(VLOOKUP(OX121,$M$3:$AK$568,25,FALSE),"")</f>
        <v/>
      </c>
      <c r="PF121">
        <v>119</v>
      </c>
      <c r="PG121" s="7" t="s">
        <v>19</v>
      </c>
      <c r="PH121" t="e">
        <f t="shared" ca="1" si="348"/>
        <v>#N/A</v>
      </c>
      <c r="PI121" s="7" t="str">
        <f t="shared" ca="1" si="349"/>
        <v/>
      </c>
      <c r="PJ121" s="7" t="str">
        <f t="shared" ca="1" si="350"/>
        <v/>
      </c>
      <c r="PK121" t="str">
        <f t="shared" ca="1" si="351"/>
        <v/>
      </c>
      <c r="PM121">
        <v>119</v>
      </c>
      <c r="PN121" s="7" t="s">
        <v>19</v>
      </c>
      <c r="PO121" s="202" t="str">
        <f t="shared" ca="1" si="352"/>
        <v/>
      </c>
      <c r="PP121" s="7" t="str">
        <f t="shared" ca="1" si="353"/>
        <v/>
      </c>
      <c r="PQ121" t="str">
        <f ca="1">IFERROR(VLOOKUP(PM121,$G$325:$R$409,12,FALSE),"")</f>
        <v/>
      </c>
      <c r="PR121" t="e">
        <f ca="1">VLOOKUP(PM121,$G$324:$Q$409,11,FALSE)</f>
        <v>#N/A</v>
      </c>
      <c r="PS121" s="7" t="str">
        <f ca="1">VLOOKUP(PQ121,$R$325:$Y$409,8,FALSE)</f>
        <v>- -</v>
      </c>
      <c r="PT121" s="7">
        <f ca="1">ReSt</f>
        <v>-4</v>
      </c>
      <c r="PU121" s="7" t="e">
        <f t="shared" ca="1" si="354"/>
        <v>#N/A</v>
      </c>
      <c r="PV121" s="7" t="e">
        <f t="shared" ca="1" si="355"/>
        <v>#N/A</v>
      </c>
      <c r="PW121" s="7" t="str">
        <f ca="1">VLOOKUP(PQ121,$R$325:$AK$409,8,FALSE)</f>
        <v>- -</v>
      </c>
      <c r="PX121" s="7"/>
      <c r="PY121">
        <v>119</v>
      </c>
      <c r="PZ121" s="7" t="s">
        <v>19</v>
      </c>
      <c r="QA121" t="str">
        <f t="shared" ca="1" si="356"/>
        <v/>
      </c>
      <c r="QB121" s="7" t="str">
        <f t="shared" ca="1" si="357"/>
        <v/>
      </c>
      <c r="QC121" s="7" t="str">
        <f t="shared" ca="1" si="358"/>
        <v/>
      </c>
      <c r="QD121" t="str">
        <f t="shared" ca="1" si="359"/>
        <v/>
      </c>
      <c r="QF121">
        <v>119</v>
      </c>
      <c r="QG121" s="7" t="s">
        <v>19</v>
      </c>
      <c r="QH121" s="7" t="str">
        <f t="shared" ca="1" si="360"/>
        <v/>
      </c>
      <c r="QI121" s="7" t="e">
        <f t="shared" ca="1" si="361"/>
        <v>#VALUE!</v>
      </c>
      <c r="QJ121" t="e">
        <f t="shared" ca="1" si="362"/>
        <v>#N/A</v>
      </c>
      <c r="QK121" s="7" t="e">
        <f t="shared" ca="1" si="363"/>
        <v>#N/A</v>
      </c>
      <c r="QM121">
        <v>119</v>
      </c>
      <c r="QN121" s="7" t="s">
        <v>19</v>
      </c>
      <c r="QO121" t="str">
        <f t="shared" ca="1" si="364"/>
        <v/>
      </c>
      <c r="QP121" s="7" t="str">
        <f t="shared" ca="1" si="365"/>
        <v/>
      </c>
      <c r="QQ121" t="str">
        <f t="shared" ca="1" si="366"/>
        <v/>
      </c>
    </row>
    <row r="122" spans="1:459" x14ac:dyDescent="0.25">
      <c r="A122" s="240" t="str">
        <f>IF('Character Sheet'!$B$4="Creature","N","Y")</f>
        <v>Y</v>
      </c>
      <c r="C122" s="75"/>
      <c r="D122" s="76"/>
      <c r="F122" s="75"/>
      <c r="G122" s="76"/>
      <c r="I122" s="75"/>
      <c r="J122" s="85"/>
      <c r="K122" s="85">
        <f t="shared" ca="1" si="330"/>
        <v>4</v>
      </c>
      <c r="L122" s="85">
        <f t="shared" ca="1" si="632"/>
        <v>0</v>
      </c>
      <c r="M122" s="70">
        <f t="shared" ca="1" si="643"/>
        <v>5</v>
      </c>
      <c r="O122" s="222">
        <f t="shared" ca="1" si="331"/>
        <v>255</v>
      </c>
      <c r="Q122" s="7" t="str">
        <f t="shared" si="633"/>
        <v>Silver Smith</v>
      </c>
      <c r="R122" s="9" t="s">
        <v>1413</v>
      </c>
      <c r="S122" s="9" t="s">
        <v>1905</v>
      </c>
      <c r="T122" s="61" t="str">
        <f>SUBSTITUTE(IFERROR(IFERROR(VLOOKUP(R122,'[1]Skill Statistics'!$A$3:$C$513,2,FALSE),VLOOKUP(Q122,'[1]Skill Statistics'!$A$3:$C$513,2,FALSE)),T121),"R*","ReSt")</f>
        <v>Ag/Me</v>
      </c>
      <c r="U122" s="61" t="str">
        <f>IFERROR(IFERROR(VLOOKUP(R122,'[1]Skill Statistics'!$A$3:$C$513,3,FALSE),VLOOKUP(Q122,'[1]Skill Statistics'!$A$3:$C$513,3,FALSE)),U121)</f>
        <v>SD</v>
      </c>
      <c r="V122" s="61" t="str">
        <f>IF(ISNUMBER(SEARCH("Category",R122)),"- -",IFERROR(IFERROR(VLOOKUP(Q122,[1]Professions!$A$4:$AM$288,MATCH(Profession,[1]Professions!$A$1:$AM$1,0),FALSE),VLOOKUP(Q122,Calculations!$B$91:$I$95,8,FALSE)),"- -"))</f>
        <v>2 / 4</v>
      </c>
      <c r="W122" s="60">
        <f t="shared" ca="1" si="332"/>
        <v>0</v>
      </c>
      <c r="X122" s="7">
        <f ca="1">IFERROR(VLOOKUP(R122,$BS$6:$NR$519,MATCH(ActualLevel,$BS$3:$NR$3,0),FALSE),"- -")</f>
        <v>0</v>
      </c>
      <c r="Y122" s="7">
        <f t="shared" ca="1" si="640"/>
        <v>0</v>
      </c>
      <c r="Z122" s="7">
        <f ca="1">IFERROR(VLOOKUP(Y122,Charts!$BQ$2:$BR$52,2,FALSE),"- -")</f>
        <v>-25</v>
      </c>
      <c r="AA122" s="7">
        <f t="shared" ca="1" si="367"/>
        <v>-1</v>
      </c>
      <c r="AB122" s="7">
        <f t="shared" ca="1" si="634"/>
        <v>0</v>
      </c>
      <c r="AC122" s="7"/>
      <c r="AD122" s="7"/>
      <c r="AE122" s="7"/>
      <c r="AF122" s="7"/>
      <c r="AG122" s="7"/>
      <c r="AH122" s="43"/>
      <c r="AI122" s="7"/>
      <c r="AJ122" s="7"/>
      <c r="AK122" s="7">
        <f t="shared" ca="1" si="368"/>
        <v>-26</v>
      </c>
      <c r="AL122" s="7"/>
      <c r="AM122" s="69">
        <f>IFERROR(VLOOKUP(R122,'[1]Skill Statistics'!$A$3:$AN$513,MATCH(Profession,'[1]Skill Statistics'!$A$2:$AN$2,0),FALSE),0)</f>
        <v>0</v>
      </c>
      <c r="AN122" s="85">
        <f>IFERROR(VLOOKUP(Q122,'[1]Skill Statistics'!$A$3:$BK$513,MATCH(Archetype,'[1]Skill Statistics'!$A$2:$BK$2,0),FALSE),0)</f>
        <v>0</v>
      </c>
      <c r="AO122" s="85">
        <f>IFERROR(VLOOKUP(Q122,'[1]Skill Statistics'!$A$3:$BB$513,MATCH(Race,'[1]Skill Statistics'!$A$2:$BB$2,0),FALSE),0)</f>
        <v>0</v>
      </c>
      <c r="AP122" s="85">
        <f t="shared" ca="1" si="333"/>
        <v>-0.1</v>
      </c>
      <c r="AQ122" s="70"/>
      <c r="AS122" s="69">
        <f>IFERROR(VLOOKUP(Q122,'[1]Professional Skills'!$A$4:$AM$288,MATCH(Profession,'[1]Professional Skills'!$A$3:$AM$3,0),FALSE),"- -")</f>
        <v>0</v>
      </c>
      <c r="AU122" s="7">
        <f t="shared" si="636"/>
        <v>0</v>
      </c>
      <c r="AV122" s="7">
        <f t="shared" ca="1" si="635"/>
        <v>0</v>
      </c>
      <c r="AW122" t="str">
        <f t="shared" si="371"/>
        <v/>
      </c>
      <c r="AX122" t="str">
        <f>IFERROR(_xlfn.RANK.EQ(AW122,$AW$5:$AW$568),"")</f>
        <v/>
      </c>
      <c r="AY122">
        <f t="shared" si="327"/>
        <v>0</v>
      </c>
      <c r="AZ122" s="70" t="str">
        <f t="shared" si="369"/>
        <v/>
      </c>
      <c r="BB122" s="69" t="str">
        <f>IFERROR(IF(Q122="Language",VLOOKUP(R122,[1]Cultures!$B$4:$N$218,MATCH(Culture,[1]Cultures!$B$3:$N$3,0),FALSE),VLOOKUP(Q122,[1]Cultures!$B$4:$O$212,MATCH(Culture,[1]Cultures!$B$3:$O$3,0),FALSE)),"- -")</f>
        <v>- -</v>
      </c>
      <c r="BD122">
        <f t="shared" ca="1" si="631"/>
        <v>0</v>
      </c>
      <c r="BE122" t="str">
        <f t="shared" si="578"/>
        <v/>
      </c>
      <c r="BG122">
        <f t="shared" ca="1" si="641"/>
        <v>0.2582672730922152</v>
      </c>
      <c r="BH122">
        <f ca="1">_xlfn.RANK.EQ(BG122,$BG$89:$BG$568)</f>
        <v>57</v>
      </c>
      <c r="BI122" s="7" t="str">
        <f t="shared" ca="1" si="644"/>
        <v>- -</v>
      </c>
      <c r="BK122" s="7">
        <f t="shared" ca="1" si="642"/>
        <v>0</v>
      </c>
      <c r="BL122" s="70">
        <f t="shared" ca="1" si="328"/>
        <v>0</v>
      </c>
      <c r="BN122" s="69">
        <f>IFERROR(VLOOKUP(V122,Charts!$BT$2:$BV$14,3,FALSE),"- -")</f>
        <v>0.76923076923076927</v>
      </c>
      <c r="BO122" s="85">
        <f t="shared" ca="1" si="334"/>
        <v>1.4654528428672475</v>
      </c>
      <c r="BP122" s="70">
        <f t="shared" ca="1" si="579"/>
        <v>255</v>
      </c>
      <c r="BR122" s="7">
        <v>117</v>
      </c>
      <c r="BS122" s="9" t="str">
        <f ca="1">VLOOKUP(BR122,$O$3:$R$568,4,FALSE)</f>
        <v>Metallurgy</v>
      </c>
      <c r="BT122" s="7" t="str">
        <f ca="1">VLOOKUP(BS122,$R$3:$V$568,5,FALSE)</f>
        <v>5 / 7</v>
      </c>
      <c r="BU122" s="7">
        <f ca="1">VLOOKUP(BT122,Charts!$BT$2:$BV$14,3,FALSE)</f>
        <v>0.46153846153846156</v>
      </c>
      <c r="BV122" s="7" t="str">
        <f t="shared" ca="1" si="372"/>
        <v>5</v>
      </c>
      <c r="BW122" s="7" t="str">
        <f t="shared" ca="1" si="373"/>
        <v>7</v>
      </c>
      <c r="BY122" s="7">
        <f t="shared" ca="1" si="374"/>
        <v>6.9065300079080738E-2</v>
      </c>
      <c r="BZ122" s="7">
        <f t="shared" ca="1" si="375"/>
        <v>0.39247316145938083</v>
      </c>
      <c r="CA122" s="7">
        <f t="shared" ca="1" si="376"/>
        <v>1</v>
      </c>
      <c r="CB122" s="7" t="str">
        <f t="shared" ca="1" si="377"/>
        <v>5</v>
      </c>
      <c r="CC122" s="7">
        <f ca="1">IFERROR(IF(CC121+CB122&gt;CD$4,CC121,CC121+CB122),"")</f>
        <v>38</v>
      </c>
      <c r="CD122" s="7">
        <f t="shared" ca="1" si="580"/>
        <v>0</v>
      </c>
      <c r="CE122" s="7">
        <f t="shared" ca="1" si="378"/>
        <v>0.77262579627865491</v>
      </c>
      <c r="CF122" s="7">
        <f t="shared" ca="1" si="379"/>
        <v>-0.31108733474019334</v>
      </c>
      <c r="CG122" s="7">
        <f t="shared" ca="1" si="380"/>
        <v>0</v>
      </c>
      <c r="CH122" s="7">
        <f t="shared" ca="1" si="381"/>
        <v>0</v>
      </c>
      <c r="CI122" s="7">
        <f ca="1">IFERROR(IF(CI121+CH122&gt;CJ$4,CI121,CI121+CH122),"")</f>
        <v>60</v>
      </c>
      <c r="CJ122" s="7">
        <f t="shared" ca="1" si="581"/>
        <v>0</v>
      </c>
      <c r="CK122" s="7">
        <f t="shared" ca="1" si="382"/>
        <v>0.1656630768356252</v>
      </c>
      <c r="CL122" s="7">
        <f t="shared" ca="1" si="383"/>
        <v>0.29587538470283636</v>
      </c>
      <c r="CM122" s="7">
        <f t="shared" ca="1" si="384"/>
        <v>1</v>
      </c>
      <c r="CN122" s="7" t="str">
        <f t="shared" ca="1" si="385"/>
        <v>5</v>
      </c>
      <c r="CO122" s="7">
        <f ca="1">IFERROR(IF(CO121+CN122&gt;CP$4,CO121,CO121+CN122),"")</f>
        <v>60</v>
      </c>
      <c r="CP122" s="7">
        <f t="shared" ca="1" si="582"/>
        <v>0</v>
      </c>
      <c r="CQ122" s="7">
        <f t="shared" ca="1" si="386"/>
        <v>0.9389015140776521</v>
      </c>
      <c r="CR122" s="7">
        <f t="shared" ca="1" si="387"/>
        <v>-0.47736305253919054</v>
      </c>
      <c r="CS122" s="7">
        <f t="shared" ca="1" si="388"/>
        <v>0</v>
      </c>
      <c r="CT122" s="7">
        <f t="shared" ca="1" si="389"/>
        <v>0</v>
      </c>
      <c r="CU122" s="7">
        <f ca="1">IFERROR(IF(CU121+CT122&gt;CV$4,CU121,CU121+CT122),"")</f>
        <v>60</v>
      </c>
      <c r="CV122" s="7">
        <f t="shared" ca="1" si="583"/>
        <v>0</v>
      </c>
      <c r="CW122" s="7">
        <f t="shared" ca="1" si="390"/>
        <v>0.96616467903506098</v>
      </c>
      <c r="CX122" s="7">
        <f t="shared" ca="1" si="391"/>
        <v>-0.50462621749659942</v>
      </c>
      <c r="CY122" s="7">
        <f t="shared" ca="1" si="392"/>
        <v>0</v>
      </c>
      <c r="CZ122" s="7">
        <f t="shared" ca="1" si="393"/>
        <v>0</v>
      </c>
      <c r="DA122" s="7">
        <f ca="1">IFERROR(IF(DA121+CZ122&gt;DB$4,DA121,DA121+CZ122),"")</f>
        <v>60</v>
      </c>
      <c r="DB122" s="7">
        <f t="shared" ca="1" si="584"/>
        <v>0</v>
      </c>
      <c r="DC122" s="7">
        <f t="shared" ca="1" si="394"/>
        <v>7.3576389772432416E-2</v>
      </c>
      <c r="DD122" s="7">
        <f t="shared" ca="1" si="395"/>
        <v>0.38796207176602915</v>
      </c>
      <c r="DE122" s="7">
        <f t="shared" ca="1" si="396"/>
        <v>1</v>
      </c>
      <c r="DF122" s="7" t="str">
        <f t="shared" ca="1" si="397"/>
        <v>5</v>
      </c>
      <c r="DG122" s="7">
        <f ca="1">IFERROR(IF(DG121+DF122&gt;DH$4,DG121,DG121+DF122),"")</f>
        <v>60</v>
      </c>
      <c r="DH122" s="7">
        <f t="shared" ca="1" si="585"/>
        <v>0</v>
      </c>
      <c r="DI122" s="7">
        <f t="shared" ca="1" si="398"/>
        <v>0.32804657059704478</v>
      </c>
      <c r="DJ122" s="7">
        <f t="shared" ca="1" si="399"/>
        <v>0.13349189094141678</v>
      </c>
      <c r="DK122" s="7">
        <f t="shared" ca="1" si="400"/>
        <v>1</v>
      </c>
      <c r="DL122" s="7" t="str">
        <f t="shared" ca="1" si="401"/>
        <v>5</v>
      </c>
      <c r="DM122" s="7">
        <f ca="1">IFERROR(IF(DM121+DL122&gt;DN$4,DM121,DM121+DL122),"")</f>
        <v>60</v>
      </c>
      <c r="DN122" s="7">
        <f t="shared" ca="1" si="586"/>
        <v>0</v>
      </c>
      <c r="DO122" s="7">
        <f t="shared" ca="1" si="402"/>
        <v>5.2550739666644697E-2</v>
      </c>
      <c r="DP122" s="7">
        <f t="shared" ca="1" si="403"/>
        <v>0.40898772187181687</v>
      </c>
      <c r="DQ122" s="7">
        <f t="shared" ca="1" si="404"/>
        <v>1</v>
      </c>
      <c r="DR122" s="7" t="str">
        <f t="shared" ca="1" si="405"/>
        <v>5</v>
      </c>
      <c r="DS122" s="7">
        <f ca="1">IFERROR(IF(DS121+DR122&gt;DT$4,DS121,DS121+DR122),"")</f>
        <v>60</v>
      </c>
      <c r="DT122" s="7">
        <f t="shared" ca="1" si="587"/>
        <v>0</v>
      </c>
      <c r="DU122" s="7">
        <f t="shared" ca="1" si="406"/>
        <v>0.43067282683245378</v>
      </c>
      <c r="DV122" s="7">
        <f t="shared" ca="1" si="407"/>
        <v>3.0865634706007783E-2</v>
      </c>
      <c r="DW122" s="7">
        <f t="shared" ca="1" si="408"/>
        <v>1</v>
      </c>
      <c r="DX122" s="7" t="str">
        <f t="shared" ca="1" si="409"/>
        <v>5</v>
      </c>
      <c r="DY122" s="7">
        <f ca="1">IFERROR(IF(DY121+DX122&gt;DZ$4,DY121,DY121+DX122),"")</f>
        <v>60</v>
      </c>
      <c r="DZ122" s="7">
        <f t="shared" ca="1" si="588"/>
        <v>0</v>
      </c>
      <c r="EA122" s="7">
        <f t="shared" ca="1" si="410"/>
        <v>7.0313066086446163E-2</v>
      </c>
      <c r="EB122" s="7">
        <f t="shared" ca="1" si="411"/>
        <v>0.3912253954520154</v>
      </c>
      <c r="EC122" s="7">
        <f t="shared" ca="1" si="412"/>
        <v>1</v>
      </c>
      <c r="ED122" s="7" t="str">
        <f t="shared" ca="1" si="413"/>
        <v>5</v>
      </c>
      <c r="EE122" s="7">
        <f ca="1">IFERROR(IF(EE121+ED122&gt;EF$4,EE121,EE121+ED122),"")</f>
        <v>60</v>
      </c>
      <c r="EF122" s="7">
        <f t="shared" ca="1" si="589"/>
        <v>0</v>
      </c>
      <c r="EG122" s="7">
        <f t="shared" ca="1" si="414"/>
        <v>0.53494483467953868</v>
      </c>
      <c r="EH122" s="7">
        <f t="shared" ca="1" si="415"/>
        <v>-7.3406373141077119E-2</v>
      </c>
      <c r="EI122" s="7">
        <f t="shared" ca="1" si="416"/>
        <v>0</v>
      </c>
      <c r="EJ122" s="7">
        <f t="shared" ca="1" si="417"/>
        <v>0</v>
      </c>
      <c r="EK122" s="7">
        <f ca="1">IFERROR(IF(EK121+EJ122&gt;EL$4,EK121,EK121+EJ122),"")</f>
        <v>60</v>
      </c>
      <c r="EL122" s="7">
        <f t="shared" ca="1" si="590"/>
        <v>0</v>
      </c>
      <c r="EM122" s="7">
        <f t="shared" ca="1" si="418"/>
        <v>0.6170600455026255</v>
      </c>
      <c r="EN122" s="7">
        <f t="shared" ca="1" si="419"/>
        <v>-0.15552158396416393</v>
      </c>
      <c r="EO122" s="7">
        <f t="shared" ca="1" si="420"/>
        <v>0</v>
      </c>
      <c r="EP122" s="7">
        <f t="shared" ca="1" si="421"/>
        <v>0</v>
      </c>
      <c r="EQ122" s="7">
        <f ca="1">IFERROR(IF(EQ121+EP122&gt;ER$4,EQ121,EQ121+EP122),"")</f>
        <v>60</v>
      </c>
      <c r="ER122" s="7">
        <f t="shared" ca="1" si="591"/>
        <v>0</v>
      </c>
      <c r="ES122" s="7">
        <f t="shared" ca="1" si="422"/>
        <v>0.33236135191025906</v>
      </c>
      <c r="ET122" s="7">
        <f t="shared" ca="1" si="423"/>
        <v>0.1291771096282025</v>
      </c>
      <c r="EU122" s="7">
        <f t="shared" ca="1" si="424"/>
        <v>1</v>
      </c>
      <c r="EV122" s="7" t="str">
        <f t="shared" ca="1" si="425"/>
        <v>5</v>
      </c>
      <c r="EW122" s="7">
        <f ca="1">IFERROR(IF(EW121+EV122&gt;EX$4,EW121,EW121+EV122),"")</f>
        <v>60</v>
      </c>
      <c r="EX122" s="7">
        <f t="shared" ca="1" si="592"/>
        <v>0</v>
      </c>
      <c r="EY122" s="7">
        <f t="shared" ca="1" si="426"/>
        <v>0.87279675049513361</v>
      </c>
      <c r="EZ122" s="7">
        <f t="shared" ca="1" si="427"/>
        <v>-0.41125828895667205</v>
      </c>
      <c r="FA122" s="7">
        <f t="shared" ca="1" si="428"/>
        <v>0</v>
      </c>
      <c r="FB122" s="7">
        <f t="shared" ca="1" si="429"/>
        <v>0</v>
      </c>
      <c r="FC122" s="7">
        <f ca="1">IFERROR(IF(FC121+FB122&gt;FD$4,FC121,FC121+FB122),"")</f>
        <v>60</v>
      </c>
      <c r="FD122" s="7">
        <f t="shared" ca="1" si="593"/>
        <v>0</v>
      </c>
      <c r="FE122" s="7">
        <f t="shared" ca="1" si="430"/>
        <v>0.32758536634071878</v>
      </c>
      <c r="FF122" s="7">
        <f t="shared" ca="1" si="431"/>
        <v>0.13395309519774279</v>
      </c>
      <c r="FG122" s="7">
        <f t="shared" ca="1" si="432"/>
        <v>1</v>
      </c>
      <c r="FH122" s="7" t="str">
        <f t="shared" ca="1" si="433"/>
        <v>5</v>
      </c>
      <c r="FI122" s="7">
        <f ca="1">IFERROR(IF(FI121+FH122&gt;FJ$4,FI121,FI121+FH122),"")</f>
        <v>60</v>
      </c>
      <c r="FJ122" s="7">
        <f t="shared" ca="1" si="594"/>
        <v>0</v>
      </c>
      <c r="FK122" s="7">
        <f t="shared" ca="1" si="434"/>
        <v>0.11748333590639448</v>
      </c>
      <c r="FL122" s="7">
        <f t="shared" ca="1" si="435"/>
        <v>0.34405512563206708</v>
      </c>
      <c r="FM122" s="7">
        <f t="shared" ca="1" si="436"/>
        <v>1</v>
      </c>
      <c r="FN122" s="7" t="str">
        <f t="shared" ca="1" si="437"/>
        <v>5</v>
      </c>
      <c r="FO122" s="7">
        <f ca="1">IFERROR(IF(FO121+FN122&gt;FP$4,FO121,FO121+FN122),"")</f>
        <v>60</v>
      </c>
      <c r="FP122" s="7">
        <f t="shared" ca="1" si="595"/>
        <v>0</v>
      </c>
      <c r="FQ122" s="7">
        <f t="shared" ca="1" si="438"/>
        <v>0.16398833335454355</v>
      </c>
      <c r="FR122" s="7">
        <f t="shared" ca="1" si="439"/>
        <v>0.29755012818391802</v>
      </c>
      <c r="FS122" s="7">
        <f t="shared" ca="1" si="440"/>
        <v>1</v>
      </c>
      <c r="FT122" s="7" t="str">
        <f t="shared" ca="1" si="441"/>
        <v>5</v>
      </c>
      <c r="FU122" s="7">
        <f ca="1">IFERROR(IF(FU121+FT122&gt;FV$4,FU121,FU121+FT122),"")</f>
        <v>60</v>
      </c>
      <c r="FV122" s="7">
        <f t="shared" ca="1" si="596"/>
        <v>0</v>
      </c>
      <c r="FW122" s="7">
        <f t="shared" ca="1" si="442"/>
        <v>0.94920448939775559</v>
      </c>
      <c r="FX122" s="7">
        <f t="shared" ca="1" si="443"/>
        <v>-0.48766602785929403</v>
      </c>
      <c r="FY122" s="7">
        <f t="shared" ca="1" si="444"/>
        <v>0</v>
      </c>
      <c r="FZ122" s="7">
        <f t="shared" ca="1" si="445"/>
        <v>0</v>
      </c>
      <c r="GA122" s="7">
        <f ca="1">IFERROR(IF(GA121+FZ122&gt;GB$4,GA121,GA121+FZ122),"")</f>
        <v>60</v>
      </c>
      <c r="GB122" s="7">
        <f t="shared" ca="1" si="597"/>
        <v>0</v>
      </c>
      <c r="GC122" s="7">
        <f t="shared" ca="1" si="446"/>
        <v>0.80602113201516723</v>
      </c>
      <c r="GD122" s="7">
        <f t="shared" ca="1" si="447"/>
        <v>-0.34448267047670567</v>
      </c>
      <c r="GE122" s="7">
        <f t="shared" ca="1" si="448"/>
        <v>0</v>
      </c>
      <c r="GF122" s="7">
        <f t="shared" ca="1" si="449"/>
        <v>0</v>
      </c>
      <c r="GG122" s="7">
        <f ca="1">IFERROR(IF(GG121+GF122&gt;GH$4,GG121,GG121+GF122),"")</f>
        <v>60</v>
      </c>
      <c r="GH122" s="7">
        <f t="shared" ca="1" si="598"/>
        <v>0</v>
      </c>
      <c r="GI122" s="7">
        <f t="shared" ca="1" si="450"/>
        <v>0.88215099770500582</v>
      </c>
      <c r="GJ122" s="7">
        <f t="shared" ca="1" si="451"/>
        <v>-0.42061253616654426</v>
      </c>
      <c r="GK122" s="7">
        <f t="shared" ca="1" si="452"/>
        <v>0</v>
      </c>
      <c r="GL122" s="7">
        <f t="shared" ca="1" si="453"/>
        <v>0</v>
      </c>
      <c r="GM122" s="7">
        <f ca="1">IFERROR(IF(GM121+GL122&gt;GN$4,GM121,GM121+GL122),"")</f>
        <v>60</v>
      </c>
      <c r="GN122" s="7">
        <f t="shared" ca="1" si="599"/>
        <v>0</v>
      </c>
      <c r="GO122" s="7">
        <f t="shared" ca="1" si="454"/>
        <v>0.884502866775837</v>
      </c>
      <c r="GP122" s="7">
        <f t="shared" ca="1" si="455"/>
        <v>-0.42296440523737544</v>
      </c>
      <c r="GQ122" s="7">
        <f t="shared" ca="1" si="456"/>
        <v>0</v>
      </c>
      <c r="GR122" s="7">
        <f t="shared" ca="1" si="457"/>
        <v>0</v>
      </c>
      <c r="GS122" s="7">
        <f ca="1">IFERROR(IF(GS121+GR122&gt;GT$4,GS121,GS121+GR122),"")</f>
        <v>60</v>
      </c>
      <c r="GT122" s="7">
        <f t="shared" ca="1" si="600"/>
        <v>0</v>
      </c>
      <c r="GU122" s="7">
        <f t="shared" ca="1" si="458"/>
        <v>0.14844889075488366</v>
      </c>
      <c r="GV122" s="7">
        <f t="shared" ca="1" si="459"/>
        <v>0.31308957078357791</v>
      </c>
      <c r="GW122" s="7">
        <f t="shared" ca="1" si="460"/>
        <v>1</v>
      </c>
      <c r="GX122" s="7" t="str">
        <f t="shared" ca="1" si="461"/>
        <v>5</v>
      </c>
      <c r="GY122" s="7">
        <f ca="1">IFERROR(IF(GY121+GX122&gt;GZ$4,GY121,GY121+GX122),"")</f>
        <v>60</v>
      </c>
      <c r="GZ122" s="7">
        <f t="shared" ca="1" si="601"/>
        <v>0</v>
      </c>
      <c r="HA122" s="7">
        <f t="shared" ca="1" si="462"/>
        <v>0.83961444218188497</v>
      </c>
      <c r="HB122" s="7">
        <f t="shared" ca="1" si="463"/>
        <v>-0.3780759806434234</v>
      </c>
      <c r="HC122" s="7">
        <f t="shared" ca="1" si="464"/>
        <v>0</v>
      </c>
      <c r="HD122" s="7">
        <f t="shared" ca="1" si="465"/>
        <v>0</v>
      </c>
      <c r="HE122" s="7">
        <f ca="1">IFERROR(IF(HE121+HD122&gt;HF$4,HE121,HE121+HD122),"")</f>
        <v>60</v>
      </c>
      <c r="HF122" s="7">
        <f t="shared" ca="1" si="602"/>
        <v>0</v>
      </c>
      <c r="HG122" s="7">
        <f t="shared" ca="1" si="466"/>
        <v>0.57801459694024149</v>
      </c>
      <c r="HH122" s="7">
        <f t="shared" ca="1" si="467"/>
        <v>-0.11647613540177992</v>
      </c>
      <c r="HI122" s="7">
        <f t="shared" ca="1" si="468"/>
        <v>0</v>
      </c>
      <c r="HJ122" s="7">
        <f t="shared" ca="1" si="469"/>
        <v>0</v>
      </c>
      <c r="HK122" s="7">
        <f ca="1">IFERROR(IF(HK121+HJ122&gt;HL$4,HK121,HK121+HJ122),"")</f>
        <v>60</v>
      </c>
      <c r="HL122" s="7">
        <f t="shared" ca="1" si="603"/>
        <v>0</v>
      </c>
      <c r="HM122" s="7">
        <f t="shared" ca="1" si="470"/>
        <v>0.14281957035836434</v>
      </c>
      <c r="HN122" s="7">
        <f t="shared" ca="1" si="471"/>
        <v>0.31871889118009722</v>
      </c>
      <c r="HO122" s="7">
        <f t="shared" ca="1" si="472"/>
        <v>1</v>
      </c>
      <c r="HP122" s="7" t="str">
        <f t="shared" ca="1" si="473"/>
        <v>5</v>
      </c>
      <c r="HQ122" s="7">
        <f ca="1">IFERROR(IF(HQ121+HP122&gt;HR$4,HQ121,HQ121+HP122),"")</f>
        <v>60</v>
      </c>
      <c r="HR122" s="7">
        <f t="shared" ca="1" si="604"/>
        <v>0</v>
      </c>
      <c r="HS122" s="7">
        <f t="shared" ca="1" si="474"/>
        <v>6.4589746591207975E-2</v>
      </c>
      <c r="HT122" s="7">
        <f t="shared" ca="1" si="475"/>
        <v>0.39694871494725359</v>
      </c>
      <c r="HU122" s="7">
        <f t="shared" ca="1" si="476"/>
        <v>1</v>
      </c>
      <c r="HV122" s="7" t="str">
        <f t="shared" ca="1" si="477"/>
        <v>5</v>
      </c>
      <c r="HW122" s="7">
        <f ca="1">IFERROR(IF(HW121+HV122&gt;HX$4,HW121,HW121+HV122),"")</f>
        <v>60</v>
      </c>
      <c r="HX122" s="7">
        <f t="shared" ca="1" si="605"/>
        <v>0</v>
      </c>
      <c r="HY122" s="7">
        <f t="shared" ca="1" si="478"/>
        <v>0.90795798745135692</v>
      </c>
      <c r="HZ122" s="7">
        <f t="shared" ca="1" si="479"/>
        <v>-0.44641952591289535</v>
      </c>
      <c r="IA122" s="7">
        <f t="shared" ca="1" si="480"/>
        <v>0</v>
      </c>
      <c r="IB122" s="7">
        <f t="shared" ca="1" si="481"/>
        <v>0</v>
      </c>
      <c r="IC122" s="7">
        <f ca="1">IFERROR(IF(IC121+IB122&gt;ID$4,IC121,IC121+IB122),"")</f>
        <v>60</v>
      </c>
      <c r="ID122" s="7">
        <f t="shared" ca="1" si="606"/>
        <v>0</v>
      </c>
      <c r="IE122" s="7">
        <f t="shared" ca="1" si="482"/>
        <v>0.38286638462113831</v>
      </c>
      <c r="IF122" s="7">
        <f t="shared" ca="1" si="483"/>
        <v>7.8672076917323253E-2</v>
      </c>
      <c r="IG122" s="7">
        <f t="shared" ca="1" si="484"/>
        <v>1</v>
      </c>
      <c r="IH122" s="7" t="str">
        <f t="shared" ca="1" si="485"/>
        <v>5</v>
      </c>
      <c r="II122" s="7">
        <f ca="1">IFERROR(IF(II121+IH122&gt;IJ$4,II121,II121+IH122),"")</f>
        <v>60</v>
      </c>
      <c r="IJ122" s="7">
        <f t="shared" ca="1" si="607"/>
        <v>0</v>
      </c>
      <c r="IK122" s="7">
        <f t="shared" ca="1" si="486"/>
        <v>5.5935248104464486E-2</v>
      </c>
      <c r="IL122" s="7">
        <f t="shared" ca="1" si="487"/>
        <v>0.40560321343399708</v>
      </c>
      <c r="IM122" s="7">
        <f t="shared" ca="1" si="488"/>
        <v>1</v>
      </c>
      <c r="IN122" s="7" t="str">
        <f t="shared" ca="1" si="489"/>
        <v>5</v>
      </c>
      <c r="IO122" s="7">
        <f ca="1">IFERROR(IF(IO121+IN122&gt;IP$4,IO121,IO121+IN122),"")</f>
        <v>60</v>
      </c>
      <c r="IP122" s="7">
        <f t="shared" ca="1" si="608"/>
        <v>0</v>
      </c>
      <c r="IQ122" s="7">
        <f t="shared" ca="1" si="490"/>
        <v>0.20307648492277697</v>
      </c>
      <c r="IR122" s="7">
        <f t="shared" ca="1" si="491"/>
        <v>0.2584619766156846</v>
      </c>
      <c r="IS122" s="7">
        <f t="shared" ca="1" si="492"/>
        <v>1</v>
      </c>
      <c r="IT122" s="7" t="str">
        <f t="shared" ca="1" si="493"/>
        <v>5</v>
      </c>
      <c r="IU122" s="7">
        <f ca="1">IFERROR(IF(IU121+IT122&gt;IV$4,IU121,IU121+IT122),"")</f>
        <v>60</v>
      </c>
      <c r="IV122" s="7">
        <f t="shared" ca="1" si="609"/>
        <v>0</v>
      </c>
      <c r="IW122" s="7">
        <f t="shared" ca="1" si="494"/>
        <v>0.56317752988691694</v>
      </c>
      <c r="IX122" s="7">
        <f t="shared" ca="1" si="495"/>
        <v>-0.10163906834845537</v>
      </c>
      <c r="IY122" s="7">
        <f t="shared" ca="1" si="496"/>
        <v>0</v>
      </c>
      <c r="IZ122" s="7">
        <f t="shared" ca="1" si="497"/>
        <v>0</v>
      </c>
      <c r="JA122" s="7">
        <f ca="1">IFERROR(IF(JA121+IZ122&gt;JB$4,JA121,JA121+IZ122),"")</f>
        <v>60</v>
      </c>
      <c r="JB122" s="7">
        <f t="shared" ca="1" si="610"/>
        <v>0</v>
      </c>
      <c r="JC122" s="7">
        <f t="shared" ca="1" si="498"/>
        <v>0.79786916688455778</v>
      </c>
      <c r="JD122" s="7">
        <f t="shared" ca="1" si="499"/>
        <v>-0.33633070534609621</v>
      </c>
      <c r="JE122" s="7">
        <f t="shared" ca="1" si="500"/>
        <v>0</v>
      </c>
      <c r="JF122" s="7">
        <f t="shared" ca="1" si="501"/>
        <v>0</v>
      </c>
      <c r="JG122" s="7">
        <f ca="1">IFERROR(IF(JG121+JF122&gt;JH$4,JG121,JG121+JF122),"")</f>
        <v>60</v>
      </c>
      <c r="JH122" s="7">
        <f t="shared" ca="1" si="611"/>
        <v>0</v>
      </c>
      <c r="JI122" s="7">
        <f t="shared" ca="1" si="502"/>
        <v>0.21652390193126558</v>
      </c>
      <c r="JJ122" s="7">
        <f t="shared" ca="1" si="503"/>
        <v>0.24501455960719598</v>
      </c>
      <c r="JK122" s="7">
        <f t="shared" ca="1" si="504"/>
        <v>1</v>
      </c>
      <c r="JL122" s="7" t="str">
        <f t="shared" ca="1" si="505"/>
        <v>5</v>
      </c>
      <c r="JM122" s="7">
        <f ca="1">IFERROR(IF(JM121+JL122&gt;JN$4,JM121,JM121+JL122),"")</f>
        <v>60</v>
      </c>
      <c r="JN122" s="7">
        <f t="shared" ca="1" si="612"/>
        <v>0</v>
      </c>
      <c r="JO122" s="7">
        <f t="shared" ca="1" si="506"/>
        <v>0.17905304482164619</v>
      </c>
      <c r="JP122" s="7">
        <f t="shared" ca="1" si="507"/>
        <v>0.28248541671681537</v>
      </c>
      <c r="JQ122" s="7">
        <f t="shared" ca="1" si="508"/>
        <v>1</v>
      </c>
      <c r="JR122" s="7" t="str">
        <f t="shared" ca="1" si="509"/>
        <v>5</v>
      </c>
      <c r="JS122" s="7">
        <f ca="1">IFERROR(IF(JS121+JR122&gt;JT$4,JS121,JS121+JR122),"")</f>
        <v>60</v>
      </c>
      <c r="JT122" s="7">
        <f t="shared" ca="1" si="613"/>
        <v>0</v>
      </c>
      <c r="JU122" s="7">
        <f t="shared" ca="1" si="510"/>
        <v>0.33298678701754691</v>
      </c>
      <c r="JV122" s="7">
        <f t="shared" ca="1" si="511"/>
        <v>0.12855167452091465</v>
      </c>
      <c r="JW122" s="7">
        <f t="shared" ca="1" si="512"/>
        <v>1</v>
      </c>
      <c r="JX122" s="7" t="str">
        <f t="shared" ca="1" si="513"/>
        <v>5</v>
      </c>
      <c r="JY122" s="7">
        <f ca="1">IFERROR(IF(JY121+JX122&gt;JZ$4,JY121,JY121+JX122),"")</f>
        <v>60</v>
      </c>
      <c r="JZ122" s="7">
        <f t="shared" ca="1" si="614"/>
        <v>0</v>
      </c>
      <c r="KA122" s="7">
        <f t="shared" ca="1" si="514"/>
        <v>0.51716667049202969</v>
      </c>
      <c r="KB122" s="7">
        <f t="shared" ca="1" si="515"/>
        <v>-5.5628208953568126E-2</v>
      </c>
      <c r="KC122" s="7">
        <f t="shared" ca="1" si="516"/>
        <v>0</v>
      </c>
      <c r="KD122" s="7">
        <f t="shared" ca="1" si="517"/>
        <v>0</v>
      </c>
      <c r="KE122" s="7">
        <f ca="1">IFERROR(IF(KE121+KD122&gt;KF$4,KE121,KE121+KD122),"")</f>
        <v>60</v>
      </c>
      <c r="KF122" s="7">
        <f t="shared" ca="1" si="615"/>
        <v>0</v>
      </c>
      <c r="KG122" s="7">
        <f t="shared" ca="1" si="518"/>
        <v>0.87841848391530752</v>
      </c>
      <c r="KH122" s="7">
        <f t="shared" ca="1" si="519"/>
        <v>-0.41688002237684596</v>
      </c>
      <c r="KI122" s="7">
        <f t="shared" ca="1" si="520"/>
        <v>0</v>
      </c>
      <c r="KJ122" s="7">
        <f t="shared" ca="1" si="521"/>
        <v>0</v>
      </c>
      <c r="KK122" s="7">
        <f ca="1">IFERROR(IF(KK121+KJ122&gt;KL$4,KK121,KK121+KJ122),"")</f>
        <v>60</v>
      </c>
      <c r="KL122" s="7">
        <f t="shared" ca="1" si="616"/>
        <v>0</v>
      </c>
      <c r="KM122" s="7">
        <f t="shared" ca="1" si="522"/>
        <v>0.94122271083169029</v>
      </c>
      <c r="KN122" s="7">
        <f t="shared" ca="1" si="523"/>
        <v>-0.47968424929322873</v>
      </c>
      <c r="KO122" s="7">
        <f t="shared" ca="1" si="524"/>
        <v>0</v>
      </c>
      <c r="KP122" s="7">
        <f t="shared" ca="1" si="525"/>
        <v>0</v>
      </c>
      <c r="KQ122" s="7">
        <f ca="1">IFERROR(IF(KQ121+KP122&gt;KR$4,KQ121,KQ121+KP122),"")</f>
        <v>60</v>
      </c>
      <c r="KR122" s="7">
        <f t="shared" ca="1" si="617"/>
        <v>0</v>
      </c>
      <c r="KS122" s="7">
        <f t="shared" ca="1" si="526"/>
        <v>0.10346036407450232</v>
      </c>
      <c r="KT122" s="7">
        <f t="shared" ca="1" si="527"/>
        <v>0.35807809746395924</v>
      </c>
      <c r="KU122" s="7">
        <f t="shared" ca="1" si="528"/>
        <v>1</v>
      </c>
      <c r="KV122" s="7" t="str">
        <f t="shared" ca="1" si="529"/>
        <v>5</v>
      </c>
      <c r="KW122" s="7">
        <f ca="1">IFERROR(IF(KW121+KV122&gt;KX$4,KW121,KW121+KV122),"")</f>
        <v>60</v>
      </c>
      <c r="KX122" s="7">
        <f t="shared" ca="1" si="618"/>
        <v>0</v>
      </c>
      <c r="KY122" s="7">
        <f t="shared" ca="1" si="530"/>
        <v>0.71524259301411097</v>
      </c>
      <c r="KZ122" s="7">
        <f t="shared" ca="1" si="531"/>
        <v>-0.25370413147564941</v>
      </c>
      <c r="LA122" s="7">
        <f t="shared" ca="1" si="532"/>
        <v>0</v>
      </c>
      <c r="LB122" s="7">
        <f t="shared" ca="1" si="533"/>
        <v>0</v>
      </c>
      <c r="LC122" s="7">
        <f ca="1">IFERROR(IF(LC121+LB122&gt;LD$4,LC121,LC121+LB122),"")</f>
        <v>60</v>
      </c>
      <c r="LD122" s="7">
        <f t="shared" ca="1" si="619"/>
        <v>0</v>
      </c>
      <c r="LE122" s="7">
        <f t="shared" ca="1" si="534"/>
        <v>3.7634357085444603E-2</v>
      </c>
      <c r="LF122" s="7">
        <f t="shared" ca="1" si="535"/>
        <v>0.42390410445301696</v>
      </c>
      <c r="LG122" s="7">
        <f t="shared" ca="1" si="536"/>
        <v>1</v>
      </c>
      <c r="LH122" s="7" t="str">
        <f t="shared" ca="1" si="537"/>
        <v>5</v>
      </c>
      <c r="LI122" s="7">
        <f ca="1">IFERROR(IF(LI121+LH122&gt;LJ$4,LI121,LI121+LH122),"")</f>
        <v>60</v>
      </c>
      <c r="LJ122" s="7">
        <f t="shared" ca="1" si="620"/>
        <v>0</v>
      </c>
      <c r="LK122" s="7">
        <f t="shared" ca="1" si="538"/>
        <v>0.81915117035068419</v>
      </c>
      <c r="LL122" s="7">
        <f t="shared" ca="1" si="539"/>
        <v>-0.35761270881222262</v>
      </c>
      <c r="LM122" s="7">
        <f t="shared" ca="1" si="540"/>
        <v>0</v>
      </c>
      <c r="LN122" s="7">
        <f t="shared" ca="1" si="541"/>
        <v>0</v>
      </c>
      <c r="LO122" s="7">
        <f ca="1">IFERROR(IF(LO121+LN122&gt;LP$4,LO121,LO121+LN122),"")</f>
        <v>60</v>
      </c>
      <c r="LP122" s="7">
        <f t="shared" ca="1" si="621"/>
        <v>0</v>
      </c>
      <c r="LQ122" s="7">
        <f t="shared" ca="1" si="542"/>
        <v>0.28160360672252738</v>
      </c>
      <c r="LR122" s="7">
        <f t="shared" ca="1" si="543"/>
        <v>0.17993485481593419</v>
      </c>
      <c r="LS122" s="7">
        <f t="shared" ca="1" si="544"/>
        <v>1</v>
      </c>
      <c r="LT122" s="7" t="str">
        <f t="shared" ca="1" si="545"/>
        <v>5</v>
      </c>
      <c r="LU122" s="7">
        <f ca="1">IFERROR(IF(LU121+LT122&gt;LV$4,LU121,LU121+LT122),"")</f>
        <v>60</v>
      </c>
      <c r="LV122" s="7">
        <f t="shared" ca="1" si="622"/>
        <v>0</v>
      </c>
      <c r="LW122" s="7">
        <f t="shared" ca="1" si="546"/>
        <v>0.87411240376438026</v>
      </c>
      <c r="LX122" s="7">
        <f t="shared" ca="1" si="547"/>
        <v>-0.4125739422259187</v>
      </c>
      <c r="LY122" s="7">
        <f t="shared" ca="1" si="548"/>
        <v>0</v>
      </c>
      <c r="LZ122" s="7">
        <f t="shared" ca="1" si="549"/>
        <v>0</v>
      </c>
      <c r="MA122" s="7">
        <f ca="1">IFERROR(IF(MA121+LZ122&gt;MB$4,MA121,MA121+LZ122),"")</f>
        <v>60</v>
      </c>
      <c r="MB122" s="7">
        <f t="shared" ca="1" si="623"/>
        <v>0</v>
      </c>
      <c r="MC122" s="7">
        <f t="shared" ca="1" si="550"/>
        <v>0.57033022431714209</v>
      </c>
      <c r="MD122" s="7">
        <f t="shared" ca="1" si="551"/>
        <v>-0.10879176277868052</v>
      </c>
      <c r="ME122" s="7">
        <f t="shared" ca="1" si="552"/>
        <v>0</v>
      </c>
      <c r="MF122" s="7">
        <f t="shared" ca="1" si="553"/>
        <v>0</v>
      </c>
      <c r="MG122" s="7">
        <f ca="1">IFERROR(IF(MG121+MF122&gt;MH$4,MG121,MG121+MF122),"")</f>
        <v>60</v>
      </c>
      <c r="MH122" s="7">
        <f t="shared" ca="1" si="624"/>
        <v>0</v>
      </c>
      <c r="MI122" s="7">
        <f t="shared" ca="1" si="554"/>
        <v>0.56152132204500804</v>
      </c>
      <c r="MJ122" s="7">
        <f t="shared" ca="1" si="555"/>
        <v>-9.9982860506546478E-2</v>
      </c>
      <c r="MK122" s="7">
        <f t="shared" ca="1" si="556"/>
        <v>0</v>
      </c>
      <c r="ML122" s="7">
        <f t="shared" ca="1" si="557"/>
        <v>0</v>
      </c>
      <c r="MM122" s="7">
        <f ca="1">IFERROR(IF(MM121+ML122&gt;MN$4,MM121,MM121+ML122),"")</f>
        <v>60</v>
      </c>
      <c r="MN122" s="7">
        <f t="shared" ca="1" si="625"/>
        <v>0</v>
      </c>
      <c r="MO122" s="7">
        <f t="shared" ca="1" si="558"/>
        <v>6.2276954312832866E-2</v>
      </c>
      <c r="MP122" s="7">
        <f t="shared" ca="1" si="559"/>
        <v>0.3992615072256287</v>
      </c>
      <c r="MQ122" s="7">
        <f t="shared" ca="1" si="560"/>
        <v>1</v>
      </c>
      <c r="MR122" s="7" t="str">
        <f t="shared" ca="1" si="561"/>
        <v>5</v>
      </c>
      <c r="MS122" s="7">
        <f ca="1">IFERROR(IF(MS121+MR122&gt;MT$4,MS121,MS121+MR122),"")</f>
        <v>60</v>
      </c>
      <c r="MT122" s="7">
        <f t="shared" ca="1" si="626"/>
        <v>0</v>
      </c>
      <c r="MU122" s="7">
        <f t="shared" ca="1" si="562"/>
        <v>0.3905262816665519</v>
      </c>
      <c r="MV122" s="7">
        <f t="shared" ca="1" si="563"/>
        <v>7.1012179871909664E-2</v>
      </c>
      <c r="MW122" s="7">
        <f t="shared" ca="1" si="564"/>
        <v>1</v>
      </c>
      <c r="MX122" s="7" t="str">
        <f t="shared" ca="1" si="565"/>
        <v>5</v>
      </c>
      <c r="MY122" s="7">
        <f ca="1">IFERROR(IF(MY121+MX122&gt;MZ$4,MY121,MY121+MX122),"")</f>
        <v>60</v>
      </c>
      <c r="MZ122" s="7">
        <f t="shared" ca="1" si="627"/>
        <v>0</v>
      </c>
      <c r="NA122" s="7">
        <f t="shared" ca="1" si="566"/>
        <v>0.77166170916895716</v>
      </c>
      <c r="NB122" s="7">
        <f t="shared" ca="1" si="567"/>
        <v>-0.31012324763049559</v>
      </c>
      <c r="NC122" s="7">
        <f t="shared" ca="1" si="568"/>
        <v>0</v>
      </c>
      <c r="ND122" s="7">
        <f t="shared" ca="1" si="569"/>
        <v>0</v>
      </c>
      <c r="NE122" s="7">
        <f ca="1">IFERROR(IF(NE121+ND122&gt;NF$4,NE121,NE121+ND122),"")</f>
        <v>60</v>
      </c>
      <c r="NF122" s="7">
        <f t="shared" ca="1" si="628"/>
        <v>0</v>
      </c>
      <c r="NG122" s="7">
        <f t="shared" ca="1" si="570"/>
        <v>0.56628934250196017</v>
      </c>
      <c r="NH122" s="7">
        <f t="shared" ca="1" si="571"/>
        <v>-0.1047508809634986</v>
      </c>
      <c r="NI122" s="7">
        <f t="shared" ca="1" si="572"/>
        <v>0</v>
      </c>
      <c r="NJ122" s="7">
        <f t="shared" ca="1" si="573"/>
        <v>0</v>
      </c>
      <c r="NK122" s="7">
        <f ca="1">IFERROR(IF(NK121+NJ122&gt;NL$4,NK121,NK121+NJ122),"")</f>
        <v>60</v>
      </c>
      <c r="NL122" s="7">
        <f t="shared" ca="1" si="629"/>
        <v>0</v>
      </c>
      <c r="NM122" s="7">
        <f t="shared" ca="1" si="574"/>
        <v>0.65429663105452052</v>
      </c>
      <c r="NN122" s="7">
        <f t="shared" ca="1" si="575"/>
        <v>-0.19275816951605895</v>
      </c>
      <c r="NO122" s="7">
        <f t="shared" ca="1" si="576"/>
        <v>0</v>
      </c>
      <c r="NP122" s="7">
        <f t="shared" ca="1" si="577"/>
        <v>0</v>
      </c>
      <c r="NQ122" s="7">
        <f ca="1">IFERROR(IF(NQ121+NP122&gt;NR$4,NQ121,NQ121+NP122),"")</f>
        <v>60</v>
      </c>
      <c r="NR122" s="7">
        <f t="shared" ca="1" si="630"/>
        <v>0</v>
      </c>
      <c r="NT122">
        <v>120</v>
      </c>
      <c r="NU122" s="7" t="s">
        <v>19</v>
      </c>
      <c r="NV122" s="7" t="str">
        <f t="shared" ca="1" si="335"/>
        <v/>
      </c>
      <c r="NW122" s="7" t="str">
        <f t="shared" ca="1" si="329"/>
        <v/>
      </c>
      <c r="NX122" t="str">
        <f ca="1">IFERROR(VLOOKUP(NT122,$K$3:$AK$568,8,FALSE),"")</f>
        <v/>
      </c>
      <c r="NY122" t="str">
        <f ca="1">IFERROR(VLOOKUP(NT122,$K$3:$AK$568,9,FALSE),"")</f>
        <v/>
      </c>
      <c r="NZ122" s="7" t="str">
        <f ca="1">IFERROR(VLOOKUP(NT122,$K$3:$AK$568,27,FALSE),"")</f>
        <v/>
      </c>
      <c r="OB122">
        <v>120</v>
      </c>
      <c r="OC122" s="7" t="s">
        <v>19</v>
      </c>
      <c r="OD122" t="e">
        <f t="shared" ca="1" si="336"/>
        <v>#N/A</v>
      </c>
      <c r="OE122" s="7" t="str">
        <f t="shared" ca="1" si="337"/>
        <v/>
      </c>
      <c r="OF122" s="7" t="str">
        <f t="shared" ca="1" si="338"/>
        <v/>
      </c>
      <c r="OG122" t="str">
        <f t="shared" ca="1" si="339"/>
        <v/>
      </c>
      <c r="OI122">
        <v>120</v>
      </c>
      <c r="OJ122" s="7" t="s">
        <v>19</v>
      </c>
      <c r="OK122" s="7" t="str">
        <f t="shared" ca="1" si="340"/>
        <v/>
      </c>
      <c r="OL122" s="7" t="str">
        <f t="shared" ca="1" si="341"/>
        <v/>
      </c>
      <c r="OM122" t="str">
        <f ca="1">IFERROR(VLOOKUP(OI122,$L$3:$AK$568,7,FALSE),"")</f>
        <v/>
      </c>
      <c r="ON122" t="str">
        <f ca="1">IFERROR(VLOOKUP(OI122,$L$3:$AK$568,8,FALSE),"")</f>
        <v/>
      </c>
      <c r="OO122" s="7" t="str">
        <f ca="1">IFERROR(VLOOKUP(OI122,$L$3:$AK$568,26,FALSE),"")</f>
        <v/>
      </c>
      <c r="OQ122">
        <v>120</v>
      </c>
      <c r="OR122" s="7" t="s">
        <v>19</v>
      </c>
      <c r="OS122" t="e">
        <f t="shared" ca="1" si="342"/>
        <v>#N/A</v>
      </c>
      <c r="OT122" s="7" t="str">
        <f t="shared" ca="1" si="343"/>
        <v/>
      </c>
      <c r="OU122" s="7" t="str">
        <f t="shared" ca="1" si="344"/>
        <v/>
      </c>
      <c r="OV122" t="str">
        <f t="shared" ca="1" si="345"/>
        <v/>
      </c>
      <c r="OX122">
        <v>120</v>
      </c>
      <c r="OY122" s="7" t="s">
        <v>19</v>
      </c>
      <c r="OZ122" s="7" t="str">
        <f t="shared" ca="1" si="346"/>
        <v/>
      </c>
      <c r="PA122" s="7" t="str">
        <f t="shared" ca="1" si="347"/>
        <v/>
      </c>
      <c r="PB122" t="str">
        <f ca="1">IFERROR(VLOOKUP(OX122,$M$3:$AK$568,6,FALSE),"")</f>
        <v/>
      </c>
      <c r="PC122" t="str">
        <f ca="1">IFERROR(VLOOKUP(OX122,$M$3:$AK$568,7,FALSE),"")</f>
        <v/>
      </c>
      <c r="PD122" s="7" t="str">
        <f ca="1">IFERROR(VLOOKUP(OX122,$M$3:$AK$568,25,FALSE),"")</f>
        <v/>
      </c>
      <c r="PF122">
        <v>120</v>
      </c>
      <c r="PG122" s="7" t="s">
        <v>19</v>
      </c>
      <c r="PH122" t="e">
        <f t="shared" ca="1" si="348"/>
        <v>#N/A</v>
      </c>
      <c r="PI122" s="7" t="str">
        <f t="shared" ca="1" si="349"/>
        <v/>
      </c>
      <c r="PJ122" s="7" t="str">
        <f t="shared" ca="1" si="350"/>
        <v/>
      </c>
      <c r="PK122" t="str">
        <f t="shared" ca="1" si="351"/>
        <v/>
      </c>
      <c r="PM122">
        <v>120</v>
      </c>
      <c r="PN122" s="7" t="s">
        <v>19</v>
      </c>
      <c r="PO122" s="202" t="str">
        <f t="shared" ca="1" si="352"/>
        <v/>
      </c>
      <c r="PP122" s="7" t="str">
        <f t="shared" ca="1" si="353"/>
        <v/>
      </c>
      <c r="PQ122" t="str">
        <f ca="1">IFERROR(VLOOKUP(PM122,$G$325:$R$409,12,FALSE),"")</f>
        <v/>
      </c>
      <c r="PR122" t="e">
        <f ca="1">VLOOKUP(PM122,$G$324:$Q$409,11,FALSE)</f>
        <v>#N/A</v>
      </c>
      <c r="PS122" s="7" t="str">
        <f ca="1">VLOOKUP(PQ122,$R$325:$Y$409,8,FALSE)</f>
        <v>- -</v>
      </c>
      <c r="PT122" s="7">
        <f ca="1">ReSt</f>
        <v>-4</v>
      </c>
      <c r="PU122" s="7" t="e">
        <f t="shared" ca="1" si="354"/>
        <v>#N/A</v>
      </c>
      <c r="PV122" s="7" t="e">
        <f t="shared" ca="1" si="355"/>
        <v>#N/A</v>
      </c>
      <c r="PW122" s="7" t="str">
        <f ca="1">VLOOKUP(PQ122,$R$325:$AK$409,8,FALSE)</f>
        <v>- -</v>
      </c>
      <c r="PX122" s="7"/>
      <c r="PY122">
        <v>120</v>
      </c>
      <c r="PZ122" s="7" t="s">
        <v>19</v>
      </c>
      <c r="QA122" t="str">
        <f t="shared" ca="1" si="356"/>
        <v/>
      </c>
      <c r="QB122" s="7" t="str">
        <f t="shared" ca="1" si="357"/>
        <v/>
      </c>
      <c r="QC122" s="7" t="str">
        <f t="shared" ca="1" si="358"/>
        <v/>
      </c>
      <c r="QD122" t="str">
        <f t="shared" ca="1" si="359"/>
        <v/>
      </c>
      <c r="QF122">
        <v>120</v>
      </c>
      <c r="QG122" s="7" t="s">
        <v>19</v>
      </c>
      <c r="QH122" s="7" t="str">
        <f t="shared" ca="1" si="360"/>
        <v/>
      </c>
      <c r="QI122" s="7" t="e">
        <f t="shared" ca="1" si="361"/>
        <v>#VALUE!</v>
      </c>
      <c r="QJ122" t="e">
        <f t="shared" ca="1" si="362"/>
        <v>#N/A</v>
      </c>
      <c r="QK122" s="7" t="e">
        <f t="shared" ca="1" si="363"/>
        <v>#N/A</v>
      </c>
      <c r="QM122">
        <v>120</v>
      </c>
      <c r="QN122" s="7" t="s">
        <v>19</v>
      </c>
      <c r="QO122" t="str">
        <f t="shared" ca="1" si="364"/>
        <v/>
      </c>
      <c r="QP122" s="7" t="str">
        <f t="shared" ca="1" si="365"/>
        <v/>
      </c>
      <c r="QQ122" t="str">
        <f t="shared" ca="1" si="366"/>
        <v/>
      </c>
    </row>
    <row r="123" spans="1:459" x14ac:dyDescent="0.25">
      <c r="A123" s="240" t="str">
        <f>IF('Character Sheet'!$B$4="Creature","N","Y")</f>
        <v>Y</v>
      </c>
      <c r="C123" s="75"/>
      <c r="D123" s="76"/>
      <c r="F123" s="75"/>
      <c r="G123" s="76"/>
      <c r="I123" s="75"/>
      <c r="J123" s="85"/>
      <c r="K123" s="85">
        <f t="shared" ca="1" si="330"/>
        <v>4</v>
      </c>
      <c r="L123" s="85">
        <f t="shared" ca="1" si="632"/>
        <v>0</v>
      </c>
      <c r="M123" s="70">
        <f t="shared" ca="1" si="643"/>
        <v>5</v>
      </c>
      <c r="O123" s="222">
        <f t="shared" ca="1" si="331"/>
        <v>404</v>
      </c>
      <c r="Q123" s="7" t="str">
        <f t="shared" si="633"/>
        <v>Spinner</v>
      </c>
      <c r="R123" s="9" t="s">
        <v>1414</v>
      </c>
      <c r="S123" s="9" t="s">
        <v>1414</v>
      </c>
      <c r="T123" s="61" t="str">
        <f>SUBSTITUTE(IFERROR(IFERROR(VLOOKUP(R123,'[1]Skill Statistics'!$A$3:$C$513,2,FALSE),VLOOKUP(Q123,'[1]Skill Statistics'!$A$3:$C$513,2,FALSE)),T122),"R*","ReSt")</f>
        <v>Ag/Me</v>
      </c>
      <c r="U123" s="61" t="str">
        <f>IFERROR(IFERROR(VLOOKUP(R123,'[1]Skill Statistics'!$A$3:$C$513,3,FALSE),VLOOKUP(Q123,'[1]Skill Statistics'!$A$3:$C$513,3,FALSE)),U122)</f>
        <v>SD</v>
      </c>
      <c r="V123" s="61" t="str">
        <f>IF(ISNUMBER(SEARCH("Category",R123)),"- -",IFERROR(IFERROR(VLOOKUP(Q123,[1]Professions!$A$4:$AM$288,MATCH(Profession,[1]Professions!$A$1:$AM$1,0),FALSE),VLOOKUP(Q123,Calculations!$B$91:$I$95,8,FALSE)),"- -"))</f>
        <v>2 / 4</v>
      </c>
      <c r="W123" s="60">
        <f t="shared" ca="1" si="332"/>
        <v>0</v>
      </c>
      <c r="X123" s="7">
        <f ca="1">IFERROR(VLOOKUP(R123,$BS$6:$NR$519,MATCH(ActualLevel,$BS$3:$NR$3,0),FALSE),"- -")</f>
        <v>0</v>
      </c>
      <c r="Y123" s="7">
        <f t="shared" ca="1" si="640"/>
        <v>0</v>
      </c>
      <c r="Z123" s="7">
        <f ca="1">IFERROR(VLOOKUP(Y123,Charts!$BQ$2:$BR$52,2,FALSE),"- -")</f>
        <v>-25</v>
      </c>
      <c r="AA123" s="7">
        <f t="shared" ca="1" si="367"/>
        <v>-1</v>
      </c>
      <c r="AB123" s="7">
        <f t="shared" ca="1" si="634"/>
        <v>0</v>
      </c>
      <c r="AC123" s="7"/>
      <c r="AD123" s="7"/>
      <c r="AE123" s="7"/>
      <c r="AF123" s="7"/>
      <c r="AG123" s="7"/>
      <c r="AH123" s="43"/>
      <c r="AI123" s="7"/>
      <c r="AJ123" s="7"/>
      <c r="AK123" s="7">
        <f t="shared" ca="1" si="368"/>
        <v>-26</v>
      </c>
      <c r="AL123" s="7"/>
      <c r="AM123" s="69">
        <f>IFERROR(VLOOKUP(R123,'[1]Skill Statistics'!$A$3:$AN$513,MATCH(Profession,'[1]Skill Statistics'!$A$2:$AN$2,0),FALSE),0)</f>
        <v>0</v>
      </c>
      <c r="AN123" s="85">
        <f>IFERROR(VLOOKUP(Q123,'[1]Skill Statistics'!$A$3:$BK$513,MATCH(Archetype,'[1]Skill Statistics'!$A$2:$BK$2,0),FALSE),0)</f>
        <v>0</v>
      </c>
      <c r="AO123" s="85">
        <f>IFERROR(VLOOKUP(Q123,'[1]Skill Statistics'!$A$3:$BB$513,MATCH(Race,'[1]Skill Statistics'!$A$2:$BB$2,0),FALSE),0)</f>
        <v>0</v>
      </c>
      <c r="AP123" s="85">
        <f t="shared" ca="1" si="333"/>
        <v>-0.1</v>
      </c>
      <c r="AQ123" s="70"/>
      <c r="AS123" s="69">
        <f>IFERROR(VLOOKUP(Q123,'[1]Professional Skills'!$A$4:$AM$288,MATCH(Profession,'[1]Professional Skills'!$A$3:$AM$3,0),FALSE),"- -")</f>
        <v>0</v>
      </c>
      <c r="AU123" s="7">
        <f t="shared" si="636"/>
        <v>0</v>
      </c>
      <c r="AV123" s="7">
        <f t="shared" ca="1" si="635"/>
        <v>0</v>
      </c>
      <c r="AW123" t="str">
        <f t="shared" si="371"/>
        <v/>
      </c>
      <c r="AX123" t="str">
        <f>IFERROR(_xlfn.RANK.EQ(AW123,$AW$5:$AW$568),"")</f>
        <v/>
      </c>
      <c r="AY123">
        <f t="shared" si="327"/>
        <v>0</v>
      </c>
      <c r="AZ123" s="70" t="str">
        <f t="shared" si="369"/>
        <v/>
      </c>
      <c r="BB123" s="69" t="str">
        <f>IFERROR(IF(Q123="Language",VLOOKUP(R123,[1]Cultures!$B$4:$N$218,MATCH(Culture,[1]Cultures!$B$3:$N$3,0),FALSE),VLOOKUP(Q123,[1]Cultures!$B$4:$O$212,MATCH(Culture,[1]Cultures!$B$3:$O$3,0),FALSE)),"- -")</f>
        <v>- -</v>
      </c>
      <c r="BD123">
        <f t="shared" ca="1" si="631"/>
        <v>0</v>
      </c>
      <c r="BE123" t="str">
        <f t="shared" si="578"/>
        <v/>
      </c>
      <c r="BG123">
        <f t="shared" ca="1" si="641"/>
        <v>0.57344981473399559</v>
      </c>
      <c r="BH123">
        <f ca="1">_xlfn.RANK.EQ(BG123,$BG$89:$BG$568)</f>
        <v>42</v>
      </c>
      <c r="BI123" s="7" t="str">
        <f t="shared" ca="1" si="644"/>
        <v>- -</v>
      </c>
      <c r="BK123" s="7">
        <f t="shared" ca="1" si="642"/>
        <v>0</v>
      </c>
      <c r="BL123" s="70">
        <f t="shared" ca="1" si="328"/>
        <v>0</v>
      </c>
      <c r="BN123" s="69">
        <f>IFERROR(VLOOKUP(V123,Charts!$BT$2:$BV$14,3,FALSE),"- -")</f>
        <v>0.76923076923076927</v>
      </c>
      <c r="BO123" s="85">
        <f t="shared" ca="1" si="334"/>
        <v>0.77189968011820509</v>
      </c>
      <c r="BP123" s="70">
        <f t="shared" ca="1" si="579"/>
        <v>404</v>
      </c>
      <c r="BR123" s="7">
        <v>118</v>
      </c>
      <c r="BS123" s="9" t="str">
        <f ca="1">VLOOKUP(BR123,$O$3:$R$568,4,FALSE)</f>
        <v>Dowsing</v>
      </c>
      <c r="BT123" s="7" t="str">
        <f ca="1">VLOOKUP(BS123,$R$3:$V$568,5,FALSE)</f>
        <v>5 / 7</v>
      </c>
      <c r="BU123" s="7">
        <f ca="1">VLOOKUP(BT123,Charts!$BT$2:$BV$14,3,FALSE)</f>
        <v>0.46153846153846156</v>
      </c>
      <c r="BV123" s="7" t="str">
        <f t="shared" ca="1" si="372"/>
        <v>5</v>
      </c>
      <c r="BW123" s="7" t="str">
        <f t="shared" ca="1" si="373"/>
        <v>7</v>
      </c>
      <c r="BY123" s="7">
        <f t="shared" ca="1" si="374"/>
        <v>0.36160665193894148</v>
      </c>
      <c r="BZ123" s="7">
        <f t="shared" ca="1" si="375"/>
        <v>9.9931809599520083E-2</v>
      </c>
      <c r="CA123" s="7">
        <f t="shared" ca="1" si="376"/>
        <v>1</v>
      </c>
      <c r="CB123" s="7" t="str">
        <f t="shared" ca="1" si="377"/>
        <v>5</v>
      </c>
      <c r="CC123" s="7">
        <f ca="1">IFERROR(IF(CC122+CB123&gt;CD$4,CC122,CC122+CB123),"")</f>
        <v>38</v>
      </c>
      <c r="CD123" s="7">
        <f t="shared" ca="1" si="580"/>
        <v>0</v>
      </c>
      <c r="CE123" s="7">
        <f t="shared" ca="1" si="378"/>
        <v>0.39664379594014343</v>
      </c>
      <c r="CF123" s="7">
        <f t="shared" ca="1" si="379"/>
        <v>6.4894665598318135E-2</v>
      </c>
      <c r="CG123" s="7">
        <f t="shared" ca="1" si="380"/>
        <v>1</v>
      </c>
      <c r="CH123" s="7" t="str">
        <f t="shared" ca="1" si="381"/>
        <v>5</v>
      </c>
      <c r="CI123" s="7">
        <f ca="1">IFERROR(IF(CI122+CH123&gt;CJ$4,CI122,CI122+CH123),"")</f>
        <v>60</v>
      </c>
      <c r="CJ123" s="7">
        <f t="shared" ca="1" si="581"/>
        <v>0</v>
      </c>
      <c r="CK123" s="7">
        <f t="shared" ca="1" si="382"/>
        <v>0.17237199323618546</v>
      </c>
      <c r="CL123" s="7">
        <f t="shared" ca="1" si="383"/>
        <v>0.2891664683022761</v>
      </c>
      <c r="CM123" s="7">
        <f t="shared" ca="1" si="384"/>
        <v>1</v>
      </c>
      <c r="CN123" s="7" t="str">
        <f t="shared" ca="1" si="385"/>
        <v>5</v>
      </c>
      <c r="CO123" s="7">
        <f ca="1">IFERROR(IF(CO122+CN123&gt;CP$4,CO122,CO122+CN123),"")</f>
        <v>60</v>
      </c>
      <c r="CP123" s="7">
        <f t="shared" ca="1" si="582"/>
        <v>0</v>
      </c>
      <c r="CQ123" s="7">
        <f t="shared" ca="1" si="386"/>
        <v>0.80726834291345362</v>
      </c>
      <c r="CR123" s="7">
        <f t="shared" ca="1" si="387"/>
        <v>-0.34572988137499205</v>
      </c>
      <c r="CS123" s="7">
        <f t="shared" ca="1" si="388"/>
        <v>0</v>
      </c>
      <c r="CT123" s="7">
        <f t="shared" ca="1" si="389"/>
        <v>0</v>
      </c>
      <c r="CU123" s="7">
        <f ca="1">IFERROR(IF(CU122+CT123&gt;CV$4,CU122,CU122+CT123),"")</f>
        <v>60</v>
      </c>
      <c r="CV123" s="7">
        <f t="shared" ca="1" si="583"/>
        <v>0</v>
      </c>
      <c r="CW123" s="7">
        <f t="shared" ca="1" si="390"/>
        <v>0.63135802648592099</v>
      </c>
      <c r="CX123" s="7">
        <f t="shared" ca="1" si="391"/>
        <v>-0.16981956494745942</v>
      </c>
      <c r="CY123" s="7">
        <f t="shared" ca="1" si="392"/>
        <v>0</v>
      </c>
      <c r="CZ123" s="7">
        <f t="shared" ca="1" si="393"/>
        <v>0</v>
      </c>
      <c r="DA123" s="7">
        <f ca="1">IFERROR(IF(DA122+CZ123&gt;DB$4,DA122,DA122+CZ123),"")</f>
        <v>60</v>
      </c>
      <c r="DB123" s="7">
        <f t="shared" ca="1" si="584"/>
        <v>0</v>
      </c>
      <c r="DC123" s="7">
        <f t="shared" ca="1" si="394"/>
        <v>3.5472481038303583E-2</v>
      </c>
      <c r="DD123" s="7">
        <f t="shared" ca="1" si="395"/>
        <v>0.42606598050015798</v>
      </c>
      <c r="DE123" s="7">
        <f t="shared" ca="1" si="396"/>
        <v>1</v>
      </c>
      <c r="DF123" s="7" t="str">
        <f t="shared" ca="1" si="397"/>
        <v>5</v>
      </c>
      <c r="DG123" s="7">
        <f ca="1">IFERROR(IF(DG122+DF123&gt;DH$4,DG122,DG122+DF123),"")</f>
        <v>60</v>
      </c>
      <c r="DH123" s="7">
        <f t="shared" ca="1" si="585"/>
        <v>0</v>
      </c>
      <c r="DI123" s="7">
        <f t="shared" ca="1" si="398"/>
        <v>0.1807365288767544</v>
      </c>
      <c r="DJ123" s="7">
        <f t="shared" ca="1" si="399"/>
        <v>0.28080193266170717</v>
      </c>
      <c r="DK123" s="7">
        <f t="shared" ca="1" si="400"/>
        <v>1</v>
      </c>
      <c r="DL123" s="7" t="str">
        <f t="shared" ca="1" si="401"/>
        <v>5</v>
      </c>
      <c r="DM123" s="7">
        <f ca="1">IFERROR(IF(DM122+DL123&gt;DN$4,DM122,DM122+DL123),"")</f>
        <v>60</v>
      </c>
      <c r="DN123" s="7">
        <f t="shared" ca="1" si="586"/>
        <v>0</v>
      </c>
      <c r="DO123" s="7">
        <f t="shared" ca="1" si="402"/>
        <v>0.30177121657998318</v>
      </c>
      <c r="DP123" s="7">
        <f t="shared" ca="1" si="403"/>
        <v>0.15976724495847838</v>
      </c>
      <c r="DQ123" s="7">
        <f t="shared" ca="1" si="404"/>
        <v>1</v>
      </c>
      <c r="DR123" s="7" t="str">
        <f t="shared" ca="1" si="405"/>
        <v>5</v>
      </c>
      <c r="DS123" s="7">
        <f ca="1">IFERROR(IF(DS122+DR123&gt;DT$4,DS122,DS122+DR123),"")</f>
        <v>60</v>
      </c>
      <c r="DT123" s="7">
        <f t="shared" ca="1" si="587"/>
        <v>0</v>
      </c>
      <c r="DU123" s="7">
        <f t="shared" ca="1" si="406"/>
        <v>0.16436769811576524</v>
      </c>
      <c r="DV123" s="7">
        <f t="shared" ca="1" si="407"/>
        <v>0.29717076342269633</v>
      </c>
      <c r="DW123" s="7">
        <f t="shared" ca="1" si="408"/>
        <v>1</v>
      </c>
      <c r="DX123" s="7" t="str">
        <f t="shared" ca="1" si="409"/>
        <v>5</v>
      </c>
      <c r="DY123" s="7">
        <f ca="1">IFERROR(IF(DY122+DX123&gt;DZ$4,DY122,DY122+DX123),"")</f>
        <v>60</v>
      </c>
      <c r="DZ123" s="7">
        <f t="shared" ca="1" si="588"/>
        <v>0</v>
      </c>
      <c r="EA123" s="7">
        <f t="shared" ca="1" si="410"/>
        <v>0.59620529333151051</v>
      </c>
      <c r="EB123" s="7">
        <f t="shared" ca="1" si="411"/>
        <v>-0.13466683179304895</v>
      </c>
      <c r="EC123" s="7">
        <f t="shared" ca="1" si="412"/>
        <v>0</v>
      </c>
      <c r="ED123" s="7">
        <f t="shared" ca="1" si="413"/>
        <v>0</v>
      </c>
      <c r="EE123" s="7">
        <f ca="1">IFERROR(IF(EE122+ED123&gt;EF$4,EE122,EE122+ED123),"")</f>
        <v>60</v>
      </c>
      <c r="EF123" s="7">
        <f t="shared" ca="1" si="589"/>
        <v>0</v>
      </c>
      <c r="EG123" s="7">
        <f t="shared" ca="1" si="414"/>
        <v>0.5018809050135119</v>
      </c>
      <c r="EH123" s="7">
        <f t="shared" ca="1" si="415"/>
        <v>-4.0342443475050338E-2</v>
      </c>
      <c r="EI123" s="7">
        <f t="shared" ca="1" si="416"/>
        <v>0</v>
      </c>
      <c r="EJ123" s="7">
        <f t="shared" ca="1" si="417"/>
        <v>0</v>
      </c>
      <c r="EK123" s="7">
        <f ca="1">IFERROR(IF(EK122+EJ123&gt;EL$4,EK122,EK122+EJ123),"")</f>
        <v>60</v>
      </c>
      <c r="EL123" s="7">
        <f t="shared" ca="1" si="590"/>
        <v>0</v>
      </c>
      <c r="EM123" s="7">
        <f t="shared" ca="1" si="418"/>
        <v>0.2381486888301998</v>
      </c>
      <c r="EN123" s="7">
        <f t="shared" ca="1" si="419"/>
        <v>0.22338977270826177</v>
      </c>
      <c r="EO123" s="7">
        <f t="shared" ca="1" si="420"/>
        <v>1</v>
      </c>
      <c r="EP123" s="7" t="str">
        <f t="shared" ca="1" si="421"/>
        <v>5</v>
      </c>
      <c r="EQ123" s="7">
        <f ca="1">IFERROR(IF(EQ122+EP123&gt;ER$4,EQ122,EQ122+EP123),"")</f>
        <v>60</v>
      </c>
      <c r="ER123" s="7">
        <f t="shared" ca="1" si="591"/>
        <v>0</v>
      </c>
      <c r="ES123" s="7">
        <f t="shared" ca="1" si="422"/>
        <v>0.76162925769833389</v>
      </c>
      <c r="ET123" s="7">
        <f t="shared" ca="1" si="423"/>
        <v>-0.30009079615987233</v>
      </c>
      <c r="EU123" s="7">
        <f t="shared" ca="1" si="424"/>
        <v>0</v>
      </c>
      <c r="EV123" s="7">
        <f t="shared" ca="1" si="425"/>
        <v>0</v>
      </c>
      <c r="EW123" s="7">
        <f ca="1">IFERROR(IF(EW122+EV123&gt;EX$4,EW122,EW122+EV123),"")</f>
        <v>60</v>
      </c>
      <c r="EX123" s="7">
        <f t="shared" ca="1" si="592"/>
        <v>0</v>
      </c>
      <c r="EY123" s="7">
        <f t="shared" ca="1" si="426"/>
        <v>0.75529763445205944</v>
      </c>
      <c r="EZ123" s="7">
        <f t="shared" ca="1" si="427"/>
        <v>-0.29375917291359788</v>
      </c>
      <c r="FA123" s="7">
        <f t="shared" ca="1" si="428"/>
        <v>0</v>
      </c>
      <c r="FB123" s="7">
        <f t="shared" ca="1" si="429"/>
        <v>0</v>
      </c>
      <c r="FC123" s="7">
        <f ca="1">IFERROR(IF(FC122+FB123&gt;FD$4,FC122,FC122+FB123),"")</f>
        <v>60</v>
      </c>
      <c r="FD123" s="7">
        <f t="shared" ca="1" si="593"/>
        <v>0</v>
      </c>
      <c r="FE123" s="7">
        <f t="shared" ca="1" si="430"/>
        <v>3.7946633631605109E-2</v>
      </c>
      <c r="FF123" s="7">
        <f t="shared" ca="1" si="431"/>
        <v>0.42359182790685646</v>
      </c>
      <c r="FG123" s="7">
        <f t="shared" ca="1" si="432"/>
        <v>1</v>
      </c>
      <c r="FH123" s="7" t="str">
        <f t="shared" ca="1" si="433"/>
        <v>5</v>
      </c>
      <c r="FI123" s="7">
        <f ca="1">IFERROR(IF(FI122+FH123&gt;FJ$4,FI122,FI122+FH123),"")</f>
        <v>60</v>
      </c>
      <c r="FJ123" s="7">
        <f t="shared" ca="1" si="594"/>
        <v>0</v>
      </c>
      <c r="FK123" s="7">
        <f t="shared" ca="1" si="434"/>
        <v>0.81190465867893169</v>
      </c>
      <c r="FL123" s="7">
        <f t="shared" ca="1" si="435"/>
        <v>-0.35036619714047013</v>
      </c>
      <c r="FM123" s="7">
        <f t="shared" ca="1" si="436"/>
        <v>0</v>
      </c>
      <c r="FN123" s="7">
        <f t="shared" ca="1" si="437"/>
        <v>0</v>
      </c>
      <c r="FO123" s="7">
        <f ca="1">IFERROR(IF(FO122+FN123&gt;FP$4,FO122,FO122+FN123),"")</f>
        <v>60</v>
      </c>
      <c r="FP123" s="7">
        <f t="shared" ca="1" si="595"/>
        <v>0</v>
      </c>
      <c r="FQ123" s="7">
        <f t="shared" ca="1" si="438"/>
        <v>0.91875608024001487</v>
      </c>
      <c r="FR123" s="7">
        <f t="shared" ca="1" si="439"/>
        <v>-0.45721761870155331</v>
      </c>
      <c r="FS123" s="7">
        <f t="shared" ca="1" si="440"/>
        <v>0</v>
      </c>
      <c r="FT123" s="7">
        <f t="shared" ca="1" si="441"/>
        <v>0</v>
      </c>
      <c r="FU123" s="7">
        <f ca="1">IFERROR(IF(FU122+FT123&gt;FV$4,FU122,FU122+FT123),"")</f>
        <v>60</v>
      </c>
      <c r="FV123" s="7">
        <f t="shared" ca="1" si="596"/>
        <v>0</v>
      </c>
      <c r="FW123" s="7">
        <f t="shared" ca="1" si="442"/>
        <v>0.46541491596219031</v>
      </c>
      <c r="FX123" s="7">
        <f t="shared" ca="1" si="443"/>
        <v>-3.8764544237287479E-3</v>
      </c>
      <c r="FY123" s="7">
        <f t="shared" ca="1" si="444"/>
        <v>0</v>
      </c>
      <c r="FZ123" s="7">
        <f t="shared" ca="1" si="445"/>
        <v>0</v>
      </c>
      <c r="GA123" s="7">
        <f ca="1">IFERROR(IF(GA122+FZ123&gt;GB$4,GA122,GA122+FZ123),"")</f>
        <v>60</v>
      </c>
      <c r="GB123" s="7">
        <f t="shared" ca="1" si="597"/>
        <v>0</v>
      </c>
      <c r="GC123" s="7">
        <f t="shared" ca="1" si="446"/>
        <v>0.97544506646432938</v>
      </c>
      <c r="GD123" s="7">
        <f t="shared" ca="1" si="447"/>
        <v>-0.51390660492586782</v>
      </c>
      <c r="GE123" s="7">
        <f t="shared" ca="1" si="448"/>
        <v>0</v>
      </c>
      <c r="GF123" s="7">
        <f t="shared" ca="1" si="449"/>
        <v>0</v>
      </c>
      <c r="GG123" s="7">
        <f ca="1">IFERROR(IF(GG122+GF123&gt;GH$4,GG122,GG122+GF123),"")</f>
        <v>60</v>
      </c>
      <c r="GH123" s="7">
        <f t="shared" ca="1" si="598"/>
        <v>0</v>
      </c>
      <c r="GI123" s="7">
        <f t="shared" ca="1" si="450"/>
        <v>0.10997673597974944</v>
      </c>
      <c r="GJ123" s="7">
        <f t="shared" ca="1" si="451"/>
        <v>0.35156172555871212</v>
      </c>
      <c r="GK123" s="7">
        <f t="shared" ca="1" si="452"/>
        <v>1</v>
      </c>
      <c r="GL123" s="7" t="str">
        <f t="shared" ca="1" si="453"/>
        <v>5</v>
      </c>
      <c r="GM123" s="7">
        <f ca="1">IFERROR(IF(GM122+GL123&gt;GN$4,GM122,GM122+GL123),"")</f>
        <v>60</v>
      </c>
      <c r="GN123" s="7">
        <f t="shared" ca="1" si="599"/>
        <v>0</v>
      </c>
      <c r="GO123" s="7">
        <f t="shared" ca="1" si="454"/>
        <v>0.3530741312078336</v>
      </c>
      <c r="GP123" s="7">
        <f t="shared" ca="1" si="455"/>
        <v>0.10846433033062797</v>
      </c>
      <c r="GQ123" s="7">
        <f t="shared" ca="1" si="456"/>
        <v>1</v>
      </c>
      <c r="GR123" s="7" t="str">
        <f t="shared" ca="1" si="457"/>
        <v>5</v>
      </c>
      <c r="GS123" s="7">
        <f ca="1">IFERROR(IF(GS122+GR123&gt;GT$4,GS122,GS122+GR123),"")</f>
        <v>60</v>
      </c>
      <c r="GT123" s="7">
        <f t="shared" ca="1" si="600"/>
        <v>0</v>
      </c>
      <c r="GU123" s="7">
        <f t="shared" ca="1" si="458"/>
        <v>0.66873953138899822</v>
      </c>
      <c r="GV123" s="7">
        <f t="shared" ca="1" si="459"/>
        <v>-0.20720106985053666</v>
      </c>
      <c r="GW123" s="7">
        <f t="shared" ca="1" si="460"/>
        <v>0</v>
      </c>
      <c r="GX123" s="7">
        <f t="shared" ca="1" si="461"/>
        <v>0</v>
      </c>
      <c r="GY123" s="7">
        <f ca="1">IFERROR(IF(GY122+GX123&gt;GZ$4,GY122,GY122+GX123),"")</f>
        <v>60</v>
      </c>
      <c r="GZ123" s="7">
        <f t="shared" ca="1" si="601"/>
        <v>0</v>
      </c>
      <c r="HA123" s="7">
        <f t="shared" ca="1" si="462"/>
        <v>0.88143585887670983</v>
      </c>
      <c r="HB123" s="7">
        <f t="shared" ca="1" si="463"/>
        <v>-0.41989739733824827</v>
      </c>
      <c r="HC123" s="7">
        <f t="shared" ca="1" si="464"/>
        <v>0</v>
      </c>
      <c r="HD123" s="7">
        <f t="shared" ca="1" si="465"/>
        <v>0</v>
      </c>
      <c r="HE123" s="7">
        <f ca="1">IFERROR(IF(HE122+HD123&gt;HF$4,HE122,HE122+HD123),"")</f>
        <v>60</v>
      </c>
      <c r="HF123" s="7">
        <f t="shared" ca="1" si="602"/>
        <v>0</v>
      </c>
      <c r="HG123" s="7">
        <f t="shared" ca="1" si="466"/>
        <v>0.46224446404578312</v>
      </c>
      <c r="HH123" s="7">
        <f t="shared" ca="1" si="467"/>
        <v>-7.06002507321557E-4</v>
      </c>
      <c r="HI123" s="7">
        <f t="shared" ca="1" si="468"/>
        <v>0</v>
      </c>
      <c r="HJ123" s="7">
        <f t="shared" ca="1" si="469"/>
        <v>0</v>
      </c>
      <c r="HK123" s="7">
        <f ca="1">IFERROR(IF(HK122+HJ123&gt;HL$4,HK122,HK122+HJ123),"")</f>
        <v>60</v>
      </c>
      <c r="HL123" s="7">
        <f t="shared" ca="1" si="603"/>
        <v>0</v>
      </c>
      <c r="HM123" s="7">
        <f t="shared" ca="1" si="470"/>
        <v>0.95774581618829102</v>
      </c>
      <c r="HN123" s="7">
        <f t="shared" ca="1" si="471"/>
        <v>-0.49620735464982946</v>
      </c>
      <c r="HO123" s="7">
        <f t="shared" ca="1" si="472"/>
        <v>0</v>
      </c>
      <c r="HP123" s="7">
        <f t="shared" ca="1" si="473"/>
        <v>0</v>
      </c>
      <c r="HQ123" s="7">
        <f ca="1">IFERROR(IF(HQ122+HP123&gt;HR$4,HQ122,HQ122+HP123),"")</f>
        <v>60</v>
      </c>
      <c r="HR123" s="7">
        <f t="shared" ca="1" si="604"/>
        <v>0</v>
      </c>
      <c r="HS123" s="7">
        <f t="shared" ca="1" si="474"/>
        <v>0.19699495330233485</v>
      </c>
      <c r="HT123" s="7">
        <f t="shared" ca="1" si="475"/>
        <v>0.26454350823612671</v>
      </c>
      <c r="HU123" s="7">
        <f t="shared" ca="1" si="476"/>
        <v>1</v>
      </c>
      <c r="HV123" s="7" t="str">
        <f t="shared" ca="1" si="477"/>
        <v>5</v>
      </c>
      <c r="HW123" s="7">
        <f ca="1">IFERROR(IF(HW122+HV123&gt;HX$4,HW122,HW122+HV123),"")</f>
        <v>60</v>
      </c>
      <c r="HX123" s="7">
        <f t="shared" ca="1" si="605"/>
        <v>0</v>
      </c>
      <c r="HY123" s="7">
        <f t="shared" ca="1" si="478"/>
        <v>0.48456861652344785</v>
      </c>
      <c r="HZ123" s="7">
        <f t="shared" ca="1" si="479"/>
        <v>-2.3030154984986284E-2</v>
      </c>
      <c r="IA123" s="7">
        <f t="shared" ca="1" si="480"/>
        <v>0</v>
      </c>
      <c r="IB123" s="7">
        <f t="shared" ca="1" si="481"/>
        <v>0</v>
      </c>
      <c r="IC123" s="7">
        <f ca="1">IFERROR(IF(IC122+IB123&gt;ID$4,IC122,IC122+IB123),"")</f>
        <v>60</v>
      </c>
      <c r="ID123" s="7">
        <f t="shared" ca="1" si="606"/>
        <v>0</v>
      </c>
      <c r="IE123" s="7">
        <f t="shared" ca="1" si="482"/>
        <v>0.24024828299509093</v>
      </c>
      <c r="IF123" s="7">
        <f t="shared" ca="1" si="483"/>
        <v>0.22129017854337063</v>
      </c>
      <c r="IG123" s="7">
        <f t="shared" ca="1" si="484"/>
        <v>1</v>
      </c>
      <c r="IH123" s="7" t="str">
        <f t="shared" ca="1" si="485"/>
        <v>5</v>
      </c>
      <c r="II123" s="7">
        <f ca="1">IFERROR(IF(II122+IH123&gt;IJ$4,II122,II122+IH123),"")</f>
        <v>60</v>
      </c>
      <c r="IJ123" s="7">
        <f t="shared" ca="1" si="607"/>
        <v>0</v>
      </c>
      <c r="IK123" s="7">
        <f t="shared" ca="1" si="486"/>
        <v>0.30200127033746182</v>
      </c>
      <c r="IL123" s="7">
        <f t="shared" ca="1" si="487"/>
        <v>0.15953719120099974</v>
      </c>
      <c r="IM123" s="7">
        <f t="shared" ca="1" si="488"/>
        <v>1</v>
      </c>
      <c r="IN123" s="7" t="str">
        <f t="shared" ca="1" si="489"/>
        <v>5</v>
      </c>
      <c r="IO123" s="7">
        <f ca="1">IFERROR(IF(IO122+IN123&gt;IP$4,IO122,IO122+IN123),"")</f>
        <v>60</v>
      </c>
      <c r="IP123" s="7">
        <f t="shared" ca="1" si="608"/>
        <v>0</v>
      </c>
      <c r="IQ123" s="7">
        <f t="shared" ca="1" si="490"/>
        <v>0.93081684535089482</v>
      </c>
      <c r="IR123" s="7">
        <f t="shared" ca="1" si="491"/>
        <v>-0.46927838381243325</v>
      </c>
      <c r="IS123" s="7">
        <f t="shared" ca="1" si="492"/>
        <v>0</v>
      </c>
      <c r="IT123" s="7">
        <f t="shared" ca="1" si="493"/>
        <v>0</v>
      </c>
      <c r="IU123" s="7">
        <f ca="1">IFERROR(IF(IU122+IT123&gt;IV$4,IU122,IU122+IT123),"")</f>
        <v>60</v>
      </c>
      <c r="IV123" s="7">
        <f t="shared" ca="1" si="609"/>
        <v>0</v>
      </c>
      <c r="IW123" s="7">
        <f t="shared" ca="1" si="494"/>
        <v>0.77241764564570881</v>
      </c>
      <c r="IX123" s="7">
        <f t="shared" ca="1" si="495"/>
        <v>-0.31087918410724724</v>
      </c>
      <c r="IY123" s="7">
        <f t="shared" ca="1" si="496"/>
        <v>0</v>
      </c>
      <c r="IZ123" s="7">
        <f t="shared" ca="1" si="497"/>
        <v>0</v>
      </c>
      <c r="JA123" s="7">
        <f ca="1">IFERROR(IF(JA122+IZ123&gt;JB$4,JA122,JA122+IZ123),"")</f>
        <v>60</v>
      </c>
      <c r="JB123" s="7">
        <f t="shared" ca="1" si="610"/>
        <v>0</v>
      </c>
      <c r="JC123" s="7">
        <f t="shared" ca="1" si="498"/>
        <v>0.49494341425263133</v>
      </c>
      <c r="JD123" s="7">
        <f t="shared" ca="1" si="499"/>
        <v>-3.3404952714169767E-2</v>
      </c>
      <c r="JE123" s="7">
        <f t="shared" ca="1" si="500"/>
        <v>0</v>
      </c>
      <c r="JF123" s="7">
        <f t="shared" ca="1" si="501"/>
        <v>0</v>
      </c>
      <c r="JG123" s="7">
        <f ca="1">IFERROR(IF(JG122+JF123&gt;JH$4,JG122,JG122+JF123),"")</f>
        <v>60</v>
      </c>
      <c r="JH123" s="7">
        <f t="shared" ca="1" si="611"/>
        <v>0</v>
      </c>
      <c r="JI123" s="7">
        <f t="shared" ca="1" si="502"/>
        <v>7.5035789613892012E-2</v>
      </c>
      <c r="JJ123" s="7">
        <f t="shared" ca="1" si="503"/>
        <v>0.38650267192456955</v>
      </c>
      <c r="JK123" s="7">
        <f t="shared" ca="1" si="504"/>
        <v>1</v>
      </c>
      <c r="JL123" s="7" t="str">
        <f t="shared" ca="1" si="505"/>
        <v>5</v>
      </c>
      <c r="JM123" s="7">
        <f ca="1">IFERROR(IF(JM122+JL123&gt;JN$4,JM122,JM122+JL123),"")</f>
        <v>60</v>
      </c>
      <c r="JN123" s="7">
        <f t="shared" ca="1" si="612"/>
        <v>0</v>
      </c>
      <c r="JO123" s="7">
        <f t="shared" ca="1" si="506"/>
        <v>0.22550556974322833</v>
      </c>
      <c r="JP123" s="7">
        <f t="shared" ca="1" si="507"/>
        <v>0.23603289179523324</v>
      </c>
      <c r="JQ123" s="7">
        <f t="shared" ca="1" si="508"/>
        <v>1</v>
      </c>
      <c r="JR123" s="7" t="str">
        <f t="shared" ca="1" si="509"/>
        <v>5</v>
      </c>
      <c r="JS123" s="7">
        <f ca="1">IFERROR(IF(JS122+JR123&gt;JT$4,JS122,JS122+JR123),"")</f>
        <v>60</v>
      </c>
      <c r="JT123" s="7">
        <f t="shared" ca="1" si="613"/>
        <v>0</v>
      </c>
      <c r="JU123" s="7">
        <f t="shared" ca="1" si="510"/>
        <v>0.82062742032894243</v>
      </c>
      <c r="JV123" s="7">
        <f t="shared" ca="1" si="511"/>
        <v>-0.35908895879048086</v>
      </c>
      <c r="JW123" s="7">
        <f t="shared" ca="1" si="512"/>
        <v>0</v>
      </c>
      <c r="JX123" s="7">
        <f t="shared" ca="1" si="513"/>
        <v>0</v>
      </c>
      <c r="JY123" s="7">
        <f ca="1">IFERROR(IF(JY122+JX123&gt;JZ$4,JY122,JY122+JX123),"")</f>
        <v>60</v>
      </c>
      <c r="JZ123" s="7">
        <f t="shared" ca="1" si="614"/>
        <v>0</v>
      </c>
      <c r="KA123" s="7">
        <f t="shared" ca="1" si="514"/>
        <v>0.25588766862990664</v>
      </c>
      <c r="KB123" s="7">
        <f t="shared" ca="1" si="515"/>
        <v>0.20565079290855492</v>
      </c>
      <c r="KC123" s="7">
        <f t="shared" ca="1" si="516"/>
        <v>1</v>
      </c>
      <c r="KD123" s="7" t="str">
        <f t="shared" ca="1" si="517"/>
        <v>5</v>
      </c>
      <c r="KE123" s="7">
        <f ca="1">IFERROR(IF(KE122+KD123&gt;KF$4,KE122,KE122+KD123),"")</f>
        <v>60</v>
      </c>
      <c r="KF123" s="7">
        <f t="shared" ca="1" si="615"/>
        <v>0</v>
      </c>
      <c r="KG123" s="7">
        <f t="shared" ca="1" si="518"/>
        <v>0.50724469516068449</v>
      </c>
      <c r="KH123" s="7">
        <f t="shared" ca="1" si="519"/>
        <v>-4.5706233622222925E-2</v>
      </c>
      <c r="KI123" s="7">
        <f t="shared" ca="1" si="520"/>
        <v>0</v>
      </c>
      <c r="KJ123" s="7">
        <f t="shared" ca="1" si="521"/>
        <v>0</v>
      </c>
      <c r="KK123" s="7">
        <f ca="1">IFERROR(IF(KK122+KJ123&gt;KL$4,KK122,KK122+KJ123),"")</f>
        <v>60</v>
      </c>
      <c r="KL123" s="7">
        <f t="shared" ca="1" si="616"/>
        <v>0</v>
      </c>
      <c r="KM123" s="7">
        <f t="shared" ca="1" si="522"/>
        <v>0.43668875929688689</v>
      </c>
      <c r="KN123" s="7">
        <f t="shared" ca="1" si="523"/>
        <v>2.4849702241574678E-2</v>
      </c>
      <c r="KO123" s="7">
        <f t="shared" ca="1" si="524"/>
        <v>1</v>
      </c>
      <c r="KP123" s="7" t="str">
        <f t="shared" ca="1" si="525"/>
        <v>5</v>
      </c>
      <c r="KQ123" s="7">
        <f ca="1">IFERROR(IF(KQ122+KP123&gt;KR$4,KQ122,KQ122+KP123),"")</f>
        <v>60</v>
      </c>
      <c r="KR123" s="7">
        <f t="shared" ca="1" si="617"/>
        <v>0</v>
      </c>
      <c r="KS123" s="7">
        <f t="shared" ca="1" si="526"/>
        <v>0.50230661273198396</v>
      </c>
      <c r="KT123" s="7">
        <f t="shared" ca="1" si="527"/>
        <v>-4.0768151193522395E-2</v>
      </c>
      <c r="KU123" s="7">
        <f t="shared" ca="1" si="528"/>
        <v>0</v>
      </c>
      <c r="KV123" s="7">
        <f t="shared" ca="1" si="529"/>
        <v>0</v>
      </c>
      <c r="KW123" s="7">
        <f ca="1">IFERROR(IF(KW122+KV123&gt;KX$4,KW122,KW122+KV123),"")</f>
        <v>60</v>
      </c>
      <c r="KX123" s="7">
        <f t="shared" ca="1" si="618"/>
        <v>0</v>
      </c>
      <c r="KY123" s="7">
        <f t="shared" ca="1" si="530"/>
        <v>0.4615192997588804</v>
      </c>
      <c r="KZ123" s="7">
        <f t="shared" ca="1" si="531"/>
        <v>1.916177958116716E-5</v>
      </c>
      <c r="LA123" s="7">
        <f t="shared" ca="1" si="532"/>
        <v>1</v>
      </c>
      <c r="LB123" s="7" t="str">
        <f t="shared" ca="1" si="533"/>
        <v>5</v>
      </c>
      <c r="LC123" s="7">
        <f ca="1">IFERROR(IF(LC122+LB123&gt;LD$4,LC122,LC122+LB123),"")</f>
        <v>60</v>
      </c>
      <c r="LD123" s="7">
        <f t="shared" ca="1" si="619"/>
        <v>0</v>
      </c>
      <c r="LE123" s="7">
        <f t="shared" ca="1" si="534"/>
        <v>0.39704217064075897</v>
      </c>
      <c r="LF123" s="7">
        <f t="shared" ca="1" si="535"/>
        <v>6.4496290897702591E-2</v>
      </c>
      <c r="LG123" s="7">
        <f t="shared" ca="1" si="536"/>
        <v>1</v>
      </c>
      <c r="LH123" s="7" t="str">
        <f t="shared" ca="1" si="537"/>
        <v>5</v>
      </c>
      <c r="LI123" s="7">
        <f ca="1">IFERROR(IF(LI122+LH123&gt;LJ$4,LI122,LI122+LH123),"")</f>
        <v>60</v>
      </c>
      <c r="LJ123" s="7">
        <f t="shared" ca="1" si="620"/>
        <v>0</v>
      </c>
      <c r="LK123" s="7">
        <f t="shared" ca="1" si="538"/>
        <v>0.89698596253112672</v>
      </c>
      <c r="LL123" s="7">
        <f t="shared" ca="1" si="539"/>
        <v>-0.43544750099266516</v>
      </c>
      <c r="LM123" s="7">
        <f t="shared" ca="1" si="540"/>
        <v>0</v>
      </c>
      <c r="LN123" s="7">
        <f t="shared" ca="1" si="541"/>
        <v>0</v>
      </c>
      <c r="LO123" s="7">
        <f ca="1">IFERROR(IF(LO122+LN123&gt;LP$4,LO122,LO122+LN123),"")</f>
        <v>60</v>
      </c>
      <c r="LP123" s="7">
        <f t="shared" ca="1" si="621"/>
        <v>0</v>
      </c>
      <c r="LQ123" s="7">
        <f t="shared" ca="1" si="542"/>
        <v>0.31460981284850242</v>
      </c>
      <c r="LR123" s="7">
        <f t="shared" ca="1" si="543"/>
        <v>0.14692864868995914</v>
      </c>
      <c r="LS123" s="7">
        <f t="shared" ca="1" si="544"/>
        <v>1</v>
      </c>
      <c r="LT123" s="7" t="str">
        <f t="shared" ca="1" si="545"/>
        <v>5</v>
      </c>
      <c r="LU123" s="7">
        <f ca="1">IFERROR(IF(LU122+LT123&gt;LV$4,LU122,LU122+LT123),"")</f>
        <v>60</v>
      </c>
      <c r="LV123" s="7">
        <f t="shared" ca="1" si="622"/>
        <v>0</v>
      </c>
      <c r="LW123" s="7">
        <f t="shared" ca="1" si="546"/>
        <v>0.80879401816371421</v>
      </c>
      <c r="LX123" s="7">
        <f t="shared" ca="1" si="547"/>
        <v>-0.34725555662525265</v>
      </c>
      <c r="LY123" s="7">
        <f t="shared" ca="1" si="548"/>
        <v>0</v>
      </c>
      <c r="LZ123" s="7">
        <f t="shared" ca="1" si="549"/>
        <v>0</v>
      </c>
      <c r="MA123" s="7">
        <f ca="1">IFERROR(IF(MA122+LZ123&gt;MB$4,MA122,MA122+LZ123),"")</f>
        <v>60</v>
      </c>
      <c r="MB123" s="7">
        <f t="shared" ca="1" si="623"/>
        <v>0</v>
      </c>
      <c r="MC123" s="7">
        <f t="shared" ca="1" si="550"/>
        <v>0.77769410415976781</v>
      </c>
      <c r="MD123" s="7">
        <f t="shared" ca="1" si="551"/>
        <v>-0.31615564262130624</v>
      </c>
      <c r="ME123" s="7">
        <f t="shared" ca="1" si="552"/>
        <v>0</v>
      </c>
      <c r="MF123" s="7">
        <f t="shared" ca="1" si="553"/>
        <v>0</v>
      </c>
      <c r="MG123" s="7">
        <f ca="1">IFERROR(IF(MG122+MF123&gt;MH$4,MG122,MG122+MF123),"")</f>
        <v>60</v>
      </c>
      <c r="MH123" s="7">
        <f t="shared" ca="1" si="624"/>
        <v>0</v>
      </c>
      <c r="MI123" s="7">
        <f t="shared" ca="1" si="554"/>
        <v>0.33412326633550826</v>
      </c>
      <c r="MJ123" s="7">
        <f t="shared" ca="1" si="555"/>
        <v>0.1274151952029533</v>
      </c>
      <c r="MK123" s="7">
        <f t="shared" ca="1" si="556"/>
        <v>1</v>
      </c>
      <c r="ML123" s="7" t="str">
        <f t="shared" ca="1" si="557"/>
        <v>5</v>
      </c>
      <c r="MM123" s="7">
        <f ca="1">IFERROR(IF(MM122+ML123&gt;MN$4,MM122,MM122+ML123),"")</f>
        <v>60</v>
      </c>
      <c r="MN123" s="7">
        <f t="shared" ca="1" si="625"/>
        <v>0</v>
      </c>
      <c r="MO123" s="7">
        <f t="shared" ca="1" si="558"/>
        <v>0.79258208779310835</v>
      </c>
      <c r="MP123" s="7">
        <f t="shared" ca="1" si="559"/>
        <v>-0.33104362625464678</v>
      </c>
      <c r="MQ123" s="7">
        <f t="shared" ca="1" si="560"/>
        <v>0</v>
      </c>
      <c r="MR123" s="7">
        <f t="shared" ca="1" si="561"/>
        <v>0</v>
      </c>
      <c r="MS123" s="7">
        <f ca="1">IFERROR(IF(MS122+MR123&gt;MT$4,MS122,MS122+MR123),"")</f>
        <v>60</v>
      </c>
      <c r="MT123" s="7">
        <f t="shared" ca="1" si="626"/>
        <v>0</v>
      </c>
      <c r="MU123" s="7">
        <f t="shared" ca="1" si="562"/>
        <v>0.13558808880518247</v>
      </c>
      <c r="MV123" s="7">
        <f t="shared" ca="1" si="563"/>
        <v>0.32595037273327909</v>
      </c>
      <c r="MW123" s="7">
        <f t="shared" ca="1" si="564"/>
        <v>1</v>
      </c>
      <c r="MX123" s="7" t="str">
        <f t="shared" ca="1" si="565"/>
        <v>5</v>
      </c>
      <c r="MY123" s="7">
        <f ca="1">IFERROR(IF(MY122+MX123&gt;MZ$4,MY122,MY122+MX123),"")</f>
        <v>60</v>
      </c>
      <c r="MZ123" s="7">
        <f t="shared" ca="1" si="627"/>
        <v>0</v>
      </c>
      <c r="NA123" s="7">
        <f t="shared" ca="1" si="566"/>
        <v>5.1452899912656225E-2</v>
      </c>
      <c r="NB123" s="7">
        <f t="shared" ca="1" si="567"/>
        <v>0.41008556162580534</v>
      </c>
      <c r="NC123" s="7">
        <f t="shared" ca="1" si="568"/>
        <v>1</v>
      </c>
      <c r="ND123" s="7" t="str">
        <f t="shared" ca="1" si="569"/>
        <v>5</v>
      </c>
      <c r="NE123" s="7">
        <f ca="1">IFERROR(IF(NE122+ND123&gt;NF$4,NE122,NE122+ND123),"")</f>
        <v>60</v>
      </c>
      <c r="NF123" s="7">
        <f t="shared" ca="1" si="628"/>
        <v>0</v>
      </c>
      <c r="NG123" s="7">
        <f t="shared" ca="1" si="570"/>
        <v>0.76320243816784084</v>
      </c>
      <c r="NH123" s="7">
        <f t="shared" ca="1" si="571"/>
        <v>-0.30166397662937927</v>
      </c>
      <c r="NI123" s="7">
        <f t="shared" ca="1" si="572"/>
        <v>0</v>
      </c>
      <c r="NJ123" s="7">
        <f t="shared" ca="1" si="573"/>
        <v>0</v>
      </c>
      <c r="NK123" s="7">
        <f ca="1">IFERROR(IF(NK122+NJ123&gt;NL$4,NK122,NK122+NJ123),"")</f>
        <v>60</v>
      </c>
      <c r="NL123" s="7">
        <f t="shared" ca="1" si="629"/>
        <v>0</v>
      </c>
      <c r="NM123" s="7">
        <f t="shared" ca="1" si="574"/>
        <v>0.26892273441802372</v>
      </c>
      <c r="NN123" s="7">
        <f t="shared" ca="1" si="575"/>
        <v>0.19261572712043784</v>
      </c>
      <c r="NO123" s="7">
        <f t="shared" ca="1" si="576"/>
        <v>1</v>
      </c>
      <c r="NP123" s="7" t="str">
        <f t="shared" ca="1" si="577"/>
        <v>5</v>
      </c>
      <c r="NQ123" s="7">
        <f ca="1">IFERROR(IF(NQ122+NP123&gt;NR$4,NQ122,NQ122+NP123),"")</f>
        <v>60</v>
      </c>
      <c r="NR123" s="7">
        <f t="shared" ca="1" si="630"/>
        <v>0</v>
      </c>
      <c r="NT123">
        <v>121</v>
      </c>
      <c r="NU123" s="7" t="s">
        <v>19</v>
      </c>
      <c r="NV123" s="7" t="str">
        <f t="shared" ca="1" si="335"/>
        <v/>
      </c>
      <c r="NW123" s="7" t="str">
        <f t="shared" ca="1" si="329"/>
        <v/>
      </c>
      <c r="NX123" t="str">
        <f ca="1">IFERROR(VLOOKUP(NT123,$K$3:$AK$568,8,FALSE),"")</f>
        <v/>
      </c>
      <c r="NY123" t="str">
        <f ca="1">IFERROR(VLOOKUP(NT123,$K$3:$AK$568,9,FALSE),"")</f>
        <v/>
      </c>
      <c r="NZ123" s="7" t="str">
        <f ca="1">IFERROR(VLOOKUP(NT123,$K$3:$AK$568,27,FALSE),"")</f>
        <v/>
      </c>
      <c r="OB123">
        <v>121</v>
      </c>
      <c r="OC123" s="7" t="s">
        <v>19</v>
      </c>
      <c r="OD123" t="e">
        <f t="shared" ca="1" si="336"/>
        <v>#N/A</v>
      </c>
      <c r="OE123" s="7" t="str">
        <f t="shared" ca="1" si="337"/>
        <v/>
      </c>
      <c r="OF123" s="7" t="str">
        <f t="shared" ca="1" si="338"/>
        <v/>
      </c>
      <c r="OG123" t="str">
        <f t="shared" ca="1" si="339"/>
        <v/>
      </c>
      <c r="OI123">
        <v>121</v>
      </c>
      <c r="OJ123" s="7" t="s">
        <v>19</v>
      </c>
      <c r="OK123" s="7" t="str">
        <f t="shared" ca="1" si="340"/>
        <v/>
      </c>
      <c r="OL123" s="7" t="str">
        <f t="shared" ca="1" si="341"/>
        <v/>
      </c>
      <c r="OM123" t="str">
        <f ca="1">IFERROR(VLOOKUP(OI123,$L$3:$AK$568,7,FALSE),"")</f>
        <v/>
      </c>
      <c r="ON123" t="str">
        <f ca="1">IFERROR(VLOOKUP(OI123,$L$3:$AK$568,8,FALSE),"")</f>
        <v/>
      </c>
      <c r="OO123" s="7" t="str">
        <f ca="1">IFERROR(VLOOKUP(OI123,$L$3:$AK$568,26,FALSE),"")</f>
        <v/>
      </c>
      <c r="OQ123">
        <v>121</v>
      </c>
      <c r="OR123" s="7" t="s">
        <v>19</v>
      </c>
      <c r="OS123" t="e">
        <f t="shared" ca="1" si="342"/>
        <v>#N/A</v>
      </c>
      <c r="OT123" s="7" t="str">
        <f t="shared" ca="1" si="343"/>
        <v/>
      </c>
      <c r="OU123" s="7" t="str">
        <f t="shared" ca="1" si="344"/>
        <v/>
      </c>
      <c r="OV123" t="str">
        <f t="shared" ca="1" si="345"/>
        <v/>
      </c>
      <c r="OX123">
        <v>121</v>
      </c>
      <c r="OY123" s="7" t="s">
        <v>19</v>
      </c>
      <c r="OZ123" s="7" t="str">
        <f t="shared" ca="1" si="346"/>
        <v/>
      </c>
      <c r="PA123" s="7" t="str">
        <f t="shared" ca="1" si="347"/>
        <v/>
      </c>
      <c r="PB123" t="str">
        <f ca="1">IFERROR(VLOOKUP(OX123,$M$3:$AK$568,6,FALSE),"")</f>
        <v/>
      </c>
      <c r="PC123" t="str">
        <f ca="1">IFERROR(VLOOKUP(OX123,$M$3:$AK$568,7,FALSE),"")</f>
        <v/>
      </c>
      <c r="PD123" s="7" t="str">
        <f ca="1">IFERROR(VLOOKUP(OX123,$M$3:$AK$568,25,FALSE),"")</f>
        <v/>
      </c>
      <c r="PF123">
        <v>121</v>
      </c>
      <c r="PG123" s="7" t="s">
        <v>19</v>
      </c>
      <c r="PH123" t="e">
        <f t="shared" ca="1" si="348"/>
        <v>#N/A</v>
      </c>
      <c r="PI123" s="7" t="str">
        <f t="shared" ca="1" si="349"/>
        <v/>
      </c>
      <c r="PJ123" s="7" t="str">
        <f t="shared" ca="1" si="350"/>
        <v/>
      </c>
      <c r="PK123" t="str">
        <f t="shared" ca="1" si="351"/>
        <v/>
      </c>
      <c r="PM123">
        <v>121</v>
      </c>
      <c r="PN123" s="7" t="s">
        <v>19</v>
      </c>
      <c r="PO123" s="202" t="str">
        <f t="shared" ca="1" si="352"/>
        <v/>
      </c>
      <c r="PP123" s="7" t="str">
        <f t="shared" ca="1" si="353"/>
        <v/>
      </c>
      <c r="PQ123" t="str">
        <f ca="1">IFERROR(VLOOKUP(PM123,$G$325:$R$409,12,FALSE),"")</f>
        <v/>
      </c>
      <c r="PR123" t="e">
        <f ca="1">VLOOKUP(PM123,$G$324:$Q$409,11,FALSE)</f>
        <v>#N/A</v>
      </c>
      <c r="PS123" s="7" t="str">
        <f ca="1">VLOOKUP(PQ123,$R$325:$Y$409,8,FALSE)</f>
        <v>- -</v>
      </c>
      <c r="PT123" s="7">
        <f ca="1">ReSt</f>
        <v>-4</v>
      </c>
      <c r="PU123" s="7" t="e">
        <f t="shared" ca="1" si="354"/>
        <v>#N/A</v>
      </c>
      <c r="PV123" s="7" t="e">
        <f t="shared" ca="1" si="355"/>
        <v>#N/A</v>
      </c>
      <c r="PW123" s="7" t="str">
        <f ca="1">VLOOKUP(PQ123,$R$325:$AK$409,8,FALSE)</f>
        <v>- -</v>
      </c>
      <c r="PX123" s="7"/>
      <c r="PY123">
        <v>121</v>
      </c>
      <c r="PZ123" s="7" t="s">
        <v>19</v>
      </c>
      <c r="QA123" t="str">
        <f t="shared" ca="1" si="356"/>
        <v/>
      </c>
      <c r="QB123" s="7" t="str">
        <f t="shared" ca="1" si="357"/>
        <v/>
      </c>
      <c r="QC123" s="7" t="str">
        <f t="shared" ca="1" si="358"/>
        <v/>
      </c>
      <c r="QD123" t="str">
        <f t="shared" ca="1" si="359"/>
        <v/>
      </c>
      <c r="QF123">
        <v>121</v>
      </c>
      <c r="QG123" s="7" t="s">
        <v>19</v>
      </c>
      <c r="QH123" s="7" t="str">
        <f t="shared" ca="1" si="360"/>
        <v/>
      </c>
      <c r="QI123" s="7" t="e">
        <f t="shared" ca="1" si="361"/>
        <v>#VALUE!</v>
      </c>
      <c r="QJ123" t="e">
        <f t="shared" ca="1" si="362"/>
        <v>#N/A</v>
      </c>
      <c r="QK123" s="7" t="e">
        <f t="shared" ca="1" si="363"/>
        <v>#N/A</v>
      </c>
      <c r="QM123">
        <v>121</v>
      </c>
      <c r="QN123" s="7" t="s">
        <v>19</v>
      </c>
      <c r="QO123" t="str">
        <f t="shared" ca="1" si="364"/>
        <v/>
      </c>
      <c r="QP123" s="7" t="str">
        <f t="shared" ca="1" si="365"/>
        <v/>
      </c>
      <c r="QQ123" t="str">
        <f t="shared" ca="1" si="366"/>
        <v/>
      </c>
    </row>
    <row r="124" spans="1:459" x14ac:dyDescent="0.25">
      <c r="A124" s="240" t="str">
        <f>IF('Character Sheet'!$B$4="Creature","N","Y")</f>
        <v>Y</v>
      </c>
      <c r="C124" s="75"/>
      <c r="D124" s="76"/>
      <c r="F124" s="75"/>
      <c r="G124" s="76"/>
      <c r="I124" s="75"/>
      <c r="J124" s="85"/>
      <c r="K124" s="85">
        <f t="shared" ca="1" si="330"/>
        <v>4</v>
      </c>
      <c r="L124" s="85">
        <f t="shared" ca="1" si="632"/>
        <v>0</v>
      </c>
      <c r="M124" s="70">
        <f t="shared" ca="1" si="643"/>
        <v>5</v>
      </c>
      <c r="O124" s="222">
        <f t="shared" ca="1" si="331"/>
        <v>55</v>
      </c>
      <c r="Q124" s="7" t="str">
        <f t="shared" si="633"/>
        <v>Stone Craft</v>
      </c>
      <c r="R124" s="9" t="s">
        <v>1415</v>
      </c>
      <c r="S124" s="9" t="s">
        <v>1906</v>
      </c>
      <c r="T124" s="61" t="str">
        <f>SUBSTITUTE(IFERROR(IFERROR(VLOOKUP(R124,'[1]Skill Statistics'!$A$3:$C$513,2,FALSE),VLOOKUP(Q124,'[1]Skill Statistics'!$A$3:$C$513,2,FALSE)),T123),"R*","ReSt")</f>
        <v>Ag/Me</v>
      </c>
      <c r="U124" s="61" t="str">
        <f>IFERROR(IFERROR(VLOOKUP(R124,'[1]Skill Statistics'!$A$3:$C$513,3,FALSE),VLOOKUP(Q124,'[1]Skill Statistics'!$A$3:$C$513,3,FALSE)),U123)</f>
        <v>St</v>
      </c>
      <c r="V124" s="61" t="str">
        <f>IF(ISNUMBER(SEARCH("Category",R124)),"- -",IFERROR(IFERROR(VLOOKUP(Q124,[1]Professions!$A$4:$AM$288,MATCH(Profession,[1]Professions!$A$1:$AM$1,0),FALSE),VLOOKUP(Q124,Calculations!$B$91:$I$95,8,FALSE)),"- -"))</f>
        <v>2 / 4</v>
      </c>
      <c r="W124" s="60">
        <f t="shared" ca="1" si="332"/>
        <v>0</v>
      </c>
      <c r="X124" s="7">
        <f ca="1">IFERROR(VLOOKUP(R124,$BS$6:$NR$519,MATCH(ActualLevel,$BS$3:$NR$3,0),FALSE),"- -")</f>
        <v>0</v>
      </c>
      <c r="Y124" s="7">
        <f t="shared" ca="1" si="640"/>
        <v>0</v>
      </c>
      <c r="Z124" s="7">
        <f ca="1">IFERROR(VLOOKUP(Y124,Charts!$BQ$2:$BR$52,2,FALSE),"- -")</f>
        <v>-25</v>
      </c>
      <c r="AA124" s="7">
        <f t="shared" ca="1" si="367"/>
        <v>6</v>
      </c>
      <c r="AB124" s="7">
        <f t="shared" ca="1" si="634"/>
        <v>0</v>
      </c>
      <c r="AC124" s="7"/>
      <c r="AD124" s="7"/>
      <c r="AE124" s="7"/>
      <c r="AF124" s="7"/>
      <c r="AG124" s="7"/>
      <c r="AH124" s="43"/>
      <c r="AI124" s="7"/>
      <c r="AJ124" s="7"/>
      <c r="AK124" s="7">
        <f t="shared" ca="1" si="368"/>
        <v>-19</v>
      </c>
      <c r="AL124" s="7"/>
      <c r="AM124" s="69">
        <f>IFERROR(VLOOKUP(R124,'[1]Skill Statistics'!$A$3:$AN$513,MATCH(Profession,'[1]Skill Statistics'!$A$2:$AN$2,0),FALSE),0)</f>
        <v>0</v>
      </c>
      <c r="AN124" s="85">
        <f>IFERROR(VLOOKUP(Q124,'[1]Skill Statistics'!$A$3:$BK$513,MATCH(Archetype,'[1]Skill Statistics'!$A$2:$BK$2,0),FALSE),0)</f>
        <v>0</v>
      </c>
      <c r="AO124" s="85">
        <f>IFERROR(VLOOKUP(Q124,'[1]Skill Statistics'!$A$3:$BB$513,MATCH(Race,'[1]Skill Statistics'!$A$2:$BB$2,0),FALSE),0)</f>
        <v>0</v>
      </c>
      <c r="AP124" s="85">
        <f t="shared" ca="1" si="333"/>
        <v>0.6</v>
      </c>
      <c r="AQ124" s="70">
        <v>0.3</v>
      </c>
      <c r="AS124" s="69">
        <f>IFERROR(VLOOKUP(Q124,'[1]Professional Skills'!$A$4:$AM$288,MATCH(Profession,'[1]Professional Skills'!$A$3:$AM$3,0),FALSE),"- -")</f>
        <v>0</v>
      </c>
      <c r="AU124" s="7">
        <f t="shared" si="636"/>
        <v>0</v>
      </c>
      <c r="AV124" s="7">
        <f t="shared" ca="1" si="635"/>
        <v>0</v>
      </c>
      <c r="AW124" t="str">
        <f t="shared" si="371"/>
        <v/>
      </c>
      <c r="AX124" t="str">
        <f>IFERROR(_xlfn.RANK.EQ(AW124,$AW$5:$AW$568),"")</f>
        <v/>
      </c>
      <c r="AY124">
        <f t="shared" si="327"/>
        <v>0</v>
      </c>
      <c r="AZ124" s="70" t="str">
        <f t="shared" si="369"/>
        <v/>
      </c>
      <c r="BB124" s="69" t="str">
        <f>IFERROR(IF(Q124="Language",VLOOKUP(R124,[1]Cultures!$B$4:$N$218,MATCH(Culture,[1]Cultures!$B$3:$N$3,0),FALSE),VLOOKUP(Q124,[1]Cultures!$B$4:$O$212,MATCH(Culture,[1]Cultures!$B$3:$O$3,0),FALSE)),"- -")</f>
        <v>- -</v>
      </c>
      <c r="BD124">
        <f t="shared" ca="1" si="631"/>
        <v>0</v>
      </c>
      <c r="BE124" t="str">
        <f t="shared" si="578"/>
        <v/>
      </c>
      <c r="BG124">
        <f t="shared" ca="1" si="641"/>
        <v>0.9795954049354838</v>
      </c>
      <c r="BH124">
        <f ca="1">_xlfn.RANK.EQ(BG124,$BG$89:$BG$568)</f>
        <v>11</v>
      </c>
      <c r="BI124" s="7" t="str">
        <f t="shared" ca="1" si="644"/>
        <v>- -</v>
      </c>
      <c r="BK124" s="7">
        <f t="shared" ca="1" si="642"/>
        <v>0</v>
      </c>
      <c r="BL124" s="70">
        <f t="shared" ca="1" si="328"/>
        <v>0</v>
      </c>
      <c r="BN124" s="69">
        <f>IFERROR(VLOOKUP(V124,Charts!$BT$2:$BV$14,3,FALSE),"- -")</f>
        <v>0.76923076923076927</v>
      </c>
      <c r="BO124" s="85">
        <f t="shared" ca="1" si="334"/>
        <v>2.4658958476540498</v>
      </c>
      <c r="BP124" s="70">
        <f t="shared" ca="1" si="579"/>
        <v>55</v>
      </c>
      <c r="BR124" s="7">
        <v>119</v>
      </c>
      <c r="BS124" s="9" t="str">
        <f ca="1">VLOOKUP(BR124,$O$3:$R$568,4,FALSE)</f>
        <v>Delving</v>
      </c>
      <c r="BT124" s="7" t="str">
        <f ca="1">VLOOKUP(BS124,$R$3:$V$568,5,FALSE)</f>
        <v>3 / 5</v>
      </c>
      <c r="BU124" s="7">
        <f ca="1">VLOOKUP(BT124,Charts!$BT$2:$BV$14,3,FALSE)</f>
        <v>0.61538461538461542</v>
      </c>
      <c r="BV124" s="7" t="str">
        <f t="shared" ca="1" si="372"/>
        <v>3</v>
      </c>
      <c r="BW124" s="7" t="str">
        <f t="shared" ca="1" si="373"/>
        <v>5</v>
      </c>
      <c r="BY124" s="7">
        <f t="shared" ca="1" si="374"/>
        <v>0.47431045022337825</v>
      </c>
      <c r="BZ124" s="7">
        <f t="shared" ca="1" si="375"/>
        <v>0.14107416516123716</v>
      </c>
      <c r="CA124" s="7">
        <f t="shared" ca="1" si="376"/>
        <v>1</v>
      </c>
      <c r="CB124" s="7" t="str">
        <f t="shared" ca="1" si="377"/>
        <v>3</v>
      </c>
      <c r="CC124" s="7">
        <f ca="1">IFERROR(IF(CC123+CB124&gt;CD$4,CC123,CC123+CB124),"")</f>
        <v>38</v>
      </c>
      <c r="CD124" s="7">
        <f t="shared" ca="1" si="580"/>
        <v>0</v>
      </c>
      <c r="CE124" s="7">
        <f t="shared" ca="1" si="378"/>
        <v>0.31386166991563991</v>
      </c>
      <c r="CF124" s="7">
        <f t="shared" ca="1" si="379"/>
        <v>0.30152294546897551</v>
      </c>
      <c r="CG124" s="7">
        <f t="shared" ca="1" si="380"/>
        <v>1</v>
      </c>
      <c r="CH124" s="7" t="str">
        <f t="shared" ca="1" si="381"/>
        <v>3</v>
      </c>
      <c r="CI124" s="7">
        <f ca="1">IFERROR(IF(CI123+CH124&gt;CJ$4,CI123,CI123+CH124),"")</f>
        <v>60</v>
      </c>
      <c r="CJ124" s="7">
        <f t="shared" ca="1" si="581"/>
        <v>0</v>
      </c>
      <c r="CK124" s="7">
        <f t="shared" ca="1" si="382"/>
        <v>0.56691714758664791</v>
      </c>
      <c r="CL124" s="7">
        <f t="shared" ca="1" si="383"/>
        <v>4.8467467797967512E-2</v>
      </c>
      <c r="CM124" s="7">
        <f t="shared" ca="1" si="384"/>
        <v>1</v>
      </c>
      <c r="CN124" s="7" t="str">
        <f t="shared" ca="1" si="385"/>
        <v>3</v>
      </c>
      <c r="CO124" s="7">
        <f ca="1">IFERROR(IF(CO123+CN124&gt;CP$4,CO123,CO123+CN124),"")</f>
        <v>60</v>
      </c>
      <c r="CP124" s="7">
        <f t="shared" ca="1" si="582"/>
        <v>0</v>
      </c>
      <c r="CQ124" s="7">
        <f t="shared" ca="1" si="386"/>
        <v>0.83972073165808914</v>
      </c>
      <c r="CR124" s="7">
        <f t="shared" ca="1" si="387"/>
        <v>-0.22433611627347372</v>
      </c>
      <c r="CS124" s="7">
        <f t="shared" ca="1" si="388"/>
        <v>0</v>
      </c>
      <c r="CT124" s="7">
        <f t="shared" ca="1" si="389"/>
        <v>0</v>
      </c>
      <c r="CU124" s="7">
        <f ca="1">IFERROR(IF(CU123+CT124&gt;CV$4,CU123,CU123+CT124),"")</f>
        <v>60</v>
      </c>
      <c r="CV124" s="7">
        <f t="shared" ca="1" si="583"/>
        <v>0</v>
      </c>
      <c r="CW124" s="7">
        <f t="shared" ca="1" si="390"/>
        <v>0.99349268258170265</v>
      </c>
      <c r="CX124" s="7">
        <f t="shared" ca="1" si="391"/>
        <v>-0.37810806719708723</v>
      </c>
      <c r="CY124" s="7">
        <f t="shared" ca="1" si="392"/>
        <v>0</v>
      </c>
      <c r="CZ124" s="7">
        <f t="shared" ca="1" si="393"/>
        <v>0</v>
      </c>
      <c r="DA124" s="7">
        <f ca="1">IFERROR(IF(DA123+CZ124&gt;DB$4,DA123,DA123+CZ124),"")</f>
        <v>60</v>
      </c>
      <c r="DB124" s="7">
        <f t="shared" ca="1" si="584"/>
        <v>0</v>
      </c>
      <c r="DC124" s="7">
        <f t="shared" ca="1" si="394"/>
        <v>4.9898466342972458E-2</v>
      </c>
      <c r="DD124" s="7">
        <f t="shared" ca="1" si="395"/>
        <v>0.56548614904164296</v>
      </c>
      <c r="DE124" s="7">
        <f t="shared" ca="1" si="396"/>
        <v>1</v>
      </c>
      <c r="DF124" s="7" t="str">
        <f t="shared" ca="1" si="397"/>
        <v>3</v>
      </c>
      <c r="DG124" s="7">
        <f ca="1">IFERROR(IF(DG123+DF124&gt;DH$4,DG123,DG123+DF124),"")</f>
        <v>60</v>
      </c>
      <c r="DH124" s="7">
        <f t="shared" ca="1" si="585"/>
        <v>0</v>
      </c>
      <c r="DI124" s="7">
        <f t="shared" ca="1" si="398"/>
        <v>9.3556570073487388E-2</v>
      </c>
      <c r="DJ124" s="7">
        <f t="shared" ca="1" si="399"/>
        <v>0.52182804531112803</v>
      </c>
      <c r="DK124" s="7">
        <f t="shared" ca="1" si="400"/>
        <v>1</v>
      </c>
      <c r="DL124" s="7" t="str">
        <f t="shared" ca="1" si="401"/>
        <v>3</v>
      </c>
      <c r="DM124" s="7">
        <f ca="1">IFERROR(IF(DM123+DL124&gt;DN$4,DM123,DM123+DL124),"")</f>
        <v>60</v>
      </c>
      <c r="DN124" s="7">
        <f t="shared" ca="1" si="586"/>
        <v>0</v>
      </c>
      <c r="DO124" s="7">
        <f t="shared" ca="1" si="402"/>
        <v>0.90112771622478105</v>
      </c>
      <c r="DP124" s="7">
        <f t="shared" ca="1" si="403"/>
        <v>-0.28574310084016563</v>
      </c>
      <c r="DQ124" s="7">
        <f t="shared" ca="1" si="404"/>
        <v>0</v>
      </c>
      <c r="DR124" s="7">
        <f t="shared" ca="1" si="405"/>
        <v>0</v>
      </c>
      <c r="DS124" s="7">
        <f ca="1">IFERROR(IF(DS123+DR124&gt;DT$4,DS123,DS123+DR124),"")</f>
        <v>60</v>
      </c>
      <c r="DT124" s="7">
        <f t="shared" ca="1" si="587"/>
        <v>0</v>
      </c>
      <c r="DU124" s="7">
        <f t="shared" ca="1" si="406"/>
        <v>0.20165060779756516</v>
      </c>
      <c r="DV124" s="7">
        <f t="shared" ca="1" si="407"/>
        <v>0.41373400758705026</v>
      </c>
      <c r="DW124" s="7">
        <f t="shared" ca="1" si="408"/>
        <v>1</v>
      </c>
      <c r="DX124" s="7" t="str">
        <f t="shared" ca="1" si="409"/>
        <v>3</v>
      </c>
      <c r="DY124" s="7">
        <f ca="1">IFERROR(IF(DY123+DX124&gt;DZ$4,DY123,DY123+DX124),"")</f>
        <v>60</v>
      </c>
      <c r="DZ124" s="7">
        <f t="shared" ca="1" si="588"/>
        <v>0</v>
      </c>
      <c r="EA124" s="7">
        <f t="shared" ca="1" si="410"/>
        <v>0.21336284743023315</v>
      </c>
      <c r="EB124" s="7">
        <f t="shared" ca="1" si="411"/>
        <v>0.40202176795438227</v>
      </c>
      <c r="EC124" s="7">
        <f t="shared" ca="1" si="412"/>
        <v>1</v>
      </c>
      <c r="ED124" s="7" t="str">
        <f t="shared" ca="1" si="413"/>
        <v>3</v>
      </c>
      <c r="EE124" s="7">
        <f ca="1">IFERROR(IF(EE123+ED124&gt;EF$4,EE123,EE123+ED124),"")</f>
        <v>60</v>
      </c>
      <c r="EF124" s="7">
        <f t="shared" ca="1" si="589"/>
        <v>0</v>
      </c>
      <c r="EG124" s="7">
        <f t="shared" ca="1" si="414"/>
        <v>0.20764383615106186</v>
      </c>
      <c r="EH124" s="7">
        <f t="shared" ca="1" si="415"/>
        <v>0.40774077923355356</v>
      </c>
      <c r="EI124" s="7">
        <f t="shared" ca="1" si="416"/>
        <v>1</v>
      </c>
      <c r="EJ124" s="7" t="str">
        <f t="shared" ca="1" si="417"/>
        <v>3</v>
      </c>
      <c r="EK124" s="7">
        <f ca="1">IFERROR(IF(EK123+EJ124&gt;EL$4,EK123,EK123+EJ124),"")</f>
        <v>60</v>
      </c>
      <c r="EL124" s="7">
        <f t="shared" ca="1" si="590"/>
        <v>0</v>
      </c>
      <c r="EM124" s="7">
        <f t="shared" ca="1" si="418"/>
        <v>4.1799946519529341E-2</v>
      </c>
      <c r="EN124" s="7">
        <f t="shared" ca="1" si="419"/>
        <v>0.57358466886508608</v>
      </c>
      <c r="EO124" s="7">
        <f t="shared" ca="1" si="420"/>
        <v>1</v>
      </c>
      <c r="EP124" s="7" t="str">
        <f t="shared" ca="1" si="421"/>
        <v>3</v>
      </c>
      <c r="EQ124" s="7">
        <f ca="1">IFERROR(IF(EQ123+EP124&gt;ER$4,EQ123,EQ123+EP124),"")</f>
        <v>60</v>
      </c>
      <c r="ER124" s="7">
        <f t="shared" ca="1" si="591"/>
        <v>0</v>
      </c>
      <c r="ES124" s="7">
        <f t="shared" ca="1" si="422"/>
        <v>0.78119969199913786</v>
      </c>
      <c r="ET124" s="7">
        <f t="shared" ca="1" si="423"/>
        <v>-0.16581507661452244</v>
      </c>
      <c r="EU124" s="7">
        <f t="shared" ca="1" si="424"/>
        <v>0</v>
      </c>
      <c r="EV124" s="7">
        <f t="shared" ca="1" si="425"/>
        <v>0</v>
      </c>
      <c r="EW124" s="7">
        <f ca="1">IFERROR(IF(EW123+EV124&gt;EX$4,EW123,EW123+EV124),"")</f>
        <v>60</v>
      </c>
      <c r="EX124" s="7">
        <f t="shared" ca="1" si="592"/>
        <v>0</v>
      </c>
      <c r="EY124" s="7">
        <f t="shared" ca="1" si="426"/>
        <v>0.93022557780694293</v>
      </c>
      <c r="EZ124" s="7">
        <f t="shared" ca="1" si="427"/>
        <v>-0.31484096242232751</v>
      </c>
      <c r="FA124" s="7">
        <f t="shared" ca="1" si="428"/>
        <v>0</v>
      </c>
      <c r="FB124" s="7">
        <f t="shared" ca="1" si="429"/>
        <v>0</v>
      </c>
      <c r="FC124" s="7">
        <f ca="1">IFERROR(IF(FC123+FB124&gt;FD$4,FC123,FC123+FB124),"")</f>
        <v>60</v>
      </c>
      <c r="FD124" s="7">
        <f t="shared" ca="1" si="593"/>
        <v>0</v>
      </c>
      <c r="FE124" s="7">
        <f t="shared" ca="1" si="430"/>
        <v>0.39547601696935863</v>
      </c>
      <c r="FF124" s="7">
        <f t="shared" ca="1" si="431"/>
        <v>0.21990859841525678</v>
      </c>
      <c r="FG124" s="7">
        <f t="shared" ca="1" si="432"/>
        <v>1</v>
      </c>
      <c r="FH124" s="7" t="str">
        <f t="shared" ca="1" si="433"/>
        <v>3</v>
      </c>
      <c r="FI124" s="7">
        <f ca="1">IFERROR(IF(FI123+FH124&gt;FJ$4,FI123,FI123+FH124),"")</f>
        <v>60</v>
      </c>
      <c r="FJ124" s="7">
        <f t="shared" ca="1" si="594"/>
        <v>0</v>
      </c>
      <c r="FK124" s="7">
        <f t="shared" ca="1" si="434"/>
        <v>0.23035388610734531</v>
      </c>
      <c r="FL124" s="7">
        <f t="shared" ca="1" si="435"/>
        <v>0.38503072927727011</v>
      </c>
      <c r="FM124" s="7">
        <f t="shared" ca="1" si="436"/>
        <v>1</v>
      </c>
      <c r="FN124" s="7" t="str">
        <f t="shared" ca="1" si="437"/>
        <v>3</v>
      </c>
      <c r="FO124" s="7">
        <f ca="1">IFERROR(IF(FO123+FN124&gt;FP$4,FO123,FO123+FN124),"")</f>
        <v>60</v>
      </c>
      <c r="FP124" s="7">
        <f t="shared" ca="1" si="595"/>
        <v>0</v>
      </c>
      <c r="FQ124" s="7">
        <f t="shared" ca="1" si="438"/>
        <v>0.22366150936766005</v>
      </c>
      <c r="FR124" s="7">
        <f t="shared" ca="1" si="439"/>
        <v>0.39172310601695537</v>
      </c>
      <c r="FS124" s="7">
        <f t="shared" ca="1" si="440"/>
        <v>1</v>
      </c>
      <c r="FT124" s="7" t="str">
        <f t="shared" ca="1" si="441"/>
        <v>3</v>
      </c>
      <c r="FU124" s="7">
        <f ca="1">IFERROR(IF(FU123+FT124&gt;FV$4,FU123,FU123+FT124),"")</f>
        <v>60</v>
      </c>
      <c r="FV124" s="7">
        <f t="shared" ca="1" si="596"/>
        <v>0</v>
      </c>
      <c r="FW124" s="7">
        <f t="shared" ca="1" si="442"/>
        <v>5.4786581675567048E-2</v>
      </c>
      <c r="FX124" s="7">
        <f t="shared" ca="1" si="443"/>
        <v>0.56059803370904837</v>
      </c>
      <c r="FY124" s="7">
        <f t="shared" ca="1" si="444"/>
        <v>1</v>
      </c>
      <c r="FZ124" s="7" t="str">
        <f t="shared" ca="1" si="445"/>
        <v>3</v>
      </c>
      <c r="GA124" s="7">
        <f ca="1">IFERROR(IF(GA123+FZ124&gt;GB$4,GA123,GA123+FZ124),"")</f>
        <v>60</v>
      </c>
      <c r="GB124" s="7">
        <f t="shared" ca="1" si="597"/>
        <v>0</v>
      </c>
      <c r="GC124" s="7">
        <f t="shared" ca="1" si="446"/>
        <v>0.79513203219854989</v>
      </c>
      <c r="GD124" s="7">
        <f t="shared" ca="1" si="447"/>
        <v>-0.17974741681393447</v>
      </c>
      <c r="GE124" s="7">
        <f t="shared" ca="1" si="448"/>
        <v>0</v>
      </c>
      <c r="GF124" s="7">
        <f t="shared" ca="1" si="449"/>
        <v>0</v>
      </c>
      <c r="GG124" s="7">
        <f ca="1">IFERROR(IF(GG123+GF124&gt;GH$4,GG123,GG123+GF124),"")</f>
        <v>60</v>
      </c>
      <c r="GH124" s="7">
        <f t="shared" ca="1" si="598"/>
        <v>0</v>
      </c>
      <c r="GI124" s="7">
        <f t="shared" ca="1" si="450"/>
        <v>7.4035547535989177E-2</v>
      </c>
      <c r="GJ124" s="7">
        <f t="shared" ca="1" si="451"/>
        <v>0.54134906784862624</v>
      </c>
      <c r="GK124" s="7">
        <f t="shared" ca="1" si="452"/>
        <v>1</v>
      </c>
      <c r="GL124" s="7" t="str">
        <f t="shared" ca="1" si="453"/>
        <v>3</v>
      </c>
      <c r="GM124" s="7">
        <f ca="1">IFERROR(IF(GM123+GL124&gt;GN$4,GM123,GM123+GL124),"")</f>
        <v>60</v>
      </c>
      <c r="GN124" s="7">
        <f t="shared" ca="1" si="599"/>
        <v>0</v>
      </c>
      <c r="GO124" s="7">
        <f t="shared" ca="1" si="454"/>
        <v>0.74255919371496415</v>
      </c>
      <c r="GP124" s="7">
        <f t="shared" ca="1" si="455"/>
        <v>-0.12717457833034873</v>
      </c>
      <c r="GQ124" s="7">
        <f t="shared" ca="1" si="456"/>
        <v>0</v>
      </c>
      <c r="GR124" s="7">
        <f t="shared" ca="1" si="457"/>
        <v>0</v>
      </c>
      <c r="GS124" s="7">
        <f ca="1">IFERROR(IF(GS123+GR124&gt;GT$4,GS123,GS123+GR124),"")</f>
        <v>60</v>
      </c>
      <c r="GT124" s="7">
        <f t="shared" ca="1" si="600"/>
        <v>0</v>
      </c>
      <c r="GU124" s="7">
        <f t="shared" ca="1" si="458"/>
        <v>0.91768397081731889</v>
      </c>
      <c r="GV124" s="7">
        <f t="shared" ca="1" si="459"/>
        <v>-0.30229935543270348</v>
      </c>
      <c r="GW124" s="7">
        <f t="shared" ca="1" si="460"/>
        <v>0</v>
      </c>
      <c r="GX124" s="7">
        <f t="shared" ca="1" si="461"/>
        <v>0</v>
      </c>
      <c r="GY124" s="7">
        <f ca="1">IFERROR(IF(GY123+GX124&gt;GZ$4,GY123,GY123+GX124),"")</f>
        <v>60</v>
      </c>
      <c r="GZ124" s="7">
        <f t="shared" ca="1" si="601"/>
        <v>0</v>
      </c>
      <c r="HA124" s="7">
        <f t="shared" ca="1" si="462"/>
        <v>0.6930925704696228</v>
      </c>
      <c r="HB124" s="7">
        <f t="shared" ca="1" si="463"/>
        <v>-7.7707955085007385E-2</v>
      </c>
      <c r="HC124" s="7">
        <f t="shared" ca="1" si="464"/>
        <v>0</v>
      </c>
      <c r="HD124" s="7">
        <f t="shared" ca="1" si="465"/>
        <v>0</v>
      </c>
      <c r="HE124" s="7">
        <f ca="1">IFERROR(IF(HE123+HD124&gt;HF$4,HE123,HE123+HD124),"")</f>
        <v>60</v>
      </c>
      <c r="HF124" s="7">
        <f t="shared" ca="1" si="602"/>
        <v>0</v>
      </c>
      <c r="HG124" s="7">
        <f t="shared" ca="1" si="466"/>
        <v>0.87676666093260258</v>
      </c>
      <c r="HH124" s="7">
        <f t="shared" ca="1" si="467"/>
        <v>-0.26138204554798716</v>
      </c>
      <c r="HI124" s="7">
        <f t="shared" ca="1" si="468"/>
        <v>0</v>
      </c>
      <c r="HJ124" s="7">
        <f t="shared" ca="1" si="469"/>
        <v>0</v>
      </c>
      <c r="HK124" s="7">
        <f ca="1">IFERROR(IF(HK123+HJ124&gt;HL$4,HK123,HK123+HJ124),"")</f>
        <v>60</v>
      </c>
      <c r="HL124" s="7">
        <f t="shared" ca="1" si="603"/>
        <v>0</v>
      </c>
      <c r="HM124" s="7">
        <f t="shared" ca="1" si="470"/>
        <v>0.75287244544713605</v>
      </c>
      <c r="HN124" s="7">
        <f t="shared" ca="1" si="471"/>
        <v>-0.13748783006252063</v>
      </c>
      <c r="HO124" s="7">
        <f t="shared" ca="1" si="472"/>
        <v>0</v>
      </c>
      <c r="HP124" s="7">
        <f t="shared" ca="1" si="473"/>
        <v>0</v>
      </c>
      <c r="HQ124" s="7">
        <f ca="1">IFERROR(IF(HQ123+HP124&gt;HR$4,HQ123,HQ123+HP124),"")</f>
        <v>60</v>
      </c>
      <c r="HR124" s="7">
        <f t="shared" ca="1" si="604"/>
        <v>0</v>
      </c>
      <c r="HS124" s="7">
        <f t="shared" ca="1" si="474"/>
        <v>0.46193515299252474</v>
      </c>
      <c r="HT124" s="7">
        <f t="shared" ca="1" si="475"/>
        <v>0.15344946239209067</v>
      </c>
      <c r="HU124" s="7">
        <f t="shared" ca="1" si="476"/>
        <v>1</v>
      </c>
      <c r="HV124" s="7" t="str">
        <f t="shared" ca="1" si="477"/>
        <v>3</v>
      </c>
      <c r="HW124" s="7">
        <f ca="1">IFERROR(IF(HW123+HV124&gt;HX$4,HW123,HW123+HV124),"")</f>
        <v>60</v>
      </c>
      <c r="HX124" s="7">
        <f t="shared" ca="1" si="605"/>
        <v>0</v>
      </c>
      <c r="HY124" s="7">
        <f t="shared" ca="1" si="478"/>
        <v>0.80984769495641662</v>
      </c>
      <c r="HZ124" s="7">
        <f t="shared" ca="1" si="479"/>
        <v>-0.1944630795718012</v>
      </c>
      <c r="IA124" s="7">
        <f t="shared" ca="1" si="480"/>
        <v>0</v>
      </c>
      <c r="IB124" s="7">
        <f t="shared" ca="1" si="481"/>
        <v>0</v>
      </c>
      <c r="IC124" s="7">
        <f ca="1">IFERROR(IF(IC123+IB124&gt;ID$4,IC123,IC123+IB124),"")</f>
        <v>60</v>
      </c>
      <c r="ID124" s="7">
        <f t="shared" ca="1" si="606"/>
        <v>0</v>
      </c>
      <c r="IE124" s="7">
        <f t="shared" ca="1" si="482"/>
        <v>0.51192766660826028</v>
      </c>
      <c r="IF124" s="7">
        <f t="shared" ca="1" si="483"/>
        <v>0.10345694877635514</v>
      </c>
      <c r="IG124" s="7">
        <f t="shared" ca="1" si="484"/>
        <v>1</v>
      </c>
      <c r="IH124" s="7" t="str">
        <f t="shared" ca="1" si="485"/>
        <v>3</v>
      </c>
      <c r="II124" s="7">
        <f ca="1">IFERROR(IF(II123+IH124&gt;IJ$4,II123,II123+IH124),"")</f>
        <v>60</v>
      </c>
      <c r="IJ124" s="7">
        <f t="shared" ca="1" si="607"/>
        <v>0</v>
      </c>
      <c r="IK124" s="7">
        <f t="shared" ca="1" si="486"/>
        <v>0.96984706570288881</v>
      </c>
      <c r="IL124" s="7">
        <f t="shared" ca="1" si="487"/>
        <v>-0.35446245031827339</v>
      </c>
      <c r="IM124" s="7">
        <f t="shared" ca="1" si="488"/>
        <v>0</v>
      </c>
      <c r="IN124" s="7">
        <f t="shared" ca="1" si="489"/>
        <v>0</v>
      </c>
      <c r="IO124" s="7">
        <f ca="1">IFERROR(IF(IO123+IN124&gt;IP$4,IO123,IO123+IN124),"")</f>
        <v>60</v>
      </c>
      <c r="IP124" s="7">
        <f t="shared" ca="1" si="608"/>
        <v>0</v>
      </c>
      <c r="IQ124" s="7">
        <f t="shared" ca="1" si="490"/>
        <v>0.35286798141151765</v>
      </c>
      <c r="IR124" s="7">
        <f t="shared" ca="1" si="491"/>
        <v>0.26251663397309777</v>
      </c>
      <c r="IS124" s="7">
        <f t="shared" ca="1" si="492"/>
        <v>1</v>
      </c>
      <c r="IT124" s="7" t="str">
        <f t="shared" ca="1" si="493"/>
        <v>3</v>
      </c>
      <c r="IU124" s="7">
        <f ca="1">IFERROR(IF(IU123+IT124&gt;IV$4,IU123,IU123+IT124),"")</f>
        <v>60</v>
      </c>
      <c r="IV124" s="7">
        <f t="shared" ca="1" si="609"/>
        <v>0</v>
      </c>
      <c r="IW124" s="7">
        <f t="shared" ca="1" si="494"/>
        <v>0.74245311419881777</v>
      </c>
      <c r="IX124" s="7">
        <f t="shared" ca="1" si="495"/>
        <v>-0.12706849881420235</v>
      </c>
      <c r="IY124" s="7">
        <f t="shared" ca="1" si="496"/>
        <v>0</v>
      </c>
      <c r="IZ124" s="7">
        <f t="shared" ca="1" si="497"/>
        <v>0</v>
      </c>
      <c r="JA124" s="7">
        <f ca="1">IFERROR(IF(JA123+IZ124&gt;JB$4,JA123,JA123+IZ124),"")</f>
        <v>60</v>
      </c>
      <c r="JB124" s="7">
        <f t="shared" ca="1" si="610"/>
        <v>0</v>
      </c>
      <c r="JC124" s="7">
        <f t="shared" ca="1" si="498"/>
        <v>0.8106706348657019</v>
      </c>
      <c r="JD124" s="7">
        <f t="shared" ca="1" si="499"/>
        <v>-0.19528601948108648</v>
      </c>
      <c r="JE124" s="7">
        <f t="shared" ca="1" si="500"/>
        <v>0</v>
      </c>
      <c r="JF124" s="7">
        <f t="shared" ca="1" si="501"/>
        <v>0</v>
      </c>
      <c r="JG124" s="7">
        <f ca="1">IFERROR(IF(JG123+JF124&gt;JH$4,JG123,JG123+JF124),"")</f>
        <v>60</v>
      </c>
      <c r="JH124" s="7">
        <f t="shared" ca="1" si="611"/>
        <v>0</v>
      </c>
      <c r="JI124" s="7">
        <f t="shared" ca="1" si="502"/>
        <v>0.29433029447913472</v>
      </c>
      <c r="JJ124" s="7">
        <f t="shared" ca="1" si="503"/>
        <v>0.32105432090548069</v>
      </c>
      <c r="JK124" s="7">
        <f t="shared" ca="1" si="504"/>
        <v>1</v>
      </c>
      <c r="JL124" s="7" t="str">
        <f t="shared" ca="1" si="505"/>
        <v>3</v>
      </c>
      <c r="JM124" s="7">
        <f ca="1">IFERROR(IF(JM123+JL124&gt;JN$4,JM123,JM123+JL124),"")</f>
        <v>60</v>
      </c>
      <c r="JN124" s="7">
        <f t="shared" ca="1" si="612"/>
        <v>0</v>
      </c>
      <c r="JO124" s="7">
        <f t="shared" ca="1" si="506"/>
        <v>0.69298521774081856</v>
      </c>
      <c r="JP124" s="7">
        <f t="shared" ca="1" si="507"/>
        <v>-7.7600602356203141E-2</v>
      </c>
      <c r="JQ124" s="7">
        <f t="shared" ca="1" si="508"/>
        <v>0</v>
      </c>
      <c r="JR124" s="7">
        <f t="shared" ca="1" si="509"/>
        <v>0</v>
      </c>
      <c r="JS124" s="7">
        <f ca="1">IFERROR(IF(JS123+JR124&gt;JT$4,JS123,JS123+JR124),"")</f>
        <v>60</v>
      </c>
      <c r="JT124" s="7">
        <f t="shared" ca="1" si="613"/>
        <v>0</v>
      </c>
      <c r="JU124" s="7">
        <f t="shared" ca="1" si="510"/>
        <v>5.7199560905958791E-2</v>
      </c>
      <c r="JV124" s="7">
        <f t="shared" ca="1" si="511"/>
        <v>0.55818505447865663</v>
      </c>
      <c r="JW124" s="7">
        <f t="shared" ca="1" si="512"/>
        <v>1</v>
      </c>
      <c r="JX124" s="7" t="str">
        <f t="shared" ca="1" si="513"/>
        <v>3</v>
      </c>
      <c r="JY124" s="7">
        <f ca="1">IFERROR(IF(JY123+JX124&gt;JZ$4,JY123,JY123+JX124),"")</f>
        <v>60</v>
      </c>
      <c r="JZ124" s="7">
        <f t="shared" ca="1" si="614"/>
        <v>0</v>
      </c>
      <c r="KA124" s="7">
        <f t="shared" ca="1" si="514"/>
        <v>0.77250895279430953</v>
      </c>
      <c r="KB124" s="7">
        <f t="shared" ca="1" si="515"/>
        <v>-0.15712433740969411</v>
      </c>
      <c r="KC124" s="7">
        <f t="shared" ca="1" si="516"/>
        <v>0</v>
      </c>
      <c r="KD124" s="7">
        <f t="shared" ca="1" si="517"/>
        <v>0</v>
      </c>
      <c r="KE124" s="7">
        <f ca="1">IFERROR(IF(KE123+KD124&gt;KF$4,KE123,KE123+KD124),"")</f>
        <v>60</v>
      </c>
      <c r="KF124" s="7">
        <f t="shared" ca="1" si="615"/>
        <v>0</v>
      </c>
      <c r="KG124" s="7">
        <f t="shared" ca="1" si="518"/>
        <v>0.92113867370213409</v>
      </c>
      <c r="KH124" s="7">
        <f t="shared" ca="1" si="519"/>
        <v>-0.30575405831751867</v>
      </c>
      <c r="KI124" s="7">
        <f t="shared" ca="1" si="520"/>
        <v>0</v>
      </c>
      <c r="KJ124" s="7">
        <f t="shared" ca="1" si="521"/>
        <v>0</v>
      </c>
      <c r="KK124" s="7">
        <f ca="1">IFERROR(IF(KK123+KJ124&gt;KL$4,KK123,KK123+KJ124),"")</f>
        <v>60</v>
      </c>
      <c r="KL124" s="7">
        <f t="shared" ca="1" si="616"/>
        <v>0</v>
      </c>
      <c r="KM124" s="7">
        <f t="shared" ca="1" si="522"/>
        <v>0.6389236737870676</v>
      </c>
      <c r="KN124" s="7">
        <f t="shared" ca="1" si="523"/>
        <v>-2.3539058402452184E-2</v>
      </c>
      <c r="KO124" s="7">
        <f t="shared" ca="1" si="524"/>
        <v>0</v>
      </c>
      <c r="KP124" s="7">
        <f t="shared" ca="1" si="525"/>
        <v>0</v>
      </c>
      <c r="KQ124" s="7">
        <f ca="1">IFERROR(IF(KQ123+KP124&gt;KR$4,KQ123,KQ123+KP124),"")</f>
        <v>60</v>
      </c>
      <c r="KR124" s="7">
        <f t="shared" ca="1" si="617"/>
        <v>0</v>
      </c>
      <c r="KS124" s="7">
        <f t="shared" ca="1" si="526"/>
        <v>0.22794862294641105</v>
      </c>
      <c r="KT124" s="7">
        <f t="shared" ca="1" si="527"/>
        <v>0.38743599243820437</v>
      </c>
      <c r="KU124" s="7">
        <f t="shared" ca="1" si="528"/>
        <v>1</v>
      </c>
      <c r="KV124" s="7" t="str">
        <f t="shared" ca="1" si="529"/>
        <v>3</v>
      </c>
      <c r="KW124" s="7">
        <f ca="1">IFERROR(IF(KW123+KV124&gt;KX$4,KW123,KW123+KV124),"")</f>
        <v>60</v>
      </c>
      <c r="KX124" s="7">
        <f t="shared" ca="1" si="618"/>
        <v>0</v>
      </c>
      <c r="KY124" s="7">
        <f t="shared" ca="1" si="530"/>
        <v>0.13591088299265919</v>
      </c>
      <c r="KZ124" s="7">
        <f t="shared" ca="1" si="531"/>
        <v>0.47947373239195623</v>
      </c>
      <c r="LA124" s="7">
        <f t="shared" ca="1" si="532"/>
        <v>1</v>
      </c>
      <c r="LB124" s="7" t="str">
        <f t="shared" ca="1" si="533"/>
        <v>3</v>
      </c>
      <c r="LC124" s="7">
        <f ca="1">IFERROR(IF(LC123+LB124&gt;LD$4,LC123,LC123+LB124),"")</f>
        <v>60</v>
      </c>
      <c r="LD124" s="7">
        <f t="shared" ca="1" si="619"/>
        <v>0</v>
      </c>
      <c r="LE124" s="7">
        <f t="shared" ca="1" si="534"/>
        <v>5.3812764222659126E-2</v>
      </c>
      <c r="LF124" s="7">
        <f t="shared" ca="1" si="535"/>
        <v>0.56157185116195629</v>
      </c>
      <c r="LG124" s="7">
        <f t="shared" ca="1" si="536"/>
        <v>1</v>
      </c>
      <c r="LH124" s="7" t="str">
        <f t="shared" ca="1" si="537"/>
        <v>3</v>
      </c>
      <c r="LI124" s="7">
        <f ca="1">IFERROR(IF(LI123+LH124&gt;LJ$4,LI123,LI123+LH124),"")</f>
        <v>60</v>
      </c>
      <c r="LJ124" s="7">
        <f t="shared" ca="1" si="620"/>
        <v>0</v>
      </c>
      <c r="LK124" s="7">
        <f t="shared" ca="1" si="538"/>
        <v>0.54663737233672338</v>
      </c>
      <c r="LL124" s="7">
        <f t="shared" ca="1" si="539"/>
        <v>6.8747243047892037E-2</v>
      </c>
      <c r="LM124" s="7">
        <f t="shared" ca="1" si="540"/>
        <v>1</v>
      </c>
      <c r="LN124" s="7" t="str">
        <f t="shared" ca="1" si="541"/>
        <v>3</v>
      </c>
      <c r="LO124" s="7">
        <f ca="1">IFERROR(IF(LO123+LN124&gt;LP$4,LO123,LO123+LN124),"")</f>
        <v>60</v>
      </c>
      <c r="LP124" s="7">
        <f t="shared" ca="1" si="621"/>
        <v>0</v>
      </c>
      <c r="LQ124" s="7">
        <f t="shared" ca="1" si="542"/>
        <v>7.8280885000611145E-3</v>
      </c>
      <c r="LR124" s="7">
        <f t="shared" ca="1" si="543"/>
        <v>0.6075565268845543</v>
      </c>
      <c r="LS124" s="7">
        <f t="shared" ca="1" si="544"/>
        <v>1</v>
      </c>
      <c r="LT124" s="7" t="str">
        <f t="shared" ca="1" si="545"/>
        <v>3</v>
      </c>
      <c r="LU124" s="7">
        <f ca="1">IFERROR(IF(LU123+LT124&gt;LV$4,LU123,LU123+LT124),"")</f>
        <v>60</v>
      </c>
      <c r="LV124" s="7">
        <f t="shared" ca="1" si="622"/>
        <v>0</v>
      </c>
      <c r="LW124" s="7">
        <f t="shared" ca="1" si="546"/>
        <v>0.93108078869973332</v>
      </c>
      <c r="LX124" s="7">
        <f t="shared" ca="1" si="547"/>
        <v>-0.3156961733151179</v>
      </c>
      <c r="LY124" s="7">
        <f t="shared" ca="1" si="548"/>
        <v>0</v>
      </c>
      <c r="LZ124" s="7">
        <f t="shared" ca="1" si="549"/>
        <v>0</v>
      </c>
      <c r="MA124" s="7">
        <f ca="1">IFERROR(IF(MA123+LZ124&gt;MB$4,MA123,MA123+LZ124),"")</f>
        <v>60</v>
      </c>
      <c r="MB124" s="7">
        <f t="shared" ca="1" si="623"/>
        <v>0</v>
      </c>
      <c r="MC124" s="7">
        <f t="shared" ca="1" si="550"/>
        <v>0.29895572236244738</v>
      </c>
      <c r="MD124" s="7">
        <f t="shared" ca="1" si="551"/>
        <v>0.31642889302216803</v>
      </c>
      <c r="ME124" s="7">
        <f t="shared" ca="1" si="552"/>
        <v>1</v>
      </c>
      <c r="MF124" s="7" t="str">
        <f t="shared" ca="1" si="553"/>
        <v>3</v>
      </c>
      <c r="MG124" s="7">
        <f ca="1">IFERROR(IF(MG123+MF124&gt;MH$4,MG123,MG123+MF124),"")</f>
        <v>60</v>
      </c>
      <c r="MH124" s="7">
        <f t="shared" ca="1" si="624"/>
        <v>0</v>
      </c>
      <c r="MI124" s="7">
        <f t="shared" ca="1" si="554"/>
        <v>0.13928161086704594</v>
      </c>
      <c r="MJ124" s="7">
        <f t="shared" ca="1" si="555"/>
        <v>0.47610300451756948</v>
      </c>
      <c r="MK124" s="7">
        <f t="shared" ca="1" si="556"/>
        <v>1</v>
      </c>
      <c r="ML124" s="7" t="str">
        <f t="shared" ca="1" si="557"/>
        <v>3</v>
      </c>
      <c r="MM124" s="7">
        <f ca="1">IFERROR(IF(MM123+ML124&gt;MN$4,MM123,MM123+ML124),"")</f>
        <v>60</v>
      </c>
      <c r="MN124" s="7">
        <f t="shared" ca="1" si="625"/>
        <v>0</v>
      </c>
      <c r="MO124" s="7">
        <f t="shared" ca="1" si="558"/>
        <v>0.66396790758856228</v>
      </c>
      <c r="MP124" s="7">
        <f t="shared" ca="1" si="559"/>
        <v>-4.858329220394686E-2</v>
      </c>
      <c r="MQ124" s="7">
        <f t="shared" ca="1" si="560"/>
        <v>0</v>
      </c>
      <c r="MR124" s="7">
        <f t="shared" ca="1" si="561"/>
        <v>0</v>
      </c>
      <c r="MS124" s="7">
        <f ca="1">IFERROR(IF(MS123+MR124&gt;MT$4,MS123,MS123+MR124),"")</f>
        <v>60</v>
      </c>
      <c r="MT124" s="7">
        <f t="shared" ca="1" si="626"/>
        <v>0</v>
      </c>
      <c r="MU124" s="7">
        <f t="shared" ca="1" si="562"/>
        <v>0.19627154044070616</v>
      </c>
      <c r="MV124" s="7">
        <f t="shared" ca="1" si="563"/>
        <v>0.41911307494390926</v>
      </c>
      <c r="MW124" s="7">
        <f t="shared" ca="1" si="564"/>
        <v>1</v>
      </c>
      <c r="MX124" s="7" t="str">
        <f t="shared" ca="1" si="565"/>
        <v>3</v>
      </c>
      <c r="MY124" s="7">
        <f ca="1">IFERROR(IF(MY123+MX124&gt;MZ$4,MY123,MY123+MX124),"")</f>
        <v>60</v>
      </c>
      <c r="MZ124" s="7">
        <f t="shared" ca="1" si="627"/>
        <v>0</v>
      </c>
      <c r="NA124" s="7">
        <f t="shared" ca="1" si="566"/>
        <v>0.15773690069413748</v>
      </c>
      <c r="NB124" s="7">
        <f t="shared" ca="1" si="567"/>
        <v>0.45764771469047794</v>
      </c>
      <c r="NC124" s="7">
        <f t="shared" ca="1" si="568"/>
        <v>1</v>
      </c>
      <c r="ND124" s="7" t="str">
        <f t="shared" ca="1" si="569"/>
        <v>3</v>
      </c>
      <c r="NE124" s="7">
        <f ca="1">IFERROR(IF(NE123+ND124&gt;NF$4,NE123,NE123+ND124),"")</f>
        <v>60</v>
      </c>
      <c r="NF124" s="7">
        <f t="shared" ca="1" si="628"/>
        <v>0</v>
      </c>
      <c r="NG124" s="7">
        <f t="shared" ca="1" si="570"/>
        <v>0.42105526160144768</v>
      </c>
      <c r="NH124" s="7">
        <f t="shared" ca="1" si="571"/>
        <v>0.19432935378316774</v>
      </c>
      <c r="NI124" s="7">
        <f t="shared" ca="1" si="572"/>
        <v>1</v>
      </c>
      <c r="NJ124" s="7" t="str">
        <f t="shared" ca="1" si="573"/>
        <v>3</v>
      </c>
      <c r="NK124" s="7">
        <f ca="1">IFERROR(IF(NK123+NJ124&gt;NL$4,NK123,NK123+NJ124),"")</f>
        <v>60</v>
      </c>
      <c r="NL124" s="7">
        <f t="shared" ca="1" si="629"/>
        <v>0</v>
      </c>
      <c r="NM124" s="7">
        <f t="shared" ca="1" si="574"/>
        <v>8.2432085835546842E-2</v>
      </c>
      <c r="NN124" s="7">
        <f t="shared" ca="1" si="575"/>
        <v>0.53295252954906858</v>
      </c>
      <c r="NO124" s="7">
        <f t="shared" ca="1" si="576"/>
        <v>1</v>
      </c>
      <c r="NP124" s="7" t="str">
        <f t="shared" ca="1" si="577"/>
        <v>3</v>
      </c>
      <c r="NQ124" s="7">
        <f ca="1">IFERROR(IF(NQ123+NP124&gt;NR$4,NQ123,NQ123+NP124),"")</f>
        <v>60</v>
      </c>
      <c r="NR124" s="7">
        <f t="shared" ca="1" si="630"/>
        <v>0</v>
      </c>
      <c r="NT124">
        <v>122</v>
      </c>
      <c r="NU124" s="7" t="s">
        <v>19</v>
      </c>
      <c r="NV124" s="7" t="str">
        <f t="shared" ca="1" si="335"/>
        <v/>
      </c>
      <c r="NW124" s="7" t="str">
        <f t="shared" ca="1" si="329"/>
        <v/>
      </c>
      <c r="NX124" t="str">
        <f ca="1">IFERROR(VLOOKUP(NT124,$K$3:$AK$568,8,FALSE),"")</f>
        <v/>
      </c>
      <c r="NY124" t="str">
        <f ca="1">IFERROR(VLOOKUP(NT124,$K$3:$AK$568,9,FALSE),"")</f>
        <v/>
      </c>
      <c r="NZ124" s="7" t="str">
        <f ca="1">IFERROR(VLOOKUP(NT124,$K$3:$AK$568,27,FALSE),"")</f>
        <v/>
      </c>
      <c r="OB124">
        <v>122</v>
      </c>
      <c r="OC124" s="7" t="s">
        <v>19</v>
      </c>
      <c r="OD124" t="e">
        <f t="shared" ca="1" si="336"/>
        <v>#N/A</v>
      </c>
      <c r="OE124" s="7" t="str">
        <f t="shared" ca="1" si="337"/>
        <v/>
      </c>
      <c r="OF124" s="7" t="str">
        <f t="shared" ca="1" si="338"/>
        <v/>
      </c>
      <c r="OG124" t="str">
        <f t="shared" ca="1" si="339"/>
        <v/>
      </c>
      <c r="OI124">
        <v>122</v>
      </c>
      <c r="OJ124" s="7" t="s">
        <v>19</v>
      </c>
      <c r="OK124" s="7" t="str">
        <f t="shared" ca="1" si="340"/>
        <v/>
      </c>
      <c r="OL124" s="7" t="str">
        <f t="shared" ca="1" si="341"/>
        <v/>
      </c>
      <c r="OM124" t="str">
        <f ca="1">IFERROR(VLOOKUP(OI124,$L$3:$AK$568,7,FALSE),"")</f>
        <v/>
      </c>
      <c r="ON124" t="str">
        <f ca="1">IFERROR(VLOOKUP(OI124,$L$3:$AK$568,8,FALSE),"")</f>
        <v/>
      </c>
      <c r="OO124" s="7" t="str">
        <f ca="1">IFERROR(VLOOKUP(OI124,$L$3:$AK$568,26,FALSE),"")</f>
        <v/>
      </c>
      <c r="OQ124">
        <v>122</v>
      </c>
      <c r="OR124" s="7" t="s">
        <v>19</v>
      </c>
      <c r="OS124" t="e">
        <f t="shared" ca="1" si="342"/>
        <v>#N/A</v>
      </c>
      <c r="OT124" s="7" t="str">
        <f t="shared" ca="1" si="343"/>
        <v/>
      </c>
      <c r="OU124" s="7" t="str">
        <f t="shared" ca="1" si="344"/>
        <v/>
      </c>
      <c r="OV124" t="str">
        <f t="shared" ca="1" si="345"/>
        <v/>
      </c>
      <c r="OX124">
        <v>122</v>
      </c>
      <c r="OY124" s="7" t="s">
        <v>19</v>
      </c>
      <c r="OZ124" s="7" t="str">
        <f t="shared" ca="1" si="346"/>
        <v/>
      </c>
      <c r="PA124" s="7" t="str">
        <f t="shared" ca="1" si="347"/>
        <v/>
      </c>
      <c r="PB124" t="str">
        <f ca="1">IFERROR(VLOOKUP(OX124,$M$3:$AK$568,6,FALSE),"")</f>
        <v/>
      </c>
      <c r="PC124" t="str">
        <f ca="1">IFERROR(VLOOKUP(OX124,$M$3:$AK$568,7,FALSE),"")</f>
        <v/>
      </c>
      <c r="PD124" s="7" t="str">
        <f ca="1">IFERROR(VLOOKUP(OX124,$M$3:$AK$568,25,FALSE),"")</f>
        <v/>
      </c>
      <c r="PF124">
        <v>122</v>
      </c>
      <c r="PG124" s="7" t="s">
        <v>19</v>
      </c>
      <c r="PH124" t="e">
        <f t="shared" ca="1" si="348"/>
        <v>#N/A</v>
      </c>
      <c r="PI124" s="7" t="str">
        <f t="shared" ca="1" si="349"/>
        <v/>
      </c>
      <c r="PJ124" s="7" t="str">
        <f t="shared" ca="1" si="350"/>
        <v/>
      </c>
      <c r="PK124" t="str">
        <f t="shared" ca="1" si="351"/>
        <v/>
      </c>
      <c r="PM124">
        <v>122</v>
      </c>
      <c r="PN124" s="7" t="s">
        <v>19</v>
      </c>
      <c r="PO124" s="202" t="str">
        <f t="shared" ca="1" si="352"/>
        <v/>
      </c>
      <c r="PP124" s="7" t="str">
        <f t="shared" ca="1" si="353"/>
        <v/>
      </c>
      <c r="PQ124" t="str">
        <f ca="1">IFERROR(VLOOKUP(PM124,$G$325:$R$409,12,FALSE),"")</f>
        <v/>
      </c>
      <c r="PR124" t="e">
        <f ca="1">VLOOKUP(PM124,$G$324:$Q$409,11,FALSE)</f>
        <v>#N/A</v>
      </c>
      <c r="PS124" s="7" t="str">
        <f ca="1">VLOOKUP(PQ124,$R$325:$Y$409,8,FALSE)</f>
        <v>- -</v>
      </c>
      <c r="PT124" s="7">
        <f ca="1">ReSt</f>
        <v>-4</v>
      </c>
      <c r="PU124" s="7" t="e">
        <f t="shared" ca="1" si="354"/>
        <v>#N/A</v>
      </c>
      <c r="PV124" s="7" t="e">
        <f t="shared" ca="1" si="355"/>
        <v>#N/A</v>
      </c>
      <c r="PW124" s="7" t="str">
        <f ca="1">VLOOKUP(PQ124,$R$325:$AK$409,8,FALSE)</f>
        <v>- -</v>
      </c>
      <c r="PX124" s="7"/>
      <c r="PY124">
        <v>122</v>
      </c>
      <c r="PZ124" s="7" t="s">
        <v>19</v>
      </c>
      <c r="QA124" t="str">
        <f t="shared" ca="1" si="356"/>
        <v/>
      </c>
      <c r="QB124" s="7" t="str">
        <f t="shared" ca="1" si="357"/>
        <v/>
      </c>
      <c r="QC124" s="7" t="str">
        <f t="shared" ca="1" si="358"/>
        <v/>
      </c>
      <c r="QD124" t="str">
        <f t="shared" ca="1" si="359"/>
        <v/>
      </c>
      <c r="QF124">
        <v>122</v>
      </c>
      <c r="QG124" s="7" t="s">
        <v>19</v>
      </c>
      <c r="QH124" s="7" t="str">
        <f t="shared" ca="1" si="360"/>
        <v/>
      </c>
      <c r="QI124" s="7" t="e">
        <f t="shared" ca="1" si="361"/>
        <v>#VALUE!</v>
      </c>
      <c r="QJ124" t="e">
        <f t="shared" ca="1" si="362"/>
        <v>#N/A</v>
      </c>
      <c r="QK124" s="7" t="e">
        <f t="shared" ca="1" si="363"/>
        <v>#N/A</v>
      </c>
      <c r="QM124">
        <v>122</v>
      </c>
      <c r="QN124" s="7" t="s">
        <v>19</v>
      </c>
      <c r="QO124" t="str">
        <f t="shared" ca="1" si="364"/>
        <v/>
      </c>
      <c r="QP124" s="7" t="str">
        <f t="shared" ca="1" si="365"/>
        <v/>
      </c>
      <c r="QQ124" t="str">
        <f t="shared" ca="1" si="366"/>
        <v/>
      </c>
    </row>
    <row r="125" spans="1:459" x14ac:dyDescent="0.25">
      <c r="A125" s="240" t="str">
        <f>IF('Character Sheet'!$B$4="Creature","N","Y")</f>
        <v>Y</v>
      </c>
      <c r="C125" s="75"/>
      <c r="D125" s="76"/>
      <c r="F125" s="75"/>
      <c r="G125" s="76"/>
      <c r="I125" s="75"/>
      <c r="J125" s="85"/>
      <c r="K125" s="85">
        <f t="shared" ca="1" si="330"/>
        <v>4</v>
      </c>
      <c r="L125" s="85">
        <f t="shared" ca="1" si="632"/>
        <v>0</v>
      </c>
      <c r="M125" s="70">
        <f t="shared" ca="1" si="643"/>
        <v>5</v>
      </c>
      <c r="O125" s="222">
        <f t="shared" ca="1" si="331"/>
        <v>217</v>
      </c>
      <c r="Q125" s="7" t="str">
        <f t="shared" si="633"/>
        <v>Tanner</v>
      </c>
      <c r="R125" s="9" t="s">
        <v>1416</v>
      </c>
      <c r="S125" s="9" t="s">
        <v>1416</v>
      </c>
      <c r="T125" s="61" t="str">
        <f>SUBSTITUTE(IFERROR(IFERROR(VLOOKUP(R125,'[1]Skill Statistics'!$A$3:$C$513,2,FALSE),VLOOKUP(Q125,'[1]Skill Statistics'!$A$3:$C$513,2,FALSE)),T124),"R*","ReSt")</f>
        <v>Ag/Me</v>
      </c>
      <c r="U125" s="61" t="str">
        <f>IFERROR(IFERROR(VLOOKUP(R125,'[1]Skill Statistics'!$A$3:$C$513,3,FALSE),VLOOKUP(Q125,'[1]Skill Statistics'!$A$3:$C$513,3,FALSE)),U124)</f>
        <v>SD</v>
      </c>
      <c r="V125" s="61" t="str">
        <f>IF(ISNUMBER(SEARCH("Category",R125)),"- -",IFERROR(IFERROR(VLOOKUP(Q125,[1]Professions!$A$4:$AM$288,MATCH(Profession,[1]Professions!$A$1:$AM$1,0),FALSE),VLOOKUP(Q125,Calculations!$B$91:$I$95,8,FALSE)),"- -"))</f>
        <v>2 / 4</v>
      </c>
      <c r="W125" s="60">
        <f t="shared" ca="1" si="332"/>
        <v>0</v>
      </c>
      <c r="X125" s="7">
        <f ca="1">IFERROR(VLOOKUP(R125,$BS$6:$NR$519,MATCH(ActualLevel,$BS$3:$NR$3,0),FALSE),"- -")</f>
        <v>0</v>
      </c>
      <c r="Y125" s="7">
        <f t="shared" ca="1" si="640"/>
        <v>0</v>
      </c>
      <c r="Z125" s="7">
        <f ca="1">IFERROR(VLOOKUP(Y125,Charts!$BQ$2:$BR$52,2,FALSE),"- -")</f>
        <v>-25</v>
      </c>
      <c r="AA125" s="7">
        <f t="shared" ca="1" si="367"/>
        <v>-1</v>
      </c>
      <c r="AB125" s="7">
        <f t="shared" ca="1" si="634"/>
        <v>0</v>
      </c>
      <c r="AC125" s="7"/>
      <c r="AD125" s="7"/>
      <c r="AE125" s="7"/>
      <c r="AF125" s="7"/>
      <c r="AG125" s="7"/>
      <c r="AH125" s="43"/>
      <c r="AI125" s="7"/>
      <c r="AJ125" s="7"/>
      <c r="AK125" s="7">
        <f t="shared" ca="1" si="368"/>
        <v>-26</v>
      </c>
      <c r="AL125" s="7"/>
      <c r="AM125" s="69">
        <f>IFERROR(VLOOKUP(R125,'[1]Skill Statistics'!$A$3:$AN$513,MATCH(Profession,'[1]Skill Statistics'!$A$2:$AN$2,0),FALSE),0)</f>
        <v>0</v>
      </c>
      <c r="AN125" s="85">
        <f>IFERROR(VLOOKUP(Q125,'[1]Skill Statistics'!$A$3:$BK$513,MATCH(Archetype,'[1]Skill Statistics'!$A$2:$BK$2,0),FALSE),0)</f>
        <v>0</v>
      </c>
      <c r="AO125" s="85">
        <f>IFERROR(VLOOKUP(Q125,'[1]Skill Statistics'!$A$3:$BB$513,MATCH(Race,'[1]Skill Statistics'!$A$2:$BB$2,0),FALSE),0)</f>
        <v>0</v>
      </c>
      <c r="AP125" s="85">
        <f t="shared" ca="1" si="333"/>
        <v>-0.1</v>
      </c>
      <c r="AQ125" s="70"/>
      <c r="AS125" s="69">
        <f>IFERROR(VLOOKUP(Q125,'[1]Professional Skills'!$A$4:$AM$288,MATCH(Profession,'[1]Professional Skills'!$A$3:$AM$3,0),FALSE),"- -")</f>
        <v>0</v>
      </c>
      <c r="AU125" s="7">
        <f t="shared" si="636"/>
        <v>0</v>
      </c>
      <c r="AV125" s="7">
        <f t="shared" ca="1" si="635"/>
        <v>0</v>
      </c>
      <c r="AW125" t="str">
        <f t="shared" si="371"/>
        <v/>
      </c>
      <c r="AX125" t="str">
        <f>IFERROR(_xlfn.RANK.EQ(AW125,$AW$5:$AW$568),"")</f>
        <v/>
      </c>
      <c r="AY125">
        <f t="shared" si="327"/>
        <v>0</v>
      </c>
      <c r="AZ125" s="70" t="str">
        <f t="shared" si="369"/>
        <v/>
      </c>
      <c r="BB125" s="69" t="str">
        <f>IFERROR(IF(Q125="Language",VLOOKUP(R125,[1]Cultures!$B$4:$N$218,MATCH(Culture,[1]Cultures!$B$3:$N$3,0),FALSE),VLOOKUP(Q125,[1]Cultures!$B$4:$O$212,MATCH(Culture,[1]Cultures!$B$3:$O$3,0),FALSE)),"- -")</f>
        <v>- -</v>
      </c>
      <c r="BD125">
        <f t="shared" ca="1" si="631"/>
        <v>0</v>
      </c>
      <c r="BE125" t="str">
        <f t="shared" si="578"/>
        <v/>
      </c>
      <c r="BG125">
        <f t="shared" ca="1" si="641"/>
        <v>0.56266571453354264</v>
      </c>
      <c r="BH125">
        <f ca="1">_xlfn.RANK.EQ(BG125,$BG$89:$BG$568)</f>
        <v>43</v>
      </c>
      <c r="BI125" s="7" t="str">
        <f t="shared" ca="1" si="644"/>
        <v>- -</v>
      </c>
      <c r="BK125" s="7">
        <f t="shared" ca="1" si="642"/>
        <v>0</v>
      </c>
      <c r="BL125" s="70">
        <f t="shared" ca="1" si="328"/>
        <v>0</v>
      </c>
      <c r="BN125" s="69">
        <f>IFERROR(VLOOKUP(V125,Charts!$BT$2:$BV$14,3,FALSE),"- -")</f>
        <v>0.76923076923076927</v>
      </c>
      <c r="BO125" s="85">
        <f t="shared" ca="1" si="334"/>
        <v>1.5791301540446518</v>
      </c>
      <c r="BP125" s="70">
        <f t="shared" ca="1" si="579"/>
        <v>217</v>
      </c>
      <c r="BR125" s="7">
        <v>120</v>
      </c>
      <c r="BS125" s="9" t="str">
        <f ca="1">VLOOKUP(BR125,$O$3:$R$568,4,FALSE)</f>
        <v>Fabrics</v>
      </c>
      <c r="BT125" s="7" t="str">
        <f ca="1">VLOOKUP(BS125,$R$3:$V$568,5,FALSE)</f>
        <v>2 / 3</v>
      </c>
      <c r="BU125" s="7">
        <f ca="1">VLOOKUP(BT125,Charts!$BT$2:$BV$14,3,FALSE)</f>
        <v>0.84615384615384615</v>
      </c>
      <c r="BV125" s="7" t="str">
        <f t="shared" ca="1" si="372"/>
        <v>2</v>
      </c>
      <c r="BW125" s="7" t="str">
        <f t="shared" ca="1" si="373"/>
        <v>3</v>
      </c>
      <c r="BY125" s="7">
        <f t="shared" ca="1" si="374"/>
        <v>0.1354127176840445</v>
      </c>
      <c r="BZ125" s="7">
        <f t="shared" ca="1" si="375"/>
        <v>0.71074112846980164</v>
      </c>
      <c r="CA125" s="7">
        <f t="shared" ca="1" si="376"/>
        <v>1</v>
      </c>
      <c r="CB125" s="7" t="str">
        <f t="shared" ca="1" si="377"/>
        <v>2</v>
      </c>
      <c r="CC125" s="7">
        <f ca="1">IFERROR(IF(CC124+CB125&gt;CD$4,CC124,CC124+CB125),"")</f>
        <v>38</v>
      </c>
      <c r="CD125" s="7">
        <f t="shared" ca="1" si="580"/>
        <v>0</v>
      </c>
      <c r="CE125" s="7">
        <f t="shared" ca="1" si="378"/>
        <v>0.76616042098860515</v>
      </c>
      <c r="CF125" s="7">
        <f t="shared" ca="1" si="379"/>
        <v>7.9993425165240994E-2</v>
      </c>
      <c r="CG125" s="7">
        <f t="shared" ca="1" si="380"/>
        <v>1</v>
      </c>
      <c r="CH125" s="7" t="str">
        <f t="shared" ca="1" si="381"/>
        <v>2</v>
      </c>
      <c r="CI125" s="7">
        <f ca="1">IFERROR(IF(CI124+CH125&gt;CJ$4,CI124,CI124+CH125),"")</f>
        <v>60</v>
      </c>
      <c r="CJ125" s="7">
        <f t="shared" ca="1" si="581"/>
        <v>0</v>
      </c>
      <c r="CK125" s="7">
        <f t="shared" ca="1" si="382"/>
        <v>0.7327403889242734</v>
      </c>
      <c r="CL125" s="7">
        <f t="shared" ca="1" si="383"/>
        <v>0.11341345722957274</v>
      </c>
      <c r="CM125" s="7">
        <f t="shared" ca="1" si="384"/>
        <v>1</v>
      </c>
      <c r="CN125" s="7" t="str">
        <f t="shared" ca="1" si="385"/>
        <v>2</v>
      </c>
      <c r="CO125" s="7">
        <f ca="1">IFERROR(IF(CO124+CN125&gt;CP$4,CO124,CO124+CN125),"")</f>
        <v>60</v>
      </c>
      <c r="CP125" s="7">
        <f t="shared" ca="1" si="582"/>
        <v>0</v>
      </c>
      <c r="CQ125" s="7">
        <f t="shared" ca="1" si="386"/>
        <v>0.74457537341215796</v>
      </c>
      <c r="CR125" s="7">
        <f t="shared" ca="1" si="387"/>
        <v>0.10157847274168819</v>
      </c>
      <c r="CS125" s="7">
        <f t="shared" ca="1" si="388"/>
        <v>1</v>
      </c>
      <c r="CT125" s="7" t="str">
        <f t="shared" ca="1" si="389"/>
        <v>2</v>
      </c>
      <c r="CU125" s="7">
        <f ca="1">IFERROR(IF(CU124+CT125&gt;CV$4,CU124,CU124+CT125),"")</f>
        <v>60</v>
      </c>
      <c r="CV125" s="7">
        <f t="shared" ca="1" si="583"/>
        <v>0</v>
      </c>
      <c r="CW125" s="7">
        <f t="shared" ca="1" si="390"/>
        <v>0.20616370008523932</v>
      </c>
      <c r="CX125" s="7">
        <f t="shared" ca="1" si="391"/>
        <v>0.63999014606860682</v>
      </c>
      <c r="CY125" s="7">
        <f t="shared" ca="1" si="392"/>
        <v>1</v>
      </c>
      <c r="CZ125" s="7" t="str">
        <f t="shared" ca="1" si="393"/>
        <v>2</v>
      </c>
      <c r="DA125" s="7">
        <f ca="1">IFERROR(IF(DA124+CZ125&gt;DB$4,DA124,DA124+CZ125),"")</f>
        <v>60</v>
      </c>
      <c r="DB125" s="7">
        <f t="shared" ca="1" si="584"/>
        <v>0</v>
      </c>
      <c r="DC125" s="7">
        <f t="shared" ca="1" si="394"/>
        <v>0.43985792124239609</v>
      </c>
      <c r="DD125" s="7">
        <f t="shared" ca="1" si="395"/>
        <v>0.40629592491145006</v>
      </c>
      <c r="DE125" s="7">
        <f t="shared" ca="1" si="396"/>
        <v>1</v>
      </c>
      <c r="DF125" s="7" t="str">
        <f t="shared" ca="1" si="397"/>
        <v>2</v>
      </c>
      <c r="DG125" s="7">
        <f ca="1">IFERROR(IF(DG124+DF125&gt;DH$4,DG124,DG124+DF125),"")</f>
        <v>60</v>
      </c>
      <c r="DH125" s="7">
        <f t="shared" ca="1" si="585"/>
        <v>0</v>
      </c>
      <c r="DI125" s="7">
        <f t="shared" ca="1" si="398"/>
        <v>0.23593762863582068</v>
      </c>
      <c r="DJ125" s="7">
        <f t="shared" ca="1" si="399"/>
        <v>0.61021621751802546</v>
      </c>
      <c r="DK125" s="7">
        <f t="shared" ca="1" si="400"/>
        <v>1</v>
      </c>
      <c r="DL125" s="7" t="str">
        <f t="shared" ca="1" si="401"/>
        <v>2</v>
      </c>
      <c r="DM125" s="7">
        <f ca="1">IFERROR(IF(DM124+DL125&gt;DN$4,DM124,DM124+DL125),"")</f>
        <v>60</v>
      </c>
      <c r="DN125" s="7">
        <f t="shared" ca="1" si="586"/>
        <v>0</v>
      </c>
      <c r="DO125" s="7">
        <f t="shared" ca="1" si="402"/>
        <v>9.0398936286789855E-2</v>
      </c>
      <c r="DP125" s="7">
        <f t="shared" ca="1" si="403"/>
        <v>0.75575490986705629</v>
      </c>
      <c r="DQ125" s="7">
        <f t="shared" ca="1" si="404"/>
        <v>1</v>
      </c>
      <c r="DR125" s="7" t="str">
        <f t="shared" ca="1" si="405"/>
        <v>2</v>
      </c>
      <c r="DS125" s="7">
        <f ca="1">IFERROR(IF(DS124+DR125&gt;DT$4,DS124,DS124+DR125),"")</f>
        <v>60</v>
      </c>
      <c r="DT125" s="7">
        <f t="shared" ca="1" si="587"/>
        <v>0</v>
      </c>
      <c r="DU125" s="7">
        <f t="shared" ca="1" si="406"/>
        <v>0.78650627039989962</v>
      </c>
      <c r="DV125" s="7">
        <f t="shared" ca="1" si="407"/>
        <v>5.9647575753946525E-2</v>
      </c>
      <c r="DW125" s="7">
        <f t="shared" ca="1" si="408"/>
        <v>1</v>
      </c>
      <c r="DX125" s="7" t="str">
        <f t="shared" ca="1" si="409"/>
        <v>2</v>
      </c>
      <c r="DY125" s="7">
        <f ca="1">IFERROR(IF(DY124+DX125&gt;DZ$4,DY124,DY124+DX125),"")</f>
        <v>60</v>
      </c>
      <c r="DZ125" s="7">
        <f t="shared" ca="1" si="588"/>
        <v>0</v>
      </c>
      <c r="EA125" s="7">
        <f t="shared" ca="1" si="410"/>
        <v>0.92535544705680173</v>
      </c>
      <c r="EB125" s="7">
        <f t="shared" ca="1" si="411"/>
        <v>-7.9201600902955582E-2</v>
      </c>
      <c r="EC125" s="7">
        <f t="shared" ca="1" si="412"/>
        <v>0</v>
      </c>
      <c r="ED125" s="7">
        <f t="shared" ca="1" si="413"/>
        <v>0</v>
      </c>
      <c r="EE125" s="7">
        <f ca="1">IFERROR(IF(EE124+ED125&gt;EF$4,EE124,EE124+ED125),"")</f>
        <v>60</v>
      </c>
      <c r="EF125" s="7">
        <f t="shared" ca="1" si="589"/>
        <v>0</v>
      </c>
      <c r="EG125" s="7">
        <f t="shared" ca="1" si="414"/>
        <v>0.26336862041694353</v>
      </c>
      <c r="EH125" s="7">
        <f t="shared" ca="1" si="415"/>
        <v>0.58278522573690261</v>
      </c>
      <c r="EI125" s="7">
        <f t="shared" ca="1" si="416"/>
        <v>1</v>
      </c>
      <c r="EJ125" s="7" t="str">
        <f t="shared" ca="1" si="417"/>
        <v>2</v>
      </c>
      <c r="EK125" s="7">
        <f ca="1">IFERROR(IF(EK124+EJ125&gt;EL$4,EK124,EK124+EJ125),"")</f>
        <v>60</v>
      </c>
      <c r="EL125" s="7">
        <f t="shared" ca="1" si="590"/>
        <v>0</v>
      </c>
      <c r="EM125" s="7">
        <f t="shared" ca="1" si="418"/>
        <v>0.41739305828564444</v>
      </c>
      <c r="EN125" s="7">
        <f t="shared" ca="1" si="419"/>
        <v>0.42876078786820171</v>
      </c>
      <c r="EO125" s="7">
        <f t="shared" ca="1" si="420"/>
        <v>1</v>
      </c>
      <c r="EP125" s="7" t="str">
        <f t="shared" ca="1" si="421"/>
        <v>2</v>
      </c>
      <c r="EQ125" s="7">
        <f ca="1">IFERROR(IF(EQ124+EP125&gt;ER$4,EQ124,EQ124+EP125),"")</f>
        <v>60</v>
      </c>
      <c r="ER125" s="7">
        <f t="shared" ca="1" si="591"/>
        <v>0</v>
      </c>
      <c r="ES125" s="7">
        <f t="shared" ca="1" si="422"/>
        <v>0.83363714147334178</v>
      </c>
      <c r="ET125" s="7">
        <f t="shared" ca="1" si="423"/>
        <v>1.2516704680504365E-2</v>
      </c>
      <c r="EU125" s="7">
        <f t="shared" ca="1" si="424"/>
        <v>1</v>
      </c>
      <c r="EV125" s="7" t="str">
        <f t="shared" ca="1" si="425"/>
        <v>2</v>
      </c>
      <c r="EW125" s="7">
        <f ca="1">IFERROR(IF(EW124+EV125&gt;EX$4,EW124,EW124+EV125),"")</f>
        <v>60</v>
      </c>
      <c r="EX125" s="7">
        <f t="shared" ca="1" si="592"/>
        <v>0</v>
      </c>
      <c r="EY125" s="7">
        <f t="shared" ca="1" si="426"/>
        <v>0.75784914141947324</v>
      </c>
      <c r="EZ125" s="7">
        <f t="shared" ca="1" si="427"/>
        <v>8.8304704734372907E-2</v>
      </c>
      <c r="FA125" s="7">
        <f t="shared" ca="1" si="428"/>
        <v>1</v>
      </c>
      <c r="FB125" s="7" t="str">
        <f t="shared" ca="1" si="429"/>
        <v>2</v>
      </c>
      <c r="FC125" s="7">
        <f ca="1">IFERROR(IF(FC124+FB125&gt;FD$4,FC124,FC124+FB125),"")</f>
        <v>60</v>
      </c>
      <c r="FD125" s="7">
        <f t="shared" ca="1" si="593"/>
        <v>0</v>
      </c>
      <c r="FE125" s="7">
        <f t="shared" ca="1" si="430"/>
        <v>0.41338921600531364</v>
      </c>
      <c r="FF125" s="7">
        <f t="shared" ca="1" si="431"/>
        <v>0.4327646301485325</v>
      </c>
      <c r="FG125" s="7">
        <f t="shared" ca="1" si="432"/>
        <v>1</v>
      </c>
      <c r="FH125" s="7" t="str">
        <f t="shared" ca="1" si="433"/>
        <v>2</v>
      </c>
      <c r="FI125" s="7">
        <f ca="1">IFERROR(IF(FI124+FH125&gt;FJ$4,FI124,FI124+FH125),"")</f>
        <v>60</v>
      </c>
      <c r="FJ125" s="7">
        <f t="shared" ca="1" si="594"/>
        <v>0</v>
      </c>
      <c r="FK125" s="7">
        <f t="shared" ca="1" si="434"/>
        <v>7.006469416929062E-2</v>
      </c>
      <c r="FL125" s="7">
        <f t="shared" ca="1" si="435"/>
        <v>0.77608915198455553</v>
      </c>
      <c r="FM125" s="7">
        <f t="shared" ca="1" si="436"/>
        <v>1</v>
      </c>
      <c r="FN125" s="7" t="str">
        <f t="shared" ca="1" si="437"/>
        <v>2</v>
      </c>
      <c r="FO125" s="7">
        <f ca="1">IFERROR(IF(FO124+FN125&gt;FP$4,FO124,FO124+FN125),"")</f>
        <v>60</v>
      </c>
      <c r="FP125" s="7">
        <f t="shared" ca="1" si="595"/>
        <v>0</v>
      </c>
      <c r="FQ125" s="7">
        <f t="shared" ca="1" si="438"/>
        <v>0.37350617718990298</v>
      </c>
      <c r="FR125" s="7">
        <f t="shared" ca="1" si="439"/>
        <v>0.47264766896394317</v>
      </c>
      <c r="FS125" s="7">
        <f t="shared" ca="1" si="440"/>
        <v>1</v>
      </c>
      <c r="FT125" s="7" t="str">
        <f t="shared" ca="1" si="441"/>
        <v>2</v>
      </c>
      <c r="FU125" s="7">
        <f ca="1">IFERROR(IF(FU124+FT125&gt;FV$4,FU124,FU124+FT125),"")</f>
        <v>60</v>
      </c>
      <c r="FV125" s="7">
        <f t="shared" ca="1" si="596"/>
        <v>0</v>
      </c>
      <c r="FW125" s="7">
        <f t="shared" ca="1" si="442"/>
        <v>0.87841580806049613</v>
      </c>
      <c r="FX125" s="7">
        <f t="shared" ca="1" si="443"/>
        <v>-3.2261961906649983E-2</v>
      </c>
      <c r="FY125" s="7">
        <f t="shared" ca="1" si="444"/>
        <v>0</v>
      </c>
      <c r="FZ125" s="7">
        <f t="shared" ca="1" si="445"/>
        <v>0</v>
      </c>
      <c r="GA125" s="7">
        <f ca="1">IFERROR(IF(GA124+FZ125&gt;GB$4,GA124,GA124+FZ125),"")</f>
        <v>60</v>
      </c>
      <c r="GB125" s="7">
        <f t="shared" ca="1" si="597"/>
        <v>0</v>
      </c>
      <c r="GC125" s="7">
        <f t="shared" ca="1" si="446"/>
        <v>0.91843688339290297</v>
      </c>
      <c r="GD125" s="7">
        <f t="shared" ca="1" si="447"/>
        <v>-7.2283037239056824E-2</v>
      </c>
      <c r="GE125" s="7">
        <f t="shared" ca="1" si="448"/>
        <v>0</v>
      </c>
      <c r="GF125" s="7">
        <f t="shared" ca="1" si="449"/>
        <v>0</v>
      </c>
      <c r="GG125" s="7">
        <f ca="1">IFERROR(IF(GG124+GF125&gt;GH$4,GG124,GG124+GF125),"")</f>
        <v>60</v>
      </c>
      <c r="GH125" s="7">
        <f t="shared" ca="1" si="598"/>
        <v>0</v>
      </c>
      <c r="GI125" s="7">
        <f t="shared" ca="1" si="450"/>
        <v>0.87744553690675997</v>
      </c>
      <c r="GJ125" s="7">
        <f t="shared" ca="1" si="451"/>
        <v>-3.1291690752913826E-2</v>
      </c>
      <c r="GK125" s="7">
        <f t="shared" ca="1" si="452"/>
        <v>0</v>
      </c>
      <c r="GL125" s="7">
        <f t="shared" ca="1" si="453"/>
        <v>0</v>
      </c>
      <c r="GM125" s="7">
        <f ca="1">IFERROR(IF(GM124+GL125&gt;GN$4,GM124,GM124+GL125),"")</f>
        <v>60</v>
      </c>
      <c r="GN125" s="7">
        <f t="shared" ca="1" si="599"/>
        <v>0</v>
      </c>
      <c r="GO125" s="7">
        <f t="shared" ca="1" si="454"/>
        <v>0.60914869307376029</v>
      </c>
      <c r="GP125" s="7">
        <f t="shared" ca="1" si="455"/>
        <v>0.23700515308008585</v>
      </c>
      <c r="GQ125" s="7">
        <f t="shared" ca="1" si="456"/>
        <v>1</v>
      </c>
      <c r="GR125" s="7" t="str">
        <f t="shared" ca="1" si="457"/>
        <v>2</v>
      </c>
      <c r="GS125" s="7">
        <f ca="1">IFERROR(IF(GS124+GR125&gt;GT$4,GS124,GS124+GR125),"")</f>
        <v>60</v>
      </c>
      <c r="GT125" s="7">
        <f t="shared" ca="1" si="600"/>
        <v>0</v>
      </c>
      <c r="GU125" s="7">
        <f t="shared" ca="1" si="458"/>
        <v>0.35971869251267818</v>
      </c>
      <c r="GV125" s="7">
        <f t="shared" ca="1" si="459"/>
        <v>0.48643515364116796</v>
      </c>
      <c r="GW125" s="7">
        <f t="shared" ca="1" si="460"/>
        <v>1</v>
      </c>
      <c r="GX125" s="7" t="str">
        <f t="shared" ca="1" si="461"/>
        <v>2</v>
      </c>
      <c r="GY125" s="7">
        <f ca="1">IFERROR(IF(GY124+GX125&gt;GZ$4,GY124,GY124+GX125),"")</f>
        <v>60</v>
      </c>
      <c r="GZ125" s="7">
        <f t="shared" ca="1" si="601"/>
        <v>0</v>
      </c>
      <c r="HA125" s="7">
        <f t="shared" ca="1" si="462"/>
        <v>0.55494671260174411</v>
      </c>
      <c r="HB125" s="7">
        <f t="shared" ca="1" si="463"/>
        <v>0.29120713355210204</v>
      </c>
      <c r="HC125" s="7">
        <f t="shared" ca="1" si="464"/>
        <v>1</v>
      </c>
      <c r="HD125" s="7" t="str">
        <f t="shared" ca="1" si="465"/>
        <v>2</v>
      </c>
      <c r="HE125" s="7">
        <f ca="1">IFERROR(IF(HE124+HD125&gt;HF$4,HE124,HE124+HD125),"")</f>
        <v>60</v>
      </c>
      <c r="HF125" s="7">
        <f t="shared" ca="1" si="602"/>
        <v>0</v>
      </c>
      <c r="HG125" s="7">
        <f t="shared" ca="1" si="466"/>
        <v>0.2829657320381016</v>
      </c>
      <c r="HH125" s="7">
        <f t="shared" ca="1" si="467"/>
        <v>0.56318811411574454</v>
      </c>
      <c r="HI125" s="7">
        <f t="shared" ca="1" si="468"/>
        <v>1</v>
      </c>
      <c r="HJ125" s="7" t="str">
        <f t="shared" ca="1" si="469"/>
        <v>2</v>
      </c>
      <c r="HK125" s="7">
        <f ca="1">IFERROR(IF(HK124+HJ125&gt;HL$4,HK124,HK124+HJ125),"")</f>
        <v>60</v>
      </c>
      <c r="HL125" s="7">
        <f t="shared" ca="1" si="603"/>
        <v>0</v>
      </c>
      <c r="HM125" s="7">
        <f t="shared" ca="1" si="470"/>
        <v>0.57049028105271882</v>
      </c>
      <c r="HN125" s="7">
        <f t="shared" ca="1" si="471"/>
        <v>0.27566356510112733</v>
      </c>
      <c r="HO125" s="7">
        <f t="shared" ca="1" si="472"/>
        <v>1</v>
      </c>
      <c r="HP125" s="7" t="str">
        <f t="shared" ca="1" si="473"/>
        <v>2</v>
      </c>
      <c r="HQ125" s="7">
        <f ca="1">IFERROR(IF(HQ124+HP125&gt;HR$4,HQ124,HQ124+HP125),"")</f>
        <v>60</v>
      </c>
      <c r="HR125" s="7">
        <f t="shared" ca="1" si="604"/>
        <v>0</v>
      </c>
      <c r="HS125" s="7">
        <f t="shared" ca="1" si="474"/>
        <v>0.52625026061373181</v>
      </c>
      <c r="HT125" s="7">
        <f t="shared" ca="1" si="475"/>
        <v>0.31990358554011433</v>
      </c>
      <c r="HU125" s="7">
        <f t="shared" ca="1" si="476"/>
        <v>1</v>
      </c>
      <c r="HV125" s="7" t="str">
        <f t="shared" ca="1" si="477"/>
        <v>2</v>
      </c>
      <c r="HW125" s="7">
        <f ca="1">IFERROR(IF(HW124+HV125&gt;HX$4,HW124,HW124+HV125),"")</f>
        <v>60</v>
      </c>
      <c r="HX125" s="7">
        <f t="shared" ca="1" si="605"/>
        <v>0</v>
      </c>
      <c r="HY125" s="7">
        <f t="shared" ca="1" si="478"/>
        <v>0.98226509166835463</v>
      </c>
      <c r="HZ125" s="7">
        <f t="shared" ca="1" si="479"/>
        <v>-0.13611124551450848</v>
      </c>
      <c r="IA125" s="7">
        <f t="shared" ca="1" si="480"/>
        <v>0</v>
      </c>
      <c r="IB125" s="7">
        <f t="shared" ca="1" si="481"/>
        <v>0</v>
      </c>
      <c r="IC125" s="7">
        <f ca="1">IFERROR(IF(IC124+IB125&gt;ID$4,IC124,IC124+IB125),"")</f>
        <v>60</v>
      </c>
      <c r="ID125" s="7">
        <f t="shared" ca="1" si="606"/>
        <v>0</v>
      </c>
      <c r="IE125" s="7">
        <f t="shared" ca="1" si="482"/>
        <v>7.0441442132327947E-2</v>
      </c>
      <c r="IF125" s="7">
        <f t="shared" ca="1" si="483"/>
        <v>0.7757124040215182</v>
      </c>
      <c r="IG125" s="7">
        <f t="shared" ca="1" si="484"/>
        <v>1</v>
      </c>
      <c r="IH125" s="7" t="str">
        <f t="shared" ca="1" si="485"/>
        <v>2</v>
      </c>
      <c r="II125" s="7">
        <f ca="1">IFERROR(IF(II124+IH125&gt;IJ$4,II124,II124+IH125),"")</f>
        <v>60</v>
      </c>
      <c r="IJ125" s="7">
        <f t="shared" ca="1" si="607"/>
        <v>0</v>
      </c>
      <c r="IK125" s="7">
        <f t="shared" ca="1" si="486"/>
        <v>0.24722585313054057</v>
      </c>
      <c r="IL125" s="7">
        <f t="shared" ca="1" si="487"/>
        <v>0.59892799302330557</v>
      </c>
      <c r="IM125" s="7">
        <f t="shared" ca="1" si="488"/>
        <v>1</v>
      </c>
      <c r="IN125" s="7" t="str">
        <f t="shared" ca="1" si="489"/>
        <v>2</v>
      </c>
      <c r="IO125" s="7">
        <f ca="1">IFERROR(IF(IO124+IN125&gt;IP$4,IO124,IO124+IN125),"")</f>
        <v>60</v>
      </c>
      <c r="IP125" s="7">
        <f t="shared" ca="1" si="608"/>
        <v>0</v>
      </c>
      <c r="IQ125" s="7">
        <f t="shared" ca="1" si="490"/>
        <v>0.20667272833050276</v>
      </c>
      <c r="IR125" s="7">
        <f t="shared" ca="1" si="491"/>
        <v>0.63948111782334338</v>
      </c>
      <c r="IS125" s="7">
        <f t="shared" ca="1" si="492"/>
        <v>1</v>
      </c>
      <c r="IT125" s="7" t="str">
        <f t="shared" ca="1" si="493"/>
        <v>2</v>
      </c>
      <c r="IU125" s="7">
        <f ca="1">IFERROR(IF(IU124+IT125&gt;IV$4,IU124,IU124+IT125),"")</f>
        <v>60</v>
      </c>
      <c r="IV125" s="7">
        <f t="shared" ca="1" si="609"/>
        <v>0</v>
      </c>
      <c r="IW125" s="7">
        <f t="shared" ca="1" si="494"/>
        <v>0.1777274443109067</v>
      </c>
      <c r="IX125" s="7">
        <f t="shared" ca="1" si="495"/>
        <v>0.66842640184293944</v>
      </c>
      <c r="IY125" s="7">
        <f t="shared" ca="1" si="496"/>
        <v>1</v>
      </c>
      <c r="IZ125" s="7" t="str">
        <f t="shared" ca="1" si="497"/>
        <v>2</v>
      </c>
      <c r="JA125" s="7">
        <f ca="1">IFERROR(IF(JA124+IZ125&gt;JB$4,JA124,JA124+IZ125),"")</f>
        <v>60</v>
      </c>
      <c r="JB125" s="7">
        <f t="shared" ca="1" si="610"/>
        <v>0</v>
      </c>
      <c r="JC125" s="7">
        <f t="shared" ca="1" si="498"/>
        <v>0.6822576841323803</v>
      </c>
      <c r="JD125" s="7">
        <f t="shared" ca="1" si="499"/>
        <v>0.16389616202146584</v>
      </c>
      <c r="JE125" s="7">
        <f t="shared" ca="1" si="500"/>
        <v>1</v>
      </c>
      <c r="JF125" s="7" t="str">
        <f t="shared" ca="1" si="501"/>
        <v>2</v>
      </c>
      <c r="JG125" s="7">
        <f ca="1">IFERROR(IF(JG124+JF125&gt;JH$4,JG124,JG124+JF125),"")</f>
        <v>60</v>
      </c>
      <c r="JH125" s="7">
        <f t="shared" ca="1" si="611"/>
        <v>0</v>
      </c>
      <c r="JI125" s="7">
        <f t="shared" ca="1" si="502"/>
        <v>0.72465707197419527</v>
      </c>
      <c r="JJ125" s="7">
        <f t="shared" ca="1" si="503"/>
        <v>0.12149677417965088</v>
      </c>
      <c r="JK125" s="7">
        <f t="shared" ca="1" si="504"/>
        <v>1</v>
      </c>
      <c r="JL125" s="7" t="str">
        <f t="shared" ca="1" si="505"/>
        <v>2</v>
      </c>
      <c r="JM125" s="7">
        <f ca="1">IFERROR(IF(JM124+JL125&gt;JN$4,JM124,JM124+JL125),"")</f>
        <v>60</v>
      </c>
      <c r="JN125" s="7">
        <f t="shared" ca="1" si="612"/>
        <v>0</v>
      </c>
      <c r="JO125" s="7">
        <f t="shared" ca="1" si="506"/>
        <v>0.62270812964259403</v>
      </c>
      <c r="JP125" s="7">
        <f t="shared" ca="1" si="507"/>
        <v>0.22344571651125211</v>
      </c>
      <c r="JQ125" s="7">
        <f t="shared" ca="1" si="508"/>
        <v>1</v>
      </c>
      <c r="JR125" s="7" t="str">
        <f t="shared" ca="1" si="509"/>
        <v>2</v>
      </c>
      <c r="JS125" s="7">
        <f ca="1">IFERROR(IF(JS124+JR125&gt;JT$4,JS124,JS124+JR125),"")</f>
        <v>60</v>
      </c>
      <c r="JT125" s="7">
        <f t="shared" ca="1" si="613"/>
        <v>0</v>
      </c>
      <c r="JU125" s="7">
        <f t="shared" ca="1" si="510"/>
        <v>9.3786452547628851E-2</v>
      </c>
      <c r="JV125" s="7">
        <f t="shared" ca="1" si="511"/>
        <v>0.75236739360621729</v>
      </c>
      <c r="JW125" s="7">
        <f t="shared" ca="1" si="512"/>
        <v>1</v>
      </c>
      <c r="JX125" s="7" t="str">
        <f t="shared" ca="1" si="513"/>
        <v>2</v>
      </c>
      <c r="JY125" s="7">
        <f ca="1">IFERROR(IF(JY124+JX125&gt;JZ$4,JY124,JY124+JX125),"")</f>
        <v>60</v>
      </c>
      <c r="JZ125" s="7">
        <f t="shared" ca="1" si="614"/>
        <v>0</v>
      </c>
      <c r="KA125" s="7">
        <f t="shared" ca="1" si="514"/>
        <v>0.34362284099821139</v>
      </c>
      <c r="KB125" s="7">
        <f t="shared" ca="1" si="515"/>
        <v>0.50253100515563476</v>
      </c>
      <c r="KC125" s="7">
        <f t="shared" ca="1" si="516"/>
        <v>1</v>
      </c>
      <c r="KD125" s="7" t="str">
        <f t="shared" ca="1" si="517"/>
        <v>2</v>
      </c>
      <c r="KE125" s="7">
        <f ca="1">IFERROR(IF(KE124+KD125&gt;KF$4,KE124,KE124+KD125),"")</f>
        <v>60</v>
      </c>
      <c r="KF125" s="7">
        <f t="shared" ca="1" si="615"/>
        <v>0</v>
      </c>
      <c r="KG125" s="7">
        <f t="shared" ca="1" si="518"/>
        <v>0.11002619625577803</v>
      </c>
      <c r="KH125" s="7">
        <f t="shared" ca="1" si="519"/>
        <v>0.73612764989806811</v>
      </c>
      <c r="KI125" s="7">
        <f t="shared" ca="1" si="520"/>
        <v>1</v>
      </c>
      <c r="KJ125" s="7" t="str">
        <f t="shared" ca="1" si="521"/>
        <v>2</v>
      </c>
      <c r="KK125" s="7">
        <f ca="1">IFERROR(IF(KK124+KJ125&gt;KL$4,KK124,KK124+KJ125),"")</f>
        <v>60</v>
      </c>
      <c r="KL125" s="7">
        <f t="shared" ca="1" si="616"/>
        <v>0</v>
      </c>
      <c r="KM125" s="7">
        <f t="shared" ca="1" si="522"/>
        <v>0.1027448624995112</v>
      </c>
      <c r="KN125" s="7">
        <f t="shared" ca="1" si="523"/>
        <v>0.74340898365433494</v>
      </c>
      <c r="KO125" s="7">
        <f t="shared" ca="1" si="524"/>
        <v>1</v>
      </c>
      <c r="KP125" s="7" t="str">
        <f t="shared" ca="1" si="525"/>
        <v>2</v>
      </c>
      <c r="KQ125" s="7">
        <f ca="1">IFERROR(IF(KQ124+KP125&gt;KR$4,KQ124,KQ124+KP125),"")</f>
        <v>60</v>
      </c>
      <c r="KR125" s="7">
        <f t="shared" ca="1" si="617"/>
        <v>0</v>
      </c>
      <c r="KS125" s="7">
        <f t="shared" ca="1" si="526"/>
        <v>0.31166635923270247</v>
      </c>
      <c r="KT125" s="7">
        <f t="shared" ca="1" si="527"/>
        <v>0.53448748692114367</v>
      </c>
      <c r="KU125" s="7">
        <f t="shared" ca="1" si="528"/>
        <v>1</v>
      </c>
      <c r="KV125" s="7" t="str">
        <f t="shared" ca="1" si="529"/>
        <v>2</v>
      </c>
      <c r="KW125" s="7">
        <f ca="1">IFERROR(IF(KW124+KV125&gt;KX$4,KW124,KW124+KV125),"")</f>
        <v>60</v>
      </c>
      <c r="KX125" s="7">
        <f t="shared" ca="1" si="618"/>
        <v>0</v>
      </c>
      <c r="KY125" s="7">
        <f t="shared" ca="1" si="530"/>
        <v>0.93537228752030399</v>
      </c>
      <c r="KZ125" s="7">
        <f t="shared" ca="1" si="531"/>
        <v>-8.9218441366457846E-2</v>
      </c>
      <c r="LA125" s="7">
        <f t="shared" ca="1" si="532"/>
        <v>0</v>
      </c>
      <c r="LB125" s="7">
        <f t="shared" ca="1" si="533"/>
        <v>0</v>
      </c>
      <c r="LC125" s="7">
        <f ca="1">IFERROR(IF(LC124+LB125&gt;LD$4,LC124,LC124+LB125),"")</f>
        <v>60</v>
      </c>
      <c r="LD125" s="7">
        <f t="shared" ca="1" si="619"/>
        <v>0</v>
      </c>
      <c r="LE125" s="7">
        <f t="shared" ca="1" si="534"/>
        <v>0.17535704423542453</v>
      </c>
      <c r="LF125" s="7">
        <f t="shared" ca="1" si="535"/>
        <v>0.67079680191842161</v>
      </c>
      <c r="LG125" s="7">
        <f t="shared" ca="1" si="536"/>
        <v>1</v>
      </c>
      <c r="LH125" s="7" t="str">
        <f t="shared" ca="1" si="537"/>
        <v>2</v>
      </c>
      <c r="LI125" s="7">
        <f ca="1">IFERROR(IF(LI124+LH125&gt;LJ$4,LI124,LI124+LH125),"")</f>
        <v>60</v>
      </c>
      <c r="LJ125" s="7">
        <f t="shared" ca="1" si="620"/>
        <v>0</v>
      </c>
      <c r="LK125" s="7">
        <f t="shared" ca="1" si="538"/>
        <v>0.94743896965902885</v>
      </c>
      <c r="LL125" s="7">
        <f t="shared" ca="1" si="539"/>
        <v>-0.10128512350518271</v>
      </c>
      <c r="LM125" s="7">
        <f t="shared" ca="1" si="540"/>
        <v>0</v>
      </c>
      <c r="LN125" s="7">
        <f t="shared" ca="1" si="541"/>
        <v>0</v>
      </c>
      <c r="LO125" s="7">
        <f ca="1">IFERROR(IF(LO124+LN125&gt;LP$4,LO124,LO124+LN125),"")</f>
        <v>60</v>
      </c>
      <c r="LP125" s="7">
        <f t="shared" ca="1" si="621"/>
        <v>0</v>
      </c>
      <c r="LQ125" s="7">
        <f t="shared" ca="1" si="542"/>
        <v>3.7510747016891721E-2</v>
      </c>
      <c r="LR125" s="7">
        <f t="shared" ca="1" si="543"/>
        <v>0.80864309913695442</v>
      </c>
      <c r="LS125" s="7">
        <f t="shared" ca="1" si="544"/>
        <v>2</v>
      </c>
      <c r="LT125" s="7">
        <f t="shared" ca="1" si="545"/>
        <v>5</v>
      </c>
      <c r="LU125" s="7">
        <f ca="1">IFERROR(IF(LU124+LT125&gt;LV$4,LU124,LU124+LT125),"")</f>
        <v>60</v>
      </c>
      <c r="LV125" s="7">
        <f t="shared" ca="1" si="622"/>
        <v>0</v>
      </c>
      <c r="LW125" s="7">
        <f t="shared" ca="1" si="546"/>
        <v>0.65996165744781732</v>
      </c>
      <c r="LX125" s="7">
        <f t="shared" ca="1" si="547"/>
        <v>0.18619218870602883</v>
      </c>
      <c r="LY125" s="7">
        <f t="shared" ca="1" si="548"/>
        <v>1</v>
      </c>
      <c r="LZ125" s="7" t="str">
        <f t="shared" ca="1" si="549"/>
        <v>2</v>
      </c>
      <c r="MA125" s="7">
        <f ca="1">IFERROR(IF(MA124+LZ125&gt;MB$4,MA124,MA124+LZ125),"")</f>
        <v>60</v>
      </c>
      <c r="MB125" s="7">
        <f t="shared" ca="1" si="623"/>
        <v>0</v>
      </c>
      <c r="MC125" s="7">
        <f t="shared" ca="1" si="550"/>
        <v>0.95098789995674837</v>
      </c>
      <c r="MD125" s="7">
        <f t="shared" ca="1" si="551"/>
        <v>-0.10483405380290223</v>
      </c>
      <c r="ME125" s="7">
        <f t="shared" ca="1" si="552"/>
        <v>0</v>
      </c>
      <c r="MF125" s="7">
        <f t="shared" ca="1" si="553"/>
        <v>0</v>
      </c>
      <c r="MG125" s="7">
        <f ca="1">IFERROR(IF(MG124+MF125&gt;MH$4,MG124,MG124+MF125),"")</f>
        <v>60</v>
      </c>
      <c r="MH125" s="7">
        <f t="shared" ca="1" si="624"/>
        <v>0</v>
      </c>
      <c r="MI125" s="7">
        <f t="shared" ca="1" si="554"/>
        <v>0.47271008469951226</v>
      </c>
      <c r="MJ125" s="7">
        <f t="shared" ca="1" si="555"/>
        <v>0.37344376145433389</v>
      </c>
      <c r="MK125" s="7">
        <f t="shared" ca="1" si="556"/>
        <v>1</v>
      </c>
      <c r="ML125" s="7" t="str">
        <f t="shared" ca="1" si="557"/>
        <v>2</v>
      </c>
      <c r="MM125" s="7">
        <f ca="1">IFERROR(IF(MM124+ML125&gt;MN$4,MM124,MM124+ML125),"")</f>
        <v>60</v>
      </c>
      <c r="MN125" s="7">
        <f t="shared" ca="1" si="625"/>
        <v>0</v>
      </c>
      <c r="MO125" s="7">
        <f t="shared" ca="1" si="558"/>
        <v>0.23007182144960892</v>
      </c>
      <c r="MP125" s="7">
        <f t="shared" ca="1" si="559"/>
        <v>0.61608202470423723</v>
      </c>
      <c r="MQ125" s="7">
        <f t="shared" ca="1" si="560"/>
        <v>1</v>
      </c>
      <c r="MR125" s="7" t="str">
        <f t="shared" ca="1" si="561"/>
        <v>2</v>
      </c>
      <c r="MS125" s="7">
        <f ca="1">IFERROR(IF(MS124+MR125&gt;MT$4,MS124,MS124+MR125),"")</f>
        <v>60</v>
      </c>
      <c r="MT125" s="7">
        <f t="shared" ca="1" si="626"/>
        <v>0</v>
      </c>
      <c r="MU125" s="7">
        <f t="shared" ca="1" si="562"/>
        <v>0.87766280010550723</v>
      </c>
      <c r="MV125" s="7">
        <f t="shared" ca="1" si="563"/>
        <v>-3.1508953951661089E-2</v>
      </c>
      <c r="MW125" s="7">
        <f t="shared" ca="1" si="564"/>
        <v>0</v>
      </c>
      <c r="MX125" s="7">
        <f t="shared" ca="1" si="565"/>
        <v>0</v>
      </c>
      <c r="MY125" s="7">
        <f ca="1">IFERROR(IF(MY124+MX125&gt;MZ$4,MY124,MY124+MX125),"")</f>
        <v>60</v>
      </c>
      <c r="MZ125" s="7">
        <f t="shared" ca="1" si="627"/>
        <v>0</v>
      </c>
      <c r="NA125" s="7">
        <f t="shared" ca="1" si="566"/>
        <v>0.58670332664840685</v>
      </c>
      <c r="NB125" s="7">
        <f t="shared" ca="1" si="567"/>
        <v>0.25945051950543929</v>
      </c>
      <c r="NC125" s="7">
        <f t="shared" ca="1" si="568"/>
        <v>1</v>
      </c>
      <c r="ND125" s="7" t="str">
        <f t="shared" ca="1" si="569"/>
        <v>2</v>
      </c>
      <c r="NE125" s="7">
        <f ca="1">IFERROR(IF(NE124+ND125&gt;NF$4,NE124,NE124+ND125),"")</f>
        <v>60</v>
      </c>
      <c r="NF125" s="7">
        <f t="shared" ca="1" si="628"/>
        <v>0</v>
      </c>
      <c r="NG125" s="7">
        <f t="shared" ca="1" si="570"/>
        <v>0.89160631475897789</v>
      </c>
      <c r="NH125" s="7">
        <f t="shared" ca="1" si="571"/>
        <v>-4.5452468605131746E-2</v>
      </c>
      <c r="NI125" s="7">
        <f t="shared" ca="1" si="572"/>
        <v>0</v>
      </c>
      <c r="NJ125" s="7">
        <f t="shared" ca="1" si="573"/>
        <v>0</v>
      </c>
      <c r="NK125" s="7">
        <f ca="1">IFERROR(IF(NK124+NJ125&gt;NL$4,NK124,NK124+NJ125),"")</f>
        <v>60</v>
      </c>
      <c r="NL125" s="7">
        <f t="shared" ca="1" si="629"/>
        <v>0</v>
      </c>
      <c r="NM125" s="7">
        <f t="shared" ca="1" si="574"/>
        <v>0.54981903379848152</v>
      </c>
      <c r="NN125" s="7">
        <f t="shared" ca="1" si="575"/>
        <v>0.29633481235536463</v>
      </c>
      <c r="NO125" s="7">
        <f t="shared" ca="1" si="576"/>
        <v>1</v>
      </c>
      <c r="NP125" s="7" t="str">
        <f t="shared" ca="1" si="577"/>
        <v>2</v>
      </c>
      <c r="NQ125" s="7">
        <f ca="1">IFERROR(IF(NQ124+NP125&gt;NR$4,NQ124,NQ124+NP125),"")</f>
        <v>60</v>
      </c>
      <c r="NR125" s="7">
        <f t="shared" ca="1" si="630"/>
        <v>0</v>
      </c>
      <c r="NT125">
        <v>123</v>
      </c>
      <c r="NU125" s="7" t="s">
        <v>19</v>
      </c>
      <c r="NV125" s="7" t="str">
        <f t="shared" ca="1" si="335"/>
        <v/>
      </c>
      <c r="NW125" s="7" t="str">
        <f t="shared" ca="1" si="329"/>
        <v/>
      </c>
      <c r="NX125" t="str">
        <f ca="1">IFERROR(VLOOKUP(NT125,$K$3:$AK$568,8,FALSE),"")</f>
        <v/>
      </c>
      <c r="NY125" t="str">
        <f ca="1">IFERROR(VLOOKUP(NT125,$K$3:$AK$568,9,FALSE),"")</f>
        <v/>
      </c>
      <c r="NZ125" s="7" t="str">
        <f ca="1">IFERROR(VLOOKUP(NT125,$K$3:$AK$568,27,FALSE),"")</f>
        <v/>
      </c>
      <c r="OB125">
        <v>123</v>
      </c>
      <c r="OC125" s="7" t="s">
        <v>19</v>
      </c>
      <c r="OD125" t="e">
        <f t="shared" ca="1" si="336"/>
        <v>#N/A</v>
      </c>
      <c r="OE125" s="7" t="str">
        <f t="shared" ca="1" si="337"/>
        <v/>
      </c>
      <c r="OF125" s="7" t="str">
        <f t="shared" ca="1" si="338"/>
        <v/>
      </c>
      <c r="OG125" t="str">
        <f t="shared" ca="1" si="339"/>
        <v/>
      </c>
      <c r="OI125">
        <v>123</v>
      </c>
      <c r="OJ125" s="7" t="s">
        <v>19</v>
      </c>
      <c r="OK125" s="7" t="str">
        <f t="shared" ca="1" si="340"/>
        <v/>
      </c>
      <c r="OL125" s="7" t="str">
        <f t="shared" ca="1" si="341"/>
        <v/>
      </c>
      <c r="OM125" t="str">
        <f ca="1">IFERROR(VLOOKUP(OI125,$L$3:$AK$568,7,FALSE),"")</f>
        <v/>
      </c>
      <c r="ON125" t="str">
        <f ca="1">IFERROR(VLOOKUP(OI125,$L$3:$AK$568,8,FALSE),"")</f>
        <v/>
      </c>
      <c r="OO125" s="7" t="str">
        <f ca="1">IFERROR(VLOOKUP(OI125,$L$3:$AK$568,26,FALSE),"")</f>
        <v/>
      </c>
      <c r="OQ125">
        <v>123</v>
      </c>
      <c r="OR125" s="7" t="s">
        <v>19</v>
      </c>
      <c r="OS125" t="e">
        <f t="shared" ca="1" si="342"/>
        <v>#N/A</v>
      </c>
      <c r="OT125" s="7" t="str">
        <f t="shared" ca="1" si="343"/>
        <v/>
      </c>
      <c r="OU125" s="7" t="str">
        <f t="shared" ca="1" si="344"/>
        <v/>
      </c>
      <c r="OV125" t="str">
        <f t="shared" ca="1" si="345"/>
        <v/>
      </c>
      <c r="OX125">
        <v>123</v>
      </c>
      <c r="OY125" s="7" t="s">
        <v>19</v>
      </c>
      <c r="OZ125" s="7" t="str">
        <f t="shared" ca="1" si="346"/>
        <v/>
      </c>
      <c r="PA125" s="7" t="str">
        <f t="shared" ca="1" si="347"/>
        <v/>
      </c>
      <c r="PB125" t="str">
        <f ca="1">IFERROR(VLOOKUP(OX125,$M$3:$AK$568,6,FALSE),"")</f>
        <v/>
      </c>
      <c r="PC125" t="str">
        <f ca="1">IFERROR(VLOOKUP(OX125,$M$3:$AK$568,7,FALSE),"")</f>
        <v/>
      </c>
      <c r="PD125" s="7" t="str">
        <f ca="1">IFERROR(VLOOKUP(OX125,$M$3:$AK$568,25,FALSE),"")</f>
        <v/>
      </c>
      <c r="PF125">
        <v>123</v>
      </c>
      <c r="PG125" s="7" t="s">
        <v>19</v>
      </c>
      <c r="PH125" t="e">
        <f t="shared" ca="1" si="348"/>
        <v>#N/A</v>
      </c>
      <c r="PI125" s="7" t="str">
        <f t="shared" ca="1" si="349"/>
        <v/>
      </c>
      <c r="PJ125" s="7" t="str">
        <f t="shared" ca="1" si="350"/>
        <v/>
      </c>
      <c r="PK125" t="str">
        <f t="shared" ca="1" si="351"/>
        <v/>
      </c>
      <c r="PM125">
        <v>123</v>
      </c>
      <c r="PN125" s="7" t="s">
        <v>19</v>
      </c>
      <c r="PO125" s="202" t="str">
        <f t="shared" ca="1" si="352"/>
        <v/>
      </c>
      <c r="PP125" s="7" t="str">
        <f t="shared" ca="1" si="353"/>
        <v/>
      </c>
      <c r="PQ125" t="str">
        <f ca="1">IFERROR(VLOOKUP(PM125,$G$325:$R$409,12,FALSE),"")</f>
        <v/>
      </c>
      <c r="PR125" t="e">
        <f ca="1">VLOOKUP(PM125,$G$324:$Q$409,11,FALSE)</f>
        <v>#N/A</v>
      </c>
      <c r="PS125" s="7" t="str">
        <f ca="1">VLOOKUP(PQ125,$R$325:$Y$409,8,FALSE)</f>
        <v>- -</v>
      </c>
      <c r="PT125" s="7">
        <f ca="1">ReSt</f>
        <v>-4</v>
      </c>
      <c r="PU125" s="7" t="e">
        <f t="shared" ca="1" si="354"/>
        <v>#N/A</v>
      </c>
      <c r="PV125" s="7" t="e">
        <f t="shared" ca="1" si="355"/>
        <v>#N/A</v>
      </c>
      <c r="PW125" s="7" t="str">
        <f ca="1">VLOOKUP(PQ125,$R$325:$AK$409,8,FALSE)</f>
        <v>- -</v>
      </c>
      <c r="PX125" s="7"/>
      <c r="PY125">
        <v>123</v>
      </c>
      <c r="PZ125" s="7" t="s">
        <v>19</v>
      </c>
      <c r="QA125" t="str">
        <f t="shared" ca="1" si="356"/>
        <v/>
      </c>
      <c r="QB125" s="7" t="str">
        <f t="shared" ca="1" si="357"/>
        <v/>
      </c>
      <c r="QC125" s="7" t="str">
        <f t="shared" ca="1" si="358"/>
        <v/>
      </c>
      <c r="QD125" t="str">
        <f t="shared" ca="1" si="359"/>
        <v/>
      </c>
      <c r="QF125">
        <v>123</v>
      </c>
      <c r="QG125" s="7" t="s">
        <v>19</v>
      </c>
      <c r="QH125" s="7" t="str">
        <f t="shared" ca="1" si="360"/>
        <v/>
      </c>
      <c r="QI125" s="7" t="e">
        <f t="shared" ca="1" si="361"/>
        <v>#VALUE!</v>
      </c>
      <c r="QJ125" t="e">
        <f t="shared" ca="1" si="362"/>
        <v>#N/A</v>
      </c>
      <c r="QK125" s="7" t="e">
        <f t="shared" ca="1" si="363"/>
        <v>#N/A</v>
      </c>
      <c r="QM125">
        <v>123</v>
      </c>
      <c r="QN125" s="7" t="s">
        <v>19</v>
      </c>
      <c r="QO125" t="str">
        <f t="shared" ca="1" si="364"/>
        <v/>
      </c>
      <c r="QP125" s="7" t="str">
        <f t="shared" ca="1" si="365"/>
        <v/>
      </c>
      <c r="QQ125" t="str">
        <f t="shared" ca="1" si="366"/>
        <v/>
      </c>
    </row>
    <row r="126" spans="1:459" x14ac:dyDescent="0.25">
      <c r="A126" s="240" t="str">
        <f>IF('Character Sheet'!$B$4="Creature","N","Y")</f>
        <v>Y</v>
      </c>
      <c r="C126" s="75"/>
      <c r="D126" s="76"/>
      <c r="F126" s="75"/>
      <c r="G126" s="76"/>
      <c r="I126" s="75"/>
      <c r="J126" s="85"/>
      <c r="K126" s="85">
        <f t="shared" ca="1" si="330"/>
        <v>4</v>
      </c>
      <c r="L126" s="85">
        <f t="shared" ca="1" si="632"/>
        <v>0</v>
      </c>
      <c r="M126" s="70">
        <f t="shared" ca="1" si="643"/>
        <v>5</v>
      </c>
      <c r="O126" s="222">
        <f t="shared" ca="1" si="331"/>
        <v>342</v>
      </c>
      <c r="Q126" s="7" t="str">
        <f t="shared" si="633"/>
        <v>Taxidermist</v>
      </c>
      <c r="R126" s="9" t="s">
        <v>1417</v>
      </c>
      <c r="S126" s="9" t="s">
        <v>1910</v>
      </c>
      <c r="T126" s="61" t="str">
        <f>SUBSTITUTE(IFERROR(IFERROR(VLOOKUP(R126,'[1]Skill Statistics'!$A$3:$C$513,2,FALSE),VLOOKUP(Q126,'[1]Skill Statistics'!$A$3:$C$513,2,FALSE)),T125),"R*","ReSt")</f>
        <v>Ag/Me</v>
      </c>
      <c r="U126" s="61" t="str">
        <f>IFERROR(IFERROR(VLOOKUP(R126,'[1]Skill Statistics'!$A$3:$C$513,3,FALSE),VLOOKUP(Q126,'[1]Skill Statistics'!$A$3:$C$513,3,FALSE)),U125)</f>
        <v>SD</v>
      </c>
      <c r="V126" s="61" t="str">
        <f>IF(ISNUMBER(SEARCH("Category",R126)),"- -",IFERROR(IFERROR(VLOOKUP(Q126,[1]Professions!$A$4:$AM$288,MATCH(Profession,[1]Professions!$A$1:$AM$1,0),FALSE),VLOOKUP(Q126,Calculations!$B$91:$I$95,8,FALSE)),"- -"))</f>
        <v>2 / 4</v>
      </c>
      <c r="W126" s="60">
        <f t="shared" ca="1" si="332"/>
        <v>0</v>
      </c>
      <c r="X126" s="7">
        <f ca="1">IFERROR(VLOOKUP(R126,$BS$6:$NR$519,MATCH(ActualLevel,$BS$3:$NR$3,0),FALSE),"- -")</f>
        <v>0</v>
      </c>
      <c r="Y126" s="7">
        <f t="shared" ca="1" si="640"/>
        <v>0</v>
      </c>
      <c r="Z126" s="7">
        <f ca="1">IFERROR(VLOOKUP(Y126,Charts!$BQ$2:$BR$52,2,FALSE),"- -")</f>
        <v>-25</v>
      </c>
      <c r="AA126" s="7">
        <f t="shared" ca="1" si="367"/>
        <v>-1</v>
      </c>
      <c r="AB126" s="7">
        <f t="shared" ca="1" si="634"/>
        <v>0</v>
      </c>
      <c r="AC126" s="7"/>
      <c r="AD126" s="7"/>
      <c r="AE126" s="7"/>
      <c r="AF126" s="7"/>
      <c r="AG126" s="7"/>
      <c r="AH126" s="43"/>
      <c r="AI126" s="7"/>
      <c r="AJ126" s="7"/>
      <c r="AK126" s="7">
        <f t="shared" ca="1" si="368"/>
        <v>-26</v>
      </c>
      <c r="AL126" s="7"/>
      <c r="AM126" s="69">
        <f>IFERROR(VLOOKUP(R126,'[1]Skill Statistics'!$A$3:$AN$513,MATCH(Profession,'[1]Skill Statistics'!$A$2:$AN$2,0),FALSE),0)</f>
        <v>0</v>
      </c>
      <c r="AN126" s="85">
        <f>IFERROR(VLOOKUP(Q126,'[1]Skill Statistics'!$A$3:$BK$513,MATCH(Archetype,'[1]Skill Statistics'!$A$2:$BK$2,0),FALSE),0)</f>
        <v>0</v>
      </c>
      <c r="AO126" s="85">
        <f>IFERROR(VLOOKUP(Q126,'[1]Skill Statistics'!$A$3:$BB$513,MATCH(Race,'[1]Skill Statistics'!$A$2:$BB$2,0),FALSE),0)</f>
        <v>0</v>
      </c>
      <c r="AP126" s="85">
        <f t="shared" ca="1" si="333"/>
        <v>-0.1</v>
      </c>
      <c r="AQ126" s="70"/>
      <c r="AS126" s="69">
        <f>IFERROR(VLOOKUP(Q126,'[1]Professional Skills'!$A$4:$AM$288,MATCH(Profession,'[1]Professional Skills'!$A$3:$AM$3,0),FALSE),"- -")</f>
        <v>0</v>
      </c>
      <c r="AU126" s="7">
        <f t="shared" si="636"/>
        <v>0</v>
      </c>
      <c r="AV126" s="7">
        <f t="shared" ca="1" si="635"/>
        <v>0</v>
      </c>
      <c r="AW126" t="str">
        <f t="shared" si="371"/>
        <v/>
      </c>
      <c r="AX126" t="str">
        <f>IFERROR(_xlfn.RANK.EQ(AW126,$AW$5:$AW$568),"")</f>
        <v/>
      </c>
      <c r="AY126">
        <f t="shared" si="327"/>
        <v>0</v>
      </c>
      <c r="AZ126" s="70" t="str">
        <f t="shared" si="369"/>
        <v/>
      </c>
      <c r="BB126" s="69" t="str">
        <f>IFERROR(IF(Q126="Language",VLOOKUP(R126,[1]Cultures!$B$4:$N$218,MATCH(Culture,[1]Cultures!$B$3:$N$3,0),FALSE),VLOOKUP(Q126,[1]Cultures!$B$4:$O$212,MATCH(Culture,[1]Cultures!$B$3:$O$3,0),FALSE)),"- -")</f>
        <v>- -</v>
      </c>
      <c r="BD126">
        <f t="shared" ca="1" si="631"/>
        <v>0</v>
      </c>
      <c r="BE126" t="str">
        <f t="shared" si="578"/>
        <v/>
      </c>
      <c r="BG126">
        <f t="shared" ca="1" si="641"/>
        <v>0.29123374426655113</v>
      </c>
      <c r="BH126">
        <f ca="1">_xlfn.RANK.EQ(BG126,$BG$89:$BG$568)</f>
        <v>54</v>
      </c>
      <c r="BI126" s="7" t="str">
        <f t="shared" ca="1" si="644"/>
        <v>- -</v>
      </c>
      <c r="BK126" s="7">
        <f t="shared" ca="1" si="642"/>
        <v>0</v>
      </c>
      <c r="BL126" s="70">
        <f t="shared" ca="1" si="328"/>
        <v>0</v>
      </c>
      <c r="BN126" s="69">
        <f>IFERROR(VLOOKUP(V126,Charts!$BT$2:$BV$14,3,FALSE),"- -")</f>
        <v>0.76923076923076927</v>
      </c>
      <c r="BO126" s="85">
        <f t="shared" ca="1" si="334"/>
        <v>1.1563669321316941</v>
      </c>
      <c r="BP126" s="70">
        <f t="shared" ca="1" si="579"/>
        <v>342</v>
      </c>
      <c r="BR126" s="7">
        <v>121</v>
      </c>
      <c r="BS126" s="9" t="str">
        <f ca="1">VLOOKUP(BR126,$O$3:$R$568,4,FALSE)</f>
        <v>Substance Tolerance</v>
      </c>
      <c r="BT126" s="7" t="str">
        <f ca="1">VLOOKUP(BS126,$R$3:$V$568,5,FALSE)</f>
        <v>2 / 4</v>
      </c>
      <c r="BU126" s="7">
        <f ca="1">VLOOKUP(BT126,Charts!$BT$2:$BV$14,3,FALSE)</f>
        <v>0.76923076923076927</v>
      </c>
      <c r="BV126" s="7" t="str">
        <f t="shared" ca="1" si="372"/>
        <v>2</v>
      </c>
      <c r="BW126" s="7" t="str">
        <f t="shared" ca="1" si="373"/>
        <v>4</v>
      </c>
      <c r="BY126" s="7">
        <f t="shared" ca="1" si="374"/>
        <v>0.57683222466980011</v>
      </c>
      <c r="BZ126" s="7">
        <f t="shared" ca="1" si="375"/>
        <v>0.19239854456096916</v>
      </c>
      <c r="CA126" s="7">
        <f t="shared" ca="1" si="376"/>
        <v>1</v>
      </c>
      <c r="CB126" s="7" t="str">
        <f t="shared" ca="1" si="377"/>
        <v>2</v>
      </c>
      <c r="CC126" s="7">
        <f ca="1">IFERROR(IF(CC125+CB126&gt;CD$4,CC125,CC125+CB126),"")</f>
        <v>38</v>
      </c>
      <c r="CD126" s="7">
        <f t="shared" ca="1" si="580"/>
        <v>0</v>
      </c>
      <c r="CE126" s="7">
        <f t="shared" ca="1" si="378"/>
        <v>0.85932460979922098</v>
      </c>
      <c r="CF126" s="7">
        <f t="shared" ca="1" si="379"/>
        <v>-9.0093840568451711E-2</v>
      </c>
      <c r="CG126" s="7">
        <f t="shared" ca="1" si="380"/>
        <v>0</v>
      </c>
      <c r="CH126" s="7">
        <f t="shared" ca="1" si="381"/>
        <v>0</v>
      </c>
      <c r="CI126" s="7">
        <f ca="1">IFERROR(IF(CI125+CH126&gt;CJ$4,CI125,CI125+CH126),"")</f>
        <v>60</v>
      </c>
      <c r="CJ126" s="7">
        <f t="shared" ca="1" si="581"/>
        <v>0</v>
      </c>
      <c r="CK126" s="7">
        <f t="shared" ca="1" si="382"/>
        <v>0.79110621974444761</v>
      </c>
      <c r="CL126" s="7">
        <f t="shared" ca="1" si="383"/>
        <v>-2.1875450513678341E-2</v>
      </c>
      <c r="CM126" s="7">
        <f t="shared" ca="1" si="384"/>
        <v>0</v>
      </c>
      <c r="CN126" s="7">
        <f t="shared" ca="1" si="385"/>
        <v>0</v>
      </c>
      <c r="CO126" s="7">
        <f ca="1">IFERROR(IF(CO125+CN126&gt;CP$4,CO125,CO125+CN126),"")</f>
        <v>60</v>
      </c>
      <c r="CP126" s="7">
        <f t="shared" ca="1" si="582"/>
        <v>0</v>
      </c>
      <c r="CQ126" s="7">
        <f t="shared" ca="1" si="386"/>
        <v>0.44496632541416137</v>
      </c>
      <c r="CR126" s="7">
        <f t="shared" ca="1" si="387"/>
        <v>0.32426444381660791</v>
      </c>
      <c r="CS126" s="7">
        <f t="shared" ca="1" si="388"/>
        <v>1</v>
      </c>
      <c r="CT126" s="7" t="str">
        <f t="shared" ca="1" si="389"/>
        <v>2</v>
      </c>
      <c r="CU126" s="7">
        <f ca="1">IFERROR(IF(CU125+CT126&gt;CV$4,CU125,CU125+CT126),"")</f>
        <v>60</v>
      </c>
      <c r="CV126" s="7">
        <f t="shared" ca="1" si="583"/>
        <v>0</v>
      </c>
      <c r="CW126" s="7">
        <f t="shared" ca="1" si="390"/>
        <v>0.48268253599999789</v>
      </c>
      <c r="CX126" s="7">
        <f t="shared" ca="1" si="391"/>
        <v>0.28654823323077139</v>
      </c>
      <c r="CY126" s="7">
        <f t="shared" ca="1" si="392"/>
        <v>1</v>
      </c>
      <c r="CZ126" s="7" t="str">
        <f t="shared" ca="1" si="393"/>
        <v>2</v>
      </c>
      <c r="DA126" s="7">
        <f ca="1">IFERROR(IF(DA125+CZ126&gt;DB$4,DA125,DA125+CZ126),"")</f>
        <v>60</v>
      </c>
      <c r="DB126" s="7">
        <f t="shared" ca="1" si="584"/>
        <v>0</v>
      </c>
      <c r="DC126" s="7">
        <f t="shared" ca="1" si="394"/>
        <v>0.65236883914869659</v>
      </c>
      <c r="DD126" s="7">
        <f t="shared" ca="1" si="395"/>
        <v>0.11686193008207268</v>
      </c>
      <c r="DE126" s="7">
        <f t="shared" ca="1" si="396"/>
        <v>1</v>
      </c>
      <c r="DF126" s="7" t="str">
        <f t="shared" ca="1" si="397"/>
        <v>2</v>
      </c>
      <c r="DG126" s="7">
        <f ca="1">IFERROR(IF(DG125+DF126&gt;DH$4,DG125,DG125+DF126),"")</f>
        <v>60</v>
      </c>
      <c r="DH126" s="7">
        <f t="shared" ca="1" si="585"/>
        <v>0</v>
      </c>
      <c r="DI126" s="7">
        <f t="shared" ca="1" si="398"/>
        <v>0.59896020220633472</v>
      </c>
      <c r="DJ126" s="7">
        <f t="shared" ca="1" si="399"/>
        <v>0.17027056702443455</v>
      </c>
      <c r="DK126" s="7">
        <f t="shared" ca="1" si="400"/>
        <v>1</v>
      </c>
      <c r="DL126" s="7" t="str">
        <f t="shared" ca="1" si="401"/>
        <v>2</v>
      </c>
      <c r="DM126" s="7">
        <f ca="1">IFERROR(IF(DM125+DL126&gt;DN$4,DM125,DM125+DL126),"")</f>
        <v>60</v>
      </c>
      <c r="DN126" s="7">
        <f t="shared" ca="1" si="586"/>
        <v>0</v>
      </c>
      <c r="DO126" s="7">
        <f t="shared" ca="1" si="402"/>
        <v>0.90168393879580377</v>
      </c>
      <c r="DP126" s="7">
        <f t="shared" ca="1" si="403"/>
        <v>-0.1324531695650345</v>
      </c>
      <c r="DQ126" s="7">
        <f t="shared" ca="1" si="404"/>
        <v>0</v>
      </c>
      <c r="DR126" s="7">
        <f t="shared" ca="1" si="405"/>
        <v>0</v>
      </c>
      <c r="DS126" s="7">
        <f ca="1">IFERROR(IF(DS125+DR126&gt;DT$4,DS125,DS125+DR126),"")</f>
        <v>60</v>
      </c>
      <c r="DT126" s="7">
        <f t="shared" ca="1" si="587"/>
        <v>0</v>
      </c>
      <c r="DU126" s="7">
        <f t="shared" ca="1" si="406"/>
        <v>0.80255020300502677</v>
      </c>
      <c r="DV126" s="7">
        <f t="shared" ca="1" si="407"/>
        <v>-3.3319433774257501E-2</v>
      </c>
      <c r="DW126" s="7">
        <f t="shared" ca="1" si="408"/>
        <v>0</v>
      </c>
      <c r="DX126" s="7">
        <f t="shared" ca="1" si="409"/>
        <v>0</v>
      </c>
      <c r="DY126" s="7">
        <f ca="1">IFERROR(IF(DY125+DX126&gt;DZ$4,DY125,DY125+DX126),"")</f>
        <v>60</v>
      </c>
      <c r="DZ126" s="7">
        <f t="shared" ca="1" si="588"/>
        <v>0</v>
      </c>
      <c r="EA126" s="7">
        <f t="shared" ca="1" si="410"/>
        <v>0.13264180070798604</v>
      </c>
      <c r="EB126" s="7">
        <f t="shared" ca="1" si="411"/>
        <v>0.63658896852278324</v>
      </c>
      <c r="EC126" s="7">
        <f t="shared" ca="1" si="412"/>
        <v>1</v>
      </c>
      <c r="ED126" s="7" t="str">
        <f t="shared" ca="1" si="413"/>
        <v>2</v>
      </c>
      <c r="EE126" s="7">
        <f ca="1">IFERROR(IF(EE125+ED126&gt;EF$4,EE125,EE125+ED126),"")</f>
        <v>60</v>
      </c>
      <c r="EF126" s="7">
        <f t="shared" ca="1" si="589"/>
        <v>0</v>
      </c>
      <c r="EG126" s="7">
        <f t="shared" ca="1" si="414"/>
        <v>0.8694860182971027</v>
      </c>
      <c r="EH126" s="7">
        <f t="shared" ca="1" si="415"/>
        <v>-0.10025524906633343</v>
      </c>
      <c r="EI126" s="7">
        <f t="shared" ca="1" si="416"/>
        <v>0</v>
      </c>
      <c r="EJ126" s="7">
        <f t="shared" ca="1" si="417"/>
        <v>0</v>
      </c>
      <c r="EK126" s="7">
        <f ca="1">IFERROR(IF(EK125+EJ126&gt;EL$4,EK125,EK125+EJ126),"")</f>
        <v>60</v>
      </c>
      <c r="EL126" s="7">
        <f t="shared" ca="1" si="590"/>
        <v>0</v>
      </c>
      <c r="EM126" s="7">
        <f t="shared" ca="1" si="418"/>
        <v>0.89441066928728974</v>
      </c>
      <c r="EN126" s="7">
        <f t="shared" ca="1" si="419"/>
        <v>-0.12517990005652047</v>
      </c>
      <c r="EO126" s="7">
        <f t="shared" ca="1" si="420"/>
        <v>0</v>
      </c>
      <c r="EP126" s="7">
        <f t="shared" ca="1" si="421"/>
        <v>0</v>
      </c>
      <c r="EQ126" s="7">
        <f ca="1">IFERROR(IF(EQ125+EP126&gt;ER$4,EQ125,EQ125+EP126),"")</f>
        <v>60</v>
      </c>
      <c r="ER126" s="7">
        <f t="shared" ca="1" si="591"/>
        <v>0</v>
      </c>
      <c r="ES126" s="7">
        <f t="shared" ca="1" si="422"/>
        <v>0.68268982378374532</v>
      </c>
      <c r="ET126" s="7">
        <f t="shared" ca="1" si="423"/>
        <v>8.6540945447023954E-2</v>
      </c>
      <c r="EU126" s="7">
        <f t="shared" ca="1" si="424"/>
        <v>1</v>
      </c>
      <c r="EV126" s="7" t="str">
        <f t="shared" ca="1" si="425"/>
        <v>2</v>
      </c>
      <c r="EW126" s="7">
        <f ca="1">IFERROR(IF(EW125+EV126&gt;EX$4,EW125,EW125+EV126),"")</f>
        <v>60</v>
      </c>
      <c r="EX126" s="7">
        <f t="shared" ca="1" si="592"/>
        <v>0</v>
      </c>
      <c r="EY126" s="7">
        <f t="shared" ca="1" si="426"/>
        <v>0.71769681608602365</v>
      </c>
      <c r="EZ126" s="7">
        <f t="shared" ca="1" si="427"/>
        <v>5.1533953144745626E-2</v>
      </c>
      <c r="FA126" s="7">
        <f t="shared" ca="1" si="428"/>
        <v>1</v>
      </c>
      <c r="FB126" s="7" t="str">
        <f t="shared" ca="1" si="429"/>
        <v>2</v>
      </c>
      <c r="FC126" s="7">
        <f ca="1">IFERROR(IF(FC125+FB126&gt;FD$4,FC125,FC125+FB126),"")</f>
        <v>60</v>
      </c>
      <c r="FD126" s="7">
        <f t="shared" ca="1" si="593"/>
        <v>0</v>
      </c>
      <c r="FE126" s="7">
        <f t="shared" ca="1" si="430"/>
        <v>0.53341990884038781</v>
      </c>
      <c r="FF126" s="7">
        <f t="shared" ca="1" si="431"/>
        <v>0.23581086039038146</v>
      </c>
      <c r="FG126" s="7">
        <f t="shared" ca="1" si="432"/>
        <v>1</v>
      </c>
      <c r="FH126" s="7" t="str">
        <f t="shared" ca="1" si="433"/>
        <v>2</v>
      </c>
      <c r="FI126" s="7">
        <f ca="1">IFERROR(IF(FI125+FH126&gt;FJ$4,FI125,FI125+FH126),"")</f>
        <v>60</v>
      </c>
      <c r="FJ126" s="7">
        <f t="shared" ca="1" si="594"/>
        <v>0</v>
      </c>
      <c r="FK126" s="7">
        <f t="shared" ca="1" si="434"/>
        <v>0.84622865879311915</v>
      </c>
      <c r="FL126" s="7">
        <f t="shared" ca="1" si="435"/>
        <v>-7.6997889562349875E-2</v>
      </c>
      <c r="FM126" s="7">
        <f t="shared" ca="1" si="436"/>
        <v>0</v>
      </c>
      <c r="FN126" s="7">
        <f t="shared" ca="1" si="437"/>
        <v>0</v>
      </c>
      <c r="FO126" s="7">
        <f ca="1">IFERROR(IF(FO125+FN126&gt;FP$4,FO125,FO125+FN126),"")</f>
        <v>60</v>
      </c>
      <c r="FP126" s="7">
        <f t="shared" ca="1" si="595"/>
        <v>0</v>
      </c>
      <c r="FQ126" s="7">
        <f t="shared" ca="1" si="438"/>
        <v>0.34504368132272489</v>
      </c>
      <c r="FR126" s="7">
        <f t="shared" ca="1" si="439"/>
        <v>0.42418708790804438</v>
      </c>
      <c r="FS126" s="7">
        <f t="shared" ca="1" si="440"/>
        <v>1</v>
      </c>
      <c r="FT126" s="7" t="str">
        <f t="shared" ca="1" si="441"/>
        <v>2</v>
      </c>
      <c r="FU126" s="7">
        <f ca="1">IFERROR(IF(FU125+FT126&gt;FV$4,FU125,FU125+FT126),"")</f>
        <v>60</v>
      </c>
      <c r="FV126" s="7">
        <f t="shared" ca="1" si="596"/>
        <v>0</v>
      </c>
      <c r="FW126" s="7">
        <f t="shared" ca="1" si="442"/>
        <v>0.20145236303696357</v>
      </c>
      <c r="FX126" s="7">
        <f t="shared" ca="1" si="443"/>
        <v>0.56777840619380571</v>
      </c>
      <c r="FY126" s="7">
        <f t="shared" ca="1" si="444"/>
        <v>1</v>
      </c>
      <c r="FZ126" s="7" t="str">
        <f t="shared" ca="1" si="445"/>
        <v>2</v>
      </c>
      <c r="GA126" s="7">
        <f ca="1">IFERROR(IF(GA125+FZ126&gt;GB$4,GA125,GA125+FZ126),"")</f>
        <v>60</v>
      </c>
      <c r="GB126" s="7">
        <f t="shared" ca="1" si="597"/>
        <v>0</v>
      </c>
      <c r="GC126" s="7">
        <f t="shared" ca="1" si="446"/>
        <v>0.27859326971053289</v>
      </c>
      <c r="GD126" s="7">
        <f t="shared" ca="1" si="447"/>
        <v>0.49063749952023639</v>
      </c>
      <c r="GE126" s="7">
        <f t="shared" ca="1" si="448"/>
        <v>1</v>
      </c>
      <c r="GF126" s="7" t="str">
        <f t="shared" ca="1" si="449"/>
        <v>2</v>
      </c>
      <c r="GG126" s="7">
        <f ca="1">IFERROR(IF(GG125+GF126&gt;GH$4,GG125,GG125+GF126),"")</f>
        <v>60</v>
      </c>
      <c r="GH126" s="7">
        <f t="shared" ca="1" si="598"/>
        <v>0</v>
      </c>
      <c r="GI126" s="7">
        <f t="shared" ca="1" si="450"/>
        <v>0.53593446966496394</v>
      </c>
      <c r="GJ126" s="7">
        <f t="shared" ca="1" si="451"/>
        <v>0.23329629956580533</v>
      </c>
      <c r="GK126" s="7">
        <f t="shared" ca="1" si="452"/>
        <v>1</v>
      </c>
      <c r="GL126" s="7" t="str">
        <f t="shared" ca="1" si="453"/>
        <v>2</v>
      </c>
      <c r="GM126" s="7">
        <f ca="1">IFERROR(IF(GM125+GL126&gt;GN$4,GM125,GM125+GL126),"")</f>
        <v>60</v>
      </c>
      <c r="GN126" s="7">
        <f t="shared" ca="1" si="599"/>
        <v>0</v>
      </c>
      <c r="GO126" s="7">
        <f t="shared" ca="1" si="454"/>
        <v>0.71170456431709705</v>
      </c>
      <c r="GP126" s="7">
        <f t="shared" ca="1" si="455"/>
        <v>5.7526204913672219E-2</v>
      </c>
      <c r="GQ126" s="7">
        <f t="shared" ca="1" si="456"/>
        <v>1</v>
      </c>
      <c r="GR126" s="7" t="str">
        <f t="shared" ca="1" si="457"/>
        <v>2</v>
      </c>
      <c r="GS126" s="7">
        <f ca="1">IFERROR(IF(GS125+GR126&gt;GT$4,GS125,GS125+GR126),"")</f>
        <v>60</v>
      </c>
      <c r="GT126" s="7">
        <f t="shared" ca="1" si="600"/>
        <v>0</v>
      </c>
      <c r="GU126" s="7">
        <f t="shared" ca="1" si="458"/>
        <v>0.85217735443583931</v>
      </c>
      <c r="GV126" s="7">
        <f t="shared" ca="1" si="459"/>
        <v>-8.2946585205070034E-2</v>
      </c>
      <c r="GW126" s="7">
        <f t="shared" ca="1" si="460"/>
        <v>0</v>
      </c>
      <c r="GX126" s="7">
        <f t="shared" ca="1" si="461"/>
        <v>0</v>
      </c>
      <c r="GY126" s="7">
        <f ca="1">IFERROR(IF(GY125+GX126&gt;GZ$4,GY125,GY125+GX126),"")</f>
        <v>60</v>
      </c>
      <c r="GZ126" s="7">
        <f t="shared" ca="1" si="601"/>
        <v>0</v>
      </c>
      <c r="HA126" s="7">
        <f t="shared" ca="1" si="462"/>
        <v>0.54276062620271592</v>
      </c>
      <c r="HB126" s="7">
        <f t="shared" ca="1" si="463"/>
        <v>0.22647014302805335</v>
      </c>
      <c r="HC126" s="7">
        <f t="shared" ca="1" si="464"/>
        <v>1</v>
      </c>
      <c r="HD126" s="7" t="str">
        <f t="shared" ca="1" si="465"/>
        <v>2</v>
      </c>
      <c r="HE126" s="7">
        <f ca="1">IFERROR(IF(HE125+HD126&gt;HF$4,HE125,HE125+HD126),"")</f>
        <v>60</v>
      </c>
      <c r="HF126" s="7">
        <f t="shared" ca="1" si="602"/>
        <v>0</v>
      </c>
      <c r="HG126" s="7">
        <f t="shared" ca="1" si="466"/>
        <v>0.52083922698420038</v>
      </c>
      <c r="HH126" s="7">
        <f t="shared" ca="1" si="467"/>
        <v>0.2483915422465689</v>
      </c>
      <c r="HI126" s="7">
        <f t="shared" ca="1" si="468"/>
        <v>1</v>
      </c>
      <c r="HJ126" s="7" t="str">
        <f t="shared" ca="1" si="469"/>
        <v>2</v>
      </c>
      <c r="HK126" s="7">
        <f ca="1">IFERROR(IF(HK125+HJ126&gt;HL$4,HK125,HK125+HJ126),"")</f>
        <v>60</v>
      </c>
      <c r="HL126" s="7">
        <f t="shared" ca="1" si="603"/>
        <v>0</v>
      </c>
      <c r="HM126" s="7">
        <f t="shared" ca="1" si="470"/>
        <v>0.48829531232336099</v>
      </c>
      <c r="HN126" s="7">
        <f t="shared" ca="1" si="471"/>
        <v>0.28093545690740829</v>
      </c>
      <c r="HO126" s="7">
        <f t="shared" ca="1" si="472"/>
        <v>1</v>
      </c>
      <c r="HP126" s="7" t="str">
        <f t="shared" ca="1" si="473"/>
        <v>2</v>
      </c>
      <c r="HQ126" s="7">
        <f ca="1">IFERROR(IF(HQ125+HP126&gt;HR$4,HQ125,HQ125+HP126),"")</f>
        <v>60</v>
      </c>
      <c r="HR126" s="7">
        <f t="shared" ca="1" si="604"/>
        <v>0</v>
      </c>
      <c r="HS126" s="7">
        <f t="shared" ca="1" si="474"/>
        <v>0.93326836997805729</v>
      </c>
      <c r="HT126" s="7">
        <f t="shared" ca="1" si="475"/>
        <v>-0.16403760074728801</v>
      </c>
      <c r="HU126" s="7">
        <f t="shared" ca="1" si="476"/>
        <v>0</v>
      </c>
      <c r="HV126" s="7">
        <f t="shared" ca="1" si="477"/>
        <v>0</v>
      </c>
      <c r="HW126" s="7">
        <f ca="1">IFERROR(IF(HW125+HV126&gt;HX$4,HW125,HW125+HV126),"")</f>
        <v>60</v>
      </c>
      <c r="HX126" s="7">
        <f t="shared" ca="1" si="605"/>
        <v>0</v>
      </c>
      <c r="HY126" s="7">
        <f t="shared" ca="1" si="478"/>
        <v>0.24855935496285264</v>
      </c>
      <c r="HZ126" s="7">
        <f t="shared" ca="1" si="479"/>
        <v>0.52067141426791663</v>
      </c>
      <c r="IA126" s="7">
        <f t="shared" ca="1" si="480"/>
        <v>1</v>
      </c>
      <c r="IB126" s="7" t="str">
        <f t="shared" ca="1" si="481"/>
        <v>2</v>
      </c>
      <c r="IC126" s="7">
        <f ca="1">IFERROR(IF(IC125+IB126&gt;ID$4,IC125,IC125+IB126),"")</f>
        <v>60</v>
      </c>
      <c r="ID126" s="7">
        <f t="shared" ca="1" si="606"/>
        <v>0</v>
      </c>
      <c r="IE126" s="7">
        <f t="shared" ca="1" si="482"/>
        <v>5.2855403034088533E-2</v>
      </c>
      <c r="IF126" s="7">
        <f t="shared" ca="1" si="483"/>
        <v>0.71637536619668074</v>
      </c>
      <c r="IG126" s="7">
        <f t="shared" ca="1" si="484"/>
        <v>1</v>
      </c>
      <c r="IH126" s="7" t="str">
        <f t="shared" ca="1" si="485"/>
        <v>2</v>
      </c>
      <c r="II126" s="7">
        <f ca="1">IFERROR(IF(II125+IH126&gt;IJ$4,II125,II125+IH126),"")</f>
        <v>60</v>
      </c>
      <c r="IJ126" s="7">
        <f t="shared" ca="1" si="607"/>
        <v>0</v>
      </c>
      <c r="IK126" s="7">
        <f t="shared" ca="1" si="486"/>
        <v>0.75761863729311629</v>
      </c>
      <c r="IL126" s="7">
        <f t="shared" ca="1" si="487"/>
        <v>1.1612131937652981E-2</v>
      </c>
      <c r="IM126" s="7">
        <f t="shared" ca="1" si="488"/>
        <v>1</v>
      </c>
      <c r="IN126" s="7" t="str">
        <f t="shared" ca="1" si="489"/>
        <v>2</v>
      </c>
      <c r="IO126" s="7">
        <f ca="1">IFERROR(IF(IO125+IN126&gt;IP$4,IO125,IO125+IN126),"")</f>
        <v>60</v>
      </c>
      <c r="IP126" s="7">
        <f t="shared" ca="1" si="608"/>
        <v>0</v>
      </c>
      <c r="IQ126" s="7">
        <f t="shared" ca="1" si="490"/>
        <v>0.33355055287474611</v>
      </c>
      <c r="IR126" s="7">
        <f t="shared" ca="1" si="491"/>
        <v>0.43568021635602316</v>
      </c>
      <c r="IS126" s="7">
        <f t="shared" ca="1" si="492"/>
        <v>1</v>
      </c>
      <c r="IT126" s="7" t="str">
        <f t="shared" ca="1" si="493"/>
        <v>2</v>
      </c>
      <c r="IU126" s="7">
        <f ca="1">IFERROR(IF(IU125+IT126&gt;IV$4,IU125,IU125+IT126),"")</f>
        <v>60</v>
      </c>
      <c r="IV126" s="7">
        <f t="shared" ca="1" si="609"/>
        <v>0</v>
      </c>
      <c r="IW126" s="7">
        <f t="shared" ca="1" si="494"/>
        <v>0.20116054906969461</v>
      </c>
      <c r="IX126" s="7">
        <f t="shared" ca="1" si="495"/>
        <v>0.56807022016107467</v>
      </c>
      <c r="IY126" s="7">
        <f t="shared" ca="1" si="496"/>
        <v>1</v>
      </c>
      <c r="IZ126" s="7" t="str">
        <f t="shared" ca="1" si="497"/>
        <v>2</v>
      </c>
      <c r="JA126" s="7">
        <f ca="1">IFERROR(IF(JA125+IZ126&gt;JB$4,JA125,JA125+IZ126),"")</f>
        <v>60</v>
      </c>
      <c r="JB126" s="7">
        <f t="shared" ca="1" si="610"/>
        <v>0</v>
      </c>
      <c r="JC126" s="7">
        <f t="shared" ca="1" si="498"/>
        <v>0.93912980924176048</v>
      </c>
      <c r="JD126" s="7">
        <f t="shared" ca="1" si="499"/>
        <v>-0.16989904001099121</v>
      </c>
      <c r="JE126" s="7">
        <f t="shared" ca="1" si="500"/>
        <v>0</v>
      </c>
      <c r="JF126" s="7">
        <f t="shared" ca="1" si="501"/>
        <v>0</v>
      </c>
      <c r="JG126" s="7">
        <f ca="1">IFERROR(IF(JG125+JF126&gt;JH$4,JG125,JG125+JF126),"")</f>
        <v>60</v>
      </c>
      <c r="JH126" s="7">
        <f t="shared" ca="1" si="611"/>
        <v>0</v>
      </c>
      <c r="JI126" s="7">
        <f t="shared" ca="1" si="502"/>
        <v>0.18704393335116432</v>
      </c>
      <c r="JJ126" s="7">
        <f t="shared" ca="1" si="503"/>
        <v>0.58218683587960496</v>
      </c>
      <c r="JK126" s="7">
        <f t="shared" ca="1" si="504"/>
        <v>1</v>
      </c>
      <c r="JL126" s="7" t="str">
        <f t="shared" ca="1" si="505"/>
        <v>2</v>
      </c>
      <c r="JM126" s="7">
        <f ca="1">IFERROR(IF(JM125+JL126&gt;JN$4,JM125,JM125+JL126),"")</f>
        <v>60</v>
      </c>
      <c r="JN126" s="7">
        <f t="shared" ca="1" si="612"/>
        <v>0</v>
      </c>
      <c r="JO126" s="7">
        <f t="shared" ca="1" si="506"/>
        <v>0.51552469023517711</v>
      </c>
      <c r="JP126" s="7">
        <f t="shared" ca="1" si="507"/>
        <v>0.25370607899559217</v>
      </c>
      <c r="JQ126" s="7">
        <f t="shared" ca="1" si="508"/>
        <v>1</v>
      </c>
      <c r="JR126" s="7" t="str">
        <f t="shared" ca="1" si="509"/>
        <v>2</v>
      </c>
      <c r="JS126" s="7">
        <f ca="1">IFERROR(IF(JS125+JR126&gt;JT$4,JS125,JS125+JR126),"")</f>
        <v>60</v>
      </c>
      <c r="JT126" s="7">
        <f t="shared" ca="1" si="613"/>
        <v>0</v>
      </c>
      <c r="JU126" s="7">
        <f t="shared" ca="1" si="510"/>
        <v>0.72182179842832606</v>
      </c>
      <c r="JV126" s="7">
        <f t="shared" ca="1" si="511"/>
        <v>4.7408970802443218E-2</v>
      </c>
      <c r="JW126" s="7">
        <f t="shared" ca="1" si="512"/>
        <v>1</v>
      </c>
      <c r="JX126" s="7" t="str">
        <f t="shared" ca="1" si="513"/>
        <v>2</v>
      </c>
      <c r="JY126" s="7">
        <f ca="1">IFERROR(IF(JY125+JX126&gt;JZ$4,JY125,JY125+JX126),"")</f>
        <v>60</v>
      </c>
      <c r="JZ126" s="7">
        <f t="shared" ca="1" si="614"/>
        <v>0</v>
      </c>
      <c r="KA126" s="7">
        <f t="shared" ca="1" si="514"/>
        <v>1.5601827974242588E-2</v>
      </c>
      <c r="KB126" s="7">
        <f t="shared" ca="1" si="515"/>
        <v>0.75362894125652669</v>
      </c>
      <c r="KC126" s="7">
        <f t="shared" ca="1" si="516"/>
        <v>1</v>
      </c>
      <c r="KD126" s="7" t="str">
        <f t="shared" ca="1" si="517"/>
        <v>2</v>
      </c>
      <c r="KE126" s="7">
        <f ca="1">IFERROR(IF(KE125+KD126&gt;KF$4,KE125,KE125+KD126),"")</f>
        <v>60</v>
      </c>
      <c r="KF126" s="7">
        <f t="shared" ca="1" si="615"/>
        <v>0</v>
      </c>
      <c r="KG126" s="7">
        <f t="shared" ca="1" si="518"/>
        <v>0.16677569909641199</v>
      </c>
      <c r="KH126" s="7">
        <f t="shared" ca="1" si="519"/>
        <v>0.60245507013435728</v>
      </c>
      <c r="KI126" s="7">
        <f t="shared" ca="1" si="520"/>
        <v>1</v>
      </c>
      <c r="KJ126" s="7" t="str">
        <f t="shared" ca="1" si="521"/>
        <v>2</v>
      </c>
      <c r="KK126" s="7">
        <f ca="1">IFERROR(IF(KK125+KJ126&gt;KL$4,KK125,KK125+KJ126),"")</f>
        <v>60</v>
      </c>
      <c r="KL126" s="7">
        <f t="shared" ca="1" si="616"/>
        <v>0</v>
      </c>
      <c r="KM126" s="7">
        <f t="shared" ca="1" si="522"/>
        <v>0.2101302072426936</v>
      </c>
      <c r="KN126" s="7">
        <f t="shared" ca="1" si="523"/>
        <v>0.55910056198807567</v>
      </c>
      <c r="KO126" s="7">
        <f t="shared" ca="1" si="524"/>
        <v>1</v>
      </c>
      <c r="KP126" s="7" t="str">
        <f t="shared" ca="1" si="525"/>
        <v>2</v>
      </c>
      <c r="KQ126" s="7">
        <f ca="1">IFERROR(IF(KQ125+KP126&gt;KR$4,KQ125,KQ125+KP126),"")</f>
        <v>60</v>
      </c>
      <c r="KR126" s="7">
        <f t="shared" ca="1" si="617"/>
        <v>0</v>
      </c>
      <c r="KS126" s="7">
        <f t="shared" ca="1" si="526"/>
        <v>0.28909729968252262</v>
      </c>
      <c r="KT126" s="7">
        <f t="shared" ca="1" si="527"/>
        <v>0.48013346954824665</v>
      </c>
      <c r="KU126" s="7">
        <f t="shared" ca="1" si="528"/>
        <v>1</v>
      </c>
      <c r="KV126" s="7" t="str">
        <f t="shared" ca="1" si="529"/>
        <v>2</v>
      </c>
      <c r="KW126" s="7">
        <f ca="1">IFERROR(IF(KW125+KV126&gt;KX$4,KW125,KW125+KV126),"")</f>
        <v>60</v>
      </c>
      <c r="KX126" s="7">
        <f t="shared" ca="1" si="618"/>
        <v>0</v>
      </c>
      <c r="KY126" s="7">
        <f t="shared" ca="1" si="530"/>
        <v>0.8402187820872915</v>
      </c>
      <c r="KZ126" s="7">
        <f t="shared" ca="1" si="531"/>
        <v>-7.0988012856522231E-2</v>
      </c>
      <c r="LA126" s="7">
        <f t="shared" ca="1" si="532"/>
        <v>0</v>
      </c>
      <c r="LB126" s="7">
        <f t="shared" ca="1" si="533"/>
        <v>0</v>
      </c>
      <c r="LC126" s="7">
        <f ca="1">IFERROR(IF(LC125+LB126&gt;LD$4,LC125,LC125+LB126),"")</f>
        <v>60</v>
      </c>
      <c r="LD126" s="7">
        <f t="shared" ca="1" si="619"/>
        <v>0</v>
      </c>
      <c r="LE126" s="7">
        <f t="shared" ca="1" si="534"/>
        <v>0.77116130610673572</v>
      </c>
      <c r="LF126" s="7">
        <f t="shared" ca="1" si="535"/>
        <v>-1.9305368759664487E-3</v>
      </c>
      <c r="LG126" s="7">
        <f t="shared" ca="1" si="536"/>
        <v>0</v>
      </c>
      <c r="LH126" s="7">
        <f t="shared" ca="1" si="537"/>
        <v>0</v>
      </c>
      <c r="LI126" s="7">
        <f ca="1">IFERROR(IF(LI125+LH126&gt;LJ$4,LI125,LI125+LH126),"")</f>
        <v>60</v>
      </c>
      <c r="LJ126" s="7">
        <f t="shared" ca="1" si="620"/>
        <v>0</v>
      </c>
      <c r="LK126" s="7">
        <f t="shared" ca="1" si="538"/>
        <v>1.0038845724312684E-2</v>
      </c>
      <c r="LL126" s="7">
        <f t="shared" ca="1" si="539"/>
        <v>0.75919192350645659</v>
      </c>
      <c r="LM126" s="7">
        <f t="shared" ca="1" si="540"/>
        <v>1</v>
      </c>
      <c r="LN126" s="7" t="str">
        <f t="shared" ca="1" si="541"/>
        <v>2</v>
      </c>
      <c r="LO126" s="7">
        <f ca="1">IFERROR(IF(LO125+LN126&gt;LP$4,LO125,LO125+LN126),"")</f>
        <v>60</v>
      </c>
      <c r="LP126" s="7">
        <f t="shared" ca="1" si="621"/>
        <v>0</v>
      </c>
      <c r="LQ126" s="7">
        <f t="shared" ca="1" si="542"/>
        <v>6.2705942902487211E-2</v>
      </c>
      <c r="LR126" s="7">
        <f t="shared" ca="1" si="543"/>
        <v>0.70652482632828206</v>
      </c>
      <c r="LS126" s="7">
        <f t="shared" ca="1" si="544"/>
        <v>1</v>
      </c>
      <c r="LT126" s="7" t="str">
        <f t="shared" ca="1" si="545"/>
        <v>2</v>
      </c>
      <c r="LU126" s="7">
        <f ca="1">IFERROR(IF(LU125+LT126&gt;LV$4,LU125,LU125+LT126),"")</f>
        <v>60</v>
      </c>
      <c r="LV126" s="7">
        <f t="shared" ca="1" si="622"/>
        <v>0</v>
      </c>
      <c r="LW126" s="7">
        <f t="shared" ca="1" si="546"/>
        <v>0.33950269489723273</v>
      </c>
      <c r="LX126" s="7">
        <f t="shared" ca="1" si="547"/>
        <v>0.42972807433353655</v>
      </c>
      <c r="LY126" s="7">
        <f t="shared" ca="1" si="548"/>
        <v>1</v>
      </c>
      <c r="LZ126" s="7" t="str">
        <f t="shared" ca="1" si="549"/>
        <v>2</v>
      </c>
      <c r="MA126" s="7">
        <f ca="1">IFERROR(IF(MA125+LZ126&gt;MB$4,MA125,MA125+LZ126),"")</f>
        <v>60</v>
      </c>
      <c r="MB126" s="7">
        <f t="shared" ca="1" si="623"/>
        <v>0</v>
      </c>
      <c r="MC126" s="7">
        <f t="shared" ca="1" si="550"/>
        <v>0.78619190110019677</v>
      </c>
      <c r="MD126" s="7">
        <f t="shared" ca="1" si="551"/>
        <v>-1.6961131869427493E-2</v>
      </c>
      <c r="ME126" s="7">
        <f t="shared" ca="1" si="552"/>
        <v>0</v>
      </c>
      <c r="MF126" s="7">
        <f t="shared" ca="1" si="553"/>
        <v>0</v>
      </c>
      <c r="MG126" s="7">
        <f ca="1">IFERROR(IF(MG125+MF126&gt;MH$4,MG125,MG125+MF126),"")</f>
        <v>60</v>
      </c>
      <c r="MH126" s="7">
        <f t="shared" ca="1" si="624"/>
        <v>0</v>
      </c>
      <c r="MI126" s="7">
        <f t="shared" ca="1" si="554"/>
        <v>5.4094139358356275E-2</v>
      </c>
      <c r="MJ126" s="7">
        <f t="shared" ca="1" si="555"/>
        <v>0.715136629872413</v>
      </c>
      <c r="MK126" s="7">
        <f t="shared" ca="1" si="556"/>
        <v>1</v>
      </c>
      <c r="ML126" s="7" t="str">
        <f t="shared" ca="1" si="557"/>
        <v>2</v>
      </c>
      <c r="MM126" s="7">
        <f ca="1">IFERROR(IF(MM125+ML126&gt;MN$4,MM125,MM125+ML126),"")</f>
        <v>60</v>
      </c>
      <c r="MN126" s="7">
        <f t="shared" ca="1" si="625"/>
        <v>0</v>
      </c>
      <c r="MO126" s="7">
        <f t="shared" ca="1" si="558"/>
        <v>0.66720429842475892</v>
      </c>
      <c r="MP126" s="7">
        <f t="shared" ca="1" si="559"/>
        <v>0.10202647080601035</v>
      </c>
      <c r="MQ126" s="7">
        <f t="shared" ca="1" si="560"/>
        <v>1</v>
      </c>
      <c r="MR126" s="7" t="str">
        <f t="shared" ca="1" si="561"/>
        <v>2</v>
      </c>
      <c r="MS126" s="7">
        <f ca="1">IFERROR(IF(MS125+MR126&gt;MT$4,MS125,MS125+MR126),"")</f>
        <v>60</v>
      </c>
      <c r="MT126" s="7">
        <f t="shared" ca="1" si="626"/>
        <v>0</v>
      </c>
      <c r="MU126" s="7">
        <f t="shared" ca="1" si="562"/>
        <v>0.55113091047348761</v>
      </c>
      <c r="MV126" s="7">
        <f t="shared" ca="1" si="563"/>
        <v>0.21809985875728166</v>
      </c>
      <c r="MW126" s="7">
        <f t="shared" ca="1" si="564"/>
        <v>1</v>
      </c>
      <c r="MX126" s="7" t="str">
        <f t="shared" ca="1" si="565"/>
        <v>2</v>
      </c>
      <c r="MY126" s="7">
        <f ca="1">IFERROR(IF(MY125+MX126&gt;MZ$4,MY125,MY125+MX126),"")</f>
        <v>60</v>
      </c>
      <c r="MZ126" s="7">
        <f t="shared" ca="1" si="627"/>
        <v>0</v>
      </c>
      <c r="NA126" s="7">
        <f t="shared" ca="1" si="566"/>
        <v>0.96077805003374284</v>
      </c>
      <c r="NB126" s="7">
        <f t="shared" ca="1" si="567"/>
        <v>-0.19154728080297356</v>
      </c>
      <c r="NC126" s="7">
        <f t="shared" ca="1" si="568"/>
        <v>0</v>
      </c>
      <c r="ND126" s="7">
        <f t="shared" ca="1" si="569"/>
        <v>0</v>
      </c>
      <c r="NE126" s="7">
        <f ca="1">IFERROR(IF(NE125+ND126&gt;NF$4,NE125,NE125+ND126),"")</f>
        <v>60</v>
      </c>
      <c r="NF126" s="7">
        <f t="shared" ca="1" si="628"/>
        <v>0</v>
      </c>
      <c r="NG126" s="7">
        <f t="shared" ca="1" si="570"/>
        <v>0.66397294241632665</v>
      </c>
      <c r="NH126" s="7">
        <f t="shared" ca="1" si="571"/>
        <v>0.10525782681444262</v>
      </c>
      <c r="NI126" s="7">
        <f t="shared" ca="1" si="572"/>
        <v>1</v>
      </c>
      <c r="NJ126" s="7" t="str">
        <f t="shared" ca="1" si="573"/>
        <v>2</v>
      </c>
      <c r="NK126" s="7">
        <f ca="1">IFERROR(IF(NK125+NJ126&gt;NL$4,NK125,NK125+NJ126),"")</f>
        <v>60</v>
      </c>
      <c r="NL126" s="7">
        <f t="shared" ca="1" si="629"/>
        <v>0</v>
      </c>
      <c r="NM126" s="7">
        <f t="shared" ca="1" si="574"/>
        <v>0.84186802287120366</v>
      </c>
      <c r="NN126" s="7">
        <f t="shared" ca="1" si="575"/>
        <v>-7.2637253640434385E-2</v>
      </c>
      <c r="NO126" s="7">
        <f t="shared" ca="1" si="576"/>
        <v>0</v>
      </c>
      <c r="NP126" s="7">
        <f t="shared" ca="1" si="577"/>
        <v>0</v>
      </c>
      <c r="NQ126" s="7">
        <f ca="1">IFERROR(IF(NQ125+NP126&gt;NR$4,NQ125,NQ125+NP126),"")</f>
        <v>60</v>
      </c>
      <c r="NR126" s="7">
        <f t="shared" ca="1" si="630"/>
        <v>0</v>
      </c>
      <c r="NT126">
        <v>124</v>
      </c>
      <c r="NU126" s="7" t="s">
        <v>19</v>
      </c>
      <c r="NV126" s="7" t="str">
        <f t="shared" ca="1" si="335"/>
        <v/>
      </c>
      <c r="NW126" s="7" t="str">
        <f t="shared" ca="1" si="329"/>
        <v/>
      </c>
      <c r="NX126" t="str">
        <f ca="1">IFERROR(VLOOKUP(NT126,$K$3:$AK$568,8,FALSE),"")</f>
        <v/>
      </c>
      <c r="NY126" t="str">
        <f ca="1">IFERROR(VLOOKUP(NT126,$K$3:$AK$568,9,FALSE),"")</f>
        <v/>
      </c>
      <c r="NZ126" s="7" t="str">
        <f ca="1">IFERROR(VLOOKUP(NT126,$K$3:$AK$568,27,FALSE),"")</f>
        <v/>
      </c>
      <c r="OB126">
        <v>124</v>
      </c>
      <c r="OC126" s="7" t="s">
        <v>19</v>
      </c>
      <c r="OD126" t="e">
        <f t="shared" ca="1" si="336"/>
        <v>#N/A</v>
      </c>
      <c r="OE126" s="7" t="str">
        <f t="shared" ca="1" si="337"/>
        <v/>
      </c>
      <c r="OF126" s="7" t="str">
        <f t="shared" ca="1" si="338"/>
        <v/>
      </c>
      <c r="OG126" t="str">
        <f t="shared" ca="1" si="339"/>
        <v/>
      </c>
      <c r="OI126">
        <v>124</v>
      </c>
      <c r="OJ126" s="7" t="s">
        <v>19</v>
      </c>
      <c r="OK126" s="7" t="str">
        <f t="shared" ca="1" si="340"/>
        <v/>
      </c>
      <c r="OL126" s="7" t="str">
        <f t="shared" ca="1" si="341"/>
        <v/>
      </c>
      <c r="OM126" t="str">
        <f ca="1">IFERROR(VLOOKUP(OI126,$L$3:$AK$568,7,FALSE),"")</f>
        <v/>
      </c>
      <c r="ON126" t="str">
        <f ca="1">IFERROR(VLOOKUP(OI126,$L$3:$AK$568,8,FALSE),"")</f>
        <v/>
      </c>
      <c r="OO126" s="7" t="str">
        <f ca="1">IFERROR(VLOOKUP(OI126,$L$3:$AK$568,26,FALSE),"")</f>
        <v/>
      </c>
      <c r="OQ126">
        <v>124</v>
      </c>
      <c r="OR126" s="7" t="s">
        <v>19</v>
      </c>
      <c r="OS126" t="e">
        <f t="shared" ca="1" si="342"/>
        <v>#N/A</v>
      </c>
      <c r="OT126" s="7" t="str">
        <f t="shared" ca="1" si="343"/>
        <v/>
      </c>
      <c r="OU126" s="7" t="str">
        <f t="shared" ca="1" si="344"/>
        <v/>
      </c>
      <c r="OV126" t="str">
        <f t="shared" ca="1" si="345"/>
        <v/>
      </c>
      <c r="OX126">
        <v>124</v>
      </c>
      <c r="OY126" s="7" t="s">
        <v>19</v>
      </c>
      <c r="OZ126" s="7" t="str">
        <f t="shared" ca="1" si="346"/>
        <v/>
      </c>
      <c r="PA126" s="7" t="str">
        <f t="shared" ca="1" si="347"/>
        <v/>
      </c>
      <c r="PB126" t="str">
        <f ca="1">IFERROR(VLOOKUP(OX126,$M$3:$AK$568,6,FALSE),"")</f>
        <v/>
      </c>
      <c r="PC126" t="str">
        <f ca="1">IFERROR(VLOOKUP(OX126,$M$3:$AK$568,7,FALSE),"")</f>
        <v/>
      </c>
      <c r="PD126" s="7" t="str">
        <f ca="1">IFERROR(VLOOKUP(OX126,$M$3:$AK$568,25,FALSE),"")</f>
        <v/>
      </c>
      <c r="PF126">
        <v>124</v>
      </c>
      <c r="PG126" s="7" t="s">
        <v>19</v>
      </c>
      <c r="PH126" t="e">
        <f t="shared" ca="1" si="348"/>
        <v>#N/A</v>
      </c>
      <c r="PI126" s="7" t="str">
        <f t="shared" ca="1" si="349"/>
        <v/>
      </c>
      <c r="PJ126" s="7" t="str">
        <f t="shared" ca="1" si="350"/>
        <v/>
      </c>
      <c r="PK126" t="str">
        <f t="shared" ca="1" si="351"/>
        <v/>
      </c>
      <c r="PM126">
        <v>124</v>
      </c>
      <c r="PN126" s="7" t="s">
        <v>19</v>
      </c>
      <c r="PO126" s="202" t="str">
        <f t="shared" ca="1" si="352"/>
        <v/>
      </c>
      <c r="PP126" s="7" t="str">
        <f t="shared" ca="1" si="353"/>
        <v/>
      </c>
      <c r="PQ126" t="str">
        <f ca="1">IFERROR(VLOOKUP(PM126,$G$325:$R$409,12,FALSE),"")</f>
        <v/>
      </c>
      <c r="PR126" t="e">
        <f ca="1">VLOOKUP(PM126,$G$324:$Q$409,11,FALSE)</f>
        <v>#N/A</v>
      </c>
      <c r="PS126" s="7" t="str">
        <f ca="1">VLOOKUP(PQ126,$R$325:$Y$409,8,FALSE)</f>
        <v>- -</v>
      </c>
      <c r="PT126" s="7">
        <f ca="1">ReSt</f>
        <v>-4</v>
      </c>
      <c r="PU126" s="7" t="e">
        <f t="shared" ca="1" si="354"/>
        <v>#N/A</v>
      </c>
      <c r="PV126" s="7" t="e">
        <f t="shared" ca="1" si="355"/>
        <v>#N/A</v>
      </c>
      <c r="PW126" s="7" t="str">
        <f ca="1">VLOOKUP(PQ126,$R$325:$AK$409,8,FALSE)</f>
        <v>- -</v>
      </c>
      <c r="PX126" s="7"/>
      <c r="PY126">
        <v>124</v>
      </c>
      <c r="PZ126" s="7" t="s">
        <v>19</v>
      </c>
      <c r="QA126" t="str">
        <f t="shared" ca="1" si="356"/>
        <v/>
      </c>
      <c r="QB126" s="7" t="str">
        <f t="shared" ca="1" si="357"/>
        <v/>
      </c>
      <c r="QC126" s="7" t="str">
        <f t="shared" ca="1" si="358"/>
        <v/>
      </c>
      <c r="QD126" t="str">
        <f t="shared" ca="1" si="359"/>
        <v/>
      </c>
      <c r="QF126">
        <v>124</v>
      </c>
      <c r="QG126" s="7" t="s">
        <v>19</v>
      </c>
      <c r="QH126" s="7" t="str">
        <f t="shared" ca="1" si="360"/>
        <v/>
      </c>
      <c r="QI126" s="7" t="e">
        <f t="shared" ca="1" si="361"/>
        <v>#VALUE!</v>
      </c>
      <c r="QJ126" t="e">
        <f t="shared" ca="1" si="362"/>
        <v>#N/A</v>
      </c>
      <c r="QK126" s="7" t="e">
        <f t="shared" ca="1" si="363"/>
        <v>#N/A</v>
      </c>
      <c r="QM126">
        <v>124</v>
      </c>
      <c r="QN126" s="7" t="s">
        <v>19</v>
      </c>
      <c r="QO126" t="str">
        <f t="shared" ca="1" si="364"/>
        <v/>
      </c>
      <c r="QP126" s="7" t="str">
        <f t="shared" ca="1" si="365"/>
        <v/>
      </c>
      <c r="QQ126" t="str">
        <f t="shared" ca="1" si="366"/>
        <v/>
      </c>
    </row>
    <row r="127" spans="1:459" x14ac:dyDescent="0.25">
      <c r="A127" s="240" t="str">
        <f>IF('Character Sheet'!$B$4="Creature","N","Y")</f>
        <v>Y</v>
      </c>
      <c r="C127" s="75"/>
      <c r="D127" s="76"/>
      <c r="F127" s="75"/>
      <c r="G127" s="76"/>
      <c r="I127" s="75"/>
      <c r="J127" s="85"/>
      <c r="K127" s="85">
        <f t="shared" ca="1" si="330"/>
        <v>4</v>
      </c>
      <c r="L127" s="85">
        <f t="shared" ca="1" si="632"/>
        <v>0</v>
      </c>
      <c r="M127" s="70">
        <f t="shared" ca="1" si="643"/>
        <v>5</v>
      </c>
      <c r="O127" s="222">
        <f t="shared" ca="1" si="331"/>
        <v>302</v>
      </c>
      <c r="Q127" s="7" t="str">
        <f t="shared" si="633"/>
        <v>Tin Smith</v>
      </c>
      <c r="R127" s="9" t="s">
        <v>1418</v>
      </c>
      <c r="S127" s="9" t="s">
        <v>1911</v>
      </c>
      <c r="T127" s="61" t="str">
        <f>SUBSTITUTE(IFERROR(IFERROR(VLOOKUP(R127,'[1]Skill Statistics'!$A$3:$C$513,2,FALSE),VLOOKUP(Q127,'[1]Skill Statistics'!$A$3:$C$513,2,FALSE)),T126),"R*","ReSt")</f>
        <v>Ag/Me</v>
      </c>
      <c r="U127" s="61" t="str">
        <f>IFERROR(IFERROR(VLOOKUP(R127,'[1]Skill Statistics'!$A$3:$C$513,3,FALSE),VLOOKUP(Q127,'[1]Skill Statistics'!$A$3:$C$513,3,FALSE)),U126)</f>
        <v>SD</v>
      </c>
      <c r="V127" s="61" t="str">
        <f>IF(ISNUMBER(SEARCH("Category",R127)),"- -",IFERROR(IFERROR(VLOOKUP(Q127,[1]Professions!$A$4:$AM$288,MATCH(Profession,[1]Professions!$A$1:$AM$1,0),FALSE),VLOOKUP(Q127,Calculations!$B$91:$I$95,8,FALSE)),"- -"))</f>
        <v>2 / 4</v>
      </c>
      <c r="W127" s="60">
        <f t="shared" ca="1" si="332"/>
        <v>0</v>
      </c>
      <c r="X127" s="7">
        <f ca="1">IFERROR(VLOOKUP(R127,$BS$6:$NR$519,MATCH(ActualLevel,$BS$3:$NR$3,0),FALSE),"- -")</f>
        <v>0</v>
      </c>
      <c r="Y127" s="7">
        <f t="shared" ca="1" si="640"/>
        <v>0</v>
      </c>
      <c r="Z127" s="7">
        <f ca="1">IFERROR(VLOOKUP(Y127,Charts!$BQ$2:$BR$52,2,FALSE),"- -")</f>
        <v>-25</v>
      </c>
      <c r="AA127" s="7">
        <f t="shared" ca="1" si="367"/>
        <v>-1</v>
      </c>
      <c r="AB127" s="7">
        <f t="shared" ca="1" si="634"/>
        <v>0</v>
      </c>
      <c r="AC127" s="7"/>
      <c r="AD127" s="7"/>
      <c r="AE127" s="7"/>
      <c r="AF127" s="7"/>
      <c r="AG127" s="7"/>
      <c r="AH127" s="43"/>
      <c r="AI127" s="7"/>
      <c r="AJ127" s="7"/>
      <c r="AK127" s="7">
        <f t="shared" ca="1" si="368"/>
        <v>-26</v>
      </c>
      <c r="AL127" s="7"/>
      <c r="AM127" s="69">
        <f>IFERROR(VLOOKUP(R127,'[1]Skill Statistics'!$A$3:$AN$513,MATCH(Profession,'[1]Skill Statistics'!$A$2:$AN$2,0),FALSE),0)</f>
        <v>0</v>
      </c>
      <c r="AN127" s="85">
        <f>IFERROR(VLOOKUP(Q127,'[1]Skill Statistics'!$A$3:$BK$513,MATCH(Archetype,'[1]Skill Statistics'!$A$2:$BK$2,0),FALSE),0)</f>
        <v>0</v>
      </c>
      <c r="AO127" s="85">
        <f>IFERROR(VLOOKUP(Q127,'[1]Skill Statistics'!$A$3:$BB$513,MATCH(Race,'[1]Skill Statistics'!$A$2:$BB$2,0),FALSE),0)</f>
        <v>0</v>
      </c>
      <c r="AP127" s="85">
        <f t="shared" ca="1" si="333"/>
        <v>-0.1</v>
      </c>
      <c r="AQ127" s="70"/>
      <c r="AS127" s="69">
        <f>IFERROR(VLOOKUP(Q127,'[1]Professional Skills'!$A$4:$AM$288,MATCH(Profession,'[1]Professional Skills'!$A$3:$AM$3,0),FALSE),"- -")</f>
        <v>0</v>
      </c>
      <c r="AU127" s="7">
        <f t="shared" si="636"/>
        <v>0</v>
      </c>
      <c r="AV127" s="7">
        <f t="shared" ca="1" si="635"/>
        <v>0</v>
      </c>
      <c r="AW127" t="str">
        <f t="shared" si="371"/>
        <v/>
      </c>
      <c r="AX127" t="str">
        <f>IFERROR(_xlfn.RANK.EQ(AW127,$AW$5:$AW$568),"")</f>
        <v/>
      </c>
      <c r="AY127">
        <f t="shared" si="327"/>
        <v>0</v>
      </c>
      <c r="AZ127" s="70" t="str">
        <f t="shared" si="369"/>
        <v/>
      </c>
      <c r="BB127" s="69" t="str">
        <f>IFERROR(IF(Q127="Language",VLOOKUP(R127,[1]Cultures!$B$4:$N$218,MATCH(Culture,[1]Cultures!$B$3:$N$3,0),FALSE),VLOOKUP(Q127,[1]Cultures!$B$4:$O$212,MATCH(Culture,[1]Cultures!$B$3:$O$3,0),FALSE)),"- -")</f>
        <v>- -</v>
      </c>
      <c r="BD127">
        <f t="shared" ca="1" si="631"/>
        <v>0</v>
      </c>
      <c r="BE127" t="str">
        <f t="shared" si="578"/>
        <v/>
      </c>
      <c r="BG127">
        <f t="shared" ca="1" si="641"/>
        <v>2.8551748296034463E-2</v>
      </c>
      <c r="BH127">
        <f ca="1">_xlfn.RANK.EQ(BG127,$BG$89:$BG$568)</f>
        <v>69</v>
      </c>
      <c r="BI127" s="7" t="str">
        <f t="shared" ca="1" si="644"/>
        <v>- -</v>
      </c>
      <c r="BK127" s="7">
        <f t="shared" ca="1" si="642"/>
        <v>0</v>
      </c>
      <c r="BL127" s="70">
        <f t="shared" ca="1" si="328"/>
        <v>0</v>
      </c>
      <c r="BN127" s="69">
        <f>IFERROR(VLOOKUP(V127,Charts!$BT$2:$BV$14,3,FALSE),"- -")</f>
        <v>0.76923076923076927</v>
      </c>
      <c r="BO127" s="85">
        <f t="shared" ca="1" si="334"/>
        <v>1.2874152987092977</v>
      </c>
      <c r="BP127" s="70">
        <f t="shared" ca="1" si="579"/>
        <v>302</v>
      </c>
      <c r="BR127" s="7">
        <v>122</v>
      </c>
      <c r="BS127" s="9" t="str">
        <f ca="1">VLOOKUP(BR127,$O$3:$R$568,4,FALSE)</f>
        <v>Bow</v>
      </c>
      <c r="BT127" s="7" t="str">
        <f ca="1">VLOOKUP(BS127,$R$3:$V$568,5,FALSE)</f>
        <v>2 / 4</v>
      </c>
      <c r="BU127" s="7">
        <f ca="1">VLOOKUP(BT127,Charts!$BT$2:$BV$14,3,FALSE)</f>
        <v>0.76923076923076927</v>
      </c>
      <c r="BV127" s="7" t="str">
        <f t="shared" ca="1" si="372"/>
        <v>2</v>
      </c>
      <c r="BW127" s="7" t="str">
        <f t="shared" ca="1" si="373"/>
        <v>4</v>
      </c>
      <c r="BY127" s="7">
        <f t="shared" ca="1" si="374"/>
        <v>0.48370984846469023</v>
      </c>
      <c r="BZ127" s="7">
        <f t="shared" ca="1" si="375"/>
        <v>0.28552092076607904</v>
      </c>
      <c r="CA127" s="7">
        <f t="shared" ca="1" si="376"/>
        <v>1</v>
      </c>
      <c r="CB127" s="7" t="str">
        <f t="shared" ca="1" si="377"/>
        <v>2</v>
      </c>
      <c r="CC127" s="7">
        <f ca="1">IFERROR(IF(CC126+CB127&gt;CD$4,CC126,CC126+CB127),"")</f>
        <v>38</v>
      </c>
      <c r="CD127" s="7">
        <f t="shared" ca="1" si="580"/>
        <v>0</v>
      </c>
      <c r="CE127" s="7">
        <f t="shared" ca="1" si="378"/>
        <v>0.79527074129081343</v>
      </c>
      <c r="CF127" s="7">
        <f t="shared" ca="1" si="379"/>
        <v>-2.6039972060044159E-2</v>
      </c>
      <c r="CG127" s="7">
        <f t="shared" ca="1" si="380"/>
        <v>0</v>
      </c>
      <c r="CH127" s="7">
        <f t="shared" ca="1" si="381"/>
        <v>0</v>
      </c>
      <c r="CI127" s="7">
        <f ca="1">IFERROR(IF(CI126+CH127&gt;CJ$4,CI126,CI126+CH127),"")</f>
        <v>60</v>
      </c>
      <c r="CJ127" s="7">
        <f t="shared" ca="1" si="581"/>
        <v>0</v>
      </c>
      <c r="CK127" s="7">
        <f t="shared" ca="1" si="382"/>
        <v>0.40222087602692957</v>
      </c>
      <c r="CL127" s="7">
        <f t="shared" ca="1" si="383"/>
        <v>0.3670098932038397</v>
      </c>
      <c r="CM127" s="7">
        <f t="shared" ca="1" si="384"/>
        <v>1</v>
      </c>
      <c r="CN127" s="7" t="str">
        <f t="shared" ca="1" si="385"/>
        <v>2</v>
      </c>
      <c r="CO127" s="7">
        <f ca="1">IFERROR(IF(CO126+CN127&gt;CP$4,CO126,CO126+CN127),"")</f>
        <v>60</v>
      </c>
      <c r="CP127" s="7">
        <f t="shared" ca="1" si="582"/>
        <v>0</v>
      </c>
      <c r="CQ127" s="7">
        <f t="shared" ca="1" si="386"/>
        <v>0.82350990091117471</v>
      </c>
      <c r="CR127" s="7">
        <f t="shared" ca="1" si="387"/>
        <v>-5.4279131680405435E-2</v>
      </c>
      <c r="CS127" s="7">
        <f t="shared" ca="1" si="388"/>
        <v>0</v>
      </c>
      <c r="CT127" s="7">
        <f t="shared" ca="1" si="389"/>
        <v>0</v>
      </c>
      <c r="CU127" s="7">
        <f ca="1">IFERROR(IF(CU126+CT127&gt;CV$4,CU126,CU126+CT127),"")</f>
        <v>60</v>
      </c>
      <c r="CV127" s="7">
        <f t="shared" ca="1" si="583"/>
        <v>0</v>
      </c>
      <c r="CW127" s="7">
        <f t="shared" ca="1" si="390"/>
        <v>6.1642810932812431E-2</v>
      </c>
      <c r="CX127" s="7">
        <f t="shared" ca="1" si="391"/>
        <v>0.70758795829795684</v>
      </c>
      <c r="CY127" s="7">
        <f t="shared" ca="1" si="392"/>
        <v>1</v>
      </c>
      <c r="CZ127" s="7" t="str">
        <f t="shared" ca="1" si="393"/>
        <v>2</v>
      </c>
      <c r="DA127" s="7">
        <f ca="1">IFERROR(IF(DA126+CZ127&gt;DB$4,DA126,DA126+CZ127),"")</f>
        <v>60</v>
      </c>
      <c r="DB127" s="7">
        <f t="shared" ca="1" si="584"/>
        <v>0</v>
      </c>
      <c r="DC127" s="7">
        <f t="shared" ca="1" si="394"/>
        <v>0.34204125094905791</v>
      </c>
      <c r="DD127" s="7">
        <f t="shared" ca="1" si="395"/>
        <v>0.42718951828171137</v>
      </c>
      <c r="DE127" s="7">
        <f t="shared" ca="1" si="396"/>
        <v>1</v>
      </c>
      <c r="DF127" s="7" t="str">
        <f t="shared" ca="1" si="397"/>
        <v>2</v>
      </c>
      <c r="DG127" s="7">
        <f ca="1">IFERROR(IF(DG126+DF127&gt;DH$4,DG126,DG126+DF127),"")</f>
        <v>60</v>
      </c>
      <c r="DH127" s="7">
        <f t="shared" ca="1" si="585"/>
        <v>0</v>
      </c>
      <c r="DI127" s="7">
        <f t="shared" ca="1" si="398"/>
        <v>0.63977761157451518</v>
      </c>
      <c r="DJ127" s="7">
        <f t="shared" ca="1" si="399"/>
        <v>0.12945315765625409</v>
      </c>
      <c r="DK127" s="7">
        <f t="shared" ca="1" si="400"/>
        <v>1</v>
      </c>
      <c r="DL127" s="7" t="str">
        <f t="shared" ca="1" si="401"/>
        <v>2</v>
      </c>
      <c r="DM127" s="7">
        <f ca="1">IFERROR(IF(DM126+DL127&gt;DN$4,DM126,DM126+DL127),"")</f>
        <v>60</v>
      </c>
      <c r="DN127" s="7">
        <f t="shared" ca="1" si="586"/>
        <v>0</v>
      </c>
      <c r="DO127" s="7">
        <f t="shared" ca="1" si="402"/>
        <v>0.6302608705171362</v>
      </c>
      <c r="DP127" s="7">
        <f t="shared" ca="1" si="403"/>
        <v>0.13896989871363308</v>
      </c>
      <c r="DQ127" s="7">
        <f t="shared" ca="1" si="404"/>
        <v>1</v>
      </c>
      <c r="DR127" s="7" t="str">
        <f t="shared" ca="1" si="405"/>
        <v>2</v>
      </c>
      <c r="DS127" s="7">
        <f ca="1">IFERROR(IF(DS126+DR127&gt;DT$4,DS126,DS126+DR127),"")</f>
        <v>60</v>
      </c>
      <c r="DT127" s="7">
        <f t="shared" ca="1" si="587"/>
        <v>0</v>
      </c>
      <c r="DU127" s="7">
        <f t="shared" ca="1" si="406"/>
        <v>7.746491644113418E-2</v>
      </c>
      <c r="DV127" s="7">
        <f t="shared" ca="1" si="407"/>
        <v>0.69176585278963509</v>
      </c>
      <c r="DW127" s="7">
        <f t="shared" ca="1" si="408"/>
        <v>1</v>
      </c>
      <c r="DX127" s="7" t="str">
        <f t="shared" ca="1" si="409"/>
        <v>2</v>
      </c>
      <c r="DY127" s="7">
        <f ca="1">IFERROR(IF(DY126+DX127&gt;DZ$4,DY126,DY126+DX127),"")</f>
        <v>60</v>
      </c>
      <c r="DZ127" s="7">
        <f t="shared" ca="1" si="588"/>
        <v>0</v>
      </c>
      <c r="EA127" s="7">
        <f t="shared" ca="1" si="410"/>
        <v>0.17474902586288299</v>
      </c>
      <c r="EB127" s="7">
        <f t="shared" ca="1" si="411"/>
        <v>0.59448174336788628</v>
      </c>
      <c r="EC127" s="7">
        <f t="shared" ca="1" si="412"/>
        <v>1</v>
      </c>
      <c r="ED127" s="7" t="str">
        <f t="shared" ca="1" si="413"/>
        <v>2</v>
      </c>
      <c r="EE127" s="7">
        <f ca="1">IFERROR(IF(EE126+ED127&gt;EF$4,EE126,EE126+ED127),"")</f>
        <v>60</v>
      </c>
      <c r="EF127" s="7">
        <f t="shared" ca="1" si="589"/>
        <v>0</v>
      </c>
      <c r="EG127" s="7">
        <f t="shared" ca="1" si="414"/>
        <v>0.72221612548863412</v>
      </c>
      <c r="EH127" s="7">
        <f t="shared" ca="1" si="415"/>
        <v>4.7014643742135154E-2</v>
      </c>
      <c r="EI127" s="7">
        <f t="shared" ca="1" si="416"/>
        <v>1</v>
      </c>
      <c r="EJ127" s="7" t="str">
        <f t="shared" ca="1" si="417"/>
        <v>2</v>
      </c>
      <c r="EK127" s="7">
        <f ca="1">IFERROR(IF(EK126+EJ127&gt;EL$4,EK126,EK126+EJ127),"")</f>
        <v>60</v>
      </c>
      <c r="EL127" s="7">
        <f t="shared" ca="1" si="590"/>
        <v>0</v>
      </c>
      <c r="EM127" s="7">
        <f t="shared" ca="1" si="418"/>
        <v>0.70605309992513221</v>
      </c>
      <c r="EN127" s="7">
        <f t="shared" ca="1" si="419"/>
        <v>6.3177669305637063E-2</v>
      </c>
      <c r="EO127" s="7">
        <f t="shared" ca="1" si="420"/>
        <v>1</v>
      </c>
      <c r="EP127" s="7" t="str">
        <f t="shared" ca="1" si="421"/>
        <v>2</v>
      </c>
      <c r="EQ127" s="7">
        <f ca="1">IFERROR(IF(EQ126+EP127&gt;ER$4,EQ126,EQ126+EP127),"")</f>
        <v>60</v>
      </c>
      <c r="ER127" s="7">
        <f t="shared" ca="1" si="591"/>
        <v>0</v>
      </c>
      <c r="ES127" s="7">
        <f t="shared" ca="1" si="422"/>
        <v>0.7604565652122679</v>
      </c>
      <c r="ET127" s="7">
        <f t="shared" ca="1" si="423"/>
        <v>8.7742040185013748E-3</v>
      </c>
      <c r="EU127" s="7">
        <f t="shared" ca="1" si="424"/>
        <v>1</v>
      </c>
      <c r="EV127" s="7" t="str">
        <f t="shared" ca="1" si="425"/>
        <v>2</v>
      </c>
      <c r="EW127" s="7">
        <f ca="1">IFERROR(IF(EW126+EV127&gt;EX$4,EW126,EW126+EV127),"")</f>
        <v>60</v>
      </c>
      <c r="EX127" s="7">
        <f t="shared" ca="1" si="592"/>
        <v>0</v>
      </c>
      <c r="EY127" s="7">
        <f t="shared" ca="1" si="426"/>
        <v>0.84662876776225049</v>
      </c>
      <c r="EZ127" s="7">
        <f t="shared" ca="1" si="427"/>
        <v>-7.7397998531481216E-2</v>
      </c>
      <c r="FA127" s="7">
        <f t="shared" ca="1" si="428"/>
        <v>0</v>
      </c>
      <c r="FB127" s="7">
        <f t="shared" ca="1" si="429"/>
        <v>0</v>
      </c>
      <c r="FC127" s="7">
        <f ca="1">IFERROR(IF(FC126+FB127&gt;FD$4,FC126,FC126+FB127),"")</f>
        <v>60</v>
      </c>
      <c r="FD127" s="7">
        <f t="shared" ca="1" si="593"/>
        <v>0</v>
      </c>
      <c r="FE127" s="7">
        <f t="shared" ca="1" si="430"/>
        <v>0.31981774469801105</v>
      </c>
      <c r="FF127" s="7">
        <f t="shared" ca="1" si="431"/>
        <v>0.44941302453275822</v>
      </c>
      <c r="FG127" s="7">
        <f t="shared" ca="1" si="432"/>
        <v>1</v>
      </c>
      <c r="FH127" s="7" t="str">
        <f t="shared" ca="1" si="433"/>
        <v>2</v>
      </c>
      <c r="FI127" s="7">
        <f ca="1">IFERROR(IF(FI126+FH127&gt;FJ$4,FI126,FI126+FH127),"")</f>
        <v>60</v>
      </c>
      <c r="FJ127" s="7">
        <f t="shared" ca="1" si="594"/>
        <v>0</v>
      </c>
      <c r="FK127" s="7">
        <f t="shared" ca="1" si="434"/>
        <v>4.4787244901220546E-2</v>
      </c>
      <c r="FL127" s="7">
        <f t="shared" ca="1" si="435"/>
        <v>0.72444352432954873</v>
      </c>
      <c r="FM127" s="7">
        <f t="shared" ca="1" si="436"/>
        <v>1</v>
      </c>
      <c r="FN127" s="7" t="str">
        <f t="shared" ca="1" si="437"/>
        <v>2</v>
      </c>
      <c r="FO127" s="7">
        <f ca="1">IFERROR(IF(FO126+FN127&gt;FP$4,FO126,FO126+FN127),"")</f>
        <v>60</v>
      </c>
      <c r="FP127" s="7">
        <f t="shared" ca="1" si="595"/>
        <v>0</v>
      </c>
      <c r="FQ127" s="7">
        <f t="shared" ca="1" si="438"/>
        <v>0.87746470984329761</v>
      </c>
      <c r="FR127" s="7">
        <f t="shared" ca="1" si="439"/>
        <v>-0.10823394061252833</v>
      </c>
      <c r="FS127" s="7">
        <f t="shared" ca="1" si="440"/>
        <v>0</v>
      </c>
      <c r="FT127" s="7">
        <f t="shared" ca="1" si="441"/>
        <v>0</v>
      </c>
      <c r="FU127" s="7">
        <f ca="1">IFERROR(IF(FU126+FT127&gt;FV$4,FU126,FU126+FT127),"")</f>
        <v>60</v>
      </c>
      <c r="FV127" s="7">
        <f t="shared" ca="1" si="596"/>
        <v>0</v>
      </c>
      <c r="FW127" s="7">
        <f t="shared" ca="1" si="442"/>
        <v>0.66088641839137785</v>
      </c>
      <c r="FX127" s="7">
        <f t="shared" ca="1" si="443"/>
        <v>0.10834435083939142</v>
      </c>
      <c r="FY127" s="7">
        <f t="shared" ca="1" si="444"/>
        <v>1</v>
      </c>
      <c r="FZ127" s="7" t="str">
        <f t="shared" ca="1" si="445"/>
        <v>2</v>
      </c>
      <c r="GA127" s="7">
        <f ca="1">IFERROR(IF(GA126+FZ127&gt;GB$4,GA126,GA126+FZ127),"")</f>
        <v>60</v>
      </c>
      <c r="GB127" s="7">
        <f t="shared" ca="1" si="597"/>
        <v>0</v>
      </c>
      <c r="GC127" s="7">
        <f t="shared" ca="1" si="446"/>
        <v>0.48990951119260351</v>
      </c>
      <c r="GD127" s="7">
        <f t="shared" ca="1" si="447"/>
        <v>0.27932125803816577</v>
      </c>
      <c r="GE127" s="7">
        <f t="shared" ca="1" si="448"/>
        <v>1</v>
      </c>
      <c r="GF127" s="7" t="str">
        <f t="shared" ca="1" si="449"/>
        <v>2</v>
      </c>
      <c r="GG127" s="7">
        <f ca="1">IFERROR(IF(GG126+GF127&gt;GH$4,GG126,GG126+GF127),"")</f>
        <v>60</v>
      </c>
      <c r="GH127" s="7">
        <f t="shared" ca="1" si="598"/>
        <v>0</v>
      </c>
      <c r="GI127" s="7">
        <f t="shared" ca="1" si="450"/>
        <v>0.29176924283743089</v>
      </c>
      <c r="GJ127" s="7">
        <f t="shared" ca="1" si="451"/>
        <v>0.47746152639333839</v>
      </c>
      <c r="GK127" s="7">
        <f t="shared" ca="1" si="452"/>
        <v>1</v>
      </c>
      <c r="GL127" s="7" t="str">
        <f t="shared" ca="1" si="453"/>
        <v>2</v>
      </c>
      <c r="GM127" s="7">
        <f ca="1">IFERROR(IF(GM126+GL127&gt;GN$4,GM126,GM126+GL127),"")</f>
        <v>60</v>
      </c>
      <c r="GN127" s="7">
        <f t="shared" ca="1" si="599"/>
        <v>0</v>
      </c>
      <c r="GO127" s="7">
        <f t="shared" ca="1" si="454"/>
        <v>0.67088383138387975</v>
      </c>
      <c r="GP127" s="7">
        <f t="shared" ca="1" si="455"/>
        <v>9.8346937846889526E-2</v>
      </c>
      <c r="GQ127" s="7">
        <f t="shared" ca="1" si="456"/>
        <v>1</v>
      </c>
      <c r="GR127" s="7" t="str">
        <f t="shared" ca="1" si="457"/>
        <v>2</v>
      </c>
      <c r="GS127" s="7">
        <f ca="1">IFERROR(IF(GS126+GR127&gt;GT$4,GS126,GS126+GR127),"")</f>
        <v>60</v>
      </c>
      <c r="GT127" s="7">
        <f t="shared" ca="1" si="600"/>
        <v>0</v>
      </c>
      <c r="GU127" s="7">
        <f t="shared" ca="1" si="458"/>
        <v>0.19336451160229118</v>
      </c>
      <c r="GV127" s="7">
        <f t="shared" ca="1" si="459"/>
        <v>0.5758662576284781</v>
      </c>
      <c r="GW127" s="7">
        <f t="shared" ca="1" si="460"/>
        <v>1</v>
      </c>
      <c r="GX127" s="7" t="str">
        <f t="shared" ca="1" si="461"/>
        <v>2</v>
      </c>
      <c r="GY127" s="7">
        <f ca="1">IFERROR(IF(GY126+GX127&gt;GZ$4,GY126,GY126+GX127),"")</f>
        <v>60</v>
      </c>
      <c r="GZ127" s="7">
        <f t="shared" ca="1" si="601"/>
        <v>0</v>
      </c>
      <c r="HA127" s="7">
        <f t="shared" ca="1" si="462"/>
        <v>0.30394192361294736</v>
      </c>
      <c r="HB127" s="7">
        <f t="shared" ca="1" si="463"/>
        <v>0.46528884561782191</v>
      </c>
      <c r="HC127" s="7">
        <f t="shared" ca="1" si="464"/>
        <v>1</v>
      </c>
      <c r="HD127" s="7" t="str">
        <f t="shared" ca="1" si="465"/>
        <v>2</v>
      </c>
      <c r="HE127" s="7">
        <f ca="1">IFERROR(IF(HE126+HD127&gt;HF$4,HE126,HE126+HD127),"")</f>
        <v>60</v>
      </c>
      <c r="HF127" s="7">
        <f t="shared" ca="1" si="602"/>
        <v>0</v>
      </c>
      <c r="HG127" s="7">
        <f t="shared" ca="1" si="466"/>
        <v>0.49934040474192121</v>
      </c>
      <c r="HH127" s="7">
        <f t="shared" ca="1" si="467"/>
        <v>0.26989036448884807</v>
      </c>
      <c r="HI127" s="7">
        <f t="shared" ca="1" si="468"/>
        <v>1</v>
      </c>
      <c r="HJ127" s="7" t="str">
        <f t="shared" ca="1" si="469"/>
        <v>2</v>
      </c>
      <c r="HK127" s="7">
        <f ca="1">IFERROR(IF(HK126+HJ127&gt;HL$4,HK126,HK126+HJ127),"")</f>
        <v>60</v>
      </c>
      <c r="HL127" s="7">
        <f t="shared" ca="1" si="603"/>
        <v>0</v>
      </c>
      <c r="HM127" s="7">
        <f t="shared" ca="1" si="470"/>
        <v>0.10306243316940178</v>
      </c>
      <c r="HN127" s="7">
        <f t="shared" ca="1" si="471"/>
        <v>0.66616833606136749</v>
      </c>
      <c r="HO127" s="7">
        <f t="shared" ca="1" si="472"/>
        <v>1</v>
      </c>
      <c r="HP127" s="7" t="str">
        <f t="shared" ca="1" si="473"/>
        <v>2</v>
      </c>
      <c r="HQ127" s="7">
        <f ca="1">IFERROR(IF(HQ126+HP127&gt;HR$4,HQ126,HQ126+HP127),"")</f>
        <v>60</v>
      </c>
      <c r="HR127" s="7">
        <f t="shared" ca="1" si="604"/>
        <v>0</v>
      </c>
      <c r="HS127" s="7">
        <f t="shared" ca="1" si="474"/>
        <v>0.98439312330918505</v>
      </c>
      <c r="HT127" s="7">
        <f t="shared" ca="1" si="475"/>
        <v>-0.21516235407841577</v>
      </c>
      <c r="HU127" s="7">
        <f t="shared" ca="1" si="476"/>
        <v>0</v>
      </c>
      <c r="HV127" s="7">
        <f t="shared" ca="1" si="477"/>
        <v>0</v>
      </c>
      <c r="HW127" s="7">
        <f ca="1">IFERROR(IF(HW126+HV127&gt;HX$4,HW126,HW126+HV127),"")</f>
        <v>60</v>
      </c>
      <c r="HX127" s="7">
        <f t="shared" ca="1" si="605"/>
        <v>0</v>
      </c>
      <c r="HY127" s="7">
        <f t="shared" ca="1" si="478"/>
        <v>0.48481735913981949</v>
      </c>
      <c r="HZ127" s="7">
        <f t="shared" ca="1" si="479"/>
        <v>0.28441341009094978</v>
      </c>
      <c r="IA127" s="7">
        <f t="shared" ca="1" si="480"/>
        <v>1</v>
      </c>
      <c r="IB127" s="7" t="str">
        <f t="shared" ca="1" si="481"/>
        <v>2</v>
      </c>
      <c r="IC127" s="7">
        <f ca="1">IFERROR(IF(IC126+IB127&gt;ID$4,IC126,IC126+IB127),"")</f>
        <v>60</v>
      </c>
      <c r="ID127" s="7">
        <f t="shared" ca="1" si="606"/>
        <v>0</v>
      </c>
      <c r="IE127" s="7">
        <f t="shared" ca="1" si="482"/>
        <v>0.50048743239891036</v>
      </c>
      <c r="IF127" s="7">
        <f t="shared" ca="1" si="483"/>
        <v>0.26874333683185891</v>
      </c>
      <c r="IG127" s="7">
        <f t="shared" ca="1" si="484"/>
        <v>1</v>
      </c>
      <c r="IH127" s="7" t="str">
        <f t="shared" ca="1" si="485"/>
        <v>2</v>
      </c>
      <c r="II127" s="7">
        <f ca="1">IFERROR(IF(II126+IH127&gt;IJ$4,II126,II126+IH127),"")</f>
        <v>60</v>
      </c>
      <c r="IJ127" s="7">
        <f t="shared" ca="1" si="607"/>
        <v>0</v>
      </c>
      <c r="IK127" s="7">
        <f t="shared" ca="1" si="486"/>
        <v>0.3816942632047704</v>
      </c>
      <c r="IL127" s="7">
        <f t="shared" ca="1" si="487"/>
        <v>0.38753650602599887</v>
      </c>
      <c r="IM127" s="7">
        <f t="shared" ca="1" si="488"/>
        <v>1</v>
      </c>
      <c r="IN127" s="7" t="str">
        <f t="shared" ca="1" si="489"/>
        <v>2</v>
      </c>
      <c r="IO127" s="7">
        <f ca="1">IFERROR(IF(IO126+IN127&gt;IP$4,IO126,IO126+IN127),"")</f>
        <v>60</v>
      </c>
      <c r="IP127" s="7">
        <f t="shared" ca="1" si="608"/>
        <v>0</v>
      </c>
      <c r="IQ127" s="7">
        <f t="shared" ca="1" si="490"/>
        <v>0.89644841694546118</v>
      </c>
      <c r="IR127" s="7">
        <f t="shared" ca="1" si="491"/>
        <v>-0.12721764771469191</v>
      </c>
      <c r="IS127" s="7">
        <f t="shared" ca="1" si="492"/>
        <v>0</v>
      </c>
      <c r="IT127" s="7">
        <f t="shared" ca="1" si="493"/>
        <v>0</v>
      </c>
      <c r="IU127" s="7">
        <f ca="1">IFERROR(IF(IU126+IT127&gt;IV$4,IU126,IU126+IT127),"")</f>
        <v>60</v>
      </c>
      <c r="IV127" s="7">
        <f t="shared" ca="1" si="609"/>
        <v>0</v>
      </c>
      <c r="IW127" s="7">
        <f t="shared" ca="1" si="494"/>
        <v>0.61908055046788624</v>
      </c>
      <c r="IX127" s="7">
        <f t="shared" ca="1" si="495"/>
        <v>0.15015021876288304</v>
      </c>
      <c r="IY127" s="7">
        <f t="shared" ca="1" si="496"/>
        <v>1</v>
      </c>
      <c r="IZ127" s="7" t="str">
        <f t="shared" ca="1" si="497"/>
        <v>2</v>
      </c>
      <c r="JA127" s="7">
        <f ca="1">IFERROR(IF(JA126+IZ127&gt;JB$4,JA126,JA126+IZ127),"")</f>
        <v>60</v>
      </c>
      <c r="JB127" s="7">
        <f t="shared" ca="1" si="610"/>
        <v>0</v>
      </c>
      <c r="JC127" s="7">
        <f t="shared" ca="1" si="498"/>
        <v>0.31435099021955959</v>
      </c>
      <c r="JD127" s="7">
        <f t="shared" ca="1" si="499"/>
        <v>0.45487977901120968</v>
      </c>
      <c r="JE127" s="7">
        <f t="shared" ca="1" si="500"/>
        <v>1</v>
      </c>
      <c r="JF127" s="7" t="str">
        <f t="shared" ca="1" si="501"/>
        <v>2</v>
      </c>
      <c r="JG127" s="7">
        <f ca="1">IFERROR(IF(JG126+JF127&gt;JH$4,JG126,JG126+JF127),"")</f>
        <v>60</v>
      </c>
      <c r="JH127" s="7">
        <f t="shared" ca="1" si="611"/>
        <v>0</v>
      </c>
      <c r="JI127" s="7">
        <f t="shared" ca="1" si="502"/>
        <v>0.601230934494423</v>
      </c>
      <c r="JJ127" s="7">
        <f t="shared" ca="1" si="503"/>
        <v>0.16799983473634628</v>
      </c>
      <c r="JK127" s="7">
        <f t="shared" ca="1" si="504"/>
        <v>1</v>
      </c>
      <c r="JL127" s="7" t="str">
        <f t="shared" ca="1" si="505"/>
        <v>2</v>
      </c>
      <c r="JM127" s="7">
        <f ca="1">IFERROR(IF(JM126+JL127&gt;JN$4,JM126,JM126+JL127),"")</f>
        <v>60</v>
      </c>
      <c r="JN127" s="7">
        <f t="shared" ca="1" si="612"/>
        <v>0</v>
      </c>
      <c r="JO127" s="7">
        <f t="shared" ca="1" si="506"/>
        <v>0.2651025674822296</v>
      </c>
      <c r="JP127" s="7">
        <f t="shared" ca="1" si="507"/>
        <v>0.50412820174853967</v>
      </c>
      <c r="JQ127" s="7">
        <f t="shared" ca="1" si="508"/>
        <v>1</v>
      </c>
      <c r="JR127" s="7" t="str">
        <f t="shared" ca="1" si="509"/>
        <v>2</v>
      </c>
      <c r="JS127" s="7">
        <f ca="1">IFERROR(IF(JS126+JR127&gt;JT$4,JS126,JS126+JR127),"")</f>
        <v>60</v>
      </c>
      <c r="JT127" s="7">
        <f t="shared" ca="1" si="613"/>
        <v>0</v>
      </c>
      <c r="JU127" s="7">
        <f t="shared" ca="1" si="510"/>
        <v>0.51448302756793629</v>
      </c>
      <c r="JV127" s="7">
        <f t="shared" ca="1" si="511"/>
        <v>0.25474774166283298</v>
      </c>
      <c r="JW127" s="7">
        <f t="shared" ca="1" si="512"/>
        <v>1</v>
      </c>
      <c r="JX127" s="7" t="str">
        <f t="shared" ca="1" si="513"/>
        <v>2</v>
      </c>
      <c r="JY127" s="7">
        <f ca="1">IFERROR(IF(JY126+JX127&gt;JZ$4,JY126,JY126+JX127),"")</f>
        <v>60</v>
      </c>
      <c r="JZ127" s="7">
        <f t="shared" ca="1" si="614"/>
        <v>0</v>
      </c>
      <c r="KA127" s="7">
        <f t="shared" ca="1" si="514"/>
        <v>0.78750594236735683</v>
      </c>
      <c r="KB127" s="7">
        <f t="shared" ca="1" si="515"/>
        <v>-1.8275173136587552E-2</v>
      </c>
      <c r="KC127" s="7">
        <f t="shared" ca="1" si="516"/>
        <v>0</v>
      </c>
      <c r="KD127" s="7">
        <f t="shared" ca="1" si="517"/>
        <v>0</v>
      </c>
      <c r="KE127" s="7">
        <f ca="1">IFERROR(IF(KE126+KD127&gt;KF$4,KE126,KE126+KD127),"")</f>
        <v>60</v>
      </c>
      <c r="KF127" s="7">
        <f t="shared" ca="1" si="615"/>
        <v>0</v>
      </c>
      <c r="KG127" s="7">
        <f t="shared" ca="1" si="518"/>
        <v>0.35781488904574854</v>
      </c>
      <c r="KH127" s="7">
        <f t="shared" ca="1" si="519"/>
        <v>0.41141588018502073</v>
      </c>
      <c r="KI127" s="7">
        <f t="shared" ca="1" si="520"/>
        <v>1</v>
      </c>
      <c r="KJ127" s="7" t="str">
        <f t="shared" ca="1" si="521"/>
        <v>2</v>
      </c>
      <c r="KK127" s="7">
        <f ca="1">IFERROR(IF(KK126+KJ127&gt;KL$4,KK126,KK126+KJ127),"")</f>
        <v>60</v>
      </c>
      <c r="KL127" s="7">
        <f t="shared" ca="1" si="616"/>
        <v>0</v>
      </c>
      <c r="KM127" s="7">
        <f t="shared" ca="1" si="522"/>
        <v>0.31391588137070858</v>
      </c>
      <c r="KN127" s="7">
        <f t="shared" ca="1" si="523"/>
        <v>0.45531488786006069</v>
      </c>
      <c r="KO127" s="7">
        <f t="shared" ca="1" si="524"/>
        <v>1</v>
      </c>
      <c r="KP127" s="7" t="str">
        <f t="shared" ca="1" si="525"/>
        <v>2</v>
      </c>
      <c r="KQ127" s="7">
        <f ca="1">IFERROR(IF(KQ126+KP127&gt;KR$4,KQ126,KQ126+KP127),"")</f>
        <v>60</v>
      </c>
      <c r="KR127" s="7">
        <f t="shared" ca="1" si="617"/>
        <v>0</v>
      </c>
      <c r="KS127" s="7">
        <f t="shared" ca="1" si="526"/>
        <v>0.5825785189173377</v>
      </c>
      <c r="KT127" s="7">
        <f t="shared" ca="1" si="527"/>
        <v>0.18665225031343158</v>
      </c>
      <c r="KU127" s="7">
        <f t="shared" ca="1" si="528"/>
        <v>1</v>
      </c>
      <c r="KV127" s="7" t="str">
        <f t="shared" ca="1" si="529"/>
        <v>2</v>
      </c>
      <c r="KW127" s="7">
        <f ca="1">IFERROR(IF(KW126+KV127&gt;KX$4,KW126,KW126+KV127),"")</f>
        <v>60</v>
      </c>
      <c r="KX127" s="7">
        <f t="shared" ca="1" si="618"/>
        <v>0</v>
      </c>
      <c r="KY127" s="7">
        <f t="shared" ca="1" si="530"/>
        <v>0.7789548246800736</v>
      </c>
      <c r="KZ127" s="7">
        <f t="shared" ca="1" si="531"/>
        <v>-9.7240554493043252E-3</v>
      </c>
      <c r="LA127" s="7">
        <f t="shared" ca="1" si="532"/>
        <v>0</v>
      </c>
      <c r="LB127" s="7">
        <f t="shared" ca="1" si="533"/>
        <v>0</v>
      </c>
      <c r="LC127" s="7">
        <f ca="1">IFERROR(IF(LC126+LB127&gt;LD$4,LC126,LC126+LB127),"")</f>
        <v>60</v>
      </c>
      <c r="LD127" s="7">
        <f t="shared" ca="1" si="619"/>
        <v>0</v>
      </c>
      <c r="LE127" s="7">
        <f t="shared" ca="1" si="534"/>
        <v>0.83839693078426603</v>
      </c>
      <c r="LF127" s="7">
        <f t="shared" ca="1" si="535"/>
        <v>-6.9166161553496752E-2</v>
      </c>
      <c r="LG127" s="7">
        <f t="shared" ca="1" si="536"/>
        <v>0</v>
      </c>
      <c r="LH127" s="7">
        <f t="shared" ca="1" si="537"/>
        <v>0</v>
      </c>
      <c r="LI127" s="7">
        <f ca="1">IFERROR(IF(LI126+LH127&gt;LJ$4,LI126,LI126+LH127),"")</f>
        <v>60</v>
      </c>
      <c r="LJ127" s="7">
        <f t="shared" ca="1" si="620"/>
        <v>0</v>
      </c>
      <c r="LK127" s="7">
        <f t="shared" ca="1" si="538"/>
        <v>0.61887963812828795</v>
      </c>
      <c r="LL127" s="7">
        <f t="shared" ca="1" si="539"/>
        <v>0.15035113110248133</v>
      </c>
      <c r="LM127" s="7">
        <f t="shared" ca="1" si="540"/>
        <v>1</v>
      </c>
      <c r="LN127" s="7" t="str">
        <f t="shared" ca="1" si="541"/>
        <v>2</v>
      </c>
      <c r="LO127" s="7">
        <f ca="1">IFERROR(IF(LO126+LN127&gt;LP$4,LO126,LO126+LN127),"")</f>
        <v>60</v>
      </c>
      <c r="LP127" s="7">
        <f t="shared" ca="1" si="621"/>
        <v>0</v>
      </c>
      <c r="LQ127" s="7">
        <f t="shared" ca="1" si="542"/>
        <v>0.41460957146043442</v>
      </c>
      <c r="LR127" s="7">
        <f t="shared" ca="1" si="543"/>
        <v>0.35462119777033485</v>
      </c>
      <c r="LS127" s="7">
        <f t="shared" ca="1" si="544"/>
        <v>1</v>
      </c>
      <c r="LT127" s="7" t="str">
        <f t="shared" ca="1" si="545"/>
        <v>2</v>
      </c>
      <c r="LU127" s="7">
        <f ca="1">IFERROR(IF(LU126+LT127&gt;LV$4,LU126,LU126+LT127),"")</f>
        <v>60</v>
      </c>
      <c r="LV127" s="7">
        <f t="shared" ca="1" si="622"/>
        <v>0</v>
      </c>
      <c r="LW127" s="7">
        <f t="shared" ca="1" si="546"/>
        <v>0.96691234211898613</v>
      </c>
      <c r="LX127" s="7">
        <f t="shared" ca="1" si="547"/>
        <v>-0.19768157288821686</v>
      </c>
      <c r="LY127" s="7">
        <f t="shared" ca="1" si="548"/>
        <v>0</v>
      </c>
      <c r="LZ127" s="7">
        <f t="shared" ca="1" si="549"/>
        <v>0</v>
      </c>
      <c r="MA127" s="7">
        <f ca="1">IFERROR(IF(MA126+LZ127&gt;MB$4,MA126,MA126+LZ127),"")</f>
        <v>60</v>
      </c>
      <c r="MB127" s="7">
        <f t="shared" ca="1" si="623"/>
        <v>0</v>
      </c>
      <c r="MC127" s="7">
        <f t="shared" ca="1" si="550"/>
        <v>0.15370811753325175</v>
      </c>
      <c r="MD127" s="7">
        <f t="shared" ca="1" si="551"/>
        <v>0.61552265169751752</v>
      </c>
      <c r="ME127" s="7">
        <f t="shared" ca="1" si="552"/>
        <v>1</v>
      </c>
      <c r="MF127" s="7" t="str">
        <f t="shared" ca="1" si="553"/>
        <v>2</v>
      </c>
      <c r="MG127" s="7">
        <f ca="1">IFERROR(IF(MG126+MF127&gt;MH$4,MG126,MG126+MF127),"")</f>
        <v>60</v>
      </c>
      <c r="MH127" s="7">
        <f t="shared" ca="1" si="624"/>
        <v>0</v>
      </c>
      <c r="MI127" s="7">
        <f t="shared" ca="1" si="554"/>
        <v>0.85632173273205192</v>
      </c>
      <c r="MJ127" s="7">
        <f t="shared" ca="1" si="555"/>
        <v>-8.7090963501282648E-2</v>
      </c>
      <c r="MK127" s="7">
        <f t="shared" ca="1" si="556"/>
        <v>0</v>
      </c>
      <c r="ML127" s="7">
        <f t="shared" ca="1" si="557"/>
        <v>0</v>
      </c>
      <c r="MM127" s="7">
        <f ca="1">IFERROR(IF(MM126+ML127&gt;MN$4,MM126,MM126+ML127),"")</f>
        <v>60</v>
      </c>
      <c r="MN127" s="7">
        <f t="shared" ca="1" si="625"/>
        <v>0</v>
      </c>
      <c r="MO127" s="7">
        <f t="shared" ca="1" si="558"/>
        <v>0.37713220876773812</v>
      </c>
      <c r="MP127" s="7">
        <f t="shared" ca="1" si="559"/>
        <v>0.39209856046303115</v>
      </c>
      <c r="MQ127" s="7">
        <f t="shared" ca="1" si="560"/>
        <v>1</v>
      </c>
      <c r="MR127" s="7" t="str">
        <f t="shared" ca="1" si="561"/>
        <v>2</v>
      </c>
      <c r="MS127" s="7">
        <f ca="1">IFERROR(IF(MS126+MR127&gt;MT$4,MS126,MS126+MR127),"")</f>
        <v>60</v>
      </c>
      <c r="MT127" s="7">
        <f t="shared" ca="1" si="626"/>
        <v>0</v>
      </c>
      <c r="MU127" s="7">
        <f t="shared" ca="1" si="562"/>
        <v>4.3854357977234026E-2</v>
      </c>
      <c r="MV127" s="7">
        <f t="shared" ca="1" si="563"/>
        <v>0.72537641125353525</v>
      </c>
      <c r="MW127" s="7">
        <f t="shared" ca="1" si="564"/>
        <v>1</v>
      </c>
      <c r="MX127" s="7" t="str">
        <f t="shared" ca="1" si="565"/>
        <v>2</v>
      </c>
      <c r="MY127" s="7">
        <f ca="1">IFERROR(IF(MY126+MX127&gt;MZ$4,MY126,MY126+MX127),"")</f>
        <v>60</v>
      </c>
      <c r="MZ127" s="7">
        <f t="shared" ca="1" si="627"/>
        <v>0</v>
      </c>
      <c r="NA127" s="7">
        <f t="shared" ca="1" si="566"/>
        <v>7.0288107320598869E-2</v>
      </c>
      <c r="NB127" s="7">
        <f t="shared" ca="1" si="567"/>
        <v>0.6989426619101704</v>
      </c>
      <c r="NC127" s="7">
        <f t="shared" ca="1" si="568"/>
        <v>1</v>
      </c>
      <c r="ND127" s="7" t="str">
        <f t="shared" ca="1" si="569"/>
        <v>2</v>
      </c>
      <c r="NE127" s="7">
        <f ca="1">IFERROR(IF(NE126+ND127&gt;NF$4,NE126,NE126+ND127),"")</f>
        <v>60</v>
      </c>
      <c r="NF127" s="7">
        <f t="shared" ca="1" si="628"/>
        <v>0</v>
      </c>
      <c r="NG127" s="7">
        <f t="shared" ca="1" si="570"/>
        <v>0.59604697078251589</v>
      </c>
      <c r="NH127" s="7">
        <f t="shared" ca="1" si="571"/>
        <v>0.17318379844825338</v>
      </c>
      <c r="NI127" s="7">
        <f t="shared" ca="1" si="572"/>
        <v>1</v>
      </c>
      <c r="NJ127" s="7" t="str">
        <f t="shared" ca="1" si="573"/>
        <v>2</v>
      </c>
      <c r="NK127" s="7">
        <f ca="1">IFERROR(IF(NK126+NJ127&gt;NL$4,NK126,NK126+NJ127),"")</f>
        <v>60</v>
      </c>
      <c r="NL127" s="7">
        <f t="shared" ca="1" si="629"/>
        <v>0</v>
      </c>
      <c r="NM127" s="7">
        <f t="shared" ca="1" si="574"/>
        <v>0.37647964855336968</v>
      </c>
      <c r="NN127" s="7">
        <f t="shared" ca="1" si="575"/>
        <v>0.39275112067739959</v>
      </c>
      <c r="NO127" s="7">
        <f t="shared" ca="1" si="576"/>
        <v>1</v>
      </c>
      <c r="NP127" s="7" t="str">
        <f t="shared" ca="1" si="577"/>
        <v>2</v>
      </c>
      <c r="NQ127" s="7">
        <f ca="1">IFERROR(IF(NQ126+NP127&gt;NR$4,NQ126,NQ126+NP127),"")</f>
        <v>60</v>
      </c>
      <c r="NR127" s="7">
        <f t="shared" ca="1" si="630"/>
        <v>0</v>
      </c>
      <c r="NT127">
        <v>125</v>
      </c>
      <c r="NU127" s="7" t="s">
        <v>19</v>
      </c>
      <c r="NV127" s="7" t="str">
        <f t="shared" ca="1" si="335"/>
        <v/>
      </c>
      <c r="NW127" s="7" t="str">
        <f t="shared" ca="1" si="329"/>
        <v/>
      </c>
      <c r="NX127" t="str">
        <f ca="1">IFERROR(VLOOKUP(NT127,$K$3:$AK$568,8,FALSE),"")</f>
        <v/>
      </c>
      <c r="NY127" t="str">
        <f ca="1">IFERROR(VLOOKUP(NT127,$K$3:$AK$568,9,FALSE),"")</f>
        <v/>
      </c>
      <c r="NZ127" s="7" t="str">
        <f ca="1">IFERROR(VLOOKUP(NT127,$K$3:$AK$568,27,FALSE),"")</f>
        <v/>
      </c>
      <c r="OB127">
        <v>125</v>
      </c>
      <c r="OC127" s="7" t="s">
        <v>19</v>
      </c>
      <c r="OD127" t="e">
        <f t="shared" ca="1" si="336"/>
        <v>#N/A</v>
      </c>
      <c r="OE127" s="7" t="str">
        <f t="shared" ca="1" si="337"/>
        <v/>
      </c>
      <c r="OF127" s="7" t="str">
        <f t="shared" ca="1" si="338"/>
        <v/>
      </c>
      <c r="OG127" t="str">
        <f t="shared" ca="1" si="339"/>
        <v/>
      </c>
      <c r="OI127">
        <v>125</v>
      </c>
      <c r="OJ127" s="7" t="s">
        <v>19</v>
      </c>
      <c r="OK127" s="7" t="str">
        <f t="shared" ca="1" si="340"/>
        <v/>
      </c>
      <c r="OL127" s="7" t="str">
        <f t="shared" ca="1" si="341"/>
        <v/>
      </c>
      <c r="OM127" t="str">
        <f ca="1">IFERROR(VLOOKUP(OI127,$L$3:$AK$568,7,FALSE),"")</f>
        <v/>
      </c>
      <c r="ON127" t="str">
        <f ca="1">IFERROR(VLOOKUP(OI127,$L$3:$AK$568,8,FALSE),"")</f>
        <v/>
      </c>
      <c r="OO127" s="7" t="str">
        <f ca="1">IFERROR(VLOOKUP(OI127,$L$3:$AK$568,26,FALSE),"")</f>
        <v/>
      </c>
      <c r="OQ127">
        <v>125</v>
      </c>
      <c r="OR127" s="7" t="s">
        <v>19</v>
      </c>
      <c r="OS127" t="e">
        <f t="shared" ca="1" si="342"/>
        <v>#N/A</v>
      </c>
      <c r="OT127" s="7" t="str">
        <f t="shared" ca="1" si="343"/>
        <v/>
      </c>
      <c r="OU127" s="7" t="str">
        <f t="shared" ca="1" si="344"/>
        <v/>
      </c>
      <c r="OV127" t="str">
        <f t="shared" ca="1" si="345"/>
        <v/>
      </c>
      <c r="OX127">
        <v>125</v>
      </c>
      <c r="OY127" s="7" t="s">
        <v>19</v>
      </c>
      <c r="OZ127" s="7" t="str">
        <f t="shared" ca="1" si="346"/>
        <v/>
      </c>
      <c r="PA127" s="7" t="str">
        <f t="shared" ca="1" si="347"/>
        <v/>
      </c>
      <c r="PB127" t="str">
        <f ca="1">IFERROR(VLOOKUP(OX127,$M$3:$AK$568,6,FALSE),"")</f>
        <v/>
      </c>
      <c r="PC127" t="str">
        <f ca="1">IFERROR(VLOOKUP(OX127,$M$3:$AK$568,7,FALSE),"")</f>
        <v/>
      </c>
      <c r="PD127" s="7" t="str">
        <f ca="1">IFERROR(VLOOKUP(OX127,$M$3:$AK$568,25,FALSE),"")</f>
        <v/>
      </c>
      <c r="PF127">
        <v>125</v>
      </c>
      <c r="PG127" s="7" t="s">
        <v>19</v>
      </c>
      <c r="PH127" t="e">
        <f t="shared" ca="1" si="348"/>
        <v>#N/A</v>
      </c>
      <c r="PI127" s="7" t="str">
        <f t="shared" ca="1" si="349"/>
        <v/>
      </c>
      <c r="PJ127" s="7" t="str">
        <f t="shared" ca="1" si="350"/>
        <v/>
      </c>
      <c r="PK127" t="str">
        <f t="shared" ca="1" si="351"/>
        <v/>
      </c>
      <c r="PM127">
        <v>125</v>
      </c>
      <c r="PN127" s="7" t="s">
        <v>19</v>
      </c>
      <c r="PO127" s="202" t="str">
        <f t="shared" ca="1" si="352"/>
        <v/>
      </c>
      <c r="PP127" s="7" t="str">
        <f t="shared" ca="1" si="353"/>
        <v/>
      </c>
      <c r="PQ127" t="str">
        <f ca="1">IFERROR(VLOOKUP(PM127,$G$325:$R$409,12,FALSE),"")</f>
        <v/>
      </c>
      <c r="PR127" t="e">
        <f ca="1">VLOOKUP(PM127,$G$324:$Q$409,11,FALSE)</f>
        <v>#N/A</v>
      </c>
      <c r="PS127" s="7" t="str">
        <f ca="1">VLOOKUP(PQ127,$R$325:$Y$409,8,FALSE)</f>
        <v>- -</v>
      </c>
      <c r="PT127" s="7">
        <f ca="1">ReSt</f>
        <v>-4</v>
      </c>
      <c r="PU127" s="7" t="e">
        <f t="shared" ca="1" si="354"/>
        <v>#N/A</v>
      </c>
      <c r="PV127" s="7" t="e">
        <f t="shared" ca="1" si="355"/>
        <v>#N/A</v>
      </c>
      <c r="PW127" s="7" t="str">
        <f ca="1">VLOOKUP(PQ127,$R$325:$AK$409,8,FALSE)</f>
        <v>- -</v>
      </c>
      <c r="PX127" s="7"/>
      <c r="PY127">
        <v>125</v>
      </c>
      <c r="PZ127" s="7" t="s">
        <v>19</v>
      </c>
      <c r="QA127" t="str">
        <f t="shared" ca="1" si="356"/>
        <v/>
      </c>
      <c r="QB127" s="7" t="str">
        <f t="shared" ca="1" si="357"/>
        <v/>
      </c>
      <c r="QC127" s="7" t="str">
        <f t="shared" ca="1" si="358"/>
        <v/>
      </c>
      <c r="QD127" t="str">
        <f t="shared" ca="1" si="359"/>
        <v/>
      </c>
      <c r="QF127">
        <v>125</v>
      </c>
      <c r="QG127" s="7" t="s">
        <v>19</v>
      </c>
      <c r="QH127" s="7" t="str">
        <f t="shared" ca="1" si="360"/>
        <v/>
      </c>
      <c r="QI127" s="7" t="e">
        <f t="shared" ca="1" si="361"/>
        <v>#VALUE!</v>
      </c>
      <c r="QJ127" t="e">
        <f t="shared" ca="1" si="362"/>
        <v>#N/A</v>
      </c>
      <c r="QK127" s="7" t="e">
        <f t="shared" ca="1" si="363"/>
        <v>#N/A</v>
      </c>
      <c r="QM127">
        <v>125</v>
      </c>
      <c r="QN127" s="7" t="s">
        <v>19</v>
      </c>
      <c r="QO127" t="str">
        <f t="shared" ca="1" si="364"/>
        <v/>
      </c>
      <c r="QP127" s="7" t="str">
        <f t="shared" ca="1" si="365"/>
        <v/>
      </c>
      <c r="QQ127" t="str">
        <f t="shared" ca="1" si="366"/>
        <v/>
      </c>
    </row>
    <row r="128" spans="1:459" x14ac:dyDescent="0.25">
      <c r="A128" s="240" t="str">
        <f>IF('Character Sheet'!$B$4="Creature","N","Y")</f>
        <v>Y</v>
      </c>
      <c r="C128" s="75"/>
      <c r="D128" s="76"/>
      <c r="F128" s="75"/>
      <c r="G128" s="76"/>
      <c r="I128" s="75"/>
      <c r="J128" s="85"/>
      <c r="K128" s="85">
        <f t="shared" ca="1" si="330"/>
        <v>4</v>
      </c>
      <c r="L128" s="85">
        <f t="shared" ca="1" si="632"/>
        <v>0</v>
      </c>
      <c r="M128" s="70">
        <f t="shared" ca="1" si="643"/>
        <v>5</v>
      </c>
      <c r="O128" s="222">
        <f t="shared" ca="1" si="331"/>
        <v>378</v>
      </c>
      <c r="Q128" s="7" t="str">
        <f t="shared" si="633"/>
        <v>Tooler</v>
      </c>
      <c r="R128" s="9" t="s">
        <v>1419</v>
      </c>
      <c r="S128" s="9" t="s">
        <v>1419</v>
      </c>
      <c r="T128" s="61" t="str">
        <f>SUBSTITUTE(IFERROR(IFERROR(VLOOKUP(R128,'[1]Skill Statistics'!$A$3:$C$513,2,FALSE),VLOOKUP(Q128,'[1]Skill Statistics'!$A$3:$C$513,2,FALSE)),T127),"R*","ReSt")</f>
        <v>Ag/Me</v>
      </c>
      <c r="U128" s="61" t="str">
        <f>IFERROR(IFERROR(VLOOKUP(R128,'[1]Skill Statistics'!$A$3:$C$513,3,FALSE),VLOOKUP(Q128,'[1]Skill Statistics'!$A$3:$C$513,3,FALSE)),U127)</f>
        <v>SD</v>
      </c>
      <c r="V128" s="61" t="str">
        <f>IF(ISNUMBER(SEARCH("Category",R128)),"- -",IFERROR(IFERROR(VLOOKUP(Q128,[1]Professions!$A$4:$AM$288,MATCH(Profession,[1]Professions!$A$1:$AM$1,0),FALSE),VLOOKUP(Q128,Calculations!$B$91:$I$95,8,FALSE)),"- -"))</f>
        <v>2 / 4</v>
      </c>
      <c r="W128" s="60">
        <f t="shared" ca="1" si="332"/>
        <v>0</v>
      </c>
      <c r="X128" s="7">
        <f ca="1">IFERROR(VLOOKUP(R128,$BS$6:$NR$519,MATCH(ActualLevel,$BS$3:$NR$3,0),FALSE),"- -")</f>
        <v>0</v>
      </c>
      <c r="Y128" s="7">
        <f t="shared" ca="1" si="640"/>
        <v>0</v>
      </c>
      <c r="Z128" s="7">
        <f ca="1">IFERROR(VLOOKUP(Y128,Charts!$BQ$2:$BR$52,2,FALSE),"- -")</f>
        <v>-25</v>
      </c>
      <c r="AA128" s="7">
        <f t="shared" ca="1" si="367"/>
        <v>-1</v>
      </c>
      <c r="AB128" s="7">
        <f t="shared" ca="1" si="634"/>
        <v>0</v>
      </c>
      <c r="AC128" s="7"/>
      <c r="AD128" s="7"/>
      <c r="AE128" s="7"/>
      <c r="AF128" s="7"/>
      <c r="AG128" s="7"/>
      <c r="AH128" s="43"/>
      <c r="AI128" s="7"/>
      <c r="AJ128" s="7"/>
      <c r="AK128" s="7">
        <f t="shared" ca="1" si="368"/>
        <v>-26</v>
      </c>
      <c r="AL128" s="7"/>
      <c r="AM128" s="69">
        <f>IFERROR(VLOOKUP(R128,'[1]Skill Statistics'!$A$3:$AN$513,MATCH(Profession,'[1]Skill Statistics'!$A$2:$AN$2,0),FALSE),0)</f>
        <v>0</v>
      </c>
      <c r="AN128" s="85">
        <f>IFERROR(VLOOKUP(Q128,'[1]Skill Statistics'!$A$3:$BK$513,MATCH(Archetype,'[1]Skill Statistics'!$A$2:$BK$2,0),FALSE),0)</f>
        <v>0</v>
      </c>
      <c r="AO128" s="85">
        <f>IFERROR(VLOOKUP(Q128,'[1]Skill Statistics'!$A$3:$BB$513,MATCH(Race,'[1]Skill Statistics'!$A$2:$BB$2,0),FALSE),0)</f>
        <v>0</v>
      </c>
      <c r="AP128" s="85">
        <f t="shared" ca="1" si="333"/>
        <v>-0.1</v>
      </c>
      <c r="AQ128" s="70"/>
      <c r="AS128" s="69">
        <f>IFERROR(VLOOKUP(Q128,'[1]Professional Skills'!$A$4:$AM$288,MATCH(Profession,'[1]Professional Skills'!$A$3:$AM$3,0),FALSE),"- -")</f>
        <v>0</v>
      </c>
      <c r="AU128" s="7">
        <f t="shared" si="636"/>
        <v>0</v>
      </c>
      <c r="AV128" s="7">
        <f t="shared" ca="1" si="635"/>
        <v>0</v>
      </c>
      <c r="AW128" t="str">
        <f t="shared" si="371"/>
        <v/>
      </c>
      <c r="AX128" t="str">
        <f>IFERROR(_xlfn.RANK.EQ(AW128,$AW$5:$AW$568),"")</f>
        <v/>
      </c>
      <c r="AY128">
        <f t="shared" si="327"/>
        <v>0</v>
      </c>
      <c r="AZ128" s="70" t="str">
        <f t="shared" si="369"/>
        <v/>
      </c>
      <c r="BB128" s="69" t="str">
        <f>IFERROR(IF(Q128="Language",VLOOKUP(R128,[1]Cultures!$B$4:$N$218,MATCH(Culture,[1]Cultures!$B$3:$N$3,0),FALSE),VLOOKUP(Q128,[1]Cultures!$B$4:$O$212,MATCH(Culture,[1]Cultures!$B$3:$O$3,0),FALSE)),"- -")</f>
        <v>- -</v>
      </c>
      <c r="BD128">
        <f t="shared" ca="1" si="631"/>
        <v>0</v>
      </c>
      <c r="BE128" t="str">
        <f t="shared" si="578"/>
        <v/>
      </c>
      <c r="BG128">
        <f t="shared" ca="1" si="641"/>
        <v>0.23365642579427892</v>
      </c>
      <c r="BH128">
        <f ca="1">_xlfn.RANK.EQ(BG128,$BG$89:$BG$568)</f>
        <v>58</v>
      </c>
      <c r="BI128" s="7" t="str">
        <f t="shared" ca="1" si="644"/>
        <v>- -</v>
      </c>
      <c r="BK128" s="7">
        <f t="shared" ca="1" si="642"/>
        <v>0</v>
      </c>
      <c r="BL128" s="70">
        <f t="shared" ca="1" si="328"/>
        <v>0</v>
      </c>
      <c r="BN128" s="69">
        <f>IFERROR(VLOOKUP(V128,Charts!$BT$2:$BV$14,3,FALSE),"- -")</f>
        <v>0.76923076923076927</v>
      </c>
      <c r="BO128" s="85">
        <f t="shared" ca="1" si="334"/>
        <v>1.0205909454112203</v>
      </c>
      <c r="BP128" s="70">
        <f t="shared" ca="1" si="579"/>
        <v>378</v>
      </c>
      <c r="BR128" s="7">
        <v>123</v>
      </c>
      <c r="BS128" s="9" t="str">
        <f ca="1">VLOOKUP(BR128,$O$3:$R$568,4,FALSE)</f>
        <v>Barbering</v>
      </c>
      <c r="BT128" s="7" t="str">
        <f ca="1">VLOOKUP(BS128,$R$3:$V$568,5,FALSE)</f>
        <v>2 / 4</v>
      </c>
      <c r="BU128" s="7">
        <f ca="1">VLOOKUP(BT128,Charts!$BT$2:$BV$14,3,FALSE)</f>
        <v>0.76923076923076927</v>
      </c>
      <c r="BV128" s="7" t="str">
        <f t="shared" ca="1" si="372"/>
        <v>2</v>
      </c>
      <c r="BW128" s="7" t="str">
        <f t="shared" ca="1" si="373"/>
        <v>4</v>
      </c>
      <c r="BY128" s="7">
        <f t="shared" ca="1" si="374"/>
        <v>3.5194103592698589E-2</v>
      </c>
      <c r="BZ128" s="7">
        <f t="shared" ca="1" si="375"/>
        <v>0.73403666563807068</v>
      </c>
      <c r="CA128" s="7">
        <f t="shared" ca="1" si="376"/>
        <v>1</v>
      </c>
      <c r="CB128" s="7" t="str">
        <f t="shared" ca="1" si="377"/>
        <v>2</v>
      </c>
      <c r="CC128" s="7">
        <f ca="1">IFERROR(IF(CC127+CB128&gt;CD$4,CC127,CC127+CB128),"")</f>
        <v>38</v>
      </c>
      <c r="CD128" s="7">
        <f t="shared" ca="1" si="580"/>
        <v>0</v>
      </c>
      <c r="CE128" s="7">
        <f t="shared" ca="1" si="378"/>
        <v>0.18160244512992862</v>
      </c>
      <c r="CF128" s="7">
        <f t="shared" ca="1" si="379"/>
        <v>0.58762832410084065</v>
      </c>
      <c r="CG128" s="7">
        <f t="shared" ca="1" si="380"/>
        <v>1</v>
      </c>
      <c r="CH128" s="7" t="str">
        <f t="shared" ca="1" si="381"/>
        <v>2</v>
      </c>
      <c r="CI128" s="7">
        <f ca="1">IFERROR(IF(CI127+CH128&gt;CJ$4,CI127,CI127+CH128),"")</f>
        <v>60</v>
      </c>
      <c r="CJ128" s="7">
        <f t="shared" ca="1" si="581"/>
        <v>0</v>
      </c>
      <c r="CK128" s="7">
        <f t="shared" ca="1" si="382"/>
        <v>0.80853513066837768</v>
      </c>
      <c r="CL128" s="7">
        <f t="shared" ca="1" si="383"/>
        <v>-3.9304361437608404E-2</v>
      </c>
      <c r="CM128" s="7">
        <f t="shared" ca="1" si="384"/>
        <v>0</v>
      </c>
      <c r="CN128" s="7">
        <f t="shared" ca="1" si="385"/>
        <v>0</v>
      </c>
      <c r="CO128" s="7">
        <f ca="1">IFERROR(IF(CO127+CN128&gt;CP$4,CO127,CO127+CN128),"")</f>
        <v>60</v>
      </c>
      <c r="CP128" s="7">
        <f t="shared" ca="1" si="582"/>
        <v>0</v>
      </c>
      <c r="CQ128" s="7">
        <f t="shared" ca="1" si="386"/>
        <v>0.76462067816076884</v>
      </c>
      <c r="CR128" s="7">
        <f t="shared" ca="1" si="387"/>
        <v>4.6100910700004327E-3</v>
      </c>
      <c r="CS128" s="7">
        <f t="shared" ca="1" si="388"/>
        <v>1</v>
      </c>
      <c r="CT128" s="7" t="str">
        <f t="shared" ca="1" si="389"/>
        <v>2</v>
      </c>
      <c r="CU128" s="7">
        <f ca="1">IFERROR(IF(CU127+CT128&gt;CV$4,CU127,CU127+CT128),"")</f>
        <v>60</v>
      </c>
      <c r="CV128" s="7">
        <f t="shared" ca="1" si="583"/>
        <v>0</v>
      </c>
      <c r="CW128" s="7">
        <f t="shared" ca="1" si="390"/>
        <v>0.83702983878469006</v>
      </c>
      <c r="CX128" s="7">
        <f t="shared" ca="1" si="391"/>
        <v>-6.7799069553920788E-2</v>
      </c>
      <c r="CY128" s="7">
        <f t="shared" ca="1" si="392"/>
        <v>0</v>
      </c>
      <c r="CZ128" s="7">
        <f t="shared" ca="1" si="393"/>
        <v>0</v>
      </c>
      <c r="DA128" s="7">
        <f ca="1">IFERROR(IF(DA127+CZ128&gt;DB$4,DA127,DA127+CZ128),"")</f>
        <v>60</v>
      </c>
      <c r="DB128" s="7">
        <f t="shared" ca="1" si="584"/>
        <v>0</v>
      </c>
      <c r="DC128" s="7">
        <f t="shared" ca="1" si="394"/>
        <v>0.63930247459276257</v>
      </c>
      <c r="DD128" s="7">
        <f t="shared" ca="1" si="395"/>
        <v>0.1299282946380067</v>
      </c>
      <c r="DE128" s="7">
        <f t="shared" ca="1" si="396"/>
        <v>1</v>
      </c>
      <c r="DF128" s="7" t="str">
        <f t="shared" ca="1" si="397"/>
        <v>2</v>
      </c>
      <c r="DG128" s="7">
        <f ca="1">IFERROR(IF(DG127+DF128&gt;DH$4,DG127,DG127+DF128),"")</f>
        <v>60</v>
      </c>
      <c r="DH128" s="7">
        <f t="shared" ca="1" si="585"/>
        <v>0</v>
      </c>
      <c r="DI128" s="7">
        <f t="shared" ca="1" si="398"/>
        <v>0.9591292882514787</v>
      </c>
      <c r="DJ128" s="7">
        <f t="shared" ca="1" si="399"/>
        <v>-0.18989851902070942</v>
      </c>
      <c r="DK128" s="7">
        <f t="shared" ca="1" si="400"/>
        <v>0</v>
      </c>
      <c r="DL128" s="7">
        <f t="shared" ca="1" si="401"/>
        <v>0</v>
      </c>
      <c r="DM128" s="7">
        <f ca="1">IFERROR(IF(DM127+DL128&gt;DN$4,DM127,DM127+DL128),"")</f>
        <v>60</v>
      </c>
      <c r="DN128" s="7">
        <f t="shared" ca="1" si="586"/>
        <v>0</v>
      </c>
      <c r="DO128" s="7">
        <f t="shared" ca="1" si="402"/>
        <v>0.54480085715333315</v>
      </c>
      <c r="DP128" s="7">
        <f t="shared" ca="1" si="403"/>
        <v>0.22442991207743612</v>
      </c>
      <c r="DQ128" s="7">
        <f t="shared" ca="1" si="404"/>
        <v>1</v>
      </c>
      <c r="DR128" s="7" t="str">
        <f t="shared" ca="1" si="405"/>
        <v>2</v>
      </c>
      <c r="DS128" s="7">
        <f ca="1">IFERROR(IF(DS127+DR128&gt;DT$4,DS127,DS127+DR128),"")</f>
        <v>60</v>
      </c>
      <c r="DT128" s="7">
        <f t="shared" ca="1" si="587"/>
        <v>0</v>
      </c>
      <c r="DU128" s="7">
        <f t="shared" ca="1" si="406"/>
        <v>0.3654747768176444</v>
      </c>
      <c r="DV128" s="7">
        <f t="shared" ca="1" si="407"/>
        <v>0.40375599241312488</v>
      </c>
      <c r="DW128" s="7">
        <f t="shared" ca="1" si="408"/>
        <v>1</v>
      </c>
      <c r="DX128" s="7" t="str">
        <f t="shared" ca="1" si="409"/>
        <v>2</v>
      </c>
      <c r="DY128" s="7">
        <f ca="1">IFERROR(IF(DY127+DX128&gt;DZ$4,DY127,DY127+DX128),"")</f>
        <v>60</v>
      </c>
      <c r="DZ128" s="7">
        <f t="shared" ca="1" si="588"/>
        <v>0</v>
      </c>
      <c r="EA128" s="7">
        <f t="shared" ca="1" si="410"/>
        <v>0.46053302046189293</v>
      </c>
      <c r="EB128" s="7">
        <f t="shared" ca="1" si="411"/>
        <v>0.30869774876887635</v>
      </c>
      <c r="EC128" s="7">
        <f t="shared" ca="1" si="412"/>
        <v>1</v>
      </c>
      <c r="ED128" s="7" t="str">
        <f t="shared" ca="1" si="413"/>
        <v>2</v>
      </c>
      <c r="EE128" s="7">
        <f ca="1">IFERROR(IF(EE127+ED128&gt;EF$4,EE127,EE127+ED128),"")</f>
        <v>60</v>
      </c>
      <c r="EF128" s="7">
        <f t="shared" ca="1" si="589"/>
        <v>0</v>
      </c>
      <c r="EG128" s="7">
        <f t="shared" ca="1" si="414"/>
        <v>0.26926721106952944</v>
      </c>
      <c r="EH128" s="7">
        <f t="shared" ca="1" si="415"/>
        <v>0.49996355816123983</v>
      </c>
      <c r="EI128" s="7">
        <f t="shared" ca="1" si="416"/>
        <v>1</v>
      </c>
      <c r="EJ128" s="7" t="str">
        <f t="shared" ca="1" si="417"/>
        <v>2</v>
      </c>
      <c r="EK128" s="7">
        <f ca="1">IFERROR(IF(EK127+EJ128&gt;EL$4,EK127,EK127+EJ128),"")</f>
        <v>60</v>
      </c>
      <c r="EL128" s="7">
        <f t="shared" ca="1" si="590"/>
        <v>0</v>
      </c>
      <c r="EM128" s="7">
        <f t="shared" ca="1" si="418"/>
        <v>0.60479374939143515</v>
      </c>
      <c r="EN128" s="7">
        <f t="shared" ca="1" si="419"/>
        <v>0.16443701983933412</v>
      </c>
      <c r="EO128" s="7">
        <f t="shared" ca="1" si="420"/>
        <v>1</v>
      </c>
      <c r="EP128" s="7" t="str">
        <f t="shared" ca="1" si="421"/>
        <v>2</v>
      </c>
      <c r="EQ128" s="7">
        <f ca="1">IFERROR(IF(EQ127+EP128&gt;ER$4,EQ127,EQ127+EP128),"")</f>
        <v>60</v>
      </c>
      <c r="ER128" s="7">
        <f t="shared" ca="1" si="591"/>
        <v>0</v>
      </c>
      <c r="ES128" s="7">
        <f t="shared" ca="1" si="422"/>
        <v>0.73190322237609862</v>
      </c>
      <c r="ET128" s="7">
        <f t="shared" ca="1" si="423"/>
        <v>3.7327546854670657E-2</v>
      </c>
      <c r="EU128" s="7">
        <f t="shared" ca="1" si="424"/>
        <v>1</v>
      </c>
      <c r="EV128" s="7" t="str">
        <f t="shared" ca="1" si="425"/>
        <v>2</v>
      </c>
      <c r="EW128" s="7">
        <f ca="1">IFERROR(IF(EW127+EV128&gt;EX$4,EW127,EW127+EV128),"")</f>
        <v>60</v>
      </c>
      <c r="EX128" s="7">
        <f t="shared" ca="1" si="592"/>
        <v>0</v>
      </c>
      <c r="EY128" s="7">
        <f t="shared" ca="1" si="426"/>
        <v>0.93845867564550878</v>
      </c>
      <c r="EZ128" s="7">
        <f t="shared" ca="1" si="427"/>
        <v>-0.1692279064147395</v>
      </c>
      <c r="FA128" s="7">
        <f t="shared" ca="1" si="428"/>
        <v>0</v>
      </c>
      <c r="FB128" s="7">
        <f t="shared" ca="1" si="429"/>
        <v>0</v>
      </c>
      <c r="FC128" s="7">
        <f ca="1">IFERROR(IF(FC127+FB128&gt;FD$4,FC127,FC127+FB128),"")</f>
        <v>60</v>
      </c>
      <c r="FD128" s="7">
        <f t="shared" ca="1" si="593"/>
        <v>0</v>
      </c>
      <c r="FE128" s="7">
        <f t="shared" ca="1" si="430"/>
        <v>0.90047787184098238</v>
      </c>
      <c r="FF128" s="7">
        <f t="shared" ca="1" si="431"/>
        <v>-0.13124710261021311</v>
      </c>
      <c r="FG128" s="7">
        <f t="shared" ca="1" si="432"/>
        <v>0</v>
      </c>
      <c r="FH128" s="7">
        <f t="shared" ca="1" si="433"/>
        <v>0</v>
      </c>
      <c r="FI128" s="7">
        <f ca="1">IFERROR(IF(FI127+FH128&gt;FJ$4,FI127,FI127+FH128),"")</f>
        <v>60</v>
      </c>
      <c r="FJ128" s="7">
        <f t="shared" ca="1" si="594"/>
        <v>0</v>
      </c>
      <c r="FK128" s="7">
        <f t="shared" ca="1" si="434"/>
        <v>0.5818899233436382</v>
      </c>
      <c r="FL128" s="7">
        <f t="shared" ca="1" si="435"/>
        <v>0.18734084588713107</v>
      </c>
      <c r="FM128" s="7">
        <f t="shared" ca="1" si="436"/>
        <v>1</v>
      </c>
      <c r="FN128" s="7" t="str">
        <f t="shared" ca="1" si="437"/>
        <v>2</v>
      </c>
      <c r="FO128" s="7">
        <f ca="1">IFERROR(IF(FO127+FN128&gt;FP$4,FO127,FO127+FN128),"")</f>
        <v>60</v>
      </c>
      <c r="FP128" s="7">
        <f t="shared" ca="1" si="595"/>
        <v>0</v>
      </c>
      <c r="FQ128" s="7">
        <f t="shared" ca="1" si="438"/>
        <v>0.78203971102531111</v>
      </c>
      <c r="FR128" s="7">
        <f t="shared" ca="1" si="439"/>
        <v>-1.2808941794541839E-2</v>
      </c>
      <c r="FS128" s="7">
        <f t="shared" ca="1" si="440"/>
        <v>0</v>
      </c>
      <c r="FT128" s="7">
        <f t="shared" ca="1" si="441"/>
        <v>0</v>
      </c>
      <c r="FU128" s="7">
        <f ca="1">IFERROR(IF(FU127+FT128&gt;FV$4,FU127,FU127+FT128),"")</f>
        <v>60</v>
      </c>
      <c r="FV128" s="7">
        <f t="shared" ca="1" si="596"/>
        <v>0</v>
      </c>
      <c r="FW128" s="7">
        <f t="shared" ca="1" si="442"/>
        <v>0.53579277298770611</v>
      </c>
      <c r="FX128" s="7">
        <f t="shared" ca="1" si="443"/>
        <v>0.23343799624306316</v>
      </c>
      <c r="FY128" s="7">
        <f t="shared" ca="1" si="444"/>
        <v>1</v>
      </c>
      <c r="FZ128" s="7" t="str">
        <f t="shared" ca="1" si="445"/>
        <v>2</v>
      </c>
      <c r="GA128" s="7">
        <f ca="1">IFERROR(IF(GA127+FZ128&gt;GB$4,GA127,GA127+FZ128),"")</f>
        <v>60</v>
      </c>
      <c r="GB128" s="7">
        <f t="shared" ca="1" si="597"/>
        <v>0</v>
      </c>
      <c r="GC128" s="7">
        <f t="shared" ca="1" si="446"/>
        <v>0.11599919123000602</v>
      </c>
      <c r="GD128" s="7">
        <f t="shared" ca="1" si="447"/>
        <v>0.65323157800076326</v>
      </c>
      <c r="GE128" s="7">
        <f t="shared" ca="1" si="448"/>
        <v>1</v>
      </c>
      <c r="GF128" s="7" t="str">
        <f t="shared" ca="1" si="449"/>
        <v>2</v>
      </c>
      <c r="GG128" s="7">
        <f ca="1">IFERROR(IF(GG127+GF128&gt;GH$4,GG127,GG127+GF128),"")</f>
        <v>60</v>
      </c>
      <c r="GH128" s="7">
        <f t="shared" ca="1" si="598"/>
        <v>0</v>
      </c>
      <c r="GI128" s="7">
        <f t="shared" ca="1" si="450"/>
        <v>0.74250933684468046</v>
      </c>
      <c r="GJ128" s="7">
        <f t="shared" ca="1" si="451"/>
        <v>2.6721432386088817E-2</v>
      </c>
      <c r="GK128" s="7">
        <f t="shared" ca="1" si="452"/>
        <v>1</v>
      </c>
      <c r="GL128" s="7" t="str">
        <f t="shared" ca="1" si="453"/>
        <v>2</v>
      </c>
      <c r="GM128" s="7">
        <f ca="1">IFERROR(IF(GM127+GL128&gt;GN$4,GM127,GM127+GL128),"")</f>
        <v>60</v>
      </c>
      <c r="GN128" s="7">
        <f t="shared" ca="1" si="599"/>
        <v>0</v>
      </c>
      <c r="GO128" s="7">
        <f t="shared" ca="1" si="454"/>
        <v>0.79880486118245331</v>
      </c>
      <c r="GP128" s="7">
        <f t="shared" ca="1" si="455"/>
        <v>-2.9574091951684034E-2</v>
      </c>
      <c r="GQ128" s="7">
        <f t="shared" ca="1" si="456"/>
        <v>0</v>
      </c>
      <c r="GR128" s="7">
        <f t="shared" ca="1" si="457"/>
        <v>0</v>
      </c>
      <c r="GS128" s="7">
        <f ca="1">IFERROR(IF(GS127+GR128&gt;GT$4,GS127,GS127+GR128),"")</f>
        <v>60</v>
      </c>
      <c r="GT128" s="7">
        <f t="shared" ca="1" si="600"/>
        <v>0</v>
      </c>
      <c r="GU128" s="7">
        <f t="shared" ca="1" si="458"/>
        <v>0.84178967942679972</v>
      </c>
      <c r="GV128" s="7">
        <f t="shared" ca="1" si="459"/>
        <v>-7.2558910196030446E-2</v>
      </c>
      <c r="GW128" s="7">
        <f t="shared" ca="1" si="460"/>
        <v>0</v>
      </c>
      <c r="GX128" s="7">
        <f t="shared" ca="1" si="461"/>
        <v>0</v>
      </c>
      <c r="GY128" s="7">
        <f ca="1">IFERROR(IF(GY127+GX128&gt;GZ$4,GY127,GY127+GX128),"")</f>
        <v>60</v>
      </c>
      <c r="GZ128" s="7">
        <f t="shared" ca="1" si="601"/>
        <v>0</v>
      </c>
      <c r="HA128" s="7">
        <f t="shared" ca="1" si="462"/>
        <v>0.31772043685443396</v>
      </c>
      <c r="HB128" s="7">
        <f t="shared" ca="1" si="463"/>
        <v>0.45151033237633531</v>
      </c>
      <c r="HC128" s="7">
        <f t="shared" ca="1" si="464"/>
        <v>1</v>
      </c>
      <c r="HD128" s="7" t="str">
        <f t="shared" ca="1" si="465"/>
        <v>2</v>
      </c>
      <c r="HE128" s="7">
        <f ca="1">IFERROR(IF(HE127+HD128&gt;HF$4,HE127,HE127+HD128),"")</f>
        <v>60</v>
      </c>
      <c r="HF128" s="7">
        <f t="shared" ca="1" si="602"/>
        <v>0</v>
      </c>
      <c r="HG128" s="7">
        <f t="shared" ca="1" si="466"/>
        <v>0.62620493006904521</v>
      </c>
      <c r="HH128" s="7">
        <f t="shared" ca="1" si="467"/>
        <v>0.14302583916172407</v>
      </c>
      <c r="HI128" s="7">
        <f t="shared" ca="1" si="468"/>
        <v>1</v>
      </c>
      <c r="HJ128" s="7" t="str">
        <f t="shared" ca="1" si="469"/>
        <v>2</v>
      </c>
      <c r="HK128" s="7">
        <f ca="1">IFERROR(IF(HK127+HJ128&gt;HL$4,HK127,HK127+HJ128),"")</f>
        <v>60</v>
      </c>
      <c r="HL128" s="7">
        <f t="shared" ca="1" si="603"/>
        <v>0</v>
      </c>
      <c r="HM128" s="7">
        <f t="shared" ca="1" si="470"/>
        <v>0.6423384646012964</v>
      </c>
      <c r="HN128" s="7">
        <f t="shared" ca="1" si="471"/>
        <v>0.12689230462947287</v>
      </c>
      <c r="HO128" s="7">
        <f t="shared" ca="1" si="472"/>
        <v>1</v>
      </c>
      <c r="HP128" s="7" t="str">
        <f t="shared" ca="1" si="473"/>
        <v>2</v>
      </c>
      <c r="HQ128" s="7">
        <f ca="1">IFERROR(IF(HQ127+HP128&gt;HR$4,HQ127,HQ127+HP128),"")</f>
        <v>60</v>
      </c>
      <c r="HR128" s="7">
        <f t="shared" ca="1" si="604"/>
        <v>0</v>
      </c>
      <c r="HS128" s="7">
        <f t="shared" ca="1" si="474"/>
        <v>8.8654598571042964E-2</v>
      </c>
      <c r="HT128" s="7">
        <f t="shared" ca="1" si="475"/>
        <v>0.68057617065972631</v>
      </c>
      <c r="HU128" s="7">
        <f t="shared" ca="1" si="476"/>
        <v>1</v>
      </c>
      <c r="HV128" s="7" t="str">
        <f t="shared" ca="1" si="477"/>
        <v>2</v>
      </c>
      <c r="HW128" s="7">
        <f ca="1">IFERROR(IF(HW127+HV128&gt;HX$4,HW127,HW127+HV128),"")</f>
        <v>60</v>
      </c>
      <c r="HX128" s="7">
        <f t="shared" ca="1" si="605"/>
        <v>0</v>
      </c>
      <c r="HY128" s="7">
        <f t="shared" ca="1" si="478"/>
        <v>0.60707483296255871</v>
      </c>
      <c r="HZ128" s="7">
        <f t="shared" ca="1" si="479"/>
        <v>0.16215593626821057</v>
      </c>
      <c r="IA128" s="7">
        <f t="shared" ca="1" si="480"/>
        <v>1</v>
      </c>
      <c r="IB128" s="7" t="str">
        <f t="shared" ca="1" si="481"/>
        <v>2</v>
      </c>
      <c r="IC128" s="7">
        <f ca="1">IFERROR(IF(IC127+IB128&gt;ID$4,IC127,IC127+IB128),"")</f>
        <v>60</v>
      </c>
      <c r="ID128" s="7">
        <f t="shared" ca="1" si="606"/>
        <v>0</v>
      </c>
      <c r="IE128" s="7">
        <f t="shared" ca="1" si="482"/>
        <v>0.13964589026686636</v>
      </c>
      <c r="IF128" s="7">
        <f t="shared" ca="1" si="483"/>
        <v>0.62958487896390292</v>
      </c>
      <c r="IG128" s="7">
        <f t="shared" ca="1" si="484"/>
        <v>1</v>
      </c>
      <c r="IH128" s="7" t="str">
        <f t="shared" ca="1" si="485"/>
        <v>2</v>
      </c>
      <c r="II128" s="7">
        <f ca="1">IFERROR(IF(II127+IH128&gt;IJ$4,II127,II127+IH128),"")</f>
        <v>60</v>
      </c>
      <c r="IJ128" s="7">
        <f t="shared" ca="1" si="607"/>
        <v>0</v>
      </c>
      <c r="IK128" s="7">
        <f t="shared" ca="1" si="486"/>
        <v>0.28228644802701497</v>
      </c>
      <c r="IL128" s="7">
        <f t="shared" ca="1" si="487"/>
        <v>0.4869443212037543</v>
      </c>
      <c r="IM128" s="7">
        <f t="shared" ca="1" si="488"/>
        <v>1</v>
      </c>
      <c r="IN128" s="7" t="str">
        <f t="shared" ca="1" si="489"/>
        <v>2</v>
      </c>
      <c r="IO128" s="7">
        <f ca="1">IFERROR(IF(IO127+IN128&gt;IP$4,IO127,IO127+IN128),"")</f>
        <v>60</v>
      </c>
      <c r="IP128" s="7">
        <f t="shared" ca="1" si="608"/>
        <v>0</v>
      </c>
      <c r="IQ128" s="7">
        <f t="shared" ca="1" si="490"/>
        <v>0.64223759582689721</v>
      </c>
      <c r="IR128" s="7">
        <f t="shared" ca="1" si="491"/>
        <v>0.12699317340387206</v>
      </c>
      <c r="IS128" s="7">
        <f t="shared" ca="1" si="492"/>
        <v>1</v>
      </c>
      <c r="IT128" s="7" t="str">
        <f t="shared" ca="1" si="493"/>
        <v>2</v>
      </c>
      <c r="IU128" s="7">
        <f ca="1">IFERROR(IF(IU127+IT128&gt;IV$4,IU127,IU127+IT128),"")</f>
        <v>60</v>
      </c>
      <c r="IV128" s="7">
        <f t="shared" ca="1" si="609"/>
        <v>0</v>
      </c>
      <c r="IW128" s="7">
        <f t="shared" ca="1" si="494"/>
        <v>0.69385423217947262</v>
      </c>
      <c r="IX128" s="7">
        <f t="shared" ca="1" si="495"/>
        <v>7.5376537051296655E-2</v>
      </c>
      <c r="IY128" s="7">
        <f t="shared" ca="1" si="496"/>
        <v>1</v>
      </c>
      <c r="IZ128" s="7" t="str">
        <f t="shared" ca="1" si="497"/>
        <v>2</v>
      </c>
      <c r="JA128" s="7">
        <f ca="1">IFERROR(IF(JA127+IZ128&gt;JB$4,JA127,JA127+IZ128),"")</f>
        <v>60</v>
      </c>
      <c r="JB128" s="7">
        <f t="shared" ca="1" si="610"/>
        <v>0</v>
      </c>
      <c r="JC128" s="7">
        <f t="shared" ca="1" si="498"/>
        <v>0.22611913265909422</v>
      </c>
      <c r="JD128" s="7">
        <f t="shared" ca="1" si="499"/>
        <v>0.54311163657167505</v>
      </c>
      <c r="JE128" s="7">
        <f t="shared" ca="1" si="500"/>
        <v>1</v>
      </c>
      <c r="JF128" s="7" t="str">
        <f t="shared" ca="1" si="501"/>
        <v>2</v>
      </c>
      <c r="JG128" s="7">
        <f ca="1">IFERROR(IF(JG127+JF128&gt;JH$4,JG127,JG127+JF128),"")</f>
        <v>60</v>
      </c>
      <c r="JH128" s="7">
        <f t="shared" ca="1" si="611"/>
        <v>0</v>
      </c>
      <c r="JI128" s="7">
        <f t="shared" ca="1" si="502"/>
        <v>0.31851966147775101</v>
      </c>
      <c r="JJ128" s="7">
        <f t="shared" ca="1" si="503"/>
        <v>0.45071110775301826</v>
      </c>
      <c r="JK128" s="7">
        <f t="shared" ca="1" si="504"/>
        <v>1</v>
      </c>
      <c r="JL128" s="7" t="str">
        <f t="shared" ca="1" si="505"/>
        <v>2</v>
      </c>
      <c r="JM128" s="7">
        <f ca="1">IFERROR(IF(JM127+JL128&gt;JN$4,JM127,JM127+JL128),"")</f>
        <v>60</v>
      </c>
      <c r="JN128" s="7">
        <f t="shared" ca="1" si="612"/>
        <v>0</v>
      </c>
      <c r="JO128" s="7">
        <f t="shared" ca="1" si="506"/>
        <v>0.85475323489332811</v>
      </c>
      <c r="JP128" s="7">
        <f t="shared" ca="1" si="507"/>
        <v>-8.5522465662558833E-2</v>
      </c>
      <c r="JQ128" s="7">
        <f t="shared" ca="1" si="508"/>
        <v>0</v>
      </c>
      <c r="JR128" s="7">
        <f t="shared" ca="1" si="509"/>
        <v>0</v>
      </c>
      <c r="JS128" s="7">
        <f ca="1">IFERROR(IF(JS127+JR128&gt;JT$4,JS127,JS127+JR128),"")</f>
        <v>60</v>
      </c>
      <c r="JT128" s="7">
        <f t="shared" ca="1" si="613"/>
        <v>0</v>
      </c>
      <c r="JU128" s="7">
        <f t="shared" ca="1" si="510"/>
        <v>0.63657981704375322</v>
      </c>
      <c r="JV128" s="7">
        <f t="shared" ca="1" si="511"/>
        <v>0.13265095218701606</v>
      </c>
      <c r="JW128" s="7">
        <f t="shared" ca="1" si="512"/>
        <v>1</v>
      </c>
      <c r="JX128" s="7" t="str">
        <f t="shared" ca="1" si="513"/>
        <v>2</v>
      </c>
      <c r="JY128" s="7">
        <f ca="1">IFERROR(IF(JY127+JX128&gt;JZ$4,JY127,JY127+JX128),"")</f>
        <v>60</v>
      </c>
      <c r="JZ128" s="7">
        <f t="shared" ca="1" si="614"/>
        <v>0</v>
      </c>
      <c r="KA128" s="7">
        <f t="shared" ca="1" si="514"/>
        <v>0.8182637505505318</v>
      </c>
      <c r="KB128" s="7">
        <f t="shared" ca="1" si="515"/>
        <v>-4.9032981319762525E-2</v>
      </c>
      <c r="KC128" s="7">
        <f t="shared" ca="1" si="516"/>
        <v>0</v>
      </c>
      <c r="KD128" s="7">
        <f t="shared" ca="1" si="517"/>
        <v>0</v>
      </c>
      <c r="KE128" s="7">
        <f ca="1">IFERROR(IF(KE127+KD128&gt;KF$4,KE127,KE127+KD128),"")</f>
        <v>60</v>
      </c>
      <c r="KF128" s="7">
        <f t="shared" ca="1" si="615"/>
        <v>0</v>
      </c>
      <c r="KG128" s="7">
        <f t="shared" ca="1" si="518"/>
        <v>0.56567717058192779</v>
      </c>
      <c r="KH128" s="7">
        <f t="shared" ca="1" si="519"/>
        <v>0.20355359864884148</v>
      </c>
      <c r="KI128" s="7">
        <f t="shared" ca="1" si="520"/>
        <v>1</v>
      </c>
      <c r="KJ128" s="7" t="str">
        <f t="shared" ca="1" si="521"/>
        <v>2</v>
      </c>
      <c r="KK128" s="7">
        <f ca="1">IFERROR(IF(KK127+KJ128&gt;KL$4,KK127,KK127+KJ128),"")</f>
        <v>60</v>
      </c>
      <c r="KL128" s="7">
        <f t="shared" ca="1" si="616"/>
        <v>0</v>
      </c>
      <c r="KM128" s="7">
        <f t="shared" ca="1" si="522"/>
        <v>0.5657301849283517</v>
      </c>
      <c r="KN128" s="7">
        <f t="shared" ca="1" si="523"/>
        <v>0.20350058430241758</v>
      </c>
      <c r="KO128" s="7">
        <f t="shared" ca="1" si="524"/>
        <v>1</v>
      </c>
      <c r="KP128" s="7" t="str">
        <f t="shared" ca="1" si="525"/>
        <v>2</v>
      </c>
      <c r="KQ128" s="7">
        <f ca="1">IFERROR(IF(KQ127+KP128&gt;KR$4,KQ127,KQ127+KP128),"")</f>
        <v>60</v>
      </c>
      <c r="KR128" s="7">
        <f t="shared" ca="1" si="617"/>
        <v>0</v>
      </c>
      <c r="KS128" s="7">
        <f t="shared" ca="1" si="526"/>
        <v>4.8791904080120907E-2</v>
      </c>
      <c r="KT128" s="7">
        <f t="shared" ca="1" si="527"/>
        <v>0.72043886515064837</v>
      </c>
      <c r="KU128" s="7">
        <f t="shared" ca="1" si="528"/>
        <v>1</v>
      </c>
      <c r="KV128" s="7" t="str">
        <f t="shared" ca="1" si="529"/>
        <v>2</v>
      </c>
      <c r="KW128" s="7">
        <f ca="1">IFERROR(IF(KW127+KV128&gt;KX$4,KW127,KW127+KV128),"")</f>
        <v>60</v>
      </c>
      <c r="KX128" s="7">
        <f t="shared" ca="1" si="618"/>
        <v>0</v>
      </c>
      <c r="KY128" s="7">
        <f t="shared" ca="1" si="530"/>
        <v>0.31017353929443137</v>
      </c>
      <c r="KZ128" s="7">
        <f t="shared" ca="1" si="531"/>
        <v>0.45905722993633791</v>
      </c>
      <c r="LA128" s="7">
        <f t="shared" ca="1" si="532"/>
        <v>1</v>
      </c>
      <c r="LB128" s="7" t="str">
        <f t="shared" ca="1" si="533"/>
        <v>2</v>
      </c>
      <c r="LC128" s="7">
        <f ca="1">IFERROR(IF(LC127+LB128&gt;LD$4,LC127,LC127+LB128),"")</f>
        <v>60</v>
      </c>
      <c r="LD128" s="7">
        <f t="shared" ca="1" si="619"/>
        <v>0</v>
      </c>
      <c r="LE128" s="7">
        <f t="shared" ca="1" si="534"/>
        <v>0.32223414688391816</v>
      </c>
      <c r="LF128" s="7">
        <f t="shared" ca="1" si="535"/>
        <v>0.44699662234685111</v>
      </c>
      <c r="LG128" s="7">
        <f t="shared" ca="1" si="536"/>
        <v>1</v>
      </c>
      <c r="LH128" s="7" t="str">
        <f t="shared" ca="1" si="537"/>
        <v>2</v>
      </c>
      <c r="LI128" s="7">
        <f ca="1">IFERROR(IF(LI127+LH128&gt;LJ$4,LI127,LI127+LH128),"")</f>
        <v>60</v>
      </c>
      <c r="LJ128" s="7">
        <f t="shared" ca="1" si="620"/>
        <v>0</v>
      </c>
      <c r="LK128" s="7">
        <f t="shared" ca="1" si="538"/>
        <v>1.6757956026507759E-2</v>
      </c>
      <c r="LL128" s="7">
        <f t="shared" ca="1" si="539"/>
        <v>0.75247281320426151</v>
      </c>
      <c r="LM128" s="7">
        <f t="shared" ca="1" si="540"/>
        <v>1</v>
      </c>
      <c r="LN128" s="7" t="str">
        <f t="shared" ca="1" si="541"/>
        <v>2</v>
      </c>
      <c r="LO128" s="7">
        <f ca="1">IFERROR(IF(LO127+LN128&gt;LP$4,LO127,LO127+LN128),"")</f>
        <v>60</v>
      </c>
      <c r="LP128" s="7">
        <f t="shared" ca="1" si="621"/>
        <v>0</v>
      </c>
      <c r="LQ128" s="7">
        <f t="shared" ca="1" si="542"/>
        <v>0.9040283840750446</v>
      </c>
      <c r="LR128" s="7">
        <f t="shared" ca="1" si="543"/>
        <v>-0.13479761484427533</v>
      </c>
      <c r="LS128" s="7">
        <f t="shared" ca="1" si="544"/>
        <v>0</v>
      </c>
      <c r="LT128" s="7">
        <f t="shared" ca="1" si="545"/>
        <v>0</v>
      </c>
      <c r="LU128" s="7">
        <f ca="1">IFERROR(IF(LU127+LT128&gt;LV$4,LU127,LU127+LT128),"")</f>
        <v>60</v>
      </c>
      <c r="LV128" s="7">
        <f t="shared" ca="1" si="622"/>
        <v>0</v>
      </c>
      <c r="LW128" s="7">
        <f t="shared" ca="1" si="546"/>
        <v>0.57727374941533005</v>
      </c>
      <c r="LX128" s="7">
        <f t="shared" ca="1" si="547"/>
        <v>0.19195701981543922</v>
      </c>
      <c r="LY128" s="7">
        <f t="shared" ca="1" si="548"/>
        <v>1</v>
      </c>
      <c r="LZ128" s="7" t="str">
        <f t="shared" ca="1" si="549"/>
        <v>2</v>
      </c>
      <c r="MA128" s="7">
        <f ca="1">IFERROR(IF(MA127+LZ128&gt;MB$4,MA127,MA127+LZ128),"")</f>
        <v>60</v>
      </c>
      <c r="MB128" s="7">
        <f t="shared" ca="1" si="623"/>
        <v>0</v>
      </c>
      <c r="MC128" s="7">
        <f t="shared" ca="1" si="550"/>
        <v>0.80395931275757837</v>
      </c>
      <c r="MD128" s="7">
        <f t="shared" ca="1" si="551"/>
        <v>-3.4728543526809097E-2</v>
      </c>
      <c r="ME128" s="7">
        <f t="shared" ca="1" si="552"/>
        <v>0</v>
      </c>
      <c r="MF128" s="7">
        <f t="shared" ca="1" si="553"/>
        <v>0</v>
      </c>
      <c r="MG128" s="7">
        <f ca="1">IFERROR(IF(MG127+MF128&gt;MH$4,MG127,MG127+MF128),"")</f>
        <v>60</v>
      </c>
      <c r="MH128" s="7">
        <f t="shared" ca="1" si="624"/>
        <v>0</v>
      </c>
      <c r="MI128" s="7">
        <f t="shared" ca="1" si="554"/>
        <v>0.76500419590524549</v>
      </c>
      <c r="MJ128" s="7">
        <f t="shared" ca="1" si="555"/>
        <v>4.2265733255237858E-3</v>
      </c>
      <c r="MK128" s="7">
        <f t="shared" ca="1" si="556"/>
        <v>1</v>
      </c>
      <c r="ML128" s="7" t="str">
        <f t="shared" ca="1" si="557"/>
        <v>2</v>
      </c>
      <c r="MM128" s="7">
        <f ca="1">IFERROR(IF(MM127+ML128&gt;MN$4,MM127,MM127+ML128),"")</f>
        <v>60</v>
      </c>
      <c r="MN128" s="7">
        <f t="shared" ca="1" si="625"/>
        <v>0</v>
      </c>
      <c r="MO128" s="7">
        <f t="shared" ca="1" si="558"/>
        <v>0.72838181124662638</v>
      </c>
      <c r="MP128" s="7">
        <f t="shared" ca="1" si="559"/>
        <v>4.0848957984142897E-2</v>
      </c>
      <c r="MQ128" s="7">
        <f t="shared" ca="1" si="560"/>
        <v>1</v>
      </c>
      <c r="MR128" s="7" t="str">
        <f t="shared" ca="1" si="561"/>
        <v>2</v>
      </c>
      <c r="MS128" s="7">
        <f ca="1">IFERROR(IF(MS127+MR128&gt;MT$4,MS127,MS127+MR128),"")</f>
        <v>60</v>
      </c>
      <c r="MT128" s="7">
        <f t="shared" ca="1" si="626"/>
        <v>0</v>
      </c>
      <c r="MU128" s="7">
        <f t="shared" ca="1" si="562"/>
        <v>0.63541248294753072</v>
      </c>
      <c r="MV128" s="7">
        <f t="shared" ca="1" si="563"/>
        <v>0.13381828628323855</v>
      </c>
      <c r="MW128" s="7">
        <f t="shared" ca="1" si="564"/>
        <v>1</v>
      </c>
      <c r="MX128" s="7" t="str">
        <f t="shared" ca="1" si="565"/>
        <v>2</v>
      </c>
      <c r="MY128" s="7">
        <f ca="1">IFERROR(IF(MY127+MX128&gt;MZ$4,MY127,MY127+MX128),"")</f>
        <v>60</v>
      </c>
      <c r="MZ128" s="7">
        <f t="shared" ca="1" si="627"/>
        <v>0</v>
      </c>
      <c r="NA128" s="7">
        <f t="shared" ca="1" si="566"/>
        <v>7.433978405741315E-2</v>
      </c>
      <c r="NB128" s="7">
        <f t="shared" ca="1" si="567"/>
        <v>0.69489098517335612</v>
      </c>
      <c r="NC128" s="7">
        <f t="shared" ca="1" si="568"/>
        <v>1</v>
      </c>
      <c r="ND128" s="7" t="str">
        <f t="shared" ca="1" si="569"/>
        <v>2</v>
      </c>
      <c r="NE128" s="7">
        <f ca="1">IFERROR(IF(NE127+ND128&gt;NF$4,NE127,NE127+ND128),"")</f>
        <v>60</v>
      </c>
      <c r="NF128" s="7">
        <f t="shared" ca="1" si="628"/>
        <v>0</v>
      </c>
      <c r="NG128" s="7">
        <f t="shared" ca="1" si="570"/>
        <v>0.44517403728402916</v>
      </c>
      <c r="NH128" s="7">
        <f t="shared" ca="1" si="571"/>
        <v>0.32405673194674012</v>
      </c>
      <c r="NI128" s="7">
        <f t="shared" ca="1" si="572"/>
        <v>1</v>
      </c>
      <c r="NJ128" s="7" t="str">
        <f t="shared" ca="1" si="573"/>
        <v>2</v>
      </c>
      <c r="NK128" s="7">
        <f ca="1">IFERROR(IF(NK127+NJ128&gt;NL$4,NK127,NK127+NJ128),"")</f>
        <v>60</v>
      </c>
      <c r="NL128" s="7">
        <f t="shared" ca="1" si="629"/>
        <v>0</v>
      </c>
      <c r="NM128" s="7">
        <f t="shared" ca="1" si="574"/>
        <v>0.66858933486766192</v>
      </c>
      <c r="NN128" s="7">
        <f t="shared" ca="1" si="575"/>
        <v>0.10064143436310735</v>
      </c>
      <c r="NO128" s="7">
        <f t="shared" ca="1" si="576"/>
        <v>1</v>
      </c>
      <c r="NP128" s="7" t="str">
        <f t="shared" ca="1" si="577"/>
        <v>2</v>
      </c>
      <c r="NQ128" s="7">
        <f ca="1">IFERROR(IF(NQ127+NP128&gt;NR$4,NQ127,NQ127+NP128),"")</f>
        <v>60</v>
      </c>
      <c r="NR128" s="7">
        <f t="shared" ca="1" si="630"/>
        <v>0</v>
      </c>
      <c r="NT128">
        <v>126</v>
      </c>
      <c r="NU128" s="7" t="s">
        <v>19</v>
      </c>
      <c r="NV128" s="7" t="str">
        <f t="shared" ca="1" si="335"/>
        <v/>
      </c>
      <c r="NW128" s="7" t="str">
        <f t="shared" ca="1" si="329"/>
        <v/>
      </c>
      <c r="NX128" t="str">
        <f ca="1">IFERROR(VLOOKUP(NT128,$K$3:$AK$568,8,FALSE),"")</f>
        <v/>
      </c>
      <c r="NY128" t="str">
        <f ca="1">IFERROR(VLOOKUP(NT128,$K$3:$AK$568,9,FALSE),"")</f>
        <v/>
      </c>
      <c r="NZ128" s="7" t="str">
        <f ca="1">IFERROR(VLOOKUP(NT128,$K$3:$AK$568,27,FALSE),"")</f>
        <v/>
      </c>
      <c r="OB128">
        <v>126</v>
      </c>
      <c r="OC128" s="7" t="s">
        <v>19</v>
      </c>
      <c r="OD128" t="e">
        <f t="shared" ca="1" si="336"/>
        <v>#N/A</v>
      </c>
      <c r="OE128" s="7" t="str">
        <f t="shared" ca="1" si="337"/>
        <v/>
      </c>
      <c r="OF128" s="7" t="str">
        <f t="shared" ca="1" si="338"/>
        <v/>
      </c>
      <c r="OG128" t="str">
        <f t="shared" ca="1" si="339"/>
        <v/>
      </c>
      <c r="OI128">
        <v>126</v>
      </c>
      <c r="OJ128" s="7" t="s">
        <v>19</v>
      </c>
      <c r="OK128" s="7" t="str">
        <f t="shared" ca="1" si="340"/>
        <v/>
      </c>
      <c r="OL128" s="7" t="str">
        <f t="shared" ca="1" si="341"/>
        <v/>
      </c>
      <c r="OM128" t="str">
        <f ca="1">IFERROR(VLOOKUP(OI128,$L$3:$AK$568,7,FALSE),"")</f>
        <v/>
      </c>
      <c r="ON128" t="str">
        <f ca="1">IFERROR(VLOOKUP(OI128,$L$3:$AK$568,8,FALSE),"")</f>
        <v/>
      </c>
      <c r="OO128" s="7" t="str">
        <f ca="1">IFERROR(VLOOKUP(OI128,$L$3:$AK$568,26,FALSE),"")</f>
        <v/>
      </c>
      <c r="OQ128">
        <v>126</v>
      </c>
      <c r="OR128" s="7" t="s">
        <v>19</v>
      </c>
      <c r="OS128" t="e">
        <f t="shared" ca="1" si="342"/>
        <v>#N/A</v>
      </c>
      <c r="OT128" s="7" t="str">
        <f t="shared" ca="1" si="343"/>
        <v/>
      </c>
      <c r="OU128" s="7" t="str">
        <f t="shared" ca="1" si="344"/>
        <v/>
      </c>
      <c r="OV128" t="str">
        <f t="shared" ca="1" si="345"/>
        <v/>
      </c>
      <c r="OX128">
        <v>126</v>
      </c>
      <c r="OY128" s="7" t="s">
        <v>19</v>
      </c>
      <c r="OZ128" s="7" t="str">
        <f t="shared" ca="1" si="346"/>
        <v/>
      </c>
      <c r="PA128" s="7" t="str">
        <f t="shared" ca="1" si="347"/>
        <v/>
      </c>
      <c r="PB128" t="str">
        <f ca="1">IFERROR(VLOOKUP(OX128,$M$3:$AK$568,6,FALSE),"")</f>
        <v/>
      </c>
      <c r="PC128" t="str">
        <f ca="1">IFERROR(VLOOKUP(OX128,$M$3:$AK$568,7,FALSE),"")</f>
        <v/>
      </c>
      <c r="PD128" s="7" t="str">
        <f ca="1">IFERROR(VLOOKUP(OX128,$M$3:$AK$568,25,FALSE),"")</f>
        <v/>
      </c>
      <c r="PF128">
        <v>126</v>
      </c>
      <c r="PG128" s="7" t="s">
        <v>19</v>
      </c>
      <c r="PH128" t="e">
        <f t="shared" ca="1" si="348"/>
        <v>#N/A</v>
      </c>
      <c r="PI128" s="7" t="str">
        <f t="shared" ca="1" si="349"/>
        <v/>
      </c>
      <c r="PJ128" s="7" t="str">
        <f t="shared" ca="1" si="350"/>
        <v/>
      </c>
      <c r="PK128" t="str">
        <f t="shared" ca="1" si="351"/>
        <v/>
      </c>
      <c r="PM128">
        <v>126</v>
      </c>
      <c r="PN128" s="7" t="s">
        <v>19</v>
      </c>
      <c r="PO128" s="202" t="str">
        <f t="shared" ca="1" si="352"/>
        <v/>
      </c>
      <c r="PP128" s="7" t="str">
        <f t="shared" ca="1" si="353"/>
        <v/>
      </c>
      <c r="PQ128" t="str">
        <f ca="1">IFERROR(VLOOKUP(PM128,$G$325:$R$409,12,FALSE),"")</f>
        <v/>
      </c>
      <c r="PR128" t="e">
        <f ca="1">VLOOKUP(PM128,$G$324:$Q$409,11,FALSE)</f>
        <v>#N/A</v>
      </c>
      <c r="PS128" s="7" t="str">
        <f ca="1">VLOOKUP(PQ128,$R$325:$Y$409,8,FALSE)</f>
        <v>- -</v>
      </c>
      <c r="PT128" s="7">
        <f ca="1">ReSt</f>
        <v>-4</v>
      </c>
      <c r="PU128" s="7" t="e">
        <f t="shared" ca="1" si="354"/>
        <v>#N/A</v>
      </c>
      <c r="PV128" s="7" t="e">
        <f t="shared" ca="1" si="355"/>
        <v>#N/A</v>
      </c>
      <c r="PW128" s="7" t="str">
        <f ca="1">VLOOKUP(PQ128,$R$325:$AK$409,8,FALSE)</f>
        <v>- -</v>
      </c>
      <c r="PX128" s="7"/>
      <c r="PY128">
        <v>126</v>
      </c>
      <c r="PZ128" s="7" t="s">
        <v>19</v>
      </c>
      <c r="QA128" t="str">
        <f t="shared" ca="1" si="356"/>
        <v/>
      </c>
      <c r="QB128" s="7" t="str">
        <f t="shared" ca="1" si="357"/>
        <v/>
      </c>
      <c r="QC128" s="7" t="str">
        <f t="shared" ca="1" si="358"/>
        <v/>
      </c>
      <c r="QD128" t="str">
        <f t="shared" ca="1" si="359"/>
        <v/>
      </c>
      <c r="QF128">
        <v>126</v>
      </c>
      <c r="QG128" s="7" t="s">
        <v>19</v>
      </c>
      <c r="QH128" s="7" t="str">
        <f t="shared" ca="1" si="360"/>
        <v/>
      </c>
      <c r="QI128" s="7" t="e">
        <f t="shared" ca="1" si="361"/>
        <v>#VALUE!</v>
      </c>
      <c r="QJ128" t="e">
        <f t="shared" ca="1" si="362"/>
        <v>#N/A</v>
      </c>
      <c r="QK128" s="7" t="e">
        <f t="shared" ca="1" si="363"/>
        <v>#N/A</v>
      </c>
      <c r="QM128">
        <v>126</v>
      </c>
      <c r="QN128" s="7" t="s">
        <v>19</v>
      </c>
      <c r="QO128" t="str">
        <f t="shared" ca="1" si="364"/>
        <v/>
      </c>
      <c r="QP128" s="7" t="str">
        <f t="shared" ca="1" si="365"/>
        <v/>
      </c>
      <c r="QQ128" t="str">
        <f t="shared" ca="1" si="366"/>
        <v/>
      </c>
    </row>
    <row r="129" spans="1:459" x14ac:dyDescent="0.25">
      <c r="A129" s="240" t="str">
        <f>IF('Character Sheet'!$B$4="Creature","N","Y")</f>
        <v>Y</v>
      </c>
      <c r="C129" s="75"/>
      <c r="D129" s="76"/>
      <c r="F129" s="75"/>
      <c r="G129" s="76"/>
      <c r="I129" s="75"/>
      <c r="J129" s="85"/>
      <c r="K129" s="85">
        <f t="shared" ca="1" si="330"/>
        <v>4</v>
      </c>
      <c r="L129" s="85">
        <f t="shared" ca="1" si="632"/>
        <v>0</v>
      </c>
      <c r="M129" s="70">
        <f t="shared" ca="1" si="643"/>
        <v>5</v>
      </c>
      <c r="O129" s="222">
        <f t="shared" ca="1" si="331"/>
        <v>335</v>
      </c>
      <c r="Q129" s="7" t="str">
        <f t="shared" si="633"/>
        <v>Upholstery</v>
      </c>
      <c r="R129" s="9" t="s">
        <v>1420</v>
      </c>
      <c r="S129" s="9" t="s">
        <v>1912</v>
      </c>
      <c r="T129" s="61" t="str">
        <f>SUBSTITUTE(IFERROR(IFERROR(VLOOKUP(R129,'[1]Skill Statistics'!$A$3:$C$513,2,FALSE),VLOOKUP(Q129,'[1]Skill Statistics'!$A$3:$C$513,2,FALSE)),T128),"R*","ReSt")</f>
        <v>Ag/Me</v>
      </c>
      <c r="U129" s="61" t="str">
        <f>IFERROR(IFERROR(VLOOKUP(R129,'[1]Skill Statistics'!$A$3:$C$513,3,FALSE),VLOOKUP(Q129,'[1]Skill Statistics'!$A$3:$C$513,3,FALSE)),U128)</f>
        <v>SD</v>
      </c>
      <c r="V129" s="61" t="str">
        <f>IF(ISNUMBER(SEARCH("Category",R129)),"- -",IFERROR(IFERROR(VLOOKUP(Q129,[1]Professions!$A$4:$AM$288,MATCH(Profession,[1]Professions!$A$1:$AM$1,0),FALSE),VLOOKUP(Q129,Calculations!$B$91:$I$95,8,FALSE)),"- -"))</f>
        <v>2 / 4</v>
      </c>
      <c r="W129" s="60">
        <f t="shared" ca="1" si="332"/>
        <v>0</v>
      </c>
      <c r="X129" s="7">
        <f ca="1">IFERROR(VLOOKUP(R129,$BS$6:$NR$519,MATCH(ActualLevel,$BS$3:$NR$3,0),FALSE),"- -")</f>
        <v>0</v>
      </c>
      <c r="Y129" s="7">
        <f t="shared" ca="1" si="640"/>
        <v>0</v>
      </c>
      <c r="Z129" s="7">
        <f ca="1">IFERROR(VLOOKUP(Y129,Charts!$BQ$2:$BR$52,2,FALSE),"- -")</f>
        <v>-25</v>
      </c>
      <c r="AA129" s="7">
        <f t="shared" ca="1" si="367"/>
        <v>-1</v>
      </c>
      <c r="AB129" s="7">
        <f t="shared" ca="1" si="634"/>
        <v>0</v>
      </c>
      <c r="AC129" s="7"/>
      <c r="AD129" s="7"/>
      <c r="AE129" s="7"/>
      <c r="AF129" s="7"/>
      <c r="AG129" s="7"/>
      <c r="AH129" s="43"/>
      <c r="AI129" s="7"/>
      <c r="AJ129" s="7"/>
      <c r="AK129" s="7">
        <f t="shared" ca="1" si="368"/>
        <v>-26</v>
      </c>
      <c r="AL129" s="7"/>
      <c r="AM129" s="69">
        <f>IFERROR(VLOOKUP(R129,'[1]Skill Statistics'!$A$3:$AN$513,MATCH(Profession,'[1]Skill Statistics'!$A$2:$AN$2,0),FALSE),0)</f>
        <v>0</v>
      </c>
      <c r="AN129" s="85">
        <f>IFERROR(VLOOKUP(Q129,'[1]Skill Statistics'!$A$3:$BK$513,MATCH(Archetype,'[1]Skill Statistics'!$A$2:$BK$2,0),FALSE),0)</f>
        <v>0</v>
      </c>
      <c r="AO129" s="85">
        <f>IFERROR(VLOOKUP(Q129,'[1]Skill Statistics'!$A$3:$BB$513,MATCH(Race,'[1]Skill Statistics'!$A$2:$BB$2,0),FALSE),0)</f>
        <v>0</v>
      </c>
      <c r="AP129" s="85">
        <f t="shared" ca="1" si="333"/>
        <v>-0.1</v>
      </c>
      <c r="AQ129" s="70"/>
      <c r="AS129" s="69">
        <f>IFERROR(VLOOKUP(Q129,'[1]Professional Skills'!$A$4:$AM$288,MATCH(Profession,'[1]Professional Skills'!$A$3:$AM$3,0),FALSE),"- -")</f>
        <v>0</v>
      </c>
      <c r="AU129" s="7">
        <f t="shared" si="636"/>
        <v>0</v>
      </c>
      <c r="AV129" s="7">
        <f t="shared" ca="1" si="635"/>
        <v>0</v>
      </c>
      <c r="AW129" t="str">
        <f t="shared" si="371"/>
        <v/>
      </c>
      <c r="AX129" t="str">
        <f>IFERROR(_xlfn.RANK.EQ(AW129,$AW$5:$AW$568),"")</f>
        <v/>
      </c>
      <c r="AY129">
        <f t="shared" si="327"/>
        <v>0</v>
      </c>
      <c r="AZ129" s="70" t="str">
        <f t="shared" si="369"/>
        <v/>
      </c>
      <c r="BB129" s="69" t="str">
        <f>IFERROR(IF(Q129="Language",VLOOKUP(R129,[1]Cultures!$B$4:$N$218,MATCH(Culture,[1]Cultures!$B$3:$N$3,0),FALSE),VLOOKUP(Q129,[1]Cultures!$B$4:$O$212,MATCH(Culture,[1]Cultures!$B$3:$O$3,0),FALSE)),"- -")</f>
        <v>- -</v>
      </c>
      <c r="BD129">
        <f t="shared" ca="1" si="631"/>
        <v>0</v>
      </c>
      <c r="BE129" t="str">
        <f t="shared" si="578"/>
        <v/>
      </c>
      <c r="BG129">
        <f t="shared" ca="1" si="641"/>
        <v>0.85556385942907809</v>
      </c>
      <c r="BH129">
        <f ca="1">_xlfn.RANK.EQ(BG129,$BG$89:$BG$568)</f>
        <v>19</v>
      </c>
      <c r="BI129" s="7" t="str">
        <f t="shared" ca="1" si="644"/>
        <v>- -</v>
      </c>
      <c r="BK129" s="7">
        <f t="shared" ca="1" si="642"/>
        <v>0</v>
      </c>
      <c r="BL129" s="70">
        <f t="shared" ca="1" si="328"/>
        <v>0</v>
      </c>
      <c r="BN129" s="69">
        <f>IFERROR(VLOOKUP(V129,Charts!$BT$2:$BV$14,3,FALSE),"- -")</f>
        <v>0.76923076923076927</v>
      </c>
      <c r="BO129" s="85">
        <f t="shared" ca="1" si="334"/>
        <v>1.1729541667284447</v>
      </c>
      <c r="BP129" s="70">
        <f t="shared" ca="1" si="579"/>
        <v>335</v>
      </c>
      <c r="BR129" s="7">
        <v>124</v>
      </c>
      <c r="BS129" s="9" t="str">
        <f ca="1">VLOOKUP(BR129,$O$3:$R$568,4,FALSE)</f>
        <v>Bribery</v>
      </c>
      <c r="BT129" s="7" t="str">
        <f ca="1">VLOOKUP(BS129,$R$3:$V$568,5,FALSE)</f>
        <v>2 / 3</v>
      </c>
      <c r="BU129" s="7">
        <f ca="1">VLOOKUP(BT129,Charts!$BT$2:$BV$14,3,FALSE)</f>
        <v>0.84615384615384615</v>
      </c>
      <c r="BV129" s="7" t="str">
        <f t="shared" ca="1" si="372"/>
        <v>2</v>
      </c>
      <c r="BW129" s="7" t="str">
        <f t="shared" ca="1" si="373"/>
        <v>3</v>
      </c>
      <c r="BY129" s="7">
        <f t="shared" ca="1" si="374"/>
        <v>0.5741204102370433</v>
      </c>
      <c r="BZ129" s="7">
        <f t="shared" ca="1" si="375"/>
        <v>0.27203343591680285</v>
      </c>
      <c r="CA129" s="7">
        <f t="shared" ca="1" si="376"/>
        <v>1</v>
      </c>
      <c r="CB129" s="7" t="str">
        <f t="shared" ca="1" si="377"/>
        <v>2</v>
      </c>
      <c r="CC129" s="7">
        <f ca="1">IFERROR(IF(CC128+CB129&gt;CD$4,CC128,CC128+CB129),"")</f>
        <v>38</v>
      </c>
      <c r="CD129" s="7">
        <f t="shared" ca="1" si="580"/>
        <v>0</v>
      </c>
      <c r="CE129" s="7">
        <f t="shared" ca="1" si="378"/>
        <v>0.22255792167430111</v>
      </c>
      <c r="CF129" s="7">
        <f t="shared" ca="1" si="379"/>
        <v>0.62359592447954504</v>
      </c>
      <c r="CG129" s="7">
        <f t="shared" ca="1" si="380"/>
        <v>1</v>
      </c>
      <c r="CH129" s="7" t="str">
        <f t="shared" ca="1" si="381"/>
        <v>2</v>
      </c>
      <c r="CI129" s="7">
        <f ca="1">IFERROR(IF(CI128+CH129&gt;CJ$4,CI128,CI128+CH129),"")</f>
        <v>60</v>
      </c>
      <c r="CJ129" s="7">
        <f t="shared" ca="1" si="581"/>
        <v>0</v>
      </c>
      <c r="CK129" s="7">
        <f t="shared" ca="1" si="382"/>
        <v>0.60694428200039341</v>
      </c>
      <c r="CL129" s="7">
        <f t="shared" ca="1" si="383"/>
        <v>0.23920956415345274</v>
      </c>
      <c r="CM129" s="7">
        <f t="shared" ca="1" si="384"/>
        <v>1</v>
      </c>
      <c r="CN129" s="7" t="str">
        <f t="shared" ca="1" si="385"/>
        <v>2</v>
      </c>
      <c r="CO129" s="7">
        <f ca="1">IFERROR(IF(CO128+CN129&gt;CP$4,CO128,CO128+CN129),"")</f>
        <v>60</v>
      </c>
      <c r="CP129" s="7">
        <f t="shared" ca="1" si="582"/>
        <v>0</v>
      </c>
      <c r="CQ129" s="7">
        <f t="shared" ca="1" si="386"/>
        <v>0.32188149535034172</v>
      </c>
      <c r="CR129" s="7">
        <f t="shared" ca="1" si="387"/>
        <v>0.52427235080350443</v>
      </c>
      <c r="CS129" s="7">
        <f t="shared" ca="1" si="388"/>
        <v>1</v>
      </c>
      <c r="CT129" s="7" t="str">
        <f t="shared" ca="1" si="389"/>
        <v>2</v>
      </c>
      <c r="CU129" s="7">
        <f ca="1">IFERROR(IF(CU128+CT129&gt;CV$4,CU128,CU128+CT129),"")</f>
        <v>60</v>
      </c>
      <c r="CV129" s="7">
        <f t="shared" ca="1" si="583"/>
        <v>0</v>
      </c>
      <c r="CW129" s="7">
        <f t="shared" ca="1" si="390"/>
        <v>0.36276408010000516</v>
      </c>
      <c r="CX129" s="7">
        <f t="shared" ca="1" si="391"/>
        <v>0.48338976605384099</v>
      </c>
      <c r="CY129" s="7">
        <f t="shared" ca="1" si="392"/>
        <v>1</v>
      </c>
      <c r="CZ129" s="7" t="str">
        <f t="shared" ca="1" si="393"/>
        <v>2</v>
      </c>
      <c r="DA129" s="7">
        <f ca="1">IFERROR(IF(DA128+CZ129&gt;DB$4,DA128,DA128+CZ129),"")</f>
        <v>60</v>
      </c>
      <c r="DB129" s="7">
        <f t="shared" ca="1" si="584"/>
        <v>0</v>
      </c>
      <c r="DC129" s="7">
        <f t="shared" ca="1" si="394"/>
        <v>0.8064716394032172</v>
      </c>
      <c r="DD129" s="7">
        <f t="shared" ca="1" si="395"/>
        <v>3.9682206750628946E-2</v>
      </c>
      <c r="DE129" s="7">
        <f t="shared" ca="1" si="396"/>
        <v>1</v>
      </c>
      <c r="DF129" s="7" t="str">
        <f t="shared" ca="1" si="397"/>
        <v>2</v>
      </c>
      <c r="DG129" s="7">
        <f ca="1">IFERROR(IF(DG128+DF129&gt;DH$4,DG128,DG128+DF129),"")</f>
        <v>60</v>
      </c>
      <c r="DH129" s="7">
        <f t="shared" ca="1" si="585"/>
        <v>0</v>
      </c>
      <c r="DI129" s="7">
        <f t="shared" ca="1" si="398"/>
        <v>0.58898947327711115</v>
      </c>
      <c r="DJ129" s="7">
        <f t="shared" ca="1" si="399"/>
        <v>0.25716437287673499</v>
      </c>
      <c r="DK129" s="7">
        <f t="shared" ca="1" si="400"/>
        <v>1</v>
      </c>
      <c r="DL129" s="7" t="str">
        <f t="shared" ca="1" si="401"/>
        <v>2</v>
      </c>
      <c r="DM129" s="7">
        <f ca="1">IFERROR(IF(DM128+DL129&gt;DN$4,DM128,DM128+DL129),"")</f>
        <v>60</v>
      </c>
      <c r="DN129" s="7">
        <f t="shared" ca="1" si="586"/>
        <v>0</v>
      </c>
      <c r="DO129" s="7">
        <f t="shared" ca="1" si="402"/>
        <v>0.92553638022183848</v>
      </c>
      <c r="DP129" s="7">
        <f t="shared" ca="1" si="403"/>
        <v>-7.9382534067992339E-2</v>
      </c>
      <c r="DQ129" s="7">
        <f t="shared" ca="1" si="404"/>
        <v>0</v>
      </c>
      <c r="DR129" s="7">
        <f t="shared" ca="1" si="405"/>
        <v>0</v>
      </c>
      <c r="DS129" s="7">
        <f ca="1">IFERROR(IF(DS128+DR129&gt;DT$4,DS128,DS128+DR129),"")</f>
        <v>60</v>
      </c>
      <c r="DT129" s="7">
        <f t="shared" ca="1" si="587"/>
        <v>0</v>
      </c>
      <c r="DU129" s="7">
        <f t="shared" ca="1" si="406"/>
        <v>0.84930757236805532</v>
      </c>
      <c r="DV129" s="7">
        <f t="shared" ca="1" si="407"/>
        <v>-3.1537262142091738E-3</v>
      </c>
      <c r="DW129" s="7">
        <f t="shared" ca="1" si="408"/>
        <v>0</v>
      </c>
      <c r="DX129" s="7">
        <f t="shared" ca="1" si="409"/>
        <v>0</v>
      </c>
      <c r="DY129" s="7">
        <f ca="1">IFERROR(IF(DY128+DX129&gt;DZ$4,DY128,DY128+DX129),"")</f>
        <v>60</v>
      </c>
      <c r="DZ129" s="7">
        <f t="shared" ca="1" si="588"/>
        <v>0</v>
      </c>
      <c r="EA129" s="7">
        <f t="shared" ca="1" si="410"/>
        <v>0.27174467557785331</v>
      </c>
      <c r="EB129" s="7">
        <f t="shared" ca="1" si="411"/>
        <v>0.57440917057599283</v>
      </c>
      <c r="EC129" s="7">
        <f t="shared" ca="1" si="412"/>
        <v>1</v>
      </c>
      <c r="ED129" s="7" t="str">
        <f t="shared" ca="1" si="413"/>
        <v>2</v>
      </c>
      <c r="EE129" s="7">
        <f ca="1">IFERROR(IF(EE128+ED129&gt;EF$4,EE128,EE128+ED129),"")</f>
        <v>60</v>
      </c>
      <c r="EF129" s="7">
        <f t="shared" ca="1" si="589"/>
        <v>0</v>
      </c>
      <c r="EG129" s="7">
        <f t="shared" ca="1" si="414"/>
        <v>0.72043198861617108</v>
      </c>
      <c r="EH129" s="7">
        <f t="shared" ca="1" si="415"/>
        <v>0.12572185753767506</v>
      </c>
      <c r="EI129" s="7">
        <f t="shared" ca="1" si="416"/>
        <v>1</v>
      </c>
      <c r="EJ129" s="7" t="str">
        <f t="shared" ca="1" si="417"/>
        <v>2</v>
      </c>
      <c r="EK129" s="7">
        <f ca="1">IFERROR(IF(EK128+EJ129&gt;EL$4,EK128,EK128+EJ129),"")</f>
        <v>60</v>
      </c>
      <c r="EL129" s="7">
        <f t="shared" ca="1" si="590"/>
        <v>0</v>
      </c>
      <c r="EM129" s="7">
        <f t="shared" ca="1" si="418"/>
        <v>4.5863625871764513E-2</v>
      </c>
      <c r="EN129" s="7">
        <f t="shared" ca="1" si="419"/>
        <v>0.80029022028208163</v>
      </c>
      <c r="EO129" s="7">
        <f t="shared" ca="1" si="420"/>
        <v>2</v>
      </c>
      <c r="EP129" s="7">
        <f t="shared" ca="1" si="421"/>
        <v>5</v>
      </c>
      <c r="EQ129" s="7">
        <f ca="1">IFERROR(IF(EQ128+EP129&gt;ER$4,EQ128,EQ128+EP129),"")</f>
        <v>60</v>
      </c>
      <c r="ER129" s="7">
        <f t="shared" ca="1" si="591"/>
        <v>0</v>
      </c>
      <c r="ES129" s="7">
        <f t="shared" ca="1" si="422"/>
        <v>0.22100945496260405</v>
      </c>
      <c r="ET129" s="7">
        <f t="shared" ca="1" si="423"/>
        <v>0.6251443911912421</v>
      </c>
      <c r="EU129" s="7">
        <f t="shared" ca="1" si="424"/>
        <v>1</v>
      </c>
      <c r="EV129" s="7" t="str">
        <f t="shared" ca="1" si="425"/>
        <v>2</v>
      </c>
      <c r="EW129" s="7">
        <f ca="1">IFERROR(IF(EW128+EV129&gt;EX$4,EW128,EW128+EV129),"")</f>
        <v>60</v>
      </c>
      <c r="EX129" s="7">
        <f t="shared" ca="1" si="592"/>
        <v>0</v>
      </c>
      <c r="EY129" s="7">
        <f t="shared" ca="1" si="426"/>
        <v>0.35300786002078921</v>
      </c>
      <c r="EZ129" s="7">
        <f t="shared" ca="1" si="427"/>
        <v>0.49314598613305693</v>
      </c>
      <c r="FA129" s="7">
        <f t="shared" ca="1" si="428"/>
        <v>1</v>
      </c>
      <c r="FB129" s="7" t="str">
        <f t="shared" ca="1" si="429"/>
        <v>2</v>
      </c>
      <c r="FC129" s="7">
        <f ca="1">IFERROR(IF(FC128+FB129&gt;FD$4,FC128,FC128+FB129),"")</f>
        <v>60</v>
      </c>
      <c r="FD129" s="7">
        <f t="shared" ca="1" si="593"/>
        <v>0</v>
      </c>
      <c r="FE129" s="7">
        <f t="shared" ca="1" si="430"/>
        <v>9.1412246828529664E-2</v>
      </c>
      <c r="FF129" s="7">
        <f t="shared" ca="1" si="431"/>
        <v>0.75474159932531648</v>
      </c>
      <c r="FG129" s="7">
        <f t="shared" ca="1" si="432"/>
        <v>1</v>
      </c>
      <c r="FH129" s="7" t="str">
        <f t="shared" ca="1" si="433"/>
        <v>2</v>
      </c>
      <c r="FI129" s="7">
        <f ca="1">IFERROR(IF(FI128+FH129&gt;FJ$4,FI128,FI128+FH129),"")</f>
        <v>60</v>
      </c>
      <c r="FJ129" s="7">
        <f t="shared" ca="1" si="594"/>
        <v>0</v>
      </c>
      <c r="FK129" s="7">
        <f t="shared" ca="1" si="434"/>
        <v>0.93536511689686364</v>
      </c>
      <c r="FL129" s="7">
        <f t="shared" ca="1" si="435"/>
        <v>-8.921127074301749E-2</v>
      </c>
      <c r="FM129" s="7">
        <f t="shared" ca="1" si="436"/>
        <v>0</v>
      </c>
      <c r="FN129" s="7">
        <f t="shared" ca="1" si="437"/>
        <v>0</v>
      </c>
      <c r="FO129" s="7">
        <f ca="1">IFERROR(IF(FO128+FN129&gt;FP$4,FO128,FO128+FN129),"")</f>
        <v>60</v>
      </c>
      <c r="FP129" s="7">
        <f t="shared" ca="1" si="595"/>
        <v>0</v>
      </c>
      <c r="FQ129" s="7">
        <f t="shared" ca="1" si="438"/>
        <v>0.3735140073092672</v>
      </c>
      <c r="FR129" s="7">
        <f t="shared" ca="1" si="439"/>
        <v>0.47263983884457894</v>
      </c>
      <c r="FS129" s="7">
        <f t="shared" ca="1" si="440"/>
        <v>1</v>
      </c>
      <c r="FT129" s="7" t="str">
        <f t="shared" ca="1" si="441"/>
        <v>2</v>
      </c>
      <c r="FU129" s="7">
        <f ca="1">IFERROR(IF(FU128+FT129&gt;FV$4,FU128,FU128+FT129),"")</f>
        <v>60</v>
      </c>
      <c r="FV129" s="7">
        <f t="shared" ca="1" si="596"/>
        <v>0</v>
      </c>
      <c r="FW129" s="7">
        <f t="shared" ca="1" si="442"/>
        <v>5.1205385610753051E-4</v>
      </c>
      <c r="FX129" s="7">
        <f t="shared" ca="1" si="443"/>
        <v>0.84564179229773861</v>
      </c>
      <c r="FY129" s="7">
        <f t="shared" ca="1" si="444"/>
        <v>2</v>
      </c>
      <c r="FZ129" s="7">
        <f t="shared" ca="1" si="445"/>
        <v>5</v>
      </c>
      <c r="GA129" s="7">
        <f ca="1">IFERROR(IF(GA128+FZ129&gt;GB$4,GA128,GA128+FZ129),"")</f>
        <v>60</v>
      </c>
      <c r="GB129" s="7">
        <f t="shared" ca="1" si="597"/>
        <v>0</v>
      </c>
      <c r="GC129" s="7">
        <f t="shared" ca="1" si="446"/>
        <v>0.48534006678114061</v>
      </c>
      <c r="GD129" s="7">
        <f t="shared" ca="1" si="447"/>
        <v>0.36081377937270553</v>
      </c>
      <c r="GE129" s="7">
        <f t="shared" ca="1" si="448"/>
        <v>1</v>
      </c>
      <c r="GF129" s="7" t="str">
        <f t="shared" ca="1" si="449"/>
        <v>2</v>
      </c>
      <c r="GG129" s="7">
        <f ca="1">IFERROR(IF(GG128+GF129&gt;GH$4,GG128,GG128+GF129),"")</f>
        <v>60</v>
      </c>
      <c r="GH129" s="7">
        <f t="shared" ca="1" si="598"/>
        <v>0</v>
      </c>
      <c r="GI129" s="7">
        <f t="shared" ca="1" si="450"/>
        <v>0.72674150672036231</v>
      </c>
      <c r="GJ129" s="7">
        <f t="shared" ca="1" si="451"/>
        <v>0.11941233943348384</v>
      </c>
      <c r="GK129" s="7">
        <f t="shared" ca="1" si="452"/>
        <v>1</v>
      </c>
      <c r="GL129" s="7" t="str">
        <f t="shared" ca="1" si="453"/>
        <v>2</v>
      </c>
      <c r="GM129" s="7">
        <f ca="1">IFERROR(IF(GM128+GL129&gt;GN$4,GM128,GM128+GL129),"")</f>
        <v>60</v>
      </c>
      <c r="GN129" s="7">
        <f t="shared" ca="1" si="599"/>
        <v>0</v>
      </c>
      <c r="GO129" s="7">
        <f t="shared" ca="1" si="454"/>
        <v>0.41193466263426703</v>
      </c>
      <c r="GP129" s="7">
        <f t="shared" ca="1" si="455"/>
        <v>0.43421918351957911</v>
      </c>
      <c r="GQ129" s="7">
        <f t="shared" ca="1" si="456"/>
        <v>1</v>
      </c>
      <c r="GR129" s="7" t="str">
        <f t="shared" ca="1" si="457"/>
        <v>2</v>
      </c>
      <c r="GS129" s="7">
        <f ca="1">IFERROR(IF(GS128+GR129&gt;GT$4,GS128,GS128+GR129),"")</f>
        <v>60</v>
      </c>
      <c r="GT129" s="7">
        <f t="shared" ca="1" si="600"/>
        <v>0</v>
      </c>
      <c r="GU129" s="7">
        <f t="shared" ca="1" si="458"/>
        <v>0.14745881223972168</v>
      </c>
      <c r="GV129" s="7">
        <f t="shared" ca="1" si="459"/>
        <v>0.69869503391412446</v>
      </c>
      <c r="GW129" s="7">
        <f t="shared" ca="1" si="460"/>
        <v>1</v>
      </c>
      <c r="GX129" s="7" t="str">
        <f t="shared" ca="1" si="461"/>
        <v>2</v>
      </c>
      <c r="GY129" s="7">
        <f ca="1">IFERROR(IF(GY128+GX129&gt;GZ$4,GY128,GY128+GX129),"")</f>
        <v>60</v>
      </c>
      <c r="GZ129" s="7">
        <f t="shared" ca="1" si="601"/>
        <v>0</v>
      </c>
      <c r="HA129" s="7">
        <f t="shared" ca="1" si="462"/>
        <v>0.31048726209014565</v>
      </c>
      <c r="HB129" s="7">
        <f t="shared" ca="1" si="463"/>
        <v>0.53566658406370049</v>
      </c>
      <c r="HC129" s="7">
        <f t="shared" ca="1" si="464"/>
        <v>1</v>
      </c>
      <c r="HD129" s="7" t="str">
        <f t="shared" ca="1" si="465"/>
        <v>2</v>
      </c>
      <c r="HE129" s="7">
        <f ca="1">IFERROR(IF(HE128+HD129&gt;HF$4,HE128,HE128+HD129),"")</f>
        <v>60</v>
      </c>
      <c r="HF129" s="7">
        <f t="shared" ca="1" si="602"/>
        <v>0</v>
      </c>
      <c r="HG129" s="7">
        <f t="shared" ca="1" si="466"/>
        <v>0.77197095537139493</v>
      </c>
      <c r="HH129" s="7">
        <f t="shared" ca="1" si="467"/>
        <v>7.4182890782451216E-2</v>
      </c>
      <c r="HI129" s="7">
        <f t="shared" ca="1" si="468"/>
        <v>1</v>
      </c>
      <c r="HJ129" s="7" t="str">
        <f t="shared" ca="1" si="469"/>
        <v>2</v>
      </c>
      <c r="HK129" s="7">
        <f ca="1">IFERROR(IF(HK128+HJ129&gt;HL$4,HK128,HK128+HJ129),"")</f>
        <v>60</v>
      </c>
      <c r="HL129" s="7">
        <f t="shared" ca="1" si="603"/>
        <v>0</v>
      </c>
      <c r="HM129" s="7">
        <f t="shared" ca="1" si="470"/>
        <v>0.28552675129149874</v>
      </c>
      <c r="HN129" s="7">
        <f t="shared" ca="1" si="471"/>
        <v>0.56062709486234741</v>
      </c>
      <c r="HO129" s="7">
        <f t="shared" ca="1" si="472"/>
        <v>1</v>
      </c>
      <c r="HP129" s="7" t="str">
        <f t="shared" ca="1" si="473"/>
        <v>2</v>
      </c>
      <c r="HQ129" s="7">
        <f ca="1">IFERROR(IF(HQ128+HP129&gt;HR$4,HQ128,HQ128+HP129),"")</f>
        <v>60</v>
      </c>
      <c r="HR129" s="7">
        <f t="shared" ca="1" si="604"/>
        <v>0</v>
      </c>
      <c r="HS129" s="7">
        <f t="shared" ca="1" si="474"/>
        <v>0.8204888681388669</v>
      </c>
      <c r="HT129" s="7">
        <f t="shared" ca="1" si="475"/>
        <v>2.5664978014979245E-2</v>
      </c>
      <c r="HU129" s="7">
        <f t="shared" ca="1" si="476"/>
        <v>1</v>
      </c>
      <c r="HV129" s="7" t="str">
        <f t="shared" ca="1" si="477"/>
        <v>2</v>
      </c>
      <c r="HW129" s="7">
        <f ca="1">IFERROR(IF(HW128+HV129&gt;HX$4,HW128,HW128+HV129),"")</f>
        <v>60</v>
      </c>
      <c r="HX129" s="7">
        <f t="shared" ca="1" si="605"/>
        <v>0</v>
      </c>
      <c r="HY129" s="7">
        <f t="shared" ca="1" si="478"/>
        <v>0.24498503796580817</v>
      </c>
      <c r="HZ129" s="7">
        <f t="shared" ca="1" si="479"/>
        <v>0.60116880818803797</v>
      </c>
      <c r="IA129" s="7">
        <f t="shared" ca="1" si="480"/>
        <v>1</v>
      </c>
      <c r="IB129" s="7" t="str">
        <f t="shared" ca="1" si="481"/>
        <v>2</v>
      </c>
      <c r="IC129" s="7">
        <f ca="1">IFERROR(IF(IC128+IB129&gt;ID$4,IC128,IC128+IB129),"")</f>
        <v>60</v>
      </c>
      <c r="ID129" s="7">
        <f t="shared" ca="1" si="606"/>
        <v>0</v>
      </c>
      <c r="IE129" s="7">
        <f t="shared" ca="1" si="482"/>
        <v>0.90167157872202275</v>
      </c>
      <c r="IF129" s="7">
        <f t="shared" ca="1" si="483"/>
        <v>-5.5517732568176603E-2</v>
      </c>
      <c r="IG129" s="7">
        <f t="shared" ca="1" si="484"/>
        <v>0</v>
      </c>
      <c r="IH129" s="7">
        <f t="shared" ca="1" si="485"/>
        <v>0</v>
      </c>
      <c r="II129" s="7">
        <f ca="1">IFERROR(IF(II128+IH129&gt;IJ$4,II128,II128+IH129),"")</f>
        <v>60</v>
      </c>
      <c r="IJ129" s="7">
        <f t="shared" ca="1" si="607"/>
        <v>0</v>
      </c>
      <c r="IK129" s="7">
        <f t="shared" ca="1" si="486"/>
        <v>0.60100859068353718</v>
      </c>
      <c r="IL129" s="7">
        <f t="shared" ca="1" si="487"/>
        <v>0.24514525547030896</v>
      </c>
      <c r="IM129" s="7">
        <f t="shared" ca="1" si="488"/>
        <v>1</v>
      </c>
      <c r="IN129" s="7" t="str">
        <f t="shared" ca="1" si="489"/>
        <v>2</v>
      </c>
      <c r="IO129" s="7">
        <f ca="1">IFERROR(IF(IO128+IN129&gt;IP$4,IO128,IO128+IN129),"")</f>
        <v>60</v>
      </c>
      <c r="IP129" s="7">
        <f t="shared" ca="1" si="608"/>
        <v>0</v>
      </c>
      <c r="IQ129" s="7">
        <f t="shared" ca="1" si="490"/>
        <v>0.23557961082472467</v>
      </c>
      <c r="IR129" s="7">
        <f t="shared" ca="1" si="491"/>
        <v>0.61057423532912147</v>
      </c>
      <c r="IS129" s="7">
        <f t="shared" ca="1" si="492"/>
        <v>1</v>
      </c>
      <c r="IT129" s="7" t="str">
        <f t="shared" ca="1" si="493"/>
        <v>2</v>
      </c>
      <c r="IU129" s="7">
        <f ca="1">IFERROR(IF(IU128+IT129&gt;IV$4,IU128,IU128+IT129),"")</f>
        <v>60</v>
      </c>
      <c r="IV129" s="7">
        <f t="shared" ca="1" si="609"/>
        <v>0</v>
      </c>
      <c r="IW129" s="7">
        <f t="shared" ca="1" si="494"/>
        <v>0.35411030617238703</v>
      </c>
      <c r="IX129" s="7">
        <f t="shared" ca="1" si="495"/>
        <v>0.49204353998145911</v>
      </c>
      <c r="IY129" s="7">
        <f t="shared" ca="1" si="496"/>
        <v>1</v>
      </c>
      <c r="IZ129" s="7" t="str">
        <f t="shared" ca="1" si="497"/>
        <v>2</v>
      </c>
      <c r="JA129" s="7">
        <f ca="1">IFERROR(IF(JA128+IZ129&gt;JB$4,JA128,JA128+IZ129),"")</f>
        <v>60</v>
      </c>
      <c r="JB129" s="7">
        <f t="shared" ca="1" si="610"/>
        <v>0</v>
      </c>
      <c r="JC129" s="7">
        <f t="shared" ca="1" si="498"/>
        <v>2.1751760028535294E-2</v>
      </c>
      <c r="JD129" s="7">
        <f t="shared" ca="1" si="499"/>
        <v>0.82440208612531085</v>
      </c>
      <c r="JE129" s="7">
        <f t="shared" ca="1" si="500"/>
        <v>2</v>
      </c>
      <c r="JF129" s="7">
        <f t="shared" ca="1" si="501"/>
        <v>5</v>
      </c>
      <c r="JG129" s="7">
        <f ca="1">IFERROR(IF(JG128+JF129&gt;JH$4,JG128,JG128+JF129),"")</f>
        <v>60</v>
      </c>
      <c r="JH129" s="7">
        <f t="shared" ca="1" si="611"/>
        <v>0</v>
      </c>
      <c r="JI129" s="7">
        <f t="shared" ca="1" si="502"/>
        <v>0.65046975805577389</v>
      </c>
      <c r="JJ129" s="7">
        <f t="shared" ca="1" si="503"/>
        <v>0.19568408809807225</v>
      </c>
      <c r="JK129" s="7">
        <f t="shared" ca="1" si="504"/>
        <v>1</v>
      </c>
      <c r="JL129" s="7" t="str">
        <f t="shared" ca="1" si="505"/>
        <v>2</v>
      </c>
      <c r="JM129" s="7">
        <f ca="1">IFERROR(IF(JM128+JL129&gt;JN$4,JM128,JM128+JL129),"")</f>
        <v>60</v>
      </c>
      <c r="JN129" s="7">
        <f t="shared" ca="1" si="612"/>
        <v>0</v>
      </c>
      <c r="JO129" s="7">
        <f t="shared" ca="1" si="506"/>
        <v>4.226202803861745E-2</v>
      </c>
      <c r="JP129" s="7">
        <f t="shared" ca="1" si="507"/>
        <v>0.8038918181152287</v>
      </c>
      <c r="JQ129" s="7">
        <f t="shared" ca="1" si="508"/>
        <v>2</v>
      </c>
      <c r="JR129" s="7">
        <f t="shared" ca="1" si="509"/>
        <v>5</v>
      </c>
      <c r="JS129" s="7">
        <f ca="1">IFERROR(IF(JS128+JR129&gt;JT$4,JS128,JS128+JR129),"")</f>
        <v>60</v>
      </c>
      <c r="JT129" s="7">
        <f t="shared" ca="1" si="613"/>
        <v>0</v>
      </c>
      <c r="JU129" s="7">
        <f t="shared" ca="1" si="510"/>
        <v>0.14436469028785515</v>
      </c>
      <c r="JV129" s="7">
        <f t="shared" ca="1" si="511"/>
        <v>0.701789155865991</v>
      </c>
      <c r="JW129" s="7">
        <f t="shared" ca="1" si="512"/>
        <v>1</v>
      </c>
      <c r="JX129" s="7" t="str">
        <f t="shared" ca="1" si="513"/>
        <v>2</v>
      </c>
      <c r="JY129" s="7">
        <f ca="1">IFERROR(IF(JY128+JX129&gt;JZ$4,JY128,JY128+JX129),"")</f>
        <v>60</v>
      </c>
      <c r="JZ129" s="7">
        <f t="shared" ca="1" si="614"/>
        <v>0</v>
      </c>
      <c r="KA129" s="7">
        <f t="shared" ca="1" si="514"/>
        <v>0.98085016682483916</v>
      </c>
      <c r="KB129" s="7">
        <f t="shared" ca="1" si="515"/>
        <v>-0.13469632067099302</v>
      </c>
      <c r="KC129" s="7">
        <f t="shared" ca="1" si="516"/>
        <v>0</v>
      </c>
      <c r="KD129" s="7">
        <f t="shared" ca="1" si="517"/>
        <v>0</v>
      </c>
      <c r="KE129" s="7">
        <f ca="1">IFERROR(IF(KE128+KD129&gt;KF$4,KE128,KE128+KD129),"")</f>
        <v>60</v>
      </c>
      <c r="KF129" s="7">
        <f t="shared" ca="1" si="615"/>
        <v>0</v>
      </c>
      <c r="KG129" s="7">
        <f t="shared" ca="1" si="518"/>
        <v>0.26341312564645858</v>
      </c>
      <c r="KH129" s="7">
        <f t="shared" ca="1" si="519"/>
        <v>0.58274072050738757</v>
      </c>
      <c r="KI129" s="7">
        <f t="shared" ca="1" si="520"/>
        <v>1</v>
      </c>
      <c r="KJ129" s="7" t="str">
        <f t="shared" ca="1" si="521"/>
        <v>2</v>
      </c>
      <c r="KK129" s="7">
        <f ca="1">IFERROR(IF(KK128+KJ129&gt;KL$4,KK128,KK128+KJ129),"")</f>
        <v>60</v>
      </c>
      <c r="KL129" s="7">
        <f t="shared" ca="1" si="616"/>
        <v>0</v>
      </c>
      <c r="KM129" s="7">
        <f t="shared" ca="1" si="522"/>
        <v>0.46348742826114842</v>
      </c>
      <c r="KN129" s="7">
        <f t="shared" ca="1" si="523"/>
        <v>0.38266641789269773</v>
      </c>
      <c r="KO129" s="7">
        <f t="shared" ca="1" si="524"/>
        <v>1</v>
      </c>
      <c r="KP129" s="7" t="str">
        <f t="shared" ca="1" si="525"/>
        <v>2</v>
      </c>
      <c r="KQ129" s="7">
        <f ca="1">IFERROR(IF(KQ128+KP129&gt;KR$4,KQ128,KQ128+KP129),"")</f>
        <v>60</v>
      </c>
      <c r="KR129" s="7">
        <f t="shared" ca="1" si="617"/>
        <v>0</v>
      </c>
      <c r="KS129" s="7">
        <f t="shared" ca="1" si="526"/>
        <v>0.25903814432974359</v>
      </c>
      <c r="KT129" s="7">
        <f t="shared" ca="1" si="527"/>
        <v>0.58711570182410255</v>
      </c>
      <c r="KU129" s="7">
        <f t="shared" ca="1" si="528"/>
        <v>1</v>
      </c>
      <c r="KV129" s="7" t="str">
        <f t="shared" ca="1" si="529"/>
        <v>2</v>
      </c>
      <c r="KW129" s="7">
        <f ca="1">IFERROR(IF(KW128+KV129&gt;KX$4,KW128,KW128+KV129),"")</f>
        <v>60</v>
      </c>
      <c r="KX129" s="7">
        <f t="shared" ca="1" si="618"/>
        <v>0</v>
      </c>
      <c r="KY129" s="7">
        <f t="shared" ca="1" si="530"/>
        <v>0.37206218299682625</v>
      </c>
      <c r="KZ129" s="7">
        <f t="shared" ca="1" si="531"/>
        <v>0.47409166315701989</v>
      </c>
      <c r="LA129" s="7">
        <f t="shared" ca="1" si="532"/>
        <v>1</v>
      </c>
      <c r="LB129" s="7" t="str">
        <f t="shared" ca="1" si="533"/>
        <v>2</v>
      </c>
      <c r="LC129" s="7">
        <f ca="1">IFERROR(IF(LC128+LB129&gt;LD$4,LC128,LC128+LB129),"")</f>
        <v>60</v>
      </c>
      <c r="LD129" s="7">
        <f t="shared" ca="1" si="619"/>
        <v>0</v>
      </c>
      <c r="LE129" s="7">
        <f t="shared" ca="1" si="534"/>
        <v>0.41498697132389506</v>
      </c>
      <c r="LF129" s="7">
        <f t="shared" ca="1" si="535"/>
        <v>0.43116687482995109</v>
      </c>
      <c r="LG129" s="7">
        <f t="shared" ca="1" si="536"/>
        <v>1</v>
      </c>
      <c r="LH129" s="7" t="str">
        <f t="shared" ca="1" si="537"/>
        <v>2</v>
      </c>
      <c r="LI129" s="7">
        <f ca="1">IFERROR(IF(LI128+LH129&gt;LJ$4,LI128,LI128+LH129),"")</f>
        <v>60</v>
      </c>
      <c r="LJ129" s="7">
        <f t="shared" ca="1" si="620"/>
        <v>0</v>
      </c>
      <c r="LK129" s="7">
        <f t="shared" ca="1" si="538"/>
        <v>0.40236201157602425</v>
      </c>
      <c r="LL129" s="7">
        <f t="shared" ca="1" si="539"/>
        <v>0.4437918345778219</v>
      </c>
      <c r="LM129" s="7">
        <f t="shared" ca="1" si="540"/>
        <v>1</v>
      </c>
      <c r="LN129" s="7" t="str">
        <f t="shared" ca="1" si="541"/>
        <v>2</v>
      </c>
      <c r="LO129" s="7">
        <f ca="1">IFERROR(IF(LO128+LN129&gt;LP$4,LO128,LO128+LN129),"")</f>
        <v>60</v>
      </c>
      <c r="LP129" s="7">
        <f t="shared" ca="1" si="621"/>
        <v>0</v>
      </c>
      <c r="LQ129" s="7">
        <f t="shared" ca="1" si="542"/>
        <v>0.51294087643293906</v>
      </c>
      <c r="LR129" s="7">
        <f t="shared" ca="1" si="543"/>
        <v>0.33321296972090708</v>
      </c>
      <c r="LS129" s="7">
        <f t="shared" ca="1" si="544"/>
        <v>1</v>
      </c>
      <c r="LT129" s="7" t="str">
        <f t="shared" ca="1" si="545"/>
        <v>2</v>
      </c>
      <c r="LU129" s="7">
        <f ca="1">IFERROR(IF(LU128+LT129&gt;LV$4,LU128,LU128+LT129),"")</f>
        <v>60</v>
      </c>
      <c r="LV129" s="7">
        <f t="shared" ca="1" si="622"/>
        <v>0</v>
      </c>
      <c r="LW129" s="7">
        <f t="shared" ca="1" si="546"/>
        <v>0.9367801753654541</v>
      </c>
      <c r="LX129" s="7">
        <f t="shared" ca="1" si="547"/>
        <v>-9.0626329211607959E-2</v>
      </c>
      <c r="LY129" s="7">
        <f t="shared" ca="1" si="548"/>
        <v>0</v>
      </c>
      <c r="LZ129" s="7">
        <f t="shared" ca="1" si="549"/>
        <v>0</v>
      </c>
      <c r="MA129" s="7">
        <f ca="1">IFERROR(IF(MA128+LZ129&gt;MB$4,MA128,MA128+LZ129),"")</f>
        <v>60</v>
      </c>
      <c r="MB129" s="7">
        <f t="shared" ca="1" si="623"/>
        <v>0</v>
      </c>
      <c r="MC129" s="7">
        <f t="shared" ca="1" si="550"/>
        <v>0.91576154490094308</v>
      </c>
      <c r="MD129" s="7">
        <f t="shared" ca="1" si="551"/>
        <v>-6.9607698747096935E-2</v>
      </c>
      <c r="ME129" s="7">
        <f t="shared" ca="1" si="552"/>
        <v>0</v>
      </c>
      <c r="MF129" s="7">
        <f t="shared" ca="1" si="553"/>
        <v>0</v>
      </c>
      <c r="MG129" s="7">
        <f ca="1">IFERROR(IF(MG128+MF129&gt;MH$4,MG128,MG128+MF129),"")</f>
        <v>60</v>
      </c>
      <c r="MH129" s="7">
        <f t="shared" ca="1" si="624"/>
        <v>0</v>
      </c>
      <c r="MI129" s="7">
        <f t="shared" ca="1" si="554"/>
        <v>0.71001845183970458</v>
      </c>
      <c r="MJ129" s="7">
        <f t="shared" ca="1" si="555"/>
        <v>0.13613539431414157</v>
      </c>
      <c r="MK129" s="7">
        <f t="shared" ca="1" si="556"/>
        <v>1</v>
      </c>
      <c r="ML129" s="7" t="str">
        <f t="shared" ca="1" si="557"/>
        <v>2</v>
      </c>
      <c r="MM129" s="7">
        <f ca="1">IFERROR(IF(MM128+ML129&gt;MN$4,MM128,MM128+ML129),"")</f>
        <v>60</v>
      </c>
      <c r="MN129" s="7">
        <f t="shared" ca="1" si="625"/>
        <v>0</v>
      </c>
      <c r="MO129" s="7">
        <f t="shared" ca="1" si="558"/>
        <v>0.72448713760340355</v>
      </c>
      <c r="MP129" s="7">
        <f t="shared" ca="1" si="559"/>
        <v>0.12166670855044259</v>
      </c>
      <c r="MQ129" s="7">
        <f t="shared" ca="1" si="560"/>
        <v>1</v>
      </c>
      <c r="MR129" s="7" t="str">
        <f t="shared" ca="1" si="561"/>
        <v>2</v>
      </c>
      <c r="MS129" s="7">
        <f ca="1">IFERROR(IF(MS128+MR129&gt;MT$4,MS128,MS128+MR129),"")</f>
        <v>60</v>
      </c>
      <c r="MT129" s="7">
        <f t="shared" ca="1" si="626"/>
        <v>0</v>
      </c>
      <c r="MU129" s="7">
        <f t="shared" ca="1" si="562"/>
        <v>0.57222586991889191</v>
      </c>
      <c r="MV129" s="7">
        <f t="shared" ca="1" si="563"/>
        <v>0.27392797623495424</v>
      </c>
      <c r="MW129" s="7">
        <f t="shared" ca="1" si="564"/>
        <v>1</v>
      </c>
      <c r="MX129" s="7" t="str">
        <f t="shared" ca="1" si="565"/>
        <v>2</v>
      </c>
      <c r="MY129" s="7">
        <f ca="1">IFERROR(IF(MY128+MX129&gt;MZ$4,MY128,MY128+MX129),"")</f>
        <v>60</v>
      </c>
      <c r="MZ129" s="7">
        <f t="shared" ca="1" si="627"/>
        <v>0</v>
      </c>
      <c r="NA129" s="7">
        <f t="shared" ca="1" si="566"/>
        <v>0.37061713690567533</v>
      </c>
      <c r="NB129" s="7">
        <f t="shared" ca="1" si="567"/>
        <v>0.47553670924817082</v>
      </c>
      <c r="NC129" s="7">
        <f t="shared" ca="1" si="568"/>
        <v>1</v>
      </c>
      <c r="ND129" s="7" t="str">
        <f t="shared" ca="1" si="569"/>
        <v>2</v>
      </c>
      <c r="NE129" s="7">
        <f ca="1">IFERROR(IF(NE128+ND129&gt;NF$4,NE128,NE128+ND129),"")</f>
        <v>60</v>
      </c>
      <c r="NF129" s="7">
        <f t="shared" ca="1" si="628"/>
        <v>0</v>
      </c>
      <c r="NG129" s="7">
        <f t="shared" ca="1" si="570"/>
        <v>5.6269118510992922E-2</v>
      </c>
      <c r="NH129" s="7">
        <f t="shared" ca="1" si="571"/>
        <v>0.78988472764285322</v>
      </c>
      <c r="NI129" s="7">
        <f t="shared" ca="1" si="572"/>
        <v>1</v>
      </c>
      <c r="NJ129" s="7" t="str">
        <f t="shared" ca="1" si="573"/>
        <v>2</v>
      </c>
      <c r="NK129" s="7">
        <f ca="1">IFERROR(IF(NK128+NJ129&gt;NL$4,NK128,NK128+NJ129),"")</f>
        <v>60</v>
      </c>
      <c r="NL129" s="7">
        <f t="shared" ca="1" si="629"/>
        <v>0</v>
      </c>
      <c r="NM129" s="7">
        <f t="shared" ca="1" si="574"/>
        <v>0.63436224328669233</v>
      </c>
      <c r="NN129" s="7">
        <f t="shared" ca="1" si="575"/>
        <v>0.21179160286715382</v>
      </c>
      <c r="NO129" s="7">
        <f t="shared" ca="1" si="576"/>
        <v>1</v>
      </c>
      <c r="NP129" s="7" t="str">
        <f t="shared" ca="1" si="577"/>
        <v>2</v>
      </c>
      <c r="NQ129" s="7">
        <f ca="1">IFERROR(IF(NQ128+NP129&gt;NR$4,NQ128,NQ128+NP129),"")</f>
        <v>60</v>
      </c>
      <c r="NR129" s="7">
        <f t="shared" ca="1" si="630"/>
        <v>0</v>
      </c>
      <c r="NT129">
        <v>127</v>
      </c>
      <c r="NU129" s="7" t="s">
        <v>19</v>
      </c>
      <c r="NV129" s="7" t="str">
        <f t="shared" ca="1" si="335"/>
        <v/>
      </c>
      <c r="NW129" s="7" t="str">
        <f t="shared" ca="1" si="329"/>
        <v/>
      </c>
      <c r="NX129" t="str">
        <f ca="1">IFERROR(VLOOKUP(NT129,$K$3:$AK$568,8,FALSE),"")</f>
        <v/>
      </c>
      <c r="NY129" t="str">
        <f ca="1">IFERROR(VLOOKUP(NT129,$K$3:$AK$568,9,FALSE),"")</f>
        <v/>
      </c>
      <c r="NZ129" s="7" t="str">
        <f ca="1">IFERROR(VLOOKUP(NT129,$K$3:$AK$568,27,FALSE),"")</f>
        <v/>
      </c>
      <c r="OB129">
        <v>127</v>
      </c>
      <c r="OC129" s="7" t="s">
        <v>19</v>
      </c>
      <c r="OD129" t="e">
        <f t="shared" ca="1" si="336"/>
        <v>#N/A</v>
      </c>
      <c r="OE129" s="7" t="str">
        <f t="shared" ca="1" si="337"/>
        <v/>
      </c>
      <c r="OF129" s="7" t="str">
        <f t="shared" ca="1" si="338"/>
        <v/>
      </c>
      <c r="OG129" t="str">
        <f t="shared" ca="1" si="339"/>
        <v/>
      </c>
      <c r="OI129">
        <v>127</v>
      </c>
      <c r="OJ129" s="7" t="s">
        <v>19</v>
      </c>
      <c r="OK129" s="7" t="str">
        <f t="shared" ca="1" si="340"/>
        <v/>
      </c>
      <c r="OL129" s="7" t="str">
        <f t="shared" ca="1" si="341"/>
        <v/>
      </c>
      <c r="OM129" t="str">
        <f ca="1">IFERROR(VLOOKUP(OI129,$L$3:$AK$568,7,FALSE),"")</f>
        <v/>
      </c>
      <c r="ON129" t="str">
        <f ca="1">IFERROR(VLOOKUP(OI129,$L$3:$AK$568,8,FALSE),"")</f>
        <v/>
      </c>
      <c r="OO129" s="7" t="str">
        <f ca="1">IFERROR(VLOOKUP(OI129,$L$3:$AK$568,26,FALSE),"")</f>
        <v/>
      </c>
      <c r="OQ129">
        <v>127</v>
      </c>
      <c r="OR129" s="7" t="s">
        <v>19</v>
      </c>
      <c r="OS129" t="e">
        <f t="shared" ca="1" si="342"/>
        <v>#N/A</v>
      </c>
      <c r="OT129" s="7" t="str">
        <f t="shared" ca="1" si="343"/>
        <v/>
      </c>
      <c r="OU129" s="7" t="str">
        <f t="shared" ca="1" si="344"/>
        <v/>
      </c>
      <c r="OV129" t="str">
        <f t="shared" ca="1" si="345"/>
        <v/>
      </c>
      <c r="OX129">
        <v>127</v>
      </c>
      <c r="OY129" s="7" t="s">
        <v>19</v>
      </c>
      <c r="OZ129" s="7" t="str">
        <f t="shared" ca="1" si="346"/>
        <v/>
      </c>
      <c r="PA129" s="7" t="str">
        <f t="shared" ca="1" si="347"/>
        <v/>
      </c>
      <c r="PB129" t="str">
        <f ca="1">IFERROR(VLOOKUP(OX129,$M$3:$AK$568,6,FALSE),"")</f>
        <v/>
      </c>
      <c r="PC129" t="str">
        <f ca="1">IFERROR(VLOOKUP(OX129,$M$3:$AK$568,7,FALSE),"")</f>
        <v/>
      </c>
      <c r="PD129" s="7" t="str">
        <f ca="1">IFERROR(VLOOKUP(OX129,$M$3:$AK$568,25,FALSE),"")</f>
        <v/>
      </c>
      <c r="PF129">
        <v>127</v>
      </c>
      <c r="PG129" s="7" t="s">
        <v>19</v>
      </c>
      <c r="PH129" t="e">
        <f t="shared" ca="1" si="348"/>
        <v>#N/A</v>
      </c>
      <c r="PI129" s="7" t="str">
        <f t="shared" ca="1" si="349"/>
        <v/>
      </c>
      <c r="PJ129" s="7" t="str">
        <f t="shared" ca="1" si="350"/>
        <v/>
      </c>
      <c r="PK129" t="str">
        <f t="shared" ca="1" si="351"/>
        <v/>
      </c>
      <c r="PM129">
        <v>127</v>
      </c>
      <c r="PN129" s="7" t="s">
        <v>19</v>
      </c>
      <c r="PO129" s="202" t="str">
        <f t="shared" ca="1" si="352"/>
        <v/>
      </c>
      <c r="PP129" s="7" t="str">
        <f t="shared" ca="1" si="353"/>
        <v/>
      </c>
      <c r="PQ129" t="str">
        <f ca="1">IFERROR(VLOOKUP(PM129,$G$325:$R$409,12,FALSE),"")</f>
        <v/>
      </c>
      <c r="PR129" t="e">
        <f ca="1">VLOOKUP(PM129,$G$324:$Q$409,11,FALSE)</f>
        <v>#N/A</v>
      </c>
      <c r="PS129" s="7" t="str">
        <f ca="1">VLOOKUP(PQ129,$R$325:$Y$409,8,FALSE)</f>
        <v>- -</v>
      </c>
      <c r="PT129" s="7">
        <f ca="1">ReSt</f>
        <v>-4</v>
      </c>
      <c r="PU129" s="7" t="e">
        <f t="shared" ca="1" si="354"/>
        <v>#N/A</v>
      </c>
      <c r="PV129" s="7" t="e">
        <f t="shared" ca="1" si="355"/>
        <v>#N/A</v>
      </c>
      <c r="PW129" s="7" t="str">
        <f ca="1">VLOOKUP(PQ129,$R$325:$AK$409,8,FALSE)</f>
        <v>- -</v>
      </c>
      <c r="PX129" s="7"/>
      <c r="PY129">
        <v>127</v>
      </c>
      <c r="PZ129" s="7" t="s">
        <v>19</v>
      </c>
      <c r="QA129" t="str">
        <f t="shared" ca="1" si="356"/>
        <v/>
      </c>
      <c r="QB129" s="7" t="str">
        <f t="shared" ca="1" si="357"/>
        <v/>
      </c>
      <c r="QC129" s="7" t="str">
        <f t="shared" ca="1" si="358"/>
        <v/>
      </c>
      <c r="QD129" t="str">
        <f t="shared" ca="1" si="359"/>
        <v/>
      </c>
      <c r="QF129">
        <v>127</v>
      </c>
      <c r="QG129" s="7" t="s">
        <v>19</v>
      </c>
      <c r="QH129" s="7" t="str">
        <f t="shared" ca="1" si="360"/>
        <v/>
      </c>
      <c r="QI129" s="7" t="e">
        <f t="shared" ca="1" si="361"/>
        <v>#VALUE!</v>
      </c>
      <c r="QJ129" t="e">
        <f t="shared" ca="1" si="362"/>
        <v>#N/A</v>
      </c>
      <c r="QK129" s="7" t="e">
        <f t="shared" ca="1" si="363"/>
        <v>#N/A</v>
      </c>
      <c r="QM129">
        <v>127</v>
      </c>
      <c r="QN129" s="7" t="s">
        <v>19</v>
      </c>
      <c r="QO129" t="str">
        <f t="shared" ca="1" si="364"/>
        <v/>
      </c>
      <c r="QP129" s="7" t="str">
        <f t="shared" ca="1" si="365"/>
        <v/>
      </c>
      <c r="QQ129" t="str">
        <f t="shared" ca="1" si="366"/>
        <v/>
      </c>
    </row>
    <row r="130" spans="1:459" x14ac:dyDescent="0.25">
      <c r="A130" s="240" t="str">
        <f>IF('Character Sheet'!$B$4="Creature","N","Y")</f>
        <v>Y</v>
      </c>
      <c r="C130" s="75"/>
      <c r="D130" s="76"/>
      <c r="F130" s="75"/>
      <c r="G130" s="76"/>
      <c r="I130" s="75"/>
      <c r="J130" s="85"/>
      <c r="K130" s="85">
        <f t="shared" ca="1" si="330"/>
        <v>4</v>
      </c>
      <c r="L130" s="85">
        <f t="shared" ca="1" si="632"/>
        <v>0</v>
      </c>
      <c r="M130" s="70">
        <f t="shared" ca="1" si="643"/>
        <v>5</v>
      </c>
      <c r="O130" s="222">
        <f t="shared" ca="1" si="331"/>
        <v>391</v>
      </c>
      <c r="Q130" s="7" t="str">
        <f t="shared" si="633"/>
        <v>Wainwright</v>
      </c>
      <c r="R130" s="9" t="s">
        <v>1421</v>
      </c>
      <c r="S130" s="9" t="s">
        <v>1913</v>
      </c>
      <c r="T130" s="61" t="str">
        <f>SUBSTITUTE(IFERROR(IFERROR(VLOOKUP(R130,'[1]Skill Statistics'!$A$3:$C$513,2,FALSE),VLOOKUP(Q130,'[1]Skill Statistics'!$A$3:$C$513,2,FALSE)),T129),"R*","ReSt")</f>
        <v>Ag/Me</v>
      </c>
      <c r="U130" s="61" t="str">
        <f>IFERROR(IFERROR(VLOOKUP(R130,'[1]Skill Statistics'!$A$3:$C$513,3,FALSE),VLOOKUP(Q130,'[1]Skill Statistics'!$A$3:$C$513,3,FALSE)),U129)</f>
        <v>SD</v>
      </c>
      <c r="V130" s="61" t="str">
        <f>IF(ISNUMBER(SEARCH("Category",R130)),"- -",IFERROR(IFERROR(VLOOKUP(Q130,[1]Professions!$A$4:$AM$288,MATCH(Profession,[1]Professions!$A$1:$AM$1,0),FALSE),VLOOKUP(Q130,Calculations!$B$91:$I$95,8,FALSE)),"- -"))</f>
        <v>2 / 4</v>
      </c>
      <c r="W130" s="60">
        <f t="shared" ca="1" si="332"/>
        <v>0</v>
      </c>
      <c r="X130" s="7">
        <f ca="1">IFERROR(VLOOKUP(R130,$BS$6:$NR$519,MATCH(ActualLevel,$BS$3:$NR$3,0),FALSE),"- -")</f>
        <v>0</v>
      </c>
      <c r="Y130" s="7">
        <f t="shared" ca="1" si="640"/>
        <v>0</v>
      </c>
      <c r="Z130" s="7">
        <f ca="1">IFERROR(VLOOKUP(Y130,Charts!$BQ$2:$BR$52,2,FALSE),"- -")</f>
        <v>-25</v>
      </c>
      <c r="AA130" s="7">
        <f t="shared" ca="1" si="367"/>
        <v>-1</v>
      </c>
      <c r="AB130" s="7">
        <f t="shared" ca="1" si="634"/>
        <v>0</v>
      </c>
      <c r="AC130" s="7"/>
      <c r="AD130" s="7"/>
      <c r="AE130" s="7"/>
      <c r="AF130" s="7"/>
      <c r="AG130" s="7"/>
      <c r="AH130" s="43"/>
      <c r="AI130" s="7"/>
      <c r="AJ130" s="7"/>
      <c r="AK130" s="7">
        <f t="shared" ca="1" si="368"/>
        <v>-26</v>
      </c>
      <c r="AL130" s="7"/>
      <c r="AM130" s="69">
        <f>IFERROR(VLOOKUP(R130,'[1]Skill Statistics'!$A$3:$AN$513,MATCH(Profession,'[1]Skill Statistics'!$A$2:$AN$2,0),FALSE),0)</f>
        <v>0</v>
      </c>
      <c r="AN130" s="85">
        <f>IFERROR(VLOOKUP(Q130,'[1]Skill Statistics'!$A$3:$BK$513,MATCH(Archetype,'[1]Skill Statistics'!$A$2:$BK$2,0),FALSE),0)</f>
        <v>0</v>
      </c>
      <c r="AO130" s="85">
        <f>IFERROR(VLOOKUP(Q130,'[1]Skill Statistics'!$A$3:$BB$513,MATCH(Race,'[1]Skill Statistics'!$A$2:$BB$2,0),FALSE),0)</f>
        <v>0</v>
      </c>
      <c r="AP130" s="85">
        <f t="shared" ca="1" si="333"/>
        <v>-0.1</v>
      </c>
      <c r="AQ130" s="70"/>
      <c r="AS130" s="69">
        <f>IFERROR(VLOOKUP(Q130,'[1]Professional Skills'!$A$4:$AM$288,MATCH(Profession,'[1]Professional Skills'!$A$3:$AM$3,0),FALSE),"- -")</f>
        <v>0</v>
      </c>
      <c r="AU130" s="7">
        <f t="shared" si="636"/>
        <v>0</v>
      </c>
      <c r="AV130" s="7">
        <f t="shared" ca="1" si="635"/>
        <v>0</v>
      </c>
      <c r="AW130" t="str">
        <f t="shared" si="371"/>
        <v/>
      </c>
      <c r="AX130" t="str">
        <f>IFERROR(_xlfn.RANK.EQ(AW130,$AW$5:$AW$568),"")</f>
        <v/>
      </c>
      <c r="AY130">
        <f t="shared" si="327"/>
        <v>0</v>
      </c>
      <c r="AZ130" s="70" t="str">
        <f t="shared" si="369"/>
        <v/>
      </c>
      <c r="BB130" s="69" t="str">
        <f>IFERROR(IF(Q130="Language",VLOOKUP(R130,[1]Cultures!$B$4:$N$218,MATCH(Culture,[1]Cultures!$B$3:$N$3,0),FALSE),VLOOKUP(Q130,[1]Cultures!$B$4:$O$212,MATCH(Culture,[1]Cultures!$B$3:$O$3,0),FALSE)),"- -")</f>
        <v>- -</v>
      </c>
      <c r="BD130">
        <f t="shared" ca="1" si="631"/>
        <v>0</v>
      </c>
      <c r="BE130" t="str">
        <f t="shared" si="578"/>
        <v/>
      </c>
      <c r="BG130">
        <f t="shared" ca="1" si="641"/>
        <v>0.20413293260264875</v>
      </c>
      <c r="BH130">
        <f ca="1">_xlfn.RANK.EQ(BG130,$BG$89:$BG$568)</f>
        <v>61</v>
      </c>
      <c r="BI130" s="7" t="str">
        <f t="shared" ca="1" si="644"/>
        <v>- -</v>
      </c>
      <c r="BK130" s="7">
        <f t="shared" ca="1" si="642"/>
        <v>0</v>
      </c>
      <c r="BL130" s="70">
        <f t="shared" ca="1" si="328"/>
        <v>0</v>
      </c>
      <c r="BN130" s="69">
        <f>IFERROR(VLOOKUP(V130,Charts!$BT$2:$BV$14,3,FALSE),"- -")</f>
        <v>0.76923076923076927</v>
      </c>
      <c r="BO130" s="85">
        <f t="shared" ca="1" si="334"/>
        <v>0.92435231306346466</v>
      </c>
      <c r="BP130" s="70">
        <f t="shared" ca="1" si="579"/>
        <v>391</v>
      </c>
      <c r="BR130" s="7">
        <v>125</v>
      </c>
      <c r="BS130" s="9" t="str">
        <f ca="1">VLOOKUP(BR130,$O$3:$R$568,4,FALSE)</f>
        <v>Region 2</v>
      </c>
      <c r="BT130" s="7" t="str">
        <f ca="1">VLOOKUP(BS130,$R$3:$V$568,5,FALSE)</f>
        <v>2 / 3</v>
      </c>
      <c r="BU130" s="7">
        <f ca="1">VLOOKUP(BT130,Charts!$BT$2:$BV$14,3,FALSE)</f>
        <v>0.84615384615384615</v>
      </c>
      <c r="BV130" s="7" t="str">
        <f t="shared" ca="1" si="372"/>
        <v>2</v>
      </c>
      <c r="BW130" s="7" t="str">
        <f t="shared" ca="1" si="373"/>
        <v>3</v>
      </c>
      <c r="BY130" s="7">
        <f t="shared" ca="1" si="374"/>
        <v>0.45243086225271278</v>
      </c>
      <c r="BZ130" s="7">
        <f t="shared" ca="1" si="375"/>
        <v>0.39372298390113336</v>
      </c>
      <c r="CA130" s="7">
        <f t="shared" ca="1" si="376"/>
        <v>1</v>
      </c>
      <c r="CB130" s="7" t="str">
        <f t="shared" ca="1" si="377"/>
        <v>2</v>
      </c>
      <c r="CC130" s="7">
        <f ca="1">IFERROR(IF(CC129+CB130&gt;CD$4,CC129,CC129+CB130),"")</f>
        <v>38</v>
      </c>
      <c r="CD130" s="7">
        <f t="shared" ca="1" si="580"/>
        <v>0</v>
      </c>
      <c r="CE130" s="7">
        <f t="shared" ca="1" si="378"/>
        <v>0.49408561128858253</v>
      </c>
      <c r="CF130" s="7">
        <f t="shared" ca="1" si="379"/>
        <v>0.35206823486526362</v>
      </c>
      <c r="CG130" s="7">
        <f t="shared" ca="1" si="380"/>
        <v>1</v>
      </c>
      <c r="CH130" s="7" t="str">
        <f t="shared" ca="1" si="381"/>
        <v>2</v>
      </c>
      <c r="CI130" s="7">
        <f ca="1">IFERROR(IF(CI129+CH130&gt;CJ$4,CI129,CI129+CH130),"")</f>
        <v>60</v>
      </c>
      <c r="CJ130" s="7">
        <f t="shared" ca="1" si="581"/>
        <v>0</v>
      </c>
      <c r="CK130" s="7">
        <f t="shared" ca="1" si="382"/>
        <v>0.79006637961719695</v>
      </c>
      <c r="CL130" s="7">
        <f t="shared" ca="1" si="383"/>
        <v>5.60874665366492E-2</v>
      </c>
      <c r="CM130" s="7">
        <f t="shared" ca="1" si="384"/>
        <v>1</v>
      </c>
      <c r="CN130" s="7" t="str">
        <f t="shared" ca="1" si="385"/>
        <v>2</v>
      </c>
      <c r="CO130" s="7">
        <f ca="1">IFERROR(IF(CO129+CN130&gt;CP$4,CO129,CO129+CN130),"")</f>
        <v>60</v>
      </c>
      <c r="CP130" s="7">
        <f t="shared" ca="1" si="582"/>
        <v>0</v>
      </c>
      <c r="CQ130" s="7">
        <f t="shared" ca="1" si="386"/>
        <v>0.54586374468341103</v>
      </c>
      <c r="CR130" s="7">
        <f t="shared" ca="1" si="387"/>
        <v>0.30029010147043511</v>
      </c>
      <c r="CS130" s="7">
        <f t="shared" ca="1" si="388"/>
        <v>1</v>
      </c>
      <c r="CT130" s="7" t="str">
        <f t="shared" ca="1" si="389"/>
        <v>2</v>
      </c>
      <c r="CU130" s="7">
        <f ca="1">IFERROR(IF(CU129+CT130&gt;CV$4,CU129,CU129+CT130),"")</f>
        <v>60</v>
      </c>
      <c r="CV130" s="7">
        <f t="shared" ca="1" si="583"/>
        <v>0</v>
      </c>
      <c r="CW130" s="7">
        <f t="shared" ca="1" si="390"/>
        <v>0.95784530555151925</v>
      </c>
      <c r="CX130" s="7">
        <f t="shared" ca="1" si="391"/>
        <v>-0.11169145939767311</v>
      </c>
      <c r="CY130" s="7">
        <f t="shared" ca="1" si="392"/>
        <v>0</v>
      </c>
      <c r="CZ130" s="7">
        <f t="shared" ca="1" si="393"/>
        <v>0</v>
      </c>
      <c r="DA130" s="7">
        <f ca="1">IFERROR(IF(DA129+CZ130&gt;DB$4,DA129,DA129+CZ130),"")</f>
        <v>60</v>
      </c>
      <c r="DB130" s="7">
        <f t="shared" ca="1" si="584"/>
        <v>0</v>
      </c>
      <c r="DC130" s="7">
        <f t="shared" ca="1" si="394"/>
        <v>0.5205373202651763</v>
      </c>
      <c r="DD130" s="7">
        <f t="shared" ca="1" si="395"/>
        <v>0.32561652588866985</v>
      </c>
      <c r="DE130" s="7">
        <f t="shared" ca="1" si="396"/>
        <v>1</v>
      </c>
      <c r="DF130" s="7" t="str">
        <f t="shared" ca="1" si="397"/>
        <v>2</v>
      </c>
      <c r="DG130" s="7">
        <f ca="1">IFERROR(IF(DG129+DF130&gt;DH$4,DG129,DG129+DF130),"")</f>
        <v>60</v>
      </c>
      <c r="DH130" s="7">
        <f t="shared" ca="1" si="585"/>
        <v>0</v>
      </c>
      <c r="DI130" s="7">
        <f t="shared" ca="1" si="398"/>
        <v>7.0393401742209982E-2</v>
      </c>
      <c r="DJ130" s="7">
        <f t="shared" ca="1" si="399"/>
        <v>0.77576044441163616</v>
      </c>
      <c r="DK130" s="7">
        <f t="shared" ca="1" si="400"/>
        <v>1</v>
      </c>
      <c r="DL130" s="7" t="str">
        <f t="shared" ca="1" si="401"/>
        <v>2</v>
      </c>
      <c r="DM130" s="7">
        <f ca="1">IFERROR(IF(DM129+DL130&gt;DN$4,DM129,DM129+DL130),"")</f>
        <v>60</v>
      </c>
      <c r="DN130" s="7">
        <f t="shared" ca="1" si="586"/>
        <v>0</v>
      </c>
      <c r="DO130" s="7">
        <f t="shared" ca="1" si="402"/>
        <v>0.69269234410001379</v>
      </c>
      <c r="DP130" s="7">
        <f t="shared" ca="1" si="403"/>
        <v>0.15346150205383235</v>
      </c>
      <c r="DQ130" s="7">
        <f t="shared" ca="1" si="404"/>
        <v>1</v>
      </c>
      <c r="DR130" s="7" t="str">
        <f t="shared" ca="1" si="405"/>
        <v>2</v>
      </c>
      <c r="DS130" s="7">
        <f ca="1">IFERROR(IF(DS129+DR130&gt;DT$4,DS129,DS129+DR130),"")</f>
        <v>60</v>
      </c>
      <c r="DT130" s="7">
        <f t="shared" ca="1" si="587"/>
        <v>0</v>
      </c>
      <c r="DU130" s="7">
        <f t="shared" ca="1" si="406"/>
        <v>0.43862037988230274</v>
      </c>
      <c r="DV130" s="7">
        <f t="shared" ca="1" si="407"/>
        <v>0.40753346627154341</v>
      </c>
      <c r="DW130" s="7">
        <f t="shared" ca="1" si="408"/>
        <v>1</v>
      </c>
      <c r="DX130" s="7" t="str">
        <f t="shared" ca="1" si="409"/>
        <v>2</v>
      </c>
      <c r="DY130" s="7">
        <f ca="1">IFERROR(IF(DY129+DX130&gt;DZ$4,DY129,DY129+DX130),"")</f>
        <v>60</v>
      </c>
      <c r="DZ130" s="7">
        <f t="shared" ca="1" si="588"/>
        <v>0</v>
      </c>
      <c r="EA130" s="7">
        <f t="shared" ca="1" si="410"/>
        <v>0.84572349920438006</v>
      </c>
      <c r="EB130" s="7">
        <f t="shared" ca="1" si="411"/>
        <v>4.303469494660872E-4</v>
      </c>
      <c r="EC130" s="7">
        <f t="shared" ca="1" si="412"/>
        <v>1</v>
      </c>
      <c r="ED130" s="7" t="str">
        <f t="shared" ca="1" si="413"/>
        <v>2</v>
      </c>
      <c r="EE130" s="7">
        <f ca="1">IFERROR(IF(EE129+ED130&gt;EF$4,EE129,EE129+ED130),"")</f>
        <v>60</v>
      </c>
      <c r="EF130" s="7">
        <f t="shared" ca="1" si="589"/>
        <v>0</v>
      </c>
      <c r="EG130" s="7">
        <f t="shared" ca="1" si="414"/>
        <v>0.2252264942344353</v>
      </c>
      <c r="EH130" s="7">
        <f t="shared" ca="1" si="415"/>
        <v>0.62092735191941084</v>
      </c>
      <c r="EI130" s="7">
        <f t="shared" ca="1" si="416"/>
        <v>1</v>
      </c>
      <c r="EJ130" s="7" t="str">
        <f t="shared" ca="1" si="417"/>
        <v>2</v>
      </c>
      <c r="EK130" s="7">
        <f ca="1">IFERROR(IF(EK129+EJ130&gt;EL$4,EK129,EK129+EJ130),"")</f>
        <v>60</v>
      </c>
      <c r="EL130" s="7">
        <f t="shared" ca="1" si="590"/>
        <v>0</v>
      </c>
      <c r="EM130" s="7">
        <f t="shared" ca="1" si="418"/>
        <v>0.35040207522024425</v>
      </c>
      <c r="EN130" s="7">
        <f t="shared" ca="1" si="419"/>
        <v>0.4957517709336019</v>
      </c>
      <c r="EO130" s="7">
        <f t="shared" ca="1" si="420"/>
        <v>1</v>
      </c>
      <c r="EP130" s="7" t="str">
        <f t="shared" ca="1" si="421"/>
        <v>2</v>
      </c>
      <c r="EQ130" s="7">
        <f ca="1">IFERROR(IF(EQ129+EP130&gt;ER$4,EQ129,EQ129+EP130),"")</f>
        <v>60</v>
      </c>
      <c r="ER130" s="7">
        <f t="shared" ca="1" si="591"/>
        <v>0</v>
      </c>
      <c r="ES130" s="7">
        <f t="shared" ca="1" si="422"/>
        <v>0.4981122816584328</v>
      </c>
      <c r="ET130" s="7">
        <f t="shared" ca="1" si="423"/>
        <v>0.34804156449541335</v>
      </c>
      <c r="EU130" s="7">
        <f t="shared" ca="1" si="424"/>
        <v>1</v>
      </c>
      <c r="EV130" s="7" t="str">
        <f t="shared" ca="1" si="425"/>
        <v>2</v>
      </c>
      <c r="EW130" s="7">
        <f ca="1">IFERROR(IF(EW129+EV130&gt;EX$4,EW129,EW129+EV130),"")</f>
        <v>60</v>
      </c>
      <c r="EX130" s="7">
        <f t="shared" ca="1" si="592"/>
        <v>0</v>
      </c>
      <c r="EY130" s="7">
        <f t="shared" ca="1" si="426"/>
        <v>0.97502275450284592</v>
      </c>
      <c r="EZ130" s="7">
        <f t="shared" ca="1" si="427"/>
        <v>-0.12886890834899978</v>
      </c>
      <c r="FA130" s="7">
        <f t="shared" ca="1" si="428"/>
        <v>0</v>
      </c>
      <c r="FB130" s="7">
        <f t="shared" ca="1" si="429"/>
        <v>0</v>
      </c>
      <c r="FC130" s="7">
        <f ca="1">IFERROR(IF(FC129+FB130&gt;FD$4,FC129,FC129+FB130),"")</f>
        <v>60</v>
      </c>
      <c r="FD130" s="7">
        <f t="shared" ca="1" si="593"/>
        <v>0</v>
      </c>
      <c r="FE130" s="7">
        <f t="shared" ca="1" si="430"/>
        <v>0.3980439178879025</v>
      </c>
      <c r="FF130" s="7">
        <f t="shared" ca="1" si="431"/>
        <v>0.44810992826594365</v>
      </c>
      <c r="FG130" s="7">
        <f t="shared" ca="1" si="432"/>
        <v>1</v>
      </c>
      <c r="FH130" s="7" t="str">
        <f t="shared" ca="1" si="433"/>
        <v>2</v>
      </c>
      <c r="FI130" s="7">
        <f ca="1">IFERROR(IF(FI129+FH130&gt;FJ$4,FI129,FI129+FH130),"")</f>
        <v>60</v>
      </c>
      <c r="FJ130" s="7">
        <f t="shared" ca="1" si="594"/>
        <v>0</v>
      </c>
      <c r="FK130" s="7">
        <f t="shared" ca="1" si="434"/>
        <v>0.94613561922032496</v>
      </c>
      <c r="FL130" s="7">
        <f t="shared" ca="1" si="435"/>
        <v>-9.9981773066478818E-2</v>
      </c>
      <c r="FM130" s="7">
        <f t="shared" ca="1" si="436"/>
        <v>0</v>
      </c>
      <c r="FN130" s="7">
        <f t="shared" ca="1" si="437"/>
        <v>0</v>
      </c>
      <c r="FO130" s="7">
        <f ca="1">IFERROR(IF(FO129+FN130&gt;FP$4,FO129,FO129+FN130),"")</f>
        <v>60</v>
      </c>
      <c r="FP130" s="7">
        <f t="shared" ca="1" si="595"/>
        <v>0</v>
      </c>
      <c r="FQ130" s="7">
        <f t="shared" ca="1" si="438"/>
        <v>4.9654958537485361E-2</v>
      </c>
      <c r="FR130" s="7">
        <f t="shared" ca="1" si="439"/>
        <v>0.79649888761636078</v>
      </c>
      <c r="FS130" s="7">
        <f t="shared" ca="1" si="440"/>
        <v>1</v>
      </c>
      <c r="FT130" s="7" t="str">
        <f t="shared" ca="1" si="441"/>
        <v>2</v>
      </c>
      <c r="FU130" s="7">
        <f ca="1">IFERROR(IF(FU129+FT130&gt;FV$4,FU129,FU129+FT130),"")</f>
        <v>60</v>
      </c>
      <c r="FV130" s="7">
        <f t="shared" ca="1" si="596"/>
        <v>0</v>
      </c>
      <c r="FW130" s="7">
        <f t="shared" ca="1" si="442"/>
        <v>0.64304470081735321</v>
      </c>
      <c r="FX130" s="7">
        <f t="shared" ca="1" si="443"/>
        <v>0.20310914533649294</v>
      </c>
      <c r="FY130" s="7">
        <f t="shared" ca="1" si="444"/>
        <v>1</v>
      </c>
      <c r="FZ130" s="7" t="str">
        <f t="shared" ca="1" si="445"/>
        <v>2</v>
      </c>
      <c r="GA130" s="7">
        <f ca="1">IFERROR(IF(GA129+FZ130&gt;GB$4,GA129,GA129+FZ130),"")</f>
        <v>60</v>
      </c>
      <c r="GB130" s="7">
        <f t="shared" ca="1" si="597"/>
        <v>0</v>
      </c>
      <c r="GC130" s="7">
        <f t="shared" ca="1" si="446"/>
        <v>0.48984513862560786</v>
      </c>
      <c r="GD130" s="7">
        <f t="shared" ca="1" si="447"/>
        <v>0.35630870752823829</v>
      </c>
      <c r="GE130" s="7">
        <f t="shared" ca="1" si="448"/>
        <v>1</v>
      </c>
      <c r="GF130" s="7" t="str">
        <f t="shared" ca="1" si="449"/>
        <v>2</v>
      </c>
      <c r="GG130" s="7">
        <f ca="1">IFERROR(IF(GG129+GF130&gt;GH$4,GG129,GG129+GF130),"")</f>
        <v>60</v>
      </c>
      <c r="GH130" s="7">
        <f t="shared" ca="1" si="598"/>
        <v>0</v>
      </c>
      <c r="GI130" s="7">
        <f t="shared" ca="1" si="450"/>
        <v>0.37720812822383154</v>
      </c>
      <c r="GJ130" s="7">
        <f t="shared" ca="1" si="451"/>
        <v>0.46894571793001461</v>
      </c>
      <c r="GK130" s="7">
        <f t="shared" ca="1" si="452"/>
        <v>1</v>
      </c>
      <c r="GL130" s="7" t="str">
        <f t="shared" ca="1" si="453"/>
        <v>2</v>
      </c>
      <c r="GM130" s="7">
        <f ca="1">IFERROR(IF(GM129+GL130&gt;GN$4,GM129,GM129+GL130),"")</f>
        <v>60</v>
      </c>
      <c r="GN130" s="7">
        <f t="shared" ca="1" si="599"/>
        <v>0</v>
      </c>
      <c r="GO130" s="7">
        <f t="shared" ca="1" si="454"/>
        <v>0.16425404397016818</v>
      </c>
      <c r="GP130" s="7">
        <f t="shared" ca="1" si="455"/>
        <v>0.68189980218367796</v>
      </c>
      <c r="GQ130" s="7">
        <f t="shared" ca="1" si="456"/>
        <v>1</v>
      </c>
      <c r="GR130" s="7" t="str">
        <f t="shared" ca="1" si="457"/>
        <v>2</v>
      </c>
      <c r="GS130" s="7">
        <f ca="1">IFERROR(IF(GS129+GR130&gt;GT$4,GS129,GS129+GR130),"")</f>
        <v>60</v>
      </c>
      <c r="GT130" s="7">
        <f t="shared" ca="1" si="600"/>
        <v>0</v>
      </c>
      <c r="GU130" s="7">
        <f t="shared" ca="1" si="458"/>
        <v>0.15682192676626983</v>
      </c>
      <c r="GV130" s="7">
        <f t="shared" ca="1" si="459"/>
        <v>0.68933191938757632</v>
      </c>
      <c r="GW130" s="7">
        <f t="shared" ca="1" si="460"/>
        <v>1</v>
      </c>
      <c r="GX130" s="7" t="str">
        <f t="shared" ca="1" si="461"/>
        <v>2</v>
      </c>
      <c r="GY130" s="7">
        <f ca="1">IFERROR(IF(GY129+GX130&gt;GZ$4,GY129,GY129+GX130),"")</f>
        <v>60</v>
      </c>
      <c r="GZ130" s="7">
        <f t="shared" ca="1" si="601"/>
        <v>0</v>
      </c>
      <c r="HA130" s="7">
        <f t="shared" ca="1" si="462"/>
        <v>0.86643622422414812</v>
      </c>
      <c r="HB130" s="7">
        <f t="shared" ca="1" si="463"/>
        <v>-2.0282378070301976E-2</v>
      </c>
      <c r="HC130" s="7">
        <f t="shared" ca="1" si="464"/>
        <v>0</v>
      </c>
      <c r="HD130" s="7">
        <f t="shared" ca="1" si="465"/>
        <v>0</v>
      </c>
      <c r="HE130" s="7">
        <f ca="1">IFERROR(IF(HE129+HD130&gt;HF$4,HE129,HE129+HD130),"")</f>
        <v>60</v>
      </c>
      <c r="HF130" s="7">
        <f t="shared" ca="1" si="602"/>
        <v>0</v>
      </c>
      <c r="HG130" s="7">
        <f t="shared" ca="1" si="466"/>
        <v>0.45470688223989808</v>
      </c>
      <c r="HH130" s="7">
        <f t="shared" ca="1" si="467"/>
        <v>0.39144696391394807</v>
      </c>
      <c r="HI130" s="7">
        <f t="shared" ca="1" si="468"/>
        <v>1</v>
      </c>
      <c r="HJ130" s="7" t="str">
        <f t="shared" ca="1" si="469"/>
        <v>2</v>
      </c>
      <c r="HK130" s="7">
        <f ca="1">IFERROR(IF(HK129+HJ130&gt;HL$4,HK129,HK129+HJ130),"")</f>
        <v>60</v>
      </c>
      <c r="HL130" s="7">
        <f t="shared" ca="1" si="603"/>
        <v>0</v>
      </c>
      <c r="HM130" s="7">
        <f t="shared" ca="1" si="470"/>
        <v>0.50701808822353478</v>
      </c>
      <c r="HN130" s="7">
        <f t="shared" ca="1" si="471"/>
        <v>0.33913575793031137</v>
      </c>
      <c r="HO130" s="7">
        <f t="shared" ca="1" si="472"/>
        <v>1</v>
      </c>
      <c r="HP130" s="7" t="str">
        <f t="shared" ca="1" si="473"/>
        <v>2</v>
      </c>
      <c r="HQ130" s="7">
        <f ca="1">IFERROR(IF(HQ129+HP130&gt;HR$4,HQ129,HQ129+HP130),"")</f>
        <v>60</v>
      </c>
      <c r="HR130" s="7">
        <f t="shared" ca="1" si="604"/>
        <v>0</v>
      </c>
      <c r="HS130" s="7">
        <f t="shared" ca="1" si="474"/>
        <v>6.7304888129978591E-2</v>
      </c>
      <c r="HT130" s="7">
        <f t="shared" ca="1" si="475"/>
        <v>0.77884895802386755</v>
      </c>
      <c r="HU130" s="7">
        <f t="shared" ca="1" si="476"/>
        <v>1</v>
      </c>
      <c r="HV130" s="7" t="str">
        <f t="shared" ca="1" si="477"/>
        <v>2</v>
      </c>
      <c r="HW130" s="7">
        <f ca="1">IFERROR(IF(HW129+HV130&gt;HX$4,HW129,HW129+HV130),"")</f>
        <v>60</v>
      </c>
      <c r="HX130" s="7">
        <f t="shared" ca="1" si="605"/>
        <v>0</v>
      </c>
      <c r="HY130" s="7">
        <f t="shared" ca="1" si="478"/>
        <v>0.9211791409702057</v>
      </c>
      <c r="HZ130" s="7">
        <f t="shared" ca="1" si="479"/>
        <v>-7.5025294816359556E-2</v>
      </c>
      <c r="IA130" s="7">
        <f t="shared" ca="1" si="480"/>
        <v>0</v>
      </c>
      <c r="IB130" s="7">
        <f t="shared" ca="1" si="481"/>
        <v>0</v>
      </c>
      <c r="IC130" s="7">
        <f ca="1">IFERROR(IF(IC129+IB130&gt;ID$4,IC129,IC129+IB130),"")</f>
        <v>60</v>
      </c>
      <c r="ID130" s="7">
        <f t="shared" ca="1" si="606"/>
        <v>0</v>
      </c>
      <c r="IE130" s="7">
        <f t="shared" ca="1" si="482"/>
        <v>0.89839554628520624</v>
      </c>
      <c r="IF130" s="7">
        <f t="shared" ca="1" si="483"/>
        <v>-5.2241700131360091E-2</v>
      </c>
      <c r="IG130" s="7">
        <f t="shared" ca="1" si="484"/>
        <v>0</v>
      </c>
      <c r="IH130" s="7">
        <f t="shared" ca="1" si="485"/>
        <v>0</v>
      </c>
      <c r="II130" s="7">
        <f ca="1">IFERROR(IF(II129+IH130&gt;IJ$4,II129,II129+IH130),"")</f>
        <v>60</v>
      </c>
      <c r="IJ130" s="7">
        <f t="shared" ca="1" si="607"/>
        <v>0</v>
      </c>
      <c r="IK130" s="7">
        <f t="shared" ca="1" si="486"/>
        <v>0.10584477039798257</v>
      </c>
      <c r="IL130" s="7">
        <f t="shared" ca="1" si="487"/>
        <v>0.74030907575586358</v>
      </c>
      <c r="IM130" s="7">
        <f t="shared" ca="1" si="488"/>
        <v>1</v>
      </c>
      <c r="IN130" s="7" t="str">
        <f t="shared" ca="1" si="489"/>
        <v>2</v>
      </c>
      <c r="IO130" s="7">
        <f ca="1">IFERROR(IF(IO129+IN130&gt;IP$4,IO129,IO129+IN130),"")</f>
        <v>60</v>
      </c>
      <c r="IP130" s="7">
        <f t="shared" ca="1" si="608"/>
        <v>0</v>
      </c>
      <c r="IQ130" s="7">
        <f t="shared" ca="1" si="490"/>
        <v>4.6340192381982059E-2</v>
      </c>
      <c r="IR130" s="7">
        <f t="shared" ca="1" si="491"/>
        <v>0.79981365377186409</v>
      </c>
      <c r="IS130" s="7">
        <f t="shared" ca="1" si="492"/>
        <v>1</v>
      </c>
      <c r="IT130" s="7" t="str">
        <f t="shared" ca="1" si="493"/>
        <v>2</v>
      </c>
      <c r="IU130" s="7">
        <f ca="1">IFERROR(IF(IU129+IT130&gt;IV$4,IU129,IU129+IT130),"")</f>
        <v>60</v>
      </c>
      <c r="IV130" s="7">
        <f t="shared" ca="1" si="609"/>
        <v>0</v>
      </c>
      <c r="IW130" s="7">
        <f t="shared" ca="1" si="494"/>
        <v>0.89371715738536828</v>
      </c>
      <c r="IX130" s="7">
        <f t="shared" ca="1" si="495"/>
        <v>-4.7563311231522132E-2</v>
      </c>
      <c r="IY130" s="7">
        <f t="shared" ca="1" si="496"/>
        <v>0</v>
      </c>
      <c r="IZ130" s="7">
        <f t="shared" ca="1" si="497"/>
        <v>0</v>
      </c>
      <c r="JA130" s="7">
        <f ca="1">IFERROR(IF(JA129+IZ130&gt;JB$4,JA129,JA129+IZ130),"")</f>
        <v>60</v>
      </c>
      <c r="JB130" s="7">
        <f t="shared" ca="1" si="610"/>
        <v>0</v>
      </c>
      <c r="JC130" s="7">
        <f t="shared" ca="1" si="498"/>
        <v>0.666866421810837</v>
      </c>
      <c r="JD130" s="7">
        <f t="shared" ca="1" si="499"/>
        <v>0.17928742434300915</v>
      </c>
      <c r="JE130" s="7">
        <f t="shared" ca="1" si="500"/>
        <v>1</v>
      </c>
      <c r="JF130" s="7" t="str">
        <f t="shared" ca="1" si="501"/>
        <v>2</v>
      </c>
      <c r="JG130" s="7">
        <f ca="1">IFERROR(IF(JG129+JF130&gt;JH$4,JG129,JG129+JF130),"")</f>
        <v>60</v>
      </c>
      <c r="JH130" s="7">
        <f t="shared" ca="1" si="611"/>
        <v>0</v>
      </c>
      <c r="JI130" s="7">
        <f t="shared" ca="1" si="502"/>
        <v>0.89862806371369053</v>
      </c>
      <c r="JJ130" s="7">
        <f t="shared" ca="1" si="503"/>
        <v>-5.2474217559844383E-2</v>
      </c>
      <c r="JK130" s="7">
        <f t="shared" ca="1" si="504"/>
        <v>0</v>
      </c>
      <c r="JL130" s="7">
        <f t="shared" ca="1" si="505"/>
        <v>0</v>
      </c>
      <c r="JM130" s="7">
        <f ca="1">IFERROR(IF(JM129+JL130&gt;JN$4,JM129,JM129+JL130),"")</f>
        <v>60</v>
      </c>
      <c r="JN130" s="7">
        <f t="shared" ca="1" si="612"/>
        <v>0</v>
      </c>
      <c r="JO130" s="7">
        <f t="shared" ca="1" si="506"/>
        <v>0.33972545196457049</v>
      </c>
      <c r="JP130" s="7">
        <f t="shared" ca="1" si="507"/>
        <v>0.50642839418927565</v>
      </c>
      <c r="JQ130" s="7">
        <f t="shared" ca="1" si="508"/>
        <v>1</v>
      </c>
      <c r="JR130" s="7" t="str">
        <f t="shared" ca="1" si="509"/>
        <v>2</v>
      </c>
      <c r="JS130" s="7">
        <f ca="1">IFERROR(IF(JS129+JR130&gt;JT$4,JS129,JS129+JR130),"")</f>
        <v>60</v>
      </c>
      <c r="JT130" s="7">
        <f t="shared" ca="1" si="613"/>
        <v>0</v>
      </c>
      <c r="JU130" s="7">
        <f t="shared" ca="1" si="510"/>
        <v>0.28280149229553198</v>
      </c>
      <c r="JV130" s="7">
        <f t="shared" ca="1" si="511"/>
        <v>0.56335235385831417</v>
      </c>
      <c r="JW130" s="7">
        <f t="shared" ca="1" si="512"/>
        <v>1</v>
      </c>
      <c r="JX130" s="7" t="str">
        <f t="shared" ca="1" si="513"/>
        <v>2</v>
      </c>
      <c r="JY130" s="7">
        <f ca="1">IFERROR(IF(JY129+JX130&gt;JZ$4,JY129,JY129+JX130),"")</f>
        <v>60</v>
      </c>
      <c r="JZ130" s="7">
        <f t="shared" ca="1" si="614"/>
        <v>0</v>
      </c>
      <c r="KA130" s="7">
        <f t="shared" ca="1" si="514"/>
        <v>0.43242603400813484</v>
      </c>
      <c r="KB130" s="7">
        <f t="shared" ca="1" si="515"/>
        <v>0.4137278121457113</v>
      </c>
      <c r="KC130" s="7">
        <f t="shared" ca="1" si="516"/>
        <v>1</v>
      </c>
      <c r="KD130" s="7" t="str">
        <f t="shared" ca="1" si="517"/>
        <v>2</v>
      </c>
      <c r="KE130" s="7">
        <f ca="1">IFERROR(IF(KE129+KD130&gt;KF$4,KE129,KE129+KD130),"")</f>
        <v>60</v>
      </c>
      <c r="KF130" s="7">
        <f t="shared" ca="1" si="615"/>
        <v>0</v>
      </c>
      <c r="KG130" s="7">
        <f t="shared" ca="1" si="518"/>
        <v>0.80500291590820738</v>
      </c>
      <c r="KH130" s="7">
        <f t="shared" ca="1" si="519"/>
        <v>4.1150930245638762E-2</v>
      </c>
      <c r="KI130" s="7">
        <f t="shared" ca="1" si="520"/>
        <v>1</v>
      </c>
      <c r="KJ130" s="7" t="str">
        <f t="shared" ca="1" si="521"/>
        <v>2</v>
      </c>
      <c r="KK130" s="7">
        <f ca="1">IFERROR(IF(KK129+KJ130&gt;KL$4,KK129,KK129+KJ130),"")</f>
        <v>60</v>
      </c>
      <c r="KL130" s="7">
        <f t="shared" ca="1" si="616"/>
        <v>0</v>
      </c>
      <c r="KM130" s="7">
        <f t="shared" ca="1" si="522"/>
        <v>0.88543772186608471</v>
      </c>
      <c r="KN130" s="7">
        <f t="shared" ca="1" si="523"/>
        <v>-3.928387571223857E-2</v>
      </c>
      <c r="KO130" s="7">
        <f t="shared" ca="1" si="524"/>
        <v>0</v>
      </c>
      <c r="KP130" s="7">
        <f t="shared" ca="1" si="525"/>
        <v>0</v>
      </c>
      <c r="KQ130" s="7">
        <f ca="1">IFERROR(IF(KQ129+KP130&gt;KR$4,KQ129,KQ129+KP130),"")</f>
        <v>60</v>
      </c>
      <c r="KR130" s="7">
        <f t="shared" ca="1" si="617"/>
        <v>0</v>
      </c>
      <c r="KS130" s="7">
        <f t="shared" ca="1" si="526"/>
        <v>0.65934160753902071</v>
      </c>
      <c r="KT130" s="7">
        <f t="shared" ca="1" si="527"/>
        <v>0.18681223861482543</v>
      </c>
      <c r="KU130" s="7">
        <f t="shared" ca="1" si="528"/>
        <v>1</v>
      </c>
      <c r="KV130" s="7" t="str">
        <f t="shared" ca="1" si="529"/>
        <v>2</v>
      </c>
      <c r="KW130" s="7">
        <f ca="1">IFERROR(IF(KW129+KV130&gt;KX$4,KW129,KW129+KV130),"")</f>
        <v>60</v>
      </c>
      <c r="KX130" s="7">
        <f t="shared" ca="1" si="618"/>
        <v>0</v>
      </c>
      <c r="KY130" s="7">
        <f t="shared" ca="1" si="530"/>
        <v>0.59018802983277041</v>
      </c>
      <c r="KZ130" s="7">
        <f t="shared" ca="1" si="531"/>
        <v>0.25596581632107573</v>
      </c>
      <c r="LA130" s="7">
        <f t="shared" ca="1" si="532"/>
        <v>1</v>
      </c>
      <c r="LB130" s="7" t="str">
        <f t="shared" ca="1" si="533"/>
        <v>2</v>
      </c>
      <c r="LC130" s="7">
        <f ca="1">IFERROR(IF(LC129+LB130&gt;LD$4,LC129,LC129+LB130),"")</f>
        <v>60</v>
      </c>
      <c r="LD130" s="7">
        <f t="shared" ca="1" si="619"/>
        <v>0</v>
      </c>
      <c r="LE130" s="7">
        <f t="shared" ca="1" si="534"/>
        <v>0.22194687797507795</v>
      </c>
      <c r="LF130" s="7">
        <f t="shared" ca="1" si="535"/>
        <v>0.6242069681787682</v>
      </c>
      <c r="LG130" s="7">
        <f t="shared" ca="1" si="536"/>
        <v>1</v>
      </c>
      <c r="LH130" s="7" t="str">
        <f t="shared" ca="1" si="537"/>
        <v>2</v>
      </c>
      <c r="LI130" s="7">
        <f ca="1">IFERROR(IF(LI129+LH130&gt;LJ$4,LI129,LI129+LH130),"")</f>
        <v>60</v>
      </c>
      <c r="LJ130" s="7">
        <f t="shared" ca="1" si="620"/>
        <v>0</v>
      </c>
      <c r="LK130" s="7">
        <f t="shared" ca="1" si="538"/>
        <v>0.81567632492433739</v>
      </c>
      <c r="LL130" s="7">
        <f t="shared" ca="1" si="539"/>
        <v>3.0477521229508753E-2</v>
      </c>
      <c r="LM130" s="7">
        <f t="shared" ca="1" si="540"/>
        <v>1</v>
      </c>
      <c r="LN130" s="7" t="str">
        <f t="shared" ca="1" si="541"/>
        <v>2</v>
      </c>
      <c r="LO130" s="7">
        <f ca="1">IFERROR(IF(LO129+LN130&gt;LP$4,LO129,LO129+LN130),"")</f>
        <v>60</v>
      </c>
      <c r="LP130" s="7">
        <f t="shared" ca="1" si="621"/>
        <v>0</v>
      </c>
      <c r="LQ130" s="7">
        <f t="shared" ca="1" si="542"/>
        <v>0.3041222593383377</v>
      </c>
      <c r="LR130" s="7">
        <f t="shared" ca="1" si="543"/>
        <v>0.54203158681550845</v>
      </c>
      <c r="LS130" s="7">
        <f t="shared" ca="1" si="544"/>
        <v>1</v>
      </c>
      <c r="LT130" s="7" t="str">
        <f t="shared" ca="1" si="545"/>
        <v>2</v>
      </c>
      <c r="LU130" s="7">
        <f ca="1">IFERROR(IF(LU129+LT130&gt;LV$4,LU129,LU129+LT130),"")</f>
        <v>60</v>
      </c>
      <c r="LV130" s="7">
        <f t="shared" ca="1" si="622"/>
        <v>0</v>
      </c>
      <c r="LW130" s="7">
        <f t="shared" ca="1" si="546"/>
        <v>0.80333049370147092</v>
      </c>
      <c r="LX130" s="7">
        <f t="shared" ca="1" si="547"/>
        <v>4.282335245237523E-2</v>
      </c>
      <c r="LY130" s="7">
        <f t="shared" ca="1" si="548"/>
        <v>1</v>
      </c>
      <c r="LZ130" s="7" t="str">
        <f t="shared" ca="1" si="549"/>
        <v>2</v>
      </c>
      <c r="MA130" s="7">
        <f ca="1">IFERROR(IF(MA129+LZ130&gt;MB$4,MA129,MA129+LZ130),"")</f>
        <v>60</v>
      </c>
      <c r="MB130" s="7">
        <f t="shared" ca="1" si="623"/>
        <v>0</v>
      </c>
      <c r="MC130" s="7">
        <f t="shared" ca="1" si="550"/>
        <v>1.6282871180195113E-2</v>
      </c>
      <c r="MD130" s="7">
        <f t="shared" ca="1" si="551"/>
        <v>0.82987097497365103</v>
      </c>
      <c r="ME130" s="7">
        <f t="shared" ca="1" si="552"/>
        <v>2</v>
      </c>
      <c r="MF130" s="7">
        <f t="shared" ca="1" si="553"/>
        <v>5</v>
      </c>
      <c r="MG130" s="7">
        <f ca="1">IFERROR(IF(MG129+MF130&gt;MH$4,MG129,MG129+MF130),"")</f>
        <v>60</v>
      </c>
      <c r="MH130" s="7">
        <f t="shared" ca="1" si="624"/>
        <v>0</v>
      </c>
      <c r="MI130" s="7">
        <f t="shared" ca="1" si="554"/>
        <v>0.21655944806744731</v>
      </c>
      <c r="MJ130" s="7">
        <f t="shared" ca="1" si="555"/>
        <v>0.62959439808639883</v>
      </c>
      <c r="MK130" s="7">
        <f t="shared" ca="1" si="556"/>
        <v>1</v>
      </c>
      <c r="ML130" s="7" t="str">
        <f t="shared" ca="1" si="557"/>
        <v>2</v>
      </c>
      <c r="MM130" s="7">
        <f ca="1">IFERROR(IF(MM129+ML130&gt;MN$4,MM129,MM129+ML130),"")</f>
        <v>60</v>
      </c>
      <c r="MN130" s="7">
        <f t="shared" ca="1" si="625"/>
        <v>0</v>
      </c>
      <c r="MO130" s="7">
        <f t="shared" ca="1" si="558"/>
        <v>0.30780496034740412</v>
      </c>
      <c r="MP130" s="7">
        <f t="shared" ca="1" si="559"/>
        <v>0.53834888580644202</v>
      </c>
      <c r="MQ130" s="7">
        <f t="shared" ca="1" si="560"/>
        <v>1</v>
      </c>
      <c r="MR130" s="7" t="str">
        <f t="shared" ca="1" si="561"/>
        <v>2</v>
      </c>
      <c r="MS130" s="7">
        <f ca="1">IFERROR(IF(MS129+MR130&gt;MT$4,MS129,MS129+MR130),"")</f>
        <v>60</v>
      </c>
      <c r="MT130" s="7">
        <f t="shared" ca="1" si="626"/>
        <v>0</v>
      </c>
      <c r="MU130" s="7">
        <f t="shared" ca="1" si="562"/>
        <v>3.0136010295318871E-2</v>
      </c>
      <c r="MV130" s="7">
        <f t="shared" ca="1" si="563"/>
        <v>0.81601783585852727</v>
      </c>
      <c r="MW130" s="7">
        <f t="shared" ca="1" si="564"/>
        <v>2</v>
      </c>
      <c r="MX130" s="7">
        <f t="shared" ca="1" si="565"/>
        <v>5</v>
      </c>
      <c r="MY130" s="7">
        <f ca="1">IFERROR(IF(MY129+MX130&gt;MZ$4,MY129,MY129+MX130),"")</f>
        <v>60</v>
      </c>
      <c r="MZ130" s="7">
        <f t="shared" ca="1" si="627"/>
        <v>0</v>
      </c>
      <c r="NA130" s="7">
        <f t="shared" ca="1" si="566"/>
        <v>0.69248664812567839</v>
      </c>
      <c r="NB130" s="7">
        <f t="shared" ca="1" si="567"/>
        <v>0.15366719802816775</v>
      </c>
      <c r="NC130" s="7">
        <f t="shared" ca="1" si="568"/>
        <v>1</v>
      </c>
      <c r="ND130" s="7" t="str">
        <f t="shared" ca="1" si="569"/>
        <v>2</v>
      </c>
      <c r="NE130" s="7">
        <f ca="1">IFERROR(IF(NE129+ND130&gt;NF$4,NE129,NE129+ND130),"")</f>
        <v>60</v>
      </c>
      <c r="NF130" s="7">
        <f t="shared" ca="1" si="628"/>
        <v>0</v>
      </c>
      <c r="NG130" s="7">
        <f t="shared" ca="1" si="570"/>
        <v>0.28822369586958885</v>
      </c>
      <c r="NH130" s="7">
        <f t="shared" ca="1" si="571"/>
        <v>0.5579301502842573</v>
      </c>
      <c r="NI130" s="7">
        <f t="shared" ca="1" si="572"/>
        <v>1</v>
      </c>
      <c r="NJ130" s="7" t="str">
        <f t="shared" ca="1" si="573"/>
        <v>2</v>
      </c>
      <c r="NK130" s="7">
        <f ca="1">IFERROR(IF(NK129+NJ130&gt;NL$4,NK129,NK129+NJ130),"")</f>
        <v>60</v>
      </c>
      <c r="NL130" s="7">
        <f t="shared" ca="1" si="629"/>
        <v>0</v>
      </c>
      <c r="NM130" s="7">
        <f t="shared" ca="1" si="574"/>
        <v>0.17698514762674245</v>
      </c>
      <c r="NN130" s="7">
        <f t="shared" ca="1" si="575"/>
        <v>0.6691686985271037</v>
      </c>
      <c r="NO130" s="7">
        <f t="shared" ca="1" si="576"/>
        <v>1</v>
      </c>
      <c r="NP130" s="7" t="str">
        <f t="shared" ca="1" si="577"/>
        <v>2</v>
      </c>
      <c r="NQ130" s="7">
        <f ca="1">IFERROR(IF(NQ129+NP130&gt;NR$4,NQ129,NQ129+NP130),"")</f>
        <v>60</v>
      </c>
      <c r="NR130" s="7">
        <f t="shared" ca="1" si="630"/>
        <v>0</v>
      </c>
      <c r="NT130">
        <v>128</v>
      </c>
      <c r="NU130" s="7" t="s">
        <v>19</v>
      </c>
      <c r="NV130" s="7" t="str">
        <f t="shared" ca="1" si="335"/>
        <v/>
      </c>
      <c r="NW130" s="7" t="str">
        <f t="shared" ca="1" si="329"/>
        <v/>
      </c>
      <c r="NX130" t="str">
        <f ca="1">IFERROR(VLOOKUP(NT130,$K$3:$AK$568,8,FALSE),"")</f>
        <v/>
      </c>
      <c r="NY130" t="str">
        <f ca="1">IFERROR(VLOOKUP(NT130,$K$3:$AK$568,9,FALSE),"")</f>
        <v/>
      </c>
      <c r="NZ130" s="7" t="str">
        <f ca="1">IFERROR(VLOOKUP(NT130,$K$3:$AK$568,27,FALSE),"")</f>
        <v/>
      </c>
      <c r="OB130">
        <v>128</v>
      </c>
      <c r="OC130" s="7" t="s">
        <v>19</v>
      </c>
      <c r="OD130" t="e">
        <f t="shared" ca="1" si="336"/>
        <v>#N/A</v>
      </c>
      <c r="OE130" s="7" t="str">
        <f t="shared" ca="1" si="337"/>
        <v/>
      </c>
      <c r="OF130" s="7" t="str">
        <f t="shared" ca="1" si="338"/>
        <v/>
      </c>
      <c r="OG130" t="str">
        <f t="shared" ca="1" si="339"/>
        <v/>
      </c>
      <c r="OI130">
        <v>128</v>
      </c>
      <c r="OJ130" s="7" t="s">
        <v>19</v>
      </c>
      <c r="OK130" s="7" t="str">
        <f t="shared" ca="1" si="340"/>
        <v/>
      </c>
      <c r="OL130" s="7" t="str">
        <f t="shared" ca="1" si="341"/>
        <v/>
      </c>
      <c r="OM130" t="str">
        <f ca="1">IFERROR(VLOOKUP(OI130,$L$3:$AK$568,7,FALSE),"")</f>
        <v/>
      </c>
      <c r="ON130" t="str">
        <f ca="1">IFERROR(VLOOKUP(OI130,$L$3:$AK$568,8,FALSE),"")</f>
        <v/>
      </c>
      <c r="OO130" s="7" t="str">
        <f ca="1">IFERROR(VLOOKUP(OI130,$L$3:$AK$568,26,FALSE),"")</f>
        <v/>
      </c>
      <c r="OQ130">
        <v>128</v>
      </c>
      <c r="OR130" s="7" t="s">
        <v>19</v>
      </c>
      <c r="OS130" t="e">
        <f t="shared" ca="1" si="342"/>
        <v>#N/A</v>
      </c>
      <c r="OT130" s="7" t="str">
        <f t="shared" ca="1" si="343"/>
        <v/>
      </c>
      <c r="OU130" s="7" t="str">
        <f t="shared" ca="1" si="344"/>
        <v/>
      </c>
      <c r="OV130" t="str">
        <f t="shared" ca="1" si="345"/>
        <v/>
      </c>
      <c r="OX130">
        <v>128</v>
      </c>
      <c r="OY130" s="7" t="s">
        <v>19</v>
      </c>
      <c r="OZ130" s="7" t="str">
        <f t="shared" ca="1" si="346"/>
        <v/>
      </c>
      <c r="PA130" s="7" t="str">
        <f t="shared" ca="1" si="347"/>
        <v/>
      </c>
      <c r="PB130" t="str">
        <f ca="1">IFERROR(VLOOKUP(OX130,$M$3:$AK$568,6,FALSE),"")</f>
        <v/>
      </c>
      <c r="PC130" t="str">
        <f ca="1">IFERROR(VLOOKUP(OX130,$M$3:$AK$568,7,FALSE),"")</f>
        <v/>
      </c>
      <c r="PD130" s="7" t="str">
        <f ca="1">IFERROR(VLOOKUP(OX130,$M$3:$AK$568,25,FALSE),"")</f>
        <v/>
      </c>
      <c r="PF130">
        <v>128</v>
      </c>
      <c r="PG130" s="7" t="s">
        <v>19</v>
      </c>
      <c r="PH130" t="e">
        <f t="shared" ca="1" si="348"/>
        <v>#N/A</v>
      </c>
      <c r="PI130" s="7" t="str">
        <f t="shared" ca="1" si="349"/>
        <v/>
      </c>
      <c r="PJ130" s="7" t="str">
        <f t="shared" ca="1" si="350"/>
        <v/>
      </c>
      <c r="PK130" t="str">
        <f t="shared" ca="1" si="351"/>
        <v/>
      </c>
      <c r="PM130">
        <v>128</v>
      </c>
      <c r="PN130" s="7" t="s">
        <v>19</v>
      </c>
      <c r="PO130" s="202" t="str">
        <f t="shared" ca="1" si="352"/>
        <v/>
      </c>
      <c r="PP130" s="7" t="str">
        <f t="shared" ca="1" si="353"/>
        <v/>
      </c>
      <c r="PQ130" t="str">
        <f ca="1">IFERROR(VLOOKUP(PM130,$G$325:$R$409,12,FALSE),"")</f>
        <v/>
      </c>
      <c r="PR130" t="e">
        <f ca="1">VLOOKUP(PM130,$G$324:$Q$409,11,FALSE)</f>
        <v>#N/A</v>
      </c>
      <c r="PS130" s="7" t="str">
        <f ca="1">VLOOKUP(PQ130,$R$325:$Y$409,8,FALSE)</f>
        <v>- -</v>
      </c>
      <c r="PT130" s="7">
        <f ca="1">ReSt</f>
        <v>-4</v>
      </c>
      <c r="PU130" s="7" t="e">
        <f t="shared" ca="1" si="354"/>
        <v>#N/A</v>
      </c>
      <c r="PV130" s="7" t="e">
        <f t="shared" ca="1" si="355"/>
        <v>#N/A</v>
      </c>
      <c r="PW130" s="7" t="str">
        <f ca="1">VLOOKUP(PQ130,$R$325:$AK$409,8,FALSE)</f>
        <v>- -</v>
      </c>
      <c r="PX130" s="7"/>
      <c r="PY130">
        <v>128</v>
      </c>
      <c r="PZ130" s="7" t="s">
        <v>19</v>
      </c>
      <c r="QA130" t="str">
        <f t="shared" ca="1" si="356"/>
        <v/>
      </c>
      <c r="QB130" s="7" t="str">
        <f t="shared" ca="1" si="357"/>
        <v/>
      </c>
      <c r="QC130" s="7" t="str">
        <f t="shared" ca="1" si="358"/>
        <v/>
      </c>
      <c r="QD130" t="str">
        <f t="shared" ca="1" si="359"/>
        <v/>
      </c>
      <c r="QF130">
        <v>128</v>
      </c>
      <c r="QG130" s="7" t="s">
        <v>19</v>
      </c>
      <c r="QH130" s="7" t="str">
        <f t="shared" ca="1" si="360"/>
        <v/>
      </c>
      <c r="QI130" s="7" t="e">
        <f t="shared" ca="1" si="361"/>
        <v>#VALUE!</v>
      </c>
      <c r="QJ130" t="e">
        <f t="shared" ca="1" si="362"/>
        <v>#N/A</v>
      </c>
      <c r="QK130" s="7" t="e">
        <f t="shared" ca="1" si="363"/>
        <v>#N/A</v>
      </c>
      <c r="QM130">
        <v>128</v>
      </c>
      <c r="QN130" s="7" t="s">
        <v>19</v>
      </c>
      <c r="QO130" t="str">
        <f t="shared" ca="1" si="364"/>
        <v/>
      </c>
      <c r="QP130" s="7" t="str">
        <f t="shared" ca="1" si="365"/>
        <v/>
      </c>
      <c r="QQ130" t="str">
        <f t="shared" ca="1" si="366"/>
        <v/>
      </c>
    </row>
    <row r="131" spans="1:459" x14ac:dyDescent="0.25">
      <c r="A131" s="240" t="str">
        <f>IF('Character Sheet'!$B$4="Creature","N","Y")</f>
        <v>Y</v>
      </c>
      <c r="C131" s="75"/>
      <c r="D131" s="76"/>
      <c r="F131" s="75"/>
      <c r="G131" s="76"/>
      <c r="I131" s="75"/>
      <c r="J131" s="85"/>
      <c r="K131" s="85">
        <f t="shared" ca="1" si="330"/>
        <v>4</v>
      </c>
      <c r="L131" s="85">
        <f t="shared" ca="1" si="632"/>
        <v>0</v>
      </c>
      <c r="M131" s="70">
        <f t="shared" ca="1" si="643"/>
        <v>5</v>
      </c>
      <c r="O131" s="222">
        <f t="shared" ca="1" si="331"/>
        <v>203</v>
      </c>
      <c r="Q131" s="7" t="str">
        <f t="shared" si="633"/>
        <v>Weapon Smith</v>
      </c>
      <c r="R131" s="9" t="s">
        <v>1422</v>
      </c>
      <c r="S131" s="9" t="s">
        <v>1914</v>
      </c>
      <c r="T131" s="61" t="str">
        <f>SUBSTITUTE(IFERROR(IFERROR(VLOOKUP(R131,'[1]Skill Statistics'!$A$3:$C$513,2,FALSE),VLOOKUP(Q131,'[1]Skill Statistics'!$A$3:$C$513,2,FALSE)),T130),"R*","ReSt")</f>
        <v>Ag/Me</v>
      </c>
      <c r="U131" s="61" t="str">
        <f>IFERROR(IFERROR(VLOOKUP(R131,'[1]Skill Statistics'!$A$3:$C$513,3,FALSE),VLOOKUP(Q131,'[1]Skill Statistics'!$A$3:$C$513,3,FALSE)),U130)</f>
        <v>SD</v>
      </c>
      <c r="V131" s="61" t="str">
        <f>IF(ISNUMBER(SEARCH("Category",R131)),"- -",IFERROR(IFERROR(VLOOKUP(Q131,[1]Professions!$A$4:$AM$288,MATCH(Profession,[1]Professions!$A$1:$AM$1,0),FALSE),VLOOKUP(Q131,Calculations!$B$91:$I$95,8,FALSE)),"- -"))</f>
        <v>2 / 4</v>
      </c>
      <c r="W131" s="60">
        <f t="shared" ca="1" si="332"/>
        <v>0</v>
      </c>
      <c r="X131" s="7">
        <f ca="1">IFERROR(VLOOKUP(R131,$BS$6:$NR$519,MATCH(ActualLevel,$BS$3:$NR$3,0),FALSE),"- -")</f>
        <v>0</v>
      </c>
      <c r="Y131" s="7">
        <f t="shared" ca="1" si="640"/>
        <v>0</v>
      </c>
      <c r="Z131" s="7">
        <f ca="1">IFERROR(VLOOKUP(Y131,Charts!$BQ$2:$BR$52,2,FALSE),"- -")</f>
        <v>-25</v>
      </c>
      <c r="AA131" s="7">
        <f t="shared" ca="1" si="367"/>
        <v>-1</v>
      </c>
      <c r="AB131" s="7">
        <f t="shared" ca="1" si="634"/>
        <v>0</v>
      </c>
      <c r="AC131" s="7"/>
      <c r="AD131" s="7"/>
      <c r="AE131" s="7"/>
      <c r="AF131" s="7"/>
      <c r="AG131" s="7"/>
      <c r="AH131" s="43"/>
      <c r="AI131" s="7"/>
      <c r="AJ131" s="7"/>
      <c r="AK131" s="7">
        <f t="shared" ca="1" si="368"/>
        <v>-26</v>
      </c>
      <c r="AL131" s="7"/>
      <c r="AM131" s="69">
        <f>IFERROR(VLOOKUP(R131,'[1]Skill Statistics'!$A$3:$AN$513,MATCH(Profession,'[1]Skill Statistics'!$A$2:$AN$2,0),FALSE),0)</f>
        <v>0</v>
      </c>
      <c r="AN131" s="85">
        <f>IFERROR(VLOOKUP(Q131,'[1]Skill Statistics'!$A$3:$BK$513,MATCH(Archetype,'[1]Skill Statistics'!$A$2:$BK$2,0),FALSE),0)</f>
        <v>0</v>
      </c>
      <c r="AO131" s="85">
        <f>IFERROR(VLOOKUP(Q131,'[1]Skill Statistics'!$A$3:$BB$513,MATCH(Race,'[1]Skill Statistics'!$A$2:$BB$2,0),FALSE),0)</f>
        <v>0</v>
      </c>
      <c r="AP131" s="85">
        <f t="shared" ca="1" si="333"/>
        <v>-0.1</v>
      </c>
      <c r="AQ131" s="70"/>
      <c r="AS131" s="69">
        <f>IFERROR(VLOOKUP(Q131,'[1]Professional Skills'!$A$4:$AM$288,MATCH(Profession,'[1]Professional Skills'!$A$3:$AM$3,0),FALSE),"- -")</f>
        <v>0</v>
      </c>
      <c r="AU131" s="7">
        <f t="shared" si="636"/>
        <v>0</v>
      </c>
      <c r="AV131" s="7">
        <f t="shared" ca="1" si="635"/>
        <v>0</v>
      </c>
      <c r="AW131" t="str">
        <f t="shared" si="371"/>
        <v/>
      </c>
      <c r="AX131" t="str">
        <f>IFERROR(_xlfn.RANK.EQ(AW131,$AW$5:$AW$568),"")</f>
        <v/>
      </c>
      <c r="AY131">
        <f t="shared" ref="AY131:AY194" si="645">IF(IF(AT131="*",AY130,AW131)="",0,IF(AT131="*",AY130,AW131))</f>
        <v>0</v>
      </c>
      <c r="AZ131" s="70" t="str">
        <f t="shared" si="369"/>
        <v/>
      </c>
      <c r="BB131" s="69" t="str">
        <f>IFERROR(IF(Q131="Language",VLOOKUP(R131,[1]Cultures!$B$4:$N$218,MATCH(Culture,[1]Cultures!$B$3:$N$3,0),FALSE),VLOOKUP(Q131,[1]Cultures!$B$4:$O$212,MATCH(Culture,[1]Cultures!$B$3:$O$3,0),FALSE)),"- -")</f>
        <v>- -</v>
      </c>
      <c r="BD131">
        <f t="shared" ca="1" si="631"/>
        <v>0</v>
      </c>
      <c r="BE131" t="str">
        <f t="shared" si="578"/>
        <v/>
      </c>
      <c r="BG131">
        <f t="shared" ca="1" si="641"/>
        <v>0.6581194351648072</v>
      </c>
      <c r="BH131">
        <f ca="1">_xlfn.RANK.EQ(BG131,$BG$89:$BG$568)</f>
        <v>34</v>
      </c>
      <c r="BI131" s="7" t="str">
        <f t="shared" ca="1" si="644"/>
        <v>- -</v>
      </c>
      <c r="BK131" s="7">
        <f t="shared" ca="1" si="642"/>
        <v>0</v>
      </c>
      <c r="BL131" s="70">
        <f t="shared" ref="BL131:BL194" ca="1" si="646">IF(V131="- -","- -",SUM(BI131:BK131))</f>
        <v>0</v>
      </c>
      <c r="BN131" s="69">
        <f>IFERROR(VLOOKUP(V131,Charts!$BT$2:$BV$14,3,FALSE),"- -")</f>
        <v>0.76923076923076927</v>
      </c>
      <c r="BO131" s="85">
        <f t="shared" ca="1" si="334"/>
        <v>1.6305187504837317</v>
      </c>
      <c r="BP131" s="70">
        <f t="shared" ca="1" si="579"/>
        <v>203</v>
      </c>
      <c r="BR131" s="7">
        <v>126</v>
      </c>
      <c r="BS131" s="9" t="str">
        <f ca="1">VLOOKUP(BR131,$O$3:$R$568,4,FALSE)</f>
        <v>Magic Lore</v>
      </c>
      <c r="BT131" s="7" t="str">
        <f ca="1">VLOOKUP(BS131,$R$3:$V$568,5,FALSE)</f>
        <v>2 / 3</v>
      </c>
      <c r="BU131" s="7">
        <f ca="1">VLOOKUP(BT131,Charts!$BT$2:$BV$14,3,FALSE)</f>
        <v>0.84615384615384615</v>
      </c>
      <c r="BV131" s="7" t="str">
        <f t="shared" ca="1" si="372"/>
        <v>2</v>
      </c>
      <c r="BW131" s="7" t="str">
        <f t="shared" ca="1" si="373"/>
        <v>3</v>
      </c>
      <c r="BY131" s="7">
        <f t="shared" ca="1" si="374"/>
        <v>0.29669656979879189</v>
      </c>
      <c r="BZ131" s="7">
        <f t="shared" ca="1" si="375"/>
        <v>0.54945727635505426</v>
      </c>
      <c r="CA131" s="7">
        <f t="shared" ca="1" si="376"/>
        <v>1</v>
      </c>
      <c r="CB131" s="7" t="str">
        <f t="shared" ca="1" si="377"/>
        <v>2</v>
      </c>
      <c r="CC131" s="7">
        <f ca="1">IFERROR(IF(CC130+CB131&gt;CD$4,CC130,CC130+CB131),"")</f>
        <v>38</v>
      </c>
      <c r="CD131" s="7">
        <f t="shared" ca="1" si="580"/>
        <v>0</v>
      </c>
      <c r="CE131" s="7">
        <f t="shared" ca="1" si="378"/>
        <v>0.29266417174040538</v>
      </c>
      <c r="CF131" s="7">
        <f t="shared" ca="1" si="379"/>
        <v>0.55348967441344077</v>
      </c>
      <c r="CG131" s="7">
        <f t="shared" ca="1" si="380"/>
        <v>1</v>
      </c>
      <c r="CH131" s="7" t="str">
        <f t="shared" ca="1" si="381"/>
        <v>2</v>
      </c>
      <c r="CI131" s="7">
        <f ca="1">IFERROR(IF(CI130+CH131&gt;CJ$4,CI130,CI130+CH131),"")</f>
        <v>60</v>
      </c>
      <c r="CJ131" s="7">
        <f t="shared" ca="1" si="581"/>
        <v>0</v>
      </c>
      <c r="CK131" s="7">
        <f t="shared" ca="1" si="382"/>
        <v>0.59390231473763533</v>
      </c>
      <c r="CL131" s="7">
        <f t="shared" ca="1" si="383"/>
        <v>0.25225153141621082</v>
      </c>
      <c r="CM131" s="7">
        <f t="shared" ca="1" si="384"/>
        <v>1</v>
      </c>
      <c r="CN131" s="7" t="str">
        <f t="shared" ca="1" si="385"/>
        <v>2</v>
      </c>
      <c r="CO131" s="7">
        <f ca="1">IFERROR(IF(CO130+CN131&gt;CP$4,CO130,CO130+CN131),"")</f>
        <v>60</v>
      </c>
      <c r="CP131" s="7">
        <f t="shared" ca="1" si="582"/>
        <v>0</v>
      </c>
      <c r="CQ131" s="7">
        <f t="shared" ca="1" si="386"/>
        <v>0.61843517663686709</v>
      </c>
      <c r="CR131" s="7">
        <f t="shared" ca="1" si="387"/>
        <v>0.22771866951697906</v>
      </c>
      <c r="CS131" s="7">
        <f t="shared" ca="1" si="388"/>
        <v>1</v>
      </c>
      <c r="CT131" s="7" t="str">
        <f t="shared" ca="1" si="389"/>
        <v>2</v>
      </c>
      <c r="CU131" s="7">
        <f ca="1">IFERROR(IF(CU130+CT131&gt;CV$4,CU130,CU130+CT131),"")</f>
        <v>60</v>
      </c>
      <c r="CV131" s="7">
        <f t="shared" ca="1" si="583"/>
        <v>0</v>
      </c>
      <c r="CW131" s="7">
        <f t="shared" ca="1" si="390"/>
        <v>0.97056745895262542</v>
      </c>
      <c r="CX131" s="7">
        <f t="shared" ca="1" si="391"/>
        <v>-0.12441361279877927</v>
      </c>
      <c r="CY131" s="7">
        <f t="shared" ca="1" si="392"/>
        <v>0</v>
      </c>
      <c r="CZ131" s="7">
        <f t="shared" ca="1" si="393"/>
        <v>0</v>
      </c>
      <c r="DA131" s="7">
        <f ca="1">IFERROR(IF(DA130+CZ131&gt;DB$4,DA130,DA130+CZ131),"")</f>
        <v>60</v>
      </c>
      <c r="DB131" s="7">
        <f t="shared" ca="1" si="584"/>
        <v>0</v>
      </c>
      <c r="DC131" s="7">
        <f t="shared" ca="1" si="394"/>
        <v>9.0361997614604506E-2</v>
      </c>
      <c r="DD131" s="7">
        <f t="shared" ca="1" si="395"/>
        <v>0.75579184853924164</v>
      </c>
      <c r="DE131" s="7">
        <f t="shared" ca="1" si="396"/>
        <v>1</v>
      </c>
      <c r="DF131" s="7" t="str">
        <f t="shared" ca="1" si="397"/>
        <v>2</v>
      </c>
      <c r="DG131" s="7">
        <f ca="1">IFERROR(IF(DG130+DF131&gt;DH$4,DG130,DG130+DF131),"")</f>
        <v>60</v>
      </c>
      <c r="DH131" s="7">
        <f t="shared" ca="1" si="585"/>
        <v>0</v>
      </c>
      <c r="DI131" s="7">
        <f t="shared" ca="1" si="398"/>
        <v>0.48136673735025537</v>
      </c>
      <c r="DJ131" s="7">
        <f t="shared" ca="1" si="399"/>
        <v>0.36478710880359078</v>
      </c>
      <c r="DK131" s="7">
        <f t="shared" ca="1" si="400"/>
        <v>1</v>
      </c>
      <c r="DL131" s="7" t="str">
        <f t="shared" ca="1" si="401"/>
        <v>2</v>
      </c>
      <c r="DM131" s="7">
        <f ca="1">IFERROR(IF(DM130+DL131&gt;DN$4,DM130,DM130+DL131),"")</f>
        <v>60</v>
      </c>
      <c r="DN131" s="7">
        <f t="shared" ca="1" si="586"/>
        <v>0</v>
      </c>
      <c r="DO131" s="7">
        <f t="shared" ca="1" si="402"/>
        <v>0.79546082613131197</v>
      </c>
      <c r="DP131" s="7">
        <f t="shared" ca="1" si="403"/>
        <v>5.0693020022534174E-2</v>
      </c>
      <c r="DQ131" s="7">
        <f t="shared" ca="1" si="404"/>
        <v>1</v>
      </c>
      <c r="DR131" s="7" t="str">
        <f t="shared" ca="1" si="405"/>
        <v>2</v>
      </c>
      <c r="DS131" s="7">
        <f ca="1">IFERROR(IF(DS130+DR131&gt;DT$4,DS130,DS130+DR131),"")</f>
        <v>60</v>
      </c>
      <c r="DT131" s="7">
        <f t="shared" ca="1" si="587"/>
        <v>0</v>
      </c>
      <c r="DU131" s="7">
        <f t="shared" ca="1" si="406"/>
        <v>0.49624904507393985</v>
      </c>
      <c r="DV131" s="7">
        <f t="shared" ca="1" si="407"/>
        <v>0.34990480107990629</v>
      </c>
      <c r="DW131" s="7">
        <f t="shared" ca="1" si="408"/>
        <v>1</v>
      </c>
      <c r="DX131" s="7" t="str">
        <f t="shared" ca="1" si="409"/>
        <v>2</v>
      </c>
      <c r="DY131" s="7">
        <f ca="1">IFERROR(IF(DY130+DX131&gt;DZ$4,DY130,DY130+DX131),"")</f>
        <v>60</v>
      </c>
      <c r="DZ131" s="7">
        <f t="shared" ca="1" si="588"/>
        <v>0</v>
      </c>
      <c r="EA131" s="7">
        <f t="shared" ca="1" si="410"/>
        <v>0.12258774994416455</v>
      </c>
      <c r="EB131" s="7">
        <f t="shared" ca="1" si="411"/>
        <v>0.7235660962096816</v>
      </c>
      <c r="EC131" s="7">
        <f t="shared" ca="1" si="412"/>
        <v>1</v>
      </c>
      <c r="ED131" s="7" t="str">
        <f t="shared" ca="1" si="413"/>
        <v>2</v>
      </c>
      <c r="EE131" s="7">
        <f ca="1">IFERROR(IF(EE130+ED131&gt;EF$4,EE130,EE130+ED131),"")</f>
        <v>60</v>
      </c>
      <c r="EF131" s="7">
        <f t="shared" ca="1" si="589"/>
        <v>0</v>
      </c>
      <c r="EG131" s="7">
        <f t="shared" ca="1" si="414"/>
        <v>0.51908031381267805</v>
      </c>
      <c r="EH131" s="7">
        <f t="shared" ca="1" si="415"/>
        <v>0.32707353234116809</v>
      </c>
      <c r="EI131" s="7">
        <f t="shared" ca="1" si="416"/>
        <v>1</v>
      </c>
      <c r="EJ131" s="7" t="str">
        <f t="shared" ca="1" si="417"/>
        <v>2</v>
      </c>
      <c r="EK131" s="7">
        <f ca="1">IFERROR(IF(EK130+EJ131&gt;EL$4,EK130,EK130+EJ131),"")</f>
        <v>60</v>
      </c>
      <c r="EL131" s="7">
        <f t="shared" ca="1" si="590"/>
        <v>0</v>
      </c>
      <c r="EM131" s="7">
        <f t="shared" ca="1" si="418"/>
        <v>0.1404400874608831</v>
      </c>
      <c r="EN131" s="7">
        <f t="shared" ca="1" si="419"/>
        <v>0.70571375869296304</v>
      </c>
      <c r="EO131" s="7">
        <f t="shared" ca="1" si="420"/>
        <v>1</v>
      </c>
      <c r="EP131" s="7" t="str">
        <f t="shared" ca="1" si="421"/>
        <v>2</v>
      </c>
      <c r="EQ131" s="7">
        <f ca="1">IFERROR(IF(EQ130+EP131&gt;ER$4,EQ130,EQ130+EP131),"")</f>
        <v>60</v>
      </c>
      <c r="ER131" s="7">
        <f t="shared" ca="1" si="591"/>
        <v>0</v>
      </c>
      <c r="ES131" s="7">
        <f t="shared" ca="1" si="422"/>
        <v>9.3560815879769166E-2</v>
      </c>
      <c r="ET131" s="7">
        <f t="shared" ca="1" si="423"/>
        <v>0.75259303027407698</v>
      </c>
      <c r="EU131" s="7">
        <f t="shared" ca="1" si="424"/>
        <v>1</v>
      </c>
      <c r="EV131" s="7" t="str">
        <f t="shared" ca="1" si="425"/>
        <v>2</v>
      </c>
      <c r="EW131" s="7">
        <f ca="1">IFERROR(IF(EW130+EV131&gt;EX$4,EW130,EW130+EV131),"")</f>
        <v>60</v>
      </c>
      <c r="EX131" s="7">
        <f t="shared" ca="1" si="592"/>
        <v>0</v>
      </c>
      <c r="EY131" s="7">
        <f t="shared" ca="1" si="426"/>
        <v>0.18907569429288984</v>
      </c>
      <c r="EZ131" s="7">
        <f t="shared" ca="1" si="427"/>
        <v>0.65707815186095631</v>
      </c>
      <c r="FA131" s="7">
        <f t="shared" ca="1" si="428"/>
        <v>1</v>
      </c>
      <c r="FB131" s="7" t="str">
        <f t="shared" ca="1" si="429"/>
        <v>2</v>
      </c>
      <c r="FC131" s="7">
        <f ca="1">IFERROR(IF(FC130+FB131&gt;FD$4,FC130,FC130+FB131),"")</f>
        <v>60</v>
      </c>
      <c r="FD131" s="7">
        <f t="shared" ca="1" si="593"/>
        <v>0</v>
      </c>
      <c r="FE131" s="7">
        <f t="shared" ca="1" si="430"/>
        <v>0.81304750237746848</v>
      </c>
      <c r="FF131" s="7">
        <f t="shared" ca="1" si="431"/>
        <v>3.3106343776377667E-2</v>
      </c>
      <c r="FG131" s="7">
        <f t="shared" ca="1" si="432"/>
        <v>1</v>
      </c>
      <c r="FH131" s="7" t="str">
        <f t="shared" ca="1" si="433"/>
        <v>2</v>
      </c>
      <c r="FI131" s="7">
        <f ca="1">IFERROR(IF(FI130+FH131&gt;FJ$4,FI130,FI130+FH131),"")</f>
        <v>60</v>
      </c>
      <c r="FJ131" s="7">
        <f t="shared" ca="1" si="594"/>
        <v>0</v>
      </c>
      <c r="FK131" s="7">
        <f t="shared" ca="1" si="434"/>
        <v>0.57078864523893469</v>
      </c>
      <c r="FL131" s="7">
        <f t="shared" ca="1" si="435"/>
        <v>0.27536520091491146</v>
      </c>
      <c r="FM131" s="7">
        <f t="shared" ca="1" si="436"/>
        <v>1</v>
      </c>
      <c r="FN131" s="7" t="str">
        <f t="shared" ca="1" si="437"/>
        <v>2</v>
      </c>
      <c r="FO131" s="7">
        <f ca="1">IFERROR(IF(FO130+FN131&gt;FP$4,FO130,FO130+FN131),"")</f>
        <v>60</v>
      </c>
      <c r="FP131" s="7">
        <f t="shared" ca="1" si="595"/>
        <v>0</v>
      </c>
      <c r="FQ131" s="7">
        <f t="shared" ca="1" si="438"/>
        <v>0.99939566558149029</v>
      </c>
      <c r="FR131" s="7">
        <f t="shared" ca="1" si="439"/>
        <v>-0.15324181942764414</v>
      </c>
      <c r="FS131" s="7">
        <f t="shared" ca="1" si="440"/>
        <v>0</v>
      </c>
      <c r="FT131" s="7">
        <f t="shared" ca="1" si="441"/>
        <v>0</v>
      </c>
      <c r="FU131" s="7">
        <f ca="1">IFERROR(IF(FU130+FT131&gt;FV$4,FU130,FU130+FT131),"")</f>
        <v>60</v>
      </c>
      <c r="FV131" s="7">
        <f t="shared" ca="1" si="596"/>
        <v>0</v>
      </c>
      <c r="FW131" s="7">
        <f t="shared" ca="1" si="442"/>
        <v>0.97611538607017401</v>
      </c>
      <c r="FX131" s="7">
        <f t="shared" ca="1" si="443"/>
        <v>-0.12996153991632786</v>
      </c>
      <c r="FY131" s="7">
        <f t="shared" ca="1" si="444"/>
        <v>0</v>
      </c>
      <c r="FZ131" s="7">
        <f t="shared" ca="1" si="445"/>
        <v>0</v>
      </c>
      <c r="GA131" s="7">
        <f ca="1">IFERROR(IF(GA130+FZ131&gt;GB$4,GA130,GA130+FZ131),"")</f>
        <v>60</v>
      </c>
      <c r="GB131" s="7">
        <f t="shared" ca="1" si="597"/>
        <v>0</v>
      </c>
      <c r="GC131" s="7">
        <f t="shared" ca="1" si="446"/>
        <v>0.99618774207528615</v>
      </c>
      <c r="GD131" s="7">
        <f t="shared" ca="1" si="447"/>
        <v>-0.15003389592144001</v>
      </c>
      <c r="GE131" s="7">
        <f t="shared" ca="1" si="448"/>
        <v>0</v>
      </c>
      <c r="GF131" s="7">
        <f t="shared" ca="1" si="449"/>
        <v>0</v>
      </c>
      <c r="GG131" s="7">
        <f ca="1">IFERROR(IF(GG130+GF131&gt;GH$4,GG130,GG130+GF131),"")</f>
        <v>60</v>
      </c>
      <c r="GH131" s="7">
        <f t="shared" ca="1" si="598"/>
        <v>0</v>
      </c>
      <c r="GI131" s="7">
        <f t="shared" ca="1" si="450"/>
        <v>0.13758249938098133</v>
      </c>
      <c r="GJ131" s="7">
        <f t="shared" ca="1" si="451"/>
        <v>0.70857134677286482</v>
      </c>
      <c r="GK131" s="7">
        <f t="shared" ca="1" si="452"/>
        <v>1</v>
      </c>
      <c r="GL131" s="7" t="str">
        <f t="shared" ca="1" si="453"/>
        <v>2</v>
      </c>
      <c r="GM131" s="7">
        <f ca="1">IFERROR(IF(GM130+GL131&gt;GN$4,GM130,GM130+GL131),"")</f>
        <v>60</v>
      </c>
      <c r="GN131" s="7">
        <f t="shared" ca="1" si="599"/>
        <v>0</v>
      </c>
      <c r="GO131" s="7">
        <f t="shared" ca="1" si="454"/>
        <v>0.35865587143125477</v>
      </c>
      <c r="GP131" s="7">
        <f t="shared" ca="1" si="455"/>
        <v>0.48749797472259138</v>
      </c>
      <c r="GQ131" s="7">
        <f t="shared" ca="1" si="456"/>
        <v>1</v>
      </c>
      <c r="GR131" s="7" t="str">
        <f t="shared" ca="1" si="457"/>
        <v>2</v>
      </c>
      <c r="GS131" s="7">
        <f ca="1">IFERROR(IF(GS130+GR131&gt;GT$4,GS130,GS130+GR131),"")</f>
        <v>60</v>
      </c>
      <c r="GT131" s="7">
        <f t="shared" ca="1" si="600"/>
        <v>0</v>
      </c>
      <c r="GU131" s="7">
        <f t="shared" ca="1" si="458"/>
        <v>0.51806550295644449</v>
      </c>
      <c r="GV131" s="7">
        <f t="shared" ca="1" si="459"/>
        <v>0.32808834319740166</v>
      </c>
      <c r="GW131" s="7">
        <f t="shared" ca="1" si="460"/>
        <v>1</v>
      </c>
      <c r="GX131" s="7" t="str">
        <f t="shared" ca="1" si="461"/>
        <v>2</v>
      </c>
      <c r="GY131" s="7">
        <f ca="1">IFERROR(IF(GY130+GX131&gt;GZ$4,GY130,GY130+GX131),"")</f>
        <v>60</v>
      </c>
      <c r="GZ131" s="7">
        <f t="shared" ca="1" si="601"/>
        <v>0</v>
      </c>
      <c r="HA131" s="7">
        <f t="shared" ca="1" si="462"/>
        <v>0.18783252148102059</v>
      </c>
      <c r="HB131" s="7">
        <f t="shared" ca="1" si="463"/>
        <v>0.65832132467282556</v>
      </c>
      <c r="HC131" s="7">
        <f t="shared" ca="1" si="464"/>
        <v>1</v>
      </c>
      <c r="HD131" s="7" t="str">
        <f t="shared" ca="1" si="465"/>
        <v>2</v>
      </c>
      <c r="HE131" s="7">
        <f ca="1">IFERROR(IF(HE130+HD131&gt;HF$4,HE130,HE130+HD131),"")</f>
        <v>60</v>
      </c>
      <c r="HF131" s="7">
        <f t="shared" ca="1" si="602"/>
        <v>0</v>
      </c>
      <c r="HG131" s="7">
        <f t="shared" ca="1" si="466"/>
        <v>0.16948071472966375</v>
      </c>
      <c r="HH131" s="7">
        <f t="shared" ca="1" si="467"/>
        <v>0.67667313142418239</v>
      </c>
      <c r="HI131" s="7">
        <f t="shared" ca="1" si="468"/>
        <v>1</v>
      </c>
      <c r="HJ131" s="7" t="str">
        <f t="shared" ca="1" si="469"/>
        <v>2</v>
      </c>
      <c r="HK131" s="7">
        <f ca="1">IFERROR(IF(HK130+HJ131&gt;HL$4,HK130,HK130+HJ131),"")</f>
        <v>60</v>
      </c>
      <c r="HL131" s="7">
        <f t="shared" ca="1" si="603"/>
        <v>0</v>
      </c>
      <c r="HM131" s="7">
        <f t="shared" ca="1" si="470"/>
        <v>1.6312385614727476E-2</v>
      </c>
      <c r="HN131" s="7">
        <f t="shared" ca="1" si="471"/>
        <v>0.82984146053911867</v>
      </c>
      <c r="HO131" s="7">
        <f t="shared" ca="1" si="472"/>
        <v>2</v>
      </c>
      <c r="HP131" s="7">
        <f t="shared" ca="1" si="473"/>
        <v>5</v>
      </c>
      <c r="HQ131" s="7">
        <f ca="1">IFERROR(IF(HQ130+HP131&gt;HR$4,HQ130,HQ130+HP131),"")</f>
        <v>60</v>
      </c>
      <c r="HR131" s="7">
        <f t="shared" ca="1" si="604"/>
        <v>0</v>
      </c>
      <c r="HS131" s="7">
        <f t="shared" ca="1" si="474"/>
        <v>3.4216726488287219E-2</v>
      </c>
      <c r="HT131" s="7">
        <f t="shared" ca="1" si="475"/>
        <v>0.81193711966555893</v>
      </c>
      <c r="HU131" s="7">
        <f t="shared" ca="1" si="476"/>
        <v>2</v>
      </c>
      <c r="HV131" s="7">
        <f t="shared" ca="1" si="477"/>
        <v>5</v>
      </c>
      <c r="HW131" s="7">
        <f ca="1">IFERROR(IF(HW130+HV131&gt;HX$4,HW130,HW130+HV131),"")</f>
        <v>60</v>
      </c>
      <c r="HX131" s="7">
        <f t="shared" ca="1" si="605"/>
        <v>0</v>
      </c>
      <c r="HY131" s="7">
        <f t="shared" ca="1" si="478"/>
        <v>5.0271570878450023E-2</v>
      </c>
      <c r="HZ131" s="7">
        <f t="shared" ca="1" si="479"/>
        <v>0.79588227527539612</v>
      </c>
      <c r="IA131" s="7">
        <f t="shared" ca="1" si="480"/>
        <v>1</v>
      </c>
      <c r="IB131" s="7" t="str">
        <f t="shared" ca="1" si="481"/>
        <v>2</v>
      </c>
      <c r="IC131" s="7">
        <f ca="1">IFERROR(IF(IC130+IB131&gt;ID$4,IC130,IC130+IB131),"")</f>
        <v>60</v>
      </c>
      <c r="ID131" s="7">
        <f t="shared" ca="1" si="606"/>
        <v>0</v>
      </c>
      <c r="IE131" s="7">
        <f t="shared" ca="1" si="482"/>
        <v>0.65309704921645884</v>
      </c>
      <c r="IF131" s="7">
        <f t="shared" ca="1" si="483"/>
        <v>0.19305679693738731</v>
      </c>
      <c r="IG131" s="7">
        <f t="shared" ca="1" si="484"/>
        <v>1</v>
      </c>
      <c r="IH131" s="7" t="str">
        <f t="shared" ca="1" si="485"/>
        <v>2</v>
      </c>
      <c r="II131" s="7">
        <f ca="1">IFERROR(IF(II130+IH131&gt;IJ$4,II130,II130+IH131),"")</f>
        <v>60</v>
      </c>
      <c r="IJ131" s="7">
        <f t="shared" ca="1" si="607"/>
        <v>0</v>
      </c>
      <c r="IK131" s="7">
        <f t="shared" ca="1" si="486"/>
        <v>0.55887793621977044</v>
      </c>
      <c r="IL131" s="7">
        <f t="shared" ca="1" si="487"/>
        <v>0.2872759099340757</v>
      </c>
      <c r="IM131" s="7">
        <f t="shared" ca="1" si="488"/>
        <v>1</v>
      </c>
      <c r="IN131" s="7" t="str">
        <f t="shared" ca="1" si="489"/>
        <v>2</v>
      </c>
      <c r="IO131" s="7">
        <f ca="1">IFERROR(IF(IO130+IN131&gt;IP$4,IO130,IO130+IN131),"")</f>
        <v>60</v>
      </c>
      <c r="IP131" s="7">
        <f t="shared" ca="1" si="608"/>
        <v>0</v>
      </c>
      <c r="IQ131" s="7">
        <f t="shared" ca="1" si="490"/>
        <v>0.53632425614908563</v>
      </c>
      <c r="IR131" s="7">
        <f t="shared" ca="1" si="491"/>
        <v>0.30982959000476051</v>
      </c>
      <c r="IS131" s="7">
        <f t="shared" ca="1" si="492"/>
        <v>1</v>
      </c>
      <c r="IT131" s="7" t="str">
        <f t="shared" ca="1" si="493"/>
        <v>2</v>
      </c>
      <c r="IU131" s="7">
        <f ca="1">IFERROR(IF(IU130+IT131&gt;IV$4,IU130,IU130+IT131),"")</f>
        <v>60</v>
      </c>
      <c r="IV131" s="7">
        <f t="shared" ca="1" si="609"/>
        <v>0</v>
      </c>
      <c r="IW131" s="7">
        <f t="shared" ca="1" si="494"/>
        <v>0.34363589225712132</v>
      </c>
      <c r="IX131" s="7">
        <f t="shared" ca="1" si="495"/>
        <v>0.50251795389672482</v>
      </c>
      <c r="IY131" s="7">
        <f t="shared" ca="1" si="496"/>
        <v>1</v>
      </c>
      <c r="IZ131" s="7" t="str">
        <f t="shared" ca="1" si="497"/>
        <v>2</v>
      </c>
      <c r="JA131" s="7">
        <f ca="1">IFERROR(IF(JA130+IZ131&gt;JB$4,JA130,JA130+IZ131),"")</f>
        <v>60</v>
      </c>
      <c r="JB131" s="7">
        <f t="shared" ca="1" si="610"/>
        <v>0</v>
      </c>
      <c r="JC131" s="7">
        <f t="shared" ca="1" si="498"/>
        <v>0.15159283710832128</v>
      </c>
      <c r="JD131" s="7">
        <f t="shared" ca="1" si="499"/>
        <v>0.69456100904552487</v>
      </c>
      <c r="JE131" s="7">
        <f t="shared" ca="1" si="500"/>
        <v>1</v>
      </c>
      <c r="JF131" s="7" t="str">
        <f t="shared" ca="1" si="501"/>
        <v>2</v>
      </c>
      <c r="JG131" s="7">
        <f ca="1">IFERROR(IF(JG130+JF131&gt;JH$4,JG130,JG130+JF131),"")</f>
        <v>60</v>
      </c>
      <c r="JH131" s="7">
        <f t="shared" ca="1" si="611"/>
        <v>0</v>
      </c>
      <c r="JI131" s="7">
        <f t="shared" ca="1" si="502"/>
        <v>0.44035586420154105</v>
      </c>
      <c r="JJ131" s="7">
        <f t="shared" ca="1" si="503"/>
        <v>0.4057979819523051</v>
      </c>
      <c r="JK131" s="7">
        <f t="shared" ca="1" si="504"/>
        <v>1</v>
      </c>
      <c r="JL131" s="7" t="str">
        <f t="shared" ca="1" si="505"/>
        <v>2</v>
      </c>
      <c r="JM131" s="7">
        <f ca="1">IFERROR(IF(JM130+JL131&gt;JN$4,JM130,JM130+JL131),"")</f>
        <v>60</v>
      </c>
      <c r="JN131" s="7">
        <f t="shared" ca="1" si="612"/>
        <v>0</v>
      </c>
      <c r="JO131" s="7">
        <f t="shared" ca="1" si="506"/>
        <v>0.82784289070055517</v>
      </c>
      <c r="JP131" s="7">
        <f t="shared" ca="1" si="507"/>
        <v>1.8310955453290978E-2</v>
      </c>
      <c r="JQ131" s="7">
        <f t="shared" ca="1" si="508"/>
        <v>1</v>
      </c>
      <c r="JR131" s="7" t="str">
        <f t="shared" ca="1" si="509"/>
        <v>2</v>
      </c>
      <c r="JS131" s="7">
        <f ca="1">IFERROR(IF(JS130+JR131&gt;JT$4,JS130,JS130+JR131),"")</f>
        <v>60</v>
      </c>
      <c r="JT131" s="7">
        <f t="shared" ca="1" si="613"/>
        <v>0</v>
      </c>
      <c r="JU131" s="7">
        <f t="shared" ca="1" si="510"/>
        <v>0.49707866400644041</v>
      </c>
      <c r="JV131" s="7">
        <f t="shared" ca="1" si="511"/>
        <v>0.34907518214740574</v>
      </c>
      <c r="JW131" s="7">
        <f t="shared" ca="1" si="512"/>
        <v>1</v>
      </c>
      <c r="JX131" s="7" t="str">
        <f t="shared" ca="1" si="513"/>
        <v>2</v>
      </c>
      <c r="JY131" s="7">
        <f ca="1">IFERROR(IF(JY130+JX131&gt;JZ$4,JY130,JY130+JX131),"")</f>
        <v>60</v>
      </c>
      <c r="JZ131" s="7">
        <f t="shared" ca="1" si="614"/>
        <v>0</v>
      </c>
      <c r="KA131" s="7">
        <f t="shared" ca="1" si="514"/>
        <v>0.61506811325736888</v>
      </c>
      <c r="KB131" s="7">
        <f t="shared" ca="1" si="515"/>
        <v>0.23108573289647727</v>
      </c>
      <c r="KC131" s="7">
        <f t="shared" ca="1" si="516"/>
        <v>1</v>
      </c>
      <c r="KD131" s="7" t="str">
        <f t="shared" ca="1" si="517"/>
        <v>2</v>
      </c>
      <c r="KE131" s="7">
        <f ca="1">IFERROR(IF(KE130+KD131&gt;KF$4,KE130,KE130+KD131),"")</f>
        <v>60</v>
      </c>
      <c r="KF131" s="7">
        <f t="shared" ca="1" si="615"/>
        <v>0</v>
      </c>
      <c r="KG131" s="7">
        <f t="shared" ca="1" si="518"/>
        <v>0.70832919603194588</v>
      </c>
      <c r="KH131" s="7">
        <f t="shared" ca="1" si="519"/>
        <v>0.13782465012190026</v>
      </c>
      <c r="KI131" s="7">
        <f t="shared" ca="1" si="520"/>
        <v>1</v>
      </c>
      <c r="KJ131" s="7" t="str">
        <f t="shared" ca="1" si="521"/>
        <v>2</v>
      </c>
      <c r="KK131" s="7">
        <f ca="1">IFERROR(IF(KK130+KJ131&gt;KL$4,KK130,KK130+KJ131),"")</f>
        <v>60</v>
      </c>
      <c r="KL131" s="7">
        <f t="shared" ca="1" si="616"/>
        <v>0</v>
      </c>
      <c r="KM131" s="7">
        <f t="shared" ca="1" si="522"/>
        <v>0.14542518334569932</v>
      </c>
      <c r="KN131" s="7">
        <f t="shared" ca="1" si="523"/>
        <v>0.70072866280814683</v>
      </c>
      <c r="KO131" s="7">
        <f t="shared" ca="1" si="524"/>
        <v>1</v>
      </c>
      <c r="KP131" s="7" t="str">
        <f t="shared" ca="1" si="525"/>
        <v>2</v>
      </c>
      <c r="KQ131" s="7">
        <f ca="1">IFERROR(IF(KQ130+KP131&gt;KR$4,KQ130,KQ130+KP131),"")</f>
        <v>60</v>
      </c>
      <c r="KR131" s="7">
        <f t="shared" ca="1" si="617"/>
        <v>0</v>
      </c>
      <c r="KS131" s="7">
        <f t="shared" ca="1" si="526"/>
        <v>0.57326703855400452</v>
      </c>
      <c r="KT131" s="7">
        <f t="shared" ca="1" si="527"/>
        <v>0.27288680759984163</v>
      </c>
      <c r="KU131" s="7">
        <f t="shared" ca="1" si="528"/>
        <v>1</v>
      </c>
      <c r="KV131" s="7" t="str">
        <f t="shared" ca="1" si="529"/>
        <v>2</v>
      </c>
      <c r="KW131" s="7">
        <f ca="1">IFERROR(IF(KW130+KV131&gt;KX$4,KW130,KW130+KV131),"")</f>
        <v>60</v>
      </c>
      <c r="KX131" s="7">
        <f t="shared" ca="1" si="618"/>
        <v>0</v>
      </c>
      <c r="KY131" s="7">
        <f t="shared" ca="1" si="530"/>
        <v>0.99404030152899947</v>
      </c>
      <c r="KZ131" s="7">
        <f t="shared" ca="1" si="531"/>
        <v>-0.14788645537515333</v>
      </c>
      <c r="LA131" s="7">
        <f t="shared" ca="1" si="532"/>
        <v>0</v>
      </c>
      <c r="LB131" s="7">
        <f t="shared" ca="1" si="533"/>
        <v>0</v>
      </c>
      <c r="LC131" s="7">
        <f ca="1">IFERROR(IF(LC130+LB131&gt;LD$4,LC130,LC130+LB131),"")</f>
        <v>60</v>
      </c>
      <c r="LD131" s="7">
        <f t="shared" ca="1" si="619"/>
        <v>0</v>
      </c>
      <c r="LE131" s="7">
        <f t="shared" ca="1" si="534"/>
        <v>0.99249346216813672</v>
      </c>
      <c r="LF131" s="7">
        <f t="shared" ca="1" si="535"/>
        <v>-0.14633961601429057</v>
      </c>
      <c r="LG131" s="7">
        <f t="shared" ca="1" si="536"/>
        <v>0</v>
      </c>
      <c r="LH131" s="7">
        <f t="shared" ca="1" si="537"/>
        <v>0</v>
      </c>
      <c r="LI131" s="7">
        <f ca="1">IFERROR(IF(LI130+LH131&gt;LJ$4,LI130,LI130+LH131),"")</f>
        <v>60</v>
      </c>
      <c r="LJ131" s="7">
        <f t="shared" ca="1" si="620"/>
        <v>0</v>
      </c>
      <c r="LK131" s="7">
        <f t="shared" ca="1" si="538"/>
        <v>0.39908563273172104</v>
      </c>
      <c r="LL131" s="7">
        <f t="shared" ca="1" si="539"/>
        <v>0.4470682134221251</v>
      </c>
      <c r="LM131" s="7">
        <f t="shared" ca="1" si="540"/>
        <v>1</v>
      </c>
      <c r="LN131" s="7" t="str">
        <f t="shared" ca="1" si="541"/>
        <v>2</v>
      </c>
      <c r="LO131" s="7">
        <f ca="1">IFERROR(IF(LO130+LN131&gt;LP$4,LO130,LO130+LN131),"")</f>
        <v>60</v>
      </c>
      <c r="LP131" s="7">
        <f t="shared" ca="1" si="621"/>
        <v>0</v>
      </c>
      <c r="LQ131" s="7">
        <f t="shared" ca="1" si="542"/>
        <v>0.79387507618365993</v>
      </c>
      <c r="LR131" s="7">
        <f t="shared" ca="1" si="543"/>
        <v>5.2278769970186212E-2</v>
      </c>
      <c r="LS131" s="7">
        <f t="shared" ca="1" si="544"/>
        <v>1</v>
      </c>
      <c r="LT131" s="7" t="str">
        <f t="shared" ca="1" si="545"/>
        <v>2</v>
      </c>
      <c r="LU131" s="7">
        <f ca="1">IFERROR(IF(LU130+LT131&gt;LV$4,LU130,LU130+LT131),"")</f>
        <v>60</v>
      </c>
      <c r="LV131" s="7">
        <f t="shared" ca="1" si="622"/>
        <v>0</v>
      </c>
      <c r="LW131" s="7">
        <f t="shared" ca="1" si="546"/>
        <v>0.42277941006684838</v>
      </c>
      <c r="LX131" s="7">
        <f t="shared" ca="1" si="547"/>
        <v>0.42337443608699776</v>
      </c>
      <c r="LY131" s="7">
        <f t="shared" ca="1" si="548"/>
        <v>1</v>
      </c>
      <c r="LZ131" s="7" t="str">
        <f t="shared" ca="1" si="549"/>
        <v>2</v>
      </c>
      <c r="MA131" s="7">
        <f ca="1">IFERROR(IF(MA130+LZ131&gt;MB$4,MA130,MA130+LZ131),"")</f>
        <v>60</v>
      </c>
      <c r="MB131" s="7">
        <f t="shared" ca="1" si="623"/>
        <v>0</v>
      </c>
      <c r="MC131" s="7">
        <f t="shared" ca="1" si="550"/>
        <v>0.58044923763466361</v>
      </c>
      <c r="MD131" s="7">
        <f t="shared" ca="1" si="551"/>
        <v>0.26570460851918254</v>
      </c>
      <c r="ME131" s="7">
        <f t="shared" ca="1" si="552"/>
        <v>1</v>
      </c>
      <c r="MF131" s="7" t="str">
        <f t="shared" ca="1" si="553"/>
        <v>2</v>
      </c>
      <c r="MG131" s="7">
        <f ca="1">IFERROR(IF(MG130+MF131&gt;MH$4,MG130,MG130+MF131),"")</f>
        <v>60</v>
      </c>
      <c r="MH131" s="7">
        <f t="shared" ca="1" si="624"/>
        <v>0</v>
      </c>
      <c r="MI131" s="7">
        <f t="shared" ca="1" si="554"/>
        <v>4.7359415272028249E-2</v>
      </c>
      <c r="MJ131" s="7">
        <f t="shared" ca="1" si="555"/>
        <v>0.7987944308818179</v>
      </c>
      <c r="MK131" s="7">
        <f t="shared" ca="1" si="556"/>
        <v>1</v>
      </c>
      <c r="ML131" s="7" t="str">
        <f t="shared" ca="1" si="557"/>
        <v>2</v>
      </c>
      <c r="MM131" s="7">
        <f ca="1">IFERROR(IF(MM130+ML131&gt;MN$4,MM130,MM130+ML131),"")</f>
        <v>60</v>
      </c>
      <c r="MN131" s="7">
        <f t="shared" ca="1" si="625"/>
        <v>0</v>
      </c>
      <c r="MO131" s="7">
        <f t="shared" ca="1" si="558"/>
        <v>0.26571255718119491</v>
      </c>
      <c r="MP131" s="7">
        <f t="shared" ca="1" si="559"/>
        <v>0.58044128897265124</v>
      </c>
      <c r="MQ131" s="7">
        <f t="shared" ca="1" si="560"/>
        <v>1</v>
      </c>
      <c r="MR131" s="7" t="str">
        <f t="shared" ca="1" si="561"/>
        <v>2</v>
      </c>
      <c r="MS131" s="7">
        <f ca="1">IFERROR(IF(MS130+MR131&gt;MT$4,MS130,MS130+MR131),"")</f>
        <v>60</v>
      </c>
      <c r="MT131" s="7">
        <f t="shared" ca="1" si="626"/>
        <v>0</v>
      </c>
      <c r="MU131" s="7">
        <f t="shared" ca="1" si="562"/>
        <v>0.52880666190052361</v>
      </c>
      <c r="MV131" s="7">
        <f t="shared" ca="1" si="563"/>
        <v>0.31734718425332253</v>
      </c>
      <c r="MW131" s="7">
        <f t="shared" ca="1" si="564"/>
        <v>1</v>
      </c>
      <c r="MX131" s="7" t="str">
        <f t="shared" ca="1" si="565"/>
        <v>2</v>
      </c>
      <c r="MY131" s="7">
        <f ca="1">IFERROR(IF(MY130+MX131&gt;MZ$4,MY130,MY130+MX131),"")</f>
        <v>60</v>
      </c>
      <c r="MZ131" s="7">
        <f t="shared" ca="1" si="627"/>
        <v>0</v>
      </c>
      <c r="NA131" s="7">
        <f t="shared" ca="1" si="566"/>
        <v>0.13087002969694683</v>
      </c>
      <c r="NB131" s="7">
        <f t="shared" ca="1" si="567"/>
        <v>0.71528381645689931</v>
      </c>
      <c r="NC131" s="7">
        <f t="shared" ca="1" si="568"/>
        <v>1</v>
      </c>
      <c r="ND131" s="7" t="str">
        <f t="shared" ca="1" si="569"/>
        <v>2</v>
      </c>
      <c r="NE131" s="7">
        <f ca="1">IFERROR(IF(NE130+ND131&gt;NF$4,NE130,NE130+ND131),"")</f>
        <v>60</v>
      </c>
      <c r="NF131" s="7">
        <f t="shared" ca="1" si="628"/>
        <v>0</v>
      </c>
      <c r="NG131" s="7">
        <f t="shared" ca="1" si="570"/>
        <v>0.56512861397253522</v>
      </c>
      <c r="NH131" s="7">
        <f t="shared" ca="1" si="571"/>
        <v>0.28102523218131092</v>
      </c>
      <c r="NI131" s="7">
        <f t="shared" ca="1" si="572"/>
        <v>1</v>
      </c>
      <c r="NJ131" s="7" t="str">
        <f t="shared" ca="1" si="573"/>
        <v>2</v>
      </c>
      <c r="NK131" s="7">
        <f ca="1">IFERROR(IF(NK130+NJ131&gt;NL$4,NK130,NK130+NJ131),"")</f>
        <v>60</v>
      </c>
      <c r="NL131" s="7">
        <f t="shared" ca="1" si="629"/>
        <v>0</v>
      </c>
      <c r="NM131" s="7">
        <f t="shared" ca="1" si="574"/>
        <v>3.1941991726479158E-2</v>
      </c>
      <c r="NN131" s="7">
        <f t="shared" ca="1" si="575"/>
        <v>0.81421185442736699</v>
      </c>
      <c r="NO131" s="7">
        <f t="shared" ca="1" si="576"/>
        <v>2</v>
      </c>
      <c r="NP131" s="7">
        <f t="shared" ca="1" si="577"/>
        <v>5</v>
      </c>
      <c r="NQ131" s="7">
        <f ca="1">IFERROR(IF(NQ130+NP131&gt;NR$4,NQ130,NQ130+NP131),"")</f>
        <v>60</v>
      </c>
      <c r="NR131" s="7">
        <f t="shared" ca="1" si="630"/>
        <v>0</v>
      </c>
      <c r="NT131">
        <v>129</v>
      </c>
      <c r="NU131" s="7" t="s">
        <v>19</v>
      </c>
      <c r="NV131" s="7" t="str">
        <f t="shared" ca="1" si="335"/>
        <v/>
      </c>
      <c r="NW131" s="7" t="str">
        <f t="shared" ref="NW131:NW194" ca="1" si="647">IFERROR(_xlfn.RANK.EQ(NV131,$NV$3:$NV$427),"")</f>
        <v/>
      </c>
      <c r="NX131" t="str">
        <f ca="1">IFERROR(VLOOKUP(NT131,$K$3:$AK$568,8,FALSE),"")</f>
        <v/>
      </c>
      <c r="NY131" t="str">
        <f ca="1">IFERROR(VLOOKUP(NT131,$K$3:$AK$568,9,FALSE),"")</f>
        <v/>
      </c>
      <c r="NZ131" s="7" t="str">
        <f ca="1">IFERROR(VLOOKUP(NT131,$K$3:$AK$568,27,FALSE),"")</f>
        <v/>
      </c>
      <c r="OB131">
        <v>129</v>
      </c>
      <c r="OC131" s="7" t="s">
        <v>19</v>
      </c>
      <c r="OD131" t="e">
        <f t="shared" ca="1" si="336"/>
        <v>#N/A</v>
      </c>
      <c r="OE131" s="7" t="str">
        <f t="shared" ca="1" si="337"/>
        <v/>
      </c>
      <c r="OF131" s="7" t="str">
        <f t="shared" ca="1" si="338"/>
        <v/>
      </c>
      <c r="OG131" t="str">
        <f t="shared" ca="1" si="339"/>
        <v/>
      </c>
      <c r="OI131">
        <v>129</v>
      </c>
      <c r="OJ131" s="7" t="s">
        <v>19</v>
      </c>
      <c r="OK131" s="7" t="str">
        <f t="shared" ca="1" si="340"/>
        <v/>
      </c>
      <c r="OL131" s="7" t="str">
        <f t="shared" ca="1" si="341"/>
        <v/>
      </c>
      <c r="OM131" t="str">
        <f ca="1">IFERROR(VLOOKUP(OI131,$L$3:$AK$568,7,FALSE),"")</f>
        <v/>
      </c>
      <c r="ON131" t="str">
        <f ca="1">IFERROR(VLOOKUP(OI131,$L$3:$AK$568,8,FALSE),"")</f>
        <v/>
      </c>
      <c r="OO131" s="7" t="str">
        <f ca="1">IFERROR(VLOOKUP(OI131,$L$3:$AK$568,26,FALSE),"")</f>
        <v/>
      </c>
      <c r="OQ131">
        <v>129</v>
      </c>
      <c r="OR131" s="7" t="s">
        <v>19</v>
      </c>
      <c r="OS131" t="e">
        <f t="shared" ca="1" si="342"/>
        <v>#N/A</v>
      </c>
      <c r="OT131" s="7" t="str">
        <f t="shared" ca="1" si="343"/>
        <v/>
      </c>
      <c r="OU131" s="7" t="str">
        <f t="shared" ca="1" si="344"/>
        <v/>
      </c>
      <c r="OV131" t="str">
        <f t="shared" ca="1" si="345"/>
        <v/>
      </c>
      <c r="OX131">
        <v>129</v>
      </c>
      <c r="OY131" s="7" t="s">
        <v>19</v>
      </c>
      <c r="OZ131" s="7" t="str">
        <f t="shared" ca="1" si="346"/>
        <v/>
      </c>
      <c r="PA131" s="7" t="str">
        <f t="shared" ca="1" si="347"/>
        <v/>
      </c>
      <c r="PB131" t="str">
        <f ca="1">IFERROR(VLOOKUP(OX131,$M$3:$AK$568,6,FALSE),"")</f>
        <v/>
      </c>
      <c r="PC131" t="str">
        <f ca="1">IFERROR(VLOOKUP(OX131,$M$3:$AK$568,7,FALSE),"")</f>
        <v/>
      </c>
      <c r="PD131" s="7" t="str">
        <f ca="1">IFERROR(VLOOKUP(OX131,$M$3:$AK$568,25,FALSE),"")</f>
        <v/>
      </c>
      <c r="PF131">
        <v>129</v>
      </c>
      <c r="PG131" s="7" t="s">
        <v>19</v>
      </c>
      <c r="PH131" t="e">
        <f t="shared" ca="1" si="348"/>
        <v>#N/A</v>
      </c>
      <c r="PI131" s="7" t="str">
        <f t="shared" ca="1" si="349"/>
        <v/>
      </c>
      <c r="PJ131" s="7" t="str">
        <f t="shared" ca="1" si="350"/>
        <v/>
      </c>
      <c r="PK131" t="str">
        <f t="shared" ca="1" si="351"/>
        <v/>
      </c>
      <c r="PM131">
        <v>129</v>
      </c>
      <c r="PN131" s="7" t="s">
        <v>19</v>
      </c>
      <c r="PO131" s="202" t="str">
        <f t="shared" ca="1" si="352"/>
        <v/>
      </c>
      <c r="PP131" s="7" t="str">
        <f t="shared" ca="1" si="353"/>
        <v/>
      </c>
      <c r="PQ131" t="str">
        <f ca="1">IFERROR(VLOOKUP(PM131,$G$325:$R$409,12,FALSE),"")</f>
        <v/>
      </c>
      <c r="PR131" t="e">
        <f ca="1">VLOOKUP(PM131,$G$324:$Q$409,11,FALSE)</f>
        <v>#N/A</v>
      </c>
      <c r="PS131" s="7" t="str">
        <f ca="1">VLOOKUP(PQ131,$R$325:$Y$409,8,FALSE)</f>
        <v>- -</v>
      </c>
      <c r="PT131" s="7">
        <f ca="1">ReSt</f>
        <v>-4</v>
      </c>
      <c r="PU131" s="7" t="e">
        <f t="shared" ca="1" si="354"/>
        <v>#N/A</v>
      </c>
      <c r="PV131" s="7" t="e">
        <f t="shared" ca="1" si="355"/>
        <v>#N/A</v>
      </c>
      <c r="PW131" s="7" t="str">
        <f ca="1">VLOOKUP(PQ131,$R$325:$AK$409,8,FALSE)</f>
        <v>- -</v>
      </c>
      <c r="PX131" s="7"/>
      <c r="PY131">
        <v>129</v>
      </c>
      <c r="PZ131" s="7" t="s">
        <v>19</v>
      </c>
      <c r="QA131" t="str">
        <f t="shared" ca="1" si="356"/>
        <v/>
      </c>
      <c r="QB131" s="7" t="str">
        <f t="shared" ca="1" si="357"/>
        <v/>
      </c>
      <c r="QC131" s="7" t="str">
        <f t="shared" ca="1" si="358"/>
        <v/>
      </c>
      <c r="QD131" t="str">
        <f t="shared" ca="1" si="359"/>
        <v/>
      </c>
      <c r="QF131">
        <v>129</v>
      </c>
      <c r="QG131" s="7" t="s">
        <v>19</v>
      </c>
      <c r="QH131" s="7" t="str">
        <f t="shared" ca="1" si="360"/>
        <v/>
      </c>
      <c r="QI131" s="7" t="e">
        <f t="shared" ca="1" si="361"/>
        <v>#VALUE!</v>
      </c>
      <c r="QJ131" t="e">
        <f t="shared" ca="1" si="362"/>
        <v>#N/A</v>
      </c>
      <c r="QK131" s="7" t="e">
        <f t="shared" ca="1" si="363"/>
        <v>#N/A</v>
      </c>
      <c r="QM131">
        <v>129</v>
      </c>
      <c r="QN131" s="7" t="s">
        <v>19</v>
      </c>
      <c r="QO131" t="str">
        <f t="shared" ca="1" si="364"/>
        <v/>
      </c>
      <c r="QP131" s="7" t="str">
        <f t="shared" ca="1" si="365"/>
        <v/>
      </c>
      <c r="QQ131" t="str">
        <f t="shared" ca="1" si="366"/>
        <v/>
      </c>
    </row>
    <row r="132" spans="1:459" x14ac:dyDescent="0.25">
      <c r="A132" s="240" t="str">
        <f>IF('Character Sheet'!$B$4="Creature","N","Y")</f>
        <v>Y</v>
      </c>
      <c r="C132" s="75"/>
      <c r="D132" s="76"/>
      <c r="F132" s="75"/>
      <c r="G132" s="76"/>
      <c r="I132" s="75"/>
      <c r="J132" s="85"/>
      <c r="K132" s="85">
        <f t="shared" ref="K132:K195" ca="1" si="648">IF(V132="- -",K131,IF(I132="*",K131,IF(Y132=0,K131,IF(AZ132="x",K131+1,K131))))</f>
        <v>4</v>
      </c>
      <c r="L132" s="85">
        <f t="shared" ca="1" si="632"/>
        <v>0</v>
      </c>
      <c r="M132" s="70">
        <f t="shared" ca="1" si="643"/>
        <v>5</v>
      </c>
      <c r="O132" s="222">
        <f t="shared" ref="O132:O195" ca="1" si="649">BP132</f>
        <v>285</v>
      </c>
      <c r="Q132" s="7" t="str">
        <f t="shared" si="633"/>
        <v>Wheel Wright</v>
      </c>
      <c r="R132" s="9" t="s">
        <v>1423</v>
      </c>
      <c r="S132" s="9" t="s">
        <v>1915</v>
      </c>
      <c r="T132" s="61" t="str">
        <f>SUBSTITUTE(IFERROR(IFERROR(VLOOKUP(R132,'[1]Skill Statistics'!$A$3:$C$513,2,FALSE),VLOOKUP(Q132,'[1]Skill Statistics'!$A$3:$C$513,2,FALSE)),T131),"R*","ReSt")</f>
        <v>Ag/Me</v>
      </c>
      <c r="U132" s="61" t="str">
        <f>IFERROR(IFERROR(VLOOKUP(R132,'[1]Skill Statistics'!$A$3:$C$513,3,FALSE),VLOOKUP(Q132,'[1]Skill Statistics'!$A$3:$C$513,3,FALSE)),U131)</f>
        <v>SD</v>
      </c>
      <c r="V132" s="61" t="str">
        <f>IF(ISNUMBER(SEARCH("Category",R132)),"- -",IFERROR(IFERROR(VLOOKUP(Q132,[1]Professions!$A$4:$AM$288,MATCH(Profession,[1]Professions!$A$1:$AM$1,0),FALSE),VLOOKUP(Q132,Calculations!$B$91:$I$95,8,FALSE)),"- -"))</f>
        <v>2 / 4</v>
      </c>
      <c r="W132" s="60">
        <f t="shared" ref="W132:W195" ca="1" si="650">BL132</f>
        <v>0</v>
      </c>
      <c r="X132" s="7">
        <f ca="1">IFERROR(VLOOKUP(R132,$BS$6:$NR$519,MATCH(ActualLevel,$BS$3:$NR$3,0),FALSE),"- -")</f>
        <v>0</v>
      </c>
      <c r="Y132" s="7">
        <f t="shared" ca="1" si="640"/>
        <v>0</v>
      </c>
      <c r="Z132" s="7">
        <f ca="1">IFERROR(VLOOKUP(Y132,Charts!$BQ$2:$BR$52,2,FALSE),"- -")</f>
        <v>-25</v>
      </c>
      <c r="AA132" s="7">
        <f t="shared" ca="1" si="367"/>
        <v>-1</v>
      </c>
      <c r="AB132" s="7">
        <f t="shared" ca="1" si="634"/>
        <v>0</v>
      </c>
      <c r="AC132" s="7"/>
      <c r="AD132" s="7"/>
      <c r="AE132" s="7"/>
      <c r="AF132" s="7"/>
      <c r="AG132" s="7"/>
      <c r="AH132" s="43"/>
      <c r="AI132" s="7"/>
      <c r="AJ132" s="7"/>
      <c r="AK132" s="7">
        <f t="shared" ca="1" si="368"/>
        <v>-26</v>
      </c>
      <c r="AL132" s="7"/>
      <c r="AM132" s="69">
        <f>IFERROR(VLOOKUP(R132,'[1]Skill Statistics'!$A$3:$AN$513,MATCH(Profession,'[1]Skill Statistics'!$A$2:$AN$2,0),FALSE),0)</f>
        <v>0</v>
      </c>
      <c r="AN132" s="85">
        <f>IFERROR(VLOOKUP(Q132,'[1]Skill Statistics'!$A$3:$BK$513,MATCH(Archetype,'[1]Skill Statistics'!$A$2:$BK$2,0),FALSE),0)</f>
        <v>0</v>
      </c>
      <c r="AO132" s="85">
        <f>IFERROR(VLOOKUP(Q132,'[1]Skill Statistics'!$A$3:$BB$513,MATCH(Race,'[1]Skill Statistics'!$A$2:$BB$2,0),FALSE),0)</f>
        <v>0</v>
      </c>
      <c r="AP132" s="85">
        <f t="shared" ref="AP132:AP195" ca="1" si="651">IFERROR(AA132/10,0)</f>
        <v>-0.1</v>
      </c>
      <c r="AQ132" s="70"/>
      <c r="AS132" s="69">
        <f>IFERROR(VLOOKUP(Q132,'[1]Professional Skills'!$A$4:$AM$288,MATCH(Profession,'[1]Professional Skills'!$A$3:$AM$3,0),FALSE),"- -")</f>
        <v>0</v>
      </c>
      <c r="AU132" s="7">
        <f t="shared" si="636"/>
        <v>0</v>
      </c>
      <c r="AV132" s="7">
        <f t="shared" ca="1" si="635"/>
        <v>0</v>
      </c>
      <c r="AW132" t="str">
        <f t="shared" si="371"/>
        <v/>
      </c>
      <c r="AX132" t="str">
        <f>IFERROR(_xlfn.RANK.EQ(AW132,$AW$5:$AW$568),"")</f>
        <v/>
      </c>
      <c r="AY132">
        <f t="shared" si="645"/>
        <v>0</v>
      </c>
      <c r="AZ132" s="70" t="str">
        <f t="shared" si="369"/>
        <v/>
      </c>
      <c r="BB132" s="69" t="str">
        <f>IFERROR(IF(Q132="Language",VLOOKUP(R132,[1]Cultures!$B$4:$N$218,MATCH(Culture,[1]Cultures!$B$3:$N$3,0),FALSE),VLOOKUP(Q132,[1]Cultures!$B$4:$O$212,MATCH(Culture,[1]Cultures!$B$3:$O$3,0),FALSE)),"- -")</f>
        <v>- -</v>
      </c>
      <c r="BD132">
        <f t="shared" ca="1" si="631"/>
        <v>0</v>
      </c>
      <c r="BE132" t="str">
        <f t="shared" si="578"/>
        <v/>
      </c>
      <c r="BG132">
        <f t="shared" ca="1" si="641"/>
        <v>0.74213801153526771</v>
      </c>
      <c r="BH132">
        <f ca="1">_xlfn.RANK.EQ(BG132,$BG$89:$BG$568)</f>
        <v>29</v>
      </c>
      <c r="BI132" s="7" t="str">
        <f t="shared" ca="1" si="644"/>
        <v>- -</v>
      </c>
      <c r="BK132" s="7">
        <f t="shared" ca="1" si="642"/>
        <v>0</v>
      </c>
      <c r="BL132" s="70">
        <f t="shared" ca="1" si="646"/>
        <v>0</v>
      </c>
      <c r="BN132" s="69">
        <f>IFERROR(VLOOKUP(V132,Charts!$BT$2:$BV$14,3,FALSE),"- -")</f>
        <v>0.76923076923076927</v>
      </c>
      <c r="BO132" s="85">
        <f t="shared" ref="BO132:BO195" ca="1" si="652">IF(A132="N","- -",IF(V132="- -","- -",RAND()+AM132+AO132+AP132+AQ132+AV132+AY132+BD132+BN132))</f>
        <v>1.3403693843706921</v>
      </c>
      <c r="BP132" s="70">
        <f t="shared" ca="1" si="579"/>
        <v>285</v>
      </c>
      <c r="BR132" s="7">
        <v>127</v>
      </c>
      <c r="BS132" s="9" t="str">
        <f ca="1">VLOOKUP(BR132,$O$3:$R$568,4,FALSE)</f>
        <v>Botany</v>
      </c>
      <c r="BT132" s="7" t="str">
        <f ca="1">VLOOKUP(BS132,$R$3:$V$568,5,FALSE)</f>
        <v>5 / 7</v>
      </c>
      <c r="BU132" s="7">
        <f ca="1">VLOOKUP(BT132,Charts!$BT$2:$BV$14,3,FALSE)</f>
        <v>0.46153846153846156</v>
      </c>
      <c r="BV132" s="7" t="str">
        <f t="shared" ca="1" si="372"/>
        <v>5</v>
      </c>
      <c r="BW132" s="7" t="str">
        <f t="shared" ca="1" si="373"/>
        <v>7</v>
      </c>
      <c r="BY132" s="7">
        <f t="shared" ca="1" si="374"/>
        <v>0.46963592008367094</v>
      </c>
      <c r="BZ132" s="7">
        <f t="shared" ca="1" si="375"/>
        <v>-8.0974585452093795E-3</v>
      </c>
      <c r="CA132" s="7">
        <f t="shared" ca="1" si="376"/>
        <v>0</v>
      </c>
      <c r="CB132" s="7">
        <f t="shared" ca="1" si="377"/>
        <v>0</v>
      </c>
      <c r="CC132" s="7">
        <f ca="1">IFERROR(IF(CC131+CB132&gt;CD$4,CC131,CC131+CB132),"")</f>
        <v>38</v>
      </c>
      <c r="CD132" s="7">
        <f t="shared" ca="1" si="580"/>
        <v>0</v>
      </c>
      <c r="CE132" s="7">
        <f t="shared" ca="1" si="378"/>
        <v>0.87141763733111077</v>
      </c>
      <c r="CF132" s="7">
        <f t="shared" ca="1" si="379"/>
        <v>-0.40987917579264921</v>
      </c>
      <c r="CG132" s="7">
        <f t="shared" ca="1" si="380"/>
        <v>0</v>
      </c>
      <c r="CH132" s="7">
        <f t="shared" ca="1" si="381"/>
        <v>0</v>
      </c>
      <c r="CI132" s="7">
        <f ca="1">IFERROR(IF(CI131+CH132&gt;CJ$4,CI131,CI131+CH132),"")</f>
        <v>60</v>
      </c>
      <c r="CJ132" s="7">
        <f t="shared" ca="1" si="581"/>
        <v>0</v>
      </c>
      <c r="CK132" s="7">
        <f t="shared" ca="1" si="382"/>
        <v>0.26169713558483676</v>
      </c>
      <c r="CL132" s="7">
        <f t="shared" ca="1" si="383"/>
        <v>0.1998413259536248</v>
      </c>
      <c r="CM132" s="7">
        <f t="shared" ca="1" si="384"/>
        <v>1</v>
      </c>
      <c r="CN132" s="7" t="str">
        <f t="shared" ca="1" si="385"/>
        <v>5</v>
      </c>
      <c r="CO132" s="7">
        <f ca="1">IFERROR(IF(CO131+CN132&gt;CP$4,CO131,CO131+CN132),"")</f>
        <v>60</v>
      </c>
      <c r="CP132" s="7">
        <f t="shared" ca="1" si="582"/>
        <v>0</v>
      </c>
      <c r="CQ132" s="7">
        <f t="shared" ca="1" si="386"/>
        <v>0.40583661906301449</v>
      </c>
      <c r="CR132" s="7">
        <f t="shared" ca="1" si="387"/>
        <v>5.5701842475447072E-2</v>
      </c>
      <c r="CS132" s="7">
        <f t="shared" ca="1" si="388"/>
        <v>1</v>
      </c>
      <c r="CT132" s="7" t="str">
        <f t="shared" ca="1" si="389"/>
        <v>5</v>
      </c>
      <c r="CU132" s="7">
        <f ca="1">IFERROR(IF(CU131+CT132&gt;CV$4,CU131,CU131+CT132),"")</f>
        <v>60</v>
      </c>
      <c r="CV132" s="7">
        <f t="shared" ca="1" si="583"/>
        <v>0</v>
      </c>
      <c r="CW132" s="7">
        <f t="shared" ca="1" si="390"/>
        <v>7.1059740708089181E-2</v>
      </c>
      <c r="CX132" s="7">
        <f t="shared" ca="1" si="391"/>
        <v>0.39047872083037238</v>
      </c>
      <c r="CY132" s="7">
        <f t="shared" ca="1" si="392"/>
        <v>1</v>
      </c>
      <c r="CZ132" s="7" t="str">
        <f t="shared" ca="1" si="393"/>
        <v>5</v>
      </c>
      <c r="DA132" s="7">
        <f ca="1">IFERROR(IF(DA131+CZ132&gt;DB$4,DA131,DA131+CZ132),"")</f>
        <v>60</v>
      </c>
      <c r="DB132" s="7">
        <f t="shared" ca="1" si="584"/>
        <v>0</v>
      </c>
      <c r="DC132" s="7">
        <f t="shared" ca="1" si="394"/>
        <v>0.6387373221249798</v>
      </c>
      <c r="DD132" s="7">
        <f t="shared" ca="1" si="395"/>
        <v>-0.17719886058651824</v>
      </c>
      <c r="DE132" s="7">
        <f t="shared" ca="1" si="396"/>
        <v>0</v>
      </c>
      <c r="DF132" s="7">
        <f t="shared" ca="1" si="397"/>
        <v>0</v>
      </c>
      <c r="DG132" s="7">
        <f ca="1">IFERROR(IF(DG131+DF132&gt;DH$4,DG131,DG131+DF132),"")</f>
        <v>60</v>
      </c>
      <c r="DH132" s="7">
        <f t="shared" ca="1" si="585"/>
        <v>0</v>
      </c>
      <c r="DI132" s="7">
        <f t="shared" ca="1" si="398"/>
        <v>0.88940537999692248</v>
      </c>
      <c r="DJ132" s="7">
        <f t="shared" ca="1" si="399"/>
        <v>-0.42786691845846092</v>
      </c>
      <c r="DK132" s="7">
        <f t="shared" ca="1" si="400"/>
        <v>0</v>
      </c>
      <c r="DL132" s="7">
        <f t="shared" ca="1" si="401"/>
        <v>0</v>
      </c>
      <c r="DM132" s="7">
        <f ca="1">IFERROR(IF(DM131+DL132&gt;DN$4,DM131,DM131+DL132),"")</f>
        <v>60</v>
      </c>
      <c r="DN132" s="7">
        <f t="shared" ca="1" si="586"/>
        <v>0</v>
      </c>
      <c r="DO132" s="7">
        <f t="shared" ca="1" si="402"/>
        <v>8.8337814524927616E-2</v>
      </c>
      <c r="DP132" s="7">
        <f t="shared" ca="1" si="403"/>
        <v>0.37320064701353395</v>
      </c>
      <c r="DQ132" s="7">
        <f t="shared" ca="1" si="404"/>
        <v>1</v>
      </c>
      <c r="DR132" s="7" t="str">
        <f t="shared" ca="1" si="405"/>
        <v>5</v>
      </c>
      <c r="DS132" s="7">
        <f ca="1">IFERROR(IF(DS131+DR132&gt;DT$4,DS131,DS131+DR132),"")</f>
        <v>60</v>
      </c>
      <c r="DT132" s="7">
        <f t="shared" ca="1" si="587"/>
        <v>0</v>
      </c>
      <c r="DU132" s="7">
        <f t="shared" ca="1" si="406"/>
        <v>0.13004812932394971</v>
      </c>
      <c r="DV132" s="7">
        <f t="shared" ca="1" si="407"/>
        <v>0.33149033221451185</v>
      </c>
      <c r="DW132" s="7">
        <f t="shared" ca="1" si="408"/>
        <v>1</v>
      </c>
      <c r="DX132" s="7" t="str">
        <f t="shared" ca="1" si="409"/>
        <v>5</v>
      </c>
      <c r="DY132" s="7">
        <f ca="1">IFERROR(IF(DY131+DX132&gt;DZ$4,DY131,DY131+DX132),"")</f>
        <v>60</v>
      </c>
      <c r="DZ132" s="7">
        <f t="shared" ca="1" si="588"/>
        <v>0</v>
      </c>
      <c r="EA132" s="7">
        <f t="shared" ca="1" si="410"/>
        <v>0.93337964007780883</v>
      </c>
      <c r="EB132" s="7">
        <f t="shared" ca="1" si="411"/>
        <v>-0.47184117853934726</v>
      </c>
      <c r="EC132" s="7">
        <f t="shared" ca="1" si="412"/>
        <v>0</v>
      </c>
      <c r="ED132" s="7">
        <f t="shared" ca="1" si="413"/>
        <v>0</v>
      </c>
      <c r="EE132" s="7">
        <f ca="1">IFERROR(IF(EE131+ED132&gt;EF$4,EE131,EE131+ED132),"")</f>
        <v>60</v>
      </c>
      <c r="EF132" s="7">
        <f t="shared" ca="1" si="589"/>
        <v>0</v>
      </c>
      <c r="EG132" s="7">
        <f t="shared" ca="1" si="414"/>
        <v>0.7477324728347412</v>
      </c>
      <c r="EH132" s="7">
        <f t="shared" ca="1" si="415"/>
        <v>-0.28619401129627964</v>
      </c>
      <c r="EI132" s="7">
        <f t="shared" ca="1" si="416"/>
        <v>0</v>
      </c>
      <c r="EJ132" s="7">
        <f t="shared" ca="1" si="417"/>
        <v>0</v>
      </c>
      <c r="EK132" s="7">
        <f ca="1">IFERROR(IF(EK131+EJ132&gt;EL$4,EK131,EK131+EJ132),"")</f>
        <v>60</v>
      </c>
      <c r="EL132" s="7">
        <f t="shared" ca="1" si="590"/>
        <v>0</v>
      </c>
      <c r="EM132" s="7">
        <f t="shared" ca="1" si="418"/>
        <v>0.98874457600586618</v>
      </c>
      <c r="EN132" s="7">
        <f t="shared" ca="1" si="419"/>
        <v>-0.52720611446740462</v>
      </c>
      <c r="EO132" s="7">
        <f t="shared" ca="1" si="420"/>
        <v>0</v>
      </c>
      <c r="EP132" s="7">
        <f t="shared" ca="1" si="421"/>
        <v>0</v>
      </c>
      <c r="EQ132" s="7">
        <f ca="1">IFERROR(IF(EQ131+EP132&gt;ER$4,EQ131,EQ131+EP132),"")</f>
        <v>60</v>
      </c>
      <c r="ER132" s="7">
        <f t="shared" ca="1" si="591"/>
        <v>0</v>
      </c>
      <c r="ES132" s="7">
        <f t="shared" ca="1" si="422"/>
        <v>0.71112667110106476</v>
      </c>
      <c r="ET132" s="7">
        <f t="shared" ca="1" si="423"/>
        <v>-0.24958820956260319</v>
      </c>
      <c r="EU132" s="7">
        <f t="shared" ca="1" si="424"/>
        <v>0</v>
      </c>
      <c r="EV132" s="7">
        <f t="shared" ca="1" si="425"/>
        <v>0</v>
      </c>
      <c r="EW132" s="7">
        <f ca="1">IFERROR(IF(EW131+EV132&gt;EX$4,EW131,EW131+EV132),"")</f>
        <v>60</v>
      </c>
      <c r="EX132" s="7">
        <f t="shared" ca="1" si="592"/>
        <v>0</v>
      </c>
      <c r="EY132" s="7">
        <f t="shared" ca="1" si="426"/>
        <v>4.092635739684447E-2</v>
      </c>
      <c r="EZ132" s="7">
        <f t="shared" ca="1" si="427"/>
        <v>0.42061210414161709</v>
      </c>
      <c r="FA132" s="7">
        <f t="shared" ca="1" si="428"/>
        <v>1</v>
      </c>
      <c r="FB132" s="7" t="str">
        <f t="shared" ca="1" si="429"/>
        <v>5</v>
      </c>
      <c r="FC132" s="7">
        <f ca="1">IFERROR(IF(FC131+FB132&gt;FD$4,FC131,FC131+FB132),"")</f>
        <v>60</v>
      </c>
      <c r="FD132" s="7">
        <f t="shared" ca="1" si="593"/>
        <v>0</v>
      </c>
      <c r="FE132" s="7">
        <f t="shared" ca="1" si="430"/>
        <v>0.70280849264574552</v>
      </c>
      <c r="FF132" s="7">
        <f t="shared" ca="1" si="431"/>
        <v>-0.24127003110728396</v>
      </c>
      <c r="FG132" s="7">
        <f t="shared" ca="1" si="432"/>
        <v>0</v>
      </c>
      <c r="FH132" s="7">
        <f t="shared" ca="1" si="433"/>
        <v>0</v>
      </c>
      <c r="FI132" s="7">
        <f ca="1">IFERROR(IF(FI131+FH132&gt;FJ$4,FI131,FI131+FH132),"")</f>
        <v>60</v>
      </c>
      <c r="FJ132" s="7">
        <f t="shared" ca="1" si="594"/>
        <v>0</v>
      </c>
      <c r="FK132" s="7">
        <f t="shared" ca="1" si="434"/>
        <v>0.4265914619764134</v>
      </c>
      <c r="FL132" s="7">
        <f t="shared" ca="1" si="435"/>
        <v>3.4946999562048164E-2</v>
      </c>
      <c r="FM132" s="7">
        <f t="shared" ca="1" si="436"/>
        <v>1</v>
      </c>
      <c r="FN132" s="7" t="str">
        <f t="shared" ca="1" si="437"/>
        <v>5</v>
      </c>
      <c r="FO132" s="7">
        <f ca="1">IFERROR(IF(FO131+FN132&gt;FP$4,FO131,FO131+FN132),"")</f>
        <v>60</v>
      </c>
      <c r="FP132" s="7">
        <f t="shared" ca="1" si="595"/>
        <v>0</v>
      </c>
      <c r="FQ132" s="7">
        <f t="shared" ca="1" si="438"/>
        <v>0.31921500896614352</v>
      </c>
      <c r="FR132" s="7">
        <f t="shared" ca="1" si="439"/>
        <v>0.14232345257231804</v>
      </c>
      <c r="FS132" s="7">
        <f t="shared" ca="1" si="440"/>
        <v>1</v>
      </c>
      <c r="FT132" s="7" t="str">
        <f t="shared" ca="1" si="441"/>
        <v>5</v>
      </c>
      <c r="FU132" s="7">
        <f ca="1">IFERROR(IF(FU131+FT132&gt;FV$4,FU131,FU131+FT132),"")</f>
        <v>60</v>
      </c>
      <c r="FV132" s="7">
        <f t="shared" ca="1" si="596"/>
        <v>0</v>
      </c>
      <c r="FW132" s="7">
        <f t="shared" ca="1" si="442"/>
        <v>0.84876943688710782</v>
      </c>
      <c r="FX132" s="7">
        <f t="shared" ca="1" si="443"/>
        <v>-0.38723097534864626</v>
      </c>
      <c r="FY132" s="7">
        <f t="shared" ca="1" si="444"/>
        <v>0</v>
      </c>
      <c r="FZ132" s="7">
        <f t="shared" ca="1" si="445"/>
        <v>0</v>
      </c>
      <c r="GA132" s="7">
        <f ca="1">IFERROR(IF(GA131+FZ132&gt;GB$4,GA131,GA131+FZ132),"")</f>
        <v>60</v>
      </c>
      <c r="GB132" s="7">
        <f t="shared" ca="1" si="597"/>
        <v>0</v>
      </c>
      <c r="GC132" s="7">
        <f t="shared" ca="1" si="446"/>
        <v>0.85721577993988873</v>
      </c>
      <c r="GD132" s="7">
        <f t="shared" ca="1" si="447"/>
        <v>-0.39567731840142717</v>
      </c>
      <c r="GE132" s="7">
        <f t="shared" ca="1" si="448"/>
        <v>0</v>
      </c>
      <c r="GF132" s="7">
        <f t="shared" ca="1" si="449"/>
        <v>0</v>
      </c>
      <c r="GG132" s="7">
        <f ca="1">IFERROR(IF(GG131+GF132&gt;GH$4,GG131,GG131+GF132),"")</f>
        <v>60</v>
      </c>
      <c r="GH132" s="7">
        <f t="shared" ca="1" si="598"/>
        <v>0</v>
      </c>
      <c r="GI132" s="7">
        <f t="shared" ca="1" si="450"/>
        <v>0.98247963354365231</v>
      </c>
      <c r="GJ132" s="7">
        <f t="shared" ca="1" si="451"/>
        <v>-0.52094117200519074</v>
      </c>
      <c r="GK132" s="7">
        <f t="shared" ca="1" si="452"/>
        <v>0</v>
      </c>
      <c r="GL132" s="7">
        <f t="shared" ca="1" si="453"/>
        <v>0</v>
      </c>
      <c r="GM132" s="7">
        <f ca="1">IFERROR(IF(GM131+GL132&gt;GN$4,GM131,GM131+GL132),"")</f>
        <v>60</v>
      </c>
      <c r="GN132" s="7">
        <f t="shared" ca="1" si="599"/>
        <v>0</v>
      </c>
      <c r="GO132" s="7">
        <f t="shared" ca="1" si="454"/>
        <v>0.14132076541176952</v>
      </c>
      <c r="GP132" s="7">
        <f t="shared" ca="1" si="455"/>
        <v>0.32021769612669204</v>
      </c>
      <c r="GQ132" s="7">
        <f t="shared" ca="1" si="456"/>
        <v>1</v>
      </c>
      <c r="GR132" s="7" t="str">
        <f t="shared" ca="1" si="457"/>
        <v>5</v>
      </c>
      <c r="GS132" s="7">
        <f ca="1">IFERROR(IF(GS131+GR132&gt;GT$4,GS131,GS131+GR132),"")</f>
        <v>60</v>
      </c>
      <c r="GT132" s="7">
        <f t="shared" ca="1" si="600"/>
        <v>0</v>
      </c>
      <c r="GU132" s="7">
        <f t="shared" ca="1" si="458"/>
        <v>0.68333566586633054</v>
      </c>
      <c r="GV132" s="7">
        <f t="shared" ca="1" si="459"/>
        <v>-0.22179720432786898</v>
      </c>
      <c r="GW132" s="7">
        <f t="shared" ca="1" si="460"/>
        <v>0</v>
      </c>
      <c r="GX132" s="7">
        <f t="shared" ca="1" si="461"/>
        <v>0</v>
      </c>
      <c r="GY132" s="7">
        <f ca="1">IFERROR(IF(GY131+GX132&gt;GZ$4,GY131,GY131+GX132),"")</f>
        <v>60</v>
      </c>
      <c r="GZ132" s="7">
        <f t="shared" ca="1" si="601"/>
        <v>0</v>
      </c>
      <c r="HA132" s="7">
        <f t="shared" ca="1" si="462"/>
        <v>0.97573169180649399</v>
      </c>
      <c r="HB132" s="7">
        <f t="shared" ca="1" si="463"/>
        <v>-0.51419323026803243</v>
      </c>
      <c r="HC132" s="7">
        <f t="shared" ca="1" si="464"/>
        <v>0</v>
      </c>
      <c r="HD132" s="7">
        <f t="shared" ca="1" si="465"/>
        <v>0</v>
      </c>
      <c r="HE132" s="7">
        <f ca="1">IFERROR(IF(HE131+HD132&gt;HF$4,HE131,HE131+HD132),"")</f>
        <v>60</v>
      </c>
      <c r="HF132" s="7">
        <f t="shared" ca="1" si="602"/>
        <v>0</v>
      </c>
      <c r="HG132" s="7">
        <f t="shared" ca="1" si="466"/>
        <v>0.87373205111235208</v>
      </c>
      <c r="HH132" s="7">
        <f t="shared" ca="1" si="467"/>
        <v>-0.41219358957389052</v>
      </c>
      <c r="HI132" s="7">
        <f t="shared" ca="1" si="468"/>
        <v>0</v>
      </c>
      <c r="HJ132" s="7">
        <f t="shared" ca="1" si="469"/>
        <v>0</v>
      </c>
      <c r="HK132" s="7">
        <f ca="1">IFERROR(IF(HK131+HJ132&gt;HL$4,HK131,HK131+HJ132),"")</f>
        <v>60</v>
      </c>
      <c r="HL132" s="7">
        <f t="shared" ca="1" si="603"/>
        <v>0</v>
      </c>
      <c r="HM132" s="7">
        <f t="shared" ca="1" si="470"/>
        <v>0.28232085680160923</v>
      </c>
      <c r="HN132" s="7">
        <f t="shared" ca="1" si="471"/>
        <v>0.17921760473685233</v>
      </c>
      <c r="HO132" s="7">
        <f t="shared" ca="1" si="472"/>
        <v>1</v>
      </c>
      <c r="HP132" s="7" t="str">
        <f t="shared" ca="1" si="473"/>
        <v>5</v>
      </c>
      <c r="HQ132" s="7">
        <f ca="1">IFERROR(IF(HQ131+HP132&gt;HR$4,HQ131,HQ131+HP132),"")</f>
        <v>60</v>
      </c>
      <c r="HR132" s="7">
        <f t="shared" ca="1" si="604"/>
        <v>0</v>
      </c>
      <c r="HS132" s="7">
        <f t="shared" ca="1" si="474"/>
        <v>0.33425069646242334</v>
      </c>
      <c r="HT132" s="7">
        <f t="shared" ca="1" si="475"/>
        <v>0.12728776507603823</v>
      </c>
      <c r="HU132" s="7">
        <f t="shared" ca="1" si="476"/>
        <v>1</v>
      </c>
      <c r="HV132" s="7" t="str">
        <f t="shared" ca="1" si="477"/>
        <v>5</v>
      </c>
      <c r="HW132" s="7">
        <f ca="1">IFERROR(IF(HW131+HV132&gt;HX$4,HW131,HW131+HV132),"")</f>
        <v>60</v>
      </c>
      <c r="HX132" s="7">
        <f t="shared" ca="1" si="605"/>
        <v>0</v>
      </c>
      <c r="HY132" s="7">
        <f t="shared" ca="1" si="478"/>
        <v>0.20754430265948531</v>
      </c>
      <c r="HZ132" s="7">
        <f t="shared" ca="1" si="479"/>
        <v>0.25399415887897625</v>
      </c>
      <c r="IA132" s="7">
        <f t="shared" ca="1" si="480"/>
        <v>1</v>
      </c>
      <c r="IB132" s="7" t="str">
        <f t="shared" ca="1" si="481"/>
        <v>5</v>
      </c>
      <c r="IC132" s="7">
        <f ca="1">IFERROR(IF(IC131+IB132&gt;ID$4,IC131,IC131+IB132),"")</f>
        <v>60</v>
      </c>
      <c r="ID132" s="7">
        <f t="shared" ca="1" si="606"/>
        <v>0</v>
      </c>
      <c r="IE132" s="7">
        <f t="shared" ca="1" si="482"/>
        <v>0.69632387243104055</v>
      </c>
      <c r="IF132" s="7">
        <f t="shared" ca="1" si="483"/>
        <v>-0.23478541089257898</v>
      </c>
      <c r="IG132" s="7">
        <f t="shared" ca="1" si="484"/>
        <v>0</v>
      </c>
      <c r="IH132" s="7">
        <f t="shared" ca="1" si="485"/>
        <v>0</v>
      </c>
      <c r="II132" s="7">
        <f ca="1">IFERROR(IF(II131+IH132&gt;IJ$4,II131,II131+IH132),"")</f>
        <v>60</v>
      </c>
      <c r="IJ132" s="7">
        <f t="shared" ca="1" si="607"/>
        <v>0</v>
      </c>
      <c r="IK132" s="7">
        <f t="shared" ca="1" si="486"/>
        <v>0.37533858065380588</v>
      </c>
      <c r="IL132" s="7">
        <f t="shared" ca="1" si="487"/>
        <v>8.6199880884655689E-2</v>
      </c>
      <c r="IM132" s="7">
        <f t="shared" ca="1" si="488"/>
        <v>1</v>
      </c>
      <c r="IN132" s="7" t="str">
        <f t="shared" ca="1" si="489"/>
        <v>5</v>
      </c>
      <c r="IO132" s="7">
        <f ca="1">IFERROR(IF(IO131+IN132&gt;IP$4,IO131,IO131+IN132),"")</f>
        <v>60</v>
      </c>
      <c r="IP132" s="7">
        <f t="shared" ca="1" si="608"/>
        <v>0</v>
      </c>
      <c r="IQ132" s="7">
        <f t="shared" ca="1" si="490"/>
        <v>0.27498443055839294</v>
      </c>
      <c r="IR132" s="7">
        <f t="shared" ca="1" si="491"/>
        <v>0.18655403098006862</v>
      </c>
      <c r="IS132" s="7">
        <f t="shared" ca="1" si="492"/>
        <v>1</v>
      </c>
      <c r="IT132" s="7" t="str">
        <f t="shared" ca="1" si="493"/>
        <v>5</v>
      </c>
      <c r="IU132" s="7">
        <f ca="1">IFERROR(IF(IU131+IT132&gt;IV$4,IU131,IU131+IT132),"")</f>
        <v>60</v>
      </c>
      <c r="IV132" s="7">
        <f t="shared" ca="1" si="609"/>
        <v>0</v>
      </c>
      <c r="IW132" s="7">
        <f t="shared" ca="1" si="494"/>
        <v>0.25819997328602473</v>
      </c>
      <c r="IX132" s="7">
        <f t="shared" ca="1" si="495"/>
        <v>0.20333848825243683</v>
      </c>
      <c r="IY132" s="7">
        <f t="shared" ca="1" si="496"/>
        <v>1</v>
      </c>
      <c r="IZ132" s="7" t="str">
        <f t="shared" ca="1" si="497"/>
        <v>5</v>
      </c>
      <c r="JA132" s="7">
        <f ca="1">IFERROR(IF(JA131+IZ132&gt;JB$4,JA131,JA131+IZ132),"")</f>
        <v>60</v>
      </c>
      <c r="JB132" s="7">
        <f t="shared" ca="1" si="610"/>
        <v>0</v>
      </c>
      <c r="JC132" s="7">
        <f t="shared" ca="1" si="498"/>
        <v>0.22170334762187716</v>
      </c>
      <c r="JD132" s="7">
        <f t="shared" ca="1" si="499"/>
        <v>0.23983511391658441</v>
      </c>
      <c r="JE132" s="7">
        <f t="shared" ca="1" si="500"/>
        <v>1</v>
      </c>
      <c r="JF132" s="7" t="str">
        <f t="shared" ca="1" si="501"/>
        <v>5</v>
      </c>
      <c r="JG132" s="7">
        <f ca="1">IFERROR(IF(JG131+JF132&gt;JH$4,JG131,JG131+JF132),"")</f>
        <v>60</v>
      </c>
      <c r="JH132" s="7">
        <f t="shared" ca="1" si="611"/>
        <v>0</v>
      </c>
      <c r="JI132" s="7">
        <f t="shared" ca="1" si="502"/>
        <v>0.65422625113375521</v>
      </c>
      <c r="JJ132" s="7">
        <f t="shared" ca="1" si="503"/>
        <v>-0.19268778959529365</v>
      </c>
      <c r="JK132" s="7">
        <f t="shared" ca="1" si="504"/>
        <v>0</v>
      </c>
      <c r="JL132" s="7">
        <f t="shared" ca="1" si="505"/>
        <v>0</v>
      </c>
      <c r="JM132" s="7">
        <f ca="1">IFERROR(IF(JM131+JL132&gt;JN$4,JM131,JM131+JL132),"")</f>
        <v>60</v>
      </c>
      <c r="JN132" s="7">
        <f t="shared" ca="1" si="612"/>
        <v>0</v>
      </c>
      <c r="JO132" s="7">
        <f t="shared" ca="1" si="506"/>
        <v>0.43533652893863362</v>
      </c>
      <c r="JP132" s="7">
        <f t="shared" ca="1" si="507"/>
        <v>2.6201932599827948E-2</v>
      </c>
      <c r="JQ132" s="7">
        <f t="shared" ca="1" si="508"/>
        <v>1</v>
      </c>
      <c r="JR132" s="7" t="str">
        <f t="shared" ca="1" si="509"/>
        <v>5</v>
      </c>
      <c r="JS132" s="7">
        <f ca="1">IFERROR(IF(JS131+JR132&gt;JT$4,JS131,JS131+JR132),"")</f>
        <v>60</v>
      </c>
      <c r="JT132" s="7">
        <f t="shared" ca="1" si="613"/>
        <v>0</v>
      </c>
      <c r="JU132" s="7">
        <f t="shared" ca="1" si="510"/>
        <v>0.10482066327749062</v>
      </c>
      <c r="JV132" s="7">
        <f t="shared" ca="1" si="511"/>
        <v>0.35671779826097094</v>
      </c>
      <c r="JW132" s="7">
        <f t="shared" ca="1" si="512"/>
        <v>1</v>
      </c>
      <c r="JX132" s="7" t="str">
        <f t="shared" ca="1" si="513"/>
        <v>5</v>
      </c>
      <c r="JY132" s="7">
        <f ca="1">IFERROR(IF(JY131+JX132&gt;JZ$4,JY131,JY131+JX132),"")</f>
        <v>60</v>
      </c>
      <c r="JZ132" s="7">
        <f t="shared" ca="1" si="614"/>
        <v>0</v>
      </c>
      <c r="KA132" s="7">
        <f t="shared" ca="1" si="514"/>
        <v>0.30495502370977579</v>
      </c>
      <c r="KB132" s="7">
        <f t="shared" ca="1" si="515"/>
        <v>0.15658343782868578</v>
      </c>
      <c r="KC132" s="7">
        <f t="shared" ca="1" si="516"/>
        <v>1</v>
      </c>
      <c r="KD132" s="7" t="str">
        <f t="shared" ca="1" si="517"/>
        <v>5</v>
      </c>
      <c r="KE132" s="7">
        <f ca="1">IFERROR(IF(KE131+KD132&gt;KF$4,KE131,KE131+KD132),"")</f>
        <v>60</v>
      </c>
      <c r="KF132" s="7">
        <f t="shared" ca="1" si="615"/>
        <v>0</v>
      </c>
      <c r="KG132" s="7">
        <f t="shared" ca="1" si="518"/>
        <v>0.35633899361404076</v>
      </c>
      <c r="KH132" s="7">
        <f t="shared" ca="1" si="519"/>
        <v>0.10519946792442081</v>
      </c>
      <c r="KI132" s="7">
        <f t="shared" ca="1" si="520"/>
        <v>1</v>
      </c>
      <c r="KJ132" s="7" t="str">
        <f t="shared" ca="1" si="521"/>
        <v>5</v>
      </c>
      <c r="KK132" s="7">
        <f ca="1">IFERROR(IF(KK131+KJ132&gt;KL$4,KK131,KK131+KJ132),"")</f>
        <v>60</v>
      </c>
      <c r="KL132" s="7">
        <f t="shared" ca="1" si="616"/>
        <v>0</v>
      </c>
      <c r="KM132" s="7">
        <f t="shared" ca="1" si="522"/>
        <v>0.83947936225344477</v>
      </c>
      <c r="KN132" s="7">
        <f t="shared" ca="1" si="523"/>
        <v>-0.37794090071498321</v>
      </c>
      <c r="KO132" s="7">
        <f t="shared" ca="1" si="524"/>
        <v>0</v>
      </c>
      <c r="KP132" s="7">
        <f t="shared" ca="1" si="525"/>
        <v>0</v>
      </c>
      <c r="KQ132" s="7">
        <f ca="1">IFERROR(IF(KQ131+KP132&gt;KR$4,KQ131,KQ131+KP132),"")</f>
        <v>60</v>
      </c>
      <c r="KR132" s="7">
        <f t="shared" ca="1" si="617"/>
        <v>0</v>
      </c>
      <c r="KS132" s="7">
        <f t="shared" ca="1" si="526"/>
        <v>0.70592817669452468</v>
      </c>
      <c r="KT132" s="7">
        <f t="shared" ca="1" si="527"/>
        <v>-0.24438971515606311</v>
      </c>
      <c r="KU132" s="7">
        <f t="shared" ca="1" si="528"/>
        <v>0</v>
      </c>
      <c r="KV132" s="7">
        <f t="shared" ca="1" si="529"/>
        <v>0</v>
      </c>
      <c r="KW132" s="7">
        <f ca="1">IFERROR(IF(KW131+KV132&gt;KX$4,KW131,KW131+KV132),"")</f>
        <v>60</v>
      </c>
      <c r="KX132" s="7">
        <f t="shared" ca="1" si="618"/>
        <v>0</v>
      </c>
      <c r="KY132" s="7">
        <f t="shared" ca="1" si="530"/>
        <v>0.4274774827412573</v>
      </c>
      <c r="KZ132" s="7">
        <f t="shared" ca="1" si="531"/>
        <v>3.4060978797204267E-2</v>
      </c>
      <c r="LA132" s="7">
        <f t="shared" ca="1" si="532"/>
        <v>1</v>
      </c>
      <c r="LB132" s="7" t="str">
        <f t="shared" ca="1" si="533"/>
        <v>5</v>
      </c>
      <c r="LC132" s="7">
        <f ca="1">IFERROR(IF(LC131+LB132&gt;LD$4,LC131,LC131+LB132),"")</f>
        <v>60</v>
      </c>
      <c r="LD132" s="7">
        <f t="shared" ca="1" si="619"/>
        <v>0</v>
      </c>
      <c r="LE132" s="7">
        <f t="shared" ca="1" si="534"/>
        <v>0.30802474651838652</v>
      </c>
      <c r="LF132" s="7">
        <f t="shared" ca="1" si="535"/>
        <v>0.15351371502007505</v>
      </c>
      <c r="LG132" s="7">
        <f t="shared" ca="1" si="536"/>
        <v>1</v>
      </c>
      <c r="LH132" s="7" t="str">
        <f t="shared" ca="1" si="537"/>
        <v>5</v>
      </c>
      <c r="LI132" s="7">
        <f ca="1">IFERROR(IF(LI131+LH132&gt;LJ$4,LI131,LI131+LH132),"")</f>
        <v>60</v>
      </c>
      <c r="LJ132" s="7">
        <f t="shared" ca="1" si="620"/>
        <v>0</v>
      </c>
      <c r="LK132" s="7">
        <f t="shared" ca="1" si="538"/>
        <v>2.766404252377852E-2</v>
      </c>
      <c r="LL132" s="7">
        <f t="shared" ca="1" si="539"/>
        <v>0.43387441901468304</v>
      </c>
      <c r="LM132" s="7">
        <f t="shared" ca="1" si="540"/>
        <v>1</v>
      </c>
      <c r="LN132" s="7" t="str">
        <f t="shared" ca="1" si="541"/>
        <v>5</v>
      </c>
      <c r="LO132" s="7">
        <f ca="1">IFERROR(IF(LO131+LN132&gt;LP$4,LO131,LO131+LN132),"")</f>
        <v>60</v>
      </c>
      <c r="LP132" s="7">
        <f t="shared" ca="1" si="621"/>
        <v>0</v>
      </c>
      <c r="LQ132" s="7">
        <f t="shared" ca="1" si="542"/>
        <v>0.39777102963525957</v>
      </c>
      <c r="LR132" s="7">
        <f t="shared" ca="1" si="543"/>
        <v>6.3767431903201999E-2</v>
      </c>
      <c r="LS132" s="7">
        <f t="shared" ca="1" si="544"/>
        <v>1</v>
      </c>
      <c r="LT132" s="7" t="str">
        <f t="shared" ca="1" si="545"/>
        <v>5</v>
      </c>
      <c r="LU132" s="7">
        <f ca="1">IFERROR(IF(LU131+LT132&gt;LV$4,LU131,LU131+LT132),"")</f>
        <v>60</v>
      </c>
      <c r="LV132" s="7">
        <f t="shared" ca="1" si="622"/>
        <v>0</v>
      </c>
      <c r="LW132" s="7">
        <f t="shared" ca="1" si="546"/>
        <v>0.77747302481056491</v>
      </c>
      <c r="LX132" s="7">
        <f t="shared" ca="1" si="547"/>
        <v>-0.31593456327210334</v>
      </c>
      <c r="LY132" s="7">
        <f t="shared" ca="1" si="548"/>
        <v>0</v>
      </c>
      <c r="LZ132" s="7">
        <f t="shared" ca="1" si="549"/>
        <v>0</v>
      </c>
      <c r="MA132" s="7">
        <f ca="1">IFERROR(IF(MA131+LZ132&gt;MB$4,MA131,MA131+LZ132),"")</f>
        <v>60</v>
      </c>
      <c r="MB132" s="7">
        <f t="shared" ca="1" si="623"/>
        <v>0</v>
      </c>
      <c r="MC132" s="7">
        <f t="shared" ca="1" si="550"/>
        <v>1.1370979475274434E-2</v>
      </c>
      <c r="MD132" s="7">
        <f t="shared" ca="1" si="551"/>
        <v>0.45016748206318713</v>
      </c>
      <c r="ME132" s="7">
        <f t="shared" ca="1" si="552"/>
        <v>1</v>
      </c>
      <c r="MF132" s="7" t="str">
        <f t="shared" ca="1" si="553"/>
        <v>5</v>
      </c>
      <c r="MG132" s="7">
        <f ca="1">IFERROR(IF(MG131+MF132&gt;MH$4,MG131,MG131+MF132),"")</f>
        <v>60</v>
      </c>
      <c r="MH132" s="7">
        <f t="shared" ca="1" si="624"/>
        <v>0</v>
      </c>
      <c r="MI132" s="7">
        <f t="shared" ca="1" si="554"/>
        <v>0.22085069583204542</v>
      </c>
      <c r="MJ132" s="7">
        <f t="shared" ca="1" si="555"/>
        <v>0.24068776570641615</v>
      </c>
      <c r="MK132" s="7">
        <f t="shared" ca="1" si="556"/>
        <v>1</v>
      </c>
      <c r="ML132" s="7" t="str">
        <f t="shared" ca="1" si="557"/>
        <v>5</v>
      </c>
      <c r="MM132" s="7">
        <f ca="1">IFERROR(IF(MM131+ML132&gt;MN$4,MM131,MM131+ML132),"")</f>
        <v>60</v>
      </c>
      <c r="MN132" s="7">
        <f t="shared" ca="1" si="625"/>
        <v>0</v>
      </c>
      <c r="MO132" s="7">
        <f t="shared" ca="1" si="558"/>
        <v>0.5378157833959093</v>
      </c>
      <c r="MP132" s="7">
        <f t="shared" ca="1" si="559"/>
        <v>-7.6277321857447733E-2</v>
      </c>
      <c r="MQ132" s="7">
        <f t="shared" ca="1" si="560"/>
        <v>0</v>
      </c>
      <c r="MR132" s="7">
        <f t="shared" ca="1" si="561"/>
        <v>0</v>
      </c>
      <c r="MS132" s="7">
        <f ca="1">IFERROR(IF(MS131+MR132&gt;MT$4,MS131,MS131+MR132),"")</f>
        <v>60</v>
      </c>
      <c r="MT132" s="7">
        <f t="shared" ca="1" si="626"/>
        <v>0</v>
      </c>
      <c r="MU132" s="7">
        <f t="shared" ca="1" si="562"/>
        <v>0.16889856821962446</v>
      </c>
      <c r="MV132" s="7">
        <f t="shared" ca="1" si="563"/>
        <v>0.29263989331883711</v>
      </c>
      <c r="MW132" s="7">
        <f t="shared" ca="1" si="564"/>
        <v>1</v>
      </c>
      <c r="MX132" s="7" t="str">
        <f t="shared" ca="1" si="565"/>
        <v>5</v>
      </c>
      <c r="MY132" s="7">
        <f ca="1">IFERROR(IF(MY131+MX132&gt;MZ$4,MY131,MY131+MX132),"")</f>
        <v>60</v>
      </c>
      <c r="MZ132" s="7">
        <f t="shared" ca="1" si="627"/>
        <v>0</v>
      </c>
      <c r="NA132" s="7">
        <f t="shared" ca="1" si="566"/>
        <v>0.79191029324770057</v>
      </c>
      <c r="NB132" s="7">
        <f t="shared" ca="1" si="567"/>
        <v>-0.33037183170923901</v>
      </c>
      <c r="NC132" s="7">
        <f t="shared" ca="1" si="568"/>
        <v>0</v>
      </c>
      <c r="ND132" s="7">
        <f t="shared" ca="1" si="569"/>
        <v>0</v>
      </c>
      <c r="NE132" s="7">
        <f ca="1">IFERROR(IF(NE131+ND132&gt;NF$4,NE131,NE131+ND132),"")</f>
        <v>60</v>
      </c>
      <c r="NF132" s="7">
        <f t="shared" ca="1" si="628"/>
        <v>0</v>
      </c>
      <c r="NG132" s="7">
        <f t="shared" ca="1" si="570"/>
        <v>0.1807425373510706</v>
      </c>
      <c r="NH132" s="7">
        <f t="shared" ca="1" si="571"/>
        <v>0.28079592418739097</v>
      </c>
      <c r="NI132" s="7">
        <f t="shared" ca="1" si="572"/>
        <v>1</v>
      </c>
      <c r="NJ132" s="7" t="str">
        <f t="shared" ca="1" si="573"/>
        <v>5</v>
      </c>
      <c r="NK132" s="7">
        <f ca="1">IFERROR(IF(NK131+NJ132&gt;NL$4,NK131,NK131+NJ132),"")</f>
        <v>60</v>
      </c>
      <c r="NL132" s="7">
        <f t="shared" ca="1" si="629"/>
        <v>0</v>
      </c>
      <c r="NM132" s="7">
        <f t="shared" ca="1" si="574"/>
        <v>0.8421987549979546</v>
      </c>
      <c r="NN132" s="7">
        <f t="shared" ca="1" si="575"/>
        <v>-0.38066029345949304</v>
      </c>
      <c r="NO132" s="7">
        <f t="shared" ca="1" si="576"/>
        <v>0</v>
      </c>
      <c r="NP132" s="7">
        <f t="shared" ca="1" si="577"/>
        <v>0</v>
      </c>
      <c r="NQ132" s="7">
        <f ca="1">IFERROR(IF(NQ131+NP132&gt;NR$4,NQ131,NQ131+NP132),"")</f>
        <v>60</v>
      </c>
      <c r="NR132" s="7">
        <f t="shared" ca="1" si="630"/>
        <v>0</v>
      </c>
      <c r="NT132">
        <v>130</v>
      </c>
      <c r="NU132" s="7" t="s">
        <v>19</v>
      </c>
      <c r="NV132" s="7" t="str">
        <f t="shared" ref="NV132:NV195" ca="1" si="653">IFERROR(RAND()+NZ132,"")</f>
        <v/>
      </c>
      <c r="NW132" s="7" t="str">
        <f t="shared" ca="1" si="647"/>
        <v/>
      </c>
      <c r="NX132" t="str">
        <f ca="1">IFERROR(VLOOKUP(NT132,$K$3:$AK$568,8,FALSE),"")</f>
        <v/>
      </c>
      <c r="NY132" t="str">
        <f ca="1">IFERROR(VLOOKUP(NT132,$K$3:$AK$568,9,FALSE),"")</f>
        <v/>
      </c>
      <c r="NZ132" s="7" t="str">
        <f ca="1">IFERROR(VLOOKUP(NT132,$K$3:$AK$568,27,FALSE),"")</f>
        <v/>
      </c>
      <c r="OB132">
        <v>130</v>
      </c>
      <c r="OC132" s="7" t="s">
        <v>19</v>
      </c>
      <c r="OD132" t="e">
        <f t="shared" ref="OD132:OD195" ca="1" si="654">VLOOKUP(OB132,$NW$3:$NX$427,2,FALSE)</f>
        <v>#N/A</v>
      </c>
      <c r="OE132" s="7" t="str">
        <f t="shared" ref="OE132:OE195" ca="1" si="655">IFERROR(VLOOKUP(OD132,$NX$3:$NZ$431,2,FALSE),"")</f>
        <v/>
      </c>
      <c r="OF132" s="7" t="str">
        <f t="shared" ref="OF132:OF195" ca="1" si="656">IFERROR(VLOOKUP(OE132,$NY$3:$NZ$427,2,FALSE),"")</f>
        <v/>
      </c>
      <c r="OG132" t="str">
        <f t="shared" ref="OG132:OG195" ca="1" si="657">IF(OE132="","",OE132&amp;" ("&amp;OF132&amp;"), ")</f>
        <v/>
      </c>
      <c r="OI132">
        <v>130</v>
      </c>
      <c r="OJ132" s="7" t="s">
        <v>19</v>
      </c>
      <c r="OK132" s="7" t="str">
        <f t="shared" ref="OK132:OK195" ca="1" si="658">IFERROR(RAND()+OO132,"")</f>
        <v/>
      </c>
      <c r="OL132" s="7" t="str">
        <f t="shared" ref="OL132:OL195" ca="1" si="659">IFERROR(_xlfn.RANK.EQ(OK132,$OK$3:$OK$427),"")</f>
        <v/>
      </c>
      <c r="OM132" t="str">
        <f ca="1">IFERROR(VLOOKUP(OI132,$L$3:$AK$568,7,FALSE),"")</f>
        <v/>
      </c>
      <c r="ON132" t="str">
        <f ca="1">IFERROR(VLOOKUP(OI132,$L$3:$AK$568,8,FALSE),"")</f>
        <v/>
      </c>
      <c r="OO132" s="7" t="str">
        <f ca="1">IFERROR(VLOOKUP(OI132,$L$3:$AK$568,26,FALSE),"")</f>
        <v/>
      </c>
      <c r="OQ132">
        <v>130</v>
      </c>
      <c r="OR132" s="7" t="s">
        <v>19</v>
      </c>
      <c r="OS132" t="e">
        <f t="shared" ref="OS132:OS195" ca="1" si="660">VLOOKUP(OQ132,$OL$3:$OM$427,2,FALSE)</f>
        <v>#N/A</v>
      </c>
      <c r="OT132" s="7" t="str">
        <f t="shared" ref="OT132:OT195" ca="1" si="661">IFERROR(VLOOKUP(OS132,$OM$3:$OO$427,2,FALSE),"")</f>
        <v/>
      </c>
      <c r="OU132" s="7" t="str">
        <f t="shared" ref="OU132:OU195" ca="1" si="662">IFERROR(VLOOKUP(OS132,$OM$3:$OO$427,3,FALSE),"")</f>
        <v/>
      </c>
      <c r="OV132" t="str">
        <f t="shared" ref="OV132:OV195" ca="1" si="663">IF(OT132="","",OT132&amp;" ("&amp;OU132&amp;"), ")</f>
        <v/>
      </c>
      <c r="OX132">
        <v>130</v>
      </c>
      <c r="OY132" s="7" t="s">
        <v>19</v>
      </c>
      <c r="OZ132" s="7" t="str">
        <f t="shared" ref="OZ132:OZ195" ca="1" si="664">IFERROR(RAND()+PD132,"")</f>
        <v/>
      </c>
      <c r="PA132" s="7" t="str">
        <f t="shared" ref="PA132:PA195" ca="1" si="665">IFERROR(_xlfn.RANK.EQ(OZ132,$OZ$3:$OZ$427),"")</f>
        <v/>
      </c>
      <c r="PB132" t="str">
        <f ca="1">IFERROR(VLOOKUP(OX132,$M$3:$AK$568,6,FALSE),"")</f>
        <v/>
      </c>
      <c r="PC132" t="str">
        <f ca="1">IFERROR(VLOOKUP(OX132,$M$3:$AK$568,7,FALSE),"")</f>
        <v/>
      </c>
      <c r="PD132" s="7" t="str">
        <f ca="1">IFERROR(VLOOKUP(OX132,$M$3:$AK$568,25,FALSE),"")</f>
        <v/>
      </c>
      <c r="PF132">
        <v>130</v>
      </c>
      <c r="PG132" s="7" t="s">
        <v>19</v>
      </c>
      <c r="PH132" t="e">
        <f t="shared" ref="PH132:PH195" ca="1" si="666">VLOOKUP(PF132,$PA$3:$PB$427,2,FALSE)</f>
        <v>#N/A</v>
      </c>
      <c r="PI132" s="7" t="str">
        <f t="shared" ref="PI132:PI195" ca="1" si="667">IFERROR(VLOOKUP(PH132,$PB$3:$PD$427,2,FALSE),"")</f>
        <v/>
      </c>
      <c r="PJ132" s="7" t="str">
        <f t="shared" ref="PJ132:PJ195" ca="1" si="668">IFERROR(VLOOKUP(PH132,$PB$3:$PD$427,3,FALSE),"")</f>
        <v/>
      </c>
      <c r="PK132" t="str">
        <f t="shared" ref="PK132:PK195" ca="1" si="669">IF(PI132="","",PI132&amp;" ("&amp;PJ132&amp;"), ")</f>
        <v/>
      </c>
      <c r="PM132">
        <v>130</v>
      </c>
      <c r="PN132" s="7" t="s">
        <v>19</v>
      </c>
      <c r="PO132" s="202" t="str">
        <f t="shared" ref="PO132:PO195" ca="1" si="670">IFERROR((RAND()/10)+PV132+(PW132/10),"")</f>
        <v/>
      </c>
      <c r="PP132" s="7" t="str">
        <f t="shared" ref="PP132:PP195" ca="1" si="671">IFERROR(_xlfn.RANK.EQ(PO132,$PO$3:$PO$427),"")</f>
        <v/>
      </c>
      <c r="PQ132" t="str">
        <f ca="1">IFERROR(VLOOKUP(PM132,$G$325:$R$409,12,FALSE),"")</f>
        <v/>
      </c>
      <c r="PR132" t="e">
        <f ca="1">VLOOKUP(PM132,$G$324:$Q$409,11,FALSE)</f>
        <v>#N/A</v>
      </c>
      <c r="PS132" s="7" t="str">
        <f ca="1">VLOOKUP(PQ132,$R$325:$Y$409,8,FALSE)</f>
        <v>- -</v>
      </c>
      <c r="PT132" s="7">
        <f ca="1">ReSt</f>
        <v>-4</v>
      </c>
      <c r="PU132" s="7" t="e">
        <f t="shared" ref="PU132:PU195" ca="1" si="672">IF(PR132="Base",5,IF(PR132="Open",0,IF(PR132="Closed",-5,IF(PR132="Restricted",-10))))</f>
        <v>#N/A</v>
      </c>
      <c r="PV132" s="7" t="e">
        <f t="shared" ref="PV132:PV195" ca="1" si="673">SUM(PS132:PU132)</f>
        <v>#N/A</v>
      </c>
      <c r="PW132" s="7" t="str">
        <f ca="1">VLOOKUP(PQ132,$R$325:$AK$409,8,FALSE)</f>
        <v>- -</v>
      </c>
      <c r="PX132" s="7"/>
      <c r="PY132">
        <v>130</v>
      </c>
      <c r="PZ132" s="7" t="s">
        <v>19</v>
      </c>
      <c r="QA132" t="str">
        <f t="shared" ref="QA132:QA195" ca="1" si="674">IFERROR(VLOOKUP(PY132,$PP$3:$PQ$427,2,FALSE),"")</f>
        <v/>
      </c>
      <c r="QB132" s="7" t="str">
        <f t="shared" ref="QB132:QB195" ca="1" si="675">IFERROR(VLOOKUP(PY132,$PP$3:$PV$427,7,FALSE),"")</f>
        <v/>
      </c>
      <c r="QC132" s="7" t="str">
        <f t="shared" ref="QC132:QC195" ca="1" si="676">IFERROR(VLOOKUP(PY132,$PP$3:$PW$427,8,FALSE),"")</f>
        <v/>
      </c>
      <c r="QD132" t="str">
        <f t="shared" ref="QD132:QD195" ca="1" si="677">IF(QA132="","",QA132&amp;" (R-"&amp;QC132&amp;", "&amp;QB132&amp;"), ")</f>
        <v/>
      </c>
      <c r="QF132">
        <v>130</v>
      </c>
      <c r="QG132" s="7" t="s">
        <v>19</v>
      </c>
      <c r="QH132" s="7" t="str">
        <f t="shared" ref="QH132:QH195" ca="1" si="678">IFERROR(QK132+RAND(),"")</f>
        <v/>
      </c>
      <c r="QI132" s="7" t="e">
        <f t="shared" ref="QI132:QI195" ca="1" si="679">_xlfn.RANK.EQ(QH132,$QH$3:$QH$427)</f>
        <v>#VALUE!</v>
      </c>
      <c r="QJ132" t="e">
        <f t="shared" ref="QJ132:QJ195" ca="1" si="680">VLOOKUP(QF132,$D$48:$AK$79,16,FALSE)</f>
        <v>#N/A</v>
      </c>
      <c r="QK132" s="7" t="e">
        <f t="shared" ref="QK132:QK195" ca="1" si="681">VLOOKUP(QF132,$D$48:$AK$79,34,FALSE)</f>
        <v>#N/A</v>
      </c>
      <c r="QM132">
        <v>130</v>
      </c>
      <c r="QN132" s="7" t="s">
        <v>19</v>
      </c>
      <c r="QO132" t="str">
        <f t="shared" ref="QO132:QO195" ca="1" si="682">IFERROR(VLOOKUP(QM132,$QI$3:$QK$427,2,FALSE),"")</f>
        <v/>
      </c>
      <c r="QP132" s="7" t="str">
        <f t="shared" ref="QP132:QP195" ca="1" si="683">IFERROR(VLOOKUP(QM132,$QI$3:$QK$427,3,FALSE),"")</f>
        <v/>
      </c>
      <c r="QQ132" t="str">
        <f t="shared" ref="QQ132:QQ195" ca="1" si="684">IF(QO132="","",QO132&amp;" ("&amp;QP132&amp;"), ")</f>
        <v/>
      </c>
    </row>
    <row r="133" spans="1:459" x14ac:dyDescent="0.25">
      <c r="A133" s="240" t="str">
        <f>IF('Character Sheet'!$B$4="Creature","N","Y")</f>
        <v>Y</v>
      </c>
      <c r="C133" s="75"/>
      <c r="D133" s="76"/>
      <c r="F133" s="75"/>
      <c r="G133" s="76"/>
      <c r="I133" s="75"/>
      <c r="J133" s="85"/>
      <c r="K133" s="85">
        <f t="shared" ca="1" si="648"/>
        <v>4</v>
      </c>
      <c r="L133" s="85">
        <f t="shared" ca="1" si="632"/>
        <v>0</v>
      </c>
      <c r="M133" s="70">
        <f t="shared" ca="1" si="643"/>
        <v>5</v>
      </c>
      <c r="O133" s="222">
        <f t="shared" ca="1" si="649"/>
        <v>212</v>
      </c>
      <c r="Q133" s="7" t="str">
        <f t="shared" si="633"/>
        <v>Wicker Work</v>
      </c>
      <c r="R133" s="9" t="s">
        <v>1424</v>
      </c>
      <c r="S133" s="9" t="s">
        <v>1916</v>
      </c>
      <c r="T133" s="61" t="str">
        <f>SUBSTITUTE(IFERROR(IFERROR(VLOOKUP(R133,'[1]Skill Statistics'!$A$3:$C$513,2,FALSE),VLOOKUP(Q133,'[1]Skill Statistics'!$A$3:$C$513,2,FALSE)),T132),"R*","ReSt")</f>
        <v>Ag/Me</v>
      </c>
      <c r="U133" s="61" t="str">
        <f>IFERROR(IFERROR(VLOOKUP(R133,'[1]Skill Statistics'!$A$3:$C$513,3,FALSE),VLOOKUP(Q133,'[1]Skill Statistics'!$A$3:$C$513,3,FALSE)),U132)</f>
        <v>SD</v>
      </c>
      <c r="V133" s="61" t="str">
        <f>IF(ISNUMBER(SEARCH("Category",R133)),"- -",IFERROR(IFERROR(VLOOKUP(Q133,[1]Professions!$A$4:$AM$288,MATCH(Profession,[1]Professions!$A$1:$AM$1,0),FALSE),VLOOKUP(Q133,Calculations!$B$91:$I$95,8,FALSE)),"- -"))</f>
        <v>2 / 4</v>
      </c>
      <c r="W133" s="60">
        <f t="shared" ca="1" si="650"/>
        <v>0</v>
      </c>
      <c r="X133" s="7" t="str">
        <f ca="1">IFERROR(VLOOKUP(R133,$BS$6:$NR$519,MATCH(ActualLevel,$BS$3:$NR$3,0),FALSE),"- -")</f>
        <v>- -</v>
      </c>
      <c r="Y133" s="7">
        <f t="shared" ca="1" si="640"/>
        <v>0</v>
      </c>
      <c r="Z133" s="7">
        <f ca="1">IFERROR(VLOOKUP(Y133,Charts!$BQ$2:$BR$52,2,FALSE),"- -")</f>
        <v>-25</v>
      </c>
      <c r="AA133" s="7">
        <f t="shared" ca="1" si="367"/>
        <v>-1</v>
      </c>
      <c r="AB133" s="7">
        <f t="shared" ca="1" si="634"/>
        <v>0</v>
      </c>
      <c r="AC133" s="7"/>
      <c r="AD133" s="7"/>
      <c r="AE133" s="7"/>
      <c r="AF133" s="7"/>
      <c r="AG133" s="7"/>
      <c r="AH133" s="43"/>
      <c r="AI133" s="7"/>
      <c r="AJ133" s="7"/>
      <c r="AK133" s="7">
        <f t="shared" ca="1" si="368"/>
        <v>-26</v>
      </c>
      <c r="AL133" s="7"/>
      <c r="AM133" s="69">
        <f>IFERROR(VLOOKUP(R133,'[1]Skill Statistics'!$A$3:$AN$513,MATCH(Profession,'[1]Skill Statistics'!$A$2:$AN$2,0),FALSE),0)</f>
        <v>0</v>
      </c>
      <c r="AN133" s="85">
        <f>IFERROR(VLOOKUP(Q133,'[1]Skill Statistics'!$A$3:$BK$513,MATCH(Archetype,'[1]Skill Statistics'!$A$2:$BK$2,0),FALSE),0)</f>
        <v>0</v>
      </c>
      <c r="AO133" s="85">
        <f>IFERROR(VLOOKUP(Q133,'[1]Skill Statistics'!$A$3:$BB$513,MATCH(Race,'[1]Skill Statistics'!$A$2:$BB$2,0),FALSE),0)</f>
        <v>0</v>
      </c>
      <c r="AP133" s="85">
        <f t="shared" ca="1" si="651"/>
        <v>-0.1</v>
      </c>
      <c r="AQ133" s="70"/>
      <c r="AS133" s="69">
        <f>IFERROR(VLOOKUP(Q133,'[1]Professional Skills'!$A$4:$AM$288,MATCH(Profession,'[1]Professional Skills'!$A$3:$AM$3,0),FALSE),"- -")</f>
        <v>0</v>
      </c>
      <c r="AU133" s="7">
        <f t="shared" si="636"/>
        <v>0</v>
      </c>
      <c r="AV133" s="7">
        <f t="shared" ca="1" si="635"/>
        <v>0</v>
      </c>
      <c r="AW133" t="str">
        <f t="shared" si="371"/>
        <v/>
      </c>
      <c r="AX133" t="str">
        <f>IFERROR(_xlfn.RANK.EQ(AW133,$AW$5:$AW$568),"")</f>
        <v/>
      </c>
      <c r="AY133">
        <f t="shared" si="645"/>
        <v>0</v>
      </c>
      <c r="AZ133" s="70" t="str">
        <f t="shared" si="369"/>
        <v/>
      </c>
      <c r="BB133" s="69" t="str">
        <f>IFERROR(IF(Q133="Language",VLOOKUP(R133,[1]Cultures!$B$4:$N$218,MATCH(Culture,[1]Cultures!$B$3:$N$3,0),FALSE),VLOOKUP(Q133,[1]Cultures!$B$4:$O$212,MATCH(Culture,[1]Cultures!$B$3:$O$3,0),FALSE)),"- -")</f>
        <v>- -</v>
      </c>
      <c r="BD133">
        <f t="shared" ca="1" si="631"/>
        <v>0</v>
      </c>
      <c r="BE133" t="str">
        <f t="shared" si="578"/>
        <v/>
      </c>
      <c r="BG133">
        <f t="shared" ca="1" si="641"/>
        <v>0.44256488329168864</v>
      </c>
      <c r="BH133">
        <f ca="1">_xlfn.RANK.EQ(BG133,$BG$89:$BG$568)</f>
        <v>49</v>
      </c>
      <c r="BI133" s="7" t="str">
        <f t="shared" ca="1" si="644"/>
        <v>- -</v>
      </c>
      <c r="BK133" s="7">
        <f t="shared" ca="1" si="642"/>
        <v>0</v>
      </c>
      <c r="BL133" s="70">
        <f t="shared" ca="1" si="646"/>
        <v>0</v>
      </c>
      <c r="BN133" s="69">
        <f>IFERROR(VLOOKUP(V133,Charts!$BT$2:$BV$14,3,FALSE),"- -")</f>
        <v>0.76923076923076927</v>
      </c>
      <c r="BO133" s="85">
        <f t="shared" ca="1" si="652"/>
        <v>1.602678453945146</v>
      </c>
      <c r="BP133" s="70">
        <f t="shared" ca="1" si="579"/>
        <v>212</v>
      </c>
      <c r="BR133" s="7">
        <v>128</v>
      </c>
      <c r="BS133" s="9" t="str">
        <f ca="1">VLOOKUP(BR133,$O$3:$R$568,4,FALSE)</f>
        <v>Explosive Engineering</v>
      </c>
      <c r="BT133" s="7" t="str">
        <f ca="1">VLOOKUP(BS133,$R$3:$V$568,5,FALSE)</f>
        <v>5 / 7</v>
      </c>
      <c r="BU133" s="7">
        <f ca="1">VLOOKUP(BT133,Charts!$BT$2:$BV$14,3,FALSE)</f>
        <v>0.46153846153846156</v>
      </c>
      <c r="BV133" s="7" t="str">
        <f t="shared" ca="1" si="372"/>
        <v>5</v>
      </c>
      <c r="BW133" s="7" t="str">
        <f t="shared" ca="1" si="373"/>
        <v>7</v>
      </c>
      <c r="BY133" s="7">
        <f t="shared" ca="1" si="374"/>
        <v>0.48739078767081712</v>
      </c>
      <c r="BZ133" s="7">
        <f t="shared" ca="1" si="375"/>
        <v>-2.5852326132355552E-2</v>
      </c>
      <c r="CA133" s="7">
        <f t="shared" ca="1" si="376"/>
        <v>0</v>
      </c>
      <c r="CB133" s="7">
        <f t="shared" ca="1" si="377"/>
        <v>0</v>
      </c>
      <c r="CC133" s="7">
        <f ca="1">IFERROR(IF(CC132+CB133&gt;CD$4,CC132,CC132+CB133),"")</f>
        <v>38</v>
      </c>
      <c r="CD133" s="7">
        <f t="shared" ca="1" si="580"/>
        <v>0</v>
      </c>
      <c r="CE133" s="7">
        <f t="shared" ca="1" si="378"/>
        <v>0.4411447377286063</v>
      </c>
      <c r="CF133" s="7">
        <f t="shared" ca="1" si="379"/>
        <v>2.0393723809855269E-2</v>
      </c>
      <c r="CG133" s="7">
        <f t="shared" ca="1" si="380"/>
        <v>1</v>
      </c>
      <c r="CH133" s="7" t="str">
        <f t="shared" ca="1" si="381"/>
        <v>5</v>
      </c>
      <c r="CI133" s="7">
        <f ca="1">IFERROR(IF(CI132+CH133&gt;CJ$4,CI132,CI132+CH133),"")</f>
        <v>60</v>
      </c>
      <c r="CJ133" s="7">
        <f t="shared" ca="1" si="581"/>
        <v>0</v>
      </c>
      <c r="CK133" s="7">
        <f t="shared" ca="1" si="382"/>
        <v>0.46752308095619788</v>
      </c>
      <c r="CL133" s="7">
        <f t="shared" ca="1" si="383"/>
        <v>-5.9846194177363143E-3</v>
      </c>
      <c r="CM133" s="7">
        <f t="shared" ca="1" si="384"/>
        <v>0</v>
      </c>
      <c r="CN133" s="7">
        <f t="shared" ca="1" si="385"/>
        <v>0</v>
      </c>
      <c r="CO133" s="7">
        <f ca="1">IFERROR(IF(CO132+CN133&gt;CP$4,CO132,CO132+CN133),"")</f>
        <v>60</v>
      </c>
      <c r="CP133" s="7">
        <f t="shared" ca="1" si="582"/>
        <v>0</v>
      </c>
      <c r="CQ133" s="7">
        <f t="shared" ca="1" si="386"/>
        <v>0.71867150484735598</v>
      </c>
      <c r="CR133" s="7">
        <f t="shared" ca="1" si="387"/>
        <v>-0.25713304330889442</v>
      </c>
      <c r="CS133" s="7">
        <f t="shared" ca="1" si="388"/>
        <v>0</v>
      </c>
      <c r="CT133" s="7">
        <f t="shared" ca="1" si="389"/>
        <v>0</v>
      </c>
      <c r="CU133" s="7">
        <f ca="1">IFERROR(IF(CU132+CT133&gt;CV$4,CU132,CU132+CT133),"")</f>
        <v>60</v>
      </c>
      <c r="CV133" s="7">
        <f t="shared" ca="1" si="583"/>
        <v>0</v>
      </c>
      <c r="CW133" s="7">
        <f t="shared" ca="1" si="390"/>
        <v>0.24354910131664043</v>
      </c>
      <c r="CX133" s="7">
        <f t="shared" ca="1" si="391"/>
        <v>0.21798936022182114</v>
      </c>
      <c r="CY133" s="7">
        <f t="shared" ca="1" si="392"/>
        <v>1</v>
      </c>
      <c r="CZ133" s="7" t="str">
        <f t="shared" ca="1" si="393"/>
        <v>5</v>
      </c>
      <c r="DA133" s="7">
        <f ca="1">IFERROR(IF(DA132+CZ133&gt;DB$4,DA132,DA132+CZ133),"")</f>
        <v>60</v>
      </c>
      <c r="DB133" s="7">
        <f t="shared" ca="1" si="584"/>
        <v>0</v>
      </c>
      <c r="DC133" s="7">
        <f t="shared" ca="1" si="394"/>
        <v>0.58432480912340012</v>
      </c>
      <c r="DD133" s="7">
        <f t="shared" ca="1" si="395"/>
        <v>-0.12278634758493856</v>
      </c>
      <c r="DE133" s="7">
        <f t="shared" ca="1" si="396"/>
        <v>0</v>
      </c>
      <c r="DF133" s="7">
        <f t="shared" ca="1" si="397"/>
        <v>0</v>
      </c>
      <c r="DG133" s="7">
        <f ca="1">IFERROR(IF(DG132+DF133&gt;DH$4,DG132,DG132+DF133),"")</f>
        <v>60</v>
      </c>
      <c r="DH133" s="7">
        <f t="shared" ca="1" si="585"/>
        <v>0</v>
      </c>
      <c r="DI133" s="7">
        <f t="shared" ca="1" si="398"/>
        <v>0.76238298213600753</v>
      </c>
      <c r="DJ133" s="7">
        <f t="shared" ca="1" si="399"/>
        <v>-0.30084452059754596</v>
      </c>
      <c r="DK133" s="7">
        <f t="shared" ca="1" si="400"/>
        <v>0</v>
      </c>
      <c r="DL133" s="7">
        <f t="shared" ca="1" si="401"/>
        <v>0</v>
      </c>
      <c r="DM133" s="7">
        <f ca="1">IFERROR(IF(DM132+DL133&gt;DN$4,DM132,DM132+DL133),"")</f>
        <v>60</v>
      </c>
      <c r="DN133" s="7">
        <f t="shared" ca="1" si="586"/>
        <v>0</v>
      </c>
      <c r="DO133" s="7">
        <f t="shared" ca="1" si="402"/>
        <v>0.28735371026690582</v>
      </c>
      <c r="DP133" s="7">
        <f t="shared" ca="1" si="403"/>
        <v>0.17418475127155575</v>
      </c>
      <c r="DQ133" s="7">
        <f t="shared" ca="1" si="404"/>
        <v>1</v>
      </c>
      <c r="DR133" s="7" t="str">
        <f t="shared" ca="1" si="405"/>
        <v>5</v>
      </c>
      <c r="DS133" s="7">
        <f ca="1">IFERROR(IF(DS132+DR133&gt;DT$4,DS132,DS132+DR133),"")</f>
        <v>60</v>
      </c>
      <c r="DT133" s="7">
        <f t="shared" ca="1" si="587"/>
        <v>0</v>
      </c>
      <c r="DU133" s="7">
        <f t="shared" ca="1" si="406"/>
        <v>4.8692150786970312E-2</v>
      </c>
      <c r="DV133" s="7">
        <f t="shared" ca="1" si="407"/>
        <v>0.41284631075149125</v>
      </c>
      <c r="DW133" s="7">
        <f t="shared" ca="1" si="408"/>
        <v>1</v>
      </c>
      <c r="DX133" s="7" t="str">
        <f t="shared" ca="1" si="409"/>
        <v>5</v>
      </c>
      <c r="DY133" s="7">
        <f ca="1">IFERROR(IF(DY132+DX133&gt;DZ$4,DY132,DY132+DX133),"")</f>
        <v>60</v>
      </c>
      <c r="DZ133" s="7">
        <f t="shared" ca="1" si="588"/>
        <v>0</v>
      </c>
      <c r="EA133" s="7">
        <f t="shared" ca="1" si="410"/>
        <v>0.8890761712862949</v>
      </c>
      <c r="EB133" s="7">
        <f t="shared" ca="1" si="411"/>
        <v>-0.42753770974783334</v>
      </c>
      <c r="EC133" s="7">
        <f t="shared" ca="1" si="412"/>
        <v>0</v>
      </c>
      <c r="ED133" s="7">
        <f t="shared" ca="1" si="413"/>
        <v>0</v>
      </c>
      <c r="EE133" s="7">
        <f ca="1">IFERROR(IF(EE132+ED133&gt;EF$4,EE132,EE132+ED133),"")</f>
        <v>60</v>
      </c>
      <c r="EF133" s="7">
        <f t="shared" ca="1" si="589"/>
        <v>0</v>
      </c>
      <c r="EG133" s="7">
        <f t="shared" ca="1" si="414"/>
        <v>1.4731983189577358E-2</v>
      </c>
      <c r="EH133" s="7">
        <f t="shared" ca="1" si="415"/>
        <v>0.44680647834888421</v>
      </c>
      <c r="EI133" s="7">
        <f t="shared" ca="1" si="416"/>
        <v>1</v>
      </c>
      <c r="EJ133" s="7" t="str">
        <f t="shared" ca="1" si="417"/>
        <v>5</v>
      </c>
      <c r="EK133" s="7">
        <f ca="1">IFERROR(IF(EK132+EJ133&gt;EL$4,EK132,EK132+EJ133),"")</f>
        <v>60</v>
      </c>
      <c r="EL133" s="7">
        <f t="shared" ca="1" si="590"/>
        <v>0</v>
      </c>
      <c r="EM133" s="7">
        <f t="shared" ca="1" si="418"/>
        <v>0.48209814871732359</v>
      </c>
      <c r="EN133" s="7">
        <f t="shared" ca="1" si="419"/>
        <v>-2.0559687178862029E-2</v>
      </c>
      <c r="EO133" s="7">
        <f t="shared" ca="1" si="420"/>
        <v>0</v>
      </c>
      <c r="EP133" s="7">
        <f t="shared" ca="1" si="421"/>
        <v>0</v>
      </c>
      <c r="EQ133" s="7">
        <f ca="1">IFERROR(IF(EQ132+EP133&gt;ER$4,EQ132,EQ132+EP133),"")</f>
        <v>60</v>
      </c>
      <c r="ER133" s="7">
        <f t="shared" ca="1" si="591"/>
        <v>0</v>
      </c>
      <c r="ES133" s="7">
        <f t="shared" ca="1" si="422"/>
        <v>0.45557976985232573</v>
      </c>
      <c r="ET133" s="7">
        <f t="shared" ca="1" si="423"/>
        <v>5.9586916861358308E-3</v>
      </c>
      <c r="EU133" s="7">
        <f t="shared" ca="1" si="424"/>
        <v>1</v>
      </c>
      <c r="EV133" s="7" t="str">
        <f t="shared" ca="1" si="425"/>
        <v>5</v>
      </c>
      <c r="EW133" s="7">
        <f ca="1">IFERROR(IF(EW132+EV133&gt;EX$4,EW132,EW132+EV133),"")</f>
        <v>60</v>
      </c>
      <c r="EX133" s="7">
        <f t="shared" ca="1" si="592"/>
        <v>0</v>
      </c>
      <c r="EY133" s="7">
        <f t="shared" ca="1" si="426"/>
        <v>0.99269355877727528</v>
      </c>
      <c r="EZ133" s="7">
        <f t="shared" ca="1" si="427"/>
        <v>-0.53115509723881371</v>
      </c>
      <c r="FA133" s="7">
        <f t="shared" ca="1" si="428"/>
        <v>0</v>
      </c>
      <c r="FB133" s="7">
        <f t="shared" ca="1" si="429"/>
        <v>0</v>
      </c>
      <c r="FC133" s="7">
        <f ca="1">IFERROR(IF(FC132+FB133&gt;FD$4,FC132,FC132+FB133),"")</f>
        <v>60</v>
      </c>
      <c r="FD133" s="7">
        <f t="shared" ca="1" si="593"/>
        <v>0</v>
      </c>
      <c r="FE133" s="7">
        <f t="shared" ca="1" si="430"/>
        <v>0.24578556263441342</v>
      </c>
      <c r="FF133" s="7">
        <f t="shared" ca="1" si="431"/>
        <v>0.21575289890404814</v>
      </c>
      <c r="FG133" s="7">
        <f t="shared" ca="1" si="432"/>
        <v>1</v>
      </c>
      <c r="FH133" s="7" t="str">
        <f t="shared" ca="1" si="433"/>
        <v>5</v>
      </c>
      <c r="FI133" s="7">
        <f ca="1">IFERROR(IF(FI132+FH133&gt;FJ$4,FI132,FI132+FH133),"")</f>
        <v>60</v>
      </c>
      <c r="FJ133" s="7">
        <f t="shared" ca="1" si="594"/>
        <v>0</v>
      </c>
      <c r="FK133" s="7">
        <f t="shared" ca="1" si="434"/>
        <v>0.5441376432819014</v>
      </c>
      <c r="FL133" s="7">
        <f t="shared" ca="1" si="435"/>
        <v>-8.2599181743439831E-2</v>
      </c>
      <c r="FM133" s="7">
        <f t="shared" ca="1" si="436"/>
        <v>0</v>
      </c>
      <c r="FN133" s="7">
        <f t="shared" ca="1" si="437"/>
        <v>0</v>
      </c>
      <c r="FO133" s="7">
        <f ca="1">IFERROR(IF(FO132+FN133&gt;FP$4,FO132,FO132+FN133),"")</f>
        <v>60</v>
      </c>
      <c r="FP133" s="7">
        <f t="shared" ca="1" si="595"/>
        <v>0</v>
      </c>
      <c r="FQ133" s="7">
        <f t="shared" ca="1" si="438"/>
        <v>0.3630855534137658</v>
      </c>
      <c r="FR133" s="7">
        <f t="shared" ca="1" si="439"/>
        <v>9.8452908124695759E-2</v>
      </c>
      <c r="FS133" s="7">
        <f t="shared" ca="1" si="440"/>
        <v>1</v>
      </c>
      <c r="FT133" s="7" t="str">
        <f t="shared" ca="1" si="441"/>
        <v>5</v>
      </c>
      <c r="FU133" s="7">
        <f ca="1">IFERROR(IF(FU132+FT133&gt;FV$4,FU132,FU132+FT133),"")</f>
        <v>60</v>
      </c>
      <c r="FV133" s="7">
        <f t="shared" ca="1" si="596"/>
        <v>0</v>
      </c>
      <c r="FW133" s="7">
        <f t="shared" ca="1" si="442"/>
        <v>0.41214343751999705</v>
      </c>
      <c r="FX133" s="7">
        <f t="shared" ca="1" si="443"/>
        <v>4.9395024018464517E-2</v>
      </c>
      <c r="FY133" s="7">
        <f t="shared" ca="1" si="444"/>
        <v>1</v>
      </c>
      <c r="FZ133" s="7" t="str">
        <f t="shared" ca="1" si="445"/>
        <v>5</v>
      </c>
      <c r="GA133" s="7">
        <f ca="1">IFERROR(IF(GA132+FZ133&gt;GB$4,GA132,GA132+FZ133),"")</f>
        <v>60</v>
      </c>
      <c r="GB133" s="7">
        <f t="shared" ca="1" si="597"/>
        <v>0</v>
      </c>
      <c r="GC133" s="7">
        <f t="shared" ca="1" si="446"/>
        <v>0.15255659598901583</v>
      </c>
      <c r="GD133" s="7">
        <f t="shared" ca="1" si="447"/>
        <v>0.30898186554944573</v>
      </c>
      <c r="GE133" s="7">
        <f t="shared" ca="1" si="448"/>
        <v>1</v>
      </c>
      <c r="GF133" s="7" t="str">
        <f t="shared" ca="1" si="449"/>
        <v>5</v>
      </c>
      <c r="GG133" s="7">
        <f ca="1">IFERROR(IF(GG132+GF133&gt;GH$4,GG132,GG132+GF133),"")</f>
        <v>60</v>
      </c>
      <c r="GH133" s="7">
        <f t="shared" ca="1" si="598"/>
        <v>0</v>
      </c>
      <c r="GI133" s="7">
        <f t="shared" ca="1" si="450"/>
        <v>0.40040553054493178</v>
      </c>
      <c r="GJ133" s="7">
        <f t="shared" ca="1" si="451"/>
        <v>6.1132930993529788E-2</v>
      </c>
      <c r="GK133" s="7">
        <f t="shared" ca="1" si="452"/>
        <v>1</v>
      </c>
      <c r="GL133" s="7" t="str">
        <f t="shared" ca="1" si="453"/>
        <v>5</v>
      </c>
      <c r="GM133" s="7">
        <f ca="1">IFERROR(IF(GM132+GL133&gt;GN$4,GM132,GM132+GL133),"")</f>
        <v>60</v>
      </c>
      <c r="GN133" s="7">
        <f t="shared" ca="1" si="599"/>
        <v>0</v>
      </c>
      <c r="GO133" s="7">
        <f t="shared" ca="1" si="454"/>
        <v>3.4502661082172481E-2</v>
      </c>
      <c r="GP133" s="7">
        <f t="shared" ca="1" si="455"/>
        <v>0.42703580045628908</v>
      </c>
      <c r="GQ133" s="7">
        <f t="shared" ca="1" si="456"/>
        <v>1</v>
      </c>
      <c r="GR133" s="7" t="str">
        <f t="shared" ca="1" si="457"/>
        <v>5</v>
      </c>
      <c r="GS133" s="7">
        <f ca="1">IFERROR(IF(GS132+GR133&gt;GT$4,GS132,GS132+GR133),"")</f>
        <v>60</v>
      </c>
      <c r="GT133" s="7">
        <f t="shared" ca="1" si="600"/>
        <v>0</v>
      </c>
      <c r="GU133" s="7">
        <f t="shared" ca="1" si="458"/>
        <v>0.21627582140588597</v>
      </c>
      <c r="GV133" s="7">
        <f t="shared" ca="1" si="459"/>
        <v>0.24526264013257559</v>
      </c>
      <c r="GW133" s="7">
        <f t="shared" ca="1" si="460"/>
        <v>1</v>
      </c>
      <c r="GX133" s="7" t="str">
        <f t="shared" ca="1" si="461"/>
        <v>5</v>
      </c>
      <c r="GY133" s="7">
        <f ca="1">IFERROR(IF(GY132+GX133&gt;GZ$4,GY132,GY132+GX133),"")</f>
        <v>60</v>
      </c>
      <c r="GZ133" s="7">
        <f t="shared" ca="1" si="601"/>
        <v>0</v>
      </c>
      <c r="HA133" s="7">
        <f t="shared" ca="1" si="462"/>
        <v>0.92708554544850152</v>
      </c>
      <c r="HB133" s="7">
        <f t="shared" ca="1" si="463"/>
        <v>-0.46554708391003996</v>
      </c>
      <c r="HC133" s="7">
        <f t="shared" ca="1" si="464"/>
        <v>0</v>
      </c>
      <c r="HD133" s="7">
        <f t="shared" ca="1" si="465"/>
        <v>0</v>
      </c>
      <c r="HE133" s="7">
        <f ca="1">IFERROR(IF(HE132+HD133&gt;HF$4,HE132,HE132+HD133),"")</f>
        <v>60</v>
      </c>
      <c r="HF133" s="7">
        <f t="shared" ca="1" si="602"/>
        <v>0</v>
      </c>
      <c r="HG133" s="7">
        <f t="shared" ca="1" si="466"/>
        <v>0.20908132581993766</v>
      </c>
      <c r="HH133" s="7">
        <f t="shared" ca="1" si="467"/>
        <v>0.25245713571852391</v>
      </c>
      <c r="HI133" s="7">
        <f t="shared" ca="1" si="468"/>
        <v>1</v>
      </c>
      <c r="HJ133" s="7" t="str">
        <f t="shared" ca="1" si="469"/>
        <v>5</v>
      </c>
      <c r="HK133" s="7">
        <f ca="1">IFERROR(IF(HK132+HJ133&gt;HL$4,HK132,HK132+HJ133),"")</f>
        <v>60</v>
      </c>
      <c r="HL133" s="7">
        <f t="shared" ca="1" si="603"/>
        <v>0</v>
      </c>
      <c r="HM133" s="7">
        <f t="shared" ca="1" si="470"/>
        <v>9.4100158212628737E-2</v>
      </c>
      <c r="HN133" s="7">
        <f t="shared" ca="1" si="471"/>
        <v>0.36743830332583283</v>
      </c>
      <c r="HO133" s="7">
        <f t="shared" ca="1" si="472"/>
        <v>1</v>
      </c>
      <c r="HP133" s="7" t="str">
        <f t="shared" ca="1" si="473"/>
        <v>5</v>
      </c>
      <c r="HQ133" s="7">
        <f ca="1">IFERROR(IF(HQ132+HP133&gt;HR$4,HQ132,HQ132+HP133),"")</f>
        <v>60</v>
      </c>
      <c r="HR133" s="7">
        <f t="shared" ca="1" si="604"/>
        <v>0</v>
      </c>
      <c r="HS133" s="7">
        <f t="shared" ca="1" si="474"/>
        <v>0.38656792519105176</v>
      </c>
      <c r="HT133" s="7">
        <f t="shared" ca="1" si="475"/>
        <v>7.49705363474098E-2</v>
      </c>
      <c r="HU133" s="7">
        <f t="shared" ca="1" si="476"/>
        <v>1</v>
      </c>
      <c r="HV133" s="7" t="str">
        <f t="shared" ca="1" si="477"/>
        <v>5</v>
      </c>
      <c r="HW133" s="7">
        <f ca="1">IFERROR(IF(HW132+HV133&gt;HX$4,HW132,HW132+HV133),"")</f>
        <v>60</v>
      </c>
      <c r="HX133" s="7">
        <f t="shared" ca="1" si="605"/>
        <v>0</v>
      </c>
      <c r="HY133" s="7">
        <f t="shared" ca="1" si="478"/>
        <v>0.26871677466240607</v>
      </c>
      <c r="HZ133" s="7">
        <f t="shared" ca="1" si="479"/>
        <v>0.1928216868760555</v>
      </c>
      <c r="IA133" s="7">
        <f t="shared" ca="1" si="480"/>
        <v>1</v>
      </c>
      <c r="IB133" s="7" t="str">
        <f t="shared" ca="1" si="481"/>
        <v>5</v>
      </c>
      <c r="IC133" s="7">
        <f ca="1">IFERROR(IF(IC132+IB133&gt;ID$4,IC132,IC132+IB133),"")</f>
        <v>60</v>
      </c>
      <c r="ID133" s="7">
        <f t="shared" ca="1" si="606"/>
        <v>0</v>
      </c>
      <c r="IE133" s="7">
        <f t="shared" ca="1" si="482"/>
        <v>0.61819804825058733</v>
      </c>
      <c r="IF133" s="7">
        <f t="shared" ca="1" si="483"/>
        <v>-0.15665958671212576</v>
      </c>
      <c r="IG133" s="7">
        <f t="shared" ca="1" si="484"/>
        <v>0</v>
      </c>
      <c r="IH133" s="7">
        <f t="shared" ca="1" si="485"/>
        <v>0</v>
      </c>
      <c r="II133" s="7">
        <f ca="1">IFERROR(IF(II132+IH133&gt;IJ$4,II132,II132+IH133),"")</f>
        <v>60</v>
      </c>
      <c r="IJ133" s="7">
        <f t="shared" ca="1" si="607"/>
        <v>0</v>
      </c>
      <c r="IK133" s="7">
        <f t="shared" ca="1" si="486"/>
        <v>0.29380574194086062</v>
      </c>
      <c r="IL133" s="7">
        <f t="shared" ca="1" si="487"/>
        <v>0.16773271959760094</v>
      </c>
      <c r="IM133" s="7">
        <f t="shared" ca="1" si="488"/>
        <v>1</v>
      </c>
      <c r="IN133" s="7" t="str">
        <f t="shared" ca="1" si="489"/>
        <v>5</v>
      </c>
      <c r="IO133" s="7">
        <f ca="1">IFERROR(IF(IO132+IN133&gt;IP$4,IO132,IO132+IN133),"")</f>
        <v>60</v>
      </c>
      <c r="IP133" s="7">
        <f t="shared" ca="1" si="608"/>
        <v>0</v>
      </c>
      <c r="IQ133" s="7">
        <f t="shared" ca="1" si="490"/>
        <v>0.11938061017244028</v>
      </c>
      <c r="IR133" s="7">
        <f t="shared" ca="1" si="491"/>
        <v>0.34215785136602128</v>
      </c>
      <c r="IS133" s="7">
        <f t="shared" ca="1" si="492"/>
        <v>1</v>
      </c>
      <c r="IT133" s="7" t="str">
        <f t="shared" ca="1" si="493"/>
        <v>5</v>
      </c>
      <c r="IU133" s="7">
        <f ca="1">IFERROR(IF(IU132+IT133&gt;IV$4,IU132,IU132+IT133),"")</f>
        <v>60</v>
      </c>
      <c r="IV133" s="7">
        <f t="shared" ca="1" si="609"/>
        <v>0</v>
      </c>
      <c r="IW133" s="7">
        <f t="shared" ca="1" si="494"/>
        <v>0.38836486648587509</v>
      </c>
      <c r="IX133" s="7">
        <f t="shared" ca="1" si="495"/>
        <v>7.3173595052586471E-2</v>
      </c>
      <c r="IY133" s="7">
        <f t="shared" ca="1" si="496"/>
        <v>1</v>
      </c>
      <c r="IZ133" s="7" t="str">
        <f t="shared" ca="1" si="497"/>
        <v>5</v>
      </c>
      <c r="JA133" s="7">
        <f ca="1">IFERROR(IF(JA132+IZ133&gt;JB$4,JA132,JA132+IZ133),"")</f>
        <v>60</v>
      </c>
      <c r="JB133" s="7">
        <f t="shared" ca="1" si="610"/>
        <v>0</v>
      </c>
      <c r="JC133" s="7">
        <f t="shared" ca="1" si="498"/>
        <v>0.63575340614026177</v>
      </c>
      <c r="JD133" s="7">
        <f t="shared" ca="1" si="499"/>
        <v>-0.1742149446018002</v>
      </c>
      <c r="JE133" s="7">
        <f t="shared" ca="1" si="500"/>
        <v>0</v>
      </c>
      <c r="JF133" s="7">
        <f t="shared" ca="1" si="501"/>
        <v>0</v>
      </c>
      <c r="JG133" s="7">
        <f ca="1">IFERROR(IF(JG132+JF133&gt;JH$4,JG132,JG132+JF133),"")</f>
        <v>60</v>
      </c>
      <c r="JH133" s="7">
        <f t="shared" ca="1" si="611"/>
        <v>0</v>
      </c>
      <c r="JI133" s="7">
        <f t="shared" ca="1" si="502"/>
        <v>0.76648797211396258</v>
      </c>
      <c r="JJ133" s="7">
        <f t="shared" ca="1" si="503"/>
        <v>-0.30494951057550101</v>
      </c>
      <c r="JK133" s="7">
        <f t="shared" ca="1" si="504"/>
        <v>0</v>
      </c>
      <c r="JL133" s="7">
        <f t="shared" ca="1" si="505"/>
        <v>0</v>
      </c>
      <c r="JM133" s="7">
        <f ca="1">IFERROR(IF(JM132+JL133&gt;JN$4,JM132,JM132+JL133),"")</f>
        <v>60</v>
      </c>
      <c r="JN133" s="7">
        <f t="shared" ca="1" si="612"/>
        <v>0</v>
      </c>
      <c r="JO133" s="7">
        <f t="shared" ca="1" si="506"/>
        <v>0.26819516091871876</v>
      </c>
      <c r="JP133" s="7">
        <f t="shared" ca="1" si="507"/>
        <v>0.19334330061974281</v>
      </c>
      <c r="JQ133" s="7">
        <f t="shared" ca="1" si="508"/>
        <v>1</v>
      </c>
      <c r="JR133" s="7" t="str">
        <f t="shared" ca="1" si="509"/>
        <v>5</v>
      </c>
      <c r="JS133" s="7">
        <f ca="1">IFERROR(IF(JS132+JR133&gt;JT$4,JS132,JS132+JR133),"")</f>
        <v>60</v>
      </c>
      <c r="JT133" s="7">
        <f t="shared" ca="1" si="613"/>
        <v>0</v>
      </c>
      <c r="JU133" s="7">
        <f t="shared" ca="1" si="510"/>
        <v>0.52734384310842175</v>
      </c>
      <c r="JV133" s="7">
        <f t="shared" ca="1" si="511"/>
        <v>-6.5805381569960186E-2</v>
      </c>
      <c r="JW133" s="7">
        <f t="shared" ca="1" si="512"/>
        <v>0</v>
      </c>
      <c r="JX133" s="7">
        <f t="shared" ca="1" si="513"/>
        <v>0</v>
      </c>
      <c r="JY133" s="7">
        <f ca="1">IFERROR(IF(JY132+JX133&gt;JZ$4,JY132,JY132+JX133),"")</f>
        <v>60</v>
      </c>
      <c r="JZ133" s="7">
        <f t="shared" ca="1" si="614"/>
        <v>0</v>
      </c>
      <c r="KA133" s="7">
        <f t="shared" ca="1" si="514"/>
        <v>0.32357216124055366</v>
      </c>
      <c r="KB133" s="7">
        <f t="shared" ca="1" si="515"/>
        <v>0.13796630029790791</v>
      </c>
      <c r="KC133" s="7">
        <f t="shared" ca="1" si="516"/>
        <v>1</v>
      </c>
      <c r="KD133" s="7" t="str">
        <f t="shared" ca="1" si="517"/>
        <v>5</v>
      </c>
      <c r="KE133" s="7">
        <f ca="1">IFERROR(IF(KE132+KD133&gt;KF$4,KE132,KE132+KD133),"")</f>
        <v>60</v>
      </c>
      <c r="KF133" s="7">
        <f t="shared" ca="1" si="615"/>
        <v>0</v>
      </c>
      <c r="KG133" s="7">
        <f t="shared" ca="1" si="518"/>
        <v>0.2265045292119221</v>
      </c>
      <c r="KH133" s="7">
        <f t="shared" ca="1" si="519"/>
        <v>0.23503393232653946</v>
      </c>
      <c r="KI133" s="7">
        <f t="shared" ca="1" si="520"/>
        <v>1</v>
      </c>
      <c r="KJ133" s="7" t="str">
        <f t="shared" ca="1" si="521"/>
        <v>5</v>
      </c>
      <c r="KK133" s="7">
        <f ca="1">IFERROR(IF(KK132+KJ133&gt;KL$4,KK132,KK132+KJ133),"")</f>
        <v>60</v>
      </c>
      <c r="KL133" s="7">
        <f t="shared" ca="1" si="616"/>
        <v>0</v>
      </c>
      <c r="KM133" s="7">
        <f t="shared" ca="1" si="522"/>
        <v>0.26296657898207765</v>
      </c>
      <c r="KN133" s="7">
        <f t="shared" ca="1" si="523"/>
        <v>0.19857188255638392</v>
      </c>
      <c r="KO133" s="7">
        <f t="shared" ca="1" si="524"/>
        <v>1</v>
      </c>
      <c r="KP133" s="7" t="str">
        <f t="shared" ca="1" si="525"/>
        <v>5</v>
      </c>
      <c r="KQ133" s="7">
        <f ca="1">IFERROR(IF(KQ132+KP133&gt;KR$4,KQ132,KQ132+KP133),"")</f>
        <v>60</v>
      </c>
      <c r="KR133" s="7">
        <f t="shared" ca="1" si="617"/>
        <v>0</v>
      </c>
      <c r="KS133" s="7">
        <f t="shared" ca="1" si="526"/>
        <v>0.5408701060403055</v>
      </c>
      <c r="KT133" s="7">
        <f t="shared" ca="1" si="527"/>
        <v>-7.9331644501843934E-2</v>
      </c>
      <c r="KU133" s="7">
        <f t="shared" ca="1" si="528"/>
        <v>0</v>
      </c>
      <c r="KV133" s="7">
        <f t="shared" ca="1" si="529"/>
        <v>0</v>
      </c>
      <c r="KW133" s="7">
        <f ca="1">IFERROR(IF(KW132+KV133&gt;KX$4,KW132,KW132+KV133),"")</f>
        <v>60</v>
      </c>
      <c r="KX133" s="7">
        <f t="shared" ca="1" si="618"/>
        <v>0</v>
      </c>
      <c r="KY133" s="7">
        <f t="shared" ca="1" si="530"/>
        <v>0.83688759258229917</v>
      </c>
      <c r="KZ133" s="7">
        <f t="shared" ca="1" si="531"/>
        <v>-0.3753491310438376</v>
      </c>
      <c r="LA133" s="7">
        <f t="shared" ca="1" si="532"/>
        <v>0</v>
      </c>
      <c r="LB133" s="7">
        <f t="shared" ca="1" si="533"/>
        <v>0</v>
      </c>
      <c r="LC133" s="7">
        <f ca="1">IFERROR(IF(LC132+LB133&gt;LD$4,LC132,LC132+LB133),"")</f>
        <v>60</v>
      </c>
      <c r="LD133" s="7">
        <f t="shared" ca="1" si="619"/>
        <v>0</v>
      </c>
      <c r="LE133" s="7">
        <f t="shared" ca="1" si="534"/>
        <v>0.75349940599592025</v>
      </c>
      <c r="LF133" s="7">
        <f t="shared" ca="1" si="535"/>
        <v>-0.29196094445745868</v>
      </c>
      <c r="LG133" s="7">
        <f t="shared" ca="1" si="536"/>
        <v>0</v>
      </c>
      <c r="LH133" s="7">
        <f t="shared" ca="1" si="537"/>
        <v>0</v>
      </c>
      <c r="LI133" s="7">
        <f ca="1">IFERROR(IF(LI132+LH133&gt;LJ$4,LI132,LI132+LH133),"")</f>
        <v>60</v>
      </c>
      <c r="LJ133" s="7">
        <f t="shared" ca="1" si="620"/>
        <v>0</v>
      </c>
      <c r="LK133" s="7">
        <f t="shared" ca="1" si="538"/>
        <v>0.62889430542589275</v>
      </c>
      <c r="LL133" s="7">
        <f t="shared" ca="1" si="539"/>
        <v>-0.16735584388743119</v>
      </c>
      <c r="LM133" s="7">
        <f t="shared" ca="1" si="540"/>
        <v>0</v>
      </c>
      <c r="LN133" s="7">
        <f t="shared" ca="1" si="541"/>
        <v>0</v>
      </c>
      <c r="LO133" s="7">
        <f ca="1">IFERROR(IF(LO132+LN133&gt;LP$4,LO132,LO132+LN133),"")</f>
        <v>60</v>
      </c>
      <c r="LP133" s="7">
        <f t="shared" ca="1" si="621"/>
        <v>0</v>
      </c>
      <c r="LQ133" s="7">
        <f t="shared" ca="1" si="542"/>
        <v>0.81931008997086463</v>
      </c>
      <c r="LR133" s="7">
        <f t="shared" ca="1" si="543"/>
        <v>-0.35777162843240307</v>
      </c>
      <c r="LS133" s="7">
        <f t="shared" ca="1" si="544"/>
        <v>0</v>
      </c>
      <c r="LT133" s="7">
        <f t="shared" ca="1" si="545"/>
        <v>0</v>
      </c>
      <c r="LU133" s="7">
        <f ca="1">IFERROR(IF(LU132+LT133&gt;LV$4,LU132,LU132+LT133),"")</f>
        <v>60</v>
      </c>
      <c r="LV133" s="7">
        <f t="shared" ca="1" si="622"/>
        <v>0</v>
      </c>
      <c r="LW133" s="7">
        <f t="shared" ca="1" si="546"/>
        <v>0.88758176007838385</v>
      </c>
      <c r="LX133" s="7">
        <f t="shared" ca="1" si="547"/>
        <v>-0.42604329853992229</v>
      </c>
      <c r="LY133" s="7">
        <f t="shared" ca="1" si="548"/>
        <v>0</v>
      </c>
      <c r="LZ133" s="7">
        <f t="shared" ca="1" si="549"/>
        <v>0</v>
      </c>
      <c r="MA133" s="7">
        <f ca="1">IFERROR(IF(MA132+LZ133&gt;MB$4,MA132,MA132+LZ133),"")</f>
        <v>60</v>
      </c>
      <c r="MB133" s="7">
        <f t="shared" ca="1" si="623"/>
        <v>0</v>
      </c>
      <c r="MC133" s="7">
        <f t="shared" ca="1" si="550"/>
        <v>0.67997903787408698</v>
      </c>
      <c r="MD133" s="7">
        <f t="shared" ca="1" si="551"/>
        <v>-0.21844057633562541</v>
      </c>
      <c r="ME133" s="7">
        <f t="shared" ca="1" si="552"/>
        <v>0</v>
      </c>
      <c r="MF133" s="7">
        <f t="shared" ca="1" si="553"/>
        <v>0</v>
      </c>
      <c r="MG133" s="7">
        <f ca="1">IFERROR(IF(MG132+MF133&gt;MH$4,MG132,MG132+MF133),"")</f>
        <v>60</v>
      </c>
      <c r="MH133" s="7">
        <f t="shared" ca="1" si="624"/>
        <v>0</v>
      </c>
      <c r="MI133" s="7">
        <f t="shared" ca="1" si="554"/>
        <v>0.95162924029776319</v>
      </c>
      <c r="MJ133" s="7">
        <f t="shared" ca="1" si="555"/>
        <v>-0.49009077875930163</v>
      </c>
      <c r="MK133" s="7">
        <f t="shared" ca="1" si="556"/>
        <v>0</v>
      </c>
      <c r="ML133" s="7">
        <f t="shared" ca="1" si="557"/>
        <v>0</v>
      </c>
      <c r="MM133" s="7">
        <f ca="1">IFERROR(IF(MM132+ML133&gt;MN$4,MM132,MM132+ML133),"")</f>
        <v>60</v>
      </c>
      <c r="MN133" s="7">
        <f t="shared" ca="1" si="625"/>
        <v>0</v>
      </c>
      <c r="MO133" s="7">
        <f t="shared" ca="1" si="558"/>
        <v>0.9388618639268439</v>
      </c>
      <c r="MP133" s="7">
        <f t="shared" ca="1" si="559"/>
        <v>-0.47732340238838233</v>
      </c>
      <c r="MQ133" s="7">
        <f t="shared" ca="1" si="560"/>
        <v>0</v>
      </c>
      <c r="MR133" s="7">
        <f t="shared" ca="1" si="561"/>
        <v>0</v>
      </c>
      <c r="MS133" s="7">
        <f ca="1">IFERROR(IF(MS132+MR133&gt;MT$4,MS132,MS132+MR133),"")</f>
        <v>60</v>
      </c>
      <c r="MT133" s="7">
        <f t="shared" ca="1" si="626"/>
        <v>0</v>
      </c>
      <c r="MU133" s="7">
        <f t="shared" ca="1" si="562"/>
        <v>0.79694029658664789</v>
      </c>
      <c r="MV133" s="7">
        <f t="shared" ca="1" si="563"/>
        <v>-0.33540183504818633</v>
      </c>
      <c r="MW133" s="7">
        <f t="shared" ca="1" si="564"/>
        <v>0</v>
      </c>
      <c r="MX133" s="7">
        <f t="shared" ca="1" si="565"/>
        <v>0</v>
      </c>
      <c r="MY133" s="7">
        <f ca="1">IFERROR(IF(MY132+MX133&gt;MZ$4,MY132,MY132+MX133),"")</f>
        <v>60</v>
      </c>
      <c r="MZ133" s="7">
        <f t="shared" ca="1" si="627"/>
        <v>0</v>
      </c>
      <c r="NA133" s="7">
        <f t="shared" ca="1" si="566"/>
        <v>0.59426380053337269</v>
      </c>
      <c r="NB133" s="7">
        <f t="shared" ca="1" si="567"/>
        <v>-0.13272533899491112</v>
      </c>
      <c r="NC133" s="7">
        <f t="shared" ca="1" si="568"/>
        <v>0</v>
      </c>
      <c r="ND133" s="7">
        <f t="shared" ca="1" si="569"/>
        <v>0</v>
      </c>
      <c r="NE133" s="7">
        <f ca="1">IFERROR(IF(NE132+ND133&gt;NF$4,NE132,NE132+ND133),"")</f>
        <v>60</v>
      </c>
      <c r="NF133" s="7">
        <f t="shared" ca="1" si="628"/>
        <v>0</v>
      </c>
      <c r="NG133" s="7">
        <f t="shared" ca="1" si="570"/>
        <v>0.43038976951676422</v>
      </c>
      <c r="NH133" s="7">
        <f t="shared" ca="1" si="571"/>
        <v>3.1148692021697344E-2</v>
      </c>
      <c r="NI133" s="7">
        <f t="shared" ca="1" si="572"/>
        <v>1</v>
      </c>
      <c r="NJ133" s="7" t="str">
        <f t="shared" ca="1" si="573"/>
        <v>5</v>
      </c>
      <c r="NK133" s="7">
        <f ca="1">IFERROR(IF(NK132+NJ133&gt;NL$4,NK132,NK132+NJ133),"")</f>
        <v>60</v>
      </c>
      <c r="NL133" s="7">
        <f t="shared" ca="1" si="629"/>
        <v>0</v>
      </c>
      <c r="NM133" s="7">
        <f t="shared" ca="1" si="574"/>
        <v>0.91359821376838701</v>
      </c>
      <c r="NN133" s="7">
        <f t="shared" ca="1" si="575"/>
        <v>-0.45205975222992545</v>
      </c>
      <c r="NO133" s="7">
        <f t="shared" ca="1" si="576"/>
        <v>0</v>
      </c>
      <c r="NP133" s="7">
        <f t="shared" ca="1" si="577"/>
        <v>0</v>
      </c>
      <c r="NQ133" s="7">
        <f ca="1">IFERROR(IF(NQ132+NP133&gt;NR$4,NQ132,NQ132+NP133),"")</f>
        <v>60</v>
      </c>
      <c r="NR133" s="7">
        <f t="shared" ca="1" si="630"/>
        <v>0</v>
      </c>
      <c r="NT133">
        <v>131</v>
      </c>
      <c r="NU133" s="7" t="s">
        <v>19</v>
      </c>
      <c r="NV133" s="7" t="str">
        <f t="shared" ca="1" si="653"/>
        <v/>
      </c>
      <c r="NW133" s="7" t="str">
        <f t="shared" ca="1" si="647"/>
        <v/>
      </c>
      <c r="NX133" t="str">
        <f ca="1">IFERROR(VLOOKUP(NT133,$K$3:$AK$568,8,FALSE),"")</f>
        <v/>
      </c>
      <c r="NY133" t="str">
        <f ca="1">IFERROR(VLOOKUP(NT133,$K$3:$AK$568,9,FALSE),"")</f>
        <v/>
      </c>
      <c r="NZ133" s="7" t="str">
        <f ca="1">IFERROR(VLOOKUP(NT133,$K$3:$AK$568,27,FALSE),"")</f>
        <v/>
      </c>
      <c r="OB133">
        <v>131</v>
      </c>
      <c r="OC133" s="7" t="s">
        <v>19</v>
      </c>
      <c r="OD133" t="e">
        <f t="shared" ca="1" si="654"/>
        <v>#N/A</v>
      </c>
      <c r="OE133" s="7" t="str">
        <f t="shared" ca="1" si="655"/>
        <v/>
      </c>
      <c r="OF133" s="7" t="str">
        <f t="shared" ca="1" si="656"/>
        <v/>
      </c>
      <c r="OG133" t="str">
        <f t="shared" ca="1" si="657"/>
        <v/>
      </c>
      <c r="OI133">
        <v>131</v>
      </c>
      <c r="OJ133" s="7" t="s">
        <v>19</v>
      </c>
      <c r="OK133" s="7" t="str">
        <f t="shared" ca="1" si="658"/>
        <v/>
      </c>
      <c r="OL133" s="7" t="str">
        <f t="shared" ca="1" si="659"/>
        <v/>
      </c>
      <c r="OM133" t="str">
        <f ca="1">IFERROR(VLOOKUP(OI133,$L$3:$AK$568,7,FALSE),"")</f>
        <v/>
      </c>
      <c r="ON133" t="str">
        <f ca="1">IFERROR(VLOOKUP(OI133,$L$3:$AK$568,8,FALSE),"")</f>
        <v/>
      </c>
      <c r="OO133" s="7" t="str">
        <f ca="1">IFERROR(VLOOKUP(OI133,$L$3:$AK$568,26,FALSE),"")</f>
        <v/>
      </c>
      <c r="OQ133">
        <v>131</v>
      </c>
      <c r="OR133" s="7" t="s">
        <v>19</v>
      </c>
      <c r="OS133" t="e">
        <f t="shared" ca="1" si="660"/>
        <v>#N/A</v>
      </c>
      <c r="OT133" s="7" t="str">
        <f t="shared" ca="1" si="661"/>
        <v/>
      </c>
      <c r="OU133" s="7" t="str">
        <f t="shared" ca="1" si="662"/>
        <v/>
      </c>
      <c r="OV133" t="str">
        <f t="shared" ca="1" si="663"/>
        <v/>
      </c>
      <c r="OX133">
        <v>131</v>
      </c>
      <c r="OY133" s="7" t="s">
        <v>19</v>
      </c>
      <c r="OZ133" s="7" t="str">
        <f t="shared" ca="1" si="664"/>
        <v/>
      </c>
      <c r="PA133" s="7" t="str">
        <f t="shared" ca="1" si="665"/>
        <v/>
      </c>
      <c r="PB133" t="str">
        <f ca="1">IFERROR(VLOOKUP(OX133,$M$3:$AK$568,6,FALSE),"")</f>
        <v/>
      </c>
      <c r="PC133" t="str">
        <f ca="1">IFERROR(VLOOKUP(OX133,$M$3:$AK$568,7,FALSE),"")</f>
        <v/>
      </c>
      <c r="PD133" s="7" t="str">
        <f ca="1">IFERROR(VLOOKUP(OX133,$M$3:$AK$568,25,FALSE),"")</f>
        <v/>
      </c>
      <c r="PF133">
        <v>131</v>
      </c>
      <c r="PG133" s="7" t="s">
        <v>19</v>
      </c>
      <c r="PH133" t="e">
        <f t="shared" ca="1" si="666"/>
        <v>#N/A</v>
      </c>
      <c r="PI133" s="7" t="str">
        <f t="shared" ca="1" si="667"/>
        <v/>
      </c>
      <c r="PJ133" s="7" t="str">
        <f t="shared" ca="1" si="668"/>
        <v/>
      </c>
      <c r="PK133" t="str">
        <f t="shared" ca="1" si="669"/>
        <v/>
      </c>
      <c r="PM133">
        <v>131</v>
      </c>
      <c r="PN133" s="7" t="s">
        <v>19</v>
      </c>
      <c r="PO133" s="202" t="str">
        <f t="shared" ca="1" si="670"/>
        <v/>
      </c>
      <c r="PP133" s="7" t="str">
        <f t="shared" ca="1" si="671"/>
        <v/>
      </c>
      <c r="PQ133" t="str">
        <f ca="1">IFERROR(VLOOKUP(PM133,$G$325:$R$409,12,FALSE),"")</f>
        <v/>
      </c>
      <c r="PR133" t="e">
        <f ca="1">VLOOKUP(PM133,$G$324:$Q$409,11,FALSE)</f>
        <v>#N/A</v>
      </c>
      <c r="PS133" s="7" t="str">
        <f ca="1">VLOOKUP(PQ133,$R$325:$Y$409,8,FALSE)</f>
        <v>- -</v>
      </c>
      <c r="PT133" s="7">
        <f ca="1">ReSt</f>
        <v>-4</v>
      </c>
      <c r="PU133" s="7" t="e">
        <f t="shared" ca="1" si="672"/>
        <v>#N/A</v>
      </c>
      <c r="PV133" s="7" t="e">
        <f t="shared" ca="1" si="673"/>
        <v>#N/A</v>
      </c>
      <c r="PW133" s="7" t="str">
        <f ca="1">VLOOKUP(PQ133,$R$325:$AK$409,8,FALSE)</f>
        <v>- -</v>
      </c>
      <c r="PX133" s="7"/>
      <c r="PY133">
        <v>131</v>
      </c>
      <c r="PZ133" s="7" t="s">
        <v>19</v>
      </c>
      <c r="QA133" t="str">
        <f t="shared" ca="1" si="674"/>
        <v/>
      </c>
      <c r="QB133" s="7" t="str">
        <f t="shared" ca="1" si="675"/>
        <v/>
      </c>
      <c r="QC133" s="7" t="str">
        <f t="shared" ca="1" si="676"/>
        <v/>
      </c>
      <c r="QD133" t="str">
        <f t="shared" ca="1" si="677"/>
        <v/>
      </c>
      <c r="QF133">
        <v>131</v>
      </c>
      <c r="QG133" s="7" t="s">
        <v>19</v>
      </c>
      <c r="QH133" s="7" t="str">
        <f t="shared" ca="1" si="678"/>
        <v/>
      </c>
      <c r="QI133" s="7" t="e">
        <f t="shared" ca="1" si="679"/>
        <v>#VALUE!</v>
      </c>
      <c r="QJ133" t="e">
        <f t="shared" ca="1" si="680"/>
        <v>#N/A</v>
      </c>
      <c r="QK133" s="7" t="e">
        <f t="shared" ca="1" si="681"/>
        <v>#N/A</v>
      </c>
      <c r="QM133">
        <v>131</v>
      </c>
      <c r="QN133" s="7" t="s">
        <v>19</v>
      </c>
      <c r="QO133" t="str">
        <f t="shared" ca="1" si="682"/>
        <v/>
      </c>
      <c r="QP133" s="7" t="str">
        <f t="shared" ca="1" si="683"/>
        <v/>
      </c>
      <c r="QQ133" t="str">
        <f t="shared" ca="1" si="684"/>
        <v/>
      </c>
    </row>
    <row r="134" spans="1:459" x14ac:dyDescent="0.25">
      <c r="A134" s="240" t="str">
        <f>IF('Character Sheet'!$B$4="Creature","N","Y")</f>
        <v>Y</v>
      </c>
      <c r="C134" s="75"/>
      <c r="D134" s="76"/>
      <c r="F134" s="75"/>
      <c r="G134" s="76"/>
      <c r="I134" s="75"/>
      <c r="J134" s="85"/>
      <c r="K134" s="85">
        <f t="shared" ca="1" si="648"/>
        <v>4</v>
      </c>
      <c r="L134" s="85">
        <f t="shared" ca="1" si="632"/>
        <v>0</v>
      </c>
      <c r="M134" s="70">
        <f t="shared" ca="1" si="643"/>
        <v>5</v>
      </c>
      <c r="O134" s="222">
        <f t="shared" ca="1" si="649"/>
        <v>151</v>
      </c>
      <c r="Q134" s="7" t="str">
        <f t="shared" ref="Q134:Q147" si="685">IF(ISNUMBER(SEARCH("Category",R134)),"",R134)</f>
        <v>Wood Craft</v>
      </c>
      <c r="R134" s="9" t="s">
        <v>1425</v>
      </c>
      <c r="S134" s="9" t="s">
        <v>1917</v>
      </c>
      <c r="T134" s="61" t="str">
        <f>SUBSTITUTE(IFERROR(IFERROR(VLOOKUP(R134,'[1]Skill Statistics'!$A$3:$C$513,2,FALSE),VLOOKUP(Q134,'[1]Skill Statistics'!$A$3:$C$513,2,FALSE)),T133),"R*","ReSt")</f>
        <v>Ag/Me</v>
      </c>
      <c r="U134" s="61" t="str">
        <f>IFERROR(IFERROR(VLOOKUP(R134,'[1]Skill Statistics'!$A$3:$C$513,3,FALSE),VLOOKUP(Q134,'[1]Skill Statistics'!$A$3:$C$513,3,FALSE)),U133)</f>
        <v>SD</v>
      </c>
      <c r="V134" s="61" t="str">
        <f>IF(ISNUMBER(SEARCH("Category",R134)),"- -",IFERROR(IFERROR(VLOOKUP(Q134,[1]Professions!$A$4:$AM$288,MATCH(Profession,[1]Professions!$A$1:$AM$1,0),FALSE),VLOOKUP(Q134,Calculations!$B$91:$I$95,8,FALSE)),"- -"))</f>
        <v>2 / 4</v>
      </c>
      <c r="W134" s="60">
        <f t="shared" ca="1" si="650"/>
        <v>0</v>
      </c>
      <c r="X134" s="7">
        <f ca="1">IFERROR(VLOOKUP(R134,$BS$6:$NR$519,MATCH(ActualLevel,$BS$3:$NR$3,0),FALSE),"- -")</f>
        <v>0</v>
      </c>
      <c r="Y134" s="7">
        <f t="shared" ca="1" si="640"/>
        <v>0</v>
      </c>
      <c r="Z134" s="7">
        <f ca="1">IFERROR(VLOOKUP(Y134,Charts!$BQ$2:$BR$52,2,FALSE),"- -")</f>
        <v>-25</v>
      </c>
      <c r="AA134" s="7">
        <f t="shared" ref="AA134:AA197" ca="1" si="686">IFERROR((INDIRECT(LEFT(T134,FIND("/",T134)-1))+INDIRECT(MID(T134,FIND("/",T134)+1,2))+INDIRECT(U134)),"- -")</f>
        <v>-1</v>
      </c>
      <c r="AB134" s="7">
        <f t="shared" ca="1" si="634"/>
        <v>0</v>
      </c>
      <c r="AC134" s="7"/>
      <c r="AD134" s="7"/>
      <c r="AE134" s="7"/>
      <c r="AF134" s="7"/>
      <c r="AG134" s="7"/>
      <c r="AH134" s="43"/>
      <c r="AI134" s="7"/>
      <c r="AJ134" s="7"/>
      <c r="AK134" s="7">
        <f t="shared" ref="AK134:AK197" ca="1" si="687">IF(AE134=AF134,(SUM(Z134:AE134)+SUM(AG134:AJ134)),(SUM(Z134:AE134)+SUM(AG134:AJ134))&amp;"/"&amp;(SUM(Z134:AD134)+SUM(AF134:AJ134)))</f>
        <v>-26</v>
      </c>
      <c r="AL134" s="7"/>
      <c r="AM134" s="69">
        <f>IFERROR(VLOOKUP(R134,'[1]Skill Statistics'!$A$3:$AN$513,MATCH(Profession,'[1]Skill Statistics'!$A$2:$AN$2,0),FALSE),0)</f>
        <v>0</v>
      </c>
      <c r="AN134" s="85">
        <f>IFERROR(VLOOKUP(Q134,'[1]Skill Statistics'!$A$3:$BK$513,MATCH(Archetype,'[1]Skill Statistics'!$A$2:$BK$2,0),FALSE),0)</f>
        <v>0</v>
      </c>
      <c r="AO134" s="85">
        <f>IFERROR(VLOOKUP(Q134,'[1]Skill Statistics'!$A$3:$BB$513,MATCH(Race,'[1]Skill Statistics'!$A$2:$BB$2,0),FALSE),0)</f>
        <v>0</v>
      </c>
      <c r="AP134" s="85">
        <f t="shared" ca="1" si="651"/>
        <v>-0.1</v>
      </c>
      <c r="AQ134" s="70">
        <v>0.6</v>
      </c>
      <c r="AS134" s="69">
        <f>IFERROR(VLOOKUP(Q134,'[1]Professional Skills'!$A$4:$AM$288,MATCH(Profession,'[1]Professional Skills'!$A$3:$AM$3,0),FALSE),"- -")</f>
        <v>0</v>
      </c>
      <c r="AU134" s="7">
        <f t="shared" si="636"/>
        <v>0</v>
      </c>
      <c r="AV134" s="7">
        <f t="shared" ca="1" si="635"/>
        <v>0</v>
      </c>
      <c r="AW134" t="str">
        <f t="shared" si="371"/>
        <v/>
      </c>
      <c r="AX134" t="str">
        <f>IFERROR(_xlfn.RANK.EQ(AW134,$AW$5:$AW$568),"")</f>
        <v/>
      </c>
      <c r="AY134">
        <f t="shared" si="645"/>
        <v>0</v>
      </c>
      <c r="AZ134" s="70" t="str">
        <f t="shared" ref="AZ134:AZ197" si="688">IF(AT134="*",AZ133,IF(AX134&lt;=10,"x",""))</f>
        <v/>
      </c>
      <c r="BB134" s="69" t="str">
        <f>IFERROR(IF(Q134="Language",VLOOKUP(R134,[1]Cultures!$B$4:$N$218,MATCH(Culture,[1]Cultures!$B$3:$N$3,0),FALSE),VLOOKUP(Q134,[1]Cultures!$B$4:$O$212,MATCH(Culture,[1]Cultures!$B$3:$O$3,0),FALSE)),"- -")</f>
        <v>- -</v>
      </c>
      <c r="BD134">
        <f t="shared" ca="1" si="631"/>
        <v>0</v>
      </c>
      <c r="BE134" t="str">
        <f t="shared" si="578"/>
        <v/>
      </c>
      <c r="BG134">
        <f t="shared" ca="1" si="641"/>
        <v>1.109236199329322</v>
      </c>
      <c r="BH134">
        <f ca="1">_xlfn.RANK.EQ(BG134,$BG$89:$BG$568)</f>
        <v>5</v>
      </c>
      <c r="BI134" s="7" t="str">
        <f t="shared" ref="BI134:BI197" ca="1" si="689">IFERROR(IF(BH134=1,IF(BB134=1,1,IF(BB134=2,2,IF(BH134=2,IF(BB134=3,1,IF(BB134&gt;=4,2,IF(BH134=3,IF(BB134=5,1,IF(BB134&gt;=6,2,IF(BH134=4,IF(BB134=7,1,IF(BB134&gt;=8,2,IF(BH134=5,IF(BB134=9,1,IF(BB134&gt;=10,2,0)),0))),0))),0))),0))),0)+(IF(BC134="*",0,BB134)),"- -")</f>
        <v>- -</v>
      </c>
      <c r="BK134" s="7">
        <f t="shared" ca="1" si="642"/>
        <v>0</v>
      </c>
      <c r="BL134" s="70">
        <f t="shared" ca="1" si="646"/>
        <v>0</v>
      </c>
      <c r="BN134" s="69">
        <f>IFERROR(VLOOKUP(V134,Charts!$BT$2:$BV$14,3,FALSE),"- -")</f>
        <v>0.76923076923076927</v>
      </c>
      <c r="BO134" s="85">
        <f t="shared" ca="1" si="652"/>
        <v>1.8030631169150975</v>
      </c>
      <c r="BP134" s="70">
        <f t="shared" ca="1" si="579"/>
        <v>151</v>
      </c>
      <c r="BR134" s="7">
        <v>129</v>
      </c>
      <c r="BS134" s="9" t="str">
        <f ca="1">VLOOKUP(BR134,$O$3:$R$568,4,FALSE)</f>
        <v>Forgery Technology Engineering</v>
      </c>
      <c r="BT134" s="7" t="str">
        <f ca="1">VLOOKUP(BS134,$R$3:$V$568,5,FALSE)</f>
        <v>5 / 7</v>
      </c>
      <c r="BU134" s="7">
        <f ca="1">VLOOKUP(BT134,Charts!$BT$2:$BV$14,3,FALSE)</f>
        <v>0.46153846153846156</v>
      </c>
      <c r="BV134" s="7" t="str">
        <f t="shared" ca="1" si="372"/>
        <v>5</v>
      </c>
      <c r="BW134" s="7" t="str">
        <f t="shared" ca="1" si="373"/>
        <v>7</v>
      </c>
      <c r="BY134" s="7">
        <f t="shared" ca="1" si="374"/>
        <v>0.34200920593425466</v>
      </c>
      <c r="BZ134" s="7">
        <f t="shared" ca="1" si="375"/>
        <v>0.11952925560420691</v>
      </c>
      <c r="CA134" s="7">
        <f t="shared" ca="1" si="376"/>
        <v>1</v>
      </c>
      <c r="CB134" s="7" t="str">
        <f t="shared" ca="1" si="377"/>
        <v>5</v>
      </c>
      <c r="CC134" s="7">
        <f ca="1">IFERROR(IF(CC133+CB134&gt;CD$4,CC133,CC133+CB134),"")</f>
        <v>38</v>
      </c>
      <c r="CD134" s="7">
        <f t="shared" ca="1" si="580"/>
        <v>0</v>
      </c>
      <c r="CE134" s="7">
        <f t="shared" ca="1" si="378"/>
        <v>0.71005409372534356</v>
      </c>
      <c r="CF134" s="7">
        <f t="shared" ca="1" si="379"/>
        <v>-0.248515632186882</v>
      </c>
      <c r="CG134" s="7">
        <f t="shared" ca="1" si="380"/>
        <v>0</v>
      </c>
      <c r="CH134" s="7">
        <f t="shared" ca="1" si="381"/>
        <v>0</v>
      </c>
      <c r="CI134" s="7">
        <f ca="1">IFERROR(IF(CI133+CH134&gt;CJ$4,CI133,CI133+CH134),"")</f>
        <v>60</v>
      </c>
      <c r="CJ134" s="7">
        <f t="shared" ca="1" si="581"/>
        <v>0</v>
      </c>
      <c r="CK134" s="7">
        <f t="shared" ca="1" si="382"/>
        <v>0.5559386636305913</v>
      </c>
      <c r="CL134" s="7">
        <f t="shared" ca="1" si="383"/>
        <v>-9.4400202092129737E-2</v>
      </c>
      <c r="CM134" s="7">
        <f t="shared" ca="1" si="384"/>
        <v>0</v>
      </c>
      <c r="CN134" s="7">
        <f t="shared" ca="1" si="385"/>
        <v>0</v>
      </c>
      <c r="CO134" s="7">
        <f ca="1">IFERROR(IF(CO133+CN134&gt;CP$4,CO133,CO133+CN134),"")</f>
        <v>60</v>
      </c>
      <c r="CP134" s="7">
        <f t="shared" ca="1" si="582"/>
        <v>0</v>
      </c>
      <c r="CQ134" s="7">
        <f t="shared" ca="1" si="386"/>
        <v>7.4765121594805306E-3</v>
      </c>
      <c r="CR134" s="7">
        <f t="shared" ca="1" si="387"/>
        <v>0.45406194937898103</v>
      </c>
      <c r="CS134" s="7">
        <f t="shared" ca="1" si="388"/>
        <v>1</v>
      </c>
      <c r="CT134" s="7" t="str">
        <f t="shared" ca="1" si="389"/>
        <v>5</v>
      </c>
      <c r="CU134" s="7">
        <f ca="1">IFERROR(IF(CU133+CT134&gt;CV$4,CU133,CU133+CT134),"")</f>
        <v>60</v>
      </c>
      <c r="CV134" s="7">
        <f t="shared" ca="1" si="583"/>
        <v>0</v>
      </c>
      <c r="CW134" s="7">
        <f t="shared" ca="1" si="390"/>
        <v>0.27592181283230932</v>
      </c>
      <c r="CX134" s="7">
        <f t="shared" ca="1" si="391"/>
        <v>0.18561664870615224</v>
      </c>
      <c r="CY134" s="7">
        <f t="shared" ca="1" si="392"/>
        <v>1</v>
      </c>
      <c r="CZ134" s="7" t="str">
        <f t="shared" ca="1" si="393"/>
        <v>5</v>
      </c>
      <c r="DA134" s="7">
        <f ca="1">IFERROR(IF(DA133+CZ134&gt;DB$4,DA133,DA133+CZ134),"")</f>
        <v>60</v>
      </c>
      <c r="DB134" s="7">
        <f t="shared" ca="1" si="584"/>
        <v>0</v>
      </c>
      <c r="DC134" s="7">
        <f t="shared" ca="1" si="394"/>
        <v>0.63276698132263998</v>
      </c>
      <c r="DD134" s="7">
        <f t="shared" ca="1" si="395"/>
        <v>-0.17122851978417841</v>
      </c>
      <c r="DE134" s="7">
        <f t="shared" ca="1" si="396"/>
        <v>0</v>
      </c>
      <c r="DF134" s="7">
        <f t="shared" ca="1" si="397"/>
        <v>0</v>
      </c>
      <c r="DG134" s="7">
        <f ca="1">IFERROR(IF(DG133+DF134&gt;DH$4,DG133,DG133+DF134),"")</f>
        <v>60</v>
      </c>
      <c r="DH134" s="7">
        <f t="shared" ca="1" si="585"/>
        <v>0</v>
      </c>
      <c r="DI134" s="7">
        <f t="shared" ca="1" si="398"/>
        <v>0.69359097745500253</v>
      </c>
      <c r="DJ134" s="7">
        <f t="shared" ca="1" si="399"/>
        <v>-0.23205251591654097</v>
      </c>
      <c r="DK134" s="7">
        <f t="shared" ca="1" si="400"/>
        <v>0</v>
      </c>
      <c r="DL134" s="7">
        <f t="shared" ca="1" si="401"/>
        <v>0</v>
      </c>
      <c r="DM134" s="7">
        <f ca="1">IFERROR(IF(DM133+DL134&gt;DN$4,DM133,DM133+DL134),"")</f>
        <v>60</v>
      </c>
      <c r="DN134" s="7">
        <f t="shared" ca="1" si="586"/>
        <v>0</v>
      </c>
      <c r="DO134" s="7">
        <f t="shared" ca="1" si="402"/>
        <v>0.50620882670918488</v>
      </c>
      <c r="DP134" s="7">
        <f t="shared" ca="1" si="403"/>
        <v>-4.4670365170723314E-2</v>
      </c>
      <c r="DQ134" s="7">
        <f t="shared" ca="1" si="404"/>
        <v>0</v>
      </c>
      <c r="DR134" s="7">
        <f t="shared" ca="1" si="405"/>
        <v>0</v>
      </c>
      <c r="DS134" s="7">
        <f ca="1">IFERROR(IF(DS133+DR134&gt;DT$4,DS133,DS133+DR134),"")</f>
        <v>60</v>
      </c>
      <c r="DT134" s="7">
        <f t="shared" ca="1" si="587"/>
        <v>0</v>
      </c>
      <c r="DU134" s="7">
        <f t="shared" ca="1" si="406"/>
        <v>0.74975325161780804</v>
      </c>
      <c r="DV134" s="7">
        <f t="shared" ca="1" si="407"/>
        <v>-0.28821479007934647</v>
      </c>
      <c r="DW134" s="7">
        <f t="shared" ca="1" si="408"/>
        <v>0</v>
      </c>
      <c r="DX134" s="7">
        <f t="shared" ca="1" si="409"/>
        <v>0</v>
      </c>
      <c r="DY134" s="7">
        <f ca="1">IFERROR(IF(DY133+DX134&gt;DZ$4,DY133,DY133+DX134),"")</f>
        <v>60</v>
      </c>
      <c r="DZ134" s="7">
        <f t="shared" ca="1" si="588"/>
        <v>0</v>
      </c>
      <c r="EA134" s="7">
        <f t="shared" ca="1" si="410"/>
        <v>0.17798689840965831</v>
      </c>
      <c r="EB134" s="7">
        <f t="shared" ca="1" si="411"/>
        <v>0.28355156312880325</v>
      </c>
      <c r="EC134" s="7">
        <f t="shared" ca="1" si="412"/>
        <v>1</v>
      </c>
      <c r="ED134" s="7" t="str">
        <f t="shared" ca="1" si="413"/>
        <v>5</v>
      </c>
      <c r="EE134" s="7">
        <f ca="1">IFERROR(IF(EE133+ED134&gt;EF$4,EE133,EE133+ED134),"")</f>
        <v>60</v>
      </c>
      <c r="EF134" s="7">
        <f t="shared" ca="1" si="589"/>
        <v>0</v>
      </c>
      <c r="EG134" s="7">
        <f t="shared" ca="1" si="414"/>
        <v>0.88145213626192009</v>
      </c>
      <c r="EH134" s="7">
        <f t="shared" ca="1" si="415"/>
        <v>-0.41991367472345853</v>
      </c>
      <c r="EI134" s="7">
        <f t="shared" ca="1" si="416"/>
        <v>0</v>
      </c>
      <c r="EJ134" s="7">
        <f t="shared" ca="1" si="417"/>
        <v>0</v>
      </c>
      <c r="EK134" s="7">
        <f ca="1">IFERROR(IF(EK133+EJ134&gt;EL$4,EK133,EK133+EJ134),"")</f>
        <v>60</v>
      </c>
      <c r="EL134" s="7">
        <f t="shared" ca="1" si="590"/>
        <v>0</v>
      </c>
      <c r="EM134" s="7">
        <f t="shared" ca="1" si="418"/>
        <v>0.25427615206285026</v>
      </c>
      <c r="EN134" s="7">
        <f t="shared" ca="1" si="419"/>
        <v>0.20726230947561131</v>
      </c>
      <c r="EO134" s="7">
        <f t="shared" ca="1" si="420"/>
        <v>1</v>
      </c>
      <c r="EP134" s="7" t="str">
        <f t="shared" ca="1" si="421"/>
        <v>5</v>
      </c>
      <c r="EQ134" s="7">
        <f ca="1">IFERROR(IF(EQ133+EP134&gt;ER$4,EQ133,EQ133+EP134),"")</f>
        <v>60</v>
      </c>
      <c r="ER134" s="7">
        <f t="shared" ca="1" si="591"/>
        <v>0</v>
      </c>
      <c r="ES134" s="7">
        <f t="shared" ca="1" si="422"/>
        <v>0.42268556579417571</v>
      </c>
      <c r="ET134" s="7">
        <f t="shared" ca="1" si="423"/>
        <v>3.8852895744285854E-2</v>
      </c>
      <c r="EU134" s="7">
        <f t="shared" ca="1" si="424"/>
        <v>1</v>
      </c>
      <c r="EV134" s="7" t="str">
        <f t="shared" ca="1" si="425"/>
        <v>5</v>
      </c>
      <c r="EW134" s="7">
        <f ca="1">IFERROR(IF(EW133+EV134&gt;EX$4,EW133,EW133+EV134),"")</f>
        <v>60</v>
      </c>
      <c r="EX134" s="7">
        <f t="shared" ca="1" si="592"/>
        <v>0</v>
      </c>
      <c r="EY134" s="7">
        <f t="shared" ca="1" si="426"/>
        <v>0.30096460134922731</v>
      </c>
      <c r="EZ134" s="7">
        <f t="shared" ca="1" si="427"/>
        <v>0.16057386018923425</v>
      </c>
      <c r="FA134" s="7">
        <f t="shared" ca="1" si="428"/>
        <v>1</v>
      </c>
      <c r="FB134" s="7" t="str">
        <f t="shared" ca="1" si="429"/>
        <v>5</v>
      </c>
      <c r="FC134" s="7">
        <f ca="1">IFERROR(IF(FC133+FB134&gt;FD$4,FC133,FC133+FB134),"")</f>
        <v>60</v>
      </c>
      <c r="FD134" s="7">
        <f t="shared" ca="1" si="593"/>
        <v>0</v>
      </c>
      <c r="FE134" s="7">
        <f t="shared" ca="1" si="430"/>
        <v>8.7208607710931751E-2</v>
      </c>
      <c r="FF134" s="7">
        <f t="shared" ca="1" si="431"/>
        <v>0.37432985382752981</v>
      </c>
      <c r="FG134" s="7">
        <f t="shared" ca="1" si="432"/>
        <v>1</v>
      </c>
      <c r="FH134" s="7" t="str">
        <f t="shared" ca="1" si="433"/>
        <v>5</v>
      </c>
      <c r="FI134" s="7">
        <f ca="1">IFERROR(IF(FI133+FH134&gt;FJ$4,FI133,FI133+FH134),"")</f>
        <v>60</v>
      </c>
      <c r="FJ134" s="7">
        <f t="shared" ca="1" si="594"/>
        <v>0</v>
      </c>
      <c r="FK134" s="7">
        <f t="shared" ca="1" si="434"/>
        <v>0.92177017528363159</v>
      </c>
      <c r="FL134" s="7">
        <f t="shared" ca="1" si="435"/>
        <v>-0.46023171374517002</v>
      </c>
      <c r="FM134" s="7">
        <f t="shared" ca="1" si="436"/>
        <v>0</v>
      </c>
      <c r="FN134" s="7">
        <f t="shared" ca="1" si="437"/>
        <v>0</v>
      </c>
      <c r="FO134" s="7">
        <f ca="1">IFERROR(IF(FO133+FN134&gt;FP$4,FO133,FO133+FN134),"")</f>
        <v>60</v>
      </c>
      <c r="FP134" s="7">
        <f t="shared" ca="1" si="595"/>
        <v>0</v>
      </c>
      <c r="FQ134" s="7">
        <f t="shared" ca="1" si="438"/>
        <v>0.89876250766793109</v>
      </c>
      <c r="FR134" s="7">
        <f t="shared" ca="1" si="439"/>
        <v>-0.43722404612946952</v>
      </c>
      <c r="FS134" s="7">
        <f t="shared" ca="1" si="440"/>
        <v>0</v>
      </c>
      <c r="FT134" s="7">
        <f t="shared" ca="1" si="441"/>
        <v>0</v>
      </c>
      <c r="FU134" s="7">
        <f ca="1">IFERROR(IF(FU133+FT134&gt;FV$4,FU133,FU133+FT134),"")</f>
        <v>60</v>
      </c>
      <c r="FV134" s="7">
        <f t="shared" ca="1" si="596"/>
        <v>0</v>
      </c>
      <c r="FW134" s="7">
        <f t="shared" ca="1" si="442"/>
        <v>0.81481912490255792</v>
      </c>
      <c r="FX134" s="7">
        <f t="shared" ca="1" si="443"/>
        <v>-0.35328066336409636</v>
      </c>
      <c r="FY134" s="7">
        <f t="shared" ca="1" si="444"/>
        <v>0</v>
      </c>
      <c r="FZ134" s="7">
        <f t="shared" ca="1" si="445"/>
        <v>0</v>
      </c>
      <c r="GA134" s="7">
        <f ca="1">IFERROR(IF(GA133+FZ134&gt;GB$4,GA133,GA133+FZ134),"")</f>
        <v>60</v>
      </c>
      <c r="GB134" s="7">
        <f t="shared" ca="1" si="597"/>
        <v>0</v>
      </c>
      <c r="GC134" s="7">
        <f t="shared" ca="1" si="446"/>
        <v>0.78891866661896981</v>
      </c>
      <c r="GD134" s="7">
        <f t="shared" ca="1" si="447"/>
        <v>-0.32738020508050825</v>
      </c>
      <c r="GE134" s="7">
        <f t="shared" ca="1" si="448"/>
        <v>0</v>
      </c>
      <c r="GF134" s="7">
        <f t="shared" ca="1" si="449"/>
        <v>0</v>
      </c>
      <c r="GG134" s="7">
        <f ca="1">IFERROR(IF(GG133+GF134&gt;GH$4,GG133,GG133+GF134),"")</f>
        <v>60</v>
      </c>
      <c r="GH134" s="7">
        <f t="shared" ca="1" si="598"/>
        <v>0</v>
      </c>
      <c r="GI134" s="7">
        <f t="shared" ca="1" si="450"/>
        <v>0.87182320613317643</v>
      </c>
      <c r="GJ134" s="7">
        <f t="shared" ca="1" si="451"/>
        <v>-0.41028474459471487</v>
      </c>
      <c r="GK134" s="7">
        <f t="shared" ca="1" si="452"/>
        <v>0</v>
      </c>
      <c r="GL134" s="7">
        <f t="shared" ca="1" si="453"/>
        <v>0</v>
      </c>
      <c r="GM134" s="7">
        <f ca="1">IFERROR(IF(GM133+GL134&gt;GN$4,GM133,GM133+GL134),"")</f>
        <v>60</v>
      </c>
      <c r="GN134" s="7">
        <f t="shared" ca="1" si="599"/>
        <v>0</v>
      </c>
      <c r="GO134" s="7">
        <f t="shared" ca="1" si="454"/>
        <v>0.57350312586241103</v>
      </c>
      <c r="GP134" s="7">
        <f t="shared" ca="1" si="455"/>
        <v>-0.11196466432394947</v>
      </c>
      <c r="GQ134" s="7">
        <f t="shared" ca="1" si="456"/>
        <v>0</v>
      </c>
      <c r="GR134" s="7">
        <f t="shared" ca="1" si="457"/>
        <v>0</v>
      </c>
      <c r="GS134" s="7">
        <f ca="1">IFERROR(IF(GS133+GR134&gt;GT$4,GS133,GS133+GR134),"")</f>
        <v>60</v>
      </c>
      <c r="GT134" s="7">
        <f t="shared" ca="1" si="600"/>
        <v>0</v>
      </c>
      <c r="GU134" s="7">
        <f t="shared" ca="1" si="458"/>
        <v>0.2141374752236801</v>
      </c>
      <c r="GV134" s="7">
        <f t="shared" ca="1" si="459"/>
        <v>0.24740098631478147</v>
      </c>
      <c r="GW134" s="7">
        <f t="shared" ca="1" si="460"/>
        <v>1</v>
      </c>
      <c r="GX134" s="7" t="str">
        <f t="shared" ca="1" si="461"/>
        <v>5</v>
      </c>
      <c r="GY134" s="7">
        <f ca="1">IFERROR(IF(GY133+GX134&gt;GZ$4,GY133,GY133+GX134),"")</f>
        <v>60</v>
      </c>
      <c r="GZ134" s="7">
        <f t="shared" ca="1" si="601"/>
        <v>0</v>
      </c>
      <c r="HA134" s="7">
        <f t="shared" ca="1" si="462"/>
        <v>0.43251374197095627</v>
      </c>
      <c r="HB134" s="7">
        <f t="shared" ca="1" si="463"/>
        <v>2.9024719567505297E-2</v>
      </c>
      <c r="HC134" s="7">
        <f t="shared" ca="1" si="464"/>
        <v>1</v>
      </c>
      <c r="HD134" s="7" t="str">
        <f t="shared" ca="1" si="465"/>
        <v>5</v>
      </c>
      <c r="HE134" s="7">
        <f ca="1">IFERROR(IF(HE133+HD134&gt;HF$4,HE133,HE133+HD134),"")</f>
        <v>60</v>
      </c>
      <c r="HF134" s="7">
        <f t="shared" ca="1" si="602"/>
        <v>0</v>
      </c>
      <c r="HG134" s="7">
        <f t="shared" ca="1" si="466"/>
        <v>0.52642843745160484</v>
      </c>
      <c r="HH134" s="7">
        <f t="shared" ca="1" si="467"/>
        <v>-6.4889975913143272E-2</v>
      </c>
      <c r="HI134" s="7">
        <f t="shared" ca="1" si="468"/>
        <v>0</v>
      </c>
      <c r="HJ134" s="7">
        <f t="shared" ca="1" si="469"/>
        <v>0</v>
      </c>
      <c r="HK134" s="7">
        <f ca="1">IFERROR(IF(HK133+HJ134&gt;HL$4,HK133,HK133+HJ134),"")</f>
        <v>60</v>
      </c>
      <c r="HL134" s="7">
        <f t="shared" ca="1" si="603"/>
        <v>0</v>
      </c>
      <c r="HM134" s="7">
        <f t="shared" ca="1" si="470"/>
        <v>0.40933769239900275</v>
      </c>
      <c r="HN134" s="7">
        <f t="shared" ca="1" si="471"/>
        <v>5.2200769139458814E-2</v>
      </c>
      <c r="HO134" s="7">
        <f t="shared" ca="1" si="472"/>
        <v>1</v>
      </c>
      <c r="HP134" s="7" t="str">
        <f t="shared" ca="1" si="473"/>
        <v>5</v>
      </c>
      <c r="HQ134" s="7">
        <f ca="1">IFERROR(IF(HQ133+HP134&gt;HR$4,HQ133,HQ133+HP134),"")</f>
        <v>60</v>
      </c>
      <c r="HR134" s="7">
        <f t="shared" ca="1" si="604"/>
        <v>0</v>
      </c>
      <c r="HS134" s="7">
        <f t="shared" ca="1" si="474"/>
        <v>0.91377814492086751</v>
      </c>
      <c r="HT134" s="7">
        <f t="shared" ca="1" si="475"/>
        <v>-0.45223968338240594</v>
      </c>
      <c r="HU134" s="7">
        <f t="shared" ca="1" si="476"/>
        <v>0</v>
      </c>
      <c r="HV134" s="7">
        <f t="shared" ca="1" si="477"/>
        <v>0</v>
      </c>
      <c r="HW134" s="7">
        <f ca="1">IFERROR(IF(HW133+HV134&gt;HX$4,HW133,HW133+HV134),"")</f>
        <v>60</v>
      </c>
      <c r="HX134" s="7">
        <f t="shared" ca="1" si="605"/>
        <v>0</v>
      </c>
      <c r="HY134" s="7">
        <f t="shared" ca="1" si="478"/>
        <v>4.9675914806342591E-2</v>
      </c>
      <c r="HZ134" s="7">
        <f t="shared" ca="1" si="479"/>
        <v>0.41186254673211897</v>
      </c>
      <c r="IA134" s="7">
        <f t="shared" ca="1" si="480"/>
        <v>1</v>
      </c>
      <c r="IB134" s="7" t="str">
        <f t="shared" ca="1" si="481"/>
        <v>5</v>
      </c>
      <c r="IC134" s="7">
        <f ca="1">IFERROR(IF(IC133+IB134&gt;ID$4,IC133,IC133+IB134),"")</f>
        <v>60</v>
      </c>
      <c r="ID134" s="7">
        <f t="shared" ca="1" si="606"/>
        <v>0</v>
      </c>
      <c r="IE134" s="7">
        <f t="shared" ca="1" si="482"/>
        <v>0.40042568855974148</v>
      </c>
      <c r="IF134" s="7">
        <f t="shared" ca="1" si="483"/>
        <v>6.1112772978720087E-2</v>
      </c>
      <c r="IG134" s="7">
        <f t="shared" ca="1" si="484"/>
        <v>1</v>
      </c>
      <c r="IH134" s="7" t="str">
        <f t="shared" ca="1" si="485"/>
        <v>5</v>
      </c>
      <c r="II134" s="7">
        <f ca="1">IFERROR(IF(II133+IH134&gt;IJ$4,II133,II133+IH134),"")</f>
        <v>60</v>
      </c>
      <c r="IJ134" s="7">
        <f t="shared" ca="1" si="607"/>
        <v>0</v>
      </c>
      <c r="IK134" s="7">
        <f t="shared" ca="1" si="486"/>
        <v>0.48288296194653757</v>
      </c>
      <c r="IL134" s="7">
        <f t="shared" ca="1" si="487"/>
        <v>-2.1344500408076006E-2</v>
      </c>
      <c r="IM134" s="7">
        <f t="shared" ca="1" si="488"/>
        <v>0</v>
      </c>
      <c r="IN134" s="7">
        <f t="shared" ca="1" si="489"/>
        <v>0</v>
      </c>
      <c r="IO134" s="7">
        <f ca="1">IFERROR(IF(IO133+IN134&gt;IP$4,IO133,IO133+IN134),"")</f>
        <v>60</v>
      </c>
      <c r="IP134" s="7">
        <f t="shared" ca="1" si="608"/>
        <v>0</v>
      </c>
      <c r="IQ134" s="7">
        <f t="shared" ca="1" si="490"/>
        <v>0.18353787126795285</v>
      </c>
      <c r="IR134" s="7">
        <f t="shared" ca="1" si="491"/>
        <v>0.27800059027050872</v>
      </c>
      <c r="IS134" s="7">
        <f t="shared" ca="1" si="492"/>
        <v>1</v>
      </c>
      <c r="IT134" s="7" t="str">
        <f t="shared" ca="1" si="493"/>
        <v>5</v>
      </c>
      <c r="IU134" s="7">
        <f ca="1">IFERROR(IF(IU133+IT134&gt;IV$4,IU133,IU133+IT134),"")</f>
        <v>60</v>
      </c>
      <c r="IV134" s="7">
        <f t="shared" ca="1" si="609"/>
        <v>0</v>
      </c>
      <c r="IW134" s="7">
        <f t="shared" ca="1" si="494"/>
        <v>0.29687114848407437</v>
      </c>
      <c r="IX134" s="7">
        <f t="shared" ca="1" si="495"/>
        <v>0.1646673130543872</v>
      </c>
      <c r="IY134" s="7">
        <f t="shared" ca="1" si="496"/>
        <v>1</v>
      </c>
      <c r="IZ134" s="7" t="str">
        <f t="shared" ca="1" si="497"/>
        <v>5</v>
      </c>
      <c r="JA134" s="7">
        <f ca="1">IFERROR(IF(JA133+IZ134&gt;JB$4,JA133,JA133+IZ134),"")</f>
        <v>60</v>
      </c>
      <c r="JB134" s="7">
        <f t="shared" ca="1" si="610"/>
        <v>0</v>
      </c>
      <c r="JC134" s="7">
        <f t="shared" ca="1" si="498"/>
        <v>0.58738198773643513</v>
      </c>
      <c r="JD134" s="7">
        <f t="shared" ca="1" si="499"/>
        <v>-0.12584352619797357</v>
      </c>
      <c r="JE134" s="7">
        <f t="shared" ca="1" si="500"/>
        <v>0</v>
      </c>
      <c r="JF134" s="7">
        <f t="shared" ca="1" si="501"/>
        <v>0</v>
      </c>
      <c r="JG134" s="7">
        <f ca="1">IFERROR(IF(JG133+JF134&gt;JH$4,JG133,JG133+JF134),"")</f>
        <v>60</v>
      </c>
      <c r="JH134" s="7">
        <f t="shared" ca="1" si="611"/>
        <v>0</v>
      </c>
      <c r="JI134" s="7">
        <f t="shared" ca="1" si="502"/>
        <v>0.57635838846295351</v>
      </c>
      <c r="JJ134" s="7">
        <f t="shared" ca="1" si="503"/>
        <v>-0.11481992692449194</v>
      </c>
      <c r="JK134" s="7">
        <f t="shared" ca="1" si="504"/>
        <v>0</v>
      </c>
      <c r="JL134" s="7">
        <f t="shared" ca="1" si="505"/>
        <v>0</v>
      </c>
      <c r="JM134" s="7">
        <f ca="1">IFERROR(IF(JM133+JL134&gt;JN$4,JM133,JM133+JL134),"")</f>
        <v>60</v>
      </c>
      <c r="JN134" s="7">
        <f t="shared" ca="1" si="612"/>
        <v>0</v>
      </c>
      <c r="JO134" s="7">
        <f t="shared" ca="1" si="506"/>
        <v>0.43657580156592235</v>
      </c>
      <c r="JP134" s="7">
        <f t="shared" ca="1" si="507"/>
        <v>2.4962659972539214E-2</v>
      </c>
      <c r="JQ134" s="7">
        <f t="shared" ca="1" si="508"/>
        <v>1</v>
      </c>
      <c r="JR134" s="7" t="str">
        <f t="shared" ca="1" si="509"/>
        <v>5</v>
      </c>
      <c r="JS134" s="7">
        <f ca="1">IFERROR(IF(JS133+JR134&gt;JT$4,JS133,JS133+JR134),"")</f>
        <v>60</v>
      </c>
      <c r="JT134" s="7">
        <f t="shared" ca="1" si="613"/>
        <v>0</v>
      </c>
      <c r="JU134" s="7">
        <f t="shared" ca="1" si="510"/>
        <v>0.56688910431187789</v>
      </c>
      <c r="JV134" s="7">
        <f t="shared" ca="1" si="511"/>
        <v>-0.10535064277341633</v>
      </c>
      <c r="JW134" s="7">
        <f t="shared" ca="1" si="512"/>
        <v>0</v>
      </c>
      <c r="JX134" s="7">
        <f t="shared" ca="1" si="513"/>
        <v>0</v>
      </c>
      <c r="JY134" s="7">
        <f ca="1">IFERROR(IF(JY133+JX134&gt;JZ$4,JY133,JY133+JX134),"")</f>
        <v>60</v>
      </c>
      <c r="JZ134" s="7">
        <f t="shared" ca="1" si="614"/>
        <v>0</v>
      </c>
      <c r="KA134" s="7">
        <f t="shared" ca="1" si="514"/>
        <v>0.96464138766653806</v>
      </c>
      <c r="KB134" s="7">
        <f t="shared" ca="1" si="515"/>
        <v>-0.5031029261280765</v>
      </c>
      <c r="KC134" s="7">
        <f t="shared" ca="1" si="516"/>
        <v>0</v>
      </c>
      <c r="KD134" s="7">
        <f t="shared" ca="1" si="517"/>
        <v>0</v>
      </c>
      <c r="KE134" s="7">
        <f ca="1">IFERROR(IF(KE133+KD134&gt;KF$4,KE133,KE133+KD134),"")</f>
        <v>60</v>
      </c>
      <c r="KF134" s="7">
        <f t="shared" ca="1" si="615"/>
        <v>0</v>
      </c>
      <c r="KG134" s="7">
        <f t="shared" ca="1" si="518"/>
        <v>0.5873225876341831</v>
      </c>
      <c r="KH134" s="7">
        <f t="shared" ca="1" si="519"/>
        <v>-0.12578412609572154</v>
      </c>
      <c r="KI134" s="7">
        <f t="shared" ca="1" si="520"/>
        <v>0</v>
      </c>
      <c r="KJ134" s="7">
        <f t="shared" ca="1" si="521"/>
        <v>0</v>
      </c>
      <c r="KK134" s="7">
        <f ca="1">IFERROR(IF(KK133+KJ134&gt;KL$4,KK133,KK133+KJ134),"")</f>
        <v>60</v>
      </c>
      <c r="KL134" s="7">
        <f t="shared" ca="1" si="616"/>
        <v>0</v>
      </c>
      <c r="KM134" s="7">
        <f t="shared" ca="1" si="522"/>
        <v>0.44840217923802139</v>
      </c>
      <c r="KN134" s="7">
        <f t="shared" ca="1" si="523"/>
        <v>1.3136282300440172E-2</v>
      </c>
      <c r="KO134" s="7">
        <f t="shared" ca="1" si="524"/>
        <v>1</v>
      </c>
      <c r="KP134" s="7" t="str">
        <f t="shared" ca="1" si="525"/>
        <v>5</v>
      </c>
      <c r="KQ134" s="7">
        <f ca="1">IFERROR(IF(KQ133+KP134&gt;KR$4,KQ133,KQ133+KP134),"")</f>
        <v>60</v>
      </c>
      <c r="KR134" s="7">
        <f t="shared" ca="1" si="617"/>
        <v>0</v>
      </c>
      <c r="KS134" s="7">
        <f t="shared" ca="1" si="526"/>
        <v>0.96588655269985035</v>
      </c>
      <c r="KT134" s="7">
        <f t="shared" ca="1" si="527"/>
        <v>-0.50434809116138879</v>
      </c>
      <c r="KU134" s="7">
        <f t="shared" ca="1" si="528"/>
        <v>0</v>
      </c>
      <c r="KV134" s="7">
        <f t="shared" ca="1" si="529"/>
        <v>0</v>
      </c>
      <c r="KW134" s="7">
        <f ca="1">IFERROR(IF(KW133+KV134&gt;KX$4,KW133,KW133+KV134),"")</f>
        <v>60</v>
      </c>
      <c r="KX134" s="7">
        <f t="shared" ca="1" si="618"/>
        <v>0</v>
      </c>
      <c r="KY134" s="7">
        <f t="shared" ca="1" si="530"/>
        <v>0.42109752198157135</v>
      </c>
      <c r="KZ134" s="7">
        <f t="shared" ca="1" si="531"/>
        <v>4.044093955689021E-2</v>
      </c>
      <c r="LA134" s="7">
        <f t="shared" ca="1" si="532"/>
        <v>1</v>
      </c>
      <c r="LB134" s="7" t="str">
        <f t="shared" ca="1" si="533"/>
        <v>5</v>
      </c>
      <c r="LC134" s="7">
        <f ca="1">IFERROR(IF(LC133+LB134&gt;LD$4,LC133,LC133+LB134),"")</f>
        <v>60</v>
      </c>
      <c r="LD134" s="7">
        <f t="shared" ca="1" si="619"/>
        <v>0</v>
      </c>
      <c r="LE134" s="7">
        <f t="shared" ca="1" si="534"/>
        <v>0.20587667862960424</v>
      </c>
      <c r="LF134" s="7">
        <f t="shared" ca="1" si="535"/>
        <v>0.25566178290885733</v>
      </c>
      <c r="LG134" s="7">
        <f t="shared" ca="1" si="536"/>
        <v>1</v>
      </c>
      <c r="LH134" s="7" t="str">
        <f t="shared" ca="1" si="537"/>
        <v>5</v>
      </c>
      <c r="LI134" s="7">
        <f ca="1">IFERROR(IF(LI133+LH134&gt;LJ$4,LI133,LI133+LH134),"")</f>
        <v>60</v>
      </c>
      <c r="LJ134" s="7">
        <f t="shared" ca="1" si="620"/>
        <v>0</v>
      </c>
      <c r="LK134" s="7">
        <f t="shared" ca="1" si="538"/>
        <v>0.67037233402194385</v>
      </c>
      <c r="LL134" s="7">
        <f t="shared" ca="1" si="539"/>
        <v>-0.20883387248348229</v>
      </c>
      <c r="LM134" s="7">
        <f t="shared" ca="1" si="540"/>
        <v>0</v>
      </c>
      <c r="LN134" s="7">
        <f t="shared" ca="1" si="541"/>
        <v>0</v>
      </c>
      <c r="LO134" s="7">
        <f ca="1">IFERROR(IF(LO133+LN134&gt;LP$4,LO133,LO133+LN134),"")</f>
        <v>60</v>
      </c>
      <c r="LP134" s="7">
        <f t="shared" ca="1" si="621"/>
        <v>0</v>
      </c>
      <c r="LQ134" s="7">
        <f t="shared" ca="1" si="542"/>
        <v>0.90313917278423339</v>
      </c>
      <c r="LR134" s="7">
        <f t="shared" ca="1" si="543"/>
        <v>-0.44160071124577183</v>
      </c>
      <c r="LS134" s="7">
        <f t="shared" ca="1" si="544"/>
        <v>0</v>
      </c>
      <c r="LT134" s="7">
        <f t="shared" ca="1" si="545"/>
        <v>0</v>
      </c>
      <c r="LU134" s="7">
        <f ca="1">IFERROR(IF(LU133+LT134&gt;LV$4,LU133,LU133+LT134),"")</f>
        <v>60</v>
      </c>
      <c r="LV134" s="7">
        <f t="shared" ca="1" si="622"/>
        <v>0</v>
      </c>
      <c r="LW134" s="7">
        <f t="shared" ca="1" si="546"/>
        <v>0.69312621908659777</v>
      </c>
      <c r="LX134" s="7">
        <f t="shared" ca="1" si="547"/>
        <v>-0.23158775754813621</v>
      </c>
      <c r="LY134" s="7">
        <f t="shared" ca="1" si="548"/>
        <v>0</v>
      </c>
      <c r="LZ134" s="7">
        <f t="shared" ca="1" si="549"/>
        <v>0</v>
      </c>
      <c r="MA134" s="7">
        <f ca="1">IFERROR(IF(MA133+LZ134&gt;MB$4,MA133,MA133+LZ134),"")</f>
        <v>60</v>
      </c>
      <c r="MB134" s="7">
        <f t="shared" ca="1" si="623"/>
        <v>0</v>
      </c>
      <c r="MC134" s="7">
        <f t="shared" ca="1" si="550"/>
        <v>0.13460546317266886</v>
      </c>
      <c r="MD134" s="7">
        <f t="shared" ca="1" si="551"/>
        <v>0.3269329983657927</v>
      </c>
      <c r="ME134" s="7">
        <f t="shared" ca="1" si="552"/>
        <v>1</v>
      </c>
      <c r="MF134" s="7" t="str">
        <f t="shared" ca="1" si="553"/>
        <v>5</v>
      </c>
      <c r="MG134" s="7">
        <f ca="1">IFERROR(IF(MG133+MF134&gt;MH$4,MG133,MG133+MF134),"")</f>
        <v>60</v>
      </c>
      <c r="MH134" s="7">
        <f t="shared" ca="1" si="624"/>
        <v>0</v>
      </c>
      <c r="MI134" s="7">
        <f t="shared" ca="1" si="554"/>
        <v>0.35966620672364091</v>
      </c>
      <c r="MJ134" s="7">
        <f t="shared" ca="1" si="555"/>
        <v>0.10187225481482065</v>
      </c>
      <c r="MK134" s="7">
        <f t="shared" ca="1" si="556"/>
        <v>1</v>
      </c>
      <c r="ML134" s="7" t="str">
        <f t="shared" ca="1" si="557"/>
        <v>5</v>
      </c>
      <c r="MM134" s="7">
        <f ca="1">IFERROR(IF(MM133+ML134&gt;MN$4,MM133,MM133+ML134),"")</f>
        <v>60</v>
      </c>
      <c r="MN134" s="7">
        <f t="shared" ca="1" si="625"/>
        <v>0</v>
      </c>
      <c r="MO134" s="7">
        <f t="shared" ca="1" si="558"/>
        <v>0.81489921529193488</v>
      </c>
      <c r="MP134" s="7">
        <f t="shared" ca="1" si="559"/>
        <v>-0.35336075375347331</v>
      </c>
      <c r="MQ134" s="7">
        <f t="shared" ca="1" si="560"/>
        <v>0</v>
      </c>
      <c r="MR134" s="7">
        <f t="shared" ca="1" si="561"/>
        <v>0</v>
      </c>
      <c r="MS134" s="7">
        <f ca="1">IFERROR(IF(MS133+MR134&gt;MT$4,MS133,MS133+MR134),"")</f>
        <v>60</v>
      </c>
      <c r="MT134" s="7">
        <f t="shared" ca="1" si="626"/>
        <v>0</v>
      </c>
      <c r="MU134" s="7">
        <f t="shared" ca="1" si="562"/>
        <v>0.26266836246042735</v>
      </c>
      <c r="MV134" s="7">
        <f t="shared" ca="1" si="563"/>
        <v>0.19887009907803421</v>
      </c>
      <c r="MW134" s="7">
        <f t="shared" ca="1" si="564"/>
        <v>1</v>
      </c>
      <c r="MX134" s="7" t="str">
        <f t="shared" ca="1" si="565"/>
        <v>5</v>
      </c>
      <c r="MY134" s="7">
        <f ca="1">IFERROR(IF(MY133+MX134&gt;MZ$4,MY133,MY133+MX134),"")</f>
        <v>60</v>
      </c>
      <c r="MZ134" s="7">
        <f t="shared" ca="1" si="627"/>
        <v>0</v>
      </c>
      <c r="NA134" s="7">
        <f t="shared" ca="1" si="566"/>
        <v>0.52308748358108137</v>
      </c>
      <c r="NB134" s="7">
        <f t="shared" ca="1" si="567"/>
        <v>-6.1549022042619805E-2</v>
      </c>
      <c r="NC134" s="7">
        <f t="shared" ca="1" si="568"/>
        <v>0</v>
      </c>
      <c r="ND134" s="7">
        <f t="shared" ca="1" si="569"/>
        <v>0</v>
      </c>
      <c r="NE134" s="7">
        <f ca="1">IFERROR(IF(NE133+ND134&gt;NF$4,NE133,NE133+ND134),"")</f>
        <v>60</v>
      </c>
      <c r="NF134" s="7">
        <f t="shared" ca="1" si="628"/>
        <v>0</v>
      </c>
      <c r="NG134" s="7">
        <f t="shared" ca="1" si="570"/>
        <v>0.11018293974475146</v>
      </c>
      <c r="NH134" s="7">
        <f t="shared" ca="1" si="571"/>
        <v>0.3513555217937101</v>
      </c>
      <c r="NI134" s="7">
        <f t="shared" ca="1" si="572"/>
        <v>1</v>
      </c>
      <c r="NJ134" s="7" t="str">
        <f t="shared" ca="1" si="573"/>
        <v>5</v>
      </c>
      <c r="NK134" s="7">
        <f ca="1">IFERROR(IF(NK133+NJ134&gt;NL$4,NK133,NK133+NJ134),"")</f>
        <v>60</v>
      </c>
      <c r="NL134" s="7">
        <f t="shared" ca="1" si="629"/>
        <v>0</v>
      </c>
      <c r="NM134" s="7">
        <f t="shared" ca="1" si="574"/>
        <v>0.30356238597429919</v>
      </c>
      <c r="NN134" s="7">
        <f t="shared" ca="1" si="575"/>
        <v>0.15797607556416238</v>
      </c>
      <c r="NO134" s="7">
        <f t="shared" ca="1" si="576"/>
        <v>1</v>
      </c>
      <c r="NP134" s="7" t="str">
        <f t="shared" ca="1" si="577"/>
        <v>5</v>
      </c>
      <c r="NQ134" s="7">
        <f ca="1">IFERROR(IF(NQ133+NP134&gt;NR$4,NQ133,NQ133+NP134),"")</f>
        <v>60</v>
      </c>
      <c r="NR134" s="7">
        <f t="shared" ca="1" si="630"/>
        <v>0</v>
      </c>
      <c r="NT134">
        <v>132</v>
      </c>
      <c r="NU134" s="7" t="s">
        <v>19</v>
      </c>
      <c r="NV134" s="7" t="str">
        <f t="shared" ca="1" si="653"/>
        <v/>
      </c>
      <c r="NW134" s="7" t="str">
        <f t="shared" ca="1" si="647"/>
        <v/>
      </c>
      <c r="NX134" t="str">
        <f ca="1">IFERROR(VLOOKUP(NT134,$K$3:$AK$568,8,FALSE),"")</f>
        <v/>
      </c>
      <c r="NY134" t="str">
        <f ca="1">IFERROR(VLOOKUP(NT134,$K$3:$AK$568,9,FALSE),"")</f>
        <v/>
      </c>
      <c r="NZ134" s="7" t="str">
        <f ca="1">IFERROR(VLOOKUP(NT134,$K$3:$AK$568,27,FALSE),"")</f>
        <v/>
      </c>
      <c r="OB134">
        <v>132</v>
      </c>
      <c r="OC134" s="7" t="s">
        <v>19</v>
      </c>
      <c r="OD134" t="e">
        <f t="shared" ca="1" si="654"/>
        <v>#N/A</v>
      </c>
      <c r="OE134" s="7" t="str">
        <f t="shared" ca="1" si="655"/>
        <v/>
      </c>
      <c r="OF134" s="7" t="str">
        <f t="shared" ca="1" si="656"/>
        <v/>
      </c>
      <c r="OG134" t="str">
        <f t="shared" ca="1" si="657"/>
        <v/>
      </c>
      <c r="OI134">
        <v>132</v>
      </c>
      <c r="OJ134" s="7" t="s">
        <v>19</v>
      </c>
      <c r="OK134" s="7" t="str">
        <f t="shared" ca="1" si="658"/>
        <v/>
      </c>
      <c r="OL134" s="7" t="str">
        <f t="shared" ca="1" si="659"/>
        <v/>
      </c>
      <c r="OM134" t="str">
        <f ca="1">IFERROR(VLOOKUP(OI134,$L$3:$AK$568,7,FALSE),"")</f>
        <v/>
      </c>
      <c r="ON134" t="str">
        <f ca="1">IFERROR(VLOOKUP(OI134,$L$3:$AK$568,8,FALSE),"")</f>
        <v/>
      </c>
      <c r="OO134" s="7" t="str">
        <f ca="1">IFERROR(VLOOKUP(OI134,$L$3:$AK$568,26,FALSE),"")</f>
        <v/>
      </c>
      <c r="OQ134">
        <v>132</v>
      </c>
      <c r="OR134" s="7" t="s">
        <v>19</v>
      </c>
      <c r="OS134" t="e">
        <f t="shared" ca="1" si="660"/>
        <v>#N/A</v>
      </c>
      <c r="OT134" s="7" t="str">
        <f t="shared" ca="1" si="661"/>
        <v/>
      </c>
      <c r="OU134" s="7" t="str">
        <f t="shared" ca="1" si="662"/>
        <v/>
      </c>
      <c r="OV134" t="str">
        <f t="shared" ca="1" si="663"/>
        <v/>
      </c>
      <c r="OX134">
        <v>132</v>
      </c>
      <c r="OY134" s="7" t="s">
        <v>19</v>
      </c>
      <c r="OZ134" s="7" t="str">
        <f t="shared" ca="1" si="664"/>
        <v/>
      </c>
      <c r="PA134" s="7" t="str">
        <f t="shared" ca="1" si="665"/>
        <v/>
      </c>
      <c r="PB134" t="str">
        <f ca="1">IFERROR(VLOOKUP(OX134,$M$3:$AK$568,6,FALSE),"")</f>
        <v/>
      </c>
      <c r="PC134" t="str">
        <f ca="1">IFERROR(VLOOKUP(OX134,$M$3:$AK$568,7,FALSE),"")</f>
        <v/>
      </c>
      <c r="PD134" s="7" t="str">
        <f ca="1">IFERROR(VLOOKUP(OX134,$M$3:$AK$568,25,FALSE),"")</f>
        <v/>
      </c>
      <c r="PF134">
        <v>132</v>
      </c>
      <c r="PG134" s="7" t="s">
        <v>19</v>
      </c>
      <c r="PH134" t="e">
        <f t="shared" ca="1" si="666"/>
        <v>#N/A</v>
      </c>
      <c r="PI134" s="7" t="str">
        <f t="shared" ca="1" si="667"/>
        <v/>
      </c>
      <c r="PJ134" s="7" t="str">
        <f t="shared" ca="1" si="668"/>
        <v/>
      </c>
      <c r="PK134" t="str">
        <f t="shared" ca="1" si="669"/>
        <v/>
      </c>
      <c r="PM134">
        <v>132</v>
      </c>
      <c r="PN134" s="7" t="s">
        <v>19</v>
      </c>
      <c r="PO134" s="202" t="str">
        <f t="shared" ca="1" si="670"/>
        <v/>
      </c>
      <c r="PP134" s="7" t="str">
        <f t="shared" ca="1" si="671"/>
        <v/>
      </c>
      <c r="PQ134" t="str">
        <f ca="1">IFERROR(VLOOKUP(PM134,$G$325:$R$409,12,FALSE),"")</f>
        <v/>
      </c>
      <c r="PR134" t="e">
        <f ca="1">VLOOKUP(PM134,$G$324:$Q$409,11,FALSE)</f>
        <v>#N/A</v>
      </c>
      <c r="PS134" s="7" t="str">
        <f ca="1">VLOOKUP(PQ134,$R$325:$Y$409,8,FALSE)</f>
        <v>- -</v>
      </c>
      <c r="PT134" s="7">
        <f ca="1">ReSt</f>
        <v>-4</v>
      </c>
      <c r="PU134" s="7" t="e">
        <f t="shared" ca="1" si="672"/>
        <v>#N/A</v>
      </c>
      <c r="PV134" s="7" t="e">
        <f t="shared" ca="1" si="673"/>
        <v>#N/A</v>
      </c>
      <c r="PW134" s="7" t="str">
        <f ca="1">VLOOKUP(PQ134,$R$325:$AK$409,8,FALSE)</f>
        <v>- -</v>
      </c>
      <c r="PX134" s="7"/>
      <c r="PY134">
        <v>132</v>
      </c>
      <c r="PZ134" s="7" t="s">
        <v>19</v>
      </c>
      <c r="QA134" t="str">
        <f t="shared" ca="1" si="674"/>
        <v/>
      </c>
      <c r="QB134" s="7" t="str">
        <f t="shared" ca="1" si="675"/>
        <v/>
      </c>
      <c r="QC134" s="7" t="str">
        <f t="shared" ca="1" si="676"/>
        <v/>
      </c>
      <c r="QD134" t="str">
        <f t="shared" ca="1" si="677"/>
        <v/>
      </c>
      <c r="QF134">
        <v>132</v>
      </c>
      <c r="QG134" s="7" t="s">
        <v>19</v>
      </c>
      <c r="QH134" s="7" t="str">
        <f t="shared" ca="1" si="678"/>
        <v/>
      </c>
      <c r="QI134" s="7" t="e">
        <f t="shared" ca="1" si="679"/>
        <v>#VALUE!</v>
      </c>
      <c r="QJ134" t="e">
        <f t="shared" ca="1" si="680"/>
        <v>#N/A</v>
      </c>
      <c r="QK134" s="7" t="e">
        <f t="shared" ca="1" si="681"/>
        <v>#N/A</v>
      </c>
      <c r="QM134">
        <v>132</v>
      </c>
      <c r="QN134" s="7" t="s">
        <v>19</v>
      </c>
      <c r="QO134" t="str">
        <f t="shared" ca="1" si="682"/>
        <v/>
      </c>
      <c r="QP134" s="7" t="str">
        <f t="shared" ca="1" si="683"/>
        <v/>
      </c>
      <c r="QQ134" t="str">
        <f t="shared" ca="1" si="684"/>
        <v/>
      </c>
    </row>
    <row r="135" spans="1:459" x14ac:dyDescent="0.25">
      <c r="A135" s="240" t="str">
        <f>IF('Character Sheet'!$B$4="Creature","N","Y")</f>
        <v>Y</v>
      </c>
      <c r="C135" s="75"/>
      <c r="D135" s="76"/>
      <c r="F135" s="75"/>
      <c r="G135" s="76"/>
      <c r="I135" s="75"/>
      <c r="J135" s="85"/>
      <c r="K135" s="85">
        <f t="shared" ca="1" si="648"/>
        <v>4</v>
      </c>
      <c r="L135" s="85">
        <f t="shared" ca="1" si="632"/>
        <v>0</v>
      </c>
      <c r="M135" s="70">
        <f t="shared" ca="1" si="643"/>
        <v>5</v>
      </c>
      <c r="O135" s="222" t="str">
        <f t="shared" ca="1" si="649"/>
        <v>- -</v>
      </c>
      <c r="Q135" s="7" t="str">
        <f t="shared" si="685"/>
        <v/>
      </c>
      <c r="R135" s="9" t="s">
        <v>1267</v>
      </c>
      <c r="S135" s="9"/>
      <c r="T135" s="61" t="str">
        <f>SUBSTITUTE(IFERROR(IFERROR(VLOOKUP(R135,'[1]Skill Statistics'!$A$3:$C$513,2,FALSE),VLOOKUP(Q135,'[1]Skill Statistics'!$A$3:$C$513,2,FALSE)),T134),"R*","ReSt")</f>
        <v>- -</v>
      </c>
      <c r="U135" s="61" t="str">
        <f>IFERROR(IFERROR(VLOOKUP(R135,'[1]Skill Statistics'!$A$3:$C$513,3,FALSE),VLOOKUP(Q135,'[1]Skill Statistics'!$A$3:$C$513,3,FALSE)),U134)</f>
        <v>- -</v>
      </c>
      <c r="V135" s="61" t="str">
        <f>IF(ISNUMBER(SEARCH("Category",R135)),"- -",IFERROR(IFERROR(VLOOKUP(Q135,[1]Professions!$A$4:$AM$288,MATCH(Profession,[1]Professions!$A$1:$AM$1,0),FALSE),VLOOKUP(Q135,Calculations!$B$91:$I$95,8,FALSE)),"- -"))</f>
        <v>- -</v>
      </c>
      <c r="W135" s="60" t="str">
        <f t="shared" si="650"/>
        <v>- -</v>
      </c>
      <c r="X135" s="7" t="str">
        <f ca="1">IFERROR(VLOOKUP(R135,$BS$6:$NR$519,MATCH(ActualLevel,$BS$3:$NR$3,0),FALSE),"- -")</f>
        <v>- -</v>
      </c>
      <c r="Y135" s="7" t="str">
        <f t="shared" si="640"/>
        <v>- -</v>
      </c>
      <c r="Z135" s="7" t="str">
        <f>IFERROR(VLOOKUP(Y135,Charts!$BQ$2:$BR$52,2,FALSE),"- -")</f>
        <v>- -</v>
      </c>
      <c r="AA135" s="7" t="str">
        <f t="shared" ca="1" si="686"/>
        <v>- -</v>
      </c>
      <c r="AB135" s="7" t="str">
        <f t="shared" si="634"/>
        <v>- -</v>
      </c>
      <c r="AC135" s="7"/>
      <c r="AD135" s="7"/>
      <c r="AE135" s="7"/>
      <c r="AF135" s="7"/>
      <c r="AG135" s="7"/>
      <c r="AH135" s="43"/>
      <c r="AI135" s="7"/>
      <c r="AJ135" s="7"/>
      <c r="AK135" s="7">
        <f t="shared" ca="1" si="687"/>
        <v>0</v>
      </c>
      <c r="AL135" s="7"/>
      <c r="AM135" s="69">
        <f>IFERROR(VLOOKUP(R135,'[1]Skill Statistics'!$A$3:$AN$513,MATCH(Profession,'[1]Skill Statistics'!$A$2:$AN$2,0),FALSE),0)</f>
        <v>0</v>
      </c>
      <c r="AN135" s="85">
        <f>IFERROR(VLOOKUP(Q135,'[1]Skill Statistics'!$A$3:$BK$513,MATCH(Archetype,'[1]Skill Statistics'!$A$2:$BK$2,0),FALSE),0)</f>
        <v>0</v>
      </c>
      <c r="AO135" s="85">
        <f>IFERROR(VLOOKUP(Q135,'[1]Skill Statistics'!$A$3:$BB$513,MATCH(Race,'[1]Skill Statistics'!$A$2:$BB$2,0),FALSE),0)</f>
        <v>0</v>
      </c>
      <c r="AP135" s="85">
        <f t="shared" ca="1" si="651"/>
        <v>0</v>
      </c>
      <c r="AQ135" s="70"/>
      <c r="AS135" s="69" t="str">
        <f>IFERROR(VLOOKUP(Q135,'[1]Professional Skills'!$A$4:$AM$288,MATCH(Profession,'[1]Professional Skills'!$A$3:$AM$3,0),FALSE),"- -")</f>
        <v>- -</v>
      </c>
      <c r="AU135" s="7" t="str">
        <f t="shared" si="636"/>
        <v>- -</v>
      </c>
      <c r="AV135" s="7">
        <f t="shared" ca="1" si="635"/>
        <v>0</v>
      </c>
      <c r="AW135" t="str">
        <f t="shared" ref="AW135:AW198" si="690">IF(AU135="x",AV135+AM135+AO135+AP135+AQ135,"")</f>
        <v/>
      </c>
      <c r="AX135" t="str">
        <f>IFERROR(_xlfn.RANK.EQ(AW135,$AW$5:$AW$568),"")</f>
        <v/>
      </c>
      <c r="AY135">
        <f t="shared" si="645"/>
        <v>0</v>
      </c>
      <c r="AZ135" s="70" t="str">
        <f t="shared" si="688"/>
        <v/>
      </c>
      <c r="BB135" s="69" t="str">
        <f>IFERROR(IF(Q135="Language",VLOOKUP(R135,[1]Cultures!$B$4:$N$218,MATCH(Culture,[1]Cultures!$B$3:$N$3,0),FALSE),VLOOKUP(Q135,[1]Cultures!$B$4:$O$212,MATCH(Culture,[1]Cultures!$B$3:$O$3,0),FALSE)),"- -")</f>
        <v>- -</v>
      </c>
      <c r="BD135">
        <f t="shared" ca="1" si="631"/>
        <v>0</v>
      </c>
      <c r="BE135" t="str">
        <f t="shared" si="578"/>
        <v/>
      </c>
      <c r="BI135" s="7" t="str">
        <f t="shared" si="689"/>
        <v>- -</v>
      </c>
      <c r="BK135" s="7"/>
      <c r="BL135" s="70" t="str">
        <f t="shared" si="646"/>
        <v>- -</v>
      </c>
      <c r="BN135" s="69" t="str">
        <f>IFERROR(VLOOKUP(V135,Charts!$BT$2:$BV$14,3,FALSE),"- -")</f>
        <v>- -</v>
      </c>
      <c r="BO135" s="85" t="str">
        <f t="shared" ca="1" si="652"/>
        <v>- -</v>
      </c>
      <c r="BP135" s="70" t="str">
        <f t="shared" ca="1" si="579"/>
        <v>- -</v>
      </c>
      <c r="BR135" s="7">
        <v>130</v>
      </c>
      <c r="BS135" s="9" t="str">
        <f ca="1">VLOOKUP(BR135,$O$3:$R$568,4,FALSE)</f>
        <v>First Aid</v>
      </c>
      <c r="BT135" s="7" t="str">
        <f ca="1">VLOOKUP(BS135,$R$3:$V$568,5,FALSE)</f>
        <v>3 / 5</v>
      </c>
      <c r="BU135" s="7">
        <f ca="1">VLOOKUP(BT135,Charts!$BT$2:$BV$14,3,FALSE)</f>
        <v>0.61538461538461542</v>
      </c>
      <c r="BV135" s="7" t="str">
        <f t="shared" ref="BV135:BV198" ca="1" si="691">LEFT(BT135,FIND("/",BT135)-2)</f>
        <v>3</v>
      </c>
      <c r="BW135" s="7" t="str">
        <f t="shared" ref="BW135:BW198" ca="1" si="692">MID(BT135,FIND("/",BT135)+2,2)</f>
        <v>5</v>
      </c>
      <c r="BY135" s="7">
        <f t="shared" ref="BY135:BY198" ca="1" si="693">RAND()</f>
        <v>0.3950962123681403</v>
      </c>
      <c r="BZ135" s="7">
        <f t="shared" ref="BZ135:BZ198" ca="1" si="694">IFERROR($BU135-BY135,"")</f>
        <v>0.22028840301647512</v>
      </c>
      <c r="CA135" s="7">
        <f t="shared" ref="CA135:CA198" ca="1" si="695">IF(BZ135="","",IF(BZ135&lt;0,0,IF(BZ135&lt;0.8,1,2)))</f>
        <v>1</v>
      </c>
      <c r="CB135" s="7" t="str">
        <f t="shared" ref="CB135:CB198" ca="1" si="696">IF(CA135="","",IF(CA135=1,$BV135,IF(CA135=2,$BV135+$BW135,0)))</f>
        <v>3</v>
      </c>
      <c r="CC135" s="7">
        <f ca="1">IFERROR(IF(CC134+CB135&gt;CD$4,CC134,CC134+CB135),"")</f>
        <v>38</v>
      </c>
      <c r="CD135" s="7">
        <f t="shared" ca="1" si="580"/>
        <v>0</v>
      </c>
      <c r="CE135" s="7">
        <f t="shared" ref="CE135:CE198" ca="1" si="697">RAND()</f>
        <v>0.81424287353981162</v>
      </c>
      <c r="CF135" s="7">
        <f t="shared" ref="CF135:CF198" ca="1" si="698">IFERROR($BU135-CE135,"")</f>
        <v>-0.1988582581551962</v>
      </c>
      <c r="CG135" s="7">
        <f t="shared" ref="CG135:CG198" ca="1" si="699">IF(CF135="","",IF(CF135&lt;0,0,IF(CF135&lt;0.8,1,2)))</f>
        <v>0</v>
      </c>
      <c r="CH135" s="7">
        <f t="shared" ref="CH135:CH198" ca="1" si="700">IF(CG135="","",IF(CG135=1,$BV135,IF(CG135=2,$BV135+$BW135,0)))</f>
        <v>0</v>
      </c>
      <c r="CI135" s="7">
        <f ca="1">IFERROR(IF(CI134+CH135&gt;CJ$4,CI134,CI134+CH135),"")</f>
        <v>60</v>
      </c>
      <c r="CJ135" s="7">
        <f t="shared" ca="1" si="581"/>
        <v>0</v>
      </c>
      <c r="CK135" s="7">
        <f t="shared" ref="CK135:CK198" ca="1" si="701">RAND()</f>
        <v>3.7441400414021331E-2</v>
      </c>
      <c r="CL135" s="7">
        <f t="shared" ref="CL135:CL198" ca="1" si="702">IFERROR($BU135-CK135,"")</f>
        <v>0.57794321497059409</v>
      </c>
      <c r="CM135" s="7">
        <f t="shared" ref="CM135:CM198" ca="1" si="703">IF(CL135="","",IF(CL135&lt;0,0,IF(CL135&lt;0.8,1,2)))</f>
        <v>1</v>
      </c>
      <c r="CN135" s="7" t="str">
        <f t="shared" ref="CN135:CN198" ca="1" si="704">IF(CM135="","",IF(CM135=1,$BV135,IF(CM135=2,$BV135+$BW135,0)))</f>
        <v>3</v>
      </c>
      <c r="CO135" s="7">
        <f ca="1">IFERROR(IF(CO134+CN135&gt;CP$4,CO134,CO134+CN135),"")</f>
        <v>60</v>
      </c>
      <c r="CP135" s="7">
        <f t="shared" ca="1" si="582"/>
        <v>0</v>
      </c>
      <c r="CQ135" s="7">
        <f t="shared" ref="CQ135:CQ198" ca="1" si="705">RAND()</f>
        <v>0.75792452733727789</v>
      </c>
      <c r="CR135" s="7">
        <f t="shared" ref="CR135:CR198" ca="1" si="706">IFERROR($BU135-CQ135,"")</f>
        <v>-0.14253991195266247</v>
      </c>
      <c r="CS135" s="7">
        <f t="shared" ref="CS135:CS198" ca="1" si="707">IF(CR135="","",IF(CR135&lt;0,0,IF(CR135&lt;0.8,1,2)))</f>
        <v>0</v>
      </c>
      <c r="CT135" s="7">
        <f t="shared" ref="CT135:CT198" ca="1" si="708">IF(CS135="","",IF(CS135=1,$BV135,IF(CS135=2,$BV135+$BW135,0)))</f>
        <v>0</v>
      </c>
      <c r="CU135" s="7">
        <f ca="1">IFERROR(IF(CU134+CT135&gt;CV$4,CU134,CU134+CT135),"")</f>
        <v>60</v>
      </c>
      <c r="CV135" s="7">
        <f t="shared" ca="1" si="583"/>
        <v>0</v>
      </c>
      <c r="CW135" s="7">
        <f t="shared" ref="CW135:CW198" ca="1" si="709">RAND()</f>
        <v>0.7841471572528822</v>
      </c>
      <c r="CX135" s="7">
        <f t="shared" ref="CX135:CX198" ca="1" si="710">IFERROR($BU135-CW135,"")</f>
        <v>-0.16876254186826678</v>
      </c>
      <c r="CY135" s="7">
        <f t="shared" ref="CY135:CY198" ca="1" si="711">IF(CX135="","",IF(CX135&lt;0,0,IF(CX135&lt;0.8,1,2)))</f>
        <v>0</v>
      </c>
      <c r="CZ135" s="7">
        <f t="shared" ref="CZ135:CZ198" ca="1" si="712">IF(CY135="","",IF(CY135=1,$BV135,IF(CY135=2,$BV135+$BW135,0)))</f>
        <v>0</v>
      </c>
      <c r="DA135" s="7">
        <f ca="1">IFERROR(IF(DA134+CZ135&gt;DB$4,DA134,DA134+CZ135),"")</f>
        <v>60</v>
      </c>
      <c r="DB135" s="7">
        <f t="shared" ca="1" si="584"/>
        <v>0</v>
      </c>
      <c r="DC135" s="7">
        <f t="shared" ref="DC135:DC198" ca="1" si="713">RAND()</f>
        <v>0.65949443035835464</v>
      </c>
      <c r="DD135" s="7">
        <f t="shared" ref="DD135:DD198" ca="1" si="714">IFERROR($BU135-DC135,"")</f>
        <v>-4.4109814973739225E-2</v>
      </c>
      <c r="DE135" s="7">
        <f t="shared" ref="DE135:DE198" ca="1" si="715">IF(DD135="","",IF(DD135&lt;0,0,IF(DD135&lt;0.8,1,2)))</f>
        <v>0</v>
      </c>
      <c r="DF135" s="7">
        <f t="shared" ref="DF135:DF198" ca="1" si="716">IF(DE135="","",IF(DE135=1,$BV135,IF(DE135=2,$BV135+$BW135,0)))</f>
        <v>0</v>
      </c>
      <c r="DG135" s="7">
        <f ca="1">IFERROR(IF(DG134+DF135&gt;DH$4,DG134,DG134+DF135),"")</f>
        <v>60</v>
      </c>
      <c r="DH135" s="7">
        <f t="shared" ca="1" si="585"/>
        <v>0</v>
      </c>
      <c r="DI135" s="7">
        <f t="shared" ref="DI135:DI198" ca="1" si="717">RAND()</f>
        <v>0.42095395916246947</v>
      </c>
      <c r="DJ135" s="7">
        <f t="shared" ref="DJ135:DJ198" ca="1" si="718">IFERROR($BU135-DI135,"")</f>
        <v>0.19443065622214595</v>
      </c>
      <c r="DK135" s="7">
        <f t="shared" ref="DK135:DK198" ca="1" si="719">IF(DJ135="","",IF(DJ135&lt;0,0,IF(DJ135&lt;0.8,1,2)))</f>
        <v>1</v>
      </c>
      <c r="DL135" s="7" t="str">
        <f t="shared" ref="DL135:DL198" ca="1" si="720">IF(DK135="","",IF(DK135=1,$BV135,IF(DK135=2,$BV135+$BW135,0)))</f>
        <v>3</v>
      </c>
      <c r="DM135" s="7">
        <f ca="1">IFERROR(IF(DM134+DL135&gt;DN$4,DM134,DM134+DL135),"")</f>
        <v>60</v>
      </c>
      <c r="DN135" s="7">
        <f t="shared" ca="1" si="586"/>
        <v>0</v>
      </c>
      <c r="DO135" s="7">
        <f t="shared" ref="DO135:DO198" ca="1" si="721">RAND()</f>
        <v>6.4136174923296485E-2</v>
      </c>
      <c r="DP135" s="7">
        <f t="shared" ref="DP135:DP198" ca="1" si="722">IFERROR($BU135-DO135,"")</f>
        <v>0.55124844046131893</v>
      </c>
      <c r="DQ135" s="7">
        <f t="shared" ref="DQ135:DQ198" ca="1" si="723">IF(DP135="","",IF(DP135&lt;0,0,IF(DP135&lt;0.8,1,2)))</f>
        <v>1</v>
      </c>
      <c r="DR135" s="7" t="str">
        <f t="shared" ref="DR135:DR198" ca="1" si="724">IF(DQ135="","",IF(DQ135=1,$BV135,IF(DQ135=2,$BV135+$BW135,0)))</f>
        <v>3</v>
      </c>
      <c r="DS135" s="7">
        <f ca="1">IFERROR(IF(DS134+DR135&gt;DT$4,DS134,DS134+DR135),"")</f>
        <v>60</v>
      </c>
      <c r="DT135" s="7">
        <f t="shared" ca="1" si="587"/>
        <v>0</v>
      </c>
      <c r="DU135" s="7">
        <f t="shared" ref="DU135:DU198" ca="1" si="725">RAND()</f>
        <v>0.68180996485283618</v>
      </c>
      <c r="DV135" s="7">
        <f t="shared" ref="DV135:DV198" ca="1" si="726">IFERROR($BU135-DU135,"")</f>
        <v>-6.6425349468220762E-2</v>
      </c>
      <c r="DW135" s="7">
        <f t="shared" ref="DW135:DW198" ca="1" si="727">IF(DV135="","",IF(DV135&lt;0,0,IF(DV135&lt;0.8,1,2)))</f>
        <v>0</v>
      </c>
      <c r="DX135" s="7">
        <f t="shared" ref="DX135:DX198" ca="1" si="728">IF(DW135="","",IF(DW135=1,$BV135,IF(DW135=2,$BV135+$BW135,0)))</f>
        <v>0</v>
      </c>
      <c r="DY135" s="7">
        <f ca="1">IFERROR(IF(DY134+DX135&gt;DZ$4,DY134,DY134+DX135),"")</f>
        <v>60</v>
      </c>
      <c r="DZ135" s="7">
        <f t="shared" ca="1" si="588"/>
        <v>0</v>
      </c>
      <c r="EA135" s="7">
        <f t="shared" ref="EA135:EA198" ca="1" si="729">RAND()</f>
        <v>0.53199864280119313</v>
      </c>
      <c r="EB135" s="7">
        <f t="shared" ref="EB135:EB198" ca="1" si="730">IFERROR($BU135-EA135,"")</f>
        <v>8.3385972583422285E-2</v>
      </c>
      <c r="EC135" s="7">
        <f t="shared" ref="EC135:EC198" ca="1" si="731">IF(EB135="","",IF(EB135&lt;0,0,IF(EB135&lt;0.8,1,2)))</f>
        <v>1</v>
      </c>
      <c r="ED135" s="7" t="str">
        <f t="shared" ref="ED135:ED198" ca="1" si="732">IF(EC135="","",IF(EC135=1,$BV135,IF(EC135=2,$BV135+$BW135,0)))</f>
        <v>3</v>
      </c>
      <c r="EE135" s="7">
        <f ca="1">IFERROR(IF(EE134+ED135&gt;EF$4,EE134,EE134+ED135),"")</f>
        <v>60</v>
      </c>
      <c r="EF135" s="7">
        <f t="shared" ca="1" si="589"/>
        <v>0</v>
      </c>
      <c r="EG135" s="7">
        <f t="shared" ref="EG135:EG198" ca="1" si="733">RAND()</f>
        <v>0.92643718921994256</v>
      </c>
      <c r="EH135" s="7">
        <f t="shared" ref="EH135:EH198" ca="1" si="734">IFERROR($BU135-EG135,"")</f>
        <v>-0.31105257383532714</v>
      </c>
      <c r="EI135" s="7">
        <f t="shared" ref="EI135:EI198" ca="1" si="735">IF(EH135="","",IF(EH135&lt;0,0,IF(EH135&lt;0.8,1,2)))</f>
        <v>0</v>
      </c>
      <c r="EJ135" s="7">
        <f t="shared" ref="EJ135:EJ198" ca="1" si="736">IF(EI135="","",IF(EI135=1,$BV135,IF(EI135=2,$BV135+$BW135,0)))</f>
        <v>0</v>
      </c>
      <c r="EK135" s="7">
        <f ca="1">IFERROR(IF(EK134+EJ135&gt;EL$4,EK134,EK134+EJ135),"")</f>
        <v>60</v>
      </c>
      <c r="EL135" s="7">
        <f t="shared" ca="1" si="590"/>
        <v>0</v>
      </c>
      <c r="EM135" s="7">
        <f t="shared" ref="EM135:EM198" ca="1" si="737">RAND()</f>
        <v>0.18367743872181241</v>
      </c>
      <c r="EN135" s="7">
        <f t="shared" ref="EN135:EN198" ca="1" si="738">IFERROR($BU135-EM135,"")</f>
        <v>0.431707176662803</v>
      </c>
      <c r="EO135" s="7">
        <f t="shared" ref="EO135:EO198" ca="1" si="739">IF(EN135="","",IF(EN135&lt;0,0,IF(EN135&lt;0.8,1,2)))</f>
        <v>1</v>
      </c>
      <c r="EP135" s="7" t="str">
        <f t="shared" ref="EP135:EP198" ca="1" si="740">IF(EO135="","",IF(EO135=1,$BV135,IF(EO135=2,$BV135+$BW135,0)))</f>
        <v>3</v>
      </c>
      <c r="EQ135" s="7">
        <f ca="1">IFERROR(IF(EQ134+EP135&gt;ER$4,EQ134,EQ134+EP135),"")</f>
        <v>60</v>
      </c>
      <c r="ER135" s="7">
        <f t="shared" ca="1" si="591"/>
        <v>0</v>
      </c>
      <c r="ES135" s="7">
        <f t="shared" ref="ES135:ES198" ca="1" si="741">RAND()</f>
        <v>0.3657436387344577</v>
      </c>
      <c r="ET135" s="7">
        <f t="shared" ref="ET135:ET198" ca="1" si="742">IFERROR($BU135-ES135,"")</f>
        <v>0.24964097665015772</v>
      </c>
      <c r="EU135" s="7">
        <f t="shared" ref="EU135:EU198" ca="1" si="743">IF(ET135="","",IF(ET135&lt;0,0,IF(ET135&lt;0.8,1,2)))</f>
        <v>1</v>
      </c>
      <c r="EV135" s="7" t="str">
        <f t="shared" ref="EV135:EV198" ca="1" si="744">IF(EU135="","",IF(EU135=1,$BV135,IF(EU135=2,$BV135+$BW135,0)))</f>
        <v>3</v>
      </c>
      <c r="EW135" s="7">
        <f ca="1">IFERROR(IF(EW134+EV135&gt;EX$4,EW134,EW134+EV135),"")</f>
        <v>60</v>
      </c>
      <c r="EX135" s="7">
        <f t="shared" ca="1" si="592"/>
        <v>0</v>
      </c>
      <c r="EY135" s="7">
        <f t="shared" ref="EY135:EY198" ca="1" si="745">RAND()</f>
        <v>0.86883401032233465</v>
      </c>
      <c r="EZ135" s="7">
        <f t="shared" ref="EZ135:EZ198" ca="1" si="746">IFERROR($BU135-EY135,"")</f>
        <v>-0.25344939493771923</v>
      </c>
      <c r="FA135" s="7">
        <f t="shared" ref="FA135:FA198" ca="1" si="747">IF(EZ135="","",IF(EZ135&lt;0,0,IF(EZ135&lt;0.8,1,2)))</f>
        <v>0</v>
      </c>
      <c r="FB135" s="7">
        <f t="shared" ref="FB135:FB198" ca="1" si="748">IF(FA135="","",IF(FA135=1,$BV135,IF(FA135=2,$BV135+$BW135,0)))</f>
        <v>0</v>
      </c>
      <c r="FC135" s="7">
        <f ca="1">IFERROR(IF(FC134+FB135&gt;FD$4,FC134,FC134+FB135),"")</f>
        <v>60</v>
      </c>
      <c r="FD135" s="7">
        <f t="shared" ca="1" si="593"/>
        <v>0</v>
      </c>
      <c r="FE135" s="7">
        <f t="shared" ref="FE135:FE198" ca="1" si="749">RAND()</f>
        <v>0.98890925800566476</v>
      </c>
      <c r="FF135" s="7">
        <f t="shared" ref="FF135:FF198" ca="1" si="750">IFERROR($BU135-FE135,"")</f>
        <v>-0.37352464262104934</v>
      </c>
      <c r="FG135" s="7">
        <f t="shared" ref="FG135:FG198" ca="1" si="751">IF(FF135="","",IF(FF135&lt;0,0,IF(FF135&lt;0.8,1,2)))</f>
        <v>0</v>
      </c>
      <c r="FH135" s="7">
        <f t="shared" ref="FH135:FH198" ca="1" si="752">IF(FG135="","",IF(FG135=1,$BV135,IF(FG135=2,$BV135+$BW135,0)))</f>
        <v>0</v>
      </c>
      <c r="FI135" s="7">
        <f ca="1">IFERROR(IF(FI134+FH135&gt;FJ$4,FI134,FI134+FH135),"")</f>
        <v>60</v>
      </c>
      <c r="FJ135" s="7">
        <f t="shared" ca="1" si="594"/>
        <v>0</v>
      </c>
      <c r="FK135" s="7">
        <f t="shared" ref="FK135:FK198" ca="1" si="753">RAND()</f>
        <v>0.46505770975815475</v>
      </c>
      <c r="FL135" s="7">
        <f t="shared" ref="FL135:FL198" ca="1" si="754">IFERROR($BU135-FK135,"")</f>
        <v>0.15032690562646067</v>
      </c>
      <c r="FM135" s="7">
        <f t="shared" ref="FM135:FM198" ca="1" si="755">IF(FL135="","",IF(FL135&lt;0,0,IF(FL135&lt;0.8,1,2)))</f>
        <v>1</v>
      </c>
      <c r="FN135" s="7" t="str">
        <f t="shared" ref="FN135:FN198" ca="1" si="756">IF(FM135="","",IF(FM135=1,$BV135,IF(FM135=2,$BV135+$BW135,0)))</f>
        <v>3</v>
      </c>
      <c r="FO135" s="7">
        <f ca="1">IFERROR(IF(FO134+FN135&gt;FP$4,FO134,FO134+FN135),"")</f>
        <v>60</v>
      </c>
      <c r="FP135" s="7">
        <f t="shared" ca="1" si="595"/>
        <v>0</v>
      </c>
      <c r="FQ135" s="7">
        <f t="shared" ref="FQ135:FQ198" ca="1" si="757">RAND()</f>
        <v>0.98591838976820678</v>
      </c>
      <c r="FR135" s="7">
        <f t="shared" ref="FR135:FR198" ca="1" si="758">IFERROR($BU135-FQ135,"")</f>
        <v>-0.37053377438359136</v>
      </c>
      <c r="FS135" s="7">
        <f t="shared" ref="FS135:FS198" ca="1" si="759">IF(FR135="","",IF(FR135&lt;0,0,IF(FR135&lt;0.8,1,2)))</f>
        <v>0</v>
      </c>
      <c r="FT135" s="7">
        <f t="shared" ref="FT135:FT198" ca="1" si="760">IF(FS135="","",IF(FS135=1,$BV135,IF(FS135=2,$BV135+$BW135,0)))</f>
        <v>0</v>
      </c>
      <c r="FU135" s="7">
        <f ca="1">IFERROR(IF(FU134+FT135&gt;FV$4,FU134,FU134+FT135),"")</f>
        <v>60</v>
      </c>
      <c r="FV135" s="7">
        <f t="shared" ca="1" si="596"/>
        <v>0</v>
      </c>
      <c r="FW135" s="7">
        <f t="shared" ref="FW135:FW198" ca="1" si="761">RAND()</f>
        <v>0.37219246220429625</v>
      </c>
      <c r="FX135" s="7">
        <f t="shared" ref="FX135:FX198" ca="1" si="762">IFERROR($BU135-FW135,"")</f>
        <v>0.24319215318031917</v>
      </c>
      <c r="FY135" s="7">
        <f t="shared" ref="FY135:FY198" ca="1" si="763">IF(FX135="","",IF(FX135&lt;0,0,IF(FX135&lt;0.8,1,2)))</f>
        <v>1</v>
      </c>
      <c r="FZ135" s="7" t="str">
        <f t="shared" ref="FZ135:FZ198" ca="1" si="764">IF(FY135="","",IF(FY135=1,$BV135,IF(FY135=2,$BV135+$BW135,0)))</f>
        <v>3</v>
      </c>
      <c r="GA135" s="7">
        <f ca="1">IFERROR(IF(GA134+FZ135&gt;GB$4,GA134,GA134+FZ135),"")</f>
        <v>60</v>
      </c>
      <c r="GB135" s="7">
        <f t="shared" ca="1" si="597"/>
        <v>0</v>
      </c>
      <c r="GC135" s="7">
        <f t="shared" ref="GC135:GC198" ca="1" si="765">RAND()</f>
        <v>0.70641206916769794</v>
      </c>
      <c r="GD135" s="7">
        <f t="shared" ref="GD135:GD198" ca="1" si="766">IFERROR($BU135-GC135,"")</f>
        <v>-9.1027453783082524E-2</v>
      </c>
      <c r="GE135" s="7">
        <f t="shared" ref="GE135:GE198" ca="1" si="767">IF(GD135="","",IF(GD135&lt;0,0,IF(GD135&lt;0.8,1,2)))</f>
        <v>0</v>
      </c>
      <c r="GF135" s="7">
        <f t="shared" ref="GF135:GF198" ca="1" si="768">IF(GE135="","",IF(GE135=1,$BV135,IF(GE135=2,$BV135+$BW135,0)))</f>
        <v>0</v>
      </c>
      <c r="GG135" s="7">
        <f ca="1">IFERROR(IF(GG134+GF135&gt;GH$4,GG134,GG134+GF135),"")</f>
        <v>60</v>
      </c>
      <c r="GH135" s="7">
        <f t="shared" ca="1" si="598"/>
        <v>0</v>
      </c>
      <c r="GI135" s="7">
        <f t="shared" ref="GI135:GI198" ca="1" si="769">RAND()</f>
        <v>0.23381132872386978</v>
      </c>
      <c r="GJ135" s="7">
        <f t="shared" ref="GJ135:GJ198" ca="1" si="770">IFERROR($BU135-GI135,"")</f>
        <v>0.38157328666074564</v>
      </c>
      <c r="GK135" s="7">
        <f t="shared" ref="GK135:GK198" ca="1" si="771">IF(GJ135="","",IF(GJ135&lt;0,0,IF(GJ135&lt;0.8,1,2)))</f>
        <v>1</v>
      </c>
      <c r="GL135" s="7" t="str">
        <f t="shared" ref="GL135:GL198" ca="1" si="772">IF(GK135="","",IF(GK135=1,$BV135,IF(GK135=2,$BV135+$BW135,0)))</f>
        <v>3</v>
      </c>
      <c r="GM135" s="7">
        <f ca="1">IFERROR(IF(GM134+GL135&gt;GN$4,GM134,GM134+GL135),"")</f>
        <v>60</v>
      </c>
      <c r="GN135" s="7">
        <f t="shared" ca="1" si="599"/>
        <v>0</v>
      </c>
      <c r="GO135" s="7">
        <f t="shared" ref="GO135:GO198" ca="1" si="773">RAND()</f>
        <v>0.8744330069483417</v>
      </c>
      <c r="GP135" s="7">
        <f t="shared" ref="GP135:GP198" ca="1" si="774">IFERROR($BU135-GO135,"")</f>
        <v>-0.25904839156372628</v>
      </c>
      <c r="GQ135" s="7">
        <f t="shared" ref="GQ135:GQ198" ca="1" si="775">IF(GP135="","",IF(GP135&lt;0,0,IF(GP135&lt;0.8,1,2)))</f>
        <v>0</v>
      </c>
      <c r="GR135" s="7">
        <f t="shared" ref="GR135:GR198" ca="1" si="776">IF(GQ135="","",IF(GQ135=1,$BV135,IF(GQ135=2,$BV135+$BW135,0)))</f>
        <v>0</v>
      </c>
      <c r="GS135" s="7">
        <f ca="1">IFERROR(IF(GS134+GR135&gt;GT$4,GS134,GS134+GR135),"")</f>
        <v>60</v>
      </c>
      <c r="GT135" s="7">
        <f t="shared" ca="1" si="600"/>
        <v>0</v>
      </c>
      <c r="GU135" s="7">
        <f t="shared" ref="GU135:GU198" ca="1" si="777">RAND()</f>
        <v>0.96112133438699798</v>
      </c>
      <c r="GV135" s="7">
        <f t="shared" ref="GV135:GV198" ca="1" si="778">IFERROR($BU135-GU135,"")</f>
        <v>-0.34573671900238256</v>
      </c>
      <c r="GW135" s="7">
        <f t="shared" ref="GW135:GW198" ca="1" si="779">IF(GV135="","",IF(GV135&lt;0,0,IF(GV135&lt;0.8,1,2)))</f>
        <v>0</v>
      </c>
      <c r="GX135" s="7">
        <f t="shared" ref="GX135:GX198" ca="1" si="780">IF(GW135="","",IF(GW135=1,$BV135,IF(GW135=2,$BV135+$BW135,0)))</f>
        <v>0</v>
      </c>
      <c r="GY135" s="7">
        <f ca="1">IFERROR(IF(GY134+GX135&gt;GZ$4,GY134,GY134+GX135),"")</f>
        <v>60</v>
      </c>
      <c r="GZ135" s="7">
        <f t="shared" ca="1" si="601"/>
        <v>0</v>
      </c>
      <c r="HA135" s="7">
        <f t="shared" ref="HA135:HA198" ca="1" si="781">RAND()</f>
        <v>0.89372098659571098</v>
      </c>
      <c r="HB135" s="7">
        <f t="shared" ref="HB135:HB198" ca="1" si="782">IFERROR($BU135-HA135,"")</f>
        <v>-0.27833637121109556</v>
      </c>
      <c r="HC135" s="7">
        <f t="shared" ref="HC135:HC198" ca="1" si="783">IF(HB135="","",IF(HB135&lt;0,0,IF(HB135&lt;0.8,1,2)))</f>
        <v>0</v>
      </c>
      <c r="HD135" s="7">
        <f t="shared" ref="HD135:HD198" ca="1" si="784">IF(HC135="","",IF(HC135=1,$BV135,IF(HC135=2,$BV135+$BW135,0)))</f>
        <v>0</v>
      </c>
      <c r="HE135" s="7">
        <f ca="1">IFERROR(IF(HE134+HD135&gt;HF$4,HE134,HE134+HD135),"")</f>
        <v>60</v>
      </c>
      <c r="HF135" s="7">
        <f t="shared" ca="1" si="602"/>
        <v>0</v>
      </c>
      <c r="HG135" s="7">
        <f t="shared" ref="HG135:HG198" ca="1" si="785">RAND()</f>
        <v>0.3406810387856124</v>
      </c>
      <c r="HH135" s="7">
        <f t="shared" ref="HH135:HH198" ca="1" si="786">IFERROR($BU135-HG135,"")</f>
        <v>0.27470357659900302</v>
      </c>
      <c r="HI135" s="7">
        <f t="shared" ref="HI135:HI198" ca="1" si="787">IF(HH135="","",IF(HH135&lt;0,0,IF(HH135&lt;0.8,1,2)))</f>
        <v>1</v>
      </c>
      <c r="HJ135" s="7" t="str">
        <f t="shared" ref="HJ135:HJ198" ca="1" si="788">IF(HI135="","",IF(HI135=1,$BV135,IF(HI135=2,$BV135+$BW135,0)))</f>
        <v>3</v>
      </c>
      <c r="HK135" s="7">
        <f ca="1">IFERROR(IF(HK134+HJ135&gt;HL$4,HK134,HK134+HJ135),"")</f>
        <v>60</v>
      </c>
      <c r="HL135" s="7">
        <f t="shared" ca="1" si="603"/>
        <v>0</v>
      </c>
      <c r="HM135" s="7">
        <f t="shared" ref="HM135:HM198" ca="1" si="789">RAND()</f>
        <v>0.67986484545035131</v>
      </c>
      <c r="HN135" s="7">
        <f t="shared" ref="HN135:HN198" ca="1" si="790">IFERROR($BU135-HM135,"")</f>
        <v>-6.4480230065735888E-2</v>
      </c>
      <c r="HO135" s="7">
        <f t="shared" ref="HO135:HO198" ca="1" si="791">IF(HN135="","",IF(HN135&lt;0,0,IF(HN135&lt;0.8,1,2)))</f>
        <v>0</v>
      </c>
      <c r="HP135" s="7">
        <f t="shared" ref="HP135:HP198" ca="1" si="792">IF(HO135="","",IF(HO135=1,$BV135,IF(HO135=2,$BV135+$BW135,0)))</f>
        <v>0</v>
      </c>
      <c r="HQ135" s="7">
        <f ca="1">IFERROR(IF(HQ134+HP135&gt;HR$4,HQ134,HQ134+HP135),"")</f>
        <v>60</v>
      </c>
      <c r="HR135" s="7">
        <f t="shared" ca="1" si="604"/>
        <v>0</v>
      </c>
      <c r="HS135" s="7">
        <f t="shared" ref="HS135:HS198" ca="1" si="793">RAND()</f>
        <v>0.40009997007727327</v>
      </c>
      <c r="HT135" s="7">
        <f t="shared" ref="HT135:HT198" ca="1" si="794">IFERROR($BU135-HS135,"")</f>
        <v>0.21528464530734215</v>
      </c>
      <c r="HU135" s="7">
        <f t="shared" ref="HU135:HU198" ca="1" si="795">IF(HT135="","",IF(HT135&lt;0,0,IF(HT135&lt;0.8,1,2)))</f>
        <v>1</v>
      </c>
      <c r="HV135" s="7" t="str">
        <f t="shared" ref="HV135:HV198" ca="1" si="796">IF(HU135="","",IF(HU135=1,$BV135,IF(HU135=2,$BV135+$BW135,0)))</f>
        <v>3</v>
      </c>
      <c r="HW135" s="7">
        <f ca="1">IFERROR(IF(HW134+HV135&gt;HX$4,HW134,HW134+HV135),"")</f>
        <v>60</v>
      </c>
      <c r="HX135" s="7">
        <f t="shared" ca="1" si="605"/>
        <v>0</v>
      </c>
      <c r="HY135" s="7">
        <f t="shared" ref="HY135:HY198" ca="1" si="797">RAND()</f>
        <v>0.47878322348481894</v>
      </c>
      <c r="HZ135" s="7">
        <f t="shared" ref="HZ135:HZ198" ca="1" si="798">IFERROR($BU135-HY135,"")</f>
        <v>0.13660139189979648</v>
      </c>
      <c r="IA135" s="7">
        <f t="shared" ref="IA135:IA198" ca="1" si="799">IF(HZ135="","",IF(HZ135&lt;0,0,IF(HZ135&lt;0.8,1,2)))</f>
        <v>1</v>
      </c>
      <c r="IB135" s="7" t="str">
        <f t="shared" ref="IB135:IB198" ca="1" si="800">IF(IA135="","",IF(IA135=1,$BV135,IF(IA135=2,$BV135+$BW135,0)))</f>
        <v>3</v>
      </c>
      <c r="IC135" s="7">
        <f ca="1">IFERROR(IF(IC134+IB135&gt;ID$4,IC134,IC134+IB135),"")</f>
        <v>60</v>
      </c>
      <c r="ID135" s="7">
        <f t="shared" ca="1" si="606"/>
        <v>0</v>
      </c>
      <c r="IE135" s="7">
        <f t="shared" ref="IE135:IE198" ca="1" si="801">RAND()</f>
        <v>0.11092289698603097</v>
      </c>
      <c r="IF135" s="7">
        <f t="shared" ref="IF135:IF198" ca="1" si="802">IFERROR($BU135-IE135,"")</f>
        <v>0.50446171839858445</v>
      </c>
      <c r="IG135" s="7">
        <f t="shared" ref="IG135:IG198" ca="1" si="803">IF(IF135="","",IF(IF135&lt;0,0,IF(IF135&lt;0.8,1,2)))</f>
        <v>1</v>
      </c>
      <c r="IH135" s="7" t="str">
        <f t="shared" ref="IH135:IH198" ca="1" si="804">IF(IG135="","",IF(IG135=1,$BV135,IF(IG135=2,$BV135+$BW135,0)))</f>
        <v>3</v>
      </c>
      <c r="II135" s="7">
        <f ca="1">IFERROR(IF(II134+IH135&gt;IJ$4,II134,II134+IH135),"")</f>
        <v>60</v>
      </c>
      <c r="IJ135" s="7">
        <f t="shared" ca="1" si="607"/>
        <v>0</v>
      </c>
      <c r="IK135" s="7">
        <f t="shared" ref="IK135:IK198" ca="1" si="805">RAND()</f>
        <v>4.9256721961837946E-2</v>
      </c>
      <c r="IL135" s="7">
        <f t="shared" ref="IL135:IL198" ca="1" si="806">IFERROR($BU135-IK135,"")</f>
        <v>0.56612789342277747</v>
      </c>
      <c r="IM135" s="7">
        <f t="shared" ref="IM135:IM198" ca="1" si="807">IF(IL135="","",IF(IL135&lt;0,0,IF(IL135&lt;0.8,1,2)))</f>
        <v>1</v>
      </c>
      <c r="IN135" s="7" t="str">
        <f t="shared" ref="IN135:IN198" ca="1" si="808">IF(IM135="","",IF(IM135=1,$BV135,IF(IM135=2,$BV135+$BW135,0)))</f>
        <v>3</v>
      </c>
      <c r="IO135" s="7">
        <f ca="1">IFERROR(IF(IO134+IN135&gt;IP$4,IO134,IO134+IN135),"")</f>
        <v>60</v>
      </c>
      <c r="IP135" s="7">
        <f t="shared" ca="1" si="608"/>
        <v>0</v>
      </c>
      <c r="IQ135" s="7">
        <f t="shared" ref="IQ135:IQ198" ca="1" si="809">RAND()</f>
        <v>1.6214790413183522E-2</v>
      </c>
      <c r="IR135" s="7">
        <f t="shared" ref="IR135:IR198" ca="1" si="810">IFERROR($BU135-IQ135,"")</f>
        <v>0.5991698249714319</v>
      </c>
      <c r="IS135" s="7">
        <f t="shared" ref="IS135:IS198" ca="1" si="811">IF(IR135="","",IF(IR135&lt;0,0,IF(IR135&lt;0.8,1,2)))</f>
        <v>1</v>
      </c>
      <c r="IT135" s="7" t="str">
        <f t="shared" ref="IT135:IT198" ca="1" si="812">IF(IS135="","",IF(IS135=1,$BV135,IF(IS135=2,$BV135+$BW135,0)))</f>
        <v>3</v>
      </c>
      <c r="IU135" s="7">
        <f ca="1">IFERROR(IF(IU134+IT135&gt;IV$4,IU134,IU134+IT135),"")</f>
        <v>60</v>
      </c>
      <c r="IV135" s="7">
        <f t="shared" ca="1" si="609"/>
        <v>0</v>
      </c>
      <c r="IW135" s="7">
        <f t="shared" ref="IW135:IW198" ca="1" si="813">RAND()</f>
        <v>0.81226465258809566</v>
      </c>
      <c r="IX135" s="7">
        <f t="shared" ref="IX135:IX198" ca="1" si="814">IFERROR($BU135-IW135,"")</f>
        <v>-0.19688003720348024</v>
      </c>
      <c r="IY135" s="7">
        <f t="shared" ref="IY135:IY198" ca="1" si="815">IF(IX135="","",IF(IX135&lt;0,0,IF(IX135&lt;0.8,1,2)))</f>
        <v>0</v>
      </c>
      <c r="IZ135" s="7">
        <f t="shared" ref="IZ135:IZ198" ca="1" si="816">IF(IY135="","",IF(IY135=1,$BV135,IF(IY135=2,$BV135+$BW135,0)))</f>
        <v>0</v>
      </c>
      <c r="JA135" s="7">
        <f ca="1">IFERROR(IF(JA134+IZ135&gt;JB$4,JA134,JA134+IZ135),"")</f>
        <v>60</v>
      </c>
      <c r="JB135" s="7">
        <f t="shared" ca="1" si="610"/>
        <v>0</v>
      </c>
      <c r="JC135" s="7">
        <f t="shared" ref="JC135:JC198" ca="1" si="817">RAND()</f>
        <v>0.46271230688022436</v>
      </c>
      <c r="JD135" s="7">
        <f t="shared" ref="JD135:JD198" ca="1" si="818">IFERROR($BU135-JC135,"")</f>
        <v>0.15267230850439106</v>
      </c>
      <c r="JE135" s="7">
        <f t="shared" ref="JE135:JE198" ca="1" si="819">IF(JD135="","",IF(JD135&lt;0,0,IF(JD135&lt;0.8,1,2)))</f>
        <v>1</v>
      </c>
      <c r="JF135" s="7" t="str">
        <f t="shared" ref="JF135:JF198" ca="1" si="820">IF(JE135="","",IF(JE135=1,$BV135,IF(JE135=2,$BV135+$BW135,0)))</f>
        <v>3</v>
      </c>
      <c r="JG135" s="7">
        <f ca="1">IFERROR(IF(JG134+JF135&gt;JH$4,JG134,JG134+JF135),"")</f>
        <v>60</v>
      </c>
      <c r="JH135" s="7">
        <f t="shared" ca="1" si="611"/>
        <v>0</v>
      </c>
      <c r="JI135" s="7">
        <f t="shared" ref="JI135:JI198" ca="1" si="821">RAND()</f>
        <v>0.43612618800231517</v>
      </c>
      <c r="JJ135" s="7">
        <f t="shared" ref="JJ135:JJ198" ca="1" si="822">IFERROR($BU135-JI135,"")</f>
        <v>0.17925842738230024</v>
      </c>
      <c r="JK135" s="7">
        <f t="shared" ref="JK135:JK198" ca="1" si="823">IF(JJ135="","",IF(JJ135&lt;0,0,IF(JJ135&lt;0.8,1,2)))</f>
        <v>1</v>
      </c>
      <c r="JL135" s="7" t="str">
        <f t="shared" ref="JL135:JL198" ca="1" si="824">IF(JK135="","",IF(JK135=1,$BV135,IF(JK135=2,$BV135+$BW135,0)))</f>
        <v>3</v>
      </c>
      <c r="JM135" s="7">
        <f ca="1">IFERROR(IF(JM134+JL135&gt;JN$4,JM134,JM134+JL135),"")</f>
        <v>60</v>
      </c>
      <c r="JN135" s="7">
        <f t="shared" ca="1" si="612"/>
        <v>0</v>
      </c>
      <c r="JO135" s="7">
        <f t="shared" ref="JO135:JO198" ca="1" si="825">RAND()</f>
        <v>0.68598990046180075</v>
      </c>
      <c r="JP135" s="7">
        <f t="shared" ref="JP135:JP198" ca="1" si="826">IFERROR($BU135-JO135,"")</f>
        <v>-7.0605285077185331E-2</v>
      </c>
      <c r="JQ135" s="7">
        <f t="shared" ref="JQ135:JQ198" ca="1" si="827">IF(JP135="","",IF(JP135&lt;0,0,IF(JP135&lt;0.8,1,2)))</f>
        <v>0</v>
      </c>
      <c r="JR135" s="7">
        <f t="shared" ref="JR135:JR198" ca="1" si="828">IF(JQ135="","",IF(JQ135=1,$BV135,IF(JQ135=2,$BV135+$BW135,0)))</f>
        <v>0</v>
      </c>
      <c r="JS135" s="7">
        <f ca="1">IFERROR(IF(JS134+JR135&gt;JT$4,JS134,JS134+JR135),"")</f>
        <v>60</v>
      </c>
      <c r="JT135" s="7">
        <f t="shared" ca="1" si="613"/>
        <v>0</v>
      </c>
      <c r="JU135" s="7">
        <f t="shared" ref="JU135:JU198" ca="1" si="829">RAND()</f>
        <v>0.56135324282953936</v>
      </c>
      <c r="JV135" s="7">
        <f t="shared" ref="JV135:JV198" ca="1" si="830">IFERROR($BU135-JU135,"")</f>
        <v>5.4031372555076063E-2</v>
      </c>
      <c r="JW135" s="7">
        <f t="shared" ref="JW135:JW198" ca="1" si="831">IF(JV135="","",IF(JV135&lt;0,0,IF(JV135&lt;0.8,1,2)))</f>
        <v>1</v>
      </c>
      <c r="JX135" s="7" t="str">
        <f t="shared" ref="JX135:JX198" ca="1" si="832">IF(JW135="","",IF(JW135=1,$BV135,IF(JW135=2,$BV135+$BW135,0)))</f>
        <v>3</v>
      </c>
      <c r="JY135" s="7">
        <f ca="1">IFERROR(IF(JY134+JX135&gt;JZ$4,JY134,JY134+JX135),"")</f>
        <v>60</v>
      </c>
      <c r="JZ135" s="7">
        <f t="shared" ca="1" si="614"/>
        <v>0</v>
      </c>
      <c r="KA135" s="7">
        <f t="shared" ref="KA135:KA198" ca="1" si="833">RAND()</f>
        <v>0.47070878832973306</v>
      </c>
      <c r="KB135" s="7">
        <f t="shared" ref="KB135:KB198" ca="1" si="834">IFERROR($BU135-KA135,"")</f>
        <v>0.14467582705488236</v>
      </c>
      <c r="KC135" s="7">
        <f t="shared" ref="KC135:KC198" ca="1" si="835">IF(KB135="","",IF(KB135&lt;0,0,IF(KB135&lt;0.8,1,2)))</f>
        <v>1</v>
      </c>
      <c r="KD135" s="7" t="str">
        <f t="shared" ref="KD135:KD198" ca="1" si="836">IF(KC135="","",IF(KC135=1,$BV135,IF(KC135=2,$BV135+$BW135,0)))</f>
        <v>3</v>
      </c>
      <c r="KE135" s="7">
        <f ca="1">IFERROR(IF(KE134+KD135&gt;KF$4,KE134,KE134+KD135),"")</f>
        <v>60</v>
      </c>
      <c r="KF135" s="7">
        <f t="shared" ca="1" si="615"/>
        <v>0</v>
      </c>
      <c r="KG135" s="7">
        <f t="shared" ref="KG135:KG198" ca="1" si="837">RAND()</f>
        <v>0.99129611502143788</v>
      </c>
      <c r="KH135" s="7">
        <f t="shared" ref="KH135:KH198" ca="1" si="838">IFERROR($BU135-KG135,"")</f>
        <v>-0.37591149963682247</v>
      </c>
      <c r="KI135" s="7">
        <f t="shared" ref="KI135:KI198" ca="1" si="839">IF(KH135="","",IF(KH135&lt;0,0,IF(KH135&lt;0.8,1,2)))</f>
        <v>0</v>
      </c>
      <c r="KJ135" s="7">
        <f t="shared" ref="KJ135:KJ198" ca="1" si="840">IF(KI135="","",IF(KI135=1,$BV135,IF(KI135=2,$BV135+$BW135,0)))</f>
        <v>0</v>
      </c>
      <c r="KK135" s="7">
        <f ca="1">IFERROR(IF(KK134+KJ135&gt;KL$4,KK134,KK134+KJ135),"")</f>
        <v>60</v>
      </c>
      <c r="KL135" s="7">
        <f t="shared" ca="1" si="616"/>
        <v>0</v>
      </c>
      <c r="KM135" s="7">
        <f t="shared" ref="KM135:KM198" ca="1" si="841">RAND()</f>
        <v>0.95442537438872055</v>
      </c>
      <c r="KN135" s="7">
        <f t="shared" ref="KN135:KN198" ca="1" si="842">IFERROR($BU135-KM135,"")</f>
        <v>-0.33904075900410513</v>
      </c>
      <c r="KO135" s="7">
        <f t="shared" ref="KO135:KO198" ca="1" si="843">IF(KN135="","",IF(KN135&lt;0,0,IF(KN135&lt;0.8,1,2)))</f>
        <v>0</v>
      </c>
      <c r="KP135" s="7">
        <f t="shared" ref="KP135:KP198" ca="1" si="844">IF(KO135="","",IF(KO135=1,$BV135,IF(KO135=2,$BV135+$BW135,0)))</f>
        <v>0</v>
      </c>
      <c r="KQ135" s="7">
        <f ca="1">IFERROR(IF(KQ134+KP135&gt;KR$4,KQ134,KQ134+KP135),"")</f>
        <v>60</v>
      </c>
      <c r="KR135" s="7">
        <f t="shared" ca="1" si="617"/>
        <v>0</v>
      </c>
      <c r="KS135" s="7">
        <f t="shared" ref="KS135:KS198" ca="1" si="845">RAND()</f>
        <v>0.24914271105648256</v>
      </c>
      <c r="KT135" s="7">
        <f t="shared" ref="KT135:KT198" ca="1" si="846">IFERROR($BU135-KS135,"")</f>
        <v>0.36624190432813286</v>
      </c>
      <c r="KU135" s="7">
        <f t="shared" ref="KU135:KU198" ca="1" si="847">IF(KT135="","",IF(KT135&lt;0,0,IF(KT135&lt;0.8,1,2)))</f>
        <v>1</v>
      </c>
      <c r="KV135" s="7" t="str">
        <f t="shared" ref="KV135:KV198" ca="1" si="848">IF(KU135="","",IF(KU135=1,$BV135,IF(KU135=2,$BV135+$BW135,0)))</f>
        <v>3</v>
      </c>
      <c r="KW135" s="7">
        <f ca="1">IFERROR(IF(KW134+KV135&gt;KX$4,KW134,KW134+KV135),"")</f>
        <v>60</v>
      </c>
      <c r="KX135" s="7">
        <f t="shared" ca="1" si="618"/>
        <v>0</v>
      </c>
      <c r="KY135" s="7">
        <f t="shared" ref="KY135:KY198" ca="1" si="849">RAND()</f>
        <v>5.7413664654626939E-2</v>
      </c>
      <c r="KZ135" s="7">
        <f t="shared" ref="KZ135:KZ198" ca="1" si="850">IFERROR($BU135-KY135,"")</f>
        <v>0.55797095072998848</v>
      </c>
      <c r="LA135" s="7">
        <f t="shared" ref="LA135:LA198" ca="1" si="851">IF(KZ135="","",IF(KZ135&lt;0,0,IF(KZ135&lt;0.8,1,2)))</f>
        <v>1</v>
      </c>
      <c r="LB135" s="7" t="str">
        <f t="shared" ref="LB135:LB198" ca="1" si="852">IF(LA135="","",IF(LA135=1,$BV135,IF(LA135=2,$BV135+$BW135,0)))</f>
        <v>3</v>
      </c>
      <c r="LC135" s="7">
        <f ca="1">IFERROR(IF(LC134+LB135&gt;LD$4,LC134,LC134+LB135),"")</f>
        <v>60</v>
      </c>
      <c r="LD135" s="7">
        <f t="shared" ca="1" si="619"/>
        <v>0</v>
      </c>
      <c r="LE135" s="7">
        <f t="shared" ref="LE135:LE198" ca="1" si="853">RAND()</f>
        <v>0.42299983481575743</v>
      </c>
      <c r="LF135" s="7">
        <f t="shared" ref="LF135:LF198" ca="1" si="854">IFERROR($BU135-LE135,"")</f>
        <v>0.19238478056885799</v>
      </c>
      <c r="LG135" s="7">
        <f t="shared" ref="LG135:LG198" ca="1" si="855">IF(LF135="","",IF(LF135&lt;0,0,IF(LF135&lt;0.8,1,2)))</f>
        <v>1</v>
      </c>
      <c r="LH135" s="7" t="str">
        <f t="shared" ref="LH135:LH198" ca="1" si="856">IF(LG135="","",IF(LG135=1,$BV135,IF(LG135=2,$BV135+$BW135,0)))</f>
        <v>3</v>
      </c>
      <c r="LI135" s="7">
        <f ca="1">IFERROR(IF(LI134+LH135&gt;LJ$4,LI134,LI134+LH135),"")</f>
        <v>60</v>
      </c>
      <c r="LJ135" s="7">
        <f t="shared" ca="1" si="620"/>
        <v>0</v>
      </c>
      <c r="LK135" s="7">
        <f t="shared" ref="LK135:LK198" ca="1" si="857">RAND()</f>
        <v>0.19448585294280729</v>
      </c>
      <c r="LL135" s="7">
        <f t="shared" ref="LL135:LL198" ca="1" si="858">IFERROR($BU135-LK135,"")</f>
        <v>0.42089876244180813</v>
      </c>
      <c r="LM135" s="7">
        <f t="shared" ref="LM135:LM198" ca="1" si="859">IF(LL135="","",IF(LL135&lt;0,0,IF(LL135&lt;0.8,1,2)))</f>
        <v>1</v>
      </c>
      <c r="LN135" s="7" t="str">
        <f t="shared" ref="LN135:LN198" ca="1" si="860">IF(LM135="","",IF(LM135=1,$BV135,IF(LM135=2,$BV135+$BW135,0)))</f>
        <v>3</v>
      </c>
      <c r="LO135" s="7">
        <f ca="1">IFERROR(IF(LO134+LN135&gt;LP$4,LO134,LO134+LN135),"")</f>
        <v>60</v>
      </c>
      <c r="LP135" s="7">
        <f t="shared" ca="1" si="621"/>
        <v>0</v>
      </c>
      <c r="LQ135" s="7">
        <f t="shared" ref="LQ135:LQ198" ca="1" si="861">RAND()</f>
        <v>0.42392248705849933</v>
      </c>
      <c r="LR135" s="7">
        <f t="shared" ref="LR135:LR198" ca="1" si="862">IFERROR($BU135-LQ135,"")</f>
        <v>0.19146212832611609</v>
      </c>
      <c r="LS135" s="7">
        <f t="shared" ref="LS135:LS198" ca="1" si="863">IF(LR135="","",IF(LR135&lt;0,0,IF(LR135&lt;0.8,1,2)))</f>
        <v>1</v>
      </c>
      <c r="LT135" s="7" t="str">
        <f t="shared" ref="LT135:LT198" ca="1" si="864">IF(LS135="","",IF(LS135=1,$BV135,IF(LS135=2,$BV135+$BW135,0)))</f>
        <v>3</v>
      </c>
      <c r="LU135" s="7">
        <f ca="1">IFERROR(IF(LU134+LT135&gt;LV$4,LU134,LU134+LT135),"")</f>
        <v>60</v>
      </c>
      <c r="LV135" s="7">
        <f t="shared" ca="1" si="622"/>
        <v>0</v>
      </c>
      <c r="LW135" s="7">
        <f t="shared" ref="LW135:LW198" ca="1" si="865">RAND()</f>
        <v>0.70566151692235057</v>
      </c>
      <c r="LX135" s="7">
        <f t="shared" ref="LX135:LX198" ca="1" si="866">IFERROR($BU135-LW135,"")</f>
        <v>-9.0276901537735155E-2</v>
      </c>
      <c r="LY135" s="7">
        <f t="shared" ref="LY135:LY198" ca="1" si="867">IF(LX135="","",IF(LX135&lt;0,0,IF(LX135&lt;0.8,1,2)))</f>
        <v>0</v>
      </c>
      <c r="LZ135" s="7">
        <f t="shared" ref="LZ135:LZ198" ca="1" si="868">IF(LY135="","",IF(LY135=1,$BV135,IF(LY135=2,$BV135+$BW135,0)))</f>
        <v>0</v>
      </c>
      <c r="MA135" s="7">
        <f ca="1">IFERROR(IF(MA134+LZ135&gt;MB$4,MA134,MA134+LZ135),"")</f>
        <v>60</v>
      </c>
      <c r="MB135" s="7">
        <f t="shared" ca="1" si="623"/>
        <v>0</v>
      </c>
      <c r="MC135" s="7">
        <f t="shared" ref="MC135:MC198" ca="1" si="869">RAND()</f>
        <v>0.58755269044119085</v>
      </c>
      <c r="MD135" s="7">
        <f t="shared" ref="MD135:MD198" ca="1" si="870">IFERROR($BU135-MC135,"")</f>
        <v>2.7831924943424569E-2</v>
      </c>
      <c r="ME135" s="7">
        <f t="shared" ref="ME135:ME198" ca="1" si="871">IF(MD135="","",IF(MD135&lt;0,0,IF(MD135&lt;0.8,1,2)))</f>
        <v>1</v>
      </c>
      <c r="MF135" s="7" t="str">
        <f t="shared" ref="MF135:MF198" ca="1" si="872">IF(ME135="","",IF(ME135=1,$BV135,IF(ME135=2,$BV135+$BW135,0)))</f>
        <v>3</v>
      </c>
      <c r="MG135" s="7">
        <f ca="1">IFERROR(IF(MG134+MF135&gt;MH$4,MG134,MG134+MF135),"")</f>
        <v>60</v>
      </c>
      <c r="MH135" s="7">
        <f t="shared" ca="1" si="624"/>
        <v>0</v>
      </c>
      <c r="MI135" s="7">
        <f t="shared" ref="MI135:MI198" ca="1" si="873">RAND()</f>
        <v>0.55500734339390989</v>
      </c>
      <c r="MJ135" s="7">
        <f t="shared" ref="MJ135:MJ198" ca="1" si="874">IFERROR($BU135-MI135,"")</f>
        <v>6.0377271990705528E-2</v>
      </c>
      <c r="MK135" s="7">
        <f t="shared" ref="MK135:MK198" ca="1" si="875">IF(MJ135="","",IF(MJ135&lt;0,0,IF(MJ135&lt;0.8,1,2)))</f>
        <v>1</v>
      </c>
      <c r="ML135" s="7" t="str">
        <f t="shared" ref="ML135:ML198" ca="1" si="876">IF(MK135="","",IF(MK135=1,$BV135,IF(MK135=2,$BV135+$BW135,0)))</f>
        <v>3</v>
      </c>
      <c r="MM135" s="7">
        <f ca="1">IFERROR(IF(MM134+ML135&gt;MN$4,MM134,MM134+ML135),"")</f>
        <v>60</v>
      </c>
      <c r="MN135" s="7">
        <f t="shared" ca="1" si="625"/>
        <v>0</v>
      </c>
      <c r="MO135" s="7">
        <f t="shared" ref="MO135:MO198" ca="1" si="877">RAND()</f>
        <v>0.93921547747108569</v>
      </c>
      <c r="MP135" s="7">
        <f t="shared" ref="MP135:MP198" ca="1" si="878">IFERROR($BU135-MO135,"")</f>
        <v>-0.32383086208647027</v>
      </c>
      <c r="MQ135" s="7">
        <f t="shared" ref="MQ135:MQ198" ca="1" si="879">IF(MP135="","",IF(MP135&lt;0,0,IF(MP135&lt;0.8,1,2)))</f>
        <v>0</v>
      </c>
      <c r="MR135" s="7">
        <f t="shared" ref="MR135:MR198" ca="1" si="880">IF(MQ135="","",IF(MQ135=1,$BV135,IF(MQ135=2,$BV135+$BW135,0)))</f>
        <v>0</v>
      </c>
      <c r="MS135" s="7">
        <f ca="1">IFERROR(IF(MS134+MR135&gt;MT$4,MS134,MS134+MR135),"")</f>
        <v>60</v>
      </c>
      <c r="MT135" s="7">
        <f t="shared" ca="1" si="626"/>
        <v>0</v>
      </c>
      <c r="MU135" s="7">
        <f t="shared" ref="MU135:MU198" ca="1" si="881">RAND()</f>
        <v>0.84100286992740447</v>
      </c>
      <c r="MV135" s="7">
        <f t="shared" ref="MV135:MV198" ca="1" si="882">IFERROR($BU135-MU135,"")</f>
        <v>-0.22561825454278905</v>
      </c>
      <c r="MW135" s="7">
        <f t="shared" ref="MW135:MW198" ca="1" si="883">IF(MV135="","",IF(MV135&lt;0,0,IF(MV135&lt;0.8,1,2)))</f>
        <v>0</v>
      </c>
      <c r="MX135" s="7">
        <f t="shared" ref="MX135:MX198" ca="1" si="884">IF(MW135="","",IF(MW135=1,$BV135,IF(MW135=2,$BV135+$BW135,0)))</f>
        <v>0</v>
      </c>
      <c r="MY135" s="7">
        <f ca="1">IFERROR(IF(MY134+MX135&gt;MZ$4,MY134,MY134+MX135),"")</f>
        <v>60</v>
      </c>
      <c r="MZ135" s="7">
        <f t="shared" ca="1" si="627"/>
        <v>0</v>
      </c>
      <c r="NA135" s="7">
        <f t="shared" ref="NA135:NA198" ca="1" si="885">RAND()</f>
        <v>0.60882037362044594</v>
      </c>
      <c r="NB135" s="7">
        <f t="shared" ref="NB135:NB198" ca="1" si="886">IFERROR($BU135-NA135,"")</f>
        <v>6.5642417641694761E-3</v>
      </c>
      <c r="NC135" s="7">
        <f t="shared" ref="NC135:NC198" ca="1" si="887">IF(NB135="","",IF(NB135&lt;0,0,IF(NB135&lt;0.8,1,2)))</f>
        <v>1</v>
      </c>
      <c r="ND135" s="7" t="str">
        <f t="shared" ref="ND135:ND198" ca="1" si="888">IF(NC135="","",IF(NC135=1,$BV135,IF(NC135=2,$BV135+$BW135,0)))</f>
        <v>3</v>
      </c>
      <c r="NE135" s="7">
        <f ca="1">IFERROR(IF(NE134+ND135&gt;NF$4,NE134,NE134+ND135),"")</f>
        <v>60</v>
      </c>
      <c r="NF135" s="7">
        <f t="shared" ca="1" si="628"/>
        <v>0</v>
      </c>
      <c r="NG135" s="7">
        <f t="shared" ref="NG135:NG198" ca="1" si="889">RAND()</f>
        <v>0.17478673870675043</v>
      </c>
      <c r="NH135" s="7">
        <f t="shared" ref="NH135:NH198" ca="1" si="890">IFERROR($BU135-NG135,"")</f>
        <v>0.44059787667786499</v>
      </c>
      <c r="NI135" s="7">
        <f t="shared" ref="NI135:NI198" ca="1" si="891">IF(NH135="","",IF(NH135&lt;0,0,IF(NH135&lt;0.8,1,2)))</f>
        <v>1</v>
      </c>
      <c r="NJ135" s="7" t="str">
        <f t="shared" ref="NJ135:NJ198" ca="1" si="892">IF(NI135="","",IF(NI135=1,$BV135,IF(NI135=2,$BV135+$BW135,0)))</f>
        <v>3</v>
      </c>
      <c r="NK135" s="7">
        <f ca="1">IFERROR(IF(NK134+NJ135&gt;NL$4,NK134,NK134+NJ135),"")</f>
        <v>60</v>
      </c>
      <c r="NL135" s="7">
        <f t="shared" ca="1" si="629"/>
        <v>0</v>
      </c>
      <c r="NM135" s="7">
        <f t="shared" ref="NM135:NM198" ca="1" si="893">RAND()</f>
        <v>0.22966754281028867</v>
      </c>
      <c r="NN135" s="7">
        <f t="shared" ref="NN135:NN198" ca="1" si="894">IFERROR($BU135-NM135,"")</f>
        <v>0.38571707257432675</v>
      </c>
      <c r="NO135" s="7">
        <f t="shared" ref="NO135:NO198" ca="1" si="895">IF(NN135="","",IF(NN135&lt;0,0,IF(NN135&lt;0.8,1,2)))</f>
        <v>1</v>
      </c>
      <c r="NP135" s="7" t="str">
        <f t="shared" ref="NP135:NP198" ca="1" si="896">IF(NO135="","",IF(NO135=1,$BV135,IF(NO135=2,$BV135+$BW135,0)))</f>
        <v>3</v>
      </c>
      <c r="NQ135" s="7">
        <f ca="1">IFERROR(IF(NQ134+NP135&gt;NR$4,NQ134,NQ134+NP135),"")</f>
        <v>60</v>
      </c>
      <c r="NR135" s="7">
        <f t="shared" ca="1" si="630"/>
        <v>0</v>
      </c>
      <c r="NT135">
        <v>133</v>
      </c>
      <c r="NU135" s="7" t="s">
        <v>19</v>
      </c>
      <c r="NV135" s="7" t="str">
        <f t="shared" ca="1" si="653"/>
        <v/>
      </c>
      <c r="NW135" s="7" t="str">
        <f t="shared" ca="1" si="647"/>
        <v/>
      </c>
      <c r="NX135" t="str">
        <f ca="1">IFERROR(VLOOKUP(NT135,$K$3:$AK$568,8,FALSE),"")</f>
        <v/>
      </c>
      <c r="NY135" t="str">
        <f ca="1">IFERROR(VLOOKUP(NT135,$K$3:$AK$568,9,FALSE),"")</f>
        <v/>
      </c>
      <c r="NZ135" s="7" t="str">
        <f ca="1">IFERROR(VLOOKUP(NT135,$K$3:$AK$568,27,FALSE),"")</f>
        <v/>
      </c>
      <c r="OB135">
        <v>133</v>
      </c>
      <c r="OC135" s="7" t="s">
        <v>19</v>
      </c>
      <c r="OD135" t="e">
        <f t="shared" ca="1" si="654"/>
        <v>#N/A</v>
      </c>
      <c r="OE135" s="7" t="str">
        <f t="shared" ca="1" si="655"/>
        <v/>
      </c>
      <c r="OF135" s="7" t="str">
        <f t="shared" ca="1" si="656"/>
        <v/>
      </c>
      <c r="OG135" t="str">
        <f t="shared" ca="1" si="657"/>
        <v/>
      </c>
      <c r="OI135">
        <v>133</v>
      </c>
      <c r="OJ135" s="7" t="s">
        <v>19</v>
      </c>
      <c r="OK135" s="7" t="str">
        <f t="shared" ca="1" si="658"/>
        <v/>
      </c>
      <c r="OL135" s="7" t="str">
        <f t="shared" ca="1" si="659"/>
        <v/>
      </c>
      <c r="OM135" t="str">
        <f ca="1">IFERROR(VLOOKUP(OI135,$L$3:$AK$568,7,FALSE),"")</f>
        <v/>
      </c>
      <c r="ON135" t="str">
        <f ca="1">IFERROR(VLOOKUP(OI135,$L$3:$AK$568,8,FALSE),"")</f>
        <v/>
      </c>
      <c r="OO135" s="7" t="str">
        <f ca="1">IFERROR(VLOOKUP(OI135,$L$3:$AK$568,26,FALSE),"")</f>
        <v/>
      </c>
      <c r="OQ135">
        <v>133</v>
      </c>
      <c r="OR135" s="7" t="s">
        <v>19</v>
      </c>
      <c r="OS135" t="e">
        <f t="shared" ca="1" si="660"/>
        <v>#N/A</v>
      </c>
      <c r="OT135" s="7" t="str">
        <f t="shared" ca="1" si="661"/>
        <v/>
      </c>
      <c r="OU135" s="7" t="str">
        <f t="shared" ca="1" si="662"/>
        <v/>
      </c>
      <c r="OV135" t="str">
        <f t="shared" ca="1" si="663"/>
        <v/>
      </c>
      <c r="OX135">
        <v>133</v>
      </c>
      <c r="OY135" s="7" t="s">
        <v>19</v>
      </c>
      <c r="OZ135" s="7" t="str">
        <f t="shared" ca="1" si="664"/>
        <v/>
      </c>
      <c r="PA135" s="7" t="str">
        <f t="shared" ca="1" si="665"/>
        <v/>
      </c>
      <c r="PB135" t="str">
        <f ca="1">IFERROR(VLOOKUP(OX135,$M$3:$AK$568,6,FALSE),"")</f>
        <v/>
      </c>
      <c r="PC135" t="str">
        <f ca="1">IFERROR(VLOOKUP(OX135,$M$3:$AK$568,7,FALSE),"")</f>
        <v/>
      </c>
      <c r="PD135" s="7" t="str">
        <f ca="1">IFERROR(VLOOKUP(OX135,$M$3:$AK$568,25,FALSE),"")</f>
        <v/>
      </c>
      <c r="PF135">
        <v>133</v>
      </c>
      <c r="PG135" s="7" t="s">
        <v>19</v>
      </c>
      <c r="PH135" t="e">
        <f t="shared" ca="1" si="666"/>
        <v>#N/A</v>
      </c>
      <c r="PI135" s="7" t="str">
        <f t="shared" ca="1" si="667"/>
        <v/>
      </c>
      <c r="PJ135" s="7" t="str">
        <f t="shared" ca="1" si="668"/>
        <v/>
      </c>
      <c r="PK135" t="str">
        <f t="shared" ca="1" si="669"/>
        <v/>
      </c>
      <c r="PM135">
        <v>133</v>
      </c>
      <c r="PN135" s="7" t="s">
        <v>19</v>
      </c>
      <c r="PO135" s="202" t="str">
        <f t="shared" ca="1" si="670"/>
        <v/>
      </c>
      <c r="PP135" s="7" t="str">
        <f t="shared" ca="1" si="671"/>
        <v/>
      </c>
      <c r="PQ135" t="str">
        <f ca="1">IFERROR(VLOOKUP(PM135,$G$325:$R$409,12,FALSE),"")</f>
        <v/>
      </c>
      <c r="PR135" t="e">
        <f ca="1">VLOOKUP(PM135,$G$324:$Q$409,11,FALSE)</f>
        <v>#N/A</v>
      </c>
      <c r="PS135" s="7" t="str">
        <f ca="1">VLOOKUP(PQ135,$R$325:$Y$409,8,FALSE)</f>
        <v>- -</v>
      </c>
      <c r="PT135" s="7">
        <f ca="1">ReSt</f>
        <v>-4</v>
      </c>
      <c r="PU135" s="7" t="e">
        <f t="shared" ca="1" si="672"/>
        <v>#N/A</v>
      </c>
      <c r="PV135" s="7" t="e">
        <f t="shared" ca="1" si="673"/>
        <v>#N/A</v>
      </c>
      <c r="PW135" s="7" t="str">
        <f ca="1">VLOOKUP(PQ135,$R$325:$AK$409,8,FALSE)</f>
        <v>- -</v>
      </c>
      <c r="PX135" s="7"/>
      <c r="PY135">
        <v>133</v>
      </c>
      <c r="PZ135" s="7" t="s">
        <v>19</v>
      </c>
      <c r="QA135" t="str">
        <f t="shared" ca="1" si="674"/>
        <v/>
      </c>
      <c r="QB135" s="7" t="str">
        <f t="shared" ca="1" si="675"/>
        <v/>
      </c>
      <c r="QC135" s="7" t="str">
        <f t="shared" ca="1" si="676"/>
        <v/>
      </c>
      <c r="QD135" t="str">
        <f t="shared" ca="1" si="677"/>
        <v/>
      </c>
      <c r="QF135">
        <v>133</v>
      </c>
      <c r="QG135" s="7" t="s">
        <v>19</v>
      </c>
      <c r="QH135" s="7" t="str">
        <f t="shared" ca="1" si="678"/>
        <v/>
      </c>
      <c r="QI135" s="7" t="e">
        <f t="shared" ca="1" si="679"/>
        <v>#VALUE!</v>
      </c>
      <c r="QJ135" t="e">
        <f t="shared" ca="1" si="680"/>
        <v>#N/A</v>
      </c>
      <c r="QK135" s="7" t="e">
        <f t="shared" ca="1" si="681"/>
        <v>#N/A</v>
      </c>
      <c r="QM135">
        <v>133</v>
      </c>
      <c r="QN135" s="7" t="s">
        <v>19</v>
      </c>
      <c r="QO135" t="str">
        <f t="shared" ca="1" si="682"/>
        <v/>
      </c>
      <c r="QP135" s="7" t="str">
        <f t="shared" ca="1" si="683"/>
        <v/>
      </c>
      <c r="QQ135" t="str">
        <f t="shared" ca="1" si="684"/>
        <v/>
      </c>
    </row>
    <row r="136" spans="1:459" x14ac:dyDescent="0.25">
      <c r="A136" s="240" t="str">
        <f>IF('Character Sheet'!$B$4="Creature","N","Y")</f>
        <v>Y</v>
      </c>
      <c r="C136" s="75"/>
      <c r="D136" s="76"/>
      <c r="F136" s="75"/>
      <c r="G136" s="76"/>
      <c r="I136" s="75"/>
      <c r="J136" s="85" t="s">
        <v>2151</v>
      </c>
      <c r="K136" s="85">
        <f t="shared" ca="1" si="648"/>
        <v>4</v>
      </c>
      <c r="L136" s="85">
        <f t="shared" ca="1" si="632"/>
        <v>0</v>
      </c>
      <c r="M136" s="70">
        <f t="shared" ca="1" si="643"/>
        <v>6</v>
      </c>
      <c r="O136" s="222">
        <f t="shared" ca="1" si="649"/>
        <v>356</v>
      </c>
      <c r="Q136" s="7" t="str">
        <f t="shared" si="685"/>
        <v>Attunement</v>
      </c>
      <c r="R136" s="9" t="s">
        <v>1268</v>
      </c>
      <c r="S136" s="9" t="s">
        <v>1918</v>
      </c>
      <c r="T136" s="61" t="str">
        <f>SUBSTITUTE(IFERROR(IFERROR(VLOOKUP(R136,'[1]Skill Statistics'!$A$3:$C$513,2,FALSE),VLOOKUP(Q136,'[1]Skill Statistics'!$A$3:$C$513,2,FALSE)),T135),"R*","ReSt")</f>
        <v>Em/In</v>
      </c>
      <c r="U136" s="61" t="str">
        <f>IFERROR(IFERROR(VLOOKUP(R136,'[1]Skill Statistics'!$A$3:$C$513,3,FALSE),VLOOKUP(Q136,'[1]Skill Statistics'!$A$3:$C$513,3,FALSE)),U135)</f>
        <v>Pr</v>
      </c>
      <c r="V136" s="61" t="str">
        <f>IF(ISNUMBER(SEARCH("Category",R136)),"- -",IFERROR(IFERROR(VLOOKUP(Q136,[1]Professions!$A$4:$AM$288,MATCH(Profession,[1]Professions!$A$1:$AM$1,0),FALSE),VLOOKUP(Q136,Calculations!$B$91:$I$95,8,FALSE)),"- -"))</f>
        <v>6 / 8</v>
      </c>
      <c r="W136" s="60">
        <f t="shared" si="650"/>
        <v>0</v>
      </c>
      <c r="X136" s="7">
        <f ca="1">IFERROR(VLOOKUP(R136,$BS$6:$NR$519,MATCH(ActualLevel,$BS$3:$NR$3,0),FALSE),"- -")</f>
        <v>0</v>
      </c>
      <c r="Y136" s="7">
        <f t="shared" ca="1" si="640"/>
        <v>0</v>
      </c>
      <c r="Z136" s="7">
        <f ca="1">IFERROR(VLOOKUP(Y136,Charts!$BQ$2:$BR$52,2,FALSE),"- -")</f>
        <v>-25</v>
      </c>
      <c r="AA136" s="7">
        <f t="shared" ca="1" si="686"/>
        <v>0</v>
      </c>
      <c r="AB136" s="7">
        <f t="shared" ca="1" si="634"/>
        <v>0</v>
      </c>
      <c r="AC136" s="7"/>
      <c r="AD136" s="7"/>
      <c r="AE136" s="7"/>
      <c r="AF136" s="7"/>
      <c r="AG136" s="7"/>
      <c r="AH136" s="43"/>
      <c r="AI136" s="7"/>
      <c r="AJ136" s="7"/>
      <c r="AK136" s="7">
        <f t="shared" ca="1" si="687"/>
        <v>-25</v>
      </c>
      <c r="AL136" s="7"/>
      <c r="AM136" s="69">
        <f>IFERROR(VLOOKUP(R136,'[1]Skill Statistics'!$A$3:$AN$513,MATCH(Profession,'[1]Skill Statistics'!$A$2:$AN$2,0),FALSE),0)</f>
        <v>0</v>
      </c>
      <c r="AN136" s="85">
        <f>IFERROR(VLOOKUP(Q136,'[1]Skill Statistics'!$A$3:$BK$513,MATCH(Archetype,'[1]Skill Statistics'!$A$2:$BK$2,0),FALSE),0)</f>
        <v>0</v>
      </c>
      <c r="AO136" s="85">
        <f>IFERROR(VLOOKUP(Q136,'[1]Skill Statistics'!$A$3:$BB$513,MATCH(Race,'[1]Skill Statistics'!$A$2:$BB$2,0),FALSE),0)</f>
        <v>0</v>
      </c>
      <c r="AP136" s="85">
        <f t="shared" ca="1" si="651"/>
        <v>0</v>
      </c>
      <c r="AQ136" s="70"/>
      <c r="AS136" s="69">
        <f>IFERROR(VLOOKUP(Q136,'[1]Professional Skills'!$A$4:$AM$288,MATCH(Profession,'[1]Professional Skills'!$A$3:$AM$3,0),FALSE),"- -")</f>
        <v>0</v>
      </c>
      <c r="AU136" s="7">
        <f t="shared" si="636"/>
        <v>0</v>
      </c>
      <c r="AV136" s="7">
        <f t="shared" ca="1" si="635"/>
        <v>0</v>
      </c>
      <c r="AW136" t="str">
        <f t="shared" si="690"/>
        <v/>
      </c>
      <c r="AX136" t="str">
        <f>IFERROR(_xlfn.RANK.EQ(AW136,$AW$5:$AW$568),"")</f>
        <v/>
      </c>
      <c r="AY136">
        <f t="shared" si="645"/>
        <v>0</v>
      </c>
      <c r="AZ136" s="70" t="str">
        <f t="shared" si="688"/>
        <v/>
      </c>
      <c r="BB136" s="69">
        <f>IFERROR(IF(Q136="Language",VLOOKUP(R136,[1]Cultures!$B$4:$N$218,MATCH(Culture,[1]Cultures!$B$3:$N$3,0),FALSE),VLOOKUP(Q136,[1]Cultures!$B$4:$O$212,MATCH(Culture,[1]Cultures!$B$3:$O$3,0),FALSE)),"- -")</f>
        <v>0</v>
      </c>
      <c r="BD136">
        <f t="shared" ca="1" si="631"/>
        <v>0</v>
      </c>
      <c r="BE136" t="str">
        <f t="shared" ref="BE136:BE199" si="897">IF(BC136="*",BD136+AM136+AO136+AP136+AQ136,"")</f>
        <v/>
      </c>
      <c r="BI136" s="7">
        <f t="shared" si="689"/>
        <v>0</v>
      </c>
      <c r="BK136" s="7"/>
      <c r="BL136" s="70">
        <f t="shared" si="646"/>
        <v>0</v>
      </c>
      <c r="BN136" s="69">
        <f>IFERROR(VLOOKUP(V136,Charts!$BT$2:$BV$14,3,FALSE),"- -")</f>
        <v>0.38461538461538464</v>
      </c>
      <c r="BO136" s="85">
        <f t="shared" ca="1" si="652"/>
        <v>1.1211313684680138</v>
      </c>
      <c r="BP136" s="70">
        <f t="shared" ref="BP136:BP199" ca="1" si="898">IF(A136="N","- -",IFERROR(_xlfn.RANK.EQ(BO136,$BO$3:$BO$568),"- -"))</f>
        <v>356</v>
      </c>
      <c r="BR136" s="7">
        <v>131</v>
      </c>
      <c r="BS136" s="9" t="str">
        <f ca="1">VLOOKUP(BR136,$O$3:$R$568,4,FALSE)</f>
        <v>Industrial Ceramics</v>
      </c>
      <c r="BT136" s="7" t="str">
        <f ca="1">VLOOKUP(BS136,$R$3:$V$568,5,FALSE)</f>
        <v>5 / 7</v>
      </c>
      <c r="BU136" s="7">
        <f ca="1">VLOOKUP(BT136,Charts!$BT$2:$BV$14,3,FALSE)</f>
        <v>0.46153846153846156</v>
      </c>
      <c r="BV136" s="7" t="str">
        <f t="shared" ca="1" si="691"/>
        <v>5</v>
      </c>
      <c r="BW136" s="7" t="str">
        <f t="shared" ca="1" si="692"/>
        <v>7</v>
      </c>
      <c r="BY136" s="7">
        <f t="shared" ca="1" si="693"/>
        <v>0.18076223392373536</v>
      </c>
      <c r="BZ136" s="7">
        <f t="shared" ca="1" si="694"/>
        <v>0.2807762276147262</v>
      </c>
      <c r="CA136" s="7">
        <f t="shared" ca="1" si="695"/>
        <v>1</v>
      </c>
      <c r="CB136" s="7" t="str">
        <f t="shared" ca="1" si="696"/>
        <v>5</v>
      </c>
      <c r="CC136" s="7">
        <f ca="1">IFERROR(IF(CC135+CB136&gt;CD$4,CC135,CC135+CB136),"")</f>
        <v>38</v>
      </c>
      <c r="CD136" s="7">
        <f t="shared" ref="CD136:CD199" ca="1" si="899">IF(CC136=CC135,0,CA136)</f>
        <v>0</v>
      </c>
      <c r="CE136" s="7">
        <f t="shared" ca="1" si="697"/>
        <v>0.41453112060854458</v>
      </c>
      <c r="CF136" s="7">
        <f t="shared" ca="1" si="698"/>
        <v>4.7007340929916985E-2</v>
      </c>
      <c r="CG136" s="7">
        <f t="shared" ca="1" si="699"/>
        <v>1</v>
      </c>
      <c r="CH136" s="7" t="str">
        <f t="shared" ca="1" si="700"/>
        <v>5</v>
      </c>
      <c r="CI136" s="7">
        <f ca="1">IFERROR(IF(CI135+CH136&gt;CJ$4,CI135,CI135+CH136),"")</f>
        <v>60</v>
      </c>
      <c r="CJ136" s="7">
        <f t="shared" ref="CJ136:CJ199" ca="1" si="900">IF(CI136=CI135,CD136,CG136+CD136)</f>
        <v>0</v>
      </c>
      <c r="CK136" s="7">
        <f t="shared" ca="1" si="701"/>
        <v>0.60622586412360147</v>
      </c>
      <c r="CL136" s="7">
        <f t="shared" ca="1" si="702"/>
        <v>-0.1446874025851399</v>
      </c>
      <c r="CM136" s="7">
        <f t="shared" ca="1" si="703"/>
        <v>0</v>
      </c>
      <c r="CN136" s="7">
        <f t="shared" ca="1" si="704"/>
        <v>0</v>
      </c>
      <c r="CO136" s="7">
        <f ca="1">IFERROR(IF(CO135+CN136&gt;CP$4,CO135,CO135+CN136),"")</f>
        <v>60</v>
      </c>
      <c r="CP136" s="7">
        <f t="shared" ref="CP136:CP199" ca="1" si="901">IF(CO136=CO135,CJ136,CM136+CJ136)</f>
        <v>0</v>
      </c>
      <c r="CQ136" s="7">
        <f t="shared" ca="1" si="705"/>
        <v>0.63615422405853084</v>
      </c>
      <c r="CR136" s="7">
        <f t="shared" ca="1" si="706"/>
        <v>-0.17461576252006927</v>
      </c>
      <c r="CS136" s="7">
        <f t="shared" ca="1" si="707"/>
        <v>0</v>
      </c>
      <c r="CT136" s="7">
        <f t="shared" ca="1" si="708"/>
        <v>0</v>
      </c>
      <c r="CU136" s="7">
        <f ca="1">IFERROR(IF(CU135+CT136&gt;CV$4,CU135,CU135+CT136),"")</f>
        <v>60</v>
      </c>
      <c r="CV136" s="7">
        <f t="shared" ref="CV136:CV199" ca="1" si="902">IF(CU136=CU135,CP136,CS136+CP136)</f>
        <v>0</v>
      </c>
      <c r="CW136" s="7">
        <f t="shared" ca="1" si="709"/>
        <v>0.89373935843496954</v>
      </c>
      <c r="CX136" s="7">
        <f t="shared" ca="1" si="710"/>
        <v>-0.43220089689650798</v>
      </c>
      <c r="CY136" s="7">
        <f t="shared" ca="1" si="711"/>
        <v>0</v>
      </c>
      <c r="CZ136" s="7">
        <f t="shared" ca="1" si="712"/>
        <v>0</v>
      </c>
      <c r="DA136" s="7">
        <f ca="1">IFERROR(IF(DA135+CZ136&gt;DB$4,DA135,DA135+CZ136),"")</f>
        <v>60</v>
      </c>
      <c r="DB136" s="7">
        <f t="shared" ref="DB136:DB199" ca="1" si="903">IF(DA136=DA135,CV136,CY136+CV136)</f>
        <v>0</v>
      </c>
      <c r="DC136" s="7">
        <f t="shared" ca="1" si="713"/>
        <v>0.40662124751924644</v>
      </c>
      <c r="DD136" s="7">
        <f t="shared" ca="1" si="714"/>
        <v>5.4917214019215121E-2</v>
      </c>
      <c r="DE136" s="7">
        <f t="shared" ca="1" si="715"/>
        <v>1</v>
      </c>
      <c r="DF136" s="7" t="str">
        <f t="shared" ca="1" si="716"/>
        <v>5</v>
      </c>
      <c r="DG136" s="7">
        <f ca="1">IFERROR(IF(DG135+DF136&gt;DH$4,DG135,DG135+DF136),"")</f>
        <v>60</v>
      </c>
      <c r="DH136" s="7">
        <f t="shared" ref="DH136:DH199" ca="1" si="904">IF(DG136=DG135,DB136,DE136+DB136)</f>
        <v>0</v>
      </c>
      <c r="DI136" s="7">
        <f t="shared" ca="1" si="717"/>
        <v>0.64407816001768148</v>
      </c>
      <c r="DJ136" s="7">
        <f t="shared" ca="1" si="718"/>
        <v>-0.18253969847921991</v>
      </c>
      <c r="DK136" s="7">
        <f t="shared" ca="1" si="719"/>
        <v>0</v>
      </c>
      <c r="DL136" s="7">
        <f t="shared" ca="1" si="720"/>
        <v>0</v>
      </c>
      <c r="DM136" s="7">
        <f ca="1">IFERROR(IF(DM135+DL136&gt;DN$4,DM135,DM135+DL136),"")</f>
        <v>60</v>
      </c>
      <c r="DN136" s="7">
        <f t="shared" ref="DN136:DN199" ca="1" si="905">IF(DM136=DM135,DH136,DK136+DH136)</f>
        <v>0</v>
      </c>
      <c r="DO136" s="7">
        <f t="shared" ca="1" si="721"/>
        <v>0.72274569447539505</v>
      </c>
      <c r="DP136" s="7">
        <f t="shared" ca="1" si="722"/>
        <v>-0.26120723293693349</v>
      </c>
      <c r="DQ136" s="7">
        <f t="shared" ca="1" si="723"/>
        <v>0</v>
      </c>
      <c r="DR136" s="7">
        <f t="shared" ca="1" si="724"/>
        <v>0</v>
      </c>
      <c r="DS136" s="7">
        <f ca="1">IFERROR(IF(DS135+DR136&gt;DT$4,DS135,DS135+DR136),"")</f>
        <v>60</v>
      </c>
      <c r="DT136" s="7">
        <f t="shared" ref="DT136:DT199" ca="1" si="906">IF(DS136=DS135,DN136,DQ136+DN136)</f>
        <v>0</v>
      </c>
      <c r="DU136" s="7">
        <f t="shared" ca="1" si="725"/>
        <v>0.13281126578399904</v>
      </c>
      <c r="DV136" s="7">
        <f t="shared" ca="1" si="726"/>
        <v>0.32872719575446252</v>
      </c>
      <c r="DW136" s="7">
        <f t="shared" ca="1" si="727"/>
        <v>1</v>
      </c>
      <c r="DX136" s="7" t="str">
        <f t="shared" ca="1" si="728"/>
        <v>5</v>
      </c>
      <c r="DY136" s="7">
        <f ca="1">IFERROR(IF(DY135+DX136&gt;DZ$4,DY135,DY135+DX136),"")</f>
        <v>60</v>
      </c>
      <c r="DZ136" s="7">
        <f t="shared" ref="DZ136:DZ199" ca="1" si="907">IF(DY136=DY135,DT136,DW136+DT136)</f>
        <v>0</v>
      </c>
      <c r="EA136" s="7">
        <f t="shared" ca="1" si="729"/>
        <v>0.83593516539511825</v>
      </c>
      <c r="EB136" s="7">
        <f t="shared" ca="1" si="730"/>
        <v>-0.37439670385665669</v>
      </c>
      <c r="EC136" s="7">
        <f t="shared" ca="1" si="731"/>
        <v>0</v>
      </c>
      <c r="ED136" s="7">
        <f t="shared" ca="1" si="732"/>
        <v>0</v>
      </c>
      <c r="EE136" s="7">
        <f ca="1">IFERROR(IF(EE135+ED136&gt;EF$4,EE135,EE135+ED136),"")</f>
        <v>60</v>
      </c>
      <c r="EF136" s="7">
        <f t="shared" ref="EF136:EF199" ca="1" si="908">IF(EE136=EE135,DZ136,EC136+DZ136)</f>
        <v>0</v>
      </c>
      <c r="EG136" s="7">
        <f t="shared" ca="1" si="733"/>
        <v>0.94160132439742061</v>
      </c>
      <c r="EH136" s="7">
        <f t="shared" ca="1" si="734"/>
        <v>-0.48006286285895905</v>
      </c>
      <c r="EI136" s="7">
        <f t="shared" ca="1" si="735"/>
        <v>0</v>
      </c>
      <c r="EJ136" s="7">
        <f t="shared" ca="1" si="736"/>
        <v>0</v>
      </c>
      <c r="EK136" s="7">
        <f ca="1">IFERROR(IF(EK135+EJ136&gt;EL$4,EK135,EK135+EJ136),"")</f>
        <v>60</v>
      </c>
      <c r="EL136" s="7">
        <f t="shared" ref="EL136:EL199" ca="1" si="909">IF(EK136=EK135,EF136,EI136+EF136)</f>
        <v>0</v>
      </c>
      <c r="EM136" s="7">
        <f t="shared" ca="1" si="737"/>
        <v>0.66492946682057552</v>
      </c>
      <c r="EN136" s="7">
        <f t="shared" ca="1" si="738"/>
        <v>-0.20339100528211396</v>
      </c>
      <c r="EO136" s="7">
        <f t="shared" ca="1" si="739"/>
        <v>0</v>
      </c>
      <c r="EP136" s="7">
        <f t="shared" ca="1" si="740"/>
        <v>0</v>
      </c>
      <c r="EQ136" s="7">
        <f ca="1">IFERROR(IF(EQ135+EP136&gt;ER$4,EQ135,EQ135+EP136),"")</f>
        <v>60</v>
      </c>
      <c r="ER136" s="7">
        <f t="shared" ref="ER136:ER199" ca="1" si="910">IF(EQ136=EQ135,EL136,EO136+EL136)</f>
        <v>0</v>
      </c>
      <c r="ES136" s="7">
        <f t="shared" ca="1" si="741"/>
        <v>0.82227487992437742</v>
      </c>
      <c r="ET136" s="7">
        <f t="shared" ca="1" si="742"/>
        <v>-0.36073641838591586</v>
      </c>
      <c r="EU136" s="7">
        <f t="shared" ca="1" si="743"/>
        <v>0</v>
      </c>
      <c r="EV136" s="7">
        <f t="shared" ca="1" si="744"/>
        <v>0</v>
      </c>
      <c r="EW136" s="7">
        <f ca="1">IFERROR(IF(EW135+EV136&gt;EX$4,EW135,EW135+EV136),"")</f>
        <v>60</v>
      </c>
      <c r="EX136" s="7">
        <f t="shared" ref="EX136:EX199" ca="1" si="911">IF(EW136=EW135,ER136,EU136+ER136)</f>
        <v>0</v>
      </c>
      <c r="EY136" s="7">
        <f t="shared" ca="1" si="745"/>
        <v>0.55898912469319972</v>
      </c>
      <c r="EZ136" s="7">
        <f t="shared" ca="1" si="746"/>
        <v>-9.745066315473816E-2</v>
      </c>
      <c r="FA136" s="7">
        <f t="shared" ca="1" si="747"/>
        <v>0</v>
      </c>
      <c r="FB136" s="7">
        <f t="shared" ca="1" si="748"/>
        <v>0</v>
      </c>
      <c r="FC136" s="7">
        <f ca="1">IFERROR(IF(FC135+FB136&gt;FD$4,FC135,FC135+FB136),"")</f>
        <v>60</v>
      </c>
      <c r="FD136" s="7">
        <f t="shared" ref="FD136:FD199" ca="1" si="912">IF(FC136=FC135,EX136,FA136+EX136)</f>
        <v>0</v>
      </c>
      <c r="FE136" s="7">
        <f t="shared" ca="1" si="749"/>
        <v>0.85962717186356963</v>
      </c>
      <c r="FF136" s="7">
        <f t="shared" ca="1" si="750"/>
        <v>-0.39808871032510806</v>
      </c>
      <c r="FG136" s="7">
        <f t="shared" ca="1" si="751"/>
        <v>0</v>
      </c>
      <c r="FH136" s="7">
        <f t="shared" ca="1" si="752"/>
        <v>0</v>
      </c>
      <c r="FI136" s="7">
        <f ca="1">IFERROR(IF(FI135+FH136&gt;FJ$4,FI135,FI135+FH136),"")</f>
        <v>60</v>
      </c>
      <c r="FJ136" s="7">
        <f t="shared" ref="FJ136:FJ199" ca="1" si="913">IF(FI136=FI135,FD136,FG136+FD136)</f>
        <v>0</v>
      </c>
      <c r="FK136" s="7">
        <f t="shared" ca="1" si="753"/>
        <v>2.5135306393433088E-2</v>
      </c>
      <c r="FL136" s="7">
        <f t="shared" ca="1" si="754"/>
        <v>0.43640315514502848</v>
      </c>
      <c r="FM136" s="7">
        <f t="shared" ca="1" si="755"/>
        <v>1</v>
      </c>
      <c r="FN136" s="7" t="str">
        <f t="shared" ca="1" si="756"/>
        <v>5</v>
      </c>
      <c r="FO136" s="7">
        <f ca="1">IFERROR(IF(FO135+FN136&gt;FP$4,FO135,FO135+FN136),"")</f>
        <v>60</v>
      </c>
      <c r="FP136" s="7">
        <f t="shared" ref="FP136:FP199" ca="1" si="914">IF(FO136=FO135,FJ136,FM136+FJ136)</f>
        <v>0</v>
      </c>
      <c r="FQ136" s="7">
        <f t="shared" ca="1" si="757"/>
        <v>0.40624675325901161</v>
      </c>
      <c r="FR136" s="7">
        <f t="shared" ca="1" si="758"/>
        <v>5.5291708279449958E-2</v>
      </c>
      <c r="FS136" s="7">
        <f t="shared" ca="1" si="759"/>
        <v>1</v>
      </c>
      <c r="FT136" s="7" t="str">
        <f t="shared" ca="1" si="760"/>
        <v>5</v>
      </c>
      <c r="FU136" s="7">
        <f ca="1">IFERROR(IF(FU135+FT136&gt;FV$4,FU135,FU135+FT136),"")</f>
        <v>60</v>
      </c>
      <c r="FV136" s="7">
        <f t="shared" ref="FV136:FV199" ca="1" si="915">IF(FU136=FU135,FP136,FS136+FP136)</f>
        <v>0</v>
      </c>
      <c r="FW136" s="7">
        <f t="shared" ca="1" si="761"/>
        <v>0.48853387588496378</v>
      </c>
      <c r="FX136" s="7">
        <f t="shared" ca="1" si="762"/>
        <v>-2.6995414346502211E-2</v>
      </c>
      <c r="FY136" s="7">
        <f t="shared" ca="1" si="763"/>
        <v>0</v>
      </c>
      <c r="FZ136" s="7">
        <f t="shared" ca="1" si="764"/>
        <v>0</v>
      </c>
      <c r="GA136" s="7">
        <f ca="1">IFERROR(IF(GA135+FZ136&gt;GB$4,GA135,GA135+FZ136),"")</f>
        <v>60</v>
      </c>
      <c r="GB136" s="7">
        <f t="shared" ref="GB136:GB199" ca="1" si="916">IF(GA136=GA135,FV136,FY136+FV136)</f>
        <v>0</v>
      </c>
      <c r="GC136" s="7">
        <f t="shared" ca="1" si="765"/>
        <v>0.36389207150965897</v>
      </c>
      <c r="GD136" s="7">
        <f t="shared" ca="1" si="766"/>
        <v>9.7646390028802599E-2</v>
      </c>
      <c r="GE136" s="7">
        <f t="shared" ca="1" si="767"/>
        <v>1</v>
      </c>
      <c r="GF136" s="7" t="str">
        <f t="shared" ca="1" si="768"/>
        <v>5</v>
      </c>
      <c r="GG136" s="7">
        <f ca="1">IFERROR(IF(GG135+GF136&gt;GH$4,GG135,GG135+GF136),"")</f>
        <v>60</v>
      </c>
      <c r="GH136" s="7">
        <f t="shared" ref="GH136:GH199" ca="1" si="917">IF(GG136=GG135,GB136,GE136+GB136)</f>
        <v>0</v>
      </c>
      <c r="GI136" s="7">
        <f t="shared" ca="1" si="769"/>
        <v>9.8540974233509049E-2</v>
      </c>
      <c r="GJ136" s="7">
        <f t="shared" ca="1" si="770"/>
        <v>0.36299748730495252</v>
      </c>
      <c r="GK136" s="7">
        <f t="shared" ca="1" si="771"/>
        <v>1</v>
      </c>
      <c r="GL136" s="7" t="str">
        <f t="shared" ca="1" si="772"/>
        <v>5</v>
      </c>
      <c r="GM136" s="7">
        <f ca="1">IFERROR(IF(GM135+GL136&gt;GN$4,GM135,GM135+GL136),"")</f>
        <v>60</v>
      </c>
      <c r="GN136" s="7">
        <f t="shared" ref="GN136:GN199" ca="1" si="918">IF(GM136=GM135,GH136,GK136+GH136)</f>
        <v>0</v>
      </c>
      <c r="GO136" s="7">
        <f t="shared" ca="1" si="773"/>
        <v>0.79949416277289331</v>
      </c>
      <c r="GP136" s="7">
        <f t="shared" ca="1" si="774"/>
        <v>-0.33795570123443175</v>
      </c>
      <c r="GQ136" s="7">
        <f t="shared" ca="1" si="775"/>
        <v>0</v>
      </c>
      <c r="GR136" s="7">
        <f t="shared" ca="1" si="776"/>
        <v>0</v>
      </c>
      <c r="GS136" s="7">
        <f ca="1">IFERROR(IF(GS135+GR136&gt;GT$4,GS135,GS135+GR136),"")</f>
        <v>60</v>
      </c>
      <c r="GT136" s="7">
        <f t="shared" ref="GT136:GT199" ca="1" si="919">IF(GS136=GS135,GN136,GQ136+GN136)</f>
        <v>0</v>
      </c>
      <c r="GU136" s="7">
        <f t="shared" ca="1" si="777"/>
        <v>5.0982976736090979E-2</v>
      </c>
      <c r="GV136" s="7">
        <f t="shared" ca="1" si="778"/>
        <v>0.41055548480237058</v>
      </c>
      <c r="GW136" s="7">
        <f t="shared" ca="1" si="779"/>
        <v>1</v>
      </c>
      <c r="GX136" s="7" t="str">
        <f t="shared" ca="1" si="780"/>
        <v>5</v>
      </c>
      <c r="GY136" s="7">
        <f ca="1">IFERROR(IF(GY135+GX136&gt;GZ$4,GY135,GY135+GX136),"")</f>
        <v>60</v>
      </c>
      <c r="GZ136" s="7">
        <f t="shared" ref="GZ136:GZ199" ca="1" si="920">IF(GY136=GY135,GT136,GW136+GT136)</f>
        <v>0</v>
      </c>
      <c r="HA136" s="7">
        <f t="shared" ca="1" si="781"/>
        <v>0.59561824105168781</v>
      </c>
      <c r="HB136" s="7">
        <f t="shared" ca="1" si="782"/>
        <v>-0.13407977951322625</v>
      </c>
      <c r="HC136" s="7">
        <f t="shared" ca="1" si="783"/>
        <v>0</v>
      </c>
      <c r="HD136" s="7">
        <f t="shared" ca="1" si="784"/>
        <v>0</v>
      </c>
      <c r="HE136" s="7">
        <f ca="1">IFERROR(IF(HE135+HD136&gt;HF$4,HE135,HE135+HD136),"")</f>
        <v>60</v>
      </c>
      <c r="HF136" s="7">
        <f t="shared" ref="HF136:HF199" ca="1" si="921">IF(HE136=HE135,GZ136,HC136+GZ136)</f>
        <v>0</v>
      </c>
      <c r="HG136" s="7">
        <f t="shared" ca="1" si="785"/>
        <v>0.94983426592559328</v>
      </c>
      <c r="HH136" s="7">
        <f t="shared" ca="1" si="786"/>
        <v>-0.48829580438713172</v>
      </c>
      <c r="HI136" s="7">
        <f t="shared" ca="1" si="787"/>
        <v>0</v>
      </c>
      <c r="HJ136" s="7">
        <f t="shared" ca="1" si="788"/>
        <v>0</v>
      </c>
      <c r="HK136" s="7">
        <f ca="1">IFERROR(IF(HK135+HJ136&gt;HL$4,HK135,HK135+HJ136),"")</f>
        <v>60</v>
      </c>
      <c r="HL136" s="7">
        <f t="shared" ref="HL136:HL199" ca="1" si="922">IF(HK136=HK135,HF136,HI136+HF136)</f>
        <v>0</v>
      </c>
      <c r="HM136" s="7">
        <f t="shared" ca="1" si="789"/>
        <v>1.8808705013228066E-2</v>
      </c>
      <c r="HN136" s="7">
        <f t="shared" ca="1" si="790"/>
        <v>0.4427297565252335</v>
      </c>
      <c r="HO136" s="7">
        <f t="shared" ca="1" si="791"/>
        <v>1</v>
      </c>
      <c r="HP136" s="7" t="str">
        <f t="shared" ca="1" si="792"/>
        <v>5</v>
      </c>
      <c r="HQ136" s="7">
        <f ca="1">IFERROR(IF(HQ135+HP136&gt;HR$4,HQ135,HQ135+HP136),"")</f>
        <v>60</v>
      </c>
      <c r="HR136" s="7">
        <f t="shared" ref="HR136:HR199" ca="1" si="923">IF(HQ136=HQ135,HL136,HO136+HL136)</f>
        <v>0</v>
      </c>
      <c r="HS136" s="7">
        <f t="shared" ca="1" si="793"/>
        <v>0.88320976055773248</v>
      </c>
      <c r="HT136" s="7">
        <f t="shared" ca="1" si="794"/>
        <v>-0.42167129901927092</v>
      </c>
      <c r="HU136" s="7">
        <f t="shared" ca="1" si="795"/>
        <v>0</v>
      </c>
      <c r="HV136" s="7">
        <f t="shared" ca="1" si="796"/>
        <v>0</v>
      </c>
      <c r="HW136" s="7">
        <f ca="1">IFERROR(IF(HW135+HV136&gt;HX$4,HW135,HW135+HV136),"")</f>
        <v>60</v>
      </c>
      <c r="HX136" s="7">
        <f t="shared" ref="HX136:HX199" ca="1" si="924">IF(HW136=HW135,HR136,HU136+HR136)</f>
        <v>0</v>
      </c>
      <c r="HY136" s="7">
        <f t="shared" ca="1" si="797"/>
        <v>0.5897945387657284</v>
      </c>
      <c r="HZ136" s="7">
        <f t="shared" ca="1" si="798"/>
        <v>-0.12825607722726684</v>
      </c>
      <c r="IA136" s="7">
        <f t="shared" ca="1" si="799"/>
        <v>0</v>
      </c>
      <c r="IB136" s="7">
        <f t="shared" ca="1" si="800"/>
        <v>0</v>
      </c>
      <c r="IC136" s="7">
        <f ca="1">IFERROR(IF(IC135+IB136&gt;ID$4,IC135,IC135+IB136),"")</f>
        <v>60</v>
      </c>
      <c r="ID136" s="7">
        <f t="shared" ref="ID136:ID199" ca="1" si="925">IF(IC136=IC135,HX136,IA136+HX136)</f>
        <v>0</v>
      </c>
      <c r="IE136" s="7">
        <f t="shared" ca="1" si="801"/>
        <v>0.69736932425231013</v>
      </c>
      <c r="IF136" s="7">
        <f t="shared" ca="1" si="802"/>
        <v>-0.23583086271384857</v>
      </c>
      <c r="IG136" s="7">
        <f t="shared" ca="1" si="803"/>
        <v>0</v>
      </c>
      <c r="IH136" s="7">
        <f t="shared" ca="1" si="804"/>
        <v>0</v>
      </c>
      <c r="II136" s="7">
        <f ca="1">IFERROR(IF(II135+IH136&gt;IJ$4,II135,II135+IH136),"")</f>
        <v>60</v>
      </c>
      <c r="IJ136" s="7">
        <f t="shared" ref="IJ136:IJ199" ca="1" si="926">IF(II136=II135,ID136,IG136+ID136)</f>
        <v>0</v>
      </c>
      <c r="IK136" s="7">
        <f t="shared" ca="1" si="805"/>
        <v>0.22946808622806514</v>
      </c>
      <c r="IL136" s="7">
        <f t="shared" ca="1" si="806"/>
        <v>0.23207037531039643</v>
      </c>
      <c r="IM136" s="7">
        <f t="shared" ca="1" si="807"/>
        <v>1</v>
      </c>
      <c r="IN136" s="7" t="str">
        <f t="shared" ca="1" si="808"/>
        <v>5</v>
      </c>
      <c r="IO136" s="7">
        <f ca="1">IFERROR(IF(IO135+IN136&gt;IP$4,IO135,IO135+IN136),"")</f>
        <v>60</v>
      </c>
      <c r="IP136" s="7">
        <f t="shared" ref="IP136:IP199" ca="1" si="927">IF(IO136=IO135,IJ136,IM136+IJ136)</f>
        <v>0</v>
      </c>
      <c r="IQ136" s="7">
        <f t="shared" ca="1" si="809"/>
        <v>0.31073406546316285</v>
      </c>
      <c r="IR136" s="7">
        <f t="shared" ca="1" si="810"/>
        <v>0.15080439607529872</v>
      </c>
      <c r="IS136" s="7">
        <f t="shared" ca="1" si="811"/>
        <v>1</v>
      </c>
      <c r="IT136" s="7" t="str">
        <f t="shared" ca="1" si="812"/>
        <v>5</v>
      </c>
      <c r="IU136" s="7">
        <f ca="1">IFERROR(IF(IU135+IT136&gt;IV$4,IU135,IU135+IT136),"")</f>
        <v>60</v>
      </c>
      <c r="IV136" s="7">
        <f t="shared" ref="IV136:IV199" ca="1" si="928">IF(IU136=IU135,IP136,IS136+IP136)</f>
        <v>0</v>
      </c>
      <c r="IW136" s="7">
        <f t="shared" ca="1" si="813"/>
        <v>0.26352660641885151</v>
      </c>
      <c r="IX136" s="7">
        <f t="shared" ca="1" si="814"/>
        <v>0.19801185511961006</v>
      </c>
      <c r="IY136" s="7">
        <f t="shared" ca="1" si="815"/>
        <v>1</v>
      </c>
      <c r="IZ136" s="7" t="str">
        <f t="shared" ca="1" si="816"/>
        <v>5</v>
      </c>
      <c r="JA136" s="7">
        <f ca="1">IFERROR(IF(JA135+IZ136&gt;JB$4,JA135,JA135+IZ136),"")</f>
        <v>60</v>
      </c>
      <c r="JB136" s="7">
        <f t="shared" ref="JB136:JB199" ca="1" si="929">IF(JA136=JA135,IV136,IY136+IV136)</f>
        <v>0</v>
      </c>
      <c r="JC136" s="7">
        <f t="shared" ca="1" si="817"/>
        <v>0.67620673395940989</v>
      </c>
      <c r="JD136" s="7">
        <f t="shared" ca="1" si="818"/>
        <v>-0.21466827242094833</v>
      </c>
      <c r="JE136" s="7">
        <f t="shared" ca="1" si="819"/>
        <v>0</v>
      </c>
      <c r="JF136" s="7">
        <f t="shared" ca="1" si="820"/>
        <v>0</v>
      </c>
      <c r="JG136" s="7">
        <f ca="1">IFERROR(IF(JG135+JF136&gt;JH$4,JG135,JG135+JF136),"")</f>
        <v>60</v>
      </c>
      <c r="JH136" s="7">
        <f t="shared" ref="JH136:JH199" ca="1" si="930">IF(JG136=JG135,JB136,JE136+JB136)</f>
        <v>0</v>
      </c>
      <c r="JI136" s="7">
        <f t="shared" ca="1" si="821"/>
        <v>0.23328469747956027</v>
      </c>
      <c r="JJ136" s="7">
        <f t="shared" ca="1" si="822"/>
        <v>0.2282537640589013</v>
      </c>
      <c r="JK136" s="7">
        <f t="shared" ca="1" si="823"/>
        <v>1</v>
      </c>
      <c r="JL136" s="7" t="str">
        <f t="shared" ca="1" si="824"/>
        <v>5</v>
      </c>
      <c r="JM136" s="7">
        <f ca="1">IFERROR(IF(JM135+JL136&gt;JN$4,JM135,JM135+JL136),"")</f>
        <v>60</v>
      </c>
      <c r="JN136" s="7">
        <f t="shared" ref="JN136:JN199" ca="1" si="931">IF(JM136=JM135,JH136,JK136+JH136)</f>
        <v>0</v>
      </c>
      <c r="JO136" s="7">
        <f t="shared" ca="1" si="825"/>
        <v>0.28819594026042739</v>
      </c>
      <c r="JP136" s="7">
        <f t="shared" ca="1" si="826"/>
        <v>0.17334252127803418</v>
      </c>
      <c r="JQ136" s="7">
        <f t="shared" ca="1" si="827"/>
        <v>1</v>
      </c>
      <c r="JR136" s="7" t="str">
        <f t="shared" ca="1" si="828"/>
        <v>5</v>
      </c>
      <c r="JS136" s="7">
        <f ca="1">IFERROR(IF(JS135+JR136&gt;JT$4,JS135,JS135+JR136),"")</f>
        <v>60</v>
      </c>
      <c r="JT136" s="7">
        <f t="shared" ref="JT136:JT199" ca="1" si="932">IF(JS136=JS135,JN136,JQ136+JN136)</f>
        <v>0</v>
      </c>
      <c r="JU136" s="7">
        <f t="shared" ca="1" si="829"/>
        <v>0.30523387822115156</v>
      </c>
      <c r="JV136" s="7">
        <f t="shared" ca="1" si="830"/>
        <v>0.15630458331731001</v>
      </c>
      <c r="JW136" s="7">
        <f t="shared" ca="1" si="831"/>
        <v>1</v>
      </c>
      <c r="JX136" s="7" t="str">
        <f t="shared" ca="1" si="832"/>
        <v>5</v>
      </c>
      <c r="JY136" s="7">
        <f ca="1">IFERROR(IF(JY135+JX136&gt;JZ$4,JY135,JY135+JX136),"")</f>
        <v>60</v>
      </c>
      <c r="JZ136" s="7">
        <f t="shared" ref="JZ136:JZ199" ca="1" si="933">IF(JY136=JY135,JT136,JW136+JT136)</f>
        <v>0</v>
      </c>
      <c r="KA136" s="7">
        <f t="shared" ca="1" si="833"/>
        <v>0.25341352422391505</v>
      </c>
      <c r="KB136" s="7">
        <f t="shared" ca="1" si="834"/>
        <v>0.20812493731454651</v>
      </c>
      <c r="KC136" s="7">
        <f t="shared" ca="1" si="835"/>
        <v>1</v>
      </c>
      <c r="KD136" s="7" t="str">
        <f t="shared" ca="1" si="836"/>
        <v>5</v>
      </c>
      <c r="KE136" s="7">
        <f ca="1">IFERROR(IF(KE135+KD136&gt;KF$4,KE135,KE135+KD136),"")</f>
        <v>60</v>
      </c>
      <c r="KF136" s="7">
        <f t="shared" ref="KF136:KF199" ca="1" si="934">IF(KE136=KE135,JZ136,KC136+JZ136)</f>
        <v>0</v>
      </c>
      <c r="KG136" s="7">
        <f t="shared" ca="1" si="837"/>
        <v>0.47500447497143827</v>
      </c>
      <c r="KH136" s="7">
        <f t="shared" ca="1" si="838"/>
        <v>-1.3466013432976709E-2</v>
      </c>
      <c r="KI136" s="7">
        <f t="shared" ca="1" si="839"/>
        <v>0</v>
      </c>
      <c r="KJ136" s="7">
        <f t="shared" ca="1" si="840"/>
        <v>0</v>
      </c>
      <c r="KK136" s="7">
        <f ca="1">IFERROR(IF(KK135+KJ136&gt;KL$4,KK135,KK135+KJ136),"")</f>
        <v>60</v>
      </c>
      <c r="KL136" s="7">
        <f t="shared" ref="KL136:KL199" ca="1" si="935">IF(KK136=KK135,KF136,KI136+KF136)</f>
        <v>0</v>
      </c>
      <c r="KM136" s="7">
        <f t="shared" ca="1" si="841"/>
        <v>1.4296453051434566E-2</v>
      </c>
      <c r="KN136" s="7">
        <f t="shared" ca="1" si="842"/>
        <v>0.447242008487027</v>
      </c>
      <c r="KO136" s="7">
        <f t="shared" ca="1" si="843"/>
        <v>1</v>
      </c>
      <c r="KP136" s="7" t="str">
        <f t="shared" ca="1" si="844"/>
        <v>5</v>
      </c>
      <c r="KQ136" s="7">
        <f ca="1">IFERROR(IF(KQ135+KP136&gt;KR$4,KQ135,KQ135+KP136),"")</f>
        <v>60</v>
      </c>
      <c r="KR136" s="7">
        <f t="shared" ref="KR136:KR199" ca="1" si="936">IF(KQ136=KQ135,KL136,KO136+KL136)</f>
        <v>0</v>
      </c>
      <c r="KS136" s="7">
        <f t="shared" ca="1" si="845"/>
        <v>0.10182600172549261</v>
      </c>
      <c r="KT136" s="7">
        <f t="shared" ca="1" si="846"/>
        <v>0.35971245981296895</v>
      </c>
      <c r="KU136" s="7">
        <f t="shared" ca="1" si="847"/>
        <v>1</v>
      </c>
      <c r="KV136" s="7" t="str">
        <f t="shared" ca="1" si="848"/>
        <v>5</v>
      </c>
      <c r="KW136" s="7">
        <f ca="1">IFERROR(IF(KW135+KV136&gt;KX$4,KW135,KW135+KV136),"")</f>
        <v>60</v>
      </c>
      <c r="KX136" s="7">
        <f t="shared" ref="KX136:KX199" ca="1" si="937">IF(KW136=KW135,KR136,KU136+KR136)</f>
        <v>0</v>
      </c>
      <c r="KY136" s="7">
        <f t="shared" ca="1" si="849"/>
        <v>0.9739203123083956</v>
      </c>
      <c r="KZ136" s="7">
        <f t="shared" ca="1" si="850"/>
        <v>-0.51238185076993403</v>
      </c>
      <c r="LA136" s="7">
        <f t="shared" ca="1" si="851"/>
        <v>0</v>
      </c>
      <c r="LB136" s="7">
        <f t="shared" ca="1" si="852"/>
        <v>0</v>
      </c>
      <c r="LC136" s="7">
        <f ca="1">IFERROR(IF(LC135+LB136&gt;LD$4,LC135,LC135+LB136),"")</f>
        <v>60</v>
      </c>
      <c r="LD136" s="7">
        <f t="shared" ref="LD136:LD199" ca="1" si="938">IF(LC136=LC135,KX136,LA136+KX136)</f>
        <v>0</v>
      </c>
      <c r="LE136" s="7">
        <f t="shared" ca="1" si="853"/>
        <v>0.55654964082780822</v>
      </c>
      <c r="LF136" s="7">
        <f t="shared" ca="1" si="854"/>
        <v>-9.5011179289346659E-2</v>
      </c>
      <c r="LG136" s="7">
        <f t="shared" ca="1" si="855"/>
        <v>0</v>
      </c>
      <c r="LH136" s="7">
        <f t="shared" ca="1" si="856"/>
        <v>0</v>
      </c>
      <c r="LI136" s="7">
        <f ca="1">IFERROR(IF(LI135+LH136&gt;LJ$4,LI135,LI135+LH136),"")</f>
        <v>60</v>
      </c>
      <c r="LJ136" s="7">
        <f t="shared" ref="LJ136:LJ199" ca="1" si="939">IF(LI136=LI135,LD136,LG136+LD136)</f>
        <v>0</v>
      </c>
      <c r="LK136" s="7">
        <f t="shared" ca="1" si="857"/>
        <v>0.78220956957363608</v>
      </c>
      <c r="LL136" s="7">
        <f t="shared" ca="1" si="858"/>
        <v>-0.32067110803517451</v>
      </c>
      <c r="LM136" s="7">
        <f t="shared" ca="1" si="859"/>
        <v>0</v>
      </c>
      <c r="LN136" s="7">
        <f t="shared" ca="1" si="860"/>
        <v>0</v>
      </c>
      <c r="LO136" s="7">
        <f ca="1">IFERROR(IF(LO135+LN136&gt;LP$4,LO135,LO135+LN136),"")</f>
        <v>60</v>
      </c>
      <c r="LP136" s="7">
        <f t="shared" ref="LP136:LP199" ca="1" si="940">IF(LO136=LO135,LJ136,LM136+LJ136)</f>
        <v>0</v>
      </c>
      <c r="LQ136" s="7">
        <f t="shared" ca="1" si="861"/>
        <v>5.1880771830242534E-2</v>
      </c>
      <c r="LR136" s="7">
        <f t="shared" ca="1" si="862"/>
        <v>0.40965768970821903</v>
      </c>
      <c r="LS136" s="7">
        <f t="shared" ca="1" si="863"/>
        <v>1</v>
      </c>
      <c r="LT136" s="7" t="str">
        <f t="shared" ca="1" si="864"/>
        <v>5</v>
      </c>
      <c r="LU136" s="7">
        <f ca="1">IFERROR(IF(LU135+LT136&gt;LV$4,LU135,LU135+LT136),"")</f>
        <v>60</v>
      </c>
      <c r="LV136" s="7">
        <f t="shared" ref="LV136:LV199" ca="1" si="941">IF(LU136=LU135,LP136,LS136+LP136)</f>
        <v>0</v>
      </c>
      <c r="LW136" s="7">
        <f t="shared" ca="1" si="865"/>
        <v>0.85252560529459065</v>
      </c>
      <c r="LX136" s="7">
        <f t="shared" ca="1" si="866"/>
        <v>-0.39098714375612909</v>
      </c>
      <c r="LY136" s="7">
        <f t="shared" ca="1" si="867"/>
        <v>0</v>
      </c>
      <c r="LZ136" s="7">
        <f t="shared" ca="1" si="868"/>
        <v>0</v>
      </c>
      <c r="MA136" s="7">
        <f ca="1">IFERROR(IF(MA135+LZ136&gt;MB$4,MA135,MA135+LZ136),"")</f>
        <v>60</v>
      </c>
      <c r="MB136" s="7">
        <f t="shared" ref="MB136:MB199" ca="1" si="942">IF(MA136=MA135,LV136,LY136+LV136)</f>
        <v>0</v>
      </c>
      <c r="MC136" s="7">
        <f t="shared" ca="1" si="869"/>
        <v>0.19366469459040914</v>
      </c>
      <c r="MD136" s="7">
        <f t="shared" ca="1" si="870"/>
        <v>0.26787376694805243</v>
      </c>
      <c r="ME136" s="7">
        <f t="shared" ca="1" si="871"/>
        <v>1</v>
      </c>
      <c r="MF136" s="7" t="str">
        <f t="shared" ca="1" si="872"/>
        <v>5</v>
      </c>
      <c r="MG136" s="7">
        <f ca="1">IFERROR(IF(MG135+MF136&gt;MH$4,MG135,MG135+MF136),"")</f>
        <v>60</v>
      </c>
      <c r="MH136" s="7">
        <f t="shared" ref="MH136:MH199" ca="1" si="943">IF(MG136=MG135,MB136,ME136+MB136)</f>
        <v>0</v>
      </c>
      <c r="MI136" s="7">
        <f t="shared" ca="1" si="873"/>
        <v>0.89073546400054571</v>
      </c>
      <c r="MJ136" s="7">
        <f t="shared" ca="1" si="874"/>
        <v>-0.42919700246208414</v>
      </c>
      <c r="MK136" s="7">
        <f t="shared" ca="1" si="875"/>
        <v>0</v>
      </c>
      <c r="ML136" s="7">
        <f t="shared" ca="1" si="876"/>
        <v>0</v>
      </c>
      <c r="MM136" s="7">
        <f ca="1">IFERROR(IF(MM135+ML136&gt;MN$4,MM135,MM135+ML136),"")</f>
        <v>60</v>
      </c>
      <c r="MN136" s="7">
        <f t="shared" ref="MN136:MN199" ca="1" si="944">IF(MM136=MM135,MH136,MK136+MH136)</f>
        <v>0</v>
      </c>
      <c r="MO136" s="7">
        <f t="shared" ca="1" si="877"/>
        <v>0.3521336321656694</v>
      </c>
      <c r="MP136" s="7">
        <f t="shared" ca="1" si="878"/>
        <v>0.10940482937279217</v>
      </c>
      <c r="MQ136" s="7">
        <f t="shared" ca="1" si="879"/>
        <v>1</v>
      </c>
      <c r="MR136" s="7" t="str">
        <f t="shared" ca="1" si="880"/>
        <v>5</v>
      </c>
      <c r="MS136" s="7">
        <f ca="1">IFERROR(IF(MS135+MR136&gt;MT$4,MS135,MS135+MR136),"")</f>
        <v>60</v>
      </c>
      <c r="MT136" s="7">
        <f t="shared" ref="MT136:MT199" ca="1" si="945">IF(MS136=MS135,MN136,MQ136+MN136)</f>
        <v>0</v>
      </c>
      <c r="MU136" s="7">
        <f t="shared" ca="1" si="881"/>
        <v>0.57819505690385231</v>
      </c>
      <c r="MV136" s="7">
        <f t="shared" ca="1" si="882"/>
        <v>-0.11665659536539075</v>
      </c>
      <c r="MW136" s="7">
        <f t="shared" ca="1" si="883"/>
        <v>0</v>
      </c>
      <c r="MX136" s="7">
        <f t="shared" ca="1" si="884"/>
        <v>0</v>
      </c>
      <c r="MY136" s="7">
        <f ca="1">IFERROR(IF(MY135+MX136&gt;MZ$4,MY135,MY135+MX136),"")</f>
        <v>60</v>
      </c>
      <c r="MZ136" s="7">
        <f t="shared" ref="MZ136:MZ199" ca="1" si="946">IF(MY136=MY135,MT136,MW136+MT136)</f>
        <v>0</v>
      </c>
      <c r="NA136" s="7">
        <f t="shared" ca="1" si="885"/>
        <v>0.87859277452372719</v>
      </c>
      <c r="NB136" s="7">
        <f t="shared" ca="1" si="886"/>
        <v>-0.41705431298526563</v>
      </c>
      <c r="NC136" s="7">
        <f t="shared" ca="1" si="887"/>
        <v>0</v>
      </c>
      <c r="ND136" s="7">
        <f t="shared" ca="1" si="888"/>
        <v>0</v>
      </c>
      <c r="NE136" s="7">
        <f ca="1">IFERROR(IF(NE135+ND136&gt;NF$4,NE135,NE135+ND136),"")</f>
        <v>60</v>
      </c>
      <c r="NF136" s="7">
        <f t="shared" ref="NF136:NF199" ca="1" si="947">IF(NE136=NE135,MZ136,NC136+MZ136)</f>
        <v>0</v>
      </c>
      <c r="NG136" s="7">
        <f t="shared" ca="1" si="889"/>
        <v>0.93246898467741002</v>
      </c>
      <c r="NH136" s="7">
        <f t="shared" ca="1" si="890"/>
        <v>-0.47093052313894845</v>
      </c>
      <c r="NI136" s="7">
        <f t="shared" ca="1" si="891"/>
        <v>0</v>
      </c>
      <c r="NJ136" s="7">
        <f t="shared" ca="1" si="892"/>
        <v>0</v>
      </c>
      <c r="NK136" s="7">
        <f ca="1">IFERROR(IF(NK135+NJ136&gt;NL$4,NK135,NK135+NJ136),"")</f>
        <v>60</v>
      </c>
      <c r="NL136" s="7">
        <f t="shared" ref="NL136:NL199" ca="1" si="948">IF(NK136=NK135,NF136,NI136+NF136)</f>
        <v>0</v>
      </c>
      <c r="NM136" s="7">
        <f t="shared" ca="1" si="893"/>
        <v>0.51468787293796636</v>
      </c>
      <c r="NN136" s="7">
        <f t="shared" ca="1" si="894"/>
        <v>-5.3149411399504798E-2</v>
      </c>
      <c r="NO136" s="7">
        <f t="shared" ca="1" si="895"/>
        <v>0</v>
      </c>
      <c r="NP136" s="7">
        <f t="shared" ca="1" si="896"/>
        <v>0</v>
      </c>
      <c r="NQ136" s="7">
        <f ca="1">IFERROR(IF(NQ135+NP136&gt;NR$4,NQ135,NQ135+NP136),"")</f>
        <v>60</v>
      </c>
      <c r="NR136" s="7">
        <f t="shared" ref="NR136:NR199" ca="1" si="949">IF(NQ136=NQ135,NL136,NO136+NL136)</f>
        <v>0</v>
      </c>
      <c r="NT136">
        <v>134</v>
      </c>
      <c r="NU136" s="7" t="s">
        <v>19</v>
      </c>
      <c r="NV136" s="7" t="str">
        <f t="shared" ca="1" si="653"/>
        <v/>
      </c>
      <c r="NW136" s="7" t="str">
        <f t="shared" ca="1" si="647"/>
        <v/>
      </c>
      <c r="NX136" t="str">
        <f ca="1">IFERROR(VLOOKUP(NT136,$K$3:$AK$568,8,FALSE),"")</f>
        <v/>
      </c>
      <c r="NY136" t="str">
        <f ca="1">IFERROR(VLOOKUP(NT136,$K$3:$AK$568,9,FALSE),"")</f>
        <v/>
      </c>
      <c r="NZ136" s="7" t="str">
        <f ca="1">IFERROR(VLOOKUP(NT136,$K$3:$AK$568,27,FALSE),"")</f>
        <v/>
      </c>
      <c r="OB136">
        <v>134</v>
      </c>
      <c r="OC136" s="7" t="s">
        <v>19</v>
      </c>
      <c r="OD136" t="e">
        <f t="shared" ca="1" si="654"/>
        <v>#N/A</v>
      </c>
      <c r="OE136" s="7" t="str">
        <f t="shared" ca="1" si="655"/>
        <v/>
      </c>
      <c r="OF136" s="7" t="str">
        <f t="shared" ca="1" si="656"/>
        <v/>
      </c>
      <c r="OG136" t="str">
        <f t="shared" ca="1" si="657"/>
        <v/>
      </c>
      <c r="OI136">
        <v>134</v>
      </c>
      <c r="OJ136" s="7" t="s">
        <v>19</v>
      </c>
      <c r="OK136" s="7" t="str">
        <f t="shared" ca="1" si="658"/>
        <v/>
      </c>
      <c r="OL136" s="7" t="str">
        <f t="shared" ca="1" si="659"/>
        <v/>
      </c>
      <c r="OM136" t="str">
        <f ca="1">IFERROR(VLOOKUP(OI136,$L$3:$AK$568,7,FALSE),"")</f>
        <v/>
      </c>
      <c r="ON136" t="str">
        <f ca="1">IFERROR(VLOOKUP(OI136,$L$3:$AK$568,8,FALSE),"")</f>
        <v/>
      </c>
      <c r="OO136" s="7" t="str">
        <f ca="1">IFERROR(VLOOKUP(OI136,$L$3:$AK$568,26,FALSE),"")</f>
        <v/>
      </c>
      <c r="OQ136">
        <v>134</v>
      </c>
      <c r="OR136" s="7" t="s">
        <v>19</v>
      </c>
      <c r="OS136" t="e">
        <f t="shared" ca="1" si="660"/>
        <v>#N/A</v>
      </c>
      <c r="OT136" s="7" t="str">
        <f t="shared" ca="1" si="661"/>
        <v/>
      </c>
      <c r="OU136" s="7" t="str">
        <f t="shared" ca="1" si="662"/>
        <v/>
      </c>
      <c r="OV136" t="str">
        <f t="shared" ca="1" si="663"/>
        <v/>
      </c>
      <c r="OX136">
        <v>134</v>
      </c>
      <c r="OY136" s="7" t="s">
        <v>19</v>
      </c>
      <c r="OZ136" s="7" t="str">
        <f t="shared" ca="1" si="664"/>
        <v/>
      </c>
      <c r="PA136" s="7" t="str">
        <f t="shared" ca="1" si="665"/>
        <v/>
      </c>
      <c r="PB136" t="str">
        <f ca="1">IFERROR(VLOOKUP(OX136,$M$3:$AK$568,6,FALSE),"")</f>
        <v/>
      </c>
      <c r="PC136" t="str">
        <f ca="1">IFERROR(VLOOKUP(OX136,$M$3:$AK$568,7,FALSE),"")</f>
        <v/>
      </c>
      <c r="PD136" s="7" t="str">
        <f ca="1">IFERROR(VLOOKUP(OX136,$M$3:$AK$568,25,FALSE),"")</f>
        <v/>
      </c>
      <c r="PF136">
        <v>134</v>
      </c>
      <c r="PG136" s="7" t="s">
        <v>19</v>
      </c>
      <c r="PH136" t="e">
        <f t="shared" ca="1" si="666"/>
        <v>#N/A</v>
      </c>
      <c r="PI136" s="7" t="str">
        <f t="shared" ca="1" si="667"/>
        <v/>
      </c>
      <c r="PJ136" s="7" t="str">
        <f t="shared" ca="1" si="668"/>
        <v/>
      </c>
      <c r="PK136" t="str">
        <f t="shared" ca="1" si="669"/>
        <v/>
      </c>
      <c r="PM136">
        <v>134</v>
      </c>
      <c r="PN136" s="7" t="s">
        <v>19</v>
      </c>
      <c r="PO136" s="202" t="str">
        <f t="shared" ca="1" si="670"/>
        <v/>
      </c>
      <c r="PP136" s="7" t="str">
        <f t="shared" ca="1" si="671"/>
        <v/>
      </c>
      <c r="PQ136" t="str">
        <f ca="1">IFERROR(VLOOKUP(PM136,$G$325:$R$409,12,FALSE),"")</f>
        <v/>
      </c>
      <c r="PR136" t="e">
        <f ca="1">VLOOKUP(PM136,$G$324:$Q$409,11,FALSE)</f>
        <v>#N/A</v>
      </c>
      <c r="PS136" s="7" t="str">
        <f ca="1">VLOOKUP(PQ136,$R$325:$Y$409,8,FALSE)</f>
        <v>- -</v>
      </c>
      <c r="PT136" s="7">
        <f ca="1">ReSt</f>
        <v>-4</v>
      </c>
      <c r="PU136" s="7" t="e">
        <f t="shared" ca="1" si="672"/>
        <v>#N/A</v>
      </c>
      <c r="PV136" s="7" t="e">
        <f t="shared" ca="1" si="673"/>
        <v>#N/A</v>
      </c>
      <c r="PW136" s="7" t="str">
        <f ca="1">VLOOKUP(PQ136,$R$325:$AK$409,8,FALSE)</f>
        <v>- -</v>
      </c>
      <c r="PX136" s="7"/>
      <c r="PY136">
        <v>134</v>
      </c>
      <c r="PZ136" s="7" t="s">
        <v>19</v>
      </c>
      <c r="QA136" t="str">
        <f t="shared" ca="1" si="674"/>
        <v/>
      </c>
      <c r="QB136" s="7" t="str">
        <f t="shared" ca="1" si="675"/>
        <v/>
      </c>
      <c r="QC136" s="7" t="str">
        <f t="shared" ca="1" si="676"/>
        <v/>
      </c>
      <c r="QD136" t="str">
        <f t="shared" ca="1" si="677"/>
        <v/>
      </c>
      <c r="QF136">
        <v>134</v>
      </c>
      <c r="QG136" s="7" t="s">
        <v>19</v>
      </c>
      <c r="QH136" s="7" t="str">
        <f t="shared" ca="1" si="678"/>
        <v/>
      </c>
      <c r="QI136" s="7" t="e">
        <f t="shared" ca="1" si="679"/>
        <v>#VALUE!</v>
      </c>
      <c r="QJ136" t="e">
        <f t="shared" ca="1" si="680"/>
        <v>#N/A</v>
      </c>
      <c r="QK136" s="7" t="e">
        <f t="shared" ca="1" si="681"/>
        <v>#N/A</v>
      </c>
      <c r="QM136">
        <v>134</v>
      </c>
      <c r="QN136" s="7" t="s">
        <v>19</v>
      </c>
      <c r="QO136" t="str">
        <f t="shared" ca="1" si="682"/>
        <v/>
      </c>
      <c r="QP136" s="7" t="str">
        <f t="shared" ca="1" si="683"/>
        <v/>
      </c>
      <c r="QQ136" t="str">
        <f t="shared" ca="1" si="684"/>
        <v/>
      </c>
    </row>
    <row r="137" spans="1:459" x14ac:dyDescent="0.25">
      <c r="A137" s="240" t="str">
        <f>IF('Character Sheet'!$B$4="Creature","N","Y")</f>
        <v>Y</v>
      </c>
      <c r="C137" s="75"/>
      <c r="D137" s="76"/>
      <c r="F137" s="75"/>
      <c r="G137" s="76"/>
      <c r="I137" s="75"/>
      <c r="J137" s="85"/>
      <c r="K137" s="85">
        <f t="shared" ca="1" si="648"/>
        <v>4</v>
      </c>
      <c r="L137" s="85">
        <f t="shared" ca="1" si="632"/>
        <v>0</v>
      </c>
      <c r="M137" s="70">
        <f t="shared" ca="1" si="643"/>
        <v>6</v>
      </c>
      <c r="O137" s="222">
        <f t="shared" ca="1" si="649"/>
        <v>395</v>
      </c>
      <c r="Q137" s="7" t="str">
        <f t="shared" si="685"/>
        <v>Runes</v>
      </c>
      <c r="R137" s="9" t="s">
        <v>1269</v>
      </c>
      <c r="S137" s="9" t="s">
        <v>1269</v>
      </c>
      <c r="T137" s="61" t="str">
        <f>SUBSTITUTE(IFERROR(IFERROR(VLOOKUP(R137,'[1]Skill Statistics'!$A$3:$C$513,2,FALSE),VLOOKUP(Q137,'[1]Skill Statistics'!$A$3:$C$513,2,FALSE)),T136),"R*","ReSt")</f>
        <v>Em/In</v>
      </c>
      <c r="U137" s="61" t="str">
        <f>IFERROR(IFERROR(VLOOKUP(R137,'[1]Skill Statistics'!$A$3:$C$513,3,FALSE),VLOOKUP(Q137,'[1]Skill Statistics'!$A$3:$C$513,3,FALSE)),U136)</f>
        <v>Pr</v>
      </c>
      <c r="V137" s="61" t="str">
        <f>IF(ISNUMBER(SEARCH("Category",R137)),"- -",IFERROR(IFERROR(VLOOKUP(Q137,[1]Professions!$A$4:$AM$288,MATCH(Profession,[1]Professions!$A$1:$AM$1,0),FALSE),VLOOKUP(Q137,Calculations!$B$91:$I$95,8,FALSE)),"- -"))</f>
        <v>6 / 8</v>
      </c>
      <c r="W137" s="60">
        <f t="shared" si="650"/>
        <v>0</v>
      </c>
      <c r="X137" s="7">
        <f ca="1">IFERROR(VLOOKUP(R137,$BS$6:$NR$519,MATCH(ActualLevel,$BS$3:$NR$3,0),FALSE),"- -")</f>
        <v>0</v>
      </c>
      <c r="Y137" s="7">
        <f t="shared" ca="1" si="640"/>
        <v>0</v>
      </c>
      <c r="Z137" s="7">
        <f ca="1">IFERROR(VLOOKUP(Y137,Charts!$BQ$2:$BR$52,2,FALSE),"- -")</f>
        <v>-25</v>
      </c>
      <c r="AA137" s="7">
        <f t="shared" ca="1" si="686"/>
        <v>0</v>
      </c>
      <c r="AB137" s="7">
        <f t="shared" ca="1" si="634"/>
        <v>0</v>
      </c>
      <c r="AC137" s="7"/>
      <c r="AD137" s="7"/>
      <c r="AE137" s="7"/>
      <c r="AF137" s="7"/>
      <c r="AG137" s="7"/>
      <c r="AH137" s="43"/>
      <c r="AI137" s="7"/>
      <c r="AJ137" s="7"/>
      <c r="AK137" s="7">
        <f t="shared" ca="1" si="687"/>
        <v>-25</v>
      </c>
      <c r="AL137" s="7"/>
      <c r="AM137" s="69">
        <f>IFERROR(VLOOKUP(R137,'[1]Skill Statistics'!$A$3:$AN$513,MATCH(Profession,'[1]Skill Statistics'!$A$2:$AN$2,0),FALSE),0)</f>
        <v>0</v>
      </c>
      <c r="AN137" s="85">
        <f>IFERROR(VLOOKUP(Q137,'[1]Skill Statistics'!$A$3:$BK$513,MATCH(Archetype,'[1]Skill Statistics'!$A$2:$BK$2,0),FALSE),0)</f>
        <v>0</v>
      </c>
      <c r="AO137" s="85">
        <f>IFERROR(VLOOKUP(Q137,'[1]Skill Statistics'!$A$3:$BB$513,MATCH(Race,'[1]Skill Statistics'!$A$2:$BB$2,0),FALSE),0)</f>
        <v>0</v>
      </c>
      <c r="AP137" s="85">
        <f t="shared" ca="1" si="651"/>
        <v>0</v>
      </c>
      <c r="AQ137" s="70"/>
      <c r="AS137" s="69">
        <f>IFERROR(VLOOKUP(Q137,'[1]Professional Skills'!$A$4:$AM$288,MATCH(Profession,'[1]Professional Skills'!$A$3:$AM$3,0),FALSE),"- -")</f>
        <v>0</v>
      </c>
      <c r="AU137" s="7">
        <f t="shared" si="636"/>
        <v>0</v>
      </c>
      <c r="AV137" s="7">
        <f t="shared" ca="1" si="635"/>
        <v>0</v>
      </c>
      <c r="AW137" t="str">
        <f t="shared" si="690"/>
        <v/>
      </c>
      <c r="AX137" t="str">
        <f>IFERROR(_xlfn.RANK.EQ(AW137,$AW$5:$AW$568),"")</f>
        <v/>
      </c>
      <c r="AY137">
        <f t="shared" si="645"/>
        <v>0</v>
      </c>
      <c r="AZ137" s="70" t="str">
        <f t="shared" si="688"/>
        <v/>
      </c>
      <c r="BB137" s="69">
        <f>IFERROR(IF(Q137="Language",VLOOKUP(R137,[1]Cultures!$B$4:$N$218,MATCH(Culture,[1]Cultures!$B$3:$N$3,0),FALSE),VLOOKUP(Q137,[1]Cultures!$B$4:$O$212,MATCH(Culture,[1]Cultures!$B$3:$O$3,0),FALSE)),"- -")</f>
        <v>0</v>
      </c>
      <c r="BD137">
        <f t="shared" ca="1" si="631"/>
        <v>0</v>
      </c>
      <c r="BE137" t="str">
        <f t="shared" si="897"/>
        <v/>
      </c>
      <c r="BI137" s="7">
        <f t="shared" si="689"/>
        <v>0</v>
      </c>
      <c r="BK137" s="7"/>
      <c r="BL137" s="70">
        <f t="shared" si="646"/>
        <v>0</v>
      </c>
      <c r="BN137" s="69">
        <f>IFERROR(VLOOKUP(V137,Charts!$BT$2:$BV$14,3,FALSE),"- -")</f>
        <v>0.38461538461538464</v>
      </c>
      <c r="BO137" s="85">
        <f t="shared" ca="1" si="652"/>
        <v>0.85478904401848532</v>
      </c>
      <c r="BP137" s="70">
        <f t="shared" ca="1" si="898"/>
        <v>395</v>
      </c>
      <c r="BR137" s="7">
        <v>132</v>
      </c>
      <c r="BS137" s="9" t="str">
        <f ca="1">VLOOKUP(BR137,$O$3:$R$568,4,FALSE)</f>
        <v>Vehicles Lore</v>
      </c>
      <c r="BT137" s="7" t="str">
        <f ca="1">VLOOKUP(BS137,$R$3:$V$568,5,FALSE)</f>
        <v>2 / 3</v>
      </c>
      <c r="BU137" s="7">
        <f ca="1">VLOOKUP(BT137,Charts!$BT$2:$BV$14,3,FALSE)</f>
        <v>0.84615384615384615</v>
      </c>
      <c r="BV137" s="7" t="str">
        <f t="shared" ca="1" si="691"/>
        <v>2</v>
      </c>
      <c r="BW137" s="7" t="str">
        <f t="shared" ca="1" si="692"/>
        <v>3</v>
      </c>
      <c r="BY137" s="7">
        <f t="shared" ca="1" si="693"/>
        <v>0.95318564820398222</v>
      </c>
      <c r="BZ137" s="7">
        <f t="shared" ca="1" si="694"/>
        <v>-0.10703180205013607</v>
      </c>
      <c r="CA137" s="7">
        <f t="shared" ca="1" si="695"/>
        <v>0</v>
      </c>
      <c r="CB137" s="7">
        <f t="shared" ca="1" si="696"/>
        <v>0</v>
      </c>
      <c r="CC137" s="7">
        <f ca="1">IFERROR(IF(CC136+CB137&gt;CD$4,CC136,CC136+CB137),"")</f>
        <v>38</v>
      </c>
      <c r="CD137" s="7">
        <f t="shared" ca="1" si="899"/>
        <v>0</v>
      </c>
      <c r="CE137" s="7">
        <f t="shared" ca="1" si="697"/>
        <v>0.91187509983860704</v>
      </c>
      <c r="CF137" s="7">
        <f t="shared" ca="1" si="698"/>
        <v>-6.5721253684760894E-2</v>
      </c>
      <c r="CG137" s="7">
        <f t="shared" ca="1" si="699"/>
        <v>0</v>
      </c>
      <c r="CH137" s="7">
        <f t="shared" ca="1" si="700"/>
        <v>0</v>
      </c>
      <c r="CI137" s="7">
        <f ca="1">IFERROR(IF(CI136+CH137&gt;CJ$4,CI136,CI136+CH137),"")</f>
        <v>60</v>
      </c>
      <c r="CJ137" s="7">
        <f t="shared" ca="1" si="900"/>
        <v>0</v>
      </c>
      <c r="CK137" s="7">
        <f t="shared" ca="1" si="701"/>
        <v>0.44867149722276811</v>
      </c>
      <c r="CL137" s="7">
        <f t="shared" ca="1" si="702"/>
        <v>0.39748234893107803</v>
      </c>
      <c r="CM137" s="7">
        <f t="shared" ca="1" si="703"/>
        <v>1</v>
      </c>
      <c r="CN137" s="7" t="str">
        <f t="shared" ca="1" si="704"/>
        <v>2</v>
      </c>
      <c r="CO137" s="7">
        <f ca="1">IFERROR(IF(CO136+CN137&gt;CP$4,CO136,CO136+CN137),"")</f>
        <v>60</v>
      </c>
      <c r="CP137" s="7">
        <f t="shared" ca="1" si="901"/>
        <v>0</v>
      </c>
      <c r="CQ137" s="7">
        <f t="shared" ca="1" si="705"/>
        <v>6.575937423580458E-2</v>
      </c>
      <c r="CR137" s="7">
        <f t="shared" ca="1" si="706"/>
        <v>0.78039447191804157</v>
      </c>
      <c r="CS137" s="7">
        <f t="shared" ca="1" si="707"/>
        <v>1</v>
      </c>
      <c r="CT137" s="7" t="str">
        <f t="shared" ca="1" si="708"/>
        <v>2</v>
      </c>
      <c r="CU137" s="7">
        <f ca="1">IFERROR(IF(CU136+CT137&gt;CV$4,CU136,CU136+CT137),"")</f>
        <v>60</v>
      </c>
      <c r="CV137" s="7">
        <f t="shared" ca="1" si="902"/>
        <v>0</v>
      </c>
      <c r="CW137" s="7">
        <f t="shared" ca="1" si="709"/>
        <v>0.35790205937949782</v>
      </c>
      <c r="CX137" s="7">
        <f t="shared" ca="1" si="710"/>
        <v>0.48825178677434833</v>
      </c>
      <c r="CY137" s="7">
        <f t="shared" ca="1" si="711"/>
        <v>1</v>
      </c>
      <c r="CZ137" s="7" t="str">
        <f t="shared" ca="1" si="712"/>
        <v>2</v>
      </c>
      <c r="DA137" s="7">
        <f ca="1">IFERROR(IF(DA136+CZ137&gt;DB$4,DA136,DA136+CZ137),"")</f>
        <v>60</v>
      </c>
      <c r="DB137" s="7">
        <f t="shared" ca="1" si="903"/>
        <v>0</v>
      </c>
      <c r="DC137" s="7">
        <f t="shared" ca="1" si="713"/>
        <v>0.99938483078729767</v>
      </c>
      <c r="DD137" s="7">
        <f t="shared" ca="1" si="714"/>
        <v>-0.15323098463345153</v>
      </c>
      <c r="DE137" s="7">
        <f t="shared" ca="1" si="715"/>
        <v>0</v>
      </c>
      <c r="DF137" s="7">
        <f t="shared" ca="1" si="716"/>
        <v>0</v>
      </c>
      <c r="DG137" s="7">
        <f ca="1">IFERROR(IF(DG136+DF137&gt;DH$4,DG136,DG136+DF137),"")</f>
        <v>60</v>
      </c>
      <c r="DH137" s="7">
        <f t="shared" ca="1" si="904"/>
        <v>0</v>
      </c>
      <c r="DI137" s="7">
        <f t="shared" ca="1" si="717"/>
        <v>1.0178132756266889E-2</v>
      </c>
      <c r="DJ137" s="7">
        <f t="shared" ca="1" si="718"/>
        <v>0.83597571339757926</v>
      </c>
      <c r="DK137" s="7">
        <f t="shared" ca="1" si="719"/>
        <v>2</v>
      </c>
      <c r="DL137" s="7">
        <f t="shared" ca="1" si="720"/>
        <v>5</v>
      </c>
      <c r="DM137" s="7">
        <f ca="1">IFERROR(IF(DM136+DL137&gt;DN$4,DM136,DM136+DL137),"")</f>
        <v>60</v>
      </c>
      <c r="DN137" s="7">
        <f t="shared" ca="1" si="905"/>
        <v>0</v>
      </c>
      <c r="DO137" s="7">
        <f t="shared" ca="1" si="721"/>
        <v>0.40234053890800148</v>
      </c>
      <c r="DP137" s="7">
        <f t="shared" ca="1" si="722"/>
        <v>0.44381330724584467</v>
      </c>
      <c r="DQ137" s="7">
        <f t="shared" ca="1" si="723"/>
        <v>1</v>
      </c>
      <c r="DR137" s="7" t="str">
        <f t="shared" ca="1" si="724"/>
        <v>2</v>
      </c>
      <c r="DS137" s="7">
        <f ca="1">IFERROR(IF(DS136+DR137&gt;DT$4,DS136,DS136+DR137),"")</f>
        <v>60</v>
      </c>
      <c r="DT137" s="7">
        <f t="shared" ca="1" si="906"/>
        <v>0</v>
      </c>
      <c r="DU137" s="7">
        <f t="shared" ca="1" si="725"/>
        <v>0.90726820503725436</v>
      </c>
      <c r="DV137" s="7">
        <f t="shared" ca="1" si="726"/>
        <v>-6.1114358883408215E-2</v>
      </c>
      <c r="DW137" s="7">
        <f t="shared" ca="1" si="727"/>
        <v>0</v>
      </c>
      <c r="DX137" s="7">
        <f t="shared" ca="1" si="728"/>
        <v>0</v>
      </c>
      <c r="DY137" s="7">
        <f ca="1">IFERROR(IF(DY136+DX137&gt;DZ$4,DY136,DY136+DX137),"")</f>
        <v>60</v>
      </c>
      <c r="DZ137" s="7">
        <f t="shared" ca="1" si="907"/>
        <v>0</v>
      </c>
      <c r="EA137" s="7">
        <f t="shared" ca="1" si="729"/>
        <v>9.3182228013757529E-2</v>
      </c>
      <c r="EB137" s="7">
        <f t="shared" ca="1" si="730"/>
        <v>0.75297161814008862</v>
      </c>
      <c r="EC137" s="7">
        <f t="shared" ca="1" si="731"/>
        <v>1</v>
      </c>
      <c r="ED137" s="7" t="str">
        <f t="shared" ca="1" si="732"/>
        <v>2</v>
      </c>
      <c r="EE137" s="7">
        <f ca="1">IFERROR(IF(EE136+ED137&gt;EF$4,EE136,EE136+ED137),"")</f>
        <v>60</v>
      </c>
      <c r="EF137" s="7">
        <f t="shared" ca="1" si="908"/>
        <v>0</v>
      </c>
      <c r="EG137" s="7">
        <f t="shared" ca="1" si="733"/>
        <v>0.25941543248552434</v>
      </c>
      <c r="EH137" s="7">
        <f t="shared" ca="1" si="734"/>
        <v>0.5867384136683218</v>
      </c>
      <c r="EI137" s="7">
        <f t="shared" ca="1" si="735"/>
        <v>1</v>
      </c>
      <c r="EJ137" s="7" t="str">
        <f t="shared" ca="1" si="736"/>
        <v>2</v>
      </c>
      <c r="EK137" s="7">
        <f ca="1">IFERROR(IF(EK136+EJ137&gt;EL$4,EK136,EK136+EJ137),"")</f>
        <v>60</v>
      </c>
      <c r="EL137" s="7">
        <f t="shared" ca="1" si="909"/>
        <v>0</v>
      </c>
      <c r="EM137" s="7">
        <f t="shared" ca="1" si="737"/>
        <v>0.90526885776014909</v>
      </c>
      <c r="EN137" s="7">
        <f t="shared" ca="1" si="738"/>
        <v>-5.9115011606302947E-2</v>
      </c>
      <c r="EO137" s="7">
        <f t="shared" ca="1" si="739"/>
        <v>0</v>
      </c>
      <c r="EP137" s="7">
        <f t="shared" ca="1" si="740"/>
        <v>0</v>
      </c>
      <c r="EQ137" s="7">
        <f ca="1">IFERROR(IF(EQ136+EP137&gt;ER$4,EQ136,EQ136+EP137),"")</f>
        <v>60</v>
      </c>
      <c r="ER137" s="7">
        <f t="shared" ca="1" si="910"/>
        <v>0</v>
      </c>
      <c r="ES137" s="7">
        <f t="shared" ca="1" si="741"/>
        <v>0.22111597603523037</v>
      </c>
      <c r="ET137" s="7">
        <f t="shared" ca="1" si="742"/>
        <v>0.62503787011861578</v>
      </c>
      <c r="EU137" s="7">
        <f t="shared" ca="1" si="743"/>
        <v>1</v>
      </c>
      <c r="EV137" s="7" t="str">
        <f t="shared" ca="1" si="744"/>
        <v>2</v>
      </c>
      <c r="EW137" s="7">
        <f ca="1">IFERROR(IF(EW136+EV137&gt;EX$4,EW136,EW136+EV137),"")</f>
        <v>60</v>
      </c>
      <c r="EX137" s="7">
        <f t="shared" ca="1" si="911"/>
        <v>0</v>
      </c>
      <c r="EY137" s="7">
        <f t="shared" ca="1" si="745"/>
        <v>0.87325094249483259</v>
      </c>
      <c r="EZ137" s="7">
        <f t="shared" ca="1" si="746"/>
        <v>-2.7097096340986448E-2</v>
      </c>
      <c r="FA137" s="7">
        <f t="shared" ca="1" si="747"/>
        <v>0</v>
      </c>
      <c r="FB137" s="7">
        <f t="shared" ca="1" si="748"/>
        <v>0</v>
      </c>
      <c r="FC137" s="7">
        <f ca="1">IFERROR(IF(FC136+FB137&gt;FD$4,FC136,FC136+FB137),"")</f>
        <v>60</v>
      </c>
      <c r="FD137" s="7">
        <f t="shared" ca="1" si="912"/>
        <v>0</v>
      </c>
      <c r="FE137" s="7">
        <f t="shared" ca="1" si="749"/>
        <v>3.1281173502951676E-2</v>
      </c>
      <c r="FF137" s="7">
        <f t="shared" ca="1" si="750"/>
        <v>0.81487267265089447</v>
      </c>
      <c r="FG137" s="7">
        <f t="shared" ca="1" si="751"/>
        <v>2</v>
      </c>
      <c r="FH137" s="7">
        <f t="shared" ca="1" si="752"/>
        <v>5</v>
      </c>
      <c r="FI137" s="7">
        <f ca="1">IFERROR(IF(FI136+FH137&gt;FJ$4,FI136,FI136+FH137),"")</f>
        <v>60</v>
      </c>
      <c r="FJ137" s="7">
        <f t="shared" ca="1" si="913"/>
        <v>0</v>
      </c>
      <c r="FK137" s="7">
        <f t="shared" ca="1" si="753"/>
        <v>0.69146763214881146</v>
      </c>
      <c r="FL137" s="7">
        <f t="shared" ca="1" si="754"/>
        <v>0.15468621400503468</v>
      </c>
      <c r="FM137" s="7">
        <f t="shared" ca="1" si="755"/>
        <v>1</v>
      </c>
      <c r="FN137" s="7" t="str">
        <f t="shared" ca="1" si="756"/>
        <v>2</v>
      </c>
      <c r="FO137" s="7">
        <f ca="1">IFERROR(IF(FO136+FN137&gt;FP$4,FO136,FO136+FN137),"")</f>
        <v>60</v>
      </c>
      <c r="FP137" s="7">
        <f t="shared" ca="1" si="914"/>
        <v>0</v>
      </c>
      <c r="FQ137" s="7">
        <f t="shared" ca="1" si="757"/>
        <v>0.59806734323436417</v>
      </c>
      <c r="FR137" s="7">
        <f t="shared" ca="1" si="758"/>
        <v>0.24808650291948198</v>
      </c>
      <c r="FS137" s="7">
        <f t="shared" ca="1" si="759"/>
        <v>1</v>
      </c>
      <c r="FT137" s="7" t="str">
        <f t="shared" ca="1" si="760"/>
        <v>2</v>
      </c>
      <c r="FU137" s="7">
        <f ca="1">IFERROR(IF(FU136+FT137&gt;FV$4,FU136,FU136+FT137),"")</f>
        <v>60</v>
      </c>
      <c r="FV137" s="7">
        <f t="shared" ca="1" si="915"/>
        <v>0</v>
      </c>
      <c r="FW137" s="7">
        <f t="shared" ca="1" si="761"/>
        <v>0.46740798381918458</v>
      </c>
      <c r="FX137" s="7">
        <f t="shared" ca="1" si="762"/>
        <v>0.37874586233466156</v>
      </c>
      <c r="FY137" s="7">
        <f t="shared" ca="1" si="763"/>
        <v>1</v>
      </c>
      <c r="FZ137" s="7" t="str">
        <f t="shared" ca="1" si="764"/>
        <v>2</v>
      </c>
      <c r="GA137" s="7">
        <f ca="1">IFERROR(IF(GA136+FZ137&gt;GB$4,GA136,GA136+FZ137),"")</f>
        <v>60</v>
      </c>
      <c r="GB137" s="7">
        <f t="shared" ca="1" si="916"/>
        <v>0</v>
      </c>
      <c r="GC137" s="7">
        <f t="shared" ca="1" si="765"/>
        <v>0.57448709147546961</v>
      </c>
      <c r="GD137" s="7">
        <f t="shared" ca="1" si="766"/>
        <v>0.27166675467837653</v>
      </c>
      <c r="GE137" s="7">
        <f t="shared" ca="1" si="767"/>
        <v>1</v>
      </c>
      <c r="GF137" s="7" t="str">
        <f t="shared" ca="1" si="768"/>
        <v>2</v>
      </c>
      <c r="GG137" s="7">
        <f ca="1">IFERROR(IF(GG136+GF137&gt;GH$4,GG136,GG136+GF137),"")</f>
        <v>60</v>
      </c>
      <c r="GH137" s="7">
        <f t="shared" ca="1" si="917"/>
        <v>0</v>
      </c>
      <c r="GI137" s="7">
        <f t="shared" ca="1" si="769"/>
        <v>0.26737539233464724</v>
      </c>
      <c r="GJ137" s="7">
        <f t="shared" ca="1" si="770"/>
        <v>0.5787784538191989</v>
      </c>
      <c r="GK137" s="7">
        <f t="shared" ca="1" si="771"/>
        <v>1</v>
      </c>
      <c r="GL137" s="7" t="str">
        <f t="shared" ca="1" si="772"/>
        <v>2</v>
      </c>
      <c r="GM137" s="7">
        <f ca="1">IFERROR(IF(GM136+GL137&gt;GN$4,GM136,GM136+GL137),"")</f>
        <v>60</v>
      </c>
      <c r="GN137" s="7">
        <f t="shared" ca="1" si="918"/>
        <v>0</v>
      </c>
      <c r="GO137" s="7">
        <f t="shared" ca="1" si="773"/>
        <v>0.69313600747084947</v>
      </c>
      <c r="GP137" s="7">
        <f t="shared" ca="1" si="774"/>
        <v>0.15301783868299668</v>
      </c>
      <c r="GQ137" s="7">
        <f t="shared" ca="1" si="775"/>
        <v>1</v>
      </c>
      <c r="GR137" s="7" t="str">
        <f t="shared" ca="1" si="776"/>
        <v>2</v>
      </c>
      <c r="GS137" s="7">
        <f ca="1">IFERROR(IF(GS136+GR137&gt;GT$4,GS136,GS136+GR137),"")</f>
        <v>60</v>
      </c>
      <c r="GT137" s="7">
        <f t="shared" ca="1" si="919"/>
        <v>0</v>
      </c>
      <c r="GU137" s="7">
        <f t="shared" ca="1" si="777"/>
        <v>0.30795611153653191</v>
      </c>
      <c r="GV137" s="7">
        <f t="shared" ca="1" si="778"/>
        <v>0.53819773461731424</v>
      </c>
      <c r="GW137" s="7">
        <f t="shared" ca="1" si="779"/>
        <v>1</v>
      </c>
      <c r="GX137" s="7" t="str">
        <f t="shared" ca="1" si="780"/>
        <v>2</v>
      </c>
      <c r="GY137" s="7">
        <f ca="1">IFERROR(IF(GY136+GX137&gt;GZ$4,GY136,GY136+GX137),"")</f>
        <v>60</v>
      </c>
      <c r="GZ137" s="7">
        <f t="shared" ca="1" si="920"/>
        <v>0</v>
      </c>
      <c r="HA137" s="7">
        <f t="shared" ca="1" si="781"/>
        <v>0.87953403984762735</v>
      </c>
      <c r="HB137" s="7">
        <f t="shared" ca="1" si="782"/>
        <v>-3.3380193693781202E-2</v>
      </c>
      <c r="HC137" s="7">
        <f t="shared" ca="1" si="783"/>
        <v>0</v>
      </c>
      <c r="HD137" s="7">
        <f t="shared" ca="1" si="784"/>
        <v>0</v>
      </c>
      <c r="HE137" s="7">
        <f ca="1">IFERROR(IF(HE136+HD137&gt;HF$4,HE136,HE136+HD137),"")</f>
        <v>60</v>
      </c>
      <c r="HF137" s="7">
        <f t="shared" ca="1" si="921"/>
        <v>0</v>
      </c>
      <c r="HG137" s="7">
        <f t="shared" ca="1" si="785"/>
        <v>0.35170501165920809</v>
      </c>
      <c r="HH137" s="7">
        <f t="shared" ca="1" si="786"/>
        <v>0.49444883449463806</v>
      </c>
      <c r="HI137" s="7">
        <f t="shared" ca="1" si="787"/>
        <v>1</v>
      </c>
      <c r="HJ137" s="7" t="str">
        <f t="shared" ca="1" si="788"/>
        <v>2</v>
      </c>
      <c r="HK137" s="7">
        <f ca="1">IFERROR(IF(HK136+HJ137&gt;HL$4,HK136,HK136+HJ137),"")</f>
        <v>60</v>
      </c>
      <c r="HL137" s="7">
        <f t="shared" ca="1" si="922"/>
        <v>0</v>
      </c>
      <c r="HM137" s="7">
        <f t="shared" ca="1" si="789"/>
        <v>0.30692866460607804</v>
      </c>
      <c r="HN137" s="7">
        <f t="shared" ca="1" si="790"/>
        <v>0.53922518154776811</v>
      </c>
      <c r="HO137" s="7">
        <f t="shared" ca="1" si="791"/>
        <v>1</v>
      </c>
      <c r="HP137" s="7" t="str">
        <f t="shared" ca="1" si="792"/>
        <v>2</v>
      </c>
      <c r="HQ137" s="7">
        <f ca="1">IFERROR(IF(HQ136+HP137&gt;HR$4,HQ136,HQ136+HP137),"")</f>
        <v>60</v>
      </c>
      <c r="HR137" s="7">
        <f t="shared" ca="1" si="923"/>
        <v>0</v>
      </c>
      <c r="HS137" s="7">
        <f t="shared" ca="1" si="793"/>
        <v>0.14976379125715433</v>
      </c>
      <c r="HT137" s="7">
        <f t="shared" ca="1" si="794"/>
        <v>0.69639005489669181</v>
      </c>
      <c r="HU137" s="7">
        <f t="shared" ca="1" si="795"/>
        <v>1</v>
      </c>
      <c r="HV137" s="7" t="str">
        <f t="shared" ca="1" si="796"/>
        <v>2</v>
      </c>
      <c r="HW137" s="7">
        <f ca="1">IFERROR(IF(HW136+HV137&gt;HX$4,HW136,HW136+HV137),"")</f>
        <v>60</v>
      </c>
      <c r="HX137" s="7">
        <f t="shared" ca="1" si="924"/>
        <v>0</v>
      </c>
      <c r="HY137" s="7">
        <f t="shared" ca="1" si="797"/>
        <v>2.1939587125880289E-2</v>
      </c>
      <c r="HZ137" s="7">
        <f t="shared" ca="1" si="798"/>
        <v>0.82421425902796586</v>
      </c>
      <c r="IA137" s="7">
        <f t="shared" ca="1" si="799"/>
        <v>2</v>
      </c>
      <c r="IB137" s="7">
        <f t="shared" ca="1" si="800"/>
        <v>5</v>
      </c>
      <c r="IC137" s="7">
        <f ca="1">IFERROR(IF(IC136+IB137&gt;ID$4,IC136,IC136+IB137),"")</f>
        <v>60</v>
      </c>
      <c r="ID137" s="7">
        <f t="shared" ca="1" si="925"/>
        <v>0</v>
      </c>
      <c r="IE137" s="7">
        <f t="shared" ca="1" si="801"/>
        <v>0.50721924235986859</v>
      </c>
      <c r="IF137" s="7">
        <f t="shared" ca="1" si="802"/>
        <v>0.33893460379397755</v>
      </c>
      <c r="IG137" s="7">
        <f t="shared" ca="1" si="803"/>
        <v>1</v>
      </c>
      <c r="IH137" s="7" t="str">
        <f t="shared" ca="1" si="804"/>
        <v>2</v>
      </c>
      <c r="II137" s="7">
        <f ca="1">IFERROR(IF(II136+IH137&gt;IJ$4,II136,II136+IH137),"")</f>
        <v>60</v>
      </c>
      <c r="IJ137" s="7">
        <f t="shared" ca="1" si="926"/>
        <v>0</v>
      </c>
      <c r="IK137" s="7">
        <f t="shared" ca="1" si="805"/>
        <v>0.18511176834105292</v>
      </c>
      <c r="IL137" s="7">
        <f t="shared" ca="1" si="806"/>
        <v>0.66104207781279323</v>
      </c>
      <c r="IM137" s="7">
        <f t="shared" ca="1" si="807"/>
        <v>1</v>
      </c>
      <c r="IN137" s="7" t="str">
        <f t="shared" ca="1" si="808"/>
        <v>2</v>
      </c>
      <c r="IO137" s="7">
        <f ca="1">IFERROR(IF(IO136+IN137&gt;IP$4,IO136,IO136+IN137),"")</f>
        <v>60</v>
      </c>
      <c r="IP137" s="7">
        <f t="shared" ca="1" si="927"/>
        <v>0</v>
      </c>
      <c r="IQ137" s="7">
        <f t="shared" ca="1" si="809"/>
        <v>0.36478667712224566</v>
      </c>
      <c r="IR137" s="7">
        <f t="shared" ca="1" si="810"/>
        <v>0.48136716903160048</v>
      </c>
      <c r="IS137" s="7">
        <f t="shared" ca="1" si="811"/>
        <v>1</v>
      </c>
      <c r="IT137" s="7" t="str">
        <f t="shared" ca="1" si="812"/>
        <v>2</v>
      </c>
      <c r="IU137" s="7">
        <f ca="1">IFERROR(IF(IU136+IT137&gt;IV$4,IU136,IU136+IT137),"")</f>
        <v>60</v>
      </c>
      <c r="IV137" s="7">
        <f t="shared" ca="1" si="928"/>
        <v>0</v>
      </c>
      <c r="IW137" s="7">
        <f t="shared" ca="1" si="813"/>
        <v>0.55070663417897647</v>
      </c>
      <c r="IX137" s="7">
        <f t="shared" ca="1" si="814"/>
        <v>0.29544721197486967</v>
      </c>
      <c r="IY137" s="7">
        <f t="shared" ca="1" si="815"/>
        <v>1</v>
      </c>
      <c r="IZ137" s="7" t="str">
        <f t="shared" ca="1" si="816"/>
        <v>2</v>
      </c>
      <c r="JA137" s="7">
        <f ca="1">IFERROR(IF(JA136+IZ137&gt;JB$4,JA136,JA136+IZ137),"")</f>
        <v>60</v>
      </c>
      <c r="JB137" s="7">
        <f t="shared" ca="1" si="929"/>
        <v>0</v>
      </c>
      <c r="JC137" s="7">
        <f t="shared" ca="1" si="817"/>
        <v>0.26868492405605682</v>
      </c>
      <c r="JD137" s="7">
        <f t="shared" ca="1" si="818"/>
        <v>0.57746892209778933</v>
      </c>
      <c r="JE137" s="7">
        <f t="shared" ca="1" si="819"/>
        <v>1</v>
      </c>
      <c r="JF137" s="7" t="str">
        <f t="shared" ca="1" si="820"/>
        <v>2</v>
      </c>
      <c r="JG137" s="7">
        <f ca="1">IFERROR(IF(JG136+JF137&gt;JH$4,JG136,JG136+JF137),"")</f>
        <v>60</v>
      </c>
      <c r="JH137" s="7">
        <f t="shared" ca="1" si="930"/>
        <v>0</v>
      </c>
      <c r="JI137" s="7">
        <f t="shared" ca="1" si="821"/>
        <v>0.52986695658958483</v>
      </c>
      <c r="JJ137" s="7">
        <f t="shared" ca="1" si="822"/>
        <v>0.31628688956426132</v>
      </c>
      <c r="JK137" s="7">
        <f t="shared" ca="1" si="823"/>
        <v>1</v>
      </c>
      <c r="JL137" s="7" t="str">
        <f t="shared" ca="1" si="824"/>
        <v>2</v>
      </c>
      <c r="JM137" s="7">
        <f ca="1">IFERROR(IF(JM136+JL137&gt;JN$4,JM136,JM136+JL137),"")</f>
        <v>60</v>
      </c>
      <c r="JN137" s="7">
        <f t="shared" ca="1" si="931"/>
        <v>0</v>
      </c>
      <c r="JO137" s="7">
        <f t="shared" ca="1" si="825"/>
        <v>0.97777004474009876</v>
      </c>
      <c r="JP137" s="7">
        <f t="shared" ca="1" si="826"/>
        <v>-0.13161619858625262</v>
      </c>
      <c r="JQ137" s="7">
        <f t="shared" ca="1" si="827"/>
        <v>0</v>
      </c>
      <c r="JR137" s="7">
        <f t="shared" ca="1" si="828"/>
        <v>0</v>
      </c>
      <c r="JS137" s="7">
        <f ca="1">IFERROR(IF(JS136+JR137&gt;JT$4,JS136,JS136+JR137),"")</f>
        <v>60</v>
      </c>
      <c r="JT137" s="7">
        <f t="shared" ca="1" si="932"/>
        <v>0</v>
      </c>
      <c r="JU137" s="7">
        <f t="shared" ca="1" si="829"/>
        <v>0.73542413204409829</v>
      </c>
      <c r="JV137" s="7">
        <f t="shared" ca="1" si="830"/>
        <v>0.11072971410974786</v>
      </c>
      <c r="JW137" s="7">
        <f t="shared" ca="1" si="831"/>
        <v>1</v>
      </c>
      <c r="JX137" s="7" t="str">
        <f t="shared" ca="1" si="832"/>
        <v>2</v>
      </c>
      <c r="JY137" s="7">
        <f ca="1">IFERROR(IF(JY136+JX137&gt;JZ$4,JY136,JY136+JX137),"")</f>
        <v>60</v>
      </c>
      <c r="JZ137" s="7">
        <f t="shared" ca="1" si="933"/>
        <v>0</v>
      </c>
      <c r="KA137" s="7">
        <f t="shared" ca="1" si="833"/>
        <v>0.28471161510118348</v>
      </c>
      <c r="KB137" s="7">
        <f t="shared" ca="1" si="834"/>
        <v>0.56144223105266267</v>
      </c>
      <c r="KC137" s="7">
        <f t="shared" ca="1" si="835"/>
        <v>1</v>
      </c>
      <c r="KD137" s="7" t="str">
        <f t="shared" ca="1" si="836"/>
        <v>2</v>
      </c>
      <c r="KE137" s="7">
        <f ca="1">IFERROR(IF(KE136+KD137&gt;KF$4,KE136,KE136+KD137),"")</f>
        <v>60</v>
      </c>
      <c r="KF137" s="7">
        <f t="shared" ca="1" si="934"/>
        <v>0</v>
      </c>
      <c r="KG137" s="7">
        <f t="shared" ca="1" si="837"/>
        <v>0.95899367610471875</v>
      </c>
      <c r="KH137" s="7">
        <f t="shared" ca="1" si="838"/>
        <v>-0.11283982995087261</v>
      </c>
      <c r="KI137" s="7">
        <f t="shared" ca="1" si="839"/>
        <v>0</v>
      </c>
      <c r="KJ137" s="7">
        <f t="shared" ca="1" si="840"/>
        <v>0</v>
      </c>
      <c r="KK137" s="7">
        <f ca="1">IFERROR(IF(KK136+KJ137&gt;KL$4,KK136,KK136+KJ137),"")</f>
        <v>60</v>
      </c>
      <c r="KL137" s="7">
        <f t="shared" ca="1" si="935"/>
        <v>0</v>
      </c>
      <c r="KM137" s="7">
        <f t="shared" ca="1" si="841"/>
        <v>0.561225637481927</v>
      </c>
      <c r="KN137" s="7">
        <f t="shared" ca="1" si="842"/>
        <v>0.28492820867191915</v>
      </c>
      <c r="KO137" s="7">
        <f t="shared" ca="1" si="843"/>
        <v>1</v>
      </c>
      <c r="KP137" s="7" t="str">
        <f t="shared" ca="1" si="844"/>
        <v>2</v>
      </c>
      <c r="KQ137" s="7">
        <f ca="1">IFERROR(IF(KQ136+KP137&gt;KR$4,KQ136,KQ136+KP137),"")</f>
        <v>60</v>
      </c>
      <c r="KR137" s="7">
        <f t="shared" ca="1" si="936"/>
        <v>0</v>
      </c>
      <c r="KS137" s="7">
        <f t="shared" ca="1" si="845"/>
        <v>0.17346249131649794</v>
      </c>
      <c r="KT137" s="7">
        <f t="shared" ca="1" si="846"/>
        <v>0.67269135483734821</v>
      </c>
      <c r="KU137" s="7">
        <f t="shared" ca="1" si="847"/>
        <v>1</v>
      </c>
      <c r="KV137" s="7" t="str">
        <f t="shared" ca="1" si="848"/>
        <v>2</v>
      </c>
      <c r="KW137" s="7">
        <f ca="1">IFERROR(IF(KW136+KV137&gt;KX$4,KW136,KW136+KV137),"")</f>
        <v>60</v>
      </c>
      <c r="KX137" s="7">
        <f t="shared" ca="1" si="937"/>
        <v>0</v>
      </c>
      <c r="KY137" s="7">
        <f t="shared" ca="1" si="849"/>
        <v>0.12793918429638673</v>
      </c>
      <c r="KZ137" s="7">
        <f t="shared" ca="1" si="850"/>
        <v>0.71821466185745941</v>
      </c>
      <c r="LA137" s="7">
        <f t="shared" ca="1" si="851"/>
        <v>1</v>
      </c>
      <c r="LB137" s="7" t="str">
        <f t="shared" ca="1" si="852"/>
        <v>2</v>
      </c>
      <c r="LC137" s="7">
        <f ca="1">IFERROR(IF(LC136+LB137&gt;LD$4,LC136,LC136+LB137),"")</f>
        <v>60</v>
      </c>
      <c r="LD137" s="7">
        <f t="shared" ca="1" si="938"/>
        <v>0</v>
      </c>
      <c r="LE137" s="7">
        <f t="shared" ca="1" si="853"/>
        <v>0.6379893543817664</v>
      </c>
      <c r="LF137" s="7">
        <f t="shared" ca="1" si="854"/>
        <v>0.20816449177207974</v>
      </c>
      <c r="LG137" s="7">
        <f t="shared" ca="1" si="855"/>
        <v>1</v>
      </c>
      <c r="LH137" s="7" t="str">
        <f t="shared" ca="1" si="856"/>
        <v>2</v>
      </c>
      <c r="LI137" s="7">
        <f ca="1">IFERROR(IF(LI136+LH137&gt;LJ$4,LI136,LI136+LH137),"")</f>
        <v>60</v>
      </c>
      <c r="LJ137" s="7">
        <f t="shared" ca="1" si="939"/>
        <v>0</v>
      </c>
      <c r="LK137" s="7">
        <f t="shared" ca="1" si="857"/>
        <v>5.4430115859098405E-2</v>
      </c>
      <c r="LL137" s="7">
        <f t="shared" ca="1" si="858"/>
        <v>0.79172373029474774</v>
      </c>
      <c r="LM137" s="7">
        <f t="shared" ca="1" si="859"/>
        <v>1</v>
      </c>
      <c r="LN137" s="7" t="str">
        <f t="shared" ca="1" si="860"/>
        <v>2</v>
      </c>
      <c r="LO137" s="7">
        <f ca="1">IFERROR(IF(LO136+LN137&gt;LP$4,LO136,LO136+LN137),"")</f>
        <v>60</v>
      </c>
      <c r="LP137" s="7">
        <f t="shared" ca="1" si="940"/>
        <v>0</v>
      </c>
      <c r="LQ137" s="7">
        <f t="shared" ca="1" si="861"/>
        <v>1.111345806346542E-2</v>
      </c>
      <c r="LR137" s="7">
        <f t="shared" ca="1" si="862"/>
        <v>0.83504038809038073</v>
      </c>
      <c r="LS137" s="7">
        <f t="shared" ca="1" si="863"/>
        <v>2</v>
      </c>
      <c r="LT137" s="7">
        <f t="shared" ca="1" si="864"/>
        <v>5</v>
      </c>
      <c r="LU137" s="7">
        <f ca="1">IFERROR(IF(LU136+LT137&gt;LV$4,LU136,LU136+LT137),"")</f>
        <v>60</v>
      </c>
      <c r="LV137" s="7">
        <f t="shared" ca="1" si="941"/>
        <v>0</v>
      </c>
      <c r="LW137" s="7">
        <f t="shared" ca="1" si="865"/>
        <v>0.5444021215422864</v>
      </c>
      <c r="LX137" s="7">
        <f t="shared" ca="1" si="866"/>
        <v>0.30175172461155975</v>
      </c>
      <c r="LY137" s="7">
        <f t="shared" ca="1" si="867"/>
        <v>1</v>
      </c>
      <c r="LZ137" s="7" t="str">
        <f t="shared" ca="1" si="868"/>
        <v>2</v>
      </c>
      <c r="MA137" s="7">
        <f ca="1">IFERROR(IF(MA136+LZ137&gt;MB$4,MA136,MA136+LZ137),"")</f>
        <v>60</v>
      </c>
      <c r="MB137" s="7">
        <f t="shared" ca="1" si="942"/>
        <v>0</v>
      </c>
      <c r="MC137" s="7">
        <f t="shared" ca="1" si="869"/>
        <v>0.41270712451057689</v>
      </c>
      <c r="MD137" s="7">
        <f t="shared" ca="1" si="870"/>
        <v>0.43344672164326925</v>
      </c>
      <c r="ME137" s="7">
        <f t="shared" ca="1" si="871"/>
        <v>1</v>
      </c>
      <c r="MF137" s="7" t="str">
        <f t="shared" ca="1" si="872"/>
        <v>2</v>
      </c>
      <c r="MG137" s="7">
        <f ca="1">IFERROR(IF(MG136+MF137&gt;MH$4,MG136,MG136+MF137),"")</f>
        <v>60</v>
      </c>
      <c r="MH137" s="7">
        <f t="shared" ca="1" si="943"/>
        <v>0</v>
      </c>
      <c r="MI137" s="7">
        <f t="shared" ca="1" si="873"/>
        <v>0.88272778372017957</v>
      </c>
      <c r="MJ137" s="7">
        <f t="shared" ca="1" si="874"/>
        <v>-3.6573937566333425E-2</v>
      </c>
      <c r="MK137" s="7">
        <f t="shared" ca="1" si="875"/>
        <v>0</v>
      </c>
      <c r="ML137" s="7">
        <f t="shared" ca="1" si="876"/>
        <v>0</v>
      </c>
      <c r="MM137" s="7">
        <f ca="1">IFERROR(IF(MM136+ML137&gt;MN$4,MM136,MM136+ML137),"")</f>
        <v>60</v>
      </c>
      <c r="MN137" s="7">
        <f t="shared" ca="1" si="944"/>
        <v>0</v>
      </c>
      <c r="MO137" s="7">
        <f t="shared" ca="1" si="877"/>
        <v>0.16704887590098649</v>
      </c>
      <c r="MP137" s="7">
        <f t="shared" ca="1" si="878"/>
        <v>0.67910497025285965</v>
      </c>
      <c r="MQ137" s="7">
        <f t="shared" ca="1" si="879"/>
        <v>1</v>
      </c>
      <c r="MR137" s="7" t="str">
        <f t="shared" ca="1" si="880"/>
        <v>2</v>
      </c>
      <c r="MS137" s="7">
        <f ca="1">IFERROR(IF(MS136+MR137&gt;MT$4,MS136,MS136+MR137),"")</f>
        <v>60</v>
      </c>
      <c r="MT137" s="7">
        <f t="shared" ca="1" si="945"/>
        <v>0</v>
      </c>
      <c r="MU137" s="7">
        <f t="shared" ca="1" si="881"/>
        <v>0.95707723315331239</v>
      </c>
      <c r="MV137" s="7">
        <f t="shared" ca="1" si="882"/>
        <v>-0.11092338699946624</v>
      </c>
      <c r="MW137" s="7">
        <f t="shared" ca="1" si="883"/>
        <v>0</v>
      </c>
      <c r="MX137" s="7">
        <f t="shared" ca="1" si="884"/>
        <v>0</v>
      </c>
      <c r="MY137" s="7">
        <f ca="1">IFERROR(IF(MY136+MX137&gt;MZ$4,MY136,MY136+MX137),"")</f>
        <v>60</v>
      </c>
      <c r="MZ137" s="7">
        <f t="shared" ca="1" si="946"/>
        <v>0</v>
      </c>
      <c r="NA137" s="7">
        <f t="shared" ca="1" si="885"/>
        <v>0.22215524298312328</v>
      </c>
      <c r="NB137" s="7">
        <f t="shared" ca="1" si="886"/>
        <v>0.62399860317072287</v>
      </c>
      <c r="NC137" s="7">
        <f t="shared" ca="1" si="887"/>
        <v>1</v>
      </c>
      <c r="ND137" s="7" t="str">
        <f t="shared" ca="1" si="888"/>
        <v>2</v>
      </c>
      <c r="NE137" s="7">
        <f ca="1">IFERROR(IF(NE136+ND137&gt;NF$4,NE136,NE136+ND137),"")</f>
        <v>60</v>
      </c>
      <c r="NF137" s="7">
        <f t="shared" ca="1" si="947"/>
        <v>0</v>
      </c>
      <c r="NG137" s="7">
        <f t="shared" ca="1" si="889"/>
        <v>0.63601974263944538</v>
      </c>
      <c r="NH137" s="7">
        <f t="shared" ca="1" si="890"/>
        <v>0.21013410351440076</v>
      </c>
      <c r="NI137" s="7">
        <f t="shared" ca="1" si="891"/>
        <v>1</v>
      </c>
      <c r="NJ137" s="7" t="str">
        <f t="shared" ca="1" si="892"/>
        <v>2</v>
      </c>
      <c r="NK137" s="7">
        <f ca="1">IFERROR(IF(NK136+NJ137&gt;NL$4,NK136,NK136+NJ137),"")</f>
        <v>60</v>
      </c>
      <c r="NL137" s="7">
        <f t="shared" ca="1" si="948"/>
        <v>0</v>
      </c>
      <c r="NM137" s="7">
        <f t="shared" ca="1" si="893"/>
        <v>8.9876792358439483E-2</v>
      </c>
      <c r="NN137" s="7">
        <f t="shared" ca="1" si="894"/>
        <v>0.75627705379540666</v>
      </c>
      <c r="NO137" s="7">
        <f t="shared" ca="1" si="895"/>
        <v>1</v>
      </c>
      <c r="NP137" s="7" t="str">
        <f t="shared" ca="1" si="896"/>
        <v>2</v>
      </c>
      <c r="NQ137" s="7">
        <f ca="1">IFERROR(IF(NQ136+NP137&gt;NR$4,NQ136,NQ136+NP137),"")</f>
        <v>60</v>
      </c>
      <c r="NR137" s="7">
        <f t="shared" ca="1" si="949"/>
        <v>0</v>
      </c>
      <c r="NT137">
        <v>135</v>
      </c>
      <c r="NU137" s="7" t="s">
        <v>19</v>
      </c>
      <c r="NV137" s="7" t="str">
        <f t="shared" ca="1" si="653"/>
        <v/>
      </c>
      <c r="NW137" s="7" t="str">
        <f t="shared" ca="1" si="647"/>
        <v/>
      </c>
      <c r="NX137" t="str">
        <f ca="1">IFERROR(VLOOKUP(NT137,$K$3:$AK$568,8,FALSE),"")</f>
        <v/>
      </c>
      <c r="NY137" t="str">
        <f ca="1">IFERROR(VLOOKUP(NT137,$K$3:$AK$568,9,FALSE),"")</f>
        <v/>
      </c>
      <c r="NZ137" s="7" t="str">
        <f ca="1">IFERROR(VLOOKUP(NT137,$K$3:$AK$568,27,FALSE),"")</f>
        <v/>
      </c>
      <c r="OB137">
        <v>135</v>
      </c>
      <c r="OC137" s="7" t="s">
        <v>19</v>
      </c>
      <c r="OD137" t="e">
        <f t="shared" ca="1" si="654"/>
        <v>#N/A</v>
      </c>
      <c r="OE137" s="7" t="str">
        <f t="shared" ca="1" si="655"/>
        <v/>
      </c>
      <c r="OF137" s="7" t="str">
        <f t="shared" ca="1" si="656"/>
        <v/>
      </c>
      <c r="OG137" t="str">
        <f t="shared" ca="1" si="657"/>
        <v/>
      </c>
      <c r="OI137">
        <v>135</v>
      </c>
      <c r="OJ137" s="7" t="s">
        <v>19</v>
      </c>
      <c r="OK137" s="7" t="str">
        <f t="shared" ca="1" si="658"/>
        <v/>
      </c>
      <c r="OL137" s="7" t="str">
        <f t="shared" ca="1" si="659"/>
        <v/>
      </c>
      <c r="OM137" t="str">
        <f ca="1">IFERROR(VLOOKUP(OI137,$L$3:$AK$568,7,FALSE),"")</f>
        <v/>
      </c>
      <c r="ON137" t="str">
        <f ca="1">IFERROR(VLOOKUP(OI137,$L$3:$AK$568,8,FALSE),"")</f>
        <v/>
      </c>
      <c r="OO137" s="7" t="str">
        <f ca="1">IFERROR(VLOOKUP(OI137,$L$3:$AK$568,26,FALSE),"")</f>
        <v/>
      </c>
      <c r="OQ137">
        <v>135</v>
      </c>
      <c r="OR137" s="7" t="s">
        <v>19</v>
      </c>
      <c r="OS137" t="e">
        <f t="shared" ca="1" si="660"/>
        <v>#N/A</v>
      </c>
      <c r="OT137" s="7" t="str">
        <f t="shared" ca="1" si="661"/>
        <v/>
      </c>
      <c r="OU137" s="7" t="str">
        <f t="shared" ca="1" si="662"/>
        <v/>
      </c>
      <c r="OV137" t="str">
        <f t="shared" ca="1" si="663"/>
        <v/>
      </c>
      <c r="OX137">
        <v>135</v>
      </c>
      <c r="OY137" s="7" t="s">
        <v>19</v>
      </c>
      <c r="OZ137" s="7" t="str">
        <f t="shared" ca="1" si="664"/>
        <v/>
      </c>
      <c r="PA137" s="7" t="str">
        <f t="shared" ca="1" si="665"/>
        <v/>
      </c>
      <c r="PB137" t="str">
        <f ca="1">IFERROR(VLOOKUP(OX137,$M$3:$AK$568,6,FALSE),"")</f>
        <v/>
      </c>
      <c r="PC137" t="str">
        <f ca="1">IFERROR(VLOOKUP(OX137,$M$3:$AK$568,7,FALSE),"")</f>
        <v/>
      </c>
      <c r="PD137" s="7" t="str">
        <f ca="1">IFERROR(VLOOKUP(OX137,$M$3:$AK$568,25,FALSE),"")</f>
        <v/>
      </c>
      <c r="PF137">
        <v>135</v>
      </c>
      <c r="PG137" s="7" t="s">
        <v>19</v>
      </c>
      <c r="PH137" t="e">
        <f t="shared" ca="1" si="666"/>
        <v>#N/A</v>
      </c>
      <c r="PI137" s="7" t="str">
        <f t="shared" ca="1" si="667"/>
        <v/>
      </c>
      <c r="PJ137" s="7" t="str">
        <f t="shared" ca="1" si="668"/>
        <v/>
      </c>
      <c r="PK137" t="str">
        <f t="shared" ca="1" si="669"/>
        <v/>
      </c>
      <c r="PM137">
        <v>135</v>
      </c>
      <c r="PN137" s="7" t="s">
        <v>19</v>
      </c>
      <c r="PO137" s="202" t="str">
        <f t="shared" ca="1" si="670"/>
        <v/>
      </c>
      <c r="PP137" s="7" t="str">
        <f t="shared" ca="1" si="671"/>
        <v/>
      </c>
      <c r="PQ137" t="str">
        <f ca="1">IFERROR(VLOOKUP(PM137,$G$325:$R$409,12,FALSE),"")</f>
        <v/>
      </c>
      <c r="PR137" t="e">
        <f ca="1">VLOOKUP(PM137,$G$324:$Q$409,11,FALSE)</f>
        <v>#N/A</v>
      </c>
      <c r="PS137" s="7" t="str">
        <f ca="1">VLOOKUP(PQ137,$R$325:$Y$409,8,FALSE)</f>
        <v>- -</v>
      </c>
      <c r="PT137" s="7">
        <f ca="1">ReSt</f>
        <v>-4</v>
      </c>
      <c r="PU137" s="7" t="e">
        <f t="shared" ca="1" si="672"/>
        <v>#N/A</v>
      </c>
      <c r="PV137" s="7" t="e">
        <f t="shared" ca="1" si="673"/>
        <v>#N/A</v>
      </c>
      <c r="PW137" s="7" t="str">
        <f ca="1">VLOOKUP(PQ137,$R$325:$AK$409,8,FALSE)</f>
        <v>- -</v>
      </c>
      <c r="PX137" s="7"/>
      <c r="PY137">
        <v>135</v>
      </c>
      <c r="PZ137" s="7" t="s">
        <v>19</v>
      </c>
      <c r="QA137" t="str">
        <f t="shared" ca="1" si="674"/>
        <v/>
      </c>
      <c r="QB137" s="7" t="str">
        <f t="shared" ca="1" si="675"/>
        <v/>
      </c>
      <c r="QC137" s="7" t="str">
        <f t="shared" ca="1" si="676"/>
        <v/>
      </c>
      <c r="QD137" t="str">
        <f t="shared" ca="1" si="677"/>
        <v/>
      </c>
      <c r="QF137">
        <v>135</v>
      </c>
      <c r="QG137" s="7" t="s">
        <v>19</v>
      </c>
      <c r="QH137" s="7" t="str">
        <f t="shared" ca="1" si="678"/>
        <v/>
      </c>
      <c r="QI137" s="7" t="e">
        <f t="shared" ca="1" si="679"/>
        <v>#VALUE!</v>
      </c>
      <c r="QJ137" t="e">
        <f t="shared" ca="1" si="680"/>
        <v>#N/A</v>
      </c>
      <c r="QK137" s="7" t="e">
        <f t="shared" ca="1" si="681"/>
        <v>#N/A</v>
      </c>
      <c r="QM137">
        <v>135</v>
      </c>
      <c r="QN137" s="7" t="s">
        <v>19</v>
      </c>
      <c r="QO137" t="str">
        <f t="shared" ca="1" si="682"/>
        <v/>
      </c>
      <c r="QP137" s="7" t="str">
        <f t="shared" ca="1" si="683"/>
        <v/>
      </c>
      <c r="QQ137" t="str">
        <f t="shared" ca="1" si="684"/>
        <v/>
      </c>
    </row>
    <row r="138" spans="1:459" x14ac:dyDescent="0.25">
      <c r="A138" s="240" t="str">
        <f>IF('Character Sheet'!$B$4="Creature","N","Y")</f>
        <v>Y</v>
      </c>
      <c r="C138" s="75"/>
      <c r="D138" s="76"/>
      <c r="F138" s="75"/>
      <c r="G138" s="76"/>
      <c r="I138" s="75"/>
      <c r="J138" s="85"/>
      <c r="K138" s="85">
        <f t="shared" ca="1" si="648"/>
        <v>4</v>
      </c>
      <c r="L138" s="85">
        <f t="shared" ca="1" si="632"/>
        <v>0</v>
      </c>
      <c r="M138" s="70">
        <f t="shared" ca="1" si="643"/>
        <v>6</v>
      </c>
      <c r="O138" s="222" t="str">
        <f t="shared" ca="1" si="649"/>
        <v>- -</v>
      </c>
      <c r="Q138" s="7" t="str">
        <f t="shared" si="685"/>
        <v/>
      </c>
      <c r="R138" s="9" t="s">
        <v>1270</v>
      </c>
      <c r="S138" s="9"/>
      <c r="T138" s="61" t="str">
        <f>SUBSTITUTE(IFERROR(IFERROR(VLOOKUP(R138,'[1]Skill Statistics'!$A$3:$C$513,2,FALSE),VLOOKUP(Q138,'[1]Skill Statistics'!$A$3:$C$513,2,FALSE)),T137),"R*","ReSt")</f>
        <v>- -</v>
      </c>
      <c r="U138" s="61" t="str">
        <f>IFERROR(IFERROR(VLOOKUP(R138,'[1]Skill Statistics'!$A$3:$C$513,3,FALSE),VLOOKUP(Q138,'[1]Skill Statistics'!$A$3:$C$513,3,FALSE)),U137)</f>
        <v>- -</v>
      </c>
      <c r="V138" s="61" t="str">
        <f>IF(ISNUMBER(SEARCH("Category",R138)),"- -",IFERROR(IFERROR(VLOOKUP(Q138,[1]Professions!$A$4:$AM$288,MATCH(Profession,[1]Professions!$A$1:$AM$1,0),FALSE),VLOOKUP(Q138,Calculations!$B$91:$I$95,8,FALSE)),"- -"))</f>
        <v>- -</v>
      </c>
      <c r="W138" s="60" t="str">
        <f t="shared" si="650"/>
        <v>- -</v>
      </c>
      <c r="X138" s="7" t="str">
        <f ca="1">IFERROR(VLOOKUP(R138,$BS$6:$NR$519,MATCH(ActualLevel,$BS$3:$NR$3,0),FALSE),"- -")</f>
        <v>- -</v>
      </c>
      <c r="Y138" s="7" t="str">
        <f t="shared" si="640"/>
        <v>- -</v>
      </c>
      <c r="Z138" s="7" t="str">
        <f>IFERROR(VLOOKUP(Y138,Charts!$BQ$2:$BR$52,2,FALSE),"- -")</f>
        <v>- -</v>
      </c>
      <c r="AA138" s="7" t="str">
        <f t="shared" ca="1" si="686"/>
        <v>- -</v>
      </c>
      <c r="AB138" s="7" t="str">
        <f t="shared" si="634"/>
        <v>- -</v>
      </c>
      <c r="AC138" s="7"/>
      <c r="AD138" s="7"/>
      <c r="AE138" s="7"/>
      <c r="AF138" s="7"/>
      <c r="AG138" s="7"/>
      <c r="AH138" s="43"/>
      <c r="AI138" s="7"/>
      <c r="AJ138" s="7"/>
      <c r="AK138" s="7">
        <f t="shared" ca="1" si="687"/>
        <v>0</v>
      </c>
      <c r="AL138" s="7"/>
      <c r="AM138" s="69">
        <f>IFERROR(VLOOKUP(R138,'[1]Skill Statistics'!$A$3:$AN$513,MATCH(Profession,'[1]Skill Statistics'!$A$2:$AN$2,0),FALSE),0)</f>
        <v>0</v>
      </c>
      <c r="AN138" s="85">
        <f>IFERROR(VLOOKUP(Q138,'[1]Skill Statistics'!$A$3:$BK$513,MATCH(Archetype,'[1]Skill Statistics'!$A$2:$BK$2,0),FALSE),0)</f>
        <v>0</v>
      </c>
      <c r="AO138" s="85">
        <f>IFERROR(VLOOKUP(Q138,'[1]Skill Statistics'!$A$3:$BB$513,MATCH(Race,'[1]Skill Statistics'!$A$2:$BB$2,0),FALSE),0)</f>
        <v>0</v>
      </c>
      <c r="AP138" s="85">
        <f t="shared" ca="1" si="651"/>
        <v>0</v>
      </c>
      <c r="AQ138" s="70"/>
      <c r="AS138" s="69" t="str">
        <f>IFERROR(VLOOKUP(Q138,'[1]Professional Skills'!$A$4:$AM$288,MATCH(Profession,'[1]Professional Skills'!$A$3:$AM$3,0),FALSE),"- -")</f>
        <v>- -</v>
      </c>
      <c r="AU138" s="7" t="str">
        <f t="shared" si="636"/>
        <v>- -</v>
      </c>
      <c r="AV138" s="7">
        <f t="shared" ca="1" si="635"/>
        <v>0</v>
      </c>
      <c r="AW138" t="str">
        <f t="shared" si="690"/>
        <v/>
      </c>
      <c r="AX138" t="str">
        <f>IFERROR(_xlfn.RANK.EQ(AW138,$AW$5:$AW$568),"")</f>
        <v/>
      </c>
      <c r="AY138">
        <f t="shared" si="645"/>
        <v>0</v>
      </c>
      <c r="AZ138" s="70" t="str">
        <f t="shared" si="688"/>
        <v/>
      </c>
      <c r="BB138" s="69" t="str">
        <f>IFERROR(IF(Q138="Language",VLOOKUP(R138,[1]Cultures!$B$4:$N$218,MATCH(Culture,[1]Cultures!$B$3:$N$3,0),FALSE),VLOOKUP(Q138,[1]Cultures!$B$4:$O$212,MATCH(Culture,[1]Cultures!$B$3:$O$3,0),FALSE)),"- -")</f>
        <v>- -</v>
      </c>
      <c r="BD138">
        <f t="shared" ca="1" si="631"/>
        <v>0</v>
      </c>
      <c r="BE138" t="str">
        <f t="shared" si="897"/>
        <v/>
      </c>
      <c r="BI138" s="7" t="str">
        <f t="shared" si="689"/>
        <v>- -</v>
      </c>
      <c r="BK138" s="7"/>
      <c r="BL138" s="70" t="str">
        <f t="shared" si="646"/>
        <v>- -</v>
      </c>
      <c r="BN138" s="69" t="str">
        <f>IFERROR(VLOOKUP(V138,Charts!$BT$2:$BV$14,3,FALSE),"- -")</f>
        <v>- -</v>
      </c>
      <c r="BO138" s="85" t="str">
        <f t="shared" ca="1" si="652"/>
        <v>- -</v>
      </c>
      <c r="BP138" s="70" t="str">
        <f t="shared" ca="1" si="898"/>
        <v>- -</v>
      </c>
      <c r="BR138" s="7">
        <v>133</v>
      </c>
      <c r="BS138" s="9" t="str">
        <f ca="1">VLOOKUP(BR138,$O$3:$R$568,4,FALSE)</f>
        <v>Agriculture</v>
      </c>
      <c r="BT138" s="7" t="str">
        <f ca="1">VLOOKUP(BS138,$R$3:$V$568,5,FALSE)</f>
        <v>5 / 7</v>
      </c>
      <c r="BU138" s="7">
        <f ca="1">VLOOKUP(BT138,Charts!$BT$2:$BV$14,3,FALSE)</f>
        <v>0.46153846153846156</v>
      </c>
      <c r="BV138" s="7" t="str">
        <f t="shared" ca="1" si="691"/>
        <v>5</v>
      </c>
      <c r="BW138" s="7" t="str">
        <f t="shared" ca="1" si="692"/>
        <v>7</v>
      </c>
      <c r="BY138" s="7">
        <f t="shared" ca="1" si="693"/>
        <v>0.25771746452326005</v>
      </c>
      <c r="BZ138" s="7">
        <f t="shared" ca="1" si="694"/>
        <v>0.20382099701520151</v>
      </c>
      <c r="CA138" s="7">
        <f t="shared" ca="1" si="695"/>
        <v>1</v>
      </c>
      <c r="CB138" s="7" t="str">
        <f t="shared" ca="1" si="696"/>
        <v>5</v>
      </c>
      <c r="CC138" s="7">
        <f ca="1">IFERROR(IF(CC137+CB138&gt;CD$4,CC137,CC137+CB138),"")</f>
        <v>38</v>
      </c>
      <c r="CD138" s="7">
        <f t="shared" ca="1" si="899"/>
        <v>0</v>
      </c>
      <c r="CE138" s="7">
        <f t="shared" ca="1" si="697"/>
        <v>0.76254700747223259</v>
      </c>
      <c r="CF138" s="7">
        <f t="shared" ca="1" si="698"/>
        <v>-0.30100854593377102</v>
      </c>
      <c r="CG138" s="7">
        <f t="shared" ca="1" si="699"/>
        <v>0</v>
      </c>
      <c r="CH138" s="7">
        <f t="shared" ca="1" si="700"/>
        <v>0</v>
      </c>
      <c r="CI138" s="7">
        <f ca="1">IFERROR(IF(CI137+CH138&gt;CJ$4,CI137,CI137+CH138),"")</f>
        <v>60</v>
      </c>
      <c r="CJ138" s="7">
        <f t="shared" ca="1" si="900"/>
        <v>0</v>
      </c>
      <c r="CK138" s="7">
        <f t="shared" ca="1" si="701"/>
        <v>0.40417806261733713</v>
      </c>
      <c r="CL138" s="7">
        <f t="shared" ca="1" si="702"/>
        <v>5.7360398921124434E-2</v>
      </c>
      <c r="CM138" s="7">
        <f t="shared" ca="1" si="703"/>
        <v>1</v>
      </c>
      <c r="CN138" s="7" t="str">
        <f t="shared" ca="1" si="704"/>
        <v>5</v>
      </c>
      <c r="CO138" s="7">
        <f ca="1">IFERROR(IF(CO137+CN138&gt;CP$4,CO137,CO137+CN138),"")</f>
        <v>60</v>
      </c>
      <c r="CP138" s="7">
        <f t="shared" ca="1" si="901"/>
        <v>0</v>
      </c>
      <c r="CQ138" s="7">
        <f t="shared" ca="1" si="705"/>
        <v>0.43043482131033373</v>
      </c>
      <c r="CR138" s="7">
        <f t="shared" ca="1" si="706"/>
        <v>3.1103640228127838E-2</v>
      </c>
      <c r="CS138" s="7">
        <f t="shared" ca="1" si="707"/>
        <v>1</v>
      </c>
      <c r="CT138" s="7" t="str">
        <f t="shared" ca="1" si="708"/>
        <v>5</v>
      </c>
      <c r="CU138" s="7">
        <f ca="1">IFERROR(IF(CU137+CT138&gt;CV$4,CU137,CU137+CT138),"")</f>
        <v>60</v>
      </c>
      <c r="CV138" s="7">
        <f t="shared" ca="1" si="902"/>
        <v>0</v>
      </c>
      <c r="CW138" s="7">
        <f t="shared" ca="1" si="709"/>
        <v>0.65257257233983768</v>
      </c>
      <c r="CX138" s="7">
        <f t="shared" ca="1" si="710"/>
        <v>-0.19103411080137611</v>
      </c>
      <c r="CY138" s="7">
        <f t="shared" ca="1" si="711"/>
        <v>0</v>
      </c>
      <c r="CZ138" s="7">
        <f t="shared" ca="1" si="712"/>
        <v>0</v>
      </c>
      <c r="DA138" s="7">
        <f ca="1">IFERROR(IF(DA137+CZ138&gt;DB$4,DA137,DA137+CZ138),"")</f>
        <v>60</v>
      </c>
      <c r="DB138" s="7">
        <f t="shared" ca="1" si="903"/>
        <v>0</v>
      </c>
      <c r="DC138" s="7">
        <f t="shared" ca="1" si="713"/>
        <v>9.4455708059930199E-2</v>
      </c>
      <c r="DD138" s="7">
        <f t="shared" ca="1" si="714"/>
        <v>0.36708275347853137</v>
      </c>
      <c r="DE138" s="7">
        <f t="shared" ca="1" si="715"/>
        <v>1</v>
      </c>
      <c r="DF138" s="7" t="str">
        <f t="shared" ca="1" si="716"/>
        <v>5</v>
      </c>
      <c r="DG138" s="7">
        <f ca="1">IFERROR(IF(DG137+DF138&gt;DH$4,DG137,DG137+DF138),"")</f>
        <v>60</v>
      </c>
      <c r="DH138" s="7">
        <f t="shared" ca="1" si="904"/>
        <v>0</v>
      </c>
      <c r="DI138" s="7">
        <f t="shared" ca="1" si="717"/>
        <v>0.30404882451694626</v>
      </c>
      <c r="DJ138" s="7">
        <f t="shared" ca="1" si="718"/>
        <v>0.15748963702151531</v>
      </c>
      <c r="DK138" s="7">
        <f t="shared" ca="1" si="719"/>
        <v>1</v>
      </c>
      <c r="DL138" s="7" t="str">
        <f t="shared" ca="1" si="720"/>
        <v>5</v>
      </c>
      <c r="DM138" s="7">
        <f ca="1">IFERROR(IF(DM137+DL138&gt;DN$4,DM137,DM137+DL138),"")</f>
        <v>60</v>
      </c>
      <c r="DN138" s="7">
        <f t="shared" ca="1" si="905"/>
        <v>0</v>
      </c>
      <c r="DO138" s="7">
        <f t="shared" ca="1" si="721"/>
        <v>0.26289122852996227</v>
      </c>
      <c r="DP138" s="7">
        <f t="shared" ca="1" si="722"/>
        <v>0.19864723300849929</v>
      </c>
      <c r="DQ138" s="7">
        <f t="shared" ca="1" si="723"/>
        <v>1</v>
      </c>
      <c r="DR138" s="7" t="str">
        <f t="shared" ca="1" si="724"/>
        <v>5</v>
      </c>
      <c r="DS138" s="7">
        <f ca="1">IFERROR(IF(DS137+DR138&gt;DT$4,DS137,DS137+DR138),"")</f>
        <v>60</v>
      </c>
      <c r="DT138" s="7">
        <f t="shared" ca="1" si="906"/>
        <v>0</v>
      </c>
      <c r="DU138" s="7">
        <f t="shared" ca="1" si="725"/>
        <v>0.8475995706618652</v>
      </c>
      <c r="DV138" s="7">
        <f t="shared" ca="1" si="726"/>
        <v>-0.38606110912340363</v>
      </c>
      <c r="DW138" s="7">
        <f t="shared" ca="1" si="727"/>
        <v>0</v>
      </c>
      <c r="DX138" s="7">
        <f t="shared" ca="1" si="728"/>
        <v>0</v>
      </c>
      <c r="DY138" s="7">
        <f ca="1">IFERROR(IF(DY137+DX138&gt;DZ$4,DY137,DY137+DX138),"")</f>
        <v>60</v>
      </c>
      <c r="DZ138" s="7">
        <f t="shared" ca="1" si="907"/>
        <v>0</v>
      </c>
      <c r="EA138" s="7">
        <f t="shared" ca="1" si="729"/>
        <v>0.8986485127902073</v>
      </c>
      <c r="EB138" s="7">
        <f t="shared" ca="1" si="730"/>
        <v>-0.43711005125174573</v>
      </c>
      <c r="EC138" s="7">
        <f t="shared" ca="1" si="731"/>
        <v>0</v>
      </c>
      <c r="ED138" s="7">
        <f t="shared" ca="1" si="732"/>
        <v>0</v>
      </c>
      <c r="EE138" s="7">
        <f ca="1">IFERROR(IF(EE137+ED138&gt;EF$4,EE137,EE137+ED138),"")</f>
        <v>60</v>
      </c>
      <c r="EF138" s="7">
        <f t="shared" ca="1" si="908"/>
        <v>0</v>
      </c>
      <c r="EG138" s="7">
        <f t="shared" ca="1" si="733"/>
        <v>0.52871307806762213</v>
      </c>
      <c r="EH138" s="7">
        <f t="shared" ca="1" si="734"/>
        <v>-6.7174616529160569E-2</v>
      </c>
      <c r="EI138" s="7">
        <f t="shared" ca="1" si="735"/>
        <v>0</v>
      </c>
      <c r="EJ138" s="7">
        <f t="shared" ca="1" si="736"/>
        <v>0</v>
      </c>
      <c r="EK138" s="7">
        <f ca="1">IFERROR(IF(EK137+EJ138&gt;EL$4,EK137,EK137+EJ138),"")</f>
        <v>60</v>
      </c>
      <c r="EL138" s="7">
        <f t="shared" ca="1" si="909"/>
        <v>0</v>
      </c>
      <c r="EM138" s="7">
        <f t="shared" ca="1" si="737"/>
        <v>0.2737004810437953</v>
      </c>
      <c r="EN138" s="7">
        <f t="shared" ca="1" si="738"/>
        <v>0.18783798049466627</v>
      </c>
      <c r="EO138" s="7">
        <f t="shared" ca="1" si="739"/>
        <v>1</v>
      </c>
      <c r="EP138" s="7" t="str">
        <f t="shared" ca="1" si="740"/>
        <v>5</v>
      </c>
      <c r="EQ138" s="7">
        <f ca="1">IFERROR(IF(EQ137+EP138&gt;ER$4,EQ137,EQ137+EP138),"")</f>
        <v>60</v>
      </c>
      <c r="ER138" s="7">
        <f t="shared" ca="1" si="910"/>
        <v>0</v>
      </c>
      <c r="ES138" s="7">
        <f t="shared" ca="1" si="741"/>
        <v>0.30739504164418141</v>
      </c>
      <c r="ET138" s="7">
        <f t="shared" ca="1" si="742"/>
        <v>0.15414341989428015</v>
      </c>
      <c r="EU138" s="7">
        <f t="shared" ca="1" si="743"/>
        <v>1</v>
      </c>
      <c r="EV138" s="7" t="str">
        <f t="shared" ca="1" si="744"/>
        <v>5</v>
      </c>
      <c r="EW138" s="7">
        <f ca="1">IFERROR(IF(EW137+EV138&gt;EX$4,EW137,EW137+EV138),"")</f>
        <v>60</v>
      </c>
      <c r="EX138" s="7">
        <f t="shared" ca="1" si="911"/>
        <v>0</v>
      </c>
      <c r="EY138" s="7">
        <f t="shared" ca="1" si="745"/>
        <v>9.6265105352998592E-2</v>
      </c>
      <c r="EZ138" s="7">
        <f t="shared" ca="1" si="746"/>
        <v>0.36527335618546297</v>
      </c>
      <c r="FA138" s="7">
        <f t="shared" ca="1" si="747"/>
        <v>1</v>
      </c>
      <c r="FB138" s="7" t="str">
        <f t="shared" ca="1" si="748"/>
        <v>5</v>
      </c>
      <c r="FC138" s="7">
        <f ca="1">IFERROR(IF(FC137+FB138&gt;FD$4,FC137,FC137+FB138),"")</f>
        <v>60</v>
      </c>
      <c r="FD138" s="7">
        <f t="shared" ca="1" si="912"/>
        <v>0</v>
      </c>
      <c r="FE138" s="7">
        <f t="shared" ca="1" si="749"/>
        <v>0.17540672557711612</v>
      </c>
      <c r="FF138" s="7">
        <f t="shared" ca="1" si="750"/>
        <v>0.28613173596134545</v>
      </c>
      <c r="FG138" s="7">
        <f t="shared" ca="1" si="751"/>
        <v>1</v>
      </c>
      <c r="FH138" s="7" t="str">
        <f t="shared" ca="1" si="752"/>
        <v>5</v>
      </c>
      <c r="FI138" s="7">
        <f ca="1">IFERROR(IF(FI137+FH138&gt;FJ$4,FI137,FI137+FH138),"")</f>
        <v>60</v>
      </c>
      <c r="FJ138" s="7">
        <f t="shared" ca="1" si="913"/>
        <v>0</v>
      </c>
      <c r="FK138" s="7">
        <f t="shared" ca="1" si="753"/>
        <v>7.2420660609078147E-2</v>
      </c>
      <c r="FL138" s="7">
        <f t="shared" ca="1" si="754"/>
        <v>0.38911780092938342</v>
      </c>
      <c r="FM138" s="7">
        <f t="shared" ca="1" si="755"/>
        <v>1</v>
      </c>
      <c r="FN138" s="7" t="str">
        <f t="shared" ca="1" si="756"/>
        <v>5</v>
      </c>
      <c r="FO138" s="7">
        <f ca="1">IFERROR(IF(FO137+FN138&gt;FP$4,FO137,FO137+FN138),"")</f>
        <v>60</v>
      </c>
      <c r="FP138" s="7">
        <f t="shared" ca="1" si="914"/>
        <v>0</v>
      </c>
      <c r="FQ138" s="7">
        <f t="shared" ca="1" si="757"/>
        <v>0.32452284388754027</v>
      </c>
      <c r="FR138" s="7">
        <f t="shared" ca="1" si="758"/>
        <v>0.1370156176509213</v>
      </c>
      <c r="FS138" s="7">
        <f t="shared" ca="1" si="759"/>
        <v>1</v>
      </c>
      <c r="FT138" s="7" t="str">
        <f t="shared" ca="1" si="760"/>
        <v>5</v>
      </c>
      <c r="FU138" s="7">
        <f ca="1">IFERROR(IF(FU137+FT138&gt;FV$4,FU137,FU137+FT138),"")</f>
        <v>60</v>
      </c>
      <c r="FV138" s="7">
        <f t="shared" ca="1" si="915"/>
        <v>0</v>
      </c>
      <c r="FW138" s="7">
        <f t="shared" ca="1" si="761"/>
        <v>3.054603128952782E-3</v>
      </c>
      <c r="FX138" s="7">
        <f t="shared" ca="1" si="762"/>
        <v>0.45848385840950878</v>
      </c>
      <c r="FY138" s="7">
        <f t="shared" ca="1" si="763"/>
        <v>1</v>
      </c>
      <c r="FZ138" s="7" t="str">
        <f t="shared" ca="1" si="764"/>
        <v>5</v>
      </c>
      <c r="GA138" s="7">
        <f ca="1">IFERROR(IF(GA137+FZ138&gt;GB$4,GA137,GA137+FZ138),"")</f>
        <v>60</v>
      </c>
      <c r="GB138" s="7">
        <f t="shared" ca="1" si="916"/>
        <v>0</v>
      </c>
      <c r="GC138" s="7">
        <f t="shared" ca="1" si="765"/>
        <v>0.92452677785684334</v>
      </c>
      <c r="GD138" s="7">
        <f t="shared" ca="1" si="766"/>
        <v>-0.46298831631838178</v>
      </c>
      <c r="GE138" s="7">
        <f t="shared" ca="1" si="767"/>
        <v>0</v>
      </c>
      <c r="GF138" s="7">
        <f t="shared" ca="1" si="768"/>
        <v>0</v>
      </c>
      <c r="GG138" s="7">
        <f ca="1">IFERROR(IF(GG137+GF138&gt;GH$4,GG137,GG137+GF138),"")</f>
        <v>60</v>
      </c>
      <c r="GH138" s="7">
        <f t="shared" ca="1" si="917"/>
        <v>0</v>
      </c>
      <c r="GI138" s="7">
        <f t="shared" ca="1" si="769"/>
        <v>0.45562471098094837</v>
      </c>
      <c r="GJ138" s="7">
        <f t="shared" ca="1" si="770"/>
        <v>5.9137505575131977E-3</v>
      </c>
      <c r="GK138" s="7">
        <f t="shared" ca="1" si="771"/>
        <v>1</v>
      </c>
      <c r="GL138" s="7" t="str">
        <f t="shared" ca="1" si="772"/>
        <v>5</v>
      </c>
      <c r="GM138" s="7">
        <f ca="1">IFERROR(IF(GM137+GL138&gt;GN$4,GM137,GM137+GL138),"")</f>
        <v>60</v>
      </c>
      <c r="GN138" s="7">
        <f t="shared" ca="1" si="918"/>
        <v>0</v>
      </c>
      <c r="GO138" s="7">
        <f t="shared" ca="1" si="773"/>
        <v>0.46796776837814202</v>
      </c>
      <c r="GP138" s="7">
        <f t="shared" ca="1" si="774"/>
        <v>-6.4293068396804598E-3</v>
      </c>
      <c r="GQ138" s="7">
        <f t="shared" ca="1" si="775"/>
        <v>0</v>
      </c>
      <c r="GR138" s="7">
        <f t="shared" ca="1" si="776"/>
        <v>0</v>
      </c>
      <c r="GS138" s="7">
        <f ca="1">IFERROR(IF(GS137+GR138&gt;GT$4,GS137,GS137+GR138),"")</f>
        <v>60</v>
      </c>
      <c r="GT138" s="7">
        <f t="shared" ca="1" si="919"/>
        <v>0</v>
      </c>
      <c r="GU138" s="7">
        <f t="shared" ca="1" si="777"/>
        <v>2.2693739902150623E-2</v>
      </c>
      <c r="GV138" s="7">
        <f t="shared" ca="1" si="778"/>
        <v>0.43884472163631094</v>
      </c>
      <c r="GW138" s="7">
        <f t="shared" ca="1" si="779"/>
        <v>1</v>
      </c>
      <c r="GX138" s="7" t="str">
        <f t="shared" ca="1" si="780"/>
        <v>5</v>
      </c>
      <c r="GY138" s="7">
        <f ca="1">IFERROR(IF(GY137+GX138&gt;GZ$4,GY137,GY137+GX138),"")</f>
        <v>60</v>
      </c>
      <c r="GZ138" s="7">
        <f t="shared" ca="1" si="920"/>
        <v>0</v>
      </c>
      <c r="HA138" s="7">
        <f t="shared" ca="1" si="781"/>
        <v>0.47471892018521944</v>
      </c>
      <c r="HB138" s="7">
        <f t="shared" ca="1" si="782"/>
        <v>-1.3180458646757875E-2</v>
      </c>
      <c r="HC138" s="7">
        <f t="shared" ca="1" si="783"/>
        <v>0</v>
      </c>
      <c r="HD138" s="7">
        <f t="shared" ca="1" si="784"/>
        <v>0</v>
      </c>
      <c r="HE138" s="7">
        <f ca="1">IFERROR(IF(HE137+HD138&gt;HF$4,HE137,HE137+HD138),"")</f>
        <v>60</v>
      </c>
      <c r="HF138" s="7">
        <f t="shared" ca="1" si="921"/>
        <v>0</v>
      </c>
      <c r="HG138" s="7">
        <f t="shared" ca="1" si="785"/>
        <v>0.158412105423128</v>
      </c>
      <c r="HH138" s="7">
        <f t="shared" ca="1" si="786"/>
        <v>0.30312635611533356</v>
      </c>
      <c r="HI138" s="7">
        <f t="shared" ca="1" si="787"/>
        <v>1</v>
      </c>
      <c r="HJ138" s="7" t="str">
        <f t="shared" ca="1" si="788"/>
        <v>5</v>
      </c>
      <c r="HK138" s="7">
        <f ca="1">IFERROR(IF(HK137+HJ138&gt;HL$4,HK137,HK137+HJ138),"")</f>
        <v>60</v>
      </c>
      <c r="HL138" s="7">
        <f t="shared" ca="1" si="922"/>
        <v>0</v>
      </c>
      <c r="HM138" s="7">
        <f t="shared" ca="1" si="789"/>
        <v>0.71773257561379766</v>
      </c>
      <c r="HN138" s="7">
        <f t="shared" ca="1" si="790"/>
        <v>-0.2561941140753361</v>
      </c>
      <c r="HO138" s="7">
        <f t="shared" ca="1" si="791"/>
        <v>0</v>
      </c>
      <c r="HP138" s="7">
        <f t="shared" ca="1" si="792"/>
        <v>0</v>
      </c>
      <c r="HQ138" s="7">
        <f ca="1">IFERROR(IF(HQ137+HP138&gt;HR$4,HQ137,HQ137+HP138),"")</f>
        <v>60</v>
      </c>
      <c r="HR138" s="7">
        <f t="shared" ca="1" si="923"/>
        <v>0</v>
      </c>
      <c r="HS138" s="7">
        <f t="shared" ca="1" si="793"/>
        <v>0.89938958777009537</v>
      </c>
      <c r="HT138" s="7">
        <f t="shared" ca="1" si="794"/>
        <v>-0.4378511262316338</v>
      </c>
      <c r="HU138" s="7">
        <f t="shared" ca="1" si="795"/>
        <v>0</v>
      </c>
      <c r="HV138" s="7">
        <f t="shared" ca="1" si="796"/>
        <v>0</v>
      </c>
      <c r="HW138" s="7">
        <f ca="1">IFERROR(IF(HW137+HV138&gt;HX$4,HW137,HW137+HV138),"")</f>
        <v>60</v>
      </c>
      <c r="HX138" s="7">
        <f t="shared" ca="1" si="924"/>
        <v>0</v>
      </c>
      <c r="HY138" s="7">
        <f t="shared" ca="1" si="797"/>
        <v>0.31989819630714356</v>
      </c>
      <c r="HZ138" s="7">
        <f t="shared" ca="1" si="798"/>
        <v>0.14164026523131801</v>
      </c>
      <c r="IA138" s="7">
        <f t="shared" ca="1" si="799"/>
        <v>1</v>
      </c>
      <c r="IB138" s="7" t="str">
        <f t="shared" ca="1" si="800"/>
        <v>5</v>
      </c>
      <c r="IC138" s="7">
        <f ca="1">IFERROR(IF(IC137+IB138&gt;ID$4,IC137,IC137+IB138),"")</f>
        <v>60</v>
      </c>
      <c r="ID138" s="7">
        <f t="shared" ca="1" si="925"/>
        <v>0</v>
      </c>
      <c r="IE138" s="7">
        <f t="shared" ca="1" si="801"/>
        <v>0.68461246538112619</v>
      </c>
      <c r="IF138" s="7">
        <f t="shared" ca="1" si="802"/>
        <v>-0.22307400384266463</v>
      </c>
      <c r="IG138" s="7">
        <f t="shared" ca="1" si="803"/>
        <v>0</v>
      </c>
      <c r="IH138" s="7">
        <f t="shared" ca="1" si="804"/>
        <v>0</v>
      </c>
      <c r="II138" s="7">
        <f ca="1">IFERROR(IF(II137+IH138&gt;IJ$4,II137,II137+IH138),"")</f>
        <v>60</v>
      </c>
      <c r="IJ138" s="7">
        <f t="shared" ca="1" si="926"/>
        <v>0</v>
      </c>
      <c r="IK138" s="7">
        <f t="shared" ca="1" si="805"/>
        <v>0.18704009136188215</v>
      </c>
      <c r="IL138" s="7">
        <f t="shared" ca="1" si="806"/>
        <v>0.27449837017657941</v>
      </c>
      <c r="IM138" s="7">
        <f t="shared" ca="1" si="807"/>
        <v>1</v>
      </c>
      <c r="IN138" s="7" t="str">
        <f t="shared" ca="1" si="808"/>
        <v>5</v>
      </c>
      <c r="IO138" s="7">
        <f ca="1">IFERROR(IF(IO137+IN138&gt;IP$4,IO137,IO137+IN138),"")</f>
        <v>60</v>
      </c>
      <c r="IP138" s="7">
        <f t="shared" ca="1" si="927"/>
        <v>0</v>
      </c>
      <c r="IQ138" s="7">
        <f t="shared" ca="1" si="809"/>
        <v>0.65158705979028275</v>
      </c>
      <c r="IR138" s="7">
        <f t="shared" ca="1" si="810"/>
        <v>-0.19004859825182119</v>
      </c>
      <c r="IS138" s="7">
        <f t="shared" ca="1" si="811"/>
        <v>0</v>
      </c>
      <c r="IT138" s="7">
        <f t="shared" ca="1" si="812"/>
        <v>0</v>
      </c>
      <c r="IU138" s="7">
        <f ca="1">IFERROR(IF(IU137+IT138&gt;IV$4,IU137,IU137+IT138),"")</f>
        <v>60</v>
      </c>
      <c r="IV138" s="7">
        <f t="shared" ca="1" si="928"/>
        <v>0</v>
      </c>
      <c r="IW138" s="7">
        <f t="shared" ca="1" si="813"/>
        <v>0.65460426992626441</v>
      </c>
      <c r="IX138" s="7">
        <f t="shared" ca="1" si="814"/>
        <v>-0.19306580838780285</v>
      </c>
      <c r="IY138" s="7">
        <f t="shared" ca="1" si="815"/>
        <v>0</v>
      </c>
      <c r="IZ138" s="7">
        <f t="shared" ca="1" si="816"/>
        <v>0</v>
      </c>
      <c r="JA138" s="7">
        <f ca="1">IFERROR(IF(JA137+IZ138&gt;JB$4,JA137,JA137+IZ138),"")</f>
        <v>60</v>
      </c>
      <c r="JB138" s="7">
        <f t="shared" ca="1" si="929"/>
        <v>0</v>
      </c>
      <c r="JC138" s="7">
        <f t="shared" ca="1" si="817"/>
        <v>0.65058250592429778</v>
      </c>
      <c r="JD138" s="7">
        <f t="shared" ca="1" si="818"/>
        <v>-0.18904404438583622</v>
      </c>
      <c r="JE138" s="7">
        <f t="shared" ca="1" si="819"/>
        <v>0</v>
      </c>
      <c r="JF138" s="7">
        <f t="shared" ca="1" si="820"/>
        <v>0</v>
      </c>
      <c r="JG138" s="7">
        <f ca="1">IFERROR(IF(JG137+JF138&gt;JH$4,JG137,JG137+JF138),"")</f>
        <v>60</v>
      </c>
      <c r="JH138" s="7">
        <f t="shared" ca="1" si="930"/>
        <v>0</v>
      </c>
      <c r="JI138" s="7">
        <f t="shared" ca="1" si="821"/>
        <v>0.17369368418410891</v>
      </c>
      <c r="JJ138" s="7">
        <f t="shared" ca="1" si="822"/>
        <v>0.28784477735435265</v>
      </c>
      <c r="JK138" s="7">
        <f t="shared" ca="1" si="823"/>
        <v>1</v>
      </c>
      <c r="JL138" s="7" t="str">
        <f t="shared" ca="1" si="824"/>
        <v>5</v>
      </c>
      <c r="JM138" s="7">
        <f ca="1">IFERROR(IF(JM137+JL138&gt;JN$4,JM137,JM137+JL138),"")</f>
        <v>60</v>
      </c>
      <c r="JN138" s="7">
        <f t="shared" ca="1" si="931"/>
        <v>0</v>
      </c>
      <c r="JO138" s="7">
        <f t="shared" ca="1" si="825"/>
        <v>0.60554172104597559</v>
      </c>
      <c r="JP138" s="7">
        <f t="shared" ca="1" si="826"/>
        <v>-0.14400325950751403</v>
      </c>
      <c r="JQ138" s="7">
        <f t="shared" ca="1" si="827"/>
        <v>0</v>
      </c>
      <c r="JR138" s="7">
        <f t="shared" ca="1" si="828"/>
        <v>0</v>
      </c>
      <c r="JS138" s="7">
        <f ca="1">IFERROR(IF(JS137+JR138&gt;JT$4,JS137,JS137+JR138),"")</f>
        <v>60</v>
      </c>
      <c r="JT138" s="7">
        <f t="shared" ca="1" si="932"/>
        <v>0</v>
      </c>
      <c r="JU138" s="7">
        <f t="shared" ca="1" si="829"/>
        <v>0.16618260189194922</v>
      </c>
      <c r="JV138" s="7">
        <f t="shared" ca="1" si="830"/>
        <v>0.29535585964651234</v>
      </c>
      <c r="JW138" s="7">
        <f t="shared" ca="1" si="831"/>
        <v>1</v>
      </c>
      <c r="JX138" s="7" t="str">
        <f t="shared" ca="1" si="832"/>
        <v>5</v>
      </c>
      <c r="JY138" s="7">
        <f ca="1">IFERROR(IF(JY137+JX138&gt;JZ$4,JY137,JY137+JX138),"")</f>
        <v>60</v>
      </c>
      <c r="JZ138" s="7">
        <f t="shared" ca="1" si="933"/>
        <v>0</v>
      </c>
      <c r="KA138" s="7">
        <f t="shared" ca="1" si="833"/>
        <v>0.40924875959172136</v>
      </c>
      <c r="KB138" s="7">
        <f t="shared" ca="1" si="834"/>
        <v>5.2289701946740208E-2</v>
      </c>
      <c r="KC138" s="7">
        <f t="shared" ca="1" si="835"/>
        <v>1</v>
      </c>
      <c r="KD138" s="7" t="str">
        <f t="shared" ca="1" si="836"/>
        <v>5</v>
      </c>
      <c r="KE138" s="7">
        <f ca="1">IFERROR(IF(KE137+KD138&gt;KF$4,KE137,KE137+KD138),"")</f>
        <v>60</v>
      </c>
      <c r="KF138" s="7">
        <f t="shared" ca="1" si="934"/>
        <v>0</v>
      </c>
      <c r="KG138" s="7">
        <f t="shared" ca="1" si="837"/>
        <v>0.66626869795597665</v>
      </c>
      <c r="KH138" s="7">
        <f t="shared" ca="1" si="838"/>
        <v>-0.20473023641751509</v>
      </c>
      <c r="KI138" s="7">
        <f t="shared" ca="1" si="839"/>
        <v>0</v>
      </c>
      <c r="KJ138" s="7">
        <f t="shared" ca="1" si="840"/>
        <v>0</v>
      </c>
      <c r="KK138" s="7">
        <f ca="1">IFERROR(IF(KK137+KJ138&gt;KL$4,KK137,KK137+KJ138),"")</f>
        <v>60</v>
      </c>
      <c r="KL138" s="7">
        <f t="shared" ca="1" si="935"/>
        <v>0</v>
      </c>
      <c r="KM138" s="7">
        <f t="shared" ca="1" si="841"/>
        <v>0.10603730558488644</v>
      </c>
      <c r="KN138" s="7">
        <f t="shared" ca="1" si="842"/>
        <v>0.35550115595357512</v>
      </c>
      <c r="KO138" s="7">
        <f t="shared" ca="1" si="843"/>
        <v>1</v>
      </c>
      <c r="KP138" s="7" t="str">
        <f t="shared" ca="1" si="844"/>
        <v>5</v>
      </c>
      <c r="KQ138" s="7">
        <f ca="1">IFERROR(IF(KQ137+KP138&gt;KR$4,KQ137,KQ137+KP138),"")</f>
        <v>60</v>
      </c>
      <c r="KR138" s="7">
        <f t="shared" ca="1" si="936"/>
        <v>0</v>
      </c>
      <c r="KS138" s="7">
        <f t="shared" ca="1" si="845"/>
        <v>0.50947406412879559</v>
      </c>
      <c r="KT138" s="7">
        <f t="shared" ca="1" si="846"/>
        <v>-4.7935602590334025E-2</v>
      </c>
      <c r="KU138" s="7">
        <f t="shared" ca="1" si="847"/>
        <v>0</v>
      </c>
      <c r="KV138" s="7">
        <f t="shared" ca="1" si="848"/>
        <v>0</v>
      </c>
      <c r="KW138" s="7">
        <f ca="1">IFERROR(IF(KW137+KV138&gt;KX$4,KW137,KW137+KV138),"")</f>
        <v>60</v>
      </c>
      <c r="KX138" s="7">
        <f t="shared" ca="1" si="937"/>
        <v>0</v>
      </c>
      <c r="KY138" s="7">
        <f t="shared" ca="1" si="849"/>
        <v>0.49430842212279202</v>
      </c>
      <c r="KZ138" s="7">
        <f t="shared" ca="1" si="850"/>
        <v>-3.276996058433046E-2</v>
      </c>
      <c r="LA138" s="7">
        <f t="shared" ca="1" si="851"/>
        <v>0</v>
      </c>
      <c r="LB138" s="7">
        <f t="shared" ca="1" si="852"/>
        <v>0</v>
      </c>
      <c r="LC138" s="7">
        <f ca="1">IFERROR(IF(LC137+LB138&gt;LD$4,LC137,LC137+LB138),"")</f>
        <v>60</v>
      </c>
      <c r="LD138" s="7">
        <f t="shared" ca="1" si="938"/>
        <v>0</v>
      </c>
      <c r="LE138" s="7">
        <f t="shared" ca="1" si="853"/>
        <v>0.44581770557317302</v>
      </c>
      <c r="LF138" s="7">
        <f t="shared" ca="1" si="854"/>
        <v>1.5720755965288546E-2</v>
      </c>
      <c r="LG138" s="7">
        <f t="shared" ca="1" si="855"/>
        <v>1</v>
      </c>
      <c r="LH138" s="7" t="str">
        <f t="shared" ca="1" si="856"/>
        <v>5</v>
      </c>
      <c r="LI138" s="7">
        <f ca="1">IFERROR(IF(LI137+LH138&gt;LJ$4,LI137,LI137+LH138),"")</f>
        <v>60</v>
      </c>
      <c r="LJ138" s="7">
        <f t="shared" ca="1" si="939"/>
        <v>0</v>
      </c>
      <c r="LK138" s="7">
        <f t="shared" ca="1" si="857"/>
        <v>0.37481046380048921</v>
      </c>
      <c r="LL138" s="7">
        <f t="shared" ca="1" si="858"/>
        <v>8.6727997737972351E-2</v>
      </c>
      <c r="LM138" s="7">
        <f t="shared" ca="1" si="859"/>
        <v>1</v>
      </c>
      <c r="LN138" s="7" t="str">
        <f t="shared" ca="1" si="860"/>
        <v>5</v>
      </c>
      <c r="LO138" s="7">
        <f ca="1">IFERROR(IF(LO137+LN138&gt;LP$4,LO137,LO137+LN138),"")</f>
        <v>60</v>
      </c>
      <c r="LP138" s="7">
        <f t="shared" ca="1" si="940"/>
        <v>0</v>
      </c>
      <c r="LQ138" s="7">
        <f t="shared" ca="1" si="861"/>
        <v>0.2347401493833583</v>
      </c>
      <c r="LR138" s="7">
        <f t="shared" ca="1" si="862"/>
        <v>0.22679831215510327</v>
      </c>
      <c r="LS138" s="7">
        <f t="shared" ca="1" si="863"/>
        <v>1</v>
      </c>
      <c r="LT138" s="7" t="str">
        <f t="shared" ca="1" si="864"/>
        <v>5</v>
      </c>
      <c r="LU138" s="7">
        <f ca="1">IFERROR(IF(LU137+LT138&gt;LV$4,LU137,LU137+LT138),"")</f>
        <v>60</v>
      </c>
      <c r="LV138" s="7">
        <f t="shared" ca="1" si="941"/>
        <v>0</v>
      </c>
      <c r="LW138" s="7">
        <f t="shared" ca="1" si="865"/>
        <v>0.32940922708737186</v>
      </c>
      <c r="LX138" s="7">
        <f t="shared" ca="1" si="866"/>
        <v>0.13212923445108971</v>
      </c>
      <c r="LY138" s="7">
        <f t="shared" ca="1" si="867"/>
        <v>1</v>
      </c>
      <c r="LZ138" s="7" t="str">
        <f t="shared" ca="1" si="868"/>
        <v>5</v>
      </c>
      <c r="MA138" s="7">
        <f ca="1">IFERROR(IF(MA137+LZ138&gt;MB$4,MA137,MA137+LZ138),"")</f>
        <v>60</v>
      </c>
      <c r="MB138" s="7">
        <f t="shared" ca="1" si="942"/>
        <v>0</v>
      </c>
      <c r="MC138" s="7">
        <f t="shared" ca="1" si="869"/>
        <v>5.7751989885961308E-3</v>
      </c>
      <c r="MD138" s="7">
        <f t="shared" ca="1" si="870"/>
        <v>0.45576326254986543</v>
      </c>
      <c r="ME138" s="7">
        <f t="shared" ca="1" si="871"/>
        <v>1</v>
      </c>
      <c r="MF138" s="7" t="str">
        <f t="shared" ca="1" si="872"/>
        <v>5</v>
      </c>
      <c r="MG138" s="7">
        <f ca="1">IFERROR(IF(MG137+MF138&gt;MH$4,MG137,MG137+MF138),"")</f>
        <v>60</v>
      </c>
      <c r="MH138" s="7">
        <f t="shared" ca="1" si="943"/>
        <v>0</v>
      </c>
      <c r="MI138" s="7">
        <f t="shared" ca="1" si="873"/>
        <v>0.52499787526488095</v>
      </c>
      <c r="MJ138" s="7">
        <f t="shared" ca="1" si="874"/>
        <v>-6.3459413726419389E-2</v>
      </c>
      <c r="MK138" s="7">
        <f t="shared" ca="1" si="875"/>
        <v>0</v>
      </c>
      <c r="ML138" s="7">
        <f t="shared" ca="1" si="876"/>
        <v>0</v>
      </c>
      <c r="MM138" s="7">
        <f ca="1">IFERROR(IF(MM137+ML138&gt;MN$4,MM137,MM137+ML138),"")</f>
        <v>60</v>
      </c>
      <c r="MN138" s="7">
        <f t="shared" ca="1" si="944"/>
        <v>0</v>
      </c>
      <c r="MO138" s="7">
        <f t="shared" ca="1" si="877"/>
        <v>0.53240732737032148</v>
      </c>
      <c r="MP138" s="7">
        <f t="shared" ca="1" si="878"/>
        <v>-7.0868865831859917E-2</v>
      </c>
      <c r="MQ138" s="7">
        <f t="shared" ca="1" si="879"/>
        <v>0</v>
      </c>
      <c r="MR138" s="7">
        <f t="shared" ca="1" si="880"/>
        <v>0</v>
      </c>
      <c r="MS138" s="7">
        <f ca="1">IFERROR(IF(MS137+MR138&gt;MT$4,MS137,MS137+MR138),"")</f>
        <v>60</v>
      </c>
      <c r="MT138" s="7">
        <f t="shared" ca="1" si="945"/>
        <v>0</v>
      </c>
      <c r="MU138" s="7">
        <f t="shared" ca="1" si="881"/>
        <v>0.49735065292876457</v>
      </c>
      <c r="MV138" s="7">
        <f t="shared" ca="1" si="882"/>
        <v>-3.5812191390303005E-2</v>
      </c>
      <c r="MW138" s="7">
        <f t="shared" ca="1" si="883"/>
        <v>0</v>
      </c>
      <c r="MX138" s="7">
        <f t="shared" ca="1" si="884"/>
        <v>0</v>
      </c>
      <c r="MY138" s="7">
        <f ca="1">IFERROR(IF(MY137+MX138&gt;MZ$4,MY137,MY137+MX138),"")</f>
        <v>60</v>
      </c>
      <c r="MZ138" s="7">
        <f t="shared" ca="1" si="946"/>
        <v>0</v>
      </c>
      <c r="NA138" s="7">
        <f t="shared" ca="1" si="885"/>
        <v>0.78484236968509347</v>
      </c>
      <c r="NB138" s="7">
        <f t="shared" ca="1" si="886"/>
        <v>-0.3233039081466319</v>
      </c>
      <c r="NC138" s="7">
        <f t="shared" ca="1" si="887"/>
        <v>0</v>
      </c>
      <c r="ND138" s="7">
        <f t="shared" ca="1" si="888"/>
        <v>0</v>
      </c>
      <c r="NE138" s="7">
        <f ca="1">IFERROR(IF(NE137+ND138&gt;NF$4,NE137,NE137+ND138),"")</f>
        <v>60</v>
      </c>
      <c r="NF138" s="7">
        <f t="shared" ca="1" si="947"/>
        <v>0</v>
      </c>
      <c r="NG138" s="7">
        <f t="shared" ca="1" si="889"/>
        <v>0.81010135058713273</v>
      </c>
      <c r="NH138" s="7">
        <f t="shared" ca="1" si="890"/>
        <v>-0.34856288904867117</v>
      </c>
      <c r="NI138" s="7">
        <f t="shared" ca="1" si="891"/>
        <v>0</v>
      </c>
      <c r="NJ138" s="7">
        <f t="shared" ca="1" si="892"/>
        <v>0</v>
      </c>
      <c r="NK138" s="7">
        <f ca="1">IFERROR(IF(NK137+NJ138&gt;NL$4,NK137,NK137+NJ138),"")</f>
        <v>60</v>
      </c>
      <c r="NL138" s="7">
        <f t="shared" ca="1" si="948"/>
        <v>0</v>
      </c>
      <c r="NM138" s="7">
        <f t="shared" ca="1" si="893"/>
        <v>0.61686573989996585</v>
      </c>
      <c r="NN138" s="7">
        <f t="shared" ca="1" si="894"/>
        <v>-0.15532727836150428</v>
      </c>
      <c r="NO138" s="7">
        <f t="shared" ca="1" si="895"/>
        <v>0</v>
      </c>
      <c r="NP138" s="7">
        <f t="shared" ca="1" si="896"/>
        <v>0</v>
      </c>
      <c r="NQ138" s="7">
        <f ca="1">IFERROR(IF(NQ137+NP138&gt;NR$4,NQ137,NQ137+NP138),"")</f>
        <v>60</v>
      </c>
      <c r="NR138" s="7">
        <f t="shared" ca="1" si="949"/>
        <v>0</v>
      </c>
      <c r="NT138">
        <v>136</v>
      </c>
      <c r="NU138" s="7" t="s">
        <v>19</v>
      </c>
      <c r="NV138" s="7" t="str">
        <f t="shared" ca="1" si="653"/>
        <v/>
      </c>
      <c r="NW138" s="7" t="str">
        <f t="shared" ca="1" si="647"/>
        <v/>
      </c>
      <c r="NX138" t="str">
        <f ca="1">IFERROR(VLOOKUP(NT138,$K$3:$AK$568,8,FALSE),"")</f>
        <v/>
      </c>
      <c r="NY138" t="str">
        <f ca="1">IFERROR(VLOOKUP(NT138,$K$3:$AK$568,9,FALSE),"")</f>
        <v/>
      </c>
      <c r="NZ138" s="7" t="str">
        <f ca="1">IFERROR(VLOOKUP(NT138,$K$3:$AK$568,27,FALSE),"")</f>
        <v/>
      </c>
      <c r="OB138">
        <v>136</v>
      </c>
      <c r="OC138" s="7" t="s">
        <v>19</v>
      </c>
      <c r="OD138" t="e">
        <f t="shared" ca="1" si="654"/>
        <v>#N/A</v>
      </c>
      <c r="OE138" s="7" t="str">
        <f t="shared" ca="1" si="655"/>
        <v/>
      </c>
      <c r="OF138" s="7" t="str">
        <f t="shared" ca="1" si="656"/>
        <v/>
      </c>
      <c r="OG138" t="str">
        <f t="shared" ca="1" si="657"/>
        <v/>
      </c>
      <c r="OI138">
        <v>136</v>
      </c>
      <c r="OJ138" s="7" t="s">
        <v>19</v>
      </c>
      <c r="OK138" s="7" t="str">
        <f t="shared" ca="1" si="658"/>
        <v/>
      </c>
      <c r="OL138" s="7" t="str">
        <f t="shared" ca="1" si="659"/>
        <v/>
      </c>
      <c r="OM138" t="str">
        <f ca="1">IFERROR(VLOOKUP(OI138,$L$3:$AK$568,7,FALSE),"")</f>
        <v/>
      </c>
      <c r="ON138" t="str">
        <f ca="1">IFERROR(VLOOKUP(OI138,$L$3:$AK$568,8,FALSE),"")</f>
        <v/>
      </c>
      <c r="OO138" s="7" t="str">
        <f ca="1">IFERROR(VLOOKUP(OI138,$L$3:$AK$568,26,FALSE),"")</f>
        <v/>
      </c>
      <c r="OQ138">
        <v>136</v>
      </c>
      <c r="OR138" s="7" t="s">
        <v>19</v>
      </c>
      <c r="OS138" t="e">
        <f t="shared" ca="1" si="660"/>
        <v>#N/A</v>
      </c>
      <c r="OT138" s="7" t="str">
        <f t="shared" ca="1" si="661"/>
        <v/>
      </c>
      <c r="OU138" s="7" t="str">
        <f t="shared" ca="1" si="662"/>
        <v/>
      </c>
      <c r="OV138" t="str">
        <f t="shared" ca="1" si="663"/>
        <v/>
      </c>
      <c r="OX138">
        <v>136</v>
      </c>
      <c r="OY138" s="7" t="s">
        <v>19</v>
      </c>
      <c r="OZ138" s="7" t="str">
        <f t="shared" ca="1" si="664"/>
        <v/>
      </c>
      <c r="PA138" s="7" t="str">
        <f t="shared" ca="1" si="665"/>
        <v/>
      </c>
      <c r="PB138" t="str">
        <f ca="1">IFERROR(VLOOKUP(OX138,$M$3:$AK$568,6,FALSE),"")</f>
        <v/>
      </c>
      <c r="PC138" t="str">
        <f ca="1">IFERROR(VLOOKUP(OX138,$M$3:$AK$568,7,FALSE),"")</f>
        <v/>
      </c>
      <c r="PD138" s="7" t="str">
        <f ca="1">IFERROR(VLOOKUP(OX138,$M$3:$AK$568,25,FALSE),"")</f>
        <v/>
      </c>
      <c r="PF138">
        <v>136</v>
      </c>
      <c r="PG138" s="7" t="s">
        <v>19</v>
      </c>
      <c r="PH138" t="e">
        <f t="shared" ca="1" si="666"/>
        <v>#N/A</v>
      </c>
      <c r="PI138" s="7" t="str">
        <f t="shared" ca="1" si="667"/>
        <v/>
      </c>
      <c r="PJ138" s="7" t="str">
        <f t="shared" ca="1" si="668"/>
        <v/>
      </c>
      <c r="PK138" t="str">
        <f t="shared" ca="1" si="669"/>
        <v/>
      </c>
      <c r="PM138">
        <v>136</v>
      </c>
      <c r="PN138" s="7" t="s">
        <v>19</v>
      </c>
      <c r="PO138" s="202" t="str">
        <f t="shared" ca="1" si="670"/>
        <v/>
      </c>
      <c r="PP138" s="7" t="str">
        <f t="shared" ca="1" si="671"/>
        <v/>
      </c>
      <c r="PQ138" t="str">
        <f ca="1">IFERROR(VLOOKUP(PM138,$G$325:$R$409,12,FALSE),"")</f>
        <v/>
      </c>
      <c r="PR138" t="e">
        <f ca="1">VLOOKUP(PM138,$G$324:$Q$409,11,FALSE)</f>
        <v>#N/A</v>
      </c>
      <c r="PS138" s="7" t="str">
        <f ca="1">VLOOKUP(PQ138,$R$325:$Y$409,8,FALSE)</f>
        <v>- -</v>
      </c>
      <c r="PT138" s="7">
        <f ca="1">ReSt</f>
        <v>-4</v>
      </c>
      <c r="PU138" s="7" t="e">
        <f t="shared" ca="1" si="672"/>
        <v>#N/A</v>
      </c>
      <c r="PV138" s="7" t="e">
        <f t="shared" ca="1" si="673"/>
        <v>#N/A</v>
      </c>
      <c r="PW138" s="7" t="str">
        <f ca="1">VLOOKUP(PQ138,$R$325:$AK$409,8,FALSE)</f>
        <v>- -</v>
      </c>
      <c r="PX138" s="7"/>
      <c r="PY138">
        <v>136</v>
      </c>
      <c r="PZ138" s="7" t="s">
        <v>19</v>
      </c>
      <c r="QA138" t="str">
        <f t="shared" ca="1" si="674"/>
        <v/>
      </c>
      <c r="QB138" s="7" t="str">
        <f t="shared" ca="1" si="675"/>
        <v/>
      </c>
      <c r="QC138" s="7" t="str">
        <f t="shared" ca="1" si="676"/>
        <v/>
      </c>
      <c r="QD138" t="str">
        <f t="shared" ca="1" si="677"/>
        <v/>
      </c>
      <c r="QF138">
        <v>136</v>
      </c>
      <c r="QG138" s="7" t="s">
        <v>19</v>
      </c>
      <c r="QH138" s="7" t="str">
        <f t="shared" ca="1" si="678"/>
        <v/>
      </c>
      <c r="QI138" s="7" t="e">
        <f t="shared" ca="1" si="679"/>
        <v>#VALUE!</v>
      </c>
      <c r="QJ138" t="e">
        <f t="shared" ca="1" si="680"/>
        <v>#N/A</v>
      </c>
      <c r="QK138" s="7" t="e">
        <f t="shared" ca="1" si="681"/>
        <v>#N/A</v>
      </c>
      <c r="QM138">
        <v>136</v>
      </c>
      <c r="QN138" s="7" t="s">
        <v>19</v>
      </c>
      <c r="QO138" t="str">
        <f t="shared" ca="1" si="682"/>
        <v/>
      </c>
      <c r="QP138" s="7" t="str">
        <f t="shared" ca="1" si="683"/>
        <v/>
      </c>
      <c r="QQ138" t="str">
        <f t="shared" ca="1" si="684"/>
        <v/>
      </c>
    </row>
    <row r="139" spans="1:459" x14ac:dyDescent="0.25">
      <c r="A139" s="240" t="str">
        <f>IF('Character Sheet'!$B$4="Creature","N","Y")</f>
        <v>Y</v>
      </c>
      <c r="C139" s="75"/>
      <c r="D139" s="76"/>
      <c r="F139" s="75"/>
      <c r="G139" s="76"/>
      <c r="I139" s="75"/>
      <c r="J139" s="85"/>
      <c r="K139" s="85">
        <f t="shared" ca="1" si="648"/>
        <v>4</v>
      </c>
      <c r="L139" s="85">
        <f t="shared" ca="1" si="632"/>
        <v>0</v>
      </c>
      <c r="M139" s="70">
        <f t="shared" ca="1" si="643"/>
        <v>6</v>
      </c>
      <c r="O139" s="222" t="str">
        <f t="shared" ca="1" si="649"/>
        <v>- -</v>
      </c>
      <c r="Q139" s="7" t="str">
        <f t="shared" si="685"/>
        <v/>
      </c>
      <c r="R139" s="9" t="s">
        <v>1271</v>
      </c>
      <c r="S139" s="9"/>
      <c r="T139" s="61" t="str">
        <f>SUBSTITUTE(IFERROR(IFERROR(VLOOKUP(R139,'[1]Skill Statistics'!$A$3:$C$513,2,FALSE),VLOOKUP(Q139,'[1]Skill Statistics'!$A$3:$C$513,2,FALSE)),T138),"R*","ReSt")</f>
        <v>- -</v>
      </c>
      <c r="U139" s="61" t="str">
        <f>IFERROR(IFERROR(VLOOKUP(R139,'[1]Skill Statistics'!$A$3:$C$513,3,FALSE),VLOOKUP(Q139,'[1]Skill Statistics'!$A$3:$C$513,3,FALSE)),U138)</f>
        <v>- -</v>
      </c>
      <c r="V139" s="61" t="str">
        <f>IF(ISNUMBER(SEARCH("Category",R139)),"- -",IFERROR(IFERROR(VLOOKUP(Q139,[1]Professions!$A$4:$AM$288,MATCH(Profession,[1]Professions!$A$1:$AM$1,0),FALSE),VLOOKUP(Q139,Calculations!$B$91:$I$95,8,FALSE)),"- -"))</f>
        <v>- -</v>
      </c>
      <c r="W139" s="60" t="str">
        <f t="shared" si="650"/>
        <v>- -</v>
      </c>
      <c r="X139" s="7" t="str">
        <f ca="1">IFERROR(VLOOKUP(R139,$BS$6:$NR$519,MATCH(ActualLevel,$BS$3:$NR$3,0),FALSE),"- -")</f>
        <v>- -</v>
      </c>
      <c r="Y139" s="7" t="str">
        <f t="shared" si="640"/>
        <v>- -</v>
      </c>
      <c r="Z139" s="7" t="str">
        <f>IFERROR(VLOOKUP(Y139,Charts!$BQ$2:$BR$52,2,FALSE),"- -")</f>
        <v>- -</v>
      </c>
      <c r="AA139" s="7" t="str">
        <f t="shared" ca="1" si="686"/>
        <v>- -</v>
      </c>
      <c r="AB139" s="7" t="str">
        <f t="shared" si="634"/>
        <v>- -</v>
      </c>
      <c r="AC139" s="7"/>
      <c r="AD139" s="7"/>
      <c r="AE139" s="7"/>
      <c r="AF139" s="7"/>
      <c r="AG139" s="7"/>
      <c r="AH139" s="43"/>
      <c r="AI139" s="7"/>
      <c r="AJ139" s="7"/>
      <c r="AK139" s="7">
        <f t="shared" ca="1" si="687"/>
        <v>0</v>
      </c>
      <c r="AL139" s="7"/>
      <c r="AM139" s="69">
        <f>IFERROR(VLOOKUP(R139,'[1]Skill Statistics'!$A$3:$AN$513,MATCH(Profession,'[1]Skill Statistics'!$A$2:$AN$2,0),FALSE),0)</f>
        <v>0</v>
      </c>
      <c r="AN139" s="85">
        <f>IFERROR(VLOOKUP(Q139,'[1]Skill Statistics'!$A$3:$BK$513,MATCH(Archetype,'[1]Skill Statistics'!$A$2:$BK$2,0),FALSE),0)</f>
        <v>0</v>
      </c>
      <c r="AO139" s="85">
        <f>IFERROR(VLOOKUP(Q139,'[1]Skill Statistics'!$A$3:$BB$513,MATCH(Race,'[1]Skill Statistics'!$A$2:$BB$2,0),FALSE),0)</f>
        <v>0</v>
      </c>
      <c r="AP139" s="85">
        <f t="shared" ca="1" si="651"/>
        <v>0</v>
      </c>
      <c r="AQ139" s="70"/>
      <c r="AS139" s="69" t="str">
        <f>IFERROR(VLOOKUP(Q139,'[1]Professional Skills'!$A$4:$AM$288,MATCH(Profession,'[1]Professional Skills'!$A$3:$AM$3,0),FALSE),"- -")</f>
        <v>- -</v>
      </c>
      <c r="AU139" s="7" t="str">
        <f t="shared" si="636"/>
        <v>- -</v>
      </c>
      <c r="AV139" s="7">
        <f t="shared" ca="1" si="635"/>
        <v>0</v>
      </c>
      <c r="AW139" t="str">
        <f t="shared" si="690"/>
        <v/>
      </c>
      <c r="AX139" t="str">
        <f>IFERROR(_xlfn.RANK.EQ(AW139,$AW$5:$AW$568),"")</f>
        <v/>
      </c>
      <c r="AY139">
        <f t="shared" si="645"/>
        <v>0</v>
      </c>
      <c r="AZ139" s="70" t="str">
        <f t="shared" si="688"/>
        <v/>
      </c>
      <c r="BB139" s="69" t="str">
        <f>IFERROR(IF(Q139="Language",VLOOKUP(R139,[1]Cultures!$B$4:$N$218,MATCH(Culture,[1]Cultures!$B$3:$N$3,0),FALSE),VLOOKUP(Q139,[1]Cultures!$B$4:$O$212,MATCH(Culture,[1]Cultures!$B$3:$O$3,0),FALSE)),"- -")</f>
        <v>- -</v>
      </c>
      <c r="BD139">
        <f t="shared" ref="BD139:BD202" ca="1" si="950">IF(BC139="*",RAND(),0)</f>
        <v>0</v>
      </c>
      <c r="BE139" t="str">
        <f t="shared" si="897"/>
        <v/>
      </c>
      <c r="BI139" s="7" t="str">
        <f t="shared" si="689"/>
        <v>- -</v>
      </c>
      <c r="BK139" s="7"/>
      <c r="BL139" s="70" t="str">
        <f t="shared" si="646"/>
        <v>- -</v>
      </c>
      <c r="BN139" s="69" t="str">
        <f>IFERROR(VLOOKUP(V139,Charts!$BT$2:$BV$14,3,FALSE),"- -")</f>
        <v>- -</v>
      </c>
      <c r="BO139" s="85" t="str">
        <f t="shared" ca="1" si="652"/>
        <v>- -</v>
      </c>
      <c r="BP139" s="70" t="str">
        <f t="shared" ca="1" si="898"/>
        <v>- -</v>
      </c>
      <c r="BR139" s="7">
        <v>134</v>
      </c>
      <c r="BS139" s="9" t="str">
        <f ca="1">VLOOKUP(BR139,$O$3:$R$568,4,FALSE)</f>
        <v>Region 3</v>
      </c>
      <c r="BT139" s="7" t="str">
        <f ca="1">VLOOKUP(BS139,$R$3:$V$568,5,FALSE)</f>
        <v>2 / 3</v>
      </c>
      <c r="BU139" s="7">
        <f ca="1">VLOOKUP(BT139,Charts!$BT$2:$BV$14,3,FALSE)</f>
        <v>0.84615384615384615</v>
      </c>
      <c r="BV139" s="7" t="str">
        <f t="shared" ca="1" si="691"/>
        <v>2</v>
      </c>
      <c r="BW139" s="7" t="str">
        <f t="shared" ca="1" si="692"/>
        <v>3</v>
      </c>
      <c r="BY139" s="7">
        <f t="shared" ca="1" si="693"/>
        <v>0.31122012924986797</v>
      </c>
      <c r="BZ139" s="7">
        <f t="shared" ca="1" si="694"/>
        <v>0.53493371690397817</v>
      </c>
      <c r="CA139" s="7">
        <f t="shared" ca="1" si="695"/>
        <v>1</v>
      </c>
      <c r="CB139" s="7" t="str">
        <f t="shared" ca="1" si="696"/>
        <v>2</v>
      </c>
      <c r="CC139" s="7">
        <f ca="1">IFERROR(IF(CC138+CB139&gt;CD$4,CC138,CC138+CB139),"")</f>
        <v>38</v>
      </c>
      <c r="CD139" s="7">
        <f t="shared" ca="1" si="899"/>
        <v>0</v>
      </c>
      <c r="CE139" s="7">
        <f t="shared" ca="1" si="697"/>
        <v>1.2464063943962489E-2</v>
      </c>
      <c r="CF139" s="7">
        <f t="shared" ca="1" si="698"/>
        <v>0.83368978220988366</v>
      </c>
      <c r="CG139" s="7">
        <f t="shared" ca="1" si="699"/>
        <v>2</v>
      </c>
      <c r="CH139" s="7">
        <f t="shared" ca="1" si="700"/>
        <v>5</v>
      </c>
      <c r="CI139" s="7">
        <f ca="1">IFERROR(IF(CI138+CH139&gt;CJ$4,CI138,CI138+CH139),"")</f>
        <v>60</v>
      </c>
      <c r="CJ139" s="7">
        <f t="shared" ca="1" si="900"/>
        <v>0</v>
      </c>
      <c r="CK139" s="7">
        <f t="shared" ca="1" si="701"/>
        <v>0.27668600785780473</v>
      </c>
      <c r="CL139" s="7">
        <f t="shared" ca="1" si="702"/>
        <v>0.56946783829604142</v>
      </c>
      <c r="CM139" s="7">
        <f t="shared" ca="1" si="703"/>
        <v>1</v>
      </c>
      <c r="CN139" s="7" t="str">
        <f t="shared" ca="1" si="704"/>
        <v>2</v>
      </c>
      <c r="CO139" s="7">
        <f ca="1">IFERROR(IF(CO138+CN139&gt;CP$4,CO138,CO138+CN139),"")</f>
        <v>60</v>
      </c>
      <c r="CP139" s="7">
        <f t="shared" ca="1" si="901"/>
        <v>0</v>
      </c>
      <c r="CQ139" s="7">
        <f t="shared" ca="1" si="705"/>
        <v>0.81764607296890923</v>
      </c>
      <c r="CR139" s="7">
        <f t="shared" ca="1" si="706"/>
        <v>2.8507773184936913E-2</v>
      </c>
      <c r="CS139" s="7">
        <f t="shared" ca="1" si="707"/>
        <v>1</v>
      </c>
      <c r="CT139" s="7" t="str">
        <f t="shared" ca="1" si="708"/>
        <v>2</v>
      </c>
      <c r="CU139" s="7">
        <f ca="1">IFERROR(IF(CU138+CT139&gt;CV$4,CU138,CU138+CT139),"")</f>
        <v>60</v>
      </c>
      <c r="CV139" s="7">
        <f t="shared" ca="1" si="902"/>
        <v>0</v>
      </c>
      <c r="CW139" s="7">
        <f t="shared" ca="1" si="709"/>
        <v>0.97443463657994578</v>
      </c>
      <c r="CX139" s="7">
        <f t="shared" ca="1" si="710"/>
        <v>-0.12828079042609963</v>
      </c>
      <c r="CY139" s="7">
        <f t="shared" ca="1" si="711"/>
        <v>0</v>
      </c>
      <c r="CZ139" s="7">
        <f t="shared" ca="1" si="712"/>
        <v>0</v>
      </c>
      <c r="DA139" s="7">
        <f ca="1">IFERROR(IF(DA138+CZ139&gt;DB$4,DA138,DA138+CZ139),"")</f>
        <v>60</v>
      </c>
      <c r="DB139" s="7">
        <f t="shared" ca="1" si="903"/>
        <v>0</v>
      </c>
      <c r="DC139" s="7">
        <f t="shared" ca="1" si="713"/>
        <v>0.96174808199087536</v>
      </c>
      <c r="DD139" s="7">
        <f t="shared" ca="1" si="714"/>
        <v>-0.11559423583702921</v>
      </c>
      <c r="DE139" s="7">
        <f t="shared" ca="1" si="715"/>
        <v>0</v>
      </c>
      <c r="DF139" s="7">
        <f t="shared" ca="1" si="716"/>
        <v>0</v>
      </c>
      <c r="DG139" s="7">
        <f ca="1">IFERROR(IF(DG138+DF139&gt;DH$4,DG138,DG138+DF139),"")</f>
        <v>60</v>
      </c>
      <c r="DH139" s="7">
        <f t="shared" ca="1" si="904"/>
        <v>0</v>
      </c>
      <c r="DI139" s="7">
        <f t="shared" ca="1" si="717"/>
        <v>0.72877301593474531</v>
      </c>
      <c r="DJ139" s="7">
        <f t="shared" ca="1" si="718"/>
        <v>0.11738083021910084</v>
      </c>
      <c r="DK139" s="7">
        <f t="shared" ca="1" si="719"/>
        <v>1</v>
      </c>
      <c r="DL139" s="7" t="str">
        <f t="shared" ca="1" si="720"/>
        <v>2</v>
      </c>
      <c r="DM139" s="7">
        <f ca="1">IFERROR(IF(DM138+DL139&gt;DN$4,DM138,DM138+DL139),"")</f>
        <v>60</v>
      </c>
      <c r="DN139" s="7">
        <f t="shared" ca="1" si="905"/>
        <v>0</v>
      </c>
      <c r="DO139" s="7">
        <f t="shared" ca="1" si="721"/>
        <v>0.70285014370820664</v>
      </c>
      <c r="DP139" s="7">
        <f t="shared" ca="1" si="722"/>
        <v>0.1433037024456395</v>
      </c>
      <c r="DQ139" s="7">
        <f t="shared" ca="1" si="723"/>
        <v>1</v>
      </c>
      <c r="DR139" s="7" t="str">
        <f t="shared" ca="1" si="724"/>
        <v>2</v>
      </c>
      <c r="DS139" s="7">
        <f ca="1">IFERROR(IF(DS138+DR139&gt;DT$4,DS138,DS138+DR139),"")</f>
        <v>60</v>
      </c>
      <c r="DT139" s="7">
        <f t="shared" ca="1" si="906"/>
        <v>0</v>
      </c>
      <c r="DU139" s="7">
        <f t="shared" ca="1" si="725"/>
        <v>9.330647447787177E-2</v>
      </c>
      <c r="DV139" s="7">
        <f t="shared" ca="1" si="726"/>
        <v>0.75284737167597438</v>
      </c>
      <c r="DW139" s="7">
        <f t="shared" ca="1" si="727"/>
        <v>1</v>
      </c>
      <c r="DX139" s="7" t="str">
        <f t="shared" ca="1" si="728"/>
        <v>2</v>
      </c>
      <c r="DY139" s="7">
        <f ca="1">IFERROR(IF(DY138+DX139&gt;DZ$4,DY138,DY138+DX139),"")</f>
        <v>60</v>
      </c>
      <c r="DZ139" s="7">
        <f t="shared" ca="1" si="907"/>
        <v>0</v>
      </c>
      <c r="EA139" s="7">
        <f t="shared" ca="1" si="729"/>
        <v>0.45006990030433947</v>
      </c>
      <c r="EB139" s="7">
        <f t="shared" ca="1" si="730"/>
        <v>0.39608394584950668</v>
      </c>
      <c r="EC139" s="7">
        <f t="shared" ca="1" si="731"/>
        <v>1</v>
      </c>
      <c r="ED139" s="7" t="str">
        <f t="shared" ca="1" si="732"/>
        <v>2</v>
      </c>
      <c r="EE139" s="7">
        <f ca="1">IFERROR(IF(EE138+ED139&gt;EF$4,EE138,EE138+ED139),"")</f>
        <v>60</v>
      </c>
      <c r="EF139" s="7">
        <f t="shared" ca="1" si="908"/>
        <v>0</v>
      </c>
      <c r="EG139" s="7">
        <f t="shared" ca="1" si="733"/>
        <v>0.30129557154941022</v>
      </c>
      <c r="EH139" s="7">
        <f t="shared" ca="1" si="734"/>
        <v>0.54485827460443592</v>
      </c>
      <c r="EI139" s="7">
        <f t="shared" ca="1" si="735"/>
        <v>1</v>
      </c>
      <c r="EJ139" s="7" t="str">
        <f t="shared" ca="1" si="736"/>
        <v>2</v>
      </c>
      <c r="EK139" s="7">
        <f ca="1">IFERROR(IF(EK138+EJ139&gt;EL$4,EK138,EK138+EJ139),"")</f>
        <v>60</v>
      </c>
      <c r="EL139" s="7">
        <f t="shared" ca="1" si="909"/>
        <v>0</v>
      </c>
      <c r="EM139" s="7">
        <f t="shared" ca="1" si="737"/>
        <v>0.46011897112223454</v>
      </c>
      <c r="EN139" s="7">
        <f t="shared" ca="1" si="738"/>
        <v>0.3860348750316116</v>
      </c>
      <c r="EO139" s="7">
        <f t="shared" ca="1" si="739"/>
        <v>1</v>
      </c>
      <c r="EP139" s="7" t="str">
        <f t="shared" ca="1" si="740"/>
        <v>2</v>
      </c>
      <c r="EQ139" s="7">
        <f ca="1">IFERROR(IF(EQ138+EP139&gt;ER$4,EQ138,EQ138+EP139),"")</f>
        <v>60</v>
      </c>
      <c r="ER139" s="7">
        <f t="shared" ca="1" si="910"/>
        <v>0</v>
      </c>
      <c r="ES139" s="7">
        <f t="shared" ca="1" si="741"/>
        <v>0.18165498962739512</v>
      </c>
      <c r="ET139" s="7">
        <f t="shared" ca="1" si="742"/>
        <v>0.66449885652645102</v>
      </c>
      <c r="EU139" s="7">
        <f t="shared" ca="1" si="743"/>
        <v>1</v>
      </c>
      <c r="EV139" s="7" t="str">
        <f t="shared" ca="1" si="744"/>
        <v>2</v>
      </c>
      <c r="EW139" s="7">
        <f ca="1">IFERROR(IF(EW138+EV139&gt;EX$4,EW138,EW138+EV139),"")</f>
        <v>60</v>
      </c>
      <c r="EX139" s="7">
        <f t="shared" ca="1" si="911"/>
        <v>0</v>
      </c>
      <c r="EY139" s="7">
        <f t="shared" ca="1" si="745"/>
        <v>0.89611865079773467</v>
      </c>
      <c r="EZ139" s="7">
        <f t="shared" ca="1" si="746"/>
        <v>-4.9964804643888527E-2</v>
      </c>
      <c r="FA139" s="7">
        <f t="shared" ca="1" si="747"/>
        <v>0</v>
      </c>
      <c r="FB139" s="7">
        <f t="shared" ca="1" si="748"/>
        <v>0</v>
      </c>
      <c r="FC139" s="7">
        <f ca="1">IFERROR(IF(FC138+FB139&gt;FD$4,FC138,FC138+FB139),"")</f>
        <v>60</v>
      </c>
      <c r="FD139" s="7">
        <f t="shared" ca="1" si="912"/>
        <v>0</v>
      </c>
      <c r="FE139" s="7">
        <f t="shared" ca="1" si="749"/>
        <v>0.69986139600225972</v>
      </c>
      <c r="FF139" s="7">
        <f t="shared" ca="1" si="750"/>
        <v>0.14629245015158643</v>
      </c>
      <c r="FG139" s="7">
        <f t="shared" ca="1" si="751"/>
        <v>1</v>
      </c>
      <c r="FH139" s="7" t="str">
        <f t="shared" ca="1" si="752"/>
        <v>2</v>
      </c>
      <c r="FI139" s="7">
        <f ca="1">IFERROR(IF(FI138+FH139&gt;FJ$4,FI138,FI138+FH139),"")</f>
        <v>60</v>
      </c>
      <c r="FJ139" s="7">
        <f t="shared" ca="1" si="913"/>
        <v>0</v>
      </c>
      <c r="FK139" s="7">
        <f t="shared" ca="1" si="753"/>
        <v>0.51493113423784875</v>
      </c>
      <c r="FL139" s="7">
        <f t="shared" ca="1" si="754"/>
        <v>0.33122271191599739</v>
      </c>
      <c r="FM139" s="7">
        <f t="shared" ca="1" si="755"/>
        <v>1</v>
      </c>
      <c r="FN139" s="7" t="str">
        <f t="shared" ca="1" si="756"/>
        <v>2</v>
      </c>
      <c r="FO139" s="7">
        <f ca="1">IFERROR(IF(FO138+FN139&gt;FP$4,FO138,FO138+FN139),"")</f>
        <v>60</v>
      </c>
      <c r="FP139" s="7">
        <f t="shared" ca="1" si="914"/>
        <v>0</v>
      </c>
      <c r="FQ139" s="7">
        <f t="shared" ca="1" si="757"/>
        <v>0.99577792742769888</v>
      </c>
      <c r="FR139" s="7">
        <f t="shared" ca="1" si="758"/>
        <v>-0.14962408127385274</v>
      </c>
      <c r="FS139" s="7">
        <f t="shared" ca="1" si="759"/>
        <v>0</v>
      </c>
      <c r="FT139" s="7">
        <f t="shared" ca="1" si="760"/>
        <v>0</v>
      </c>
      <c r="FU139" s="7">
        <f ca="1">IFERROR(IF(FU138+FT139&gt;FV$4,FU138,FU138+FT139),"")</f>
        <v>60</v>
      </c>
      <c r="FV139" s="7">
        <f t="shared" ca="1" si="915"/>
        <v>0</v>
      </c>
      <c r="FW139" s="7">
        <f t="shared" ca="1" si="761"/>
        <v>0.75511787245070361</v>
      </c>
      <c r="FX139" s="7">
        <f t="shared" ca="1" si="762"/>
        <v>9.1035973703142536E-2</v>
      </c>
      <c r="FY139" s="7">
        <f t="shared" ca="1" si="763"/>
        <v>1</v>
      </c>
      <c r="FZ139" s="7" t="str">
        <f t="shared" ca="1" si="764"/>
        <v>2</v>
      </c>
      <c r="GA139" s="7">
        <f ca="1">IFERROR(IF(GA138+FZ139&gt;GB$4,GA138,GA138+FZ139),"")</f>
        <v>60</v>
      </c>
      <c r="GB139" s="7">
        <f t="shared" ca="1" si="916"/>
        <v>0</v>
      </c>
      <c r="GC139" s="7">
        <f t="shared" ca="1" si="765"/>
        <v>0.17444418289625085</v>
      </c>
      <c r="GD139" s="7">
        <f t="shared" ca="1" si="766"/>
        <v>0.67170966325759529</v>
      </c>
      <c r="GE139" s="7">
        <f t="shared" ca="1" si="767"/>
        <v>1</v>
      </c>
      <c r="GF139" s="7" t="str">
        <f t="shared" ca="1" si="768"/>
        <v>2</v>
      </c>
      <c r="GG139" s="7">
        <f ca="1">IFERROR(IF(GG138+GF139&gt;GH$4,GG138,GG138+GF139),"")</f>
        <v>60</v>
      </c>
      <c r="GH139" s="7">
        <f t="shared" ca="1" si="917"/>
        <v>0</v>
      </c>
      <c r="GI139" s="7">
        <f t="shared" ca="1" si="769"/>
        <v>0.74724075831012815</v>
      </c>
      <c r="GJ139" s="7">
        <f t="shared" ca="1" si="770"/>
        <v>9.8913087843717995E-2</v>
      </c>
      <c r="GK139" s="7">
        <f t="shared" ca="1" si="771"/>
        <v>1</v>
      </c>
      <c r="GL139" s="7" t="str">
        <f t="shared" ca="1" si="772"/>
        <v>2</v>
      </c>
      <c r="GM139" s="7">
        <f ca="1">IFERROR(IF(GM138+GL139&gt;GN$4,GM138,GM138+GL139),"")</f>
        <v>60</v>
      </c>
      <c r="GN139" s="7">
        <f t="shared" ca="1" si="918"/>
        <v>0</v>
      </c>
      <c r="GO139" s="7">
        <f t="shared" ca="1" si="773"/>
        <v>0.54427822074199073</v>
      </c>
      <c r="GP139" s="7">
        <f t="shared" ca="1" si="774"/>
        <v>0.30187562541185542</v>
      </c>
      <c r="GQ139" s="7">
        <f t="shared" ca="1" si="775"/>
        <v>1</v>
      </c>
      <c r="GR139" s="7" t="str">
        <f t="shared" ca="1" si="776"/>
        <v>2</v>
      </c>
      <c r="GS139" s="7">
        <f ca="1">IFERROR(IF(GS138+GR139&gt;GT$4,GS138,GS138+GR139),"")</f>
        <v>60</v>
      </c>
      <c r="GT139" s="7">
        <f t="shared" ca="1" si="919"/>
        <v>0</v>
      </c>
      <c r="GU139" s="7">
        <f t="shared" ca="1" si="777"/>
        <v>0.78622966879033318</v>
      </c>
      <c r="GV139" s="7">
        <f t="shared" ca="1" si="778"/>
        <v>5.9924177363512965E-2</v>
      </c>
      <c r="GW139" s="7">
        <f t="shared" ca="1" si="779"/>
        <v>1</v>
      </c>
      <c r="GX139" s="7" t="str">
        <f t="shared" ca="1" si="780"/>
        <v>2</v>
      </c>
      <c r="GY139" s="7">
        <f ca="1">IFERROR(IF(GY138+GX139&gt;GZ$4,GY138,GY138+GX139),"")</f>
        <v>60</v>
      </c>
      <c r="GZ139" s="7">
        <f t="shared" ca="1" si="920"/>
        <v>0</v>
      </c>
      <c r="HA139" s="7">
        <f t="shared" ca="1" si="781"/>
        <v>0.90820732807166282</v>
      </c>
      <c r="HB139" s="7">
        <f t="shared" ca="1" si="782"/>
        <v>-6.2053481917816677E-2</v>
      </c>
      <c r="HC139" s="7">
        <f t="shared" ca="1" si="783"/>
        <v>0</v>
      </c>
      <c r="HD139" s="7">
        <f t="shared" ca="1" si="784"/>
        <v>0</v>
      </c>
      <c r="HE139" s="7">
        <f ca="1">IFERROR(IF(HE138+HD139&gt;HF$4,HE138,HE138+HD139),"")</f>
        <v>60</v>
      </c>
      <c r="HF139" s="7">
        <f t="shared" ca="1" si="921"/>
        <v>0</v>
      </c>
      <c r="HG139" s="7">
        <f t="shared" ca="1" si="785"/>
        <v>0.63740205026102559</v>
      </c>
      <c r="HH139" s="7">
        <f t="shared" ca="1" si="786"/>
        <v>0.20875179589282056</v>
      </c>
      <c r="HI139" s="7">
        <f t="shared" ca="1" si="787"/>
        <v>1</v>
      </c>
      <c r="HJ139" s="7" t="str">
        <f t="shared" ca="1" si="788"/>
        <v>2</v>
      </c>
      <c r="HK139" s="7">
        <f ca="1">IFERROR(IF(HK138+HJ139&gt;HL$4,HK138,HK138+HJ139),"")</f>
        <v>60</v>
      </c>
      <c r="HL139" s="7">
        <f t="shared" ca="1" si="922"/>
        <v>0</v>
      </c>
      <c r="HM139" s="7">
        <f t="shared" ca="1" si="789"/>
        <v>0.39694430817026105</v>
      </c>
      <c r="HN139" s="7">
        <f t="shared" ca="1" si="790"/>
        <v>0.44920953798358509</v>
      </c>
      <c r="HO139" s="7">
        <f t="shared" ca="1" si="791"/>
        <v>1</v>
      </c>
      <c r="HP139" s="7" t="str">
        <f t="shared" ca="1" si="792"/>
        <v>2</v>
      </c>
      <c r="HQ139" s="7">
        <f ca="1">IFERROR(IF(HQ138+HP139&gt;HR$4,HQ138,HQ138+HP139),"")</f>
        <v>60</v>
      </c>
      <c r="HR139" s="7">
        <f t="shared" ca="1" si="923"/>
        <v>0</v>
      </c>
      <c r="HS139" s="7">
        <f t="shared" ca="1" si="793"/>
        <v>0.51701488154818709</v>
      </c>
      <c r="HT139" s="7">
        <f t="shared" ca="1" si="794"/>
        <v>0.32913896460565906</v>
      </c>
      <c r="HU139" s="7">
        <f t="shared" ca="1" si="795"/>
        <v>1</v>
      </c>
      <c r="HV139" s="7" t="str">
        <f t="shared" ca="1" si="796"/>
        <v>2</v>
      </c>
      <c r="HW139" s="7">
        <f ca="1">IFERROR(IF(HW138+HV139&gt;HX$4,HW138,HW138+HV139),"")</f>
        <v>60</v>
      </c>
      <c r="HX139" s="7">
        <f t="shared" ca="1" si="924"/>
        <v>0</v>
      </c>
      <c r="HY139" s="7">
        <f t="shared" ca="1" si="797"/>
        <v>0.3495644072555848</v>
      </c>
      <c r="HZ139" s="7">
        <f t="shared" ca="1" si="798"/>
        <v>0.49658943889826135</v>
      </c>
      <c r="IA139" s="7">
        <f t="shared" ca="1" si="799"/>
        <v>1</v>
      </c>
      <c r="IB139" s="7" t="str">
        <f t="shared" ca="1" si="800"/>
        <v>2</v>
      </c>
      <c r="IC139" s="7">
        <f ca="1">IFERROR(IF(IC138+IB139&gt;ID$4,IC138,IC138+IB139),"")</f>
        <v>60</v>
      </c>
      <c r="ID139" s="7">
        <f t="shared" ca="1" si="925"/>
        <v>0</v>
      </c>
      <c r="IE139" s="7">
        <f t="shared" ca="1" si="801"/>
        <v>0.55020009535322267</v>
      </c>
      <c r="IF139" s="7">
        <f t="shared" ca="1" si="802"/>
        <v>0.29595375080062347</v>
      </c>
      <c r="IG139" s="7">
        <f t="shared" ca="1" si="803"/>
        <v>1</v>
      </c>
      <c r="IH139" s="7" t="str">
        <f t="shared" ca="1" si="804"/>
        <v>2</v>
      </c>
      <c r="II139" s="7">
        <f ca="1">IFERROR(IF(II138+IH139&gt;IJ$4,II138,II138+IH139),"")</f>
        <v>60</v>
      </c>
      <c r="IJ139" s="7">
        <f t="shared" ca="1" si="926"/>
        <v>0</v>
      </c>
      <c r="IK139" s="7">
        <f t="shared" ca="1" si="805"/>
        <v>0.97094494670345899</v>
      </c>
      <c r="IL139" s="7">
        <f t="shared" ca="1" si="806"/>
        <v>-0.12479110054961284</v>
      </c>
      <c r="IM139" s="7">
        <f t="shared" ca="1" si="807"/>
        <v>0</v>
      </c>
      <c r="IN139" s="7">
        <f t="shared" ca="1" si="808"/>
        <v>0</v>
      </c>
      <c r="IO139" s="7">
        <f ca="1">IFERROR(IF(IO138+IN139&gt;IP$4,IO138,IO138+IN139),"")</f>
        <v>60</v>
      </c>
      <c r="IP139" s="7">
        <f t="shared" ca="1" si="927"/>
        <v>0</v>
      </c>
      <c r="IQ139" s="7">
        <f t="shared" ca="1" si="809"/>
        <v>0.36444443304100327</v>
      </c>
      <c r="IR139" s="7">
        <f t="shared" ca="1" si="810"/>
        <v>0.48170941311284288</v>
      </c>
      <c r="IS139" s="7">
        <f t="shared" ca="1" si="811"/>
        <v>1</v>
      </c>
      <c r="IT139" s="7" t="str">
        <f t="shared" ca="1" si="812"/>
        <v>2</v>
      </c>
      <c r="IU139" s="7">
        <f ca="1">IFERROR(IF(IU138+IT139&gt;IV$4,IU138,IU138+IT139),"")</f>
        <v>60</v>
      </c>
      <c r="IV139" s="7">
        <f t="shared" ca="1" si="928"/>
        <v>0</v>
      </c>
      <c r="IW139" s="7">
        <f t="shared" ca="1" si="813"/>
        <v>0.44899769021960312</v>
      </c>
      <c r="IX139" s="7">
        <f t="shared" ca="1" si="814"/>
        <v>0.39715615593424303</v>
      </c>
      <c r="IY139" s="7">
        <f t="shared" ca="1" si="815"/>
        <v>1</v>
      </c>
      <c r="IZ139" s="7" t="str">
        <f t="shared" ca="1" si="816"/>
        <v>2</v>
      </c>
      <c r="JA139" s="7">
        <f ca="1">IFERROR(IF(JA138+IZ139&gt;JB$4,JA138,JA138+IZ139),"")</f>
        <v>60</v>
      </c>
      <c r="JB139" s="7">
        <f t="shared" ca="1" si="929"/>
        <v>0</v>
      </c>
      <c r="JC139" s="7">
        <f t="shared" ca="1" si="817"/>
        <v>0.65001972028136401</v>
      </c>
      <c r="JD139" s="7">
        <f t="shared" ca="1" si="818"/>
        <v>0.19613412587248213</v>
      </c>
      <c r="JE139" s="7">
        <f t="shared" ca="1" si="819"/>
        <v>1</v>
      </c>
      <c r="JF139" s="7" t="str">
        <f t="shared" ca="1" si="820"/>
        <v>2</v>
      </c>
      <c r="JG139" s="7">
        <f ca="1">IFERROR(IF(JG138+JF139&gt;JH$4,JG138,JG138+JF139),"")</f>
        <v>60</v>
      </c>
      <c r="JH139" s="7">
        <f t="shared" ca="1" si="930"/>
        <v>0</v>
      </c>
      <c r="JI139" s="7">
        <f t="shared" ca="1" si="821"/>
        <v>0.60309237465201659</v>
      </c>
      <c r="JJ139" s="7">
        <f t="shared" ca="1" si="822"/>
        <v>0.24306147150182955</v>
      </c>
      <c r="JK139" s="7">
        <f t="shared" ca="1" si="823"/>
        <v>1</v>
      </c>
      <c r="JL139" s="7" t="str">
        <f t="shared" ca="1" si="824"/>
        <v>2</v>
      </c>
      <c r="JM139" s="7">
        <f ca="1">IFERROR(IF(JM138+JL139&gt;JN$4,JM138,JM138+JL139),"")</f>
        <v>60</v>
      </c>
      <c r="JN139" s="7">
        <f t="shared" ca="1" si="931"/>
        <v>0</v>
      </c>
      <c r="JO139" s="7">
        <f t="shared" ca="1" si="825"/>
        <v>0.598527599026485</v>
      </c>
      <c r="JP139" s="7">
        <f t="shared" ca="1" si="826"/>
        <v>0.24762624712736114</v>
      </c>
      <c r="JQ139" s="7">
        <f t="shared" ca="1" si="827"/>
        <v>1</v>
      </c>
      <c r="JR139" s="7" t="str">
        <f t="shared" ca="1" si="828"/>
        <v>2</v>
      </c>
      <c r="JS139" s="7">
        <f ca="1">IFERROR(IF(JS138+JR139&gt;JT$4,JS138,JS138+JR139),"")</f>
        <v>60</v>
      </c>
      <c r="JT139" s="7">
        <f t="shared" ca="1" si="932"/>
        <v>0</v>
      </c>
      <c r="JU139" s="7">
        <f t="shared" ca="1" si="829"/>
        <v>0.72488584754863694</v>
      </c>
      <c r="JV139" s="7">
        <f t="shared" ca="1" si="830"/>
        <v>0.1212679986052092</v>
      </c>
      <c r="JW139" s="7">
        <f t="shared" ca="1" si="831"/>
        <v>1</v>
      </c>
      <c r="JX139" s="7" t="str">
        <f t="shared" ca="1" si="832"/>
        <v>2</v>
      </c>
      <c r="JY139" s="7">
        <f ca="1">IFERROR(IF(JY138+JX139&gt;JZ$4,JY138,JY138+JX139),"")</f>
        <v>60</v>
      </c>
      <c r="JZ139" s="7">
        <f t="shared" ca="1" si="933"/>
        <v>0</v>
      </c>
      <c r="KA139" s="7">
        <f t="shared" ca="1" si="833"/>
        <v>0.6500512311517227</v>
      </c>
      <c r="KB139" s="7">
        <f t="shared" ca="1" si="834"/>
        <v>0.19610261500212345</v>
      </c>
      <c r="KC139" s="7">
        <f t="shared" ca="1" si="835"/>
        <v>1</v>
      </c>
      <c r="KD139" s="7" t="str">
        <f t="shared" ca="1" si="836"/>
        <v>2</v>
      </c>
      <c r="KE139" s="7">
        <f ca="1">IFERROR(IF(KE138+KD139&gt;KF$4,KE138,KE138+KD139),"")</f>
        <v>60</v>
      </c>
      <c r="KF139" s="7">
        <f t="shared" ca="1" si="934"/>
        <v>0</v>
      </c>
      <c r="KG139" s="7">
        <f t="shared" ca="1" si="837"/>
        <v>0.58541307012405619</v>
      </c>
      <c r="KH139" s="7">
        <f t="shared" ca="1" si="838"/>
        <v>0.26074077602978996</v>
      </c>
      <c r="KI139" s="7">
        <f t="shared" ca="1" si="839"/>
        <v>1</v>
      </c>
      <c r="KJ139" s="7" t="str">
        <f t="shared" ca="1" si="840"/>
        <v>2</v>
      </c>
      <c r="KK139" s="7">
        <f ca="1">IFERROR(IF(KK138+KJ139&gt;KL$4,KK138,KK138+KJ139),"")</f>
        <v>60</v>
      </c>
      <c r="KL139" s="7">
        <f t="shared" ca="1" si="935"/>
        <v>0</v>
      </c>
      <c r="KM139" s="7">
        <f t="shared" ca="1" si="841"/>
        <v>0.22978171664179481</v>
      </c>
      <c r="KN139" s="7">
        <f t="shared" ca="1" si="842"/>
        <v>0.61637212951205134</v>
      </c>
      <c r="KO139" s="7">
        <f t="shared" ca="1" si="843"/>
        <v>1</v>
      </c>
      <c r="KP139" s="7" t="str">
        <f t="shared" ca="1" si="844"/>
        <v>2</v>
      </c>
      <c r="KQ139" s="7">
        <f ca="1">IFERROR(IF(KQ138+KP139&gt;KR$4,KQ138,KQ138+KP139),"")</f>
        <v>60</v>
      </c>
      <c r="KR139" s="7">
        <f t="shared" ca="1" si="936"/>
        <v>0</v>
      </c>
      <c r="KS139" s="7">
        <f t="shared" ca="1" si="845"/>
        <v>0.7182129441161732</v>
      </c>
      <c r="KT139" s="7">
        <f t="shared" ca="1" si="846"/>
        <v>0.12794090203767294</v>
      </c>
      <c r="KU139" s="7">
        <f t="shared" ca="1" si="847"/>
        <v>1</v>
      </c>
      <c r="KV139" s="7" t="str">
        <f t="shared" ca="1" si="848"/>
        <v>2</v>
      </c>
      <c r="KW139" s="7">
        <f ca="1">IFERROR(IF(KW138+KV139&gt;KX$4,KW138,KW138+KV139),"")</f>
        <v>60</v>
      </c>
      <c r="KX139" s="7">
        <f t="shared" ca="1" si="937"/>
        <v>0</v>
      </c>
      <c r="KY139" s="7">
        <f t="shared" ca="1" si="849"/>
        <v>0.89072753609931399</v>
      </c>
      <c r="KZ139" s="7">
        <f t="shared" ca="1" si="850"/>
        <v>-4.4573689945467843E-2</v>
      </c>
      <c r="LA139" s="7">
        <f t="shared" ca="1" si="851"/>
        <v>0</v>
      </c>
      <c r="LB139" s="7">
        <f t="shared" ca="1" si="852"/>
        <v>0</v>
      </c>
      <c r="LC139" s="7">
        <f ca="1">IFERROR(IF(LC138+LB139&gt;LD$4,LC138,LC138+LB139),"")</f>
        <v>60</v>
      </c>
      <c r="LD139" s="7">
        <f t="shared" ca="1" si="938"/>
        <v>0</v>
      </c>
      <c r="LE139" s="7">
        <f t="shared" ca="1" si="853"/>
        <v>0.74371346305571995</v>
      </c>
      <c r="LF139" s="7">
        <f t="shared" ca="1" si="854"/>
        <v>0.1024403830981262</v>
      </c>
      <c r="LG139" s="7">
        <f t="shared" ca="1" si="855"/>
        <v>1</v>
      </c>
      <c r="LH139" s="7" t="str">
        <f t="shared" ca="1" si="856"/>
        <v>2</v>
      </c>
      <c r="LI139" s="7">
        <f ca="1">IFERROR(IF(LI138+LH139&gt;LJ$4,LI138,LI138+LH139),"")</f>
        <v>60</v>
      </c>
      <c r="LJ139" s="7">
        <f t="shared" ca="1" si="939"/>
        <v>0</v>
      </c>
      <c r="LK139" s="7">
        <f t="shared" ca="1" si="857"/>
        <v>0.54329328475698169</v>
      </c>
      <c r="LL139" s="7">
        <f t="shared" ca="1" si="858"/>
        <v>0.30286056139686446</v>
      </c>
      <c r="LM139" s="7">
        <f t="shared" ca="1" si="859"/>
        <v>1</v>
      </c>
      <c r="LN139" s="7" t="str">
        <f t="shared" ca="1" si="860"/>
        <v>2</v>
      </c>
      <c r="LO139" s="7">
        <f ca="1">IFERROR(IF(LO138+LN139&gt;LP$4,LO138,LO138+LN139),"")</f>
        <v>60</v>
      </c>
      <c r="LP139" s="7">
        <f t="shared" ca="1" si="940"/>
        <v>0</v>
      </c>
      <c r="LQ139" s="7">
        <f t="shared" ca="1" si="861"/>
        <v>0.95909364704259381</v>
      </c>
      <c r="LR139" s="7">
        <f t="shared" ca="1" si="862"/>
        <v>-0.11293980088874767</v>
      </c>
      <c r="LS139" s="7">
        <f t="shared" ca="1" si="863"/>
        <v>0</v>
      </c>
      <c r="LT139" s="7">
        <f t="shared" ca="1" si="864"/>
        <v>0</v>
      </c>
      <c r="LU139" s="7">
        <f ca="1">IFERROR(IF(LU138+LT139&gt;LV$4,LU138,LU138+LT139),"")</f>
        <v>60</v>
      </c>
      <c r="LV139" s="7">
        <f t="shared" ca="1" si="941"/>
        <v>0</v>
      </c>
      <c r="LW139" s="7">
        <f t="shared" ca="1" si="865"/>
        <v>0.19449991475084594</v>
      </c>
      <c r="LX139" s="7">
        <f t="shared" ca="1" si="866"/>
        <v>0.65165393140300021</v>
      </c>
      <c r="LY139" s="7">
        <f t="shared" ca="1" si="867"/>
        <v>1</v>
      </c>
      <c r="LZ139" s="7" t="str">
        <f t="shared" ca="1" si="868"/>
        <v>2</v>
      </c>
      <c r="MA139" s="7">
        <f ca="1">IFERROR(IF(MA138+LZ139&gt;MB$4,MA138,MA138+LZ139),"")</f>
        <v>60</v>
      </c>
      <c r="MB139" s="7">
        <f t="shared" ca="1" si="942"/>
        <v>0</v>
      </c>
      <c r="MC139" s="7">
        <f t="shared" ca="1" si="869"/>
        <v>0.99852737648420731</v>
      </c>
      <c r="MD139" s="7">
        <f t="shared" ca="1" si="870"/>
        <v>-0.15237353033036116</v>
      </c>
      <c r="ME139" s="7">
        <f t="shared" ca="1" si="871"/>
        <v>0</v>
      </c>
      <c r="MF139" s="7">
        <f t="shared" ca="1" si="872"/>
        <v>0</v>
      </c>
      <c r="MG139" s="7">
        <f ca="1">IFERROR(IF(MG138+MF139&gt;MH$4,MG138,MG138+MF139),"")</f>
        <v>60</v>
      </c>
      <c r="MH139" s="7">
        <f t="shared" ca="1" si="943"/>
        <v>0</v>
      </c>
      <c r="MI139" s="7">
        <f t="shared" ca="1" si="873"/>
        <v>0.85841335790868056</v>
      </c>
      <c r="MJ139" s="7">
        <f t="shared" ca="1" si="874"/>
        <v>-1.2259511754834418E-2</v>
      </c>
      <c r="MK139" s="7">
        <f t="shared" ca="1" si="875"/>
        <v>0</v>
      </c>
      <c r="ML139" s="7">
        <f t="shared" ca="1" si="876"/>
        <v>0</v>
      </c>
      <c r="MM139" s="7">
        <f ca="1">IFERROR(IF(MM138+ML139&gt;MN$4,MM138,MM138+ML139),"")</f>
        <v>60</v>
      </c>
      <c r="MN139" s="7">
        <f t="shared" ca="1" si="944"/>
        <v>0</v>
      </c>
      <c r="MO139" s="7">
        <f t="shared" ca="1" si="877"/>
        <v>0.25799181293577733</v>
      </c>
      <c r="MP139" s="7">
        <f t="shared" ca="1" si="878"/>
        <v>0.58816203321806881</v>
      </c>
      <c r="MQ139" s="7">
        <f t="shared" ca="1" si="879"/>
        <v>1</v>
      </c>
      <c r="MR139" s="7" t="str">
        <f t="shared" ca="1" si="880"/>
        <v>2</v>
      </c>
      <c r="MS139" s="7">
        <f ca="1">IFERROR(IF(MS138+MR139&gt;MT$4,MS138,MS138+MR139),"")</f>
        <v>60</v>
      </c>
      <c r="MT139" s="7">
        <f t="shared" ca="1" si="945"/>
        <v>0</v>
      </c>
      <c r="MU139" s="7">
        <f t="shared" ca="1" si="881"/>
        <v>0.77514046370492806</v>
      </c>
      <c r="MV139" s="7">
        <f t="shared" ca="1" si="882"/>
        <v>7.1013382448918083E-2</v>
      </c>
      <c r="MW139" s="7">
        <f t="shared" ca="1" si="883"/>
        <v>1</v>
      </c>
      <c r="MX139" s="7" t="str">
        <f t="shared" ca="1" si="884"/>
        <v>2</v>
      </c>
      <c r="MY139" s="7">
        <f ca="1">IFERROR(IF(MY138+MX139&gt;MZ$4,MY138,MY138+MX139),"")</f>
        <v>60</v>
      </c>
      <c r="MZ139" s="7">
        <f t="shared" ca="1" si="946"/>
        <v>0</v>
      </c>
      <c r="NA139" s="7">
        <f t="shared" ca="1" si="885"/>
        <v>0.24115775702821496</v>
      </c>
      <c r="NB139" s="7">
        <f t="shared" ca="1" si="886"/>
        <v>0.60499608912563119</v>
      </c>
      <c r="NC139" s="7">
        <f t="shared" ca="1" si="887"/>
        <v>1</v>
      </c>
      <c r="ND139" s="7" t="str">
        <f t="shared" ca="1" si="888"/>
        <v>2</v>
      </c>
      <c r="NE139" s="7">
        <f ca="1">IFERROR(IF(NE138+ND139&gt;NF$4,NE138,NE138+ND139),"")</f>
        <v>60</v>
      </c>
      <c r="NF139" s="7">
        <f t="shared" ca="1" si="947"/>
        <v>0</v>
      </c>
      <c r="NG139" s="7">
        <f t="shared" ca="1" si="889"/>
        <v>0.17174326043678323</v>
      </c>
      <c r="NH139" s="7">
        <f t="shared" ca="1" si="890"/>
        <v>0.67441058571706292</v>
      </c>
      <c r="NI139" s="7">
        <f t="shared" ca="1" si="891"/>
        <v>1</v>
      </c>
      <c r="NJ139" s="7" t="str">
        <f t="shared" ca="1" si="892"/>
        <v>2</v>
      </c>
      <c r="NK139" s="7">
        <f ca="1">IFERROR(IF(NK138+NJ139&gt;NL$4,NK138,NK138+NJ139),"")</f>
        <v>60</v>
      </c>
      <c r="NL139" s="7">
        <f t="shared" ca="1" si="948"/>
        <v>0</v>
      </c>
      <c r="NM139" s="7">
        <f t="shared" ca="1" si="893"/>
        <v>0.88521385063158042</v>
      </c>
      <c r="NN139" s="7">
        <f t="shared" ca="1" si="894"/>
        <v>-3.9060004477734278E-2</v>
      </c>
      <c r="NO139" s="7">
        <f t="shared" ca="1" si="895"/>
        <v>0</v>
      </c>
      <c r="NP139" s="7">
        <f t="shared" ca="1" si="896"/>
        <v>0</v>
      </c>
      <c r="NQ139" s="7">
        <f ca="1">IFERROR(IF(NQ138+NP139&gt;NR$4,NQ138,NQ138+NP139),"")</f>
        <v>60</v>
      </c>
      <c r="NR139" s="7">
        <f t="shared" ca="1" si="949"/>
        <v>0</v>
      </c>
      <c r="NT139">
        <v>137</v>
      </c>
      <c r="NU139" s="7" t="s">
        <v>19</v>
      </c>
      <c r="NV139" s="7" t="str">
        <f t="shared" ca="1" si="653"/>
        <v/>
      </c>
      <c r="NW139" s="7" t="str">
        <f t="shared" ca="1" si="647"/>
        <v/>
      </c>
      <c r="NX139" t="str">
        <f ca="1">IFERROR(VLOOKUP(NT139,$K$3:$AK$568,8,FALSE),"")</f>
        <v/>
      </c>
      <c r="NY139" t="str">
        <f ca="1">IFERROR(VLOOKUP(NT139,$K$3:$AK$568,9,FALSE),"")</f>
        <v/>
      </c>
      <c r="NZ139" s="7" t="str">
        <f ca="1">IFERROR(VLOOKUP(NT139,$K$3:$AK$568,27,FALSE),"")</f>
        <v/>
      </c>
      <c r="OB139">
        <v>137</v>
      </c>
      <c r="OC139" s="7" t="s">
        <v>19</v>
      </c>
      <c r="OD139" t="e">
        <f t="shared" ca="1" si="654"/>
        <v>#N/A</v>
      </c>
      <c r="OE139" s="7" t="str">
        <f t="shared" ca="1" si="655"/>
        <v/>
      </c>
      <c r="OF139" s="7" t="str">
        <f t="shared" ca="1" si="656"/>
        <v/>
      </c>
      <c r="OG139" t="str">
        <f t="shared" ca="1" si="657"/>
        <v/>
      </c>
      <c r="OI139">
        <v>137</v>
      </c>
      <c r="OJ139" s="7" t="s">
        <v>19</v>
      </c>
      <c r="OK139" s="7" t="str">
        <f t="shared" ca="1" si="658"/>
        <v/>
      </c>
      <c r="OL139" s="7" t="str">
        <f t="shared" ca="1" si="659"/>
        <v/>
      </c>
      <c r="OM139" t="str">
        <f ca="1">IFERROR(VLOOKUP(OI139,$L$3:$AK$568,7,FALSE),"")</f>
        <v/>
      </c>
      <c r="ON139" t="str">
        <f ca="1">IFERROR(VLOOKUP(OI139,$L$3:$AK$568,8,FALSE),"")</f>
        <v/>
      </c>
      <c r="OO139" s="7" t="str">
        <f ca="1">IFERROR(VLOOKUP(OI139,$L$3:$AK$568,26,FALSE),"")</f>
        <v/>
      </c>
      <c r="OQ139">
        <v>137</v>
      </c>
      <c r="OR139" s="7" t="s">
        <v>19</v>
      </c>
      <c r="OS139" t="e">
        <f t="shared" ca="1" si="660"/>
        <v>#N/A</v>
      </c>
      <c r="OT139" s="7" t="str">
        <f t="shared" ca="1" si="661"/>
        <v/>
      </c>
      <c r="OU139" s="7" t="str">
        <f t="shared" ca="1" si="662"/>
        <v/>
      </c>
      <c r="OV139" t="str">
        <f t="shared" ca="1" si="663"/>
        <v/>
      </c>
      <c r="OX139">
        <v>137</v>
      </c>
      <c r="OY139" s="7" t="s">
        <v>19</v>
      </c>
      <c r="OZ139" s="7" t="str">
        <f t="shared" ca="1" si="664"/>
        <v/>
      </c>
      <c r="PA139" s="7" t="str">
        <f t="shared" ca="1" si="665"/>
        <v/>
      </c>
      <c r="PB139" t="str">
        <f ca="1">IFERROR(VLOOKUP(OX139,$M$3:$AK$568,6,FALSE),"")</f>
        <v/>
      </c>
      <c r="PC139" t="str">
        <f ca="1">IFERROR(VLOOKUP(OX139,$M$3:$AK$568,7,FALSE),"")</f>
        <v/>
      </c>
      <c r="PD139" s="7" t="str">
        <f ca="1">IFERROR(VLOOKUP(OX139,$M$3:$AK$568,25,FALSE),"")</f>
        <v/>
      </c>
      <c r="PF139">
        <v>137</v>
      </c>
      <c r="PG139" s="7" t="s">
        <v>19</v>
      </c>
      <c r="PH139" t="e">
        <f t="shared" ca="1" si="666"/>
        <v>#N/A</v>
      </c>
      <c r="PI139" s="7" t="str">
        <f t="shared" ca="1" si="667"/>
        <v/>
      </c>
      <c r="PJ139" s="7" t="str">
        <f t="shared" ca="1" si="668"/>
        <v/>
      </c>
      <c r="PK139" t="str">
        <f t="shared" ca="1" si="669"/>
        <v/>
      </c>
      <c r="PM139">
        <v>137</v>
      </c>
      <c r="PN139" s="7" t="s">
        <v>19</v>
      </c>
      <c r="PO139" s="202" t="str">
        <f t="shared" ca="1" si="670"/>
        <v/>
      </c>
      <c r="PP139" s="7" t="str">
        <f t="shared" ca="1" si="671"/>
        <v/>
      </c>
      <c r="PQ139" t="str">
        <f ca="1">IFERROR(VLOOKUP(PM139,$G$325:$R$409,12,FALSE),"")</f>
        <v/>
      </c>
      <c r="PR139" t="e">
        <f ca="1">VLOOKUP(PM139,$G$324:$Q$409,11,FALSE)</f>
        <v>#N/A</v>
      </c>
      <c r="PS139" s="7" t="str">
        <f ca="1">VLOOKUP(PQ139,$R$325:$Y$409,8,FALSE)</f>
        <v>- -</v>
      </c>
      <c r="PT139" s="7">
        <f ca="1">ReSt</f>
        <v>-4</v>
      </c>
      <c r="PU139" s="7" t="e">
        <f t="shared" ca="1" si="672"/>
        <v>#N/A</v>
      </c>
      <c r="PV139" s="7" t="e">
        <f t="shared" ca="1" si="673"/>
        <v>#N/A</v>
      </c>
      <c r="PW139" s="7" t="str">
        <f ca="1">VLOOKUP(PQ139,$R$325:$AK$409,8,FALSE)</f>
        <v>- -</v>
      </c>
      <c r="PX139" s="7"/>
      <c r="PY139">
        <v>137</v>
      </c>
      <c r="PZ139" s="7" t="s">
        <v>19</v>
      </c>
      <c r="QA139" t="str">
        <f t="shared" ca="1" si="674"/>
        <v/>
      </c>
      <c r="QB139" s="7" t="str">
        <f t="shared" ca="1" si="675"/>
        <v/>
      </c>
      <c r="QC139" s="7" t="str">
        <f t="shared" ca="1" si="676"/>
        <v/>
      </c>
      <c r="QD139" t="str">
        <f t="shared" ca="1" si="677"/>
        <v/>
      </c>
      <c r="QF139">
        <v>137</v>
      </c>
      <c r="QG139" s="7" t="s">
        <v>19</v>
      </c>
      <c r="QH139" s="7" t="str">
        <f t="shared" ca="1" si="678"/>
        <v/>
      </c>
      <c r="QI139" s="7" t="e">
        <f t="shared" ca="1" si="679"/>
        <v>#VALUE!</v>
      </c>
      <c r="QJ139" t="e">
        <f t="shared" ca="1" si="680"/>
        <v>#N/A</v>
      </c>
      <c r="QK139" s="7" t="e">
        <f t="shared" ca="1" si="681"/>
        <v>#N/A</v>
      </c>
      <c r="QM139">
        <v>137</v>
      </c>
      <c r="QN139" s="7" t="s">
        <v>19</v>
      </c>
      <c r="QO139" t="str">
        <f t="shared" ca="1" si="682"/>
        <v/>
      </c>
      <c r="QP139" s="7" t="str">
        <f t="shared" ca="1" si="683"/>
        <v/>
      </c>
      <c r="QQ139" t="str">
        <f t="shared" ca="1" si="684"/>
        <v/>
      </c>
    </row>
    <row r="140" spans="1:459" x14ac:dyDescent="0.25">
      <c r="A140" s="240" t="str">
        <f>IF('Character Sheet'!$B$4="Creature","N","Y")</f>
        <v>Y</v>
      </c>
      <c r="C140" s="75"/>
      <c r="D140" s="76"/>
      <c r="F140" s="75"/>
      <c r="G140" s="76"/>
      <c r="I140" s="75"/>
      <c r="J140" s="85"/>
      <c r="K140" s="85">
        <f t="shared" ca="1" si="648"/>
        <v>4</v>
      </c>
      <c r="L140" s="85">
        <f t="shared" ca="1" si="632"/>
        <v>0</v>
      </c>
      <c r="M140" s="70">
        <f t="shared" ca="1" si="643"/>
        <v>6</v>
      </c>
      <c r="O140" s="222">
        <f t="shared" ca="1" si="649"/>
        <v>169</v>
      </c>
      <c r="Q140" s="7" t="str">
        <f t="shared" si="685"/>
        <v>Basic Engineering</v>
      </c>
      <c r="R140" s="9" t="s">
        <v>1426</v>
      </c>
      <c r="S140" s="9" t="s">
        <v>1919</v>
      </c>
      <c r="T140" s="61" t="str">
        <f>SUBSTITUTE(IFERROR(IFERROR(VLOOKUP(R140,'[1]Skill Statistics'!$A$3:$C$513,2,FALSE),VLOOKUP(Q140,'[1]Skill Statistics'!$A$3:$C$513,2,FALSE)),T139),"R*","ReSt")</f>
        <v>Me/Re</v>
      </c>
      <c r="U140" s="61" t="str">
        <f>IFERROR(IFERROR(VLOOKUP(R140,'[1]Skill Statistics'!$A$3:$C$513,3,FALSE),VLOOKUP(Q140,'[1]Skill Statistics'!$A$3:$C$513,3,FALSE)),U139)</f>
        <v>In</v>
      </c>
      <c r="V140" s="61" t="str">
        <f>IF(ISNUMBER(SEARCH("Category",R140)),"- -",IFERROR(IFERROR(VLOOKUP(Q140,[1]Professions!$A$4:$AM$288,MATCH(Profession,[1]Professions!$A$1:$AM$1,0),FALSE),VLOOKUP(Q140,Calculations!$B$91:$I$95,8,FALSE)),"- -"))</f>
        <v>5 / 7</v>
      </c>
      <c r="W140" s="60">
        <f t="shared" si="650"/>
        <v>0</v>
      </c>
      <c r="X140" s="7">
        <f ca="1">IFERROR(VLOOKUP(R140,$BS$6:$NR$519,MATCH(ActualLevel,$BS$3:$NR$3,0),FALSE),"- -")</f>
        <v>0</v>
      </c>
      <c r="Y140" s="7">
        <f t="shared" ca="1" si="640"/>
        <v>0</v>
      </c>
      <c r="Z140" s="7">
        <f ca="1">IFERROR(VLOOKUP(Y140,Charts!$BQ$2:$BR$52,2,FALSE),"- -")</f>
        <v>-25</v>
      </c>
      <c r="AA140" s="7">
        <f t="shared" ca="1" si="686"/>
        <v>5</v>
      </c>
      <c r="AB140" s="7">
        <f t="shared" ca="1" si="634"/>
        <v>0</v>
      </c>
      <c r="AC140" s="7"/>
      <c r="AD140" s="7"/>
      <c r="AE140" s="7"/>
      <c r="AF140" s="7"/>
      <c r="AG140" s="7"/>
      <c r="AH140" s="43"/>
      <c r="AI140" s="7"/>
      <c r="AJ140" s="7"/>
      <c r="AK140" s="7">
        <f t="shared" ca="1" si="687"/>
        <v>-20</v>
      </c>
      <c r="AL140" s="7"/>
      <c r="AM140" s="69">
        <f>IFERROR(VLOOKUP(R140,'[1]Skill Statistics'!$A$3:$AN$513,MATCH(Profession,'[1]Skill Statistics'!$A$2:$AN$2,0),FALSE),0)</f>
        <v>0</v>
      </c>
      <c r="AN140" s="85">
        <f>IFERROR(VLOOKUP(Q140,'[1]Skill Statistics'!$A$3:$BK$513,MATCH(Archetype,'[1]Skill Statistics'!$A$2:$BK$2,0),FALSE),0)</f>
        <v>0</v>
      </c>
      <c r="AO140" s="85">
        <f>IFERROR(VLOOKUP(Q140,'[1]Skill Statistics'!$A$3:$BB$513,MATCH(Race,'[1]Skill Statistics'!$A$2:$BB$2,0),FALSE),0)</f>
        <v>0.3</v>
      </c>
      <c r="AP140" s="85">
        <f t="shared" ca="1" si="651"/>
        <v>0.5</v>
      </c>
      <c r="AQ140" s="70"/>
      <c r="AS140" s="69">
        <f>IFERROR(VLOOKUP(Q140,'[1]Professional Skills'!$A$4:$AM$288,MATCH(Profession,'[1]Professional Skills'!$A$3:$AM$3,0),FALSE),"- -")</f>
        <v>0</v>
      </c>
      <c r="AU140" s="7">
        <f t="shared" si="636"/>
        <v>0</v>
      </c>
      <c r="AV140" s="7">
        <f t="shared" ca="1" si="635"/>
        <v>0</v>
      </c>
      <c r="AW140" t="str">
        <f t="shared" si="690"/>
        <v/>
      </c>
      <c r="AX140" t="str">
        <f>IFERROR(_xlfn.RANK.EQ(AW140,$AW$5:$AW$568),"")</f>
        <v/>
      </c>
      <c r="AY140">
        <f t="shared" si="645"/>
        <v>0</v>
      </c>
      <c r="AZ140" s="70" t="str">
        <f t="shared" si="688"/>
        <v/>
      </c>
      <c r="BB140" s="69">
        <f>IFERROR(IF(Q140="Language",VLOOKUP(R140,[1]Cultures!$B$4:$N$218,MATCH(Culture,[1]Cultures!$B$3:$N$3,0),FALSE),VLOOKUP(Q140,[1]Cultures!$B$4:$O$212,MATCH(Culture,[1]Cultures!$B$3:$O$3,0),FALSE)),"- -")</f>
        <v>0</v>
      </c>
      <c r="BD140">
        <f t="shared" ca="1" si="950"/>
        <v>0</v>
      </c>
      <c r="BE140" t="str">
        <f t="shared" si="897"/>
        <v/>
      </c>
      <c r="BI140" s="7">
        <f t="shared" si="689"/>
        <v>0</v>
      </c>
      <c r="BK140" s="7"/>
      <c r="BL140" s="70">
        <f t="shared" si="646"/>
        <v>0</v>
      </c>
      <c r="BN140" s="69">
        <f>IFERROR(VLOOKUP(V140,Charts!$BT$2:$BV$14,3,FALSE),"- -")</f>
        <v>0.46153846153846156</v>
      </c>
      <c r="BO140" s="85">
        <f t="shared" ca="1" si="652"/>
        <v>1.7558475596590966</v>
      </c>
      <c r="BP140" s="70">
        <f t="shared" ca="1" si="898"/>
        <v>169</v>
      </c>
      <c r="BR140" s="7">
        <v>135</v>
      </c>
      <c r="BS140" s="9" t="str">
        <f ca="1">VLOOKUP(BR140,$O$3:$R$568,4,FALSE)</f>
        <v>Cosmetology</v>
      </c>
      <c r="BT140" s="7" t="str">
        <f ca="1">VLOOKUP(BS140,$R$3:$V$568,5,FALSE)</f>
        <v>5 / 7</v>
      </c>
      <c r="BU140" s="7">
        <f ca="1">VLOOKUP(BT140,Charts!$BT$2:$BV$14,3,FALSE)</f>
        <v>0.46153846153846156</v>
      </c>
      <c r="BV140" s="7" t="str">
        <f t="shared" ca="1" si="691"/>
        <v>5</v>
      </c>
      <c r="BW140" s="7" t="str">
        <f t="shared" ca="1" si="692"/>
        <v>7</v>
      </c>
      <c r="BY140" s="7">
        <f t="shared" ca="1" si="693"/>
        <v>0.69607501336393052</v>
      </c>
      <c r="BZ140" s="7">
        <f t="shared" ca="1" si="694"/>
        <v>-0.23453655182546895</v>
      </c>
      <c r="CA140" s="7">
        <f t="shared" ca="1" si="695"/>
        <v>0</v>
      </c>
      <c r="CB140" s="7">
        <f t="shared" ca="1" si="696"/>
        <v>0</v>
      </c>
      <c r="CC140" s="7">
        <f ca="1">IFERROR(IF(CC139+CB140&gt;CD$4,CC139,CC139+CB140),"")</f>
        <v>38</v>
      </c>
      <c r="CD140" s="7">
        <f t="shared" ca="1" si="899"/>
        <v>0</v>
      </c>
      <c r="CE140" s="7">
        <f t="shared" ca="1" si="697"/>
        <v>0.52872638450481768</v>
      </c>
      <c r="CF140" s="7">
        <f t="shared" ca="1" si="698"/>
        <v>-6.7187922966356117E-2</v>
      </c>
      <c r="CG140" s="7">
        <f t="shared" ca="1" si="699"/>
        <v>0</v>
      </c>
      <c r="CH140" s="7">
        <f t="shared" ca="1" si="700"/>
        <v>0</v>
      </c>
      <c r="CI140" s="7">
        <f ca="1">IFERROR(IF(CI139+CH140&gt;CJ$4,CI139,CI139+CH140),"")</f>
        <v>60</v>
      </c>
      <c r="CJ140" s="7">
        <f t="shared" ca="1" si="900"/>
        <v>0</v>
      </c>
      <c r="CK140" s="7">
        <f t="shared" ca="1" si="701"/>
        <v>0.82188684604432427</v>
      </c>
      <c r="CL140" s="7">
        <f t="shared" ca="1" si="702"/>
        <v>-0.36034838450586271</v>
      </c>
      <c r="CM140" s="7">
        <f t="shared" ca="1" si="703"/>
        <v>0</v>
      </c>
      <c r="CN140" s="7">
        <f t="shared" ca="1" si="704"/>
        <v>0</v>
      </c>
      <c r="CO140" s="7">
        <f ca="1">IFERROR(IF(CO139+CN140&gt;CP$4,CO139,CO139+CN140),"")</f>
        <v>60</v>
      </c>
      <c r="CP140" s="7">
        <f t="shared" ca="1" si="901"/>
        <v>0</v>
      </c>
      <c r="CQ140" s="7">
        <f t="shared" ca="1" si="705"/>
        <v>0.89567378140650167</v>
      </c>
      <c r="CR140" s="7">
        <f t="shared" ca="1" si="706"/>
        <v>-0.4341353198680401</v>
      </c>
      <c r="CS140" s="7">
        <f t="shared" ca="1" si="707"/>
        <v>0</v>
      </c>
      <c r="CT140" s="7">
        <f t="shared" ca="1" si="708"/>
        <v>0</v>
      </c>
      <c r="CU140" s="7">
        <f ca="1">IFERROR(IF(CU139+CT140&gt;CV$4,CU139,CU139+CT140),"")</f>
        <v>60</v>
      </c>
      <c r="CV140" s="7">
        <f t="shared" ca="1" si="902"/>
        <v>0</v>
      </c>
      <c r="CW140" s="7">
        <f t="shared" ca="1" si="709"/>
        <v>0.79171718960022941</v>
      </c>
      <c r="CX140" s="7">
        <f t="shared" ca="1" si="710"/>
        <v>-0.33017872806176785</v>
      </c>
      <c r="CY140" s="7">
        <f t="shared" ca="1" si="711"/>
        <v>0</v>
      </c>
      <c r="CZ140" s="7">
        <f t="shared" ca="1" si="712"/>
        <v>0</v>
      </c>
      <c r="DA140" s="7">
        <f ca="1">IFERROR(IF(DA139+CZ140&gt;DB$4,DA139,DA139+CZ140),"")</f>
        <v>60</v>
      </c>
      <c r="DB140" s="7">
        <f t="shared" ca="1" si="903"/>
        <v>0</v>
      </c>
      <c r="DC140" s="7">
        <f t="shared" ca="1" si="713"/>
        <v>0.88621899916254598</v>
      </c>
      <c r="DD140" s="7">
        <f t="shared" ca="1" si="714"/>
        <v>-0.42468053762408442</v>
      </c>
      <c r="DE140" s="7">
        <f t="shared" ca="1" si="715"/>
        <v>0</v>
      </c>
      <c r="DF140" s="7">
        <f t="shared" ca="1" si="716"/>
        <v>0</v>
      </c>
      <c r="DG140" s="7">
        <f ca="1">IFERROR(IF(DG139+DF140&gt;DH$4,DG139,DG139+DF140),"")</f>
        <v>60</v>
      </c>
      <c r="DH140" s="7">
        <f t="shared" ca="1" si="904"/>
        <v>0</v>
      </c>
      <c r="DI140" s="7">
        <f t="shared" ca="1" si="717"/>
        <v>0.45014108612110659</v>
      </c>
      <c r="DJ140" s="7">
        <f t="shared" ca="1" si="718"/>
        <v>1.1397375417354971E-2</v>
      </c>
      <c r="DK140" s="7">
        <f t="shared" ca="1" si="719"/>
        <v>1</v>
      </c>
      <c r="DL140" s="7" t="str">
        <f t="shared" ca="1" si="720"/>
        <v>5</v>
      </c>
      <c r="DM140" s="7">
        <f ca="1">IFERROR(IF(DM139+DL140&gt;DN$4,DM139,DM139+DL140),"")</f>
        <v>60</v>
      </c>
      <c r="DN140" s="7">
        <f t="shared" ca="1" si="905"/>
        <v>0</v>
      </c>
      <c r="DO140" s="7">
        <f t="shared" ca="1" si="721"/>
        <v>0.15258176930869405</v>
      </c>
      <c r="DP140" s="7">
        <f t="shared" ca="1" si="722"/>
        <v>0.30895669222976752</v>
      </c>
      <c r="DQ140" s="7">
        <f t="shared" ca="1" si="723"/>
        <v>1</v>
      </c>
      <c r="DR140" s="7" t="str">
        <f t="shared" ca="1" si="724"/>
        <v>5</v>
      </c>
      <c r="DS140" s="7">
        <f ca="1">IFERROR(IF(DS139+DR140&gt;DT$4,DS139,DS139+DR140),"")</f>
        <v>60</v>
      </c>
      <c r="DT140" s="7">
        <f t="shared" ca="1" si="906"/>
        <v>0</v>
      </c>
      <c r="DU140" s="7">
        <f t="shared" ca="1" si="725"/>
        <v>0.80982881623618763</v>
      </c>
      <c r="DV140" s="7">
        <f t="shared" ca="1" si="726"/>
        <v>-0.34829035469772607</v>
      </c>
      <c r="DW140" s="7">
        <f t="shared" ca="1" si="727"/>
        <v>0</v>
      </c>
      <c r="DX140" s="7">
        <f t="shared" ca="1" si="728"/>
        <v>0</v>
      </c>
      <c r="DY140" s="7">
        <f ca="1">IFERROR(IF(DY139+DX140&gt;DZ$4,DY139,DY139+DX140),"")</f>
        <v>60</v>
      </c>
      <c r="DZ140" s="7">
        <f t="shared" ca="1" si="907"/>
        <v>0</v>
      </c>
      <c r="EA140" s="7">
        <f t="shared" ca="1" si="729"/>
        <v>8.6914025208708168E-2</v>
      </c>
      <c r="EB140" s="7">
        <f t="shared" ca="1" si="730"/>
        <v>0.3746244363297534</v>
      </c>
      <c r="EC140" s="7">
        <f t="shared" ca="1" si="731"/>
        <v>1</v>
      </c>
      <c r="ED140" s="7" t="str">
        <f t="shared" ca="1" si="732"/>
        <v>5</v>
      </c>
      <c r="EE140" s="7">
        <f ca="1">IFERROR(IF(EE139+ED140&gt;EF$4,EE139,EE139+ED140),"")</f>
        <v>60</v>
      </c>
      <c r="EF140" s="7">
        <f t="shared" ca="1" si="908"/>
        <v>0</v>
      </c>
      <c r="EG140" s="7">
        <f t="shared" ca="1" si="733"/>
        <v>0.10651753184311108</v>
      </c>
      <c r="EH140" s="7">
        <f t="shared" ca="1" si="734"/>
        <v>0.35502092969535048</v>
      </c>
      <c r="EI140" s="7">
        <f t="shared" ca="1" si="735"/>
        <v>1</v>
      </c>
      <c r="EJ140" s="7" t="str">
        <f t="shared" ca="1" si="736"/>
        <v>5</v>
      </c>
      <c r="EK140" s="7">
        <f ca="1">IFERROR(IF(EK139+EJ140&gt;EL$4,EK139,EK139+EJ140),"")</f>
        <v>60</v>
      </c>
      <c r="EL140" s="7">
        <f t="shared" ca="1" si="909"/>
        <v>0</v>
      </c>
      <c r="EM140" s="7">
        <f t="shared" ca="1" si="737"/>
        <v>0.39171154448755208</v>
      </c>
      <c r="EN140" s="7">
        <f t="shared" ca="1" si="738"/>
        <v>6.9826917050909487E-2</v>
      </c>
      <c r="EO140" s="7">
        <f t="shared" ca="1" si="739"/>
        <v>1</v>
      </c>
      <c r="EP140" s="7" t="str">
        <f t="shared" ca="1" si="740"/>
        <v>5</v>
      </c>
      <c r="EQ140" s="7">
        <f ca="1">IFERROR(IF(EQ139+EP140&gt;ER$4,EQ139,EQ139+EP140),"")</f>
        <v>60</v>
      </c>
      <c r="ER140" s="7">
        <f t="shared" ca="1" si="910"/>
        <v>0</v>
      </c>
      <c r="ES140" s="7">
        <f t="shared" ca="1" si="741"/>
        <v>0.89162513126174348</v>
      </c>
      <c r="ET140" s="7">
        <f t="shared" ca="1" si="742"/>
        <v>-0.43008666972328191</v>
      </c>
      <c r="EU140" s="7">
        <f t="shared" ca="1" si="743"/>
        <v>0</v>
      </c>
      <c r="EV140" s="7">
        <f t="shared" ca="1" si="744"/>
        <v>0</v>
      </c>
      <c r="EW140" s="7">
        <f ca="1">IFERROR(IF(EW139+EV140&gt;EX$4,EW139,EW139+EV140),"")</f>
        <v>60</v>
      </c>
      <c r="EX140" s="7">
        <f t="shared" ca="1" si="911"/>
        <v>0</v>
      </c>
      <c r="EY140" s="7">
        <f t="shared" ca="1" si="745"/>
        <v>0.50181155283232481</v>
      </c>
      <c r="EZ140" s="7">
        <f t="shared" ca="1" si="746"/>
        <v>-4.027309129386325E-2</v>
      </c>
      <c r="FA140" s="7">
        <f t="shared" ca="1" si="747"/>
        <v>0</v>
      </c>
      <c r="FB140" s="7">
        <f t="shared" ca="1" si="748"/>
        <v>0</v>
      </c>
      <c r="FC140" s="7">
        <f ca="1">IFERROR(IF(FC139+FB140&gt;FD$4,FC139,FC139+FB140),"")</f>
        <v>60</v>
      </c>
      <c r="FD140" s="7">
        <f t="shared" ca="1" si="912"/>
        <v>0</v>
      </c>
      <c r="FE140" s="7">
        <f t="shared" ca="1" si="749"/>
        <v>0.96370552405454535</v>
      </c>
      <c r="FF140" s="7">
        <f t="shared" ca="1" si="750"/>
        <v>-0.50216706251608378</v>
      </c>
      <c r="FG140" s="7">
        <f t="shared" ca="1" si="751"/>
        <v>0</v>
      </c>
      <c r="FH140" s="7">
        <f t="shared" ca="1" si="752"/>
        <v>0</v>
      </c>
      <c r="FI140" s="7">
        <f ca="1">IFERROR(IF(FI139+FH140&gt;FJ$4,FI139,FI139+FH140),"")</f>
        <v>60</v>
      </c>
      <c r="FJ140" s="7">
        <f t="shared" ca="1" si="913"/>
        <v>0</v>
      </c>
      <c r="FK140" s="7">
        <f t="shared" ca="1" si="753"/>
        <v>9.9322900040979878E-2</v>
      </c>
      <c r="FL140" s="7">
        <f t="shared" ca="1" si="754"/>
        <v>0.36221556149748169</v>
      </c>
      <c r="FM140" s="7">
        <f t="shared" ca="1" si="755"/>
        <v>1</v>
      </c>
      <c r="FN140" s="7" t="str">
        <f t="shared" ca="1" si="756"/>
        <v>5</v>
      </c>
      <c r="FO140" s="7">
        <f ca="1">IFERROR(IF(FO139+FN140&gt;FP$4,FO139,FO139+FN140),"")</f>
        <v>60</v>
      </c>
      <c r="FP140" s="7">
        <f t="shared" ca="1" si="914"/>
        <v>0</v>
      </c>
      <c r="FQ140" s="7">
        <f t="shared" ca="1" si="757"/>
        <v>3.5447743382819419E-2</v>
      </c>
      <c r="FR140" s="7">
        <f t="shared" ca="1" si="758"/>
        <v>0.42609071815564215</v>
      </c>
      <c r="FS140" s="7">
        <f t="shared" ca="1" si="759"/>
        <v>1</v>
      </c>
      <c r="FT140" s="7" t="str">
        <f t="shared" ca="1" si="760"/>
        <v>5</v>
      </c>
      <c r="FU140" s="7">
        <f ca="1">IFERROR(IF(FU139+FT140&gt;FV$4,FU139,FU139+FT140),"")</f>
        <v>60</v>
      </c>
      <c r="FV140" s="7">
        <f t="shared" ca="1" si="915"/>
        <v>0</v>
      </c>
      <c r="FW140" s="7">
        <f t="shared" ca="1" si="761"/>
        <v>0.3386827011474417</v>
      </c>
      <c r="FX140" s="7">
        <f t="shared" ca="1" si="762"/>
        <v>0.12285576039101986</v>
      </c>
      <c r="FY140" s="7">
        <f t="shared" ca="1" si="763"/>
        <v>1</v>
      </c>
      <c r="FZ140" s="7" t="str">
        <f t="shared" ca="1" si="764"/>
        <v>5</v>
      </c>
      <c r="GA140" s="7">
        <f ca="1">IFERROR(IF(GA139+FZ140&gt;GB$4,GA139,GA139+FZ140),"")</f>
        <v>60</v>
      </c>
      <c r="GB140" s="7">
        <f t="shared" ca="1" si="916"/>
        <v>0</v>
      </c>
      <c r="GC140" s="7">
        <f t="shared" ca="1" si="765"/>
        <v>0.38774298471948565</v>
      </c>
      <c r="GD140" s="7">
        <f t="shared" ca="1" si="766"/>
        <v>7.3795476818975914E-2</v>
      </c>
      <c r="GE140" s="7">
        <f t="shared" ca="1" si="767"/>
        <v>1</v>
      </c>
      <c r="GF140" s="7" t="str">
        <f t="shared" ca="1" si="768"/>
        <v>5</v>
      </c>
      <c r="GG140" s="7">
        <f ca="1">IFERROR(IF(GG139+GF140&gt;GH$4,GG139,GG139+GF140),"")</f>
        <v>60</v>
      </c>
      <c r="GH140" s="7">
        <f t="shared" ca="1" si="917"/>
        <v>0</v>
      </c>
      <c r="GI140" s="7">
        <f t="shared" ca="1" si="769"/>
        <v>0.10172233759644467</v>
      </c>
      <c r="GJ140" s="7">
        <f t="shared" ca="1" si="770"/>
        <v>0.3598161239420169</v>
      </c>
      <c r="GK140" s="7">
        <f t="shared" ca="1" si="771"/>
        <v>1</v>
      </c>
      <c r="GL140" s="7" t="str">
        <f t="shared" ca="1" si="772"/>
        <v>5</v>
      </c>
      <c r="GM140" s="7">
        <f ca="1">IFERROR(IF(GM139+GL140&gt;GN$4,GM139,GM139+GL140),"")</f>
        <v>60</v>
      </c>
      <c r="GN140" s="7">
        <f t="shared" ca="1" si="918"/>
        <v>0</v>
      </c>
      <c r="GO140" s="7">
        <f t="shared" ca="1" si="773"/>
        <v>2.2745715653016751E-2</v>
      </c>
      <c r="GP140" s="7">
        <f t="shared" ca="1" si="774"/>
        <v>0.43879274588544481</v>
      </c>
      <c r="GQ140" s="7">
        <f t="shared" ca="1" si="775"/>
        <v>1</v>
      </c>
      <c r="GR140" s="7" t="str">
        <f t="shared" ca="1" si="776"/>
        <v>5</v>
      </c>
      <c r="GS140" s="7">
        <f ca="1">IFERROR(IF(GS139+GR140&gt;GT$4,GS139,GS139+GR140),"")</f>
        <v>60</v>
      </c>
      <c r="GT140" s="7">
        <f t="shared" ca="1" si="919"/>
        <v>0</v>
      </c>
      <c r="GU140" s="7">
        <f t="shared" ca="1" si="777"/>
        <v>0.92645116982732945</v>
      </c>
      <c r="GV140" s="7">
        <f t="shared" ca="1" si="778"/>
        <v>-0.46491270828886788</v>
      </c>
      <c r="GW140" s="7">
        <f t="shared" ca="1" si="779"/>
        <v>0</v>
      </c>
      <c r="GX140" s="7">
        <f t="shared" ca="1" si="780"/>
        <v>0</v>
      </c>
      <c r="GY140" s="7">
        <f ca="1">IFERROR(IF(GY139+GX140&gt;GZ$4,GY139,GY139+GX140),"")</f>
        <v>60</v>
      </c>
      <c r="GZ140" s="7">
        <f t="shared" ca="1" si="920"/>
        <v>0</v>
      </c>
      <c r="HA140" s="7">
        <f t="shared" ca="1" si="781"/>
        <v>0.58281562310018165</v>
      </c>
      <c r="HB140" s="7">
        <f t="shared" ca="1" si="782"/>
        <v>-0.12127716156172008</v>
      </c>
      <c r="HC140" s="7">
        <f t="shared" ca="1" si="783"/>
        <v>0</v>
      </c>
      <c r="HD140" s="7">
        <f t="shared" ca="1" si="784"/>
        <v>0</v>
      </c>
      <c r="HE140" s="7">
        <f ca="1">IFERROR(IF(HE139+HD140&gt;HF$4,HE139,HE139+HD140),"")</f>
        <v>60</v>
      </c>
      <c r="HF140" s="7">
        <f t="shared" ca="1" si="921"/>
        <v>0</v>
      </c>
      <c r="HG140" s="7">
        <f t="shared" ca="1" si="785"/>
        <v>5.3025548024112301E-2</v>
      </c>
      <c r="HH140" s="7">
        <f t="shared" ca="1" si="786"/>
        <v>0.40851291351434926</v>
      </c>
      <c r="HI140" s="7">
        <f t="shared" ca="1" si="787"/>
        <v>1</v>
      </c>
      <c r="HJ140" s="7" t="str">
        <f t="shared" ca="1" si="788"/>
        <v>5</v>
      </c>
      <c r="HK140" s="7">
        <f ca="1">IFERROR(IF(HK139+HJ140&gt;HL$4,HK139,HK139+HJ140),"")</f>
        <v>60</v>
      </c>
      <c r="HL140" s="7">
        <f t="shared" ca="1" si="922"/>
        <v>0</v>
      </c>
      <c r="HM140" s="7">
        <f t="shared" ca="1" si="789"/>
        <v>0.22350702706653613</v>
      </c>
      <c r="HN140" s="7">
        <f t="shared" ca="1" si="790"/>
        <v>0.23803143447192543</v>
      </c>
      <c r="HO140" s="7">
        <f t="shared" ca="1" si="791"/>
        <v>1</v>
      </c>
      <c r="HP140" s="7" t="str">
        <f t="shared" ca="1" si="792"/>
        <v>5</v>
      </c>
      <c r="HQ140" s="7">
        <f ca="1">IFERROR(IF(HQ139+HP140&gt;HR$4,HQ139,HQ139+HP140),"")</f>
        <v>60</v>
      </c>
      <c r="HR140" s="7">
        <f t="shared" ca="1" si="923"/>
        <v>0</v>
      </c>
      <c r="HS140" s="7">
        <f t="shared" ca="1" si="793"/>
        <v>0.14825876466731169</v>
      </c>
      <c r="HT140" s="7">
        <f t="shared" ca="1" si="794"/>
        <v>0.31327969687114987</v>
      </c>
      <c r="HU140" s="7">
        <f t="shared" ca="1" si="795"/>
        <v>1</v>
      </c>
      <c r="HV140" s="7" t="str">
        <f t="shared" ca="1" si="796"/>
        <v>5</v>
      </c>
      <c r="HW140" s="7">
        <f ca="1">IFERROR(IF(HW139+HV140&gt;HX$4,HW139,HW139+HV140),"")</f>
        <v>60</v>
      </c>
      <c r="HX140" s="7">
        <f t="shared" ca="1" si="924"/>
        <v>0</v>
      </c>
      <c r="HY140" s="7">
        <f t="shared" ca="1" si="797"/>
        <v>0.2603134549831535</v>
      </c>
      <c r="HZ140" s="7">
        <f t="shared" ca="1" si="798"/>
        <v>0.20122500655530806</v>
      </c>
      <c r="IA140" s="7">
        <f t="shared" ca="1" si="799"/>
        <v>1</v>
      </c>
      <c r="IB140" s="7" t="str">
        <f t="shared" ca="1" si="800"/>
        <v>5</v>
      </c>
      <c r="IC140" s="7">
        <f ca="1">IFERROR(IF(IC139+IB140&gt;ID$4,IC139,IC139+IB140),"")</f>
        <v>60</v>
      </c>
      <c r="ID140" s="7">
        <f t="shared" ca="1" si="925"/>
        <v>0</v>
      </c>
      <c r="IE140" s="7">
        <f t="shared" ca="1" si="801"/>
        <v>0.88697229674895162</v>
      </c>
      <c r="IF140" s="7">
        <f t="shared" ca="1" si="802"/>
        <v>-0.42543383521049005</v>
      </c>
      <c r="IG140" s="7">
        <f t="shared" ca="1" si="803"/>
        <v>0</v>
      </c>
      <c r="IH140" s="7">
        <f t="shared" ca="1" si="804"/>
        <v>0</v>
      </c>
      <c r="II140" s="7">
        <f ca="1">IFERROR(IF(II139+IH140&gt;IJ$4,II139,II139+IH140),"")</f>
        <v>60</v>
      </c>
      <c r="IJ140" s="7">
        <f t="shared" ca="1" si="926"/>
        <v>0</v>
      </c>
      <c r="IK140" s="7">
        <f t="shared" ca="1" si="805"/>
        <v>0.79447861330966674</v>
      </c>
      <c r="IL140" s="7">
        <f t="shared" ca="1" si="806"/>
        <v>-0.33294015177120517</v>
      </c>
      <c r="IM140" s="7">
        <f t="shared" ca="1" si="807"/>
        <v>0</v>
      </c>
      <c r="IN140" s="7">
        <f t="shared" ca="1" si="808"/>
        <v>0</v>
      </c>
      <c r="IO140" s="7">
        <f ca="1">IFERROR(IF(IO139+IN140&gt;IP$4,IO139,IO139+IN140),"")</f>
        <v>60</v>
      </c>
      <c r="IP140" s="7">
        <f t="shared" ca="1" si="927"/>
        <v>0</v>
      </c>
      <c r="IQ140" s="7">
        <f t="shared" ca="1" si="809"/>
        <v>0.43317853432766396</v>
      </c>
      <c r="IR140" s="7">
        <f t="shared" ca="1" si="810"/>
        <v>2.8359927210797609E-2</v>
      </c>
      <c r="IS140" s="7">
        <f t="shared" ca="1" si="811"/>
        <v>1</v>
      </c>
      <c r="IT140" s="7" t="str">
        <f t="shared" ca="1" si="812"/>
        <v>5</v>
      </c>
      <c r="IU140" s="7">
        <f ca="1">IFERROR(IF(IU139+IT140&gt;IV$4,IU139,IU139+IT140),"")</f>
        <v>60</v>
      </c>
      <c r="IV140" s="7">
        <f t="shared" ca="1" si="928"/>
        <v>0</v>
      </c>
      <c r="IW140" s="7">
        <f t="shared" ca="1" si="813"/>
        <v>0.78945825859495034</v>
      </c>
      <c r="IX140" s="7">
        <f t="shared" ca="1" si="814"/>
        <v>-0.32791979705648877</v>
      </c>
      <c r="IY140" s="7">
        <f t="shared" ca="1" si="815"/>
        <v>0</v>
      </c>
      <c r="IZ140" s="7">
        <f t="shared" ca="1" si="816"/>
        <v>0</v>
      </c>
      <c r="JA140" s="7">
        <f ca="1">IFERROR(IF(JA139+IZ140&gt;JB$4,JA139,JA139+IZ140),"")</f>
        <v>60</v>
      </c>
      <c r="JB140" s="7">
        <f t="shared" ca="1" si="929"/>
        <v>0</v>
      </c>
      <c r="JC140" s="7">
        <f t="shared" ca="1" si="817"/>
        <v>8.404981764204944E-2</v>
      </c>
      <c r="JD140" s="7">
        <f t="shared" ca="1" si="818"/>
        <v>0.37748864389641212</v>
      </c>
      <c r="JE140" s="7">
        <f t="shared" ca="1" si="819"/>
        <v>1</v>
      </c>
      <c r="JF140" s="7" t="str">
        <f t="shared" ca="1" si="820"/>
        <v>5</v>
      </c>
      <c r="JG140" s="7">
        <f ca="1">IFERROR(IF(JG139+JF140&gt;JH$4,JG139,JG139+JF140),"")</f>
        <v>60</v>
      </c>
      <c r="JH140" s="7">
        <f t="shared" ca="1" si="930"/>
        <v>0</v>
      </c>
      <c r="JI140" s="7">
        <f t="shared" ca="1" si="821"/>
        <v>4.706573129711733E-2</v>
      </c>
      <c r="JJ140" s="7">
        <f t="shared" ca="1" si="822"/>
        <v>0.41447273024134423</v>
      </c>
      <c r="JK140" s="7">
        <f t="shared" ca="1" si="823"/>
        <v>1</v>
      </c>
      <c r="JL140" s="7" t="str">
        <f t="shared" ca="1" si="824"/>
        <v>5</v>
      </c>
      <c r="JM140" s="7">
        <f ca="1">IFERROR(IF(JM139+JL140&gt;JN$4,JM139,JM139+JL140),"")</f>
        <v>60</v>
      </c>
      <c r="JN140" s="7">
        <f t="shared" ca="1" si="931"/>
        <v>0</v>
      </c>
      <c r="JO140" s="7">
        <f t="shared" ca="1" si="825"/>
        <v>0.71567006326365956</v>
      </c>
      <c r="JP140" s="7">
        <f t="shared" ca="1" si="826"/>
        <v>-0.254131601725198</v>
      </c>
      <c r="JQ140" s="7">
        <f t="shared" ca="1" si="827"/>
        <v>0</v>
      </c>
      <c r="JR140" s="7">
        <f t="shared" ca="1" si="828"/>
        <v>0</v>
      </c>
      <c r="JS140" s="7">
        <f ca="1">IFERROR(IF(JS139+JR140&gt;JT$4,JS139,JS139+JR140),"")</f>
        <v>60</v>
      </c>
      <c r="JT140" s="7">
        <f t="shared" ca="1" si="932"/>
        <v>0</v>
      </c>
      <c r="JU140" s="7">
        <f t="shared" ca="1" si="829"/>
        <v>0.88804545548293279</v>
      </c>
      <c r="JV140" s="7">
        <f t="shared" ca="1" si="830"/>
        <v>-0.42650699394447122</v>
      </c>
      <c r="JW140" s="7">
        <f t="shared" ca="1" si="831"/>
        <v>0</v>
      </c>
      <c r="JX140" s="7">
        <f t="shared" ca="1" si="832"/>
        <v>0</v>
      </c>
      <c r="JY140" s="7">
        <f ca="1">IFERROR(IF(JY139+JX140&gt;JZ$4,JY139,JY139+JX140),"")</f>
        <v>60</v>
      </c>
      <c r="JZ140" s="7">
        <f t="shared" ca="1" si="933"/>
        <v>0</v>
      </c>
      <c r="KA140" s="7">
        <f t="shared" ca="1" si="833"/>
        <v>0.60550058857554878</v>
      </c>
      <c r="KB140" s="7">
        <f t="shared" ca="1" si="834"/>
        <v>-0.14396212703708722</v>
      </c>
      <c r="KC140" s="7">
        <f t="shared" ca="1" si="835"/>
        <v>0</v>
      </c>
      <c r="KD140" s="7">
        <f t="shared" ca="1" si="836"/>
        <v>0</v>
      </c>
      <c r="KE140" s="7">
        <f ca="1">IFERROR(IF(KE139+KD140&gt;KF$4,KE139,KE139+KD140),"")</f>
        <v>60</v>
      </c>
      <c r="KF140" s="7">
        <f t="shared" ca="1" si="934"/>
        <v>0</v>
      </c>
      <c r="KG140" s="7">
        <f t="shared" ca="1" si="837"/>
        <v>0.7306872893365467</v>
      </c>
      <c r="KH140" s="7">
        <f t="shared" ca="1" si="838"/>
        <v>-0.26914882779808513</v>
      </c>
      <c r="KI140" s="7">
        <f t="shared" ca="1" si="839"/>
        <v>0</v>
      </c>
      <c r="KJ140" s="7">
        <f t="shared" ca="1" si="840"/>
        <v>0</v>
      </c>
      <c r="KK140" s="7">
        <f ca="1">IFERROR(IF(KK139+KJ140&gt;KL$4,KK139,KK139+KJ140),"")</f>
        <v>60</v>
      </c>
      <c r="KL140" s="7">
        <f t="shared" ca="1" si="935"/>
        <v>0</v>
      </c>
      <c r="KM140" s="7">
        <f t="shared" ca="1" si="841"/>
        <v>0.92831496118188572</v>
      </c>
      <c r="KN140" s="7">
        <f t="shared" ca="1" si="842"/>
        <v>-0.46677649964342416</v>
      </c>
      <c r="KO140" s="7">
        <f t="shared" ca="1" si="843"/>
        <v>0</v>
      </c>
      <c r="KP140" s="7">
        <f t="shared" ca="1" si="844"/>
        <v>0</v>
      </c>
      <c r="KQ140" s="7">
        <f ca="1">IFERROR(IF(KQ139+KP140&gt;KR$4,KQ139,KQ139+KP140),"")</f>
        <v>60</v>
      </c>
      <c r="KR140" s="7">
        <f t="shared" ca="1" si="936"/>
        <v>0</v>
      </c>
      <c r="KS140" s="7">
        <f t="shared" ca="1" si="845"/>
        <v>0.91317225702258109</v>
      </c>
      <c r="KT140" s="7">
        <f t="shared" ca="1" si="846"/>
        <v>-0.45163379548411953</v>
      </c>
      <c r="KU140" s="7">
        <f t="shared" ca="1" si="847"/>
        <v>0</v>
      </c>
      <c r="KV140" s="7">
        <f t="shared" ca="1" si="848"/>
        <v>0</v>
      </c>
      <c r="KW140" s="7">
        <f ca="1">IFERROR(IF(KW139+KV140&gt;KX$4,KW139,KW139+KV140),"")</f>
        <v>60</v>
      </c>
      <c r="KX140" s="7">
        <f t="shared" ca="1" si="937"/>
        <v>0</v>
      </c>
      <c r="KY140" s="7">
        <f t="shared" ca="1" si="849"/>
        <v>0.31904723490826492</v>
      </c>
      <c r="KZ140" s="7">
        <f t="shared" ca="1" si="850"/>
        <v>0.14249122663019664</v>
      </c>
      <c r="LA140" s="7">
        <f t="shared" ca="1" si="851"/>
        <v>1</v>
      </c>
      <c r="LB140" s="7" t="str">
        <f t="shared" ca="1" si="852"/>
        <v>5</v>
      </c>
      <c r="LC140" s="7">
        <f ca="1">IFERROR(IF(LC139+LB140&gt;LD$4,LC139,LC139+LB140),"")</f>
        <v>60</v>
      </c>
      <c r="LD140" s="7">
        <f t="shared" ca="1" si="938"/>
        <v>0</v>
      </c>
      <c r="LE140" s="7">
        <f t="shared" ca="1" si="853"/>
        <v>4.4134884623437842E-2</v>
      </c>
      <c r="LF140" s="7">
        <f t="shared" ca="1" si="854"/>
        <v>0.41740357691502372</v>
      </c>
      <c r="LG140" s="7">
        <f t="shared" ca="1" si="855"/>
        <v>1</v>
      </c>
      <c r="LH140" s="7" t="str">
        <f t="shared" ca="1" si="856"/>
        <v>5</v>
      </c>
      <c r="LI140" s="7">
        <f ca="1">IFERROR(IF(LI139+LH140&gt;LJ$4,LI139,LI139+LH140),"")</f>
        <v>60</v>
      </c>
      <c r="LJ140" s="7">
        <f t="shared" ca="1" si="939"/>
        <v>0</v>
      </c>
      <c r="LK140" s="7">
        <f t="shared" ca="1" si="857"/>
        <v>0.53342129924376946</v>
      </c>
      <c r="LL140" s="7">
        <f t="shared" ca="1" si="858"/>
        <v>-7.18828377053079E-2</v>
      </c>
      <c r="LM140" s="7">
        <f t="shared" ca="1" si="859"/>
        <v>0</v>
      </c>
      <c r="LN140" s="7">
        <f t="shared" ca="1" si="860"/>
        <v>0</v>
      </c>
      <c r="LO140" s="7">
        <f ca="1">IFERROR(IF(LO139+LN140&gt;LP$4,LO139,LO139+LN140),"")</f>
        <v>60</v>
      </c>
      <c r="LP140" s="7">
        <f t="shared" ca="1" si="940"/>
        <v>0</v>
      </c>
      <c r="LQ140" s="7">
        <f t="shared" ca="1" si="861"/>
        <v>0.2176895771681191</v>
      </c>
      <c r="LR140" s="7">
        <f t="shared" ca="1" si="862"/>
        <v>0.24384888437034247</v>
      </c>
      <c r="LS140" s="7">
        <f t="shared" ca="1" si="863"/>
        <v>1</v>
      </c>
      <c r="LT140" s="7" t="str">
        <f t="shared" ca="1" si="864"/>
        <v>5</v>
      </c>
      <c r="LU140" s="7">
        <f ca="1">IFERROR(IF(LU139+LT140&gt;LV$4,LU139,LU139+LT140),"")</f>
        <v>60</v>
      </c>
      <c r="LV140" s="7">
        <f t="shared" ca="1" si="941"/>
        <v>0</v>
      </c>
      <c r="LW140" s="7">
        <f t="shared" ca="1" si="865"/>
        <v>0.95905358722463063</v>
      </c>
      <c r="LX140" s="7">
        <f t="shared" ca="1" si="866"/>
        <v>-0.49751512568616907</v>
      </c>
      <c r="LY140" s="7">
        <f t="shared" ca="1" si="867"/>
        <v>0</v>
      </c>
      <c r="LZ140" s="7">
        <f t="shared" ca="1" si="868"/>
        <v>0</v>
      </c>
      <c r="MA140" s="7">
        <f ca="1">IFERROR(IF(MA139+LZ140&gt;MB$4,MA139,MA139+LZ140),"")</f>
        <v>60</v>
      </c>
      <c r="MB140" s="7">
        <f t="shared" ca="1" si="942"/>
        <v>0</v>
      </c>
      <c r="MC140" s="7">
        <f t="shared" ca="1" si="869"/>
        <v>0.46228344688961931</v>
      </c>
      <c r="MD140" s="7">
        <f t="shared" ca="1" si="870"/>
        <v>-7.4498535115774533E-4</v>
      </c>
      <c r="ME140" s="7">
        <f t="shared" ca="1" si="871"/>
        <v>0</v>
      </c>
      <c r="MF140" s="7">
        <f t="shared" ca="1" si="872"/>
        <v>0</v>
      </c>
      <c r="MG140" s="7">
        <f ca="1">IFERROR(IF(MG139+MF140&gt;MH$4,MG139,MG139+MF140),"")</f>
        <v>60</v>
      </c>
      <c r="MH140" s="7">
        <f t="shared" ca="1" si="943"/>
        <v>0</v>
      </c>
      <c r="MI140" s="7">
        <f t="shared" ca="1" si="873"/>
        <v>9.1455083758763545E-2</v>
      </c>
      <c r="MJ140" s="7">
        <f t="shared" ca="1" si="874"/>
        <v>0.37008337777969802</v>
      </c>
      <c r="MK140" s="7">
        <f t="shared" ca="1" si="875"/>
        <v>1</v>
      </c>
      <c r="ML140" s="7" t="str">
        <f t="shared" ca="1" si="876"/>
        <v>5</v>
      </c>
      <c r="MM140" s="7">
        <f ca="1">IFERROR(IF(MM139+ML140&gt;MN$4,MM139,MM139+ML140),"")</f>
        <v>60</v>
      </c>
      <c r="MN140" s="7">
        <f t="shared" ca="1" si="944"/>
        <v>0</v>
      </c>
      <c r="MO140" s="7">
        <f t="shared" ca="1" si="877"/>
        <v>0.85952496013366431</v>
      </c>
      <c r="MP140" s="7">
        <f t="shared" ca="1" si="878"/>
        <v>-0.39798649859520274</v>
      </c>
      <c r="MQ140" s="7">
        <f t="shared" ca="1" si="879"/>
        <v>0</v>
      </c>
      <c r="MR140" s="7">
        <f t="shared" ca="1" si="880"/>
        <v>0</v>
      </c>
      <c r="MS140" s="7">
        <f ca="1">IFERROR(IF(MS139+MR140&gt;MT$4,MS139,MS139+MR140),"")</f>
        <v>60</v>
      </c>
      <c r="MT140" s="7">
        <f t="shared" ca="1" si="945"/>
        <v>0</v>
      </c>
      <c r="MU140" s="7">
        <f t="shared" ca="1" si="881"/>
        <v>0.6638626923103691</v>
      </c>
      <c r="MV140" s="7">
        <f t="shared" ca="1" si="882"/>
        <v>-0.20232423077190753</v>
      </c>
      <c r="MW140" s="7">
        <f t="shared" ca="1" si="883"/>
        <v>0</v>
      </c>
      <c r="MX140" s="7">
        <f t="shared" ca="1" si="884"/>
        <v>0</v>
      </c>
      <c r="MY140" s="7">
        <f ca="1">IFERROR(IF(MY139+MX140&gt;MZ$4,MY139,MY139+MX140),"")</f>
        <v>60</v>
      </c>
      <c r="MZ140" s="7">
        <f t="shared" ca="1" si="946"/>
        <v>0</v>
      </c>
      <c r="NA140" s="7">
        <f t="shared" ca="1" si="885"/>
        <v>0.93098854041902301</v>
      </c>
      <c r="NB140" s="7">
        <f t="shared" ca="1" si="886"/>
        <v>-0.46945007888056145</v>
      </c>
      <c r="NC140" s="7">
        <f t="shared" ca="1" si="887"/>
        <v>0</v>
      </c>
      <c r="ND140" s="7">
        <f t="shared" ca="1" si="888"/>
        <v>0</v>
      </c>
      <c r="NE140" s="7">
        <f ca="1">IFERROR(IF(NE139+ND140&gt;NF$4,NE139,NE139+ND140),"")</f>
        <v>60</v>
      </c>
      <c r="NF140" s="7">
        <f t="shared" ca="1" si="947"/>
        <v>0</v>
      </c>
      <c r="NG140" s="7">
        <f t="shared" ca="1" si="889"/>
        <v>0.23479309708548757</v>
      </c>
      <c r="NH140" s="7">
        <f t="shared" ca="1" si="890"/>
        <v>0.226745364452974</v>
      </c>
      <c r="NI140" s="7">
        <f t="shared" ca="1" si="891"/>
        <v>1</v>
      </c>
      <c r="NJ140" s="7" t="str">
        <f t="shared" ca="1" si="892"/>
        <v>5</v>
      </c>
      <c r="NK140" s="7">
        <f ca="1">IFERROR(IF(NK139+NJ140&gt;NL$4,NK139,NK139+NJ140),"")</f>
        <v>60</v>
      </c>
      <c r="NL140" s="7">
        <f t="shared" ca="1" si="948"/>
        <v>0</v>
      </c>
      <c r="NM140" s="7">
        <f t="shared" ca="1" si="893"/>
        <v>0.72567058702695775</v>
      </c>
      <c r="NN140" s="7">
        <f t="shared" ca="1" si="894"/>
        <v>-0.26413212548849618</v>
      </c>
      <c r="NO140" s="7">
        <f t="shared" ca="1" si="895"/>
        <v>0</v>
      </c>
      <c r="NP140" s="7">
        <f t="shared" ca="1" si="896"/>
        <v>0</v>
      </c>
      <c r="NQ140" s="7">
        <f ca="1">IFERROR(IF(NQ139+NP140&gt;NR$4,NQ139,NQ139+NP140),"")</f>
        <v>60</v>
      </c>
      <c r="NR140" s="7">
        <f t="shared" ca="1" si="949"/>
        <v>0</v>
      </c>
      <c r="NT140">
        <v>138</v>
      </c>
      <c r="NU140" s="7" t="s">
        <v>19</v>
      </c>
      <c r="NV140" s="7" t="str">
        <f t="shared" ca="1" si="653"/>
        <v/>
      </c>
      <c r="NW140" s="7" t="str">
        <f t="shared" ca="1" si="647"/>
        <v/>
      </c>
      <c r="NX140" t="str">
        <f ca="1">IFERROR(VLOOKUP(NT140,$K$3:$AK$568,8,FALSE),"")</f>
        <v/>
      </c>
      <c r="NY140" t="str">
        <f ca="1">IFERROR(VLOOKUP(NT140,$K$3:$AK$568,9,FALSE),"")</f>
        <v/>
      </c>
      <c r="NZ140" s="7" t="str">
        <f ca="1">IFERROR(VLOOKUP(NT140,$K$3:$AK$568,27,FALSE),"")</f>
        <v/>
      </c>
      <c r="OB140">
        <v>138</v>
      </c>
      <c r="OC140" s="7" t="s">
        <v>19</v>
      </c>
      <c r="OD140" t="e">
        <f t="shared" ca="1" si="654"/>
        <v>#N/A</v>
      </c>
      <c r="OE140" s="7" t="str">
        <f t="shared" ca="1" si="655"/>
        <v/>
      </c>
      <c r="OF140" s="7" t="str">
        <f t="shared" ca="1" si="656"/>
        <v/>
      </c>
      <c r="OG140" t="str">
        <f t="shared" ca="1" si="657"/>
        <v/>
      </c>
      <c r="OI140">
        <v>138</v>
      </c>
      <c r="OJ140" s="7" t="s">
        <v>19</v>
      </c>
      <c r="OK140" s="7" t="str">
        <f t="shared" ca="1" si="658"/>
        <v/>
      </c>
      <c r="OL140" s="7" t="str">
        <f t="shared" ca="1" si="659"/>
        <v/>
      </c>
      <c r="OM140" t="str">
        <f ca="1">IFERROR(VLOOKUP(OI140,$L$3:$AK$568,7,FALSE),"")</f>
        <v/>
      </c>
      <c r="ON140" t="str">
        <f ca="1">IFERROR(VLOOKUP(OI140,$L$3:$AK$568,8,FALSE),"")</f>
        <v/>
      </c>
      <c r="OO140" s="7" t="str">
        <f ca="1">IFERROR(VLOOKUP(OI140,$L$3:$AK$568,26,FALSE),"")</f>
        <v/>
      </c>
      <c r="OQ140">
        <v>138</v>
      </c>
      <c r="OR140" s="7" t="s">
        <v>19</v>
      </c>
      <c r="OS140" t="e">
        <f t="shared" ca="1" si="660"/>
        <v>#N/A</v>
      </c>
      <c r="OT140" s="7" t="str">
        <f t="shared" ca="1" si="661"/>
        <v/>
      </c>
      <c r="OU140" s="7" t="str">
        <f t="shared" ca="1" si="662"/>
        <v/>
      </c>
      <c r="OV140" t="str">
        <f t="shared" ca="1" si="663"/>
        <v/>
      </c>
      <c r="OX140">
        <v>138</v>
      </c>
      <c r="OY140" s="7" t="s">
        <v>19</v>
      </c>
      <c r="OZ140" s="7" t="str">
        <f t="shared" ca="1" si="664"/>
        <v/>
      </c>
      <c r="PA140" s="7" t="str">
        <f t="shared" ca="1" si="665"/>
        <v/>
      </c>
      <c r="PB140" t="str">
        <f ca="1">IFERROR(VLOOKUP(OX140,$M$3:$AK$568,6,FALSE),"")</f>
        <v/>
      </c>
      <c r="PC140" t="str">
        <f ca="1">IFERROR(VLOOKUP(OX140,$M$3:$AK$568,7,FALSE),"")</f>
        <v/>
      </c>
      <c r="PD140" s="7" t="str">
        <f ca="1">IFERROR(VLOOKUP(OX140,$M$3:$AK$568,25,FALSE),"")</f>
        <v/>
      </c>
      <c r="PF140">
        <v>138</v>
      </c>
      <c r="PG140" s="7" t="s">
        <v>19</v>
      </c>
      <c r="PH140" t="e">
        <f t="shared" ca="1" si="666"/>
        <v>#N/A</v>
      </c>
      <c r="PI140" s="7" t="str">
        <f t="shared" ca="1" si="667"/>
        <v/>
      </c>
      <c r="PJ140" s="7" t="str">
        <f t="shared" ca="1" si="668"/>
        <v/>
      </c>
      <c r="PK140" t="str">
        <f t="shared" ca="1" si="669"/>
        <v/>
      </c>
      <c r="PM140">
        <v>138</v>
      </c>
      <c r="PN140" s="7" t="s">
        <v>19</v>
      </c>
      <c r="PO140" s="202" t="str">
        <f t="shared" ca="1" si="670"/>
        <v/>
      </c>
      <c r="PP140" s="7" t="str">
        <f t="shared" ca="1" si="671"/>
        <v/>
      </c>
      <c r="PQ140" t="str">
        <f ca="1">IFERROR(VLOOKUP(PM140,$G$325:$R$409,12,FALSE),"")</f>
        <v/>
      </c>
      <c r="PR140" t="e">
        <f ca="1">VLOOKUP(PM140,$G$324:$Q$409,11,FALSE)</f>
        <v>#N/A</v>
      </c>
      <c r="PS140" s="7" t="str">
        <f ca="1">VLOOKUP(PQ140,$R$325:$Y$409,8,FALSE)</f>
        <v>- -</v>
      </c>
      <c r="PT140" s="7">
        <f ca="1">ReSt</f>
        <v>-4</v>
      </c>
      <c r="PU140" s="7" t="e">
        <f t="shared" ca="1" si="672"/>
        <v>#N/A</v>
      </c>
      <c r="PV140" s="7" t="e">
        <f t="shared" ca="1" si="673"/>
        <v>#N/A</v>
      </c>
      <c r="PW140" s="7" t="str">
        <f ca="1">VLOOKUP(PQ140,$R$325:$AK$409,8,FALSE)</f>
        <v>- -</v>
      </c>
      <c r="PX140" s="7"/>
      <c r="PY140">
        <v>138</v>
      </c>
      <c r="PZ140" s="7" t="s">
        <v>19</v>
      </c>
      <c r="QA140" t="str">
        <f t="shared" ca="1" si="674"/>
        <v/>
      </c>
      <c r="QB140" s="7" t="str">
        <f t="shared" ca="1" si="675"/>
        <v/>
      </c>
      <c r="QC140" s="7" t="str">
        <f t="shared" ca="1" si="676"/>
        <v/>
      </c>
      <c r="QD140" t="str">
        <f t="shared" ca="1" si="677"/>
        <v/>
      </c>
      <c r="QF140">
        <v>138</v>
      </c>
      <c r="QG140" s="7" t="s">
        <v>19</v>
      </c>
      <c r="QH140" s="7" t="str">
        <f t="shared" ca="1" si="678"/>
        <v/>
      </c>
      <c r="QI140" s="7" t="e">
        <f t="shared" ca="1" si="679"/>
        <v>#VALUE!</v>
      </c>
      <c r="QJ140" t="e">
        <f t="shared" ca="1" si="680"/>
        <v>#N/A</v>
      </c>
      <c r="QK140" s="7" t="e">
        <f t="shared" ca="1" si="681"/>
        <v>#N/A</v>
      </c>
      <c r="QM140">
        <v>138</v>
      </c>
      <c r="QN140" s="7" t="s">
        <v>19</v>
      </c>
      <c r="QO140" t="str">
        <f t="shared" ca="1" si="682"/>
        <v/>
      </c>
      <c r="QP140" s="7" t="str">
        <f t="shared" ca="1" si="683"/>
        <v/>
      </c>
      <c r="QQ140" t="str">
        <f t="shared" ca="1" si="684"/>
        <v/>
      </c>
    </row>
    <row r="141" spans="1:459" x14ac:dyDescent="0.25">
      <c r="A141" s="240" t="str">
        <f>IF('Character Sheet'!$B$4="Creature","N","Y")</f>
        <v>Y</v>
      </c>
      <c r="C141" s="75"/>
      <c r="D141" s="76"/>
      <c r="F141" s="75"/>
      <c r="G141" s="76"/>
      <c r="I141" s="75"/>
      <c r="J141" s="85"/>
      <c r="K141" s="85">
        <f t="shared" ca="1" si="648"/>
        <v>4</v>
      </c>
      <c r="L141" s="85">
        <f t="shared" ca="1" si="632"/>
        <v>0</v>
      </c>
      <c r="M141" s="70">
        <f t="shared" ca="1" si="643"/>
        <v>6</v>
      </c>
      <c r="O141" s="222">
        <f t="shared" ca="1" si="649"/>
        <v>193</v>
      </c>
      <c r="Q141" s="7" t="str">
        <f t="shared" si="685"/>
        <v>Civil Engineering</v>
      </c>
      <c r="R141" s="9" t="s">
        <v>1427</v>
      </c>
      <c r="S141" s="9" t="s">
        <v>1920</v>
      </c>
      <c r="T141" s="61" t="str">
        <f>SUBSTITUTE(IFERROR(IFERROR(VLOOKUP(R141,'[1]Skill Statistics'!$A$3:$C$513,2,FALSE),VLOOKUP(Q141,'[1]Skill Statistics'!$A$3:$C$513,2,FALSE)),T140),"R*","ReSt")</f>
        <v>Me/Re</v>
      </c>
      <c r="U141" s="61" t="str">
        <f>IFERROR(IFERROR(VLOOKUP(R141,'[1]Skill Statistics'!$A$3:$C$513,3,FALSE),VLOOKUP(Q141,'[1]Skill Statistics'!$A$3:$C$513,3,FALSE)),U140)</f>
        <v>In</v>
      </c>
      <c r="V141" s="61" t="str">
        <f>IF(ISNUMBER(SEARCH("Category",R141)),"- -",IFERROR(IFERROR(VLOOKUP(Q141,[1]Professions!$A$4:$AM$288,MATCH(Profession,[1]Professions!$A$1:$AM$1,0),FALSE),VLOOKUP(Q141,Calculations!$B$91:$I$95,8,FALSE)),"- -"))</f>
        <v>5 / 7</v>
      </c>
      <c r="W141" s="60">
        <f t="shared" si="650"/>
        <v>0</v>
      </c>
      <c r="X141" s="7">
        <f ca="1">IFERROR(VLOOKUP(R141,$BS$6:$NR$519,MATCH(ActualLevel,$BS$3:$NR$3,0),FALSE),"- -")</f>
        <v>0</v>
      </c>
      <c r="Y141" s="7">
        <f t="shared" ca="1" si="640"/>
        <v>0</v>
      </c>
      <c r="Z141" s="7">
        <f ca="1">IFERROR(VLOOKUP(Y141,Charts!$BQ$2:$BR$52,2,FALSE),"- -")</f>
        <v>-25</v>
      </c>
      <c r="AA141" s="7">
        <f t="shared" ca="1" si="686"/>
        <v>5</v>
      </c>
      <c r="AB141" s="7">
        <f t="shared" ca="1" si="634"/>
        <v>0</v>
      </c>
      <c r="AC141" s="7"/>
      <c r="AD141" s="7"/>
      <c r="AE141" s="7"/>
      <c r="AF141" s="7"/>
      <c r="AG141" s="7"/>
      <c r="AH141" s="43"/>
      <c r="AI141" s="7"/>
      <c r="AJ141" s="7"/>
      <c r="AK141" s="7">
        <f t="shared" ca="1" si="687"/>
        <v>-20</v>
      </c>
      <c r="AL141" s="7"/>
      <c r="AM141" s="69">
        <f>IFERROR(VLOOKUP(R141,'[1]Skill Statistics'!$A$3:$AN$513,MATCH(Profession,'[1]Skill Statistics'!$A$2:$AN$2,0),FALSE),0)</f>
        <v>0</v>
      </c>
      <c r="AN141" s="85">
        <f>IFERROR(VLOOKUP(Q141,'[1]Skill Statistics'!$A$3:$BK$513,MATCH(Archetype,'[1]Skill Statistics'!$A$2:$BK$2,0),FALSE),0)</f>
        <v>0</v>
      </c>
      <c r="AO141" s="85">
        <f>IFERROR(VLOOKUP(Q141,'[1]Skill Statistics'!$A$3:$BB$513,MATCH(Race,'[1]Skill Statistics'!$A$2:$BB$2,0),FALSE),0)</f>
        <v>0</v>
      </c>
      <c r="AP141" s="85">
        <f t="shared" ca="1" si="651"/>
        <v>0.5</v>
      </c>
      <c r="AQ141" s="70"/>
      <c r="AS141" s="69">
        <f>IFERROR(VLOOKUP(Q141,'[1]Professional Skills'!$A$4:$AM$288,MATCH(Profession,'[1]Professional Skills'!$A$3:$AM$3,0),FALSE),"- -")</f>
        <v>0</v>
      </c>
      <c r="AU141" s="7">
        <f t="shared" si="636"/>
        <v>0</v>
      </c>
      <c r="AV141" s="7">
        <f t="shared" ca="1" si="635"/>
        <v>0</v>
      </c>
      <c r="AW141" t="str">
        <f t="shared" si="690"/>
        <v/>
      </c>
      <c r="AX141" t="str">
        <f>IFERROR(_xlfn.RANK.EQ(AW141,$AW$5:$AW$568),"")</f>
        <v/>
      </c>
      <c r="AY141">
        <f t="shared" si="645"/>
        <v>0</v>
      </c>
      <c r="AZ141" s="70" t="str">
        <f t="shared" si="688"/>
        <v/>
      </c>
      <c r="BB141" s="69">
        <f>IFERROR(IF(Q141="Language",VLOOKUP(R141,[1]Cultures!$B$4:$N$218,MATCH(Culture,[1]Cultures!$B$3:$N$3,0),FALSE),VLOOKUP(Q141,[1]Cultures!$B$4:$O$212,MATCH(Culture,[1]Cultures!$B$3:$O$3,0),FALSE)),"- -")</f>
        <v>0</v>
      </c>
      <c r="BD141">
        <f t="shared" ca="1" si="950"/>
        <v>0</v>
      </c>
      <c r="BE141" t="str">
        <f t="shared" si="897"/>
        <v/>
      </c>
      <c r="BI141" s="7">
        <f t="shared" si="689"/>
        <v>0</v>
      </c>
      <c r="BK141" s="7"/>
      <c r="BL141" s="70">
        <f t="shared" si="646"/>
        <v>0</v>
      </c>
      <c r="BN141" s="69">
        <f>IFERROR(VLOOKUP(V141,Charts!$BT$2:$BV$14,3,FALSE),"- -")</f>
        <v>0.46153846153846156</v>
      </c>
      <c r="BO141" s="85">
        <f t="shared" ca="1" si="652"/>
        <v>1.6632507315168326</v>
      </c>
      <c r="BP141" s="70">
        <f t="shared" ca="1" si="898"/>
        <v>193</v>
      </c>
      <c r="BR141" s="7">
        <v>136</v>
      </c>
      <c r="BS141" s="9" t="str">
        <f ca="1">VLOOKUP(BR141,$O$3:$R$568,4,FALSE)</f>
        <v>Critic</v>
      </c>
      <c r="BT141" s="7" t="str">
        <f ca="1">VLOOKUP(BS141,$R$3:$V$568,5,FALSE)</f>
        <v>3 / 4</v>
      </c>
      <c r="BU141" s="7">
        <f ca="1">VLOOKUP(BT141,Charts!$BT$2:$BV$14,3,FALSE)</f>
        <v>0.69230769230769229</v>
      </c>
      <c r="BV141" s="7" t="str">
        <f t="shared" ca="1" si="691"/>
        <v>3</v>
      </c>
      <c r="BW141" s="7" t="str">
        <f t="shared" ca="1" si="692"/>
        <v>4</v>
      </c>
      <c r="BY141" s="7">
        <f t="shared" ca="1" si="693"/>
        <v>0.94008173445149024</v>
      </c>
      <c r="BZ141" s="7">
        <f t="shared" ca="1" si="694"/>
        <v>-0.24777404214379795</v>
      </c>
      <c r="CA141" s="7">
        <f t="shared" ca="1" si="695"/>
        <v>0</v>
      </c>
      <c r="CB141" s="7">
        <f t="shared" ca="1" si="696"/>
        <v>0</v>
      </c>
      <c r="CC141" s="7">
        <f ca="1">IFERROR(IF(CC140+CB141&gt;CD$4,CC140,CC140+CB141),"")</f>
        <v>38</v>
      </c>
      <c r="CD141" s="7">
        <f t="shared" ca="1" si="899"/>
        <v>0</v>
      </c>
      <c r="CE141" s="7">
        <f t="shared" ca="1" si="697"/>
        <v>0.30578400300485076</v>
      </c>
      <c r="CF141" s="7">
        <f t="shared" ca="1" si="698"/>
        <v>0.38652368930284153</v>
      </c>
      <c r="CG141" s="7">
        <f t="shared" ca="1" si="699"/>
        <v>1</v>
      </c>
      <c r="CH141" s="7" t="str">
        <f t="shared" ca="1" si="700"/>
        <v>3</v>
      </c>
      <c r="CI141" s="7">
        <f ca="1">IFERROR(IF(CI140+CH141&gt;CJ$4,CI140,CI140+CH141),"")</f>
        <v>60</v>
      </c>
      <c r="CJ141" s="7">
        <f t="shared" ca="1" si="900"/>
        <v>0</v>
      </c>
      <c r="CK141" s="7">
        <f t="shared" ca="1" si="701"/>
        <v>0.61095162196492181</v>
      </c>
      <c r="CL141" s="7">
        <f t="shared" ca="1" si="702"/>
        <v>8.1356070342770481E-2</v>
      </c>
      <c r="CM141" s="7">
        <f t="shared" ca="1" si="703"/>
        <v>1</v>
      </c>
      <c r="CN141" s="7" t="str">
        <f t="shared" ca="1" si="704"/>
        <v>3</v>
      </c>
      <c r="CO141" s="7">
        <f ca="1">IFERROR(IF(CO140+CN141&gt;CP$4,CO140,CO140+CN141),"")</f>
        <v>60</v>
      </c>
      <c r="CP141" s="7">
        <f t="shared" ca="1" si="901"/>
        <v>0</v>
      </c>
      <c r="CQ141" s="7">
        <f t="shared" ca="1" si="705"/>
        <v>9.5081317414539068E-2</v>
      </c>
      <c r="CR141" s="7">
        <f t="shared" ca="1" si="706"/>
        <v>0.59722637489315322</v>
      </c>
      <c r="CS141" s="7">
        <f t="shared" ca="1" si="707"/>
        <v>1</v>
      </c>
      <c r="CT141" s="7" t="str">
        <f t="shared" ca="1" si="708"/>
        <v>3</v>
      </c>
      <c r="CU141" s="7">
        <f ca="1">IFERROR(IF(CU140+CT141&gt;CV$4,CU140,CU140+CT141),"")</f>
        <v>60</v>
      </c>
      <c r="CV141" s="7">
        <f t="shared" ca="1" si="902"/>
        <v>0</v>
      </c>
      <c r="CW141" s="7">
        <f t="shared" ca="1" si="709"/>
        <v>0.73026181356349051</v>
      </c>
      <c r="CX141" s="7">
        <f t="shared" ca="1" si="710"/>
        <v>-3.7954121255798223E-2</v>
      </c>
      <c r="CY141" s="7">
        <f t="shared" ca="1" si="711"/>
        <v>0</v>
      </c>
      <c r="CZ141" s="7">
        <f t="shared" ca="1" si="712"/>
        <v>0</v>
      </c>
      <c r="DA141" s="7">
        <f ca="1">IFERROR(IF(DA140+CZ141&gt;DB$4,DA140,DA140+CZ141),"")</f>
        <v>60</v>
      </c>
      <c r="DB141" s="7">
        <f t="shared" ca="1" si="903"/>
        <v>0</v>
      </c>
      <c r="DC141" s="7">
        <f t="shared" ca="1" si="713"/>
        <v>0.31701199924644974</v>
      </c>
      <c r="DD141" s="7">
        <f t="shared" ca="1" si="714"/>
        <v>0.37529569306124255</v>
      </c>
      <c r="DE141" s="7">
        <f t="shared" ca="1" si="715"/>
        <v>1</v>
      </c>
      <c r="DF141" s="7" t="str">
        <f t="shared" ca="1" si="716"/>
        <v>3</v>
      </c>
      <c r="DG141" s="7">
        <f ca="1">IFERROR(IF(DG140+DF141&gt;DH$4,DG140,DG140+DF141),"")</f>
        <v>60</v>
      </c>
      <c r="DH141" s="7">
        <f t="shared" ca="1" si="904"/>
        <v>0</v>
      </c>
      <c r="DI141" s="7">
        <f t="shared" ca="1" si="717"/>
        <v>0.43949194900742694</v>
      </c>
      <c r="DJ141" s="7">
        <f t="shared" ca="1" si="718"/>
        <v>0.25281574330026535</v>
      </c>
      <c r="DK141" s="7">
        <f t="shared" ca="1" si="719"/>
        <v>1</v>
      </c>
      <c r="DL141" s="7" t="str">
        <f t="shared" ca="1" si="720"/>
        <v>3</v>
      </c>
      <c r="DM141" s="7">
        <f ca="1">IFERROR(IF(DM140+DL141&gt;DN$4,DM140,DM140+DL141),"")</f>
        <v>60</v>
      </c>
      <c r="DN141" s="7">
        <f t="shared" ca="1" si="905"/>
        <v>0</v>
      </c>
      <c r="DO141" s="7">
        <f t="shared" ca="1" si="721"/>
        <v>0.13047438461938421</v>
      </c>
      <c r="DP141" s="7">
        <f t="shared" ca="1" si="722"/>
        <v>0.56183330768830808</v>
      </c>
      <c r="DQ141" s="7">
        <f t="shared" ca="1" si="723"/>
        <v>1</v>
      </c>
      <c r="DR141" s="7" t="str">
        <f t="shared" ca="1" si="724"/>
        <v>3</v>
      </c>
      <c r="DS141" s="7">
        <f ca="1">IFERROR(IF(DS140+DR141&gt;DT$4,DS140,DS140+DR141),"")</f>
        <v>60</v>
      </c>
      <c r="DT141" s="7">
        <f t="shared" ca="1" si="906"/>
        <v>0</v>
      </c>
      <c r="DU141" s="7">
        <f t="shared" ca="1" si="725"/>
        <v>0.4628386614971457</v>
      </c>
      <c r="DV141" s="7">
        <f t="shared" ca="1" si="726"/>
        <v>0.22946903081054659</v>
      </c>
      <c r="DW141" s="7">
        <f t="shared" ca="1" si="727"/>
        <v>1</v>
      </c>
      <c r="DX141" s="7" t="str">
        <f t="shared" ca="1" si="728"/>
        <v>3</v>
      </c>
      <c r="DY141" s="7">
        <f ca="1">IFERROR(IF(DY140+DX141&gt;DZ$4,DY140,DY140+DX141),"")</f>
        <v>60</v>
      </c>
      <c r="DZ141" s="7">
        <f t="shared" ca="1" si="907"/>
        <v>0</v>
      </c>
      <c r="EA141" s="7">
        <f t="shared" ca="1" si="729"/>
        <v>0.49514636842611437</v>
      </c>
      <c r="EB141" s="7">
        <f t="shared" ca="1" si="730"/>
        <v>0.19716132388157792</v>
      </c>
      <c r="EC141" s="7">
        <f t="shared" ca="1" si="731"/>
        <v>1</v>
      </c>
      <c r="ED141" s="7" t="str">
        <f t="shared" ca="1" si="732"/>
        <v>3</v>
      </c>
      <c r="EE141" s="7">
        <f ca="1">IFERROR(IF(EE140+ED141&gt;EF$4,EE140,EE140+ED141),"")</f>
        <v>60</v>
      </c>
      <c r="EF141" s="7">
        <f t="shared" ca="1" si="908"/>
        <v>0</v>
      </c>
      <c r="EG141" s="7">
        <f t="shared" ca="1" si="733"/>
        <v>0.85990642778668769</v>
      </c>
      <c r="EH141" s="7">
        <f t="shared" ca="1" si="734"/>
        <v>-0.1675987354789954</v>
      </c>
      <c r="EI141" s="7">
        <f t="shared" ca="1" si="735"/>
        <v>0</v>
      </c>
      <c r="EJ141" s="7">
        <f t="shared" ca="1" si="736"/>
        <v>0</v>
      </c>
      <c r="EK141" s="7">
        <f ca="1">IFERROR(IF(EK140+EJ141&gt;EL$4,EK140,EK140+EJ141),"")</f>
        <v>60</v>
      </c>
      <c r="EL141" s="7">
        <f t="shared" ca="1" si="909"/>
        <v>0</v>
      </c>
      <c r="EM141" s="7">
        <f t="shared" ca="1" si="737"/>
        <v>0.40518131216969866</v>
      </c>
      <c r="EN141" s="7">
        <f t="shared" ca="1" si="738"/>
        <v>0.28712638013799363</v>
      </c>
      <c r="EO141" s="7">
        <f t="shared" ca="1" si="739"/>
        <v>1</v>
      </c>
      <c r="EP141" s="7" t="str">
        <f t="shared" ca="1" si="740"/>
        <v>3</v>
      </c>
      <c r="EQ141" s="7">
        <f ca="1">IFERROR(IF(EQ140+EP141&gt;ER$4,EQ140,EQ140+EP141),"")</f>
        <v>60</v>
      </c>
      <c r="ER141" s="7">
        <f t="shared" ca="1" si="910"/>
        <v>0</v>
      </c>
      <c r="ES141" s="7">
        <f t="shared" ca="1" si="741"/>
        <v>3.4921270986770669E-2</v>
      </c>
      <c r="ET141" s="7">
        <f t="shared" ca="1" si="742"/>
        <v>0.65738642132092162</v>
      </c>
      <c r="EU141" s="7">
        <f t="shared" ca="1" si="743"/>
        <v>1</v>
      </c>
      <c r="EV141" s="7" t="str">
        <f t="shared" ca="1" si="744"/>
        <v>3</v>
      </c>
      <c r="EW141" s="7">
        <f ca="1">IFERROR(IF(EW140+EV141&gt;EX$4,EW140,EW140+EV141),"")</f>
        <v>60</v>
      </c>
      <c r="EX141" s="7">
        <f t="shared" ca="1" si="911"/>
        <v>0</v>
      </c>
      <c r="EY141" s="7">
        <f t="shared" ca="1" si="745"/>
        <v>0.88492869517661243</v>
      </c>
      <c r="EZ141" s="7">
        <f t="shared" ca="1" si="746"/>
        <v>-0.19262100286892014</v>
      </c>
      <c r="FA141" s="7">
        <f t="shared" ca="1" si="747"/>
        <v>0</v>
      </c>
      <c r="FB141" s="7">
        <f t="shared" ca="1" si="748"/>
        <v>0</v>
      </c>
      <c r="FC141" s="7">
        <f ca="1">IFERROR(IF(FC140+FB141&gt;FD$4,FC140,FC140+FB141),"")</f>
        <v>60</v>
      </c>
      <c r="FD141" s="7">
        <f t="shared" ca="1" si="912"/>
        <v>0</v>
      </c>
      <c r="FE141" s="7">
        <f t="shared" ca="1" si="749"/>
        <v>0.83539953897063313</v>
      </c>
      <c r="FF141" s="7">
        <f t="shared" ca="1" si="750"/>
        <v>-0.14309184666294084</v>
      </c>
      <c r="FG141" s="7">
        <f t="shared" ca="1" si="751"/>
        <v>0</v>
      </c>
      <c r="FH141" s="7">
        <f t="shared" ca="1" si="752"/>
        <v>0</v>
      </c>
      <c r="FI141" s="7">
        <f ca="1">IFERROR(IF(FI140+FH141&gt;FJ$4,FI140,FI140+FH141),"")</f>
        <v>60</v>
      </c>
      <c r="FJ141" s="7">
        <f t="shared" ca="1" si="913"/>
        <v>0</v>
      </c>
      <c r="FK141" s="7">
        <f t="shared" ca="1" si="753"/>
        <v>0.51209666703554046</v>
      </c>
      <c r="FL141" s="7">
        <f t="shared" ca="1" si="754"/>
        <v>0.18021102527215183</v>
      </c>
      <c r="FM141" s="7">
        <f t="shared" ca="1" si="755"/>
        <v>1</v>
      </c>
      <c r="FN141" s="7" t="str">
        <f t="shared" ca="1" si="756"/>
        <v>3</v>
      </c>
      <c r="FO141" s="7">
        <f ca="1">IFERROR(IF(FO140+FN141&gt;FP$4,FO140,FO140+FN141),"")</f>
        <v>60</v>
      </c>
      <c r="FP141" s="7">
        <f t="shared" ca="1" si="914"/>
        <v>0</v>
      </c>
      <c r="FQ141" s="7">
        <f t="shared" ca="1" si="757"/>
        <v>0.55544597261860362</v>
      </c>
      <c r="FR141" s="7">
        <f t="shared" ca="1" si="758"/>
        <v>0.13686171968908867</v>
      </c>
      <c r="FS141" s="7">
        <f t="shared" ca="1" si="759"/>
        <v>1</v>
      </c>
      <c r="FT141" s="7" t="str">
        <f t="shared" ca="1" si="760"/>
        <v>3</v>
      </c>
      <c r="FU141" s="7">
        <f ca="1">IFERROR(IF(FU140+FT141&gt;FV$4,FU140,FU140+FT141),"")</f>
        <v>60</v>
      </c>
      <c r="FV141" s="7">
        <f t="shared" ca="1" si="915"/>
        <v>0</v>
      </c>
      <c r="FW141" s="7">
        <f t="shared" ca="1" si="761"/>
        <v>0.86758801327952229</v>
      </c>
      <c r="FX141" s="7">
        <f t="shared" ca="1" si="762"/>
        <v>-0.17528032097182999</v>
      </c>
      <c r="FY141" s="7">
        <f t="shared" ca="1" si="763"/>
        <v>0</v>
      </c>
      <c r="FZ141" s="7">
        <f t="shared" ca="1" si="764"/>
        <v>0</v>
      </c>
      <c r="GA141" s="7">
        <f ca="1">IFERROR(IF(GA140+FZ141&gt;GB$4,GA140,GA140+FZ141),"")</f>
        <v>60</v>
      </c>
      <c r="GB141" s="7">
        <f t="shared" ca="1" si="916"/>
        <v>0</v>
      </c>
      <c r="GC141" s="7">
        <f t="shared" ca="1" si="765"/>
        <v>0.94833833669931122</v>
      </c>
      <c r="GD141" s="7">
        <f t="shared" ca="1" si="766"/>
        <v>-0.25603064439161893</v>
      </c>
      <c r="GE141" s="7">
        <f t="shared" ca="1" si="767"/>
        <v>0</v>
      </c>
      <c r="GF141" s="7">
        <f t="shared" ca="1" si="768"/>
        <v>0</v>
      </c>
      <c r="GG141" s="7">
        <f ca="1">IFERROR(IF(GG140+GF141&gt;GH$4,GG140,GG140+GF141),"")</f>
        <v>60</v>
      </c>
      <c r="GH141" s="7">
        <f t="shared" ca="1" si="917"/>
        <v>0</v>
      </c>
      <c r="GI141" s="7">
        <f t="shared" ca="1" si="769"/>
        <v>0.82544132674388193</v>
      </c>
      <c r="GJ141" s="7">
        <f t="shared" ca="1" si="770"/>
        <v>-0.13313363443618964</v>
      </c>
      <c r="GK141" s="7">
        <f t="shared" ca="1" si="771"/>
        <v>0</v>
      </c>
      <c r="GL141" s="7">
        <f t="shared" ca="1" si="772"/>
        <v>0</v>
      </c>
      <c r="GM141" s="7">
        <f ca="1">IFERROR(IF(GM140+GL141&gt;GN$4,GM140,GM140+GL141),"")</f>
        <v>60</v>
      </c>
      <c r="GN141" s="7">
        <f t="shared" ca="1" si="918"/>
        <v>0</v>
      </c>
      <c r="GO141" s="7">
        <f t="shared" ca="1" si="773"/>
        <v>0.28596334575065252</v>
      </c>
      <c r="GP141" s="7">
        <f t="shared" ca="1" si="774"/>
        <v>0.40634434655703977</v>
      </c>
      <c r="GQ141" s="7">
        <f t="shared" ca="1" si="775"/>
        <v>1</v>
      </c>
      <c r="GR141" s="7" t="str">
        <f t="shared" ca="1" si="776"/>
        <v>3</v>
      </c>
      <c r="GS141" s="7">
        <f ca="1">IFERROR(IF(GS140+GR141&gt;GT$4,GS140,GS140+GR141),"")</f>
        <v>60</v>
      </c>
      <c r="GT141" s="7">
        <f t="shared" ca="1" si="919"/>
        <v>0</v>
      </c>
      <c r="GU141" s="7">
        <f t="shared" ca="1" si="777"/>
        <v>7.9487440907552553E-2</v>
      </c>
      <c r="GV141" s="7">
        <f t="shared" ca="1" si="778"/>
        <v>0.61282025140013974</v>
      </c>
      <c r="GW141" s="7">
        <f t="shared" ca="1" si="779"/>
        <v>1</v>
      </c>
      <c r="GX141" s="7" t="str">
        <f t="shared" ca="1" si="780"/>
        <v>3</v>
      </c>
      <c r="GY141" s="7">
        <f ca="1">IFERROR(IF(GY140+GX141&gt;GZ$4,GY140,GY140+GX141),"")</f>
        <v>60</v>
      </c>
      <c r="GZ141" s="7">
        <f t="shared" ca="1" si="920"/>
        <v>0</v>
      </c>
      <c r="HA141" s="7">
        <f t="shared" ca="1" si="781"/>
        <v>0.84926140006271955</v>
      </c>
      <c r="HB141" s="7">
        <f t="shared" ca="1" si="782"/>
        <v>-0.15695370775502726</v>
      </c>
      <c r="HC141" s="7">
        <f t="shared" ca="1" si="783"/>
        <v>0</v>
      </c>
      <c r="HD141" s="7">
        <f t="shared" ca="1" si="784"/>
        <v>0</v>
      </c>
      <c r="HE141" s="7">
        <f ca="1">IFERROR(IF(HE140+HD141&gt;HF$4,HE140,HE140+HD141),"")</f>
        <v>60</v>
      </c>
      <c r="HF141" s="7">
        <f t="shared" ca="1" si="921"/>
        <v>0</v>
      </c>
      <c r="HG141" s="7">
        <f t="shared" ca="1" si="785"/>
        <v>0.75685421812689901</v>
      </c>
      <c r="HH141" s="7">
        <f t="shared" ca="1" si="786"/>
        <v>-6.4546525819206724E-2</v>
      </c>
      <c r="HI141" s="7">
        <f t="shared" ca="1" si="787"/>
        <v>0</v>
      </c>
      <c r="HJ141" s="7">
        <f t="shared" ca="1" si="788"/>
        <v>0</v>
      </c>
      <c r="HK141" s="7">
        <f ca="1">IFERROR(IF(HK140+HJ141&gt;HL$4,HK140,HK140+HJ141),"")</f>
        <v>60</v>
      </c>
      <c r="HL141" s="7">
        <f t="shared" ca="1" si="922"/>
        <v>0</v>
      </c>
      <c r="HM141" s="7">
        <f t="shared" ca="1" si="789"/>
        <v>0.28216400651939344</v>
      </c>
      <c r="HN141" s="7">
        <f t="shared" ca="1" si="790"/>
        <v>0.41014368578829885</v>
      </c>
      <c r="HO141" s="7">
        <f t="shared" ca="1" si="791"/>
        <v>1</v>
      </c>
      <c r="HP141" s="7" t="str">
        <f t="shared" ca="1" si="792"/>
        <v>3</v>
      </c>
      <c r="HQ141" s="7">
        <f ca="1">IFERROR(IF(HQ140+HP141&gt;HR$4,HQ140,HQ140+HP141),"")</f>
        <v>60</v>
      </c>
      <c r="HR141" s="7">
        <f t="shared" ca="1" si="923"/>
        <v>0</v>
      </c>
      <c r="HS141" s="7">
        <f t="shared" ca="1" si="793"/>
        <v>7.5463032405794217E-2</v>
      </c>
      <c r="HT141" s="7">
        <f t="shared" ca="1" si="794"/>
        <v>0.61684465990189807</v>
      </c>
      <c r="HU141" s="7">
        <f t="shared" ca="1" si="795"/>
        <v>1</v>
      </c>
      <c r="HV141" s="7" t="str">
        <f t="shared" ca="1" si="796"/>
        <v>3</v>
      </c>
      <c r="HW141" s="7">
        <f ca="1">IFERROR(IF(HW140+HV141&gt;HX$4,HW140,HW140+HV141),"")</f>
        <v>60</v>
      </c>
      <c r="HX141" s="7">
        <f t="shared" ca="1" si="924"/>
        <v>0</v>
      </c>
      <c r="HY141" s="7">
        <f t="shared" ca="1" si="797"/>
        <v>0.34172315103004547</v>
      </c>
      <c r="HZ141" s="7">
        <f t="shared" ca="1" si="798"/>
        <v>0.35058454127764682</v>
      </c>
      <c r="IA141" s="7">
        <f t="shared" ca="1" si="799"/>
        <v>1</v>
      </c>
      <c r="IB141" s="7" t="str">
        <f t="shared" ca="1" si="800"/>
        <v>3</v>
      </c>
      <c r="IC141" s="7">
        <f ca="1">IFERROR(IF(IC140+IB141&gt;ID$4,IC140,IC140+IB141),"")</f>
        <v>60</v>
      </c>
      <c r="ID141" s="7">
        <f t="shared" ca="1" si="925"/>
        <v>0</v>
      </c>
      <c r="IE141" s="7">
        <f t="shared" ca="1" si="801"/>
        <v>0.76245472606053388</v>
      </c>
      <c r="IF141" s="7">
        <f t="shared" ca="1" si="802"/>
        <v>-7.0147033752841592E-2</v>
      </c>
      <c r="IG141" s="7">
        <f t="shared" ca="1" si="803"/>
        <v>0</v>
      </c>
      <c r="IH141" s="7">
        <f t="shared" ca="1" si="804"/>
        <v>0</v>
      </c>
      <c r="II141" s="7">
        <f ca="1">IFERROR(IF(II140+IH141&gt;IJ$4,II140,II140+IH141),"")</f>
        <v>60</v>
      </c>
      <c r="IJ141" s="7">
        <f t="shared" ca="1" si="926"/>
        <v>0</v>
      </c>
      <c r="IK141" s="7">
        <f t="shared" ca="1" si="805"/>
        <v>0.44657790391816821</v>
      </c>
      <c r="IL141" s="7">
        <f t="shared" ca="1" si="806"/>
        <v>0.24572978838952408</v>
      </c>
      <c r="IM141" s="7">
        <f t="shared" ca="1" si="807"/>
        <v>1</v>
      </c>
      <c r="IN141" s="7" t="str">
        <f t="shared" ca="1" si="808"/>
        <v>3</v>
      </c>
      <c r="IO141" s="7">
        <f ca="1">IFERROR(IF(IO140+IN141&gt;IP$4,IO140,IO140+IN141),"")</f>
        <v>60</v>
      </c>
      <c r="IP141" s="7">
        <f t="shared" ca="1" si="927"/>
        <v>0</v>
      </c>
      <c r="IQ141" s="7">
        <f t="shared" ca="1" si="809"/>
        <v>3.2735835430001803E-2</v>
      </c>
      <c r="IR141" s="7">
        <f t="shared" ca="1" si="810"/>
        <v>0.65957185687769049</v>
      </c>
      <c r="IS141" s="7">
        <f t="shared" ca="1" si="811"/>
        <v>1</v>
      </c>
      <c r="IT141" s="7" t="str">
        <f t="shared" ca="1" si="812"/>
        <v>3</v>
      </c>
      <c r="IU141" s="7">
        <f ca="1">IFERROR(IF(IU140+IT141&gt;IV$4,IU140,IU140+IT141),"")</f>
        <v>60</v>
      </c>
      <c r="IV141" s="7">
        <f t="shared" ca="1" si="928"/>
        <v>0</v>
      </c>
      <c r="IW141" s="7">
        <f t="shared" ca="1" si="813"/>
        <v>0.22224204525680202</v>
      </c>
      <c r="IX141" s="7">
        <f t="shared" ca="1" si="814"/>
        <v>0.47006564705089027</v>
      </c>
      <c r="IY141" s="7">
        <f t="shared" ca="1" si="815"/>
        <v>1</v>
      </c>
      <c r="IZ141" s="7" t="str">
        <f t="shared" ca="1" si="816"/>
        <v>3</v>
      </c>
      <c r="JA141" s="7">
        <f ca="1">IFERROR(IF(JA140+IZ141&gt;JB$4,JA140,JA140+IZ141),"")</f>
        <v>60</v>
      </c>
      <c r="JB141" s="7">
        <f t="shared" ca="1" si="929"/>
        <v>0</v>
      </c>
      <c r="JC141" s="7">
        <f t="shared" ca="1" si="817"/>
        <v>5.2932758420904946E-3</v>
      </c>
      <c r="JD141" s="7">
        <f t="shared" ca="1" si="818"/>
        <v>0.6870144164656018</v>
      </c>
      <c r="JE141" s="7">
        <f t="shared" ca="1" si="819"/>
        <v>1</v>
      </c>
      <c r="JF141" s="7" t="str">
        <f t="shared" ca="1" si="820"/>
        <v>3</v>
      </c>
      <c r="JG141" s="7">
        <f ca="1">IFERROR(IF(JG140+JF141&gt;JH$4,JG140,JG140+JF141),"")</f>
        <v>60</v>
      </c>
      <c r="JH141" s="7">
        <f t="shared" ca="1" si="930"/>
        <v>0</v>
      </c>
      <c r="JI141" s="7">
        <f t="shared" ca="1" si="821"/>
        <v>0.81091447654304938</v>
      </c>
      <c r="JJ141" s="7">
        <f t="shared" ca="1" si="822"/>
        <v>-0.11860678423535709</v>
      </c>
      <c r="JK141" s="7">
        <f t="shared" ca="1" si="823"/>
        <v>0</v>
      </c>
      <c r="JL141" s="7">
        <f t="shared" ca="1" si="824"/>
        <v>0</v>
      </c>
      <c r="JM141" s="7">
        <f ca="1">IFERROR(IF(JM140+JL141&gt;JN$4,JM140,JM140+JL141),"")</f>
        <v>60</v>
      </c>
      <c r="JN141" s="7">
        <f t="shared" ca="1" si="931"/>
        <v>0</v>
      </c>
      <c r="JO141" s="7">
        <f t="shared" ca="1" si="825"/>
        <v>0.52969243472028127</v>
      </c>
      <c r="JP141" s="7">
        <f t="shared" ca="1" si="826"/>
        <v>0.16261525758741102</v>
      </c>
      <c r="JQ141" s="7">
        <f t="shared" ca="1" si="827"/>
        <v>1</v>
      </c>
      <c r="JR141" s="7" t="str">
        <f t="shared" ca="1" si="828"/>
        <v>3</v>
      </c>
      <c r="JS141" s="7">
        <f ca="1">IFERROR(IF(JS140+JR141&gt;JT$4,JS140,JS140+JR141),"")</f>
        <v>60</v>
      </c>
      <c r="JT141" s="7">
        <f t="shared" ca="1" si="932"/>
        <v>0</v>
      </c>
      <c r="JU141" s="7">
        <f t="shared" ca="1" si="829"/>
        <v>0.37499372198727965</v>
      </c>
      <c r="JV141" s="7">
        <f t="shared" ca="1" si="830"/>
        <v>0.31731397032041264</v>
      </c>
      <c r="JW141" s="7">
        <f t="shared" ca="1" si="831"/>
        <v>1</v>
      </c>
      <c r="JX141" s="7" t="str">
        <f t="shared" ca="1" si="832"/>
        <v>3</v>
      </c>
      <c r="JY141" s="7">
        <f ca="1">IFERROR(IF(JY140+JX141&gt;JZ$4,JY140,JY140+JX141),"")</f>
        <v>60</v>
      </c>
      <c r="JZ141" s="7">
        <f t="shared" ca="1" si="933"/>
        <v>0</v>
      </c>
      <c r="KA141" s="7">
        <f t="shared" ca="1" si="833"/>
        <v>0.51167374055221637</v>
      </c>
      <c r="KB141" s="7">
        <f t="shared" ca="1" si="834"/>
        <v>0.18063395175547592</v>
      </c>
      <c r="KC141" s="7">
        <f t="shared" ca="1" si="835"/>
        <v>1</v>
      </c>
      <c r="KD141" s="7" t="str">
        <f t="shared" ca="1" si="836"/>
        <v>3</v>
      </c>
      <c r="KE141" s="7">
        <f ca="1">IFERROR(IF(KE140+KD141&gt;KF$4,KE140,KE140+KD141),"")</f>
        <v>60</v>
      </c>
      <c r="KF141" s="7">
        <f t="shared" ca="1" si="934"/>
        <v>0</v>
      </c>
      <c r="KG141" s="7">
        <f t="shared" ca="1" si="837"/>
        <v>0.37220344711737707</v>
      </c>
      <c r="KH141" s="7">
        <f t="shared" ca="1" si="838"/>
        <v>0.32010424519031522</v>
      </c>
      <c r="KI141" s="7">
        <f t="shared" ca="1" si="839"/>
        <v>1</v>
      </c>
      <c r="KJ141" s="7" t="str">
        <f t="shared" ca="1" si="840"/>
        <v>3</v>
      </c>
      <c r="KK141" s="7">
        <f ca="1">IFERROR(IF(KK140+KJ141&gt;KL$4,KK140,KK140+KJ141),"")</f>
        <v>60</v>
      </c>
      <c r="KL141" s="7">
        <f t="shared" ca="1" si="935"/>
        <v>0</v>
      </c>
      <c r="KM141" s="7">
        <f t="shared" ca="1" si="841"/>
        <v>4.5723461519540209E-2</v>
      </c>
      <c r="KN141" s="7">
        <f t="shared" ca="1" si="842"/>
        <v>0.64658423078815208</v>
      </c>
      <c r="KO141" s="7">
        <f t="shared" ca="1" si="843"/>
        <v>1</v>
      </c>
      <c r="KP141" s="7" t="str">
        <f t="shared" ca="1" si="844"/>
        <v>3</v>
      </c>
      <c r="KQ141" s="7">
        <f ca="1">IFERROR(IF(KQ140+KP141&gt;KR$4,KQ140,KQ140+KP141),"")</f>
        <v>60</v>
      </c>
      <c r="KR141" s="7">
        <f t="shared" ca="1" si="936"/>
        <v>0</v>
      </c>
      <c r="KS141" s="7">
        <f t="shared" ca="1" si="845"/>
        <v>0.526184816678675</v>
      </c>
      <c r="KT141" s="7">
        <f t="shared" ca="1" si="846"/>
        <v>0.16612287562901729</v>
      </c>
      <c r="KU141" s="7">
        <f t="shared" ca="1" si="847"/>
        <v>1</v>
      </c>
      <c r="KV141" s="7" t="str">
        <f t="shared" ca="1" si="848"/>
        <v>3</v>
      </c>
      <c r="KW141" s="7">
        <f ca="1">IFERROR(IF(KW140+KV141&gt;KX$4,KW140,KW140+KV141),"")</f>
        <v>60</v>
      </c>
      <c r="KX141" s="7">
        <f t="shared" ca="1" si="937"/>
        <v>0</v>
      </c>
      <c r="KY141" s="7">
        <f t="shared" ca="1" si="849"/>
        <v>0.79807193416119504</v>
      </c>
      <c r="KZ141" s="7">
        <f t="shared" ca="1" si="850"/>
        <v>-0.10576424185350275</v>
      </c>
      <c r="LA141" s="7">
        <f t="shared" ca="1" si="851"/>
        <v>0</v>
      </c>
      <c r="LB141" s="7">
        <f t="shared" ca="1" si="852"/>
        <v>0</v>
      </c>
      <c r="LC141" s="7">
        <f ca="1">IFERROR(IF(LC140+LB141&gt;LD$4,LC140,LC140+LB141),"")</f>
        <v>60</v>
      </c>
      <c r="LD141" s="7">
        <f t="shared" ca="1" si="938"/>
        <v>0</v>
      </c>
      <c r="LE141" s="7">
        <f t="shared" ca="1" si="853"/>
        <v>0.61317240992121869</v>
      </c>
      <c r="LF141" s="7">
        <f t="shared" ca="1" si="854"/>
        <v>7.9135282386473604E-2</v>
      </c>
      <c r="LG141" s="7">
        <f t="shared" ca="1" si="855"/>
        <v>1</v>
      </c>
      <c r="LH141" s="7" t="str">
        <f t="shared" ca="1" si="856"/>
        <v>3</v>
      </c>
      <c r="LI141" s="7">
        <f ca="1">IFERROR(IF(LI140+LH141&gt;LJ$4,LI140,LI140+LH141),"")</f>
        <v>60</v>
      </c>
      <c r="LJ141" s="7">
        <f t="shared" ca="1" si="939"/>
        <v>0</v>
      </c>
      <c r="LK141" s="7">
        <f t="shared" ca="1" si="857"/>
        <v>0.68314589332291142</v>
      </c>
      <c r="LL141" s="7">
        <f t="shared" ca="1" si="858"/>
        <v>9.1617989847808667E-3</v>
      </c>
      <c r="LM141" s="7">
        <f t="shared" ca="1" si="859"/>
        <v>1</v>
      </c>
      <c r="LN141" s="7" t="str">
        <f t="shared" ca="1" si="860"/>
        <v>3</v>
      </c>
      <c r="LO141" s="7">
        <f ca="1">IFERROR(IF(LO140+LN141&gt;LP$4,LO140,LO140+LN141),"")</f>
        <v>60</v>
      </c>
      <c r="LP141" s="7">
        <f t="shared" ca="1" si="940"/>
        <v>0</v>
      </c>
      <c r="LQ141" s="7">
        <f t="shared" ca="1" si="861"/>
        <v>0.56664873811328897</v>
      </c>
      <c r="LR141" s="7">
        <f t="shared" ca="1" si="862"/>
        <v>0.12565895419440332</v>
      </c>
      <c r="LS141" s="7">
        <f t="shared" ca="1" si="863"/>
        <v>1</v>
      </c>
      <c r="LT141" s="7" t="str">
        <f t="shared" ca="1" si="864"/>
        <v>3</v>
      </c>
      <c r="LU141" s="7">
        <f ca="1">IFERROR(IF(LU140+LT141&gt;LV$4,LU140,LU140+LT141),"")</f>
        <v>60</v>
      </c>
      <c r="LV141" s="7">
        <f t="shared" ca="1" si="941"/>
        <v>0</v>
      </c>
      <c r="LW141" s="7">
        <f t="shared" ca="1" si="865"/>
        <v>0.78601127027280637</v>
      </c>
      <c r="LX141" s="7">
        <f t="shared" ca="1" si="866"/>
        <v>-9.3703577965114082E-2</v>
      </c>
      <c r="LY141" s="7">
        <f t="shared" ca="1" si="867"/>
        <v>0</v>
      </c>
      <c r="LZ141" s="7">
        <f t="shared" ca="1" si="868"/>
        <v>0</v>
      </c>
      <c r="MA141" s="7">
        <f ca="1">IFERROR(IF(MA140+LZ141&gt;MB$4,MA140,MA140+LZ141),"")</f>
        <v>60</v>
      </c>
      <c r="MB141" s="7">
        <f t="shared" ca="1" si="942"/>
        <v>0</v>
      </c>
      <c r="MC141" s="7">
        <f t="shared" ca="1" si="869"/>
        <v>0.90343180314131788</v>
      </c>
      <c r="MD141" s="7">
        <f t="shared" ca="1" si="870"/>
        <v>-0.21112411083362559</v>
      </c>
      <c r="ME141" s="7">
        <f t="shared" ca="1" si="871"/>
        <v>0</v>
      </c>
      <c r="MF141" s="7">
        <f t="shared" ca="1" si="872"/>
        <v>0</v>
      </c>
      <c r="MG141" s="7">
        <f ca="1">IFERROR(IF(MG140+MF141&gt;MH$4,MG140,MG140+MF141),"")</f>
        <v>60</v>
      </c>
      <c r="MH141" s="7">
        <f t="shared" ca="1" si="943"/>
        <v>0</v>
      </c>
      <c r="MI141" s="7">
        <f t="shared" ca="1" si="873"/>
        <v>0.47220237742830762</v>
      </c>
      <c r="MJ141" s="7">
        <f t="shared" ca="1" si="874"/>
        <v>0.22010531487938467</v>
      </c>
      <c r="MK141" s="7">
        <f t="shared" ca="1" si="875"/>
        <v>1</v>
      </c>
      <c r="ML141" s="7" t="str">
        <f t="shared" ca="1" si="876"/>
        <v>3</v>
      </c>
      <c r="MM141" s="7">
        <f ca="1">IFERROR(IF(MM140+ML141&gt;MN$4,MM140,MM140+ML141),"")</f>
        <v>60</v>
      </c>
      <c r="MN141" s="7">
        <f t="shared" ca="1" si="944"/>
        <v>0</v>
      </c>
      <c r="MO141" s="7">
        <f t="shared" ca="1" si="877"/>
        <v>9.3119514206391418E-2</v>
      </c>
      <c r="MP141" s="7">
        <f t="shared" ca="1" si="878"/>
        <v>0.59918817810130087</v>
      </c>
      <c r="MQ141" s="7">
        <f t="shared" ca="1" si="879"/>
        <v>1</v>
      </c>
      <c r="MR141" s="7" t="str">
        <f t="shared" ca="1" si="880"/>
        <v>3</v>
      </c>
      <c r="MS141" s="7">
        <f ca="1">IFERROR(IF(MS140+MR141&gt;MT$4,MS140,MS140+MR141),"")</f>
        <v>60</v>
      </c>
      <c r="MT141" s="7">
        <f t="shared" ca="1" si="945"/>
        <v>0</v>
      </c>
      <c r="MU141" s="7">
        <f t="shared" ca="1" si="881"/>
        <v>0.70015573451571322</v>
      </c>
      <c r="MV141" s="7">
        <f t="shared" ca="1" si="882"/>
        <v>-7.8480422080209333E-3</v>
      </c>
      <c r="MW141" s="7">
        <f t="shared" ca="1" si="883"/>
        <v>0</v>
      </c>
      <c r="MX141" s="7">
        <f t="shared" ca="1" si="884"/>
        <v>0</v>
      </c>
      <c r="MY141" s="7">
        <f ca="1">IFERROR(IF(MY140+MX141&gt;MZ$4,MY140,MY140+MX141),"")</f>
        <v>60</v>
      </c>
      <c r="MZ141" s="7">
        <f t="shared" ca="1" si="946"/>
        <v>0</v>
      </c>
      <c r="NA141" s="7">
        <f t="shared" ca="1" si="885"/>
        <v>0.34542361370257779</v>
      </c>
      <c r="NB141" s="7">
        <f t="shared" ca="1" si="886"/>
        <v>0.3468840786051145</v>
      </c>
      <c r="NC141" s="7">
        <f t="shared" ca="1" si="887"/>
        <v>1</v>
      </c>
      <c r="ND141" s="7" t="str">
        <f t="shared" ca="1" si="888"/>
        <v>3</v>
      </c>
      <c r="NE141" s="7">
        <f ca="1">IFERROR(IF(NE140+ND141&gt;NF$4,NE140,NE140+ND141),"")</f>
        <v>60</v>
      </c>
      <c r="NF141" s="7">
        <f t="shared" ca="1" si="947"/>
        <v>0</v>
      </c>
      <c r="NG141" s="7">
        <f t="shared" ca="1" si="889"/>
        <v>0.44634743886123251</v>
      </c>
      <c r="NH141" s="7">
        <f t="shared" ca="1" si="890"/>
        <v>0.24596025344645978</v>
      </c>
      <c r="NI141" s="7">
        <f t="shared" ca="1" si="891"/>
        <v>1</v>
      </c>
      <c r="NJ141" s="7" t="str">
        <f t="shared" ca="1" si="892"/>
        <v>3</v>
      </c>
      <c r="NK141" s="7">
        <f ca="1">IFERROR(IF(NK140+NJ141&gt;NL$4,NK140,NK140+NJ141),"")</f>
        <v>60</v>
      </c>
      <c r="NL141" s="7">
        <f t="shared" ca="1" si="948"/>
        <v>0</v>
      </c>
      <c r="NM141" s="7">
        <f t="shared" ca="1" si="893"/>
        <v>0.94985785224804486</v>
      </c>
      <c r="NN141" s="7">
        <f t="shared" ca="1" si="894"/>
        <v>-0.25755015994035257</v>
      </c>
      <c r="NO141" s="7">
        <f t="shared" ca="1" si="895"/>
        <v>0</v>
      </c>
      <c r="NP141" s="7">
        <f t="shared" ca="1" si="896"/>
        <v>0</v>
      </c>
      <c r="NQ141" s="7">
        <f ca="1">IFERROR(IF(NQ140+NP141&gt;NR$4,NQ140,NQ140+NP141),"")</f>
        <v>60</v>
      </c>
      <c r="NR141" s="7">
        <f t="shared" ca="1" si="949"/>
        <v>0</v>
      </c>
      <c r="NT141">
        <v>139</v>
      </c>
      <c r="NU141" s="7" t="s">
        <v>19</v>
      </c>
      <c r="NV141" s="7" t="str">
        <f t="shared" ca="1" si="653"/>
        <v/>
      </c>
      <c r="NW141" s="7" t="str">
        <f t="shared" ca="1" si="647"/>
        <v/>
      </c>
      <c r="NX141" t="str">
        <f ca="1">IFERROR(VLOOKUP(NT141,$K$3:$AK$568,8,FALSE),"")</f>
        <v/>
      </c>
      <c r="NY141" t="str">
        <f ca="1">IFERROR(VLOOKUP(NT141,$K$3:$AK$568,9,FALSE),"")</f>
        <v/>
      </c>
      <c r="NZ141" s="7" t="str">
        <f ca="1">IFERROR(VLOOKUP(NT141,$K$3:$AK$568,27,FALSE),"")</f>
        <v/>
      </c>
      <c r="OB141">
        <v>139</v>
      </c>
      <c r="OC141" s="7" t="s">
        <v>19</v>
      </c>
      <c r="OD141" t="e">
        <f t="shared" ca="1" si="654"/>
        <v>#N/A</v>
      </c>
      <c r="OE141" s="7" t="str">
        <f t="shared" ca="1" si="655"/>
        <v/>
      </c>
      <c r="OF141" s="7" t="str">
        <f t="shared" ca="1" si="656"/>
        <v/>
      </c>
      <c r="OG141" t="str">
        <f t="shared" ca="1" si="657"/>
        <v/>
      </c>
      <c r="OI141">
        <v>139</v>
      </c>
      <c r="OJ141" s="7" t="s">
        <v>19</v>
      </c>
      <c r="OK141" s="7" t="str">
        <f t="shared" ca="1" si="658"/>
        <v/>
      </c>
      <c r="OL141" s="7" t="str">
        <f t="shared" ca="1" si="659"/>
        <v/>
      </c>
      <c r="OM141" t="str">
        <f ca="1">IFERROR(VLOOKUP(OI141,$L$3:$AK$568,7,FALSE),"")</f>
        <v/>
      </c>
      <c r="ON141" t="str">
        <f ca="1">IFERROR(VLOOKUP(OI141,$L$3:$AK$568,8,FALSE),"")</f>
        <v/>
      </c>
      <c r="OO141" s="7" t="str">
        <f ca="1">IFERROR(VLOOKUP(OI141,$L$3:$AK$568,26,FALSE),"")</f>
        <v/>
      </c>
      <c r="OQ141">
        <v>139</v>
      </c>
      <c r="OR141" s="7" t="s">
        <v>19</v>
      </c>
      <c r="OS141" t="e">
        <f t="shared" ca="1" si="660"/>
        <v>#N/A</v>
      </c>
      <c r="OT141" s="7" t="str">
        <f t="shared" ca="1" si="661"/>
        <v/>
      </c>
      <c r="OU141" s="7" t="str">
        <f t="shared" ca="1" si="662"/>
        <v/>
      </c>
      <c r="OV141" t="str">
        <f t="shared" ca="1" si="663"/>
        <v/>
      </c>
      <c r="OX141">
        <v>139</v>
      </c>
      <c r="OY141" s="7" t="s">
        <v>19</v>
      </c>
      <c r="OZ141" s="7" t="str">
        <f t="shared" ca="1" si="664"/>
        <v/>
      </c>
      <c r="PA141" s="7" t="str">
        <f t="shared" ca="1" si="665"/>
        <v/>
      </c>
      <c r="PB141" t="str">
        <f ca="1">IFERROR(VLOOKUP(OX141,$M$3:$AK$568,6,FALSE),"")</f>
        <v/>
      </c>
      <c r="PC141" t="str">
        <f ca="1">IFERROR(VLOOKUP(OX141,$M$3:$AK$568,7,FALSE),"")</f>
        <v/>
      </c>
      <c r="PD141" s="7" t="str">
        <f ca="1">IFERROR(VLOOKUP(OX141,$M$3:$AK$568,25,FALSE),"")</f>
        <v/>
      </c>
      <c r="PF141">
        <v>139</v>
      </c>
      <c r="PG141" s="7" t="s">
        <v>19</v>
      </c>
      <c r="PH141" t="e">
        <f t="shared" ca="1" si="666"/>
        <v>#N/A</v>
      </c>
      <c r="PI141" s="7" t="str">
        <f t="shared" ca="1" si="667"/>
        <v/>
      </c>
      <c r="PJ141" s="7" t="str">
        <f t="shared" ca="1" si="668"/>
        <v/>
      </c>
      <c r="PK141" t="str">
        <f t="shared" ca="1" si="669"/>
        <v/>
      </c>
      <c r="PM141">
        <v>139</v>
      </c>
      <c r="PN141" s="7" t="s">
        <v>19</v>
      </c>
      <c r="PO141" s="202" t="str">
        <f t="shared" ca="1" si="670"/>
        <v/>
      </c>
      <c r="PP141" s="7" t="str">
        <f t="shared" ca="1" si="671"/>
        <v/>
      </c>
      <c r="PQ141" t="str">
        <f ca="1">IFERROR(VLOOKUP(PM141,$G$325:$R$409,12,FALSE),"")</f>
        <v/>
      </c>
      <c r="PR141" t="e">
        <f ca="1">VLOOKUP(PM141,$G$324:$Q$409,11,FALSE)</f>
        <v>#N/A</v>
      </c>
      <c r="PS141" s="7" t="str">
        <f ca="1">VLOOKUP(PQ141,$R$325:$Y$409,8,FALSE)</f>
        <v>- -</v>
      </c>
      <c r="PT141" s="7">
        <f ca="1">ReSt</f>
        <v>-4</v>
      </c>
      <c r="PU141" s="7" t="e">
        <f t="shared" ca="1" si="672"/>
        <v>#N/A</v>
      </c>
      <c r="PV141" s="7" t="e">
        <f t="shared" ca="1" si="673"/>
        <v>#N/A</v>
      </c>
      <c r="PW141" s="7" t="str">
        <f ca="1">VLOOKUP(PQ141,$R$325:$AK$409,8,FALSE)</f>
        <v>- -</v>
      </c>
      <c r="PX141" s="7"/>
      <c r="PY141">
        <v>139</v>
      </c>
      <c r="PZ141" s="7" t="s">
        <v>19</v>
      </c>
      <c r="QA141" t="str">
        <f t="shared" ca="1" si="674"/>
        <v/>
      </c>
      <c r="QB141" s="7" t="str">
        <f t="shared" ca="1" si="675"/>
        <v/>
      </c>
      <c r="QC141" s="7" t="str">
        <f t="shared" ca="1" si="676"/>
        <v/>
      </c>
      <c r="QD141" t="str">
        <f t="shared" ca="1" si="677"/>
        <v/>
      </c>
      <c r="QF141">
        <v>139</v>
      </c>
      <c r="QG141" s="7" t="s">
        <v>19</v>
      </c>
      <c r="QH141" s="7" t="str">
        <f t="shared" ca="1" si="678"/>
        <v/>
      </c>
      <c r="QI141" s="7" t="e">
        <f t="shared" ca="1" si="679"/>
        <v>#VALUE!</v>
      </c>
      <c r="QJ141" t="e">
        <f t="shared" ca="1" si="680"/>
        <v>#N/A</v>
      </c>
      <c r="QK141" s="7" t="e">
        <f t="shared" ca="1" si="681"/>
        <v>#N/A</v>
      </c>
      <c r="QM141">
        <v>139</v>
      </c>
      <c r="QN141" s="7" t="s">
        <v>19</v>
      </c>
      <c r="QO141" t="str">
        <f t="shared" ca="1" si="682"/>
        <v/>
      </c>
      <c r="QP141" s="7" t="str">
        <f t="shared" ca="1" si="683"/>
        <v/>
      </c>
      <c r="QQ141" t="str">
        <f t="shared" ca="1" si="684"/>
        <v/>
      </c>
    </row>
    <row r="142" spans="1:459" x14ac:dyDescent="0.25">
      <c r="A142" s="240" t="str">
        <f>IF('Character Sheet'!$B$4="Creature","N","Y")</f>
        <v>Y</v>
      </c>
      <c r="C142" s="75"/>
      <c r="D142" s="76"/>
      <c r="F142" s="75"/>
      <c r="G142" s="76"/>
      <c r="I142" s="75"/>
      <c r="J142" s="85"/>
      <c r="K142" s="85">
        <f t="shared" ca="1" si="648"/>
        <v>4</v>
      </c>
      <c r="L142" s="85">
        <f t="shared" ca="1" si="632"/>
        <v>0</v>
      </c>
      <c r="M142" s="70">
        <f t="shared" ca="1" si="643"/>
        <v>6</v>
      </c>
      <c r="O142" s="222">
        <f t="shared" ca="1" si="649"/>
        <v>383</v>
      </c>
      <c r="Q142" s="7" t="str">
        <f t="shared" si="685"/>
        <v>Crude Weapons Design</v>
      </c>
      <c r="R142" s="9" t="s">
        <v>1428</v>
      </c>
      <c r="S142" s="9" t="s">
        <v>1921</v>
      </c>
      <c r="T142" s="61" t="str">
        <f>SUBSTITUTE(IFERROR(IFERROR(VLOOKUP(R142,'[1]Skill Statistics'!$A$3:$C$513,2,FALSE),VLOOKUP(Q142,'[1]Skill Statistics'!$A$3:$C$513,2,FALSE)),T141),"R*","ReSt")</f>
        <v>Me/Re</v>
      </c>
      <c r="U142" s="61" t="str">
        <f>IFERROR(IFERROR(VLOOKUP(R142,'[1]Skill Statistics'!$A$3:$C$513,3,FALSE),VLOOKUP(Q142,'[1]Skill Statistics'!$A$3:$C$513,3,FALSE)),U141)</f>
        <v>In</v>
      </c>
      <c r="V142" s="61" t="str">
        <f>IF(ISNUMBER(SEARCH("Category",R142)),"- -",IFERROR(IFERROR(VLOOKUP(Q142,[1]Professions!$A$4:$AM$288,MATCH(Profession,[1]Professions!$A$1:$AM$1,0),FALSE),VLOOKUP(Q142,Calculations!$B$91:$I$95,8,FALSE)),"- -"))</f>
        <v>5 / 7</v>
      </c>
      <c r="W142" s="60">
        <f t="shared" si="650"/>
        <v>0</v>
      </c>
      <c r="X142" s="7">
        <f ca="1">IFERROR(VLOOKUP(R142,$BS$6:$NR$519,MATCH(ActualLevel,$BS$3:$NR$3,0),FALSE),"- -")</f>
        <v>0</v>
      </c>
      <c r="Y142" s="7">
        <f t="shared" ca="1" si="640"/>
        <v>0</v>
      </c>
      <c r="Z142" s="7">
        <f ca="1">IFERROR(VLOOKUP(Y142,Charts!$BQ$2:$BR$52,2,FALSE),"- -")</f>
        <v>-25</v>
      </c>
      <c r="AA142" s="7">
        <f t="shared" ca="1" si="686"/>
        <v>5</v>
      </c>
      <c r="AB142" s="7">
        <f t="shared" ca="1" si="634"/>
        <v>0</v>
      </c>
      <c r="AC142" s="7"/>
      <c r="AD142" s="7"/>
      <c r="AE142" s="7"/>
      <c r="AF142" s="7"/>
      <c r="AG142" s="7"/>
      <c r="AH142" s="43"/>
      <c r="AI142" s="7"/>
      <c r="AJ142" s="7"/>
      <c r="AK142" s="7">
        <f t="shared" ca="1" si="687"/>
        <v>-20</v>
      </c>
      <c r="AL142" s="7"/>
      <c r="AM142" s="69">
        <f>IFERROR(VLOOKUP(R142,'[1]Skill Statistics'!$A$3:$AN$513,MATCH(Profession,'[1]Skill Statistics'!$A$2:$AN$2,0),FALSE),0)</f>
        <v>0</v>
      </c>
      <c r="AN142" s="85">
        <f>IFERROR(VLOOKUP(Q142,'[1]Skill Statistics'!$A$3:$BK$513,MATCH(Archetype,'[1]Skill Statistics'!$A$2:$BK$2,0),FALSE),0)</f>
        <v>0</v>
      </c>
      <c r="AO142" s="85">
        <f>IFERROR(VLOOKUP(Q142,'[1]Skill Statistics'!$A$3:$BB$513,MATCH(Race,'[1]Skill Statistics'!$A$2:$BB$2,0),FALSE),0)</f>
        <v>0</v>
      </c>
      <c r="AP142" s="85">
        <f t="shared" ca="1" si="651"/>
        <v>0.5</v>
      </c>
      <c r="AQ142" s="70"/>
      <c r="AS142" s="69">
        <f>IFERROR(VLOOKUP(Q142,'[1]Professional Skills'!$A$4:$AM$288,MATCH(Profession,'[1]Professional Skills'!$A$3:$AM$3,0),FALSE),"- -")</f>
        <v>0</v>
      </c>
      <c r="AU142" s="7">
        <f t="shared" si="636"/>
        <v>0</v>
      </c>
      <c r="AV142" s="7">
        <f t="shared" ca="1" si="635"/>
        <v>0</v>
      </c>
      <c r="AW142" t="str">
        <f t="shared" si="690"/>
        <v/>
      </c>
      <c r="AX142" t="str">
        <f>IFERROR(_xlfn.RANK.EQ(AW142,$AW$5:$AW$568),"")</f>
        <v/>
      </c>
      <c r="AY142">
        <f t="shared" si="645"/>
        <v>0</v>
      </c>
      <c r="AZ142" s="70" t="str">
        <f t="shared" si="688"/>
        <v/>
      </c>
      <c r="BB142" s="69">
        <f>IFERROR(IF(Q142="Language",VLOOKUP(R142,[1]Cultures!$B$4:$N$218,MATCH(Culture,[1]Cultures!$B$3:$N$3,0),FALSE),VLOOKUP(Q142,[1]Cultures!$B$4:$O$212,MATCH(Culture,[1]Cultures!$B$3:$O$3,0),FALSE)),"- -")</f>
        <v>0</v>
      </c>
      <c r="BD142">
        <f t="shared" ca="1" si="950"/>
        <v>0</v>
      </c>
      <c r="BE142" t="str">
        <f t="shared" si="897"/>
        <v/>
      </c>
      <c r="BI142" s="7">
        <f t="shared" si="689"/>
        <v>0</v>
      </c>
      <c r="BK142" s="7"/>
      <c r="BL142" s="70">
        <f t="shared" si="646"/>
        <v>0</v>
      </c>
      <c r="BN142" s="69">
        <f>IFERROR(VLOOKUP(V142,Charts!$BT$2:$BV$14,3,FALSE),"- -")</f>
        <v>0.46153846153846156</v>
      </c>
      <c r="BO142" s="85">
        <f t="shared" ca="1" si="652"/>
        <v>0.97293359448707073</v>
      </c>
      <c r="BP142" s="70">
        <f t="shared" ca="1" si="898"/>
        <v>383</v>
      </c>
      <c r="BR142" s="7">
        <v>137</v>
      </c>
      <c r="BS142" s="9" t="str">
        <f ca="1">VLOOKUP(BR142,$O$3:$R$568,4,FALSE)</f>
        <v>Language, Written 3</v>
      </c>
      <c r="BT142" s="7" t="str">
        <f ca="1">VLOOKUP(BS142,$R$3:$V$568,5,FALSE)</f>
        <v>2 / 4</v>
      </c>
      <c r="BU142" s="7">
        <f ca="1">VLOOKUP(BT142,Charts!$BT$2:$BV$14,3,FALSE)</f>
        <v>0.76923076923076927</v>
      </c>
      <c r="BV142" s="7" t="str">
        <f t="shared" ca="1" si="691"/>
        <v>2</v>
      </c>
      <c r="BW142" s="7" t="str">
        <f t="shared" ca="1" si="692"/>
        <v>4</v>
      </c>
      <c r="BY142" s="7">
        <f t="shared" ca="1" si="693"/>
        <v>0.64327137406487434</v>
      </c>
      <c r="BZ142" s="7">
        <f t="shared" ca="1" si="694"/>
        <v>0.12595939516589494</v>
      </c>
      <c r="CA142" s="7">
        <f t="shared" ca="1" si="695"/>
        <v>1</v>
      </c>
      <c r="CB142" s="7" t="str">
        <f t="shared" ca="1" si="696"/>
        <v>2</v>
      </c>
      <c r="CC142" s="7">
        <f ca="1">IFERROR(IF(CC141+CB142&gt;CD$4,CC141,CC141+CB142),"")</f>
        <v>38</v>
      </c>
      <c r="CD142" s="7">
        <f t="shared" ca="1" si="899"/>
        <v>0</v>
      </c>
      <c r="CE142" s="7">
        <f t="shared" ca="1" si="697"/>
        <v>0.55273118177356528</v>
      </c>
      <c r="CF142" s="7">
        <f t="shared" ca="1" si="698"/>
        <v>0.21649958745720399</v>
      </c>
      <c r="CG142" s="7">
        <f t="shared" ca="1" si="699"/>
        <v>1</v>
      </c>
      <c r="CH142" s="7" t="str">
        <f t="shared" ca="1" si="700"/>
        <v>2</v>
      </c>
      <c r="CI142" s="7">
        <f ca="1">IFERROR(IF(CI141+CH142&gt;CJ$4,CI141,CI141+CH142),"")</f>
        <v>60</v>
      </c>
      <c r="CJ142" s="7">
        <f t="shared" ca="1" si="900"/>
        <v>0</v>
      </c>
      <c r="CK142" s="7">
        <f t="shared" ca="1" si="701"/>
        <v>0.44977419117458095</v>
      </c>
      <c r="CL142" s="7">
        <f t="shared" ca="1" si="702"/>
        <v>0.31945657805618832</v>
      </c>
      <c r="CM142" s="7">
        <f t="shared" ca="1" si="703"/>
        <v>1</v>
      </c>
      <c r="CN142" s="7" t="str">
        <f t="shared" ca="1" si="704"/>
        <v>2</v>
      </c>
      <c r="CO142" s="7">
        <f ca="1">IFERROR(IF(CO141+CN142&gt;CP$4,CO141,CO141+CN142),"")</f>
        <v>60</v>
      </c>
      <c r="CP142" s="7">
        <f t="shared" ca="1" si="901"/>
        <v>0</v>
      </c>
      <c r="CQ142" s="7">
        <f t="shared" ca="1" si="705"/>
        <v>0.74502556909731144</v>
      </c>
      <c r="CR142" s="7">
        <f t="shared" ca="1" si="706"/>
        <v>2.4205200133457838E-2</v>
      </c>
      <c r="CS142" s="7">
        <f t="shared" ca="1" si="707"/>
        <v>1</v>
      </c>
      <c r="CT142" s="7" t="str">
        <f t="shared" ca="1" si="708"/>
        <v>2</v>
      </c>
      <c r="CU142" s="7">
        <f ca="1">IFERROR(IF(CU141+CT142&gt;CV$4,CU141,CU141+CT142),"")</f>
        <v>60</v>
      </c>
      <c r="CV142" s="7">
        <f t="shared" ca="1" si="902"/>
        <v>0</v>
      </c>
      <c r="CW142" s="7">
        <f t="shared" ca="1" si="709"/>
        <v>0.16375414013958123</v>
      </c>
      <c r="CX142" s="7">
        <f t="shared" ca="1" si="710"/>
        <v>0.60547662909118805</v>
      </c>
      <c r="CY142" s="7">
        <f t="shared" ca="1" si="711"/>
        <v>1</v>
      </c>
      <c r="CZ142" s="7" t="str">
        <f t="shared" ca="1" si="712"/>
        <v>2</v>
      </c>
      <c r="DA142" s="7">
        <f ca="1">IFERROR(IF(DA141+CZ142&gt;DB$4,DA141,DA141+CZ142),"")</f>
        <v>60</v>
      </c>
      <c r="DB142" s="7">
        <f t="shared" ca="1" si="903"/>
        <v>0</v>
      </c>
      <c r="DC142" s="7">
        <f t="shared" ca="1" si="713"/>
        <v>0.2931805171193399</v>
      </c>
      <c r="DD142" s="7">
        <f t="shared" ca="1" si="714"/>
        <v>0.47605025211142937</v>
      </c>
      <c r="DE142" s="7">
        <f t="shared" ca="1" si="715"/>
        <v>1</v>
      </c>
      <c r="DF142" s="7" t="str">
        <f t="shared" ca="1" si="716"/>
        <v>2</v>
      </c>
      <c r="DG142" s="7">
        <f ca="1">IFERROR(IF(DG141+DF142&gt;DH$4,DG141,DG141+DF142),"")</f>
        <v>60</v>
      </c>
      <c r="DH142" s="7">
        <f t="shared" ca="1" si="904"/>
        <v>0</v>
      </c>
      <c r="DI142" s="7">
        <f t="shared" ca="1" si="717"/>
        <v>0.2659684114582338</v>
      </c>
      <c r="DJ142" s="7">
        <f t="shared" ca="1" si="718"/>
        <v>0.50326235777253547</v>
      </c>
      <c r="DK142" s="7">
        <f t="shared" ca="1" si="719"/>
        <v>1</v>
      </c>
      <c r="DL142" s="7" t="str">
        <f t="shared" ca="1" si="720"/>
        <v>2</v>
      </c>
      <c r="DM142" s="7">
        <f ca="1">IFERROR(IF(DM141+DL142&gt;DN$4,DM141,DM141+DL142),"")</f>
        <v>60</v>
      </c>
      <c r="DN142" s="7">
        <f t="shared" ca="1" si="905"/>
        <v>0</v>
      </c>
      <c r="DO142" s="7">
        <f t="shared" ca="1" si="721"/>
        <v>0.68967066958180179</v>
      </c>
      <c r="DP142" s="7">
        <f t="shared" ca="1" si="722"/>
        <v>7.9560099648967486E-2</v>
      </c>
      <c r="DQ142" s="7">
        <f t="shared" ca="1" si="723"/>
        <v>1</v>
      </c>
      <c r="DR142" s="7" t="str">
        <f t="shared" ca="1" si="724"/>
        <v>2</v>
      </c>
      <c r="DS142" s="7">
        <f ca="1">IFERROR(IF(DS141+DR142&gt;DT$4,DS141,DS141+DR142),"")</f>
        <v>60</v>
      </c>
      <c r="DT142" s="7">
        <f t="shared" ca="1" si="906"/>
        <v>0</v>
      </c>
      <c r="DU142" s="7">
        <f t="shared" ca="1" si="725"/>
        <v>0.82400214838126629</v>
      </c>
      <c r="DV142" s="7">
        <f t="shared" ca="1" si="726"/>
        <v>-5.4771379150497013E-2</v>
      </c>
      <c r="DW142" s="7">
        <f t="shared" ca="1" si="727"/>
        <v>0</v>
      </c>
      <c r="DX142" s="7">
        <f t="shared" ca="1" si="728"/>
        <v>0</v>
      </c>
      <c r="DY142" s="7">
        <f ca="1">IFERROR(IF(DY141+DX142&gt;DZ$4,DY141,DY141+DX142),"")</f>
        <v>60</v>
      </c>
      <c r="DZ142" s="7">
        <f t="shared" ca="1" si="907"/>
        <v>0</v>
      </c>
      <c r="EA142" s="7">
        <f t="shared" ca="1" si="729"/>
        <v>0.96931677051137566</v>
      </c>
      <c r="EB142" s="7">
        <f t="shared" ca="1" si="730"/>
        <v>-0.20008600128060638</v>
      </c>
      <c r="EC142" s="7">
        <f t="shared" ca="1" si="731"/>
        <v>0</v>
      </c>
      <c r="ED142" s="7">
        <f t="shared" ca="1" si="732"/>
        <v>0</v>
      </c>
      <c r="EE142" s="7">
        <f ca="1">IFERROR(IF(EE141+ED142&gt;EF$4,EE141,EE141+ED142),"")</f>
        <v>60</v>
      </c>
      <c r="EF142" s="7">
        <f t="shared" ca="1" si="908"/>
        <v>0</v>
      </c>
      <c r="EG142" s="7">
        <f t="shared" ca="1" si="733"/>
        <v>0.16912411415207185</v>
      </c>
      <c r="EH142" s="7">
        <f t="shared" ca="1" si="734"/>
        <v>0.60010665507869743</v>
      </c>
      <c r="EI142" s="7">
        <f t="shared" ca="1" si="735"/>
        <v>1</v>
      </c>
      <c r="EJ142" s="7" t="str">
        <f t="shared" ca="1" si="736"/>
        <v>2</v>
      </c>
      <c r="EK142" s="7">
        <f ca="1">IFERROR(IF(EK141+EJ142&gt;EL$4,EK141,EK141+EJ142),"")</f>
        <v>60</v>
      </c>
      <c r="EL142" s="7">
        <f t="shared" ca="1" si="909"/>
        <v>0</v>
      </c>
      <c r="EM142" s="7">
        <f t="shared" ca="1" si="737"/>
        <v>0.82118396038015895</v>
      </c>
      <c r="EN142" s="7">
        <f t="shared" ca="1" si="738"/>
        <v>-5.1953191149389677E-2</v>
      </c>
      <c r="EO142" s="7">
        <f t="shared" ca="1" si="739"/>
        <v>0</v>
      </c>
      <c r="EP142" s="7">
        <f t="shared" ca="1" si="740"/>
        <v>0</v>
      </c>
      <c r="EQ142" s="7">
        <f ca="1">IFERROR(IF(EQ141+EP142&gt;ER$4,EQ141,EQ141+EP142),"")</f>
        <v>60</v>
      </c>
      <c r="ER142" s="7">
        <f t="shared" ca="1" si="910"/>
        <v>0</v>
      </c>
      <c r="ES142" s="7">
        <f t="shared" ca="1" si="741"/>
        <v>0.1188391451350812</v>
      </c>
      <c r="ET142" s="7">
        <f t="shared" ca="1" si="742"/>
        <v>0.65039162409568807</v>
      </c>
      <c r="EU142" s="7">
        <f t="shared" ca="1" si="743"/>
        <v>1</v>
      </c>
      <c r="EV142" s="7" t="str">
        <f t="shared" ca="1" si="744"/>
        <v>2</v>
      </c>
      <c r="EW142" s="7">
        <f ca="1">IFERROR(IF(EW141+EV142&gt;EX$4,EW141,EW141+EV142),"")</f>
        <v>60</v>
      </c>
      <c r="EX142" s="7">
        <f t="shared" ca="1" si="911"/>
        <v>0</v>
      </c>
      <c r="EY142" s="7">
        <f t="shared" ca="1" si="745"/>
        <v>0.57784135168957362</v>
      </c>
      <c r="EZ142" s="7">
        <f t="shared" ca="1" si="746"/>
        <v>0.19138941754119565</v>
      </c>
      <c r="FA142" s="7">
        <f t="shared" ca="1" si="747"/>
        <v>1</v>
      </c>
      <c r="FB142" s="7" t="str">
        <f t="shared" ca="1" si="748"/>
        <v>2</v>
      </c>
      <c r="FC142" s="7">
        <f ca="1">IFERROR(IF(FC141+FB142&gt;FD$4,FC141,FC141+FB142),"")</f>
        <v>60</v>
      </c>
      <c r="FD142" s="7">
        <f t="shared" ca="1" si="912"/>
        <v>0</v>
      </c>
      <c r="FE142" s="7">
        <f t="shared" ca="1" si="749"/>
        <v>0.82290759757256571</v>
      </c>
      <c r="FF142" s="7">
        <f t="shared" ca="1" si="750"/>
        <v>-5.3676828341796434E-2</v>
      </c>
      <c r="FG142" s="7">
        <f t="shared" ca="1" si="751"/>
        <v>0</v>
      </c>
      <c r="FH142" s="7">
        <f t="shared" ca="1" si="752"/>
        <v>0</v>
      </c>
      <c r="FI142" s="7">
        <f ca="1">IFERROR(IF(FI141+FH142&gt;FJ$4,FI141,FI141+FH142),"")</f>
        <v>60</v>
      </c>
      <c r="FJ142" s="7">
        <f t="shared" ca="1" si="913"/>
        <v>0</v>
      </c>
      <c r="FK142" s="7">
        <f t="shared" ca="1" si="753"/>
        <v>0.52527526204955299</v>
      </c>
      <c r="FL142" s="7">
        <f t="shared" ca="1" si="754"/>
        <v>0.24395550718121628</v>
      </c>
      <c r="FM142" s="7">
        <f t="shared" ca="1" si="755"/>
        <v>1</v>
      </c>
      <c r="FN142" s="7" t="str">
        <f t="shared" ca="1" si="756"/>
        <v>2</v>
      </c>
      <c r="FO142" s="7">
        <f ca="1">IFERROR(IF(FO141+FN142&gt;FP$4,FO141,FO141+FN142),"")</f>
        <v>60</v>
      </c>
      <c r="FP142" s="7">
        <f t="shared" ca="1" si="914"/>
        <v>0</v>
      </c>
      <c r="FQ142" s="7">
        <f t="shared" ca="1" si="757"/>
        <v>0.97387181532828193</v>
      </c>
      <c r="FR142" s="7">
        <f t="shared" ca="1" si="758"/>
        <v>-0.20464104609751266</v>
      </c>
      <c r="FS142" s="7">
        <f t="shared" ca="1" si="759"/>
        <v>0</v>
      </c>
      <c r="FT142" s="7">
        <f t="shared" ca="1" si="760"/>
        <v>0</v>
      </c>
      <c r="FU142" s="7">
        <f ca="1">IFERROR(IF(FU141+FT142&gt;FV$4,FU141,FU141+FT142),"")</f>
        <v>60</v>
      </c>
      <c r="FV142" s="7">
        <f t="shared" ca="1" si="915"/>
        <v>0</v>
      </c>
      <c r="FW142" s="7">
        <f t="shared" ca="1" si="761"/>
        <v>0.88335201820197373</v>
      </c>
      <c r="FX142" s="7">
        <f t="shared" ca="1" si="762"/>
        <v>-0.11412124897120446</v>
      </c>
      <c r="FY142" s="7">
        <f t="shared" ca="1" si="763"/>
        <v>0</v>
      </c>
      <c r="FZ142" s="7">
        <f t="shared" ca="1" si="764"/>
        <v>0</v>
      </c>
      <c r="GA142" s="7">
        <f ca="1">IFERROR(IF(GA141+FZ142&gt;GB$4,GA141,GA141+FZ142),"")</f>
        <v>60</v>
      </c>
      <c r="GB142" s="7">
        <f t="shared" ca="1" si="916"/>
        <v>0</v>
      </c>
      <c r="GC142" s="7">
        <f t="shared" ca="1" si="765"/>
        <v>0.92516293196703614</v>
      </c>
      <c r="GD142" s="7">
        <f t="shared" ca="1" si="766"/>
        <v>-0.15593216273626687</v>
      </c>
      <c r="GE142" s="7">
        <f t="shared" ca="1" si="767"/>
        <v>0</v>
      </c>
      <c r="GF142" s="7">
        <f t="shared" ca="1" si="768"/>
        <v>0</v>
      </c>
      <c r="GG142" s="7">
        <f ca="1">IFERROR(IF(GG141+GF142&gt;GH$4,GG141,GG141+GF142),"")</f>
        <v>60</v>
      </c>
      <c r="GH142" s="7">
        <f t="shared" ca="1" si="917"/>
        <v>0</v>
      </c>
      <c r="GI142" s="7">
        <f t="shared" ca="1" si="769"/>
        <v>0.32658443832676565</v>
      </c>
      <c r="GJ142" s="7">
        <f t="shared" ca="1" si="770"/>
        <v>0.44264633090400363</v>
      </c>
      <c r="GK142" s="7">
        <f t="shared" ca="1" si="771"/>
        <v>1</v>
      </c>
      <c r="GL142" s="7" t="str">
        <f t="shared" ca="1" si="772"/>
        <v>2</v>
      </c>
      <c r="GM142" s="7">
        <f ca="1">IFERROR(IF(GM141+GL142&gt;GN$4,GM141,GM141+GL142),"")</f>
        <v>60</v>
      </c>
      <c r="GN142" s="7">
        <f t="shared" ca="1" si="918"/>
        <v>0</v>
      </c>
      <c r="GO142" s="7">
        <f t="shared" ca="1" si="773"/>
        <v>0.52175222589487602</v>
      </c>
      <c r="GP142" s="7">
        <f t="shared" ca="1" si="774"/>
        <v>0.24747854333589325</v>
      </c>
      <c r="GQ142" s="7">
        <f t="shared" ca="1" si="775"/>
        <v>1</v>
      </c>
      <c r="GR142" s="7" t="str">
        <f t="shared" ca="1" si="776"/>
        <v>2</v>
      </c>
      <c r="GS142" s="7">
        <f ca="1">IFERROR(IF(GS141+GR142&gt;GT$4,GS141,GS141+GR142),"")</f>
        <v>60</v>
      </c>
      <c r="GT142" s="7">
        <f t="shared" ca="1" si="919"/>
        <v>0</v>
      </c>
      <c r="GU142" s="7">
        <f t="shared" ca="1" si="777"/>
        <v>0.82227422943320916</v>
      </c>
      <c r="GV142" s="7">
        <f t="shared" ca="1" si="778"/>
        <v>-5.3043460202439885E-2</v>
      </c>
      <c r="GW142" s="7">
        <f t="shared" ca="1" si="779"/>
        <v>0</v>
      </c>
      <c r="GX142" s="7">
        <f t="shared" ca="1" si="780"/>
        <v>0</v>
      </c>
      <c r="GY142" s="7">
        <f ca="1">IFERROR(IF(GY141+GX142&gt;GZ$4,GY141,GY141+GX142),"")</f>
        <v>60</v>
      </c>
      <c r="GZ142" s="7">
        <f t="shared" ca="1" si="920"/>
        <v>0</v>
      </c>
      <c r="HA142" s="7">
        <f t="shared" ca="1" si="781"/>
        <v>0.87336878438473431</v>
      </c>
      <c r="HB142" s="7">
        <f t="shared" ca="1" si="782"/>
        <v>-0.10413801515396504</v>
      </c>
      <c r="HC142" s="7">
        <f t="shared" ca="1" si="783"/>
        <v>0</v>
      </c>
      <c r="HD142" s="7">
        <f t="shared" ca="1" si="784"/>
        <v>0</v>
      </c>
      <c r="HE142" s="7">
        <f ca="1">IFERROR(IF(HE141+HD142&gt;HF$4,HE141,HE141+HD142),"")</f>
        <v>60</v>
      </c>
      <c r="HF142" s="7">
        <f t="shared" ca="1" si="921"/>
        <v>0</v>
      </c>
      <c r="HG142" s="7">
        <f t="shared" ca="1" si="785"/>
        <v>0.2655874458824149</v>
      </c>
      <c r="HH142" s="7">
        <f t="shared" ca="1" si="786"/>
        <v>0.50364332334835438</v>
      </c>
      <c r="HI142" s="7">
        <f t="shared" ca="1" si="787"/>
        <v>1</v>
      </c>
      <c r="HJ142" s="7" t="str">
        <f t="shared" ca="1" si="788"/>
        <v>2</v>
      </c>
      <c r="HK142" s="7">
        <f ca="1">IFERROR(IF(HK141+HJ142&gt;HL$4,HK141,HK141+HJ142),"")</f>
        <v>60</v>
      </c>
      <c r="HL142" s="7">
        <f t="shared" ca="1" si="922"/>
        <v>0</v>
      </c>
      <c r="HM142" s="7">
        <f t="shared" ca="1" si="789"/>
        <v>0.43700501006807557</v>
      </c>
      <c r="HN142" s="7">
        <f t="shared" ca="1" si="790"/>
        <v>0.3322257591626937</v>
      </c>
      <c r="HO142" s="7">
        <f t="shared" ca="1" si="791"/>
        <v>1</v>
      </c>
      <c r="HP142" s="7" t="str">
        <f t="shared" ca="1" si="792"/>
        <v>2</v>
      </c>
      <c r="HQ142" s="7">
        <f ca="1">IFERROR(IF(HQ141+HP142&gt;HR$4,HQ141,HQ141+HP142),"")</f>
        <v>60</v>
      </c>
      <c r="HR142" s="7">
        <f t="shared" ca="1" si="923"/>
        <v>0</v>
      </c>
      <c r="HS142" s="7">
        <f t="shared" ca="1" si="793"/>
        <v>0.33013642957638156</v>
      </c>
      <c r="HT142" s="7">
        <f t="shared" ca="1" si="794"/>
        <v>0.43909433965438771</v>
      </c>
      <c r="HU142" s="7">
        <f t="shared" ca="1" si="795"/>
        <v>1</v>
      </c>
      <c r="HV142" s="7" t="str">
        <f t="shared" ca="1" si="796"/>
        <v>2</v>
      </c>
      <c r="HW142" s="7">
        <f ca="1">IFERROR(IF(HW141+HV142&gt;HX$4,HW141,HW141+HV142),"")</f>
        <v>60</v>
      </c>
      <c r="HX142" s="7">
        <f t="shared" ca="1" si="924"/>
        <v>0</v>
      </c>
      <c r="HY142" s="7">
        <f t="shared" ca="1" si="797"/>
        <v>0.59393241368214655</v>
      </c>
      <c r="HZ142" s="7">
        <f t="shared" ca="1" si="798"/>
        <v>0.17529835554862272</v>
      </c>
      <c r="IA142" s="7">
        <f t="shared" ca="1" si="799"/>
        <v>1</v>
      </c>
      <c r="IB142" s="7" t="str">
        <f t="shared" ca="1" si="800"/>
        <v>2</v>
      </c>
      <c r="IC142" s="7">
        <f ca="1">IFERROR(IF(IC141+IB142&gt;ID$4,IC141,IC141+IB142),"")</f>
        <v>60</v>
      </c>
      <c r="ID142" s="7">
        <f t="shared" ca="1" si="925"/>
        <v>0</v>
      </c>
      <c r="IE142" s="7">
        <f t="shared" ca="1" si="801"/>
        <v>0.26801534313957809</v>
      </c>
      <c r="IF142" s="7">
        <f t="shared" ca="1" si="802"/>
        <v>0.50121542609119119</v>
      </c>
      <c r="IG142" s="7">
        <f t="shared" ca="1" si="803"/>
        <v>1</v>
      </c>
      <c r="IH142" s="7" t="str">
        <f t="shared" ca="1" si="804"/>
        <v>2</v>
      </c>
      <c r="II142" s="7">
        <f ca="1">IFERROR(IF(II141+IH142&gt;IJ$4,II141,II141+IH142),"")</f>
        <v>60</v>
      </c>
      <c r="IJ142" s="7">
        <f t="shared" ca="1" si="926"/>
        <v>0</v>
      </c>
      <c r="IK142" s="7">
        <f t="shared" ca="1" si="805"/>
        <v>0.78313234905602769</v>
      </c>
      <c r="IL142" s="7">
        <f t="shared" ca="1" si="806"/>
        <v>-1.3901579825258414E-2</v>
      </c>
      <c r="IM142" s="7">
        <f t="shared" ca="1" si="807"/>
        <v>0</v>
      </c>
      <c r="IN142" s="7">
        <f t="shared" ca="1" si="808"/>
        <v>0</v>
      </c>
      <c r="IO142" s="7">
        <f ca="1">IFERROR(IF(IO141+IN142&gt;IP$4,IO141,IO141+IN142),"")</f>
        <v>60</v>
      </c>
      <c r="IP142" s="7">
        <f t="shared" ca="1" si="927"/>
        <v>0</v>
      </c>
      <c r="IQ142" s="7">
        <f t="shared" ca="1" si="809"/>
        <v>0.28629524403637407</v>
      </c>
      <c r="IR142" s="7">
        <f t="shared" ca="1" si="810"/>
        <v>0.4829355251943952</v>
      </c>
      <c r="IS142" s="7">
        <f t="shared" ca="1" si="811"/>
        <v>1</v>
      </c>
      <c r="IT142" s="7" t="str">
        <f t="shared" ca="1" si="812"/>
        <v>2</v>
      </c>
      <c r="IU142" s="7">
        <f ca="1">IFERROR(IF(IU141+IT142&gt;IV$4,IU141,IU141+IT142),"")</f>
        <v>60</v>
      </c>
      <c r="IV142" s="7">
        <f t="shared" ca="1" si="928"/>
        <v>0</v>
      </c>
      <c r="IW142" s="7">
        <f t="shared" ca="1" si="813"/>
        <v>0.30644703091708758</v>
      </c>
      <c r="IX142" s="7">
        <f t="shared" ca="1" si="814"/>
        <v>0.46278373831368169</v>
      </c>
      <c r="IY142" s="7">
        <f t="shared" ca="1" si="815"/>
        <v>1</v>
      </c>
      <c r="IZ142" s="7" t="str">
        <f t="shared" ca="1" si="816"/>
        <v>2</v>
      </c>
      <c r="JA142" s="7">
        <f ca="1">IFERROR(IF(JA141+IZ142&gt;JB$4,JA141,JA141+IZ142),"")</f>
        <v>60</v>
      </c>
      <c r="JB142" s="7">
        <f t="shared" ca="1" si="929"/>
        <v>0</v>
      </c>
      <c r="JC142" s="7">
        <f t="shared" ca="1" si="817"/>
        <v>2.3187805267902428E-2</v>
      </c>
      <c r="JD142" s="7">
        <f t="shared" ca="1" si="818"/>
        <v>0.74604296396286685</v>
      </c>
      <c r="JE142" s="7">
        <f t="shared" ca="1" si="819"/>
        <v>1</v>
      </c>
      <c r="JF142" s="7" t="str">
        <f t="shared" ca="1" si="820"/>
        <v>2</v>
      </c>
      <c r="JG142" s="7">
        <f ca="1">IFERROR(IF(JG141+JF142&gt;JH$4,JG141,JG141+JF142),"")</f>
        <v>60</v>
      </c>
      <c r="JH142" s="7">
        <f t="shared" ca="1" si="930"/>
        <v>0</v>
      </c>
      <c r="JI142" s="7">
        <f t="shared" ca="1" si="821"/>
        <v>0.46488173300572111</v>
      </c>
      <c r="JJ142" s="7">
        <f t="shared" ca="1" si="822"/>
        <v>0.30434903622504816</v>
      </c>
      <c r="JK142" s="7">
        <f t="shared" ca="1" si="823"/>
        <v>1</v>
      </c>
      <c r="JL142" s="7" t="str">
        <f t="shared" ca="1" si="824"/>
        <v>2</v>
      </c>
      <c r="JM142" s="7">
        <f ca="1">IFERROR(IF(JM141+JL142&gt;JN$4,JM141,JM141+JL142),"")</f>
        <v>60</v>
      </c>
      <c r="JN142" s="7">
        <f t="shared" ca="1" si="931"/>
        <v>0</v>
      </c>
      <c r="JO142" s="7">
        <f t="shared" ca="1" si="825"/>
        <v>0.16272202251497236</v>
      </c>
      <c r="JP142" s="7">
        <f t="shared" ca="1" si="826"/>
        <v>0.60650874671579691</v>
      </c>
      <c r="JQ142" s="7">
        <f t="shared" ca="1" si="827"/>
        <v>1</v>
      </c>
      <c r="JR142" s="7" t="str">
        <f t="shared" ca="1" si="828"/>
        <v>2</v>
      </c>
      <c r="JS142" s="7">
        <f ca="1">IFERROR(IF(JS141+JR142&gt;JT$4,JS141,JS141+JR142),"")</f>
        <v>60</v>
      </c>
      <c r="JT142" s="7">
        <f t="shared" ca="1" si="932"/>
        <v>0</v>
      </c>
      <c r="JU142" s="7">
        <f t="shared" ca="1" si="829"/>
        <v>9.1239602147014431E-2</v>
      </c>
      <c r="JV142" s="7">
        <f t="shared" ca="1" si="830"/>
        <v>0.67799116708375484</v>
      </c>
      <c r="JW142" s="7">
        <f t="shared" ca="1" si="831"/>
        <v>1</v>
      </c>
      <c r="JX142" s="7" t="str">
        <f t="shared" ca="1" si="832"/>
        <v>2</v>
      </c>
      <c r="JY142" s="7">
        <f ca="1">IFERROR(IF(JY141+JX142&gt;JZ$4,JY141,JY141+JX142),"")</f>
        <v>60</v>
      </c>
      <c r="JZ142" s="7">
        <f t="shared" ca="1" si="933"/>
        <v>0</v>
      </c>
      <c r="KA142" s="7">
        <f t="shared" ca="1" si="833"/>
        <v>2.5555534728316509E-4</v>
      </c>
      <c r="KB142" s="7">
        <f t="shared" ca="1" si="834"/>
        <v>0.76897521388348611</v>
      </c>
      <c r="KC142" s="7">
        <f t="shared" ca="1" si="835"/>
        <v>1</v>
      </c>
      <c r="KD142" s="7" t="str">
        <f t="shared" ca="1" si="836"/>
        <v>2</v>
      </c>
      <c r="KE142" s="7">
        <f ca="1">IFERROR(IF(KE141+KD142&gt;KF$4,KE141,KE141+KD142),"")</f>
        <v>60</v>
      </c>
      <c r="KF142" s="7">
        <f t="shared" ca="1" si="934"/>
        <v>0</v>
      </c>
      <c r="KG142" s="7">
        <f t="shared" ca="1" si="837"/>
        <v>0.83841617742531915</v>
      </c>
      <c r="KH142" s="7">
        <f t="shared" ca="1" si="838"/>
        <v>-6.918540819454988E-2</v>
      </c>
      <c r="KI142" s="7">
        <f t="shared" ca="1" si="839"/>
        <v>0</v>
      </c>
      <c r="KJ142" s="7">
        <f t="shared" ca="1" si="840"/>
        <v>0</v>
      </c>
      <c r="KK142" s="7">
        <f ca="1">IFERROR(IF(KK141+KJ142&gt;KL$4,KK141,KK141+KJ142),"")</f>
        <v>60</v>
      </c>
      <c r="KL142" s="7">
        <f t="shared" ca="1" si="935"/>
        <v>0</v>
      </c>
      <c r="KM142" s="7">
        <f t="shared" ca="1" si="841"/>
        <v>0.98499051212165489</v>
      </c>
      <c r="KN142" s="7">
        <f t="shared" ca="1" si="842"/>
        <v>-0.21575974289088562</v>
      </c>
      <c r="KO142" s="7">
        <f t="shared" ca="1" si="843"/>
        <v>0</v>
      </c>
      <c r="KP142" s="7">
        <f t="shared" ca="1" si="844"/>
        <v>0</v>
      </c>
      <c r="KQ142" s="7">
        <f ca="1">IFERROR(IF(KQ141+KP142&gt;KR$4,KQ141,KQ141+KP142),"")</f>
        <v>60</v>
      </c>
      <c r="KR142" s="7">
        <f t="shared" ca="1" si="936"/>
        <v>0</v>
      </c>
      <c r="KS142" s="7">
        <f t="shared" ca="1" si="845"/>
        <v>0.15582889616625606</v>
      </c>
      <c r="KT142" s="7">
        <f t="shared" ca="1" si="846"/>
        <v>0.61340187306451321</v>
      </c>
      <c r="KU142" s="7">
        <f t="shared" ca="1" si="847"/>
        <v>1</v>
      </c>
      <c r="KV142" s="7" t="str">
        <f t="shared" ca="1" si="848"/>
        <v>2</v>
      </c>
      <c r="KW142" s="7">
        <f ca="1">IFERROR(IF(KW141+KV142&gt;KX$4,KW141,KW141+KV142),"")</f>
        <v>60</v>
      </c>
      <c r="KX142" s="7">
        <f t="shared" ca="1" si="937"/>
        <v>0</v>
      </c>
      <c r="KY142" s="7">
        <f t="shared" ca="1" si="849"/>
        <v>0.97196831030831499</v>
      </c>
      <c r="KZ142" s="7">
        <f t="shared" ca="1" si="850"/>
        <v>-0.20273754107754571</v>
      </c>
      <c r="LA142" s="7">
        <f t="shared" ca="1" si="851"/>
        <v>0</v>
      </c>
      <c r="LB142" s="7">
        <f t="shared" ca="1" si="852"/>
        <v>0</v>
      </c>
      <c r="LC142" s="7">
        <f ca="1">IFERROR(IF(LC141+LB142&gt;LD$4,LC141,LC141+LB142),"")</f>
        <v>60</v>
      </c>
      <c r="LD142" s="7">
        <f t="shared" ca="1" si="938"/>
        <v>0</v>
      </c>
      <c r="LE142" s="7">
        <f t="shared" ca="1" si="853"/>
        <v>0.48024114882196067</v>
      </c>
      <c r="LF142" s="7">
        <f t="shared" ca="1" si="854"/>
        <v>0.2889896204088086</v>
      </c>
      <c r="LG142" s="7">
        <f t="shared" ca="1" si="855"/>
        <v>1</v>
      </c>
      <c r="LH142" s="7" t="str">
        <f t="shared" ca="1" si="856"/>
        <v>2</v>
      </c>
      <c r="LI142" s="7">
        <f ca="1">IFERROR(IF(LI141+LH142&gt;LJ$4,LI141,LI141+LH142),"")</f>
        <v>60</v>
      </c>
      <c r="LJ142" s="7">
        <f t="shared" ca="1" si="939"/>
        <v>0</v>
      </c>
      <c r="LK142" s="7">
        <f t="shared" ca="1" si="857"/>
        <v>0.23658400388916245</v>
      </c>
      <c r="LL142" s="7">
        <f t="shared" ca="1" si="858"/>
        <v>0.53264676534160682</v>
      </c>
      <c r="LM142" s="7">
        <f t="shared" ca="1" si="859"/>
        <v>1</v>
      </c>
      <c r="LN142" s="7" t="str">
        <f t="shared" ca="1" si="860"/>
        <v>2</v>
      </c>
      <c r="LO142" s="7">
        <f ca="1">IFERROR(IF(LO141+LN142&gt;LP$4,LO141,LO141+LN142),"")</f>
        <v>60</v>
      </c>
      <c r="LP142" s="7">
        <f t="shared" ca="1" si="940"/>
        <v>0</v>
      </c>
      <c r="LQ142" s="7">
        <f t="shared" ca="1" si="861"/>
        <v>0.6090454715133431</v>
      </c>
      <c r="LR142" s="7">
        <f t="shared" ca="1" si="862"/>
        <v>0.16018529771742618</v>
      </c>
      <c r="LS142" s="7">
        <f t="shared" ca="1" si="863"/>
        <v>1</v>
      </c>
      <c r="LT142" s="7" t="str">
        <f t="shared" ca="1" si="864"/>
        <v>2</v>
      </c>
      <c r="LU142" s="7">
        <f ca="1">IFERROR(IF(LU141+LT142&gt;LV$4,LU141,LU141+LT142),"")</f>
        <v>60</v>
      </c>
      <c r="LV142" s="7">
        <f t="shared" ca="1" si="941"/>
        <v>0</v>
      </c>
      <c r="LW142" s="7">
        <f t="shared" ca="1" si="865"/>
        <v>0.14096981074099457</v>
      </c>
      <c r="LX142" s="7">
        <f t="shared" ca="1" si="866"/>
        <v>0.6282609584897747</v>
      </c>
      <c r="LY142" s="7">
        <f t="shared" ca="1" si="867"/>
        <v>1</v>
      </c>
      <c r="LZ142" s="7" t="str">
        <f t="shared" ca="1" si="868"/>
        <v>2</v>
      </c>
      <c r="MA142" s="7">
        <f ca="1">IFERROR(IF(MA141+LZ142&gt;MB$4,MA141,MA141+LZ142),"")</f>
        <v>60</v>
      </c>
      <c r="MB142" s="7">
        <f t="shared" ca="1" si="942"/>
        <v>0</v>
      </c>
      <c r="MC142" s="7">
        <f t="shared" ca="1" si="869"/>
        <v>0.36319383206521183</v>
      </c>
      <c r="MD142" s="7">
        <f t="shared" ca="1" si="870"/>
        <v>0.40603693716555744</v>
      </c>
      <c r="ME142" s="7">
        <f t="shared" ca="1" si="871"/>
        <v>1</v>
      </c>
      <c r="MF142" s="7" t="str">
        <f t="shared" ca="1" si="872"/>
        <v>2</v>
      </c>
      <c r="MG142" s="7">
        <f ca="1">IFERROR(IF(MG141+MF142&gt;MH$4,MG141,MG141+MF142),"")</f>
        <v>60</v>
      </c>
      <c r="MH142" s="7">
        <f t="shared" ca="1" si="943"/>
        <v>0</v>
      </c>
      <c r="MI142" s="7">
        <f t="shared" ca="1" si="873"/>
        <v>0.98313425602002846</v>
      </c>
      <c r="MJ142" s="7">
        <f t="shared" ca="1" si="874"/>
        <v>-0.21390348678925919</v>
      </c>
      <c r="MK142" s="7">
        <f t="shared" ca="1" si="875"/>
        <v>0</v>
      </c>
      <c r="ML142" s="7">
        <f t="shared" ca="1" si="876"/>
        <v>0</v>
      </c>
      <c r="MM142" s="7">
        <f ca="1">IFERROR(IF(MM141+ML142&gt;MN$4,MM141,MM141+ML142),"")</f>
        <v>60</v>
      </c>
      <c r="MN142" s="7">
        <f t="shared" ca="1" si="944"/>
        <v>0</v>
      </c>
      <c r="MO142" s="7">
        <f t="shared" ca="1" si="877"/>
        <v>0.82916096995023292</v>
      </c>
      <c r="MP142" s="7">
        <f t="shared" ca="1" si="878"/>
        <v>-5.9930200719463644E-2</v>
      </c>
      <c r="MQ142" s="7">
        <f t="shared" ca="1" si="879"/>
        <v>0</v>
      </c>
      <c r="MR142" s="7">
        <f t="shared" ca="1" si="880"/>
        <v>0</v>
      </c>
      <c r="MS142" s="7">
        <f ca="1">IFERROR(IF(MS141+MR142&gt;MT$4,MS141,MS141+MR142),"")</f>
        <v>60</v>
      </c>
      <c r="MT142" s="7">
        <f t="shared" ca="1" si="945"/>
        <v>0</v>
      </c>
      <c r="MU142" s="7">
        <f t="shared" ca="1" si="881"/>
        <v>3.4282972705787174E-2</v>
      </c>
      <c r="MV142" s="7">
        <f t="shared" ca="1" si="882"/>
        <v>0.7349477965249821</v>
      </c>
      <c r="MW142" s="7">
        <f t="shared" ca="1" si="883"/>
        <v>1</v>
      </c>
      <c r="MX142" s="7" t="str">
        <f t="shared" ca="1" si="884"/>
        <v>2</v>
      </c>
      <c r="MY142" s="7">
        <f ca="1">IFERROR(IF(MY141+MX142&gt;MZ$4,MY141,MY141+MX142),"")</f>
        <v>60</v>
      </c>
      <c r="MZ142" s="7">
        <f t="shared" ca="1" si="946"/>
        <v>0</v>
      </c>
      <c r="NA142" s="7">
        <f t="shared" ca="1" si="885"/>
        <v>0.43512766296210548</v>
      </c>
      <c r="NB142" s="7">
        <f t="shared" ca="1" si="886"/>
        <v>0.3341031062686638</v>
      </c>
      <c r="NC142" s="7">
        <f t="shared" ca="1" si="887"/>
        <v>1</v>
      </c>
      <c r="ND142" s="7" t="str">
        <f t="shared" ca="1" si="888"/>
        <v>2</v>
      </c>
      <c r="NE142" s="7">
        <f ca="1">IFERROR(IF(NE141+ND142&gt;NF$4,NE141,NE141+ND142),"")</f>
        <v>60</v>
      </c>
      <c r="NF142" s="7">
        <f t="shared" ca="1" si="947"/>
        <v>0</v>
      </c>
      <c r="NG142" s="7">
        <f t="shared" ca="1" si="889"/>
        <v>0.80397580466480267</v>
      </c>
      <c r="NH142" s="7">
        <f t="shared" ca="1" si="890"/>
        <v>-3.47450354340334E-2</v>
      </c>
      <c r="NI142" s="7">
        <f t="shared" ca="1" si="891"/>
        <v>0</v>
      </c>
      <c r="NJ142" s="7">
        <f t="shared" ca="1" si="892"/>
        <v>0</v>
      </c>
      <c r="NK142" s="7">
        <f ca="1">IFERROR(IF(NK141+NJ142&gt;NL$4,NK141,NK141+NJ142),"")</f>
        <v>60</v>
      </c>
      <c r="NL142" s="7">
        <f t="shared" ca="1" si="948"/>
        <v>0</v>
      </c>
      <c r="NM142" s="7">
        <f t="shared" ca="1" si="893"/>
        <v>0.22205952107326532</v>
      </c>
      <c r="NN142" s="7">
        <f t="shared" ca="1" si="894"/>
        <v>0.54717124815750395</v>
      </c>
      <c r="NO142" s="7">
        <f t="shared" ca="1" si="895"/>
        <v>1</v>
      </c>
      <c r="NP142" s="7" t="str">
        <f t="shared" ca="1" si="896"/>
        <v>2</v>
      </c>
      <c r="NQ142" s="7">
        <f ca="1">IFERROR(IF(NQ141+NP142&gt;NR$4,NQ141,NQ141+NP142),"")</f>
        <v>60</v>
      </c>
      <c r="NR142" s="7">
        <f t="shared" ca="1" si="949"/>
        <v>0</v>
      </c>
      <c r="NT142">
        <v>140</v>
      </c>
      <c r="NU142" s="7" t="s">
        <v>19</v>
      </c>
      <c r="NV142" s="7" t="str">
        <f t="shared" ca="1" si="653"/>
        <v/>
      </c>
      <c r="NW142" s="7" t="str">
        <f t="shared" ca="1" si="647"/>
        <v/>
      </c>
      <c r="NX142" t="str">
        <f ca="1">IFERROR(VLOOKUP(NT142,$K$3:$AK$568,8,FALSE),"")</f>
        <v/>
      </c>
      <c r="NY142" t="str">
        <f ca="1">IFERROR(VLOOKUP(NT142,$K$3:$AK$568,9,FALSE),"")</f>
        <v/>
      </c>
      <c r="NZ142" s="7" t="str">
        <f ca="1">IFERROR(VLOOKUP(NT142,$K$3:$AK$568,27,FALSE),"")</f>
        <v/>
      </c>
      <c r="OB142">
        <v>140</v>
      </c>
      <c r="OC142" s="7" t="s">
        <v>19</v>
      </c>
      <c r="OD142" t="e">
        <f t="shared" ca="1" si="654"/>
        <v>#N/A</v>
      </c>
      <c r="OE142" s="7" t="str">
        <f t="shared" ca="1" si="655"/>
        <v/>
      </c>
      <c r="OF142" s="7" t="str">
        <f t="shared" ca="1" si="656"/>
        <v/>
      </c>
      <c r="OG142" t="str">
        <f t="shared" ca="1" si="657"/>
        <v/>
      </c>
      <c r="OI142">
        <v>140</v>
      </c>
      <c r="OJ142" s="7" t="s">
        <v>19</v>
      </c>
      <c r="OK142" s="7" t="str">
        <f t="shared" ca="1" si="658"/>
        <v/>
      </c>
      <c r="OL142" s="7" t="str">
        <f t="shared" ca="1" si="659"/>
        <v/>
      </c>
      <c r="OM142" t="str">
        <f ca="1">IFERROR(VLOOKUP(OI142,$L$3:$AK$568,7,FALSE),"")</f>
        <v/>
      </c>
      <c r="ON142" t="str">
        <f ca="1">IFERROR(VLOOKUP(OI142,$L$3:$AK$568,8,FALSE),"")</f>
        <v/>
      </c>
      <c r="OO142" s="7" t="str">
        <f ca="1">IFERROR(VLOOKUP(OI142,$L$3:$AK$568,26,FALSE),"")</f>
        <v/>
      </c>
      <c r="OQ142">
        <v>140</v>
      </c>
      <c r="OR142" s="7" t="s">
        <v>19</v>
      </c>
      <c r="OS142" t="e">
        <f t="shared" ca="1" si="660"/>
        <v>#N/A</v>
      </c>
      <c r="OT142" s="7" t="str">
        <f t="shared" ca="1" si="661"/>
        <v/>
      </c>
      <c r="OU142" s="7" t="str">
        <f t="shared" ca="1" si="662"/>
        <v/>
      </c>
      <c r="OV142" t="str">
        <f t="shared" ca="1" si="663"/>
        <v/>
      </c>
      <c r="OX142">
        <v>140</v>
      </c>
      <c r="OY142" s="7" t="s">
        <v>19</v>
      </c>
      <c r="OZ142" s="7" t="str">
        <f t="shared" ca="1" si="664"/>
        <v/>
      </c>
      <c r="PA142" s="7" t="str">
        <f t="shared" ca="1" si="665"/>
        <v/>
      </c>
      <c r="PB142" t="str">
        <f ca="1">IFERROR(VLOOKUP(OX142,$M$3:$AK$568,6,FALSE),"")</f>
        <v/>
      </c>
      <c r="PC142" t="str">
        <f ca="1">IFERROR(VLOOKUP(OX142,$M$3:$AK$568,7,FALSE),"")</f>
        <v/>
      </c>
      <c r="PD142" s="7" t="str">
        <f ca="1">IFERROR(VLOOKUP(OX142,$M$3:$AK$568,25,FALSE),"")</f>
        <v/>
      </c>
      <c r="PF142">
        <v>140</v>
      </c>
      <c r="PG142" s="7" t="s">
        <v>19</v>
      </c>
      <c r="PH142" t="e">
        <f t="shared" ca="1" si="666"/>
        <v>#N/A</v>
      </c>
      <c r="PI142" s="7" t="str">
        <f t="shared" ca="1" si="667"/>
        <v/>
      </c>
      <c r="PJ142" s="7" t="str">
        <f t="shared" ca="1" si="668"/>
        <v/>
      </c>
      <c r="PK142" t="str">
        <f t="shared" ca="1" si="669"/>
        <v/>
      </c>
      <c r="PM142">
        <v>140</v>
      </c>
      <c r="PN142" s="7" t="s">
        <v>19</v>
      </c>
      <c r="PO142" s="202" t="str">
        <f t="shared" ca="1" si="670"/>
        <v/>
      </c>
      <c r="PP142" s="7" t="str">
        <f t="shared" ca="1" si="671"/>
        <v/>
      </c>
      <c r="PQ142" t="str">
        <f ca="1">IFERROR(VLOOKUP(PM142,$G$325:$R$409,12,FALSE),"")</f>
        <v/>
      </c>
      <c r="PR142" t="e">
        <f ca="1">VLOOKUP(PM142,$G$324:$Q$409,11,FALSE)</f>
        <v>#N/A</v>
      </c>
      <c r="PS142" s="7" t="str">
        <f ca="1">VLOOKUP(PQ142,$R$325:$Y$409,8,FALSE)</f>
        <v>- -</v>
      </c>
      <c r="PT142" s="7">
        <f ca="1">ReSt</f>
        <v>-4</v>
      </c>
      <c r="PU142" s="7" t="e">
        <f t="shared" ca="1" si="672"/>
        <v>#N/A</v>
      </c>
      <c r="PV142" s="7" t="e">
        <f t="shared" ca="1" si="673"/>
        <v>#N/A</v>
      </c>
      <c r="PW142" s="7" t="str">
        <f ca="1">VLOOKUP(PQ142,$R$325:$AK$409,8,FALSE)</f>
        <v>- -</v>
      </c>
      <c r="PX142" s="7"/>
      <c r="PY142">
        <v>140</v>
      </c>
      <c r="PZ142" s="7" t="s">
        <v>19</v>
      </c>
      <c r="QA142" t="str">
        <f t="shared" ca="1" si="674"/>
        <v/>
      </c>
      <c r="QB142" s="7" t="str">
        <f t="shared" ca="1" si="675"/>
        <v/>
      </c>
      <c r="QC142" s="7" t="str">
        <f t="shared" ca="1" si="676"/>
        <v/>
      </c>
      <c r="QD142" t="str">
        <f t="shared" ca="1" si="677"/>
        <v/>
      </c>
      <c r="QF142">
        <v>140</v>
      </c>
      <c r="QG142" s="7" t="s">
        <v>19</v>
      </c>
      <c r="QH142" s="7" t="str">
        <f t="shared" ca="1" si="678"/>
        <v/>
      </c>
      <c r="QI142" s="7" t="e">
        <f t="shared" ca="1" si="679"/>
        <v>#VALUE!</v>
      </c>
      <c r="QJ142" t="e">
        <f t="shared" ca="1" si="680"/>
        <v>#N/A</v>
      </c>
      <c r="QK142" s="7" t="e">
        <f t="shared" ca="1" si="681"/>
        <v>#N/A</v>
      </c>
      <c r="QM142">
        <v>140</v>
      </c>
      <c r="QN142" s="7" t="s">
        <v>19</v>
      </c>
      <c r="QO142" t="str">
        <f t="shared" ca="1" si="682"/>
        <v/>
      </c>
      <c r="QP142" s="7" t="str">
        <f t="shared" ca="1" si="683"/>
        <v/>
      </c>
      <c r="QQ142" t="str">
        <f t="shared" ca="1" si="684"/>
        <v/>
      </c>
    </row>
    <row r="143" spans="1:459" x14ac:dyDescent="0.25">
      <c r="A143" s="240" t="str">
        <f>IF('Character Sheet'!$B$4="Creature","N","Y")</f>
        <v>Y</v>
      </c>
      <c r="C143" s="75"/>
      <c r="D143" s="76"/>
      <c r="F143" s="75"/>
      <c r="G143" s="76"/>
      <c r="I143" s="75"/>
      <c r="J143" s="85"/>
      <c r="K143" s="85">
        <f t="shared" ca="1" si="648"/>
        <v>4</v>
      </c>
      <c r="L143" s="85">
        <f t="shared" ca="1" si="632"/>
        <v>0</v>
      </c>
      <c r="M143" s="70">
        <f t="shared" ca="1" si="643"/>
        <v>6</v>
      </c>
      <c r="O143" s="222">
        <f t="shared" ca="1" si="649"/>
        <v>190</v>
      </c>
      <c r="Q143" s="7" t="str">
        <f t="shared" si="685"/>
        <v>Gimmickry</v>
      </c>
      <c r="R143" s="9" t="s">
        <v>1429</v>
      </c>
      <c r="S143" s="9" t="s">
        <v>1922</v>
      </c>
      <c r="T143" s="61" t="str">
        <f>SUBSTITUTE(IFERROR(IFERROR(VLOOKUP(R143,'[1]Skill Statistics'!$A$3:$C$513,2,FALSE),VLOOKUP(Q143,'[1]Skill Statistics'!$A$3:$C$513,2,FALSE)),T142),"R*","ReSt")</f>
        <v>Me/Re</v>
      </c>
      <c r="U143" s="61" t="str">
        <f>IFERROR(IFERROR(VLOOKUP(R143,'[1]Skill Statistics'!$A$3:$C$513,3,FALSE),VLOOKUP(Q143,'[1]Skill Statistics'!$A$3:$C$513,3,FALSE)),U142)</f>
        <v>In</v>
      </c>
      <c r="V143" s="61" t="str">
        <f>IF(ISNUMBER(SEARCH("Category",R143)),"- -",IFERROR(IFERROR(VLOOKUP(Q143,[1]Professions!$A$4:$AM$288,MATCH(Profession,[1]Professions!$A$1:$AM$1,0),FALSE),VLOOKUP(Q143,Calculations!$B$91:$I$95,8,FALSE)),"- -"))</f>
        <v>5 / 7</v>
      </c>
      <c r="W143" s="60">
        <f t="shared" si="650"/>
        <v>0</v>
      </c>
      <c r="X143" s="7">
        <f ca="1">IFERROR(VLOOKUP(R143,$BS$6:$NR$519,MATCH(ActualLevel,$BS$3:$NR$3,0),FALSE),"- -")</f>
        <v>0</v>
      </c>
      <c r="Y143" s="7">
        <f t="shared" ca="1" si="640"/>
        <v>0</v>
      </c>
      <c r="Z143" s="7">
        <f ca="1">IFERROR(VLOOKUP(Y143,Charts!$BQ$2:$BR$52,2,FALSE),"- -")</f>
        <v>-25</v>
      </c>
      <c r="AA143" s="7">
        <f t="shared" ca="1" si="686"/>
        <v>5</v>
      </c>
      <c r="AB143" s="7">
        <f t="shared" ca="1" si="634"/>
        <v>0</v>
      </c>
      <c r="AC143" s="7"/>
      <c r="AD143" s="7"/>
      <c r="AE143" s="7"/>
      <c r="AF143" s="7"/>
      <c r="AG143" s="7"/>
      <c r="AH143" s="43"/>
      <c r="AI143" s="7"/>
      <c r="AJ143" s="7"/>
      <c r="AK143" s="7">
        <f t="shared" ca="1" si="687"/>
        <v>-20</v>
      </c>
      <c r="AL143" s="7"/>
      <c r="AM143" s="69">
        <f>IFERROR(VLOOKUP(R143,'[1]Skill Statistics'!$A$3:$AN$513,MATCH(Profession,'[1]Skill Statistics'!$A$2:$AN$2,0),FALSE),0)</f>
        <v>0</v>
      </c>
      <c r="AN143" s="85">
        <f>IFERROR(VLOOKUP(Q143,'[1]Skill Statistics'!$A$3:$BK$513,MATCH(Archetype,'[1]Skill Statistics'!$A$2:$BK$2,0),FALSE),0)</f>
        <v>0</v>
      </c>
      <c r="AO143" s="85">
        <f>IFERROR(VLOOKUP(Q143,'[1]Skill Statistics'!$A$3:$BB$513,MATCH(Race,'[1]Skill Statistics'!$A$2:$BB$2,0),FALSE),0)</f>
        <v>0</v>
      </c>
      <c r="AP143" s="85">
        <f t="shared" ca="1" si="651"/>
        <v>0.5</v>
      </c>
      <c r="AQ143" s="70"/>
      <c r="AS143" s="69">
        <f>IFERROR(VLOOKUP(Q143,'[1]Professional Skills'!$A$4:$AM$288,MATCH(Profession,'[1]Professional Skills'!$A$3:$AM$3,0),FALSE),"- -")</f>
        <v>0</v>
      </c>
      <c r="AU143" s="7">
        <f t="shared" si="636"/>
        <v>0</v>
      </c>
      <c r="AV143" s="7">
        <f t="shared" ca="1" si="635"/>
        <v>0</v>
      </c>
      <c r="AW143" t="str">
        <f t="shared" si="690"/>
        <v/>
      </c>
      <c r="AX143" t="str">
        <f>IFERROR(_xlfn.RANK.EQ(AW143,$AW$5:$AW$568),"")</f>
        <v/>
      </c>
      <c r="AY143">
        <f t="shared" si="645"/>
        <v>0</v>
      </c>
      <c r="AZ143" s="70" t="str">
        <f t="shared" si="688"/>
        <v/>
      </c>
      <c r="BB143" s="69">
        <f>IFERROR(IF(Q143="Language",VLOOKUP(R143,[1]Cultures!$B$4:$N$218,MATCH(Culture,[1]Cultures!$B$3:$N$3,0),FALSE),VLOOKUP(Q143,[1]Cultures!$B$4:$O$212,MATCH(Culture,[1]Cultures!$B$3:$O$3,0),FALSE)),"- -")</f>
        <v>0</v>
      </c>
      <c r="BD143">
        <f t="shared" ca="1" si="950"/>
        <v>0</v>
      </c>
      <c r="BE143" t="str">
        <f t="shared" si="897"/>
        <v/>
      </c>
      <c r="BI143" s="7">
        <f t="shared" si="689"/>
        <v>0</v>
      </c>
      <c r="BK143" s="7"/>
      <c r="BL143" s="70">
        <f t="shared" si="646"/>
        <v>0</v>
      </c>
      <c r="BN143" s="69">
        <f>IFERROR(VLOOKUP(V143,Charts!$BT$2:$BV$14,3,FALSE),"- -")</f>
        <v>0.46153846153846156</v>
      </c>
      <c r="BO143" s="85">
        <f t="shared" ca="1" si="652"/>
        <v>1.6645231903390938</v>
      </c>
      <c r="BP143" s="70">
        <f t="shared" ca="1" si="898"/>
        <v>190</v>
      </c>
      <c r="BR143" s="7">
        <v>138</v>
      </c>
      <c r="BS143" s="9" t="str">
        <f ca="1">VLOOKUP(BR143,$O$3:$R$568,4,FALSE)</f>
        <v>Embroidery</v>
      </c>
      <c r="BT143" s="7" t="str">
        <f ca="1">VLOOKUP(BS143,$R$3:$V$568,5,FALSE)</f>
        <v>2 / 4</v>
      </c>
      <c r="BU143" s="7">
        <f ca="1">VLOOKUP(BT143,Charts!$BT$2:$BV$14,3,FALSE)</f>
        <v>0.76923076923076927</v>
      </c>
      <c r="BV143" s="7" t="str">
        <f t="shared" ca="1" si="691"/>
        <v>2</v>
      </c>
      <c r="BW143" s="7" t="str">
        <f t="shared" ca="1" si="692"/>
        <v>4</v>
      </c>
      <c r="BY143" s="7">
        <f t="shared" ca="1" si="693"/>
        <v>0.26565973594502823</v>
      </c>
      <c r="BZ143" s="7">
        <f t="shared" ca="1" si="694"/>
        <v>0.50357103328574104</v>
      </c>
      <c r="CA143" s="7">
        <f t="shared" ca="1" si="695"/>
        <v>1</v>
      </c>
      <c r="CB143" s="7" t="str">
        <f t="shared" ca="1" si="696"/>
        <v>2</v>
      </c>
      <c r="CC143" s="7">
        <f ca="1">IFERROR(IF(CC142+CB143&gt;CD$4,CC142,CC142+CB143),"")</f>
        <v>38</v>
      </c>
      <c r="CD143" s="7">
        <f t="shared" ca="1" si="899"/>
        <v>0</v>
      </c>
      <c r="CE143" s="7">
        <f t="shared" ca="1" si="697"/>
        <v>0.62404789134677052</v>
      </c>
      <c r="CF143" s="7">
        <f t="shared" ca="1" si="698"/>
        <v>0.14518287788399875</v>
      </c>
      <c r="CG143" s="7">
        <f t="shared" ca="1" si="699"/>
        <v>1</v>
      </c>
      <c r="CH143" s="7" t="str">
        <f t="shared" ca="1" si="700"/>
        <v>2</v>
      </c>
      <c r="CI143" s="7">
        <f ca="1">IFERROR(IF(CI142+CH143&gt;CJ$4,CI142,CI142+CH143),"")</f>
        <v>60</v>
      </c>
      <c r="CJ143" s="7">
        <f t="shared" ca="1" si="900"/>
        <v>0</v>
      </c>
      <c r="CK143" s="7">
        <f t="shared" ca="1" si="701"/>
        <v>0.67592315911885825</v>
      </c>
      <c r="CL143" s="7">
        <f t="shared" ca="1" si="702"/>
        <v>9.3307610111911021E-2</v>
      </c>
      <c r="CM143" s="7">
        <f t="shared" ca="1" si="703"/>
        <v>1</v>
      </c>
      <c r="CN143" s="7" t="str">
        <f t="shared" ca="1" si="704"/>
        <v>2</v>
      </c>
      <c r="CO143" s="7">
        <f ca="1">IFERROR(IF(CO142+CN143&gt;CP$4,CO142,CO142+CN143),"")</f>
        <v>60</v>
      </c>
      <c r="CP143" s="7">
        <f t="shared" ca="1" si="901"/>
        <v>0</v>
      </c>
      <c r="CQ143" s="7">
        <f t="shared" ca="1" si="705"/>
        <v>0.36939636784377206</v>
      </c>
      <c r="CR143" s="7">
        <f t="shared" ca="1" si="706"/>
        <v>0.39983440138699722</v>
      </c>
      <c r="CS143" s="7">
        <f t="shared" ca="1" si="707"/>
        <v>1</v>
      </c>
      <c r="CT143" s="7" t="str">
        <f t="shared" ca="1" si="708"/>
        <v>2</v>
      </c>
      <c r="CU143" s="7">
        <f ca="1">IFERROR(IF(CU142+CT143&gt;CV$4,CU142,CU142+CT143),"")</f>
        <v>60</v>
      </c>
      <c r="CV143" s="7">
        <f t="shared" ca="1" si="902"/>
        <v>0</v>
      </c>
      <c r="CW143" s="7">
        <f t="shared" ca="1" si="709"/>
        <v>0.25458882463270349</v>
      </c>
      <c r="CX143" s="7">
        <f t="shared" ca="1" si="710"/>
        <v>0.51464194459806578</v>
      </c>
      <c r="CY143" s="7">
        <f t="shared" ca="1" si="711"/>
        <v>1</v>
      </c>
      <c r="CZ143" s="7" t="str">
        <f t="shared" ca="1" si="712"/>
        <v>2</v>
      </c>
      <c r="DA143" s="7">
        <f ca="1">IFERROR(IF(DA142+CZ143&gt;DB$4,DA142,DA142+CZ143),"")</f>
        <v>60</v>
      </c>
      <c r="DB143" s="7">
        <f t="shared" ca="1" si="903"/>
        <v>0</v>
      </c>
      <c r="DC143" s="7">
        <f t="shared" ca="1" si="713"/>
        <v>4.460224597719642E-2</v>
      </c>
      <c r="DD143" s="7">
        <f t="shared" ca="1" si="714"/>
        <v>0.72462852325357285</v>
      </c>
      <c r="DE143" s="7">
        <f t="shared" ca="1" si="715"/>
        <v>1</v>
      </c>
      <c r="DF143" s="7" t="str">
        <f t="shared" ca="1" si="716"/>
        <v>2</v>
      </c>
      <c r="DG143" s="7">
        <f ca="1">IFERROR(IF(DG142+DF143&gt;DH$4,DG142,DG142+DF143),"")</f>
        <v>60</v>
      </c>
      <c r="DH143" s="7">
        <f t="shared" ca="1" si="904"/>
        <v>0</v>
      </c>
      <c r="DI143" s="7">
        <f t="shared" ca="1" si="717"/>
        <v>0.13770727191913079</v>
      </c>
      <c r="DJ143" s="7">
        <f t="shared" ca="1" si="718"/>
        <v>0.63152349731163848</v>
      </c>
      <c r="DK143" s="7">
        <f t="shared" ca="1" si="719"/>
        <v>1</v>
      </c>
      <c r="DL143" s="7" t="str">
        <f t="shared" ca="1" si="720"/>
        <v>2</v>
      </c>
      <c r="DM143" s="7">
        <f ca="1">IFERROR(IF(DM142+DL143&gt;DN$4,DM142,DM142+DL143),"")</f>
        <v>60</v>
      </c>
      <c r="DN143" s="7">
        <f t="shared" ca="1" si="905"/>
        <v>0</v>
      </c>
      <c r="DO143" s="7">
        <f t="shared" ca="1" si="721"/>
        <v>0.89699630293475485</v>
      </c>
      <c r="DP143" s="7">
        <f t="shared" ca="1" si="722"/>
        <v>-0.12776553370398558</v>
      </c>
      <c r="DQ143" s="7">
        <f t="shared" ca="1" si="723"/>
        <v>0</v>
      </c>
      <c r="DR143" s="7">
        <f t="shared" ca="1" si="724"/>
        <v>0</v>
      </c>
      <c r="DS143" s="7">
        <f ca="1">IFERROR(IF(DS142+DR143&gt;DT$4,DS142,DS142+DR143),"")</f>
        <v>60</v>
      </c>
      <c r="DT143" s="7">
        <f t="shared" ca="1" si="906"/>
        <v>0</v>
      </c>
      <c r="DU143" s="7">
        <f t="shared" ca="1" si="725"/>
        <v>3.1843364514271166E-2</v>
      </c>
      <c r="DV143" s="7">
        <f t="shared" ca="1" si="726"/>
        <v>0.73738740471649811</v>
      </c>
      <c r="DW143" s="7">
        <f t="shared" ca="1" si="727"/>
        <v>1</v>
      </c>
      <c r="DX143" s="7" t="str">
        <f t="shared" ca="1" si="728"/>
        <v>2</v>
      </c>
      <c r="DY143" s="7">
        <f ca="1">IFERROR(IF(DY142+DX143&gt;DZ$4,DY142,DY142+DX143),"")</f>
        <v>60</v>
      </c>
      <c r="DZ143" s="7">
        <f t="shared" ca="1" si="907"/>
        <v>0</v>
      </c>
      <c r="EA143" s="7">
        <f t="shared" ca="1" si="729"/>
        <v>5.3725325649370603E-2</v>
      </c>
      <c r="EB143" s="7">
        <f t="shared" ca="1" si="730"/>
        <v>0.71550544358139867</v>
      </c>
      <c r="EC143" s="7">
        <f t="shared" ca="1" si="731"/>
        <v>1</v>
      </c>
      <c r="ED143" s="7" t="str">
        <f t="shared" ca="1" si="732"/>
        <v>2</v>
      </c>
      <c r="EE143" s="7">
        <f ca="1">IFERROR(IF(EE142+ED143&gt;EF$4,EE142,EE142+ED143),"")</f>
        <v>60</v>
      </c>
      <c r="EF143" s="7">
        <f t="shared" ca="1" si="908"/>
        <v>0</v>
      </c>
      <c r="EG143" s="7">
        <f t="shared" ca="1" si="733"/>
        <v>0.11978302149424647</v>
      </c>
      <c r="EH143" s="7">
        <f t="shared" ca="1" si="734"/>
        <v>0.64944774773652281</v>
      </c>
      <c r="EI143" s="7">
        <f t="shared" ca="1" si="735"/>
        <v>1</v>
      </c>
      <c r="EJ143" s="7" t="str">
        <f t="shared" ca="1" si="736"/>
        <v>2</v>
      </c>
      <c r="EK143" s="7">
        <f ca="1">IFERROR(IF(EK142+EJ143&gt;EL$4,EK142,EK142+EJ143),"")</f>
        <v>60</v>
      </c>
      <c r="EL143" s="7">
        <f t="shared" ca="1" si="909"/>
        <v>0</v>
      </c>
      <c r="EM143" s="7">
        <f t="shared" ca="1" si="737"/>
        <v>0.72964052357333797</v>
      </c>
      <c r="EN143" s="7">
        <f t="shared" ca="1" si="738"/>
        <v>3.95902456574313E-2</v>
      </c>
      <c r="EO143" s="7">
        <f t="shared" ca="1" si="739"/>
        <v>1</v>
      </c>
      <c r="EP143" s="7" t="str">
        <f t="shared" ca="1" si="740"/>
        <v>2</v>
      </c>
      <c r="EQ143" s="7">
        <f ca="1">IFERROR(IF(EQ142+EP143&gt;ER$4,EQ142,EQ142+EP143),"")</f>
        <v>60</v>
      </c>
      <c r="ER143" s="7">
        <f t="shared" ca="1" si="910"/>
        <v>0</v>
      </c>
      <c r="ES143" s="7">
        <f t="shared" ca="1" si="741"/>
        <v>0.87171223449999868</v>
      </c>
      <c r="ET143" s="7">
        <f t="shared" ca="1" si="742"/>
        <v>-0.10248146526922941</v>
      </c>
      <c r="EU143" s="7">
        <f t="shared" ca="1" si="743"/>
        <v>0</v>
      </c>
      <c r="EV143" s="7">
        <f t="shared" ca="1" si="744"/>
        <v>0</v>
      </c>
      <c r="EW143" s="7">
        <f ca="1">IFERROR(IF(EW142+EV143&gt;EX$4,EW142,EW142+EV143),"")</f>
        <v>60</v>
      </c>
      <c r="EX143" s="7">
        <f t="shared" ca="1" si="911"/>
        <v>0</v>
      </c>
      <c r="EY143" s="7">
        <f t="shared" ca="1" si="745"/>
        <v>0.23370330685793139</v>
      </c>
      <c r="EZ143" s="7">
        <f t="shared" ca="1" si="746"/>
        <v>0.53552746237283788</v>
      </c>
      <c r="FA143" s="7">
        <f t="shared" ca="1" si="747"/>
        <v>1</v>
      </c>
      <c r="FB143" s="7" t="str">
        <f t="shared" ca="1" si="748"/>
        <v>2</v>
      </c>
      <c r="FC143" s="7">
        <f ca="1">IFERROR(IF(FC142+FB143&gt;FD$4,FC142,FC142+FB143),"")</f>
        <v>60</v>
      </c>
      <c r="FD143" s="7">
        <f t="shared" ca="1" si="912"/>
        <v>0</v>
      </c>
      <c r="FE143" s="7">
        <f t="shared" ca="1" si="749"/>
        <v>0.49670781577269141</v>
      </c>
      <c r="FF143" s="7">
        <f t="shared" ca="1" si="750"/>
        <v>0.27252295345807787</v>
      </c>
      <c r="FG143" s="7">
        <f t="shared" ca="1" si="751"/>
        <v>1</v>
      </c>
      <c r="FH143" s="7" t="str">
        <f t="shared" ca="1" si="752"/>
        <v>2</v>
      </c>
      <c r="FI143" s="7">
        <f ca="1">IFERROR(IF(FI142+FH143&gt;FJ$4,FI142,FI142+FH143),"")</f>
        <v>60</v>
      </c>
      <c r="FJ143" s="7">
        <f t="shared" ca="1" si="913"/>
        <v>0</v>
      </c>
      <c r="FK143" s="7">
        <f t="shared" ca="1" si="753"/>
        <v>0.37373798364594513</v>
      </c>
      <c r="FL143" s="7">
        <f t="shared" ca="1" si="754"/>
        <v>0.39549278558482415</v>
      </c>
      <c r="FM143" s="7">
        <f t="shared" ca="1" si="755"/>
        <v>1</v>
      </c>
      <c r="FN143" s="7" t="str">
        <f t="shared" ca="1" si="756"/>
        <v>2</v>
      </c>
      <c r="FO143" s="7">
        <f ca="1">IFERROR(IF(FO142+FN143&gt;FP$4,FO142,FO142+FN143),"")</f>
        <v>60</v>
      </c>
      <c r="FP143" s="7">
        <f t="shared" ca="1" si="914"/>
        <v>0</v>
      </c>
      <c r="FQ143" s="7">
        <f t="shared" ca="1" si="757"/>
        <v>0.65585933334025059</v>
      </c>
      <c r="FR143" s="7">
        <f t="shared" ca="1" si="758"/>
        <v>0.11337143589051868</v>
      </c>
      <c r="FS143" s="7">
        <f t="shared" ca="1" si="759"/>
        <v>1</v>
      </c>
      <c r="FT143" s="7" t="str">
        <f t="shared" ca="1" si="760"/>
        <v>2</v>
      </c>
      <c r="FU143" s="7">
        <f ca="1">IFERROR(IF(FU142+FT143&gt;FV$4,FU142,FU142+FT143),"")</f>
        <v>60</v>
      </c>
      <c r="FV143" s="7">
        <f t="shared" ca="1" si="915"/>
        <v>0</v>
      </c>
      <c r="FW143" s="7">
        <f t="shared" ca="1" si="761"/>
        <v>1.2241773324288885E-2</v>
      </c>
      <c r="FX143" s="7">
        <f t="shared" ca="1" si="762"/>
        <v>0.75698899590648039</v>
      </c>
      <c r="FY143" s="7">
        <f t="shared" ca="1" si="763"/>
        <v>1</v>
      </c>
      <c r="FZ143" s="7" t="str">
        <f t="shared" ca="1" si="764"/>
        <v>2</v>
      </c>
      <c r="GA143" s="7">
        <f ca="1">IFERROR(IF(GA142+FZ143&gt;GB$4,GA142,GA142+FZ143),"")</f>
        <v>60</v>
      </c>
      <c r="GB143" s="7">
        <f t="shared" ca="1" si="916"/>
        <v>0</v>
      </c>
      <c r="GC143" s="7">
        <f t="shared" ca="1" si="765"/>
        <v>0.41723519020595123</v>
      </c>
      <c r="GD143" s="7">
        <f t="shared" ca="1" si="766"/>
        <v>0.35199557902481804</v>
      </c>
      <c r="GE143" s="7">
        <f t="shared" ca="1" si="767"/>
        <v>1</v>
      </c>
      <c r="GF143" s="7" t="str">
        <f t="shared" ca="1" si="768"/>
        <v>2</v>
      </c>
      <c r="GG143" s="7">
        <f ca="1">IFERROR(IF(GG142+GF143&gt;GH$4,GG142,GG142+GF143),"")</f>
        <v>60</v>
      </c>
      <c r="GH143" s="7">
        <f t="shared" ca="1" si="917"/>
        <v>0</v>
      </c>
      <c r="GI143" s="7">
        <f t="shared" ca="1" si="769"/>
        <v>0.11627918490960798</v>
      </c>
      <c r="GJ143" s="7">
        <f t="shared" ca="1" si="770"/>
        <v>0.65295158432116129</v>
      </c>
      <c r="GK143" s="7">
        <f t="shared" ca="1" si="771"/>
        <v>1</v>
      </c>
      <c r="GL143" s="7" t="str">
        <f t="shared" ca="1" si="772"/>
        <v>2</v>
      </c>
      <c r="GM143" s="7">
        <f ca="1">IFERROR(IF(GM142+GL143&gt;GN$4,GM142,GM142+GL143),"")</f>
        <v>60</v>
      </c>
      <c r="GN143" s="7">
        <f t="shared" ca="1" si="918"/>
        <v>0</v>
      </c>
      <c r="GO143" s="7">
        <f t="shared" ca="1" si="773"/>
        <v>0.39504706823217495</v>
      </c>
      <c r="GP143" s="7">
        <f t="shared" ca="1" si="774"/>
        <v>0.37418370099859433</v>
      </c>
      <c r="GQ143" s="7">
        <f t="shared" ca="1" si="775"/>
        <v>1</v>
      </c>
      <c r="GR143" s="7" t="str">
        <f t="shared" ca="1" si="776"/>
        <v>2</v>
      </c>
      <c r="GS143" s="7">
        <f ca="1">IFERROR(IF(GS142+GR143&gt;GT$4,GS142,GS142+GR143),"")</f>
        <v>60</v>
      </c>
      <c r="GT143" s="7">
        <f t="shared" ca="1" si="919"/>
        <v>0</v>
      </c>
      <c r="GU143" s="7">
        <f t="shared" ca="1" si="777"/>
        <v>8.4316764538999722E-2</v>
      </c>
      <c r="GV143" s="7">
        <f t="shared" ca="1" si="778"/>
        <v>0.68491400469176955</v>
      </c>
      <c r="GW143" s="7">
        <f t="shared" ca="1" si="779"/>
        <v>1</v>
      </c>
      <c r="GX143" s="7" t="str">
        <f t="shared" ca="1" si="780"/>
        <v>2</v>
      </c>
      <c r="GY143" s="7">
        <f ca="1">IFERROR(IF(GY142+GX143&gt;GZ$4,GY142,GY142+GX143),"")</f>
        <v>60</v>
      </c>
      <c r="GZ143" s="7">
        <f t="shared" ca="1" si="920"/>
        <v>0</v>
      </c>
      <c r="HA143" s="7">
        <f t="shared" ca="1" si="781"/>
        <v>0.92038954634364933</v>
      </c>
      <c r="HB143" s="7">
        <f t="shared" ca="1" si="782"/>
        <v>-0.15115877711288006</v>
      </c>
      <c r="HC143" s="7">
        <f t="shared" ca="1" si="783"/>
        <v>0</v>
      </c>
      <c r="HD143" s="7">
        <f t="shared" ca="1" si="784"/>
        <v>0</v>
      </c>
      <c r="HE143" s="7">
        <f ca="1">IFERROR(IF(HE142+HD143&gt;HF$4,HE142,HE142+HD143),"")</f>
        <v>60</v>
      </c>
      <c r="HF143" s="7">
        <f t="shared" ca="1" si="921"/>
        <v>0</v>
      </c>
      <c r="HG143" s="7">
        <f t="shared" ca="1" si="785"/>
        <v>5.0742547936700411E-2</v>
      </c>
      <c r="HH143" s="7">
        <f t="shared" ca="1" si="786"/>
        <v>0.71848822129406886</v>
      </c>
      <c r="HI143" s="7">
        <f t="shared" ca="1" si="787"/>
        <v>1</v>
      </c>
      <c r="HJ143" s="7" t="str">
        <f t="shared" ca="1" si="788"/>
        <v>2</v>
      </c>
      <c r="HK143" s="7">
        <f ca="1">IFERROR(IF(HK142+HJ143&gt;HL$4,HK142,HK142+HJ143),"")</f>
        <v>60</v>
      </c>
      <c r="HL143" s="7">
        <f t="shared" ca="1" si="922"/>
        <v>0</v>
      </c>
      <c r="HM143" s="7">
        <f t="shared" ca="1" si="789"/>
        <v>0.81000716481335788</v>
      </c>
      <c r="HN143" s="7">
        <f t="shared" ca="1" si="790"/>
        <v>-4.0776395582588609E-2</v>
      </c>
      <c r="HO143" s="7">
        <f t="shared" ca="1" si="791"/>
        <v>0</v>
      </c>
      <c r="HP143" s="7">
        <f t="shared" ca="1" si="792"/>
        <v>0</v>
      </c>
      <c r="HQ143" s="7">
        <f ca="1">IFERROR(IF(HQ142+HP143&gt;HR$4,HQ142,HQ142+HP143),"")</f>
        <v>60</v>
      </c>
      <c r="HR143" s="7">
        <f t="shared" ca="1" si="923"/>
        <v>0</v>
      </c>
      <c r="HS143" s="7">
        <f t="shared" ca="1" si="793"/>
        <v>0.47715366433685347</v>
      </c>
      <c r="HT143" s="7">
        <f t="shared" ca="1" si="794"/>
        <v>0.29207710489391581</v>
      </c>
      <c r="HU143" s="7">
        <f t="shared" ca="1" si="795"/>
        <v>1</v>
      </c>
      <c r="HV143" s="7" t="str">
        <f t="shared" ca="1" si="796"/>
        <v>2</v>
      </c>
      <c r="HW143" s="7">
        <f ca="1">IFERROR(IF(HW142+HV143&gt;HX$4,HW142,HW142+HV143),"")</f>
        <v>60</v>
      </c>
      <c r="HX143" s="7">
        <f t="shared" ca="1" si="924"/>
        <v>0</v>
      </c>
      <c r="HY143" s="7">
        <f t="shared" ca="1" si="797"/>
        <v>0.86583050173515885</v>
      </c>
      <c r="HZ143" s="7">
        <f t="shared" ca="1" si="798"/>
        <v>-9.6599732504389579E-2</v>
      </c>
      <c r="IA143" s="7">
        <f t="shared" ca="1" si="799"/>
        <v>0</v>
      </c>
      <c r="IB143" s="7">
        <f t="shared" ca="1" si="800"/>
        <v>0</v>
      </c>
      <c r="IC143" s="7">
        <f ca="1">IFERROR(IF(IC142+IB143&gt;ID$4,IC142,IC142+IB143),"")</f>
        <v>60</v>
      </c>
      <c r="ID143" s="7">
        <f t="shared" ca="1" si="925"/>
        <v>0</v>
      </c>
      <c r="IE143" s="7">
        <f t="shared" ca="1" si="801"/>
        <v>0.6499768914291828</v>
      </c>
      <c r="IF143" s="7">
        <f t="shared" ca="1" si="802"/>
        <v>0.11925387780158647</v>
      </c>
      <c r="IG143" s="7">
        <f t="shared" ca="1" si="803"/>
        <v>1</v>
      </c>
      <c r="IH143" s="7" t="str">
        <f t="shared" ca="1" si="804"/>
        <v>2</v>
      </c>
      <c r="II143" s="7">
        <f ca="1">IFERROR(IF(II142+IH143&gt;IJ$4,II142,II142+IH143),"")</f>
        <v>60</v>
      </c>
      <c r="IJ143" s="7">
        <f t="shared" ca="1" si="926"/>
        <v>0</v>
      </c>
      <c r="IK143" s="7">
        <f t="shared" ca="1" si="805"/>
        <v>0.35693418663774135</v>
      </c>
      <c r="IL143" s="7">
        <f t="shared" ca="1" si="806"/>
        <v>0.41229658259302793</v>
      </c>
      <c r="IM143" s="7">
        <f t="shared" ca="1" si="807"/>
        <v>1</v>
      </c>
      <c r="IN143" s="7" t="str">
        <f t="shared" ca="1" si="808"/>
        <v>2</v>
      </c>
      <c r="IO143" s="7">
        <f ca="1">IFERROR(IF(IO142+IN143&gt;IP$4,IO142,IO142+IN143),"")</f>
        <v>60</v>
      </c>
      <c r="IP143" s="7">
        <f t="shared" ca="1" si="927"/>
        <v>0</v>
      </c>
      <c r="IQ143" s="7">
        <f t="shared" ca="1" si="809"/>
        <v>0.68011431202511896</v>
      </c>
      <c r="IR143" s="7">
        <f t="shared" ca="1" si="810"/>
        <v>8.9116457205650312E-2</v>
      </c>
      <c r="IS143" s="7">
        <f t="shared" ca="1" si="811"/>
        <v>1</v>
      </c>
      <c r="IT143" s="7" t="str">
        <f t="shared" ca="1" si="812"/>
        <v>2</v>
      </c>
      <c r="IU143" s="7">
        <f ca="1">IFERROR(IF(IU142+IT143&gt;IV$4,IU142,IU142+IT143),"")</f>
        <v>60</v>
      </c>
      <c r="IV143" s="7">
        <f t="shared" ca="1" si="928"/>
        <v>0</v>
      </c>
      <c r="IW143" s="7">
        <f t="shared" ca="1" si="813"/>
        <v>0.87813629758897749</v>
      </c>
      <c r="IX143" s="7">
        <f t="shared" ca="1" si="814"/>
        <v>-0.10890552835820821</v>
      </c>
      <c r="IY143" s="7">
        <f t="shared" ca="1" si="815"/>
        <v>0</v>
      </c>
      <c r="IZ143" s="7">
        <f t="shared" ca="1" si="816"/>
        <v>0</v>
      </c>
      <c r="JA143" s="7">
        <f ca="1">IFERROR(IF(JA142+IZ143&gt;JB$4,JA142,JA142+IZ143),"")</f>
        <v>60</v>
      </c>
      <c r="JB143" s="7">
        <f t="shared" ca="1" si="929"/>
        <v>0</v>
      </c>
      <c r="JC143" s="7">
        <f t="shared" ca="1" si="817"/>
        <v>0.4208967672795827</v>
      </c>
      <c r="JD143" s="7">
        <f t="shared" ca="1" si="818"/>
        <v>0.34833400195118658</v>
      </c>
      <c r="JE143" s="7">
        <f t="shared" ca="1" si="819"/>
        <v>1</v>
      </c>
      <c r="JF143" s="7" t="str">
        <f t="shared" ca="1" si="820"/>
        <v>2</v>
      </c>
      <c r="JG143" s="7">
        <f ca="1">IFERROR(IF(JG142+JF143&gt;JH$4,JG142,JG142+JF143),"")</f>
        <v>60</v>
      </c>
      <c r="JH143" s="7">
        <f t="shared" ca="1" si="930"/>
        <v>0</v>
      </c>
      <c r="JI143" s="7">
        <f t="shared" ca="1" si="821"/>
        <v>0.78597131349882299</v>
      </c>
      <c r="JJ143" s="7">
        <f t="shared" ca="1" si="822"/>
        <v>-1.6740544268053714E-2</v>
      </c>
      <c r="JK143" s="7">
        <f t="shared" ca="1" si="823"/>
        <v>0</v>
      </c>
      <c r="JL143" s="7">
        <f t="shared" ca="1" si="824"/>
        <v>0</v>
      </c>
      <c r="JM143" s="7">
        <f ca="1">IFERROR(IF(JM142+JL143&gt;JN$4,JM142,JM142+JL143),"")</f>
        <v>60</v>
      </c>
      <c r="JN143" s="7">
        <f t="shared" ca="1" si="931"/>
        <v>0</v>
      </c>
      <c r="JO143" s="7">
        <f t="shared" ca="1" si="825"/>
        <v>4.6403979767461467E-2</v>
      </c>
      <c r="JP143" s="7">
        <f t="shared" ca="1" si="826"/>
        <v>0.72282678946330781</v>
      </c>
      <c r="JQ143" s="7">
        <f t="shared" ca="1" si="827"/>
        <v>1</v>
      </c>
      <c r="JR143" s="7" t="str">
        <f t="shared" ca="1" si="828"/>
        <v>2</v>
      </c>
      <c r="JS143" s="7">
        <f ca="1">IFERROR(IF(JS142+JR143&gt;JT$4,JS142,JS142+JR143),"")</f>
        <v>60</v>
      </c>
      <c r="JT143" s="7">
        <f t="shared" ca="1" si="932"/>
        <v>0</v>
      </c>
      <c r="JU143" s="7">
        <f t="shared" ca="1" si="829"/>
        <v>0.87260685878728883</v>
      </c>
      <c r="JV143" s="7">
        <f t="shared" ca="1" si="830"/>
        <v>-0.10337608955651956</v>
      </c>
      <c r="JW143" s="7">
        <f t="shared" ca="1" si="831"/>
        <v>0</v>
      </c>
      <c r="JX143" s="7">
        <f t="shared" ca="1" si="832"/>
        <v>0</v>
      </c>
      <c r="JY143" s="7">
        <f ca="1">IFERROR(IF(JY142+JX143&gt;JZ$4,JY142,JY142+JX143),"")</f>
        <v>60</v>
      </c>
      <c r="JZ143" s="7">
        <f t="shared" ca="1" si="933"/>
        <v>0</v>
      </c>
      <c r="KA143" s="7">
        <f t="shared" ca="1" si="833"/>
        <v>0.15398843295749698</v>
      </c>
      <c r="KB143" s="7">
        <f t="shared" ca="1" si="834"/>
        <v>0.61524233627327229</v>
      </c>
      <c r="KC143" s="7">
        <f t="shared" ca="1" si="835"/>
        <v>1</v>
      </c>
      <c r="KD143" s="7" t="str">
        <f t="shared" ca="1" si="836"/>
        <v>2</v>
      </c>
      <c r="KE143" s="7">
        <f ca="1">IFERROR(IF(KE142+KD143&gt;KF$4,KE142,KE142+KD143),"")</f>
        <v>60</v>
      </c>
      <c r="KF143" s="7">
        <f t="shared" ca="1" si="934"/>
        <v>0</v>
      </c>
      <c r="KG143" s="7">
        <f t="shared" ca="1" si="837"/>
        <v>6.8606777565127786E-3</v>
      </c>
      <c r="KH143" s="7">
        <f t="shared" ca="1" si="838"/>
        <v>0.76237009147425649</v>
      </c>
      <c r="KI143" s="7">
        <f t="shared" ca="1" si="839"/>
        <v>1</v>
      </c>
      <c r="KJ143" s="7" t="str">
        <f t="shared" ca="1" si="840"/>
        <v>2</v>
      </c>
      <c r="KK143" s="7">
        <f ca="1">IFERROR(IF(KK142+KJ143&gt;KL$4,KK142,KK142+KJ143),"")</f>
        <v>60</v>
      </c>
      <c r="KL143" s="7">
        <f t="shared" ca="1" si="935"/>
        <v>0</v>
      </c>
      <c r="KM143" s="7">
        <f t="shared" ca="1" si="841"/>
        <v>0.29887241708711443</v>
      </c>
      <c r="KN143" s="7">
        <f t="shared" ca="1" si="842"/>
        <v>0.47035835214365485</v>
      </c>
      <c r="KO143" s="7">
        <f t="shared" ca="1" si="843"/>
        <v>1</v>
      </c>
      <c r="KP143" s="7" t="str">
        <f t="shared" ca="1" si="844"/>
        <v>2</v>
      </c>
      <c r="KQ143" s="7">
        <f ca="1">IFERROR(IF(KQ142+KP143&gt;KR$4,KQ142,KQ142+KP143),"")</f>
        <v>60</v>
      </c>
      <c r="KR143" s="7">
        <f t="shared" ca="1" si="936"/>
        <v>0</v>
      </c>
      <c r="KS143" s="7">
        <f t="shared" ca="1" si="845"/>
        <v>0.27563855094227852</v>
      </c>
      <c r="KT143" s="7">
        <f t="shared" ca="1" si="846"/>
        <v>0.49359221828849076</v>
      </c>
      <c r="KU143" s="7">
        <f t="shared" ca="1" si="847"/>
        <v>1</v>
      </c>
      <c r="KV143" s="7" t="str">
        <f t="shared" ca="1" si="848"/>
        <v>2</v>
      </c>
      <c r="KW143" s="7">
        <f ca="1">IFERROR(IF(KW142+KV143&gt;KX$4,KW142,KW142+KV143),"")</f>
        <v>60</v>
      </c>
      <c r="KX143" s="7">
        <f t="shared" ca="1" si="937"/>
        <v>0</v>
      </c>
      <c r="KY143" s="7">
        <f t="shared" ca="1" si="849"/>
        <v>4.8708271541945902E-2</v>
      </c>
      <c r="KZ143" s="7">
        <f t="shared" ca="1" si="850"/>
        <v>0.72052249768882337</v>
      </c>
      <c r="LA143" s="7">
        <f t="shared" ca="1" si="851"/>
        <v>1</v>
      </c>
      <c r="LB143" s="7" t="str">
        <f t="shared" ca="1" si="852"/>
        <v>2</v>
      </c>
      <c r="LC143" s="7">
        <f ca="1">IFERROR(IF(LC142+LB143&gt;LD$4,LC142,LC142+LB143),"")</f>
        <v>60</v>
      </c>
      <c r="LD143" s="7">
        <f t="shared" ca="1" si="938"/>
        <v>0</v>
      </c>
      <c r="LE143" s="7">
        <f t="shared" ca="1" si="853"/>
        <v>0.82554436663295139</v>
      </c>
      <c r="LF143" s="7">
        <f t="shared" ca="1" si="854"/>
        <v>-5.6313597402182114E-2</v>
      </c>
      <c r="LG143" s="7">
        <f t="shared" ca="1" si="855"/>
        <v>0</v>
      </c>
      <c r="LH143" s="7">
        <f t="shared" ca="1" si="856"/>
        <v>0</v>
      </c>
      <c r="LI143" s="7">
        <f ca="1">IFERROR(IF(LI142+LH143&gt;LJ$4,LI142,LI142+LH143),"")</f>
        <v>60</v>
      </c>
      <c r="LJ143" s="7">
        <f t="shared" ca="1" si="939"/>
        <v>0</v>
      </c>
      <c r="LK143" s="7">
        <f t="shared" ca="1" si="857"/>
        <v>0.29911850780894134</v>
      </c>
      <c r="LL143" s="7">
        <f t="shared" ca="1" si="858"/>
        <v>0.47011226142182794</v>
      </c>
      <c r="LM143" s="7">
        <f t="shared" ca="1" si="859"/>
        <v>1</v>
      </c>
      <c r="LN143" s="7" t="str">
        <f t="shared" ca="1" si="860"/>
        <v>2</v>
      </c>
      <c r="LO143" s="7">
        <f ca="1">IFERROR(IF(LO142+LN143&gt;LP$4,LO142,LO142+LN143),"")</f>
        <v>60</v>
      </c>
      <c r="LP143" s="7">
        <f t="shared" ca="1" si="940"/>
        <v>0</v>
      </c>
      <c r="LQ143" s="7">
        <f t="shared" ca="1" si="861"/>
        <v>0.96835631055055194</v>
      </c>
      <c r="LR143" s="7">
        <f t="shared" ca="1" si="862"/>
        <v>-0.19912554131978266</v>
      </c>
      <c r="LS143" s="7">
        <f t="shared" ca="1" si="863"/>
        <v>0</v>
      </c>
      <c r="LT143" s="7">
        <f t="shared" ca="1" si="864"/>
        <v>0</v>
      </c>
      <c r="LU143" s="7">
        <f ca="1">IFERROR(IF(LU142+LT143&gt;LV$4,LU142,LU142+LT143),"")</f>
        <v>60</v>
      </c>
      <c r="LV143" s="7">
        <f t="shared" ca="1" si="941"/>
        <v>0</v>
      </c>
      <c r="LW143" s="7">
        <f t="shared" ca="1" si="865"/>
        <v>0.74067764631072386</v>
      </c>
      <c r="LX143" s="7">
        <f t="shared" ca="1" si="866"/>
        <v>2.8553122920045415E-2</v>
      </c>
      <c r="LY143" s="7">
        <f t="shared" ca="1" si="867"/>
        <v>1</v>
      </c>
      <c r="LZ143" s="7" t="str">
        <f t="shared" ca="1" si="868"/>
        <v>2</v>
      </c>
      <c r="MA143" s="7">
        <f ca="1">IFERROR(IF(MA142+LZ143&gt;MB$4,MA142,MA142+LZ143),"")</f>
        <v>60</v>
      </c>
      <c r="MB143" s="7">
        <f t="shared" ca="1" si="942"/>
        <v>0</v>
      </c>
      <c r="MC143" s="7">
        <f t="shared" ca="1" si="869"/>
        <v>0.75405928568411285</v>
      </c>
      <c r="MD143" s="7">
        <f t="shared" ca="1" si="870"/>
        <v>1.5171483546656428E-2</v>
      </c>
      <c r="ME143" s="7">
        <f t="shared" ca="1" si="871"/>
        <v>1</v>
      </c>
      <c r="MF143" s="7" t="str">
        <f t="shared" ca="1" si="872"/>
        <v>2</v>
      </c>
      <c r="MG143" s="7">
        <f ca="1">IFERROR(IF(MG142+MF143&gt;MH$4,MG142,MG142+MF143),"")</f>
        <v>60</v>
      </c>
      <c r="MH143" s="7">
        <f t="shared" ca="1" si="943"/>
        <v>0</v>
      </c>
      <c r="MI143" s="7">
        <f t="shared" ca="1" si="873"/>
        <v>0.58528807688581763</v>
      </c>
      <c r="MJ143" s="7">
        <f t="shared" ca="1" si="874"/>
        <v>0.18394269234495164</v>
      </c>
      <c r="MK143" s="7">
        <f t="shared" ca="1" si="875"/>
        <v>1</v>
      </c>
      <c r="ML143" s="7" t="str">
        <f t="shared" ca="1" si="876"/>
        <v>2</v>
      </c>
      <c r="MM143" s="7">
        <f ca="1">IFERROR(IF(MM142+ML143&gt;MN$4,MM142,MM142+ML143),"")</f>
        <v>60</v>
      </c>
      <c r="MN143" s="7">
        <f t="shared" ca="1" si="944"/>
        <v>0</v>
      </c>
      <c r="MO143" s="7">
        <f t="shared" ca="1" si="877"/>
        <v>0.31345490530641096</v>
      </c>
      <c r="MP143" s="7">
        <f t="shared" ca="1" si="878"/>
        <v>0.45577586392435832</v>
      </c>
      <c r="MQ143" s="7">
        <f t="shared" ca="1" si="879"/>
        <v>1</v>
      </c>
      <c r="MR143" s="7" t="str">
        <f t="shared" ca="1" si="880"/>
        <v>2</v>
      </c>
      <c r="MS143" s="7">
        <f ca="1">IFERROR(IF(MS142+MR143&gt;MT$4,MS142,MS142+MR143),"")</f>
        <v>60</v>
      </c>
      <c r="MT143" s="7">
        <f t="shared" ca="1" si="945"/>
        <v>0</v>
      </c>
      <c r="MU143" s="7">
        <f t="shared" ca="1" si="881"/>
        <v>0.21273982204769915</v>
      </c>
      <c r="MV143" s="7">
        <f t="shared" ca="1" si="882"/>
        <v>0.55649094718307013</v>
      </c>
      <c r="MW143" s="7">
        <f t="shared" ca="1" si="883"/>
        <v>1</v>
      </c>
      <c r="MX143" s="7" t="str">
        <f t="shared" ca="1" si="884"/>
        <v>2</v>
      </c>
      <c r="MY143" s="7">
        <f ca="1">IFERROR(IF(MY142+MX143&gt;MZ$4,MY142,MY142+MX143),"")</f>
        <v>60</v>
      </c>
      <c r="MZ143" s="7">
        <f t="shared" ca="1" si="946"/>
        <v>0</v>
      </c>
      <c r="NA143" s="7">
        <f t="shared" ca="1" si="885"/>
        <v>0.5385253593465813</v>
      </c>
      <c r="NB143" s="7">
        <f t="shared" ca="1" si="886"/>
        <v>0.23070540988418797</v>
      </c>
      <c r="NC143" s="7">
        <f t="shared" ca="1" si="887"/>
        <v>1</v>
      </c>
      <c r="ND143" s="7" t="str">
        <f t="shared" ca="1" si="888"/>
        <v>2</v>
      </c>
      <c r="NE143" s="7">
        <f ca="1">IFERROR(IF(NE142+ND143&gt;NF$4,NE142,NE142+ND143),"")</f>
        <v>60</v>
      </c>
      <c r="NF143" s="7">
        <f t="shared" ca="1" si="947"/>
        <v>0</v>
      </c>
      <c r="NG143" s="7">
        <f t="shared" ca="1" si="889"/>
        <v>0.47934739402598336</v>
      </c>
      <c r="NH143" s="7">
        <f t="shared" ca="1" si="890"/>
        <v>0.28988337520478591</v>
      </c>
      <c r="NI143" s="7">
        <f t="shared" ca="1" si="891"/>
        <v>1</v>
      </c>
      <c r="NJ143" s="7" t="str">
        <f t="shared" ca="1" si="892"/>
        <v>2</v>
      </c>
      <c r="NK143" s="7">
        <f ca="1">IFERROR(IF(NK142+NJ143&gt;NL$4,NK142,NK142+NJ143),"")</f>
        <v>60</v>
      </c>
      <c r="NL143" s="7">
        <f t="shared" ca="1" si="948"/>
        <v>0</v>
      </c>
      <c r="NM143" s="7">
        <f t="shared" ca="1" si="893"/>
        <v>0.92157093627250453</v>
      </c>
      <c r="NN143" s="7">
        <f t="shared" ca="1" si="894"/>
        <v>-0.15234016704173525</v>
      </c>
      <c r="NO143" s="7">
        <f t="shared" ca="1" si="895"/>
        <v>0</v>
      </c>
      <c r="NP143" s="7">
        <f t="shared" ca="1" si="896"/>
        <v>0</v>
      </c>
      <c r="NQ143" s="7">
        <f ca="1">IFERROR(IF(NQ142+NP143&gt;NR$4,NQ142,NQ142+NP143),"")</f>
        <v>60</v>
      </c>
      <c r="NR143" s="7">
        <f t="shared" ca="1" si="949"/>
        <v>0</v>
      </c>
      <c r="NT143">
        <v>141</v>
      </c>
      <c r="NU143" s="7" t="s">
        <v>19</v>
      </c>
      <c r="NV143" s="7" t="str">
        <f t="shared" ca="1" si="653"/>
        <v/>
      </c>
      <c r="NW143" s="7" t="str">
        <f t="shared" ca="1" si="647"/>
        <v/>
      </c>
      <c r="NX143" t="str">
        <f ca="1">IFERROR(VLOOKUP(NT143,$K$3:$AK$568,8,FALSE),"")</f>
        <v/>
      </c>
      <c r="NY143" t="str">
        <f ca="1">IFERROR(VLOOKUP(NT143,$K$3:$AK$568,9,FALSE),"")</f>
        <v/>
      </c>
      <c r="NZ143" s="7" t="str">
        <f ca="1">IFERROR(VLOOKUP(NT143,$K$3:$AK$568,27,FALSE),"")</f>
        <v/>
      </c>
      <c r="OB143">
        <v>141</v>
      </c>
      <c r="OC143" s="7" t="s">
        <v>19</v>
      </c>
      <c r="OD143" t="e">
        <f t="shared" ca="1" si="654"/>
        <v>#N/A</v>
      </c>
      <c r="OE143" s="7" t="str">
        <f t="shared" ca="1" si="655"/>
        <v/>
      </c>
      <c r="OF143" s="7" t="str">
        <f t="shared" ca="1" si="656"/>
        <v/>
      </c>
      <c r="OG143" t="str">
        <f t="shared" ca="1" si="657"/>
        <v/>
      </c>
      <c r="OI143">
        <v>141</v>
      </c>
      <c r="OJ143" s="7" t="s">
        <v>19</v>
      </c>
      <c r="OK143" s="7" t="str">
        <f t="shared" ca="1" si="658"/>
        <v/>
      </c>
      <c r="OL143" s="7" t="str">
        <f t="shared" ca="1" si="659"/>
        <v/>
      </c>
      <c r="OM143" t="str">
        <f ca="1">IFERROR(VLOOKUP(OI143,$L$3:$AK$568,7,FALSE),"")</f>
        <v/>
      </c>
      <c r="ON143" t="str">
        <f ca="1">IFERROR(VLOOKUP(OI143,$L$3:$AK$568,8,FALSE),"")</f>
        <v/>
      </c>
      <c r="OO143" s="7" t="str">
        <f ca="1">IFERROR(VLOOKUP(OI143,$L$3:$AK$568,26,FALSE),"")</f>
        <v/>
      </c>
      <c r="OQ143">
        <v>141</v>
      </c>
      <c r="OR143" s="7" t="s">
        <v>19</v>
      </c>
      <c r="OS143" t="e">
        <f t="shared" ca="1" si="660"/>
        <v>#N/A</v>
      </c>
      <c r="OT143" s="7" t="str">
        <f t="shared" ca="1" si="661"/>
        <v/>
      </c>
      <c r="OU143" s="7" t="str">
        <f t="shared" ca="1" si="662"/>
        <v/>
      </c>
      <c r="OV143" t="str">
        <f t="shared" ca="1" si="663"/>
        <v/>
      </c>
      <c r="OX143">
        <v>141</v>
      </c>
      <c r="OY143" s="7" t="s">
        <v>19</v>
      </c>
      <c r="OZ143" s="7" t="str">
        <f t="shared" ca="1" si="664"/>
        <v/>
      </c>
      <c r="PA143" s="7" t="str">
        <f t="shared" ca="1" si="665"/>
        <v/>
      </c>
      <c r="PB143" t="str">
        <f ca="1">IFERROR(VLOOKUP(OX143,$M$3:$AK$568,6,FALSE),"")</f>
        <v/>
      </c>
      <c r="PC143" t="str">
        <f ca="1">IFERROR(VLOOKUP(OX143,$M$3:$AK$568,7,FALSE),"")</f>
        <v/>
      </c>
      <c r="PD143" s="7" t="str">
        <f ca="1">IFERROR(VLOOKUP(OX143,$M$3:$AK$568,25,FALSE),"")</f>
        <v/>
      </c>
      <c r="PF143">
        <v>141</v>
      </c>
      <c r="PG143" s="7" t="s">
        <v>19</v>
      </c>
      <c r="PH143" t="e">
        <f t="shared" ca="1" si="666"/>
        <v>#N/A</v>
      </c>
      <c r="PI143" s="7" t="str">
        <f t="shared" ca="1" si="667"/>
        <v/>
      </c>
      <c r="PJ143" s="7" t="str">
        <f t="shared" ca="1" si="668"/>
        <v/>
      </c>
      <c r="PK143" t="str">
        <f t="shared" ca="1" si="669"/>
        <v/>
      </c>
      <c r="PM143">
        <v>141</v>
      </c>
      <c r="PN143" s="7" t="s">
        <v>19</v>
      </c>
      <c r="PO143" s="202" t="str">
        <f t="shared" ca="1" si="670"/>
        <v/>
      </c>
      <c r="PP143" s="7" t="str">
        <f t="shared" ca="1" si="671"/>
        <v/>
      </c>
      <c r="PQ143" t="str">
        <f ca="1">IFERROR(VLOOKUP(PM143,$G$325:$R$409,12,FALSE),"")</f>
        <v/>
      </c>
      <c r="PR143" t="e">
        <f ca="1">VLOOKUP(PM143,$G$324:$Q$409,11,FALSE)</f>
        <v>#N/A</v>
      </c>
      <c r="PS143" s="7" t="str">
        <f ca="1">VLOOKUP(PQ143,$R$325:$Y$409,8,FALSE)</f>
        <v>- -</v>
      </c>
      <c r="PT143" s="7">
        <f ca="1">ReSt</f>
        <v>-4</v>
      </c>
      <c r="PU143" s="7" t="e">
        <f t="shared" ca="1" si="672"/>
        <v>#N/A</v>
      </c>
      <c r="PV143" s="7" t="e">
        <f t="shared" ca="1" si="673"/>
        <v>#N/A</v>
      </c>
      <c r="PW143" s="7" t="str">
        <f ca="1">VLOOKUP(PQ143,$R$325:$AK$409,8,FALSE)</f>
        <v>- -</v>
      </c>
      <c r="PX143" s="7"/>
      <c r="PY143">
        <v>141</v>
      </c>
      <c r="PZ143" s="7" t="s">
        <v>19</v>
      </c>
      <c r="QA143" t="str">
        <f t="shared" ca="1" si="674"/>
        <v/>
      </c>
      <c r="QB143" s="7" t="str">
        <f t="shared" ca="1" si="675"/>
        <v/>
      </c>
      <c r="QC143" s="7" t="str">
        <f t="shared" ca="1" si="676"/>
        <v/>
      </c>
      <c r="QD143" t="str">
        <f t="shared" ca="1" si="677"/>
        <v/>
      </c>
      <c r="QF143">
        <v>141</v>
      </c>
      <c r="QG143" s="7" t="s">
        <v>19</v>
      </c>
      <c r="QH143" s="7" t="str">
        <f t="shared" ca="1" si="678"/>
        <v/>
      </c>
      <c r="QI143" s="7" t="e">
        <f t="shared" ca="1" si="679"/>
        <v>#VALUE!</v>
      </c>
      <c r="QJ143" t="e">
        <f t="shared" ca="1" si="680"/>
        <v>#N/A</v>
      </c>
      <c r="QK143" s="7" t="e">
        <f t="shared" ca="1" si="681"/>
        <v>#N/A</v>
      </c>
      <c r="QM143">
        <v>141</v>
      </c>
      <c r="QN143" s="7" t="s">
        <v>19</v>
      </c>
      <c r="QO143" t="str">
        <f t="shared" ca="1" si="682"/>
        <v/>
      </c>
      <c r="QP143" s="7" t="str">
        <f t="shared" ca="1" si="683"/>
        <v/>
      </c>
      <c r="QQ143" t="str">
        <f t="shared" ca="1" si="684"/>
        <v/>
      </c>
    </row>
    <row r="144" spans="1:459" x14ac:dyDescent="0.25">
      <c r="A144" s="240" t="str">
        <f>IF('Character Sheet'!$B$4="Creature","N","Y")</f>
        <v>Y</v>
      </c>
      <c r="C144" s="75"/>
      <c r="D144" s="76"/>
      <c r="F144" s="75"/>
      <c r="G144" s="76"/>
      <c r="I144" s="75"/>
      <c r="J144" s="85"/>
      <c r="K144" s="85">
        <f t="shared" ca="1" si="648"/>
        <v>4</v>
      </c>
      <c r="L144" s="85">
        <f t="shared" ref="L144:L207" ca="1" si="951">IF(Y144="- -",L143,IF(I144="*",L143,IF(K144&gt;K143,L143,IF(Y144=0,L143,IF((Y144/$L$1)&gt;0.3,L143+1,L143)))))</f>
        <v>0</v>
      </c>
      <c r="M144" s="70">
        <f t="shared" ca="1" si="643"/>
        <v>6</v>
      </c>
      <c r="O144" s="222">
        <f t="shared" ca="1" si="649"/>
        <v>114</v>
      </c>
      <c r="Q144" s="7" t="str">
        <f t="shared" si="685"/>
        <v>Industrial Chemical Engineering</v>
      </c>
      <c r="R144" s="9" t="s">
        <v>1430</v>
      </c>
      <c r="S144" s="9" t="s">
        <v>1923</v>
      </c>
      <c r="T144" s="61" t="str">
        <f>SUBSTITUTE(IFERROR(IFERROR(VLOOKUP(R144,'[1]Skill Statistics'!$A$3:$C$513,2,FALSE),VLOOKUP(Q144,'[1]Skill Statistics'!$A$3:$C$513,2,FALSE)),T143),"R*","ReSt")</f>
        <v>Me/Re</v>
      </c>
      <c r="U144" s="61" t="str">
        <f>IFERROR(IFERROR(VLOOKUP(R144,'[1]Skill Statistics'!$A$3:$C$513,3,FALSE),VLOOKUP(Q144,'[1]Skill Statistics'!$A$3:$C$513,3,FALSE)),U143)</f>
        <v>In</v>
      </c>
      <c r="V144" s="61" t="str">
        <f>IF(ISNUMBER(SEARCH("Category",R144)),"- -",IFERROR(IFERROR(VLOOKUP(Q144,[1]Professions!$A$4:$AM$288,MATCH(Profession,[1]Professions!$A$1:$AM$1,0),FALSE),VLOOKUP(Q144,Calculations!$B$91:$I$95,8,FALSE)),"- -"))</f>
        <v>5 / 7</v>
      </c>
      <c r="W144" s="60">
        <f t="shared" si="650"/>
        <v>0</v>
      </c>
      <c r="X144" s="7">
        <f ca="1">IFERROR(VLOOKUP(R144,$BS$6:$NR$519,MATCH(ActualLevel,$BS$3:$NR$3,0),FALSE),"- -")</f>
        <v>0</v>
      </c>
      <c r="Y144" s="7">
        <f t="shared" ca="1" si="640"/>
        <v>0</v>
      </c>
      <c r="Z144" s="7">
        <f ca="1">IFERROR(VLOOKUP(Y144,Charts!$BQ$2:$BR$52,2,FALSE),"- -")</f>
        <v>-25</v>
      </c>
      <c r="AA144" s="7">
        <f t="shared" ca="1" si="686"/>
        <v>5</v>
      </c>
      <c r="AB144" s="7">
        <f t="shared" ref="AB144:AB207" ca="1" si="952">IF(Y144="- -","- -",IF(AZ144="x",MIN(30,Y144),0))</f>
        <v>0</v>
      </c>
      <c r="AC144" s="7"/>
      <c r="AD144" s="7"/>
      <c r="AE144" s="7"/>
      <c r="AF144" s="7"/>
      <c r="AG144" s="7"/>
      <c r="AH144" s="43"/>
      <c r="AI144" s="7"/>
      <c r="AJ144" s="7"/>
      <c r="AK144" s="7">
        <f t="shared" ca="1" si="687"/>
        <v>-20</v>
      </c>
      <c r="AL144" s="7"/>
      <c r="AM144" s="69">
        <f>IFERROR(VLOOKUP(R144,'[1]Skill Statistics'!$A$3:$AN$513,MATCH(Profession,'[1]Skill Statistics'!$A$2:$AN$2,0),FALSE),0)</f>
        <v>0</v>
      </c>
      <c r="AN144" s="85">
        <f>IFERROR(VLOOKUP(Q144,'[1]Skill Statistics'!$A$3:$BK$513,MATCH(Archetype,'[1]Skill Statistics'!$A$2:$BK$2,0),FALSE),0)</f>
        <v>0</v>
      </c>
      <c r="AO144" s="85">
        <f>IFERROR(VLOOKUP(Q144,'[1]Skill Statistics'!$A$3:$BB$513,MATCH(Race,'[1]Skill Statistics'!$A$2:$BB$2,0),FALSE),0)</f>
        <v>0</v>
      </c>
      <c r="AP144" s="85">
        <f t="shared" ca="1" si="651"/>
        <v>0.5</v>
      </c>
      <c r="AQ144" s="70"/>
      <c r="AS144" s="69">
        <f>IFERROR(VLOOKUP(Q144,'[1]Professional Skills'!$A$4:$AM$288,MATCH(Profession,'[1]Professional Skills'!$A$3:$AM$3,0),FALSE),"- -")</f>
        <v>0</v>
      </c>
      <c r="AU144" s="7">
        <f t="shared" si="636"/>
        <v>0</v>
      </c>
      <c r="AV144" s="7">
        <f t="shared" ref="AV144:AV207" ca="1" si="953">IF(AU144="x",RAND(),0)</f>
        <v>0</v>
      </c>
      <c r="AW144" t="str">
        <f t="shared" si="690"/>
        <v/>
      </c>
      <c r="AX144" t="str">
        <f>IFERROR(_xlfn.RANK.EQ(AW144,$AW$5:$AW$568),"")</f>
        <v/>
      </c>
      <c r="AY144">
        <f t="shared" si="645"/>
        <v>0</v>
      </c>
      <c r="AZ144" s="70" t="str">
        <f t="shared" si="688"/>
        <v/>
      </c>
      <c r="BB144" s="69">
        <f>IFERROR(IF(Q144="Language",VLOOKUP(R144,[1]Cultures!$B$4:$N$218,MATCH(Culture,[1]Cultures!$B$3:$N$3,0),FALSE),VLOOKUP(Q144,[1]Cultures!$B$4:$O$212,MATCH(Culture,[1]Cultures!$B$3:$O$3,0),FALSE)),"- -")</f>
        <v>0</v>
      </c>
      <c r="BD144">
        <f t="shared" ca="1" si="950"/>
        <v>0</v>
      </c>
      <c r="BE144" t="str">
        <f t="shared" si="897"/>
        <v/>
      </c>
      <c r="BI144" s="7">
        <f t="shared" si="689"/>
        <v>0</v>
      </c>
      <c r="BK144" s="7"/>
      <c r="BL144" s="70">
        <f t="shared" si="646"/>
        <v>0</v>
      </c>
      <c r="BN144" s="69">
        <f>IFERROR(VLOOKUP(V144,Charts!$BT$2:$BV$14,3,FALSE),"- -")</f>
        <v>0.46153846153846156</v>
      </c>
      <c r="BO144" s="85">
        <f t="shared" ca="1" si="652"/>
        <v>1.9524921653031524</v>
      </c>
      <c r="BP144" s="70">
        <f t="shared" ca="1" si="898"/>
        <v>114</v>
      </c>
      <c r="BR144" s="7">
        <v>139</v>
      </c>
      <c r="BS144" s="9" t="str">
        <f ca="1">VLOOKUP(BR144,$O$3:$R$568,4,FALSE)</f>
        <v>Finance</v>
      </c>
      <c r="BT144" s="7" t="str">
        <f ca="1">VLOOKUP(BS144,$R$3:$V$568,5,FALSE)</f>
        <v>5 / 7</v>
      </c>
      <c r="BU144" s="7">
        <f ca="1">VLOOKUP(BT144,Charts!$BT$2:$BV$14,3,FALSE)</f>
        <v>0.46153846153846156</v>
      </c>
      <c r="BV144" s="7" t="str">
        <f t="shared" ca="1" si="691"/>
        <v>5</v>
      </c>
      <c r="BW144" s="7" t="str">
        <f t="shared" ca="1" si="692"/>
        <v>7</v>
      </c>
      <c r="BY144" s="7">
        <f t="shared" ca="1" si="693"/>
        <v>0.10417394971970018</v>
      </c>
      <c r="BZ144" s="7">
        <f t="shared" ca="1" si="694"/>
        <v>0.35736451181876139</v>
      </c>
      <c r="CA144" s="7">
        <f t="shared" ca="1" si="695"/>
        <v>1</v>
      </c>
      <c r="CB144" s="7" t="str">
        <f t="shared" ca="1" si="696"/>
        <v>5</v>
      </c>
      <c r="CC144" s="7">
        <f ca="1">IFERROR(IF(CC143+CB144&gt;CD$4,CC143,CC143+CB144),"")</f>
        <v>38</v>
      </c>
      <c r="CD144" s="7">
        <f t="shared" ca="1" si="899"/>
        <v>0</v>
      </c>
      <c r="CE144" s="7">
        <f t="shared" ca="1" si="697"/>
        <v>0.30776817121955002</v>
      </c>
      <c r="CF144" s="7">
        <f t="shared" ca="1" si="698"/>
        <v>0.15377029031891154</v>
      </c>
      <c r="CG144" s="7">
        <f t="shared" ca="1" si="699"/>
        <v>1</v>
      </c>
      <c r="CH144" s="7" t="str">
        <f t="shared" ca="1" si="700"/>
        <v>5</v>
      </c>
      <c r="CI144" s="7">
        <f ca="1">IFERROR(IF(CI143+CH144&gt;CJ$4,CI143,CI143+CH144),"")</f>
        <v>60</v>
      </c>
      <c r="CJ144" s="7">
        <f t="shared" ca="1" si="900"/>
        <v>0</v>
      </c>
      <c r="CK144" s="7">
        <f t="shared" ca="1" si="701"/>
        <v>0.68793727802192906</v>
      </c>
      <c r="CL144" s="7">
        <f t="shared" ca="1" si="702"/>
        <v>-0.22639881648346749</v>
      </c>
      <c r="CM144" s="7">
        <f t="shared" ca="1" si="703"/>
        <v>0</v>
      </c>
      <c r="CN144" s="7">
        <f t="shared" ca="1" si="704"/>
        <v>0</v>
      </c>
      <c r="CO144" s="7">
        <f ca="1">IFERROR(IF(CO143+CN144&gt;CP$4,CO143,CO143+CN144),"")</f>
        <v>60</v>
      </c>
      <c r="CP144" s="7">
        <f t="shared" ca="1" si="901"/>
        <v>0</v>
      </c>
      <c r="CQ144" s="7">
        <f t="shared" ca="1" si="705"/>
        <v>0.77655357098117794</v>
      </c>
      <c r="CR144" s="7">
        <f t="shared" ca="1" si="706"/>
        <v>-0.31501510944271638</v>
      </c>
      <c r="CS144" s="7">
        <f t="shared" ca="1" si="707"/>
        <v>0</v>
      </c>
      <c r="CT144" s="7">
        <f t="shared" ca="1" si="708"/>
        <v>0</v>
      </c>
      <c r="CU144" s="7">
        <f ca="1">IFERROR(IF(CU143+CT144&gt;CV$4,CU143,CU143+CT144),"")</f>
        <v>60</v>
      </c>
      <c r="CV144" s="7">
        <f t="shared" ca="1" si="902"/>
        <v>0</v>
      </c>
      <c r="CW144" s="7">
        <f t="shared" ca="1" si="709"/>
        <v>0.52482088737096821</v>
      </c>
      <c r="CX144" s="7">
        <f t="shared" ca="1" si="710"/>
        <v>-6.328242583250665E-2</v>
      </c>
      <c r="CY144" s="7">
        <f t="shared" ca="1" si="711"/>
        <v>0</v>
      </c>
      <c r="CZ144" s="7">
        <f t="shared" ca="1" si="712"/>
        <v>0</v>
      </c>
      <c r="DA144" s="7">
        <f ca="1">IFERROR(IF(DA143+CZ144&gt;DB$4,DA143,DA143+CZ144),"")</f>
        <v>60</v>
      </c>
      <c r="DB144" s="7">
        <f t="shared" ca="1" si="903"/>
        <v>0</v>
      </c>
      <c r="DC144" s="7">
        <f t="shared" ca="1" si="713"/>
        <v>0.78388647492574826</v>
      </c>
      <c r="DD144" s="7">
        <f t="shared" ca="1" si="714"/>
        <v>-0.32234801338728669</v>
      </c>
      <c r="DE144" s="7">
        <f t="shared" ca="1" si="715"/>
        <v>0</v>
      </c>
      <c r="DF144" s="7">
        <f t="shared" ca="1" si="716"/>
        <v>0</v>
      </c>
      <c r="DG144" s="7">
        <f ca="1">IFERROR(IF(DG143+DF144&gt;DH$4,DG143,DG143+DF144),"")</f>
        <v>60</v>
      </c>
      <c r="DH144" s="7">
        <f t="shared" ca="1" si="904"/>
        <v>0</v>
      </c>
      <c r="DI144" s="7">
        <f t="shared" ca="1" si="717"/>
        <v>0.24472586922964423</v>
      </c>
      <c r="DJ144" s="7">
        <f t="shared" ca="1" si="718"/>
        <v>0.21681259230881733</v>
      </c>
      <c r="DK144" s="7">
        <f t="shared" ca="1" si="719"/>
        <v>1</v>
      </c>
      <c r="DL144" s="7" t="str">
        <f t="shared" ca="1" si="720"/>
        <v>5</v>
      </c>
      <c r="DM144" s="7">
        <f ca="1">IFERROR(IF(DM143+DL144&gt;DN$4,DM143,DM143+DL144),"")</f>
        <v>60</v>
      </c>
      <c r="DN144" s="7">
        <f t="shared" ca="1" si="905"/>
        <v>0</v>
      </c>
      <c r="DO144" s="7">
        <f t="shared" ca="1" si="721"/>
        <v>0.37674680205747835</v>
      </c>
      <c r="DP144" s="7">
        <f t="shared" ca="1" si="722"/>
        <v>8.4791659480983217E-2</v>
      </c>
      <c r="DQ144" s="7">
        <f t="shared" ca="1" si="723"/>
        <v>1</v>
      </c>
      <c r="DR144" s="7" t="str">
        <f t="shared" ca="1" si="724"/>
        <v>5</v>
      </c>
      <c r="DS144" s="7">
        <f ca="1">IFERROR(IF(DS143+DR144&gt;DT$4,DS143,DS143+DR144),"")</f>
        <v>60</v>
      </c>
      <c r="DT144" s="7">
        <f t="shared" ca="1" si="906"/>
        <v>0</v>
      </c>
      <c r="DU144" s="7">
        <f t="shared" ca="1" si="725"/>
        <v>0.4412488380842241</v>
      </c>
      <c r="DV144" s="7">
        <f t="shared" ca="1" si="726"/>
        <v>2.028962345423746E-2</v>
      </c>
      <c r="DW144" s="7">
        <f t="shared" ca="1" si="727"/>
        <v>1</v>
      </c>
      <c r="DX144" s="7" t="str">
        <f t="shared" ca="1" si="728"/>
        <v>5</v>
      </c>
      <c r="DY144" s="7">
        <f ca="1">IFERROR(IF(DY143+DX144&gt;DZ$4,DY143,DY143+DX144),"")</f>
        <v>60</v>
      </c>
      <c r="DZ144" s="7">
        <f t="shared" ca="1" si="907"/>
        <v>0</v>
      </c>
      <c r="EA144" s="7">
        <f t="shared" ca="1" si="729"/>
        <v>0.90017821410364274</v>
      </c>
      <c r="EB144" s="7">
        <f t="shared" ca="1" si="730"/>
        <v>-0.43863975256518117</v>
      </c>
      <c r="EC144" s="7">
        <f t="shared" ca="1" si="731"/>
        <v>0</v>
      </c>
      <c r="ED144" s="7">
        <f t="shared" ca="1" si="732"/>
        <v>0</v>
      </c>
      <c r="EE144" s="7">
        <f ca="1">IFERROR(IF(EE143+ED144&gt;EF$4,EE143,EE143+ED144),"")</f>
        <v>60</v>
      </c>
      <c r="EF144" s="7">
        <f t="shared" ca="1" si="908"/>
        <v>0</v>
      </c>
      <c r="EG144" s="7">
        <f t="shared" ca="1" si="733"/>
        <v>0.62270242794719111</v>
      </c>
      <c r="EH144" s="7">
        <f t="shared" ca="1" si="734"/>
        <v>-0.16116396640872954</v>
      </c>
      <c r="EI144" s="7">
        <f t="shared" ca="1" si="735"/>
        <v>0</v>
      </c>
      <c r="EJ144" s="7">
        <f t="shared" ca="1" si="736"/>
        <v>0</v>
      </c>
      <c r="EK144" s="7">
        <f ca="1">IFERROR(IF(EK143+EJ144&gt;EL$4,EK143,EK143+EJ144),"")</f>
        <v>60</v>
      </c>
      <c r="EL144" s="7">
        <f t="shared" ca="1" si="909"/>
        <v>0</v>
      </c>
      <c r="EM144" s="7">
        <f t="shared" ca="1" si="737"/>
        <v>0.68772819990217993</v>
      </c>
      <c r="EN144" s="7">
        <f t="shared" ca="1" si="738"/>
        <v>-0.22618973836371836</v>
      </c>
      <c r="EO144" s="7">
        <f t="shared" ca="1" si="739"/>
        <v>0</v>
      </c>
      <c r="EP144" s="7">
        <f t="shared" ca="1" si="740"/>
        <v>0</v>
      </c>
      <c r="EQ144" s="7">
        <f ca="1">IFERROR(IF(EQ143+EP144&gt;ER$4,EQ143,EQ143+EP144),"")</f>
        <v>60</v>
      </c>
      <c r="ER144" s="7">
        <f t="shared" ca="1" si="910"/>
        <v>0</v>
      </c>
      <c r="ES144" s="7">
        <f t="shared" ca="1" si="741"/>
        <v>1.1905333012478647E-2</v>
      </c>
      <c r="ET144" s="7">
        <f t="shared" ca="1" si="742"/>
        <v>0.44963312852598292</v>
      </c>
      <c r="EU144" s="7">
        <f t="shared" ca="1" si="743"/>
        <v>1</v>
      </c>
      <c r="EV144" s="7" t="str">
        <f t="shared" ca="1" si="744"/>
        <v>5</v>
      </c>
      <c r="EW144" s="7">
        <f ca="1">IFERROR(IF(EW143+EV144&gt;EX$4,EW143,EW143+EV144),"")</f>
        <v>60</v>
      </c>
      <c r="EX144" s="7">
        <f t="shared" ca="1" si="911"/>
        <v>0</v>
      </c>
      <c r="EY144" s="7">
        <f t="shared" ca="1" si="745"/>
        <v>0.88493861995767686</v>
      </c>
      <c r="EZ144" s="7">
        <f t="shared" ca="1" si="746"/>
        <v>-0.4234001584192153</v>
      </c>
      <c r="FA144" s="7">
        <f t="shared" ca="1" si="747"/>
        <v>0</v>
      </c>
      <c r="FB144" s="7">
        <f t="shared" ca="1" si="748"/>
        <v>0</v>
      </c>
      <c r="FC144" s="7">
        <f ca="1">IFERROR(IF(FC143+FB144&gt;FD$4,FC143,FC143+FB144),"")</f>
        <v>60</v>
      </c>
      <c r="FD144" s="7">
        <f t="shared" ca="1" si="912"/>
        <v>0</v>
      </c>
      <c r="FE144" s="7">
        <f t="shared" ca="1" si="749"/>
        <v>2.7734109909463345E-2</v>
      </c>
      <c r="FF144" s="7">
        <f t="shared" ca="1" si="750"/>
        <v>0.43380435162899822</v>
      </c>
      <c r="FG144" s="7">
        <f t="shared" ca="1" si="751"/>
        <v>1</v>
      </c>
      <c r="FH144" s="7" t="str">
        <f t="shared" ca="1" si="752"/>
        <v>5</v>
      </c>
      <c r="FI144" s="7">
        <f ca="1">IFERROR(IF(FI143+FH144&gt;FJ$4,FI143,FI143+FH144),"")</f>
        <v>60</v>
      </c>
      <c r="FJ144" s="7">
        <f t="shared" ca="1" si="913"/>
        <v>0</v>
      </c>
      <c r="FK144" s="7">
        <f t="shared" ca="1" si="753"/>
        <v>0.81445419602232161</v>
      </c>
      <c r="FL144" s="7">
        <f t="shared" ca="1" si="754"/>
        <v>-0.35291573448386004</v>
      </c>
      <c r="FM144" s="7">
        <f t="shared" ca="1" si="755"/>
        <v>0</v>
      </c>
      <c r="FN144" s="7">
        <f t="shared" ca="1" si="756"/>
        <v>0</v>
      </c>
      <c r="FO144" s="7">
        <f ca="1">IFERROR(IF(FO143+FN144&gt;FP$4,FO143,FO143+FN144),"")</f>
        <v>60</v>
      </c>
      <c r="FP144" s="7">
        <f t="shared" ca="1" si="914"/>
        <v>0</v>
      </c>
      <c r="FQ144" s="7">
        <f t="shared" ca="1" si="757"/>
        <v>0.58185507244277213</v>
      </c>
      <c r="FR144" s="7">
        <f t="shared" ca="1" si="758"/>
        <v>-0.12031661090431056</v>
      </c>
      <c r="FS144" s="7">
        <f t="shared" ca="1" si="759"/>
        <v>0</v>
      </c>
      <c r="FT144" s="7">
        <f t="shared" ca="1" si="760"/>
        <v>0</v>
      </c>
      <c r="FU144" s="7">
        <f ca="1">IFERROR(IF(FU143+FT144&gt;FV$4,FU143,FU143+FT144),"")</f>
        <v>60</v>
      </c>
      <c r="FV144" s="7">
        <f t="shared" ca="1" si="915"/>
        <v>0</v>
      </c>
      <c r="FW144" s="7">
        <f t="shared" ca="1" si="761"/>
        <v>0.7627228561080055</v>
      </c>
      <c r="FX144" s="7">
        <f t="shared" ca="1" si="762"/>
        <v>-0.30118439456954393</v>
      </c>
      <c r="FY144" s="7">
        <f t="shared" ca="1" si="763"/>
        <v>0</v>
      </c>
      <c r="FZ144" s="7">
        <f t="shared" ca="1" si="764"/>
        <v>0</v>
      </c>
      <c r="GA144" s="7">
        <f ca="1">IFERROR(IF(GA143+FZ144&gt;GB$4,GA143,GA143+FZ144),"")</f>
        <v>60</v>
      </c>
      <c r="GB144" s="7">
        <f t="shared" ca="1" si="916"/>
        <v>0</v>
      </c>
      <c r="GC144" s="7">
        <f t="shared" ca="1" si="765"/>
        <v>0.55553552049129584</v>
      </c>
      <c r="GD144" s="7">
        <f t="shared" ca="1" si="766"/>
        <v>-9.3997058952834278E-2</v>
      </c>
      <c r="GE144" s="7">
        <f t="shared" ca="1" si="767"/>
        <v>0</v>
      </c>
      <c r="GF144" s="7">
        <f t="shared" ca="1" si="768"/>
        <v>0</v>
      </c>
      <c r="GG144" s="7">
        <f ca="1">IFERROR(IF(GG143+GF144&gt;GH$4,GG143,GG143+GF144),"")</f>
        <v>60</v>
      </c>
      <c r="GH144" s="7">
        <f t="shared" ca="1" si="917"/>
        <v>0</v>
      </c>
      <c r="GI144" s="7">
        <f t="shared" ca="1" si="769"/>
        <v>0.21782705691478932</v>
      </c>
      <c r="GJ144" s="7">
        <f t="shared" ca="1" si="770"/>
        <v>0.24371140462367225</v>
      </c>
      <c r="GK144" s="7">
        <f t="shared" ca="1" si="771"/>
        <v>1</v>
      </c>
      <c r="GL144" s="7" t="str">
        <f t="shared" ca="1" si="772"/>
        <v>5</v>
      </c>
      <c r="GM144" s="7">
        <f ca="1">IFERROR(IF(GM143+GL144&gt;GN$4,GM143,GM143+GL144),"")</f>
        <v>60</v>
      </c>
      <c r="GN144" s="7">
        <f t="shared" ca="1" si="918"/>
        <v>0</v>
      </c>
      <c r="GO144" s="7">
        <f t="shared" ca="1" si="773"/>
        <v>0.72589175206488621</v>
      </c>
      <c r="GP144" s="7">
        <f t="shared" ca="1" si="774"/>
        <v>-0.26435329052642464</v>
      </c>
      <c r="GQ144" s="7">
        <f t="shared" ca="1" si="775"/>
        <v>0</v>
      </c>
      <c r="GR144" s="7">
        <f t="shared" ca="1" si="776"/>
        <v>0</v>
      </c>
      <c r="GS144" s="7">
        <f ca="1">IFERROR(IF(GS143+GR144&gt;GT$4,GS143,GS143+GR144),"")</f>
        <v>60</v>
      </c>
      <c r="GT144" s="7">
        <f t="shared" ca="1" si="919"/>
        <v>0</v>
      </c>
      <c r="GU144" s="7">
        <f t="shared" ca="1" si="777"/>
        <v>0.60851654734222982</v>
      </c>
      <c r="GV144" s="7">
        <f t="shared" ca="1" si="778"/>
        <v>-0.14697808580376825</v>
      </c>
      <c r="GW144" s="7">
        <f t="shared" ca="1" si="779"/>
        <v>0</v>
      </c>
      <c r="GX144" s="7">
        <f t="shared" ca="1" si="780"/>
        <v>0</v>
      </c>
      <c r="GY144" s="7">
        <f ca="1">IFERROR(IF(GY143+GX144&gt;GZ$4,GY143,GY143+GX144),"")</f>
        <v>60</v>
      </c>
      <c r="GZ144" s="7">
        <f t="shared" ca="1" si="920"/>
        <v>0</v>
      </c>
      <c r="HA144" s="7">
        <f t="shared" ca="1" si="781"/>
        <v>6.3571765741082698E-2</v>
      </c>
      <c r="HB144" s="7">
        <f t="shared" ca="1" si="782"/>
        <v>0.39796669579737887</v>
      </c>
      <c r="HC144" s="7">
        <f t="shared" ca="1" si="783"/>
        <v>1</v>
      </c>
      <c r="HD144" s="7" t="str">
        <f t="shared" ca="1" si="784"/>
        <v>5</v>
      </c>
      <c r="HE144" s="7">
        <f ca="1">IFERROR(IF(HE143+HD144&gt;HF$4,HE143,HE143+HD144),"")</f>
        <v>60</v>
      </c>
      <c r="HF144" s="7">
        <f t="shared" ca="1" si="921"/>
        <v>0</v>
      </c>
      <c r="HG144" s="7">
        <f t="shared" ca="1" si="785"/>
        <v>0.95251285984126965</v>
      </c>
      <c r="HH144" s="7">
        <f t="shared" ca="1" si="786"/>
        <v>-0.49097439830280809</v>
      </c>
      <c r="HI144" s="7">
        <f t="shared" ca="1" si="787"/>
        <v>0</v>
      </c>
      <c r="HJ144" s="7">
        <f t="shared" ca="1" si="788"/>
        <v>0</v>
      </c>
      <c r="HK144" s="7">
        <f ca="1">IFERROR(IF(HK143+HJ144&gt;HL$4,HK143,HK143+HJ144),"")</f>
        <v>60</v>
      </c>
      <c r="HL144" s="7">
        <f t="shared" ca="1" si="922"/>
        <v>0</v>
      </c>
      <c r="HM144" s="7">
        <f t="shared" ca="1" si="789"/>
        <v>0.47074678542855952</v>
      </c>
      <c r="HN144" s="7">
        <f t="shared" ca="1" si="790"/>
        <v>-9.208323890097958E-3</v>
      </c>
      <c r="HO144" s="7">
        <f t="shared" ca="1" si="791"/>
        <v>0</v>
      </c>
      <c r="HP144" s="7">
        <f t="shared" ca="1" si="792"/>
        <v>0</v>
      </c>
      <c r="HQ144" s="7">
        <f ca="1">IFERROR(IF(HQ143+HP144&gt;HR$4,HQ143,HQ143+HP144),"")</f>
        <v>60</v>
      </c>
      <c r="HR144" s="7">
        <f t="shared" ca="1" si="923"/>
        <v>0</v>
      </c>
      <c r="HS144" s="7">
        <f t="shared" ca="1" si="793"/>
        <v>0.63818227389509163</v>
      </c>
      <c r="HT144" s="7">
        <f t="shared" ca="1" si="794"/>
        <v>-0.17664381235663007</v>
      </c>
      <c r="HU144" s="7">
        <f t="shared" ca="1" si="795"/>
        <v>0</v>
      </c>
      <c r="HV144" s="7">
        <f t="shared" ca="1" si="796"/>
        <v>0</v>
      </c>
      <c r="HW144" s="7">
        <f ca="1">IFERROR(IF(HW143+HV144&gt;HX$4,HW143,HW143+HV144),"")</f>
        <v>60</v>
      </c>
      <c r="HX144" s="7">
        <f t="shared" ca="1" si="924"/>
        <v>0</v>
      </c>
      <c r="HY144" s="7">
        <f t="shared" ca="1" si="797"/>
        <v>0.57473306242110322</v>
      </c>
      <c r="HZ144" s="7">
        <f t="shared" ca="1" si="798"/>
        <v>-0.11319460088264166</v>
      </c>
      <c r="IA144" s="7">
        <f t="shared" ca="1" si="799"/>
        <v>0</v>
      </c>
      <c r="IB144" s="7">
        <f t="shared" ca="1" si="800"/>
        <v>0</v>
      </c>
      <c r="IC144" s="7">
        <f ca="1">IFERROR(IF(IC143+IB144&gt;ID$4,IC143,IC143+IB144),"")</f>
        <v>60</v>
      </c>
      <c r="ID144" s="7">
        <f t="shared" ca="1" si="925"/>
        <v>0</v>
      </c>
      <c r="IE144" s="7">
        <f t="shared" ca="1" si="801"/>
        <v>0.67529893036429933</v>
      </c>
      <c r="IF144" s="7">
        <f t="shared" ca="1" si="802"/>
        <v>-0.21376046882583777</v>
      </c>
      <c r="IG144" s="7">
        <f t="shared" ca="1" si="803"/>
        <v>0</v>
      </c>
      <c r="IH144" s="7">
        <f t="shared" ca="1" si="804"/>
        <v>0</v>
      </c>
      <c r="II144" s="7">
        <f ca="1">IFERROR(IF(II143+IH144&gt;IJ$4,II143,II143+IH144),"")</f>
        <v>60</v>
      </c>
      <c r="IJ144" s="7">
        <f t="shared" ca="1" si="926"/>
        <v>0</v>
      </c>
      <c r="IK144" s="7">
        <f t="shared" ca="1" si="805"/>
        <v>5.4697722863744636E-3</v>
      </c>
      <c r="IL144" s="7">
        <f t="shared" ca="1" si="806"/>
        <v>0.4560686892520871</v>
      </c>
      <c r="IM144" s="7">
        <f t="shared" ca="1" si="807"/>
        <v>1</v>
      </c>
      <c r="IN144" s="7" t="str">
        <f t="shared" ca="1" si="808"/>
        <v>5</v>
      </c>
      <c r="IO144" s="7">
        <f ca="1">IFERROR(IF(IO143+IN144&gt;IP$4,IO143,IO143+IN144),"")</f>
        <v>60</v>
      </c>
      <c r="IP144" s="7">
        <f t="shared" ca="1" si="927"/>
        <v>0</v>
      </c>
      <c r="IQ144" s="7">
        <f t="shared" ca="1" si="809"/>
        <v>0.28703667970308955</v>
      </c>
      <c r="IR144" s="7">
        <f t="shared" ca="1" si="810"/>
        <v>0.17450178183537202</v>
      </c>
      <c r="IS144" s="7">
        <f t="shared" ca="1" si="811"/>
        <v>1</v>
      </c>
      <c r="IT144" s="7" t="str">
        <f t="shared" ca="1" si="812"/>
        <v>5</v>
      </c>
      <c r="IU144" s="7">
        <f ca="1">IFERROR(IF(IU143+IT144&gt;IV$4,IU143,IU143+IT144),"")</f>
        <v>60</v>
      </c>
      <c r="IV144" s="7">
        <f t="shared" ca="1" si="928"/>
        <v>0</v>
      </c>
      <c r="IW144" s="7">
        <f t="shared" ca="1" si="813"/>
        <v>7.6127377400203589E-4</v>
      </c>
      <c r="IX144" s="7">
        <f t="shared" ca="1" si="814"/>
        <v>0.46077718776445953</v>
      </c>
      <c r="IY144" s="7">
        <f t="shared" ca="1" si="815"/>
        <v>1</v>
      </c>
      <c r="IZ144" s="7" t="str">
        <f t="shared" ca="1" si="816"/>
        <v>5</v>
      </c>
      <c r="JA144" s="7">
        <f ca="1">IFERROR(IF(JA143+IZ144&gt;JB$4,JA143,JA143+IZ144),"")</f>
        <v>60</v>
      </c>
      <c r="JB144" s="7">
        <f t="shared" ca="1" si="929"/>
        <v>0</v>
      </c>
      <c r="JC144" s="7">
        <f t="shared" ca="1" si="817"/>
        <v>0.92024420651671546</v>
      </c>
      <c r="JD144" s="7">
        <f t="shared" ca="1" si="818"/>
        <v>-0.45870574497825389</v>
      </c>
      <c r="JE144" s="7">
        <f t="shared" ca="1" si="819"/>
        <v>0</v>
      </c>
      <c r="JF144" s="7">
        <f t="shared" ca="1" si="820"/>
        <v>0</v>
      </c>
      <c r="JG144" s="7">
        <f ca="1">IFERROR(IF(JG143+JF144&gt;JH$4,JG143,JG143+JF144),"")</f>
        <v>60</v>
      </c>
      <c r="JH144" s="7">
        <f t="shared" ca="1" si="930"/>
        <v>0</v>
      </c>
      <c r="JI144" s="7">
        <f t="shared" ca="1" si="821"/>
        <v>3.3532403640394892E-2</v>
      </c>
      <c r="JJ144" s="7">
        <f t="shared" ca="1" si="822"/>
        <v>0.42800605789806667</v>
      </c>
      <c r="JK144" s="7">
        <f t="shared" ca="1" si="823"/>
        <v>1</v>
      </c>
      <c r="JL144" s="7" t="str">
        <f t="shared" ca="1" si="824"/>
        <v>5</v>
      </c>
      <c r="JM144" s="7">
        <f ca="1">IFERROR(IF(JM143+JL144&gt;JN$4,JM143,JM143+JL144),"")</f>
        <v>60</v>
      </c>
      <c r="JN144" s="7">
        <f t="shared" ca="1" si="931"/>
        <v>0</v>
      </c>
      <c r="JO144" s="7">
        <f t="shared" ca="1" si="825"/>
        <v>4.5004808378865113E-2</v>
      </c>
      <c r="JP144" s="7">
        <f t="shared" ca="1" si="826"/>
        <v>0.41653365315959645</v>
      </c>
      <c r="JQ144" s="7">
        <f t="shared" ca="1" si="827"/>
        <v>1</v>
      </c>
      <c r="JR144" s="7" t="str">
        <f t="shared" ca="1" si="828"/>
        <v>5</v>
      </c>
      <c r="JS144" s="7">
        <f ca="1">IFERROR(IF(JS143+JR144&gt;JT$4,JS143,JS143+JR144),"")</f>
        <v>60</v>
      </c>
      <c r="JT144" s="7">
        <f t="shared" ca="1" si="932"/>
        <v>0</v>
      </c>
      <c r="JU144" s="7">
        <f t="shared" ca="1" si="829"/>
        <v>0.75665735414167257</v>
      </c>
      <c r="JV144" s="7">
        <f t="shared" ca="1" si="830"/>
        <v>-0.295118892603211</v>
      </c>
      <c r="JW144" s="7">
        <f t="shared" ca="1" si="831"/>
        <v>0</v>
      </c>
      <c r="JX144" s="7">
        <f t="shared" ca="1" si="832"/>
        <v>0</v>
      </c>
      <c r="JY144" s="7">
        <f ca="1">IFERROR(IF(JY143+JX144&gt;JZ$4,JY143,JY143+JX144),"")</f>
        <v>60</v>
      </c>
      <c r="JZ144" s="7">
        <f t="shared" ca="1" si="933"/>
        <v>0</v>
      </c>
      <c r="KA144" s="7">
        <f t="shared" ca="1" si="833"/>
        <v>8.816472097870931E-2</v>
      </c>
      <c r="KB144" s="7">
        <f t="shared" ca="1" si="834"/>
        <v>0.37337374055975225</v>
      </c>
      <c r="KC144" s="7">
        <f t="shared" ca="1" si="835"/>
        <v>1</v>
      </c>
      <c r="KD144" s="7" t="str">
        <f t="shared" ca="1" si="836"/>
        <v>5</v>
      </c>
      <c r="KE144" s="7">
        <f ca="1">IFERROR(IF(KE143+KD144&gt;KF$4,KE143,KE143+KD144),"")</f>
        <v>60</v>
      </c>
      <c r="KF144" s="7">
        <f t="shared" ca="1" si="934"/>
        <v>0</v>
      </c>
      <c r="KG144" s="7">
        <f t="shared" ca="1" si="837"/>
        <v>0.43098626281137475</v>
      </c>
      <c r="KH144" s="7">
        <f t="shared" ca="1" si="838"/>
        <v>3.055219872708681E-2</v>
      </c>
      <c r="KI144" s="7">
        <f t="shared" ca="1" si="839"/>
        <v>1</v>
      </c>
      <c r="KJ144" s="7" t="str">
        <f t="shared" ca="1" si="840"/>
        <v>5</v>
      </c>
      <c r="KK144" s="7">
        <f ca="1">IFERROR(IF(KK143+KJ144&gt;KL$4,KK143,KK143+KJ144),"")</f>
        <v>60</v>
      </c>
      <c r="KL144" s="7">
        <f t="shared" ca="1" si="935"/>
        <v>0</v>
      </c>
      <c r="KM144" s="7">
        <f t="shared" ca="1" si="841"/>
        <v>0.25052485378696043</v>
      </c>
      <c r="KN144" s="7">
        <f t="shared" ca="1" si="842"/>
        <v>0.21101360775150113</v>
      </c>
      <c r="KO144" s="7">
        <f t="shared" ca="1" si="843"/>
        <v>1</v>
      </c>
      <c r="KP144" s="7" t="str">
        <f t="shared" ca="1" si="844"/>
        <v>5</v>
      </c>
      <c r="KQ144" s="7">
        <f ca="1">IFERROR(IF(KQ143+KP144&gt;KR$4,KQ143,KQ143+KP144),"")</f>
        <v>60</v>
      </c>
      <c r="KR144" s="7">
        <f t="shared" ca="1" si="936"/>
        <v>0</v>
      </c>
      <c r="KS144" s="7">
        <f t="shared" ca="1" si="845"/>
        <v>0.75476592739381454</v>
      </c>
      <c r="KT144" s="7">
        <f t="shared" ca="1" si="846"/>
        <v>-0.29322746585535298</v>
      </c>
      <c r="KU144" s="7">
        <f t="shared" ca="1" si="847"/>
        <v>0</v>
      </c>
      <c r="KV144" s="7">
        <f t="shared" ca="1" si="848"/>
        <v>0</v>
      </c>
      <c r="KW144" s="7">
        <f ca="1">IFERROR(IF(KW143+KV144&gt;KX$4,KW143,KW143+KV144),"")</f>
        <v>60</v>
      </c>
      <c r="KX144" s="7">
        <f t="shared" ca="1" si="937"/>
        <v>0</v>
      </c>
      <c r="KY144" s="7">
        <f t="shared" ca="1" si="849"/>
        <v>0.8080730494062548</v>
      </c>
      <c r="KZ144" s="7">
        <f t="shared" ca="1" si="850"/>
        <v>-0.34653458786779323</v>
      </c>
      <c r="LA144" s="7">
        <f t="shared" ca="1" si="851"/>
        <v>0</v>
      </c>
      <c r="LB144" s="7">
        <f t="shared" ca="1" si="852"/>
        <v>0</v>
      </c>
      <c r="LC144" s="7">
        <f ca="1">IFERROR(IF(LC143+LB144&gt;LD$4,LC143,LC143+LB144),"")</f>
        <v>60</v>
      </c>
      <c r="LD144" s="7">
        <f t="shared" ca="1" si="938"/>
        <v>0</v>
      </c>
      <c r="LE144" s="7">
        <f t="shared" ca="1" si="853"/>
        <v>0.10697420631333521</v>
      </c>
      <c r="LF144" s="7">
        <f t="shared" ca="1" si="854"/>
        <v>0.35456425522512636</v>
      </c>
      <c r="LG144" s="7">
        <f t="shared" ca="1" si="855"/>
        <v>1</v>
      </c>
      <c r="LH144" s="7" t="str">
        <f t="shared" ca="1" si="856"/>
        <v>5</v>
      </c>
      <c r="LI144" s="7">
        <f ca="1">IFERROR(IF(LI143+LH144&gt;LJ$4,LI143,LI143+LH144),"")</f>
        <v>60</v>
      </c>
      <c r="LJ144" s="7">
        <f t="shared" ca="1" si="939"/>
        <v>0</v>
      </c>
      <c r="LK144" s="7">
        <f t="shared" ca="1" si="857"/>
        <v>0.62959782493034988</v>
      </c>
      <c r="LL144" s="7">
        <f t="shared" ca="1" si="858"/>
        <v>-0.16805936339188832</v>
      </c>
      <c r="LM144" s="7">
        <f t="shared" ca="1" si="859"/>
        <v>0</v>
      </c>
      <c r="LN144" s="7">
        <f t="shared" ca="1" si="860"/>
        <v>0</v>
      </c>
      <c r="LO144" s="7">
        <f ca="1">IFERROR(IF(LO143+LN144&gt;LP$4,LO143,LO143+LN144),"")</f>
        <v>60</v>
      </c>
      <c r="LP144" s="7">
        <f t="shared" ca="1" si="940"/>
        <v>0</v>
      </c>
      <c r="LQ144" s="7">
        <f t="shared" ca="1" si="861"/>
        <v>0.37959434003455395</v>
      </c>
      <c r="LR144" s="7">
        <f t="shared" ca="1" si="862"/>
        <v>8.1944121503907619E-2</v>
      </c>
      <c r="LS144" s="7">
        <f t="shared" ca="1" si="863"/>
        <v>1</v>
      </c>
      <c r="LT144" s="7" t="str">
        <f t="shared" ca="1" si="864"/>
        <v>5</v>
      </c>
      <c r="LU144" s="7">
        <f ca="1">IFERROR(IF(LU143+LT144&gt;LV$4,LU143,LU143+LT144),"")</f>
        <v>60</v>
      </c>
      <c r="LV144" s="7">
        <f t="shared" ca="1" si="941"/>
        <v>0</v>
      </c>
      <c r="LW144" s="7">
        <f t="shared" ca="1" si="865"/>
        <v>0.18005277086405092</v>
      </c>
      <c r="LX144" s="7">
        <f t="shared" ca="1" si="866"/>
        <v>0.28148569067441065</v>
      </c>
      <c r="LY144" s="7">
        <f t="shared" ca="1" si="867"/>
        <v>1</v>
      </c>
      <c r="LZ144" s="7" t="str">
        <f t="shared" ca="1" si="868"/>
        <v>5</v>
      </c>
      <c r="MA144" s="7">
        <f ca="1">IFERROR(IF(MA143+LZ144&gt;MB$4,MA143,MA143+LZ144),"")</f>
        <v>60</v>
      </c>
      <c r="MB144" s="7">
        <f t="shared" ca="1" si="942"/>
        <v>0</v>
      </c>
      <c r="MC144" s="7">
        <f t="shared" ca="1" si="869"/>
        <v>0.52947155443681926</v>
      </c>
      <c r="MD144" s="7">
        <f t="shared" ca="1" si="870"/>
        <v>-6.7933092898357694E-2</v>
      </c>
      <c r="ME144" s="7">
        <f t="shared" ca="1" si="871"/>
        <v>0</v>
      </c>
      <c r="MF144" s="7">
        <f t="shared" ca="1" si="872"/>
        <v>0</v>
      </c>
      <c r="MG144" s="7">
        <f ca="1">IFERROR(IF(MG143+MF144&gt;MH$4,MG143,MG143+MF144),"")</f>
        <v>60</v>
      </c>
      <c r="MH144" s="7">
        <f t="shared" ca="1" si="943"/>
        <v>0</v>
      </c>
      <c r="MI144" s="7">
        <f t="shared" ca="1" si="873"/>
        <v>0.76856697540153918</v>
      </c>
      <c r="MJ144" s="7">
        <f t="shared" ca="1" si="874"/>
        <v>-0.30702851386307761</v>
      </c>
      <c r="MK144" s="7">
        <f t="shared" ca="1" si="875"/>
        <v>0</v>
      </c>
      <c r="ML144" s="7">
        <f t="shared" ca="1" si="876"/>
        <v>0</v>
      </c>
      <c r="MM144" s="7">
        <f ca="1">IFERROR(IF(MM143+ML144&gt;MN$4,MM143,MM143+ML144),"")</f>
        <v>60</v>
      </c>
      <c r="MN144" s="7">
        <f t="shared" ca="1" si="944"/>
        <v>0</v>
      </c>
      <c r="MO144" s="7">
        <f t="shared" ca="1" si="877"/>
        <v>0.13972142371791507</v>
      </c>
      <c r="MP144" s="7">
        <f t="shared" ca="1" si="878"/>
        <v>0.32181703782054649</v>
      </c>
      <c r="MQ144" s="7">
        <f t="shared" ca="1" si="879"/>
        <v>1</v>
      </c>
      <c r="MR144" s="7" t="str">
        <f t="shared" ca="1" si="880"/>
        <v>5</v>
      </c>
      <c r="MS144" s="7">
        <f ca="1">IFERROR(IF(MS143+MR144&gt;MT$4,MS143,MS143+MR144),"")</f>
        <v>60</v>
      </c>
      <c r="MT144" s="7">
        <f t="shared" ca="1" si="945"/>
        <v>0</v>
      </c>
      <c r="MU144" s="7">
        <f t="shared" ca="1" si="881"/>
        <v>0.50182383879257164</v>
      </c>
      <c r="MV144" s="7">
        <f t="shared" ca="1" si="882"/>
        <v>-4.0285377254110077E-2</v>
      </c>
      <c r="MW144" s="7">
        <f t="shared" ca="1" si="883"/>
        <v>0</v>
      </c>
      <c r="MX144" s="7">
        <f t="shared" ca="1" si="884"/>
        <v>0</v>
      </c>
      <c r="MY144" s="7">
        <f ca="1">IFERROR(IF(MY143+MX144&gt;MZ$4,MY143,MY143+MX144),"")</f>
        <v>60</v>
      </c>
      <c r="MZ144" s="7">
        <f t="shared" ca="1" si="946"/>
        <v>0</v>
      </c>
      <c r="NA144" s="7">
        <f t="shared" ca="1" si="885"/>
        <v>0.53671386604963089</v>
      </c>
      <c r="NB144" s="7">
        <f t="shared" ca="1" si="886"/>
        <v>-7.517540451116933E-2</v>
      </c>
      <c r="NC144" s="7">
        <f t="shared" ca="1" si="887"/>
        <v>0</v>
      </c>
      <c r="ND144" s="7">
        <f t="shared" ca="1" si="888"/>
        <v>0</v>
      </c>
      <c r="NE144" s="7">
        <f ca="1">IFERROR(IF(NE143+ND144&gt;NF$4,NE143,NE143+ND144),"")</f>
        <v>60</v>
      </c>
      <c r="NF144" s="7">
        <f t="shared" ca="1" si="947"/>
        <v>0</v>
      </c>
      <c r="NG144" s="7">
        <f t="shared" ca="1" si="889"/>
        <v>0.68172071871792894</v>
      </c>
      <c r="NH144" s="7">
        <f t="shared" ca="1" si="890"/>
        <v>-0.22018225717946738</v>
      </c>
      <c r="NI144" s="7">
        <f t="shared" ca="1" si="891"/>
        <v>0</v>
      </c>
      <c r="NJ144" s="7">
        <f t="shared" ca="1" si="892"/>
        <v>0</v>
      </c>
      <c r="NK144" s="7">
        <f ca="1">IFERROR(IF(NK143+NJ144&gt;NL$4,NK143,NK143+NJ144),"")</f>
        <v>60</v>
      </c>
      <c r="NL144" s="7">
        <f t="shared" ca="1" si="948"/>
        <v>0</v>
      </c>
      <c r="NM144" s="7">
        <f t="shared" ca="1" si="893"/>
        <v>0.84540201860270237</v>
      </c>
      <c r="NN144" s="7">
        <f t="shared" ca="1" si="894"/>
        <v>-0.3838635570642408</v>
      </c>
      <c r="NO144" s="7">
        <f t="shared" ca="1" si="895"/>
        <v>0</v>
      </c>
      <c r="NP144" s="7">
        <f t="shared" ca="1" si="896"/>
        <v>0</v>
      </c>
      <c r="NQ144" s="7">
        <f ca="1">IFERROR(IF(NQ143+NP144&gt;NR$4,NQ143,NQ143+NP144),"")</f>
        <v>60</v>
      </c>
      <c r="NR144" s="7">
        <f t="shared" ca="1" si="949"/>
        <v>0</v>
      </c>
      <c r="NT144">
        <v>142</v>
      </c>
      <c r="NU144" s="7" t="s">
        <v>19</v>
      </c>
      <c r="NV144" s="7" t="str">
        <f t="shared" ca="1" si="653"/>
        <v/>
      </c>
      <c r="NW144" s="7" t="str">
        <f t="shared" ca="1" si="647"/>
        <v/>
      </c>
      <c r="NX144" t="str">
        <f ca="1">IFERROR(VLOOKUP(NT144,$K$3:$AK$568,8,FALSE),"")</f>
        <v/>
      </c>
      <c r="NY144" t="str">
        <f ca="1">IFERROR(VLOOKUP(NT144,$K$3:$AK$568,9,FALSE),"")</f>
        <v/>
      </c>
      <c r="NZ144" s="7" t="str">
        <f ca="1">IFERROR(VLOOKUP(NT144,$K$3:$AK$568,27,FALSE),"")</f>
        <v/>
      </c>
      <c r="OB144">
        <v>142</v>
      </c>
      <c r="OC144" s="7" t="s">
        <v>19</v>
      </c>
      <c r="OD144" t="e">
        <f t="shared" ca="1" si="654"/>
        <v>#N/A</v>
      </c>
      <c r="OE144" s="7" t="str">
        <f t="shared" ca="1" si="655"/>
        <v/>
      </c>
      <c r="OF144" s="7" t="str">
        <f t="shared" ca="1" si="656"/>
        <v/>
      </c>
      <c r="OG144" t="str">
        <f t="shared" ca="1" si="657"/>
        <v/>
      </c>
      <c r="OI144">
        <v>142</v>
      </c>
      <c r="OJ144" s="7" t="s">
        <v>19</v>
      </c>
      <c r="OK144" s="7" t="str">
        <f t="shared" ca="1" si="658"/>
        <v/>
      </c>
      <c r="OL144" s="7" t="str">
        <f t="shared" ca="1" si="659"/>
        <v/>
      </c>
      <c r="OM144" t="str">
        <f ca="1">IFERROR(VLOOKUP(OI144,$L$3:$AK$568,7,FALSE),"")</f>
        <v/>
      </c>
      <c r="ON144" t="str">
        <f ca="1">IFERROR(VLOOKUP(OI144,$L$3:$AK$568,8,FALSE),"")</f>
        <v/>
      </c>
      <c r="OO144" s="7" t="str">
        <f ca="1">IFERROR(VLOOKUP(OI144,$L$3:$AK$568,26,FALSE),"")</f>
        <v/>
      </c>
      <c r="OQ144">
        <v>142</v>
      </c>
      <c r="OR144" s="7" t="s">
        <v>19</v>
      </c>
      <c r="OS144" t="e">
        <f t="shared" ca="1" si="660"/>
        <v>#N/A</v>
      </c>
      <c r="OT144" s="7" t="str">
        <f t="shared" ca="1" si="661"/>
        <v/>
      </c>
      <c r="OU144" s="7" t="str">
        <f t="shared" ca="1" si="662"/>
        <v/>
      </c>
      <c r="OV144" t="str">
        <f t="shared" ca="1" si="663"/>
        <v/>
      </c>
      <c r="OX144">
        <v>142</v>
      </c>
      <c r="OY144" s="7" t="s">
        <v>19</v>
      </c>
      <c r="OZ144" s="7" t="str">
        <f t="shared" ca="1" si="664"/>
        <v/>
      </c>
      <c r="PA144" s="7" t="str">
        <f t="shared" ca="1" si="665"/>
        <v/>
      </c>
      <c r="PB144" t="str">
        <f ca="1">IFERROR(VLOOKUP(OX144,$M$3:$AK$568,6,FALSE),"")</f>
        <v/>
      </c>
      <c r="PC144" t="str">
        <f ca="1">IFERROR(VLOOKUP(OX144,$M$3:$AK$568,7,FALSE),"")</f>
        <v/>
      </c>
      <c r="PD144" s="7" t="str">
        <f ca="1">IFERROR(VLOOKUP(OX144,$M$3:$AK$568,25,FALSE),"")</f>
        <v/>
      </c>
      <c r="PF144">
        <v>142</v>
      </c>
      <c r="PG144" s="7" t="s">
        <v>19</v>
      </c>
      <c r="PH144" t="e">
        <f t="shared" ca="1" si="666"/>
        <v>#N/A</v>
      </c>
      <c r="PI144" s="7" t="str">
        <f t="shared" ca="1" si="667"/>
        <v/>
      </c>
      <c r="PJ144" s="7" t="str">
        <f t="shared" ca="1" si="668"/>
        <v/>
      </c>
      <c r="PK144" t="str">
        <f t="shared" ca="1" si="669"/>
        <v/>
      </c>
      <c r="PM144">
        <v>142</v>
      </c>
      <c r="PN144" s="7" t="s">
        <v>19</v>
      </c>
      <c r="PO144" s="202" t="str">
        <f t="shared" ca="1" si="670"/>
        <v/>
      </c>
      <c r="PP144" s="7" t="str">
        <f t="shared" ca="1" si="671"/>
        <v/>
      </c>
      <c r="PQ144" t="str">
        <f ca="1">IFERROR(VLOOKUP(PM144,$G$325:$R$409,12,FALSE),"")</f>
        <v/>
      </c>
      <c r="PR144" t="e">
        <f ca="1">VLOOKUP(PM144,$G$324:$Q$409,11,FALSE)</f>
        <v>#N/A</v>
      </c>
      <c r="PS144" s="7" t="str">
        <f ca="1">VLOOKUP(PQ144,$R$325:$Y$409,8,FALSE)</f>
        <v>- -</v>
      </c>
      <c r="PT144" s="7">
        <f ca="1">ReSt</f>
        <v>-4</v>
      </c>
      <c r="PU144" s="7" t="e">
        <f t="shared" ca="1" si="672"/>
        <v>#N/A</v>
      </c>
      <c r="PV144" s="7" t="e">
        <f t="shared" ca="1" si="673"/>
        <v>#N/A</v>
      </c>
      <c r="PW144" s="7" t="str">
        <f ca="1">VLOOKUP(PQ144,$R$325:$AK$409,8,FALSE)</f>
        <v>- -</v>
      </c>
      <c r="PX144" s="7"/>
      <c r="PY144">
        <v>142</v>
      </c>
      <c r="PZ144" s="7" t="s">
        <v>19</v>
      </c>
      <c r="QA144" t="str">
        <f t="shared" ca="1" si="674"/>
        <v/>
      </c>
      <c r="QB144" s="7" t="str">
        <f t="shared" ca="1" si="675"/>
        <v/>
      </c>
      <c r="QC144" s="7" t="str">
        <f t="shared" ca="1" si="676"/>
        <v/>
      </c>
      <c r="QD144" t="str">
        <f t="shared" ca="1" si="677"/>
        <v/>
      </c>
      <c r="QF144">
        <v>142</v>
      </c>
      <c r="QG144" s="7" t="s">
        <v>19</v>
      </c>
      <c r="QH144" s="7" t="str">
        <f t="shared" ca="1" si="678"/>
        <v/>
      </c>
      <c r="QI144" s="7" t="e">
        <f t="shared" ca="1" si="679"/>
        <v>#VALUE!</v>
      </c>
      <c r="QJ144" t="e">
        <f t="shared" ca="1" si="680"/>
        <v>#N/A</v>
      </c>
      <c r="QK144" s="7" t="e">
        <f t="shared" ca="1" si="681"/>
        <v>#N/A</v>
      </c>
      <c r="QM144">
        <v>142</v>
      </c>
      <c r="QN144" s="7" t="s">
        <v>19</v>
      </c>
      <c r="QO144" t="str">
        <f t="shared" ca="1" si="682"/>
        <v/>
      </c>
      <c r="QP144" s="7" t="str">
        <f t="shared" ca="1" si="683"/>
        <v/>
      </c>
      <c r="QQ144" t="str">
        <f t="shared" ca="1" si="684"/>
        <v/>
      </c>
    </row>
    <row r="145" spans="1:459" x14ac:dyDescent="0.25">
      <c r="A145" s="240" t="str">
        <f>IF('Character Sheet'!$B$4="Creature","N","Y")</f>
        <v>Y</v>
      </c>
      <c r="C145" s="75"/>
      <c r="D145" s="76"/>
      <c r="F145" s="75"/>
      <c r="G145" s="76"/>
      <c r="I145" s="75"/>
      <c r="J145" s="85"/>
      <c r="K145" s="85">
        <f t="shared" ca="1" si="648"/>
        <v>4</v>
      </c>
      <c r="L145" s="85">
        <f t="shared" ca="1" si="951"/>
        <v>0</v>
      </c>
      <c r="M145" s="70">
        <f t="shared" ca="1" si="643"/>
        <v>6</v>
      </c>
      <c r="O145" s="222">
        <f t="shared" ca="1" si="649"/>
        <v>229</v>
      </c>
      <c r="Q145" s="7" t="str">
        <f t="shared" si="685"/>
        <v>Medical Chemical Engineering</v>
      </c>
      <c r="R145" s="9" t="s">
        <v>1431</v>
      </c>
      <c r="S145" s="9" t="s">
        <v>1924</v>
      </c>
      <c r="T145" s="61" t="str">
        <f>SUBSTITUTE(IFERROR(IFERROR(VLOOKUP(R145,'[1]Skill Statistics'!$A$3:$C$513,2,FALSE),VLOOKUP(Q145,'[1]Skill Statistics'!$A$3:$C$513,2,FALSE)),T144),"R*","ReSt")</f>
        <v>Me/Re</v>
      </c>
      <c r="U145" s="61" t="str">
        <f>IFERROR(IFERROR(VLOOKUP(R145,'[1]Skill Statistics'!$A$3:$C$513,3,FALSE),VLOOKUP(Q145,'[1]Skill Statistics'!$A$3:$C$513,3,FALSE)),U144)</f>
        <v>In</v>
      </c>
      <c r="V145" s="61" t="str">
        <f>IF(ISNUMBER(SEARCH("Category",R145)),"- -",IFERROR(IFERROR(VLOOKUP(Q145,[1]Professions!$A$4:$AM$288,MATCH(Profession,[1]Professions!$A$1:$AM$1,0),FALSE),VLOOKUP(Q145,Calculations!$B$91:$I$95,8,FALSE)),"- -"))</f>
        <v>5 / 7</v>
      </c>
      <c r="W145" s="60">
        <f t="shared" si="650"/>
        <v>0</v>
      </c>
      <c r="X145" s="7">
        <f ca="1">IFERROR(VLOOKUP(R145,$BS$6:$NR$519,MATCH(ActualLevel,$BS$3:$NR$3,0),FALSE),"- -")</f>
        <v>0</v>
      </c>
      <c r="Y145" s="7">
        <f t="shared" ca="1" si="640"/>
        <v>0</v>
      </c>
      <c r="Z145" s="7">
        <f ca="1">IFERROR(VLOOKUP(Y145,Charts!$BQ$2:$BR$52,2,FALSE),"- -")</f>
        <v>-25</v>
      </c>
      <c r="AA145" s="7">
        <f t="shared" ca="1" si="686"/>
        <v>5</v>
      </c>
      <c r="AB145" s="7">
        <f t="shared" ca="1" si="952"/>
        <v>0</v>
      </c>
      <c r="AC145" s="7"/>
      <c r="AD145" s="7"/>
      <c r="AE145" s="7"/>
      <c r="AF145" s="7"/>
      <c r="AG145" s="7"/>
      <c r="AH145" s="43"/>
      <c r="AI145" s="7"/>
      <c r="AJ145" s="7"/>
      <c r="AK145" s="7">
        <f t="shared" ca="1" si="687"/>
        <v>-20</v>
      </c>
      <c r="AL145" s="7"/>
      <c r="AM145" s="69">
        <f>IFERROR(VLOOKUP(R145,'[1]Skill Statistics'!$A$3:$AN$513,MATCH(Profession,'[1]Skill Statistics'!$A$2:$AN$2,0),FALSE),0)</f>
        <v>0</v>
      </c>
      <c r="AN145" s="85">
        <f>IFERROR(VLOOKUP(Q145,'[1]Skill Statistics'!$A$3:$BK$513,MATCH(Archetype,'[1]Skill Statistics'!$A$2:$BK$2,0),FALSE),0)</f>
        <v>0</v>
      </c>
      <c r="AO145" s="85">
        <f>IFERROR(VLOOKUP(Q145,'[1]Skill Statistics'!$A$3:$BB$513,MATCH(Race,'[1]Skill Statistics'!$A$2:$BB$2,0),FALSE),0)</f>
        <v>0</v>
      </c>
      <c r="AP145" s="85">
        <f t="shared" ca="1" si="651"/>
        <v>0.5</v>
      </c>
      <c r="AQ145" s="70"/>
      <c r="AS145" s="69">
        <f>IFERROR(VLOOKUP(Q145,'[1]Professional Skills'!$A$4:$AM$288,MATCH(Profession,'[1]Professional Skills'!$A$3:$AM$3,0),FALSE),"- -")</f>
        <v>0</v>
      </c>
      <c r="AU145" s="7">
        <f t="shared" ref="AU145:AU208" si="954">IF(AT145="*","",AS145)</f>
        <v>0</v>
      </c>
      <c r="AV145" s="7">
        <f t="shared" ca="1" si="953"/>
        <v>0</v>
      </c>
      <c r="AW145" t="str">
        <f t="shared" si="690"/>
        <v/>
      </c>
      <c r="AX145" t="str">
        <f>IFERROR(_xlfn.RANK.EQ(AW145,$AW$5:$AW$568),"")</f>
        <v/>
      </c>
      <c r="AY145">
        <f t="shared" si="645"/>
        <v>0</v>
      </c>
      <c r="AZ145" s="70" t="str">
        <f t="shared" si="688"/>
        <v/>
      </c>
      <c r="BB145" s="69">
        <f>IFERROR(IF(Q145="Language",VLOOKUP(R145,[1]Cultures!$B$4:$N$218,MATCH(Culture,[1]Cultures!$B$3:$N$3,0),FALSE),VLOOKUP(Q145,[1]Cultures!$B$4:$O$212,MATCH(Culture,[1]Cultures!$B$3:$O$3,0),FALSE)),"- -")</f>
        <v>0</v>
      </c>
      <c r="BD145">
        <f t="shared" ca="1" si="950"/>
        <v>0</v>
      </c>
      <c r="BE145" t="str">
        <f t="shared" si="897"/>
        <v/>
      </c>
      <c r="BI145" s="7">
        <f t="shared" si="689"/>
        <v>0</v>
      </c>
      <c r="BK145" s="7"/>
      <c r="BL145" s="70">
        <f t="shared" si="646"/>
        <v>0</v>
      </c>
      <c r="BN145" s="69">
        <f>IFERROR(VLOOKUP(V145,Charts!$BT$2:$BV$14,3,FALSE),"- -")</f>
        <v>0.46153846153846156</v>
      </c>
      <c r="BO145" s="85">
        <f t="shared" ca="1" si="652"/>
        <v>1.5477463771175697</v>
      </c>
      <c r="BP145" s="70">
        <f t="shared" ca="1" si="898"/>
        <v>229</v>
      </c>
      <c r="BR145" s="7">
        <v>140</v>
      </c>
      <c r="BS145" s="9" t="str">
        <f ca="1">VLOOKUP(BR145,$O$3:$R$568,4,FALSE)</f>
        <v>Brilliance</v>
      </c>
      <c r="BT145" s="7" t="str">
        <f ca="1">VLOOKUP(BS145,$R$3:$V$568,5,FALSE)</f>
        <v>3 / 5</v>
      </c>
      <c r="BU145" s="7">
        <f ca="1">VLOOKUP(BT145,Charts!$BT$2:$BV$14,3,FALSE)</f>
        <v>0.61538461538461542</v>
      </c>
      <c r="BV145" s="7" t="str">
        <f t="shared" ca="1" si="691"/>
        <v>3</v>
      </c>
      <c r="BW145" s="7" t="str">
        <f t="shared" ca="1" si="692"/>
        <v>5</v>
      </c>
      <c r="BY145" s="7">
        <f t="shared" ca="1" si="693"/>
        <v>0.31099698538617515</v>
      </c>
      <c r="BZ145" s="7">
        <f t="shared" ca="1" si="694"/>
        <v>0.30438762999844027</v>
      </c>
      <c r="CA145" s="7">
        <f t="shared" ca="1" si="695"/>
        <v>1</v>
      </c>
      <c r="CB145" s="7" t="str">
        <f t="shared" ca="1" si="696"/>
        <v>3</v>
      </c>
      <c r="CC145" s="7">
        <f ca="1">IFERROR(IF(CC144+CB145&gt;CD$4,CC144,CC144+CB145),"")</f>
        <v>38</v>
      </c>
      <c r="CD145" s="7">
        <f t="shared" ca="1" si="899"/>
        <v>0</v>
      </c>
      <c r="CE145" s="7">
        <f t="shared" ca="1" si="697"/>
        <v>0.78238775044442976</v>
      </c>
      <c r="CF145" s="7">
        <f t="shared" ca="1" si="698"/>
        <v>-0.16700313505981434</v>
      </c>
      <c r="CG145" s="7">
        <f t="shared" ca="1" si="699"/>
        <v>0</v>
      </c>
      <c r="CH145" s="7">
        <f t="shared" ca="1" si="700"/>
        <v>0</v>
      </c>
      <c r="CI145" s="7">
        <f ca="1">IFERROR(IF(CI144+CH145&gt;CJ$4,CI144,CI144+CH145),"")</f>
        <v>60</v>
      </c>
      <c r="CJ145" s="7">
        <f t="shared" ca="1" si="900"/>
        <v>0</v>
      </c>
      <c r="CK145" s="7">
        <f t="shared" ca="1" si="701"/>
        <v>0.54933275572870699</v>
      </c>
      <c r="CL145" s="7">
        <f t="shared" ca="1" si="702"/>
        <v>6.6051859655908429E-2</v>
      </c>
      <c r="CM145" s="7">
        <f t="shared" ca="1" si="703"/>
        <v>1</v>
      </c>
      <c r="CN145" s="7" t="str">
        <f t="shared" ca="1" si="704"/>
        <v>3</v>
      </c>
      <c r="CO145" s="7">
        <f ca="1">IFERROR(IF(CO144+CN145&gt;CP$4,CO144,CO144+CN145),"")</f>
        <v>60</v>
      </c>
      <c r="CP145" s="7">
        <f t="shared" ca="1" si="901"/>
        <v>0</v>
      </c>
      <c r="CQ145" s="7">
        <f t="shared" ca="1" si="705"/>
        <v>0.99984308054883375</v>
      </c>
      <c r="CR145" s="7">
        <f t="shared" ca="1" si="706"/>
        <v>-0.38445846516421833</v>
      </c>
      <c r="CS145" s="7">
        <f t="shared" ca="1" si="707"/>
        <v>0</v>
      </c>
      <c r="CT145" s="7">
        <f t="shared" ca="1" si="708"/>
        <v>0</v>
      </c>
      <c r="CU145" s="7">
        <f ca="1">IFERROR(IF(CU144+CT145&gt;CV$4,CU144,CU144+CT145),"")</f>
        <v>60</v>
      </c>
      <c r="CV145" s="7">
        <f t="shared" ca="1" si="902"/>
        <v>0</v>
      </c>
      <c r="CW145" s="7">
        <f t="shared" ca="1" si="709"/>
        <v>0.89875521672080505</v>
      </c>
      <c r="CX145" s="7">
        <f t="shared" ca="1" si="710"/>
        <v>-0.28337060133618963</v>
      </c>
      <c r="CY145" s="7">
        <f t="shared" ca="1" si="711"/>
        <v>0</v>
      </c>
      <c r="CZ145" s="7">
        <f t="shared" ca="1" si="712"/>
        <v>0</v>
      </c>
      <c r="DA145" s="7">
        <f ca="1">IFERROR(IF(DA144+CZ145&gt;DB$4,DA144,DA144+CZ145),"")</f>
        <v>60</v>
      </c>
      <c r="DB145" s="7">
        <f t="shared" ca="1" si="903"/>
        <v>0</v>
      </c>
      <c r="DC145" s="7">
        <f t="shared" ca="1" si="713"/>
        <v>0.35912750126123305</v>
      </c>
      <c r="DD145" s="7">
        <f t="shared" ca="1" si="714"/>
        <v>0.25625711412338237</v>
      </c>
      <c r="DE145" s="7">
        <f t="shared" ca="1" si="715"/>
        <v>1</v>
      </c>
      <c r="DF145" s="7" t="str">
        <f t="shared" ca="1" si="716"/>
        <v>3</v>
      </c>
      <c r="DG145" s="7">
        <f ca="1">IFERROR(IF(DG144+DF145&gt;DH$4,DG144,DG144+DF145),"")</f>
        <v>60</v>
      </c>
      <c r="DH145" s="7">
        <f t="shared" ca="1" si="904"/>
        <v>0</v>
      </c>
      <c r="DI145" s="7">
        <f t="shared" ca="1" si="717"/>
        <v>0.39742605228240013</v>
      </c>
      <c r="DJ145" s="7">
        <f t="shared" ca="1" si="718"/>
        <v>0.21795856310221529</v>
      </c>
      <c r="DK145" s="7">
        <f t="shared" ca="1" si="719"/>
        <v>1</v>
      </c>
      <c r="DL145" s="7" t="str">
        <f t="shared" ca="1" si="720"/>
        <v>3</v>
      </c>
      <c r="DM145" s="7">
        <f ca="1">IFERROR(IF(DM144+DL145&gt;DN$4,DM144,DM144+DL145),"")</f>
        <v>60</v>
      </c>
      <c r="DN145" s="7">
        <f t="shared" ca="1" si="905"/>
        <v>0</v>
      </c>
      <c r="DO145" s="7">
        <f t="shared" ca="1" si="721"/>
        <v>7.9862777789124095E-2</v>
      </c>
      <c r="DP145" s="7">
        <f t="shared" ca="1" si="722"/>
        <v>0.53552183759549132</v>
      </c>
      <c r="DQ145" s="7">
        <f t="shared" ca="1" si="723"/>
        <v>1</v>
      </c>
      <c r="DR145" s="7" t="str">
        <f t="shared" ca="1" si="724"/>
        <v>3</v>
      </c>
      <c r="DS145" s="7">
        <f ca="1">IFERROR(IF(DS144+DR145&gt;DT$4,DS144,DS144+DR145),"")</f>
        <v>60</v>
      </c>
      <c r="DT145" s="7">
        <f t="shared" ca="1" si="906"/>
        <v>0</v>
      </c>
      <c r="DU145" s="7">
        <f t="shared" ca="1" si="725"/>
        <v>0.57547044303325046</v>
      </c>
      <c r="DV145" s="7">
        <f t="shared" ca="1" si="726"/>
        <v>3.9914172351364963E-2</v>
      </c>
      <c r="DW145" s="7">
        <f t="shared" ca="1" si="727"/>
        <v>1</v>
      </c>
      <c r="DX145" s="7" t="str">
        <f t="shared" ca="1" si="728"/>
        <v>3</v>
      </c>
      <c r="DY145" s="7">
        <f ca="1">IFERROR(IF(DY144+DX145&gt;DZ$4,DY144,DY144+DX145),"")</f>
        <v>60</v>
      </c>
      <c r="DZ145" s="7">
        <f t="shared" ca="1" si="907"/>
        <v>0</v>
      </c>
      <c r="EA145" s="7">
        <f t="shared" ca="1" si="729"/>
        <v>0.48343856890266845</v>
      </c>
      <c r="EB145" s="7">
        <f t="shared" ca="1" si="730"/>
        <v>0.13194604648194697</v>
      </c>
      <c r="EC145" s="7">
        <f t="shared" ca="1" si="731"/>
        <v>1</v>
      </c>
      <c r="ED145" s="7" t="str">
        <f t="shared" ca="1" si="732"/>
        <v>3</v>
      </c>
      <c r="EE145" s="7">
        <f ca="1">IFERROR(IF(EE144+ED145&gt;EF$4,EE144,EE144+ED145),"")</f>
        <v>60</v>
      </c>
      <c r="EF145" s="7">
        <f t="shared" ca="1" si="908"/>
        <v>0</v>
      </c>
      <c r="EG145" s="7">
        <f t="shared" ca="1" si="733"/>
        <v>0.28631952537022554</v>
      </c>
      <c r="EH145" s="7">
        <f t="shared" ca="1" si="734"/>
        <v>0.32906509001438988</v>
      </c>
      <c r="EI145" s="7">
        <f t="shared" ca="1" si="735"/>
        <v>1</v>
      </c>
      <c r="EJ145" s="7" t="str">
        <f t="shared" ca="1" si="736"/>
        <v>3</v>
      </c>
      <c r="EK145" s="7">
        <f ca="1">IFERROR(IF(EK144+EJ145&gt;EL$4,EK144,EK144+EJ145),"")</f>
        <v>60</v>
      </c>
      <c r="EL145" s="7">
        <f t="shared" ca="1" si="909"/>
        <v>0</v>
      </c>
      <c r="EM145" s="7">
        <f t="shared" ca="1" si="737"/>
        <v>0.33658104806983058</v>
      </c>
      <c r="EN145" s="7">
        <f t="shared" ca="1" si="738"/>
        <v>0.27880356731478484</v>
      </c>
      <c r="EO145" s="7">
        <f t="shared" ca="1" si="739"/>
        <v>1</v>
      </c>
      <c r="EP145" s="7" t="str">
        <f t="shared" ca="1" si="740"/>
        <v>3</v>
      </c>
      <c r="EQ145" s="7">
        <f ca="1">IFERROR(IF(EQ144+EP145&gt;ER$4,EQ144,EQ144+EP145),"")</f>
        <v>60</v>
      </c>
      <c r="ER145" s="7">
        <f t="shared" ca="1" si="910"/>
        <v>0</v>
      </c>
      <c r="ES145" s="7">
        <f t="shared" ca="1" si="741"/>
        <v>0.74987193301580846</v>
      </c>
      <c r="ET145" s="7">
        <f t="shared" ca="1" si="742"/>
        <v>-0.13448731763119304</v>
      </c>
      <c r="EU145" s="7">
        <f t="shared" ca="1" si="743"/>
        <v>0</v>
      </c>
      <c r="EV145" s="7">
        <f t="shared" ca="1" si="744"/>
        <v>0</v>
      </c>
      <c r="EW145" s="7">
        <f ca="1">IFERROR(IF(EW144+EV145&gt;EX$4,EW144,EW144+EV145),"")</f>
        <v>60</v>
      </c>
      <c r="EX145" s="7">
        <f t="shared" ca="1" si="911"/>
        <v>0</v>
      </c>
      <c r="EY145" s="7">
        <f t="shared" ca="1" si="745"/>
        <v>0.19699485118206317</v>
      </c>
      <c r="EZ145" s="7">
        <f t="shared" ca="1" si="746"/>
        <v>0.41838976420255225</v>
      </c>
      <c r="FA145" s="7">
        <f t="shared" ca="1" si="747"/>
        <v>1</v>
      </c>
      <c r="FB145" s="7" t="str">
        <f t="shared" ca="1" si="748"/>
        <v>3</v>
      </c>
      <c r="FC145" s="7">
        <f ca="1">IFERROR(IF(FC144+FB145&gt;FD$4,FC144,FC144+FB145),"")</f>
        <v>60</v>
      </c>
      <c r="FD145" s="7">
        <f t="shared" ca="1" si="912"/>
        <v>0</v>
      </c>
      <c r="FE145" s="7">
        <f t="shared" ca="1" si="749"/>
        <v>6.1334377078368973E-2</v>
      </c>
      <c r="FF145" s="7">
        <f t="shared" ca="1" si="750"/>
        <v>0.55405023830624645</v>
      </c>
      <c r="FG145" s="7">
        <f t="shared" ca="1" si="751"/>
        <v>1</v>
      </c>
      <c r="FH145" s="7" t="str">
        <f t="shared" ca="1" si="752"/>
        <v>3</v>
      </c>
      <c r="FI145" s="7">
        <f ca="1">IFERROR(IF(FI144+FH145&gt;FJ$4,FI144,FI144+FH145),"")</f>
        <v>60</v>
      </c>
      <c r="FJ145" s="7">
        <f t="shared" ca="1" si="913"/>
        <v>0</v>
      </c>
      <c r="FK145" s="7">
        <f t="shared" ca="1" si="753"/>
        <v>0.92514341913396203</v>
      </c>
      <c r="FL145" s="7">
        <f t="shared" ca="1" si="754"/>
        <v>-0.30975880374934661</v>
      </c>
      <c r="FM145" s="7">
        <f t="shared" ca="1" si="755"/>
        <v>0</v>
      </c>
      <c r="FN145" s="7">
        <f t="shared" ca="1" si="756"/>
        <v>0</v>
      </c>
      <c r="FO145" s="7">
        <f ca="1">IFERROR(IF(FO144+FN145&gt;FP$4,FO144,FO144+FN145),"")</f>
        <v>60</v>
      </c>
      <c r="FP145" s="7">
        <f t="shared" ca="1" si="914"/>
        <v>0</v>
      </c>
      <c r="FQ145" s="7">
        <f t="shared" ca="1" si="757"/>
        <v>7.1232360445531606E-2</v>
      </c>
      <c r="FR145" s="7">
        <f t="shared" ca="1" si="758"/>
        <v>0.54415225493908381</v>
      </c>
      <c r="FS145" s="7">
        <f t="shared" ca="1" si="759"/>
        <v>1</v>
      </c>
      <c r="FT145" s="7" t="str">
        <f t="shared" ca="1" si="760"/>
        <v>3</v>
      </c>
      <c r="FU145" s="7">
        <f ca="1">IFERROR(IF(FU144+FT145&gt;FV$4,FU144,FU144+FT145),"")</f>
        <v>60</v>
      </c>
      <c r="FV145" s="7">
        <f t="shared" ca="1" si="915"/>
        <v>0</v>
      </c>
      <c r="FW145" s="7">
        <f t="shared" ca="1" si="761"/>
        <v>7.3504322838755298E-2</v>
      </c>
      <c r="FX145" s="7">
        <f t="shared" ca="1" si="762"/>
        <v>0.54188029254586012</v>
      </c>
      <c r="FY145" s="7">
        <f t="shared" ca="1" si="763"/>
        <v>1</v>
      </c>
      <c r="FZ145" s="7" t="str">
        <f t="shared" ca="1" si="764"/>
        <v>3</v>
      </c>
      <c r="GA145" s="7">
        <f ca="1">IFERROR(IF(GA144+FZ145&gt;GB$4,GA144,GA144+FZ145),"")</f>
        <v>60</v>
      </c>
      <c r="GB145" s="7">
        <f t="shared" ca="1" si="916"/>
        <v>0</v>
      </c>
      <c r="GC145" s="7">
        <f t="shared" ca="1" si="765"/>
        <v>0.35000085077205001</v>
      </c>
      <c r="GD145" s="7">
        <f t="shared" ca="1" si="766"/>
        <v>0.26538376461256541</v>
      </c>
      <c r="GE145" s="7">
        <f t="shared" ca="1" si="767"/>
        <v>1</v>
      </c>
      <c r="GF145" s="7" t="str">
        <f t="shared" ca="1" si="768"/>
        <v>3</v>
      </c>
      <c r="GG145" s="7">
        <f ca="1">IFERROR(IF(GG144+GF145&gt;GH$4,GG144,GG144+GF145),"")</f>
        <v>60</v>
      </c>
      <c r="GH145" s="7">
        <f t="shared" ca="1" si="917"/>
        <v>0</v>
      </c>
      <c r="GI145" s="7">
        <f t="shared" ca="1" si="769"/>
        <v>0.95682603620257223</v>
      </c>
      <c r="GJ145" s="7">
        <f t="shared" ca="1" si="770"/>
        <v>-0.34144142081795681</v>
      </c>
      <c r="GK145" s="7">
        <f t="shared" ca="1" si="771"/>
        <v>0</v>
      </c>
      <c r="GL145" s="7">
        <f t="shared" ca="1" si="772"/>
        <v>0</v>
      </c>
      <c r="GM145" s="7">
        <f ca="1">IFERROR(IF(GM144+GL145&gt;GN$4,GM144,GM144+GL145),"")</f>
        <v>60</v>
      </c>
      <c r="GN145" s="7">
        <f t="shared" ca="1" si="918"/>
        <v>0</v>
      </c>
      <c r="GO145" s="7">
        <f t="shared" ca="1" si="773"/>
        <v>0.68281938304522527</v>
      </c>
      <c r="GP145" s="7">
        <f t="shared" ca="1" si="774"/>
        <v>-6.7434767660609851E-2</v>
      </c>
      <c r="GQ145" s="7">
        <f t="shared" ca="1" si="775"/>
        <v>0</v>
      </c>
      <c r="GR145" s="7">
        <f t="shared" ca="1" si="776"/>
        <v>0</v>
      </c>
      <c r="GS145" s="7">
        <f ca="1">IFERROR(IF(GS144+GR145&gt;GT$4,GS144,GS144+GR145),"")</f>
        <v>60</v>
      </c>
      <c r="GT145" s="7">
        <f t="shared" ca="1" si="919"/>
        <v>0</v>
      </c>
      <c r="GU145" s="7">
        <f t="shared" ca="1" si="777"/>
        <v>0.14625341331856179</v>
      </c>
      <c r="GV145" s="7">
        <f t="shared" ca="1" si="778"/>
        <v>0.46913120206605363</v>
      </c>
      <c r="GW145" s="7">
        <f t="shared" ca="1" si="779"/>
        <v>1</v>
      </c>
      <c r="GX145" s="7" t="str">
        <f t="shared" ca="1" si="780"/>
        <v>3</v>
      </c>
      <c r="GY145" s="7">
        <f ca="1">IFERROR(IF(GY144+GX145&gt;GZ$4,GY144,GY144+GX145),"")</f>
        <v>60</v>
      </c>
      <c r="GZ145" s="7">
        <f t="shared" ca="1" si="920"/>
        <v>0</v>
      </c>
      <c r="HA145" s="7">
        <f t="shared" ca="1" si="781"/>
        <v>0.81427779698854463</v>
      </c>
      <c r="HB145" s="7">
        <f t="shared" ca="1" si="782"/>
        <v>-0.19889318160392921</v>
      </c>
      <c r="HC145" s="7">
        <f t="shared" ca="1" si="783"/>
        <v>0</v>
      </c>
      <c r="HD145" s="7">
        <f t="shared" ca="1" si="784"/>
        <v>0</v>
      </c>
      <c r="HE145" s="7">
        <f ca="1">IFERROR(IF(HE144+HD145&gt;HF$4,HE144,HE144+HD145),"")</f>
        <v>60</v>
      </c>
      <c r="HF145" s="7">
        <f t="shared" ca="1" si="921"/>
        <v>0</v>
      </c>
      <c r="HG145" s="7">
        <f t="shared" ca="1" si="785"/>
        <v>0.11011336232632774</v>
      </c>
      <c r="HH145" s="7">
        <f t="shared" ca="1" si="786"/>
        <v>0.50527125305828768</v>
      </c>
      <c r="HI145" s="7">
        <f t="shared" ca="1" si="787"/>
        <v>1</v>
      </c>
      <c r="HJ145" s="7" t="str">
        <f t="shared" ca="1" si="788"/>
        <v>3</v>
      </c>
      <c r="HK145" s="7">
        <f ca="1">IFERROR(IF(HK144+HJ145&gt;HL$4,HK144,HK144+HJ145),"")</f>
        <v>60</v>
      </c>
      <c r="HL145" s="7">
        <f t="shared" ca="1" si="922"/>
        <v>0</v>
      </c>
      <c r="HM145" s="7">
        <f t="shared" ca="1" si="789"/>
        <v>0.55826140827930681</v>
      </c>
      <c r="HN145" s="7">
        <f t="shared" ca="1" si="790"/>
        <v>5.7123207105308604E-2</v>
      </c>
      <c r="HO145" s="7">
        <f t="shared" ca="1" si="791"/>
        <v>1</v>
      </c>
      <c r="HP145" s="7" t="str">
        <f t="shared" ca="1" si="792"/>
        <v>3</v>
      </c>
      <c r="HQ145" s="7">
        <f ca="1">IFERROR(IF(HQ144+HP145&gt;HR$4,HQ144,HQ144+HP145),"")</f>
        <v>60</v>
      </c>
      <c r="HR145" s="7">
        <f t="shared" ca="1" si="923"/>
        <v>0</v>
      </c>
      <c r="HS145" s="7">
        <f t="shared" ca="1" si="793"/>
        <v>0.51098658284779075</v>
      </c>
      <c r="HT145" s="7">
        <f t="shared" ca="1" si="794"/>
        <v>0.10439803253682467</v>
      </c>
      <c r="HU145" s="7">
        <f t="shared" ca="1" si="795"/>
        <v>1</v>
      </c>
      <c r="HV145" s="7" t="str">
        <f t="shared" ca="1" si="796"/>
        <v>3</v>
      </c>
      <c r="HW145" s="7">
        <f ca="1">IFERROR(IF(HW144+HV145&gt;HX$4,HW144,HW144+HV145),"")</f>
        <v>60</v>
      </c>
      <c r="HX145" s="7">
        <f t="shared" ca="1" si="924"/>
        <v>0</v>
      </c>
      <c r="HY145" s="7">
        <f t="shared" ca="1" si="797"/>
        <v>2.6329141934590461E-2</v>
      </c>
      <c r="HZ145" s="7">
        <f t="shared" ca="1" si="798"/>
        <v>0.58905547345002496</v>
      </c>
      <c r="IA145" s="7">
        <f t="shared" ca="1" si="799"/>
        <v>1</v>
      </c>
      <c r="IB145" s="7" t="str">
        <f t="shared" ca="1" si="800"/>
        <v>3</v>
      </c>
      <c r="IC145" s="7">
        <f ca="1">IFERROR(IF(IC144+IB145&gt;ID$4,IC144,IC144+IB145),"")</f>
        <v>60</v>
      </c>
      <c r="ID145" s="7">
        <f t="shared" ca="1" si="925"/>
        <v>0</v>
      </c>
      <c r="IE145" s="7">
        <f t="shared" ca="1" si="801"/>
        <v>7.3399745510182024E-2</v>
      </c>
      <c r="IF145" s="7">
        <f t="shared" ca="1" si="802"/>
        <v>0.54198486987443339</v>
      </c>
      <c r="IG145" s="7">
        <f t="shared" ca="1" si="803"/>
        <v>1</v>
      </c>
      <c r="IH145" s="7" t="str">
        <f t="shared" ca="1" si="804"/>
        <v>3</v>
      </c>
      <c r="II145" s="7">
        <f ca="1">IFERROR(IF(II144+IH145&gt;IJ$4,II144,II144+IH145),"")</f>
        <v>60</v>
      </c>
      <c r="IJ145" s="7">
        <f t="shared" ca="1" si="926"/>
        <v>0</v>
      </c>
      <c r="IK145" s="7">
        <f t="shared" ca="1" si="805"/>
        <v>0.8844563705228804</v>
      </c>
      <c r="IL145" s="7">
        <f t="shared" ca="1" si="806"/>
        <v>-0.26907175513826498</v>
      </c>
      <c r="IM145" s="7">
        <f t="shared" ca="1" si="807"/>
        <v>0</v>
      </c>
      <c r="IN145" s="7">
        <f t="shared" ca="1" si="808"/>
        <v>0</v>
      </c>
      <c r="IO145" s="7">
        <f ca="1">IFERROR(IF(IO144+IN145&gt;IP$4,IO144,IO144+IN145),"")</f>
        <v>60</v>
      </c>
      <c r="IP145" s="7">
        <f t="shared" ca="1" si="927"/>
        <v>0</v>
      </c>
      <c r="IQ145" s="7">
        <f t="shared" ca="1" si="809"/>
        <v>0.33931923422158916</v>
      </c>
      <c r="IR145" s="7">
        <f t="shared" ca="1" si="810"/>
        <v>0.27606538116302626</v>
      </c>
      <c r="IS145" s="7">
        <f t="shared" ca="1" si="811"/>
        <v>1</v>
      </c>
      <c r="IT145" s="7" t="str">
        <f t="shared" ca="1" si="812"/>
        <v>3</v>
      </c>
      <c r="IU145" s="7">
        <f ca="1">IFERROR(IF(IU144+IT145&gt;IV$4,IU144,IU144+IT145),"")</f>
        <v>60</v>
      </c>
      <c r="IV145" s="7">
        <f t="shared" ca="1" si="928"/>
        <v>0</v>
      </c>
      <c r="IW145" s="7">
        <f t="shared" ca="1" si="813"/>
        <v>0.77756158996052349</v>
      </c>
      <c r="IX145" s="7">
        <f t="shared" ca="1" si="814"/>
        <v>-0.16217697457590807</v>
      </c>
      <c r="IY145" s="7">
        <f t="shared" ca="1" si="815"/>
        <v>0</v>
      </c>
      <c r="IZ145" s="7">
        <f t="shared" ca="1" si="816"/>
        <v>0</v>
      </c>
      <c r="JA145" s="7">
        <f ca="1">IFERROR(IF(JA144+IZ145&gt;JB$4,JA144,JA144+IZ145),"")</f>
        <v>60</v>
      </c>
      <c r="JB145" s="7">
        <f t="shared" ca="1" si="929"/>
        <v>0</v>
      </c>
      <c r="JC145" s="7">
        <f t="shared" ca="1" si="817"/>
        <v>0.19835063693481403</v>
      </c>
      <c r="JD145" s="7">
        <f t="shared" ca="1" si="818"/>
        <v>0.41703397844980139</v>
      </c>
      <c r="JE145" s="7">
        <f t="shared" ca="1" si="819"/>
        <v>1</v>
      </c>
      <c r="JF145" s="7" t="str">
        <f t="shared" ca="1" si="820"/>
        <v>3</v>
      </c>
      <c r="JG145" s="7">
        <f ca="1">IFERROR(IF(JG144+JF145&gt;JH$4,JG144,JG144+JF145),"")</f>
        <v>60</v>
      </c>
      <c r="JH145" s="7">
        <f t="shared" ca="1" si="930"/>
        <v>0</v>
      </c>
      <c r="JI145" s="7">
        <f t="shared" ca="1" si="821"/>
        <v>0.94863170268968044</v>
      </c>
      <c r="JJ145" s="7">
        <f t="shared" ca="1" si="822"/>
        <v>-0.33324708730506503</v>
      </c>
      <c r="JK145" s="7">
        <f t="shared" ca="1" si="823"/>
        <v>0</v>
      </c>
      <c r="JL145" s="7">
        <f t="shared" ca="1" si="824"/>
        <v>0</v>
      </c>
      <c r="JM145" s="7">
        <f ca="1">IFERROR(IF(JM144+JL145&gt;JN$4,JM144,JM144+JL145),"")</f>
        <v>60</v>
      </c>
      <c r="JN145" s="7">
        <f t="shared" ca="1" si="931"/>
        <v>0</v>
      </c>
      <c r="JO145" s="7">
        <f t="shared" ca="1" si="825"/>
        <v>0.11741565214659755</v>
      </c>
      <c r="JP145" s="7">
        <f t="shared" ca="1" si="826"/>
        <v>0.49796896323801787</v>
      </c>
      <c r="JQ145" s="7">
        <f t="shared" ca="1" si="827"/>
        <v>1</v>
      </c>
      <c r="JR145" s="7" t="str">
        <f t="shared" ca="1" si="828"/>
        <v>3</v>
      </c>
      <c r="JS145" s="7">
        <f ca="1">IFERROR(IF(JS144+JR145&gt;JT$4,JS144,JS144+JR145),"")</f>
        <v>60</v>
      </c>
      <c r="JT145" s="7">
        <f t="shared" ca="1" si="932"/>
        <v>0</v>
      </c>
      <c r="JU145" s="7">
        <f t="shared" ca="1" si="829"/>
        <v>0.10046711625106386</v>
      </c>
      <c r="JV145" s="7">
        <f t="shared" ca="1" si="830"/>
        <v>0.51491749913355156</v>
      </c>
      <c r="JW145" s="7">
        <f t="shared" ca="1" si="831"/>
        <v>1</v>
      </c>
      <c r="JX145" s="7" t="str">
        <f t="shared" ca="1" si="832"/>
        <v>3</v>
      </c>
      <c r="JY145" s="7">
        <f ca="1">IFERROR(IF(JY144+JX145&gt;JZ$4,JY144,JY144+JX145),"")</f>
        <v>60</v>
      </c>
      <c r="JZ145" s="7">
        <f t="shared" ca="1" si="933"/>
        <v>0</v>
      </c>
      <c r="KA145" s="7">
        <f t="shared" ca="1" si="833"/>
        <v>0.75481444952048127</v>
      </c>
      <c r="KB145" s="7">
        <f t="shared" ca="1" si="834"/>
        <v>-0.13942983413586585</v>
      </c>
      <c r="KC145" s="7">
        <f t="shared" ca="1" si="835"/>
        <v>0</v>
      </c>
      <c r="KD145" s="7">
        <f t="shared" ca="1" si="836"/>
        <v>0</v>
      </c>
      <c r="KE145" s="7">
        <f ca="1">IFERROR(IF(KE144+KD145&gt;KF$4,KE144,KE144+KD145),"")</f>
        <v>60</v>
      </c>
      <c r="KF145" s="7">
        <f t="shared" ca="1" si="934"/>
        <v>0</v>
      </c>
      <c r="KG145" s="7">
        <f t="shared" ca="1" si="837"/>
        <v>7.4223713211578279E-2</v>
      </c>
      <c r="KH145" s="7">
        <f t="shared" ca="1" si="838"/>
        <v>0.54116090217303714</v>
      </c>
      <c r="KI145" s="7">
        <f t="shared" ca="1" si="839"/>
        <v>1</v>
      </c>
      <c r="KJ145" s="7" t="str">
        <f t="shared" ca="1" si="840"/>
        <v>3</v>
      </c>
      <c r="KK145" s="7">
        <f ca="1">IFERROR(IF(KK144+KJ145&gt;KL$4,KK144,KK144+KJ145),"")</f>
        <v>60</v>
      </c>
      <c r="KL145" s="7">
        <f t="shared" ca="1" si="935"/>
        <v>0</v>
      </c>
      <c r="KM145" s="7">
        <f t="shared" ca="1" si="841"/>
        <v>0.96549051584747836</v>
      </c>
      <c r="KN145" s="7">
        <f t="shared" ca="1" si="842"/>
        <v>-0.35010590046286294</v>
      </c>
      <c r="KO145" s="7">
        <f t="shared" ca="1" si="843"/>
        <v>0</v>
      </c>
      <c r="KP145" s="7">
        <f t="shared" ca="1" si="844"/>
        <v>0</v>
      </c>
      <c r="KQ145" s="7">
        <f ca="1">IFERROR(IF(KQ144+KP145&gt;KR$4,KQ144,KQ144+KP145),"")</f>
        <v>60</v>
      </c>
      <c r="KR145" s="7">
        <f t="shared" ca="1" si="936"/>
        <v>0</v>
      </c>
      <c r="KS145" s="7">
        <f t="shared" ca="1" si="845"/>
        <v>3.5359297633503206E-2</v>
      </c>
      <c r="KT145" s="7">
        <f t="shared" ca="1" si="846"/>
        <v>0.58002531775111221</v>
      </c>
      <c r="KU145" s="7">
        <f t="shared" ca="1" si="847"/>
        <v>1</v>
      </c>
      <c r="KV145" s="7" t="str">
        <f t="shared" ca="1" si="848"/>
        <v>3</v>
      </c>
      <c r="KW145" s="7">
        <f ca="1">IFERROR(IF(KW144+KV145&gt;KX$4,KW144,KW144+KV145),"")</f>
        <v>60</v>
      </c>
      <c r="KX145" s="7">
        <f t="shared" ca="1" si="937"/>
        <v>0</v>
      </c>
      <c r="KY145" s="7">
        <f t="shared" ca="1" si="849"/>
        <v>0.27026502841253763</v>
      </c>
      <c r="KZ145" s="7">
        <f t="shared" ca="1" si="850"/>
        <v>0.34511958697207779</v>
      </c>
      <c r="LA145" s="7">
        <f t="shared" ca="1" si="851"/>
        <v>1</v>
      </c>
      <c r="LB145" s="7" t="str">
        <f t="shared" ca="1" si="852"/>
        <v>3</v>
      </c>
      <c r="LC145" s="7">
        <f ca="1">IFERROR(IF(LC144+LB145&gt;LD$4,LC144,LC144+LB145),"")</f>
        <v>60</v>
      </c>
      <c r="LD145" s="7">
        <f t="shared" ca="1" si="938"/>
        <v>0</v>
      </c>
      <c r="LE145" s="7">
        <f t="shared" ca="1" si="853"/>
        <v>0.50044001556050599</v>
      </c>
      <c r="LF145" s="7">
        <f t="shared" ca="1" si="854"/>
        <v>0.11494459982410943</v>
      </c>
      <c r="LG145" s="7">
        <f t="shared" ca="1" si="855"/>
        <v>1</v>
      </c>
      <c r="LH145" s="7" t="str">
        <f t="shared" ca="1" si="856"/>
        <v>3</v>
      </c>
      <c r="LI145" s="7">
        <f ca="1">IFERROR(IF(LI144+LH145&gt;LJ$4,LI144,LI144+LH145),"")</f>
        <v>60</v>
      </c>
      <c r="LJ145" s="7">
        <f t="shared" ca="1" si="939"/>
        <v>0</v>
      </c>
      <c r="LK145" s="7">
        <f t="shared" ca="1" si="857"/>
        <v>0.82454289461186658</v>
      </c>
      <c r="LL145" s="7">
        <f t="shared" ca="1" si="858"/>
        <v>-0.20915827922725116</v>
      </c>
      <c r="LM145" s="7">
        <f t="shared" ca="1" si="859"/>
        <v>0</v>
      </c>
      <c r="LN145" s="7">
        <f t="shared" ca="1" si="860"/>
        <v>0</v>
      </c>
      <c r="LO145" s="7">
        <f ca="1">IFERROR(IF(LO144+LN145&gt;LP$4,LO144,LO144+LN145),"")</f>
        <v>60</v>
      </c>
      <c r="LP145" s="7">
        <f t="shared" ca="1" si="940"/>
        <v>0</v>
      </c>
      <c r="LQ145" s="7">
        <f t="shared" ca="1" si="861"/>
        <v>0.8444341391368626</v>
      </c>
      <c r="LR145" s="7">
        <f t="shared" ca="1" si="862"/>
        <v>-0.22904952375224719</v>
      </c>
      <c r="LS145" s="7">
        <f t="shared" ca="1" si="863"/>
        <v>0</v>
      </c>
      <c r="LT145" s="7">
        <f t="shared" ca="1" si="864"/>
        <v>0</v>
      </c>
      <c r="LU145" s="7">
        <f ca="1">IFERROR(IF(LU144+LT145&gt;LV$4,LU144,LU144+LT145),"")</f>
        <v>60</v>
      </c>
      <c r="LV145" s="7">
        <f t="shared" ca="1" si="941"/>
        <v>0</v>
      </c>
      <c r="LW145" s="7">
        <f t="shared" ca="1" si="865"/>
        <v>0.70796884551209993</v>
      </c>
      <c r="LX145" s="7">
        <f t="shared" ca="1" si="866"/>
        <v>-9.2584230127484513E-2</v>
      </c>
      <c r="LY145" s="7">
        <f t="shared" ca="1" si="867"/>
        <v>0</v>
      </c>
      <c r="LZ145" s="7">
        <f t="shared" ca="1" si="868"/>
        <v>0</v>
      </c>
      <c r="MA145" s="7">
        <f ca="1">IFERROR(IF(MA144+LZ145&gt;MB$4,MA144,MA144+LZ145),"")</f>
        <v>60</v>
      </c>
      <c r="MB145" s="7">
        <f t="shared" ca="1" si="942"/>
        <v>0</v>
      </c>
      <c r="MC145" s="7">
        <f t="shared" ca="1" si="869"/>
        <v>0.57075931976565952</v>
      </c>
      <c r="MD145" s="7">
        <f t="shared" ca="1" si="870"/>
        <v>4.4625295618955896E-2</v>
      </c>
      <c r="ME145" s="7">
        <f t="shared" ca="1" si="871"/>
        <v>1</v>
      </c>
      <c r="MF145" s="7" t="str">
        <f t="shared" ca="1" si="872"/>
        <v>3</v>
      </c>
      <c r="MG145" s="7">
        <f ca="1">IFERROR(IF(MG144+MF145&gt;MH$4,MG144,MG144+MF145),"")</f>
        <v>60</v>
      </c>
      <c r="MH145" s="7">
        <f t="shared" ca="1" si="943"/>
        <v>0</v>
      </c>
      <c r="MI145" s="7">
        <f t="shared" ca="1" si="873"/>
        <v>0.20972562987449839</v>
      </c>
      <c r="MJ145" s="7">
        <f t="shared" ca="1" si="874"/>
        <v>0.40565898551011703</v>
      </c>
      <c r="MK145" s="7">
        <f t="shared" ca="1" si="875"/>
        <v>1</v>
      </c>
      <c r="ML145" s="7" t="str">
        <f t="shared" ca="1" si="876"/>
        <v>3</v>
      </c>
      <c r="MM145" s="7">
        <f ca="1">IFERROR(IF(MM144+ML145&gt;MN$4,MM144,MM144+ML145),"")</f>
        <v>60</v>
      </c>
      <c r="MN145" s="7">
        <f t="shared" ca="1" si="944"/>
        <v>0</v>
      </c>
      <c r="MO145" s="7">
        <f t="shared" ca="1" si="877"/>
        <v>0.81217190837481412</v>
      </c>
      <c r="MP145" s="7">
        <f t="shared" ca="1" si="878"/>
        <v>-0.1967872929901987</v>
      </c>
      <c r="MQ145" s="7">
        <f t="shared" ca="1" si="879"/>
        <v>0</v>
      </c>
      <c r="MR145" s="7">
        <f t="shared" ca="1" si="880"/>
        <v>0</v>
      </c>
      <c r="MS145" s="7">
        <f ca="1">IFERROR(IF(MS144+MR145&gt;MT$4,MS144,MS144+MR145),"")</f>
        <v>60</v>
      </c>
      <c r="MT145" s="7">
        <f t="shared" ca="1" si="945"/>
        <v>0</v>
      </c>
      <c r="MU145" s="7">
        <f t="shared" ca="1" si="881"/>
        <v>0.560462108744327</v>
      </c>
      <c r="MV145" s="7">
        <f t="shared" ca="1" si="882"/>
        <v>5.4922506640288415E-2</v>
      </c>
      <c r="MW145" s="7">
        <f t="shared" ca="1" si="883"/>
        <v>1</v>
      </c>
      <c r="MX145" s="7" t="str">
        <f t="shared" ca="1" si="884"/>
        <v>3</v>
      </c>
      <c r="MY145" s="7">
        <f ca="1">IFERROR(IF(MY144+MX145&gt;MZ$4,MY144,MY144+MX145),"")</f>
        <v>60</v>
      </c>
      <c r="MZ145" s="7">
        <f t="shared" ca="1" si="946"/>
        <v>0</v>
      </c>
      <c r="NA145" s="7">
        <f t="shared" ca="1" si="885"/>
        <v>0.21910117369211446</v>
      </c>
      <c r="NB145" s="7">
        <f t="shared" ca="1" si="886"/>
        <v>0.39628344169250096</v>
      </c>
      <c r="NC145" s="7">
        <f t="shared" ca="1" si="887"/>
        <v>1</v>
      </c>
      <c r="ND145" s="7" t="str">
        <f t="shared" ca="1" si="888"/>
        <v>3</v>
      </c>
      <c r="NE145" s="7">
        <f ca="1">IFERROR(IF(NE144+ND145&gt;NF$4,NE144,NE144+ND145),"")</f>
        <v>60</v>
      </c>
      <c r="NF145" s="7">
        <f t="shared" ca="1" si="947"/>
        <v>0</v>
      </c>
      <c r="NG145" s="7">
        <f t="shared" ca="1" si="889"/>
        <v>0.8653023079451605</v>
      </c>
      <c r="NH145" s="7">
        <f t="shared" ca="1" si="890"/>
        <v>-0.24991769256054508</v>
      </c>
      <c r="NI145" s="7">
        <f t="shared" ca="1" si="891"/>
        <v>0</v>
      </c>
      <c r="NJ145" s="7">
        <f t="shared" ca="1" si="892"/>
        <v>0</v>
      </c>
      <c r="NK145" s="7">
        <f ca="1">IFERROR(IF(NK144+NJ145&gt;NL$4,NK144,NK144+NJ145),"")</f>
        <v>60</v>
      </c>
      <c r="NL145" s="7">
        <f t="shared" ca="1" si="948"/>
        <v>0</v>
      </c>
      <c r="NM145" s="7">
        <f t="shared" ca="1" si="893"/>
        <v>0.2344351177122036</v>
      </c>
      <c r="NN145" s="7">
        <f t="shared" ca="1" si="894"/>
        <v>0.38094949767241182</v>
      </c>
      <c r="NO145" s="7">
        <f t="shared" ca="1" si="895"/>
        <v>1</v>
      </c>
      <c r="NP145" s="7" t="str">
        <f t="shared" ca="1" si="896"/>
        <v>3</v>
      </c>
      <c r="NQ145" s="7">
        <f ca="1">IFERROR(IF(NQ144+NP145&gt;NR$4,NQ144,NQ144+NP145),"")</f>
        <v>60</v>
      </c>
      <c r="NR145" s="7">
        <f t="shared" ca="1" si="949"/>
        <v>0</v>
      </c>
      <c r="NT145">
        <v>143</v>
      </c>
      <c r="NU145" s="7" t="s">
        <v>19</v>
      </c>
      <c r="NV145" s="7" t="str">
        <f t="shared" ca="1" si="653"/>
        <v/>
      </c>
      <c r="NW145" s="7" t="str">
        <f t="shared" ca="1" si="647"/>
        <v/>
      </c>
      <c r="NX145" t="str">
        <f ca="1">IFERROR(VLOOKUP(NT145,$K$3:$AK$568,8,FALSE),"")</f>
        <v/>
      </c>
      <c r="NY145" t="str">
        <f ca="1">IFERROR(VLOOKUP(NT145,$K$3:$AK$568,9,FALSE),"")</f>
        <v/>
      </c>
      <c r="NZ145" s="7" t="str">
        <f ca="1">IFERROR(VLOOKUP(NT145,$K$3:$AK$568,27,FALSE),"")</f>
        <v/>
      </c>
      <c r="OB145">
        <v>143</v>
      </c>
      <c r="OC145" s="7" t="s">
        <v>19</v>
      </c>
      <c r="OD145" t="e">
        <f t="shared" ca="1" si="654"/>
        <v>#N/A</v>
      </c>
      <c r="OE145" s="7" t="str">
        <f t="shared" ca="1" si="655"/>
        <v/>
      </c>
      <c r="OF145" s="7" t="str">
        <f t="shared" ca="1" si="656"/>
        <v/>
      </c>
      <c r="OG145" t="str">
        <f t="shared" ca="1" si="657"/>
        <v/>
      </c>
      <c r="OI145">
        <v>143</v>
      </c>
      <c r="OJ145" s="7" t="s">
        <v>19</v>
      </c>
      <c r="OK145" s="7" t="str">
        <f t="shared" ca="1" si="658"/>
        <v/>
      </c>
      <c r="OL145" s="7" t="str">
        <f t="shared" ca="1" si="659"/>
        <v/>
      </c>
      <c r="OM145" t="str">
        <f ca="1">IFERROR(VLOOKUP(OI145,$L$3:$AK$568,7,FALSE),"")</f>
        <v/>
      </c>
      <c r="ON145" t="str">
        <f ca="1">IFERROR(VLOOKUP(OI145,$L$3:$AK$568,8,FALSE),"")</f>
        <v/>
      </c>
      <c r="OO145" s="7" t="str">
        <f ca="1">IFERROR(VLOOKUP(OI145,$L$3:$AK$568,26,FALSE),"")</f>
        <v/>
      </c>
      <c r="OQ145">
        <v>143</v>
      </c>
      <c r="OR145" s="7" t="s">
        <v>19</v>
      </c>
      <c r="OS145" t="e">
        <f t="shared" ca="1" si="660"/>
        <v>#N/A</v>
      </c>
      <c r="OT145" s="7" t="str">
        <f t="shared" ca="1" si="661"/>
        <v/>
      </c>
      <c r="OU145" s="7" t="str">
        <f t="shared" ca="1" si="662"/>
        <v/>
      </c>
      <c r="OV145" t="str">
        <f t="shared" ca="1" si="663"/>
        <v/>
      </c>
      <c r="OX145">
        <v>143</v>
      </c>
      <c r="OY145" s="7" t="s">
        <v>19</v>
      </c>
      <c r="OZ145" s="7" t="str">
        <f t="shared" ca="1" si="664"/>
        <v/>
      </c>
      <c r="PA145" s="7" t="str">
        <f t="shared" ca="1" si="665"/>
        <v/>
      </c>
      <c r="PB145" t="str">
        <f ca="1">IFERROR(VLOOKUP(OX145,$M$3:$AK$568,6,FALSE),"")</f>
        <v/>
      </c>
      <c r="PC145" t="str">
        <f ca="1">IFERROR(VLOOKUP(OX145,$M$3:$AK$568,7,FALSE),"")</f>
        <v/>
      </c>
      <c r="PD145" s="7" t="str">
        <f ca="1">IFERROR(VLOOKUP(OX145,$M$3:$AK$568,25,FALSE),"")</f>
        <v/>
      </c>
      <c r="PF145">
        <v>143</v>
      </c>
      <c r="PG145" s="7" t="s">
        <v>19</v>
      </c>
      <c r="PH145" t="e">
        <f t="shared" ca="1" si="666"/>
        <v>#N/A</v>
      </c>
      <c r="PI145" s="7" t="str">
        <f t="shared" ca="1" si="667"/>
        <v/>
      </c>
      <c r="PJ145" s="7" t="str">
        <f t="shared" ca="1" si="668"/>
        <v/>
      </c>
      <c r="PK145" t="str">
        <f t="shared" ca="1" si="669"/>
        <v/>
      </c>
      <c r="PM145">
        <v>143</v>
      </c>
      <c r="PN145" s="7" t="s">
        <v>19</v>
      </c>
      <c r="PO145" s="202" t="str">
        <f t="shared" ca="1" si="670"/>
        <v/>
      </c>
      <c r="PP145" s="7" t="str">
        <f t="shared" ca="1" si="671"/>
        <v/>
      </c>
      <c r="PQ145" t="str">
        <f ca="1">IFERROR(VLOOKUP(PM145,$G$325:$R$409,12,FALSE),"")</f>
        <v/>
      </c>
      <c r="PR145" t="e">
        <f ca="1">VLOOKUP(PM145,$G$324:$Q$409,11,FALSE)</f>
        <v>#N/A</v>
      </c>
      <c r="PS145" s="7" t="str">
        <f ca="1">VLOOKUP(PQ145,$R$325:$Y$409,8,FALSE)</f>
        <v>- -</v>
      </c>
      <c r="PT145" s="7">
        <f ca="1">ReSt</f>
        <v>-4</v>
      </c>
      <c r="PU145" s="7" t="e">
        <f t="shared" ca="1" si="672"/>
        <v>#N/A</v>
      </c>
      <c r="PV145" s="7" t="e">
        <f t="shared" ca="1" si="673"/>
        <v>#N/A</v>
      </c>
      <c r="PW145" s="7" t="str">
        <f ca="1">VLOOKUP(PQ145,$R$325:$AK$409,8,FALSE)</f>
        <v>- -</v>
      </c>
      <c r="PX145" s="7"/>
      <c r="PY145">
        <v>143</v>
      </c>
      <c r="PZ145" s="7" t="s">
        <v>19</v>
      </c>
      <c r="QA145" t="str">
        <f t="shared" ca="1" si="674"/>
        <v/>
      </c>
      <c r="QB145" s="7" t="str">
        <f t="shared" ca="1" si="675"/>
        <v/>
      </c>
      <c r="QC145" s="7" t="str">
        <f t="shared" ca="1" si="676"/>
        <v/>
      </c>
      <c r="QD145" t="str">
        <f t="shared" ca="1" si="677"/>
        <v/>
      </c>
      <c r="QF145">
        <v>143</v>
      </c>
      <c r="QG145" s="7" t="s">
        <v>19</v>
      </c>
      <c r="QH145" s="7" t="str">
        <f t="shared" ca="1" si="678"/>
        <v/>
      </c>
      <c r="QI145" s="7" t="e">
        <f t="shared" ca="1" si="679"/>
        <v>#VALUE!</v>
      </c>
      <c r="QJ145" t="e">
        <f t="shared" ca="1" si="680"/>
        <v>#N/A</v>
      </c>
      <c r="QK145" s="7" t="e">
        <f t="shared" ca="1" si="681"/>
        <v>#N/A</v>
      </c>
      <c r="QM145">
        <v>143</v>
      </c>
      <c r="QN145" s="7" t="s">
        <v>19</v>
      </c>
      <c r="QO145" t="str">
        <f t="shared" ca="1" si="682"/>
        <v/>
      </c>
      <c r="QP145" s="7" t="str">
        <f t="shared" ca="1" si="683"/>
        <v/>
      </c>
      <c r="QQ145" t="str">
        <f t="shared" ca="1" si="684"/>
        <v/>
      </c>
    </row>
    <row r="146" spans="1:459" x14ac:dyDescent="0.25">
      <c r="A146" s="240" t="str">
        <f>IF('Character Sheet'!$B$4="Creature","N","Y")</f>
        <v>Y</v>
      </c>
      <c r="C146" s="75"/>
      <c r="D146" s="76"/>
      <c r="F146" s="75"/>
      <c r="G146" s="76"/>
      <c r="I146" s="75"/>
      <c r="J146" s="85"/>
      <c r="K146" s="85">
        <f t="shared" ca="1" si="648"/>
        <v>4</v>
      </c>
      <c r="L146" s="85">
        <f t="shared" ca="1" si="951"/>
        <v>0</v>
      </c>
      <c r="M146" s="70">
        <f t="shared" ca="1" si="643"/>
        <v>6</v>
      </c>
      <c r="O146" s="222">
        <f t="shared" ca="1" si="649"/>
        <v>171</v>
      </c>
      <c r="Q146" s="7" t="str">
        <f t="shared" si="685"/>
        <v>Sanitation Engineering</v>
      </c>
      <c r="R146" s="9" t="s">
        <v>1432</v>
      </c>
      <c r="S146" s="9" t="s">
        <v>1854</v>
      </c>
      <c r="T146" s="61" t="str">
        <f>SUBSTITUTE(IFERROR(IFERROR(VLOOKUP(R146,'[1]Skill Statistics'!$A$3:$C$513,2,FALSE),VLOOKUP(Q146,'[1]Skill Statistics'!$A$3:$C$513,2,FALSE)),T145),"R*","ReSt")</f>
        <v>Me/Re</v>
      </c>
      <c r="U146" s="61" t="str">
        <f>IFERROR(IFERROR(VLOOKUP(R146,'[1]Skill Statistics'!$A$3:$C$513,3,FALSE),VLOOKUP(Q146,'[1]Skill Statistics'!$A$3:$C$513,3,FALSE)),U145)</f>
        <v>In</v>
      </c>
      <c r="V146" s="61" t="str">
        <f>IF(ISNUMBER(SEARCH("Category",R146)),"- -",IFERROR(IFERROR(VLOOKUP(Q146,[1]Professions!$A$4:$AM$288,MATCH(Profession,[1]Professions!$A$1:$AM$1,0),FALSE),VLOOKUP(Q146,Calculations!$B$91:$I$95,8,FALSE)),"- -"))</f>
        <v>5 / 7</v>
      </c>
      <c r="W146" s="60">
        <f t="shared" si="650"/>
        <v>0</v>
      </c>
      <c r="X146" s="7">
        <f ca="1">IFERROR(VLOOKUP(R146,$BS$6:$NR$519,MATCH(ActualLevel,$BS$3:$NR$3,0),FALSE),"- -")</f>
        <v>0</v>
      </c>
      <c r="Y146" s="7">
        <f t="shared" ca="1" si="640"/>
        <v>0</v>
      </c>
      <c r="Z146" s="7">
        <f ca="1">IFERROR(VLOOKUP(Y146,Charts!$BQ$2:$BR$52,2,FALSE),"- -")</f>
        <v>-25</v>
      </c>
      <c r="AA146" s="7">
        <f t="shared" ca="1" si="686"/>
        <v>5</v>
      </c>
      <c r="AB146" s="7">
        <f t="shared" ca="1" si="952"/>
        <v>0</v>
      </c>
      <c r="AC146" s="7"/>
      <c r="AD146" s="7"/>
      <c r="AE146" s="7"/>
      <c r="AF146" s="7"/>
      <c r="AG146" s="7"/>
      <c r="AH146" s="43"/>
      <c r="AI146" s="7"/>
      <c r="AJ146" s="7"/>
      <c r="AK146" s="7">
        <f t="shared" ca="1" si="687"/>
        <v>-20</v>
      </c>
      <c r="AL146" s="7"/>
      <c r="AM146" s="69">
        <f>IFERROR(VLOOKUP(R146,'[1]Skill Statistics'!$A$3:$AN$513,MATCH(Profession,'[1]Skill Statistics'!$A$2:$AN$2,0),FALSE),0)</f>
        <v>0</v>
      </c>
      <c r="AN146" s="85">
        <f>IFERROR(VLOOKUP(Q146,'[1]Skill Statistics'!$A$3:$BK$513,MATCH(Archetype,'[1]Skill Statistics'!$A$2:$BK$2,0),FALSE),0)</f>
        <v>0</v>
      </c>
      <c r="AO146" s="85">
        <f>IFERROR(VLOOKUP(Q146,'[1]Skill Statistics'!$A$3:$BB$513,MATCH(Race,'[1]Skill Statistics'!$A$2:$BB$2,0),FALSE),0)</f>
        <v>0</v>
      </c>
      <c r="AP146" s="85">
        <f t="shared" ca="1" si="651"/>
        <v>0.5</v>
      </c>
      <c r="AQ146" s="70"/>
      <c r="AS146" s="69">
        <f>IFERROR(VLOOKUP(Q146,'[1]Professional Skills'!$A$4:$AM$288,MATCH(Profession,'[1]Professional Skills'!$A$3:$AM$3,0),FALSE),"- -")</f>
        <v>0</v>
      </c>
      <c r="AU146" s="7">
        <f t="shared" si="954"/>
        <v>0</v>
      </c>
      <c r="AV146" s="7">
        <f t="shared" ca="1" si="953"/>
        <v>0</v>
      </c>
      <c r="AW146" t="str">
        <f t="shared" si="690"/>
        <v/>
      </c>
      <c r="AX146" t="str">
        <f>IFERROR(_xlfn.RANK.EQ(AW146,$AW$5:$AW$568),"")</f>
        <v/>
      </c>
      <c r="AY146">
        <f t="shared" si="645"/>
        <v>0</v>
      </c>
      <c r="AZ146" s="70" t="str">
        <f t="shared" si="688"/>
        <v/>
      </c>
      <c r="BB146" s="69">
        <f>IFERROR(IF(Q146="Language",VLOOKUP(R146,[1]Cultures!$B$4:$N$218,MATCH(Culture,[1]Cultures!$B$3:$N$3,0),FALSE),VLOOKUP(Q146,[1]Cultures!$B$4:$O$212,MATCH(Culture,[1]Cultures!$B$3:$O$3,0),FALSE)),"- -")</f>
        <v>0</v>
      </c>
      <c r="BD146">
        <f t="shared" ca="1" si="950"/>
        <v>0</v>
      </c>
      <c r="BE146" t="str">
        <f t="shared" si="897"/>
        <v/>
      </c>
      <c r="BI146" s="7">
        <f t="shared" si="689"/>
        <v>0</v>
      </c>
      <c r="BK146" s="7"/>
      <c r="BL146" s="70">
        <f t="shared" si="646"/>
        <v>0</v>
      </c>
      <c r="BN146" s="69">
        <f>IFERROR(VLOOKUP(V146,Charts!$BT$2:$BV$14,3,FALSE),"- -")</f>
        <v>0.46153846153846156</v>
      </c>
      <c r="BO146" s="85">
        <f t="shared" ca="1" si="652"/>
        <v>1.7483376308171823</v>
      </c>
      <c r="BP146" s="70">
        <f t="shared" ca="1" si="898"/>
        <v>171</v>
      </c>
      <c r="BR146" s="7">
        <v>141</v>
      </c>
      <c r="BS146" s="9" t="str">
        <f ca="1">VLOOKUP(BR146,$O$3:$R$568,4,FALSE)</f>
        <v>Planetology</v>
      </c>
      <c r="BT146" s="7" t="str">
        <f ca="1">VLOOKUP(BS146,$R$3:$V$568,5,FALSE)</f>
        <v>5 / 7</v>
      </c>
      <c r="BU146" s="7">
        <f ca="1">VLOOKUP(BT146,Charts!$BT$2:$BV$14,3,FALSE)</f>
        <v>0.46153846153846156</v>
      </c>
      <c r="BV146" s="7" t="str">
        <f t="shared" ca="1" si="691"/>
        <v>5</v>
      </c>
      <c r="BW146" s="7" t="str">
        <f t="shared" ca="1" si="692"/>
        <v>7</v>
      </c>
      <c r="BY146" s="7">
        <f t="shared" ca="1" si="693"/>
        <v>0.79660873383615238</v>
      </c>
      <c r="BZ146" s="7">
        <f t="shared" ca="1" si="694"/>
        <v>-0.33507027229769082</v>
      </c>
      <c r="CA146" s="7">
        <f t="shared" ca="1" si="695"/>
        <v>0</v>
      </c>
      <c r="CB146" s="7">
        <f t="shared" ca="1" si="696"/>
        <v>0</v>
      </c>
      <c r="CC146" s="7">
        <f ca="1">IFERROR(IF(CC145+CB146&gt;CD$4,CC145,CC145+CB146),"")</f>
        <v>38</v>
      </c>
      <c r="CD146" s="7">
        <f t="shared" ca="1" si="899"/>
        <v>0</v>
      </c>
      <c r="CE146" s="7">
        <f t="shared" ca="1" si="697"/>
        <v>0.39694815243534376</v>
      </c>
      <c r="CF146" s="7">
        <f t="shared" ca="1" si="698"/>
        <v>6.4590309103117804E-2</v>
      </c>
      <c r="CG146" s="7">
        <f t="shared" ca="1" si="699"/>
        <v>1</v>
      </c>
      <c r="CH146" s="7" t="str">
        <f t="shared" ca="1" si="700"/>
        <v>5</v>
      </c>
      <c r="CI146" s="7">
        <f ca="1">IFERROR(IF(CI145+CH146&gt;CJ$4,CI145,CI145+CH146),"")</f>
        <v>60</v>
      </c>
      <c r="CJ146" s="7">
        <f t="shared" ca="1" si="900"/>
        <v>0</v>
      </c>
      <c r="CK146" s="7">
        <f t="shared" ca="1" si="701"/>
        <v>0.16723224591460362</v>
      </c>
      <c r="CL146" s="7">
        <f t="shared" ca="1" si="702"/>
        <v>0.29430621562385795</v>
      </c>
      <c r="CM146" s="7">
        <f t="shared" ca="1" si="703"/>
        <v>1</v>
      </c>
      <c r="CN146" s="7" t="str">
        <f t="shared" ca="1" si="704"/>
        <v>5</v>
      </c>
      <c r="CO146" s="7">
        <f ca="1">IFERROR(IF(CO145+CN146&gt;CP$4,CO145,CO145+CN146),"")</f>
        <v>60</v>
      </c>
      <c r="CP146" s="7">
        <f t="shared" ca="1" si="901"/>
        <v>0</v>
      </c>
      <c r="CQ146" s="7">
        <f t="shared" ca="1" si="705"/>
        <v>0.25135238512735392</v>
      </c>
      <c r="CR146" s="7">
        <f t="shared" ca="1" si="706"/>
        <v>0.21018607641110765</v>
      </c>
      <c r="CS146" s="7">
        <f t="shared" ca="1" si="707"/>
        <v>1</v>
      </c>
      <c r="CT146" s="7" t="str">
        <f t="shared" ca="1" si="708"/>
        <v>5</v>
      </c>
      <c r="CU146" s="7">
        <f ca="1">IFERROR(IF(CU145+CT146&gt;CV$4,CU145,CU145+CT146),"")</f>
        <v>60</v>
      </c>
      <c r="CV146" s="7">
        <f t="shared" ca="1" si="902"/>
        <v>0</v>
      </c>
      <c r="CW146" s="7">
        <f t="shared" ca="1" si="709"/>
        <v>0.92503457917249099</v>
      </c>
      <c r="CX146" s="7">
        <f t="shared" ca="1" si="710"/>
        <v>-0.46349611763402943</v>
      </c>
      <c r="CY146" s="7">
        <f t="shared" ca="1" si="711"/>
        <v>0</v>
      </c>
      <c r="CZ146" s="7">
        <f t="shared" ca="1" si="712"/>
        <v>0</v>
      </c>
      <c r="DA146" s="7">
        <f ca="1">IFERROR(IF(DA145+CZ146&gt;DB$4,DA145,DA145+CZ146),"")</f>
        <v>60</v>
      </c>
      <c r="DB146" s="7">
        <f t="shared" ca="1" si="903"/>
        <v>0</v>
      </c>
      <c r="DC146" s="7">
        <f t="shared" ca="1" si="713"/>
        <v>0.98774474985286953</v>
      </c>
      <c r="DD146" s="7">
        <f t="shared" ca="1" si="714"/>
        <v>-0.52620628831440797</v>
      </c>
      <c r="DE146" s="7">
        <f t="shared" ca="1" si="715"/>
        <v>0</v>
      </c>
      <c r="DF146" s="7">
        <f t="shared" ca="1" si="716"/>
        <v>0</v>
      </c>
      <c r="DG146" s="7">
        <f ca="1">IFERROR(IF(DG145+DF146&gt;DH$4,DG145,DG145+DF146),"")</f>
        <v>60</v>
      </c>
      <c r="DH146" s="7">
        <f t="shared" ca="1" si="904"/>
        <v>0</v>
      </c>
      <c r="DI146" s="7">
        <f t="shared" ca="1" si="717"/>
        <v>0.56760183291603405</v>
      </c>
      <c r="DJ146" s="7">
        <f t="shared" ca="1" si="718"/>
        <v>-0.10606337137757249</v>
      </c>
      <c r="DK146" s="7">
        <f t="shared" ca="1" si="719"/>
        <v>0</v>
      </c>
      <c r="DL146" s="7">
        <f t="shared" ca="1" si="720"/>
        <v>0</v>
      </c>
      <c r="DM146" s="7">
        <f ca="1">IFERROR(IF(DM145+DL146&gt;DN$4,DM145,DM145+DL146),"")</f>
        <v>60</v>
      </c>
      <c r="DN146" s="7">
        <f t="shared" ca="1" si="905"/>
        <v>0</v>
      </c>
      <c r="DO146" s="7">
        <f t="shared" ca="1" si="721"/>
        <v>0.82407537733149916</v>
      </c>
      <c r="DP146" s="7">
        <f t="shared" ca="1" si="722"/>
        <v>-0.3625369157930376</v>
      </c>
      <c r="DQ146" s="7">
        <f t="shared" ca="1" si="723"/>
        <v>0</v>
      </c>
      <c r="DR146" s="7">
        <f t="shared" ca="1" si="724"/>
        <v>0</v>
      </c>
      <c r="DS146" s="7">
        <f ca="1">IFERROR(IF(DS145+DR146&gt;DT$4,DS145,DS145+DR146),"")</f>
        <v>60</v>
      </c>
      <c r="DT146" s="7">
        <f t="shared" ca="1" si="906"/>
        <v>0</v>
      </c>
      <c r="DU146" s="7">
        <f t="shared" ca="1" si="725"/>
        <v>0.69046235031848846</v>
      </c>
      <c r="DV146" s="7">
        <f t="shared" ca="1" si="726"/>
        <v>-0.2289238887800269</v>
      </c>
      <c r="DW146" s="7">
        <f t="shared" ca="1" si="727"/>
        <v>0</v>
      </c>
      <c r="DX146" s="7">
        <f t="shared" ca="1" si="728"/>
        <v>0</v>
      </c>
      <c r="DY146" s="7">
        <f ca="1">IFERROR(IF(DY145+DX146&gt;DZ$4,DY145,DY145+DX146),"")</f>
        <v>60</v>
      </c>
      <c r="DZ146" s="7">
        <f t="shared" ca="1" si="907"/>
        <v>0</v>
      </c>
      <c r="EA146" s="7">
        <f t="shared" ca="1" si="729"/>
        <v>0.57640722928211929</v>
      </c>
      <c r="EB146" s="7">
        <f t="shared" ca="1" si="730"/>
        <v>-0.11486876774365773</v>
      </c>
      <c r="EC146" s="7">
        <f t="shared" ca="1" si="731"/>
        <v>0</v>
      </c>
      <c r="ED146" s="7">
        <f t="shared" ca="1" si="732"/>
        <v>0</v>
      </c>
      <c r="EE146" s="7">
        <f ca="1">IFERROR(IF(EE145+ED146&gt;EF$4,EE145,EE145+ED146),"")</f>
        <v>60</v>
      </c>
      <c r="EF146" s="7">
        <f t="shared" ca="1" si="908"/>
        <v>0</v>
      </c>
      <c r="EG146" s="7">
        <f t="shared" ca="1" si="733"/>
        <v>0.26278094728643409</v>
      </c>
      <c r="EH146" s="7">
        <f t="shared" ca="1" si="734"/>
        <v>0.19875751425202748</v>
      </c>
      <c r="EI146" s="7">
        <f t="shared" ca="1" si="735"/>
        <v>1</v>
      </c>
      <c r="EJ146" s="7" t="str">
        <f t="shared" ca="1" si="736"/>
        <v>5</v>
      </c>
      <c r="EK146" s="7">
        <f ca="1">IFERROR(IF(EK145+EJ146&gt;EL$4,EK145,EK145+EJ146),"")</f>
        <v>60</v>
      </c>
      <c r="EL146" s="7">
        <f t="shared" ca="1" si="909"/>
        <v>0</v>
      </c>
      <c r="EM146" s="7">
        <f t="shared" ca="1" si="737"/>
        <v>0.49612365001322356</v>
      </c>
      <c r="EN146" s="7">
        <f t="shared" ca="1" si="738"/>
        <v>-3.4585188474761996E-2</v>
      </c>
      <c r="EO146" s="7">
        <f t="shared" ca="1" si="739"/>
        <v>0</v>
      </c>
      <c r="EP146" s="7">
        <f t="shared" ca="1" si="740"/>
        <v>0</v>
      </c>
      <c r="EQ146" s="7">
        <f ca="1">IFERROR(IF(EQ145+EP146&gt;ER$4,EQ145,EQ145+EP146),"")</f>
        <v>60</v>
      </c>
      <c r="ER146" s="7">
        <f t="shared" ca="1" si="910"/>
        <v>0</v>
      </c>
      <c r="ES146" s="7">
        <f t="shared" ca="1" si="741"/>
        <v>0.82028936926769913</v>
      </c>
      <c r="ET146" s="7">
        <f t="shared" ca="1" si="742"/>
        <v>-0.35875090772923757</v>
      </c>
      <c r="EU146" s="7">
        <f t="shared" ca="1" si="743"/>
        <v>0</v>
      </c>
      <c r="EV146" s="7">
        <f t="shared" ca="1" si="744"/>
        <v>0</v>
      </c>
      <c r="EW146" s="7">
        <f ca="1">IFERROR(IF(EW145+EV146&gt;EX$4,EW145,EW145+EV146),"")</f>
        <v>60</v>
      </c>
      <c r="EX146" s="7">
        <f t="shared" ca="1" si="911"/>
        <v>0</v>
      </c>
      <c r="EY146" s="7">
        <f t="shared" ca="1" si="745"/>
        <v>8.6073752433033501E-2</v>
      </c>
      <c r="EZ146" s="7">
        <f t="shared" ca="1" si="746"/>
        <v>0.37546470910542806</v>
      </c>
      <c r="FA146" s="7">
        <f t="shared" ca="1" si="747"/>
        <v>1</v>
      </c>
      <c r="FB146" s="7" t="str">
        <f t="shared" ca="1" si="748"/>
        <v>5</v>
      </c>
      <c r="FC146" s="7">
        <f ca="1">IFERROR(IF(FC145+FB146&gt;FD$4,FC145,FC145+FB146),"")</f>
        <v>60</v>
      </c>
      <c r="FD146" s="7">
        <f t="shared" ca="1" si="912"/>
        <v>0</v>
      </c>
      <c r="FE146" s="7">
        <f t="shared" ca="1" si="749"/>
        <v>7.8443204963084434E-2</v>
      </c>
      <c r="FF146" s="7">
        <f t="shared" ca="1" si="750"/>
        <v>0.38309525657537713</v>
      </c>
      <c r="FG146" s="7">
        <f t="shared" ca="1" si="751"/>
        <v>1</v>
      </c>
      <c r="FH146" s="7" t="str">
        <f t="shared" ca="1" si="752"/>
        <v>5</v>
      </c>
      <c r="FI146" s="7">
        <f ca="1">IFERROR(IF(FI145+FH146&gt;FJ$4,FI145,FI145+FH146),"")</f>
        <v>60</v>
      </c>
      <c r="FJ146" s="7">
        <f t="shared" ca="1" si="913"/>
        <v>0</v>
      </c>
      <c r="FK146" s="7">
        <f t="shared" ca="1" si="753"/>
        <v>0.40968482852772048</v>
      </c>
      <c r="FL146" s="7">
        <f t="shared" ca="1" si="754"/>
        <v>5.1853633010741085E-2</v>
      </c>
      <c r="FM146" s="7">
        <f t="shared" ca="1" si="755"/>
        <v>1</v>
      </c>
      <c r="FN146" s="7" t="str">
        <f t="shared" ca="1" si="756"/>
        <v>5</v>
      </c>
      <c r="FO146" s="7">
        <f ca="1">IFERROR(IF(FO145+FN146&gt;FP$4,FO145,FO145+FN146),"")</f>
        <v>60</v>
      </c>
      <c r="FP146" s="7">
        <f t="shared" ca="1" si="914"/>
        <v>0</v>
      </c>
      <c r="FQ146" s="7">
        <f t="shared" ca="1" si="757"/>
        <v>0.6818678861662244</v>
      </c>
      <c r="FR146" s="7">
        <f t="shared" ca="1" si="758"/>
        <v>-0.22032942462776284</v>
      </c>
      <c r="FS146" s="7">
        <f t="shared" ca="1" si="759"/>
        <v>0</v>
      </c>
      <c r="FT146" s="7">
        <f t="shared" ca="1" si="760"/>
        <v>0</v>
      </c>
      <c r="FU146" s="7">
        <f ca="1">IFERROR(IF(FU145+FT146&gt;FV$4,FU145,FU145+FT146),"")</f>
        <v>60</v>
      </c>
      <c r="FV146" s="7">
        <f t="shared" ca="1" si="915"/>
        <v>0</v>
      </c>
      <c r="FW146" s="7">
        <f t="shared" ca="1" si="761"/>
        <v>0.95193564879078296</v>
      </c>
      <c r="FX146" s="7">
        <f t="shared" ca="1" si="762"/>
        <v>-0.4903971872523214</v>
      </c>
      <c r="FY146" s="7">
        <f t="shared" ca="1" si="763"/>
        <v>0</v>
      </c>
      <c r="FZ146" s="7">
        <f t="shared" ca="1" si="764"/>
        <v>0</v>
      </c>
      <c r="GA146" s="7">
        <f ca="1">IFERROR(IF(GA145+FZ146&gt;GB$4,GA145,GA145+FZ146),"")</f>
        <v>60</v>
      </c>
      <c r="GB146" s="7">
        <f t="shared" ca="1" si="916"/>
        <v>0</v>
      </c>
      <c r="GC146" s="7">
        <f t="shared" ca="1" si="765"/>
        <v>0.61063865270282858</v>
      </c>
      <c r="GD146" s="7">
        <f t="shared" ca="1" si="766"/>
        <v>-0.14910019116436701</v>
      </c>
      <c r="GE146" s="7">
        <f t="shared" ca="1" si="767"/>
        <v>0</v>
      </c>
      <c r="GF146" s="7">
        <f t="shared" ca="1" si="768"/>
        <v>0</v>
      </c>
      <c r="GG146" s="7">
        <f ca="1">IFERROR(IF(GG145+GF146&gt;GH$4,GG145,GG145+GF146),"")</f>
        <v>60</v>
      </c>
      <c r="GH146" s="7">
        <f t="shared" ca="1" si="917"/>
        <v>0</v>
      </c>
      <c r="GI146" s="7">
        <f t="shared" ca="1" si="769"/>
        <v>0.53499097508995641</v>
      </c>
      <c r="GJ146" s="7">
        <f t="shared" ca="1" si="770"/>
        <v>-7.3452513551494847E-2</v>
      </c>
      <c r="GK146" s="7">
        <f t="shared" ca="1" si="771"/>
        <v>0</v>
      </c>
      <c r="GL146" s="7">
        <f t="shared" ca="1" si="772"/>
        <v>0</v>
      </c>
      <c r="GM146" s="7">
        <f ca="1">IFERROR(IF(GM145+GL146&gt;GN$4,GM145,GM145+GL146),"")</f>
        <v>60</v>
      </c>
      <c r="GN146" s="7">
        <f t="shared" ca="1" si="918"/>
        <v>0</v>
      </c>
      <c r="GO146" s="7">
        <f t="shared" ca="1" si="773"/>
        <v>0.82375779058365695</v>
      </c>
      <c r="GP146" s="7">
        <f t="shared" ca="1" si="774"/>
        <v>-0.36221932904519538</v>
      </c>
      <c r="GQ146" s="7">
        <f t="shared" ca="1" si="775"/>
        <v>0</v>
      </c>
      <c r="GR146" s="7">
        <f t="shared" ca="1" si="776"/>
        <v>0</v>
      </c>
      <c r="GS146" s="7">
        <f ca="1">IFERROR(IF(GS145+GR146&gt;GT$4,GS145,GS145+GR146),"")</f>
        <v>60</v>
      </c>
      <c r="GT146" s="7">
        <f t="shared" ca="1" si="919"/>
        <v>0</v>
      </c>
      <c r="GU146" s="7">
        <f t="shared" ca="1" si="777"/>
        <v>0.41048517278597063</v>
      </c>
      <c r="GV146" s="7">
        <f t="shared" ca="1" si="778"/>
        <v>5.1053288752490933E-2</v>
      </c>
      <c r="GW146" s="7">
        <f t="shared" ca="1" si="779"/>
        <v>1</v>
      </c>
      <c r="GX146" s="7" t="str">
        <f t="shared" ca="1" si="780"/>
        <v>5</v>
      </c>
      <c r="GY146" s="7">
        <f ca="1">IFERROR(IF(GY145+GX146&gt;GZ$4,GY145,GY145+GX146),"")</f>
        <v>60</v>
      </c>
      <c r="GZ146" s="7">
        <f t="shared" ca="1" si="920"/>
        <v>0</v>
      </c>
      <c r="HA146" s="7">
        <f t="shared" ca="1" si="781"/>
        <v>0.36058629697285927</v>
      </c>
      <c r="HB146" s="7">
        <f t="shared" ca="1" si="782"/>
        <v>0.1009521645656023</v>
      </c>
      <c r="HC146" s="7">
        <f t="shared" ca="1" si="783"/>
        <v>1</v>
      </c>
      <c r="HD146" s="7" t="str">
        <f t="shared" ca="1" si="784"/>
        <v>5</v>
      </c>
      <c r="HE146" s="7">
        <f ca="1">IFERROR(IF(HE145+HD146&gt;HF$4,HE145,HE145+HD146),"")</f>
        <v>60</v>
      </c>
      <c r="HF146" s="7">
        <f t="shared" ca="1" si="921"/>
        <v>0</v>
      </c>
      <c r="HG146" s="7">
        <f t="shared" ca="1" si="785"/>
        <v>0.34741688949074967</v>
      </c>
      <c r="HH146" s="7">
        <f t="shared" ca="1" si="786"/>
        <v>0.11412157204771189</v>
      </c>
      <c r="HI146" s="7">
        <f t="shared" ca="1" si="787"/>
        <v>1</v>
      </c>
      <c r="HJ146" s="7" t="str">
        <f t="shared" ca="1" si="788"/>
        <v>5</v>
      </c>
      <c r="HK146" s="7">
        <f ca="1">IFERROR(IF(HK145+HJ146&gt;HL$4,HK145,HK145+HJ146),"")</f>
        <v>60</v>
      </c>
      <c r="HL146" s="7">
        <f t="shared" ca="1" si="922"/>
        <v>0</v>
      </c>
      <c r="HM146" s="7">
        <f t="shared" ca="1" si="789"/>
        <v>0.69595433106840943</v>
      </c>
      <c r="HN146" s="7">
        <f t="shared" ca="1" si="790"/>
        <v>-0.23441586952994786</v>
      </c>
      <c r="HO146" s="7">
        <f t="shared" ca="1" si="791"/>
        <v>0</v>
      </c>
      <c r="HP146" s="7">
        <f t="shared" ca="1" si="792"/>
        <v>0</v>
      </c>
      <c r="HQ146" s="7">
        <f ca="1">IFERROR(IF(HQ145+HP146&gt;HR$4,HQ145,HQ145+HP146),"")</f>
        <v>60</v>
      </c>
      <c r="HR146" s="7">
        <f t="shared" ca="1" si="923"/>
        <v>0</v>
      </c>
      <c r="HS146" s="7">
        <f t="shared" ca="1" si="793"/>
        <v>0.59344408228994938</v>
      </c>
      <c r="HT146" s="7">
        <f t="shared" ca="1" si="794"/>
        <v>-0.13190562075148782</v>
      </c>
      <c r="HU146" s="7">
        <f t="shared" ca="1" si="795"/>
        <v>0</v>
      </c>
      <c r="HV146" s="7">
        <f t="shared" ca="1" si="796"/>
        <v>0</v>
      </c>
      <c r="HW146" s="7">
        <f ca="1">IFERROR(IF(HW145+HV146&gt;HX$4,HW145,HW145+HV146),"")</f>
        <v>60</v>
      </c>
      <c r="HX146" s="7">
        <f t="shared" ca="1" si="924"/>
        <v>0</v>
      </c>
      <c r="HY146" s="7">
        <f t="shared" ca="1" si="797"/>
        <v>0.66259451996059793</v>
      </c>
      <c r="HZ146" s="7">
        <f t="shared" ca="1" si="798"/>
        <v>-0.20105605842213636</v>
      </c>
      <c r="IA146" s="7">
        <f t="shared" ca="1" si="799"/>
        <v>0</v>
      </c>
      <c r="IB146" s="7">
        <f t="shared" ca="1" si="800"/>
        <v>0</v>
      </c>
      <c r="IC146" s="7">
        <f ca="1">IFERROR(IF(IC145+IB146&gt;ID$4,IC145,IC145+IB146),"")</f>
        <v>60</v>
      </c>
      <c r="ID146" s="7">
        <f t="shared" ca="1" si="925"/>
        <v>0</v>
      </c>
      <c r="IE146" s="7">
        <f t="shared" ca="1" si="801"/>
        <v>0.8967916448799782</v>
      </c>
      <c r="IF146" s="7">
        <f t="shared" ca="1" si="802"/>
        <v>-0.43525318334151664</v>
      </c>
      <c r="IG146" s="7">
        <f t="shared" ca="1" si="803"/>
        <v>0</v>
      </c>
      <c r="IH146" s="7">
        <f t="shared" ca="1" si="804"/>
        <v>0</v>
      </c>
      <c r="II146" s="7">
        <f ca="1">IFERROR(IF(II145+IH146&gt;IJ$4,II145,II145+IH146),"")</f>
        <v>60</v>
      </c>
      <c r="IJ146" s="7">
        <f t="shared" ca="1" si="926"/>
        <v>0</v>
      </c>
      <c r="IK146" s="7">
        <f t="shared" ca="1" si="805"/>
        <v>0.55412319555443268</v>
      </c>
      <c r="IL146" s="7">
        <f t="shared" ca="1" si="806"/>
        <v>-9.2584734015971115E-2</v>
      </c>
      <c r="IM146" s="7">
        <f t="shared" ca="1" si="807"/>
        <v>0</v>
      </c>
      <c r="IN146" s="7">
        <f t="shared" ca="1" si="808"/>
        <v>0</v>
      </c>
      <c r="IO146" s="7">
        <f ca="1">IFERROR(IF(IO145+IN146&gt;IP$4,IO145,IO145+IN146),"")</f>
        <v>60</v>
      </c>
      <c r="IP146" s="7">
        <f t="shared" ca="1" si="927"/>
        <v>0</v>
      </c>
      <c r="IQ146" s="7">
        <f t="shared" ca="1" si="809"/>
        <v>4.7412261926382815E-4</v>
      </c>
      <c r="IR146" s="7">
        <f t="shared" ca="1" si="810"/>
        <v>0.46106433891919774</v>
      </c>
      <c r="IS146" s="7">
        <f t="shared" ca="1" si="811"/>
        <v>1</v>
      </c>
      <c r="IT146" s="7" t="str">
        <f t="shared" ca="1" si="812"/>
        <v>5</v>
      </c>
      <c r="IU146" s="7">
        <f ca="1">IFERROR(IF(IU145+IT146&gt;IV$4,IU145,IU145+IT146),"")</f>
        <v>60</v>
      </c>
      <c r="IV146" s="7">
        <f t="shared" ca="1" si="928"/>
        <v>0</v>
      </c>
      <c r="IW146" s="7">
        <f t="shared" ca="1" si="813"/>
        <v>0.516755346354004</v>
      </c>
      <c r="IX146" s="7">
        <f t="shared" ca="1" si="814"/>
        <v>-5.5216884815542433E-2</v>
      </c>
      <c r="IY146" s="7">
        <f t="shared" ca="1" si="815"/>
        <v>0</v>
      </c>
      <c r="IZ146" s="7">
        <f t="shared" ca="1" si="816"/>
        <v>0</v>
      </c>
      <c r="JA146" s="7">
        <f ca="1">IFERROR(IF(JA145+IZ146&gt;JB$4,JA145,JA145+IZ146),"")</f>
        <v>60</v>
      </c>
      <c r="JB146" s="7">
        <f t="shared" ca="1" si="929"/>
        <v>0</v>
      </c>
      <c r="JC146" s="7">
        <f t="shared" ca="1" si="817"/>
        <v>0.50636655898313565</v>
      </c>
      <c r="JD146" s="7">
        <f t="shared" ca="1" si="818"/>
        <v>-4.4828097444674087E-2</v>
      </c>
      <c r="JE146" s="7">
        <f t="shared" ca="1" si="819"/>
        <v>0</v>
      </c>
      <c r="JF146" s="7">
        <f t="shared" ca="1" si="820"/>
        <v>0</v>
      </c>
      <c r="JG146" s="7">
        <f ca="1">IFERROR(IF(JG145+JF146&gt;JH$4,JG145,JG145+JF146),"")</f>
        <v>60</v>
      </c>
      <c r="JH146" s="7">
        <f t="shared" ca="1" si="930"/>
        <v>0</v>
      </c>
      <c r="JI146" s="7">
        <f t="shared" ca="1" si="821"/>
        <v>0.41330675681245721</v>
      </c>
      <c r="JJ146" s="7">
        <f t="shared" ca="1" si="822"/>
        <v>4.8231704726004354E-2</v>
      </c>
      <c r="JK146" s="7">
        <f t="shared" ca="1" si="823"/>
        <v>1</v>
      </c>
      <c r="JL146" s="7" t="str">
        <f t="shared" ca="1" si="824"/>
        <v>5</v>
      </c>
      <c r="JM146" s="7">
        <f ca="1">IFERROR(IF(JM145+JL146&gt;JN$4,JM145,JM145+JL146),"")</f>
        <v>60</v>
      </c>
      <c r="JN146" s="7">
        <f t="shared" ca="1" si="931"/>
        <v>0</v>
      </c>
      <c r="JO146" s="7">
        <f t="shared" ca="1" si="825"/>
        <v>0.60481571956359226</v>
      </c>
      <c r="JP146" s="7">
        <f t="shared" ca="1" si="826"/>
        <v>-0.14327725802513069</v>
      </c>
      <c r="JQ146" s="7">
        <f t="shared" ca="1" si="827"/>
        <v>0</v>
      </c>
      <c r="JR146" s="7">
        <f t="shared" ca="1" si="828"/>
        <v>0</v>
      </c>
      <c r="JS146" s="7">
        <f ca="1">IFERROR(IF(JS145+JR146&gt;JT$4,JS145,JS145+JR146),"")</f>
        <v>60</v>
      </c>
      <c r="JT146" s="7">
        <f t="shared" ca="1" si="932"/>
        <v>0</v>
      </c>
      <c r="JU146" s="7">
        <f t="shared" ca="1" si="829"/>
        <v>0.81720474266346077</v>
      </c>
      <c r="JV146" s="7">
        <f t="shared" ca="1" si="830"/>
        <v>-0.35566628112499921</v>
      </c>
      <c r="JW146" s="7">
        <f t="shared" ca="1" si="831"/>
        <v>0</v>
      </c>
      <c r="JX146" s="7">
        <f t="shared" ca="1" si="832"/>
        <v>0</v>
      </c>
      <c r="JY146" s="7">
        <f ca="1">IFERROR(IF(JY145+JX146&gt;JZ$4,JY145,JY145+JX146),"")</f>
        <v>60</v>
      </c>
      <c r="JZ146" s="7">
        <f t="shared" ca="1" si="933"/>
        <v>0</v>
      </c>
      <c r="KA146" s="7">
        <f t="shared" ca="1" si="833"/>
        <v>0.86063143096061434</v>
      </c>
      <c r="KB146" s="7">
        <f t="shared" ca="1" si="834"/>
        <v>-0.39909296942215278</v>
      </c>
      <c r="KC146" s="7">
        <f t="shared" ca="1" si="835"/>
        <v>0</v>
      </c>
      <c r="KD146" s="7">
        <f t="shared" ca="1" si="836"/>
        <v>0</v>
      </c>
      <c r="KE146" s="7">
        <f ca="1">IFERROR(IF(KE145+KD146&gt;KF$4,KE145,KE145+KD146),"")</f>
        <v>60</v>
      </c>
      <c r="KF146" s="7">
        <f t="shared" ca="1" si="934"/>
        <v>0</v>
      </c>
      <c r="KG146" s="7">
        <f t="shared" ca="1" si="837"/>
        <v>0.58154879150706651</v>
      </c>
      <c r="KH146" s="7">
        <f t="shared" ca="1" si="838"/>
        <v>-0.12001032996860495</v>
      </c>
      <c r="KI146" s="7">
        <f t="shared" ca="1" si="839"/>
        <v>0</v>
      </c>
      <c r="KJ146" s="7">
        <f t="shared" ca="1" si="840"/>
        <v>0</v>
      </c>
      <c r="KK146" s="7">
        <f ca="1">IFERROR(IF(KK145+KJ146&gt;KL$4,KK145,KK145+KJ146),"")</f>
        <v>60</v>
      </c>
      <c r="KL146" s="7">
        <f t="shared" ca="1" si="935"/>
        <v>0</v>
      </c>
      <c r="KM146" s="7">
        <f t="shared" ca="1" si="841"/>
        <v>0.10944817352387759</v>
      </c>
      <c r="KN146" s="7">
        <f t="shared" ca="1" si="842"/>
        <v>0.35209028801458397</v>
      </c>
      <c r="KO146" s="7">
        <f t="shared" ca="1" si="843"/>
        <v>1</v>
      </c>
      <c r="KP146" s="7" t="str">
        <f t="shared" ca="1" si="844"/>
        <v>5</v>
      </c>
      <c r="KQ146" s="7">
        <f ca="1">IFERROR(IF(KQ145+KP146&gt;KR$4,KQ145,KQ145+KP146),"")</f>
        <v>60</v>
      </c>
      <c r="KR146" s="7">
        <f t="shared" ca="1" si="936"/>
        <v>0</v>
      </c>
      <c r="KS146" s="7">
        <f t="shared" ca="1" si="845"/>
        <v>0.35629128649827946</v>
      </c>
      <c r="KT146" s="7">
        <f t="shared" ca="1" si="846"/>
        <v>0.10524717504018211</v>
      </c>
      <c r="KU146" s="7">
        <f t="shared" ca="1" si="847"/>
        <v>1</v>
      </c>
      <c r="KV146" s="7" t="str">
        <f t="shared" ca="1" si="848"/>
        <v>5</v>
      </c>
      <c r="KW146" s="7">
        <f ca="1">IFERROR(IF(KW145+KV146&gt;KX$4,KW145,KW145+KV146),"")</f>
        <v>60</v>
      </c>
      <c r="KX146" s="7">
        <f t="shared" ca="1" si="937"/>
        <v>0</v>
      </c>
      <c r="KY146" s="7">
        <f t="shared" ca="1" si="849"/>
        <v>0.91737945740946525</v>
      </c>
      <c r="KZ146" s="7">
        <f t="shared" ca="1" si="850"/>
        <v>-0.45584099587100368</v>
      </c>
      <c r="LA146" s="7">
        <f t="shared" ca="1" si="851"/>
        <v>0</v>
      </c>
      <c r="LB146" s="7">
        <f t="shared" ca="1" si="852"/>
        <v>0</v>
      </c>
      <c r="LC146" s="7">
        <f ca="1">IFERROR(IF(LC145+LB146&gt;LD$4,LC145,LC145+LB146),"")</f>
        <v>60</v>
      </c>
      <c r="LD146" s="7">
        <f t="shared" ca="1" si="938"/>
        <v>0</v>
      </c>
      <c r="LE146" s="7">
        <f t="shared" ca="1" si="853"/>
        <v>0.99733224639677953</v>
      </c>
      <c r="LF146" s="7">
        <f t="shared" ca="1" si="854"/>
        <v>-0.53579378485831797</v>
      </c>
      <c r="LG146" s="7">
        <f t="shared" ca="1" si="855"/>
        <v>0</v>
      </c>
      <c r="LH146" s="7">
        <f t="shared" ca="1" si="856"/>
        <v>0</v>
      </c>
      <c r="LI146" s="7">
        <f ca="1">IFERROR(IF(LI145+LH146&gt;LJ$4,LI145,LI145+LH146),"")</f>
        <v>60</v>
      </c>
      <c r="LJ146" s="7">
        <f t="shared" ca="1" si="939"/>
        <v>0</v>
      </c>
      <c r="LK146" s="7">
        <f t="shared" ca="1" si="857"/>
        <v>0.91144646524968886</v>
      </c>
      <c r="LL146" s="7">
        <f t="shared" ca="1" si="858"/>
        <v>-0.4499080037112273</v>
      </c>
      <c r="LM146" s="7">
        <f t="shared" ca="1" si="859"/>
        <v>0</v>
      </c>
      <c r="LN146" s="7">
        <f t="shared" ca="1" si="860"/>
        <v>0</v>
      </c>
      <c r="LO146" s="7">
        <f ca="1">IFERROR(IF(LO145+LN146&gt;LP$4,LO145,LO145+LN146),"")</f>
        <v>60</v>
      </c>
      <c r="LP146" s="7">
        <f t="shared" ca="1" si="940"/>
        <v>0</v>
      </c>
      <c r="LQ146" s="7">
        <f t="shared" ca="1" si="861"/>
        <v>0.87896690566566538</v>
      </c>
      <c r="LR146" s="7">
        <f t="shared" ca="1" si="862"/>
        <v>-0.41742844412720381</v>
      </c>
      <c r="LS146" s="7">
        <f t="shared" ca="1" si="863"/>
        <v>0</v>
      </c>
      <c r="LT146" s="7">
        <f t="shared" ca="1" si="864"/>
        <v>0</v>
      </c>
      <c r="LU146" s="7">
        <f ca="1">IFERROR(IF(LU145+LT146&gt;LV$4,LU145,LU145+LT146),"")</f>
        <v>60</v>
      </c>
      <c r="LV146" s="7">
        <f t="shared" ca="1" si="941"/>
        <v>0</v>
      </c>
      <c r="LW146" s="7">
        <f t="shared" ca="1" si="865"/>
        <v>0.84475562605183563</v>
      </c>
      <c r="LX146" s="7">
        <f t="shared" ca="1" si="866"/>
        <v>-0.38321716451337406</v>
      </c>
      <c r="LY146" s="7">
        <f t="shared" ca="1" si="867"/>
        <v>0</v>
      </c>
      <c r="LZ146" s="7">
        <f t="shared" ca="1" si="868"/>
        <v>0</v>
      </c>
      <c r="MA146" s="7">
        <f ca="1">IFERROR(IF(MA145+LZ146&gt;MB$4,MA145,MA145+LZ146),"")</f>
        <v>60</v>
      </c>
      <c r="MB146" s="7">
        <f t="shared" ca="1" si="942"/>
        <v>0</v>
      </c>
      <c r="MC146" s="7">
        <f t="shared" ca="1" si="869"/>
        <v>0.38465049858497702</v>
      </c>
      <c r="MD146" s="7">
        <f t="shared" ca="1" si="870"/>
        <v>7.6887962953484545E-2</v>
      </c>
      <c r="ME146" s="7">
        <f t="shared" ca="1" si="871"/>
        <v>1</v>
      </c>
      <c r="MF146" s="7" t="str">
        <f t="shared" ca="1" si="872"/>
        <v>5</v>
      </c>
      <c r="MG146" s="7">
        <f ca="1">IFERROR(IF(MG145+MF146&gt;MH$4,MG145,MG145+MF146),"")</f>
        <v>60</v>
      </c>
      <c r="MH146" s="7">
        <f t="shared" ca="1" si="943"/>
        <v>0</v>
      </c>
      <c r="MI146" s="7">
        <f t="shared" ca="1" si="873"/>
        <v>0.96066763790176146</v>
      </c>
      <c r="MJ146" s="7">
        <f t="shared" ca="1" si="874"/>
        <v>-0.4991291763632999</v>
      </c>
      <c r="MK146" s="7">
        <f t="shared" ca="1" si="875"/>
        <v>0</v>
      </c>
      <c r="ML146" s="7">
        <f t="shared" ca="1" si="876"/>
        <v>0</v>
      </c>
      <c r="MM146" s="7">
        <f ca="1">IFERROR(IF(MM145+ML146&gt;MN$4,MM145,MM145+ML146),"")</f>
        <v>60</v>
      </c>
      <c r="MN146" s="7">
        <f t="shared" ca="1" si="944"/>
        <v>0</v>
      </c>
      <c r="MO146" s="7">
        <f t="shared" ca="1" si="877"/>
        <v>0.11377812443479518</v>
      </c>
      <c r="MP146" s="7">
        <f t="shared" ca="1" si="878"/>
        <v>0.34776033710366638</v>
      </c>
      <c r="MQ146" s="7">
        <f t="shared" ca="1" si="879"/>
        <v>1</v>
      </c>
      <c r="MR146" s="7" t="str">
        <f t="shared" ca="1" si="880"/>
        <v>5</v>
      </c>
      <c r="MS146" s="7">
        <f ca="1">IFERROR(IF(MS145+MR146&gt;MT$4,MS145,MS145+MR146),"")</f>
        <v>60</v>
      </c>
      <c r="MT146" s="7">
        <f t="shared" ca="1" si="945"/>
        <v>0</v>
      </c>
      <c r="MU146" s="7">
        <f t="shared" ca="1" si="881"/>
        <v>0.65665191051812799</v>
      </c>
      <c r="MV146" s="7">
        <f t="shared" ca="1" si="882"/>
        <v>-0.19511344897966643</v>
      </c>
      <c r="MW146" s="7">
        <f t="shared" ca="1" si="883"/>
        <v>0</v>
      </c>
      <c r="MX146" s="7">
        <f t="shared" ca="1" si="884"/>
        <v>0</v>
      </c>
      <c r="MY146" s="7">
        <f ca="1">IFERROR(IF(MY145+MX146&gt;MZ$4,MY145,MY145+MX146),"")</f>
        <v>60</v>
      </c>
      <c r="MZ146" s="7">
        <f t="shared" ca="1" si="946"/>
        <v>0</v>
      </c>
      <c r="NA146" s="7">
        <f t="shared" ca="1" si="885"/>
        <v>0.91866480767908065</v>
      </c>
      <c r="NB146" s="7">
        <f t="shared" ca="1" si="886"/>
        <v>-0.45712634614061909</v>
      </c>
      <c r="NC146" s="7">
        <f t="shared" ca="1" si="887"/>
        <v>0</v>
      </c>
      <c r="ND146" s="7">
        <f t="shared" ca="1" si="888"/>
        <v>0</v>
      </c>
      <c r="NE146" s="7">
        <f ca="1">IFERROR(IF(NE145+ND146&gt;NF$4,NE145,NE145+ND146),"")</f>
        <v>60</v>
      </c>
      <c r="NF146" s="7">
        <f t="shared" ca="1" si="947"/>
        <v>0</v>
      </c>
      <c r="NG146" s="7">
        <f t="shared" ca="1" si="889"/>
        <v>0.17728400744496065</v>
      </c>
      <c r="NH146" s="7">
        <f t="shared" ca="1" si="890"/>
        <v>0.28425445409350092</v>
      </c>
      <c r="NI146" s="7">
        <f t="shared" ca="1" si="891"/>
        <v>1</v>
      </c>
      <c r="NJ146" s="7" t="str">
        <f t="shared" ca="1" si="892"/>
        <v>5</v>
      </c>
      <c r="NK146" s="7">
        <f ca="1">IFERROR(IF(NK145+NJ146&gt;NL$4,NK145,NK145+NJ146),"")</f>
        <v>60</v>
      </c>
      <c r="NL146" s="7">
        <f t="shared" ca="1" si="948"/>
        <v>0</v>
      </c>
      <c r="NM146" s="7">
        <f t="shared" ca="1" si="893"/>
        <v>0.52315314809307334</v>
      </c>
      <c r="NN146" s="7">
        <f t="shared" ca="1" si="894"/>
        <v>-6.1614686554611775E-2</v>
      </c>
      <c r="NO146" s="7">
        <f t="shared" ca="1" si="895"/>
        <v>0</v>
      </c>
      <c r="NP146" s="7">
        <f t="shared" ca="1" si="896"/>
        <v>0</v>
      </c>
      <c r="NQ146" s="7">
        <f ca="1">IFERROR(IF(NQ145+NP146&gt;NR$4,NQ145,NQ145+NP146),"")</f>
        <v>60</v>
      </c>
      <c r="NR146" s="7">
        <f t="shared" ca="1" si="949"/>
        <v>0</v>
      </c>
      <c r="NT146">
        <v>144</v>
      </c>
      <c r="NU146" s="7" t="s">
        <v>19</v>
      </c>
      <c r="NV146" s="7" t="str">
        <f t="shared" ca="1" si="653"/>
        <v/>
      </c>
      <c r="NW146" s="7" t="str">
        <f t="shared" ca="1" si="647"/>
        <v/>
      </c>
      <c r="NX146" t="str">
        <f ca="1">IFERROR(VLOOKUP(NT146,$K$3:$AK$568,8,FALSE),"")</f>
        <v/>
      </c>
      <c r="NY146" t="str">
        <f ca="1">IFERROR(VLOOKUP(NT146,$K$3:$AK$568,9,FALSE),"")</f>
        <v/>
      </c>
      <c r="NZ146" s="7" t="str">
        <f ca="1">IFERROR(VLOOKUP(NT146,$K$3:$AK$568,27,FALSE),"")</f>
        <v/>
      </c>
      <c r="OB146">
        <v>144</v>
      </c>
      <c r="OC146" s="7" t="s">
        <v>19</v>
      </c>
      <c r="OD146" t="e">
        <f t="shared" ca="1" si="654"/>
        <v>#N/A</v>
      </c>
      <c r="OE146" s="7" t="str">
        <f t="shared" ca="1" si="655"/>
        <v/>
      </c>
      <c r="OF146" s="7" t="str">
        <f t="shared" ca="1" si="656"/>
        <v/>
      </c>
      <c r="OG146" t="str">
        <f t="shared" ca="1" si="657"/>
        <v/>
      </c>
      <c r="OI146">
        <v>144</v>
      </c>
      <c r="OJ146" s="7" t="s">
        <v>19</v>
      </c>
      <c r="OK146" s="7" t="str">
        <f t="shared" ca="1" si="658"/>
        <v/>
      </c>
      <c r="OL146" s="7" t="str">
        <f t="shared" ca="1" si="659"/>
        <v/>
      </c>
      <c r="OM146" t="str">
        <f ca="1">IFERROR(VLOOKUP(OI146,$L$3:$AK$568,7,FALSE),"")</f>
        <v/>
      </c>
      <c r="ON146" t="str">
        <f ca="1">IFERROR(VLOOKUP(OI146,$L$3:$AK$568,8,FALSE),"")</f>
        <v/>
      </c>
      <c r="OO146" s="7" t="str">
        <f ca="1">IFERROR(VLOOKUP(OI146,$L$3:$AK$568,26,FALSE),"")</f>
        <v/>
      </c>
      <c r="OQ146">
        <v>144</v>
      </c>
      <c r="OR146" s="7" t="s">
        <v>19</v>
      </c>
      <c r="OS146" t="e">
        <f t="shared" ca="1" si="660"/>
        <v>#N/A</v>
      </c>
      <c r="OT146" s="7" t="str">
        <f t="shared" ca="1" si="661"/>
        <v/>
      </c>
      <c r="OU146" s="7" t="str">
        <f t="shared" ca="1" si="662"/>
        <v/>
      </c>
      <c r="OV146" t="str">
        <f t="shared" ca="1" si="663"/>
        <v/>
      </c>
      <c r="OX146">
        <v>144</v>
      </c>
      <c r="OY146" s="7" t="s">
        <v>19</v>
      </c>
      <c r="OZ146" s="7" t="str">
        <f t="shared" ca="1" si="664"/>
        <v/>
      </c>
      <c r="PA146" s="7" t="str">
        <f t="shared" ca="1" si="665"/>
        <v/>
      </c>
      <c r="PB146" t="str">
        <f ca="1">IFERROR(VLOOKUP(OX146,$M$3:$AK$568,6,FALSE),"")</f>
        <v/>
      </c>
      <c r="PC146" t="str">
        <f ca="1">IFERROR(VLOOKUP(OX146,$M$3:$AK$568,7,FALSE),"")</f>
        <v/>
      </c>
      <c r="PD146" s="7" t="str">
        <f ca="1">IFERROR(VLOOKUP(OX146,$M$3:$AK$568,25,FALSE),"")</f>
        <v/>
      </c>
      <c r="PF146">
        <v>144</v>
      </c>
      <c r="PG146" s="7" t="s">
        <v>19</v>
      </c>
      <c r="PH146" t="e">
        <f t="shared" ca="1" si="666"/>
        <v>#N/A</v>
      </c>
      <c r="PI146" s="7" t="str">
        <f t="shared" ca="1" si="667"/>
        <v/>
      </c>
      <c r="PJ146" s="7" t="str">
        <f t="shared" ca="1" si="668"/>
        <v/>
      </c>
      <c r="PK146" t="str">
        <f t="shared" ca="1" si="669"/>
        <v/>
      </c>
      <c r="PM146">
        <v>144</v>
      </c>
      <c r="PN146" s="7" t="s">
        <v>19</v>
      </c>
      <c r="PO146" s="202" t="str">
        <f t="shared" ca="1" si="670"/>
        <v/>
      </c>
      <c r="PP146" s="7" t="str">
        <f t="shared" ca="1" si="671"/>
        <v/>
      </c>
      <c r="PQ146" t="str">
        <f ca="1">IFERROR(VLOOKUP(PM146,$G$325:$R$409,12,FALSE),"")</f>
        <v/>
      </c>
      <c r="PR146" t="e">
        <f ca="1">VLOOKUP(PM146,$G$324:$Q$409,11,FALSE)</f>
        <v>#N/A</v>
      </c>
      <c r="PS146" s="7" t="str">
        <f ca="1">VLOOKUP(PQ146,$R$325:$Y$409,8,FALSE)</f>
        <v>- -</v>
      </c>
      <c r="PT146" s="7">
        <f ca="1">ReSt</f>
        <v>-4</v>
      </c>
      <c r="PU146" s="7" t="e">
        <f t="shared" ca="1" si="672"/>
        <v>#N/A</v>
      </c>
      <c r="PV146" s="7" t="e">
        <f t="shared" ca="1" si="673"/>
        <v>#N/A</v>
      </c>
      <c r="PW146" s="7" t="str">
        <f ca="1">VLOOKUP(PQ146,$R$325:$AK$409,8,FALSE)</f>
        <v>- -</v>
      </c>
      <c r="PX146" s="7"/>
      <c r="PY146">
        <v>144</v>
      </c>
      <c r="PZ146" s="7" t="s">
        <v>19</v>
      </c>
      <c r="QA146" t="str">
        <f t="shared" ca="1" si="674"/>
        <v/>
      </c>
      <c r="QB146" s="7" t="str">
        <f t="shared" ca="1" si="675"/>
        <v/>
      </c>
      <c r="QC146" s="7" t="str">
        <f t="shared" ca="1" si="676"/>
        <v/>
      </c>
      <c r="QD146" t="str">
        <f t="shared" ca="1" si="677"/>
        <v/>
      </c>
      <c r="QF146">
        <v>144</v>
      </c>
      <c r="QG146" s="7" t="s">
        <v>19</v>
      </c>
      <c r="QH146" s="7" t="str">
        <f t="shared" ca="1" si="678"/>
        <v/>
      </c>
      <c r="QI146" s="7" t="e">
        <f t="shared" ca="1" si="679"/>
        <v>#VALUE!</v>
      </c>
      <c r="QJ146" t="e">
        <f t="shared" ca="1" si="680"/>
        <v>#N/A</v>
      </c>
      <c r="QK146" s="7" t="e">
        <f t="shared" ca="1" si="681"/>
        <v>#N/A</v>
      </c>
      <c r="QM146">
        <v>144</v>
      </c>
      <c r="QN146" s="7" t="s">
        <v>19</v>
      </c>
      <c r="QO146" t="str">
        <f t="shared" ca="1" si="682"/>
        <v/>
      </c>
      <c r="QP146" s="7" t="str">
        <f t="shared" ca="1" si="683"/>
        <v/>
      </c>
      <c r="QQ146" t="str">
        <f t="shared" ca="1" si="684"/>
        <v/>
      </c>
    </row>
    <row r="147" spans="1:459" x14ac:dyDescent="0.25">
      <c r="A147" s="240" t="str">
        <f>IF('Character Sheet'!$B$4="Creature","N","Y")</f>
        <v>Y</v>
      </c>
      <c r="C147" s="75"/>
      <c r="D147" s="76"/>
      <c r="F147" s="75"/>
      <c r="G147" s="76"/>
      <c r="I147" s="75"/>
      <c r="J147" s="85"/>
      <c r="K147" s="85">
        <f t="shared" ca="1" si="648"/>
        <v>4</v>
      </c>
      <c r="L147" s="85">
        <f t="shared" ca="1" si="951"/>
        <v>0</v>
      </c>
      <c r="M147" s="70">
        <f t="shared" ca="1" si="643"/>
        <v>6</v>
      </c>
      <c r="O147" s="222">
        <f t="shared" ca="1" si="649"/>
        <v>345</v>
      </c>
      <c r="Q147" s="7" t="str">
        <f t="shared" si="685"/>
        <v>Siege Engineering</v>
      </c>
      <c r="R147" s="9" t="s">
        <v>1433</v>
      </c>
      <c r="S147" s="9" t="s">
        <v>1855</v>
      </c>
      <c r="T147" s="61" t="str">
        <f>SUBSTITUTE(IFERROR(IFERROR(VLOOKUP(R147,'[1]Skill Statistics'!$A$3:$C$513,2,FALSE),VLOOKUP(Q147,'[1]Skill Statistics'!$A$3:$C$513,2,FALSE)),T146),"R*","ReSt")</f>
        <v>Me/Re</v>
      </c>
      <c r="U147" s="61" t="str">
        <f>IFERROR(IFERROR(VLOOKUP(R147,'[1]Skill Statistics'!$A$3:$C$513,3,FALSE),VLOOKUP(Q147,'[1]Skill Statistics'!$A$3:$C$513,3,FALSE)),U146)</f>
        <v>In</v>
      </c>
      <c r="V147" s="61" t="str">
        <f>IF(ISNUMBER(SEARCH("Category",R147)),"- -",IFERROR(IFERROR(VLOOKUP(Q147,[1]Professions!$A$4:$AM$288,MATCH(Profession,[1]Professions!$A$1:$AM$1,0),FALSE),VLOOKUP(Q147,Calculations!$B$91:$I$95,8,FALSE)),"- -"))</f>
        <v>5 / 7</v>
      </c>
      <c r="W147" s="60">
        <f t="shared" si="650"/>
        <v>0</v>
      </c>
      <c r="X147" s="7">
        <f ca="1">IFERROR(VLOOKUP(R147,$BS$6:$NR$519,MATCH(ActualLevel,$BS$3:$NR$3,0),FALSE),"- -")</f>
        <v>0</v>
      </c>
      <c r="Y147" s="7">
        <f t="shared" ca="1" si="640"/>
        <v>0</v>
      </c>
      <c r="Z147" s="7">
        <f ca="1">IFERROR(VLOOKUP(Y147,Charts!$BQ$2:$BR$52,2,FALSE),"- -")</f>
        <v>-25</v>
      </c>
      <c r="AA147" s="7">
        <f t="shared" ca="1" si="686"/>
        <v>5</v>
      </c>
      <c r="AB147" s="7">
        <f t="shared" ca="1" si="952"/>
        <v>0</v>
      </c>
      <c r="AC147" s="7"/>
      <c r="AD147" s="7"/>
      <c r="AE147" s="7"/>
      <c r="AF147" s="7"/>
      <c r="AG147" s="7"/>
      <c r="AH147" s="43"/>
      <c r="AI147" s="7"/>
      <c r="AJ147" s="7"/>
      <c r="AK147" s="7">
        <f t="shared" ca="1" si="687"/>
        <v>-20</v>
      </c>
      <c r="AL147" s="7"/>
      <c r="AM147" s="69">
        <f>IFERROR(VLOOKUP(R147,'[1]Skill Statistics'!$A$3:$AN$513,MATCH(Profession,'[1]Skill Statistics'!$A$2:$AN$2,0),FALSE),0)</f>
        <v>0</v>
      </c>
      <c r="AN147" s="85">
        <f>IFERROR(VLOOKUP(Q147,'[1]Skill Statistics'!$A$3:$BK$513,MATCH(Archetype,'[1]Skill Statistics'!$A$2:$BK$2,0),FALSE),0)</f>
        <v>0</v>
      </c>
      <c r="AO147" s="85">
        <f>IFERROR(VLOOKUP(Q147,'[1]Skill Statistics'!$A$3:$BB$513,MATCH(Race,'[1]Skill Statistics'!$A$2:$BB$2,0),FALSE),0)</f>
        <v>0</v>
      </c>
      <c r="AP147" s="85">
        <f t="shared" ca="1" si="651"/>
        <v>0.5</v>
      </c>
      <c r="AQ147" s="70"/>
      <c r="AS147" s="69">
        <f>IFERROR(VLOOKUP(Q147,'[1]Professional Skills'!$A$4:$AM$288,MATCH(Profession,'[1]Professional Skills'!$A$3:$AM$3,0),FALSE),"- -")</f>
        <v>0</v>
      </c>
      <c r="AU147" s="7">
        <f t="shared" si="954"/>
        <v>0</v>
      </c>
      <c r="AV147" s="7">
        <f t="shared" ca="1" si="953"/>
        <v>0</v>
      </c>
      <c r="AW147" t="str">
        <f t="shared" si="690"/>
        <v/>
      </c>
      <c r="AX147" t="str">
        <f>IFERROR(_xlfn.RANK.EQ(AW147,$AW$5:$AW$568),"")</f>
        <v/>
      </c>
      <c r="AY147">
        <f t="shared" si="645"/>
        <v>0</v>
      </c>
      <c r="AZ147" s="70" t="str">
        <f t="shared" si="688"/>
        <v/>
      </c>
      <c r="BB147" s="69">
        <f>IFERROR(IF(Q147="Language",VLOOKUP(R147,[1]Cultures!$B$4:$N$218,MATCH(Culture,[1]Cultures!$B$3:$N$3,0),FALSE),VLOOKUP(Q147,[1]Cultures!$B$4:$O$212,MATCH(Culture,[1]Cultures!$B$3:$O$3,0),FALSE)),"- -")</f>
        <v>0</v>
      </c>
      <c r="BD147">
        <f t="shared" ca="1" si="950"/>
        <v>0</v>
      </c>
      <c r="BE147" t="str">
        <f t="shared" si="897"/>
        <v/>
      </c>
      <c r="BI147" s="7">
        <f t="shared" si="689"/>
        <v>0</v>
      </c>
      <c r="BK147" s="7"/>
      <c r="BL147" s="70">
        <f t="shared" si="646"/>
        <v>0</v>
      </c>
      <c r="BN147" s="69">
        <f>IFERROR(VLOOKUP(V147,Charts!$BT$2:$BV$14,3,FALSE),"- -")</f>
        <v>0.46153846153846156</v>
      </c>
      <c r="BO147" s="85">
        <f t="shared" ca="1" si="652"/>
        <v>1.1525481431695779</v>
      </c>
      <c r="BP147" s="70">
        <f t="shared" ca="1" si="898"/>
        <v>345</v>
      </c>
      <c r="BR147" s="7">
        <v>142</v>
      </c>
      <c r="BS147" s="9" t="str">
        <f ca="1">VLOOKUP(BR147,$O$3:$R$568,4,FALSE)</f>
        <v>Demolitions</v>
      </c>
      <c r="BT147" s="7" t="str">
        <f ca="1">VLOOKUP(BS147,$R$3:$V$568,5,FALSE)</f>
        <v>5 / 7</v>
      </c>
      <c r="BU147" s="7">
        <f ca="1">VLOOKUP(BT147,Charts!$BT$2:$BV$14,3,FALSE)</f>
        <v>0.46153846153846156</v>
      </c>
      <c r="BV147" s="7" t="str">
        <f t="shared" ca="1" si="691"/>
        <v>5</v>
      </c>
      <c r="BW147" s="7" t="str">
        <f t="shared" ca="1" si="692"/>
        <v>7</v>
      </c>
      <c r="BY147" s="7">
        <f t="shared" ca="1" si="693"/>
        <v>0.55861588990190736</v>
      </c>
      <c r="BZ147" s="7">
        <f t="shared" ca="1" si="694"/>
        <v>-9.7077428363445795E-2</v>
      </c>
      <c r="CA147" s="7">
        <f t="shared" ca="1" si="695"/>
        <v>0</v>
      </c>
      <c r="CB147" s="7">
        <f t="shared" ca="1" si="696"/>
        <v>0</v>
      </c>
      <c r="CC147" s="7">
        <f ca="1">IFERROR(IF(CC146+CB147&gt;CD$4,CC146,CC146+CB147),"")</f>
        <v>38</v>
      </c>
      <c r="CD147" s="7">
        <f t="shared" ca="1" si="899"/>
        <v>0</v>
      </c>
      <c r="CE147" s="7">
        <f t="shared" ca="1" si="697"/>
        <v>9.3170381985942963E-2</v>
      </c>
      <c r="CF147" s="7">
        <f t="shared" ca="1" si="698"/>
        <v>0.3683680795525186</v>
      </c>
      <c r="CG147" s="7">
        <f t="shared" ca="1" si="699"/>
        <v>1</v>
      </c>
      <c r="CH147" s="7" t="str">
        <f t="shared" ca="1" si="700"/>
        <v>5</v>
      </c>
      <c r="CI147" s="7">
        <f ca="1">IFERROR(IF(CI146+CH147&gt;CJ$4,CI146,CI146+CH147),"")</f>
        <v>60</v>
      </c>
      <c r="CJ147" s="7">
        <f t="shared" ca="1" si="900"/>
        <v>0</v>
      </c>
      <c r="CK147" s="7">
        <f t="shared" ca="1" si="701"/>
        <v>0.64570735640005406</v>
      </c>
      <c r="CL147" s="7">
        <f t="shared" ca="1" si="702"/>
        <v>-0.18416889486159249</v>
      </c>
      <c r="CM147" s="7">
        <f t="shared" ca="1" si="703"/>
        <v>0</v>
      </c>
      <c r="CN147" s="7">
        <f t="shared" ca="1" si="704"/>
        <v>0</v>
      </c>
      <c r="CO147" s="7">
        <f ca="1">IFERROR(IF(CO146+CN147&gt;CP$4,CO146,CO146+CN147),"")</f>
        <v>60</v>
      </c>
      <c r="CP147" s="7">
        <f t="shared" ca="1" si="901"/>
        <v>0</v>
      </c>
      <c r="CQ147" s="7">
        <f t="shared" ca="1" si="705"/>
        <v>0.82458343382543875</v>
      </c>
      <c r="CR147" s="7">
        <f t="shared" ca="1" si="706"/>
        <v>-0.36304497228697719</v>
      </c>
      <c r="CS147" s="7">
        <f t="shared" ca="1" si="707"/>
        <v>0</v>
      </c>
      <c r="CT147" s="7">
        <f t="shared" ca="1" si="708"/>
        <v>0</v>
      </c>
      <c r="CU147" s="7">
        <f ca="1">IFERROR(IF(CU146+CT147&gt;CV$4,CU146,CU146+CT147),"")</f>
        <v>60</v>
      </c>
      <c r="CV147" s="7">
        <f t="shared" ca="1" si="902"/>
        <v>0</v>
      </c>
      <c r="CW147" s="7">
        <f t="shared" ca="1" si="709"/>
        <v>0.22654645512901106</v>
      </c>
      <c r="CX147" s="7">
        <f t="shared" ca="1" si="710"/>
        <v>0.2349920064094505</v>
      </c>
      <c r="CY147" s="7">
        <f t="shared" ca="1" si="711"/>
        <v>1</v>
      </c>
      <c r="CZ147" s="7" t="str">
        <f t="shared" ca="1" si="712"/>
        <v>5</v>
      </c>
      <c r="DA147" s="7">
        <f ca="1">IFERROR(IF(DA146+CZ147&gt;DB$4,DA146,DA146+CZ147),"")</f>
        <v>60</v>
      </c>
      <c r="DB147" s="7">
        <f t="shared" ca="1" si="903"/>
        <v>0</v>
      </c>
      <c r="DC147" s="7">
        <f t="shared" ca="1" si="713"/>
        <v>0.61088025809858648</v>
      </c>
      <c r="DD147" s="7">
        <f t="shared" ca="1" si="714"/>
        <v>-0.14934179656012492</v>
      </c>
      <c r="DE147" s="7">
        <f t="shared" ca="1" si="715"/>
        <v>0</v>
      </c>
      <c r="DF147" s="7">
        <f t="shared" ca="1" si="716"/>
        <v>0</v>
      </c>
      <c r="DG147" s="7">
        <f ca="1">IFERROR(IF(DG146+DF147&gt;DH$4,DG146,DG146+DF147),"")</f>
        <v>60</v>
      </c>
      <c r="DH147" s="7">
        <f t="shared" ca="1" si="904"/>
        <v>0</v>
      </c>
      <c r="DI147" s="7">
        <f t="shared" ca="1" si="717"/>
        <v>0.61157393178921071</v>
      </c>
      <c r="DJ147" s="7">
        <f t="shared" ca="1" si="718"/>
        <v>-0.15003547025074915</v>
      </c>
      <c r="DK147" s="7">
        <f t="shared" ca="1" si="719"/>
        <v>0</v>
      </c>
      <c r="DL147" s="7">
        <f t="shared" ca="1" si="720"/>
        <v>0</v>
      </c>
      <c r="DM147" s="7">
        <f ca="1">IFERROR(IF(DM146+DL147&gt;DN$4,DM146,DM146+DL147),"")</f>
        <v>60</v>
      </c>
      <c r="DN147" s="7">
        <f t="shared" ca="1" si="905"/>
        <v>0</v>
      </c>
      <c r="DO147" s="7">
        <f t="shared" ca="1" si="721"/>
        <v>0.88358944631927339</v>
      </c>
      <c r="DP147" s="7">
        <f t="shared" ca="1" si="722"/>
        <v>-0.42205098478081182</v>
      </c>
      <c r="DQ147" s="7">
        <f t="shared" ca="1" si="723"/>
        <v>0</v>
      </c>
      <c r="DR147" s="7">
        <f t="shared" ca="1" si="724"/>
        <v>0</v>
      </c>
      <c r="DS147" s="7">
        <f ca="1">IFERROR(IF(DS146+DR147&gt;DT$4,DS146,DS146+DR147),"")</f>
        <v>60</v>
      </c>
      <c r="DT147" s="7">
        <f t="shared" ca="1" si="906"/>
        <v>0</v>
      </c>
      <c r="DU147" s="7">
        <f t="shared" ca="1" si="725"/>
        <v>0.71138146177686179</v>
      </c>
      <c r="DV147" s="7">
        <f t="shared" ca="1" si="726"/>
        <v>-0.24984300023840023</v>
      </c>
      <c r="DW147" s="7">
        <f t="shared" ca="1" si="727"/>
        <v>0</v>
      </c>
      <c r="DX147" s="7">
        <f t="shared" ca="1" si="728"/>
        <v>0</v>
      </c>
      <c r="DY147" s="7">
        <f ca="1">IFERROR(IF(DY146+DX147&gt;DZ$4,DY146,DY146+DX147),"")</f>
        <v>60</v>
      </c>
      <c r="DZ147" s="7">
        <f t="shared" ca="1" si="907"/>
        <v>0</v>
      </c>
      <c r="EA147" s="7">
        <f t="shared" ca="1" si="729"/>
        <v>0.77013308517792556</v>
      </c>
      <c r="EB147" s="7">
        <f t="shared" ca="1" si="730"/>
        <v>-0.30859462363946399</v>
      </c>
      <c r="EC147" s="7">
        <f t="shared" ca="1" si="731"/>
        <v>0</v>
      </c>
      <c r="ED147" s="7">
        <f t="shared" ca="1" si="732"/>
        <v>0</v>
      </c>
      <c r="EE147" s="7">
        <f ca="1">IFERROR(IF(EE146+ED147&gt;EF$4,EE146,EE146+ED147),"")</f>
        <v>60</v>
      </c>
      <c r="EF147" s="7">
        <f t="shared" ca="1" si="908"/>
        <v>0</v>
      </c>
      <c r="EG147" s="7">
        <f t="shared" ca="1" si="733"/>
        <v>0.95494941755247764</v>
      </c>
      <c r="EH147" s="7">
        <f t="shared" ca="1" si="734"/>
        <v>-0.49341095601401608</v>
      </c>
      <c r="EI147" s="7">
        <f t="shared" ca="1" si="735"/>
        <v>0</v>
      </c>
      <c r="EJ147" s="7">
        <f t="shared" ca="1" si="736"/>
        <v>0</v>
      </c>
      <c r="EK147" s="7">
        <f ca="1">IFERROR(IF(EK146+EJ147&gt;EL$4,EK146,EK146+EJ147),"")</f>
        <v>60</v>
      </c>
      <c r="EL147" s="7">
        <f t="shared" ca="1" si="909"/>
        <v>0</v>
      </c>
      <c r="EM147" s="7">
        <f t="shared" ca="1" si="737"/>
        <v>0.55448770816886672</v>
      </c>
      <c r="EN147" s="7">
        <f t="shared" ca="1" si="738"/>
        <v>-9.2949246630405158E-2</v>
      </c>
      <c r="EO147" s="7">
        <f t="shared" ca="1" si="739"/>
        <v>0</v>
      </c>
      <c r="EP147" s="7">
        <f t="shared" ca="1" si="740"/>
        <v>0</v>
      </c>
      <c r="EQ147" s="7">
        <f ca="1">IFERROR(IF(EQ146+EP147&gt;ER$4,EQ146,EQ146+EP147),"")</f>
        <v>60</v>
      </c>
      <c r="ER147" s="7">
        <f t="shared" ca="1" si="910"/>
        <v>0</v>
      </c>
      <c r="ES147" s="7">
        <f t="shared" ca="1" si="741"/>
        <v>0.82685637195672834</v>
      </c>
      <c r="ET147" s="7">
        <f t="shared" ca="1" si="742"/>
        <v>-0.36531791041826678</v>
      </c>
      <c r="EU147" s="7">
        <f t="shared" ca="1" si="743"/>
        <v>0</v>
      </c>
      <c r="EV147" s="7">
        <f t="shared" ca="1" si="744"/>
        <v>0</v>
      </c>
      <c r="EW147" s="7">
        <f ca="1">IFERROR(IF(EW146+EV147&gt;EX$4,EW146,EW146+EV147),"")</f>
        <v>60</v>
      </c>
      <c r="EX147" s="7">
        <f t="shared" ca="1" si="911"/>
        <v>0</v>
      </c>
      <c r="EY147" s="7">
        <f t="shared" ca="1" si="745"/>
        <v>0.92883760402761095</v>
      </c>
      <c r="EZ147" s="7">
        <f t="shared" ca="1" si="746"/>
        <v>-0.46729914248914939</v>
      </c>
      <c r="FA147" s="7">
        <f t="shared" ca="1" si="747"/>
        <v>0</v>
      </c>
      <c r="FB147" s="7">
        <f t="shared" ca="1" si="748"/>
        <v>0</v>
      </c>
      <c r="FC147" s="7">
        <f ca="1">IFERROR(IF(FC146+FB147&gt;FD$4,FC146,FC146+FB147),"")</f>
        <v>60</v>
      </c>
      <c r="FD147" s="7">
        <f t="shared" ca="1" si="912"/>
        <v>0</v>
      </c>
      <c r="FE147" s="7">
        <f t="shared" ca="1" si="749"/>
        <v>0.71470436064426857</v>
      </c>
      <c r="FF147" s="7">
        <f t="shared" ca="1" si="750"/>
        <v>-0.253165899105807</v>
      </c>
      <c r="FG147" s="7">
        <f t="shared" ca="1" si="751"/>
        <v>0</v>
      </c>
      <c r="FH147" s="7">
        <f t="shared" ca="1" si="752"/>
        <v>0</v>
      </c>
      <c r="FI147" s="7">
        <f ca="1">IFERROR(IF(FI146+FH147&gt;FJ$4,FI146,FI146+FH147),"")</f>
        <v>60</v>
      </c>
      <c r="FJ147" s="7">
        <f t="shared" ca="1" si="913"/>
        <v>0</v>
      </c>
      <c r="FK147" s="7">
        <f t="shared" ca="1" si="753"/>
        <v>0.57338928825538271</v>
      </c>
      <c r="FL147" s="7">
        <f t="shared" ca="1" si="754"/>
        <v>-0.11185082671692115</v>
      </c>
      <c r="FM147" s="7">
        <f t="shared" ca="1" si="755"/>
        <v>0</v>
      </c>
      <c r="FN147" s="7">
        <f t="shared" ca="1" si="756"/>
        <v>0</v>
      </c>
      <c r="FO147" s="7">
        <f ca="1">IFERROR(IF(FO146+FN147&gt;FP$4,FO146,FO146+FN147),"")</f>
        <v>60</v>
      </c>
      <c r="FP147" s="7">
        <f t="shared" ca="1" si="914"/>
        <v>0</v>
      </c>
      <c r="FQ147" s="7">
        <f t="shared" ca="1" si="757"/>
        <v>0.20218480710040654</v>
      </c>
      <c r="FR147" s="7">
        <f t="shared" ca="1" si="758"/>
        <v>0.25935365443805503</v>
      </c>
      <c r="FS147" s="7">
        <f t="shared" ca="1" si="759"/>
        <v>1</v>
      </c>
      <c r="FT147" s="7" t="str">
        <f t="shared" ca="1" si="760"/>
        <v>5</v>
      </c>
      <c r="FU147" s="7">
        <f ca="1">IFERROR(IF(FU146+FT147&gt;FV$4,FU146,FU146+FT147),"")</f>
        <v>60</v>
      </c>
      <c r="FV147" s="7">
        <f t="shared" ca="1" si="915"/>
        <v>0</v>
      </c>
      <c r="FW147" s="7">
        <f t="shared" ca="1" si="761"/>
        <v>0.86049332116999178</v>
      </c>
      <c r="FX147" s="7">
        <f t="shared" ca="1" si="762"/>
        <v>-0.39895485963153021</v>
      </c>
      <c r="FY147" s="7">
        <f t="shared" ca="1" si="763"/>
        <v>0</v>
      </c>
      <c r="FZ147" s="7">
        <f t="shared" ca="1" si="764"/>
        <v>0</v>
      </c>
      <c r="GA147" s="7">
        <f ca="1">IFERROR(IF(GA146+FZ147&gt;GB$4,GA146,GA146+FZ147),"")</f>
        <v>60</v>
      </c>
      <c r="GB147" s="7">
        <f t="shared" ca="1" si="916"/>
        <v>0</v>
      </c>
      <c r="GC147" s="7">
        <f t="shared" ca="1" si="765"/>
        <v>0.62892334817522844</v>
      </c>
      <c r="GD147" s="7">
        <f t="shared" ca="1" si="766"/>
        <v>-0.16738488663676687</v>
      </c>
      <c r="GE147" s="7">
        <f t="shared" ca="1" si="767"/>
        <v>0</v>
      </c>
      <c r="GF147" s="7">
        <f t="shared" ca="1" si="768"/>
        <v>0</v>
      </c>
      <c r="GG147" s="7">
        <f ca="1">IFERROR(IF(GG146+GF147&gt;GH$4,GG146,GG146+GF147),"")</f>
        <v>60</v>
      </c>
      <c r="GH147" s="7">
        <f t="shared" ca="1" si="917"/>
        <v>0</v>
      </c>
      <c r="GI147" s="7">
        <f t="shared" ca="1" si="769"/>
        <v>0.54753273999135255</v>
      </c>
      <c r="GJ147" s="7">
        <f t="shared" ca="1" si="770"/>
        <v>-8.5994278452890982E-2</v>
      </c>
      <c r="GK147" s="7">
        <f t="shared" ca="1" si="771"/>
        <v>0</v>
      </c>
      <c r="GL147" s="7">
        <f t="shared" ca="1" si="772"/>
        <v>0</v>
      </c>
      <c r="GM147" s="7">
        <f ca="1">IFERROR(IF(GM146+GL147&gt;GN$4,GM146,GM146+GL147),"")</f>
        <v>60</v>
      </c>
      <c r="GN147" s="7">
        <f t="shared" ca="1" si="918"/>
        <v>0</v>
      </c>
      <c r="GO147" s="7">
        <f t="shared" ca="1" si="773"/>
        <v>0.79869384185455028</v>
      </c>
      <c r="GP147" s="7">
        <f t="shared" ca="1" si="774"/>
        <v>-0.33715538031608872</v>
      </c>
      <c r="GQ147" s="7">
        <f t="shared" ca="1" si="775"/>
        <v>0</v>
      </c>
      <c r="GR147" s="7">
        <f t="shared" ca="1" si="776"/>
        <v>0</v>
      </c>
      <c r="GS147" s="7">
        <f ca="1">IFERROR(IF(GS146+GR147&gt;GT$4,GS146,GS146+GR147),"")</f>
        <v>60</v>
      </c>
      <c r="GT147" s="7">
        <f t="shared" ca="1" si="919"/>
        <v>0</v>
      </c>
      <c r="GU147" s="7">
        <f t="shared" ca="1" si="777"/>
        <v>0.59592524815895997</v>
      </c>
      <c r="GV147" s="7">
        <f t="shared" ca="1" si="778"/>
        <v>-0.13438678662049841</v>
      </c>
      <c r="GW147" s="7">
        <f t="shared" ca="1" si="779"/>
        <v>0</v>
      </c>
      <c r="GX147" s="7">
        <f t="shared" ca="1" si="780"/>
        <v>0</v>
      </c>
      <c r="GY147" s="7">
        <f ca="1">IFERROR(IF(GY146+GX147&gt;GZ$4,GY146,GY146+GX147),"")</f>
        <v>60</v>
      </c>
      <c r="GZ147" s="7">
        <f t="shared" ca="1" si="920"/>
        <v>0</v>
      </c>
      <c r="HA147" s="7">
        <f t="shared" ca="1" si="781"/>
        <v>0.96902443516498482</v>
      </c>
      <c r="HB147" s="7">
        <f t="shared" ca="1" si="782"/>
        <v>-0.50748597362652326</v>
      </c>
      <c r="HC147" s="7">
        <f t="shared" ca="1" si="783"/>
        <v>0</v>
      </c>
      <c r="HD147" s="7">
        <f t="shared" ca="1" si="784"/>
        <v>0</v>
      </c>
      <c r="HE147" s="7">
        <f ca="1">IFERROR(IF(HE146+HD147&gt;HF$4,HE146,HE146+HD147),"")</f>
        <v>60</v>
      </c>
      <c r="HF147" s="7">
        <f t="shared" ca="1" si="921"/>
        <v>0</v>
      </c>
      <c r="HG147" s="7">
        <f t="shared" ca="1" si="785"/>
        <v>0.68613905837983957</v>
      </c>
      <c r="HH147" s="7">
        <f t="shared" ca="1" si="786"/>
        <v>-0.22460059684137801</v>
      </c>
      <c r="HI147" s="7">
        <f t="shared" ca="1" si="787"/>
        <v>0</v>
      </c>
      <c r="HJ147" s="7">
        <f t="shared" ca="1" si="788"/>
        <v>0</v>
      </c>
      <c r="HK147" s="7">
        <f ca="1">IFERROR(IF(HK146+HJ147&gt;HL$4,HK146,HK146+HJ147),"")</f>
        <v>60</v>
      </c>
      <c r="HL147" s="7">
        <f t="shared" ca="1" si="922"/>
        <v>0</v>
      </c>
      <c r="HM147" s="7">
        <f t="shared" ca="1" si="789"/>
        <v>0.2107928716983456</v>
      </c>
      <c r="HN147" s="7">
        <f t="shared" ca="1" si="790"/>
        <v>0.25074558984011597</v>
      </c>
      <c r="HO147" s="7">
        <f t="shared" ca="1" si="791"/>
        <v>1</v>
      </c>
      <c r="HP147" s="7" t="str">
        <f t="shared" ca="1" si="792"/>
        <v>5</v>
      </c>
      <c r="HQ147" s="7">
        <f ca="1">IFERROR(IF(HQ146+HP147&gt;HR$4,HQ146,HQ146+HP147),"")</f>
        <v>60</v>
      </c>
      <c r="HR147" s="7">
        <f t="shared" ca="1" si="923"/>
        <v>0</v>
      </c>
      <c r="HS147" s="7">
        <f t="shared" ca="1" si="793"/>
        <v>0.2921126828574202</v>
      </c>
      <c r="HT147" s="7">
        <f t="shared" ca="1" si="794"/>
        <v>0.16942577868104136</v>
      </c>
      <c r="HU147" s="7">
        <f t="shared" ca="1" si="795"/>
        <v>1</v>
      </c>
      <c r="HV147" s="7" t="str">
        <f t="shared" ca="1" si="796"/>
        <v>5</v>
      </c>
      <c r="HW147" s="7">
        <f ca="1">IFERROR(IF(HW146+HV147&gt;HX$4,HW146,HW146+HV147),"")</f>
        <v>60</v>
      </c>
      <c r="HX147" s="7">
        <f t="shared" ca="1" si="924"/>
        <v>0</v>
      </c>
      <c r="HY147" s="7">
        <f t="shared" ca="1" si="797"/>
        <v>0.50537788376622972</v>
      </c>
      <c r="HZ147" s="7">
        <f t="shared" ca="1" si="798"/>
        <v>-4.3839422227768154E-2</v>
      </c>
      <c r="IA147" s="7">
        <f t="shared" ca="1" si="799"/>
        <v>0</v>
      </c>
      <c r="IB147" s="7">
        <f t="shared" ca="1" si="800"/>
        <v>0</v>
      </c>
      <c r="IC147" s="7">
        <f ca="1">IFERROR(IF(IC146+IB147&gt;ID$4,IC146,IC146+IB147),"")</f>
        <v>60</v>
      </c>
      <c r="ID147" s="7">
        <f t="shared" ca="1" si="925"/>
        <v>0</v>
      </c>
      <c r="IE147" s="7">
        <f t="shared" ca="1" si="801"/>
        <v>0.29012725517865012</v>
      </c>
      <c r="IF147" s="7">
        <f t="shared" ca="1" si="802"/>
        <v>0.17141120635981144</v>
      </c>
      <c r="IG147" s="7">
        <f t="shared" ca="1" si="803"/>
        <v>1</v>
      </c>
      <c r="IH147" s="7" t="str">
        <f t="shared" ca="1" si="804"/>
        <v>5</v>
      </c>
      <c r="II147" s="7">
        <f ca="1">IFERROR(IF(II146+IH147&gt;IJ$4,II146,II146+IH147),"")</f>
        <v>60</v>
      </c>
      <c r="IJ147" s="7">
        <f t="shared" ca="1" si="926"/>
        <v>0</v>
      </c>
      <c r="IK147" s="7">
        <f t="shared" ca="1" si="805"/>
        <v>0.97643918739557378</v>
      </c>
      <c r="IL147" s="7">
        <f t="shared" ca="1" si="806"/>
        <v>-0.51490072585711222</v>
      </c>
      <c r="IM147" s="7">
        <f t="shared" ca="1" si="807"/>
        <v>0</v>
      </c>
      <c r="IN147" s="7">
        <f t="shared" ca="1" si="808"/>
        <v>0</v>
      </c>
      <c r="IO147" s="7">
        <f ca="1">IFERROR(IF(IO146+IN147&gt;IP$4,IO146,IO146+IN147),"")</f>
        <v>60</v>
      </c>
      <c r="IP147" s="7">
        <f t="shared" ca="1" si="927"/>
        <v>0</v>
      </c>
      <c r="IQ147" s="7">
        <f t="shared" ca="1" si="809"/>
        <v>0.71950696882727072</v>
      </c>
      <c r="IR147" s="7">
        <f t="shared" ca="1" si="810"/>
        <v>-0.25796850728880916</v>
      </c>
      <c r="IS147" s="7">
        <f t="shared" ca="1" si="811"/>
        <v>0</v>
      </c>
      <c r="IT147" s="7">
        <f t="shared" ca="1" si="812"/>
        <v>0</v>
      </c>
      <c r="IU147" s="7">
        <f ca="1">IFERROR(IF(IU146+IT147&gt;IV$4,IU146,IU146+IT147),"")</f>
        <v>60</v>
      </c>
      <c r="IV147" s="7">
        <f t="shared" ca="1" si="928"/>
        <v>0</v>
      </c>
      <c r="IW147" s="7">
        <f t="shared" ca="1" si="813"/>
        <v>0.46226848697296452</v>
      </c>
      <c r="IX147" s="7">
        <f t="shared" ca="1" si="814"/>
        <v>-7.3002543450295665E-4</v>
      </c>
      <c r="IY147" s="7">
        <f t="shared" ca="1" si="815"/>
        <v>0</v>
      </c>
      <c r="IZ147" s="7">
        <f t="shared" ca="1" si="816"/>
        <v>0</v>
      </c>
      <c r="JA147" s="7">
        <f ca="1">IFERROR(IF(JA146+IZ147&gt;JB$4,JA146,JA146+IZ147),"")</f>
        <v>60</v>
      </c>
      <c r="JB147" s="7">
        <f t="shared" ca="1" si="929"/>
        <v>0</v>
      </c>
      <c r="JC147" s="7">
        <f t="shared" ca="1" si="817"/>
        <v>0.8289689948601443</v>
      </c>
      <c r="JD147" s="7">
        <f t="shared" ca="1" si="818"/>
        <v>-0.36743053332168274</v>
      </c>
      <c r="JE147" s="7">
        <f t="shared" ca="1" si="819"/>
        <v>0</v>
      </c>
      <c r="JF147" s="7">
        <f t="shared" ca="1" si="820"/>
        <v>0</v>
      </c>
      <c r="JG147" s="7">
        <f ca="1">IFERROR(IF(JG146+JF147&gt;JH$4,JG146,JG146+JF147),"")</f>
        <v>60</v>
      </c>
      <c r="JH147" s="7">
        <f t="shared" ca="1" si="930"/>
        <v>0</v>
      </c>
      <c r="JI147" s="7">
        <f t="shared" ca="1" si="821"/>
        <v>0.90341353196794871</v>
      </c>
      <c r="JJ147" s="7">
        <f t="shared" ca="1" si="822"/>
        <v>-0.44187507042948715</v>
      </c>
      <c r="JK147" s="7">
        <f t="shared" ca="1" si="823"/>
        <v>0</v>
      </c>
      <c r="JL147" s="7">
        <f t="shared" ca="1" si="824"/>
        <v>0</v>
      </c>
      <c r="JM147" s="7">
        <f ca="1">IFERROR(IF(JM146+JL147&gt;JN$4,JM146,JM146+JL147),"")</f>
        <v>60</v>
      </c>
      <c r="JN147" s="7">
        <f t="shared" ca="1" si="931"/>
        <v>0</v>
      </c>
      <c r="JO147" s="7">
        <f t="shared" ca="1" si="825"/>
        <v>0.79056867555111454</v>
      </c>
      <c r="JP147" s="7">
        <f t="shared" ca="1" si="826"/>
        <v>-0.32903021401265298</v>
      </c>
      <c r="JQ147" s="7">
        <f t="shared" ca="1" si="827"/>
        <v>0</v>
      </c>
      <c r="JR147" s="7">
        <f t="shared" ca="1" si="828"/>
        <v>0</v>
      </c>
      <c r="JS147" s="7">
        <f ca="1">IFERROR(IF(JS146+JR147&gt;JT$4,JS146,JS146+JR147),"")</f>
        <v>60</v>
      </c>
      <c r="JT147" s="7">
        <f t="shared" ca="1" si="932"/>
        <v>0</v>
      </c>
      <c r="JU147" s="7">
        <f t="shared" ca="1" si="829"/>
        <v>8.696742146737102E-2</v>
      </c>
      <c r="JV147" s="7">
        <f t="shared" ca="1" si="830"/>
        <v>0.37457104007109054</v>
      </c>
      <c r="JW147" s="7">
        <f t="shared" ca="1" si="831"/>
        <v>1</v>
      </c>
      <c r="JX147" s="7" t="str">
        <f t="shared" ca="1" si="832"/>
        <v>5</v>
      </c>
      <c r="JY147" s="7">
        <f ca="1">IFERROR(IF(JY146+JX147&gt;JZ$4,JY146,JY146+JX147),"")</f>
        <v>60</v>
      </c>
      <c r="JZ147" s="7">
        <f t="shared" ca="1" si="933"/>
        <v>0</v>
      </c>
      <c r="KA147" s="7">
        <f t="shared" ca="1" si="833"/>
        <v>0.92912188278510754</v>
      </c>
      <c r="KB147" s="7">
        <f t="shared" ca="1" si="834"/>
        <v>-0.46758342124664598</v>
      </c>
      <c r="KC147" s="7">
        <f t="shared" ca="1" si="835"/>
        <v>0</v>
      </c>
      <c r="KD147" s="7">
        <f t="shared" ca="1" si="836"/>
        <v>0</v>
      </c>
      <c r="KE147" s="7">
        <f ca="1">IFERROR(IF(KE146+KD147&gt;KF$4,KE146,KE146+KD147),"")</f>
        <v>60</v>
      </c>
      <c r="KF147" s="7">
        <f t="shared" ca="1" si="934"/>
        <v>0</v>
      </c>
      <c r="KG147" s="7">
        <f t="shared" ca="1" si="837"/>
        <v>0.62210263097871499</v>
      </c>
      <c r="KH147" s="7">
        <f t="shared" ca="1" si="838"/>
        <v>-0.16056416944025342</v>
      </c>
      <c r="KI147" s="7">
        <f t="shared" ca="1" si="839"/>
        <v>0</v>
      </c>
      <c r="KJ147" s="7">
        <f t="shared" ca="1" si="840"/>
        <v>0</v>
      </c>
      <c r="KK147" s="7">
        <f ca="1">IFERROR(IF(KK146+KJ147&gt;KL$4,KK146,KK146+KJ147),"")</f>
        <v>60</v>
      </c>
      <c r="KL147" s="7">
        <f t="shared" ca="1" si="935"/>
        <v>0</v>
      </c>
      <c r="KM147" s="7">
        <f t="shared" ca="1" si="841"/>
        <v>6.9722941006474137E-2</v>
      </c>
      <c r="KN147" s="7">
        <f t="shared" ca="1" si="842"/>
        <v>0.39181552053198743</v>
      </c>
      <c r="KO147" s="7">
        <f t="shared" ca="1" si="843"/>
        <v>1</v>
      </c>
      <c r="KP147" s="7" t="str">
        <f t="shared" ca="1" si="844"/>
        <v>5</v>
      </c>
      <c r="KQ147" s="7">
        <f ca="1">IFERROR(IF(KQ146+KP147&gt;KR$4,KQ146,KQ146+KP147),"")</f>
        <v>60</v>
      </c>
      <c r="KR147" s="7">
        <f t="shared" ca="1" si="936"/>
        <v>0</v>
      </c>
      <c r="KS147" s="7">
        <f t="shared" ca="1" si="845"/>
        <v>0.69613025405859297</v>
      </c>
      <c r="KT147" s="7">
        <f t="shared" ca="1" si="846"/>
        <v>-0.2345917925201314</v>
      </c>
      <c r="KU147" s="7">
        <f t="shared" ca="1" si="847"/>
        <v>0</v>
      </c>
      <c r="KV147" s="7">
        <f t="shared" ca="1" si="848"/>
        <v>0</v>
      </c>
      <c r="KW147" s="7">
        <f ca="1">IFERROR(IF(KW146+KV147&gt;KX$4,KW146,KW146+KV147),"")</f>
        <v>60</v>
      </c>
      <c r="KX147" s="7">
        <f t="shared" ca="1" si="937"/>
        <v>0</v>
      </c>
      <c r="KY147" s="7">
        <f t="shared" ca="1" si="849"/>
        <v>0.71689547744099824</v>
      </c>
      <c r="KZ147" s="7">
        <f t="shared" ca="1" si="850"/>
        <v>-0.25535701590253668</v>
      </c>
      <c r="LA147" s="7">
        <f t="shared" ca="1" si="851"/>
        <v>0</v>
      </c>
      <c r="LB147" s="7">
        <f t="shared" ca="1" si="852"/>
        <v>0</v>
      </c>
      <c r="LC147" s="7">
        <f ca="1">IFERROR(IF(LC146+LB147&gt;LD$4,LC146,LC146+LB147),"")</f>
        <v>60</v>
      </c>
      <c r="LD147" s="7">
        <f t="shared" ca="1" si="938"/>
        <v>0</v>
      </c>
      <c r="LE147" s="7">
        <f t="shared" ca="1" si="853"/>
        <v>0.15517495278953675</v>
      </c>
      <c r="LF147" s="7">
        <f t="shared" ca="1" si="854"/>
        <v>0.30636350874892482</v>
      </c>
      <c r="LG147" s="7">
        <f t="shared" ca="1" si="855"/>
        <v>1</v>
      </c>
      <c r="LH147" s="7" t="str">
        <f t="shared" ca="1" si="856"/>
        <v>5</v>
      </c>
      <c r="LI147" s="7">
        <f ca="1">IFERROR(IF(LI146+LH147&gt;LJ$4,LI146,LI146+LH147),"")</f>
        <v>60</v>
      </c>
      <c r="LJ147" s="7">
        <f t="shared" ca="1" si="939"/>
        <v>0</v>
      </c>
      <c r="LK147" s="7">
        <f t="shared" ca="1" si="857"/>
        <v>0.5590873460610869</v>
      </c>
      <c r="LL147" s="7">
        <f t="shared" ca="1" si="858"/>
        <v>-9.7548884522625334E-2</v>
      </c>
      <c r="LM147" s="7">
        <f t="shared" ca="1" si="859"/>
        <v>0</v>
      </c>
      <c r="LN147" s="7">
        <f t="shared" ca="1" si="860"/>
        <v>0</v>
      </c>
      <c r="LO147" s="7">
        <f ca="1">IFERROR(IF(LO146+LN147&gt;LP$4,LO146,LO146+LN147),"")</f>
        <v>60</v>
      </c>
      <c r="LP147" s="7">
        <f t="shared" ca="1" si="940"/>
        <v>0</v>
      </c>
      <c r="LQ147" s="7">
        <f t="shared" ca="1" si="861"/>
        <v>0.26889463720581153</v>
      </c>
      <c r="LR147" s="7">
        <f t="shared" ca="1" si="862"/>
        <v>0.19264382433265004</v>
      </c>
      <c r="LS147" s="7">
        <f t="shared" ca="1" si="863"/>
        <v>1</v>
      </c>
      <c r="LT147" s="7" t="str">
        <f t="shared" ca="1" si="864"/>
        <v>5</v>
      </c>
      <c r="LU147" s="7">
        <f ca="1">IFERROR(IF(LU146+LT147&gt;LV$4,LU146,LU146+LT147),"")</f>
        <v>60</v>
      </c>
      <c r="LV147" s="7">
        <f t="shared" ca="1" si="941"/>
        <v>0</v>
      </c>
      <c r="LW147" s="7">
        <f t="shared" ca="1" si="865"/>
        <v>0.50777290200009817</v>
      </c>
      <c r="LX147" s="7">
        <f t="shared" ca="1" si="866"/>
        <v>-4.6234440461636606E-2</v>
      </c>
      <c r="LY147" s="7">
        <f t="shared" ca="1" si="867"/>
        <v>0</v>
      </c>
      <c r="LZ147" s="7">
        <f t="shared" ca="1" si="868"/>
        <v>0</v>
      </c>
      <c r="MA147" s="7">
        <f ca="1">IFERROR(IF(MA146+LZ147&gt;MB$4,MA146,MA146+LZ147),"")</f>
        <v>60</v>
      </c>
      <c r="MB147" s="7">
        <f t="shared" ca="1" si="942"/>
        <v>0</v>
      </c>
      <c r="MC147" s="7">
        <f t="shared" ca="1" si="869"/>
        <v>3.6398391582707967E-2</v>
      </c>
      <c r="MD147" s="7">
        <f t="shared" ca="1" si="870"/>
        <v>0.4251400699557536</v>
      </c>
      <c r="ME147" s="7">
        <f t="shared" ca="1" si="871"/>
        <v>1</v>
      </c>
      <c r="MF147" s="7" t="str">
        <f t="shared" ca="1" si="872"/>
        <v>5</v>
      </c>
      <c r="MG147" s="7">
        <f ca="1">IFERROR(IF(MG146+MF147&gt;MH$4,MG146,MG146+MF147),"")</f>
        <v>60</v>
      </c>
      <c r="MH147" s="7">
        <f t="shared" ca="1" si="943"/>
        <v>0</v>
      </c>
      <c r="MI147" s="7">
        <f t="shared" ca="1" si="873"/>
        <v>0.91284677899672517</v>
      </c>
      <c r="MJ147" s="7">
        <f t="shared" ca="1" si="874"/>
        <v>-0.45130831745826361</v>
      </c>
      <c r="MK147" s="7">
        <f t="shared" ca="1" si="875"/>
        <v>0</v>
      </c>
      <c r="ML147" s="7">
        <f t="shared" ca="1" si="876"/>
        <v>0</v>
      </c>
      <c r="MM147" s="7">
        <f ca="1">IFERROR(IF(MM146+ML147&gt;MN$4,MM146,MM146+ML147),"")</f>
        <v>60</v>
      </c>
      <c r="MN147" s="7">
        <f t="shared" ca="1" si="944"/>
        <v>0</v>
      </c>
      <c r="MO147" s="7">
        <f t="shared" ca="1" si="877"/>
        <v>0.12937531990548423</v>
      </c>
      <c r="MP147" s="7">
        <f t="shared" ca="1" si="878"/>
        <v>0.33216314163297733</v>
      </c>
      <c r="MQ147" s="7">
        <f t="shared" ca="1" si="879"/>
        <v>1</v>
      </c>
      <c r="MR147" s="7" t="str">
        <f t="shared" ca="1" si="880"/>
        <v>5</v>
      </c>
      <c r="MS147" s="7">
        <f ca="1">IFERROR(IF(MS146+MR147&gt;MT$4,MS146,MS146+MR147),"")</f>
        <v>60</v>
      </c>
      <c r="MT147" s="7">
        <f t="shared" ca="1" si="945"/>
        <v>0</v>
      </c>
      <c r="MU147" s="7">
        <f t="shared" ca="1" si="881"/>
        <v>0.23655321057613843</v>
      </c>
      <c r="MV147" s="7">
        <f t="shared" ca="1" si="882"/>
        <v>0.22498525096232314</v>
      </c>
      <c r="MW147" s="7">
        <f t="shared" ca="1" si="883"/>
        <v>1</v>
      </c>
      <c r="MX147" s="7" t="str">
        <f t="shared" ca="1" si="884"/>
        <v>5</v>
      </c>
      <c r="MY147" s="7">
        <f ca="1">IFERROR(IF(MY146+MX147&gt;MZ$4,MY146,MY146+MX147),"")</f>
        <v>60</v>
      </c>
      <c r="MZ147" s="7">
        <f t="shared" ca="1" si="946"/>
        <v>0</v>
      </c>
      <c r="NA147" s="7">
        <f t="shared" ca="1" si="885"/>
        <v>0.3200883896450315</v>
      </c>
      <c r="NB147" s="7">
        <f t="shared" ca="1" si="886"/>
        <v>0.14145007189343006</v>
      </c>
      <c r="NC147" s="7">
        <f t="shared" ca="1" si="887"/>
        <v>1</v>
      </c>
      <c r="ND147" s="7" t="str">
        <f t="shared" ca="1" si="888"/>
        <v>5</v>
      </c>
      <c r="NE147" s="7">
        <f ca="1">IFERROR(IF(NE146+ND147&gt;NF$4,NE146,NE146+ND147),"")</f>
        <v>60</v>
      </c>
      <c r="NF147" s="7">
        <f t="shared" ca="1" si="947"/>
        <v>0</v>
      </c>
      <c r="NG147" s="7">
        <f t="shared" ca="1" si="889"/>
        <v>5.7525813409031734E-4</v>
      </c>
      <c r="NH147" s="7">
        <f t="shared" ca="1" si="890"/>
        <v>0.46096320340437125</v>
      </c>
      <c r="NI147" s="7">
        <f t="shared" ca="1" si="891"/>
        <v>1</v>
      </c>
      <c r="NJ147" s="7" t="str">
        <f t="shared" ca="1" si="892"/>
        <v>5</v>
      </c>
      <c r="NK147" s="7">
        <f ca="1">IFERROR(IF(NK146+NJ147&gt;NL$4,NK146,NK146+NJ147),"")</f>
        <v>60</v>
      </c>
      <c r="NL147" s="7">
        <f t="shared" ca="1" si="948"/>
        <v>0</v>
      </c>
      <c r="NM147" s="7">
        <f t="shared" ca="1" si="893"/>
        <v>0.48145346205936779</v>
      </c>
      <c r="NN147" s="7">
        <f t="shared" ca="1" si="894"/>
        <v>-1.9915000520906223E-2</v>
      </c>
      <c r="NO147" s="7">
        <f t="shared" ca="1" si="895"/>
        <v>0</v>
      </c>
      <c r="NP147" s="7">
        <f t="shared" ca="1" si="896"/>
        <v>0</v>
      </c>
      <c r="NQ147" s="7">
        <f ca="1">IFERROR(IF(NQ146+NP147&gt;NR$4,NQ146,NQ146+NP147),"")</f>
        <v>60</v>
      </c>
      <c r="NR147" s="7">
        <f t="shared" ca="1" si="949"/>
        <v>0</v>
      </c>
      <c r="NT147">
        <v>145</v>
      </c>
      <c r="NU147" s="7" t="s">
        <v>19</v>
      </c>
      <c r="NV147" s="7" t="str">
        <f t="shared" ca="1" si="653"/>
        <v/>
      </c>
      <c r="NW147" s="7" t="str">
        <f t="shared" ca="1" si="647"/>
        <v/>
      </c>
      <c r="NX147" t="str">
        <f ca="1">IFERROR(VLOOKUP(NT147,$K$3:$AK$568,8,FALSE),"")</f>
        <v/>
      </c>
      <c r="NY147" t="str">
        <f ca="1">IFERROR(VLOOKUP(NT147,$K$3:$AK$568,9,FALSE),"")</f>
        <v/>
      </c>
      <c r="NZ147" s="7" t="str">
        <f ca="1">IFERROR(VLOOKUP(NT147,$K$3:$AK$568,27,FALSE),"")</f>
        <v/>
      </c>
      <c r="OB147">
        <v>145</v>
      </c>
      <c r="OC147" s="7" t="s">
        <v>19</v>
      </c>
      <c r="OD147" t="e">
        <f t="shared" ca="1" si="654"/>
        <v>#N/A</v>
      </c>
      <c r="OE147" s="7" t="str">
        <f t="shared" ca="1" si="655"/>
        <v/>
      </c>
      <c r="OF147" s="7" t="str">
        <f t="shared" ca="1" si="656"/>
        <v/>
      </c>
      <c r="OG147" t="str">
        <f t="shared" ca="1" si="657"/>
        <v/>
      </c>
      <c r="OI147">
        <v>145</v>
      </c>
      <c r="OJ147" s="7" t="s">
        <v>19</v>
      </c>
      <c r="OK147" s="7" t="str">
        <f t="shared" ca="1" si="658"/>
        <v/>
      </c>
      <c r="OL147" s="7" t="str">
        <f t="shared" ca="1" si="659"/>
        <v/>
      </c>
      <c r="OM147" t="str">
        <f ca="1">IFERROR(VLOOKUP(OI147,$L$3:$AK$568,7,FALSE),"")</f>
        <v/>
      </c>
      <c r="ON147" t="str">
        <f ca="1">IFERROR(VLOOKUP(OI147,$L$3:$AK$568,8,FALSE),"")</f>
        <v/>
      </c>
      <c r="OO147" s="7" t="str">
        <f ca="1">IFERROR(VLOOKUP(OI147,$L$3:$AK$568,26,FALSE),"")</f>
        <v/>
      </c>
      <c r="OQ147">
        <v>145</v>
      </c>
      <c r="OR147" s="7" t="s">
        <v>19</v>
      </c>
      <c r="OS147" t="e">
        <f t="shared" ca="1" si="660"/>
        <v>#N/A</v>
      </c>
      <c r="OT147" s="7" t="str">
        <f t="shared" ca="1" si="661"/>
        <v/>
      </c>
      <c r="OU147" s="7" t="str">
        <f t="shared" ca="1" si="662"/>
        <v/>
      </c>
      <c r="OV147" t="str">
        <f t="shared" ca="1" si="663"/>
        <v/>
      </c>
      <c r="OX147">
        <v>145</v>
      </c>
      <c r="OY147" s="7" t="s">
        <v>19</v>
      </c>
      <c r="OZ147" s="7" t="str">
        <f t="shared" ca="1" si="664"/>
        <v/>
      </c>
      <c r="PA147" s="7" t="str">
        <f t="shared" ca="1" si="665"/>
        <v/>
      </c>
      <c r="PB147" t="str">
        <f ca="1">IFERROR(VLOOKUP(OX147,$M$3:$AK$568,6,FALSE),"")</f>
        <v/>
      </c>
      <c r="PC147" t="str">
        <f ca="1">IFERROR(VLOOKUP(OX147,$M$3:$AK$568,7,FALSE),"")</f>
        <v/>
      </c>
      <c r="PD147" s="7" t="str">
        <f ca="1">IFERROR(VLOOKUP(OX147,$M$3:$AK$568,25,FALSE),"")</f>
        <v/>
      </c>
      <c r="PF147">
        <v>145</v>
      </c>
      <c r="PG147" s="7" t="s">
        <v>19</v>
      </c>
      <c r="PH147" t="e">
        <f t="shared" ca="1" si="666"/>
        <v>#N/A</v>
      </c>
      <c r="PI147" s="7" t="str">
        <f t="shared" ca="1" si="667"/>
        <v/>
      </c>
      <c r="PJ147" s="7" t="str">
        <f t="shared" ca="1" si="668"/>
        <v/>
      </c>
      <c r="PK147" t="str">
        <f t="shared" ca="1" si="669"/>
        <v/>
      </c>
      <c r="PM147">
        <v>145</v>
      </c>
      <c r="PN147" s="7" t="s">
        <v>19</v>
      </c>
      <c r="PO147" s="202" t="str">
        <f t="shared" ca="1" si="670"/>
        <v/>
      </c>
      <c r="PP147" s="7" t="str">
        <f t="shared" ca="1" si="671"/>
        <v/>
      </c>
      <c r="PQ147" t="str">
        <f ca="1">IFERROR(VLOOKUP(PM147,$G$325:$R$409,12,FALSE),"")</f>
        <v/>
      </c>
      <c r="PR147" t="e">
        <f ca="1">VLOOKUP(PM147,$G$324:$Q$409,11,FALSE)</f>
        <v>#N/A</v>
      </c>
      <c r="PS147" s="7" t="str">
        <f ca="1">VLOOKUP(PQ147,$R$325:$Y$409,8,FALSE)</f>
        <v>- -</v>
      </c>
      <c r="PT147" s="7">
        <f ca="1">ReSt</f>
        <v>-4</v>
      </c>
      <c r="PU147" s="7" t="e">
        <f t="shared" ca="1" si="672"/>
        <v>#N/A</v>
      </c>
      <c r="PV147" s="7" t="e">
        <f t="shared" ca="1" si="673"/>
        <v>#N/A</v>
      </c>
      <c r="PW147" s="7" t="str">
        <f ca="1">VLOOKUP(PQ147,$R$325:$AK$409,8,FALSE)</f>
        <v>- -</v>
      </c>
      <c r="PX147" s="7"/>
      <c r="PY147">
        <v>145</v>
      </c>
      <c r="PZ147" s="7" t="s">
        <v>19</v>
      </c>
      <c r="QA147" t="str">
        <f t="shared" ca="1" si="674"/>
        <v/>
      </c>
      <c r="QB147" s="7" t="str">
        <f t="shared" ca="1" si="675"/>
        <v/>
      </c>
      <c r="QC147" s="7" t="str">
        <f t="shared" ca="1" si="676"/>
        <v/>
      </c>
      <c r="QD147" t="str">
        <f t="shared" ca="1" si="677"/>
        <v/>
      </c>
      <c r="QF147">
        <v>145</v>
      </c>
      <c r="QG147" s="7" t="s">
        <v>19</v>
      </c>
      <c r="QH147" s="7" t="str">
        <f t="shared" ca="1" si="678"/>
        <v/>
      </c>
      <c r="QI147" s="7" t="e">
        <f t="shared" ca="1" si="679"/>
        <v>#VALUE!</v>
      </c>
      <c r="QJ147" t="e">
        <f t="shared" ca="1" si="680"/>
        <v>#N/A</v>
      </c>
      <c r="QK147" s="7" t="e">
        <f t="shared" ca="1" si="681"/>
        <v>#N/A</v>
      </c>
      <c r="QM147">
        <v>145</v>
      </c>
      <c r="QN147" s="7" t="s">
        <v>19</v>
      </c>
      <c r="QO147" t="str">
        <f t="shared" ca="1" si="682"/>
        <v/>
      </c>
      <c r="QP147" s="7" t="str">
        <f t="shared" ca="1" si="683"/>
        <v/>
      </c>
      <c r="QQ147" t="str">
        <f t="shared" ca="1" si="684"/>
        <v/>
      </c>
    </row>
    <row r="148" spans="1:459" x14ac:dyDescent="0.25">
      <c r="A148" s="240" t="str">
        <f>IF('Character Sheet'!$B$4="Creature","N","Y")</f>
        <v>Y</v>
      </c>
      <c r="C148" s="75"/>
      <c r="D148" s="76"/>
      <c r="F148" s="75"/>
      <c r="G148" s="76"/>
      <c r="I148" s="75"/>
      <c r="J148" s="85"/>
      <c r="K148" s="85">
        <f t="shared" ca="1" si="648"/>
        <v>4</v>
      </c>
      <c r="L148" s="85">
        <f t="shared" ca="1" si="951"/>
        <v>0</v>
      </c>
      <c r="M148" s="70">
        <f t="shared" ca="1" si="643"/>
        <v>6</v>
      </c>
      <c r="O148" s="222" t="str">
        <f t="shared" ca="1" si="649"/>
        <v>- -</v>
      </c>
      <c r="Q148" s="7" t="s">
        <v>1731</v>
      </c>
      <c r="R148" s="9" t="s">
        <v>1272</v>
      </c>
      <c r="S148" s="9"/>
      <c r="T148" s="61" t="str">
        <f>SUBSTITUTE(IFERROR(IFERROR(VLOOKUP(R148,'[1]Skill Statistics'!$A$3:$C$513,2,FALSE),VLOOKUP(Q148,'[1]Skill Statistics'!$A$3:$C$513,2,FALSE)),T147),"R*","ReSt")</f>
        <v>- -</v>
      </c>
      <c r="U148" s="61" t="str">
        <f>IFERROR(IFERROR(VLOOKUP(R148,'[1]Skill Statistics'!$A$3:$C$513,3,FALSE),VLOOKUP(Q148,'[1]Skill Statistics'!$A$3:$C$513,3,FALSE)),U147)</f>
        <v>- -</v>
      </c>
      <c r="V148" s="61" t="str">
        <f>IF(ISNUMBER(SEARCH("Category",R148)),"- -",IFERROR(IFERROR(VLOOKUP(Q148,[1]Professions!$A$4:$AM$288,MATCH(Profession,[1]Professions!$A$1:$AM$1,0),FALSE),VLOOKUP(Q148,Calculations!$B$91:$I$95,8,FALSE)),"- -"))</f>
        <v>- -</v>
      </c>
      <c r="W148" s="60" t="str">
        <f t="shared" si="650"/>
        <v>- -</v>
      </c>
      <c r="X148" s="7" t="str">
        <f ca="1">IFERROR(VLOOKUP(R148,$BS$6:$NR$519,MATCH(ActualLevel,$BS$3:$NR$3,0),FALSE),"- -")</f>
        <v>- -</v>
      </c>
      <c r="Y148" s="7" t="str">
        <f t="shared" si="640"/>
        <v>- -</v>
      </c>
      <c r="Z148" s="7" t="str">
        <f>IFERROR(VLOOKUP(Y148,Charts!$BQ$2:$BR$52,2,FALSE),"- -")</f>
        <v>- -</v>
      </c>
      <c r="AA148" s="7" t="str">
        <f t="shared" ca="1" si="686"/>
        <v>- -</v>
      </c>
      <c r="AB148" s="7" t="str">
        <f t="shared" si="952"/>
        <v>- -</v>
      </c>
      <c r="AC148" s="7"/>
      <c r="AD148" s="7"/>
      <c r="AE148" s="7"/>
      <c r="AF148" s="7"/>
      <c r="AG148" s="7"/>
      <c r="AH148" s="43"/>
      <c r="AI148" s="7"/>
      <c r="AJ148" s="7"/>
      <c r="AK148" s="7">
        <f t="shared" ca="1" si="687"/>
        <v>0</v>
      </c>
      <c r="AL148" s="7"/>
      <c r="AM148" s="69">
        <f>IFERROR(VLOOKUP(R148,'[1]Skill Statistics'!$A$3:$AN$513,MATCH(Profession,'[1]Skill Statistics'!$A$2:$AN$2,0),FALSE),0)</f>
        <v>0</v>
      </c>
      <c r="AN148" s="85">
        <f>IFERROR(VLOOKUP(Q148,'[1]Skill Statistics'!$A$3:$BK$513,MATCH(Archetype,'[1]Skill Statistics'!$A$2:$BK$2,0),FALSE),0)</f>
        <v>0</v>
      </c>
      <c r="AO148" s="85">
        <f>IFERROR(VLOOKUP(Q148,'[1]Skill Statistics'!$A$3:$BB$513,MATCH(Race,'[1]Skill Statistics'!$A$2:$BB$2,0),FALSE),0)</f>
        <v>0</v>
      </c>
      <c r="AP148" s="85">
        <f t="shared" ca="1" si="651"/>
        <v>0</v>
      </c>
      <c r="AQ148" s="70"/>
      <c r="AS148" s="69">
        <f>IFERROR(VLOOKUP(Q148,'[1]Professional Skills'!$A$4:$AM$288,MATCH(Profession,'[1]Professional Skills'!$A$3:$AM$3,0),FALSE),"- -")</f>
        <v>0</v>
      </c>
      <c r="AU148" s="7">
        <f t="shared" si="954"/>
        <v>0</v>
      </c>
      <c r="AV148" s="7">
        <f t="shared" ca="1" si="953"/>
        <v>0</v>
      </c>
      <c r="AW148" t="str">
        <f t="shared" si="690"/>
        <v/>
      </c>
      <c r="AX148" t="str">
        <f>IFERROR(_xlfn.RANK.EQ(AW148,$AW$5:$AW$568),"")</f>
        <v/>
      </c>
      <c r="AY148">
        <f t="shared" si="645"/>
        <v>0</v>
      </c>
      <c r="AZ148" s="70" t="str">
        <f t="shared" si="688"/>
        <v/>
      </c>
      <c r="BB148" s="69" t="str">
        <f>IFERROR(IF(Q148="Language",VLOOKUP(R148,[1]Cultures!$B$4:$N$218,MATCH(Culture,[1]Cultures!$B$3:$N$3,0),FALSE),VLOOKUP(Q148,[1]Cultures!$B$4:$O$212,MATCH(Culture,[1]Cultures!$B$3:$O$3,0),FALSE)),"- -")</f>
        <v>- -</v>
      </c>
      <c r="BD148">
        <f t="shared" ca="1" si="950"/>
        <v>0</v>
      </c>
      <c r="BE148" t="str">
        <f t="shared" si="897"/>
        <v/>
      </c>
      <c r="BI148" s="7" t="str">
        <f t="shared" si="689"/>
        <v>- -</v>
      </c>
      <c r="BK148" s="7"/>
      <c r="BL148" s="70" t="str">
        <f t="shared" si="646"/>
        <v>- -</v>
      </c>
      <c r="BN148" s="69" t="str">
        <f>IFERROR(VLOOKUP(V148,Charts!$BT$2:$BV$14,3,FALSE),"- -")</f>
        <v>- -</v>
      </c>
      <c r="BO148" s="85" t="str">
        <f t="shared" ca="1" si="652"/>
        <v>- -</v>
      </c>
      <c r="BP148" s="70" t="str">
        <f t="shared" ca="1" si="898"/>
        <v>- -</v>
      </c>
      <c r="BR148" s="7">
        <v>143</v>
      </c>
      <c r="BS148" s="9" t="str">
        <f ca="1">VLOOKUP(BR148,$O$3:$R$568,4,FALSE)</f>
        <v>Language, Spoken 3</v>
      </c>
      <c r="BT148" s="7" t="str">
        <f ca="1">VLOOKUP(BS148,$R$3:$V$568,5,FALSE)</f>
        <v>2 / 4</v>
      </c>
      <c r="BU148" s="7">
        <f ca="1">VLOOKUP(BT148,Charts!$BT$2:$BV$14,3,FALSE)</f>
        <v>0.76923076923076927</v>
      </c>
      <c r="BV148" s="7" t="str">
        <f t="shared" ca="1" si="691"/>
        <v>2</v>
      </c>
      <c r="BW148" s="7" t="str">
        <f t="shared" ca="1" si="692"/>
        <v>4</v>
      </c>
      <c r="BY148" s="7">
        <f t="shared" ca="1" si="693"/>
        <v>4.5458543600875867E-3</v>
      </c>
      <c r="BZ148" s="7">
        <f t="shared" ca="1" si="694"/>
        <v>0.76468491487068169</v>
      </c>
      <c r="CA148" s="7">
        <f t="shared" ca="1" si="695"/>
        <v>1</v>
      </c>
      <c r="CB148" s="7" t="str">
        <f t="shared" ca="1" si="696"/>
        <v>2</v>
      </c>
      <c r="CC148" s="7">
        <f ca="1">IFERROR(IF(CC147+CB148&gt;CD$4,CC147,CC147+CB148),"")</f>
        <v>38</v>
      </c>
      <c r="CD148" s="7">
        <f t="shared" ca="1" si="899"/>
        <v>0</v>
      </c>
      <c r="CE148" s="7">
        <f t="shared" ca="1" si="697"/>
        <v>0.9762282188276965</v>
      </c>
      <c r="CF148" s="7">
        <f t="shared" ca="1" si="698"/>
        <v>-0.20699744959692723</v>
      </c>
      <c r="CG148" s="7">
        <f t="shared" ca="1" si="699"/>
        <v>0</v>
      </c>
      <c r="CH148" s="7">
        <f t="shared" ca="1" si="700"/>
        <v>0</v>
      </c>
      <c r="CI148" s="7">
        <f ca="1">IFERROR(IF(CI147+CH148&gt;CJ$4,CI147,CI147+CH148),"")</f>
        <v>60</v>
      </c>
      <c r="CJ148" s="7">
        <f t="shared" ca="1" si="900"/>
        <v>0</v>
      </c>
      <c r="CK148" s="7">
        <f t="shared" ca="1" si="701"/>
        <v>0.23858279654687198</v>
      </c>
      <c r="CL148" s="7">
        <f t="shared" ca="1" si="702"/>
        <v>0.5306479726838973</v>
      </c>
      <c r="CM148" s="7">
        <f t="shared" ca="1" si="703"/>
        <v>1</v>
      </c>
      <c r="CN148" s="7" t="str">
        <f t="shared" ca="1" si="704"/>
        <v>2</v>
      </c>
      <c r="CO148" s="7">
        <f ca="1">IFERROR(IF(CO147+CN148&gt;CP$4,CO147,CO147+CN148),"")</f>
        <v>60</v>
      </c>
      <c r="CP148" s="7">
        <f t="shared" ca="1" si="901"/>
        <v>0</v>
      </c>
      <c r="CQ148" s="7">
        <f t="shared" ca="1" si="705"/>
        <v>0.73259102616605865</v>
      </c>
      <c r="CR148" s="7">
        <f t="shared" ca="1" si="706"/>
        <v>3.6639743064710628E-2</v>
      </c>
      <c r="CS148" s="7">
        <f t="shared" ca="1" si="707"/>
        <v>1</v>
      </c>
      <c r="CT148" s="7" t="str">
        <f t="shared" ca="1" si="708"/>
        <v>2</v>
      </c>
      <c r="CU148" s="7">
        <f ca="1">IFERROR(IF(CU147+CT148&gt;CV$4,CU147,CU147+CT148),"")</f>
        <v>60</v>
      </c>
      <c r="CV148" s="7">
        <f t="shared" ca="1" si="902"/>
        <v>0</v>
      </c>
      <c r="CW148" s="7">
        <f t="shared" ca="1" si="709"/>
        <v>5.3386065045649134E-2</v>
      </c>
      <c r="CX148" s="7">
        <f t="shared" ca="1" si="710"/>
        <v>0.71584470418512014</v>
      </c>
      <c r="CY148" s="7">
        <f t="shared" ca="1" si="711"/>
        <v>1</v>
      </c>
      <c r="CZ148" s="7" t="str">
        <f t="shared" ca="1" si="712"/>
        <v>2</v>
      </c>
      <c r="DA148" s="7">
        <f ca="1">IFERROR(IF(DA147+CZ148&gt;DB$4,DA147,DA147+CZ148),"")</f>
        <v>60</v>
      </c>
      <c r="DB148" s="7">
        <f t="shared" ca="1" si="903"/>
        <v>0</v>
      </c>
      <c r="DC148" s="7">
        <f t="shared" ca="1" si="713"/>
        <v>0.76078536402364894</v>
      </c>
      <c r="DD148" s="7">
        <f t="shared" ca="1" si="714"/>
        <v>8.4454052071203378E-3</v>
      </c>
      <c r="DE148" s="7">
        <f t="shared" ca="1" si="715"/>
        <v>1</v>
      </c>
      <c r="DF148" s="7" t="str">
        <f t="shared" ca="1" si="716"/>
        <v>2</v>
      </c>
      <c r="DG148" s="7">
        <f ca="1">IFERROR(IF(DG147+DF148&gt;DH$4,DG147,DG147+DF148),"")</f>
        <v>60</v>
      </c>
      <c r="DH148" s="7">
        <f t="shared" ca="1" si="904"/>
        <v>0</v>
      </c>
      <c r="DI148" s="7">
        <f t="shared" ca="1" si="717"/>
        <v>0.11665922505398962</v>
      </c>
      <c r="DJ148" s="7">
        <f t="shared" ca="1" si="718"/>
        <v>0.65257154417677965</v>
      </c>
      <c r="DK148" s="7">
        <f t="shared" ca="1" si="719"/>
        <v>1</v>
      </c>
      <c r="DL148" s="7" t="str">
        <f t="shared" ca="1" si="720"/>
        <v>2</v>
      </c>
      <c r="DM148" s="7">
        <f ca="1">IFERROR(IF(DM147+DL148&gt;DN$4,DM147,DM147+DL148),"")</f>
        <v>60</v>
      </c>
      <c r="DN148" s="7">
        <f t="shared" ca="1" si="905"/>
        <v>0</v>
      </c>
      <c r="DO148" s="7">
        <f t="shared" ca="1" si="721"/>
        <v>0.39460198525368717</v>
      </c>
      <c r="DP148" s="7">
        <f t="shared" ca="1" si="722"/>
        <v>0.3746287839770821</v>
      </c>
      <c r="DQ148" s="7">
        <f t="shared" ca="1" si="723"/>
        <v>1</v>
      </c>
      <c r="DR148" s="7" t="str">
        <f t="shared" ca="1" si="724"/>
        <v>2</v>
      </c>
      <c r="DS148" s="7">
        <f ca="1">IFERROR(IF(DS147+DR148&gt;DT$4,DS147,DS147+DR148),"")</f>
        <v>60</v>
      </c>
      <c r="DT148" s="7">
        <f t="shared" ca="1" si="906"/>
        <v>0</v>
      </c>
      <c r="DU148" s="7">
        <f t="shared" ca="1" si="725"/>
        <v>5.0958739013380328E-2</v>
      </c>
      <c r="DV148" s="7">
        <f t="shared" ca="1" si="726"/>
        <v>0.71827203021738895</v>
      </c>
      <c r="DW148" s="7">
        <f t="shared" ca="1" si="727"/>
        <v>1</v>
      </c>
      <c r="DX148" s="7" t="str">
        <f t="shared" ca="1" si="728"/>
        <v>2</v>
      </c>
      <c r="DY148" s="7">
        <f ca="1">IFERROR(IF(DY147+DX148&gt;DZ$4,DY147,DY147+DX148),"")</f>
        <v>60</v>
      </c>
      <c r="DZ148" s="7">
        <f t="shared" ca="1" si="907"/>
        <v>0</v>
      </c>
      <c r="EA148" s="7">
        <f t="shared" ca="1" si="729"/>
        <v>0.73608409919654716</v>
      </c>
      <c r="EB148" s="7">
        <f t="shared" ca="1" si="730"/>
        <v>3.3146670034222114E-2</v>
      </c>
      <c r="EC148" s="7">
        <f t="shared" ca="1" si="731"/>
        <v>1</v>
      </c>
      <c r="ED148" s="7" t="str">
        <f t="shared" ca="1" si="732"/>
        <v>2</v>
      </c>
      <c r="EE148" s="7">
        <f ca="1">IFERROR(IF(EE147+ED148&gt;EF$4,EE147,EE147+ED148),"")</f>
        <v>60</v>
      </c>
      <c r="EF148" s="7">
        <f t="shared" ca="1" si="908"/>
        <v>0</v>
      </c>
      <c r="EG148" s="7">
        <f t="shared" ca="1" si="733"/>
        <v>0.37561010948365992</v>
      </c>
      <c r="EH148" s="7">
        <f t="shared" ca="1" si="734"/>
        <v>0.39362065974710936</v>
      </c>
      <c r="EI148" s="7">
        <f t="shared" ca="1" si="735"/>
        <v>1</v>
      </c>
      <c r="EJ148" s="7" t="str">
        <f t="shared" ca="1" si="736"/>
        <v>2</v>
      </c>
      <c r="EK148" s="7">
        <f ca="1">IFERROR(IF(EK147+EJ148&gt;EL$4,EK147,EK147+EJ148),"")</f>
        <v>60</v>
      </c>
      <c r="EL148" s="7">
        <f t="shared" ca="1" si="909"/>
        <v>0</v>
      </c>
      <c r="EM148" s="7">
        <f t="shared" ca="1" si="737"/>
        <v>0.12210006803083784</v>
      </c>
      <c r="EN148" s="7">
        <f t="shared" ca="1" si="738"/>
        <v>0.64713070119993144</v>
      </c>
      <c r="EO148" s="7">
        <f t="shared" ca="1" si="739"/>
        <v>1</v>
      </c>
      <c r="EP148" s="7" t="str">
        <f t="shared" ca="1" si="740"/>
        <v>2</v>
      </c>
      <c r="EQ148" s="7">
        <f ca="1">IFERROR(IF(EQ147+EP148&gt;ER$4,EQ147,EQ147+EP148),"")</f>
        <v>60</v>
      </c>
      <c r="ER148" s="7">
        <f t="shared" ca="1" si="910"/>
        <v>0</v>
      </c>
      <c r="ES148" s="7">
        <f t="shared" ca="1" si="741"/>
        <v>0.90427551976209419</v>
      </c>
      <c r="ET148" s="7">
        <f t="shared" ca="1" si="742"/>
        <v>-0.13504475053132492</v>
      </c>
      <c r="EU148" s="7">
        <f t="shared" ca="1" si="743"/>
        <v>0</v>
      </c>
      <c r="EV148" s="7">
        <f t="shared" ca="1" si="744"/>
        <v>0</v>
      </c>
      <c r="EW148" s="7">
        <f ca="1">IFERROR(IF(EW147+EV148&gt;EX$4,EW147,EW147+EV148),"")</f>
        <v>60</v>
      </c>
      <c r="EX148" s="7">
        <f t="shared" ca="1" si="911"/>
        <v>0</v>
      </c>
      <c r="EY148" s="7">
        <f t="shared" ca="1" si="745"/>
        <v>0.34308885702628356</v>
      </c>
      <c r="EZ148" s="7">
        <f t="shared" ca="1" si="746"/>
        <v>0.42614191220448572</v>
      </c>
      <c r="FA148" s="7">
        <f t="shared" ca="1" si="747"/>
        <v>1</v>
      </c>
      <c r="FB148" s="7" t="str">
        <f t="shared" ca="1" si="748"/>
        <v>2</v>
      </c>
      <c r="FC148" s="7">
        <f ca="1">IFERROR(IF(FC147+FB148&gt;FD$4,FC147,FC147+FB148),"")</f>
        <v>60</v>
      </c>
      <c r="FD148" s="7">
        <f t="shared" ca="1" si="912"/>
        <v>0</v>
      </c>
      <c r="FE148" s="7">
        <f t="shared" ca="1" si="749"/>
        <v>0.87401457888788125</v>
      </c>
      <c r="FF148" s="7">
        <f t="shared" ca="1" si="750"/>
        <v>-0.10478380965711198</v>
      </c>
      <c r="FG148" s="7">
        <f t="shared" ca="1" si="751"/>
        <v>0</v>
      </c>
      <c r="FH148" s="7">
        <f t="shared" ca="1" si="752"/>
        <v>0</v>
      </c>
      <c r="FI148" s="7">
        <f ca="1">IFERROR(IF(FI147+FH148&gt;FJ$4,FI147,FI147+FH148),"")</f>
        <v>60</v>
      </c>
      <c r="FJ148" s="7">
        <f t="shared" ca="1" si="913"/>
        <v>0</v>
      </c>
      <c r="FK148" s="7">
        <f t="shared" ca="1" si="753"/>
        <v>3.7127522266504509E-2</v>
      </c>
      <c r="FL148" s="7">
        <f t="shared" ca="1" si="754"/>
        <v>0.73210324696426476</v>
      </c>
      <c r="FM148" s="7">
        <f t="shared" ca="1" si="755"/>
        <v>1</v>
      </c>
      <c r="FN148" s="7" t="str">
        <f t="shared" ca="1" si="756"/>
        <v>2</v>
      </c>
      <c r="FO148" s="7">
        <f ca="1">IFERROR(IF(FO147+FN148&gt;FP$4,FO147,FO147+FN148),"")</f>
        <v>60</v>
      </c>
      <c r="FP148" s="7">
        <f t="shared" ca="1" si="914"/>
        <v>0</v>
      </c>
      <c r="FQ148" s="7">
        <f t="shared" ca="1" si="757"/>
        <v>0.3758118948409237</v>
      </c>
      <c r="FR148" s="7">
        <f t="shared" ca="1" si="758"/>
        <v>0.39341887438984557</v>
      </c>
      <c r="FS148" s="7">
        <f t="shared" ca="1" si="759"/>
        <v>1</v>
      </c>
      <c r="FT148" s="7" t="str">
        <f t="shared" ca="1" si="760"/>
        <v>2</v>
      </c>
      <c r="FU148" s="7">
        <f ca="1">IFERROR(IF(FU147+FT148&gt;FV$4,FU147,FU147+FT148),"")</f>
        <v>60</v>
      </c>
      <c r="FV148" s="7">
        <f t="shared" ca="1" si="915"/>
        <v>0</v>
      </c>
      <c r="FW148" s="7">
        <f t="shared" ca="1" si="761"/>
        <v>1.7381249777597696E-2</v>
      </c>
      <c r="FX148" s="7">
        <f t="shared" ca="1" si="762"/>
        <v>0.75184951945317158</v>
      </c>
      <c r="FY148" s="7">
        <f t="shared" ca="1" si="763"/>
        <v>1</v>
      </c>
      <c r="FZ148" s="7" t="str">
        <f t="shared" ca="1" si="764"/>
        <v>2</v>
      </c>
      <c r="GA148" s="7">
        <f ca="1">IFERROR(IF(GA147+FZ148&gt;GB$4,GA147,GA147+FZ148),"")</f>
        <v>60</v>
      </c>
      <c r="GB148" s="7">
        <f t="shared" ca="1" si="916"/>
        <v>0</v>
      </c>
      <c r="GC148" s="7">
        <f t="shared" ca="1" si="765"/>
        <v>0.84939530638058969</v>
      </c>
      <c r="GD148" s="7">
        <f t="shared" ca="1" si="766"/>
        <v>-8.0164537149820414E-2</v>
      </c>
      <c r="GE148" s="7">
        <f t="shared" ca="1" si="767"/>
        <v>0</v>
      </c>
      <c r="GF148" s="7">
        <f t="shared" ca="1" si="768"/>
        <v>0</v>
      </c>
      <c r="GG148" s="7">
        <f ca="1">IFERROR(IF(GG147+GF148&gt;GH$4,GG147,GG147+GF148),"")</f>
        <v>60</v>
      </c>
      <c r="GH148" s="7">
        <f t="shared" ca="1" si="917"/>
        <v>0</v>
      </c>
      <c r="GI148" s="7">
        <f t="shared" ca="1" si="769"/>
        <v>0.72046791062789273</v>
      </c>
      <c r="GJ148" s="7">
        <f t="shared" ca="1" si="770"/>
        <v>4.8762858602876546E-2</v>
      </c>
      <c r="GK148" s="7">
        <f t="shared" ca="1" si="771"/>
        <v>1</v>
      </c>
      <c r="GL148" s="7" t="str">
        <f t="shared" ca="1" si="772"/>
        <v>2</v>
      </c>
      <c r="GM148" s="7">
        <f ca="1">IFERROR(IF(GM147+GL148&gt;GN$4,GM147,GM147+GL148),"")</f>
        <v>60</v>
      </c>
      <c r="GN148" s="7">
        <f t="shared" ca="1" si="918"/>
        <v>0</v>
      </c>
      <c r="GO148" s="7">
        <f t="shared" ca="1" si="773"/>
        <v>2.5251999797872293E-2</v>
      </c>
      <c r="GP148" s="7">
        <f t="shared" ca="1" si="774"/>
        <v>0.74397876943289698</v>
      </c>
      <c r="GQ148" s="7">
        <f t="shared" ca="1" si="775"/>
        <v>1</v>
      </c>
      <c r="GR148" s="7" t="str">
        <f t="shared" ca="1" si="776"/>
        <v>2</v>
      </c>
      <c r="GS148" s="7">
        <f ca="1">IFERROR(IF(GS147+GR148&gt;GT$4,GS147,GS147+GR148),"")</f>
        <v>60</v>
      </c>
      <c r="GT148" s="7">
        <f t="shared" ca="1" si="919"/>
        <v>0</v>
      </c>
      <c r="GU148" s="7">
        <f t="shared" ca="1" si="777"/>
        <v>0.80719484484736992</v>
      </c>
      <c r="GV148" s="7">
        <f t="shared" ca="1" si="778"/>
        <v>-3.7964075616600645E-2</v>
      </c>
      <c r="GW148" s="7">
        <f t="shared" ca="1" si="779"/>
        <v>0</v>
      </c>
      <c r="GX148" s="7">
        <f t="shared" ca="1" si="780"/>
        <v>0</v>
      </c>
      <c r="GY148" s="7">
        <f ca="1">IFERROR(IF(GY147+GX148&gt;GZ$4,GY147,GY147+GX148),"")</f>
        <v>60</v>
      </c>
      <c r="GZ148" s="7">
        <f t="shared" ca="1" si="920"/>
        <v>0</v>
      </c>
      <c r="HA148" s="7">
        <f t="shared" ca="1" si="781"/>
        <v>0.81417325911292726</v>
      </c>
      <c r="HB148" s="7">
        <f t="shared" ca="1" si="782"/>
        <v>-4.4942489882157988E-2</v>
      </c>
      <c r="HC148" s="7">
        <f t="shared" ca="1" si="783"/>
        <v>0</v>
      </c>
      <c r="HD148" s="7">
        <f t="shared" ca="1" si="784"/>
        <v>0</v>
      </c>
      <c r="HE148" s="7">
        <f ca="1">IFERROR(IF(HE147+HD148&gt;HF$4,HE147,HE147+HD148),"")</f>
        <v>60</v>
      </c>
      <c r="HF148" s="7">
        <f t="shared" ca="1" si="921"/>
        <v>0</v>
      </c>
      <c r="HG148" s="7">
        <f t="shared" ca="1" si="785"/>
        <v>0.93633854690248985</v>
      </c>
      <c r="HH148" s="7">
        <f t="shared" ca="1" si="786"/>
        <v>-0.16710777767172058</v>
      </c>
      <c r="HI148" s="7">
        <f t="shared" ca="1" si="787"/>
        <v>0</v>
      </c>
      <c r="HJ148" s="7">
        <f t="shared" ca="1" si="788"/>
        <v>0</v>
      </c>
      <c r="HK148" s="7">
        <f ca="1">IFERROR(IF(HK147+HJ148&gt;HL$4,HK147,HK147+HJ148),"")</f>
        <v>60</v>
      </c>
      <c r="HL148" s="7">
        <f t="shared" ca="1" si="922"/>
        <v>0</v>
      </c>
      <c r="HM148" s="7">
        <f t="shared" ca="1" si="789"/>
        <v>0.74139559810953104</v>
      </c>
      <c r="HN148" s="7">
        <f t="shared" ca="1" si="790"/>
        <v>2.7835171121238234E-2</v>
      </c>
      <c r="HO148" s="7">
        <f t="shared" ca="1" si="791"/>
        <v>1</v>
      </c>
      <c r="HP148" s="7" t="str">
        <f t="shared" ca="1" si="792"/>
        <v>2</v>
      </c>
      <c r="HQ148" s="7">
        <f ca="1">IFERROR(IF(HQ147+HP148&gt;HR$4,HQ147,HQ147+HP148),"")</f>
        <v>60</v>
      </c>
      <c r="HR148" s="7">
        <f t="shared" ca="1" si="923"/>
        <v>0</v>
      </c>
      <c r="HS148" s="7">
        <f t="shared" ca="1" si="793"/>
        <v>0.30153455872091317</v>
      </c>
      <c r="HT148" s="7">
        <f t="shared" ca="1" si="794"/>
        <v>0.4676962105098561</v>
      </c>
      <c r="HU148" s="7">
        <f t="shared" ca="1" si="795"/>
        <v>1</v>
      </c>
      <c r="HV148" s="7" t="str">
        <f t="shared" ca="1" si="796"/>
        <v>2</v>
      </c>
      <c r="HW148" s="7">
        <f ca="1">IFERROR(IF(HW147+HV148&gt;HX$4,HW147,HW147+HV148),"")</f>
        <v>60</v>
      </c>
      <c r="HX148" s="7">
        <f t="shared" ca="1" si="924"/>
        <v>0</v>
      </c>
      <c r="HY148" s="7">
        <f t="shared" ca="1" si="797"/>
        <v>0.41429841191848493</v>
      </c>
      <c r="HZ148" s="7">
        <f t="shared" ca="1" si="798"/>
        <v>0.35493235731228434</v>
      </c>
      <c r="IA148" s="7">
        <f t="shared" ca="1" si="799"/>
        <v>1</v>
      </c>
      <c r="IB148" s="7" t="str">
        <f t="shared" ca="1" si="800"/>
        <v>2</v>
      </c>
      <c r="IC148" s="7">
        <f ca="1">IFERROR(IF(IC147+IB148&gt;ID$4,IC147,IC147+IB148),"")</f>
        <v>60</v>
      </c>
      <c r="ID148" s="7">
        <f t="shared" ca="1" si="925"/>
        <v>0</v>
      </c>
      <c r="IE148" s="7">
        <f t="shared" ca="1" si="801"/>
        <v>0.63877941998018661</v>
      </c>
      <c r="IF148" s="7">
        <f t="shared" ca="1" si="802"/>
        <v>0.13045134925058266</v>
      </c>
      <c r="IG148" s="7">
        <f t="shared" ca="1" si="803"/>
        <v>1</v>
      </c>
      <c r="IH148" s="7" t="str">
        <f t="shared" ca="1" si="804"/>
        <v>2</v>
      </c>
      <c r="II148" s="7">
        <f ca="1">IFERROR(IF(II147+IH148&gt;IJ$4,II147,II147+IH148),"")</f>
        <v>60</v>
      </c>
      <c r="IJ148" s="7">
        <f t="shared" ca="1" si="926"/>
        <v>0</v>
      </c>
      <c r="IK148" s="7">
        <f t="shared" ca="1" si="805"/>
        <v>0.42701490694600763</v>
      </c>
      <c r="IL148" s="7">
        <f t="shared" ca="1" si="806"/>
        <v>0.34221586228476164</v>
      </c>
      <c r="IM148" s="7">
        <f t="shared" ca="1" si="807"/>
        <v>1</v>
      </c>
      <c r="IN148" s="7" t="str">
        <f t="shared" ca="1" si="808"/>
        <v>2</v>
      </c>
      <c r="IO148" s="7">
        <f ca="1">IFERROR(IF(IO147+IN148&gt;IP$4,IO147,IO147+IN148),"")</f>
        <v>60</v>
      </c>
      <c r="IP148" s="7">
        <f t="shared" ca="1" si="927"/>
        <v>0</v>
      </c>
      <c r="IQ148" s="7">
        <f t="shared" ca="1" si="809"/>
        <v>0.765849607258965</v>
      </c>
      <c r="IR148" s="7">
        <f t="shared" ca="1" si="810"/>
        <v>3.3811619718042696E-3</v>
      </c>
      <c r="IS148" s="7">
        <f t="shared" ca="1" si="811"/>
        <v>1</v>
      </c>
      <c r="IT148" s="7" t="str">
        <f t="shared" ca="1" si="812"/>
        <v>2</v>
      </c>
      <c r="IU148" s="7">
        <f ca="1">IFERROR(IF(IU147+IT148&gt;IV$4,IU147,IU147+IT148),"")</f>
        <v>60</v>
      </c>
      <c r="IV148" s="7">
        <f t="shared" ca="1" si="928"/>
        <v>0</v>
      </c>
      <c r="IW148" s="7">
        <f t="shared" ca="1" si="813"/>
        <v>0.24413681601099901</v>
      </c>
      <c r="IX148" s="7">
        <f t="shared" ca="1" si="814"/>
        <v>0.52509395321977026</v>
      </c>
      <c r="IY148" s="7">
        <f t="shared" ca="1" si="815"/>
        <v>1</v>
      </c>
      <c r="IZ148" s="7" t="str">
        <f t="shared" ca="1" si="816"/>
        <v>2</v>
      </c>
      <c r="JA148" s="7">
        <f ca="1">IFERROR(IF(JA147+IZ148&gt;JB$4,JA147,JA147+IZ148),"")</f>
        <v>60</v>
      </c>
      <c r="JB148" s="7">
        <f t="shared" ca="1" si="929"/>
        <v>0</v>
      </c>
      <c r="JC148" s="7">
        <f t="shared" ca="1" si="817"/>
        <v>0.51185996598566419</v>
      </c>
      <c r="JD148" s="7">
        <f t="shared" ca="1" si="818"/>
        <v>0.25737080324510508</v>
      </c>
      <c r="JE148" s="7">
        <f t="shared" ca="1" si="819"/>
        <v>1</v>
      </c>
      <c r="JF148" s="7" t="str">
        <f t="shared" ca="1" si="820"/>
        <v>2</v>
      </c>
      <c r="JG148" s="7">
        <f ca="1">IFERROR(IF(JG147+JF148&gt;JH$4,JG147,JG147+JF148),"")</f>
        <v>60</v>
      </c>
      <c r="JH148" s="7">
        <f t="shared" ca="1" si="930"/>
        <v>0</v>
      </c>
      <c r="JI148" s="7">
        <f t="shared" ca="1" si="821"/>
        <v>0.93704149564845951</v>
      </c>
      <c r="JJ148" s="7">
        <f t="shared" ca="1" si="822"/>
        <v>-0.16781072641769024</v>
      </c>
      <c r="JK148" s="7">
        <f t="shared" ca="1" si="823"/>
        <v>0</v>
      </c>
      <c r="JL148" s="7">
        <f t="shared" ca="1" si="824"/>
        <v>0</v>
      </c>
      <c r="JM148" s="7">
        <f ca="1">IFERROR(IF(JM147+JL148&gt;JN$4,JM147,JM147+JL148),"")</f>
        <v>60</v>
      </c>
      <c r="JN148" s="7">
        <f t="shared" ca="1" si="931"/>
        <v>0</v>
      </c>
      <c r="JO148" s="7">
        <f t="shared" ca="1" si="825"/>
        <v>0.69258533034778436</v>
      </c>
      <c r="JP148" s="7">
        <f t="shared" ca="1" si="826"/>
        <v>7.6645438882984918E-2</v>
      </c>
      <c r="JQ148" s="7">
        <f t="shared" ca="1" si="827"/>
        <v>1</v>
      </c>
      <c r="JR148" s="7" t="str">
        <f t="shared" ca="1" si="828"/>
        <v>2</v>
      </c>
      <c r="JS148" s="7">
        <f ca="1">IFERROR(IF(JS147+JR148&gt;JT$4,JS147,JS147+JR148),"")</f>
        <v>60</v>
      </c>
      <c r="JT148" s="7">
        <f t="shared" ca="1" si="932"/>
        <v>0</v>
      </c>
      <c r="JU148" s="7">
        <f t="shared" ca="1" si="829"/>
        <v>0.67125829497081935</v>
      </c>
      <c r="JV148" s="7">
        <f t="shared" ca="1" si="830"/>
        <v>9.7972474259949927E-2</v>
      </c>
      <c r="JW148" s="7">
        <f t="shared" ca="1" si="831"/>
        <v>1</v>
      </c>
      <c r="JX148" s="7" t="str">
        <f t="shared" ca="1" si="832"/>
        <v>2</v>
      </c>
      <c r="JY148" s="7">
        <f ca="1">IFERROR(IF(JY147+JX148&gt;JZ$4,JY147,JY147+JX148),"")</f>
        <v>60</v>
      </c>
      <c r="JZ148" s="7">
        <f t="shared" ca="1" si="933"/>
        <v>0</v>
      </c>
      <c r="KA148" s="7">
        <f t="shared" ca="1" si="833"/>
        <v>0.98764581438844989</v>
      </c>
      <c r="KB148" s="7">
        <f t="shared" ca="1" si="834"/>
        <v>-0.21841504515768062</v>
      </c>
      <c r="KC148" s="7">
        <f t="shared" ca="1" si="835"/>
        <v>0</v>
      </c>
      <c r="KD148" s="7">
        <f t="shared" ca="1" si="836"/>
        <v>0</v>
      </c>
      <c r="KE148" s="7">
        <f ca="1">IFERROR(IF(KE147+KD148&gt;KF$4,KE147,KE147+KD148),"")</f>
        <v>60</v>
      </c>
      <c r="KF148" s="7">
        <f t="shared" ca="1" si="934"/>
        <v>0</v>
      </c>
      <c r="KG148" s="7">
        <f t="shared" ca="1" si="837"/>
        <v>0.74704261700779417</v>
      </c>
      <c r="KH148" s="7">
        <f t="shared" ca="1" si="838"/>
        <v>2.2188152222975099E-2</v>
      </c>
      <c r="KI148" s="7">
        <f t="shared" ca="1" si="839"/>
        <v>1</v>
      </c>
      <c r="KJ148" s="7" t="str">
        <f t="shared" ca="1" si="840"/>
        <v>2</v>
      </c>
      <c r="KK148" s="7">
        <f ca="1">IFERROR(IF(KK147+KJ148&gt;KL$4,KK147,KK147+KJ148),"")</f>
        <v>60</v>
      </c>
      <c r="KL148" s="7">
        <f t="shared" ca="1" si="935"/>
        <v>0</v>
      </c>
      <c r="KM148" s="7">
        <f t="shared" ca="1" si="841"/>
        <v>0.85844664243434954</v>
      </c>
      <c r="KN148" s="7">
        <f t="shared" ca="1" si="842"/>
        <v>-8.9215873203580265E-2</v>
      </c>
      <c r="KO148" s="7">
        <f t="shared" ca="1" si="843"/>
        <v>0</v>
      </c>
      <c r="KP148" s="7">
        <f t="shared" ca="1" si="844"/>
        <v>0</v>
      </c>
      <c r="KQ148" s="7">
        <f ca="1">IFERROR(IF(KQ147+KP148&gt;KR$4,KQ147,KQ147+KP148),"")</f>
        <v>60</v>
      </c>
      <c r="KR148" s="7">
        <f t="shared" ca="1" si="936"/>
        <v>0</v>
      </c>
      <c r="KS148" s="7">
        <f t="shared" ca="1" si="845"/>
        <v>0.96660707108120936</v>
      </c>
      <c r="KT148" s="7">
        <f t="shared" ca="1" si="846"/>
        <v>-0.19737630185044008</v>
      </c>
      <c r="KU148" s="7">
        <f t="shared" ca="1" si="847"/>
        <v>0</v>
      </c>
      <c r="KV148" s="7">
        <f t="shared" ca="1" si="848"/>
        <v>0</v>
      </c>
      <c r="KW148" s="7">
        <f ca="1">IFERROR(IF(KW147+KV148&gt;KX$4,KW147,KW147+KV148),"")</f>
        <v>60</v>
      </c>
      <c r="KX148" s="7">
        <f t="shared" ca="1" si="937"/>
        <v>0</v>
      </c>
      <c r="KY148" s="7">
        <f t="shared" ca="1" si="849"/>
        <v>9.6685289887334602E-2</v>
      </c>
      <c r="KZ148" s="7">
        <f t="shared" ca="1" si="850"/>
        <v>0.67254547934343467</v>
      </c>
      <c r="LA148" s="7">
        <f t="shared" ca="1" si="851"/>
        <v>1</v>
      </c>
      <c r="LB148" s="7" t="str">
        <f t="shared" ca="1" si="852"/>
        <v>2</v>
      </c>
      <c r="LC148" s="7">
        <f ca="1">IFERROR(IF(LC147+LB148&gt;LD$4,LC147,LC147+LB148),"")</f>
        <v>60</v>
      </c>
      <c r="LD148" s="7">
        <f t="shared" ca="1" si="938"/>
        <v>0</v>
      </c>
      <c r="LE148" s="7">
        <f t="shared" ca="1" si="853"/>
        <v>0.34319201304671687</v>
      </c>
      <c r="LF148" s="7">
        <f t="shared" ca="1" si="854"/>
        <v>0.4260387561840524</v>
      </c>
      <c r="LG148" s="7">
        <f t="shared" ca="1" si="855"/>
        <v>1</v>
      </c>
      <c r="LH148" s="7" t="str">
        <f t="shared" ca="1" si="856"/>
        <v>2</v>
      </c>
      <c r="LI148" s="7">
        <f ca="1">IFERROR(IF(LI147+LH148&gt;LJ$4,LI147,LI147+LH148),"")</f>
        <v>60</v>
      </c>
      <c r="LJ148" s="7">
        <f t="shared" ca="1" si="939"/>
        <v>0</v>
      </c>
      <c r="LK148" s="7">
        <f t="shared" ca="1" si="857"/>
        <v>0.35975873287327131</v>
      </c>
      <c r="LL148" s="7">
        <f t="shared" ca="1" si="858"/>
        <v>0.40947203635749796</v>
      </c>
      <c r="LM148" s="7">
        <f t="shared" ca="1" si="859"/>
        <v>1</v>
      </c>
      <c r="LN148" s="7" t="str">
        <f t="shared" ca="1" si="860"/>
        <v>2</v>
      </c>
      <c r="LO148" s="7">
        <f ca="1">IFERROR(IF(LO147+LN148&gt;LP$4,LO147,LO147+LN148),"")</f>
        <v>60</v>
      </c>
      <c r="LP148" s="7">
        <f t="shared" ca="1" si="940"/>
        <v>0</v>
      </c>
      <c r="LQ148" s="7">
        <f t="shared" ca="1" si="861"/>
        <v>0.62061754603788932</v>
      </c>
      <c r="LR148" s="7">
        <f t="shared" ca="1" si="862"/>
        <v>0.14861322319287995</v>
      </c>
      <c r="LS148" s="7">
        <f t="shared" ca="1" si="863"/>
        <v>1</v>
      </c>
      <c r="LT148" s="7" t="str">
        <f t="shared" ca="1" si="864"/>
        <v>2</v>
      </c>
      <c r="LU148" s="7">
        <f ca="1">IFERROR(IF(LU147+LT148&gt;LV$4,LU147,LU147+LT148),"")</f>
        <v>60</v>
      </c>
      <c r="LV148" s="7">
        <f t="shared" ca="1" si="941"/>
        <v>0</v>
      </c>
      <c r="LW148" s="7">
        <f t="shared" ca="1" si="865"/>
        <v>0.57888061576366179</v>
      </c>
      <c r="LX148" s="7">
        <f t="shared" ca="1" si="866"/>
        <v>0.19035015346710749</v>
      </c>
      <c r="LY148" s="7">
        <f t="shared" ca="1" si="867"/>
        <v>1</v>
      </c>
      <c r="LZ148" s="7" t="str">
        <f t="shared" ca="1" si="868"/>
        <v>2</v>
      </c>
      <c r="MA148" s="7">
        <f ca="1">IFERROR(IF(MA147+LZ148&gt;MB$4,MA147,MA147+LZ148),"")</f>
        <v>60</v>
      </c>
      <c r="MB148" s="7">
        <f t="shared" ca="1" si="942"/>
        <v>0</v>
      </c>
      <c r="MC148" s="7">
        <f t="shared" ca="1" si="869"/>
        <v>3.9889512631289703E-2</v>
      </c>
      <c r="MD148" s="7">
        <f t="shared" ca="1" si="870"/>
        <v>0.72934125659947957</v>
      </c>
      <c r="ME148" s="7">
        <f t="shared" ca="1" si="871"/>
        <v>1</v>
      </c>
      <c r="MF148" s="7" t="str">
        <f t="shared" ca="1" si="872"/>
        <v>2</v>
      </c>
      <c r="MG148" s="7">
        <f ca="1">IFERROR(IF(MG147+MF148&gt;MH$4,MG147,MG147+MF148),"")</f>
        <v>60</v>
      </c>
      <c r="MH148" s="7">
        <f t="shared" ca="1" si="943"/>
        <v>0</v>
      </c>
      <c r="MI148" s="7">
        <f t="shared" ca="1" si="873"/>
        <v>0.26944898679207441</v>
      </c>
      <c r="MJ148" s="7">
        <f t="shared" ca="1" si="874"/>
        <v>0.49978178243869487</v>
      </c>
      <c r="MK148" s="7">
        <f t="shared" ca="1" si="875"/>
        <v>1</v>
      </c>
      <c r="ML148" s="7" t="str">
        <f t="shared" ca="1" si="876"/>
        <v>2</v>
      </c>
      <c r="MM148" s="7">
        <f ca="1">IFERROR(IF(MM147+ML148&gt;MN$4,MM147,MM147+ML148),"")</f>
        <v>60</v>
      </c>
      <c r="MN148" s="7">
        <f t="shared" ca="1" si="944"/>
        <v>0</v>
      </c>
      <c r="MO148" s="7">
        <f t="shared" ca="1" si="877"/>
        <v>0.46665059568047629</v>
      </c>
      <c r="MP148" s="7">
        <f t="shared" ca="1" si="878"/>
        <v>0.30258017355029299</v>
      </c>
      <c r="MQ148" s="7">
        <f t="shared" ca="1" si="879"/>
        <v>1</v>
      </c>
      <c r="MR148" s="7" t="str">
        <f t="shared" ca="1" si="880"/>
        <v>2</v>
      </c>
      <c r="MS148" s="7">
        <f ca="1">IFERROR(IF(MS147+MR148&gt;MT$4,MS147,MS147+MR148),"")</f>
        <v>60</v>
      </c>
      <c r="MT148" s="7">
        <f t="shared" ca="1" si="945"/>
        <v>0</v>
      </c>
      <c r="MU148" s="7">
        <f t="shared" ca="1" si="881"/>
        <v>0.83561269822450945</v>
      </c>
      <c r="MV148" s="7">
        <f t="shared" ca="1" si="882"/>
        <v>-6.638192899374018E-2</v>
      </c>
      <c r="MW148" s="7">
        <f t="shared" ca="1" si="883"/>
        <v>0</v>
      </c>
      <c r="MX148" s="7">
        <f t="shared" ca="1" si="884"/>
        <v>0</v>
      </c>
      <c r="MY148" s="7">
        <f ca="1">IFERROR(IF(MY147+MX148&gt;MZ$4,MY147,MY147+MX148),"")</f>
        <v>60</v>
      </c>
      <c r="MZ148" s="7">
        <f t="shared" ca="1" si="946"/>
        <v>0</v>
      </c>
      <c r="NA148" s="7">
        <f t="shared" ca="1" si="885"/>
        <v>0.52605017592614189</v>
      </c>
      <c r="NB148" s="7">
        <f t="shared" ca="1" si="886"/>
        <v>0.24318059330462738</v>
      </c>
      <c r="NC148" s="7">
        <f t="shared" ca="1" si="887"/>
        <v>1</v>
      </c>
      <c r="ND148" s="7" t="str">
        <f t="shared" ca="1" si="888"/>
        <v>2</v>
      </c>
      <c r="NE148" s="7">
        <f ca="1">IFERROR(IF(NE147+ND148&gt;NF$4,NE147,NE147+ND148),"")</f>
        <v>60</v>
      </c>
      <c r="NF148" s="7">
        <f t="shared" ca="1" si="947"/>
        <v>0</v>
      </c>
      <c r="NG148" s="7">
        <f t="shared" ca="1" si="889"/>
        <v>0.79599606481927587</v>
      </c>
      <c r="NH148" s="7">
        <f t="shared" ca="1" si="890"/>
        <v>-2.6765295588506599E-2</v>
      </c>
      <c r="NI148" s="7">
        <f t="shared" ca="1" si="891"/>
        <v>0</v>
      </c>
      <c r="NJ148" s="7">
        <f t="shared" ca="1" si="892"/>
        <v>0</v>
      </c>
      <c r="NK148" s="7">
        <f ca="1">IFERROR(IF(NK147+NJ148&gt;NL$4,NK147,NK147+NJ148),"")</f>
        <v>60</v>
      </c>
      <c r="NL148" s="7">
        <f t="shared" ca="1" si="948"/>
        <v>0</v>
      </c>
      <c r="NM148" s="7">
        <f t="shared" ca="1" si="893"/>
        <v>0.16740260923939421</v>
      </c>
      <c r="NN148" s="7">
        <f t="shared" ca="1" si="894"/>
        <v>0.60182815999137507</v>
      </c>
      <c r="NO148" s="7">
        <f t="shared" ca="1" si="895"/>
        <v>1</v>
      </c>
      <c r="NP148" s="7" t="str">
        <f t="shared" ca="1" si="896"/>
        <v>2</v>
      </c>
      <c r="NQ148" s="7">
        <f ca="1">IFERROR(IF(NQ147+NP148&gt;NR$4,NQ147,NQ147+NP148),"")</f>
        <v>60</v>
      </c>
      <c r="NR148" s="7">
        <f t="shared" ca="1" si="949"/>
        <v>0</v>
      </c>
      <c r="NT148">
        <v>146</v>
      </c>
      <c r="NU148" s="7" t="s">
        <v>19</v>
      </c>
      <c r="NV148" s="7" t="str">
        <f t="shared" ca="1" si="653"/>
        <v/>
      </c>
      <c r="NW148" s="7" t="str">
        <f t="shared" ca="1" si="647"/>
        <v/>
      </c>
      <c r="NX148" t="str">
        <f ca="1">IFERROR(VLOOKUP(NT148,$K$3:$AK$568,8,FALSE),"")</f>
        <v/>
      </c>
      <c r="NY148" t="str">
        <f ca="1">IFERROR(VLOOKUP(NT148,$K$3:$AK$568,9,FALSE),"")</f>
        <v/>
      </c>
      <c r="NZ148" s="7" t="str">
        <f ca="1">IFERROR(VLOOKUP(NT148,$K$3:$AK$568,27,FALSE),"")</f>
        <v/>
      </c>
      <c r="OB148">
        <v>146</v>
      </c>
      <c r="OC148" s="7" t="s">
        <v>19</v>
      </c>
      <c r="OD148" t="e">
        <f t="shared" ca="1" si="654"/>
        <v>#N/A</v>
      </c>
      <c r="OE148" s="7" t="str">
        <f t="shared" ca="1" si="655"/>
        <v/>
      </c>
      <c r="OF148" s="7" t="str">
        <f t="shared" ca="1" si="656"/>
        <v/>
      </c>
      <c r="OG148" t="str">
        <f t="shared" ca="1" si="657"/>
        <v/>
      </c>
      <c r="OI148">
        <v>146</v>
      </c>
      <c r="OJ148" s="7" t="s">
        <v>19</v>
      </c>
      <c r="OK148" s="7" t="str">
        <f t="shared" ca="1" si="658"/>
        <v/>
      </c>
      <c r="OL148" s="7" t="str">
        <f t="shared" ca="1" si="659"/>
        <v/>
      </c>
      <c r="OM148" t="str">
        <f ca="1">IFERROR(VLOOKUP(OI148,$L$3:$AK$568,7,FALSE),"")</f>
        <v/>
      </c>
      <c r="ON148" t="str">
        <f ca="1">IFERROR(VLOOKUP(OI148,$L$3:$AK$568,8,FALSE),"")</f>
        <v/>
      </c>
      <c r="OO148" s="7" t="str">
        <f ca="1">IFERROR(VLOOKUP(OI148,$L$3:$AK$568,26,FALSE),"")</f>
        <v/>
      </c>
      <c r="OQ148">
        <v>146</v>
      </c>
      <c r="OR148" s="7" t="s">
        <v>19</v>
      </c>
      <c r="OS148" t="e">
        <f t="shared" ca="1" si="660"/>
        <v>#N/A</v>
      </c>
      <c r="OT148" s="7" t="str">
        <f t="shared" ca="1" si="661"/>
        <v/>
      </c>
      <c r="OU148" s="7" t="str">
        <f t="shared" ca="1" si="662"/>
        <v/>
      </c>
      <c r="OV148" t="str">
        <f t="shared" ca="1" si="663"/>
        <v/>
      </c>
      <c r="OX148">
        <v>146</v>
      </c>
      <c r="OY148" s="7" t="s">
        <v>19</v>
      </c>
      <c r="OZ148" s="7" t="str">
        <f t="shared" ca="1" si="664"/>
        <v/>
      </c>
      <c r="PA148" s="7" t="str">
        <f t="shared" ca="1" si="665"/>
        <v/>
      </c>
      <c r="PB148" t="str">
        <f ca="1">IFERROR(VLOOKUP(OX148,$M$3:$AK$568,6,FALSE),"")</f>
        <v/>
      </c>
      <c r="PC148" t="str">
        <f ca="1">IFERROR(VLOOKUP(OX148,$M$3:$AK$568,7,FALSE),"")</f>
        <v/>
      </c>
      <c r="PD148" s="7" t="str">
        <f ca="1">IFERROR(VLOOKUP(OX148,$M$3:$AK$568,25,FALSE),"")</f>
        <v/>
      </c>
      <c r="PF148">
        <v>146</v>
      </c>
      <c r="PG148" s="7" t="s">
        <v>19</v>
      </c>
      <c r="PH148" t="e">
        <f t="shared" ca="1" si="666"/>
        <v>#N/A</v>
      </c>
      <c r="PI148" s="7" t="str">
        <f t="shared" ca="1" si="667"/>
        <v/>
      </c>
      <c r="PJ148" s="7" t="str">
        <f t="shared" ca="1" si="668"/>
        <v/>
      </c>
      <c r="PK148" t="str">
        <f t="shared" ca="1" si="669"/>
        <v/>
      </c>
      <c r="PM148">
        <v>146</v>
      </c>
      <c r="PN148" s="7" t="s">
        <v>19</v>
      </c>
      <c r="PO148" s="202" t="str">
        <f t="shared" ca="1" si="670"/>
        <v/>
      </c>
      <c r="PP148" s="7" t="str">
        <f t="shared" ca="1" si="671"/>
        <v/>
      </c>
      <c r="PQ148" t="str">
        <f ca="1">IFERROR(VLOOKUP(PM148,$G$325:$R$409,12,FALSE),"")</f>
        <v/>
      </c>
      <c r="PR148" t="e">
        <f ca="1">VLOOKUP(PM148,$G$324:$Q$409,11,FALSE)</f>
        <v>#N/A</v>
      </c>
      <c r="PS148" s="7" t="str">
        <f ca="1">VLOOKUP(PQ148,$R$325:$Y$409,8,FALSE)</f>
        <v>- -</v>
      </c>
      <c r="PT148" s="7">
        <f ca="1">ReSt</f>
        <v>-4</v>
      </c>
      <c r="PU148" s="7" t="e">
        <f t="shared" ca="1" si="672"/>
        <v>#N/A</v>
      </c>
      <c r="PV148" s="7" t="e">
        <f t="shared" ca="1" si="673"/>
        <v>#N/A</v>
      </c>
      <c r="PW148" s="7" t="str">
        <f ca="1">VLOOKUP(PQ148,$R$325:$AK$409,8,FALSE)</f>
        <v>- -</v>
      </c>
      <c r="PX148" s="7"/>
      <c r="PY148">
        <v>146</v>
      </c>
      <c r="PZ148" s="7" t="s">
        <v>19</v>
      </c>
      <c r="QA148" t="str">
        <f t="shared" ca="1" si="674"/>
        <v/>
      </c>
      <c r="QB148" s="7" t="str">
        <f t="shared" ca="1" si="675"/>
        <v/>
      </c>
      <c r="QC148" s="7" t="str">
        <f t="shared" ca="1" si="676"/>
        <v/>
      </c>
      <c r="QD148" t="str">
        <f t="shared" ca="1" si="677"/>
        <v/>
      </c>
      <c r="QF148">
        <v>146</v>
      </c>
      <c r="QG148" s="7" t="s">
        <v>19</v>
      </c>
      <c r="QH148" s="7" t="str">
        <f t="shared" ca="1" si="678"/>
        <v/>
      </c>
      <c r="QI148" s="7" t="e">
        <f t="shared" ca="1" si="679"/>
        <v>#VALUE!</v>
      </c>
      <c r="QJ148" t="e">
        <f t="shared" ca="1" si="680"/>
        <v>#N/A</v>
      </c>
      <c r="QK148" s="7" t="e">
        <f t="shared" ca="1" si="681"/>
        <v>#N/A</v>
      </c>
      <c r="QM148">
        <v>146</v>
      </c>
      <c r="QN148" s="7" t="s">
        <v>19</v>
      </c>
      <c r="QO148" t="str">
        <f t="shared" ca="1" si="682"/>
        <v/>
      </c>
      <c r="QP148" s="7" t="str">
        <f t="shared" ca="1" si="683"/>
        <v/>
      </c>
      <c r="QQ148" t="str">
        <f t="shared" ca="1" si="684"/>
        <v/>
      </c>
    </row>
    <row r="149" spans="1:459" x14ac:dyDescent="0.25">
      <c r="A149" s="240" t="str">
        <f>IF('Character Sheet'!$B$4="Creature","N","Y")</f>
        <v>Y</v>
      </c>
      <c r="C149" s="75"/>
      <c r="D149" s="76"/>
      <c r="F149" s="75"/>
      <c r="G149" s="76"/>
      <c r="I149" s="75"/>
      <c r="J149" s="85"/>
      <c r="K149" s="85">
        <f t="shared" ca="1" si="648"/>
        <v>4</v>
      </c>
      <c r="L149" s="85">
        <f t="shared" ca="1" si="951"/>
        <v>0</v>
      </c>
      <c r="M149" s="70">
        <f t="shared" ca="1" si="643"/>
        <v>6</v>
      </c>
      <c r="O149" s="222">
        <f t="shared" ca="1" si="649"/>
        <v>109</v>
      </c>
      <c r="Q149" s="7" t="s">
        <v>1731</v>
      </c>
      <c r="R149" s="9" t="s">
        <v>1434</v>
      </c>
      <c r="S149" s="9" t="s">
        <v>1925</v>
      </c>
      <c r="T149" s="61" t="str">
        <f>SUBSTITUTE(IFERROR(IFERROR(VLOOKUP(R149,'[1]Skill Statistics'!$A$3:$C$513,2,FALSE),VLOOKUP(Q149,'[1]Skill Statistics'!$A$3:$C$513,2,FALSE)),T148),"R*","ReSt")</f>
        <v>Me/Re</v>
      </c>
      <c r="U149" s="61" t="str">
        <f>IFERROR(IFERROR(VLOOKUP(R149,'[1]Skill Statistics'!$A$3:$C$513,3,FALSE),VLOOKUP(Q149,'[1]Skill Statistics'!$A$3:$C$513,3,FALSE)),U148)</f>
        <v>In</v>
      </c>
      <c r="V149" s="61" t="str">
        <f>IF(ISNUMBER(SEARCH("Category",R149)),"- -",IFERROR(IFERROR(VLOOKUP(Q149,[1]Professions!$A$4:$AM$288,MATCH(Profession,[1]Professions!$A$1:$AM$1,0),FALSE),VLOOKUP(Q149,Calculations!$B$91:$I$95,8,FALSE)),"- -"))</f>
        <v>5 / 7</v>
      </c>
      <c r="W149" s="60">
        <f t="shared" ca="1" si="650"/>
        <v>0</v>
      </c>
      <c r="X149" s="7">
        <f ca="1">IFERROR(VLOOKUP(R149,$BS$6:$NR$519,MATCH(ActualLevel,$BS$3:$NR$3,0),FALSE),"- -")</f>
        <v>0</v>
      </c>
      <c r="Y149" s="7">
        <f t="shared" ca="1" si="640"/>
        <v>0</v>
      </c>
      <c r="Z149" s="7">
        <f ca="1">IFERROR(VLOOKUP(Y149,Charts!$BQ$2:$BR$52,2,FALSE),"- -")</f>
        <v>-25</v>
      </c>
      <c r="AA149" s="7">
        <f t="shared" ca="1" si="686"/>
        <v>5</v>
      </c>
      <c r="AB149" s="7">
        <f t="shared" ca="1" si="952"/>
        <v>0</v>
      </c>
      <c r="AC149" s="7"/>
      <c r="AD149" s="7"/>
      <c r="AE149" s="7"/>
      <c r="AF149" s="7"/>
      <c r="AG149" s="7"/>
      <c r="AH149" s="43"/>
      <c r="AI149" s="7"/>
      <c r="AJ149" s="7"/>
      <c r="AK149" s="7">
        <f t="shared" ca="1" si="687"/>
        <v>-20</v>
      </c>
      <c r="AL149" s="7"/>
      <c r="AM149" s="69">
        <f>IFERROR(VLOOKUP(R149,'[1]Skill Statistics'!$A$3:$AN$513,MATCH(Profession,'[1]Skill Statistics'!$A$2:$AN$2,0),FALSE),0)</f>
        <v>0</v>
      </c>
      <c r="AN149" s="85">
        <f>IFERROR(VLOOKUP(Q149,'[1]Skill Statistics'!$A$3:$BK$513,MATCH(Archetype,'[1]Skill Statistics'!$A$2:$BK$2,0),FALSE),0)</f>
        <v>0</v>
      </c>
      <c r="AO149" s="85">
        <f>IFERROR(VLOOKUP(Q149,'[1]Skill Statistics'!$A$3:$BB$513,MATCH(Race,'[1]Skill Statistics'!$A$2:$BB$2,0),FALSE),0)</f>
        <v>0</v>
      </c>
      <c r="AP149" s="85">
        <f t="shared" ca="1" si="651"/>
        <v>0.5</v>
      </c>
      <c r="AQ149" s="70"/>
      <c r="AS149" s="69">
        <f>IFERROR(VLOOKUP(Q149,'[1]Professional Skills'!$A$4:$AM$288,MATCH(Profession,'[1]Professional Skills'!$A$3:$AM$3,0),FALSE),"- -")</f>
        <v>0</v>
      </c>
      <c r="AT149" t="s">
        <v>1812</v>
      </c>
      <c r="AU149" s="7" t="str">
        <f t="shared" si="954"/>
        <v/>
      </c>
      <c r="AV149" s="7">
        <f t="shared" ca="1" si="953"/>
        <v>0</v>
      </c>
      <c r="AW149" t="str">
        <f t="shared" si="690"/>
        <v/>
      </c>
      <c r="AX149" t="str">
        <f>IFERROR(_xlfn.RANK.EQ(AW149,$AW$5:$AW$568),"")</f>
        <v/>
      </c>
      <c r="AY149">
        <f t="shared" si="645"/>
        <v>0</v>
      </c>
      <c r="AZ149" s="70" t="str">
        <f t="shared" si="688"/>
        <v/>
      </c>
      <c r="BB149" s="69" t="str">
        <f>IFERROR(IF(Q149="Language",VLOOKUP(R149,[1]Cultures!$B$4:$N$218,MATCH(Culture,[1]Cultures!$B$3:$N$3,0),FALSE),VLOOKUP(Q149,[1]Cultures!$B$4:$O$212,MATCH(Culture,[1]Cultures!$B$3:$O$3,0),FALSE)),"- -")</f>
        <v>- -</v>
      </c>
      <c r="BC149" t="s">
        <v>1812</v>
      </c>
      <c r="BD149">
        <f t="shared" ca="1" si="950"/>
        <v>0.53924123476822849</v>
      </c>
      <c r="BE149">
        <f t="shared" ca="1" si="897"/>
        <v>1.0392412347682285</v>
      </c>
      <c r="BH149">
        <f ca="1">_xlfn.RANK.EQ(BE149,$BE$149:$BE$152)</f>
        <v>4</v>
      </c>
      <c r="BI149" s="7">
        <f t="shared" ca="1" si="689"/>
        <v>0</v>
      </c>
      <c r="BK149" s="7"/>
      <c r="BL149" s="70">
        <f t="shared" ca="1" si="646"/>
        <v>0</v>
      </c>
      <c r="BN149" s="69">
        <f>IFERROR(VLOOKUP(V149,Charts!$BT$2:$BV$14,3,FALSE),"- -")</f>
        <v>0.46153846153846156</v>
      </c>
      <c r="BO149" s="85">
        <f t="shared" ca="1" si="652"/>
        <v>1.9840902804367366</v>
      </c>
      <c r="BP149" s="70">
        <f t="shared" ca="1" si="898"/>
        <v>109</v>
      </c>
      <c r="BR149" s="7">
        <v>144</v>
      </c>
      <c r="BS149" s="9" t="str">
        <f ca="1">VLOOKUP(BR149,$O$3:$R$568,4,FALSE)</f>
        <v>Musical Technics</v>
      </c>
      <c r="BT149" s="7" t="str">
        <f ca="1">VLOOKUP(BS149,$R$3:$V$568,5,FALSE)</f>
        <v>5 / 7</v>
      </c>
      <c r="BU149" s="7">
        <f ca="1">VLOOKUP(BT149,Charts!$BT$2:$BV$14,3,FALSE)</f>
        <v>0.46153846153846156</v>
      </c>
      <c r="BV149" s="7" t="str">
        <f t="shared" ca="1" si="691"/>
        <v>5</v>
      </c>
      <c r="BW149" s="7" t="str">
        <f t="shared" ca="1" si="692"/>
        <v>7</v>
      </c>
      <c r="BY149" s="7">
        <f t="shared" ca="1" si="693"/>
        <v>0.8399356140690688</v>
      </c>
      <c r="BZ149" s="7">
        <f t="shared" ca="1" si="694"/>
        <v>-0.37839715253060724</v>
      </c>
      <c r="CA149" s="7">
        <f t="shared" ca="1" si="695"/>
        <v>0</v>
      </c>
      <c r="CB149" s="7">
        <f t="shared" ca="1" si="696"/>
        <v>0</v>
      </c>
      <c r="CC149" s="7">
        <f ca="1">IFERROR(IF(CC148+CB149&gt;CD$4,CC148,CC148+CB149),"")</f>
        <v>38</v>
      </c>
      <c r="CD149" s="7">
        <f t="shared" ca="1" si="899"/>
        <v>0</v>
      </c>
      <c r="CE149" s="7">
        <f t="shared" ca="1" si="697"/>
        <v>0.46868662893141011</v>
      </c>
      <c r="CF149" s="7">
        <f t="shared" ca="1" si="698"/>
        <v>-7.1481673929485456E-3</v>
      </c>
      <c r="CG149" s="7">
        <f t="shared" ca="1" si="699"/>
        <v>0</v>
      </c>
      <c r="CH149" s="7">
        <f t="shared" ca="1" si="700"/>
        <v>0</v>
      </c>
      <c r="CI149" s="7">
        <f ca="1">IFERROR(IF(CI148+CH149&gt;CJ$4,CI148,CI148+CH149),"")</f>
        <v>60</v>
      </c>
      <c r="CJ149" s="7">
        <f t="shared" ca="1" si="900"/>
        <v>0</v>
      </c>
      <c r="CK149" s="7">
        <f t="shared" ca="1" si="701"/>
        <v>0.46349815149115392</v>
      </c>
      <c r="CL149" s="7">
        <f t="shared" ca="1" si="702"/>
        <v>-1.9596899526923561E-3</v>
      </c>
      <c r="CM149" s="7">
        <f t="shared" ca="1" si="703"/>
        <v>0</v>
      </c>
      <c r="CN149" s="7">
        <f t="shared" ca="1" si="704"/>
        <v>0</v>
      </c>
      <c r="CO149" s="7">
        <f ca="1">IFERROR(IF(CO148+CN149&gt;CP$4,CO148,CO148+CN149),"")</f>
        <v>60</v>
      </c>
      <c r="CP149" s="7">
        <f t="shared" ca="1" si="901"/>
        <v>0</v>
      </c>
      <c r="CQ149" s="7">
        <f t="shared" ca="1" si="705"/>
        <v>0.48605393625618931</v>
      </c>
      <c r="CR149" s="7">
        <f t="shared" ca="1" si="706"/>
        <v>-2.4515474717727748E-2</v>
      </c>
      <c r="CS149" s="7">
        <f t="shared" ca="1" si="707"/>
        <v>0</v>
      </c>
      <c r="CT149" s="7">
        <f t="shared" ca="1" si="708"/>
        <v>0</v>
      </c>
      <c r="CU149" s="7">
        <f ca="1">IFERROR(IF(CU148+CT149&gt;CV$4,CU148,CU148+CT149),"")</f>
        <v>60</v>
      </c>
      <c r="CV149" s="7">
        <f t="shared" ca="1" si="902"/>
        <v>0</v>
      </c>
      <c r="CW149" s="7">
        <f t="shared" ca="1" si="709"/>
        <v>0.53204284849189365</v>
      </c>
      <c r="CX149" s="7">
        <f t="shared" ca="1" si="710"/>
        <v>-7.0504386953432086E-2</v>
      </c>
      <c r="CY149" s="7">
        <f t="shared" ca="1" si="711"/>
        <v>0</v>
      </c>
      <c r="CZ149" s="7">
        <f t="shared" ca="1" si="712"/>
        <v>0</v>
      </c>
      <c r="DA149" s="7">
        <f ca="1">IFERROR(IF(DA148+CZ149&gt;DB$4,DA148,DA148+CZ149),"")</f>
        <v>60</v>
      </c>
      <c r="DB149" s="7">
        <f t="shared" ca="1" si="903"/>
        <v>0</v>
      </c>
      <c r="DC149" s="7">
        <f t="shared" ca="1" si="713"/>
        <v>0.12715014934436808</v>
      </c>
      <c r="DD149" s="7">
        <f t="shared" ca="1" si="714"/>
        <v>0.33438831219409348</v>
      </c>
      <c r="DE149" s="7">
        <f t="shared" ca="1" si="715"/>
        <v>1</v>
      </c>
      <c r="DF149" s="7" t="str">
        <f t="shared" ca="1" si="716"/>
        <v>5</v>
      </c>
      <c r="DG149" s="7">
        <f ca="1">IFERROR(IF(DG148+DF149&gt;DH$4,DG148,DG148+DF149),"")</f>
        <v>60</v>
      </c>
      <c r="DH149" s="7">
        <f t="shared" ca="1" si="904"/>
        <v>0</v>
      </c>
      <c r="DI149" s="7">
        <f t="shared" ca="1" si="717"/>
        <v>0.6306229909129849</v>
      </c>
      <c r="DJ149" s="7">
        <f t="shared" ca="1" si="718"/>
        <v>-0.16908452937452334</v>
      </c>
      <c r="DK149" s="7">
        <f t="shared" ca="1" si="719"/>
        <v>0</v>
      </c>
      <c r="DL149" s="7">
        <f t="shared" ca="1" si="720"/>
        <v>0</v>
      </c>
      <c r="DM149" s="7">
        <f ca="1">IFERROR(IF(DM148+DL149&gt;DN$4,DM148,DM148+DL149),"")</f>
        <v>60</v>
      </c>
      <c r="DN149" s="7">
        <f t="shared" ca="1" si="905"/>
        <v>0</v>
      </c>
      <c r="DO149" s="7">
        <f t="shared" ca="1" si="721"/>
        <v>0.56924093921063845</v>
      </c>
      <c r="DP149" s="7">
        <f t="shared" ca="1" si="722"/>
        <v>-0.10770247767217689</v>
      </c>
      <c r="DQ149" s="7">
        <f t="shared" ca="1" si="723"/>
        <v>0</v>
      </c>
      <c r="DR149" s="7">
        <f t="shared" ca="1" si="724"/>
        <v>0</v>
      </c>
      <c r="DS149" s="7">
        <f ca="1">IFERROR(IF(DS148+DR149&gt;DT$4,DS148,DS148+DR149),"")</f>
        <v>60</v>
      </c>
      <c r="DT149" s="7">
        <f t="shared" ca="1" si="906"/>
        <v>0</v>
      </c>
      <c r="DU149" s="7">
        <f t="shared" ca="1" si="725"/>
        <v>0.46647648947357023</v>
      </c>
      <c r="DV149" s="7">
        <f t="shared" ca="1" si="726"/>
        <v>-4.9380279351086687E-3</v>
      </c>
      <c r="DW149" s="7">
        <f t="shared" ca="1" si="727"/>
        <v>0</v>
      </c>
      <c r="DX149" s="7">
        <f t="shared" ca="1" si="728"/>
        <v>0</v>
      </c>
      <c r="DY149" s="7">
        <f ca="1">IFERROR(IF(DY148+DX149&gt;DZ$4,DY148,DY148+DX149),"")</f>
        <v>60</v>
      </c>
      <c r="DZ149" s="7">
        <f t="shared" ca="1" si="907"/>
        <v>0</v>
      </c>
      <c r="EA149" s="7">
        <f t="shared" ca="1" si="729"/>
        <v>0.87618438717299263</v>
      </c>
      <c r="EB149" s="7">
        <f t="shared" ca="1" si="730"/>
        <v>-0.41464592563453107</v>
      </c>
      <c r="EC149" s="7">
        <f t="shared" ca="1" si="731"/>
        <v>0</v>
      </c>
      <c r="ED149" s="7">
        <f t="shared" ca="1" si="732"/>
        <v>0</v>
      </c>
      <c r="EE149" s="7">
        <f ca="1">IFERROR(IF(EE148+ED149&gt;EF$4,EE148,EE148+ED149),"")</f>
        <v>60</v>
      </c>
      <c r="EF149" s="7">
        <f t="shared" ca="1" si="908"/>
        <v>0</v>
      </c>
      <c r="EG149" s="7">
        <f t="shared" ca="1" si="733"/>
        <v>0.46355506538615343</v>
      </c>
      <c r="EH149" s="7">
        <f t="shared" ca="1" si="734"/>
        <v>-2.0166038476918668E-3</v>
      </c>
      <c r="EI149" s="7">
        <f t="shared" ca="1" si="735"/>
        <v>0</v>
      </c>
      <c r="EJ149" s="7">
        <f t="shared" ca="1" si="736"/>
        <v>0</v>
      </c>
      <c r="EK149" s="7">
        <f ca="1">IFERROR(IF(EK148+EJ149&gt;EL$4,EK148,EK148+EJ149),"")</f>
        <v>60</v>
      </c>
      <c r="EL149" s="7">
        <f t="shared" ca="1" si="909"/>
        <v>0</v>
      </c>
      <c r="EM149" s="7">
        <f t="shared" ca="1" si="737"/>
        <v>0.48724528936855338</v>
      </c>
      <c r="EN149" s="7">
        <f t="shared" ca="1" si="738"/>
        <v>-2.5706827830091816E-2</v>
      </c>
      <c r="EO149" s="7">
        <f t="shared" ca="1" si="739"/>
        <v>0</v>
      </c>
      <c r="EP149" s="7">
        <f t="shared" ca="1" si="740"/>
        <v>0</v>
      </c>
      <c r="EQ149" s="7">
        <f ca="1">IFERROR(IF(EQ148+EP149&gt;ER$4,EQ148,EQ148+EP149),"")</f>
        <v>60</v>
      </c>
      <c r="ER149" s="7">
        <f t="shared" ca="1" si="910"/>
        <v>0</v>
      </c>
      <c r="ES149" s="7">
        <f t="shared" ca="1" si="741"/>
        <v>0.63665058309272327</v>
      </c>
      <c r="ET149" s="7">
        <f t="shared" ca="1" si="742"/>
        <v>-0.1751121215542617</v>
      </c>
      <c r="EU149" s="7">
        <f t="shared" ca="1" si="743"/>
        <v>0</v>
      </c>
      <c r="EV149" s="7">
        <f t="shared" ca="1" si="744"/>
        <v>0</v>
      </c>
      <c r="EW149" s="7">
        <f ca="1">IFERROR(IF(EW148+EV149&gt;EX$4,EW148,EW148+EV149),"")</f>
        <v>60</v>
      </c>
      <c r="EX149" s="7">
        <f t="shared" ca="1" si="911"/>
        <v>0</v>
      </c>
      <c r="EY149" s="7">
        <f t="shared" ca="1" si="745"/>
        <v>0.20171123185516304</v>
      </c>
      <c r="EZ149" s="7">
        <f t="shared" ca="1" si="746"/>
        <v>0.25982722968329852</v>
      </c>
      <c r="FA149" s="7">
        <f t="shared" ca="1" si="747"/>
        <v>1</v>
      </c>
      <c r="FB149" s="7" t="str">
        <f t="shared" ca="1" si="748"/>
        <v>5</v>
      </c>
      <c r="FC149" s="7">
        <f ca="1">IFERROR(IF(FC148+FB149&gt;FD$4,FC148,FC148+FB149),"")</f>
        <v>60</v>
      </c>
      <c r="FD149" s="7">
        <f t="shared" ca="1" si="912"/>
        <v>0</v>
      </c>
      <c r="FE149" s="7">
        <f t="shared" ca="1" si="749"/>
        <v>0.73318221110559523</v>
      </c>
      <c r="FF149" s="7">
        <f t="shared" ca="1" si="750"/>
        <v>-0.27164374956713366</v>
      </c>
      <c r="FG149" s="7">
        <f t="shared" ca="1" si="751"/>
        <v>0</v>
      </c>
      <c r="FH149" s="7">
        <f t="shared" ca="1" si="752"/>
        <v>0</v>
      </c>
      <c r="FI149" s="7">
        <f ca="1">IFERROR(IF(FI148+FH149&gt;FJ$4,FI148,FI148+FH149),"")</f>
        <v>60</v>
      </c>
      <c r="FJ149" s="7">
        <f t="shared" ca="1" si="913"/>
        <v>0</v>
      </c>
      <c r="FK149" s="7">
        <f t="shared" ca="1" si="753"/>
        <v>0.93759730938322405</v>
      </c>
      <c r="FL149" s="7">
        <f t="shared" ca="1" si="754"/>
        <v>-0.47605884784476249</v>
      </c>
      <c r="FM149" s="7">
        <f t="shared" ca="1" si="755"/>
        <v>0</v>
      </c>
      <c r="FN149" s="7">
        <f t="shared" ca="1" si="756"/>
        <v>0</v>
      </c>
      <c r="FO149" s="7">
        <f ca="1">IFERROR(IF(FO148+FN149&gt;FP$4,FO148,FO148+FN149),"")</f>
        <v>60</v>
      </c>
      <c r="FP149" s="7">
        <f t="shared" ca="1" si="914"/>
        <v>0</v>
      </c>
      <c r="FQ149" s="7">
        <f t="shared" ca="1" si="757"/>
        <v>0.45564282867230632</v>
      </c>
      <c r="FR149" s="7">
        <f t="shared" ca="1" si="758"/>
        <v>5.8956328661552426E-3</v>
      </c>
      <c r="FS149" s="7">
        <f t="shared" ca="1" si="759"/>
        <v>1</v>
      </c>
      <c r="FT149" s="7" t="str">
        <f t="shared" ca="1" si="760"/>
        <v>5</v>
      </c>
      <c r="FU149" s="7">
        <f ca="1">IFERROR(IF(FU148+FT149&gt;FV$4,FU148,FU148+FT149),"")</f>
        <v>60</v>
      </c>
      <c r="FV149" s="7">
        <f t="shared" ca="1" si="915"/>
        <v>0</v>
      </c>
      <c r="FW149" s="7">
        <f t="shared" ca="1" si="761"/>
        <v>0.48315461433649742</v>
      </c>
      <c r="FX149" s="7">
        <f t="shared" ca="1" si="762"/>
        <v>-2.1616152798035859E-2</v>
      </c>
      <c r="FY149" s="7">
        <f t="shared" ca="1" si="763"/>
        <v>0</v>
      </c>
      <c r="FZ149" s="7">
        <f t="shared" ca="1" si="764"/>
        <v>0</v>
      </c>
      <c r="GA149" s="7">
        <f ca="1">IFERROR(IF(GA148+FZ149&gt;GB$4,GA148,GA148+FZ149),"")</f>
        <v>60</v>
      </c>
      <c r="GB149" s="7">
        <f t="shared" ca="1" si="916"/>
        <v>0</v>
      </c>
      <c r="GC149" s="7">
        <f t="shared" ca="1" si="765"/>
        <v>0.54009011537888563</v>
      </c>
      <c r="GD149" s="7">
        <f t="shared" ca="1" si="766"/>
        <v>-7.8551653840424063E-2</v>
      </c>
      <c r="GE149" s="7">
        <f t="shared" ca="1" si="767"/>
        <v>0</v>
      </c>
      <c r="GF149" s="7">
        <f t="shared" ca="1" si="768"/>
        <v>0</v>
      </c>
      <c r="GG149" s="7">
        <f ca="1">IFERROR(IF(GG148+GF149&gt;GH$4,GG148,GG148+GF149),"")</f>
        <v>60</v>
      </c>
      <c r="GH149" s="7">
        <f t="shared" ca="1" si="917"/>
        <v>0</v>
      </c>
      <c r="GI149" s="7">
        <f t="shared" ca="1" si="769"/>
        <v>0.92682599087629713</v>
      </c>
      <c r="GJ149" s="7">
        <f t="shared" ca="1" si="770"/>
        <v>-0.46528752933783557</v>
      </c>
      <c r="GK149" s="7">
        <f t="shared" ca="1" si="771"/>
        <v>0</v>
      </c>
      <c r="GL149" s="7">
        <f t="shared" ca="1" si="772"/>
        <v>0</v>
      </c>
      <c r="GM149" s="7">
        <f ca="1">IFERROR(IF(GM148+GL149&gt;GN$4,GM148,GM148+GL149),"")</f>
        <v>60</v>
      </c>
      <c r="GN149" s="7">
        <f t="shared" ca="1" si="918"/>
        <v>0</v>
      </c>
      <c r="GO149" s="7">
        <f t="shared" ca="1" si="773"/>
        <v>0.30002822680622077</v>
      </c>
      <c r="GP149" s="7">
        <f t="shared" ca="1" si="774"/>
        <v>0.1615102347322408</v>
      </c>
      <c r="GQ149" s="7">
        <f t="shared" ca="1" si="775"/>
        <v>1</v>
      </c>
      <c r="GR149" s="7" t="str">
        <f t="shared" ca="1" si="776"/>
        <v>5</v>
      </c>
      <c r="GS149" s="7">
        <f ca="1">IFERROR(IF(GS148+GR149&gt;GT$4,GS148,GS148+GR149),"")</f>
        <v>60</v>
      </c>
      <c r="GT149" s="7">
        <f t="shared" ca="1" si="919"/>
        <v>0</v>
      </c>
      <c r="GU149" s="7">
        <f t="shared" ca="1" si="777"/>
        <v>0.3189623357977438</v>
      </c>
      <c r="GV149" s="7">
        <f t="shared" ca="1" si="778"/>
        <v>0.14257612574071776</v>
      </c>
      <c r="GW149" s="7">
        <f t="shared" ca="1" si="779"/>
        <v>1</v>
      </c>
      <c r="GX149" s="7" t="str">
        <f t="shared" ca="1" si="780"/>
        <v>5</v>
      </c>
      <c r="GY149" s="7">
        <f ca="1">IFERROR(IF(GY148+GX149&gt;GZ$4,GY148,GY148+GX149),"")</f>
        <v>60</v>
      </c>
      <c r="GZ149" s="7">
        <f t="shared" ca="1" si="920"/>
        <v>0</v>
      </c>
      <c r="HA149" s="7">
        <f t="shared" ca="1" si="781"/>
        <v>0.94588529146509093</v>
      </c>
      <c r="HB149" s="7">
        <f t="shared" ca="1" si="782"/>
        <v>-0.48434682992662936</v>
      </c>
      <c r="HC149" s="7">
        <f t="shared" ca="1" si="783"/>
        <v>0</v>
      </c>
      <c r="HD149" s="7">
        <f t="shared" ca="1" si="784"/>
        <v>0</v>
      </c>
      <c r="HE149" s="7">
        <f ca="1">IFERROR(IF(HE148+HD149&gt;HF$4,HE148,HE148+HD149),"")</f>
        <v>60</v>
      </c>
      <c r="HF149" s="7">
        <f t="shared" ca="1" si="921"/>
        <v>0</v>
      </c>
      <c r="HG149" s="7">
        <f t="shared" ca="1" si="785"/>
        <v>0.95335938120381181</v>
      </c>
      <c r="HH149" s="7">
        <f t="shared" ca="1" si="786"/>
        <v>-0.49182091966535024</v>
      </c>
      <c r="HI149" s="7">
        <f t="shared" ca="1" si="787"/>
        <v>0</v>
      </c>
      <c r="HJ149" s="7">
        <f t="shared" ca="1" si="788"/>
        <v>0</v>
      </c>
      <c r="HK149" s="7">
        <f ca="1">IFERROR(IF(HK148+HJ149&gt;HL$4,HK148,HK148+HJ149),"")</f>
        <v>60</v>
      </c>
      <c r="HL149" s="7">
        <f t="shared" ca="1" si="922"/>
        <v>0</v>
      </c>
      <c r="HM149" s="7">
        <f t="shared" ca="1" si="789"/>
        <v>0.3169586189896253</v>
      </c>
      <c r="HN149" s="7">
        <f t="shared" ca="1" si="790"/>
        <v>0.14457984254883627</v>
      </c>
      <c r="HO149" s="7">
        <f t="shared" ca="1" si="791"/>
        <v>1</v>
      </c>
      <c r="HP149" s="7" t="str">
        <f t="shared" ca="1" si="792"/>
        <v>5</v>
      </c>
      <c r="HQ149" s="7">
        <f ca="1">IFERROR(IF(HQ148+HP149&gt;HR$4,HQ148,HQ148+HP149),"")</f>
        <v>60</v>
      </c>
      <c r="HR149" s="7">
        <f t="shared" ca="1" si="923"/>
        <v>0</v>
      </c>
      <c r="HS149" s="7">
        <f t="shared" ca="1" si="793"/>
        <v>0.48348519745041996</v>
      </c>
      <c r="HT149" s="7">
        <f t="shared" ca="1" si="794"/>
        <v>-2.1946735911958393E-2</v>
      </c>
      <c r="HU149" s="7">
        <f t="shared" ca="1" si="795"/>
        <v>0</v>
      </c>
      <c r="HV149" s="7">
        <f t="shared" ca="1" si="796"/>
        <v>0</v>
      </c>
      <c r="HW149" s="7">
        <f ca="1">IFERROR(IF(HW148+HV149&gt;HX$4,HW148,HW148+HV149),"")</f>
        <v>60</v>
      </c>
      <c r="HX149" s="7">
        <f t="shared" ca="1" si="924"/>
        <v>0</v>
      </c>
      <c r="HY149" s="7">
        <f t="shared" ca="1" si="797"/>
        <v>3.8385446607618445E-2</v>
      </c>
      <c r="HZ149" s="7">
        <f t="shared" ca="1" si="798"/>
        <v>0.42315301493084312</v>
      </c>
      <c r="IA149" s="7">
        <f t="shared" ca="1" si="799"/>
        <v>1</v>
      </c>
      <c r="IB149" s="7" t="str">
        <f t="shared" ca="1" si="800"/>
        <v>5</v>
      </c>
      <c r="IC149" s="7">
        <f ca="1">IFERROR(IF(IC148+IB149&gt;ID$4,IC148,IC148+IB149),"")</f>
        <v>60</v>
      </c>
      <c r="ID149" s="7">
        <f t="shared" ca="1" si="925"/>
        <v>0</v>
      </c>
      <c r="IE149" s="7">
        <f t="shared" ca="1" si="801"/>
        <v>0.20983396430201162</v>
      </c>
      <c r="IF149" s="7">
        <f t="shared" ca="1" si="802"/>
        <v>0.25170449723644994</v>
      </c>
      <c r="IG149" s="7">
        <f t="shared" ca="1" si="803"/>
        <v>1</v>
      </c>
      <c r="IH149" s="7" t="str">
        <f t="shared" ca="1" si="804"/>
        <v>5</v>
      </c>
      <c r="II149" s="7">
        <f ca="1">IFERROR(IF(II148+IH149&gt;IJ$4,II148,II148+IH149),"")</f>
        <v>60</v>
      </c>
      <c r="IJ149" s="7">
        <f t="shared" ca="1" si="926"/>
        <v>0</v>
      </c>
      <c r="IK149" s="7">
        <f t="shared" ca="1" si="805"/>
        <v>0.90821549232445353</v>
      </c>
      <c r="IL149" s="7">
        <f t="shared" ca="1" si="806"/>
        <v>-0.44667703078599197</v>
      </c>
      <c r="IM149" s="7">
        <f t="shared" ca="1" si="807"/>
        <v>0</v>
      </c>
      <c r="IN149" s="7">
        <f t="shared" ca="1" si="808"/>
        <v>0</v>
      </c>
      <c r="IO149" s="7">
        <f ca="1">IFERROR(IF(IO148+IN149&gt;IP$4,IO148,IO148+IN149),"")</f>
        <v>60</v>
      </c>
      <c r="IP149" s="7">
        <f t="shared" ca="1" si="927"/>
        <v>0</v>
      </c>
      <c r="IQ149" s="7">
        <f t="shared" ca="1" si="809"/>
        <v>0.79851869843194434</v>
      </c>
      <c r="IR149" s="7">
        <f t="shared" ca="1" si="810"/>
        <v>-0.33698023689348278</v>
      </c>
      <c r="IS149" s="7">
        <f t="shared" ca="1" si="811"/>
        <v>0</v>
      </c>
      <c r="IT149" s="7">
        <f t="shared" ca="1" si="812"/>
        <v>0</v>
      </c>
      <c r="IU149" s="7">
        <f ca="1">IFERROR(IF(IU148+IT149&gt;IV$4,IU148,IU148+IT149),"")</f>
        <v>60</v>
      </c>
      <c r="IV149" s="7">
        <f t="shared" ca="1" si="928"/>
        <v>0</v>
      </c>
      <c r="IW149" s="7">
        <f t="shared" ca="1" si="813"/>
        <v>0.63372862780996164</v>
      </c>
      <c r="IX149" s="7">
        <f t="shared" ca="1" si="814"/>
        <v>-0.17219016627150008</v>
      </c>
      <c r="IY149" s="7">
        <f t="shared" ca="1" si="815"/>
        <v>0</v>
      </c>
      <c r="IZ149" s="7">
        <f t="shared" ca="1" si="816"/>
        <v>0</v>
      </c>
      <c r="JA149" s="7">
        <f ca="1">IFERROR(IF(JA148+IZ149&gt;JB$4,JA148,JA148+IZ149),"")</f>
        <v>60</v>
      </c>
      <c r="JB149" s="7">
        <f t="shared" ca="1" si="929"/>
        <v>0</v>
      </c>
      <c r="JC149" s="7">
        <f t="shared" ca="1" si="817"/>
        <v>0.71820355623230936</v>
      </c>
      <c r="JD149" s="7">
        <f t="shared" ca="1" si="818"/>
        <v>-0.2566650946938478</v>
      </c>
      <c r="JE149" s="7">
        <f t="shared" ca="1" si="819"/>
        <v>0</v>
      </c>
      <c r="JF149" s="7">
        <f t="shared" ca="1" si="820"/>
        <v>0</v>
      </c>
      <c r="JG149" s="7">
        <f ca="1">IFERROR(IF(JG148+JF149&gt;JH$4,JG148,JG148+JF149),"")</f>
        <v>60</v>
      </c>
      <c r="JH149" s="7">
        <f t="shared" ca="1" si="930"/>
        <v>0</v>
      </c>
      <c r="JI149" s="7">
        <f t="shared" ca="1" si="821"/>
        <v>0.40943963557545449</v>
      </c>
      <c r="JJ149" s="7">
        <f t="shared" ca="1" si="822"/>
        <v>5.2098825963007078E-2</v>
      </c>
      <c r="JK149" s="7">
        <f t="shared" ca="1" si="823"/>
        <v>1</v>
      </c>
      <c r="JL149" s="7" t="str">
        <f t="shared" ca="1" si="824"/>
        <v>5</v>
      </c>
      <c r="JM149" s="7">
        <f ca="1">IFERROR(IF(JM148+JL149&gt;JN$4,JM148,JM148+JL149),"")</f>
        <v>60</v>
      </c>
      <c r="JN149" s="7">
        <f t="shared" ca="1" si="931"/>
        <v>0</v>
      </c>
      <c r="JO149" s="7">
        <f t="shared" ca="1" si="825"/>
        <v>0.37141162825574869</v>
      </c>
      <c r="JP149" s="7">
        <f t="shared" ca="1" si="826"/>
        <v>9.012683328271287E-2</v>
      </c>
      <c r="JQ149" s="7">
        <f t="shared" ca="1" si="827"/>
        <v>1</v>
      </c>
      <c r="JR149" s="7" t="str">
        <f t="shared" ca="1" si="828"/>
        <v>5</v>
      </c>
      <c r="JS149" s="7">
        <f ca="1">IFERROR(IF(JS148+JR149&gt;JT$4,JS148,JS148+JR149),"")</f>
        <v>60</v>
      </c>
      <c r="JT149" s="7">
        <f t="shared" ca="1" si="932"/>
        <v>0</v>
      </c>
      <c r="JU149" s="7">
        <f t="shared" ca="1" si="829"/>
        <v>0.36998071606110239</v>
      </c>
      <c r="JV149" s="7">
        <f t="shared" ca="1" si="830"/>
        <v>9.1557745477359176E-2</v>
      </c>
      <c r="JW149" s="7">
        <f t="shared" ca="1" si="831"/>
        <v>1</v>
      </c>
      <c r="JX149" s="7" t="str">
        <f t="shared" ca="1" si="832"/>
        <v>5</v>
      </c>
      <c r="JY149" s="7">
        <f ca="1">IFERROR(IF(JY148+JX149&gt;JZ$4,JY148,JY148+JX149),"")</f>
        <v>60</v>
      </c>
      <c r="JZ149" s="7">
        <f t="shared" ca="1" si="933"/>
        <v>0</v>
      </c>
      <c r="KA149" s="7">
        <f t="shared" ca="1" si="833"/>
        <v>0.16823363545923853</v>
      </c>
      <c r="KB149" s="7">
        <f t="shared" ca="1" si="834"/>
        <v>0.29330482607922304</v>
      </c>
      <c r="KC149" s="7">
        <f t="shared" ca="1" si="835"/>
        <v>1</v>
      </c>
      <c r="KD149" s="7" t="str">
        <f t="shared" ca="1" si="836"/>
        <v>5</v>
      </c>
      <c r="KE149" s="7">
        <f ca="1">IFERROR(IF(KE148+KD149&gt;KF$4,KE148,KE148+KD149),"")</f>
        <v>60</v>
      </c>
      <c r="KF149" s="7">
        <f t="shared" ca="1" si="934"/>
        <v>0</v>
      </c>
      <c r="KG149" s="7">
        <f t="shared" ca="1" si="837"/>
        <v>0.48940722145311288</v>
      </c>
      <c r="KH149" s="7">
        <f t="shared" ca="1" si="838"/>
        <v>-2.786875991465132E-2</v>
      </c>
      <c r="KI149" s="7">
        <f t="shared" ca="1" si="839"/>
        <v>0</v>
      </c>
      <c r="KJ149" s="7">
        <f t="shared" ca="1" si="840"/>
        <v>0</v>
      </c>
      <c r="KK149" s="7">
        <f ca="1">IFERROR(IF(KK148+KJ149&gt;KL$4,KK148,KK148+KJ149),"")</f>
        <v>60</v>
      </c>
      <c r="KL149" s="7">
        <f t="shared" ca="1" si="935"/>
        <v>0</v>
      </c>
      <c r="KM149" s="7">
        <f t="shared" ca="1" si="841"/>
        <v>0.18396902810372573</v>
      </c>
      <c r="KN149" s="7">
        <f t="shared" ca="1" si="842"/>
        <v>0.27756943343473583</v>
      </c>
      <c r="KO149" s="7">
        <f t="shared" ca="1" si="843"/>
        <v>1</v>
      </c>
      <c r="KP149" s="7" t="str">
        <f t="shared" ca="1" si="844"/>
        <v>5</v>
      </c>
      <c r="KQ149" s="7">
        <f ca="1">IFERROR(IF(KQ148+KP149&gt;KR$4,KQ148,KQ148+KP149),"")</f>
        <v>60</v>
      </c>
      <c r="KR149" s="7">
        <f t="shared" ca="1" si="936"/>
        <v>0</v>
      </c>
      <c r="KS149" s="7">
        <f t="shared" ca="1" si="845"/>
        <v>0.70771543702796791</v>
      </c>
      <c r="KT149" s="7">
        <f t="shared" ca="1" si="846"/>
        <v>-0.24617697548950634</v>
      </c>
      <c r="KU149" s="7">
        <f t="shared" ca="1" si="847"/>
        <v>0</v>
      </c>
      <c r="KV149" s="7">
        <f t="shared" ca="1" si="848"/>
        <v>0</v>
      </c>
      <c r="KW149" s="7">
        <f ca="1">IFERROR(IF(KW148+KV149&gt;KX$4,KW148,KW148+KV149),"")</f>
        <v>60</v>
      </c>
      <c r="KX149" s="7">
        <f t="shared" ca="1" si="937"/>
        <v>0</v>
      </c>
      <c r="KY149" s="7">
        <f t="shared" ca="1" si="849"/>
        <v>0.31007612039189614</v>
      </c>
      <c r="KZ149" s="7">
        <f t="shared" ca="1" si="850"/>
        <v>0.15146234114656543</v>
      </c>
      <c r="LA149" s="7">
        <f t="shared" ca="1" si="851"/>
        <v>1</v>
      </c>
      <c r="LB149" s="7" t="str">
        <f t="shared" ca="1" si="852"/>
        <v>5</v>
      </c>
      <c r="LC149" s="7">
        <f ca="1">IFERROR(IF(LC148+LB149&gt;LD$4,LC148,LC148+LB149),"")</f>
        <v>60</v>
      </c>
      <c r="LD149" s="7">
        <f t="shared" ca="1" si="938"/>
        <v>0</v>
      </c>
      <c r="LE149" s="7">
        <f t="shared" ca="1" si="853"/>
        <v>0.86075508363476061</v>
      </c>
      <c r="LF149" s="7">
        <f t="shared" ca="1" si="854"/>
        <v>-0.39921662209629905</v>
      </c>
      <c r="LG149" s="7">
        <f t="shared" ca="1" si="855"/>
        <v>0</v>
      </c>
      <c r="LH149" s="7">
        <f t="shared" ca="1" si="856"/>
        <v>0</v>
      </c>
      <c r="LI149" s="7">
        <f ca="1">IFERROR(IF(LI148+LH149&gt;LJ$4,LI148,LI148+LH149),"")</f>
        <v>60</v>
      </c>
      <c r="LJ149" s="7">
        <f t="shared" ca="1" si="939"/>
        <v>0</v>
      </c>
      <c r="LK149" s="7">
        <f t="shared" ca="1" si="857"/>
        <v>0.21528485409210885</v>
      </c>
      <c r="LL149" s="7">
        <f t="shared" ca="1" si="858"/>
        <v>0.24625360744635272</v>
      </c>
      <c r="LM149" s="7">
        <f t="shared" ca="1" si="859"/>
        <v>1</v>
      </c>
      <c r="LN149" s="7" t="str">
        <f t="shared" ca="1" si="860"/>
        <v>5</v>
      </c>
      <c r="LO149" s="7">
        <f ca="1">IFERROR(IF(LO148+LN149&gt;LP$4,LO148,LO148+LN149),"")</f>
        <v>60</v>
      </c>
      <c r="LP149" s="7">
        <f t="shared" ca="1" si="940"/>
        <v>0</v>
      </c>
      <c r="LQ149" s="7">
        <f t="shared" ca="1" si="861"/>
        <v>0.94978060114040697</v>
      </c>
      <c r="LR149" s="7">
        <f t="shared" ca="1" si="862"/>
        <v>-0.4882421396019454</v>
      </c>
      <c r="LS149" s="7">
        <f t="shared" ca="1" si="863"/>
        <v>0</v>
      </c>
      <c r="LT149" s="7">
        <f t="shared" ca="1" si="864"/>
        <v>0</v>
      </c>
      <c r="LU149" s="7">
        <f ca="1">IFERROR(IF(LU148+LT149&gt;LV$4,LU148,LU148+LT149),"")</f>
        <v>60</v>
      </c>
      <c r="LV149" s="7">
        <f t="shared" ca="1" si="941"/>
        <v>0</v>
      </c>
      <c r="LW149" s="7">
        <f t="shared" ca="1" si="865"/>
        <v>0.60054484577038769</v>
      </c>
      <c r="LX149" s="7">
        <f t="shared" ca="1" si="866"/>
        <v>-0.13900638423192613</v>
      </c>
      <c r="LY149" s="7">
        <f t="shared" ca="1" si="867"/>
        <v>0</v>
      </c>
      <c r="LZ149" s="7">
        <f t="shared" ca="1" si="868"/>
        <v>0</v>
      </c>
      <c r="MA149" s="7">
        <f ca="1">IFERROR(IF(MA148+LZ149&gt;MB$4,MA148,MA148+LZ149),"")</f>
        <v>60</v>
      </c>
      <c r="MB149" s="7">
        <f t="shared" ca="1" si="942"/>
        <v>0</v>
      </c>
      <c r="MC149" s="7">
        <f t="shared" ca="1" si="869"/>
        <v>0.67149736813285821</v>
      </c>
      <c r="MD149" s="7">
        <f t="shared" ca="1" si="870"/>
        <v>-0.20995890659439664</v>
      </c>
      <c r="ME149" s="7">
        <f t="shared" ca="1" si="871"/>
        <v>0</v>
      </c>
      <c r="MF149" s="7">
        <f t="shared" ca="1" si="872"/>
        <v>0</v>
      </c>
      <c r="MG149" s="7">
        <f ca="1">IFERROR(IF(MG148+MF149&gt;MH$4,MG148,MG148+MF149),"")</f>
        <v>60</v>
      </c>
      <c r="MH149" s="7">
        <f t="shared" ca="1" si="943"/>
        <v>0</v>
      </c>
      <c r="MI149" s="7">
        <f t="shared" ca="1" si="873"/>
        <v>0.95139855417604779</v>
      </c>
      <c r="MJ149" s="7">
        <f t="shared" ca="1" si="874"/>
        <v>-0.48986009263758623</v>
      </c>
      <c r="MK149" s="7">
        <f t="shared" ca="1" si="875"/>
        <v>0</v>
      </c>
      <c r="ML149" s="7">
        <f t="shared" ca="1" si="876"/>
        <v>0</v>
      </c>
      <c r="MM149" s="7">
        <f ca="1">IFERROR(IF(MM148+ML149&gt;MN$4,MM148,MM148+ML149),"")</f>
        <v>60</v>
      </c>
      <c r="MN149" s="7">
        <f t="shared" ca="1" si="944"/>
        <v>0</v>
      </c>
      <c r="MO149" s="7">
        <f t="shared" ca="1" si="877"/>
        <v>0.70849802465439737</v>
      </c>
      <c r="MP149" s="7">
        <f t="shared" ca="1" si="878"/>
        <v>-0.24695956311593581</v>
      </c>
      <c r="MQ149" s="7">
        <f t="shared" ca="1" si="879"/>
        <v>0</v>
      </c>
      <c r="MR149" s="7">
        <f t="shared" ca="1" si="880"/>
        <v>0</v>
      </c>
      <c r="MS149" s="7">
        <f ca="1">IFERROR(IF(MS148+MR149&gt;MT$4,MS148,MS148+MR149),"")</f>
        <v>60</v>
      </c>
      <c r="MT149" s="7">
        <f t="shared" ca="1" si="945"/>
        <v>0</v>
      </c>
      <c r="MU149" s="7">
        <f t="shared" ca="1" si="881"/>
        <v>0.43346387753680682</v>
      </c>
      <c r="MV149" s="7">
        <f t="shared" ca="1" si="882"/>
        <v>2.8074584001654745E-2</v>
      </c>
      <c r="MW149" s="7">
        <f t="shared" ca="1" si="883"/>
        <v>1</v>
      </c>
      <c r="MX149" s="7" t="str">
        <f t="shared" ca="1" si="884"/>
        <v>5</v>
      </c>
      <c r="MY149" s="7">
        <f ca="1">IFERROR(IF(MY148+MX149&gt;MZ$4,MY148,MY148+MX149),"")</f>
        <v>60</v>
      </c>
      <c r="MZ149" s="7">
        <f t="shared" ca="1" si="946"/>
        <v>0</v>
      </c>
      <c r="NA149" s="7">
        <f t="shared" ca="1" si="885"/>
        <v>0.35263513223985321</v>
      </c>
      <c r="NB149" s="7">
        <f t="shared" ca="1" si="886"/>
        <v>0.10890332929860835</v>
      </c>
      <c r="NC149" s="7">
        <f t="shared" ca="1" si="887"/>
        <v>1</v>
      </c>
      <c r="ND149" s="7" t="str">
        <f t="shared" ca="1" si="888"/>
        <v>5</v>
      </c>
      <c r="NE149" s="7">
        <f ca="1">IFERROR(IF(NE148+ND149&gt;NF$4,NE148,NE148+ND149),"")</f>
        <v>60</v>
      </c>
      <c r="NF149" s="7">
        <f t="shared" ca="1" si="947"/>
        <v>0</v>
      </c>
      <c r="NG149" s="7">
        <f t="shared" ca="1" si="889"/>
        <v>0.8205667322853023</v>
      </c>
      <c r="NH149" s="7">
        <f t="shared" ca="1" si="890"/>
        <v>-0.35902827074684074</v>
      </c>
      <c r="NI149" s="7">
        <f t="shared" ca="1" si="891"/>
        <v>0</v>
      </c>
      <c r="NJ149" s="7">
        <f t="shared" ca="1" si="892"/>
        <v>0</v>
      </c>
      <c r="NK149" s="7">
        <f ca="1">IFERROR(IF(NK148+NJ149&gt;NL$4,NK148,NK148+NJ149),"")</f>
        <v>60</v>
      </c>
      <c r="NL149" s="7">
        <f t="shared" ca="1" si="948"/>
        <v>0</v>
      </c>
      <c r="NM149" s="7">
        <f t="shared" ca="1" si="893"/>
        <v>0.9154425851130038</v>
      </c>
      <c r="NN149" s="7">
        <f t="shared" ca="1" si="894"/>
        <v>-0.45390412357454224</v>
      </c>
      <c r="NO149" s="7">
        <f t="shared" ca="1" si="895"/>
        <v>0</v>
      </c>
      <c r="NP149" s="7">
        <f t="shared" ca="1" si="896"/>
        <v>0</v>
      </c>
      <c r="NQ149" s="7">
        <f ca="1">IFERROR(IF(NQ148+NP149&gt;NR$4,NQ148,NQ148+NP149),"")</f>
        <v>60</v>
      </c>
      <c r="NR149" s="7">
        <f t="shared" ca="1" si="949"/>
        <v>0</v>
      </c>
      <c r="NT149">
        <v>147</v>
      </c>
      <c r="NU149" s="7" t="s">
        <v>19</v>
      </c>
      <c r="NV149" s="7" t="str">
        <f t="shared" ca="1" si="653"/>
        <v/>
      </c>
      <c r="NW149" s="7" t="str">
        <f t="shared" ca="1" si="647"/>
        <v/>
      </c>
      <c r="NX149" t="str">
        <f ca="1">IFERROR(VLOOKUP(NT149,$K$3:$AK$568,8,FALSE),"")</f>
        <v/>
      </c>
      <c r="NY149" t="str">
        <f ca="1">IFERROR(VLOOKUP(NT149,$K$3:$AK$568,9,FALSE),"")</f>
        <v/>
      </c>
      <c r="NZ149" s="7" t="str">
        <f ca="1">IFERROR(VLOOKUP(NT149,$K$3:$AK$568,27,FALSE),"")</f>
        <v/>
      </c>
      <c r="OB149">
        <v>147</v>
      </c>
      <c r="OC149" s="7" t="s">
        <v>19</v>
      </c>
      <c r="OD149" t="e">
        <f t="shared" ca="1" si="654"/>
        <v>#N/A</v>
      </c>
      <c r="OE149" s="7" t="str">
        <f t="shared" ca="1" si="655"/>
        <v/>
      </c>
      <c r="OF149" s="7" t="str">
        <f t="shared" ca="1" si="656"/>
        <v/>
      </c>
      <c r="OG149" t="str">
        <f t="shared" ca="1" si="657"/>
        <v/>
      </c>
      <c r="OI149">
        <v>147</v>
      </c>
      <c r="OJ149" s="7" t="s">
        <v>19</v>
      </c>
      <c r="OK149" s="7" t="str">
        <f t="shared" ca="1" si="658"/>
        <v/>
      </c>
      <c r="OL149" s="7" t="str">
        <f t="shared" ca="1" si="659"/>
        <v/>
      </c>
      <c r="OM149" t="str">
        <f ca="1">IFERROR(VLOOKUP(OI149,$L$3:$AK$568,7,FALSE),"")</f>
        <v/>
      </c>
      <c r="ON149" t="str">
        <f ca="1">IFERROR(VLOOKUP(OI149,$L$3:$AK$568,8,FALSE),"")</f>
        <v/>
      </c>
      <c r="OO149" s="7" t="str">
        <f ca="1">IFERROR(VLOOKUP(OI149,$L$3:$AK$568,26,FALSE),"")</f>
        <v/>
      </c>
      <c r="OQ149">
        <v>147</v>
      </c>
      <c r="OR149" s="7" t="s">
        <v>19</v>
      </c>
      <c r="OS149" t="e">
        <f t="shared" ca="1" si="660"/>
        <v>#N/A</v>
      </c>
      <c r="OT149" s="7" t="str">
        <f t="shared" ca="1" si="661"/>
        <v/>
      </c>
      <c r="OU149" s="7" t="str">
        <f t="shared" ca="1" si="662"/>
        <v/>
      </c>
      <c r="OV149" t="str">
        <f t="shared" ca="1" si="663"/>
        <v/>
      </c>
      <c r="OX149">
        <v>147</v>
      </c>
      <c r="OY149" s="7" t="s">
        <v>19</v>
      </c>
      <c r="OZ149" s="7" t="str">
        <f t="shared" ca="1" si="664"/>
        <v/>
      </c>
      <c r="PA149" s="7" t="str">
        <f t="shared" ca="1" si="665"/>
        <v/>
      </c>
      <c r="PB149" t="str">
        <f ca="1">IFERROR(VLOOKUP(OX149,$M$3:$AK$568,6,FALSE),"")</f>
        <v/>
      </c>
      <c r="PC149" t="str">
        <f ca="1">IFERROR(VLOOKUP(OX149,$M$3:$AK$568,7,FALSE),"")</f>
        <v/>
      </c>
      <c r="PD149" s="7" t="str">
        <f ca="1">IFERROR(VLOOKUP(OX149,$M$3:$AK$568,25,FALSE),"")</f>
        <v/>
      </c>
      <c r="PF149">
        <v>147</v>
      </c>
      <c r="PG149" s="7" t="s">
        <v>19</v>
      </c>
      <c r="PH149" t="e">
        <f t="shared" ca="1" si="666"/>
        <v>#N/A</v>
      </c>
      <c r="PI149" s="7" t="str">
        <f t="shared" ca="1" si="667"/>
        <v/>
      </c>
      <c r="PJ149" s="7" t="str">
        <f t="shared" ca="1" si="668"/>
        <v/>
      </c>
      <c r="PK149" t="str">
        <f t="shared" ca="1" si="669"/>
        <v/>
      </c>
      <c r="PM149">
        <v>147</v>
      </c>
      <c r="PN149" s="7" t="s">
        <v>19</v>
      </c>
      <c r="PO149" s="202" t="str">
        <f t="shared" ca="1" si="670"/>
        <v/>
      </c>
      <c r="PP149" s="7" t="str">
        <f t="shared" ca="1" si="671"/>
        <v/>
      </c>
      <c r="PQ149" t="str">
        <f ca="1">IFERROR(VLOOKUP(PM149,$G$325:$R$409,12,FALSE),"")</f>
        <v/>
      </c>
      <c r="PR149" t="e">
        <f ca="1">VLOOKUP(PM149,$G$324:$Q$409,11,FALSE)</f>
        <v>#N/A</v>
      </c>
      <c r="PS149" s="7" t="str">
        <f ca="1">VLOOKUP(PQ149,$R$325:$Y$409,8,FALSE)</f>
        <v>- -</v>
      </c>
      <c r="PT149" s="7">
        <f ca="1">ReSt</f>
        <v>-4</v>
      </c>
      <c r="PU149" s="7" t="e">
        <f t="shared" ca="1" si="672"/>
        <v>#N/A</v>
      </c>
      <c r="PV149" s="7" t="e">
        <f t="shared" ca="1" si="673"/>
        <v>#N/A</v>
      </c>
      <c r="PW149" s="7" t="str">
        <f ca="1">VLOOKUP(PQ149,$R$325:$AK$409,8,FALSE)</f>
        <v>- -</v>
      </c>
      <c r="PX149" s="7"/>
      <c r="PY149">
        <v>147</v>
      </c>
      <c r="PZ149" s="7" t="s">
        <v>19</v>
      </c>
      <c r="QA149" t="str">
        <f t="shared" ca="1" si="674"/>
        <v/>
      </c>
      <c r="QB149" s="7" t="str">
        <f t="shared" ca="1" si="675"/>
        <v/>
      </c>
      <c r="QC149" s="7" t="str">
        <f t="shared" ca="1" si="676"/>
        <v/>
      </c>
      <c r="QD149" t="str">
        <f t="shared" ca="1" si="677"/>
        <v/>
      </c>
      <c r="QF149">
        <v>147</v>
      </c>
      <c r="QG149" s="7" t="s">
        <v>19</v>
      </c>
      <c r="QH149" s="7" t="str">
        <f t="shared" ca="1" si="678"/>
        <v/>
      </c>
      <c r="QI149" s="7" t="e">
        <f t="shared" ca="1" si="679"/>
        <v>#VALUE!</v>
      </c>
      <c r="QJ149" t="e">
        <f t="shared" ca="1" si="680"/>
        <v>#N/A</v>
      </c>
      <c r="QK149" s="7" t="e">
        <f t="shared" ca="1" si="681"/>
        <v>#N/A</v>
      </c>
      <c r="QM149">
        <v>147</v>
      </c>
      <c r="QN149" s="7" t="s">
        <v>19</v>
      </c>
      <c r="QO149" t="str">
        <f t="shared" ca="1" si="682"/>
        <v/>
      </c>
      <c r="QP149" s="7" t="str">
        <f t="shared" ca="1" si="683"/>
        <v/>
      </c>
      <c r="QQ149" t="str">
        <f t="shared" ca="1" si="684"/>
        <v/>
      </c>
    </row>
    <row r="150" spans="1:459" x14ac:dyDescent="0.25">
      <c r="A150" s="240" t="str">
        <f>IF('Character Sheet'!$B$4="Creature","N","Y")</f>
        <v>Y</v>
      </c>
      <c r="C150" s="75"/>
      <c r="D150" s="76"/>
      <c r="F150" s="75"/>
      <c r="G150" s="76"/>
      <c r="I150" s="75"/>
      <c r="J150" s="85"/>
      <c r="K150" s="85">
        <f t="shared" ca="1" si="648"/>
        <v>4</v>
      </c>
      <c r="L150" s="85">
        <f t="shared" ca="1" si="951"/>
        <v>0</v>
      </c>
      <c r="M150" s="70">
        <f t="shared" ca="1" si="643"/>
        <v>6</v>
      </c>
      <c r="O150" s="222">
        <f t="shared" ca="1" si="649"/>
        <v>32</v>
      </c>
      <c r="Q150" s="7" t="s">
        <v>1731</v>
      </c>
      <c r="R150" s="9" t="s">
        <v>1435</v>
      </c>
      <c r="S150" s="9" t="s">
        <v>1926</v>
      </c>
      <c r="T150" s="61" t="str">
        <f>SUBSTITUTE(IFERROR(IFERROR(VLOOKUP(R150,'[1]Skill Statistics'!$A$3:$C$513,2,FALSE),VLOOKUP(Q150,'[1]Skill Statistics'!$A$3:$C$513,2,FALSE)),T149),"R*","ReSt")</f>
        <v>Me/Re</v>
      </c>
      <c r="U150" s="61" t="str">
        <f>IFERROR(IFERROR(VLOOKUP(R150,'[1]Skill Statistics'!$A$3:$C$513,3,FALSE),VLOOKUP(Q150,'[1]Skill Statistics'!$A$3:$C$513,3,FALSE)),U149)</f>
        <v>In</v>
      </c>
      <c r="V150" s="61" t="str">
        <f>IF(ISNUMBER(SEARCH("Category",R150)),"- -",IFERROR(IFERROR(VLOOKUP(Q150,[1]Professions!$A$4:$AM$288,MATCH(Profession,[1]Professions!$A$1:$AM$1,0),FALSE),VLOOKUP(Q150,Calculations!$B$91:$I$95,8,FALSE)),"- -"))</f>
        <v>5 / 7</v>
      </c>
      <c r="W150" s="60">
        <f t="shared" ca="1" si="650"/>
        <v>0</v>
      </c>
      <c r="X150" s="7">
        <f ca="1">IFERROR(VLOOKUP(R150,$BS$6:$NR$519,MATCH(ActualLevel,$BS$3:$NR$3,0),FALSE),"- -")</f>
        <v>0</v>
      </c>
      <c r="Y150" s="7">
        <f t="shared" ca="1" si="640"/>
        <v>0</v>
      </c>
      <c r="Z150" s="7">
        <f ca="1">IFERROR(VLOOKUP(Y150,Charts!$BQ$2:$BR$52,2,FALSE),"- -")</f>
        <v>-25</v>
      </c>
      <c r="AA150" s="7">
        <f t="shared" ca="1" si="686"/>
        <v>5</v>
      </c>
      <c r="AB150" s="7">
        <f t="shared" ca="1" si="952"/>
        <v>0</v>
      </c>
      <c r="AC150" s="7"/>
      <c r="AD150" s="7"/>
      <c r="AE150" s="7"/>
      <c r="AF150" s="7"/>
      <c r="AG150" s="7"/>
      <c r="AH150" s="43"/>
      <c r="AI150" s="7"/>
      <c r="AJ150" s="7"/>
      <c r="AK150" s="7">
        <f t="shared" ca="1" si="687"/>
        <v>-20</v>
      </c>
      <c r="AL150" s="7"/>
      <c r="AM150" s="69">
        <f>IFERROR(VLOOKUP(R150,'[1]Skill Statistics'!$A$3:$AN$513,MATCH(Profession,'[1]Skill Statistics'!$A$2:$AN$2,0),FALSE),0)</f>
        <v>0</v>
      </c>
      <c r="AN150" s="85">
        <f>IFERROR(VLOOKUP(Q150,'[1]Skill Statistics'!$A$3:$BK$513,MATCH(Archetype,'[1]Skill Statistics'!$A$2:$BK$2,0),FALSE),0)</f>
        <v>0</v>
      </c>
      <c r="AO150" s="85">
        <f>IFERROR(VLOOKUP(Q150,'[1]Skill Statistics'!$A$3:$BB$513,MATCH(Race,'[1]Skill Statistics'!$A$2:$BB$2,0),FALSE),0)</f>
        <v>0</v>
      </c>
      <c r="AP150" s="85">
        <f t="shared" ca="1" si="651"/>
        <v>0.5</v>
      </c>
      <c r="AQ150" s="70"/>
      <c r="AS150" s="69">
        <f>IFERROR(VLOOKUP(Q150,'[1]Professional Skills'!$A$4:$AM$288,MATCH(Profession,'[1]Professional Skills'!$A$3:$AM$3,0),FALSE),"- -")</f>
        <v>0</v>
      </c>
      <c r="AT150" t="s">
        <v>1812</v>
      </c>
      <c r="AU150" s="7" t="str">
        <f t="shared" si="954"/>
        <v/>
      </c>
      <c r="AV150" s="7">
        <f t="shared" ca="1" si="953"/>
        <v>0</v>
      </c>
      <c r="AW150" t="str">
        <f t="shared" si="690"/>
        <v/>
      </c>
      <c r="AX150" t="str">
        <f>IFERROR(_xlfn.RANK.EQ(AW150,$AW$5:$AW$568),"")</f>
        <v/>
      </c>
      <c r="AY150">
        <f t="shared" si="645"/>
        <v>0</v>
      </c>
      <c r="AZ150" s="70" t="str">
        <f t="shared" si="688"/>
        <v/>
      </c>
      <c r="BB150" s="69" t="str">
        <f>IFERROR(IF(Q150="Language",VLOOKUP(R150,[1]Cultures!$B$4:$N$218,MATCH(Culture,[1]Cultures!$B$3:$N$3,0),FALSE),VLOOKUP(Q150,[1]Cultures!$B$4:$O$212,MATCH(Culture,[1]Cultures!$B$3:$O$3,0),FALSE)),"- -")</f>
        <v>- -</v>
      </c>
      <c r="BC150" t="s">
        <v>1812</v>
      </c>
      <c r="BD150">
        <f t="shared" ca="1" si="950"/>
        <v>0.9671248253346274</v>
      </c>
      <c r="BE150">
        <f t="shared" ca="1" si="897"/>
        <v>1.4671248253346274</v>
      </c>
      <c r="BH150">
        <f ca="1">_xlfn.RANK.EQ(BE150,$BE$149:$BE$152)</f>
        <v>1</v>
      </c>
      <c r="BI150" s="7">
        <f t="shared" ca="1" si="689"/>
        <v>0</v>
      </c>
      <c r="BK150" s="7"/>
      <c r="BL150" s="70">
        <f t="shared" ca="1" si="646"/>
        <v>0</v>
      </c>
      <c r="BN150" s="69">
        <f>IFERROR(VLOOKUP(V150,Charts!$BT$2:$BV$14,3,FALSE),"- -")</f>
        <v>0.46153846153846156</v>
      </c>
      <c r="BO150" s="85">
        <f t="shared" ca="1" si="652"/>
        <v>2.8466311186722884</v>
      </c>
      <c r="BP150" s="70">
        <f t="shared" ca="1" si="898"/>
        <v>32</v>
      </c>
      <c r="BR150" s="7">
        <v>145</v>
      </c>
      <c r="BS150" s="9" t="str">
        <f ca="1">VLOOKUP(BR150,$O$3:$R$568,4,FALSE)</f>
        <v>Spell Trickery 1</v>
      </c>
      <c r="BT150" s="7" t="str">
        <f ca="1">VLOOKUP(BS150,$R$3:$V$568,5,FALSE)</f>
        <v>5 / 7</v>
      </c>
      <c r="BU150" s="7">
        <f ca="1">VLOOKUP(BT150,Charts!$BT$2:$BV$14,3,FALSE)</f>
        <v>0.46153846153846156</v>
      </c>
      <c r="BV150" s="7" t="str">
        <f t="shared" ca="1" si="691"/>
        <v>5</v>
      </c>
      <c r="BW150" s="7" t="str">
        <f t="shared" ca="1" si="692"/>
        <v>7</v>
      </c>
      <c r="BY150" s="7">
        <f t="shared" ca="1" si="693"/>
        <v>0.38112546553688742</v>
      </c>
      <c r="BZ150" s="7">
        <f t="shared" ca="1" si="694"/>
        <v>8.0412996001574144E-2</v>
      </c>
      <c r="CA150" s="7">
        <f t="shared" ca="1" si="695"/>
        <v>1</v>
      </c>
      <c r="CB150" s="7" t="str">
        <f t="shared" ca="1" si="696"/>
        <v>5</v>
      </c>
      <c r="CC150" s="7">
        <f ca="1">IFERROR(IF(CC149+CB150&gt;CD$4,CC149,CC149+CB150),"")</f>
        <v>38</v>
      </c>
      <c r="CD150" s="7">
        <f t="shared" ca="1" si="899"/>
        <v>0</v>
      </c>
      <c r="CE150" s="7">
        <f t="shared" ca="1" si="697"/>
        <v>0.50962922486265738</v>
      </c>
      <c r="CF150" s="7">
        <f t="shared" ca="1" si="698"/>
        <v>-4.8090763324195818E-2</v>
      </c>
      <c r="CG150" s="7">
        <f t="shared" ca="1" si="699"/>
        <v>0</v>
      </c>
      <c r="CH150" s="7">
        <f t="shared" ca="1" si="700"/>
        <v>0</v>
      </c>
      <c r="CI150" s="7">
        <f ca="1">IFERROR(IF(CI149+CH150&gt;CJ$4,CI149,CI149+CH150),"")</f>
        <v>60</v>
      </c>
      <c r="CJ150" s="7">
        <f t="shared" ca="1" si="900"/>
        <v>0</v>
      </c>
      <c r="CK150" s="7">
        <f t="shared" ca="1" si="701"/>
        <v>0.75955046069277532</v>
      </c>
      <c r="CL150" s="7">
        <f t="shared" ca="1" si="702"/>
        <v>-0.29801199915431376</v>
      </c>
      <c r="CM150" s="7">
        <f t="shared" ca="1" si="703"/>
        <v>0</v>
      </c>
      <c r="CN150" s="7">
        <f t="shared" ca="1" si="704"/>
        <v>0</v>
      </c>
      <c r="CO150" s="7">
        <f ca="1">IFERROR(IF(CO149+CN150&gt;CP$4,CO149,CO149+CN150),"")</f>
        <v>60</v>
      </c>
      <c r="CP150" s="7">
        <f t="shared" ca="1" si="901"/>
        <v>0</v>
      </c>
      <c r="CQ150" s="7">
        <f t="shared" ca="1" si="705"/>
        <v>0.17746451347783287</v>
      </c>
      <c r="CR150" s="7">
        <f t="shared" ca="1" si="706"/>
        <v>0.28407394806062869</v>
      </c>
      <c r="CS150" s="7">
        <f t="shared" ca="1" si="707"/>
        <v>1</v>
      </c>
      <c r="CT150" s="7" t="str">
        <f t="shared" ca="1" si="708"/>
        <v>5</v>
      </c>
      <c r="CU150" s="7">
        <f ca="1">IFERROR(IF(CU149+CT150&gt;CV$4,CU149,CU149+CT150),"")</f>
        <v>60</v>
      </c>
      <c r="CV150" s="7">
        <f t="shared" ca="1" si="902"/>
        <v>0</v>
      </c>
      <c r="CW150" s="7">
        <f t="shared" ca="1" si="709"/>
        <v>0.39518049306747749</v>
      </c>
      <c r="CX150" s="7">
        <f t="shared" ca="1" si="710"/>
        <v>6.6357968470984074E-2</v>
      </c>
      <c r="CY150" s="7">
        <f t="shared" ca="1" si="711"/>
        <v>1</v>
      </c>
      <c r="CZ150" s="7" t="str">
        <f t="shared" ca="1" si="712"/>
        <v>5</v>
      </c>
      <c r="DA150" s="7">
        <f ca="1">IFERROR(IF(DA149+CZ150&gt;DB$4,DA149,DA149+CZ150),"")</f>
        <v>60</v>
      </c>
      <c r="DB150" s="7">
        <f t="shared" ca="1" si="903"/>
        <v>0</v>
      </c>
      <c r="DC150" s="7">
        <f t="shared" ca="1" si="713"/>
        <v>0.54783278190585982</v>
      </c>
      <c r="DD150" s="7">
        <f t="shared" ca="1" si="714"/>
        <v>-8.6294320367398258E-2</v>
      </c>
      <c r="DE150" s="7">
        <f t="shared" ca="1" si="715"/>
        <v>0</v>
      </c>
      <c r="DF150" s="7">
        <f t="shared" ca="1" si="716"/>
        <v>0</v>
      </c>
      <c r="DG150" s="7">
        <f ca="1">IFERROR(IF(DG149+DF150&gt;DH$4,DG149,DG149+DF150),"")</f>
        <v>60</v>
      </c>
      <c r="DH150" s="7">
        <f t="shared" ca="1" si="904"/>
        <v>0</v>
      </c>
      <c r="DI150" s="7">
        <f t="shared" ca="1" si="717"/>
        <v>0.85840964221120175</v>
      </c>
      <c r="DJ150" s="7">
        <f t="shared" ca="1" si="718"/>
        <v>-0.39687118067274019</v>
      </c>
      <c r="DK150" s="7">
        <f t="shared" ca="1" si="719"/>
        <v>0</v>
      </c>
      <c r="DL150" s="7">
        <f t="shared" ca="1" si="720"/>
        <v>0</v>
      </c>
      <c r="DM150" s="7">
        <f ca="1">IFERROR(IF(DM149+DL150&gt;DN$4,DM149,DM149+DL150),"")</f>
        <v>60</v>
      </c>
      <c r="DN150" s="7">
        <f t="shared" ca="1" si="905"/>
        <v>0</v>
      </c>
      <c r="DO150" s="7">
        <f t="shared" ca="1" si="721"/>
        <v>0.60356855035897483</v>
      </c>
      <c r="DP150" s="7">
        <f t="shared" ca="1" si="722"/>
        <v>-0.14203008882051327</v>
      </c>
      <c r="DQ150" s="7">
        <f t="shared" ca="1" si="723"/>
        <v>0</v>
      </c>
      <c r="DR150" s="7">
        <f t="shared" ca="1" si="724"/>
        <v>0</v>
      </c>
      <c r="DS150" s="7">
        <f ca="1">IFERROR(IF(DS149+DR150&gt;DT$4,DS149,DS149+DR150),"")</f>
        <v>60</v>
      </c>
      <c r="DT150" s="7">
        <f t="shared" ca="1" si="906"/>
        <v>0</v>
      </c>
      <c r="DU150" s="7">
        <f t="shared" ca="1" si="725"/>
        <v>0.5879143961502532</v>
      </c>
      <c r="DV150" s="7">
        <f t="shared" ca="1" si="726"/>
        <v>-0.12637593461179164</v>
      </c>
      <c r="DW150" s="7">
        <f t="shared" ca="1" si="727"/>
        <v>0</v>
      </c>
      <c r="DX150" s="7">
        <f t="shared" ca="1" si="728"/>
        <v>0</v>
      </c>
      <c r="DY150" s="7">
        <f ca="1">IFERROR(IF(DY149+DX150&gt;DZ$4,DY149,DY149+DX150),"")</f>
        <v>60</v>
      </c>
      <c r="DZ150" s="7">
        <f t="shared" ca="1" si="907"/>
        <v>0</v>
      </c>
      <c r="EA150" s="7">
        <f t="shared" ca="1" si="729"/>
        <v>0.44828421404209562</v>
      </c>
      <c r="EB150" s="7">
        <f t="shared" ca="1" si="730"/>
        <v>1.3254247496365945E-2</v>
      </c>
      <c r="EC150" s="7">
        <f t="shared" ca="1" si="731"/>
        <v>1</v>
      </c>
      <c r="ED150" s="7" t="str">
        <f t="shared" ca="1" si="732"/>
        <v>5</v>
      </c>
      <c r="EE150" s="7">
        <f ca="1">IFERROR(IF(EE149+ED150&gt;EF$4,EE149,EE149+ED150),"")</f>
        <v>60</v>
      </c>
      <c r="EF150" s="7">
        <f t="shared" ca="1" si="908"/>
        <v>0</v>
      </c>
      <c r="EG150" s="7">
        <f t="shared" ca="1" si="733"/>
        <v>8.9768003345076508E-3</v>
      </c>
      <c r="EH150" s="7">
        <f t="shared" ca="1" si="734"/>
        <v>0.45256166120395391</v>
      </c>
      <c r="EI150" s="7">
        <f t="shared" ca="1" si="735"/>
        <v>1</v>
      </c>
      <c r="EJ150" s="7" t="str">
        <f t="shared" ca="1" si="736"/>
        <v>5</v>
      </c>
      <c r="EK150" s="7">
        <f ca="1">IFERROR(IF(EK149+EJ150&gt;EL$4,EK149,EK149+EJ150),"")</f>
        <v>60</v>
      </c>
      <c r="EL150" s="7">
        <f t="shared" ca="1" si="909"/>
        <v>0</v>
      </c>
      <c r="EM150" s="7">
        <f t="shared" ca="1" si="737"/>
        <v>0.91232166104394052</v>
      </c>
      <c r="EN150" s="7">
        <f t="shared" ca="1" si="738"/>
        <v>-0.45078319950547896</v>
      </c>
      <c r="EO150" s="7">
        <f t="shared" ca="1" si="739"/>
        <v>0</v>
      </c>
      <c r="EP150" s="7">
        <f t="shared" ca="1" si="740"/>
        <v>0</v>
      </c>
      <c r="EQ150" s="7">
        <f ca="1">IFERROR(IF(EQ149+EP150&gt;ER$4,EQ149,EQ149+EP150),"")</f>
        <v>60</v>
      </c>
      <c r="ER150" s="7">
        <f t="shared" ca="1" si="910"/>
        <v>0</v>
      </c>
      <c r="ES150" s="7">
        <f t="shared" ca="1" si="741"/>
        <v>0.24330766973334017</v>
      </c>
      <c r="ET150" s="7">
        <f t="shared" ca="1" si="742"/>
        <v>0.21823079180512139</v>
      </c>
      <c r="EU150" s="7">
        <f t="shared" ca="1" si="743"/>
        <v>1</v>
      </c>
      <c r="EV150" s="7" t="str">
        <f t="shared" ca="1" si="744"/>
        <v>5</v>
      </c>
      <c r="EW150" s="7">
        <f ca="1">IFERROR(IF(EW149+EV150&gt;EX$4,EW149,EW149+EV150),"")</f>
        <v>60</v>
      </c>
      <c r="EX150" s="7">
        <f t="shared" ca="1" si="911"/>
        <v>0</v>
      </c>
      <c r="EY150" s="7">
        <f t="shared" ca="1" si="745"/>
        <v>0.32645780344610875</v>
      </c>
      <c r="EZ150" s="7">
        <f t="shared" ca="1" si="746"/>
        <v>0.13508065809235281</v>
      </c>
      <c r="FA150" s="7">
        <f t="shared" ca="1" si="747"/>
        <v>1</v>
      </c>
      <c r="FB150" s="7" t="str">
        <f t="shared" ca="1" si="748"/>
        <v>5</v>
      </c>
      <c r="FC150" s="7">
        <f ca="1">IFERROR(IF(FC149+FB150&gt;FD$4,FC149,FC149+FB150),"")</f>
        <v>60</v>
      </c>
      <c r="FD150" s="7">
        <f t="shared" ca="1" si="912"/>
        <v>0</v>
      </c>
      <c r="FE150" s="7">
        <f t="shared" ca="1" si="749"/>
        <v>0.92679611242192939</v>
      </c>
      <c r="FF150" s="7">
        <f t="shared" ca="1" si="750"/>
        <v>-0.46525765088346782</v>
      </c>
      <c r="FG150" s="7">
        <f t="shared" ca="1" si="751"/>
        <v>0</v>
      </c>
      <c r="FH150" s="7">
        <f t="shared" ca="1" si="752"/>
        <v>0</v>
      </c>
      <c r="FI150" s="7">
        <f ca="1">IFERROR(IF(FI149+FH150&gt;FJ$4,FI149,FI149+FH150),"")</f>
        <v>60</v>
      </c>
      <c r="FJ150" s="7">
        <f t="shared" ca="1" si="913"/>
        <v>0</v>
      </c>
      <c r="FK150" s="7">
        <f t="shared" ca="1" si="753"/>
        <v>0.13920848801261743</v>
      </c>
      <c r="FL150" s="7">
        <f t="shared" ca="1" si="754"/>
        <v>0.32232997352584414</v>
      </c>
      <c r="FM150" s="7">
        <f t="shared" ca="1" si="755"/>
        <v>1</v>
      </c>
      <c r="FN150" s="7" t="str">
        <f t="shared" ca="1" si="756"/>
        <v>5</v>
      </c>
      <c r="FO150" s="7">
        <f ca="1">IFERROR(IF(FO149+FN150&gt;FP$4,FO149,FO149+FN150),"")</f>
        <v>60</v>
      </c>
      <c r="FP150" s="7">
        <f t="shared" ca="1" si="914"/>
        <v>0</v>
      </c>
      <c r="FQ150" s="7">
        <f t="shared" ca="1" si="757"/>
        <v>0.9504670969552268</v>
      </c>
      <c r="FR150" s="7">
        <f t="shared" ca="1" si="758"/>
        <v>-0.48892863541676523</v>
      </c>
      <c r="FS150" s="7">
        <f t="shared" ca="1" si="759"/>
        <v>0</v>
      </c>
      <c r="FT150" s="7">
        <f t="shared" ca="1" si="760"/>
        <v>0</v>
      </c>
      <c r="FU150" s="7">
        <f ca="1">IFERROR(IF(FU149+FT150&gt;FV$4,FU149,FU149+FT150),"")</f>
        <v>60</v>
      </c>
      <c r="FV150" s="7">
        <f t="shared" ca="1" si="915"/>
        <v>0</v>
      </c>
      <c r="FW150" s="7">
        <f t="shared" ca="1" si="761"/>
        <v>0.82280034003104296</v>
      </c>
      <c r="FX150" s="7">
        <f t="shared" ca="1" si="762"/>
        <v>-0.3612618784925814</v>
      </c>
      <c r="FY150" s="7">
        <f t="shared" ca="1" si="763"/>
        <v>0</v>
      </c>
      <c r="FZ150" s="7">
        <f t="shared" ca="1" si="764"/>
        <v>0</v>
      </c>
      <c r="GA150" s="7">
        <f ca="1">IFERROR(IF(GA149+FZ150&gt;GB$4,GA149,GA149+FZ150),"")</f>
        <v>60</v>
      </c>
      <c r="GB150" s="7">
        <f t="shared" ca="1" si="916"/>
        <v>0</v>
      </c>
      <c r="GC150" s="7">
        <f t="shared" ca="1" si="765"/>
        <v>0.21295814398751178</v>
      </c>
      <c r="GD150" s="7">
        <f t="shared" ca="1" si="766"/>
        <v>0.24858031755094978</v>
      </c>
      <c r="GE150" s="7">
        <f t="shared" ca="1" si="767"/>
        <v>1</v>
      </c>
      <c r="GF150" s="7" t="str">
        <f t="shared" ca="1" si="768"/>
        <v>5</v>
      </c>
      <c r="GG150" s="7">
        <f ca="1">IFERROR(IF(GG149+GF150&gt;GH$4,GG149,GG149+GF150),"")</f>
        <v>60</v>
      </c>
      <c r="GH150" s="7">
        <f t="shared" ca="1" si="917"/>
        <v>0</v>
      </c>
      <c r="GI150" s="7">
        <f t="shared" ca="1" si="769"/>
        <v>9.4288123086697762E-2</v>
      </c>
      <c r="GJ150" s="7">
        <f t="shared" ca="1" si="770"/>
        <v>0.3672503384517638</v>
      </c>
      <c r="GK150" s="7">
        <f t="shared" ca="1" si="771"/>
        <v>1</v>
      </c>
      <c r="GL150" s="7" t="str">
        <f t="shared" ca="1" si="772"/>
        <v>5</v>
      </c>
      <c r="GM150" s="7">
        <f ca="1">IFERROR(IF(GM149+GL150&gt;GN$4,GM149,GM149+GL150),"")</f>
        <v>60</v>
      </c>
      <c r="GN150" s="7">
        <f t="shared" ca="1" si="918"/>
        <v>0</v>
      </c>
      <c r="GO150" s="7">
        <f t="shared" ca="1" si="773"/>
        <v>0.18385242539767421</v>
      </c>
      <c r="GP150" s="7">
        <f t="shared" ca="1" si="774"/>
        <v>0.27768603614078735</v>
      </c>
      <c r="GQ150" s="7">
        <f t="shared" ca="1" si="775"/>
        <v>1</v>
      </c>
      <c r="GR150" s="7" t="str">
        <f t="shared" ca="1" si="776"/>
        <v>5</v>
      </c>
      <c r="GS150" s="7">
        <f ca="1">IFERROR(IF(GS149+GR150&gt;GT$4,GS149,GS149+GR150),"")</f>
        <v>60</v>
      </c>
      <c r="GT150" s="7">
        <f t="shared" ca="1" si="919"/>
        <v>0</v>
      </c>
      <c r="GU150" s="7">
        <f t="shared" ca="1" si="777"/>
        <v>0.64006327637383065</v>
      </c>
      <c r="GV150" s="7">
        <f t="shared" ca="1" si="778"/>
        <v>-0.17852481483536908</v>
      </c>
      <c r="GW150" s="7">
        <f t="shared" ca="1" si="779"/>
        <v>0</v>
      </c>
      <c r="GX150" s="7">
        <f t="shared" ca="1" si="780"/>
        <v>0</v>
      </c>
      <c r="GY150" s="7">
        <f ca="1">IFERROR(IF(GY149+GX150&gt;GZ$4,GY149,GY149+GX150),"")</f>
        <v>60</v>
      </c>
      <c r="GZ150" s="7">
        <f t="shared" ca="1" si="920"/>
        <v>0</v>
      </c>
      <c r="HA150" s="7">
        <f t="shared" ca="1" si="781"/>
        <v>0.27561325876198817</v>
      </c>
      <c r="HB150" s="7">
        <f t="shared" ca="1" si="782"/>
        <v>0.1859252027764734</v>
      </c>
      <c r="HC150" s="7">
        <f t="shared" ca="1" si="783"/>
        <v>1</v>
      </c>
      <c r="HD150" s="7" t="str">
        <f t="shared" ca="1" si="784"/>
        <v>5</v>
      </c>
      <c r="HE150" s="7">
        <f ca="1">IFERROR(IF(HE149+HD150&gt;HF$4,HE149,HE149+HD150),"")</f>
        <v>60</v>
      </c>
      <c r="HF150" s="7">
        <f t="shared" ca="1" si="921"/>
        <v>0</v>
      </c>
      <c r="HG150" s="7">
        <f t="shared" ca="1" si="785"/>
        <v>0.91008025922800517</v>
      </c>
      <c r="HH150" s="7">
        <f t="shared" ca="1" si="786"/>
        <v>-0.44854179768954361</v>
      </c>
      <c r="HI150" s="7">
        <f t="shared" ca="1" si="787"/>
        <v>0</v>
      </c>
      <c r="HJ150" s="7">
        <f t="shared" ca="1" si="788"/>
        <v>0</v>
      </c>
      <c r="HK150" s="7">
        <f ca="1">IFERROR(IF(HK149+HJ150&gt;HL$4,HK149,HK149+HJ150),"")</f>
        <v>60</v>
      </c>
      <c r="HL150" s="7">
        <f t="shared" ca="1" si="922"/>
        <v>0</v>
      </c>
      <c r="HM150" s="7">
        <f t="shared" ca="1" si="789"/>
        <v>9.4379967250661889E-2</v>
      </c>
      <c r="HN150" s="7">
        <f t="shared" ca="1" si="790"/>
        <v>0.36715849428779967</v>
      </c>
      <c r="HO150" s="7">
        <f t="shared" ca="1" si="791"/>
        <v>1</v>
      </c>
      <c r="HP150" s="7" t="str">
        <f t="shared" ca="1" si="792"/>
        <v>5</v>
      </c>
      <c r="HQ150" s="7">
        <f ca="1">IFERROR(IF(HQ149+HP150&gt;HR$4,HQ149,HQ149+HP150),"")</f>
        <v>60</v>
      </c>
      <c r="HR150" s="7">
        <f t="shared" ca="1" si="923"/>
        <v>0</v>
      </c>
      <c r="HS150" s="7">
        <f t="shared" ca="1" si="793"/>
        <v>0.65466246007895801</v>
      </c>
      <c r="HT150" s="7">
        <f t="shared" ca="1" si="794"/>
        <v>-0.19312399854049644</v>
      </c>
      <c r="HU150" s="7">
        <f t="shared" ca="1" si="795"/>
        <v>0</v>
      </c>
      <c r="HV150" s="7">
        <f t="shared" ca="1" si="796"/>
        <v>0</v>
      </c>
      <c r="HW150" s="7">
        <f ca="1">IFERROR(IF(HW149+HV150&gt;HX$4,HW149,HW149+HV150),"")</f>
        <v>60</v>
      </c>
      <c r="HX150" s="7">
        <f t="shared" ca="1" si="924"/>
        <v>0</v>
      </c>
      <c r="HY150" s="7">
        <f t="shared" ca="1" si="797"/>
        <v>0.50750905970820248</v>
      </c>
      <c r="HZ150" s="7">
        <f t="shared" ca="1" si="798"/>
        <v>-4.5970598169740917E-2</v>
      </c>
      <c r="IA150" s="7">
        <f t="shared" ca="1" si="799"/>
        <v>0</v>
      </c>
      <c r="IB150" s="7">
        <f t="shared" ca="1" si="800"/>
        <v>0</v>
      </c>
      <c r="IC150" s="7">
        <f ca="1">IFERROR(IF(IC149+IB150&gt;ID$4,IC149,IC149+IB150),"")</f>
        <v>60</v>
      </c>
      <c r="ID150" s="7">
        <f t="shared" ca="1" si="925"/>
        <v>0</v>
      </c>
      <c r="IE150" s="7">
        <f t="shared" ca="1" si="801"/>
        <v>0.99603979420214017</v>
      </c>
      <c r="IF150" s="7">
        <f t="shared" ca="1" si="802"/>
        <v>-0.53450133266367861</v>
      </c>
      <c r="IG150" s="7">
        <f t="shared" ca="1" si="803"/>
        <v>0</v>
      </c>
      <c r="IH150" s="7">
        <f t="shared" ca="1" si="804"/>
        <v>0</v>
      </c>
      <c r="II150" s="7">
        <f ca="1">IFERROR(IF(II149+IH150&gt;IJ$4,II149,II149+IH150),"")</f>
        <v>60</v>
      </c>
      <c r="IJ150" s="7">
        <f t="shared" ca="1" si="926"/>
        <v>0</v>
      </c>
      <c r="IK150" s="7">
        <f t="shared" ca="1" si="805"/>
        <v>0.35728135520649162</v>
      </c>
      <c r="IL150" s="7">
        <f t="shared" ca="1" si="806"/>
        <v>0.10425710633196994</v>
      </c>
      <c r="IM150" s="7">
        <f t="shared" ca="1" si="807"/>
        <v>1</v>
      </c>
      <c r="IN150" s="7" t="str">
        <f t="shared" ca="1" si="808"/>
        <v>5</v>
      </c>
      <c r="IO150" s="7">
        <f ca="1">IFERROR(IF(IO149+IN150&gt;IP$4,IO149,IO149+IN150),"")</f>
        <v>60</v>
      </c>
      <c r="IP150" s="7">
        <f t="shared" ca="1" si="927"/>
        <v>0</v>
      </c>
      <c r="IQ150" s="7">
        <f t="shared" ca="1" si="809"/>
        <v>0.1925418500919559</v>
      </c>
      <c r="IR150" s="7">
        <f t="shared" ca="1" si="810"/>
        <v>0.26899661144650566</v>
      </c>
      <c r="IS150" s="7">
        <f t="shared" ca="1" si="811"/>
        <v>1</v>
      </c>
      <c r="IT150" s="7" t="str">
        <f t="shared" ca="1" si="812"/>
        <v>5</v>
      </c>
      <c r="IU150" s="7">
        <f ca="1">IFERROR(IF(IU149+IT150&gt;IV$4,IU149,IU149+IT150),"")</f>
        <v>60</v>
      </c>
      <c r="IV150" s="7">
        <f t="shared" ca="1" si="928"/>
        <v>0</v>
      </c>
      <c r="IW150" s="7">
        <f t="shared" ca="1" si="813"/>
        <v>0.8583885907079376</v>
      </c>
      <c r="IX150" s="7">
        <f t="shared" ca="1" si="814"/>
        <v>-0.39685012916947604</v>
      </c>
      <c r="IY150" s="7">
        <f t="shared" ca="1" si="815"/>
        <v>0</v>
      </c>
      <c r="IZ150" s="7">
        <f t="shared" ca="1" si="816"/>
        <v>0</v>
      </c>
      <c r="JA150" s="7">
        <f ca="1">IFERROR(IF(JA149+IZ150&gt;JB$4,JA149,JA149+IZ150),"")</f>
        <v>60</v>
      </c>
      <c r="JB150" s="7">
        <f t="shared" ca="1" si="929"/>
        <v>0</v>
      </c>
      <c r="JC150" s="7">
        <f t="shared" ca="1" si="817"/>
        <v>9.5923487967161658E-2</v>
      </c>
      <c r="JD150" s="7">
        <f t="shared" ca="1" si="818"/>
        <v>0.36561497357129991</v>
      </c>
      <c r="JE150" s="7">
        <f t="shared" ca="1" si="819"/>
        <v>1</v>
      </c>
      <c r="JF150" s="7" t="str">
        <f t="shared" ca="1" si="820"/>
        <v>5</v>
      </c>
      <c r="JG150" s="7">
        <f ca="1">IFERROR(IF(JG149+JF150&gt;JH$4,JG149,JG149+JF150),"")</f>
        <v>60</v>
      </c>
      <c r="JH150" s="7">
        <f t="shared" ca="1" si="930"/>
        <v>0</v>
      </c>
      <c r="JI150" s="7">
        <f t="shared" ca="1" si="821"/>
        <v>0.80652098344452039</v>
      </c>
      <c r="JJ150" s="7">
        <f t="shared" ca="1" si="822"/>
        <v>-0.34498252190605883</v>
      </c>
      <c r="JK150" s="7">
        <f t="shared" ca="1" si="823"/>
        <v>0</v>
      </c>
      <c r="JL150" s="7">
        <f t="shared" ca="1" si="824"/>
        <v>0</v>
      </c>
      <c r="JM150" s="7">
        <f ca="1">IFERROR(IF(JM149+JL150&gt;JN$4,JM149,JM149+JL150),"")</f>
        <v>60</v>
      </c>
      <c r="JN150" s="7">
        <f t="shared" ca="1" si="931"/>
        <v>0</v>
      </c>
      <c r="JO150" s="7">
        <f t="shared" ca="1" si="825"/>
        <v>0.44840087136766094</v>
      </c>
      <c r="JP150" s="7">
        <f t="shared" ca="1" si="826"/>
        <v>1.3137590170800628E-2</v>
      </c>
      <c r="JQ150" s="7">
        <f t="shared" ca="1" si="827"/>
        <v>1</v>
      </c>
      <c r="JR150" s="7" t="str">
        <f t="shared" ca="1" si="828"/>
        <v>5</v>
      </c>
      <c r="JS150" s="7">
        <f ca="1">IFERROR(IF(JS149+JR150&gt;JT$4,JS149,JS149+JR150),"")</f>
        <v>60</v>
      </c>
      <c r="JT150" s="7">
        <f t="shared" ca="1" si="932"/>
        <v>0</v>
      </c>
      <c r="JU150" s="7">
        <f t="shared" ca="1" si="829"/>
        <v>0.80232320834873627</v>
      </c>
      <c r="JV150" s="7">
        <f t="shared" ca="1" si="830"/>
        <v>-0.34078474681027471</v>
      </c>
      <c r="JW150" s="7">
        <f t="shared" ca="1" si="831"/>
        <v>0</v>
      </c>
      <c r="JX150" s="7">
        <f t="shared" ca="1" si="832"/>
        <v>0</v>
      </c>
      <c r="JY150" s="7">
        <f ca="1">IFERROR(IF(JY149+JX150&gt;JZ$4,JY149,JY149+JX150),"")</f>
        <v>60</v>
      </c>
      <c r="JZ150" s="7">
        <f t="shared" ca="1" si="933"/>
        <v>0</v>
      </c>
      <c r="KA150" s="7">
        <f t="shared" ca="1" si="833"/>
        <v>0.11769004651169479</v>
      </c>
      <c r="KB150" s="7">
        <f t="shared" ca="1" si="834"/>
        <v>0.34384841502676677</v>
      </c>
      <c r="KC150" s="7">
        <f t="shared" ca="1" si="835"/>
        <v>1</v>
      </c>
      <c r="KD150" s="7" t="str">
        <f t="shared" ca="1" si="836"/>
        <v>5</v>
      </c>
      <c r="KE150" s="7">
        <f ca="1">IFERROR(IF(KE149+KD150&gt;KF$4,KE149,KE149+KD150),"")</f>
        <v>60</v>
      </c>
      <c r="KF150" s="7">
        <f t="shared" ca="1" si="934"/>
        <v>0</v>
      </c>
      <c r="KG150" s="7">
        <f t="shared" ca="1" si="837"/>
        <v>0.42779500362160028</v>
      </c>
      <c r="KH150" s="7">
        <f t="shared" ca="1" si="838"/>
        <v>3.3743457916861286E-2</v>
      </c>
      <c r="KI150" s="7">
        <f t="shared" ca="1" si="839"/>
        <v>1</v>
      </c>
      <c r="KJ150" s="7" t="str">
        <f t="shared" ca="1" si="840"/>
        <v>5</v>
      </c>
      <c r="KK150" s="7">
        <f ca="1">IFERROR(IF(KK149+KJ150&gt;KL$4,KK149,KK149+KJ150),"")</f>
        <v>60</v>
      </c>
      <c r="KL150" s="7">
        <f t="shared" ca="1" si="935"/>
        <v>0</v>
      </c>
      <c r="KM150" s="7">
        <f t="shared" ca="1" si="841"/>
        <v>0.79335737883383839</v>
      </c>
      <c r="KN150" s="7">
        <f t="shared" ca="1" si="842"/>
        <v>-0.33181891729537683</v>
      </c>
      <c r="KO150" s="7">
        <f t="shared" ca="1" si="843"/>
        <v>0</v>
      </c>
      <c r="KP150" s="7">
        <f t="shared" ca="1" si="844"/>
        <v>0</v>
      </c>
      <c r="KQ150" s="7">
        <f ca="1">IFERROR(IF(KQ149+KP150&gt;KR$4,KQ149,KQ149+KP150),"")</f>
        <v>60</v>
      </c>
      <c r="KR150" s="7">
        <f t="shared" ca="1" si="936"/>
        <v>0</v>
      </c>
      <c r="KS150" s="7">
        <f t="shared" ca="1" si="845"/>
        <v>0.82213341340772828</v>
      </c>
      <c r="KT150" s="7">
        <f t="shared" ca="1" si="846"/>
        <v>-0.36059495186926671</v>
      </c>
      <c r="KU150" s="7">
        <f t="shared" ca="1" si="847"/>
        <v>0</v>
      </c>
      <c r="KV150" s="7">
        <f t="shared" ca="1" si="848"/>
        <v>0</v>
      </c>
      <c r="KW150" s="7">
        <f ca="1">IFERROR(IF(KW149+KV150&gt;KX$4,KW149,KW149+KV150),"")</f>
        <v>60</v>
      </c>
      <c r="KX150" s="7">
        <f t="shared" ca="1" si="937"/>
        <v>0</v>
      </c>
      <c r="KY150" s="7">
        <f t="shared" ca="1" si="849"/>
        <v>0.17991221846094718</v>
      </c>
      <c r="KZ150" s="7">
        <f t="shared" ca="1" si="850"/>
        <v>0.28162624307751438</v>
      </c>
      <c r="LA150" s="7">
        <f t="shared" ca="1" si="851"/>
        <v>1</v>
      </c>
      <c r="LB150" s="7" t="str">
        <f t="shared" ca="1" si="852"/>
        <v>5</v>
      </c>
      <c r="LC150" s="7">
        <f ca="1">IFERROR(IF(LC149+LB150&gt;LD$4,LC149,LC149+LB150),"")</f>
        <v>60</v>
      </c>
      <c r="LD150" s="7">
        <f t="shared" ca="1" si="938"/>
        <v>0</v>
      </c>
      <c r="LE150" s="7">
        <f t="shared" ca="1" si="853"/>
        <v>0.36881335639021917</v>
      </c>
      <c r="LF150" s="7">
        <f t="shared" ca="1" si="854"/>
        <v>9.2725105148242393E-2</v>
      </c>
      <c r="LG150" s="7">
        <f t="shared" ca="1" si="855"/>
        <v>1</v>
      </c>
      <c r="LH150" s="7" t="str">
        <f t="shared" ca="1" si="856"/>
        <v>5</v>
      </c>
      <c r="LI150" s="7">
        <f ca="1">IFERROR(IF(LI149+LH150&gt;LJ$4,LI149,LI149+LH150),"")</f>
        <v>60</v>
      </c>
      <c r="LJ150" s="7">
        <f t="shared" ca="1" si="939"/>
        <v>0</v>
      </c>
      <c r="LK150" s="7">
        <f t="shared" ca="1" si="857"/>
        <v>0.25689182937688149</v>
      </c>
      <c r="LL150" s="7">
        <f t="shared" ca="1" si="858"/>
        <v>0.20464663216158008</v>
      </c>
      <c r="LM150" s="7">
        <f t="shared" ca="1" si="859"/>
        <v>1</v>
      </c>
      <c r="LN150" s="7" t="str">
        <f t="shared" ca="1" si="860"/>
        <v>5</v>
      </c>
      <c r="LO150" s="7">
        <f ca="1">IFERROR(IF(LO149+LN150&gt;LP$4,LO149,LO149+LN150),"")</f>
        <v>60</v>
      </c>
      <c r="LP150" s="7">
        <f t="shared" ca="1" si="940"/>
        <v>0</v>
      </c>
      <c r="LQ150" s="7">
        <f t="shared" ca="1" si="861"/>
        <v>6.5089694212742799E-2</v>
      </c>
      <c r="LR150" s="7">
        <f t="shared" ca="1" si="862"/>
        <v>0.39644876732571876</v>
      </c>
      <c r="LS150" s="7">
        <f t="shared" ca="1" si="863"/>
        <v>1</v>
      </c>
      <c r="LT150" s="7" t="str">
        <f t="shared" ca="1" si="864"/>
        <v>5</v>
      </c>
      <c r="LU150" s="7">
        <f ca="1">IFERROR(IF(LU149+LT150&gt;LV$4,LU149,LU149+LT150),"")</f>
        <v>60</v>
      </c>
      <c r="LV150" s="7">
        <f t="shared" ca="1" si="941"/>
        <v>0</v>
      </c>
      <c r="LW150" s="7">
        <f t="shared" ca="1" si="865"/>
        <v>0.43434715743544794</v>
      </c>
      <c r="LX150" s="7">
        <f t="shared" ca="1" si="866"/>
        <v>2.7191304103013625E-2</v>
      </c>
      <c r="LY150" s="7">
        <f t="shared" ca="1" si="867"/>
        <v>1</v>
      </c>
      <c r="LZ150" s="7" t="str">
        <f t="shared" ca="1" si="868"/>
        <v>5</v>
      </c>
      <c r="MA150" s="7">
        <f ca="1">IFERROR(IF(MA149+LZ150&gt;MB$4,MA149,MA149+LZ150),"")</f>
        <v>60</v>
      </c>
      <c r="MB150" s="7">
        <f t="shared" ca="1" si="942"/>
        <v>0</v>
      </c>
      <c r="MC150" s="7">
        <f t="shared" ca="1" si="869"/>
        <v>0.16323941753828175</v>
      </c>
      <c r="MD150" s="7">
        <f t="shared" ca="1" si="870"/>
        <v>0.29829904400017981</v>
      </c>
      <c r="ME150" s="7">
        <f t="shared" ca="1" si="871"/>
        <v>1</v>
      </c>
      <c r="MF150" s="7" t="str">
        <f t="shared" ca="1" si="872"/>
        <v>5</v>
      </c>
      <c r="MG150" s="7">
        <f ca="1">IFERROR(IF(MG149+MF150&gt;MH$4,MG149,MG149+MF150),"")</f>
        <v>60</v>
      </c>
      <c r="MH150" s="7">
        <f t="shared" ca="1" si="943"/>
        <v>0</v>
      </c>
      <c r="MI150" s="7">
        <f t="shared" ca="1" si="873"/>
        <v>0.60446198886362223</v>
      </c>
      <c r="MJ150" s="7">
        <f t="shared" ca="1" si="874"/>
        <v>-0.14292352732516067</v>
      </c>
      <c r="MK150" s="7">
        <f t="shared" ca="1" si="875"/>
        <v>0</v>
      </c>
      <c r="ML150" s="7">
        <f t="shared" ca="1" si="876"/>
        <v>0</v>
      </c>
      <c r="MM150" s="7">
        <f ca="1">IFERROR(IF(MM149+ML150&gt;MN$4,MM149,MM149+ML150),"")</f>
        <v>60</v>
      </c>
      <c r="MN150" s="7">
        <f t="shared" ca="1" si="944"/>
        <v>0</v>
      </c>
      <c r="MO150" s="7">
        <f t="shared" ca="1" si="877"/>
        <v>8.2441313141830008E-3</v>
      </c>
      <c r="MP150" s="7">
        <f t="shared" ca="1" si="878"/>
        <v>0.45329433022427856</v>
      </c>
      <c r="MQ150" s="7">
        <f t="shared" ca="1" si="879"/>
        <v>1</v>
      </c>
      <c r="MR150" s="7" t="str">
        <f t="shared" ca="1" si="880"/>
        <v>5</v>
      </c>
      <c r="MS150" s="7">
        <f ca="1">IFERROR(IF(MS149+MR150&gt;MT$4,MS149,MS149+MR150),"")</f>
        <v>60</v>
      </c>
      <c r="MT150" s="7">
        <f t="shared" ca="1" si="945"/>
        <v>0</v>
      </c>
      <c r="MU150" s="7">
        <f t="shared" ca="1" si="881"/>
        <v>0.31868614970706988</v>
      </c>
      <c r="MV150" s="7">
        <f t="shared" ca="1" si="882"/>
        <v>0.14285231183139169</v>
      </c>
      <c r="MW150" s="7">
        <f t="shared" ca="1" si="883"/>
        <v>1</v>
      </c>
      <c r="MX150" s="7" t="str">
        <f t="shared" ca="1" si="884"/>
        <v>5</v>
      </c>
      <c r="MY150" s="7">
        <f ca="1">IFERROR(IF(MY149+MX150&gt;MZ$4,MY149,MY149+MX150),"")</f>
        <v>60</v>
      </c>
      <c r="MZ150" s="7">
        <f t="shared" ca="1" si="946"/>
        <v>0</v>
      </c>
      <c r="NA150" s="7">
        <f t="shared" ca="1" si="885"/>
        <v>0.86297302459542424</v>
      </c>
      <c r="NB150" s="7">
        <f t="shared" ca="1" si="886"/>
        <v>-0.40143456305696268</v>
      </c>
      <c r="NC150" s="7">
        <f t="shared" ca="1" si="887"/>
        <v>0</v>
      </c>
      <c r="ND150" s="7">
        <f t="shared" ca="1" si="888"/>
        <v>0</v>
      </c>
      <c r="NE150" s="7">
        <f ca="1">IFERROR(IF(NE149+ND150&gt;NF$4,NE149,NE149+ND150),"")</f>
        <v>60</v>
      </c>
      <c r="NF150" s="7">
        <f t="shared" ca="1" si="947"/>
        <v>0</v>
      </c>
      <c r="NG150" s="7">
        <f t="shared" ca="1" si="889"/>
        <v>0.53424991126900856</v>
      </c>
      <c r="NH150" s="7">
        <f t="shared" ca="1" si="890"/>
        <v>-7.2711449730546995E-2</v>
      </c>
      <c r="NI150" s="7">
        <f t="shared" ca="1" si="891"/>
        <v>0</v>
      </c>
      <c r="NJ150" s="7">
        <f t="shared" ca="1" si="892"/>
        <v>0</v>
      </c>
      <c r="NK150" s="7">
        <f ca="1">IFERROR(IF(NK149+NJ150&gt;NL$4,NK149,NK149+NJ150),"")</f>
        <v>60</v>
      </c>
      <c r="NL150" s="7">
        <f t="shared" ca="1" si="948"/>
        <v>0</v>
      </c>
      <c r="NM150" s="7">
        <f t="shared" ca="1" si="893"/>
        <v>0.80651538915835352</v>
      </c>
      <c r="NN150" s="7">
        <f t="shared" ca="1" si="894"/>
        <v>-0.34497692761989196</v>
      </c>
      <c r="NO150" s="7">
        <f t="shared" ca="1" si="895"/>
        <v>0</v>
      </c>
      <c r="NP150" s="7">
        <f t="shared" ca="1" si="896"/>
        <v>0</v>
      </c>
      <c r="NQ150" s="7">
        <f ca="1">IFERROR(IF(NQ149+NP150&gt;NR$4,NQ149,NQ149+NP150),"")</f>
        <v>60</v>
      </c>
      <c r="NR150" s="7">
        <f t="shared" ca="1" si="949"/>
        <v>0</v>
      </c>
      <c r="NT150">
        <v>148</v>
      </c>
      <c r="NU150" s="7" t="s">
        <v>19</v>
      </c>
      <c r="NV150" s="7" t="str">
        <f t="shared" ca="1" si="653"/>
        <v/>
      </c>
      <c r="NW150" s="7" t="str">
        <f t="shared" ca="1" si="647"/>
        <v/>
      </c>
      <c r="NX150" t="str">
        <f ca="1">IFERROR(VLOOKUP(NT150,$K$3:$AK$568,8,FALSE),"")</f>
        <v/>
      </c>
      <c r="NY150" t="str">
        <f ca="1">IFERROR(VLOOKUP(NT150,$K$3:$AK$568,9,FALSE),"")</f>
        <v/>
      </c>
      <c r="NZ150" s="7" t="str">
        <f ca="1">IFERROR(VLOOKUP(NT150,$K$3:$AK$568,27,FALSE),"")</f>
        <v/>
      </c>
      <c r="OB150">
        <v>148</v>
      </c>
      <c r="OC150" s="7" t="s">
        <v>19</v>
      </c>
      <c r="OD150" t="e">
        <f t="shared" ca="1" si="654"/>
        <v>#N/A</v>
      </c>
      <c r="OE150" s="7" t="str">
        <f t="shared" ca="1" si="655"/>
        <v/>
      </c>
      <c r="OF150" s="7" t="str">
        <f t="shared" ca="1" si="656"/>
        <v/>
      </c>
      <c r="OG150" t="str">
        <f t="shared" ca="1" si="657"/>
        <v/>
      </c>
      <c r="OI150">
        <v>148</v>
      </c>
      <c r="OJ150" s="7" t="s">
        <v>19</v>
      </c>
      <c r="OK150" s="7" t="str">
        <f t="shared" ca="1" si="658"/>
        <v/>
      </c>
      <c r="OL150" s="7" t="str">
        <f t="shared" ca="1" si="659"/>
        <v/>
      </c>
      <c r="OM150" t="str">
        <f ca="1">IFERROR(VLOOKUP(OI150,$L$3:$AK$568,7,FALSE),"")</f>
        <v/>
      </c>
      <c r="ON150" t="str">
        <f ca="1">IFERROR(VLOOKUP(OI150,$L$3:$AK$568,8,FALSE),"")</f>
        <v/>
      </c>
      <c r="OO150" s="7" t="str">
        <f ca="1">IFERROR(VLOOKUP(OI150,$L$3:$AK$568,26,FALSE),"")</f>
        <v/>
      </c>
      <c r="OQ150">
        <v>148</v>
      </c>
      <c r="OR150" s="7" t="s">
        <v>19</v>
      </c>
      <c r="OS150" t="e">
        <f t="shared" ca="1" si="660"/>
        <v>#N/A</v>
      </c>
      <c r="OT150" s="7" t="str">
        <f t="shared" ca="1" si="661"/>
        <v/>
      </c>
      <c r="OU150" s="7" t="str">
        <f t="shared" ca="1" si="662"/>
        <v/>
      </c>
      <c r="OV150" t="str">
        <f t="shared" ca="1" si="663"/>
        <v/>
      </c>
      <c r="OX150">
        <v>148</v>
      </c>
      <c r="OY150" s="7" t="s">
        <v>19</v>
      </c>
      <c r="OZ150" s="7" t="str">
        <f t="shared" ca="1" si="664"/>
        <v/>
      </c>
      <c r="PA150" s="7" t="str">
        <f t="shared" ca="1" si="665"/>
        <v/>
      </c>
      <c r="PB150" t="str">
        <f ca="1">IFERROR(VLOOKUP(OX150,$M$3:$AK$568,6,FALSE),"")</f>
        <v/>
      </c>
      <c r="PC150" t="str">
        <f ca="1">IFERROR(VLOOKUP(OX150,$M$3:$AK$568,7,FALSE),"")</f>
        <v/>
      </c>
      <c r="PD150" s="7" t="str">
        <f ca="1">IFERROR(VLOOKUP(OX150,$M$3:$AK$568,25,FALSE),"")</f>
        <v/>
      </c>
      <c r="PF150">
        <v>148</v>
      </c>
      <c r="PG150" s="7" t="s">
        <v>19</v>
      </c>
      <c r="PH150" t="e">
        <f t="shared" ca="1" si="666"/>
        <v>#N/A</v>
      </c>
      <c r="PI150" s="7" t="str">
        <f t="shared" ca="1" si="667"/>
        <v/>
      </c>
      <c r="PJ150" s="7" t="str">
        <f t="shared" ca="1" si="668"/>
        <v/>
      </c>
      <c r="PK150" t="str">
        <f t="shared" ca="1" si="669"/>
        <v/>
      </c>
      <c r="PM150">
        <v>148</v>
      </c>
      <c r="PN150" s="7" t="s">
        <v>19</v>
      </c>
      <c r="PO150" s="202" t="str">
        <f t="shared" ca="1" si="670"/>
        <v/>
      </c>
      <c r="PP150" s="7" t="str">
        <f t="shared" ca="1" si="671"/>
        <v/>
      </c>
      <c r="PQ150" t="str">
        <f ca="1">IFERROR(VLOOKUP(PM150,$G$325:$R$409,12,FALSE),"")</f>
        <v/>
      </c>
      <c r="PR150" t="e">
        <f ca="1">VLOOKUP(PM150,$G$324:$Q$409,11,FALSE)</f>
        <v>#N/A</v>
      </c>
      <c r="PS150" s="7" t="str">
        <f ca="1">VLOOKUP(PQ150,$R$325:$Y$409,8,FALSE)</f>
        <v>- -</v>
      </c>
      <c r="PT150" s="7">
        <f ca="1">ReSt</f>
        <v>-4</v>
      </c>
      <c r="PU150" s="7" t="e">
        <f t="shared" ca="1" si="672"/>
        <v>#N/A</v>
      </c>
      <c r="PV150" s="7" t="e">
        <f t="shared" ca="1" si="673"/>
        <v>#N/A</v>
      </c>
      <c r="PW150" s="7" t="str">
        <f ca="1">VLOOKUP(PQ150,$R$325:$AK$409,8,FALSE)</f>
        <v>- -</v>
      </c>
      <c r="PX150" s="7"/>
      <c r="PY150">
        <v>148</v>
      </c>
      <c r="PZ150" s="7" t="s">
        <v>19</v>
      </c>
      <c r="QA150" t="str">
        <f t="shared" ca="1" si="674"/>
        <v/>
      </c>
      <c r="QB150" s="7" t="str">
        <f t="shared" ca="1" si="675"/>
        <v/>
      </c>
      <c r="QC150" s="7" t="str">
        <f t="shared" ca="1" si="676"/>
        <v/>
      </c>
      <c r="QD150" t="str">
        <f t="shared" ca="1" si="677"/>
        <v/>
      </c>
      <c r="QF150">
        <v>148</v>
      </c>
      <c r="QG150" s="7" t="s">
        <v>19</v>
      </c>
      <c r="QH150" s="7" t="str">
        <f t="shared" ca="1" si="678"/>
        <v/>
      </c>
      <c r="QI150" s="7" t="e">
        <f t="shared" ca="1" si="679"/>
        <v>#VALUE!</v>
      </c>
      <c r="QJ150" t="e">
        <f t="shared" ca="1" si="680"/>
        <v>#N/A</v>
      </c>
      <c r="QK150" s="7" t="e">
        <f t="shared" ca="1" si="681"/>
        <v>#N/A</v>
      </c>
      <c r="QM150">
        <v>148</v>
      </c>
      <c r="QN150" s="7" t="s">
        <v>19</v>
      </c>
      <c r="QO150" t="str">
        <f t="shared" ca="1" si="682"/>
        <v/>
      </c>
      <c r="QP150" s="7" t="str">
        <f t="shared" ca="1" si="683"/>
        <v/>
      </c>
      <c r="QQ150" t="str">
        <f t="shared" ca="1" si="684"/>
        <v/>
      </c>
    </row>
    <row r="151" spans="1:459" x14ac:dyDescent="0.25">
      <c r="A151" s="240" t="str">
        <f>IF('Character Sheet'!$B$4="Creature","N","Y")</f>
        <v>Y</v>
      </c>
      <c r="C151" s="75"/>
      <c r="D151" s="76"/>
      <c r="F151" s="75"/>
      <c r="G151" s="76"/>
      <c r="I151" s="75"/>
      <c r="J151" s="85"/>
      <c r="K151" s="85">
        <f t="shared" ca="1" si="648"/>
        <v>4</v>
      </c>
      <c r="L151" s="85">
        <f t="shared" ca="1" si="951"/>
        <v>0</v>
      </c>
      <c r="M151" s="70">
        <f t="shared" ca="1" si="643"/>
        <v>6</v>
      </c>
      <c r="O151" s="222">
        <f t="shared" ca="1" si="649"/>
        <v>93</v>
      </c>
      <c r="Q151" s="7" t="s">
        <v>1731</v>
      </c>
      <c r="R151" s="9" t="s">
        <v>1436</v>
      </c>
      <c r="S151" s="9" t="s">
        <v>1927</v>
      </c>
      <c r="T151" s="61" t="str">
        <f>SUBSTITUTE(IFERROR(IFERROR(VLOOKUP(R151,'[1]Skill Statistics'!$A$3:$C$513,2,FALSE),VLOOKUP(Q151,'[1]Skill Statistics'!$A$3:$C$513,2,FALSE)),T150),"R*","ReSt")</f>
        <v>Me/Re</v>
      </c>
      <c r="U151" s="61" t="str">
        <f>IFERROR(IFERROR(VLOOKUP(R151,'[1]Skill Statistics'!$A$3:$C$513,3,FALSE),VLOOKUP(Q151,'[1]Skill Statistics'!$A$3:$C$513,3,FALSE)),U150)</f>
        <v>In</v>
      </c>
      <c r="V151" s="61" t="str">
        <f>IF(ISNUMBER(SEARCH("Category",R151)),"- -",IFERROR(IFERROR(VLOOKUP(Q151,[1]Professions!$A$4:$AM$288,MATCH(Profession,[1]Professions!$A$1:$AM$1,0),FALSE),VLOOKUP(Q151,Calculations!$B$91:$I$95,8,FALSE)),"- -"))</f>
        <v>5 / 7</v>
      </c>
      <c r="W151" s="60">
        <f t="shared" ca="1" si="650"/>
        <v>0</v>
      </c>
      <c r="X151" s="7">
        <f ca="1">IFERROR(VLOOKUP(R151,$BS$6:$NR$519,MATCH(ActualLevel,$BS$3:$NR$3,0),FALSE),"- -")</f>
        <v>0</v>
      </c>
      <c r="Y151" s="7">
        <f t="shared" ca="1" si="640"/>
        <v>0</v>
      </c>
      <c r="Z151" s="7">
        <f ca="1">IFERROR(VLOOKUP(Y151,Charts!$BQ$2:$BR$52,2,FALSE),"- -")</f>
        <v>-25</v>
      </c>
      <c r="AA151" s="7">
        <f t="shared" ca="1" si="686"/>
        <v>5</v>
      </c>
      <c r="AB151" s="7">
        <f t="shared" ca="1" si="952"/>
        <v>0</v>
      </c>
      <c r="AC151" s="7"/>
      <c r="AD151" s="7"/>
      <c r="AE151" s="7"/>
      <c r="AF151" s="7"/>
      <c r="AG151" s="7"/>
      <c r="AH151" s="43"/>
      <c r="AI151" s="7"/>
      <c r="AJ151" s="7"/>
      <c r="AK151" s="7">
        <f t="shared" ca="1" si="687"/>
        <v>-20</v>
      </c>
      <c r="AL151" s="7"/>
      <c r="AM151" s="69">
        <f>IFERROR(VLOOKUP(R151,'[1]Skill Statistics'!$A$3:$AN$513,MATCH(Profession,'[1]Skill Statistics'!$A$2:$AN$2,0),FALSE),0)</f>
        <v>0</v>
      </c>
      <c r="AN151" s="85">
        <f>IFERROR(VLOOKUP(Q151,'[1]Skill Statistics'!$A$3:$BK$513,MATCH(Archetype,'[1]Skill Statistics'!$A$2:$BK$2,0),FALSE),0)</f>
        <v>0</v>
      </c>
      <c r="AO151" s="85">
        <f>IFERROR(VLOOKUP(Q151,'[1]Skill Statistics'!$A$3:$BB$513,MATCH(Race,'[1]Skill Statistics'!$A$2:$BB$2,0),FALSE),0)</f>
        <v>0</v>
      </c>
      <c r="AP151" s="85">
        <f t="shared" ca="1" si="651"/>
        <v>0.5</v>
      </c>
      <c r="AQ151" s="70"/>
      <c r="AS151" s="69">
        <f>IFERROR(VLOOKUP(Q151,'[1]Professional Skills'!$A$4:$AM$288,MATCH(Profession,'[1]Professional Skills'!$A$3:$AM$3,0),FALSE),"- -")</f>
        <v>0</v>
      </c>
      <c r="AT151" t="s">
        <v>1812</v>
      </c>
      <c r="AU151" s="7" t="str">
        <f t="shared" si="954"/>
        <v/>
      </c>
      <c r="AV151" s="7">
        <f t="shared" ca="1" si="953"/>
        <v>0</v>
      </c>
      <c r="AW151" t="str">
        <f t="shared" si="690"/>
        <v/>
      </c>
      <c r="AX151" t="str">
        <f>IFERROR(_xlfn.RANK.EQ(AW151,$AW$5:$AW$568),"")</f>
        <v/>
      </c>
      <c r="AY151">
        <f t="shared" si="645"/>
        <v>0</v>
      </c>
      <c r="AZ151" s="70" t="str">
        <f t="shared" si="688"/>
        <v/>
      </c>
      <c r="BB151" s="69" t="str">
        <f>IFERROR(IF(Q151="Language",VLOOKUP(R151,[1]Cultures!$B$4:$N$218,MATCH(Culture,[1]Cultures!$B$3:$N$3,0),FALSE),VLOOKUP(Q151,[1]Cultures!$B$4:$O$212,MATCH(Culture,[1]Cultures!$B$3:$O$3,0),FALSE)),"- -")</f>
        <v>- -</v>
      </c>
      <c r="BC151" t="s">
        <v>1812</v>
      </c>
      <c r="BD151">
        <f t="shared" ca="1" si="950"/>
        <v>0.94714850275707818</v>
      </c>
      <c r="BE151">
        <f t="shared" ca="1" si="897"/>
        <v>1.4471485027570781</v>
      </c>
      <c r="BH151">
        <f ca="1">_xlfn.RANK.EQ(BE151,$BE$149:$BE$152)</f>
        <v>2</v>
      </c>
      <c r="BI151" s="7">
        <f t="shared" ca="1" si="689"/>
        <v>0</v>
      </c>
      <c r="BK151" s="7"/>
      <c r="BL151" s="70">
        <f t="shared" ca="1" si="646"/>
        <v>0</v>
      </c>
      <c r="BN151" s="69">
        <f>IFERROR(VLOOKUP(V151,Charts!$BT$2:$BV$14,3,FALSE),"- -")</f>
        <v>0.46153846153846156</v>
      </c>
      <c r="BO151" s="85">
        <f t="shared" ca="1" si="652"/>
        <v>2.087294620664069</v>
      </c>
      <c r="BP151" s="70">
        <f t="shared" ca="1" si="898"/>
        <v>93</v>
      </c>
      <c r="BR151" s="7">
        <v>146</v>
      </c>
      <c r="BS151" s="9" t="str">
        <f ca="1">VLOOKUP(BR151,$O$3:$R$568,4,FALSE)</f>
        <v>Self Healing</v>
      </c>
      <c r="BT151" s="7" t="str">
        <f ca="1">VLOOKUP(BS151,$R$3:$V$568,5,FALSE)</f>
        <v>6 / 8</v>
      </c>
      <c r="BU151" s="7">
        <f ca="1">VLOOKUP(BT151,Charts!$BT$2:$BV$14,3,FALSE)</f>
        <v>0.38461538461538464</v>
      </c>
      <c r="BV151" s="7" t="str">
        <f t="shared" ca="1" si="691"/>
        <v>6</v>
      </c>
      <c r="BW151" s="7" t="str">
        <f t="shared" ca="1" si="692"/>
        <v>8</v>
      </c>
      <c r="BY151" s="7">
        <f t="shared" ca="1" si="693"/>
        <v>0.15902266667576936</v>
      </c>
      <c r="BZ151" s="7">
        <f t="shared" ca="1" si="694"/>
        <v>0.22559271793961527</v>
      </c>
      <c r="CA151" s="7">
        <f t="shared" ca="1" si="695"/>
        <v>1</v>
      </c>
      <c r="CB151" s="7" t="str">
        <f t="shared" ca="1" si="696"/>
        <v>6</v>
      </c>
      <c r="CC151" s="7">
        <f ca="1">IFERROR(IF(CC150+CB151&gt;CD$4,CC150,CC150+CB151),"")</f>
        <v>38</v>
      </c>
      <c r="CD151" s="7">
        <f t="shared" ca="1" si="899"/>
        <v>0</v>
      </c>
      <c r="CE151" s="7">
        <f t="shared" ca="1" si="697"/>
        <v>0.81849147116752474</v>
      </c>
      <c r="CF151" s="7">
        <f t="shared" ca="1" si="698"/>
        <v>-0.43387608655214011</v>
      </c>
      <c r="CG151" s="7">
        <f t="shared" ca="1" si="699"/>
        <v>0</v>
      </c>
      <c r="CH151" s="7">
        <f t="shared" ca="1" si="700"/>
        <v>0</v>
      </c>
      <c r="CI151" s="7">
        <f ca="1">IFERROR(IF(CI150+CH151&gt;CJ$4,CI150,CI150+CH151),"")</f>
        <v>60</v>
      </c>
      <c r="CJ151" s="7">
        <f t="shared" ca="1" si="900"/>
        <v>0</v>
      </c>
      <c r="CK151" s="7">
        <f t="shared" ca="1" si="701"/>
        <v>0.57771785974758594</v>
      </c>
      <c r="CL151" s="7">
        <f t="shared" ca="1" si="702"/>
        <v>-0.1931024751322013</v>
      </c>
      <c r="CM151" s="7">
        <f t="shared" ca="1" si="703"/>
        <v>0</v>
      </c>
      <c r="CN151" s="7">
        <f t="shared" ca="1" si="704"/>
        <v>0</v>
      </c>
      <c r="CO151" s="7">
        <f ca="1">IFERROR(IF(CO150+CN151&gt;CP$4,CO150,CO150+CN151),"")</f>
        <v>60</v>
      </c>
      <c r="CP151" s="7">
        <f t="shared" ca="1" si="901"/>
        <v>0</v>
      </c>
      <c r="CQ151" s="7">
        <f t="shared" ca="1" si="705"/>
        <v>0.32532101065133601</v>
      </c>
      <c r="CR151" s="7">
        <f t="shared" ca="1" si="706"/>
        <v>5.929437396404863E-2</v>
      </c>
      <c r="CS151" s="7">
        <f t="shared" ca="1" si="707"/>
        <v>1</v>
      </c>
      <c r="CT151" s="7" t="str">
        <f t="shared" ca="1" si="708"/>
        <v>6</v>
      </c>
      <c r="CU151" s="7">
        <f ca="1">IFERROR(IF(CU150+CT151&gt;CV$4,CU150,CU150+CT151),"")</f>
        <v>60</v>
      </c>
      <c r="CV151" s="7">
        <f t="shared" ca="1" si="902"/>
        <v>0</v>
      </c>
      <c r="CW151" s="7">
        <f t="shared" ca="1" si="709"/>
        <v>0.15109724965151938</v>
      </c>
      <c r="CX151" s="7">
        <f t="shared" ca="1" si="710"/>
        <v>0.23351813496386525</v>
      </c>
      <c r="CY151" s="7">
        <f t="shared" ca="1" si="711"/>
        <v>1</v>
      </c>
      <c r="CZ151" s="7" t="str">
        <f t="shared" ca="1" si="712"/>
        <v>6</v>
      </c>
      <c r="DA151" s="7">
        <f ca="1">IFERROR(IF(DA150+CZ151&gt;DB$4,DA150,DA150+CZ151),"")</f>
        <v>60</v>
      </c>
      <c r="DB151" s="7">
        <f t="shared" ca="1" si="903"/>
        <v>0</v>
      </c>
      <c r="DC151" s="7">
        <f t="shared" ca="1" si="713"/>
        <v>0.60903882410942434</v>
      </c>
      <c r="DD151" s="7">
        <f t="shared" ca="1" si="714"/>
        <v>-0.2244234394940397</v>
      </c>
      <c r="DE151" s="7">
        <f t="shared" ca="1" si="715"/>
        <v>0</v>
      </c>
      <c r="DF151" s="7">
        <f t="shared" ca="1" si="716"/>
        <v>0</v>
      </c>
      <c r="DG151" s="7">
        <f ca="1">IFERROR(IF(DG150+DF151&gt;DH$4,DG150,DG150+DF151),"")</f>
        <v>60</v>
      </c>
      <c r="DH151" s="7">
        <f t="shared" ca="1" si="904"/>
        <v>0</v>
      </c>
      <c r="DI151" s="7">
        <f t="shared" ca="1" si="717"/>
        <v>0.40321405922213049</v>
      </c>
      <c r="DJ151" s="7">
        <f t="shared" ca="1" si="718"/>
        <v>-1.8598674606745857E-2</v>
      </c>
      <c r="DK151" s="7">
        <f t="shared" ca="1" si="719"/>
        <v>0</v>
      </c>
      <c r="DL151" s="7">
        <f t="shared" ca="1" si="720"/>
        <v>0</v>
      </c>
      <c r="DM151" s="7">
        <f ca="1">IFERROR(IF(DM150+DL151&gt;DN$4,DM150,DM150+DL151),"")</f>
        <v>60</v>
      </c>
      <c r="DN151" s="7">
        <f t="shared" ca="1" si="905"/>
        <v>0</v>
      </c>
      <c r="DO151" s="7">
        <f t="shared" ca="1" si="721"/>
        <v>0.40351668753367365</v>
      </c>
      <c r="DP151" s="7">
        <f t="shared" ca="1" si="722"/>
        <v>-1.8901302918289009E-2</v>
      </c>
      <c r="DQ151" s="7">
        <f t="shared" ca="1" si="723"/>
        <v>0</v>
      </c>
      <c r="DR151" s="7">
        <f t="shared" ca="1" si="724"/>
        <v>0</v>
      </c>
      <c r="DS151" s="7">
        <f ca="1">IFERROR(IF(DS150+DR151&gt;DT$4,DS150,DS150+DR151),"")</f>
        <v>60</v>
      </c>
      <c r="DT151" s="7">
        <f t="shared" ca="1" si="906"/>
        <v>0</v>
      </c>
      <c r="DU151" s="7">
        <f t="shared" ca="1" si="725"/>
        <v>0.70199968960729175</v>
      </c>
      <c r="DV151" s="7">
        <f t="shared" ca="1" si="726"/>
        <v>-0.31738430499190712</v>
      </c>
      <c r="DW151" s="7">
        <f t="shared" ca="1" si="727"/>
        <v>0</v>
      </c>
      <c r="DX151" s="7">
        <f t="shared" ca="1" si="728"/>
        <v>0</v>
      </c>
      <c r="DY151" s="7">
        <f ca="1">IFERROR(IF(DY150+DX151&gt;DZ$4,DY150,DY150+DX151),"")</f>
        <v>60</v>
      </c>
      <c r="DZ151" s="7">
        <f t="shared" ca="1" si="907"/>
        <v>0</v>
      </c>
      <c r="EA151" s="7">
        <f t="shared" ca="1" si="729"/>
        <v>0.48064932812186911</v>
      </c>
      <c r="EB151" s="7">
        <f t="shared" ca="1" si="730"/>
        <v>-9.6033943506484476E-2</v>
      </c>
      <c r="EC151" s="7">
        <f t="shared" ca="1" si="731"/>
        <v>0</v>
      </c>
      <c r="ED151" s="7">
        <f t="shared" ca="1" si="732"/>
        <v>0</v>
      </c>
      <c r="EE151" s="7">
        <f ca="1">IFERROR(IF(EE150+ED151&gt;EF$4,EE150,EE150+ED151),"")</f>
        <v>60</v>
      </c>
      <c r="EF151" s="7">
        <f t="shared" ca="1" si="908"/>
        <v>0</v>
      </c>
      <c r="EG151" s="7">
        <f t="shared" ca="1" si="733"/>
        <v>0.2216481087253529</v>
      </c>
      <c r="EH151" s="7">
        <f t="shared" ca="1" si="734"/>
        <v>0.16296727589003174</v>
      </c>
      <c r="EI151" s="7">
        <f t="shared" ca="1" si="735"/>
        <v>1</v>
      </c>
      <c r="EJ151" s="7" t="str">
        <f t="shared" ca="1" si="736"/>
        <v>6</v>
      </c>
      <c r="EK151" s="7">
        <f ca="1">IFERROR(IF(EK150+EJ151&gt;EL$4,EK150,EK150+EJ151),"")</f>
        <v>60</v>
      </c>
      <c r="EL151" s="7">
        <f t="shared" ca="1" si="909"/>
        <v>0</v>
      </c>
      <c r="EM151" s="7">
        <f t="shared" ca="1" si="737"/>
        <v>0.15602342605757424</v>
      </c>
      <c r="EN151" s="7">
        <f t="shared" ca="1" si="738"/>
        <v>0.22859195855781039</v>
      </c>
      <c r="EO151" s="7">
        <f t="shared" ca="1" si="739"/>
        <v>1</v>
      </c>
      <c r="EP151" s="7" t="str">
        <f t="shared" ca="1" si="740"/>
        <v>6</v>
      </c>
      <c r="EQ151" s="7">
        <f ca="1">IFERROR(IF(EQ150+EP151&gt;ER$4,EQ150,EQ150+EP151),"")</f>
        <v>60</v>
      </c>
      <c r="ER151" s="7">
        <f t="shared" ca="1" si="910"/>
        <v>0</v>
      </c>
      <c r="ES151" s="7">
        <f t="shared" ca="1" si="741"/>
        <v>0.37717791338067619</v>
      </c>
      <c r="ET151" s="7">
        <f t="shared" ca="1" si="742"/>
        <v>7.4374712347084482E-3</v>
      </c>
      <c r="EU151" s="7">
        <f t="shared" ca="1" si="743"/>
        <v>1</v>
      </c>
      <c r="EV151" s="7" t="str">
        <f t="shared" ca="1" si="744"/>
        <v>6</v>
      </c>
      <c r="EW151" s="7">
        <f ca="1">IFERROR(IF(EW150+EV151&gt;EX$4,EW150,EW150+EV151),"")</f>
        <v>60</v>
      </c>
      <c r="EX151" s="7">
        <f t="shared" ca="1" si="911"/>
        <v>0</v>
      </c>
      <c r="EY151" s="7">
        <f t="shared" ca="1" si="745"/>
        <v>0.65834687896085531</v>
      </c>
      <c r="EZ151" s="7">
        <f t="shared" ca="1" si="746"/>
        <v>-0.27373149434547067</v>
      </c>
      <c r="FA151" s="7">
        <f t="shared" ca="1" si="747"/>
        <v>0</v>
      </c>
      <c r="FB151" s="7">
        <f t="shared" ca="1" si="748"/>
        <v>0</v>
      </c>
      <c r="FC151" s="7">
        <f ca="1">IFERROR(IF(FC150+FB151&gt;FD$4,FC150,FC150+FB151),"")</f>
        <v>60</v>
      </c>
      <c r="FD151" s="7">
        <f t="shared" ca="1" si="912"/>
        <v>0</v>
      </c>
      <c r="FE151" s="7">
        <f t="shared" ca="1" si="749"/>
        <v>0.15073172301934801</v>
      </c>
      <c r="FF151" s="7">
        <f t="shared" ca="1" si="750"/>
        <v>0.23388366159603663</v>
      </c>
      <c r="FG151" s="7">
        <f t="shared" ca="1" si="751"/>
        <v>1</v>
      </c>
      <c r="FH151" s="7" t="str">
        <f t="shared" ca="1" si="752"/>
        <v>6</v>
      </c>
      <c r="FI151" s="7">
        <f ca="1">IFERROR(IF(FI150+FH151&gt;FJ$4,FI150,FI150+FH151),"")</f>
        <v>60</v>
      </c>
      <c r="FJ151" s="7">
        <f t="shared" ca="1" si="913"/>
        <v>0</v>
      </c>
      <c r="FK151" s="7">
        <f t="shared" ca="1" si="753"/>
        <v>0.13934653712018852</v>
      </c>
      <c r="FL151" s="7">
        <f t="shared" ca="1" si="754"/>
        <v>0.24526884749519612</v>
      </c>
      <c r="FM151" s="7">
        <f t="shared" ca="1" si="755"/>
        <v>1</v>
      </c>
      <c r="FN151" s="7" t="str">
        <f t="shared" ca="1" si="756"/>
        <v>6</v>
      </c>
      <c r="FO151" s="7">
        <f ca="1">IFERROR(IF(FO150+FN151&gt;FP$4,FO150,FO150+FN151),"")</f>
        <v>60</v>
      </c>
      <c r="FP151" s="7">
        <f t="shared" ca="1" si="914"/>
        <v>0</v>
      </c>
      <c r="FQ151" s="7">
        <f t="shared" ca="1" si="757"/>
        <v>0.84585225538101805</v>
      </c>
      <c r="FR151" s="7">
        <f t="shared" ca="1" si="758"/>
        <v>-0.46123687076563341</v>
      </c>
      <c r="FS151" s="7">
        <f t="shared" ca="1" si="759"/>
        <v>0</v>
      </c>
      <c r="FT151" s="7">
        <f t="shared" ca="1" si="760"/>
        <v>0</v>
      </c>
      <c r="FU151" s="7">
        <f ca="1">IFERROR(IF(FU150+FT151&gt;FV$4,FU150,FU150+FT151),"")</f>
        <v>60</v>
      </c>
      <c r="FV151" s="7">
        <f t="shared" ca="1" si="915"/>
        <v>0</v>
      </c>
      <c r="FW151" s="7">
        <f t="shared" ca="1" si="761"/>
        <v>0.68042800621552035</v>
      </c>
      <c r="FX151" s="7">
        <f t="shared" ca="1" si="762"/>
        <v>-0.29581262160013572</v>
      </c>
      <c r="FY151" s="7">
        <f t="shared" ca="1" si="763"/>
        <v>0</v>
      </c>
      <c r="FZ151" s="7">
        <f t="shared" ca="1" si="764"/>
        <v>0</v>
      </c>
      <c r="GA151" s="7">
        <f ca="1">IFERROR(IF(GA150+FZ151&gt;GB$4,GA150,GA150+FZ151),"")</f>
        <v>60</v>
      </c>
      <c r="GB151" s="7">
        <f t="shared" ca="1" si="916"/>
        <v>0</v>
      </c>
      <c r="GC151" s="7">
        <f t="shared" ca="1" si="765"/>
        <v>0.77012220730567416</v>
      </c>
      <c r="GD151" s="7">
        <f t="shared" ca="1" si="766"/>
        <v>-0.38550682269028952</v>
      </c>
      <c r="GE151" s="7">
        <f t="shared" ca="1" si="767"/>
        <v>0</v>
      </c>
      <c r="GF151" s="7">
        <f t="shared" ca="1" si="768"/>
        <v>0</v>
      </c>
      <c r="GG151" s="7">
        <f ca="1">IFERROR(IF(GG150+GF151&gt;GH$4,GG150,GG150+GF151),"")</f>
        <v>60</v>
      </c>
      <c r="GH151" s="7">
        <f t="shared" ca="1" si="917"/>
        <v>0</v>
      </c>
      <c r="GI151" s="7">
        <f t="shared" ca="1" si="769"/>
        <v>0.70639848384489556</v>
      </c>
      <c r="GJ151" s="7">
        <f t="shared" ca="1" si="770"/>
        <v>-0.32178309922951093</v>
      </c>
      <c r="GK151" s="7">
        <f t="shared" ca="1" si="771"/>
        <v>0</v>
      </c>
      <c r="GL151" s="7">
        <f t="shared" ca="1" si="772"/>
        <v>0</v>
      </c>
      <c r="GM151" s="7">
        <f ca="1">IFERROR(IF(GM150+GL151&gt;GN$4,GM150,GM150+GL151),"")</f>
        <v>60</v>
      </c>
      <c r="GN151" s="7">
        <f t="shared" ca="1" si="918"/>
        <v>0</v>
      </c>
      <c r="GO151" s="7">
        <f t="shared" ca="1" si="773"/>
        <v>0.98697060906432421</v>
      </c>
      <c r="GP151" s="7">
        <f t="shared" ca="1" si="774"/>
        <v>-0.60235522444893963</v>
      </c>
      <c r="GQ151" s="7">
        <f t="shared" ca="1" si="775"/>
        <v>0</v>
      </c>
      <c r="GR151" s="7">
        <f t="shared" ca="1" si="776"/>
        <v>0</v>
      </c>
      <c r="GS151" s="7">
        <f ca="1">IFERROR(IF(GS150+GR151&gt;GT$4,GS150,GS150+GR151),"")</f>
        <v>60</v>
      </c>
      <c r="GT151" s="7">
        <f t="shared" ca="1" si="919"/>
        <v>0</v>
      </c>
      <c r="GU151" s="7">
        <f t="shared" ca="1" si="777"/>
        <v>0.43449180935474441</v>
      </c>
      <c r="GV151" s="7">
        <f t="shared" ca="1" si="778"/>
        <v>-4.987642473935977E-2</v>
      </c>
      <c r="GW151" s="7">
        <f t="shared" ca="1" si="779"/>
        <v>0</v>
      </c>
      <c r="GX151" s="7">
        <f t="shared" ca="1" si="780"/>
        <v>0</v>
      </c>
      <c r="GY151" s="7">
        <f ca="1">IFERROR(IF(GY150+GX151&gt;GZ$4,GY150,GY150+GX151),"")</f>
        <v>60</v>
      </c>
      <c r="GZ151" s="7">
        <f t="shared" ca="1" si="920"/>
        <v>0</v>
      </c>
      <c r="HA151" s="7">
        <f t="shared" ca="1" si="781"/>
        <v>0.63696671987681774</v>
      </c>
      <c r="HB151" s="7">
        <f t="shared" ca="1" si="782"/>
        <v>-0.25235133526143311</v>
      </c>
      <c r="HC151" s="7">
        <f t="shared" ca="1" si="783"/>
        <v>0</v>
      </c>
      <c r="HD151" s="7">
        <f t="shared" ca="1" si="784"/>
        <v>0</v>
      </c>
      <c r="HE151" s="7">
        <f ca="1">IFERROR(IF(HE150+HD151&gt;HF$4,HE150,HE150+HD151),"")</f>
        <v>60</v>
      </c>
      <c r="HF151" s="7">
        <f t="shared" ca="1" si="921"/>
        <v>0</v>
      </c>
      <c r="HG151" s="7">
        <f t="shared" ca="1" si="785"/>
        <v>0.85975088950350032</v>
      </c>
      <c r="HH151" s="7">
        <f t="shared" ca="1" si="786"/>
        <v>-0.47513550488811568</v>
      </c>
      <c r="HI151" s="7">
        <f t="shared" ca="1" si="787"/>
        <v>0</v>
      </c>
      <c r="HJ151" s="7">
        <f t="shared" ca="1" si="788"/>
        <v>0</v>
      </c>
      <c r="HK151" s="7">
        <f ca="1">IFERROR(IF(HK150+HJ151&gt;HL$4,HK150,HK150+HJ151),"")</f>
        <v>60</v>
      </c>
      <c r="HL151" s="7">
        <f t="shared" ca="1" si="922"/>
        <v>0</v>
      </c>
      <c r="HM151" s="7">
        <f t="shared" ca="1" si="789"/>
        <v>4.267554914715932E-2</v>
      </c>
      <c r="HN151" s="7">
        <f t="shared" ca="1" si="790"/>
        <v>0.34193983546822532</v>
      </c>
      <c r="HO151" s="7">
        <f t="shared" ca="1" si="791"/>
        <v>1</v>
      </c>
      <c r="HP151" s="7" t="str">
        <f t="shared" ca="1" si="792"/>
        <v>6</v>
      </c>
      <c r="HQ151" s="7">
        <f ca="1">IFERROR(IF(HQ150+HP151&gt;HR$4,HQ150,HQ150+HP151),"")</f>
        <v>60</v>
      </c>
      <c r="HR151" s="7">
        <f t="shared" ca="1" si="923"/>
        <v>0</v>
      </c>
      <c r="HS151" s="7">
        <f t="shared" ca="1" si="793"/>
        <v>0.12927977882512753</v>
      </c>
      <c r="HT151" s="7">
        <f t="shared" ca="1" si="794"/>
        <v>0.2553356057902571</v>
      </c>
      <c r="HU151" s="7">
        <f t="shared" ca="1" si="795"/>
        <v>1</v>
      </c>
      <c r="HV151" s="7" t="str">
        <f t="shared" ca="1" si="796"/>
        <v>6</v>
      </c>
      <c r="HW151" s="7">
        <f ca="1">IFERROR(IF(HW150+HV151&gt;HX$4,HW150,HW150+HV151),"")</f>
        <v>60</v>
      </c>
      <c r="HX151" s="7">
        <f t="shared" ca="1" si="924"/>
        <v>0</v>
      </c>
      <c r="HY151" s="7">
        <f t="shared" ca="1" si="797"/>
        <v>0.54933010865268728</v>
      </c>
      <c r="HZ151" s="7">
        <f t="shared" ca="1" si="798"/>
        <v>-0.16471472403730264</v>
      </c>
      <c r="IA151" s="7">
        <f t="shared" ca="1" si="799"/>
        <v>0</v>
      </c>
      <c r="IB151" s="7">
        <f t="shared" ca="1" si="800"/>
        <v>0</v>
      </c>
      <c r="IC151" s="7">
        <f ca="1">IFERROR(IF(IC150+IB151&gt;ID$4,IC150,IC150+IB151),"")</f>
        <v>60</v>
      </c>
      <c r="ID151" s="7">
        <f t="shared" ca="1" si="925"/>
        <v>0</v>
      </c>
      <c r="IE151" s="7">
        <f t="shared" ca="1" si="801"/>
        <v>0.51728373244649173</v>
      </c>
      <c r="IF151" s="7">
        <f t="shared" ca="1" si="802"/>
        <v>-0.13266834783110709</v>
      </c>
      <c r="IG151" s="7">
        <f t="shared" ca="1" si="803"/>
        <v>0</v>
      </c>
      <c r="IH151" s="7">
        <f t="shared" ca="1" si="804"/>
        <v>0</v>
      </c>
      <c r="II151" s="7">
        <f ca="1">IFERROR(IF(II150+IH151&gt;IJ$4,II150,II150+IH151),"")</f>
        <v>60</v>
      </c>
      <c r="IJ151" s="7">
        <f t="shared" ca="1" si="926"/>
        <v>0</v>
      </c>
      <c r="IK151" s="7">
        <f t="shared" ca="1" si="805"/>
        <v>0.39483162588036502</v>
      </c>
      <c r="IL151" s="7">
        <f t="shared" ca="1" si="806"/>
        <v>-1.0216241264980386E-2</v>
      </c>
      <c r="IM151" s="7">
        <f t="shared" ca="1" si="807"/>
        <v>0</v>
      </c>
      <c r="IN151" s="7">
        <f t="shared" ca="1" si="808"/>
        <v>0</v>
      </c>
      <c r="IO151" s="7">
        <f ca="1">IFERROR(IF(IO150+IN151&gt;IP$4,IO150,IO150+IN151),"")</f>
        <v>60</v>
      </c>
      <c r="IP151" s="7">
        <f t="shared" ca="1" si="927"/>
        <v>0</v>
      </c>
      <c r="IQ151" s="7">
        <f t="shared" ca="1" si="809"/>
        <v>0.48987854462032754</v>
      </c>
      <c r="IR151" s="7">
        <f t="shared" ca="1" si="810"/>
        <v>-0.1052631600049429</v>
      </c>
      <c r="IS151" s="7">
        <f t="shared" ca="1" si="811"/>
        <v>0</v>
      </c>
      <c r="IT151" s="7">
        <f t="shared" ca="1" si="812"/>
        <v>0</v>
      </c>
      <c r="IU151" s="7">
        <f ca="1">IFERROR(IF(IU150+IT151&gt;IV$4,IU150,IU150+IT151),"")</f>
        <v>60</v>
      </c>
      <c r="IV151" s="7">
        <f t="shared" ca="1" si="928"/>
        <v>0</v>
      </c>
      <c r="IW151" s="7">
        <f t="shared" ca="1" si="813"/>
        <v>0.95607868779291605</v>
      </c>
      <c r="IX151" s="7">
        <f t="shared" ca="1" si="814"/>
        <v>-0.57146330317753136</v>
      </c>
      <c r="IY151" s="7">
        <f t="shared" ca="1" si="815"/>
        <v>0</v>
      </c>
      <c r="IZ151" s="7">
        <f t="shared" ca="1" si="816"/>
        <v>0</v>
      </c>
      <c r="JA151" s="7">
        <f ca="1">IFERROR(IF(JA150+IZ151&gt;JB$4,JA150,JA150+IZ151),"")</f>
        <v>60</v>
      </c>
      <c r="JB151" s="7">
        <f t="shared" ca="1" si="929"/>
        <v>0</v>
      </c>
      <c r="JC151" s="7">
        <f t="shared" ca="1" si="817"/>
        <v>0.76726758156771124</v>
      </c>
      <c r="JD151" s="7">
        <f t="shared" ca="1" si="818"/>
        <v>-0.38265219695232661</v>
      </c>
      <c r="JE151" s="7">
        <f t="shared" ca="1" si="819"/>
        <v>0</v>
      </c>
      <c r="JF151" s="7">
        <f t="shared" ca="1" si="820"/>
        <v>0</v>
      </c>
      <c r="JG151" s="7">
        <f ca="1">IFERROR(IF(JG150+JF151&gt;JH$4,JG150,JG150+JF151),"")</f>
        <v>60</v>
      </c>
      <c r="JH151" s="7">
        <f t="shared" ca="1" si="930"/>
        <v>0</v>
      </c>
      <c r="JI151" s="7">
        <f t="shared" ca="1" si="821"/>
        <v>0.77238951152919777</v>
      </c>
      <c r="JJ151" s="7">
        <f t="shared" ca="1" si="822"/>
        <v>-0.38777412691381313</v>
      </c>
      <c r="JK151" s="7">
        <f t="shared" ca="1" si="823"/>
        <v>0</v>
      </c>
      <c r="JL151" s="7">
        <f t="shared" ca="1" si="824"/>
        <v>0</v>
      </c>
      <c r="JM151" s="7">
        <f ca="1">IFERROR(IF(JM150+JL151&gt;JN$4,JM150,JM150+JL151),"")</f>
        <v>60</v>
      </c>
      <c r="JN151" s="7">
        <f t="shared" ca="1" si="931"/>
        <v>0</v>
      </c>
      <c r="JO151" s="7">
        <f t="shared" ca="1" si="825"/>
        <v>0.60626940895864456</v>
      </c>
      <c r="JP151" s="7">
        <f t="shared" ca="1" si="826"/>
        <v>-0.22165402434325993</v>
      </c>
      <c r="JQ151" s="7">
        <f t="shared" ca="1" si="827"/>
        <v>0</v>
      </c>
      <c r="JR151" s="7">
        <f t="shared" ca="1" si="828"/>
        <v>0</v>
      </c>
      <c r="JS151" s="7">
        <f ca="1">IFERROR(IF(JS150+JR151&gt;JT$4,JS150,JS150+JR151),"")</f>
        <v>60</v>
      </c>
      <c r="JT151" s="7">
        <f t="shared" ca="1" si="932"/>
        <v>0</v>
      </c>
      <c r="JU151" s="7">
        <f t="shared" ca="1" si="829"/>
        <v>0.6546985229177672</v>
      </c>
      <c r="JV151" s="7">
        <f t="shared" ca="1" si="830"/>
        <v>-0.27008313830238256</v>
      </c>
      <c r="JW151" s="7">
        <f t="shared" ca="1" si="831"/>
        <v>0</v>
      </c>
      <c r="JX151" s="7">
        <f t="shared" ca="1" si="832"/>
        <v>0</v>
      </c>
      <c r="JY151" s="7">
        <f ca="1">IFERROR(IF(JY150+JX151&gt;JZ$4,JY150,JY150+JX151),"")</f>
        <v>60</v>
      </c>
      <c r="JZ151" s="7">
        <f t="shared" ca="1" si="933"/>
        <v>0</v>
      </c>
      <c r="KA151" s="7">
        <f t="shared" ca="1" si="833"/>
        <v>0.39141844276159743</v>
      </c>
      <c r="KB151" s="7">
        <f t="shared" ca="1" si="834"/>
        <v>-6.8030581462127926E-3</v>
      </c>
      <c r="KC151" s="7">
        <f t="shared" ca="1" si="835"/>
        <v>0</v>
      </c>
      <c r="KD151" s="7">
        <f t="shared" ca="1" si="836"/>
        <v>0</v>
      </c>
      <c r="KE151" s="7">
        <f ca="1">IFERROR(IF(KE150+KD151&gt;KF$4,KE150,KE150+KD151),"")</f>
        <v>60</v>
      </c>
      <c r="KF151" s="7">
        <f t="shared" ca="1" si="934"/>
        <v>0</v>
      </c>
      <c r="KG151" s="7">
        <f t="shared" ca="1" si="837"/>
        <v>0.21627753224150159</v>
      </c>
      <c r="KH151" s="7">
        <f t="shared" ca="1" si="838"/>
        <v>0.16833785237388305</v>
      </c>
      <c r="KI151" s="7">
        <f t="shared" ca="1" si="839"/>
        <v>1</v>
      </c>
      <c r="KJ151" s="7" t="str">
        <f t="shared" ca="1" si="840"/>
        <v>6</v>
      </c>
      <c r="KK151" s="7">
        <f ca="1">IFERROR(IF(KK150+KJ151&gt;KL$4,KK150,KK150+KJ151),"")</f>
        <v>60</v>
      </c>
      <c r="KL151" s="7">
        <f t="shared" ca="1" si="935"/>
        <v>0</v>
      </c>
      <c r="KM151" s="7">
        <f t="shared" ca="1" si="841"/>
        <v>3.9250721787664977E-2</v>
      </c>
      <c r="KN151" s="7">
        <f t="shared" ca="1" si="842"/>
        <v>0.34536466282771966</v>
      </c>
      <c r="KO151" s="7">
        <f t="shared" ca="1" si="843"/>
        <v>1</v>
      </c>
      <c r="KP151" s="7" t="str">
        <f t="shared" ca="1" si="844"/>
        <v>6</v>
      </c>
      <c r="KQ151" s="7">
        <f ca="1">IFERROR(IF(KQ150+KP151&gt;KR$4,KQ150,KQ150+KP151),"")</f>
        <v>60</v>
      </c>
      <c r="KR151" s="7">
        <f t="shared" ca="1" si="936"/>
        <v>0</v>
      </c>
      <c r="KS151" s="7">
        <f t="shared" ca="1" si="845"/>
        <v>0.75524608740373178</v>
      </c>
      <c r="KT151" s="7">
        <f t="shared" ca="1" si="846"/>
        <v>-0.37063070278834714</v>
      </c>
      <c r="KU151" s="7">
        <f t="shared" ca="1" si="847"/>
        <v>0</v>
      </c>
      <c r="KV151" s="7">
        <f t="shared" ca="1" si="848"/>
        <v>0</v>
      </c>
      <c r="KW151" s="7">
        <f ca="1">IFERROR(IF(KW150+KV151&gt;KX$4,KW150,KW150+KV151),"")</f>
        <v>60</v>
      </c>
      <c r="KX151" s="7">
        <f t="shared" ca="1" si="937"/>
        <v>0</v>
      </c>
      <c r="KY151" s="7">
        <f t="shared" ca="1" si="849"/>
        <v>0.5304090921935255</v>
      </c>
      <c r="KZ151" s="7">
        <f t="shared" ca="1" si="850"/>
        <v>-0.14579370757814086</v>
      </c>
      <c r="LA151" s="7">
        <f t="shared" ca="1" si="851"/>
        <v>0</v>
      </c>
      <c r="LB151" s="7">
        <f t="shared" ca="1" si="852"/>
        <v>0</v>
      </c>
      <c r="LC151" s="7">
        <f ca="1">IFERROR(IF(LC150+LB151&gt;LD$4,LC150,LC150+LB151),"")</f>
        <v>60</v>
      </c>
      <c r="LD151" s="7">
        <f t="shared" ca="1" si="938"/>
        <v>0</v>
      </c>
      <c r="LE151" s="7">
        <f t="shared" ca="1" si="853"/>
        <v>0.63657136862993902</v>
      </c>
      <c r="LF151" s="7">
        <f t="shared" ca="1" si="854"/>
        <v>-0.25195598401455438</v>
      </c>
      <c r="LG151" s="7">
        <f t="shared" ca="1" si="855"/>
        <v>0</v>
      </c>
      <c r="LH151" s="7">
        <f t="shared" ca="1" si="856"/>
        <v>0</v>
      </c>
      <c r="LI151" s="7">
        <f ca="1">IFERROR(IF(LI150+LH151&gt;LJ$4,LI150,LI150+LH151),"")</f>
        <v>60</v>
      </c>
      <c r="LJ151" s="7">
        <f t="shared" ca="1" si="939"/>
        <v>0</v>
      </c>
      <c r="LK151" s="7">
        <f t="shared" ca="1" si="857"/>
        <v>0.26841915461620458</v>
      </c>
      <c r="LL151" s="7">
        <f t="shared" ca="1" si="858"/>
        <v>0.11619622999918006</v>
      </c>
      <c r="LM151" s="7">
        <f t="shared" ca="1" si="859"/>
        <v>1</v>
      </c>
      <c r="LN151" s="7" t="str">
        <f t="shared" ca="1" si="860"/>
        <v>6</v>
      </c>
      <c r="LO151" s="7">
        <f ca="1">IFERROR(IF(LO150+LN151&gt;LP$4,LO150,LO150+LN151),"")</f>
        <v>60</v>
      </c>
      <c r="LP151" s="7">
        <f t="shared" ca="1" si="940"/>
        <v>0</v>
      </c>
      <c r="LQ151" s="7">
        <f t="shared" ca="1" si="861"/>
        <v>0.9147270857241746</v>
      </c>
      <c r="LR151" s="7">
        <f t="shared" ca="1" si="862"/>
        <v>-0.53011170110878991</v>
      </c>
      <c r="LS151" s="7">
        <f t="shared" ca="1" si="863"/>
        <v>0</v>
      </c>
      <c r="LT151" s="7">
        <f t="shared" ca="1" si="864"/>
        <v>0</v>
      </c>
      <c r="LU151" s="7">
        <f ca="1">IFERROR(IF(LU150+LT151&gt;LV$4,LU150,LU150+LT151),"")</f>
        <v>60</v>
      </c>
      <c r="LV151" s="7">
        <f t="shared" ca="1" si="941"/>
        <v>0</v>
      </c>
      <c r="LW151" s="7">
        <f t="shared" ca="1" si="865"/>
        <v>0.14920090516403173</v>
      </c>
      <c r="LX151" s="7">
        <f t="shared" ca="1" si="866"/>
        <v>0.23541447945135291</v>
      </c>
      <c r="LY151" s="7">
        <f t="shared" ca="1" si="867"/>
        <v>1</v>
      </c>
      <c r="LZ151" s="7" t="str">
        <f t="shared" ca="1" si="868"/>
        <v>6</v>
      </c>
      <c r="MA151" s="7">
        <f ca="1">IFERROR(IF(MA150+LZ151&gt;MB$4,MA150,MA150+LZ151),"")</f>
        <v>60</v>
      </c>
      <c r="MB151" s="7">
        <f t="shared" ca="1" si="942"/>
        <v>0</v>
      </c>
      <c r="MC151" s="7">
        <f t="shared" ca="1" si="869"/>
        <v>0.59310091660760267</v>
      </c>
      <c r="MD151" s="7">
        <f t="shared" ca="1" si="870"/>
        <v>-0.20848553199221803</v>
      </c>
      <c r="ME151" s="7">
        <f t="shared" ca="1" si="871"/>
        <v>0</v>
      </c>
      <c r="MF151" s="7">
        <f t="shared" ca="1" si="872"/>
        <v>0</v>
      </c>
      <c r="MG151" s="7">
        <f ca="1">IFERROR(IF(MG150+MF151&gt;MH$4,MG150,MG150+MF151),"")</f>
        <v>60</v>
      </c>
      <c r="MH151" s="7">
        <f t="shared" ca="1" si="943"/>
        <v>0</v>
      </c>
      <c r="MI151" s="7">
        <f t="shared" ca="1" si="873"/>
        <v>0.14456609805101561</v>
      </c>
      <c r="MJ151" s="7">
        <f t="shared" ca="1" si="874"/>
        <v>0.24004928656436902</v>
      </c>
      <c r="MK151" s="7">
        <f t="shared" ca="1" si="875"/>
        <v>1</v>
      </c>
      <c r="ML151" s="7" t="str">
        <f t="shared" ca="1" si="876"/>
        <v>6</v>
      </c>
      <c r="MM151" s="7">
        <f ca="1">IFERROR(IF(MM150+ML151&gt;MN$4,MM150,MM150+ML151),"")</f>
        <v>60</v>
      </c>
      <c r="MN151" s="7">
        <f t="shared" ca="1" si="944"/>
        <v>0</v>
      </c>
      <c r="MO151" s="7">
        <f t="shared" ca="1" si="877"/>
        <v>0.62155310583232981</v>
      </c>
      <c r="MP151" s="7">
        <f t="shared" ca="1" si="878"/>
        <v>-0.23693772121694517</v>
      </c>
      <c r="MQ151" s="7">
        <f t="shared" ca="1" si="879"/>
        <v>0</v>
      </c>
      <c r="MR151" s="7">
        <f t="shared" ca="1" si="880"/>
        <v>0</v>
      </c>
      <c r="MS151" s="7">
        <f ca="1">IFERROR(IF(MS150+MR151&gt;MT$4,MS150,MS150+MR151),"")</f>
        <v>60</v>
      </c>
      <c r="MT151" s="7">
        <f t="shared" ca="1" si="945"/>
        <v>0</v>
      </c>
      <c r="MU151" s="7">
        <f t="shared" ca="1" si="881"/>
        <v>0.57346298889627279</v>
      </c>
      <c r="MV151" s="7">
        <f t="shared" ca="1" si="882"/>
        <v>-0.18884760428088815</v>
      </c>
      <c r="MW151" s="7">
        <f t="shared" ca="1" si="883"/>
        <v>0</v>
      </c>
      <c r="MX151" s="7">
        <f t="shared" ca="1" si="884"/>
        <v>0</v>
      </c>
      <c r="MY151" s="7">
        <f ca="1">IFERROR(IF(MY150+MX151&gt;MZ$4,MY150,MY150+MX151),"")</f>
        <v>60</v>
      </c>
      <c r="MZ151" s="7">
        <f t="shared" ca="1" si="946"/>
        <v>0</v>
      </c>
      <c r="NA151" s="7">
        <f t="shared" ca="1" si="885"/>
        <v>0.68366234044427732</v>
      </c>
      <c r="NB151" s="7">
        <f t="shared" ca="1" si="886"/>
        <v>-0.29904695582889268</v>
      </c>
      <c r="NC151" s="7">
        <f t="shared" ca="1" si="887"/>
        <v>0</v>
      </c>
      <c r="ND151" s="7">
        <f t="shared" ca="1" si="888"/>
        <v>0</v>
      </c>
      <c r="NE151" s="7">
        <f ca="1">IFERROR(IF(NE150+ND151&gt;NF$4,NE150,NE150+ND151),"")</f>
        <v>60</v>
      </c>
      <c r="NF151" s="7">
        <f t="shared" ca="1" si="947"/>
        <v>0</v>
      </c>
      <c r="NG151" s="7">
        <f t="shared" ca="1" si="889"/>
        <v>0.45331513025325842</v>
      </c>
      <c r="NH151" s="7">
        <f t="shared" ca="1" si="890"/>
        <v>-6.8699745637873788E-2</v>
      </c>
      <c r="NI151" s="7">
        <f t="shared" ca="1" si="891"/>
        <v>0</v>
      </c>
      <c r="NJ151" s="7">
        <f t="shared" ca="1" si="892"/>
        <v>0</v>
      </c>
      <c r="NK151" s="7">
        <f ca="1">IFERROR(IF(NK150+NJ151&gt;NL$4,NK150,NK150+NJ151),"")</f>
        <v>60</v>
      </c>
      <c r="NL151" s="7">
        <f t="shared" ca="1" si="948"/>
        <v>0</v>
      </c>
      <c r="NM151" s="7">
        <f t="shared" ca="1" si="893"/>
        <v>0.53648482718613721</v>
      </c>
      <c r="NN151" s="7">
        <f t="shared" ca="1" si="894"/>
        <v>-0.15186944257075258</v>
      </c>
      <c r="NO151" s="7">
        <f t="shared" ca="1" si="895"/>
        <v>0</v>
      </c>
      <c r="NP151" s="7">
        <f t="shared" ca="1" si="896"/>
        <v>0</v>
      </c>
      <c r="NQ151" s="7">
        <f ca="1">IFERROR(IF(NQ150+NP151&gt;NR$4,NQ150,NQ150+NP151),"")</f>
        <v>60</v>
      </c>
      <c r="NR151" s="7">
        <f t="shared" ca="1" si="949"/>
        <v>0</v>
      </c>
      <c r="NT151">
        <v>149</v>
      </c>
      <c r="NU151" s="7" t="s">
        <v>19</v>
      </c>
      <c r="NV151" s="7" t="str">
        <f t="shared" ca="1" si="653"/>
        <v/>
      </c>
      <c r="NW151" s="7" t="str">
        <f t="shared" ca="1" si="647"/>
        <v/>
      </c>
      <c r="NX151" t="str">
        <f ca="1">IFERROR(VLOOKUP(NT151,$K$3:$AK$568,8,FALSE),"")</f>
        <v/>
      </c>
      <c r="NY151" t="str">
        <f ca="1">IFERROR(VLOOKUP(NT151,$K$3:$AK$568,9,FALSE),"")</f>
        <v/>
      </c>
      <c r="NZ151" s="7" t="str">
        <f ca="1">IFERROR(VLOOKUP(NT151,$K$3:$AK$568,27,FALSE),"")</f>
        <v/>
      </c>
      <c r="OB151">
        <v>149</v>
      </c>
      <c r="OC151" s="7" t="s">
        <v>19</v>
      </c>
      <c r="OD151" t="e">
        <f t="shared" ca="1" si="654"/>
        <v>#N/A</v>
      </c>
      <c r="OE151" s="7" t="str">
        <f t="shared" ca="1" si="655"/>
        <v/>
      </c>
      <c r="OF151" s="7" t="str">
        <f t="shared" ca="1" si="656"/>
        <v/>
      </c>
      <c r="OG151" t="str">
        <f t="shared" ca="1" si="657"/>
        <v/>
      </c>
      <c r="OI151">
        <v>149</v>
      </c>
      <c r="OJ151" s="7" t="s">
        <v>19</v>
      </c>
      <c r="OK151" s="7" t="str">
        <f t="shared" ca="1" si="658"/>
        <v/>
      </c>
      <c r="OL151" s="7" t="str">
        <f t="shared" ca="1" si="659"/>
        <v/>
      </c>
      <c r="OM151" t="str">
        <f ca="1">IFERROR(VLOOKUP(OI151,$L$3:$AK$568,7,FALSE),"")</f>
        <v/>
      </c>
      <c r="ON151" t="str">
        <f ca="1">IFERROR(VLOOKUP(OI151,$L$3:$AK$568,8,FALSE),"")</f>
        <v/>
      </c>
      <c r="OO151" s="7" t="str">
        <f ca="1">IFERROR(VLOOKUP(OI151,$L$3:$AK$568,26,FALSE),"")</f>
        <v/>
      </c>
      <c r="OQ151">
        <v>149</v>
      </c>
      <c r="OR151" s="7" t="s">
        <v>19</v>
      </c>
      <c r="OS151" t="e">
        <f t="shared" ca="1" si="660"/>
        <v>#N/A</v>
      </c>
      <c r="OT151" s="7" t="str">
        <f t="shared" ca="1" si="661"/>
        <v/>
      </c>
      <c r="OU151" s="7" t="str">
        <f t="shared" ca="1" si="662"/>
        <v/>
      </c>
      <c r="OV151" t="str">
        <f t="shared" ca="1" si="663"/>
        <v/>
      </c>
      <c r="OX151">
        <v>149</v>
      </c>
      <c r="OY151" s="7" t="s">
        <v>19</v>
      </c>
      <c r="OZ151" s="7" t="str">
        <f t="shared" ca="1" si="664"/>
        <v/>
      </c>
      <c r="PA151" s="7" t="str">
        <f t="shared" ca="1" si="665"/>
        <v/>
      </c>
      <c r="PB151" t="str">
        <f ca="1">IFERROR(VLOOKUP(OX151,$M$3:$AK$568,6,FALSE),"")</f>
        <v/>
      </c>
      <c r="PC151" t="str">
        <f ca="1">IFERROR(VLOOKUP(OX151,$M$3:$AK$568,7,FALSE),"")</f>
        <v/>
      </c>
      <c r="PD151" s="7" t="str">
        <f ca="1">IFERROR(VLOOKUP(OX151,$M$3:$AK$568,25,FALSE),"")</f>
        <v/>
      </c>
      <c r="PF151">
        <v>149</v>
      </c>
      <c r="PG151" s="7" t="s">
        <v>19</v>
      </c>
      <c r="PH151" t="e">
        <f t="shared" ca="1" si="666"/>
        <v>#N/A</v>
      </c>
      <c r="PI151" s="7" t="str">
        <f t="shared" ca="1" si="667"/>
        <v/>
      </c>
      <c r="PJ151" s="7" t="str">
        <f t="shared" ca="1" si="668"/>
        <v/>
      </c>
      <c r="PK151" t="str">
        <f t="shared" ca="1" si="669"/>
        <v/>
      </c>
      <c r="PM151">
        <v>149</v>
      </c>
      <c r="PN151" s="7" t="s">
        <v>19</v>
      </c>
      <c r="PO151" s="202" t="str">
        <f t="shared" ca="1" si="670"/>
        <v/>
      </c>
      <c r="PP151" s="7" t="str">
        <f t="shared" ca="1" si="671"/>
        <v/>
      </c>
      <c r="PQ151" t="str">
        <f ca="1">IFERROR(VLOOKUP(PM151,$G$325:$R$409,12,FALSE),"")</f>
        <v/>
      </c>
      <c r="PR151" t="e">
        <f ca="1">VLOOKUP(PM151,$G$324:$Q$409,11,FALSE)</f>
        <v>#N/A</v>
      </c>
      <c r="PS151" s="7" t="str">
        <f ca="1">VLOOKUP(PQ151,$R$325:$Y$409,8,FALSE)</f>
        <v>- -</v>
      </c>
      <c r="PT151" s="7">
        <f ca="1">ReSt</f>
        <v>-4</v>
      </c>
      <c r="PU151" s="7" t="e">
        <f t="shared" ca="1" si="672"/>
        <v>#N/A</v>
      </c>
      <c r="PV151" s="7" t="e">
        <f t="shared" ca="1" si="673"/>
        <v>#N/A</v>
      </c>
      <c r="PW151" s="7" t="str">
        <f ca="1">VLOOKUP(PQ151,$R$325:$AK$409,8,FALSE)</f>
        <v>- -</v>
      </c>
      <c r="PX151" s="7"/>
      <c r="PY151">
        <v>149</v>
      </c>
      <c r="PZ151" s="7" t="s">
        <v>19</v>
      </c>
      <c r="QA151" t="str">
        <f t="shared" ca="1" si="674"/>
        <v/>
      </c>
      <c r="QB151" s="7" t="str">
        <f t="shared" ca="1" si="675"/>
        <v/>
      </c>
      <c r="QC151" s="7" t="str">
        <f t="shared" ca="1" si="676"/>
        <v/>
      </c>
      <c r="QD151" t="str">
        <f t="shared" ca="1" si="677"/>
        <v/>
      </c>
      <c r="QF151">
        <v>149</v>
      </c>
      <c r="QG151" s="7" t="s">
        <v>19</v>
      </c>
      <c r="QH151" s="7" t="str">
        <f t="shared" ca="1" si="678"/>
        <v/>
      </c>
      <c r="QI151" s="7" t="e">
        <f t="shared" ca="1" si="679"/>
        <v>#VALUE!</v>
      </c>
      <c r="QJ151" t="e">
        <f t="shared" ca="1" si="680"/>
        <v>#N/A</v>
      </c>
      <c r="QK151" s="7" t="e">
        <f t="shared" ca="1" si="681"/>
        <v>#N/A</v>
      </c>
      <c r="QM151">
        <v>149</v>
      </c>
      <c r="QN151" s="7" t="s">
        <v>19</v>
      </c>
      <c r="QO151" t="str">
        <f t="shared" ca="1" si="682"/>
        <v/>
      </c>
      <c r="QP151" s="7" t="str">
        <f t="shared" ca="1" si="683"/>
        <v/>
      </c>
      <c r="QQ151" t="str">
        <f t="shared" ca="1" si="684"/>
        <v/>
      </c>
    </row>
    <row r="152" spans="1:459" x14ac:dyDescent="0.25">
      <c r="A152" s="240" t="str">
        <f>IF('Character Sheet'!$B$4="Creature","N","Y")</f>
        <v>Y</v>
      </c>
      <c r="C152" s="75"/>
      <c r="D152" s="76"/>
      <c r="F152" s="75"/>
      <c r="G152" s="76"/>
      <c r="I152" s="75"/>
      <c r="J152" s="85"/>
      <c r="K152" s="85">
        <f t="shared" ca="1" si="648"/>
        <v>4</v>
      </c>
      <c r="L152" s="85">
        <f t="shared" ca="1" si="951"/>
        <v>0</v>
      </c>
      <c r="M152" s="70">
        <f t="shared" ca="1" si="643"/>
        <v>6</v>
      </c>
      <c r="O152" s="222">
        <f t="shared" ca="1" si="649"/>
        <v>67</v>
      </c>
      <c r="Q152" s="7" t="s">
        <v>1731</v>
      </c>
      <c r="R152" s="9" t="s">
        <v>1437</v>
      </c>
      <c r="S152" s="9" t="s">
        <v>1928</v>
      </c>
      <c r="T152" s="61" t="str">
        <f>SUBSTITUTE(IFERROR(IFERROR(VLOOKUP(R152,'[1]Skill Statistics'!$A$3:$C$513,2,FALSE),VLOOKUP(Q152,'[1]Skill Statistics'!$A$3:$C$513,2,FALSE)),T151),"R*","ReSt")</f>
        <v>Me/Re</v>
      </c>
      <c r="U152" s="61" t="str">
        <f>IFERROR(IFERROR(VLOOKUP(R152,'[1]Skill Statistics'!$A$3:$C$513,3,FALSE),VLOOKUP(Q152,'[1]Skill Statistics'!$A$3:$C$513,3,FALSE)),U151)</f>
        <v>In</v>
      </c>
      <c r="V152" s="61" t="str">
        <f>IF(ISNUMBER(SEARCH("Category",R152)),"- -",IFERROR(IFERROR(VLOOKUP(Q152,[1]Professions!$A$4:$AM$288,MATCH(Profession,[1]Professions!$A$1:$AM$1,0),FALSE),VLOOKUP(Q152,Calculations!$B$91:$I$95,8,FALSE)),"- -"))</f>
        <v>5 / 7</v>
      </c>
      <c r="W152" s="60">
        <f t="shared" ca="1" si="650"/>
        <v>0</v>
      </c>
      <c r="X152" s="7">
        <f ca="1">IFERROR(VLOOKUP(R152,$BS$6:$NR$519,MATCH(ActualLevel,$BS$3:$NR$3,0),FALSE),"- -")</f>
        <v>0</v>
      </c>
      <c r="Y152" s="7">
        <f t="shared" ca="1" si="640"/>
        <v>0</v>
      </c>
      <c r="Z152" s="7">
        <f ca="1">IFERROR(VLOOKUP(Y152,Charts!$BQ$2:$BR$52,2,FALSE),"- -")</f>
        <v>-25</v>
      </c>
      <c r="AA152" s="7">
        <f t="shared" ca="1" si="686"/>
        <v>5</v>
      </c>
      <c r="AB152" s="7">
        <f t="shared" ca="1" si="952"/>
        <v>0</v>
      </c>
      <c r="AC152" s="7"/>
      <c r="AD152" s="7"/>
      <c r="AE152" s="7"/>
      <c r="AF152" s="7"/>
      <c r="AG152" s="7"/>
      <c r="AH152" s="43"/>
      <c r="AI152" s="7"/>
      <c r="AJ152" s="7"/>
      <c r="AK152" s="7">
        <f t="shared" ca="1" si="687"/>
        <v>-20</v>
      </c>
      <c r="AL152" s="7"/>
      <c r="AM152" s="69">
        <f>IFERROR(VLOOKUP(R152,'[1]Skill Statistics'!$A$3:$AN$513,MATCH(Profession,'[1]Skill Statistics'!$A$2:$AN$2,0),FALSE),0)</f>
        <v>0</v>
      </c>
      <c r="AN152" s="85">
        <f>IFERROR(VLOOKUP(Q152,'[1]Skill Statistics'!$A$3:$BK$513,MATCH(Archetype,'[1]Skill Statistics'!$A$2:$BK$2,0),FALSE),0)</f>
        <v>0</v>
      </c>
      <c r="AO152" s="85">
        <f>IFERROR(VLOOKUP(Q152,'[1]Skill Statistics'!$A$3:$BB$513,MATCH(Race,'[1]Skill Statistics'!$A$2:$BB$2,0),FALSE),0)</f>
        <v>0</v>
      </c>
      <c r="AP152" s="85">
        <f t="shared" ca="1" si="651"/>
        <v>0.5</v>
      </c>
      <c r="AQ152" s="70"/>
      <c r="AS152" s="69">
        <f>IFERROR(VLOOKUP(Q152,'[1]Professional Skills'!$A$4:$AM$288,MATCH(Profession,'[1]Professional Skills'!$A$3:$AM$3,0),FALSE),"- -")</f>
        <v>0</v>
      </c>
      <c r="AT152" t="s">
        <v>1812</v>
      </c>
      <c r="AU152" s="7" t="str">
        <f t="shared" si="954"/>
        <v/>
      </c>
      <c r="AV152" s="7">
        <f t="shared" ca="1" si="953"/>
        <v>0</v>
      </c>
      <c r="AW152" t="str">
        <f t="shared" si="690"/>
        <v/>
      </c>
      <c r="AX152" t="str">
        <f>IFERROR(_xlfn.RANK.EQ(AW152,$AW$5:$AW$568),"")</f>
        <v/>
      </c>
      <c r="AY152">
        <f t="shared" si="645"/>
        <v>0</v>
      </c>
      <c r="AZ152" s="70" t="str">
        <f t="shared" si="688"/>
        <v/>
      </c>
      <c r="BB152" s="69" t="str">
        <f>IFERROR(IF(Q152="Language",VLOOKUP(R152,[1]Cultures!$B$4:$N$218,MATCH(Culture,[1]Cultures!$B$3:$N$3,0),FALSE),VLOOKUP(Q152,[1]Cultures!$B$4:$O$212,MATCH(Culture,[1]Cultures!$B$3:$O$3,0),FALSE)),"- -")</f>
        <v>- -</v>
      </c>
      <c r="BC152" t="s">
        <v>1812</v>
      </c>
      <c r="BD152">
        <f t="shared" ca="1" si="950"/>
        <v>0.83958137017611689</v>
      </c>
      <c r="BE152">
        <f t="shared" ca="1" si="897"/>
        <v>1.3395813701761168</v>
      </c>
      <c r="BH152">
        <f ca="1">_xlfn.RANK.EQ(BE152,$BE$149:$BE$152)</f>
        <v>3</v>
      </c>
      <c r="BI152" s="7">
        <f t="shared" ca="1" si="689"/>
        <v>0</v>
      </c>
      <c r="BK152" s="7"/>
      <c r="BL152" s="70">
        <f t="shared" ca="1" si="646"/>
        <v>0</v>
      </c>
      <c r="BN152" s="69">
        <f>IFERROR(VLOOKUP(V152,Charts!$BT$2:$BV$14,3,FALSE),"- -")</f>
        <v>0.46153846153846156</v>
      </c>
      <c r="BO152" s="85">
        <f t="shared" ca="1" si="652"/>
        <v>2.3295960415019312</v>
      </c>
      <c r="BP152" s="70">
        <f t="shared" ca="1" si="898"/>
        <v>67</v>
      </c>
      <c r="BR152" s="7">
        <v>147</v>
      </c>
      <c r="BS152" s="9" t="str">
        <f ca="1">VLOOKUP(BR152,$O$3:$R$568,4,FALSE)</f>
        <v>Criminal Psychology</v>
      </c>
      <c r="BT152" s="7" t="str">
        <f ca="1">VLOOKUP(BS152,$R$3:$V$568,5,FALSE)</f>
        <v>5 / 7</v>
      </c>
      <c r="BU152" s="7">
        <f ca="1">VLOOKUP(BT152,Charts!$BT$2:$BV$14,3,FALSE)</f>
        <v>0.46153846153846156</v>
      </c>
      <c r="BV152" s="7" t="str">
        <f t="shared" ca="1" si="691"/>
        <v>5</v>
      </c>
      <c r="BW152" s="7" t="str">
        <f t="shared" ca="1" si="692"/>
        <v>7</v>
      </c>
      <c r="BY152" s="7">
        <f t="shared" ca="1" si="693"/>
        <v>0.82906939500651211</v>
      </c>
      <c r="BZ152" s="7">
        <f t="shared" ca="1" si="694"/>
        <v>-0.36753093346805055</v>
      </c>
      <c r="CA152" s="7">
        <f t="shared" ca="1" si="695"/>
        <v>0</v>
      </c>
      <c r="CB152" s="7">
        <f t="shared" ca="1" si="696"/>
        <v>0</v>
      </c>
      <c r="CC152" s="7">
        <f ca="1">IFERROR(IF(CC151+CB152&gt;CD$4,CC151,CC151+CB152),"")</f>
        <v>38</v>
      </c>
      <c r="CD152" s="7">
        <f t="shared" ca="1" si="899"/>
        <v>0</v>
      </c>
      <c r="CE152" s="7">
        <f t="shared" ca="1" si="697"/>
        <v>0.91345076023440086</v>
      </c>
      <c r="CF152" s="7">
        <f t="shared" ca="1" si="698"/>
        <v>-0.4519122986959393</v>
      </c>
      <c r="CG152" s="7">
        <f t="shared" ca="1" si="699"/>
        <v>0</v>
      </c>
      <c r="CH152" s="7">
        <f t="shared" ca="1" si="700"/>
        <v>0</v>
      </c>
      <c r="CI152" s="7">
        <f ca="1">IFERROR(IF(CI151+CH152&gt;CJ$4,CI151,CI151+CH152),"")</f>
        <v>60</v>
      </c>
      <c r="CJ152" s="7">
        <f t="shared" ca="1" si="900"/>
        <v>0</v>
      </c>
      <c r="CK152" s="7">
        <f t="shared" ca="1" si="701"/>
        <v>0.70602640464787747</v>
      </c>
      <c r="CL152" s="7">
        <f t="shared" ca="1" si="702"/>
        <v>-0.24448794310941591</v>
      </c>
      <c r="CM152" s="7">
        <f t="shared" ca="1" si="703"/>
        <v>0</v>
      </c>
      <c r="CN152" s="7">
        <f t="shared" ca="1" si="704"/>
        <v>0</v>
      </c>
      <c r="CO152" s="7">
        <f ca="1">IFERROR(IF(CO151+CN152&gt;CP$4,CO151,CO151+CN152),"")</f>
        <v>60</v>
      </c>
      <c r="CP152" s="7">
        <f t="shared" ca="1" si="901"/>
        <v>0</v>
      </c>
      <c r="CQ152" s="7">
        <f t="shared" ca="1" si="705"/>
        <v>0.66361858893024228</v>
      </c>
      <c r="CR152" s="7">
        <f t="shared" ca="1" si="706"/>
        <v>-0.20208012739178072</v>
      </c>
      <c r="CS152" s="7">
        <f t="shared" ca="1" si="707"/>
        <v>0</v>
      </c>
      <c r="CT152" s="7">
        <f t="shared" ca="1" si="708"/>
        <v>0</v>
      </c>
      <c r="CU152" s="7">
        <f ca="1">IFERROR(IF(CU151+CT152&gt;CV$4,CU151,CU151+CT152),"")</f>
        <v>60</v>
      </c>
      <c r="CV152" s="7">
        <f t="shared" ca="1" si="902"/>
        <v>0</v>
      </c>
      <c r="CW152" s="7">
        <f t="shared" ca="1" si="709"/>
        <v>0.96015550400623717</v>
      </c>
      <c r="CX152" s="7">
        <f t="shared" ca="1" si="710"/>
        <v>-0.49861704246777561</v>
      </c>
      <c r="CY152" s="7">
        <f t="shared" ca="1" si="711"/>
        <v>0</v>
      </c>
      <c r="CZ152" s="7">
        <f t="shared" ca="1" si="712"/>
        <v>0</v>
      </c>
      <c r="DA152" s="7">
        <f ca="1">IFERROR(IF(DA151+CZ152&gt;DB$4,DA151,DA151+CZ152),"")</f>
        <v>60</v>
      </c>
      <c r="DB152" s="7">
        <f t="shared" ca="1" si="903"/>
        <v>0</v>
      </c>
      <c r="DC152" s="7">
        <f t="shared" ca="1" si="713"/>
        <v>0.65071050738267633</v>
      </c>
      <c r="DD152" s="7">
        <f t="shared" ca="1" si="714"/>
        <v>-0.18917204584421476</v>
      </c>
      <c r="DE152" s="7">
        <f t="shared" ca="1" si="715"/>
        <v>0</v>
      </c>
      <c r="DF152" s="7">
        <f t="shared" ca="1" si="716"/>
        <v>0</v>
      </c>
      <c r="DG152" s="7">
        <f ca="1">IFERROR(IF(DG151+DF152&gt;DH$4,DG151,DG151+DF152),"")</f>
        <v>60</v>
      </c>
      <c r="DH152" s="7">
        <f t="shared" ca="1" si="904"/>
        <v>0</v>
      </c>
      <c r="DI152" s="7">
        <f t="shared" ca="1" si="717"/>
        <v>0.95668516620773725</v>
      </c>
      <c r="DJ152" s="7">
        <f t="shared" ca="1" si="718"/>
        <v>-0.49514670466927568</v>
      </c>
      <c r="DK152" s="7">
        <f t="shared" ca="1" si="719"/>
        <v>0</v>
      </c>
      <c r="DL152" s="7">
        <f t="shared" ca="1" si="720"/>
        <v>0</v>
      </c>
      <c r="DM152" s="7">
        <f ca="1">IFERROR(IF(DM151+DL152&gt;DN$4,DM151,DM151+DL152),"")</f>
        <v>60</v>
      </c>
      <c r="DN152" s="7">
        <f t="shared" ca="1" si="905"/>
        <v>0</v>
      </c>
      <c r="DO152" s="7">
        <f t="shared" ca="1" si="721"/>
        <v>0.86665655547036669</v>
      </c>
      <c r="DP152" s="7">
        <f t="shared" ca="1" si="722"/>
        <v>-0.40511809393190512</v>
      </c>
      <c r="DQ152" s="7">
        <f t="shared" ca="1" si="723"/>
        <v>0</v>
      </c>
      <c r="DR152" s="7">
        <f t="shared" ca="1" si="724"/>
        <v>0</v>
      </c>
      <c r="DS152" s="7">
        <f ca="1">IFERROR(IF(DS151+DR152&gt;DT$4,DS151,DS151+DR152),"")</f>
        <v>60</v>
      </c>
      <c r="DT152" s="7">
        <f t="shared" ca="1" si="906"/>
        <v>0</v>
      </c>
      <c r="DU152" s="7">
        <f t="shared" ca="1" si="725"/>
        <v>0.50287478483985693</v>
      </c>
      <c r="DV152" s="7">
        <f t="shared" ca="1" si="726"/>
        <v>-4.1336323301395361E-2</v>
      </c>
      <c r="DW152" s="7">
        <f t="shared" ca="1" si="727"/>
        <v>0</v>
      </c>
      <c r="DX152" s="7">
        <f t="shared" ca="1" si="728"/>
        <v>0</v>
      </c>
      <c r="DY152" s="7">
        <f ca="1">IFERROR(IF(DY151+DX152&gt;DZ$4,DY151,DY151+DX152),"")</f>
        <v>60</v>
      </c>
      <c r="DZ152" s="7">
        <f t="shared" ca="1" si="907"/>
        <v>0</v>
      </c>
      <c r="EA152" s="7">
        <f t="shared" ca="1" si="729"/>
        <v>1.2721898533881726E-3</v>
      </c>
      <c r="EB152" s="7">
        <f t="shared" ca="1" si="730"/>
        <v>0.46026627168507339</v>
      </c>
      <c r="EC152" s="7">
        <f t="shared" ca="1" si="731"/>
        <v>1</v>
      </c>
      <c r="ED152" s="7" t="str">
        <f t="shared" ca="1" si="732"/>
        <v>5</v>
      </c>
      <c r="EE152" s="7">
        <f ca="1">IFERROR(IF(EE151+ED152&gt;EF$4,EE151,EE151+ED152),"")</f>
        <v>60</v>
      </c>
      <c r="EF152" s="7">
        <f t="shared" ca="1" si="908"/>
        <v>0</v>
      </c>
      <c r="EG152" s="7">
        <f t="shared" ca="1" si="733"/>
        <v>0.11736256738664319</v>
      </c>
      <c r="EH152" s="7">
        <f t="shared" ca="1" si="734"/>
        <v>0.34417589415181837</v>
      </c>
      <c r="EI152" s="7">
        <f t="shared" ca="1" si="735"/>
        <v>1</v>
      </c>
      <c r="EJ152" s="7" t="str">
        <f t="shared" ca="1" si="736"/>
        <v>5</v>
      </c>
      <c r="EK152" s="7">
        <f ca="1">IFERROR(IF(EK151+EJ152&gt;EL$4,EK151,EK151+EJ152),"")</f>
        <v>60</v>
      </c>
      <c r="EL152" s="7">
        <f t="shared" ca="1" si="909"/>
        <v>0</v>
      </c>
      <c r="EM152" s="7">
        <f t="shared" ca="1" si="737"/>
        <v>0.32400619677729081</v>
      </c>
      <c r="EN152" s="7">
        <f t="shared" ca="1" si="738"/>
        <v>0.13753226476117075</v>
      </c>
      <c r="EO152" s="7">
        <f t="shared" ca="1" si="739"/>
        <v>1</v>
      </c>
      <c r="EP152" s="7" t="str">
        <f t="shared" ca="1" si="740"/>
        <v>5</v>
      </c>
      <c r="EQ152" s="7">
        <f ca="1">IFERROR(IF(EQ151+EP152&gt;ER$4,EQ151,EQ151+EP152),"")</f>
        <v>60</v>
      </c>
      <c r="ER152" s="7">
        <f t="shared" ca="1" si="910"/>
        <v>0</v>
      </c>
      <c r="ES152" s="7">
        <f t="shared" ca="1" si="741"/>
        <v>0.84655556195542858</v>
      </c>
      <c r="ET152" s="7">
        <f t="shared" ca="1" si="742"/>
        <v>-0.38501710041696702</v>
      </c>
      <c r="EU152" s="7">
        <f t="shared" ca="1" si="743"/>
        <v>0</v>
      </c>
      <c r="EV152" s="7">
        <f t="shared" ca="1" si="744"/>
        <v>0</v>
      </c>
      <c r="EW152" s="7">
        <f ca="1">IFERROR(IF(EW151+EV152&gt;EX$4,EW151,EW151+EV152),"")</f>
        <v>60</v>
      </c>
      <c r="EX152" s="7">
        <f t="shared" ca="1" si="911"/>
        <v>0</v>
      </c>
      <c r="EY152" s="7">
        <f t="shared" ca="1" si="745"/>
        <v>0.36867472299496307</v>
      </c>
      <c r="EZ152" s="7">
        <f t="shared" ca="1" si="746"/>
        <v>9.2863738543498497E-2</v>
      </c>
      <c r="FA152" s="7">
        <f t="shared" ca="1" si="747"/>
        <v>1</v>
      </c>
      <c r="FB152" s="7" t="str">
        <f t="shared" ca="1" si="748"/>
        <v>5</v>
      </c>
      <c r="FC152" s="7">
        <f ca="1">IFERROR(IF(FC151+FB152&gt;FD$4,FC151,FC151+FB152),"")</f>
        <v>60</v>
      </c>
      <c r="FD152" s="7">
        <f t="shared" ca="1" si="912"/>
        <v>0</v>
      </c>
      <c r="FE152" s="7">
        <f t="shared" ca="1" si="749"/>
        <v>0.82202468085509561</v>
      </c>
      <c r="FF152" s="7">
        <f t="shared" ca="1" si="750"/>
        <v>-0.36048621931663405</v>
      </c>
      <c r="FG152" s="7">
        <f t="shared" ca="1" si="751"/>
        <v>0</v>
      </c>
      <c r="FH152" s="7">
        <f t="shared" ca="1" si="752"/>
        <v>0</v>
      </c>
      <c r="FI152" s="7">
        <f ca="1">IFERROR(IF(FI151+FH152&gt;FJ$4,FI151,FI151+FH152),"")</f>
        <v>60</v>
      </c>
      <c r="FJ152" s="7">
        <f t="shared" ca="1" si="913"/>
        <v>0</v>
      </c>
      <c r="FK152" s="7">
        <f t="shared" ca="1" si="753"/>
        <v>0.58931255304010877</v>
      </c>
      <c r="FL152" s="7">
        <f t="shared" ca="1" si="754"/>
        <v>-0.1277740915016472</v>
      </c>
      <c r="FM152" s="7">
        <f t="shared" ca="1" si="755"/>
        <v>0</v>
      </c>
      <c r="FN152" s="7">
        <f t="shared" ca="1" si="756"/>
        <v>0</v>
      </c>
      <c r="FO152" s="7">
        <f ca="1">IFERROR(IF(FO151+FN152&gt;FP$4,FO151,FO151+FN152),"")</f>
        <v>60</v>
      </c>
      <c r="FP152" s="7">
        <f t="shared" ca="1" si="914"/>
        <v>0</v>
      </c>
      <c r="FQ152" s="7">
        <f t="shared" ca="1" si="757"/>
        <v>0.18677755894459958</v>
      </c>
      <c r="FR152" s="7">
        <f t="shared" ca="1" si="758"/>
        <v>0.27476090259386199</v>
      </c>
      <c r="FS152" s="7">
        <f t="shared" ca="1" si="759"/>
        <v>1</v>
      </c>
      <c r="FT152" s="7" t="str">
        <f t="shared" ca="1" si="760"/>
        <v>5</v>
      </c>
      <c r="FU152" s="7">
        <f ca="1">IFERROR(IF(FU151+FT152&gt;FV$4,FU151,FU151+FT152),"")</f>
        <v>60</v>
      </c>
      <c r="FV152" s="7">
        <f t="shared" ca="1" si="915"/>
        <v>0</v>
      </c>
      <c r="FW152" s="7">
        <f t="shared" ca="1" si="761"/>
        <v>0.57830869921886485</v>
      </c>
      <c r="FX152" s="7">
        <f t="shared" ca="1" si="762"/>
        <v>-0.11677023768040329</v>
      </c>
      <c r="FY152" s="7">
        <f t="shared" ca="1" si="763"/>
        <v>0</v>
      </c>
      <c r="FZ152" s="7">
        <f t="shared" ca="1" si="764"/>
        <v>0</v>
      </c>
      <c r="GA152" s="7">
        <f ca="1">IFERROR(IF(GA151+FZ152&gt;GB$4,GA151,GA151+FZ152),"")</f>
        <v>60</v>
      </c>
      <c r="GB152" s="7">
        <f t="shared" ca="1" si="916"/>
        <v>0</v>
      </c>
      <c r="GC152" s="7">
        <f t="shared" ca="1" si="765"/>
        <v>0.53894195078492801</v>
      </c>
      <c r="GD152" s="7">
        <f t="shared" ca="1" si="766"/>
        <v>-7.740348924646645E-2</v>
      </c>
      <c r="GE152" s="7">
        <f t="shared" ca="1" si="767"/>
        <v>0</v>
      </c>
      <c r="GF152" s="7">
        <f t="shared" ca="1" si="768"/>
        <v>0</v>
      </c>
      <c r="GG152" s="7">
        <f ca="1">IFERROR(IF(GG151+GF152&gt;GH$4,GG151,GG151+GF152),"")</f>
        <v>60</v>
      </c>
      <c r="GH152" s="7">
        <f t="shared" ca="1" si="917"/>
        <v>0</v>
      </c>
      <c r="GI152" s="7">
        <f t="shared" ca="1" si="769"/>
        <v>0.52154887059792621</v>
      </c>
      <c r="GJ152" s="7">
        <f t="shared" ca="1" si="770"/>
        <v>-6.0010409059464642E-2</v>
      </c>
      <c r="GK152" s="7">
        <f t="shared" ca="1" si="771"/>
        <v>0</v>
      </c>
      <c r="GL152" s="7">
        <f t="shared" ca="1" si="772"/>
        <v>0</v>
      </c>
      <c r="GM152" s="7">
        <f ca="1">IFERROR(IF(GM151+GL152&gt;GN$4,GM151,GM151+GL152),"")</f>
        <v>60</v>
      </c>
      <c r="GN152" s="7">
        <f t="shared" ca="1" si="918"/>
        <v>0</v>
      </c>
      <c r="GO152" s="7">
        <f t="shared" ca="1" si="773"/>
        <v>0.19108415813172031</v>
      </c>
      <c r="GP152" s="7">
        <f t="shared" ca="1" si="774"/>
        <v>0.27045430340674126</v>
      </c>
      <c r="GQ152" s="7">
        <f t="shared" ca="1" si="775"/>
        <v>1</v>
      </c>
      <c r="GR152" s="7" t="str">
        <f t="shared" ca="1" si="776"/>
        <v>5</v>
      </c>
      <c r="GS152" s="7">
        <f ca="1">IFERROR(IF(GS151+GR152&gt;GT$4,GS151,GS151+GR152),"")</f>
        <v>60</v>
      </c>
      <c r="GT152" s="7">
        <f t="shared" ca="1" si="919"/>
        <v>0</v>
      </c>
      <c r="GU152" s="7">
        <f t="shared" ca="1" si="777"/>
        <v>0.8363452847067856</v>
      </c>
      <c r="GV152" s="7">
        <f t="shared" ca="1" si="778"/>
        <v>-0.37480682316832403</v>
      </c>
      <c r="GW152" s="7">
        <f t="shared" ca="1" si="779"/>
        <v>0</v>
      </c>
      <c r="GX152" s="7">
        <f t="shared" ca="1" si="780"/>
        <v>0</v>
      </c>
      <c r="GY152" s="7">
        <f ca="1">IFERROR(IF(GY151+GX152&gt;GZ$4,GY151,GY151+GX152),"")</f>
        <v>60</v>
      </c>
      <c r="GZ152" s="7">
        <f t="shared" ca="1" si="920"/>
        <v>0</v>
      </c>
      <c r="HA152" s="7">
        <f t="shared" ca="1" si="781"/>
        <v>0.88292035443732564</v>
      </c>
      <c r="HB152" s="7">
        <f t="shared" ca="1" si="782"/>
        <v>-0.42138189289886407</v>
      </c>
      <c r="HC152" s="7">
        <f t="shared" ca="1" si="783"/>
        <v>0</v>
      </c>
      <c r="HD152" s="7">
        <f t="shared" ca="1" si="784"/>
        <v>0</v>
      </c>
      <c r="HE152" s="7">
        <f ca="1">IFERROR(IF(HE151+HD152&gt;HF$4,HE151,HE151+HD152),"")</f>
        <v>60</v>
      </c>
      <c r="HF152" s="7">
        <f t="shared" ca="1" si="921"/>
        <v>0</v>
      </c>
      <c r="HG152" s="7">
        <f t="shared" ca="1" si="785"/>
        <v>0.54017361743844738</v>
      </c>
      <c r="HH152" s="7">
        <f t="shared" ca="1" si="786"/>
        <v>-7.863515589998582E-2</v>
      </c>
      <c r="HI152" s="7">
        <f t="shared" ca="1" si="787"/>
        <v>0</v>
      </c>
      <c r="HJ152" s="7">
        <f t="shared" ca="1" si="788"/>
        <v>0</v>
      </c>
      <c r="HK152" s="7">
        <f ca="1">IFERROR(IF(HK151+HJ152&gt;HL$4,HK151,HK151+HJ152),"")</f>
        <v>60</v>
      </c>
      <c r="HL152" s="7">
        <f t="shared" ca="1" si="922"/>
        <v>0</v>
      </c>
      <c r="HM152" s="7">
        <f t="shared" ca="1" si="789"/>
        <v>0.78994194521251282</v>
      </c>
      <c r="HN152" s="7">
        <f t="shared" ca="1" si="790"/>
        <v>-0.32840348367405126</v>
      </c>
      <c r="HO152" s="7">
        <f t="shared" ca="1" si="791"/>
        <v>0</v>
      </c>
      <c r="HP152" s="7">
        <f t="shared" ca="1" si="792"/>
        <v>0</v>
      </c>
      <c r="HQ152" s="7">
        <f ca="1">IFERROR(IF(HQ151+HP152&gt;HR$4,HQ151,HQ151+HP152),"")</f>
        <v>60</v>
      </c>
      <c r="HR152" s="7">
        <f t="shared" ca="1" si="923"/>
        <v>0</v>
      </c>
      <c r="HS152" s="7">
        <f t="shared" ca="1" si="793"/>
        <v>0.8483215142877647</v>
      </c>
      <c r="HT152" s="7">
        <f t="shared" ca="1" si="794"/>
        <v>-0.38678305274930314</v>
      </c>
      <c r="HU152" s="7">
        <f t="shared" ca="1" si="795"/>
        <v>0</v>
      </c>
      <c r="HV152" s="7">
        <f t="shared" ca="1" si="796"/>
        <v>0</v>
      </c>
      <c r="HW152" s="7">
        <f ca="1">IFERROR(IF(HW151+HV152&gt;HX$4,HW151,HW151+HV152),"")</f>
        <v>60</v>
      </c>
      <c r="HX152" s="7">
        <f t="shared" ca="1" si="924"/>
        <v>0</v>
      </c>
      <c r="HY152" s="7">
        <f t="shared" ca="1" si="797"/>
        <v>0.97142527875730011</v>
      </c>
      <c r="HZ152" s="7">
        <f t="shared" ca="1" si="798"/>
        <v>-0.50988681721883855</v>
      </c>
      <c r="IA152" s="7">
        <f t="shared" ca="1" si="799"/>
        <v>0</v>
      </c>
      <c r="IB152" s="7">
        <f t="shared" ca="1" si="800"/>
        <v>0</v>
      </c>
      <c r="IC152" s="7">
        <f ca="1">IFERROR(IF(IC151+IB152&gt;ID$4,IC151,IC151+IB152),"")</f>
        <v>60</v>
      </c>
      <c r="ID152" s="7">
        <f t="shared" ca="1" si="925"/>
        <v>0</v>
      </c>
      <c r="IE152" s="7">
        <f t="shared" ca="1" si="801"/>
        <v>0.19522602513835585</v>
      </c>
      <c r="IF152" s="7">
        <f t="shared" ca="1" si="802"/>
        <v>0.26631243640010571</v>
      </c>
      <c r="IG152" s="7">
        <f t="shared" ca="1" si="803"/>
        <v>1</v>
      </c>
      <c r="IH152" s="7" t="str">
        <f t="shared" ca="1" si="804"/>
        <v>5</v>
      </c>
      <c r="II152" s="7">
        <f ca="1">IFERROR(IF(II151+IH152&gt;IJ$4,II151,II151+IH152),"")</f>
        <v>60</v>
      </c>
      <c r="IJ152" s="7">
        <f t="shared" ca="1" si="926"/>
        <v>0</v>
      </c>
      <c r="IK152" s="7">
        <f t="shared" ca="1" si="805"/>
        <v>0.69100089598418146</v>
      </c>
      <c r="IL152" s="7">
        <f t="shared" ca="1" si="806"/>
        <v>-0.2294624344457199</v>
      </c>
      <c r="IM152" s="7">
        <f t="shared" ca="1" si="807"/>
        <v>0</v>
      </c>
      <c r="IN152" s="7">
        <f t="shared" ca="1" si="808"/>
        <v>0</v>
      </c>
      <c r="IO152" s="7">
        <f ca="1">IFERROR(IF(IO151+IN152&gt;IP$4,IO151,IO151+IN152),"")</f>
        <v>60</v>
      </c>
      <c r="IP152" s="7">
        <f t="shared" ca="1" si="927"/>
        <v>0</v>
      </c>
      <c r="IQ152" s="7">
        <f t="shared" ca="1" si="809"/>
        <v>0.18267108091616757</v>
      </c>
      <c r="IR152" s="7">
        <f t="shared" ca="1" si="810"/>
        <v>0.27886738062229399</v>
      </c>
      <c r="IS152" s="7">
        <f t="shared" ca="1" si="811"/>
        <v>1</v>
      </c>
      <c r="IT152" s="7" t="str">
        <f t="shared" ca="1" si="812"/>
        <v>5</v>
      </c>
      <c r="IU152" s="7">
        <f ca="1">IFERROR(IF(IU151+IT152&gt;IV$4,IU151,IU151+IT152),"")</f>
        <v>60</v>
      </c>
      <c r="IV152" s="7">
        <f t="shared" ca="1" si="928"/>
        <v>0</v>
      </c>
      <c r="IW152" s="7">
        <f t="shared" ca="1" si="813"/>
        <v>0.8368367822048175</v>
      </c>
      <c r="IX152" s="7">
        <f t="shared" ca="1" si="814"/>
        <v>-0.37529832066635593</v>
      </c>
      <c r="IY152" s="7">
        <f t="shared" ca="1" si="815"/>
        <v>0</v>
      </c>
      <c r="IZ152" s="7">
        <f t="shared" ca="1" si="816"/>
        <v>0</v>
      </c>
      <c r="JA152" s="7">
        <f ca="1">IFERROR(IF(JA151+IZ152&gt;JB$4,JA151,JA151+IZ152),"")</f>
        <v>60</v>
      </c>
      <c r="JB152" s="7">
        <f t="shared" ca="1" si="929"/>
        <v>0</v>
      </c>
      <c r="JC152" s="7">
        <f t="shared" ca="1" si="817"/>
        <v>0.53065778306917821</v>
      </c>
      <c r="JD152" s="7">
        <f t="shared" ca="1" si="818"/>
        <v>-6.9119321530716649E-2</v>
      </c>
      <c r="JE152" s="7">
        <f t="shared" ca="1" si="819"/>
        <v>0</v>
      </c>
      <c r="JF152" s="7">
        <f t="shared" ca="1" si="820"/>
        <v>0</v>
      </c>
      <c r="JG152" s="7">
        <f ca="1">IFERROR(IF(JG151+JF152&gt;JH$4,JG151,JG151+JF152),"")</f>
        <v>60</v>
      </c>
      <c r="JH152" s="7">
        <f t="shared" ca="1" si="930"/>
        <v>0</v>
      </c>
      <c r="JI152" s="7">
        <f t="shared" ca="1" si="821"/>
        <v>0.23082614233265064</v>
      </c>
      <c r="JJ152" s="7">
        <f t="shared" ca="1" si="822"/>
        <v>0.23071231920581092</v>
      </c>
      <c r="JK152" s="7">
        <f t="shared" ca="1" si="823"/>
        <v>1</v>
      </c>
      <c r="JL152" s="7" t="str">
        <f t="shared" ca="1" si="824"/>
        <v>5</v>
      </c>
      <c r="JM152" s="7">
        <f ca="1">IFERROR(IF(JM151+JL152&gt;JN$4,JM151,JM151+JL152),"")</f>
        <v>60</v>
      </c>
      <c r="JN152" s="7">
        <f t="shared" ca="1" si="931"/>
        <v>0</v>
      </c>
      <c r="JO152" s="7">
        <f t="shared" ca="1" si="825"/>
        <v>0.91042090113553986</v>
      </c>
      <c r="JP152" s="7">
        <f t="shared" ca="1" si="826"/>
        <v>-0.4488824395970783</v>
      </c>
      <c r="JQ152" s="7">
        <f t="shared" ca="1" si="827"/>
        <v>0</v>
      </c>
      <c r="JR152" s="7">
        <f t="shared" ca="1" si="828"/>
        <v>0</v>
      </c>
      <c r="JS152" s="7">
        <f ca="1">IFERROR(IF(JS151+JR152&gt;JT$4,JS151,JS151+JR152),"")</f>
        <v>60</v>
      </c>
      <c r="JT152" s="7">
        <f t="shared" ca="1" si="932"/>
        <v>0</v>
      </c>
      <c r="JU152" s="7">
        <f t="shared" ca="1" si="829"/>
        <v>0.93849806776667466</v>
      </c>
      <c r="JV152" s="7">
        <f t="shared" ca="1" si="830"/>
        <v>-0.4769596062282131</v>
      </c>
      <c r="JW152" s="7">
        <f t="shared" ca="1" si="831"/>
        <v>0</v>
      </c>
      <c r="JX152" s="7">
        <f t="shared" ca="1" si="832"/>
        <v>0</v>
      </c>
      <c r="JY152" s="7">
        <f ca="1">IFERROR(IF(JY151+JX152&gt;JZ$4,JY151,JY151+JX152),"")</f>
        <v>60</v>
      </c>
      <c r="JZ152" s="7">
        <f t="shared" ca="1" si="933"/>
        <v>0</v>
      </c>
      <c r="KA152" s="7">
        <f t="shared" ca="1" si="833"/>
        <v>0.24149570449955171</v>
      </c>
      <c r="KB152" s="7">
        <f t="shared" ca="1" si="834"/>
        <v>0.22004275703890985</v>
      </c>
      <c r="KC152" s="7">
        <f t="shared" ca="1" si="835"/>
        <v>1</v>
      </c>
      <c r="KD152" s="7" t="str">
        <f t="shared" ca="1" si="836"/>
        <v>5</v>
      </c>
      <c r="KE152" s="7">
        <f ca="1">IFERROR(IF(KE151+KD152&gt;KF$4,KE151,KE151+KD152),"")</f>
        <v>60</v>
      </c>
      <c r="KF152" s="7">
        <f t="shared" ca="1" si="934"/>
        <v>0</v>
      </c>
      <c r="KG152" s="7">
        <f t="shared" ca="1" si="837"/>
        <v>0.26375955609364798</v>
      </c>
      <c r="KH152" s="7">
        <f t="shared" ca="1" si="838"/>
        <v>0.19777890544481358</v>
      </c>
      <c r="KI152" s="7">
        <f t="shared" ca="1" si="839"/>
        <v>1</v>
      </c>
      <c r="KJ152" s="7" t="str">
        <f t="shared" ca="1" si="840"/>
        <v>5</v>
      </c>
      <c r="KK152" s="7">
        <f ca="1">IFERROR(IF(KK151+KJ152&gt;KL$4,KK151,KK151+KJ152),"")</f>
        <v>60</v>
      </c>
      <c r="KL152" s="7">
        <f t="shared" ca="1" si="935"/>
        <v>0</v>
      </c>
      <c r="KM152" s="7">
        <f t="shared" ca="1" si="841"/>
        <v>0.93993195020527687</v>
      </c>
      <c r="KN152" s="7">
        <f t="shared" ca="1" si="842"/>
        <v>-0.4783934886668153</v>
      </c>
      <c r="KO152" s="7">
        <f t="shared" ca="1" si="843"/>
        <v>0</v>
      </c>
      <c r="KP152" s="7">
        <f t="shared" ca="1" si="844"/>
        <v>0</v>
      </c>
      <c r="KQ152" s="7">
        <f ca="1">IFERROR(IF(KQ151+KP152&gt;KR$4,KQ151,KQ151+KP152),"")</f>
        <v>60</v>
      </c>
      <c r="KR152" s="7">
        <f t="shared" ca="1" si="936"/>
        <v>0</v>
      </c>
      <c r="KS152" s="7">
        <f t="shared" ca="1" si="845"/>
        <v>0.22994003123231976</v>
      </c>
      <c r="KT152" s="7">
        <f t="shared" ca="1" si="846"/>
        <v>0.2315984303061418</v>
      </c>
      <c r="KU152" s="7">
        <f t="shared" ca="1" si="847"/>
        <v>1</v>
      </c>
      <c r="KV152" s="7" t="str">
        <f t="shared" ca="1" si="848"/>
        <v>5</v>
      </c>
      <c r="KW152" s="7">
        <f ca="1">IFERROR(IF(KW151+KV152&gt;KX$4,KW151,KW151+KV152),"")</f>
        <v>60</v>
      </c>
      <c r="KX152" s="7">
        <f t="shared" ca="1" si="937"/>
        <v>0</v>
      </c>
      <c r="KY152" s="7">
        <f t="shared" ca="1" si="849"/>
        <v>0.38493011085991069</v>
      </c>
      <c r="KZ152" s="7">
        <f t="shared" ca="1" si="850"/>
        <v>7.6608350678550874E-2</v>
      </c>
      <c r="LA152" s="7">
        <f t="shared" ca="1" si="851"/>
        <v>1</v>
      </c>
      <c r="LB152" s="7" t="str">
        <f t="shared" ca="1" si="852"/>
        <v>5</v>
      </c>
      <c r="LC152" s="7">
        <f ca="1">IFERROR(IF(LC151+LB152&gt;LD$4,LC151,LC151+LB152),"")</f>
        <v>60</v>
      </c>
      <c r="LD152" s="7">
        <f t="shared" ca="1" si="938"/>
        <v>0</v>
      </c>
      <c r="LE152" s="7">
        <f t="shared" ca="1" si="853"/>
        <v>0.65986403458203624</v>
      </c>
      <c r="LF152" s="7">
        <f t="shared" ca="1" si="854"/>
        <v>-0.19832557304357468</v>
      </c>
      <c r="LG152" s="7">
        <f t="shared" ca="1" si="855"/>
        <v>0</v>
      </c>
      <c r="LH152" s="7">
        <f t="shared" ca="1" si="856"/>
        <v>0</v>
      </c>
      <c r="LI152" s="7">
        <f ca="1">IFERROR(IF(LI151+LH152&gt;LJ$4,LI151,LI151+LH152),"")</f>
        <v>60</v>
      </c>
      <c r="LJ152" s="7">
        <f t="shared" ca="1" si="939"/>
        <v>0</v>
      </c>
      <c r="LK152" s="7">
        <f t="shared" ca="1" si="857"/>
        <v>0.27300505908507022</v>
      </c>
      <c r="LL152" s="7">
        <f t="shared" ca="1" si="858"/>
        <v>0.18853340245339134</v>
      </c>
      <c r="LM152" s="7">
        <f t="shared" ca="1" si="859"/>
        <v>1</v>
      </c>
      <c r="LN152" s="7" t="str">
        <f t="shared" ca="1" si="860"/>
        <v>5</v>
      </c>
      <c r="LO152" s="7">
        <f ca="1">IFERROR(IF(LO151+LN152&gt;LP$4,LO151,LO151+LN152),"")</f>
        <v>60</v>
      </c>
      <c r="LP152" s="7">
        <f t="shared" ca="1" si="940"/>
        <v>0</v>
      </c>
      <c r="LQ152" s="7">
        <f t="shared" ca="1" si="861"/>
        <v>0.49310382240149697</v>
      </c>
      <c r="LR152" s="7">
        <f t="shared" ca="1" si="862"/>
        <v>-3.1565360863035408E-2</v>
      </c>
      <c r="LS152" s="7">
        <f t="shared" ca="1" si="863"/>
        <v>0</v>
      </c>
      <c r="LT152" s="7">
        <f t="shared" ca="1" si="864"/>
        <v>0</v>
      </c>
      <c r="LU152" s="7">
        <f ca="1">IFERROR(IF(LU151+LT152&gt;LV$4,LU151,LU151+LT152),"")</f>
        <v>60</v>
      </c>
      <c r="LV152" s="7">
        <f t="shared" ca="1" si="941"/>
        <v>0</v>
      </c>
      <c r="LW152" s="7">
        <f t="shared" ca="1" si="865"/>
        <v>0.50593428849819555</v>
      </c>
      <c r="LX152" s="7">
        <f t="shared" ca="1" si="866"/>
        <v>-4.4395826959733986E-2</v>
      </c>
      <c r="LY152" s="7">
        <f t="shared" ca="1" si="867"/>
        <v>0</v>
      </c>
      <c r="LZ152" s="7">
        <f t="shared" ca="1" si="868"/>
        <v>0</v>
      </c>
      <c r="MA152" s="7">
        <f ca="1">IFERROR(IF(MA151+LZ152&gt;MB$4,MA151,MA151+LZ152),"")</f>
        <v>60</v>
      </c>
      <c r="MB152" s="7">
        <f t="shared" ca="1" si="942"/>
        <v>0</v>
      </c>
      <c r="MC152" s="7">
        <f t="shared" ca="1" si="869"/>
        <v>0.73133576630475694</v>
      </c>
      <c r="MD152" s="7">
        <f t="shared" ca="1" si="870"/>
        <v>-0.26979730476629538</v>
      </c>
      <c r="ME152" s="7">
        <f t="shared" ca="1" si="871"/>
        <v>0</v>
      </c>
      <c r="MF152" s="7">
        <f t="shared" ca="1" si="872"/>
        <v>0</v>
      </c>
      <c r="MG152" s="7">
        <f ca="1">IFERROR(IF(MG151+MF152&gt;MH$4,MG151,MG151+MF152),"")</f>
        <v>60</v>
      </c>
      <c r="MH152" s="7">
        <f t="shared" ca="1" si="943"/>
        <v>0</v>
      </c>
      <c r="MI152" s="7">
        <f t="shared" ca="1" si="873"/>
        <v>0.24369657867814043</v>
      </c>
      <c r="MJ152" s="7">
        <f t="shared" ca="1" si="874"/>
        <v>0.21784188286032113</v>
      </c>
      <c r="MK152" s="7">
        <f t="shared" ca="1" si="875"/>
        <v>1</v>
      </c>
      <c r="ML152" s="7" t="str">
        <f t="shared" ca="1" si="876"/>
        <v>5</v>
      </c>
      <c r="MM152" s="7">
        <f ca="1">IFERROR(IF(MM151+ML152&gt;MN$4,MM151,MM151+ML152),"")</f>
        <v>60</v>
      </c>
      <c r="MN152" s="7">
        <f t="shared" ca="1" si="944"/>
        <v>0</v>
      </c>
      <c r="MO152" s="7">
        <f t="shared" ca="1" si="877"/>
        <v>0.35145122351058256</v>
      </c>
      <c r="MP152" s="7">
        <f t="shared" ca="1" si="878"/>
        <v>0.11008723802787901</v>
      </c>
      <c r="MQ152" s="7">
        <f t="shared" ca="1" si="879"/>
        <v>1</v>
      </c>
      <c r="MR152" s="7" t="str">
        <f t="shared" ca="1" si="880"/>
        <v>5</v>
      </c>
      <c r="MS152" s="7">
        <f ca="1">IFERROR(IF(MS151+MR152&gt;MT$4,MS151,MS151+MR152),"")</f>
        <v>60</v>
      </c>
      <c r="MT152" s="7">
        <f t="shared" ca="1" si="945"/>
        <v>0</v>
      </c>
      <c r="MU152" s="7">
        <f t="shared" ca="1" si="881"/>
        <v>0.14149301308044537</v>
      </c>
      <c r="MV152" s="7">
        <f t="shared" ca="1" si="882"/>
        <v>0.32004544845801619</v>
      </c>
      <c r="MW152" s="7">
        <f t="shared" ca="1" si="883"/>
        <v>1</v>
      </c>
      <c r="MX152" s="7" t="str">
        <f t="shared" ca="1" si="884"/>
        <v>5</v>
      </c>
      <c r="MY152" s="7">
        <f ca="1">IFERROR(IF(MY151+MX152&gt;MZ$4,MY151,MY151+MX152),"")</f>
        <v>60</v>
      </c>
      <c r="MZ152" s="7">
        <f t="shared" ca="1" si="946"/>
        <v>0</v>
      </c>
      <c r="NA152" s="7">
        <f t="shared" ca="1" si="885"/>
        <v>0.37808831482429905</v>
      </c>
      <c r="NB152" s="7">
        <f t="shared" ca="1" si="886"/>
        <v>8.345014671416251E-2</v>
      </c>
      <c r="NC152" s="7">
        <f t="shared" ca="1" si="887"/>
        <v>1</v>
      </c>
      <c r="ND152" s="7" t="str">
        <f t="shared" ca="1" si="888"/>
        <v>5</v>
      </c>
      <c r="NE152" s="7">
        <f ca="1">IFERROR(IF(NE151+ND152&gt;NF$4,NE151,NE151+ND152),"")</f>
        <v>60</v>
      </c>
      <c r="NF152" s="7">
        <f t="shared" ca="1" si="947"/>
        <v>0</v>
      </c>
      <c r="NG152" s="7">
        <f t="shared" ca="1" si="889"/>
        <v>0.861414817265171</v>
      </c>
      <c r="NH152" s="7">
        <f t="shared" ca="1" si="890"/>
        <v>-0.39987635572670943</v>
      </c>
      <c r="NI152" s="7">
        <f t="shared" ca="1" si="891"/>
        <v>0</v>
      </c>
      <c r="NJ152" s="7">
        <f t="shared" ca="1" si="892"/>
        <v>0</v>
      </c>
      <c r="NK152" s="7">
        <f ca="1">IFERROR(IF(NK151+NJ152&gt;NL$4,NK151,NK151+NJ152),"")</f>
        <v>60</v>
      </c>
      <c r="NL152" s="7">
        <f t="shared" ca="1" si="948"/>
        <v>0</v>
      </c>
      <c r="NM152" s="7">
        <f t="shared" ca="1" si="893"/>
        <v>0.3432060880023976</v>
      </c>
      <c r="NN152" s="7">
        <f t="shared" ca="1" si="894"/>
        <v>0.11833237353606396</v>
      </c>
      <c r="NO152" s="7">
        <f t="shared" ca="1" si="895"/>
        <v>1</v>
      </c>
      <c r="NP152" s="7" t="str">
        <f t="shared" ca="1" si="896"/>
        <v>5</v>
      </c>
      <c r="NQ152" s="7">
        <f ca="1">IFERROR(IF(NQ151+NP152&gt;NR$4,NQ151,NQ151+NP152),"")</f>
        <v>60</v>
      </c>
      <c r="NR152" s="7">
        <f t="shared" ca="1" si="949"/>
        <v>0</v>
      </c>
      <c r="NT152">
        <v>150</v>
      </c>
      <c r="NU152" s="7" t="s">
        <v>19</v>
      </c>
      <c r="NV152" s="7" t="str">
        <f t="shared" ca="1" si="653"/>
        <v/>
      </c>
      <c r="NW152" s="7" t="str">
        <f t="shared" ca="1" si="647"/>
        <v/>
      </c>
      <c r="NX152" t="str">
        <f ca="1">IFERROR(VLOOKUP(NT152,$K$3:$AK$568,8,FALSE),"")</f>
        <v/>
      </c>
      <c r="NY152" t="str">
        <f ca="1">IFERROR(VLOOKUP(NT152,$K$3:$AK$568,9,FALSE),"")</f>
        <v/>
      </c>
      <c r="NZ152" s="7" t="str">
        <f ca="1">IFERROR(VLOOKUP(NT152,$K$3:$AK$568,27,FALSE),"")</f>
        <v/>
      </c>
      <c r="OB152">
        <v>150</v>
      </c>
      <c r="OC152" s="7" t="s">
        <v>19</v>
      </c>
      <c r="OD152" t="e">
        <f t="shared" ca="1" si="654"/>
        <v>#N/A</v>
      </c>
      <c r="OE152" s="7" t="str">
        <f t="shared" ca="1" si="655"/>
        <v/>
      </c>
      <c r="OF152" s="7" t="str">
        <f t="shared" ca="1" si="656"/>
        <v/>
      </c>
      <c r="OG152" t="str">
        <f t="shared" ca="1" si="657"/>
        <v/>
      </c>
      <c r="OI152">
        <v>150</v>
      </c>
      <c r="OJ152" s="7" t="s">
        <v>19</v>
      </c>
      <c r="OK152" s="7" t="str">
        <f t="shared" ca="1" si="658"/>
        <v/>
      </c>
      <c r="OL152" s="7" t="str">
        <f t="shared" ca="1" si="659"/>
        <v/>
      </c>
      <c r="OM152" t="str">
        <f ca="1">IFERROR(VLOOKUP(OI152,$L$3:$AK$568,7,FALSE),"")</f>
        <v/>
      </c>
      <c r="ON152" t="str">
        <f ca="1">IFERROR(VLOOKUP(OI152,$L$3:$AK$568,8,FALSE),"")</f>
        <v/>
      </c>
      <c r="OO152" s="7" t="str">
        <f ca="1">IFERROR(VLOOKUP(OI152,$L$3:$AK$568,26,FALSE),"")</f>
        <v/>
      </c>
      <c r="OQ152">
        <v>150</v>
      </c>
      <c r="OR152" s="7" t="s">
        <v>19</v>
      </c>
      <c r="OS152" t="e">
        <f t="shared" ca="1" si="660"/>
        <v>#N/A</v>
      </c>
      <c r="OT152" s="7" t="str">
        <f t="shared" ca="1" si="661"/>
        <v/>
      </c>
      <c r="OU152" s="7" t="str">
        <f t="shared" ca="1" si="662"/>
        <v/>
      </c>
      <c r="OV152" t="str">
        <f t="shared" ca="1" si="663"/>
        <v/>
      </c>
      <c r="OX152">
        <v>150</v>
      </c>
      <c r="OY152" s="7" t="s">
        <v>19</v>
      </c>
      <c r="OZ152" s="7" t="str">
        <f t="shared" ca="1" si="664"/>
        <v/>
      </c>
      <c r="PA152" s="7" t="str">
        <f t="shared" ca="1" si="665"/>
        <v/>
      </c>
      <c r="PB152" t="str">
        <f ca="1">IFERROR(VLOOKUP(OX152,$M$3:$AK$568,6,FALSE),"")</f>
        <v/>
      </c>
      <c r="PC152" t="str">
        <f ca="1">IFERROR(VLOOKUP(OX152,$M$3:$AK$568,7,FALSE),"")</f>
        <v/>
      </c>
      <c r="PD152" s="7" t="str">
        <f ca="1">IFERROR(VLOOKUP(OX152,$M$3:$AK$568,25,FALSE),"")</f>
        <v/>
      </c>
      <c r="PF152">
        <v>150</v>
      </c>
      <c r="PG152" s="7" t="s">
        <v>19</v>
      </c>
      <c r="PH152" t="e">
        <f t="shared" ca="1" si="666"/>
        <v>#N/A</v>
      </c>
      <c r="PI152" s="7" t="str">
        <f t="shared" ca="1" si="667"/>
        <v/>
      </c>
      <c r="PJ152" s="7" t="str">
        <f t="shared" ca="1" si="668"/>
        <v/>
      </c>
      <c r="PK152" t="str">
        <f t="shared" ca="1" si="669"/>
        <v/>
      </c>
      <c r="PM152">
        <v>150</v>
      </c>
      <c r="PN152" s="7" t="s">
        <v>19</v>
      </c>
      <c r="PO152" s="202" t="str">
        <f t="shared" ca="1" si="670"/>
        <v/>
      </c>
      <c r="PP152" s="7" t="str">
        <f t="shared" ca="1" si="671"/>
        <v/>
      </c>
      <c r="PQ152" t="str">
        <f ca="1">IFERROR(VLOOKUP(PM152,$G$325:$R$409,12,FALSE),"")</f>
        <v/>
      </c>
      <c r="PR152" t="e">
        <f ca="1">VLOOKUP(PM152,$G$324:$Q$409,11,FALSE)</f>
        <v>#N/A</v>
      </c>
      <c r="PS152" s="7" t="str">
        <f ca="1">VLOOKUP(PQ152,$R$325:$Y$409,8,FALSE)</f>
        <v>- -</v>
      </c>
      <c r="PT152" s="7">
        <f ca="1">ReSt</f>
        <v>-4</v>
      </c>
      <c r="PU152" s="7" t="e">
        <f t="shared" ca="1" si="672"/>
        <v>#N/A</v>
      </c>
      <c r="PV152" s="7" t="e">
        <f t="shared" ca="1" si="673"/>
        <v>#N/A</v>
      </c>
      <c r="PW152" s="7" t="str">
        <f ca="1">VLOOKUP(PQ152,$R$325:$AK$409,8,FALSE)</f>
        <v>- -</v>
      </c>
      <c r="PX152" s="7"/>
      <c r="PY152">
        <v>150</v>
      </c>
      <c r="PZ152" s="7" t="s">
        <v>19</v>
      </c>
      <c r="QA152" t="str">
        <f t="shared" ca="1" si="674"/>
        <v/>
      </c>
      <c r="QB152" s="7" t="str">
        <f t="shared" ca="1" si="675"/>
        <v/>
      </c>
      <c r="QC152" s="7" t="str">
        <f t="shared" ca="1" si="676"/>
        <v/>
      </c>
      <c r="QD152" t="str">
        <f t="shared" ca="1" si="677"/>
        <v/>
      </c>
      <c r="QF152">
        <v>150</v>
      </c>
      <c r="QG152" s="7" t="s">
        <v>19</v>
      </c>
      <c r="QH152" s="7" t="str">
        <f t="shared" ca="1" si="678"/>
        <v/>
      </c>
      <c r="QI152" s="7" t="e">
        <f t="shared" ca="1" si="679"/>
        <v>#VALUE!</v>
      </c>
      <c r="QJ152" t="e">
        <f t="shared" ca="1" si="680"/>
        <v>#N/A</v>
      </c>
      <c r="QK152" s="7" t="e">
        <f t="shared" ca="1" si="681"/>
        <v>#N/A</v>
      </c>
      <c r="QM152">
        <v>150</v>
      </c>
      <c r="QN152" s="7" t="s">
        <v>19</v>
      </c>
      <c r="QO152" t="str">
        <f t="shared" ca="1" si="682"/>
        <v/>
      </c>
      <c r="QP152" s="7" t="str">
        <f t="shared" ca="1" si="683"/>
        <v/>
      </c>
      <c r="QQ152" t="str">
        <f t="shared" ca="1" si="684"/>
        <v/>
      </c>
    </row>
    <row r="153" spans="1:459" x14ac:dyDescent="0.25">
      <c r="A153" s="240" t="str">
        <f>IF('Character Sheet'!$B$4="Creature","N","Y")</f>
        <v>Y</v>
      </c>
      <c r="C153" s="75"/>
      <c r="D153" s="76"/>
      <c r="F153" s="75"/>
      <c r="G153" s="76"/>
      <c r="I153" s="75"/>
      <c r="J153" s="85"/>
      <c r="K153" s="85">
        <f t="shared" ca="1" si="648"/>
        <v>4</v>
      </c>
      <c r="L153" s="85">
        <f t="shared" ca="1" si="951"/>
        <v>0</v>
      </c>
      <c r="M153" s="70">
        <f t="shared" ca="1" si="643"/>
        <v>6</v>
      </c>
      <c r="O153" s="222" t="str">
        <f t="shared" ca="1" si="649"/>
        <v>- -</v>
      </c>
      <c r="Q153" s="7" t="s">
        <v>1732</v>
      </c>
      <c r="R153" s="9" t="s">
        <v>1273</v>
      </c>
      <c r="S153" s="9"/>
      <c r="T153" s="61" t="str">
        <f>SUBSTITUTE(IFERROR(IFERROR(VLOOKUP(R153,'[1]Skill Statistics'!$A$3:$C$513,2,FALSE),VLOOKUP(Q153,'[1]Skill Statistics'!$A$3:$C$513,2,FALSE)),T152),"R*","ReSt")</f>
        <v>- -</v>
      </c>
      <c r="U153" s="61" t="str">
        <f>IFERROR(IFERROR(VLOOKUP(R153,'[1]Skill Statistics'!$A$3:$C$513,3,FALSE),VLOOKUP(Q153,'[1]Skill Statistics'!$A$3:$C$513,3,FALSE)),U152)</f>
        <v>- -</v>
      </c>
      <c r="V153" s="61" t="str">
        <f>IF(ISNUMBER(SEARCH("Category",R153)),"- -",IFERROR(IFERROR(VLOOKUP(Q153,[1]Professions!$A$4:$AM$288,MATCH(Profession,[1]Professions!$A$1:$AM$1,0),FALSE),VLOOKUP(Q153,Calculations!$B$91:$I$95,8,FALSE)),"- -"))</f>
        <v>- -</v>
      </c>
      <c r="W153" s="60" t="str">
        <f t="shared" si="650"/>
        <v>- -</v>
      </c>
      <c r="X153" s="7" t="str">
        <f ca="1">IFERROR(VLOOKUP(R153,$BS$6:$NR$519,MATCH(ActualLevel,$BS$3:$NR$3,0),FALSE),"- -")</f>
        <v>- -</v>
      </c>
      <c r="Y153" s="7" t="str">
        <f t="shared" ref="Y153:Y213" si="955">IF(V153="- -","- -",SUM(W153:X153))</f>
        <v>- -</v>
      </c>
      <c r="Z153" s="7" t="str">
        <f>IFERROR(VLOOKUP(Y153,Charts!$BQ$2:$BR$52,2,FALSE),"- -")</f>
        <v>- -</v>
      </c>
      <c r="AA153" s="7" t="str">
        <f t="shared" ca="1" si="686"/>
        <v>- -</v>
      </c>
      <c r="AB153" s="7" t="str">
        <f t="shared" si="952"/>
        <v>- -</v>
      </c>
      <c r="AC153" s="7"/>
      <c r="AD153" s="7"/>
      <c r="AE153" s="7"/>
      <c r="AF153" s="7"/>
      <c r="AG153" s="7"/>
      <c r="AH153" s="43"/>
      <c r="AI153" s="7"/>
      <c r="AJ153" s="7"/>
      <c r="AK153" s="7">
        <f t="shared" ca="1" si="687"/>
        <v>0</v>
      </c>
      <c r="AL153" s="7"/>
      <c r="AM153" s="69">
        <f>IFERROR(VLOOKUP(R153,'[1]Skill Statistics'!$A$3:$AN$513,MATCH(Profession,'[1]Skill Statistics'!$A$2:$AN$2,0),FALSE),0)</f>
        <v>0</v>
      </c>
      <c r="AN153" s="85">
        <f>IFERROR(VLOOKUP(Q153,'[1]Skill Statistics'!$A$3:$BK$513,MATCH(Archetype,'[1]Skill Statistics'!$A$2:$BK$2,0),FALSE),0)</f>
        <v>0</v>
      </c>
      <c r="AO153" s="85">
        <f>IFERROR(VLOOKUP(Q153,'[1]Skill Statistics'!$A$3:$BB$513,MATCH(Race,'[1]Skill Statistics'!$A$2:$BB$2,0),FALSE),0)</f>
        <v>0</v>
      </c>
      <c r="AP153" s="85">
        <f t="shared" ca="1" si="651"/>
        <v>0</v>
      </c>
      <c r="AQ153" s="70"/>
      <c r="AS153" s="69">
        <f>IFERROR(VLOOKUP(Q153,'[1]Professional Skills'!$A$4:$AM$288,MATCH(Profession,'[1]Professional Skills'!$A$3:$AM$3,0),FALSE),"- -")</f>
        <v>0</v>
      </c>
      <c r="AU153" s="7">
        <f t="shared" si="954"/>
        <v>0</v>
      </c>
      <c r="AV153" s="7">
        <f t="shared" ca="1" si="953"/>
        <v>0</v>
      </c>
      <c r="AW153" t="str">
        <f t="shared" si="690"/>
        <v/>
      </c>
      <c r="AX153" t="str">
        <f>IFERROR(_xlfn.RANK.EQ(AW153,$AW$5:$AW$568),"")</f>
        <v/>
      </c>
      <c r="AY153">
        <f t="shared" si="645"/>
        <v>0</v>
      </c>
      <c r="AZ153" s="70" t="str">
        <f t="shared" si="688"/>
        <v/>
      </c>
      <c r="BB153" s="69">
        <f>IFERROR(IF(Q153="Language",VLOOKUP(R153,[1]Cultures!$B$4:$N$218,MATCH(Culture,[1]Cultures!$B$3:$N$3,0),FALSE),VLOOKUP(Q153,[1]Cultures!$B$4:$O$212,MATCH(Culture,[1]Cultures!$B$3:$O$3,0),FALSE)),"- -")</f>
        <v>0</v>
      </c>
      <c r="BD153">
        <f t="shared" ca="1" si="950"/>
        <v>0</v>
      </c>
      <c r="BE153" t="str">
        <f t="shared" si="897"/>
        <v/>
      </c>
      <c r="BI153" s="7">
        <f t="shared" si="689"/>
        <v>0</v>
      </c>
      <c r="BK153" s="7"/>
      <c r="BL153" s="70" t="str">
        <f t="shared" si="646"/>
        <v>- -</v>
      </c>
      <c r="BN153" s="69" t="str">
        <f>IFERROR(VLOOKUP(V153,Charts!$BT$2:$BV$14,3,FALSE),"- -")</f>
        <v>- -</v>
      </c>
      <c r="BO153" s="85" t="str">
        <f t="shared" ca="1" si="652"/>
        <v>- -</v>
      </c>
      <c r="BP153" s="70" t="str">
        <f t="shared" ca="1" si="898"/>
        <v>- -</v>
      </c>
      <c r="BR153" s="7">
        <v>148</v>
      </c>
      <c r="BS153" s="9" t="str">
        <f ca="1">VLOOKUP(BR153,$O$3:$R$568,4,FALSE)</f>
        <v>Mounted Projectile Engineering</v>
      </c>
      <c r="BT153" s="7" t="str">
        <f ca="1">VLOOKUP(BS153,$R$3:$V$568,5,FALSE)</f>
        <v>5 / 7</v>
      </c>
      <c r="BU153" s="7">
        <f ca="1">VLOOKUP(BT153,Charts!$BT$2:$BV$14,3,FALSE)</f>
        <v>0.46153846153846156</v>
      </c>
      <c r="BV153" s="7" t="str">
        <f t="shared" ca="1" si="691"/>
        <v>5</v>
      </c>
      <c r="BW153" s="7" t="str">
        <f t="shared" ca="1" si="692"/>
        <v>7</v>
      </c>
      <c r="BY153" s="7">
        <f t="shared" ca="1" si="693"/>
        <v>0.400903012629372</v>
      </c>
      <c r="BZ153" s="7">
        <f t="shared" ca="1" si="694"/>
        <v>6.0635448909089562E-2</v>
      </c>
      <c r="CA153" s="7">
        <f t="shared" ca="1" si="695"/>
        <v>1</v>
      </c>
      <c r="CB153" s="7" t="str">
        <f t="shared" ca="1" si="696"/>
        <v>5</v>
      </c>
      <c r="CC153" s="7">
        <f ca="1">IFERROR(IF(CC152+CB153&gt;CD$4,CC152,CC152+CB153),"")</f>
        <v>38</v>
      </c>
      <c r="CD153" s="7">
        <f t="shared" ca="1" si="899"/>
        <v>0</v>
      </c>
      <c r="CE153" s="7">
        <f t="shared" ca="1" si="697"/>
        <v>8.8612817728856985E-3</v>
      </c>
      <c r="CF153" s="7">
        <f t="shared" ca="1" si="698"/>
        <v>0.45267717976557587</v>
      </c>
      <c r="CG153" s="7">
        <f t="shared" ca="1" si="699"/>
        <v>1</v>
      </c>
      <c r="CH153" s="7" t="str">
        <f t="shared" ca="1" si="700"/>
        <v>5</v>
      </c>
      <c r="CI153" s="7">
        <f ca="1">IFERROR(IF(CI152+CH153&gt;CJ$4,CI152,CI152+CH153),"")</f>
        <v>60</v>
      </c>
      <c r="CJ153" s="7">
        <f t="shared" ca="1" si="900"/>
        <v>0</v>
      </c>
      <c r="CK153" s="7">
        <f t="shared" ca="1" si="701"/>
        <v>0.93957581885720276</v>
      </c>
      <c r="CL153" s="7">
        <f t="shared" ca="1" si="702"/>
        <v>-0.4780373573187412</v>
      </c>
      <c r="CM153" s="7">
        <f t="shared" ca="1" si="703"/>
        <v>0</v>
      </c>
      <c r="CN153" s="7">
        <f t="shared" ca="1" si="704"/>
        <v>0</v>
      </c>
      <c r="CO153" s="7">
        <f ca="1">IFERROR(IF(CO152+CN153&gt;CP$4,CO152,CO152+CN153),"")</f>
        <v>60</v>
      </c>
      <c r="CP153" s="7">
        <f t="shared" ca="1" si="901"/>
        <v>0</v>
      </c>
      <c r="CQ153" s="7">
        <f t="shared" ca="1" si="705"/>
        <v>0.9978171176977525</v>
      </c>
      <c r="CR153" s="7">
        <f t="shared" ca="1" si="706"/>
        <v>-0.53627865615929093</v>
      </c>
      <c r="CS153" s="7">
        <f t="shared" ca="1" si="707"/>
        <v>0</v>
      </c>
      <c r="CT153" s="7">
        <f t="shared" ca="1" si="708"/>
        <v>0</v>
      </c>
      <c r="CU153" s="7">
        <f ca="1">IFERROR(IF(CU152+CT153&gt;CV$4,CU152,CU152+CT153),"")</f>
        <v>60</v>
      </c>
      <c r="CV153" s="7">
        <f t="shared" ca="1" si="902"/>
        <v>0</v>
      </c>
      <c r="CW153" s="7">
        <f t="shared" ca="1" si="709"/>
        <v>2.2748805335217837E-2</v>
      </c>
      <c r="CX153" s="7">
        <f t="shared" ca="1" si="710"/>
        <v>0.43878965620324373</v>
      </c>
      <c r="CY153" s="7">
        <f t="shared" ca="1" si="711"/>
        <v>1</v>
      </c>
      <c r="CZ153" s="7" t="str">
        <f t="shared" ca="1" si="712"/>
        <v>5</v>
      </c>
      <c r="DA153" s="7">
        <f ca="1">IFERROR(IF(DA152+CZ153&gt;DB$4,DA152,DA152+CZ153),"")</f>
        <v>60</v>
      </c>
      <c r="DB153" s="7">
        <f t="shared" ca="1" si="903"/>
        <v>0</v>
      </c>
      <c r="DC153" s="7">
        <f t="shared" ca="1" si="713"/>
        <v>0.67461908977279805</v>
      </c>
      <c r="DD153" s="7">
        <f t="shared" ca="1" si="714"/>
        <v>-0.21308062823433649</v>
      </c>
      <c r="DE153" s="7">
        <f t="shared" ca="1" si="715"/>
        <v>0</v>
      </c>
      <c r="DF153" s="7">
        <f t="shared" ca="1" si="716"/>
        <v>0</v>
      </c>
      <c r="DG153" s="7">
        <f ca="1">IFERROR(IF(DG152+DF153&gt;DH$4,DG152,DG152+DF153),"")</f>
        <v>60</v>
      </c>
      <c r="DH153" s="7">
        <f t="shared" ca="1" si="904"/>
        <v>0</v>
      </c>
      <c r="DI153" s="7">
        <f t="shared" ca="1" si="717"/>
        <v>0.33087476026974139</v>
      </c>
      <c r="DJ153" s="7">
        <f t="shared" ca="1" si="718"/>
        <v>0.13066370126872018</v>
      </c>
      <c r="DK153" s="7">
        <f t="shared" ca="1" si="719"/>
        <v>1</v>
      </c>
      <c r="DL153" s="7" t="str">
        <f t="shared" ca="1" si="720"/>
        <v>5</v>
      </c>
      <c r="DM153" s="7">
        <f ca="1">IFERROR(IF(DM152+DL153&gt;DN$4,DM152,DM152+DL153),"")</f>
        <v>60</v>
      </c>
      <c r="DN153" s="7">
        <f t="shared" ca="1" si="905"/>
        <v>0</v>
      </c>
      <c r="DO153" s="7">
        <f t="shared" ca="1" si="721"/>
        <v>0.88065515423597829</v>
      </c>
      <c r="DP153" s="7">
        <f t="shared" ca="1" si="722"/>
        <v>-0.41911669269751672</v>
      </c>
      <c r="DQ153" s="7">
        <f t="shared" ca="1" si="723"/>
        <v>0</v>
      </c>
      <c r="DR153" s="7">
        <f t="shared" ca="1" si="724"/>
        <v>0</v>
      </c>
      <c r="DS153" s="7">
        <f ca="1">IFERROR(IF(DS152+DR153&gt;DT$4,DS152,DS152+DR153),"")</f>
        <v>60</v>
      </c>
      <c r="DT153" s="7">
        <f t="shared" ca="1" si="906"/>
        <v>0</v>
      </c>
      <c r="DU153" s="7">
        <f t="shared" ca="1" si="725"/>
        <v>0.40575446394808223</v>
      </c>
      <c r="DV153" s="7">
        <f t="shared" ca="1" si="726"/>
        <v>5.5783997590379331E-2</v>
      </c>
      <c r="DW153" s="7">
        <f t="shared" ca="1" si="727"/>
        <v>1</v>
      </c>
      <c r="DX153" s="7" t="str">
        <f t="shared" ca="1" si="728"/>
        <v>5</v>
      </c>
      <c r="DY153" s="7">
        <f ca="1">IFERROR(IF(DY152+DX153&gt;DZ$4,DY152,DY152+DX153),"")</f>
        <v>60</v>
      </c>
      <c r="DZ153" s="7">
        <f t="shared" ca="1" si="907"/>
        <v>0</v>
      </c>
      <c r="EA153" s="7">
        <f t="shared" ca="1" si="729"/>
        <v>7.2495959129420307E-2</v>
      </c>
      <c r="EB153" s="7">
        <f t="shared" ca="1" si="730"/>
        <v>0.38904250240904126</v>
      </c>
      <c r="EC153" s="7">
        <f t="shared" ca="1" si="731"/>
        <v>1</v>
      </c>
      <c r="ED153" s="7" t="str">
        <f t="shared" ca="1" si="732"/>
        <v>5</v>
      </c>
      <c r="EE153" s="7">
        <f ca="1">IFERROR(IF(EE152+ED153&gt;EF$4,EE152,EE152+ED153),"")</f>
        <v>60</v>
      </c>
      <c r="EF153" s="7">
        <f t="shared" ca="1" si="908"/>
        <v>0</v>
      </c>
      <c r="EG153" s="7">
        <f t="shared" ca="1" si="733"/>
        <v>0.89946441202270833</v>
      </c>
      <c r="EH153" s="7">
        <f t="shared" ca="1" si="734"/>
        <v>-0.43792595048424676</v>
      </c>
      <c r="EI153" s="7">
        <f t="shared" ca="1" si="735"/>
        <v>0</v>
      </c>
      <c r="EJ153" s="7">
        <f t="shared" ca="1" si="736"/>
        <v>0</v>
      </c>
      <c r="EK153" s="7">
        <f ca="1">IFERROR(IF(EK152+EJ153&gt;EL$4,EK152,EK152+EJ153),"")</f>
        <v>60</v>
      </c>
      <c r="EL153" s="7">
        <f t="shared" ca="1" si="909"/>
        <v>0</v>
      </c>
      <c r="EM153" s="7">
        <f t="shared" ca="1" si="737"/>
        <v>0.46398520129197707</v>
      </c>
      <c r="EN153" s="7">
        <f t="shared" ca="1" si="738"/>
        <v>-2.4467397535155033E-3</v>
      </c>
      <c r="EO153" s="7">
        <f t="shared" ca="1" si="739"/>
        <v>0</v>
      </c>
      <c r="EP153" s="7">
        <f t="shared" ca="1" si="740"/>
        <v>0</v>
      </c>
      <c r="EQ153" s="7">
        <f ca="1">IFERROR(IF(EQ152+EP153&gt;ER$4,EQ152,EQ152+EP153),"")</f>
        <v>60</v>
      </c>
      <c r="ER153" s="7">
        <f t="shared" ca="1" si="910"/>
        <v>0</v>
      </c>
      <c r="ES153" s="7">
        <f t="shared" ca="1" si="741"/>
        <v>0.97313744926676005</v>
      </c>
      <c r="ET153" s="7">
        <f t="shared" ca="1" si="742"/>
        <v>-0.51159898772829848</v>
      </c>
      <c r="EU153" s="7">
        <f t="shared" ca="1" si="743"/>
        <v>0</v>
      </c>
      <c r="EV153" s="7">
        <f t="shared" ca="1" si="744"/>
        <v>0</v>
      </c>
      <c r="EW153" s="7">
        <f ca="1">IFERROR(IF(EW152+EV153&gt;EX$4,EW152,EW152+EV153),"")</f>
        <v>60</v>
      </c>
      <c r="EX153" s="7">
        <f t="shared" ca="1" si="911"/>
        <v>0</v>
      </c>
      <c r="EY153" s="7">
        <f t="shared" ca="1" si="745"/>
        <v>0.77502630979180098</v>
      </c>
      <c r="EZ153" s="7">
        <f t="shared" ca="1" si="746"/>
        <v>-0.31348784825333942</v>
      </c>
      <c r="FA153" s="7">
        <f t="shared" ca="1" si="747"/>
        <v>0</v>
      </c>
      <c r="FB153" s="7">
        <f t="shared" ca="1" si="748"/>
        <v>0</v>
      </c>
      <c r="FC153" s="7">
        <f ca="1">IFERROR(IF(FC152+FB153&gt;FD$4,FC152,FC152+FB153),"")</f>
        <v>60</v>
      </c>
      <c r="FD153" s="7">
        <f t="shared" ca="1" si="912"/>
        <v>0</v>
      </c>
      <c r="FE153" s="7">
        <f t="shared" ca="1" si="749"/>
        <v>0.9444229415828328</v>
      </c>
      <c r="FF153" s="7">
        <f t="shared" ca="1" si="750"/>
        <v>-0.48288448004437123</v>
      </c>
      <c r="FG153" s="7">
        <f t="shared" ca="1" si="751"/>
        <v>0</v>
      </c>
      <c r="FH153" s="7">
        <f t="shared" ca="1" si="752"/>
        <v>0</v>
      </c>
      <c r="FI153" s="7">
        <f ca="1">IFERROR(IF(FI152+FH153&gt;FJ$4,FI152,FI152+FH153),"")</f>
        <v>60</v>
      </c>
      <c r="FJ153" s="7">
        <f t="shared" ca="1" si="913"/>
        <v>0</v>
      </c>
      <c r="FK153" s="7">
        <f t="shared" ca="1" si="753"/>
        <v>0.15442887382602122</v>
      </c>
      <c r="FL153" s="7">
        <f t="shared" ca="1" si="754"/>
        <v>0.30710958771244035</v>
      </c>
      <c r="FM153" s="7">
        <f t="shared" ca="1" si="755"/>
        <v>1</v>
      </c>
      <c r="FN153" s="7" t="str">
        <f t="shared" ca="1" si="756"/>
        <v>5</v>
      </c>
      <c r="FO153" s="7">
        <f ca="1">IFERROR(IF(FO152+FN153&gt;FP$4,FO152,FO152+FN153),"")</f>
        <v>60</v>
      </c>
      <c r="FP153" s="7">
        <f t="shared" ca="1" si="914"/>
        <v>0</v>
      </c>
      <c r="FQ153" s="7">
        <f t="shared" ca="1" si="757"/>
        <v>0.25878569710153487</v>
      </c>
      <c r="FR153" s="7">
        <f t="shared" ca="1" si="758"/>
        <v>0.20275276443692669</v>
      </c>
      <c r="FS153" s="7">
        <f t="shared" ca="1" si="759"/>
        <v>1</v>
      </c>
      <c r="FT153" s="7" t="str">
        <f t="shared" ca="1" si="760"/>
        <v>5</v>
      </c>
      <c r="FU153" s="7">
        <f ca="1">IFERROR(IF(FU152+FT153&gt;FV$4,FU152,FU152+FT153),"")</f>
        <v>60</v>
      </c>
      <c r="FV153" s="7">
        <f t="shared" ca="1" si="915"/>
        <v>0</v>
      </c>
      <c r="FW153" s="7">
        <f t="shared" ca="1" si="761"/>
        <v>0.38513565628637647</v>
      </c>
      <c r="FX153" s="7">
        <f t="shared" ca="1" si="762"/>
        <v>7.6402805252085093E-2</v>
      </c>
      <c r="FY153" s="7">
        <f t="shared" ca="1" si="763"/>
        <v>1</v>
      </c>
      <c r="FZ153" s="7" t="str">
        <f t="shared" ca="1" si="764"/>
        <v>5</v>
      </c>
      <c r="GA153" s="7">
        <f ca="1">IFERROR(IF(GA152+FZ153&gt;GB$4,GA152,GA152+FZ153),"")</f>
        <v>60</v>
      </c>
      <c r="GB153" s="7">
        <f t="shared" ca="1" si="916"/>
        <v>0</v>
      </c>
      <c r="GC153" s="7">
        <f t="shared" ca="1" si="765"/>
        <v>7.9965514823899242E-2</v>
      </c>
      <c r="GD153" s="7">
        <f t="shared" ca="1" si="766"/>
        <v>0.38157294671456232</v>
      </c>
      <c r="GE153" s="7">
        <f t="shared" ca="1" si="767"/>
        <v>1</v>
      </c>
      <c r="GF153" s="7" t="str">
        <f t="shared" ca="1" si="768"/>
        <v>5</v>
      </c>
      <c r="GG153" s="7">
        <f ca="1">IFERROR(IF(GG152+GF153&gt;GH$4,GG152,GG152+GF153),"")</f>
        <v>60</v>
      </c>
      <c r="GH153" s="7">
        <f t="shared" ca="1" si="917"/>
        <v>0</v>
      </c>
      <c r="GI153" s="7">
        <f t="shared" ca="1" si="769"/>
        <v>0.57926928233787689</v>
      </c>
      <c r="GJ153" s="7">
        <f t="shared" ca="1" si="770"/>
        <v>-0.11773082079941533</v>
      </c>
      <c r="GK153" s="7">
        <f t="shared" ca="1" si="771"/>
        <v>0</v>
      </c>
      <c r="GL153" s="7">
        <f t="shared" ca="1" si="772"/>
        <v>0</v>
      </c>
      <c r="GM153" s="7">
        <f ca="1">IFERROR(IF(GM152+GL153&gt;GN$4,GM152,GM152+GL153),"")</f>
        <v>60</v>
      </c>
      <c r="GN153" s="7">
        <f t="shared" ca="1" si="918"/>
        <v>0</v>
      </c>
      <c r="GO153" s="7">
        <f t="shared" ca="1" si="773"/>
        <v>0.6927610821137089</v>
      </c>
      <c r="GP153" s="7">
        <f t="shared" ca="1" si="774"/>
        <v>-0.23122262057524734</v>
      </c>
      <c r="GQ153" s="7">
        <f t="shared" ca="1" si="775"/>
        <v>0</v>
      </c>
      <c r="GR153" s="7">
        <f t="shared" ca="1" si="776"/>
        <v>0</v>
      </c>
      <c r="GS153" s="7">
        <f ca="1">IFERROR(IF(GS152+GR153&gt;GT$4,GS152,GS152+GR153),"")</f>
        <v>60</v>
      </c>
      <c r="GT153" s="7">
        <f t="shared" ca="1" si="919"/>
        <v>0</v>
      </c>
      <c r="GU153" s="7">
        <f t="shared" ca="1" si="777"/>
        <v>0.91923081349940461</v>
      </c>
      <c r="GV153" s="7">
        <f t="shared" ca="1" si="778"/>
        <v>-0.45769235196094304</v>
      </c>
      <c r="GW153" s="7">
        <f t="shared" ca="1" si="779"/>
        <v>0</v>
      </c>
      <c r="GX153" s="7">
        <f t="shared" ca="1" si="780"/>
        <v>0</v>
      </c>
      <c r="GY153" s="7">
        <f ca="1">IFERROR(IF(GY152+GX153&gt;GZ$4,GY152,GY152+GX153),"")</f>
        <v>60</v>
      </c>
      <c r="GZ153" s="7">
        <f t="shared" ca="1" si="920"/>
        <v>0</v>
      </c>
      <c r="HA153" s="7">
        <f t="shared" ca="1" si="781"/>
        <v>0.40838101076124345</v>
      </c>
      <c r="HB153" s="7">
        <f t="shared" ca="1" si="782"/>
        <v>5.3157450777218118E-2</v>
      </c>
      <c r="HC153" s="7">
        <f t="shared" ca="1" si="783"/>
        <v>1</v>
      </c>
      <c r="HD153" s="7" t="str">
        <f t="shared" ca="1" si="784"/>
        <v>5</v>
      </c>
      <c r="HE153" s="7">
        <f ca="1">IFERROR(IF(HE152+HD153&gt;HF$4,HE152,HE152+HD153),"")</f>
        <v>60</v>
      </c>
      <c r="HF153" s="7">
        <f t="shared" ca="1" si="921"/>
        <v>0</v>
      </c>
      <c r="HG153" s="7">
        <f t="shared" ca="1" si="785"/>
        <v>0.21467425299515208</v>
      </c>
      <c r="HH153" s="7">
        <f t="shared" ca="1" si="786"/>
        <v>0.24686420854330948</v>
      </c>
      <c r="HI153" s="7">
        <f t="shared" ca="1" si="787"/>
        <v>1</v>
      </c>
      <c r="HJ153" s="7" t="str">
        <f t="shared" ca="1" si="788"/>
        <v>5</v>
      </c>
      <c r="HK153" s="7">
        <f ca="1">IFERROR(IF(HK152+HJ153&gt;HL$4,HK152,HK152+HJ153),"")</f>
        <v>60</v>
      </c>
      <c r="HL153" s="7">
        <f t="shared" ca="1" si="922"/>
        <v>0</v>
      </c>
      <c r="HM153" s="7">
        <f t="shared" ca="1" si="789"/>
        <v>0.86297853811200065</v>
      </c>
      <c r="HN153" s="7">
        <f t="shared" ca="1" si="790"/>
        <v>-0.40144007657353908</v>
      </c>
      <c r="HO153" s="7">
        <f t="shared" ca="1" si="791"/>
        <v>0</v>
      </c>
      <c r="HP153" s="7">
        <f t="shared" ca="1" si="792"/>
        <v>0</v>
      </c>
      <c r="HQ153" s="7">
        <f ca="1">IFERROR(IF(HQ152+HP153&gt;HR$4,HQ152,HQ152+HP153),"")</f>
        <v>60</v>
      </c>
      <c r="HR153" s="7">
        <f t="shared" ca="1" si="923"/>
        <v>0</v>
      </c>
      <c r="HS153" s="7">
        <f t="shared" ca="1" si="793"/>
        <v>0.53068457868827357</v>
      </c>
      <c r="HT153" s="7">
        <f t="shared" ca="1" si="794"/>
        <v>-6.9146117149812003E-2</v>
      </c>
      <c r="HU153" s="7">
        <f t="shared" ca="1" si="795"/>
        <v>0</v>
      </c>
      <c r="HV153" s="7">
        <f t="shared" ca="1" si="796"/>
        <v>0</v>
      </c>
      <c r="HW153" s="7">
        <f ca="1">IFERROR(IF(HW152+HV153&gt;HX$4,HW152,HW152+HV153),"")</f>
        <v>60</v>
      </c>
      <c r="HX153" s="7">
        <f t="shared" ca="1" si="924"/>
        <v>0</v>
      </c>
      <c r="HY153" s="7">
        <f t="shared" ca="1" si="797"/>
        <v>0.98518027463034497</v>
      </c>
      <c r="HZ153" s="7">
        <f t="shared" ca="1" si="798"/>
        <v>-0.5236418130918834</v>
      </c>
      <c r="IA153" s="7">
        <f t="shared" ca="1" si="799"/>
        <v>0</v>
      </c>
      <c r="IB153" s="7">
        <f t="shared" ca="1" si="800"/>
        <v>0</v>
      </c>
      <c r="IC153" s="7">
        <f ca="1">IFERROR(IF(IC152+IB153&gt;ID$4,IC152,IC152+IB153),"")</f>
        <v>60</v>
      </c>
      <c r="ID153" s="7">
        <f t="shared" ca="1" si="925"/>
        <v>0</v>
      </c>
      <c r="IE153" s="7">
        <f t="shared" ca="1" si="801"/>
        <v>0.87215480652396926</v>
      </c>
      <c r="IF153" s="7">
        <f t="shared" ca="1" si="802"/>
        <v>-0.4106163449855077</v>
      </c>
      <c r="IG153" s="7">
        <f t="shared" ca="1" si="803"/>
        <v>0</v>
      </c>
      <c r="IH153" s="7">
        <f t="shared" ca="1" si="804"/>
        <v>0</v>
      </c>
      <c r="II153" s="7">
        <f ca="1">IFERROR(IF(II152+IH153&gt;IJ$4,II152,II152+IH153),"")</f>
        <v>60</v>
      </c>
      <c r="IJ153" s="7">
        <f t="shared" ca="1" si="926"/>
        <v>0</v>
      </c>
      <c r="IK153" s="7">
        <f t="shared" ca="1" si="805"/>
        <v>0.16015596612793548</v>
      </c>
      <c r="IL153" s="7">
        <f t="shared" ca="1" si="806"/>
        <v>0.30138249541052609</v>
      </c>
      <c r="IM153" s="7">
        <f t="shared" ca="1" si="807"/>
        <v>1</v>
      </c>
      <c r="IN153" s="7" t="str">
        <f t="shared" ca="1" si="808"/>
        <v>5</v>
      </c>
      <c r="IO153" s="7">
        <f ca="1">IFERROR(IF(IO152+IN153&gt;IP$4,IO152,IO152+IN153),"")</f>
        <v>60</v>
      </c>
      <c r="IP153" s="7">
        <f t="shared" ca="1" si="927"/>
        <v>0</v>
      </c>
      <c r="IQ153" s="7">
        <f t="shared" ca="1" si="809"/>
        <v>0.47338473146270854</v>
      </c>
      <c r="IR153" s="7">
        <f t="shared" ca="1" si="810"/>
        <v>-1.1846269924246977E-2</v>
      </c>
      <c r="IS153" s="7">
        <f t="shared" ca="1" si="811"/>
        <v>0</v>
      </c>
      <c r="IT153" s="7">
        <f t="shared" ca="1" si="812"/>
        <v>0</v>
      </c>
      <c r="IU153" s="7">
        <f ca="1">IFERROR(IF(IU152+IT153&gt;IV$4,IU152,IU152+IT153),"")</f>
        <v>60</v>
      </c>
      <c r="IV153" s="7">
        <f t="shared" ca="1" si="928"/>
        <v>0</v>
      </c>
      <c r="IW153" s="7">
        <f t="shared" ca="1" si="813"/>
        <v>0.71771568044188527</v>
      </c>
      <c r="IX153" s="7">
        <f t="shared" ca="1" si="814"/>
        <v>-0.25617721890342371</v>
      </c>
      <c r="IY153" s="7">
        <f t="shared" ca="1" si="815"/>
        <v>0</v>
      </c>
      <c r="IZ153" s="7">
        <f t="shared" ca="1" si="816"/>
        <v>0</v>
      </c>
      <c r="JA153" s="7">
        <f ca="1">IFERROR(IF(JA152+IZ153&gt;JB$4,JA152,JA152+IZ153),"")</f>
        <v>60</v>
      </c>
      <c r="JB153" s="7">
        <f t="shared" ca="1" si="929"/>
        <v>0</v>
      </c>
      <c r="JC153" s="7">
        <f t="shared" ca="1" si="817"/>
        <v>0.79393163419808765</v>
      </c>
      <c r="JD153" s="7">
        <f t="shared" ca="1" si="818"/>
        <v>-0.33239317265962609</v>
      </c>
      <c r="JE153" s="7">
        <f t="shared" ca="1" si="819"/>
        <v>0</v>
      </c>
      <c r="JF153" s="7">
        <f t="shared" ca="1" si="820"/>
        <v>0</v>
      </c>
      <c r="JG153" s="7">
        <f ca="1">IFERROR(IF(JG152+JF153&gt;JH$4,JG152,JG152+JF153),"")</f>
        <v>60</v>
      </c>
      <c r="JH153" s="7">
        <f t="shared" ca="1" si="930"/>
        <v>0</v>
      </c>
      <c r="JI153" s="7">
        <f t="shared" ca="1" si="821"/>
        <v>0.38908485269085957</v>
      </c>
      <c r="JJ153" s="7">
        <f t="shared" ca="1" si="822"/>
        <v>7.2453608847601991E-2</v>
      </c>
      <c r="JK153" s="7">
        <f t="shared" ca="1" si="823"/>
        <v>1</v>
      </c>
      <c r="JL153" s="7" t="str">
        <f t="shared" ca="1" si="824"/>
        <v>5</v>
      </c>
      <c r="JM153" s="7">
        <f ca="1">IFERROR(IF(JM152+JL153&gt;JN$4,JM152,JM152+JL153),"")</f>
        <v>60</v>
      </c>
      <c r="JN153" s="7">
        <f t="shared" ca="1" si="931"/>
        <v>0</v>
      </c>
      <c r="JO153" s="7">
        <f t="shared" ca="1" si="825"/>
        <v>0.22066449553481726</v>
      </c>
      <c r="JP153" s="7">
        <f t="shared" ca="1" si="826"/>
        <v>0.2408739660036443</v>
      </c>
      <c r="JQ153" s="7">
        <f t="shared" ca="1" si="827"/>
        <v>1</v>
      </c>
      <c r="JR153" s="7" t="str">
        <f t="shared" ca="1" si="828"/>
        <v>5</v>
      </c>
      <c r="JS153" s="7">
        <f ca="1">IFERROR(IF(JS152+JR153&gt;JT$4,JS152,JS152+JR153),"")</f>
        <v>60</v>
      </c>
      <c r="JT153" s="7">
        <f t="shared" ca="1" si="932"/>
        <v>0</v>
      </c>
      <c r="JU153" s="7">
        <f t="shared" ca="1" si="829"/>
        <v>0.55887049018919499</v>
      </c>
      <c r="JV153" s="7">
        <f t="shared" ca="1" si="830"/>
        <v>-9.7332028650733426E-2</v>
      </c>
      <c r="JW153" s="7">
        <f t="shared" ca="1" si="831"/>
        <v>0</v>
      </c>
      <c r="JX153" s="7">
        <f t="shared" ca="1" si="832"/>
        <v>0</v>
      </c>
      <c r="JY153" s="7">
        <f ca="1">IFERROR(IF(JY152+JX153&gt;JZ$4,JY152,JY152+JX153),"")</f>
        <v>60</v>
      </c>
      <c r="JZ153" s="7">
        <f t="shared" ca="1" si="933"/>
        <v>0</v>
      </c>
      <c r="KA153" s="7">
        <f t="shared" ca="1" si="833"/>
        <v>0.70096692973380059</v>
      </c>
      <c r="KB153" s="7">
        <f t="shared" ca="1" si="834"/>
        <v>-0.23942846819533903</v>
      </c>
      <c r="KC153" s="7">
        <f t="shared" ca="1" si="835"/>
        <v>0</v>
      </c>
      <c r="KD153" s="7">
        <f t="shared" ca="1" si="836"/>
        <v>0</v>
      </c>
      <c r="KE153" s="7">
        <f ca="1">IFERROR(IF(KE152+KD153&gt;KF$4,KE152,KE152+KD153),"")</f>
        <v>60</v>
      </c>
      <c r="KF153" s="7">
        <f t="shared" ca="1" si="934"/>
        <v>0</v>
      </c>
      <c r="KG153" s="7">
        <f t="shared" ca="1" si="837"/>
        <v>0.56054354320958799</v>
      </c>
      <c r="KH153" s="7">
        <f t="shared" ca="1" si="838"/>
        <v>-9.9005081671126427E-2</v>
      </c>
      <c r="KI153" s="7">
        <f t="shared" ca="1" si="839"/>
        <v>0</v>
      </c>
      <c r="KJ153" s="7">
        <f t="shared" ca="1" si="840"/>
        <v>0</v>
      </c>
      <c r="KK153" s="7">
        <f ca="1">IFERROR(IF(KK152+KJ153&gt;KL$4,KK152,KK152+KJ153),"")</f>
        <v>60</v>
      </c>
      <c r="KL153" s="7">
        <f t="shared" ca="1" si="935"/>
        <v>0</v>
      </c>
      <c r="KM153" s="7">
        <f t="shared" ca="1" si="841"/>
        <v>0.32066919075222533</v>
      </c>
      <c r="KN153" s="7">
        <f t="shared" ca="1" si="842"/>
        <v>0.14086927078623623</v>
      </c>
      <c r="KO153" s="7">
        <f t="shared" ca="1" si="843"/>
        <v>1</v>
      </c>
      <c r="KP153" s="7" t="str">
        <f t="shared" ca="1" si="844"/>
        <v>5</v>
      </c>
      <c r="KQ153" s="7">
        <f ca="1">IFERROR(IF(KQ152+KP153&gt;KR$4,KQ152,KQ152+KP153),"")</f>
        <v>60</v>
      </c>
      <c r="KR153" s="7">
        <f t="shared" ca="1" si="936"/>
        <v>0</v>
      </c>
      <c r="KS153" s="7">
        <f t="shared" ca="1" si="845"/>
        <v>0.21893670559202205</v>
      </c>
      <c r="KT153" s="7">
        <f t="shared" ca="1" si="846"/>
        <v>0.24260175594643951</v>
      </c>
      <c r="KU153" s="7">
        <f t="shared" ca="1" si="847"/>
        <v>1</v>
      </c>
      <c r="KV153" s="7" t="str">
        <f t="shared" ca="1" si="848"/>
        <v>5</v>
      </c>
      <c r="KW153" s="7">
        <f ca="1">IFERROR(IF(KW152+KV153&gt;KX$4,KW152,KW152+KV153),"")</f>
        <v>60</v>
      </c>
      <c r="KX153" s="7">
        <f t="shared" ca="1" si="937"/>
        <v>0</v>
      </c>
      <c r="KY153" s="7">
        <f t="shared" ca="1" si="849"/>
        <v>0.61052356977273048</v>
      </c>
      <c r="KZ153" s="7">
        <f t="shared" ca="1" si="850"/>
        <v>-0.14898510823426891</v>
      </c>
      <c r="LA153" s="7">
        <f t="shared" ca="1" si="851"/>
        <v>0</v>
      </c>
      <c r="LB153" s="7">
        <f t="shared" ca="1" si="852"/>
        <v>0</v>
      </c>
      <c r="LC153" s="7">
        <f ca="1">IFERROR(IF(LC152+LB153&gt;LD$4,LC152,LC152+LB153),"")</f>
        <v>60</v>
      </c>
      <c r="LD153" s="7">
        <f t="shared" ca="1" si="938"/>
        <v>0</v>
      </c>
      <c r="LE153" s="7">
        <f t="shared" ca="1" si="853"/>
        <v>0.71068962348036568</v>
      </c>
      <c r="LF153" s="7">
        <f t="shared" ca="1" si="854"/>
        <v>-0.24915116194190412</v>
      </c>
      <c r="LG153" s="7">
        <f t="shared" ca="1" si="855"/>
        <v>0</v>
      </c>
      <c r="LH153" s="7">
        <f t="shared" ca="1" si="856"/>
        <v>0</v>
      </c>
      <c r="LI153" s="7">
        <f ca="1">IFERROR(IF(LI152+LH153&gt;LJ$4,LI152,LI152+LH153),"")</f>
        <v>60</v>
      </c>
      <c r="LJ153" s="7">
        <f t="shared" ca="1" si="939"/>
        <v>0</v>
      </c>
      <c r="LK153" s="7">
        <f t="shared" ca="1" si="857"/>
        <v>0.77339407122157244</v>
      </c>
      <c r="LL153" s="7">
        <f t="shared" ca="1" si="858"/>
        <v>-0.31185560968311088</v>
      </c>
      <c r="LM153" s="7">
        <f t="shared" ca="1" si="859"/>
        <v>0</v>
      </c>
      <c r="LN153" s="7">
        <f t="shared" ca="1" si="860"/>
        <v>0</v>
      </c>
      <c r="LO153" s="7">
        <f ca="1">IFERROR(IF(LO152+LN153&gt;LP$4,LO152,LO152+LN153),"")</f>
        <v>60</v>
      </c>
      <c r="LP153" s="7">
        <f t="shared" ca="1" si="940"/>
        <v>0</v>
      </c>
      <c r="LQ153" s="7">
        <f t="shared" ca="1" si="861"/>
        <v>0.34371328294790804</v>
      </c>
      <c r="LR153" s="7">
        <f t="shared" ca="1" si="862"/>
        <v>0.11782517859055353</v>
      </c>
      <c r="LS153" s="7">
        <f t="shared" ca="1" si="863"/>
        <v>1</v>
      </c>
      <c r="LT153" s="7" t="str">
        <f t="shared" ca="1" si="864"/>
        <v>5</v>
      </c>
      <c r="LU153" s="7">
        <f ca="1">IFERROR(IF(LU152+LT153&gt;LV$4,LU152,LU152+LT153),"")</f>
        <v>60</v>
      </c>
      <c r="LV153" s="7">
        <f t="shared" ca="1" si="941"/>
        <v>0</v>
      </c>
      <c r="LW153" s="7">
        <f t="shared" ca="1" si="865"/>
        <v>0.20109832162819341</v>
      </c>
      <c r="LX153" s="7">
        <f t="shared" ca="1" si="866"/>
        <v>0.26044013991026815</v>
      </c>
      <c r="LY153" s="7">
        <f t="shared" ca="1" si="867"/>
        <v>1</v>
      </c>
      <c r="LZ153" s="7" t="str">
        <f t="shared" ca="1" si="868"/>
        <v>5</v>
      </c>
      <c r="MA153" s="7">
        <f ca="1">IFERROR(IF(MA152+LZ153&gt;MB$4,MA152,MA152+LZ153),"")</f>
        <v>60</v>
      </c>
      <c r="MB153" s="7">
        <f t="shared" ca="1" si="942"/>
        <v>0</v>
      </c>
      <c r="MC153" s="7">
        <f t="shared" ca="1" si="869"/>
        <v>0.51361240263867247</v>
      </c>
      <c r="MD153" s="7">
        <f t="shared" ca="1" si="870"/>
        <v>-5.2073941100210908E-2</v>
      </c>
      <c r="ME153" s="7">
        <f t="shared" ca="1" si="871"/>
        <v>0</v>
      </c>
      <c r="MF153" s="7">
        <f t="shared" ca="1" si="872"/>
        <v>0</v>
      </c>
      <c r="MG153" s="7">
        <f ca="1">IFERROR(IF(MG152+MF153&gt;MH$4,MG152,MG152+MF153),"")</f>
        <v>60</v>
      </c>
      <c r="MH153" s="7">
        <f t="shared" ca="1" si="943"/>
        <v>0</v>
      </c>
      <c r="MI153" s="7">
        <f t="shared" ca="1" si="873"/>
        <v>0.27566027736603971</v>
      </c>
      <c r="MJ153" s="7">
        <f t="shared" ca="1" si="874"/>
        <v>0.18587818417242186</v>
      </c>
      <c r="MK153" s="7">
        <f t="shared" ca="1" si="875"/>
        <v>1</v>
      </c>
      <c r="ML153" s="7" t="str">
        <f t="shared" ca="1" si="876"/>
        <v>5</v>
      </c>
      <c r="MM153" s="7">
        <f ca="1">IFERROR(IF(MM152+ML153&gt;MN$4,MM152,MM152+ML153),"")</f>
        <v>60</v>
      </c>
      <c r="MN153" s="7">
        <f t="shared" ca="1" si="944"/>
        <v>0</v>
      </c>
      <c r="MO153" s="7">
        <f t="shared" ca="1" si="877"/>
        <v>0.46261961917479744</v>
      </c>
      <c r="MP153" s="7">
        <f t="shared" ca="1" si="878"/>
        <v>-1.0811576363358721E-3</v>
      </c>
      <c r="MQ153" s="7">
        <f t="shared" ca="1" si="879"/>
        <v>0</v>
      </c>
      <c r="MR153" s="7">
        <f t="shared" ca="1" si="880"/>
        <v>0</v>
      </c>
      <c r="MS153" s="7">
        <f ca="1">IFERROR(IF(MS152+MR153&gt;MT$4,MS152,MS152+MR153),"")</f>
        <v>60</v>
      </c>
      <c r="MT153" s="7">
        <f t="shared" ca="1" si="945"/>
        <v>0</v>
      </c>
      <c r="MU153" s="7">
        <f t="shared" ca="1" si="881"/>
        <v>0.9898096699664064</v>
      </c>
      <c r="MV153" s="7">
        <f t="shared" ca="1" si="882"/>
        <v>-0.52827120842794484</v>
      </c>
      <c r="MW153" s="7">
        <f t="shared" ca="1" si="883"/>
        <v>0</v>
      </c>
      <c r="MX153" s="7">
        <f t="shared" ca="1" si="884"/>
        <v>0</v>
      </c>
      <c r="MY153" s="7">
        <f ca="1">IFERROR(IF(MY152+MX153&gt;MZ$4,MY152,MY152+MX153),"")</f>
        <v>60</v>
      </c>
      <c r="MZ153" s="7">
        <f t="shared" ca="1" si="946"/>
        <v>0</v>
      </c>
      <c r="NA153" s="7">
        <f t="shared" ca="1" si="885"/>
        <v>0.8428831272689109</v>
      </c>
      <c r="NB153" s="7">
        <f t="shared" ca="1" si="886"/>
        <v>-0.38134466573044934</v>
      </c>
      <c r="NC153" s="7">
        <f t="shared" ca="1" si="887"/>
        <v>0</v>
      </c>
      <c r="ND153" s="7">
        <f t="shared" ca="1" si="888"/>
        <v>0</v>
      </c>
      <c r="NE153" s="7">
        <f ca="1">IFERROR(IF(NE152+ND153&gt;NF$4,NE152,NE152+ND153),"")</f>
        <v>60</v>
      </c>
      <c r="NF153" s="7">
        <f t="shared" ca="1" si="947"/>
        <v>0</v>
      </c>
      <c r="NG153" s="7">
        <f t="shared" ca="1" si="889"/>
        <v>0.67467718389514075</v>
      </c>
      <c r="NH153" s="7">
        <f t="shared" ca="1" si="890"/>
        <v>-0.21313872235667919</v>
      </c>
      <c r="NI153" s="7">
        <f t="shared" ca="1" si="891"/>
        <v>0</v>
      </c>
      <c r="NJ153" s="7">
        <f t="shared" ca="1" si="892"/>
        <v>0</v>
      </c>
      <c r="NK153" s="7">
        <f ca="1">IFERROR(IF(NK152+NJ153&gt;NL$4,NK152,NK152+NJ153),"")</f>
        <v>60</v>
      </c>
      <c r="NL153" s="7">
        <f t="shared" ca="1" si="948"/>
        <v>0</v>
      </c>
      <c r="NM153" s="7">
        <f t="shared" ca="1" si="893"/>
        <v>0.53057964448982031</v>
      </c>
      <c r="NN153" s="7">
        <f t="shared" ca="1" si="894"/>
        <v>-6.9041182951358748E-2</v>
      </c>
      <c r="NO153" s="7">
        <f t="shared" ca="1" si="895"/>
        <v>0</v>
      </c>
      <c r="NP153" s="7">
        <f t="shared" ca="1" si="896"/>
        <v>0</v>
      </c>
      <c r="NQ153" s="7">
        <f ca="1">IFERROR(IF(NQ152+NP153&gt;NR$4,NQ152,NQ152+NP153),"")</f>
        <v>60</v>
      </c>
      <c r="NR153" s="7">
        <f t="shared" ca="1" si="949"/>
        <v>0</v>
      </c>
      <c r="NT153">
        <v>151</v>
      </c>
      <c r="NU153" s="7" t="s">
        <v>19</v>
      </c>
      <c r="NV153" s="7" t="str">
        <f t="shared" ca="1" si="653"/>
        <v/>
      </c>
      <c r="NW153" s="7" t="str">
        <f t="shared" ca="1" si="647"/>
        <v/>
      </c>
      <c r="NX153" t="str">
        <f ca="1">IFERROR(VLOOKUP(NT153,$K$3:$AK$568,8,FALSE),"")</f>
        <v/>
      </c>
      <c r="NY153" t="str">
        <f ca="1">IFERROR(VLOOKUP(NT153,$K$3:$AK$568,9,FALSE),"")</f>
        <v/>
      </c>
      <c r="NZ153" s="7" t="str">
        <f ca="1">IFERROR(VLOOKUP(NT153,$K$3:$AK$568,27,FALSE),"")</f>
        <v/>
      </c>
      <c r="OB153">
        <v>151</v>
      </c>
      <c r="OC153" s="7" t="s">
        <v>19</v>
      </c>
      <c r="OD153" t="e">
        <f t="shared" ca="1" si="654"/>
        <v>#N/A</v>
      </c>
      <c r="OE153" s="7" t="str">
        <f t="shared" ca="1" si="655"/>
        <v/>
      </c>
      <c r="OF153" s="7" t="str">
        <f t="shared" ca="1" si="656"/>
        <v/>
      </c>
      <c r="OG153" t="str">
        <f t="shared" ca="1" si="657"/>
        <v/>
      </c>
      <c r="OI153">
        <v>151</v>
      </c>
      <c r="OJ153" s="7" t="s">
        <v>19</v>
      </c>
      <c r="OK153" s="7" t="str">
        <f t="shared" ca="1" si="658"/>
        <v/>
      </c>
      <c r="OL153" s="7" t="str">
        <f t="shared" ca="1" si="659"/>
        <v/>
      </c>
      <c r="OM153" t="str">
        <f ca="1">IFERROR(VLOOKUP(OI153,$L$3:$AK$568,7,FALSE),"")</f>
        <v/>
      </c>
      <c r="ON153" t="str">
        <f ca="1">IFERROR(VLOOKUP(OI153,$L$3:$AK$568,8,FALSE),"")</f>
        <v/>
      </c>
      <c r="OO153" s="7" t="str">
        <f ca="1">IFERROR(VLOOKUP(OI153,$L$3:$AK$568,26,FALSE),"")</f>
        <v/>
      </c>
      <c r="OQ153">
        <v>151</v>
      </c>
      <c r="OR153" s="7" t="s">
        <v>19</v>
      </c>
      <c r="OS153" t="e">
        <f t="shared" ca="1" si="660"/>
        <v>#N/A</v>
      </c>
      <c r="OT153" s="7" t="str">
        <f t="shared" ca="1" si="661"/>
        <v/>
      </c>
      <c r="OU153" s="7" t="str">
        <f t="shared" ca="1" si="662"/>
        <v/>
      </c>
      <c r="OV153" t="str">
        <f t="shared" ca="1" si="663"/>
        <v/>
      </c>
      <c r="OX153">
        <v>151</v>
      </c>
      <c r="OY153" s="7" t="s">
        <v>19</v>
      </c>
      <c r="OZ153" s="7" t="str">
        <f t="shared" ca="1" si="664"/>
        <v/>
      </c>
      <c r="PA153" s="7" t="str">
        <f t="shared" ca="1" si="665"/>
        <v/>
      </c>
      <c r="PB153" t="str">
        <f ca="1">IFERROR(VLOOKUP(OX153,$M$3:$AK$568,6,FALSE),"")</f>
        <v/>
      </c>
      <c r="PC153" t="str">
        <f ca="1">IFERROR(VLOOKUP(OX153,$M$3:$AK$568,7,FALSE),"")</f>
        <v/>
      </c>
      <c r="PD153" s="7" t="str">
        <f ca="1">IFERROR(VLOOKUP(OX153,$M$3:$AK$568,25,FALSE),"")</f>
        <v/>
      </c>
      <c r="PF153">
        <v>151</v>
      </c>
      <c r="PG153" s="7" t="s">
        <v>19</v>
      </c>
      <c r="PH153" t="e">
        <f t="shared" ca="1" si="666"/>
        <v>#N/A</v>
      </c>
      <c r="PI153" s="7" t="str">
        <f t="shared" ca="1" si="667"/>
        <v/>
      </c>
      <c r="PJ153" s="7" t="str">
        <f t="shared" ca="1" si="668"/>
        <v/>
      </c>
      <c r="PK153" t="str">
        <f t="shared" ca="1" si="669"/>
        <v/>
      </c>
      <c r="PM153">
        <v>151</v>
      </c>
      <c r="PN153" s="7" t="s">
        <v>19</v>
      </c>
      <c r="PO153" s="202" t="str">
        <f t="shared" ca="1" si="670"/>
        <v/>
      </c>
      <c r="PP153" s="7" t="str">
        <f t="shared" ca="1" si="671"/>
        <v/>
      </c>
      <c r="PQ153" t="str">
        <f ca="1">IFERROR(VLOOKUP(PM153,$G$325:$R$409,12,FALSE),"")</f>
        <v/>
      </c>
      <c r="PR153" t="e">
        <f ca="1">VLOOKUP(PM153,$G$324:$Q$409,11,FALSE)</f>
        <v>#N/A</v>
      </c>
      <c r="PS153" s="7" t="str">
        <f ca="1">VLOOKUP(PQ153,$R$325:$Y$409,8,FALSE)</f>
        <v>- -</v>
      </c>
      <c r="PT153" s="7">
        <f ca="1">ReSt</f>
        <v>-4</v>
      </c>
      <c r="PU153" s="7" t="e">
        <f t="shared" ca="1" si="672"/>
        <v>#N/A</v>
      </c>
      <c r="PV153" s="7" t="e">
        <f t="shared" ca="1" si="673"/>
        <v>#N/A</v>
      </c>
      <c r="PW153" s="7" t="str">
        <f ca="1">VLOOKUP(PQ153,$R$325:$AK$409,8,FALSE)</f>
        <v>- -</v>
      </c>
      <c r="PX153" s="7"/>
      <c r="PY153">
        <v>151</v>
      </c>
      <c r="PZ153" s="7" t="s">
        <v>19</v>
      </c>
      <c r="QA153" t="str">
        <f t="shared" ca="1" si="674"/>
        <v/>
      </c>
      <c r="QB153" s="7" t="str">
        <f t="shared" ca="1" si="675"/>
        <v/>
      </c>
      <c r="QC153" s="7" t="str">
        <f t="shared" ca="1" si="676"/>
        <v/>
      </c>
      <c r="QD153" t="str">
        <f t="shared" ca="1" si="677"/>
        <v/>
      </c>
      <c r="QF153">
        <v>151</v>
      </c>
      <c r="QG153" s="7" t="s">
        <v>19</v>
      </c>
      <c r="QH153" s="7" t="str">
        <f t="shared" ca="1" si="678"/>
        <v/>
      </c>
      <c r="QI153" s="7" t="e">
        <f t="shared" ca="1" si="679"/>
        <v>#VALUE!</v>
      </c>
      <c r="QJ153" t="e">
        <f t="shared" ca="1" si="680"/>
        <v>#N/A</v>
      </c>
      <c r="QK153" s="7" t="e">
        <f t="shared" ca="1" si="681"/>
        <v>#N/A</v>
      </c>
      <c r="QM153">
        <v>151</v>
      </c>
      <c r="QN153" s="7" t="s">
        <v>19</v>
      </c>
      <c r="QO153" t="str">
        <f t="shared" ca="1" si="682"/>
        <v/>
      </c>
      <c r="QP153" s="7" t="str">
        <f t="shared" ca="1" si="683"/>
        <v/>
      </c>
      <c r="QQ153" t="str">
        <f t="shared" ca="1" si="684"/>
        <v/>
      </c>
    </row>
    <row r="154" spans="1:459" x14ac:dyDescent="0.25">
      <c r="A154" s="240" t="str">
        <f>IF('Character Sheet'!$B$4="Creature","N","Y")</f>
        <v>Y</v>
      </c>
      <c r="C154" s="75"/>
      <c r="D154" s="76"/>
      <c r="F154" s="75"/>
      <c r="G154" s="76"/>
      <c r="I154" s="75"/>
      <c r="J154" s="85"/>
      <c r="K154" s="85">
        <f t="shared" ca="1" si="648"/>
        <v>4</v>
      </c>
      <c r="L154" s="85">
        <f t="shared" ca="1" si="951"/>
        <v>0</v>
      </c>
      <c r="M154" s="70">
        <f t="shared" ca="1" si="643"/>
        <v>6</v>
      </c>
      <c r="O154" s="222">
        <f t="shared" ca="1" si="649"/>
        <v>239</v>
      </c>
      <c r="Q154" s="7" t="s">
        <v>1732</v>
      </c>
      <c r="R154" s="9" t="s">
        <v>1438</v>
      </c>
      <c r="S154" s="9" t="s">
        <v>1929</v>
      </c>
      <c r="T154" s="61" t="str">
        <f>SUBSTITUTE(IFERROR(IFERROR(VLOOKUP(R154,'[1]Skill Statistics'!$A$3:$C$513,2,FALSE),VLOOKUP(Q154,'[1]Skill Statistics'!$A$3:$C$513,2,FALSE)),T153),"R*","ReSt")</f>
        <v>Me/Re</v>
      </c>
      <c r="U154" s="61" t="str">
        <f>IFERROR(IFERROR(VLOOKUP(R154,'[1]Skill Statistics'!$A$3:$C$513,3,FALSE),VLOOKUP(Q154,'[1]Skill Statistics'!$A$3:$C$513,3,FALSE)),U153)</f>
        <v>In</v>
      </c>
      <c r="V154" s="61" t="str">
        <f>IF(ISNUMBER(SEARCH("Category",R154)),"- -",IFERROR(IFERROR(VLOOKUP(Q154,[1]Professions!$A$4:$AM$288,MATCH(Profession,[1]Professions!$A$1:$AM$1,0),FALSE),VLOOKUP(Q154,Calculations!$B$91:$I$95,8,FALSE)),"- -"))</f>
        <v>5 / 7</v>
      </c>
      <c r="W154" s="60">
        <f t="shared" ca="1" si="650"/>
        <v>0</v>
      </c>
      <c r="X154" s="7">
        <f ca="1">IFERROR(VLOOKUP(R154,$BS$6:$NR$519,MATCH(ActualLevel,$BS$3:$NR$3,0),FALSE),"- -")</f>
        <v>0</v>
      </c>
      <c r="Y154" s="7">
        <f t="shared" ca="1" si="955"/>
        <v>0</v>
      </c>
      <c r="Z154" s="7">
        <f ca="1">IFERROR(VLOOKUP(Y154,Charts!$BQ$2:$BR$52,2,FALSE),"- -")</f>
        <v>-25</v>
      </c>
      <c r="AA154" s="7">
        <f t="shared" ca="1" si="686"/>
        <v>5</v>
      </c>
      <c r="AB154" s="7">
        <f t="shared" ca="1" si="952"/>
        <v>0</v>
      </c>
      <c r="AC154" s="7"/>
      <c r="AD154" s="7"/>
      <c r="AE154" s="7"/>
      <c r="AF154" s="7"/>
      <c r="AG154" s="7"/>
      <c r="AH154" s="43"/>
      <c r="AI154" s="7"/>
      <c r="AJ154" s="7"/>
      <c r="AK154" s="7">
        <f t="shared" ca="1" si="687"/>
        <v>-20</v>
      </c>
      <c r="AL154" s="7"/>
      <c r="AM154" s="69">
        <f>IFERROR(VLOOKUP(R154,'[1]Skill Statistics'!$A$3:$AN$513,MATCH(Profession,'[1]Skill Statistics'!$A$2:$AN$2,0),FALSE),0)</f>
        <v>0</v>
      </c>
      <c r="AN154" s="85">
        <f>IFERROR(VLOOKUP(Q154,'[1]Skill Statistics'!$A$3:$BK$513,MATCH(Archetype,'[1]Skill Statistics'!$A$2:$BK$2,0),FALSE),0)</f>
        <v>0</v>
      </c>
      <c r="AO154" s="85">
        <f>IFERROR(VLOOKUP(Q154,'[1]Skill Statistics'!$A$3:$BB$513,MATCH(Race,'[1]Skill Statistics'!$A$2:$BB$2,0),FALSE),0)</f>
        <v>0</v>
      </c>
      <c r="AP154" s="85">
        <f t="shared" ca="1" si="651"/>
        <v>0.5</v>
      </c>
      <c r="AQ154" s="70"/>
      <c r="AS154" s="69">
        <f>IFERROR(VLOOKUP(Q154,'[1]Professional Skills'!$A$4:$AM$288,MATCH(Profession,'[1]Professional Skills'!$A$3:$AM$3,0),FALSE),"- -")</f>
        <v>0</v>
      </c>
      <c r="AT154" t="s">
        <v>1812</v>
      </c>
      <c r="AU154" s="7" t="str">
        <f t="shared" si="954"/>
        <v/>
      </c>
      <c r="AV154" s="7">
        <f t="shared" ca="1" si="953"/>
        <v>0</v>
      </c>
      <c r="AW154" t="str">
        <f t="shared" si="690"/>
        <v/>
      </c>
      <c r="AX154" t="str">
        <f>IFERROR(_xlfn.RANK.EQ(AW154,$AW$5:$AW$568),"")</f>
        <v/>
      </c>
      <c r="AY154">
        <f t="shared" si="645"/>
        <v>0</v>
      </c>
      <c r="AZ154" s="70" t="str">
        <f t="shared" si="688"/>
        <v/>
      </c>
      <c r="BB154" s="69">
        <f>IFERROR(IF(Q154="Language",VLOOKUP(R154,[1]Cultures!$B$4:$N$218,MATCH(Culture,[1]Cultures!$B$3:$N$3,0),FALSE),VLOOKUP(Q154,[1]Cultures!$B$4:$O$212,MATCH(Culture,[1]Cultures!$B$3:$O$3,0),FALSE)),"- -")</f>
        <v>0</v>
      </c>
      <c r="BC154" t="s">
        <v>1812</v>
      </c>
      <c r="BD154">
        <f t="shared" ca="1" si="950"/>
        <v>0.15237297182800813</v>
      </c>
      <c r="BE154">
        <f t="shared" ca="1" si="897"/>
        <v>0.65237297182800813</v>
      </c>
      <c r="BH154">
        <f ca="1">_xlfn.RANK.EQ(BE154,$BE$154:$BE$155)</f>
        <v>2</v>
      </c>
      <c r="BI154" s="7">
        <f t="shared" ca="1" si="689"/>
        <v>0</v>
      </c>
      <c r="BK154" s="7"/>
      <c r="BL154" s="70">
        <f t="shared" ca="1" si="646"/>
        <v>0</v>
      </c>
      <c r="BN154" s="69">
        <f>IFERROR(VLOOKUP(V154,Charts!$BT$2:$BV$14,3,FALSE),"- -")</f>
        <v>0.46153846153846156</v>
      </c>
      <c r="BO154" s="85">
        <f t="shared" ca="1" si="652"/>
        <v>1.5122320886190357</v>
      </c>
      <c r="BP154" s="70">
        <f t="shared" ca="1" si="898"/>
        <v>239</v>
      </c>
      <c r="BR154" s="7">
        <v>149</v>
      </c>
      <c r="BS154" s="9" t="str">
        <f ca="1">VLOOKUP(BR154,$O$3:$R$568,4,FALSE)</f>
        <v>Proselytism</v>
      </c>
      <c r="BT154" s="7" t="str">
        <f ca="1">VLOOKUP(BS154,$R$3:$V$568,5,FALSE)</f>
        <v>2 / 3</v>
      </c>
      <c r="BU154" s="7">
        <f ca="1">VLOOKUP(BT154,Charts!$BT$2:$BV$14,3,FALSE)</f>
        <v>0.84615384615384615</v>
      </c>
      <c r="BV154" s="7" t="str">
        <f t="shared" ca="1" si="691"/>
        <v>2</v>
      </c>
      <c r="BW154" s="7" t="str">
        <f t="shared" ca="1" si="692"/>
        <v>3</v>
      </c>
      <c r="BY154" s="7">
        <f t="shared" ca="1" si="693"/>
        <v>0.90984479732512391</v>
      </c>
      <c r="BZ154" s="7">
        <f t="shared" ca="1" si="694"/>
        <v>-6.3690951171277765E-2</v>
      </c>
      <c r="CA154" s="7">
        <f t="shared" ca="1" si="695"/>
        <v>0</v>
      </c>
      <c r="CB154" s="7">
        <f t="shared" ca="1" si="696"/>
        <v>0</v>
      </c>
      <c r="CC154" s="7">
        <f ca="1">IFERROR(IF(CC153+CB154&gt;CD$4,CC153,CC153+CB154),"")</f>
        <v>38</v>
      </c>
      <c r="CD154" s="7">
        <f t="shared" ca="1" si="899"/>
        <v>0</v>
      </c>
      <c r="CE154" s="7">
        <f t="shared" ca="1" si="697"/>
        <v>0.77716274979280986</v>
      </c>
      <c r="CF154" s="7">
        <f t="shared" ca="1" si="698"/>
        <v>6.8991096361036286E-2</v>
      </c>
      <c r="CG154" s="7">
        <f t="shared" ca="1" si="699"/>
        <v>1</v>
      </c>
      <c r="CH154" s="7" t="str">
        <f t="shared" ca="1" si="700"/>
        <v>2</v>
      </c>
      <c r="CI154" s="7">
        <f ca="1">IFERROR(IF(CI153+CH154&gt;CJ$4,CI153,CI153+CH154),"")</f>
        <v>60</v>
      </c>
      <c r="CJ154" s="7">
        <f t="shared" ca="1" si="900"/>
        <v>0</v>
      </c>
      <c r="CK154" s="7">
        <f t="shared" ca="1" si="701"/>
        <v>1.5277282082574728E-2</v>
      </c>
      <c r="CL154" s="7">
        <f t="shared" ca="1" si="702"/>
        <v>0.83087656407127142</v>
      </c>
      <c r="CM154" s="7">
        <f t="shared" ca="1" si="703"/>
        <v>2</v>
      </c>
      <c r="CN154" s="7">
        <f t="shared" ca="1" si="704"/>
        <v>5</v>
      </c>
      <c r="CO154" s="7">
        <f ca="1">IFERROR(IF(CO153+CN154&gt;CP$4,CO153,CO153+CN154),"")</f>
        <v>60</v>
      </c>
      <c r="CP154" s="7">
        <f t="shared" ca="1" si="901"/>
        <v>0</v>
      </c>
      <c r="CQ154" s="7">
        <f t="shared" ca="1" si="705"/>
        <v>0.15758905243639221</v>
      </c>
      <c r="CR154" s="7">
        <f t="shared" ca="1" si="706"/>
        <v>0.68856479371745394</v>
      </c>
      <c r="CS154" s="7">
        <f t="shared" ca="1" si="707"/>
        <v>1</v>
      </c>
      <c r="CT154" s="7" t="str">
        <f t="shared" ca="1" si="708"/>
        <v>2</v>
      </c>
      <c r="CU154" s="7">
        <f ca="1">IFERROR(IF(CU153+CT154&gt;CV$4,CU153,CU153+CT154),"")</f>
        <v>60</v>
      </c>
      <c r="CV154" s="7">
        <f t="shared" ca="1" si="902"/>
        <v>0</v>
      </c>
      <c r="CW154" s="7">
        <f t="shared" ca="1" si="709"/>
        <v>0.21145890048080507</v>
      </c>
      <c r="CX154" s="7">
        <f t="shared" ca="1" si="710"/>
        <v>0.63469494567304108</v>
      </c>
      <c r="CY154" s="7">
        <f t="shared" ca="1" si="711"/>
        <v>1</v>
      </c>
      <c r="CZ154" s="7" t="str">
        <f t="shared" ca="1" si="712"/>
        <v>2</v>
      </c>
      <c r="DA154" s="7">
        <f ca="1">IFERROR(IF(DA153+CZ154&gt;DB$4,DA153,DA153+CZ154),"")</f>
        <v>60</v>
      </c>
      <c r="DB154" s="7">
        <f t="shared" ca="1" si="903"/>
        <v>0</v>
      </c>
      <c r="DC154" s="7">
        <f t="shared" ca="1" si="713"/>
        <v>0.47283810045819064</v>
      </c>
      <c r="DD154" s="7">
        <f t="shared" ca="1" si="714"/>
        <v>0.37331574569565551</v>
      </c>
      <c r="DE154" s="7">
        <f t="shared" ca="1" si="715"/>
        <v>1</v>
      </c>
      <c r="DF154" s="7" t="str">
        <f t="shared" ca="1" si="716"/>
        <v>2</v>
      </c>
      <c r="DG154" s="7">
        <f ca="1">IFERROR(IF(DG153+DF154&gt;DH$4,DG153,DG153+DF154),"")</f>
        <v>60</v>
      </c>
      <c r="DH154" s="7">
        <f t="shared" ca="1" si="904"/>
        <v>0</v>
      </c>
      <c r="DI154" s="7">
        <f t="shared" ca="1" si="717"/>
        <v>0.74952123734619103</v>
      </c>
      <c r="DJ154" s="7">
        <f t="shared" ca="1" si="718"/>
        <v>9.6632608807655118E-2</v>
      </c>
      <c r="DK154" s="7">
        <f t="shared" ca="1" si="719"/>
        <v>1</v>
      </c>
      <c r="DL154" s="7" t="str">
        <f t="shared" ca="1" si="720"/>
        <v>2</v>
      </c>
      <c r="DM154" s="7">
        <f ca="1">IFERROR(IF(DM153+DL154&gt;DN$4,DM153,DM153+DL154),"")</f>
        <v>60</v>
      </c>
      <c r="DN154" s="7">
        <f t="shared" ca="1" si="905"/>
        <v>0</v>
      </c>
      <c r="DO154" s="7">
        <f t="shared" ca="1" si="721"/>
        <v>0.19944787510410367</v>
      </c>
      <c r="DP154" s="7">
        <f t="shared" ca="1" si="722"/>
        <v>0.64670597104974248</v>
      </c>
      <c r="DQ154" s="7">
        <f t="shared" ca="1" si="723"/>
        <v>1</v>
      </c>
      <c r="DR154" s="7" t="str">
        <f t="shared" ca="1" si="724"/>
        <v>2</v>
      </c>
      <c r="DS154" s="7">
        <f ca="1">IFERROR(IF(DS153+DR154&gt;DT$4,DS153,DS153+DR154),"")</f>
        <v>60</v>
      </c>
      <c r="DT154" s="7">
        <f t="shared" ca="1" si="906"/>
        <v>0</v>
      </c>
      <c r="DU154" s="7">
        <f t="shared" ca="1" si="725"/>
        <v>0.19503679177636357</v>
      </c>
      <c r="DV154" s="7">
        <f t="shared" ca="1" si="726"/>
        <v>0.65111705437748257</v>
      </c>
      <c r="DW154" s="7">
        <f t="shared" ca="1" si="727"/>
        <v>1</v>
      </c>
      <c r="DX154" s="7" t="str">
        <f t="shared" ca="1" si="728"/>
        <v>2</v>
      </c>
      <c r="DY154" s="7">
        <f ca="1">IFERROR(IF(DY153+DX154&gt;DZ$4,DY153,DY153+DX154),"")</f>
        <v>60</v>
      </c>
      <c r="DZ154" s="7">
        <f t="shared" ca="1" si="907"/>
        <v>0</v>
      </c>
      <c r="EA154" s="7">
        <f t="shared" ca="1" si="729"/>
        <v>0.83537018854107137</v>
      </c>
      <c r="EB154" s="7">
        <f t="shared" ca="1" si="730"/>
        <v>1.0783657612774777E-2</v>
      </c>
      <c r="EC154" s="7">
        <f t="shared" ca="1" si="731"/>
        <v>1</v>
      </c>
      <c r="ED154" s="7" t="str">
        <f t="shared" ca="1" si="732"/>
        <v>2</v>
      </c>
      <c r="EE154" s="7">
        <f ca="1">IFERROR(IF(EE153+ED154&gt;EF$4,EE153,EE153+ED154),"")</f>
        <v>60</v>
      </c>
      <c r="EF154" s="7">
        <f t="shared" ca="1" si="908"/>
        <v>0</v>
      </c>
      <c r="EG154" s="7">
        <f t="shared" ca="1" si="733"/>
        <v>0.55254501410608348</v>
      </c>
      <c r="EH154" s="7">
        <f t="shared" ca="1" si="734"/>
        <v>0.29360883204776267</v>
      </c>
      <c r="EI154" s="7">
        <f t="shared" ca="1" si="735"/>
        <v>1</v>
      </c>
      <c r="EJ154" s="7" t="str">
        <f t="shared" ca="1" si="736"/>
        <v>2</v>
      </c>
      <c r="EK154" s="7">
        <f ca="1">IFERROR(IF(EK153+EJ154&gt;EL$4,EK153,EK153+EJ154),"")</f>
        <v>60</v>
      </c>
      <c r="EL154" s="7">
        <f t="shared" ca="1" si="909"/>
        <v>0</v>
      </c>
      <c r="EM154" s="7">
        <f t="shared" ca="1" si="737"/>
        <v>5.9602740703657009E-4</v>
      </c>
      <c r="EN154" s="7">
        <f t="shared" ca="1" si="738"/>
        <v>0.84555781874680958</v>
      </c>
      <c r="EO154" s="7">
        <f t="shared" ca="1" si="739"/>
        <v>2</v>
      </c>
      <c r="EP154" s="7">
        <f t="shared" ca="1" si="740"/>
        <v>5</v>
      </c>
      <c r="EQ154" s="7">
        <f ca="1">IFERROR(IF(EQ153+EP154&gt;ER$4,EQ153,EQ153+EP154),"")</f>
        <v>60</v>
      </c>
      <c r="ER154" s="7">
        <f t="shared" ca="1" si="910"/>
        <v>0</v>
      </c>
      <c r="ES154" s="7">
        <f t="shared" ca="1" si="741"/>
        <v>0.75848422391773695</v>
      </c>
      <c r="ET154" s="7">
        <f t="shared" ca="1" si="742"/>
        <v>8.766962223610919E-2</v>
      </c>
      <c r="EU154" s="7">
        <f t="shared" ca="1" si="743"/>
        <v>1</v>
      </c>
      <c r="EV154" s="7" t="str">
        <f t="shared" ca="1" si="744"/>
        <v>2</v>
      </c>
      <c r="EW154" s="7">
        <f ca="1">IFERROR(IF(EW153+EV154&gt;EX$4,EW153,EW153+EV154),"")</f>
        <v>60</v>
      </c>
      <c r="EX154" s="7">
        <f t="shared" ca="1" si="911"/>
        <v>0</v>
      </c>
      <c r="EY154" s="7">
        <f t="shared" ca="1" si="745"/>
        <v>0.47214540877600475</v>
      </c>
      <c r="EZ154" s="7">
        <f t="shared" ca="1" si="746"/>
        <v>0.3740084373778414</v>
      </c>
      <c r="FA154" s="7">
        <f t="shared" ca="1" si="747"/>
        <v>1</v>
      </c>
      <c r="FB154" s="7" t="str">
        <f t="shared" ca="1" si="748"/>
        <v>2</v>
      </c>
      <c r="FC154" s="7">
        <f ca="1">IFERROR(IF(FC153+FB154&gt;FD$4,FC153,FC153+FB154),"")</f>
        <v>60</v>
      </c>
      <c r="FD154" s="7">
        <f t="shared" ca="1" si="912"/>
        <v>0</v>
      </c>
      <c r="FE154" s="7">
        <f t="shared" ca="1" si="749"/>
        <v>0.11105572766944127</v>
      </c>
      <c r="FF154" s="7">
        <f t="shared" ca="1" si="750"/>
        <v>0.73509811848440487</v>
      </c>
      <c r="FG154" s="7">
        <f t="shared" ca="1" si="751"/>
        <v>1</v>
      </c>
      <c r="FH154" s="7" t="str">
        <f t="shared" ca="1" si="752"/>
        <v>2</v>
      </c>
      <c r="FI154" s="7">
        <f ca="1">IFERROR(IF(FI153+FH154&gt;FJ$4,FI153,FI153+FH154),"")</f>
        <v>60</v>
      </c>
      <c r="FJ154" s="7">
        <f t="shared" ca="1" si="913"/>
        <v>0</v>
      </c>
      <c r="FK154" s="7">
        <f t="shared" ca="1" si="753"/>
        <v>0.77980150871062004</v>
      </c>
      <c r="FL154" s="7">
        <f t="shared" ca="1" si="754"/>
        <v>6.6352337443226106E-2</v>
      </c>
      <c r="FM154" s="7">
        <f t="shared" ca="1" si="755"/>
        <v>1</v>
      </c>
      <c r="FN154" s="7" t="str">
        <f t="shared" ca="1" si="756"/>
        <v>2</v>
      </c>
      <c r="FO154" s="7">
        <f ca="1">IFERROR(IF(FO153+FN154&gt;FP$4,FO153,FO153+FN154),"")</f>
        <v>60</v>
      </c>
      <c r="FP154" s="7">
        <f t="shared" ca="1" si="914"/>
        <v>0</v>
      </c>
      <c r="FQ154" s="7">
        <f t="shared" ca="1" si="757"/>
        <v>0.29186872225410998</v>
      </c>
      <c r="FR154" s="7">
        <f t="shared" ca="1" si="758"/>
        <v>0.55428512389973617</v>
      </c>
      <c r="FS154" s="7">
        <f t="shared" ca="1" si="759"/>
        <v>1</v>
      </c>
      <c r="FT154" s="7" t="str">
        <f t="shared" ca="1" si="760"/>
        <v>2</v>
      </c>
      <c r="FU154" s="7">
        <f ca="1">IFERROR(IF(FU153+FT154&gt;FV$4,FU153,FU153+FT154),"")</f>
        <v>60</v>
      </c>
      <c r="FV154" s="7">
        <f t="shared" ca="1" si="915"/>
        <v>0</v>
      </c>
      <c r="FW154" s="7">
        <f t="shared" ca="1" si="761"/>
        <v>0.5746174596136332</v>
      </c>
      <c r="FX154" s="7">
        <f t="shared" ca="1" si="762"/>
        <v>0.27153638654021295</v>
      </c>
      <c r="FY154" s="7">
        <f t="shared" ca="1" si="763"/>
        <v>1</v>
      </c>
      <c r="FZ154" s="7" t="str">
        <f t="shared" ca="1" si="764"/>
        <v>2</v>
      </c>
      <c r="GA154" s="7">
        <f ca="1">IFERROR(IF(GA153+FZ154&gt;GB$4,GA153,GA153+FZ154),"")</f>
        <v>60</v>
      </c>
      <c r="GB154" s="7">
        <f t="shared" ca="1" si="916"/>
        <v>0</v>
      </c>
      <c r="GC154" s="7">
        <f t="shared" ca="1" si="765"/>
        <v>0.95798619525898965</v>
      </c>
      <c r="GD154" s="7">
        <f t="shared" ca="1" si="766"/>
        <v>-0.1118323491051435</v>
      </c>
      <c r="GE154" s="7">
        <f t="shared" ca="1" si="767"/>
        <v>0</v>
      </c>
      <c r="GF154" s="7">
        <f t="shared" ca="1" si="768"/>
        <v>0</v>
      </c>
      <c r="GG154" s="7">
        <f ca="1">IFERROR(IF(GG153+GF154&gt;GH$4,GG153,GG153+GF154),"")</f>
        <v>60</v>
      </c>
      <c r="GH154" s="7">
        <f t="shared" ca="1" si="917"/>
        <v>0</v>
      </c>
      <c r="GI154" s="7">
        <f t="shared" ca="1" si="769"/>
        <v>8.5910699161800941E-2</v>
      </c>
      <c r="GJ154" s="7">
        <f t="shared" ca="1" si="770"/>
        <v>0.7602431469920452</v>
      </c>
      <c r="GK154" s="7">
        <f t="shared" ca="1" si="771"/>
        <v>1</v>
      </c>
      <c r="GL154" s="7" t="str">
        <f t="shared" ca="1" si="772"/>
        <v>2</v>
      </c>
      <c r="GM154" s="7">
        <f ca="1">IFERROR(IF(GM153+GL154&gt;GN$4,GM153,GM153+GL154),"")</f>
        <v>60</v>
      </c>
      <c r="GN154" s="7">
        <f t="shared" ca="1" si="918"/>
        <v>0</v>
      </c>
      <c r="GO154" s="7">
        <f t="shared" ca="1" si="773"/>
        <v>5.5763280338710253E-2</v>
      </c>
      <c r="GP154" s="7">
        <f t="shared" ca="1" si="774"/>
        <v>0.79039056581513589</v>
      </c>
      <c r="GQ154" s="7">
        <f t="shared" ca="1" si="775"/>
        <v>1</v>
      </c>
      <c r="GR154" s="7" t="str">
        <f t="shared" ca="1" si="776"/>
        <v>2</v>
      </c>
      <c r="GS154" s="7">
        <f ca="1">IFERROR(IF(GS153+GR154&gt;GT$4,GS153,GS153+GR154),"")</f>
        <v>60</v>
      </c>
      <c r="GT154" s="7">
        <f t="shared" ca="1" si="919"/>
        <v>0</v>
      </c>
      <c r="GU154" s="7">
        <f t="shared" ca="1" si="777"/>
        <v>0.37291635709910187</v>
      </c>
      <c r="GV154" s="7">
        <f t="shared" ca="1" si="778"/>
        <v>0.47323748905474428</v>
      </c>
      <c r="GW154" s="7">
        <f t="shared" ca="1" si="779"/>
        <v>1</v>
      </c>
      <c r="GX154" s="7" t="str">
        <f t="shared" ca="1" si="780"/>
        <v>2</v>
      </c>
      <c r="GY154" s="7">
        <f ca="1">IFERROR(IF(GY153+GX154&gt;GZ$4,GY153,GY153+GX154),"")</f>
        <v>60</v>
      </c>
      <c r="GZ154" s="7">
        <f t="shared" ca="1" si="920"/>
        <v>0</v>
      </c>
      <c r="HA154" s="7">
        <f t="shared" ca="1" si="781"/>
        <v>0.3889186049055211</v>
      </c>
      <c r="HB154" s="7">
        <f t="shared" ca="1" si="782"/>
        <v>0.45723524124832504</v>
      </c>
      <c r="HC154" s="7">
        <f t="shared" ca="1" si="783"/>
        <v>1</v>
      </c>
      <c r="HD154" s="7" t="str">
        <f t="shared" ca="1" si="784"/>
        <v>2</v>
      </c>
      <c r="HE154" s="7">
        <f ca="1">IFERROR(IF(HE153+HD154&gt;HF$4,HE153,HE153+HD154),"")</f>
        <v>60</v>
      </c>
      <c r="HF154" s="7">
        <f t="shared" ca="1" si="921"/>
        <v>0</v>
      </c>
      <c r="HG154" s="7">
        <f t="shared" ca="1" si="785"/>
        <v>7.4084902588313128E-2</v>
      </c>
      <c r="HH154" s="7">
        <f t="shared" ca="1" si="786"/>
        <v>0.77206894356553302</v>
      </c>
      <c r="HI154" s="7">
        <f t="shared" ca="1" si="787"/>
        <v>1</v>
      </c>
      <c r="HJ154" s="7" t="str">
        <f t="shared" ca="1" si="788"/>
        <v>2</v>
      </c>
      <c r="HK154" s="7">
        <f ca="1">IFERROR(IF(HK153+HJ154&gt;HL$4,HK153,HK153+HJ154),"")</f>
        <v>60</v>
      </c>
      <c r="HL154" s="7">
        <f t="shared" ca="1" si="922"/>
        <v>0</v>
      </c>
      <c r="HM154" s="7">
        <f t="shared" ca="1" si="789"/>
        <v>0.29041135879769353</v>
      </c>
      <c r="HN154" s="7">
        <f t="shared" ca="1" si="790"/>
        <v>0.55574248735615261</v>
      </c>
      <c r="HO154" s="7">
        <f t="shared" ca="1" si="791"/>
        <v>1</v>
      </c>
      <c r="HP154" s="7" t="str">
        <f t="shared" ca="1" si="792"/>
        <v>2</v>
      </c>
      <c r="HQ154" s="7">
        <f ca="1">IFERROR(IF(HQ153+HP154&gt;HR$4,HQ153,HQ153+HP154),"")</f>
        <v>60</v>
      </c>
      <c r="HR154" s="7">
        <f t="shared" ca="1" si="923"/>
        <v>0</v>
      </c>
      <c r="HS154" s="7">
        <f t="shared" ca="1" si="793"/>
        <v>0.11648197909583746</v>
      </c>
      <c r="HT154" s="7">
        <f t="shared" ca="1" si="794"/>
        <v>0.72967186705800868</v>
      </c>
      <c r="HU154" s="7">
        <f t="shared" ca="1" si="795"/>
        <v>1</v>
      </c>
      <c r="HV154" s="7" t="str">
        <f t="shared" ca="1" si="796"/>
        <v>2</v>
      </c>
      <c r="HW154" s="7">
        <f ca="1">IFERROR(IF(HW153+HV154&gt;HX$4,HW153,HW153+HV154),"")</f>
        <v>60</v>
      </c>
      <c r="HX154" s="7">
        <f t="shared" ca="1" si="924"/>
        <v>0</v>
      </c>
      <c r="HY154" s="7">
        <f t="shared" ca="1" si="797"/>
        <v>0.27503680689967225</v>
      </c>
      <c r="HZ154" s="7">
        <f t="shared" ca="1" si="798"/>
        <v>0.5711170392541739</v>
      </c>
      <c r="IA154" s="7">
        <f t="shared" ca="1" si="799"/>
        <v>1</v>
      </c>
      <c r="IB154" s="7" t="str">
        <f t="shared" ca="1" si="800"/>
        <v>2</v>
      </c>
      <c r="IC154" s="7">
        <f ca="1">IFERROR(IF(IC153+IB154&gt;ID$4,IC153,IC153+IB154),"")</f>
        <v>60</v>
      </c>
      <c r="ID154" s="7">
        <f t="shared" ca="1" si="925"/>
        <v>0</v>
      </c>
      <c r="IE154" s="7">
        <f t="shared" ca="1" si="801"/>
        <v>0.47296402666219872</v>
      </c>
      <c r="IF154" s="7">
        <f t="shared" ca="1" si="802"/>
        <v>0.37318981949164742</v>
      </c>
      <c r="IG154" s="7">
        <f t="shared" ca="1" si="803"/>
        <v>1</v>
      </c>
      <c r="IH154" s="7" t="str">
        <f t="shared" ca="1" si="804"/>
        <v>2</v>
      </c>
      <c r="II154" s="7">
        <f ca="1">IFERROR(IF(II153+IH154&gt;IJ$4,II153,II153+IH154),"")</f>
        <v>60</v>
      </c>
      <c r="IJ154" s="7">
        <f t="shared" ca="1" si="926"/>
        <v>0</v>
      </c>
      <c r="IK154" s="7">
        <f t="shared" ca="1" si="805"/>
        <v>2.1030960274982524E-2</v>
      </c>
      <c r="IL154" s="7">
        <f t="shared" ca="1" si="806"/>
        <v>0.82512288587886362</v>
      </c>
      <c r="IM154" s="7">
        <f t="shared" ca="1" si="807"/>
        <v>2</v>
      </c>
      <c r="IN154" s="7">
        <f t="shared" ca="1" si="808"/>
        <v>5</v>
      </c>
      <c r="IO154" s="7">
        <f ca="1">IFERROR(IF(IO153+IN154&gt;IP$4,IO153,IO153+IN154),"")</f>
        <v>60</v>
      </c>
      <c r="IP154" s="7">
        <f t="shared" ca="1" si="927"/>
        <v>0</v>
      </c>
      <c r="IQ154" s="7">
        <f t="shared" ca="1" si="809"/>
        <v>0.10050766802089195</v>
      </c>
      <c r="IR154" s="7">
        <f t="shared" ca="1" si="810"/>
        <v>0.7456461781329542</v>
      </c>
      <c r="IS154" s="7">
        <f t="shared" ca="1" si="811"/>
        <v>1</v>
      </c>
      <c r="IT154" s="7" t="str">
        <f t="shared" ca="1" si="812"/>
        <v>2</v>
      </c>
      <c r="IU154" s="7">
        <f ca="1">IFERROR(IF(IU153+IT154&gt;IV$4,IU153,IU153+IT154),"")</f>
        <v>60</v>
      </c>
      <c r="IV154" s="7">
        <f t="shared" ca="1" si="928"/>
        <v>0</v>
      </c>
      <c r="IW154" s="7">
        <f t="shared" ca="1" si="813"/>
        <v>0.84062911222626346</v>
      </c>
      <c r="IX154" s="7">
        <f t="shared" ca="1" si="814"/>
        <v>5.5247339275826812E-3</v>
      </c>
      <c r="IY154" s="7">
        <f t="shared" ca="1" si="815"/>
        <v>1</v>
      </c>
      <c r="IZ154" s="7" t="str">
        <f t="shared" ca="1" si="816"/>
        <v>2</v>
      </c>
      <c r="JA154" s="7">
        <f ca="1">IFERROR(IF(JA153+IZ154&gt;JB$4,JA153,JA153+IZ154),"")</f>
        <v>60</v>
      </c>
      <c r="JB154" s="7">
        <f t="shared" ca="1" si="929"/>
        <v>0</v>
      </c>
      <c r="JC154" s="7">
        <f t="shared" ca="1" si="817"/>
        <v>0.68991600434732292</v>
      </c>
      <c r="JD154" s="7">
        <f t="shared" ca="1" si="818"/>
        <v>0.15623784180652323</v>
      </c>
      <c r="JE154" s="7">
        <f t="shared" ca="1" si="819"/>
        <v>1</v>
      </c>
      <c r="JF154" s="7" t="str">
        <f t="shared" ca="1" si="820"/>
        <v>2</v>
      </c>
      <c r="JG154" s="7">
        <f ca="1">IFERROR(IF(JG153+JF154&gt;JH$4,JG153,JG153+JF154),"")</f>
        <v>60</v>
      </c>
      <c r="JH154" s="7">
        <f t="shared" ca="1" si="930"/>
        <v>0</v>
      </c>
      <c r="JI154" s="7">
        <f t="shared" ca="1" si="821"/>
        <v>0.77569214279541288</v>
      </c>
      <c r="JJ154" s="7">
        <f t="shared" ca="1" si="822"/>
        <v>7.046170335843327E-2</v>
      </c>
      <c r="JK154" s="7">
        <f t="shared" ca="1" si="823"/>
        <v>1</v>
      </c>
      <c r="JL154" s="7" t="str">
        <f t="shared" ca="1" si="824"/>
        <v>2</v>
      </c>
      <c r="JM154" s="7">
        <f ca="1">IFERROR(IF(JM153+JL154&gt;JN$4,JM153,JM153+JL154),"")</f>
        <v>60</v>
      </c>
      <c r="JN154" s="7">
        <f t="shared" ca="1" si="931"/>
        <v>0</v>
      </c>
      <c r="JO154" s="7">
        <f t="shared" ca="1" si="825"/>
        <v>0.18355154702475862</v>
      </c>
      <c r="JP154" s="7">
        <f t="shared" ca="1" si="826"/>
        <v>0.66260229912908752</v>
      </c>
      <c r="JQ154" s="7">
        <f t="shared" ca="1" si="827"/>
        <v>1</v>
      </c>
      <c r="JR154" s="7" t="str">
        <f t="shared" ca="1" si="828"/>
        <v>2</v>
      </c>
      <c r="JS154" s="7">
        <f ca="1">IFERROR(IF(JS153+JR154&gt;JT$4,JS153,JS153+JR154),"")</f>
        <v>60</v>
      </c>
      <c r="JT154" s="7">
        <f t="shared" ca="1" si="932"/>
        <v>0</v>
      </c>
      <c r="JU154" s="7">
        <f t="shared" ca="1" si="829"/>
        <v>5.880588735977843E-2</v>
      </c>
      <c r="JV154" s="7">
        <f t="shared" ca="1" si="830"/>
        <v>0.78734795879406771</v>
      </c>
      <c r="JW154" s="7">
        <f t="shared" ca="1" si="831"/>
        <v>1</v>
      </c>
      <c r="JX154" s="7" t="str">
        <f t="shared" ca="1" si="832"/>
        <v>2</v>
      </c>
      <c r="JY154" s="7">
        <f ca="1">IFERROR(IF(JY153+JX154&gt;JZ$4,JY153,JY153+JX154),"")</f>
        <v>60</v>
      </c>
      <c r="JZ154" s="7">
        <f t="shared" ca="1" si="933"/>
        <v>0</v>
      </c>
      <c r="KA154" s="7">
        <f t="shared" ca="1" si="833"/>
        <v>0.90823078721644579</v>
      </c>
      <c r="KB154" s="7">
        <f t="shared" ca="1" si="834"/>
        <v>-6.2076941062599644E-2</v>
      </c>
      <c r="KC154" s="7">
        <f t="shared" ca="1" si="835"/>
        <v>0</v>
      </c>
      <c r="KD154" s="7">
        <f t="shared" ca="1" si="836"/>
        <v>0</v>
      </c>
      <c r="KE154" s="7">
        <f ca="1">IFERROR(IF(KE153+KD154&gt;KF$4,KE153,KE153+KD154),"")</f>
        <v>60</v>
      </c>
      <c r="KF154" s="7">
        <f t="shared" ca="1" si="934"/>
        <v>0</v>
      </c>
      <c r="KG154" s="7">
        <f t="shared" ca="1" si="837"/>
        <v>0.63737748059576871</v>
      </c>
      <c r="KH154" s="7">
        <f t="shared" ca="1" si="838"/>
        <v>0.20877636555807744</v>
      </c>
      <c r="KI154" s="7">
        <f t="shared" ca="1" si="839"/>
        <v>1</v>
      </c>
      <c r="KJ154" s="7" t="str">
        <f t="shared" ca="1" si="840"/>
        <v>2</v>
      </c>
      <c r="KK154" s="7">
        <f ca="1">IFERROR(IF(KK153+KJ154&gt;KL$4,KK153,KK153+KJ154),"")</f>
        <v>60</v>
      </c>
      <c r="KL154" s="7">
        <f t="shared" ca="1" si="935"/>
        <v>0</v>
      </c>
      <c r="KM154" s="7">
        <f t="shared" ca="1" si="841"/>
        <v>0.62610270934734125</v>
      </c>
      <c r="KN154" s="7">
        <f t="shared" ca="1" si="842"/>
        <v>0.2200511368065049</v>
      </c>
      <c r="KO154" s="7">
        <f t="shared" ca="1" si="843"/>
        <v>1</v>
      </c>
      <c r="KP154" s="7" t="str">
        <f t="shared" ca="1" si="844"/>
        <v>2</v>
      </c>
      <c r="KQ154" s="7">
        <f ca="1">IFERROR(IF(KQ153+KP154&gt;KR$4,KQ153,KQ153+KP154),"")</f>
        <v>60</v>
      </c>
      <c r="KR154" s="7">
        <f t="shared" ca="1" si="936"/>
        <v>0</v>
      </c>
      <c r="KS154" s="7">
        <f t="shared" ca="1" si="845"/>
        <v>0.38229386581275726</v>
      </c>
      <c r="KT154" s="7">
        <f t="shared" ca="1" si="846"/>
        <v>0.46385998034108888</v>
      </c>
      <c r="KU154" s="7">
        <f t="shared" ca="1" si="847"/>
        <v>1</v>
      </c>
      <c r="KV154" s="7" t="str">
        <f t="shared" ca="1" si="848"/>
        <v>2</v>
      </c>
      <c r="KW154" s="7">
        <f ca="1">IFERROR(IF(KW153+KV154&gt;KX$4,KW153,KW153+KV154),"")</f>
        <v>60</v>
      </c>
      <c r="KX154" s="7">
        <f t="shared" ca="1" si="937"/>
        <v>0</v>
      </c>
      <c r="KY154" s="7">
        <f t="shared" ca="1" si="849"/>
        <v>0.95284410487897386</v>
      </c>
      <c r="KZ154" s="7">
        <f t="shared" ca="1" si="850"/>
        <v>-0.10669025872512772</v>
      </c>
      <c r="LA154" s="7">
        <f t="shared" ca="1" si="851"/>
        <v>0</v>
      </c>
      <c r="LB154" s="7">
        <f t="shared" ca="1" si="852"/>
        <v>0</v>
      </c>
      <c r="LC154" s="7">
        <f ca="1">IFERROR(IF(LC153+LB154&gt;LD$4,LC153,LC153+LB154),"")</f>
        <v>60</v>
      </c>
      <c r="LD154" s="7">
        <f t="shared" ca="1" si="938"/>
        <v>0</v>
      </c>
      <c r="LE154" s="7">
        <f t="shared" ca="1" si="853"/>
        <v>0.31169515080208732</v>
      </c>
      <c r="LF154" s="7">
        <f t="shared" ca="1" si="854"/>
        <v>0.53445869535175883</v>
      </c>
      <c r="LG154" s="7">
        <f t="shared" ca="1" si="855"/>
        <v>1</v>
      </c>
      <c r="LH154" s="7" t="str">
        <f t="shared" ca="1" si="856"/>
        <v>2</v>
      </c>
      <c r="LI154" s="7">
        <f ca="1">IFERROR(IF(LI153+LH154&gt;LJ$4,LI153,LI153+LH154),"")</f>
        <v>60</v>
      </c>
      <c r="LJ154" s="7">
        <f t="shared" ca="1" si="939"/>
        <v>0</v>
      </c>
      <c r="LK154" s="7">
        <f t="shared" ca="1" si="857"/>
        <v>0.3441919395391172</v>
      </c>
      <c r="LL154" s="7">
        <f t="shared" ca="1" si="858"/>
        <v>0.50196190661472895</v>
      </c>
      <c r="LM154" s="7">
        <f t="shared" ca="1" si="859"/>
        <v>1</v>
      </c>
      <c r="LN154" s="7" t="str">
        <f t="shared" ca="1" si="860"/>
        <v>2</v>
      </c>
      <c r="LO154" s="7">
        <f ca="1">IFERROR(IF(LO153+LN154&gt;LP$4,LO153,LO153+LN154),"")</f>
        <v>60</v>
      </c>
      <c r="LP154" s="7">
        <f t="shared" ca="1" si="940"/>
        <v>0</v>
      </c>
      <c r="LQ154" s="7">
        <f t="shared" ca="1" si="861"/>
        <v>0.45842113455505928</v>
      </c>
      <c r="LR154" s="7">
        <f t="shared" ca="1" si="862"/>
        <v>0.38773271159878686</v>
      </c>
      <c r="LS154" s="7">
        <f t="shared" ca="1" si="863"/>
        <v>1</v>
      </c>
      <c r="LT154" s="7" t="str">
        <f t="shared" ca="1" si="864"/>
        <v>2</v>
      </c>
      <c r="LU154" s="7">
        <f ca="1">IFERROR(IF(LU153+LT154&gt;LV$4,LU153,LU153+LT154),"")</f>
        <v>60</v>
      </c>
      <c r="LV154" s="7">
        <f t="shared" ca="1" si="941"/>
        <v>0</v>
      </c>
      <c r="LW154" s="7">
        <f t="shared" ca="1" si="865"/>
        <v>6.6219276287279305E-2</v>
      </c>
      <c r="LX154" s="7">
        <f t="shared" ca="1" si="866"/>
        <v>0.77993456986656684</v>
      </c>
      <c r="LY154" s="7">
        <f t="shared" ca="1" si="867"/>
        <v>1</v>
      </c>
      <c r="LZ154" s="7" t="str">
        <f t="shared" ca="1" si="868"/>
        <v>2</v>
      </c>
      <c r="MA154" s="7">
        <f ca="1">IFERROR(IF(MA153+LZ154&gt;MB$4,MA153,MA153+LZ154),"")</f>
        <v>60</v>
      </c>
      <c r="MB154" s="7">
        <f t="shared" ca="1" si="942"/>
        <v>0</v>
      </c>
      <c r="MC154" s="7">
        <f t="shared" ca="1" si="869"/>
        <v>0.33944792805887758</v>
      </c>
      <c r="MD154" s="7">
        <f t="shared" ca="1" si="870"/>
        <v>0.50670591809496857</v>
      </c>
      <c r="ME154" s="7">
        <f t="shared" ca="1" si="871"/>
        <v>1</v>
      </c>
      <c r="MF154" s="7" t="str">
        <f t="shared" ca="1" si="872"/>
        <v>2</v>
      </c>
      <c r="MG154" s="7">
        <f ca="1">IFERROR(IF(MG153+MF154&gt;MH$4,MG153,MG153+MF154),"")</f>
        <v>60</v>
      </c>
      <c r="MH154" s="7">
        <f t="shared" ca="1" si="943"/>
        <v>0</v>
      </c>
      <c r="MI154" s="7">
        <f t="shared" ca="1" si="873"/>
        <v>8.0494119989824364E-2</v>
      </c>
      <c r="MJ154" s="7">
        <f t="shared" ca="1" si="874"/>
        <v>0.76565972616402178</v>
      </c>
      <c r="MK154" s="7">
        <f t="shared" ca="1" si="875"/>
        <v>1</v>
      </c>
      <c r="ML154" s="7" t="str">
        <f t="shared" ca="1" si="876"/>
        <v>2</v>
      </c>
      <c r="MM154" s="7">
        <f ca="1">IFERROR(IF(MM153+ML154&gt;MN$4,MM153,MM153+ML154),"")</f>
        <v>60</v>
      </c>
      <c r="MN154" s="7">
        <f t="shared" ca="1" si="944"/>
        <v>0</v>
      </c>
      <c r="MO154" s="7">
        <f t="shared" ca="1" si="877"/>
        <v>0.17718086531994337</v>
      </c>
      <c r="MP154" s="7">
        <f t="shared" ca="1" si="878"/>
        <v>0.66897298083390278</v>
      </c>
      <c r="MQ154" s="7">
        <f t="shared" ca="1" si="879"/>
        <v>1</v>
      </c>
      <c r="MR154" s="7" t="str">
        <f t="shared" ca="1" si="880"/>
        <v>2</v>
      </c>
      <c r="MS154" s="7">
        <f ca="1">IFERROR(IF(MS153+MR154&gt;MT$4,MS153,MS153+MR154),"")</f>
        <v>60</v>
      </c>
      <c r="MT154" s="7">
        <f t="shared" ca="1" si="945"/>
        <v>0</v>
      </c>
      <c r="MU154" s="7">
        <f t="shared" ca="1" si="881"/>
        <v>0.93716027287026205</v>
      </c>
      <c r="MV154" s="7">
        <f t="shared" ca="1" si="882"/>
        <v>-9.10064267164159E-2</v>
      </c>
      <c r="MW154" s="7">
        <f t="shared" ca="1" si="883"/>
        <v>0</v>
      </c>
      <c r="MX154" s="7">
        <f t="shared" ca="1" si="884"/>
        <v>0</v>
      </c>
      <c r="MY154" s="7">
        <f ca="1">IFERROR(IF(MY153+MX154&gt;MZ$4,MY153,MY153+MX154),"")</f>
        <v>60</v>
      </c>
      <c r="MZ154" s="7">
        <f t="shared" ca="1" si="946"/>
        <v>0</v>
      </c>
      <c r="NA154" s="7">
        <f t="shared" ca="1" si="885"/>
        <v>0.21963048301777299</v>
      </c>
      <c r="NB154" s="7">
        <f t="shared" ca="1" si="886"/>
        <v>0.62652336313607315</v>
      </c>
      <c r="NC154" s="7">
        <f t="shared" ca="1" si="887"/>
        <v>1</v>
      </c>
      <c r="ND154" s="7" t="str">
        <f t="shared" ca="1" si="888"/>
        <v>2</v>
      </c>
      <c r="NE154" s="7">
        <f ca="1">IFERROR(IF(NE153+ND154&gt;NF$4,NE153,NE153+ND154),"")</f>
        <v>60</v>
      </c>
      <c r="NF154" s="7">
        <f t="shared" ca="1" si="947"/>
        <v>0</v>
      </c>
      <c r="NG154" s="7">
        <f t="shared" ca="1" si="889"/>
        <v>0.42977327554767575</v>
      </c>
      <c r="NH154" s="7">
        <f t="shared" ca="1" si="890"/>
        <v>0.4163805706061704</v>
      </c>
      <c r="NI154" s="7">
        <f t="shared" ca="1" si="891"/>
        <v>1</v>
      </c>
      <c r="NJ154" s="7" t="str">
        <f t="shared" ca="1" si="892"/>
        <v>2</v>
      </c>
      <c r="NK154" s="7">
        <f ca="1">IFERROR(IF(NK153+NJ154&gt;NL$4,NK153,NK153+NJ154),"")</f>
        <v>60</v>
      </c>
      <c r="NL154" s="7">
        <f t="shared" ca="1" si="948"/>
        <v>0</v>
      </c>
      <c r="NM154" s="7">
        <f t="shared" ca="1" si="893"/>
        <v>5.2520039606186342E-2</v>
      </c>
      <c r="NN154" s="7">
        <f t="shared" ca="1" si="894"/>
        <v>0.7936338065476598</v>
      </c>
      <c r="NO154" s="7">
        <f t="shared" ca="1" si="895"/>
        <v>1</v>
      </c>
      <c r="NP154" s="7" t="str">
        <f t="shared" ca="1" si="896"/>
        <v>2</v>
      </c>
      <c r="NQ154" s="7">
        <f ca="1">IFERROR(IF(NQ153+NP154&gt;NR$4,NQ153,NQ153+NP154),"")</f>
        <v>60</v>
      </c>
      <c r="NR154" s="7">
        <f t="shared" ca="1" si="949"/>
        <v>0</v>
      </c>
      <c r="NT154">
        <v>152</v>
      </c>
      <c r="NU154" s="7" t="s">
        <v>19</v>
      </c>
      <c r="NV154" s="7" t="str">
        <f t="shared" ca="1" si="653"/>
        <v/>
      </c>
      <c r="NW154" s="7" t="str">
        <f t="shared" ca="1" si="647"/>
        <v/>
      </c>
      <c r="NX154" t="str">
        <f ca="1">IFERROR(VLOOKUP(NT154,$K$3:$AK$568,8,FALSE),"")</f>
        <v/>
      </c>
      <c r="NY154" t="str">
        <f ca="1">IFERROR(VLOOKUP(NT154,$K$3:$AK$568,9,FALSE),"")</f>
        <v/>
      </c>
      <c r="NZ154" s="7" t="str">
        <f ca="1">IFERROR(VLOOKUP(NT154,$K$3:$AK$568,27,FALSE),"")</f>
        <v/>
      </c>
      <c r="OB154">
        <v>152</v>
      </c>
      <c r="OC154" s="7" t="s">
        <v>19</v>
      </c>
      <c r="OD154" t="e">
        <f t="shared" ca="1" si="654"/>
        <v>#N/A</v>
      </c>
      <c r="OE154" s="7" t="str">
        <f t="shared" ca="1" si="655"/>
        <v/>
      </c>
      <c r="OF154" s="7" t="str">
        <f t="shared" ca="1" si="656"/>
        <v/>
      </c>
      <c r="OG154" t="str">
        <f t="shared" ca="1" si="657"/>
        <v/>
      </c>
      <c r="OI154">
        <v>152</v>
      </c>
      <c r="OJ154" s="7" t="s">
        <v>19</v>
      </c>
      <c r="OK154" s="7" t="str">
        <f t="shared" ca="1" si="658"/>
        <v/>
      </c>
      <c r="OL154" s="7" t="str">
        <f t="shared" ca="1" si="659"/>
        <v/>
      </c>
      <c r="OM154" t="str">
        <f ca="1">IFERROR(VLOOKUP(OI154,$L$3:$AK$568,7,FALSE),"")</f>
        <v/>
      </c>
      <c r="ON154" t="str">
        <f ca="1">IFERROR(VLOOKUP(OI154,$L$3:$AK$568,8,FALSE),"")</f>
        <v/>
      </c>
      <c r="OO154" s="7" t="str">
        <f ca="1">IFERROR(VLOOKUP(OI154,$L$3:$AK$568,26,FALSE),"")</f>
        <v/>
      </c>
      <c r="OQ154">
        <v>152</v>
      </c>
      <c r="OR154" s="7" t="s">
        <v>19</v>
      </c>
      <c r="OS154" t="e">
        <f t="shared" ca="1" si="660"/>
        <v>#N/A</v>
      </c>
      <c r="OT154" s="7" t="str">
        <f t="shared" ca="1" si="661"/>
        <v/>
      </c>
      <c r="OU154" s="7" t="str">
        <f t="shared" ca="1" si="662"/>
        <v/>
      </c>
      <c r="OV154" t="str">
        <f t="shared" ca="1" si="663"/>
        <v/>
      </c>
      <c r="OX154">
        <v>152</v>
      </c>
      <c r="OY154" s="7" t="s">
        <v>19</v>
      </c>
      <c r="OZ154" s="7" t="str">
        <f t="shared" ca="1" si="664"/>
        <v/>
      </c>
      <c r="PA154" s="7" t="str">
        <f t="shared" ca="1" si="665"/>
        <v/>
      </c>
      <c r="PB154" t="str">
        <f ca="1">IFERROR(VLOOKUP(OX154,$M$3:$AK$568,6,FALSE),"")</f>
        <v/>
      </c>
      <c r="PC154" t="str">
        <f ca="1">IFERROR(VLOOKUP(OX154,$M$3:$AK$568,7,FALSE),"")</f>
        <v/>
      </c>
      <c r="PD154" s="7" t="str">
        <f ca="1">IFERROR(VLOOKUP(OX154,$M$3:$AK$568,25,FALSE),"")</f>
        <v/>
      </c>
      <c r="PF154">
        <v>152</v>
      </c>
      <c r="PG154" s="7" t="s">
        <v>19</v>
      </c>
      <c r="PH154" t="e">
        <f t="shared" ca="1" si="666"/>
        <v>#N/A</v>
      </c>
      <c r="PI154" s="7" t="str">
        <f t="shared" ca="1" si="667"/>
        <v/>
      </c>
      <c r="PJ154" s="7" t="str">
        <f t="shared" ca="1" si="668"/>
        <v/>
      </c>
      <c r="PK154" t="str">
        <f t="shared" ca="1" si="669"/>
        <v/>
      </c>
      <c r="PM154">
        <v>152</v>
      </c>
      <c r="PN154" s="7" t="s">
        <v>19</v>
      </c>
      <c r="PO154" s="202" t="str">
        <f t="shared" ca="1" si="670"/>
        <v/>
      </c>
      <c r="PP154" s="7" t="str">
        <f t="shared" ca="1" si="671"/>
        <v/>
      </c>
      <c r="PQ154" t="str">
        <f ca="1">IFERROR(VLOOKUP(PM154,$G$325:$R$409,12,FALSE),"")</f>
        <v/>
      </c>
      <c r="PR154" t="e">
        <f ca="1">VLOOKUP(PM154,$G$324:$Q$409,11,FALSE)</f>
        <v>#N/A</v>
      </c>
      <c r="PS154" s="7" t="str">
        <f ca="1">VLOOKUP(PQ154,$R$325:$Y$409,8,FALSE)</f>
        <v>- -</v>
      </c>
      <c r="PT154" s="7">
        <f ca="1">ReSt</f>
        <v>-4</v>
      </c>
      <c r="PU154" s="7" t="e">
        <f t="shared" ca="1" si="672"/>
        <v>#N/A</v>
      </c>
      <c r="PV154" s="7" t="e">
        <f t="shared" ca="1" si="673"/>
        <v>#N/A</v>
      </c>
      <c r="PW154" s="7" t="str">
        <f ca="1">VLOOKUP(PQ154,$R$325:$AK$409,8,FALSE)</f>
        <v>- -</v>
      </c>
      <c r="PX154" s="7"/>
      <c r="PY154">
        <v>152</v>
      </c>
      <c r="PZ154" s="7" t="s">
        <v>19</v>
      </c>
      <c r="QA154" t="str">
        <f t="shared" ca="1" si="674"/>
        <v/>
      </c>
      <c r="QB154" s="7" t="str">
        <f t="shared" ca="1" si="675"/>
        <v/>
      </c>
      <c r="QC154" s="7" t="str">
        <f t="shared" ca="1" si="676"/>
        <v/>
      </c>
      <c r="QD154" t="str">
        <f t="shared" ca="1" si="677"/>
        <v/>
      </c>
      <c r="QF154">
        <v>152</v>
      </c>
      <c r="QG154" s="7" t="s">
        <v>19</v>
      </c>
      <c r="QH154" s="7" t="str">
        <f t="shared" ca="1" si="678"/>
        <v/>
      </c>
      <c r="QI154" s="7" t="e">
        <f t="shared" ca="1" si="679"/>
        <v>#VALUE!</v>
      </c>
      <c r="QJ154" t="e">
        <f t="shared" ca="1" si="680"/>
        <v>#N/A</v>
      </c>
      <c r="QK154" s="7" t="e">
        <f t="shared" ca="1" si="681"/>
        <v>#N/A</v>
      </c>
      <c r="QM154">
        <v>152</v>
      </c>
      <c r="QN154" s="7" t="s">
        <v>19</v>
      </c>
      <c r="QO154" t="str">
        <f t="shared" ca="1" si="682"/>
        <v/>
      </c>
      <c r="QP154" s="7" t="str">
        <f t="shared" ca="1" si="683"/>
        <v/>
      </c>
      <c r="QQ154" t="str">
        <f t="shared" ca="1" si="684"/>
        <v/>
      </c>
    </row>
    <row r="155" spans="1:459" x14ac:dyDescent="0.25">
      <c r="A155" s="240" t="str">
        <f>IF('Character Sheet'!$B$4="Creature","N","Y")</f>
        <v>Y</v>
      </c>
      <c r="C155" s="75"/>
      <c r="D155" s="76"/>
      <c r="F155" s="75"/>
      <c r="G155" s="76"/>
      <c r="I155" s="75"/>
      <c r="J155" s="85"/>
      <c r="K155" s="85">
        <f t="shared" ca="1" si="648"/>
        <v>4</v>
      </c>
      <c r="L155" s="85">
        <f t="shared" ca="1" si="951"/>
        <v>0</v>
      </c>
      <c r="M155" s="70">
        <f t="shared" ca="1" si="643"/>
        <v>6</v>
      </c>
      <c r="O155" s="222">
        <f t="shared" ca="1" si="649"/>
        <v>129</v>
      </c>
      <c r="Q155" s="7" t="s">
        <v>1732</v>
      </c>
      <c r="R155" s="9" t="s">
        <v>1439</v>
      </c>
      <c r="S155" s="9" t="s">
        <v>1930</v>
      </c>
      <c r="T155" s="61" t="str">
        <f>SUBSTITUTE(IFERROR(IFERROR(VLOOKUP(R155,'[1]Skill Statistics'!$A$3:$C$513,2,FALSE),VLOOKUP(Q155,'[1]Skill Statistics'!$A$3:$C$513,2,FALSE)),T154),"R*","ReSt")</f>
        <v>Me/Re</v>
      </c>
      <c r="U155" s="61" t="str">
        <f>IFERROR(IFERROR(VLOOKUP(R155,'[1]Skill Statistics'!$A$3:$C$513,3,FALSE),VLOOKUP(Q155,'[1]Skill Statistics'!$A$3:$C$513,3,FALSE)),U154)</f>
        <v>In</v>
      </c>
      <c r="V155" s="61" t="str">
        <f>IF(ISNUMBER(SEARCH("Category",R155)),"- -",IFERROR(IFERROR(VLOOKUP(Q155,[1]Professions!$A$4:$AM$288,MATCH(Profession,[1]Professions!$A$1:$AM$1,0),FALSE),VLOOKUP(Q155,Calculations!$B$91:$I$95,8,FALSE)),"- -"))</f>
        <v>5 / 7</v>
      </c>
      <c r="W155" s="60">
        <f t="shared" ca="1" si="650"/>
        <v>0</v>
      </c>
      <c r="X155" s="7">
        <f ca="1">IFERROR(VLOOKUP(R155,$BS$6:$NR$519,MATCH(ActualLevel,$BS$3:$NR$3,0),FALSE),"- -")</f>
        <v>0</v>
      </c>
      <c r="Y155" s="7">
        <f t="shared" ca="1" si="955"/>
        <v>0</v>
      </c>
      <c r="Z155" s="7">
        <f ca="1">IFERROR(VLOOKUP(Y155,Charts!$BQ$2:$BR$52,2,FALSE),"- -")</f>
        <v>-25</v>
      </c>
      <c r="AA155" s="7">
        <f t="shared" ca="1" si="686"/>
        <v>5</v>
      </c>
      <c r="AB155" s="7">
        <f t="shared" ca="1" si="952"/>
        <v>0</v>
      </c>
      <c r="AC155" s="7"/>
      <c r="AD155" s="7"/>
      <c r="AE155" s="7"/>
      <c r="AF155" s="7"/>
      <c r="AG155" s="7"/>
      <c r="AH155" s="43"/>
      <c r="AI155" s="7"/>
      <c r="AJ155" s="7"/>
      <c r="AK155" s="7">
        <f t="shared" ca="1" si="687"/>
        <v>-20</v>
      </c>
      <c r="AL155" s="7"/>
      <c r="AM155" s="69">
        <f>IFERROR(VLOOKUP(R155,'[1]Skill Statistics'!$A$3:$AN$513,MATCH(Profession,'[1]Skill Statistics'!$A$2:$AN$2,0),FALSE),0)</f>
        <v>0</v>
      </c>
      <c r="AN155" s="85">
        <f>IFERROR(VLOOKUP(Q155,'[1]Skill Statistics'!$A$3:$BK$513,MATCH(Archetype,'[1]Skill Statistics'!$A$2:$BK$2,0),FALSE),0)</f>
        <v>0</v>
      </c>
      <c r="AO155" s="85">
        <f>IFERROR(VLOOKUP(Q155,'[1]Skill Statistics'!$A$3:$BB$513,MATCH(Race,'[1]Skill Statistics'!$A$2:$BB$2,0),FALSE),0)</f>
        <v>0</v>
      </c>
      <c r="AP155" s="85">
        <f t="shared" ca="1" si="651"/>
        <v>0.5</v>
      </c>
      <c r="AQ155" s="70"/>
      <c r="AS155" s="69">
        <f>IFERROR(VLOOKUP(Q155,'[1]Professional Skills'!$A$4:$AM$288,MATCH(Profession,'[1]Professional Skills'!$A$3:$AM$3,0),FALSE),"- -")</f>
        <v>0</v>
      </c>
      <c r="AT155" t="s">
        <v>1812</v>
      </c>
      <c r="AU155" s="7" t="str">
        <f t="shared" si="954"/>
        <v/>
      </c>
      <c r="AV155" s="7">
        <f t="shared" ca="1" si="953"/>
        <v>0</v>
      </c>
      <c r="AW155" t="str">
        <f t="shared" si="690"/>
        <v/>
      </c>
      <c r="AX155" t="str">
        <f>IFERROR(_xlfn.RANK.EQ(AW155,$AW$5:$AW$568),"")</f>
        <v/>
      </c>
      <c r="AY155">
        <f t="shared" si="645"/>
        <v>0</v>
      </c>
      <c r="AZ155" s="70" t="str">
        <f t="shared" si="688"/>
        <v/>
      </c>
      <c r="BB155" s="69">
        <f>IFERROR(IF(Q155="Language",VLOOKUP(R155,[1]Cultures!$B$4:$N$218,MATCH(Culture,[1]Cultures!$B$3:$N$3,0),FALSE),VLOOKUP(Q155,[1]Cultures!$B$4:$O$212,MATCH(Culture,[1]Cultures!$B$3:$O$3,0),FALSE)),"- -")</f>
        <v>0</v>
      </c>
      <c r="BC155" t="s">
        <v>1812</v>
      </c>
      <c r="BD155">
        <f t="shared" ca="1" si="950"/>
        <v>0.60763322287692678</v>
      </c>
      <c r="BE155">
        <f t="shared" ca="1" si="897"/>
        <v>1.1076332228769268</v>
      </c>
      <c r="BH155">
        <f ca="1">_xlfn.RANK.EQ(BE155,$BE$154:$BE$155)</f>
        <v>1</v>
      </c>
      <c r="BI155" s="7">
        <f t="shared" ca="1" si="689"/>
        <v>0</v>
      </c>
      <c r="BK155" s="7"/>
      <c r="BL155" s="70">
        <f t="shared" ca="1" si="646"/>
        <v>0</v>
      </c>
      <c r="BN155" s="69">
        <f>IFERROR(VLOOKUP(V155,Charts!$BT$2:$BV$14,3,FALSE),"- -")</f>
        <v>0.46153846153846156</v>
      </c>
      <c r="BO155" s="85">
        <f t="shared" ca="1" si="652"/>
        <v>1.8988767905544814</v>
      </c>
      <c r="BP155" s="70">
        <f t="shared" ca="1" si="898"/>
        <v>129</v>
      </c>
      <c r="BR155" s="7">
        <v>150</v>
      </c>
      <c r="BS155" s="9" t="str">
        <f ca="1">VLOOKUP(BR155,$O$3:$R$568,4,FALSE)</f>
        <v>Fashion</v>
      </c>
      <c r="BT155" s="7" t="str">
        <f ca="1">VLOOKUP(BS155,$R$3:$V$568,5,FALSE)</f>
        <v>5 / 7</v>
      </c>
      <c r="BU155" s="7">
        <f ca="1">VLOOKUP(BT155,Charts!$BT$2:$BV$14,3,FALSE)</f>
        <v>0.46153846153846156</v>
      </c>
      <c r="BV155" s="7" t="str">
        <f t="shared" ca="1" si="691"/>
        <v>5</v>
      </c>
      <c r="BW155" s="7" t="str">
        <f t="shared" ca="1" si="692"/>
        <v>7</v>
      </c>
      <c r="BY155" s="7">
        <f t="shared" ca="1" si="693"/>
        <v>0.40023501924382676</v>
      </c>
      <c r="BZ155" s="7">
        <f t="shared" ca="1" si="694"/>
        <v>6.1303442294634802E-2</v>
      </c>
      <c r="CA155" s="7">
        <f t="shared" ca="1" si="695"/>
        <v>1</v>
      </c>
      <c r="CB155" s="7" t="str">
        <f t="shared" ca="1" si="696"/>
        <v>5</v>
      </c>
      <c r="CC155" s="7">
        <f ca="1">IFERROR(IF(CC154+CB155&gt;CD$4,CC154,CC154+CB155),"")</f>
        <v>38</v>
      </c>
      <c r="CD155" s="7">
        <f t="shared" ca="1" si="899"/>
        <v>0</v>
      </c>
      <c r="CE155" s="7">
        <f t="shared" ca="1" si="697"/>
        <v>0.42820665266527336</v>
      </c>
      <c r="CF155" s="7">
        <f t="shared" ca="1" si="698"/>
        <v>3.3331808873188207E-2</v>
      </c>
      <c r="CG155" s="7">
        <f t="shared" ca="1" si="699"/>
        <v>1</v>
      </c>
      <c r="CH155" s="7" t="str">
        <f t="shared" ca="1" si="700"/>
        <v>5</v>
      </c>
      <c r="CI155" s="7">
        <f ca="1">IFERROR(IF(CI154+CH155&gt;CJ$4,CI154,CI154+CH155),"")</f>
        <v>60</v>
      </c>
      <c r="CJ155" s="7">
        <f t="shared" ca="1" si="900"/>
        <v>0</v>
      </c>
      <c r="CK155" s="7">
        <f t="shared" ca="1" si="701"/>
        <v>3.16792300344092E-2</v>
      </c>
      <c r="CL155" s="7">
        <f t="shared" ca="1" si="702"/>
        <v>0.42985923150405236</v>
      </c>
      <c r="CM155" s="7">
        <f t="shared" ca="1" si="703"/>
        <v>1</v>
      </c>
      <c r="CN155" s="7" t="str">
        <f t="shared" ca="1" si="704"/>
        <v>5</v>
      </c>
      <c r="CO155" s="7">
        <f ca="1">IFERROR(IF(CO154+CN155&gt;CP$4,CO154,CO154+CN155),"")</f>
        <v>60</v>
      </c>
      <c r="CP155" s="7">
        <f t="shared" ca="1" si="901"/>
        <v>0</v>
      </c>
      <c r="CQ155" s="7">
        <f t="shared" ca="1" si="705"/>
        <v>0.96193898063882455</v>
      </c>
      <c r="CR155" s="7">
        <f t="shared" ca="1" si="706"/>
        <v>-0.50040051910036298</v>
      </c>
      <c r="CS155" s="7">
        <f t="shared" ca="1" si="707"/>
        <v>0</v>
      </c>
      <c r="CT155" s="7">
        <f t="shared" ca="1" si="708"/>
        <v>0</v>
      </c>
      <c r="CU155" s="7">
        <f ca="1">IFERROR(IF(CU154+CT155&gt;CV$4,CU154,CU154+CT155),"")</f>
        <v>60</v>
      </c>
      <c r="CV155" s="7">
        <f t="shared" ca="1" si="902"/>
        <v>0</v>
      </c>
      <c r="CW155" s="7">
        <f t="shared" ca="1" si="709"/>
        <v>0.64020808500334725</v>
      </c>
      <c r="CX155" s="7">
        <f t="shared" ca="1" si="710"/>
        <v>-0.17866962346488569</v>
      </c>
      <c r="CY155" s="7">
        <f t="shared" ca="1" si="711"/>
        <v>0</v>
      </c>
      <c r="CZ155" s="7">
        <f t="shared" ca="1" si="712"/>
        <v>0</v>
      </c>
      <c r="DA155" s="7">
        <f ca="1">IFERROR(IF(DA154+CZ155&gt;DB$4,DA154,DA154+CZ155),"")</f>
        <v>60</v>
      </c>
      <c r="DB155" s="7">
        <f t="shared" ca="1" si="903"/>
        <v>0</v>
      </c>
      <c r="DC155" s="7">
        <f t="shared" ca="1" si="713"/>
        <v>0.27082247741743437</v>
      </c>
      <c r="DD155" s="7">
        <f t="shared" ca="1" si="714"/>
        <v>0.19071598412102719</v>
      </c>
      <c r="DE155" s="7">
        <f t="shared" ca="1" si="715"/>
        <v>1</v>
      </c>
      <c r="DF155" s="7" t="str">
        <f t="shared" ca="1" si="716"/>
        <v>5</v>
      </c>
      <c r="DG155" s="7">
        <f ca="1">IFERROR(IF(DG154+DF155&gt;DH$4,DG154,DG154+DF155),"")</f>
        <v>60</v>
      </c>
      <c r="DH155" s="7">
        <f t="shared" ca="1" si="904"/>
        <v>0</v>
      </c>
      <c r="DI155" s="7">
        <f t="shared" ca="1" si="717"/>
        <v>0.38604808701403748</v>
      </c>
      <c r="DJ155" s="7">
        <f t="shared" ca="1" si="718"/>
        <v>7.5490374524424086E-2</v>
      </c>
      <c r="DK155" s="7">
        <f t="shared" ca="1" si="719"/>
        <v>1</v>
      </c>
      <c r="DL155" s="7" t="str">
        <f t="shared" ca="1" si="720"/>
        <v>5</v>
      </c>
      <c r="DM155" s="7">
        <f ca="1">IFERROR(IF(DM154+DL155&gt;DN$4,DM154,DM154+DL155),"")</f>
        <v>60</v>
      </c>
      <c r="DN155" s="7">
        <f t="shared" ca="1" si="905"/>
        <v>0</v>
      </c>
      <c r="DO155" s="7">
        <f t="shared" ca="1" si="721"/>
        <v>0.67167979336648209</v>
      </c>
      <c r="DP155" s="7">
        <f t="shared" ca="1" si="722"/>
        <v>-0.21014133182802053</v>
      </c>
      <c r="DQ155" s="7">
        <f t="shared" ca="1" si="723"/>
        <v>0</v>
      </c>
      <c r="DR155" s="7">
        <f t="shared" ca="1" si="724"/>
        <v>0</v>
      </c>
      <c r="DS155" s="7">
        <f ca="1">IFERROR(IF(DS154+DR155&gt;DT$4,DS154,DS154+DR155),"")</f>
        <v>60</v>
      </c>
      <c r="DT155" s="7">
        <f t="shared" ca="1" si="906"/>
        <v>0</v>
      </c>
      <c r="DU155" s="7">
        <f t="shared" ca="1" si="725"/>
        <v>0.49076599259382658</v>
      </c>
      <c r="DV155" s="7">
        <f t="shared" ca="1" si="726"/>
        <v>-2.9227531055365019E-2</v>
      </c>
      <c r="DW155" s="7">
        <f t="shared" ca="1" si="727"/>
        <v>0</v>
      </c>
      <c r="DX155" s="7">
        <f t="shared" ca="1" si="728"/>
        <v>0</v>
      </c>
      <c r="DY155" s="7">
        <f ca="1">IFERROR(IF(DY154+DX155&gt;DZ$4,DY154,DY154+DX155),"")</f>
        <v>60</v>
      </c>
      <c r="DZ155" s="7">
        <f t="shared" ca="1" si="907"/>
        <v>0</v>
      </c>
      <c r="EA155" s="7">
        <f t="shared" ca="1" si="729"/>
        <v>0.60848037658834209</v>
      </c>
      <c r="EB155" s="7">
        <f t="shared" ca="1" si="730"/>
        <v>-0.14694191504988052</v>
      </c>
      <c r="EC155" s="7">
        <f t="shared" ca="1" si="731"/>
        <v>0</v>
      </c>
      <c r="ED155" s="7">
        <f t="shared" ca="1" si="732"/>
        <v>0</v>
      </c>
      <c r="EE155" s="7">
        <f ca="1">IFERROR(IF(EE154+ED155&gt;EF$4,EE154,EE154+ED155),"")</f>
        <v>60</v>
      </c>
      <c r="EF155" s="7">
        <f t="shared" ca="1" si="908"/>
        <v>0</v>
      </c>
      <c r="EG155" s="7">
        <f t="shared" ca="1" si="733"/>
        <v>0.94035847137097306</v>
      </c>
      <c r="EH155" s="7">
        <f t="shared" ca="1" si="734"/>
        <v>-0.4788200098325115</v>
      </c>
      <c r="EI155" s="7">
        <f t="shared" ca="1" si="735"/>
        <v>0</v>
      </c>
      <c r="EJ155" s="7">
        <f t="shared" ca="1" si="736"/>
        <v>0</v>
      </c>
      <c r="EK155" s="7">
        <f ca="1">IFERROR(IF(EK154+EJ155&gt;EL$4,EK154,EK154+EJ155),"")</f>
        <v>60</v>
      </c>
      <c r="EL155" s="7">
        <f t="shared" ca="1" si="909"/>
        <v>0</v>
      </c>
      <c r="EM155" s="7">
        <f t="shared" ca="1" si="737"/>
        <v>0.64629847469232615</v>
      </c>
      <c r="EN155" s="7">
        <f t="shared" ca="1" si="738"/>
        <v>-0.18476001315386459</v>
      </c>
      <c r="EO155" s="7">
        <f t="shared" ca="1" si="739"/>
        <v>0</v>
      </c>
      <c r="EP155" s="7">
        <f t="shared" ca="1" si="740"/>
        <v>0</v>
      </c>
      <c r="EQ155" s="7">
        <f ca="1">IFERROR(IF(EQ154+EP155&gt;ER$4,EQ154,EQ154+EP155),"")</f>
        <v>60</v>
      </c>
      <c r="ER155" s="7">
        <f t="shared" ca="1" si="910"/>
        <v>0</v>
      </c>
      <c r="ES155" s="7">
        <f t="shared" ca="1" si="741"/>
        <v>0.51672822481793212</v>
      </c>
      <c r="ET155" s="7">
        <f t="shared" ca="1" si="742"/>
        <v>-5.5189763279470561E-2</v>
      </c>
      <c r="EU155" s="7">
        <f t="shared" ca="1" si="743"/>
        <v>0</v>
      </c>
      <c r="EV155" s="7">
        <f t="shared" ca="1" si="744"/>
        <v>0</v>
      </c>
      <c r="EW155" s="7">
        <f ca="1">IFERROR(IF(EW154+EV155&gt;EX$4,EW154,EW154+EV155),"")</f>
        <v>60</v>
      </c>
      <c r="EX155" s="7">
        <f t="shared" ca="1" si="911"/>
        <v>0</v>
      </c>
      <c r="EY155" s="7">
        <f t="shared" ca="1" si="745"/>
        <v>2.7602203306020923E-2</v>
      </c>
      <c r="EZ155" s="7">
        <f t="shared" ca="1" si="746"/>
        <v>0.43393625823244064</v>
      </c>
      <c r="FA155" s="7">
        <f t="shared" ca="1" si="747"/>
        <v>1</v>
      </c>
      <c r="FB155" s="7" t="str">
        <f t="shared" ca="1" si="748"/>
        <v>5</v>
      </c>
      <c r="FC155" s="7">
        <f ca="1">IFERROR(IF(FC154+FB155&gt;FD$4,FC154,FC154+FB155),"")</f>
        <v>60</v>
      </c>
      <c r="FD155" s="7">
        <f t="shared" ca="1" si="912"/>
        <v>0</v>
      </c>
      <c r="FE155" s="7">
        <f t="shared" ca="1" si="749"/>
        <v>0.61584202649934872</v>
      </c>
      <c r="FF155" s="7">
        <f t="shared" ca="1" si="750"/>
        <v>-0.15430356496088715</v>
      </c>
      <c r="FG155" s="7">
        <f t="shared" ca="1" si="751"/>
        <v>0</v>
      </c>
      <c r="FH155" s="7">
        <f t="shared" ca="1" si="752"/>
        <v>0</v>
      </c>
      <c r="FI155" s="7">
        <f ca="1">IFERROR(IF(FI154+FH155&gt;FJ$4,FI154,FI154+FH155),"")</f>
        <v>60</v>
      </c>
      <c r="FJ155" s="7">
        <f t="shared" ca="1" si="913"/>
        <v>0</v>
      </c>
      <c r="FK155" s="7">
        <f t="shared" ca="1" si="753"/>
        <v>0.33385258624203207</v>
      </c>
      <c r="FL155" s="7">
        <f t="shared" ca="1" si="754"/>
        <v>0.1276858752964295</v>
      </c>
      <c r="FM155" s="7">
        <f t="shared" ca="1" si="755"/>
        <v>1</v>
      </c>
      <c r="FN155" s="7" t="str">
        <f t="shared" ca="1" si="756"/>
        <v>5</v>
      </c>
      <c r="FO155" s="7">
        <f ca="1">IFERROR(IF(FO154+FN155&gt;FP$4,FO154,FO154+FN155),"")</f>
        <v>60</v>
      </c>
      <c r="FP155" s="7">
        <f t="shared" ca="1" si="914"/>
        <v>0</v>
      </c>
      <c r="FQ155" s="7">
        <f t="shared" ca="1" si="757"/>
        <v>0.96885652957895385</v>
      </c>
      <c r="FR155" s="7">
        <f t="shared" ca="1" si="758"/>
        <v>-0.50731806804049229</v>
      </c>
      <c r="FS155" s="7">
        <f t="shared" ca="1" si="759"/>
        <v>0</v>
      </c>
      <c r="FT155" s="7">
        <f t="shared" ca="1" si="760"/>
        <v>0</v>
      </c>
      <c r="FU155" s="7">
        <f ca="1">IFERROR(IF(FU154+FT155&gt;FV$4,FU154,FU154+FT155),"")</f>
        <v>60</v>
      </c>
      <c r="FV155" s="7">
        <f t="shared" ca="1" si="915"/>
        <v>0</v>
      </c>
      <c r="FW155" s="7">
        <f t="shared" ca="1" si="761"/>
        <v>4.5672128020313285E-2</v>
      </c>
      <c r="FX155" s="7">
        <f t="shared" ca="1" si="762"/>
        <v>0.41586633351814828</v>
      </c>
      <c r="FY155" s="7">
        <f t="shared" ca="1" si="763"/>
        <v>1</v>
      </c>
      <c r="FZ155" s="7" t="str">
        <f t="shared" ca="1" si="764"/>
        <v>5</v>
      </c>
      <c r="GA155" s="7">
        <f ca="1">IFERROR(IF(GA154+FZ155&gt;GB$4,GA154,GA154+FZ155),"")</f>
        <v>60</v>
      </c>
      <c r="GB155" s="7">
        <f t="shared" ca="1" si="916"/>
        <v>0</v>
      </c>
      <c r="GC155" s="7">
        <f t="shared" ca="1" si="765"/>
        <v>0.79725286679340268</v>
      </c>
      <c r="GD155" s="7">
        <f t="shared" ca="1" si="766"/>
        <v>-0.33571440525494112</v>
      </c>
      <c r="GE155" s="7">
        <f t="shared" ca="1" si="767"/>
        <v>0</v>
      </c>
      <c r="GF155" s="7">
        <f t="shared" ca="1" si="768"/>
        <v>0</v>
      </c>
      <c r="GG155" s="7">
        <f ca="1">IFERROR(IF(GG154+GF155&gt;GH$4,GG154,GG154+GF155),"")</f>
        <v>60</v>
      </c>
      <c r="GH155" s="7">
        <f t="shared" ca="1" si="917"/>
        <v>0</v>
      </c>
      <c r="GI155" s="7">
        <f t="shared" ca="1" si="769"/>
        <v>0.20720630345099011</v>
      </c>
      <c r="GJ155" s="7">
        <f t="shared" ca="1" si="770"/>
        <v>0.25433215808747145</v>
      </c>
      <c r="GK155" s="7">
        <f t="shared" ca="1" si="771"/>
        <v>1</v>
      </c>
      <c r="GL155" s="7" t="str">
        <f t="shared" ca="1" si="772"/>
        <v>5</v>
      </c>
      <c r="GM155" s="7">
        <f ca="1">IFERROR(IF(GM154+GL155&gt;GN$4,GM154,GM154+GL155),"")</f>
        <v>60</v>
      </c>
      <c r="GN155" s="7">
        <f t="shared" ca="1" si="918"/>
        <v>0</v>
      </c>
      <c r="GO155" s="7">
        <f t="shared" ca="1" si="773"/>
        <v>9.3572458719211604E-2</v>
      </c>
      <c r="GP155" s="7">
        <f t="shared" ca="1" si="774"/>
        <v>0.36796600281924996</v>
      </c>
      <c r="GQ155" s="7">
        <f t="shared" ca="1" si="775"/>
        <v>1</v>
      </c>
      <c r="GR155" s="7" t="str">
        <f t="shared" ca="1" si="776"/>
        <v>5</v>
      </c>
      <c r="GS155" s="7">
        <f ca="1">IFERROR(IF(GS154+GR155&gt;GT$4,GS154,GS154+GR155),"")</f>
        <v>60</v>
      </c>
      <c r="GT155" s="7">
        <f t="shared" ca="1" si="919"/>
        <v>0</v>
      </c>
      <c r="GU155" s="7">
        <f t="shared" ca="1" si="777"/>
        <v>8.5169440867816304E-2</v>
      </c>
      <c r="GV155" s="7">
        <f t="shared" ca="1" si="778"/>
        <v>0.37636902067064526</v>
      </c>
      <c r="GW155" s="7">
        <f t="shared" ca="1" si="779"/>
        <v>1</v>
      </c>
      <c r="GX155" s="7" t="str">
        <f t="shared" ca="1" si="780"/>
        <v>5</v>
      </c>
      <c r="GY155" s="7">
        <f ca="1">IFERROR(IF(GY154+GX155&gt;GZ$4,GY154,GY154+GX155),"")</f>
        <v>60</v>
      </c>
      <c r="GZ155" s="7">
        <f t="shared" ca="1" si="920"/>
        <v>0</v>
      </c>
      <c r="HA155" s="7">
        <f t="shared" ca="1" si="781"/>
        <v>0.34268756494480734</v>
      </c>
      <c r="HB155" s="7">
        <f t="shared" ca="1" si="782"/>
        <v>0.11885089659365422</v>
      </c>
      <c r="HC155" s="7">
        <f t="shared" ca="1" si="783"/>
        <v>1</v>
      </c>
      <c r="HD155" s="7" t="str">
        <f t="shared" ca="1" si="784"/>
        <v>5</v>
      </c>
      <c r="HE155" s="7">
        <f ca="1">IFERROR(IF(HE154+HD155&gt;HF$4,HE154,HE154+HD155),"")</f>
        <v>60</v>
      </c>
      <c r="HF155" s="7">
        <f t="shared" ca="1" si="921"/>
        <v>0</v>
      </c>
      <c r="HG155" s="7">
        <f t="shared" ca="1" si="785"/>
        <v>0.67117871265095097</v>
      </c>
      <c r="HH155" s="7">
        <f t="shared" ca="1" si="786"/>
        <v>-0.20964025111248941</v>
      </c>
      <c r="HI155" s="7">
        <f t="shared" ca="1" si="787"/>
        <v>0</v>
      </c>
      <c r="HJ155" s="7">
        <f t="shared" ca="1" si="788"/>
        <v>0</v>
      </c>
      <c r="HK155" s="7">
        <f ca="1">IFERROR(IF(HK154+HJ155&gt;HL$4,HK154,HK154+HJ155),"")</f>
        <v>60</v>
      </c>
      <c r="HL155" s="7">
        <f t="shared" ca="1" si="922"/>
        <v>0</v>
      </c>
      <c r="HM155" s="7">
        <f t="shared" ca="1" si="789"/>
        <v>2.724260134785994E-2</v>
      </c>
      <c r="HN155" s="7">
        <f t="shared" ca="1" si="790"/>
        <v>0.43429586019060162</v>
      </c>
      <c r="HO155" s="7">
        <f t="shared" ca="1" si="791"/>
        <v>1</v>
      </c>
      <c r="HP155" s="7" t="str">
        <f t="shared" ca="1" si="792"/>
        <v>5</v>
      </c>
      <c r="HQ155" s="7">
        <f ca="1">IFERROR(IF(HQ154+HP155&gt;HR$4,HQ154,HQ154+HP155),"")</f>
        <v>60</v>
      </c>
      <c r="HR155" s="7">
        <f t="shared" ca="1" si="923"/>
        <v>0</v>
      </c>
      <c r="HS155" s="7">
        <f t="shared" ca="1" si="793"/>
        <v>5.6159086008489956E-2</v>
      </c>
      <c r="HT155" s="7">
        <f t="shared" ca="1" si="794"/>
        <v>0.40537937552997161</v>
      </c>
      <c r="HU155" s="7">
        <f t="shared" ca="1" si="795"/>
        <v>1</v>
      </c>
      <c r="HV155" s="7" t="str">
        <f t="shared" ca="1" si="796"/>
        <v>5</v>
      </c>
      <c r="HW155" s="7">
        <f ca="1">IFERROR(IF(HW154+HV155&gt;HX$4,HW154,HW154+HV155),"")</f>
        <v>60</v>
      </c>
      <c r="HX155" s="7">
        <f t="shared" ca="1" si="924"/>
        <v>0</v>
      </c>
      <c r="HY155" s="7">
        <f t="shared" ca="1" si="797"/>
        <v>0.94075959107843143</v>
      </c>
      <c r="HZ155" s="7">
        <f t="shared" ca="1" si="798"/>
        <v>-0.47922112953996987</v>
      </c>
      <c r="IA155" s="7">
        <f t="shared" ca="1" si="799"/>
        <v>0</v>
      </c>
      <c r="IB155" s="7">
        <f t="shared" ca="1" si="800"/>
        <v>0</v>
      </c>
      <c r="IC155" s="7">
        <f ca="1">IFERROR(IF(IC154+IB155&gt;ID$4,IC154,IC154+IB155),"")</f>
        <v>60</v>
      </c>
      <c r="ID155" s="7">
        <f t="shared" ca="1" si="925"/>
        <v>0</v>
      </c>
      <c r="IE155" s="7">
        <f t="shared" ca="1" si="801"/>
        <v>4.5000724118396285E-2</v>
      </c>
      <c r="IF155" s="7">
        <f t="shared" ca="1" si="802"/>
        <v>0.41653773742006528</v>
      </c>
      <c r="IG155" s="7">
        <f t="shared" ca="1" si="803"/>
        <v>1</v>
      </c>
      <c r="IH155" s="7" t="str">
        <f t="shared" ca="1" si="804"/>
        <v>5</v>
      </c>
      <c r="II155" s="7">
        <f ca="1">IFERROR(IF(II154+IH155&gt;IJ$4,II154,II154+IH155),"")</f>
        <v>60</v>
      </c>
      <c r="IJ155" s="7">
        <f t="shared" ca="1" si="926"/>
        <v>0</v>
      </c>
      <c r="IK155" s="7">
        <f t="shared" ca="1" si="805"/>
        <v>0.28107112241152832</v>
      </c>
      <c r="IL155" s="7">
        <f t="shared" ca="1" si="806"/>
        <v>0.18046733912693325</v>
      </c>
      <c r="IM155" s="7">
        <f t="shared" ca="1" si="807"/>
        <v>1</v>
      </c>
      <c r="IN155" s="7" t="str">
        <f t="shared" ca="1" si="808"/>
        <v>5</v>
      </c>
      <c r="IO155" s="7">
        <f ca="1">IFERROR(IF(IO154+IN155&gt;IP$4,IO154,IO154+IN155),"")</f>
        <v>60</v>
      </c>
      <c r="IP155" s="7">
        <f t="shared" ca="1" si="927"/>
        <v>0</v>
      </c>
      <c r="IQ155" s="7">
        <f t="shared" ca="1" si="809"/>
        <v>6.3525781827651673E-2</v>
      </c>
      <c r="IR155" s="7">
        <f t="shared" ca="1" si="810"/>
        <v>0.39801267971080989</v>
      </c>
      <c r="IS155" s="7">
        <f t="shared" ca="1" si="811"/>
        <v>1</v>
      </c>
      <c r="IT155" s="7" t="str">
        <f t="shared" ca="1" si="812"/>
        <v>5</v>
      </c>
      <c r="IU155" s="7">
        <f ca="1">IFERROR(IF(IU154+IT155&gt;IV$4,IU154,IU154+IT155),"")</f>
        <v>60</v>
      </c>
      <c r="IV155" s="7">
        <f t="shared" ca="1" si="928"/>
        <v>0</v>
      </c>
      <c r="IW155" s="7">
        <f t="shared" ca="1" si="813"/>
        <v>0.57511343901325829</v>
      </c>
      <c r="IX155" s="7">
        <f t="shared" ca="1" si="814"/>
        <v>-0.11357497747479672</v>
      </c>
      <c r="IY155" s="7">
        <f t="shared" ca="1" si="815"/>
        <v>0</v>
      </c>
      <c r="IZ155" s="7">
        <f t="shared" ca="1" si="816"/>
        <v>0</v>
      </c>
      <c r="JA155" s="7">
        <f ca="1">IFERROR(IF(JA154+IZ155&gt;JB$4,JA154,JA154+IZ155),"")</f>
        <v>60</v>
      </c>
      <c r="JB155" s="7">
        <f t="shared" ca="1" si="929"/>
        <v>0</v>
      </c>
      <c r="JC155" s="7">
        <f t="shared" ca="1" si="817"/>
        <v>0.75235586822158329</v>
      </c>
      <c r="JD155" s="7">
        <f t="shared" ca="1" si="818"/>
        <v>-0.29081740668312173</v>
      </c>
      <c r="JE155" s="7">
        <f t="shared" ca="1" si="819"/>
        <v>0</v>
      </c>
      <c r="JF155" s="7">
        <f t="shared" ca="1" si="820"/>
        <v>0</v>
      </c>
      <c r="JG155" s="7">
        <f ca="1">IFERROR(IF(JG154+JF155&gt;JH$4,JG154,JG154+JF155),"")</f>
        <v>60</v>
      </c>
      <c r="JH155" s="7">
        <f t="shared" ca="1" si="930"/>
        <v>0</v>
      </c>
      <c r="JI155" s="7">
        <f t="shared" ca="1" si="821"/>
        <v>0.3438799647305375</v>
      </c>
      <c r="JJ155" s="7">
        <f t="shared" ca="1" si="822"/>
        <v>0.11765849680792406</v>
      </c>
      <c r="JK155" s="7">
        <f t="shared" ca="1" si="823"/>
        <v>1</v>
      </c>
      <c r="JL155" s="7" t="str">
        <f t="shared" ca="1" si="824"/>
        <v>5</v>
      </c>
      <c r="JM155" s="7">
        <f ca="1">IFERROR(IF(JM154+JL155&gt;JN$4,JM154,JM154+JL155),"")</f>
        <v>60</v>
      </c>
      <c r="JN155" s="7">
        <f t="shared" ca="1" si="931"/>
        <v>0</v>
      </c>
      <c r="JO155" s="7">
        <f t="shared" ca="1" si="825"/>
        <v>0.10543150040187355</v>
      </c>
      <c r="JP155" s="7">
        <f t="shared" ca="1" si="826"/>
        <v>0.35610696113658802</v>
      </c>
      <c r="JQ155" s="7">
        <f t="shared" ca="1" si="827"/>
        <v>1</v>
      </c>
      <c r="JR155" s="7" t="str">
        <f t="shared" ca="1" si="828"/>
        <v>5</v>
      </c>
      <c r="JS155" s="7">
        <f ca="1">IFERROR(IF(JS154+JR155&gt;JT$4,JS154,JS154+JR155),"")</f>
        <v>60</v>
      </c>
      <c r="JT155" s="7">
        <f t="shared" ca="1" si="932"/>
        <v>0</v>
      </c>
      <c r="JU155" s="7">
        <f t="shared" ca="1" si="829"/>
        <v>0.13161814454979093</v>
      </c>
      <c r="JV155" s="7">
        <f t="shared" ca="1" si="830"/>
        <v>0.32992031698867064</v>
      </c>
      <c r="JW155" s="7">
        <f t="shared" ca="1" si="831"/>
        <v>1</v>
      </c>
      <c r="JX155" s="7" t="str">
        <f t="shared" ca="1" si="832"/>
        <v>5</v>
      </c>
      <c r="JY155" s="7">
        <f ca="1">IFERROR(IF(JY154+JX155&gt;JZ$4,JY154,JY154+JX155),"")</f>
        <v>60</v>
      </c>
      <c r="JZ155" s="7">
        <f t="shared" ca="1" si="933"/>
        <v>0</v>
      </c>
      <c r="KA155" s="7">
        <f t="shared" ca="1" si="833"/>
        <v>0.76366054939654282</v>
      </c>
      <c r="KB155" s="7">
        <f t="shared" ca="1" si="834"/>
        <v>-0.30212208785808126</v>
      </c>
      <c r="KC155" s="7">
        <f t="shared" ca="1" si="835"/>
        <v>0</v>
      </c>
      <c r="KD155" s="7">
        <f t="shared" ca="1" si="836"/>
        <v>0</v>
      </c>
      <c r="KE155" s="7">
        <f ca="1">IFERROR(IF(KE154+KD155&gt;KF$4,KE154,KE154+KD155),"")</f>
        <v>60</v>
      </c>
      <c r="KF155" s="7">
        <f t="shared" ca="1" si="934"/>
        <v>0</v>
      </c>
      <c r="KG155" s="7">
        <f t="shared" ca="1" si="837"/>
        <v>7.4258843319005341E-2</v>
      </c>
      <c r="KH155" s="7">
        <f t="shared" ca="1" si="838"/>
        <v>0.38727961821945622</v>
      </c>
      <c r="KI155" s="7">
        <f t="shared" ca="1" si="839"/>
        <v>1</v>
      </c>
      <c r="KJ155" s="7" t="str">
        <f t="shared" ca="1" si="840"/>
        <v>5</v>
      </c>
      <c r="KK155" s="7">
        <f ca="1">IFERROR(IF(KK154+KJ155&gt;KL$4,KK154,KK154+KJ155),"")</f>
        <v>60</v>
      </c>
      <c r="KL155" s="7">
        <f t="shared" ca="1" si="935"/>
        <v>0</v>
      </c>
      <c r="KM155" s="7">
        <f t="shared" ca="1" si="841"/>
        <v>0.27883369090869536</v>
      </c>
      <c r="KN155" s="7">
        <f t="shared" ca="1" si="842"/>
        <v>0.1827047706297662</v>
      </c>
      <c r="KO155" s="7">
        <f t="shared" ca="1" si="843"/>
        <v>1</v>
      </c>
      <c r="KP155" s="7" t="str">
        <f t="shared" ca="1" si="844"/>
        <v>5</v>
      </c>
      <c r="KQ155" s="7">
        <f ca="1">IFERROR(IF(KQ154+KP155&gt;KR$4,KQ154,KQ154+KP155),"")</f>
        <v>60</v>
      </c>
      <c r="KR155" s="7">
        <f t="shared" ca="1" si="936"/>
        <v>0</v>
      </c>
      <c r="KS155" s="7">
        <f t="shared" ca="1" si="845"/>
        <v>0.93712095174289844</v>
      </c>
      <c r="KT155" s="7">
        <f t="shared" ca="1" si="846"/>
        <v>-0.47558249020443688</v>
      </c>
      <c r="KU155" s="7">
        <f t="shared" ca="1" si="847"/>
        <v>0</v>
      </c>
      <c r="KV155" s="7">
        <f t="shared" ca="1" si="848"/>
        <v>0</v>
      </c>
      <c r="KW155" s="7">
        <f ca="1">IFERROR(IF(KW154+KV155&gt;KX$4,KW154,KW154+KV155),"")</f>
        <v>60</v>
      </c>
      <c r="KX155" s="7">
        <f t="shared" ca="1" si="937"/>
        <v>0</v>
      </c>
      <c r="KY155" s="7">
        <f t="shared" ca="1" si="849"/>
        <v>5.0745833356911851E-2</v>
      </c>
      <c r="KZ155" s="7">
        <f t="shared" ca="1" si="850"/>
        <v>0.41079262818154971</v>
      </c>
      <c r="LA155" s="7">
        <f t="shared" ca="1" si="851"/>
        <v>1</v>
      </c>
      <c r="LB155" s="7" t="str">
        <f t="shared" ca="1" si="852"/>
        <v>5</v>
      </c>
      <c r="LC155" s="7">
        <f ca="1">IFERROR(IF(LC154+LB155&gt;LD$4,LC154,LC154+LB155),"")</f>
        <v>60</v>
      </c>
      <c r="LD155" s="7">
        <f t="shared" ca="1" si="938"/>
        <v>0</v>
      </c>
      <c r="LE155" s="7">
        <f t="shared" ca="1" si="853"/>
        <v>0.7561055214331458</v>
      </c>
      <c r="LF155" s="7">
        <f t="shared" ca="1" si="854"/>
        <v>-0.29456705989468424</v>
      </c>
      <c r="LG155" s="7">
        <f t="shared" ca="1" si="855"/>
        <v>0</v>
      </c>
      <c r="LH155" s="7">
        <f t="shared" ca="1" si="856"/>
        <v>0</v>
      </c>
      <c r="LI155" s="7">
        <f ca="1">IFERROR(IF(LI154+LH155&gt;LJ$4,LI154,LI154+LH155),"")</f>
        <v>60</v>
      </c>
      <c r="LJ155" s="7">
        <f t="shared" ca="1" si="939"/>
        <v>0</v>
      </c>
      <c r="LK155" s="7">
        <f t="shared" ca="1" si="857"/>
        <v>0.28069610609924589</v>
      </c>
      <c r="LL155" s="7">
        <f t="shared" ca="1" si="858"/>
        <v>0.18084235543921567</v>
      </c>
      <c r="LM155" s="7">
        <f t="shared" ca="1" si="859"/>
        <v>1</v>
      </c>
      <c r="LN155" s="7" t="str">
        <f t="shared" ca="1" si="860"/>
        <v>5</v>
      </c>
      <c r="LO155" s="7">
        <f ca="1">IFERROR(IF(LO154+LN155&gt;LP$4,LO154,LO154+LN155),"")</f>
        <v>60</v>
      </c>
      <c r="LP155" s="7">
        <f t="shared" ca="1" si="940"/>
        <v>0</v>
      </c>
      <c r="LQ155" s="7">
        <f t="shared" ca="1" si="861"/>
        <v>0.79514745340743997</v>
      </c>
      <c r="LR155" s="7">
        <f t="shared" ca="1" si="862"/>
        <v>-0.33360899186897841</v>
      </c>
      <c r="LS155" s="7">
        <f t="shared" ca="1" si="863"/>
        <v>0</v>
      </c>
      <c r="LT155" s="7">
        <f t="shared" ca="1" si="864"/>
        <v>0</v>
      </c>
      <c r="LU155" s="7">
        <f ca="1">IFERROR(IF(LU154+LT155&gt;LV$4,LU154,LU154+LT155),"")</f>
        <v>60</v>
      </c>
      <c r="LV155" s="7">
        <f t="shared" ca="1" si="941"/>
        <v>0</v>
      </c>
      <c r="LW155" s="7">
        <f t="shared" ca="1" si="865"/>
        <v>7.2552398377351279E-2</v>
      </c>
      <c r="LX155" s="7">
        <f t="shared" ca="1" si="866"/>
        <v>0.38898606316111028</v>
      </c>
      <c r="LY155" s="7">
        <f t="shared" ca="1" si="867"/>
        <v>1</v>
      </c>
      <c r="LZ155" s="7" t="str">
        <f t="shared" ca="1" si="868"/>
        <v>5</v>
      </c>
      <c r="MA155" s="7">
        <f ca="1">IFERROR(IF(MA154+LZ155&gt;MB$4,MA154,MA154+LZ155),"")</f>
        <v>60</v>
      </c>
      <c r="MB155" s="7">
        <f t="shared" ca="1" si="942"/>
        <v>0</v>
      </c>
      <c r="MC155" s="7">
        <f t="shared" ca="1" si="869"/>
        <v>0.67238695168167351</v>
      </c>
      <c r="MD155" s="7">
        <f t="shared" ca="1" si="870"/>
        <v>-0.21084849014321194</v>
      </c>
      <c r="ME155" s="7">
        <f t="shared" ca="1" si="871"/>
        <v>0</v>
      </c>
      <c r="MF155" s="7">
        <f t="shared" ca="1" si="872"/>
        <v>0</v>
      </c>
      <c r="MG155" s="7">
        <f ca="1">IFERROR(IF(MG154+MF155&gt;MH$4,MG154,MG154+MF155),"")</f>
        <v>60</v>
      </c>
      <c r="MH155" s="7">
        <f t="shared" ca="1" si="943"/>
        <v>0</v>
      </c>
      <c r="MI155" s="7">
        <f t="shared" ca="1" si="873"/>
        <v>0.24828292041362776</v>
      </c>
      <c r="MJ155" s="7">
        <f t="shared" ca="1" si="874"/>
        <v>0.2132555411248338</v>
      </c>
      <c r="MK155" s="7">
        <f t="shared" ca="1" si="875"/>
        <v>1</v>
      </c>
      <c r="ML155" s="7" t="str">
        <f t="shared" ca="1" si="876"/>
        <v>5</v>
      </c>
      <c r="MM155" s="7">
        <f ca="1">IFERROR(IF(MM154+ML155&gt;MN$4,MM154,MM154+ML155),"")</f>
        <v>60</v>
      </c>
      <c r="MN155" s="7">
        <f t="shared" ca="1" si="944"/>
        <v>0</v>
      </c>
      <c r="MO155" s="7">
        <f t="shared" ca="1" si="877"/>
        <v>0.16441408343909247</v>
      </c>
      <c r="MP155" s="7">
        <f t="shared" ca="1" si="878"/>
        <v>0.29712437809936909</v>
      </c>
      <c r="MQ155" s="7">
        <f t="shared" ca="1" si="879"/>
        <v>1</v>
      </c>
      <c r="MR155" s="7" t="str">
        <f t="shared" ca="1" si="880"/>
        <v>5</v>
      </c>
      <c r="MS155" s="7">
        <f ca="1">IFERROR(IF(MS154+MR155&gt;MT$4,MS154,MS154+MR155),"")</f>
        <v>60</v>
      </c>
      <c r="MT155" s="7">
        <f t="shared" ca="1" si="945"/>
        <v>0</v>
      </c>
      <c r="MU155" s="7">
        <f t="shared" ca="1" si="881"/>
        <v>0.2970048660806992</v>
      </c>
      <c r="MV155" s="7">
        <f t="shared" ca="1" si="882"/>
        <v>0.16453359545776236</v>
      </c>
      <c r="MW155" s="7">
        <f t="shared" ca="1" si="883"/>
        <v>1</v>
      </c>
      <c r="MX155" s="7" t="str">
        <f t="shared" ca="1" si="884"/>
        <v>5</v>
      </c>
      <c r="MY155" s="7">
        <f ca="1">IFERROR(IF(MY154+MX155&gt;MZ$4,MY154,MY154+MX155),"")</f>
        <v>60</v>
      </c>
      <c r="MZ155" s="7">
        <f t="shared" ca="1" si="946"/>
        <v>0</v>
      </c>
      <c r="NA155" s="7">
        <f t="shared" ca="1" si="885"/>
        <v>0.69585770968500649</v>
      </c>
      <c r="NB155" s="7">
        <f t="shared" ca="1" si="886"/>
        <v>-0.23431924814654492</v>
      </c>
      <c r="NC155" s="7">
        <f t="shared" ca="1" si="887"/>
        <v>0</v>
      </c>
      <c r="ND155" s="7">
        <f t="shared" ca="1" si="888"/>
        <v>0</v>
      </c>
      <c r="NE155" s="7">
        <f ca="1">IFERROR(IF(NE154+ND155&gt;NF$4,NE154,NE154+ND155),"")</f>
        <v>60</v>
      </c>
      <c r="NF155" s="7">
        <f t="shared" ca="1" si="947"/>
        <v>0</v>
      </c>
      <c r="NG155" s="7">
        <f t="shared" ca="1" si="889"/>
        <v>0.19800585795130077</v>
      </c>
      <c r="NH155" s="7">
        <f t="shared" ca="1" si="890"/>
        <v>0.2635326035871608</v>
      </c>
      <c r="NI155" s="7">
        <f t="shared" ca="1" si="891"/>
        <v>1</v>
      </c>
      <c r="NJ155" s="7" t="str">
        <f t="shared" ca="1" si="892"/>
        <v>5</v>
      </c>
      <c r="NK155" s="7">
        <f ca="1">IFERROR(IF(NK154+NJ155&gt;NL$4,NK154,NK154+NJ155),"")</f>
        <v>60</v>
      </c>
      <c r="NL155" s="7">
        <f t="shared" ca="1" si="948"/>
        <v>0</v>
      </c>
      <c r="NM155" s="7">
        <f t="shared" ca="1" si="893"/>
        <v>0.1671779634320254</v>
      </c>
      <c r="NN155" s="7">
        <f t="shared" ca="1" si="894"/>
        <v>0.29436049810643616</v>
      </c>
      <c r="NO155" s="7">
        <f t="shared" ca="1" si="895"/>
        <v>1</v>
      </c>
      <c r="NP155" s="7" t="str">
        <f t="shared" ca="1" si="896"/>
        <v>5</v>
      </c>
      <c r="NQ155" s="7">
        <f ca="1">IFERROR(IF(NQ154+NP155&gt;NR$4,NQ154,NQ154+NP155),"")</f>
        <v>60</v>
      </c>
      <c r="NR155" s="7">
        <f t="shared" ca="1" si="949"/>
        <v>0</v>
      </c>
      <c r="NT155">
        <v>153</v>
      </c>
      <c r="NU155" s="7" t="s">
        <v>19</v>
      </c>
      <c r="NV155" s="7" t="str">
        <f t="shared" ca="1" si="653"/>
        <v/>
      </c>
      <c r="NW155" s="7" t="str">
        <f t="shared" ca="1" si="647"/>
        <v/>
      </c>
      <c r="NX155" t="str">
        <f ca="1">IFERROR(VLOOKUP(NT155,$K$3:$AK$568,8,FALSE),"")</f>
        <v/>
      </c>
      <c r="NY155" t="str">
        <f ca="1">IFERROR(VLOOKUP(NT155,$K$3:$AK$568,9,FALSE),"")</f>
        <v/>
      </c>
      <c r="NZ155" s="7" t="str">
        <f ca="1">IFERROR(VLOOKUP(NT155,$K$3:$AK$568,27,FALSE),"")</f>
        <v/>
      </c>
      <c r="OB155">
        <v>153</v>
      </c>
      <c r="OC155" s="7" t="s">
        <v>19</v>
      </c>
      <c r="OD155" t="e">
        <f t="shared" ca="1" si="654"/>
        <v>#N/A</v>
      </c>
      <c r="OE155" s="7" t="str">
        <f t="shared" ca="1" si="655"/>
        <v/>
      </c>
      <c r="OF155" s="7" t="str">
        <f t="shared" ca="1" si="656"/>
        <v/>
      </c>
      <c r="OG155" t="str">
        <f t="shared" ca="1" si="657"/>
        <v/>
      </c>
      <c r="OI155">
        <v>153</v>
      </c>
      <c r="OJ155" s="7" t="s">
        <v>19</v>
      </c>
      <c r="OK155" s="7" t="str">
        <f t="shared" ca="1" si="658"/>
        <v/>
      </c>
      <c r="OL155" s="7" t="str">
        <f t="shared" ca="1" si="659"/>
        <v/>
      </c>
      <c r="OM155" t="str">
        <f ca="1">IFERROR(VLOOKUP(OI155,$L$3:$AK$568,7,FALSE),"")</f>
        <v/>
      </c>
      <c r="ON155" t="str">
        <f ca="1">IFERROR(VLOOKUP(OI155,$L$3:$AK$568,8,FALSE),"")</f>
        <v/>
      </c>
      <c r="OO155" s="7" t="str">
        <f ca="1">IFERROR(VLOOKUP(OI155,$L$3:$AK$568,26,FALSE),"")</f>
        <v/>
      </c>
      <c r="OQ155">
        <v>153</v>
      </c>
      <c r="OR155" s="7" t="s">
        <v>19</v>
      </c>
      <c r="OS155" t="e">
        <f t="shared" ca="1" si="660"/>
        <v>#N/A</v>
      </c>
      <c r="OT155" s="7" t="str">
        <f t="shared" ca="1" si="661"/>
        <v/>
      </c>
      <c r="OU155" s="7" t="str">
        <f t="shared" ca="1" si="662"/>
        <v/>
      </c>
      <c r="OV155" t="str">
        <f t="shared" ca="1" si="663"/>
        <v/>
      </c>
      <c r="OX155">
        <v>153</v>
      </c>
      <c r="OY155" s="7" t="s">
        <v>19</v>
      </c>
      <c r="OZ155" s="7" t="str">
        <f t="shared" ca="1" si="664"/>
        <v/>
      </c>
      <c r="PA155" s="7" t="str">
        <f t="shared" ca="1" si="665"/>
        <v/>
      </c>
      <c r="PB155" t="str">
        <f ca="1">IFERROR(VLOOKUP(OX155,$M$3:$AK$568,6,FALSE),"")</f>
        <v/>
      </c>
      <c r="PC155" t="str">
        <f ca="1">IFERROR(VLOOKUP(OX155,$M$3:$AK$568,7,FALSE),"")</f>
        <v/>
      </c>
      <c r="PD155" s="7" t="str">
        <f ca="1">IFERROR(VLOOKUP(OX155,$M$3:$AK$568,25,FALSE),"")</f>
        <v/>
      </c>
      <c r="PF155">
        <v>153</v>
      </c>
      <c r="PG155" s="7" t="s">
        <v>19</v>
      </c>
      <c r="PH155" t="e">
        <f t="shared" ca="1" si="666"/>
        <v>#N/A</v>
      </c>
      <c r="PI155" s="7" t="str">
        <f t="shared" ca="1" si="667"/>
        <v/>
      </c>
      <c r="PJ155" s="7" t="str">
        <f t="shared" ca="1" si="668"/>
        <v/>
      </c>
      <c r="PK155" t="str">
        <f t="shared" ca="1" si="669"/>
        <v/>
      </c>
      <c r="PM155">
        <v>153</v>
      </c>
      <c r="PN155" s="7" t="s">
        <v>19</v>
      </c>
      <c r="PO155" s="202" t="str">
        <f t="shared" ca="1" si="670"/>
        <v/>
      </c>
      <c r="PP155" s="7" t="str">
        <f t="shared" ca="1" si="671"/>
        <v/>
      </c>
      <c r="PQ155" t="str">
        <f ca="1">IFERROR(VLOOKUP(PM155,$G$325:$R$409,12,FALSE),"")</f>
        <v/>
      </c>
      <c r="PR155" t="e">
        <f ca="1">VLOOKUP(PM155,$G$324:$Q$409,11,FALSE)</f>
        <v>#N/A</v>
      </c>
      <c r="PS155" s="7" t="str">
        <f ca="1">VLOOKUP(PQ155,$R$325:$Y$409,8,FALSE)</f>
        <v>- -</v>
      </c>
      <c r="PT155" s="7">
        <f ca="1">ReSt</f>
        <v>-4</v>
      </c>
      <c r="PU155" s="7" t="e">
        <f t="shared" ca="1" si="672"/>
        <v>#N/A</v>
      </c>
      <c r="PV155" s="7" t="e">
        <f t="shared" ca="1" si="673"/>
        <v>#N/A</v>
      </c>
      <c r="PW155" s="7" t="str">
        <f ca="1">VLOOKUP(PQ155,$R$325:$AK$409,8,FALSE)</f>
        <v>- -</v>
      </c>
      <c r="PX155" s="7"/>
      <c r="PY155">
        <v>153</v>
      </c>
      <c r="PZ155" s="7" t="s">
        <v>19</v>
      </c>
      <c r="QA155" t="str">
        <f t="shared" ca="1" si="674"/>
        <v/>
      </c>
      <c r="QB155" s="7" t="str">
        <f t="shared" ca="1" si="675"/>
        <v/>
      </c>
      <c r="QC155" s="7" t="str">
        <f t="shared" ca="1" si="676"/>
        <v/>
      </c>
      <c r="QD155" t="str">
        <f t="shared" ca="1" si="677"/>
        <v/>
      </c>
      <c r="QF155">
        <v>153</v>
      </c>
      <c r="QG155" s="7" t="s">
        <v>19</v>
      </c>
      <c r="QH155" s="7" t="str">
        <f t="shared" ca="1" si="678"/>
        <v/>
      </c>
      <c r="QI155" s="7" t="e">
        <f t="shared" ca="1" si="679"/>
        <v>#VALUE!</v>
      </c>
      <c r="QJ155" t="e">
        <f t="shared" ca="1" si="680"/>
        <v>#N/A</v>
      </c>
      <c r="QK155" s="7" t="e">
        <f t="shared" ca="1" si="681"/>
        <v>#N/A</v>
      </c>
      <c r="QM155">
        <v>153</v>
      </c>
      <c r="QN155" s="7" t="s">
        <v>19</v>
      </c>
      <c r="QO155" t="str">
        <f t="shared" ca="1" si="682"/>
        <v/>
      </c>
      <c r="QP155" s="7" t="str">
        <f t="shared" ca="1" si="683"/>
        <v/>
      </c>
      <c r="QQ155" t="str">
        <f t="shared" ca="1" si="684"/>
        <v/>
      </c>
    </row>
    <row r="156" spans="1:459" x14ac:dyDescent="0.25">
      <c r="A156" s="240" t="str">
        <f>IF('Character Sheet'!$B$4="Creature","N","Y")</f>
        <v>Y</v>
      </c>
      <c r="C156" s="75"/>
      <c r="D156" s="76"/>
      <c r="F156" s="75"/>
      <c r="G156" s="76"/>
      <c r="I156" s="75"/>
      <c r="J156" s="85"/>
      <c r="K156" s="85">
        <f t="shared" ca="1" si="648"/>
        <v>4</v>
      </c>
      <c r="L156" s="85">
        <f t="shared" ca="1" si="951"/>
        <v>0</v>
      </c>
      <c r="M156" s="70">
        <f t="shared" ca="1" si="643"/>
        <v>6</v>
      </c>
      <c r="O156" s="222" t="str">
        <f t="shared" ca="1" si="649"/>
        <v>- -</v>
      </c>
      <c r="Q156" s="7" t="s">
        <v>1733</v>
      </c>
      <c r="R156" s="9" t="s">
        <v>1274</v>
      </c>
      <c r="S156" s="9"/>
      <c r="T156" s="61" t="str">
        <f>SUBSTITUTE(IFERROR(IFERROR(VLOOKUP(R156,'[1]Skill Statistics'!$A$3:$C$513,2,FALSE),VLOOKUP(Q156,'[1]Skill Statistics'!$A$3:$C$513,2,FALSE)),T155),"R*","ReSt")</f>
        <v>- -</v>
      </c>
      <c r="U156" s="61" t="str">
        <f>IFERROR(IFERROR(VLOOKUP(R156,'[1]Skill Statistics'!$A$3:$C$513,3,FALSE),VLOOKUP(Q156,'[1]Skill Statistics'!$A$3:$C$513,3,FALSE)),U155)</f>
        <v>- -</v>
      </c>
      <c r="V156" s="61" t="str">
        <f>IF(ISNUMBER(SEARCH("Category",R156)),"- -",IFERROR(IFERROR(VLOOKUP(Q156,[1]Professions!$A$4:$AM$288,MATCH(Profession,[1]Professions!$A$1:$AM$1,0),FALSE),VLOOKUP(Q156,Calculations!$B$91:$I$95,8,FALSE)),"- -"))</f>
        <v>- -</v>
      </c>
      <c r="W156" s="60" t="str">
        <f t="shared" si="650"/>
        <v>- -</v>
      </c>
      <c r="X156" s="7" t="str">
        <f ca="1">IFERROR(VLOOKUP(R156,$BS$6:$NR$519,MATCH(ActualLevel,$BS$3:$NR$3,0),FALSE),"- -")</f>
        <v>- -</v>
      </c>
      <c r="Y156" s="7" t="str">
        <f t="shared" si="955"/>
        <v>- -</v>
      </c>
      <c r="Z156" s="7" t="str">
        <f>IFERROR(VLOOKUP(Y156,Charts!$BQ$2:$BR$52,2,FALSE),"- -")</f>
        <v>- -</v>
      </c>
      <c r="AA156" s="7" t="str">
        <f t="shared" ca="1" si="686"/>
        <v>- -</v>
      </c>
      <c r="AB156" s="7" t="str">
        <f t="shared" si="952"/>
        <v>- -</v>
      </c>
      <c r="AC156" s="7"/>
      <c r="AD156" s="7"/>
      <c r="AE156" s="7"/>
      <c r="AF156" s="7"/>
      <c r="AG156" s="7"/>
      <c r="AH156" s="43"/>
      <c r="AI156" s="7"/>
      <c r="AJ156" s="7"/>
      <c r="AK156" s="7">
        <f t="shared" ca="1" si="687"/>
        <v>0</v>
      </c>
      <c r="AL156" s="7"/>
      <c r="AM156" s="69">
        <f>IFERROR(VLOOKUP(R156,'[1]Skill Statistics'!$A$3:$AN$513,MATCH(Profession,'[1]Skill Statistics'!$A$2:$AN$2,0),FALSE),0)</f>
        <v>0</v>
      </c>
      <c r="AN156" s="85">
        <f>IFERROR(VLOOKUP(Q156,'[1]Skill Statistics'!$A$3:$BK$513,MATCH(Archetype,'[1]Skill Statistics'!$A$2:$BK$2,0),FALSE),0)</f>
        <v>0</v>
      </c>
      <c r="AO156" s="85">
        <f>IFERROR(VLOOKUP(Q156,'[1]Skill Statistics'!$A$3:$BB$513,MATCH(Race,'[1]Skill Statistics'!$A$2:$BB$2,0),FALSE),0)</f>
        <v>0</v>
      </c>
      <c r="AP156" s="85">
        <f t="shared" ca="1" si="651"/>
        <v>0</v>
      </c>
      <c r="AQ156" s="70"/>
      <c r="AS156" s="69">
        <f>IFERROR(VLOOKUP(Q156,'[1]Professional Skills'!$A$4:$AM$288,MATCH(Profession,'[1]Professional Skills'!$A$3:$AM$3,0),FALSE),"- -")</f>
        <v>0</v>
      </c>
      <c r="AU156" s="7">
        <f t="shared" si="954"/>
        <v>0</v>
      </c>
      <c r="AV156" s="7">
        <f t="shared" ca="1" si="953"/>
        <v>0</v>
      </c>
      <c r="AW156" t="str">
        <f t="shared" si="690"/>
        <v/>
      </c>
      <c r="AX156" t="str">
        <f>IFERROR(_xlfn.RANK.EQ(AW156,$AW$5:$AW$568),"")</f>
        <v/>
      </c>
      <c r="AY156">
        <f t="shared" si="645"/>
        <v>0</v>
      </c>
      <c r="AZ156" s="70" t="str">
        <f t="shared" si="688"/>
        <v/>
      </c>
      <c r="BB156" s="69">
        <f>IFERROR(IF(Q156="Language",VLOOKUP(R156,[1]Cultures!$B$4:$N$218,MATCH(Culture,[1]Cultures!$B$3:$N$3,0),FALSE),VLOOKUP(Q156,[1]Cultures!$B$4:$O$212,MATCH(Culture,[1]Cultures!$B$3:$O$3,0),FALSE)),"- -")</f>
        <v>0</v>
      </c>
      <c r="BD156">
        <f t="shared" ca="1" si="950"/>
        <v>0</v>
      </c>
      <c r="BE156" t="str">
        <f t="shared" si="897"/>
        <v/>
      </c>
      <c r="BI156" s="7">
        <f t="shared" si="689"/>
        <v>0</v>
      </c>
      <c r="BK156" s="7"/>
      <c r="BL156" s="70" t="str">
        <f t="shared" si="646"/>
        <v>- -</v>
      </c>
      <c r="BN156" s="69" t="str">
        <f>IFERROR(VLOOKUP(V156,Charts!$BT$2:$BV$14,3,FALSE),"- -")</f>
        <v>- -</v>
      </c>
      <c r="BO156" s="85" t="str">
        <f t="shared" ca="1" si="652"/>
        <v>- -</v>
      </c>
      <c r="BP156" s="70" t="str">
        <f t="shared" ca="1" si="898"/>
        <v>- -</v>
      </c>
      <c r="BR156" s="7">
        <v>151</v>
      </c>
      <c r="BS156" s="9" t="str">
        <f ca="1">VLOOKUP(BR156,$O$3:$R$568,4,FALSE)</f>
        <v>Wood Craft</v>
      </c>
      <c r="BT156" s="7" t="str">
        <f ca="1">VLOOKUP(BS156,$R$3:$V$568,5,FALSE)</f>
        <v>2 / 4</v>
      </c>
      <c r="BU156" s="7">
        <f ca="1">VLOOKUP(BT156,Charts!$BT$2:$BV$14,3,FALSE)</f>
        <v>0.76923076923076927</v>
      </c>
      <c r="BV156" s="7" t="str">
        <f t="shared" ca="1" si="691"/>
        <v>2</v>
      </c>
      <c r="BW156" s="7" t="str">
        <f t="shared" ca="1" si="692"/>
        <v>4</v>
      </c>
      <c r="BY156" s="7">
        <f t="shared" ca="1" si="693"/>
        <v>0.76644595749442945</v>
      </c>
      <c r="BZ156" s="7">
        <f t="shared" ca="1" si="694"/>
        <v>2.7848117363398206E-3</v>
      </c>
      <c r="CA156" s="7">
        <f t="shared" ca="1" si="695"/>
        <v>1</v>
      </c>
      <c r="CB156" s="7" t="str">
        <f t="shared" ca="1" si="696"/>
        <v>2</v>
      </c>
      <c r="CC156" s="7">
        <f ca="1">IFERROR(IF(CC155+CB156&gt;CD$4,CC155,CC155+CB156),"")</f>
        <v>38</v>
      </c>
      <c r="CD156" s="7">
        <f t="shared" ca="1" si="899"/>
        <v>0</v>
      </c>
      <c r="CE156" s="7">
        <f t="shared" ca="1" si="697"/>
        <v>0.61560366401289124</v>
      </c>
      <c r="CF156" s="7">
        <f t="shared" ca="1" si="698"/>
        <v>0.15362710521787803</v>
      </c>
      <c r="CG156" s="7">
        <f t="shared" ca="1" si="699"/>
        <v>1</v>
      </c>
      <c r="CH156" s="7" t="str">
        <f t="shared" ca="1" si="700"/>
        <v>2</v>
      </c>
      <c r="CI156" s="7">
        <f ca="1">IFERROR(IF(CI155+CH156&gt;CJ$4,CI155,CI155+CH156),"")</f>
        <v>60</v>
      </c>
      <c r="CJ156" s="7">
        <f t="shared" ca="1" si="900"/>
        <v>0</v>
      </c>
      <c r="CK156" s="7">
        <f t="shared" ca="1" si="701"/>
        <v>0.78991968135121093</v>
      </c>
      <c r="CL156" s="7">
        <f t="shared" ca="1" si="702"/>
        <v>-2.068891212044166E-2</v>
      </c>
      <c r="CM156" s="7">
        <f t="shared" ca="1" si="703"/>
        <v>0</v>
      </c>
      <c r="CN156" s="7">
        <f t="shared" ca="1" si="704"/>
        <v>0</v>
      </c>
      <c r="CO156" s="7">
        <f ca="1">IFERROR(IF(CO155+CN156&gt;CP$4,CO155,CO155+CN156),"")</f>
        <v>60</v>
      </c>
      <c r="CP156" s="7">
        <f t="shared" ca="1" si="901"/>
        <v>0</v>
      </c>
      <c r="CQ156" s="7">
        <f t="shared" ca="1" si="705"/>
        <v>0.79555441459815213</v>
      </c>
      <c r="CR156" s="7">
        <f t="shared" ca="1" si="706"/>
        <v>-2.6323645367382853E-2</v>
      </c>
      <c r="CS156" s="7">
        <f t="shared" ca="1" si="707"/>
        <v>0</v>
      </c>
      <c r="CT156" s="7">
        <f t="shared" ca="1" si="708"/>
        <v>0</v>
      </c>
      <c r="CU156" s="7">
        <f ca="1">IFERROR(IF(CU155+CT156&gt;CV$4,CU155,CU155+CT156),"")</f>
        <v>60</v>
      </c>
      <c r="CV156" s="7">
        <f t="shared" ca="1" si="902"/>
        <v>0</v>
      </c>
      <c r="CW156" s="7">
        <f t="shared" ca="1" si="709"/>
        <v>0.35697418807048709</v>
      </c>
      <c r="CX156" s="7">
        <f t="shared" ca="1" si="710"/>
        <v>0.41225658116028219</v>
      </c>
      <c r="CY156" s="7">
        <f t="shared" ca="1" si="711"/>
        <v>1</v>
      </c>
      <c r="CZ156" s="7" t="str">
        <f t="shared" ca="1" si="712"/>
        <v>2</v>
      </c>
      <c r="DA156" s="7">
        <f ca="1">IFERROR(IF(DA155+CZ156&gt;DB$4,DA155,DA155+CZ156),"")</f>
        <v>60</v>
      </c>
      <c r="DB156" s="7">
        <f t="shared" ca="1" si="903"/>
        <v>0</v>
      </c>
      <c r="DC156" s="7">
        <f t="shared" ca="1" si="713"/>
        <v>0.60676165926365311</v>
      </c>
      <c r="DD156" s="7">
        <f t="shared" ca="1" si="714"/>
        <v>0.16246910996711617</v>
      </c>
      <c r="DE156" s="7">
        <f t="shared" ca="1" si="715"/>
        <v>1</v>
      </c>
      <c r="DF156" s="7" t="str">
        <f t="shared" ca="1" si="716"/>
        <v>2</v>
      </c>
      <c r="DG156" s="7">
        <f ca="1">IFERROR(IF(DG155+DF156&gt;DH$4,DG155,DG155+DF156),"")</f>
        <v>60</v>
      </c>
      <c r="DH156" s="7">
        <f t="shared" ca="1" si="904"/>
        <v>0</v>
      </c>
      <c r="DI156" s="7">
        <f t="shared" ca="1" si="717"/>
        <v>0.4133103102703205</v>
      </c>
      <c r="DJ156" s="7">
        <f t="shared" ca="1" si="718"/>
        <v>0.35592045896044877</v>
      </c>
      <c r="DK156" s="7">
        <f t="shared" ca="1" si="719"/>
        <v>1</v>
      </c>
      <c r="DL156" s="7" t="str">
        <f t="shared" ca="1" si="720"/>
        <v>2</v>
      </c>
      <c r="DM156" s="7">
        <f ca="1">IFERROR(IF(DM155+DL156&gt;DN$4,DM155,DM155+DL156),"")</f>
        <v>60</v>
      </c>
      <c r="DN156" s="7">
        <f t="shared" ca="1" si="905"/>
        <v>0</v>
      </c>
      <c r="DO156" s="7">
        <f t="shared" ca="1" si="721"/>
        <v>2.4227391523603536E-3</v>
      </c>
      <c r="DP156" s="7">
        <f t="shared" ca="1" si="722"/>
        <v>0.76680803007840892</v>
      </c>
      <c r="DQ156" s="7">
        <f t="shared" ca="1" si="723"/>
        <v>1</v>
      </c>
      <c r="DR156" s="7" t="str">
        <f t="shared" ca="1" si="724"/>
        <v>2</v>
      </c>
      <c r="DS156" s="7">
        <f ca="1">IFERROR(IF(DS155+DR156&gt;DT$4,DS155,DS155+DR156),"")</f>
        <v>60</v>
      </c>
      <c r="DT156" s="7">
        <f t="shared" ca="1" si="906"/>
        <v>0</v>
      </c>
      <c r="DU156" s="7">
        <f t="shared" ca="1" si="725"/>
        <v>0.39811540940055312</v>
      </c>
      <c r="DV156" s="7">
        <f t="shared" ca="1" si="726"/>
        <v>0.37111535983021615</v>
      </c>
      <c r="DW156" s="7">
        <f t="shared" ca="1" si="727"/>
        <v>1</v>
      </c>
      <c r="DX156" s="7" t="str">
        <f t="shared" ca="1" si="728"/>
        <v>2</v>
      </c>
      <c r="DY156" s="7">
        <f ca="1">IFERROR(IF(DY155+DX156&gt;DZ$4,DY155,DY155+DX156),"")</f>
        <v>60</v>
      </c>
      <c r="DZ156" s="7">
        <f t="shared" ca="1" si="907"/>
        <v>0</v>
      </c>
      <c r="EA156" s="7">
        <f t="shared" ca="1" si="729"/>
        <v>0.57832251767152443</v>
      </c>
      <c r="EB156" s="7">
        <f t="shared" ca="1" si="730"/>
        <v>0.19090825155924485</v>
      </c>
      <c r="EC156" s="7">
        <f t="shared" ca="1" si="731"/>
        <v>1</v>
      </c>
      <c r="ED156" s="7" t="str">
        <f t="shared" ca="1" si="732"/>
        <v>2</v>
      </c>
      <c r="EE156" s="7">
        <f ca="1">IFERROR(IF(EE155+ED156&gt;EF$4,EE155,EE155+ED156),"")</f>
        <v>60</v>
      </c>
      <c r="EF156" s="7">
        <f t="shared" ca="1" si="908"/>
        <v>0</v>
      </c>
      <c r="EG156" s="7">
        <f t="shared" ca="1" si="733"/>
        <v>0.25121337418236822</v>
      </c>
      <c r="EH156" s="7">
        <f t="shared" ca="1" si="734"/>
        <v>0.51801739504840105</v>
      </c>
      <c r="EI156" s="7">
        <f t="shared" ca="1" si="735"/>
        <v>1</v>
      </c>
      <c r="EJ156" s="7" t="str">
        <f t="shared" ca="1" si="736"/>
        <v>2</v>
      </c>
      <c r="EK156" s="7">
        <f ca="1">IFERROR(IF(EK155+EJ156&gt;EL$4,EK155,EK155+EJ156),"")</f>
        <v>60</v>
      </c>
      <c r="EL156" s="7">
        <f t="shared" ca="1" si="909"/>
        <v>0</v>
      </c>
      <c r="EM156" s="7">
        <f t="shared" ca="1" si="737"/>
        <v>0.61927560237491575</v>
      </c>
      <c r="EN156" s="7">
        <f t="shared" ca="1" si="738"/>
        <v>0.14995516685585353</v>
      </c>
      <c r="EO156" s="7">
        <f t="shared" ca="1" si="739"/>
        <v>1</v>
      </c>
      <c r="EP156" s="7" t="str">
        <f t="shared" ca="1" si="740"/>
        <v>2</v>
      </c>
      <c r="EQ156" s="7">
        <f ca="1">IFERROR(IF(EQ155+EP156&gt;ER$4,EQ155,EQ155+EP156),"")</f>
        <v>60</v>
      </c>
      <c r="ER156" s="7">
        <f t="shared" ca="1" si="910"/>
        <v>0</v>
      </c>
      <c r="ES156" s="7">
        <f t="shared" ca="1" si="741"/>
        <v>0.10652532896848244</v>
      </c>
      <c r="ET156" s="7">
        <f t="shared" ca="1" si="742"/>
        <v>0.66270544026228684</v>
      </c>
      <c r="EU156" s="7">
        <f t="shared" ca="1" si="743"/>
        <v>1</v>
      </c>
      <c r="EV156" s="7" t="str">
        <f t="shared" ca="1" si="744"/>
        <v>2</v>
      </c>
      <c r="EW156" s="7">
        <f ca="1">IFERROR(IF(EW155+EV156&gt;EX$4,EW155,EW155+EV156),"")</f>
        <v>60</v>
      </c>
      <c r="EX156" s="7">
        <f t="shared" ca="1" si="911"/>
        <v>0</v>
      </c>
      <c r="EY156" s="7">
        <f t="shared" ca="1" si="745"/>
        <v>0.7596853780585604</v>
      </c>
      <c r="EZ156" s="7">
        <f t="shared" ca="1" si="746"/>
        <v>9.5453911722088725E-3</v>
      </c>
      <c r="FA156" s="7">
        <f t="shared" ca="1" si="747"/>
        <v>1</v>
      </c>
      <c r="FB156" s="7" t="str">
        <f t="shared" ca="1" si="748"/>
        <v>2</v>
      </c>
      <c r="FC156" s="7">
        <f ca="1">IFERROR(IF(FC155+FB156&gt;FD$4,FC155,FC155+FB156),"")</f>
        <v>60</v>
      </c>
      <c r="FD156" s="7">
        <f t="shared" ca="1" si="912"/>
        <v>0</v>
      </c>
      <c r="FE156" s="7">
        <f t="shared" ca="1" si="749"/>
        <v>0.78529371854428554</v>
      </c>
      <c r="FF156" s="7">
        <f t="shared" ca="1" si="750"/>
        <v>-1.6062949313516262E-2</v>
      </c>
      <c r="FG156" s="7">
        <f t="shared" ca="1" si="751"/>
        <v>0</v>
      </c>
      <c r="FH156" s="7">
        <f t="shared" ca="1" si="752"/>
        <v>0</v>
      </c>
      <c r="FI156" s="7">
        <f ca="1">IFERROR(IF(FI155+FH156&gt;FJ$4,FI155,FI155+FH156),"")</f>
        <v>60</v>
      </c>
      <c r="FJ156" s="7">
        <f t="shared" ca="1" si="913"/>
        <v>0</v>
      </c>
      <c r="FK156" s="7">
        <f t="shared" ca="1" si="753"/>
        <v>0.51701233818882852</v>
      </c>
      <c r="FL156" s="7">
        <f t="shared" ca="1" si="754"/>
        <v>0.25221843104194075</v>
      </c>
      <c r="FM156" s="7">
        <f t="shared" ca="1" si="755"/>
        <v>1</v>
      </c>
      <c r="FN156" s="7" t="str">
        <f t="shared" ca="1" si="756"/>
        <v>2</v>
      </c>
      <c r="FO156" s="7">
        <f ca="1">IFERROR(IF(FO155+FN156&gt;FP$4,FO155,FO155+FN156),"")</f>
        <v>60</v>
      </c>
      <c r="FP156" s="7">
        <f t="shared" ca="1" si="914"/>
        <v>0</v>
      </c>
      <c r="FQ156" s="7">
        <f t="shared" ca="1" si="757"/>
        <v>0.45308249307251103</v>
      </c>
      <c r="FR156" s="7">
        <f t="shared" ca="1" si="758"/>
        <v>0.31614827615825825</v>
      </c>
      <c r="FS156" s="7">
        <f t="shared" ca="1" si="759"/>
        <v>1</v>
      </c>
      <c r="FT156" s="7" t="str">
        <f t="shared" ca="1" si="760"/>
        <v>2</v>
      </c>
      <c r="FU156" s="7">
        <f ca="1">IFERROR(IF(FU155+FT156&gt;FV$4,FU155,FU155+FT156),"")</f>
        <v>60</v>
      </c>
      <c r="FV156" s="7">
        <f t="shared" ca="1" si="915"/>
        <v>0</v>
      </c>
      <c r="FW156" s="7">
        <f t="shared" ca="1" si="761"/>
        <v>4.4930048098757891E-2</v>
      </c>
      <c r="FX156" s="7">
        <f t="shared" ca="1" si="762"/>
        <v>0.72430072113201138</v>
      </c>
      <c r="FY156" s="7">
        <f t="shared" ca="1" si="763"/>
        <v>1</v>
      </c>
      <c r="FZ156" s="7" t="str">
        <f t="shared" ca="1" si="764"/>
        <v>2</v>
      </c>
      <c r="GA156" s="7">
        <f ca="1">IFERROR(IF(GA155+FZ156&gt;GB$4,GA155,GA155+FZ156),"")</f>
        <v>60</v>
      </c>
      <c r="GB156" s="7">
        <f t="shared" ca="1" si="916"/>
        <v>0</v>
      </c>
      <c r="GC156" s="7">
        <f t="shared" ca="1" si="765"/>
        <v>0.55011874962298435</v>
      </c>
      <c r="GD156" s="7">
        <f t="shared" ca="1" si="766"/>
        <v>0.21911201960778492</v>
      </c>
      <c r="GE156" s="7">
        <f t="shared" ca="1" si="767"/>
        <v>1</v>
      </c>
      <c r="GF156" s="7" t="str">
        <f t="shared" ca="1" si="768"/>
        <v>2</v>
      </c>
      <c r="GG156" s="7">
        <f ca="1">IFERROR(IF(GG155+GF156&gt;GH$4,GG155,GG155+GF156),"")</f>
        <v>60</v>
      </c>
      <c r="GH156" s="7">
        <f t="shared" ca="1" si="917"/>
        <v>0</v>
      </c>
      <c r="GI156" s="7">
        <f t="shared" ca="1" si="769"/>
        <v>0.41352937515489141</v>
      </c>
      <c r="GJ156" s="7">
        <f t="shared" ca="1" si="770"/>
        <v>0.35570139407587786</v>
      </c>
      <c r="GK156" s="7">
        <f t="shared" ca="1" si="771"/>
        <v>1</v>
      </c>
      <c r="GL156" s="7" t="str">
        <f t="shared" ca="1" si="772"/>
        <v>2</v>
      </c>
      <c r="GM156" s="7">
        <f ca="1">IFERROR(IF(GM155+GL156&gt;GN$4,GM155,GM155+GL156),"")</f>
        <v>60</v>
      </c>
      <c r="GN156" s="7">
        <f t="shared" ca="1" si="918"/>
        <v>0</v>
      </c>
      <c r="GO156" s="7">
        <f t="shared" ca="1" si="773"/>
        <v>0.57988556465793428</v>
      </c>
      <c r="GP156" s="7">
        <f t="shared" ca="1" si="774"/>
        <v>0.18934520457283499</v>
      </c>
      <c r="GQ156" s="7">
        <f t="shared" ca="1" si="775"/>
        <v>1</v>
      </c>
      <c r="GR156" s="7" t="str">
        <f t="shared" ca="1" si="776"/>
        <v>2</v>
      </c>
      <c r="GS156" s="7">
        <f ca="1">IFERROR(IF(GS155+GR156&gt;GT$4,GS155,GS155+GR156),"")</f>
        <v>60</v>
      </c>
      <c r="GT156" s="7">
        <f t="shared" ca="1" si="919"/>
        <v>0</v>
      </c>
      <c r="GU156" s="7">
        <f t="shared" ca="1" si="777"/>
        <v>0.90956162985256561</v>
      </c>
      <c r="GV156" s="7">
        <f t="shared" ca="1" si="778"/>
        <v>-0.14033086062179634</v>
      </c>
      <c r="GW156" s="7">
        <f t="shared" ca="1" si="779"/>
        <v>0</v>
      </c>
      <c r="GX156" s="7">
        <f t="shared" ca="1" si="780"/>
        <v>0</v>
      </c>
      <c r="GY156" s="7">
        <f ca="1">IFERROR(IF(GY155+GX156&gt;GZ$4,GY155,GY155+GX156),"")</f>
        <v>60</v>
      </c>
      <c r="GZ156" s="7">
        <f t="shared" ca="1" si="920"/>
        <v>0</v>
      </c>
      <c r="HA156" s="7">
        <f t="shared" ca="1" si="781"/>
        <v>0.17993381918265705</v>
      </c>
      <c r="HB156" s="7">
        <f t="shared" ca="1" si="782"/>
        <v>0.58929695004811222</v>
      </c>
      <c r="HC156" s="7">
        <f t="shared" ca="1" si="783"/>
        <v>1</v>
      </c>
      <c r="HD156" s="7" t="str">
        <f t="shared" ca="1" si="784"/>
        <v>2</v>
      </c>
      <c r="HE156" s="7">
        <f ca="1">IFERROR(IF(HE155+HD156&gt;HF$4,HE155,HE155+HD156),"")</f>
        <v>60</v>
      </c>
      <c r="HF156" s="7">
        <f t="shared" ca="1" si="921"/>
        <v>0</v>
      </c>
      <c r="HG156" s="7">
        <f t="shared" ca="1" si="785"/>
        <v>0.44047200750615401</v>
      </c>
      <c r="HH156" s="7">
        <f t="shared" ca="1" si="786"/>
        <v>0.32875876172461527</v>
      </c>
      <c r="HI156" s="7">
        <f t="shared" ca="1" si="787"/>
        <v>1</v>
      </c>
      <c r="HJ156" s="7" t="str">
        <f t="shared" ca="1" si="788"/>
        <v>2</v>
      </c>
      <c r="HK156" s="7">
        <f ca="1">IFERROR(IF(HK155+HJ156&gt;HL$4,HK155,HK155+HJ156),"")</f>
        <v>60</v>
      </c>
      <c r="HL156" s="7">
        <f t="shared" ca="1" si="922"/>
        <v>0</v>
      </c>
      <c r="HM156" s="7">
        <f t="shared" ca="1" si="789"/>
        <v>1.0230368416230262E-2</v>
      </c>
      <c r="HN156" s="7">
        <f t="shared" ca="1" si="790"/>
        <v>0.75900040081453901</v>
      </c>
      <c r="HO156" s="7">
        <f t="shared" ca="1" si="791"/>
        <v>1</v>
      </c>
      <c r="HP156" s="7" t="str">
        <f t="shared" ca="1" si="792"/>
        <v>2</v>
      </c>
      <c r="HQ156" s="7">
        <f ca="1">IFERROR(IF(HQ155+HP156&gt;HR$4,HQ155,HQ155+HP156),"")</f>
        <v>60</v>
      </c>
      <c r="HR156" s="7">
        <f t="shared" ca="1" si="923"/>
        <v>0</v>
      </c>
      <c r="HS156" s="7">
        <f t="shared" ca="1" si="793"/>
        <v>0.10281840031066758</v>
      </c>
      <c r="HT156" s="7">
        <f t="shared" ca="1" si="794"/>
        <v>0.66641236892010169</v>
      </c>
      <c r="HU156" s="7">
        <f t="shared" ca="1" si="795"/>
        <v>1</v>
      </c>
      <c r="HV156" s="7" t="str">
        <f t="shared" ca="1" si="796"/>
        <v>2</v>
      </c>
      <c r="HW156" s="7">
        <f ca="1">IFERROR(IF(HW155+HV156&gt;HX$4,HW155,HW155+HV156),"")</f>
        <v>60</v>
      </c>
      <c r="HX156" s="7">
        <f t="shared" ca="1" si="924"/>
        <v>0</v>
      </c>
      <c r="HY156" s="7">
        <f t="shared" ca="1" si="797"/>
        <v>6.8277213919044621E-2</v>
      </c>
      <c r="HZ156" s="7">
        <f t="shared" ca="1" si="798"/>
        <v>0.70095355531172465</v>
      </c>
      <c r="IA156" s="7">
        <f t="shared" ca="1" si="799"/>
        <v>1</v>
      </c>
      <c r="IB156" s="7" t="str">
        <f t="shared" ca="1" si="800"/>
        <v>2</v>
      </c>
      <c r="IC156" s="7">
        <f ca="1">IFERROR(IF(IC155+IB156&gt;ID$4,IC155,IC155+IB156),"")</f>
        <v>60</v>
      </c>
      <c r="ID156" s="7">
        <f t="shared" ca="1" si="925"/>
        <v>0</v>
      </c>
      <c r="IE156" s="7">
        <f t="shared" ca="1" si="801"/>
        <v>0.53740500441721284</v>
      </c>
      <c r="IF156" s="7">
        <f t="shared" ca="1" si="802"/>
        <v>0.23182576481355643</v>
      </c>
      <c r="IG156" s="7">
        <f t="shared" ca="1" si="803"/>
        <v>1</v>
      </c>
      <c r="IH156" s="7" t="str">
        <f t="shared" ca="1" si="804"/>
        <v>2</v>
      </c>
      <c r="II156" s="7">
        <f ca="1">IFERROR(IF(II155+IH156&gt;IJ$4,II155,II155+IH156),"")</f>
        <v>60</v>
      </c>
      <c r="IJ156" s="7">
        <f t="shared" ca="1" si="926"/>
        <v>0</v>
      </c>
      <c r="IK156" s="7">
        <f t="shared" ca="1" si="805"/>
        <v>0.48784898734776883</v>
      </c>
      <c r="IL156" s="7">
        <f t="shared" ca="1" si="806"/>
        <v>0.28138178188300045</v>
      </c>
      <c r="IM156" s="7">
        <f t="shared" ca="1" si="807"/>
        <v>1</v>
      </c>
      <c r="IN156" s="7" t="str">
        <f t="shared" ca="1" si="808"/>
        <v>2</v>
      </c>
      <c r="IO156" s="7">
        <f ca="1">IFERROR(IF(IO155+IN156&gt;IP$4,IO155,IO155+IN156),"")</f>
        <v>60</v>
      </c>
      <c r="IP156" s="7">
        <f t="shared" ca="1" si="927"/>
        <v>0</v>
      </c>
      <c r="IQ156" s="7">
        <f t="shared" ca="1" si="809"/>
        <v>0.58134344387295622</v>
      </c>
      <c r="IR156" s="7">
        <f t="shared" ca="1" si="810"/>
        <v>0.18788732535781305</v>
      </c>
      <c r="IS156" s="7">
        <f t="shared" ca="1" si="811"/>
        <v>1</v>
      </c>
      <c r="IT156" s="7" t="str">
        <f t="shared" ca="1" si="812"/>
        <v>2</v>
      </c>
      <c r="IU156" s="7">
        <f ca="1">IFERROR(IF(IU155+IT156&gt;IV$4,IU155,IU155+IT156),"")</f>
        <v>60</v>
      </c>
      <c r="IV156" s="7">
        <f t="shared" ca="1" si="928"/>
        <v>0</v>
      </c>
      <c r="IW156" s="7">
        <f t="shared" ca="1" si="813"/>
        <v>0.23165546569742002</v>
      </c>
      <c r="IX156" s="7">
        <f t="shared" ca="1" si="814"/>
        <v>0.53757530353334926</v>
      </c>
      <c r="IY156" s="7">
        <f t="shared" ca="1" si="815"/>
        <v>1</v>
      </c>
      <c r="IZ156" s="7" t="str">
        <f t="shared" ca="1" si="816"/>
        <v>2</v>
      </c>
      <c r="JA156" s="7">
        <f ca="1">IFERROR(IF(JA155+IZ156&gt;JB$4,JA155,JA155+IZ156),"")</f>
        <v>60</v>
      </c>
      <c r="JB156" s="7">
        <f t="shared" ca="1" si="929"/>
        <v>0</v>
      </c>
      <c r="JC156" s="7">
        <f t="shared" ca="1" si="817"/>
        <v>0.18362247221563033</v>
      </c>
      <c r="JD156" s="7">
        <f t="shared" ca="1" si="818"/>
        <v>0.58560829701513895</v>
      </c>
      <c r="JE156" s="7">
        <f t="shared" ca="1" si="819"/>
        <v>1</v>
      </c>
      <c r="JF156" s="7" t="str">
        <f t="shared" ca="1" si="820"/>
        <v>2</v>
      </c>
      <c r="JG156" s="7">
        <f ca="1">IFERROR(IF(JG155+JF156&gt;JH$4,JG155,JG155+JF156),"")</f>
        <v>60</v>
      </c>
      <c r="JH156" s="7">
        <f t="shared" ca="1" si="930"/>
        <v>0</v>
      </c>
      <c r="JI156" s="7">
        <f t="shared" ca="1" si="821"/>
        <v>0.5775336246376207</v>
      </c>
      <c r="JJ156" s="7">
        <f t="shared" ca="1" si="822"/>
        <v>0.19169714459314857</v>
      </c>
      <c r="JK156" s="7">
        <f t="shared" ca="1" si="823"/>
        <v>1</v>
      </c>
      <c r="JL156" s="7" t="str">
        <f t="shared" ca="1" si="824"/>
        <v>2</v>
      </c>
      <c r="JM156" s="7">
        <f ca="1">IFERROR(IF(JM155+JL156&gt;JN$4,JM155,JM155+JL156),"")</f>
        <v>60</v>
      </c>
      <c r="JN156" s="7">
        <f t="shared" ca="1" si="931"/>
        <v>0</v>
      </c>
      <c r="JO156" s="7">
        <f t="shared" ca="1" si="825"/>
        <v>0.42263087459497495</v>
      </c>
      <c r="JP156" s="7">
        <f t="shared" ca="1" si="826"/>
        <v>0.34659989463579433</v>
      </c>
      <c r="JQ156" s="7">
        <f t="shared" ca="1" si="827"/>
        <v>1</v>
      </c>
      <c r="JR156" s="7" t="str">
        <f t="shared" ca="1" si="828"/>
        <v>2</v>
      </c>
      <c r="JS156" s="7">
        <f ca="1">IFERROR(IF(JS155+JR156&gt;JT$4,JS155,JS155+JR156),"")</f>
        <v>60</v>
      </c>
      <c r="JT156" s="7">
        <f t="shared" ca="1" si="932"/>
        <v>0</v>
      </c>
      <c r="JU156" s="7">
        <f t="shared" ca="1" si="829"/>
        <v>0.92401563847849777</v>
      </c>
      <c r="JV156" s="7">
        <f t="shared" ca="1" si="830"/>
        <v>-0.1547848692477285</v>
      </c>
      <c r="JW156" s="7">
        <f t="shared" ca="1" si="831"/>
        <v>0</v>
      </c>
      <c r="JX156" s="7">
        <f t="shared" ca="1" si="832"/>
        <v>0</v>
      </c>
      <c r="JY156" s="7">
        <f ca="1">IFERROR(IF(JY155+JX156&gt;JZ$4,JY155,JY155+JX156),"")</f>
        <v>60</v>
      </c>
      <c r="JZ156" s="7">
        <f t="shared" ca="1" si="933"/>
        <v>0</v>
      </c>
      <c r="KA156" s="7">
        <f t="shared" ca="1" si="833"/>
        <v>0.63195764684262434</v>
      </c>
      <c r="KB156" s="7">
        <f t="shared" ca="1" si="834"/>
        <v>0.13727312238814493</v>
      </c>
      <c r="KC156" s="7">
        <f t="shared" ca="1" si="835"/>
        <v>1</v>
      </c>
      <c r="KD156" s="7" t="str">
        <f t="shared" ca="1" si="836"/>
        <v>2</v>
      </c>
      <c r="KE156" s="7">
        <f ca="1">IFERROR(IF(KE155+KD156&gt;KF$4,KE155,KE155+KD156),"")</f>
        <v>60</v>
      </c>
      <c r="KF156" s="7">
        <f t="shared" ca="1" si="934"/>
        <v>0</v>
      </c>
      <c r="KG156" s="7">
        <f t="shared" ca="1" si="837"/>
        <v>0.69748131420417547</v>
      </c>
      <c r="KH156" s="7">
        <f t="shared" ca="1" si="838"/>
        <v>7.17494550265938E-2</v>
      </c>
      <c r="KI156" s="7">
        <f t="shared" ca="1" si="839"/>
        <v>1</v>
      </c>
      <c r="KJ156" s="7" t="str">
        <f t="shared" ca="1" si="840"/>
        <v>2</v>
      </c>
      <c r="KK156" s="7">
        <f ca="1">IFERROR(IF(KK155+KJ156&gt;KL$4,KK155,KK155+KJ156),"")</f>
        <v>60</v>
      </c>
      <c r="KL156" s="7">
        <f t="shared" ca="1" si="935"/>
        <v>0</v>
      </c>
      <c r="KM156" s="7">
        <f t="shared" ca="1" si="841"/>
        <v>0.77512339130579255</v>
      </c>
      <c r="KN156" s="7">
        <f t="shared" ca="1" si="842"/>
        <v>-5.8926220750232794E-3</v>
      </c>
      <c r="KO156" s="7">
        <f t="shared" ca="1" si="843"/>
        <v>0</v>
      </c>
      <c r="KP156" s="7">
        <f t="shared" ca="1" si="844"/>
        <v>0</v>
      </c>
      <c r="KQ156" s="7">
        <f ca="1">IFERROR(IF(KQ155+KP156&gt;KR$4,KQ155,KQ155+KP156),"")</f>
        <v>60</v>
      </c>
      <c r="KR156" s="7">
        <f t="shared" ca="1" si="936"/>
        <v>0</v>
      </c>
      <c r="KS156" s="7">
        <f t="shared" ca="1" si="845"/>
        <v>0.73684871115179063</v>
      </c>
      <c r="KT156" s="7">
        <f t="shared" ca="1" si="846"/>
        <v>3.2382058078978648E-2</v>
      </c>
      <c r="KU156" s="7">
        <f t="shared" ca="1" si="847"/>
        <v>1</v>
      </c>
      <c r="KV156" s="7" t="str">
        <f t="shared" ca="1" si="848"/>
        <v>2</v>
      </c>
      <c r="KW156" s="7">
        <f ca="1">IFERROR(IF(KW155+KV156&gt;KX$4,KW155,KW155+KV156),"")</f>
        <v>60</v>
      </c>
      <c r="KX156" s="7">
        <f t="shared" ca="1" si="937"/>
        <v>0</v>
      </c>
      <c r="KY156" s="7">
        <f t="shared" ca="1" si="849"/>
        <v>0.33707122544539803</v>
      </c>
      <c r="KZ156" s="7">
        <f t="shared" ca="1" si="850"/>
        <v>0.43215954378537125</v>
      </c>
      <c r="LA156" s="7">
        <f t="shared" ca="1" si="851"/>
        <v>1</v>
      </c>
      <c r="LB156" s="7" t="str">
        <f t="shared" ca="1" si="852"/>
        <v>2</v>
      </c>
      <c r="LC156" s="7">
        <f ca="1">IFERROR(IF(LC155+LB156&gt;LD$4,LC155,LC155+LB156),"")</f>
        <v>60</v>
      </c>
      <c r="LD156" s="7">
        <f t="shared" ca="1" si="938"/>
        <v>0</v>
      </c>
      <c r="LE156" s="7">
        <f t="shared" ca="1" si="853"/>
        <v>0.18840038418167881</v>
      </c>
      <c r="LF156" s="7">
        <f t="shared" ca="1" si="854"/>
        <v>0.58083038504909046</v>
      </c>
      <c r="LG156" s="7">
        <f t="shared" ca="1" si="855"/>
        <v>1</v>
      </c>
      <c r="LH156" s="7" t="str">
        <f t="shared" ca="1" si="856"/>
        <v>2</v>
      </c>
      <c r="LI156" s="7">
        <f ca="1">IFERROR(IF(LI155+LH156&gt;LJ$4,LI155,LI155+LH156),"")</f>
        <v>60</v>
      </c>
      <c r="LJ156" s="7">
        <f t="shared" ca="1" si="939"/>
        <v>0</v>
      </c>
      <c r="LK156" s="7">
        <f t="shared" ca="1" si="857"/>
        <v>0.76767141749883894</v>
      </c>
      <c r="LL156" s="7">
        <f t="shared" ca="1" si="858"/>
        <v>1.5593517319303363E-3</v>
      </c>
      <c r="LM156" s="7">
        <f t="shared" ca="1" si="859"/>
        <v>1</v>
      </c>
      <c r="LN156" s="7" t="str">
        <f t="shared" ca="1" si="860"/>
        <v>2</v>
      </c>
      <c r="LO156" s="7">
        <f ca="1">IFERROR(IF(LO155+LN156&gt;LP$4,LO155,LO155+LN156),"")</f>
        <v>60</v>
      </c>
      <c r="LP156" s="7">
        <f t="shared" ca="1" si="940"/>
        <v>0</v>
      </c>
      <c r="LQ156" s="7">
        <f t="shared" ca="1" si="861"/>
        <v>0.2759396138955813</v>
      </c>
      <c r="LR156" s="7">
        <f t="shared" ca="1" si="862"/>
        <v>0.49329115533518797</v>
      </c>
      <c r="LS156" s="7">
        <f t="shared" ca="1" si="863"/>
        <v>1</v>
      </c>
      <c r="LT156" s="7" t="str">
        <f t="shared" ca="1" si="864"/>
        <v>2</v>
      </c>
      <c r="LU156" s="7">
        <f ca="1">IFERROR(IF(LU155+LT156&gt;LV$4,LU155,LU155+LT156),"")</f>
        <v>60</v>
      </c>
      <c r="LV156" s="7">
        <f t="shared" ca="1" si="941"/>
        <v>0</v>
      </c>
      <c r="LW156" s="7">
        <f t="shared" ca="1" si="865"/>
        <v>0.9005502059356324</v>
      </c>
      <c r="LX156" s="7">
        <f t="shared" ca="1" si="866"/>
        <v>-0.13131943670486312</v>
      </c>
      <c r="LY156" s="7">
        <f t="shared" ca="1" si="867"/>
        <v>0</v>
      </c>
      <c r="LZ156" s="7">
        <f t="shared" ca="1" si="868"/>
        <v>0</v>
      </c>
      <c r="MA156" s="7">
        <f ca="1">IFERROR(IF(MA155+LZ156&gt;MB$4,MA155,MA155+LZ156),"")</f>
        <v>60</v>
      </c>
      <c r="MB156" s="7">
        <f t="shared" ca="1" si="942"/>
        <v>0</v>
      </c>
      <c r="MC156" s="7">
        <f t="shared" ca="1" si="869"/>
        <v>0.96882010940424446</v>
      </c>
      <c r="MD156" s="7">
        <f t="shared" ca="1" si="870"/>
        <v>-0.19958934017347518</v>
      </c>
      <c r="ME156" s="7">
        <f t="shared" ca="1" si="871"/>
        <v>0</v>
      </c>
      <c r="MF156" s="7">
        <f t="shared" ca="1" si="872"/>
        <v>0</v>
      </c>
      <c r="MG156" s="7">
        <f ca="1">IFERROR(IF(MG155+MF156&gt;MH$4,MG155,MG155+MF156),"")</f>
        <v>60</v>
      </c>
      <c r="MH156" s="7">
        <f t="shared" ca="1" si="943"/>
        <v>0</v>
      </c>
      <c r="MI156" s="7">
        <f t="shared" ca="1" si="873"/>
        <v>0.54056554084366615</v>
      </c>
      <c r="MJ156" s="7">
        <f t="shared" ca="1" si="874"/>
        <v>0.22866522838710313</v>
      </c>
      <c r="MK156" s="7">
        <f t="shared" ca="1" si="875"/>
        <v>1</v>
      </c>
      <c r="ML156" s="7" t="str">
        <f t="shared" ca="1" si="876"/>
        <v>2</v>
      </c>
      <c r="MM156" s="7">
        <f ca="1">IFERROR(IF(MM155+ML156&gt;MN$4,MM155,MM155+ML156),"")</f>
        <v>60</v>
      </c>
      <c r="MN156" s="7">
        <f t="shared" ca="1" si="944"/>
        <v>0</v>
      </c>
      <c r="MO156" s="7">
        <f t="shared" ca="1" si="877"/>
        <v>0.68408951901999249</v>
      </c>
      <c r="MP156" s="7">
        <f t="shared" ca="1" si="878"/>
        <v>8.5141250210776787E-2</v>
      </c>
      <c r="MQ156" s="7">
        <f t="shared" ca="1" si="879"/>
        <v>1</v>
      </c>
      <c r="MR156" s="7" t="str">
        <f t="shared" ca="1" si="880"/>
        <v>2</v>
      </c>
      <c r="MS156" s="7">
        <f ca="1">IFERROR(IF(MS155+MR156&gt;MT$4,MS155,MS155+MR156),"")</f>
        <v>60</v>
      </c>
      <c r="MT156" s="7">
        <f t="shared" ca="1" si="945"/>
        <v>0</v>
      </c>
      <c r="MU156" s="7">
        <f t="shared" ca="1" si="881"/>
        <v>0.9086804393126291</v>
      </c>
      <c r="MV156" s="7">
        <f t="shared" ca="1" si="882"/>
        <v>-0.13944967008185982</v>
      </c>
      <c r="MW156" s="7">
        <f t="shared" ca="1" si="883"/>
        <v>0</v>
      </c>
      <c r="MX156" s="7">
        <f t="shared" ca="1" si="884"/>
        <v>0</v>
      </c>
      <c r="MY156" s="7">
        <f ca="1">IFERROR(IF(MY155+MX156&gt;MZ$4,MY155,MY155+MX156),"")</f>
        <v>60</v>
      </c>
      <c r="MZ156" s="7">
        <f t="shared" ca="1" si="946"/>
        <v>0</v>
      </c>
      <c r="NA156" s="7">
        <f t="shared" ca="1" si="885"/>
        <v>0.35666784612813751</v>
      </c>
      <c r="NB156" s="7">
        <f t="shared" ca="1" si="886"/>
        <v>0.41256292310263176</v>
      </c>
      <c r="NC156" s="7">
        <f t="shared" ca="1" si="887"/>
        <v>1</v>
      </c>
      <c r="ND156" s="7" t="str">
        <f t="shared" ca="1" si="888"/>
        <v>2</v>
      </c>
      <c r="NE156" s="7">
        <f ca="1">IFERROR(IF(NE155+ND156&gt;NF$4,NE155,NE155+ND156),"")</f>
        <v>60</v>
      </c>
      <c r="NF156" s="7">
        <f t="shared" ca="1" si="947"/>
        <v>0</v>
      </c>
      <c r="NG156" s="7">
        <f t="shared" ca="1" si="889"/>
        <v>0.71667157769080125</v>
      </c>
      <c r="NH156" s="7">
        <f t="shared" ca="1" si="890"/>
        <v>5.255919153996802E-2</v>
      </c>
      <c r="NI156" s="7">
        <f t="shared" ca="1" si="891"/>
        <v>1</v>
      </c>
      <c r="NJ156" s="7" t="str">
        <f t="shared" ca="1" si="892"/>
        <v>2</v>
      </c>
      <c r="NK156" s="7">
        <f ca="1">IFERROR(IF(NK155+NJ156&gt;NL$4,NK155,NK155+NJ156),"")</f>
        <v>60</v>
      </c>
      <c r="NL156" s="7">
        <f t="shared" ca="1" si="948"/>
        <v>0</v>
      </c>
      <c r="NM156" s="7">
        <f t="shared" ca="1" si="893"/>
        <v>0.24899347557209017</v>
      </c>
      <c r="NN156" s="7">
        <f t="shared" ca="1" si="894"/>
        <v>0.5202372936586791</v>
      </c>
      <c r="NO156" s="7">
        <f t="shared" ca="1" si="895"/>
        <v>1</v>
      </c>
      <c r="NP156" s="7" t="str">
        <f t="shared" ca="1" si="896"/>
        <v>2</v>
      </c>
      <c r="NQ156" s="7">
        <f ca="1">IFERROR(IF(NQ155+NP156&gt;NR$4,NQ155,NQ155+NP156),"")</f>
        <v>60</v>
      </c>
      <c r="NR156" s="7">
        <f t="shared" ca="1" si="949"/>
        <v>0</v>
      </c>
      <c r="NT156">
        <v>154</v>
      </c>
      <c r="NU156" s="7" t="s">
        <v>19</v>
      </c>
      <c r="NV156" s="7" t="str">
        <f t="shared" ca="1" si="653"/>
        <v/>
      </c>
      <c r="NW156" s="7" t="str">
        <f t="shared" ca="1" si="647"/>
        <v/>
      </c>
      <c r="NX156" t="str">
        <f ca="1">IFERROR(VLOOKUP(NT156,$K$3:$AK$568,8,FALSE),"")</f>
        <v/>
      </c>
      <c r="NY156" t="str">
        <f ca="1">IFERROR(VLOOKUP(NT156,$K$3:$AK$568,9,FALSE),"")</f>
        <v/>
      </c>
      <c r="NZ156" s="7" t="str">
        <f ca="1">IFERROR(VLOOKUP(NT156,$K$3:$AK$568,27,FALSE),"")</f>
        <v/>
      </c>
      <c r="OB156">
        <v>154</v>
      </c>
      <c r="OC156" s="7" t="s">
        <v>19</v>
      </c>
      <c r="OD156" t="e">
        <f t="shared" ca="1" si="654"/>
        <v>#N/A</v>
      </c>
      <c r="OE156" s="7" t="str">
        <f t="shared" ca="1" si="655"/>
        <v/>
      </c>
      <c r="OF156" s="7" t="str">
        <f t="shared" ca="1" si="656"/>
        <v/>
      </c>
      <c r="OG156" t="str">
        <f t="shared" ca="1" si="657"/>
        <v/>
      </c>
      <c r="OI156">
        <v>154</v>
      </c>
      <c r="OJ156" s="7" t="s">
        <v>19</v>
      </c>
      <c r="OK156" s="7" t="str">
        <f t="shared" ca="1" si="658"/>
        <v/>
      </c>
      <c r="OL156" s="7" t="str">
        <f t="shared" ca="1" si="659"/>
        <v/>
      </c>
      <c r="OM156" t="str">
        <f ca="1">IFERROR(VLOOKUP(OI156,$L$3:$AK$568,7,FALSE),"")</f>
        <v/>
      </c>
      <c r="ON156" t="str">
        <f ca="1">IFERROR(VLOOKUP(OI156,$L$3:$AK$568,8,FALSE),"")</f>
        <v/>
      </c>
      <c r="OO156" s="7" t="str">
        <f ca="1">IFERROR(VLOOKUP(OI156,$L$3:$AK$568,26,FALSE),"")</f>
        <v/>
      </c>
      <c r="OQ156">
        <v>154</v>
      </c>
      <c r="OR156" s="7" t="s">
        <v>19</v>
      </c>
      <c r="OS156" t="e">
        <f t="shared" ca="1" si="660"/>
        <v>#N/A</v>
      </c>
      <c r="OT156" s="7" t="str">
        <f t="shared" ca="1" si="661"/>
        <v/>
      </c>
      <c r="OU156" s="7" t="str">
        <f t="shared" ca="1" si="662"/>
        <v/>
      </c>
      <c r="OV156" t="str">
        <f t="shared" ca="1" si="663"/>
        <v/>
      </c>
      <c r="OX156">
        <v>154</v>
      </c>
      <c r="OY156" s="7" t="s">
        <v>19</v>
      </c>
      <c r="OZ156" s="7" t="str">
        <f t="shared" ca="1" si="664"/>
        <v/>
      </c>
      <c r="PA156" s="7" t="str">
        <f t="shared" ca="1" si="665"/>
        <v/>
      </c>
      <c r="PB156" t="str">
        <f ca="1">IFERROR(VLOOKUP(OX156,$M$3:$AK$568,6,FALSE),"")</f>
        <v/>
      </c>
      <c r="PC156" t="str">
        <f ca="1">IFERROR(VLOOKUP(OX156,$M$3:$AK$568,7,FALSE),"")</f>
        <v/>
      </c>
      <c r="PD156" s="7" t="str">
        <f ca="1">IFERROR(VLOOKUP(OX156,$M$3:$AK$568,25,FALSE),"")</f>
        <v/>
      </c>
      <c r="PF156">
        <v>154</v>
      </c>
      <c r="PG156" s="7" t="s">
        <v>19</v>
      </c>
      <c r="PH156" t="e">
        <f t="shared" ca="1" si="666"/>
        <v>#N/A</v>
      </c>
      <c r="PI156" s="7" t="str">
        <f t="shared" ca="1" si="667"/>
        <v/>
      </c>
      <c r="PJ156" s="7" t="str">
        <f t="shared" ca="1" si="668"/>
        <v/>
      </c>
      <c r="PK156" t="str">
        <f t="shared" ca="1" si="669"/>
        <v/>
      </c>
      <c r="PM156">
        <v>154</v>
      </c>
      <c r="PN156" s="7" t="s">
        <v>19</v>
      </c>
      <c r="PO156" s="202" t="str">
        <f t="shared" ca="1" si="670"/>
        <v/>
      </c>
      <c r="PP156" s="7" t="str">
        <f t="shared" ca="1" si="671"/>
        <v/>
      </c>
      <c r="PQ156" t="str">
        <f ca="1">IFERROR(VLOOKUP(PM156,$G$325:$R$409,12,FALSE),"")</f>
        <v/>
      </c>
      <c r="PR156" t="e">
        <f ca="1">VLOOKUP(PM156,$G$324:$Q$409,11,FALSE)</f>
        <v>#N/A</v>
      </c>
      <c r="PS156" s="7" t="str">
        <f ca="1">VLOOKUP(PQ156,$R$325:$Y$409,8,FALSE)</f>
        <v>- -</v>
      </c>
      <c r="PT156" s="7">
        <f ca="1">ReSt</f>
        <v>-4</v>
      </c>
      <c r="PU156" s="7" t="e">
        <f t="shared" ca="1" si="672"/>
        <v>#N/A</v>
      </c>
      <c r="PV156" s="7" t="e">
        <f t="shared" ca="1" si="673"/>
        <v>#N/A</v>
      </c>
      <c r="PW156" s="7" t="str">
        <f ca="1">VLOOKUP(PQ156,$R$325:$AK$409,8,FALSE)</f>
        <v>- -</v>
      </c>
      <c r="PX156" s="7"/>
      <c r="PY156">
        <v>154</v>
      </c>
      <c r="PZ156" s="7" t="s">
        <v>19</v>
      </c>
      <c r="QA156" t="str">
        <f t="shared" ca="1" si="674"/>
        <v/>
      </c>
      <c r="QB156" s="7" t="str">
        <f t="shared" ca="1" si="675"/>
        <v/>
      </c>
      <c r="QC156" s="7" t="str">
        <f t="shared" ca="1" si="676"/>
        <v/>
      </c>
      <c r="QD156" t="str">
        <f t="shared" ca="1" si="677"/>
        <v/>
      </c>
      <c r="QF156">
        <v>154</v>
      </c>
      <c r="QG156" s="7" t="s">
        <v>19</v>
      </c>
      <c r="QH156" s="7" t="str">
        <f t="shared" ca="1" si="678"/>
        <v/>
      </c>
      <c r="QI156" s="7" t="e">
        <f t="shared" ca="1" si="679"/>
        <v>#VALUE!</v>
      </c>
      <c r="QJ156" t="e">
        <f t="shared" ca="1" si="680"/>
        <v>#N/A</v>
      </c>
      <c r="QK156" s="7" t="e">
        <f t="shared" ca="1" si="681"/>
        <v>#N/A</v>
      </c>
      <c r="QM156">
        <v>154</v>
      </c>
      <c r="QN156" s="7" t="s">
        <v>19</v>
      </c>
      <c r="QO156" t="str">
        <f t="shared" ca="1" si="682"/>
        <v/>
      </c>
      <c r="QP156" s="7" t="str">
        <f t="shared" ca="1" si="683"/>
        <v/>
      </c>
      <c r="QQ156" t="str">
        <f t="shared" ca="1" si="684"/>
        <v/>
      </c>
    </row>
    <row r="157" spans="1:459" x14ac:dyDescent="0.25">
      <c r="A157" s="240" t="str">
        <f>IF('Character Sheet'!$B$4="Creature","N","Y")</f>
        <v>Y</v>
      </c>
      <c r="C157" s="75"/>
      <c r="D157" s="76"/>
      <c r="F157" s="75"/>
      <c r="G157" s="76"/>
      <c r="I157" s="75"/>
      <c r="J157" s="85"/>
      <c r="K157" s="85">
        <f t="shared" ca="1" si="648"/>
        <v>4</v>
      </c>
      <c r="L157" s="85">
        <f t="shared" ca="1" si="951"/>
        <v>0</v>
      </c>
      <c r="M157" s="70">
        <f t="shared" ca="1" si="643"/>
        <v>6</v>
      </c>
      <c r="O157" s="222">
        <f t="shared" ca="1" si="649"/>
        <v>157</v>
      </c>
      <c r="Q157" s="7" t="s">
        <v>1733</v>
      </c>
      <c r="R157" s="9" t="s">
        <v>1440</v>
      </c>
      <c r="S157" s="9" t="s">
        <v>1931</v>
      </c>
      <c r="T157" s="61" t="str">
        <f>SUBSTITUTE(IFERROR(IFERROR(VLOOKUP(R157,'[1]Skill Statistics'!$A$3:$C$513,2,FALSE),VLOOKUP(Q157,'[1]Skill Statistics'!$A$3:$C$513,2,FALSE)),T156),"R*","ReSt")</f>
        <v>Me/Re</v>
      </c>
      <c r="U157" s="61" t="str">
        <f>IFERROR(IFERROR(VLOOKUP(R157,'[1]Skill Statistics'!$A$3:$C$513,3,FALSE),VLOOKUP(Q157,'[1]Skill Statistics'!$A$3:$C$513,3,FALSE)),U156)</f>
        <v>In</v>
      </c>
      <c r="V157" s="61" t="str">
        <f>IF(ISNUMBER(SEARCH("Category",R157)),"- -",IFERROR(IFERROR(VLOOKUP(Q157,[1]Professions!$A$4:$AM$288,MATCH(Profession,[1]Professions!$A$1:$AM$1,0),FALSE),VLOOKUP(Q157,Calculations!$B$91:$I$95,8,FALSE)),"- -"))</f>
        <v>5 / 7</v>
      </c>
      <c r="W157" s="60">
        <f t="shared" si="650"/>
        <v>0</v>
      </c>
      <c r="X157" s="7">
        <f ca="1">IFERROR(VLOOKUP(R157,$BS$6:$NR$519,MATCH(ActualLevel,$BS$3:$NR$3,0),FALSE),"- -")</f>
        <v>0</v>
      </c>
      <c r="Y157" s="7">
        <f t="shared" ca="1" si="955"/>
        <v>0</v>
      </c>
      <c r="Z157" s="7">
        <f ca="1">IFERROR(VLOOKUP(Y157,Charts!$BQ$2:$BR$52,2,FALSE),"- -")</f>
        <v>-25</v>
      </c>
      <c r="AA157" s="7">
        <f t="shared" ca="1" si="686"/>
        <v>5</v>
      </c>
      <c r="AB157" s="7">
        <f t="shared" ca="1" si="952"/>
        <v>0</v>
      </c>
      <c r="AC157" s="7"/>
      <c r="AD157" s="7"/>
      <c r="AE157" s="7"/>
      <c r="AF157" s="7"/>
      <c r="AG157" s="7"/>
      <c r="AH157" s="43"/>
      <c r="AI157" s="7"/>
      <c r="AJ157" s="7"/>
      <c r="AK157" s="7">
        <f t="shared" ca="1" si="687"/>
        <v>-20</v>
      </c>
      <c r="AL157" s="7"/>
      <c r="AM157" s="69">
        <f>IFERROR(VLOOKUP(R157,'[1]Skill Statistics'!$A$3:$AN$513,MATCH(Profession,'[1]Skill Statistics'!$A$2:$AN$2,0),FALSE),0)</f>
        <v>0</v>
      </c>
      <c r="AN157" s="85">
        <f>IFERROR(VLOOKUP(Q157,'[1]Skill Statistics'!$A$3:$BK$513,MATCH(Archetype,'[1]Skill Statistics'!$A$2:$BK$2,0),FALSE),0)</f>
        <v>0</v>
      </c>
      <c r="AO157" s="85">
        <f>IFERROR(VLOOKUP(Q157,'[1]Skill Statistics'!$A$3:$BB$513,MATCH(Race,'[1]Skill Statistics'!$A$2:$BB$2,0),FALSE),0)</f>
        <v>0</v>
      </c>
      <c r="AP157" s="85">
        <f t="shared" ca="1" si="651"/>
        <v>0.5</v>
      </c>
      <c r="AQ157" s="70"/>
      <c r="AS157" s="69">
        <f>IFERROR(VLOOKUP(Q157,'[1]Professional Skills'!$A$4:$AM$288,MATCH(Profession,'[1]Professional Skills'!$A$3:$AM$3,0),FALSE),"- -")</f>
        <v>0</v>
      </c>
      <c r="AU157" s="7">
        <f t="shared" si="954"/>
        <v>0</v>
      </c>
      <c r="AV157" s="7">
        <f t="shared" ca="1" si="953"/>
        <v>0</v>
      </c>
      <c r="AW157" t="str">
        <f t="shared" si="690"/>
        <v/>
      </c>
      <c r="AX157" t="str">
        <f>IFERROR(_xlfn.RANK.EQ(AW157,$AW$5:$AW$568),"")</f>
        <v/>
      </c>
      <c r="AY157">
        <f t="shared" si="645"/>
        <v>0</v>
      </c>
      <c r="AZ157" s="70" t="str">
        <f t="shared" si="688"/>
        <v/>
      </c>
      <c r="BB157" s="69">
        <f>IFERROR(IF(Q157="Language",VLOOKUP(R157,[1]Cultures!$B$4:$N$218,MATCH(Culture,[1]Cultures!$B$3:$N$3,0),FALSE),VLOOKUP(Q157,[1]Cultures!$B$4:$O$212,MATCH(Culture,[1]Cultures!$B$3:$O$3,0),FALSE)),"- -")</f>
        <v>0</v>
      </c>
      <c r="BD157">
        <f t="shared" ca="1" si="950"/>
        <v>0</v>
      </c>
      <c r="BE157" t="str">
        <f t="shared" si="897"/>
        <v/>
      </c>
      <c r="BI157" s="7">
        <f t="shared" si="689"/>
        <v>0</v>
      </c>
      <c r="BK157" s="7"/>
      <c r="BL157" s="70">
        <f t="shared" si="646"/>
        <v>0</v>
      </c>
      <c r="BN157" s="69">
        <f>IFERROR(VLOOKUP(V157,Charts!$BT$2:$BV$14,3,FALSE),"- -")</f>
        <v>0.46153846153846156</v>
      </c>
      <c r="BO157" s="85">
        <f t="shared" ca="1" si="652"/>
        <v>1.793708901106029</v>
      </c>
      <c r="BP157" s="70">
        <f t="shared" ca="1" si="898"/>
        <v>157</v>
      </c>
      <c r="BR157" s="7">
        <v>152</v>
      </c>
      <c r="BS157" s="9" t="str">
        <f ca="1">VLOOKUP(BR157,$O$3:$R$568,4,FALSE)</f>
        <v>Begging</v>
      </c>
      <c r="BT157" s="7" t="str">
        <f ca="1">VLOOKUP(BS157,$R$3:$V$568,5,FALSE)</f>
        <v>2 / 3</v>
      </c>
      <c r="BU157" s="7">
        <f ca="1">VLOOKUP(BT157,Charts!$BT$2:$BV$14,3,FALSE)</f>
        <v>0.84615384615384615</v>
      </c>
      <c r="BV157" s="7" t="str">
        <f t="shared" ca="1" si="691"/>
        <v>2</v>
      </c>
      <c r="BW157" s="7" t="str">
        <f t="shared" ca="1" si="692"/>
        <v>3</v>
      </c>
      <c r="BY157" s="7">
        <f t="shared" ca="1" si="693"/>
        <v>0.45108520187353862</v>
      </c>
      <c r="BZ157" s="7">
        <f t="shared" ca="1" si="694"/>
        <v>0.39506864428030752</v>
      </c>
      <c r="CA157" s="7">
        <f t="shared" ca="1" si="695"/>
        <v>1</v>
      </c>
      <c r="CB157" s="7" t="str">
        <f t="shared" ca="1" si="696"/>
        <v>2</v>
      </c>
      <c r="CC157" s="7">
        <f ca="1">IFERROR(IF(CC156+CB157&gt;CD$4,CC156,CC156+CB157),"")</f>
        <v>38</v>
      </c>
      <c r="CD157" s="7">
        <f t="shared" ca="1" si="899"/>
        <v>0</v>
      </c>
      <c r="CE157" s="7">
        <f t="shared" ca="1" si="697"/>
        <v>0.8856830707311012</v>
      </c>
      <c r="CF157" s="7">
        <f t="shared" ca="1" si="698"/>
        <v>-3.9529224577255051E-2</v>
      </c>
      <c r="CG157" s="7">
        <f t="shared" ca="1" si="699"/>
        <v>0</v>
      </c>
      <c r="CH157" s="7">
        <f t="shared" ca="1" si="700"/>
        <v>0</v>
      </c>
      <c r="CI157" s="7">
        <f ca="1">IFERROR(IF(CI156+CH157&gt;CJ$4,CI156,CI156+CH157),"")</f>
        <v>60</v>
      </c>
      <c r="CJ157" s="7">
        <f t="shared" ca="1" si="900"/>
        <v>0</v>
      </c>
      <c r="CK157" s="7">
        <f t="shared" ca="1" si="701"/>
        <v>0.81867407210835386</v>
      </c>
      <c r="CL157" s="7">
        <f t="shared" ca="1" si="702"/>
        <v>2.7479774045492289E-2</v>
      </c>
      <c r="CM157" s="7">
        <f t="shared" ca="1" si="703"/>
        <v>1</v>
      </c>
      <c r="CN157" s="7" t="str">
        <f t="shared" ca="1" si="704"/>
        <v>2</v>
      </c>
      <c r="CO157" s="7">
        <f ca="1">IFERROR(IF(CO156+CN157&gt;CP$4,CO156,CO156+CN157),"")</f>
        <v>60</v>
      </c>
      <c r="CP157" s="7">
        <f t="shared" ca="1" si="901"/>
        <v>0</v>
      </c>
      <c r="CQ157" s="7">
        <f t="shared" ca="1" si="705"/>
        <v>0.34003220541188872</v>
      </c>
      <c r="CR157" s="7">
        <f t="shared" ca="1" si="706"/>
        <v>0.50612164074195742</v>
      </c>
      <c r="CS157" s="7">
        <f t="shared" ca="1" si="707"/>
        <v>1</v>
      </c>
      <c r="CT157" s="7" t="str">
        <f t="shared" ca="1" si="708"/>
        <v>2</v>
      </c>
      <c r="CU157" s="7">
        <f ca="1">IFERROR(IF(CU156+CT157&gt;CV$4,CU156,CU156+CT157),"")</f>
        <v>60</v>
      </c>
      <c r="CV157" s="7">
        <f t="shared" ca="1" si="902"/>
        <v>0</v>
      </c>
      <c r="CW157" s="7">
        <f t="shared" ca="1" si="709"/>
        <v>0.72167707589901997</v>
      </c>
      <c r="CX157" s="7">
        <f t="shared" ca="1" si="710"/>
        <v>0.12447677025482617</v>
      </c>
      <c r="CY157" s="7">
        <f t="shared" ca="1" si="711"/>
        <v>1</v>
      </c>
      <c r="CZ157" s="7" t="str">
        <f t="shared" ca="1" si="712"/>
        <v>2</v>
      </c>
      <c r="DA157" s="7">
        <f ca="1">IFERROR(IF(DA156+CZ157&gt;DB$4,DA156,DA156+CZ157),"")</f>
        <v>60</v>
      </c>
      <c r="DB157" s="7">
        <f t="shared" ca="1" si="903"/>
        <v>0</v>
      </c>
      <c r="DC157" s="7">
        <f t="shared" ca="1" si="713"/>
        <v>0.60191641677602714</v>
      </c>
      <c r="DD157" s="7">
        <f t="shared" ca="1" si="714"/>
        <v>0.244237429377819</v>
      </c>
      <c r="DE157" s="7">
        <f t="shared" ca="1" si="715"/>
        <v>1</v>
      </c>
      <c r="DF157" s="7" t="str">
        <f t="shared" ca="1" si="716"/>
        <v>2</v>
      </c>
      <c r="DG157" s="7">
        <f ca="1">IFERROR(IF(DG156+DF157&gt;DH$4,DG156,DG156+DF157),"")</f>
        <v>60</v>
      </c>
      <c r="DH157" s="7">
        <f t="shared" ca="1" si="904"/>
        <v>0</v>
      </c>
      <c r="DI157" s="7">
        <f t="shared" ca="1" si="717"/>
        <v>0.70025771680564197</v>
      </c>
      <c r="DJ157" s="7">
        <f t="shared" ca="1" si="718"/>
        <v>0.14589612934820417</v>
      </c>
      <c r="DK157" s="7">
        <f t="shared" ca="1" si="719"/>
        <v>1</v>
      </c>
      <c r="DL157" s="7" t="str">
        <f t="shared" ca="1" si="720"/>
        <v>2</v>
      </c>
      <c r="DM157" s="7">
        <f ca="1">IFERROR(IF(DM156+DL157&gt;DN$4,DM156,DM156+DL157),"")</f>
        <v>60</v>
      </c>
      <c r="DN157" s="7">
        <f t="shared" ca="1" si="905"/>
        <v>0</v>
      </c>
      <c r="DO157" s="7">
        <f t="shared" ca="1" si="721"/>
        <v>0.63873870777992325</v>
      </c>
      <c r="DP157" s="7">
        <f t="shared" ca="1" si="722"/>
        <v>0.20741513837392289</v>
      </c>
      <c r="DQ157" s="7">
        <f t="shared" ca="1" si="723"/>
        <v>1</v>
      </c>
      <c r="DR157" s="7" t="str">
        <f t="shared" ca="1" si="724"/>
        <v>2</v>
      </c>
      <c r="DS157" s="7">
        <f ca="1">IFERROR(IF(DS156+DR157&gt;DT$4,DS156,DS156+DR157),"")</f>
        <v>60</v>
      </c>
      <c r="DT157" s="7">
        <f t="shared" ca="1" si="906"/>
        <v>0</v>
      </c>
      <c r="DU157" s="7">
        <f t="shared" ca="1" si="725"/>
        <v>0.63087123649857535</v>
      </c>
      <c r="DV157" s="7">
        <f t="shared" ca="1" si="726"/>
        <v>0.2152826096552708</v>
      </c>
      <c r="DW157" s="7">
        <f t="shared" ca="1" si="727"/>
        <v>1</v>
      </c>
      <c r="DX157" s="7" t="str">
        <f t="shared" ca="1" si="728"/>
        <v>2</v>
      </c>
      <c r="DY157" s="7">
        <f ca="1">IFERROR(IF(DY156+DX157&gt;DZ$4,DY156,DY156+DX157),"")</f>
        <v>60</v>
      </c>
      <c r="DZ157" s="7">
        <f t="shared" ca="1" si="907"/>
        <v>0</v>
      </c>
      <c r="EA157" s="7">
        <f t="shared" ca="1" si="729"/>
        <v>6.7720802124068613E-2</v>
      </c>
      <c r="EB157" s="7">
        <f t="shared" ca="1" si="730"/>
        <v>0.77843304402977753</v>
      </c>
      <c r="EC157" s="7">
        <f t="shared" ca="1" si="731"/>
        <v>1</v>
      </c>
      <c r="ED157" s="7" t="str">
        <f t="shared" ca="1" si="732"/>
        <v>2</v>
      </c>
      <c r="EE157" s="7">
        <f ca="1">IFERROR(IF(EE156+ED157&gt;EF$4,EE156,EE156+ED157),"")</f>
        <v>60</v>
      </c>
      <c r="EF157" s="7">
        <f t="shared" ca="1" si="908"/>
        <v>0</v>
      </c>
      <c r="EG157" s="7">
        <f t="shared" ca="1" si="733"/>
        <v>0.6597675942794492</v>
      </c>
      <c r="EH157" s="7">
        <f t="shared" ca="1" si="734"/>
        <v>0.18638625187439695</v>
      </c>
      <c r="EI157" s="7">
        <f t="shared" ca="1" si="735"/>
        <v>1</v>
      </c>
      <c r="EJ157" s="7" t="str">
        <f t="shared" ca="1" si="736"/>
        <v>2</v>
      </c>
      <c r="EK157" s="7">
        <f ca="1">IFERROR(IF(EK156+EJ157&gt;EL$4,EK156,EK156+EJ157),"")</f>
        <v>60</v>
      </c>
      <c r="EL157" s="7">
        <f t="shared" ca="1" si="909"/>
        <v>0</v>
      </c>
      <c r="EM157" s="7">
        <f t="shared" ca="1" si="737"/>
        <v>0.60395810022448504</v>
      </c>
      <c r="EN157" s="7">
        <f t="shared" ca="1" si="738"/>
        <v>0.24219574592936111</v>
      </c>
      <c r="EO157" s="7">
        <f t="shared" ca="1" si="739"/>
        <v>1</v>
      </c>
      <c r="EP157" s="7" t="str">
        <f t="shared" ca="1" si="740"/>
        <v>2</v>
      </c>
      <c r="EQ157" s="7">
        <f ca="1">IFERROR(IF(EQ156+EP157&gt;ER$4,EQ156,EQ156+EP157),"")</f>
        <v>60</v>
      </c>
      <c r="ER157" s="7">
        <f t="shared" ca="1" si="910"/>
        <v>0</v>
      </c>
      <c r="ES157" s="7">
        <f t="shared" ca="1" si="741"/>
        <v>0.86440019624888331</v>
      </c>
      <c r="ET157" s="7">
        <f t="shared" ca="1" si="742"/>
        <v>-1.8246350095037167E-2</v>
      </c>
      <c r="EU157" s="7">
        <f t="shared" ca="1" si="743"/>
        <v>0</v>
      </c>
      <c r="EV157" s="7">
        <f t="shared" ca="1" si="744"/>
        <v>0</v>
      </c>
      <c r="EW157" s="7">
        <f ca="1">IFERROR(IF(EW156+EV157&gt;EX$4,EW156,EW156+EV157),"")</f>
        <v>60</v>
      </c>
      <c r="EX157" s="7">
        <f t="shared" ca="1" si="911"/>
        <v>0</v>
      </c>
      <c r="EY157" s="7">
        <f t="shared" ca="1" si="745"/>
        <v>0.26161594251946996</v>
      </c>
      <c r="EZ157" s="7">
        <f t="shared" ca="1" si="746"/>
        <v>0.58453790363437619</v>
      </c>
      <c r="FA157" s="7">
        <f t="shared" ca="1" si="747"/>
        <v>1</v>
      </c>
      <c r="FB157" s="7" t="str">
        <f t="shared" ca="1" si="748"/>
        <v>2</v>
      </c>
      <c r="FC157" s="7">
        <f ca="1">IFERROR(IF(FC156+FB157&gt;FD$4,FC156,FC156+FB157),"")</f>
        <v>60</v>
      </c>
      <c r="FD157" s="7">
        <f t="shared" ca="1" si="912"/>
        <v>0</v>
      </c>
      <c r="FE157" s="7">
        <f t="shared" ca="1" si="749"/>
        <v>0.91262824493739292</v>
      </c>
      <c r="FF157" s="7">
        <f t="shared" ca="1" si="750"/>
        <v>-6.6474398783546773E-2</v>
      </c>
      <c r="FG157" s="7">
        <f t="shared" ca="1" si="751"/>
        <v>0</v>
      </c>
      <c r="FH157" s="7">
        <f t="shared" ca="1" si="752"/>
        <v>0</v>
      </c>
      <c r="FI157" s="7">
        <f ca="1">IFERROR(IF(FI156+FH157&gt;FJ$4,FI156,FI156+FH157),"")</f>
        <v>60</v>
      </c>
      <c r="FJ157" s="7">
        <f t="shared" ca="1" si="913"/>
        <v>0</v>
      </c>
      <c r="FK157" s="7">
        <f t="shared" ca="1" si="753"/>
        <v>0.6939336787063608</v>
      </c>
      <c r="FL157" s="7">
        <f t="shared" ca="1" si="754"/>
        <v>0.15222016744748534</v>
      </c>
      <c r="FM157" s="7">
        <f t="shared" ca="1" si="755"/>
        <v>1</v>
      </c>
      <c r="FN157" s="7" t="str">
        <f t="shared" ca="1" si="756"/>
        <v>2</v>
      </c>
      <c r="FO157" s="7">
        <f ca="1">IFERROR(IF(FO156+FN157&gt;FP$4,FO156,FO156+FN157),"")</f>
        <v>60</v>
      </c>
      <c r="FP157" s="7">
        <f t="shared" ca="1" si="914"/>
        <v>0</v>
      </c>
      <c r="FQ157" s="7">
        <f t="shared" ca="1" si="757"/>
        <v>0.27086535804385359</v>
      </c>
      <c r="FR157" s="7">
        <f t="shared" ca="1" si="758"/>
        <v>0.57528848810999256</v>
      </c>
      <c r="FS157" s="7">
        <f t="shared" ca="1" si="759"/>
        <v>1</v>
      </c>
      <c r="FT157" s="7" t="str">
        <f t="shared" ca="1" si="760"/>
        <v>2</v>
      </c>
      <c r="FU157" s="7">
        <f ca="1">IFERROR(IF(FU156+FT157&gt;FV$4,FU156,FU156+FT157),"")</f>
        <v>60</v>
      </c>
      <c r="FV157" s="7">
        <f t="shared" ca="1" si="915"/>
        <v>0</v>
      </c>
      <c r="FW157" s="7">
        <f t="shared" ca="1" si="761"/>
        <v>0.87643206993286982</v>
      </c>
      <c r="FX157" s="7">
        <f t="shared" ca="1" si="762"/>
        <v>-3.0278223779023672E-2</v>
      </c>
      <c r="FY157" s="7">
        <f t="shared" ca="1" si="763"/>
        <v>0</v>
      </c>
      <c r="FZ157" s="7">
        <f t="shared" ca="1" si="764"/>
        <v>0</v>
      </c>
      <c r="GA157" s="7">
        <f ca="1">IFERROR(IF(GA156+FZ157&gt;GB$4,GA156,GA156+FZ157),"")</f>
        <v>60</v>
      </c>
      <c r="GB157" s="7">
        <f t="shared" ca="1" si="916"/>
        <v>0</v>
      </c>
      <c r="GC157" s="7">
        <f t="shared" ca="1" si="765"/>
        <v>0.64078205740180716</v>
      </c>
      <c r="GD157" s="7">
        <f t="shared" ca="1" si="766"/>
        <v>0.20537178875203899</v>
      </c>
      <c r="GE157" s="7">
        <f t="shared" ca="1" si="767"/>
        <v>1</v>
      </c>
      <c r="GF157" s="7" t="str">
        <f t="shared" ca="1" si="768"/>
        <v>2</v>
      </c>
      <c r="GG157" s="7">
        <f ca="1">IFERROR(IF(GG156+GF157&gt;GH$4,GG156,GG156+GF157),"")</f>
        <v>60</v>
      </c>
      <c r="GH157" s="7">
        <f t="shared" ca="1" si="917"/>
        <v>0</v>
      </c>
      <c r="GI157" s="7">
        <f t="shared" ca="1" si="769"/>
        <v>0.58667314321634978</v>
      </c>
      <c r="GJ157" s="7">
        <f t="shared" ca="1" si="770"/>
        <v>0.25948070293749637</v>
      </c>
      <c r="GK157" s="7">
        <f t="shared" ca="1" si="771"/>
        <v>1</v>
      </c>
      <c r="GL157" s="7" t="str">
        <f t="shared" ca="1" si="772"/>
        <v>2</v>
      </c>
      <c r="GM157" s="7">
        <f ca="1">IFERROR(IF(GM156+GL157&gt;GN$4,GM156,GM156+GL157),"")</f>
        <v>60</v>
      </c>
      <c r="GN157" s="7">
        <f t="shared" ca="1" si="918"/>
        <v>0</v>
      </c>
      <c r="GO157" s="7">
        <f t="shared" ca="1" si="773"/>
        <v>8.2025358713608609E-2</v>
      </c>
      <c r="GP157" s="7">
        <f t="shared" ca="1" si="774"/>
        <v>0.76412848744023754</v>
      </c>
      <c r="GQ157" s="7">
        <f t="shared" ca="1" si="775"/>
        <v>1</v>
      </c>
      <c r="GR157" s="7" t="str">
        <f t="shared" ca="1" si="776"/>
        <v>2</v>
      </c>
      <c r="GS157" s="7">
        <f ca="1">IFERROR(IF(GS156+GR157&gt;GT$4,GS156,GS156+GR157),"")</f>
        <v>60</v>
      </c>
      <c r="GT157" s="7">
        <f t="shared" ca="1" si="919"/>
        <v>0</v>
      </c>
      <c r="GU157" s="7">
        <f t="shared" ca="1" si="777"/>
        <v>3.3546635095984989E-2</v>
      </c>
      <c r="GV157" s="7">
        <f t="shared" ca="1" si="778"/>
        <v>0.81260721105786116</v>
      </c>
      <c r="GW157" s="7">
        <f t="shared" ca="1" si="779"/>
        <v>2</v>
      </c>
      <c r="GX157" s="7">
        <f t="shared" ca="1" si="780"/>
        <v>5</v>
      </c>
      <c r="GY157" s="7">
        <f ca="1">IFERROR(IF(GY156+GX157&gt;GZ$4,GY156,GY156+GX157),"")</f>
        <v>60</v>
      </c>
      <c r="GZ157" s="7">
        <f t="shared" ca="1" si="920"/>
        <v>0</v>
      </c>
      <c r="HA157" s="7">
        <f t="shared" ca="1" si="781"/>
        <v>0.70028711124836429</v>
      </c>
      <c r="HB157" s="7">
        <f t="shared" ca="1" si="782"/>
        <v>0.14586673490548185</v>
      </c>
      <c r="HC157" s="7">
        <f t="shared" ca="1" si="783"/>
        <v>1</v>
      </c>
      <c r="HD157" s="7" t="str">
        <f t="shared" ca="1" si="784"/>
        <v>2</v>
      </c>
      <c r="HE157" s="7">
        <f ca="1">IFERROR(IF(HE156+HD157&gt;HF$4,HE156,HE156+HD157),"")</f>
        <v>60</v>
      </c>
      <c r="HF157" s="7">
        <f t="shared" ca="1" si="921"/>
        <v>0</v>
      </c>
      <c r="HG157" s="7">
        <f t="shared" ca="1" si="785"/>
        <v>0.30332259157711083</v>
      </c>
      <c r="HH157" s="7">
        <f t="shared" ca="1" si="786"/>
        <v>0.54283125457673531</v>
      </c>
      <c r="HI157" s="7">
        <f t="shared" ca="1" si="787"/>
        <v>1</v>
      </c>
      <c r="HJ157" s="7" t="str">
        <f t="shared" ca="1" si="788"/>
        <v>2</v>
      </c>
      <c r="HK157" s="7">
        <f ca="1">IFERROR(IF(HK156+HJ157&gt;HL$4,HK156,HK156+HJ157),"")</f>
        <v>60</v>
      </c>
      <c r="HL157" s="7">
        <f t="shared" ca="1" si="922"/>
        <v>0</v>
      </c>
      <c r="HM157" s="7">
        <f t="shared" ca="1" si="789"/>
        <v>0.87228681101046568</v>
      </c>
      <c r="HN157" s="7">
        <f t="shared" ca="1" si="790"/>
        <v>-2.6132964856619534E-2</v>
      </c>
      <c r="HO157" s="7">
        <f t="shared" ca="1" si="791"/>
        <v>0</v>
      </c>
      <c r="HP157" s="7">
        <f t="shared" ca="1" si="792"/>
        <v>0</v>
      </c>
      <c r="HQ157" s="7">
        <f ca="1">IFERROR(IF(HQ156+HP157&gt;HR$4,HQ156,HQ156+HP157),"")</f>
        <v>60</v>
      </c>
      <c r="HR157" s="7">
        <f t="shared" ca="1" si="923"/>
        <v>0</v>
      </c>
      <c r="HS157" s="7">
        <f t="shared" ca="1" si="793"/>
        <v>0.39403149751729483</v>
      </c>
      <c r="HT157" s="7">
        <f t="shared" ca="1" si="794"/>
        <v>0.45212234863655132</v>
      </c>
      <c r="HU157" s="7">
        <f t="shared" ca="1" si="795"/>
        <v>1</v>
      </c>
      <c r="HV157" s="7" t="str">
        <f t="shared" ca="1" si="796"/>
        <v>2</v>
      </c>
      <c r="HW157" s="7">
        <f ca="1">IFERROR(IF(HW156+HV157&gt;HX$4,HW156,HW156+HV157),"")</f>
        <v>60</v>
      </c>
      <c r="HX157" s="7">
        <f t="shared" ca="1" si="924"/>
        <v>0</v>
      </c>
      <c r="HY157" s="7">
        <f t="shared" ca="1" si="797"/>
        <v>0.14312849781690073</v>
      </c>
      <c r="HZ157" s="7">
        <f t="shared" ca="1" si="798"/>
        <v>0.70302534833694541</v>
      </c>
      <c r="IA157" s="7">
        <f t="shared" ca="1" si="799"/>
        <v>1</v>
      </c>
      <c r="IB157" s="7" t="str">
        <f t="shared" ca="1" si="800"/>
        <v>2</v>
      </c>
      <c r="IC157" s="7">
        <f ca="1">IFERROR(IF(IC156+IB157&gt;ID$4,IC156,IC156+IB157),"")</f>
        <v>60</v>
      </c>
      <c r="ID157" s="7">
        <f t="shared" ca="1" si="925"/>
        <v>0</v>
      </c>
      <c r="IE157" s="7">
        <f t="shared" ca="1" si="801"/>
        <v>0.11715695277069205</v>
      </c>
      <c r="IF157" s="7">
        <f t="shared" ca="1" si="802"/>
        <v>0.7289968933831541</v>
      </c>
      <c r="IG157" s="7">
        <f t="shared" ca="1" si="803"/>
        <v>1</v>
      </c>
      <c r="IH157" s="7" t="str">
        <f t="shared" ca="1" si="804"/>
        <v>2</v>
      </c>
      <c r="II157" s="7">
        <f ca="1">IFERROR(IF(II156+IH157&gt;IJ$4,II156,II156+IH157),"")</f>
        <v>60</v>
      </c>
      <c r="IJ157" s="7">
        <f t="shared" ca="1" si="926"/>
        <v>0</v>
      </c>
      <c r="IK157" s="7">
        <f t="shared" ca="1" si="805"/>
        <v>0.33452007345564094</v>
      </c>
      <c r="IL157" s="7">
        <f t="shared" ca="1" si="806"/>
        <v>0.5116337726982052</v>
      </c>
      <c r="IM157" s="7">
        <f t="shared" ca="1" si="807"/>
        <v>1</v>
      </c>
      <c r="IN157" s="7" t="str">
        <f t="shared" ca="1" si="808"/>
        <v>2</v>
      </c>
      <c r="IO157" s="7">
        <f ca="1">IFERROR(IF(IO156+IN157&gt;IP$4,IO156,IO156+IN157),"")</f>
        <v>60</v>
      </c>
      <c r="IP157" s="7">
        <f t="shared" ca="1" si="927"/>
        <v>0</v>
      </c>
      <c r="IQ157" s="7">
        <f t="shared" ca="1" si="809"/>
        <v>0.77502701907829874</v>
      </c>
      <c r="IR157" s="7">
        <f t="shared" ca="1" si="810"/>
        <v>7.1126827075547405E-2</v>
      </c>
      <c r="IS157" s="7">
        <f t="shared" ca="1" si="811"/>
        <v>1</v>
      </c>
      <c r="IT157" s="7" t="str">
        <f t="shared" ca="1" si="812"/>
        <v>2</v>
      </c>
      <c r="IU157" s="7">
        <f ca="1">IFERROR(IF(IU156+IT157&gt;IV$4,IU156,IU156+IT157),"")</f>
        <v>60</v>
      </c>
      <c r="IV157" s="7">
        <f t="shared" ca="1" si="928"/>
        <v>0</v>
      </c>
      <c r="IW157" s="7">
        <f t="shared" ca="1" si="813"/>
        <v>0.30770932137612839</v>
      </c>
      <c r="IX157" s="7">
        <f t="shared" ca="1" si="814"/>
        <v>0.53844452477771776</v>
      </c>
      <c r="IY157" s="7">
        <f t="shared" ca="1" si="815"/>
        <v>1</v>
      </c>
      <c r="IZ157" s="7" t="str">
        <f t="shared" ca="1" si="816"/>
        <v>2</v>
      </c>
      <c r="JA157" s="7">
        <f ca="1">IFERROR(IF(JA156+IZ157&gt;JB$4,JA156,JA156+IZ157),"")</f>
        <v>60</v>
      </c>
      <c r="JB157" s="7">
        <f t="shared" ca="1" si="929"/>
        <v>0</v>
      </c>
      <c r="JC157" s="7">
        <f t="shared" ca="1" si="817"/>
        <v>1.344670487689037E-2</v>
      </c>
      <c r="JD157" s="7">
        <f t="shared" ca="1" si="818"/>
        <v>0.83270714127695578</v>
      </c>
      <c r="JE157" s="7">
        <f t="shared" ca="1" si="819"/>
        <v>2</v>
      </c>
      <c r="JF157" s="7">
        <f t="shared" ca="1" si="820"/>
        <v>5</v>
      </c>
      <c r="JG157" s="7">
        <f ca="1">IFERROR(IF(JG156+JF157&gt;JH$4,JG156,JG156+JF157),"")</f>
        <v>60</v>
      </c>
      <c r="JH157" s="7">
        <f t="shared" ca="1" si="930"/>
        <v>0</v>
      </c>
      <c r="JI157" s="7">
        <f t="shared" ca="1" si="821"/>
        <v>0.46521748513939665</v>
      </c>
      <c r="JJ157" s="7">
        <f t="shared" ca="1" si="822"/>
        <v>0.3809363610144495</v>
      </c>
      <c r="JK157" s="7">
        <f t="shared" ca="1" si="823"/>
        <v>1</v>
      </c>
      <c r="JL157" s="7" t="str">
        <f t="shared" ca="1" si="824"/>
        <v>2</v>
      </c>
      <c r="JM157" s="7">
        <f ca="1">IFERROR(IF(JM156+JL157&gt;JN$4,JM156,JM156+JL157),"")</f>
        <v>60</v>
      </c>
      <c r="JN157" s="7">
        <f t="shared" ca="1" si="931"/>
        <v>0</v>
      </c>
      <c r="JO157" s="7">
        <f t="shared" ca="1" si="825"/>
        <v>0.70560394352830602</v>
      </c>
      <c r="JP157" s="7">
        <f t="shared" ca="1" si="826"/>
        <v>0.14054990262554012</v>
      </c>
      <c r="JQ157" s="7">
        <f t="shared" ca="1" si="827"/>
        <v>1</v>
      </c>
      <c r="JR157" s="7" t="str">
        <f t="shared" ca="1" si="828"/>
        <v>2</v>
      </c>
      <c r="JS157" s="7">
        <f ca="1">IFERROR(IF(JS156+JR157&gt;JT$4,JS156,JS156+JR157),"")</f>
        <v>60</v>
      </c>
      <c r="JT157" s="7">
        <f t="shared" ca="1" si="932"/>
        <v>0</v>
      </c>
      <c r="JU157" s="7">
        <f t="shared" ca="1" si="829"/>
        <v>0.67146097042532904</v>
      </c>
      <c r="JV157" s="7">
        <f t="shared" ca="1" si="830"/>
        <v>0.17469287572851711</v>
      </c>
      <c r="JW157" s="7">
        <f t="shared" ca="1" si="831"/>
        <v>1</v>
      </c>
      <c r="JX157" s="7" t="str">
        <f t="shared" ca="1" si="832"/>
        <v>2</v>
      </c>
      <c r="JY157" s="7">
        <f ca="1">IFERROR(IF(JY156+JX157&gt;JZ$4,JY156,JY156+JX157),"")</f>
        <v>60</v>
      </c>
      <c r="JZ157" s="7">
        <f t="shared" ca="1" si="933"/>
        <v>0</v>
      </c>
      <c r="KA157" s="7">
        <f t="shared" ca="1" si="833"/>
        <v>0.63423770570655447</v>
      </c>
      <c r="KB157" s="7">
        <f t="shared" ca="1" si="834"/>
        <v>0.21191614044729168</v>
      </c>
      <c r="KC157" s="7">
        <f t="shared" ca="1" si="835"/>
        <v>1</v>
      </c>
      <c r="KD157" s="7" t="str">
        <f t="shared" ca="1" si="836"/>
        <v>2</v>
      </c>
      <c r="KE157" s="7">
        <f ca="1">IFERROR(IF(KE156+KD157&gt;KF$4,KE156,KE156+KD157),"")</f>
        <v>60</v>
      </c>
      <c r="KF157" s="7">
        <f t="shared" ca="1" si="934"/>
        <v>0</v>
      </c>
      <c r="KG157" s="7">
        <f t="shared" ca="1" si="837"/>
        <v>0.94370291549628094</v>
      </c>
      <c r="KH157" s="7">
        <f t="shared" ca="1" si="838"/>
        <v>-9.7549069342434791E-2</v>
      </c>
      <c r="KI157" s="7">
        <f t="shared" ca="1" si="839"/>
        <v>0</v>
      </c>
      <c r="KJ157" s="7">
        <f t="shared" ca="1" si="840"/>
        <v>0</v>
      </c>
      <c r="KK157" s="7">
        <f ca="1">IFERROR(IF(KK156+KJ157&gt;KL$4,KK156,KK156+KJ157),"")</f>
        <v>60</v>
      </c>
      <c r="KL157" s="7">
        <f t="shared" ca="1" si="935"/>
        <v>0</v>
      </c>
      <c r="KM157" s="7">
        <f t="shared" ca="1" si="841"/>
        <v>0.96978541275455787</v>
      </c>
      <c r="KN157" s="7">
        <f t="shared" ca="1" si="842"/>
        <v>-0.12363156660071173</v>
      </c>
      <c r="KO157" s="7">
        <f t="shared" ca="1" si="843"/>
        <v>0</v>
      </c>
      <c r="KP157" s="7">
        <f t="shared" ca="1" si="844"/>
        <v>0</v>
      </c>
      <c r="KQ157" s="7">
        <f ca="1">IFERROR(IF(KQ156+KP157&gt;KR$4,KQ156,KQ156+KP157),"")</f>
        <v>60</v>
      </c>
      <c r="KR157" s="7">
        <f t="shared" ca="1" si="936"/>
        <v>0</v>
      </c>
      <c r="KS157" s="7">
        <f t="shared" ca="1" si="845"/>
        <v>0.99770758108647351</v>
      </c>
      <c r="KT157" s="7">
        <f t="shared" ca="1" si="846"/>
        <v>-0.15155373493262736</v>
      </c>
      <c r="KU157" s="7">
        <f t="shared" ca="1" si="847"/>
        <v>0</v>
      </c>
      <c r="KV157" s="7">
        <f t="shared" ca="1" si="848"/>
        <v>0</v>
      </c>
      <c r="KW157" s="7">
        <f ca="1">IFERROR(IF(KW156+KV157&gt;KX$4,KW156,KW156+KV157),"")</f>
        <v>60</v>
      </c>
      <c r="KX157" s="7">
        <f t="shared" ca="1" si="937"/>
        <v>0</v>
      </c>
      <c r="KY157" s="7">
        <f t="shared" ca="1" si="849"/>
        <v>0.42999749146094113</v>
      </c>
      <c r="KZ157" s="7">
        <f t="shared" ca="1" si="850"/>
        <v>0.41615635469290502</v>
      </c>
      <c r="LA157" s="7">
        <f t="shared" ca="1" si="851"/>
        <v>1</v>
      </c>
      <c r="LB157" s="7" t="str">
        <f t="shared" ca="1" si="852"/>
        <v>2</v>
      </c>
      <c r="LC157" s="7">
        <f ca="1">IFERROR(IF(LC156+LB157&gt;LD$4,LC156,LC156+LB157),"")</f>
        <v>60</v>
      </c>
      <c r="LD157" s="7">
        <f t="shared" ca="1" si="938"/>
        <v>0</v>
      </c>
      <c r="LE157" s="7">
        <f t="shared" ca="1" si="853"/>
        <v>0.75798395295621779</v>
      </c>
      <c r="LF157" s="7">
        <f t="shared" ca="1" si="854"/>
        <v>8.8169893197628357E-2</v>
      </c>
      <c r="LG157" s="7">
        <f t="shared" ca="1" si="855"/>
        <v>1</v>
      </c>
      <c r="LH157" s="7" t="str">
        <f t="shared" ca="1" si="856"/>
        <v>2</v>
      </c>
      <c r="LI157" s="7">
        <f ca="1">IFERROR(IF(LI156+LH157&gt;LJ$4,LI156,LI156+LH157),"")</f>
        <v>60</v>
      </c>
      <c r="LJ157" s="7">
        <f t="shared" ca="1" si="939"/>
        <v>0</v>
      </c>
      <c r="LK157" s="7">
        <f t="shared" ca="1" si="857"/>
        <v>0.79443932573425158</v>
      </c>
      <c r="LL157" s="7">
        <f t="shared" ca="1" si="858"/>
        <v>5.1714520419594567E-2</v>
      </c>
      <c r="LM157" s="7">
        <f t="shared" ca="1" si="859"/>
        <v>1</v>
      </c>
      <c r="LN157" s="7" t="str">
        <f t="shared" ca="1" si="860"/>
        <v>2</v>
      </c>
      <c r="LO157" s="7">
        <f ca="1">IFERROR(IF(LO156+LN157&gt;LP$4,LO156,LO156+LN157),"")</f>
        <v>60</v>
      </c>
      <c r="LP157" s="7">
        <f t="shared" ca="1" si="940"/>
        <v>0</v>
      </c>
      <c r="LQ157" s="7">
        <f t="shared" ca="1" si="861"/>
        <v>0.40253628534750963</v>
      </c>
      <c r="LR157" s="7">
        <f t="shared" ca="1" si="862"/>
        <v>0.44361756080633652</v>
      </c>
      <c r="LS157" s="7">
        <f t="shared" ca="1" si="863"/>
        <v>1</v>
      </c>
      <c r="LT157" s="7" t="str">
        <f t="shared" ca="1" si="864"/>
        <v>2</v>
      </c>
      <c r="LU157" s="7">
        <f ca="1">IFERROR(IF(LU156+LT157&gt;LV$4,LU156,LU156+LT157),"")</f>
        <v>60</v>
      </c>
      <c r="LV157" s="7">
        <f t="shared" ca="1" si="941"/>
        <v>0</v>
      </c>
      <c r="LW157" s="7">
        <f t="shared" ca="1" si="865"/>
        <v>0.128909215202761</v>
      </c>
      <c r="LX157" s="7">
        <f t="shared" ca="1" si="866"/>
        <v>0.71724463095108515</v>
      </c>
      <c r="LY157" s="7">
        <f t="shared" ca="1" si="867"/>
        <v>1</v>
      </c>
      <c r="LZ157" s="7" t="str">
        <f t="shared" ca="1" si="868"/>
        <v>2</v>
      </c>
      <c r="MA157" s="7">
        <f ca="1">IFERROR(IF(MA156+LZ157&gt;MB$4,MA156,MA156+LZ157),"")</f>
        <v>60</v>
      </c>
      <c r="MB157" s="7">
        <f t="shared" ca="1" si="942"/>
        <v>0</v>
      </c>
      <c r="MC157" s="7">
        <f t="shared" ca="1" si="869"/>
        <v>0.68358063030859484</v>
      </c>
      <c r="MD157" s="7">
        <f t="shared" ca="1" si="870"/>
        <v>0.16257321584525131</v>
      </c>
      <c r="ME157" s="7">
        <f t="shared" ca="1" si="871"/>
        <v>1</v>
      </c>
      <c r="MF157" s="7" t="str">
        <f t="shared" ca="1" si="872"/>
        <v>2</v>
      </c>
      <c r="MG157" s="7">
        <f ca="1">IFERROR(IF(MG156+MF157&gt;MH$4,MG156,MG156+MF157),"")</f>
        <v>60</v>
      </c>
      <c r="MH157" s="7">
        <f t="shared" ca="1" si="943"/>
        <v>0</v>
      </c>
      <c r="MI157" s="7">
        <f t="shared" ca="1" si="873"/>
        <v>0.99396998655358959</v>
      </c>
      <c r="MJ157" s="7">
        <f t="shared" ca="1" si="874"/>
        <v>-0.14781614039974345</v>
      </c>
      <c r="MK157" s="7">
        <f t="shared" ca="1" si="875"/>
        <v>0</v>
      </c>
      <c r="ML157" s="7">
        <f t="shared" ca="1" si="876"/>
        <v>0</v>
      </c>
      <c r="MM157" s="7">
        <f ca="1">IFERROR(IF(MM156+ML157&gt;MN$4,MM156,MM156+ML157),"")</f>
        <v>60</v>
      </c>
      <c r="MN157" s="7">
        <f t="shared" ca="1" si="944"/>
        <v>0</v>
      </c>
      <c r="MO157" s="7">
        <f t="shared" ca="1" si="877"/>
        <v>7.5574883195788201E-2</v>
      </c>
      <c r="MP157" s="7">
        <f t="shared" ca="1" si="878"/>
        <v>0.77057896295805794</v>
      </c>
      <c r="MQ157" s="7">
        <f t="shared" ca="1" si="879"/>
        <v>1</v>
      </c>
      <c r="MR157" s="7" t="str">
        <f t="shared" ca="1" si="880"/>
        <v>2</v>
      </c>
      <c r="MS157" s="7">
        <f ca="1">IFERROR(IF(MS156+MR157&gt;MT$4,MS156,MS156+MR157),"")</f>
        <v>60</v>
      </c>
      <c r="MT157" s="7">
        <f t="shared" ca="1" si="945"/>
        <v>0</v>
      </c>
      <c r="MU157" s="7">
        <f t="shared" ca="1" si="881"/>
        <v>0.59318424937294467</v>
      </c>
      <c r="MV157" s="7">
        <f t="shared" ca="1" si="882"/>
        <v>0.25296959678090147</v>
      </c>
      <c r="MW157" s="7">
        <f t="shared" ca="1" si="883"/>
        <v>1</v>
      </c>
      <c r="MX157" s="7" t="str">
        <f t="shared" ca="1" si="884"/>
        <v>2</v>
      </c>
      <c r="MY157" s="7">
        <f ca="1">IFERROR(IF(MY156+MX157&gt;MZ$4,MY156,MY156+MX157),"")</f>
        <v>60</v>
      </c>
      <c r="MZ157" s="7">
        <f t="shared" ca="1" si="946"/>
        <v>0</v>
      </c>
      <c r="NA157" s="7">
        <f t="shared" ca="1" si="885"/>
        <v>0.21736595402390446</v>
      </c>
      <c r="NB157" s="7">
        <f t="shared" ca="1" si="886"/>
        <v>0.62878789212994168</v>
      </c>
      <c r="NC157" s="7">
        <f t="shared" ca="1" si="887"/>
        <v>1</v>
      </c>
      <c r="ND157" s="7" t="str">
        <f t="shared" ca="1" si="888"/>
        <v>2</v>
      </c>
      <c r="NE157" s="7">
        <f ca="1">IFERROR(IF(NE156+ND157&gt;NF$4,NE156,NE156+ND157),"")</f>
        <v>60</v>
      </c>
      <c r="NF157" s="7">
        <f t="shared" ca="1" si="947"/>
        <v>0</v>
      </c>
      <c r="NG157" s="7">
        <f t="shared" ca="1" si="889"/>
        <v>0.7321789692639602</v>
      </c>
      <c r="NH157" s="7">
        <f t="shared" ca="1" si="890"/>
        <v>0.11397487688988595</v>
      </c>
      <c r="NI157" s="7">
        <f t="shared" ca="1" si="891"/>
        <v>1</v>
      </c>
      <c r="NJ157" s="7" t="str">
        <f t="shared" ca="1" si="892"/>
        <v>2</v>
      </c>
      <c r="NK157" s="7">
        <f ca="1">IFERROR(IF(NK156+NJ157&gt;NL$4,NK156,NK156+NJ157),"")</f>
        <v>60</v>
      </c>
      <c r="NL157" s="7">
        <f t="shared" ca="1" si="948"/>
        <v>0</v>
      </c>
      <c r="NM157" s="7">
        <f t="shared" ca="1" si="893"/>
        <v>0.41211146440908342</v>
      </c>
      <c r="NN157" s="7">
        <f t="shared" ca="1" si="894"/>
        <v>0.43404238174476273</v>
      </c>
      <c r="NO157" s="7">
        <f t="shared" ca="1" si="895"/>
        <v>1</v>
      </c>
      <c r="NP157" s="7" t="str">
        <f t="shared" ca="1" si="896"/>
        <v>2</v>
      </c>
      <c r="NQ157" s="7">
        <f ca="1">IFERROR(IF(NQ156+NP157&gt;NR$4,NQ156,NQ156+NP157),"")</f>
        <v>60</v>
      </c>
      <c r="NR157" s="7">
        <f t="shared" ca="1" si="949"/>
        <v>0</v>
      </c>
      <c r="NT157">
        <v>155</v>
      </c>
      <c r="NU157" s="7" t="s">
        <v>19</v>
      </c>
      <c r="NV157" s="7" t="str">
        <f t="shared" ca="1" si="653"/>
        <v/>
      </c>
      <c r="NW157" s="7" t="str">
        <f t="shared" ca="1" si="647"/>
        <v/>
      </c>
      <c r="NX157" t="str">
        <f ca="1">IFERROR(VLOOKUP(NT157,$K$3:$AK$568,8,FALSE),"")</f>
        <v/>
      </c>
      <c r="NY157" t="str">
        <f ca="1">IFERROR(VLOOKUP(NT157,$K$3:$AK$568,9,FALSE),"")</f>
        <v/>
      </c>
      <c r="NZ157" s="7" t="str">
        <f ca="1">IFERROR(VLOOKUP(NT157,$K$3:$AK$568,27,FALSE),"")</f>
        <v/>
      </c>
      <c r="OB157">
        <v>155</v>
      </c>
      <c r="OC157" s="7" t="s">
        <v>19</v>
      </c>
      <c r="OD157" t="e">
        <f t="shared" ca="1" si="654"/>
        <v>#N/A</v>
      </c>
      <c r="OE157" s="7" t="str">
        <f t="shared" ca="1" si="655"/>
        <v/>
      </c>
      <c r="OF157" s="7" t="str">
        <f t="shared" ca="1" si="656"/>
        <v/>
      </c>
      <c r="OG157" t="str">
        <f t="shared" ca="1" si="657"/>
        <v/>
      </c>
      <c r="OI157">
        <v>155</v>
      </c>
      <c r="OJ157" s="7" t="s">
        <v>19</v>
      </c>
      <c r="OK157" s="7" t="str">
        <f t="shared" ca="1" si="658"/>
        <v/>
      </c>
      <c r="OL157" s="7" t="str">
        <f t="shared" ca="1" si="659"/>
        <v/>
      </c>
      <c r="OM157" t="str">
        <f ca="1">IFERROR(VLOOKUP(OI157,$L$3:$AK$568,7,FALSE),"")</f>
        <v/>
      </c>
      <c r="ON157" t="str">
        <f ca="1">IFERROR(VLOOKUP(OI157,$L$3:$AK$568,8,FALSE),"")</f>
        <v/>
      </c>
      <c r="OO157" s="7" t="str">
        <f ca="1">IFERROR(VLOOKUP(OI157,$L$3:$AK$568,26,FALSE),"")</f>
        <v/>
      </c>
      <c r="OQ157">
        <v>155</v>
      </c>
      <c r="OR157" s="7" t="s">
        <v>19</v>
      </c>
      <c r="OS157" t="e">
        <f t="shared" ca="1" si="660"/>
        <v>#N/A</v>
      </c>
      <c r="OT157" s="7" t="str">
        <f t="shared" ca="1" si="661"/>
        <v/>
      </c>
      <c r="OU157" s="7" t="str">
        <f t="shared" ca="1" si="662"/>
        <v/>
      </c>
      <c r="OV157" t="str">
        <f t="shared" ca="1" si="663"/>
        <v/>
      </c>
      <c r="OX157">
        <v>155</v>
      </c>
      <c r="OY157" s="7" t="s">
        <v>19</v>
      </c>
      <c r="OZ157" s="7" t="str">
        <f t="shared" ca="1" si="664"/>
        <v/>
      </c>
      <c r="PA157" s="7" t="str">
        <f t="shared" ca="1" si="665"/>
        <v/>
      </c>
      <c r="PB157" t="str">
        <f ca="1">IFERROR(VLOOKUP(OX157,$M$3:$AK$568,6,FALSE),"")</f>
        <v/>
      </c>
      <c r="PC157" t="str">
        <f ca="1">IFERROR(VLOOKUP(OX157,$M$3:$AK$568,7,FALSE),"")</f>
        <v/>
      </c>
      <c r="PD157" s="7" t="str">
        <f ca="1">IFERROR(VLOOKUP(OX157,$M$3:$AK$568,25,FALSE),"")</f>
        <v/>
      </c>
      <c r="PF157">
        <v>155</v>
      </c>
      <c r="PG157" s="7" t="s">
        <v>19</v>
      </c>
      <c r="PH157" t="e">
        <f t="shared" ca="1" si="666"/>
        <v>#N/A</v>
      </c>
      <c r="PI157" s="7" t="str">
        <f t="shared" ca="1" si="667"/>
        <v/>
      </c>
      <c r="PJ157" s="7" t="str">
        <f t="shared" ca="1" si="668"/>
        <v/>
      </c>
      <c r="PK157" t="str">
        <f t="shared" ca="1" si="669"/>
        <v/>
      </c>
      <c r="PM157">
        <v>155</v>
      </c>
      <c r="PN157" s="7" t="s">
        <v>19</v>
      </c>
      <c r="PO157" s="202" t="str">
        <f t="shared" ca="1" si="670"/>
        <v/>
      </c>
      <c r="PP157" s="7" t="str">
        <f t="shared" ca="1" si="671"/>
        <v/>
      </c>
      <c r="PQ157" t="str">
        <f ca="1">IFERROR(VLOOKUP(PM157,$G$325:$R$409,12,FALSE),"")</f>
        <v/>
      </c>
      <c r="PR157" t="e">
        <f ca="1">VLOOKUP(PM157,$G$324:$Q$409,11,FALSE)</f>
        <v>#N/A</v>
      </c>
      <c r="PS157" s="7" t="str">
        <f ca="1">VLOOKUP(PQ157,$R$325:$Y$409,8,FALSE)</f>
        <v>- -</v>
      </c>
      <c r="PT157" s="7">
        <f ca="1">ReSt</f>
        <v>-4</v>
      </c>
      <c r="PU157" s="7" t="e">
        <f t="shared" ca="1" si="672"/>
        <v>#N/A</v>
      </c>
      <c r="PV157" s="7" t="e">
        <f t="shared" ca="1" si="673"/>
        <v>#N/A</v>
      </c>
      <c r="PW157" s="7" t="str">
        <f ca="1">VLOOKUP(PQ157,$R$325:$AK$409,8,FALSE)</f>
        <v>- -</v>
      </c>
      <c r="PX157" s="7"/>
      <c r="PY157">
        <v>155</v>
      </c>
      <c r="PZ157" s="7" t="s">
        <v>19</v>
      </c>
      <c r="QA157" t="str">
        <f t="shared" ca="1" si="674"/>
        <v/>
      </c>
      <c r="QB157" s="7" t="str">
        <f t="shared" ca="1" si="675"/>
        <v/>
      </c>
      <c r="QC157" s="7" t="str">
        <f t="shared" ca="1" si="676"/>
        <v/>
      </c>
      <c r="QD157" t="str">
        <f t="shared" ca="1" si="677"/>
        <v/>
      </c>
      <c r="QF157">
        <v>155</v>
      </c>
      <c r="QG157" s="7" t="s">
        <v>19</v>
      </c>
      <c r="QH157" s="7" t="str">
        <f t="shared" ca="1" si="678"/>
        <v/>
      </c>
      <c r="QI157" s="7" t="e">
        <f t="shared" ca="1" si="679"/>
        <v>#VALUE!</v>
      </c>
      <c r="QJ157" t="e">
        <f t="shared" ca="1" si="680"/>
        <v>#N/A</v>
      </c>
      <c r="QK157" s="7" t="e">
        <f t="shared" ca="1" si="681"/>
        <v>#N/A</v>
      </c>
      <c r="QM157">
        <v>155</v>
      </c>
      <c r="QN157" s="7" t="s">
        <v>19</v>
      </c>
      <c r="QO157" t="str">
        <f t="shared" ca="1" si="682"/>
        <v/>
      </c>
      <c r="QP157" s="7" t="str">
        <f t="shared" ca="1" si="683"/>
        <v/>
      </c>
      <c r="QQ157" t="str">
        <f t="shared" ca="1" si="684"/>
        <v/>
      </c>
    </row>
    <row r="158" spans="1:459" x14ac:dyDescent="0.25">
      <c r="A158" s="240" t="str">
        <f>IF('Character Sheet'!$B$4="Creature","N","Y")</f>
        <v>Y</v>
      </c>
      <c r="C158" s="75"/>
      <c r="D158" s="76"/>
      <c r="F158" s="75"/>
      <c r="G158" s="76"/>
      <c r="I158" s="75"/>
      <c r="J158" s="85"/>
      <c r="K158" s="85">
        <f t="shared" ca="1" si="648"/>
        <v>4</v>
      </c>
      <c r="L158" s="85">
        <f t="shared" ca="1" si="951"/>
        <v>0</v>
      </c>
      <c r="M158" s="70">
        <f t="shared" ca="1" si="643"/>
        <v>6</v>
      </c>
      <c r="O158" s="222" t="str">
        <f t="shared" ca="1" si="649"/>
        <v>- -</v>
      </c>
      <c r="Q158" s="7" t="s">
        <v>1734</v>
      </c>
      <c r="R158" s="9" t="s">
        <v>1275</v>
      </c>
      <c r="S158" s="9"/>
      <c r="T158" s="61" t="str">
        <f>SUBSTITUTE(IFERROR(IFERROR(VLOOKUP(R158,'[1]Skill Statistics'!$A$3:$C$513,2,FALSE),VLOOKUP(Q158,'[1]Skill Statistics'!$A$3:$C$513,2,FALSE)),T157),"R*","ReSt")</f>
        <v>- -</v>
      </c>
      <c r="U158" s="61" t="str">
        <f>IFERROR(IFERROR(VLOOKUP(R158,'[1]Skill Statistics'!$A$3:$C$513,3,FALSE),VLOOKUP(Q158,'[1]Skill Statistics'!$A$3:$C$513,3,FALSE)),U157)</f>
        <v>- -</v>
      </c>
      <c r="V158" s="61" t="str">
        <f>IF(ISNUMBER(SEARCH("Category",R158)),"- -",IFERROR(IFERROR(VLOOKUP(Q158,[1]Professions!$A$4:$AM$288,MATCH(Profession,[1]Professions!$A$1:$AM$1,0),FALSE),VLOOKUP(Q158,Calculations!$B$91:$I$95,8,FALSE)),"- -"))</f>
        <v>- -</v>
      </c>
      <c r="W158" s="60" t="str">
        <f t="shared" si="650"/>
        <v>- -</v>
      </c>
      <c r="X158" s="7" t="str">
        <f ca="1">IFERROR(VLOOKUP(R158,$BS$6:$NR$519,MATCH(ActualLevel,$BS$3:$NR$3,0),FALSE),"- -")</f>
        <v>- -</v>
      </c>
      <c r="Y158" s="7" t="str">
        <f t="shared" si="955"/>
        <v>- -</v>
      </c>
      <c r="Z158" s="7" t="str">
        <f>IFERROR(VLOOKUP(Y158,Charts!$BQ$2:$BR$52,2,FALSE),"- -")</f>
        <v>- -</v>
      </c>
      <c r="AA158" s="7" t="str">
        <f t="shared" ca="1" si="686"/>
        <v>- -</v>
      </c>
      <c r="AB158" s="7" t="str">
        <f t="shared" si="952"/>
        <v>- -</v>
      </c>
      <c r="AC158" s="7"/>
      <c r="AD158" s="7"/>
      <c r="AE158" s="7"/>
      <c r="AF158" s="7"/>
      <c r="AG158" s="7"/>
      <c r="AH158" s="43"/>
      <c r="AI158" s="7"/>
      <c r="AJ158" s="7"/>
      <c r="AK158" s="7">
        <f t="shared" ca="1" si="687"/>
        <v>0</v>
      </c>
      <c r="AL158" s="7"/>
      <c r="AM158" s="69">
        <f>IFERROR(VLOOKUP(R158,'[1]Skill Statistics'!$A$3:$AN$513,MATCH(Profession,'[1]Skill Statistics'!$A$2:$AN$2,0),FALSE),0)</f>
        <v>0</v>
      </c>
      <c r="AN158" s="85">
        <f>IFERROR(VLOOKUP(Q158,'[1]Skill Statistics'!$A$3:$BK$513,MATCH(Archetype,'[1]Skill Statistics'!$A$2:$BK$2,0),FALSE),0)</f>
        <v>0</v>
      </c>
      <c r="AO158" s="85">
        <f>IFERROR(VLOOKUP(Q158,'[1]Skill Statistics'!$A$3:$BB$513,MATCH(Race,'[1]Skill Statistics'!$A$2:$BB$2,0),FALSE),0)</f>
        <v>0</v>
      </c>
      <c r="AP158" s="85">
        <f t="shared" ca="1" si="651"/>
        <v>0</v>
      </c>
      <c r="AQ158" s="70"/>
      <c r="AS158" s="69">
        <f>IFERROR(VLOOKUP(Q158,'[1]Professional Skills'!$A$4:$AM$288,MATCH(Profession,'[1]Professional Skills'!$A$3:$AM$3,0),FALSE),"- -")</f>
        <v>0</v>
      </c>
      <c r="AU158" s="7">
        <f t="shared" si="954"/>
        <v>0</v>
      </c>
      <c r="AV158" s="7">
        <f t="shared" ca="1" si="953"/>
        <v>0</v>
      </c>
      <c r="AW158" t="str">
        <f t="shared" si="690"/>
        <v/>
      </c>
      <c r="AX158" t="str">
        <f>IFERROR(_xlfn.RANK.EQ(AW158,$AW$5:$AW$568),"")</f>
        <v/>
      </c>
      <c r="AY158">
        <f t="shared" si="645"/>
        <v>0</v>
      </c>
      <c r="AZ158" s="70" t="str">
        <f t="shared" si="688"/>
        <v/>
      </c>
      <c r="BB158" s="69">
        <f>IFERROR(IF(Q158="Language",VLOOKUP(R158,[1]Cultures!$B$4:$N$218,MATCH(Culture,[1]Cultures!$B$3:$N$3,0),FALSE),VLOOKUP(Q158,[1]Cultures!$B$4:$O$212,MATCH(Culture,[1]Cultures!$B$3:$O$3,0),FALSE)),"- -")</f>
        <v>0</v>
      </c>
      <c r="BD158">
        <f t="shared" ca="1" si="950"/>
        <v>0</v>
      </c>
      <c r="BE158" t="str">
        <f t="shared" si="897"/>
        <v/>
      </c>
      <c r="BI158" s="7">
        <f t="shared" si="689"/>
        <v>0</v>
      </c>
      <c r="BK158" s="7"/>
      <c r="BL158" s="70" t="str">
        <f t="shared" si="646"/>
        <v>- -</v>
      </c>
      <c r="BN158" s="69" t="str">
        <f>IFERROR(VLOOKUP(V158,Charts!$BT$2:$BV$14,3,FALSE),"- -")</f>
        <v>- -</v>
      </c>
      <c r="BO158" s="85" t="str">
        <f t="shared" ca="1" si="652"/>
        <v>- -</v>
      </c>
      <c r="BP158" s="70" t="str">
        <f t="shared" ca="1" si="898"/>
        <v>- -</v>
      </c>
      <c r="BR158" s="7">
        <v>153</v>
      </c>
      <c r="BS158" s="9" t="str">
        <f ca="1">VLOOKUP(BR158,$O$3:$R$568,4,FALSE)</f>
        <v>Smell</v>
      </c>
      <c r="BT158" s="7" t="str">
        <f ca="1">VLOOKUP(BS158,$R$3:$V$568,5,FALSE)</f>
        <v>2 / 4</v>
      </c>
      <c r="BU158" s="7">
        <f ca="1">VLOOKUP(BT158,Charts!$BT$2:$BV$14,3,FALSE)</f>
        <v>0.76923076923076927</v>
      </c>
      <c r="BV158" s="7" t="str">
        <f t="shared" ca="1" si="691"/>
        <v>2</v>
      </c>
      <c r="BW158" s="7" t="str">
        <f t="shared" ca="1" si="692"/>
        <v>4</v>
      </c>
      <c r="BY158" s="7">
        <f t="shared" ca="1" si="693"/>
        <v>0.16197930469625443</v>
      </c>
      <c r="BZ158" s="7">
        <f t="shared" ca="1" si="694"/>
        <v>0.60725146453451484</v>
      </c>
      <c r="CA158" s="7">
        <f t="shared" ca="1" si="695"/>
        <v>1</v>
      </c>
      <c r="CB158" s="7" t="str">
        <f t="shared" ca="1" si="696"/>
        <v>2</v>
      </c>
      <c r="CC158" s="7">
        <f ca="1">IFERROR(IF(CC157+CB158&gt;CD$4,CC157,CC157+CB158),"")</f>
        <v>38</v>
      </c>
      <c r="CD158" s="7">
        <f t="shared" ca="1" si="899"/>
        <v>0</v>
      </c>
      <c r="CE158" s="7">
        <f t="shared" ca="1" si="697"/>
        <v>0.94140304531157926</v>
      </c>
      <c r="CF158" s="7">
        <f t="shared" ca="1" si="698"/>
        <v>-0.17217227608080998</v>
      </c>
      <c r="CG158" s="7">
        <f t="shared" ca="1" si="699"/>
        <v>0</v>
      </c>
      <c r="CH158" s="7">
        <f t="shared" ca="1" si="700"/>
        <v>0</v>
      </c>
      <c r="CI158" s="7">
        <f ca="1">IFERROR(IF(CI157+CH158&gt;CJ$4,CI157,CI157+CH158),"")</f>
        <v>60</v>
      </c>
      <c r="CJ158" s="7">
        <f t="shared" ca="1" si="900"/>
        <v>0</v>
      </c>
      <c r="CK158" s="7">
        <f t="shared" ca="1" si="701"/>
        <v>0.98040839300650851</v>
      </c>
      <c r="CL158" s="7">
        <f t="shared" ca="1" si="702"/>
        <v>-0.21117762377573923</v>
      </c>
      <c r="CM158" s="7">
        <f t="shared" ca="1" si="703"/>
        <v>0</v>
      </c>
      <c r="CN158" s="7">
        <f t="shared" ca="1" si="704"/>
        <v>0</v>
      </c>
      <c r="CO158" s="7">
        <f ca="1">IFERROR(IF(CO157+CN158&gt;CP$4,CO157,CO157+CN158),"")</f>
        <v>60</v>
      </c>
      <c r="CP158" s="7">
        <f t="shared" ca="1" si="901"/>
        <v>0</v>
      </c>
      <c r="CQ158" s="7">
        <f t="shared" ca="1" si="705"/>
        <v>0.8184884113596822</v>
      </c>
      <c r="CR158" s="7">
        <f t="shared" ca="1" si="706"/>
        <v>-4.9257642128912926E-2</v>
      </c>
      <c r="CS158" s="7">
        <f t="shared" ca="1" si="707"/>
        <v>0</v>
      </c>
      <c r="CT158" s="7">
        <f t="shared" ca="1" si="708"/>
        <v>0</v>
      </c>
      <c r="CU158" s="7">
        <f ca="1">IFERROR(IF(CU157+CT158&gt;CV$4,CU157,CU157+CT158),"")</f>
        <v>60</v>
      </c>
      <c r="CV158" s="7">
        <f t="shared" ca="1" si="902"/>
        <v>0</v>
      </c>
      <c r="CW158" s="7">
        <f t="shared" ca="1" si="709"/>
        <v>0.46620381791970711</v>
      </c>
      <c r="CX158" s="7">
        <f t="shared" ca="1" si="710"/>
        <v>0.30302695131106216</v>
      </c>
      <c r="CY158" s="7">
        <f t="shared" ca="1" si="711"/>
        <v>1</v>
      </c>
      <c r="CZ158" s="7" t="str">
        <f t="shared" ca="1" si="712"/>
        <v>2</v>
      </c>
      <c r="DA158" s="7">
        <f ca="1">IFERROR(IF(DA157+CZ158&gt;DB$4,DA157,DA157+CZ158),"")</f>
        <v>60</v>
      </c>
      <c r="DB158" s="7">
        <f t="shared" ca="1" si="903"/>
        <v>0</v>
      </c>
      <c r="DC158" s="7">
        <f t="shared" ca="1" si="713"/>
        <v>0.70686070618402985</v>
      </c>
      <c r="DD158" s="7">
        <f t="shared" ca="1" si="714"/>
        <v>6.2370063046739421E-2</v>
      </c>
      <c r="DE158" s="7">
        <f t="shared" ca="1" si="715"/>
        <v>1</v>
      </c>
      <c r="DF158" s="7" t="str">
        <f t="shared" ca="1" si="716"/>
        <v>2</v>
      </c>
      <c r="DG158" s="7">
        <f ca="1">IFERROR(IF(DG157+DF158&gt;DH$4,DG157,DG157+DF158),"")</f>
        <v>60</v>
      </c>
      <c r="DH158" s="7">
        <f t="shared" ca="1" si="904"/>
        <v>0</v>
      </c>
      <c r="DI158" s="7">
        <f t="shared" ca="1" si="717"/>
        <v>0.55357199078457586</v>
      </c>
      <c r="DJ158" s="7">
        <f t="shared" ca="1" si="718"/>
        <v>0.21565877844619341</v>
      </c>
      <c r="DK158" s="7">
        <f t="shared" ca="1" si="719"/>
        <v>1</v>
      </c>
      <c r="DL158" s="7" t="str">
        <f t="shared" ca="1" si="720"/>
        <v>2</v>
      </c>
      <c r="DM158" s="7">
        <f ca="1">IFERROR(IF(DM157+DL158&gt;DN$4,DM157,DM157+DL158),"")</f>
        <v>60</v>
      </c>
      <c r="DN158" s="7">
        <f t="shared" ca="1" si="905"/>
        <v>0</v>
      </c>
      <c r="DO158" s="7">
        <f t="shared" ca="1" si="721"/>
        <v>0.50616318855026554</v>
      </c>
      <c r="DP158" s="7">
        <f t="shared" ca="1" si="722"/>
        <v>0.26306758068050373</v>
      </c>
      <c r="DQ158" s="7">
        <f t="shared" ca="1" si="723"/>
        <v>1</v>
      </c>
      <c r="DR158" s="7" t="str">
        <f t="shared" ca="1" si="724"/>
        <v>2</v>
      </c>
      <c r="DS158" s="7">
        <f ca="1">IFERROR(IF(DS157+DR158&gt;DT$4,DS157,DS157+DR158),"")</f>
        <v>60</v>
      </c>
      <c r="DT158" s="7">
        <f t="shared" ca="1" si="906"/>
        <v>0</v>
      </c>
      <c r="DU158" s="7">
        <f t="shared" ca="1" si="725"/>
        <v>0.70112407290024814</v>
      </c>
      <c r="DV158" s="7">
        <f t="shared" ca="1" si="726"/>
        <v>6.8106696330521133E-2</v>
      </c>
      <c r="DW158" s="7">
        <f t="shared" ca="1" si="727"/>
        <v>1</v>
      </c>
      <c r="DX158" s="7" t="str">
        <f t="shared" ca="1" si="728"/>
        <v>2</v>
      </c>
      <c r="DY158" s="7">
        <f ca="1">IFERROR(IF(DY157+DX158&gt;DZ$4,DY157,DY157+DX158),"")</f>
        <v>60</v>
      </c>
      <c r="DZ158" s="7">
        <f t="shared" ca="1" si="907"/>
        <v>0</v>
      </c>
      <c r="EA158" s="7">
        <f t="shared" ca="1" si="729"/>
        <v>0.20470606741036246</v>
      </c>
      <c r="EB158" s="7">
        <f t="shared" ca="1" si="730"/>
        <v>0.56452470182040682</v>
      </c>
      <c r="EC158" s="7">
        <f t="shared" ca="1" si="731"/>
        <v>1</v>
      </c>
      <c r="ED158" s="7" t="str">
        <f t="shared" ca="1" si="732"/>
        <v>2</v>
      </c>
      <c r="EE158" s="7">
        <f ca="1">IFERROR(IF(EE157+ED158&gt;EF$4,EE157,EE157+ED158),"")</f>
        <v>60</v>
      </c>
      <c r="EF158" s="7">
        <f t="shared" ca="1" si="908"/>
        <v>0</v>
      </c>
      <c r="EG158" s="7">
        <f t="shared" ca="1" si="733"/>
        <v>0.10565886108205813</v>
      </c>
      <c r="EH158" s="7">
        <f t="shared" ca="1" si="734"/>
        <v>0.66357190814871114</v>
      </c>
      <c r="EI158" s="7">
        <f t="shared" ca="1" si="735"/>
        <v>1</v>
      </c>
      <c r="EJ158" s="7" t="str">
        <f t="shared" ca="1" si="736"/>
        <v>2</v>
      </c>
      <c r="EK158" s="7">
        <f ca="1">IFERROR(IF(EK157+EJ158&gt;EL$4,EK157,EK157+EJ158),"")</f>
        <v>60</v>
      </c>
      <c r="EL158" s="7">
        <f t="shared" ca="1" si="909"/>
        <v>0</v>
      </c>
      <c r="EM158" s="7">
        <f t="shared" ca="1" si="737"/>
        <v>0.47700458327796036</v>
      </c>
      <c r="EN158" s="7">
        <f t="shared" ca="1" si="738"/>
        <v>0.29222618595280891</v>
      </c>
      <c r="EO158" s="7">
        <f t="shared" ca="1" si="739"/>
        <v>1</v>
      </c>
      <c r="EP158" s="7" t="str">
        <f t="shared" ca="1" si="740"/>
        <v>2</v>
      </c>
      <c r="EQ158" s="7">
        <f ca="1">IFERROR(IF(EQ157+EP158&gt;ER$4,EQ157,EQ157+EP158),"")</f>
        <v>60</v>
      </c>
      <c r="ER158" s="7">
        <f t="shared" ca="1" si="910"/>
        <v>0</v>
      </c>
      <c r="ES158" s="7">
        <f t="shared" ca="1" si="741"/>
        <v>8.3314326766335656E-2</v>
      </c>
      <c r="ET158" s="7">
        <f t="shared" ca="1" si="742"/>
        <v>0.68591644246443362</v>
      </c>
      <c r="EU158" s="7">
        <f t="shared" ca="1" si="743"/>
        <v>1</v>
      </c>
      <c r="EV158" s="7" t="str">
        <f t="shared" ca="1" si="744"/>
        <v>2</v>
      </c>
      <c r="EW158" s="7">
        <f ca="1">IFERROR(IF(EW157+EV158&gt;EX$4,EW157,EW157+EV158),"")</f>
        <v>60</v>
      </c>
      <c r="EX158" s="7">
        <f t="shared" ca="1" si="911"/>
        <v>0</v>
      </c>
      <c r="EY158" s="7">
        <f t="shared" ca="1" si="745"/>
        <v>0.29872737486647649</v>
      </c>
      <c r="EZ158" s="7">
        <f t="shared" ca="1" si="746"/>
        <v>0.47050339436429278</v>
      </c>
      <c r="FA158" s="7">
        <f t="shared" ca="1" si="747"/>
        <v>1</v>
      </c>
      <c r="FB158" s="7" t="str">
        <f t="shared" ca="1" si="748"/>
        <v>2</v>
      </c>
      <c r="FC158" s="7">
        <f ca="1">IFERROR(IF(FC157+FB158&gt;FD$4,FC157,FC157+FB158),"")</f>
        <v>60</v>
      </c>
      <c r="FD158" s="7">
        <f t="shared" ca="1" si="912"/>
        <v>0</v>
      </c>
      <c r="FE158" s="7">
        <f t="shared" ca="1" si="749"/>
        <v>0.66803373553094458</v>
      </c>
      <c r="FF158" s="7">
        <f t="shared" ca="1" si="750"/>
        <v>0.10119703369982469</v>
      </c>
      <c r="FG158" s="7">
        <f t="shared" ca="1" si="751"/>
        <v>1</v>
      </c>
      <c r="FH158" s="7" t="str">
        <f t="shared" ca="1" si="752"/>
        <v>2</v>
      </c>
      <c r="FI158" s="7">
        <f ca="1">IFERROR(IF(FI157+FH158&gt;FJ$4,FI157,FI157+FH158),"")</f>
        <v>60</v>
      </c>
      <c r="FJ158" s="7">
        <f t="shared" ca="1" si="913"/>
        <v>0</v>
      </c>
      <c r="FK158" s="7">
        <f t="shared" ca="1" si="753"/>
        <v>0.93034082958836306</v>
      </c>
      <c r="FL158" s="7">
        <f t="shared" ca="1" si="754"/>
        <v>-0.16111006035759379</v>
      </c>
      <c r="FM158" s="7">
        <f t="shared" ca="1" si="755"/>
        <v>0</v>
      </c>
      <c r="FN158" s="7">
        <f t="shared" ca="1" si="756"/>
        <v>0</v>
      </c>
      <c r="FO158" s="7">
        <f ca="1">IFERROR(IF(FO157+FN158&gt;FP$4,FO157,FO157+FN158),"")</f>
        <v>60</v>
      </c>
      <c r="FP158" s="7">
        <f t="shared" ca="1" si="914"/>
        <v>0</v>
      </c>
      <c r="FQ158" s="7">
        <f t="shared" ca="1" si="757"/>
        <v>0.22348193518998638</v>
      </c>
      <c r="FR158" s="7">
        <f t="shared" ca="1" si="758"/>
        <v>0.54574883404078289</v>
      </c>
      <c r="FS158" s="7">
        <f t="shared" ca="1" si="759"/>
        <v>1</v>
      </c>
      <c r="FT158" s="7" t="str">
        <f t="shared" ca="1" si="760"/>
        <v>2</v>
      </c>
      <c r="FU158" s="7">
        <f ca="1">IFERROR(IF(FU157+FT158&gt;FV$4,FU157,FU157+FT158),"")</f>
        <v>60</v>
      </c>
      <c r="FV158" s="7">
        <f t="shared" ca="1" si="915"/>
        <v>0</v>
      </c>
      <c r="FW158" s="7">
        <f t="shared" ca="1" si="761"/>
        <v>0.1874451025624202</v>
      </c>
      <c r="FX158" s="7">
        <f t="shared" ca="1" si="762"/>
        <v>0.58178566666834908</v>
      </c>
      <c r="FY158" s="7">
        <f t="shared" ca="1" si="763"/>
        <v>1</v>
      </c>
      <c r="FZ158" s="7" t="str">
        <f t="shared" ca="1" si="764"/>
        <v>2</v>
      </c>
      <c r="GA158" s="7">
        <f ca="1">IFERROR(IF(GA157+FZ158&gt;GB$4,GA157,GA157+FZ158),"")</f>
        <v>60</v>
      </c>
      <c r="GB158" s="7">
        <f t="shared" ca="1" si="916"/>
        <v>0</v>
      </c>
      <c r="GC158" s="7">
        <f t="shared" ca="1" si="765"/>
        <v>0.39571963561792767</v>
      </c>
      <c r="GD158" s="7">
        <f t="shared" ca="1" si="766"/>
        <v>0.37351113361284161</v>
      </c>
      <c r="GE158" s="7">
        <f t="shared" ca="1" si="767"/>
        <v>1</v>
      </c>
      <c r="GF158" s="7" t="str">
        <f t="shared" ca="1" si="768"/>
        <v>2</v>
      </c>
      <c r="GG158" s="7">
        <f ca="1">IFERROR(IF(GG157+GF158&gt;GH$4,GG157,GG157+GF158),"")</f>
        <v>60</v>
      </c>
      <c r="GH158" s="7">
        <f t="shared" ca="1" si="917"/>
        <v>0</v>
      </c>
      <c r="GI158" s="7">
        <f t="shared" ca="1" si="769"/>
        <v>0.94066888976740515</v>
      </c>
      <c r="GJ158" s="7">
        <f t="shared" ca="1" si="770"/>
        <v>-0.17143812053663587</v>
      </c>
      <c r="GK158" s="7">
        <f t="shared" ca="1" si="771"/>
        <v>0</v>
      </c>
      <c r="GL158" s="7">
        <f t="shared" ca="1" si="772"/>
        <v>0</v>
      </c>
      <c r="GM158" s="7">
        <f ca="1">IFERROR(IF(GM157+GL158&gt;GN$4,GM157,GM157+GL158),"")</f>
        <v>60</v>
      </c>
      <c r="GN158" s="7">
        <f t="shared" ca="1" si="918"/>
        <v>0</v>
      </c>
      <c r="GO158" s="7">
        <f t="shared" ca="1" si="773"/>
        <v>0.17201419189879863</v>
      </c>
      <c r="GP158" s="7">
        <f t="shared" ca="1" si="774"/>
        <v>0.59721657733197064</v>
      </c>
      <c r="GQ158" s="7">
        <f t="shared" ca="1" si="775"/>
        <v>1</v>
      </c>
      <c r="GR158" s="7" t="str">
        <f t="shared" ca="1" si="776"/>
        <v>2</v>
      </c>
      <c r="GS158" s="7">
        <f ca="1">IFERROR(IF(GS157+GR158&gt;GT$4,GS157,GS157+GR158),"")</f>
        <v>60</v>
      </c>
      <c r="GT158" s="7">
        <f t="shared" ca="1" si="919"/>
        <v>0</v>
      </c>
      <c r="GU158" s="7">
        <f t="shared" ca="1" si="777"/>
        <v>0.31158561030238019</v>
      </c>
      <c r="GV158" s="7">
        <f t="shared" ca="1" si="778"/>
        <v>0.45764515892838908</v>
      </c>
      <c r="GW158" s="7">
        <f t="shared" ca="1" si="779"/>
        <v>1</v>
      </c>
      <c r="GX158" s="7" t="str">
        <f t="shared" ca="1" si="780"/>
        <v>2</v>
      </c>
      <c r="GY158" s="7">
        <f ca="1">IFERROR(IF(GY157+GX158&gt;GZ$4,GY157,GY157+GX158),"")</f>
        <v>60</v>
      </c>
      <c r="GZ158" s="7">
        <f t="shared" ca="1" si="920"/>
        <v>0</v>
      </c>
      <c r="HA158" s="7">
        <f t="shared" ca="1" si="781"/>
        <v>0.8718314145650522</v>
      </c>
      <c r="HB158" s="7">
        <f t="shared" ca="1" si="782"/>
        <v>-0.10260064533428292</v>
      </c>
      <c r="HC158" s="7">
        <f t="shared" ca="1" si="783"/>
        <v>0</v>
      </c>
      <c r="HD158" s="7">
        <f t="shared" ca="1" si="784"/>
        <v>0</v>
      </c>
      <c r="HE158" s="7">
        <f ca="1">IFERROR(IF(HE157+HD158&gt;HF$4,HE157,HE157+HD158),"")</f>
        <v>60</v>
      </c>
      <c r="HF158" s="7">
        <f t="shared" ca="1" si="921"/>
        <v>0</v>
      </c>
      <c r="HG158" s="7">
        <f t="shared" ca="1" si="785"/>
        <v>0.38091547450580621</v>
      </c>
      <c r="HH158" s="7">
        <f t="shared" ca="1" si="786"/>
        <v>0.38831529472496307</v>
      </c>
      <c r="HI158" s="7">
        <f t="shared" ca="1" si="787"/>
        <v>1</v>
      </c>
      <c r="HJ158" s="7" t="str">
        <f t="shared" ca="1" si="788"/>
        <v>2</v>
      </c>
      <c r="HK158" s="7">
        <f ca="1">IFERROR(IF(HK157+HJ158&gt;HL$4,HK157,HK157+HJ158),"")</f>
        <v>60</v>
      </c>
      <c r="HL158" s="7">
        <f t="shared" ca="1" si="922"/>
        <v>0</v>
      </c>
      <c r="HM158" s="7">
        <f t="shared" ca="1" si="789"/>
        <v>8.6868527696038811E-2</v>
      </c>
      <c r="HN158" s="7">
        <f t="shared" ca="1" si="790"/>
        <v>0.68236224153473046</v>
      </c>
      <c r="HO158" s="7">
        <f t="shared" ca="1" si="791"/>
        <v>1</v>
      </c>
      <c r="HP158" s="7" t="str">
        <f t="shared" ca="1" si="792"/>
        <v>2</v>
      </c>
      <c r="HQ158" s="7">
        <f ca="1">IFERROR(IF(HQ157+HP158&gt;HR$4,HQ157,HQ157+HP158),"")</f>
        <v>60</v>
      </c>
      <c r="HR158" s="7">
        <f t="shared" ca="1" si="923"/>
        <v>0</v>
      </c>
      <c r="HS158" s="7">
        <f t="shared" ca="1" si="793"/>
        <v>6.9112855828707076E-2</v>
      </c>
      <c r="HT158" s="7">
        <f t="shared" ca="1" si="794"/>
        <v>0.7001179134020622</v>
      </c>
      <c r="HU158" s="7">
        <f t="shared" ca="1" si="795"/>
        <v>1</v>
      </c>
      <c r="HV158" s="7" t="str">
        <f t="shared" ca="1" si="796"/>
        <v>2</v>
      </c>
      <c r="HW158" s="7">
        <f ca="1">IFERROR(IF(HW157+HV158&gt;HX$4,HW157,HW157+HV158),"")</f>
        <v>60</v>
      </c>
      <c r="HX158" s="7">
        <f t="shared" ca="1" si="924"/>
        <v>0</v>
      </c>
      <c r="HY158" s="7">
        <f t="shared" ca="1" si="797"/>
        <v>0.12690788189323643</v>
      </c>
      <c r="HZ158" s="7">
        <f t="shared" ca="1" si="798"/>
        <v>0.64232288733753284</v>
      </c>
      <c r="IA158" s="7">
        <f t="shared" ca="1" si="799"/>
        <v>1</v>
      </c>
      <c r="IB158" s="7" t="str">
        <f t="shared" ca="1" si="800"/>
        <v>2</v>
      </c>
      <c r="IC158" s="7">
        <f ca="1">IFERROR(IF(IC157+IB158&gt;ID$4,IC157,IC157+IB158),"")</f>
        <v>60</v>
      </c>
      <c r="ID158" s="7">
        <f t="shared" ca="1" si="925"/>
        <v>0</v>
      </c>
      <c r="IE158" s="7">
        <f t="shared" ca="1" si="801"/>
        <v>0.76986325485407814</v>
      </c>
      <c r="IF158" s="7">
        <f t="shared" ca="1" si="802"/>
        <v>-6.3248562330886493E-4</v>
      </c>
      <c r="IG158" s="7">
        <f t="shared" ca="1" si="803"/>
        <v>0</v>
      </c>
      <c r="IH158" s="7">
        <f t="shared" ca="1" si="804"/>
        <v>0</v>
      </c>
      <c r="II158" s="7">
        <f ca="1">IFERROR(IF(II157+IH158&gt;IJ$4,II157,II157+IH158),"")</f>
        <v>60</v>
      </c>
      <c r="IJ158" s="7">
        <f t="shared" ca="1" si="926"/>
        <v>0</v>
      </c>
      <c r="IK158" s="7">
        <f t="shared" ca="1" si="805"/>
        <v>8.1650978194104051E-2</v>
      </c>
      <c r="IL158" s="7">
        <f t="shared" ca="1" si="806"/>
        <v>0.68757979103666522</v>
      </c>
      <c r="IM158" s="7">
        <f t="shared" ca="1" si="807"/>
        <v>1</v>
      </c>
      <c r="IN158" s="7" t="str">
        <f t="shared" ca="1" si="808"/>
        <v>2</v>
      </c>
      <c r="IO158" s="7">
        <f ca="1">IFERROR(IF(IO157+IN158&gt;IP$4,IO157,IO157+IN158),"")</f>
        <v>60</v>
      </c>
      <c r="IP158" s="7">
        <f t="shared" ca="1" si="927"/>
        <v>0</v>
      </c>
      <c r="IQ158" s="7">
        <f t="shared" ca="1" si="809"/>
        <v>9.4311482668031799E-2</v>
      </c>
      <c r="IR158" s="7">
        <f t="shared" ca="1" si="810"/>
        <v>0.67491928656273747</v>
      </c>
      <c r="IS158" s="7">
        <f t="shared" ca="1" si="811"/>
        <v>1</v>
      </c>
      <c r="IT158" s="7" t="str">
        <f t="shared" ca="1" si="812"/>
        <v>2</v>
      </c>
      <c r="IU158" s="7">
        <f ca="1">IFERROR(IF(IU157+IT158&gt;IV$4,IU157,IU157+IT158),"")</f>
        <v>60</v>
      </c>
      <c r="IV158" s="7">
        <f t="shared" ca="1" si="928"/>
        <v>0</v>
      </c>
      <c r="IW158" s="7">
        <f t="shared" ca="1" si="813"/>
        <v>0.58064115534326932</v>
      </c>
      <c r="IX158" s="7">
        <f t="shared" ca="1" si="814"/>
        <v>0.18858961388749995</v>
      </c>
      <c r="IY158" s="7">
        <f t="shared" ca="1" si="815"/>
        <v>1</v>
      </c>
      <c r="IZ158" s="7" t="str">
        <f t="shared" ca="1" si="816"/>
        <v>2</v>
      </c>
      <c r="JA158" s="7">
        <f ca="1">IFERROR(IF(JA157+IZ158&gt;JB$4,JA157,JA157+IZ158),"")</f>
        <v>60</v>
      </c>
      <c r="JB158" s="7">
        <f t="shared" ca="1" si="929"/>
        <v>0</v>
      </c>
      <c r="JC158" s="7">
        <f t="shared" ca="1" si="817"/>
        <v>0.91519557979920418</v>
      </c>
      <c r="JD158" s="7">
        <f t="shared" ca="1" si="818"/>
        <v>-0.14596481056843491</v>
      </c>
      <c r="JE158" s="7">
        <f t="shared" ca="1" si="819"/>
        <v>0</v>
      </c>
      <c r="JF158" s="7">
        <f t="shared" ca="1" si="820"/>
        <v>0</v>
      </c>
      <c r="JG158" s="7">
        <f ca="1">IFERROR(IF(JG157+JF158&gt;JH$4,JG157,JG157+JF158),"")</f>
        <v>60</v>
      </c>
      <c r="JH158" s="7">
        <f t="shared" ca="1" si="930"/>
        <v>0</v>
      </c>
      <c r="JI158" s="7">
        <f t="shared" ca="1" si="821"/>
        <v>0.23386534135004056</v>
      </c>
      <c r="JJ158" s="7">
        <f t="shared" ca="1" si="822"/>
        <v>0.53536542788072872</v>
      </c>
      <c r="JK158" s="7">
        <f t="shared" ca="1" si="823"/>
        <v>1</v>
      </c>
      <c r="JL158" s="7" t="str">
        <f t="shared" ca="1" si="824"/>
        <v>2</v>
      </c>
      <c r="JM158" s="7">
        <f ca="1">IFERROR(IF(JM157+JL158&gt;JN$4,JM157,JM157+JL158),"")</f>
        <v>60</v>
      </c>
      <c r="JN158" s="7">
        <f t="shared" ca="1" si="931"/>
        <v>0</v>
      </c>
      <c r="JO158" s="7">
        <f t="shared" ca="1" si="825"/>
        <v>3.2387789162354075E-2</v>
      </c>
      <c r="JP158" s="7">
        <f t="shared" ca="1" si="826"/>
        <v>0.7368429800684152</v>
      </c>
      <c r="JQ158" s="7">
        <f t="shared" ca="1" si="827"/>
        <v>1</v>
      </c>
      <c r="JR158" s="7" t="str">
        <f t="shared" ca="1" si="828"/>
        <v>2</v>
      </c>
      <c r="JS158" s="7">
        <f ca="1">IFERROR(IF(JS157+JR158&gt;JT$4,JS157,JS157+JR158),"")</f>
        <v>60</v>
      </c>
      <c r="JT158" s="7">
        <f t="shared" ca="1" si="932"/>
        <v>0</v>
      </c>
      <c r="JU158" s="7">
        <f t="shared" ca="1" si="829"/>
        <v>0.6351734538828917</v>
      </c>
      <c r="JV158" s="7">
        <f t="shared" ca="1" si="830"/>
        <v>0.13405731534787757</v>
      </c>
      <c r="JW158" s="7">
        <f t="shared" ca="1" si="831"/>
        <v>1</v>
      </c>
      <c r="JX158" s="7" t="str">
        <f t="shared" ca="1" si="832"/>
        <v>2</v>
      </c>
      <c r="JY158" s="7">
        <f ca="1">IFERROR(IF(JY157+JX158&gt;JZ$4,JY157,JY157+JX158),"")</f>
        <v>60</v>
      </c>
      <c r="JZ158" s="7">
        <f t="shared" ca="1" si="933"/>
        <v>0</v>
      </c>
      <c r="KA158" s="7">
        <f t="shared" ca="1" si="833"/>
        <v>0.30363812626710518</v>
      </c>
      <c r="KB158" s="7">
        <f t="shared" ca="1" si="834"/>
        <v>0.46559264296366409</v>
      </c>
      <c r="KC158" s="7">
        <f t="shared" ca="1" si="835"/>
        <v>1</v>
      </c>
      <c r="KD158" s="7" t="str">
        <f t="shared" ca="1" si="836"/>
        <v>2</v>
      </c>
      <c r="KE158" s="7">
        <f ca="1">IFERROR(IF(KE157+KD158&gt;KF$4,KE157,KE157+KD158),"")</f>
        <v>60</v>
      </c>
      <c r="KF158" s="7">
        <f t="shared" ca="1" si="934"/>
        <v>0</v>
      </c>
      <c r="KG158" s="7">
        <f t="shared" ca="1" si="837"/>
        <v>0.14611536536884384</v>
      </c>
      <c r="KH158" s="7">
        <f t="shared" ca="1" si="838"/>
        <v>0.62311540386192543</v>
      </c>
      <c r="KI158" s="7">
        <f t="shared" ca="1" si="839"/>
        <v>1</v>
      </c>
      <c r="KJ158" s="7" t="str">
        <f t="shared" ca="1" si="840"/>
        <v>2</v>
      </c>
      <c r="KK158" s="7">
        <f ca="1">IFERROR(IF(KK157+KJ158&gt;KL$4,KK157,KK157+KJ158),"")</f>
        <v>60</v>
      </c>
      <c r="KL158" s="7">
        <f t="shared" ca="1" si="935"/>
        <v>0</v>
      </c>
      <c r="KM158" s="7">
        <f t="shared" ca="1" si="841"/>
        <v>0.39719304104578956</v>
      </c>
      <c r="KN158" s="7">
        <f t="shared" ca="1" si="842"/>
        <v>0.37203772818497971</v>
      </c>
      <c r="KO158" s="7">
        <f t="shared" ca="1" si="843"/>
        <v>1</v>
      </c>
      <c r="KP158" s="7" t="str">
        <f t="shared" ca="1" si="844"/>
        <v>2</v>
      </c>
      <c r="KQ158" s="7">
        <f ca="1">IFERROR(IF(KQ157+KP158&gt;KR$4,KQ157,KQ157+KP158),"")</f>
        <v>60</v>
      </c>
      <c r="KR158" s="7">
        <f t="shared" ca="1" si="936"/>
        <v>0</v>
      </c>
      <c r="KS158" s="7">
        <f t="shared" ca="1" si="845"/>
        <v>0.44519117180321133</v>
      </c>
      <c r="KT158" s="7">
        <f t="shared" ca="1" si="846"/>
        <v>0.32403959742755795</v>
      </c>
      <c r="KU158" s="7">
        <f t="shared" ca="1" si="847"/>
        <v>1</v>
      </c>
      <c r="KV158" s="7" t="str">
        <f t="shared" ca="1" si="848"/>
        <v>2</v>
      </c>
      <c r="KW158" s="7">
        <f ca="1">IFERROR(IF(KW157+KV158&gt;KX$4,KW157,KW157+KV158),"")</f>
        <v>60</v>
      </c>
      <c r="KX158" s="7">
        <f t="shared" ca="1" si="937"/>
        <v>0</v>
      </c>
      <c r="KY158" s="7">
        <f t="shared" ca="1" si="849"/>
        <v>0.49885137350222919</v>
      </c>
      <c r="KZ158" s="7">
        <f t="shared" ca="1" si="850"/>
        <v>0.27037939572854008</v>
      </c>
      <c r="LA158" s="7">
        <f t="shared" ca="1" si="851"/>
        <v>1</v>
      </c>
      <c r="LB158" s="7" t="str">
        <f t="shared" ca="1" si="852"/>
        <v>2</v>
      </c>
      <c r="LC158" s="7">
        <f ca="1">IFERROR(IF(LC157+LB158&gt;LD$4,LC157,LC157+LB158),"")</f>
        <v>60</v>
      </c>
      <c r="LD158" s="7">
        <f t="shared" ca="1" si="938"/>
        <v>0</v>
      </c>
      <c r="LE158" s="7">
        <f t="shared" ca="1" si="853"/>
        <v>0.97072359657658347</v>
      </c>
      <c r="LF158" s="7">
        <f t="shared" ca="1" si="854"/>
        <v>-0.2014928273458142</v>
      </c>
      <c r="LG158" s="7">
        <f t="shared" ca="1" si="855"/>
        <v>0</v>
      </c>
      <c r="LH158" s="7">
        <f t="shared" ca="1" si="856"/>
        <v>0</v>
      </c>
      <c r="LI158" s="7">
        <f ca="1">IFERROR(IF(LI157+LH158&gt;LJ$4,LI157,LI157+LH158),"")</f>
        <v>60</v>
      </c>
      <c r="LJ158" s="7">
        <f t="shared" ca="1" si="939"/>
        <v>0</v>
      </c>
      <c r="LK158" s="7">
        <f t="shared" ca="1" si="857"/>
        <v>0.88354328417054817</v>
      </c>
      <c r="LL158" s="7">
        <f t="shared" ca="1" si="858"/>
        <v>-0.1143125149397789</v>
      </c>
      <c r="LM158" s="7">
        <f t="shared" ca="1" si="859"/>
        <v>0</v>
      </c>
      <c r="LN158" s="7">
        <f t="shared" ca="1" si="860"/>
        <v>0</v>
      </c>
      <c r="LO158" s="7">
        <f ca="1">IFERROR(IF(LO157+LN158&gt;LP$4,LO157,LO157+LN158),"")</f>
        <v>60</v>
      </c>
      <c r="LP158" s="7">
        <f t="shared" ca="1" si="940"/>
        <v>0</v>
      </c>
      <c r="LQ158" s="7">
        <f t="shared" ca="1" si="861"/>
        <v>0.29886575699148443</v>
      </c>
      <c r="LR158" s="7">
        <f t="shared" ca="1" si="862"/>
        <v>0.47036501223928484</v>
      </c>
      <c r="LS158" s="7">
        <f t="shared" ca="1" si="863"/>
        <v>1</v>
      </c>
      <c r="LT158" s="7" t="str">
        <f t="shared" ca="1" si="864"/>
        <v>2</v>
      </c>
      <c r="LU158" s="7">
        <f ca="1">IFERROR(IF(LU157+LT158&gt;LV$4,LU157,LU157+LT158),"")</f>
        <v>60</v>
      </c>
      <c r="LV158" s="7">
        <f t="shared" ca="1" si="941"/>
        <v>0</v>
      </c>
      <c r="LW158" s="7">
        <f t="shared" ca="1" si="865"/>
        <v>0.91323409447592752</v>
      </c>
      <c r="LX158" s="7">
        <f t="shared" ca="1" si="866"/>
        <v>-0.14400332524515824</v>
      </c>
      <c r="LY158" s="7">
        <f t="shared" ca="1" si="867"/>
        <v>0</v>
      </c>
      <c r="LZ158" s="7">
        <f t="shared" ca="1" si="868"/>
        <v>0</v>
      </c>
      <c r="MA158" s="7">
        <f ca="1">IFERROR(IF(MA157+LZ158&gt;MB$4,MA157,MA157+LZ158),"")</f>
        <v>60</v>
      </c>
      <c r="MB158" s="7">
        <f t="shared" ca="1" si="942"/>
        <v>0</v>
      </c>
      <c r="MC158" s="7">
        <f t="shared" ca="1" si="869"/>
        <v>0.7680869725750209</v>
      </c>
      <c r="MD158" s="7">
        <f t="shared" ca="1" si="870"/>
        <v>1.1437966557483747E-3</v>
      </c>
      <c r="ME158" s="7">
        <f t="shared" ca="1" si="871"/>
        <v>1</v>
      </c>
      <c r="MF158" s="7" t="str">
        <f t="shared" ca="1" si="872"/>
        <v>2</v>
      </c>
      <c r="MG158" s="7">
        <f ca="1">IFERROR(IF(MG157+MF158&gt;MH$4,MG157,MG157+MF158),"")</f>
        <v>60</v>
      </c>
      <c r="MH158" s="7">
        <f t="shared" ca="1" si="943"/>
        <v>0</v>
      </c>
      <c r="MI158" s="7">
        <f t="shared" ca="1" si="873"/>
        <v>0.75154526096189211</v>
      </c>
      <c r="MJ158" s="7">
        <f t="shared" ca="1" si="874"/>
        <v>1.7685508268877159E-2</v>
      </c>
      <c r="MK158" s="7">
        <f t="shared" ca="1" si="875"/>
        <v>1</v>
      </c>
      <c r="ML158" s="7" t="str">
        <f t="shared" ca="1" si="876"/>
        <v>2</v>
      </c>
      <c r="MM158" s="7">
        <f ca="1">IFERROR(IF(MM157+ML158&gt;MN$4,MM157,MM157+ML158),"")</f>
        <v>60</v>
      </c>
      <c r="MN158" s="7">
        <f t="shared" ca="1" si="944"/>
        <v>0</v>
      </c>
      <c r="MO158" s="7">
        <f t="shared" ca="1" si="877"/>
        <v>0.80846884538185115</v>
      </c>
      <c r="MP158" s="7">
        <f t="shared" ca="1" si="878"/>
        <v>-3.923807615108188E-2</v>
      </c>
      <c r="MQ158" s="7">
        <f t="shared" ca="1" si="879"/>
        <v>0</v>
      </c>
      <c r="MR158" s="7">
        <f t="shared" ca="1" si="880"/>
        <v>0</v>
      </c>
      <c r="MS158" s="7">
        <f ca="1">IFERROR(IF(MS157+MR158&gt;MT$4,MS157,MS157+MR158),"")</f>
        <v>60</v>
      </c>
      <c r="MT158" s="7">
        <f t="shared" ca="1" si="945"/>
        <v>0</v>
      </c>
      <c r="MU158" s="7">
        <f t="shared" ca="1" si="881"/>
        <v>0.58212160251648926</v>
      </c>
      <c r="MV158" s="7">
        <f t="shared" ca="1" si="882"/>
        <v>0.18710916671428002</v>
      </c>
      <c r="MW158" s="7">
        <f t="shared" ca="1" si="883"/>
        <v>1</v>
      </c>
      <c r="MX158" s="7" t="str">
        <f t="shared" ca="1" si="884"/>
        <v>2</v>
      </c>
      <c r="MY158" s="7">
        <f ca="1">IFERROR(IF(MY157+MX158&gt;MZ$4,MY157,MY157+MX158),"")</f>
        <v>60</v>
      </c>
      <c r="MZ158" s="7">
        <f t="shared" ca="1" si="946"/>
        <v>0</v>
      </c>
      <c r="NA158" s="7">
        <f t="shared" ca="1" si="885"/>
        <v>0.58758476484551059</v>
      </c>
      <c r="NB158" s="7">
        <f t="shared" ca="1" si="886"/>
        <v>0.18164600438525869</v>
      </c>
      <c r="NC158" s="7">
        <f t="shared" ca="1" si="887"/>
        <v>1</v>
      </c>
      <c r="ND158" s="7" t="str">
        <f t="shared" ca="1" si="888"/>
        <v>2</v>
      </c>
      <c r="NE158" s="7">
        <f ca="1">IFERROR(IF(NE157+ND158&gt;NF$4,NE157,NE157+ND158),"")</f>
        <v>60</v>
      </c>
      <c r="NF158" s="7">
        <f t="shared" ca="1" si="947"/>
        <v>0</v>
      </c>
      <c r="NG158" s="7">
        <f t="shared" ca="1" si="889"/>
        <v>0.40579249686481766</v>
      </c>
      <c r="NH158" s="7">
        <f t="shared" ca="1" si="890"/>
        <v>0.36343827236595161</v>
      </c>
      <c r="NI158" s="7">
        <f t="shared" ca="1" si="891"/>
        <v>1</v>
      </c>
      <c r="NJ158" s="7" t="str">
        <f t="shared" ca="1" si="892"/>
        <v>2</v>
      </c>
      <c r="NK158" s="7">
        <f ca="1">IFERROR(IF(NK157+NJ158&gt;NL$4,NK157,NK157+NJ158),"")</f>
        <v>60</v>
      </c>
      <c r="NL158" s="7">
        <f t="shared" ca="1" si="948"/>
        <v>0</v>
      </c>
      <c r="NM158" s="7">
        <f t="shared" ca="1" si="893"/>
        <v>0.32264501374608434</v>
      </c>
      <c r="NN158" s="7">
        <f t="shared" ca="1" si="894"/>
        <v>0.44658575548468493</v>
      </c>
      <c r="NO158" s="7">
        <f t="shared" ca="1" si="895"/>
        <v>1</v>
      </c>
      <c r="NP158" s="7" t="str">
        <f t="shared" ca="1" si="896"/>
        <v>2</v>
      </c>
      <c r="NQ158" s="7">
        <f ca="1">IFERROR(IF(NQ157+NP158&gt;NR$4,NQ157,NQ157+NP158),"")</f>
        <v>60</v>
      </c>
      <c r="NR158" s="7">
        <f t="shared" ca="1" si="949"/>
        <v>0</v>
      </c>
      <c r="NT158">
        <v>156</v>
      </c>
      <c r="NU158" s="7" t="s">
        <v>19</v>
      </c>
      <c r="NV158" s="7" t="str">
        <f t="shared" ca="1" si="653"/>
        <v/>
      </c>
      <c r="NW158" s="7" t="str">
        <f t="shared" ca="1" si="647"/>
        <v/>
      </c>
      <c r="NX158" t="str">
        <f ca="1">IFERROR(VLOOKUP(NT158,$K$3:$AK$568,8,FALSE),"")</f>
        <v/>
      </c>
      <c r="NY158" t="str">
        <f ca="1">IFERROR(VLOOKUP(NT158,$K$3:$AK$568,9,FALSE),"")</f>
        <v/>
      </c>
      <c r="NZ158" s="7" t="str">
        <f ca="1">IFERROR(VLOOKUP(NT158,$K$3:$AK$568,27,FALSE),"")</f>
        <v/>
      </c>
      <c r="OB158">
        <v>156</v>
      </c>
      <c r="OC158" s="7" t="s">
        <v>19</v>
      </c>
      <c r="OD158" t="e">
        <f t="shared" ca="1" si="654"/>
        <v>#N/A</v>
      </c>
      <c r="OE158" s="7" t="str">
        <f t="shared" ca="1" si="655"/>
        <v/>
      </c>
      <c r="OF158" s="7" t="str">
        <f t="shared" ca="1" si="656"/>
        <v/>
      </c>
      <c r="OG158" t="str">
        <f t="shared" ca="1" si="657"/>
        <v/>
      </c>
      <c r="OI158">
        <v>156</v>
      </c>
      <c r="OJ158" s="7" t="s">
        <v>19</v>
      </c>
      <c r="OK158" s="7" t="str">
        <f t="shared" ca="1" si="658"/>
        <v/>
      </c>
      <c r="OL158" s="7" t="str">
        <f t="shared" ca="1" si="659"/>
        <v/>
      </c>
      <c r="OM158" t="str">
        <f ca="1">IFERROR(VLOOKUP(OI158,$L$3:$AK$568,7,FALSE),"")</f>
        <v/>
      </c>
      <c r="ON158" t="str">
        <f ca="1">IFERROR(VLOOKUP(OI158,$L$3:$AK$568,8,FALSE),"")</f>
        <v/>
      </c>
      <c r="OO158" s="7" t="str">
        <f ca="1">IFERROR(VLOOKUP(OI158,$L$3:$AK$568,26,FALSE),"")</f>
        <v/>
      </c>
      <c r="OQ158">
        <v>156</v>
      </c>
      <c r="OR158" s="7" t="s">
        <v>19</v>
      </c>
      <c r="OS158" t="e">
        <f t="shared" ca="1" si="660"/>
        <v>#N/A</v>
      </c>
      <c r="OT158" s="7" t="str">
        <f t="shared" ca="1" si="661"/>
        <v/>
      </c>
      <c r="OU158" s="7" t="str">
        <f t="shared" ca="1" si="662"/>
        <v/>
      </c>
      <c r="OV158" t="str">
        <f t="shared" ca="1" si="663"/>
        <v/>
      </c>
      <c r="OX158">
        <v>156</v>
      </c>
      <c r="OY158" s="7" t="s">
        <v>19</v>
      </c>
      <c r="OZ158" s="7" t="str">
        <f t="shared" ca="1" si="664"/>
        <v/>
      </c>
      <c r="PA158" s="7" t="str">
        <f t="shared" ca="1" si="665"/>
        <v/>
      </c>
      <c r="PB158" t="str">
        <f ca="1">IFERROR(VLOOKUP(OX158,$M$3:$AK$568,6,FALSE),"")</f>
        <v/>
      </c>
      <c r="PC158" t="str">
        <f ca="1">IFERROR(VLOOKUP(OX158,$M$3:$AK$568,7,FALSE),"")</f>
        <v/>
      </c>
      <c r="PD158" s="7" t="str">
        <f ca="1">IFERROR(VLOOKUP(OX158,$M$3:$AK$568,25,FALSE),"")</f>
        <v/>
      </c>
      <c r="PF158">
        <v>156</v>
      </c>
      <c r="PG158" s="7" t="s">
        <v>19</v>
      </c>
      <c r="PH158" t="e">
        <f t="shared" ca="1" si="666"/>
        <v>#N/A</v>
      </c>
      <c r="PI158" s="7" t="str">
        <f t="shared" ca="1" si="667"/>
        <v/>
      </c>
      <c r="PJ158" s="7" t="str">
        <f t="shared" ca="1" si="668"/>
        <v/>
      </c>
      <c r="PK158" t="str">
        <f t="shared" ca="1" si="669"/>
        <v/>
      </c>
      <c r="PM158">
        <v>156</v>
      </c>
      <c r="PN158" s="7" t="s">
        <v>19</v>
      </c>
      <c r="PO158" s="202" t="str">
        <f t="shared" ca="1" si="670"/>
        <v/>
      </c>
      <c r="PP158" s="7" t="str">
        <f t="shared" ca="1" si="671"/>
        <v/>
      </c>
      <c r="PQ158" t="str">
        <f ca="1">IFERROR(VLOOKUP(PM158,$G$325:$R$409,12,FALSE),"")</f>
        <v/>
      </c>
      <c r="PR158" t="e">
        <f ca="1">VLOOKUP(PM158,$G$324:$Q$409,11,FALSE)</f>
        <v>#N/A</v>
      </c>
      <c r="PS158" s="7" t="str">
        <f ca="1">VLOOKUP(PQ158,$R$325:$Y$409,8,FALSE)</f>
        <v>- -</v>
      </c>
      <c r="PT158" s="7">
        <f ca="1">ReSt</f>
        <v>-4</v>
      </c>
      <c r="PU158" s="7" t="e">
        <f t="shared" ca="1" si="672"/>
        <v>#N/A</v>
      </c>
      <c r="PV158" s="7" t="e">
        <f t="shared" ca="1" si="673"/>
        <v>#N/A</v>
      </c>
      <c r="PW158" s="7" t="str">
        <f ca="1">VLOOKUP(PQ158,$R$325:$AK$409,8,FALSE)</f>
        <v>- -</v>
      </c>
      <c r="PX158" s="7"/>
      <c r="PY158">
        <v>156</v>
      </c>
      <c r="PZ158" s="7" t="s">
        <v>19</v>
      </c>
      <c r="QA158" t="str">
        <f t="shared" ca="1" si="674"/>
        <v/>
      </c>
      <c r="QB158" s="7" t="str">
        <f t="shared" ca="1" si="675"/>
        <v/>
      </c>
      <c r="QC158" s="7" t="str">
        <f t="shared" ca="1" si="676"/>
        <v/>
      </c>
      <c r="QD158" t="str">
        <f t="shared" ca="1" si="677"/>
        <v/>
      </c>
      <c r="QF158">
        <v>156</v>
      </c>
      <c r="QG158" s="7" t="s">
        <v>19</v>
      </c>
      <c r="QH158" s="7" t="str">
        <f t="shared" ca="1" si="678"/>
        <v/>
      </c>
      <c r="QI158" s="7" t="e">
        <f t="shared" ca="1" si="679"/>
        <v>#VALUE!</v>
      </c>
      <c r="QJ158" t="e">
        <f t="shared" ca="1" si="680"/>
        <v>#N/A</v>
      </c>
      <c r="QK158" s="7" t="e">
        <f t="shared" ca="1" si="681"/>
        <v>#N/A</v>
      </c>
      <c r="QM158">
        <v>156</v>
      </c>
      <c r="QN158" s="7" t="s">
        <v>19</v>
      </c>
      <c r="QO158" t="str">
        <f t="shared" ca="1" si="682"/>
        <v/>
      </c>
      <c r="QP158" s="7" t="str">
        <f t="shared" ca="1" si="683"/>
        <v/>
      </c>
      <c r="QQ158" t="str">
        <f t="shared" ca="1" si="684"/>
        <v/>
      </c>
    </row>
    <row r="159" spans="1:459" x14ac:dyDescent="0.25">
      <c r="A159" s="240" t="str">
        <f>IF('Character Sheet'!$B$4="Creature","N","Y")</f>
        <v>Y</v>
      </c>
      <c r="C159" s="75"/>
      <c r="D159" s="76"/>
      <c r="F159" s="75"/>
      <c r="G159" s="76"/>
      <c r="I159" s="75"/>
      <c r="J159" s="85"/>
      <c r="K159" s="85">
        <f t="shared" ca="1" si="648"/>
        <v>4</v>
      </c>
      <c r="L159" s="85">
        <f t="shared" ca="1" si="951"/>
        <v>0</v>
      </c>
      <c r="M159" s="70">
        <f t="shared" ca="1" si="643"/>
        <v>6</v>
      </c>
      <c r="O159" s="222">
        <f t="shared" ca="1" si="649"/>
        <v>128</v>
      </c>
      <c r="Q159" s="7" t="s">
        <v>1734</v>
      </c>
      <c r="R159" s="9" t="s">
        <v>1441</v>
      </c>
      <c r="S159" s="9" t="s">
        <v>1932</v>
      </c>
      <c r="T159" s="61" t="str">
        <f>SUBSTITUTE(IFERROR(IFERROR(VLOOKUP(R159,'[1]Skill Statistics'!$A$3:$C$513,2,FALSE),VLOOKUP(Q159,'[1]Skill Statistics'!$A$3:$C$513,2,FALSE)),T158),"R*","ReSt")</f>
        <v>Me/Re</v>
      </c>
      <c r="U159" s="61" t="str">
        <f>IFERROR(IFERROR(VLOOKUP(R159,'[1]Skill Statistics'!$A$3:$C$513,3,FALSE),VLOOKUP(Q159,'[1]Skill Statistics'!$A$3:$C$513,3,FALSE)),U158)</f>
        <v>In</v>
      </c>
      <c r="V159" s="61" t="str">
        <f>IF(ISNUMBER(SEARCH("Category",R159)),"- -",IFERROR(IFERROR(VLOOKUP(Q159,[1]Professions!$A$4:$AM$288,MATCH(Profession,[1]Professions!$A$1:$AM$1,0),FALSE),VLOOKUP(Q159,Calculations!$B$91:$I$95,8,FALSE)),"- -"))</f>
        <v>5 / 7</v>
      </c>
      <c r="W159" s="60">
        <f t="shared" ca="1" si="650"/>
        <v>0</v>
      </c>
      <c r="X159" s="7">
        <f ca="1">IFERROR(VLOOKUP(R159,$BS$6:$NR$519,MATCH(ActualLevel,$BS$3:$NR$3,0),FALSE),"- -")</f>
        <v>0</v>
      </c>
      <c r="Y159" s="7">
        <f t="shared" ca="1" si="955"/>
        <v>0</v>
      </c>
      <c r="Z159" s="7">
        <f ca="1">IFERROR(VLOOKUP(Y159,Charts!$BQ$2:$BR$52,2,FALSE),"- -")</f>
        <v>-25</v>
      </c>
      <c r="AA159" s="7">
        <f t="shared" ca="1" si="686"/>
        <v>5</v>
      </c>
      <c r="AB159" s="7">
        <f t="shared" ca="1" si="952"/>
        <v>0</v>
      </c>
      <c r="AC159" s="7"/>
      <c r="AD159" s="7"/>
      <c r="AE159" s="7"/>
      <c r="AF159" s="7"/>
      <c r="AG159" s="7"/>
      <c r="AH159" s="43"/>
      <c r="AI159" s="7"/>
      <c r="AJ159" s="7"/>
      <c r="AK159" s="7">
        <f t="shared" ca="1" si="687"/>
        <v>-20</v>
      </c>
      <c r="AL159" s="7"/>
      <c r="AM159" s="69">
        <f>IFERROR(VLOOKUP(R159,'[1]Skill Statistics'!$A$3:$AN$513,MATCH(Profession,'[1]Skill Statistics'!$A$2:$AN$2,0),FALSE),0)</f>
        <v>0</v>
      </c>
      <c r="AN159" s="85">
        <f>IFERROR(VLOOKUP(Q159,'[1]Skill Statistics'!$A$3:$BK$513,MATCH(Archetype,'[1]Skill Statistics'!$A$2:$BK$2,0),FALSE),0)</f>
        <v>0</v>
      </c>
      <c r="AO159" s="85">
        <f>IFERROR(VLOOKUP(Q159,'[1]Skill Statistics'!$A$3:$BB$513,MATCH(Race,'[1]Skill Statistics'!$A$2:$BB$2,0),FALSE),0)</f>
        <v>0</v>
      </c>
      <c r="AP159" s="85">
        <f t="shared" ca="1" si="651"/>
        <v>0.5</v>
      </c>
      <c r="AQ159" s="70"/>
      <c r="AS159" s="69">
        <f>IFERROR(VLOOKUP(Q159,'[1]Professional Skills'!$A$4:$AM$288,MATCH(Profession,'[1]Professional Skills'!$A$3:$AM$3,0),FALSE),"- -")</f>
        <v>0</v>
      </c>
      <c r="AT159" t="s">
        <v>1812</v>
      </c>
      <c r="AU159" s="7" t="str">
        <f t="shared" si="954"/>
        <v/>
      </c>
      <c r="AV159" s="7">
        <f t="shared" ca="1" si="953"/>
        <v>0</v>
      </c>
      <c r="AW159" t="str">
        <f t="shared" si="690"/>
        <v/>
      </c>
      <c r="AX159" t="str">
        <f>IFERROR(_xlfn.RANK.EQ(AW159,$AW$5:$AW$568),"")</f>
        <v/>
      </c>
      <c r="AY159">
        <f t="shared" si="645"/>
        <v>0</v>
      </c>
      <c r="AZ159" s="70" t="str">
        <f t="shared" si="688"/>
        <v/>
      </c>
      <c r="BB159" s="69">
        <f>IFERROR(IF(Q159="Language",VLOOKUP(R159,[1]Cultures!$B$4:$N$218,MATCH(Culture,[1]Cultures!$B$3:$N$3,0),FALSE),VLOOKUP(Q159,[1]Cultures!$B$4:$O$212,MATCH(Culture,[1]Cultures!$B$3:$O$3,0),FALSE)),"- -")</f>
        <v>0</v>
      </c>
      <c r="BC159" t="s">
        <v>1812</v>
      </c>
      <c r="BD159">
        <f t="shared" ca="1" si="950"/>
        <v>7.4592767677473804E-3</v>
      </c>
      <c r="BE159">
        <f t="shared" ca="1" si="897"/>
        <v>0.50745927676774738</v>
      </c>
      <c r="BH159">
        <f ca="1">_xlfn.RANK.EQ(BE159,$BE$159:$BE$161)</f>
        <v>3</v>
      </c>
      <c r="BI159" s="7">
        <f t="shared" ca="1" si="689"/>
        <v>0</v>
      </c>
      <c r="BK159" s="7"/>
      <c r="BL159" s="70">
        <f t="shared" ca="1" si="646"/>
        <v>0</v>
      </c>
      <c r="BN159" s="69">
        <f>IFERROR(VLOOKUP(V159,Charts!$BT$2:$BV$14,3,FALSE),"- -")</f>
        <v>0.46153846153846156</v>
      </c>
      <c r="BO159" s="85">
        <f t="shared" ca="1" si="652"/>
        <v>1.9116905602167997</v>
      </c>
      <c r="BP159" s="70">
        <f t="shared" ca="1" si="898"/>
        <v>128</v>
      </c>
      <c r="BR159" s="7">
        <v>154</v>
      </c>
      <c r="BS159" s="9" t="str">
        <f ca="1">VLOOKUP(BR159,$O$3:$R$568,4,FALSE)</f>
        <v>Solid Manipulation</v>
      </c>
      <c r="BT159" s="7" t="str">
        <f ca="1">VLOOKUP(BS159,$R$3:$V$568,5,FALSE)</f>
        <v>6 / 8</v>
      </c>
      <c r="BU159" s="7">
        <f ca="1">VLOOKUP(BT159,Charts!$BT$2:$BV$14,3,FALSE)</f>
        <v>0.38461538461538464</v>
      </c>
      <c r="BV159" s="7" t="str">
        <f t="shared" ca="1" si="691"/>
        <v>6</v>
      </c>
      <c r="BW159" s="7" t="str">
        <f t="shared" ca="1" si="692"/>
        <v>8</v>
      </c>
      <c r="BY159" s="7">
        <f t="shared" ca="1" si="693"/>
        <v>0.42652808746956694</v>
      </c>
      <c r="BZ159" s="7">
        <f t="shared" ca="1" si="694"/>
        <v>-4.1912702854182304E-2</v>
      </c>
      <c r="CA159" s="7">
        <f t="shared" ca="1" si="695"/>
        <v>0</v>
      </c>
      <c r="CB159" s="7">
        <f t="shared" ca="1" si="696"/>
        <v>0</v>
      </c>
      <c r="CC159" s="7">
        <f ca="1">IFERROR(IF(CC158+CB159&gt;CD$4,CC158,CC158+CB159),"")</f>
        <v>38</v>
      </c>
      <c r="CD159" s="7">
        <f t="shared" ca="1" si="899"/>
        <v>0</v>
      </c>
      <c r="CE159" s="7">
        <f t="shared" ca="1" si="697"/>
        <v>0.91637772940681506</v>
      </c>
      <c r="CF159" s="7">
        <f t="shared" ca="1" si="698"/>
        <v>-0.53176234479143036</v>
      </c>
      <c r="CG159" s="7">
        <f t="shared" ca="1" si="699"/>
        <v>0</v>
      </c>
      <c r="CH159" s="7">
        <f t="shared" ca="1" si="700"/>
        <v>0</v>
      </c>
      <c r="CI159" s="7">
        <f ca="1">IFERROR(IF(CI158+CH159&gt;CJ$4,CI158,CI158+CH159),"")</f>
        <v>60</v>
      </c>
      <c r="CJ159" s="7">
        <f t="shared" ca="1" si="900"/>
        <v>0</v>
      </c>
      <c r="CK159" s="7">
        <f t="shared" ca="1" si="701"/>
        <v>0.63776076895779643</v>
      </c>
      <c r="CL159" s="7">
        <f t="shared" ca="1" si="702"/>
        <v>-0.25314538434241179</v>
      </c>
      <c r="CM159" s="7">
        <f t="shared" ca="1" si="703"/>
        <v>0</v>
      </c>
      <c r="CN159" s="7">
        <f t="shared" ca="1" si="704"/>
        <v>0</v>
      </c>
      <c r="CO159" s="7">
        <f ca="1">IFERROR(IF(CO158+CN159&gt;CP$4,CO158,CO158+CN159),"")</f>
        <v>60</v>
      </c>
      <c r="CP159" s="7">
        <f t="shared" ca="1" si="901"/>
        <v>0</v>
      </c>
      <c r="CQ159" s="7">
        <f t="shared" ca="1" si="705"/>
        <v>0.32424979561143152</v>
      </c>
      <c r="CR159" s="7">
        <f t="shared" ca="1" si="706"/>
        <v>6.0365589003953113E-2</v>
      </c>
      <c r="CS159" s="7">
        <f t="shared" ca="1" si="707"/>
        <v>1</v>
      </c>
      <c r="CT159" s="7" t="str">
        <f t="shared" ca="1" si="708"/>
        <v>6</v>
      </c>
      <c r="CU159" s="7">
        <f ca="1">IFERROR(IF(CU158+CT159&gt;CV$4,CU158,CU158+CT159),"")</f>
        <v>60</v>
      </c>
      <c r="CV159" s="7">
        <f t="shared" ca="1" si="902"/>
        <v>0</v>
      </c>
      <c r="CW159" s="7">
        <f t="shared" ca="1" si="709"/>
        <v>0.67480709448879583</v>
      </c>
      <c r="CX159" s="7">
        <f t="shared" ca="1" si="710"/>
        <v>-0.2901917098734112</v>
      </c>
      <c r="CY159" s="7">
        <f t="shared" ca="1" si="711"/>
        <v>0</v>
      </c>
      <c r="CZ159" s="7">
        <f t="shared" ca="1" si="712"/>
        <v>0</v>
      </c>
      <c r="DA159" s="7">
        <f ca="1">IFERROR(IF(DA158+CZ159&gt;DB$4,DA158,DA158+CZ159),"")</f>
        <v>60</v>
      </c>
      <c r="DB159" s="7">
        <f t="shared" ca="1" si="903"/>
        <v>0</v>
      </c>
      <c r="DC159" s="7">
        <f t="shared" ca="1" si="713"/>
        <v>9.0904470310104624E-2</v>
      </c>
      <c r="DD159" s="7">
        <f t="shared" ca="1" si="714"/>
        <v>0.29371091430528001</v>
      </c>
      <c r="DE159" s="7">
        <f t="shared" ca="1" si="715"/>
        <v>1</v>
      </c>
      <c r="DF159" s="7" t="str">
        <f t="shared" ca="1" si="716"/>
        <v>6</v>
      </c>
      <c r="DG159" s="7">
        <f ca="1">IFERROR(IF(DG158+DF159&gt;DH$4,DG158,DG158+DF159),"")</f>
        <v>60</v>
      </c>
      <c r="DH159" s="7">
        <f t="shared" ca="1" si="904"/>
        <v>0</v>
      </c>
      <c r="DI159" s="7">
        <f t="shared" ca="1" si="717"/>
        <v>0.41103224396132099</v>
      </c>
      <c r="DJ159" s="7">
        <f t="shared" ca="1" si="718"/>
        <v>-2.641685934593635E-2</v>
      </c>
      <c r="DK159" s="7">
        <f t="shared" ca="1" si="719"/>
        <v>0</v>
      </c>
      <c r="DL159" s="7">
        <f t="shared" ca="1" si="720"/>
        <v>0</v>
      </c>
      <c r="DM159" s="7">
        <f ca="1">IFERROR(IF(DM158+DL159&gt;DN$4,DM158,DM158+DL159),"")</f>
        <v>60</v>
      </c>
      <c r="DN159" s="7">
        <f t="shared" ca="1" si="905"/>
        <v>0</v>
      </c>
      <c r="DO159" s="7">
        <f t="shared" ca="1" si="721"/>
        <v>7.6049485678698181E-2</v>
      </c>
      <c r="DP159" s="7">
        <f t="shared" ca="1" si="722"/>
        <v>0.30856589893668646</v>
      </c>
      <c r="DQ159" s="7">
        <f t="shared" ca="1" si="723"/>
        <v>1</v>
      </c>
      <c r="DR159" s="7" t="str">
        <f t="shared" ca="1" si="724"/>
        <v>6</v>
      </c>
      <c r="DS159" s="7">
        <f ca="1">IFERROR(IF(DS158+DR159&gt;DT$4,DS158,DS158+DR159),"")</f>
        <v>60</v>
      </c>
      <c r="DT159" s="7">
        <f t="shared" ca="1" si="906"/>
        <v>0</v>
      </c>
      <c r="DU159" s="7">
        <f t="shared" ca="1" si="725"/>
        <v>0.63068654726749962</v>
      </c>
      <c r="DV159" s="7">
        <f t="shared" ca="1" si="726"/>
        <v>-0.24607116265211498</v>
      </c>
      <c r="DW159" s="7">
        <f t="shared" ca="1" si="727"/>
        <v>0</v>
      </c>
      <c r="DX159" s="7">
        <f t="shared" ca="1" si="728"/>
        <v>0</v>
      </c>
      <c r="DY159" s="7">
        <f ca="1">IFERROR(IF(DY158+DX159&gt;DZ$4,DY158,DY158+DX159),"")</f>
        <v>60</v>
      </c>
      <c r="DZ159" s="7">
        <f t="shared" ca="1" si="907"/>
        <v>0</v>
      </c>
      <c r="EA159" s="7">
        <f t="shared" ca="1" si="729"/>
        <v>0.84696239724793321</v>
      </c>
      <c r="EB159" s="7">
        <f t="shared" ca="1" si="730"/>
        <v>-0.46234701263254857</v>
      </c>
      <c r="EC159" s="7">
        <f t="shared" ca="1" si="731"/>
        <v>0</v>
      </c>
      <c r="ED159" s="7">
        <f t="shared" ca="1" si="732"/>
        <v>0</v>
      </c>
      <c r="EE159" s="7">
        <f ca="1">IFERROR(IF(EE158+ED159&gt;EF$4,EE158,EE158+ED159),"")</f>
        <v>60</v>
      </c>
      <c r="EF159" s="7">
        <f t="shared" ca="1" si="908"/>
        <v>0</v>
      </c>
      <c r="EG159" s="7">
        <f t="shared" ca="1" si="733"/>
        <v>0.13718846858231204</v>
      </c>
      <c r="EH159" s="7">
        <f t="shared" ca="1" si="734"/>
        <v>0.2474269160330726</v>
      </c>
      <c r="EI159" s="7">
        <f t="shared" ca="1" si="735"/>
        <v>1</v>
      </c>
      <c r="EJ159" s="7" t="str">
        <f t="shared" ca="1" si="736"/>
        <v>6</v>
      </c>
      <c r="EK159" s="7">
        <f ca="1">IFERROR(IF(EK158+EJ159&gt;EL$4,EK158,EK158+EJ159),"")</f>
        <v>60</v>
      </c>
      <c r="EL159" s="7">
        <f t="shared" ca="1" si="909"/>
        <v>0</v>
      </c>
      <c r="EM159" s="7">
        <f t="shared" ca="1" si="737"/>
        <v>0.89392701643692329</v>
      </c>
      <c r="EN159" s="7">
        <f t="shared" ca="1" si="738"/>
        <v>-0.50931163182153871</v>
      </c>
      <c r="EO159" s="7">
        <f t="shared" ca="1" si="739"/>
        <v>0</v>
      </c>
      <c r="EP159" s="7">
        <f t="shared" ca="1" si="740"/>
        <v>0</v>
      </c>
      <c r="EQ159" s="7">
        <f ca="1">IFERROR(IF(EQ158+EP159&gt;ER$4,EQ158,EQ158+EP159),"")</f>
        <v>60</v>
      </c>
      <c r="ER159" s="7">
        <f t="shared" ca="1" si="910"/>
        <v>0</v>
      </c>
      <c r="ES159" s="7">
        <f t="shared" ca="1" si="741"/>
        <v>0.91923233855021425</v>
      </c>
      <c r="ET159" s="7">
        <f t="shared" ca="1" si="742"/>
        <v>-0.53461695393482955</v>
      </c>
      <c r="EU159" s="7">
        <f t="shared" ca="1" si="743"/>
        <v>0</v>
      </c>
      <c r="EV159" s="7">
        <f t="shared" ca="1" si="744"/>
        <v>0</v>
      </c>
      <c r="EW159" s="7">
        <f ca="1">IFERROR(IF(EW158+EV159&gt;EX$4,EW158,EW158+EV159),"")</f>
        <v>60</v>
      </c>
      <c r="EX159" s="7">
        <f t="shared" ca="1" si="911"/>
        <v>0</v>
      </c>
      <c r="EY159" s="7">
        <f t="shared" ca="1" si="745"/>
        <v>0.82601200218033222</v>
      </c>
      <c r="EZ159" s="7">
        <f t="shared" ca="1" si="746"/>
        <v>-0.44139661756494758</v>
      </c>
      <c r="FA159" s="7">
        <f t="shared" ca="1" si="747"/>
        <v>0</v>
      </c>
      <c r="FB159" s="7">
        <f t="shared" ca="1" si="748"/>
        <v>0</v>
      </c>
      <c r="FC159" s="7">
        <f ca="1">IFERROR(IF(FC158+FB159&gt;FD$4,FC158,FC158+FB159),"")</f>
        <v>60</v>
      </c>
      <c r="FD159" s="7">
        <f t="shared" ca="1" si="912"/>
        <v>0</v>
      </c>
      <c r="FE159" s="7">
        <f t="shared" ca="1" si="749"/>
        <v>0.35677084650333335</v>
      </c>
      <c r="FF159" s="7">
        <f t="shared" ca="1" si="750"/>
        <v>2.7844538112051287E-2</v>
      </c>
      <c r="FG159" s="7">
        <f t="shared" ca="1" si="751"/>
        <v>1</v>
      </c>
      <c r="FH159" s="7" t="str">
        <f t="shared" ca="1" si="752"/>
        <v>6</v>
      </c>
      <c r="FI159" s="7">
        <f ca="1">IFERROR(IF(FI158+FH159&gt;FJ$4,FI158,FI158+FH159),"")</f>
        <v>60</v>
      </c>
      <c r="FJ159" s="7">
        <f t="shared" ca="1" si="913"/>
        <v>0</v>
      </c>
      <c r="FK159" s="7">
        <f t="shared" ca="1" si="753"/>
        <v>0.60044678938960094</v>
      </c>
      <c r="FL159" s="7">
        <f t="shared" ca="1" si="754"/>
        <v>-0.21583140477421631</v>
      </c>
      <c r="FM159" s="7">
        <f t="shared" ca="1" si="755"/>
        <v>0</v>
      </c>
      <c r="FN159" s="7">
        <f t="shared" ca="1" si="756"/>
        <v>0</v>
      </c>
      <c r="FO159" s="7">
        <f ca="1">IFERROR(IF(FO158+FN159&gt;FP$4,FO158,FO158+FN159),"")</f>
        <v>60</v>
      </c>
      <c r="FP159" s="7">
        <f t="shared" ca="1" si="914"/>
        <v>0</v>
      </c>
      <c r="FQ159" s="7">
        <f t="shared" ca="1" si="757"/>
        <v>0.82669047178006017</v>
      </c>
      <c r="FR159" s="7">
        <f t="shared" ca="1" si="758"/>
        <v>-0.44207508716467553</v>
      </c>
      <c r="FS159" s="7">
        <f t="shared" ca="1" si="759"/>
        <v>0</v>
      </c>
      <c r="FT159" s="7">
        <f t="shared" ca="1" si="760"/>
        <v>0</v>
      </c>
      <c r="FU159" s="7">
        <f ca="1">IFERROR(IF(FU158+FT159&gt;FV$4,FU158,FU158+FT159),"")</f>
        <v>60</v>
      </c>
      <c r="FV159" s="7">
        <f t="shared" ca="1" si="915"/>
        <v>0</v>
      </c>
      <c r="FW159" s="7">
        <f t="shared" ca="1" si="761"/>
        <v>0.56051481322836127</v>
      </c>
      <c r="FX159" s="7">
        <f t="shared" ca="1" si="762"/>
        <v>-0.17589942861297664</v>
      </c>
      <c r="FY159" s="7">
        <f t="shared" ca="1" si="763"/>
        <v>0</v>
      </c>
      <c r="FZ159" s="7">
        <f t="shared" ca="1" si="764"/>
        <v>0</v>
      </c>
      <c r="GA159" s="7">
        <f ca="1">IFERROR(IF(GA158+FZ159&gt;GB$4,GA158,GA158+FZ159),"")</f>
        <v>60</v>
      </c>
      <c r="GB159" s="7">
        <f t="shared" ca="1" si="916"/>
        <v>0</v>
      </c>
      <c r="GC159" s="7">
        <f t="shared" ca="1" si="765"/>
        <v>0.32515133003447605</v>
      </c>
      <c r="GD159" s="7">
        <f t="shared" ca="1" si="766"/>
        <v>5.9464054580908587E-2</v>
      </c>
      <c r="GE159" s="7">
        <f t="shared" ca="1" si="767"/>
        <v>1</v>
      </c>
      <c r="GF159" s="7" t="str">
        <f t="shared" ca="1" si="768"/>
        <v>6</v>
      </c>
      <c r="GG159" s="7">
        <f ca="1">IFERROR(IF(GG158+GF159&gt;GH$4,GG158,GG158+GF159),"")</f>
        <v>60</v>
      </c>
      <c r="GH159" s="7">
        <f t="shared" ca="1" si="917"/>
        <v>0</v>
      </c>
      <c r="GI159" s="7">
        <f t="shared" ca="1" si="769"/>
        <v>0.39443827415784349</v>
      </c>
      <c r="GJ159" s="7">
        <f t="shared" ca="1" si="770"/>
        <v>-9.8228895424588569E-3</v>
      </c>
      <c r="GK159" s="7">
        <f t="shared" ca="1" si="771"/>
        <v>0</v>
      </c>
      <c r="GL159" s="7">
        <f t="shared" ca="1" si="772"/>
        <v>0</v>
      </c>
      <c r="GM159" s="7">
        <f ca="1">IFERROR(IF(GM158+GL159&gt;GN$4,GM158,GM158+GL159),"")</f>
        <v>60</v>
      </c>
      <c r="GN159" s="7">
        <f t="shared" ca="1" si="918"/>
        <v>0</v>
      </c>
      <c r="GO159" s="7">
        <f t="shared" ca="1" si="773"/>
        <v>0.17803358768792266</v>
      </c>
      <c r="GP159" s="7">
        <f t="shared" ca="1" si="774"/>
        <v>0.20658179692746198</v>
      </c>
      <c r="GQ159" s="7">
        <f t="shared" ca="1" si="775"/>
        <v>1</v>
      </c>
      <c r="GR159" s="7" t="str">
        <f t="shared" ca="1" si="776"/>
        <v>6</v>
      </c>
      <c r="GS159" s="7">
        <f ca="1">IFERROR(IF(GS158+GR159&gt;GT$4,GS158,GS158+GR159),"")</f>
        <v>60</v>
      </c>
      <c r="GT159" s="7">
        <f t="shared" ca="1" si="919"/>
        <v>0</v>
      </c>
      <c r="GU159" s="7">
        <f t="shared" ca="1" si="777"/>
        <v>0.78227594573546244</v>
      </c>
      <c r="GV159" s="7">
        <f t="shared" ca="1" si="778"/>
        <v>-0.3976605611200778</v>
      </c>
      <c r="GW159" s="7">
        <f t="shared" ca="1" si="779"/>
        <v>0</v>
      </c>
      <c r="GX159" s="7">
        <f t="shared" ca="1" si="780"/>
        <v>0</v>
      </c>
      <c r="GY159" s="7">
        <f ca="1">IFERROR(IF(GY158+GX159&gt;GZ$4,GY158,GY158+GX159),"")</f>
        <v>60</v>
      </c>
      <c r="GZ159" s="7">
        <f t="shared" ca="1" si="920"/>
        <v>0</v>
      </c>
      <c r="HA159" s="7">
        <f t="shared" ca="1" si="781"/>
        <v>0.92349113265198457</v>
      </c>
      <c r="HB159" s="7">
        <f t="shared" ca="1" si="782"/>
        <v>-0.53887574803659999</v>
      </c>
      <c r="HC159" s="7">
        <f t="shared" ca="1" si="783"/>
        <v>0</v>
      </c>
      <c r="HD159" s="7">
        <f t="shared" ca="1" si="784"/>
        <v>0</v>
      </c>
      <c r="HE159" s="7">
        <f ca="1">IFERROR(IF(HE158+HD159&gt;HF$4,HE158,HE158+HD159),"")</f>
        <v>60</v>
      </c>
      <c r="HF159" s="7">
        <f t="shared" ca="1" si="921"/>
        <v>0</v>
      </c>
      <c r="HG159" s="7">
        <f t="shared" ca="1" si="785"/>
        <v>0.81959486512443869</v>
      </c>
      <c r="HH159" s="7">
        <f t="shared" ca="1" si="786"/>
        <v>-0.43497948050905405</v>
      </c>
      <c r="HI159" s="7">
        <f t="shared" ca="1" si="787"/>
        <v>0</v>
      </c>
      <c r="HJ159" s="7">
        <f t="shared" ca="1" si="788"/>
        <v>0</v>
      </c>
      <c r="HK159" s="7">
        <f ca="1">IFERROR(IF(HK158+HJ159&gt;HL$4,HK158,HK158+HJ159),"")</f>
        <v>60</v>
      </c>
      <c r="HL159" s="7">
        <f t="shared" ca="1" si="922"/>
        <v>0</v>
      </c>
      <c r="HM159" s="7">
        <f t="shared" ca="1" si="789"/>
        <v>0.75947343536994116</v>
      </c>
      <c r="HN159" s="7">
        <f t="shared" ca="1" si="790"/>
        <v>-0.37485805075455653</v>
      </c>
      <c r="HO159" s="7">
        <f t="shared" ca="1" si="791"/>
        <v>0</v>
      </c>
      <c r="HP159" s="7">
        <f t="shared" ca="1" si="792"/>
        <v>0</v>
      </c>
      <c r="HQ159" s="7">
        <f ca="1">IFERROR(IF(HQ158+HP159&gt;HR$4,HQ158,HQ158+HP159),"")</f>
        <v>60</v>
      </c>
      <c r="HR159" s="7">
        <f t="shared" ca="1" si="923"/>
        <v>0</v>
      </c>
      <c r="HS159" s="7">
        <f t="shared" ca="1" si="793"/>
        <v>0.9012725553172477</v>
      </c>
      <c r="HT159" s="7">
        <f t="shared" ca="1" si="794"/>
        <v>-0.51665717070186301</v>
      </c>
      <c r="HU159" s="7">
        <f t="shared" ca="1" si="795"/>
        <v>0</v>
      </c>
      <c r="HV159" s="7">
        <f t="shared" ca="1" si="796"/>
        <v>0</v>
      </c>
      <c r="HW159" s="7">
        <f ca="1">IFERROR(IF(HW158+HV159&gt;HX$4,HW158,HW158+HV159),"")</f>
        <v>60</v>
      </c>
      <c r="HX159" s="7">
        <f t="shared" ca="1" si="924"/>
        <v>0</v>
      </c>
      <c r="HY159" s="7">
        <f t="shared" ca="1" si="797"/>
        <v>0.85873257301617401</v>
      </c>
      <c r="HZ159" s="7">
        <f t="shared" ca="1" si="798"/>
        <v>-0.47411718840078937</v>
      </c>
      <c r="IA159" s="7">
        <f t="shared" ca="1" si="799"/>
        <v>0</v>
      </c>
      <c r="IB159" s="7">
        <f t="shared" ca="1" si="800"/>
        <v>0</v>
      </c>
      <c r="IC159" s="7">
        <f ca="1">IFERROR(IF(IC158+IB159&gt;ID$4,IC158,IC158+IB159),"")</f>
        <v>60</v>
      </c>
      <c r="ID159" s="7">
        <f t="shared" ca="1" si="925"/>
        <v>0</v>
      </c>
      <c r="IE159" s="7">
        <f t="shared" ca="1" si="801"/>
        <v>0.67887678470086665</v>
      </c>
      <c r="IF159" s="7">
        <f t="shared" ca="1" si="802"/>
        <v>-0.29426140008548202</v>
      </c>
      <c r="IG159" s="7">
        <f t="shared" ca="1" si="803"/>
        <v>0</v>
      </c>
      <c r="IH159" s="7">
        <f t="shared" ca="1" si="804"/>
        <v>0</v>
      </c>
      <c r="II159" s="7">
        <f ca="1">IFERROR(IF(II158+IH159&gt;IJ$4,II158,II158+IH159),"")</f>
        <v>60</v>
      </c>
      <c r="IJ159" s="7">
        <f t="shared" ca="1" si="926"/>
        <v>0</v>
      </c>
      <c r="IK159" s="7">
        <f t="shared" ca="1" si="805"/>
        <v>0.3335792566275162</v>
      </c>
      <c r="IL159" s="7">
        <f t="shared" ca="1" si="806"/>
        <v>5.103612798786844E-2</v>
      </c>
      <c r="IM159" s="7">
        <f t="shared" ca="1" si="807"/>
        <v>1</v>
      </c>
      <c r="IN159" s="7" t="str">
        <f t="shared" ca="1" si="808"/>
        <v>6</v>
      </c>
      <c r="IO159" s="7">
        <f ca="1">IFERROR(IF(IO158+IN159&gt;IP$4,IO158,IO158+IN159),"")</f>
        <v>60</v>
      </c>
      <c r="IP159" s="7">
        <f t="shared" ca="1" si="927"/>
        <v>0</v>
      </c>
      <c r="IQ159" s="7">
        <f t="shared" ca="1" si="809"/>
        <v>0.82661109025084212</v>
      </c>
      <c r="IR159" s="7">
        <f t="shared" ca="1" si="810"/>
        <v>-0.44199570563545748</v>
      </c>
      <c r="IS159" s="7">
        <f t="shared" ca="1" si="811"/>
        <v>0</v>
      </c>
      <c r="IT159" s="7">
        <f t="shared" ca="1" si="812"/>
        <v>0</v>
      </c>
      <c r="IU159" s="7">
        <f ca="1">IFERROR(IF(IU158+IT159&gt;IV$4,IU158,IU158+IT159),"")</f>
        <v>60</v>
      </c>
      <c r="IV159" s="7">
        <f t="shared" ca="1" si="928"/>
        <v>0</v>
      </c>
      <c r="IW159" s="7">
        <f t="shared" ca="1" si="813"/>
        <v>0.366607410930058</v>
      </c>
      <c r="IX159" s="7">
        <f t="shared" ca="1" si="814"/>
        <v>1.8007973685326639E-2</v>
      </c>
      <c r="IY159" s="7">
        <f t="shared" ca="1" si="815"/>
        <v>1</v>
      </c>
      <c r="IZ159" s="7" t="str">
        <f t="shared" ca="1" si="816"/>
        <v>6</v>
      </c>
      <c r="JA159" s="7">
        <f ca="1">IFERROR(IF(JA158+IZ159&gt;JB$4,JA158,JA158+IZ159),"")</f>
        <v>60</v>
      </c>
      <c r="JB159" s="7">
        <f t="shared" ca="1" si="929"/>
        <v>0</v>
      </c>
      <c r="JC159" s="7">
        <f t="shared" ca="1" si="817"/>
        <v>5.9431687133486899E-2</v>
      </c>
      <c r="JD159" s="7">
        <f t="shared" ca="1" si="818"/>
        <v>0.32518369748189774</v>
      </c>
      <c r="JE159" s="7">
        <f t="shared" ca="1" si="819"/>
        <v>1</v>
      </c>
      <c r="JF159" s="7" t="str">
        <f t="shared" ca="1" si="820"/>
        <v>6</v>
      </c>
      <c r="JG159" s="7">
        <f ca="1">IFERROR(IF(JG158+JF159&gt;JH$4,JG158,JG158+JF159),"")</f>
        <v>60</v>
      </c>
      <c r="JH159" s="7">
        <f t="shared" ca="1" si="930"/>
        <v>0</v>
      </c>
      <c r="JI159" s="7">
        <f t="shared" ca="1" si="821"/>
        <v>0.41281216744571714</v>
      </c>
      <c r="JJ159" s="7">
        <f t="shared" ca="1" si="822"/>
        <v>-2.8196782830332501E-2</v>
      </c>
      <c r="JK159" s="7">
        <f t="shared" ca="1" si="823"/>
        <v>0</v>
      </c>
      <c r="JL159" s="7">
        <f t="shared" ca="1" si="824"/>
        <v>0</v>
      </c>
      <c r="JM159" s="7">
        <f ca="1">IFERROR(IF(JM158+JL159&gt;JN$4,JM158,JM158+JL159),"")</f>
        <v>60</v>
      </c>
      <c r="JN159" s="7">
        <f t="shared" ca="1" si="931"/>
        <v>0</v>
      </c>
      <c r="JO159" s="7">
        <f t="shared" ca="1" si="825"/>
        <v>0.97101107958772814</v>
      </c>
      <c r="JP159" s="7">
        <f t="shared" ca="1" si="826"/>
        <v>-0.58639569497234345</v>
      </c>
      <c r="JQ159" s="7">
        <f t="shared" ca="1" si="827"/>
        <v>0</v>
      </c>
      <c r="JR159" s="7">
        <f t="shared" ca="1" si="828"/>
        <v>0</v>
      </c>
      <c r="JS159" s="7">
        <f ca="1">IFERROR(IF(JS158+JR159&gt;JT$4,JS158,JS158+JR159),"")</f>
        <v>60</v>
      </c>
      <c r="JT159" s="7">
        <f t="shared" ca="1" si="932"/>
        <v>0</v>
      </c>
      <c r="JU159" s="7">
        <f t="shared" ca="1" si="829"/>
        <v>0.55716229265104733</v>
      </c>
      <c r="JV159" s="7">
        <f t="shared" ca="1" si="830"/>
        <v>-0.17254690803566269</v>
      </c>
      <c r="JW159" s="7">
        <f t="shared" ca="1" si="831"/>
        <v>0</v>
      </c>
      <c r="JX159" s="7">
        <f t="shared" ca="1" si="832"/>
        <v>0</v>
      </c>
      <c r="JY159" s="7">
        <f ca="1">IFERROR(IF(JY158+JX159&gt;JZ$4,JY158,JY158+JX159),"")</f>
        <v>60</v>
      </c>
      <c r="JZ159" s="7">
        <f t="shared" ca="1" si="933"/>
        <v>0</v>
      </c>
      <c r="KA159" s="7">
        <f t="shared" ca="1" si="833"/>
        <v>0.57939465848277349</v>
      </c>
      <c r="KB159" s="7">
        <f t="shared" ca="1" si="834"/>
        <v>-0.19477927386738886</v>
      </c>
      <c r="KC159" s="7">
        <f t="shared" ca="1" si="835"/>
        <v>0</v>
      </c>
      <c r="KD159" s="7">
        <f t="shared" ca="1" si="836"/>
        <v>0</v>
      </c>
      <c r="KE159" s="7">
        <f ca="1">IFERROR(IF(KE158+KD159&gt;KF$4,KE158,KE158+KD159),"")</f>
        <v>60</v>
      </c>
      <c r="KF159" s="7">
        <f t="shared" ca="1" si="934"/>
        <v>0</v>
      </c>
      <c r="KG159" s="7">
        <f t="shared" ca="1" si="837"/>
        <v>0.87615535155683488</v>
      </c>
      <c r="KH159" s="7">
        <f t="shared" ca="1" si="838"/>
        <v>-0.49153996694145025</v>
      </c>
      <c r="KI159" s="7">
        <f t="shared" ca="1" si="839"/>
        <v>0</v>
      </c>
      <c r="KJ159" s="7">
        <f t="shared" ca="1" si="840"/>
        <v>0</v>
      </c>
      <c r="KK159" s="7">
        <f ca="1">IFERROR(IF(KK158+KJ159&gt;KL$4,KK158,KK158+KJ159),"")</f>
        <v>60</v>
      </c>
      <c r="KL159" s="7">
        <f t="shared" ca="1" si="935"/>
        <v>0</v>
      </c>
      <c r="KM159" s="7">
        <f t="shared" ca="1" si="841"/>
        <v>0.68890098600388083</v>
      </c>
      <c r="KN159" s="7">
        <f t="shared" ca="1" si="842"/>
        <v>-0.3042856013884962</v>
      </c>
      <c r="KO159" s="7">
        <f t="shared" ca="1" si="843"/>
        <v>0</v>
      </c>
      <c r="KP159" s="7">
        <f t="shared" ca="1" si="844"/>
        <v>0</v>
      </c>
      <c r="KQ159" s="7">
        <f ca="1">IFERROR(IF(KQ158+KP159&gt;KR$4,KQ158,KQ158+KP159),"")</f>
        <v>60</v>
      </c>
      <c r="KR159" s="7">
        <f t="shared" ca="1" si="936"/>
        <v>0</v>
      </c>
      <c r="KS159" s="7">
        <f t="shared" ca="1" si="845"/>
        <v>0.42574575986373275</v>
      </c>
      <c r="KT159" s="7">
        <f t="shared" ca="1" si="846"/>
        <v>-4.1130375248348117E-2</v>
      </c>
      <c r="KU159" s="7">
        <f t="shared" ca="1" si="847"/>
        <v>0</v>
      </c>
      <c r="KV159" s="7">
        <f t="shared" ca="1" si="848"/>
        <v>0</v>
      </c>
      <c r="KW159" s="7">
        <f ca="1">IFERROR(IF(KW158+KV159&gt;KX$4,KW158,KW158+KV159),"")</f>
        <v>60</v>
      </c>
      <c r="KX159" s="7">
        <f t="shared" ca="1" si="937"/>
        <v>0</v>
      </c>
      <c r="KY159" s="7">
        <f t="shared" ca="1" si="849"/>
        <v>0.64565743971788059</v>
      </c>
      <c r="KZ159" s="7">
        <f t="shared" ca="1" si="850"/>
        <v>-0.26104205510249595</v>
      </c>
      <c r="LA159" s="7">
        <f t="shared" ca="1" si="851"/>
        <v>0</v>
      </c>
      <c r="LB159" s="7">
        <f t="shared" ca="1" si="852"/>
        <v>0</v>
      </c>
      <c r="LC159" s="7">
        <f ca="1">IFERROR(IF(LC158+LB159&gt;LD$4,LC158,LC158+LB159),"")</f>
        <v>60</v>
      </c>
      <c r="LD159" s="7">
        <f t="shared" ca="1" si="938"/>
        <v>0</v>
      </c>
      <c r="LE159" s="7">
        <f t="shared" ca="1" si="853"/>
        <v>0.19891137276740722</v>
      </c>
      <c r="LF159" s="7">
        <f t="shared" ca="1" si="854"/>
        <v>0.18570401184797741</v>
      </c>
      <c r="LG159" s="7">
        <f t="shared" ca="1" si="855"/>
        <v>1</v>
      </c>
      <c r="LH159" s="7" t="str">
        <f t="shared" ca="1" si="856"/>
        <v>6</v>
      </c>
      <c r="LI159" s="7">
        <f ca="1">IFERROR(IF(LI158+LH159&gt;LJ$4,LI158,LI158+LH159),"")</f>
        <v>60</v>
      </c>
      <c r="LJ159" s="7">
        <f t="shared" ca="1" si="939"/>
        <v>0</v>
      </c>
      <c r="LK159" s="7">
        <f t="shared" ca="1" si="857"/>
        <v>0.71661485574614459</v>
      </c>
      <c r="LL159" s="7">
        <f t="shared" ca="1" si="858"/>
        <v>-0.33199947113075995</v>
      </c>
      <c r="LM159" s="7">
        <f t="shared" ca="1" si="859"/>
        <v>0</v>
      </c>
      <c r="LN159" s="7">
        <f t="shared" ca="1" si="860"/>
        <v>0</v>
      </c>
      <c r="LO159" s="7">
        <f ca="1">IFERROR(IF(LO158+LN159&gt;LP$4,LO158,LO158+LN159),"")</f>
        <v>60</v>
      </c>
      <c r="LP159" s="7">
        <f t="shared" ca="1" si="940"/>
        <v>0</v>
      </c>
      <c r="LQ159" s="7">
        <f t="shared" ca="1" si="861"/>
        <v>0.89816691040201702</v>
      </c>
      <c r="LR159" s="7">
        <f t="shared" ca="1" si="862"/>
        <v>-0.51355152578663232</v>
      </c>
      <c r="LS159" s="7">
        <f t="shared" ca="1" si="863"/>
        <v>0</v>
      </c>
      <c r="LT159" s="7">
        <f t="shared" ca="1" si="864"/>
        <v>0</v>
      </c>
      <c r="LU159" s="7">
        <f ca="1">IFERROR(IF(LU158+LT159&gt;LV$4,LU158,LU158+LT159),"")</f>
        <v>60</v>
      </c>
      <c r="LV159" s="7">
        <f t="shared" ca="1" si="941"/>
        <v>0</v>
      </c>
      <c r="LW159" s="7">
        <f t="shared" ca="1" si="865"/>
        <v>1.1524071922008217E-2</v>
      </c>
      <c r="LX159" s="7">
        <f t="shared" ca="1" si="866"/>
        <v>0.37309131269337642</v>
      </c>
      <c r="LY159" s="7">
        <f t="shared" ca="1" si="867"/>
        <v>1</v>
      </c>
      <c r="LZ159" s="7" t="str">
        <f t="shared" ca="1" si="868"/>
        <v>6</v>
      </c>
      <c r="MA159" s="7">
        <f ca="1">IFERROR(IF(MA158+LZ159&gt;MB$4,MA158,MA158+LZ159),"")</f>
        <v>60</v>
      </c>
      <c r="MB159" s="7">
        <f t="shared" ca="1" si="942"/>
        <v>0</v>
      </c>
      <c r="MC159" s="7">
        <f t="shared" ca="1" si="869"/>
        <v>0.59866426921773486</v>
      </c>
      <c r="MD159" s="7">
        <f t="shared" ca="1" si="870"/>
        <v>-0.21404888460235022</v>
      </c>
      <c r="ME159" s="7">
        <f t="shared" ca="1" si="871"/>
        <v>0</v>
      </c>
      <c r="MF159" s="7">
        <f t="shared" ca="1" si="872"/>
        <v>0</v>
      </c>
      <c r="MG159" s="7">
        <f ca="1">IFERROR(IF(MG158+MF159&gt;MH$4,MG158,MG158+MF159),"")</f>
        <v>60</v>
      </c>
      <c r="MH159" s="7">
        <f t="shared" ca="1" si="943"/>
        <v>0</v>
      </c>
      <c r="MI159" s="7">
        <f t="shared" ca="1" si="873"/>
        <v>0.69592040103392394</v>
      </c>
      <c r="MJ159" s="7">
        <f t="shared" ca="1" si="874"/>
        <v>-0.3113050164185393</v>
      </c>
      <c r="MK159" s="7">
        <f t="shared" ca="1" si="875"/>
        <v>0</v>
      </c>
      <c r="ML159" s="7">
        <f t="shared" ca="1" si="876"/>
        <v>0</v>
      </c>
      <c r="MM159" s="7">
        <f ca="1">IFERROR(IF(MM158+ML159&gt;MN$4,MM158,MM158+ML159),"")</f>
        <v>60</v>
      </c>
      <c r="MN159" s="7">
        <f t="shared" ca="1" si="944"/>
        <v>0</v>
      </c>
      <c r="MO159" s="7">
        <f t="shared" ca="1" si="877"/>
        <v>0.90454906868621265</v>
      </c>
      <c r="MP159" s="7">
        <f t="shared" ca="1" si="878"/>
        <v>-0.51993368407082796</v>
      </c>
      <c r="MQ159" s="7">
        <f t="shared" ca="1" si="879"/>
        <v>0</v>
      </c>
      <c r="MR159" s="7">
        <f t="shared" ca="1" si="880"/>
        <v>0</v>
      </c>
      <c r="MS159" s="7">
        <f ca="1">IFERROR(IF(MS158+MR159&gt;MT$4,MS158,MS158+MR159),"")</f>
        <v>60</v>
      </c>
      <c r="MT159" s="7">
        <f t="shared" ca="1" si="945"/>
        <v>0</v>
      </c>
      <c r="MU159" s="7">
        <f t="shared" ca="1" si="881"/>
        <v>0.5824572214944177</v>
      </c>
      <c r="MV159" s="7">
        <f t="shared" ca="1" si="882"/>
        <v>-0.19784183687903306</v>
      </c>
      <c r="MW159" s="7">
        <f t="shared" ca="1" si="883"/>
        <v>0</v>
      </c>
      <c r="MX159" s="7">
        <f t="shared" ca="1" si="884"/>
        <v>0</v>
      </c>
      <c r="MY159" s="7">
        <f ca="1">IFERROR(IF(MY158+MX159&gt;MZ$4,MY158,MY158+MX159),"")</f>
        <v>60</v>
      </c>
      <c r="MZ159" s="7">
        <f t="shared" ca="1" si="946"/>
        <v>0</v>
      </c>
      <c r="NA159" s="7">
        <f t="shared" ca="1" si="885"/>
        <v>0.59304545542638876</v>
      </c>
      <c r="NB159" s="7">
        <f t="shared" ca="1" si="886"/>
        <v>-0.20843007081100412</v>
      </c>
      <c r="NC159" s="7">
        <f t="shared" ca="1" si="887"/>
        <v>0</v>
      </c>
      <c r="ND159" s="7">
        <f t="shared" ca="1" si="888"/>
        <v>0</v>
      </c>
      <c r="NE159" s="7">
        <f ca="1">IFERROR(IF(NE158+ND159&gt;NF$4,NE158,NE158+ND159),"")</f>
        <v>60</v>
      </c>
      <c r="NF159" s="7">
        <f t="shared" ca="1" si="947"/>
        <v>0</v>
      </c>
      <c r="NG159" s="7">
        <f t="shared" ca="1" si="889"/>
        <v>3.1090378292471299E-2</v>
      </c>
      <c r="NH159" s="7">
        <f t="shared" ca="1" si="890"/>
        <v>0.35352500632291334</v>
      </c>
      <c r="NI159" s="7">
        <f t="shared" ca="1" si="891"/>
        <v>1</v>
      </c>
      <c r="NJ159" s="7" t="str">
        <f t="shared" ca="1" si="892"/>
        <v>6</v>
      </c>
      <c r="NK159" s="7">
        <f ca="1">IFERROR(IF(NK158+NJ159&gt;NL$4,NK158,NK158+NJ159),"")</f>
        <v>60</v>
      </c>
      <c r="NL159" s="7">
        <f t="shared" ca="1" si="948"/>
        <v>0</v>
      </c>
      <c r="NM159" s="7">
        <f t="shared" ca="1" si="893"/>
        <v>0.35578049542090473</v>
      </c>
      <c r="NN159" s="7">
        <f t="shared" ca="1" si="894"/>
        <v>2.8834889194479907E-2</v>
      </c>
      <c r="NO159" s="7">
        <f t="shared" ca="1" si="895"/>
        <v>1</v>
      </c>
      <c r="NP159" s="7" t="str">
        <f t="shared" ca="1" si="896"/>
        <v>6</v>
      </c>
      <c r="NQ159" s="7">
        <f ca="1">IFERROR(IF(NQ158+NP159&gt;NR$4,NQ158,NQ158+NP159),"")</f>
        <v>60</v>
      </c>
      <c r="NR159" s="7">
        <f t="shared" ca="1" si="949"/>
        <v>0</v>
      </c>
      <c r="NT159">
        <v>157</v>
      </c>
      <c r="NU159" s="7" t="s">
        <v>19</v>
      </c>
      <c r="NV159" s="7" t="str">
        <f t="shared" ca="1" si="653"/>
        <v/>
      </c>
      <c r="NW159" s="7" t="str">
        <f t="shared" ca="1" si="647"/>
        <v/>
      </c>
      <c r="NX159" t="str">
        <f ca="1">IFERROR(VLOOKUP(NT159,$K$3:$AK$568,8,FALSE),"")</f>
        <v/>
      </c>
      <c r="NY159" t="str">
        <f ca="1">IFERROR(VLOOKUP(NT159,$K$3:$AK$568,9,FALSE),"")</f>
        <v/>
      </c>
      <c r="NZ159" s="7" t="str">
        <f ca="1">IFERROR(VLOOKUP(NT159,$K$3:$AK$568,27,FALSE),"")</f>
        <v/>
      </c>
      <c r="OB159">
        <v>157</v>
      </c>
      <c r="OC159" s="7" t="s">
        <v>19</v>
      </c>
      <c r="OD159" t="e">
        <f t="shared" ca="1" si="654"/>
        <v>#N/A</v>
      </c>
      <c r="OE159" s="7" t="str">
        <f t="shared" ca="1" si="655"/>
        <v/>
      </c>
      <c r="OF159" s="7" t="str">
        <f t="shared" ca="1" si="656"/>
        <v/>
      </c>
      <c r="OG159" t="str">
        <f t="shared" ca="1" si="657"/>
        <v/>
      </c>
      <c r="OI159">
        <v>157</v>
      </c>
      <c r="OJ159" s="7" t="s">
        <v>19</v>
      </c>
      <c r="OK159" s="7" t="str">
        <f t="shared" ca="1" si="658"/>
        <v/>
      </c>
      <c r="OL159" s="7" t="str">
        <f t="shared" ca="1" si="659"/>
        <v/>
      </c>
      <c r="OM159" t="str">
        <f ca="1">IFERROR(VLOOKUP(OI159,$L$3:$AK$568,7,FALSE),"")</f>
        <v/>
      </c>
      <c r="ON159" t="str">
        <f ca="1">IFERROR(VLOOKUP(OI159,$L$3:$AK$568,8,FALSE),"")</f>
        <v/>
      </c>
      <c r="OO159" s="7" t="str">
        <f ca="1">IFERROR(VLOOKUP(OI159,$L$3:$AK$568,26,FALSE),"")</f>
        <v/>
      </c>
      <c r="OQ159">
        <v>157</v>
      </c>
      <c r="OR159" s="7" t="s">
        <v>19</v>
      </c>
      <c r="OS159" t="e">
        <f t="shared" ca="1" si="660"/>
        <v>#N/A</v>
      </c>
      <c r="OT159" s="7" t="str">
        <f t="shared" ca="1" si="661"/>
        <v/>
      </c>
      <c r="OU159" s="7" t="str">
        <f t="shared" ca="1" si="662"/>
        <v/>
      </c>
      <c r="OV159" t="str">
        <f t="shared" ca="1" si="663"/>
        <v/>
      </c>
      <c r="OX159">
        <v>157</v>
      </c>
      <c r="OY159" s="7" t="s">
        <v>19</v>
      </c>
      <c r="OZ159" s="7" t="str">
        <f t="shared" ca="1" si="664"/>
        <v/>
      </c>
      <c r="PA159" s="7" t="str">
        <f t="shared" ca="1" si="665"/>
        <v/>
      </c>
      <c r="PB159" t="str">
        <f ca="1">IFERROR(VLOOKUP(OX159,$M$3:$AK$568,6,FALSE),"")</f>
        <v/>
      </c>
      <c r="PC159" t="str">
        <f ca="1">IFERROR(VLOOKUP(OX159,$M$3:$AK$568,7,FALSE),"")</f>
        <v/>
      </c>
      <c r="PD159" s="7" t="str">
        <f ca="1">IFERROR(VLOOKUP(OX159,$M$3:$AK$568,25,FALSE),"")</f>
        <v/>
      </c>
      <c r="PF159">
        <v>157</v>
      </c>
      <c r="PG159" s="7" t="s">
        <v>19</v>
      </c>
      <c r="PH159" t="e">
        <f t="shared" ca="1" si="666"/>
        <v>#N/A</v>
      </c>
      <c r="PI159" s="7" t="str">
        <f t="shared" ca="1" si="667"/>
        <v/>
      </c>
      <c r="PJ159" s="7" t="str">
        <f t="shared" ca="1" si="668"/>
        <v/>
      </c>
      <c r="PK159" t="str">
        <f t="shared" ca="1" si="669"/>
        <v/>
      </c>
      <c r="PM159">
        <v>157</v>
      </c>
      <c r="PN159" s="7" t="s">
        <v>19</v>
      </c>
      <c r="PO159" s="202" t="str">
        <f t="shared" ca="1" si="670"/>
        <v/>
      </c>
      <c r="PP159" s="7" t="str">
        <f t="shared" ca="1" si="671"/>
        <v/>
      </c>
      <c r="PQ159" t="str">
        <f ca="1">IFERROR(VLOOKUP(PM159,$G$325:$R$409,12,FALSE),"")</f>
        <v/>
      </c>
      <c r="PR159" t="e">
        <f ca="1">VLOOKUP(PM159,$G$324:$Q$409,11,FALSE)</f>
        <v>#N/A</v>
      </c>
      <c r="PS159" s="7" t="str">
        <f ca="1">VLOOKUP(PQ159,$R$325:$Y$409,8,FALSE)</f>
        <v>- -</v>
      </c>
      <c r="PT159" s="7">
        <f ca="1">ReSt</f>
        <v>-4</v>
      </c>
      <c r="PU159" s="7" t="e">
        <f t="shared" ca="1" si="672"/>
        <v>#N/A</v>
      </c>
      <c r="PV159" s="7" t="e">
        <f t="shared" ca="1" si="673"/>
        <v>#N/A</v>
      </c>
      <c r="PW159" s="7" t="str">
        <f ca="1">VLOOKUP(PQ159,$R$325:$AK$409,8,FALSE)</f>
        <v>- -</v>
      </c>
      <c r="PX159" s="7"/>
      <c r="PY159">
        <v>157</v>
      </c>
      <c r="PZ159" s="7" t="s">
        <v>19</v>
      </c>
      <c r="QA159" t="str">
        <f t="shared" ca="1" si="674"/>
        <v/>
      </c>
      <c r="QB159" s="7" t="str">
        <f t="shared" ca="1" si="675"/>
        <v/>
      </c>
      <c r="QC159" s="7" t="str">
        <f t="shared" ca="1" si="676"/>
        <v/>
      </c>
      <c r="QD159" t="str">
        <f t="shared" ca="1" si="677"/>
        <v/>
      </c>
      <c r="QF159">
        <v>157</v>
      </c>
      <c r="QG159" s="7" t="s">
        <v>19</v>
      </c>
      <c r="QH159" s="7" t="str">
        <f t="shared" ca="1" si="678"/>
        <v/>
      </c>
      <c r="QI159" s="7" t="e">
        <f t="shared" ca="1" si="679"/>
        <v>#VALUE!</v>
      </c>
      <c r="QJ159" t="e">
        <f t="shared" ca="1" si="680"/>
        <v>#N/A</v>
      </c>
      <c r="QK159" s="7" t="e">
        <f t="shared" ca="1" si="681"/>
        <v>#N/A</v>
      </c>
      <c r="QM159">
        <v>157</v>
      </c>
      <c r="QN159" s="7" t="s">
        <v>19</v>
      </c>
      <c r="QO159" t="str">
        <f t="shared" ca="1" si="682"/>
        <v/>
      </c>
      <c r="QP159" s="7" t="str">
        <f t="shared" ca="1" si="683"/>
        <v/>
      </c>
      <c r="QQ159" t="str">
        <f t="shared" ca="1" si="684"/>
        <v/>
      </c>
    </row>
    <row r="160" spans="1:459" x14ac:dyDescent="0.25">
      <c r="A160" s="240" t="str">
        <f>IF('Character Sheet'!$B$4="Creature","N","Y")</f>
        <v>Y</v>
      </c>
      <c r="C160" s="75"/>
      <c r="D160" s="76"/>
      <c r="F160" s="75"/>
      <c r="G160" s="76"/>
      <c r="I160" s="75"/>
      <c r="J160" s="85"/>
      <c r="K160" s="85">
        <f t="shared" ca="1" si="648"/>
        <v>4</v>
      </c>
      <c r="L160" s="85">
        <f t="shared" ca="1" si="951"/>
        <v>0</v>
      </c>
      <c r="M160" s="70">
        <f t="shared" ca="1" si="643"/>
        <v>6</v>
      </c>
      <c r="O160" s="222">
        <f t="shared" ca="1" si="649"/>
        <v>148</v>
      </c>
      <c r="Q160" s="7" t="s">
        <v>1734</v>
      </c>
      <c r="R160" s="9" t="s">
        <v>1442</v>
      </c>
      <c r="S160" s="9" t="s">
        <v>1933</v>
      </c>
      <c r="T160" s="61" t="str">
        <f>SUBSTITUTE(IFERROR(IFERROR(VLOOKUP(R160,'[1]Skill Statistics'!$A$3:$C$513,2,FALSE),VLOOKUP(Q160,'[1]Skill Statistics'!$A$3:$C$513,2,FALSE)),T159),"R*","ReSt")</f>
        <v>Me/Re</v>
      </c>
      <c r="U160" s="61" t="str">
        <f>IFERROR(IFERROR(VLOOKUP(R160,'[1]Skill Statistics'!$A$3:$C$513,3,FALSE),VLOOKUP(Q160,'[1]Skill Statistics'!$A$3:$C$513,3,FALSE)),U159)</f>
        <v>In</v>
      </c>
      <c r="V160" s="61" t="str">
        <f>IF(ISNUMBER(SEARCH("Category",R160)),"- -",IFERROR(IFERROR(VLOOKUP(Q160,[1]Professions!$A$4:$AM$288,MATCH(Profession,[1]Professions!$A$1:$AM$1,0),FALSE),VLOOKUP(Q160,Calculations!$B$91:$I$95,8,FALSE)),"- -"))</f>
        <v>5 / 7</v>
      </c>
      <c r="W160" s="60">
        <f t="shared" ca="1" si="650"/>
        <v>0</v>
      </c>
      <c r="X160" s="7">
        <f ca="1">IFERROR(VLOOKUP(R160,$BS$6:$NR$519,MATCH(ActualLevel,$BS$3:$NR$3,0),FALSE),"- -")</f>
        <v>0</v>
      </c>
      <c r="Y160" s="7">
        <f t="shared" ca="1" si="955"/>
        <v>0</v>
      </c>
      <c r="Z160" s="7">
        <f ca="1">IFERROR(VLOOKUP(Y160,Charts!$BQ$2:$BR$52,2,FALSE),"- -")</f>
        <v>-25</v>
      </c>
      <c r="AA160" s="7">
        <f t="shared" ca="1" si="686"/>
        <v>5</v>
      </c>
      <c r="AB160" s="7">
        <f t="shared" ca="1" si="952"/>
        <v>0</v>
      </c>
      <c r="AC160" s="7"/>
      <c r="AD160" s="7"/>
      <c r="AE160" s="7"/>
      <c r="AF160" s="7"/>
      <c r="AG160" s="7"/>
      <c r="AH160" s="43"/>
      <c r="AI160" s="7"/>
      <c r="AJ160" s="7"/>
      <c r="AK160" s="7">
        <f t="shared" ca="1" si="687"/>
        <v>-20</v>
      </c>
      <c r="AL160" s="7"/>
      <c r="AM160" s="69">
        <f>IFERROR(VLOOKUP(R160,'[1]Skill Statistics'!$A$3:$AN$513,MATCH(Profession,'[1]Skill Statistics'!$A$2:$AN$2,0),FALSE),0)</f>
        <v>0</v>
      </c>
      <c r="AN160" s="85">
        <f>IFERROR(VLOOKUP(Q160,'[1]Skill Statistics'!$A$3:$BK$513,MATCH(Archetype,'[1]Skill Statistics'!$A$2:$BK$2,0),FALSE),0)</f>
        <v>0</v>
      </c>
      <c r="AO160" s="85">
        <f>IFERROR(VLOOKUP(Q160,'[1]Skill Statistics'!$A$3:$BB$513,MATCH(Race,'[1]Skill Statistics'!$A$2:$BB$2,0),FALSE),0)</f>
        <v>0</v>
      </c>
      <c r="AP160" s="85">
        <f t="shared" ca="1" si="651"/>
        <v>0.5</v>
      </c>
      <c r="AQ160" s="70"/>
      <c r="AS160" s="69">
        <f>IFERROR(VLOOKUP(Q160,'[1]Professional Skills'!$A$4:$AM$288,MATCH(Profession,'[1]Professional Skills'!$A$3:$AM$3,0),FALSE),"- -")</f>
        <v>0</v>
      </c>
      <c r="AT160" t="s">
        <v>1812</v>
      </c>
      <c r="AU160" s="7" t="str">
        <f t="shared" si="954"/>
        <v/>
      </c>
      <c r="AV160" s="7">
        <f t="shared" ca="1" si="953"/>
        <v>0</v>
      </c>
      <c r="AW160" t="str">
        <f t="shared" si="690"/>
        <v/>
      </c>
      <c r="AX160" t="str">
        <f>IFERROR(_xlfn.RANK.EQ(AW160,$AW$5:$AW$568),"")</f>
        <v/>
      </c>
      <c r="AY160">
        <f t="shared" si="645"/>
        <v>0</v>
      </c>
      <c r="AZ160" s="70" t="str">
        <f t="shared" si="688"/>
        <v/>
      </c>
      <c r="BB160" s="69">
        <f>IFERROR(IF(Q160="Language",VLOOKUP(R160,[1]Cultures!$B$4:$N$218,MATCH(Culture,[1]Cultures!$B$3:$N$3,0),FALSE),VLOOKUP(Q160,[1]Cultures!$B$4:$O$212,MATCH(Culture,[1]Cultures!$B$3:$O$3,0),FALSE)),"- -")</f>
        <v>0</v>
      </c>
      <c r="BC160" t="s">
        <v>1812</v>
      </c>
      <c r="BD160">
        <f t="shared" ca="1" si="950"/>
        <v>0.61595365663021273</v>
      </c>
      <c r="BE160">
        <f t="shared" ca="1" si="897"/>
        <v>1.1159536566302126</v>
      </c>
      <c r="BH160">
        <f ca="1">_xlfn.RANK.EQ(BE160,$BE$159:$BE$161)</f>
        <v>1</v>
      </c>
      <c r="BI160" s="7">
        <f t="shared" ca="1" si="689"/>
        <v>0</v>
      </c>
      <c r="BK160" s="7"/>
      <c r="BL160" s="70">
        <f t="shared" ca="1" si="646"/>
        <v>0</v>
      </c>
      <c r="BN160" s="69">
        <f>IFERROR(VLOOKUP(V160,Charts!$BT$2:$BV$14,3,FALSE),"- -")</f>
        <v>0.46153846153846156</v>
      </c>
      <c r="BO160" s="85">
        <f t="shared" ca="1" si="652"/>
        <v>1.8076602007279501</v>
      </c>
      <c r="BP160" s="70">
        <f t="shared" ca="1" si="898"/>
        <v>148</v>
      </c>
      <c r="BR160" s="7">
        <v>155</v>
      </c>
      <c r="BS160" s="9" t="str">
        <f ca="1">VLOOKUP(BR160,$O$3:$R$568,4,FALSE)</f>
        <v>Touch</v>
      </c>
      <c r="BT160" s="7" t="str">
        <f ca="1">VLOOKUP(BS160,$R$3:$V$568,5,FALSE)</f>
        <v>2 / 4</v>
      </c>
      <c r="BU160" s="7">
        <f ca="1">VLOOKUP(BT160,Charts!$BT$2:$BV$14,3,FALSE)</f>
        <v>0.76923076923076927</v>
      </c>
      <c r="BV160" s="7" t="str">
        <f t="shared" ca="1" si="691"/>
        <v>2</v>
      </c>
      <c r="BW160" s="7" t="str">
        <f t="shared" ca="1" si="692"/>
        <v>4</v>
      </c>
      <c r="BY160" s="7">
        <f t="shared" ca="1" si="693"/>
        <v>0.24573301677293169</v>
      </c>
      <c r="BZ160" s="7">
        <f t="shared" ca="1" si="694"/>
        <v>0.52349775245783758</v>
      </c>
      <c r="CA160" s="7">
        <f t="shared" ca="1" si="695"/>
        <v>1</v>
      </c>
      <c r="CB160" s="7" t="str">
        <f t="shared" ca="1" si="696"/>
        <v>2</v>
      </c>
      <c r="CC160" s="7">
        <f ca="1">IFERROR(IF(CC159+CB160&gt;CD$4,CC159,CC159+CB160),"")</f>
        <v>38</v>
      </c>
      <c r="CD160" s="7">
        <f t="shared" ca="1" si="899"/>
        <v>0</v>
      </c>
      <c r="CE160" s="7">
        <f t="shared" ca="1" si="697"/>
        <v>9.4955420070758745E-2</v>
      </c>
      <c r="CF160" s="7">
        <f t="shared" ca="1" si="698"/>
        <v>0.67427534916001053</v>
      </c>
      <c r="CG160" s="7">
        <f t="shared" ca="1" si="699"/>
        <v>1</v>
      </c>
      <c r="CH160" s="7" t="str">
        <f t="shared" ca="1" si="700"/>
        <v>2</v>
      </c>
      <c r="CI160" s="7">
        <f ca="1">IFERROR(IF(CI159+CH160&gt;CJ$4,CI159,CI159+CH160),"")</f>
        <v>60</v>
      </c>
      <c r="CJ160" s="7">
        <f t="shared" ca="1" si="900"/>
        <v>0</v>
      </c>
      <c r="CK160" s="7">
        <f t="shared" ca="1" si="701"/>
        <v>0.8086689211348107</v>
      </c>
      <c r="CL160" s="7">
        <f t="shared" ca="1" si="702"/>
        <v>-3.943815190404143E-2</v>
      </c>
      <c r="CM160" s="7">
        <f t="shared" ca="1" si="703"/>
        <v>0</v>
      </c>
      <c r="CN160" s="7">
        <f t="shared" ca="1" si="704"/>
        <v>0</v>
      </c>
      <c r="CO160" s="7">
        <f ca="1">IFERROR(IF(CO159+CN160&gt;CP$4,CO159,CO159+CN160),"")</f>
        <v>60</v>
      </c>
      <c r="CP160" s="7">
        <f t="shared" ca="1" si="901"/>
        <v>0</v>
      </c>
      <c r="CQ160" s="7">
        <f t="shared" ca="1" si="705"/>
        <v>0.65535492357289116</v>
      </c>
      <c r="CR160" s="7">
        <f t="shared" ca="1" si="706"/>
        <v>0.11387584565787812</v>
      </c>
      <c r="CS160" s="7">
        <f t="shared" ca="1" si="707"/>
        <v>1</v>
      </c>
      <c r="CT160" s="7" t="str">
        <f t="shared" ca="1" si="708"/>
        <v>2</v>
      </c>
      <c r="CU160" s="7">
        <f ca="1">IFERROR(IF(CU159+CT160&gt;CV$4,CU159,CU159+CT160),"")</f>
        <v>60</v>
      </c>
      <c r="CV160" s="7">
        <f t="shared" ca="1" si="902"/>
        <v>0</v>
      </c>
      <c r="CW160" s="7">
        <f t="shared" ca="1" si="709"/>
        <v>0.83126876286043527</v>
      </c>
      <c r="CX160" s="7">
        <f t="shared" ca="1" si="710"/>
        <v>-6.2037993629666E-2</v>
      </c>
      <c r="CY160" s="7">
        <f t="shared" ca="1" si="711"/>
        <v>0</v>
      </c>
      <c r="CZ160" s="7">
        <f t="shared" ca="1" si="712"/>
        <v>0</v>
      </c>
      <c r="DA160" s="7">
        <f ca="1">IFERROR(IF(DA159+CZ160&gt;DB$4,DA159,DA159+CZ160),"")</f>
        <v>60</v>
      </c>
      <c r="DB160" s="7">
        <f t="shared" ca="1" si="903"/>
        <v>0</v>
      </c>
      <c r="DC160" s="7">
        <f t="shared" ca="1" si="713"/>
        <v>0.99696674400893004</v>
      </c>
      <c r="DD160" s="7">
        <f t="shared" ca="1" si="714"/>
        <v>-0.22773597477816077</v>
      </c>
      <c r="DE160" s="7">
        <f t="shared" ca="1" si="715"/>
        <v>0</v>
      </c>
      <c r="DF160" s="7">
        <f t="shared" ca="1" si="716"/>
        <v>0</v>
      </c>
      <c r="DG160" s="7">
        <f ca="1">IFERROR(IF(DG159+DF160&gt;DH$4,DG159,DG159+DF160),"")</f>
        <v>60</v>
      </c>
      <c r="DH160" s="7">
        <f t="shared" ca="1" si="904"/>
        <v>0</v>
      </c>
      <c r="DI160" s="7">
        <f t="shared" ca="1" si="717"/>
        <v>0.24248248658529514</v>
      </c>
      <c r="DJ160" s="7">
        <f t="shared" ca="1" si="718"/>
        <v>0.52674828264547413</v>
      </c>
      <c r="DK160" s="7">
        <f t="shared" ca="1" si="719"/>
        <v>1</v>
      </c>
      <c r="DL160" s="7" t="str">
        <f t="shared" ca="1" si="720"/>
        <v>2</v>
      </c>
      <c r="DM160" s="7">
        <f ca="1">IFERROR(IF(DM159+DL160&gt;DN$4,DM159,DM159+DL160),"")</f>
        <v>60</v>
      </c>
      <c r="DN160" s="7">
        <f t="shared" ca="1" si="905"/>
        <v>0</v>
      </c>
      <c r="DO160" s="7">
        <f t="shared" ca="1" si="721"/>
        <v>0.32376389382020532</v>
      </c>
      <c r="DP160" s="7">
        <f t="shared" ca="1" si="722"/>
        <v>0.44546687541056396</v>
      </c>
      <c r="DQ160" s="7">
        <f t="shared" ca="1" si="723"/>
        <v>1</v>
      </c>
      <c r="DR160" s="7" t="str">
        <f t="shared" ca="1" si="724"/>
        <v>2</v>
      </c>
      <c r="DS160" s="7">
        <f ca="1">IFERROR(IF(DS159+DR160&gt;DT$4,DS159,DS159+DR160),"")</f>
        <v>60</v>
      </c>
      <c r="DT160" s="7">
        <f t="shared" ca="1" si="906"/>
        <v>0</v>
      </c>
      <c r="DU160" s="7">
        <f t="shared" ca="1" si="725"/>
        <v>0.14083196943931153</v>
      </c>
      <c r="DV160" s="7">
        <f t="shared" ca="1" si="726"/>
        <v>0.62839879979145774</v>
      </c>
      <c r="DW160" s="7">
        <f t="shared" ca="1" si="727"/>
        <v>1</v>
      </c>
      <c r="DX160" s="7" t="str">
        <f t="shared" ca="1" si="728"/>
        <v>2</v>
      </c>
      <c r="DY160" s="7">
        <f ca="1">IFERROR(IF(DY159+DX160&gt;DZ$4,DY159,DY159+DX160),"")</f>
        <v>60</v>
      </c>
      <c r="DZ160" s="7">
        <f t="shared" ca="1" si="907"/>
        <v>0</v>
      </c>
      <c r="EA160" s="7">
        <f t="shared" ca="1" si="729"/>
        <v>0.64692630892492908</v>
      </c>
      <c r="EB160" s="7">
        <f t="shared" ca="1" si="730"/>
        <v>0.12230446030584019</v>
      </c>
      <c r="EC160" s="7">
        <f t="shared" ca="1" si="731"/>
        <v>1</v>
      </c>
      <c r="ED160" s="7" t="str">
        <f t="shared" ca="1" si="732"/>
        <v>2</v>
      </c>
      <c r="EE160" s="7">
        <f ca="1">IFERROR(IF(EE159+ED160&gt;EF$4,EE159,EE159+ED160),"")</f>
        <v>60</v>
      </c>
      <c r="EF160" s="7">
        <f t="shared" ca="1" si="908"/>
        <v>0</v>
      </c>
      <c r="EG160" s="7">
        <f t="shared" ca="1" si="733"/>
        <v>0.19311790109713234</v>
      </c>
      <c r="EH160" s="7">
        <f t="shared" ca="1" si="734"/>
        <v>0.57611286813363694</v>
      </c>
      <c r="EI160" s="7">
        <f t="shared" ca="1" si="735"/>
        <v>1</v>
      </c>
      <c r="EJ160" s="7" t="str">
        <f t="shared" ca="1" si="736"/>
        <v>2</v>
      </c>
      <c r="EK160" s="7">
        <f ca="1">IFERROR(IF(EK159+EJ160&gt;EL$4,EK159,EK159+EJ160),"")</f>
        <v>60</v>
      </c>
      <c r="EL160" s="7">
        <f t="shared" ca="1" si="909"/>
        <v>0</v>
      </c>
      <c r="EM160" s="7">
        <f t="shared" ca="1" si="737"/>
        <v>0.43050750677570282</v>
      </c>
      <c r="EN160" s="7">
        <f t="shared" ca="1" si="738"/>
        <v>0.33872326245506645</v>
      </c>
      <c r="EO160" s="7">
        <f t="shared" ca="1" si="739"/>
        <v>1</v>
      </c>
      <c r="EP160" s="7" t="str">
        <f t="shared" ca="1" si="740"/>
        <v>2</v>
      </c>
      <c r="EQ160" s="7">
        <f ca="1">IFERROR(IF(EQ159+EP160&gt;ER$4,EQ159,EQ159+EP160),"")</f>
        <v>60</v>
      </c>
      <c r="ER160" s="7">
        <f t="shared" ca="1" si="910"/>
        <v>0</v>
      </c>
      <c r="ES160" s="7">
        <f t="shared" ca="1" si="741"/>
        <v>1.7747738657686307E-2</v>
      </c>
      <c r="ET160" s="7">
        <f t="shared" ca="1" si="742"/>
        <v>0.75148303057308297</v>
      </c>
      <c r="EU160" s="7">
        <f t="shared" ca="1" si="743"/>
        <v>1</v>
      </c>
      <c r="EV160" s="7" t="str">
        <f t="shared" ca="1" si="744"/>
        <v>2</v>
      </c>
      <c r="EW160" s="7">
        <f ca="1">IFERROR(IF(EW159+EV160&gt;EX$4,EW159,EW159+EV160),"")</f>
        <v>60</v>
      </c>
      <c r="EX160" s="7">
        <f t="shared" ca="1" si="911"/>
        <v>0</v>
      </c>
      <c r="EY160" s="7">
        <f t="shared" ca="1" si="745"/>
        <v>0.18542037215441109</v>
      </c>
      <c r="EZ160" s="7">
        <f t="shared" ca="1" si="746"/>
        <v>0.58381039707635818</v>
      </c>
      <c r="FA160" s="7">
        <f t="shared" ca="1" si="747"/>
        <v>1</v>
      </c>
      <c r="FB160" s="7" t="str">
        <f t="shared" ca="1" si="748"/>
        <v>2</v>
      </c>
      <c r="FC160" s="7">
        <f ca="1">IFERROR(IF(FC159+FB160&gt;FD$4,FC159,FC159+FB160),"")</f>
        <v>60</v>
      </c>
      <c r="FD160" s="7">
        <f t="shared" ca="1" si="912"/>
        <v>0</v>
      </c>
      <c r="FE160" s="7">
        <f t="shared" ca="1" si="749"/>
        <v>0.85213274208144829</v>
      </c>
      <c r="FF160" s="7">
        <f t="shared" ca="1" si="750"/>
        <v>-8.2901972850679018E-2</v>
      </c>
      <c r="FG160" s="7">
        <f t="shared" ca="1" si="751"/>
        <v>0</v>
      </c>
      <c r="FH160" s="7">
        <f t="shared" ca="1" si="752"/>
        <v>0</v>
      </c>
      <c r="FI160" s="7">
        <f ca="1">IFERROR(IF(FI159+FH160&gt;FJ$4,FI159,FI159+FH160),"")</f>
        <v>60</v>
      </c>
      <c r="FJ160" s="7">
        <f t="shared" ca="1" si="913"/>
        <v>0</v>
      </c>
      <c r="FK160" s="7">
        <f t="shared" ca="1" si="753"/>
        <v>0.95863399675261474</v>
      </c>
      <c r="FL160" s="7">
        <f t="shared" ca="1" si="754"/>
        <v>-0.18940322752184546</v>
      </c>
      <c r="FM160" s="7">
        <f t="shared" ca="1" si="755"/>
        <v>0</v>
      </c>
      <c r="FN160" s="7">
        <f t="shared" ca="1" si="756"/>
        <v>0</v>
      </c>
      <c r="FO160" s="7">
        <f ca="1">IFERROR(IF(FO159+FN160&gt;FP$4,FO159,FO159+FN160),"")</f>
        <v>60</v>
      </c>
      <c r="FP160" s="7">
        <f t="shared" ca="1" si="914"/>
        <v>0</v>
      </c>
      <c r="FQ160" s="7">
        <f t="shared" ca="1" si="757"/>
        <v>0.49146023894784951</v>
      </c>
      <c r="FR160" s="7">
        <f t="shared" ca="1" si="758"/>
        <v>0.27777053028291976</v>
      </c>
      <c r="FS160" s="7">
        <f t="shared" ca="1" si="759"/>
        <v>1</v>
      </c>
      <c r="FT160" s="7" t="str">
        <f t="shared" ca="1" si="760"/>
        <v>2</v>
      </c>
      <c r="FU160" s="7">
        <f ca="1">IFERROR(IF(FU159+FT160&gt;FV$4,FU159,FU159+FT160),"")</f>
        <v>60</v>
      </c>
      <c r="FV160" s="7">
        <f t="shared" ca="1" si="915"/>
        <v>0</v>
      </c>
      <c r="FW160" s="7">
        <f t="shared" ca="1" si="761"/>
        <v>0.64658100868284385</v>
      </c>
      <c r="FX160" s="7">
        <f t="shared" ca="1" si="762"/>
        <v>0.12264976054792542</v>
      </c>
      <c r="FY160" s="7">
        <f t="shared" ca="1" si="763"/>
        <v>1</v>
      </c>
      <c r="FZ160" s="7" t="str">
        <f t="shared" ca="1" si="764"/>
        <v>2</v>
      </c>
      <c r="GA160" s="7">
        <f ca="1">IFERROR(IF(GA159+FZ160&gt;GB$4,GA159,GA159+FZ160),"")</f>
        <v>60</v>
      </c>
      <c r="GB160" s="7">
        <f t="shared" ca="1" si="916"/>
        <v>0</v>
      </c>
      <c r="GC160" s="7">
        <f t="shared" ca="1" si="765"/>
        <v>7.2485705735853334E-2</v>
      </c>
      <c r="GD160" s="7">
        <f t="shared" ca="1" si="766"/>
        <v>0.69674506349491594</v>
      </c>
      <c r="GE160" s="7">
        <f t="shared" ca="1" si="767"/>
        <v>1</v>
      </c>
      <c r="GF160" s="7" t="str">
        <f t="shared" ca="1" si="768"/>
        <v>2</v>
      </c>
      <c r="GG160" s="7">
        <f ca="1">IFERROR(IF(GG159+GF160&gt;GH$4,GG159,GG159+GF160),"")</f>
        <v>60</v>
      </c>
      <c r="GH160" s="7">
        <f t="shared" ca="1" si="917"/>
        <v>0</v>
      </c>
      <c r="GI160" s="7">
        <f t="shared" ca="1" si="769"/>
        <v>0.93805675552279555</v>
      </c>
      <c r="GJ160" s="7">
        <f t="shared" ca="1" si="770"/>
        <v>-0.16882598629202628</v>
      </c>
      <c r="GK160" s="7">
        <f t="shared" ca="1" si="771"/>
        <v>0</v>
      </c>
      <c r="GL160" s="7">
        <f t="shared" ca="1" si="772"/>
        <v>0</v>
      </c>
      <c r="GM160" s="7">
        <f ca="1">IFERROR(IF(GM159+GL160&gt;GN$4,GM159,GM159+GL160),"")</f>
        <v>60</v>
      </c>
      <c r="GN160" s="7">
        <f t="shared" ca="1" si="918"/>
        <v>0</v>
      </c>
      <c r="GO160" s="7">
        <f t="shared" ca="1" si="773"/>
        <v>0.5228068097876547</v>
      </c>
      <c r="GP160" s="7">
        <f t="shared" ca="1" si="774"/>
        <v>0.24642395944311457</v>
      </c>
      <c r="GQ160" s="7">
        <f t="shared" ca="1" si="775"/>
        <v>1</v>
      </c>
      <c r="GR160" s="7" t="str">
        <f t="shared" ca="1" si="776"/>
        <v>2</v>
      </c>
      <c r="GS160" s="7">
        <f ca="1">IFERROR(IF(GS159+GR160&gt;GT$4,GS159,GS159+GR160),"")</f>
        <v>60</v>
      </c>
      <c r="GT160" s="7">
        <f t="shared" ca="1" si="919"/>
        <v>0</v>
      </c>
      <c r="GU160" s="7">
        <f t="shared" ca="1" si="777"/>
        <v>0.47458777637807548</v>
      </c>
      <c r="GV160" s="7">
        <f t="shared" ca="1" si="778"/>
        <v>0.2946429928526938</v>
      </c>
      <c r="GW160" s="7">
        <f t="shared" ca="1" si="779"/>
        <v>1</v>
      </c>
      <c r="GX160" s="7" t="str">
        <f t="shared" ca="1" si="780"/>
        <v>2</v>
      </c>
      <c r="GY160" s="7">
        <f ca="1">IFERROR(IF(GY159+GX160&gt;GZ$4,GY159,GY159+GX160),"")</f>
        <v>60</v>
      </c>
      <c r="GZ160" s="7">
        <f t="shared" ca="1" si="920"/>
        <v>0</v>
      </c>
      <c r="HA160" s="7">
        <f t="shared" ca="1" si="781"/>
        <v>0.84281109286115674</v>
      </c>
      <c r="HB160" s="7">
        <f t="shared" ca="1" si="782"/>
        <v>-7.3580323630387467E-2</v>
      </c>
      <c r="HC160" s="7">
        <f t="shared" ca="1" si="783"/>
        <v>0</v>
      </c>
      <c r="HD160" s="7">
        <f t="shared" ca="1" si="784"/>
        <v>0</v>
      </c>
      <c r="HE160" s="7">
        <f ca="1">IFERROR(IF(HE159+HD160&gt;HF$4,HE159,HE159+HD160),"")</f>
        <v>60</v>
      </c>
      <c r="HF160" s="7">
        <f t="shared" ca="1" si="921"/>
        <v>0</v>
      </c>
      <c r="HG160" s="7">
        <f t="shared" ca="1" si="785"/>
        <v>0.55441768941445735</v>
      </c>
      <c r="HH160" s="7">
        <f t="shared" ca="1" si="786"/>
        <v>0.21481307981631192</v>
      </c>
      <c r="HI160" s="7">
        <f t="shared" ca="1" si="787"/>
        <v>1</v>
      </c>
      <c r="HJ160" s="7" t="str">
        <f t="shared" ca="1" si="788"/>
        <v>2</v>
      </c>
      <c r="HK160" s="7">
        <f ca="1">IFERROR(IF(HK159+HJ160&gt;HL$4,HK159,HK159+HJ160),"")</f>
        <v>60</v>
      </c>
      <c r="HL160" s="7">
        <f t="shared" ca="1" si="922"/>
        <v>0</v>
      </c>
      <c r="HM160" s="7">
        <f t="shared" ca="1" si="789"/>
        <v>0.40791915061220807</v>
      </c>
      <c r="HN160" s="7">
        <f t="shared" ca="1" si="790"/>
        <v>0.3613116186185612</v>
      </c>
      <c r="HO160" s="7">
        <f t="shared" ca="1" si="791"/>
        <v>1</v>
      </c>
      <c r="HP160" s="7" t="str">
        <f t="shared" ca="1" si="792"/>
        <v>2</v>
      </c>
      <c r="HQ160" s="7">
        <f ca="1">IFERROR(IF(HQ159+HP160&gt;HR$4,HQ159,HQ159+HP160),"")</f>
        <v>60</v>
      </c>
      <c r="HR160" s="7">
        <f t="shared" ca="1" si="923"/>
        <v>0</v>
      </c>
      <c r="HS160" s="7">
        <f t="shared" ca="1" si="793"/>
        <v>0.55861978565653903</v>
      </c>
      <c r="HT160" s="7">
        <f t="shared" ca="1" si="794"/>
        <v>0.21061098357423025</v>
      </c>
      <c r="HU160" s="7">
        <f t="shared" ca="1" si="795"/>
        <v>1</v>
      </c>
      <c r="HV160" s="7" t="str">
        <f t="shared" ca="1" si="796"/>
        <v>2</v>
      </c>
      <c r="HW160" s="7">
        <f ca="1">IFERROR(IF(HW159+HV160&gt;HX$4,HW159,HW159+HV160),"")</f>
        <v>60</v>
      </c>
      <c r="HX160" s="7">
        <f t="shared" ca="1" si="924"/>
        <v>0</v>
      </c>
      <c r="HY160" s="7">
        <f t="shared" ca="1" si="797"/>
        <v>0.71782749748723107</v>
      </c>
      <c r="HZ160" s="7">
        <f t="shared" ca="1" si="798"/>
        <v>5.1403271743538204E-2</v>
      </c>
      <c r="IA160" s="7">
        <f t="shared" ca="1" si="799"/>
        <v>1</v>
      </c>
      <c r="IB160" s="7" t="str">
        <f t="shared" ca="1" si="800"/>
        <v>2</v>
      </c>
      <c r="IC160" s="7">
        <f ca="1">IFERROR(IF(IC159+IB160&gt;ID$4,IC159,IC159+IB160),"")</f>
        <v>60</v>
      </c>
      <c r="ID160" s="7">
        <f t="shared" ca="1" si="925"/>
        <v>0</v>
      </c>
      <c r="IE160" s="7">
        <f t="shared" ca="1" si="801"/>
        <v>0.64598938845685772</v>
      </c>
      <c r="IF160" s="7">
        <f t="shared" ca="1" si="802"/>
        <v>0.12324138077391156</v>
      </c>
      <c r="IG160" s="7">
        <f t="shared" ca="1" si="803"/>
        <v>1</v>
      </c>
      <c r="IH160" s="7" t="str">
        <f t="shared" ca="1" si="804"/>
        <v>2</v>
      </c>
      <c r="II160" s="7">
        <f ca="1">IFERROR(IF(II159+IH160&gt;IJ$4,II159,II159+IH160),"")</f>
        <v>60</v>
      </c>
      <c r="IJ160" s="7">
        <f t="shared" ca="1" si="926"/>
        <v>0</v>
      </c>
      <c r="IK160" s="7">
        <f t="shared" ca="1" si="805"/>
        <v>0.56853208764958651</v>
      </c>
      <c r="IL160" s="7">
        <f t="shared" ca="1" si="806"/>
        <v>0.20069868158118276</v>
      </c>
      <c r="IM160" s="7">
        <f t="shared" ca="1" si="807"/>
        <v>1</v>
      </c>
      <c r="IN160" s="7" t="str">
        <f t="shared" ca="1" si="808"/>
        <v>2</v>
      </c>
      <c r="IO160" s="7">
        <f ca="1">IFERROR(IF(IO159+IN160&gt;IP$4,IO159,IO159+IN160),"")</f>
        <v>60</v>
      </c>
      <c r="IP160" s="7">
        <f t="shared" ca="1" si="927"/>
        <v>0</v>
      </c>
      <c r="IQ160" s="7">
        <f t="shared" ca="1" si="809"/>
        <v>0.16448491634884199</v>
      </c>
      <c r="IR160" s="7">
        <f t="shared" ca="1" si="810"/>
        <v>0.60474585288192728</v>
      </c>
      <c r="IS160" s="7">
        <f t="shared" ca="1" si="811"/>
        <v>1</v>
      </c>
      <c r="IT160" s="7" t="str">
        <f t="shared" ca="1" si="812"/>
        <v>2</v>
      </c>
      <c r="IU160" s="7">
        <f ca="1">IFERROR(IF(IU159+IT160&gt;IV$4,IU159,IU159+IT160),"")</f>
        <v>60</v>
      </c>
      <c r="IV160" s="7">
        <f t="shared" ca="1" si="928"/>
        <v>0</v>
      </c>
      <c r="IW160" s="7">
        <f t="shared" ca="1" si="813"/>
        <v>0.43744292961210496</v>
      </c>
      <c r="IX160" s="7">
        <f t="shared" ca="1" si="814"/>
        <v>0.33178783961866432</v>
      </c>
      <c r="IY160" s="7">
        <f t="shared" ca="1" si="815"/>
        <v>1</v>
      </c>
      <c r="IZ160" s="7" t="str">
        <f t="shared" ca="1" si="816"/>
        <v>2</v>
      </c>
      <c r="JA160" s="7">
        <f ca="1">IFERROR(IF(JA159+IZ160&gt;JB$4,JA159,JA159+IZ160),"")</f>
        <v>60</v>
      </c>
      <c r="JB160" s="7">
        <f t="shared" ca="1" si="929"/>
        <v>0</v>
      </c>
      <c r="JC160" s="7">
        <f t="shared" ca="1" si="817"/>
        <v>0.48399963208939101</v>
      </c>
      <c r="JD160" s="7">
        <f t="shared" ca="1" si="818"/>
        <v>0.28523113714137827</v>
      </c>
      <c r="JE160" s="7">
        <f t="shared" ca="1" si="819"/>
        <v>1</v>
      </c>
      <c r="JF160" s="7" t="str">
        <f t="shared" ca="1" si="820"/>
        <v>2</v>
      </c>
      <c r="JG160" s="7">
        <f ca="1">IFERROR(IF(JG159+JF160&gt;JH$4,JG159,JG159+JF160),"")</f>
        <v>60</v>
      </c>
      <c r="JH160" s="7">
        <f t="shared" ca="1" si="930"/>
        <v>0</v>
      </c>
      <c r="JI160" s="7">
        <f t="shared" ca="1" si="821"/>
        <v>0.77244153860328291</v>
      </c>
      <c r="JJ160" s="7">
        <f t="shared" ca="1" si="822"/>
        <v>-3.2107693725136333E-3</v>
      </c>
      <c r="JK160" s="7">
        <f t="shared" ca="1" si="823"/>
        <v>0</v>
      </c>
      <c r="JL160" s="7">
        <f t="shared" ca="1" si="824"/>
        <v>0</v>
      </c>
      <c r="JM160" s="7">
        <f ca="1">IFERROR(IF(JM159+JL160&gt;JN$4,JM159,JM159+JL160),"")</f>
        <v>60</v>
      </c>
      <c r="JN160" s="7">
        <f t="shared" ca="1" si="931"/>
        <v>0</v>
      </c>
      <c r="JO160" s="7">
        <f t="shared" ca="1" si="825"/>
        <v>0.72702083815394902</v>
      </c>
      <c r="JP160" s="7">
        <f t="shared" ca="1" si="826"/>
        <v>4.2209931076820251E-2</v>
      </c>
      <c r="JQ160" s="7">
        <f t="shared" ca="1" si="827"/>
        <v>1</v>
      </c>
      <c r="JR160" s="7" t="str">
        <f t="shared" ca="1" si="828"/>
        <v>2</v>
      </c>
      <c r="JS160" s="7">
        <f ca="1">IFERROR(IF(JS159+JR160&gt;JT$4,JS159,JS159+JR160),"")</f>
        <v>60</v>
      </c>
      <c r="JT160" s="7">
        <f t="shared" ca="1" si="932"/>
        <v>0</v>
      </c>
      <c r="JU160" s="7">
        <f t="shared" ca="1" si="829"/>
        <v>0.15869467036970875</v>
      </c>
      <c r="JV160" s="7">
        <f t="shared" ca="1" si="830"/>
        <v>0.61053609886106053</v>
      </c>
      <c r="JW160" s="7">
        <f t="shared" ca="1" si="831"/>
        <v>1</v>
      </c>
      <c r="JX160" s="7" t="str">
        <f t="shared" ca="1" si="832"/>
        <v>2</v>
      </c>
      <c r="JY160" s="7">
        <f ca="1">IFERROR(IF(JY159+JX160&gt;JZ$4,JY159,JY159+JX160),"")</f>
        <v>60</v>
      </c>
      <c r="JZ160" s="7">
        <f t="shared" ca="1" si="933"/>
        <v>0</v>
      </c>
      <c r="KA160" s="7">
        <f t="shared" ca="1" si="833"/>
        <v>0.61645487920458819</v>
      </c>
      <c r="KB160" s="7">
        <f t="shared" ca="1" si="834"/>
        <v>0.15277589002618108</v>
      </c>
      <c r="KC160" s="7">
        <f t="shared" ca="1" si="835"/>
        <v>1</v>
      </c>
      <c r="KD160" s="7" t="str">
        <f t="shared" ca="1" si="836"/>
        <v>2</v>
      </c>
      <c r="KE160" s="7">
        <f ca="1">IFERROR(IF(KE159+KD160&gt;KF$4,KE159,KE159+KD160),"")</f>
        <v>60</v>
      </c>
      <c r="KF160" s="7">
        <f t="shared" ca="1" si="934"/>
        <v>0</v>
      </c>
      <c r="KG160" s="7">
        <f t="shared" ca="1" si="837"/>
        <v>0.51645255386642641</v>
      </c>
      <c r="KH160" s="7">
        <f t="shared" ca="1" si="838"/>
        <v>0.25277821536434286</v>
      </c>
      <c r="KI160" s="7">
        <f t="shared" ca="1" si="839"/>
        <v>1</v>
      </c>
      <c r="KJ160" s="7" t="str">
        <f t="shared" ca="1" si="840"/>
        <v>2</v>
      </c>
      <c r="KK160" s="7">
        <f ca="1">IFERROR(IF(KK159+KJ160&gt;KL$4,KK159,KK159+KJ160),"")</f>
        <v>60</v>
      </c>
      <c r="KL160" s="7">
        <f t="shared" ca="1" si="935"/>
        <v>0</v>
      </c>
      <c r="KM160" s="7">
        <f t="shared" ca="1" si="841"/>
        <v>0.70739529167007043</v>
      </c>
      <c r="KN160" s="7">
        <f t="shared" ca="1" si="842"/>
        <v>6.1835477560698848E-2</v>
      </c>
      <c r="KO160" s="7">
        <f t="shared" ca="1" si="843"/>
        <v>1</v>
      </c>
      <c r="KP160" s="7" t="str">
        <f t="shared" ca="1" si="844"/>
        <v>2</v>
      </c>
      <c r="KQ160" s="7">
        <f ca="1">IFERROR(IF(KQ159+KP160&gt;KR$4,KQ159,KQ159+KP160),"")</f>
        <v>60</v>
      </c>
      <c r="KR160" s="7">
        <f t="shared" ca="1" si="936"/>
        <v>0</v>
      </c>
      <c r="KS160" s="7">
        <f t="shared" ca="1" si="845"/>
        <v>6.1391103903325805E-2</v>
      </c>
      <c r="KT160" s="7">
        <f t="shared" ca="1" si="846"/>
        <v>0.70783966532744347</v>
      </c>
      <c r="KU160" s="7">
        <f t="shared" ca="1" si="847"/>
        <v>1</v>
      </c>
      <c r="KV160" s="7" t="str">
        <f t="shared" ca="1" si="848"/>
        <v>2</v>
      </c>
      <c r="KW160" s="7">
        <f ca="1">IFERROR(IF(KW159+KV160&gt;KX$4,KW159,KW159+KV160),"")</f>
        <v>60</v>
      </c>
      <c r="KX160" s="7">
        <f t="shared" ca="1" si="937"/>
        <v>0</v>
      </c>
      <c r="KY160" s="7">
        <f t="shared" ca="1" si="849"/>
        <v>0.7523839343442259</v>
      </c>
      <c r="KZ160" s="7">
        <f t="shared" ca="1" si="850"/>
        <v>1.6846834886543371E-2</v>
      </c>
      <c r="LA160" s="7">
        <f t="shared" ca="1" si="851"/>
        <v>1</v>
      </c>
      <c r="LB160" s="7" t="str">
        <f t="shared" ca="1" si="852"/>
        <v>2</v>
      </c>
      <c r="LC160" s="7">
        <f ca="1">IFERROR(IF(LC159+LB160&gt;LD$4,LC159,LC159+LB160),"")</f>
        <v>60</v>
      </c>
      <c r="LD160" s="7">
        <f t="shared" ca="1" si="938"/>
        <v>0</v>
      </c>
      <c r="LE160" s="7">
        <f t="shared" ca="1" si="853"/>
        <v>0.53404531755580598</v>
      </c>
      <c r="LF160" s="7">
        <f t="shared" ca="1" si="854"/>
        <v>0.2351854516749633</v>
      </c>
      <c r="LG160" s="7">
        <f t="shared" ca="1" si="855"/>
        <v>1</v>
      </c>
      <c r="LH160" s="7" t="str">
        <f t="shared" ca="1" si="856"/>
        <v>2</v>
      </c>
      <c r="LI160" s="7">
        <f ca="1">IFERROR(IF(LI159+LH160&gt;LJ$4,LI159,LI159+LH160),"")</f>
        <v>60</v>
      </c>
      <c r="LJ160" s="7">
        <f t="shared" ca="1" si="939"/>
        <v>0</v>
      </c>
      <c r="LK160" s="7">
        <f t="shared" ca="1" si="857"/>
        <v>0.15165971228833508</v>
      </c>
      <c r="LL160" s="7">
        <f t="shared" ca="1" si="858"/>
        <v>0.61757105694243419</v>
      </c>
      <c r="LM160" s="7">
        <f t="shared" ca="1" si="859"/>
        <v>1</v>
      </c>
      <c r="LN160" s="7" t="str">
        <f t="shared" ca="1" si="860"/>
        <v>2</v>
      </c>
      <c r="LO160" s="7">
        <f ca="1">IFERROR(IF(LO159+LN160&gt;LP$4,LO159,LO159+LN160),"")</f>
        <v>60</v>
      </c>
      <c r="LP160" s="7">
        <f t="shared" ca="1" si="940"/>
        <v>0</v>
      </c>
      <c r="LQ160" s="7">
        <f t="shared" ca="1" si="861"/>
        <v>0.34784587142415468</v>
      </c>
      <c r="LR160" s="7">
        <f t="shared" ca="1" si="862"/>
        <v>0.42138489780661459</v>
      </c>
      <c r="LS160" s="7">
        <f t="shared" ca="1" si="863"/>
        <v>1</v>
      </c>
      <c r="LT160" s="7" t="str">
        <f t="shared" ca="1" si="864"/>
        <v>2</v>
      </c>
      <c r="LU160" s="7">
        <f ca="1">IFERROR(IF(LU159+LT160&gt;LV$4,LU159,LU159+LT160),"")</f>
        <v>60</v>
      </c>
      <c r="LV160" s="7">
        <f t="shared" ca="1" si="941"/>
        <v>0</v>
      </c>
      <c r="LW160" s="7">
        <f t="shared" ca="1" si="865"/>
        <v>0.71175216184288959</v>
      </c>
      <c r="LX160" s="7">
        <f t="shared" ca="1" si="866"/>
        <v>5.7478607387879688E-2</v>
      </c>
      <c r="LY160" s="7">
        <f t="shared" ca="1" si="867"/>
        <v>1</v>
      </c>
      <c r="LZ160" s="7" t="str">
        <f t="shared" ca="1" si="868"/>
        <v>2</v>
      </c>
      <c r="MA160" s="7">
        <f ca="1">IFERROR(IF(MA159+LZ160&gt;MB$4,MA159,MA159+LZ160),"")</f>
        <v>60</v>
      </c>
      <c r="MB160" s="7">
        <f t="shared" ca="1" si="942"/>
        <v>0</v>
      </c>
      <c r="MC160" s="7">
        <f t="shared" ca="1" si="869"/>
        <v>0.58602993935899539</v>
      </c>
      <c r="MD160" s="7">
        <f t="shared" ca="1" si="870"/>
        <v>0.18320082987177388</v>
      </c>
      <c r="ME160" s="7">
        <f t="shared" ca="1" si="871"/>
        <v>1</v>
      </c>
      <c r="MF160" s="7" t="str">
        <f t="shared" ca="1" si="872"/>
        <v>2</v>
      </c>
      <c r="MG160" s="7">
        <f ca="1">IFERROR(IF(MG159+MF160&gt;MH$4,MG159,MG159+MF160),"")</f>
        <v>60</v>
      </c>
      <c r="MH160" s="7">
        <f t="shared" ca="1" si="943"/>
        <v>0</v>
      </c>
      <c r="MI160" s="7">
        <f t="shared" ca="1" si="873"/>
        <v>0.45634880894898988</v>
      </c>
      <c r="MJ160" s="7">
        <f t="shared" ca="1" si="874"/>
        <v>0.31288196028177939</v>
      </c>
      <c r="MK160" s="7">
        <f t="shared" ca="1" si="875"/>
        <v>1</v>
      </c>
      <c r="ML160" s="7" t="str">
        <f t="shared" ca="1" si="876"/>
        <v>2</v>
      </c>
      <c r="MM160" s="7">
        <f ca="1">IFERROR(IF(MM159+ML160&gt;MN$4,MM159,MM159+ML160),"")</f>
        <v>60</v>
      </c>
      <c r="MN160" s="7">
        <f t="shared" ca="1" si="944"/>
        <v>0</v>
      </c>
      <c r="MO160" s="7">
        <f t="shared" ca="1" si="877"/>
        <v>0.29164642146993758</v>
      </c>
      <c r="MP160" s="7">
        <f t="shared" ca="1" si="878"/>
        <v>0.4775843477608317</v>
      </c>
      <c r="MQ160" s="7">
        <f t="shared" ca="1" si="879"/>
        <v>1</v>
      </c>
      <c r="MR160" s="7" t="str">
        <f t="shared" ca="1" si="880"/>
        <v>2</v>
      </c>
      <c r="MS160" s="7">
        <f ca="1">IFERROR(IF(MS159+MR160&gt;MT$4,MS159,MS159+MR160),"")</f>
        <v>60</v>
      </c>
      <c r="MT160" s="7">
        <f t="shared" ca="1" si="945"/>
        <v>0</v>
      </c>
      <c r="MU160" s="7">
        <f t="shared" ca="1" si="881"/>
        <v>0.16465256902358816</v>
      </c>
      <c r="MV160" s="7">
        <f t="shared" ca="1" si="882"/>
        <v>0.60457820020718112</v>
      </c>
      <c r="MW160" s="7">
        <f t="shared" ca="1" si="883"/>
        <v>1</v>
      </c>
      <c r="MX160" s="7" t="str">
        <f t="shared" ca="1" si="884"/>
        <v>2</v>
      </c>
      <c r="MY160" s="7">
        <f ca="1">IFERROR(IF(MY159+MX160&gt;MZ$4,MY159,MY159+MX160),"")</f>
        <v>60</v>
      </c>
      <c r="MZ160" s="7">
        <f t="shared" ca="1" si="946"/>
        <v>0</v>
      </c>
      <c r="NA160" s="7">
        <f t="shared" ca="1" si="885"/>
        <v>0.62229127145893559</v>
      </c>
      <c r="NB160" s="7">
        <f t="shared" ca="1" si="886"/>
        <v>0.14693949777183368</v>
      </c>
      <c r="NC160" s="7">
        <f t="shared" ca="1" si="887"/>
        <v>1</v>
      </c>
      <c r="ND160" s="7" t="str">
        <f t="shared" ca="1" si="888"/>
        <v>2</v>
      </c>
      <c r="NE160" s="7">
        <f ca="1">IFERROR(IF(NE159+ND160&gt;NF$4,NE159,NE159+ND160),"")</f>
        <v>60</v>
      </c>
      <c r="NF160" s="7">
        <f t="shared" ca="1" si="947"/>
        <v>0</v>
      </c>
      <c r="NG160" s="7">
        <f t="shared" ca="1" si="889"/>
        <v>0.9894367151464919</v>
      </c>
      <c r="NH160" s="7">
        <f t="shared" ca="1" si="890"/>
        <v>-0.22020594591572262</v>
      </c>
      <c r="NI160" s="7">
        <f t="shared" ca="1" si="891"/>
        <v>0</v>
      </c>
      <c r="NJ160" s="7">
        <f t="shared" ca="1" si="892"/>
        <v>0</v>
      </c>
      <c r="NK160" s="7">
        <f ca="1">IFERROR(IF(NK159+NJ160&gt;NL$4,NK159,NK159+NJ160),"")</f>
        <v>60</v>
      </c>
      <c r="NL160" s="7">
        <f t="shared" ca="1" si="948"/>
        <v>0</v>
      </c>
      <c r="NM160" s="7">
        <f t="shared" ca="1" si="893"/>
        <v>0.27761063038246958</v>
      </c>
      <c r="NN160" s="7">
        <f t="shared" ca="1" si="894"/>
        <v>0.49162013884829969</v>
      </c>
      <c r="NO160" s="7">
        <f t="shared" ca="1" si="895"/>
        <v>1</v>
      </c>
      <c r="NP160" s="7" t="str">
        <f t="shared" ca="1" si="896"/>
        <v>2</v>
      </c>
      <c r="NQ160" s="7">
        <f ca="1">IFERROR(IF(NQ159+NP160&gt;NR$4,NQ159,NQ159+NP160),"")</f>
        <v>60</v>
      </c>
      <c r="NR160" s="7">
        <f t="shared" ca="1" si="949"/>
        <v>0</v>
      </c>
      <c r="NT160">
        <v>158</v>
      </c>
      <c r="NU160" s="7" t="s">
        <v>19</v>
      </c>
      <c r="NV160" s="7" t="str">
        <f t="shared" ca="1" si="653"/>
        <v/>
      </c>
      <c r="NW160" s="7" t="str">
        <f t="shared" ca="1" si="647"/>
        <v/>
      </c>
      <c r="NX160" t="str">
        <f ca="1">IFERROR(VLOOKUP(NT160,$K$3:$AK$568,8,FALSE),"")</f>
        <v/>
      </c>
      <c r="NY160" t="str">
        <f ca="1">IFERROR(VLOOKUP(NT160,$K$3:$AK$568,9,FALSE),"")</f>
        <v/>
      </c>
      <c r="NZ160" s="7" t="str">
        <f ca="1">IFERROR(VLOOKUP(NT160,$K$3:$AK$568,27,FALSE),"")</f>
        <v/>
      </c>
      <c r="OB160">
        <v>158</v>
      </c>
      <c r="OC160" s="7" t="s">
        <v>19</v>
      </c>
      <c r="OD160" t="e">
        <f t="shared" ca="1" si="654"/>
        <v>#N/A</v>
      </c>
      <c r="OE160" s="7" t="str">
        <f t="shared" ca="1" si="655"/>
        <v/>
      </c>
      <c r="OF160" s="7" t="str">
        <f t="shared" ca="1" si="656"/>
        <v/>
      </c>
      <c r="OG160" t="str">
        <f t="shared" ca="1" si="657"/>
        <v/>
      </c>
      <c r="OI160">
        <v>158</v>
      </c>
      <c r="OJ160" s="7" t="s">
        <v>19</v>
      </c>
      <c r="OK160" s="7" t="str">
        <f t="shared" ca="1" si="658"/>
        <v/>
      </c>
      <c r="OL160" s="7" t="str">
        <f t="shared" ca="1" si="659"/>
        <v/>
      </c>
      <c r="OM160" t="str">
        <f ca="1">IFERROR(VLOOKUP(OI160,$L$3:$AK$568,7,FALSE),"")</f>
        <v/>
      </c>
      <c r="ON160" t="str">
        <f ca="1">IFERROR(VLOOKUP(OI160,$L$3:$AK$568,8,FALSE),"")</f>
        <v/>
      </c>
      <c r="OO160" s="7" t="str">
        <f ca="1">IFERROR(VLOOKUP(OI160,$L$3:$AK$568,26,FALSE),"")</f>
        <v/>
      </c>
      <c r="OQ160">
        <v>158</v>
      </c>
      <c r="OR160" s="7" t="s">
        <v>19</v>
      </c>
      <c r="OS160" t="e">
        <f t="shared" ca="1" si="660"/>
        <v>#N/A</v>
      </c>
      <c r="OT160" s="7" t="str">
        <f t="shared" ca="1" si="661"/>
        <v/>
      </c>
      <c r="OU160" s="7" t="str">
        <f t="shared" ca="1" si="662"/>
        <v/>
      </c>
      <c r="OV160" t="str">
        <f t="shared" ca="1" si="663"/>
        <v/>
      </c>
      <c r="OX160">
        <v>158</v>
      </c>
      <c r="OY160" s="7" t="s">
        <v>19</v>
      </c>
      <c r="OZ160" s="7" t="str">
        <f t="shared" ca="1" si="664"/>
        <v/>
      </c>
      <c r="PA160" s="7" t="str">
        <f t="shared" ca="1" si="665"/>
        <v/>
      </c>
      <c r="PB160" t="str">
        <f ca="1">IFERROR(VLOOKUP(OX160,$M$3:$AK$568,6,FALSE),"")</f>
        <v/>
      </c>
      <c r="PC160" t="str">
        <f ca="1">IFERROR(VLOOKUP(OX160,$M$3:$AK$568,7,FALSE),"")</f>
        <v/>
      </c>
      <c r="PD160" s="7" t="str">
        <f ca="1">IFERROR(VLOOKUP(OX160,$M$3:$AK$568,25,FALSE),"")</f>
        <v/>
      </c>
      <c r="PF160">
        <v>158</v>
      </c>
      <c r="PG160" s="7" t="s">
        <v>19</v>
      </c>
      <c r="PH160" t="e">
        <f t="shared" ca="1" si="666"/>
        <v>#N/A</v>
      </c>
      <c r="PI160" s="7" t="str">
        <f t="shared" ca="1" si="667"/>
        <v/>
      </c>
      <c r="PJ160" s="7" t="str">
        <f t="shared" ca="1" si="668"/>
        <v/>
      </c>
      <c r="PK160" t="str">
        <f t="shared" ca="1" si="669"/>
        <v/>
      </c>
      <c r="PM160">
        <v>158</v>
      </c>
      <c r="PN160" s="7" t="s">
        <v>19</v>
      </c>
      <c r="PO160" s="202" t="str">
        <f t="shared" ca="1" si="670"/>
        <v/>
      </c>
      <c r="PP160" s="7" t="str">
        <f t="shared" ca="1" si="671"/>
        <v/>
      </c>
      <c r="PQ160" t="str">
        <f ca="1">IFERROR(VLOOKUP(PM160,$G$325:$R$409,12,FALSE),"")</f>
        <v/>
      </c>
      <c r="PR160" t="e">
        <f ca="1">VLOOKUP(PM160,$G$324:$Q$409,11,FALSE)</f>
        <v>#N/A</v>
      </c>
      <c r="PS160" s="7" t="str">
        <f ca="1">VLOOKUP(PQ160,$R$325:$Y$409,8,FALSE)</f>
        <v>- -</v>
      </c>
      <c r="PT160" s="7">
        <f ca="1">ReSt</f>
        <v>-4</v>
      </c>
      <c r="PU160" s="7" t="e">
        <f t="shared" ca="1" si="672"/>
        <v>#N/A</v>
      </c>
      <c r="PV160" s="7" t="e">
        <f t="shared" ca="1" si="673"/>
        <v>#N/A</v>
      </c>
      <c r="PW160" s="7" t="str">
        <f ca="1">VLOOKUP(PQ160,$R$325:$AK$409,8,FALSE)</f>
        <v>- -</v>
      </c>
      <c r="PX160" s="7"/>
      <c r="PY160">
        <v>158</v>
      </c>
      <c r="PZ160" s="7" t="s">
        <v>19</v>
      </c>
      <c r="QA160" t="str">
        <f t="shared" ca="1" si="674"/>
        <v/>
      </c>
      <c r="QB160" s="7" t="str">
        <f t="shared" ca="1" si="675"/>
        <v/>
      </c>
      <c r="QC160" s="7" t="str">
        <f t="shared" ca="1" si="676"/>
        <v/>
      </c>
      <c r="QD160" t="str">
        <f t="shared" ca="1" si="677"/>
        <v/>
      </c>
      <c r="QF160">
        <v>158</v>
      </c>
      <c r="QG160" s="7" t="s">
        <v>19</v>
      </c>
      <c r="QH160" s="7" t="str">
        <f t="shared" ca="1" si="678"/>
        <v/>
      </c>
      <c r="QI160" s="7" t="e">
        <f t="shared" ca="1" si="679"/>
        <v>#VALUE!</v>
      </c>
      <c r="QJ160" t="e">
        <f t="shared" ca="1" si="680"/>
        <v>#N/A</v>
      </c>
      <c r="QK160" s="7" t="e">
        <f t="shared" ca="1" si="681"/>
        <v>#N/A</v>
      </c>
      <c r="QM160">
        <v>158</v>
      </c>
      <c r="QN160" s="7" t="s">
        <v>19</v>
      </c>
      <c r="QO160" t="str">
        <f t="shared" ca="1" si="682"/>
        <v/>
      </c>
      <c r="QP160" s="7" t="str">
        <f t="shared" ca="1" si="683"/>
        <v/>
      </c>
      <c r="QQ160" t="str">
        <f t="shared" ca="1" si="684"/>
        <v/>
      </c>
    </row>
    <row r="161" spans="1:459" x14ac:dyDescent="0.25">
      <c r="A161" s="240" t="str">
        <f>IF('Character Sheet'!$B$4="Creature","N","Y")</f>
        <v>Y</v>
      </c>
      <c r="C161" s="75"/>
      <c r="D161" s="76"/>
      <c r="F161" s="75"/>
      <c r="G161" s="76"/>
      <c r="I161" s="75"/>
      <c r="J161" s="85"/>
      <c r="K161" s="85">
        <f t="shared" ca="1" si="648"/>
        <v>4</v>
      </c>
      <c r="L161" s="85">
        <f t="shared" ca="1" si="951"/>
        <v>0</v>
      </c>
      <c r="M161" s="70">
        <f t="shared" ca="1" si="643"/>
        <v>6</v>
      </c>
      <c r="O161" s="222">
        <f t="shared" ca="1" si="649"/>
        <v>297</v>
      </c>
      <c r="Q161" s="7" t="s">
        <v>1734</v>
      </c>
      <c r="R161" s="9" t="s">
        <v>1443</v>
      </c>
      <c r="S161" s="9" t="s">
        <v>1934</v>
      </c>
      <c r="T161" s="61" t="str">
        <f>SUBSTITUTE(IFERROR(IFERROR(VLOOKUP(R161,'[1]Skill Statistics'!$A$3:$C$513,2,FALSE),VLOOKUP(Q161,'[1]Skill Statistics'!$A$3:$C$513,2,FALSE)),T160),"R*","ReSt")</f>
        <v>Me/Re</v>
      </c>
      <c r="U161" s="61" t="str">
        <f>IFERROR(IFERROR(VLOOKUP(R161,'[1]Skill Statistics'!$A$3:$C$513,3,FALSE),VLOOKUP(Q161,'[1]Skill Statistics'!$A$3:$C$513,3,FALSE)),U160)</f>
        <v>In</v>
      </c>
      <c r="V161" s="61" t="str">
        <f>IF(ISNUMBER(SEARCH("Category",R161)),"- -",IFERROR(IFERROR(VLOOKUP(Q161,[1]Professions!$A$4:$AM$288,MATCH(Profession,[1]Professions!$A$1:$AM$1,0),FALSE),VLOOKUP(Q161,Calculations!$B$91:$I$95,8,FALSE)),"- -"))</f>
        <v>5 / 7</v>
      </c>
      <c r="W161" s="60">
        <f t="shared" ca="1" si="650"/>
        <v>0</v>
      </c>
      <c r="X161" s="7">
        <f ca="1">IFERROR(VLOOKUP(R161,$BS$6:$NR$519,MATCH(ActualLevel,$BS$3:$NR$3,0),FALSE),"- -")</f>
        <v>0</v>
      </c>
      <c r="Y161" s="7">
        <f t="shared" ca="1" si="955"/>
        <v>0</v>
      </c>
      <c r="Z161" s="7">
        <f ca="1">IFERROR(VLOOKUP(Y161,Charts!$BQ$2:$BR$52,2,FALSE),"- -")</f>
        <v>-25</v>
      </c>
      <c r="AA161" s="7">
        <f t="shared" ca="1" si="686"/>
        <v>5</v>
      </c>
      <c r="AB161" s="7">
        <f t="shared" ca="1" si="952"/>
        <v>0</v>
      </c>
      <c r="AC161" s="7"/>
      <c r="AD161" s="7"/>
      <c r="AE161" s="7"/>
      <c r="AF161" s="7"/>
      <c r="AG161" s="7"/>
      <c r="AH161" s="43"/>
      <c r="AI161" s="7"/>
      <c r="AJ161" s="7"/>
      <c r="AK161" s="7">
        <f t="shared" ca="1" si="687"/>
        <v>-20</v>
      </c>
      <c r="AL161" s="7"/>
      <c r="AM161" s="69">
        <f>IFERROR(VLOOKUP(R161,'[1]Skill Statistics'!$A$3:$AN$513,MATCH(Profession,'[1]Skill Statistics'!$A$2:$AN$2,0),FALSE),0)</f>
        <v>0</v>
      </c>
      <c r="AN161" s="85">
        <f>IFERROR(VLOOKUP(Q161,'[1]Skill Statistics'!$A$3:$BK$513,MATCH(Archetype,'[1]Skill Statistics'!$A$2:$BK$2,0),FALSE),0)</f>
        <v>0</v>
      </c>
      <c r="AO161" s="85">
        <f>IFERROR(VLOOKUP(Q161,'[1]Skill Statistics'!$A$3:$BB$513,MATCH(Race,'[1]Skill Statistics'!$A$2:$BB$2,0),FALSE),0)</f>
        <v>0</v>
      </c>
      <c r="AP161" s="85">
        <f t="shared" ca="1" si="651"/>
        <v>0.5</v>
      </c>
      <c r="AQ161" s="70"/>
      <c r="AS161" s="69">
        <f>IFERROR(VLOOKUP(Q161,'[1]Professional Skills'!$A$4:$AM$288,MATCH(Profession,'[1]Professional Skills'!$A$3:$AM$3,0),FALSE),"- -")</f>
        <v>0</v>
      </c>
      <c r="AT161" t="s">
        <v>1812</v>
      </c>
      <c r="AU161" s="7" t="str">
        <f t="shared" si="954"/>
        <v/>
      </c>
      <c r="AV161" s="7">
        <f t="shared" ca="1" si="953"/>
        <v>0</v>
      </c>
      <c r="AW161" t="str">
        <f t="shared" si="690"/>
        <v/>
      </c>
      <c r="AX161" t="str">
        <f>IFERROR(_xlfn.RANK.EQ(AW161,$AW$5:$AW$568),"")</f>
        <v/>
      </c>
      <c r="AY161">
        <f t="shared" si="645"/>
        <v>0</v>
      </c>
      <c r="AZ161" s="70" t="str">
        <f t="shared" si="688"/>
        <v/>
      </c>
      <c r="BB161" s="69">
        <f>IFERROR(IF(Q161="Language",VLOOKUP(R161,[1]Cultures!$B$4:$N$218,MATCH(Culture,[1]Cultures!$B$3:$N$3,0),FALSE),VLOOKUP(Q161,[1]Cultures!$B$4:$O$212,MATCH(Culture,[1]Cultures!$B$3:$O$3,0),FALSE)),"- -")</f>
        <v>0</v>
      </c>
      <c r="BC161" t="s">
        <v>1812</v>
      </c>
      <c r="BD161">
        <f t="shared" ca="1" si="950"/>
        <v>0.27443070891693633</v>
      </c>
      <c r="BE161">
        <f t="shared" ca="1" si="897"/>
        <v>0.77443070891693633</v>
      </c>
      <c r="BH161">
        <f ca="1">_xlfn.RANK.EQ(BE161,$BE$159:$BE$161)</f>
        <v>2</v>
      </c>
      <c r="BI161" s="7">
        <f t="shared" ca="1" si="689"/>
        <v>0</v>
      </c>
      <c r="BK161" s="7"/>
      <c r="BL161" s="70">
        <f t="shared" ca="1" si="646"/>
        <v>0</v>
      </c>
      <c r="BN161" s="69">
        <f>IFERROR(VLOOKUP(V161,Charts!$BT$2:$BV$14,3,FALSE),"- -")</f>
        <v>0.46153846153846156</v>
      </c>
      <c r="BO161" s="85">
        <f t="shared" ca="1" si="652"/>
        <v>1.3038285260923022</v>
      </c>
      <c r="BP161" s="70">
        <f t="shared" ca="1" si="898"/>
        <v>297</v>
      </c>
      <c r="BR161" s="7">
        <v>156</v>
      </c>
      <c r="BS161" s="9" t="str">
        <f ca="1">VLOOKUP(BR161,$O$3:$R$568,4,FALSE)</f>
        <v>Spell Trickery 5</v>
      </c>
      <c r="BT161" s="7" t="str">
        <f ca="1">VLOOKUP(BS161,$R$3:$V$568,5,FALSE)</f>
        <v>5 / 7</v>
      </c>
      <c r="BU161" s="7">
        <f ca="1">VLOOKUP(BT161,Charts!$BT$2:$BV$14,3,FALSE)</f>
        <v>0.46153846153846156</v>
      </c>
      <c r="BV161" s="7" t="str">
        <f t="shared" ca="1" si="691"/>
        <v>5</v>
      </c>
      <c r="BW161" s="7" t="str">
        <f t="shared" ca="1" si="692"/>
        <v>7</v>
      </c>
      <c r="BY161" s="7">
        <f t="shared" ca="1" si="693"/>
        <v>0.53204178994344931</v>
      </c>
      <c r="BZ161" s="7">
        <f t="shared" ca="1" si="694"/>
        <v>-7.0503328404987742E-2</v>
      </c>
      <c r="CA161" s="7">
        <f t="shared" ca="1" si="695"/>
        <v>0</v>
      </c>
      <c r="CB161" s="7">
        <f t="shared" ca="1" si="696"/>
        <v>0</v>
      </c>
      <c r="CC161" s="7">
        <f ca="1">IFERROR(IF(CC160+CB161&gt;CD$4,CC160,CC160+CB161),"")</f>
        <v>38</v>
      </c>
      <c r="CD161" s="7">
        <f t="shared" ca="1" si="899"/>
        <v>0</v>
      </c>
      <c r="CE161" s="7">
        <f t="shared" ca="1" si="697"/>
        <v>0.67789892279099129</v>
      </c>
      <c r="CF161" s="7">
        <f t="shared" ca="1" si="698"/>
        <v>-0.21636046125252972</v>
      </c>
      <c r="CG161" s="7">
        <f t="shared" ca="1" si="699"/>
        <v>0</v>
      </c>
      <c r="CH161" s="7">
        <f t="shared" ca="1" si="700"/>
        <v>0</v>
      </c>
      <c r="CI161" s="7">
        <f ca="1">IFERROR(IF(CI160+CH161&gt;CJ$4,CI160,CI160+CH161),"")</f>
        <v>60</v>
      </c>
      <c r="CJ161" s="7">
        <f t="shared" ca="1" si="900"/>
        <v>0</v>
      </c>
      <c r="CK161" s="7">
        <f t="shared" ca="1" si="701"/>
        <v>0.68787417077374979</v>
      </c>
      <c r="CL161" s="7">
        <f t="shared" ca="1" si="702"/>
        <v>-0.22633570923528823</v>
      </c>
      <c r="CM161" s="7">
        <f t="shared" ca="1" si="703"/>
        <v>0</v>
      </c>
      <c r="CN161" s="7">
        <f t="shared" ca="1" si="704"/>
        <v>0</v>
      </c>
      <c r="CO161" s="7">
        <f ca="1">IFERROR(IF(CO160+CN161&gt;CP$4,CO160,CO160+CN161),"")</f>
        <v>60</v>
      </c>
      <c r="CP161" s="7">
        <f t="shared" ca="1" si="901"/>
        <v>0</v>
      </c>
      <c r="CQ161" s="7">
        <f t="shared" ca="1" si="705"/>
        <v>0.18001557126292356</v>
      </c>
      <c r="CR161" s="7">
        <f t="shared" ca="1" si="706"/>
        <v>0.28152289027553801</v>
      </c>
      <c r="CS161" s="7">
        <f t="shared" ca="1" si="707"/>
        <v>1</v>
      </c>
      <c r="CT161" s="7" t="str">
        <f t="shared" ca="1" si="708"/>
        <v>5</v>
      </c>
      <c r="CU161" s="7">
        <f ca="1">IFERROR(IF(CU160+CT161&gt;CV$4,CU160,CU160+CT161),"")</f>
        <v>60</v>
      </c>
      <c r="CV161" s="7">
        <f t="shared" ca="1" si="902"/>
        <v>0</v>
      </c>
      <c r="CW161" s="7">
        <f t="shared" ca="1" si="709"/>
        <v>0.55220401093498273</v>
      </c>
      <c r="CX161" s="7">
        <f t="shared" ca="1" si="710"/>
        <v>-9.0665549396521161E-2</v>
      </c>
      <c r="CY161" s="7">
        <f t="shared" ca="1" si="711"/>
        <v>0</v>
      </c>
      <c r="CZ161" s="7">
        <f t="shared" ca="1" si="712"/>
        <v>0</v>
      </c>
      <c r="DA161" s="7">
        <f ca="1">IFERROR(IF(DA160+CZ161&gt;DB$4,DA160,DA160+CZ161),"")</f>
        <v>60</v>
      </c>
      <c r="DB161" s="7">
        <f t="shared" ca="1" si="903"/>
        <v>0</v>
      </c>
      <c r="DC161" s="7">
        <f t="shared" ca="1" si="713"/>
        <v>9.7725006863786823E-2</v>
      </c>
      <c r="DD161" s="7">
        <f t="shared" ca="1" si="714"/>
        <v>0.36381345467467474</v>
      </c>
      <c r="DE161" s="7">
        <f t="shared" ca="1" si="715"/>
        <v>1</v>
      </c>
      <c r="DF161" s="7" t="str">
        <f t="shared" ca="1" si="716"/>
        <v>5</v>
      </c>
      <c r="DG161" s="7">
        <f ca="1">IFERROR(IF(DG160+DF161&gt;DH$4,DG160,DG160+DF161),"")</f>
        <v>60</v>
      </c>
      <c r="DH161" s="7">
        <f t="shared" ca="1" si="904"/>
        <v>0</v>
      </c>
      <c r="DI161" s="7">
        <f t="shared" ca="1" si="717"/>
        <v>0.24104634365067101</v>
      </c>
      <c r="DJ161" s="7">
        <f t="shared" ca="1" si="718"/>
        <v>0.22049211788779055</v>
      </c>
      <c r="DK161" s="7">
        <f t="shared" ca="1" si="719"/>
        <v>1</v>
      </c>
      <c r="DL161" s="7" t="str">
        <f t="shared" ca="1" si="720"/>
        <v>5</v>
      </c>
      <c r="DM161" s="7">
        <f ca="1">IFERROR(IF(DM160+DL161&gt;DN$4,DM160,DM160+DL161),"")</f>
        <v>60</v>
      </c>
      <c r="DN161" s="7">
        <f t="shared" ca="1" si="905"/>
        <v>0</v>
      </c>
      <c r="DO161" s="7">
        <f t="shared" ca="1" si="721"/>
        <v>3.0776934839296888E-2</v>
      </c>
      <c r="DP161" s="7">
        <f t="shared" ca="1" si="722"/>
        <v>0.43076152669916468</v>
      </c>
      <c r="DQ161" s="7">
        <f t="shared" ca="1" si="723"/>
        <v>1</v>
      </c>
      <c r="DR161" s="7" t="str">
        <f t="shared" ca="1" si="724"/>
        <v>5</v>
      </c>
      <c r="DS161" s="7">
        <f ca="1">IFERROR(IF(DS160+DR161&gt;DT$4,DS160,DS160+DR161),"")</f>
        <v>60</v>
      </c>
      <c r="DT161" s="7">
        <f t="shared" ca="1" si="906"/>
        <v>0</v>
      </c>
      <c r="DU161" s="7">
        <f t="shared" ca="1" si="725"/>
        <v>0.85080528600912642</v>
      </c>
      <c r="DV161" s="7">
        <f t="shared" ca="1" si="726"/>
        <v>-0.38926682447066485</v>
      </c>
      <c r="DW161" s="7">
        <f t="shared" ca="1" si="727"/>
        <v>0</v>
      </c>
      <c r="DX161" s="7">
        <f t="shared" ca="1" si="728"/>
        <v>0</v>
      </c>
      <c r="DY161" s="7">
        <f ca="1">IFERROR(IF(DY160+DX161&gt;DZ$4,DY160,DY160+DX161),"")</f>
        <v>60</v>
      </c>
      <c r="DZ161" s="7">
        <f t="shared" ca="1" si="907"/>
        <v>0</v>
      </c>
      <c r="EA161" s="7">
        <f t="shared" ca="1" si="729"/>
        <v>0.68210733123517941</v>
      </c>
      <c r="EB161" s="7">
        <f t="shared" ca="1" si="730"/>
        <v>-0.22056886969671785</v>
      </c>
      <c r="EC161" s="7">
        <f t="shared" ca="1" si="731"/>
        <v>0</v>
      </c>
      <c r="ED161" s="7">
        <f t="shared" ca="1" si="732"/>
        <v>0</v>
      </c>
      <c r="EE161" s="7">
        <f ca="1">IFERROR(IF(EE160+ED161&gt;EF$4,EE160,EE160+ED161),"")</f>
        <v>60</v>
      </c>
      <c r="EF161" s="7">
        <f t="shared" ca="1" si="908"/>
        <v>0</v>
      </c>
      <c r="EG161" s="7">
        <f t="shared" ca="1" si="733"/>
        <v>3.876954776932573E-2</v>
      </c>
      <c r="EH161" s="7">
        <f t="shared" ca="1" si="734"/>
        <v>0.42276891376913583</v>
      </c>
      <c r="EI161" s="7">
        <f t="shared" ca="1" si="735"/>
        <v>1</v>
      </c>
      <c r="EJ161" s="7" t="str">
        <f t="shared" ca="1" si="736"/>
        <v>5</v>
      </c>
      <c r="EK161" s="7">
        <f ca="1">IFERROR(IF(EK160+EJ161&gt;EL$4,EK160,EK160+EJ161),"")</f>
        <v>60</v>
      </c>
      <c r="EL161" s="7">
        <f t="shared" ca="1" si="909"/>
        <v>0</v>
      </c>
      <c r="EM161" s="7">
        <f t="shared" ca="1" si="737"/>
        <v>0.66127948010148252</v>
      </c>
      <c r="EN161" s="7">
        <f t="shared" ca="1" si="738"/>
        <v>-0.19974101856302096</v>
      </c>
      <c r="EO161" s="7">
        <f t="shared" ca="1" si="739"/>
        <v>0</v>
      </c>
      <c r="EP161" s="7">
        <f t="shared" ca="1" si="740"/>
        <v>0</v>
      </c>
      <c r="EQ161" s="7">
        <f ca="1">IFERROR(IF(EQ160+EP161&gt;ER$4,EQ160,EQ160+EP161),"")</f>
        <v>60</v>
      </c>
      <c r="ER161" s="7">
        <f t="shared" ca="1" si="910"/>
        <v>0</v>
      </c>
      <c r="ES161" s="7">
        <f t="shared" ca="1" si="741"/>
        <v>0.90304319619867368</v>
      </c>
      <c r="ET161" s="7">
        <f t="shared" ca="1" si="742"/>
        <v>-0.44150473466021212</v>
      </c>
      <c r="EU161" s="7">
        <f t="shared" ca="1" si="743"/>
        <v>0</v>
      </c>
      <c r="EV161" s="7">
        <f t="shared" ca="1" si="744"/>
        <v>0</v>
      </c>
      <c r="EW161" s="7">
        <f ca="1">IFERROR(IF(EW160+EV161&gt;EX$4,EW160,EW160+EV161),"")</f>
        <v>60</v>
      </c>
      <c r="EX161" s="7">
        <f t="shared" ca="1" si="911"/>
        <v>0</v>
      </c>
      <c r="EY161" s="7">
        <f t="shared" ca="1" si="745"/>
        <v>0.32306918462500334</v>
      </c>
      <c r="EZ161" s="7">
        <f t="shared" ca="1" si="746"/>
        <v>0.13846927691345823</v>
      </c>
      <c r="FA161" s="7">
        <f t="shared" ca="1" si="747"/>
        <v>1</v>
      </c>
      <c r="FB161" s="7" t="str">
        <f t="shared" ca="1" si="748"/>
        <v>5</v>
      </c>
      <c r="FC161" s="7">
        <f ca="1">IFERROR(IF(FC160+FB161&gt;FD$4,FC160,FC160+FB161),"")</f>
        <v>60</v>
      </c>
      <c r="FD161" s="7">
        <f t="shared" ca="1" si="912"/>
        <v>0</v>
      </c>
      <c r="FE161" s="7">
        <f t="shared" ca="1" si="749"/>
        <v>0.39964777558046849</v>
      </c>
      <c r="FF161" s="7">
        <f t="shared" ca="1" si="750"/>
        <v>6.1890685957993075E-2</v>
      </c>
      <c r="FG161" s="7">
        <f t="shared" ca="1" si="751"/>
        <v>1</v>
      </c>
      <c r="FH161" s="7" t="str">
        <f t="shared" ca="1" si="752"/>
        <v>5</v>
      </c>
      <c r="FI161" s="7">
        <f ca="1">IFERROR(IF(FI160+FH161&gt;FJ$4,FI160,FI160+FH161),"")</f>
        <v>60</v>
      </c>
      <c r="FJ161" s="7">
        <f t="shared" ca="1" si="913"/>
        <v>0</v>
      </c>
      <c r="FK161" s="7">
        <f t="shared" ca="1" si="753"/>
        <v>0.51271997666250557</v>
      </c>
      <c r="FL161" s="7">
        <f t="shared" ca="1" si="754"/>
        <v>-5.1181515124044008E-2</v>
      </c>
      <c r="FM161" s="7">
        <f t="shared" ca="1" si="755"/>
        <v>0</v>
      </c>
      <c r="FN161" s="7">
        <f t="shared" ca="1" si="756"/>
        <v>0</v>
      </c>
      <c r="FO161" s="7">
        <f ca="1">IFERROR(IF(FO160+FN161&gt;FP$4,FO160,FO160+FN161),"")</f>
        <v>60</v>
      </c>
      <c r="FP161" s="7">
        <f t="shared" ca="1" si="914"/>
        <v>0</v>
      </c>
      <c r="FQ161" s="7">
        <f t="shared" ca="1" si="757"/>
        <v>0.15471545669020215</v>
      </c>
      <c r="FR161" s="7">
        <f t="shared" ca="1" si="758"/>
        <v>0.30682300484825942</v>
      </c>
      <c r="FS161" s="7">
        <f t="shared" ca="1" si="759"/>
        <v>1</v>
      </c>
      <c r="FT161" s="7" t="str">
        <f t="shared" ca="1" si="760"/>
        <v>5</v>
      </c>
      <c r="FU161" s="7">
        <f ca="1">IFERROR(IF(FU160+FT161&gt;FV$4,FU160,FU160+FT161),"")</f>
        <v>60</v>
      </c>
      <c r="FV161" s="7">
        <f t="shared" ca="1" si="915"/>
        <v>0</v>
      </c>
      <c r="FW161" s="7">
        <f t="shared" ca="1" si="761"/>
        <v>0.70421484821502234</v>
      </c>
      <c r="FX161" s="7">
        <f t="shared" ca="1" si="762"/>
        <v>-0.24267638667656077</v>
      </c>
      <c r="FY161" s="7">
        <f t="shared" ca="1" si="763"/>
        <v>0</v>
      </c>
      <c r="FZ161" s="7">
        <f t="shared" ca="1" si="764"/>
        <v>0</v>
      </c>
      <c r="GA161" s="7">
        <f ca="1">IFERROR(IF(GA160+FZ161&gt;GB$4,GA160,GA160+FZ161),"")</f>
        <v>60</v>
      </c>
      <c r="GB161" s="7">
        <f t="shared" ca="1" si="916"/>
        <v>0</v>
      </c>
      <c r="GC161" s="7">
        <f t="shared" ca="1" si="765"/>
        <v>0.43330691671384025</v>
      </c>
      <c r="GD161" s="7">
        <f t="shared" ca="1" si="766"/>
        <v>2.8231544824621313E-2</v>
      </c>
      <c r="GE161" s="7">
        <f t="shared" ca="1" si="767"/>
        <v>1</v>
      </c>
      <c r="GF161" s="7" t="str">
        <f t="shared" ca="1" si="768"/>
        <v>5</v>
      </c>
      <c r="GG161" s="7">
        <f ca="1">IFERROR(IF(GG160+GF161&gt;GH$4,GG160,GG160+GF161),"")</f>
        <v>60</v>
      </c>
      <c r="GH161" s="7">
        <f t="shared" ca="1" si="917"/>
        <v>0</v>
      </c>
      <c r="GI161" s="7">
        <f t="shared" ca="1" si="769"/>
        <v>0.21205284822178494</v>
      </c>
      <c r="GJ161" s="7">
        <f t="shared" ca="1" si="770"/>
        <v>0.24948561331667662</v>
      </c>
      <c r="GK161" s="7">
        <f t="shared" ca="1" si="771"/>
        <v>1</v>
      </c>
      <c r="GL161" s="7" t="str">
        <f t="shared" ca="1" si="772"/>
        <v>5</v>
      </c>
      <c r="GM161" s="7">
        <f ca="1">IFERROR(IF(GM160+GL161&gt;GN$4,GM160,GM160+GL161),"")</f>
        <v>60</v>
      </c>
      <c r="GN161" s="7">
        <f t="shared" ca="1" si="918"/>
        <v>0</v>
      </c>
      <c r="GO161" s="7">
        <f t="shared" ca="1" si="773"/>
        <v>0.74030033090181602</v>
      </c>
      <c r="GP161" s="7">
        <f t="shared" ca="1" si="774"/>
        <v>-0.27876186936335445</v>
      </c>
      <c r="GQ161" s="7">
        <f t="shared" ca="1" si="775"/>
        <v>0</v>
      </c>
      <c r="GR161" s="7">
        <f t="shared" ca="1" si="776"/>
        <v>0</v>
      </c>
      <c r="GS161" s="7">
        <f ca="1">IFERROR(IF(GS160+GR161&gt;GT$4,GS160,GS160+GR161),"")</f>
        <v>60</v>
      </c>
      <c r="GT161" s="7">
        <f t="shared" ca="1" si="919"/>
        <v>0</v>
      </c>
      <c r="GU161" s="7">
        <f t="shared" ca="1" si="777"/>
        <v>0.22952835890458001</v>
      </c>
      <c r="GV161" s="7">
        <f t="shared" ca="1" si="778"/>
        <v>0.23201010263388155</v>
      </c>
      <c r="GW161" s="7">
        <f t="shared" ca="1" si="779"/>
        <v>1</v>
      </c>
      <c r="GX161" s="7" t="str">
        <f t="shared" ca="1" si="780"/>
        <v>5</v>
      </c>
      <c r="GY161" s="7">
        <f ca="1">IFERROR(IF(GY160+GX161&gt;GZ$4,GY160,GY160+GX161),"")</f>
        <v>60</v>
      </c>
      <c r="GZ161" s="7">
        <f t="shared" ca="1" si="920"/>
        <v>0</v>
      </c>
      <c r="HA161" s="7">
        <f t="shared" ca="1" si="781"/>
        <v>0.56301425049767129</v>
      </c>
      <c r="HB161" s="7">
        <f t="shared" ca="1" si="782"/>
        <v>-0.10147578895920972</v>
      </c>
      <c r="HC161" s="7">
        <f t="shared" ca="1" si="783"/>
        <v>0</v>
      </c>
      <c r="HD161" s="7">
        <f t="shared" ca="1" si="784"/>
        <v>0</v>
      </c>
      <c r="HE161" s="7">
        <f ca="1">IFERROR(IF(HE160+HD161&gt;HF$4,HE160,HE160+HD161),"")</f>
        <v>60</v>
      </c>
      <c r="HF161" s="7">
        <f t="shared" ca="1" si="921"/>
        <v>0</v>
      </c>
      <c r="HG161" s="7">
        <f t="shared" ca="1" si="785"/>
        <v>3.6352120857623071E-2</v>
      </c>
      <c r="HH161" s="7">
        <f t="shared" ca="1" si="786"/>
        <v>0.42518634068083849</v>
      </c>
      <c r="HI161" s="7">
        <f t="shared" ca="1" si="787"/>
        <v>1</v>
      </c>
      <c r="HJ161" s="7" t="str">
        <f t="shared" ca="1" si="788"/>
        <v>5</v>
      </c>
      <c r="HK161" s="7">
        <f ca="1">IFERROR(IF(HK160+HJ161&gt;HL$4,HK160,HK160+HJ161),"")</f>
        <v>60</v>
      </c>
      <c r="HL161" s="7">
        <f t="shared" ca="1" si="922"/>
        <v>0</v>
      </c>
      <c r="HM161" s="7">
        <f t="shared" ca="1" si="789"/>
        <v>0.17485841342150299</v>
      </c>
      <c r="HN161" s="7">
        <f t="shared" ca="1" si="790"/>
        <v>0.28668004811695857</v>
      </c>
      <c r="HO161" s="7">
        <f t="shared" ca="1" si="791"/>
        <v>1</v>
      </c>
      <c r="HP161" s="7" t="str">
        <f t="shared" ca="1" si="792"/>
        <v>5</v>
      </c>
      <c r="HQ161" s="7">
        <f ca="1">IFERROR(IF(HQ160+HP161&gt;HR$4,HQ160,HQ160+HP161),"")</f>
        <v>60</v>
      </c>
      <c r="HR161" s="7">
        <f t="shared" ca="1" si="923"/>
        <v>0</v>
      </c>
      <c r="HS161" s="7">
        <f t="shared" ca="1" si="793"/>
        <v>0.29036412600864503</v>
      </c>
      <c r="HT161" s="7">
        <f t="shared" ca="1" si="794"/>
        <v>0.17117433552981653</v>
      </c>
      <c r="HU161" s="7">
        <f t="shared" ca="1" si="795"/>
        <v>1</v>
      </c>
      <c r="HV161" s="7" t="str">
        <f t="shared" ca="1" si="796"/>
        <v>5</v>
      </c>
      <c r="HW161" s="7">
        <f ca="1">IFERROR(IF(HW160+HV161&gt;HX$4,HW160,HW160+HV161),"")</f>
        <v>60</v>
      </c>
      <c r="HX161" s="7">
        <f t="shared" ca="1" si="924"/>
        <v>0</v>
      </c>
      <c r="HY161" s="7">
        <f t="shared" ca="1" si="797"/>
        <v>0.60798431561405841</v>
      </c>
      <c r="HZ161" s="7">
        <f t="shared" ca="1" si="798"/>
        <v>-0.14644585407559685</v>
      </c>
      <c r="IA161" s="7">
        <f t="shared" ca="1" si="799"/>
        <v>0</v>
      </c>
      <c r="IB161" s="7">
        <f t="shared" ca="1" si="800"/>
        <v>0</v>
      </c>
      <c r="IC161" s="7">
        <f ca="1">IFERROR(IF(IC160+IB161&gt;ID$4,IC160,IC160+IB161),"")</f>
        <v>60</v>
      </c>
      <c r="ID161" s="7">
        <f t="shared" ca="1" si="925"/>
        <v>0</v>
      </c>
      <c r="IE161" s="7">
        <f t="shared" ca="1" si="801"/>
        <v>0.85611979105923808</v>
      </c>
      <c r="IF161" s="7">
        <f t="shared" ca="1" si="802"/>
        <v>-0.39458132952077651</v>
      </c>
      <c r="IG161" s="7">
        <f t="shared" ca="1" si="803"/>
        <v>0</v>
      </c>
      <c r="IH161" s="7">
        <f t="shared" ca="1" si="804"/>
        <v>0</v>
      </c>
      <c r="II161" s="7">
        <f ca="1">IFERROR(IF(II160+IH161&gt;IJ$4,II160,II160+IH161),"")</f>
        <v>60</v>
      </c>
      <c r="IJ161" s="7">
        <f t="shared" ca="1" si="926"/>
        <v>0</v>
      </c>
      <c r="IK161" s="7">
        <f t="shared" ca="1" si="805"/>
        <v>0.7099663784449034</v>
      </c>
      <c r="IL161" s="7">
        <f t="shared" ca="1" si="806"/>
        <v>-0.24842791690644184</v>
      </c>
      <c r="IM161" s="7">
        <f t="shared" ca="1" si="807"/>
        <v>0</v>
      </c>
      <c r="IN161" s="7">
        <f t="shared" ca="1" si="808"/>
        <v>0</v>
      </c>
      <c r="IO161" s="7">
        <f ca="1">IFERROR(IF(IO160+IN161&gt;IP$4,IO160,IO160+IN161),"")</f>
        <v>60</v>
      </c>
      <c r="IP161" s="7">
        <f t="shared" ca="1" si="927"/>
        <v>0</v>
      </c>
      <c r="IQ161" s="7">
        <f t="shared" ca="1" si="809"/>
        <v>0.10999872953407863</v>
      </c>
      <c r="IR161" s="7">
        <f t="shared" ca="1" si="810"/>
        <v>0.35153973200438293</v>
      </c>
      <c r="IS161" s="7">
        <f t="shared" ca="1" si="811"/>
        <v>1</v>
      </c>
      <c r="IT161" s="7" t="str">
        <f t="shared" ca="1" si="812"/>
        <v>5</v>
      </c>
      <c r="IU161" s="7">
        <f ca="1">IFERROR(IF(IU160+IT161&gt;IV$4,IU160,IU160+IT161),"")</f>
        <v>60</v>
      </c>
      <c r="IV161" s="7">
        <f t="shared" ca="1" si="928"/>
        <v>0</v>
      </c>
      <c r="IW161" s="7">
        <f t="shared" ca="1" si="813"/>
        <v>0.13766112503916561</v>
      </c>
      <c r="IX161" s="7">
        <f t="shared" ca="1" si="814"/>
        <v>0.32387733649929595</v>
      </c>
      <c r="IY161" s="7">
        <f t="shared" ca="1" si="815"/>
        <v>1</v>
      </c>
      <c r="IZ161" s="7" t="str">
        <f t="shared" ca="1" si="816"/>
        <v>5</v>
      </c>
      <c r="JA161" s="7">
        <f ca="1">IFERROR(IF(JA160+IZ161&gt;JB$4,JA160,JA160+IZ161),"")</f>
        <v>60</v>
      </c>
      <c r="JB161" s="7">
        <f t="shared" ca="1" si="929"/>
        <v>0</v>
      </c>
      <c r="JC161" s="7">
        <f t="shared" ca="1" si="817"/>
        <v>0.36351210845551163</v>
      </c>
      <c r="JD161" s="7">
        <f t="shared" ca="1" si="818"/>
        <v>9.8026353082949935E-2</v>
      </c>
      <c r="JE161" s="7">
        <f t="shared" ca="1" si="819"/>
        <v>1</v>
      </c>
      <c r="JF161" s="7" t="str">
        <f t="shared" ca="1" si="820"/>
        <v>5</v>
      </c>
      <c r="JG161" s="7">
        <f ca="1">IFERROR(IF(JG160+JF161&gt;JH$4,JG160,JG160+JF161),"")</f>
        <v>60</v>
      </c>
      <c r="JH161" s="7">
        <f t="shared" ca="1" si="930"/>
        <v>0</v>
      </c>
      <c r="JI161" s="7">
        <f t="shared" ca="1" si="821"/>
        <v>0.96672051354679178</v>
      </c>
      <c r="JJ161" s="7">
        <f t="shared" ca="1" si="822"/>
        <v>-0.50518205200833022</v>
      </c>
      <c r="JK161" s="7">
        <f t="shared" ca="1" si="823"/>
        <v>0</v>
      </c>
      <c r="JL161" s="7">
        <f t="shared" ca="1" si="824"/>
        <v>0</v>
      </c>
      <c r="JM161" s="7">
        <f ca="1">IFERROR(IF(JM160+JL161&gt;JN$4,JM160,JM160+JL161),"")</f>
        <v>60</v>
      </c>
      <c r="JN161" s="7">
        <f t="shared" ca="1" si="931"/>
        <v>0</v>
      </c>
      <c r="JO161" s="7">
        <f t="shared" ca="1" si="825"/>
        <v>0.44598105479607353</v>
      </c>
      <c r="JP161" s="7">
        <f t="shared" ca="1" si="826"/>
        <v>1.5557406742388036E-2</v>
      </c>
      <c r="JQ161" s="7">
        <f t="shared" ca="1" si="827"/>
        <v>1</v>
      </c>
      <c r="JR161" s="7" t="str">
        <f t="shared" ca="1" si="828"/>
        <v>5</v>
      </c>
      <c r="JS161" s="7">
        <f ca="1">IFERROR(IF(JS160+JR161&gt;JT$4,JS160,JS160+JR161),"")</f>
        <v>60</v>
      </c>
      <c r="JT161" s="7">
        <f t="shared" ca="1" si="932"/>
        <v>0</v>
      </c>
      <c r="JU161" s="7">
        <f t="shared" ca="1" si="829"/>
        <v>0.2649017884299526</v>
      </c>
      <c r="JV161" s="7">
        <f t="shared" ca="1" si="830"/>
        <v>0.19663667310850896</v>
      </c>
      <c r="JW161" s="7">
        <f t="shared" ca="1" si="831"/>
        <v>1</v>
      </c>
      <c r="JX161" s="7" t="str">
        <f t="shared" ca="1" si="832"/>
        <v>5</v>
      </c>
      <c r="JY161" s="7">
        <f ca="1">IFERROR(IF(JY160+JX161&gt;JZ$4,JY160,JY160+JX161),"")</f>
        <v>60</v>
      </c>
      <c r="JZ161" s="7">
        <f t="shared" ca="1" si="933"/>
        <v>0</v>
      </c>
      <c r="KA161" s="7">
        <f t="shared" ca="1" si="833"/>
        <v>4.0011968289486721E-2</v>
      </c>
      <c r="KB161" s="7">
        <f t="shared" ca="1" si="834"/>
        <v>0.42152649324897484</v>
      </c>
      <c r="KC161" s="7">
        <f t="shared" ca="1" si="835"/>
        <v>1</v>
      </c>
      <c r="KD161" s="7" t="str">
        <f t="shared" ca="1" si="836"/>
        <v>5</v>
      </c>
      <c r="KE161" s="7">
        <f ca="1">IFERROR(IF(KE160+KD161&gt;KF$4,KE160,KE160+KD161),"")</f>
        <v>60</v>
      </c>
      <c r="KF161" s="7">
        <f t="shared" ca="1" si="934"/>
        <v>0</v>
      </c>
      <c r="KG161" s="7">
        <f t="shared" ca="1" si="837"/>
        <v>0.22620648730121151</v>
      </c>
      <c r="KH161" s="7">
        <f t="shared" ca="1" si="838"/>
        <v>0.23533197423725005</v>
      </c>
      <c r="KI161" s="7">
        <f t="shared" ca="1" si="839"/>
        <v>1</v>
      </c>
      <c r="KJ161" s="7" t="str">
        <f t="shared" ca="1" si="840"/>
        <v>5</v>
      </c>
      <c r="KK161" s="7">
        <f ca="1">IFERROR(IF(KK160+KJ161&gt;KL$4,KK160,KK160+KJ161),"")</f>
        <v>60</v>
      </c>
      <c r="KL161" s="7">
        <f t="shared" ca="1" si="935"/>
        <v>0</v>
      </c>
      <c r="KM161" s="7">
        <f t="shared" ca="1" si="841"/>
        <v>0.41977837076444857</v>
      </c>
      <c r="KN161" s="7">
        <f t="shared" ca="1" si="842"/>
        <v>4.1760090774012992E-2</v>
      </c>
      <c r="KO161" s="7">
        <f t="shared" ca="1" si="843"/>
        <v>1</v>
      </c>
      <c r="KP161" s="7" t="str">
        <f t="shared" ca="1" si="844"/>
        <v>5</v>
      </c>
      <c r="KQ161" s="7">
        <f ca="1">IFERROR(IF(KQ160+KP161&gt;KR$4,KQ160,KQ160+KP161),"")</f>
        <v>60</v>
      </c>
      <c r="KR161" s="7">
        <f t="shared" ca="1" si="936"/>
        <v>0</v>
      </c>
      <c r="KS161" s="7">
        <f t="shared" ca="1" si="845"/>
        <v>0.45371011573545084</v>
      </c>
      <c r="KT161" s="7">
        <f t="shared" ca="1" si="846"/>
        <v>7.8283458030107278E-3</v>
      </c>
      <c r="KU161" s="7">
        <f t="shared" ca="1" si="847"/>
        <v>1</v>
      </c>
      <c r="KV161" s="7" t="str">
        <f t="shared" ca="1" si="848"/>
        <v>5</v>
      </c>
      <c r="KW161" s="7">
        <f ca="1">IFERROR(IF(KW160+KV161&gt;KX$4,KW160,KW160+KV161),"")</f>
        <v>60</v>
      </c>
      <c r="KX161" s="7">
        <f t="shared" ca="1" si="937"/>
        <v>0</v>
      </c>
      <c r="KY161" s="7">
        <f t="shared" ca="1" si="849"/>
        <v>0.16560330339213147</v>
      </c>
      <c r="KZ161" s="7">
        <f t="shared" ca="1" si="850"/>
        <v>0.29593515814633009</v>
      </c>
      <c r="LA161" s="7">
        <f t="shared" ca="1" si="851"/>
        <v>1</v>
      </c>
      <c r="LB161" s="7" t="str">
        <f t="shared" ca="1" si="852"/>
        <v>5</v>
      </c>
      <c r="LC161" s="7">
        <f ca="1">IFERROR(IF(LC160+LB161&gt;LD$4,LC160,LC160+LB161),"")</f>
        <v>60</v>
      </c>
      <c r="LD161" s="7">
        <f t="shared" ca="1" si="938"/>
        <v>0</v>
      </c>
      <c r="LE161" s="7">
        <f t="shared" ca="1" si="853"/>
        <v>0.95328953844747455</v>
      </c>
      <c r="LF161" s="7">
        <f t="shared" ca="1" si="854"/>
        <v>-0.49175107690901299</v>
      </c>
      <c r="LG161" s="7">
        <f t="shared" ca="1" si="855"/>
        <v>0</v>
      </c>
      <c r="LH161" s="7">
        <f t="shared" ca="1" si="856"/>
        <v>0</v>
      </c>
      <c r="LI161" s="7">
        <f ca="1">IFERROR(IF(LI160+LH161&gt;LJ$4,LI160,LI160+LH161),"")</f>
        <v>60</v>
      </c>
      <c r="LJ161" s="7">
        <f t="shared" ca="1" si="939"/>
        <v>0</v>
      </c>
      <c r="LK161" s="7">
        <f t="shared" ca="1" si="857"/>
        <v>0.83375410881836753</v>
      </c>
      <c r="LL161" s="7">
        <f t="shared" ca="1" si="858"/>
        <v>-0.37221564727990597</v>
      </c>
      <c r="LM161" s="7">
        <f t="shared" ca="1" si="859"/>
        <v>0</v>
      </c>
      <c r="LN161" s="7">
        <f t="shared" ca="1" si="860"/>
        <v>0</v>
      </c>
      <c r="LO161" s="7">
        <f ca="1">IFERROR(IF(LO160+LN161&gt;LP$4,LO160,LO160+LN161),"")</f>
        <v>60</v>
      </c>
      <c r="LP161" s="7">
        <f t="shared" ca="1" si="940"/>
        <v>0</v>
      </c>
      <c r="LQ161" s="7">
        <f t="shared" ca="1" si="861"/>
        <v>0.35071089743677419</v>
      </c>
      <c r="LR161" s="7">
        <f t="shared" ca="1" si="862"/>
        <v>0.11082756410168737</v>
      </c>
      <c r="LS161" s="7">
        <f t="shared" ca="1" si="863"/>
        <v>1</v>
      </c>
      <c r="LT161" s="7" t="str">
        <f t="shared" ca="1" si="864"/>
        <v>5</v>
      </c>
      <c r="LU161" s="7">
        <f ca="1">IFERROR(IF(LU160+LT161&gt;LV$4,LU160,LU160+LT161),"")</f>
        <v>60</v>
      </c>
      <c r="LV161" s="7">
        <f t="shared" ca="1" si="941"/>
        <v>0</v>
      </c>
      <c r="LW161" s="7">
        <f t="shared" ca="1" si="865"/>
        <v>8.1759549066979909E-2</v>
      </c>
      <c r="LX161" s="7">
        <f t="shared" ca="1" si="866"/>
        <v>0.37977891247148166</v>
      </c>
      <c r="LY161" s="7">
        <f t="shared" ca="1" si="867"/>
        <v>1</v>
      </c>
      <c r="LZ161" s="7" t="str">
        <f t="shared" ca="1" si="868"/>
        <v>5</v>
      </c>
      <c r="MA161" s="7">
        <f ca="1">IFERROR(IF(MA160+LZ161&gt;MB$4,MA160,MA160+LZ161),"")</f>
        <v>60</v>
      </c>
      <c r="MB161" s="7">
        <f t="shared" ca="1" si="942"/>
        <v>0</v>
      </c>
      <c r="MC161" s="7">
        <f t="shared" ca="1" si="869"/>
        <v>0.48235997992666468</v>
      </c>
      <c r="MD161" s="7">
        <f t="shared" ca="1" si="870"/>
        <v>-2.082151838820312E-2</v>
      </c>
      <c r="ME161" s="7">
        <f t="shared" ca="1" si="871"/>
        <v>0</v>
      </c>
      <c r="MF161" s="7">
        <f t="shared" ca="1" si="872"/>
        <v>0</v>
      </c>
      <c r="MG161" s="7">
        <f ca="1">IFERROR(IF(MG160+MF161&gt;MH$4,MG160,MG160+MF161),"")</f>
        <v>60</v>
      </c>
      <c r="MH161" s="7">
        <f t="shared" ca="1" si="943"/>
        <v>0</v>
      </c>
      <c r="MI161" s="7">
        <f t="shared" ca="1" si="873"/>
        <v>0.15750565115489601</v>
      </c>
      <c r="MJ161" s="7">
        <f t="shared" ca="1" si="874"/>
        <v>0.30403281038356555</v>
      </c>
      <c r="MK161" s="7">
        <f t="shared" ca="1" si="875"/>
        <v>1</v>
      </c>
      <c r="ML161" s="7" t="str">
        <f t="shared" ca="1" si="876"/>
        <v>5</v>
      </c>
      <c r="MM161" s="7">
        <f ca="1">IFERROR(IF(MM160+ML161&gt;MN$4,MM160,MM160+ML161),"")</f>
        <v>60</v>
      </c>
      <c r="MN161" s="7">
        <f t="shared" ca="1" si="944"/>
        <v>0</v>
      </c>
      <c r="MO161" s="7">
        <f t="shared" ca="1" si="877"/>
        <v>0.26471030945842422</v>
      </c>
      <c r="MP161" s="7">
        <f t="shared" ca="1" si="878"/>
        <v>0.19682815208003734</v>
      </c>
      <c r="MQ161" s="7">
        <f t="shared" ca="1" si="879"/>
        <v>1</v>
      </c>
      <c r="MR161" s="7" t="str">
        <f t="shared" ca="1" si="880"/>
        <v>5</v>
      </c>
      <c r="MS161" s="7">
        <f ca="1">IFERROR(IF(MS160+MR161&gt;MT$4,MS160,MS160+MR161),"")</f>
        <v>60</v>
      </c>
      <c r="MT161" s="7">
        <f t="shared" ca="1" si="945"/>
        <v>0</v>
      </c>
      <c r="MU161" s="7">
        <f t="shared" ca="1" si="881"/>
        <v>0.61887876195527536</v>
      </c>
      <c r="MV161" s="7">
        <f t="shared" ca="1" si="882"/>
        <v>-0.15734030041681379</v>
      </c>
      <c r="MW161" s="7">
        <f t="shared" ca="1" si="883"/>
        <v>0</v>
      </c>
      <c r="MX161" s="7">
        <f t="shared" ca="1" si="884"/>
        <v>0</v>
      </c>
      <c r="MY161" s="7">
        <f ca="1">IFERROR(IF(MY160+MX161&gt;MZ$4,MY160,MY160+MX161),"")</f>
        <v>60</v>
      </c>
      <c r="MZ161" s="7">
        <f t="shared" ca="1" si="946"/>
        <v>0</v>
      </c>
      <c r="NA161" s="7">
        <f t="shared" ca="1" si="885"/>
        <v>0.79580020122738881</v>
      </c>
      <c r="NB161" s="7">
        <f t="shared" ca="1" si="886"/>
        <v>-0.33426173968892725</v>
      </c>
      <c r="NC161" s="7">
        <f t="shared" ca="1" si="887"/>
        <v>0</v>
      </c>
      <c r="ND161" s="7">
        <f t="shared" ca="1" si="888"/>
        <v>0</v>
      </c>
      <c r="NE161" s="7">
        <f ca="1">IFERROR(IF(NE160+ND161&gt;NF$4,NE160,NE160+ND161),"")</f>
        <v>60</v>
      </c>
      <c r="NF161" s="7">
        <f t="shared" ca="1" si="947"/>
        <v>0</v>
      </c>
      <c r="NG161" s="7">
        <f t="shared" ca="1" si="889"/>
        <v>0.53812593315973234</v>
      </c>
      <c r="NH161" s="7">
        <f t="shared" ca="1" si="890"/>
        <v>-7.6587471621270775E-2</v>
      </c>
      <c r="NI161" s="7">
        <f t="shared" ca="1" si="891"/>
        <v>0</v>
      </c>
      <c r="NJ161" s="7">
        <f t="shared" ca="1" si="892"/>
        <v>0</v>
      </c>
      <c r="NK161" s="7">
        <f ca="1">IFERROR(IF(NK160+NJ161&gt;NL$4,NK160,NK160+NJ161),"")</f>
        <v>60</v>
      </c>
      <c r="NL161" s="7">
        <f t="shared" ca="1" si="948"/>
        <v>0</v>
      </c>
      <c r="NM161" s="7">
        <f t="shared" ca="1" si="893"/>
        <v>0.60446527099393244</v>
      </c>
      <c r="NN161" s="7">
        <f t="shared" ca="1" si="894"/>
        <v>-0.14292680945547087</v>
      </c>
      <c r="NO161" s="7">
        <f t="shared" ca="1" si="895"/>
        <v>0</v>
      </c>
      <c r="NP161" s="7">
        <f t="shared" ca="1" si="896"/>
        <v>0</v>
      </c>
      <c r="NQ161" s="7">
        <f ca="1">IFERROR(IF(NQ160+NP161&gt;NR$4,NQ160,NQ160+NP161),"")</f>
        <v>60</v>
      </c>
      <c r="NR161" s="7">
        <f t="shared" ca="1" si="949"/>
        <v>0</v>
      </c>
      <c r="NT161">
        <v>159</v>
      </c>
      <c r="NU161" s="7" t="s">
        <v>19</v>
      </c>
      <c r="NV161" s="7" t="str">
        <f t="shared" ca="1" si="653"/>
        <v/>
      </c>
      <c r="NW161" s="7" t="str">
        <f t="shared" ca="1" si="647"/>
        <v/>
      </c>
      <c r="NX161" t="str">
        <f ca="1">IFERROR(VLOOKUP(NT161,$K$3:$AK$568,8,FALSE),"")</f>
        <v/>
      </c>
      <c r="NY161" t="str">
        <f ca="1">IFERROR(VLOOKUP(NT161,$K$3:$AK$568,9,FALSE),"")</f>
        <v/>
      </c>
      <c r="NZ161" s="7" t="str">
        <f ca="1">IFERROR(VLOOKUP(NT161,$K$3:$AK$568,27,FALSE),"")</f>
        <v/>
      </c>
      <c r="OB161">
        <v>159</v>
      </c>
      <c r="OC161" s="7" t="s">
        <v>19</v>
      </c>
      <c r="OD161" t="e">
        <f t="shared" ca="1" si="654"/>
        <v>#N/A</v>
      </c>
      <c r="OE161" s="7" t="str">
        <f t="shared" ca="1" si="655"/>
        <v/>
      </c>
      <c r="OF161" s="7" t="str">
        <f t="shared" ca="1" si="656"/>
        <v/>
      </c>
      <c r="OG161" t="str">
        <f t="shared" ca="1" si="657"/>
        <v/>
      </c>
      <c r="OI161">
        <v>159</v>
      </c>
      <c r="OJ161" s="7" t="s">
        <v>19</v>
      </c>
      <c r="OK161" s="7" t="str">
        <f t="shared" ca="1" si="658"/>
        <v/>
      </c>
      <c r="OL161" s="7" t="str">
        <f t="shared" ca="1" si="659"/>
        <v/>
      </c>
      <c r="OM161" t="str">
        <f ca="1">IFERROR(VLOOKUP(OI161,$L$3:$AK$568,7,FALSE),"")</f>
        <v/>
      </c>
      <c r="ON161" t="str">
        <f ca="1">IFERROR(VLOOKUP(OI161,$L$3:$AK$568,8,FALSE),"")</f>
        <v/>
      </c>
      <c r="OO161" s="7" t="str">
        <f ca="1">IFERROR(VLOOKUP(OI161,$L$3:$AK$568,26,FALSE),"")</f>
        <v/>
      </c>
      <c r="OQ161">
        <v>159</v>
      </c>
      <c r="OR161" s="7" t="s">
        <v>19</v>
      </c>
      <c r="OS161" t="e">
        <f t="shared" ca="1" si="660"/>
        <v>#N/A</v>
      </c>
      <c r="OT161" s="7" t="str">
        <f t="shared" ca="1" si="661"/>
        <v/>
      </c>
      <c r="OU161" s="7" t="str">
        <f t="shared" ca="1" si="662"/>
        <v/>
      </c>
      <c r="OV161" t="str">
        <f t="shared" ca="1" si="663"/>
        <v/>
      </c>
      <c r="OX161">
        <v>159</v>
      </c>
      <c r="OY161" s="7" t="s">
        <v>19</v>
      </c>
      <c r="OZ161" s="7" t="str">
        <f t="shared" ca="1" si="664"/>
        <v/>
      </c>
      <c r="PA161" s="7" t="str">
        <f t="shared" ca="1" si="665"/>
        <v/>
      </c>
      <c r="PB161" t="str">
        <f ca="1">IFERROR(VLOOKUP(OX161,$M$3:$AK$568,6,FALSE),"")</f>
        <v/>
      </c>
      <c r="PC161" t="str">
        <f ca="1">IFERROR(VLOOKUP(OX161,$M$3:$AK$568,7,FALSE),"")</f>
        <v/>
      </c>
      <c r="PD161" s="7" t="str">
        <f ca="1">IFERROR(VLOOKUP(OX161,$M$3:$AK$568,25,FALSE),"")</f>
        <v/>
      </c>
      <c r="PF161">
        <v>159</v>
      </c>
      <c r="PG161" s="7" t="s">
        <v>19</v>
      </c>
      <c r="PH161" t="e">
        <f t="shared" ca="1" si="666"/>
        <v>#N/A</v>
      </c>
      <c r="PI161" s="7" t="str">
        <f t="shared" ca="1" si="667"/>
        <v/>
      </c>
      <c r="PJ161" s="7" t="str">
        <f t="shared" ca="1" si="668"/>
        <v/>
      </c>
      <c r="PK161" t="str">
        <f t="shared" ca="1" si="669"/>
        <v/>
      </c>
      <c r="PM161">
        <v>159</v>
      </c>
      <c r="PN161" s="7" t="s">
        <v>19</v>
      </c>
      <c r="PO161" s="202" t="str">
        <f t="shared" ca="1" si="670"/>
        <v/>
      </c>
      <c r="PP161" s="7" t="str">
        <f t="shared" ca="1" si="671"/>
        <v/>
      </c>
      <c r="PQ161" t="str">
        <f ca="1">IFERROR(VLOOKUP(PM161,$G$325:$R$409,12,FALSE),"")</f>
        <v/>
      </c>
      <c r="PR161" t="e">
        <f ca="1">VLOOKUP(PM161,$G$324:$Q$409,11,FALSE)</f>
        <v>#N/A</v>
      </c>
      <c r="PS161" s="7" t="str">
        <f ca="1">VLOOKUP(PQ161,$R$325:$Y$409,8,FALSE)</f>
        <v>- -</v>
      </c>
      <c r="PT161" s="7">
        <f ca="1">ReSt</f>
        <v>-4</v>
      </c>
      <c r="PU161" s="7" t="e">
        <f t="shared" ca="1" si="672"/>
        <v>#N/A</v>
      </c>
      <c r="PV161" s="7" t="e">
        <f t="shared" ca="1" si="673"/>
        <v>#N/A</v>
      </c>
      <c r="PW161" s="7" t="str">
        <f ca="1">VLOOKUP(PQ161,$R$325:$AK$409,8,FALSE)</f>
        <v>- -</v>
      </c>
      <c r="PX161" s="7"/>
      <c r="PY161">
        <v>159</v>
      </c>
      <c r="PZ161" s="7" t="s">
        <v>19</v>
      </c>
      <c r="QA161" t="str">
        <f t="shared" ca="1" si="674"/>
        <v/>
      </c>
      <c r="QB161" s="7" t="str">
        <f t="shared" ca="1" si="675"/>
        <v/>
      </c>
      <c r="QC161" s="7" t="str">
        <f t="shared" ca="1" si="676"/>
        <v/>
      </c>
      <c r="QD161" t="str">
        <f t="shared" ca="1" si="677"/>
        <v/>
      </c>
      <c r="QF161">
        <v>159</v>
      </c>
      <c r="QG161" s="7" t="s">
        <v>19</v>
      </c>
      <c r="QH161" s="7" t="str">
        <f t="shared" ca="1" si="678"/>
        <v/>
      </c>
      <c r="QI161" s="7" t="e">
        <f t="shared" ca="1" si="679"/>
        <v>#VALUE!</v>
      </c>
      <c r="QJ161" t="e">
        <f t="shared" ca="1" si="680"/>
        <v>#N/A</v>
      </c>
      <c r="QK161" s="7" t="e">
        <f t="shared" ca="1" si="681"/>
        <v>#N/A</v>
      </c>
      <c r="QM161">
        <v>159</v>
      </c>
      <c r="QN161" s="7" t="s">
        <v>19</v>
      </c>
      <c r="QO161" t="str">
        <f t="shared" ca="1" si="682"/>
        <v/>
      </c>
      <c r="QP161" s="7" t="str">
        <f t="shared" ca="1" si="683"/>
        <v/>
      </c>
      <c r="QQ161" t="str">
        <f t="shared" ca="1" si="684"/>
        <v/>
      </c>
    </row>
    <row r="162" spans="1:459" x14ac:dyDescent="0.25">
      <c r="A162" s="240" t="str">
        <f>IF('Character Sheet'!$B$4="Creature","N","Y")</f>
        <v>Y</v>
      </c>
      <c r="C162" s="75"/>
      <c r="D162" s="76"/>
      <c r="F162" s="75"/>
      <c r="G162" s="76"/>
      <c r="I162" s="75"/>
      <c r="J162" s="85"/>
      <c r="K162" s="85">
        <f t="shared" ca="1" si="648"/>
        <v>4</v>
      </c>
      <c r="L162" s="85">
        <f t="shared" ca="1" si="951"/>
        <v>0</v>
      </c>
      <c r="M162" s="70">
        <f t="shared" ca="1" si="643"/>
        <v>6</v>
      </c>
      <c r="O162" s="222" t="str">
        <f t="shared" ca="1" si="649"/>
        <v>- -</v>
      </c>
      <c r="Q162" s="7" t="str">
        <f>IF(ISNUMBER(SEARCH("Category",R162)),"",R162)</f>
        <v/>
      </c>
      <c r="R162" s="9" t="s">
        <v>1276</v>
      </c>
      <c r="S162" s="9"/>
      <c r="T162" s="61" t="str">
        <f>SUBSTITUTE(IFERROR(IFERROR(VLOOKUP(R162,'[1]Skill Statistics'!$A$3:$C$513,2,FALSE),VLOOKUP(Q162,'[1]Skill Statistics'!$A$3:$C$513,2,FALSE)),T161),"R*","ReSt")</f>
        <v>- -</v>
      </c>
      <c r="U162" s="61" t="str">
        <f>IFERROR(IFERROR(VLOOKUP(R162,'[1]Skill Statistics'!$A$3:$C$513,3,FALSE),VLOOKUP(Q162,'[1]Skill Statistics'!$A$3:$C$513,3,FALSE)),U161)</f>
        <v>- -</v>
      </c>
      <c r="V162" s="61" t="str">
        <f>IF(ISNUMBER(SEARCH("Category",R162)),"- -",IFERROR(IFERROR(VLOOKUP(Q162,[1]Professions!$A$4:$AM$288,MATCH(Profession,[1]Professions!$A$1:$AM$1,0),FALSE),VLOOKUP(Q162,Calculations!$B$91:$I$95,8,FALSE)),"- -"))</f>
        <v>- -</v>
      </c>
      <c r="W162" s="60" t="str">
        <f t="shared" si="650"/>
        <v>- -</v>
      </c>
      <c r="X162" s="7" t="str">
        <f ca="1">IFERROR(VLOOKUP(R162,$BS$6:$NR$519,MATCH(ActualLevel,$BS$3:$NR$3,0),FALSE),"- -")</f>
        <v>- -</v>
      </c>
      <c r="Y162" s="7" t="str">
        <f t="shared" si="955"/>
        <v>- -</v>
      </c>
      <c r="Z162" s="7" t="str">
        <f>IFERROR(VLOOKUP(Y162,Charts!$BQ$2:$BR$52,2,FALSE),"- -")</f>
        <v>- -</v>
      </c>
      <c r="AA162" s="7" t="str">
        <f t="shared" ca="1" si="686"/>
        <v>- -</v>
      </c>
      <c r="AB162" s="7" t="str">
        <f t="shared" si="952"/>
        <v>- -</v>
      </c>
      <c r="AC162" s="7"/>
      <c r="AD162" s="7"/>
      <c r="AE162" s="7"/>
      <c r="AF162" s="7"/>
      <c r="AG162" s="7"/>
      <c r="AH162" s="43"/>
      <c r="AI162" s="7"/>
      <c r="AJ162" s="7"/>
      <c r="AK162" s="7">
        <f t="shared" ca="1" si="687"/>
        <v>0</v>
      </c>
      <c r="AL162" s="7"/>
      <c r="AM162" s="69">
        <f>IFERROR(VLOOKUP(R162,'[1]Skill Statistics'!$A$3:$AN$513,MATCH(Profession,'[1]Skill Statistics'!$A$2:$AN$2,0),FALSE),0)</f>
        <v>0</v>
      </c>
      <c r="AN162" s="85">
        <f>IFERROR(VLOOKUP(Q162,'[1]Skill Statistics'!$A$3:$BK$513,MATCH(Archetype,'[1]Skill Statistics'!$A$2:$BK$2,0),FALSE),0)</f>
        <v>0</v>
      </c>
      <c r="AO162" s="85">
        <f>IFERROR(VLOOKUP(Q162,'[1]Skill Statistics'!$A$3:$BB$513,MATCH(Race,'[1]Skill Statistics'!$A$2:$BB$2,0),FALSE),0)</f>
        <v>0</v>
      </c>
      <c r="AP162" s="85">
        <f t="shared" ca="1" si="651"/>
        <v>0</v>
      </c>
      <c r="AQ162" s="70"/>
      <c r="AS162" s="69" t="str">
        <f>IFERROR(VLOOKUP(Q162,'[1]Professional Skills'!$A$4:$AM$288,MATCH(Profession,'[1]Professional Skills'!$A$3:$AM$3,0),FALSE),"- -")</f>
        <v>- -</v>
      </c>
      <c r="AU162" s="7" t="str">
        <f t="shared" si="954"/>
        <v>- -</v>
      </c>
      <c r="AV162" s="7">
        <f t="shared" ca="1" si="953"/>
        <v>0</v>
      </c>
      <c r="AW162" t="str">
        <f t="shared" si="690"/>
        <v/>
      </c>
      <c r="AX162" t="str">
        <f>IFERROR(_xlfn.RANK.EQ(AW162,$AW$5:$AW$568),"")</f>
        <v/>
      </c>
      <c r="AY162">
        <f t="shared" si="645"/>
        <v>0</v>
      </c>
      <c r="AZ162" s="70" t="str">
        <f t="shared" si="688"/>
        <v/>
      </c>
      <c r="BB162" s="69" t="str">
        <f>IFERROR(IF(Q162="Language",VLOOKUP(R162,[1]Cultures!$B$4:$N$218,MATCH(Culture,[1]Cultures!$B$3:$N$3,0),FALSE),VLOOKUP(Q162,[1]Cultures!$B$4:$O$212,MATCH(Culture,[1]Cultures!$B$3:$O$3,0),FALSE)),"- -")</f>
        <v>- -</v>
      </c>
      <c r="BD162">
        <f t="shared" ca="1" si="950"/>
        <v>0</v>
      </c>
      <c r="BE162" t="str">
        <f t="shared" si="897"/>
        <v/>
      </c>
      <c r="BI162" s="7" t="str">
        <f t="shared" si="689"/>
        <v>- -</v>
      </c>
      <c r="BK162" s="7"/>
      <c r="BL162" s="70" t="str">
        <f t="shared" si="646"/>
        <v>- -</v>
      </c>
      <c r="BN162" s="69" t="str">
        <f>IFERROR(VLOOKUP(V162,Charts!$BT$2:$BV$14,3,FALSE),"- -")</f>
        <v>- -</v>
      </c>
      <c r="BO162" s="85" t="str">
        <f t="shared" ca="1" si="652"/>
        <v>- -</v>
      </c>
      <c r="BP162" s="70" t="str">
        <f t="shared" ca="1" si="898"/>
        <v>- -</v>
      </c>
      <c r="BR162" s="7">
        <v>157</v>
      </c>
      <c r="BS162" s="9" t="str">
        <f ca="1">VLOOKUP(BR162,$O$3:$R$568,4,FALSE)</f>
        <v>Surgical Equipment Engineering</v>
      </c>
      <c r="BT162" s="7" t="str">
        <f ca="1">VLOOKUP(BS162,$R$3:$V$568,5,FALSE)</f>
        <v>5 / 7</v>
      </c>
      <c r="BU162" s="7">
        <f ca="1">VLOOKUP(BT162,Charts!$BT$2:$BV$14,3,FALSE)</f>
        <v>0.46153846153846156</v>
      </c>
      <c r="BV162" s="7" t="str">
        <f t="shared" ca="1" si="691"/>
        <v>5</v>
      </c>
      <c r="BW162" s="7" t="str">
        <f t="shared" ca="1" si="692"/>
        <v>7</v>
      </c>
      <c r="BY162" s="7">
        <f t="shared" ca="1" si="693"/>
        <v>0.7858499040910325</v>
      </c>
      <c r="BZ162" s="7">
        <f t="shared" ca="1" si="694"/>
        <v>-0.32431144255257094</v>
      </c>
      <c r="CA162" s="7">
        <f t="shared" ca="1" si="695"/>
        <v>0</v>
      </c>
      <c r="CB162" s="7">
        <f t="shared" ca="1" si="696"/>
        <v>0</v>
      </c>
      <c r="CC162" s="7">
        <f ca="1">IFERROR(IF(CC161+CB162&gt;CD$4,CC161,CC161+CB162),"")</f>
        <v>38</v>
      </c>
      <c r="CD162" s="7">
        <f t="shared" ca="1" si="899"/>
        <v>0</v>
      </c>
      <c r="CE162" s="7">
        <f t="shared" ca="1" si="697"/>
        <v>4.297234340463052E-2</v>
      </c>
      <c r="CF162" s="7">
        <f t="shared" ca="1" si="698"/>
        <v>0.41856611813383104</v>
      </c>
      <c r="CG162" s="7">
        <f t="shared" ca="1" si="699"/>
        <v>1</v>
      </c>
      <c r="CH162" s="7" t="str">
        <f t="shared" ca="1" si="700"/>
        <v>5</v>
      </c>
      <c r="CI162" s="7">
        <f ca="1">IFERROR(IF(CI161+CH162&gt;CJ$4,CI161,CI161+CH162),"")</f>
        <v>60</v>
      </c>
      <c r="CJ162" s="7">
        <f t="shared" ca="1" si="900"/>
        <v>0</v>
      </c>
      <c r="CK162" s="7">
        <f t="shared" ca="1" si="701"/>
        <v>0.43871731624766563</v>
      </c>
      <c r="CL162" s="7">
        <f t="shared" ca="1" si="702"/>
        <v>2.282114529079593E-2</v>
      </c>
      <c r="CM162" s="7">
        <f t="shared" ca="1" si="703"/>
        <v>1</v>
      </c>
      <c r="CN162" s="7" t="str">
        <f t="shared" ca="1" si="704"/>
        <v>5</v>
      </c>
      <c r="CO162" s="7">
        <f ca="1">IFERROR(IF(CO161+CN162&gt;CP$4,CO161,CO161+CN162),"")</f>
        <v>60</v>
      </c>
      <c r="CP162" s="7">
        <f t="shared" ca="1" si="901"/>
        <v>0</v>
      </c>
      <c r="CQ162" s="7">
        <f t="shared" ca="1" si="705"/>
        <v>0.90669454614520351</v>
      </c>
      <c r="CR162" s="7">
        <f t="shared" ca="1" si="706"/>
        <v>-0.44515608460674194</v>
      </c>
      <c r="CS162" s="7">
        <f t="shared" ca="1" si="707"/>
        <v>0</v>
      </c>
      <c r="CT162" s="7">
        <f t="shared" ca="1" si="708"/>
        <v>0</v>
      </c>
      <c r="CU162" s="7">
        <f ca="1">IFERROR(IF(CU161+CT162&gt;CV$4,CU161,CU161+CT162),"")</f>
        <v>60</v>
      </c>
      <c r="CV162" s="7">
        <f t="shared" ca="1" si="902"/>
        <v>0</v>
      </c>
      <c r="CW162" s="7">
        <f t="shared" ca="1" si="709"/>
        <v>0.32562665079450182</v>
      </c>
      <c r="CX162" s="7">
        <f t="shared" ca="1" si="710"/>
        <v>0.13591181074395975</v>
      </c>
      <c r="CY162" s="7">
        <f t="shared" ca="1" si="711"/>
        <v>1</v>
      </c>
      <c r="CZ162" s="7" t="str">
        <f t="shared" ca="1" si="712"/>
        <v>5</v>
      </c>
      <c r="DA162" s="7">
        <f ca="1">IFERROR(IF(DA161+CZ162&gt;DB$4,DA161,DA161+CZ162),"")</f>
        <v>60</v>
      </c>
      <c r="DB162" s="7">
        <f t="shared" ca="1" si="903"/>
        <v>0</v>
      </c>
      <c r="DC162" s="7">
        <f t="shared" ca="1" si="713"/>
        <v>0.93071501626215347</v>
      </c>
      <c r="DD162" s="7">
        <f t="shared" ca="1" si="714"/>
        <v>-0.46917655472369191</v>
      </c>
      <c r="DE162" s="7">
        <f t="shared" ca="1" si="715"/>
        <v>0</v>
      </c>
      <c r="DF162" s="7">
        <f t="shared" ca="1" si="716"/>
        <v>0</v>
      </c>
      <c r="DG162" s="7">
        <f ca="1">IFERROR(IF(DG161+DF162&gt;DH$4,DG161,DG161+DF162),"")</f>
        <v>60</v>
      </c>
      <c r="DH162" s="7">
        <f t="shared" ca="1" si="904"/>
        <v>0</v>
      </c>
      <c r="DI162" s="7">
        <f t="shared" ca="1" si="717"/>
        <v>0.36351315660967598</v>
      </c>
      <c r="DJ162" s="7">
        <f t="shared" ca="1" si="718"/>
        <v>9.8025304928785584E-2</v>
      </c>
      <c r="DK162" s="7">
        <f t="shared" ca="1" si="719"/>
        <v>1</v>
      </c>
      <c r="DL162" s="7" t="str">
        <f t="shared" ca="1" si="720"/>
        <v>5</v>
      </c>
      <c r="DM162" s="7">
        <f ca="1">IFERROR(IF(DM161+DL162&gt;DN$4,DM161,DM161+DL162),"")</f>
        <v>60</v>
      </c>
      <c r="DN162" s="7">
        <f t="shared" ca="1" si="905"/>
        <v>0</v>
      </c>
      <c r="DO162" s="7">
        <f t="shared" ca="1" si="721"/>
        <v>0.23842600323632601</v>
      </c>
      <c r="DP162" s="7">
        <f t="shared" ca="1" si="722"/>
        <v>0.22311245830213555</v>
      </c>
      <c r="DQ162" s="7">
        <f t="shared" ca="1" si="723"/>
        <v>1</v>
      </c>
      <c r="DR162" s="7" t="str">
        <f t="shared" ca="1" si="724"/>
        <v>5</v>
      </c>
      <c r="DS162" s="7">
        <f ca="1">IFERROR(IF(DS161+DR162&gt;DT$4,DS161,DS161+DR162),"")</f>
        <v>60</v>
      </c>
      <c r="DT162" s="7">
        <f t="shared" ca="1" si="906"/>
        <v>0</v>
      </c>
      <c r="DU162" s="7">
        <f t="shared" ca="1" si="725"/>
        <v>0.5302542290305915</v>
      </c>
      <c r="DV162" s="7">
        <f t="shared" ca="1" si="726"/>
        <v>-6.8715767492129931E-2</v>
      </c>
      <c r="DW162" s="7">
        <f t="shared" ca="1" si="727"/>
        <v>0</v>
      </c>
      <c r="DX162" s="7">
        <f t="shared" ca="1" si="728"/>
        <v>0</v>
      </c>
      <c r="DY162" s="7">
        <f ca="1">IFERROR(IF(DY161+DX162&gt;DZ$4,DY161,DY161+DX162),"")</f>
        <v>60</v>
      </c>
      <c r="DZ162" s="7">
        <f t="shared" ca="1" si="907"/>
        <v>0</v>
      </c>
      <c r="EA162" s="7">
        <f t="shared" ca="1" si="729"/>
        <v>0.44530334999777987</v>
      </c>
      <c r="EB162" s="7">
        <f t="shared" ca="1" si="730"/>
        <v>1.623511154068169E-2</v>
      </c>
      <c r="EC162" s="7">
        <f t="shared" ca="1" si="731"/>
        <v>1</v>
      </c>
      <c r="ED162" s="7" t="str">
        <f t="shared" ca="1" si="732"/>
        <v>5</v>
      </c>
      <c r="EE162" s="7">
        <f ca="1">IFERROR(IF(EE161+ED162&gt;EF$4,EE161,EE161+ED162),"")</f>
        <v>60</v>
      </c>
      <c r="EF162" s="7">
        <f t="shared" ca="1" si="908"/>
        <v>0</v>
      </c>
      <c r="EG162" s="7">
        <f t="shared" ca="1" si="733"/>
        <v>0.69141191563031046</v>
      </c>
      <c r="EH162" s="7">
        <f t="shared" ca="1" si="734"/>
        <v>-0.22987345409184889</v>
      </c>
      <c r="EI162" s="7">
        <f t="shared" ca="1" si="735"/>
        <v>0</v>
      </c>
      <c r="EJ162" s="7">
        <f t="shared" ca="1" si="736"/>
        <v>0</v>
      </c>
      <c r="EK162" s="7">
        <f ca="1">IFERROR(IF(EK161+EJ162&gt;EL$4,EK161,EK161+EJ162),"")</f>
        <v>60</v>
      </c>
      <c r="EL162" s="7">
        <f t="shared" ca="1" si="909"/>
        <v>0</v>
      </c>
      <c r="EM162" s="7">
        <f t="shared" ca="1" si="737"/>
        <v>0.12970285401501669</v>
      </c>
      <c r="EN162" s="7">
        <f t="shared" ca="1" si="738"/>
        <v>0.33183560752344488</v>
      </c>
      <c r="EO162" s="7">
        <f t="shared" ca="1" si="739"/>
        <v>1</v>
      </c>
      <c r="EP162" s="7" t="str">
        <f t="shared" ca="1" si="740"/>
        <v>5</v>
      </c>
      <c r="EQ162" s="7">
        <f ca="1">IFERROR(IF(EQ161+EP162&gt;ER$4,EQ161,EQ161+EP162),"")</f>
        <v>60</v>
      </c>
      <c r="ER162" s="7">
        <f t="shared" ca="1" si="910"/>
        <v>0</v>
      </c>
      <c r="ES162" s="7">
        <f t="shared" ca="1" si="741"/>
        <v>0.81920537079336264</v>
      </c>
      <c r="ET162" s="7">
        <f t="shared" ca="1" si="742"/>
        <v>-0.35766690925490108</v>
      </c>
      <c r="EU162" s="7">
        <f t="shared" ca="1" si="743"/>
        <v>0</v>
      </c>
      <c r="EV162" s="7">
        <f t="shared" ca="1" si="744"/>
        <v>0</v>
      </c>
      <c r="EW162" s="7">
        <f ca="1">IFERROR(IF(EW161+EV162&gt;EX$4,EW161,EW161+EV162),"")</f>
        <v>60</v>
      </c>
      <c r="EX162" s="7">
        <f t="shared" ca="1" si="911"/>
        <v>0</v>
      </c>
      <c r="EY162" s="7">
        <f t="shared" ca="1" si="745"/>
        <v>0.29120229863470926</v>
      </c>
      <c r="EZ162" s="7">
        <f t="shared" ca="1" si="746"/>
        <v>0.17033616290375231</v>
      </c>
      <c r="FA162" s="7">
        <f t="shared" ca="1" si="747"/>
        <v>1</v>
      </c>
      <c r="FB162" s="7" t="str">
        <f t="shared" ca="1" si="748"/>
        <v>5</v>
      </c>
      <c r="FC162" s="7">
        <f ca="1">IFERROR(IF(FC161+FB162&gt;FD$4,FC161,FC161+FB162),"")</f>
        <v>60</v>
      </c>
      <c r="FD162" s="7">
        <f t="shared" ca="1" si="912"/>
        <v>0</v>
      </c>
      <c r="FE162" s="7">
        <f t="shared" ca="1" si="749"/>
        <v>0.66083167933346665</v>
      </c>
      <c r="FF162" s="7">
        <f t="shared" ca="1" si="750"/>
        <v>-0.19929321779500508</v>
      </c>
      <c r="FG162" s="7">
        <f t="shared" ca="1" si="751"/>
        <v>0</v>
      </c>
      <c r="FH162" s="7">
        <f t="shared" ca="1" si="752"/>
        <v>0</v>
      </c>
      <c r="FI162" s="7">
        <f ca="1">IFERROR(IF(FI161+FH162&gt;FJ$4,FI161,FI161+FH162),"")</f>
        <v>60</v>
      </c>
      <c r="FJ162" s="7">
        <f t="shared" ca="1" si="913"/>
        <v>0</v>
      </c>
      <c r="FK162" s="7">
        <f t="shared" ca="1" si="753"/>
        <v>0.36439770435607</v>
      </c>
      <c r="FL162" s="7">
        <f t="shared" ca="1" si="754"/>
        <v>9.7140757182391568E-2</v>
      </c>
      <c r="FM162" s="7">
        <f t="shared" ca="1" si="755"/>
        <v>1</v>
      </c>
      <c r="FN162" s="7" t="str">
        <f t="shared" ca="1" si="756"/>
        <v>5</v>
      </c>
      <c r="FO162" s="7">
        <f ca="1">IFERROR(IF(FO161+FN162&gt;FP$4,FO161,FO161+FN162),"")</f>
        <v>60</v>
      </c>
      <c r="FP162" s="7">
        <f t="shared" ca="1" si="914"/>
        <v>0</v>
      </c>
      <c r="FQ162" s="7">
        <f t="shared" ca="1" si="757"/>
        <v>0.27897776251736395</v>
      </c>
      <c r="FR162" s="7">
        <f t="shared" ca="1" si="758"/>
        <v>0.18256069902109762</v>
      </c>
      <c r="FS162" s="7">
        <f t="shared" ca="1" si="759"/>
        <v>1</v>
      </c>
      <c r="FT162" s="7" t="str">
        <f t="shared" ca="1" si="760"/>
        <v>5</v>
      </c>
      <c r="FU162" s="7">
        <f ca="1">IFERROR(IF(FU161+FT162&gt;FV$4,FU161,FU161+FT162),"")</f>
        <v>60</v>
      </c>
      <c r="FV162" s="7">
        <f t="shared" ca="1" si="915"/>
        <v>0</v>
      </c>
      <c r="FW162" s="7">
        <f t="shared" ca="1" si="761"/>
        <v>0.54498832277170417</v>
      </c>
      <c r="FX162" s="7">
        <f t="shared" ca="1" si="762"/>
        <v>-8.3449861233242606E-2</v>
      </c>
      <c r="FY162" s="7">
        <f t="shared" ca="1" si="763"/>
        <v>0</v>
      </c>
      <c r="FZ162" s="7">
        <f t="shared" ca="1" si="764"/>
        <v>0</v>
      </c>
      <c r="GA162" s="7">
        <f ca="1">IFERROR(IF(GA161+FZ162&gt;GB$4,GA161,GA161+FZ162),"")</f>
        <v>60</v>
      </c>
      <c r="GB162" s="7">
        <f t="shared" ca="1" si="916"/>
        <v>0</v>
      </c>
      <c r="GC162" s="7">
        <f t="shared" ca="1" si="765"/>
        <v>0.31614293947180805</v>
      </c>
      <c r="GD162" s="7">
        <f t="shared" ca="1" si="766"/>
        <v>0.14539552206665352</v>
      </c>
      <c r="GE162" s="7">
        <f t="shared" ca="1" si="767"/>
        <v>1</v>
      </c>
      <c r="GF162" s="7" t="str">
        <f t="shared" ca="1" si="768"/>
        <v>5</v>
      </c>
      <c r="GG162" s="7">
        <f ca="1">IFERROR(IF(GG161+GF162&gt;GH$4,GG161,GG161+GF162),"")</f>
        <v>60</v>
      </c>
      <c r="GH162" s="7">
        <f t="shared" ca="1" si="917"/>
        <v>0</v>
      </c>
      <c r="GI162" s="7">
        <f t="shared" ca="1" si="769"/>
        <v>0.96007374827242797</v>
      </c>
      <c r="GJ162" s="7">
        <f t="shared" ca="1" si="770"/>
        <v>-0.49853528673396641</v>
      </c>
      <c r="GK162" s="7">
        <f t="shared" ca="1" si="771"/>
        <v>0</v>
      </c>
      <c r="GL162" s="7">
        <f t="shared" ca="1" si="772"/>
        <v>0</v>
      </c>
      <c r="GM162" s="7">
        <f ca="1">IFERROR(IF(GM161+GL162&gt;GN$4,GM161,GM161+GL162),"")</f>
        <v>60</v>
      </c>
      <c r="GN162" s="7">
        <f t="shared" ca="1" si="918"/>
        <v>0</v>
      </c>
      <c r="GO162" s="7">
        <f t="shared" ca="1" si="773"/>
        <v>0.47951737711797171</v>
      </c>
      <c r="GP162" s="7">
        <f t="shared" ca="1" si="774"/>
        <v>-1.7978915579510146E-2</v>
      </c>
      <c r="GQ162" s="7">
        <f t="shared" ca="1" si="775"/>
        <v>0</v>
      </c>
      <c r="GR162" s="7">
        <f t="shared" ca="1" si="776"/>
        <v>0</v>
      </c>
      <c r="GS162" s="7">
        <f ca="1">IFERROR(IF(GS161+GR162&gt;GT$4,GS161,GS161+GR162),"")</f>
        <v>60</v>
      </c>
      <c r="GT162" s="7">
        <f t="shared" ca="1" si="919"/>
        <v>0</v>
      </c>
      <c r="GU162" s="7">
        <f t="shared" ca="1" si="777"/>
        <v>0.30837626675726248</v>
      </c>
      <c r="GV162" s="7">
        <f t="shared" ca="1" si="778"/>
        <v>0.15316219478119908</v>
      </c>
      <c r="GW162" s="7">
        <f t="shared" ca="1" si="779"/>
        <v>1</v>
      </c>
      <c r="GX162" s="7" t="str">
        <f t="shared" ca="1" si="780"/>
        <v>5</v>
      </c>
      <c r="GY162" s="7">
        <f ca="1">IFERROR(IF(GY161+GX162&gt;GZ$4,GY161,GY161+GX162),"")</f>
        <v>60</v>
      </c>
      <c r="GZ162" s="7">
        <f t="shared" ca="1" si="920"/>
        <v>0</v>
      </c>
      <c r="HA162" s="7">
        <f t="shared" ca="1" si="781"/>
        <v>0.41172430816784689</v>
      </c>
      <c r="HB162" s="7">
        <f t="shared" ca="1" si="782"/>
        <v>4.9814153370614678E-2</v>
      </c>
      <c r="HC162" s="7">
        <f t="shared" ca="1" si="783"/>
        <v>1</v>
      </c>
      <c r="HD162" s="7" t="str">
        <f t="shared" ca="1" si="784"/>
        <v>5</v>
      </c>
      <c r="HE162" s="7">
        <f ca="1">IFERROR(IF(HE161+HD162&gt;HF$4,HE161,HE161+HD162),"")</f>
        <v>60</v>
      </c>
      <c r="HF162" s="7">
        <f t="shared" ca="1" si="921"/>
        <v>0</v>
      </c>
      <c r="HG162" s="7">
        <f t="shared" ca="1" si="785"/>
        <v>0.25776136508030678</v>
      </c>
      <c r="HH162" s="7">
        <f t="shared" ca="1" si="786"/>
        <v>0.20377709645815478</v>
      </c>
      <c r="HI162" s="7">
        <f t="shared" ca="1" si="787"/>
        <v>1</v>
      </c>
      <c r="HJ162" s="7" t="str">
        <f t="shared" ca="1" si="788"/>
        <v>5</v>
      </c>
      <c r="HK162" s="7">
        <f ca="1">IFERROR(IF(HK161+HJ162&gt;HL$4,HK161,HK161+HJ162),"")</f>
        <v>60</v>
      </c>
      <c r="HL162" s="7">
        <f t="shared" ca="1" si="922"/>
        <v>0</v>
      </c>
      <c r="HM162" s="7">
        <f t="shared" ca="1" si="789"/>
        <v>0.29489239398401279</v>
      </c>
      <c r="HN162" s="7">
        <f t="shared" ca="1" si="790"/>
        <v>0.16664606755444877</v>
      </c>
      <c r="HO162" s="7">
        <f t="shared" ca="1" si="791"/>
        <v>1</v>
      </c>
      <c r="HP162" s="7" t="str">
        <f t="shared" ca="1" si="792"/>
        <v>5</v>
      </c>
      <c r="HQ162" s="7">
        <f ca="1">IFERROR(IF(HQ161+HP162&gt;HR$4,HQ161,HQ161+HP162),"")</f>
        <v>60</v>
      </c>
      <c r="HR162" s="7">
        <f t="shared" ca="1" si="923"/>
        <v>0</v>
      </c>
      <c r="HS162" s="7">
        <f t="shared" ca="1" si="793"/>
        <v>0.14762121424387586</v>
      </c>
      <c r="HT162" s="7">
        <f t="shared" ca="1" si="794"/>
        <v>0.3139172472945857</v>
      </c>
      <c r="HU162" s="7">
        <f t="shared" ca="1" si="795"/>
        <v>1</v>
      </c>
      <c r="HV162" s="7" t="str">
        <f t="shared" ca="1" si="796"/>
        <v>5</v>
      </c>
      <c r="HW162" s="7">
        <f ca="1">IFERROR(IF(HW161+HV162&gt;HX$4,HW161,HW161+HV162),"")</f>
        <v>60</v>
      </c>
      <c r="HX162" s="7">
        <f t="shared" ca="1" si="924"/>
        <v>0</v>
      </c>
      <c r="HY162" s="7">
        <f t="shared" ca="1" si="797"/>
        <v>0.81751628368342777</v>
      </c>
      <c r="HZ162" s="7">
        <f t="shared" ca="1" si="798"/>
        <v>-0.35597782214496621</v>
      </c>
      <c r="IA162" s="7">
        <f t="shared" ca="1" si="799"/>
        <v>0</v>
      </c>
      <c r="IB162" s="7">
        <f t="shared" ca="1" si="800"/>
        <v>0</v>
      </c>
      <c r="IC162" s="7">
        <f ca="1">IFERROR(IF(IC161+IB162&gt;ID$4,IC161,IC161+IB162),"")</f>
        <v>60</v>
      </c>
      <c r="ID162" s="7">
        <f t="shared" ca="1" si="925"/>
        <v>0</v>
      </c>
      <c r="IE162" s="7">
        <f t="shared" ca="1" si="801"/>
        <v>0.35393627913947989</v>
      </c>
      <c r="IF162" s="7">
        <f t="shared" ca="1" si="802"/>
        <v>0.10760218239898167</v>
      </c>
      <c r="IG162" s="7">
        <f t="shared" ca="1" si="803"/>
        <v>1</v>
      </c>
      <c r="IH162" s="7" t="str">
        <f t="shared" ca="1" si="804"/>
        <v>5</v>
      </c>
      <c r="II162" s="7">
        <f ca="1">IFERROR(IF(II161+IH162&gt;IJ$4,II161,II161+IH162),"")</f>
        <v>60</v>
      </c>
      <c r="IJ162" s="7">
        <f t="shared" ca="1" si="926"/>
        <v>0</v>
      </c>
      <c r="IK162" s="7">
        <f t="shared" ca="1" si="805"/>
        <v>0.53549303014386895</v>
      </c>
      <c r="IL162" s="7">
        <f t="shared" ca="1" si="806"/>
        <v>-7.3954568605407389E-2</v>
      </c>
      <c r="IM162" s="7">
        <f t="shared" ca="1" si="807"/>
        <v>0</v>
      </c>
      <c r="IN162" s="7">
        <f t="shared" ca="1" si="808"/>
        <v>0</v>
      </c>
      <c r="IO162" s="7">
        <f ca="1">IFERROR(IF(IO161+IN162&gt;IP$4,IO161,IO161+IN162),"")</f>
        <v>60</v>
      </c>
      <c r="IP162" s="7">
        <f t="shared" ca="1" si="927"/>
        <v>0</v>
      </c>
      <c r="IQ162" s="7">
        <f t="shared" ca="1" si="809"/>
        <v>0.34749157237763806</v>
      </c>
      <c r="IR162" s="7">
        <f t="shared" ca="1" si="810"/>
        <v>0.11404688916082351</v>
      </c>
      <c r="IS162" s="7">
        <f t="shared" ca="1" si="811"/>
        <v>1</v>
      </c>
      <c r="IT162" s="7" t="str">
        <f t="shared" ca="1" si="812"/>
        <v>5</v>
      </c>
      <c r="IU162" s="7">
        <f ca="1">IFERROR(IF(IU161+IT162&gt;IV$4,IU161,IU161+IT162),"")</f>
        <v>60</v>
      </c>
      <c r="IV162" s="7">
        <f t="shared" ca="1" si="928"/>
        <v>0</v>
      </c>
      <c r="IW162" s="7">
        <f t="shared" ca="1" si="813"/>
        <v>0.35247087574832714</v>
      </c>
      <c r="IX162" s="7">
        <f t="shared" ca="1" si="814"/>
        <v>0.10906758579013442</v>
      </c>
      <c r="IY162" s="7">
        <f t="shared" ca="1" si="815"/>
        <v>1</v>
      </c>
      <c r="IZ162" s="7" t="str">
        <f t="shared" ca="1" si="816"/>
        <v>5</v>
      </c>
      <c r="JA162" s="7">
        <f ca="1">IFERROR(IF(JA161+IZ162&gt;JB$4,JA161,JA161+IZ162),"")</f>
        <v>60</v>
      </c>
      <c r="JB162" s="7">
        <f t="shared" ca="1" si="929"/>
        <v>0</v>
      </c>
      <c r="JC162" s="7">
        <f t="shared" ca="1" si="817"/>
        <v>0.58880713271111229</v>
      </c>
      <c r="JD162" s="7">
        <f t="shared" ca="1" si="818"/>
        <v>-0.12726867117265073</v>
      </c>
      <c r="JE162" s="7">
        <f t="shared" ca="1" si="819"/>
        <v>0</v>
      </c>
      <c r="JF162" s="7">
        <f t="shared" ca="1" si="820"/>
        <v>0</v>
      </c>
      <c r="JG162" s="7">
        <f ca="1">IFERROR(IF(JG161+JF162&gt;JH$4,JG161,JG161+JF162),"")</f>
        <v>60</v>
      </c>
      <c r="JH162" s="7">
        <f t="shared" ca="1" si="930"/>
        <v>0</v>
      </c>
      <c r="JI162" s="7">
        <f t="shared" ca="1" si="821"/>
        <v>0.25102727766623645</v>
      </c>
      <c r="JJ162" s="7">
        <f t="shared" ca="1" si="822"/>
        <v>0.21051118387222512</v>
      </c>
      <c r="JK162" s="7">
        <f t="shared" ca="1" si="823"/>
        <v>1</v>
      </c>
      <c r="JL162" s="7" t="str">
        <f t="shared" ca="1" si="824"/>
        <v>5</v>
      </c>
      <c r="JM162" s="7">
        <f ca="1">IFERROR(IF(JM161+JL162&gt;JN$4,JM161,JM161+JL162),"")</f>
        <v>60</v>
      </c>
      <c r="JN162" s="7">
        <f t="shared" ca="1" si="931"/>
        <v>0</v>
      </c>
      <c r="JO162" s="7">
        <f t="shared" ca="1" si="825"/>
        <v>0.89343878002135813</v>
      </c>
      <c r="JP162" s="7">
        <f t="shared" ca="1" si="826"/>
        <v>-0.43190031848289656</v>
      </c>
      <c r="JQ162" s="7">
        <f t="shared" ca="1" si="827"/>
        <v>0</v>
      </c>
      <c r="JR162" s="7">
        <f t="shared" ca="1" si="828"/>
        <v>0</v>
      </c>
      <c r="JS162" s="7">
        <f ca="1">IFERROR(IF(JS161+JR162&gt;JT$4,JS161,JS161+JR162),"")</f>
        <v>60</v>
      </c>
      <c r="JT162" s="7">
        <f t="shared" ca="1" si="932"/>
        <v>0</v>
      </c>
      <c r="JU162" s="7">
        <f t="shared" ca="1" si="829"/>
        <v>0.15989588637166874</v>
      </c>
      <c r="JV162" s="7">
        <f t="shared" ca="1" si="830"/>
        <v>0.30164257516679283</v>
      </c>
      <c r="JW162" s="7">
        <f t="shared" ca="1" si="831"/>
        <v>1</v>
      </c>
      <c r="JX162" s="7" t="str">
        <f t="shared" ca="1" si="832"/>
        <v>5</v>
      </c>
      <c r="JY162" s="7">
        <f ca="1">IFERROR(IF(JY161+JX162&gt;JZ$4,JY161,JY161+JX162),"")</f>
        <v>60</v>
      </c>
      <c r="JZ162" s="7">
        <f t="shared" ca="1" si="933"/>
        <v>0</v>
      </c>
      <c r="KA162" s="7">
        <f t="shared" ca="1" si="833"/>
        <v>0.14173561602653673</v>
      </c>
      <c r="KB162" s="7">
        <f t="shared" ca="1" si="834"/>
        <v>0.31980284551192484</v>
      </c>
      <c r="KC162" s="7">
        <f t="shared" ca="1" si="835"/>
        <v>1</v>
      </c>
      <c r="KD162" s="7" t="str">
        <f t="shared" ca="1" si="836"/>
        <v>5</v>
      </c>
      <c r="KE162" s="7">
        <f ca="1">IFERROR(IF(KE161+KD162&gt;KF$4,KE161,KE161+KD162),"")</f>
        <v>60</v>
      </c>
      <c r="KF162" s="7">
        <f t="shared" ca="1" si="934"/>
        <v>0</v>
      </c>
      <c r="KG162" s="7">
        <f t="shared" ca="1" si="837"/>
        <v>0.4697922932584373</v>
      </c>
      <c r="KH162" s="7">
        <f t="shared" ca="1" si="838"/>
        <v>-8.2538317199757349E-3</v>
      </c>
      <c r="KI162" s="7">
        <f t="shared" ca="1" si="839"/>
        <v>0</v>
      </c>
      <c r="KJ162" s="7">
        <f t="shared" ca="1" si="840"/>
        <v>0</v>
      </c>
      <c r="KK162" s="7">
        <f ca="1">IFERROR(IF(KK161+KJ162&gt;KL$4,KK161,KK161+KJ162),"")</f>
        <v>60</v>
      </c>
      <c r="KL162" s="7">
        <f t="shared" ca="1" si="935"/>
        <v>0</v>
      </c>
      <c r="KM162" s="7">
        <f t="shared" ca="1" si="841"/>
        <v>0.14070432299550373</v>
      </c>
      <c r="KN162" s="7">
        <f t="shared" ca="1" si="842"/>
        <v>0.32083413854295784</v>
      </c>
      <c r="KO162" s="7">
        <f t="shared" ca="1" si="843"/>
        <v>1</v>
      </c>
      <c r="KP162" s="7" t="str">
        <f t="shared" ca="1" si="844"/>
        <v>5</v>
      </c>
      <c r="KQ162" s="7">
        <f ca="1">IFERROR(IF(KQ161+KP162&gt;KR$4,KQ161,KQ161+KP162),"")</f>
        <v>60</v>
      </c>
      <c r="KR162" s="7">
        <f t="shared" ca="1" si="936"/>
        <v>0</v>
      </c>
      <c r="KS162" s="7">
        <f t="shared" ca="1" si="845"/>
        <v>3.4197628214888587E-2</v>
      </c>
      <c r="KT162" s="7">
        <f t="shared" ca="1" si="846"/>
        <v>0.42734083332357298</v>
      </c>
      <c r="KU162" s="7">
        <f t="shared" ca="1" si="847"/>
        <v>1</v>
      </c>
      <c r="KV162" s="7" t="str">
        <f t="shared" ca="1" si="848"/>
        <v>5</v>
      </c>
      <c r="KW162" s="7">
        <f ca="1">IFERROR(IF(KW161+KV162&gt;KX$4,KW161,KW161+KV162),"")</f>
        <v>60</v>
      </c>
      <c r="KX162" s="7">
        <f t="shared" ca="1" si="937"/>
        <v>0</v>
      </c>
      <c r="KY162" s="7">
        <f t="shared" ca="1" si="849"/>
        <v>0.70357144851212805</v>
      </c>
      <c r="KZ162" s="7">
        <f t="shared" ca="1" si="850"/>
        <v>-0.24203298697366649</v>
      </c>
      <c r="LA162" s="7">
        <f t="shared" ca="1" si="851"/>
        <v>0</v>
      </c>
      <c r="LB162" s="7">
        <f t="shared" ca="1" si="852"/>
        <v>0</v>
      </c>
      <c r="LC162" s="7">
        <f ca="1">IFERROR(IF(LC161+LB162&gt;LD$4,LC161,LC161+LB162),"")</f>
        <v>60</v>
      </c>
      <c r="LD162" s="7">
        <f t="shared" ca="1" si="938"/>
        <v>0</v>
      </c>
      <c r="LE162" s="7">
        <f t="shared" ca="1" si="853"/>
        <v>0.98735406538621329</v>
      </c>
      <c r="LF162" s="7">
        <f t="shared" ca="1" si="854"/>
        <v>-0.52581560384775172</v>
      </c>
      <c r="LG162" s="7">
        <f t="shared" ca="1" si="855"/>
        <v>0</v>
      </c>
      <c r="LH162" s="7">
        <f t="shared" ca="1" si="856"/>
        <v>0</v>
      </c>
      <c r="LI162" s="7">
        <f ca="1">IFERROR(IF(LI161+LH162&gt;LJ$4,LI161,LI161+LH162),"")</f>
        <v>60</v>
      </c>
      <c r="LJ162" s="7">
        <f t="shared" ca="1" si="939"/>
        <v>0</v>
      </c>
      <c r="LK162" s="7">
        <f t="shared" ca="1" si="857"/>
        <v>2.2354885291593019E-2</v>
      </c>
      <c r="LL162" s="7">
        <f t="shared" ca="1" si="858"/>
        <v>0.43918357624686855</v>
      </c>
      <c r="LM162" s="7">
        <f t="shared" ca="1" si="859"/>
        <v>1</v>
      </c>
      <c r="LN162" s="7" t="str">
        <f t="shared" ca="1" si="860"/>
        <v>5</v>
      </c>
      <c r="LO162" s="7">
        <f ca="1">IFERROR(IF(LO161+LN162&gt;LP$4,LO161,LO161+LN162),"")</f>
        <v>60</v>
      </c>
      <c r="LP162" s="7">
        <f t="shared" ca="1" si="940"/>
        <v>0</v>
      </c>
      <c r="LQ162" s="7">
        <f t="shared" ca="1" si="861"/>
        <v>0.91034251816802403</v>
      </c>
      <c r="LR162" s="7">
        <f t="shared" ca="1" si="862"/>
        <v>-0.44880405662956246</v>
      </c>
      <c r="LS162" s="7">
        <f t="shared" ca="1" si="863"/>
        <v>0</v>
      </c>
      <c r="LT162" s="7">
        <f t="shared" ca="1" si="864"/>
        <v>0</v>
      </c>
      <c r="LU162" s="7">
        <f ca="1">IFERROR(IF(LU161+LT162&gt;LV$4,LU161,LU161+LT162),"")</f>
        <v>60</v>
      </c>
      <c r="LV162" s="7">
        <f t="shared" ca="1" si="941"/>
        <v>0</v>
      </c>
      <c r="LW162" s="7">
        <f t="shared" ca="1" si="865"/>
        <v>0.26017578779689854</v>
      </c>
      <c r="LX162" s="7">
        <f t="shared" ca="1" si="866"/>
        <v>0.20136267374156303</v>
      </c>
      <c r="LY162" s="7">
        <f t="shared" ca="1" si="867"/>
        <v>1</v>
      </c>
      <c r="LZ162" s="7" t="str">
        <f t="shared" ca="1" si="868"/>
        <v>5</v>
      </c>
      <c r="MA162" s="7">
        <f ca="1">IFERROR(IF(MA161+LZ162&gt;MB$4,MA161,MA161+LZ162),"")</f>
        <v>60</v>
      </c>
      <c r="MB162" s="7">
        <f t="shared" ca="1" si="942"/>
        <v>0</v>
      </c>
      <c r="MC162" s="7">
        <f t="shared" ca="1" si="869"/>
        <v>1.730607115320193E-2</v>
      </c>
      <c r="MD162" s="7">
        <f t="shared" ca="1" si="870"/>
        <v>0.44423239038525963</v>
      </c>
      <c r="ME162" s="7">
        <f t="shared" ca="1" si="871"/>
        <v>1</v>
      </c>
      <c r="MF162" s="7" t="str">
        <f t="shared" ca="1" si="872"/>
        <v>5</v>
      </c>
      <c r="MG162" s="7">
        <f ca="1">IFERROR(IF(MG161+MF162&gt;MH$4,MG161,MG161+MF162),"")</f>
        <v>60</v>
      </c>
      <c r="MH162" s="7">
        <f t="shared" ca="1" si="943"/>
        <v>0</v>
      </c>
      <c r="MI162" s="7">
        <f t="shared" ca="1" si="873"/>
        <v>5.5114414574086945E-2</v>
      </c>
      <c r="MJ162" s="7">
        <f t="shared" ca="1" si="874"/>
        <v>0.40642404696437462</v>
      </c>
      <c r="MK162" s="7">
        <f t="shared" ca="1" si="875"/>
        <v>1</v>
      </c>
      <c r="ML162" s="7" t="str">
        <f t="shared" ca="1" si="876"/>
        <v>5</v>
      </c>
      <c r="MM162" s="7">
        <f ca="1">IFERROR(IF(MM161+ML162&gt;MN$4,MM161,MM161+ML162),"")</f>
        <v>60</v>
      </c>
      <c r="MN162" s="7">
        <f t="shared" ca="1" si="944"/>
        <v>0</v>
      </c>
      <c r="MO162" s="7">
        <f t="shared" ca="1" si="877"/>
        <v>0.95147048947618373</v>
      </c>
      <c r="MP162" s="7">
        <f t="shared" ca="1" si="878"/>
        <v>-0.48993202793772217</v>
      </c>
      <c r="MQ162" s="7">
        <f t="shared" ca="1" si="879"/>
        <v>0</v>
      </c>
      <c r="MR162" s="7">
        <f t="shared" ca="1" si="880"/>
        <v>0</v>
      </c>
      <c r="MS162" s="7">
        <f ca="1">IFERROR(IF(MS161+MR162&gt;MT$4,MS161,MS161+MR162),"")</f>
        <v>60</v>
      </c>
      <c r="MT162" s="7">
        <f t="shared" ca="1" si="945"/>
        <v>0</v>
      </c>
      <c r="MU162" s="7">
        <f t="shared" ca="1" si="881"/>
        <v>0.99389504125664307</v>
      </c>
      <c r="MV162" s="7">
        <f t="shared" ca="1" si="882"/>
        <v>-0.53235657971818151</v>
      </c>
      <c r="MW162" s="7">
        <f t="shared" ca="1" si="883"/>
        <v>0</v>
      </c>
      <c r="MX162" s="7">
        <f t="shared" ca="1" si="884"/>
        <v>0</v>
      </c>
      <c r="MY162" s="7">
        <f ca="1">IFERROR(IF(MY161+MX162&gt;MZ$4,MY161,MY161+MX162),"")</f>
        <v>60</v>
      </c>
      <c r="MZ162" s="7">
        <f t="shared" ca="1" si="946"/>
        <v>0</v>
      </c>
      <c r="NA162" s="7">
        <f t="shared" ca="1" si="885"/>
        <v>0.64643536916085365</v>
      </c>
      <c r="NB162" s="7">
        <f t="shared" ca="1" si="886"/>
        <v>-0.18489690762239208</v>
      </c>
      <c r="NC162" s="7">
        <f t="shared" ca="1" si="887"/>
        <v>0</v>
      </c>
      <c r="ND162" s="7">
        <f t="shared" ca="1" si="888"/>
        <v>0</v>
      </c>
      <c r="NE162" s="7">
        <f ca="1">IFERROR(IF(NE161+ND162&gt;NF$4,NE161,NE161+ND162),"")</f>
        <v>60</v>
      </c>
      <c r="NF162" s="7">
        <f t="shared" ca="1" si="947"/>
        <v>0</v>
      </c>
      <c r="NG162" s="7">
        <f t="shared" ca="1" si="889"/>
        <v>0.98999984100401928</v>
      </c>
      <c r="NH162" s="7">
        <f t="shared" ca="1" si="890"/>
        <v>-0.52846137946555771</v>
      </c>
      <c r="NI162" s="7">
        <f t="shared" ca="1" si="891"/>
        <v>0</v>
      </c>
      <c r="NJ162" s="7">
        <f t="shared" ca="1" si="892"/>
        <v>0</v>
      </c>
      <c r="NK162" s="7">
        <f ca="1">IFERROR(IF(NK161+NJ162&gt;NL$4,NK161,NK161+NJ162),"")</f>
        <v>60</v>
      </c>
      <c r="NL162" s="7">
        <f t="shared" ca="1" si="948"/>
        <v>0</v>
      </c>
      <c r="NM162" s="7">
        <f t="shared" ca="1" si="893"/>
        <v>0.75415415069997271</v>
      </c>
      <c r="NN162" s="7">
        <f t="shared" ca="1" si="894"/>
        <v>-0.29261568916151115</v>
      </c>
      <c r="NO162" s="7">
        <f t="shared" ca="1" si="895"/>
        <v>0</v>
      </c>
      <c r="NP162" s="7">
        <f t="shared" ca="1" si="896"/>
        <v>0</v>
      </c>
      <c r="NQ162" s="7">
        <f ca="1">IFERROR(IF(NQ161+NP162&gt;NR$4,NQ161,NQ161+NP162),"")</f>
        <v>60</v>
      </c>
      <c r="NR162" s="7">
        <f t="shared" ca="1" si="949"/>
        <v>0</v>
      </c>
      <c r="NT162">
        <v>160</v>
      </c>
      <c r="NU162" s="7" t="s">
        <v>19</v>
      </c>
      <c r="NV162" s="7" t="str">
        <f t="shared" ca="1" si="653"/>
        <v/>
      </c>
      <c r="NW162" s="7" t="str">
        <f t="shared" ca="1" si="647"/>
        <v/>
      </c>
      <c r="NX162" t="str">
        <f ca="1">IFERROR(VLOOKUP(NT162,$K$3:$AK$568,8,FALSE),"")</f>
        <v/>
      </c>
      <c r="NY162" t="str">
        <f ca="1">IFERROR(VLOOKUP(NT162,$K$3:$AK$568,9,FALSE),"")</f>
        <v/>
      </c>
      <c r="NZ162" s="7" t="str">
        <f ca="1">IFERROR(VLOOKUP(NT162,$K$3:$AK$568,27,FALSE),"")</f>
        <v/>
      </c>
      <c r="OB162">
        <v>160</v>
      </c>
      <c r="OC162" s="7" t="s">
        <v>19</v>
      </c>
      <c r="OD162" t="e">
        <f t="shared" ca="1" si="654"/>
        <v>#N/A</v>
      </c>
      <c r="OE162" s="7" t="str">
        <f t="shared" ca="1" si="655"/>
        <v/>
      </c>
      <c r="OF162" s="7" t="str">
        <f t="shared" ca="1" si="656"/>
        <v/>
      </c>
      <c r="OG162" t="str">
        <f t="shared" ca="1" si="657"/>
        <v/>
      </c>
      <c r="OI162">
        <v>160</v>
      </c>
      <c r="OJ162" s="7" t="s">
        <v>19</v>
      </c>
      <c r="OK162" s="7" t="str">
        <f t="shared" ca="1" si="658"/>
        <v/>
      </c>
      <c r="OL162" s="7" t="str">
        <f t="shared" ca="1" si="659"/>
        <v/>
      </c>
      <c r="OM162" t="str">
        <f ca="1">IFERROR(VLOOKUP(OI162,$L$3:$AK$568,7,FALSE),"")</f>
        <v/>
      </c>
      <c r="ON162" t="str">
        <f ca="1">IFERROR(VLOOKUP(OI162,$L$3:$AK$568,8,FALSE),"")</f>
        <v/>
      </c>
      <c r="OO162" s="7" t="str">
        <f ca="1">IFERROR(VLOOKUP(OI162,$L$3:$AK$568,26,FALSE),"")</f>
        <v/>
      </c>
      <c r="OQ162">
        <v>160</v>
      </c>
      <c r="OR162" s="7" t="s">
        <v>19</v>
      </c>
      <c r="OS162" t="e">
        <f t="shared" ca="1" si="660"/>
        <v>#N/A</v>
      </c>
      <c r="OT162" s="7" t="str">
        <f t="shared" ca="1" si="661"/>
        <v/>
      </c>
      <c r="OU162" s="7" t="str">
        <f t="shared" ca="1" si="662"/>
        <v/>
      </c>
      <c r="OV162" t="str">
        <f t="shared" ca="1" si="663"/>
        <v/>
      </c>
      <c r="OX162">
        <v>160</v>
      </c>
      <c r="OY162" s="7" t="s">
        <v>19</v>
      </c>
      <c r="OZ162" s="7" t="str">
        <f t="shared" ca="1" si="664"/>
        <v/>
      </c>
      <c r="PA162" s="7" t="str">
        <f t="shared" ca="1" si="665"/>
        <v/>
      </c>
      <c r="PB162" t="str">
        <f ca="1">IFERROR(VLOOKUP(OX162,$M$3:$AK$568,6,FALSE),"")</f>
        <v/>
      </c>
      <c r="PC162" t="str">
        <f ca="1">IFERROR(VLOOKUP(OX162,$M$3:$AK$568,7,FALSE),"")</f>
        <v/>
      </c>
      <c r="PD162" s="7" t="str">
        <f ca="1">IFERROR(VLOOKUP(OX162,$M$3:$AK$568,25,FALSE),"")</f>
        <v/>
      </c>
      <c r="PF162">
        <v>160</v>
      </c>
      <c r="PG162" s="7" t="s">
        <v>19</v>
      </c>
      <c r="PH162" t="e">
        <f t="shared" ca="1" si="666"/>
        <v>#N/A</v>
      </c>
      <c r="PI162" s="7" t="str">
        <f t="shared" ca="1" si="667"/>
        <v/>
      </c>
      <c r="PJ162" s="7" t="str">
        <f t="shared" ca="1" si="668"/>
        <v/>
      </c>
      <c r="PK162" t="str">
        <f t="shared" ca="1" si="669"/>
        <v/>
      </c>
      <c r="PM162">
        <v>160</v>
      </c>
      <c r="PN162" s="7" t="s">
        <v>19</v>
      </c>
      <c r="PO162" s="202" t="str">
        <f t="shared" ca="1" si="670"/>
        <v/>
      </c>
      <c r="PP162" s="7" t="str">
        <f t="shared" ca="1" si="671"/>
        <v/>
      </c>
      <c r="PQ162" t="str">
        <f ca="1">IFERROR(VLOOKUP(PM162,$G$325:$R$409,12,FALSE),"")</f>
        <v/>
      </c>
      <c r="PR162" t="e">
        <f ca="1">VLOOKUP(PM162,$G$324:$Q$409,11,FALSE)</f>
        <v>#N/A</v>
      </c>
      <c r="PS162" s="7" t="str">
        <f ca="1">VLOOKUP(PQ162,$R$325:$Y$409,8,FALSE)</f>
        <v>- -</v>
      </c>
      <c r="PT162" s="7">
        <f ca="1">ReSt</f>
        <v>-4</v>
      </c>
      <c r="PU162" s="7" t="e">
        <f t="shared" ca="1" si="672"/>
        <v>#N/A</v>
      </c>
      <c r="PV162" s="7" t="e">
        <f t="shared" ca="1" si="673"/>
        <v>#N/A</v>
      </c>
      <c r="PW162" s="7" t="str">
        <f ca="1">VLOOKUP(PQ162,$R$325:$AK$409,8,FALSE)</f>
        <v>- -</v>
      </c>
      <c r="PX162" s="7"/>
      <c r="PY162">
        <v>160</v>
      </c>
      <c r="PZ162" s="7" t="s">
        <v>19</v>
      </c>
      <c r="QA162" t="str">
        <f t="shared" ca="1" si="674"/>
        <v/>
      </c>
      <c r="QB162" s="7" t="str">
        <f t="shared" ca="1" si="675"/>
        <v/>
      </c>
      <c r="QC162" s="7" t="str">
        <f t="shared" ca="1" si="676"/>
        <v/>
      </c>
      <c r="QD162" t="str">
        <f t="shared" ca="1" si="677"/>
        <v/>
      </c>
      <c r="QF162">
        <v>160</v>
      </c>
      <c r="QG162" s="7" t="s">
        <v>19</v>
      </c>
      <c r="QH162" s="7" t="str">
        <f t="shared" ca="1" si="678"/>
        <v/>
      </c>
      <c r="QI162" s="7" t="e">
        <f t="shared" ca="1" si="679"/>
        <v>#VALUE!</v>
      </c>
      <c r="QJ162" t="e">
        <f t="shared" ca="1" si="680"/>
        <v>#N/A</v>
      </c>
      <c r="QK162" s="7" t="e">
        <f t="shared" ca="1" si="681"/>
        <v>#N/A</v>
      </c>
      <c r="QM162">
        <v>160</v>
      </c>
      <c r="QN162" s="7" t="s">
        <v>19</v>
      </c>
      <c r="QO162" t="str">
        <f t="shared" ca="1" si="682"/>
        <v/>
      </c>
      <c r="QP162" s="7" t="str">
        <f t="shared" ca="1" si="683"/>
        <v/>
      </c>
      <c r="QQ162" t="str">
        <f t="shared" ca="1" si="684"/>
        <v/>
      </c>
    </row>
    <row r="163" spans="1:459" x14ac:dyDescent="0.25">
      <c r="A163" s="240" t="str">
        <f>IF('Character Sheet'!$B$4="Creature","N","Y")</f>
        <v>Y</v>
      </c>
      <c r="C163" s="75"/>
      <c r="D163" s="76"/>
      <c r="F163" s="75"/>
      <c r="G163" s="76"/>
      <c r="I163" s="75"/>
      <c r="J163" s="85"/>
      <c r="K163" s="85">
        <f t="shared" ca="1" si="648"/>
        <v>4</v>
      </c>
      <c r="L163" s="85">
        <f t="shared" ca="1" si="951"/>
        <v>0</v>
      </c>
      <c r="M163" s="70">
        <f t="shared" ca="1" si="643"/>
        <v>6</v>
      </c>
      <c r="O163" s="222" t="str">
        <f t="shared" ca="1" si="649"/>
        <v>- -</v>
      </c>
      <c r="Q163" s="7" t="str">
        <f>IF(ISNUMBER(SEARCH("Category",R163)),"",R163)</f>
        <v/>
      </c>
      <c r="R163" s="9" t="s">
        <v>1277</v>
      </c>
      <c r="S163" s="9"/>
      <c r="T163" s="61" t="str">
        <f>SUBSTITUTE(IFERROR(IFERROR(VLOOKUP(R163,'[1]Skill Statistics'!$A$3:$C$513,2,FALSE),VLOOKUP(Q163,'[1]Skill Statistics'!$A$3:$C$513,2,FALSE)),T162),"R*","ReSt")</f>
        <v>- -</v>
      </c>
      <c r="U163" s="61" t="str">
        <f>IFERROR(IFERROR(VLOOKUP(R163,'[1]Skill Statistics'!$A$3:$C$513,3,FALSE),VLOOKUP(Q163,'[1]Skill Statistics'!$A$3:$C$513,3,FALSE)),U162)</f>
        <v>- -</v>
      </c>
      <c r="V163" s="61" t="str">
        <f>IF(ISNUMBER(SEARCH("Category",R163)),"- -",IFERROR(IFERROR(VLOOKUP(Q163,[1]Professions!$A$4:$AM$288,MATCH(Profession,[1]Professions!$A$1:$AM$1,0),FALSE),VLOOKUP(Q163,Calculations!$B$91:$I$95,8,FALSE)),"- -"))</f>
        <v>- -</v>
      </c>
      <c r="W163" s="60" t="str">
        <f t="shared" si="650"/>
        <v>- -</v>
      </c>
      <c r="X163" s="7" t="str">
        <f ca="1">IFERROR(VLOOKUP(R163,$BS$6:$NR$519,MATCH(ActualLevel,$BS$3:$NR$3,0),FALSE),"- -")</f>
        <v>- -</v>
      </c>
      <c r="Y163" s="7" t="str">
        <f t="shared" si="955"/>
        <v>- -</v>
      </c>
      <c r="Z163" s="7" t="str">
        <f>IFERROR(VLOOKUP(Y163,Charts!$BQ$2:$BR$52,2,FALSE),"- -")</f>
        <v>- -</v>
      </c>
      <c r="AA163" s="7" t="str">
        <f t="shared" ca="1" si="686"/>
        <v>- -</v>
      </c>
      <c r="AB163" s="7" t="str">
        <f t="shared" si="952"/>
        <v>- -</v>
      </c>
      <c r="AC163" s="7"/>
      <c r="AD163" s="7"/>
      <c r="AE163" s="7"/>
      <c r="AF163" s="7"/>
      <c r="AG163" s="7"/>
      <c r="AH163" s="43"/>
      <c r="AI163" s="7"/>
      <c r="AJ163" s="7"/>
      <c r="AK163" s="7">
        <f t="shared" ca="1" si="687"/>
        <v>0</v>
      </c>
      <c r="AL163" s="7"/>
      <c r="AM163" s="69">
        <f>IFERROR(VLOOKUP(R163,'[1]Skill Statistics'!$A$3:$AN$513,MATCH(Profession,'[1]Skill Statistics'!$A$2:$AN$2,0),FALSE),0)</f>
        <v>0</v>
      </c>
      <c r="AN163" s="85">
        <f>IFERROR(VLOOKUP(Q163,'[1]Skill Statistics'!$A$3:$BK$513,MATCH(Archetype,'[1]Skill Statistics'!$A$2:$BK$2,0),FALSE),0)</f>
        <v>0</v>
      </c>
      <c r="AO163" s="85">
        <f>IFERROR(VLOOKUP(Q163,'[1]Skill Statistics'!$A$3:$BB$513,MATCH(Race,'[1]Skill Statistics'!$A$2:$BB$2,0),FALSE),0)</f>
        <v>0</v>
      </c>
      <c r="AP163" s="85">
        <f t="shared" ca="1" si="651"/>
        <v>0</v>
      </c>
      <c r="AQ163" s="70"/>
      <c r="AS163" s="69" t="str">
        <f>IFERROR(VLOOKUP(Q163,'[1]Professional Skills'!$A$4:$AM$288,MATCH(Profession,'[1]Professional Skills'!$A$3:$AM$3,0),FALSE),"- -")</f>
        <v>- -</v>
      </c>
      <c r="AU163" s="7" t="str">
        <f t="shared" si="954"/>
        <v>- -</v>
      </c>
      <c r="AV163" s="7">
        <f t="shared" ca="1" si="953"/>
        <v>0</v>
      </c>
      <c r="AW163" t="str">
        <f t="shared" si="690"/>
        <v/>
      </c>
      <c r="AX163" t="str">
        <f>IFERROR(_xlfn.RANK.EQ(AW163,$AW$5:$AW$568),"")</f>
        <v/>
      </c>
      <c r="AY163">
        <f t="shared" si="645"/>
        <v>0</v>
      </c>
      <c r="AZ163" s="70" t="str">
        <f t="shared" si="688"/>
        <v/>
      </c>
      <c r="BB163" s="69" t="str">
        <f>IFERROR(IF(Q163="Language",VLOOKUP(R163,[1]Cultures!$B$4:$N$218,MATCH(Culture,[1]Cultures!$B$3:$N$3,0),FALSE),VLOOKUP(Q163,[1]Cultures!$B$4:$O$212,MATCH(Culture,[1]Cultures!$B$3:$O$3,0),FALSE)),"- -")</f>
        <v>- -</v>
      </c>
      <c r="BD163">
        <f t="shared" ca="1" si="950"/>
        <v>0</v>
      </c>
      <c r="BE163" t="str">
        <f t="shared" si="897"/>
        <v/>
      </c>
      <c r="BI163" s="7" t="str">
        <f t="shared" si="689"/>
        <v>- -</v>
      </c>
      <c r="BK163" s="7"/>
      <c r="BL163" s="70" t="str">
        <f t="shared" si="646"/>
        <v>- -</v>
      </c>
      <c r="BN163" s="69" t="str">
        <f>IFERROR(VLOOKUP(V163,Charts!$BT$2:$BV$14,3,FALSE),"- -")</f>
        <v>- -</v>
      </c>
      <c r="BO163" s="85" t="str">
        <f t="shared" ca="1" si="652"/>
        <v>- -</v>
      </c>
      <c r="BP163" s="70" t="str">
        <f t="shared" ca="1" si="898"/>
        <v>- -</v>
      </c>
      <c r="BR163" s="7">
        <v>158</v>
      </c>
      <c r="BS163" s="9" t="str">
        <f ca="1">VLOOKUP(BR163,$O$3:$R$568,4,FALSE)</f>
        <v>Metal Armour</v>
      </c>
      <c r="BT163" s="7" t="str">
        <f ca="1">VLOOKUP(BS163,$R$3:$V$568,5,FALSE)</f>
        <v>5 / 7</v>
      </c>
      <c r="BU163" s="7">
        <f ca="1">VLOOKUP(BT163,Charts!$BT$2:$BV$14,3,FALSE)</f>
        <v>0.46153846153846156</v>
      </c>
      <c r="BV163" s="7" t="str">
        <f t="shared" ca="1" si="691"/>
        <v>5</v>
      </c>
      <c r="BW163" s="7" t="str">
        <f t="shared" ca="1" si="692"/>
        <v>7</v>
      </c>
      <c r="BY163" s="7">
        <f t="shared" ca="1" si="693"/>
        <v>0.43635505861141988</v>
      </c>
      <c r="BZ163" s="7">
        <f t="shared" ca="1" si="694"/>
        <v>2.5183402927041687E-2</v>
      </c>
      <c r="CA163" s="7">
        <f t="shared" ca="1" si="695"/>
        <v>1</v>
      </c>
      <c r="CB163" s="7" t="str">
        <f t="shared" ca="1" si="696"/>
        <v>5</v>
      </c>
      <c r="CC163" s="7">
        <f ca="1">IFERROR(IF(CC162+CB163&gt;CD$4,CC162,CC162+CB163),"")</f>
        <v>38</v>
      </c>
      <c r="CD163" s="7">
        <f t="shared" ca="1" si="899"/>
        <v>0</v>
      </c>
      <c r="CE163" s="7">
        <f t="shared" ca="1" si="697"/>
        <v>0.3685933503902209</v>
      </c>
      <c r="CF163" s="7">
        <f t="shared" ca="1" si="698"/>
        <v>9.2945111148240667E-2</v>
      </c>
      <c r="CG163" s="7">
        <f t="shared" ca="1" si="699"/>
        <v>1</v>
      </c>
      <c r="CH163" s="7" t="str">
        <f t="shared" ca="1" si="700"/>
        <v>5</v>
      </c>
      <c r="CI163" s="7">
        <f ca="1">IFERROR(IF(CI162+CH163&gt;CJ$4,CI162,CI162+CH163),"")</f>
        <v>60</v>
      </c>
      <c r="CJ163" s="7">
        <f t="shared" ca="1" si="900"/>
        <v>0</v>
      </c>
      <c r="CK163" s="7">
        <f t="shared" ca="1" si="701"/>
        <v>0.51346942088614245</v>
      </c>
      <c r="CL163" s="7">
        <f t="shared" ca="1" si="702"/>
        <v>-5.1930959347680883E-2</v>
      </c>
      <c r="CM163" s="7">
        <f t="shared" ca="1" si="703"/>
        <v>0</v>
      </c>
      <c r="CN163" s="7">
        <f t="shared" ca="1" si="704"/>
        <v>0</v>
      </c>
      <c r="CO163" s="7">
        <f ca="1">IFERROR(IF(CO162+CN163&gt;CP$4,CO162,CO162+CN163),"")</f>
        <v>60</v>
      </c>
      <c r="CP163" s="7">
        <f t="shared" ca="1" si="901"/>
        <v>0</v>
      </c>
      <c r="CQ163" s="7">
        <f t="shared" ca="1" si="705"/>
        <v>0.49662832553438774</v>
      </c>
      <c r="CR163" s="7">
        <f t="shared" ca="1" si="706"/>
        <v>-3.5089863995926174E-2</v>
      </c>
      <c r="CS163" s="7">
        <f t="shared" ca="1" si="707"/>
        <v>0</v>
      </c>
      <c r="CT163" s="7">
        <f t="shared" ca="1" si="708"/>
        <v>0</v>
      </c>
      <c r="CU163" s="7">
        <f ca="1">IFERROR(IF(CU162+CT163&gt;CV$4,CU162,CU162+CT163),"")</f>
        <v>60</v>
      </c>
      <c r="CV163" s="7">
        <f t="shared" ca="1" si="902"/>
        <v>0</v>
      </c>
      <c r="CW163" s="7">
        <f t="shared" ca="1" si="709"/>
        <v>6.8152157937775959E-2</v>
      </c>
      <c r="CX163" s="7">
        <f t="shared" ca="1" si="710"/>
        <v>0.39338630360068561</v>
      </c>
      <c r="CY163" s="7">
        <f t="shared" ca="1" si="711"/>
        <v>1</v>
      </c>
      <c r="CZ163" s="7" t="str">
        <f t="shared" ca="1" si="712"/>
        <v>5</v>
      </c>
      <c r="DA163" s="7">
        <f ca="1">IFERROR(IF(DA162+CZ163&gt;DB$4,DA162,DA162+CZ163),"")</f>
        <v>60</v>
      </c>
      <c r="DB163" s="7">
        <f t="shared" ca="1" si="903"/>
        <v>0</v>
      </c>
      <c r="DC163" s="7">
        <f t="shared" ca="1" si="713"/>
        <v>0.87397820645442181</v>
      </c>
      <c r="DD163" s="7">
        <f t="shared" ca="1" si="714"/>
        <v>-0.41243974491596025</v>
      </c>
      <c r="DE163" s="7">
        <f t="shared" ca="1" si="715"/>
        <v>0</v>
      </c>
      <c r="DF163" s="7">
        <f t="shared" ca="1" si="716"/>
        <v>0</v>
      </c>
      <c r="DG163" s="7">
        <f ca="1">IFERROR(IF(DG162+DF163&gt;DH$4,DG162,DG162+DF163),"")</f>
        <v>60</v>
      </c>
      <c r="DH163" s="7">
        <f t="shared" ca="1" si="904"/>
        <v>0</v>
      </c>
      <c r="DI163" s="7">
        <f t="shared" ca="1" si="717"/>
        <v>0.54483614865205776</v>
      </c>
      <c r="DJ163" s="7">
        <f t="shared" ca="1" si="718"/>
        <v>-8.3297687113596197E-2</v>
      </c>
      <c r="DK163" s="7">
        <f t="shared" ca="1" si="719"/>
        <v>0</v>
      </c>
      <c r="DL163" s="7">
        <f t="shared" ca="1" si="720"/>
        <v>0</v>
      </c>
      <c r="DM163" s="7">
        <f ca="1">IFERROR(IF(DM162+DL163&gt;DN$4,DM162,DM162+DL163),"")</f>
        <v>60</v>
      </c>
      <c r="DN163" s="7">
        <f t="shared" ca="1" si="905"/>
        <v>0</v>
      </c>
      <c r="DO163" s="7">
        <f t="shared" ca="1" si="721"/>
        <v>0.40546883761307162</v>
      </c>
      <c r="DP163" s="7">
        <f t="shared" ca="1" si="722"/>
        <v>5.6069623925389944E-2</v>
      </c>
      <c r="DQ163" s="7">
        <f t="shared" ca="1" si="723"/>
        <v>1</v>
      </c>
      <c r="DR163" s="7" t="str">
        <f t="shared" ca="1" si="724"/>
        <v>5</v>
      </c>
      <c r="DS163" s="7">
        <f ca="1">IFERROR(IF(DS162+DR163&gt;DT$4,DS162,DS162+DR163),"")</f>
        <v>60</v>
      </c>
      <c r="DT163" s="7">
        <f t="shared" ca="1" si="906"/>
        <v>0</v>
      </c>
      <c r="DU163" s="7">
        <f t="shared" ca="1" si="725"/>
        <v>8.5850306973618284E-2</v>
      </c>
      <c r="DV163" s="7">
        <f t="shared" ca="1" si="726"/>
        <v>0.37568815456484328</v>
      </c>
      <c r="DW163" s="7">
        <f t="shared" ca="1" si="727"/>
        <v>1</v>
      </c>
      <c r="DX163" s="7" t="str">
        <f t="shared" ca="1" si="728"/>
        <v>5</v>
      </c>
      <c r="DY163" s="7">
        <f ca="1">IFERROR(IF(DY162+DX163&gt;DZ$4,DY162,DY162+DX163),"")</f>
        <v>60</v>
      </c>
      <c r="DZ163" s="7">
        <f t="shared" ca="1" si="907"/>
        <v>0</v>
      </c>
      <c r="EA163" s="7">
        <f t="shared" ca="1" si="729"/>
        <v>0.19980782324162216</v>
      </c>
      <c r="EB163" s="7">
        <f t="shared" ca="1" si="730"/>
        <v>0.2617306382968394</v>
      </c>
      <c r="EC163" s="7">
        <f t="shared" ca="1" si="731"/>
        <v>1</v>
      </c>
      <c r="ED163" s="7" t="str">
        <f t="shared" ca="1" si="732"/>
        <v>5</v>
      </c>
      <c r="EE163" s="7">
        <f ca="1">IFERROR(IF(EE162+ED163&gt;EF$4,EE162,EE162+ED163),"")</f>
        <v>60</v>
      </c>
      <c r="EF163" s="7">
        <f t="shared" ca="1" si="908"/>
        <v>0</v>
      </c>
      <c r="EG163" s="7">
        <f t="shared" ca="1" si="733"/>
        <v>0.14446561705980765</v>
      </c>
      <c r="EH163" s="7">
        <f t="shared" ca="1" si="734"/>
        <v>0.31707284447865391</v>
      </c>
      <c r="EI163" s="7">
        <f t="shared" ca="1" si="735"/>
        <v>1</v>
      </c>
      <c r="EJ163" s="7" t="str">
        <f t="shared" ca="1" si="736"/>
        <v>5</v>
      </c>
      <c r="EK163" s="7">
        <f ca="1">IFERROR(IF(EK162+EJ163&gt;EL$4,EK162,EK162+EJ163),"")</f>
        <v>60</v>
      </c>
      <c r="EL163" s="7">
        <f t="shared" ca="1" si="909"/>
        <v>0</v>
      </c>
      <c r="EM163" s="7">
        <f t="shared" ca="1" si="737"/>
        <v>0.24986251095665102</v>
      </c>
      <c r="EN163" s="7">
        <f t="shared" ca="1" si="738"/>
        <v>0.21167595058181055</v>
      </c>
      <c r="EO163" s="7">
        <f t="shared" ca="1" si="739"/>
        <v>1</v>
      </c>
      <c r="EP163" s="7" t="str">
        <f t="shared" ca="1" si="740"/>
        <v>5</v>
      </c>
      <c r="EQ163" s="7">
        <f ca="1">IFERROR(IF(EQ162+EP163&gt;ER$4,EQ162,EQ162+EP163),"")</f>
        <v>60</v>
      </c>
      <c r="ER163" s="7">
        <f t="shared" ca="1" si="910"/>
        <v>0</v>
      </c>
      <c r="ES163" s="7">
        <f t="shared" ca="1" si="741"/>
        <v>1.6738486848535072E-2</v>
      </c>
      <c r="ET163" s="7">
        <f t="shared" ca="1" si="742"/>
        <v>0.44479997468992649</v>
      </c>
      <c r="EU163" s="7">
        <f t="shared" ca="1" si="743"/>
        <v>1</v>
      </c>
      <c r="EV163" s="7" t="str">
        <f t="shared" ca="1" si="744"/>
        <v>5</v>
      </c>
      <c r="EW163" s="7">
        <f ca="1">IFERROR(IF(EW162+EV163&gt;EX$4,EW162,EW162+EV163),"")</f>
        <v>60</v>
      </c>
      <c r="EX163" s="7">
        <f t="shared" ca="1" si="911"/>
        <v>0</v>
      </c>
      <c r="EY163" s="7">
        <f t="shared" ca="1" si="745"/>
        <v>2.7869504549237867E-2</v>
      </c>
      <c r="EZ163" s="7">
        <f t="shared" ca="1" si="746"/>
        <v>0.4336689569892237</v>
      </c>
      <c r="FA163" s="7">
        <f t="shared" ca="1" si="747"/>
        <v>1</v>
      </c>
      <c r="FB163" s="7" t="str">
        <f t="shared" ca="1" si="748"/>
        <v>5</v>
      </c>
      <c r="FC163" s="7">
        <f ca="1">IFERROR(IF(FC162+FB163&gt;FD$4,FC162,FC162+FB163),"")</f>
        <v>60</v>
      </c>
      <c r="FD163" s="7">
        <f t="shared" ca="1" si="912"/>
        <v>0</v>
      </c>
      <c r="FE163" s="7">
        <f t="shared" ca="1" si="749"/>
        <v>0.43289234737815008</v>
      </c>
      <c r="FF163" s="7">
        <f t="shared" ca="1" si="750"/>
        <v>2.8646114160311487E-2</v>
      </c>
      <c r="FG163" s="7">
        <f t="shared" ca="1" si="751"/>
        <v>1</v>
      </c>
      <c r="FH163" s="7" t="str">
        <f t="shared" ca="1" si="752"/>
        <v>5</v>
      </c>
      <c r="FI163" s="7">
        <f ca="1">IFERROR(IF(FI162+FH163&gt;FJ$4,FI162,FI162+FH163),"")</f>
        <v>60</v>
      </c>
      <c r="FJ163" s="7">
        <f t="shared" ca="1" si="913"/>
        <v>0</v>
      </c>
      <c r="FK163" s="7">
        <f t="shared" ca="1" si="753"/>
        <v>0.21920551381892961</v>
      </c>
      <c r="FL163" s="7">
        <f t="shared" ca="1" si="754"/>
        <v>0.24233294771953195</v>
      </c>
      <c r="FM163" s="7">
        <f t="shared" ca="1" si="755"/>
        <v>1</v>
      </c>
      <c r="FN163" s="7" t="str">
        <f t="shared" ca="1" si="756"/>
        <v>5</v>
      </c>
      <c r="FO163" s="7">
        <f ca="1">IFERROR(IF(FO162+FN163&gt;FP$4,FO162,FO162+FN163),"")</f>
        <v>60</v>
      </c>
      <c r="FP163" s="7">
        <f t="shared" ca="1" si="914"/>
        <v>0</v>
      </c>
      <c r="FQ163" s="7">
        <f t="shared" ca="1" si="757"/>
        <v>0.11134145713983234</v>
      </c>
      <c r="FR163" s="7">
        <f t="shared" ca="1" si="758"/>
        <v>0.35019700439862922</v>
      </c>
      <c r="FS163" s="7">
        <f t="shared" ca="1" si="759"/>
        <v>1</v>
      </c>
      <c r="FT163" s="7" t="str">
        <f t="shared" ca="1" si="760"/>
        <v>5</v>
      </c>
      <c r="FU163" s="7">
        <f ca="1">IFERROR(IF(FU162+FT163&gt;FV$4,FU162,FU162+FT163),"")</f>
        <v>60</v>
      </c>
      <c r="FV163" s="7">
        <f t="shared" ca="1" si="915"/>
        <v>0</v>
      </c>
      <c r="FW163" s="7">
        <f t="shared" ca="1" si="761"/>
        <v>2.670148736951039E-3</v>
      </c>
      <c r="FX163" s="7">
        <f t="shared" ca="1" si="762"/>
        <v>0.45886831280151053</v>
      </c>
      <c r="FY163" s="7">
        <f t="shared" ca="1" si="763"/>
        <v>1</v>
      </c>
      <c r="FZ163" s="7" t="str">
        <f t="shared" ca="1" si="764"/>
        <v>5</v>
      </c>
      <c r="GA163" s="7">
        <f ca="1">IFERROR(IF(GA162+FZ163&gt;GB$4,GA162,GA162+FZ163),"")</f>
        <v>60</v>
      </c>
      <c r="GB163" s="7">
        <f t="shared" ca="1" si="916"/>
        <v>0</v>
      </c>
      <c r="GC163" s="7">
        <f t="shared" ca="1" si="765"/>
        <v>0.39062244984262484</v>
      </c>
      <c r="GD163" s="7">
        <f t="shared" ca="1" si="766"/>
        <v>7.0916011695836723E-2</v>
      </c>
      <c r="GE163" s="7">
        <f t="shared" ca="1" si="767"/>
        <v>1</v>
      </c>
      <c r="GF163" s="7" t="str">
        <f t="shared" ca="1" si="768"/>
        <v>5</v>
      </c>
      <c r="GG163" s="7">
        <f ca="1">IFERROR(IF(GG162+GF163&gt;GH$4,GG162,GG162+GF163),"")</f>
        <v>60</v>
      </c>
      <c r="GH163" s="7">
        <f t="shared" ca="1" si="917"/>
        <v>0</v>
      </c>
      <c r="GI163" s="7">
        <f t="shared" ca="1" si="769"/>
        <v>6.699644887901568E-2</v>
      </c>
      <c r="GJ163" s="7">
        <f t="shared" ca="1" si="770"/>
        <v>0.39454201265944588</v>
      </c>
      <c r="GK163" s="7">
        <f t="shared" ca="1" si="771"/>
        <v>1</v>
      </c>
      <c r="GL163" s="7" t="str">
        <f t="shared" ca="1" si="772"/>
        <v>5</v>
      </c>
      <c r="GM163" s="7">
        <f ca="1">IFERROR(IF(GM162+GL163&gt;GN$4,GM162,GM162+GL163),"")</f>
        <v>60</v>
      </c>
      <c r="GN163" s="7">
        <f t="shared" ca="1" si="918"/>
        <v>0</v>
      </c>
      <c r="GO163" s="7">
        <f t="shared" ca="1" si="773"/>
        <v>0.14412119235998622</v>
      </c>
      <c r="GP163" s="7">
        <f t="shared" ca="1" si="774"/>
        <v>0.31741726917847535</v>
      </c>
      <c r="GQ163" s="7">
        <f t="shared" ca="1" si="775"/>
        <v>1</v>
      </c>
      <c r="GR163" s="7" t="str">
        <f t="shared" ca="1" si="776"/>
        <v>5</v>
      </c>
      <c r="GS163" s="7">
        <f ca="1">IFERROR(IF(GS162+GR163&gt;GT$4,GS162,GS162+GR163),"")</f>
        <v>60</v>
      </c>
      <c r="GT163" s="7">
        <f t="shared" ca="1" si="919"/>
        <v>0</v>
      </c>
      <c r="GU163" s="7">
        <f t="shared" ca="1" si="777"/>
        <v>0.21961952915339611</v>
      </c>
      <c r="GV163" s="7">
        <f t="shared" ca="1" si="778"/>
        <v>0.24191893238506545</v>
      </c>
      <c r="GW163" s="7">
        <f t="shared" ca="1" si="779"/>
        <v>1</v>
      </c>
      <c r="GX163" s="7" t="str">
        <f t="shared" ca="1" si="780"/>
        <v>5</v>
      </c>
      <c r="GY163" s="7">
        <f ca="1">IFERROR(IF(GY162+GX163&gt;GZ$4,GY162,GY162+GX163),"")</f>
        <v>60</v>
      </c>
      <c r="GZ163" s="7">
        <f t="shared" ca="1" si="920"/>
        <v>0</v>
      </c>
      <c r="HA163" s="7">
        <f t="shared" ca="1" si="781"/>
        <v>0.93429968120900431</v>
      </c>
      <c r="HB163" s="7">
        <f t="shared" ca="1" si="782"/>
        <v>-0.47276121967054274</v>
      </c>
      <c r="HC163" s="7">
        <f t="shared" ca="1" si="783"/>
        <v>0</v>
      </c>
      <c r="HD163" s="7">
        <f t="shared" ca="1" si="784"/>
        <v>0</v>
      </c>
      <c r="HE163" s="7">
        <f ca="1">IFERROR(IF(HE162+HD163&gt;HF$4,HE162,HE162+HD163),"")</f>
        <v>60</v>
      </c>
      <c r="HF163" s="7">
        <f t="shared" ca="1" si="921"/>
        <v>0</v>
      </c>
      <c r="HG163" s="7">
        <f t="shared" ca="1" si="785"/>
        <v>0.72692734818881588</v>
      </c>
      <c r="HH163" s="7">
        <f t="shared" ca="1" si="786"/>
        <v>-0.26538888665035432</v>
      </c>
      <c r="HI163" s="7">
        <f t="shared" ca="1" si="787"/>
        <v>0</v>
      </c>
      <c r="HJ163" s="7">
        <f t="shared" ca="1" si="788"/>
        <v>0</v>
      </c>
      <c r="HK163" s="7">
        <f ca="1">IFERROR(IF(HK162+HJ163&gt;HL$4,HK162,HK162+HJ163),"")</f>
        <v>60</v>
      </c>
      <c r="HL163" s="7">
        <f t="shared" ca="1" si="922"/>
        <v>0</v>
      </c>
      <c r="HM163" s="7">
        <f t="shared" ca="1" si="789"/>
        <v>0.105157159369485</v>
      </c>
      <c r="HN163" s="7">
        <f t="shared" ca="1" si="790"/>
        <v>0.35638130216897657</v>
      </c>
      <c r="HO163" s="7">
        <f t="shared" ca="1" si="791"/>
        <v>1</v>
      </c>
      <c r="HP163" s="7" t="str">
        <f t="shared" ca="1" si="792"/>
        <v>5</v>
      </c>
      <c r="HQ163" s="7">
        <f ca="1">IFERROR(IF(HQ162+HP163&gt;HR$4,HQ162,HQ162+HP163),"")</f>
        <v>60</v>
      </c>
      <c r="HR163" s="7">
        <f t="shared" ca="1" si="923"/>
        <v>0</v>
      </c>
      <c r="HS163" s="7">
        <f t="shared" ca="1" si="793"/>
        <v>0.3537698696459014</v>
      </c>
      <c r="HT163" s="7">
        <f t="shared" ca="1" si="794"/>
        <v>0.10776859189256016</v>
      </c>
      <c r="HU163" s="7">
        <f t="shared" ca="1" si="795"/>
        <v>1</v>
      </c>
      <c r="HV163" s="7" t="str">
        <f t="shared" ca="1" si="796"/>
        <v>5</v>
      </c>
      <c r="HW163" s="7">
        <f ca="1">IFERROR(IF(HW162+HV163&gt;HX$4,HW162,HW162+HV163),"")</f>
        <v>60</v>
      </c>
      <c r="HX163" s="7">
        <f t="shared" ca="1" si="924"/>
        <v>0</v>
      </c>
      <c r="HY163" s="7">
        <f t="shared" ca="1" si="797"/>
        <v>0.34618721239037509</v>
      </c>
      <c r="HZ163" s="7">
        <f t="shared" ca="1" si="798"/>
        <v>0.11535124914808648</v>
      </c>
      <c r="IA163" s="7">
        <f t="shared" ca="1" si="799"/>
        <v>1</v>
      </c>
      <c r="IB163" s="7" t="str">
        <f t="shared" ca="1" si="800"/>
        <v>5</v>
      </c>
      <c r="IC163" s="7">
        <f ca="1">IFERROR(IF(IC162+IB163&gt;ID$4,IC162,IC162+IB163),"")</f>
        <v>60</v>
      </c>
      <c r="ID163" s="7">
        <f t="shared" ca="1" si="925"/>
        <v>0</v>
      </c>
      <c r="IE163" s="7">
        <f t="shared" ca="1" si="801"/>
        <v>0.46588029037626255</v>
      </c>
      <c r="IF163" s="7">
        <f t="shared" ca="1" si="802"/>
        <v>-4.3418288378009873E-3</v>
      </c>
      <c r="IG163" s="7">
        <f t="shared" ca="1" si="803"/>
        <v>0</v>
      </c>
      <c r="IH163" s="7">
        <f t="shared" ca="1" si="804"/>
        <v>0</v>
      </c>
      <c r="II163" s="7">
        <f ca="1">IFERROR(IF(II162+IH163&gt;IJ$4,II162,II162+IH163),"")</f>
        <v>60</v>
      </c>
      <c r="IJ163" s="7">
        <f t="shared" ca="1" si="926"/>
        <v>0</v>
      </c>
      <c r="IK163" s="7">
        <f t="shared" ca="1" si="805"/>
        <v>0.11037792387323797</v>
      </c>
      <c r="IL163" s="7">
        <f t="shared" ca="1" si="806"/>
        <v>0.35116053766522359</v>
      </c>
      <c r="IM163" s="7">
        <f t="shared" ca="1" si="807"/>
        <v>1</v>
      </c>
      <c r="IN163" s="7" t="str">
        <f t="shared" ca="1" si="808"/>
        <v>5</v>
      </c>
      <c r="IO163" s="7">
        <f ca="1">IFERROR(IF(IO162+IN163&gt;IP$4,IO162,IO162+IN163),"")</f>
        <v>60</v>
      </c>
      <c r="IP163" s="7">
        <f t="shared" ca="1" si="927"/>
        <v>0</v>
      </c>
      <c r="IQ163" s="7">
        <f t="shared" ca="1" si="809"/>
        <v>0.85998237807765598</v>
      </c>
      <c r="IR163" s="7">
        <f t="shared" ca="1" si="810"/>
        <v>-0.39844391653919442</v>
      </c>
      <c r="IS163" s="7">
        <f t="shared" ca="1" si="811"/>
        <v>0</v>
      </c>
      <c r="IT163" s="7">
        <f t="shared" ca="1" si="812"/>
        <v>0</v>
      </c>
      <c r="IU163" s="7">
        <f ca="1">IFERROR(IF(IU162+IT163&gt;IV$4,IU162,IU162+IT163),"")</f>
        <v>60</v>
      </c>
      <c r="IV163" s="7">
        <f t="shared" ca="1" si="928"/>
        <v>0</v>
      </c>
      <c r="IW163" s="7">
        <f t="shared" ca="1" si="813"/>
        <v>0.17870404028904852</v>
      </c>
      <c r="IX163" s="7">
        <f t="shared" ca="1" si="814"/>
        <v>0.28283442124941305</v>
      </c>
      <c r="IY163" s="7">
        <f t="shared" ca="1" si="815"/>
        <v>1</v>
      </c>
      <c r="IZ163" s="7" t="str">
        <f t="shared" ca="1" si="816"/>
        <v>5</v>
      </c>
      <c r="JA163" s="7">
        <f ca="1">IFERROR(IF(JA162+IZ163&gt;JB$4,JA162,JA162+IZ163),"")</f>
        <v>60</v>
      </c>
      <c r="JB163" s="7">
        <f t="shared" ca="1" si="929"/>
        <v>0</v>
      </c>
      <c r="JC163" s="7">
        <f t="shared" ca="1" si="817"/>
        <v>0.48701329164616203</v>
      </c>
      <c r="JD163" s="7">
        <f t="shared" ca="1" si="818"/>
        <v>-2.5474830107700464E-2</v>
      </c>
      <c r="JE163" s="7">
        <f t="shared" ca="1" si="819"/>
        <v>0</v>
      </c>
      <c r="JF163" s="7">
        <f t="shared" ca="1" si="820"/>
        <v>0</v>
      </c>
      <c r="JG163" s="7">
        <f ca="1">IFERROR(IF(JG162+JF163&gt;JH$4,JG162,JG162+JF163),"")</f>
        <v>60</v>
      </c>
      <c r="JH163" s="7">
        <f t="shared" ca="1" si="930"/>
        <v>0</v>
      </c>
      <c r="JI163" s="7">
        <f t="shared" ca="1" si="821"/>
        <v>0.216015229066995</v>
      </c>
      <c r="JJ163" s="7">
        <f t="shared" ca="1" si="822"/>
        <v>0.24552323247146657</v>
      </c>
      <c r="JK163" s="7">
        <f t="shared" ca="1" si="823"/>
        <v>1</v>
      </c>
      <c r="JL163" s="7" t="str">
        <f t="shared" ca="1" si="824"/>
        <v>5</v>
      </c>
      <c r="JM163" s="7">
        <f ca="1">IFERROR(IF(JM162+JL163&gt;JN$4,JM162,JM162+JL163),"")</f>
        <v>60</v>
      </c>
      <c r="JN163" s="7">
        <f t="shared" ca="1" si="931"/>
        <v>0</v>
      </c>
      <c r="JO163" s="7">
        <f t="shared" ca="1" si="825"/>
        <v>0.36984216199800912</v>
      </c>
      <c r="JP163" s="7">
        <f t="shared" ca="1" si="826"/>
        <v>9.1696299540452442E-2</v>
      </c>
      <c r="JQ163" s="7">
        <f t="shared" ca="1" si="827"/>
        <v>1</v>
      </c>
      <c r="JR163" s="7" t="str">
        <f t="shared" ca="1" si="828"/>
        <v>5</v>
      </c>
      <c r="JS163" s="7">
        <f ca="1">IFERROR(IF(JS162+JR163&gt;JT$4,JS162,JS162+JR163),"")</f>
        <v>60</v>
      </c>
      <c r="JT163" s="7">
        <f t="shared" ca="1" si="932"/>
        <v>0</v>
      </c>
      <c r="JU163" s="7">
        <f t="shared" ca="1" si="829"/>
        <v>0.46315387276774</v>
      </c>
      <c r="JV163" s="7">
        <f t="shared" ca="1" si="830"/>
        <v>-1.6154112292784406E-3</v>
      </c>
      <c r="JW163" s="7">
        <f t="shared" ca="1" si="831"/>
        <v>0</v>
      </c>
      <c r="JX163" s="7">
        <f t="shared" ca="1" si="832"/>
        <v>0</v>
      </c>
      <c r="JY163" s="7">
        <f ca="1">IFERROR(IF(JY162+JX163&gt;JZ$4,JY162,JY162+JX163),"")</f>
        <v>60</v>
      </c>
      <c r="JZ163" s="7">
        <f t="shared" ca="1" si="933"/>
        <v>0</v>
      </c>
      <c r="KA163" s="7">
        <f t="shared" ca="1" si="833"/>
        <v>0.73714132318996228</v>
      </c>
      <c r="KB163" s="7">
        <f t="shared" ca="1" si="834"/>
        <v>-0.27560286165150072</v>
      </c>
      <c r="KC163" s="7">
        <f t="shared" ca="1" si="835"/>
        <v>0</v>
      </c>
      <c r="KD163" s="7">
        <f t="shared" ca="1" si="836"/>
        <v>0</v>
      </c>
      <c r="KE163" s="7">
        <f ca="1">IFERROR(IF(KE162+KD163&gt;KF$4,KE162,KE162+KD163),"")</f>
        <v>60</v>
      </c>
      <c r="KF163" s="7">
        <f t="shared" ca="1" si="934"/>
        <v>0</v>
      </c>
      <c r="KG163" s="7">
        <f t="shared" ca="1" si="837"/>
        <v>0.45831552952720467</v>
      </c>
      <c r="KH163" s="7">
        <f t="shared" ca="1" si="838"/>
        <v>3.222932011256896E-3</v>
      </c>
      <c r="KI163" s="7">
        <f t="shared" ca="1" si="839"/>
        <v>1</v>
      </c>
      <c r="KJ163" s="7" t="str">
        <f t="shared" ca="1" si="840"/>
        <v>5</v>
      </c>
      <c r="KK163" s="7">
        <f ca="1">IFERROR(IF(KK162+KJ163&gt;KL$4,KK162,KK162+KJ163),"")</f>
        <v>60</v>
      </c>
      <c r="KL163" s="7">
        <f t="shared" ca="1" si="935"/>
        <v>0</v>
      </c>
      <c r="KM163" s="7">
        <f t="shared" ca="1" si="841"/>
        <v>0.18928570180640747</v>
      </c>
      <c r="KN163" s="7">
        <f t="shared" ca="1" si="842"/>
        <v>0.27225275973205409</v>
      </c>
      <c r="KO163" s="7">
        <f t="shared" ca="1" si="843"/>
        <v>1</v>
      </c>
      <c r="KP163" s="7" t="str">
        <f t="shared" ca="1" si="844"/>
        <v>5</v>
      </c>
      <c r="KQ163" s="7">
        <f ca="1">IFERROR(IF(KQ162+KP163&gt;KR$4,KQ162,KQ162+KP163),"")</f>
        <v>60</v>
      </c>
      <c r="KR163" s="7">
        <f t="shared" ca="1" si="936"/>
        <v>0</v>
      </c>
      <c r="KS163" s="7">
        <f t="shared" ca="1" si="845"/>
        <v>0.77287987942356329</v>
      </c>
      <c r="KT163" s="7">
        <f t="shared" ca="1" si="846"/>
        <v>-0.31134141788510172</v>
      </c>
      <c r="KU163" s="7">
        <f t="shared" ca="1" si="847"/>
        <v>0</v>
      </c>
      <c r="KV163" s="7">
        <f t="shared" ca="1" si="848"/>
        <v>0</v>
      </c>
      <c r="KW163" s="7">
        <f ca="1">IFERROR(IF(KW162+KV163&gt;KX$4,KW162,KW162+KV163),"")</f>
        <v>60</v>
      </c>
      <c r="KX163" s="7">
        <f t="shared" ca="1" si="937"/>
        <v>0</v>
      </c>
      <c r="KY163" s="7">
        <f t="shared" ca="1" si="849"/>
        <v>0.41096996659714724</v>
      </c>
      <c r="KZ163" s="7">
        <f t="shared" ca="1" si="850"/>
        <v>5.0568494941314324E-2</v>
      </c>
      <c r="LA163" s="7">
        <f t="shared" ca="1" si="851"/>
        <v>1</v>
      </c>
      <c r="LB163" s="7" t="str">
        <f t="shared" ca="1" si="852"/>
        <v>5</v>
      </c>
      <c r="LC163" s="7">
        <f ca="1">IFERROR(IF(LC162+LB163&gt;LD$4,LC162,LC162+LB163),"")</f>
        <v>60</v>
      </c>
      <c r="LD163" s="7">
        <f t="shared" ca="1" si="938"/>
        <v>0</v>
      </c>
      <c r="LE163" s="7">
        <f t="shared" ca="1" si="853"/>
        <v>0.86502294121101553</v>
      </c>
      <c r="LF163" s="7">
        <f t="shared" ca="1" si="854"/>
        <v>-0.40348447967255396</v>
      </c>
      <c r="LG163" s="7">
        <f t="shared" ca="1" si="855"/>
        <v>0</v>
      </c>
      <c r="LH163" s="7">
        <f t="shared" ca="1" si="856"/>
        <v>0</v>
      </c>
      <c r="LI163" s="7">
        <f ca="1">IFERROR(IF(LI162+LH163&gt;LJ$4,LI162,LI162+LH163),"")</f>
        <v>60</v>
      </c>
      <c r="LJ163" s="7">
        <f t="shared" ca="1" si="939"/>
        <v>0</v>
      </c>
      <c r="LK163" s="7">
        <f t="shared" ca="1" si="857"/>
        <v>0.50443599139952366</v>
      </c>
      <c r="LL163" s="7">
        <f t="shared" ca="1" si="858"/>
        <v>-4.28975298610621E-2</v>
      </c>
      <c r="LM163" s="7">
        <f t="shared" ca="1" si="859"/>
        <v>0</v>
      </c>
      <c r="LN163" s="7">
        <f t="shared" ca="1" si="860"/>
        <v>0</v>
      </c>
      <c r="LO163" s="7">
        <f ca="1">IFERROR(IF(LO162+LN163&gt;LP$4,LO162,LO162+LN163),"")</f>
        <v>60</v>
      </c>
      <c r="LP163" s="7">
        <f t="shared" ca="1" si="940"/>
        <v>0</v>
      </c>
      <c r="LQ163" s="7">
        <f t="shared" ca="1" si="861"/>
        <v>0.2335757024841949</v>
      </c>
      <c r="LR163" s="7">
        <f t="shared" ca="1" si="862"/>
        <v>0.22796275905426666</v>
      </c>
      <c r="LS163" s="7">
        <f t="shared" ca="1" si="863"/>
        <v>1</v>
      </c>
      <c r="LT163" s="7" t="str">
        <f t="shared" ca="1" si="864"/>
        <v>5</v>
      </c>
      <c r="LU163" s="7">
        <f ca="1">IFERROR(IF(LU162+LT163&gt;LV$4,LU162,LU162+LT163),"")</f>
        <v>60</v>
      </c>
      <c r="LV163" s="7">
        <f t="shared" ca="1" si="941"/>
        <v>0</v>
      </c>
      <c r="LW163" s="7">
        <f t="shared" ca="1" si="865"/>
        <v>0.28072000320070689</v>
      </c>
      <c r="LX163" s="7">
        <f t="shared" ca="1" si="866"/>
        <v>0.18081845833775467</v>
      </c>
      <c r="LY163" s="7">
        <f t="shared" ca="1" si="867"/>
        <v>1</v>
      </c>
      <c r="LZ163" s="7" t="str">
        <f t="shared" ca="1" si="868"/>
        <v>5</v>
      </c>
      <c r="MA163" s="7">
        <f ca="1">IFERROR(IF(MA162+LZ163&gt;MB$4,MA162,MA162+LZ163),"")</f>
        <v>60</v>
      </c>
      <c r="MB163" s="7">
        <f t="shared" ca="1" si="942"/>
        <v>0</v>
      </c>
      <c r="MC163" s="7">
        <f t="shared" ca="1" si="869"/>
        <v>0.17222411232439794</v>
      </c>
      <c r="MD163" s="7">
        <f t="shared" ca="1" si="870"/>
        <v>0.28931434921406363</v>
      </c>
      <c r="ME163" s="7">
        <f t="shared" ca="1" si="871"/>
        <v>1</v>
      </c>
      <c r="MF163" s="7" t="str">
        <f t="shared" ca="1" si="872"/>
        <v>5</v>
      </c>
      <c r="MG163" s="7">
        <f ca="1">IFERROR(IF(MG162+MF163&gt;MH$4,MG162,MG162+MF163),"")</f>
        <v>60</v>
      </c>
      <c r="MH163" s="7">
        <f t="shared" ca="1" si="943"/>
        <v>0</v>
      </c>
      <c r="MI163" s="7">
        <f t="shared" ca="1" si="873"/>
        <v>0.41382986537107747</v>
      </c>
      <c r="MJ163" s="7">
        <f t="shared" ca="1" si="874"/>
        <v>4.7708596167384099E-2</v>
      </c>
      <c r="MK163" s="7">
        <f t="shared" ca="1" si="875"/>
        <v>1</v>
      </c>
      <c r="ML163" s="7" t="str">
        <f t="shared" ca="1" si="876"/>
        <v>5</v>
      </c>
      <c r="MM163" s="7">
        <f ca="1">IFERROR(IF(MM162+ML163&gt;MN$4,MM162,MM162+ML163),"")</f>
        <v>60</v>
      </c>
      <c r="MN163" s="7">
        <f t="shared" ca="1" si="944"/>
        <v>0</v>
      </c>
      <c r="MO163" s="7">
        <f t="shared" ca="1" si="877"/>
        <v>0.24210215277938063</v>
      </c>
      <c r="MP163" s="7">
        <f t="shared" ca="1" si="878"/>
        <v>0.21943630875908093</v>
      </c>
      <c r="MQ163" s="7">
        <f t="shared" ca="1" si="879"/>
        <v>1</v>
      </c>
      <c r="MR163" s="7" t="str">
        <f t="shared" ca="1" si="880"/>
        <v>5</v>
      </c>
      <c r="MS163" s="7">
        <f ca="1">IFERROR(IF(MS162+MR163&gt;MT$4,MS162,MS162+MR163),"")</f>
        <v>60</v>
      </c>
      <c r="MT163" s="7">
        <f t="shared" ca="1" si="945"/>
        <v>0</v>
      </c>
      <c r="MU163" s="7">
        <f t="shared" ca="1" si="881"/>
        <v>0.94179484942976444</v>
      </c>
      <c r="MV163" s="7">
        <f t="shared" ca="1" si="882"/>
        <v>-0.48025638789130287</v>
      </c>
      <c r="MW163" s="7">
        <f t="shared" ca="1" si="883"/>
        <v>0</v>
      </c>
      <c r="MX163" s="7">
        <f t="shared" ca="1" si="884"/>
        <v>0</v>
      </c>
      <c r="MY163" s="7">
        <f ca="1">IFERROR(IF(MY162+MX163&gt;MZ$4,MY162,MY162+MX163),"")</f>
        <v>60</v>
      </c>
      <c r="MZ163" s="7">
        <f t="shared" ca="1" si="946"/>
        <v>0</v>
      </c>
      <c r="NA163" s="7">
        <f t="shared" ca="1" si="885"/>
        <v>0.87666872395607409</v>
      </c>
      <c r="NB163" s="7">
        <f t="shared" ca="1" si="886"/>
        <v>-0.41513026241761253</v>
      </c>
      <c r="NC163" s="7">
        <f t="shared" ca="1" si="887"/>
        <v>0</v>
      </c>
      <c r="ND163" s="7">
        <f t="shared" ca="1" si="888"/>
        <v>0</v>
      </c>
      <c r="NE163" s="7">
        <f ca="1">IFERROR(IF(NE162+ND163&gt;NF$4,NE162,NE162+ND163),"")</f>
        <v>60</v>
      </c>
      <c r="NF163" s="7">
        <f t="shared" ca="1" si="947"/>
        <v>0</v>
      </c>
      <c r="NG163" s="7">
        <f t="shared" ca="1" si="889"/>
        <v>0.25241868623439101</v>
      </c>
      <c r="NH163" s="7">
        <f t="shared" ca="1" si="890"/>
        <v>0.20911977530407055</v>
      </c>
      <c r="NI163" s="7">
        <f t="shared" ca="1" si="891"/>
        <v>1</v>
      </c>
      <c r="NJ163" s="7" t="str">
        <f t="shared" ca="1" si="892"/>
        <v>5</v>
      </c>
      <c r="NK163" s="7">
        <f ca="1">IFERROR(IF(NK162+NJ163&gt;NL$4,NK162,NK162+NJ163),"")</f>
        <v>60</v>
      </c>
      <c r="NL163" s="7">
        <f t="shared" ca="1" si="948"/>
        <v>0</v>
      </c>
      <c r="NM163" s="7">
        <f t="shared" ca="1" si="893"/>
        <v>0.19107652885702542</v>
      </c>
      <c r="NN163" s="7">
        <f t="shared" ca="1" si="894"/>
        <v>0.27046193268143615</v>
      </c>
      <c r="NO163" s="7">
        <f t="shared" ca="1" si="895"/>
        <v>1</v>
      </c>
      <c r="NP163" s="7" t="str">
        <f t="shared" ca="1" si="896"/>
        <v>5</v>
      </c>
      <c r="NQ163" s="7">
        <f ca="1">IFERROR(IF(NQ162+NP163&gt;NR$4,NQ162,NQ162+NP163),"")</f>
        <v>60</v>
      </c>
      <c r="NR163" s="7">
        <f t="shared" ca="1" si="949"/>
        <v>0</v>
      </c>
      <c r="NT163">
        <v>161</v>
      </c>
      <c r="NU163" s="7" t="s">
        <v>19</v>
      </c>
      <c r="NV163" s="7" t="str">
        <f t="shared" ca="1" si="653"/>
        <v/>
      </c>
      <c r="NW163" s="7" t="str">
        <f t="shared" ca="1" si="647"/>
        <v/>
      </c>
      <c r="NX163" t="str">
        <f ca="1">IFERROR(VLOOKUP(NT163,$K$3:$AK$568,8,FALSE),"")</f>
        <v/>
      </c>
      <c r="NY163" t="str">
        <f ca="1">IFERROR(VLOOKUP(NT163,$K$3:$AK$568,9,FALSE),"")</f>
        <v/>
      </c>
      <c r="NZ163" s="7" t="str">
        <f ca="1">IFERROR(VLOOKUP(NT163,$K$3:$AK$568,27,FALSE),"")</f>
        <v/>
      </c>
      <c r="OB163">
        <v>161</v>
      </c>
      <c r="OC163" s="7" t="s">
        <v>19</v>
      </c>
      <c r="OD163" t="e">
        <f t="shared" ca="1" si="654"/>
        <v>#N/A</v>
      </c>
      <c r="OE163" s="7" t="str">
        <f t="shared" ca="1" si="655"/>
        <v/>
      </c>
      <c r="OF163" s="7" t="str">
        <f t="shared" ca="1" si="656"/>
        <v/>
      </c>
      <c r="OG163" t="str">
        <f t="shared" ca="1" si="657"/>
        <v/>
      </c>
      <c r="OI163">
        <v>161</v>
      </c>
      <c r="OJ163" s="7" t="s">
        <v>19</v>
      </c>
      <c r="OK163" s="7" t="str">
        <f t="shared" ca="1" si="658"/>
        <v/>
      </c>
      <c r="OL163" s="7" t="str">
        <f t="shared" ca="1" si="659"/>
        <v/>
      </c>
      <c r="OM163" t="str">
        <f ca="1">IFERROR(VLOOKUP(OI163,$L$3:$AK$568,7,FALSE),"")</f>
        <v/>
      </c>
      <c r="ON163" t="str">
        <f ca="1">IFERROR(VLOOKUP(OI163,$L$3:$AK$568,8,FALSE),"")</f>
        <v/>
      </c>
      <c r="OO163" s="7" t="str">
        <f ca="1">IFERROR(VLOOKUP(OI163,$L$3:$AK$568,26,FALSE),"")</f>
        <v/>
      </c>
      <c r="OQ163">
        <v>161</v>
      </c>
      <c r="OR163" s="7" t="s">
        <v>19</v>
      </c>
      <c r="OS163" t="e">
        <f t="shared" ca="1" si="660"/>
        <v>#N/A</v>
      </c>
      <c r="OT163" s="7" t="str">
        <f t="shared" ca="1" si="661"/>
        <v/>
      </c>
      <c r="OU163" s="7" t="str">
        <f t="shared" ca="1" si="662"/>
        <v/>
      </c>
      <c r="OV163" t="str">
        <f t="shared" ca="1" si="663"/>
        <v/>
      </c>
      <c r="OX163">
        <v>161</v>
      </c>
      <c r="OY163" s="7" t="s">
        <v>19</v>
      </c>
      <c r="OZ163" s="7" t="str">
        <f t="shared" ca="1" si="664"/>
        <v/>
      </c>
      <c r="PA163" s="7" t="str">
        <f t="shared" ca="1" si="665"/>
        <v/>
      </c>
      <c r="PB163" t="str">
        <f ca="1">IFERROR(VLOOKUP(OX163,$M$3:$AK$568,6,FALSE),"")</f>
        <v/>
      </c>
      <c r="PC163" t="str">
        <f ca="1">IFERROR(VLOOKUP(OX163,$M$3:$AK$568,7,FALSE),"")</f>
        <v/>
      </c>
      <c r="PD163" s="7" t="str">
        <f ca="1">IFERROR(VLOOKUP(OX163,$M$3:$AK$568,25,FALSE),"")</f>
        <v/>
      </c>
      <c r="PF163">
        <v>161</v>
      </c>
      <c r="PG163" s="7" t="s">
        <v>19</v>
      </c>
      <c r="PH163" t="e">
        <f t="shared" ca="1" si="666"/>
        <v>#N/A</v>
      </c>
      <c r="PI163" s="7" t="str">
        <f t="shared" ca="1" si="667"/>
        <v/>
      </c>
      <c r="PJ163" s="7" t="str">
        <f t="shared" ca="1" si="668"/>
        <v/>
      </c>
      <c r="PK163" t="str">
        <f t="shared" ca="1" si="669"/>
        <v/>
      </c>
      <c r="PM163">
        <v>161</v>
      </c>
      <c r="PN163" s="7" t="s">
        <v>19</v>
      </c>
      <c r="PO163" s="202" t="str">
        <f t="shared" ca="1" si="670"/>
        <v/>
      </c>
      <c r="PP163" s="7" t="str">
        <f t="shared" ca="1" si="671"/>
        <v/>
      </c>
      <c r="PQ163" t="str">
        <f ca="1">IFERROR(VLOOKUP(PM163,$G$325:$R$409,12,FALSE),"")</f>
        <v/>
      </c>
      <c r="PR163" t="e">
        <f ca="1">VLOOKUP(PM163,$G$324:$Q$409,11,FALSE)</f>
        <v>#N/A</v>
      </c>
      <c r="PS163" s="7" t="str">
        <f ca="1">VLOOKUP(PQ163,$R$325:$Y$409,8,FALSE)</f>
        <v>- -</v>
      </c>
      <c r="PT163" s="7">
        <f ca="1">ReSt</f>
        <v>-4</v>
      </c>
      <c r="PU163" s="7" t="e">
        <f t="shared" ca="1" si="672"/>
        <v>#N/A</v>
      </c>
      <c r="PV163" s="7" t="e">
        <f t="shared" ca="1" si="673"/>
        <v>#N/A</v>
      </c>
      <c r="PW163" s="7" t="str">
        <f ca="1">VLOOKUP(PQ163,$R$325:$AK$409,8,FALSE)</f>
        <v>- -</v>
      </c>
      <c r="PX163" s="7"/>
      <c r="PY163">
        <v>161</v>
      </c>
      <c r="PZ163" s="7" t="s">
        <v>19</v>
      </c>
      <c r="QA163" t="str">
        <f t="shared" ca="1" si="674"/>
        <v/>
      </c>
      <c r="QB163" s="7" t="str">
        <f t="shared" ca="1" si="675"/>
        <v/>
      </c>
      <c r="QC163" s="7" t="str">
        <f t="shared" ca="1" si="676"/>
        <v/>
      </c>
      <c r="QD163" t="str">
        <f t="shared" ca="1" si="677"/>
        <v/>
      </c>
      <c r="QF163">
        <v>161</v>
      </c>
      <c r="QG163" s="7" t="s">
        <v>19</v>
      </c>
      <c r="QH163" s="7" t="str">
        <f t="shared" ca="1" si="678"/>
        <v/>
      </c>
      <c r="QI163" s="7" t="e">
        <f t="shared" ca="1" si="679"/>
        <v>#VALUE!</v>
      </c>
      <c r="QJ163" t="e">
        <f t="shared" ca="1" si="680"/>
        <v>#N/A</v>
      </c>
      <c r="QK163" s="7" t="e">
        <f t="shared" ca="1" si="681"/>
        <v>#N/A</v>
      </c>
      <c r="QM163">
        <v>161</v>
      </c>
      <c r="QN163" s="7" t="s">
        <v>19</v>
      </c>
      <c r="QO163" t="str">
        <f t="shared" ca="1" si="682"/>
        <v/>
      </c>
      <c r="QP163" s="7" t="str">
        <f t="shared" ca="1" si="683"/>
        <v/>
      </c>
      <c r="QQ163" t="str">
        <f t="shared" ca="1" si="684"/>
        <v/>
      </c>
    </row>
    <row r="164" spans="1:459" x14ac:dyDescent="0.25">
      <c r="A164" s="240"/>
      <c r="C164" s="75"/>
      <c r="D164" s="76"/>
      <c r="F164" s="75"/>
      <c r="G164" s="76"/>
      <c r="I164" s="75"/>
      <c r="J164" s="85" t="s">
        <v>2151</v>
      </c>
      <c r="K164" s="85">
        <f t="shared" ca="1" si="648"/>
        <v>4</v>
      </c>
      <c r="L164" s="85">
        <f t="shared" ca="1" si="951"/>
        <v>0</v>
      </c>
      <c r="M164" s="70">
        <f t="shared" ca="1" si="643"/>
        <v>7</v>
      </c>
      <c r="O164" s="222">
        <f t="shared" ca="1" si="649"/>
        <v>231</v>
      </c>
      <c r="Q164" s="7" t="str">
        <f>IF(ISNUMBER(SEARCH("Category",R164)),"",R164)</f>
        <v>Navigation</v>
      </c>
      <c r="R164" s="9" t="s">
        <v>1444</v>
      </c>
      <c r="S164" s="9" t="s">
        <v>1935</v>
      </c>
      <c r="T164" s="61" t="str">
        <f>SUBSTITUTE(IFERROR(IFERROR(VLOOKUP(R164,'[1]Skill Statistics'!$A$3:$C$513,2,FALSE),VLOOKUP(Q164,'[1]Skill Statistics'!$A$3:$C$513,2,FALSE)),T163),"R*","ReSt")</f>
        <v>In/Me</v>
      </c>
      <c r="U164" s="61" t="str">
        <f>IFERROR(IFERROR(VLOOKUP(R164,'[1]Skill Statistics'!$A$3:$C$513,3,FALSE),VLOOKUP(Q164,'[1]Skill Statistics'!$A$3:$C$513,3,FALSE)),U163)</f>
        <v>Re</v>
      </c>
      <c r="V164" s="61" t="str">
        <f>IF(ISNUMBER(SEARCH("Category",R164)),"- -",IFERROR(IFERROR(VLOOKUP(Q164,[1]Professions!$A$4:$AM$288,MATCH(Profession,[1]Professions!$A$1:$AM$1,0),FALSE),VLOOKUP(Q164,Calculations!$B$91:$I$95,8,FALSE)),"- -"))</f>
        <v>3 / 4</v>
      </c>
      <c r="W164" s="60">
        <f t="shared" si="650"/>
        <v>1</v>
      </c>
      <c r="X164" s="7">
        <f ca="1">IFERROR(VLOOKUP(R164,$BS$6:$NR$519,MATCH(ActualLevel,$BS$3:$NR$3,0),FALSE),"- -")</f>
        <v>0</v>
      </c>
      <c r="Y164" s="7">
        <f t="shared" ca="1" si="955"/>
        <v>1</v>
      </c>
      <c r="Z164" s="7">
        <f ca="1">IFERROR(VLOOKUP(Y164,Charts!$BQ$2:$BR$52,2,FALSE),"- -")</f>
        <v>5</v>
      </c>
      <c r="AA164" s="7">
        <f t="shared" ca="1" si="686"/>
        <v>5</v>
      </c>
      <c r="AB164" s="7">
        <f t="shared" ca="1" si="952"/>
        <v>0</v>
      </c>
      <c r="AC164" s="7"/>
      <c r="AD164" s="7"/>
      <c r="AE164" s="7"/>
      <c r="AF164" s="7"/>
      <c r="AG164" s="7"/>
      <c r="AH164" s="43"/>
      <c r="AI164" s="7"/>
      <c r="AJ164" s="7"/>
      <c r="AK164" s="7">
        <f t="shared" ca="1" si="687"/>
        <v>10</v>
      </c>
      <c r="AL164" s="7"/>
      <c r="AM164" s="69">
        <f>IFERROR(VLOOKUP(R164,'[1]Skill Statistics'!$A$3:$AN$513,MATCH(Profession,'[1]Skill Statistics'!$A$2:$AN$2,0),FALSE),0)</f>
        <v>0</v>
      </c>
      <c r="AN164" s="85">
        <f>IFERROR(VLOOKUP(Q164,'[1]Skill Statistics'!$A$3:$BK$513,MATCH(Archetype,'[1]Skill Statistics'!$A$2:$BK$2,0),FALSE),0)</f>
        <v>0</v>
      </c>
      <c r="AO164" s="85">
        <f>IFERROR(VLOOKUP(Q164,'[1]Skill Statistics'!$A$3:$BB$513,MATCH(Race,'[1]Skill Statistics'!$A$2:$BB$2,0),FALSE),0)</f>
        <v>0</v>
      </c>
      <c r="AP164" s="85">
        <f t="shared" ca="1" si="651"/>
        <v>0.5</v>
      </c>
      <c r="AQ164" s="70"/>
      <c r="AS164" s="69">
        <f>IFERROR(VLOOKUP(Q164,'[1]Professional Skills'!$A$4:$AM$288,MATCH(Profession,'[1]Professional Skills'!$A$3:$AM$3,0),FALSE),"- -")</f>
        <v>0</v>
      </c>
      <c r="AU164" s="7">
        <f t="shared" si="954"/>
        <v>0</v>
      </c>
      <c r="AV164" s="7">
        <f t="shared" ca="1" si="953"/>
        <v>0</v>
      </c>
      <c r="AW164" t="str">
        <f t="shared" si="690"/>
        <v/>
      </c>
      <c r="AX164" t="str">
        <f>IFERROR(_xlfn.RANK.EQ(AW164,$AW$5:$AW$568),"")</f>
        <v/>
      </c>
      <c r="AY164">
        <f t="shared" si="645"/>
        <v>0</v>
      </c>
      <c r="AZ164" s="70" t="str">
        <f t="shared" si="688"/>
        <v/>
      </c>
      <c r="BB164" s="69">
        <f>IFERROR(IF(Q164="Language",VLOOKUP(R164,[1]Cultures!$B$4:$N$218,MATCH(Culture,[1]Cultures!$B$3:$N$3,0),FALSE),VLOOKUP(Q164,[1]Cultures!$B$4:$O$212,MATCH(Culture,[1]Cultures!$B$3:$O$3,0),FALSE)),"- -")</f>
        <v>1</v>
      </c>
      <c r="BD164">
        <f t="shared" ca="1" si="950"/>
        <v>0</v>
      </c>
      <c r="BE164" t="str">
        <f t="shared" si="897"/>
        <v/>
      </c>
      <c r="BI164" s="7">
        <f t="shared" si="689"/>
        <v>1</v>
      </c>
      <c r="BK164" s="7"/>
      <c r="BL164" s="70">
        <f t="shared" si="646"/>
        <v>1</v>
      </c>
      <c r="BN164" s="69">
        <f>IFERROR(VLOOKUP(V164,Charts!$BT$2:$BV$14,3,FALSE),"- -")</f>
        <v>0.69230769230769229</v>
      </c>
      <c r="BO164" s="85">
        <f t="shared" ca="1" si="652"/>
        <v>1.5406904717744547</v>
      </c>
      <c r="BP164" s="70">
        <f t="shared" ca="1" si="898"/>
        <v>231</v>
      </c>
      <c r="BR164" s="7">
        <v>159</v>
      </c>
      <c r="BS164" s="9" t="str">
        <f ca="1">VLOOKUP(BR164,$O$3:$R$568,4,FALSE)</f>
        <v>Labour Relations</v>
      </c>
      <c r="BT164" s="7" t="str">
        <f ca="1">VLOOKUP(BS164,$R$3:$V$568,5,FALSE)</f>
        <v>2 / 3</v>
      </c>
      <c r="BU164" s="7">
        <f ca="1">VLOOKUP(BT164,Charts!$BT$2:$BV$14,3,FALSE)</f>
        <v>0.84615384615384615</v>
      </c>
      <c r="BV164" s="7" t="str">
        <f t="shared" ca="1" si="691"/>
        <v>2</v>
      </c>
      <c r="BW164" s="7" t="str">
        <f t="shared" ca="1" si="692"/>
        <v>3</v>
      </c>
      <c r="BY164" s="7">
        <f t="shared" ca="1" si="693"/>
        <v>0.70397948271800015</v>
      </c>
      <c r="BZ164" s="7">
        <f t="shared" ca="1" si="694"/>
        <v>0.142174363435846</v>
      </c>
      <c r="CA164" s="7">
        <f t="shared" ca="1" si="695"/>
        <v>1</v>
      </c>
      <c r="CB164" s="7" t="str">
        <f t="shared" ca="1" si="696"/>
        <v>2</v>
      </c>
      <c r="CC164" s="7">
        <f ca="1">IFERROR(IF(CC163+CB164&gt;CD$4,CC163,CC163+CB164),"")</f>
        <v>38</v>
      </c>
      <c r="CD164" s="7">
        <f t="shared" ca="1" si="899"/>
        <v>0</v>
      </c>
      <c r="CE164" s="7">
        <f t="shared" ca="1" si="697"/>
        <v>0.38079231995701801</v>
      </c>
      <c r="CF164" s="7">
        <f t="shared" ca="1" si="698"/>
        <v>0.46536152619682813</v>
      </c>
      <c r="CG164" s="7">
        <f t="shared" ca="1" si="699"/>
        <v>1</v>
      </c>
      <c r="CH164" s="7" t="str">
        <f t="shared" ca="1" si="700"/>
        <v>2</v>
      </c>
      <c r="CI164" s="7">
        <f ca="1">IFERROR(IF(CI163+CH164&gt;CJ$4,CI163,CI163+CH164),"")</f>
        <v>60</v>
      </c>
      <c r="CJ164" s="7">
        <f t="shared" ca="1" si="900"/>
        <v>0</v>
      </c>
      <c r="CK164" s="7">
        <f t="shared" ca="1" si="701"/>
        <v>0.58938458856858023</v>
      </c>
      <c r="CL164" s="7">
        <f t="shared" ca="1" si="702"/>
        <v>0.25676925758526592</v>
      </c>
      <c r="CM164" s="7">
        <f t="shared" ca="1" si="703"/>
        <v>1</v>
      </c>
      <c r="CN164" s="7" t="str">
        <f t="shared" ca="1" si="704"/>
        <v>2</v>
      </c>
      <c r="CO164" s="7">
        <f ca="1">IFERROR(IF(CO163+CN164&gt;CP$4,CO163,CO163+CN164),"")</f>
        <v>60</v>
      </c>
      <c r="CP164" s="7">
        <f t="shared" ca="1" si="901"/>
        <v>0</v>
      </c>
      <c r="CQ164" s="7">
        <f t="shared" ca="1" si="705"/>
        <v>0.65711495272849396</v>
      </c>
      <c r="CR164" s="7">
        <f t="shared" ca="1" si="706"/>
        <v>0.18903889342535218</v>
      </c>
      <c r="CS164" s="7">
        <f t="shared" ca="1" si="707"/>
        <v>1</v>
      </c>
      <c r="CT164" s="7" t="str">
        <f t="shared" ca="1" si="708"/>
        <v>2</v>
      </c>
      <c r="CU164" s="7">
        <f ca="1">IFERROR(IF(CU163+CT164&gt;CV$4,CU163,CU163+CT164),"")</f>
        <v>60</v>
      </c>
      <c r="CV164" s="7">
        <f t="shared" ca="1" si="902"/>
        <v>0</v>
      </c>
      <c r="CW164" s="7">
        <f t="shared" ca="1" si="709"/>
        <v>0.32444968658083695</v>
      </c>
      <c r="CX164" s="7">
        <f t="shared" ca="1" si="710"/>
        <v>0.5217041595730092</v>
      </c>
      <c r="CY164" s="7">
        <f t="shared" ca="1" si="711"/>
        <v>1</v>
      </c>
      <c r="CZ164" s="7" t="str">
        <f t="shared" ca="1" si="712"/>
        <v>2</v>
      </c>
      <c r="DA164" s="7">
        <f ca="1">IFERROR(IF(DA163+CZ164&gt;DB$4,DA163,DA163+CZ164),"")</f>
        <v>60</v>
      </c>
      <c r="DB164" s="7">
        <f t="shared" ca="1" si="903"/>
        <v>0</v>
      </c>
      <c r="DC164" s="7">
        <f t="shared" ca="1" si="713"/>
        <v>0.66630718904120156</v>
      </c>
      <c r="DD164" s="7">
        <f t="shared" ca="1" si="714"/>
        <v>0.17984665711264458</v>
      </c>
      <c r="DE164" s="7">
        <f t="shared" ca="1" si="715"/>
        <v>1</v>
      </c>
      <c r="DF164" s="7" t="str">
        <f t="shared" ca="1" si="716"/>
        <v>2</v>
      </c>
      <c r="DG164" s="7">
        <f ca="1">IFERROR(IF(DG163+DF164&gt;DH$4,DG163,DG163+DF164),"")</f>
        <v>60</v>
      </c>
      <c r="DH164" s="7">
        <f t="shared" ca="1" si="904"/>
        <v>0</v>
      </c>
      <c r="DI164" s="7">
        <f t="shared" ca="1" si="717"/>
        <v>0.8255555218673154</v>
      </c>
      <c r="DJ164" s="7">
        <f t="shared" ca="1" si="718"/>
        <v>2.0598324286530745E-2</v>
      </c>
      <c r="DK164" s="7">
        <f t="shared" ca="1" si="719"/>
        <v>1</v>
      </c>
      <c r="DL164" s="7" t="str">
        <f t="shared" ca="1" si="720"/>
        <v>2</v>
      </c>
      <c r="DM164" s="7">
        <f ca="1">IFERROR(IF(DM163+DL164&gt;DN$4,DM163,DM163+DL164),"")</f>
        <v>60</v>
      </c>
      <c r="DN164" s="7">
        <f t="shared" ca="1" si="905"/>
        <v>0</v>
      </c>
      <c r="DO164" s="7">
        <f t="shared" ca="1" si="721"/>
        <v>1.2130409623027694E-2</v>
      </c>
      <c r="DP164" s="7">
        <f t="shared" ca="1" si="722"/>
        <v>0.83402343653081845</v>
      </c>
      <c r="DQ164" s="7">
        <f t="shared" ca="1" si="723"/>
        <v>2</v>
      </c>
      <c r="DR164" s="7">
        <f t="shared" ca="1" si="724"/>
        <v>5</v>
      </c>
      <c r="DS164" s="7">
        <f ca="1">IFERROR(IF(DS163+DR164&gt;DT$4,DS163,DS163+DR164),"")</f>
        <v>60</v>
      </c>
      <c r="DT164" s="7">
        <f t="shared" ca="1" si="906"/>
        <v>0</v>
      </c>
      <c r="DU164" s="7">
        <f t="shared" ca="1" si="725"/>
        <v>0.81492716837199741</v>
      </c>
      <c r="DV164" s="7">
        <f t="shared" ca="1" si="726"/>
        <v>3.1226677781848733E-2</v>
      </c>
      <c r="DW164" s="7">
        <f t="shared" ca="1" si="727"/>
        <v>1</v>
      </c>
      <c r="DX164" s="7" t="str">
        <f t="shared" ca="1" si="728"/>
        <v>2</v>
      </c>
      <c r="DY164" s="7">
        <f ca="1">IFERROR(IF(DY163+DX164&gt;DZ$4,DY163,DY163+DX164),"")</f>
        <v>60</v>
      </c>
      <c r="DZ164" s="7">
        <f t="shared" ca="1" si="907"/>
        <v>0</v>
      </c>
      <c r="EA164" s="7">
        <f t="shared" ca="1" si="729"/>
        <v>0.85157365734804513</v>
      </c>
      <c r="EB164" s="7">
        <f t="shared" ca="1" si="730"/>
        <v>-5.4198111941989868E-3</v>
      </c>
      <c r="EC164" s="7">
        <f t="shared" ca="1" si="731"/>
        <v>0</v>
      </c>
      <c r="ED164" s="7">
        <f t="shared" ca="1" si="732"/>
        <v>0</v>
      </c>
      <c r="EE164" s="7">
        <f ca="1">IFERROR(IF(EE163+ED164&gt;EF$4,EE163,EE163+ED164),"")</f>
        <v>60</v>
      </c>
      <c r="EF164" s="7">
        <f t="shared" ca="1" si="908"/>
        <v>0</v>
      </c>
      <c r="EG164" s="7">
        <f t="shared" ca="1" si="733"/>
        <v>0.55202816852646441</v>
      </c>
      <c r="EH164" s="7">
        <f t="shared" ca="1" si="734"/>
        <v>0.29412567762738173</v>
      </c>
      <c r="EI164" s="7">
        <f t="shared" ca="1" si="735"/>
        <v>1</v>
      </c>
      <c r="EJ164" s="7" t="str">
        <f t="shared" ca="1" si="736"/>
        <v>2</v>
      </c>
      <c r="EK164" s="7">
        <f ca="1">IFERROR(IF(EK163+EJ164&gt;EL$4,EK163,EK163+EJ164),"")</f>
        <v>60</v>
      </c>
      <c r="EL164" s="7">
        <f t="shared" ca="1" si="909"/>
        <v>0</v>
      </c>
      <c r="EM164" s="7">
        <f t="shared" ca="1" si="737"/>
        <v>0.63727543732358116</v>
      </c>
      <c r="EN164" s="7">
        <f t="shared" ca="1" si="738"/>
        <v>0.20887840883026498</v>
      </c>
      <c r="EO164" s="7">
        <f t="shared" ca="1" si="739"/>
        <v>1</v>
      </c>
      <c r="EP164" s="7" t="str">
        <f t="shared" ca="1" si="740"/>
        <v>2</v>
      </c>
      <c r="EQ164" s="7">
        <f ca="1">IFERROR(IF(EQ163+EP164&gt;ER$4,EQ163,EQ163+EP164),"")</f>
        <v>60</v>
      </c>
      <c r="ER164" s="7">
        <f t="shared" ca="1" si="910"/>
        <v>0</v>
      </c>
      <c r="ES164" s="7">
        <f t="shared" ca="1" si="741"/>
        <v>0.99592042288507099</v>
      </c>
      <c r="ET164" s="7">
        <f t="shared" ca="1" si="742"/>
        <v>-0.14976657673122484</v>
      </c>
      <c r="EU164" s="7">
        <f t="shared" ca="1" si="743"/>
        <v>0</v>
      </c>
      <c r="EV164" s="7">
        <f t="shared" ca="1" si="744"/>
        <v>0</v>
      </c>
      <c r="EW164" s="7">
        <f ca="1">IFERROR(IF(EW163+EV164&gt;EX$4,EW163,EW163+EV164),"")</f>
        <v>60</v>
      </c>
      <c r="EX164" s="7">
        <f t="shared" ca="1" si="911"/>
        <v>0</v>
      </c>
      <c r="EY164" s="7">
        <f t="shared" ca="1" si="745"/>
        <v>0.5609367778065204</v>
      </c>
      <c r="EZ164" s="7">
        <f t="shared" ca="1" si="746"/>
        <v>0.28521706834732574</v>
      </c>
      <c r="FA164" s="7">
        <f t="shared" ca="1" si="747"/>
        <v>1</v>
      </c>
      <c r="FB164" s="7" t="str">
        <f t="shared" ca="1" si="748"/>
        <v>2</v>
      </c>
      <c r="FC164" s="7">
        <f ca="1">IFERROR(IF(FC163+FB164&gt;FD$4,FC163,FC163+FB164),"")</f>
        <v>60</v>
      </c>
      <c r="FD164" s="7">
        <f t="shared" ca="1" si="912"/>
        <v>0</v>
      </c>
      <c r="FE164" s="7">
        <f t="shared" ca="1" si="749"/>
        <v>0.90398272793245604</v>
      </c>
      <c r="FF164" s="7">
        <f t="shared" ca="1" si="750"/>
        <v>-5.7828881778609897E-2</v>
      </c>
      <c r="FG164" s="7">
        <f t="shared" ca="1" si="751"/>
        <v>0</v>
      </c>
      <c r="FH164" s="7">
        <f t="shared" ca="1" si="752"/>
        <v>0</v>
      </c>
      <c r="FI164" s="7">
        <f ca="1">IFERROR(IF(FI163+FH164&gt;FJ$4,FI163,FI163+FH164),"")</f>
        <v>60</v>
      </c>
      <c r="FJ164" s="7">
        <f t="shared" ca="1" si="913"/>
        <v>0</v>
      </c>
      <c r="FK164" s="7">
        <f t="shared" ca="1" si="753"/>
        <v>5.3701564092339504E-2</v>
      </c>
      <c r="FL164" s="7">
        <f t="shared" ca="1" si="754"/>
        <v>0.79245228206150664</v>
      </c>
      <c r="FM164" s="7">
        <f t="shared" ca="1" si="755"/>
        <v>1</v>
      </c>
      <c r="FN164" s="7" t="str">
        <f t="shared" ca="1" si="756"/>
        <v>2</v>
      </c>
      <c r="FO164" s="7">
        <f ca="1">IFERROR(IF(FO163+FN164&gt;FP$4,FO163,FO163+FN164),"")</f>
        <v>60</v>
      </c>
      <c r="FP164" s="7">
        <f t="shared" ca="1" si="914"/>
        <v>0</v>
      </c>
      <c r="FQ164" s="7">
        <f t="shared" ca="1" si="757"/>
        <v>0.16458475184763421</v>
      </c>
      <c r="FR164" s="7">
        <f t="shared" ca="1" si="758"/>
        <v>0.68156909430621193</v>
      </c>
      <c r="FS164" s="7">
        <f t="shared" ca="1" si="759"/>
        <v>1</v>
      </c>
      <c r="FT164" s="7" t="str">
        <f t="shared" ca="1" si="760"/>
        <v>2</v>
      </c>
      <c r="FU164" s="7">
        <f ca="1">IFERROR(IF(FU163+FT164&gt;FV$4,FU163,FU163+FT164),"")</f>
        <v>60</v>
      </c>
      <c r="FV164" s="7">
        <f t="shared" ca="1" si="915"/>
        <v>0</v>
      </c>
      <c r="FW164" s="7">
        <f t="shared" ca="1" si="761"/>
        <v>0.46810958444340534</v>
      </c>
      <c r="FX164" s="7">
        <f t="shared" ca="1" si="762"/>
        <v>0.37804426171044081</v>
      </c>
      <c r="FY164" s="7">
        <f t="shared" ca="1" si="763"/>
        <v>1</v>
      </c>
      <c r="FZ164" s="7" t="str">
        <f t="shared" ca="1" si="764"/>
        <v>2</v>
      </c>
      <c r="GA164" s="7">
        <f ca="1">IFERROR(IF(GA163+FZ164&gt;GB$4,GA163,GA163+FZ164),"")</f>
        <v>60</v>
      </c>
      <c r="GB164" s="7">
        <f t="shared" ca="1" si="916"/>
        <v>0</v>
      </c>
      <c r="GC164" s="7">
        <f t="shared" ca="1" si="765"/>
        <v>0.60681959681977282</v>
      </c>
      <c r="GD164" s="7">
        <f t="shared" ca="1" si="766"/>
        <v>0.23933424933407332</v>
      </c>
      <c r="GE164" s="7">
        <f t="shared" ca="1" si="767"/>
        <v>1</v>
      </c>
      <c r="GF164" s="7" t="str">
        <f t="shared" ca="1" si="768"/>
        <v>2</v>
      </c>
      <c r="GG164" s="7">
        <f ca="1">IFERROR(IF(GG163+GF164&gt;GH$4,GG163,GG163+GF164),"")</f>
        <v>60</v>
      </c>
      <c r="GH164" s="7">
        <f t="shared" ca="1" si="917"/>
        <v>0</v>
      </c>
      <c r="GI164" s="7">
        <f t="shared" ca="1" si="769"/>
        <v>0.25522422401969791</v>
      </c>
      <c r="GJ164" s="7">
        <f t="shared" ca="1" si="770"/>
        <v>0.59092962213414824</v>
      </c>
      <c r="GK164" s="7">
        <f t="shared" ca="1" si="771"/>
        <v>1</v>
      </c>
      <c r="GL164" s="7" t="str">
        <f t="shared" ca="1" si="772"/>
        <v>2</v>
      </c>
      <c r="GM164" s="7">
        <f ca="1">IFERROR(IF(GM163+GL164&gt;GN$4,GM163,GM163+GL164),"")</f>
        <v>60</v>
      </c>
      <c r="GN164" s="7">
        <f t="shared" ca="1" si="918"/>
        <v>0</v>
      </c>
      <c r="GO164" s="7">
        <f t="shared" ca="1" si="773"/>
        <v>0.4657747969422692</v>
      </c>
      <c r="GP164" s="7">
        <f t="shared" ca="1" si="774"/>
        <v>0.38037904921157695</v>
      </c>
      <c r="GQ164" s="7">
        <f t="shared" ca="1" si="775"/>
        <v>1</v>
      </c>
      <c r="GR164" s="7" t="str">
        <f t="shared" ca="1" si="776"/>
        <v>2</v>
      </c>
      <c r="GS164" s="7">
        <f ca="1">IFERROR(IF(GS163+GR164&gt;GT$4,GS163,GS163+GR164),"")</f>
        <v>60</v>
      </c>
      <c r="GT164" s="7">
        <f t="shared" ca="1" si="919"/>
        <v>0</v>
      </c>
      <c r="GU164" s="7">
        <f t="shared" ca="1" si="777"/>
        <v>0.27517615411364926</v>
      </c>
      <c r="GV164" s="7">
        <f t="shared" ca="1" si="778"/>
        <v>0.57097769204019688</v>
      </c>
      <c r="GW164" s="7">
        <f t="shared" ca="1" si="779"/>
        <v>1</v>
      </c>
      <c r="GX164" s="7" t="str">
        <f t="shared" ca="1" si="780"/>
        <v>2</v>
      </c>
      <c r="GY164" s="7">
        <f ca="1">IFERROR(IF(GY163+GX164&gt;GZ$4,GY163,GY163+GX164),"")</f>
        <v>60</v>
      </c>
      <c r="GZ164" s="7">
        <f t="shared" ca="1" si="920"/>
        <v>0</v>
      </c>
      <c r="HA164" s="7">
        <f t="shared" ca="1" si="781"/>
        <v>2.5921028271591595E-3</v>
      </c>
      <c r="HB164" s="7">
        <f t="shared" ca="1" si="782"/>
        <v>0.84356174332668699</v>
      </c>
      <c r="HC164" s="7">
        <f t="shared" ca="1" si="783"/>
        <v>2</v>
      </c>
      <c r="HD164" s="7">
        <f t="shared" ca="1" si="784"/>
        <v>5</v>
      </c>
      <c r="HE164" s="7">
        <f ca="1">IFERROR(IF(HE163+HD164&gt;HF$4,HE163,HE163+HD164),"")</f>
        <v>60</v>
      </c>
      <c r="HF164" s="7">
        <f t="shared" ca="1" si="921"/>
        <v>0</v>
      </c>
      <c r="HG164" s="7">
        <f t="shared" ca="1" si="785"/>
        <v>8.6472993403343357E-2</v>
      </c>
      <c r="HH164" s="7">
        <f t="shared" ca="1" si="786"/>
        <v>0.75968085275050279</v>
      </c>
      <c r="HI164" s="7">
        <f t="shared" ca="1" si="787"/>
        <v>1</v>
      </c>
      <c r="HJ164" s="7" t="str">
        <f t="shared" ca="1" si="788"/>
        <v>2</v>
      </c>
      <c r="HK164" s="7">
        <f ca="1">IFERROR(IF(HK163+HJ164&gt;HL$4,HK163,HK163+HJ164),"")</f>
        <v>60</v>
      </c>
      <c r="HL164" s="7">
        <f t="shared" ca="1" si="922"/>
        <v>0</v>
      </c>
      <c r="HM164" s="7">
        <f t="shared" ca="1" si="789"/>
        <v>0.76037733568691745</v>
      </c>
      <c r="HN164" s="7">
        <f t="shared" ca="1" si="790"/>
        <v>8.577651046692869E-2</v>
      </c>
      <c r="HO164" s="7">
        <f t="shared" ca="1" si="791"/>
        <v>1</v>
      </c>
      <c r="HP164" s="7" t="str">
        <f t="shared" ca="1" si="792"/>
        <v>2</v>
      </c>
      <c r="HQ164" s="7">
        <f ca="1">IFERROR(IF(HQ163+HP164&gt;HR$4,HQ163,HQ163+HP164),"")</f>
        <v>60</v>
      </c>
      <c r="HR164" s="7">
        <f t="shared" ca="1" si="923"/>
        <v>0</v>
      </c>
      <c r="HS164" s="7">
        <f t="shared" ca="1" si="793"/>
        <v>0.85535123539585389</v>
      </c>
      <c r="HT164" s="7">
        <f t="shared" ca="1" si="794"/>
        <v>-9.1973892420077474E-3</v>
      </c>
      <c r="HU164" s="7">
        <f t="shared" ca="1" si="795"/>
        <v>0</v>
      </c>
      <c r="HV164" s="7">
        <f t="shared" ca="1" si="796"/>
        <v>0</v>
      </c>
      <c r="HW164" s="7">
        <f ca="1">IFERROR(IF(HW163+HV164&gt;HX$4,HW163,HW163+HV164),"")</f>
        <v>60</v>
      </c>
      <c r="HX164" s="7">
        <f t="shared" ca="1" si="924"/>
        <v>0</v>
      </c>
      <c r="HY164" s="7">
        <f t="shared" ca="1" si="797"/>
        <v>0.50103283211909999</v>
      </c>
      <c r="HZ164" s="7">
        <f t="shared" ca="1" si="798"/>
        <v>0.34512101403474615</v>
      </c>
      <c r="IA164" s="7">
        <f t="shared" ca="1" si="799"/>
        <v>1</v>
      </c>
      <c r="IB164" s="7" t="str">
        <f t="shared" ca="1" si="800"/>
        <v>2</v>
      </c>
      <c r="IC164" s="7">
        <f ca="1">IFERROR(IF(IC163+IB164&gt;ID$4,IC163,IC163+IB164),"")</f>
        <v>60</v>
      </c>
      <c r="ID164" s="7">
        <f t="shared" ca="1" si="925"/>
        <v>0</v>
      </c>
      <c r="IE164" s="7">
        <f t="shared" ca="1" si="801"/>
        <v>0.34298176632853639</v>
      </c>
      <c r="IF164" s="7">
        <f t="shared" ca="1" si="802"/>
        <v>0.50317207982530976</v>
      </c>
      <c r="IG164" s="7">
        <f t="shared" ca="1" si="803"/>
        <v>1</v>
      </c>
      <c r="IH164" s="7" t="str">
        <f t="shared" ca="1" si="804"/>
        <v>2</v>
      </c>
      <c r="II164" s="7">
        <f ca="1">IFERROR(IF(II163+IH164&gt;IJ$4,II163,II163+IH164),"")</f>
        <v>60</v>
      </c>
      <c r="IJ164" s="7">
        <f t="shared" ca="1" si="926"/>
        <v>0</v>
      </c>
      <c r="IK164" s="7">
        <f t="shared" ca="1" si="805"/>
        <v>0.39465121505300005</v>
      </c>
      <c r="IL164" s="7">
        <f t="shared" ca="1" si="806"/>
        <v>0.4515026311008461</v>
      </c>
      <c r="IM164" s="7">
        <f t="shared" ca="1" si="807"/>
        <v>1</v>
      </c>
      <c r="IN164" s="7" t="str">
        <f t="shared" ca="1" si="808"/>
        <v>2</v>
      </c>
      <c r="IO164" s="7">
        <f ca="1">IFERROR(IF(IO163+IN164&gt;IP$4,IO163,IO163+IN164),"")</f>
        <v>60</v>
      </c>
      <c r="IP164" s="7">
        <f t="shared" ca="1" si="927"/>
        <v>0</v>
      </c>
      <c r="IQ164" s="7">
        <f t="shared" ca="1" si="809"/>
        <v>0.58450759528648122</v>
      </c>
      <c r="IR164" s="7">
        <f t="shared" ca="1" si="810"/>
        <v>0.26164625086736493</v>
      </c>
      <c r="IS164" s="7">
        <f t="shared" ca="1" si="811"/>
        <v>1</v>
      </c>
      <c r="IT164" s="7" t="str">
        <f t="shared" ca="1" si="812"/>
        <v>2</v>
      </c>
      <c r="IU164" s="7">
        <f ca="1">IFERROR(IF(IU163+IT164&gt;IV$4,IU163,IU163+IT164),"")</f>
        <v>60</v>
      </c>
      <c r="IV164" s="7">
        <f t="shared" ca="1" si="928"/>
        <v>0</v>
      </c>
      <c r="IW164" s="7">
        <f t="shared" ca="1" si="813"/>
        <v>3.5749884374739582E-2</v>
      </c>
      <c r="IX164" s="7">
        <f t="shared" ca="1" si="814"/>
        <v>0.81040396177910656</v>
      </c>
      <c r="IY164" s="7">
        <f t="shared" ca="1" si="815"/>
        <v>2</v>
      </c>
      <c r="IZ164" s="7">
        <f t="shared" ca="1" si="816"/>
        <v>5</v>
      </c>
      <c r="JA164" s="7">
        <f ca="1">IFERROR(IF(JA163+IZ164&gt;JB$4,JA163,JA163+IZ164),"")</f>
        <v>60</v>
      </c>
      <c r="JB164" s="7">
        <f t="shared" ca="1" si="929"/>
        <v>0</v>
      </c>
      <c r="JC164" s="7">
        <f t="shared" ca="1" si="817"/>
        <v>8.203374522441198E-2</v>
      </c>
      <c r="JD164" s="7">
        <f t="shared" ca="1" si="818"/>
        <v>0.76412010092943417</v>
      </c>
      <c r="JE164" s="7">
        <f t="shared" ca="1" si="819"/>
        <v>1</v>
      </c>
      <c r="JF164" s="7" t="str">
        <f t="shared" ca="1" si="820"/>
        <v>2</v>
      </c>
      <c r="JG164" s="7">
        <f ca="1">IFERROR(IF(JG163+JF164&gt;JH$4,JG163,JG163+JF164),"")</f>
        <v>60</v>
      </c>
      <c r="JH164" s="7">
        <f t="shared" ca="1" si="930"/>
        <v>0</v>
      </c>
      <c r="JI164" s="7">
        <f t="shared" ca="1" si="821"/>
        <v>0.81988520387784825</v>
      </c>
      <c r="JJ164" s="7">
        <f t="shared" ca="1" si="822"/>
        <v>2.62686422759979E-2</v>
      </c>
      <c r="JK164" s="7">
        <f t="shared" ca="1" si="823"/>
        <v>1</v>
      </c>
      <c r="JL164" s="7" t="str">
        <f t="shared" ca="1" si="824"/>
        <v>2</v>
      </c>
      <c r="JM164" s="7">
        <f ca="1">IFERROR(IF(JM163+JL164&gt;JN$4,JM163,JM163+JL164),"")</f>
        <v>60</v>
      </c>
      <c r="JN164" s="7">
        <f t="shared" ca="1" si="931"/>
        <v>0</v>
      </c>
      <c r="JO164" s="7">
        <f t="shared" ca="1" si="825"/>
        <v>7.8061037575798853E-2</v>
      </c>
      <c r="JP164" s="7">
        <f t="shared" ca="1" si="826"/>
        <v>0.76809280857804729</v>
      </c>
      <c r="JQ164" s="7">
        <f t="shared" ca="1" si="827"/>
        <v>1</v>
      </c>
      <c r="JR164" s="7" t="str">
        <f t="shared" ca="1" si="828"/>
        <v>2</v>
      </c>
      <c r="JS164" s="7">
        <f ca="1">IFERROR(IF(JS163+JR164&gt;JT$4,JS163,JS163+JR164),"")</f>
        <v>60</v>
      </c>
      <c r="JT164" s="7">
        <f t="shared" ca="1" si="932"/>
        <v>0</v>
      </c>
      <c r="JU164" s="7">
        <f t="shared" ca="1" si="829"/>
        <v>0.37673341836064211</v>
      </c>
      <c r="JV164" s="7">
        <f t="shared" ca="1" si="830"/>
        <v>0.46942042779320403</v>
      </c>
      <c r="JW164" s="7">
        <f t="shared" ca="1" si="831"/>
        <v>1</v>
      </c>
      <c r="JX164" s="7" t="str">
        <f t="shared" ca="1" si="832"/>
        <v>2</v>
      </c>
      <c r="JY164" s="7">
        <f ca="1">IFERROR(IF(JY163+JX164&gt;JZ$4,JY163,JY163+JX164),"")</f>
        <v>60</v>
      </c>
      <c r="JZ164" s="7">
        <f t="shared" ca="1" si="933"/>
        <v>0</v>
      </c>
      <c r="KA164" s="7">
        <f t="shared" ca="1" si="833"/>
        <v>0.1473711208398899</v>
      </c>
      <c r="KB164" s="7">
        <f t="shared" ca="1" si="834"/>
        <v>0.69878272531395624</v>
      </c>
      <c r="KC164" s="7">
        <f t="shared" ca="1" si="835"/>
        <v>1</v>
      </c>
      <c r="KD164" s="7" t="str">
        <f t="shared" ca="1" si="836"/>
        <v>2</v>
      </c>
      <c r="KE164" s="7">
        <f ca="1">IFERROR(IF(KE163+KD164&gt;KF$4,KE163,KE163+KD164),"")</f>
        <v>60</v>
      </c>
      <c r="KF164" s="7">
        <f t="shared" ca="1" si="934"/>
        <v>0</v>
      </c>
      <c r="KG164" s="7">
        <f t="shared" ca="1" si="837"/>
        <v>0.38060305536616346</v>
      </c>
      <c r="KH164" s="7">
        <f t="shared" ca="1" si="838"/>
        <v>0.46555079078768269</v>
      </c>
      <c r="KI164" s="7">
        <f t="shared" ca="1" si="839"/>
        <v>1</v>
      </c>
      <c r="KJ164" s="7" t="str">
        <f t="shared" ca="1" si="840"/>
        <v>2</v>
      </c>
      <c r="KK164" s="7">
        <f ca="1">IFERROR(IF(KK163+KJ164&gt;KL$4,KK163,KK163+KJ164),"")</f>
        <v>60</v>
      </c>
      <c r="KL164" s="7">
        <f t="shared" ca="1" si="935"/>
        <v>0</v>
      </c>
      <c r="KM164" s="7">
        <f t="shared" ca="1" si="841"/>
        <v>0.37467318313239395</v>
      </c>
      <c r="KN164" s="7">
        <f t="shared" ca="1" si="842"/>
        <v>0.4714806630214522</v>
      </c>
      <c r="KO164" s="7">
        <f t="shared" ca="1" si="843"/>
        <v>1</v>
      </c>
      <c r="KP164" s="7" t="str">
        <f t="shared" ca="1" si="844"/>
        <v>2</v>
      </c>
      <c r="KQ164" s="7">
        <f ca="1">IFERROR(IF(KQ163+KP164&gt;KR$4,KQ163,KQ163+KP164),"")</f>
        <v>60</v>
      </c>
      <c r="KR164" s="7">
        <f t="shared" ca="1" si="936"/>
        <v>0</v>
      </c>
      <c r="KS164" s="7">
        <f t="shared" ca="1" si="845"/>
        <v>0.81522859434543926</v>
      </c>
      <c r="KT164" s="7">
        <f t="shared" ca="1" si="846"/>
        <v>3.0925251808406884E-2</v>
      </c>
      <c r="KU164" s="7">
        <f t="shared" ca="1" si="847"/>
        <v>1</v>
      </c>
      <c r="KV164" s="7" t="str">
        <f t="shared" ca="1" si="848"/>
        <v>2</v>
      </c>
      <c r="KW164" s="7">
        <f ca="1">IFERROR(IF(KW163+KV164&gt;KX$4,KW163,KW163+KV164),"")</f>
        <v>60</v>
      </c>
      <c r="KX164" s="7">
        <f t="shared" ca="1" si="937"/>
        <v>0</v>
      </c>
      <c r="KY164" s="7">
        <f t="shared" ca="1" si="849"/>
        <v>0.16030743602412645</v>
      </c>
      <c r="KZ164" s="7">
        <f t="shared" ca="1" si="850"/>
        <v>0.6858464101297197</v>
      </c>
      <c r="LA164" s="7">
        <f t="shared" ca="1" si="851"/>
        <v>1</v>
      </c>
      <c r="LB164" s="7" t="str">
        <f t="shared" ca="1" si="852"/>
        <v>2</v>
      </c>
      <c r="LC164" s="7">
        <f ca="1">IFERROR(IF(LC163+LB164&gt;LD$4,LC163,LC163+LB164),"")</f>
        <v>60</v>
      </c>
      <c r="LD164" s="7">
        <f t="shared" ca="1" si="938"/>
        <v>0</v>
      </c>
      <c r="LE164" s="7">
        <f t="shared" ca="1" si="853"/>
        <v>0.47683804614141168</v>
      </c>
      <c r="LF164" s="7">
        <f t="shared" ca="1" si="854"/>
        <v>0.36931580001243447</v>
      </c>
      <c r="LG164" s="7">
        <f t="shared" ca="1" si="855"/>
        <v>1</v>
      </c>
      <c r="LH164" s="7" t="str">
        <f t="shared" ca="1" si="856"/>
        <v>2</v>
      </c>
      <c r="LI164" s="7">
        <f ca="1">IFERROR(IF(LI163+LH164&gt;LJ$4,LI163,LI163+LH164),"")</f>
        <v>60</v>
      </c>
      <c r="LJ164" s="7">
        <f t="shared" ca="1" si="939"/>
        <v>0</v>
      </c>
      <c r="LK164" s="7">
        <f t="shared" ca="1" si="857"/>
        <v>9.5715320577335561E-2</v>
      </c>
      <c r="LL164" s="7">
        <f t="shared" ca="1" si="858"/>
        <v>0.75043852557651058</v>
      </c>
      <c r="LM164" s="7">
        <f t="shared" ca="1" si="859"/>
        <v>1</v>
      </c>
      <c r="LN164" s="7" t="str">
        <f t="shared" ca="1" si="860"/>
        <v>2</v>
      </c>
      <c r="LO164" s="7">
        <f ca="1">IFERROR(IF(LO163+LN164&gt;LP$4,LO163,LO163+LN164),"")</f>
        <v>60</v>
      </c>
      <c r="LP164" s="7">
        <f t="shared" ca="1" si="940"/>
        <v>0</v>
      </c>
      <c r="LQ164" s="7">
        <f t="shared" ca="1" si="861"/>
        <v>0.62924991387655338</v>
      </c>
      <c r="LR164" s="7">
        <f t="shared" ca="1" si="862"/>
        <v>0.21690393227729277</v>
      </c>
      <c r="LS164" s="7">
        <f t="shared" ca="1" si="863"/>
        <v>1</v>
      </c>
      <c r="LT164" s="7" t="str">
        <f t="shared" ca="1" si="864"/>
        <v>2</v>
      </c>
      <c r="LU164" s="7">
        <f ca="1">IFERROR(IF(LU163+LT164&gt;LV$4,LU163,LU163+LT164),"")</f>
        <v>60</v>
      </c>
      <c r="LV164" s="7">
        <f t="shared" ca="1" si="941"/>
        <v>0</v>
      </c>
      <c r="LW164" s="7">
        <f t="shared" ca="1" si="865"/>
        <v>0.85853910831659586</v>
      </c>
      <c r="LX164" s="7">
        <f t="shared" ca="1" si="866"/>
        <v>-1.2385262162749711E-2</v>
      </c>
      <c r="LY164" s="7">
        <f t="shared" ca="1" si="867"/>
        <v>0</v>
      </c>
      <c r="LZ164" s="7">
        <f t="shared" ca="1" si="868"/>
        <v>0</v>
      </c>
      <c r="MA164" s="7">
        <f ca="1">IFERROR(IF(MA163+LZ164&gt;MB$4,MA163,MA163+LZ164),"")</f>
        <v>60</v>
      </c>
      <c r="MB164" s="7">
        <f t="shared" ca="1" si="942"/>
        <v>0</v>
      </c>
      <c r="MC164" s="7">
        <f t="shared" ca="1" si="869"/>
        <v>0.4720618807152529</v>
      </c>
      <c r="MD164" s="7">
        <f t="shared" ca="1" si="870"/>
        <v>0.37409196543859324</v>
      </c>
      <c r="ME164" s="7">
        <f t="shared" ca="1" si="871"/>
        <v>1</v>
      </c>
      <c r="MF164" s="7" t="str">
        <f t="shared" ca="1" si="872"/>
        <v>2</v>
      </c>
      <c r="MG164" s="7">
        <f ca="1">IFERROR(IF(MG163+MF164&gt;MH$4,MG163,MG163+MF164),"")</f>
        <v>60</v>
      </c>
      <c r="MH164" s="7">
        <f t="shared" ca="1" si="943"/>
        <v>0</v>
      </c>
      <c r="MI164" s="7">
        <f t="shared" ca="1" si="873"/>
        <v>0.97743910152272728</v>
      </c>
      <c r="MJ164" s="7">
        <f t="shared" ca="1" si="874"/>
        <v>-0.13128525536888114</v>
      </c>
      <c r="MK164" s="7">
        <f t="shared" ca="1" si="875"/>
        <v>0</v>
      </c>
      <c r="ML164" s="7">
        <f t="shared" ca="1" si="876"/>
        <v>0</v>
      </c>
      <c r="MM164" s="7">
        <f ca="1">IFERROR(IF(MM163+ML164&gt;MN$4,MM163,MM163+ML164),"")</f>
        <v>60</v>
      </c>
      <c r="MN164" s="7">
        <f t="shared" ca="1" si="944"/>
        <v>0</v>
      </c>
      <c r="MO164" s="7">
        <f t="shared" ca="1" si="877"/>
        <v>0.34922026107759219</v>
      </c>
      <c r="MP164" s="7">
        <f t="shared" ca="1" si="878"/>
        <v>0.49693358507625396</v>
      </c>
      <c r="MQ164" s="7">
        <f t="shared" ca="1" si="879"/>
        <v>1</v>
      </c>
      <c r="MR164" s="7" t="str">
        <f t="shared" ca="1" si="880"/>
        <v>2</v>
      </c>
      <c r="MS164" s="7">
        <f ca="1">IFERROR(IF(MS163+MR164&gt;MT$4,MS163,MS163+MR164),"")</f>
        <v>60</v>
      </c>
      <c r="MT164" s="7">
        <f t="shared" ca="1" si="945"/>
        <v>0</v>
      </c>
      <c r="MU164" s="7">
        <f t="shared" ca="1" si="881"/>
        <v>0.93154506154443317</v>
      </c>
      <c r="MV164" s="7">
        <f t="shared" ca="1" si="882"/>
        <v>-8.5391215390587027E-2</v>
      </c>
      <c r="MW164" s="7">
        <f t="shared" ca="1" si="883"/>
        <v>0</v>
      </c>
      <c r="MX164" s="7">
        <f t="shared" ca="1" si="884"/>
        <v>0</v>
      </c>
      <c r="MY164" s="7">
        <f ca="1">IFERROR(IF(MY163+MX164&gt;MZ$4,MY163,MY163+MX164),"")</f>
        <v>60</v>
      </c>
      <c r="MZ164" s="7">
        <f t="shared" ca="1" si="946"/>
        <v>0</v>
      </c>
      <c r="NA164" s="7">
        <f t="shared" ca="1" si="885"/>
        <v>0.70930400011168149</v>
      </c>
      <c r="NB164" s="7">
        <f t="shared" ca="1" si="886"/>
        <v>0.13684984604216466</v>
      </c>
      <c r="NC164" s="7">
        <f t="shared" ca="1" si="887"/>
        <v>1</v>
      </c>
      <c r="ND164" s="7" t="str">
        <f t="shared" ca="1" si="888"/>
        <v>2</v>
      </c>
      <c r="NE164" s="7">
        <f ca="1">IFERROR(IF(NE163+ND164&gt;NF$4,NE163,NE163+ND164),"")</f>
        <v>60</v>
      </c>
      <c r="NF164" s="7">
        <f t="shared" ca="1" si="947"/>
        <v>0</v>
      </c>
      <c r="NG164" s="7">
        <f t="shared" ca="1" si="889"/>
        <v>0.85021518917917516</v>
      </c>
      <c r="NH164" s="7">
        <f t="shared" ca="1" si="890"/>
        <v>-4.0613430253290117E-3</v>
      </c>
      <c r="NI164" s="7">
        <f t="shared" ca="1" si="891"/>
        <v>0</v>
      </c>
      <c r="NJ164" s="7">
        <f t="shared" ca="1" si="892"/>
        <v>0</v>
      </c>
      <c r="NK164" s="7">
        <f ca="1">IFERROR(IF(NK163+NJ164&gt;NL$4,NK163,NK163+NJ164),"")</f>
        <v>60</v>
      </c>
      <c r="NL164" s="7">
        <f t="shared" ca="1" si="948"/>
        <v>0</v>
      </c>
      <c r="NM164" s="7">
        <f t="shared" ca="1" si="893"/>
        <v>5.3849571892159109E-2</v>
      </c>
      <c r="NN164" s="7">
        <f t="shared" ca="1" si="894"/>
        <v>0.79230427426168704</v>
      </c>
      <c r="NO164" s="7">
        <f t="shared" ca="1" si="895"/>
        <v>1</v>
      </c>
      <c r="NP164" s="7" t="str">
        <f t="shared" ca="1" si="896"/>
        <v>2</v>
      </c>
      <c r="NQ164" s="7">
        <f ca="1">IFERROR(IF(NQ163+NP164&gt;NR$4,NQ163,NQ163+NP164),"")</f>
        <v>60</v>
      </c>
      <c r="NR164" s="7">
        <f t="shared" ca="1" si="949"/>
        <v>0</v>
      </c>
      <c r="NT164">
        <v>162</v>
      </c>
      <c r="NU164" s="7" t="s">
        <v>19</v>
      </c>
      <c r="NV164" s="7" t="str">
        <f t="shared" ca="1" si="653"/>
        <v/>
      </c>
      <c r="NW164" s="7" t="str">
        <f t="shared" ca="1" si="647"/>
        <v/>
      </c>
      <c r="NX164" t="str">
        <f ca="1">IFERROR(VLOOKUP(NT164,$K$3:$AK$568,8,FALSE),"")</f>
        <v/>
      </c>
      <c r="NY164" t="str">
        <f ca="1">IFERROR(VLOOKUP(NT164,$K$3:$AK$568,9,FALSE),"")</f>
        <v/>
      </c>
      <c r="NZ164" s="7" t="str">
        <f ca="1">IFERROR(VLOOKUP(NT164,$K$3:$AK$568,27,FALSE),"")</f>
        <v/>
      </c>
      <c r="OB164">
        <v>162</v>
      </c>
      <c r="OC164" s="7" t="s">
        <v>19</v>
      </c>
      <c r="OD164" t="e">
        <f t="shared" ca="1" si="654"/>
        <v>#N/A</v>
      </c>
      <c r="OE164" s="7" t="str">
        <f t="shared" ca="1" si="655"/>
        <v/>
      </c>
      <c r="OF164" s="7" t="str">
        <f t="shared" ca="1" si="656"/>
        <v/>
      </c>
      <c r="OG164" t="str">
        <f t="shared" ca="1" si="657"/>
        <v/>
      </c>
      <c r="OI164">
        <v>162</v>
      </c>
      <c r="OJ164" s="7" t="s">
        <v>19</v>
      </c>
      <c r="OK164" s="7" t="str">
        <f t="shared" ca="1" si="658"/>
        <v/>
      </c>
      <c r="OL164" s="7" t="str">
        <f t="shared" ca="1" si="659"/>
        <v/>
      </c>
      <c r="OM164" t="str">
        <f ca="1">IFERROR(VLOOKUP(OI164,$L$3:$AK$568,7,FALSE),"")</f>
        <v/>
      </c>
      <c r="ON164" t="str">
        <f ca="1">IFERROR(VLOOKUP(OI164,$L$3:$AK$568,8,FALSE),"")</f>
        <v/>
      </c>
      <c r="OO164" s="7" t="str">
        <f ca="1">IFERROR(VLOOKUP(OI164,$L$3:$AK$568,26,FALSE),"")</f>
        <v/>
      </c>
      <c r="OQ164">
        <v>162</v>
      </c>
      <c r="OR164" s="7" t="s">
        <v>19</v>
      </c>
      <c r="OS164" t="e">
        <f t="shared" ca="1" si="660"/>
        <v>#N/A</v>
      </c>
      <c r="OT164" s="7" t="str">
        <f t="shared" ca="1" si="661"/>
        <v/>
      </c>
      <c r="OU164" s="7" t="str">
        <f t="shared" ca="1" si="662"/>
        <v/>
      </c>
      <c r="OV164" t="str">
        <f t="shared" ca="1" si="663"/>
        <v/>
      </c>
      <c r="OX164">
        <v>162</v>
      </c>
      <c r="OY164" s="7" t="s">
        <v>19</v>
      </c>
      <c r="OZ164" s="7" t="str">
        <f t="shared" ca="1" si="664"/>
        <v/>
      </c>
      <c r="PA164" s="7" t="str">
        <f t="shared" ca="1" si="665"/>
        <v/>
      </c>
      <c r="PB164" t="str">
        <f ca="1">IFERROR(VLOOKUP(OX164,$M$3:$AK$568,6,FALSE),"")</f>
        <v/>
      </c>
      <c r="PC164" t="str">
        <f ca="1">IFERROR(VLOOKUP(OX164,$M$3:$AK$568,7,FALSE),"")</f>
        <v/>
      </c>
      <c r="PD164" s="7" t="str">
        <f ca="1">IFERROR(VLOOKUP(OX164,$M$3:$AK$568,25,FALSE),"")</f>
        <v/>
      </c>
      <c r="PF164">
        <v>162</v>
      </c>
      <c r="PG164" s="7" t="s">
        <v>19</v>
      </c>
      <c r="PH164" t="e">
        <f t="shared" ca="1" si="666"/>
        <v>#N/A</v>
      </c>
      <c r="PI164" s="7" t="str">
        <f t="shared" ca="1" si="667"/>
        <v/>
      </c>
      <c r="PJ164" s="7" t="str">
        <f t="shared" ca="1" si="668"/>
        <v/>
      </c>
      <c r="PK164" t="str">
        <f t="shared" ca="1" si="669"/>
        <v/>
      </c>
      <c r="PM164">
        <v>162</v>
      </c>
      <c r="PN164" s="7" t="s">
        <v>19</v>
      </c>
      <c r="PO164" s="202" t="str">
        <f t="shared" ca="1" si="670"/>
        <v/>
      </c>
      <c r="PP164" s="7" t="str">
        <f t="shared" ca="1" si="671"/>
        <v/>
      </c>
      <c r="PQ164" t="str">
        <f ca="1">IFERROR(VLOOKUP(PM164,$G$325:$R$409,12,FALSE),"")</f>
        <v/>
      </c>
      <c r="PR164" t="e">
        <f ca="1">VLOOKUP(PM164,$G$324:$Q$409,11,FALSE)</f>
        <v>#N/A</v>
      </c>
      <c r="PS164" s="7" t="str">
        <f ca="1">VLOOKUP(PQ164,$R$325:$Y$409,8,FALSE)</f>
        <v>- -</v>
      </c>
      <c r="PT164" s="7">
        <f ca="1">ReSt</f>
        <v>-4</v>
      </c>
      <c r="PU164" s="7" t="e">
        <f t="shared" ca="1" si="672"/>
        <v>#N/A</v>
      </c>
      <c r="PV164" s="7" t="e">
        <f t="shared" ca="1" si="673"/>
        <v>#N/A</v>
      </c>
      <c r="PW164" s="7" t="str">
        <f ca="1">VLOOKUP(PQ164,$R$325:$AK$409,8,FALSE)</f>
        <v>- -</v>
      </c>
      <c r="PX164" s="7"/>
      <c r="PY164">
        <v>162</v>
      </c>
      <c r="PZ164" s="7" t="s">
        <v>19</v>
      </c>
      <c r="QA164" t="str">
        <f t="shared" ca="1" si="674"/>
        <v/>
      </c>
      <c r="QB164" s="7" t="str">
        <f t="shared" ca="1" si="675"/>
        <v/>
      </c>
      <c r="QC164" s="7" t="str">
        <f t="shared" ca="1" si="676"/>
        <v/>
      </c>
      <c r="QD164" t="str">
        <f t="shared" ca="1" si="677"/>
        <v/>
      </c>
      <c r="QF164">
        <v>162</v>
      </c>
      <c r="QG164" s="7" t="s">
        <v>19</v>
      </c>
      <c r="QH164" s="7" t="str">
        <f t="shared" ca="1" si="678"/>
        <v/>
      </c>
      <c r="QI164" s="7" t="e">
        <f t="shared" ca="1" si="679"/>
        <v>#VALUE!</v>
      </c>
      <c r="QJ164" t="e">
        <f t="shared" ca="1" si="680"/>
        <v>#N/A</v>
      </c>
      <c r="QK164" s="7" t="e">
        <f t="shared" ca="1" si="681"/>
        <v>#N/A</v>
      </c>
      <c r="QM164">
        <v>162</v>
      </c>
      <c r="QN164" s="7" t="s">
        <v>19</v>
      </c>
      <c r="QO164" t="str">
        <f t="shared" ca="1" si="682"/>
        <v/>
      </c>
      <c r="QP164" s="7" t="str">
        <f t="shared" ca="1" si="683"/>
        <v/>
      </c>
      <c r="QQ164" t="str">
        <f t="shared" ca="1" si="684"/>
        <v/>
      </c>
    </row>
    <row r="165" spans="1:459" x14ac:dyDescent="0.25">
      <c r="A165" s="240" t="str">
        <f>IF('Character Sheet'!$B$4="Creature","N","Y")</f>
        <v>Y</v>
      </c>
      <c r="C165" s="75"/>
      <c r="D165" s="76"/>
      <c r="F165" s="75"/>
      <c r="G165" s="76"/>
      <c r="I165" s="75"/>
      <c r="J165" s="85"/>
      <c r="K165" s="85">
        <f t="shared" ca="1" si="648"/>
        <v>4</v>
      </c>
      <c r="L165" s="85">
        <f t="shared" ca="1" si="951"/>
        <v>0</v>
      </c>
      <c r="M165" s="70">
        <f t="shared" ref="M165:M228" ca="1" si="956">IF(Y165="- -",M164,IF(I165="*",M164,IF(K165&gt;K164,M164,IF(L165&gt;L164,M164,IF(J165="Y",M164+1,IF(J165="N",M164,IF(Y165=0,M164,M164+1)))))))</f>
        <v>7</v>
      </c>
      <c r="O165" s="222" t="str">
        <f t="shared" ca="1" si="649"/>
        <v>- -</v>
      </c>
      <c r="Q165" s="7" t="s">
        <v>1735</v>
      </c>
      <c r="R165" s="9" t="s">
        <v>1278</v>
      </c>
      <c r="S165" s="9"/>
      <c r="T165" s="61" t="str">
        <f>SUBSTITUTE(IFERROR(IFERROR(VLOOKUP(R165,'[1]Skill Statistics'!$A$3:$C$513,2,FALSE),VLOOKUP(Q165,'[1]Skill Statistics'!$A$3:$C$513,2,FALSE)),T164),"R*","ReSt")</f>
        <v>- -</v>
      </c>
      <c r="U165" s="61" t="str">
        <f>IFERROR(IFERROR(VLOOKUP(R165,'[1]Skill Statistics'!$A$3:$C$513,3,FALSE),VLOOKUP(Q165,'[1]Skill Statistics'!$A$3:$C$513,3,FALSE)),U164)</f>
        <v>- -</v>
      </c>
      <c r="V165" s="61" t="str">
        <f>IF(ISNUMBER(SEARCH("Category",R165)),"- -",IFERROR(IFERROR(VLOOKUP(Q165,[1]Professions!$A$4:$AM$288,MATCH(Profession,[1]Professions!$A$1:$AM$1,0),FALSE),VLOOKUP(Q165,Calculations!$B$91:$I$95,8,FALSE)),"- -"))</f>
        <v>- -</v>
      </c>
      <c r="W165" s="60" t="str">
        <f t="shared" si="650"/>
        <v>- -</v>
      </c>
      <c r="X165" s="7" t="str">
        <f ca="1">IFERROR(VLOOKUP(R165,$BS$6:$NR$519,MATCH(ActualLevel,$BS$3:$NR$3,0),FALSE),"- -")</f>
        <v>- -</v>
      </c>
      <c r="Y165" s="7" t="str">
        <f t="shared" si="955"/>
        <v>- -</v>
      </c>
      <c r="Z165" s="7" t="str">
        <f>IFERROR(VLOOKUP(Y165,Charts!$BQ$2:$BR$52,2,FALSE),"- -")</f>
        <v>- -</v>
      </c>
      <c r="AA165" s="7" t="str">
        <f t="shared" ca="1" si="686"/>
        <v>- -</v>
      </c>
      <c r="AB165" s="7" t="str">
        <f t="shared" si="952"/>
        <v>- -</v>
      </c>
      <c r="AC165" s="7"/>
      <c r="AD165" s="7"/>
      <c r="AE165" s="7"/>
      <c r="AF165" s="7"/>
      <c r="AG165" s="7"/>
      <c r="AH165" s="43"/>
      <c r="AI165" s="7"/>
      <c r="AJ165" s="7"/>
      <c r="AK165" s="7">
        <f t="shared" ca="1" si="687"/>
        <v>0</v>
      </c>
      <c r="AL165" s="7"/>
      <c r="AM165" s="69">
        <f>IFERROR(VLOOKUP(R165,'[1]Skill Statistics'!$A$3:$AN$513,MATCH(Profession,'[1]Skill Statistics'!$A$2:$AN$2,0),FALSE),0)</f>
        <v>0</v>
      </c>
      <c r="AN165" s="85">
        <f>IFERROR(VLOOKUP(Q165,'[1]Skill Statistics'!$A$3:$BK$513,MATCH(Archetype,'[1]Skill Statistics'!$A$2:$BK$2,0),FALSE),0)</f>
        <v>0</v>
      </c>
      <c r="AO165" s="85">
        <f>IFERROR(VLOOKUP(Q165,'[1]Skill Statistics'!$A$3:$BB$513,MATCH(Race,'[1]Skill Statistics'!$A$2:$BB$2,0),FALSE),0)</f>
        <v>0</v>
      </c>
      <c r="AP165" s="85">
        <f t="shared" ca="1" si="651"/>
        <v>0</v>
      </c>
      <c r="AQ165" s="70"/>
      <c r="AS165" s="69">
        <f>IFERROR(VLOOKUP(Q165,'[1]Professional Skills'!$A$4:$AM$288,MATCH(Profession,'[1]Professional Skills'!$A$3:$AM$3,0),FALSE),"- -")</f>
        <v>0</v>
      </c>
      <c r="AU165" s="7">
        <f t="shared" si="954"/>
        <v>0</v>
      </c>
      <c r="AV165" s="7">
        <f t="shared" ca="1" si="953"/>
        <v>0</v>
      </c>
      <c r="AW165" t="str">
        <f t="shared" si="690"/>
        <v/>
      </c>
      <c r="AX165" t="str">
        <f>IFERROR(_xlfn.RANK.EQ(AW165,$AW$5:$AW$568),"")</f>
        <v/>
      </c>
      <c r="AY165">
        <f t="shared" si="645"/>
        <v>0</v>
      </c>
      <c r="AZ165" s="70" t="str">
        <f t="shared" si="688"/>
        <v/>
      </c>
      <c r="BB165" s="69">
        <f>IFERROR(IF(Q165="Language",VLOOKUP(R165,[1]Cultures!$B$4:$N$218,MATCH(Culture,[1]Cultures!$B$3:$N$3,0),FALSE),VLOOKUP(Q165,[1]Cultures!$B$4:$O$212,MATCH(Culture,[1]Cultures!$B$3:$O$3,0),FALSE)),"- -")</f>
        <v>0</v>
      </c>
      <c r="BD165">
        <f t="shared" ca="1" si="950"/>
        <v>0</v>
      </c>
      <c r="BE165" t="str">
        <f t="shared" si="897"/>
        <v/>
      </c>
      <c r="BI165" s="7">
        <f t="shared" si="689"/>
        <v>0</v>
      </c>
      <c r="BK165" s="7"/>
      <c r="BL165" s="70" t="str">
        <f t="shared" si="646"/>
        <v>- -</v>
      </c>
      <c r="BN165" s="69" t="str">
        <f>IFERROR(VLOOKUP(V165,Charts!$BT$2:$BV$14,3,FALSE),"- -")</f>
        <v>- -</v>
      </c>
      <c r="BO165" s="85" t="str">
        <f t="shared" ca="1" si="652"/>
        <v>- -</v>
      </c>
      <c r="BP165" s="70" t="str">
        <f t="shared" ca="1" si="898"/>
        <v>- -</v>
      </c>
      <c r="BR165" s="7">
        <v>160</v>
      </c>
      <c r="BS165" s="9" t="str">
        <f ca="1">VLOOKUP(BR165,$O$3:$R$568,4,FALSE)</f>
        <v>Language, Spoken 2</v>
      </c>
      <c r="BT165" s="7" t="str">
        <f ca="1">VLOOKUP(BS165,$R$3:$V$568,5,FALSE)</f>
        <v>2 / 4</v>
      </c>
      <c r="BU165" s="7">
        <f ca="1">VLOOKUP(BT165,Charts!$BT$2:$BV$14,3,FALSE)</f>
        <v>0.76923076923076927</v>
      </c>
      <c r="BV165" s="7" t="str">
        <f t="shared" ca="1" si="691"/>
        <v>2</v>
      </c>
      <c r="BW165" s="7" t="str">
        <f t="shared" ca="1" si="692"/>
        <v>4</v>
      </c>
      <c r="BY165" s="7">
        <f t="shared" ca="1" si="693"/>
        <v>8.1049621482353729E-2</v>
      </c>
      <c r="BZ165" s="7">
        <f t="shared" ca="1" si="694"/>
        <v>0.68818114774841554</v>
      </c>
      <c r="CA165" s="7">
        <f t="shared" ca="1" si="695"/>
        <v>1</v>
      </c>
      <c r="CB165" s="7" t="str">
        <f t="shared" ca="1" si="696"/>
        <v>2</v>
      </c>
      <c r="CC165" s="7">
        <f ca="1">IFERROR(IF(CC164+CB165&gt;CD$4,CC164,CC164+CB165),"")</f>
        <v>38</v>
      </c>
      <c r="CD165" s="7">
        <f t="shared" ca="1" si="899"/>
        <v>0</v>
      </c>
      <c r="CE165" s="7">
        <f t="shared" ca="1" si="697"/>
        <v>3.1373690477951244E-2</v>
      </c>
      <c r="CF165" s="7">
        <f t="shared" ca="1" si="698"/>
        <v>0.73785707875281803</v>
      </c>
      <c r="CG165" s="7">
        <f t="shared" ca="1" si="699"/>
        <v>1</v>
      </c>
      <c r="CH165" s="7" t="str">
        <f t="shared" ca="1" si="700"/>
        <v>2</v>
      </c>
      <c r="CI165" s="7">
        <f ca="1">IFERROR(IF(CI164+CH165&gt;CJ$4,CI164,CI164+CH165),"")</f>
        <v>60</v>
      </c>
      <c r="CJ165" s="7">
        <f t="shared" ca="1" si="900"/>
        <v>0</v>
      </c>
      <c r="CK165" s="7">
        <f t="shared" ca="1" si="701"/>
        <v>0.61079615757894579</v>
      </c>
      <c r="CL165" s="7">
        <f t="shared" ca="1" si="702"/>
        <v>0.15843461165182349</v>
      </c>
      <c r="CM165" s="7">
        <f t="shared" ca="1" si="703"/>
        <v>1</v>
      </c>
      <c r="CN165" s="7" t="str">
        <f t="shared" ca="1" si="704"/>
        <v>2</v>
      </c>
      <c r="CO165" s="7">
        <f ca="1">IFERROR(IF(CO164+CN165&gt;CP$4,CO164,CO164+CN165),"")</f>
        <v>60</v>
      </c>
      <c r="CP165" s="7">
        <f t="shared" ca="1" si="901"/>
        <v>0</v>
      </c>
      <c r="CQ165" s="7">
        <f t="shared" ca="1" si="705"/>
        <v>0.28085667831922345</v>
      </c>
      <c r="CR165" s="7">
        <f t="shared" ca="1" si="706"/>
        <v>0.48837409091154582</v>
      </c>
      <c r="CS165" s="7">
        <f t="shared" ca="1" si="707"/>
        <v>1</v>
      </c>
      <c r="CT165" s="7" t="str">
        <f t="shared" ca="1" si="708"/>
        <v>2</v>
      </c>
      <c r="CU165" s="7">
        <f ca="1">IFERROR(IF(CU164+CT165&gt;CV$4,CU164,CU164+CT165),"")</f>
        <v>60</v>
      </c>
      <c r="CV165" s="7">
        <f t="shared" ca="1" si="902"/>
        <v>0</v>
      </c>
      <c r="CW165" s="7">
        <f t="shared" ca="1" si="709"/>
        <v>5.3931360116981297E-2</v>
      </c>
      <c r="CX165" s="7">
        <f t="shared" ca="1" si="710"/>
        <v>0.71529940911378798</v>
      </c>
      <c r="CY165" s="7">
        <f t="shared" ca="1" si="711"/>
        <v>1</v>
      </c>
      <c r="CZ165" s="7" t="str">
        <f t="shared" ca="1" si="712"/>
        <v>2</v>
      </c>
      <c r="DA165" s="7">
        <f ca="1">IFERROR(IF(DA164+CZ165&gt;DB$4,DA164,DA164+CZ165),"")</f>
        <v>60</v>
      </c>
      <c r="DB165" s="7">
        <f t="shared" ca="1" si="903"/>
        <v>0</v>
      </c>
      <c r="DC165" s="7">
        <f t="shared" ca="1" si="713"/>
        <v>0.99169659066446858</v>
      </c>
      <c r="DD165" s="7">
        <f t="shared" ca="1" si="714"/>
        <v>-0.22246582143369931</v>
      </c>
      <c r="DE165" s="7">
        <f t="shared" ca="1" si="715"/>
        <v>0</v>
      </c>
      <c r="DF165" s="7">
        <f t="shared" ca="1" si="716"/>
        <v>0</v>
      </c>
      <c r="DG165" s="7">
        <f ca="1">IFERROR(IF(DG164+DF165&gt;DH$4,DG164,DG164+DF165),"")</f>
        <v>60</v>
      </c>
      <c r="DH165" s="7">
        <f t="shared" ca="1" si="904"/>
        <v>0</v>
      </c>
      <c r="DI165" s="7">
        <f t="shared" ca="1" si="717"/>
        <v>0.68747422376435618</v>
      </c>
      <c r="DJ165" s="7">
        <f t="shared" ca="1" si="718"/>
        <v>8.1756545466413089E-2</v>
      </c>
      <c r="DK165" s="7">
        <f t="shared" ca="1" si="719"/>
        <v>1</v>
      </c>
      <c r="DL165" s="7" t="str">
        <f t="shared" ca="1" si="720"/>
        <v>2</v>
      </c>
      <c r="DM165" s="7">
        <f ca="1">IFERROR(IF(DM164+DL165&gt;DN$4,DM164,DM164+DL165),"")</f>
        <v>60</v>
      </c>
      <c r="DN165" s="7">
        <f t="shared" ca="1" si="905"/>
        <v>0</v>
      </c>
      <c r="DO165" s="7">
        <f t="shared" ca="1" si="721"/>
        <v>0.1776802920060564</v>
      </c>
      <c r="DP165" s="7">
        <f t="shared" ca="1" si="722"/>
        <v>0.59155047722471288</v>
      </c>
      <c r="DQ165" s="7">
        <f t="shared" ca="1" si="723"/>
        <v>1</v>
      </c>
      <c r="DR165" s="7" t="str">
        <f t="shared" ca="1" si="724"/>
        <v>2</v>
      </c>
      <c r="DS165" s="7">
        <f ca="1">IFERROR(IF(DS164+DR165&gt;DT$4,DS164,DS164+DR165),"")</f>
        <v>60</v>
      </c>
      <c r="DT165" s="7">
        <f t="shared" ca="1" si="906"/>
        <v>0</v>
      </c>
      <c r="DU165" s="7">
        <f t="shared" ca="1" si="725"/>
        <v>0.40323047208420115</v>
      </c>
      <c r="DV165" s="7">
        <f t="shared" ca="1" si="726"/>
        <v>0.36600029714656812</v>
      </c>
      <c r="DW165" s="7">
        <f t="shared" ca="1" si="727"/>
        <v>1</v>
      </c>
      <c r="DX165" s="7" t="str">
        <f t="shared" ca="1" si="728"/>
        <v>2</v>
      </c>
      <c r="DY165" s="7">
        <f ca="1">IFERROR(IF(DY164+DX165&gt;DZ$4,DY164,DY164+DX165),"")</f>
        <v>60</v>
      </c>
      <c r="DZ165" s="7">
        <f t="shared" ca="1" si="907"/>
        <v>0</v>
      </c>
      <c r="EA165" s="7">
        <f t="shared" ca="1" si="729"/>
        <v>0.45665331855042823</v>
      </c>
      <c r="EB165" s="7">
        <f t="shared" ca="1" si="730"/>
        <v>0.31257745068034104</v>
      </c>
      <c r="EC165" s="7">
        <f t="shared" ca="1" si="731"/>
        <v>1</v>
      </c>
      <c r="ED165" s="7" t="str">
        <f t="shared" ca="1" si="732"/>
        <v>2</v>
      </c>
      <c r="EE165" s="7">
        <f ca="1">IFERROR(IF(EE164+ED165&gt;EF$4,EE164,EE164+ED165),"")</f>
        <v>60</v>
      </c>
      <c r="EF165" s="7">
        <f t="shared" ca="1" si="908"/>
        <v>0</v>
      </c>
      <c r="EG165" s="7">
        <f t="shared" ca="1" si="733"/>
        <v>0.37286254560085796</v>
      </c>
      <c r="EH165" s="7">
        <f t="shared" ca="1" si="734"/>
        <v>0.39636822362991131</v>
      </c>
      <c r="EI165" s="7">
        <f t="shared" ca="1" si="735"/>
        <v>1</v>
      </c>
      <c r="EJ165" s="7" t="str">
        <f t="shared" ca="1" si="736"/>
        <v>2</v>
      </c>
      <c r="EK165" s="7">
        <f ca="1">IFERROR(IF(EK164+EJ165&gt;EL$4,EK164,EK164+EJ165),"")</f>
        <v>60</v>
      </c>
      <c r="EL165" s="7">
        <f t="shared" ca="1" si="909"/>
        <v>0</v>
      </c>
      <c r="EM165" s="7">
        <f t="shared" ca="1" si="737"/>
        <v>0.11943730417171317</v>
      </c>
      <c r="EN165" s="7">
        <f t="shared" ca="1" si="738"/>
        <v>0.64979346505905611</v>
      </c>
      <c r="EO165" s="7">
        <f t="shared" ca="1" si="739"/>
        <v>1</v>
      </c>
      <c r="EP165" s="7" t="str">
        <f t="shared" ca="1" si="740"/>
        <v>2</v>
      </c>
      <c r="EQ165" s="7">
        <f ca="1">IFERROR(IF(EQ164+EP165&gt;ER$4,EQ164,EQ164+EP165),"")</f>
        <v>60</v>
      </c>
      <c r="ER165" s="7">
        <f t="shared" ca="1" si="910"/>
        <v>0</v>
      </c>
      <c r="ES165" s="7">
        <f t="shared" ca="1" si="741"/>
        <v>0.12585457916271103</v>
      </c>
      <c r="ET165" s="7">
        <f t="shared" ca="1" si="742"/>
        <v>0.64337619006805824</v>
      </c>
      <c r="EU165" s="7">
        <f t="shared" ca="1" si="743"/>
        <v>1</v>
      </c>
      <c r="EV165" s="7" t="str">
        <f t="shared" ca="1" si="744"/>
        <v>2</v>
      </c>
      <c r="EW165" s="7">
        <f ca="1">IFERROR(IF(EW164+EV165&gt;EX$4,EW164,EW164+EV165),"")</f>
        <v>60</v>
      </c>
      <c r="EX165" s="7">
        <f t="shared" ca="1" si="911"/>
        <v>0</v>
      </c>
      <c r="EY165" s="7">
        <f t="shared" ca="1" si="745"/>
        <v>0.68939322124069835</v>
      </c>
      <c r="EZ165" s="7">
        <f t="shared" ca="1" si="746"/>
        <v>7.9837547990070923E-2</v>
      </c>
      <c r="FA165" s="7">
        <f t="shared" ca="1" si="747"/>
        <v>1</v>
      </c>
      <c r="FB165" s="7" t="str">
        <f t="shared" ca="1" si="748"/>
        <v>2</v>
      </c>
      <c r="FC165" s="7">
        <f ca="1">IFERROR(IF(FC164+FB165&gt;FD$4,FC164,FC164+FB165),"")</f>
        <v>60</v>
      </c>
      <c r="FD165" s="7">
        <f t="shared" ca="1" si="912"/>
        <v>0</v>
      </c>
      <c r="FE165" s="7">
        <f t="shared" ca="1" si="749"/>
        <v>0.54172408779061687</v>
      </c>
      <c r="FF165" s="7">
        <f t="shared" ca="1" si="750"/>
        <v>0.2275066814401524</v>
      </c>
      <c r="FG165" s="7">
        <f t="shared" ca="1" si="751"/>
        <v>1</v>
      </c>
      <c r="FH165" s="7" t="str">
        <f t="shared" ca="1" si="752"/>
        <v>2</v>
      </c>
      <c r="FI165" s="7">
        <f ca="1">IFERROR(IF(FI164+FH165&gt;FJ$4,FI164,FI164+FH165),"")</f>
        <v>60</v>
      </c>
      <c r="FJ165" s="7">
        <f t="shared" ca="1" si="913"/>
        <v>0</v>
      </c>
      <c r="FK165" s="7">
        <f t="shared" ca="1" si="753"/>
        <v>0.18895069789587271</v>
      </c>
      <c r="FL165" s="7">
        <f t="shared" ca="1" si="754"/>
        <v>0.58028007133489656</v>
      </c>
      <c r="FM165" s="7">
        <f t="shared" ca="1" si="755"/>
        <v>1</v>
      </c>
      <c r="FN165" s="7" t="str">
        <f t="shared" ca="1" si="756"/>
        <v>2</v>
      </c>
      <c r="FO165" s="7">
        <f ca="1">IFERROR(IF(FO164+FN165&gt;FP$4,FO164,FO164+FN165),"")</f>
        <v>60</v>
      </c>
      <c r="FP165" s="7">
        <f t="shared" ca="1" si="914"/>
        <v>0</v>
      </c>
      <c r="FQ165" s="7">
        <f t="shared" ca="1" si="757"/>
        <v>0.63195462700386595</v>
      </c>
      <c r="FR165" s="7">
        <f t="shared" ca="1" si="758"/>
        <v>0.13727614222690332</v>
      </c>
      <c r="FS165" s="7">
        <f t="shared" ca="1" si="759"/>
        <v>1</v>
      </c>
      <c r="FT165" s="7" t="str">
        <f t="shared" ca="1" si="760"/>
        <v>2</v>
      </c>
      <c r="FU165" s="7">
        <f ca="1">IFERROR(IF(FU164+FT165&gt;FV$4,FU164,FU164+FT165),"")</f>
        <v>60</v>
      </c>
      <c r="FV165" s="7">
        <f t="shared" ca="1" si="915"/>
        <v>0</v>
      </c>
      <c r="FW165" s="7">
        <f t="shared" ca="1" si="761"/>
        <v>0.35116925287881862</v>
      </c>
      <c r="FX165" s="7">
        <f t="shared" ca="1" si="762"/>
        <v>0.41806151635195066</v>
      </c>
      <c r="FY165" s="7">
        <f t="shared" ca="1" si="763"/>
        <v>1</v>
      </c>
      <c r="FZ165" s="7" t="str">
        <f t="shared" ca="1" si="764"/>
        <v>2</v>
      </c>
      <c r="GA165" s="7">
        <f ca="1">IFERROR(IF(GA164+FZ165&gt;GB$4,GA164,GA164+FZ165),"")</f>
        <v>60</v>
      </c>
      <c r="GB165" s="7">
        <f t="shared" ca="1" si="916"/>
        <v>0</v>
      </c>
      <c r="GC165" s="7">
        <f t="shared" ca="1" si="765"/>
        <v>0.72905310206125973</v>
      </c>
      <c r="GD165" s="7">
        <f t="shared" ca="1" si="766"/>
        <v>4.0177667169509546E-2</v>
      </c>
      <c r="GE165" s="7">
        <f t="shared" ca="1" si="767"/>
        <v>1</v>
      </c>
      <c r="GF165" s="7" t="str">
        <f t="shared" ca="1" si="768"/>
        <v>2</v>
      </c>
      <c r="GG165" s="7">
        <f ca="1">IFERROR(IF(GG164+GF165&gt;GH$4,GG164,GG164+GF165),"")</f>
        <v>60</v>
      </c>
      <c r="GH165" s="7">
        <f t="shared" ca="1" si="917"/>
        <v>0</v>
      </c>
      <c r="GI165" s="7">
        <f t="shared" ca="1" si="769"/>
        <v>3.6398064086701876E-2</v>
      </c>
      <c r="GJ165" s="7">
        <f t="shared" ca="1" si="770"/>
        <v>0.7328327051440674</v>
      </c>
      <c r="GK165" s="7">
        <f t="shared" ca="1" si="771"/>
        <v>1</v>
      </c>
      <c r="GL165" s="7" t="str">
        <f t="shared" ca="1" si="772"/>
        <v>2</v>
      </c>
      <c r="GM165" s="7">
        <f ca="1">IFERROR(IF(GM164+GL165&gt;GN$4,GM164,GM164+GL165),"")</f>
        <v>60</v>
      </c>
      <c r="GN165" s="7">
        <f t="shared" ca="1" si="918"/>
        <v>0</v>
      </c>
      <c r="GO165" s="7">
        <f t="shared" ca="1" si="773"/>
        <v>0.33031007506247012</v>
      </c>
      <c r="GP165" s="7">
        <f t="shared" ca="1" si="774"/>
        <v>0.43892069416829915</v>
      </c>
      <c r="GQ165" s="7">
        <f t="shared" ca="1" si="775"/>
        <v>1</v>
      </c>
      <c r="GR165" s="7" t="str">
        <f t="shared" ca="1" si="776"/>
        <v>2</v>
      </c>
      <c r="GS165" s="7">
        <f ca="1">IFERROR(IF(GS164+GR165&gt;GT$4,GS164,GS164+GR165),"")</f>
        <v>60</v>
      </c>
      <c r="GT165" s="7">
        <f t="shared" ca="1" si="919"/>
        <v>0</v>
      </c>
      <c r="GU165" s="7">
        <f t="shared" ca="1" si="777"/>
        <v>0.36107656276427946</v>
      </c>
      <c r="GV165" s="7">
        <f t="shared" ca="1" si="778"/>
        <v>0.40815420646648981</v>
      </c>
      <c r="GW165" s="7">
        <f t="shared" ca="1" si="779"/>
        <v>1</v>
      </c>
      <c r="GX165" s="7" t="str">
        <f t="shared" ca="1" si="780"/>
        <v>2</v>
      </c>
      <c r="GY165" s="7">
        <f ca="1">IFERROR(IF(GY164+GX165&gt;GZ$4,GY164,GY164+GX165),"")</f>
        <v>60</v>
      </c>
      <c r="GZ165" s="7">
        <f t="shared" ca="1" si="920"/>
        <v>0</v>
      </c>
      <c r="HA165" s="7">
        <f t="shared" ca="1" si="781"/>
        <v>7.0240474386340068E-2</v>
      </c>
      <c r="HB165" s="7">
        <f t="shared" ca="1" si="782"/>
        <v>0.69899029484442921</v>
      </c>
      <c r="HC165" s="7">
        <f t="shared" ca="1" si="783"/>
        <v>1</v>
      </c>
      <c r="HD165" s="7" t="str">
        <f t="shared" ca="1" si="784"/>
        <v>2</v>
      </c>
      <c r="HE165" s="7">
        <f ca="1">IFERROR(IF(HE164+HD165&gt;HF$4,HE164,HE164+HD165),"")</f>
        <v>60</v>
      </c>
      <c r="HF165" s="7">
        <f t="shared" ca="1" si="921"/>
        <v>0</v>
      </c>
      <c r="HG165" s="7">
        <f t="shared" ca="1" si="785"/>
        <v>0.38732791062468142</v>
      </c>
      <c r="HH165" s="7">
        <f t="shared" ca="1" si="786"/>
        <v>0.38190285860608786</v>
      </c>
      <c r="HI165" s="7">
        <f t="shared" ca="1" si="787"/>
        <v>1</v>
      </c>
      <c r="HJ165" s="7" t="str">
        <f t="shared" ca="1" si="788"/>
        <v>2</v>
      </c>
      <c r="HK165" s="7">
        <f ca="1">IFERROR(IF(HK164+HJ165&gt;HL$4,HK164,HK164+HJ165),"")</f>
        <v>60</v>
      </c>
      <c r="HL165" s="7">
        <f t="shared" ca="1" si="922"/>
        <v>0</v>
      </c>
      <c r="HM165" s="7">
        <f t="shared" ca="1" si="789"/>
        <v>0.19780634659990048</v>
      </c>
      <c r="HN165" s="7">
        <f t="shared" ca="1" si="790"/>
        <v>0.57142442263086879</v>
      </c>
      <c r="HO165" s="7">
        <f t="shared" ca="1" si="791"/>
        <v>1</v>
      </c>
      <c r="HP165" s="7" t="str">
        <f t="shared" ca="1" si="792"/>
        <v>2</v>
      </c>
      <c r="HQ165" s="7">
        <f ca="1">IFERROR(IF(HQ164+HP165&gt;HR$4,HQ164,HQ164+HP165),"")</f>
        <v>60</v>
      </c>
      <c r="HR165" s="7">
        <f t="shared" ca="1" si="923"/>
        <v>0</v>
      </c>
      <c r="HS165" s="7">
        <f t="shared" ca="1" si="793"/>
        <v>0.90243519768111691</v>
      </c>
      <c r="HT165" s="7">
        <f t="shared" ca="1" si="794"/>
        <v>-0.13320442845034763</v>
      </c>
      <c r="HU165" s="7">
        <f t="shared" ca="1" si="795"/>
        <v>0</v>
      </c>
      <c r="HV165" s="7">
        <f t="shared" ca="1" si="796"/>
        <v>0</v>
      </c>
      <c r="HW165" s="7">
        <f ca="1">IFERROR(IF(HW164+HV165&gt;HX$4,HW164,HW164+HV165),"")</f>
        <v>60</v>
      </c>
      <c r="HX165" s="7">
        <f t="shared" ca="1" si="924"/>
        <v>0</v>
      </c>
      <c r="HY165" s="7">
        <f t="shared" ca="1" si="797"/>
        <v>0.40355118478703966</v>
      </c>
      <c r="HZ165" s="7">
        <f t="shared" ca="1" si="798"/>
        <v>0.36567958444372961</v>
      </c>
      <c r="IA165" s="7">
        <f t="shared" ca="1" si="799"/>
        <v>1</v>
      </c>
      <c r="IB165" s="7" t="str">
        <f t="shared" ca="1" si="800"/>
        <v>2</v>
      </c>
      <c r="IC165" s="7">
        <f ca="1">IFERROR(IF(IC164+IB165&gt;ID$4,IC164,IC164+IB165),"")</f>
        <v>60</v>
      </c>
      <c r="ID165" s="7">
        <f t="shared" ca="1" si="925"/>
        <v>0</v>
      </c>
      <c r="IE165" s="7">
        <f t="shared" ca="1" si="801"/>
        <v>0.18276354192608757</v>
      </c>
      <c r="IF165" s="7">
        <f t="shared" ca="1" si="802"/>
        <v>0.5864672273046817</v>
      </c>
      <c r="IG165" s="7">
        <f t="shared" ca="1" si="803"/>
        <v>1</v>
      </c>
      <c r="IH165" s="7" t="str">
        <f t="shared" ca="1" si="804"/>
        <v>2</v>
      </c>
      <c r="II165" s="7">
        <f ca="1">IFERROR(IF(II164+IH165&gt;IJ$4,II164,II164+IH165),"")</f>
        <v>60</v>
      </c>
      <c r="IJ165" s="7">
        <f t="shared" ca="1" si="926"/>
        <v>0</v>
      </c>
      <c r="IK165" s="7">
        <f t="shared" ca="1" si="805"/>
        <v>0.85975232154222347</v>
      </c>
      <c r="IL165" s="7">
        <f t="shared" ca="1" si="806"/>
        <v>-9.0521552311454201E-2</v>
      </c>
      <c r="IM165" s="7">
        <f t="shared" ca="1" si="807"/>
        <v>0</v>
      </c>
      <c r="IN165" s="7">
        <f t="shared" ca="1" si="808"/>
        <v>0</v>
      </c>
      <c r="IO165" s="7">
        <f ca="1">IFERROR(IF(IO164+IN165&gt;IP$4,IO164,IO164+IN165),"")</f>
        <v>60</v>
      </c>
      <c r="IP165" s="7">
        <f t="shared" ca="1" si="927"/>
        <v>0</v>
      </c>
      <c r="IQ165" s="7">
        <f t="shared" ca="1" si="809"/>
        <v>0.81108881965866786</v>
      </c>
      <c r="IR165" s="7">
        <f t="shared" ca="1" si="810"/>
        <v>-4.1858050427898585E-2</v>
      </c>
      <c r="IS165" s="7">
        <f t="shared" ca="1" si="811"/>
        <v>0</v>
      </c>
      <c r="IT165" s="7">
        <f t="shared" ca="1" si="812"/>
        <v>0</v>
      </c>
      <c r="IU165" s="7">
        <f ca="1">IFERROR(IF(IU164+IT165&gt;IV$4,IU164,IU164+IT165),"")</f>
        <v>60</v>
      </c>
      <c r="IV165" s="7">
        <f t="shared" ca="1" si="928"/>
        <v>0</v>
      </c>
      <c r="IW165" s="7">
        <f t="shared" ca="1" si="813"/>
        <v>0.54752717318193755</v>
      </c>
      <c r="IX165" s="7">
        <f t="shared" ca="1" si="814"/>
        <v>0.22170359604883172</v>
      </c>
      <c r="IY165" s="7">
        <f t="shared" ca="1" si="815"/>
        <v>1</v>
      </c>
      <c r="IZ165" s="7" t="str">
        <f t="shared" ca="1" si="816"/>
        <v>2</v>
      </c>
      <c r="JA165" s="7">
        <f ca="1">IFERROR(IF(JA164+IZ165&gt;JB$4,JA164,JA164+IZ165),"")</f>
        <v>60</v>
      </c>
      <c r="JB165" s="7">
        <f t="shared" ca="1" si="929"/>
        <v>0</v>
      </c>
      <c r="JC165" s="7">
        <f t="shared" ca="1" si="817"/>
        <v>0.26817686801997098</v>
      </c>
      <c r="JD165" s="7">
        <f t="shared" ca="1" si="818"/>
        <v>0.50105390121079829</v>
      </c>
      <c r="JE165" s="7">
        <f t="shared" ca="1" si="819"/>
        <v>1</v>
      </c>
      <c r="JF165" s="7" t="str">
        <f t="shared" ca="1" si="820"/>
        <v>2</v>
      </c>
      <c r="JG165" s="7">
        <f ca="1">IFERROR(IF(JG164+JF165&gt;JH$4,JG164,JG164+JF165),"")</f>
        <v>60</v>
      </c>
      <c r="JH165" s="7">
        <f t="shared" ca="1" si="930"/>
        <v>0</v>
      </c>
      <c r="JI165" s="7">
        <f t="shared" ca="1" si="821"/>
        <v>0.83685216852995536</v>
      </c>
      <c r="JJ165" s="7">
        <f t="shared" ca="1" si="822"/>
        <v>-6.7621399299186091E-2</v>
      </c>
      <c r="JK165" s="7">
        <f t="shared" ca="1" si="823"/>
        <v>0</v>
      </c>
      <c r="JL165" s="7">
        <f t="shared" ca="1" si="824"/>
        <v>0</v>
      </c>
      <c r="JM165" s="7">
        <f ca="1">IFERROR(IF(JM164+JL165&gt;JN$4,JM164,JM164+JL165),"")</f>
        <v>60</v>
      </c>
      <c r="JN165" s="7">
        <f t="shared" ca="1" si="931"/>
        <v>0</v>
      </c>
      <c r="JO165" s="7">
        <f t="shared" ca="1" si="825"/>
        <v>0.82888711011987926</v>
      </c>
      <c r="JP165" s="7">
        <f t="shared" ca="1" si="826"/>
        <v>-5.9656340889109982E-2</v>
      </c>
      <c r="JQ165" s="7">
        <f t="shared" ca="1" si="827"/>
        <v>0</v>
      </c>
      <c r="JR165" s="7">
        <f t="shared" ca="1" si="828"/>
        <v>0</v>
      </c>
      <c r="JS165" s="7">
        <f ca="1">IFERROR(IF(JS164+JR165&gt;JT$4,JS164,JS164+JR165),"")</f>
        <v>60</v>
      </c>
      <c r="JT165" s="7">
        <f t="shared" ca="1" si="932"/>
        <v>0</v>
      </c>
      <c r="JU165" s="7">
        <f t="shared" ca="1" si="829"/>
        <v>0.28892547948977965</v>
      </c>
      <c r="JV165" s="7">
        <f t="shared" ca="1" si="830"/>
        <v>0.48030528974098963</v>
      </c>
      <c r="JW165" s="7">
        <f t="shared" ca="1" si="831"/>
        <v>1</v>
      </c>
      <c r="JX165" s="7" t="str">
        <f t="shared" ca="1" si="832"/>
        <v>2</v>
      </c>
      <c r="JY165" s="7">
        <f ca="1">IFERROR(IF(JY164+JX165&gt;JZ$4,JY164,JY164+JX165),"")</f>
        <v>60</v>
      </c>
      <c r="JZ165" s="7">
        <f t="shared" ca="1" si="933"/>
        <v>0</v>
      </c>
      <c r="KA165" s="7">
        <f t="shared" ca="1" si="833"/>
        <v>0.32731773245999618</v>
      </c>
      <c r="KB165" s="7">
        <f t="shared" ca="1" si="834"/>
        <v>0.44191303677077309</v>
      </c>
      <c r="KC165" s="7">
        <f t="shared" ca="1" si="835"/>
        <v>1</v>
      </c>
      <c r="KD165" s="7" t="str">
        <f t="shared" ca="1" si="836"/>
        <v>2</v>
      </c>
      <c r="KE165" s="7">
        <f ca="1">IFERROR(IF(KE164+KD165&gt;KF$4,KE164,KE164+KD165),"")</f>
        <v>60</v>
      </c>
      <c r="KF165" s="7">
        <f t="shared" ca="1" si="934"/>
        <v>0</v>
      </c>
      <c r="KG165" s="7">
        <f t="shared" ca="1" si="837"/>
        <v>0.69409945497368264</v>
      </c>
      <c r="KH165" s="7">
        <f t="shared" ca="1" si="838"/>
        <v>7.5131314257086634E-2</v>
      </c>
      <c r="KI165" s="7">
        <f t="shared" ca="1" si="839"/>
        <v>1</v>
      </c>
      <c r="KJ165" s="7" t="str">
        <f t="shared" ca="1" si="840"/>
        <v>2</v>
      </c>
      <c r="KK165" s="7">
        <f ca="1">IFERROR(IF(KK164+KJ165&gt;KL$4,KK164,KK164+KJ165),"")</f>
        <v>60</v>
      </c>
      <c r="KL165" s="7">
        <f t="shared" ca="1" si="935"/>
        <v>0</v>
      </c>
      <c r="KM165" s="7">
        <f t="shared" ca="1" si="841"/>
        <v>0.49224678336607119</v>
      </c>
      <c r="KN165" s="7">
        <f t="shared" ca="1" si="842"/>
        <v>0.27698398586469808</v>
      </c>
      <c r="KO165" s="7">
        <f t="shared" ca="1" si="843"/>
        <v>1</v>
      </c>
      <c r="KP165" s="7" t="str">
        <f t="shared" ca="1" si="844"/>
        <v>2</v>
      </c>
      <c r="KQ165" s="7">
        <f ca="1">IFERROR(IF(KQ164+KP165&gt;KR$4,KQ164,KQ164+KP165),"")</f>
        <v>60</v>
      </c>
      <c r="KR165" s="7">
        <f t="shared" ca="1" si="936"/>
        <v>0</v>
      </c>
      <c r="KS165" s="7">
        <f t="shared" ca="1" si="845"/>
        <v>0.20783041160400284</v>
      </c>
      <c r="KT165" s="7">
        <f t="shared" ca="1" si="846"/>
        <v>0.56140035762676643</v>
      </c>
      <c r="KU165" s="7">
        <f t="shared" ca="1" si="847"/>
        <v>1</v>
      </c>
      <c r="KV165" s="7" t="str">
        <f t="shared" ca="1" si="848"/>
        <v>2</v>
      </c>
      <c r="KW165" s="7">
        <f ca="1">IFERROR(IF(KW164+KV165&gt;KX$4,KW164,KW164+KV165),"")</f>
        <v>60</v>
      </c>
      <c r="KX165" s="7">
        <f t="shared" ca="1" si="937"/>
        <v>0</v>
      </c>
      <c r="KY165" s="7">
        <f t="shared" ca="1" si="849"/>
        <v>0.49161910716252255</v>
      </c>
      <c r="KZ165" s="7">
        <f t="shared" ca="1" si="850"/>
        <v>0.27761166206824672</v>
      </c>
      <c r="LA165" s="7">
        <f t="shared" ca="1" si="851"/>
        <v>1</v>
      </c>
      <c r="LB165" s="7" t="str">
        <f t="shared" ca="1" si="852"/>
        <v>2</v>
      </c>
      <c r="LC165" s="7">
        <f ca="1">IFERROR(IF(LC164+LB165&gt;LD$4,LC164,LC164+LB165),"")</f>
        <v>60</v>
      </c>
      <c r="LD165" s="7">
        <f t="shared" ca="1" si="938"/>
        <v>0</v>
      </c>
      <c r="LE165" s="7">
        <f t="shared" ca="1" si="853"/>
        <v>0.36009983860434946</v>
      </c>
      <c r="LF165" s="7">
        <f t="shared" ca="1" si="854"/>
        <v>0.40913093062641981</v>
      </c>
      <c r="LG165" s="7">
        <f t="shared" ca="1" si="855"/>
        <v>1</v>
      </c>
      <c r="LH165" s="7" t="str">
        <f t="shared" ca="1" si="856"/>
        <v>2</v>
      </c>
      <c r="LI165" s="7">
        <f ca="1">IFERROR(IF(LI164+LH165&gt;LJ$4,LI164,LI164+LH165),"")</f>
        <v>60</v>
      </c>
      <c r="LJ165" s="7">
        <f t="shared" ca="1" si="939"/>
        <v>0</v>
      </c>
      <c r="LK165" s="7">
        <f t="shared" ca="1" si="857"/>
        <v>3.5850887392511743E-2</v>
      </c>
      <c r="LL165" s="7">
        <f t="shared" ca="1" si="858"/>
        <v>0.73337988183825753</v>
      </c>
      <c r="LM165" s="7">
        <f t="shared" ca="1" si="859"/>
        <v>1</v>
      </c>
      <c r="LN165" s="7" t="str">
        <f t="shared" ca="1" si="860"/>
        <v>2</v>
      </c>
      <c r="LO165" s="7">
        <f ca="1">IFERROR(IF(LO164+LN165&gt;LP$4,LO164,LO164+LN165),"")</f>
        <v>60</v>
      </c>
      <c r="LP165" s="7">
        <f t="shared" ca="1" si="940"/>
        <v>0</v>
      </c>
      <c r="LQ165" s="7">
        <f t="shared" ca="1" si="861"/>
        <v>0.65319847013481669</v>
      </c>
      <c r="LR165" s="7">
        <f t="shared" ca="1" si="862"/>
        <v>0.11603229909595258</v>
      </c>
      <c r="LS165" s="7">
        <f t="shared" ca="1" si="863"/>
        <v>1</v>
      </c>
      <c r="LT165" s="7" t="str">
        <f t="shared" ca="1" si="864"/>
        <v>2</v>
      </c>
      <c r="LU165" s="7">
        <f ca="1">IFERROR(IF(LU164+LT165&gt;LV$4,LU164,LU164+LT165),"")</f>
        <v>60</v>
      </c>
      <c r="LV165" s="7">
        <f t="shared" ca="1" si="941"/>
        <v>0</v>
      </c>
      <c r="LW165" s="7">
        <f t="shared" ca="1" si="865"/>
        <v>0.37610688496114708</v>
      </c>
      <c r="LX165" s="7">
        <f t="shared" ca="1" si="866"/>
        <v>0.39312388426962219</v>
      </c>
      <c r="LY165" s="7">
        <f t="shared" ca="1" si="867"/>
        <v>1</v>
      </c>
      <c r="LZ165" s="7" t="str">
        <f t="shared" ca="1" si="868"/>
        <v>2</v>
      </c>
      <c r="MA165" s="7">
        <f ca="1">IFERROR(IF(MA164+LZ165&gt;MB$4,MA164,MA164+LZ165),"")</f>
        <v>60</v>
      </c>
      <c r="MB165" s="7">
        <f t="shared" ca="1" si="942"/>
        <v>0</v>
      </c>
      <c r="MC165" s="7">
        <f t="shared" ca="1" si="869"/>
        <v>0.76111427838542045</v>
      </c>
      <c r="MD165" s="7">
        <f t="shared" ca="1" si="870"/>
        <v>8.1164908453488227E-3</v>
      </c>
      <c r="ME165" s="7">
        <f t="shared" ca="1" si="871"/>
        <v>1</v>
      </c>
      <c r="MF165" s="7" t="str">
        <f t="shared" ca="1" si="872"/>
        <v>2</v>
      </c>
      <c r="MG165" s="7">
        <f ca="1">IFERROR(IF(MG164+MF165&gt;MH$4,MG164,MG164+MF165),"")</f>
        <v>60</v>
      </c>
      <c r="MH165" s="7">
        <f t="shared" ca="1" si="943"/>
        <v>0</v>
      </c>
      <c r="MI165" s="7">
        <f t="shared" ca="1" si="873"/>
        <v>0.37407093524436641</v>
      </c>
      <c r="MJ165" s="7">
        <f t="shared" ca="1" si="874"/>
        <v>0.39515983398640286</v>
      </c>
      <c r="MK165" s="7">
        <f t="shared" ca="1" si="875"/>
        <v>1</v>
      </c>
      <c r="ML165" s="7" t="str">
        <f t="shared" ca="1" si="876"/>
        <v>2</v>
      </c>
      <c r="MM165" s="7">
        <f ca="1">IFERROR(IF(MM164+ML165&gt;MN$4,MM164,MM164+ML165),"")</f>
        <v>60</v>
      </c>
      <c r="MN165" s="7">
        <f t="shared" ca="1" si="944"/>
        <v>0</v>
      </c>
      <c r="MO165" s="7">
        <f t="shared" ca="1" si="877"/>
        <v>0.52826032409898249</v>
      </c>
      <c r="MP165" s="7">
        <f t="shared" ca="1" si="878"/>
        <v>0.24097044513178678</v>
      </c>
      <c r="MQ165" s="7">
        <f t="shared" ca="1" si="879"/>
        <v>1</v>
      </c>
      <c r="MR165" s="7" t="str">
        <f t="shared" ca="1" si="880"/>
        <v>2</v>
      </c>
      <c r="MS165" s="7">
        <f ca="1">IFERROR(IF(MS164+MR165&gt;MT$4,MS164,MS164+MR165),"")</f>
        <v>60</v>
      </c>
      <c r="MT165" s="7">
        <f t="shared" ca="1" si="945"/>
        <v>0</v>
      </c>
      <c r="MU165" s="7">
        <f t="shared" ca="1" si="881"/>
        <v>0.99893744344456514</v>
      </c>
      <c r="MV165" s="7">
        <f t="shared" ca="1" si="882"/>
        <v>-0.22970667421379587</v>
      </c>
      <c r="MW165" s="7">
        <f t="shared" ca="1" si="883"/>
        <v>0</v>
      </c>
      <c r="MX165" s="7">
        <f t="shared" ca="1" si="884"/>
        <v>0</v>
      </c>
      <c r="MY165" s="7">
        <f ca="1">IFERROR(IF(MY164+MX165&gt;MZ$4,MY164,MY164+MX165),"")</f>
        <v>60</v>
      </c>
      <c r="MZ165" s="7">
        <f t="shared" ca="1" si="946"/>
        <v>0</v>
      </c>
      <c r="NA165" s="7">
        <f t="shared" ca="1" si="885"/>
        <v>0.35704372278249008</v>
      </c>
      <c r="NB165" s="7">
        <f t="shared" ca="1" si="886"/>
        <v>0.41218704644827919</v>
      </c>
      <c r="NC165" s="7">
        <f t="shared" ca="1" si="887"/>
        <v>1</v>
      </c>
      <c r="ND165" s="7" t="str">
        <f t="shared" ca="1" si="888"/>
        <v>2</v>
      </c>
      <c r="NE165" s="7">
        <f ca="1">IFERROR(IF(NE164+ND165&gt;NF$4,NE164,NE164+ND165),"")</f>
        <v>60</v>
      </c>
      <c r="NF165" s="7">
        <f t="shared" ca="1" si="947"/>
        <v>0</v>
      </c>
      <c r="NG165" s="7">
        <f t="shared" ca="1" si="889"/>
        <v>0.74186324585558072</v>
      </c>
      <c r="NH165" s="7">
        <f t="shared" ca="1" si="890"/>
        <v>2.7367523375188552E-2</v>
      </c>
      <c r="NI165" s="7">
        <f t="shared" ca="1" si="891"/>
        <v>1</v>
      </c>
      <c r="NJ165" s="7" t="str">
        <f t="shared" ca="1" si="892"/>
        <v>2</v>
      </c>
      <c r="NK165" s="7">
        <f ca="1">IFERROR(IF(NK164+NJ165&gt;NL$4,NK164,NK164+NJ165),"")</f>
        <v>60</v>
      </c>
      <c r="NL165" s="7">
        <f t="shared" ca="1" si="948"/>
        <v>0</v>
      </c>
      <c r="NM165" s="7">
        <f t="shared" ca="1" si="893"/>
        <v>0.43383497525074677</v>
      </c>
      <c r="NN165" s="7">
        <f t="shared" ca="1" si="894"/>
        <v>0.33539579398002251</v>
      </c>
      <c r="NO165" s="7">
        <f t="shared" ca="1" si="895"/>
        <v>1</v>
      </c>
      <c r="NP165" s="7" t="str">
        <f t="shared" ca="1" si="896"/>
        <v>2</v>
      </c>
      <c r="NQ165" s="7">
        <f ca="1">IFERROR(IF(NQ164+NP165&gt;NR$4,NQ164,NQ164+NP165),"")</f>
        <v>60</v>
      </c>
      <c r="NR165" s="7">
        <f t="shared" ca="1" si="949"/>
        <v>0</v>
      </c>
      <c r="NT165">
        <v>163</v>
      </c>
      <c r="NU165" s="7" t="s">
        <v>19</v>
      </c>
      <c r="NV165" s="7" t="str">
        <f t="shared" ca="1" si="653"/>
        <v/>
      </c>
      <c r="NW165" s="7" t="str">
        <f t="shared" ca="1" si="647"/>
        <v/>
      </c>
      <c r="NX165" t="str">
        <f ca="1">IFERROR(VLOOKUP(NT165,$K$3:$AK$568,8,FALSE),"")</f>
        <v/>
      </c>
      <c r="NY165" t="str">
        <f ca="1">IFERROR(VLOOKUP(NT165,$K$3:$AK$568,9,FALSE),"")</f>
        <v/>
      </c>
      <c r="NZ165" s="7" t="str">
        <f ca="1">IFERROR(VLOOKUP(NT165,$K$3:$AK$568,27,FALSE),"")</f>
        <v/>
      </c>
      <c r="OB165">
        <v>163</v>
      </c>
      <c r="OC165" s="7" t="s">
        <v>19</v>
      </c>
      <c r="OD165" t="e">
        <f t="shared" ca="1" si="654"/>
        <v>#N/A</v>
      </c>
      <c r="OE165" s="7" t="str">
        <f t="shared" ca="1" si="655"/>
        <v/>
      </c>
      <c r="OF165" s="7" t="str">
        <f t="shared" ca="1" si="656"/>
        <v/>
      </c>
      <c r="OG165" t="str">
        <f t="shared" ca="1" si="657"/>
        <v/>
      </c>
      <c r="OI165">
        <v>163</v>
      </c>
      <c r="OJ165" s="7" t="s">
        <v>19</v>
      </c>
      <c r="OK165" s="7" t="str">
        <f t="shared" ca="1" si="658"/>
        <v/>
      </c>
      <c r="OL165" s="7" t="str">
        <f t="shared" ca="1" si="659"/>
        <v/>
      </c>
      <c r="OM165" t="str">
        <f ca="1">IFERROR(VLOOKUP(OI165,$L$3:$AK$568,7,FALSE),"")</f>
        <v/>
      </c>
      <c r="ON165" t="str">
        <f ca="1">IFERROR(VLOOKUP(OI165,$L$3:$AK$568,8,FALSE),"")</f>
        <v/>
      </c>
      <c r="OO165" s="7" t="str">
        <f ca="1">IFERROR(VLOOKUP(OI165,$L$3:$AK$568,26,FALSE),"")</f>
        <v/>
      </c>
      <c r="OQ165">
        <v>163</v>
      </c>
      <c r="OR165" s="7" t="s">
        <v>19</v>
      </c>
      <c r="OS165" t="e">
        <f t="shared" ca="1" si="660"/>
        <v>#N/A</v>
      </c>
      <c r="OT165" s="7" t="str">
        <f t="shared" ca="1" si="661"/>
        <v/>
      </c>
      <c r="OU165" s="7" t="str">
        <f t="shared" ca="1" si="662"/>
        <v/>
      </c>
      <c r="OV165" t="str">
        <f t="shared" ca="1" si="663"/>
        <v/>
      </c>
      <c r="OX165">
        <v>163</v>
      </c>
      <c r="OY165" s="7" t="s">
        <v>19</v>
      </c>
      <c r="OZ165" s="7" t="str">
        <f t="shared" ca="1" si="664"/>
        <v/>
      </c>
      <c r="PA165" s="7" t="str">
        <f t="shared" ca="1" si="665"/>
        <v/>
      </c>
      <c r="PB165" t="str">
        <f ca="1">IFERROR(VLOOKUP(OX165,$M$3:$AK$568,6,FALSE),"")</f>
        <v/>
      </c>
      <c r="PC165" t="str">
        <f ca="1">IFERROR(VLOOKUP(OX165,$M$3:$AK$568,7,FALSE),"")</f>
        <v/>
      </c>
      <c r="PD165" s="7" t="str">
        <f ca="1">IFERROR(VLOOKUP(OX165,$M$3:$AK$568,25,FALSE),"")</f>
        <v/>
      </c>
      <c r="PF165">
        <v>163</v>
      </c>
      <c r="PG165" s="7" t="s">
        <v>19</v>
      </c>
      <c r="PH165" t="e">
        <f t="shared" ca="1" si="666"/>
        <v>#N/A</v>
      </c>
      <c r="PI165" s="7" t="str">
        <f t="shared" ca="1" si="667"/>
        <v/>
      </c>
      <c r="PJ165" s="7" t="str">
        <f t="shared" ca="1" si="668"/>
        <v/>
      </c>
      <c r="PK165" t="str">
        <f t="shared" ca="1" si="669"/>
        <v/>
      </c>
      <c r="PM165">
        <v>163</v>
      </c>
      <c r="PN165" s="7" t="s">
        <v>19</v>
      </c>
      <c r="PO165" s="202" t="str">
        <f t="shared" ca="1" si="670"/>
        <v/>
      </c>
      <c r="PP165" s="7" t="str">
        <f t="shared" ca="1" si="671"/>
        <v/>
      </c>
      <c r="PQ165" t="str">
        <f ca="1">IFERROR(VLOOKUP(PM165,$G$325:$R$409,12,FALSE),"")</f>
        <v/>
      </c>
      <c r="PR165" t="e">
        <f ca="1">VLOOKUP(PM165,$G$324:$Q$409,11,FALSE)</f>
        <v>#N/A</v>
      </c>
      <c r="PS165" s="7" t="str">
        <f ca="1">VLOOKUP(PQ165,$R$325:$Y$409,8,FALSE)</f>
        <v>- -</v>
      </c>
      <c r="PT165" s="7">
        <f ca="1">ReSt</f>
        <v>-4</v>
      </c>
      <c r="PU165" s="7" t="e">
        <f t="shared" ca="1" si="672"/>
        <v>#N/A</v>
      </c>
      <c r="PV165" s="7" t="e">
        <f t="shared" ca="1" si="673"/>
        <v>#N/A</v>
      </c>
      <c r="PW165" s="7" t="str">
        <f ca="1">VLOOKUP(PQ165,$R$325:$AK$409,8,FALSE)</f>
        <v>- -</v>
      </c>
      <c r="PX165" s="7"/>
      <c r="PY165">
        <v>163</v>
      </c>
      <c r="PZ165" s="7" t="s">
        <v>19</v>
      </c>
      <c r="QA165" t="str">
        <f t="shared" ca="1" si="674"/>
        <v/>
      </c>
      <c r="QB165" s="7" t="str">
        <f t="shared" ca="1" si="675"/>
        <v/>
      </c>
      <c r="QC165" s="7" t="str">
        <f t="shared" ca="1" si="676"/>
        <v/>
      </c>
      <c r="QD165" t="str">
        <f t="shared" ca="1" si="677"/>
        <v/>
      </c>
      <c r="QF165">
        <v>163</v>
      </c>
      <c r="QG165" s="7" t="s">
        <v>19</v>
      </c>
      <c r="QH165" s="7" t="str">
        <f t="shared" ca="1" si="678"/>
        <v/>
      </c>
      <c r="QI165" s="7" t="e">
        <f t="shared" ca="1" si="679"/>
        <v>#VALUE!</v>
      </c>
      <c r="QJ165" t="e">
        <f t="shared" ca="1" si="680"/>
        <v>#N/A</v>
      </c>
      <c r="QK165" s="7" t="e">
        <f t="shared" ca="1" si="681"/>
        <v>#N/A</v>
      </c>
      <c r="QM165">
        <v>163</v>
      </c>
      <c r="QN165" s="7" t="s">
        <v>19</v>
      </c>
      <c r="QO165" t="str">
        <f t="shared" ca="1" si="682"/>
        <v/>
      </c>
      <c r="QP165" s="7" t="str">
        <f t="shared" ca="1" si="683"/>
        <v/>
      </c>
      <c r="QQ165" t="str">
        <f t="shared" ca="1" si="684"/>
        <v/>
      </c>
    </row>
    <row r="166" spans="1:459" x14ac:dyDescent="0.25">
      <c r="A166" s="240" t="str">
        <f>IF('Character Sheet'!$B$4="Creature","N","Y")</f>
        <v>Y</v>
      </c>
      <c r="C166" s="75"/>
      <c r="D166" s="76"/>
      <c r="F166" s="75"/>
      <c r="G166" s="76"/>
      <c r="I166" s="75"/>
      <c r="J166" s="85"/>
      <c r="K166" s="85">
        <f t="shared" ca="1" si="648"/>
        <v>4</v>
      </c>
      <c r="L166" s="85">
        <f t="shared" ca="1" si="951"/>
        <v>0</v>
      </c>
      <c r="M166" s="70">
        <f t="shared" ca="1" si="956"/>
        <v>7</v>
      </c>
      <c r="O166" s="222">
        <f t="shared" ca="1" si="649"/>
        <v>202</v>
      </c>
      <c r="Q166" s="7" t="s">
        <v>1735</v>
      </c>
      <c r="R166" s="9" t="s">
        <v>1445</v>
      </c>
      <c r="S166" s="9" t="s">
        <v>1936</v>
      </c>
      <c r="T166" s="61" t="str">
        <f>SUBSTITUTE(IFERROR(IFERROR(VLOOKUP(R166,'[1]Skill Statistics'!$A$3:$C$513,2,FALSE),VLOOKUP(Q166,'[1]Skill Statistics'!$A$3:$C$513,2,FALSE)),T165),"R*","ReSt")</f>
        <v>In/Me</v>
      </c>
      <c r="U166" s="61" t="str">
        <f>IFERROR(IFERROR(VLOOKUP(R166,'[1]Skill Statistics'!$A$3:$C$513,3,FALSE),VLOOKUP(Q166,'[1]Skill Statistics'!$A$3:$C$513,3,FALSE)),U165)</f>
        <v>Ag</v>
      </c>
      <c r="V166" s="61" t="str">
        <f>IF(ISNUMBER(SEARCH("Category",R166)),"- -",IFERROR(IFERROR(VLOOKUP(Q166,[1]Professions!$A$4:$AM$288,MATCH(Profession,[1]Professions!$A$1:$AM$1,0),FALSE),VLOOKUP(Q166,Calculations!$B$91:$I$95,8,FALSE)),"- -"))</f>
        <v>4 / 6</v>
      </c>
      <c r="W166" s="60">
        <f t="shared" ca="1" si="650"/>
        <v>0</v>
      </c>
      <c r="X166" s="7">
        <f ca="1">IFERROR(VLOOKUP(R166,$BS$6:$NR$519,MATCH(ActualLevel,$BS$3:$NR$3,0),FALSE),"- -")</f>
        <v>0</v>
      </c>
      <c r="Y166" s="7">
        <f t="shared" ca="1" si="955"/>
        <v>0</v>
      </c>
      <c r="Z166" s="7">
        <f ca="1">IFERROR(VLOOKUP(Y166,Charts!$BQ$2:$BR$52,2,FALSE),"- -")</f>
        <v>-25</v>
      </c>
      <c r="AA166" s="7">
        <f t="shared" ca="1" si="686"/>
        <v>3</v>
      </c>
      <c r="AB166" s="7">
        <f t="shared" ca="1" si="952"/>
        <v>0</v>
      </c>
      <c r="AC166" s="7"/>
      <c r="AD166" s="7"/>
      <c r="AE166" s="7"/>
      <c r="AF166" s="7"/>
      <c r="AG166" s="7"/>
      <c r="AH166" s="43"/>
      <c r="AI166" s="7"/>
      <c r="AJ166" s="7"/>
      <c r="AK166" s="7">
        <f t="shared" ca="1" si="687"/>
        <v>-22</v>
      </c>
      <c r="AL166" s="7"/>
      <c r="AM166" s="69">
        <f>IFERROR(VLOOKUP(R166,'[1]Skill Statistics'!$A$3:$AN$513,MATCH(Profession,'[1]Skill Statistics'!$A$2:$AN$2,0),FALSE),0)</f>
        <v>0</v>
      </c>
      <c r="AN166" s="85">
        <f>IFERROR(VLOOKUP(Q166,'[1]Skill Statistics'!$A$3:$BK$513,MATCH(Archetype,'[1]Skill Statistics'!$A$2:$BK$2,0),FALSE),0)</f>
        <v>0</v>
      </c>
      <c r="AO166" s="85">
        <f>IFERROR(VLOOKUP(Q166,'[1]Skill Statistics'!$A$3:$BB$513,MATCH(Race,'[1]Skill Statistics'!$A$2:$BB$2,0),FALSE),0)</f>
        <v>0</v>
      </c>
      <c r="AP166" s="85">
        <f t="shared" ca="1" si="651"/>
        <v>0.3</v>
      </c>
      <c r="AQ166" s="70"/>
      <c r="AS166" s="69">
        <f>IFERROR(VLOOKUP(Q166,'[1]Professional Skills'!$A$4:$AM$288,MATCH(Profession,'[1]Professional Skills'!$A$3:$AM$3,0),FALSE),"- -")</f>
        <v>0</v>
      </c>
      <c r="AT166" t="s">
        <v>1812</v>
      </c>
      <c r="AU166" s="7" t="str">
        <f t="shared" si="954"/>
        <v/>
      </c>
      <c r="AV166" s="7">
        <f t="shared" ca="1" si="953"/>
        <v>0</v>
      </c>
      <c r="AW166" t="str">
        <f t="shared" si="690"/>
        <v/>
      </c>
      <c r="AX166" t="str">
        <f>IFERROR(_xlfn.RANK.EQ(AW166,$AW$5:$AW$568),"")</f>
        <v/>
      </c>
      <c r="AY166">
        <f t="shared" si="645"/>
        <v>0</v>
      </c>
      <c r="AZ166" s="70" t="str">
        <f t="shared" si="688"/>
        <v/>
      </c>
      <c r="BB166" s="69">
        <f>IFERROR(IF(Q166="Language",VLOOKUP(R166,[1]Cultures!$B$4:$N$218,MATCH(Culture,[1]Cultures!$B$3:$N$3,0),FALSE),VLOOKUP(Q166,[1]Cultures!$B$4:$O$212,MATCH(Culture,[1]Cultures!$B$3:$O$3,0),FALSE)),"- -")</f>
        <v>0</v>
      </c>
      <c r="BC166" t="s">
        <v>1812</v>
      </c>
      <c r="BD166">
        <f t="shared" ca="1" si="950"/>
        <v>0.20467278375933873</v>
      </c>
      <c r="BE166">
        <f t="shared" ca="1" si="897"/>
        <v>0.50467278375933877</v>
      </c>
      <c r="BH166">
        <f ca="1">_xlfn.RANK.EQ(BE166,$BE$166:$BE$169)</f>
        <v>4</v>
      </c>
      <c r="BI166" s="7">
        <f t="shared" ca="1" si="689"/>
        <v>0</v>
      </c>
      <c r="BK166" s="7"/>
      <c r="BL166" s="70">
        <f t="shared" ca="1" si="646"/>
        <v>0</v>
      </c>
      <c r="BN166" s="69">
        <f>IFERROR(VLOOKUP(V166,Charts!$BT$2:$BV$14,3,FALSE),"- -")</f>
        <v>0.53846153846153844</v>
      </c>
      <c r="BO166" s="85">
        <f t="shared" ca="1" si="652"/>
        <v>1.6378421543057153</v>
      </c>
      <c r="BP166" s="70">
        <f t="shared" ca="1" si="898"/>
        <v>202</v>
      </c>
      <c r="BR166" s="7">
        <v>161</v>
      </c>
      <c r="BS166" s="9" t="str">
        <f ca="1">VLOOKUP(BR166,$O$3:$R$568,4,FALSE)</f>
        <v>Rowing Boat</v>
      </c>
      <c r="BT166" s="7" t="str">
        <f ca="1">VLOOKUP(BS166,$R$3:$V$568,5,FALSE)</f>
        <v>4 / 6</v>
      </c>
      <c r="BU166" s="7">
        <f ca="1">VLOOKUP(BT166,Charts!$BT$2:$BV$14,3,FALSE)</f>
        <v>0.53846153846153844</v>
      </c>
      <c r="BV166" s="7" t="str">
        <f t="shared" ca="1" si="691"/>
        <v>4</v>
      </c>
      <c r="BW166" s="7" t="str">
        <f t="shared" ca="1" si="692"/>
        <v>6</v>
      </c>
      <c r="BY166" s="7">
        <f t="shared" ca="1" si="693"/>
        <v>0.83045054502312354</v>
      </c>
      <c r="BZ166" s="7">
        <f t="shared" ca="1" si="694"/>
        <v>-0.29198900656158511</v>
      </c>
      <c r="CA166" s="7">
        <f t="shared" ca="1" si="695"/>
        <v>0</v>
      </c>
      <c r="CB166" s="7">
        <f t="shared" ca="1" si="696"/>
        <v>0</v>
      </c>
      <c r="CC166" s="7">
        <f ca="1">IFERROR(IF(CC165+CB166&gt;CD$4,CC165,CC165+CB166),"")</f>
        <v>38</v>
      </c>
      <c r="CD166" s="7">
        <f t="shared" ca="1" si="899"/>
        <v>0</v>
      </c>
      <c r="CE166" s="7">
        <f t="shared" ca="1" si="697"/>
        <v>0.56909082903784025</v>
      </c>
      <c r="CF166" s="7">
        <f t="shared" ca="1" si="698"/>
        <v>-3.0629290576301815E-2</v>
      </c>
      <c r="CG166" s="7">
        <f t="shared" ca="1" si="699"/>
        <v>0</v>
      </c>
      <c r="CH166" s="7">
        <f t="shared" ca="1" si="700"/>
        <v>0</v>
      </c>
      <c r="CI166" s="7">
        <f ca="1">IFERROR(IF(CI165+CH166&gt;CJ$4,CI165,CI165+CH166),"")</f>
        <v>60</v>
      </c>
      <c r="CJ166" s="7">
        <f t="shared" ca="1" si="900"/>
        <v>0</v>
      </c>
      <c r="CK166" s="7">
        <f t="shared" ca="1" si="701"/>
        <v>0.98365098240478233</v>
      </c>
      <c r="CL166" s="7">
        <f t="shared" ca="1" si="702"/>
        <v>-0.44518944394324389</v>
      </c>
      <c r="CM166" s="7">
        <f t="shared" ca="1" si="703"/>
        <v>0</v>
      </c>
      <c r="CN166" s="7">
        <f t="shared" ca="1" si="704"/>
        <v>0</v>
      </c>
      <c r="CO166" s="7">
        <f ca="1">IFERROR(IF(CO165+CN166&gt;CP$4,CO165,CO165+CN166),"")</f>
        <v>60</v>
      </c>
      <c r="CP166" s="7">
        <f t="shared" ca="1" si="901"/>
        <v>0</v>
      </c>
      <c r="CQ166" s="7">
        <f t="shared" ca="1" si="705"/>
        <v>0.94561808358401866</v>
      </c>
      <c r="CR166" s="7">
        <f t="shared" ca="1" si="706"/>
        <v>-0.40715654512248023</v>
      </c>
      <c r="CS166" s="7">
        <f t="shared" ca="1" si="707"/>
        <v>0</v>
      </c>
      <c r="CT166" s="7">
        <f t="shared" ca="1" si="708"/>
        <v>0</v>
      </c>
      <c r="CU166" s="7">
        <f ca="1">IFERROR(IF(CU165+CT166&gt;CV$4,CU165,CU165+CT166),"")</f>
        <v>60</v>
      </c>
      <c r="CV166" s="7">
        <f t="shared" ca="1" si="902"/>
        <v>0</v>
      </c>
      <c r="CW166" s="7">
        <f t="shared" ca="1" si="709"/>
        <v>6.0402240899821935E-2</v>
      </c>
      <c r="CX166" s="7">
        <f t="shared" ca="1" si="710"/>
        <v>0.4780592975617165</v>
      </c>
      <c r="CY166" s="7">
        <f t="shared" ca="1" si="711"/>
        <v>1</v>
      </c>
      <c r="CZ166" s="7" t="str">
        <f t="shared" ca="1" si="712"/>
        <v>4</v>
      </c>
      <c r="DA166" s="7">
        <f ca="1">IFERROR(IF(DA165+CZ166&gt;DB$4,DA165,DA165+CZ166),"")</f>
        <v>60</v>
      </c>
      <c r="DB166" s="7">
        <f t="shared" ca="1" si="903"/>
        <v>0</v>
      </c>
      <c r="DC166" s="7">
        <f t="shared" ca="1" si="713"/>
        <v>0.46207674900772444</v>
      </c>
      <c r="DD166" s="7">
        <f t="shared" ca="1" si="714"/>
        <v>7.6384789453813995E-2</v>
      </c>
      <c r="DE166" s="7">
        <f t="shared" ca="1" si="715"/>
        <v>1</v>
      </c>
      <c r="DF166" s="7" t="str">
        <f t="shared" ca="1" si="716"/>
        <v>4</v>
      </c>
      <c r="DG166" s="7">
        <f ca="1">IFERROR(IF(DG165+DF166&gt;DH$4,DG165,DG165+DF166),"")</f>
        <v>60</v>
      </c>
      <c r="DH166" s="7">
        <f t="shared" ca="1" si="904"/>
        <v>0</v>
      </c>
      <c r="DI166" s="7">
        <f t="shared" ca="1" si="717"/>
        <v>0.38839642419931719</v>
      </c>
      <c r="DJ166" s="7">
        <f t="shared" ca="1" si="718"/>
        <v>0.15006511426222124</v>
      </c>
      <c r="DK166" s="7">
        <f t="shared" ca="1" si="719"/>
        <v>1</v>
      </c>
      <c r="DL166" s="7" t="str">
        <f t="shared" ca="1" si="720"/>
        <v>4</v>
      </c>
      <c r="DM166" s="7">
        <f ca="1">IFERROR(IF(DM165+DL166&gt;DN$4,DM165,DM165+DL166),"")</f>
        <v>60</v>
      </c>
      <c r="DN166" s="7">
        <f t="shared" ca="1" si="905"/>
        <v>0</v>
      </c>
      <c r="DO166" s="7">
        <f t="shared" ca="1" si="721"/>
        <v>0.73475660860415315</v>
      </c>
      <c r="DP166" s="7">
        <f t="shared" ca="1" si="722"/>
        <v>-0.19629507014261471</v>
      </c>
      <c r="DQ166" s="7">
        <f t="shared" ca="1" si="723"/>
        <v>0</v>
      </c>
      <c r="DR166" s="7">
        <f t="shared" ca="1" si="724"/>
        <v>0</v>
      </c>
      <c r="DS166" s="7">
        <f ca="1">IFERROR(IF(DS165+DR166&gt;DT$4,DS165,DS165+DR166),"")</f>
        <v>60</v>
      </c>
      <c r="DT166" s="7">
        <f t="shared" ca="1" si="906"/>
        <v>0</v>
      </c>
      <c r="DU166" s="7">
        <f t="shared" ca="1" si="725"/>
        <v>0.73945521751784116</v>
      </c>
      <c r="DV166" s="7">
        <f t="shared" ca="1" si="726"/>
        <v>-0.20099367905630272</v>
      </c>
      <c r="DW166" s="7">
        <f t="shared" ca="1" si="727"/>
        <v>0</v>
      </c>
      <c r="DX166" s="7">
        <f t="shared" ca="1" si="728"/>
        <v>0</v>
      </c>
      <c r="DY166" s="7">
        <f ca="1">IFERROR(IF(DY165+DX166&gt;DZ$4,DY165,DY165+DX166),"")</f>
        <v>60</v>
      </c>
      <c r="DZ166" s="7">
        <f t="shared" ca="1" si="907"/>
        <v>0</v>
      </c>
      <c r="EA166" s="7">
        <f t="shared" ca="1" si="729"/>
        <v>0.76463797042266446</v>
      </c>
      <c r="EB166" s="7">
        <f t="shared" ca="1" si="730"/>
        <v>-0.22617643196112602</v>
      </c>
      <c r="EC166" s="7">
        <f t="shared" ca="1" si="731"/>
        <v>0</v>
      </c>
      <c r="ED166" s="7">
        <f t="shared" ca="1" si="732"/>
        <v>0</v>
      </c>
      <c r="EE166" s="7">
        <f ca="1">IFERROR(IF(EE165+ED166&gt;EF$4,EE165,EE165+ED166),"")</f>
        <v>60</v>
      </c>
      <c r="EF166" s="7">
        <f t="shared" ca="1" si="908"/>
        <v>0</v>
      </c>
      <c r="EG166" s="7">
        <f t="shared" ca="1" si="733"/>
        <v>0.54749108935953383</v>
      </c>
      <c r="EH166" s="7">
        <f t="shared" ca="1" si="734"/>
        <v>-9.0295508979953976E-3</v>
      </c>
      <c r="EI166" s="7">
        <f t="shared" ca="1" si="735"/>
        <v>0</v>
      </c>
      <c r="EJ166" s="7">
        <f t="shared" ca="1" si="736"/>
        <v>0</v>
      </c>
      <c r="EK166" s="7">
        <f ca="1">IFERROR(IF(EK165+EJ166&gt;EL$4,EK165,EK165+EJ166),"")</f>
        <v>60</v>
      </c>
      <c r="EL166" s="7">
        <f t="shared" ca="1" si="909"/>
        <v>0</v>
      </c>
      <c r="EM166" s="7">
        <f t="shared" ca="1" si="737"/>
        <v>0.86798443818319715</v>
      </c>
      <c r="EN166" s="7">
        <f t="shared" ca="1" si="738"/>
        <v>-0.32952289972165871</v>
      </c>
      <c r="EO166" s="7">
        <f t="shared" ca="1" si="739"/>
        <v>0</v>
      </c>
      <c r="EP166" s="7">
        <f t="shared" ca="1" si="740"/>
        <v>0</v>
      </c>
      <c r="EQ166" s="7">
        <f ca="1">IFERROR(IF(EQ165+EP166&gt;ER$4,EQ165,EQ165+EP166),"")</f>
        <v>60</v>
      </c>
      <c r="ER166" s="7">
        <f t="shared" ca="1" si="910"/>
        <v>0</v>
      </c>
      <c r="ES166" s="7">
        <f t="shared" ca="1" si="741"/>
        <v>0.79531034705314163</v>
      </c>
      <c r="ET166" s="7">
        <f t="shared" ca="1" si="742"/>
        <v>-0.25684880859160319</v>
      </c>
      <c r="EU166" s="7">
        <f t="shared" ca="1" si="743"/>
        <v>0</v>
      </c>
      <c r="EV166" s="7">
        <f t="shared" ca="1" si="744"/>
        <v>0</v>
      </c>
      <c r="EW166" s="7">
        <f ca="1">IFERROR(IF(EW165+EV166&gt;EX$4,EW165,EW165+EV166),"")</f>
        <v>60</v>
      </c>
      <c r="EX166" s="7">
        <f t="shared" ca="1" si="911"/>
        <v>0</v>
      </c>
      <c r="EY166" s="7">
        <f t="shared" ca="1" si="745"/>
        <v>0.58350034377406668</v>
      </c>
      <c r="EZ166" s="7">
        <f t="shared" ca="1" si="746"/>
        <v>-4.5038805312528241E-2</v>
      </c>
      <c r="FA166" s="7">
        <f t="shared" ca="1" si="747"/>
        <v>0</v>
      </c>
      <c r="FB166" s="7">
        <f t="shared" ca="1" si="748"/>
        <v>0</v>
      </c>
      <c r="FC166" s="7">
        <f ca="1">IFERROR(IF(FC165+FB166&gt;FD$4,FC165,FC165+FB166),"")</f>
        <v>60</v>
      </c>
      <c r="FD166" s="7">
        <f t="shared" ca="1" si="912"/>
        <v>0</v>
      </c>
      <c r="FE166" s="7">
        <f t="shared" ca="1" si="749"/>
        <v>0.77733252915071627</v>
      </c>
      <c r="FF166" s="7">
        <f t="shared" ca="1" si="750"/>
        <v>-0.23887099068917783</v>
      </c>
      <c r="FG166" s="7">
        <f t="shared" ca="1" si="751"/>
        <v>0</v>
      </c>
      <c r="FH166" s="7">
        <f t="shared" ca="1" si="752"/>
        <v>0</v>
      </c>
      <c r="FI166" s="7">
        <f ca="1">IFERROR(IF(FI165+FH166&gt;FJ$4,FI165,FI165+FH166),"")</f>
        <v>60</v>
      </c>
      <c r="FJ166" s="7">
        <f t="shared" ca="1" si="913"/>
        <v>0</v>
      </c>
      <c r="FK166" s="7">
        <f t="shared" ca="1" si="753"/>
        <v>0.61819669048865622</v>
      </c>
      <c r="FL166" s="7">
        <f t="shared" ca="1" si="754"/>
        <v>-7.9735152027117784E-2</v>
      </c>
      <c r="FM166" s="7">
        <f t="shared" ca="1" si="755"/>
        <v>0</v>
      </c>
      <c r="FN166" s="7">
        <f t="shared" ca="1" si="756"/>
        <v>0</v>
      </c>
      <c r="FO166" s="7">
        <f ca="1">IFERROR(IF(FO165+FN166&gt;FP$4,FO165,FO165+FN166),"")</f>
        <v>60</v>
      </c>
      <c r="FP166" s="7">
        <f t="shared" ca="1" si="914"/>
        <v>0</v>
      </c>
      <c r="FQ166" s="7">
        <f t="shared" ca="1" si="757"/>
        <v>0.33014614325763048</v>
      </c>
      <c r="FR166" s="7">
        <f t="shared" ca="1" si="758"/>
        <v>0.20831539520390796</v>
      </c>
      <c r="FS166" s="7">
        <f t="shared" ca="1" si="759"/>
        <v>1</v>
      </c>
      <c r="FT166" s="7" t="str">
        <f t="shared" ca="1" si="760"/>
        <v>4</v>
      </c>
      <c r="FU166" s="7">
        <f ca="1">IFERROR(IF(FU165+FT166&gt;FV$4,FU165,FU165+FT166),"")</f>
        <v>60</v>
      </c>
      <c r="FV166" s="7">
        <f t="shared" ca="1" si="915"/>
        <v>0</v>
      </c>
      <c r="FW166" s="7">
        <f t="shared" ca="1" si="761"/>
        <v>6.0696660175227679E-2</v>
      </c>
      <c r="FX166" s="7">
        <f t="shared" ca="1" si="762"/>
        <v>0.47776487828631076</v>
      </c>
      <c r="FY166" s="7">
        <f t="shared" ca="1" si="763"/>
        <v>1</v>
      </c>
      <c r="FZ166" s="7" t="str">
        <f t="shared" ca="1" si="764"/>
        <v>4</v>
      </c>
      <c r="GA166" s="7">
        <f ca="1">IFERROR(IF(GA165+FZ166&gt;GB$4,GA165,GA165+FZ166),"")</f>
        <v>60</v>
      </c>
      <c r="GB166" s="7">
        <f t="shared" ca="1" si="916"/>
        <v>0</v>
      </c>
      <c r="GC166" s="7">
        <f t="shared" ca="1" si="765"/>
        <v>0.96811903725223125</v>
      </c>
      <c r="GD166" s="7">
        <f t="shared" ca="1" si="766"/>
        <v>-0.42965749879069282</v>
      </c>
      <c r="GE166" s="7">
        <f t="shared" ca="1" si="767"/>
        <v>0</v>
      </c>
      <c r="GF166" s="7">
        <f t="shared" ca="1" si="768"/>
        <v>0</v>
      </c>
      <c r="GG166" s="7">
        <f ca="1">IFERROR(IF(GG165+GF166&gt;GH$4,GG165,GG165+GF166),"")</f>
        <v>60</v>
      </c>
      <c r="GH166" s="7">
        <f t="shared" ca="1" si="917"/>
        <v>0</v>
      </c>
      <c r="GI166" s="7">
        <f t="shared" ca="1" si="769"/>
        <v>2.1388665269642559E-2</v>
      </c>
      <c r="GJ166" s="7">
        <f t="shared" ca="1" si="770"/>
        <v>0.51707287319189588</v>
      </c>
      <c r="GK166" s="7">
        <f t="shared" ca="1" si="771"/>
        <v>1</v>
      </c>
      <c r="GL166" s="7" t="str">
        <f t="shared" ca="1" si="772"/>
        <v>4</v>
      </c>
      <c r="GM166" s="7">
        <f ca="1">IFERROR(IF(GM165+GL166&gt;GN$4,GM165,GM165+GL166),"")</f>
        <v>60</v>
      </c>
      <c r="GN166" s="7">
        <f t="shared" ca="1" si="918"/>
        <v>0</v>
      </c>
      <c r="GO166" s="7">
        <f t="shared" ca="1" si="773"/>
        <v>0.88633450741681152</v>
      </c>
      <c r="GP166" s="7">
        <f t="shared" ca="1" si="774"/>
        <v>-0.34787296895527309</v>
      </c>
      <c r="GQ166" s="7">
        <f t="shared" ca="1" si="775"/>
        <v>0</v>
      </c>
      <c r="GR166" s="7">
        <f t="shared" ca="1" si="776"/>
        <v>0</v>
      </c>
      <c r="GS166" s="7">
        <f ca="1">IFERROR(IF(GS165+GR166&gt;GT$4,GS165,GS165+GR166),"")</f>
        <v>60</v>
      </c>
      <c r="GT166" s="7">
        <f t="shared" ca="1" si="919"/>
        <v>0</v>
      </c>
      <c r="GU166" s="7">
        <f t="shared" ca="1" si="777"/>
        <v>0.20166580613548823</v>
      </c>
      <c r="GV166" s="7">
        <f t="shared" ca="1" si="778"/>
        <v>0.3367957323260502</v>
      </c>
      <c r="GW166" s="7">
        <f t="shared" ca="1" si="779"/>
        <v>1</v>
      </c>
      <c r="GX166" s="7" t="str">
        <f t="shared" ca="1" si="780"/>
        <v>4</v>
      </c>
      <c r="GY166" s="7">
        <f ca="1">IFERROR(IF(GY165+GX166&gt;GZ$4,GY165,GY165+GX166),"")</f>
        <v>60</v>
      </c>
      <c r="GZ166" s="7">
        <f t="shared" ca="1" si="920"/>
        <v>0</v>
      </c>
      <c r="HA166" s="7">
        <f t="shared" ca="1" si="781"/>
        <v>0.81142930382874812</v>
      </c>
      <c r="HB166" s="7">
        <f t="shared" ca="1" si="782"/>
        <v>-0.27296776536720968</v>
      </c>
      <c r="HC166" s="7">
        <f t="shared" ca="1" si="783"/>
        <v>0</v>
      </c>
      <c r="HD166" s="7">
        <f t="shared" ca="1" si="784"/>
        <v>0</v>
      </c>
      <c r="HE166" s="7">
        <f ca="1">IFERROR(IF(HE165+HD166&gt;HF$4,HE165,HE165+HD166),"")</f>
        <v>60</v>
      </c>
      <c r="HF166" s="7">
        <f t="shared" ca="1" si="921"/>
        <v>0</v>
      </c>
      <c r="HG166" s="7">
        <f t="shared" ca="1" si="785"/>
        <v>0.18390382435917452</v>
      </c>
      <c r="HH166" s="7">
        <f t="shared" ca="1" si="786"/>
        <v>0.35455771410236392</v>
      </c>
      <c r="HI166" s="7">
        <f t="shared" ca="1" si="787"/>
        <v>1</v>
      </c>
      <c r="HJ166" s="7" t="str">
        <f t="shared" ca="1" si="788"/>
        <v>4</v>
      </c>
      <c r="HK166" s="7">
        <f ca="1">IFERROR(IF(HK165+HJ166&gt;HL$4,HK165,HK165+HJ166),"")</f>
        <v>60</v>
      </c>
      <c r="HL166" s="7">
        <f t="shared" ca="1" si="922"/>
        <v>0</v>
      </c>
      <c r="HM166" s="7">
        <f t="shared" ca="1" si="789"/>
        <v>0.16801117791145104</v>
      </c>
      <c r="HN166" s="7">
        <f t="shared" ca="1" si="790"/>
        <v>0.3704503605500874</v>
      </c>
      <c r="HO166" s="7">
        <f t="shared" ca="1" si="791"/>
        <v>1</v>
      </c>
      <c r="HP166" s="7" t="str">
        <f t="shared" ca="1" si="792"/>
        <v>4</v>
      </c>
      <c r="HQ166" s="7">
        <f ca="1">IFERROR(IF(HQ165+HP166&gt;HR$4,HQ165,HQ165+HP166),"")</f>
        <v>60</v>
      </c>
      <c r="HR166" s="7">
        <f t="shared" ca="1" si="923"/>
        <v>0</v>
      </c>
      <c r="HS166" s="7">
        <f t="shared" ca="1" si="793"/>
        <v>0.12595077224647144</v>
      </c>
      <c r="HT166" s="7">
        <f t="shared" ca="1" si="794"/>
        <v>0.41251076621506699</v>
      </c>
      <c r="HU166" s="7">
        <f t="shared" ca="1" si="795"/>
        <v>1</v>
      </c>
      <c r="HV166" s="7" t="str">
        <f t="shared" ca="1" si="796"/>
        <v>4</v>
      </c>
      <c r="HW166" s="7">
        <f ca="1">IFERROR(IF(HW165+HV166&gt;HX$4,HW165,HW165+HV166),"")</f>
        <v>60</v>
      </c>
      <c r="HX166" s="7">
        <f t="shared" ca="1" si="924"/>
        <v>0</v>
      </c>
      <c r="HY166" s="7">
        <f t="shared" ca="1" si="797"/>
        <v>0.50457526088339177</v>
      </c>
      <c r="HZ166" s="7">
        <f t="shared" ca="1" si="798"/>
        <v>3.3886277578146662E-2</v>
      </c>
      <c r="IA166" s="7">
        <f t="shared" ca="1" si="799"/>
        <v>1</v>
      </c>
      <c r="IB166" s="7" t="str">
        <f t="shared" ca="1" si="800"/>
        <v>4</v>
      </c>
      <c r="IC166" s="7">
        <f ca="1">IFERROR(IF(IC165+IB166&gt;ID$4,IC165,IC165+IB166),"")</f>
        <v>60</v>
      </c>
      <c r="ID166" s="7">
        <f t="shared" ca="1" si="925"/>
        <v>0</v>
      </c>
      <c r="IE166" s="7">
        <f t="shared" ca="1" si="801"/>
        <v>0.97082046889470885</v>
      </c>
      <c r="IF166" s="7">
        <f t="shared" ca="1" si="802"/>
        <v>-0.43235893043317042</v>
      </c>
      <c r="IG166" s="7">
        <f t="shared" ca="1" si="803"/>
        <v>0</v>
      </c>
      <c r="IH166" s="7">
        <f t="shared" ca="1" si="804"/>
        <v>0</v>
      </c>
      <c r="II166" s="7">
        <f ca="1">IFERROR(IF(II165+IH166&gt;IJ$4,II165,II165+IH166),"")</f>
        <v>60</v>
      </c>
      <c r="IJ166" s="7">
        <f t="shared" ca="1" si="926"/>
        <v>0</v>
      </c>
      <c r="IK166" s="7">
        <f t="shared" ca="1" si="805"/>
        <v>0.20341835350830151</v>
      </c>
      <c r="IL166" s="7">
        <f t="shared" ca="1" si="806"/>
        <v>0.33504318495323693</v>
      </c>
      <c r="IM166" s="7">
        <f t="shared" ca="1" si="807"/>
        <v>1</v>
      </c>
      <c r="IN166" s="7" t="str">
        <f t="shared" ca="1" si="808"/>
        <v>4</v>
      </c>
      <c r="IO166" s="7">
        <f ca="1">IFERROR(IF(IO165+IN166&gt;IP$4,IO165,IO165+IN166),"")</f>
        <v>60</v>
      </c>
      <c r="IP166" s="7">
        <f t="shared" ca="1" si="927"/>
        <v>0</v>
      </c>
      <c r="IQ166" s="7">
        <f t="shared" ca="1" si="809"/>
        <v>0.57010516935449695</v>
      </c>
      <c r="IR166" s="7">
        <f t="shared" ca="1" si="810"/>
        <v>-3.1643630892958519E-2</v>
      </c>
      <c r="IS166" s="7">
        <f t="shared" ca="1" si="811"/>
        <v>0</v>
      </c>
      <c r="IT166" s="7">
        <f t="shared" ca="1" si="812"/>
        <v>0</v>
      </c>
      <c r="IU166" s="7">
        <f ca="1">IFERROR(IF(IU165+IT166&gt;IV$4,IU165,IU165+IT166),"")</f>
        <v>60</v>
      </c>
      <c r="IV166" s="7">
        <f t="shared" ca="1" si="928"/>
        <v>0</v>
      </c>
      <c r="IW166" s="7">
        <f t="shared" ca="1" si="813"/>
        <v>7.2206586359569447E-2</v>
      </c>
      <c r="IX166" s="7">
        <f t="shared" ca="1" si="814"/>
        <v>0.46625495210196899</v>
      </c>
      <c r="IY166" s="7">
        <f t="shared" ca="1" si="815"/>
        <v>1</v>
      </c>
      <c r="IZ166" s="7" t="str">
        <f t="shared" ca="1" si="816"/>
        <v>4</v>
      </c>
      <c r="JA166" s="7">
        <f ca="1">IFERROR(IF(JA165+IZ166&gt;JB$4,JA165,JA165+IZ166),"")</f>
        <v>60</v>
      </c>
      <c r="JB166" s="7">
        <f t="shared" ca="1" si="929"/>
        <v>0</v>
      </c>
      <c r="JC166" s="7">
        <f t="shared" ca="1" si="817"/>
        <v>0.18773333291219718</v>
      </c>
      <c r="JD166" s="7">
        <f t="shared" ca="1" si="818"/>
        <v>0.35072820554934125</v>
      </c>
      <c r="JE166" s="7">
        <f t="shared" ca="1" si="819"/>
        <v>1</v>
      </c>
      <c r="JF166" s="7" t="str">
        <f t="shared" ca="1" si="820"/>
        <v>4</v>
      </c>
      <c r="JG166" s="7">
        <f ca="1">IFERROR(IF(JG165+JF166&gt;JH$4,JG165,JG165+JF166),"")</f>
        <v>60</v>
      </c>
      <c r="JH166" s="7">
        <f t="shared" ca="1" si="930"/>
        <v>0</v>
      </c>
      <c r="JI166" s="7">
        <f t="shared" ca="1" si="821"/>
        <v>0.53488877294600257</v>
      </c>
      <c r="JJ166" s="7">
        <f t="shared" ca="1" si="822"/>
        <v>3.5727655155358695E-3</v>
      </c>
      <c r="JK166" s="7">
        <f t="shared" ca="1" si="823"/>
        <v>1</v>
      </c>
      <c r="JL166" s="7" t="str">
        <f t="shared" ca="1" si="824"/>
        <v>4</v>
      </c>
      <c r="JM166" s="7">
        <f ca="1">IFERROR(IF(JM165+JL166&gt;JN$4,JM165,JM165+JL166),"")</f>
        <v>60</v>
      </c>
      <c r="JN166" s="7">
        <f t="shared" ca="1" si="931"/>
        <v>0</v>
      </c>
      <c r="JO166" s="7">
        <f t="shared" ca="1" si="825"/>
        <v>0.10505502388668897</v>
      </c>
      <c r="JP166" s="7">
        <f t="shared" ca="1" si="826"/>
        <v>0.43340651457484947</v>
      </c>
      <c r="JQ166" s="7">
        <f t="shared" ca="1" si="827"/>
        <v>1</v>
      </c>
      <c r="JR166" s="7" t="str">
        <f t="shared" ca="1" si="828"/>
        <v>4</v>
      </c>
      <c r="JS166" s="7">
        <f ca="1">IFERROR(IF(JS165+JR166&gt;JT$4,JS165,JS165+JR166),"")</f>
        <v>60</v>
      </c>
      <c r="JT166" s="7">
        <f t="shared" ca="1" si="932"/>
        <v>0</v>
      </c>
      <c r="JU166" s="7">
        <f t="shared" ca="1" si="829"/>
        <v>7.7350606060948013E-2</v>
      </c>
      <c r="JV166" s="7">
        <f t="shared" ca="1" si="830"/>
        <v>0.46111093240059042</v>
      </c>
      <c r="JW166" s="7">
        <f t="shared" ca="1" si="831"/>
        <v>1</v>
      </c>
      <c r="JX166" s="7" t="str">
        <f t="shared" ca="1" si="832"/>
        <v>4</v>
      </c>
      <c r="JY166" s="7">
        <f ca="1">IFERROR(IF(JY165+JX166&gt;JZ$4,JY165,JY165+JX166),"")</f>
        <v>60</v>
      </c>
      <c r="JZ166" s="7">
        <f t="shared" ca="1" si="933"/>
        <v>0</v>
      </c>
      <c r="KA166" s="7">
        <f t="shared" ca="1" si="833"/>
        <v>0.71021000490968023</v>
      </c>
      <c r="KB166" s="7">
        <f t="shared" ca="1" si="834"/>
        <v>-0.17174846644814179</v>
      </c>
      <c r="KC166" s="7">
        <f t="shared" ca="1" si="835"/>
        <v>0</v>
      </c>
      <c r="KD166" s="7">
        <f t="shared" ca="1" si="836"/>
        <v>0</v>
      </c>
      <c r="KE166" s="7">
        <f ca="1">IFERROR(IF(KE165+KD166&gt;KF$4,KE165,KE165+KD166),"")</f>
        <v>60</v>
      </c>
      <c r="KF166" s="7">
        <f t="shared" ca="1" si="934"/>
        <v>0</v>
      </c>
      <c r="KG166" s="7">
        <f t="shared" ca="1" si="837"/>
        <v>0.57436727471984927</v>
      </c>
      <c r="KH166" s="7">
        <f t="shared" ca="1" si="838"/>
        <v>-3.5905736258310839E-2</v>
      </c>
      <c r="KI166" s="7">
        <f t="shared" ca="1" si="839"/>
        <v>0</v>
      </c>
      <c r="KJ166" s="7">
        <f t="shared" ca="1" si="840"/>
        <v>0</v>
      </c>
      <c r="KK166" s="7">
        <f ca="1">IFERROR(IF(KK165+KJ166&gt;KL$4,KK165,KK165+KJ166),"")</f>
        <v>60</v>
      </c>
      <c r="KL166" s="7">
        <f t="shared" ca="1" si="935"/>
        <v>0</v>
      </c>
      <c r="KM166" s="7">
        <f t="shared" ca="1" si="841"/>
        <v>0.65771581509213128</v>
      </c>
      <c r="KN166" s="7">
        <f t="shared" ca="1" si="842"/>
        <v>-0.11925427663059285</v>
      </c>
      <c r="KO166" s="7">
        <f t="shared" ca="1" si="843"/>
        <v>0</v>
      </c>
      <c r="KP166" s="7">
        <f t="shared" ca="1" si="844"/>
        <v>0</v>
      </c>
      <c r="KQ166" s="7">
        <f ca="1">IFERROR(IF(KQ165+KP166&gt;KR$4,KQ165,KQ165+KP166),"")</f>
        <v>60</v>
      </c>
      <c r="KR166" s="7">
        <f t="shared" ca="1" si="936"/>
        <v>0</v>
      </c>
      <c r="KS166" s="7">
        <f t="shared" ca="1" si="845"/>
        <v>7.169756959017215E-2</v>
      </c>
      <c r="KT166" s="7">
        <f t="shared" ca="1" si="846"/>
        <v>0.46676396887136629</v>
      </c>
      <c r="KU166" s="7">
        <f t="shared" ca="1" si="847"/>
        <v>1</v>
      </c>
      <c r="KV166" s="7" t="str">
        <f t="shared" ca="1" si="848"/>
        <v>4</v>
      </c>
      <c r="KW166" s="7">
        <f ca="1">IFERROR(IF(KW165+KV166&gt;KX$4,KW165,KW165+KV166),"")</f>
        <v>60</v>
      </c>
      <c r="KX166" s="7">
        <f t="shared" ca="1" si="937"/>
        <v>0</v>
      </c>
      <c r="KY166" s="7">
        <f t="shared" ca="1" si="849"/>
        <v>0.39380962606430858</v>
      </c>
      <c r="KZ166" s="7">
        <f t="shared" ca="1" si="850"/>
        <v>0.14465191239722985</v>
      </c>
      <c r="LA166" s="7">
        <f t="shared" ca="1" si="851"/>
        <v>1</v>
      </c>
      <c r="LB166" s="7" t="str">
        <f t="shared" ca="1" si="852"/>
        <v>4</v>
      </c>
      <c r="LC166" s="7">
        <f ca="1">IFERROR(IF(LC165+LB166&gt;LD$4,LC165,LC165+LB166),"")</f>
        <v>60</v>
      </c>
      <c r="LD166" s="7">
        <f t="shared" ca="1" si="938"/>
        <v>0</v>
      </c>
      <c r="LE166" s="7">
        <f t="shared" ca="1" si="853"/>
        <v>0.93830049451946418</v>
      </c>
      <c r="LF166" s="7">
        <f t="shared" ca="1" si="854"/>
        <v>-0.39983895605792574</v>
      </c>
      <c r="LG166" s="7">
        <f t="shared" ca="1" si="855"/>
        <v>0</v>
      </c>
      <c r="LH166" s="7">
        <f t="shared" ca="1" si="856"/>
        <v>0</v>
      </c>
      <c r="LI166" s="7">
        <f ca="1">IFERROR(IF(LI165+LH166&gt;LJ$4,LI165,LI165+LH166),"")</f>
        <v>60</v>
      </c>
      <c r="LJ166" s="7">
        <f t="shared" ca="1" si="939"/>
        <v>0</v>
      </c>
      <c r="LK166" s="7">
        <f t="shared" ca="1" si="857"/>
        <v>0.44469616436667792</v>
      </c>
      <c r="LL166" s="7">
        <f t="shared" ca="1" si="858"/>
        <v>9.3765374094860521E-2</v>
      </c>
      <c r="LM166" s="7">
        <f t="shared" ca="1" si="859"/>
        <v>1</v>
      </c>
      <c r="LN166" s="7" t="str">
        <f t="shared" ca="1" si="860"/>
        <v>4</v>
      </c>
      <c r="LO166" s="7">
        <f ca="1">IFERROR(IF(LO165+LN166&gt;LP$4,LO165,LO165+LN166),"")</f>
        <v>60</v>
      </c>
      <c r="LP166" s="7">
        <f t="shared" ca="1" si="940"/>
        <v>0</v>
      </c>
      <c r="LQ166" s="7">
        <f t="shared" ca="1" si="861"/>
        <v>0.23232989520787017</v>
      </c>
      <c r="LR166" s="7">
        <f t="shared" ca="1" si="862"/>
        <v>0.30613164325366826</v>
      </c>
      <c r="LS166" s="7">
        <f t="shared" ca="1" si="863"/>
        <v>1</v>
      </c>
      <c r="LT166" s="7" t="str">
        <f t="shared" ca="1" si="864"/>
        <v>4</v>
      </c>
      <c r="LU166" s="7">
        <f ca="1">IFERROR(IF(LU165+LT166&gt;LV$4,LU165,LU165+LT166),"")</f>
        <v>60</v>
      </c>
      <c r="LV166" s="7">
        <f t="shared" ca="1" si="941"/>
        <v>0</v>
      </c>
      <c r="LW166" s="7">
        <f t="shared" ca="1" si="865"/>
        <v>0.59036811104312759</v>
      </c>
      <c r="LX166" s="7">
        <f t="shared" ca="1" si="866"/>
        <v>-5.190657258158915E-2</v>
      </c>
      <c r="LY166" s="7">
        <f t="shared" ca="1" si="867"/>
        <v>0</v>
      </c>
      <c r="LZ166" s="7">
        <f t="shared" ca="1" si="868"/>
        <v>0</v>
      </c>
      <c r="MA166" s="7">
        <f ca="1">IFERROR(IF(MA165+LZ166&gt;MB$4,MA165,MA165+LZ166),"")</f>
        <v>60</v>
      </c>
      <c r="MB166" s="7">
        <f t="shared" ca="1" si="942"/>
        <v>0</v>
      </c>
      <c r="MC166" s="7">
        <f t="shared" ca="1" si="869"/>
        <v>0.12001292726785706</v>
      </c>
      <c r="MD166" s="7">
        <f t="shared" ca="1" si="870"/>
        <v>0.41844861119368137</v>
      </c>
      <c r="ME166" s="7">
        <f t="shared" ca="1" si="871"/>
        <v>1</v>
      </c>
      <c r="MF166" s="7" t="str">
        <f t="shared" ca="1" si="872"/>
        <v>4</v>
      </c>
      <c r="MG166" s="7">
        <f ca="1">IFERROR(IF(MG165+MF166&gt;MH$4,MG165,MG165+MF166),"")</f>
        <v>60</v>
      </c>
      <c r="MH166" s="7">
        <f t="shared" ca="1" si="943"/>
        <v>0</v>
      </c>
      <c r="MI166" s="7">
        <f t="shared" ca="1" si="873"/>
        <v>0.30704924340282802</v>
      </c>
      <c r="MJ166" s="7">
        <f t="shared" ca="1" si="874"/>
        <v>0.23141229505871042</v>
      </c>
      <c r="MK166" s="7">
        <f t="shared" ca="1" si="875"/>
        <v>1</v>
      </c>
      <c r="ML166" s="7" t="str">
        <f t="shared" ca="1" si="876"/>
        <v>4</v>
      </c>
      <c r="MM166" s="7">
        <f ca="1">IFERROR(IF(MM165+ML166&gt;MN$4,MM165,MM165+ML166),"")</f>
        <v>60</v>
      </c>
      <c r="MN166" s="7">
        <f t="shared" ca="1" si="944"/>
        <v>0</v>
      </c>
      <c r="MO166" s="7">
        <f t="shared" ca="1" si="877"/>
        <v>0.27558171796450071</v>
      </c>
      <c r="MP166" s="7">
        <f t="shared" ca="1" si="878"/>
        <v>0.26287982049703773</v>
      </c>
      <c r="MQ166" s="7">
        <f t="shared" ca="1" si="879"/>
        <v>1</v>
      </c>
      <c r="MR166" s="7" t="str">
        <f t="shared" ca="1" si="880"/>
        <v>4</v>
      </c>
      <c r="MS166" s="7">
        <f ca="1">IFERROR(IF(MS165+MR166&gt;MT$4,MS165,MS165+MR166),"")</f>
        <v>60</v>
      </c>
      <c r="MT166" s="7">
        <f t="shared" ca="1" si="945"/>
        <v>0</v>
      </c>
      <c r="MU166" s="7">
        <f t="shared" ca="1" si="881"/>
        <v>0.33490925899118817</v>
      </c>
      <c r="MV166" s="7">
        <f t="shared" ca="1" si="882"/>
        <v>0.20355227947035026</v>
      </c>
      <c r="MW166" s="7">
        <f t="shared" ca="1" si="883"/>
        <v>1</v>
      </c>
      <c r="MX166" s="7" t="str">
        <f t="shared" ca="1" si="884"/>
        <v>4</v>
      </c>
      <c r="MY166" s="7">
        <f ca="1">IFERROR(IF(MY165+MX166&gt;MZ$4,MY165,MY165+MX166),"")</f>
        <v>60</v>
      </c>
      <c r="MZ166" s="7">
        <f t="shared" ca="1" si="946"/>
        <v>0</v>
      </c>
      <c r="NA166" s="7">
        <f t="shared" ca="1" si="885"/>
        <v>0.28250965915875059</v>
      </c>
      <c r="NB166" s="7">
        <f t="shared" ca="1" si="886"/>
        <v>0.25595187930278784</v>
      </c>
      <c r="NC166" s="7">
        <f t="shared" ca="1" si="887"/>
        <v>1</v>
      </c>
      <c r="ND166" s="7" t="str">
        <f t="shared" ca="1" si="888"/>
        <v>4</v>
      </c>
      <c r="NE166" s="7">
        <f ca="1">IFERROR(IF(NE165+ND166&gt;NF$4,NE165,NE165+ND166),"")</f>
        <v>60</v>
      </c>
      <c r="NF166" s="7">
        <f t="shared" ca="1" si="947"/>
        <v>0</v>
      </c>
      <c r="NG166" s="7">
        <f t="shared" ca="1" si="889"/>
        <v>0.37657831886071413</v>
      </c>
      <c r="NH166" s="7">
        <f t="shared" ca="1" si="890"/>
        <v>0.1618832196008243</v>
      </c>
      <c r="NI166" s="7">
        <f t="shared" ca="1" si="891"/>
        <v>1</v>
      </c>
      <c r="NJ166" s="7" t="str">
        <f t="shared" ca="1" si="892"/>
        <v>4</v>
      </c>
      <c r="NK166" s="7">
        <f ca="1">IFERROR(IF(NK165+NJ166&gt;NL$4,NK165,NK165+NJ166),"")</f>
        <v>60</v>
      </c>
      <c r="NL166" s="7">
        <f t="shared" ca="1" si="948"/>
        <v>0</v>
      </c>
      <c r="NM166" s="7">
        <f t="shared" ca="1" si="893"/>
        <v>0.13017856845733011</v>
      </c>
      <c r="NN166" s="7">
        <f t="shared" ca="1" si="894"/>
        <v>0.40828297000420832</v>
      </c>
      <c r="NO166" s="7">
        <f t="shared" ca="1" si="895"/>
        <v>1</v>
      </c>
      <c r="NP166" s="7" t="str">
        <f t="shared" ca="1" si="896"/>
        <v>4</v>
      </c>
      <c r="NQ166" s="7">
        <f ca="1">IFERROR(IF(NQ165+NP166&gt;NR$4,NQ165,NQ165+NP166),"")</f>
        <v>60</v>
      </c>
      <c r="NR166" s="7">
        <f t="shared" ca="1" si="949"/>
        <v>0</v>
      </c>
      <c r="NT166">
        <v>164</v>
      </c>
      <c r="NU166" s="7" t="s">
        <v>19</v>
      </c>
      <c r="NV166" s="7" t="str">
        <f t="shared" ca="1" si="653"/>
        <v/>
      </c>
      <c r="NW166" s="7" t="str">
        <f t="shared" ca="1" si="647"/>
        <v/>
      </c>
      <c r="NX166" t="str">
        <f ca="1">IFERROR(VLOOKUP(NT166,$K$3:$AK$568,8,FALSE),"")</f>
        <v/>
      </c>
      <c r="NY166" t="str">
        <f ca="1">IFERROR(VLOOKUP(NT166,$K$3:$AK$568,9,FALSE),"")</f>
        <v/>
      </c>
      <c r="NZ166" s="7" t="str">
        <f ca="1">IFERROR(VLOOKUP(NT166,$K$3:$AK$568,27,FALSE),"")</f>
        <v/>
      </c>
      <c r="OB166">
        <v>164</v>
      </c>
      <c r="OC166" s="7" t="s">
        <v>19</v>
      </c>
      <c r="OD166" t="e">
        <f t="shared" ca="1" si="654"/>
        <v>#N/A</v>
      </c>
      <c r="OE166" s="7" t="str">
        <f t="shared" ca="1" si="655"/>
        <v/>
      </c>
      <c r="OF166" s="7" t="str">
        <f t="shared" ca="1" si="656"/>
        <v/>
      </c>
      <c r="OG166" t="str">
        <f t="shared" ca="1" si="657"/>
        <v/>
      </c>
      <c r="OI166">
        <v>164</v>
      </c>
      <c r="OJ166" s="7" t="s">
        <v>19</v>
      </c>
      <c r="OK166" s="7" t="str">
        <f t="shared" ca="1" si="658"/>
        <v/>
      </c>
      <c r="OL166" s="7" t="str">
        <f t="shared" ca="1" si="659"/>
        <v/>
      </c>
      <c r="OM166" t="str">
        <f ca="1">IFERROR(VLOOKUP(OI166,$L$3:$AK$568,7,FALSE),"")</f>
        <v/>
      </c>
      <c r="ON166" t="str">
        <f ca="1">IFERROR(VLOOKUP(OI166,$L$3:$AK$568,8,FALSE),"")</f>
        <v/>
      </c>
      <c r="OO166" s="7" t="str">
        <f ca="1">IFERROR(VLOOKUP(OI166,$L$3:$AK$568,26,FALSE),"")</f>
        <v/>
      </c>
      <c r="OQ166">
        <v>164</v>
      </c>
      <c r="OR166" s="7" t="s">
        <v>19</v>
      </c>
      <c r="OS166" t="e">
        <f t="shared" ca="1" si="660"/>
        <v>#N/A</v>
      </c>
      <c r="OT166" s="7" t="str">
        <f t="shared" ca="1" si="661"/>
        <v/>
      </c>
      <c r="OU166" s="7" t="str">
        <f t="shared" ca="1" si="662"/>
        <v/>
      </c>
      <c r="OV166" t="str">
        <f t="shared" ca="1" si="663"/>
        <v/>
      </c>
      <c r="OX166">
        <v>164</v>
      </c>
      <c r="OY166" s="7" t="s">
        <v>19</v>
      </c>
      <c r="OZ166" s="7" t="str">
        <f t="shared" ca="1" si="664"/>
        <v/>
      </c>
      <c r="PA166" s="7" t="str">
        <f t="shared" ca="1" si="665"/>
        <v/>
      </c>
      <c r="PB166" t="str">
        <f ca="1">IFERROR(VLOOKUP(OX166,$M$3:$AK$568,6,FALSE),"")</f>
        <v/>
      </c>
      <c r="PC166" t="str">
        <f ca="1">IFERROR(VLOOKUP(OX166,$M$3:$AK$568,7,FALSE),"")</f>
        <v/>
      </c>
      <c r="PD166" s="7" t="str">
        <f ca="1">IFERROR(VLOOKUP(OX166,$M$3:$AK$568,25,FALSE),"")</f>
        <v/>
      </c>
      <c r="PF166">
        <v>164</v>
      </c>
      <c r="PG166" s="7" t="s">
        <v>19</v>
      </c>
      <c r="PH166" t="e">
        <f t="shared" ca="1" si="666"/>
        <v>#N/A</v>
      </c>
      <c r="PI166" s="7" t="str">
        <f t="shared" ca="1" si="667"/>
        <v/>
      </c>
      <c r="PJ166" s="7" t="str">
        <f t="shared" ca="1" si="668"/>
        <v/>
      </c>
      <c r="PK166" t="str">
        <f t="shared" ca="1" si="669"/>
        <v/>
      </c>
      <c r="PM166">
        <v>164</v>
      </c>
      <c r="PN166" s="7" t="s">
        <v>19</v>
      </c>
      <c r="PO166" s="202" t="str">
        <f t="shared" ca="1" si="670"/>
        <v/>
      </c>
      <c r="PP166" s="7" t="str">
        <f t="shared" ca="1" si="671"/>
        <v/>
      </c>
      <c r="PQ166" t="str">
        <f ca="1">IFERROR(VLOOKUP(PM166,$G$325:$R$409,12,FALSE),"")</f>
        <v/>
      </c>
      <c r="PR166" t="e">
        <f ca="1">VLOOKUP(PM166,$G$324:$Q$409,11,FALSE)</f>
        <v>#N/A</v>
      </c>
      <c r="PS166" s="7" t="str">
        <f ca="1">VLOOKUP(PQ166,$R$325:$Y$409,8,FALSE)</f>
        <v>- -</v>
      </c>
      <c r="PT166" s="7">
        <f ca="1">ReSt</f>
        <v>-4</v>
      </c>
      <c r="PU166" s="7" t="e">
        <f t="shared" ca="1" si="672"/>
        <v>#N/A</v>
      </c>
      <c r="PV166" s="7" t="e">
        <f t="shared" ca="1" si="673"/>
        <v>#N/A</v>
      </c>
      <c r="PW166" s="7" t="str">
        <f ca="1">VLOOKUP(PQ166,$R$325:$AK$409,8,FALSE)</f>
        <v>- -</v>
      </c>
      <c r="PX166" s="7"/>
      <c r="PY166">
        <v>164</v>
      </c>
      <c r="PZ166" s="7" t="s">
        <v>19</v>
      </c>
      <c r="QA166" t="str">
        <f t="shared" ca="1" si="674"/>
        <v/>
      </c>
      <c r="QB166" s="7" t="str">
        <f t="shared" ca="1" si="675"/>
        <v/>
      </c>
      <c r="QC166" s="7" t="str">
        <f t="shared" ca="1" si="676"/>
        <v/>
      </c>
      <c r="QD166" t="str">
        <f t="shared" ca="1" si="677"/>
        <v/>
      </c>
      <c r="QF166">
        <v>164</v>
      </c>
      <c r="QG166" s="7" t="s">
        <v>19</v>
      </c>
      <c r="QH166" s="7" t="str">
        <f t="shared" ca="1" si="678"/>
        <v/>
      </c>
      <c r="QI166" s="7" t="e">
        <f t="shared" ca="1" si="679"/>
        <v>#VALUE!</v>
      </c>
      <c r="QJ166" t="e">
        <f t="shared" ca="1" si="680"/>
        <v>#N/A</v>
      </c>
      <c r="QK166" s="7" t="e">
        <f t="shared" ca="1" si="681"/>
        <v>#N/A</v>
      </c>
      <c r="QM166">
        <v>164</v>
      </c>
      <c r="QN166" s="7" t="s">
        <v>19</v>
      </c>
      <c r="QO166" t="str">
        <f t="shared" ca="1" si="682"/>
        <v/>
      </c>
      <c r="QP166" s="7" t="str">
        <f t="shared" ca="1" si="683"/>
        <v/>
      </c>
      <c r="QQ166" t="str">
        <f t="shared" ca="1" si="684"/>
        <v/>
      </c>
    </row>
    <row r="167" spans="1:459" x14ac:dyDescent="0.25">
      <c r="A167" s="240" t="str">
        <f>IF('Character Sheet'!$B$4="Creature","N","Y")</f>
        <v>Y</v>
      </c>
      <c r="C167" s="75"/>
      <c r="D167" s="76"/>
      <c r="F167" s="75"/>
      <c r="G167" s="76"/>
      <c r="I167" s="75"/>
      <c r="J167" s="85"/>
      <c r="K167" s="85">
        <f t="shared" ca="1" si="648"/>
        <v>4</v>
      </c>
      <c r="L167" s="85">
        <f t="shared" ca="1" si="951"/>
        <v>0</v>
      </c>
      <c r="M167" s="70">
        <f t="shared" ca="1" si="956"/>
        <v>7</v>
      </c>
      <c r="O167" s="222">
        <f t="shared" ca="1" si="649"/>
        <v>161</v>
      </c>
      <c r="Q167" s="7" t="s">
        <v>1735</v>
      </c>
      <c r="R167" s="9" t="s">
        <v>1446</v>
      </c>
      <c r="S167" s="9" t="s">
        <v>1937</v>
      </c>
      <c r="T167" s="61" t="str">
        <f>SUBSTITUTE(IFERROR(IFERROR(VLOOKUP(R167,'[1]Skill Statistics'!$A$3:$C$513,2,FALSE),VLOOKUP(Q167,'[1]Skill Statistics'!$A$3:$C$513,2,FALSE)),T166),"R*","ReSt")</f>
        <v>In/Me</v>
      </c>
      <c r="U167" s="61" t="str">
        <f>IFERROR(IFERROR(VLOOKUP(R167,'[1]Skill Statistics'!$A$3:$C$513,3,FALSE),VLOOKUP(Q167,'[1]Skill Statistics'!$A$3:$C$513,3,FALSE)),U166)</f>
        <v>Ag</v>
      </c>
      <c r="V167" s="61" t="str">
        <f>IF(ISNUMBER(SEARCH("Category",R167)),"- -",IFERROR(IFERROR(VLOOKUP(Q167,[1]Professions!$A$4:$AM$288,MATCH(Profession,[1]Professions!$A$1:$AM$1,0),FALSE),VLOOKUP(Q167,Calculations!$B$91:$I$95,8,FALSE)),"- -"))</f>
        <v>4 / 6</v>
      </c>
      <c r="W167" s="60">
        <f t="shared" ca="1" si="650"/>
        <v>0</v>
      </c>
      <c r="X167" s="7">
        <f ca="1">IFERROR(VLOOKUP(R167,$BS$6:$NR$519,MATCH(ActualLevel,$BS$3:$NR$3,0),FALSE),"- -")</f>
        <v>0</v>
      </c>
      <c r="Y167" s="7">
        <f t="shared" ca="1" si="955"/>
        <v>0</v>
      </c>
      <c r="Z167" s="7">
        <f ca="1">IFERROR(VLOOKUP(Y167,Charts!$BQ$2:$BR$52,2,FALSE),"- -")</f>
        <v>-25</v>
      </c>
      <c r="AA167" s="7">
        <f t="shared" ca="1" si="686"/>
        <v>3</v>
      </c>
      <c r="AB167" s="7">
        <f t="shared" ca="1" si="952"/>
        <v>0</v>
      </c>
      <c r="AC167" s="7"/>
      <c r="AD167" s="7"/>
      <c r="AE167" s="7"/>
      <c r="AF167" s="7"/>
      <c r="AG167" s="7"/>
      <c r="AH167" s="43"/>
      <c r="AI167" s="7"/>
      <c r="AJ167" s="7"/>
      <c r="AK167" s="7">
        <f t="shared" ca="1" si="687"/>
        <v>-22</v>
      </c>
      <c r="AL167" s="7"/>
      <c r="AM167" s="69">
        <f>IFERROR(VLOOKUP(R167,'[1]Skill Statistics'!$A$3:$AN$513,MATCH(Profession,'[1]Skill Statistics'!$A$2:$AN$2,0),FALSE),0)</f>
        <v>0</v>
      </c>
      <c r="AN167" s="85">
        <f>IFERROR(VLOOKUP(Q167,'[1]Skill Statistics'!$A$3:$BK$513,MATCH(Archetype,'[1]Skill Statistics'!$A$2:$BK$2,0),FALSE),0)</f>
        <v>0</v>
      </c>
      <c r="AO167" s="85">
        <f>IFERROR(VLOOKUP(Q167,'[1]Skill Statistics'!$A$3:$BB$513,MATCH(Race,'[1]Skill Statistics'!$A$2:$BB$2,0),FALSE),0)</f>
        <v>0</v>
      </c>
      <c r="AP167" s="85">
        <f t="shared" ca="1" si="651"/>
        <v>0.3</v>
      </c>
      <c r="AQ167" s="70"/>
      <c r="AS167" s="69">
        <f>IFERROR(VLOOKUP(Q167,'[1]Professional Skills'!$A$4:$AM$288,MATCH(Profession,'[1]Professional Skills'!$A$3:$AM$3,0),FALSE),"- -")</f>
        <v>0</v>
      </c>
      <c r="AT167" t="s">
        <v>1812</v>
      </c>
      <c r="AU167" s="7" t="str">
        <f t="shared" si="954"/>
        <v/>
      </c>
      <c r="AV167" s="7">
        <f t="shared" ca="1" si="953"/>
        <v>0</v>
      </c>
      <c r="AW167" t="str">
        <f t="shared" si="690"/>
        <v/>
      </c>
      <c r="AX167" t="str">
        <f>IFERROR(_xlfn.RANK.EQ(AW167,$AW$5:$AW$568),"")</f>
        <v/>
      </c>
      <c r="AY167">
        <f t="shared" si="645"/>
        <v>0</v>
      </c>
      <c r="AZ167" s="70" t="str">
        <f t="shared" si="688"/>
        <v/>
      </c>
      <c r="BB167" s="69">
        <f>IFERROR(IF(Q167="Language",VLOOKUP(R167,[1]Cultures!$B$4:$N$218,MATCH(Culture,[1]Cultures!$B$3:$N$3,0),FALSE),VLOOKUP(Q167,[1]Cultures!$B$4:$O$212,MATCH(Culture,[1]Cultures!$B$3:$O$3,0),FALSE)),"- -")</f>
        <v>0</v>
      </c>
      <c r="BC167" t="s">
        <v>1812</v>
      </c>
      <c r="BD167">
        <f t="shared" ca="1" si="950"/>
        <v>0.46524614278788479</v>
      </c>
      <c r="BE167">
        <f t="shared" ca="1" si="897"/>
        <v>0.76524614278788472</v>
      </c>
      <c r="BH167">
        <f ca="1">_xlfn.RANK.EQ(BE167,$BE$166:$BE$169)</f>
        <v>2</v>
      </c>
      <c r="BI167" s="7">
        <f t="shared" ca="1" si="689"/>
        <v>0</v>
      </c>
      <c r="BK167" s="7"/>
      <c r="BL167" s="70">
        <f t="shared" ca="1" si="646"/>
        <v>0</v>
      </c>
      <c r="BN167" s="69">
        <f>IFERROR(VLOOKUP(V167,Charts!$BT$2:$BV$14,3,FALSE),"- -")</f>
        <v>0.53846153846153844</v>
      </c>
      <c r="BO167" s="85">
        <f t="shared" ca="1" si="652"/>
        <v>1.7870955284631411</v>
      </c>
      <c r="BP167" s="70">
        <f t="shared" ca="1" si="898"/>
        <v>161</v>
      </c>
      <c r="BR167" s="7">
        <v>162</v>
      </c>
      <c r="BS167" s="9" t="str">
        <f ca="1">VLOOKUP(BR167,$O$3:$R$568,4,FALSE)</f>
        <v>Star Gazing</v>
      </c>
      <c r="BT167" s="7" t="str">
        <f ca="1">VLOOKUP(BS167,$R$3:$V$568,5,FALSE)</f>
        <v>5 / 7</v>
      </c>
      <c r="BU167" s="7">
        <f ca="1">VLOOKUP(BT167,Charts!$BT$2:$BV$14,3,FALSE)</f>
        <v>0.46153846153846156</v>
      </c>
      <c r="BV167" s="7" t="str">
        <f t="shared" ca="1" si="691"/>
        <v>5</v>
      </c>
      <c r="BW167" s="7" t="str">
        <f t="shared" ca="1" si="692"/>
        <v>7</v>
      </c>
      <c r="BY167" s="7">
        <f t="shared" ca="1" si="693"/>
        <v>0.29737546214620048</v>
      </c>
      <c r="BZ167" s="7">
        <f t="shared" ca="1" si="694"/>
        <v>0.16416299939226109</v>
      </c>
      <c r="CA167" s="7">
        <f t="shared" ca="1" si="695"/>
        <v>1</v>
      </c>
      <c r="CB167" s="7" t="str">
        <f t="shared" ca="1" si="696"/>
        <v>5</v>
      </c>
      <c r="CC167" s="7">
        <f ca="1">IFERROR(IF(CC166+CB167&gt;CD$4,CC166,CC166+CB167),"")</f>
        <v>38</v>
      </c>
      <c r="CD167" s="7">
        <f t="shared" ca="1" si="899"/>
        <v>0</v>
      </c>
      <c r="CE167" s="7">
        <f t="shared" ca="1" si="697"/>
        <v>0.21228028070255545</v>
      </c>
      <c r="CF167" s="7">
        <f t="shared" ca="1" si="698"/>
        <v>0.24925818083590612</v>
      </c>
      <c r="CG167" s="7">
        <f t="shared" ca="1" si="699"/>
        <v>1</v>
      </c>
      <c r="CH167" s="7" t="str">
        <f t="shared" ca="1" si="700"/>
        <v>5</v>
      </c>
      <c r="CI167" s="7">
        <f ca="1">IFERROR(IF(CI166+CH167&gt;CJ$4,CI166,CI166+CH167),"")</f>
        <v>60</v>
      </c>
      <c r="CJ167" s="7">
        <f t="shared" ca="1" si="900"/>
        <v>0</v>
      </c>
      <c r="CK167" s="7">
        <f t="shared" ca="1" si="701"/>
        <v>0.2518345079561769</v>
      </c>
      <c r="CL167" s="7">
        <f t="shared" ca="1" si="702"/>
        <v>0.20970395358228466</v>
      </c>
      <c r="CM167" s="7">
        <f t="shared" ca="1" si="703"/>
        <v>1</v>
      </c>
      <c r="CN167" s="7" t="str">
        <f t="shared" ca="1" si="704"/>
        <v>5</v>
      </c>
      <c r="CO167" s="7">
        <f ca="1">IFERROR(IF(CO166+CN167&gt;CP$4,CO166,CO166+CN167),"")</f>
        <v>60</v>
      </c>
      <c r="CP167" s="7">
        <f t="shared" ca="1" si="901"/>
        <v>0</v>
      </c>
      <c r="CQ167" s="7">
        <f t="shared" ca="1" si="705"/>
        <v>0.8281037108392818</v>
      </c>
      <c r="CR167" s="7">
        <f t="shared" ca="1" si="706"/>
        <v>-0.36656524930082024</v>
      </c>
      <c r="CS167" s="7">
        <f t="shared" ca="1" si="707"/>
        <v>0</v>
      </c>
      <c r="CT167" s="7">
        <f t="shared" ca="1" si="708"/>
        <v>0</v>
      </c>
      <c r="CU167" s="7">
        <f ca="1">IFERROR(IF(CU166+CT167&gt;CV$4,CU166,CU166+CT167),"")</f>
        <v>60</v>
      </c>
      <c r="CV167" s="7">
        <f t="shared" ca="1" si="902"/>
        <v>0</v>
      </c>
      <c r="CW167" s="7">
        <f t="shared" ca="1" si="709"/>
        <v>0.60974787505838213</v>
      </c>
      <c r="CX167" s="7">
        <f t="shared" ca="1" si="710"/>
        <v>-0.14820941351992056</v>
      </c>
      <c r="CY167" s="7">
        <f t="shared" ca="1" si="711"/>
        <v>0</v>
      </c>
      <c r="CZ167" s="7">
        <f t="shared" ca="1" si="712"/>
        <v>0</v>
      </c>
      <c r="DA167" s="7">
        <f ca="1">IFERROR(IF(DA166+CZ167&gt;DB$4,DA166,DA166+CZ167),"")</f>
        <v>60</v>
      </c>
      <c r="DB167" s="7">
        <f t="shared" ca="1" si="903"/>
        <v>0</v>
      </c>
      <c r="DC167" s="7">
        <f t="shared" ca="1" si="713"/>
        <v>0.64216062119306172</v>
      </c>
      <c r="DD167" s="7">
        <f t="shared" ca="1" si="714"/>
        <v>-0.18062215965460016</v>
      </c>
      <c r="DE167" s="7">
        <f t="shared" ca="1" si="715"/>
        <v>0</v>
      </c>
      <c r="DF167" s="7">
        <f t="shared" ca="1" si="716"/>
        <v>0</v>
      </c>
      <c r="DG167" s="7">
        <f ca="1">IFERROR(IF(DG166+DF167&gt;DH$4,DG166,DG166+DF167),"")</f>
        <v>60</v>
      </c>
      <c r="DH167" s="7">
        <f t="shared" ca="1" si="904"/>
        <v>0</v>
      </c>
      <c r="DI167" s="7">
        <f t="shared" ca="1" si="717"/>
        <v>0.45644944121605147</v>
      </c>
      <c r="DJ167" s="7">
        <f t="shared" ca="1" si="718"/>
        <v>5.0890203224100983E-3</v>
      </c>
      <c r="DK167" s="7">
        <f t="shared" ca="1" si="719"/>
        <v>1</v>
      </c>
      <c r="DL167" s="7" t="str">
        <f t="shared" ca="1" si="720"/>
        <v>5</v>
      </c>
      <c r="DM167" s="7">
        <f ca="1">IFERROR(IF(DM166+DL167&gt;DN$4,DM166,DM166+DL167),"")</f>
        <v>60</v>
      </c>
      <c r="DN167" s="7">
        <f t="shared" ca="1" si="905"/>
        <v>0</v>
      </c>
      <c r="DO167" s="7">
        <f t="shared" ca="1" si="721"/>
        <v>0.27070879137217885</v>
      </c>
      <c r="DP167" s="7">
        <f t="shared" ca="1" si="722"/>
        <v>0.19082967016628272</v>
      </c>
      <c r="DQ167" s="7">
        <f t="shared" ca="1" si="723"/>
        <v>1</v>
      </c>
      <c r="DR167" s="7" t="str">
        <f t="shared" ca="1" si="724"/>
        <v>5</v>
      </c>
      <c r="DS167" s="7">
        <f ca="1">IFERROR(IF(DS166+DR167&gt;DT$4,DS166,DS166+DR167),"")</f>
        <v>60</v>
      </c>
      <c r="DT167" s="7">
        <f t="shared" ca="1" si="906"/>
        <v>0</v>
      </c>
      <c r="DU167" s="7">
        <f t="shared" ca="1" si="725"/>
        <v>0.96131897380887599</v>
      </c>
      <c r="DV167" s="7">
        <f t="shared" ca="1" si="726"/>
        <v>-0.49978051227041442</v>
      </c>
      <c r="DW167" s="7">
        <f t="shared" ca="1" si="727"/>
        <v>0</v>
      </c>
      <c r="DX167" s="7">
        <f t="shared" ca="1" si="728"/>
        <v>0</v>
      </c>
      <c r="DY167" s="7">
        <f ca="1">IFERROR(IF(DY166+DX167&gt;DZ$4,DY166,DY166+DX167),"")</f>
        <v>60</v>
      </c>
      <c r="DZ167" s="7">
        <f t="shared" ca="1" si="907"/>
        <v>0</v>
      </c>
      <c r="EA167" s="7">
        <f t="shared" ca="1" si="729"/>
        <v>0.95966415233986735</v>
      </c>
      <c r="EB167" s="7">
        <f t="shared" ca="1" si="730"/>
        <v>-0.49812569080140578</v>
      </c>
      <c r="EC167" s="7">
        <f t="shared" ca="1" si="731"/>
        <v>0</v>
      </c>
      <c r="ED167" s="7">
        <f t="shared" ca="1" si="732"/>
        <v>0</v>
      </c>
      <c r="EE167" s="7">
        <f ca="1">IFERROR(IF(EE166+ED167&gt;EF$4,EE166,EE166+ED167),"")</f>
        <v>60</v>
      </c>
      <c r="EF167" s="7">
        <f t="shared" ca="1" si="908"/>
        <v>0</v>
      </c>
      <c r="EG167" s="7">
        <f t="shared" ca="1" si="733"/>
        <v>0.93676039373583009</v>
      </c>
      <c r="EH167" s="7">
        <f t="shared" ca="1" si="734"/>
        <v>-0.47522193219736852</v>
      </c>
      <c r="EI167" s="7">
        <f t="shared" ca="1" si="735"/>
        <v>0</v>
      </c>
      <c r="EJ167" s="7">
        <f t="shared" ca="1" si="736"/>
        <v>0</v>
      </c>
      <c r="EK167" s="7">
        <f ca="1">IFERROR(IF(EK166+EJ167&gt;EL$4,EK166,EK166+EJ167),"")</f>
        <v>60</v>
      </c>
      <c r="EL167" s="7">
        <f t="shared" ca="1" si="909"/>
        <v>0</v>
      </c>
      <c r="EM167" s="7">
        <f t="shared" ca="1" si="737"/>
        <v>0.31435245500484721</v>
      </c>
      <c r="EN167" s="7">
        <f t="shared" ca="1" si="738"/>
        <v>0.14718600653361436</v>
      </c>
      <c r="EO167" s="7">
        <f t="shared" ca="1" si="739"/>
        <v>1</v>
      </c>
      <c r="EP167" s="7" t="str">
        <f t="shared" ca="1" si="740"/>
        <v>5</v>
      </c>
      <c r="EQ167" s="7">
        <f ca="1">IFERROR(IF(EQ166+EP167&gt;ER$4,EQ166,EQ166+EP167),"")</f>
        <v>60</v>
      </c>
      <c r="ER167" s="7">
        <f t="shared" ca="1" si="910"/>
        <v>0</v>
      </c>
      <c r="ES167" s="7">
        <f t="shared" ca="1" si="741"/>
        <v>0.49088884324461202</v>
      </c>
      <c r="ET167" s="7">
        <f t="shared" ca="1" si="742"/>
        <v>-2.9350381706150452E-2</v>
      </c>
      <c r="EU167" s="7">
        <f t="shared" ca="1" si="743"/>
        <v>0</v>
      </c>
      <c r="EV167" s="7">
        <f t="shared" ca="1" si="744"/>
        <v>0</v>
      </c>
      <c r="EW167" s="7">
        <f ca="1">IFERROR(IF(EW166+EV167&gt;EX$4,EW166,EW166+EV167),"")</f>
        <v>60</v>
      </c>
      <c r="EX167" s="7">
        <f t="shared" ca="1" si="911"/>
        <v>0</v>
      </c>
      <c r="EY167" s="7">
        <f t="shared" ca="1" si="745"/>
        <v>0.75313954060272903</v>
      </c>
      <c r="EZ167" s="7">
        <f t="shared" ca="1" si="746"/>
        <v>-0.29160107906426747</v>
      </c>
      <c r="FA167" s="7">
        <f t="shared" ca="1" si="747"/>
        <v>0</v>
      </c>
      <c r="FB167" s="7">
        <f t="shared" ca="1" si="748"/>
        <v>0</v>
      </c>
      <c r="FC167" s="7">
        <f ca="1">IFERROR(IF(FC166+FB167&gt;FD$4,FC166,FC166+FB167),"")</f>
        <v>60</v>
      </c>
      <c r="FD167" s="7">
        <f t="shared" ca="1" si="912"/>
        <v>0</v>
      </c>
      <c r="FE167" s="7">
        <f t="shared" ca="1" si="749"/>
        <v>0.36023478481251325</v>
      </c>
      <c r="FF167" s="7">
        <f t="shared" ca="1" si="750"/>
        <v>0.10130367672594831</v>
      </c>
      <c r="FG167" s="7">
        <f t="shared" ca="1" si="751"/>
        <v>1</v>
      </c>
      <c r="FH167" s="7" t="str">
        <f t="shared" ca="1" si="752"/>
        <v>5</v>
      </c>
      <c r="FI167" s="7">
        <f ca="1">IFERROR(IF(FI166+FH167&gt;FJ$4,FI166,FI166+FH167),"")</f>
        <v>60</v>
      </c>
      <c r="FJ167" s="7">
        <f t="shared" ca="1" si="913"/>
        <v>0</v>
      </c>
      <c r="FK167" s="7">
        <f t="shared" ca="1" si="753"/>
        <v>0.66280427810273734</v>
      </c>
      <c r="FL167" s="7">
        <f t="shared" ca="1" si="754"/>
        <v>-0.20126581656427578</v>
      </c>
      <c r="FM167" s="7">
        <f t="shared" ca="1" si="755"/>
        <v>0</v>
      </c>
      <c r="FN167" s="7">
        <f t="shared" ca="1" si="756"/>
        <v>0</v>
      </c>
      <c r="FO167" s="7">
        <f ca="1">IFERROR(IF(FO166+FN167&gt;FP$4,FO166,FO166+FN167),"")</f>
        <v>60</v>
      </c>
      <c r="FP167" s="7">
        <f t="shared" ca="1" si="914"/>
        <v>0</v>
      </c>
      <c r="FQ167" s="7">
        <f t="shared" ca="1" si="757"/>
        <v>0.93802983271011897</v>
      </c>
      <c r="FR167" s="7">
        <f t="shared" ca="1" si="758"/>
        <v>-0.47649137117165741</v>
      </c>
      <c r="FS167" s="7">
        <f t="shared" ca="1" si="759"/>
        <v>0</v>
      </c>
      <c r="FT167" s="7">
        <f t="shared" ca="1" si="760"/>
        <v>0</v>
      </c>
      <c r="FU167" s="7">
        <f ca="1">IFERROR(IF(FU166+FT167&gt;FV$4,FU166,FU166+FT167),"")</f>
        <v>60</v>
      </c>
      <c r="FV167" s="7">
        <f t="shared" ca="1" si="915"/>
        <v>0</v>
      </c>
      <c r="FW167" s="7">
        <f t="shared" ca="1" si="761"/>
        <v>0.41507703991522193</v>
      </c>
      <c r="FX167" s="7">
        <f t="shared" ca="1" si="762"/>
        <v>4.6461421623239629E-2</v>
      </c>
      <c r="FY167" s="7">
        <f t="shared" ca="1" si="763"/>
        <v>1</v>
      </c>
      <c r="FZ167" s="7" t="str">
        <f t="shared" ca="1" si="764"/>
        <v>5</v>
      </c>
      <c r="GA167" s="7">
        <f ca="1">IFERROR(IF(GA166+FZ167&gt;GB$4,GA166,GA166+FZ167),"")</f>
        <v>60</v>
      </c>
      <c r="GB167" s="7">
        <f t="shared" ca="1" si="916"/>
        <v>0</v>
      </c>
      <c r="GC167" s="7">
        <f t="shared" ca="1" si="765"/>
        <v>0.97260568587029417</v>
      </c>
      <c r="GD167" s="7">
        <f t="shared" ca="1" si="766"/>
        <v>-0.5110672243318326</v>
      </c>
      <c r="GE167" s="7">
        <f t="shared" ca="1" si="767"/>
        <v>0</v>
      </c>
      <c r="GF167" s="7">
        <f t="shared" ca="1" si="768"/>
        <v>0</v>
      </c>
      <c r="GG167" s="7">
        <f ca="1">IFERROR(IF(GG166+GF167&gt;GH$4,GG166,GG166+GF167),"")</f>
        <v>60</v>
      </c>
      <c r="GH167" s="7">
        <f t="shared" ca="1" si="917"/>
        <v>0</v>
      </c>
      <c r="GI167" s="7">
        <f t="shared" ca="1" si="769"/>
        <v>0.81699616312883439</v>
      </c>
      <c r="GJ167" s="7">
        <f t="shared" ca="1" si="770"/>
        <v>-0.35545770159037282</v>
      </c>
      <c r="GK167" s="7">
        <f t="shared" ca="1" si="771"/>
        <v>0</v>
      </c>
      <c r="GL167" s="7">
        <f t="shared" ca="1" si="772"/>
        <v>0</v>
      </c>
      <c r="GM167" s="7">
        <f ca="1">IFERROR(IF(GM166+GL167&gt;GN$4,GM166,GM166+GL167),"")</f>
        <v>60</v>
      </c>
      <c r="GN167" s="7">
        <f t="shared" ca="1" si="918"/>
        <v>0</v>
      </c>
      <c r="GO167" s="7">
        <f t="shared" ca="1" si="773"/>
        <v>0.57197988728878091</v>
      </c>
      <c r="GP167" s="7">
        <f t="shared" ca="1" si="774"/>
        <v>-0.11044142575031934</v>
      </c>
      <c r="GQ167" s="7">
        <f t="shared" ca="1" si="775"/>
        <v>0</v>
      </c>
      <c r="GR167" s="7">
        <f t="shared" ca="1" si="776"/>
        <v>0</v>
      </c>
      <c r="GS167" s="7">
        <f ca="1">IFERROR(IF(GS166+GR167&gt;GT$4,GS166,GS166+GR167),"")</f>
        <v>60</v>
      </c>
      <c r="GT167" s="7">
        <f t="shared" ca="1" si="919"/>
        <v>0</v>
      </c>
      <c r="GU167" s="7">
        <f t="shared" ca="1" si="777"/>
        <v>0.71708995931376185</v>
      </c>
      <c r="GV167" s="7">
        <f t="shared" ca="1" si="778"/>
        <v>-0.25555149777530028</v>
      </c>
      <c r="GW167" s="7">
        <f t="shared" ca="1" si="779"/>
        <v>0</v>
      </c>
      <c r="GX167" s="7">
        <f t="shared" ca="1" si="780"/>
        <v>0</v>
      </c>
      <c r="GY167" s="7">
        <f ca="1">IFERROR(IF(GY166+GX167&gt;GZ$4,GY166,GY166+GX167),"")</f>
        <v>60</v>
      </c>
      <c r="GZ167" s="7">
        <f t="shared" ca="1" si="920"/>
        <v>0</v>
      </c>
      <c r="HA167" s="7">
        <f t="shared" ca="1" si="781"/>
        <v>0.33777324534596409</v>
      </c>
      <c r="HB167" s="7">
        <f t="shared" ca="1" si="782"/>
        <v>0.12376521619249747</v>
      </c>
      <c r="HC167" s="7">
        <f t="shared" ca="1" si="783"/>
        <v>1</v>
      </c>
      <c r="HD167" s="7" t="str">
        <f t="shared" ca="1" si="784"/>
        <v>5</v>
      </c>
      <c r="HE167" s="7">
        <f ca="1">IFERROR(IF(HE166+HD167&gt;HF$4,HE166,HE166+HD167),"")</f>
        <v>60</v>
      </c>
      <c r="HF167" s="7">
        <f t="shared" ca="1" si="921"/>
        <v>0</v>
      </c>
      <c r="HG167" s="7">
        <f t="shared" ca="1" si="785"/>
        <v>0.66311814027438654</v>
      </c>
      <c r="HH167" s="7">
        <f t="shared" ca="1" si="786"/>
        <v>-0.20157967873592497</v>
      </c>
      <c r="HI167" s="7">
        <f t="shared" ca="1" si="787"/>
        <v>0</v>
      </c>
      <c r="HJ167" s="7">
        <f t="shared" ca="1" si="788"/>
        <v>0</v>
      </c>
      <c r="HK167" s="7">
        <f ca="1">IFERROR(IF(HK166+HJ167&gt;HL$4,HK166,HK166+HJ167),"")</f>
        <v>60</v>
      </c>
      <c r="HL167" s="7">
        <f t="shared" ca="1" si="922"/>
        <v>0</v>
      </c>
      <c r="HM167" s="7">
        <f t="shared" ca="1" si="789"/>
        <v>0.5108383513598167</v>
      </c>
      <c r="HN167" s="7">
        <f t="shared" ca="1" si="790"/>
        <v>-4.9299889821355136E-2</v>
      </c>
      <c r="HO167" s="7">
        <f t="shared" ca="1" si="791"/>
        <v>0</v>
      </c>
      <c r="HP167" s="7">
        <f t="shared" ca="1" si="792"/>
        <v>0</v>
      </c>
      <c r="HQ167" s="7">
        <f ca="1">IFERROR(IF(HQ166+HP167&gt;HR$4,HQ166,HQ166+HP167),"")</f>
        <v>60</v>
      </c>
      <c r="HR167" s="7">
        <f t="shared" ca="1" si="923"/>
        <v>0</v>
      </c>
      <c r="HS167" s="7">
        <f t="shared" ca="1" si="793"/>
        <v>5.1641719296520172E-2</v>
      </c>
      <c r="HT167" s="7">
        <f t="shared" ca="1" si="794"/>
        <v>0.40989674224194139</v>
      </c>
      <c r="HU167" s="7">
        <f t="shared" ca="1" si="795"/>
        <v>1</v>
      </c>
      <c r="HV167" s="7" t="str">
        <f t="shared" ca="1" si="796"/>
        <v>5</v>
      </c>
      <c r="HW167" s="7">
        <f ca="1">IFERROR(IF(HW166+HV167&gt;HX$4,HW166,HW166+HV167),"")</f>
        <v>60</v>
      </c>
      <c r="HX167" s="7">
        <f t="shared" ca="1" si="924"/>
        <v>0</v>
      </c>
      <c r="HY167" s="7">
        <f t="shared" ca="1" si="797"/>
        <v>0.36681735524578729</v>
      </c>
      <c r="HZ167" s="7">
        <f t="shared" ca="1" si="798"/>
        <v>9.4721106292674273E-2</v>
      </c>
      <c r="IA167" s="7">
        <f t="shared" ca="1" si="799"/>
        <v>1</v>
      </c>
      <c r="IB167" s="7" t="str">
        <f t="shared" ca="1" si="800"/>
        <v>5</v>
      </c>
      <c r="IC167" s="7">
        <f ca="1">IFERROR(IF(IC166+IB167&gt;ID$4,IC166,IC166+IB167),"")</f>
        <v>60</v>
      </c>
      <c r="ID167" s="7">
        <f t="shared" ca="1" si="925"/>
        <v>0</v>
      </c>
      <c r="IE167" s="7">
        <f t="shared" ca="1" si="801"/>
        <v>9.9448980398936238E-2</v>
      </c>
      <c r="IF167" s="7">
        <f t="shared" ca="1" si="802"/>
        <v>0.36208948113952533</v>
      </c>
      <c r="IG167" s="7">
        <f t="shared" ca="1" si="803"/>
        <v>1</v>
      </c>
      <c r="IH167" s="7" t="str">
        <f t="shared" ca="1" si="804"/>
        <v>5</v>
      </c>
      <c r="II167" s="7">
        <f ca="1">IFERROR(IF(II166+IH167&gt;IJ$4,II166,II166+IH167),"")</f>
        <v>60</v>
      </c>
      <c r="IJ167" s="7">
        <f t="shared" ca="1" si="926"/>
        <v>0</v>
      </c>
      <c r="IK167" s="7">
        <f t="shared" ca="1" si="805"/>
        <v>0.13362379547054093</v>
      </c>
      <c r="IL167" s="7">
        <f t="shared" ca="1" si="806"/>
        <v>0.32791466606792063</v>
      </c>
      <c r="IM167" s="7">
        <f t="shared" ca="1" si="807"/>
        <v>1</v>
      </c>
      <c r="IN167" s="7" t="str">
        <f t="shared" ca="1" si="808"/>
        <v>5</v>
      </c>
      <c r="IO167" s="7">
        <f ca="1">IFERROR(IF(IO166+IN167&gt;IP$4,IO166,IO166+IN167),"")</f>
        <v>60</v>
      </c>
      <c r="IP167" s="7">
        <f t="shared" ca="1" si="927"/>
        <v>0</v>
      </c>
      <c r="IQ167" s="7">
        <f t="shared" ca="1" si="809"/>
        <v>0.66710038374623004</v>
      </c>
      <c r="IR167" s="7">
        <f t="shared" ca="1" si="810"/>
        <v>-0.20556192220776848</v>
      </c>
      <c r="IS167" s="7">
        <f t="shared" ca="1" si="811"/>
        <v>0</v>
      </c>
      <c r="IT167" s="7">
        <f t="shared" ca="1" si="812"/>
        <v>0</v>
      </c>
      <c r="IU167" s="7">
        <f ca="1">IFERROR(IF(IU166+IT167&gt;IV$4,IU166,IU166+IT167),"")</f>
        <v>60</v>
      </c>
      <c r="IV167" s="7">
        <f t="shared" ca="1" si="928"/>
        <v>0</v>
      </c>
      <c r="IW167" s="7">
        <f t="shared" ca="1" si="813"/>
        <v>9.2597209553487714E-3</v>
      </c>
      <c r="IX167" s="7">
        <f t="shared" ca="1" si="814"/>
        <v>0.45227874058311279</v>
      </c>
      <c r="IY167" s="7">
        <f t="shared" ca="1" si="815"/>
        <v>1</v>
      </c>
      <c r="IZ167" s="7" t="str">
        <f t="shared" ca="1" si="816"/>
        <v>5</v>
      </c>
      <c r="JA167" s="7">
        <f ca="1">IFERROR(IF(JA166+IZ167&gt;JB$4,JA166,JA166+IZ167),"")</f>
        <v>60</v>
      </c>
      <c r="JB167" s="7">
        <f t="shared" ca="1" si="929"/>
        <v>0</v>
      </c>
      <c r="JC167" s="7">
        <f t="shared" ca="1" si="817"/>
        <v>0.17477719420969318</v>
      </c>
      <c r="JD167" s="7">
        <f t="shared" ca="1" si="818"/>
        <v>0.28676126732876839</v>
      </c>
      <c r="JE167" s="7">
        <f t="shared" ca="1" si="819"/>
        <v>1</v>
      </c>
      <c r="JF167" s="7" t="str">
        <f t="shared" ca="1" si="820"/>
        <v>5</v>
      </c>
      <c r="JG167" s="7">
        <f ca="1">IFERROR(IF(JG166+JF167&gt;JH$4,JG166,JG166+JF167),"")</f>
        <v>60</v>
      </c>
      <c r="JH167" s="7">
        <f t="shared" ca="1" si="930"/>
        <v>0</v>
      </c>
      <c r="JI167" s="7">
        <f t="shared" ca="1" si="821"/>
        <v>6.9805422645233373E-2</v>
      </c>
      <c r="JJ167" s="7">
        <f t="shared" ca="1" si="822"/>
        <v>0.39173303889322819</v>
      </c>
      <c r="JK167" s="7">
        <f t="shared" ca="1" si="823"/>
        <v>1</v>
      </c>
      <c r="JL167" s="7" t="str">
        <f t="shared" ca="1" si="824"/>
        <v>5</v>
      </c>
      <c r="JM167" s="7">
        <f ca="1">IFERROR(IF(JM166+JL167&gt;JN$4,JM166,JM166+JL167),"")</f>
        <v>60</v>
      </c>
      <c r="JN167" s="7">
        <f t="shared" ca="1" si="931"/>
        <v>0</v>
      </c>
      <c r="JO167" s="7">
        <f t="shared" ca="1" si="825"/>
        <v>8.3713502706418419E-2</v>
      </c>
      <c r="JP167" s="7">
        <f t="shared" ca="1" si="826"/>
        <v>0.37782495883204315</v>
      </c>
      <c r="JQ167" s="7">
        <f t="shared" ca="1" si="827"/>
        <v>1</v>
      </c>
      <c r="JR167" s="7" t="str">
        <f t="shared" ca="1" si="828"/>
        <v>5</v>
      </c>
      <c r="JS167" s="7">
        <f ca="1">IFERROR(IF(JS166+JR167&gt;JT$4,JS166,JS166+JR167),"")</f>
        <v>60</v>
      </c>
      <c r="JT167" s="7">
        <f t="shared" ca="1" si="932"/>
        <v>0</v>
      </c>
      <c r="JU167" s="7">
        <f t="shared" ca="1" si="829"/>
        <v>0.71240060031005525</v>
      </c>
      <c r="JV167" s="7">
        <f t="shared" ca="1" si="830"/>
        <v>-0.25086213877159369</v>
      </c>
      <c r="JW167" s="7">
        <f t="shared" ca="1" si="831"/>
        <v>0</v>
      </c>
      <c r="JX167" s="7">
        <f t="shared" ca="1" si="832"/>
        <v>0</v>
      </c>
      <c r="JY167" s="7">
        <f ca="1">IFERROR(IF(JY166+JX167&gt;JZ$4,JY166,JY166+JX167),"")</f>
        <v>60</v>
      </c>
      <c r="JZ167" s="7">
        <f t="shared" ca="1" si="933"/>
        <v>0</v>
      </c>
      <c r="KA167" s="7">
        <f t="shared" ca="1" si="833"/>
        <v>0.47149461812608251</v>
      </c>
      <c r="KB167" s="7">
        <f t="shared" ca="1" si="834"/>
        <v>-9.9561565876209457E-3</v>
      </c>
      <c r="KC167" s="7">
        <f t="shared" ca="1" si="835"/>
        <v>0</v>
      </c>
      <c r="KD167" s="7">
        <f t="shared" ca="1" si="836"/>
        <v>0</v>
      </c>
      <c r="KE167" s="7">
        <f ca="1">IFERROR(IF(KE166+KD167&gt;KF$4,KE166,KE166+KD167),"")</f>
        <v>60</v>
      </c>
      <c r="KF167" s="7">
        <f t="shared" ca="1" si="934"/>
        <v>0</v>
      </c>
      <c r="KG167" s="7">
        <f t="shared" ca="1" si="837"/>
        <v>0.32005077366699397</v>
      </c>
      <c r="KH167" s="7">
        <f t="shared" ca="1" si="838"/>
        <v>0.14148768787146759</v>
      </c>
      <c r="KI167" s="7">
        <f t="shared" ca="1" si="839"/>
        <v>1</v>
      </c>
      <c r="KJ167" s="7" t="str">
        <f t="shared" ca="1" si="840"/>
        <v>5</v>
      </c>
      <c r="KK167" s="7">
        <f ca="1">IFERROR(IF(KK166+KJ167&gt;KL$4,KK166,KK166+KJ167),"")</f>
        <v>60</v>
      </c>
      <c r="KL167" s="7">
        <f t="shared" ca="1" si="935"/>
        <v>0</v>
      </c>
      <c r="KM167" s="7">
        <f t="shared" ca="1" si="841"/>
        <v>0.42362527469163835</v>
      </c>
      <c r="KN167" s="7">
        <f t="shared" ca="1" si="842"/>
        <v>3.791318684682321E-2</v>
      </c>
      <c r="KO167" s="7">
        <f t="shared" ca="1" si="843"/>
        <v>1</v>
      </c>
      <c r="KP167" s="7" t="str">
        <f t="shared" ca="1" si="844"/>
        <v>5</v>
      </c>
      <c r="KQ167" s="7">
        <f ca="1">IFERROR(IF(KQ166+KP167&gt;KR$4,KQ166,KQ166+KP167),"")</f>
        <v>60</v>
      </c>
      <c r="KR167" s="7">
        <f t="shared" ca="1" si="936"/>
        <v>0</v>
      </c>
      <c r="KS167" s="7">
        <f t="shared" ca="1" si="845"/>
        <v>0.98923830864514306</v>
      </c>
      <c r="KT167" s="7">
        <f t="shared" ca="1" si="846"/>
        <v>-0.5276998471066815</v>
      </c>
      <c r="KU167" s="7">
        <f t="shared" ca="1" si="847"/>
        <v>0</v>
      </c>
      <c r="KV167" s="7">
        <f t="shared" ca="1" si="848"/>
        <v>0</v>
      </c>
      <c r="KW167" s="7">
        <f ca="1">IFERROR(IF(KW166+KV167&gt;KX$4,KW166,KW166+KV167),"")</f>
        <v>60</v>
      </c>
      <c r="KX167" s="7">
        <f t="shared" ca="1" si="937"/>
        <v>0</v>
      </c>
      <c r="KY167" s="7">
        <f t="shared" ca="1" si="849"/>
        <v>0.52105486257451994</v>
      </c>
      <c r="KZ167" s="7">
        <f t="shared" ca="1" si="850"/>
        <v>-5.9516401036058375E-2</v>
      </c>
      <c r="LA167" s="7">
        <f t="shared" ca="1" si="851"/>
        <v>0</v>
      </c>
      <c r="LB167" s="7">
        <f t="shared" ca="1" si="852"/>
        <v>0</v>
      </c>
      <c r="LC167" s="7">
        <f ca="1">IFERROR(IF(LC166+LB167&gt;LD$4,LC166,LC166+LB167),"")</f>
        <v>60</v>
      </c>
      <c r="LD167" s="7">
        <f t="shared" ca="1" si="938"/>
        <v>0</v>
      </c>
      <c r="LE167" s="7">
        <f t="shared" ca="1" si="853"/>
        <v>0.23031883986407087</v>
      </c>
      <c r="LF167" s="7">
        <f t="shared" ca="1" si="854"/>
        <v>0.2312196216743907</v>
      </c>
      <c r="LG167" s="7">
        <f t="shared" ca="1" si="855"/>
        <v>1</v>
      </c>
      <c r="LH167" s="7" t="str">
        <f t="shared" ca="1" si="856"/>
        <v>5</v>
      </c>
      <c r="LI167" s="7">
        <f ca="1">IFERROR(IF(LI166+LH167&gt;LJ$4,LI166,LI166+LH167),"")</f>
        <v>60</v>
      </c>
      <c r="LJ167" s="7">
        <f t="shared" ca="1" si="939"/>
        <v>0</v>
      </c>
      <c r="LK167" s="7">
        <f t="shared" ca="1" si="857"/>
        <v>0.43804849246698263</v>
      </c>
      <c r="LL167" s="7">
        <f t="shared" ca="1" si="858"/>
        <v>2.3489969071478933E-2</v>
      </c>
      <c r="LM167" s="7">
        <f t="shared" ca="1" si="859"/>
        <v>1</v>
      </c>
      <c r="LN167" s="7" t="str">
        <f t="shared" ca="1" si="860"/>
        <v>5</v>
      </c>
      <c r="LO167" s="7">
        <f ca="1">IFERROR(IF(LO166+LN167&gt;LP$4,LO166,LO166+LN167),"")</f>
        <v>60</v>
      </c>
      <c r="LP167" s="7">
        <f t="shared" ca="1" si="940"/>
        <v>0</v>
      </c>
      <c r="LQ167" s="7">
        <f t="shared" ca="1" si="861"/>
        <v>0.15601042272456567</v>
      </c>
      <c r="LR167" s="7">
        <f t="shared" ca="1" si="862"/>
        <v>0.3055280388138959</v>
      </c>
      <c r="LS167" s="7">
        <f t="shared" ca="1" si="863"/>
        <v>1</v>
      </c>
      <c r="LT167" s="7" t="str">
        <f t="shared" ca="1" si="864"/>
        <v>5</v>
      </c>
      <c r="LU167" s="7">
        <f ca="1">IFERROR(IF(LU166+LT167&gt;LV$4,LU166,LU166+LT167),"")</f>
        <v>60</v>
      </c>
      <c r="LV167" s="7">
        <f t="shared" ca="1" si="941"/>
        <v>0</v>
      </c>
      <c r="LW167" s="7">
        <f t="shared" ca="1" si="865"/>
        <v>0.28563213684602962</v>
      </c>
      <c r="LX167" s="7">
        <f t="shared" ca="1" si="866"/>
        <v>0.17590632469243195</v>
      </c>
      <c r="LY167" s="7">
        <f t="shared" ca="1" si="867"/>
        <v>1</v>
      </c>
      <c r="LZ167" s="7" t="str">
        <f t="shared" ca="1" si="868"/>
        <v>5</v>
      </c>
      <c r="MA167" s="7">
        <f ca="1">IFERROR(IF(MA166+LZ167&gt;MB$4,MA166,MA166+LZ167),"")</f>
        <v>60</v>
      </c>
      <c r="MB167" s="7">
        <f t="shared" ca="1" si="942"/>
        <v>0</v>
      </c>
      <c r="MC167" s="7">
        <f t="shared" ca="1" si="869"/>
        <v>0.2614485695340818</v>
      </c>
      <c r="MD167" s="7">
        <f t="shared" ca="1" si="870"/>
        <v>0.20008989200437977</v>
      </c>
      <c r="ME167" s="7">
        <f t="shared" ca="1" si="871"/>
        <v>1</v>
      </c>
      <c r="MF167" s="7" t="str">
        <f t="shared" ca="1" si="872"/>
        <v>5</v>
      </c>
      <c r="MG167" s="7">
        <f ca="1">IFERROR(IF(MG166+MF167&gt;MH$4,MG166,MG166+MF167),"")</f>
        <v>60</v>
      </c>
      <c r="MH167" s="7">
        <f t="shared" ca="1" si="943"/>
        <v>0</v>
      </c>
      <c r="MI167" s="7">
        <f t="shared" ca="1" si="873"/>
        <v>0.13612947615869231</v>
      </c>
      <c r="MJ167" s="7">
        <f t="shared" ca="1" si="874"/>
        <v>0.32540898537976926</v>
      </c>
      <c r="MK167" s="7">
        <f t="shared" ca="1" si="875"/>
        <v>1</v>
      </c>
      <c r="ML167" s="7" t="str">
        <f t="shared" ca="1" si="876"/>
        <v>5</v>
      </c>
      <c r="MM167" s="7">
        <f ca="1">IFERROR(IF(MM166+ML167&gt;MN$4,MM166,MM166+ML167),"")</f>
        <v>60</v>
      </c>
      <c r="MN167" s="7">
        <f t="shared" ca="1" si="944"/>
        <v>0</v>
      </c>
      <c r="MO167" s="7">
        <f t="shared" ca="1" si="877"/>
        <v>0.93268674925795669</v>
      </c>
      <c r="MP167" s="7">
        <f t="shared" ca="1" si="878"/>
        <v>-0.47114828771949513</v>
      </c>
      <c r="MQ167" s="7">
        <f t="shared" ca="1" si="879"/>
        <v>0</v>
      </c>
      <c r="MR167" s="7">
        <f t="shared" ca="1" si="880"/>
        <v>0</v>
      </c>
      <c r="MS167" s="7">
        <f ca="1">IFERROR(IF(MS166+MR167&gt;MT$4,MS166,MS166+MR167),"")</f>
        <v>60</v>
      </c>
      <c r="MT167" s="7">
        <f t="shared" ca="1" si="945"/>
        <v>0</v>
      </c>
      <c r="MU167" s="7">
        <f t="shared" ca="1" si="881"/>
        <v>0.30060400355441608</v>
      </c>
      <c r="MV167" s="7">
        <f t="shared" ca="1" si="882"/>
        <v>0.16093445798404549</v>
      </c>
      <c r="MW167" s="7">
        <f t="shared" ca="1" si="883"/>
        <v>1</v>
      </c>
      <c r="MX167" s="7" t="str">
        <f t="shared" ca="1" si="884"/>
        <v>5</v>
      </c>
      <c r="MY167" s="7">
        <f ca="1">IFERROR(IF(MY166+MX167&gt;MZ$4,MY166,MY166+MX167),"")</f>
        <v>60</v>
      </c>
      <c r="MZ167" s="7">
        <f t="shared" ca="1" si="946"/>
        <v>0</v>
      </c>
      <c r="NA167" s="7">
        <f t="shared" ca="1" si="885"/>
        <v>0.47577293011270116</v>
      </c>
      <c r="NB167" s="7">
        <f t="shared" ca="1" si="886"/>
        <v>-1.42344685742396E-2</v>
      </c>
      <c r="NC167" s="7">
        <f t="shared" ca="1" si="887"/>
        <v>0</v>
      </c>
      <c r="ND167" s="7">
        <f t="shared" ca="1" si="888"/>
        <v>0</v>
      </c>
      <c r="NE167" s="7">
        <f ca="1">IFERROR(IF(NE166+ND167&gt;NF$4,NE166,NE166+ND167),"")</f>
        <v>60</v>
      </c>
      <c r="NF167" s="7">
        <f t="shared" ca="1" si="947"/>
        <v>0</v>
      </c>
      <c r="NG167" s="7">
        <f t="shared" ca="1" si="889"/>
        <v>0.88043189151384138</v>
      </c>
      <c r="NH167" s="7">
        <f t="shared" ca="1" si="890"/>
        <v>-0.41889342997537982</v>
      </c>
      <c r="NI167" s="7">
        <f t="shared" ca="1" si="891"/>
        <v>0</v>
      </c>
      <c r="NJ167" s="7">
        <f t="shared" ca="1" si="892"/>
        <v>0</v>
      </c>
      <c r="NK167" s="7">
        <f ca="1">IFERROR(IF(NK166+NJ167&gt;NL$4,NK166,NK166+NJ167),"")</f>
        <v>60</v>
      </c>
      <c r="NL167" s="7">
        <f t="shared" ca="1" si="948"/>
        <v>0</v>
      </c>
      <c r="NM167" s="7">
        <f t="shared" ca="1" si="893"/>
        <v>0.46155618156776246</v>
      </c>
      <c r="NN167" s="7">
        <f t="shared" ca="1" si="894"/>
        <v>-1.7720029300893891E-5</v>
      </c>
      <c r="NO167" s="7">
        <f t="shared" ca="1" si="895"/>
        <v>0</v>
      </c>
      <c r="NP167" s="7">
        <f t="shared" ca="1" si="896"/>
        <v>0</v>
      </c>
      <c r="NQ167" s="7">
        <f ca="1">IFERROR(IF(NQ166+NP167&gt;NR$4,NQ166,NQ166+NP167),"")</f>
        <v>60</v>
      </c>
      <c r="NR167" s="7">
        <f t="shared" ca="1" si="949"/>
        <v>0</v>
      </c>
      <c r="NT167">
        <v>165</v>
      </c>
      <c r="NU167" s="7" t="s">
        <v>19</v>
      </c>
      <c r="NV167" s="7" t="str">
        <f t="shared" ca="1" si="653"/>
        <v/>
      </c>
      <c r="NW167" s="7" t="str">
        <f t="shared" ca="1" si="647"/>
        <v/>
      </c>
      <c r="NX167" t="str">
        <f ca="1">IFERROR(VLOOKUP(NT167,$K$3:$AK$568,8,FALSE),"")</f>
        <v/>
      </c>
      <c r="NY167" t="str">
        <f ca="1">IFERROR(VLOOKUP(NT167,$K$3:$AK$568,9,FALSE),"")</f>
        <v/>
      </c>
      <c r="NZ167" s="7" t="str">
        <f ca="1">IFERROR(VLOOKUP(NT167,$K$3:$AK$568,27,FALSE),"")</f>
        <v/>
      </c>
      <c r="OB167">
        <v>165</v>
      </c>
      <c r="OC167" s="7" t="s">
        <v>19</v>
      </c>
      <c r="OD167" t="e">
        <f t="shared" ca="1" si="654"/>
        <v>#N/A</v>
      </c>
      <c r="OE167" s="7" t="str">
        <f t="shared" ca="1" si="655"/>
        <v/>
      </c>
      <c r="OF167" s="7" t="str">
        <f t="shared" ca="1" si="656"/>
        <v/>
      </c>
      <c r="OG167" t="str">
        <f t="shared" ca="1" si="657"/>
        <v/>
      </c>
      <c r="OI167">
        <v>165</v>
      </c>
      <c r="OJ167" s="7" t="s">
        <v>19</v>
      </c>
      <c r="OK167" s="7" t="str">
        <f t="shared" ca="1" si="658"/>
        <v/>
      </c>
      <c r="OL167" s="7" t="str">
        <f t="shared" ca="1" si="659"/>
        <v/>
      </c>
      <c r="OM167" t="str">
        <f ca="1">IFERROR(VLOOKUP(OI167,$L$3:$AK$568,7,FALSE),"")</f>
        <v/>
      </c>
      <c r="ON167" t="str">
        <f ca="1">IFERROR(VLOOKUP(OI167,$L$3:$AK$568,8,FALSE),"")</f>
        <v/>
      </c>
      <c r="OO167" s="7" t="str">
        <f ca="1">IFERROR(VLOOKUP(OI167,$L$3:$AK$568,26,FALSE),"")</f>
        <v/>
      </c>
      <c r="OQ167">
        <v>165</v>
      </c>
      <c r="OR167" s="7" t="s">
        <v>19</v>
      </c>
      <c r="OS167" t="e">
        <f t="shared" ca="1" si="660"/>
        <v>#N/A</v>
      </c>
      <c r="OT167" s="7" t="str">
        <f t="shared" ca="1" si="661"/>
        <v/>
      </c>
      <c r="OU167" s="7" t="str">
        <f t="shared" ca="1" si="662"/>
        <v/>
      </c>
      <c r="OV167" t="str">
        <f t="shared" ca="1" si="663"/>
        <v/>
      </c>
      <c r="OX167">
        <v>165</v>
      </c>
      <c r="OY167" s="7" t="s">
        <v>19</v>
      </c>
      <c r="OZ167" s="7" t="str">
        <f t="shared" ca="1" si="664"/>
        <v/>
      </c>
      <c r="PA167" s="7" t="str">
        <f t="shared" ca="1" si="665"/>
        <v/>
      </c>
      <c r="PB167" t="str">
        <f ca="1">IFERROR(VLOOKUP(OX167,$M$3:$AK$568,6,FALSE),"")</f>
        <v/>
      </c>
      <c r="PC167" t="str">
        <f ca="1">IFERROR(VLOOKUP(OX167,$M$3:$AK$568,7,FALSE),"")</f>
        <v/>
      </c>
      <c r="PD167" s="7" t="str">
        <f ca="1">IFERROR(VLOOKUP(OX167,$M$3:$AK$568,25,FALSE),"")</f>
        <v/>
      </c>
      <c r="PF167">
        <v>165</v>
      </c>
      <c r="PG167" s="7" t="s">
        <v>19</v>
      </c>
      <c r="PH167" t="e">
        <f t="shared" ca="1" si="666"/>
        <v>#N/A</v>
      </c>
      <c r="PI167" s="7" t="str">
        <f t="shared" ca="1" si="667"/>
        <v/>
      </c>
      <c r="PJ167" s="7" t="str">
        <f t="shared" ca="1" si="668"/>
        <v/>
      </c>
      <c r="PK167" t="str">
        <f t="shared" ca="1" si="669"/>
        <v/>
      </c>
      <c r="PM167">
        <v>165</v>
      </c>
      <c r="PN167" s="7" t="s">
        <v>19</v>
      </c>
      <c r="PO167" s="202" t="str">
        <f t="shared" ca="1" si="670"/>
        <v/>
      </c>
      <c r="PP167" s="7" t="str">
        <f t="shared" ca="1" si="671"/>
        <v/>
      </c>
      <c r="PQ167" t="str">
        <f ca="1">IFERROR(VLOOKUP(PM167,$G$325:$R$409,12,FALSE),"")</f>
        <v/>
      </c>
      <c r="PR167" t="e">
        <f ca="1">VLOOKUP(PM167,$G$324:$Q$409,11,FALSE)</f>
        <v>#N/A</v>
      </c>
      <c r="PS167" s="7" t="str">
        <f ca="1">VLOOKUP(PQ167,$R$325:$Y$409,8,FALSE)</f>
        <v>- -</v>
      </c>
      <c r="PT167" s="7">
        <f ca="1">ReSt</f>
        <v>-4</v>
      </c>
      <c r="PU167" s="7" t="e">
        <f t="shared" ca="1" si="672"/>
        <v>#N/A</v>
      </c>
      <c r="PV167" s="7" t="e">
        <f t="shared" ca="1" si="673"/>
        <v>#N/A</v>
      </c>
      <c r="PW167" s="7" t="str">
        <f ca="1">VLOOKUP(PQ167,$R$325:$AK$409,8,FALSE)</f>
        <v>- -</v>
      </c>
      <c r="PX167" s="7"/>
      <c r="PY167">
        <v>165</v>
      </c>
      <c r="PZ167" s="7" t="s">
        <v>19</v>
      </c>
      <c r="QA167" t="str">
        <f t="shared" ca="1" si="674"/>
        <v/>
      </c>
      <c r="QB167" s="7" t="str">
        <f t="shared" ca="1" si="675"/>
        <v/>
      </c>
      <c r="QC167" s="7" t="str">
        <f t="shared" ca="1" si="676"/>
        <v/>
      </c>
      <c r="QD167" t="str">
        <f t="shared" ca="1" si="677"/>
        <v/>
      </c>
      <c r="QF167">
        <v>165</v>
      </c>
      <c r="QG167" s="7" t="s">
        <v>19</v>
      </c>
      <c r="QH167" s="7" t="str">
        <f t="shared" ca="1" si="678"/>
        <v/>
      </c>
      <c r="QI167" s="7" t="e">
        <f t="shared" ca="1" si="679"/>
        <v>#VALUE!</v>
      </c>
      <c r="QJ167" t="e">
        <f t="shared" ca="1" si="680"/>
        <v>#N/A</v>
      </c>
      <c r="QK167" s="7" t="e">
        <f t="shared" ca="1" si="681"/>
        <v>#N/A</v>
      </c>
      <c r="QM167">
        <v>165</v>
      </c>
      <c r="QN167" s="7" t="s">
        <v>19</v>
      </c>
      <c r="QO167" t="str">
        <f t="shared" ca="1" si="682"/>
        <v/>
      </c>
      <c r="QP167" s="7" t="str">
        <f t="shared" ca="1" si="683"/>
        <v/>
      </c>
      <c r="QQ167" t="str">
        <f t="shared" ca="1" si="684"/>
        <v/>
      </c>
    </row>
    <row r="168" spans="1:459" x14ac:dyDescent="0.25">
      <c r="A168" s="240" t="str">
        <f>IF('Character Sheet'!$B$4="Creature","N","Y")</f>
        <v>Y</v>
      </c>
      <c r="C168" s="75"/>
      <c r="D168" s="76"/>
      <c r="F168" s="75"/>
      <c r="G168" s="76"/>
      <c r="I168" s="75"/>
      <c r="J168" s="85"/>
      <c r="K168" s="85">
        <f t="shared" ca="1" si="648"/>
        <v>4</v>
      </c>
      <c r="L168" s="85">
        <f t="shared" ca="1" si="951"/>
        <v>0</v>
      </c>
      <c r="M168" s="70">
        <f t="shared" ca="1" si="956"/>
        <v>7</v>
      </c>
      <c r="O168" s="222">
        <f t="shared" ca="1" si="649"/>
        <v>45</v>
      </c>
      <c r="Q168" s="7" t="s">
        <v>1735</v>
      </c>
      <c r="R168" s="9" t="s">
        <v>1447</v>
      </c>
      <c r="S168" s="9" t="s">
        <v>1938</v>
      </c>
      <c r="T168" s="61" t="str">
        <f>SUBSTITUTE(IFERROR(IFERROR(VLOOKUP(R168,'[1]Skill Statistics'!$A$3:$C$513,2,FALSE),VLOOKUP(Q168,'[1]Skill Statistics'!$A$3:$C$513,2,FALSE)),T167),"R*","ReSt")</f>
        <v>In/Me</v>
      </c>
      <c r="U168" s="61" t="str">
        <f>IFERROR(IFERROR(VLOOKUP(R168,'[1]Skill Statistics'!$A$3:$C$513,3,FALSE),VLOOKUP(Q168,'[1]Skill Statistics'!$A$3:$C$513,3,FALSE)),U167)</f>
        <v>Ag</v>
      </c>
      <c r="V168" s="61" t="str">
        <f>IF(ISNUMBER(SEARCH("Category",R168)),"- -",IFERROR(IFERROR(VLOOKUP(Q168,[1]Professions!$A$4:$AM$288,MATCH(Profession,[1]Professions!$A$1:$AM$1,0),FALSE),VLOOKUP(Q168,Calculations!$B$91:$I$95,8,FALSE)),"- -"))</f>
        <v>4 / 6</v>
      </c>
      <c r="W168" s="60">
        <f t="shared" ca="1" si="650"/>
        <v>0</v>
      </c>
      <c r="X168" s="7">
        <f ca="1">IFERROR(VLOOKUP(R168,$BS$6:$NR$519,MATCH(ActualLevel,$BS$3:$NR$3,0),FALSE),"- -")</f>
        <v>0</v>
      </c>
      <c r="Y168" s="7">
        <f t="shared" ca="1" si="955"/>
        <v>0</v>
      </c>
      <c r="Z168" s="7">
        <f ca="1">IFERROR(VLOOKUP(Y168,Charts!$BQ$2:$BR$52,2,FALSE),"- -")</f>
        <v>-25</v>
      </c>
      <c r="AA168" s="7">
        <f t="shared" ca="1" si="686"/>
        <v>3</v>
      </c>
      <c r="AB168" s="7">
        <f t="shared" ca="1" si="952"/>
        <v>0</v>
      </c>
      <c r="AC168" s="7"/>
      <c r="AD168" s="7"/>
      <c r="AE168" s="7"/>
      <c r="AF168" s="7"/>
      <c r="AG168" s="7"/>
      <c r="AH168" s="43"/>
      <c r="AI168" s="7"/>
      <c r="AJ168" s="7"/>
      <c r="AK168" s="7">
        <f t="shared" ca="1" si="687"/>
        <v>-22</v>
      </c>
      <c r="AL168" s="7"/>
      <c r="AM168" s="69">
        <f>IFERROR(VLOOKUP(R168,'[1]Skill Statistics'!$A$3:$AN$513,MATCH(Profession,'[1]Skill Statistics'!$A$2:$AN$2,0),FALSE),0)</f>
        <v>0</v>
      </c>
      <c r="AN168" s="85">
        <f>IFERROR(VLOOKUP(Q168,'[1]Skill Statistics'!$A$3:$BK$513,MATCH(Archetype,'[1]Skill Statistics'!$A$2:$BK$2,0),FALSE),0)</f>
        <v>0</v>
      </c>
      <c r="AO168" s="85">
        <f>IFERROR(VLOOKUP(Q168,'[1]Skill Statistics'!$A$3:$BB$513,MATCH(Race,'[1]Skill Statistics'!$A$2:$BB$2,0),FALSE),0)</f>
        <v>0</v>
      </c>
      <c r="AP168" s="85">
        <f t="shared" ca="1" si="651"/>
        <v>0.3</v>
      </c>
      <c r="AQ168" s="70"/>
      <c r="AS168" s="69">
        <f>IFERROR(VLOOKUP(Q168,'[1]Professional Skills'!$A$4:$AM$288,MATCH(Profession,'[1]Professional Skills'!$A$3:$AM$3,0),FALSE),"- -")</f>
        <v>0</v>
      </c>
      <c r="AT168" t="s">
        <v>1812</v>
      </c>
      <c r="AU168" s="7" t="str">
        <f t="shared" si="954"/>
        <v/>
      </c>
      <c r="AV168" s="7">
        <f t="shared" ca="1" si="953"/>
        <v>0</v>
      </c>
      <c r="AW168" t="str">
        <f t="shared" si="690"/>
        <v/>
      </c>
      <c r="AX168" t="str">
        <f>IFERROR(_xlfn.RANK.EQ(AW168,$AW$5:$AW$568),"")</f>
        <v/>
      </c>
      <c r="AY168">
        <f t="shared" si="645"/>
        <v>0</v>
      </c>
      <c r="AZ168" s="70" t="str">
        <f t="shared" si="688"/>
        <v/>
      </c>
      <c r="BB168" s="69">
        <f>IFERROR(IF(Q168="Language",VLOOKUP(R168,[1]Cultures!$B$4:$N$218,MATCH(Culture,[1]Cultures!$B$3:$N$3,0),FALSE),VLOOKUP(Q168,[1]Cultures!$B$4:$O$212,MATCH(Culture,[1]Cultures!$B$3:$O$3,0),FALSE)),"- -")</f>
        <v>0</v>
      </c>
      <c r="BC168" t="s">
        <v>1812</v>
      </c>
      <c r="BD168">
        <f t="shared" ca="1" si="950"/>
        <v>0.9397389453429521</v>
      </c>
      <c r="BE168">
        <f t="shared" ca="1" si="897"/>
        <v>1.2397389453429521</v>
      </c>
      <c r="BH168">
        <f ca="1">_xlfn.RANK.EQ(BE168,$BE$166:$BE$169)</f>
        <v>1</v>
      </c>
      <c r="BI168" s="7">
        <f t="shared" ca="1" si="689"/>
        <v>0</v>
      </c>
      <c r="BK168" s="7"/>
      <c r="BL168" s="70">
        <f t="shared" ca="1" si="646"/>
        <v>0</v>
      </c>
      <c r="BN168" s="69">
        <f>IFERROR(VLOOKUP(V168,Charts!$BT$2:$BV$14,3,FALSE),"- -")</f>
        <v>0.53846153846153844</v>
      </c>
      <c r="BO168" s="85">
        <f t="shared" ca="1" si="652"/>
        <v>2.6339807578864463</v>
      </c>
      <c r="BP168" s="70">
        <f t="shared" ca="1" si="898"/>
        <v>45</v>
      </c>
      <c r="BR168" s="7">
        <v>163</v>
      </c>
      <c r="BS168" s="9" t="str">
        <f ca="1">VLOOKUP(BR168,$O$3:$R$568,4,FALSE)</f>
        <v>Visual Arts</v>
      </c>
      <c r="BT168" s="7" t="str">
        <f ca="1">VLOOKUP(BS168,$R$3:$V$568,5,FALSE)</f>
        <v>2 / 3</v>
      </c>
      <c r="BU168" s="7">
        <f ca="1">VLOOKUP(BT168,Charts!$BT$2:$BV$14,3,FALSE)</f>
        <v>0.84615384615384615</v>
      </c>
      <c r="BV168" s="7" t="str">
        <f t="shared" ca="1" si="691"/>
        <v>2</v>
      </c>
      <c r="BW168" s="7" t="str">
        <f t="shared" ca="1" si="692"/>
        <v>3</v>
      </c>
      <c r="BY168" s="7">
        <f t="shared" ca="1" si="693"/>
        <v>1.020097369348516E-2</v>
      </c>
      <c r="BZ168" s="7">
        <f t="shared" ca="1" si="694"/>
        <v>0.83595287246036099</v>
      </c>
      <c r="CA168" s="7">
        <f t="shared" ca="1" si="695"/>
        <v>2</v>
      </c>
      <c r="CB168" s="7">
        <f t="shared" ca="1" si="696"/>
        <v>5</v>
      </c>
      <c r="CC168" s="7">
        <f ca="1">IFERROR(IF(CC167+CB168&gt;CD$4,CC167,CC167+CB168),"")</f>
        <v>38</v>
      </c>
      <c r="CD168" s="7">
        <f t="shared" ca="1" si="899"/>
        <v>0</v>
      </c>
      <c r="CE168" s="7">
        <f t="shared" ca="1" si="697"/>
        <v>0.93652929054777267</v>
      </c>
      <c r="CF168" s="7">
        <f t="shared" ca="1" si="698"/>
        <v>-9.037544439392653E-2</v>
      </c>
      <c r="CG168" s="7">
        <f t="shared" ca="1" si="699"/>
        <v>0</v>
      </c>
      <c r="CH168" s="7">
        <f t="shared" ca="1" si="700"/>
        <v>0</v>
      </c>
      <c r="CI168" s="7">
        <f ca="1">IFERROR(IF(CI167+CH168&gt;CJ$4,CI167,CI167+CH168),"")</f>
        <v>60</v>
      </c>
      <c r="CJ168" s="7">
        <f t="shared" ca="1" si="900"/>
        <v>0</v>
      </c>
      <c r="CK168" s="7">
        <f t="shared" ca="1" si="701"/>
        <v>0.13245559483617386</v>
      </c>
      <c r="CL168" s="7">
        <f t="shared" ca="1" si="702"/>
        <v>0.71369825131767228</v>
      </c>
      <c r="CM168" s="7">
        <f t="shared" ca="1" si="703"/>
        <v>1</v>
      </c>
      <c r="CN168" s="7" t="str">
        <f t="shared" ca="1" si="704"/>
        <v>2</v>
      </c>
      <c r="CO168" s="7">
        <f ca="1">IFERROR(IF(CO167+CN168&gt;CP$4,CO167,CO167+CN168),"")</f>
        <v>60</v>
      </c>
      <c r="CP168" s="7">
        <f t="shared" ca="1" si="901"/>
        <v>0</v>
      </c>
      <c r="CQ168" s="7">
        <f t="shared" ca="1" si="705"/>
        <v>0.33478400788176355</v>
      </c>
      <c r="CR168" s="7">
        <f t="shared" ca="1" si="706"/>
        <v>0.5113698382720826</v>
      </c>
      <c r="CS168" s="7">
        <f t="shared" ca="1" si="707"/>
        <v>1</v>
      </c>
      <c r="CT168" s="7" t="str">
        <f t="shared" ca="1" si="708"/>
        <v>2</v>
      </c>
      <c r="CU168" s="7">
        <f ca="1">IFERROR(IF(CU167+CT168&gt;CV$4,CU167,CU167+CT168),"")</f>
        <v>60</v>
      </c>
      <c r="CV168" s="7">
        <f t="shared" ca="1" si="902"/>
        <v>0</v>
      </c>
      <c r="CW168" s="7">
        <f t="shared" ca="1" si="709"/>
        <v>7.93514468445079E-2</v>
      </c>
      <c r="CX168" s="7">
        <f t="shared" ca="1" si="710"/>
        <v>0.76680239930933825</v>
      </c>
      <c r="CY168" s="7">
        <f t="shared" ca="1" si="711"/>
        <v>1</v>
      </c>
      <c r="CZ168" s="7" t="str">
        <f t="shared" ca="1" si="712"/>
        <v>2</v>
      </c>
      <c r="DA168" s="7">
        <f ca="1">IFERROR(IF(DA167+CZ168&gt;DB$4,DA167,DA167+CZ168),"")</f>
        <v>60</v>
      </c>
      <c r="DB168" s="7">
        <f t="shared" ca="1" si="903"/>
        <v>0</v>
      </c>
      <c r="DC168" s="7">
        <f t="shared" ca="1" si="713"/>
        <v>0.91905092455485604</v>
      </c>
      <c r="DD168" s="7">
        <f t="shared" ca="1" si="714"/>
        <v>-7.2897078401009896E-2</v>
      </c>
      <c r="DE168" s="7">
        <f t="shared" ca="1" si="715"/>
        <v>0</v>
      </c>
      <c r="DF168" s="7">
        <f t="shared" ca="1" si="716"/>
        <v>0</v>
      </c>
      <c r="DG168" s="7">
        <f ca="1">IFERROR(IF(DG167+DF168&gt;DH$4,DG167,DG167+DF168),"")</f>
        <v>60</v>
      </c>
      <c r="DH168" s="7">
        <f t="shared" ca="1" si="904"/>
        <v>0</v>
      </c>
      <c r="DI168" s="7">
        <f t="shared" ca="1" si="717"/>
        <v>0.65516638009031125</v>
      </c>
      <c r="DJ168" s="7">
        <f t="shared" ca="1" si="718"/>
        <v>0.19098746606353489</v>
      </c>
      <c r="DK168" s="7">
        <f t="shared" ca="1" si="719"/>
        <v>1</v>
      </c>
      <c r="DL168" s="7" t="str">
        <f t="shared" ca="1" si="720"/>
        <v>2</v>
      </c>
      <c r="DM168" s="7">
        <f ca="1">IFERROR(IF(DM167+DL168&gt;DN$4,DM167,DM167+DL168),"")</f>
        <v>60</v>
      </c>
      <c r="DN168" s="7">
        <f t="shared" ca="1" si="905"/>
        <v>0</v>
      </c>
      <c r="DO168" s="7">
        <f t="shared" ca="1" si="721"/>
        <v>0.79673077713544049</v>
      </c>
      <c r="DP168" s="7">
        <f t="shared" ca="1" si="722"/>
        <v>4.9423069018405652E-2</v>
      </c>
      <c r="DQ168" s="7">
        <f t="shared" ca="1" si="723"/>
        <v>1</v>
      </c>
      <c r="DR168" s="7" t="str">
        <f t="shared" ca="1" si="724"/>
        <v>2</v>
      </c>
      <c r="DS168" s="7">
        <f ca="1">IFERROR(IF(DS167+DR168&gt;DT$4,DS167,DS167+DR168),"")</f>
        <v>60</v>
      </c>
      <c r="DT168" s="7">
        <f t="shared" ca="1" si="906"/>
        <v>0</v>
      </c>
      <c r="DU168" s="7">
        <f t="shared" ca="1" si="725"/>
        <v>0.70767974573619441</v>
      </c>
      <c r="DV168" s="7">
        <f t="shared" ca="1" si="726"/>
        <v>0.13847410041765174</v>
      </c>
      <c r="DW168" s="7">
        <f t="shared" ca="1" si="727"/>
        <v>1</v>
      </c>
      <c r="DX168" s="7" t="str">
        <f t="shared" ca="1" si="728"/>
        <v>2</v>
      </c>
      <c r="DY168" s="7">
        <f ca="1">IFERROR(IF(DY167+DX168&gt;DZ$4,DY167,DY167+DX168),"")</f>
        <v>60</v>
      </c>
      <c r="DZ168" s="7">
        <f t="shared" ca="1" si="907"/>
        <v>0</v>
      </c>
      <c r="EA168" s="7">
        <f t="shared" ca="1" si="729"/>
        <v>9.0889849927986877E-2</v>
      </c>
      <c r="EB168" s="7">
        <f t="shared" ca="1" si="730"/>
        <v>0.75526399622585927</v>
      </c>
      <c r="EC168" s="7">
        <f t="shared" ca="1" si="731"/>
        <v>1</v>
      </c>
      <c r="ED168" s="7" t="str">
        <f t="shared" ca="1" si="732"/>
        <v>2</v>
      </c>
      <c r="EE168" s="7">
        <f ca="1">IFERROR(IF(EE167+ED168&gt;EF$4,EE167,EE167+ED168),"")</f>
        <v>60</v>
      </c>
      <c r="EF168" s="7">
        <f t="shared" ca="1" si="908"/>
        <v>0</v>
      </c>
      <c r="EG168" s="7">
        <f t="shared" ca="1" si="733"/>
        <v>0.28387176238790013</v>
      </c>
      <c r="EH168" s="7">
        <f t="shared" ca="1" si="734"/>
        <v>0.56228208376594602</v>
      </c>
      <c r="EI168" s="7">
        <f t="shared" ca="1" si="735"/>
        <v>1</v>
      </c>
      <c r="EJ168" s="7" t="str">
        <f t="shared" ca="1" si="736"/>
        <v>2</v>
      </c>
      <c r="EK168" s="7">
        <f ca="1">IFERROR(IF(EK167+EJ168&gt;EL$4,EK167,EK167+EJ168),"")</f>
        <v>60</v>
      </c>
      <c r="EL168" s="7">
        <f t="shared" ca="1" si="909"/>
        <v>0</v>
      </c>
      <c r="EM168" s="7">
        <f t="shared" ca="1" si="737"/>
        <v>0.36063687414303214</v>
      </c>
      <c r="EN168" s="7">
        <f t="shared" ca="1" si="738"/>
        <v>0.48551697201081401</v>
      </c>
      <c r="EO168" s="7">
        <f t="shared" ca="1" si="739"/>
        <v>1</v>
      </c>
      <c r="EP168" s="7" t="str">
        <f t="shared" ca="1" si="740"/>
        <v>2</v>
      </c>
      <c r="EQ168" s="7">
        <f ca="1">IFERROR(IF(EQ167+EP168&gt;ER$4,EQ167,EQ167+EP168),"")</f>
        <v>60</v>
      </c>
      <c r="ER168" s="7">
        <f t="shared" ca="1" si="910"/>
        <v>0</v>
      </c>
      <c r="ES168" s="7">
        <f t="shared" ca="1" si="741"/>
        <v>0.31913504460542086</v>
      </c>
      <c r="ET168" s="7">
        <f t="shared" ca="1" si="742"/>
        <v>0.52701880154842529</v>
      </c>
      <c r="EU168" s="7">
        <f t="shared" ca="1" si="743"/>
        <v>1</v>
      </c>
      <c r="EV168" s="7" t="str">
        <f t="shared" ca="1" si="744"/>
        <v>2</v>
      </c>
      <c r="EW168" s="7">
        <f ca="1">IFERROR(IF(EW167+EV168&gt;EX$4,EW167,EW167+EV168),"")</f>
        <v>60</v>
      </c>
      <c r="EX168" s="7">
        <f t="shared" ca="1" si="911"/>
        <v>0</v>
      </c>
      <c r="EY168" s="7">
        <f t="shared" ca="1" si="745"/>
        <v>0.18096893059850838</v>
      </c>
      <c r="EZ168" s="7">
        <f t="shared" ca="1" si="746"/>
        <v>0.66518491555533776</v>
      </c>
      <c r="FA168" s="7">
        <f t="shared" ca="1" si="747"/>
        <v>1</v>
      </c>
      <c r="FB168" s="7" t="str">
        <f t="shared" ca="1" si="748"/>
        <v>2</v>
      </c>
      <c r="FC168" s="7">
        <f ca="1">IFERROR(IF(FC167+FB168&gt;FD$4,FC167,FC167+FB168),"")</f>
        <v>60</v>
      </c>
      <c r="FD168" s="7">
        <f t="shared" ca="1" si="912"/>
        <v>0</v>
      </c>
      <c r="FE168" s="7">
        <f t="shared" ca="1" si="749"/>
        <v>0.89560656307847175</v>
      </c>
      <c r="FF168" s="7">
        <f t="shared" ca="1" si="750"/>
        <v>-4.9452716924625606E-2</v>
      </c>
      <c r="FG168" s="7">
        <f t="shared" ca="1" si="751"/>
        <v>0</v>
      </c>
      <c r="FH168" s="7">
        <f t="shared" ca="1" si="752"/>
        <v>0</v>
      </c>
      <c r="FI168" s="7">
        <f ca="1">IFERROR(IF(FI167+FH168&gt;FJ$4,FI167,FI167+FH168),"")</f>
        <v>60</v>
      </c>
      <c r="FJ168" s="7">
        <f t="shared" ca="1" si="913"/>
        <v>0</v>
      </c>
      <c r="FK168" s="7">
        <f t="shared" ca="1" si="753"/>
        <v>0.67718070675997344</v>
      </c>
      <c r="FL168" s="7">
        <f t="shared" ca="1" si="754"/>
        <v>0.16897313939387271</v>
      </c>
      <c r="FM168" s="7">
        <f t="shared" ca="1" si="755"/>
        <v>1</v>
      </c>
      <c r="FN168" s="7" t="str">
        <f t="shared" ca="1" si="756"/>
        <v>2</v>
      </c>
      <c r="FO168" s="7">
        <f ca="1">IFERROR(IF(FO167+FN168&gt;FP$4,FO167,FO167+FN168),"")</f>
        <v>60</v>
      </c>
      <c r="FP168" s="7">
        <f t="shared" ca="1" si="914"/>
        <v>0</v>
      </c>
      <c r="FQ168" s="7">
        <f t="shared" ca="1" si="757"/>
        <v>0.13559915543095191</v>
      </c>
      <c r="FR168" s="7">
        <f t="shared" ca="1" si="758"/>
        <v>0.71055469072289423</v>
      </c>
      <c r="FS168" s="7">
        <f t="shared" ca="1" si="759"/>
        <v>1</v>
      </c>
      <c r="FT168" s="7" t="str">
        <f t="shared" ca="1" si="760"/>
        <v>2</v>
      </c>
      <c r="FU168" s="7">
        <f ca="1">IFERROR(IF(FU167+FT168&gt;FV$4,FU167,FU167+FT168),"")</f>
        <v>60</v>
      </c>
      <c r="FV168" s="7">
        <f t="shared" ca="1" si="915"/>
        <v>0</v>
      </c>
      <c r="FW168" s="7">
        <f t="shared" ca="1" si="761"/>
        <v>0.27052192973798572</v>
      </c>
      <c r="FX168" s="7">
        <f t="shared" ca="1" si="762"/>
        <v>0.57563191641586042</v>
      </c>
      <c r="FY168" s="7">
        <f t="shared" ca="1" si="763"/>
        <v>1</v>
      </c>
      <c r="FZ168" s="7" t="str">
        <f t="shared" ca="1" si="764"/>
        <v>2</v>
      </c>
      <c r="GA168" s="7">
        <f ca="1">IFERROR(IF(GA167+FZ168&gt;GB$4,GA167,GA167+FZ168),"")</f>
        <v>60</v>
      </c>
      <c r="GB168" s="7">
        <f t="shared" ca="1" si="916"/>
        <v>0</v>
      </c>
      <c r="GC168" s="7">
        <f t="shared" ca="1" si="765"/>
        <v>0.58143043798332905</v>
      </c>
      <c r="GD168" s="7">
        <f t="shared" ca="1" si="766"/>
        <v>0.26472340817051709</v>
      </c>
      <c r="GE168" s="7">
        <f t="shared" ca="1" si="767"/>
        <v>1</v>
      </c>
      <c r="GF168" s="7" t="str">
        <f t="shared" ca="1" si="768"/>
        <v>2</v>
      </c>
      <c r="GG168" s="7">
        <f ca="1">IFERROR(IF(GG167+GF168&gt;GH$4,GG167,GG167+GF168),"")</f>
        <v>60</v>
      </c>
      <c r="GH168" s="7">
        <f t="shared" ca="1" si="917"/>
        <v>0</v>
      </c>
      <c r="GI168" s="7">
        <f t="shared" ca="1" si="769"/>
        <v>0.45547376034459552</v>
      </c>
      <c r="GJ168" s="7">
        <f t="shared" ca="1" si="770"/>
        <v>0.39068008580925062</v>
      </c>
      <c r="GK168" s="7">
        <f t="shared" ca="1" si="771"/>
        <v>1</v>
      </c>
      <c r="GL168" s="7" t="str">
        <f t="shared" ca="1" si="772"/>
        <v>2</v>
      </c>
      <c r="GM168" s="7">
        <f ca="1">IFERROR(IF(GM167+GL168&gt;GN$4,GM167,GM167+GL168),"")</f>
        <v>60</v>
      </c>
      <c r="GN168" s="7">
        <f t="shared" ca="1" si="918"/>
        <v>0</v>
      </c>
      <c r="GO168" s="7">
        <f t="shared" ca="1" si="773"/>
        <v>0.43198713083492191</v>
      </c>
      <c r="GP168" s="7">
        <f t="shared" ca="1" si="774"/>
        <v>0.41416671531892424</v>
      </c>
      <c r="GQ168" s="7">
        <f t="shared" ca="1" si="775"/>
        <v>1</v>
      </c>
      <c r="GR168" s="7" t="str">
        <f t="shared" ca="1" si="776"/>
        <v>2</v>
      </c>
      <c r="GS168" s="7">
        <f ca="1">IFERROR(IF(GS167+GR168&gt;GT$4,GS167,GS167+GR168),"")</f>
        <v>60</v>
      </c>
      <c r="GT168" s="7">
        <f t="shared" ca="1" si="919"/>
        <v>0</v>
      </c>
      <c r="GU168" s="7">
        <f t="shared" ca="1" si="777"/>
        <v>0.35012557198109351</v>
      </c>
      <c r="GV168" s="7">
        <f t="shared" ca="1" si="778"/>
        <v>0.49602827417275264</v>
      </c>
      <c r="GW168" s="7">
        <f t="shared" ca="1" si="779"/>
        <v>1</v>
      </c>
      <c r="GX168" s="7" t="str">
        <f t="shared" ca="1" si="780"/>
        <v>2</v>
      </c>
      <c r="GY168" s="7">
        <f ca="1">IFERROR(IF(GY167+GX168&gt;GZ$4,GY167,GY167+GX168),"")</f>
        <v>60</v>
      </c>
      <c r="GZ168" s="7">
        <f t="shared" ca="1" si="920"/>
        <v>0</v>
      </c>
      <c r="HA168" s="7">
        <f t="shared" ca="1" si="781"/>
        <v>6.5740336730276239E-2</v>
      </c>
      <c r="HB168" s="7">
        <f t="shared" ca="1" si="782"/>
        <v>0.78041350942356991</v>
      </c>
      <c r="HC168" s="7">
        <f t="shared" ca="1" si="783"/>
        <v>1</v>
      </c>
      <c r="HD168" s="7" t="str">
        <f t="shared" ca="1" si="784"/>
        <v>2</v>
      </c>
      <c r="HE168" s="7">
        <f ca="1">IFERROR(IF(HE167+HD168&gt;HF$4,HE167,HE167+HD168),"")</f>
        <v>60</v>
      </c>
      <c r="HF168" s="7">
        <f t="shared" ca="1" si="921"/>
        <v>0</v>
      </c>
      <c r="HG168" s="7">
        <f t="shared" ca="1" si="785"/>
        <v>0.43065933591640815</v>
      </c>
      <c r="HH168" s="7">
        <f t="shared" ca="1" si="786"/>
        <v>0.415494510237438</v>
      </c>
      <c r="HI168" s="7">
        <f t="shared" ca="1" si="787"/>
        <v>1</v>
      </c>
      <c r="HJ168" s="7" t="str">
        <f t="shared" ca="1" si="788"/>
        <v>2</v>
      </c>
      <c r="HK168" s="7">
        <f ca="1">IFERROR(IF(HK167+HJ168&gt;HL$4,HK167,HK167+HJ168),"")</f>
        <v>60</v>
      </c>
      <c r="HL168" s="7">
        <f t="shared" ca="1" si="922"/>
        <v>0</v>
      </c>
      <c r="HM168" s="7">
        <f t="shared" ca="1" si="789"/>
        <v>0.1865191760265541</v>
      </c>
      <c r="HN168" s="7">
        <f t="shared" ca="1" si="790"/>
        <v>0.65963467012729204</v>
      </c>
      <c r="HO168" s="7">
        <f t="shared" ca="1" si="791"/>
        <v>1</v>
      </c>
      <c r="HP168" s="7" t="str">
        <f t="shared" ca="1" si="792"/>
        <v>2</v>
      </c>
      <c r="HQ168" s="7">
        <f ca="1">IFERROR(IF(HQ167+HP168&gt;HR$4,HQ167,HQ167+HP168),"")</f>
        <v>60</v>
      </c>
      <c r="HR168" s="7">
        <f t="shared" ca="1" si="923"/>
        <v>0</v>
      </c>
      <c r="HS168" s="7">
        <f t="shared" ca="1" si="793"/>
        <v>0.32924392709653694</v>
      </c>
      <c r="HT168" s="7">
        <f t="shared" ca="1" si="794"/>
        <v>0.51690991905730921</v>
      </c>
      <c r="HU168" s="7">
        <f t="shared" ca="1" si="795"/>
        <v>1</v>
      </c>
      <c r="HV168" s="7" t="str">
        <f t="shared" ca="1" si="796"/>
        <v>2</v>
      </c>
      <c r="HW168" s="7">
        <f ca="1">IFERROR(IF(HW167+HV168&gt;HX$4,HW167,HW167+HV168),"")</f>
        <v>60</v>
      </c>
      <c r="HX168" s="7">
        <f t="shared" ca="1" si="924"/>
        <v>0</v>
      </c>
      <c r="HY168" s="7">
        <f t="shared" ca="1" si="797"/>
        <v>0.43323040449416372</v>
      </c>
      <c r="HZ168" s="7">
        <f t="shared" ca="1" si="798"/>
        <v>0.41292344165968242</v>
      </c>
      <c r="IA168" s="7">
        <f t="shared" ca="1" si="799"/>
        <v>1</v>
      </c>
      <c r="IB168" s="7" t="str">
        <f t="shared" ca="1" si="800"/>
        <v>2</v>
      </c>
      <c r="IC168" s="7">
        <f ca="1">IFERROR(IF(IC167+IB168&gt;ID$4,IC167,IC167+IB168),"")</f>
        <v>60</v>
      </c>
      <c r="ID168" s="7">
        <f t="shared" ca="1" si="925"/>
        <v>0</v>
      </c>
      <c r="IE168" s="7">
        <f t="shared" ca="1" si="801"/>
        <v>0.50203196318806054</v>
      </c>
      <c r="IF168" s="7">
        <f t="shared" ca="1" si="802"/>
        <v>0.34412188296578561</v>
      </c>
      <c r="IG168" s="7">
        <f t="shared" ca="1" si="803"/>
        <v>1</v>
      </c>
      <c r="IH168" s="7" t="str">
        <f t="shared" ca="1" si="804"/>
        <v>2</v>
      </c>
      <c r="II168" s="7">
        <f ca="1">IFERROR(IF(II167+IH168&gt;IJ$4,II167,II167+IH168),"")</f>
        <v>60</v>
      </c>
      <c r="IJ168" s="7">
        <f t="shared" ca="1" si="926"/>
        <v>0</v>
      </c>
      <c r="IK168" s="7">
        <f t="shared" ca="1" si="805"/>
        <v>0.5466131376881993</v>
      </c>
      <c r="IL168" s="7">
        <f t="shared" ca="1" si="806"/>
        <v>0.29954070846564684</v>
      </c>
      <c r="IM168" s="7">
        <f t="shared" ca="1" si="807"/>
        <v>1</v>
      </c>
      <c r="IN168" s="7" t="str">
        <f t="shared" ca="1" si="808"/>
        <v>2</v>
      </c>
      <c r="IO168" s="7">
        <f ca="1">IFERROR(IF(IO167+IN168&gt;IP$4,IO167,IO167+IN168),"")</f>
        <v>60</v>
      </c>
      <c r="IP168" s="7">
        <f t="shared" ca="1" si="927"/>
        <v>0</v>
      </c>
      <c r="IQ168" s="7">
        <f t="shared" ca="1" si="809"/>
        <v>0.10574009973784848</v>
      </c>
      <c r="IR168" s="7">
        <f t="shared" ca="1" si="810"/>
        <v>0.74041374641599766</v>
      </c>
      <c r="IS168" s="7">
        <f t="shared" ca="1" si="811"/>
        <v>1</v>
      </c>
      <c r="IT168" s="7" t="str">
        <f t="shared" ca="1" si="812"/>
        <v>2</v>
      </c>
      <c r="IU168" s="7">
        <f ca="1">IFERROR(IF(IU167+IT168&gt;IV$4,IU167,IU167+IT168),"")</f>
        <v>60</v>
      </c>
      <c r="IV168" s="7">
        <f t="shared" ca="1" si="928"/>
        <v>0</v>
      </c>
      <c r="IW168" s="7">
        <f t="shared" ca="1" si="813"/>
        <v>0.75553626581598843</v>
      </c>
      <c r="IX168" s="7">
        <f t="shared" ca="1" si="814"/>
        <v>9.0617580337857717E-2</v>
      </c>
      <c r="IY168" s="7">
        <f t="shared" ca="1" si="815"/>
        <v>1</v>
      </c>
      <c r="IZ168" s="7" t="str">
        <f t="shared" ca="1" si="816"/>
        <v>2</v>
      </c>
      <c r="JA168" s="7">
        <f ca="1">IFERROR(IF(JA167+IZ168&gt;JB$4,JA167,JA167+IZ168),"")</f>
        <v>60</v>
      </c>
      <c r="JB168" s="7">
        <f t="shared" ca="1" si="929"/>
        <v>0</v>
      </c>
      <c r="JC168" s="7">
        <f t="shared" ca="1" si="817"/>
        <v>0.54432034541059815</v>
      </c>
      <c r="JD168" s="7">
        <f t="shared" ca="1" si="818"/>
        <v>0.301833500743248</v>
      </c>
      <c r="JE168" s="7">
        <f t="shared" ca="1" si="819"/>
        <v>1</v>
      </c>
      <c r="JF168" s="7" t="str">
        <f t="shared" ca="1" si="820"/>
        <v>2</v>
      </c>
      <c r="JG168" s="7">
        <f ca="1">IFERROR(IF(JG167+JF168&gt;JH$4,JG167,JG167+JF168),"")</f>
        <v>60</v>
      </c>
      <c r="JH168" s="7">
        <f t="shared" ca="1" si="930"/>
        <v>0</v>
      </c>
      <c r="JI168" s="7">
        <f t="shared" ca="1" si="821"/>
        <v>0.72179686268996801</v>
      </c>
      <c r="JJ168" s="7">
        <f t="shared" ca="1" si="822"/>
        <v>0.12435698346387813</v>
      </c>
      <c r="JK168" s="7">
        <f t="shared" ca="1" si="823"/>
        <v>1</v>
      </c>
      <c r="JL168" s="7" t="str">
        <f t="shared" ca="1" si="824"/>
        <v>2</v>
      </c>
      <c r="JM168" s="7">
        <f ca="1">IFERROR(IF(JM167+JL168&gt;JN$4,JM167,JM167+JL168),"")</f>
        <v>60</v>
      </c>
      <c r="JN168" s="7">
        <f t="shared" ca="1" si="931"/>
        <v>0</v>
      </c>
      <c r="JO168" s="7">
        <f t="shared" ca="1" si="825"/>
        <v>0.50693269073013247</v>
      </c>
      <c r="JP168" s="7">
        <f t="shared" ca="1" si="826"/>
        <v>0.33922115542371367</v>
      </c>
      <c r="JQ168" s="7">
        <f t="shared" ca="1" si="827"/>
        <v>1</v>
      </c>
      <c r="JR168" s="7" t="str">
        <f t="shared" ca="1" si="828"/>
        <v>2</v>
      </c>
      <c r="JS168" s="7">
        <f ca="1">IFERROR(IF(JS167+JR168&gt;JT$4,JS167,JS167+JR168),"")</f>
        <v>60</v>
      </c>
      <c r="JT168" s="7">
        <f t="shared" ca="1" si="932"/>
        <v>0</v>
      </c>
      <c r="JU168" s="7">
        <f t="shared" ca="1" si="829"/>
        <v>0.11786318809926366</v>
      </c>
      <c r="JV168" s="7">
        <f t="shared" ca="1" si="830"/>
        <v>0.72829065805458248</v>
      </c>
      <c r="JW168" s="7">
        <f t="shared" ca="1" si="831"/>
        <v>1</v>
      </c>
      <c r="JX168" s="7" t="str">
        <f t="shared" ca="1" si="832"/>
        <v>2</v>
      </c>
      <c r="JY168" s="7">
        <f ca="1">IFERROR(IF(JY167+JX168&gt;JZ$4,JY167,JY167+JX168),"")</f>
        <v>60</v>
      </c>
      <c r="JZ168" s="7">
        <f t="shared" ca="1" si="933"/>
        <v>0</v>
      </c>
      <c r="KA168" s="7">
        <f t="shared" ca="1" si="833"/>
        <v>0.25775017782449561</v>
      </c>
      <c r="KB168" s="7">
        <f t="shared" ca="1" si="834"/>
        <v>0.58840366832935054</v>
      </c>
      <c r="KC168" s="7">
        <f t="shared" ca="1" si="835"/>
        <v>1</v>
      </c>
      <c r="KD168" s="7" t="str">
        <f t="shared" ca="1" si="836"/>
        <v>2</v>
      </c>
      <c r="KE168" s="7">
        <f ca="1">IFERROR(IF(KE167+KD168&gt;KF$4,KE167,KE167+KD168),"")</f>
        <v>60</v>
      </c>
      <c r="KF168" s="7">
        <f t="shared" ca="1" si="934"/>
        <v>0</v>
      </c>
      <c r="KG168" s="7">
        <f t="shared" ca="1" si="837"/>
        <v>0.55449747067803845</v>
      </c>
      <c r="KH168" s="7">
        <f t="shared" ca="1" si="838"/>
        <v>0.29165637547580769</v>
      </c>
      <c r="KI168" s="7">
        <f t="shared" ca="1" si="839"/>
        <v>1</v>
      </c>
      <c r="KJ168" s="7" t="str">
        <f t="shared" ca="1" si="840"/>
        <v>2</v>
      </c>
      <c r="KK168" s="7">
        <f ca="1">IFERROR(IF(KK167+KJ168&gt;KL$4,KK167,KK167+KJ168),"")</f>
        <v>60</v>
      </c>
      <c r="KL168" s="7">
        <f t="shared" ca="1" si="935"/>
        <v>0</v>
      </c>
      <c r="KM168" s="7">
        <f t="shared" ca="1" si="841"/>
        <v>0.37243688120606067</v>
      </c>
      <c r="KN168" s="7">
        <f t="shared" ca="1" si="842"/>
        <v>0.47371696494778548</v>
      </c>
      <c r="KO168" s="7">
        <f t="shared" ca="1" si="843"/>
        <v>1</v>
      </c>
      <c r="KP168" s="7" t="str">
        <f t="shared" ca="1" si="844"/>
        <v>2</v>
      </c>
      <c r="KQ168" s="7">
        <f ca="1">IFERROR(IF(KQ167+KP168&gt;KR$4,KQ167,KQ167+KP168),"")</f>
        <v>60</v>
      </c>
      <c r="KR168" s="7">
        <f t="shared" ca="1" si="936"/>
        <v>0</v>
      </c>
      <c r="KS168" s="7">
        <f t="shared" ca="1" si="845"/>
        <v>0.29172168847352464</v>
      </c>
      <c r="KT168" s="7">
        <f t="shared" ca="1" si="846"/>
        <v>0.5544321576803215</v>
      </c>
      <c r="KU168" s="7">
        <f t="shared" ca="1" si="847"/>
        <v>1</v>
      </c>
      <c r="KV168" s="7" t="str">
        <f t="shared" ca="1" si="848"/>
        <v>2</v>
      </c>
      <c r="KW168" s="7">
        <f ca="1">IFERROR(IF(KW167+KV168&gt;KX$4,KW167,KW167+KV168),"")</f>
        <v>60</v>
      </c>
      <c r="KX168" s="7">
        <f t="shared" ca="1" si="937"/>
        <v>0</v>
      </c>
      <c r="KY168" s="7">
        <f t="shared" ca="1" si="849"/>
        <v>0.81938463585974231</v>
      </c>
      <c r="KZ168" s="7">
        <f t="shared" ca="1" si="850"/>
        <v>2.676921029410384E-2</v>
      </c>
      <c r="LA168" s="7">
        <f t="shared" ca="1" si="851"/>
        <v>1</v>
      </c>
      <c r="LB168" s="7" t="str">
        <f t="shared" ca="1" si="852"/>
        <v>2</v>
      </c>
      <c r="LC168" s="7">
        <f ca="1">IFERROR(IF(LC167+LB168&gt;LD$4,LC167,LC167+LB168),"")</f>
        <v>60</v>
      </c>
      <c r="LD168" s="7">
        <f t="shared" ca="1" si="938"/>
        <v>0</v>
      </c>
      <c r="LE168" s="7">
        <f t="shared" ca="1" si="853"/>
        <v>0.94846341078215168</v>
      </c>
      <c r="LF168" s="7">
        <f t="shared" ca="1" si="854"/>
        <v>-0.10230956462830554</v>
      </c>
      <c r="LG168" s="7">
        <f t="shared" ca="1" si="855"/>
        <v>0</v>
      </c>
      <c r="LH168" s="7">
        <f t="shared" ca="1" si="856"/>
        <v>0</v>
      </c>
      <c r="LI168" s="7">
        <f ca="1">IFERROR(IF(LI167+LH168&gt;LJ$4,LI167,LI167+LH168),"")</f>
        <v>60</v>
      </c>
      <c r="LJ168" s="7">
        <f t="shared" ca="1" si="939"/>
        <v>0</v>
      </c>
      <c r="LK168" s="7">
        <f t="shared" ca="1" si="857"/>
        <v>0.4200371393467337</v>
      </c>
      <c r="LL168" s="7">
        <f t="shared" ca="1" si="858"/>
        <v>0.42611670680711244</v>
      </c>
      <c r="LM168" s="7">
        <f t="shared" ca="1" si="859"/>
        <v>1</v>
      </c>
      <c r="LN168" s="7" t="str">
        <f t="shared" ca="1" si="860"/>
        <v>2</v>
      </c>
      <c r="LO168" s="7">
        <f ca="1">IFERROR(IF(LO167+LN168&gt;LP$4,LO167,LO167+LN168),"")</f>
        <v>60</v>
      </c>
      <c r="LP168" s="7">
        <f t="shared" ca="1" si="940"/>
        <v>0</v>
      </c>
      <c r="LQ168" s="7">
        <f t="shared" ca="1" si="861"/>
        <v>0.38523263717425704</v>
      </c>
      <c r="LR168" s="7">
        <f t="shared" ca="1" si="862"/>
        <v>0.4609212089795891</v>
      </c>
      <c r="LS168" s="7">
        <f t="shared" ca="1" si="863"/>
        <v>1</v>
      </c>
      <c r="LT168" s="7" t="str">
        <f t="shared" ca="1" si="864"/>
        <v>2</v>
      </c>
      <c r="LU168" s="7">
        <f ca="1">IFERROR(IF(LU167+LT168&gt;LV$4,LU167,LU167+LT168),"")</f>
        <v>60</v>
      </c>
      <c r="LV168" s="7">
        <f t="shared" ca="1" si="941"/>
        <v>0</v>
      </c>
      <c r="LW168" s="7">
        <f t="shared" ca="1" si="865"/>
        <v>0.94979319526661643</v>
      </c>
      <c r="LX168" s="7">
        <f t="shared" ca="1" si="866"/>
        <v>-0.10363934911277028</v>
      </c>
      <c r="LY168" s="7">
        <f t="shared" ca="1" si="867"/>
        <v>0</v>
      </c>
      <c r="LZ168" s="7">
        <f t="shared" ca="1" si="868"/>
        <v>0</v>
      </c>
      <c r="MA168" s="7">
        <f ca="1">IFERROR(IF(MA167+LZ168&gt;MB$4,MA167,MA167+LZ168),"")</f>
        <v>60</v>
      </c>
      <c r="MB168" s="7">
        <f t="shared" ca="1" si="942"/>
        <v>0</v>
      </c>
      <c r="MC168" s="7">
        <f t="shared" ca="1" si="869"/>
        <v>0.18117181216040401</v>
      </c>
      <c r="MD168" s="7">
        <f t="shared" ca="1" si="870"/>
        <v>0.66498203399344213</v>
      </c>
      <c r="ME168" s="7">
        <f t="shared" ca="1" si="871"/>
        <v>1</v>
      </c>
      <c r="MF168" s="7" t="str">
        <f t="shared" ca="1" si="872"/>
        <v>2</v>
      </c>
      <c r="MG168" s="7">
        <f ca="1">IFERROR(IF(MG167+MF168&gt;MH$4,MG167,MG167+MF168),"")</f>
        <v>60</v>
      </c>
      <c r="MH168" s="7">
        <f t="shared" ca="1" si="943"/>
        <v>0</v>
      </c>
      <c r="MI168" s="7">
        <f t="shared" ca="1" si="873"/>
        <v>0.55859111356981206</v>
      </c>
      <c r="MJ168" s="7">
        <f t="shared" ca="1" si="874"/>
        <v>0.28756273258403409</v>
      </c>
      <c r="MK168" s="7">
        <f t="shared" ca="1" si="875"/>
        <v>1</v>
      </c>
      <c r="ML168" s="7" t="str">
        <f t="shared" ca="1" si="876"/>
        <v>2</v>
      </c>
      <c r="MM168" s="7">
        <f ca="1">IFERROR(IF(MM167+ML168&gt;MN$4,MM167,MM167+ML168),"")</f>
        <v>60</v>
      </c>
      <c r="MN168" s="7">
        <f t="shared" ca="1" si="944"/>
        <v>0</v>
      </c>
      <c r="MO168" s="7">
        <f t="shared" ca="1" si="877"/>
        <v>0.74650485219452245</v>
      </c>
      <c r="MP168" s="7">
        <f t="shared" ca="1" si="878"/>
        <v>9.9648993959323695E-2</v>
      </c>
      <c r="MQ168" s="7">
        <f t="shared" ca="1" si="879"/>
        <v>1</v>
      </c>
      <c r="MR168" s="7" t="str">
        <f t="shared" ca="1" si="880"/>
        <v>2</v>
      </c>
      <c r="MS168" s="7">
        <f ca="1">IFERROR(IF(MS167+MR168&gt;MT$4,MS167,MS167+MR168),"")</f>
        <v>60</v>
      </c>
      <c r="MT168" s="7">
        <f t="shared" ca="1" si="945"/>
        <v>0</v>
      </c>
      <c r="MU168" s="7">
        <f t="shared" ca="1" si="881"/>
        <v>0.45918171269856789</v>
      </c>
      <c r="MV168" s="7">
        <f t="shared" ca="1" si="882"/>
        <v>0.38697213345527826</v>
      </c>
      <c r="MW168" s="7">
        <f t="shared" ca="1" si="883"/>
        <v>1</v>
      </c>
      <c r="MX168" s="7" t="str">
        <f t="shared" ca="1" si="884"/>
        <v>2</v>
      </c>
      <c r="MY168" s="7">
        <f ca="1">IFERROR(IF(MY167+MX168&gt;MZ$4,MY167,MY167+MX168),"")</f>
        <v>60</v>
      </c>
      <c r="MZ168" s="7">
        <f t="shared" ca="1" si="946"/>
        <v>0</v>
      </c>
      <c r="NA168" s="7">
        <f t="shared" ca="1" si="885"/>
        <v>0.47491343679677955</v>
      </c>
      <c r="NB168" s="7">
        <f t="shared" ca="1" si="886"/>
        <v>0.37124040935706659</v>
      </c>
      <c r="NC168" s="7">
        <f t="shared" ca="1" si="887"/>
        <v>1</v>
      </c>
      <c r="ND168" s="7" t="str">
        <f t="shared" ca="1" si="888"/>
        <v>2</v>
      </c>
      <c r="NE168" s="7">
        <f ca="1">IFERROR(IF(NE167+ND168&gt;NF$4,NE167,NE167+ND168),"")</f>
        <v>60</v>
      </c>
      <c r="NF168" s="7">
        <f t="shared" ca="1" si="947"/>
        <v>0</v>
      </c>
      <c r="NG168" s="7">
        <f t="shared" ca="1" si="889"/>
        <v>5.8614701733820329E-2</v>
      </c>
      <c r="NH168" s="7">
        <f t="shared" ca="1" si="890"/>
        <v>0.78753914442002582</v>
      </c>
      <c r="NI168" s="7">
        <f t="shared" ca="1" si="891"/>
        <v>1</v>
      </c>
      <c r="NJ168" s="7" t="str">
        <f t="shared" ca="1" si="892"/>
        <v>2</v>
      </c>
      <c r="NK168" s="7">
        <f ca="1">IFERROR(IF(NK167+NJ168&gt;NL$4,NK167,NK167+NJ168),"")</f>
        <v>60</v>
      </c>
      <c r="NL168" s="7">
        <f t="shared" ca="1" si="948"/>
        <v>0</v>
      </c>
      <c r="NM168" s="7">
        <f t="shared" ca="1" si="893"/>
        <v>0.18066572267898229</v>
      </c>
      <c r="NN168" s="7">
        <f t="shared" ca="1" si="894"/>
        <v>0.66548812347486386</v>
      </c>
      <c r="NO168" s="7">
        <f t="shared" ca="1" si="895"/>
        <v>1</v>
      </c>
      <c r="NP168" s="7" t="str">
        <f t="shared" ca="1" si="896"/>
        <v>2</v>
      </c>
      <c r="NQ168" s="7">
        <f ca="1">IFERROR(IF(NQ167+NP168&gt;NR$4,NQ167,NQ167+NP168),"")</f>
        <v>60</v>
      </c>
      <c r="NR168" s="7">
        <f t="shared" ca="1" si="949"/>
        <v>0</v>
      </c>
      <c r="NT168">
        <v>166</v>
      </c>
      <c r="NU168" s="7" t="s">
        <v>19</v>
      </c>
      <c r="NV168" s="7" t="str">
        <f t="shared" ca="1" si="653"/>
        <v/>
      </c>
      <c r="NW168" s="7" t="str">
        <f t="shared" ca="1" si="647"/>
        <v/>
      </c>
      <c r="NX168" t="str">
        <f ca="1">IFERROR(VLOOKUP(NT168,$K$3:$AK$568,8,FALSE),"")</f>
        <v/>
      </c>
      <c r="NY168" t="str">
        <f ca="1">IFERROR(VLOOKUP(NT168,$K$3:$AK$568,9,FALSE),"")</f>
        <v/>
      </c>
      <c r="NZ168" s="7" t="str">
        <f ca="1">IFERROR(VLOOKUP(NT168,$K$3:$AK$568,27,FALSE),"")</f>
        <v/>
      </c>
      <c r="OB168">
        <v>166</v>
      </c>
      <c r="OC168" s="7" t="s">
        <v>19</v>
      </c>
      <c r="OD168" t="e">
        <f t="shared" ca="1" si="654"/>
        <v>#N/A</v>
      </c>
      <c r="OE168" s="7" t="str">
        <f t="shared" ca="1" si="655"/>
        <v/>
      </c>
      <c r="OF168" s="7" t="str">
        <f t="shared" ca="1" si="656"/>
        <v/>
      </c>
      <c r="OG168" t="str">
        <f t="shared" ca="1" si="657"/>
        <v/>
      </c>
      <c r="OI168">
        <v>166</v>
      </c>
      <c r="OJ168" s="7" t="s">
        <v>19</v>
      </c>
      <c r="OK168" s="7" t="str">
        <f t="shared" ca="1" si="658"/>
        <v/>
      </c>
      <c r="OL168" s="7" t="str">
        <f t="shared" ca="1" si="659"/>
        <v/>
      </c>
      <c r="OM168" t="str">
        <f ca="1">IFERROR(VLOOKUP(OI168,$L$3:$AK$568,7,FALSE),"")</f>
        <v/>
      </c>
      <c r="ON168" t="str">
        <f ca="1">IFERROR(VLOOKUP(OI168,$L$3:$AK$568,8,FALSE),"")</f>
        <v/>
      </c>
      <c r="OO168" s="7" t="str">
        <f ca="1">IFERROR(VLOOKUP(OI168,$L$3:$AK$568,26,FALSE),"")</f>
        <v/>
      </c>
      <c r="OQ168">
        <v>166</v>
      </c>
      <c r="OR168" s="7" t="s">
        <v>19</v>
      </c>
      <c r="OS168" t="e">
        <f t="shared" ca="1" si="660"/>
        <v>#N/A</v>
      </c>
      <c r="OT168" s="7" t="str">
        <f t="shared" ca="1" si="661"/>
        <v/>
      </c>
      <c r="OU168" s="7" t="str">
        <f t="shared" ca="1" si="662"/>
        <v/>
      </c>
      <c r="OV168" t="str">
        <f t="shared" ca="1" si="663"/>
        <v/>
      </c>
      <c r="OX168">
        <v>166</v>
      </c>
      <c r="OY168" s="7" t="s">
        <v>19</v>
      </c>
      <c r="OZ168" s="7" t="str">
        <f t="shared" ca="1" si="664"/>
        <v/>
      </c>
      <c r="PA168" s="7" t="str">
        <f t="shared" ca="1" si="665"/>
        <v/>
      </c>
      <c r="PB168" t="str">
        <f ca="1">IFERROR(VLOOKUP(OX168,$M$3:$AK$568,6,FALSE),"")</f>
        <v/>
      </c>
      <c r="PC168" t="str">
        <f ca="1">IFERROR(VLOOKUP(OX168,$M$3:$AK$568,7,FALSE),"")</f>
        <v/>
      </c>
      <c r="PD168" s="7" t="str">
        <f ca="1">IFERROR(VLOOKUP(OX168,$M$3:$AK$568,25,FALSE),"")</f>
        <v/>
      </c>
      <c r="PF168">
        <v>166</v>
      </c>
      <c r="PG168" s="7" t="s">
        <v>19</v>
      </c>
      <c r="PH168" t="e">
        <f t="shared" ca="1" si="666"/>
        <v>#N/A</v>
      </c>
      <c r="PI168" s="7" t="str">
        <f t="shared" ca="1" si="667"/>
        <v/>
      </c>
      <c r="PJ168" s="7" t="str">
        <f t="shared" ca="1" si="668"/>
        <v/>
      </c>
      <c r="PK168" t="str">
        <f t="shared" ca="1" si="669"/>
        <v/>
      </c>
      <c r="PM168">
        <v>166</v>
      </c>
      <c r="PN168" s="7" t="s">
        <v>19</v>
      </c>
      <c r="PO168" s="202" t="str">
        <f t="shared" ca="1" si="670"/>
        <v/>
      </c>
      <c r="PP168" s="7" t="str">
        <f t="shared" ca="1" si="671"/>
        <v/>
      </c>
      <c r="PQ168" t="str">
        <f ca="1">IFERROR(VLOOKUP(PM168,$G$325:$R$409,12,FALSE),"")</f>
        <v/>
      </c>
      <c r="PR168" t="e">
        <f ca="1">VLOOKUP(PM168,$G$324:$Q$409,11,FALSE)</f>
        <v>#N/A</v>
      </c>
      <c r="PS168" s="7" t="str">
        <f ca="1">VLOOKUP(PQ168,$R$325:$Y$409,8,FALSE)</f>
        <v>- -</v>
      </c>
      <c r="PT168" s="7">
        <f ca="1">ReSt</f>
        <v>-4</v>
      </c>
      <c r="PU168" s="7" t="e">
        <f t="shared" ca="1" si="672"/>
        <v>#N/A</v>
      </c>
      <c r="PV168" s="7" t="e">
        <f t="shared" ca="1" si="673"/>
        <v>#N/A</v>
      </c>
      <c r="PW168" s="7" t="str">
        <f ca="1">VLOOKUP(PQ168,$R$325:$AK$409,8,FALSE)</f>
        <v>- -</v>
      </c>
      <c r="PX168" s="7"/>
      <c r="PY168">
        <v>166</v>
      </c>
      <c r="PZ168" s="7" t="s">
        <v>19</v>
      </c>
      <c r="QA168" t="str">
        <f t="shared" ca="1" si="674"/>
        <v/>
      </c>
      <c r="QB168" s="7" t="str">
        <f t="shared" ca="1" si="675"/>
        <v/>
      </c>
      <c r="QC168" s="7" t="str">
        <f t="shared" ca="1" si="676"/>
        <v/>
      </c>
      <c r="QD168" t="str">
        <f t="shared" ca="1" si="677"/>
        <v/>
      </c>
      <c r="QF168">
        <v>166</v>
      </c>
      <c r="QG168" s="7" t="s">
        <v>19</v>
      </c>
      <c r="QH168" s="7" t="str">
        <f t="shared" ca="1" si="678"/>
        <v/>
      </c>
      <c r="QI168" s="7" t="e">
        <f t="shared" ca="1" si="679"/>
        <v>#VALUE!</v>
      </c>
      <c r="QJ168" t="e">
        <f t="shared" ca="1" si="680"/>
        <v>#N/A</v>
      </c>
      <c r="QK168" s="7" t="e">
        <f t="shared" ca="1" si="681"/>
        <v>#N/A</v>
      </c>
      <c r="QM168">
        <v>166</v>
      </c>
      <c r="QN168" s="7" t="s">
        <v>19</v>
      </c>
      <c r="QO168" t="str">
        <f t="shared" ca="1" si="682"/>
        <v/>
      </c>
      <c r="QP168" s="7" t="str">
        <f t="shared" ca="1" si="683"/>
        <v/>
      </c>
      <c r="QQ168" t="str">
        <f t="shared" ca="1" si="684"/>
        <v/>
      </c>
    </row>
    <row r="169" spans="1:459" x14ac:dyDescent="0.25">
      <c r="A169" s="240" t="str">
        <f>IF('Character Sheet'!$B$4="Creature","N","Y")</f>
        <v>Y</v>
      </c>
      <c r="C169" s="75"/>
      <c r="D169" s="76"/>
      <c r="F169" s="75"/>
      <c r="G169" s="76"/>
      <c r="I169" s="75"/>
      <c r="J169" s="85"/>
      <c r="K169" s="85">
        <f t="shared" ca="1" si="648"/>
        <v>4</v>
      </c>
      <c r="L169" s="85">
        <f t="shared" ca="1" si="951"/>
        <v>0</v>
      </c>
      <c r="M169" s="70">
        <f t="shared" ca="1" si="956"/>
        <v>7</v>
      </c>
      <c r="O169" s="222">
        <f t="shared" ca="1" si="649"/>
        <v>306</v>
      </c>
      <c r="Q169" s="7" t="s">
        <v>1735</v>
      </c>
      <c r="R169" s="9" t="s">
        <v>1448</v>
      </c>
      <c r="S169" s="9" t="s">
        <v>1939</v>
      </c>
      <c r="T169" s="61" t="str">
        <f>SUBSTITUTE(IFERROR(IFERROR(VLOOKUP(R169,'[1]Skill Statistics'!$A$3:$C$513,2,FALSE),VLOOKUP(Q169,'[1]Skill Statistics'!$A$3:$C$513,2,FALSE)),T168),"R*","ReSt")</f>
        <v>In/Me</v>
      </c>
      <c r="U169" s="61" t="str">
        <f>IFERROR(IFERROR(VLOOKUP(R169,'[1]Skill Statistics'!$A$3:$C$513,3,FALSE),VLOOKUP(Q169,'[1]Skill Statistics'!$A$3:$C$513,3,FALSE)),U168)</f>
        <v>Ag</v>
      </c>
      <c r="V169" s="61" t="str">
        <f>IF(ISNUMBER(SEARCH("Category",R169)),"- -",IFERROR(IFERROR(VLOOKUP(Q169,[1]Professions!$A$4:$AM$288,MATCH(Profession,[1]Professions!$A$1:$AM$1,0),FALSE),VLOOKUP(Q169,Calculations!$B$91:$I$95,8,FALSE)),"- -"))</f>
        <v>4 / 6</v>
      </c>
      <c r="W169" s="60">
        <f t="shared" ca="1" si="650"/>
        <v>0</v>
      </c>
      <c r="X169" s="7">
        <f ca="1">IFERROR(VLOOKUP(R169,$BS$6:$NR$519,MATCH(ActualLevel,$BS$3:$NR$3,0),FALSE),"- -")</f>
        <v>0</v>
      </c>
      <c r="Y169" s="7">
        <f t="shared" ca="1" si="955"/>
        <v>0</v>
      </c>
      <c r="Z169" s="7">
        <f ca="1">IFERROR(VLOOKUP(Y169,Charts!$BQ$2:$BR$52,2,FALSE),"- -")</f>
        <v>-25</v>
      </c>
      <c r="AA169" s="7">
        <f t="shared" ca="1" si="686"/>
        <v>3</v>
      </c>
      <c r="AB169" s="7">
        <f t="shared" ca="1" si="952"/>
        <v>0</v>
      </c>
      <c r="AC169" s="7"/>
      <c r="AD169" s="7"/>
      <c r="AE169" s="7"/>
      <c r="AF169" s="7"/>
      <c r="AG169" s="7"/>
      <c r="AH169" s="43"/>
      <c r="AI169" s="7"/>
      <c r="AJ169" s="7"/>
      <c r="AK169" s="7">
        <f t="shared" ca="1" si="687"/>
        <v>-22</v>
      </c>
      <c r="AL169" s="7"/>
      <c r="AM169" s="69">
        <f>IFERROR(VLOOKUP(R169,'[1]Skill Statistics'!$A$3:$AN$513,MATCH(Profession,'[1]Skill Statistics'!$A$2:$AN$2,0),FALSE),0)</f>
        <v>0</v>
      </c>
      <c r="AN169" s="85">
        <f>IFERROR(VLOOKUP(Q169,'[1]Skill Statistics'!$A$3:$BK$513,MATCH(Archetype,'[1]Skill Statistics'!$A$2:$BK$2,0),FALSE),0)</f>
        <v>0</v>
      </c>
      <c r="AO169" s="85">
        <f>IFERROR(VLOOKUP(Q169,'[1]Skill Statistics'!$A$3:$BB$513,MATCH(Race,'[1]Skill Statistics'!$A$2:$BB$2,0),FALSE),0)</f>
        <v>0</v>
      </c>
      <c r="AP169" s="85">
        <f t="shared" ca="1" si="651"/>
        <v>0.3</v>
      </c>
      <c r="AQ169" s="70"/>
      <c r="AS169" s="69">
        <f>IFERROR(VLOOKUP(Q169,'[1]Professional Skills'!$A$4:$AM$288,MATCH(Profession,'[1]Professional Skills'!$A$3:$AM$3,0),FALSE),"- -")</f>
        <v>0</v>
      </c>
      <c r="AT169" t="s">
        <v>1812</v>
      </c>
      <c r="AU169" s="7" t="str">
        <f t="shared" si="954"/>
        <v/>
      </c>
      <c r="AV169" s="7">
        <f t="shared" ca="1" si="953"/>
        <v>0</v>
      </c>
      <c r="AW169" t="str">
        <f t="shared" si="690"/>
        <v/>
      </c>
      <c r="AX169" t="str">
        <f>IFERROR(_xlfn.RANK.EQ(AW169,$AW$5:$AW$568),"")</f>
        <v/>
      </c>
      <c r="AY169">
        <f t="shared" si="645"/>
        <v>0</v>
      </c>
      <c r="AZ169" s="70" t="str">
        <f t="shared" si="688"/>
        <v/>
      </c>
      <c r="BB169" s="69">
        <f>IFERROR(IF(Q169="Language",VLOOKUP(R169,[1]Cultures!$B$4:$N$218,MATCH(Culture,[1]Cultures!$B$3:$N$3,0),FALSE),VLOOKUP(Q169,[1]Cultures!$B$4:$O$212,MATCH(Culture,[1]Cultures!$B$3:$O$3,0),FALSE)),"- -")</f>
        <v>0</v>
      </c>
      <c r="BC169" t="s">
        <v>1812</v>
      </c>
      <c r="BD169">
        <f t="shared" ca="1" si="950"/>
        <v>0.39386946790406863</v>
      </c>
      <c r="BE169">
        <f t="shared" ca="1" si="897"/>
        <v>0.69386946790406867</v>
      </c>
      <c r="BH169">
        <f ca="1">_xlfn.RANK.EQ(BE169,$BE$166:$BE$169)</f>
        <v>3</v>
      </c>
      <c r="BI169" s="7">
        <f t="shared" ca="1" si="689"/>
        <v>0</v>
      </c>
      <c r="BK169" s="7"/>
      <c r="BL169" s="70">
        <f t="shared" ca="1" si="646"/>
        <v>0</v>
      </c>
      <c r="BN169" s="69">
        <f>IFERROR(VLOOKUP(V169,Charts!$BT$2:$BV$14,3,FALSE),"- -")</f>
        <v>0.53846153846153844</v>
      </c>
      <c r="BO169" s="85">
        <f t="shared" ca="1" si="652"/>
        <v>1.2808550456695604</v>
      </c>
      <c r="BP169" s="70">
        <f t="shared" ca="1" si="898"/>
        <v>306</v>
      </c>
      <c r="BR169" s="7">
        <v>164</v>
      </c>
      <c r="BS169" s="9" t="str">
        <f ca="1">VLOOKUP(BR169,$O$3:$R$568,4,FALSE)</f>
        <v>Scribe</v>
      </c>
      <c r="BT169" s="7" t="str">
        <f ca="1">VLOOKUP(BS169,$R$3:$V$568,5,FALSE)</f>
        <v>3 / 4</v>
      </c>
      <c r="BU169" s="7">
        <f ca="1">VLOOKUP(BT169,Charts!$BT$2:$BV$14,3,FALSE)</f>
        <v>0.69230769230769229</v>
      </c>
      <c r="BV169" s="7" t="str">
        <f t="shared" ca="1" si="691"/>
        <v>3</v>
      </c>
      <c r="BW169" s="7" t="str">
        <f t="shared" ca="1" si="692"/>
        <v>4</v>
      </c>
      <c r="BY169" s="7">
        <f t="shared" ca="1" si="693"/>
        <v>0.84931808811571796</v>
      </c>
      <c r="BZ169" s="7">
        <f t="shared" ca="1" si="694"/>
        <v>-0.15701039580802567</v>
      </c>
      <c r="CA169" s="7">
        <f t="shared" ca="1" si="695"/>
        <v>0</v>
      </c>
      <c r="CB169" s="7">
        <f t="shared" ca="1" si="696"/>
        <v>0</v>
      </c>
      <c r="CC169" s="7">
        <f ca="1">IFERROR(IF(CC168+CB169&gt;CD$4,CC168,CC168+CB169),"")</f>
        <v>38</v>
      </c>
      <c r="CD169" s="7">
        <f t="shared" ca="1" si="899"/>
        <v>0</v>
      </c>
      <c r="CE169" s="7">
        <f t="shared" ca="1" si="697"/>
        <v>0.93648932678785979</v>
      </c>
      <c r="CF169" s="7">
        <f t="shared" ca="1" si="698"/>
        <v>-0.2441816344801675</v>
      </c>
      <c r="CG169" s="7">
        <f t="shared" ca="1" si="699"/>
        <v>0</v>
      </c>
      <c r="CH169" s="7">
        <f t="shared" ca="1" si="700"/>
        <v>0</v>
      </c>
      <c r="CI169" s="7">
        <f ca="1">IFERROR(IF(CI168+CH169&gt;CJ$4,CI168,CI168+CH169),"")</f>
        <v>60</v>
      </c>
      <c r="CJ169" s="7">
        <f t="shared" ca="1" si="900"/>
        <v>0</v>
      </c>
      <c r="CK169" s="7">
        <f t="shared" ca="1" si="701"/>
        <v>6.0404349541708369E-2</v>
      </c>
      <c r="CL169" s="7">
        <f t="shared" ca="1" si="702"/>
        <v>0.63190334276598392</v>
      </c>
      <c r="CM169" s="7">
        <f t="shared" ca="1" si="703"/>
        <v>1</v>
      </c>
      <c r="CN169" s="7" t="str">
        <f t="shared" ca="1" si="704"/>
        <v>3</v>
      </c>
      <c r="CO169" s="7">
        <f ca="1">IFERROR(IF(CO168+CN169&gt;CP$4,CO168,CO168+CN169),"")</f>
        <v>60</v>
      </c>
      <c r="CP169" s="7">
        <f t="shared" ca="1" si="901"/>
        <v>0</v>
      </c>
      <c r="CQ169" s="7">
        <f t="shared" ca="1" si="705"/>
        <v>0.41957260465625057</v>
      </c>
      <c r="CR169" s="7">
        <f t="shared" ca="1" si="706"/>
        <v>0.27273508765144172</v>
      </c>
      <c r="CS169" s="7">
        <f t="shared" ca="1" si="707"/>
        <v>1</v>
      </c>
      <c r="CT169" s="7" t="str">
        <f t="shared" ca="1" si="708"/>
        <v>3</v>
      </c>
      <c r="CU169" s="7">
        <f ca="1">IFERROR(IF(CU168+CT169&gt;CV$4,CU168,CU168+CT169),"")</f>
        <v>60</v>
      </c>
      <c r="CV169" s="7">
        <f t="shared" ca="1" si="902"/>
        <v>0</v>
      </c>
      <c r="CW169" s="7">
        <f t="shared" ca="1" si="709"/>
        <v>0.7850068617191307</v>
      </c>
      <c r="CX169" s="7">
        <f t="shared" ca="1" si="710"/>
        <v>-9.2699169411438409E-2</v>
      </c>
      <c r="CY169" s="7">
        <f t="shared" ca="1" si="711"/>
        <v>0</v>
      </c>
      <c r="CZ169" s="7">
        <f t="shared" ca="1" si="712"/>
        <v>0</v>
      </c>
      <c r="DA169" s="7">
        <f ca="1">IFERROR(IF(DA168+CZ169&gt;DB$4,DA168,DA168+CZ169),"")</f>
        <v>60</v>
      </c>
      <c r="DB169" s="7">
        <f t="shared" ca="1" si="903"/>
        <v>0</v>
      </c>
      <c r="DC169" s="7">
        <f t="shared" ca="1" si="713"/>
        <v>0.83943811236675392</v>
      </c>
      <c r="DD169" s="7">
        <f t="shared" ca="1" si="714"/>
        <v>-0.14713042005906163</v>
      </c>
      <c r="DE169" s="7">
        <f t="shared" ca="1" si="715"/>
        <v>0</v>
      </c>
      <c r="DF169" s="7">
        <f t="shared" ca="1" si="716"/>
        <v>0</v>
      </c>
      <c r="DG169" s="7">
        <f ca="1">IFERROR(IF(DG168+DF169&gt;DH$4,DG168,DG168+DF169),"")</f>
        <v>60</v>
      </c>
      <c r="DH169" s="7">
        <f t="shared" ca="1" si="904"/>
        <v>0</v>
      </c>
      <c r="DI169" s="7">
        <f t="shared" ca="1" si="717"/>
        <v>0.22426577288955996</v>
      </c>
      <c r="DJ169" s="7">
        <f t="shared" ca="1" si="718"/>
        <v>0.46804191941813234</v>
      </c>
      <c r="DK169" s="7">
        <f t="shared" ca="1" si="719"/>
        <v>1</v>
      </c>
      <c r="DL169" s="7" t="str">
        <f t="shared" ca="1" si="720"/>
        <v>3</v>
      </c>
      <c r="DM169" s="7">
        <f ca="1">IFERROR(IF(DM168+DL169&gt;DN$4,DM168,DM168+DL169),"")</f>
        <v>60</v>
      </c>
      <c r="DN169" s="7">
        <f t="shared" ca="1" si="905"/>
        <v>0</v>
      </c>
      <c r="DO169" s="7">
        <f t="shared" ca="1" si="721"/>
        <v>0.96432275571088566</v>
      </c>
      <c r="DP169" s="7">
        <f t="shared" ca="1" si="722"/>
        <v>-0.27201506340319337</v>
      </c>
      <c r="DQ169" s="7">
        <f t="shared" ca="1" si="723"/>
        <v>0</v>
      </c>
      <c r="DR169" s="7">
        <f t="shared" ca="1" si="724"/>
        <v>0</v>
      </c>
      <c r="DS169" s="7">
        <f ca="1">IFERROR(IF(DS168+DR169&gt;DT$4,DS168,DS168+DR169),"")</f>
        <v>60</v>
      </c>
      <c r="DT169" s="7">
        <f t="shared" ca="1" si="906"/>
        <v>0</v>
      </c>
      <c r="DU169" s="7">
        <f t="shared" ca="1" si="725"/>
        <v>0.69416893462769169</v>
      </c>
      <c r="DV169" s="7">
        <f t="shared" ca="1" si="726"/>
        <v>-1.861242319999401E-3</v>
      </c>
      <c r="DW169" s="7">
        <f t="shared" ca="1" si="727"/>
        <v>0</v>
      </c>
      <c r="DX169" s="7">
        <f t="shared" ca="1" si="728"/>
        <v>0</v>
      </c>
      <c r="DY169" s="7">
        <f ca="1">IFERROR(IF(DY168+DX169&gt;DZ$4,DY168,DY168+DX169),"")</f>
        <v>60</v>
      </c>
      <c r="DZ169" s="7">
        <f t="shared" ca="1" si="907"/>
        <v>0</v>
      </c>
      <c r="EA169" s="7">
        <f t="shared" ca="1" si="729"/>
        <v>6.8194890118080664E-3</v>
      </c>
      <c r="EB169" s="7">
        <f t="shared" ca="1" si="730"/>
        <v>0.68548820329588422</v>
      </c>
      <c r="EC169" s="7">
        <f t="shared" ca="1" si="731"/>
        <v>1</v>
      </c>
      <c r="ED169" s="7" t="str">
        <f t="shared" ca="1" si="732"/>
        <v>3</v>
      </c>
      <c r="EE169" s="7">
        <f ca="1">IFERROR(IF(EE168+ED169&gt;EF$4,EE168,EE168+ED169),"")</f>
        <v>60</v>
      </c>
      <c r="EF169" s="7">
        <f t="shared" ca="1" si="908"/>
        <v>0</v>
      </c>
      <c r="EG169" s="7">
        <f t="shared" ca="1" si="733"/>
        <v>0.77218254685531851</v>
      </c>
      <c r="EH169" s="7">
        <f t="shared" ca="1" si="734"/>
        <v>-7.9874854547626217E-2</v>
      </c>
      <c r="EI169" s="7">
        <f t="shared" ca="1" si="735"/>
        <v>0</v>
      </c>
      <c r="EJ169" s="7">
        <f t="shared" ca="1" si="736"/>
        <v>0</v>
      </c>
      <c r="EK169" s="7">
        <f ca="1">IFERROR(IF(EK168+EJ169&gt;EL$4,EK168,EK168+EJ169),"")</f>
        <v>60</v>
      </c>
      <c r="EL169" s="7">
        <f t="shared" ca="1" si="909"/>
        <v>0</v>
      </c>
      <c r="EM169" s="7">
        <f t="shared" ca="1" si="737"/>
        <v>0.11910224812643222</v>
      </c>
      <c r="EN169" s="7">
        <f t="shared" ca="1" si="738"/>
        <v>0.57320544418126007</v>
      </c>
      <c r="EO169" s="7">
        <f t="shared" ca="1" si="739"/>
        <v>1</v>
      </c>
      <c r="EP169" s="7" t="str">
        <f t="shared" ca="1" si="740"/>
        <v>3</v>
      </c>
      <c r="EQ169" s="7">
        <f ca="1">IFERROR(IF(EQ168+EP169&gt;ER$4,EQ168,EQ168+EP169),"")</f>
        <v>60</v>
      </c>
      <c r="ER169" s="7">
        <f t="shared" ca="1" si="910"/>
        <v>0</v>
      </c>
      <c r="ES169" s="7">
        <f t="shared" ca="1" si="741"/>
        <v>0.66569805217453903</v>
      </c>
      <c r="ET169" s="7">
        <f t="shared" ca="1" si="742"/>
        <v>2.6609640133153256E-2</v>
      </c>
      <c r="EU169" s="7">
        <f t="shared" ca="1" si="743"/>
        <v>1</v>
      </c>
      <c r="EV169" s="7" t="str">
        <f t="shared" ca="1" si="744"/>
        <v>3</v>
      </c>
      <c r="EW169" s="7">
        <f ca="1">IFERROR(IF(EW168+EV169&gt;EX$4,EW168,EW168+EV169),"")</f>
        <v>60</v>
      </c>
      <c r="EX169" s="7">
        <f t="shared" ca="1" si="911"/>
        <v>0</v>
      </c>
      <c r="EY169" s="7">
        <f t="shared" ca="1" si="745"/>
        <v>0.66975125334510244</v>
      </c>
      <c r="EZ169" s="7">
        <f t="shared" ca="1" si="746"/>
        <v>2.2556438962589853E-2</v>
      </c>
      <c r="FA169" s="7">
        <f t="shared" ca="1" si="747"/>
        <v>1</v>
      </c>
      <c r="FB169" s="7" t="str">
        <f t="shared" ca="1" si="748"/>
        <v>3</v>
      </c>
      <c r="FC169" s="7">
        <f ca="1">IFERROR(IF(FC168+FB169&gt;FD$4,FC168,FC168+FB169),"")</f>
        <v>60</v>
      </c>
      <c r="FD169" s="7">
        <f t="shared" ca="1" si="912"/>
        <v>0</v>
      </c>
      <c r="FE169" s="7">
        <f t="shared" ca="1" si="749"/>
        <v>0.32095852582648188</v>
      </c>
      <c r="FF169" s="7">
        <f t="shared" ca="1" si="750"/>
        <v>0.37134916648121041</v>
      </c>
      <c r="FG169" s="7">
        <f t="shared" ca="1" si="751"/>
        <v>1</v>
      </c>
      <c r="FH169" s="7" t="str">
        <f t="shared" ca="1" si="752"/>
        <v>3</v>
      </c>
      <c r="FI169" s="7">
        <f ca="1">IFERROR(IF(FI168+FH169&gt;FJ$4,FI168,FI168+FH169),"")</f>
        <v>60</v>
      </c>
      <c r="FJ169" s="7">
        <f t="shared" ca="1" si="913"/>
        <v>0</v>
      </c>
      <c r="FK169" s="7">
        <f t="shared" ca="1" si="753"/>
        <v>0.34165976056874947</v>
      </c>
      <c r="FL169" s="7">
        <f t="shared" ca="1" si="754"/>
        <v>0.35064793173894282</v>
      </c>
      <c r="FM169" s="7">
        <f t="shared" ca="1" si="755"/>
        <v>1</v>
      </c>
      <c r="FN169" s="7" t="str">
        <f t="shared" ca="1" si="756"/>
        <v>3</v>
      </c>
      <c r="FO169" s="7">
        <f ca="1">IFERROR(IF(FO168+FN169&gt;FP$4,FO168,FO168+FN169),"")</f>
        <v>60</v>
      </c>
      <c r="FP169" s="7">
        <f t="shared" ca="1" si="914"/>
        <v>0</v>
      </c>
      <c r="FQ169" s="7">
        <f t="shared" ca="1" si="757"/>
        <v>0.28852454824945184</v>
      </c>
      <c r="FR169" s="7">
        <f t="shared" ca="1" si="758"/>
        <v>0.40378314405824045</v>
      </c>
      <c r="FS169" s="7">
        <f t="shared" ca="1" si="759"/>
        <v>1</v>
      </c>
      <c r="FT169" s="7" t="str">
        <f t="shared" ca="1" si="760"/>
        <v>3</v>
      </c>
      <c r="FU169" s="7">
        <f ca="1">IFERROR(IF(FU168+FT169&gt;FV$4,FU168,FU168+FT169),"")</f>
        <v>60</v>
      </c>
      <c r="FV169" s="7">
        <f t="shared" ca="1" si="915"/>
        <v>0</v>
      </c>
      <c r="FW169" s="7">
        <f t="shared" ca="1" si="761"/>
        <v>0.11834108002297206</v>
      </c>
      <c r="FX169" s="7">
        <f t="shared" ca="1" si="762"/>
        <v>0.57396661228472023</v>
      </c>
      <c r="FY169" s="7">
        <f t="shared" ca="1" si="763"/>
        <v>1</v>
      </c>
      <c r="FZ169" s="7" t="str">
        <f t="shared" ca="1" si="764"/>
        <v>3</v>
      </c>
      <c r="GA169" s="7">
        <f ca="1">IFERROR(IF(GA168+FZ169&gt;GB$4,GA168,GA168+FZ169),"")</f>
        <v>60</v>
      </c>
      <c r="GB169" s="7">
        <f t="shared" ca="1" si="916"/>
        <v>0</v>
      </c>
      <c r="GC169" s="7">
        <f t="shared" ca="1" si="765"/>
        <v>0.86616647923825096</v>
      </c>
      <c r="GD169" s="7">
        <f t="shared" ca="1" si="766"/>
        <v>-0.17385878693055867</v>
      </c>
      <c r="GE169" s="7">
        <f t="shared" ca="1" si="767"/>
        <v>0</v>
      </c>
      <c r="GF169" s="7">
        <f t="shared" ca="1" si="768"/>
        <v>0</v>
      </c>
      <c r="GG169" s="7">
        <f ca="1">IFERROR(IF(GG168+GF169&gt;GH$4,GG168,GG168+GF169),"")</f>
        <v>60</v>
      </c>
      <c r="GH169" s="7">
        <f t="shared" ca="1" si="917"/>
        <v>0</v>
      </c>
      <c r="GI169" s="7">
        <f t="shared" ca="1" si="769"/>
        <v>0.55421048756750113</v>
      </c>
      <c r="GJ169" s="7">
        <f t="shared" ca="1" si="770"/>
        <v>0.13809720474019116</v>
      </c>
      <c r="GK169" s="7">
        <f t="shared" ca="1" si="771"/>
        <v>1</v>
      </c>
      <c r="GL169" s="7" t="str">
        <f t="shared" ca="1" si="772"/>
        <v>3</v>
      </c>
      <c r="GM169" s="7">
        <f ca="1">IFERROR(IF(GM168+GL169&gt;GN$4,GM168,GM168+GL169),"")</f>
        <v>60</v>
      </c>
      <c r="GN169" s="7">
        <f t="shared" ca="1" si="918"/>
        <v>0</v>
      </c>
      <c r="GO169" s="7">
        <f t="shared" ca="1" si="773"/>
        <v>0.62879663565378507</v>
      </c>
      <c r="GP169" s="7">
        <f t="shared" ca="1" si="774"/>
        <v>6.3511056653907216E-2</v>
      </c>
      <c r="GQ169" s="7">
        <f t="shared" ca="1" si="775"/>
        <v>1</v>
      </c>
      <c r="GR169" s="7" t="str">
        <f t="shared" ca="1" si="776"/>
        <v>3</v>
      </c>
      <c r="GS169" s="7">
        <f ca="1">IFERROR(IF(GS168+GR169&gt;GT$4,GS168,GS168+GR169),"")</f>
        <v>60</v>
      </c>
      <c r="GT169" s="7">
        <f t="shared" ca="1" si="919"/>
        <v>0</v>
      </c>
      <c r="GU169" s="7">
        <f t="shared" ca="1" si="777"/>
        <v>0.9315921262158473</v>
      </c>
      <c r="GV169" s="7">
        <f t="shared" ca="1" si="778"/>
        <v>-0.23928443390815501</v>
      </c>
      <c r="GW169" s="7">
        <f t="shared" ca="1" si="779"/>
        <v>0</v>
      </c>
      <c r="GX169" s="7">
        <f t="shared" ca="1" si="780"/>
        <v>0</v>
      </c>
      <c r="GY169" s="7">
        <f ca="1">IFERROR(IF(GY168+GX169&gt;GZ$4,GY168,GY168+GX169),"")</f>
        <v>60</v>
      </c>
      <c r="GZ169" s="7">
        <f t="shared" ca="1" si="920"/>
        <v>0</v>
      </c>
      <c r="HA169" s="7">
        <f t="shared" ca="1" si="781"/>
        <v>0.24085884735908836</v>
      </c>
      <c r="HB169" s="7">
        <f t="shared" ca="1" si="782"/>
        <v>0.45144884494860393</v>
      </c>
      <c r="HC169" s="7">
        <f t="shared" ca="1" si="783"/>
        <v>1</v>
      </c>
      <c r="HD169" s="7" t="str">
        <f t="shared" ca="1" si="784"/>
        <v>3</v>
      </c>
      <c r="HE169" s="7">
        <f ca="1">IFERROR(IF(HE168+HD169&gt;HF$4,HE168,HE168+HD169),"")</f>
        <v>60</v>
      </c>
      <c r="HF169" s="7">
        <f t="shared" ca="1" si="921"/>
        <v>0</v>
      </c>
      <c r="HG169" s="7">
        <f t="shared" ca="1" si="785"/>
        <v>0.9130305910150428</v>
      </c>
      <c r="HH169" s="7">
        <f t="shared" ca="1" si="786"/>
        <v>-0.22072289870735051</v>
      </c>
      <c r="HI169" s="7">
        <f t="shared" ca="1" si="787"/>
        <v>0</v>
      </c>
      <c r="HJ169" s="7">
        <f t="shared" ca="1" si="788"/>
        <v>0</v>
      </c>
      <c r="HK169" s="7">
        <f ca="1">IFERROR(IF(HK168+HJ169&gt;HL$4,HK168,HK168+HJ169),"")</f>
        <v>60</v>
      </c>
      <c r="HL169" s="7">
        <f t="shared" ca="1" si="922"/>
        <v>0</v>
      </c>
      <c r="HM169" s="7">
        <f t="shared" ca="1" si="789"/>
        <v>0.16514250716827994</v>
      </c>
      <c r="HN169" s="7">
        <f t="shared" ca="1" si="790"/>
        <v>0.52716518513941235</v>
      </c>
      <c r="HO169" s="7">
        <f t="shared" ca="1" si="791"/>
        <v>1</v>
      </c>
      <c r="HP169" s="7" t="str">
        <f t="shared" ca="1" si="792"/>
        <v>3</v>
      </c>
      <c r="HQ169" s="7">
        <f ca="1">IFERROR(IF(HQ168+HP169&gt;HR$4,HQ168,HQ168+HP169),"")</f>
        <v>60</v>
      </c>
      <c r="HR169" s="7">
        <f t="shared" ca="1" si="923"/>
        <v>0</v>
      </c>
      <c r="HS169" s="7">
        <f t="shared" ca="1" si="793"/>
        <v>0.92151413596323983</v>
      </c>
      <c r="HT169" s="7">
        <f t="shared" ca="1" si="794"/>
        <v>-0.22920644365554754</v>
      </c>
      <c r="HU169" s="7">
        <f t="shared" ca="1" si="795"/>
        <v>0</v>
      </c>
      <c r="HV169" s="7">
        <f t="shared" ca="1" si="796"/>
        <v>0</v>
      </c>
      <c r="HW169" s="7">
        <f ca="1">IFERROR(IF(HW168+HV169&gt;HX$4,HW168,HW168+HV169),"")</f>
        <v>60</v>
      </c>
      <c r="HX169" s="7">
        <f t="shared" ca="1" si="924"/>
        <v>0</v>
      </c>
      <c r="HY169" s="7">
        <f t="shared" ca="1" si="797"/>
        <v>0.44884698722846905</v>
      </c>
      <c r="HZ169" s="7">
        <f t="shared" ca="1" si="798"/>
        <v>0.24346070507922324</v>
      </c>
      <c r="IA169" s="7">
        <f t="shared" ca="1" si="799"/>
        <v>1</v>
      </c>
      <c r="IB169" s="7" t="str">
        <f t="shared" ca="1" si="800"/>
        <v>3</v>
      </c>
      <c r="IC169" s="7">
        <f ca="1">IFERROR(IF(IC168+IB169&gt;ID$4,IC168,IC168+IB169),"")</f>
        <v>60</v>
      </c>
      <c r="ID169" s="7">
        <f t="shared" ca="1" si="925"/>
        <v>0</v>
      </c>
      <c r="IE169" s="7">
        <f t="shared" ca="1" si="801"/>
        <v>8.1026130853613543E-2</v>
      </c>
      <c r="IF169" s="7">
        <f t="shared" ca="1" si="802"/>
        <v>0.61128156145407875</v>
      </c>
      <c r="IG169" s="7">
        <f t="shared" ca="1" si="803"/>
        <v>1</v>
      </c>
      <c r="IH169" s="7" t="str">
        <f t="shared" ca="1" si="804"/>
        <v>3</v>
      </c>
      <c r="II169" s="7">
        <f ca="1">IFERROR(IF(II168+IH169&gt;IJ$4,II168,II168+IH169),"")</f>
        <v>60</v>
      </c>
      <c r="IJ169" s="7">
        <f t="shared" ca="1" si="926"/>
        <v>0</v>
      </c>
      <c r="IK169" s="7">
        <f t="shared" ca="1" si="805"/>
        <v>0.68770726140420402</v>
      </c>
      <c r="IL169" s="7">
        <f t="shared" ca="1" si="806"/>
        <v>4.6004309034882729E-3</v>
      </c>
      <c r="IM169" s="7">
        <f t="shared" ca="1" si="807"/>
        <v>1</v>
      </c>
      <c r="IN169" s="7" t="str">
        <f t="shared" ca="1" si="808"/>
        <v>3</v>
      </c>
      <c r="IO169" s="7">
        <f ca="1">IFERROR(IF(IO168+IN169&gt;IP$4,IO168,IO168+IN169),"")</f>
        <v>60</v>
      </c>
      <c r="IP169" s="7">
        <f t="shared" ca="1" si="927"/>
        <v>0</v>
      </c>
      <c r="IQ169" s="7">
        <f t="shared" ca="1" si="809"/>
        <v>0.47003177921985118</v>
      </c>
      <c r="IR169" s="7">
        <f t="shared" ca="1" si="810"/>
        <v>0.22227591308784111</v>
      </c>
      <c r="IS169" s="7">
        <f t="shared" ca="1" si="811"/>
        <v>1</v>
      </c>
      <c r="IT169" s="7" t="str">
        <f t="shared" ca="1" si="812"/>
        <v>3</v>
      </c>
      <c r="IU169" s="7">
        <f ca="1">IFERROR(IF(IU168+IT169&gt;IV$4,IU168,IU168+IT169),"")</f>
        <v>60</v>
      </c>
      <c r="IV169" s="7">
        <f t="shared" ca="1" si="928"/>
        <v>0</v>
      </c>
      <c r="IW169" s="7">
        <f t="shared" ca="1" si="813"/>
        <v>0.30901030373558769</v>
      </c>
      <c r="IX169" s="7">
        <f t="shared" ca="1" si="814"/>
        <v>0.3832973885721046</v>
      </c>
      <c r="IY169" s="7">
        <f t="shared" ca="1" si="815"/>
        <v>1</v>
      </c>
      <c r="IZ169" s="7" t="str">
        <f t="shared" ca="1" si="816"/>
        <v>3</v>
      </c>
      <c r="JA169" s="7">
        <f ca="1">IFERROR(IF(JA168+IZ169&gt;JB$4,JA168,JA168+IZ169),"")</f>
        <v>60</v>
      </c>
      <c r="JB169" s="7">
        <f t="shared" ca="1" si="929"/>
        <v>0</v>
      </c>
      <c r="JC169" s="7">
        <f t="shared" ca="1" si="817"/>
        <v>0.52707890591159978</v>
      </c>
      <c r="JD169" s="7">
        <f t="shared" ca="1" si="818"/>
        <v>0.16522878639609251</v>
      </c>
      <c r="JE169" s="7">
        <f t="shared" ca="1" si="819"/>
        <v>1</v>
      </c>
      <c r="JF169" s="7" t="str">
        <f t="shared" ca="1" si="820"/>
        <v>3</v>
      </c>
      <c r="JG169" s="7">
        <f ca="1">IFERROR(IF(JG168+JF169&gt;JH$4,JG168,JG168+JF169),"")</f>
        <v>60</v>
      </c>
      <c r="JH169" s="7">
        <f t="shared" ca="1" si="930"/>
        <v>0</v>
      </c>
      <c r="JI169" s="7">
        <f t="shared" ca="1" si="821"/>
        <v>0.61587515099421242</v>
      </c>
      <c r="JJ169" s="7">
        <f t="shared" ca="1" si="822"/>
        <v>7.6432541313479874E-2</v>
      </c>
      <c r="JK169" s="7">
        <f t="shared" ca="1" si="823"/>
        <v>1</v>
      </c>
      <c r="JL169" s="7" t="str">
        <f t="shared" ca="1" si="824"/>
        <v>3</v>
      </c>
      <c r="JM169" s="7">
        <f ca="1">IFERROR(IF(JM168+JL169&gt;JN$4,JM168,JM168+JL169),"")</f>
        <v>60</v>
      </c>
      <c r="JN169" s="7">
        <f t="shared" ca="1" si="931"/>
        <v>0</v>
      </c>
      <c r="JO169" s="7">
        <f t="shared" ca="1" si="825"/>
        <v>0.20046752865439987</v>
      </c>
      <c r="JP169" s="7">
        <f t="shared" ca="1" si="826"/>
        <v>0.49184016365329242</v>
      </c>
      <c r="JQ169" s="7">
        <f t="shared" ca="1" si="827"/>
        <v>1</v>
      </c>
      <c r="JR169" s="7" t="str">
        <f t="shared" ca="1" si="828"/>
        <v>3</v>
      </c>
      <c r="JS169" s="7">
        <f ca="1">IFERROR(IF(JS168+JR169&gt;JT$4,JS168,JS168+JR169),"")</f>
        <v>60</v>
      </c>
      <c r="JT169" s="7">
        <f t="shared" ca="1" si="932"/>
        <v>0</v>
      </c>
      <c r="JU169" s="7">
        <f t="shared" ca="1" si="829"/>
        <v>6.9511714067197805E-2</v>
      </c>
      <c r="JV169" s="7">
        <f t="shared" ca="1" si="830"/>
        <v>0.62279597824049449</v>
      </c>
      <c r="JW169" s="7">
        <f t="shared" ca="1" si="831"/>
        <v>1</v>
      </c>
      <c r="JX169" s="7" t="str">
        <f t="shared" ca="1" si="832"/>
        <v>3</v>
      </c>
      <c r="JY169" s="7">
        <f ca="1">IFERROR(IF(JY168+JX169&gt;JZ$4,JY168,JY168+JX169),"")</f>
        <v>60</v>
      </c>
      <c r="JZ169" s="7">
        <f t="shared" ca="1" si="933"/>
        <v>0</v>
      </c>
      <c r="KA169" s="7">
        <f t="shared" ca="1" si="833"/>
        <v>0.8233479008836001</v>
      </c>
      <c r="KB169" s="7">
        <f t="shared" ca="1" si="834"/>
        <v>-0.13104020857590781</v>
      </c>
      <c r="KC169" s="7">
        <f t="shared" ca="1" si="835"/>
        <v>0</v>
      </c>
      <c r="KD169" s="7">
        <f t="shared" ca="1" si="836"/>
        <v>0</v>
      </c>
      <c r="KE169" s="7">
        <f ca="1">IFERROR(IF(KE168+KD169&gt;KF$4,KE168,KE168+KD169),"")</f>
        <v>60</v>
      </c>
      <c r="KF169" s="7">
        <f t="shared" ca="1" si="934"/>
        <v>0</v>
      </c>
      <c r="KG169" s="7">
        <f t="shared" ca="1" si="837"/>
        <v>6.3322548263335277E-2</v>
      </c>
      <c r="KH169" s="7">
        <f t="shared" ca="1" si="838"/>
        <v>0.62898514404435701</v>
      </c>
      <c r="KI169" s="7">
        <f t="shared" ca="1" si="839"/>
        <v>1</v>
      </c>
      <c r="KJ169" s="7" t="str">
        <f t="shared" ca="1" si="840"/>
        <v>3</v>
      </c>
      <c r="KK169" s="7">
        <f ca="1">IFERROR(IF(KK168+KJ169&gt;KL$4,KK168,KK168+KJ169),"")</f>
        <v>60</v>
      </c>
      <c r="KL169" s="7">
        <f t="shared" ca="1" si="935"/>
        <v>0</v>
      </c>
      <c r="KM169" s="7">
        <f t="shared" ca="1" si="841"/>
        <v>0.24986987487091494</v>
      </c>
      <c r="KN169" s="7">
        <f t="shared" ca="1" si="842"/>
        <v>0.44243781743677735</v>
      </c>
      <c r="KO169" s="7">
        <f t="shared" ca="1" si="843"/>
        <v>1</v>
      </c>
      <c r="KP169" s="7" t="str">
        <f t="shared" ca="1" si="844"/>
        <v>3</v>
      </c>
      <c r="KQ169" s="7">
        <f ca="1">IFERROR(IF(KQ168+KP169&gt;KR$4,KQ168,KQ168+KP169),"")</f>
        <v>60</v>
      </c>
      <c r="KR169" s="7">
        <f t="shared" ca="1" si="936"/>
        <v>0</v>
      </c>
      <c r="KS169" s="7">
        <f t="shared" ca="1" si="845"/>
        <v>0.23869370035254533</v>
      </c>
      <c r="KT169" s="7">
        <f t="shared" ca="1" si="846"/>
        <v>0.45361399195514696</v>
      </c>
      <c r="KU169" s="7">
        <f t="shared" ca="1" si="847"/>
        <v>1</v>
      </c>
      <c r="KV169" s="7" t="str">
        <f t="shared" ca="1" si="848"/>
        <v>3</v>
      </c>
      <c r="KW169" s="7">
        <f ca="1">IFERROR(IF(KW168+KV169&gt;KX$4,KW168,KW168+KV169),"")</f>
        <v>60</v>
      </c>
      <c r="KX169" s="7">
        <f t="shared" ca="1" si="937"/>
        <v>0</v>
      </c>
      <c r="KY169" s="7">
        <f t="shared" ca="1" si="849"/>
        <v>0.13522779911125016</v>
      </c>
      <c r="KZ169" s="7">
        <f t="shared" ca="1" si="850"/>
        <v>0.55707989319644213</v>
      </c>
      <c r="LA169" s="7">
        <f t="shared" ca="1" si="851"/>
        <v>1</v>
      </c>
      <c r="LB169" s="7" t="str">
        <f t="shared" ca="1" si="852"/>
        <v>3</v>
      </c>
      <c r="LC169" s="7">
        <f ca="1">IFERROR(IF(LC168+LB169&gt;LD$4,LC168,LC168+LB169),"")</f>
        <v>60</v>
      </c>
      <c r="LD169" s="7">
        <f t="shared" ca="1" si="938"/>
        <v>0</v>
      </c>
      <c r="LE169" s="7">
        <f t="shared" ca="1" si="853"/>
        <v>0.33720176891053799</v>
      </c>
      <c r="LF169" s="7">
        <f t="shared" ca="1" si="854"/>
        <v>0.3551059233971543</v>
      </c>
      <c r="LG169" s="7">
        <f t="shared" ca="1" si="855"/>
        <v>1</v>
      </c>
      <c r="LH169" s="7" t="str">
        <f t="shared" ca="1" si="856"/>
        <v>3</v>
      </c>
      <c r="LI169" s="7">
        <f ca="1">IFERROR(IF(LI168+LH169&gt;LJ$4,LI168,LI168+LH169),"")</f>
        <v>60</v>
      </c>
      <c r="LJ169" s="7">
        <f t="shared" ca="1" si="939"/>
        <v>0</v>
      </c>
      <c r="LK169" s="7">
        <f t="shared" ca="1" si="857"/>
        <v>0.58456830554397099</v>
      </c>
      <c r="LL169" s="7">
        <f t="shared" ca="1" si="858"/>
        <v>0.1077393867637213</v>
      </c>
      <c r="LM169" s="7">
        <f t="shared" ca="1" si="859"/>
        <v>1</v>
      </c>
      <c r="LN169" s="7" t="str">
        <f t="shared" ca="1" si="860"/>
        <v>3</v>
      </c>
      <c r="LO169" s="7">
        <f ca="1">IFERROR(IF(LO168+LN169&gt;LP$4,LO168,LO168+LN169),"")</f>
        <v>60</v>
      </c>
      <c r="LP169" s="7">
        <f t="shared" ca="1" si="940"/>
        <v>0</v>
      </c>
      <c r="LQ169" s="7">
        <f t="shared" ca="1" si="861"/>
        <v>0.58480225671753361</v>
      </c>
      <c r="LR169" s="7">
        <f t="shared" ca="1" si="862"/>
        <v>0.10750543559015868</v>
      </c>
      <c r="LS169" s="7">
        <f t="shared" ca="1" si="863"/>
        <v>1</v>
      </c>
      <c r="LT169" s="7" t="str">
        <f t="shared" ca="1" si="864"/>
        <v>3</v>
      </c>
      <c r="LU169" s="7">
        <f ca="1">IFERROR(IF(LU168+LT169&gt;LV$4,LU168,LU168+LT169),"")</f>
        <v>60</v>
      </c>
      <c r="LV169" s="7">
        <f t="shared" ca="1" si="941"/>
        <v>0</v>
      </c>
      <c r="LW169" s="7">
        <f t="shared" ca="1" si="865"/>
        <v>0.21383951931952372</v>
      </c>
      <c r="LX169" s="7">
        <f t="shared" ca="1" si="866"/>
        <v>0.47846817298816857</v>
      </c>
      <c r="LY169" s="7">
        <f t="shared" ca="1" si="867"/>
        <v>1</v>
      </c>
      <c r="LZ169" s="7" t="str">
        <f t="shared" ca="1" si="868"/>
        <v>3</v>
      </c>
      <c r="MA169" s="7">
        <f ca="1">IFERROR(IF(MA168+LZ169&gt;MB$4,MA168,MA168+LZ169),"")</f>
        <v>60</v>
      </c>
      <c r="MB169" s="7">
        <f t="shared" ca="1" si="942"/>
        <v>0</v>
      </c>
      <c r="MC169" s="7">
        <f t="shared" ca="1" si="869"/>
        <v>0.75186723543105149</v>
      </c>
      <c r="MD169" s="7">
        <f t="shared" ca="1" si="870"/>
        <v>-5.9559543123359204E-2</v>
      </c>
      <c r="ME169" s="7">
        <f t="shared" ca="1" si="871"/>
        <v>0</v>
      </c>
      <c r="MF169" s="7">
        <f t="shared" ca="1" si="872"/>
        <v>0</v>
      </c>
      <c r="MG169" s="7">
        <f ca="1">IFERROR(IF(MG168+MF169&gt;MH$4,MG168,MG168+MF169),"")</f>
        <v>60</v>
      </c>
      <c r="MH169" s="7">
        <f t="shared" ca="1" si="943"/>
        <v>0</v>
      </c>
      <c r="MI169" s="7">
        <f t="shared" ca="1" si="873"/>
        <v>0.70370548712455205</v>
      </c>
      <c r="MJ169" s="7">
        <f t="shared" ca="1" si="874"/>
        <v>-1.1397794816859763E-2</v>
      </c>
      <c r="MK169" s="7">
        <f t="shared" ca="1" si="875"/>
        <v>0</v>
      </c>
      <c r="ML169" s="7">
        <f t="shared" ca="1" si="876"/>
        <v>0</v>
      </c>
      <c r="MM169" s="7">
        <f ca="1">IFERROR(IF(MM168+ML169&gt;MN$4,MM168,MM168+ML169),"")</f>
        <v>60</v>
      </c>
      <c r="MN169" s="7">
        <f t="shared" ca="1" si="944"/>
        <v>0</v>
      </c>
      <c r="MO169" s="7">
        <f t="shared" ca="1" si="877"/>
        <v>0.64630665387816011</v>
      </c>
      <c r="MP169" s="7">
        <f t="shared" ca="1" si="878"/>
        <v>4.6001038429532182E-2</v>
      </c>
      <c r="MQ169" s="7">
        <f t="shared" ca="1" si="879"/>
        <v>1</v>
      </c>
      <c r="MR169" s="7" t="str">
        <f t="shared" ca="1" si="880"/>
        <v>3</v>
      </c>
      <c r="MS169" s="7">
        <f ca="1">IFERROR(IF(MS168+MR169&gt;MT$4,MS168,MS168+MR169),"")</f>
        <v>60</v>
      </c>
      <c r="MT169" s="7">
        <f t="shared" ca="1" si="945"/>
        <v>0</v>
      </c>
      <c r="MU169" s="7">
        <f t="shared" ca="1" si="881"/>
        <v>0.95567540947287144</v>
      </c>
      <c r="MV169" s="7">
        <f t="shared" ca="1" si="882"/>
        <v>-0.26336771716517915</v>
      </c>
      <c r="MW169" s="7">
        <f t="shared" ca="1" si="883"/>
        <v>0</v>
      </c>
      <c r="MX169" s="7">
        <f t="shared" ca="1" si="884"/>
        <v>0</v>
      </c>
      <c r="MY169" s="7">
        <f ca="1">IFERROR(IF(MY168+MX169&gt;MZ$4,MY168,MY168+MX169),"")</f>
        <v>60</v>
      </c>
      <c r="MZ169" s="7">
        <f t="shared" ca="1" si="946"/>
        <v>0</v>
      </c>
      <c r="NA169" s="7">
        <f t="shared" ca="1" si="885"/>
        <v>0.61406728799780241</v>
      </c>
      <c r="NB169" s="7">
        <f t="shared" ca="1" si="886"/>
        <v>7.8240404309889877E-2</v>
      </c>
      <c r="NC169" s="7">
        <f t="shared" ca="1" si="887"/>
        <v>1</v>
      </c>
      <c r="ND169" s="7" t="str">
        <f t="shared" ca="1" si="888"/>
        <v>3</v>
      </c>
      <c r="NE169" s="7">
        <f ca="1">IFERROR(IF(NE168+ND169&gt;NF$4,NE168,NE168+ND169),"")</f>
        <v>60</v>
      </c>
      <c r="NF169" s="7">
        <f t="shared" ca="1" si="947"/>
        <v>0</v>
      </c>
      <c r="NG169" s="7">
        <f t="shared" ca="1" si="889"/>
        <v>0.39501723670088684</v>
      </c>
      <c r="NH169" s="7">
        <f t="shared" ca="1" si="890"/>
        <v>0.29729045560680545</v>
      </c>
      <c r="NI169" s="7">
        <f t="shared" ca="1" si="891"/>
        <v>1</v>
      </c>
      <c r="NJ169" s="7" t="str">
        <f t="shared" ca="1" si="892"/>
        <v>3</v>
      </c>
      <c r="NK169" s="7">
        <f ca="1">IFERROR(IF(NK168+NJ169&gt;NL$4,NK168,NK168+NJ169),"")</f>
        <v>60</v>
      </c>
      <c r="NL169" s="7">
        <f t="shared" ca="1" si="948"/>
        <v>0</v>
      </c>
      <c r="NM169" s="7">
        <f t="shared" ca="1" si="893"/>
        <v>0.44957436745571677</v>
      </c>
      <c r="NN169" s="7">
        <f t="shared" ca="1" si="894"/>
        <v>0.24273332485197552</v>
      </c>
      <c r="NO169" s="7">
        <f t="shared" ca="1" si="895"/>
        <v>1</v>
      </c>
      <c r="NP169" s="7" t="str">
        <f t="shared" ca="1" si="896"/>
        <v>3</v>
      </c>
      <c r="NQ169" s="7">
        <f ca="1">IFERROR(IF(NQ168+NP169&gt;NR$4,NQ168,NQ168+NP169),"")</f>
        <v>60</v>
      </c>
      <c r="NR169" s="7">
        <f t="shared" ca="1" si="949"/>
        <v>0</v>
      </c>
      <c r="NT169">
        <v>167</v>
      </c>
      <c r="NU169" s="7" t="s">
        <v>19</v>
      </c>
      <c r="NV169" s="7" t="str">
        <f t="shared" ca="1" si="653"/>
        <v/>
      </c>
      <c r="NW169" s="7" t="str">
        <f t="shared" ca="1" si="647"/>
        <v/>
      </c>
      <c r="NX169" t="str">
        <f ca="1">IFERROR(VLOOKUP(NT169,$K$3:$AK$568,8,FALSE),"")</f>
        <v/>
      </c>
      <c r="NY169" t="str">
        <f ca="1">IFERROR(VLOOKUP(NT169,$K$3:$AK$568,9,FALSE),"")</f>
        <v/>
      </c>
      <c r="NZ169" s="7" t="str">
        <f ca="1">IFERROR(VLOOKUP(NT169,$K$3:$AK$568,27,FALSE),"")</f>
        <v/>
      </c>
      <c r="OB169">
        <v>167</v>
      </c>
      <c r="OC169" s="7" t="s">
        <v>19</v>
      </c>
      <c r="OD169" t="e">
        <f t="shared" ca="1" si="654"/>
        <v>#N/A</v>
      </c>
      <c r="OE169" s="7" t="str">
        <f t="shared" ca="1" si="655"/>
        <v/>
      </c>
      <c r="OF169" s="7" t="str">
        <f t="shared" ca="1" si="656"/>
        <v/>
      </c>
      <c r="OG169" t="str">
        <f t="shared" ca="1" si="657"/>
        <v/>
      </c>
      <c r="OI169">
        <v>167</v>
      </c>
      <c r="OJ169" s="7" t="s">
        <v>19</v>
      </c>
      <c r="OK169" s="7" t="str">
        <f t="shared" ca="1" si="658"/>
        <v/>
      </c>
      <c r="OL169" s="7" t="str">
        <f t="shared" ca="1" si="659"/>
        <v/>
      </c>
      <c r="OM169" t="str">
        <f ca="1">IFERROR(VLOOKUP(OI169,$L$3:$AK$568,7,FALSE),"")</f>
        <v/>
      </c>
      <c r="ON169" t="str">
        <f ca="1">IFERROR(VLOOKUP(OI169,$L$3:$AK$568,8,FALSE),"")</f>
        <v/>
      </c>
      <c r="OO169" s="7" t="str">
        <f ca="1">IFERROR(VLOOKUP(OI169,$L$3:$AK$568,26,FALSE),"")</f>
        <v/>
      </c>
      <c r="OQ169">
        <v>167</v>
      </c>
      <c r="OR169" s="7" t="s">
        <v>19</v>
      </c>
      <c r="OS169" t="e">
        <f t="shared" ca="1" si="660"/>
        <v>#N/A</v>
      </c>
      <c r="OT169" s="7" t="str">
        <f t="shared" ca="1" si="661"/>
        <v/>
      </c>
      <c r="OU169" s="7" t="str">
        <f t="shared" ca="1" si="662"/>
        <v/>
      </c>
      <c r="OV169" t="str">
        <f t="shared" ca="1" si="663"/>
        <v/>
      </c>
      <c r="OX169">
        <v>167</v>
      </c>
      <c r="OY169" s="7" t="s">
        <v>19</v>
      </c>
      <c r="OZ169" s="7" t="str">
        <f t="shared" ca="1" si="664"/>
        <v/>
      </c>
      <c r="PA169" s="7" t="str">
        <f t="shared" ca="1" si="665"/>
        <v/>
      </c>
      <c r="PB169" t="str">
        <f ca="1">IFERROR(VLOOKUP(OX169,$M$3:$AK$568,6,FALSE),"")</f>
        <v/>
      </c>
      <c r="PC169" t="str">
        <f ca="1">IFERROR(VLOOKUP(OX169,$M$3:$AK$568,7,FALSE),"")</f>
        <v/>
      </c>
      <c r="PD169" s="7" t="str">
        <f ca="1">IFERROR(VLOOKUP(OX169,$M$3:$AK$568,25,FALSE),"")</f>
        <v/>
      </c>
      <c r="PF169">
        <v>167</v>
      </c>
      <c r="PG169" s="7" t="s">
        <v>19</v>
      </c>
      <c r="PH169" t="e">
        <f t="shared" ca="1" si="666"/>
        <v>#N/A</v>
      </c>
      <c r="PI169" s="7" t="str">
        <f t="shared" ca="1" si="667"/>
        <v/>
      </c>
      <c r="PJ169" s="7" t="str">
        <f t="shared" ca="1" si="668"/>
        <v/>
      </c>
      <c r="PK169" t="str">
        <f t="shared" ca="1" si="669"/>
        <v/>
      </c>
      <c r="PM169">
        <v>167</v>
      </c>
      <c r="PN169" s="7" t="s">
        <v>19</v>
      </c>
      <c r="PO169" s="202" t="str">
        <f t="shared" ca="1" si="670"/>
        <v/>
      </c>
      <c r="PP169" s="7" t="str">
        <f t="shared" ca="1" si="671"/>
        <v/>
      </c>
      <c r="PQ169" t="str">
        <f ca="1">IFERROR(VLOOKUP(PM169,$G$325:$R$409,12,FALSE),"")</f>
        <v/>
      </c>
      <c r="PR169" t="e">
        <f ca="1">VLOOKUP(PM169,$G$324:$Q$409,11,FALSE)</f>
        <v>#N/A</v>
      </c>
      <c r="PS169" s="7" t="str">
        <f ca="1">VLOOKUP(PQ169,$R$325:$Y$409,8,FALSE)</f>
        <v>- -</v>
      </c>
      <c r="PT169" s="7">
        <f ca="1">ReSt</f>
        <v>-4</v>
      </c>
      <c r="PU169" s="7" t="e">
        <f t="shared" ca="1" si="672"/>
        <v>#N/A</v>
      </c>
      <c r="PV169" s="7" t="e">
        <f t="shared" ca="1" si="673"/>
        <v>#N/A</v>
      </c>
      <c r="PW169" s="7" t="str">
        <f ca="1">VLOOKUP(PQ169,$R$325:$AK$409,8,FALSE)</f>
        <v>- -</v>
      </c>
      <c r="PX169" s="7"/>
      <c r="PY169">
        <v>167</v>
      </c>
      <c r="PZ169" s="7" t="s">
        <v>19</v>
      </c>
      <c r="QA169" t="str">
        <f t="shared" ca="1" si="674"/>
        <v/>
      </c>
      <c r="QB169" s="7" t="str">
        <f t="shared" ca="1" si="675"/>
        <v/>
      </c>
      <c r="QC169" s="7" t="str">
        <f t="shared" ca="1" si="676"/>
        <v/>
      </c>
      <c r="QD169" t="str">
        <f t="shared" ca="1" si="677"/>
        <v/>
      </c>
      <c r="QF169">
        <v>167</v>
      </c>
      <c r="QG169" s="7" t="s">
        <v>19</v>
      </c>
      <c r="QH169" s="7" t="str">
        <f t="shared" ca="1" si="678"/>
        <v/>
      </c>
      <c r="QI169" s="7" t="e">
        <f t="shared" ca="1" si="679"/>
        <v>#VALUE!</v>
      </c>
      <c r="QJ169" t="e">
        <f t="shared" ca="1" si="680"/>
        <v>#N/A</v>
      </c>
      <c r="QK169" s="7" t="e">
        <f t="shared" ca="1" si="681"/>
        <v>#N/A</v>
      </c>
      <c r="QM169">
        <v>167</v>
      </c>
      <c r="QN169" s="7" t="s">
        <v>19</v>
      </c>
      <c r="QO169" t="str">
        <f t="shared" ca="1" si="682"/>
        <v/>
      </c>
      <c r="QP169" s="7" t="str">
        <f t="shared" ca="1" si="683"/>
        <v/>
      </c>
      <c r="QQ169" t="str">
        <f t="shared" ca="1" si="684"/>
        <v/>
      </c>
    </row>
    <row r="170" spans="1:459" x14ac:dyDescent="0.25">
      <c r="A170" s="240" t="str">
        <f>IF('Character Sheet'!$B$4="Creature","N","Y")</f>
        <v>Y</v>
      </c>
      <c r="C170" s="75"/>
      <c r="D170" s="76"/>
      <c r="F170" s="75"/>
      <c r="G170" s="76"/>
      <c r="I170" s="75"/>
      <c r="J170" s="85"/>
      <c r="K170" s="85">
        <f t="shared" ca="1" si="648"/>
        <v>4</v>
      </c>
      <c r="L170" s="85">
        <f t="shared" ca="1" si="951"/>
        <v>0</v>
      </c>
      <c r="M170" s="70">
        <f t="shared" ca="1" si="956"/>
        <v>7</v>
      </c>
      <c r="O170" s="222" t="str">
        <f t="shared" ca="1" si="649"/>
        <v>- -</v>
      </c>
      <c r="Q170" s="7" t="s">
        <v>1736</v>
      </c>
      <c r="R170" s="9" t="s">
        <v>1279</v>
      </c>
      <c r="S170" s="9"/>
      <c r="T170" s="61" t="str">
        <f>SUBSTITUTE(IFERROR(IFERROR(VLOOKUP(R170,'[1]Skill Statistics'!$A$3:$C$513,2,FALSE),VLOOKUP(Q170,'[1]Skill Statistics'!$A$3:$C$513,2,FALSE)),T169),"R*","ReSt")</f>
        <v>- -</v>
      </c>
      <c r="U170" s="61" t="str">
        <f>IFERROR(IFERROR(VLOOKUP(R170,'[1]Skill Statistics'!$A$3:$C$513,3,FALSE),VLOOKUP(Q170,'[1]Skill Statistics'!$A$3:$C$513,3,FALSE)),U169)</f>
        <v>- -</v>
      </c>
      <c r="V170" s="61" t="str">
        <f>IF(ISNUMBER(SEARCH("Category",R170)),"- -",IFERROR(IFERROR(VLOOKUP(Q170,[1]Professions!$A$4:$AM$288,MATCH(Profession,[1]Professions!$A$1:$AM$1,0),FALSE),VLOOKUP(Q170,Calculations!$B$91:$I$95,8,FALSE)),"- -"))</f>
        <v>- -</v>
      </c>
      <c r="W170" s="60" t="str">
        <f t="shared" si="650"/>
        <v>- -</v>
      </c>
      <c r="X170" s="7" t="str">
        <f ca="1">IFERROR(VLOOKUP(R170,$BS$6:$NR$519,MATCH(ActualLevel,$BS$3:$NR$3,0),FALSE),"- -")</f>
        <v>- -</v>
      </c>
      <c r="Y170" s="7" t="str">
        <f t="shared" si="955"/>
        <v>- -</v>
      </c>
      <c r="Z170" s="7" t="str">
        <f>IFERROR(VLOOKUP(Y170,Charts!$BQ$2:$BR$52,2,FALSE),"- -")</f>
        <v>- -</v>
      </c>
      <c r="AA170" s="7" t="str">
        <f t="shared" ca="1" si="686"/>
        <v>- -</v>
      </c>
      <c r="AB170" s="7" t="str">
        <f t="shared" si="952"/>
        <v>- -</v>
      </c>
      <c r="AC170" s="7"/>
      <c r="AD170" s="7"/>
      <c r="AE170" s="7"/>
      <c r="AF170" s="7"/>
      <c r="AG170" s="7"/>
      <c r="AH170" s="43"/>
      <c r="AI170" s="7"/>
      <c r="AJ170" s="7"/>
      <c r="AK170" s="7">
        <f t="shared" ca="1" si="687"/>
        <v>0</v>
      </c>
      <c r="AL170" s="7"/>
      <c r="AM170" s="69">
        <f>IFERROR(VLOOKUP(R170,'[1]Skill Statistics'!$A$3:$AN$513,MATCH(Profession,'[1]Skill Statistics'!$A$2:$AN$2,0),FALSE),0)</f>
        <v>0</v>
      </c>
      <c r="AN170" s="85">
        <f>IFERROR(VLOOKUP(Q170,'[1]Skill Statistics'!$A$3:$BK$513,MATCH(Archetype,'[1]Skill Statistics'!$A$2:$BK$2,0),FALSE),0)</f>
        <v>0</v>
      </c>
      <c r="AO170" s="85">
        <f>IFERROR(VLOOKUP(Q170,'[1]Skill Statistics'!$A$3:$BB$513,MATCH(Race,'[1]Skill Statistics'!$A$2:$BB$2,0),FALSE),0)</f>
        <v>0</v>
      </c>
      <c r="AP170" s="85">
        <f t="shared" ca="1" si="651"/>
        <v>0</v>
      </c>
      <c r="AQ170" s="70"/>
      <c r="AS170" s="69">
        <f>IFERROR(VLOOKUP(Q170,'[1]Professional Skills'!$A$4:$AM$288,MATCH(Profession,'[1]Professional Skills'!$A$3:$AM$3,0),FALSE),"- -")</f>
        <v>0</v>
      </c>
      <c r="AU170" s="7">
        <f t="shared" si="954"/>
        <v>0</v>
      </c>
      <c r="AV170" s="7">
        <f t="shared" ca="1" si="953"/>
        <v>0</v>
      </c>
      <c r="AW170" t="str">
        <f t="shared" si="690"/>
        <v/>
      </c>
      <c r="AX170" t="str">
        <f>IFERROR(_xlfn.RANK.EQ(AW170,$AW$5:$AW$568),"")</f>
        <v/>
      </c>
      <c r="AY170">
        <f t="shared" si="645"/>
        <v>0</v>
      </c>
      <c r="AZ170" s="70" t="str">
        <f t="shared" si="688"/>
        <v/>
      </c>
      <c r="BB170" s="69">
        <f>IFERROR(IF(Q170="Language",VLOOKUP(R170,[1]Cultures!$B$4:$N$218,MATCH(Culture,[1]Cultures!$B$3:$N$3,0),FALSE),VLOOKUP(Q170,[1]Cultures!$B$4:$O$212,MATCH(Culture,[1]Cultures!$B$3:$O$3,0),FALSE)),"- -")</f>
        <v>0</v>
      </c>
      <c r="BD170">
        <f t="shared" ca="1" si="950"/>
        <v>0</v>
      </c>
      <c r="BE170" t="str">
        <f t="shared" si="897"/>
        <v/>
      </c>
      <c r="BI170" s="7">
        <f t="shared" si="689"/>
        <v>0</v>
      </c>
      <c r="BK170" s="7"/>
      <c r="BL170" s="70" t="str">
        <f t="shared" si="646"/>
        <v>- -</v>
      </c>
      <c r="BN170" s="69" t="str">
        <f>IFERROR(VLOOKUP(V170,Charts!$BT$2:$BV$14,3,FALSE),"- -")</f>
        <v>- -</v>
      </c>
      <c r="BO170" s="85" t="str">
        <f t="shared" ca="1" si="652"/>
        <v>- -</v>
      </c>
      <c r="BP170" s="70" t="str">
        <f t="shared" ca="1" si="898"/>
        <v>- -</v>
      </c>
      <c r="BR170" s="7">
        <v>165</v>
      </c>
      <c r="BS170" s="9" t="str">
        <f ca="1">VLOOKUP(BR170,$O$3:$R$568,4,FALSE)</f>
        <v>Optical Technics</v>
      </c>
      <c r="BT170" s="7" t="str">
        <f ca="1">VLOOKUP(BS170,$R$3:$V$568,5,FALSE)</f>
        <v>5 / 7</v>
      </c>
      <c r="BU170" s="7">
        <f ca="1">VLOOKUP(BT170,Charts!$BT$2:$BV$14,3,FALSE)</f>
        <v>0.46153846153846156</v>
      </c>
      <c r="BV170" s="7" t="str">
        <f t="shared" ca="1" si="691"/>
        <v>5</v>
      </c>
      <c r="BW170" s="7" t="str">
        <f t="shared" ca="1" si="692"/>
        <v>7</v>
      </c>
      <c r="BY170" s="7">
        <f t="shared" ca="1" si="693"/>
        <v>0.26680571347939464</v>
      </c>
      <c r="BZ170" s="7">
        <f t="shared" ca="1" si="694"/>
        <v>0.19473274805906693</v>
      </c>
      <c r="CA170" s="7">
        <f t="shared" ca="1" si="695"/>
        <v>1</v>
      </c>
      <c r="CB170" s="7" t="str">
        <f t="shared" ca="1" si="696"/>
        <v>5</v>
      </c>
      <c r="CC170" s="7">
        <f ca="1">IFERROR(IF(CC169+CB170&gt;CD$4,CC169,CC169+CB170),"")</f>
        <v>38</v>
      </c>
      <c r="CD170" s="7">
        <f t="shared" ca="1" si="899"/>
        <v>0</v>
      </c>
      <c r="CE170" s="7">
        <f t="shared" ca="1" si="697"/>
        <v>0.32735557787239222</v>
      </c>
      <c r="CF170" s="7">
        <f t="shared" ca="1" si="698"/>
        <v>0.13418288366606934</v>
      </c>
      <c r="CG170" s="7">
        <f t="shared" ca="1" si="699"/>
        <v>1</v>
      </c>
      <c r="CH170" s="7" t="str">
        <f t="shared" ca="1" si="700"/>
        <v>5</v>
      </c>
      <c r="CI170" s="7">
        <f ca="1">IFERROR(IF(CI169+CH170&gt;CJ$4,CI169,CI169+CH170),"")</f>
        <v>60</v>
      </c>
      <c r="CJ170" s="7">
        <f t="shared" ca="1" si="900"/>
        <v>0</v>
      </c>
      <c r="CK170" s="7">
        <f t="shared" ca="1" si="701"/>
        <v>0.99415078559898507</v>
      </c>
      <c r="CL170" s="7">
        <f t="shared" ca="1" si="702"/>
        <v>-0.5326123240605235</v>
      </c>
      <c r="CM170" s="7">
        <f t="shared" ca="1" si="703"/>
        <v>0</v>
      </c>
      <c r="CN170" s="7">
        <f t="shared" ca="1" si="704"/>
        <v>0</v>
      </c>
      <c r="CO170" s="7">
        <f ca="1">IFERROR(IF(CO169+CN170&gt;CP$4,CO169,CO169+CN170),"")</f>
        <v>60</v>
      </c>
      <c r="CP170" s="7">
        <f t="shared" ca="1" si="901"/>
        <v>0</v>
      </c>
      <c r="CQ170" s="7">
        <f t="shared" ca="1" si="705"/>
        <v>0.3333812537182459</v>
      </c>
      <c r="CR170" s="7">
        <f t="shared" ca="1" si="706"/>
        <v>0.12815720782021567</v>
      </c>
      <c r="CS170" s="7">
        <f t="shared" ca="1" si="707"/>
        <v>1</v>
      </c>
      <c r="CT170" s="7" t="str">
        <f t="shared" ca="1" si="708"/>
        <v>5</v>
      </c>
      <c r="CU170" s="7">
        <f ca="1">IFERROR(IF(CU169+CT170&gt;CV$4,CU169,CU169+CT170),"")</f>
        <v>60</v>
      </c>
      <c r="CV170" s="7">
        <f t="shared" ca="1" si="902"/>
        <v>0</v>
      </c>
      <c r="CW170" s="7">
        <f t="shared" ca="1" si="709"/>
        <v>0.678780332162502</v>
      </c>
      <c r="CX170" s="7">
        <f t="shared" ca="1" si="710"/>
        <v>-0.21724187062404043</v>
      </c>
      <c r="CY170" s="7">
        <f t="shared" ca="1" si="711"/>
        <v>0</v>
      </c>
      <c r="CZ170" s="7">
        <f t="shared" ca="1" si="712"/>
        <v>0</v>
      </c>
      <c r="DA170" s="7">
        <f ca="1">IFERROR(IF(DA169+CZ170&gt;DB$4,DA169,DA169+CZ170),"")</f>
        <v>60</v>
      </c>
      <c r="DB170" s="7">
        <f t="shared" ca="1" si="903"/>
        <v>0</v>
      </c>
      <c r="DC170" s="7">
        <f t="shared" ca="1" si="713"/>
        <v>0.46663542048039908</v>
      </c>
      <c r="DD170" s="7">
        <f t="shared" ca="1" si="714"/>
        <v>-5.0969589419375128E-3</v>
      </c>
      <c r="DE170" s="7">
        <f t="shared" ca="1" si="715"/>
        <v>0</v>
      </c>
      <c r="DF170" s="7">
        <f t="shared" ca="1" si="716"/>
        <v>0</v>
      </c>
      <c r="DG170" s="7">
        <f ca="1">IFERROR(IF(DG169+DF170&gt;DH$4,DG169,DG169+DF170),"")</f>
        <v>60</v>
      </c>
      <c r="DH170" s="7">
        <f t="shared" ca="1" si="904"/>
        <v>0</v>
      </c>
      <c r="DI170" s="7">
        <f t="shared" ca="1" si="717"/>
        <v>0.81545029352732035</v>
      </c>
      <c r="DJ170" s="7">
        <f t="shared" ca="1" si="718"/>
        <v>-0.35391183198885878</v>
      </c>
      <c r="DK170" s="7">
        <f t="shared" ca="1" si="719"/>
        <v>0</v>
      </c>
      <c r="DL170" s="7">
        <f t="shared" ca="1" si="720"/>
        <v>0</v>
      </c>
      <c r="DM170" s="7">
        <f ca="1">IFERROR(IF(DM169+DL170&gt;DN$4,DM169,DM169+DL170),"")</f>
        <v>60</v>
      </c>
      <c r="DN170" s="7">
        <f t="shared" ca="1" si="905"/>
        <v>0</v>
      </c>
      <c r="DO170" s="7">
        <f t="shared" ca="1" si="721"/>
        <v>0.16781261890005805</v>
      </c>
      <c r="DP170" s="7">
        <f t="shared" ca="1" si="722"/>
        <v>0.29372584263840351</v>
      </c>
      <c r="DQ170" s="7">
        <f t="shared" ca="1" si="723"/>
        <v>1</v>
      </c>
      <c r="DR170" s="7" t="str">
        <f t="shared" ca="1" si="724"/>
        <v>5</v>
      </c>
      <c r="DS170" s="7">
        <f ca="1">IFERROR(IF(DS169+DR170&gt;DT$4,DS169,DS169+DR170),"")</f>
        <v>60</v>
      </c>
      <c r="DT170" s="7">
        <f t="shared" ca="1" si="906"/>
        <v>0</v>
      </c>
      <c r="DU170" s="7">
        <f t="shared" ca="1" si="725"/>
        <v>0.86825180722062767</v>
      </c>
      <c r="DV170" s="7">
        <f t="shared" ca="1" si="726"/>
        <v>-0.40671334568216611</v>
      </c>
      <c r="DW170" s="7">
        <f t="shared" ca="1" si="727"/>
        <v>0</v>
      </c>
      <c r="DX170" s="7">
        <f t="shared" ca="1" si="728"/>
        <v>0</v>
      </c>
      <c r="DY170" s="7">
        <f ca="1">IFERROR(IF(DY169+DX170&gt;DZ$4,DY169,DY169+DX170),"")</f>
        <v>60</v>
      </c>
      <c r="DZ170" s="7">
        <f t="shared" ca="1" si="907"/>
        <v>0</v>
      </c>
      <c r="EA170" s="7">
        <f t="shared" ca="1" si="729"/>
        <v>0.88240846039152965</v>
      </c>
      <c r="EB170" s="7">
        <f t="shared" ca="1" si="730"/>
        <v>-0.42086999885306808</v>
      </c>
      <c r="EC170" s="7">
        <f t="shared" ca="1" si="731"/>
        <v>0</v>
      </c>
      <c r="ED170" s="7">
        <f t="shared" ca="1" si="732"/>
        <v>0</v>
      </c>
      <c r="EE170" s="7">
        <f ca="1">IFERROR(IF(EE169+ED170&gt;EF$4,EE169,EE169+ED170),"")</f>
        <v>60</v>
      </c>
      <c r="EF170" s="7">
        <f t="shared" ca="1" si="908"/>
        <v>0</v>
      </c>
      <c r="EG170" s="7">
        <f t="shared" ca="1" si="733"/>
        <v>0.30056444538552518</v>
      </c>
      <c r="EH170" s="7">
        <f t="shared" ca="1" si="734"/>
        <v>0.16097401615293638</v>
      </c>
      <c r="EI170" s="7">
        <f t="shared" ca="1" si="735"/>
        <v>1</v>
      </c>
      <c r="EJ170" s="7" t="str">
        <f t="shared" ca="1" si="736"/>
        <v>5</v>
      </c>
      <c r="EK170" s="7">
        <f ca="1">IFERROR(IF(EK169+EJ170&gt;EL$4,EK169,EK169+EJ170),"")</f>
        <v>60</v>
      </c>
      <c r="EL170" s="7">
        <f t="shared" ca="1" si="909"/>
        <v>0</v>
      </c>
      <c r="EM170" s="7">
        <f t="shared" ca="1" si="737"/>
        <v>0.26328862955371579</v>
      </c>
      <c r="EN170" s="7">
        <f t="shared" ca="1" si="738"/>
        <v>0.19824983198474577</v>
      </c>
      <c r="EO170" s="7">
        <f t="shared" ca="1" si="739"/>
        <v>1</v>
      </c>
      <c r="EP170" s="7" t="str">
        <f t="shared" ca="1" si="740"/>
        <v>5</v>
      </c>
      <c r="EQ170" s="7">
        <f ca="1">IFERROR(IF(EQ169+EP170&gt;ER$4,EQ169,EQ169+EP170),"")</f>
        <v>60</v>
      </c>
      <c r="ER170" s="7">
        <f t="shared" ca="1" si="910"/>
        <v>0</v>
      </c>
      <c r="ES170" s="7">
        <f t="shared" ca="1" si="741"/>
        <v>0.26637943898651306</v>
      </c>
      <c r="ET170" s="7">
        <f t="shared" ca="1" si="742"/>
        <v>0.1951590225519485</v>
      </c>
      <c r="EU170" s="7">
        <f t="shared" ca="1" si="743"/>
        <v>1</v>
      </c>
      <c r="EV170" s="7" t="str">
        <f t="shared" ca="1" si="744"/>
        <v>5</v>
      </c>
      <c r="EW170" s="7">
        <f ca="1">IFERROR(IF(EW169+EV170&gt;EX$4,EW169,EW169+EV170),"")</f>
        <v>60</v>
      </c>
      <c r="EX170" s="7">
        <f t="shared" ca="1" si="911"/>
        <v>0</v>
      </c>
      <c r="EY170" s="7">
        <f t="shared" ca="1" si="745"/>
        <v>0.9735744766589608</v>
      </c>
      <c r="EZ170" s="7">
        <f t="shared" ca="1" si="746"/>
        <v>-0.51203601512049923</v>
      </c>
      <c r="FA170" s="7">
        <f t="shared" ca="1" si="747"/>
        <v>0</v>
      </c>
      <c r="FB170" s="7">
        <f t="shared" ca="1" si="748"/>
        <v>0</v>
      </c>
      <c r="FC170" s="7">
        <f ca="1">IFERROR(IF(FC169+FB170&gt;FD$4,FC169,FC169+FB170),"")</f>
        <v>60</v>
      </c>
      <c r="FD170" s="7">
        <f t="shared" ca="1" si="912"/>
        <v>0</v>
      </c>
      <c r="FE170" s="7">
        <f t="shared" ca="1" si="749"/>
        <v>0.21263568689788437</v>
      </c>
      <c r="FF170" s="7">
        <f t="shared" ca="1" si="750"/>
        <v>0.2489027746405772</v>
      </c>
      <c r="FG170" s="7">
        <f t="shared" ca="1" si="751"/>
        <v>1</v>
      </c>
      <c r="FH170" s="7" t="str">
        <f t="shared" ca="1" si="752"/>
        <v>5</v>
      </c>
      <c r="FI170" s="7">
        <f ca="1">IFERROR(IF(FI169+FH170&gt;FJ$4,FI169,FI169+FH170),"")</f>
        <v>60</v>
      </c>
      <c r="FJ170" s="7">
        <f t="shared" ca="1" si="913"/>
        <v>0</v>
      </c>
      <c r="FK170" s="7">
        <f t="shared" ca="1" si="753"/>
        <v>0.65605412527097517</v>
      </c>
      <c r="FL170" s="7">
        <f t="shared" ca="1" si="754"/>
        <v>-0.19451566373251361</v>
      </c>
      <c r="FM170" s="7">
        <f t="shared" ca="1" si="755"/>
        <v>0</v>
      </c>
      <c r="FN170" s="7">
        <f t="shared" ca="1" si="756"/>
        <v>0</v>
      </c>
      <c r="FO170" s="7">
        <f ca="1">IFERROR(IF(FO169+FN170&gt;FP$4,FO169,FO169+FN170),"")</f>
        <v>60</v>
      </c>
      <c r="FP170" s="7">
        <f t="shared" ca="1" si="914"/>
        <v>0</v>
      </c>
      <c r="FQ170" s="7">
        <f t="shared" ca="1" si="757"/>
        <v>0.83426070962581844</v>
      </c>
      <c r="FR170" s="7">
        <f t="shared" ca="1" si="758"/>
        <v>-0.37272224808735688</v>
      </c>
      <c r="FS170" s="7">
        <f t="shared" ca="1" si="759"/>
        <v>0</v>
      </c>
      <c r="FT170" s="7">
        <f t="shared" ca="1" si="760"/>
        <v>0</v>
      </c>
      <c r="FU170" s="7">
        <f ca="1">IFERROR(IF(FU169+FT170&gt;FV$4,FU169,FU169+FT170),"")</f>
        <v>60</v>
      </c>
      <c r="FV170" s="7">
        <f t="shared" ca="1" si="915"/>
        <v>0</v>
      </c>
      <c r="FW170" s="7">
        <f t="shared" ca="1" si="761"/>
        <v>0.25267600175762228</v>
      </c>
      <c r="FX170" s="7">
        <f t="shared" ca="1" si="762"/>
        <v>0.20886245978083928</v>
      </c>
      <c r="FY170" s="7">
        <f t="shared" ca="1" si="763"/>
        <v>1</v>
      </c>
      <c r="FZ170" s="7" t="str">
        <f t="shared" ca="1" si="764"/>
        <v>5</v>
      </c>
      <c r="GA170" s="7">
        <f ca="1">IFERROR(IF(GA169+FZ170&gt;GB$4,GA169,GA169+FZ170),"")</f>
        <v>60</v>
      </c>
      <c r="GB170" s="7">
        <f t="shared" ca="1" si="916"/>
        <v>0</v>
      </c>
      <c r="GC170" s="7">
        <f t="shared" ca="1" si="765"/>
        <v>0.1688383662886862</v>
      </c>
      <c r="GD170" s="7">
        <f t="shared" ca="1" si="766"/>
        <v>0.29270009524977536</v>
      </c>
      <c r="GE170" s="7">
        <f t="shared" ca="1" si="767"/>
        <v>1</v>
      </c>
      <c r="GF170" s="7" t="str">
        <f t="shared" ca="1" si="768"/>
        <v>5</v>
      </c>
      <c r="GG170" s="7">
        <f ca="1">IFERROR(IF(GG169+GF170&gt;GH$4,GG169,GG169+GF170),"")</f>
        <v>60</v>
      </c>
      <c r="GH170" s="7">
        <f t="shared" ca="1" si="917"/>
        <v>0</v>
      </c>
      <c r="GI170" s="7">
        <f t="shared" ca="1" si="769"/>
        <v>0.81089143539068809</v>
      </c>
      <c r="GJ170" s="7">
        <f t="shared" ca="1" si="770"/>
        <v>-0.34935297385222652</v>
      </c>
      <c r="GK170" s="7">
        <f t="shared" ca="1" si="771"/>
        <v>0</v>
      </c>
      <c r="GL170" s="7">
        <f t="shared" ca="1" si="772"/>
        <v>0</v>
      </c>
      <c r="GM170" s="7">
        <f ca="1">IFERROR(IF(GM169+GL170&gt;GN$4,GM169,GM169+GL170),"")</f>
        <v>60</v>
      </c>
      <c r="GN170" s="7">
        <f t="shared" ca="1" si="918"/>
        <v>0</v>
      </c>
      <c r="GO170" s="7">
        <f t="shared" ca="1" si="773"/>
        <v>0.61648448023300784</v>
      </c>
      <c r="GP170" s="7">
        <f t="shared" ca="1" si="774"/>
        <v>-0.15494601869454627</v>
      </c>
      <c r="GQ170" s="7">
        <f t="shared" ca="1" si="775"/>
        <v>0</v>
      </c>
      <c r="GR170" s="7">
        <f t="shared" ca="1" si="776"/>
        <v>0</v>
      </c>
      <c r="GS170" s="7">
        <f ca="1">IFERROR(IF(GS169+GR170&gt;GT$4,GS169,GS169+GR170),"")</f>
        <v>60</v>
      </c>
      <c r="GT170" s="7">
        <f t="shared" ca="1" si="919"/>
        <v>0</v>
      </c>
      <c r="GU170" s="7">
        <f t="shared" ca="1" si="777"/>
        <v>0.59957890850642415</v>
      </c>
      <c r="GV170" s="7">
        <f t="shared" ca="1" si="778"/>
        <v>-0.13804044696796258</v>
      </c>
      <c r="GW170" s="7">
        <f t="shared" ca="1" si="779"/>
        <v>0</v>
      </c>
      <c r="GX170" s="7">
        <f t="shared" ca="1" si="780"/>
        <v>0</v>
      </c>
      <c r="GY170" s="7">
        <f ca="1">IFERROR(IF(GY169+GX170&gt;GZ$4,GY169,GY169+GX170),"")</f>
        <v>60</v>
      </c>
      <c r="GZ170" s="7">
        <f t="shared" ca="1" si="920"/>
        <v>0</v>
      </c>
      <c r="HA170" s="7">
        <f t="shared" ca="1" si="781"/>
        <v>0.22414507626031488</v>
      </c>
      <c r="HB170" s="7">
        <f t="shared" ca="1" si="782"/>
        <v>0.23739338527814668</v>
      </c>
      <c r="HC170" s="7">
        <f t="shared" ca="1" si="783"/>
        <v>1</v>
      </c>
      <c r="HD170" s="7" t="str">
        <f t="shared" ca="1" si="784"/>
        <v>5</v>
      </c>
      <c r="HE170" s="7">
        <f ca="1">IFERROR(IF(HE169+HD170&gt;HF$4,HE169,HE169+HD170),"")</f>
        <v>60</v>
      </c>
      <c r="HF170" s="7">
        <f t="shared" ca="1" si="921"/>
        <v>0</v>
      </c>
      <c r="HG170" s="7">
        <f t="shared" ca="1" si="785"/>
        <v>0.18880359989278528</v>
      </c>
      <c r="HH170" s="7">
        <f t="shared" ca="1" si="786"/>
        <v>0.27273486164567629</v>
      </c>
      <c r="HI170" s="7">
        <f t="shared" ca="1" si="787"/>
        <v>1</v>
      </c>
      <c r="HJ170" s="7" t="str">
        <f t="shared" ca="1" si="788"/>
        <v>5</v>
      </c>
      <c r="HK170" s="7">
        <f ca="1">IFERROR(IF(HK169+HJ170&gt;HL$4,HK169,HK169+HJ170),"")</f>
        <v>60</v>
      </c>
      <c r="HL170" s="7">
        <f t="shared" ca="1" si="922"/>
        <v>0</v>
      </c>
      <c r="HM170" s="7">
        <f t="shared" ca="1" si="789"/>
        <v>0.11095436628537192</v>
      </c>
      <c r="HN170" s="7">
        <f t="shared" ca="1" si="790"/>
        <v>0.35058409525308964</v>
      </c>
      <c r="HO170" s="7">
        <f t="shared" ca="1" si="791"/>
        <v>1</v>
      </c>
      <c r="HP170" s="7" t="str">
        <f t="shared" ca="1" si="792"/>
        <v>5</v>
      </c>
      <c r="HQ170" s="7">
        <f ca="1">IFERROR(IF(HQ169+HP170&gt;HR$4,HQ169,HQ169+HP170),"")</f>
        <v>60</v>
      </c>
      <c r="HR170" s="7">
        <f t="shared" ca="1" si="923"/>
        <v>0</v>
      </c>
      <c r="HS170" s="7">
        <f t="shared" ca="1" si="793"/>
        <v>0.58363452229617119</v>
      </c>
      <c r="HT170" s="7">
        <f t="shared" ca="1" si="794"/>
        <v>-0.12209606075770962</v>
      </c>
      <c r="HU170" s="7">
        <f t="shared" ca="1" si="795"/>
        <v>0</v>
      </c>
      <c r="HV170" s="7">
        <f t="shared" ca="1" si="796"/>
        <v>0</v>
      </c>
      <c r="HW170" s="7">
        <f ca="1">IFERROR(IF(HW169+HV170&gt;HX$4,HW169,HW169+HV170),"")</f>
        <v>60</v>
      </c>
      <c r="HX170" s="7">
        <f t="shared" ca="1" si="924"/>
        <v>0</v>
      </c>
      <c r="HY170" s="7">
        <f t="shared" ca="1" si="797"/>
        <v>0.13735499511566707</v>
      </c>
      <c r="HZ170" s="7">
        <f t="shared" ca="1" si="798"/>
        <v>0.3241834664227945</v>
      </c>
      <c r="IA170" s="7">
        <f t="shared" ca="1" si="799"/>
        <v>1</v>
      </c>
      <c r="IB170" s="7" t="str">
        <f t="shared" ca="1" si="800"/>
        <v>5</v>
      </c>
      <c r="IC170" s="7">
        <f ca="1">IFERROR(IF(IC169+IB170&gt;ID$4,IC169,IC169+IB170),"")</f>
        <v>60</v>
      </c>
      <c r="ID170" s="7">
        <f t="shared" ca="1" si="925"/>
        <v>0</v>
      </c>
      <c r="IE170" s="7">
        <f t="shared" ca="1" si="801"/>
        <v>6.546728149750225E-2</v>
      </c>
      <c r="IF170" s="7">
        <f t="shared" ca="1" si="802"/>
        <v>0.39607118004095931</v>
      </c>
      <c r="IG170" s="7">
        <f t="shared" ca="1" si="803"/>
        <v>1</v>
      </c>
      <c r="IH170" s="7" t="str">
        <f t="shared" ca="1" si="804"/>
        <v>5</v>
      </c>
      <c r="II170" s="7">
        <f ca="1">IFERROR(IF(II169+IH170&gt;IJ$4,II169,II169+IH170),"")</f>
        <v>60</v>
      </c>
      <c r="IJ170" s="7">
        <f t="shared" ca="1" si="926"/>
        <v>0</v>
      </c>
      <c r="IK170" s="7">
        <f t="shared" ca="1" si="805"/>
        <v>0.41928976483398284</v>
      </c>
      <c r="IL170" s="7">
        <f t="shared" ca="1" si="806"/>
        <v>4.2248696704478728E-2</v>
      </c>
      <c r="IM170" s="7">
        <f t="shared" ca="1" si="807"/>
        <v>1</v>
      </c>
      <c r="IN170" s="7" t="str">
        <f t="shared" ca="1" si="808"/>
        <v>5</v>
      </c>
      <c r="IO170" s="7">
        <f ca="1">IFERROR(IF(IO169+IN170&gt;IP$4,IO169,IO169+IN170),"")</f>
        <v>60</v>
      </c>
      <c r="IP170" s="7">
        <f t="shared" ca="1" si="927"/>
        <v>0</v>
      </c>
      <c r="IQ170" s="7">
        <f t="shared" ca="1" si="809"/>
        <v>8.9955324296627115E-2</v>
      </c>
      <c r="IR170" s="7">
        <f t="shared" ca="1" si="810"/>
        <v>0.37158313724183445</v>
      </c>
      <c r="IS170" s="7">
        <f t="shared" ca="1" si="811"/>
        <v>1</v>
      </c>
      <c r="IT170" s="7" t="str">
        <f t="shared" ca="1" si="812"/>
        <v>5</v>
      </c>
      <c r="IU170" s="7">
        <f ca="1">IFERROR(IF(IU169+IT170&gt;IV$4,IU169,IU169+IT170),"")</f>
        <v>60</v>
      </c>
      <c r="IV170" s="7">
        <f t="shared" ca="1" si="928"/>
        <v>0</v>
      </c>
      <c r="IW170" s="7">
        <f t="shared" ca="1" si="813"/>
        <v>0.84971901322160626</v>
      </c>
      <c r="IX170" s="7">
        <f t="shared" ca="1" si="814"/>
        <v>-0.38818055168314469</v>
      </c>
      <c r="IY170" s="7">
        <f t="shared" ca="1" si="815"/>
        <v>0</v>
      </c>
      <c r="IZ170" s="7">
        <f t="shared" ca="1" si="816"/>
        <v>0</v>
      </c>
      <c r="JA170" s="7">
        <f ca="1">IFERROR(IF(JA169+IZ170&gt;JB$4,JA169,JA169+IZ170),"")</f>
        <v>60</v>
      </c>
      <c r="JB170" s="7">
        <f t="shared" ca="1" si="929"/>
        <v>0</v>
      </c>
      <c r="JC170" s="7">
        <f t="shared" ca="1" si="817"/>
        <v>0.44069723863814836</v>
      </c>
      <c r="JD170" s="7">
        <f t="shared" ca="1" si="818"/>
        <v>2.0841222900313205E-2</v>
      </c>
      <c r="JE170" s="7">
        <f t="shared" ca="1" si="819"/>
        <v>1</v>
      </c>
      <c r="JF170" s="7" t="str">
        <f t="shared" ca="1" si="820"/>
        <v>5</v>
      </c>
      <c r="JG170" s="7">
        <f ca="1">IFERROR(IF(JG169+JF170&gt;JH$4,JG169,JG169+JF170),"")</f>
        <v>60</v>
      </c>
      <c r="JH170" s="7">
        <f t="shared" ca="1" si="930"/>
        <v>0</v>
      </c>
      <c r="JI170" s="7">
        <f t="shared" ca="1" si="821"/>
        <v>1.9779568457038432E-2</v>
      </c>
      <c r="JJ170" s="7">
        <f t="shared" ca="1" si="822"/>
        <v>0.44175889308142313</v>
      </c>
      <c r="JK170" s="7">
        <f t="shared" ca="1" si="823"/>
        <v>1</v>
      </c>
      <c r="JL170" s="7" t="str">
        <f t="shared" ca="1" si="824"/>
        <v>5</v>
      </c>
      <c r="JM170" s="7">
        <f ca="1">IFERROR(IF(JM169+JL170&gt;JN$4,JM169,JM169+JL170),"")</f>
        <v>60</v>
      </c>
      <c r="JN170" s="7">
        <f t="shared" ca="1" si="931"/>
        <v>0</v>
      </c>
      <c r="JO170" s="7">
        <f t="shared" ca="1" si="825"/>
        <v>0.45643384945260335</v>
      </c>
      <c r="JP170" s="7">
        <f t="shared" ca="1" si="826"/>
        <v>5.1046120858582178E-3</v>
      </c>
      <c r="JQ170" s="7">
        <f t="shared" ca="1" si="827"/>
        <v>1</v>
      </c>
      <c r="JR170" s="7" t="str">
        <f t="shared" ca="1" si="828"/>
        <v>5</v>
      </c>
      <c r="JS170" s="7">
        <f ca="1">IFERROR(IF(JS169+JR170&gt;JT$4,JS169,JS169+JR170),"")</f>
        <v>60</v>
      </c>
      <c r="JT170" s="7">
        <f t="shared" ca="1" si="932"/>
        <v>0</v>
      </c>
      <c r="JU170" s="7">
        <f t="shared" ca="1" si="829"/>
        <v>0.66496417843166733</v>
      </c>
      <c r="JV170" s="7">
        <f t="shared" ca="1" si="830"/>
        <v>-0.20342571689320577</v>
      </c>
      <c r="JW170" s="7">
        <f t="shared" ca="1" si="831"/>
        <v>0</v>
      </c>
      <c r="JX170" s="7">
        <f t="shared" ca="1" si="832"/>
        <v>0</v>
      </c>
      <c r="JY170" s="7">
        <f ca="1">IFERROR(IF(JY169+JX170&gt;JZ$4,JY169,JY169+JX170),"")</f>
        <v>60</v>
      </c>
      <c r="JZ170" s="7">
        <f t="shared" ca="1" si="933"/>
        <v>0</v>
      </c>
      <c r="KA170" s="7">
        <f t="shared" ca="1" si="833"/>
        <v>0.86843617917414828</v>
      </c>
      <c r="KB170" s="7">
        <f t="shared" ca="1" si="834"/>
        <v>-0.40689771763568672</v>
      </c>
      <c r="KC170" s="7">
        <f t="shared" ca="1" si="835"/>
        <v>0</v>
      </c>
      <c r="KD170" s="7">
        <f t="shared" ca="1" si="836"/>
        <v>0</v>
      </c>
      <c r="KE170" s="7">
        <f ca="1">IFERROR(IF(KE169+KD170&gt;KF$4,KE169,KE169+KD170),"")</f>
        <v>60</v>
      </c>
      <c r="KF170" s="7">
        <f t="shared" ca="1" si="934"/>
        <v>0</v>
      </c>
      <c r="KG170" s="7">
        <f t="shared" ca="1" si="837"/>
        <v>0.68000593659062014</v>
      </c>
      <c r="KH170" s="7">
        <f t="shared" ca="1" si="838"/>
        <v>-0.21846747505215858</v>
      </c>
      <c r="KI170" s="7">
        <f t="shared" ca="1" si="839"/>
        <v>0</v>
      </c>
      <c r="KJ170" s="7">
        <f t="shared" ca="1" si="840"/>
        <v>0</v>
      </c>
      <c r="KK170" s="7">
        <f ca="1">IFERROR(IF(KK169+KJ170&gt;KL$4,KK169,KK169+KJ170),"")</f>
        <v>60</v>
      </c>
      <c r="KL170" s="7">
        <f t="shared" ca="1" si="935"/>
        <v>0</v>
      </c>
      <c r="KM170" s="7">
        <f t="shared" ca="1" si="841"/>
        <v>0.50421279920256623</v>
      </c>
      <c r="KN170" s="7">
        <f t="shared" ca="1" si="842"/>
        <v>-4.2674337664104667E-2</v>
      </c>
      <c r="KO170" s="7">
        <f t="shared" ca="1" si="843"/>
        <v>0</v>
      </c>
      <c r="KP170" s="7">
        <f t="shared" ca="1" si="844"/>
        <v>0</v>
      </c>
      <c r="KQ170" s="7">
        <f ca="1">IFERROR(IF(KQ169+KP170&gt;KR$4,KQ169,KQ169+KP170),"")</f>
        <v>60</v>
      </c>
      <c r="KR170" s="7">
        <f t="shared" ca="1" si="936"/>
        <v>0</v>
      </c>
      <c r="KS170" s="7">
        <f t="shared" ca="1" si="845"/>
        <v>0.4140897959710591</v>
      </c>
      <c r="KT170" s="7">
        <f t="shared" ca="1" si="846"/>
        <v>4.7448665567402459E-2</v>
      </c>
      <c r="KU170" s="7">
        <f t="shared" ca="1" si="847"/>
        <v>1</v>
      </c>
      <c r="KV170" s="7" t="str">
        <f t="shared" ca="1" si="848"/>
        <v>5</v>
      </c>
      <c r="KW170" s="7">
        <f ca="1">IFERROR(IF(KW169+KV170&gt;KX$4,KW169,KW169+KV170),"")</f>
        <v>60</v>
      </c>
      <c r="KX170" s="7">
        <f t="shared" ca="1" si="937"/>
        <v>0</v>
      </c>
      <c r="KY170" s="7">
        <f t="shared" ca="1" si="849"/>
        <v>9.010010657896883E-2</v>
      </c>
      <c r="KZ170" s="7">
        <f t="shared" ca="1" si="850"/>
        <v>0.37143835495949273</v>
      </c>
      <c r="LA170" s="7">
        <f t="shared" ca="1" si="851"/>
        <v>1</v>
      </c>
      <c r="LB170" s="7" t="str">
        <f t="shared" ca="1" si="852"/>
        <v>5</v>
      </c>
      <c r="LC170" s="7">
        <f ca="1">IFERROR(IF(LC169+LB170&gt;LD$4,LC169,LC169+LB170),"")</f>
        <v>60</v>
      </c>
      <c r="LD170" s="7">
        <f t="shared" ca="1" si="938"/>
        <v>0</v>
      </c>
      <c r="LE170" s="7">
        <f t="shared" ca="1" si="853"/>
        <v>0.54587165413215011</v>
      </c>
      <c r="LF170" s="7">
        <f t="shared" ca="1" si="854"/>
        <v>-8.4333192593688544E-2</v>
      </c>
      <c r="LG170" s="7">
        <f t="shared" ca="1" si="855"/>
        <v>0</v>
      </c>
      <c r="LH170" s="7">
        <f t="shared" ca="1" si="856"/>
        <v>0</v>
      </c>
      <c r="LI170" s="7">
        <f ca="1">IFERROR(IF(LI169+LH170&gt;LJ$4,LI169,LI169+LH170),"")</f>
        <v>60</v>
      </c>
      <c r="LJ170" s="7">
        <f t="shared" ca="1" si="939"/>
        <v>0</v>
      </c>
      <c r="LK170" s="7">
        <f t="shared" ca="1" si="857"/>
        <v>0.33705812181658812</v>
      </c>
      <c r="LL170" s="7">
        <f t="shared" ca="1" si="858"/>
        <v>0.12448033972187345</v>
      </c>
      <c r="LM170" s="7">
        <f t="shared" ca="1" si="859"/>
        <v>1</v>
      </c>
      <c r="LN170" s="7" t="str">
        <f t="shared" ca="1" si="860"/>
        <v>5</v>
      </c>
      <c r="LO170" s="7">
        <f ca="1">IFERROR(IF(LO169+LN170&gt;LP$4,LO169,LO169+LN170),"")</f>
        <v>60</v>
      </c>
      <c r="LP170" s="7">
        <f t="shared" ca="1" si="940"/>
        <v>0</v>
      </c>
      <c r="LQ170" s="7">
        <f t="shared" ca="1" si="861"/>
        <v>0.26790364164006941</v>
      </c>
      <c r="LR170" s="7">
        <f t="shared" ca="1" si="862"/>
        <v>0.19363481989839215</v>
      </c>
      <c r="LS170" s="7">
        <f t="shared" ca="1" si="863"/>
        <v>1</v>
      </c>
      <c r="LT170" s="7" t="str">
        <f t="shared" ca="1" si="864"/>
        <v>5</v>
      </c>
      <c r="LU170" s="7">
        <f ca="1">IFERROR(IF(LU169+LT170&gt;LV$4,LU169,LU169+LT170),"")</f>
        <v>60</v>
      </c>
      <c r="LV170" s="7">
        <f t="shared" ca="1" si="941"/>
        <v>0</v>
      </c>
      <c r="LW170" s="7">
        <f t="shared" ca="1" si="865"/>
        <v>7.4738875400139793E-2</v>
      </c>
      <c r="LX170" s="7">
        <f t="shared" ca="1" si="866"/>
        <v>0.38679958613832177</v>
      </c>
      <c r="LY170" s="7">
        <f t="shared" ca="1" si="867"/>
        <v>1</v>
      </c>
      <c r="LZ170" s="7" t="str">
        <f t="shared" ca="1" si="868"/>
        <v>5</v>
      </c>
      <c r="MA170" s="7">
        <f ca="1">IFERROR(IF(MA169+LZ170&gt;MB$4,MA169,MA169+LZ170),"")</f>
        <v>60</v>
      </c>
      <c r="MB170" s="7">
        <f t="shared" ca="1" si="942"/>
        <v>0</v>
      </c>
      <c r="MC170" s="7">
        <f t="shared" ca="1" si="869"/>
        <v>0.19315147556923085</v>
      </c>
      <c r="MD170" s="7">
        <f t="shared" ca="1" si="870"/>
        <v>0.26838698596923072</v>
      </c>
      <c r="ME170" s="7">
        <f t="shared" ca="1" si="871"/>
        <v>1</v>
      </c>
      <c r="MF170" s="7" t="str">
        <f t="shared" ca="1" si="872"/>
        <v>5</v>
      </c>
      <c r="MG170" s="7">
        <f ca="1">IFERROR(IF(MG169+MF170&gt;MH$4,MG169,MG169+MF170),"")</f>
        <v>60</v>
      </c>
      <c r="MH170" s="7">
        <f t="shared" ca="1" si="943"/>
        <v>0</v>
      </c>
      <c r="MI170" s="7">
        <f t="shared" ca="1" si="873"/>
        <v>0.17237021846530898</v>
      </c>
      <c r="MJ170" s="7">
        <f t="shared" ca="1" si="874"/>
        <v>0.28916824307315259</v>
      </c>
      <c r="MK170" s="7">
        <f t="shared" ca="1" si="875"/>
        <v>1</v>
      </c>
      <c r="ML170" s="7" t="str">
        <f t="shared" ca="1" si="876"/>
        <v>5</v>
      </c>
      <c r="MM170" s="7">
        <f ca="1">IFERROR(IF(MM169+ML170&gt;MN$4,MM169,MM169+ML170),"")</f>
        <v>60</v>
      </c>
      <c r="MN170" s="7">
        <f t="shared" ca="1" si="944"/>
        <v>0</v>
      </c>
      <c r="MO170" s="7">
        <f t="shared" ca="1" si="877"/>
        <v>0.48753096712310628</v>
      </c>
      <c r="MP170" s="7">
        <f t="shared" ca="1" si="878"/>
        <v>-2.5992505584644721E-2</v>
      </c>
      <c r="MQ170" s="7">
        <f t="shared" ca="1" si="879"/>
        <v>0</v>
      </c>
      <c r="MR170" s="7">
        <f t="shared" ca="1" si="880"/>
        <v>0</v>
      </c>
      <c r="MS170" s="7">
        <f ca="1">IFERROR(IF(MS169+MR170&gt;MT$4,MS169,MS169+MR170),"")</f>
        <v>60</v>
      </c>
      <c r="MT170" s="7">
        <f t="shared" ca="1" si="945"/>
        <v>0</v>
      </c>
      <c r="MU170" s="7">
        <f t="shared" ca="1" si="881"/>
        <v>0.31823141632383767</v>
      </c>
      <c r="MV170" s="7">
        <f t="shared" ca="1" si="882"/>
        <v>0.1433070452146239</v>
      </c>
      <c r="MW170" s="7">
        <f t="shared" ca="1" si="883"/>
        <v>1</v>
      </c>
      <c r="MX170" s="7" t="str">
        <f t="shared" ca="1" si="884"/>
        <v>5</v>
      </c>
      <c r="MY170" s="7">
        <f ca="1">IFERROR(IF(MY169+MX170&gt;MZ$4,MY169,MY169+MX170),"")</f>
        <v>60</v>
      </c>
      <c r="MZ170" s="7">
        <f t="shared" ca="1" si="946"/>
        <v>0</v>
      </c>
      <c r="NA170" s="7">
        <f t="shared" ca="1" si="885"/>
        <v>4.9659712135691758E-2</v>
      </c>
      <c r="NB170" s="7">
        <f t="shared" ca="1" si="886"/>
        <v>0.41187874940276981</v>
      </c>
      <c r="NC170" s="7">
        <f t="shared" ca="1" si="887"/>
        <v>1</v>
      </c>
      <c r="ND170" s="7" t="str">
        <f t="shared" ca="1" si="888"/>
        <v>5</v>
      </c>
      <c r="NE170" s="7">
        <f ca="1">IFERROR(IF(NE169+ND170&gt;NF$4,NE169,NE169+ND170),"")</f>
        <v>60</v>
      </c>
      <c r="NF170" s="7">
        <f t="shared" ca="1" si="947"/>
        <v>0</v>
      </c>
      <c r="NG170" s="7">
        <f t="shared" ca="1" si="889"/>
        <v>0.92595107971829127</v>
      </c>
      <c r="NH170" s="7">
        <f t="shared" ca="1" si="890"/>
        <v>-0.46441261817982971</v>
      </c>
      <c r="NI170" s="7">
        <f t="shared" ca="1" si="891"/>
        <v>0</v>
      </c>
      <c r="NJ170" s="7">
        <f t="shared" ca="1" si="892"/>
        <v>0</v>
      </c>
      <c r="NK170" s="7">
        <f ca="1">IFERROR(IF(NK169+NJ170&gt;NL$4,NK169,NK169+NJ170),"")</f>
        <v>60</v>
      </c>
      <c r="NL170" s="7">
        <f t="shared" ca="1" si="948"/>
        <v>0</v>
      </c>
      <c r="NM170" s="7">
        <f t="shared" ca="1" si="893"/>
        <v>0.75225707726895563</v>
      </c>
      <c r="NN170" s="7">
        <f t="shared" ca="1" si="894"/>
        <v>-0.29071861573049407</v>
      </c>
      <c r="NO170" s="7">
        <f t="shared" ca="1" si="895"/>
        <v>0</v>
      </c>
      <c r="NP170" s="7">
        <f t="shared" ca="1" si="896"/>
        <v>0</v>
      </c>
      <c r="NQ170" s="7">
        <f ca="1">IFERROR(IF(NQ169+NP170&gt;NR$4,NQ169,NQ169+NP170),"")</f>
        <v>60</v>
      </c>
      <c r="NR170" s="7">
        <f t="shared" ca="1" si="949"/>
        <v>0</v>
      </c>
      <c r="NT170">
        <v>168</v>
      </c>
      <c r="NU170" s="7" t="s">
        <v>19</v>
      </c>
      <c r="NV170" s="7" t="str">
        <f t="shared" ca="1" si="653"/>
        <v/>
      </c>
      <c r="NW170" s="7" t="str">
        <f t="shared" ca="1" si="647"/>
        <v/>
      </c>
      <c r="NX170" t="str">
        <f ca="1">IFERROR(VLOOKUP(NT170,$K$3:$AK$568,8,FALSE),"")</f>
        <v/>
      </c>
      <c r="NY170" t="str">
        <f ca="1">IFERROR(VLOOKUP(NT170,$K$3:$AK$568,9,FALSE),"")</f>
        <v/>
      </c>
      <c r="NZ170" s="7" t="str">
        <f ca="1">IFERROR(VLOOKUP(NT170,$K$3:$AK$568,27,FALSE),"")</f>
        <v/>
      </c>
      <c r="OB170">
        <v>168</v>
      </c>
      <c r="OC170" s="7" t="s">
        <v>19</v>
      </c>
      <c r="OD170" t="e">
        <f t="shared" ca="1" si="654"/>
        <v>#N/A</v>
      </c>
      <c r="OE170" s="7" t="str">
        <f t="shared" ca="1" si="655"/>
        <v/>
      </c>
      <c r="OF170" s="7" t="str">
        <f t="shared" ca="1" si="656"/>
        <v/>
      </c>
      <c r="OG170" t="str">
        <f t="shared" ca="1" si="657"/>
        <v/>
      </c>
      <c r="OI170">
        <v>168</v>
      </c>
      <c r="OJ170" s="7" t="s">
        <v>19</v>
      </c>
      <c r="OK170" s="7" t="str">
        <f t="shared" ca="1" si="658"/>
        <v/>
      </c>
      <c r="OL170" s="7" t="str">
        <f t="shared" ca="1" si="659"/>
        <v/>
      </c>
      <c r="OM170" t="str">
        <f ca="1">IFERROR(VLOOKUP(OI170,$L$3:$AK$568,7,FALSE),"")</f>
        <v/>
      </c>
      <c r="ON170" t="str">
        <f ca="1">IFERROR(VLOOKUP(OI170,$L$3:$AK$568,8,FALSE),"")</f>
        <v/>
      </c>
      <c r="OO170" s="7" t="str">
        <f ca="1">IFERROR(VLOOKUP(OI170,$L$3:$AK$568,26,FALSE),"")</f>
        <v/>
      </c>
      <c r="OQ170">
        <v>168</v>
      </c>
      <c r="OR170" s="7" t="s">
        <v>19</v>
      </c>
      <c r="OS170" t="e">
        <f t="shared" ca="1" si="660"/>
        <v>#N/A</v>
      </c>
      <c r="OT170" s="7" t="str">
        <f t="shared" ca="1" si="661"/>
        <v/>
      </c>
      <c r="OU170" s="7" t="str">
        <f t="shared" ca="1" si="662"/>
        <v/>
      </c>
      <c r="OV170" t="str">
        <f t="shared" ca="1" si="663"/>
        <v/>
      </c>
      <c r="OX170">
        <v>168</v>
      </c>
      <c r="OY170" s="7" t="s">
        <v>19</v>
      </c>
      <c r="OZ170" s="7" t="str">
        <f t="shared" ca="1" si="664"/>
        <v/>
      </c>
      <c r="PA170" s="7" t="str">
        <f t="shared" ca="1" si="665"/>
        <v/>
      </c>
      <c r="PB170" t="str">
        <f ca="1">IFERROR(VLOOKUP(OX170,$M$3:$AK$568,6,FALSE),"")</f>
        <v/>
      </c>
      <c r="PC170" t="str">
        <f ca="1">IFERROR(VLOOKUP(OX170,$M$3:$AK$568,7,FALSE),"")</f>
        <v/>
      </c>
      <c r="PD170" s="7" t="str">
        <f ca="1">IFERROR(VLOOKUP(OX170,$M$3:$AK$568,25,FALSE),"")</f>
        <v/>
      </c>
      <c r="PF170">
        <v>168</v>
      </c>
      <c r="PG170" s="7" t="s">
        <v>19</v>
      </c>
      <c r="PH170" t="e">
        <f t="shared" ca="1" si="666"/>
        <v>#N/A</v>
      </c>
      <c r="PI170" s="7" t="str">
        <f t="shared" ca="1" si="667"/>
        <v/>
      </c>
      <c r="PJ170" s="7" t="str">
        <f t="shared" ca="1" si="668"/>
        <v/>
      </c>
      <c r="PK170" t="str">
        <f t="shared" ca="1" si="669"/>
        <v/>
      </c>
      <c r="PM170">
        <v>168</v>
      </c>
      <c r="PN170" s="7" t="s">
        <v>19</v>
      </c>
      <c r="PO170" s="202" t="str">
        <f t="shared" ca="1" si="670"/>
        <v/>
      </c>
      <c r="PP170" s="7" t="str">
        <f t="shared" ca="1" si="671"/>
        <v/>
      </c>
      <c r="PQ170" t="str">
        <f ca="1">IFERROR(VLOOKUP(PM170,$G$325:$R$409,12,FALSE),"")</f>
        <v/>
      </c>
      <c r="PR170" t="e">
        <f ca="1">VLOOKUP(PM170,$G$324:$Q$409,11,FALSE)</f>
        <v>#N/A</v>
      </c>
      <c r="PS170" s="7" t="str">
        <f ca="1">VLOOKUP(PQ170,$R$325:$Y$409,8,FALSE)</f>
        <v>- -</v>
      </c>
      <c r="PT170" s="7">
        <f ca="1">ReSt</f>
        <v>-4</v>
      </c>
      <c r="PU170" s="7" t="e">
        <f t="shared" ca="1" si="672"/>
        <v>#N/A</v>
      </c>
      <c r="PV170" s="7" t="e">
        <f t="shared" ca="1" si="673"/>
        <v>#N/A</v>
      </c>
      <c r="PW170" s="7" t="str">
        <f ca="1">VLOOKUP(PQ170,$R$325:$AK$409,8,FALSE)</f>
        <v>- -</v>
      </c>
      <c r="PX170" s="7"/>
      <c r="PY170">
        <v>168</v>
      </c>
      <c r="PZ170" s="7" t="s">
        <v>19</v>
      </c>
      <c r="QA170" t="str">
        <f t="shared" ca="1" si="674"/>
        <v/>
      </c>
      <c r="QB170" s="7" t="str">
        <f t="shared" ca="1" si="675"/>
        <v/>
      </c>
      <c r="QC170" s="7" t="str">
        <f t="shared" ca="1" si="676"/>
        <v/>
      </c>
      <c r="QD170" t="str">
        <f t="shared" ca="1" si="677"/>
        <v/>
      </c>
      <c r="QF170">
        <v>168</v>
      </c>
      <c r="QG170" s="7" t="s">
        <v>19</v>
      </c>
      <c r="QH170" s="7" t="str">
        <f t="shared" ca="1" si="678"/>
        <v/>
      </c>
      <c r="QI170" s="7" t="e">
        <f t="shared" ca="1" si="679"/>
        <v>#VALUE!</v>
      </c>
      <c r="QJ170" t="e">
        <f t="shared" ca="1" si="680"/>
        <v>#N/A</v>
      </c>
      <c r="QK170" s="7" t="e">
        <f t="shared" ca="1" si="681"/>
        <v>#N/A</v>
      </c>
      <c r="QM170">
        <v>168</v>
      </c>
      <c r="QN170" s="7" t="s">
        <v>19</v>
      </c>
      <c r="QO170" t="str">
        <f t="shared" ca="1" si="682"/>
        <v/>
      </c>
      <c r="QP170" s="7" t="str">
        <f t="shared" ca="1" si="683"/>
        <v/>
      </c>
      <c r="QQ170" t="str">
        <f t="shared" ca="1" si="684"/>
        <v/>
      </c>
    </row>
    <row r="171" spans="1:459" x14ac:dyDescent="0.25">
      <c r="A171" s="240" t="str">
        <f>IF('Character Sheet'!$B$4="Creature","N","Y")</f>
        <v>Y</v>
      </c>
      <c r="C171" s="75"/>
      <c r="D171" s="76"/>
      <c r="F171" s="75"/>
      <c r="G171" s="76"/>
      <c r="I171" s="75"/>
      <c r="J171" s="85"/>
      <c r="K171" s="85">
        <f t="shared" ca="1" si="648"/>
        <v>4</v>
      </c>
      <c r="L171" s="85">
        <f t="shared" ca="1" si="951"/>
        <v>1</v>
      </c>
      <c r="M171" s="70">
        <f t="shared" ca="1" si="956"/>
        <v>7</v>
      </c>
      <c r="O171" s="222">
        <f t="shared" ca="1" si="649"/>
        <v>24</v>
      </c>
      <c r="Q171" s="7" t="s">
        <v>1736</v>
      </c>
      <c r="R171" s="9" t="s">
        <v>1449</v>
      </c>
      <c r="S171" s="9" t="s">
        <v>1940</v>
      </c>
      <c r="T171" s="61" t="str">
        <f>SUBSTITUTE(IFERROR(IFERROR(VLOOKUP(R171,'[1]Skill Statistics'!$A$3:$C$513,2,FALSE),VLOOKUP(Q171,'[1]Skill Statistics'!$A$3:$C$513,2,FALSE)),T170),"R*","ReSt")</f>
        <v>In/Me</v>
      </c>
      <c r="U171" s="61" t="str">
        <f>IFERROR(IFERROR(VLOOKUP(R171,'[1]Skill Statistics'!$A$3:$C$513,3,FALSE),VLOOKUP(Q171,'[1]Skill Statistics'!$A$3:$C$513,3,FALSE)),U170)</f>
        <v>Ag</v>
      </c>
      <c r="V171" s="61" t="str">
        <f>IF(ISNUMBER(SEARCH("Category",R171)),"- -",IFERROR(IFERROR(VLOOKUP(Q171,[1]Professions!$A$4:$AM$288,MATCH(Profession,[1]Professions!$A$1:$AM$1,0),FALSE),VLOOKUP(Q171,Calculations!$B$91:$I$95,8,FALSE)),"- -"))</f>
        <v>4 / 6</v>
      </c>
      <c r="W171" s="60">
        <f t="shared" ca="1" si="650"/>
        <v>0</v>
      </c>
      <c r="X171" s="7">
        <f ca="1">IFERROR(VLOOKUP(R171,$BS$6:$NR$519,MATCH(ActualLevel,$BS$3:$NR$3,0),FALSE),"- -")</f>
        <v>5</v>
      </c>
      <c r="Y171" s="7">
        <f t="shared" ca="1" si="955"/>
        <v>5</v>
      </c>
      <c r="Z171" s="7">
        <f ca="1">IFERROR(VLOOKUP(Y171,Charts!$BQ$2:$BR$52,2,FALSE),"- -")</f>
        <v>25</v>
      </c>
      <c r="AA171" s="7">
        <f t="shared" ca="1" si="686"/>
        <v>3</v>
      </c>
      <c r="AB171" s="7">
        <f t="shared" ca="1" si="952"/>
        <v>0</v>
      </c>
      <c r="AC171" s="7"/>
      <c r="AD171" s="7"/>
      <c r="AE171" s="7"/>
      <c r="AF171" s="7"/>
      <c r="AG171" s="7"/>
      <c r="AH171" s="43"/>
      <c r="AI171" s="7"/>
      <c r="AJ171" s="7"/>
      <c r="AK171" s="7">
        <f t="shared" ca="1" si="687"/>
        <v>28</v>
      </c>
      <c r="AL171" s="7"/>
      <c r="AM171" s="69">
        <f>IFERROR(VLOOKUP(R171,'[1]Skill Statistics'!$A$3:$AN$513,MATCH(Profession,'[1]Skill Statistics'!$A$2:$AN$2,0),FALSE),0)</f>
        <v>0</v>
      </c>
      <c r="AN171" s="85">
        <f>IFERROR(VLOOKUP(Q171,'[1]Skill Statistics'!$A$3:$BK$513,MATCH(Archetype,'[1]Skill Statistics'!$A$2:$BK$2,0),FALSE),0)</f>
        <v>0</v>
      </c>
      <c r="AO171" s="85">
        <f>IFERROR(VLOOKUP(Q171,'[1]Skill Statistics'!$A$3:$BB$513,MATCH(Race,'[1]Skill Statistics'!$A$2:$BB$2,0),FALSE),0)</f>
        <v>0</v>
      </c>
      <c r="AP171" s="85">
        <f t="shared" ca="1" si="651"/>
        <v>0.3</v>
      </c>
      <c r="AQ171" s="70">
        <v>0.8</v>
      </c>
      <c r="AS171" s="69">
        <f>IFERROR(VLOOKUP(Q171,'[1]Professional Skills'!$A$4:$AM$288,MATCH(Profession,'[1]Professional Skills'!$A$3:$AM$3,0),FALSE),"- -")</f>
        <v>0</v>
      </c>
      <c r="AT171" t="s">
        <v>1812</v>
      </c>
      <c r="AU171" s="7" t="str">
        <f t="shared" si="954"/>
        <v/>
      </c>
      <c r="AV171" s="7">
        <f t="shared" ca="1" si="953"/>
        <v>0</v>
      </c>
      <c r="AW171" t="str">
        <f t="shared" si="690"/>
        <v/>
      </c>
      <c r="AX171" t="str">
        <f>IFERROR(_xlfn.RANK.EQ(AW171,$AW$5:$AW$568),"")</f>
        <v/>
      </c>
      <c r="AY171">
        <f t="shared" si="645"/>
        <v>0</v>
      </c>
      <c r="AZ171" s="70" t="str">
        <f t="shared" si="688"/>
        <v/>
      </c>
      <c r="BB171" s="69">
        <f>IFERROR(IF(Q171="Language",VLOOKUP(R171,[1]Cultures!$B$4:$N$218,MATCH(Culture,[1]Cultures!$B$3:$N$3,0),FALSE),VLOOKUP(Q171,[1]Cultures!$B$4:$O$212,MATCH(Culture,[1]Cultures!$B$3:$O$3,0),FALSE)),"- -")</f>
        <v>0</v>
      </c>
      <c r="BC171" t="s">
        <v>1812</v>
      </c>
      <c r="BD171">
        <f t="shared" ca="1" si="950"/>
        <v>0.74471788120761684</v>
      </c>
      <c r="BE171">
        <f t="shared" ca="1" si="897"/>
        <v>1.8447178812076168</v>
      </c>
      <c r="BH171">
        <f ca="1">_xlfn.RANK.EQ(BE171,$BE$171:$BE$173)</f>
        <v>1</v>
      </c>
      <c r="BI171" s="7">
        <f t="shared" ca="1" si="689"/>
        <v>0</v>
      </c>
      <c r="BK171" s="7"/>
      <c r="BL171" s="70">
        <f t="shared" ca="1" si="646"/>
        <v>0</v>
      </c>
      <c r="BN171" s="69">
        <f>IFERROR(VLOOKUP(V171,Charts!$BT$2:$BV$14,3,FALSE),"- -")</f>
        <v>0.53846153846153844</v>
      </c>
      <c r="BO171" s="85">
        <f t="shared" ca="1" si="652"/>
        <v>3.0873436316882974</v>
      </c>
      <c r="BP171" s="70">
        <f t="shared" ca="1" si="898"/>
        <v>24</v>
      </c>
      <c r="BR171" s="7">
        <v>166</v>
      </c>
      <c r="BS171" s="9" t="str">
        <f ca="1">VLOOKUP(BR171,$O$3:$R$568,4,FALSE)</f>
        <v>Architecture</v>
      </c>
      <c r="BT171" s="7" t="str">
        <f ca="1">VLOOKUP(BS171,$R$3:$V$568,5,FALSE)</f>
        <v>5 / 7</v>
      </c>
      <c r="BU171" s="7">
        <f ca="1">VLOOKUP(BT171,Charts!$BT$2:$BV$14,3,FALSE)</f>
        <v>0.46153846153846156</v>
      </c>
      <c r="BV171" s="7" t="str">
        <f t="shared" ca="1" si="691"/>
        <v>5</v>
      </c>
      <c r="BW171" s="7" t="str">
        <f t="shared" ca="1" si="692"/>
        <v>7</v>
      </c>
      <c r="BY171" s="7">
        <f t="shared" ca="1" si="693"/>
        <v>4.0793107265798545E-2</v>
      </c>
      <c r="BZ171" s="7">
        <f t="shared" ca="1" si="694"/>
        <v>0.42074535427266302</v>
      </c>
      <c r="CA171" s="7">
        <f t="shared" ca="1" si="695"/>
        <v>1</v>
      </c>
      <c r="CB171" s="7" t="str">
        <f t="shared" ca="1" si="696"/>
        <v>5</v>
      </c>
      <c r="CC171" s="7">
        <f ca="1">IFERROR(IF(CC170+CB171&gt;CD$4,CC170,CC170+CB171),"")</f>
        <v>38</v>
      </c>
      <c r="CD171" s="7">
        <f t="shared" ca="1" si="899"/>
        <v>0</v>
      </c>
      <c r="CE171" s="7">
        <f t="shared" ca="1" si="697"/>
        <v>7.7495304857320035E-2</v>
      </c>
      <c r="CF171" s="7">
        <f t="shared" ca="1" si="698"/>
        <v>0.38404315668114153</v>
      </c>
      <c r="CG171" s="7">
        <f t="shared" ca="1" si="699"/>
        <v>1</v>
      </c>
      <c r="CH171" s="7" t="str">
        <f t="shared" ca="1" si="700"/>
        <v>5</v>
      </c>
      <c r="CI171" s="7">
        <f ca="1">IFERROR(IF(CI170+CH171&gt;CJ$4,CI170,CI170+CH171),"")</f>
        <v>60</v>
      </c>
      <c r="CJ171" s="7">
        <f t="shared" ca="1" si="900"/>
        <v>0</v>
      </c>
      <c r="CK171" s="7">
        <f t="shared" ca="1" si="701"/>
        <v>0.58587243034376102</v>
      </c>
      <c r="CL171" s="7">
        <f t="shared" ca="1" si="702"/>
        <v>-0.12433396880529946</v>
      </c>
      <c r="CM171" s="7">
        <f t="shared" ca="1" si="703"/>
        <v>0</v>
      </c>
      <c r="CN171" s="7">
        <f t="shared" ca="1" si="704"/>
        <v>0</v>
      </c>
      <c r="CO171" s="7">
        <f ca="1">IFERROR(IF(CO170+CN171&gt;CP$4,CO170,CO170+CN171),"")</f>
        <v>60</v>
      </c>
      <c r="CP171" s="7">
        <f t="shared" ca="1" si="901"/>
        <v>0</v>
      </c>
      <c r="CQ171" s="7">
        <f t="shared" ca="1" si="705"/>
        <v>0.90273184369899062</v>
      </c>
      <c r="CR171" s="7">
        <f t="shared" ca="1" si="706"/>
        <v>-0.44119338216052906</v>
      </c>
      <c r="CS171" s="7">
        <f t="shared" ca="1" si="707"/>
        <v>0</v>
      </c>
      <c r="CT171" s="7">
        <f t="shared" ca="1" si="708"/>
        <v>0</v>
      </c>
      <c r="CU171" s="7">
        <f ca="1">IFERROR(IF(CU170+CT171&gt;CV$4,CU170,CU170+CT171),"")</f>
        <v>60</v>
      </c>
      <c r="CV171" s="7">
        <f t="shared" ca="1" si="902"/>
        <v>0</v>
      </c>
      <c r="CW171" s="7">
        <f t="shared" ca="1" si="709"/>
        <v>0.40563193666219388</v>
      </c>
      <c r="CX171" s="7">
        <f t="shared" ca="1" si="710"/>
        <v>5.5906524876267683E-2</v>
      </c>
      <c r="CY171" s="7">
        <f t="shared" ca="1" si="711"/>
        <v>1</v>
      </c>
      <c r="CZ171" s="7" t="str">
        <f t="shared" ca="1" si="712"/>
        <v>5</v>
      </c>
      <c r="DA171" s="7">
        <f ca="1">IFERROR(IF(DA170+CZ171&gt;DB$4,DA170,DA170+CZ171),"")</f>
        <v>60</v>
      </c>
      <c r="DB171" s="7">
        <f t="shared" ca="1" si="903"/>
        <v>0</v>
      </c>
      <c r="DC171" s="7">
        <f t="shared" ca="1" si="713"/>
        <v>0.46923502838780518</v>
      </c>
      <c r="DD171" s="7">
        <f t="shared" ca="1" si="714"/>
        <v>-7.6965668493436112E-3</v>
      </c>
      <c r="DE171" s="7">
        <f t="shared" ca="1" si="715"/>
        <v>0</v>
      </c>
      <c r="DF171" s="7">
        <f t="shared" ca="1" si="716"/>
        <v>0</v>
      </c>
      <c r="DG171" s="7">
        <f ca="1">IFERROR(IF(DG170+DF171&gt;DH$4,DG170,DG170+DF171),"")</f>
        <v>60</v>
      </c>
      <c r="DH171" s="7">
        <f t="shared" ca="1" si="904"/>
        <v>0</v>
      </c>
      <c r="DI171" s="7">
        <f t="shared" ca="1" si="717"/>
        <v>0.64708231901270785</v>
      </c>
      <c r="DJ171" s="7">
        <f t="shared" ca="1" si="718"/>
        <v>-0.18554385747424629</v>
      </c>
      <c r="DK171" s="7">
        <f t="shared" ca="1" si="719"/>
        <v>0</v>
      </c>
      <c r="DL171" s="7">
        <f t="shared" ca="1" si="720"/>
        <v>0</v>
      </c>
      <c r="DM171" s="7">
        <f ca="1">IFERROR(IF(DM170+DL171&gt;DN$4,DM170,DM170+DL171),"")</f>
        <v>60</v>
      </c>
      <c r="DN171" s="7">
        <f t="shared" ca="1" si="905"/>
        <v>0</v>
      </c>
      <c r="DO171" s="7">
        <f t="shared" ca="1" si="721"/>
        <v>0.20018364827656487</v>
      </c>
      <c r="DP171" s="7">
        <f t="shared" ca="1" si="722"/>
        <v>0.26135481326189669</v>
      </c>
      <c r="DQ171" s="7">
        <f t="shared" ca="1" si="723"/>
        <v>1</v>
      </c>
      <c r="DR171" s="7" t="str">
        <f t="shared" ca="1" si="724"/>
        <v>5</v>
      </c>
      <c r="DS171" s="7">
        <f ca="1">IFERROR(IF(DS170+DR171&gt;DT$4,DS170,DS170+DR171),"")</f>
        <v>60</v>
      </c>
      <c r="DT171" s="7">
        <f t="shared" ca="1" si="906"/>
        <v>0</v>
      </c>
      <c r="DU171" s="7">
        <f t="shared" ca="1" si="725"/>
        <v>0.40249473808871705</v>
      </c>
      <c r="DV171" s="7">
        <f t="shared" ca="1" si="726"/>
        <v>5.9043723449744512E-2</v>
      </c>
      <c r="DW171" s="7">
        <f t="shared" ca="1" si="727"/>
        <v>1</v>
      </c>
      <c r="DX171" s="7" t="str">
        <f t="shared" ca="1" si="728"/>
        <v>5</v>
      </c>
      <c r="DY171" s="7">
        <f ca="1">IFERROR(IF(DY170+DX171&gt;DZ$4,DY170,DY170+DX171),"")</f>
        <v>60</v>
      </c>
      <c r="DZ171" s="7">
        <f t="shared" ca="1" si="907"/>
        <v>0</v>
      </c>
      <c r="EA171" s="7">
        <f t="shared" ca="1" si="729"/>
        <v>0.78194567313057994</v>
      </c>
      <c r="EB171" s="7">
        <f t="shared" ca="1" si="730"/>
        <v>-0.32040721159211838</v>
      </c>
      <c r="EC171" s="7">
        <f t="shared" ca="1" si="731"/>
        <v>0</v>
      </c>
      <c r="ED171" s="7">
        <f t="shared" ca="1" si="732"/>
        <v>0</v>
      </c>
      <c r="EE171" s="7">
        <f ca="1">IFERROR(IF(EE170+ED171&gt;EF$4,EE170,EE170+ED171),"")</f>
        <v>60</v>
      </c>
      <c r="EF171" s="7">
        <f t="shared" ca="1" si="908"/>
        <v>0</v>
      </c>
      <c r="EG171" s="7">
        <f t="shared" ca="1" si="733"/>
        <v>0.40067242839557726</v>
      </c>
      <c r="EH171" s="7">
        <f t="shared" ca="1" si="734"/>
        <v>6.0866033142884302E-2</v>
      </c>
      <c r="EI171" s="7">
        <f t="shared" ca="1" si="735"/>
        <v>1</v>
      </c>
      <c r="EJ171" s="7" t="str">
        <f t="shared" ca="1" si="736"/>
        <v>5</v>
      </c>
      <c r="EK171" s="7">
        <f ca="1">IFERROR(IF(EK170+EJ171&gt;EL$4,EK170,EK170+EJ171),"")</f>
        <v>60</v>
      </c>
      <c r="EL171" s="7">
        <f t="shared" ca="1" si="909"/>
        <v>0</v>
      </c>
      <c r="EM171" s="7">
        <f t="shared" ca="1" si="737"/>
        <v>0.76316154612360654</v>
      </c>
      <c r="EN171" s="7">
        <f t="shared" ca="1" si="738"/>
        <v>-0.30162308458514497</v>
      </c>
      <c r="EO171" s="7">
        <f t="shared" ca="1" si="739"/>
        <v>0</v>
      </c>
      <c r="EP171" s="7">
        <f t="shared" ca="1" si="740"/>
        <v>0</v>
      </c>
      <c r="EQ171" s="7">
        <f ca="1">IFERROR(IF(EQ170+EP171&gt;ER$4,EQ170,EQ170+EP171),"")</f>
        <v>60</v>
      </c>
      <c r="ER171" s="7">
        <f t="shared" ca="1" si="910"/>
        <v>0</v>
      </c>
      <c r="ES171" s="7">
        <f t="shared" ca="1" si="741"/>
        <v>0.25673944498862999</v>
      </c>
      <c r="ET171" s="7">
        <f t="shared" ca="1" si="742"/>
        <v>0.20479901654983157</v>
      </c>
      <c r="EU171" s="7">
        <f t="shared" ca="1" si="743"/>
        <v>1</v>
      </c>
      <c r="EV171" s="7" t="str">
        <f t="shared" ca="1" si="744"/>
        <v>5</v>
      </c>
      <c r="EW171" s="7">
        <f ca="1">IFERROR(IF(EW170+EV171&gt;EX$4,EW170,EW170+EV171),"")</f>
        <v>60</v>
      </c>
      <c r="EX171" s="7">
        <f t="shared" ca="1" si="911"/>
        <v>0</v>
      </c>
      <c r="EY171" s="7">
        <f t="shared" ca="1" si="745"/>
        <v>0.57146862987141633</v>
      </c>
      <c r="EZ171" s="7">
        <f t="shared" ca="1" si="746"/>
        <v>-0.10993016833295477</v>
      </c>
      <c r="FA171" s="7">
        <f t="shared" ca="1" si="747"/>
        <v>0</v>
      </c>
      <c r="FB171" s="7">
        <f t="shared" ca="1" si="748"/>
        <v>0</v>
      </c>
      <c r="FC171" s="7">
        <f ca="1">IFERROR(IF(FC170+FB171&gt;FD$4,FC170,FC170+FB171),"")</f>
        <v>60</v>
      </c>
      <c r="FD171" s="7">
        <f t="shared" ca="1" si="912"/>
        <v>0</v>
      </c>
      <c r="FE171" s="7">
        <f t="shared" ca="1" si="749"/>
        <v>0.48997882908479296</v>
      </c>
      <c r="FF171" s="7">
        <f t="shared" ca="1" si="750"/>
        <v>-2.8440367546331391E-2</v>
      </c>
      <c r="FG171" s="7">
        <f t="shared" ca="1" si="751"/>
        <v>0</v>
      </c>
      <c r="FH171" s="7">
        <f t="shared" ca="1" si="752"/>
        <v>0</v>
      </c>
      <c r="FI171" s="7">
        <f ca="1">IFERROR(IF(FI170+FH171&gt;FJ$4,FI170,FI170+FH171),"")</f>
        <v>60</v>
      </c>
      <c r="FJ171" s="7">
        <f t="shared" ca="1" si="913"/>
        <v>0</v>
      </c>
      <c r="FK171" s="7">
        <f t="shared" ca="1" si="753"/>
        <v>0.12842477693303267</v>
      </c>
      <c r="FL171" s="7">
        <f t="shared" ca="1" si="754"/>
        <v>0.33311368460542889</v>
      </c>
      <c r="FM171" s="7">
        <f t="shared" ca="1" si="755"/>
        <v>1</v>
      </c>
      <c r="FN171" s="7" t="str">
        <f t="shared" ca="1" si="756"/>
        <v>5</v>
      </c>
      <c r="FO171" s="7">
        <f ca="1">IFERROR(IF(FO170+FN171&gt;FP$4,FO170,FO170+FN171),"")</f>
        <v>60</v>
      </c>
      <c r="FP171" s="7">
        <f t="shared" ca="1" si="914"/>
        <v>0</v>
      </c>
      <c r="FQ171" s="7">
        <f t="shared" ca="1" si="757"/>
        <v>0.95795994453179911</v>
      </c>
      <c r="FR171" s="7">
        <f t="shared" ca="1" si="758"/>
        <v>-0.49642148299333755</v>
      </c>
      <c r="FS171" s="7">
        <f t="shared" ca="1" si="759"/>
        <v>0</v>
      </c>
      <c r="FT171" s="7">
        <f t="shared" ca="1" si="760"/>
        <v>0</v>
      </c>
      <c r="FU171" s="7">
        <f ca="1">IFERROR(IF(FU170+FT171&gt;FV$4,FU170,FU170+FT171),"")</f>
        <v>60</v>
      </c>
      <c r="FV171" s="7">
        <f t="shared" ca="1" si="915"/>
        <v>0</v>
      </c>
      <c r="FW171" s="7">
        <f t="shared" ca="1" si="761"/>
        <v>0.38198574763079274</v>
      </c>
      <c r="FX171" s="7">
        <f t="shared" ca="1" si="762"/>
        <v>7.9552713907668826E-2</v>
      </c>
      <c r="FY171" s="7">
        <f t="shared" ca="1" si="763"/>
        <v>1</v>
      </c>
      <c r="FZ171" s="7" t="str">
        <f t="shared" ca="1" si="764"/>
        <v>5</v>
      </c>
      <c r="GA171" s="7">
        <f ca="1">IFERROR(IF(GA170+FZ171&gt;GB$4,GA170,GA170+FZ171),"")</f>
        <v>60</v>
      </c>
      <c r="GB171" s="7">
        <f t="shared" ca="1" si="916"/>
        <v>0</v>
      </c>
      <c r="GC171" s="7">
        <f t="shared" ca="1" si="765"/>
        <v>0.54556926475065393</v>
      </c>
      <c r="GD171" s="7">
        <f t="shared" ca="1" si="766"/>
        <v>-8.4030803212192362E-2</v>
      </c>
      <c r="GE171" s="7">
        <f t="shared" ca="1" si="767"/>
        <v>0</v>
      </c>
      <c r="GF171" s="7">
        <f t="shared" ca="1" si="768"/>
        <v>0</v>
      </c>
      <c r="GG171" s="7">
        <f ca="1">IFERROR(IF(GG170+GF171&gt;GH$4,GG170,GG170+GF171),"")</f>
        <v>60</v>
      </c>
      <c r="GH171" s="7">
        <f t="shared" ca="1" si="917"/>
        <v>0</v>
      </c>
      <c r="GI171" s="7">
        <f t="shared" ca="1" si="769"/>
        <v>0.26696789907438045</v>
      </c>
      <c r="GJ171" s="7">
        <f t="shared" ca="1" si="770"/>
        <v>0.19457056246408111</v>
      </c>
      <c r="GK171" s="7">
        <f t="shared" ca="1" si="771"/>
        <v>1</v>
      </c>
      <c r="GL171" s="7" t="str">
        <f t="shared" ca="1" si="772"/>
        <v>5</v>
      </c>
      <c r="GM171" s="7">
        <f ca="1">IFERROR(IF(GM170+GL171&gt;GN$4,GM170,GM170+GL171),"")</f>
        <v>60</v>
      </c>
      <c r="GN171" s="7">
        <f t="shared" ca="1" si="918"/>
        <v>0</v>
      </c>
      <c r="GO171" s="7">
        <f t="shared" ca="1" si="773"/>
        <v>0.98587939346245457</v>
      </c>
      <c r="GP171" s="7">
        <f t="shared" ca="1" si="774"/>
        <v>-0.524340931923993</v>
      </c>
      <c r="GQ171" s="7">
        <f t="shared" ca="1" si="775"/>
        <v>0</v>
      </c>
      <c r="GR171" s="7">
        <f t="shared" ca="1" si="776"/>
        <v>0</v>
      </c>
      <c r="GS171" s="7">
        <f ca="1">IFERROR(IF(GS170+GR171&gt;GT$4,GS170,GS170+GR171),"")</f>
        <v>60</v>
      </c>
      <c r="GT171" s="7">
        <f t="shared" ca="1" si="919"/>
        <v>0</v>
      </c>
      <c r="GU171" s="7">
        <f t="shared" ca="1" si="777"/>
        <v>0.91260827277680112</v>
      </c>
      <c r="GV171" s="7">
        <f t="shared" ca="1" si="778"/>
        <v>-0.45106981123833956</v>
      </c>
      <c r="GW171" s="7">
        <f t="shared" ca="1" si="779"/>
        <v>0</v>
      </c>
      <c r="GX171" s="7">
        <f t="shared" ca="1" si="780"/>
        <v>0</v>
      </c>
      <c r="GY171" s="7">
        <f ca="1">IFERROR(IF(GY170+GX171&gt;GZ$4,GY170,GY170+GX171),"")</f>
        <v>60</v>
      </c>
      <c r="GZ171" s="7">
        <f t="shared" ca="1" si="920"/>
        <v>0</v>
      </c>
      <c r="HA171" s="7">
        <f t="shared" ca="1" si="781"/>
        <v>0.60972771595800801</v>
      </c>
      <c r="HB171" s="7">
        <f t="shared" ca="1" si="782"/>
        <v>-0.14818925441954645</v>
      </c>
      <c r="HC171" s="7">
        <f t="shared" ca="1" si="783"/>
        <v>0</v>
      </c>
      <c r="HD171" s="7">
        <f t="shared" ca="1" si="784"/>
        <v>0</v>
      </c>
      <c r="HE171" s="7">
        <f ca="1">IFERROR(IF(HE170+HD171&gt;HF$4,HE170,HE170+HD171),"")</f>
        <v>60</v>
      </c>
      <c r="HF171" s="7">
        <f t="shared" ca="1" si="921"/>
        <v>0</v>
      </c>
      <c r="HG171" s="7">
        <f t="shared" ca="1" si="785"/>
        <v>0.22544240669767424</v>
      </c>
      <c r="HH171" s="7">
        <f t="shared" ca="1" si="786"/>
        <v>0.23609605484078733</v>
      </c>
      <c r="HI171" s="7">
        <f t="shared" ca="1" si="787"/>
        <v>1</v>
      </c>
      <c r="HJ171" s="7" t="str">
        <f t="shared" ca="1" si="788"/>
        <v>5</v>
      </c>
      <c r="HK171" s="7">
        <f ca="1">IFERROR(IF(HK170+HJ171&gt;HL$4,HK170,HK170+HJ171),"")</f>
        <v>60</v>
      </c>
      <c r="HL171" s="7">
        <f t="shared" ca="1" si="922"/>
        <v>0</v>
      </c>
      <c r="HM171" s="7">
        <f t="shared" ca="1" si="789"/>
        <v>0.15043945354241195</v>
      </c>
      <c r="HN171" s="7">
        <f t="shared" ca="1" si="790"/>
        <v>0.31109900799604961</v>
      </c>
      <c r="HO171" s="7">
        <f t="shared" ca="1" si="791"/>
        <v>1</v>
      </c>
      <c r="HP171" s="7" t="str">
        <f t="shared" ca="1" si="792"/>
        <v>5</v>
      </c>
      <c r="HQ171" s="7">
        <f ca="1">IFERROR(IF(HQ170+HP171&gt;HR$4,HQ170,HQ170+HP171),"")</f>
        <v>60</v>
      </c>
      <c r="HR171" s="7">
        <f t="shared" ca="1" si="923"/>
        <v>0</v>
      </c>
      <c r="HS171" s="7">
        <f t="shared" ca="1" si="793"/>
        <v>0.73813540218167939</v>
      </c>
      <c r="HT171" s="7">
        <f t="shared" ca="1" si="794"/>
        <v>-0.27659694064321783</v>
      </c>
      <c r="HU171" s="7">
        <f t="shared" ca="1" si="795"/>
        <v>0</v>
      </c>
      <c r="HV171" s="7">
        <f t="shared" ca="1" si="796"/>
        <v>0</v>
      </c>
      <c r="HW171" s="7">
        <f ca="1">IFERROR(IF(HW170+HV171&gt;HX$4,HW170,HW170+HV171),"")</f>
        <v>60</v>
      </c>
      <c r="HX171" s="7">
        <f t="shared" ca="1" si="924"/>
        <v>0</v>
      </c>
      <c r="HY171" s="7">
        <f t="shared" ca="1" si="797"/>
        <v>0.11762709446884778</v>
      </c>
      <c r="HZ171" s="7">
        <f t="shared" ca="1" si="798"/>
        <v>0.34391136706961378</v>
      </c>
      <c r="IA171" s="7">
        <f t="shared" ca="1" si="799"/>
        <v>1</v>
      </c>
      <c r="IB171" s="7" t="str">
        <f t="shared" ca="1" si="800"/>
        <v>5</v>
      </c>
      <c r="IC171" s="7">
        <f ca="1">IFERROR(IF(IC170+IB171&gt;ID$4,IC170,IC170+IB171),"")</f>
        <v>60</v>
      </c>
      <c r="ID171" s="7">
        <f t="shared" ca="1" si="925"/>
        <v>0</v>
      </c>
      <c r="IE171" s="7">
        <f t="shared" ca="1" si="801"/>
        <v>0.68651777415436488</v>
      </c>
      <c r="IF171" s="7">
        <f t="shared" ca="1" si="802"/>
        <v>-0.22497931261590332</v>
      </c>
      <c r="IG171" s="7">
        <f t="shared" ca="1" si="803"/>
        <v>0</v>
      </c>
      <c r="IH171" s="7">
        <f t="shared" ca="1" si="804"/>
        <v>0</v>
      </c>
      <c r="II171" s="7">
        <f ca="1">IFERROR(IF(II170+IH171&gt;IJ$4,II170,II170+IH171),"")</f>
        <v>60</v>
      </c>
      <c r="IJ171" s="7">
        <f t="shared" ca="1" si="926"/>
        <v>0</v>
      </c>
      <c r="IK171" s="7">
        <f t="shared" ca="1" si="805"/>
        <v>0.75250949898454433</v>
      </c>
      <c r="IL171" s="7">
        <f t="shared" ca="1" si="806"/>
        <v>-0.29097103744608277</v>
      </c>
      <c r="IM171" s="7">
        <f t="shared" ca="1" si="807"/>
        <v>0</v>
      </c>
      <c r="IN171" s="7">
        <f t="shared" ca="1" si="808"/>
        <v>0</v>
      </c>
      <c r="IO171" s="7">
        <f ca="1">IFERROR(IF(IO170+IN171&gt;IP$4,IO170,IO170+IN171),"")</f>
        <v>60</v>
      </c>
      <c r="IP171" s="7">
        <f t="shared" ca="1" si="927"/>
        <v>0</v>
      </c>
      <c r="IQ171" s="7">
        <f t="shared" ca="1" si="809"/>
        <v>0.15992598190808227</v>
      </c>
      <c r="IR171" s="7">
        <f t="shared" ca="1" si="810"/>
        <v>0.30161247963037929</v>
      </c>
      <c r="IS171" s="7">
        <f t="shared" ca="1" si="811"/>
        <v>1</v>
      </c>
      <c r="IT171" s="7" t="str">
        <f t="shared" ca="1" si="812"/>
        <v>5</v>
      </c>
      <c r="IU171" s="7">
        <f ca="1">IFERROR(IF(IU170+IT171&gt;IV$4,IU170,IU170+IT171),"")</f>
        <v>60</v>
      </c>
      <c r="IV171" s="7">
        <f t="shared" ca="1" si="928"/>
        <v>0</v>
      </c>
      <c r="IW171" s="7">
        <f t="shared" ca="1" si="813"/>
        <v>0.17023769709191139</v>
      </c>
      <c r="IX171" s="7">
        <f t="shared" ca="1" si="814"/>
        <v>0.29130076444655018</v>
      </c>
      <c r="IY171" s="7">
        <f t="shared" ca="1" si="815"/>
        <v>1</v>
      </c>
      <c r="IZ171" s="7" t="str">
        <f t="shared" ca="1" si="816"/>
        <v>5</v>
      </c>
      <c r="JA171" s="7">
        <f ca="1">IFERROR(IF(JA170+IZ171&gt;JB$4,JA170,JA170+IZ171),"")</f>
        <v>60</v>
      </c>
      <c r="JB171" s="7">
        <f t="shared" ca="1" si="929"/>
        <v>0</v>
      </c>
      <c r="JC171" s="7">
        <f t="shared" ca="1" si="817"/>
        <v>0.49786046370384041</v>
      </c>
      <c r="JD171" s="7">
        <f t="shared" ca="1" si="818"/>
        <v>-3.6322002165378842E-2</v>
      </c>
      <c r="JE171" s="7">
        <f t="shared" ca="1" si="819"/>
        <v>0</v>
      </c>
      <c r="JF171" s="7">
        <f t="shared" ca="1" si="820"/>
        <v>0</v>
      </c>
      <c r="JG171" s="7">
        <f ca="1">IFERROR(IF(JG170+JF171&gt;JH$4,JG170,JG170+JF171),"")</f>
        <v>60</v>
      </c>
      <c r="JH171" s="7">
        <f t="shared" ca="1" si="930"/>
        <v>0</v>
      </c>
      <c r="JI171" s="7">
        <f t="shared" ca="1" si="821"/>
        <v>0.54450802688840449</v>
      </c>
      <c r="JJ171" s="7">
        <f t="shared" ca="1" si="822"/>
        <v>-8.2969565349942931E-2</v>
      </c>
      <c r="JK171" s="7">
        <f t="shared" ca="1" si="823"/>
        <v>0</v>
      </c>
      <c r="JL171" s="7">
        <f t="shared" ca="1" si="824"/>
        <v>0</v>
      </c>
      <c r="JM171" s="7">
        <f ca="1">IFERROR(IF(JM170+JL171&gt;JN$4,JM170,JM170+JL171),"")</f>
        <v>60</v>
      </c>
      <c r="JN171" s="7">
        <f t="shared" ca="1" si="931"/>
        <v>0</v>
      </c>
      <c r="JO171" s="7">
        <f t="shared" ca="1" si="825"/>
        <v>0.17642126825042204</v>
      </c>
      <c r="JP171" s="7">
        <f t="shared" ca="1" si="826"/>
        <v>0.28511719328803953</v>
      </c>
      <c r="JQ171" s="7">
        <f t="shared" ca="1" si="827"/>
        <v>1</v>
      </c>
      <c r="JR171" s="7" t="str">
        <f t="shared" ca="1" si="828"/>
        <v>5</v>
      </c>
      <c r="JS171" s="7">
        <f ca="1">IFERROR(IF(JS170+JR171&gt;JT$4,JS170,JS170+JR171),"")</f>
        <v>60</v>
      </c>
      <c r="JT171" s="7">
        <f t="shared" ca="1" si="932"/>
        <v>0</v>
      </c>
      <c r="JU171" s="7">
        <f t="shared" ca="1" si="829"/>
        <v>0.24169791371841143</v>
      </c>
      <c r="JV171" s="7">
        <f t="shared" ca="1" si="830"/>
        <v>0.21984054782005014</v>
      </c>
      <c r="JW171" s="7">
        <f t="shared" ca="1" si="831"/>
        <v>1</v>
      </c>
      <c r="JX171" s="7" t="str">
        <f t="shared" ca="1" si="832"/>
        <v>5</v>
      </c>
      <c r="JY171" s="7">
        <f ca="1">IFERROR(IF(JY170+JX171&gt;JZ$4,JY170,JY170+JX171),"")</f>
        <v>60</v>
      </c>
      <c r="JZ171" s="7">
        <f t="shared" ca="1" si="933"/>
        <v>0</v>
      </c>
      <c r="KA171" s="7">
        <f t="shared" ca="1" si="833"/>
        <v>0.26435168060473402</v>
      </c>
      <c r="KB171" s="7">
        <f t="shared" ca="1" si="834"/>
        <v>0.19718678093372755</v>
      </c>
      <c r="KC171" s="7">
        <f t="shared" ca="1" si="835"/>
        <v>1</v>
      </c>
      <c r="KD171" s="7" t="str">
        <f t="shared" ca="1" si="836"/>
        <v>5</v>
      </c>
      <c r="KE171" s="7">
        <f ca="1">IFERROR(IF(KE170+KD171&gt;KF$4,KE170,KE170+KD171),"")</f>
        <v>60</v>
      </c>
      <c r="KF171" s="7">
        <f t="shared" ca="1" si="934"/>
        <v>0</v>
      </c>
      <c r="KG171" s="7">
        <f t="shared" ca="1" si="837"/>
        <v>0.45744854704807403</v>
      </c>
      <c r="KH171" s="7">
        <f t="shared" ca="1" si="838"/>
        <v>4.0899144903875362E-3</v>
      </c>
      <c r="KI171" s="7">
        <f t="shared" ca="1" si="839"/>
        <v>1</v>
      </c>
      <c r="KJ171" s="7" t="str">
        <f t="shared" ca="1" si="840"/>
        <v>5</v>
      </c>
      <c r="KK171" s="7">
        <f ca="1">IFERROR(IF(KK170+KJ171&gt;KL$4,KK170,KK170+KJ171),"")</f>
        <v>60</v>
      </c>
      <c r="KL171" s="7">
        <f t="shared" ca="1" si="935"/>
        <v>0</v>
      </c>
      <c r="KM171" s="7">
        <f t="shared" ca="1" si="841"/>
        <v>0.8828210478773294</v>
      </c>
      <c r="KN171" s="7">
        <f t="shared" ca="1" si="842"/>
        <v>-0.42128258633886784</v>
      </c>
      <c r="KO171" s="7">
        <f t="shared" ca="1" si="843"/>
        <v>0</v>
      </c>
      <c r="KP171" s="7">
        <f t="shared" ca="1" si="844"/>
        <v>0</v>
      </c>
      <c r="KQ171" s="7">
        <f ca="1">IFERROR(IF(KQ170+KP171&gt;KR$4,KQ170,KQ170+KP171),"")</f>
        <v>60</v>
      </c>
      <c r="KR171" s="7">
        <f t="shared" ca="1" si="936"/>
        <v>0</v>
      </c>
      <c r="KS171" s="7">
        <f t="shared" ca="1" si="845"/>
        <v>0.12491576316006203</v>
      </c>
      <c r="KT171" s="7">
        <f t="shared" ca="1" si="846"/>
        <v>0.33662269837839953</v>
      </c>
      <c r="KU171" s="7">
        <f t="shared" ca="1" si="847"/>
        <v>1</v>
      </c>
      <c r="KV171" s="7" t="str">
        <f t="shared" ca="1" si="848"/>
        <v>5</v>
      </c>
      <c r="KW171" s="7">
        <f ca="1">IFERROR(IF(KW170+KV171&gt;KX$4,KW170,KW170+KV171),"")</f>
        <v>60</v>
      </c>
      <c r="KX171" s="7">
        <f t="shared" ca="1" si="937"/>
        <v>0</v>
      </c>
      <c r="KY171" s="7">
        <f t="shared" ca="1" si="849"/>
        <v>0.49363096612933621</v>
      </c>
      <c r="KZ171" s="7">
        <f t="shared" ca="1" si="850"/>
        <v>-3.2092504590874649E-2</v>
      </c>
      <c r="LA171" s="7">
        <f t="shared" ca="1" si="851"/>
        <v>0</v>
      </c>
      <c r="LB171" s="7">
        <f t="shared" ca="1" si="852"/>
        <v>0</v>
      </c>
      <c r="LC171" s="7">
        <f ca="1">IFERROR(IF(LC170+LB171&gt;LD$4,LC170,LC170+LB171),"")</f>
        <v>60</v>
      </c>
      <c r="LD171" s="7">
        <f t="shared" ca="1" si="938"/>
        <v>0</v>
      </c>
      <c r="LE171" s="7">
        <f t="shared" ca="1" si="853"/>
        <v>1.3476252768100605E-2</v>
      </c>
      <c r="LF171" s="7">
        <f t="shared" ca="1" si="854"/>
        <v>0.44806220877036096</v>
      </c>
      <c r="LG171" s="7">
        <f t="shared" ca="1" si="855"/>
        <v>1</v>
      </c>
      <c r="LH171" s="7" t="str">
        <f t="shared" ca="1" si="856"/>
        <v>5</v>
      </c>
      <c r="LI171" s="7">
        <f ca="1">IFERROR(IF(LI170+LH171&gt;LJ$4,LI170,LI170+LH171),"")</f>
        <v>60</v>
      </c>
      <c r="LJ171" s="7">
        <f t="shared" ca="1" si="939"/>
        <v>0</v>
      </c>
      <c r="LK171" s="7">
        <f t="shared" ca="1" si="857"/>
        <v>0.20957477861847695</v>
      </c>
      <c r="LL171" s="7">
        <f t="shared" ca="1" si="858"/>
        <v>0.25196368291998461</v>
      </c>
      <c r="LM171" s="7">
        <f t="shared" ca="1" si="859"/>
        <v>1</v>
      </c>
      <c r="LN171" s="7" t="str">
        <f t="shared" ca="1" si="860"/>
        <v>5</v>
      </c>
      <c r="LO171" s="7">
        <f ca="1">IFERROR(IF(LO170+LN171&gt;LP$4,LO170,LO170+LN171),"")</f>
        <v>60</v>
      </c>
      <c r="LP171" s="7">
        <f t="shared" ca="1" si="940"/>
        <v>0</v>
      </c>
      <c r="LQ171" s="7">
        <f t="shared" ca="1" si="861"/>
        <v>0.82134829993718206</v>
      </c>
      <c r="LR171" s="7">
        <f t="shared" ca="1" si="862"/>
        <v>-0.35980983839872049</v>
      </c>
      <c r="LS171" s="7">
        <f t="shared" ca="1" si="863"/>
        <v>0</v>
      </c>
      <c r="LT171" s="7">
        <f t="shared" ca="1" si="864"/>
        <v>0</v>
      </c>
      <c r="LU171" s="7">
        <f ca="1">IFERROR(IF(LU170+LT171&gt;LV$4,LU170,LU170+LT171),"")</f>
        <v>60</v>
      </c>
      <c r="LV171" s="7">
        <f t="shared" ca="1" si="941"/>
        <v>0</v>
      </c>
      <c r="LW171" s="7">
        <f t="shared" ca="1" si="865"/>
        <v>0.39063111087294777</v>
      </c>
      <c r="LX171" s="7">
        <f t="shared" ca="1" si="866"/>
        <v>7.0907350665513791E-2</v>
      </c>
      <c r="LY171" s="7">
        <f t="shared" ca="1" si="867"/>
        <v>1</v>
      </c>
      <c r="LZ171" s="7" t="str">
        <f t="shared" ca="1" si="868"/>
        <v>5</v>
      </c>
      <c r="MA171" s="7">
        <f ca="1">IFERROR(IF(MA170+LZ171&gt;MB$4,MA170,MA170+LZ171),"")</f>
        <v>60</v>
      </c>
      <c r="MB171" s="7">
        <f t="shared" ca="1" si="942"/>
        <v>0</v>
      </c>
      <c r="MC171" s="7">
        <f t="shared" ca="1" si="869"/>
        <v>0.34389990850284835</v>
      </c>
      <c r="MD171" s="7">
        <f t="shared" ca="1" si="870"/>
        <v>0.11763855303561321</v>
      </c>
      <c r="ME171" s="7">
        <f t="shared" ca="1" si="871"/>
        <v>1</v>
      </c>
      <c r="MF171" s="7" t="str">
        <f t="shared" ca="1" si="872"/>
        <v>5</v>
      </c>
      <c r="MG171" s="7">
        <f ca="1">IFERROR(IF(MG170+MF171&gt;MH$4,MG170,MG170+MF171),"")</f>
        <v>60</v>
      </c>
      <c r="MH171" s="7">
        <f t="shared" ca="1" si="943"/>
        <v>0</v>
      </c>
      <c r="MI171" s="7">
        <f t="shared" ca="1" si="873"/>
        <v>6.0257035506585899E-2</v>
      </c>
      <c r="MJ171" s="7">
        <f t="shared" ca="1" si="874"/>
        <v>0.40128142603187567</v>
      </c>
      <c r="MK171" s="7">
        <f t="shared" ca="1" si="875"/>
        <v>1</v>
      </c>
      <c r="ML171" s="7" t="str">
        <f t="shared" ca="1" si="876"/>
        <v>5</v>
      </c>
      <c r="MM171" s="7">
        <f ca="1">IFERROR(IF(MM170+ML171&gt;MN$4,MM170,MM170+ML171),"")</f>
        <v>60</v>
      </c>
      <c r="MN171" s="7">
        <f t="shared" ca="1" si="944"/>
        <v>0</v>
      </c>
      <c r="MO171" s="7">
        <f t="shared" ca="1" si="877"/>
        <v>0.58207853480798954</v>
      </c>
      <c r="MP171" s="7">
        <f t="shared" ca="1" si="878"/>
        <v>-0.12054007326952798</v>
      </c>
      <c r="MQ171" s="7">
        <f t="shared" ca="1" si="879"/>
        <v>0</v>
      </c>
      <c r="MR171" s="7">
        <f t="shared" ca="1" si="880"/>
        <v>0</v>
      </c>
      <c r="MS171" s="7">
        <f ca="1">IFERROR(IF(MS170+MR171&gt;MT$4,MS170,MS170+MR171),"")</f>
        <v>60</v>
      </c>
      <c r="MT171" s="7">
        <f t="shared" ca="1" si="945"/>
        <v>0</v>
      </c>
      <c r="MU171" s="7">
        <f t="shared" ca="1" si="881"/>
        <v>4.0111046038831311E-2</v>
      </c>
      <c r="MV171" s="7">
        <f t="shared" ca="1" si="882"/>
        <v>0.42142741549963025</v>
      </c>
      <c r="MW171" s="7">
        <f t="shared" ca="1" si="883"/>
        <v>1</v>
      </c>
      <c r="MX171" s="7" t="str">
        <f t="shared" ca="1" si="884"/>
        <v>5</v>
      </c>
      <c r="MY171" s="7">
        <f ca="1">IFERROR(IF(MY170+MX171&gt;MZ$4,MY170,MY170+MX171),"")</f>
        <v>60</v>
      </c>
      <c r="MZ171" s="7">
        <f t="shared" ca="1" si="946"/>
        <v>0</v>
      </c>
      <c r="NA171" s="7">
        <f t="shared" ca="1" si="885"/>
        <v>0.51785592021102533</v>
      </c>
      <c r="NB171" s="7">
        <f t="shared" ca="1" si="886"/>
        <v>-5.6317458672563769E-2</v>
      </c>
      <c r="NC171" s="7">
        <f t="shared" ca="1" si="887"/>
        <v>0</v>
      </c>
      <c r="ND171" s="7">
        <f t="shared" ca="1" si="888"/>
        <v>0</v>
      </c>
      <c r="NE171" s="7">
        <f ca="1">IFERROR(IF(NE170+ND171&gt;NF$4,NE170,NE170+ND171),"")</f>
        <v>60</v>
      </c>
      <c r="NF171" s="7">
        <f t="shared" ca="1" si="947"/>
        <v>0</v>
      </c>
      <c r="NG171" s="7">
        <f t="shared" ca="1" si="889"/>
        <v>0.83603418853229061</v>
      </c>
      <c r="NH171" s="7">
        <f t="shared" ca="1" si="890"/>
        <v>-0.37449572699382905</v>
      </c>
      <c r="NI171" s="7">
        <f t="shared" ca="1" si="891"/>
        <v>0</v>
      </c>
      <c r="NJ171" s="7">
        <f t="shared" ca="1" si="892"/>
        <v>0</v>
      </c>
      <c r="NK171" s="7">
        <f ca="1">IFERROR(IF(NK170+NJ171&gt;NL$4,NK170,NK170+NJ171),"")</f>
        <v>60</v>
      </c>
      <c r="NL171" s="7">
        <f t="shared" ca="1" si="948"/>
        <v>0</v>
      </c>
      <c r="NM171" s="7">
        <f t="shared" ca="1" si="893"/>
        <v>0.75392264322754721</v>
      </c>
      <c r="NN171" s="7">
        <f t="shared" ca="1" si="894"/>
        <v>-0.29238418168908564</v>
      </c>
      <c r="NO171" s="7">
        <f t="shared" ca="1" si="895"/>
        <v>0</v>
      </c>
      <c r="NP171" s="7">
        <f t="shared" ca="1" si="896"/>
        <v>0</v>
      </c>
      <c r="NQ171" s="7">
        <f ca="1">IFERROR(IF(NQ170+NP171&gt;NR$4,NQ170,NQ170+NP171),"")</f>
        <v>60</v>
      </c>
      <c r="NR171" s="7">
        <f t="shared" ca="1" si="949"/>
        <v>0</v>
      </c>
      <c r="NT171">
        <v>169</v>
      </c>
      <c r="NU171" s="7" t="s">
        <v>19</v>
      </c>
      <c r="NV171" s="7" t="str">
        <f t="shared" ca="1" si="653"/>
        <v/>
      </c>
      <c r="NW171" s="7" t="str">
        <f t="shared" ca="1" si="647"/>
        <v/>
      </c>
      <c r="NX171" t="str">
        <f ca="1">IFERROR(VLOOKUP(NT171,$K$3:$AK$568,8,FALSE),"")</f>
        <v/>
      </c>
      <c r="NY171" t="str">
        <f ca="1">IFERROR(VLOOKUP(NT171,$K$3:$AK$568,9,FALSE),"")</f>
        <v/>
      </c>
      <c r="NZ171" s="7" t="str">
        <f ca="1">IFERROR(VLOOKUP(NT171,$K$3:$AK$568,27,FALSE),"")</f>
        <v/>
      </c>
      <c r="OB171">
        <v>169</v>
      </c>
      <c r="OC171" s="7" t="s">
        <v>19</v>
      </c>
      <c r="OD171" t="e">
        <f t="shared" ca="1" si="654"/>
        <v>#N/A</v>
      </c>
      <c r="OE171" s="7" t="str">
        <f t="shared" ca="1" si="655"/>
        <v/>
      </c>
      <c r="OF171" s="7" t="str">
        <f t="shared" ca="1" si="656"/>
        <v/>
      </c>
      <c r="OG171" t="str">
        <f t="shared" ca="1" si="657"/>
        <v/>
      </c>
      <c r="OI171">
        <v>169</v>
      </c>
      <c r="OJ171" s="7" t="s">
        <v>19</v>
      </c>
      <c r="OK171" s="7" t="str">
        <f t="shared" ca="1" si="658"/>
        <v/>
      </c>
      <c r="OL171" s="7" t="str">
        <f t="shared" ca="1" si="659"/>
        <v/>
      </c>
      <c r="OM171" t="str">
        <f ca="1">IFERROR(VLOOKUP(OI171,$L$3:$AK$568,7,FALSE),"")</f>
        <v/>
      </c>
      <c r="ON171" t="str">
        <f ca="1">IFERROR(VLOOKUP(OI171,$L$3:$AK$568,8,FALSE),"")</f>
        <v/>
      </c>
      <c r="OO171" s="7" t="str">
        <f ca="1">IFERROR(VLOOKUP(OI171,$L$3:$AK$568,26,FALSE),"")</f>
        <v/>
      </c>
      <c r="OQ171">
        <v>169</v>
      </c>
      <c r="OR171" s="7" t="s">
        <v>19</v>
      </c>
      <c r="OS171" t="e">
        <f t="shared" ca="1" si="660"/>
        <v>#N/A</v>
      </c>
      <c r="OT171" s="7" t="str">
        <f t="shared" ca="1" si="661"/>
        <v/>
      </c>
      <c r="OU171" s="7" t="str">
        <f t="shared" ca="1" si="662"/>
        <v/>
      </c>
      <c r="OV171" t="str">
        <f t="shared" ca="1" si="663"/>
        <v/>
      </c>
      <c r="OX171">
        <v>169</v>
      </c>
      <c r="OY171" s="7" t="s">
        <v>19</v>
      </c>
      <c r="OZ171" s="7" t="str">
        <f t="shared" ca="1" si="664"/>
        <v/>
      </c>
      <c r="PA171" s="7" t="str">
        <f t="shared" ca="1" si="665"/>
        <v/>
      </c>
      <c r="PB171" t="str">
        <f ca="1">IFERROR(VLOOKUP(OX171,$M$3:$AK$568,6,FALSE),"")</f>
        <v/>
      </c>
      <c r="PC171" t="str">
        <f ca="1">IFERROR(VLOOKUP(OX171,$M$3:$AK$568,7,FALSE),"")</f>
        <v/>
      </c>
      <c r="PD171" s="7" t="str">
        <f ca="1">IFERROR(VLOOKUP(OX171,$M$3:$AK$568,25,FALSE),"")</f>
        <v/>
      </c>
      <c r="PF171">
        <v>169</v>
      </c>
      <c r="PG171" s="7" t="s">
        <v>19</v>
      </c>
      <c r="PH171" t="e">
        <f t="shared" ca="1" si="666"/>
        <v>#N/A</v>
      </c>
      <c r="PI171" s="7" t="str">
        <f t="shared" ca="1" si="667"/>
        <v/>
      </c>
      <c r="PJ171" s="7" t="str">
        <f t="shared" ca="1" si="668"/>
        <v/>
      </c>
      <c r="PK171" t="str">
        <f t="shared" ca="1" si="669"/>
        <v/>
      </c>
      <c r="PM171">
        <v>169</v>
      </c>
      <c r="PN171" s="7" t="s">
        <v>19</v>
      </c>
      <c r="PO171" s="202" t="str">
        <f t="shared" ca="1" si="670"/>
        <v/>
      </c>
      <c r="PP171" s="7" t="str">
        <f t="shared" ca="1" si="671"/>
        <v/>
      </c>
      <c r="PQ171" t="str">
        <f ca="1">IFERROR(VLOOKUP(PM171,$G$325:$R$409,12,FALSE),"")</f>
        <v/>
      </c>
      <c r="PR171" t="e">
        <f ca="1">VLOOKUP(PM171,$G$324:$Q$409,11,FALSE)</f>
        <v>#N/A</v>
      </c>
      <c r="PS171" s="7" t="str">
        <f ca="1">VLOOKUP(PQ171,$R$325:$Y$409,8,FALSE)</f>
        <v>- -</v>
      </c>
      <c r="PT171" s="7">
        <f ca="1">ReSt</f>
        <v>-4</v>
      </c>
      <c r="PU171" s="7" t="e">
        <f t="shared" ca="1" si="672"/>
        <v>#N/A</v>
      </c>
      <c r="PV171" s="7" t="e">
        <f t="shared" ca="1" si="673"/>
        <v>#N/A</v>
      </c>
      <c r="PW171" s="7" t="str">
        <f ca="1">VLOOKUP(PQ171,$R$325:$AK$409,8,FALSE)</f>
        <v>- -</v>
      </c>
      <c r="PX171" s="7"/>
      <c r="PY171">
        <v>169</v>
      </c>
      <c r="PZ171" s="7" t="s">
        <v>19</v>
      </c>
      <c r="QA171" t="str">
        <f t="shared" ca="1" si="674"/>
        <v/>
      </c>
      <c r="QB171" s="7" t="str">
        <f t="shared" ca="1" si="675"/>
        <v/>
      </c>
      <c r="QC171" s="7" t="str">
        <f t="shared" ca="1" si="676"/>
        <v/>
      </c>
      <c r="QD171" t="str">
        <f t="shared" ca="1" si="677"/>
        <v/>
      </c>
      <c r="QF171">
        <v>169</v>
      </c>
      <c r="QG171" s="7" t="s">
        <v>19</v>
      </c>
      <c r="QH171" s="7" t="str">
        <f t="shared" ca="1" si="678"/>
        <v/>
      </c>
      <c r="QI171" s="7" t="e">
        <f t="shared" ca="1" si="679"/>
        <v>#VALUE!</v>
      </c>
      <c r="QJ171" t="e">
        <f t="shared" ca="1" si="680"/>
        <v>#N/A</v>
      </c>
      <c r="QK171" s="7" t="e">
        <f t="shared" ca="1" si="681"/>
        <v>#N/A</v>
      </c>
      <c r="QM171">
        <v>169</v>
      </c>
      <c r="QN171" s="7" t="s">
        <v>19</v>
      </c>
      <c r="QO171" t="str">
        <f t="shared" ca="1" si="682"/>
        <v/>
      </c>
      <c r="QP171" s="7" t="str">
        <f t="shared" ca="1" si="683"/>
        <v/>
      </c>
      <c r="QQ171" t="str">
        <f t="shared" ca="1" si="684"/>
        <v/>
      </c>
    </row>
    <row r="172" spans="1:459" x14ac:dyDescent="0.25">
      <c r="A172" s="240" t="str">
        <f>IF('Character Sheet'!$B$4="Creature","N","Y")</f>
        <v>Y</v>
      </c>
      <c r="C172" s="75"/>
      <c r="D172" s="76"/>
      <c r="F172" s="75"/>
      <c r="G172" s="76"/>
      <c r="I172" s="75"/>
      <c r="J172" s="85"/>
      <c r="K172" s="85">
        <f t="shared" ca="1" si="648"/>
        <v>4</v>
      </c>
      <c r="L172" s="85">
        <f t="shared" ca="1" si="951"/>
        <v>1</v>
      </c>
      <c r="M172" s="70">
        <f t="shared" ca="1" si="956"/>
        <v>7</v>
      </c>
      <c r="O172" s="222">
        <f t="shared" ca="1" si="649"/>
        <v>407</v>
      </c>
      <c r="Q172" s="7" t="s">
        <v>1736</v>
      </c>
      <c r="R172" s="9" t="s">
        <v>1450</v>
      </c>
      <c r="S172" s="9" t="s">
        <v>1941</v>
      </c>
      <c r="T172" s="61" t="str">
        <f>SUBSTITUTE(IFERROR(IFERROR(VLOOKUP(R172,'[1]Skill Statistics'!$A$3:$C$513,2,FALSE),VLOOKUP(Q172,'[1]Skill Statistics'!$A$3:$C$513,2,FALSE)),T171),"R*","ReSt")</f>
        <v>In/Me</v>
      </c>
      <c r="U172" s="61" t="str">
        <f>IFERROR(IFERROR(VLOOKUP(R172,'[1]Skill Statistics'!$A$3:$C$513,3,FALSE),VLOOKUP(Q172,'[1]Skill Statistics'!$A$3:$C$513,3,FALSE)),U171)</f>
        <v>Ag</v>
      </c>
      <c r="V172" s="61" t="str">
        <f>IF(ISNUMBER(SEARCH("Category",R172)),"- -",IFERROR(IFERROR(VLOOKUP(Q172,[1]Professions!$A$4:$AM$288,MATCH(Profession,[1]Professions!$A$1:$AM$1,0),FALSE),VLOOKUP(Q172,Calculations!$B$91:$I$95,8,FALSE)),"- -"))</f>
        <v>4 / 6</v>
      </c>
      <c r="W172" s="60">
        <f t="shared" ca="1" si="650"/>
        <v>0</v>
      </c>
      <c r="X172" s="7">
        <f ca="1">IFERROR(VLOOKUP(R172,$BS$6:$NR$519,MATCH(ActualLevel,$BS$3:$NR$3,0),FALSE),"- -")</f>
        <v>0</v>
      </c>
      <c r="Y172" s="7">
        <f t="shared" ca="1" si="955"/>
        <v>0</v>
      </c>
      <c r="Z172" s="7">
        <f ca="1">IFERROR(VLOOKUP(Y172,Charts!$BQ$2:$BR$52,2,FALSE),"- -")</f>
        <v>-25</v>
      </c>
      <c r="AA172" s="7">
        <f t="shared" ca="1" si="686"/>
        <v>3</v>
      </c>
      <c r="AB172" s="7">
        <f t="shared" ca="1" si="952"/>
        <v>0</v>
      </c>
      <c r="AC172" s="7"/>
      <c r="AD172" s="7"/>
      <c r="AE172" s="7"/>
      <c r="AF172" s="7"/>
      <c r="AG172" s="7"/>
      <c r="AH172" s="43"/>
      <c r="AI172" s="7"/>
      <c r="AJ172" s="7"/>
      <c r="AK172" s="7">
        <f t="shared" ca="1" si="687"/>
        <v>-22</v>
      </c>
      <c r="AL172" s="7"/>
      <c r="AM172" s="69">
        <f>IFERROR(VLOOKUP(R172,'[1]Skill Statistics'!$A$3:$AN$513,MATCH(Profession,'[1]Skill Statistics'!$A$2:$AN$2,0),FALSE),0)</f>
        <v>-1</v>
      </c>
      <c r="AN172" s="85">
        <f>IFERROR(VLOOKUP(Q172,'[1]Skill Statistics'!$A$3:$BK$513,MATCH(Archetype,'[1]Skill Statistics'!$A$2:$BK$2,0),FALSE),0)</f>
        <v>0</v>
      </c>
      <c r="AO172" s="85">
        <f>IFERROR(VLOOKUP(Q172,'[1]Skill Statistics'!$A$3:$BB$513,MATCH(Race,'[1]Skill Statistics'!$A$2:$BB$2,0),FALSE),0)</f>
        <v>0</v>
      </c>
      <c r="AP172" s="85">
        <f t="shared" ca="1" si="651"/>
        <v>0.3</v>
      </c>
      <c r="AQ172" s="70"/>
      <c r="AS172" s="69">
        <f>IFERROR(VLOOKUP(Q172,'[1]Professional Skills'!$A$4:$AM$288,MATCH(Profession,'[1]Professional Skills'!$A$3:$AM$3,0),FALSE),"- -")</f>
        <v>0</v>
      </c>
      <c r="AT172" t="s">
        <v>1812</v>
      </c>
      <c r="AU172" s="7" t="str">
        <f t="shared" si="954"/>
        <v/>
      </c>
      <c r="AV172" s="7">
        <f t="shared" ca="1" si="953"/>
        <v>0</v>
      </c>
      <c r="AW172" t="str">
        <f t="shared" si="690"/>
        <v/>
      </c>
      <c r="AX172" t="str">
        <f>IFERROR(_xlfn.RANK.EQ(AW172,$AW$5:$AW$568),"")</f>
        <v/>
      </c>
      <c r="AY172">
        <f t="shared" si="645"/>
        <v>0</v>
      </c>
      <c r="AZ172" s="70" t="str">
        <f t="shared" si="688"/>
        <v/>
      </c>
      <c r="BB172" s="69">
        <f>IFERROR(IF(Q172="Language",VLOOKUP(R172,[1]Cultures!$B$4:$N$218,MATCH(Culture,[1]Cultures!$B$3:$N$3,0),FALSE),VLOOKUP(Q172,[1]Cultures!$B$4:$O$212,MATCH(Culture,[1]Cultures!$B$3:$O$3,0),FALSE)),"- -")</f>
        <v>0</v>
      </c>
      <c r="BC172" t="s">
        <v>1812</v>
      </c>
      <c r="BD172">
        <f t="shared" ca="1" si="950"/>
        <v>0.87796587468656018</v>
      </c>
      <c r="BE172">
        <f t="shared" ca="1" si="897"/>
        <v>0.17796587468656017</v>
      </c>
      <c r="BH172">
        <f ca="1">_xlfn.RANK.EQ(BE172,$BE$171:$BE$173)</f>
        <v>3</v>
      </c>
      <c r="BI172" s="7">
        <f t="shared" ca="1" si="689"/>
        <v>0</v>
      </c>
      <c r="BK172" s="7"/>
      <c r="BL172" s="70">
        <f t="shared" ca="1" si="646"/>
        <v>0</v>
      </c>
      <c r="BN172" s="69">
        <f>IFERROR(VLOOKUP(V172,Charts!$BT$2:$BV$14,3,FALSE),"- -")</f>
        <v>0.53846153846153844</v>
      </c>
      <c r="BO172" s="85">
        <f t="shared" ca="1" si="652"/>
        <v>0.74300033100976648</v>
      </c>
      <c r="BP172" s="70">
        <f t="shared" ca="1" si="898"/>
        <v>407</v>
      </c>
      <c r="BR172" s="7">
        <v>167</v>
      </c>
      <c r="BS172" s="9" t="str">
        <f ca="1">VLOOKUP(BR172,$O$3:$R$568,4,FALSE)</f>
        <v>Informational</v>
      </c>
      <c r="BT172" s="7" t="str">
        <f ca="1">VLOOKUP(BS172,$R$3:$V$568,5,FALSE)</f>
        <v>4 / 6</v>
      </c>
      <c r="BU172" s="7">
        <f ca="1">VLOOKUP(BT172,Charts!$BT$2:$BV$14,3,FALSE)</f>
        <v>0.53846153846153844</v>
      </c>
      <c r="BV172" s="7" t="str">
        <f t="shared" ca="1" si="691"/>
        <v>4</v>
      </c>
      <c r="BW172" s="7" t="str">
        <f t="shared" ca="1" si="692"/>
        <v>6</v>
      </c>
      <c r="BY172" s="7">
        <f t="shared" ca="1" si="693"/>
        <v>0.32501593013530639</v>
      </c>
      <c r="BZ172" s="7">
        <f t="shared" ca="1" si="694"/>
        <v>0.21344560832623205</v>
      </c>
      <c r="CA172" s="7">
        <f t="shared" ca="1" si="695"/>
        <v>1</v>
      </c>
      <c r="CB172" s="7" t="str">
        <f t="shared" ca="1" si="696"/>
        <v>4</v>
      </c>
      <c r="CC172" s="7">
        <f ca="1">IFERROR(IF(CC171+CB172&gt;CD$4,CC171,CC171+CB172),"")</f>
        <v>38</v>
      </c>
      <c r="CD172" s="7">
        <f t="shared" ca="1" si="899"/>
        <v>0</v>
      </c>
      <c r="CE172" s="7">
        <f t="shared" ca="1" si="697"/>
        <v>6.1066534661838756E-2</v>
      </c>
      <c r="CF172" s="7">
        <f t="shared" ca="1" si="698"/>
        <v>0.47739500379969968</v>
      </c>
      <c r="CG172" s="7">
        <f t="shared" ca="1" si="699"/>
        <v>1</v>
      </c>
      <c r="CH172" s="7" t="str">
        <f t="shared" ca="1" si="700"/>
        <v>4</v>
      </c>
      <c r="CI172" s="7">
        <f ca="1">IFERROR(IF(CI171+CH172&gt;CJ$4,CI171,CI171+CH172),"")</f>
        <v>60</v>
      </c>
      <c r="CJ172" s="7">
        <f t="shared" ca="1" si="900"/>
        <v>0</v>
      </c>
      <c r="CK172" s="7">
        <f t="shared" ca="1" si="701"/>
        <v>0.20743942361141898</v>
      </c>
      <c r="CL172" s="7">
        <f t="shared" ca="1" si="702"/>
        <v>0.33102211485011945</v>
      </c>
      <c r="CM172" s="7">
        <f t="shared" ca="1" si="703"/>
        <v>1</v>
      </c>
      <c r="CN172" s="7" t="str">
        <f t="shared" ca="1" si="704"/>
        <v>4</v>
      </c>
      <c r="CO172" s="7">
        <f ca="1">IFERROR(IF(CO171+CN172&gt;CP$4,CO171,CO171+CN172),"")</f>
        <v>60</v>
      </c>
      <c r="CP172" s="7">
        <f t="shared" ca="1" si="901"/>
        <v>0</v>
      </c>
      <c r="CQ172" s="7">
        <f t="shared" ca="1" si="705"/>
        <v>0.71579384790528666</v>
      </c>
      <c r="CR172" s="7">
        <f t="shared" ca="1" si="706"/>
        <v>-0.17733230944374823</v>
      </c>
      <c r="CS172" s="7">
        <f t="shared" ca="1" si="707"/>
        <v>0</v>
      </c>
      <c r="CT172" s="7">
        <f t="shared" ca="1" si="708"/>
        <v>0</v>
      </c>
      <c r="CU172" s="7">
        <f ca="1">IFERROR(IF(CU171+CT172&gt;CV$4,CU171,CU171+CT172),"")</f>
        <v>60</v>
      </c>
      <c r="CV172" s="7">
        <f t="shared" ca="1" si="902"/>
        <v>0</v>
      </c>
      <c r="CW172" s="7">
        <f t="shared" ca="1" si="709"/>
        <v>4.5321733016920884E-2</v>
      </c>
      <c r="CX172" s="7">
        <f t="shared" ca="1" si="710"/>
        <v>0.49313980544461755</v>
      </c>
      <c r="CY172" s="7">
        <f t="shared" ca="1" si="711"/>
        <v>1</v>
      </c>
      <c r="CZ172" s="7" t="str">
        <f t="shared" ca="1" si="712"/>
        <v>4</v>
      </c>
      <c r="DA172" s="7">
        <f ca="1">IFERROR(IF(DA171+CZ172&gt;DB$4,DA171,DA171+CZ172),"")</f>
        <v>60</v>
      </c>
      <c r="DB172" s="7">
        <f t="shared" ca="1" si="903"/>
        <v>0</v>
      </c>
      <c r="DC172" s="7">
        <f t="shared" ca="1" si="713"/>
        <v>0.33671418011039767</v>
      </c>
      <c r="DD172" s="7">
        <f t="shared" ca="1" si="714"/>
        <v>0.20174735835114077</v>
      </c>
      <c r="DE172" s="7">
        <f t="shared" ca="1" si="715"/>
        <v>1</v>
      </c>
      <c r="DF172" s="7" t="str">
        <f t="shared" ca="1" si="716"/>
        <v>4</v>
      </c>
      <c r="DG172" s="7">
        <f ca="1">IFERROR(IF(DG171+DF172&gt;DH$4,DG171,DG171+DF172),"")</f>
        <v>60</v>
      </c>
      <c r="DH172" s="7">
        <f t="shared" ca="1" si="904"/>
        <v>0</v>
      </c>
      <c r="DI172" s="7">
        <f t="shared" ca="1" si="717"/>
        <v>0.90661224086637326</v>
      </c>
      <c r="DJ172" s="7">
        <f t="shared" ca="1" si="718"/>
        <v>-0.36815070240483483</v>
      </c>
      <c r="DK172" s="7">
        <f t="shared" ca="1" si="719"/>
        <v>0</v>
      </c>
      <c r="DL172" s="7">
        <f t="shared" ca="1" si="720"/>
        <v>0</v>
      </c>
      <c r="DM172" s="7">
        <f ca="1">IFERROR(IF(DM171+DL172&gt;DN$4,DM171,DM171+DL172),"")</f>
        <v>60</v>
      </c>
      <c r="DN172" s="7">
        <f t="shared" ca="1" si="905"/>
        <v>0</v>
      </c>
      <c r="DO172" s="7">
        <f t="shared" ca="1" si="721"/>
        <v>0.68888027674104246</v>
      </c>
      <c r="DP172" s="7">
        <f t="shared" ca="1" si="722"/>
        <v>-0.15041873827950403</v>
      </c>
      <c r="DQ172" s="7">
        <f t="shared" ca="1" si="723"/>
        <v>0</v>
      </c>
      <c r="DR172" s="7">
        <f t="shared" ca="1" si="724"/>
        <v>0</v>
      </c>
      <c r="DS172" s="7">
        <f ca="1">IFERROR(IF(DS171+DR172&gt;DT$4,DS171,DS171+DR172),"")</f>
        <v>60</v>
      </c>
      <c r="DT172" s="7">
        <f t="shared" ca="1" si="906"/>
        <v>0</v>
      </c>
      <c r="DU172" s="7">
        <f t="shared" ca="1" si="725"/>
        <v>0.52131713419671233</v>
      </c>
      <c r="DV172" s="7">
        <f t="shared" ca="1" si="726"/>
        <v>1.7144404264826107E-2</v>
      </c>
      <c r="DW172" s="7">
        <f t="shared" ca="1" si="727"/>
        <v>1</v>
      </c>
      <c r="DX172" s="7" t="str">
        <f t="shared" ca="1" si="728"/>
        <v>4</v>
      </c>
      <c r="DY172" s="7">
        <f ca="1">IFERROR(IF(DY171+DX172&gt;DZ$4,DY171,DY171+DX172),"")</f>
        <v>60</v>
      </c>
      <c r="DZ172" s="7">
        <f t="shared" ca="1" si="907"/>
        <v>0</v>
      </c>
      <c r="EA172" s="7">
        <f t="shared" ca="1" si="729"/>
        <v>4.521322566115149E-2</v>
      </c>
      <c r="EB172" s="7">
        <f t="shared" ca="1" si="730"/>
        <v>0.49324831280038695</v>
      </c>
      <c r="EC172" s="7">
        <f t="shared" ca="1" si="731"/>
        <v>1</v>
      </c>
      <c r="ED172" s="7" t="str">
        <f t="shared" ca="1" si="732"/>
        <v>4</v>
      </c>
      <c r="EE172" s="7">
        <f ca="1">IFERROR(IF(EE171+ED172&gt;EF$4,EE171,EE171+ED172),"")</f>
        <v>60</v>
      </c>
      <c r="EF172" s="7">
        <f t="shared" ca="1" si="908"/>
        <v>0</v>
      </c>
      <c r="EG172" s="7">
        <f t="shared" ca="1" si="733"/>
        <v>2.6338789987522815E-2</v>
      </c>
      <c r="EH172" s="7">
        <f t="shared" ca="1" si="734"/>
        <v>0.51212274847401562</v>
      </c>
      <c r="EI172" s="7">
        <f t="shared" ca="1" si="735"/>
        <v>1</v>
      </c>
      <c r="EJ172" s="7" t="str">
        <f t="shared" ca="1" si="736"/>
        <v>4</v>
      </c>
      <c r="EK172" s="7">
        <f ca="1">IFERROR(IF(EK171+EJ172&gt;EL$4,EK171,EK171+EJ172),"")</f>
        <v>60</v>
      </c>
      <c r="EL172" s="7">
        <f t="shared" ca="1" si="909"/>
        <v>0</v>
      </c>
      <c r="EM172" s="7">
        <f t="shared" ca="1" si="737"/>
        <v>0.2814013101808166</v>
      </c>
      <c r="EN172" s="7">
        <f t="shared" ca="1" si="738"/>
        <v>0.25706022828072184</v>
      </c>
      <c r="EO172" s="7">
        <f t="shared" ca="1" si="739"/>
        <v>1</v>
      </c>
      <c r="EP172" s="7" t="str">
        <f t="shared" ca="1" si="740"/>
        <v>4</v>
      </c>
      <c r="EQ172" s="7">
        <f ca="1">IFERROR(IF(EQ171+EP172&gt;ER$4,EQ171,EQ171+EP172),"")</f>
        <v>60</v>
      </c>
      <c r="ER172" s="7">
        <f t="shared" ca="1" si="910"/>
        <v>0</v>
      </c>
      <c r="ES172" s="7">
        <f t="shared" ca="1" si="741"/>
        <v>0.20342866901968648</v>
      </c>
      <c r="ET172" s="7">
        <f t="shared" ca="1" si="742"/>
        <v>0.33503286944185195</v>
      </c>
      <c r="EU172" s="7">
        <f t="shared" ca="1" si="743"/>
        <v>1</v>
      </c>
      <c r="EV172" s="7" t="str">
        <f t="shared" ca="1" si="744"/>
        <v>4</v>
      </c>
      <c r="EW172" s="7">
        <f ca="1">IFERROR(IF(EW171+EV172&gt;EX$4,EW171,EW171+EV172),"")</f>
        <v>60</v>
      </c>
      <c r="EX172" s="7">
        <f t="shared" ca="1" si="911"/>
        <v>0</v>
      </c>
      <c r="EY172" s="7">
        <f t="shared" ca="1" si="745"/>
        <v>0.7483608355785949</v>
      </c>
      <c r="EZ172" s="7">
        <f t="shared" ca="1" si="746"/>
        <v>-0.20989929711705646</v>
      </c>
      <c r="FA172" s="7">
        <f t="shared" ca="1" si="747"/>
        <v>0</v>
      </c>
      <c r="FB172" s="7">
        <f t="shared" ca="1" si="748"/>
        <v>0</v>
      </c>
      <c r="FC172" s="7">
        <f ca="1">IFERROR(IF(FC171+FB172&gt;FD$4,FC171,FC171+FB172),"")</f>
        <v>60</v>
      </c>
      <c r="FD172" s="7">
        <f t="shared" ca="1" si="912"/>
        <v>0</v>
      </c>
      <c r="FE172" s="7">
        <f t="shared" ca="1" si="749"/>
        <v>0.37250530168981377</v>
      </c>
      <c r="FF172" s="7">
        <f t="shared" ca="1" si="750"/>
        <v>0.16595623677172466</v>
      </c>
      <c r="FG172" s="7">
        <f t="shared" ca="1" si="751"/>
        <v>1</v>
      </c>
      <c r="FH172" s="7" t="str">
        <f t="shared" ca="1" si="752"/>
        <v>4</v>
      </c>
      <c r="FI172" s="7">
        <f ca="1">IFERROR(IF(FI171+FH172&gt;FJ$4,FI171,FI171+FH172),"")</f>
        <v>60</v>
      </c>
      <c r="FJ172" s="7">
        <f t="shared" ca="1" si="913"/>
        <v>0</v>
      </c>
      <c r="FK172" s="7">
        <f t="shared" ca="1" si="753"/>
        <v>0.49676060471080752</v>
      </c>
      <c r="FL172" s="7">
        <f t="shared" ca="1" si="754"/>
        <v>4.1700933750730917E-2</v>
      </c>
      <c r="FM172" s="7">
        <f t="shared" ca="1" si="755"/>
        <v>1</v>
      </c>
      <c r="FN172" s="7" t="str">
        <f t="shared" ca="1" si="756"/>
        <v>4</v>
      </c>
      <c r="FO172" s="7">
        <f ca="1">IFERROR(IF(FO171+FN172&gt;FP$4,FO171,FO171+FN172),"")</f>
        <v>60</v>
      </c>
      <c r="FP172" s="7">
        <f t="shared" ca="1" si="914"/>
        <v>0</v>
      </c>
      <c r="FQ172" s="7">
        <f t="shared" ca="1" si="757"/>
        <v>0.73281036880393058</v>
      </c>
      <c r="FR172" s="7">
        <f t="shared" ca="1" si="758"/>
        <v>-0.19434883034239214</v>
      </c>
      <c r="FS172" s="7">
        <f t="shared" ca="1" si="759"/>
        <v>0</v>
      </c>
      <c r="FT172" s="7">
        <f t="shared" ca="1" si="760"/>
        <v>0</v>
      </c>
      <c r="FU172" s="7">
        <f ca="1">IFERROR(IF(FU171+FT172&gt;FV$4,FU171,FU171+FT172),"")</f>
        <v>60</v>
      </c>
      <c r="FV172" s="7">
        <f t="shared" ca="1" si="915"/>
        <v>0</v>
      </c>
      <c r="FW172" s="7">
        <f t="shared" ca="1" si="761"/>
        <v>0.72624542596289388</v>
      </c>
      <c r="FX172" s="7">
        <f t="shared" ca="1" si="762"/>
        <v>-0.18778388750135544</v>
      </c>
      <c r="FY172" s="7">
        <f t="shared" ca="1" si="763"/>
        <v>0</v>
      </c>
      <c r="FZ172" s="7">
        <f t="shared" ca="1" si="764"/>
        <v>0</v>
      </c>
      <c r="GA172" s="7">
        <f ca="1">IFERROR(IF(GA171+FZ172&gt;GB$4,GA171,GA171+FZ172),"")</f>
        <v>60</v>
      </c>
      <c r="GB172" s="7">
        <f t="shared" ca="1" si="916"/>
        <v>0</v>
      </c>
      <c r="GC172" s="7">
        <f t="shared" ca="1" si="765"/>
        <v>0.40432344739275783</v>
      </c>
      <c r="GD172" s="7">
        <f t="shared" ca="1" si="766"/>
        <v>0.13413809106878061</v>
      </c>
      <c r="GE172" s="7">
        <f t="shared" ca="1" si="767"/>
        <v>1</v>
      </c>
      <c r="GF172" s="7" t="str">
        <f t="shared" ca="1" si="768"/>
        <v>4</v>
      </c>
      <c r="GG172" s="7">
        <f ca="1">IFERROR(IF(GG171+GF172&gt;GH$4,GG171,GG171+GF172),"")</f>
        <v>60</v>
      </c>
      <c r="GH172" s="7">
        <f t="shared" ca="1" si="917"/>
        <v>0</v>
      </c>
      <c r="GI172" s="7">
        <f t="shared" ca="1" si="769"/>
        <v>0.5300226479439939</v>
      </c>
      <c r="GJ172" s="7">
        <f t="shared" ca="1" si="770"/>
        <v>8.4388905175445394E-3</v>
      </c>
      <c r="GK172" s="7">
        <f t="shared" ca="1" si="771"/>
        <v>1</v>
      </c>
      <c r="GL172" s="7" t="str">
        <f t="shared" ca="1" si="772"/>
        <v>4</v>
      </c>
      <c r="GM172" s="7">
        <f ca="1">IFERROR(IF(GM171+GL172&gt;GN$4,GM171,GM171+GL172),"")</f>
        <v>60</v>
      </c>
      <c r="GN172" s="7">
        <f t="shared" ca="1" si="918"/>
        <v>0</v>
      </c>
      <c r="GO172" s="7">
        <f t="shared" ca="1" si="773"/>
        <v>0.89630411948763333</v>
      </c>
      <c r="GP172" s="7">
        <f t="shared" ca="1" si="774"/>
        <v>-0.3578425810260949</v>
      </c>
      <c r="GQ172" s="7">
        <f t="shared" ca="1" si="775"/>
        <v>0</v>
      </c>
      <c r="GR172" s="7">
        <f t="shared" ca="1" si="776"/>
        <v>0</v>
      </c>
      <c r="GS172" s="7">
        <f ca="1">IFERROR(IF(GS171+GR172&gt;GT$4,GS171,GS171+GR172),"")</f>
        <v>60</v>
      </c>
      <c r="GT172" s="7">
        <f t="shared" ca="1" si="919"/>
        <v>0</v>
      </c>
      <c r="GU172" s="7">
        <f t="shared" ca="1" si="777"/>
        <v>0.66418269411926012</v>
      </c>
      <c r="GV172" s="7">
        <f t="shared" ca="1" si="778"/>
        <v>-0.12572115565772168</v>
      </c>
      <c r="GW172" s="7">
        <f t="shared" ca="1" si="779"/>
        <v>0</v>
      </c>
      <c r="GX172" s="7">
        <f t="shared" ca="1" si="780"/>
        <v>0</v>
      </c>
      <c r="GY172" s="7">
        <f ca="1">IFERROR(IF(GY171+GX172&gt;GZ$4,GY171,GY171+GX172),"")</f>
        <v>60</v>
      </c>
      <c r="GZ172" s="7">
        <f t="shared" ca="1" si="920"/>
        <v>0</v>
      </c>
      <c r="HA172" s="7">
        <f t="shared" ca="1" si="781"/>
        <v>0.60011897415351079</v>
      </c>
      <c r="HB172" s="7">
        <f t="shared" ca="1" si="782"/>
        <v>-6.1657435691972351E-2</v>
      </c>
      <c r="HC172" s="7">
        <f t="shared" ca="1" si="783"/>
        <v>0</v>
      </c>
      <c r="HD172" s="7">
        <f t="shared" ca="1" si="784"/>
        <v>0</v>
      </c>
      <c r="HE172" s="7">
        <f ca="1">IFERROR(IF(HE171+HD172&gt;HF$4,HE171,HE171+HD172),"")</f>
        <v>60</v>
      </c>
      <c r="HF172" s="7">
        <f t="shared" ca="1" si="921"/>
        <v>0</v>
      </c>
      <c r="HG172" s="7">
        <f t="shared" ca="1" si="785"/>
        <v>0.74990836217547241</v>
      </c>
      <c r="HH172" s="7">
        <f t="shared" ca="1" si="786"/>
        <v>-0.21144682371393397</v>
      </c>
      <c r="HI172" s="7">
        <f t="shared" ca="1" si="787"/>
        <v>0</v>
      </c>
      <c r="HJ172" s="7">
        <f t="shared" ca="1" si="788"/>
        <v>0</v>
      </c>
      <c r="HK172" s="7">
        <f ca="1">IFERROR(IF(HK171+HJ172&gt;HL$4,HK171,HK171+HJ172),"")</f>
        <v>60</v>
      </c>
      <c r="HL172" s="7">
        <f t="shared" ca="1" si="922"/>
        <v>0</v>
      </c>
      <c r="HM172" s="7">
        <f t="shared" ca="1" si="789"/>
        <v>6.2963261971226814E-2</v>
      </c>
      <c r="HN172" s="7">
        <f t="shared" ca="1" si="790"/>
        <v>0.47549827649031162</v>
      </c>
      <c r="HO172" s="7">
        <f t="shared" ca="1" si="791"/>
        <v>1</v>
      </c>
      <c r="HP172" s="7" t="str">
        <f t="shared" ca="1" si="792"/>
        <v>4</v>
      </c>
      <c r="HQ172" s="7">
        <f ca="1">IFERROR(IF(HQ171+HP172&gt;HR$4,HQ171,HQ171+HP172),"")</f>
        <v>60</v>
      </c>
      <c r="HR172" s="7">
        <f t="shared" ca="1" si="923"/>
        <v>0</v>
      </c>
      <c r="HS172" s="7">
        <f t="shared" ca="1" si="793"/>
        <v>0.64866300331992321</v>
      </c>
      <c r="HT172" s="7">
        <f t="shared" ca="1" si="794"/>
        <v>-0.11020146485838478</v>
      </c>
      <c r="HU172" s="7">
        <f t="shared" ca="1" si="795"/>
        <v>0</v>
      </c>
      <c r="HV172" s="7">
        <f t="shared" ca="1" si="796"/>
        <v>0</v>
      </c>
      <c r="HW172" s="7">
        <f ca="1">IFERROR(IF(HW171+HV172&gt;HX$4,HW171,HW171+HV172),"")</f>
        <v>60</v>
      </c>
      <c r="HX172" s="7">
        <f t="shared" ca="1" si="924"/>
        <v>0</v>
      </c>
      <c r="HY172" s="7">
        <f t="shared" ca="1" si="797"/>
        <v>0.4012900107128482</v>
      </c>
      <c r="HZ172" s="7">
        <f t="shared" ca="1" si="798"/>
        <v>0.13717152774869024</v>
      </c>
      <c r="IA172" s="7">
        <f t="shared" ca="1" si="799"/>
        <v>1</v>
      </c>
      <c r="IB172" s="7" t="str">
        <f t="shared" ca="1" si="800"/>
        <v>4</v>
      </c>
      <c r="IC172" s="7">
        <f ca="1">IFERROR(IF(IC171+IB172&gt;ID$4,IC171,IC171+IB172),"")</f>
        <v>60</v>
      </c>
      <c r="ID172" s="7">
        <f t="shared" ca="1" si="925"/>
        <v>0</v>
      </c>
      <c r="IE172" s="7">
        <f t="shared" ca="1" si="801"/>
        <v>1.1247599589440105E-3</v>
      </c>
      <c r="IF172" s="7">
        <f t="shared" ca="1" si="802"/>
        <v>0.53733677850259443</v>
      </c>
      <c r="IG172" s="7">
        <f t="shared" ca="1" si="803"/>
        <v>1</v>
      </c>
      <c r="IH172" s="7" t="str">
        <f t="shared" ca="1" si="804"/>
        <v>4</v>
      </c>
      <c r="II172" s="7">
        <f ca="1">IFERROR(IF(II171+IH172&gt;IJ$4,II171,II171+IH172),"")</f>
        <v>60</v>
      </c>
      <c r="IJ172" s="7">
        <f t="shared" ca="1" si="926"/>
        <v>0</v>
      </c>
      <c r="IK172" s="7">
        <f t="shared" ca="1" si="805"/>
        <v>0.13675973602446656</v>
      </c>
      <c r="IL172" s="7">
        <f t="shared" ca="1" si="806"/>
        <v>0.40170180243707188</v>
      </c>
      <c r="IM172" s="7">
        <f t="shared" ca="1" si="807"/>
        <v>1</v>
      </c>
      <c r="IN172" s="7" t="str">
        <f t="shared" ca="1" si="808"/>
        <v>4</v>
      </c>
      <c r="IO172" s="7">
        <f ca="1">IFERROR(IF(IO171+IN172&gt;IP$4,IO171,IO171+IN172),"")</f>
        <v>60</v>
      </c>
      <c r="IP172" s="7">
        <f t="shared" ca="1" si="927"/>
        <v>0</v>
      </c>
      <c r="IQ172" s="7">
        <f t="shared" ca="1" si="809"/>
        <v>0.77622129547963603</v>
      </c>
      <c r="IR172" s="7">
        <f t="shared" ca="1" si="810"/>
        <v>-0.23775975701809759</v>
      </c>
      <c r="IS172" s="7">
        <f t="shared" ca="1" si="811"/>
        <v>0</v>
      </c>
      <c r="IT172" s="7">
        <f t="shared" ca="1" si="812"/>
        <v>0</v>
      </c>
      <c r="IU172" s="7">
        <f ca="1">IFERROR(IF(IU171+IT172&gt;IV$4,IU171,IU171+IT172),"")</f>
        <v>60</v>
      </c>
      <c r="IV172" s="7">
        <f t="shared" ca="1" si="928"/>
        <v>0</v>
      </c>
      <c r="IW172" s="7">
        <f t="shared" ca="1" si="813"/>
        <v>0.16801453247075671</v>
      </c>
      <c r="IX172" s="7">
        <f t="shared" ca="1" si="814"/>
        <v>0.37044700599078173</v>
      </c>
      <c r="IY172" s="7">
        <f t="shared" ca="1" si="815"/>
        <v>1</v>
      </c>
      <c r="IZ172" s="7" t="str">
        <f t="shared" ca="1" si="816"/>
        <v>4</v>
      </c>
      <c r="JA172" s="7">
        <f ca="1">IFERROR(IF(JA171+IZ172&gt;JB$4,JA171,JA171+IZ172),"")</f>
        <v>60</v>
      </c>
      <c r="JB172" s="7">
        <f t="shared" ca="1" si="929"/>
        <v>0</v>
      </c>
      <c r="JC172" s="7">
        <f t="shared" ca="1" si="817"/>
        <v>0.36226681414447304</v>
      </c>
      <c r="JD172" s="7">
        <f t="shared" ca="1" si="818"/>
        <v>0.1761947243170654</v>
      </c>
      <c r="JE172" s="7">
        <f t="shared" ca="1" si="819"/>
        <v>1</v>
      </c>
      <c r="JF172" s="7" t="str">
        <f t="shared" ca="1" si="820"/>
        <v>4</v>
      </c>
      <c r="JG172" s="7">
        <f ca="1">IFERROR(IF(JG171+JF172&gt;JH$4,JG171,JG171+JF172),"")</f>
        <v>60</v>
      </c>
      <c r="JH172" s="7">
        <f t="shared" ca="1" si="930"/>
        <v>0</v>
      </c>
      <c r="JI172" s="7">
        <f t="shared" ca="1" si="821"/>
        <v>0.85771446074730495</v>
      </c>
      <c r="JJ172" s="7">
        <f t="shared" ca="1" si="822"/>
        <v>-0.31925292228576652</v>
      </c>
      <c r="JK172" s="7">
        <f t="shared" ca="1" si="823"/>
        <v>0</v>
      </c>
      <c r="JL172" s="7">
        <f t="shared" ca="1" si="824"/>
        <v>0</v>
      </c>
      <c r="JM172" s="7">
        <f ca="1">IFERROR(IF(JM171+JL172&gt;JN$4,JM171,JM171+JL172),"")</f>
        <v>60</v>
      </c>
      <c r="JN172" s="7">
        <f t="shared" ca="1" si="931"/>
        <v>0</v>
      </c>
      <c r="JO172" s="7">
        <f t="shared" ca="1" si="825"/>
        <v>0.54979248531649672</v>
      </c>
      <c r="JP172" s="7">
        <f t="shared" ca="1" si="826"/>
        <v>-1.1330946854958279E-2</v>
      </c>
      <c r="JQ172" s="7">
        <f t="shared" ca="1" si="827"/>
        <v>0</v>
      </c>
      <c r="JR172" s="7">
        <f t="shared" ca="1" si="828"/>
        <v>0</v>
      </c>
      <c r="JS172" s="7">
        <f ca="1">IFERROR(IF(JS171+JR172&gt;JT$4,JS171,JS171+JR172),"")</f>
        <v>60</v>
      </c>
      <c r="JT172" s="7">
        <f t="shared" ca="1" si="932"/>
        <v>0</v>
      </c>
      <c r="JU172" s="7">
        <f t="shared" ca="1" si="829"/>
        <v>0.44268749717360389</v>
      </c>
      <c r="JV172" s="7">
        <f t="shared" ca="1" si="830"/>
        <v>9.5774041287934542E-2</v>
      </c>
      <c r="JW172" s="7">
        <f t="shared" ca="1" si="831"/>
        <v>1</v>
      </c>
      <c r="JX172" s="7" t="str">
        <f t="shared" ca="1" si="832"/>
        <v>4</v>
      </c>
      <c r="JY172" s="7">
        <f ca="1">IFERROR(IF(JY171+JX172&gt;JZ$4,JY171,JY171+JX172),"")</f>
        <v>60</v>
      </c>
      <c r="JZ172" s="7">
        <f t="shared" ca="1" si="933"/>
        <v>0</v>
      </c>
      <c r="KA172" s="7">
        <f t="shared" ca="1" si="833"/>
        <v>0.80338692206895745</v>
      </c>
      <c r="KB172" s="7">
        <f t="shared" ca="1" si="834"/>
        <v>-0.26492538360741902</v>
      </c>
      <c r="KC172" s="7">
        <f t="shared" ca="1" si="835"/>
        <v>0</v>
      </c>
      <c r="KD172" s="7">
        <f t="shared" ca="1" si="836"/>
        <v>0</v>
      </c>
      <c r="KE172" s="7">
        <f ca="1">IFERROR(IF(KE171+KD172&gt;KF$4,KE171,KE171+KD172),"")</f>
        <v>60</v>
      </c>
      <c r="KF172" s="7">
        <f t="shared" ca="1" si="934"/>
        <v>0</v>
      </c>
      <c r="KG172" s="7">
        <f t="shared" ca="1" si="837"/>
        <v>0.82165158575336228</v>
      </c>
      <c r="KH172" s="7">
        <f t="shared" ca="1" si="838"/>
        <v>-0.28319004729182384</v>
      </c>
      <c r="KI172" s="7">
        <f t="shared" ca="1" si="839"/>
        <v>0</v>
      </c>
      <c r="KJ172" s="7">
        <f t="shared" ca="1" si="840"/>
        <v>0</v>
      </c>
      <c r="KK172" s="7">
        <f ca="1">IFERROR(IF(KK171+KJ172&gt;KL$4,KK171,KK171+KJ172),"")</f>
        <v>60</v>
      </c>
      <c r="KL172" s="7">
        <f t="shared" ca="1" si="935"/>
        <v>0</v>
      </c>
      <c r="KM172" s="7">
        <f t="shared" ca="1" si="841"/>
        <v>7.8448691667657E-2</v>
      </c>
      <c r="KN172" s="7">
        <f t="shared" ca="1" si="842"/>
        <v>0.46001284679388144</v>
      </c>
      <c r="KO172" s="7">
        <f t="shared" ca="1" si="843"/>
        <v>1</v>
      </c>
      <c r="KP172" s="7" t="str">
        <f t="shared" ca="1" si="844"/>
        <v>4</v>
      </c>
      <c r="KQ172" s="7">
        <f ca="1">IFERROR(IF(KQ171+KP172&gt;KR$4,KQ171,KQ171+KP172),"")</f>
        <v>60</v>
      </c>
      <c r="KR172" s="7">
        <f t="shared" ca="1" si="936"/>
        <v>0</v>
      </c>
      <c r="KS172" s="7">
        <f t="shared" ca="1" si="845"/>
        <v>8.095972049164768E-2</v>
      </c>
      <c r="KT172" s="7">
        <f t="shared" ca="1" si="846"/>
        <v>0.45750181796989076</v>
      </c>
      <c r="KU172" s="7">
        <f t="shared" ca="1" si="847"/>
        <v>1</v>
      </c>
      <c r="KV172" s="7" t="str">
        <f t="shared" ca="1" si="848"/>
        <v>4</v>
      </c>
      <c r="KW172" s="7">
        <f ca="1">IFERROR(IF(KW171+KV172&gt;KX$4,KW171,KW171+KV172),"")</f>
        <v>60</v>
      </c>
      <c r="KX172" s="7">
        <f t="shared" ca="1" si="937"/>
        <v>0</v>
      </c>
      <c r="KY172" s="7">
        <f t="shared" ca="1" si="849"/>
        <v>0.6852527609204796</v>
      </c>
      <c r="KZ172" s="7">
        <f t="shared" ca="1" si="850"/>
        <v>-0.14679122245894116</v>
      </c>
      <c r="LA172" s="7">
        <f t="shared" ca="1" si="851"/>
        <v>0</v>
      </c>
      <c r="LB172" s="7">
        <f t="shared" ca="1" si="852"/>
        <v>0</v>
      </c>
      <c r="LC172" s="7">
        <f ca="1">IFERROR(IF(LC171+LB172&gt;LD$4,LC171,LC171+LB172),"")</f>
        <v>60</v>
      </c>
      <c r="LD172" s="7">
        <f t="shared" ca="1" si="938"/>
        <v>0</v>
      </c>
      <c r="LE172" s="7">
        <f t="shared" ca="1" si="853"/>
        <v>0.19063601155252863</v>
      </c>
      <c r="LF172" s="7">
        <f t="shared" ca="1" si="854"/>
        <v>0.34782552690900981</v>
      </c>
      <c r="LG172" s="7">
        <f t="shared" ca="1" si="855"/>
        <v>1</v>
      </c>
      <c r="LH172" s="7" t="str">
        <f t="shared" ca="1" si="856"/>
        <v>4</v>
      </c>
      <c r="LI172" s="7">
        <f ca="1">IFERROR(IF(LI171+LH172&gt;LJ$4,LI171,LI171+LH172),"")</f>
        <v>60</v>
      </c>
      <c r="LJ172" s="7">
        <f t="shared" ca="1" si="939"/>
        <v>0</v>
      </c>
      <c r="LK172" s="7">
        <f t="shared" ca="1" si="857"/>
        <v>0.13881613975556939</v>
      </c>
      <c r="LL172" s="7">
        <f t="shared" ca="1" si="858"/>
        <v>0.39964539870596905</v>
      </c>
      <c r="LM172" s="7">
        <f t="shared" ca="1" si="859"/>
        <v>1</v>
      </c>
      <c r="LN172" s="7" t="str">
        <f t="shared" ca="1" si="860"/>
        <v>4</v>
      </c>
      <c r="LO172" s="7">
        <f ca="1">IFERROR(IF(LO171+LN172&gt;LP$4,LO171,LO171+LN172),"")</f>
        <v>60</v>
      </c>
      <c r="LP172" s="7">
        <f t="shared" ca="1" si="940"/>
        <v>0</v>
      </c>
      <c r="LQ172" s="7">
        <f t="shared" ca="1" si="861"/>
        <v>0.39206888945997975</v>
      </c>
      <c r="LR172" s="7">
        <f t="shared" ca="1" si="862"/>
        <v>0.14639264900155868</v>
      </c>
      <c r="LS172" s="7">
        <f t="shared" ca="1" si="863"/>
        <v>1</v>
      </c>
      <c r="LT172" s="7" t="str">
        <f t="shared" ca="1" si="864"/>
        <v>4</v>
      </c>
      <c r="LU172" s="7">
        <f ca="1">IFERROR(IF(LU171+LT172&gt;LV$4,LU171,LU171+LT172),"")</f>
        <v>60</v>
      </c>
      <c r="LV172" s="7">
        <f t="shared" ca="1" si="941"/>
        <v>0</v>
      </c>
      <c r="LW172" s="7">
        <f t="shared" ca="1" si="865"/>
        <v>0.65842161384409881</v>
      </c>
      <c r="LX172" s="7">
        <f t="shared" ca="1" si="866"/>
        <v>-0.11996007538256037</v>
      </c>
      <c r="LY172" s="7">
        <f t="shared" ca="1" si="867"/>
        <v>0</v>
      </c>
      <c r="LZ172" s="7">
        <f t="shared" ca="1" si="868"/>
        <v>0</v>
      </c>
      <c r="MA172" s="7">
        <f ca="1">IFERROR(IF(MA171+LZ172&gt;MB$4,MA171,MA171+LZ172),"")</f>
        <v>60</v>
      </c>
      <c r="MB172" s="7">
        <f t="shared" ca="1" si="942"/>
        <v>0</v>
      </c>
      <c r="MC172" s="7">
        <f t="shared" ca="1" si="869"/>
        <v>0.74756602938393013</v>
      </c>
      <c r="MD172" s="7">
        <f t="shared" ca="1" si="870"/>
        <v>-0.20910449092239169</v>
      </c>
      <c r="ME172" s="7">
        <f t="shared" ca="1" si="871"/>
        <v>0</v>
      </c>
      <c r="MF172" s="7">
        <f t="shared" ca="1" si="872"/>
        <v>0</v>
      </c>
      <c r="MG172" s="7">
        <f ca="1">IFERROR(IF(MG171+MF172&gt;MH$4,MG171,MG171+MF172),"")</f>
        <v>60</v>
      </c>
      <c r="MH172" s="7">
        <f t="shared" ca="1" si="943"/>
        <v>0</v>
      </c>
      <c r="MI172" s="7">
        <f t="shared" ca="1" si="873"/>
        <v>0.28597422408720052</v>
      </c>
      <c r="MJ172" s="7">
        <f t="shared" ca="1" si="874"/>
        <v>0.25248731437433791</v>
      </c>
      <c r="MK172" s="7">
        <f t="shared" ca="1" si="875"/>
        <v>1</v>
      </c>
      <c r="ML172" s="7" t="str">
        <f t="shared" ca="1" si="876"/>
        <v>4</v>
      </c>
      <c r="MM172" s="7">
        <f ca="1">IFERROR(IF(MM171+ML172&gt;MN$4,MM171,MM171+ML172),"")</f>
        <v>60</v>
      </c>
      <c r="MN172" s="7">
        <f t="shared" ca="1" si="944"/>
        <v>0</v>
      </c>
      <c r="MO172" s="7">
        <f t="shared" ca="1" si="877"/>
        <v>0.95911408696883849</v>
      </c>
      <c r="MP172" s="7">
        <f t="shared" ca="1" si="878"/>
        <v>-0.42065254850730005</v>
      </c>
      <c r="MQ172" s="7">
        <f t="shared" ca="1" si="879"/>
        <v>0</v>
      </c>
      <c r="MR172" s="7">
        <f t="shared" ca="1" si="880"/>
        <v>0</v>
      </c>
      <c r="MS172" s="7">
        <f ca="1">IFERROR(IF(MS171+MR172&gt;MT$4,MS171,MS171+MR172),"")</f>
        <v>60</v>
      </c>
      <c r="MT172" s="7">
        <f t="shared" ca="1" si="945"/>
        <v>0</v>
      </c>
      <c r="MU172" s="7">
        <f t="shared" ca="1" si="881"/>
        <v>2.9670797874862931E-2</v>
      </c>
      <c r="MV172" s="7">
        <f t="shared" ca="1" si="882"/>
        <v>0.50879074058667551</v>
      </c>
      <c r="MW172" s="7">
        <f t="shared" ca="1" si="883"/>
        <v>1</v>
      </c>
      <c r="MX172" s="7" t="str">
        <f t="shared" ca="1" si="884"/>
        <v>4</v>
      </c>
      <c r="MY172" s="7">
        <f ca="1">IFERROR(IF(MY171+MX172&gt;MZ$4,MY171,MY171+MX172),"")</f>
        <v>60</v>
      </c>
      <c r="MZ172" s="7">
        <f t="shared" ca="1" si="946"/>
        <v>0</v>
      </c>
      <c r="NA172" s="7">
        <f t="shared" ca="1" si="885"/>
        <v>0.12083422706681246</v>
      </c>
      <c r="NB172" s="7">
        <f t="shared" ca="1" si="886"/>
        <v>0.41762731139472598</v>
      </c>
      <c r="NC172" s="7">
        <f t="shared" ca="1" si="887"/>
        <v>1</v>
      </c>
      <c r="ND172" s="7" t="str">
        <f t="shared" ca="1" si="888"/>
        <v>4</v>
      </c>
      <c r="NE172" s="7">
        <f ca="1">IFERROR(IF(NE171+ND172&gt;NF$4,NE171,NE171+ND172),"")</f>
        <v>60</v>
      </c>
      <c r="NF172" s="7">
        <f t="shared" ca="1" si="947"/>
        <v>0</v>
      </c>
      <c r="NG172" s="7">
        <f t="shared" ca="1" si="889"/>
        <v>0.13601880828196167</v>
      </c>
      <c r="NH172" s="7">
        <f t="shared" ca="1" si="890"/>
        <v>0.40244273017957677</v>
      </c>
      <c r="NI172" s="7">
        <f t="shared" ca="1" si="891"/>
        <v>1</v>
      </c>
      <c r="NJ172" s="7" t="str">
        <f t="shared" ca="1" si="892"/>
        <v>4</v>
      </c>
      <c r="NK172" s="7">
        <f ca="1">IFERROR(IF(NK171+NJ172&gt;NL$4,NK171,NK171+NJ172),"")</f>
        <v>60</v>
      </c>
      <c r="NL172" s="7">
        <f t="shared" ca="1" si="948"/>
        <v>0</v>
      </c>
      <c r="NM172" s="7">
        <f t="shared" ca="1" si="893"/>
        <v>0.74622698364648765</v>
      </c>
      <c r="NN172" s="7">
        <f t="shared" ca="1" si="894"/>
        <v>-0.20776544518494922</v>
      </c>
      <c r="NO172" s="7">
        <f t="shared" ca="1" si="895"/>
        <v>0</v>
      </c>
      <c r="NP172" s="7">
        <f t="shared" ca="1" si="896"/>
        <v>0</v>
      </c>
      <c r="NQ172" s="7">
        <f ca="1">IFERROR(IF(NQ171+NP172&gt;NR$4,NQ171,NQ171+NP172),"")</f>
        <v>60</v>
      </c>
      <c r="NR172" s="7">
        <f t="shared" ca="1" si="949"/>
        <v>0</v>
      </c>
      <c r="NT172">
        <v>170</v>
      </c>
      <c r="NU172" s="7" t="s">
        <v>19</v>
      </c>
      <c r="NV172" s="7" t="str">
        <f t="shared" ca="1" si="653"/>
        <v/>
      </c>
      <c r="NW172" s="7" t="str">
        <f t="shared" ca="1" si="647"/>
        <v/>
      </c>
      <c r="NX172" t="str">
        <f ca="1">IFERROR(VLOOKUP(NT172,$K$3:$AK$568,8,FALSE),"")</f>
        <v/>
      </c>
      <c r="NY172" t="str">
        <f ca="1">IFERROR(VLOOKUP(NT172,$K$3:$AK$568,9,FALSE),"")</f>
        <v/>
      </c>
      <c r="NZ172" s="7" t="str">
        <f ca="1">IFERROR(VLOOKUP(NT172,$K$3:$AK$568,27,FALSE),"")</f>
        <v/>
      </c>
      <c r="OB172">
        <v>170</v>
      </c>
      <c r="OC172" s="7" t="s">
        <v>19</v>
      </c>
      <c r="OD172" t="e">
        <f t="shared" ca="1" si="654"/>
        <v>#N/A</v>
      </c>
      <c r="OE172" s="7" t="str">
        <f t="shared" ca="1" si="655"/>
        <v/>
      </c>
      <c r="OF172" s="7" t="str">
        <f t="shared" ca="1" si="656"/>
        <v/>
      </c>
      <c r="OG172" t="str">
        <f t="shared" ca="1" si="657"/>
        <v/>
      </c>
      <c r="OI172">
        <v>170</v>
      </c>
      <c r="OJ172" s="7" t="s">
        <v>19</v>
      </c>
      <c r="OK172" s="7" t="str">
        <f t="shared" ca="1" si="658"/>
        <v/>
      </c>
      <c r="OL172" s="7" t="str">
        <f t="shared" ca="1" si="659"/>
        <v/>
      </c>
      <c r="OM172" t="str">
        <f ca="1">IFERROR(VLOOKUP(OI172,$L$3:$AK$568,7,FALSE),"")</f>
        <v/>
      </c>
      <c r="ON172" t="str">
        <f ca="1">IFERROR(VLOOKUP(OI172,$L$3:$AK$568,8,FALSE),"")</f>
        <v/>
      </c>
      <c r="OO172" s="7" t="str">
        <f ca="1">IFERROR(VLOOKUP(OI172,$L$3:$AK$568,26,FALSE),"")</f>
        <v/>
      </c>
      <c r="OQ172">
        <v>170</v>
      </c>
      <c r="OR172" s="7" t="s">
        <v>19</v>
      </c>
      <c r="OS172" t="e">
        <f t="shared" ca="1" si="660"/>
        <v>#N/A</v>
      </c>
      <c r="OT172" s="7" t="str">
        <f t="shared" ca="1" si="661"/>
        <v/>
      </c>
      <c r="OU172" s="7" t="str">
        <f t="shared" ca="1" si="662"/>
        <v/>
      </c>
      <c r="OV172" t="str">
        <f t="shared" ca="1" si="663"/>
        <v/>
      </c>
      <c r="OX172">
        <v>170</v>
      </c>
      <c r="OY172" s="7" t="s">
        <v>19</v>
      </c>
      <c r="OZ172" s="7" t="str">
        <f t="shared" ca="1" si="664"/>
        <v/>
      </c>
      <c r="PA172" s="7" t="str">
        <f t="shared" ca="1" si="665"/>
        <v/>
      </c>
      <c r="PB172" t="str">
        <f ca="1">IFERROR(VLOOKUP(OX172,$M$3:$AK$568,6,FALSE),"")</f>
        <v/>
      </c>
      <c r="PC172" t="str">
        <f ca="1">IFERROR(VLOOKUP(OX172,$M$3:$AK$568,7,FALSE),"")</f>
        <v/>
      </c>
      <c r="PD172" s="7" t="str">
        <f ca="1">IFERROR(VLOOKUP(OX172,$M$3:$AK$568,25,FALSE),"")</f>
        <v/>
      </c>
      <c r="PF172">
        <v>170</v>
      </c>
      <c r="PG172" s="7" t="s">
        <v>19</v>
      </c>
      <c r="PH172" t="e">
        <f t="shared" ca="1" si="666"/>
        <v>#N/A</v>
      </c>
      <c r="PI172" s="7" t="str">
        <f t="shared" ca="1" si="667"/>
        <v/>
      </c>
      <c r="PJ172" s="7" t="str">
        <f t="shared" ca="1" si="668"/>
        <v/>
      </c>
      <c r="PK172" t="str">
        <f t="shared" ca="1" si="669"/>
        <v/>
      </c>
      <c r="PM172">
        <v>170</v>
      </c>
      <c r="PN172" s="7" t="s">
        <v>19</v>
      </c>
      <c r="PO172" s="202" t="str">
        <f t="shared" ca="1" si="670"/>
        <v/>
      </c>
      <c r="PP172" s="7" t="str">
        <f t="shared" ca="1" si="671"/>
        <v/>
      </c>
      <c r="PQ172" t="str">
        <f ca="1">IFERROR(VLOOKUP(PM172,$G$325:$R$409,12,FALSE),"")</f>
        <v/>
      </c>
      <c r="PR172" t="e">
        <f ca="1">VLOOKUP(PM172,$G$324:$Q$409,11,FALSE)</f>
        <v>#N/A</v>
      </c>
      <c r="PS172" s="7" t="str">
        <f ca="1">VLOOKUP(PQ172,$R$325:$Y$409,8,FALSE)</f>
        <v>- -</v>
      </c>
      <c r="PT172" s="7">
        <f ca="1">ReSt</f>
        <v>-4</v>
      </c>
      <c r="PU172" s="7" t="e">
        <f t="shared" ca="1" si="672"/>
        <v>#N/A</v>
      </c>
      <c r="PV172" s="7" t="e">
        <f t="shared" ca="1" si="673"/>
        <v>#N/A</v>
      </c>
      <c r="PW172" s="7" t="str">
        <f ca="1">VLOOKUP(PQ172,$R$325:$AK$409,8,FALSE)</f>
        <v>- -</v>
      </c>
      <c r="PX172" s="7"/>
      <c r="PY172">
        <v>170</v>
      </c>
      <c r="PZ172" s="7" t="s">
        <v>19</v>
      </c>
      <c r="QA172" t="str">
        <f t="shared" ca="1" si="674"/>
        <v/>
      </c>
      <c r="QB172" s="7" t="str">
        <f t="shared" ca="1" si="675"/>
        <v/>
      </c>
      <c r="QC172" s="7" t="str">
        <f t="shared" ca="1" si="676"/>
        <v/>
      </c>
      <c r="QD172" t="str">
        <f t="shared" ca="1" si="677"/>
        <v/>
      </c>
      <c r="QF172">
        <v>170</v>
      </c>
      <c r="QG172" s="7" t="s">
        <v>19</v>
      </c>
      <c r="QH172" s="7" t="str">
        <f t="shared" ca="1" si="678"/>
        <v/>
      </c>
      <c r="QI172" s="7" t="e">
        <f t="shared" ca="1" si="679"/>
        <v>#VALUE!</v>
      </c>
      <c r="QJ172" t="e">
        <f t="shared" ca="1" si="680"/>
        <v>#N/A</v>
      </c>
      <c r="QK172" s="7" t="e">
        <f t="shared" ca="1" si="681"/>
        <v>#N/A</v>
      </c>
      <c r="QM172">
        <v>170</v>
      </c>
      <c r="QN172" s="7" t="s">
        <v>19</v>
      </c>
      <c r="QO172" t="str">
        <f t="shared" ca="1" si="682"/>
        <v/>
      </c>
      <c r="QP172" s="7" t="str">
        <f t="shared" ca="1" si="683"/>
        <v/>
      </c>
      <c r="QQ172" t="str">
        <f t="shared" ca="1" si="684"/>
        <v/>
      </c>
    </row>
    <row r="173" spans="1:459" x14ac:dyDescent="0.25">
      <c r="A173" s="240" t="str">
        <f>IF('Character Sheet'!$B$4="Creature","N","Y")</f>
        <v>Y</v>
      </c>
      <c r="C173" s="75"/>
      <c r="D173" s="76"/>
      <c r="F173" s="75"/>
      <c r="G173" s="76"/>
      <c r="I173" s="75"/>
      <c r="J173" s="85"/>
      <c r="K173" s="85">
        <f t="shared" ca="1" si="648"/>
        <v>4</v>
      </c>
      <c r="L173" s="85">
        <f t="shared" ca="1" si="951"/>
        <v>1</v>
      </c>
      <c r="M173" s="70">
        <f t="shared" ca="1" si="956"/>
        <v>7</v>
      </c>
      <c r="O173" s="222">
        <f t="shared" ca="1" si="649"/>
        <v>69</v>
      </c>
      <c r="Q173" s="7" t="s">
        <v>1736</v>
      </c>
      <c r="R173" s="9" t="s">
        <v>1451</v>
      </c>
      <c r="S173" s="9" t="s">
        <v>1942</v>
      </c>
      <c r="T173" s="61" t="str">
        <f>SUBSTITUTE(IFERROR(IFERROR(VLOOKUP(R173,'[1]Skill Statistics'!$A$3:$C$513,2,FALSE),VLOOKUP(Q173,'[1]Skill Statistics'!$A$3:$C$513,2,FALSE)),T172),"R*","ReSt")</f>
        <v>In/Me</v>
      </c>
      <c r="U173" s="61" t="str">
        <f>IFERROR(IFERROR(VLOOKUP(R173,'[1]Skill Statistics'!$A$3:$C$513,3,FALSE),VLOOKUP(Q173,'[1]Skill Statistics'!$A$3:$C$513,3,FALSE)),U172)</f>
        <v>Ag</v>
      </c>
      <c r="V173" s="61" t="str">
        <f>IF(ISNUMBER(SEARCH("Category",R173)),"- -",IFERROR(IFERROR(VLOOKUP(Q173,[1]Professions!$A$4:$AM$288,MATCH(Profession,[1]Professions!$A$1:$AM$1,0),FALSE),VLOOKUP(Q173,Calculations!$B$91:$I$95,8,FALSE)),"- -"))</f>
        <v>4 / 6</v>
      </c>
      <c r="W173" s="60">
        <f t="shared" ca="1" si="650"/>
        <v>0</v>
      </c>
      <c r="X173" s="7">
        <f ca="1">IFERROR(VLOOKUP(R173,$BS$6:$NR$519,MATCH(ActualLevel,$BS$3:$NR$3,0),FALSE),"- -")</f>
        <v>0</v>
      </c>
      <c r="Y173" s="7">
        <f t="shared" ca="1" si="955"/>
        <v>0</v>
      </c>
      <c r="Z173" s="7">
        <f ca="1">IFERROR(VLOOKUP(Y173,Charts!$BQ$2:$BR$52,2,FALSE),"- -")</f>
        <v>-25</v>
      </c>
      <c r="AA173" s="7">
        <f t="shared" ca="1" si="686"/>
        <v>3</v>
      </c>
      <c r="AB173" s="7">
        <f t="shared" ca="1" si="952"/>
        <v>0</v>
      </c>
      <c r="AC173" s="7"/>
      <c r="AD173" s="7"/>
      <c r="AE173" s="7"/>
      <c r="AF173" s="7"/>
      <c r="AG173" s="7"/>
      <c r="AH173" s="43"/>
      <c r="AI173" s="7"/>
      <c r="AJ173" s="7"/>
      <c r="AK173" s="7">
        <f t="shared" ca="1" si="687"/>
        <v>-22</v>
      </c>
      <c r="AL173" s="7"/>
      <c r="AM173" s="69">
        <f>IFERROR(VLOOKUP(R173,'[1]Skill Statistics'!$A$3:$AN$513,MATCH(Profession,'[1]Skill Statistics'!$A$2:$AN$2,0),FALSE),0)</f>
        <v>0</v>
      </c>
      <c r="AN173" s="85">
        <f>IFERROR(VLOOKUP(Q173,'[1]Skill Statistics'!$A$3:$BK$513,MATCH(Archetype,'[1]Skill Statistics'!$A$2:$BK$2,0),FALSE),0)</f>
        <v>0</v>
      </c>
      <c r="AO173" s="85">
        <f>IFERROR(VLOOKUP(Q173,'[1]Skill Statistics'!$A$3:$BB$513,MATCH(Race,'[1]Skill Statistics'!$A$2:$BB$2,0),FALSE),0)</f>
        <v>0</v>
      </c>
      <c r="AP173" s="85">
        <f t="shared" ca="1" si="651"/>
        <v>0.3</v>
      </c>
      <c r="AQ173" s="70">
        <v>0.3</v>
      </c>
      <c r="AS173" s="69">
        <f>IFERROR(VLOOKUP(Q173,'[1]Professional Skills'!$A$4:$AM$288,MATCH(Profession,'[1]Professional Skills'!$A$3:$AM$3,0),FALSE),"- -")</f>
        <v>0</v>
      </c>
      <c r="AT173" t="s">
        <v>1812</v>
      </c>
      <c r="AU173" s="7" t="str">
        <f t="shared" si="954"/>
        <v/>
      </c>
      <c r="AV173" s="7">
        <f t="shared" ca="1" si="953"/>
        <v>0</v>
      </c>
      <c r="AW173" t="str">
        <f t="shared" si="690"/>
        <v/>
      </c>
      <c r="AX173" t="str">
        <f>IFERROR(_xlfn.RANK.EQ(AW173,$AW$5:$AW$568),"")</f>
        <v/>
      </c>
      <c r="AY173">
        <f t="shared" si="645"/>
        <v>0</v>
      </c>
      <c r="AZ173" s="70" t="str">
        <f t="shared" si="688"/>
        <v/>
      </c>
      <c r="BB173" s="69">
        <f>IFERROR(IF(Q173="Language",VLOOKUP(R173,[1]Cultures!$B$4:$N$218,MATCH(Culture,[1]Cultures!$B$3:$N$3,0),FALSE),VLOOKUP(Q173,[1]Cultures!$B$4:$O$212,MATCH(Culture,[1]Cultures!$B$3:$O$3,0),FALSE)),"- -")</f>
        <v>0</v>
      </c>
      <c r="BC173" t="s">
        <v>1812</v>
      </c>
      <c r="BD173">
        <f t="shared" ca="1" si="950"/>
        <v>0.96647138197783766</v>
      </c>
      <c r="BE173">
        <f t="shared" ca="1" si="897"/>
        <v>1.5664713819778378</v>
      </c>
      <c r="BH173">
        <f ca="1">_xlfn.RANK.EQ(BE173,$BE$171:$BE$173)</f>
        <v>2</v>
      </c>
      <c r="BI173" s="7">
        <f t="shared" ca="1" si="689"/>
        <v>0</v>
      </c>
      <c r="BK173" s="7"/>
      <c r="BL173" s="70">
        <f t="shared" ca="1" si="646"/>
        <v>0</v>
      </c>
      <c r="BN173" s="69">
        <f>IFERROR(VLOOKUP(V173,Charts!$BT$2:$BV$14,3,FALSE),"- -")</f>
        <v>0.53846153846153844</v>
      </c>
      <c r="BO173" s="85">
        <f t="shared" ca="1" si="652"/>
        <v>2.3238645914166733</v>
      </c>
      <c r="BP173" s="70">
        <f t="shared" ca="1" si="898"/>
        <v>69</v>
      </c>
      <c r="BR173" s="7">
        <v>168</v>
      </c>
      <c r="BS173" s="9" t="str">
        <f ca="1">VLOOKUP(BR173,$O$3:$R$568,4,FALSE)</f>
        <v>Art History</v>
      </c>
      <c r="BT173" s="7" t="str">
        <f ca="1">VLOOKUP(BS173,$R$3:$V$568,5,FALSE)</f>
        <v>2 / 3</v>
      </c>
      <c r="BU173" s="7">
        <f ca="1">VLOOKUP(BT173,Charts!$BT$2:$BV$14,3,FALSE)</f>
        <v>0.84615384615384615</v>
      </c>
      <c r="BV173" s="7" t="str">
        <f t="shared" ca="1" si="691"/>
        <v>2</v>
      </c>
      <c r="BW173" s="7" t="str">
        <f t="shared" ca="1" si="692"/>
        <v>3</v>
      </c>
      <c r="BY173" s="7">
        <f t="shared" ca="1" si="693"/>
        <v>2.9357010663727645E-2</v>
      </c>
      <c r="BZ173" s="7">
        <f t="shared" ca="1" si="694"/>
        <v>0.8167968354901185</v>
      </c>
      <c r="CA173" s="7">
        <f t="shared" ca="1" si="695"/>
        <v>2</v>
      </c>
      <c r="CB173" s="7">
        <f t="shared" ca="1" si="696"/>
        <v>5</v>
      </c>
      <c r="CC173" s="7">
        <f ca="1">IFERROR(IF(CC172+CB173&gt;CD$4,CC172,CC172+CB173),"")</f>
        <v>38</v>
      </c>
      <c r="CD173" s="7">
        <f t="shared" ca="1" si="899"/>
        <v>0</v>
      </c>
      <c r="CE173" s="7">
        <f t="shared" ca="1" si="697"/>
        <v>0.87024388430814337</v>
      </c>
      <c r="CF173" s="7">
        <f t="shared" ca="1" si="698"/>
        <v>-2.4090038154297222E-2</v>
      </c>
      <c r="CG173" s="7">
        <f t="shared" ca="1" si="699"/>
        <v>0</v>
      </c>
      <c r="CH173" s="7">
        <f t="shared" ca="1" si="700"/>
        <v>0</v>
      </c>
      <c r="CI173" s="7">
        <f ca="1">IFERROR(IF(CI172+CH173&gt;CJ$4,CI172,CI172+CH173),"")</f>
        <v>60</v>
      </c>
      <c r="CJ173" s="7">
        <f t="shared" ca="1" si="900"/>
        <v>0</v>
      </c>
      <c r="CK173" s="7">
        <f t="shared" ca="1" si="701"/>
        <v>0.3586630047793673</v>
      </c>
      <c r="CL173" s="7">
        <f t="shared" ca="1" si="702"/>
        <v>0.48749084137447884</v>
      </c>
      <c r="CM173" s="7">
        <f t="shared" ca="1" si="703"/>
        <v>1</v>
      </c>
      <c r="CN173" s="7" t="str">
        <f t="shared" ca="1" si="704"/>
        <v>2</v>
      </c>
      <c r="CO173" s="7">
        <f ca="1">IFERROR(IF(CO172+CN173&gt;CP$4,CO172,CO172+CN173),"")</f>
        <v>60</v>
      </c>
      <c r="CP173" s="7">
        <f t="shared" ca="1" si="901"/>
        <v>0</v>
      </c>
      <c r="CQ173" s="7">
        <f t="shared" ca="1" si="705"/>
        <v>9.1027091036288366E-2</v>
      </c>
      <c r="CR173" s="7">
        <f t="shared" ca="1" si="706"/>
        <v>0.75512675511755778</v>
      </c>
      <c r="CS173" s="7">
        <f t="shared" ca="1" si="707"/>
        <v>1</v>
      </c>
      <c r="CT173" s="7" t="str">
        <f t="shared" ca="1" si="708"/>
        <v>2</v>
      </c>
      <c r="CU173" s="7">
        <f ca="1">IFERROR(IF(CU172+CT173&gt;CV$4,CU172,CU172+CT173),"")</f>
        <v>60</v>
      </c>
      <c r="CV173" s="7">
        <f t="shared" ca="1" si="902"/>
        <v>0</v>
      </c>
      <c r="CW173" s="7">
        <f t="shared" ca="1" si="709"/>
        <v>0.95762054611945435</v>
      </c>
      <c r="CX173" s="7">
        <f t="shared" ca="1" si="710"/>
        <v>-0.11146669996560821</v>
      </c>
      <c r="CY173" s="7">
        <f t="shared" ca="1" si="711"/>
        <v>0</v>
      </c>
      <c r="CZ173" s="7">
        <f t="shared" ca="1" si="712"/>
        <v>0</v>
      </c>
      <c r="DA173" s="7">
        <f ca="1">IFERROR(IF(DA172+CZ173&gt;DB$4,DA172,DA172+CZ173),"")</f>
        <v>60</v>
      </c>
      <c r="DB173" s="7">
        <f t="shared" ca="1" si="903"/>
        <v>0</v>
      </c>
      <c r="DC173" s="7">
        <f t="shared" ca="1" si="713"/>
        <v>0.72586414280404343</v>
      </c>
      <c r="DD173" s="7">
        <f t="shared" ca="1" si="714"/>
        <v>0.12028970334980271</v>
      </c>
      <c r="DE173" s="7">
        <f t="shared" ca="1" si="715"/>
        <v>1</v>
      </c>
      <c r="DF173" s="7" t="str">
        <f t="shared" ca="1" si="716"/>
        <v>2</v>
      </c>
      <c r="DG173" s="7">
        <f ca="1">IFERROR(IF(DG172+DF173&gt;DH$4,DG172,DG172+DF173),"")</f>
        <v>60</v>
      </c>
      <c r="DH173" s="7">
        <f t="shared" ca="1" si="904"/>
        <v>0</v>
      </c>
      <c r="DI173" s="7">
        <f t="shared" ca="1" si="717"/>
        <v>9.9500508776369512E-2</v>
      </c>
      <c r="DJ173" s="7">
        <f t="shared" ca="1" si="718"/>
        <v>0.74665333737747663</v>
      </c>
      <c r="DK173" s="7">
        <f t="shared" ca="1" si="719"/>
        <v>1</v>
      </c>
      <c r="DL173" s="7" t="str">
        <f t="shared" ca="1" si="720"/>
        <v>2</v>
      </c>
      <c r="DM173" s="7">
        <f ca="1">IFERROR(IF(DM172+DL173&gt;DN$4,DM172,DM172+DL173),"")</f>
        <v>60</v>
      </c>
      <c r="DN173" s="7">
        <f t="shared" ca="1" si="905"/>
        <v>0</v>
      </c>
      <c r="DO173" s="7">
        <f t="shared" ca="1" si="721"/>
        <v>0.20255584174769403</v>
      </c>
      <c r="DP173" s="7">
        <f t="shared" ca="1" si="722"/>
        <v>0.64359800440615211</v>
      </c>
      <c r="DQ173" s="7">
        <f t="shared" ca="1" si="723"/>
        <v>1</v>
      </c>
      <c r="DR173" s="7" t="str">
        <f t="shared" ca="1" si="724"/>
        <v>2</v>
      </c>
      <c r="DS173" s="7">
        <f ca="1">IFERROR(IF(DS172+DR173&gt;DT$4,DS172,DS172+DR173),"")</f>
        <v>60</v>
      </c>
      <c r="DT173" s="7">
        <f t="shared" ca="1" si="906"/>
        <v>0</v>
      </c>
      <c r="DU173" s="7">
        <f t="shared" ca="1" si="725"/>
        <v>0.8422236146043397</v>
      </c>
      <c r="DV173" s="7">
        <f t="shared" ca="1" si="726"/>
        <v>3.9302315495064466E-3</v>
      </c>
      <c r="DW173" s="7">
        <f t="shared" ca="1" si="727"/>
        <v>1</v>
      </c>
      <c r="DX173" s="7" t="str">
        <f t="shared" ca="1" si="728"/>
        <v>2</v>
      </c>
      <c r="DY173" s="7">
        <f ca="1">IFERROR(IF(DY172+DX173&gt;DZ$4,DY172,DY172+DX173),"")</f>
        <v>60</v>
      </c>
      <c r="DZ173" s="7">
        <f t="shared" ca="1" si="907"/>
        <v>0</v>
      </c>
      <c r="EA173" s="7">
        <f t="shared" ca="1" si="729"/>
        <v>0.4849589817100467</v>
      </c>
      <c r="EB173" s="7">
        <f t="shared" ca="1" si="730"/>
        <v>0.36119486444379945</v>
      </c>
      <c r="EC173" s="7">
        <f t="shared" ca="1" si="731"/>
        <v>1</v>
      </c>
      <c r="ED173" s="7" t="str">
        <f t="shared" ca="1" si="732"/>
        <v>2</v>
      </c>
      <c r="EE173" s="7">
        <f ca="1">IFERROR(IF(EE172+ED173&gt;EF$4,EE172,EE172+ED173),"")</f>
        <v>60</v>
      </c>
      <c r="EF173" s="7">
        <f t="shared" ca="1" si="908"/>
        <v>0</v>
      </c>
      <c r="EG173" s="7">
        <f t="shared" ca="1" si="733"/>
        <v>0.59255523337631044</v>
      </c>
      <c r="EH173" s="7">
        <f t="shared" ca="1" si="734"/>
        <v>0.2535986127775357</v>
      </c>
      <c r="EI173" s="7">
        <f t="shared" ca="1" si="735"/>
        <v>1</v>
      </c>
      <c r="EJ173" s="7" t="str">
        <f t="shared" ca="1" si="736"/>
        <v>2</v>
      </c>
      <c r="EK173" s="7">
        <f ca="1">IFERROR(IF(EK172+EJ173&gt;EL$4,EK172,EK172+EJ173),"")</f>
        <v>60</v>
      </c>
      <c r="EL173" s="7">
        <f t="shared" ca="1" si="909"/>
        <v>0</v>
      </c>
      <c r="EM173" s="7">
        <f t="shared" ca="1" si="737"/>
        <v>0.32152488001173385</v>
      </c>
      <c r="EN173" s="7">
        <f t="shared" ca="1" si="738"/>
        <v>0.5246289661421123</v>
      </c>
      <c r="EO173" s="7">
        <f t="shared" ca="1" si="739"/>
        <v>1</v>
      </c>
      <c r="EP173" s="7" t="str">
        <f t="shared" ca="1" si="740"/>
        <v>2</v>
      </c>
      <c r="EQ173" s="7">
        <f ca="1">IFERROR(IF(EQ172+EP173&gt;ER$4,EQ172,EQ172+EP173),"")</f>
        <v>60</v>
      </c>
      <c r="ER173" s="7">
        <f t="shared" ca="1" si="910"/>
        <v>0</v>
      </c>
      <c r="ES173" s="7">
        <f t="shared" ca="1" si="741"/>
        <v>0.65175376402233742</v>
      </c>
      <c r="ET173" s="7">
        <f t="shared" ca="1" si="742"/>
        <v>0.19440008213150872</v>
      </c>
      <c r="EU173" s="7">
        <f t="shared" ca="1" si="743"/>
        <v>1</v>
      </c>
      <c r="EV173" s="7" t="str">
        <f t="shared" ca="1" si="744"/>
        <v>2</v>
      </c>
      <c r="EW173" s="7">
        <f ca="1">IFERROR(IF(EW172+EV173&gt;EX$4,EW172,EW172+EV173),"")</f>
        <v>60</v>
      </c>
      <c r="EX173" s="7">
        <f t="shared" ca="1" si="911"/>
        <v>0</v>
      </c>
      <c r="EY173" s="7">
        <f t="shared" ca="1" si="745"/>
        <v>0.14259289271990305</v>
      </c>
      <c r="EZ173" s="7">
        <f t="shared" ca="1" si="746"/>
        <v>0.70356095343394309</v>
      </c>
      <c r="FA173" s="7">
        <f t="shared" ca="1" si="747"/>
        <v>1</v>
      </c>
      <c r="FB173" s="7" t="str">
        <f t="shared" ca="1" si="748"/>
        <v>2</v>
      </c>
      <c r="FC173" s="7">
        <f ca="1">IFERROR(IF(FC172+FB173&gt;FD$4,FC172,FC172+FB173),"")</f>
        <v>60</v>
      </c>
      <c r="FD173" s="7">
        <f t="shared" ca="1" si="912"/>
        <v>0</v>
      </c>
      <c r="FE173" s="7">
        <f t="shared" ca="1" si="749"/>
        <v>0.10075688894674084</v>
      </c>
      <c r="FF173" s="7">
        <f t="shared" ca="1" si="750"/>
        <v>0.7453969572071053</v>
      </c>
      <c r="FG173" s="7">
        <f t="shared" ca="1" si="751"/>
        <v>1</v>
      </c>
      <c r="FH173" s="7" t="str">
        <f t="shared" ca="1" si="752"/>
        <v>2</v>
      </c>
      <c r="FI173" s="7">
        <f ca="1">IFERROR(IF(FI172+FH173&gt;FJ$4,FI172,FI172+FH173),"")</f>
        <v>60</v>
      </c>
      <c r="FJ173" s="7">
        <f t="shared" ca="1" si="913"/>
        <v>0</v>
      </c>
      <c r="FK173" s="7">
        <f t="shared" ca="1" si="753"/>
        <v>0.66855119443629984</v>
      </c>
      <c r="FL173" s="7">
        <f t="shared" ca="1" si="754"/>
        <v>0.1776026517175463</v>
      </c>
      <c r="FM173" s="7">
        <f t="shared" ca="1" si="755"/>
        <v>1</v>
      </c>
      <c r="FN173" s="7" t="str">
        <f t="shared" ca="1" si="756"/>
        <v>2</v>
      </c>
      <c r="FO173" s="7">
        <f ca="1">IFERROR(IF(FO172+FN173&gt;FP$4,FO172,FO172+FN173),"")</f>
        <v>60</v>
      </c>
      <c r="FP173" s="7">
        <f t="shared" ca="1" si="914"/>
        <v>0</v>
      </c>
      <c r="FQ173" s="7">
        <f t="shared" ca="1" si="757"/>
        <v>0.36673513842230765</v>
      </c>
      <c r="FR173" s="7">
        <f t="shared" ca="1" si="758"/>
        <v>0.4794187077315385</v>
      </c>
      <c r="FS173" s="7">
        <f t="shared" ca="1" si="759"/>
        <v>1</v>
      </c>
      <c r="FT173" s="7" t="str">
        <f t="shared" ca="1" si="760"/>
        <v>2</v>
      </c>
      <c r="FU173" s="7">
        <f ca="1">IFERROR(IF(FU172+FT173&gt;FV$4,FU172,FU172+FT173),"")</f>
        <v>60</v>
      </c>
      <c r="FV173" s="7">
        <f t="shared" ca="1" si="915"/>
        <v>0</v>
      </c>
      <c r="FW173" s="7">
        <f t="shared" ca="1" si="761"/>
        <v>0.44563853330147396</v>
      </c>
      <c r="FX173" s="7">
        <f t="shared" ca="1" si="762"/>
        <v>0.40051531285237219</v>
      </c>
      <c r="FY173" s="7">
        <f t="shared" ca="1" si="763"/>
        <v>1</v>
      </c>
      <c r="FZ173" s="7" t="str">
        <f t="shared" ca="1" si="764"/>
        <v>2</v>
      </c>
      <c r="GA173" s="7">
        <f ca="1">IFERROR(IF(GA172+FZ173&gt;GB$4,GA172,GA172+FZ173),"")</f>
        <v>60</v>
      </c>
      <c r="GB173" s="7">
        <f t="shared" ca="1" si="916"/>
        <v>0</v>
      </c>
      <c r="GC173" s="7">
        <f t="shared" ca="1" si="765"/>
        <v>0.60526138241286276</v>
      </c>
      <c r="GD173" s="7">
        <f t="shared" ca="1" si="766"/>
        <v>0.24089246374098339</v>
      </c>
      <c r="GE173" s="7">
        <f t="shared" ca="1" si="767"/>
        <v>1</v>
      </c>
      <c r="GF173" s="7" t="str">
        <f t="shared" ca="1" si="768"/>
        <v>2</v>
      </c>
      <c r="GG173" s="7">
        <f ca="1">IFERROR(IF(GG172+GF173&gt;GH$4,GG172,GG172+GF173),"")</f>
        <v>60</v>
      </c>
      <c r="GH173" s="7">
        <f t="shared" ca="1" si="917"/>
        <v>0</v>
      </c>
      <c r="GI173" s="7">
        <f t="shared" ca="1" si="769"/>
        <v>0.80878712634509553</v>
      </c>
      <c r="GJ173" s="7">
        <f t="shared" ca="1" si="770"/>
        <v>3.7366719808750615E-2</v>
      </c>
      <c r="GK173" s="7">
        <f t="shared" ca="1" si="771"/>
        <v>1</v>
      </c>
      <c r="GL173" s="7" t="str">
        <f t="shared" ca="1" si="772"/>
        <v>2</v>
      </c>
      <c r="GM173" s="7">
        <f ca="1">IFERROR(IF(GM172+GL173&gt;GN$4,GM172,GM172+GL173),"")</f>
        <v>60</v>
      </c>
      <c r="GN173" s="7">
        <f t="shared" ca="1" si="918"/>
        <v>0</v>
      </c>
      <c r="GO173" s="7">
        <f t="shared" ca="1" si="773"/>
        <v>3.4848406214380123E-2</v>
      </c>
      <c r="GP173" s="7">
        <f t="shared" ca="1" si="774"/>
        <v>0.81130543993946602</v>
      </c>
      <c r="GQ173" s="7">
        <f t="shared" ca="1" si="775"/>
        <v>2</v>
      </c>
      <c r="GR173" s="7">
        <f t="shared" ca="1" si="776"/>
        <v>5</v>
      </c>
      <c r="GS173" s="7">
        <f ca="1">IFERROR(IF(GS172+GR173&gt;GT$4,GS172,GS172+GR173),"")</f>
        <v>60</v>
      </c>
      <c r="GT173" s="7">
        <f t="shared" ca="1" si="919"/>
        <v>0</v>
      </c>
      <c r="GU173" s="7">
        <f t="shared" ca="1" si="777"/>
        <v>0.64865779834591153</v>
      </c>
      <c r="GV173" s="7">
        <f t="shared" ca="1" si="778"/>
        <v>0.19749604780793462</v>
      </c>
      <c r="GW173" s="7">
        <f t="shared" ca="1" si="779"/>
        <v>1</v>
      </c>
      <c r="GX173" s="7" t="str">
        <f t="shared" ca="1" si="780"/>
        <v>2</v>
      </c>
      <c r="GY173" s="7">
        <f ca="1">IFERROR(IF(GY172+GX173&gt;GZ$4,GY172,GY172+GX173),"")</f>
        <v>60</v>
      </c>
      <c r="GZ173" s="7">
        <f t="shared" ca="1" si="920"/>
        <v>0</v>
      </c>
      <c r="HA173" s="7">
        <f t="shared" ca="1" si="781"/>
        <v>0.86147191246663257</v>
      </c>
      <c r="HB173" s="7">
        <f t="shared" ca="1" si="782"/>
        <v>-1.5318066312786427E-2</v>
      </c>
      <c r="HC173" s="7">
        <f t="shared" ca="1" si="783"/>
        <v>0</v>
      </c>
      <c r="HD173" s="7">
        <f t="shared" ca="1" si="784"/>
        <v>0</v>
      </c>
      <c r="HE173" s="7">
        <f ca="1">IFERROR(IF(HE172+HD173&gt;HF$4,HE172,HE172+HD173),"")</f>
        <v>60</v>
      </c>
      <c r="HF173" s="7">
        <f t="shared" ca="1" si="921"/>
        <v>0</v>
      </c>
      <c r="HG173" s="7">
        <f t="shared" ca="1" si="785"/>
        <v>0.6273978629155762</v>
      </c>
      <c r="HH173" s="7">
        <f t="shared" ca="1" si="786"/>
        <v>0.21875598323826995</v>
      </c>
      <c r="HI173" s="7">
        <f t="shared" ca="1" si="787"/>
        <v>1</v>
      </c>
      <c r="HJ173" s="7" t="str">
        <f t="shared" ca="1" si="788"/>
        <v>2</v>
      </c>
      <c r="HK173" s="7">
        <f ca="1">IFERROR(IF(HK172+HJ173&gt;HL$4,HK172,HK172+HJ173),"")</f>
        <v>60</v>
      </c>
      <c r="HL173" s="7">
        <f t="shared" ca="1" si="922"/>
        <v>0</v>
      </c>
      <c r="HM173" s="7">
        <f t="shared" ca="1" si="789"/>
        <v>0.301887841801602</v>
      </c>
      <c r="HN173" s="7">
        <f t="shared" ca="1" si="790"/>
        <v>0.54426600435224415</v>
      </c>
      <c r="HO173" s="7">
        <f t="shared" ca="1" si="791"/>
        <v>1</v>
      </c>
      <c r="HP173" s="7" t="str">
        <f t="shared" ca="1" si="792"/>
        <v>2</v>
      </c>
      <c r="HQ173" s="7">
        <f ca="1">IFERROR(IF(HQ172+HP173&gt;HR$4,HQ172,HQ172+HP173),"")</f>
        <v>60</v>
      </c>
      <c r="HR173" s="7">
        <f t="shared" ca="1" si="923"/>
        <v>0</v>
      </c>
      <c r="HS173" s="7">
        <f t="shared" ca="1" si="793"/>
        <v>0.90263949555838519</v>
      </c>
      <c r="HT173" s="7">
        <f t="shared" ca="1" si="794"/>
        <v>-5.648564940453904E-2</v>
      </c>
      <c r="HU173" s="7">
        <f t="shared" ca="1" si="795"/>
        <v>0</v>
      </c>
      <c r="HV173" s="7">
        <f t="shared" ca="1" si="796"/>
        <v>0</v>
      </c>
      <c r="HW173" s="7">
        <f ca="1">IFERROR(IF(HW172+HV173&gt;HX$4,HW172,HW172+HV173),"")</f>
        <v>60</v>
      </c>
      <c r="HX173" s="7">
        <f t="shared" ca="1" si="924"/>
        <v>0</v>
      </c>
      <c r="HY173" s="7">
        <f t="shared" ca="1" si="797"/>
        <v>0.12426959914595903</v>
      </c>
      <c r="HZ173" s="7">
        <f t="shared" ca="1" si="798"/>
        <v>0.72188424700788711</v>
      </c>
      <c r="IA173" s="7">
        <f t="shared" ca="1" si="799"/>
        <v>1</v>
      </c>
      <c r="IB173" s="7" t="str">
        <f t="shared" ca="1" si="800"/>
        <v>2</v>
      </c>
      <c r="IC173" s="7">
        <f ca="1">IFERROR(IF(IC172+IB173&gt;ID$4,IC172,IC172+IB173),"")</f>
        <v>60</v>
      </c>
      <c r="ID173" s="7">
        <f t="shared" ca="1" si="925"/>
        <v>0</v>
      </c>
      <c r="IE173" s="7">
        <f t="shared" ca="1" si="801"/>
        <v>0.50356371866232086</v>
      </c>
      <c r="IF173" s="7">
        <f t="shared" ca="1" si="802"/>
        <v>0.34259012749152529</v>
      </c>
      <c r="IG173" s="7">
        <f t="shared" ca="1" si="803"/>
        <v>1</v>
      </c>
      <c r="IH173" s="7" t="str">
        <f t="shared" ca="1" si="804"/>
        <v>2</v>
      </c>
      <c r="II173" s="7">
        <f ca="1">IFERROR(IF(II172+IH173&gt;IJ$4,II172,II172+IH173),"")</f>
        <v>60</v>
      </c>
      <c r="IJ173" s="7">
        <f t="shared" ca="1" si="926"/>
        <v>0</v>
      </c>
      <c r="IK173" s="7">
        <f t="shared" ca="1" si="805"/>
        <v>0.50350850179814954</v>
      </c>
      <c r="IL173" s="7">
        <f t="shared" ca="1" si="806"/>
        <v>0.3426453443556966</v>
      </c>
      <c r="IM173" s="7">
        <f t="shared" ca="1" si="807"/>
        <v>1</v>
      </c>
      <c r="IN173" s="7" t="str">
        <f t="shared" ca="1" si="808"/>
        <v>2</v>
      </c>
      <c r="IO173" s="7">
        <f ca="1">IFERROR(IF(IO172+IN173&gt;IP$4,IO172,IO172+IN173),"")</f>
        <v>60</v>
      </c>
      <c r="IP173" s="7">
        <f t="shared" ca="1" si="927"/>
        <v>0</v>
      </c>
      <c r="IQ173" s="7">
        <f t="shared" ca="1" si="809"/>
        <v>0.47510124476240378</v>
      </c>
      <c r="IR173" s="7">
        <f t="shared" ca="1" si="810"/>
        <v>0.37105260139144236</v>
      </c>
      <c r="IS173" s="7">
        <f t="shared" ca="1" si="811"/>
        <v>1</v>
      </c>
      <c r="IT173" s="7" t="str">
        <f t="shared" ca="1" si="812"/>
        <v>2</v>
      </c>
      <c r="IU173" s="7">
        <f ca="1">IFERROR(IF(IU172+IT173&gt;IV$4,IU172,IU172+IT173),"")</f>
        <v>60</v>
      </c>
      <c r="IV173" s="7">
        <f t="shared" ca="1" si="928"/>
        <v>0</v>
      </c>
      <c r="IW173" s="7">
        <f t="shared" ca="1" si="813"/>
        <v>0.91281115619559072</v>
      </c>
      <c r="IX173" s="7">
        <f t="shared" ca="1" si="814"/>
        <v>-6.6657310041744577E-2</v>
      </c>
      <c r="IY173" s="7">
        <f t="shared" ca="1" si="815"/>
        <v>0</v>
      </c>
      <c r="IZ173" s="7">
        <f t="shared" ca="1" si="816"/>
        <v>0</v>
      </c>
      <c r="JA173" s="7">
        <f ca="1">IFERROR(IF(JA172+IZ173&gt;JB$4,JA172,JA172+IZ173),"")</f>
        <v>60</v>
      </c>
      <c r="JB173" s="7">
        <f t="shared" ca="1" si="929"/>
        <v>0</v>
      </c>
      <c r="JC173" s="7">
        <f t="shared" ca="1" si="817"/>
        <v>0.54221516678835147</v>
      </c>
      <c r="JD173" s="7">
        <f t="shared" ca="1" si="818"/>
        <v>0.30393867936549468</v>
      </c>
      <c r="JE173" s="7">
        <f t="shared" ca="1" si="819"/>
        <v>1</v>
      </c>
      <c r="JF173" s="7" t="str">
        <f t="shared" ca="1" si="820"/>
        <v>2</v>
      </c>
      <c r="JG173" s="7">
        <f ca="1">IFERROR(IF(JG172+JF173&gt;JH$4,JG172,JG172+JF173),"")</f>
        <v>60</v>
      </c>
      <c r="JH173" s="7">
        <f t="shared" ca="1" si="930"/>
        <v>0</v>
      </c>
      <c r="JI173" s="7">
        <f t="shared" ca="1" si="821"/>
        <v>0.7550875088906398</v>
      </c>
      <c r="JJ173" s="7">
        <f t="shared" ca="1" si="822"/>
        <v>9.1066337263206343E-2</v>
      </c>
      <c r="JK173" s="7">
        <f t="shared" ca="1" si="823"/>
        <v>1</v>
      </c>
      <c r="JL173" s="7" t="str">
        <f t="shared" ca="1" si="824"/>
        <v>2</v>
      </c>
      <c r="JM173" s="7">
        <f ca="1">IFERROR(IF(JM172+JL173&gt;JN$4,JM172,JM172+JL173),"")</f>
        <v>60</v>
      </c>
      <c r="JN173" s="7">
        <f t="shared" ca="1" si="931"/>
        <v>0</v>
      </c>
      <c r="JO173" s="7">
        <f t="shared" ca="1" si="825"/>
        <v>0.23519596223242445</v>
      </c>
      <c r="JP173" s="7">
        <f t="shared" ca="1" si="826"/>
        <v>0.6109578839214217</v>
      </c>
      <c r="JQ173" s="7">
        <f t="shared" ca="1" si="827"/>
        <v>1</v>
      </c>
      <c r="JR173" s="7" t="str">
        <f t="shared" ca="1" si="828"/>
        <v>2</v>
      </c>
      <c r="JS173" s="7">
        <f ca="1">IFERROR(IF(JS172+JR173&gt;JT$4,JS172,JS172+JR173),"")</f>
        <v>60</v>
      </c>
      <c r="JT173" s="7">
        <f t="shared" ca="1" si="932"/>
        <v>0</v>
      </c>
      <c r="JU173" s="7">
        <f t="shared" ca="1" si="829"/>
        <v>1.2907766531275455E-2</v>
      </c>
      <c r="JV173" s="7">
        <f t="shared" ca="1" si="830"/>
        <v>0.83324607962257069</v>
      </c>
      <c r="JW173" s="7">
        <f t="shared" ca="1" si="831"/>
        <v>2</v>
      </c>
      <c r="JX173" s="7">
        <f t="shared" ca="1" si="832"/>
        <v>5</v>
      </c>
      <c r="JY173" s="7">
        <f ca="1">IFERROR(IF(JY172+JX173&gt;JZ$4,JY172,JY172+JX173),"")</f>
        <v>60</v>
      </c>
      <c r="JZ173" s="7">
        <f t="shared" ca="1" si="933"/>
        <v>0</v>
      </c>
      <c r="KA173" s="7">
        <f t="shared" ca="1" si="833"/>
        <v>0.32531500393194235</v>
      </c>
      <c r="KB173" s="7">
        <f t="shared" ca="1" si="834"/>
        <v>0.5208388422219038</v>
      </c>
      <c r="KC173" s="7">
        <f t="shared" ca="1" si="835"/>
        <v>1</v>
      </c>
      <c r="KD173" s="7" t="str">
        <f t="shared" ca="1" si="836"/>
        <v>2</v>
      </c>
      <c r="KE173" s="7">
        <f ca="1">IFERROR(IF(KE172+KD173&gt;KF$4,KE172,KE172+KD173),"")</f>
        <v>60</v>
      </c>
      <c r="KF173" s="7">
        <f t="shared" ca="1" si="934"/>
        <v>0</v>
      </c>
      <c r="KG173" s="7">
        <f t="shared" ca="1" si="837"/>
        <v>0.52684212069492931</v>
      </c>
      <c r="KH173" s="7">
        <f t="shared" ca="1" si="838"/>
        <v>0.31931172545891684</v>
      </c>
      <c r="KI173" s="7">
        <f t="shared" ca="1" si="839"/>
        <v>1</v>
      </c>
      <c r="KJ173" s="7" t="str">
        <f t="shared" ca="1" si="840"/>
        <v>2</v>
      </c>
      <c r="KK173" s="7">
        <f ca="1">IFERROR(IF(KK172+KJ173&gt;KL$4,KK172,KK172+KJ173),"")</f>
        <v>60</v>
      </c>
      <c r="KL173" s="7">
        <f t="shared" ca="1" si="935"/>
        <v>0</v>
      </c>
      <c r="KM173" s="7">
        <f t="shared" ca="1" si="841"/>
        <v>0.86712259172684991</v>
      </c>
      <c r="KN173" s="7">
        <f t="shared" ca="1" si="842"/>
        <v>-2.0968745573003766E-2</v>
      </c>
      <c r="KO173" s="7">
        <f t="shared" ca="1" si="843"/>
        <v>0</v>
      </c>
      <c r="KP173" s="7">
        <f t="shared" ca="1" si="844"/>
        <v>0</v>
      </c>
      <c r="KQ173" s="7">
        <f ca="1">IFERROR(IF(KQ172+KP173&gt;KR$4,KQ172,KQ172+KP173),"")</f>
        <v>60</v>
      </c>
      <c r="KR173" s="7">
        <f t="shared" ca="1" si="936"/>
        <v>0</v>
      </c>
      <c r="KS173" s="7">
        <f t="shared" ca="1" si="845"/>
        <v>0.74197246738315104</v>
      </c>
      <c r="KT173" s="7">
        <f t="shared" ca="1" si="846"/>
        <v>0.10418137877069511</v>
      </c>
      <c r="KU173" s="7">
        <f t="shared" ca="1" si="847"/>
        <v>1</v>
      </c>
      <c r="KV173" s="7" t="str">
        <f t="shared" ca="1" si="848"/>
        <v>2</v>
      </c>
      <c r="KW173" s="7">
        <f ca="1">IFERROR(IF(KW172+KV173&gt;KX$4,KW172,KW172+KV173),"")</f>
        <v>60</v>
      </c>
      <c r="KX173" s="7">
        <f t="shared" ca="1" si="937"/>
        <v>0</v>
      </c>
      <c r="KY173" s="7">
        <f t="shared" ca="1" si="849"/>
        <v>0.47884390080178996</v>
      </c>
      <c r="KZ173" s="7">
        <f t="shared" ca="1" si="850"/>
        <v>0.36730994535205619</v>
      </c>
      <c r="LA173" s="7">
        <f t="shared" ca="1" si="851"/>
        <v>1</v>
      </c>
      <c r="LB173" s="7" t="str">
        <f t="shared" ca="1" si="852"/>
        <v>2</v>
      </c>
      <c r="LC173" s="7">
        <f ca="1">IFERROR(IF(LC172+LB173&gt;LD$4,LC172,LC172+LB173),"")</f>
        <v>60</v>
      </c>
      <c r="LD173" s="7">
        <f t="shared" ca="1" si="938"/>
        <v>0</v>
      </c>
      <c r="LE173" s="7">
        <f t="shared" ca="1" si="853"/>
        <v>3.6888286888797972E-2</v>
      </c>
      <c r="LF173" s="7">
        <f t="shared" ca="1" si="854"/>
        <v>0.80926555926504817</v>
      </c>
      <c r="LG173" s="7">
        <f t="shared" ca="1" si="855"/>
        <v>2</v>
      </c>
      <c r="LH173" s="7">
        <f t="shared" ca="1" si="856"/>
        <v>5</v>
      </c>
      <c r="LI173" s="7">
        <f ca="1">IFERROR(IF(LI172+LH173&gt;LJ$4,LI172,LI172+LH173),"")</f>
        <v>60</v>
      </c>
      <c r="LJ173" s="7">
        <f t="shared" ca="1" si="939"/>
        <v>0</v>
      </c>
      <c r="LK173" s="7">
        <f t="shared" ca="1" si="857"/>
        <v>0.2275321219392229</v>
      </c>
      <c r="LL173" s="7">
        <f t="shared" ca="1" si="858"/>
        <v>0.61862172421462325</v>
      </c>
      <c r="LM173" s="7">
        <f t="shared" ca="1" si="859"/>
        <v>1</v>
      </c>
      <c r="LN173" s="7" t="str">
        <f t="shared" ca="1" si="860"/>
        <v>2</v>
      </c>
      <c r="LO173" s="7">
        <f ca="1">IFERROR(IF(LO172+LN173&gt;LP$4,LO172,LO172+LN173),"")</f>
        <v>60</v>
      </c>
      <c r="LP173" s="7">
        <f t="shared" ca="1" si="940"/>
        <v>0</v>
      </c>
      <c r="LQ173" s="7">
        <f t="shared" ca="1" si="861"/>
        <v>0.11244039487850943</v>
      </c>
      <c r="LR173" s="7">
        <f t="shared" ca="1" si="862"/>
        <v>0.73371345127533671</v>
      </c>
      <c r="LS173" s="7">
        <f t="shared" ca="1" si="863"/>
        <v>1</v>
      </c>
      <c r="LT173" s="7" t="str">
        <f t="shared" ca="1" si="864"/>
        <v>2</v>
      </c>
      <c r="LU173" s="7">
        <f ca="1">IFERROR(IF(LU172+LT173&gt;LV$4,LU172,LU172+LT173),"")</f>
        <v>60</v>
      </c>
      <c r="LV173" s="7">
        <f t="shared" ca="1" si="941"/>
        <v>0</v>
      </c>
      <c r="LW173" s="7">
        <f t="shared" ca="1" si="865"/>
        <v>0.13507530301768733</v>
      </c>
      <c r="LX173" s="7">
        <f t="shared" ca="1" si="866"/>
        <v>0.71107854313615881</v>
      </c>
      <c r="LY173" s="7">
        <f t="shared" ca="1" si="867"/>
        <v>1</v>
      </c>
      <c r="LZ173" s="7" t="str">
        <f t="shared" ca="1" si="868"/>
        <v>2</v>
      </c>
      <c r="MA173" s="7">
        <f ca="1">IFERROR(IF(MA172+LZ173&gt;MB$4,MA172,MA172+LZ173),"")</f>
        <v>60</v>
      </c>
      <c r="MB173" s="7">
        <f t="shared" ca="1" si="942"/>
        <v>0</v>
      </c>
      <c r="MC173" s="7">
        <f t="shared" ca="1" si="869"/>
        <v>5.4477839952477791E-2</v>
      </c>
      <c r="MD173" s="7">
        <f t="shared" ca="1" si="870"/>
        <v>0.79167600620136835</v>
      </c>
      <c r="ME173" s="7">
        <f t="shared" ca="1" si="871"/>
        <v>1</v>
      </c>
      <c r="MF173" s="7" t="str">
        <f t="shared" ca="1" si="872"/>
        <v>2</v>
      </c>
      <c r="MG173" s="7">
        <f ca="1">IFERROR(IF(MG172+MF173&gt;MH$4,MG172,MG172+MF173),"")</f>
        <v>60</v>
      </c>
      <c r="MH173" s="7">
        <f t="shared" ca="1" si="943"/>
        <v>0</v>
      </c>
      <c r="MI173" s="7">
        <f t="shared" ca="1" si="873"/>
        <v>0.51814302254259981</v>
      </c>
      <c r="MJ173" s="7">
        <f t="shared" ca="1" si="874"/>
        <v>0.32801082361124634</v>
      </c>
      <c r="MK173" s="7">
        <f t="shared" ca="1" si="875"/>
        <v>1</v>
      </c>
      <c r="ML173" s="7" t="str">
        <f t="shared" ca="1" si="876"/>
        <v>2</v>
      </c>
      <c r="MM173" s="7">
        <f ca="1">IFERROR(IF(MM172+ML173&gt;MN$4,MM172,MM172+ML173),"")</f>
        <v>60</v>
      </c>
      <c r="MN173" s="7">
        <f t="shared" ca="1" si="944"/>
        <v>0</v>
      </c>
      <c r="MO173" s="7">
        <f t="shared" ca="1" si="877"/>
        <v>0.67302811076116242</v>
      </c>
      <c r="MP173" s="7">
        <f t="shared" ca="1" si="878"/>
        <v>0.17312573539268372</v>
      </c>
      <c r="MQ173" s="7">
        <f t="shared" ca="1" si="879"/>
        <v>1</v>
      </c>
      <c r="MR173" s="7" t="str">
        <f t="shared" ca="1" si="880"/>
        <v>2</v>
      </c>
      <c r="MS173" s="7">
        <f ca="1">IFERROR(IF(MS172+MR173&gt;MT$4,MS172,MS172+MR173),"")</f>
        <v>60</v>
      </c>
      <c r="MT173" s="7">
        <f t="shared" ca="1" si="945"/>
        <v>0</v>
      </c>
      <c r="MU173" s="7">
        <f t="shared" ca="1" si="881"/>
        <v>0.36070664384038698</v>
      </c>
      <c r="MV173" s="7">
        <f t="shared" ca="1" si="882"/>
        <v>0.48544720231345917</v>
      </c>
      <c r="MW173" s="7">
        <f t="shared" ca="1" si="883"/>
        <v>1</v>
      </c>
      <c r="MX173" s="7" t="str">
        <f t="shared" ca="1" si="884"/>
        <v>2</v>
      </c>
      <c r="MY173" s="7">
        <f ca="1">IFERROR(IF(MY172+MX173&gt;MZ$4,MY172,MY172+MX173),"")</f>
        <v>60</v>
      </c>
      <c r="MZ173" s="7">
        <f t="shared" ca="1" si="946"/>
        <v>0</v>
      </c>
      <c r="NA173" s="7">
        <f t="shared" ca="1" si="885"/>
        <v>0.90609676954565033</v>
      </c>
      <c r="NB173" s="7">
        <f t="shared" ca="1" si="886"/>
        <v>-5.9942923391804181E-2</v>
      </c>
      <c r="NC173" s="7">
        <f t="shared" ca="1" si="887"/>
        <v>0</v>
      </c>
      <c r="ND173" s="7">
        <f t="shared" ca="1" si="888"/>
        <v>0</v>
      </c>
      <c r="NE173" s="7">
        <f ca="1">IFERROR(IF(NE172+ND173&gt;NF$4,NE172,NE172+ND173),"")</f>
        <v>60</v>
      </c>
      <c r="NF173" s="7">
        <f t="shared" ca="1" si="947"/>
        <v>0</v>
      </c>
      <c r="NG173" s="7">
        <f t="shared" ca="1" si="889"/>
        <v>0.82510739997765958</v>
      </c>
      <c r="NH173" s="7">
        <f t="shared" ca="1" si="890"/>
        <v>2.1046446176186562E-2</v>
      </c>
      <c r="NI173" s="7">
        <f t="shared" ca="1" si="891"/>
        <v>1</v>
      </c>
      <c r="NJ173" s="7" t="str">
        <f t="shared" ca="1" si="892"/>
        <v>2</v>
      </c>
      <c r="NK173" s="7">
        <f ca="1">IFERROR(IF(NK172+NJ173&gt;NL$4,NK172,NK172+NJ173),"")</f>
        <v>60</v>
      </c>
      <c r="NL173" s="7">
        <f t="shared" ca="1" si="948"/>
        <v>0</v>
      </c>
      <c r="NM173" s="7">
        <f t="shared" ca="1" si="893"/>
        <v>0.87624004328263294</v>
      </c>
      <c r="NN173" s="7">
        <f t="shared" ca="1" si="894"/>
        <v>-3.0086197128786796E-2</v>
      </c>
      <c r="NO173" s="7">
        <f t="shared" ca="1" si="895"/>
        <v>0</v>
      </c>
      <c r="NP173" s="7">
        <f t="shared" ca="1" si="896"/>
        <v>0</v>
      </c>
      <c r="NQ173" s="7">
        <f ca="1">IFERROR(IF(NQ172+NP173&gt;NR$4,NQ172,NQ172+NP173),"")</f>
        <v>60</v>
      </c>
      <c r="NR173" s="7">
        <f t="shared" ca="1" si="949"/>
        <v>0</v>
      </c>
      <c r="NT173">
        <v>171</v>
      </c>
      <c r="NU173" s="7" t="s">
        <v>19</v>
      </c>
      <c r="NV173" s="7" t="str">
        <f t="shared" ca="1" si="653"/>
        <v/>
      </c>
      <c r="NW173" s="7" t="str">
        <f t="shared" ca="1" si="647"/>
        <v/>
      </c>
      <c r="NX173" t="str">
        <f ca="1">IFERROR(VLOOKUP(NT173,$K$3:$AK$568,8,FALSE),"")</f>
        <v/>
      </c>
      <c r="NY173" t="str">
        <f ca="1">IFERROR(VLOOKUP(NT173,$K$3:$AK$568,9,FALSE),"")</f>
        <v/>
      </c>
      <c r="NZ173" s="7" t="str">
        <f ca="1">IFERROR(VLOOKUP(NT173,$K$3:$AK$568,27,FALSE),"")</f>
        <v/>
      </c>
      <c r="OB173">
        <v>171</v>
      </c>
      <c r="OC173" s="7" t="s">
        <v>19</v>
      </c>
      <c r="OD173" t="e">
        <f t="shared" ca="1" si="654"/>
        <v>#N/A</v>
      </c>
      <c r="OE173" s="7" t="str">
        <f t="shared" ca="1" si="655"/>
        <v/>
      </c>
      <c r="OF173" s="7" t="str">
        <f t="shared" ca="1" si="656"/>
        <v/>
      </c>
      <c r="OG173" t="str">
        <f t="shared" ca="1" si="657"/>
        <v/>
      </c>
      <c r="OI173">
        <v>171</v>
      </c>
      <c r="OJ173" s="7" t="s">
        <v>19</v>
      </c>
      <c r="OK173" s="7" t="str">
        <f t="shared" ca="1" si="658"/>
        <v/>
      </c>
      <c r="OL173" s="7" t="str">
        <f t="shared" ca="1" si="659"/>
        <v/>
      </c>
      <c r="OM173" t="str">
        <f ca="1">IFERROR(VLOOKUP(OI173,$L$3:$AK$568,7,FALSE),"")</f>
        <v/>
      </c>
      <c r="ON173" t="str">
        <f ca="1">IFERROR(VLOOKUP(OI173,$L$3:$AK$568,8,FALSE),"")</f>
        <v/>
      </c>
      <c r="OO173" s="7" t="str">
        <f ca="1">IFERROR(VLOOKUP(OI173,$L$3:$AK$568,26,FALSE),"")</f>
        <v/>
      </c>
      <c r="OQ173">
        <v>171</v>
      </c>
      <c r="OR173" s="7" t="s">
        <v>19</v>
      </c>
      <c r="OS173" t="e">
        <f t="shared" ca="1" si="660"/>
        <v>#N/A</v>
      </c>
      <c r="OT173" s="7" t="str">
        <f t="shared" ca="1" si="661"/>
        <v/>
      </c>
      <c r="OU173" s="7" t="str">
        <f t="shared" ca="1" si="662"/>
        <v/>
      </c>
      <c r="OV173" t="str">
        <f t="shared" ca="1" si="663"/>
        <v/>
      </c>
      <c r="OX173">
        <v>171</v>
      </c>
      <c r="OY173" s="7" t="s">
        <v>19</v>
      </c>
      <c r="OZ173" s="7" t="str">
        <f t="shared" ca="1" si="664"/>
        <v/>
      </c>
      <c r="PA173" s="7" t="str">
        <f t="shared" ca="1" si="665"/>
        <v/>
      </c>
      <c r="PB173" t="str">
        <f ca="1">IFERROR(VLOOKUP(OX173,$M$3:$AK$568,6,FALSE),"")</f>
        <v/>
      </c>
      <c r="PC173" t="str">
        <f ca="1">IFERROR(VLOOKUP(OX173,$M$3:$AK$568,7,FALSE),"")</f>
        <v/>
      </c>
      <c r="PD173" s="7" t="str">
        <f ca="1">IFERROR(VLOOKUP(OX173,$M$3:$AK$568,25,FALSE),"")</f>
        <v/>
      </c>
      <c r="PF173">
        <v>171</v>
      </c>
      <c r="PG173" s="7" t="s">
        <v>19</v>
      </c>
      <c r="PH173" t="e">
        <f t="shared" ca="1" si="666"/>
        <v>#N/A</v>
      </c>
      <c r="PI173" s="7" t="str">
        <f t="shared" ca="1" si="667"/>
        <v/>
      </c>
      <c r="PJ173" s="7" t="str">
        <f t="shared" ca="1" si="668"/>
        <v/>
      </c>
      <c r="PK173" t="str">
        <f t="shared" ca="1" si="669"/>
        <v/>
      </c>
      <c r="PM173">
        <v>171</v>
      </c>
      <c r="PN173" s="7" t="s">
        <v>19</v>
      </c>
      <c r="PO173" s="202" t="str">
        <f t="shared" ca="1" si="670"/>
        <v/>
      </c>
      <c r="PP173" s="7" t="str">
        <f t="shared" ca="1" si="671"/>
        <v/>
      </c>
      <c r="PQ173" t="str">
        <f ca="1">IFERROR(VLOOKUP(PM173,$G$325:$R$409,12,FALSE),"")</f>
        <v/>
      </c>
      <c r="PR173" t="e">
        <f ca="1">VLOOKUP(PM173,$G$324:$Q$409,11,FALSE)</f>
        <v>#N/A</v>
      </c>
      <c r="PS173" s="7" t="str">
        <f ca="1">VLOOKUP(PQ173,$R$325:$Y$409,8,FALSE)</f>
        <v>- -</v>
      </c>
      <c r="PT173" s="7">
        <f ca="1">ReSt</f>
        <v>-4</v>
      </c>
      <c r="PU173" s="7" t="e">
        <f t="shared" ca="1" si="672"/>
        <v>#N/A</v>
      </c>
      <c r="PV173" s="7" t="e">
        <f t="shared" ca="1" si="673"/>
        <v>#N/A</v>
      </c>
      <c r="PW173" s="7" t="str">
        <f ca="1">VLOOKUP(PQ173,$R$325:$AK$409,8,FALSE)</f>
        <v>- -</v>
      </c>
      <c r="PX173" s="7"/>
      <c r="PY173">
        <v>171</v>
      </c>
      <c r="PZ173" s="7" t="s">
        <v>19</v>
      </c>
      <c r="QA173" t="str">
        <f t="shared" ca="1" si="674"/>
        <v/>
      </c>
      <c r="QB173" s="7" t="str">
        <f t="shared" ca="1" si="675"/>
        <v/>
      </c>
      <c r="QC173" s="7" t="str">
        <f t="shared" ca="1" si="676"/>
        <v/>
      </c>
      <c r="QD173" t="str">
        <f t="shared" ca="1" si="677"/>
        <v/>
      </c>
      <c r="QF173">
        <v>171</v>
      </c>
      <c r="QG173" s="7" t="s">
        <v>19</v>
      </c>
      <c r="QH173" s="7" t="str">
        <f t="shared" ca="1" si="678"/>
        <v/>
      </c>
      <c r="QI173" s="7" t="e">
        <f t="shared" ca="1" si="679"/>
        <v>#VALUE!</v>
      </c>
      <c r="QJ173" t="e">
        <f t="shared" ca="1" si="680"/>
        <v>#N/A</v>
      </c>
      <c r="QK173" s="7" t="e">
        <f t="shared" ca="1" si="681"/>
        <v>#N/A</v>
      </c>
      <c r="QM173">
        <v>171</v>
      </c>
      <c r="QN173" s="7" t="s">
        <v>19</v>
      </c>
      <c r="QO173" t="str">
        <f t="shared" ca="1" si="682"/>
        <v/>
      </c>
      <c r="QP173" s="7" t="str">
        <f t="shared" ca="1" si="683"/>
        <v/>
      </c>
      <c r="QQ173" t="str">
        <f t="shared" ca="1" si="684"/>
        <v/>
      </c>
    </row>
    <row r="174" spans="1:459" x14ac:dyDescent="0.25">
      <c r="A174" s="240" t="str">
        <f>IF('Character Sheet'!$B$4="Creature","N","Y")</f>
        <v>Y</v>
      </c>
      <c r="C174" s="75"/>
      <c r="D174" s="76"/>
      <c r="F174" s="75"/>
      <c r="G174" s="76"/>
      <c r="I174" s="75"/>
      <c r="J174" s="85"/>
      <c r="K174" s="85">
        <f t="shared" ca="1" si="648"/>
        <v>4</v>
      </c>
      <c r="L174" s="85">
        <f t="shared" ca="1" si="951"/>
        <v>1</v>
      </c>
      <c r="M174" s="70">
        <f t="shared" ca="1" si="956"/>
        <v>7</v>
      </c>
      <c r="O174" s="222" t="str">
        <f t="shared" ca="1" si="649"/>
        <v>- -</v>
      </c>
      <c r="Q174" s="7" t="s">
        <v>1737</v>
      </c>
      <c r="R174" s="9" t="s">
        <v>1280</v>
      </c>
      <c r="S174" s="9"/>
      <c r="T174" s="61" t="str">
        <f>SUBSTITUTE(IFERROR(IFERROR(VLOOKUP(R174,'[1]Skill Statistics'!$A$3:$C$513,2,FALSE),VLOOKUP(Q174,'[1]Skill Statistics'!$A$3:$C$513,2,FALSE)),T173),"R*","ReSt")</f>
        <v>- -</v>
      </c>
      <c r="U174" s="61" t="str">
        <f>IFERROR(IFERROR(VLOOKUP(R174,'[1]Skill Statistics'!$A$3:$C$513,3,FALSE),VLOOKUP(Q174,'[1]Skill Statistics'!$A$3:$C$513,3,FALSE)),U173)</f>
        <v>- -</v>
      </c>
      <c r="V174" s="61" t="str">
        <f>IF(ISNUMBER(SEARCH("Category",R174)),"- -",IFERROR(IFERROR(VLOOKUP(Q174,[1]Professions!$A$4:$AM$288,MATCH(Profession,[1]Professions!$A$1:$AM$1,0),FALSE),VLOOKUP(Q174,Calculations!$B$91:$I$95,8,FALSE)),"- -"))</f>
        <v>- -</v>
      </c>
      <c r="W174" s="60" t="str">
        <f t="shared" si="650"/>
        <v>- -</v>
      </c>
      <c r="X174" s="7" t="str">
        <f ca="1">IFERROR(VLOOKUP(R174,$BS$6:$NR$519,MATCH(ActualLevel,$BS$3:$NR$3,0),FALSE),"- -")</f>
        <v>- -</v>
      </c>
      <c r="Y174" s="7" t="str">
        <f t="shared" si="955"/>
        <v>- -</v>
      </c>
      <c r="Z174" s="7" t="str">
        <f>IFERROR(VLOOKUP(Y174,Charts!$BQ$2:$BR$52,2,FALSE),"- -")</f>
        <v>- -</v>
      </c>
      <c r="AA174" s="7" t="str">
        <f t="shared" ca="1" si="686"/>
        <v>- -</v>
      </c>
      <c r="AB174" s="7" t="str">
        <f t="shared" si="952"/>
        <v>- -</v>
      </c>
      <c r="AC174" s="7"/>
      <c r="AD174" s="7"/>
      <c r="AE174" s="7"/>
      <c r="AF174" s="7"/>
      <c r="AG174" s="7"/>
      <c r="AH174" s="43"/>
      <c r="AI174" s="7"/>
      <c r="AJ174" s="7"/>
      <c r="AK174" s="7">
        <f t="shared" ca="1" si="687"/>
        <v>0</v>
      </c>
      <c r="AL174" s="7"/>
      <c r="AM174" s="69">
        <f>IFERROR(VLOOKUP(R174,'[1]Skill Statistics'!$A$3:$AN$513,MATCH(Profession,'[1]Skill Statistics'!$A$2:$AN$2,0),FALSE),0)</f>
        <v>0</v>
      </c>
      <c r="AN174" s="85">
        <f>IFERROR(VLOOKUP(Q174,'[1]Skill Statistics'!$A$3:$BK$513,MATCH(Archetype,'[1]Skill Statistics'!$A$2:$BK$2,0),FALSE),0)</f>
        <v>0</v>
      </c>
      <c r="AO174" s="85">
        <f>IFERROR(VLOOKUP(Q174,'[1]Skill Statistics'!$A$3:$BB$513,MATCH(Race,'[1]Skill Statistics'!$A$2:$BB$2,0),FALSE),0)</f>
        <v>0</v>
      </c>
      <c r="AP174" s="85">
        <f t="shared" ca="1" si="651"/>
        <v>0</v>
      </c>
      <c r="AQ174" s="70"/>
      <c r="AS174" s="69">
        <f>IFERROR(VLOOKUP(Q174,'[1]Professional Skills'!$A$4:$AM$288,MATCH(Profession,'[1]Professional Skills'!$A$3:$AM$3,0),FALSE),"- -")</f>
        <v>0</v>
      </c>
      <c r="AU174" s="7">
        <f t="shared" si="954"/>
        <v>0</v>
      </c>
      <c r="AV174" s="7">
        <f t="shared" ca="1" si="953"/>
        <v>0</v>
      </c>
      <c r="AW174" t="str">
        <f t="shared" si="690"/>
        <v/>
      </c>
      <c r="AX174" t="str">
        <f>IFERROR(_xlfn.RANK.EQ(AW174,$AW$5:$AW$568),"")</f>
        <v/>
      </c>
      <c r="AY174">
        <f t="shared" si="645"/>
        <v>0</v>
      </c>
      <c r="AZ174" s="70" t="str">
        <f t="shared" si="688"/>
        <v/>
      </c>
      <c r="BB174" s="69">
        <f>IFERROR(IF(Q174="Language",VLOOKUP(R174,[1]Cultures!$B$4:$N$218,MATCH(Culture,[1]Cultures!$B$3:$N$3,0),FALSE),VLOOKUP(Q174,[1]Cultures!$B$4:$O$212,MATCH(Culture,[1]Cultures!$B$3:$O$3,0),FALSE)),"- -")</f>
        <v>3</v>
      </c>
      <c r="BD174">
        <f t="shared" ca="1" si="950"/>
        <v>0</v>
      </c>
      <c r="BE174" t="str">
        <f t="shared" si="897"/>
        <v/>
      </c>
      <c r="BI174" s="7">
        <f t="shared" si="689"/>
        <v>3</v>
      </c>
      <c r="BK174" s="7"/>
      <c r="BL174" s="70" t="str">
        <f t="shared" si="646"/>
        <v>- -</v>
      </c>
      <c r="BN174" s="69" t="str">
        <f>IFERROR(VLOOKUP(V174,Charts!$BT$2:$BV$14,3,FALSE),"- -")</f>
        <v>- -</v>
      </c>
      <c r="BO174" s="85" t="str">
        <f t="shared" ca="1" si="652"/>
        <v>- -</v>
      </c>
      <c r="BP174" s="70" t="str">
        <f t="shared" ca="1" si="898"/>
        <v>- -</v>
      </c>
      <c r="BR174" s="7">
        <v>169</v>
      </c>
      <c r="BS174" s="9" t="str">
        <f ca="1">VLOOKUP(BR174,$O$3:$R$568,4,FALSE)</f>
        <v>Basic Engineering</v>
      </c>
      <c r="BT174" s="7" t="str">
        <f ca="1">VLOOKUP(BS174,$R$3:$V$568,5,FALSE)</f>
        <v>5 / 7</v>
      </c>
      <c r="BU174" s="7">
        <f ca="1">VLOOKUP(BT174,Charts!$BT$2:$BV$14,3,FALSE)</f>
        <v>0.46153846153846156</v>
      </c>
      <c r="BV174" s="7" t="str">
        <f t="shared" ca="1" si="691"/>
        <v>5</v>
      </c>
      <c r="BW174" s="7" t="str">
        <f t="shared" ca="1" si="692"/>
        <v>7</v>
      </c>
      <c r="BY174" s="7">
        <f t="shared" ca="1" si="693"/>
        <v>0.75898838581385619</v>
      </c>
      <c r="BZ174" s="7">
        <f t="shared" ca="1" si="694"/>
        <v>-0.29744992427539463</v>
      </c>
      <c r="CA174" s="7">
        <f t="shared" ca="1" si="695"/>
        <v>0</v>
      </c>
      <c r="CB174" s="7">
        <f t="shared" ca="1" si="696"/>
        <v>0</v>
      </c>
      <c r="CC174" s="7">
        <f ca="1">IFERROR(IF(CC173+CB174&gt;CD$4,CC173,CC173+CB174),"")</f>
        <v>38</v>
      </c>
      <c r="CD174" s="7">
        <f t="shared" ca="1" si="899"/>
        <v>0</v>
      </c>
      <c r="CE174" s="7">
        <f t="shared" ca="1" si="697"/>
        <v>0.78003316990807936</v>
      </c>
      <c r="CF174" s="7">
        <f t="shared" ca="1" si="698"/>
        <v>-0.3184947083696178</v>
      </c>
      <c r="CG174" s="7">
        <f t="shared" ca="1" si="699"/>
        <v>0</v>
      </c>
      <c r="CH174" s="7">
        <f t="shared" ca="1" si="700"/>
        <v>0</v>
      </c>
      <c r="CI174" s="7">
        <f ca="1">IFERROR(IF(CI173+CH174&gt;CJ$4,CI173,CI173+CH174),"")</f>
        <v>60</v>
      </c>
      <c r="CJ174" s="7">
        <f t="shared" ca="1" si="900"/>
        <v>0</v>
      </c>
      <c r="CK174" s="7">
        <f t="shared" ca="1" si="701"/>
        <v>0.61121524366776303</v>
      </c>
      <c r="CL174" s="7">
        <f t="shared" ca="1" si="702"/>
        <v>-0.14967678212930147</v>
      </c>
      <c r="CM174" s="7">
        <f t="shared" ca="1" si="703"/>
        <v>0</v>
      </c>
      <c r="CN174" s="7">
        <f t="shared" ca="1" si="704"/>
        <v>0</v>
      </c>
      <c r="CO174" s="7">
        <f ca="1">IFERROR(IF(CO173+CN174&gt;CP$4,CO173,CO173+CN174),"")</f>
        <v>60</v>
      </c>
      <c r="CP174" s="7">
        <f t="shared" ca="1" si="901"/>
        <v>0</v>
      </c>
      <c r="CQ174" s="7">
        <f t="shared" ca="1" si="705"/>
        <v>3.3109436390869051E-3</v>
      </c>
      <c r="CR174" s="7">
        <f t="shared" ca="1" si="706"/>
        <v>0.45822751789937466</v>
      </c>
      <c r="CS174" s="7">
        <f t="shared" ca="1" si="707"/>
        <v>1</v>
      </c>
      <c r="CT174" s="7" t="str">
        <f t="shared" ca="1" si="708"/>
        <v>5</v>
      </c>
      <c r="CU174" s="7">
        <f ca="1">IFERROR(IF(CU173+CT174&gt;CV$4,CU173,CU173+CT174),"")</f>
        <v>60</v>
      </c>
      <c r="CV174" s="7">
        <f t="shared" ca="1" si="902"/>
        <v>0</v>
      </c>
      <c r="CW174" s="7">
        <f t="shared" ca="1" si="709"/>
        <v>0.90478769747139387</v>
      </c>
      <c r="CX174" s="7">
        <f t="shared" ca="1" si="710"/>
        <v>-0.44324923593293231</v>
      </c>
      <c r="CY174" s="7">
        <f t="shared" ca="1" si="711"/>
        <v>0</v>
      </c>
      <c r="CZ174" s="7">
        <f t="shared" ca="1" si="712"/>
        <v>0</v>
      </c>
      <c r="DA174" s="7">
        <f ca="1">IFERROR(IF(DA173+CZ174&gt;DB$4,DA173,DA173+CZ174),"")</f>
        <v>60</v>
      </c>
      <c r="DB174" s="7">
        <f t="shared" ca="1" si="903"/>
        <v>0</v>
      </c>
      <c r="DC174" s="7">
        <f t="shared" ca="1" si="713"/>
        <v>0.15389237098958009</v>
      </c>
      <c r="DD174" s="7">
        <f t="shared" ca="1" si="714"/>
        <v>0.30764609054888148</v>
      </c>
      <c r="DE174" s="7">
        <f t="shared" ca="1" si="715"/>
        <v>1</v>
      </c>
      <c r="DF174" s="7" t="str">
        <f t="shared" ca="1" si="716"/>
        <v>5</v>
      </c>
      <c r="DG174" s="7">
        <f ca="1">IFERROR(IF(DG173+DF174&gt;DH$4,DG173,DG173+DF174),"")</f>
        <v>60</v>
      </c>
      <c r="DH174" s="7">
        <f t="shared" ca="1" si="904"/>
        <v>0</v>
      </c>
      <c r="DI174" s="7">
        <f t="shared" ca="1" si="717"/>
        <v>0.80925481373128383</v>
      </c>
      <c r="DJ174" s="7">
        <f t="shared" ca="1" si="718"/>
        <v>-0.34771635219282226</v>
      </c>
      <c r="DK174" s="7">
        <f t="shared" ca="1" si="719"/>
        <v>0</v>
      </c>
      <c r="DL174" s="7">
        <f t="shared" ca="1" si="720"/>
        <v>0</v>
      </c>
      <c r="DM174" s="7">
        <f ca="1">IFERROR(IF(DM173+DL174&gt;DN$4,DM173,DM173+DL174),"")</f>
        <v>60</v>
      </c>
      <c r="DN174" s="7">
        <f t="shared" ca="1" si="905"/>
        <v>0</v>
      </c>
      <c r="DO174" s="7">
        <f t="shared" ca="1" si="721"/>
        <v>0.51085226680724005</v>
      </c>
      <c r="DP174" s="7">
        <f t="shared" ca="1" si="722"/>
        <v>-4.9313805268778488E-2</v>
      </c>
      <c r="DQ174" s="7">
        <f t="shared" ca="1" si="723"/>
        <v>0</v>
      </c>
      <c r="DR174" s="7">
        <f t="shared" ca="1" si="724"/>
        <v>0</v>
      </c>
      <c r="DS174" s="7">
        <f ca="1">IFERROR(IF(DS173+DR174&gt;DT$4,DS173,DS173+DR174),"")</f>
        <v>60</v>
      </c>
      <c r="DT174" s="7">
        <f t="shared" ca="1" si="906"/>
        <v>0</v>
      </c>
      <c r="DU174" s="7">
        <f t="shared" ca="1" si="725"/>
        <v>0.33838848324963822</v>
      </c>
      <c r="DV174" s="7">
        <f t="shared" ca="1" si="726"/>
        <v>0.12314997828882335</v>
      </c>
      <c r="DW174" s="7">
        <f t="shared" ca="1" si="727"/>
        <v>1</v>
      </c>
      <c r="DX174" s="7" t="str">
        <f t="shared" ca="1" si="728"/>
        <v>5</v>
      </c>
      <c r="DY174" s="7">
        <f ca="1">IFERROR(IF(DY173+DX174&gt;DZ$4,DY173,DY173+DX174),"")</f>
        <v>60</v>
      </c>
      <c r="DZ174" s="7">
        <f t="shared" ca="1" si="907"/>
        <v>0</v>
      </c>
      <c r="EA174" s="7">
        <f t="shared" ca="1" si="729"/>
        <v>0.19928827465388632</v>
      </c>
      <c r="EB174" s="7">
        <f t="shared" ca="1" si="730"/>
        <v>0.26225018688457524</v>
      </c>
      <c r="EC174" s="7">
        <f t="shared" ca="1" si="731"/>
        <v>1</v>
      </c>
      <c r="ED174" s="7" t="str">
        <f t="shared" ca="1" si="732"/>
        <v>5</v>
      </c>
      <c r="EE174" s="7">
        <f ca="1">IFERROR(IF(EE173+ED174&gt;EF$4,EE173,EE173+ED174),"")</f>
        <v>60</v>
      </c>
      <c r="EF174" s="7">
        <f t="shared" ca="1" si="908"/>
        <v>0</v>
      </c>
      <c r="EG174" s="7">
        <f t="shared" ca="1" si="733"/>
        <v>8.9557443798089165E-2</v>
      </c>
      <c r="EH174" s="7">
        <f t="shared" ca="1" si="734"/>
        <v>0.3719810177403724</v>
      </c>
      <c r="EI174" s="7">
        <f t="shared" ca="1" si="735"/>
        <v>1</v>
      </c>
      <c r="EJ174" s="7" t="str">
        <f t="shared" ca="1" si="736"/>
        <v>5</v>
      </c>
      <c r="EK174" s="7">
        <f ca="1">IFERROR(IF(EK173+EJ174&gt;EL$4,EK173,EK173+EJ174),"")</f>
        <v>60</v>
      </c>
      <c r="EL174" s="7">
        <f t="shared" ca="1" si="909"/>
        <v>0</v>
      </c>
      <c r="EM174" s="7">
        <f t="shared" ca="1" si="737"/>
        <v>0.10951688909526291</v>
      </c>
      <c r="EN174" s="7">
        <f t="shared" ca="1" si="738"/>
        <v>0.35202157244319865</v>
      </c>
      <c r="EO174" s="7">
        <f t="shared" ca="1" si="739"/>
        <v>1</v>
      </c>
      <c r="EP174" s="7" t="str">
        <f t="shared" ca="1" si="740"/>
        <v>5</v>
      </c>
      <c r="EQ174" s="7">
        <f ca="1">IFERROR(IF(EQ173+EP174&gt;ER$4,EQ173,EQ173+EP174),"")</f>
        <v>60</v>
      </c>
      <c r="ER174" s="7">
        <f t="shared" ca="1" si="910"/>
        <v>0</v>
      </c>
      <c r="ES174" s="7">
        <f t="shared" ca="1" si="741"/>
        <v>0.30396938853946076</v>
      </c>
      <c r="ET174" s="7">
        <f t="shared" ca="1" si="742"/>
        <v>0.1575690729990008</v>
      </c>
      <c r="EU174" s="7">
        <f t="shared" ca="1" si="743"/>
        <v>1</v>
      </c>
      <c r="EV174" s="7" t="str">
        <f t="shared" ca="1" si="744"/>
        <v>5</v>
      </c>
      <c r="EW174" s="7">
        <f ca="1">IFERROR(IF(EW173+EV174&gt;EX$4,EW173,EW173+EV174),"")</f>
        <v>60</v>
      </c>
      <c r="EX174" s="7">
        <f t="shared" ca="1" si="911"/>
        <v>0</v>
      </c>
      <c r="EY174" s="7">
        <f t="shared" ca="1" si="745"/>
        <v>0.10967059988638828</v>
      </c>
      <c r="EZ174" s="7">
        <f t="shared" ca="1" si="746"/>
        <v>0.35186786165207329</v>
      </c>
      <c r="FA174" s="7">
        <f t="shared" ca="1" si="747"/>
        <v>1</v>
      </c>
      <c r="FB174" s="7" t="str">
        <f t="shared" ca="1" si="748"/>
        <v>5</v>
      </c>
      <c r="FC174" s="7">
        <f ca="1">IFERROR(IF(FC173+FB174&gt;FD$4,FC173,FC173+FB174),"")</f>
        <v>60</v>
      </c>
      <c r="FD174" s="7">
        <f t="shared" ca="1" si="912"/>
        <v>0</v>
      </c>
      <c r="FE174" s="7">
        <f t="shared" ca="1" si="749"/>
        <v>0.84220048997042407</v>
      </c>
      <c r="FF174" s="7">
        <f t="shared" ca="1" si="750"/>
        <v>-0.38066202843196251</v>
      </c>
      <c r="FG174" s="7">
        <f t="shared" ca="1" si="751"/>
        <v>0</v>
      </c>
      <c r="FH174" s="7">
        <f t="shared" ca="1" si="752"/>
        <v>0</v>
      </c>
      <c r="FI174" s="7">
        <f ca="1">IFERROR(IF(FI173+FH174&gt;FJ$4,FI173,FI173+FH174),"")</f>
        <v>60</v>
      </c>
      <c r="FJ174" s="7">
        <f t="shared" ca="1" si="913"/>
        <v>0</v>
      </c>
      <c r="FK174" s="7">
        <f t="shared" ca="1" si="753"/>
        <v>0.16642826738441563</v>
      </c>
      <c r="FL174" s="7">
        <f t="shared" ca="1" si="754"/>
        <v>0.29511019415404594</v>
      </c>
      <c r="FM174" s="7">
        <f t="shared" ca="1" si="755"/>
        <v>1</v>
      </c>
      <c r="FN174" s="7" t="str">
        <f t="shared" ca="1" si="756"/>
        <v>5</v>
      </c>
      <c r="FO174" s="7">
        <f ca="1">IFERROR(IF(FO173+FN174&gt;FP$4,FO173,FO173+FN174),"")</f>
        <v>60</v>
      </c>
      <c r="FP174" s="7">
        <f t="shared" ca="1" si="914"/>
        <v>0</v>
      </c>
      <c r="FQ174" s="7">
        <f t="shared" ca="1" si="757"/>
        <v>0.39165407007429121</v>
      </c>
      <c r="FR174" s="7">
        <f t="shared" ca="1" si="758"/>
        <v>6.9884391464170359E-2</v>
      </c>
      <c r="FS174" s="7">
        <f t="shared" ca="1" si="759"/>
        <v>1</v>
      </c>
      <c r="FT174" s="7" t="str">
        <f t="shared" ca="1" si="760"/>
        <v>5</v>
      </c>
      <c r="FU174" s="7">
        <f ca="1">IFERROR(IF(FU173+FT174&gt;FV$4,FU173,FU173+FT174),"")</f>
        <v>60</v>
      </c>
      <c r="FV174" s="7">
        <f t="shared" ca="1" si="915"/>
        <v>0</v>
      </c>
      <c r="FW174" s="7">
        <f t="shared" ca="1" si="761"/>
        <v>0.65405926012500637</v>
      </c>
      <c r="FX174" s="7">
        <f t="shared" ca="1" si="762"/>
        <v>-0.19252079858654481</v>
      </c>
      <c r="FY174" s="7">
        <f t="shared" ca="1" si="763"/>
        <v>0</v>
      </c>
      <c r="FZ174" s="7">
        <f t="shared" ca="1" si="764"/>
        <v>0</v>
      </c>
      <c r="GA174" s="7">
        <f ca="1">IFERROR(IF(GA173+FZ174&gt;GB$4,GA173,GA173+FZ174),"")</f>
        <v>60</v>
      </c>
      <c r="GB174" s="7">
        <f t="shared" ca="1" si="916"/>
        <v>0</v>
      </c>
      <c r="GC174" s="7">
        <f t="shared" ca="1" si="765"/>
        <v>0.90538724173549168</v>
      </c>
      <c r="GD174" s="7">
        <f t="shared" ca="1" si="766"/>
        <v>-0.44384878019703011</v>
      </c>
      <c r="GE174" s="7">
        <f t="shared" ca="1" si="767"/>
        <v>0</v>
      </c>
      <c r="GF174" s="7">
        <f t="shared" ca="1" si="768"/>
        <v>0</v>
      </c>
      <c r="GG174" s="7">
        <f ca="1">IFERROR(IF(GG173+GF174&gt;GH$4,GG173,GG173+GF174),"")</f>
        <v>60</v>
      </c>
      <c r="GH174" s="7">
        <f t="shared" ca="1" si="917"/>
        <v>0</v>
      </c>
      <c r="GI174" s="7">
        <f t="shared" ca="1" si="769"/>
        <v>8.0844494859147242E-2</v>
      </c>
      <c r="GJ174" s="7">
        <f t="shared" ca="1" si="770"/>
        <v>0.38069396667931432</v>
      </c>
      <c r="GK174" s="7">
        <f t="shared" ca="1" si="771"/>
        <v>1</v>
      </c>
      <c r="GL174" s="7" t="str">
        <f t="shared" ca="1" si="772"/>
        <v>5</v>
      </c>
      <c r="GM174" s="7">
        <f ca="1">IFERROR(IF(GM173+GL174&gt;GN$4,GM173,GM173+GL174),"")</f>
        <v>60</v>
      </c>
      <c r="GN174" s="7">
        <f t="shared" ca="1" si="918"/>
        <v>0</v>
      </c>
      <c r="GO174" s="7">
        <f t="shared" ca="1" si="773"/>
        <v>0.80336934289451767</v>
      </c>
      <c r="GP174" s="7">
        <f t="shared" ca="1" si="774"/>
        <v>-0.3418308813560561</v>
      </c>
      <c r="GQ174" s="7">
        <f t="shared" ca="1" si="775"/>
        <v>0</v>
      </c>
      <c r="GR174" s="7">
        <f t="shared" ca="1" si="776"/>
        <v>0</v>
      </c>
      <c r="GS174" s="7">
        <f ca="1">IFERROR(IF(GS173+GR174&gt;GT$4,GS173,GS173+GR174),"")</f>
        <v>60</v>
      </c>
      <c r="GT174" s="7">
        <f t="shared" ca="1" si="919"/>
        <v>0</v>
      </c>
      <c r="GU174" s="7">
        <f t="shared" ca="1" si="777"/>
        <v>0.37836356451551223</v>
      </c>
      <c r="GV174" s="7">
        <f t="shared" ca="1" si="778"/>
        <v>8.3174897022949335E-2</v>
      </c>
      <c r="GW174" s="7">
        <f t="shared" ca="1" si="779"/>
        <v>1</v>
      </c>
      <c r="GX174" s="7" t="str">
        <f t="shared" ca="1" si="780"/>
        <v>5</v>
      </c>
      <c r="GY174" s="7">
        <f ca="1">IFERROR(IF(GY173+GX174&gt;GZ$4,GY173,GY173+GX174),"")</f>
        <v>60</v>
      </c>
      <c r="GZ174" s="7">
        <f t="shared" ca="1" si="920"/>
        <v>0</v>
      </c>
      <c r="HA174" s="7">
        <f t="shared" ca="1" si="781"/>
        <v>0.43946891203713601</v>
      </c>
      <c r="HB174" s="7">
        <f t="shared" ca="1" si="782"/>
        <v>2.2069549501325558E-2</v>
      </c>
      <c r="HC174" s="7">
        <f t="shared" ca="1" si="783"/>
        <v>1</v>
      </c>
      <c r="HD174" s="7" t="str">
        <f t="shared" ca="1" si="784"/>
        <v>5</v>
      </c>
      <c r="HE174" s="7">
        <f ca="1">IFERROR(IF(HE173+HD174&gt;HF$4,HE173,HE173+HD174),"")</f>
        <v>60</v>
      </c>
      <c r="HF174" s="7">
        <f t="shared" ca="1" si="921"/>
        <v>0</v>
      </c>
      <c r="HG174" s="7">
        <f t="shared" ca="1" si="785"/>
        <v>0.94764754665184747</v>
      </c>
      <c r="HH174" s="7">
        <f t="shared" ca="1" si="786"/>
        <v>-0.48610908511338591</v>
      </c>
      <c r="HI174" s="7">
        <f t="shared" ca="1" si="787"/>
        <v>0</v>
      </c>
      <c r="HJ174" s="7">
        <f t="shared" ca="1" si="788"/>
        <v>0</v>
      </c>
      <c r="HK174" s="7">
        <f ca="1">IFERROR(IF(HK173+HJ174&gt;HL$4,HK173,HK173+HJ174),"")</f>
        <v>60</v>
      </c>
      <c r="HL174" s="7">
        <f t="shared" ca="1" si="922"/>
        <v>0</v>
      </c>
      <c r="HM174" s="7">
        <f t="shared" ca="1" si="789"/>
        <v>0.69376280575128624</v>
      </c>
      <c r="HN174" s="7">
        <f t="shared" ca="1" si="790"/>
        <v>-0.23222434421282467</v>
      </c>
      <c r="HO174" s="7">
        <f t="shared" ca="1" si="791"/>
        <v>0</v>
      </c>
      <c r="HP174" s="7">
        <f t="shared" ca="1" si="792"/>
        <v>0</v>
      </c>
      <c r="HQ174" s="7">
        <f ca="1">IFERROR(IF(HQ173+HP174&gt;HR$4,HQ173,HQ173+HP174),"")</f>
        <v>60</v>
      </c>
      <c r="HR174" s="7">
        <f t="shared" ca="1" si="923"/>
        <v>0</v>
      </c>
      <c r="HS174" s="7">
        <f t="shared" ca="1" si="793"/>
        <v>0.44144289756621968</v>
      </c>
      <c r="HT174" s="7">
        <f t="shared" ca="1" si="794"/>
        <v>2.0095563972241881E-2</v>
      </c>
      <c r="HU174" s="7">
        <f t="shared" ca="1" si="795"/>
        <v>1</v>
      </c>
      <c r="HV174" s="7" t="str">
        <f t="shared" ca="1" si="796"/>
        <v>5</v>
      </c>
      <c r="HW174" s="7">
        <f ca="1">IFERROR(IF(HW173+HV174&gt;HX$4,HW173,HW173+HV174),"")</f>
        <v>60</v>
      </c>
      <c r="HX174" s="7">
        <f t="shared" ca="1" si="924"/>
        <v>0</v>
      </c>
      <c r="HY174" s="7">
        <f t="shared" ca="1" si="797"/>
        <v>0.18248504741637106</v>
      </c>
      <c r="HZ174" s="7">
        <f t="shared" ca="1" si="798"/>
        <v>0.2790534141220905</v>
      </c>
      <c r="IA174" s="7">
        <f t="shared" ca="1" si="799"/>
        <v>1</v>
      </c>
      <c r="IB174" s="7" t="str">
        <f t="shared" ca="1" si="800"/>
        <v>5</v>
      </c>
      <c r="IC174" s="7">
        <f ca="1">IFERROR(IF(IC173+IB174&gt;ID$4,IC173,IC173+IB174),"")</f>
        <v>60</v>
      </c>
      <c r="ID174" s="7">
        <f t="shared" ca="1" si="925"/>
        <v>0</v>
      </c>
      <c r="IE174" s="7">
        <f t="shared" ca="1" si="801"/>
        <v>0.9975154242319435</v>
      </c>
      <c r="IF174" s="7">
        <f t="shared" ca="1" si="802"/>
        <v>-0.53597696269348194</v>
      </c>
      <c r="IG174" s="7">
        <f t="shared" ca="1" si="803"/>
        <v>0</v>
      </c>
      <c r="IH174" s="7">
        <f t="shared" ca="1" si="804"/>
        <v>0</v>
      </c>
      <c r="II174" s="7">
        <f ca="1">IFERROR(IF(II173+IH174&gt;IJ$4,II173,II173+IH174),"")</f>
        <v>60</v>
      </c>
      <c r="IJ174" s="7">
        <f t="shared" ca="1" si="926"/>
        <v>0</v>
      </c>
      <c r="IK174" s="7">
        <f t="shared" ca="1" si="805"/>
        <v>0.40674387835043957</v>
      </c>
      <c r="IL174" s="7">
        <f t="shared" ca="1" si="806"/>
        <v>5.4794583188021995E-2</v>
      </c>
      <c r="IM174" s="7">
        <f t="shared" ca="1" si="807"/>
        <v>1</v>
      </c>
      <c r="IN174" s="7" t="str">
        <f t="shared" ca="1" si="808"/>
        <v>5</v>
      </c>
      <c r="IO174" s="7">
        <f ca="1">IFERROR(IF(IO173+IN174&gt;IP$4,IO173,IO173+IN174),"")</f>
        <v>60</v>
      </c>
      <c r="IP174" s="7">
        <f t="shared" ca="1" si="927"/>
        <v>0</v>
      </c>
      <c r="IQ174" s="7">
        <f t="shared" ca="1" si="809"/>
        <v>0.68596863390579765</v>
      </c>
      <c r="IR174" s="7">
        <f t="shared" ca="1" si="810"/>
        <v>-0.22443017236733609</v>
      </c>
      <c r="IS174" s="7">
        <f t="shared" ca="1" si="811"/>
        <v>0</v>
      </c>
      <c r="IT174" s="7">
        <f t="shared" ca="1" si="812"/>
        <v>0</v>
      </c>
      <c r="IU174" s="7">
        <f ca="1">IFERROR(IF(IU173+IT174&gt;IV$4,IU173,IU173+IT174),"")</f>
        <v>60</v>
      </c>
      <c r="IV174" s="7">
        <f t="shared" ca="1" si="928"/>
        <v>0</v>
      </c>
      <c r="IW174" s="7">
        <f t="shared" ca="1" si="813"/>
        <v>0.92593056137734964</v>
      </c>
      <c r="IX174" s="7">
        <f t="shared" ca="1" si="814"/>
        <v>-0.46439209983888807</v>
      </c>
      <c r="IY174" s="7">
        <f t="shared" ca="1" si="815"/>
        <v>0</v>
      </c>
      <c r="IZ174" s="7">
        <f t="shared" ca="1" si="816"/>
        <v>0</v>
      </c>
      <c r="JA174" s="7">
        <f ca="1">IFERROR(IF(JA173+IZ174&gt;JB$4,JA173,JA173+IZ174),"")</f>
        <v>60</v>
      </c>
      <c r="JB174" s="7">
        <f t="shared" ca="1" si="929"/>
        <v>0</v>
      </c>
      <c r="JC174" s="7">
        <f t="shared" ca="1" si="817"/>
        <v>0.12753334744360534</v>
      </c>
      <c r="JD174" s="7">
        <f t="shared" ca="1" si="818"/>
        <v>0.33400511409485623</v>
      </c>
      <c r="JE174" s="7">
        <f t="shared" ca="1" si="819"/>
        <v>1</v>
      </c>
      <c r="JF174" s="7" t="str">
        <f t="shared" ca="1" si="820"/>
        <v>5</v>
      </c>
      <c r="JG174" s="7">
        <f ca="1">IFERROR(IF(JG173+JF174&gt;JH$4,JG173,JG173+JF174),"")</f>
        <v>60</v>
      </c>
      <c r="JH174" s="7">
        <f t="shared" ca="1" si="930"/>
        <v>0</v>
      </c>
      <c r="JI174" s="7">
        <f t="shared" ca="1" si="821"/>
        <v>0.24263438325394382</v>
      </c>
      <c r="JJ174" s="7">
        <f t="shared" ca="1" si="822"/>
        <v>0.21890407828451774</v>
      </c>
      <c r="JK174" s="7">
        <f t="shared" ca="1" si="823"/>
        <v>1</v>
      </c>
      <c r="JL174" s="7" t="str">
        <f t="shared" ca="1" si="824"/>
        <v>5</v>
      </c>
      <c r="JM174" s="7">
        <f ca="1">IFERROR(IF(JM173+JL174&gt;JN$4,JM173,JM173+JL174),"")</f>
        <v>60</v>
      </c>
      <c r="JN174" s="7">
        <f t="shared" ca="1" si="931"/>
        <v>0</v>
      </c>
      <c r="JO174" s="7">
        <f t="shared" ca="1" si="825"/>
        <v>0.74183446085838689</v>
      </c>
      <c r="JP174" s="7">
        <f t="shared" ca="1" si="826"/>
        <v>-0.28029599931992533</v>
      </c>
      <c r="JQ174" s="7">
        <f t="shared" ca="1" si="827"/>
        <v>0</v>
      </c>
      <c r="JR174" s="7">
        <f t="shared" ca="1" si="828"/>
        <v>0</v>
      </c>
      <c r="JS174" s="7">
        <f ca="1">IFERROR(IF(JS173+JR174&gt;JT$4,JS173,JS173+JR174),"")</f>
        <v>60</v>
      </c>
      <c r="JT174" s="7">
        <f t="shared" ca="1" si="932"/>
        <v>0</v>
      </c>
      <c r="JU174" s="7">
        <f t="shared" ca="1" si="829"/>
        <v>0.92044626848284872</v>
      </c>
      <c r="JV174" s="7">
        <f t="shared" ca="1" si="830"/>
        <v>-0.45890780694438715</v>
      </c>
      <c r="JW174" s="7">
        <f t="shared" ca="1" si="831"/>
        <v>0</v>
      </c>
      <c r="JX174" s="7">
        <f t="shared" ca="1" si="832"/>
        <v>0</v>
      </c>
      <c r="JY174" s="7">
        <f ca="1">IFERROR(IF(JY173+JX174&gt;JZ$4,JY173,JY173+JX174),"")</f>
        <v>60</v>
      </c>
      <c r="JZ174" s="7">
        <f t="shared" ca="1" si="933"/>
        <v>0</v>
      </c>
      <c r="KA174" s="7">
        <f t="shared" ca="1" si="833"/>
        <v>0.84805454661469093</v>
      </c>
      <c r="KB174" s="7">
        <f t="shared" ca="1" si="834"/>
        <v>-0.38651608507622937</v>
      </c>
      <c r="KC174" s="7">
        <f t="shared" ca="1" si="835"/>
        <v>0</v>
      </c>
      <c r="KD174" s="7">
        <f t="shared" ca="1" si="836"/>
        <v>0</v>
      </c>
      <c r="KE174" s="7">
        <f ca="1">IFERROR(IF(KE173+KD174&gt;KF$4,KE173,KE173+KD174),"")</f>
        <v>60</v>
      </c>
      <c r="KF174" s="7">
        <f t="shared" ca="1" si="934"/>
        <v>0</v>
      </c>
      <c r="KG174" s="7">
        <f t="shared" ca="1" si="837"/>
        <v>0.42278794170815304</v>
      </c>
      <c r="KH174" s="7">
        <f t="shared" ca="1" si="838"/>
        <v>3.8750519830308527E-2</v>
      </c>
      <c r="KI174" s="7">
        <f t="shared" ca="1" si="839"/>
        <v>1</v>
      </c>
      <c r="KJ174" s="7" t="str">
        <f t="shared" ca="1" si="840"/>
        <v>5</v>
      </c>
      <c r="KK174" s="7">
        <f ca="1">IFERROR(IF(KK173+KJ174&gt;KL$4,KK173,KK173+KJ174),"")</f>
        <v>60</v>
      </c>
      <c r="KL174" s="7">
        <f t="shared" ca="1" si="935"/>
        <v>0</v>
      </c>
      <c r="KM174" s="7">
        <f t="shared" ca="1" si="841"/>
        <v>0.63392082859206078</v>
      </c>
      <c r="KN174" s="7">
        <f t="shared" ca="1" si="842"/>
        <v>-0.17238236705359922</v>
      </c>
      <c r="KO174" s="7">
        <f t="shared" ca="1" si="843"/>
        <v>0</v>
      </c>
      <c r="KP174" s="7">
        <f t="shared" ca="1" si="844"/>
        <v>0</v>
      </c>
      <c r="KQ174" s="7">
        <f ca="1">IFERROR(IF(KQ173+KP174&gt;KR$4,KQ173,KQ173+KP174),"")</f>
        <v>60</v>
      </c>
      <c r="KR174" s="7">
        <f t="shared" ca="1" si="936"/>
        <v>0</v>
      </c>
      <c r="KS174" s="7">
        <f t="shared" ca="1" si="845"/>
        <v>0.2278060409724938</v>
      </c>
      <c r="KT174" s="7">
        <f t="shared" ca="1" si="846"/>
        <v>0.23373242056596777</v>
      </c>
      <c r="KU174" s="7">
        <f t="shared" ca="1" si="847"/>
        <v>1</v>
      </c>
      <c r="KV174" s="7" t="str">
        <f t="shared" ca="1" si="848"/>
        <v>5</v>
      </c>
      <c r="KW174" s="7">
        <f ca="1">IFERROR(IF(KW173+KV174&gt;KX$4,KW173,KW173+KV174),"")</f>
        <v>60</v>
      </c>
      <c r="KX174" s="7">
        <f t="shared" ca="1" si="937"/>
        <v>0</v>
      </c>
      <c r="KY174" s="7">
        <f t="shared" ca="1" si="849"/>
        <v>0.90100353539040889</v>
      </c>
      <c r="KZ174" s="7">
        <f t="shared" ca="1" si="850"/>
        <v>-0.43946507385194733</v>
      </c>
      <c r="LA174" s="7">
        <f t="shared" ca="1" si="851"/>
        <v>0</v>
      </c>
      <c r="LB174" s="7">
        <f t="shared" ca="1" si="852"/>
        <v>0</v>
      </c>
      <c r="LC174" s="7">
        <f ca="1">IFERROR(IF(LC173+LB174&gt;LD$4,LC173,LC173+LB174),"")</f>
        <v>60</v>
      </c>
      <c r="LD174" s="7">
        <f t="shared" ca="1" si="938"/>
        <v>0</v>
      </c>
      <c r="LE174" s="7">
        <f t="shared" ca="1" si="853"/>
        <v>0.52656356321642994</v>
      </c>
      <c r="LF174" s="7">
        <f t="shared" ca="1" si="854"/>
        <v>-6.5025101677968378E-2</v>
      </c>
      <c r="LG174" s="7">
        <f t="shared" ca="1" si="855"/>
        <v>0</v>
      </c>
      <c r="LH174" s="7">
        <f t="shared" ca="1" si="856"/>
        <v>0</v>
      </c>
      <c r="LI174" s="7">
        <f ca="1">IFERROR(IF(LI173+LH174&gt;LJ$4,LI173,LI173+LH174),"")</f>
        <v>60</v>
      </c>
      <c r="LJ174" s="7">
        <f t="shared" ca="1" si="939"/>
        <v>0</v>
      </c>
      <c r="LK174" s="7">
        <f t="shared" ca="1" si="857"/>
        <v>0.12212060845306272</v>
      </c>
      <c r="LL174" s="7">
        <f t="shared" ca="1" si="858"/>
        <v>0.33941785308539885</v>
      </c>
      <c r="LM174" s="7">
        <f t="shared" ca="1" si="859"/>
        <v>1</v>
      </c>
      <c r="LN174" s="7" t="str">
        <f t="shared" ca="1" si="860"/>
        <v>5</v>
      </c>
      <c r="LO174" s="7">
        <f ca="1">IFERROR(IF(LO173+LN174&gt;LP$4,LO173,LO173+LN174),"")</f>
        <v>60</v>
      </c>
      <c r="LP174" s="7">
        <f t="shared" ca="1" si="940"/>
        <v>0</v>
      </c>
      <c r="LQ174" s="7">
        <f t="shared" ca="1" si="861"/>
        <v>0.83911976362120455</v>
      </c>
      <c r="LR174" s="7">
        <f t="shared" ca="1" si="862"/>
        <v>-0.37758130208274299</v>
      </c>
      <c r="LS174" s="7">
        <f t="shared" ca="1" si="863"/>
        <v>0</v>
      </c>
      <c r="LT174" s="7">
        <f t="shared" ca="1" si="864"/>
        <v>0</v>
      </c>
      <c r="LU174" s="7">
        <f ca="1">IFERROR(IF(LU173+LT174&gt;LV$4,LU173,LU173+LT174),"")</f>
        <v>60</v>
      </c>
      <c r="LV174" s="7">
        <f t="shared" ca="1" si="941"/>
        <v>0</v>
      </c>
      <c r="LW174" s="7">
        <f t="shared" ca="1" si="865"/>
        <v>0.3882698330247244</v>
      </c>
      <c r="LX174" s="7">
        <f t="shared" ca="1" si="866"/>
        <v>7.3268628513737166E-2</v>
      </c>
      <c r="LY174" s="7">
        <f t="shared" ca="1" si="867"/>
        <v>1</v>
      </c>
      <c r="LZ174" s="7" t="str">
        <f t="shared" ca="1" si="868"/>
        <v>5</v>
      </c>
      <c r="MA174" s="7">
        <f ca="1">IFERROR(IF(MA173+LZ174&gt;MB$4,MA173,MA173+LZ174),"")</f>
        <v>60</v>
      </c>
      <c r="MB174" s="7">
        <f t="shared" ca="1" si="942"/>
        <v>0</v>
      </c>
      <c r="MC174" s="7">
        <f t="shared" ca="1" si="869"/>
        <v>0.15144493415672999</v>
      </c>
      <c r="MD174" s="7">
        <f t="shared" ca="1" si="870"/>
        <v>0.31009352738173157</v>
      </c>
      <c r="ME174" s="7">
        <f t="shared" ca="1" si="871"/>
        <v>1</v>
      </c>
      <c r="MF174" s="7" t="str">
        <f t="shared" ca="1" si="872"/>
        <v>5</v>
      </c>
      <c r="MG174" s="7">
        <f ca="1">IFERROR(IF(MG173+MF174&gt;MH$4,MG173,MG173+MF174),"")</f>
        <v>60</v>
      </c>
      <c r="MH174" s="7">
        <f t="shared" ca="1" si="943"/>
        <v>0</v>
      </c>
      <c r="MI174" s="7">
        <f t="shared" ca="1" si="873"/>
        <v>0.31040449437274242</v>
      </c>
      <c r="MJ174" s="7">
        <f t="shared" ca="1" si="874"/>
        <v>0.15113396716571914</v>
      </c>
      <c r="MK174" s="7">
        <f t="shared" ca="1" si="875"/>
        <v>1</v>
      </c>
      <c r="ML174" s="7" t="str">
        <f t="shared" ca="1" si="876"/>
        <v>5</v>
      </c>
      <c r="MM174" s="7">
        <f ca="1">IFERROR(IF(MM173+ML174&gt;MN$4,MM173,MM173+ML174),"")</f>
        <v>60</v>
      </c>
      <c r="MN174" s="7">
        <f t="shared" ca="1" si="944"/>
        <v>0</v>
      </c>
      <c r="MO174" s="7">
        <f t="shared" ca="1" si="877"/>
        <v>0.11171866681814568</v>
      </c>
      <c r="MP174" s="7">
        <f t="shared" ca="1" si="878"/>
        <v>0.34981979472031588</v>
      </c>
      <c r="MQ174" s="7">
        <f t="shared" ca="1" si="879"/>
        <v>1</v>
      </c>
      <c r="MR174" s="7" t="str">
        <f t="shared" ca="1" si="880"/>
        <v>5</v>
      </c>
      <c r="MS174" s="7">
        <f ca="1">IFERROR(IF(MS173+MR174&gt;MT$4,MS173,MS173+MR174),"")</f>
        <v>60</v>
      </c>
      <c r="MT174" s="7">
        <f t="shared" ca="1" si="945"/>
        <v>0</v>
      </c>
      <c r="MU174" s="7">
        <f t="shared" ca="1" si="881"/>
        <v>0.14369652615660977</v>
      </c>
      <c r="MV174" s="7">
        <f t="shared" ca="1" si="882"/>
        <v>0.31784193538185179</v>
      </c>
      <c r="MW174" s="7">
        <f t="shared" ca="1" si="883"/>
        <v>1</v>
      </c>
      <c r="MX174" s="7" t="str">
        <f t="shared" ca="1" si="884"/>
        <v>5</v>
      </c>
      <c r="MY174" s="7">
        <f ca="1">IFERROR(IF(MY173+MX174&gt;MZ$4,MY173,MY173+MX174),"")</f>
        <v>60</v>
      </c>
      <c r="MZ174" s="7">
        <f t="shared" ca="1" si="946"/>
        <v>0</v>
      </c>
      <c r="NA174" s="7">
        <f t="shared" ca="1" si="885"/>
        <v>0.16073954872797958</v>
      </c>
      <c r="NB174" s="7">
        <f t="shared" ca="1" si="886"/>
        <v>0.30079891281048199</v>
      </c>
      <c r="NC174" s="7">
        <f t="shared" ca="1" si="887"/>
        <v>1</v>
      </c>
      <c r="ND174" s="7" t="str">
        <f t="shared" ca="1" si="888"/>
        <v>5</v>
      </c>
      <c r="NE174" s="7">
        <f ca="1">IFERROR(IF(NE173+ND174&gt;NF$4,NE173,NE173+ND174),"")</f>
        <v>60</v>
      </c>
      <c r="NF174" s="7">
        <f t="shared" ca="1" si="947"/>
        <v>0</v>
      </c>
      <c r="NG174" s="7">
        <f t="shared" ca="1" si="889"/>
        <v>8.8694182159394175E-2</v>
      </c>
      <c r="NH174" s="7">
        <f t="shared" ca="1" si="890"/>
        <v>0.37284427937906739</v>
      </c>
      <c r="NI174" s="7">
        <f t="shared" ca="1" si="891"/>
        <v>1</v>
      </c>
      <c r="NJ174" s="7" t="str">
        <f t="shared" ca="1" si="892"/>
        <v>5</v>
      </c>
      <c r="NK174" s="7">
        <f ca="1">IFERROR(IF(NK173+NJ174&gt;NL$4,NK173,NK173+NJ174),"")</f>
        <v>60</v>
      </c>
      <c r="NL174" s="7">
        <f t="shared" ca="1" si="948"/>
        <v>0</v>
      </c>
      <c r="NM174" s="7">
        <f t="shared" ca="1" si="893"/>
        <v>0.60665806379448917</v>
      </c>
      <c r="NN174" s="7">
        <f t="shared" ca="1" si="894"/>
        <v>-0.1451196022560276</v>
      </c>
      <c r="NO174" s="7">
        <f t="shared" ca="1" si="895"/>
        <v>0</v>
      </c>
      <c r="NP174" s="7">
        <f t="shared" ca="1" si="896"/>
        <v>0</v>
      </c>
      <c r="NQ174" s="7">
        <f ca="1">IFERROR(IF(NQ173+NP174&gt;NR$4,NQ173,NQ173+NP174),"")</f>
        <v>60</v>
      </c>
      <c r="NR174" s="7">
        <f t="shared" ca="1" si="949"/>
        <v>0</v>
      </c>
      <c r="NT174">
        <v>172</v>
      </c>
      <c r="NU174" s="7" t="s">
        <v>19</v>
      </c>
      <c r="NV174" s="7" t="str">
        <f t="shared" ca="1" si="653"/>
        <v/>
      </c>
      <c r="NW174" s="7" t="str">
        <f t="shared" ca="1" si="647"/>
        <v/>
      </c>
      <c r="NX174" t="str">
        <f ca="1">IFERROR(VLOOKUP(NT174,$K$3:$AK$568,8,FALSE),"")</f>
        <v/>
      </c>
      <c r="NY174" t="str">
        <f ca="1">IFERROR(VLOOKUP(NT174,$K$3:$AK$568,9,FALSE),"")</f>
        <v/>
      </c>
      <c r="NZ174" s="7" t="str">
        <f ca="1">IFERROR(VLOOKUP(NT174,$K$3:$AK$568,27,FALSE),"")</f>
        <v/>
      </c>
      <c r="OB174">
        <v>172</v>
      </c>
      <c r="OC174" s="7" t="s">
        <v>19</v>
      </c>
      <c r="OD174" t="e">
        <f t="shared" ca="1" si="654"/>
        <v>#N/A</v>
      </c>
      <c r="OE174" s="7" t="str">
        <f t="shared" ca="1" si="655"/>
        <v/>
      </c>
      <c r="OF174" s="7" t="str">
        <f t="shared" ca="1" si="656"/>
        <v/>
      </c>
      <c r="OG174" t="str">
        <f t="shared" ca="1" si="657"/>
        <v/>
      </c>
      <c r="OI174">
        <v>172</v>
      </c>
      <c r="OJ174" s="7" t="s">
        <v>19</v>
      </c>
      <c r="OK174" s="7" t="str">
        <f t="shared" ca="1" si="658"/>
        <v/>
      </c>
      <c r="OL174" s="7" t="str">
        <f t="shared" ca="1" si="659"/>
        <v/>
      </c>
      <c r="OM174" t="str">
        <f ca="1">IFERROR(VLOOKUP(OI174,$L$3:$AK$568,7,FALSE),"")</f>
        <v/>
      </c>
      <c r="ON174" t="str">
        <f ca="1">IFERROR(VLOOKUP(OI174,$L$3:$AK$568,8,FALSE),"")</f>
        <v/>
      </c>
      <c r="OO174" s="7" t="str">
        <f ca="1">IFERROR(VLOOKUP(OI174,$L$3:$AK$568,26,FALSE),"")</f>
        <v/>
      </c>
      <c r="OQ174">
        <v>172</v>
      </c>
      <c r="OR174" s="7" t="s">
        <v>19</v>
      </c>
      <c r="OS174" t="e">
        <f t="shared" ca="1" si="660"/>
        <v>#N/A</v>
      </c>
      <c r="OT174" s="7" t="str">
        <f t="shared" ca="1" si="661"/>
        <v/>
      </c>
      <c r="OU174" s="7" t="str">
        <f t="shared" ca="1" si="662"/>
        <v/>
      </c>
      <c r="OV174" t="str">
        <f t="shared" ca="1" si="663"/>
        <v/>
      </c>
      <c r="OX174">
        <v>172</v>
      </c>
      <c r="OY174" s="7" t="s">
        <v>19</v>
      </c>
      <c r="OZ174" s="7" t="str">
        <f t="shared" ca="1" si="664"/>
        <v/>
      </c>
      <c r="PA174" s="7" t="str">
        <f t="shared" ca="1" si="665"/>
        <v/>
      </c>
      <c r="PB174" t="str">
        <f ca="1">IFERROR(VLOOKUP(OX174,$M$3:$AK$568,6,FALSE),"")</f>
        <v/>
      </c>
      <c r="PC174" t="str">
        <f ca="1">IFERROR(VLOOKUP(OX174,$M$3:$AK$568,7,FALSE),"")</f>
        <v/>
      </c>
      <c r="PD174" s="7" t="str">
        <f ca="1">IFERROR(VLOOKUP(OX174,$M$3:$AK$568,25,FALSE),"")</f>
        <v/>
      </c>
      <c r="PF174">
        <v>172</v>
      </c>
      <c r="PG174" s="7" t="s">
        <v>19</v>
      </c>
      <c r="PH174" t="e">
        <f t="shared" ca="1" si="666"/>
        <v>#N/A</v>
      </c>
      <c r="PI174" s="7" t="str">
        <f t="shared" ca="1" si="667"/>
        <v/>
      </c>
      <c r="PJ174" s="7" t="str">
        <f t="shared" ca="1" si="668"/>
        <v/>
      </c>
      <c r="PK174" t="str">
        <f t="shared" ca="1" si="669"/>
        <v/>
      </c>
      <c r="PM174">
        <v>172</v>
      </c>
      <c r="PN174" s="7" t="s">
        <v>19</v>
      </c>
      <c r="PO174" s="202" t="str">
        <f t="shared" ca="1" si="670"/>
        <v/>
      </c>
      <c r="PP174" s="7" t="str">
        <f t="shared" ca="1" si="671"/>
        <v/>
      </c>
      <c r="PQ174" t="str">
        <f ca="1">IFERROR(VLOOKUP(PM174,$G$325:$R$409,12,FALSE),"")</f>
        <v/>
      </c>
      <c r="PR174" t="e">
        <f ca="1">VLOOKUP(PM174,$G$324:$Q$409,11,FALSE)</f>
        <v>#N/A</v>
      </c>
      <c r="PS174" s="7" t="str">
        <f ca="1">VLOOKUP(PQ174,$R$325:$Y$409,8,FALSE)</f>
        <v>- -</v>
      </c>
      <c r="PT174" s="7">
        <f ca="1">ReSt</f>
        <v>-4</v>
      </c>
      <c r="PU174" s="7" t="e">
        <f t="shared" ca="1" si="672"/>
        <v>#N/A</v>
      </c>
      <c r="PV174" s="7" t="e">
        <f t="shared" ca="1" si="673"/>
        <v>#N/A</v>
      </c>
      <c r="PW174" s="7" t="str">
        <f ca="1">VLOOKUP(PQ174,$R$325:$AK$409,8,FALSE)</f>
        <v>- -</v>
      </c>
      <c r="PX174" s="7"/>
      <c r="PY174">
        <v>172</v>
      </c>
      <c r="PZ174" s="7" t="s">
        <v>19</v>
      </c>
      <c r="QA174" t="str">
        <f t="shared" ca="1" si="674"/>
        <v/>
      </c>
      <c r="QB174" s="7" t="str">
        <f t="shared" ca="1" si="675"/>
        <v/>
      </c>
      <c r="QC174" s="7" t="str">
        <f t="shared" ca="1" si="676"/>
        <v/>
      </c>
      <c r="QD174" t="str">
        <f t="shared" ca="1" si="677"/>
        <v/>
      </c>
      <c r="QF174">
        <v>172</v>
      </c>
      <c r="QG174" s="7" t="s">
        <v>19</v>
      </c>
      <c r="QH174" s="7" t="str">
        <f t="shared" ca="1" si="678"/>
        <v/>
      </c>
      <c r="QI174" s="7" t="e">
        <f t="shared" ca="1" si="679"/>
        <v>#VALUE!</v>
      </c>
      <c r="QJ174" t="e">
        <f t="shared" ca="1" si="680"/>
        <v>#N/A</v>
      </c>
      <c r="QK174" s="7" t="e">
        <f t="shared" ca="1" si="681"/>
        <v>#N/A</v>
      </c>
      <c r="QM174">
        <v>172</v>
      </c>
      <c r="QN174" s="7" t="s">
        <v>19</v>
      </c>
      <c r="QO174" t="str">
        <f t="shared" ca="1" si="682"/>
        <v/>
      </c>
      <c r="QP174" s="7" t="str">
        <f t="shared" ca="1" si="683"/>
        <v/>
      </c>
      <c r="QQ174" t="str">
        <f t="shared" ca="1" si="684"/>
        <v/>
      </c>
    </row>
    <row r="175" spans="1:459" x14ac:dyDescent="0.25">
      <c r="A175" s="240"/>
      <c r="C175" s="75"/>
      <c r="D175" s="76"/>
      <c r="F175" s="75"/>
      <c r="G175" s="76"/>
      <c r="I175" s="75"/>
      <c r="J175" s="85"/>
      <c r="K175" s="85">
        <f t="shared" ca="1" si="648"/>
        <v>4</v>
      </c>
      <c r="L175" s="85">
        <f t="shared" ca="1" si="951"/>
        <v>1</v>
      </c>
      <c r="M175" s="70">
        <f t="shared" ca="1" si="956"/>
        <v>7</v>
      </c>
      <c r="O175" s="222">
        <f t="shared" ca="1" si="649"/>
        <v>72</v>
      </c>
      <c r="Q175" s="7" t="s">
        <v>1737</v>
      </c>
      <c r="R175" s="9" t="s">
        <v>1452</v>
      </c>
      <c r="S175" s="9" t="s">
        <v>1944</v>
      </c>
      <c r="T175" s="61" t="str">
        <f>SUBSTITUTE(IFERROR(IFERROR(VLOOKUP(R175,'[1]Skill Statistics'!$A$3:$C$513,2,FALSE),VLOOKUP(Q175,'[1]Skill Statistics'!$A$3:$C$513,2,FALSE)),T174),"R*","ReSt")</f>
        <v>In/Me</v>
      </c>
      <c r="U175" s="61" t="str">
        <f>IFERROR(IFERROR(VLOOKUP(R175,'[1]Skill Statistics'!$A$3:$C$513,3,FALSE),VLOOKUP(Q175,'[1]Skill Statistics'!$A$3:$C$513,3,FALSE)),U174)</f>
        <v>Re</v>
      </c>
      <c r="V175" s="61" t="str">
        <f>IF(ISNUMBER(SEARCH("Category",R175)),"- -",IFERROR(IFERROR(VLOOKUP(Q175,[1]Professions!$A$4:$AM$288,MATCH(Profession,[1]Professions!$A$1:$AM$1,0),FALSE),VLOOKUP(Q175,Calculations!$B$91:$I$95,8,FALSE)),"- -"))</f>
        <v>3 / 4</v>
      </c>
      <c r="W175" s="60">
        <f t="shared" ca="1" si="650"/>
        <v>0</v>
      </c>
      <c r="X175" s="7">
        <f ca="1">IFERROR(VLOOKUP(R175,$BS$6:$NR$519,MATCH(ActualLevel,$BS$3:$NR$3,0),FALSE),"- -")</f>
        <v>0</v>
      </c>
      <c r="Y175" s="7">
        <f t="shared" ca="1" si="955"/>
        <v>0</v>
      </c>
      <c r="Z175" s="7">
        <f ca="1">IFERROR(VLOOKUP(Y175,Charts!$BQ$2:$BR$52,2,FALSE),"- -")</f>
        <v>-25</v>
      </c>
      <c r="AA175" s="7">
        <f t="shared" ca="1" si="686"/>
        <v>5</v>
      </c>
      <c r="AB175" s="7">
        <f t="shared" ca="1" si="952"/>
        <v>0</v>
      </c>
      <c r="AC175" s="7"/>
      <c r="AD175" s="7"/>
      <c r="AE175" s="7"/>
      <c r="AF175" s="7"/>
      <c r="AG175" s="7"/>
      <c r="AH175" s="43"/>
      <c r="AI175" s="7"/>
      <c r="AJ175" s="7"/>
      <c r="AK175" s="7">
        <f t="shared" ca="1" si="687"/>
        <v>-20</v>
      </c>
      <c r="AL175" s="7"/>
      <c r="AM175" s="69">
        <f>IFERROR(VLOOKUP(R175,'[1]Skill Statistics'!$A$3:$AN$513,MATCH(Profession,'[1]Skill Statistics'!$A$2:$AN$2,0),FALSE),0)</f>
        <v>0</v>
      </c>
      <c r="AN175" s="85">
        <f>IFERROR(VLOOKUP(Q175,'[1]Skill Statistics'!$A$3:$BK$513,MATCH(Archetype,'[1]Skill Statistics'!$A$2:$BK$2,0),FALSE),0)</f>
        <v>0</v>
      </c>
      <c r="AO175" s="85">
        <f>IFERROR(VLOOKUP(Q175,'[1]Skill Statistics'!$A$3:$BB$513,MATCH(Race,'[1]Skill Statistics'!$A$2:$BB$2,0),FALSE),0)</f>
        <v>0</v>
      </c>
      <c r="AP175" s="85">
        <f t="shared" ca="1" si="651"/>
        <v>0.5</v>
      </c>
      <c r="AQ175" s="70"/>
      <c r="AS175" s="69">
        <f>IFERROR(VLOOKUP(Q175,'[1]Professional Skills'!$A$4:$AM$288,MATCH(Profession,'[1]Professional Skills'!$A$3:$AM$3,0),FALSE),"- -")</f>
        <v>0</v>
      </c>
      <c r="AT175" t="s">
        <v>1812</v>
      </c>
      <c r="AU175" s="7" t="str">
        <f t="shared" si="954"/>
        <v/>
      </c>
      <c r="AV175" s="7">
        <f t="shared" ca="1" si="953"/>
        <v>0</v>
      </c>
      <c r="AW175" t="str">
        <f t="shared" si="690"/>
        <v/>
      </c>
      <c r="AX175" t="str">
        <f>IFERROR(_xlfn.RANK.EQ(AW175,$AW$5:$AW$568),"")</f>
        <v/>
      </c>
      <c r="AY175">
        <f t="shared" si="645"/>
        <v>0</v>
      </c>
      <c r="AZ175" s="70" t="str">
        <f t="shared" si="688"/>
        <v/>
      </c>
      <c r="BB175" s="69">
        <f>IFERROR(IF(Q175="Language",VLOOKUP(R175,[1]Cultures!$B$4:$N$218,MATCH(Culture,[1]Cultures!$B$3:$N$3,0),FALSE),VLOOKUP(Q175,[1]Cultures!$B$4:$O$212,MATCH(Culture,[1]Cultures!$B$3:$O$3,0),FALSE)),"- -")</f>
        <v>3</v>
      </c>
      <c r="BC175" t="s">
        <v>1812</v>
      </c>
      <c r="BD175">
        <f t="shared" ca="1" si="950"/>
        <v>0.76882769992781252</v>
      </c>
      <c r="BE175">
        <f t="shared" ca="1" si="897"/>
        <v>1.2688276999278125</v>
      </c>
      <c r="BH175">
        <f t="shared" ref="BH175:BH187" ca="1" si="957">_xlfn.RANK.EQ(BE175,$BE$175:$BE$187)</f>
        <v>4</v>
      </c>
      <c r="BI175" s="7">
        <f t="shared" ca="1" si="689"/>
        <v>0</v>
      </c>
      <c r="BK175" s="7"/>
      <c r="BL175" s="70">
        <f t="shared" ca="1" si="646"/>
        <v>0</v>
      </c>
      <c r="BN175" s="69">
        <f>IFERROR(VLOOKUP(V175,Charts!$BT$2:$BV$14,3,FALSE),"- -")</f>
        <v>0.69230769230769229</v>
      </c>
      <c r="BO175" s="85">
        <f t="shared" ca="1" si="652"/>
        <v>2.2846246434374038</v>
      </c>
      <c r="BP175" s="70">
        <f t="shared" ca="1" si="898"/>
        <v>72</v>
      </c>
      <c r="BR175" s="7">
        <v>170</v>
      </c>
      <c r="BS175" s="9" t="str">
        <f ca="1">VLOOKUP(BR175,$O$3:$R$568,4,FALSE)</f>
        <v>Criminal Investigation</v>
      </c>
      <c r="BT175" s="7" t="str">
        <f ca="1">VLOOKUP(BS175,$R$3:$V$568,5,FALSE)</f>
        <v>5 / 7</v>
      </c>
      <c r="BU175" s="7">
        <f ca="1">VLOOKUP(BT175,Charts!$BT$2:$BV$14,3,FALSE)</f>
        <v>0.46153846153846156</v>
      </c>
      <c r="BV175" s="7" t="str">
        <f t="shared" ca="1" si="691"/>
        <v>5</v>
      </c>
      <c r="BW175" s="7" t="str">
        <f t="shared" ca="1" si="692"/>
        <v>7</v>
      </c>
      <c r="BY175" s="7">
        <f t="shared" ca="1" si="693"/>
        <v>0.86239107305566653</v>
      </c>
      <c r="BZ175" s="7">
        <f t="shared" ca="1" si="694"/>
        <v>-0.40085261151720497</v>
      </c>
      <c r="CA175" s="7">
        <f t="shared" ca="1" si="695"/>
        <v>0</v>
      </c>
      <c r="CB175" s="7">
        <f t="shared" ca="1" si="696"/>
        <v>0</v>
      </c>
      <c r="CC175" s="7">
        <f ca="1">IFERROR(IF(CC174+CB175&gt;CD$4,CC174,CC174+CB175),"")</f>
        <v>38</v>
      </c>
      <c r="CD175" s="7">
        <f t="shared" ca="1" si="899"/>
        <v>0</v>
      </c>
      <c r="CE175" s="7">
        <f t="shared" ca="1" si="697"/>
        <v>0.71672974839108272</v>
      </c>
      <c r="CF175" s="7">
        <f t="shared" ca="1" si="698"/>
        <v>-0.25519128685262116</v>
      </c>
      <c r="CG175" s="7">
        <f t="shared" ca="1" si="699"/>
        <v>0</v>
      </c>
      <c r="CH175" s="7">
        <f t="shared" ca="1" si="700"/>
        <v>0</v>
      </c>
      <c r="CI175" s="7">
        <f ca="1">IFERROR(IF(CI174+CH175&gt;CJ$4,CI174,CI174+CH175),"")</f>
        <v>60</v>
      </c>
      <c r="CJ175" s="7">
        <f t="shared" ca="1" si="900"/>
        <v>0</v>
      </c>
      <c r="CK175" s="7">
        <f t="shared" ca="1" si="701"/>
        <v>0.51325719704758088</v>
      </c>
      <c r="CL175" s="7">
        <f t="shared" ca="1" si="702"/>
        <v>-5.1718735509119318E-2</v>
      </c>
      <c r="CM175" s="7">
        <f t="shared" ca="1" si="703"/>
        <v>0</v>
      </c>
      <c r="CN175" s="7">
        <f t="shared" ca="1" si="704"/>
        <v>0</v>
      </c>
      <c r="CO175" s="7">
        <f ca="1">IFERROR(IF(CO174+CN175&gt;CP$4,CO174,CO174+CN175),"")</f>
        <v>60</v>
      </c>
      <c r="CP175" s="7">
        <f t="shared" ca="1" si="901"/>
        <v>0</v>
      </c>
      <c r="CQ175" s="7">
        <f t="shared" ca="1" si="705"/>
        <v>0.37539485273577156</v>
      </c>
      <c r="CR175" s="7">
        <f t="shared" ca="1" si="706"/>
        <v>8.6143608802690008E-2</v>
      </c>
      <c r="CS175" s="7">
        <f t="shared" ca="1" si="707"/>
        <v>1</v>
      </c>
      <c r="CT175" s="7" t="str">
        <f t="shared" ca="1" si="708"/>
        <v>5</v>
      </c>
      <c r="CU175" s="7">
        <f ca="1">IFERROR(IF(CU174+CT175&gt;CV$4,CU174,CU174+CT175),"")</f>
        <v>60</v>
      </c>
      <c r="CV175" s="7">
        <f t="shared" ca="1" si="902"/>
        <v>0</v>
      </c>
      <c r="CW175" s="7">
        <f t="shared" ca="1" si="709"/>
        <v>0.83043331721541402</v>
      </c>
      <c r="CX175" s="7">
        <f t="shared" ca="1" si="710"/>
        <v>-0.36889485567695246</v>
      </c>
      <c r="CY175" s="7">
        <f t="shared" ca="1" si="711"/>
        <v>0</v>
      </c>
      <c r="CZ175" s="7">
        <f t="shared" ca="1" si="712"/>
        <v>0</v>
      </c>
      <c r="DA175" s="7">
        <f ca="1">IFERROR(IF(DA174+CZ175&gt;DB$4,DA174,DA174+CZ175),"")</f>
        <v>60</v>
      </c>
      <c r="DB175" s="7">
        <f t="shared" ca="1" si="903"/>
        <v>0</v>
      </c>
      <c r="DC175" s="7">
        <f t="shared" ca="1" si="713"/>
        <v>0.6696273228829227</v>
      </c>
      <c r="DD175" s="7">
        <f t="shared" ca="1" si="714"/>
        <v>-0.20808886134446114</v>
      </c>
      <c r="DE175" s="7">
        <f t="shared" ca="1" si="715"/>
        <v>0</v>
      </c>
      <c r="DF175" s="7">
        <f t="shared" ca="1" si="716"/>
        <v>0</v>
      </c>
      <c r="DG175" s="7">
        <f ca="1">IFERROR(IF(DG174+DF175&gt;DH$4,DG174,DG174+DF175),"")</f>
        <v>60</v>
      </c>
      <c r="DH175" s="7">
        <f t="shared" ca="1" si="904"/>
        <v>0</v>
      </c>
      <c r="DI175" s="7">
        <f t="shared" ca="1" si="717"/>
        <v>0.92242604786011873</v>
      </c>
      <c r="DJ175" s="7">
        <f t="shared" ca="1" si="718"/>
        <v>-0.46088758632165716</v>
      </c>
      <c r="DK175" s="7">
        <f t="shared" ca="1" si="719"/>
        <v>0</v>
      </c>
      <c r="DL175" s="7">
        <f t="shared" ca="1" si="720"/>
        <v>0</v>
      </c>
      <c r="DM175" s="7">
        <f ca="1">IFERROR(IF(DM174+DL175&gt;DN$4,DM174,DM174+DL175),"")</f>
        <v>60</v>
      </c>
      <c r="DN175" s="7">
        <f t="shared" ca="1" si="905"/>
        <v>0</v>
      </c>
      <c r="DO175" s="7">
        <f t="shared" ca="1" si="721"/>
        <v>0.89177312704263445</v>
      </c>
      <c r="DP175" s="7">
        <f t="shared" ca="1" si="722"/>
        <v>-0.43023466550417289</v>
      </c>
      <c r="DQ175" s="7">
        <f t="shared" ca="1" si="723"/>
        <v>0</v>
      </c>
      <c r="DR175" s="7">
        <f t="shared" ca="1" si="724"/>
        <v>0</v>
      </c>
      <c r="DS175" s="7">
        <f ca="1">IFERROR(IF(DS174+DR175&gt;DT$4,DS174,DS174+DR175),"")</f>
        <v>60</v>
      </c>
      <c r="DT175" s="7">
        <f t="shared" ca="1" si="906"/>
        <v>0</v>
      </c>
      <c r="DU175" s="7">
        <f t="shared" ca="1" si="725"/>
        <v>0.21175879765609396</v>
      </c>
      <c r="DV175" s="7">
        <f t="shared" ca="1" si="726"/>
        <v>0.24977966388236761</v>
      </c>
      <c r="DW175" s="7">
        <f t="shared" ca="1" si="727"/>
        <v>1</v>
      </c>
      <c r="DX175" s="7" t="str">
        <f t="shared" ca="1" si="728"/>
        <v>5</v>
      </c>
      <c r="DY175" s="7">
        <f ca="1">IFERROR(IF(DY174+DX175&gt;DZ$4,DY174,DY174+DX175),"")</f>
        <v>60</v>
      </c>
      <c r="DZ175" s="7">
        <f t="shared" ca="1" si="907"/>
        <v>0</v>
      </c>
      <c r="EA175" s="7">
        <f t="shared" ca="1" si="729"/>
        <v>0.54121765032341629</v>
      </c>
      <c r="EB175" s="7">
        <f t="shared" ca="1" si="730"/>
        <v>-7.9679188784954724E-2</v>
      </c>
      <c r="EC175" s="7">
        <f t="shared" ca="1" si="731"/>
        <v>0</v>
      </c>
      <c r="ED175" s="7">
        <f t="shared" ca="1" si="732"/>
        <v>0</v>
      </c>
      <c r="EE175" s="7">
        <f ca="1">IFERROR(IF(EE174+ED175&gt;EF$4,EE174,EE174+ED175),"")</f>
        <v>60</v>
      </c>
      <c r="EF175" s="7">
        <f t="shared" ca="1" si="908"/>
        <v>0</v>
      </c>
      <c r="EG175" s="7">
        <f t="shared" ca="1" si="733"/>
        <v>0.27784506471305048</v>
      </c>
      <c r="EH175" s="7">
        <f t="shared" ca="1" si="734"/>
        <v>0.18369339682541108</v>
      </c>
      <c r="EI175" s="7">
        <f t="shared" ca="1" si="735"/>
        <v>1</v>
      </c>
      <c r="EJ175" s="7" t="str">
        <f t="shared" ca="1" si="736"/>
        <v>5</v>
      </c>
      <c r="EK175" s="7">
        <f ca="1">IFERROR(IF(EK174+EJ175&gt;EL$4,EK174,EK174+EJ175),"")</f>
        <v>60</v>
      </c>
      <c r="EL175" s="7">
        <f t="shared" ca="1" si="909"/>
        <v>0</v>
      </c>
      <c r="EM175" s="7">
        <f t="shared" ca="1" si="737"/>
        <v>1.8245623824674762E-2</v>
      </c>
      <c r="EN175" s="7">
        <f t="shared" ca="1" si="738"/>
        <v>0.4432928377137868</v>
      </c>
      <c r="EO175" s="7">
        <f t="shared" ca="1" si="739"/>
        <v>1</v>
      </c>
      <c r="EP175" s="7" t="str">
        <f t="shared" ca="1" si="740"/>
        <v>5</v>
      </c>
      <c r="EQ175" s="7">
        <f ca="1">IFERROR(IF(EQ174+EP175&gt;ER$4,EQ174,EQ174+EP175),"")</f>
        <v>60</v>
      </c>
      <c r="ER175" s="7">
        <f t="shared" ca="1" si="910"/>
        <v>0</v>
      </c>
      <c r="ES175" s="7">
        <f t="shared" ca="1" si="741"/>
        <v>0.4831453673151711</v>
      </c>
      <c r="ET175" s="7">
        <f t="shared" ca="1" si="742"/>
        <v>-2.160690577670954E-2</v>
      </c>
      <c r="EU175" s="7">
        <f t="shared" ca="1" si="743"/>
        <v>0</v>
      </c>
      <c r="EV175" s="7">
        <f t="shared" ca="1" si="744"/>
        <v>0</v>
      </c>
      <c r="EW175" s="7">
        <f ca="1">IFERROR(IF(EW174+EV175&gt;EX$4,EW174,EW174+EV175),"")</f>
        <v>60</v>
      </c>
      <c r="EX175" s="7">
        <f t="shared" ca="1" si="911"/>
        <v>0</v>
      </c>
      <c r="EY175" s="7">
        <f t="shared" ca="1" si="745"/>
        <v>0.39283471353365984</v>
      </c>
      <c r="EZ175" s="7">
        <f t="shared" ca="1" si="746"/>
        <v>6.8703748004801724E-2</v>
      </c>
      <c r="FA175" s="7">
        <f t="shared" ca="1" si="747"/>
        <v>1</v>
      </c>
      <c r="FB175" s="7" t="str">
        <f t="shared" ca="1" si="748"/>
        <v>5</v>
      </c>
      <c r="FC175" s="7">
        <f ca="1">IFERROR(IF(FC174+FB175&gt;FD$4,FC174,FC174+FB175),"")</f>
        <v>60</v>
      </c>
      <c r="FD175" s="7">
        <f t="shared" ca="1" si="912"/>
        <v>0</v>
      </c>
      <c r="FE175" s="7">
        <f t="shared" ca="1" si="749"/>
        <v>0.22765444027632586</v>
      </c>
      <c r="FF175" s="7">
        <f t="shared" ca="1" si="750"/>
        <v>0.2338840212621357</v>
      </c>
      <c r="FG175" s="7">
        <f t="shared" ca="1" si="751"/>
        <v>1</v>
      </c>
      <c r="FH175" s="7" t="str">
        <f t="shared" ca="1" si="752"/>
        <v>5</v>
      </c>
      <c r="FI175" s="7">
        <f ca="1">IFERROR(IF(FI174+FH175&gt;FJ$4,FI174,FI174+FH175),"")</f>
        <v>60</v>
      </c>
      <c r="FJ175" s="7">
        <f t="shared" ca="1" si="913"/>
        <v>0</v>
      </c>
      <c r="FK175" s="7">
        <f t="shared" ca="1" si="753"/>
        <v>0.48663037975818479</v>
      </c>
      <c r="FL175" s="7">
        <f t="shared" ca="1" si="754"/>
        <v>-2.509191821972323E-2</v>
      </c>
      <c r="FM175" s="7">
        <f t="shared" ca="1" si="755"/>
        <v>0</v>
      </c>
      <c r="FN175" s="7">
        <f t="shared" ca="1" si="756"/>
        <v>0</v>
      </c>
      <c r="FO175" s="7">
        <f ca="1">IFERROR(IF(FO174+FN175&gt;FP$4,FO174,FO174+FN175),"")</f>
        <v>60</v>
      </c>
      <c r="FP175" s="7">
        <f t="shared" ca="1" si="914"/>
        <v>0</v>
      </c>
      <c r="FQ175" s="7">
        <f t="shared" ca="1" si="757"/>
        <v>0.2770473458206959</v>
      </c>
      <c r="FR175" s="7">
        <f t="shared" ca="1" si="758"/>
        <v>0.18449111571776566</v>
      </c>
      <c r="FS175" s="7">
        <f t="shared" ca="1" si="759"/>
        <v>1</v>
      </c>
      <c r="FT175" s="7" t="str">
        <f t="shared" ca="1" si="760"/>
        <v>5</v>
      </c>
      <c r="FU175" s="7">
        <f ca="1">IFERROR(IF(FU174+FT175&gt;FV$4,FU174,FU174+FT175),"")</f>
        <v>60</v>
      </c>
      <c r="FV175" s="7">
        <f t="shared" ca="1" si="915"/>
        <v>0</v>
      </c>
      <c r="FW175" s="7">
        <f t="shared" ca="1" si="761"/>
        <v>0.95357565441639947</v>
      </c>
      <c r="FX175" s="7">
        <f t="shared" ca="1" si="762"/>
        <v>-0.4920371928779379</v>
      </c>
      <c r="FY175" s="7">
        <f t="shared" ca="1" si="763"/>
        <v>0</v>
      </c>
      <c r="FZ175" s="7">
        <f t="shared" ca="1" si="764"/>
        <v>0</v>
      </c>
      <c r="GA175" s="7">
        <f ca="1">IFERROR(IF(GA174+FZ175&gt;GB$4,GA174,GA174+FZ175),"")</f>
        <v>60</v>
      </c>
      <c r="GB175" s="7">
        <f t="shared" ca="1" si="916"/>
        <v>0</v>
      </c>
      <c r="GC175" s="7">
        <f t="shared" ca="1" si="765"/>
        <v>0.60553944961606754</v>
      </c>
      <c r="GD175" s="7">
        <f t="shared" ca="1" si="766"/>
        <v>-0.14400098807760597</v>
      </c>
      <c r="GE175" s="7">
        <f t="shared" ca="1" si="767"/>
        <v>0</v>
      </c>
      <c r="GF175" s="7">
        <f t="shared" ca="1" si="768"/>
        <v>0</v>
      </c>
      <c r="GG175" s="7">
        <f ca="1">IFERROR(IF(GG174+GF175&gt;GH$4,GG174,GG174+GF175),"")</f>
        <v>60</v>
      </c>
      <c r="GH175" s="7">
        <f t="shared" ca="1" si="917"/>
        <v>0</v>
      </c>
      <c r="GI175" s="7">
        <f t="shared" ca="1" si="769"/>
        <v>0.49445750854155213</v>
      </c>
      <c r="GJ175" s="7">
        <f t="shared" ca="1" si="770"/>
        <v>-3.2919047003090562E-2</v>
      </c>
      <c r="GK175" s="7">
        <f t="shared" ca="1" si="771"/>
        <v>0</v>
      </c>
      <c r="GL175" s="7">
        <f t="shared" ca="1" si="772"/>
        <v>0</v>
      </c>
      <c r="GM175" s="7">
        <f ca="1">IFERROR(IF(GM174+GL175&gt;GN$4,GM174,GM174+GL175),"")</f>
        <v>60</v>
      </c>
      <c r="GN175" s="7">
        <f t="shared" ca="1" si="918"/>
        <v>0</v>
      </c>
      <c r="GO175" s="7">
        <f t="shared" ca="1" si="773"/>
        <v>0.53961022318867757</v>
      </c>
      <c r="GP175" s="7">
        <f t="shared" ca="1" si="774"/>
        <v>-7.8071761650216009E-2</v>
      </c>
      <c r="GQ175" s="7">
        <f t="shared" ca="1" si="775"/>
        <v>0</v>
      </c>
      <c r="GR175" s="7">
        <f t="shared" ca="1" si="776"/>
        <v>0</v>
      </c>
      <c r="GS175" s="7">
        <f ca="1">IFERROR(IF(GS174+GR175&gt;GT$4,GS174,GS174+GR175),"")</f>
        <v>60</v>
      </c>
      <c r="GT175" s="7">
        <f t="shared" ca="1" si="919"/>
        <v>0</v>
      </c>
      <c r="GU175" s="7">
        <f t="shared" ca="1" si="777"/>
        <v>4.964075171535709E-2</v>
      </c>
      <c r="GV175" s="7">
        <f t="shared" ca="1" si="778"/>
        <v>0.41189770982310447</v>
      </c>
      <c r="GW175" s="7">
        <f t="shared" ca="1" si="779"/>
        <v>1</v>
      </c>
      <c r="GX175" s="7" t="str">
        <f t="shared" ca="1" si="780"/>
        <v>5</v>
      </c>
      <c r="GY175" s="7">
        <f ca="1">IFERROR(IF(GY174+GX175&gt;GZ$4,GY174,GY174+GX175),"")</f>
        <v>60</v>
      </c>
      <c r="GZ175" s="7">
        <f t="shared" ca="1" si="920"/>
        <v>0</v>
      </c>
      <c r="HA175" s="7">
        <f t="shared" ca="1" si="781"/>
        <v>0.24539348202340538</v>
      </c>
      <c r="HB175" s="7">
        <f t="shared" ca="1" si="782"/>
        <v>0.21614497951505618</v>
      </c>
      <c r="HC175" s="7">
        <f t="shared" ca="1" si="783"/>
        <v>1</v>
      </c>
      <c r="HD175" s="7" t="str">
        <f t="shared" ca="1" si="784"/>
        <v>5</v>
      </c>
      <c r="HE175" s="7">
        <f ca="1">IFERROR(IF(HE174+HD175&gt;HF$4,HE174,HE174+HD175),"")</f>
        <v>60</v>
      </c>
      <c r="HF175" s="7">
        <f t="shared" ca="1" si="921"/>
        <v>0</v>
      </c>
      <c r="HG175" s="7">
        <f t="shared" ca="1" si="785"/>
        <v>0.74936787419856687</v>
      </c>
      <c r="HH175" s="7">
        <f t="shared" ca="1" si="786"/>
        <v>-0.28782941266010531</v>
      </c>
      <c r="HI175" s="7">
        <f t="shared" ca="1" si="787"/>
        <v>0</v>
      </c>
      <c r="HJ175" s="7">
        <f t="shared" ca="1" si="788"/>
        <v>0</v>
      </c>
      <c r="HK175" s="7">
        <f ca="1">IFERROR(IF(HK174+HJ175&gt;HL$4,HK174,HK174+HJ175),"")</f>
        <v>60</v>
      </c>
      <c r="HL175" s="7">
        <f t="shared" ca="1" si="922"/>
        <v>0</v>
      </c>
      <c r="HM175" s="7">
        <f t="shared" ca="1" si="789"/>
        <v>0.41152405485167987</v>
      </c>
      <c r="HN175" s="7">
        <f t="shared" ca="1" si="790"/>
        <v>5.0014406686781698E-2</v>
      </c>
      <c r="HO175" s="7">
        <f t="shared" ca="1" si="791"/>
        <v>1</v>
      </c>
      <c r="HP175" s="7" t="str">
        <f t="shared" ca="1" si="792"/>
        <v>5</v>
      </c>
      <c r="HQ175" s="7">
        <f ca="1">IFERROR(IF(HQ174+HP175&gt;HR$4,HQ174,HQ174+HP175),"")</f>
        <v>60</v>
      </c>
      <c r="HR175" s="7">
        <f t="shared" ca="1" si="923"/>
        <v>0</v>
      </c>
      <c r="HS175" s="7">
        <f t="shared" ca="1" si="793"/>
        <v>0.83165365663150703</v>
      </c>
      <c r="HT175" s="7">
        <f t="shared" ca="1" si="794"/>
        <v>-0.37011519509304547</v>
      </c>
      <c r="HU175" s="7">
        <f t="shared" ca="1" si="795"/>
        <v>0</v>
      </c>
      <c r="HV175" s="7">
        <f t="shared" ca="1" si="796"/>
        <v>0</v>
      </c>
      <c r="HW175" s="7">
        <f ca="1">IFERROR(IF(HW174+HV175&gt;HX$4,HW174,HW174+HV175),"")</f>
        <v>60</v>
      </c>
      <c r="HX175" s="7">
        <f t="shared" ca="1" si="924"/>
        <v>0</v>
      </c>
      <c r="HY175" s="7">
        <f t="shared" ca="1" si="797"/>
        <v>5.3055307873682844E-3</v>
      </c>
      <c r="HZ175" s="7">
        <f t="shared" ca="1" si="798"/>
        <v>0.45623293075109328</v>
      </c>
      <c r="IA175" s="7">
        <f t="shared" ca="1" si="799"/>
        <v>1</v>
      </c>
      <c r="IB175" s="7" t="str">
        <f t="shared" ca="1" si="800"/>
        <v>5</v>
      </c>
      <c r="IC175" s="7">
        <f ca="1">IFERROR(IF(IC174+IB175&gt;ID$4,IC174,IC174+IB175),"")</f>
        <v>60</v>
      </c>
      <c r="ID175" s="7">
        <f t="shared" ca="1" si="925"/>
        <v>0</v>
      </c>
      <c r="IE175" s="7">
        <f t="shared" ca="1" si="801"/>
        <v>0.34474464669054206</v>
      </c>
      <c r="IF175" s="7">
        <f t="shared" ca="1" si="802"/>
        <v>0.11679381484791951</v>
      </c>
      <c r="IG175" s="7">
        <f t="shared" ca="1" si="803"/>
        <v>1</v>
      </c>
      <c r="IH175" s="7" t="str">
        <f t="shared" ca="1" si="804"/>
        <v>5</v>
      </c>
      <c r="II175" s="7">
        <f ca="1">IFERROR(IF(II174+IH175&gt;IJ$4,II174,II174+IH175),"")</f>
        <v>60</v>
      </c>
      <c r="IJ175" s="7">
        <f t="shared" ca="1" si="926"/>
        <v>0</v>
      </c>
      <c r="IK175" s="7">
        <f t="shared" ca="1" si="805"/>
        <v>0.21504450800704289</v>
      </c>
      <c r="IL175" s="7">
        <f t="shared" ca="1" si="806"/>
        <v>0.24649395353141867</v>
      </c>
      <c r="IM175" s="7">
        <f t="shared" ca="1" si="807"/>
        <v>1</v>
      </c>
      <c r="IN175" s="7" t="str">
        <f t="shared" ca="1" si="808"/>
        <v>5</v>
      </c>
      <c r="IO175" s="7">
        <f ca="1">IFERROR(IF(IO174+IN175&gt;IP$4,IO174,IO174+IN175),"")</f>
        <v>60</v>
      </c>
      <c r="IP175" s="7">
        <f t="shared" ca="1" si="927"/>
        <v>0</v>
      </c>
      <c r="IQ175" s="7">
        <f t="shared" ca="1" si="809"/>
        <v>0.29546472201858498</v>
      </c>
      <c r="IR175" s="7">
        <f t="shared" ca="1" si="810"/>
        <v>0.16607373951987658</v>
      </c>
      <c r="IS175" s="7">
        <f t="shared" ca="1" si="811"/>
        <v>1</v>
      </c>
      <c r="IT175" s="7" t="str">
        <f t="shared" ca="1" si="812"/>
        <v>5</v>
      </c>
      <c r="IU175" s="7">
        <f ca="1">IFERROR(IF(IU174+IT175&gt;IV$4,IU174,IU174+IT175),"")</f>
        <v>60</v>
      </c>
      <c r="IV175" s="7">
        <f t="shared" ca="1" si="928"/>
        <v>0</v>
      </c>
      <c r="IW175" s="7">
        <f t="shared" ca="1" si="813"/>
        <v>0.85680736415643199</v>
      </c>
      <c r="IX175" s="7">
        <f t="shared" ca="1" si="814"/>
        <v>-0.39526890261797043</v>
      </c>
      <c r="IY175" s="7">
        <f t="shared" ca="1" si="815"/>
        <v>0</v>
      </c>
      <c r="IZ175" s="7">
        <f t="shared" ca="1" si="816"/>
        <v>0</v>
      </c>
      <c r="JA175" s="7">
        <f ca="1">IFERROR(IF(JA174+IZ175&gt;JB$4,JA174,JA174+IZ175),"")</f>
        <v>60</v>
      </c>
      <c r="JB175" s="7">
        <f t="shared" ca="1" si="929"/>
        <v>0</v>
      </c>
      <c r="JC175" s="7">
        <f t="shared" ca="1" si="817"/>
        <v>0.29337271586756331</v>
      </c>
      <c r="JD175" s="7">
        <f t="shared" ca="1" si="818"/>
        <v>0.16816574567089826</v>
      </c>
      <c r="JE175" s="7">
        <f t="shared" ca="1" si="819"/>
        <v>1</v>
      </c>
      <c r="JF175" s="7" t="str">
        <f t="shared" ca="1" si="820"/>
        <v>5</v>
      </c>
      <c r="JG175" s="7">
        <f ca="1">IFERROR(IF(JG174+JF175&gt;JH$4,JG174,JG174+JF175),"")</f>
        <v>60</v>
      </c>
      <c r="JH175" s="7">
        <f t="shared" ca="1" si="930"/>
        <v>0</v>
      </c>
      <c r="JI175" s="7">
        <f t="shared" ca="1" si="821"/>
        <v>0.16178254505831258</v>
      </c>
      <c r="JJ175" s="7">
        <f t="shared" ca="1" si="822"/>
        <v>0.29975591648014899</v>
      </c>
      <c r="JK175" s="7">
        <f t="shared" ca="1" si="823"/>
        <v>1</v>
      </c>
      <c r="JL175" s="7" t="str">
        <f t="shared" ca="1" si="824"/>
        <v>5</v>
      </c>
      <c r="JM175" s="7">
        <f ca="1">IFERROR(IF(JM174+JL175&gt;JN$4,JM174,JM174+JL175),"")</f>
        <v>60</v>
      </c>
      <c r="JN175" s="7">
        <f t="shared" ca="1" si="931"/>
        <v>0</v>
      </c>
      <c r="JO175" s="7">
        <f t="shared" ca="1" si="825"/>
        <v>0.78055857110312898</v>
      </c>
      <c r="JP175" s="7">
        <f t="shared" ca="1" si="826"/>
        <v>-0.31902010956466742</v>
      </c>
      <c r="JQ175" s="7">
        <f t="shared" ca="1" si="827"/>
        <v>0</v>
      </c>
      <c r="JR175" s="7">
        <f t="shared" ca="1" si="828"/>
        <v>0</v>
      </c>
      <c r="JS175" s="7">
        <f ca="1">IFERROR(IF(JS174+JR175&gt;JT$4,JS174,JS174+JR175),"")</f>
        <v>60</v>
      </c>
      <c r="JT175" s="7">
        <f t="shared" ca="1" si="932"/>
        <v>0</v>
      </c>
      <c r="JU175" s="7">
        <f t="shared" ca="1" si="829"/>
        <v>7.3198577599101755E-2</v>
      </c>
      <c r="JV175" s="7">
        <f t="shared" ca="1" si="830"/>
        <v>0.38833988393935981</v>
      </c>
      <c r="JW175" s="7">
        <f t="shared" ca="1" si="831"/>
        <v>1</v>
      </c>
      <c r="JX175" s="7" t="str">
        <f t="shared" ca="1" si="832"/>
        <v>5</v>
      </c>
      <c r="JY175" s="7">
        <f ca="1">IFERROR(IF(JY174+JX175&gt;JZ$4,JY174,JY174+JX175),"")</f>
        <v>60</v>
      </c>
      <c r="JZ175" s="7">
        <f t="shared" ca="1" si="933"/>
        <v>0</v>
      </c>
      <c r="KA175" s="7">
        <f t="shared" ca="1" si="833"/>
        <v>0.9276257125811691</v>
      </c>
      <c r="KB175" s="7">
        <f t="shared" ca="1" si="834"/>
        <v>-0.46608725104270754</v>
      </c>
      <c r="KC175" s="7">
        <f t="shared" ca="1" si="835"/>
        <v>0</v>
      </c>
      <c r="KD175" s="7">
        <f t="shared" ca="1" si="836"/>
        <v>0</v>
      </c>
      <c r="KE175" s="7">
        <f ca="1">IFERROR(IF(KE174+KD175&gt;KF$4,KE174,KE174+KD175),"")</f>
        <v>60</v>
      </c>
      <c r="KF175" s="7">
        <f t="shared" ca="1" si="934"/>
        <v>0</v>
      </c>
      <c r="KG175" s="7">
        <f t="shared" ca="1" si="837"/>
        <v>6.550322731554159E-2</v>
      </c>
      <c r="KH175" s="7">
        <f t="shared" ca="1" si="838"/>
        <v>0.39603523422291997</v>
      </c>
      <c r="KI175" s="7">
        <f t="shared" ca="1" si="839"/>
        <v>1</v>
      </c>
      <c r="KJ175" s="7" t="str">
        <f t="shared" ca="1" si="840"/>
        <v>5</v>
      </c>
      <c r="KK175" s="7">
        <f ca="1">IFERROR(IF(KK174+KJ175&gt;KL$4,KK174,KK174+KJ175),"")</f>
        <v>60</v>
      </c>
      <c r="KL175" s="7">
        <f t="shared" ca="1" si="935"/>
        <v>0</v>
      </c>
      <c r="KM175" s="7">
        <f t="shared" ca="1" si="841"/>
        <v>0.71324377371134473</v>
      </c>
      <c r="KN175" s="7">
        <f t="shared" ca="1" si="842"/>
        <v>-0.25170531217288317</v>
      </c>
      <c r="KO175" s="7">
        <f t="shared" ca="1" si="843"/>
        <v>0</v>
      </c>
      <c r="KP175" s="7">
        <f t="shared" ca="1" si="844"/>
        <v>0</v>
      </c>
      <c r="KQ175" s="7">
        <f ca="1">IFERROR(IF(KQ174+KP175&gt;KR$4,KQ174,KQ174+KP175),"")</f>
        <v>60</v>
      </c>
      <c r="KR175" s="7">
        <f t="shared" ca="1" si="936"/>
        <v>0</v>
      </c>
      <c r="KS175" s="7">
        <f t="shared" ca="1" si="845"/>
        <v>0.30249900376226324</v>
      </c>
      <c r="KT175" s="7">
        <f t="shared" ca="1" si="846"/>
        <v>0.15903945777619832</v>
      </c>
      <c r="KU175" s="7">
        <f t="shared" ca="1" si="847"/>
        <v>1</v>
      </c>
      <c r="KV175" s="7" t="str">
        <f t="shared" ca="1" si="848"/>
        <v>5</v>
      </c>
      <c r="KW175" s="7">
        <f ca="1">IFERROR(IF(KW174+KV175&gt;KX$4,KW174,KW174+KV175),"")</f>
        <v>60</v>
      </c>
      <c r="KX175" s="7">
        <f t="shared" ca="1" si="937"/>
        <v>0</v>
      </c>
      <c r="KY175" s="7">
        <f t="shared" ca="1" si="849"/>
        <v>0.18068735072155584</v>
      </c>
      <c r="KZ175" s="7">
        <f t="shared" ca="1" si="850"/>
        <v>0.28085111081690572</v>
      </c>
      <c r="LA175" s="7">
        <f t="shared" ca="1" si="851"/>
        <v>1</v>
      </c>
      <c r="LB175" s="7" t="str">
        <f t="shared" ca="1" si="852"/>
        <v>5</v>
      </c>
      <c r="LC175" s="7">
        <f ca="1">IFERROR(IF(LC174+LB175&gt;LD$4,LC174,LC174+LB175),"")</f>
        <v>60</v>
      </c>
      <c r="LD175" s="7">
        <f t="shared" ca="1" si="938"/>
        <v>0</v>
      </c>
      <c r="LE175" s="7">
        <f t="shared" ca="1" si="853"/>
        <v>0.27035359950304338</v>
      </c>
      <c r="LF175" s="7">
        <f t="shared" ca="1" si="854"/>
        <v>0.19118486203541818</v>
      </c>
      <c r="LG175" s="7">
        <f t="shared" ca="1" si="855"/>
        <v>1</v>
      </c>
      <c r="LH175" s="7" t="str">
        <f t="shared" ca="1" si="856"/>
        <v>5</v>
      </c>
      <c r="LI175" s="7">
        <f ca="1">IFERROR(IF(LI174+LH175&gt;LJ$4,LI174,LI174+LH175),"")</f>
        <v>60</v>
      </c>
      <c r="LJ175" s="7">
        <f t="shared" ca="1" si="939"/>
        <v>0</v>
      </c>
      <c r="LK175" s="7">
        <f t="shared" ca="1" si="857"/>
        <v>0.40891055332161497</v>
      </c>
      <c r="LL175" s="7">
        <f t="shared" ca="1" si="858"/>
        <v>5.2627908216846597E-2</v>
      </c>
      <c r="LM175" s="7">
        <f t="shared" ca="1" si="859"/>
        <v>1</v>
      </c>
      <c r="LN175" s="7" t="str">
        <f t="shared" ca="1" si="860"/>
        <v>5</v>
      </c>
      <c r="LO175" s="7">
        <f ca="1">IFERROR(IF(LO174+LN175&gt;LP$4,LO174,LO174+LN175),"")</f>
        <v>60</v>
      </c>
      <c r="LP175" s="7">
        <f t="shared" ca="1" si="940"/>
        <v>0</v>
      </c>
      <c r="LQ175" s="7">
        <f t="shared" ca="1" si="861"/>
        <v>0.85309948149122372</v>
      </c>
      <c r="LR175" s="7">
        <f t="shared" ca="1" si="862"/>
        <v>-0.39156101995276216</v>
      </c>
      <c r="LS175" s="7">
        <f t="shared" ca="1" si="863"/>
        <v>0</v>
      </c>
      <c r="LT175" s="7">
        <f t="shared" ca="1" si="864"/>
        <v>0</v>
      </c>
      <c r="LU175" s="7">
        <f ca="1">IFERROR(IF(LU174+LT175&gt;LV$4,LU174,LU174+LT175),"")</f>
        <v>60</v>
      </c>
      <c r="LV175" s="7">
        <f t="shared" ca="1" si="941"/>
        <v>0</v>
      </c>
      <c r="LW175" s="7">
        <f t="shared" ca="1" si="865"/>
        <v>0.62050339626575846</v>
      </c>
      <c r="LX175" s="7">
        <f t="shared" ca="1" si="866"/>
        <v>-0.15896493472729689</v>
      </c>
      <c r="LY175" s="7">
        <f t="shared" ca="1" si="867"/>
        <v>0</v>
      </c>
      <c r="LZ175" s="7">
        <f t="shared" ca="1" si="868"/>
        <v>0</v>
      </c>
      <c r="MA175" s="7">
        <f ca="1">IFERROR(IF(MA174+LZ175&gt;MB$4,MA174,MA174+LZ175),"")</f>
        <v>60</v>
      </c>
      <c r="MB175" s="7">
        <f t="shared" ca="1" si="942"/>
        <v>0</v>
      </c>
      <c r="MC175" s="7">
        <f t="shared" ca="1" si="869"/>
        <v>0.96692016796743618</v>
      </c>
      <c r="MD175" s="7">
        <f t="shared" ca="1" si="870"/>
        <v>-0.50538170642897462</v>
      </c>
      <c r="ME175" s="7">
        <f t="shared" ca="1" si="871"/>
        <v>0</v>
      </c>
      <c r="MF175" s="7">
        <f t="shared" ca="1" si="872"/>
        <v>0</v>
      </c>
      <c r="MG175" s="7">
        <f ca="1">IFERROR(IF(MG174+MF175&gt;MH$4,MG174,MG174+MF175),"")</f>
        <v>60</v>
      </c>
      <c r="MH175" s="7">
        <f t="shared" ca="1" si="943"/>
        <v>0</v>
      </c>
      <c r="MI175" s="7">
        <f t="shared" ca="1" si="873"/>
        <v>0.88650711852501807</v>
      </c>
      <c r="MJ175" s="7">
        <f t="shared" ca="1" si="874"/>
        <v>-0.4249686569865565</v>
      </c>
      <c r="MK175" s="7">
        <f t="shared" ca="1" si="875"/>
        <v>0</v>
      </c>
      <c r="ML175" s="7">
        <f t="shared" ca="1" si="876"/>
        <v>0</v>
      </c>
      <c r="MM175" s="7">
        <f ca="1">IFERROR(IF(MM174+ML175&gt;MN$4,MM174,MM174+ML175),"")</f>
        <v>60</v>
      </c>
      <c r="MN175" s="7">
        <f t="shared" ca="1" si="944"/>
        <v>0</v>
      </c>
      <c r="MO175" s="7">
        <f t="shared" ca="1" si="877"/>
        <v>0.43139300016378668</v>
      </c>
      <c r="MP175" s="7">
        <f t="shared" ca="1" si="878"/>
        <v>3.0145461374674887E-2</v>
      </c>
      <c r="MQ175" s="7">
        <f t="shared" ca="1" si="879"/>
        <v>1</v>
      </c>
      <c r="MR175" s="7" t="str">
        <f t="shared" ca="1" si="880"/>
        <v>5</v>
      </c>
      <c r="MS175" s="7">
        <f ca="1">IFERROR(IF(MS174+MR175&gt;MT$4,MS174,MS174+MR175),"")</f>
        <v>60</v>
      </c>
      <c r="MT175" s="7">
        <f t="shared" ca="1" si="945"/>
        <v>0</v>
      </c>
      <c r="MU175" s="7">
        <f t="shared" ca="1" si="881"/>
        <v>0.8569414423170616</v>
      </c>
      <c r="MV175" s="7">
        <f t="shared" ca="1" si="882"/>
        <v>-0.39540298077860003</v>
      </c>
      <c r="MW175" s="7">
        <f t="shared" ca="1" si="883"/>
        <v>0</v>
      </c>
      <c r="MX175" s="7">
        <f t="shared" ca="1" si="884"/>
        <v>0</v>
      </c>
      <c r="MY175" s="7">
        <f ca="1">IFERROR(IF(MY174+MX175&gt;MZ$4,MY174,MY174+MX175),"")</f>
        <v>60</v>
      </c>
      <c r="MZ175" s="7">
        <f t="shared" ca="1" si="946"/>
        <v>0</v>
      </c>
      <c r="NA175" s="7">
        <f t="shared" ca="1" si="885"/>
        <v>0.39892768513915899</v>
      </c>
      <c r="NB175" s="7">
        <f t="shared" ca="1" si="886"/>
        <v>6.261077639930257E-2</v>
      </c>
      <c r="NC175" s="7">
        <f t="shared" ca="1" si="887"/>
        <v>1</v>
      </c>
      <c r="ND175" s="7" t="str">
        <f t="shared" ca="1" si="888"/>
        <v>5</v>
      </c>
      <c r="NE175" s="7">
        <f ca="1">IFERROR(IF(NE174+ND175&gt;NF$4,NE174,NE174+ND175),"")</f>
        <v>60</v>
      </c>
      <c r="NF175" s="7">
        <f t="shared" ca="1" si="947"/>
        <v>0</v>
      </c>
      <c r="NG175" s="7">
        <f t="shared" ca="1" si="889"/>
        <v>0.60465665490951837</v>
      </c>
      <c r="NH175" s="7">
        <f t="shared" ca="1" si="890"/>
        <v>-0.1431181933710568</v>
      </c>
      <c r="NI175" s="7">
        <f t="shared" ca="1" si="891"/>
        <v>0</v>
      </c>
      <c r="NJ175" s="7">
        <f t="shared" ca="1" si="892"/>
        <v>0</v>
      </c>
      <c r="NK175" s="7">
        <f ca="1">IFERROR(IF(NK174+NJ175&gt;NL$4,NK174,NK174+NJ175),"")</f>
        <v>60</v>
      </c>
      <c r="NL175" s="7">
        <f t="shared" ca="1" si="948"/>
        <v>0</v>
      </c>
      <c r="NM175" s="7">
        <f t="shared" ca="1" si="893"/>
        <v>0.38353386415578661</v>
      </c>
      <c r="NN175" s="7">
        <f t="shared" ca="1" si="894"/>
        <v>7.8004597382674956E-2</v>
      </c>
      <c r="NO175" s="7">
        <f t="shared" ca="1" si="895"/>
        <v>1</v>
      </c>
      <c r="NP175" s="7" t="str">
        <f t="shared" ca="1" si="896"/>
        <v>5</v>
      </c>
      <c r="NQ175" s="7">
        <f ca="1">IFERROR(IF(NQ174+NP175&gt;NR$4,NQ174,NQ174+NP175),"")</f>
        <v>60</v>
      </c>
      <c r="NR175" s="7">
        <f t="shared" ca="1" si="949"/>
        <v>0</v>
      </c>
      <c r="NT175">
        <v>173</v>
      </c>
      <c r="NU175" s="7" t="s">
        <v>19</v>
      </c>
      <c r="NV175" s="7" t="str">
        <f t="shared" ca="1" si="653"/>
        <v/>
      </c>
      <c r="NW175" s="7" t="str">
        <f t="shared" ca="1" si="647"/>
        <v/>
      </c>
      <c r="NX175" t="str">
        <f ca="1">IFERROR(VLOOKUP(NT175,$K$3:$AK$568,8,FALSE),"")</f>
        <v/>
      </c>
      <c r="NY175" t="str">
        <f ca="1">IFERROR(VLOOKUP(NT175,$K$3:$AK$568,9,FALSE),"")</f>
        <v/>
      </c>
      <c r="NZ175" s="7" t="str">
        <f ca="1">IFERROR(VLOOKUP(NT175,$K$3:$AK$568,27,FALSE),"")</f>
        <v/>
      </c>
      <c r="OB175">
        <v>173</v>
      </c>
      <c r="OC175" s="7" t="s">
        <v>19</v>
      </c>
      <c r="OD175" t="e">
        <f t="shared" ca="1" si="654"/>
        <v>#N/A</v>
      </c>
      <c r="OE175" s="7" t="str">
        <f t="shared" ca="1" si="655"/>
        <v/>
      </c>
      <c r="OF175" s="7" t="str">
        <f t="shared" ca="1" si="656"/>
        <v/>
      </c>
      <c r="OG175" t="str">
        <f t="shared" ca="1" si="657"/>
        <v/>
      </c>
      <c r="OI175">
        <v>173</v>
      </c>
      <c r="OJ175" s="7" t="s">
        <v>19</v>
      </c>
      <c r="OK175" s="7" t="str">
        <f t="shared" ca="1" si="658"/>
        <v/>
      </c>
      <c r="OL175" s="7" t="str">
        <f t="shared" ca="1" si="659"/>
        <v/>
      </c>
      <c r="OM175" t="str">
        <f ca="1">IFERROR(VLOOKUP(OI175,$L$3:$AK$568,7,FALSE),"")</f>
        <v/>
      </c>
      <c r="ON175" t="str">
        <f ca="1">IFERROR(VLOOKUP(OI175,$L$3:$AK$568,8,FALSE),"")</f>
        <v/>
      </c>
      <c r="OO175" s="7" t="str">
        <f ca="1">IFERROR(VLOOKUP(OI175,$L$3:$AK$568,26,FALSE),"")</f>
        <v/>
      </c>
      <c r="OQ175">
        <v>173</v>
      </c>
      <c r="OR175" s="7" t="s">
        <v>19</v>
      </c>
      <c r="OS175" t="e">
        <f t="shared" ca="1" si="660"/>
        <v>#N/A</v>
      </c>
      <c r="OT175" s="7" t="str">
        <f t="shared" ca="1" si="661"/>
        <v/>
      </c>
      <c r="OU175" s="7" t="str">
        <f t="shared" ca="1" si="662"/>
        <v/>
      </c>
      <c r="OV175" t="str">
        <f t="shared" ca="1" si="663"/>
        <v/>
      </c>
      <c r="OX175">
        <v>173</v>
      </c>
      <c r="OY175" s="7" t="s">
        <v>19</v>
      </c>
      <c r="OZ175" s="7" t="str">
        <f t="shared" ca="1" si="664"/>
        <v/>
      </c>
      <c r="PA175" s="7" t="str">
        <f t="shared" ca="1" si="665"/>
        <v/>
      </c>
      <c r="PB175" t="str">
        <f ca="1">IFERROR(VLOOKUP(OX175,$M$3:$AK$568,6,FALSE),"")</f>
        <v/>
      </c>
      <c r="PC175" t="str">
        <f ca="1">IFERROR(VLOOKUP(OX175,$M$3:$AK$568,7,FALSE),"")</f>
        <v/>
      </c>
      <c r="PD175" s="7" t="str">
        <f ca="1">IFERROR(VLOOKUP(OX175,$M$3:$AK$568,25,FALSE),"")</f>
        <v/>
      </c>
      <c r="PF175">
        <v>173</v>
      </c>
      <c r="PG175" s="7" t="s">
        <v>19</v>
      </c>
      <c r="PH175" t="e">
        <f t="shared" ca="1" si="666"/>
        <v>#N/A</v>
      </c>
      <c r="PI175" s="7" t="str">
        <f t="shared" ca="1" si="667"/>
        <v/>
      </c>
      <c r="PJ175" s="7" t="str">
        <f t="shared" ca="1" si="668"/>
        <v/>
      </c>
      <c r="PK175" t="str">
        <f t="shared" ca="1" si="669"/>
        <v/>
      </c>
      <c r="PM175">
        <v>173</v>
      </c>
      <c r="PN175" s="7" t="s">
        <v>19</v>
      </c>
      <c r="PO175" s="202" t="str">
        <f t="shared" ca="1" si="670"/>
        <v/>
      </c>
      <c r="PP175" s="7" t="str">
        <f t="shared" ca="1" si="671"/>
        <v/>
      </c>
      <c r="PQ175" t="str">
        <f ca="1">IFERROR(VLOOKUP(PM175,$G$325:$R$409,12,FALSE),"")</f>
        <v/>
      </c>
      <c r="PR175" t="e">
        <f ca="1">VLOOKUP(PM175,$G$324:$Q$409,11,FALSE)</f>
        <v>#N/A</v>
      </c>
      <c r="PS175" s="7" t="str">
        <f ca="1">VLOOKUP(PQ175,$R$325:$Y$409,8,FALSE)</f>
        <v>- -</v>
      </c>
      <c r="PT175" s="7">
        <f ca="1">ReSt</f>
        <v>-4</v>
      </c>
      <c r="PU175" s="7" t="e">
        <f t="shared" ca="1" si="672"/>
        <v>#N/A</v>
      </c>
      <c r="PV175" s="7" t="e">
        <f t="shared" ca="1" si="673"/>
        <v>#N/A</v>
      </c>
      <c r="PW175" s="7" t="str">
        <f ca="1">VLOOKUP(PQ175,$R$325:$AK$409,8,FALSE)</f>
        <v>- -</v>
      </c>
      <c r="PX175" s="7"/>
      <c r="PY175">
        <v>173</v>
      </c>
      <c r="PZ175" s="7" t="s">
        <v>19</v>
      </c>
      <c r="QA175" t="str">
        <f t="shared" ca="1" si="674"/>
        <v/>
      </c>
      <c r="QB175" s="7" t="str">
        <f t="shared" ca="1" si="675"/>
        <v/>
      </c>
      <c r="QC175" s="7" t="str">
        <f t="shared" ca="1" si="676"/>
        <v/>
      </c>
      <c r="QD175" t="str">
        <f t="shared" ca="1" si="677"/>
        <v/>
      </c>
      <c r="QF175">
        <v>173</v>
      </c>
      <c r="QG175" s="7" t="s">
        <v>19</v>
      </c>
      <c r="QH175" s="7" t="str">
        <f t="shared" ca="1" si="678"/>
        <v/>
      </c>
      <c r="QI175" s="7" t="e">
        <f t="shared" ca="1" si="679"/>
        <v>#VALUE!</v>
      </c>
      <c r="QJ175" t="e">
        <f t="shared" ca="1" si="680"/>
        <v>#N/A</v>
      </c>
      <c r="QK175" s="7" t="e">
        <f t="shared" ca="1" si="681"/>
        <v>#N/A</v>
      </c>
      <c r="QM175">
        <v>173</v>
      </c>
      <c r="QN175" s="7" t="s">
        <v>19</v>
      </c>
      <c r="QO175" t="str">
        <f t="shared" ca="1" si="682"/>
        <v/>
      </c>
      <c r="QP175" s="7" t="str">
        <f t="shared" ca="1" si="683"/>
        <v/>
      </c>
      <c r="QQ175" t="str">
        <f t="shared" ca="1" si="684"/>
        <v/>
      </c>
    </row>
    <row r="176" spans="1:459" x14ac:dyDescent="0.25">
      <c r="A176" s="240"/>
      <c r="C176" s="75"/>
      <c r="D176" s="76"/>
      <c r="F176" s="75"/>
      <c r="G176" s="76"/>
      <c r="I176" s="75"/>
      <c r="J176" s="85"/>
      <c r="K176" s="85">
        <f t="shared" ca="1" si="648"/>
        <v>4</v>
      </c>
      <c r="L176" s="85">
        <f t="shared" ca="1" si="951"/>
        <v>1</v>
      </c>
      <c r="M176" s="70">
        <f t="shared" ca="1" si="956"/>
        <v>7</v>
      </c>
      <c r="O176" s="222">
        <f t="shared" ca="1" si="649"/>
        <v>75</v>
      </c>
      <c r="Q176" s="7" t="s">
        <v>1737</v>
      </c>
      <c r="R176" s="9" t="s">
        <v>1453</v>
      </c>
      <c r="S176" s="9" t="s">
        <v>1943</v>
      </c>
      <c r="T176" s="61" t="str">
        <f>SUBSTITUTE(IFERROR(IFERROR(VLOOKUP(R176,'[1]Skill Statistics'!$A$3:$C$513,2,FALSE),VLOOKUP(Q176,'[1]Skill Statistics'!$A$3:$C$513,2,FALSE)),T175),"R*","ReSt")</f>
        <v>In/Me</v>
      </c>
      <c r="U176" s="61" t="str">
        <f>IFERROR(IFERROR(VLOOKUP(R176,'[1]Skill Statistics'!$A$3:$C$513,3,FALSE),VLOOKUP(Q176,'[1]Skill Statistics'!$A$3:$C$513,3,FALSE)),U175)</f>
        <v>Re</v>
      </c>
      <c r="V176" s="61" t="str">
        <f>IF(ISNUMBER(SEARCH("Category",R176)),"- -",IFERROR(IFERROR(VLOOKUP(Q176,[1]Professions!$A$4:$AM$288,MATCH(Profession,[1]Professions!$A$1:$AM$1,0),FALSE),VLOOKUP(Q176,Calculations!$B$91:$I$95,8,FALSE)),"- -"))</f>
        <v>3 / 4</v>
      </c>
      <c r="W176" s="60">
        <f t="shared" ca="1" si="650"/>
        <v>0</v>
      </c>
      <c r="X176" s="7">
        <f ca="1">IFERROR(VLOOKUP(R176,$BS$6:$NR$519,MATCH(ActualLevel,$BS$3:$NR$3,0),FALSE),"- -")</f>
        <v>0</v>
      </c>
      <c r="Y176" s="7">
        <f t="shared" ca="1" si="955"/>
        <v>0</v>
      </c>
      <c r="Z176" s="7">
        <f ca="1">IFERROR(VLOOKUP(Y176,Charts!$BQ$2:$BR$52,2,FALSE),"- -")</f>
        <v>-25</v>
      </c>
      <c r="AA176" s="7">
        <f t="shared" ca="1" si="686"/>
        <v>5</v>
      </c>
      <c r="AB176" s="7">
        <f t="shared" ca="1" si="952"/>
        <v>0</v>
      </c>
      <c r="AC176" s="7"/>
      <c r="AD176" s="7"/>
      <c r="AE176" s="7"/>
      <c r="AF176" s="7"/>
      <c r="AG176" s="7"/>
      <c r="AH176" s="43"/>
      <c r="AI176" s="7"/>
      <c r="AJ176" s="7"/>
      <c r="AK176" s="7">
        <f t="shared" ca="1" si="687"/>
        <v>-20</v>
      </c>
      <c r="AL176" s="7"/>
      <c r="AM176" s="69">
        <f>IFERROR(VLOOKUP(R176,'[1]Skill Statistics'!$A$3:$AN$513,MATCH(Profession,'[1]Skill Statistics'!$A$2:$AN$2,0),FALSE),0)</f>
        <v>0</v>
      </c>
      <c r="AN176" s="85">
        <f>IFERROR(VLOOKUP(Q176,'[1]Skill Statistics'!$A$3:$BK$513,MATCH(Archetype,'[1]Skill Statistics'!$A$2:$BK$2,0),FALSE),0)</f>
        <v>0</v>
      </c>
      <c r="AO176" s="85">
        <f>IFERROR(VLOOKUP(Q176,'[1]Skill Statistics'!$A$3:$BB$513,MATCH(Race,'[1]Skill Statistics'!$A$2:$BB$2,0),FALSE),0)</f>
        <v>0</v>
      </c>
      <c r="AP176" s="85">
        <f t="shared" ca="1" si="651"/>
        <v>0.5</v>
      </c>
      <c r="AQ176" s="70"/>
      <c r="AS176" s="69">
        <f>IFERROR(VLOOKUP(Q176,'[1]Professional Skills'!$A$4:$AM$288,MATCH(Profession,'[1]Professional Skills'!$A$3:$AM$3,0),FALSE),"- -")</f>
        <v>0</v>
      </c>
      <c r="AT176" t="s">
        <v>1812</v>
      </c>
      <c r="AU176" s="7" t="str">
        <f t="shared" si="954"/>
        <v/>
      </c>
      <c r="AV176" s="7">
        <f t="shared" ca="1" si="953"/>
        <v>0</v>
      </c>
      <c r="AW176" t="str">
        <f t="shared" si="690"/>
        <v/>
      </c>
      <c r="AX176" t="str">
        <f>IFERROR(_xlfn.RANK.EQ(AW176,$AW$5:$AW$568),"")</f>
        <v/>
      </c>
      <c r="AY176">
        <f t="shared" si="645"/>
        <v>0</v>
      </c>
      <c r="AZ176" s="70" t="str">
        <f t="shared" si="688"/>
        <v/>
      </c>
      <c r="BB176" s="69">
        <f>IFERROR(IF(Q176="Language",VLOOKUP(R176,[1]Cultures!$B$4:$N$218,MATCH(Culture,[1]Cultures!$B$3:$N$3,0),FALSE),VLOOKUP(Q176,[1]Cultures!$B$4:$O$212,MATCH(Culture,[1]Cultures!$B$3:$O$3,0),FALSE)),"- -")</f>
        <v>3</v>
      </c>
      <c r="BC176" t="s">
        <v>1812</v>
      </c>
      <c r="BD176">
        <f t="shared" ca="1" si="950"/>
        <v>0.55722649814727299</v>
      </c>
      <c r="BE176">
        <f t="shared" ca="1" si="897"/>
        <v>1.057226498147273</v>
      </c>
      <c r="BH176">
        <f t="shared" ca="1" si="957"/>
        <v>7</v>
      </c>
      <c r="BI176" s="7">
        <f t="shared" ca="1" si="689"/>
        <v>0</v>
      </c>
      <c r="BK176" s="7"/>
      <c r="BL176" s="70">
        <f t="shared" ca="1" si="646"/>
        <v>0</v>
      </c>
      <c r="BN176" s="69">
        <f>IFERROR(VLOOKUP(V176,Charts!$BT$2:$BV$14,3,FALSE),"- -")</f>
        <v>0.69230769230769229</v>
      </c>
      <c r="BO176" s="85">
        <f t="shared" ca="1" si="652"/>
        <v>2.2769132189425125</v>
      </c>
      <c r="BP176" s="70">
        <f t="shared" ca="1" si="898"/>
        <v>75</v>
      </c>
      <c r="BR176" s="7">
        <v>171</v>
      </c>
      <c r="BS176" s="9" t="str">
        <f ca="1">VLOOKUP(BR176,$O$3:$R$568,4,FALSE)</f>
        <v>Sanitation Engineering</v>
      </c>
      <c r="BT176" s="7" t="str">
        <f ca="1">VLOOKUP(BS176,$R$3:$V$568,5,FALSE)</f>
        <v>5 / 7</v>
      </c>
      <c r="BU176" s="7">
        <f ca="1">VLOOKUP(BT176,Charts!$BT$2:$BV$14,3,FALSE)</f>
        <v>0.46153846153846156</v>
      </c>
      <c r="BV176" s="7" t="str">
        <f t="shared" ca="1" si="691"/>
        <v>5</v>
      </c>
      <c r="BW176" s="7" t="str">
        <f t="shared" ca="1" si="692"/>
        <v>7</v>
      </c>
      <c r="BY176" s="7">
        <f t="shared" ca="1" si="693"/>
        <v>0.86745028186781692</v>
      </c>
      <c r="BZ176" s="7">
        <f t="shared" ca="1" si="694"/>
        <v>-0.40591182032935536</v>
      </c>
      <c r="CA176" s="7">
        <f t="shared" ca="1" si="695"/>
        <v>0</v>
      </c>
      <c r="CB176" s="7">
        <f t="shared" ca="1" si="696"/>
        <v>0</v>
      </c>
      <c r="CC176" s="7">
        <f ca="1">IFERROR(IF(CC175+CB176&gt;CD$4,CC175,CC175+CB176),"")</f>
        <v>38</v>
      </c>
      <c r="CD176" s="7">
        <f t="shared" ca="1" si="899"/>
        <v>0</v>
      </c>
      <c r="CE176" s="7">
        <f t="shared" ca="1" si="697"/>
        <v>0.3791388121510586</v>
      </c>
      <c r="CF176" s="7">
        <f t="shared" ca="1" si="698"/>
        <v>8.2399649387402962E-2</v>
      </c>
      <c r="CG176" s="7">
        <f t="shared" ca="1" si="699"/>
        <v>1</v>
      </c>
      <c r="CH176" s="7" t="str">
        <f t="shared" ca="1" si="700"/>
        <v>5</v>
      </c>
      <c r="CI176" s="7">
        <f ca="1">IFERROR(IF(CI175+CH176&gt;CJ$4,CI175,CI175+CH176),"")</f>
        <v>60</v>
      </c>
      <c r="CJ176" s="7">
        <f t="shared" ca="1" si="900"/>
        <v>0</v>
      </c>
      <c r="CK176" s="7">
        <f t="shared" ca="1" si="701"/>
        <v>7.7412650304931274E-2</v>
      </c>
      <c r="CL176" s="7">
        <f t="shared" ca="1" si="702"/>
        <v>0.38412581123353029</v>
      </c>
      <c r="CM176" s="7">
        <f t="shared" ca="1" si="703"/>
        <v>1</v>
      </c>
      <c r="CN176" s="7" t="str">
        <f t="shared" ca="1" si="704"/>
        <v>5</v>
      </c>
      <c r="CO176" s="7">
        <f ca="1">IFERROR(IF(CO175+CN176&gt;CP$4,CO175,CO175+CN176),"")</f>
        <v>60</v>
      </c>
      <c r="CP176" s="7">
        <f t="shared" ca="1" si="901"/>
        <v>0</v>
      </c>
      <c r="CQ176" s="7">
        <f t="shared" ca="1" si="705"/>
        <v>0.30988044635826384</v>
      </c>
      <c r="CR176" s="7">
        <f t="shared" ca="1" si="706"/>
        <v>0.15165801518019772</v>
      </c>
      <c r="CS176" s="7">
        <f t="shared" ca="1" si="707"/>
        <v>1</v>
      </c>
      <c r="CT176" s="7" t="str">
        <f t="shared" ca="1" si="708"/>
        <v>5</v>
      </c>
      <c r="CU176" s="7">
        <f ca="1">IFERROR(IF(CU175+CT176&gt;CV$4,CU175,CU175+CT176),"")</f>
        <v>60</v>
      </c>
      <c r="CV176" s="7">
        <f t="shared" ca="1" si="902"/>
        <v>0</v>
      </c>
      <c r="CW176" s="7">
        <f t="shared" ca="1" si="709"/>
        <v>0.81301977365471811</v>
      </c>
      <c r="CX176" s="7">
        <f t="shared" ca="1" si="710"/>
        <v>-0.35148131211625655</v>
      </c>
      <c r="CY176" s="7">
        <f t="shared" ca="1" si="711"/>
        <v>0</v>
      </c>
      <c r="CZ176" s="7">
        <f t="shared" ca="1" si="712"/>
        <v>0</v>
      </c>
      <c r="DA176" s="7">
        <f ca="1">IFERROR(IF(DA175+CZ176&gt;DB$4,DA175,DA175+CZ176),"")</f>
        <v>60</v>
      </c>
      <c r="DB176" s="7">
        <f t="shared" ca="1" si="903"/>
        <v>0</v>
      </c>
      <c r="DC176" s="7">
        <f t="shared" ca="1" si="713"/>
        <v>0.46189493417146454</v>
      </c>
      <c r="DD176" s="7">
        <f t="shared" ca="1" si="714"/>
        <v>-3.5647263300297993E-4</v>
      </c>
      <c r="DE176" s="7">
        <f t="shared" ca="1" si="715"/>
        <v>0</v>
      </c>
      <c r="DF176" s="7">
        <f t="shared" ca="1" si="716"/>
        <v>0</v>
      </c>
      <c r="DG176" s="7">
        <f ca="1">IFERROR(IF(DG175+DF176&gt;DH$4,DG175,DG175+DF176),"")</f>
        <v>60</v>
      </c>
      <c r="DH176" s="7">
        <f t="shared" ca="1" si="904"/>
        <v>0</v>
      </c>
      <c r="DI176" s="7">
        <f t="shared" ca="1" si="717"/>
        <v>0.27178101300760182</v>
      </c>
      <c r="DJ176" s="7">
        <f t="shared" ca="1" si="718"/>
        <v>0.18975744853085974</v>
      </c>
      <c r="DK176" s="7">
        <f t="shared" ca="1" si="719"/>
        <v>1</v>
      </c>
      <c r="DL176" s="7" t="str">
        <f t="shared" ca="1" si="720"/>
        <v>5</v>
      </c>
      <c r="DM176" s="7">
        <f ca="1">IFERROR(IF(DM175+DL176&gt;DN$4,DM175,DM175+DL176),"")</f>
        <v>60</v>
      </c>
      <c r="DN176" s="7">
        <f t="shared" ca="1" si="905"/>
        <v>0</v>
      </c>
      <c r="DO176" s="7">
        <f t="shared" ca="1" si="721"/>
        <v>0.15395755513444143</v>
      </c>
      <c r="DP176" s="7">
        <f t="shared" ca="1" si="722"/>
        <v>0.30758090640402014</v>
      </c>
      <c r="DQ176" s="7">
        <f t="shared" ca="1" si="723"/>
        <v>1</v>
      </c>
      <c r="DR176" s="7" t="str">
        <f t="shared" ca="1" si="724"/>
        <v>5</v>
      </c>
      <c r="DS176" s="7">
        <f ca="1">IFERROR(IF(DS175+DR176&gt;DT$4,DS175,DS175+DR176),"")</f>
        <v>60</v>
      </c>
      <c r="DT176" s="7">
        <f t="shared" ca="1" si="906"/>
        <v>0</v>
      </c>
      <c r="DU176" s="7">
        <f t="shared" ca="1" si="725"/>
        <v>6.0136215621015676E-2</v>
      </c>
      <c r="DV176" s="7">
        <f t="shared" ca="1" si="726"/>
        <v>0.40140224591744589</v>
      </c>
      <c r="DW176" s="7">
        <f t="shared" ca="1" si="727"/>
        <v>1</v>
      </c>
      <c r="DX176" s="7" t="str">
        <f t="shared" ca="1" si="728"/>
        <v>5</v>
      </c>
      <c r="DY176" s="7">
        <f ca="1">IFERROR(IF(DY175+DX176&gt;DZ$4,DY175,DY175+DX176),"")</f>
        <v>60</v>
      </c>
      <c r="DZ176" s="7">
        <f t="shared" ca="1" si="907"/>
        <v>0</v>
      </c>
      <c r="EA176" s="7">
        <f t="shared" ca="1" si="729"/>
        <v>0.19063309243163262</v>
      </c>
      <c r="EB176" s="7">
        <f t="shared" ca="1" si="730"/>
        <v>0.27090536910682894</v>
      </c>
      <c r="EC176" s="7">
        <f t="shared" ca="1" si="731"/>
        <v>1</v>
      </c>
      <c r="ED176" s="7" t="str">
        <f t="shared" ca="1" si="732"/>
        <v>5</v>
      </c>
      <c r="EE176" s="7">
        <f ca="1">IFERROR(IF(EE175+ED176&gt;EF$4,EE175,EE175+ED176),"")</f>
        <v>60</v>
      </c>
      <c r="EF176" s="7">
        <f t="shared" ca="1" si="908"/>
        <v>0</v>
      </c>
      <c r="EG176" s="7">
        <f t="shared" ca="1" si="733"/>
        <v>0.19403970718044361</v>
      </c>
      <c r="EH176" s="7">
        <f t="shared" ca="1" si="734"/>
        <v>0.26749875435801795</v>
      </c>
      <c r="EI176" s="7">
        <f t="shared" ca="1" si="735"/>
        <v>1</v>
      </c>
      <c r="EJ176" s="7" t="str">
        <f t="shared" ca="1" si="736"/>
        <v>5</v>
      </c>
      <c r="EK176" s="7">
        <f ca="1">IFERROR(IF(EK175+EJ176&gt;EL$4,EK175,EK175+EJ176),"")</f>
        <v>60</v>
      </c>
      <c r="EL176" s="7">
        <f t="shared" ca="1" si="909"/>
        <v>0</v>
      </c>
      <c r="EM176" s="7">
        <f t="shared" ca="1" si="737"/>
        <v>0.42544423916186414</v>
      </c>
      <c r="EN176" s="7">
        <f t="shared" ca="1" si="738"/>
        <v>3.6094222376597429E-2</v>
      </c>
      <c r="EO176" s="7">
        <f t="shared" ca="1" si="739"/>
        <v>1</v>
      </c>
      <c r="EP176" s="7" t="str">
        <f t="shared" ca="1" si="740"/>
        <v>5</v>
      </c>
      <c r="EQ176" s="7">
        <f ca="1">IFERROR(IF(EQ175+EP176&gt;ER$4,EQ175,EQ175+EP176),"")</f>
        <v>60</v>
      </c>
      <c r="ER176" s="7">
        <f t="shared" ca="1" si="910"/>
        <v>0</v>
      </c>
      <c r="ES176" s="7">
        <f t="shared" ca="1" si="741"/>
        <v>3.3395931262312661E-2</v>
      </c>
      <c r="ET176" s="7">
        <f t="shared" ca="1" si="742"/>
        <v>0.4281425302761489</v>
      </c>
      <c r="EU176" s="7">
        <f t="shared" ca="1" si="743"/>
        <v>1</v>
      </c>
      <c r="EV176" s="7" t="str">
        <f t="shared" ca="1" si="744"/>
        <v>5</v>
      </c>
      <c r="EW176" s="7">
        <f ca="1">IFERROR(IF(EW175+EV176&gt;EX$4,EW175,EW175+EV176),"")</f>
        <v>60</v>
      </c>
      <c r="EX176" s="7">
        <f t="shared" ca="1" si="911"/>
        <v>0</v>
      </c>
      <c r="EY176" s="7">
        <f t="shared" ca="1" si="745"/>
        <v>0.30784260260498852</v>
      </c>
      <c r="EZ176" s="7">
        <f t="shared" ca="1" si="746"/>
        <v>0.15369585893347304</v>
      </c>
      <c r="FA176" s="7">
        <f t="shared" ca="1" si="747"/>
        <v>1</v>
      </c>
      <c r="FB176" s="7" t="str">
        <f t="shared" ca="1" si="748"/>
        <v>5</v>
      </c>
      <c r="FC176" s="7">
        <f ca="1">IFERROR(IF(FC175+FB176&gt;FD$4,FC175,FC175+FB176),"")</f>
        <v>60</v>
      </c>
      <c r="FD176" s="7">
        <f t="shared" ca="1" si="912"/>
        <v>0</v>
      </c>
      <c r="FE176" s="7">
        <f t="shared" ca="1" si="749"/>
        <v>0.43961909071762595</v>
      </c>
      <c r="FF176" s="7">
        <f t="shared" ca="1" si="750"/>
        <v>2.1919370820835615E-2</v>
      </c>
      <c r="FG176" s="7">
        <f t="shared" ca="1" si="751"/>
        <v>1</v>
      </c>
      <c r="FH176" s="7" t="str">
        <f t="shared" ca="1" si="752"/>
        <v>5</v>
      </c>
      <c r="FI176" s="7">
        <f ca="1">IFERROR(IF(FI175+FH176&gt;FJ$4,FI175,FI175+FH176),"")</f>
        <v>60</v>
      </c>
      <c r="FJ176" s="7">
        <f t="shared" ca="1" si="913"/>
        <v>0</v>
      </c>
      <c r="FK176" s="7">
        <f t="shared" ca="1" si="753"/>
        <v>7.195092982493001E-2</v>
      </c>
      <c r="FL176" s="7">
        <f t="shared" ca="1" si="754"/>
        <v>0.38958753171353155</v>
      </c>
      <c r="FM176" s="7">
        <f t="shared" ca="1" si="755"/>
        <v>1</v>
      </c>
      <c r="FN176" s="7" t="str">
        <f t="shared" ca="1" si="756"/>
        <v>5</v>
      </c>
      <c r="FO176" s="7">
        <f ca="1">IFERROR(IF(FO175+FN176&gt;FP$4,FO175,FO175+FN176),"")</f>
        <v>60</v>
      </c>
      <c r="FP176" s="7">
        <f t="shared" ca="1" si="914"/>
        <v>0</v>
      </c>
      <c r="FQ176" s="7">
        <f t="shared" ca="1" si="757"/>
        <v>0.97180222015268247</v>
      </c>
      <c r="FR176" s="7">
        <f t="shared" ca="1" si="758"/>
        <v>-0.51026375861422091</v>
      </c>
      <c r="FS176" s="7">
        <f t="shared" ca="1" si="759"/>
        <v>0</v>
      </c>
      <c r="FT176" s="7">
        <f t="shared" ca="1" si="760"/>
        <v>0</v>
      </c>
      <c r="FU176" s="7">
        <f ca="1">IFERROR(IF(FU175+FT176&gt;FV$4,FU175,FU175+FT176),"")</f>
        <v>60</v>
      </c>
      <c r="FV176" s="7">
        <f t="shared" ca="1" si="915"/>
        <v>0</v>
      </c>
      <c r="FW176" s="7">
        <f t="shared" ca="1" si="761"/>
        <v>8.9389289903110569E-2</v>
      </c>
      <c r="FX176" s="7">
        <f t="shared" ca="1" si="762"/>
        <v>0.37214917163535099</v>
      </c>
      <c r="FY176" s="7">
        <f t="shared" ca="1" si="763"/>
        <v>1</v>
      </c>
      <c r="FZ176" s="7" t="str">
        <f t="shared" ca="1" si="764"/>
        <v>5</v>
      </c>
      <c r="GA176" s="7">
        <f ca="1">IFERROR(IF(GA175+FZ176&gt;GB$4,GA175,GA175+FZ176),"")</f>
        <v>60</v>
      </c>
      <c r="GB176" s="7">
        <f t="shared" ca="1" si="916"/>
        <v>0</v>
      </c>
      <c r="GC176" s="7">
        <f t="shared" ca="1" si="765"/>
        <v>0.25968048172096436</v>
      </c>
      <c r="GD176" s="7">
        <f t="shared" ca="1" si="766"/>
        <v>0.2018579798174972</v>
      </c>
      <c r="GE176" s="7">
        <f t="shared" ca="1" si="767"/>
        <v>1</v>
      </c>
      <c r="GF176" s="7" t="str">
        <f t="shared" ca="1" si="768"/>
        <v>5</v>
      </c>
      <c r="GG176" s="7">
        <f ca="1">IFERROR(IF(GG175+GF176&gt;GH$4,GG175,GG175+GF176),"")</f>
        <v>60</v>
      </c>
      <c r="GH176" s="7">
        <f t="shared" ca="1" si="917"/>
        <v>0</v>
      </c>
      <c r="GI176" s="7">
        <f t="shared" ca="1" si="769"/>
        <v>2.0042063715735026E-3</v>
      </c>
      <c r="GJ176" s="7">
        <f t="shared" ca="1" si="770"/>
        <v>0.45953425516688806</v>
      </c>
      <c r="GK176" s="7">
        <f t="shared" ca="1" si="771"/>
        <v>1</v>
      </c>
      <c r="GL176" s="7" t="str">
        <f t="shared" ca="1" si="772"/>
        <v>5</v>
      </c>
      <c r="GM176" s="7">
        <f ca="1">IFERROR(IF(GM175+GL176&gt;GN$4,GM175,GM175+GL176),"")</f>
        <v>60</v>
      </c>
      <c r="GN176" s="7">
        <f t="shared" ca="1" si="918"/>
        <v>0</v>
      </c>
      <c r="GO176" s="7">
        <f t="shared" ca="1" si="773"/>
        <v>0.70318940250906781</v>
      </c>
      <c r="GP176" s="7">
        <f t="shared" ca="1" si="774"/>
        <v>-0.24165094097060624</v>
      </c>
      <c r="GQ176" s="7">
        <f t="shared" ca="1" si="775"/>
        <v>0</v>
      </c>
      <c r="GR176" s="7">
        <f t="shared" ca="1" si="776"/>
        <v>0</v>
      </c>
      <c r="GS176" s="7">
        <f ca="1">IFERROR(IF(GS175+GR176&gt;GT$4,GS175,GS175+GR176),"")</f>
        <v>60</v>
      </c>
      <c r="GT176" s="7">
        <f t="shared" ca="1" si="919"/>
        <v>0</v>
      </c>
      <c r="GU176" s="7">
        <f t="shared" ca="1" si="777"/>
        <v>0.48824972762181817</v>
      </c>
      <c r="GV176" s="7">
        <f t="shared" ca="1" si="778"/>
        <v>-2.6711266083356611E-2</v>
      </c>
      <c r="GW176" s="7">
        <f t="shared" ca="1" si="779"/>
        <v>0</v>
      </c>
      <c r="GX176" s="7">
        <f t="shared" ca="1" si="780"/>
        <v>0</v>
      </c>
      <c r="GY176" s="7">
        <f ca="1">IFERROR(IF(GY175+GX176&gt;GZ$4,GY175,GY175+GX176),"")</f>
        <v>60</v>
      </c>
      <c r="GZ176" s="7">
        <f t="shared" ca="1" si="920"/>
        <v>0</v>
      </c>
      <c r="HA176" s="7">
        <f t="shared" ca="1" si="781"/>
        <v>3.3912110324341938E-2</v>
      </c>
      <c r="HB176" s="7">
        <f t="shared" ca="1" si="782"/>
        <v>0.42762635121411963</v>
      </c>
      <c r="HC176" s="7">
        <f t="shared" ca="1" si="783"/>
        <v>1</v>
      </c>
      <c r="HD176" s="7" t="str">
        <f t="shared" ca="1" si="784"/>
        <v>5</v>
      </c>
      <c r="HE176" s="7">
        <f ca="1">IFERROR(IF(HE175+HD176&gt;HF$4,HE175,HE175+HD176),"")</f>
        <v>60</v>
      </c>
      <c r="HF176" s="7">
        <f t="shared" ca="1" si="921"/>
        <v>0</v>
      </c>
      <c r="HG176" s="7">
        <f t="shared" ca="1" si="785"/>
        <v>0.40659289050322522</v>
      </c>
      <c r="HH176" s="7">
        <f t="shared" ca="1" si="786"/>
        <v>5.494557103523634E-2</v>
      </c>
      <c r="HI176" s="7">
        <f t="shared" ca="1" si="787"/>
        <v>1</v>
      </c>
      <c r="HJ176" s="7" t="str">
        <f t="shared" ca="1" si="788"/>
        <v>5</v>
      </c>
      <c r="HK176" s="7">
        <f ca="1">IFERROR(IF(HK175+HJ176&gt;HL$4,HK175,HK175+HJ176),"")</f>
        <v>60</v>
      </c>
      <c r="HL176" s="7">
        <f t="shared" ca="1" si="922"/>
        <v>0</v>
      </c>
      <c r="HM176" s="7">
        <f t="shared" ca="1" si="789"/>
        <v>0.27760701992761627</v>
      </c>
      <c r="HN176" s="7">
        <f t="shared" ca="1" si="790"/>
        <v>0.18393144161084529</v>
      </c>
      <c r="HO176" s="7">
        <f t="shared" ca="1" si="791"/>
        <v>1</v>
      </c>
      <c r="HP176" s="7" t="str">
        <f t="shared" ca="1" si="792"/>
        <v>5</v>
      </c>
      <c r="HQ176" s="7">
        <f ca="1">IFERROR(IF(HQ175+HP176&gt;HR$4,HQ175,HQ175+HP176),"")</f>
        <v>60</v>
      </c>
      <c r="HR176" s="7">
        <f t="shared" ca="1" si="923"/>
        <v>0</v>
      </c>
      <c r="HS176" s="7">
        <f t="shared" ca="1" si="793"/>
        <v>0.19539403224561591</v>
      </c>
      <c r="HT176" s="7">
        <f t="shared" ca="1" si="794"/>
        <v>0.26614442929284565</v>
      </c>
      <c r="HU176" s="7">
        <f t="shared" ca="1" si="795"/>
        <v>1</v>
      </c>
      <c r="HV176" s="7" t="str">
        <f t="shared" ca="1" si="796"/>
        <v>5</v>
      </c>
      <c r="HW176" s="7">
        <f ca="1">IFERROR(IF(HW175+HV176&gt;HX$4,HW175,HW175+HV176),"")</f>
        <v>60</v>
      </c>
      <c r="HX176" s="7">
        <f t="shared" ca="1" si="924"/>
        <v>0</v>
      </c>
      <c r="HY176" s="7">
        <f t="shared" ca="1" si="797"/>
        <v>0.70103532822133074</v>
      </c>
      <c r="HZ176" s="7">
        <f t="shared" ca="1" si="798"/>
        <v>-0.23949686668286918</v>
      </c>
      <c r="IA176" s="7">
        <f t="shared" ca="1" si="799"/>
        <v>0</v>
      </c>
      <c r="IB176" s="7">
        <f t="shared" ca="1" si="800"/>
        <v>0</v>
      </c>
      <c r="IC176" s="7">
        <f ca="1">IFERROR(IF(IC175+IB176&gt;ID$4,IC175,IC175+IB176),"")</f>
        <v>60</v>
      </c>
      <c r="ID176" s="7">
        <f t="shared" ca="1" si="925"/>
        <v>0</v>
      </c>
      <c r="IE176" s="7">
        <f t="shared" ca="1" si="801"/>
        <v>0.31560944732775187</v>
      </c>
      <c r="IF176" s="7">
        <f t="shared" ca="1" si="802"/>
        <v>0.1459290142107097</v>
      </c>
      <c r="IG176" s="7">
        <f t="shared" ca="1" si="803"/>
        <v>1</v>
      </c>
      <c r="IH176" s="7" t="str">
        <f t="shared" ca="1" si="804"/>
        <v>5</v>
      </c>
      <c r="II176" s="7">
        <f ca="1">IFERROR(IF(II175+IH176&gt;IJ$4,II175,II175+IH176),"")</f>
        <v>60</v>
      </c>
      <c r="IJ176" s="7">
        <f t="shared" ca="1" si="926"/>
        <v>0</v>
      </c>
      <c r="IK176" s="7">
        <f t="shared" ca="1" si="805"/>
        <v>0.89804379306824555</v>
      </c>
      <c r="IL176" s="7">
        <f t="shared" ca="1" si="806"/>
        <v>-0.43650533152978399</v>
      </c>
      <c r="IM176" s="7">
        <f t="shared" ca="1" si="807"/>
        <v>0</v>
      </c>
      <c r="IN176" s="7">
        <f t="shared" ca="1" si="808"/>
        <v>0</v>
      </c>
      <c r="IO176" s="7">
        <f ca="1">IFERROR(IF(IO175+IN176&gt;IP$4,IO175,IO175+IN176),"")</f>
        <v>60</v>
      </c>
      <c r="IP176" s="7">
        <f t="shared" ca="1" si="927"/>
        <v>0</v>
      </c>
      <c r="IQ176" s="7">
        <f t="shared" ca="1" si="809"/>
        <v>0.86332681989777638</v>
      </c>
      <c r="IR176" s="7">
        <f t="shared" ca="1" si="810"/>
        <v>-0.40178835835931481</v>
      </c>
      <c r="IS176" s="7">
        <f t="shared" ca="1" si="811"/>
        <v>0</v>
      </c>
      <c r="IT176" s="7">
        <f t="shared" ca="1" si="812"/>
        <v>0</v>
      </c>
      <c r="IU176" s="7">
        <f ca="1">IFERROR(IF(IU175+IT176&gt;IV$4,IU175,IU175+IT176),"")</f>
        <v>60</v>
      </c>
      <c r="IV176" s="7">
        <f t="shared" ca="1" si="928"/>
        <v>0</v>
      </c>
      <c r="IW176" s="7">
        <f t="shared" ca="1" si="813"/>
        <v>0.4878794844647093</v>
      </c>
      <c r="IX176" s="7">
        <f t="shared" ca="1" si="814"/>
        <v>-2.6341022926247737E-2</v>
      </c>
      <c r="IY176" s="7">
        <f t="shared" ca="1" si="815"/>
        <v>0</v>
      </c>
      <c r="IZ176" s="7">
        <f t="shared" ca="1" si="816"/>
        <v>0</v>
      </c>
      <c r="JA176" s="7">
        <f ca="1">IFERROR(IF(JA175+IZ176&gt;JB$4,JA175,JA175+IZ176),"")</f>
        <v>60</v>
      </c>
      <c r="JB176" s="7">
        <f t="shared" ca="1" si="929"/>
        <v>0</v>
      </c>
      <c r="JC176" s="7">
        <f t="shared" ca="1" si="817"/>
        <v>0.51606375968618501</v>
      </c>
      <c r="JD176" s="7">
        <f t="shared" ca="1" si="818"/>
        <v>-5.4525298147723444E-2</v>
      </c>
      <c r="JE176" s="7">
        <f t="shared" ca="1" si="819"/>
        <v>0</v>
      </c>
      <c r="JF176" s="7">
        <f t="shared" ca="1" si="820"/>
        <v>0</v>
      </c>
      <c r="JG176" s="7">
        <f ca="1">IFERROR(IF(JG175+JF176&gt;JH$4,JG175,JG175+JF176),"")</f>
        <v>60</v>
      </c>
      <c r="JH176" s="7">
        <f t="shared" ca="1" si="930"/>
        <v>0</v>
      </c>
      <c r="JI176" s="7">
        <f t="shared" ca="1" si="821"/>
        <v>0.57694735717280909</v>
      </c>
      <c r="JJ176" s="7">
        <f t="shared" ca="1" si="822"/>
        <v>-0.11540889563434753</v>
      </c>
      <c r="JK176" s="7">
        <f t="shared" ca="1" si="823"/>
        <v>0</v>
      </c>
      <c r="JL176" s="7">
        <f t="shared" ca="1" si="824"/>
        <v>0</v>
      </c>
      <c r="JM176" s="7">
        <f ca="1">IFERROR(IF(JM175+JL176&gt;JN$4,JM175,JM175+JL176),"")</f>
        <v>60</v>
      </c>
      <c r="JN176" s="7">
        <f t="shared" ca="1" si="931"/>
        <v>0</v>
      </c>
      <c r="JO176" s="7">
        <f t="shared" ca="1" si="825"/>
        <v>0.94255528617083928</v>
      </c>
      <c r="JP176" s="7">
        <f t="shared" ca="1" si="826"/>
        <v>-0.48101682463237772</v>
      </c>
      <c r="JQ176" s="7">
        <f t="shared" ca="1" si="827"/>
        <v>0</v>
      </c>
      <c r="JR176" s="7">
        <f t="shared" ca="1" si="828"/>
        <v>0</v>
      </c>
      <c r="JS176" s="7">
        <f ca="1">IFERROR(IF(JS175+JR176&gt;JT$4,JS175,JS175+JR176),"")</f>
        <v>60</v>
      </c>
      <c r="JT176" s="7">
        <f t="shared" ca="1" si="932"/>
        <v>0</v>
      </c>
      <c r="JU176" s="7">
        <f t="shared" ca="1" si="829"/>
        <v>0.6393183224578306</v>
      </c>
      <c r="JV176" s="7">
        <f t="shared" ca="1" si="830"/>
        <v>-0.17777986091936904</v>
      </c>
      <c r="JW176" s="7">
        <f t="shared" ca="1" si="831"/>
        <v>0</v>
      </c>
      <c r="JX176" s="7">
        <f t="shared" ca="1" si="832"/>
        <v>0</v>
      </c>
      <c r="JY176" s="7">
        <f ca="1">IFERROR(IF(JY175+JX176&gt;JZ$4,JY175,JY175+JX176),"")</f>
        <v>60</v>
      </c>
      <c r="JZ176" s="7">
        <f t="shared" ca="1" si="933"/>
        <v>0</v>
      </c>
      <c r="KA176" s="7">
        <f t="shared" ca="1" si="833"/>
        <v>3.6519056789398707E-2</v>
      </c>
      <c r="KB176" s="7">
        <f t="shared" ca="1" si="834"/>
        <v>0.42501940474906286</v>
      </c>
      <c r="KC176" s="7">
        <f t="shared" ca="1" si="835"/>
        <v>1</v>
      </c>
      <c r="KD176" s="7" t="str">
        <f t="shared" ca="1" si="836"/>
        <v>5</v>
      </c>
      <c r="KE176" s="7">
        <f ca="1">IFERROR(IF(KE175+KD176&gt;KF$4,KE175,KE175+KD176),"")</f>
        <v>60</v>
      </c>
      <c r="KF176" s="7">
        <f t="shared" ca="1" si="934"/>
        <v>0</v>
      </c>
      <c r="KG176" s="7">
        <f t="shared" ca="1" si="837"/>
        <v>0.19309985593421075</v>
      </c>
      <c r="KH176" s="7">
        <f t="shared" ca="1" si="838"/>
        <v>0.26843860560425081</v>
      </c>
      <c r="KI176" s="7">
        <f t="shared" ca="1" si="839"/>
        <v>1</v>
      </c>
      <c r="KJ176" s="7" t="str">
        <f t="shared" ca="1" si="840"/>
        <v>5</v>
      </c>
      <c r="KK176" s="7">
        <f ca="1">IFERROR(IF(KK175+KJ176&gt;KL$4,KK175,KK175+KJ176),"")</f>
        <v>60</v>
      </c>
      <c r="KL176" s="7">
        <f t="shared" ca="1" si="935"/>
        <v>0</v>
      </c>
      <c r="KM176" s="7">
        <f t="shared" ca="1" si="841"/>
        <v>0.28579006176200672</v>
      </c>
      <c r="KN176" s="7">
        <f t="shared" ca="1" si="842"/>
        <v>0.17574839977645484</v>
      </c>
      <c r="KO176" s="7">
        <f t="shared" ca="1" si="843"/>
        <v>1</v>
      </c>
      <c r="KP176" s="7" t="str">
        <f t="shared" ca="1" si="844"/>
        <v>5</v>
      </c>
      <c r="KQ176" s="7">
        <f ca="1">IFERROR(IF(KQ175+KP176&gt;KR$4,KQ175,KQ175+KP176),"")</f>
        <v>60</v>
      </c>
      <c r="KR176" s="7">
        <f t="shared" ca="1" si="936"/>
        <v>0</v>
      </c>
      <c r="KS176" s="7">
        <f t="shared" ca="1" si="845"/>
        <v>0.14044462074089581</v>
      </c>
      <c r="KT176" s="7">
        <f t="shared" ca="1" si="846"/>
        <v>0.32109384079756575</v>
      </c>
      <c r="KU176" s="7">
        <f t="shared" ca="1" si="847"/>
        <v>1</v>
      </c>
      <c r="KV176" s="7" t="str">
        <f t="shared" ca="1" si="848"/>
        <v>5</v>
      </c>
      <c r="KW176" s="7">
        <f ca="1">IFERROR(IF(KW175+KV176&gt;KX$4,KW175,KW175+KV176),"")</f>
        <v>60</v>
      </c>
      <c r="KX176" s="7">
        <f t="shared" ca="1" si="937"/>
        <v>0</v>
      </c>
      <c r="KY176" s="7">
        <f t="shared" ca="1" si="849"/>
        <v>0.30418657362042101</v>
      </c>
      <c r="KZ176" s="7">
        <f t="shared" ca="1" si="850"/>
        <v>0.15735188791804056</v>
      </c>
      <c r="LA176" s="7">
        <f t="shared" ca="1" si="851"/>
        <v>1</v>
      </c>
      <c r="LB176" s="7" t="str">
        <f t="shared" ca="1" si="852"/>
        <v>5</v>
      </c>
      <c r="LC176" s="7">
        <f ca="1">IFERROR(IF(LC175+LB176&gt;LD$4,LC175,LC175+LB176),"")</f>
        <v>60</v>
      </c>
      <c r="LD176" s="7">
        <f t="shared" ca="1" si="938"/>
        <v>0</v>
      </c>
      <c r="LE176" s="7">
        <f t="shared" ca="1" si="853"/>
        <v>0.10308508020363594</v>
      </c>
      <c r="LF176" s="7">
        <f t="shared" ca="1" si="854"/>
        <v>0.35845338133482563</v>
      </c>
      <c r="LG176" s="7">
        <f t="shared" ca="1" si="855"/>
        <v>1</v>
      </c>
      <c r="LH176" s="7" t="str">
        <f t="shared" ca="1" si="856"/>
        <v>5</v>
      </c>
      <c r="LI176" s="7">
        <f ca="1">IFERROR(IF(LI175+LH176&gt;LJ$4,LI175,LI175+LH176),"")</f>
        <v>60</v>
      </c>
      <c r="LJ176" s="7">
        <f t="shared" ca="1" si="939"/>
        <v>0</v>
      </c>
      <c r="LK176" s="7">
        <f t="shared" ca="1" si="857"/>
        <v>0.69701149759586789</v>
      </c>
      <c r="LL176" s="7">
        <f t="shared" ca="1" si="858"/>
        <v>-0.23547303605740633</v>
      </c>
      <c r="LM176" s="7">
        <f t="shared" ca="1" si="859"/>
        <v>0</v>
      </c>
      <c r="LN176" s="7">
        <f t="shared" ca="1" si="860"/>
        <v>0</v>
      </c>
      <c r="LO176" s="7">
        <f ca="1">IFERROR(IF(LO175+LN176&gt;LP$4,LO175,LO175+LN176),"")</f>
        <v>60</v>
      </c>
      <c r="LP176" s="7">
        <f t="shared" ca="1" si="940"/>
        <v>0</v>
      </c>
      <c r="LQ176" s="7">
        <f t="shared" ca="1" si="861"/>
        <v>0.67482177534810683</v>
      </c>
      <c r="LR176" s="7">
        <f t="shared" ca="1" si="862"/>
        <v>-0.21328331380964527</v>
      </c>
      <c r="LS176" s="7">
        <f t="shared" ca="1" si="863"/>
        <v>0</v>
      </c>
      <c r="LT176" s="7">
        <f t="shared" ca="1" si="864"/>
        <v>0</v>
      </c>
      <c r="LU176" s="7">
        <f ca="1">IFERROR(IF(LU175+LT176&gt;LV$4,LU175,LU175+LT176),"")</f>
        <v>60</v>
      </c>
      <c r="LV176" s="7">
        <f t="shared" ca="1" si="941"/>
        <v>0</v>
      </c>
      <c r="LW176" s="7">
        <f t="shared" ca="1" si="865"/>
        <v>0.63100202919981607</v>
      </c>
      <c r="LX176" s="7">
        <f t="shared" ca="1" si="866"/>
        <v>-0.16946356766135451</v>
      </c>
      <c r="LY176" s="7">
        <f t="shared" ca="1" si="867"/>
        <v>0</v>
      </c>
      <c r="LZ176" s="7">
        <f t="shared" ca="1" si="868"/>
        <v>0</v>
      </c>
      <c r="MA176" s="7">
        <f ca="1">IFERROR(IF(MA175+LZ176&gt;MB$4,MA175,MA175+LZ176),"")</f>
        <v>60</v>
      </c>
      <c r="MB176" s="7">
        <f t="shared" ca="1" si="942"/>
        <v>0</v>
      </c>
      <c r="MC176" s="7">
        <f t="shared" ca="1" si="869"/>
        <v>0.84993387761368711</v>
      </c>
      <c r="MD176" s="7">
        <f t="shared" ca="1" si="870"/>
        <v>-0.38839541607522554</v>
      </c>
      <c r="ME176" s="7">
        <f t="shared" ca="1" si="871"/>
        <v>0</v>
      </c>
      <c r="MF176" s="7">
        <f t="shared" ca="1" si="872"/>
        <v>0</v>
      </c>
      <c r="MG176" s="7">
        <f ca="1">IFERROR(IF(MG175+MF176&gt;MH$4,MG175,MG175+MF176),"")</f>
        <v>60</v>
      </c>
      <c r="MH176" s="7">
        <f t="shared" ca="1" si="943"/>
        <v>0</v>
      </c>
      <c r="MI176" s="7">
        <f t="shared" ca="1" si="873"/>
        <v>0.5815983855415624</v>
      </c>
      <c r="MJ176" s="7">
        <f t="shared" ca="1" si="874"/>
        <v>-0.12005992400310084</v>
      </c>
      <c r="MK176" s="7">
        <f t="shared" ca="1" si="875"/>
        <v>0</v>
      </c>
      <c r="ML176" s="7">
        <f t="shared" ca="1" si="876"/>
        <v>0</v>
      </c>
      <c r="MM176" s="7">
        <f ca="1">IFERROR(IF(MM175+ML176&gt;MN$4,MM175,MM175+ML176),"")</f>
        <v>60</v>
      </c>
      <c r="MN176" s="7">
        <f t="shared" ca="1" si="944"/>
        <v>0</v>
      </c>
      <c r="MO176" s="7">
        <f t="shared" ca="1" si="877"/>
        <v>0.25091339206320407</v>
      </c>
      <c r="MP176" s="7">
        <f t="shared" ca="1" si="878"/>
        <v>0.2106250694752575</v>
      </c>
      <c r="MQ176" s="7">
        <f t="shared" ca="1" si="879"/>
        <v>1</v>
      </c>
      <c r="MR176" s="7" t="str">
        <f t="shared" ca="1" si="880"/>
        <v>5</v>
      </c>
      <c r="MS176" s="7">
        <f ca="1">IFERROR(IF(MS175+MR176&gt;MT$4,MS175,MS175+MR176),"")</f>
        <v>60</v>
      </c>
      <c r="MT176" s="7">
        <f t="shared" ca="1" si="945"/>
        <v>0</v>
      </c>
      <c r="MU176" s="7">
        <f t="shared" ca="1" si="881"/>
        <v>0.17350741154558513</v>
      </c>
      <c r="MV176" s="7">
        <f t="shared" ca="1" si="882"/>
        <v>0.28803104999287643</v>
      </c>
      <c r="MW176" s="7">
        <f t="shared" ca="1" si="883"/>
        <v>1</v>
      </c>
      <c r="MX176" s="7" t="str">
        <f t="shared" ca="1" si="884"/>
        <v>5</v>
      </c>
      <c r="MY176" s="7">
        <f ca="1">IFERROR(IF(MY175+MX176&gt;MZ$4,MY175,MY175+MX176),"")</f>
        <v>60</v>
      </c>
      <c r="MZ176" s="7">
        <f t="shared" ca="1" si="946"/>
        <v>0</v>
      </c>
      <c r="NA176" s="7">
        <f t="shared" ca="1" si="885"/>
        <v>5.1272286125882305E-2</v>
      </c>
      <c r="NB176" s="7">
        <f t="shared" ca="1" si="886"/>
        <v>0.41026617541257926</v>
      </c>
      <c r="NC176" s="7">
        <f t="shared" ca="1" si="887"/>
        <v>1</v>
      </c>
      <c r="ND176" s="7" t="str">
        <f t="shared" ca="1" si="888"/>
        <v>5</v>
      </c>
      <c r="NE176" s="7">
        <f ca="1">IFERROR(IF(NE175+ND176&gt;NF$4,NE175,NE175+ND176),"")</f>
        <v>60</v>
      </c>
      <c r="NF176" s="7">
        <f t="shared" ca="1" si="947"/>
        <v>0</v>
      </c>
      <c r="NG176" s="7">
        <f t="shared" ca="1" si="889"/>
        <v>0.34482752075295997</v>
      </c>
      <c r="NH176" s="7">
        <f t="shared" ca="1" si="890"/>
        <v>0.11671094078550159</v>
      </c>
      <c r="NI176" s="7">
        <f t="shared" ca="1" si="891"/>
        <v>1</v>
      </c>
      <c r="NJ176" s="7" t="str">
        <f t="shared" ca="1" si="892"/>
        <v>5</v>
      </c>
      <c r="NK176" s="7">
        <f ca="1">IFERROR(IF(NK175+NJ176&gt;NL$4,NK175,NK175+NJ176),"")</f>
        <v>60</v>
      </c>
      <c r="NL176" s="7">
        <f t="shared" ca="1" si="948"/>
        <v>0</v>
      </c>
      <c r="NM176" s="7">
        <f t="shared" ca="1" si="893"/>
        <v>0.28660374524054333</v>
      </c>
      <c r="NN176" s="7">
        <f t="shared" ca="1" si="894"/>
        <v>0.17493471629791824</v>
      </c>
      <c r="NO176" s="7">
        <f t="shared" ca="1" si="895"/>
        <v>1</v>
      </c>
      <c r="NP176" s="7" t="str">
        <f t="shared" ca="1" si="896"/>
        <v>5</v>
      </c>
      <c r="NQ176" s="7">
        <f ca="1">IFERROR(IF(NQ175+NP176&gt;NR$4,NQ175,NQ175+NP176),"")</f>
        <v>60</v>
      </c>
      <c r="NR176" s="7">
        <f t="shared" ca="1" si="949"/>
        <v>0</v>
      </c>
      <c r="NT176">
        <v>174</v>
      </c>
      <c r="NU176" s="7" t="s">
        <v>19</v>
      </c>
      <c r="NV176" s="7" t="str">
        <f t="shared" ca="1" si="653"/>
        <v/>
      </c>
      <c r="NW176" s="7" t="str">
        <f t="shared" ca="1" si="647"/>
        <v/>
      </c>
      <c r="NX176" t="str">
        <f ca="1">IFERROR(VLOOKUP(NT176,$K$3:$AK$568,8,FALSE),"")</f>
        <v/>
      </c>
      <c r="NY176" t="str">
        <f ca="1">IFERROR(VLOOKUP(NT176,$K$3:$AK$568,9,FALSE),"")</f>
        <v/>
      </c>
      <c r="NZ176" s="7" t="str">
        <f ca="1">IFERROR(VLOOKUP(NT176,$K$3:$AK$568,27,FALSE),"")</f>
        <v/>
      </c>
      <c r="OB176">
        <v>174</v>
      </c>
      <c r="OC176" s="7" t="s">
        <v>19</v>
      </c>
      <c r="OD176" t="e">
        <f t="shared" ca="1" si="654"/>
        <v>#N/A</v>
      </c>
      <c r="OE176" s="7" t="str">
        <f t="shared" ca="1" si="655"/>
        <v/>
      </c>
      <c r="OF176" s="7" t="str">
        <f t="shared" ca="1" si="656"/>
        <v/>
      </c>
      <c r="OG176" t="str">
        <f t="shared" ca="1" si="657"/>
        <v/>
      </c>
      <c r="OI176">
        <v>174</v>
      </c>
      <c r="OJ176" s="7" t="s">
        <v>19</v>
      </c>
      <c r="OK176" s="7" t="str">
        <f t="shared" ca="1" si="658"/>
        <v/>
      </c>
      <c r="OL176" s="7" t="str">
        <f t="shared" ca="1" si="659"/>
        <v/>
      </c>
      <c r="OM176" t="str">
        <f ca="1">IFERROR(VLOOKUP(OI176,$L$3:$AK$568,7,FALSE),"")</f>
        <v/>
      </c>
      <c r="ON176" t="str">
        <f ca="1">IFERROR(VLOOKUP(OI176,$L$3:$AK$568,8,FALSE),"")</f>
        <v/>
      </c>
      <c r="OO176" s="7" t="str">
        <f ca="1">IFERROR(VLOOKUP(OI176,$L$3:$AK$568,26,FALSE),"")</f>
        <v/>
      </c>
      <c r="OQ176">
        <v>174</v>
      </c>
      <c r="OR176" s="7" t="s">
        <v>19</v>
      </c>
      <c r="OS176" t="e">
        <f t="shared" ca="1" si="660"/>
        <v>#N/A</v>
      </c>
      <c r="OT176" s="7" t="str">
        <f t="shared" ca="1" si="661"/>
        <v/>
      </c>
      <c r="OU176" s="7" t="str">
        <f t="shared" ca="1" si="662"/>
        <v/>
      </c>
      <c r="OV176" t="str">
        <f t="shared" ca="1" si="663"/>
        <v/>
      </c>
      <c r="OX176">
        <v>174</v>
      </c>
      <c r="OY176" s="7" t="s">
        <v>19</v>
      </c>
      <c r="OZ176" s="7" t="str">
        <f t="shared" ca="1" si="664"/>
        <v/>
      </c>
      <c r="PA176" s="7" t="str">
        <f t="shared" ca="1" si="665"/>
        <v/>
      </c>
      <c r="PB176" t="str">
        <f ca="1">IFERROR(VLOOKUP(OX176,$M$3:$AK$568,6,FALSE),"")</f>
        <v/>
      </c>
      <c r="PC176" t="str">
        <f ca="1">IFERROR(VLOOKUP(OX176,$M$3:$AK$568,7,FALSE),"")</f>
        <v/>
      </c>
      <c r="PD176" s="7" t="str">
        <f ca="1">IFERROR(VLOOKUP(OX176,$M$3:$AK$568,25,FALSE),"")</f>
        <v/>
      </c>
      <c r="PF176">
        <v>174</v>
      </c>
      <c r="PG176" s="7" t="s">
        <v>19</v>
      </c>
      <c r="PH176" t="e">
        <f t="shared" ca="1" si="666"/>
        <v>#N/A</v>
      </c>
      <c r="PI176" s="7" t="str">
        <f t="shared" ca="1" si="667"/>
        <v/>
      </c>
      <c r="PJ176" s="7" t="str">
        <f t="shared" ca="1" si="668"/>
        <v/>
      </c>
      <c r="PK176" t="str">
        <f t="shared" ca="1" si="669"/>
        <v/>
      </c>
      <c r="PM176">
        <v>174</v>
      </c>
      <c r="PN176" s="7" t="s">
        <v>19</v>
      </c>
      <c r="PO176" s="202" t="str">
        <f t="shared" ca="1" si="670"/>
        <v/>
      </c>
      <c r="PP176" s="7" t="str">
        <f t="shared" ca="1" si="671"/>
        <v/>
      </c>
      <c r="PQ176" t="str">
        <f ca="1">IFERROR(VLOOKUP(PM176,$G$325:$R$409,12,FALSE),"")</f>
        <v/>
      </c>
      <c r="PR176" t="e">
        <f ca="1">VLOOKUP(PM176,$G$324:$Q$409,11,FALSE)</f>
        <v>#N/A</v>
      </c>
      <c r="PS176" s="7" t="str">
        <f ca="1">VLOOKUP(PQ176,$R$325:$Y$409,8,FALSE)</f>
        <v>- -</v>
      </c>
      <c r="PT176" s="7">
        <f ca="1">ReSt</f>
        <v>-4</v>
      </c>
      <c r="PU176" s="7" t="e">
        <f t="shared" ca="1" si="672"/>
        <v>#N/A</v>
      </c>
      <c r="PV176" s="7" t="e">
        <f t="shared" ca="1" si="673"/>
        <v>#N/A</v>
      </c>
      <c r="PW176" s="7" t="str">
        <f ca="1">VLOOKUP(PQ176,$R$325:$AK$409,8,FALSE)</f>
        <v>- -</v>
      </c>
      <c r="PX176" s="7"/>
      <c r="PY176">
        <v>174</v>
      </c>
      <c r="PZ176" s="7" t="s">
        <v>19</v>
      </c>
      <c r="QA176" t="str">
        <f t="shared" ca="1" si="674"/>
        <v/>
      </c>
      <c r="QB176" s="7" t="str">
        <f t="shared" ca="1" si="675"/>
        <v/>
      </c>
      <c r="QC176" s="7" t="str">
        <f t="shared" ca="1" si="676"/>
        <v/>
      </c>
      <c r="QD176" t="str">
        <f t="shared" ca="1" si="677"/>
        <v/>
      </c>
      <c r="QF176">
        <v>174</v>
      </c>
      <c r="QG176" s="7" t="s">
        <v>19</v>
      </c>
      <c r="QH176" s="7" t="str">
        <f t="shared" ca="1" si="678"/>
        <v/>
      </c>
      <c r="QI176" s="7" t="e">
        <f t="shared" ca="1" si="679"/>
        <v>#VALUE!</v>
      </c>
      <c r="QJ176" t="e">
        <f t="shared" ca="1" si="680"/>
        <v>#N/A</v>
      </c>
      <c r="QK176" s="7" t="e">
        <f t="shared" ca="1" si="681"/>
        <v>#N/A</v>
      </c>
      <c r="QM176">
        <v>174</v>
      </c>
      <c r="QN176" s="7" t="s">
        <v>19</v>
      </c>
      <c r="QO176" t="str">
        <f t="shared" ca="1" si="682"/>
        <v/>
      </c>
      <c r="QP176" s="7" t="str">
        <f t="shared" ca="1" si="683"/>
        <v/>
      </c>
      <c r="QQ176" t="str">
        <f t="shared" ca="1" si="684"/>
        <v/>
      </c>
    </row>
    <row r="177" spans="1:459" x14ac:dyDescent="0.25">
      <c r="A177" s="240"/>
      <c r="C177" s="75"/>
      <c r="D177" s="76"/>
      <c r="F177" s="75"/>
      <c r="G177" s="76"/>
      <c r="I177" s="75"/>
      <c r="J177" s="85"/>
      <c r="K177" s="85">
        <f t="shared" ca="1" si="648"/>
        <v>4</v>
      </c>
      <c r="L177" s="85">
        <f t="shared" ca="1" si="951"/>
        <v>1</v>
      </c>
      <c r="M177" s="70">
        <f t="shared" ca="1" si="956"/>
        <v>7</v>
      </c>
      <c r="O177" s="222">
        <f t="shared" ca="1" si="649"/>
        <v>87</v>
      </c>
      <c r="Q177" s="7" t="s">
        <v>1737</v>
      </c>
      <c r="R177" s="9" t="s">
        <v>1454</v>
      </c>
      <c r="S177" s="9" t="s">
        <v>1945</v>
      </c>
      <c r="T177" s="61" t="str">
        <f>SUBSTITUTE(IFERROR(IFERROR(VLOOKUP(R177,'[1]Skill Statistics'!$A$3:$C$513,2,FALSE),VLOOKUP(Q177,'[1]Skill Statistics'!$A$3:$C$513,2,FALSE)),T176),"R*","ReSt")</f>
        <v>In/Me</v>
      </c>
      <c r="U177" s="61" t="str">
        <f>IFERROR(IFERROR(VLOOKUP(R177,'[1]Skill Statistics'!$A$3:$C$513,3,FALSE),VLOOKUP(Q177,'[1]Skill Statistics'!$A$3:$C$513,3,FALSE)),U176)</f>
        <v>Re</v>
      </c>
      <c r="V177" s="61" t="str">
        <f>IF(ISNUMBER(SEARCH("Category",R177)),"- -",IFERROR(IFERROR(VLOOKUP(Q177,[1]Professions!$A$4:$AM$288,MATCH(Profession,[1]Professions!$A$1:$AM$1,0),FALSE),VLOOKUP(Q177,Calculations!$B$91:$I$95,8,FALSE)),"- -"))</f>
        <v>3 / 4</v>
      </c>
      <c r="W177" s="60">
        <f t="shared" ca="1" si="650"/>
        <v>0</v>
      </c>
      <c r="X177" s="7">
        <f ca="1">IFERROR(VLOOKUP(R177,$BS$6:$NR$519,MATCH(ActualLevel,$BS$3:$NR$3,0),FALSE),"- -")</f>
        <v>0</v>
      </c>
      <c r="Y177" s="7">
        <f t="shared" ca="1" si="955"/>
        <v>0</v>
      </c>
      <c r="Z177" s="7">
        <f ca="1">IFERROR(VLOOKUP(Y177,Charts!$BQ$2:$BR$52,2,FALSE),"- -")</f>
        <v>-25</v>
      </c>
      <c r="AA177" s="7">
        <f t="shared" ca="1" si="686"/>
        <v>5</v>
      </c>
      <c r="AB177" s="7">
        <f t="shared" ca="1" si="952"/>
        <v>0</v>
      </c>
      <c r="AC177" s="7"/>
      <c r="AD177" s="7"/>
      <c r="AE177" s="7"/>
      <c r="AF177" s="7"/>
      <c r="AG177" s="7"/>
      <c r="AH177" s="43"/>
      <c r="AI177" s="7"/>
      <c r="AJ177" s="7"/>
      <c r="AK177" s="7">
        <f t="shared" ca="1" si="687"/>
        <v>-20</v>
      </c>
      <c r="AL177" s="7"/>
      <c r="AM177" s="69">
        <f>IFERROR(VLOOKUP(R177,'[1]Skill Statistics'!$A$3:$AN$513,MATCH(Profession,'[1]Skill Statistics'!$A$2:$AN$2,0),FALSE),0)</f>
        <v>0</v>
      </c>
      <c r="AN177" s="85">
        <f>IFERROR(VLOOKUP(Q177,'[1]Skill Statistics'!$A$3:$BK$513,MATCH(Archetype,'[1]Skill Statistics'!$A$2:$BK$2,0),FALSE),0)</f>
        <v>0</v>
      </c>
      <c r="AO177" s="85">
        <f>IFERROR(VLOOKUP(Q177,'[1]Skill Statistics'!$A$3:$BB$513,MATCH(Race,'[1]Skill Statistics'!$A$2:$BB$2,0),FALSE),0)</f>
        <v>0</v>
      </c>
      <c r="AP177" s="85">
        <f t="shared" ca="1" si="651"/>
        <v>0.5</v>
      </c>
      <c r="AQ177" s="70"/>
      <c r="AS177" s="69">
        <f>IFERROR(VLOOKUP(Q177,'[1]Professional Skills'!$A$4:$AM$288,MATCH(Profession,'[1]Professional Skills'!$A$3:$AM$3,0),FALSE),"- -")</f>
        <v>0</v>
      </c>
      <c r="AT177" t="s">
        <v>1812</v>
      </c>
      <c r="AU177" s="7" t="str">
        <f t="shared" si="954"/>
        <v/>
      </c>
      <c r="AV177" s="7">
        <f t="shared" ca="1" si="953"/>
        <v>0</v>
      </c>
      <c r="AW177" t="str">
        <f t="shared" si="690"/>
        <v/>
      </c>
      <c r="AX177" t="str">
        <f>IFERROR(_xlfn.RANK.EQ(AW177,$AW$5:$AW$568),"")</f>
        <v/>
      </c>
      <c r="AY177">
        <f t="shared" si="645"/>
        <v>0</v>
      </c>
      <c r="AZ177" s="70" t="str">
        <f t="shared" si="688"/>
        <v/>
      </c>
      <c r="BB177" s="69">
        <f>IFERROR(IF(Q177="Language",VLOOKUP(R177,[1]Cultures!$B$4:$N$218,MATCH(Culture,[1]Cultures!$B$3:$N$3,0),FALSE),VLOOKUP(Q177,[1]Cultures!$B$4:$O$212,MATCH(Culture,[1]Cultures!$B$3:$O$3,0),FALSE)),"- -")</f>
        <v>3</v>
      </c>
      <c r="BC177" t="s">
        <v>1812</v>
      </c>
      <c r="BD177">
        <f t="shared" ca="1" si="950"/>
        <v>0.71743803602028</v>
      </c>
      <c r="BE177">
        <f t="shared" ca="1" si="897"/>
        <v>1.2174380360202801</v>
      </c>
      <c r="BH177">
        <f t="shared" ca="1" si="957"/>
        <v>5</v>
      </c>
      <c r="BI177" s="7">
        <f t="shared" ca="1" si="689"/>
        <v>0</v>
      </c>
      <c r="BK177" s="7"/>
      <c r="BL177" s="70">
        <f t="shared" ca="1" si="646"/>
        <v>0</v>
      </c>
      <c r="BN177" s="69">
        <f>IFERROR(VLOOKUP(V177,Charts!$BT$2:$BV$14,3,FALSE),"- -")</f>
        <v>0.69230769230769229</v>
      </c>
      <c r="BO177" s="85">
        <f t="shared" ca="1" si="652"/>
        <v>2.1615528848202388</v>
      </c>
      <c r="BP177" s="70">
        <f t="shared" ca="1" si="898"/>
        <v>87</v>
      </c>
      <c r="BR177" s="7">
        <v>172</v>
      </c>
      <c r="BS177" s="9" t="str">
        <f ca="1">VLOOKUP(BR177,$O$3:$R$568,4,FALSE)</f>
        <v>Grace 1</v>
      </c>
      <c r="BT177" s="7" t="str">
        <f ca="1">VLOOKUP(BS177,$R$3:$V$568,5,FALSE)</f>
        <v>5 / 7</v>
      </c>
      <c r="BU177" s="7">
        <f ca="1">VLOOKUP(BT177,Charts!$BT$2:$BV$14,3,FALSE)</f>
        <v>0.46153846153846156</v>
      </c>
      <c r="BV177" s="7" t="str">
        <f t="shared" ca="1" si="691"/>
        <v>5</v>
      </c>
      <c r="BW177" s="7" t="str">
        <f t="shared" ca="1" si="692"/>
        <v>7</v>
      </c>
      <c r="BY177" s="7">
        <f t="shared" ca="1" si="693"/>
        <v>1.7761774471299119E-2</v>
      </c>
      <c r="BZ177" s="7">
        <f t="shared" ca="1" si="694"/>
        <v>0.44377668706716245</v>
      </c>
      <c r="CA177" s="7">
        <f t="shared" ca="1" si="695"/>
        <v>1</v>
      </c>
      <c r="CB177" s="7" t="str">
        <f t="shared" ca="1" si="696"/>
        <v>5</v>
      </c>
      <c r="CC177" s="7">
        <f ca="1">IFERROR(IF(CC176+CB177&gt;CD$4,CC176,CC176+CB177),"")</f>
        <v>38</v>
      </c>
      <c r="CD177" s="7">
        <f t="shared" ca="1" si="899"/>
        <v>0</v>
      </c>
      <c r="CE177" s="7">
        <f t="shared" ca="1" si="697"/>
        <v>0.34864370195297334</v>
      </c>
      <c r="CF177" s="7">
        <f t="shared" ca="1" si="698"/>
        <v>0.11289475958548822</v>
      </c>
      <c r="CG177" s="7">
        <f t="shared" ca="1" si="699"/>
        <v>1</v>
      </c>
      <c r="CH177" s="7" t="str">
        <f t="shared" ca="1" si="700"/>
        <v>5</v>
      </c>
      <c r="CI177" s="7">
        <f ca="1">IFERROR(IF(CI176+CH177&gt;CJ$4,CI176,CI176+CH177),"")</f>
        <v>60</v>
      </c>
      <c r="CJ177" s="7">
        <f t="shared" ca="1" si="900"/>
        <v>0</v>
      </c>
      <c r="CK177" s="7">
        <f t="shared" ca="1" si="701"/>
        <v>0.61898270594692761</v>
      </c>
      <c r="CL177" s="7">
        <f t="shared" ca="1" si="702"/>
        <v>-0.15744424440846605</v>
      </c>
      <c r="CM177" s="7">
        <f t="shared" ca="1" si="703"/>
        <v>0</v>
      </c>
      <c r="CN177" s="7">
        <f t="shared" ca="1" si="704"/>
        <v>0</v>
      </c>
      <c r="CO177" s="7">
        <f ca="1">IFERROR(IF(CO176+CN177&gt;CP$4,CO176,CO176+CN177),"")</f>
        <v>60</v>
      </c>
      <c r="CP177" s="7">
        <f t="shared" ca="1" si="901"/>
        <v>0</v>
      </c>
      <c r="CQ177" s="7">
        <f t="shared" ca="1" si="705"/>
        <v>0.10899516257862596</v>
      </c>
      <c r="CR177" s="7">
        <f t="shared" ca="1" si="706"/>
        <v>0.3525432989598356</v>
      </c>
      <c r="CS177" s="7">
        <f t="shared" ca="1" si="707"/>
        <v>1</v>
      </c>
      <c r="CT177" s="7" t="str">
        <f t="shared" ca="1" si="708"/>
        <v>5</v>
      </c>
      <c r="CU177" s="7">
        <f ca="1">IFERROR(IF(CU176+CT177&gt;CV$4,CU176,CU176+CT177),"")</f>
        <v>60</v>
      </c>
      <c r="CV177" s="7">
        <f t="shared" ca="1" si="902"/>
        <v>0</v>
      </c>
      <c r="CW177" s="7">
        <f t="shared" ca="1" si="709"/>
        <v>0.65525764064963532</v>
      </c>
      <c r="CX177" s="7">
        <f t="shared" ca="1" si="710"/>
        <v>-0.19371917911117376</v>
      </c>
      <c r="CY177" s="7">
        <f t="shared" ca="1" si="711"/>
        <v>0</v>
      </c>
      <c r="CZ177" s="7">
        <f t="shared" ca="1" si="712"/>
        <v>0</v>
      </c>
      <c r="DA177" s="7">
        <f ca="1">IFERROR(IF(DA176+CZ177&gt;DB$4,DA176,DA176+CZ177),"")</f>
        <v>60</v>
      </c>
      <c r="DB177" s="7">
        <f t="shared" ca="1" si="903"/>
        <v>0</v>
      </c>
      <c r="DC177" s="7">
        <f t="shared" ca="1" si="713"/>
        <v>9.1215533242861024E-3</v>
      </c>
      <c r="DD177" s="7">
        <f t="shared" ca="1" si="714"/>
        <v>0.45241690821417546</v>
      </c>
      <c r="DE177" s="7">
        <f t="shared" ca="1" si="715"/>
        <v>1</v>
      </c>
      <c r="DF177" s="7" t="str">
        <f t="shared" ca="1" si="716"/>
        <v>5</v>
      </c>
      <c r="DG177" s="7">
        <f ca="1">IFERROR(IF(DG176+DF177&gt;DH$4,DG176,DG176+DF177),"")</f>
        <v>60</v>
      </c>
      <c r="DH177" s="7">
        <f t="shared" ca="1" si="904"/>
        <v>0</v>
      </c>
      <c r="DI177" s="7">
        <f t="shared" ca="1" si="717"/>
        <v>0.88639345737825981</v>
      </c>
      <c r="DJ177" s="7">
        <f t="shared" ca="1" si="718"/>
        <v>-0.42485499583979824</v>
      </c>
      <c r="DK177" s="7">
        <f t="shared" ca="1" si="719"/>
        <v>0</v>
      </c>
      <c r="DL177" s="7">
        <f t="shared" ca="1" si="720"/>
        <v>0</v>
      </c>
      <c r="DM177" s="7">
        <f ca="1">IFERROR(IF(DM176+DL177&gt;DN$4,DM176,DM176+DL177),"")</f>
        <v>60</v>
      </c>
      <c r="DN177" s="7">
        <f t="shared" ca="1" si="905"/>
        <v>0</v>
      </c>
      <c r="DO177" s="7">
        <f t="shared" ca="1" si="721"/>
        <v>6.3172952954468897E-2</v>
      </c>
      <c r="DP177" s="7">
        <f t="shared" ca="1" si="722"/>
        <v>0.39836550858399267</v>
      </c>
      <c r="DQ177" s="7">
        <f t="shared" ca="1" si="723"/>
        <v>1</v>
      </c>
      <c r="DR177" s="7" t="str">
        <f t="shared" ca="1" si="724"/>
        <v>5</v>
      </c>
      <c r="DS177" s="7">
        <f ca="1">IFERROR(IF(DS176+DR177&gt;DT$4,DS176,DS176+DR177),"")</f>
        <v>60</v>
      </c>
      <c r="DT177" s="7">
        <f t="shared" ca="1" si="906"/>
        <v>0</v>
      </c>
      <c r="DU177" s="7">
        <f t="shared" ca="1" si="725"/>
        <v>0.36137148740698721</v>
      </c>
      <c r="DV177" s="7">
        <f t="shared" ca="1" si="726"/>
        <v>0.10016697413147435</v>
      </c>
      <c r="DW177" s="7">
        <f t="shared" ca="1" si="727"/>
        <v>1</v>
      </c>
      <c r="DX177" s="7" t="str">
        <f t="shared" ca="1" si="728"/>
        <v>5</v>
      </c>
      <c r="DY177" s="7">
        <f ca="1">IFERROR(IF(DY176+DX177&gt;DZ$4,DY176,DY176+DX177),"")</f>
        <v>60</v>
      </c>
      <c r="DZ177" s="7">
        <f t="shared" ca="1" si="907"/>
        <v>0</v>
      </c>
      <c r="EA177" s="7">
        <f t="shared" ca="1" si="729"/>
        <v>0.67655143399927042</v>
      </c>
      <c r="EB177" s="7">
        <f t="shared" ca="1" si="730"/>
        <v>-0.21501297246080886</v>
      </c>
      <c r="EC177" s="7">
        <f t="shared" ca="1" si="731"/>
        <v>0</v>
      </c>
      <c r="ED177" s="7">
        <f t="shared" ca="1" si="732"/>
        <v>0</v>
      </c>
      <c r="EE177" s="7">
        <f ca="1">IFERROR(IF(EE176+ED177&gt;EF$4,EE176,EE176+ED177),"")</f>
        <v>60</v>
      </c>
      <c r="EF177" s="7">
        <f t="shared" ca="1" si="908"/>
        <v>0</v>
      </c>
      <c r="EG177" s="7">
        <f t="shared" ca="1" si="733"/>
        <v>0.18985719065044004</v>
      </c>
      <c r="EH177" s="7">
        <f t="shared" ca="1" si="734"/>
        <v>0.27168127088802152</v>
      </c>
      <c r="EI177" s="7">
        <f t="shared" ca="1" si="735"/>
        <v>1</v>
      </c>
      <c r="EJ177" s="7" t="str">
        <f t="shared" ca="1" si="736"/>
        <v>5</v>
      </c>
      <c r="EK177" s="7">
        <f ca="1">IFERROR(IF(EK176+EJ177&gt;EL$4,EK176,EK176+EJ177),"")</f>
        <v>60</v>
      </c>
      <c r="EL177" s="7">
        <f t="shared" ca="1" si="909"/>
        <v>0</v>
      </c>
      <c r="EM177" s="7">
        <f t="shared" ca="1" si="737"/>
        <v>0.15980814515336239</v>
      </c>
      <c r="EN177" s="7">
        <f t="shared" ca="1" si="738"/>
        <v>0.30173031638509917</v>
      </c>
      <c r="EO177" s="7">
        <f t="shared" ca="1" si="739"/>
        <v>1</v>
      </c>
      <c r="EP177" s="7" t="str">
        <f t="shared" ca="1" si="740"/>
        <v>5</v>
      </c>
      <c r="EQ177" s="7">
        <f ca="1">IFERROR(IF(EQ176+EP177&gt;ER$4,EQ176,EQ176+EP177),"")</f>
        <v>60</v>
      </c>
      <c r="ER177" s="7">
        <f t="shared" ca="1" si="910"/>
        <v>0</v>
      </c>
      <c r="ES177" s="7">
        <f t="shared" ca="1" si="741"/>
        <v>0.96427893720056301</v>
      </c>
      <c r="ET177" s="7">
        <f t="shared" ca="1" si="742"/>
        <v>-0.50274047566210145</v>
      </c>
      <c r="EU177" s="7">
        <f t="shared" ca="1" si="743"/>
        <v>0</v>
      </c>
      <c r="EV177" s="7">
        <f t="shared" ca="1" si="744"/>
        <v>0</v>
      </c>
      <c r="EW177" s="7">
        <f ca="1">IFERROR(IF(EW176+EV177&gt;EX$4,EW176,EW176+EV177),"")</f>
        <v>60</v>
      </c>
      <c r="EX177" s="7">
        <f t="shared" ca="1" si="911"/>
        <v>0</v>
      </c>
      <c r="EY177" s="7">
        <f t="shared" ca="1" si="745"/>
        <v>4.8147424497977487E-2</v>
      </c>
      <c r="EZ177" s="7">
        <f t="shared" ca="1" si="746"/>
        <v>0.41339103704048408</v>
      </c>
      <c r="FA177" s="7">
        <f t="shared" ca="1" si="747"/>
        <v>1</v>
      </c>
      <c r="FB177" s="7" t="str">
        <f t="shared" ca="1" si="748"/>
        <v>5</v>
      </c>
      <c r="FC177" s="7">
        <f ca="1">IFERROR(IF(FC176+FB177&gt;FD$4,FC176,FC176+FB177),"")</f>
        <v>60</v>
      </c>
      <c r="FD177" s="7">
        <f t="shared" ca="1" si="912"/>
        <v>0</v>
      </c>
      <c r="FE177" s="7">
        <f t="shared" ca="1" si="749"/>
        <v>0.39844947456028146</v>
      </c>
      <c r="FF177" s="7">
        <f t="shared" ca="1" si="750"/>
        <v>6.3088986978180106E-2</v>
      </c>
      <c r="FG177" s="7">
        <f t="shared" ca="1" si="751"/>
        <v>1</v>
      </c>
      <c r="FH177" s="7" t="str">
        <f t="shared" ca="1" si="752"/>
        <v>5</v>
      </c>
      <c r="FI177" s="7">
        <f ca="1">IFERROR(IF(FI176+FH177&gt;FJ$4,FI176,FI176+FH177),"")</f>
        <v>60</v>
      </c>
      <c r="FJ177" s="7">
        <f t="shared" ca="1" si="913"/>
        <v>0</v>
      </c>
      <c r="FK177" s="7">
        <f t="shared" ca="1" si="753"/>
        <v>0.77183858567375696</v>
      </c>
      <c r="FL177" s="7">
        <f t="shared" ca="1" si="754"/>
        <v>-0.3103001241352954</v>
      </c>
      <c r="FM177" s="7">
        <f t="shared" ca="1" si="755"/>
        <v>0</v>
      </c>
      <c r="FN177" s="7">
        <f t="shared" ca="1" si="756"/>
        <v>0</v>
      </c>
      <c r="FO177" s="7">
        <f ca="1">IFERROR(IF(FO176+FN177&gt;FP$4,FO176,FO176+FN177),"")</f>
        <v>60</v>
      </c>
      <c r="FP177" s="7">
        <f t="shared" ca="1" si="914"/>
        <v>0</v>
      </c>
      <c r="FQ177" s="7">
        <f t="shared" ca="1" si="757"/>
        <v>0.55647953571649789</v>
      </c>
      <c r="FR177" s="7">
        <f t="shared" ca="1" si="758"/>
        <v>-9.4941074178036322E-2</v>
      </c>
      <c r="FS177" s="7">
        <f t="shared" ca="1" si="759"/>
        <v>0</v>
      </c>
      <c r="FT177" s="7">
        <f t="shared" ca="1" si="760"/>
        <v>0</v>
      </c>
      <c r="FU177" s="7">
        <f ca="1">IFERROR(IF(FU176+FT177&gt;FV$4,FU176,FU176+FT177),"")</f>
        <v>60</v>
      </c>
      <c r="FV177" s="7">
        <f t="shared" ca="1" si="915"/>
        <v>0</v>
      </c>
      <c r="FW177" s="7">
        <f t="shared" ca="1" si="761"/>
        <v>8.6326821515655405E-2</v>
      </c>
      <c r="FX177" s="7">
        <f t="shared" ca="1" si="762"/>
        <v>0.37521164002280616</v>
      </c>
      <c r="FY177" s="7">
        <f t="shared" ca="1" si="763"/>
        <v>1</v>
      </c>
      <c r="FZ177" s="7" t="str">
        <f t="shared" ca="1" si="764"/>
        <v>5</v>
      </c>
      <c r="GA177" s="7">
        <f ca="1">IFERROR(IF(GA176+FZ177&gt;GB$4,GA176,GA176+FZ177),"")</f>
        <v>60</v>
      </c>
      <c r="GB177" s="7">
        <f t="shared" ca="1" si="916"/>
        <v>0</v>
      </c>
      <c r="GC177" s="7">
        <f t="shared" ca="1" si="765"/>
        <v>0.79157461349226277</v>
      </c>
      <c r="GD177" s="7">
        <f t="shared" ca="1" si="766"/>
        <v>-0.3300361519538012</v>
      </c>
      <c r="GE177" s="7">
        <f t="shared" ca="1" si="767"/>
        <v>0</v>
      </c>
      <c r="GF177" s="7">
        <f t="shared" ca="1" si="768"/>
        <v>0</v>
      </c>
      <c r="GG177" s="7">
        <f ca="1">IFERROR(IF(GG176+GF177&gt;GH$4,GG176,GG176+GF177),"")</f>
        <v>60</v>
      </c>
      <c r="GH177" s="7">
        <f t="shared" ca="1" si="917"/>
        <v>0</v>
      </c>
      <c r="GI177" s="7">
        <f t="shared" ca="1" si="769"/>
        <v>0.48184485593954141</v>
      </c>
      <c r="GJ177" s="7">
        <f t="shared" ca="1" si="770"/>
        <v>-2.0306394401079841E-2</v>
      </c>
      <c r="GK177" s="7">
        <f t="shared" ca="1" si="771"/>
        <v>0</v>
      </c>
      <c r="GL177" s="7">
        <f t="shared" ca="1" si="772"/>
        <v>0</v>
      </c>
      <c r="GM177" s="7">
        <f ca="1">IFERROR(IF(GM176+GL177&gt;GN$4,GM176,GM176+GL177),"")</f>
        <v>60</v>
      </c>
      <c r="GN177" s="7">
        <f t="shared" ca="1" si="918"/>
        <v>0</v>
      </c>
      <c r="GO177" s="7">
        <f t="shared" ca="1" si="773"/>
        <v>0.89991756571597092</v>
      </c>
      <c r="GP177" s="7">
        <f t="shared" ca="1" si="774"/>
        <v>-0.43837910417750936</v>
      </c>
      <c r="GQ177" s="7">
        <f t="shared" ca="1" si="775"/>
        <v>0</v>
      </c>
      <c r="GR177" s="7">
        <f t="shared" ca="1" si="776"/>
        <v>0</v>
      </c>
      <c r="GS177" s="7">
        <f ca="1">IFERROR(IF(GS176+GR177&gt;GT$4,GS176,GS176+GR177),"")</f>
        <v>60</v>
      </c>
      <c r="GT177" s="7">
        <f t="shared" ca="1" si="919"/>
        <v>0</v>
      </c>
      <c r="GU177" s="7">
        <f t="shared" ca="1" si="777"/>
        <v>0.40980394622786009</v>
      </c>
      <c r="GV177" s="7">
        <f t="shared" ca="1" si="778"/>
        <v>5.173451531060147E-2</v>
      </c>
      <c r="GW177" s="7">
        <f t="shared" ca="1" si="779"/>
        <v>1</v>
      </c>
      <c r="GX177" s="7" t="str">
        <f t="shared" ca="1" si="780"/>
        <v>5</v>
      </c>
      <c r="GY177" s="7">
        <f ca="1">IFERROR(IF(GY176+GX177&gt;GZ$4,GY176,GY176+GX177),"")</f>
        <v>60</v>
      </c>
      <c r="GZ177" s="7">
        <f t="shared" ca="1" si="920"/>
        <v>0</v>
      </c>
      <c r="HA177" s="7">
        <f t="shared" ca="1" si="781"/>
        <v>0.25752917657600205</v>
      </c>
      <c r="HB177" s="7">
        <f t="shared" ca="1" si="782"/>
        <v>0.20400928496245951</v>
      </c>
      <c r="HC177" s="7">
        <f t="shared" ca="1" si="783"/>
        <v>1</v>
      </c>
      <c r="HD177" s="7" t="str">
        <f t="shared" ca="1" si="784"/>
        <v>5</v>
      </c>
      <c r="HE177" s="7">
        <f ca="1">IFERROR(IF(HE176+HD177&gt;HF$4,HE176,HE176+HD177),"")</f>
        <v>60</v>
      </c>
      <c r="HF177" s="7">
        <f t="shared" ca="1" si="921"/>
        <v>0</v>
      </c>
      <c r="HG177" s="7">
        <f t="shared" ca="1" si="785"/>
        <v>0.18500254221414669</v>
      </c>
      <c r="HH177" s="7">
        <f t="shared" ca="1" si="786"/>
        <v>0.27653591932431487</v>
      </c>
      <c r="HI177" s="7">
        <f t="shared" ca="1" si="787"/>
        <v>1</v>
      </c>
      <c r="HJ177" s="7" t="str">
        <f t="shared" ca="1" si="788"/>
        <v>5</v>
      </c>
      <c r="HK177" s="7">
        <f ca="1">IFERROR(IF(HK176+HJ177&gt;HL$4,HK176,HK176+HJ177),"")</f>
        <v>60</v>
      </c>
      <c r="HL177" s="7">
        <f t="shared" ca="1" si="922"/>
        <v>0</v>
      </c>
      <c r="HM177" s="7">
        <f t="shared" ca="1" si="789"/>
        <v>0.53567750779315049</v>
      </c>
      <c r="HN177" s="7">
        <f t="shared" ca="1" si="790"/>
        <v>-7.4139046254688923E-2</v>
      </c>
      <c r="HO177" s="7">
        <f t="shared" ca="1" si="791"/>
        <v>0</v>
      </c>
      <c r="HP177" s="7">
        <f t="shared" ca="1" si="792"/>
        <v>0</v>
      </c>
      <c r="HQ177" s="7">
        <f ca="1">IFERROR(IF(HQ176+HP177&gt;HR$4,HQ176,HQ176+HP177),"")</f>
        <v>60</v>
      </c>
      <c r="HR177" s="7">
        <f t="shared" ca="1" si="923"/>
        <v>0</v>
      </c>
      <c r="HS177" s="7">
        <f t="shared" ca="1" si="793"/>
        <v>0.78148145040770234</v>
      </c>
      <c r="HT177" s="7">
        <f t="shared" ca="1" si="794"/>
        <v>-0.31994298886924077</v>
      </c>
      <c r="HU177" s="7">
        <f t="shared" ca="1" si="795"/>
        <v>0</v>
      </c>
      <c r="HV177" s="7">
        <f t="shared" ca="1" si="796"/>
        <v>0</v>
      </c>
      <c r="HW177" s="7">
        <f ca="1">IFERROR(IF(HW176+HV177&gt;HX$4,HW176,HW176+HV177),"")</f>
        <v>60</v>
      </c>
      <c r="HX177" s="7">
        <f t="shared" ca="1" si="924"/>
        <v>0</v>
      </c>
      <c r="HY177" s="7">
        <f t="shared" ca="1" si="797"/>
        <v>0.54496157337937345</v>
      </c>
      <c r="HZ177" s="7">
        <f t="shared" ca="1" si="798"/>
        <v>-8.342311184091189E-2</v>
      </c>
      <c r="IA177" s="7">
        <f t="shared" ca="1" si="799"/>
        <v>0</v>
      </c>
      <c r="IB177" s="7">
        <f t="shared" ca="1" si="800"/>
        <v>0</v>
      </c>
      <c r="IC177" s="7">
        <f ca="1">IFERROR(IF(IC176+IB177&gt;ID$4,IC176,IC176+IB177),"")</f>
        <v>60</v>
      </c>
      <c r="ID177" s="7">
        <f t="shared" ca="1" si="925"/>
        <v>0</v>
      </c>
      <c r="IE177" s="7">
        <f t="shared" ca="1" si="801"/>
        <v>0.69502801271842296</v>
      </c>
      <c r="IF177" s="7">
        <f t="shared" ca="1" si="802"/>
        <v>-0.2334895511799614</v>
      </c>
      <c r="IG177" s="7">
        <f t="shared" ca="1" si="803"/>
        <v>0</v>
      </c>
      <c r="IH177" s="7">
        <f t="shared" ca="1" si="804"/>
        <v>0</v>
      </c>
      <c r="II177" s="7">
        <f ca="1">IFERROR(IF(II176+IH177&gt;IJ$4,II176,II176+IH177),"")</f>
        <v>60</v>
      </c>
      <c r="IJ177" s="7">
        <f t="shared" ca="1" si="926"/>
        <v>0</v>
      </c>
      <c r="IK177" s="7">
        <f t="shared" ca="1" si="805"/>
        <v>0.10910769179702307</v>
      </c>
      <c r="IL177" s="7">
        <f t="shared" ca="1" si="806"/>
        <v>0.3524307697414385</v>
      </c>
      <c r="IM177" s="7">
        <f t="shared" ca="1" si="807"/>
        <v>1</v>
      </c>
      <c r="IN177" s="7" t="str">
        <f t="shared" ca="1" si="808"/>
        <v>5</v>
      </c>
      <c r="IO177" s="7">
        <f ca="1">IFERROR(IF(IO176+IN177&gt;IP$4,IO176,IO176+IN177),"")</f>
        <v>60</v>
      </c>
      <c r="IP177" s="7">
        <f t="shared" ca="1" si="927"/>
        <v>0</v>
      </c>
      <c r="IQ177" s="7">
        <f t="shared" ca="1" si="809"/>
        <v>0.54317781332105763</v>
      </c>
      <c r="IR177" s="7">
        <f t="shared" ca="1" si="810"/>
        <v>-8.163935178259607E-2</v>
      </c>
      <c r="IS177" s="7">
        <f t="shared" ca="1" si="811"/>
        <v>0</v>
      </c>
      <c r="IT177" s="7">
        <f t="shared" ca="1" si="812"/>
        <v>0</v>
      </c>
      <c r="IU177" s="7">
        <f ca="1">IFERROR(IF(IU176+IT177&gt;IV$4,IU176,IU176+IT177),"")</f>
        <v>60</v>
      </c>
      <c r="IV177" s="7">
        <f t="shared" ca="1" si="928"/>
        <v>0</v>
      </c>
      <c r="IW177" s="7">
        <f t="shared" ca="1" si="813"/>
        <v>0.46212428984574427</v>
      </c>
      <c r="IX177" s="7">
        <f t="shared" ca="1" si="814"/>
        <v>-5.8582830728270974E-4</v>
      </c>
      <c r="IY177" s="7">
        <f t="shared" ca="1" si="815"/>
        <v>0</v>
      </c>
      <c r="IZ177" s="7">
        <f t="shared" ca="1" si="816"/>
        <v>0</v>
      </c>
      <c r="JA177" s="7">
        <f ca="1">IFERROR(IF(JA176+IZ177&gt;JB$4,JA176,JA176+IZ177),"")</f>
        <v>60</v>
      </c>
      <c r="JB177" s="7">
        <f t="shared" ca="1" si="929"/>
        <v>0</v>
      </c>
      <c r="JC177" s="7">
        <f t="shared" ca="1" si="817"/>
        <v>0.8241976131928288</v>
      </c>
      <c r="JD177" s="7">
        <f t="shared" ca="1" si="818"/>
        <v>-0.36265915165436724</v>
      </c>
      <c r="JE177" s="7">
        <f t="shared" ca="1" si="819"/>
        <v>0</v>
      </c>
      <c r="JF177" s="7">
        <f t="shared" ca="1" si="820"/>
        <v>0</v>
      </c>
      <c r="JG177" s="7">
        <f ca="1">IFERROR(IF(JG176+JF177&gt;JH$4,JG176,JG176+JF177),"")</f>
        <v>60</v>
      </c>
      <c r="JH177" s="7">
        <f t="shared" ca="1" si="930"/>
        <v>0</v>
      </c>
      <c r="JI177" s="7">
        <f t="shared" ca="1" si="821"/>
        <v>0.73833216760831821</v>
      </c>
      <c r="JJ177" s="7">
        <f t="shared" ca="1" si="822"/>
        <v>-0.27679370606985665</v>
      </c>
      <c r="JK177" s="7">
        <f t="shared" ca="1" si="823"/>
        <v>0</v>
      </c>
      <c r="JL177" s="7">
        <f t="shared" ca="1" si="824"/>
        <v>0</v>
      </c>
      <c r="JM177" s="7">
        <f ca="1">IFERROR(IF(JM176+JL177&gt;JN$4,JM176,JM176+JL177),"")</f>
        <v>60</v>
      </c>
      <c r="JN177" s="7">
        <f t="shared" ca="1" si="931"/>
        <v>0</v>
      </c>
      <c r="JO177" s="7">
        <f t="shared" ca="1" si="825"/>
        <v>0.62015300478953128</v>
      </c>
      <c r="JP177" s="7">
        <f t="shared" ca="1" si="826"/>
        <v>-0.15861454325106972</v>
      </c>
      <c r="JQ177" s="7">
        <f t="shared" ca="1" si="827"/>
        <v>0</v>
      </c>
      <c r="JR177" s="7">
        <f t="shared" ca="1" si="828"/>
        <v>0</v>
      </c>
      <c r="JS177" s="7">
        <f ca="1">IFERROR(IF(JS176+JR177&gt;JT$4,JS176,JS176+JR177),"")</f>
        <v>60</v>
      </c>
      <c r="JT177" s="7">
        <f t="shared" ca="1" si="932"/>
        <v>0</v>
      </c>
      <c r="JU177" s="7">
        <f t="shared" ca="1" si="829"/>
        <v>0.95763769231867202</v>
      </c>
      <c r="JV177" s="7">
        <f t="shared" ca="1" si="830"/>
        <v>-0.49609923078021045</v>
      </c>
      <c r="JW177" s="7">
        <f t="shared" ca="1" si="831"/>
        <v>0</v>
      </c>
      <c r="JX177" s="7">
        <f t="shared" ca="1" si="832"/>
        <v>0</v>
      </c>
      <c r="JY177" s="7">
        <f ca="1">IFERROR(IF(JY176+JX177&gt;JZ$4,JY176,JY176+JX177),"")</f>
        <v>60</v>
      </c>
      <c r="JZ177" s="7">
        <f t="shared" ca="1" si="933"/>
        <v>0</v>
      </c>
      <c r="KA177" s="7">
        <f t="shared" ca="1" si="833"/>
        <v>0.29593982434432997</v>
      </c>
      <c r="KB177" s="7">
        <f t="shared" ca="1" si="834"/>
        <v>0.16559863719413159</v>
      </c>
      <c r="KC177" s="7">
        <f t="shared" ca="1" si="835"/>
        <v>1</v>
      </c>
      <c r="KD177" s="7" t="str">
        <f t="shared" ca="1" si="836"/>
        <v>5</v>
      </c>
      <c r="KE177" s="7">
        <f ca="1">IFERROR(IF(KE176+KD177&gt;KF$4,KE176,KE176+KD177),"")</f>
        <v>60</v>
      </c>
      <c r="KF177" s="7">
        <f t="shared" ca="1" si="934"/>
        <v>0</v>
      </c>
      <c r="KG177" s="7">
        <f t="shared" ca="1" si="837"/>
        <v>0.263347815425791</v>
      </c>
      <c r="KH177" s="7">
        <f t="shared" ca="1" si="838"/>
        <v>0.19819064611267057</v>
      </c>
      <c r="KI177" s="7">
        <f t="shared" ca="1" si="839"/>
        <v>1</v>
      </c>
      <c r="KJ177" s="7" t="str">
        <f t="shared" ca="1" si="840"/>
        <v>5</v>
      </c>
      <c r="KK177" s="7">
        <f ca="1">IFERROR(IF(KK176+KJ177&gt;KL$4,KK176,KK176+KJ177),"")</f>
        <v>60</v>
      </c>
      <c r="KL177" s="7">
        <f t="shared" ca="1" si="935"/>
        <v>0</v>
      </c>
      <c r="KM177" s="7">
        <f t="shared" ca="1" si="841"/>
        <v>0.91027789304762496</v>
      </c>
      <c r="KN177" s="7">
        <f t="shared" ca="1" si="842"/>
        <v>-0.4487394315091634</v>
      </c>
      <c r="KO177" s="7">
        <f t="shared" ca="1" si="843"/>
        <v>0</v>
      </c>
      <c r="KP177" s="7">
        <f t="shared" ca="1" si="844"/>
        <v>0</v>
      </c>
      <c r="KQ177" s="7">
        <f ca="1">IFERROR(IF(KQ176+KP177&gt;KR$4,KQ176,KQ176+KP177),"")</f>
        <v>60</v>
      </c>
      <c r="KR177" s="7">
        <f t="shared" ca="1" si="936"/>
        <v>0</v>
      </c>
      <c r="KS177" s="7">
        <f t="shared" ca="1" si="845"/>
        <v>0.25039240769108362</v>
      </c>
      <c r="KT177" s="7">
        <f t="shared" ca="1" si="846"/>
        <v>0.21114605384737795</v>
      </c>
      <c r="KU177" s="7">
        <f t="shared" ca="1" si="847"/>
        <v>1</v>
      </c>
      <c r="KV177" s="7" t="str">
        <f t="shared" ca="1" si="848"/>
        <v>5</v>
      </c>
      <c r="KW177" s="7">
        <f ca="1">IFERROR(IF(KW176+KV177&gt;KX$4,KW176,KW176+KV177),"")</f>
        <v>60</v>
      </c>
      <c r="KX177" s="7">
        <f t="shared" ca="1" si="937"/>
        <v>0</v>
      </c>
      <c r="KY177" s="7">
        <f t="shared" ca="1" si="849"/>
        <v>0.7348201288652465</v>
      </c>
      <c r="KZ177" s="7">
        <f t="shared" ca="1" si="850"/>
        <v>-0.27328166732678494</v>
      </c>
      <c r="LA177" s="7">
        <f t="shared" ca="1" si="851"/>
        <v>0</v>
      </c>
      <c r="LB177" s="7">
        <f t="shared" ca="1" si="852"/>
        <v>0</v>
      </c>
      <c r="LC177" s="7">
        <f ca="1">IFERROR(IF(LC176+LB177&gt;LD$4,LC176,LC176+LB177),"")</f>
        <v>60</v>
      </c>
      <c r="LD177" s="7">
        <f t="shared" ca="1" si="938"/>
        <v>0</v>
      </c>
      <c r="LE177" s="7">
        <f t="shared" ca="1" si="853"/>
        <v>0.44326444983843549</v>
      </c>
      <c r="LF177" s="7">
        <f t="shared" ca="1" si="854"/>
        <v>1.8274011700026072E-2</v>
      </c>
      <c r="LG177" s="7">
        <f t="shared" ca="1" si="855"/>
        <v>1</v>
      </c>
      <c r="LH177" s="7" t="str">
        <f t="shared" ca="1" si="856"/>
        <v>5</v>
      </c>
      <c r="LI177" s="7">
        <f ca="1">IFERROR(IF(LI176+LH177&gt;LJ$4,LI176,LI176+LH177),"")</f>
        <v>60</v>
      </c>
      <c r="LJ177" s="7">
        <f t="shared" ca="1" si="939"/>
        <v>0</v>
      </c>
      <c r="LK177" s="7">
        <f t="shared" ca="1" si="857"/>
        <v>0.30657910974797509</v>
      </c>
      <c r="LL177" s="7">
        <f t="shared" ca="1" si="858"/>
        <v>0.15495935179048648</v>
      </c>
      <c r="LM177" s="7">
        <f t="shared" ca="1" si="859"/>
        <v>1</v>
      </c>
      <c r="LN177" s="7" t="str">
        <f t="shared" ca="1" si="860"/>
        <v>5</v>
      </c>
      <c r="LO177" s="7">
        <f ca="1">IFERROR(IF(LO176+LN177&gt;LP$4,LO176,LO176+LN177),"")</f>
        <v>60</v>
      </c>
      <c r="LP177" s="7">
        <f t="shared" ca="1" si="940"/>
        <v>0</v>
      </c>
      <c r="LQ177" s="7">
        <f t="shared" ca="1" si="861"/>
        <v>0.9403164533724242</v>
      </c>
      <c r="LR177" s="7">
        <f t="shared" ca="1" si="862"/>
        <v>-0.47877799183396264</v>
      </c>
      <c r="LS177" s="7">
        <f t="shared" ca="1" si="863"/>
        <v>0</v>
      </c>
      <c r="LT177" s="7">
        <f t="shared" ca="1" si="864"/>
        <v>0</v>
      </c>
      <c r="LU177" s="7">
        <f ca="1">IFERROR(IF(LU176+LT177&gt;LV$4,LU176,LU176+LT177),"")</f>
        <v>60</v>
      </c>
      <c r="LV177" s="7">
        <f t="shared" ca="1" si="941"/>
        <v>0</v>
      </c>
      <c r="LW177" s="7">
        <f t="shared" ca="1" si="865"/>
        <v>0.45551238303294717</v>
      </c>
      <c r="LX177" s="7">
        <f t="shared" ca="1" si="866"/>
        <v>6.0260785055143984E-3</v>
      </c>
      <c r="LY177" s="7">
        <f t="shared" ca="1" si="867"/>
        <v>1</v>
      </c>
      <c r="LZ177" s="7" t="str">
        <f t="shared" ca="1" si="868"/>
        <v>5</v>
      </c>
      <c r="MA177" s="7">
        <f ca="1">IFERROR(IF(MA176+LZ177&gt;MB$4,MA176,MA176+LZ177),"")</f>
        <v>60</v>
      </c>
      <c r="MB177" s="7">
        <f t="shared" ca="1" si="942"/>
        <v>0</v>
      </c>
      <c r="MC177" s="7">
        <f t="shared" ca="1" si="869"/>
        <v>0.67368101025316551</v>
      </c>
      <c r="MD177" s="7">
        <f t="shared" ca="1" si="870"/>
        <v>-0.21214254871470395</v>
      </c>
      <c r="ME177" s="7">
        <f t="shared" ca="1" si="871"/>
        <v>0</v>
      </c>
      <c r="MF177" s="7">
        <f t="shared" ca="1" si="872"/>
        <v>0</v>
      </c>
      <c r="MG177" s="7">
        <f ca="1">IFERROR(IF(MG176+MF177&gt;MH$4,MG176,MG176+MF177),"")</f>
        <v>60</v>
      </c>
      <c r="MH177" s="7">
        <f t="shared" ca="1" si="943"/>
        <v>0</v>
      </c>
      <c r="MI177" s="7">
        <f t="shared" ca="1" si="873"/>
        <v>0.53077935802276133</v>
      </c>
      <c r="MJ177" s="7">
        <f t="shared" ca="1" si="874"/>
        <v>-6.9240896484299763E-2</v>
      </c>
      <c r="MK177" s="7">
        <f t="shared" ca="1" si="875"/>
        <v>0</v>
      </c>
      <c r="ML177" s="7">
        <f t="shared" ca="1" si="876"/>
        <v>0</v>
      </c>
      <c r="MM177" s="7">
        <f ca="1">IFERROR(IF(MM176+ML177&gt;MN$4,MM176,MM176+ML177),"")</f>
        <v>60</v>
      </c>
      <c r="MN177" s="7">
        <f t="shared" ca="1" si="944"/>
        <v>0</v>
      </c>
      <c r="MO177" s="7">
        <f t="shared" ca="1" si="877"/>
        <v>0.42451057265162606</v>
      </c>
      <c r="MP177" s="7">
        <f t="shared" ca="1" si="878"/>
        <v>3.7027888886835503E-2</v>
      </c>
      <c r="MQ177" s="7">
        <f t="shared" ca="1" si="879"/>
        <v>1</v>
      </c>
      <c r="MR177" s="7" t="str">
        <f t="shared" ca="1" si="880"/>
        <v>5</v>
      </c>
      <c r="MS177" s="7">
        <f ca="1">IFERROR(IF(MS176+MR177&gt;MT$4,MS176,MS176+MR177),"")</f>
        <v>60</v>
      </c>
      <c r="MT177" s="7">
        <f t="shared" ca="1" si="945"/>
        <v>0</v>
      </c>
      <c r="MU177" s="7">
        <f t="shared" ca="1" si="881"/>
        <v>0.42037132498349239</v>
      </c>
      <c r="MV177" s="7">
        <f t="shared" ca="1" si="882"/>
        <v>4.1167136554969175E-2</v>
      </c>
      <c r="MW177" s="7">
        <f t="shared" ca="1" si="883"/>
        <v>1</v>
      </c>
      <c r="MX177" s="7" t="str">
        <f t="shared" ca="1" si="884"/>
        <v>5</v>
      </c>
      <c r="MY177" s="7">
        <f ca="1">IFERROR(IF(MY176+MX177&gt;MZ$4,MY176,MY176+MX177),"")</f>
        <v>60</v>
      </c>
      <c r="MZ177" s="7">
        <f t="shared" ca="1" si="946"/>
        <v>0</v>
      </c>
      <c r="NA177" s="7">
        <f t="shared" ca="1" si="885"/>
        <v>0.65834718309887852</v>
      </c>
      <c r="NB177" s="7">
        <f t="shared" ca="1" si="886"/>
        <v>-0.19680872156041695</v>
      </c>
      <c r="NC177" s="7">
        <f t="shared" ca="1" si="887"/>
        <v>0</v>
      </c>
      <c r="ND177" s="7">
        <f t="shared" ca="1" si="888"/>
        <v>0</v>
      </c>
      <c r="NE177" s="7">
        <f ca="1">IFERROR(IF(NE176+ND177&gt;NF$4,NE176,NE176+ND177),"")</f>
        <v>60</v>
      </c>
      <c r="NF177" s="7">
        <f t="shared" ca="1" si="947"/>
        <v>0</v>
      </c>
      <c r="NG177" s="7">
        <f t="shared" ca="1" si="889"/>
        <v>8.3623437284723878E-2</v>
      </c>
      <c r="NH177" s="7">
        <f t="shared" ca="1" si="890"/>
        <v>0.37791502425373769</v>
      </c>
      <c r="NI177" s="7">
        <f t="shared" ca="1" si="891"/>
        <v>1</v>
      </c>
      <c r="NJ177" s="7" t="str">
        <f t="shared" ca="1" si="892"/>
        <v>5</v>
      </c>
      <c r="NK177" s="7">
        <f ca="1">IFERROR(IF(NK176+NJ177&gt;NL$4,NK176,NK176+NJ177),"")</f>
        <v>60</v>
      </c>
      <c r="NL177" s="7">
        <f t="shared" ca="1" si="948"/>
        <v>0</v>
      </c>
      <c r="NM177" s="7">
        <f t="shared" ca="1" si="893"/>
        <v>0.34291005788978768</v>
      </c>
      <c r="NN177" s="7">
        <f t="shared" ca="1" si="894"/>
        <v>0.11862840364867389</v>
      </c>
      <c r="NO177" s="7">
        <f t="shared" ca="1" si="895"/>
        <v>1</v>
      </c>
      <c r="NP177" s="7" t="str">
        <f t="shared" ca="1" si="896"/>
        <v>5</v>
      </c>
      <c r="NQ177" s="7">
        <f ca="1">IFERROR(IF(NQ176+NP177&gt;NR$4,NQ176,NQ176+NP177),"")</f>
        <v>60</v>
      </c>
      <c r="NR177" s="7">
        <f t="shared" ca="1" si="949"/>
        <v>0</v>
      </c>
      <c r="NT177">
        <v>175</v>
      </c>
      <c r="NU177" s="7" t="s">
        <v>19</v>
      </c>
      <c r="NV177" s="7" t="str">
        <f t="shared" ca="1" si="653"/>
        <v/>
      </c>
      <c r="NW177" s="7" t="str">
        <f t="shared" ca="1" si="647"/>
        <v/>
      </c>
      <c r="NX177" t="str">
        <f ca="1">IFERROR(VLOOKUP(NT177,$K$3:$AK$568,8,FALSE),"")</f>
        <v/>
      </c>
      <c r="NY177" t="str">
        <f ca="1">IFERROR(VLOOKUP(NT177,$K$3:$AK$568,9,FALSE),"")</f>
        <v/>
      </c>
      <c r="NZ177" s="7" t="str">
        <f ca="1">IFERROR(VLOOKUP(NT177,$K$3:$AK$568,27,FALSE),"")</f>
        <v/>
      </c>
      <c r="OB177">
        <v>175</v>
      </c>
      <c r="OC177" s="7" t="s">
        <v>19</v>
      </c>
      <c r="OD177" t="e">
        <f t="shared" ca="1" si="654"/>
        <v>#N/A</v>
      </c>
      <c r="OE177" s="7" t="str">
        <f t="shared" ca="1" si="655"/>
        <v/>
      </c>
      <c r="OF177" s="7" t="str">
        <f t="shared" ca="1" si="656"/>
        <v/>
      </c>
      <c r="OG177" t="str">
        <f t="shared" ca="1" si="657"/>
        <v/>
      </c>
      <c r="OI177">
        <v>175</v>
      </c>
      <c r="OJ177" s="7" t="s">
        <v>19</v>
      </c>
      <c r="OK177" s="7" t="str">
        <f t="shared" ca="1" si="658"/>
        <v/>
      </c>
      <c r="OL177" s="7" t="str">
        <f t="shared" ca="1" si="659"/>
        <v/>
      </c>
      <c r="OM177" t="str">
        <f ca="1">IFERROR(VLOOKUP(OI177,$L$3:$AK$568,7,FALSE),"")</f>
        <v/>
      </c>
      <c r="ON177" t="str">
        <f ca="1">IFERROR(VLOOKUP(OI177,$L$3:$AK$568,8,FALSE),"")</f>
        <v/>
      </c>
      <c r="OO177" s="7" t="str">
        <f ca="1">IFERROR(VLOOKUP(OI177,$L$3:$AK$568,26,FALSE),"")</f>
        <v/>
      </c>
      <c r="OQ177">
        <v>175</v>
      </c>
      <c r="OR177" s="7" t="s">
        <v>19</v>
      </c>
      <c r="OS177" t="e">
        <f t="shared" ca="1" si="660"/>
        <v>#N/A</v>
      </c>
      <c r="OT177" s="7" t="str">
        <f t="shared" ca="1" si="661"/>
        <v/>
      </c>
      <c r="OU177" s="7" t="str">
        <f t="shared" ca="1" si="662"/>
        <v/>
      </c>
      <c r="OV177" t="str">
        <f t="shared" ca="1" si="663"/>
        <v/>
      </c>
      <c r="OX177">
        <v>175</v>
      </c>
      <c r="OY177" s="7" t="s">
        <v>19</v>
      </c>
      <c r="OZ177" s="7" t="str">
        <f t="shared" ca="1" si="664"/>
        <v/>
      </c>
      <c r="PA177" s="7" t="str">
        <f t="shared" ca="1" si="665"/>
        <v/>
      </c>
      <c r="PB177" t="str">
        <f ca="1">IFERROR(VLOOKUP(OX177,$M$3:$AK$568,6,FALSE),"")</f>
        <v/>
      </c>
      <c r="PC177" t="str">
        <f ca="1">IFERROR(VLOOKUP(OX177,$M$3:$AK$568,7,FALSE),"")</f>
        <v/>
      </c>
      <c r="PD177" s="7" t="str">
        <f ca="1">IFERROR(VLOOKUP(OX177,$M$3:$AK$568,25,FALSE),"")</f>
        <v/>
      </c>
      <c r="PF177">
        <v>175</v>
      </c>
      <c r="PG177" s="7" t="s">
        <v>19</v>
      </c>
      <c r="PH177" t="e">
        <f t="shared" ca="1" si="666"/>
        <v>#N/A</v>
      </c>
      <c r="PI177" s="7" t="str">
        <f t="shared" ca="1" si="667"/>
        <v/>
      </c>
      <c r="PJ177" s="7" t="str">
        <f t="shared" ca="1" si="668"/>
        <v/>
      </c>
      <c r="PK177" t="str">
        <f t="shared" ca="1" si="669"/>
        <v/>
      </c>
      <c r="PM177">
        <v>175</v>
      </c>
      <c r="PN177" s="7" t="s">
        <v>19</v>
      </c>
      <c r="PO177" s="202" t="str">
        <f t="shared" ca="1" si="670"/>
        <v/>
      </c>
      <c r="PP177" s="7" t="str">
        <f t="shared" ca="1" si="671"/>
        <v/>
      </c>
      <c r="PQ177" t="str">
        <f ca="1">IFERROR(VLOOKUP(PM177,$G$325:$R$409,12,FALSE),"")</f>
        <v/>
      </c>
      <c r="PR177" t="e">
        <f ca="1">VLOOKUP(PM177,$G$324:$Q$409,11,FALSE)</f>
        <v>#N/A</v>
      </c>
      <c r="PS177" s="7" t="str">
        <f ca="1">VLOOKUP(PQ177,$R$325:$Y$409,8,FALSE)</f>
        <v>- -</v>
      </c>
      <c r="PT177" s="7">
        <f ca="1">ReSt</f>
        <v>-4</v>
      </c>
      <c r="PU177" s="7" t="e">
        <f t="shared" ca="1" si="672"/>
        <v>#N/A</v>
      </c>
      <c r="PV177" s="7" t="e">
        <f t="shared" ca="1" si="673"/>
        <v>#N/A</v>
      </c>
      <c r="PW177" s="7" t="str">
        <f ca="1">VLOOKUP(PQ177,$R$325:$AK$409,8,FALSE)</f>
        <v>- -</v>
      </c>
      <c r="PX177" s="7"/>
      <c r="PY177">
        <v>175</v>
      </c>
      <c r="PZ177" s="7" t="s">
        <v>19</v>
      </c>
      <c r="QA177" t="str">
        <f t="shared" ca="1" si="674"/>
        <v/>
      </c>
      <c r="QB177" s="7" t="str">
        <f t="shared" ca="1" si="675"/>
        <v/>
      </c>
      <c r="QC177" s="7" t="str">
        <f t="shared" ca="1" si="676"/>
        <v/>
      </c>
      <c r="QD177" t="str">
        <f t="shared" ca="1" si="677"/>
        <v/>
      </c>
      <c r="QF177">
        <v>175</v>
      </c>
      <c r="QG177" s="7" t="s">
        <v>19</v>
      </c>
      <c r="QH177" s="7" t="str">
        <f t="shared" ca="1" si="678"/>
        <v/>
      </c>
      <c r="QI177" s="7" t="e">
        <f t="shared" ca="1" si="679"/>
        <v>#VALUE!</v>
      </c>
      <c r="QJ177" t="e">
        <f t="shared" ca="1" si="680"/>
        <v>#N/A</v>
      </c>
      <c r="QK177" s="7" t="e">
        <f t="shared" ca="1" si="681"/>
        <v>#N/A</v>
      </c>
      <c r="QM177">
        <v>175</v>
      </c>
      <c r="QN177" s="7" t="s">
        <v>19</v>
      </c>
      <c r="QO177" t="str">
        <f t="shared" ca="1" si="682"/>
        <v/>
      </c>
      <c r="QP177" s="7" t="str">
        <f t="shared" ca="1" si="683"/>
        <v/>
      </c>
      <c r="QQ177" t="str">
        <f t="shared" ca="1" si="684"/>
        <v/>
      </c>
    </row>
    <row r="178" spans="1:459" x14ac:dyDescent="0.25">
      <c r="A178" s="240"/>
      <c r="C178" s="75"/>
      <c r="D178" s="76"/>
      <c r="F178" s="75"/>
      <c r="G178" s="76"/>
      <c r="I178" s="75"/>
      <c r="J178" s="85"/>
      <c r="K178" s="85">
        <f t="shared" ca="1" si="648"/>
        <v>4</v>
      </c>
      <c r="L178" s="85">
        <f t="shared" ca="1" si="951"/>
        <v>1</v>
      </c>
      <c r="M178" s="70">
        <f t="shared" ca="1" si="956"/>
        <v>7</v>
      </c>
      <c r="O178" s="222">
        <f t="shared" ca="1" si="649"/>
        <v>76</v>
      </c>
      <c r="Q178" s="7" t="s">
        <v>1737</v>
      </c>
      <c r="R178" s="9" t="s">
        <v>1455</v>
      </c>
      <c r="S178" s="9" t="s">
        <v>1946</v>
      </c>
      <c r="T178" s="61" t="str">
        <f>SUBSTITUTE(IFERROR(IFERROR(VLOOKUP(R178,'[1]Skill Statistics'!$A$3:$C$513,2,FALSE),VLOOKUP(Q178,'[1]Skill Statistics'!$A$3:$C$513,2,FALSE)),T177),"R*","ReSt")</f>
        <v>In/Me</v>
      </c>
      <c r="U178" s="61" t="str">
        <f>IFERROR(IFERROR(VLOOKUP(R178,'[1]Skill Statistics'!$A$3:$C$513,3,FALSE),VLOOKUP(Q178,'[1]Skill Statistics'!$A$3:$C$513,3,FALSE)),U177)</f>
        <v>Re</v>
      </c>
      <c r="V178" s="61" t="str">
        <f>IF(ISNUMBER(SEARCH("Category",R178)),"- -",IFERROR(IFERROR(VLOOKUP(Q178,[1]Professions!$A$4:$AM$288,MATCH(Profession,[1]Professions!$A$1:$AM$1,0),FALSE),VLOOKUP(Q178,Calculations!$B$91:$I$95,8,FALSE)),"- -"))</f>
        <v>3 / 4</v>
      </c>
      <c r="W178" s="60">
        <f t="shared" ca="1" si="650"/>
        <v>0</v>
      </c>
      <c r="X178" s="7">
        <f ca="1">IFERROR(VLOOKUP(R178,$BS$6:$NR$519,MATCH(ActualLevel,$BS$3:$NR$3,0),FALSE),"- -")</f>
        <v>0</v>
      </c>
      <c r="Y178" s="7">
        <f t="shared" ca="1" si="955"/>
        <v>0</v>
      </c>
      <c r="Z178" s="7">
        <f ca="1">IFERROR(VLOOKUP(Y178,Charts!$BQ$2:$BR$52,2,FALSE),"- -")</f>
        <v>-25</v>
      </c>
      <c r="AA178" s="7">
        <f t="shared" ca="1" si="686"/>
        <v>5</v>
      </c>
      <c r="AB178" s="7">
        <f t="shared" ca="1" si="952"/>
        <v>0</v>
      </c>
      <c r="AC178" s="7"/>
      <c r="AD178" s="7"/>
      <c r="AE178" s="7"/>
      <c r="AF178" s="7"/>
      <c r="AG178" s="7"/>
      <c r="AH178" s="43"/>
      <c r="AI178" s="7"/>
      <c r="AJ178" s="7"/>
      <c r="AK178" s="7">
        <f t="shared" ca="1" si="687"/>
        <v>-20</v>
      </c>
      <c r="AL178" s="7"/>
      <c r="AM178" s="69">
        <f>IFERROR(VLOOKUP(R178,'[1]Skill Statistics'!$A$3:$AN$513,MATCH(Profession,'[1]Skill Statistics'!$A$2:$AN$2,0),FALSE),0)</f>
        <v>0</v>
      </c>
      <c r="AN178" s="85">
        <f>IFERROR(VLOOKUP(Q178,'[1]Skill Statistics'!$A$3:$BK$513,MATCH(Archetype,'[1]Skill Statistics'!$A$2:$BK$2,0),FALSE),0)</f>
        <v>0</v>
      </c>
      <c r="AO178" s="85">
        <f>IFERROR(VLOOKUP(Q178,'[1]Skill Statistics'!$A$3:$BB$513,MATCH(Race,'[1]Skill Statistics'!$A$2:$BB$2,0),FALSE),0)</f>
        <v>0</v>
      </c>
      <c r="AP178" s="85">
        <f t="shared" ca="1" si="651"/>
        <v>0.5</v>
      </c>
      <c r="AQ178" s="70"/>
      <c r="AS178" s="69">
        <f>IFERROR(VLOOKUP(Q178,'[1]Professional Skills'!$A$4:$AM$288,MATCH(Profession,'[1]Professional Skills'!$A$3:$AM$3,0),FALSE),"- -")</f>
        <v>0</v>
      </c>
      <c r="AT178" t="s">
        <v>1812</v>
      </c>
      <c r="AU178" s="7" t="str">
        <f t="shared" si="954"/>
        <v/>
      </c>
      <c r="AV178" s="7">
        <f t="shared" ca="1" si="953"/>
        <v>0</v>
      </c>
      <c r="AW178" t="str">
        <f t="shared" si="690"/>
        <v/>
      </c>
      <c r="AX178" t="str">
        <f>IFERROR(_xlfn.RANK.EQ(AW178,$AW$5:$AW$568),"")</f>
        <v/>
      </c>
      <c r="AY178">
        <f t="shared" si="645"/>
        <v>0</v>
      </c>
      <c r="AZ178" s="70" t="str">
        <f t="shared" si="688"/>
        <v/>
      </c>
      <c r="BB178" s="69">
        <f>IFERROR(IF(Q178="Language",VLOOKUP(R178,[1]Cultures!$B$4:$N$218,MATCH(Culture,[1]Cultures!$B$3:$N$3,0),FALSE),VLOOKUP(Q178,[1]Cultures!$B$4:$O$212,MATCH(Culture,[1]Cultures!$B$3:$O$3,0),FALSE)),"- -")</f>
        <v>3</v>
      </c>
      <c r="BC178" t="s">
        <v>1812</v>
      </c>
      <c r="BD178">
        <f t="shared" ca="1" si="950"/>
        <v>0.34362729359716271</v>
      </c>
      <c r="BE178">
        <f t="shared" ca="1" si="897"/>
        <v>0.84362729359716271</v>
      </c>
      <c r="BH178">
        <f t="shared" ca="1" si="957"/>
        <v>10</v>
      </c>
      <c r="BI178" s="7">
        <f t="shared" ca="1" si="689"/>
        <v>0</v>
      </c>
      <c r="BK178" s="7"/>
      <c r="BL178" s="70">
        <f t="shared" ca="1" si="646"/>
        <v>0</v>
      </c>
      <c r="BN178" s="69">
        <f>IFERROR(VLOOKUP(V178,Charts!$BT$2:$BV$14,3,FALSE),"- -")</f>
        <v>0.69230769230769229</v>
      </c>
      <c r="BO178" s="85">
        <f t="shared" ca="1" si="652"/>
        <v>2.2755375545538206</v>
      </c>
      <c r="BP178" s="70">
        <f t="shared" ca="1" si="898"/>
        <v>76</v>
      </c>
      <c r="BR178" s="7">
        <v>173</v>
      </c>
      <c r="BS178" s="9" t="str">
        <f ca="1">VLOOKUP(BR178,$O$3:$R$568,4,FALSE)</f>
        <v>Lip Reading</v>
      </c>
      <c r="BT178" s="7" t="str">
        <f ca="1">VLOOKUP(BS178,$R$3:$V$568,5,FALSE)</f>
        <v>2 / 4</v>
      </c>
      <c r="BU178" s="7">
        <f ca="1">VLOOKUP(BT178,Charts!$BT$2:$BV$14,3,FALSE)</f>
        <v>0.76923076923076927</v>
      </c>
      <c r="BV178" s="7" t="str">
        <f t="shared" ca="1" si="691"/>
        <v>2</v>
      </c>
      <c r="BW178" s="7" t="str">
        <f t="shared" ca="1" si="692"/>
        <v>4</v>
      </c>
      <c r="BY178" s="7">
        <f t="shared" ca="1" si="693"/>
        <v>0.47964762848854414</v>
      </c>
      <c r="BZ178" s="7">
        <f t="shared" ca="1" si="694"/>
        <v>0.28958314074222513</v>
      </c>
      <c r="CA178" s="7">
        <f t="shared" ca="1" si="695"/>
        <v>1</v>
      </c>
      <c r="CB178" s="7" t="str">
        <f t="shared" ca="1" si="696"/>
        <v>2</v>
      </c>
      <c r="CC178" s="7">
        <f ca="1">IFERROR(IF(CC177+CB178&gt;CD$4,CC177,CC177+CB178),"")</f>
        <v>38</v>
      </c>
      <c r="CD178" s="7">
        <f t="shared" ca="1" si="899"/>
        <v>0</v>
      </c>
      <c r="CE178" s="7">
        <f t="shared" ca="1" si="697"/>
        <v>0.86992732782193571</v>
      </c>
      <c r="CF178" s="7">
        <f t="shared" ca="1" si="698"/>
        <v>-0.10069655859116644</v>
      </c>
      <c r="CG178" s="7">
        <f t="shared" ca="1" si="699"/>
        <v>0</v>
      </c>
      <c r="CH178" s="7">
        <f t="shared" ca="1" si="700"/>
        <v>0</v>
      </c>
      <c r="CI178" s="7">
        <f ca="1">IFERROR(IF(CI177+CH178&gt;CJ$4,CI177,CI177+CH178),"")</f>
        <v>60</v>
      </c>
      <c r="CJ178" s="7">
        <f t="shared" ca="1" si="900"/>
        <v>0</v>
      </c>
      <c r="CK178" s="7">
        <f t="shared" ca="1" si="701"/>
        <v>0.15153322541803182</v>
      </c>
      <c r="CL178" s="7">
        <f t="shared" ca="1" si="702"/>
        <v>0.61769754381273745</v>
      </c>
      <c r="CM178" s="7">
        <f t="shared" ca="1" si="703"/>
        <v>1</v>
      </c>
      <c r="CN178" s="7" t="str">
        <f t="shared" ca="1" si="704"/>
        <v>2</v>
      </c>
      <c r="CO178" s="7">
        <f ca="1">IFERROR(IF(CO177+CN178&gt;CP$4,CO177,CO177+CN178),"")</f>
        <v>60</v>
      </c>
      <c r="CP178" s="7">
        <f t="shared" ca="1" si="901"/>
        <v>0</v>
      </c>
      <c r="CQ178" s="7">
        <f t="shared" ca="1" si="705"/>
        <v>0.5703311438343357</v>
      </c>
      <c r="CR178" s="7">
        <f t="shared" ca="1" si="706"/>
        <v>0.19889962539643358</v>
      </c>
      <c r="CS178" s="7">
        <f t="shared" ca="1" si="707"/>
        <v>1</v>
      </c>
      <c r="CT178" s="7" t="str">
        <f t="shared" ca="1" si="708"/>
        <v>2</v>
      </c>
      <c r="CU178" s="7">
        <f ca="1">IFERROR(IF(CU177+CT178&gt;CV$4,CU177,CU177+CT178),"")</f>
        <v>60</v>
      </c>
      <c r="CV178" s="7">
        <f t="shared" ca="1" si="902"/>
        <v>0</v>
      </c>
      <c r="CW178" s="7">
        <f t="shared" ca="1" si="709"/>
        <v>0.37530524899720141</v>
      </c>
      <c r="CX178" s="7">
        <f t="shared" ca="1" si="710"/>
        <v>0.39392552023356786</v>
      </c>
      <c r="CY178" s="7">
        <f t="shared" ca="1" si="711"/>
        <v>1</v>
      </c>
      <c r="CZ178" s="7" t="str">
        <f t="shared" ca="1" si="712"/>
        <v>2</v>
      </c>
      <c r="DA178" s="7">
        <f ca="1">IFERROR(IF(DA177+CZ178&gt;DB$4,DA177,DA177+CZ178),"")</f>
        <v>60</v>
      </c>
      <c r="DB178" s="7">
        <f t="shared" ca="1" si="903"/>
        <v>0</v>
      </c>
      <c r="DC178" s="7">
        <f t="shared" ca="1" si="713"/>
        <v>0.11124177083838649</v>
      </c>
      <c r="DD178" s="7">
        <f t="shared" ca="1" si="714"/>
        <v>0.65798899839238278</v>
      </c>
      <c r="DE178" s="7">
        <f t="shared" ca="1" si="715"/>
        <v>1</v>
      </c>
      <c r="DF178" s="7" t="str">
        <f t="shared" ca="1" si="716"/>
        <v>2</v>
      </c>
      <c r="DG178" s="7">
        <f ca="1">IFERROR(IF(DG177+DF178&gt;DH$4,DG177,DG177+DF178),"")</f>
        <v>60</v>
      </c>
      <c r="DH178" s="7">
        <f t="shared" ca="1" si="904"/>
        <v>0</v>
      </c>
      <c r="DI178" s="7">
        <f t="shared" ca="1" si="717"/>
        <v>0.17503031636220689</v>
      </c>
      <c r="DJ178" s="7">
        <f t="shared" ca="1" si="718"/>
        <v>0.59420045286856238</v>
      </c>
      <c r="DK178" s="7">
        <f t="shared" ca="1" si="719"/>
        <v>1</v>
      </c>
      <c r="DL178" s="7" t="str">
        <f t="shared" ca="1" si="720"/>
        <v>2</v>
      </c>
      <c r="DM178" s="7">
        <f ca="1">IFERROR(IF(DM177+DL178&gt;DN$4,DM177,DM177+DL178),"")</f>
        <v>60</v>
      </c>
      <c r="DN178" s="7">
        <f t="shared" ca="1" si="905"/>
        <v>0</v>
      </c>
      <c r="DO178" s="7">
        <f t="shared" ca="1" si="721"/>
        <v>0.65110730785180138</v>
      </c>
      <c r="DP178" s="7">
        <f t="shared" ca="1" si="722"/>
        <v>0.1181234613789679</v>
      </c>
      <c r="DQ178" s="7">
        <f t="shared" ca="1" si="723"/>
        <v>1</v>
      </c>
      <c r="DR178" s="7" t="str">
        <f t="shared" ca="1" si="724"/>
        <v>2</v>
      </c>
      <c r="DS178" s="7">
        <f ca="1">IFERROR(IF(DS177+DR178&gt;DT$4,DS177,DS177+DR178),"")</f>
        <v>60</v>
      </c>
      <c r="DT178" s="7">
        <f t="shared" ca="1" si="906"/>
        <v>0</v>
      </c>
      <c r="DU178" s="7">
        <f t="shared" ca="1" si="725"/>
        <v>0.80134078338774728</v>
      </c>
      <c r="DV178" s="7">
        <f t="shared" ca="1" si="726"/>
        <v>-3.2110014156978006E-2</v>
      </c>
      <c r="DW178" s="7">
        <f t="shared" ca="1" si="727"/>
        <v>0</v>
      </c>
      <c r="DX178" s="7">
        <f t="shared" ca="1" si="728"/>
        <v>0</v>
      </c>
      <c r="DY178" s="7">
        <f ca="1">IFERROR(IF(DY177+DX178&gt;DZ$4,DY177,DY177+DX178),"")</f>
        <v>60</v>
      </c>
      <c r="DZ178" s="7">
        <f t="shared" ca="1" si="907"/>
        <v>0</v>
      </c>
      <c r="EA178" s="7">
        <f t="shared" ca="1" si="729"/>
        <v>0.34824459339441827</v>
      </c>
      <c r="EB178" s="7">
        <f t="shared" ca="1" si="730"/>
        <v>0.42098617583635101</v>
      </c>
      <c r="EC178" s="7">
        <f t="shared" ca="1" si="731"/>
        <v>1</v>
      </c>
      <c r="ED178" s="7" t="str">
        <f t="shared" ca="1" si="732"/>
        <v>2</v>
      </c>
      <c r="EE178" s="7">
        <f ca="1">IFERROR(IF(EE177+ED178&gt;EF$4,EE177,EE177+ED178),"")</f>
        <v>60</v>
      </c>
      <c r="EF178" s="7">
        <f t="shared" ca="1" si="908"/>
        <v>0</v>
      </c>
      <c r="EG178" s="7">
        <f t="shared" ca="1" si="733"/>
        <v>0.13971122287163751</v>
      </c>
      <c r="EH178" s="7">
        <f t="shared" ca="1" si="734"/>
        <v>0.62951954635913177</v>
      </c>
      <c r="EI178" s="7">
        <f t="shared" ca="1" si="735"/>
        <v>1</v>
      </c>
      <c r="EJ178" s="7" t="str">
        <f t="shared" ca="1" si="736"/>
        <v>2</v>
      </c>
      <c r="EK178" s="7">
        <f ca="1">IFERROR(IF(EK177+EJ178&gt;EL$4,EK177,EK177+EJ178),"")</f>
        <v>60</v>
      </c>
      <c r="EL178" s="7">
        <f t="shared" ca="1" si="909"/>
        <v>0</v>
      </c>
      <c r="EM178" s="7">
        <f t="shared" ca="1" si="737"/>
        <v>0.93949999108391313</v>
      </c>
      <c r="EN178" s="7">
        <f t="shared" ca="1" si="738"/>
        <v>-0.17026922185314386</v>
      </c>
      <c r="EO178" s="7">
        <f t="shared" ca="1" si="739"/>
        <v>0</v>
      </c>
      <c r="EP178" s="7">
        <f t="shared" ca="1" si="740"/>
        <v>0</v>
      </c>
      <c r="EQ178" s="7">
        <f ca="1">IFERROR(IF(EQ177+EP178&gt;ER$4,EQ177,EQ177+EP178),"")</f>
        <v>60</v>
      </c>
      <c r="ER178" s="7">
        <f t="shared" ca="1" si="910"/>
        <v>0</v>
      </c>
      <c r="ES178" s="7">
        <f t="shared" ca="1" si="741"/>
        <v>0.4487595382110231</v>
      </c>
      <c r="ET178" s="7">
        <f t="shared" ca="1" si="742"/>
        <v>0.32047123101974617</v>
      </c>
      <c r="EU178" s="7">
        <f t="shared" ca="1" si="743"/>
        <v>1</v>
      </c>
      <c r="EV178" s="7" t="str">
        <f t="shared" ca="1" si="744"/>
        <v>2</v>
      </c>
      <c r="EW178" s="7">
        <f ca="1">IFERROR(IF(EW177+EV178&gt;EX$4,EW177,EW177+EV178),"")</f>
        <v>60</v>
      </c>
      <c r="EX178" s="7">
        <f t="shared" ca="1" si="911"/>
        <v>0</v>
      </c>
      <c r="EY178" s="7">
        <f t="shared" ca="1" si="745"/>
        <v>0.17984052477628332</v>
      </c>
      <c r="EZ178" s="7">
        <f t="shared" ca="1" si="746"/>
        <v>0.58939024445448596</v>
      </c>
      <c r="FA178" s="7">
        <f t="shared" ca="1" si="747"/>
        <v>1</v>
      </c>
      <c r="FB178" s="7" t="str">
        <f t="shared" ca="1" si="748"/>
        <v>2</v>
      </c>
      <c r="FC178" s="7">
        <f ca="1">IFERROR(IF(FC177+FB178&gt;FD$4,FC177,FC177+FB178),"")</f>
        <v>60</v>
      </c>
      <c r="FD178" s="7">
        <f t="shared" ca="1" si="912"/>
        <v>0</v>
      </c>
      <c r="FE178" s="7">
        <f t="shared" ca="1" si="749"/>
        <v>0.42899630982702619</v>
      </c>
      <c r="FF178" s="7">
        <f t="shared" ca="1" si="750"/>
        <v>0.34023445940374308</v>
      </c>
      <c r="FG178" s="7">
        <f t="shared" ca="1" si="751"/>
        <v>1</v>
      </c>
      <c r="FH178" s="7" t="str">
        <f t="shared" ca="1" si="752"/>
        <v>2</v>
      </c>
      <c r="FI178" s="7">
        <f ca="1">IFERROR(IF(FI177+FH178&gt;FJ$4,FI177,FI177+FH178),"")</f>
        <v>60</v>
      </c>
      <c r="FJ178" s="7">
        <f t="shared" ca="1" si="913"/>
        <v>0</v>
      </c>
      <c r="FK178" s="7">
        <f t="shared" ca="1" si="753"/>
        <v>0.52236948305845221</v>
      </c>
      <c r="FL178" s="7">
        <f t="shared" ca="1" si="754"/>
        <v>0.24686128617231706</v>
      </c>
      <c r="FM178" s="7">
        <f t="shared" ca="1" si="755"/>
        <v>1</v>
      </c>
      <c r="FN178" s="7" t="str">
        <f t="shared" ca="1" si="756"/>
        <v>2</v>
      </c>
      <c r="FO178" s="7">
        <f ca="1">IFERROR(IF(FO177+FN178&gt;FP$4,FO177,FO177+FN178),"")</f>
        <v>60</v>
      </c>
      <c r="FP178" s="7">
        <f t="shared" ca="1" si="914"/>
        <v>0</v>
      </c>
      <c r="FQ178" s="7">
        <f t="shared" ca="1" si="757"/>
        <v>2.8634980095519791E-2</v>
      </c>
      <c r="FR178" s="7">
        <f t="shared" ca="1" si="758"/>
        <v>0.74059578913524948</v>
      </c>
      <c r="FS178" s="7">
        <f t="shared" ca="1" si="759"/>
        <v>1</v>
      </c>
      <c r="FT178" s="7" t="str">
        <f t="shared" ca="1" si="760"/>
        <v>2</v>
      </c>
      <c r="FU178" s="7">
        <f ca="1">IFERROR(IF(FU177+FT178&gt;FV$4,FU177,FU177+FT178),"")</f>
        <v>60</v>
      </c>
      <c r="FV178" s="7">
        <f t="shared" ca="1" si="915"/>
        <v>0</v>
      </c>
      <c r="FW178" s="7">
        <f t="shared" ca="1" si="761"/>
        <v>0.4219271801480946</v>
      </c>
      <c r="FX178" s="7">
        <f t="shared" ca="1" si="762"/>
        <v>0.34730358908267467</v>
      </c>
      <c r="FY178" s="7">
        <f t="shared" ca="1" si="763"/>
        <v>1</v>
      </c>
      <c r="FZ178" s="7" t="str">
        <f t="shared" ca="1" si="764"/>
        <v>2</v>
      </c>
      <c r="GA178" s="7">
        <f ca="1">IFERROR(IF(GA177+FZ178&gt;GB$4,GA177,GA177+FZ178),"")</f>
        <v>60</v>
      </c>
      <c r="GB178" s="7">
        <f t="shared" ca="1" si="916"/>
        <v>0</v>
      </c>
      <c r="GC178" s="7">
        <f t="shared" ca="1" si="765"/>
        <v>0.33309506663725574</v>
      </c>
      <c r="GD178" s="7">
        <f t="shared" ca="1" si="766"/>
        <v>0.43613570259351353</v>
      </c>
      <c r="GE178" s="7">
        <f t="shared" ca="1" si="767"/>
        <v>1</v>
      </c>
      <c r="GF178" s="7" t="str">
        <f t="shared" ca="1" si="768"/>
        <v>2</v>
      </c>
      <c r="GG178" s="7">
        <f ca="1">IFERROR(IF(GG177+GF178&gt;GH$4,GG177,GG177+GF178),"")</f>
        <v>60</v>
      </c>
      <c r="GH178" s="7">
        <f t="shared" ca="1" si="917"/>
        <v>0</v>
      </c>
      <c r="GI178" s="7">
        <f t="shared" ca="1" si="769"/>
        <v>0.785947111285345</v>
      </c>
      <c r="GJ178" s="7">
        <f t="shared" ca="1" si="770"/>
        <v>-1.6716342054575728E-2</v>
      </c>
      <c r="GK178" s="7">
        <f t="shared" ca="1" si="771"/>
        <v>0</v>
      </c>
      <c r="GL178" s="7">
        <f t="shared" ca="1" si="772"/>
        <v>0</v>
      </c>
      <c r="GM178" s="7">
        <f ca="1">IFERROR(IF(GM177+GL178&gt;GN$4,GM177,GM177+GL178),"")</f>
        <v>60</v>
      </c>
      <c r="GN178" s="7">
        <f t="shared" ca="1" si="918"/>
        <v>0</v>
      </c>
      <c r="GO178" s="7">
        <f t="shared" ca="1" si="773"/>
        <v>0.81608120811574625</v>
      </c>
      <c r="GP178" s="7">
        <f t="shared" ca="1" si="774"/>
        <v>-4.6850438884976975E-2</v>
      </c>
      <c r="GQ178" s="7">
        <f t="shared" ca="1" si="775"/>
        <v>0</v>
      </c>
      <c r="GR178" s="7">
        <f t="shared" ca="1" si="776"/>
        <v>0</v>
      </c>
      <c r="GS178" s="7">
        <f ca="1">IFERROR(IF(GS177+GR178&gt;GT$4,GS177,GS177+GR178),"")</f>
        <v>60</v>
      </c>
      <c r="GT178" s="7">
        <f t="shared" ca="1" si="919"/>
        <v>0</v>
      </c>
      <c r="GU178" s="7">
        <f t="shared" ca="1" si="777"/>
        <v>0.16664396936288417</v>
      </c>
      <c r="GV178" s="7">
        <f t="shared" ca="1" si="778"/>
        <v>0.6025867998678851</v>
      </c>
      <c r="GW178" s="7">
        <f t="shared" ca="1" si="779"/>
        <v>1</v>
      </c>
      <c r="GX178" s="7" t="str">
        <f t="shared" ca="1" si="780"/>
        <v>2</v>
      </c>
      <c r="GY178" s="7">
        <f ca="1">IFERROR(IF(GY177+GX178&gt;GZ$4,GY177,GY177+GX178),"")</f>
        <v>60</v>
      </c>
      <c r="GZ178" s="7">
        <f t="shared" ca="1" si="920"/>
        <v>0</v>
      </c>
      <c r="HA178" s="7">
        <f t="shared" ca="1" si="781"/>
        <v>0.29064122796392788</v>
      </c>
      <c r="HB178" s="7">
        <f t="shared" ca="1" si="782"/>
        <v>0.47858954126684139</v>
      </c>
      <c r="HC178" s="7">
        <f t="shared" ca="1" si="783"/>
        <v>1</v>
      </c>
      <c r="HD178" s="7" t="str">
        <f t="shared" ca="1" si="784"/>
        <v>2</v>
      </c>
      <c r="HE178" s="7">
        <f ca="1">IFERROR(IF(HE177+HD178&gt;HF$4,HE177,HE177+HD178),"")</f>
        <v>60</v>
      </c>
      <c r="HF178" s="7">
        <f t="shared" ca="1" si="921"/>
        <v>0</v>
      </c>
      <c r="HG178" s="7">
        <f t="shared" ca="1" si="785"/>
        <v>0.20730200720371283</v>
      </c>
      <c r="HH178" s="7">
        <f t="shared" ca="1" si="786"/>
        <v>0.56192876202705644</v>
      </c>
      <c r="HI178" s="7">
        <f t="shared" ca="1" si="787"/>
        <v>1</v>
      </c>
      <c r="HJ178" s="7" t="str">
        <f t="shared" ca="1" si="788"/>
        <v>2</v>
      </c>
      <c r="HK178" s="7">
        <f ca="1">IFERROR(IF(HK177+HJ178&gt;HL$4,HK177,HK177+HJ178),"")</f>
        <v>60</v>
      </c>
      <c r="HL178" s="7">
        <f t="shared" ca="1" si="922"/>
        <v>0</v>
      </c>
      <c r="HM178" s="7">
        <f t="shared" ca="1" si="789"/>
        <v>0.10581677757985908</v>
      </c>
      <c r="HN178" s="7">
        <f t="shared" ca="1" si="790"/>
        <v>0.6634139916509102</v>
      </c>
      <c r="HO178" s="7">
        <f t="shared" ca="1" si="791"/>
        <v>1</v>
      </c>
      <c r="HP178" s="7" t="str">
        <f t="shared" ca="1" si="792"/>
        <v>2</v>
      </c>
      <c r="HQ178" s="7">
        <f ca="1">IFERROR(IF(HQ177+HP178&gt;HR$4,HQ177,HQ177+HP178),"")</f>
        <v>60</v>
      </c>
      <c r="HR178" s="7">
        <f t="shared" ca="1" si="923"/>
        <v>0</v>
      </c>
      <c r="HS178" s="7">
        <f t="shared" ca="1" si="793"/>
        <v>0.48878219823927604</v>
      </c>
      <c r="HT178" s="7">
        <f t="shared" ca="1" si="794"/>
        <v>0.28044857099149323</v>
      </c>
      <c r="HU178" s="7">
        <f t="shared" ca="1" si="795"/>
        <v>1</v>
      </c>
      <c r="HV178" s="7" t="str">
        <f t="shared" ca="1" si="796"/>
        <v>2</v>
      </c>
      <c r="HW178" s="7">
        <f ca="1">IFERROR(IF(HW177+HV178&gt;HX$4,HW177,HW177+HV178),"")</f>
        <v>60</v>
      </c>
      <c r="HX178" s="7">
        <f t="shared" ca="1" si="924"/>
        <v>0</v>
      </c>
      <c r="HY178" s="7">
        <f t="shared" ca="1" si="797"/>
        <v>0.84827894641598356</v>
      </c>
      <c r="HZ178" s="7">
        <f t="shared" ca="1" si="798"/>
        <v>-7.9048177185214286E-2</v>
      </c>
      <c r="IA178" s="7">
        <f t="shared" ca="1" si="799"/>
        <v>0</v>
      </c>
      <c r="IB178" s="7">
        <f t="shared" ca="1" si="800"/>
        <v>0</v>
      </c>
      <c r="IC178" s="7">
        <f ca="1">IFERROR(IF(IC177+IB178&gt;ID$4,IC177,IC177+IB178),"")</f>
        <v>60</v>
      </c>
      <c r="ID178" s="7">
        <f t="shared" ca="1" si="925"/>
        <v>0</v>
      </c>
      <c r="IE178" s="7">
        <f t="shared" ca="1" si="801"/>
        <v>0.24971518521910696</v>
      </c>
      <c r="IF178" s="7">
        <f t="shared" ca="1" si="802"/>
        <v>0.51951558401166231</v>
      </c>
      <c r="IG178" s="7">
        <f t="shared" ca="1" si="803"/>
        <v>1</v>
      </c>
      <c r="IH178" s="7" t="str">
        <f t="shared" ca="1" si="804"/>
        <v>2</v>
      </c>
      <c r="II178" s="7">
        <f ca="1">IFERROR(IF(II177+IH178&gt;IJ$4,II177,II177+IH178),"")</f>
        <v>60</v>
      </c>
      <c r="IJ178" s="7">
        <f t="shared" ca="1" si="926"/>
        <v>0</v>
      </c>
      <c r="IK178" s="7">
        <f t="shared" ca="1" si="805"/>
        <v>0.16289684631939783</v>
      </c>
      <c r="IL178" s="7">
        <f t="shared" ca="1" si="806"/>
        <v>0.60633392291137145</v>
      </c>
      <c r="IM178" s="7">
        <f t="shared" ca="1" si="807"/>
        <v>1</v>
      </c>
      <c r="IN178" s="7" t="str">
        <f t="shared" ca="1" si="808"/>
        <v>2</v>
      </c>
      <c r="IO178" s="7">
        <f ca="1">IFERROR(IF(IO177+IN178&gt;IP$4,IO177,IO177+IN178),"")</f>
        <v>60</v>
      </c>
      <c r="IP178" s="7">
        <f t="shared" ca="1" si="927"/>
        <v>0</v>
      </c>
      <c r="IQ178" s="7">
        <f t="shared" ca="1" si="809"/>
        <v>0.85671444886666259</v>
      </c>
      <c r="IR178" s="7">
        <f t="shared" ca="1" si="810"/>
        <v>-8.7483679635893319E-2</v>
      </c>
      <c r="IS178" s="7">
        <f t="shared" ca="1" si="811"/>
        <v>0</v>
      </c>
      <c r="IT178" s="7">
        <f t="shared" ca="1" si="812"/>
        <v>0</v>
      </c>
      <c r="IU178" s="7">
        <f ca="1">IFERROR(IF(IU177+IT178&gt;IV$4,IU177,IU177+IT178),"")</f>
        <v>60</v>
      </c>
      <c r="IV178" s="7">
        <f t="shared" ca="1" si="928"/>
        <v>0</v>
      </c>
      <c r="IW178" s="7">
        <f t="shared" ca="1" si="813"/>
        <v>0.48955044535578396</v>
      </c>
      <c r="IX178" s="7">
        <f t="shared" ca="1" si="814"/>
        <v>0.27968032387498531</v>
      </c>
      <c r="IY178" s="7">
        <f t="shared" ca="1" si="815"/>
        <v>1</v>
      </c>
      <c r="IZ178" s="7" t="str">
        <f t="shared" ca="1" si="816"/>
        <v>2</v>
      </c>
      <c r="JA178" s="7">
        <f ca="1">IFERROR(IF(JA177+IZ178&gt;JB$4,JA177,JA177+IZ178),"")</f>
        <v>60</v>
      </c>
      <c r="JB178" s="7">
        <f t="shared" ca="1" si="929"/>
        <v>0</v>
      </c>
      <c r="JC178" s="7">
        <f t="shared" ca="1" si="817"/>
        <v>0.85861038323441075</v>
      </c>
      <c r="JD178" s="7">
        <f t="shared" ca="1" si="818"/>
        <v>-8.9379614003641472E-2</v>
      </c>
      <c r="JE178" s="7">
        <f t="shared" ca="1" si="819"/>
        <v>0</v>
      </c>
      <c r="JF178" s="7">
        <f t="shared" ca="1" si="820"/>
        <v>0</v>
      </c>
      <c r="JG178" s="7">
        <f ca="1">IFERROR(IF(JG177+JF178&gt;JH$4,JG177,JG177+JF178),"")</f>
        <v>60</v>
      </c>
      <c r="JH178" s="7">
        <f t="shared" ca="1" si="930"/>
        <v>0</v>
      </c>
      <c r="JI178" s="7">
        <f t="shared" ca="1" si="821"/>
        <v>0.72224514657548211</v>
      </c>
      <c r="JJ178" s="7">
        <f t="shared" ca="1" si="822"/>
        <v>4.6985622655287163E-2</v>
      </c>
      <c r="JK178" s="7">
        <f t="shared" ca="1" si="823"/>
        <v>1</v>
      </c>
      <c r="JL178" s="7" t="str">
        <f t="shared" ca="1" si="824"/>
        <v>2</v>
      </c>
      <c r="JM178" s="7">
        <f ca="1">IFERROR(IF(JM177+JL178&gt;JN$4,JM177,JM177+JL178),"")</f>
        <v>60</v>
      </c>
      <c r="JN178" s="7">
        <f t="shared" ca="1" si="931"/>
        <v>0</v>
      </c>
      <c r="JO178" s="7">
        <f t="shared" ca="1" si="825"/>
        <v>0.51653249289448788</v>
      </c>
      <c r="JP178" s="7">
        <f t="shared" ca="1" si="826"/>
        <v>0.25269827633628139</v>
      </c>
      <c r="JQ178" s="7">
        <f t="shared" ca="1" si="827"/>
        <v>1</v>
      </c>
      <c r="JR178" s="7" t="str">
        <f t="shared" ca="1" si="828"/>
        <v>2</v>
      </c>
      <c r="JS178" s="7">
        <f ca="1">IFERROR(IF(JS177+JR178&gt;JT$4,JS177,JS177+JR178),"")</f>
        <v>60</v>
      </c>
      <c r="JT178" s="7">
        <f t="shared" ca="1" si="932"/>
        <v>0</v>
      </c>
      <c r="JU178" s="7">
        <f t="shared" ca="1" si="829"/>
        <v>0.46751508339682524</v>
      </c>
      <c r="JV178" s="7">
        <f t="shared" ca="1" si="830"/>
        <v>0.30171568583394404</v>
      </c>
      <c r="JW178" s="7">
        <f t="shared" ca="1" si="831"/>
        <v>1</v>
      </c>
      <c r="JX178" s="7" t="str">
        <f t="shared" ca="1" si="832"/>
        <v>2</v>
      </c>
      <c r="JY178" s="7">
        <f ca="1">IFERROR(IF(JY177+JX178&gt;JZ$4,JY177,JY177+JX178),"")</f>
        <v>60</v>
      </c>
      <c r="JZ178" s="7">
        <f t="shared" ca="1" si="933"/>
        <v>0</v>
      </c>
      <c r="KA178" s="7">
        <f t="shared" ca="1" si="833"/>
        <v>0.48013425871683646</v>
      </c>
      <c r="KB178" s="7">
        <f t="shared" ca="1" si="834"/>
        <v>0.28909651051393281</v>
      </c>
      <c r="KC178" s="7">
        <f t="shared" ca="1" si="835"/>
        <v>1</v>
      </c>
      <c r="KD178" s="7" t="str">
        <f t="shared" ca="1" si="836"/>
        <v>2</v>
      </c>
      <c r="KE178" s="7">
        <f ca="1">IFERROR(IF(KE177+KD178&gt;KF$4,KE177,KE177+KD178),"")</f>
        <v>60</v>
      </c>
      <c r="KF178" s="7">
        <f t="shared" ca="1" si="934"/>
        <v>0</v>
      </c>
      <c r="KG178" s="7">
        <f t="shared" ca="1" si="837"/>
        <v>0.33660117269167444</v>
      </c>
      <c r="KH178" s="7">
        <f t="shared" ca="1" si="838"/>
        <v>0.43262959653909483</v>
      </c>
      <c r="KI178" s="7">
        <f t="shared" ca="1" si="839"/>
        <v>1</v>
      </c>
      <c r="KJ178" s="7" t="str">
        <f t="shared" ca="1" si="840"/>
        <v>2</v>
      </c>
      <c r="KK178" s="7">
        <f ca="1">IFERROR(IF(KK177+KJ178&gt;KL$4,KK177,KK177+KJ178),"")</f>
        <v>60</v>
      </c>
      <c r="KL178" s="7">
        <f t="shared" ca="1" si="935"/>
        <v>0</v>
      </c>
      <c r="KM178" s="7">
        <f t="shared" ca="1" si="841"/>
        <v>0.54269406762737427</v>
      </c>
      <c r="KN178" s="7">
        <f t="shared" ca="1" si="842"/>
        <v>0.22653670160339501</v>
      </c>
      <c r="KO178" s="7">
        <f t="shared" ca="1" si="843"/>
        <v>1</v>
      </c>
      <c r="KP178" s="7" t="str">
        <f t="shared" ca="1" si="844"/>
        <v>2</v>
      </c>
      <c r="KQ178" s="7">
        <f ca="1">IFERROR(IF(KQ177+KP178&gt;KR$4,KQ177,KQ177+KP178),"")</f>
        <v>60</v>
      </c>
      <c r="KR178" s="7">
        <f t="shared" ca="1" si="936"/>
        <v>0</v>
      </c>
      <c r="KS178" s="7">
        <f t="shared" ca="1" si="845"/>
        <v>0.86423925009159452</v>
      </c>
      <c r="KT178" s="7">
        <f t="shared" ca="1" si="846"/>
        <v>-9.5008480860825251E-2</v>
      </c>
      <c r="KU178" s="7">
        <f t="shared" ca="1" si="847"/>
        <v>0</v>
      </c>
      <c r="KV178" s="7">
        <f t="shared" ca="1" si="848"/>
        <v>0</v>
      </c>
      <c r="KW178" s="7">
        <f ca="1">IFERROR(IF(KW177+KV178&gt;KX$4,KW177,KW177+KV178),"")</f>
        <v>60</v>
      </c>
      <c r="KX178" s="7">
        <f t="shared" ca="1" si="937"/>
        <v>0</v>
      </c>
      <c r="KY178" s="7">
        <f t="shared" ca="1" si="849"/>
        <v>0.72602274173106696</v>
      </c>
      <c r="KZ178" s="7">
        <f t="shared" ca="1" si="850"/>
        <v>4.3208027499702317E-2</v>
      </c>
      <c r="LA178" s="7">
        <f t="shared" ca="1" si="851"/>
        <v>1</v>
      </c>
      <c r="LB178" s="7" t="str">
        <f t="shared" ca="1" si="852"/>
        <v>2</v>
      </c>
      <c r="LC178" s="7">
        <f ca="1">IFERROR(IF(LC177+LB178&gt;LD$4,LC177,LC177+LB178),"")</f>
        <v>60</v>
      </c>
      <c r="LD178" s="7">
        <f t="shared" ca="1" si="938"/>
        <v>0</v>
      </c>
      <c r="LE178" s="7">
        <f t="shared" ca="1" si="853"/>
        <v>0.35319228569122352</v>
      </c>
      <c r="LF178" s="7">
        <f t="shared" ca="1" si="854"/>
        <v>0.41603848353954576</v>
      </c>
      <c r="LG178" s="7">
        <f t="shared" ca="1" si="855"/>
        <v>1</v>
      </c>
      <c r="LH178" s="7" t="str">
        <f t="shared" ca="1" si="856"/>
        <v>2</v>
      </c>
      <c r="LI178" s="7">
        <f ca="1">IFERROR(IF(LI177+LH178&gt;LJ$4,LI177,LI177+LH178),"")</f>
        <v>60</v>
      </c>
      <c r="LJ178" s="7">
        <f t="shared" ca="1" si="939"/>
        <v>0</v>
      </c>
      <c r="LK178" s="7">
        <f t="shared" ca="1" si="857"/>
        <v>0.11538163338788276</v>
      </c>
      <c r="LL178" s="7">
        <f t="shared" ca="1" si="858"/>
        <v>0.65384913584288651</v>
      </c>
      <c r="LM178" s="7">
        <f t="shared" ca="1" si="859"/>
        <v>1</v>
      </c>
      <c r="LN178" s="7" t="str">
        <f t="shared" ca="1" si="860"/>
        <v>2</v>
      </c>
      <c r="LO178" s="7">
        <f ca="1">IFERROR(IF(LO177+LN178&gt;LP$4,LO177,LO177+LN178),"")</f>
        <v>60</v>
      </c>
      <c r="LP178" s="7">
        <f t="shared" ca="1" si="940"/>
        <v>0</v>
      </c>
      <c r="LQ178" s="7">
        <f t="shared" ca="1" si="861"/>
        <v>0.28208384536421272</v>
      </c>
      <c r="LR178" s="7">
        <f t="shared" ca="1" si="862"/>
        <v>0.48714692386655656</v>
      </c>
      <c r="LS178" s="7">
        <f t="shared" ca="1" si="863"/>
        <v>1</v>
      </c>
      <c r="LT178" s="7" t="str">
        <f t="shared" ca="1" si="864"/>
        <v>2</v>
      </c>
      <c r="LU178" s="7">
        <f ca="1">IFERROR(IF(LU177+LT178&gt;LV$4,LU177,LU177+LT178),"")</f>
        <v>60</v>
      </c>
      <c r="LV178" s="7">
        <f t="shared" ca="1" si="941"/>
        <v>0</v>
      </c>
      <c r="LW178" s="7">
        <f t="shared" ca="1" si="865"/>
        <v>0.10976333883013112</v>
      </c>
      <c r="LX178" s="7">
        <f t="shared" ca="1" si="866"/>
        <v>0.65946743040063815</v>
      </c>
      <c r="LY178" s="7">
        <f t="shared" ca="1" si="867"/>
        <v>1</v>
      </c>
      <c r="LZ178" s="7" t="str">
        <f t="shared" ca="1" si="868"/>
        <v>2</v>
      </c>
      <c r="MA178" s="7">
        <f ca="1">IFERROR(IF(MA177+LZ178&gt;MB$4,MA177,MA177+LZ178),"")</f>
        <v>60</v>
      </c>
      <c r="MB178" s="7">
        <f t="shared" ca="1" si="942"/>
        <v>0</v>
      </c>
      <c r="MC178" s="7">
        <f t="shared" ca="1" si="869"/>
        <v>0.70767280603940286</v>
      </c>
      <c r="MD178" s="7">
        <f t="shared" ca="1" si="870"/>
        <v>6.1557963191366416E-2</v>
      </c>
      <c r="ME178" s="7">
        <f t="shared" ca="1" si="871"/>
        <v>1</v>
      </c>
      <c r="MF178" s="7" t="str">
        <f t="shared" ca="1" si="872"/>
        <v>2</v>
      </c>
      <c r="MG178" s="7">
        <f ca="1">IFERROR(IF(MG177+MF178&gt;MH$4,MG177,MG177+MF178),"")</f>
        <v>60</v>
      </c>
      <c r="MH178" s="7">
        <f t="shared" ca="1" si="943"/>
        <v>0</v>
      </c>
      <c r="MI178" s="7">
        <f t="shared" ca="1" si="873"/>
        <v>0.60852542096696149</v>
      </c>
      <c r="MJ178" s="7">
        <f t="shared" ca="1" si="874"/>
        <v>0.16070534826380778</v>
      </c>
      <c r="MK178" s="7">
        <f t="shared" ca="1" si="875"/>
        <v>1</v>
      </c>
      <c r="ML178" s="7" t="str">
        <f t="shared" ca="1" si="876"/>
        <v>2</v>
      </c>
      <c r="MM178" s="7">
        <f ca="1">IFERROR(IF(MM177+ML178&gt;MN$4,MM177,MM177+ML178),"")</f>
        <v>60</v>
      </c>
      <c r="MN178" s="7">
        <f t="shared" ca="1" si="944"/>
        <v>0</v>
      </c>
      <c r="MO178" s="7">
        <f t="shared" ca="1" si="877"/>
        <v>0.96142198225081854</v>
      </c>
      <c r="MP178" s="7">
        <f t="shared" ca="1" si="878"/>
        <v>-0.19219121302004927</v>
      </c>
      <c r="MQ178" s="7">
        <f t="shared" ca="1" si="879"/>
        <v>0</v>
      </c>
      <c r="MR178" s="7">
        <f t="shared" ca="1" si="880"/>
        <v>0</v>
      </c>
      <c r="MS178" s="7">
        <f ca="1">IFERROR(IF(MS177+MR178&gt;MT$4,MS177,MS177+MR178),"")</f>
        <v>60</v>
      </c>
      <c r="MT178" s="7">
        <f t="shared" ca="1" si="945"/>
        <v>0</v>
      </c>
      <c r="MU178" s="7">
        <f t="shared" ca="1" si="881"/>
        <v>0.90223312678074774</v>
      </c>
      <c r="MV178" s="7">
        <f t="shared" ca="1" si="882"/>
        <v>-0.13300235754997847</v>
      </c>
      <c r="MW178" s="7">
        <f t="shared" ca="1" si="883"/>
        <v>0</v>
      </c>
      <c r="MX178" s="7">
        <f t="shared" ca="1" si="884"/>
        <v>0</v>
      </c>
      <c r="MY178" s="7">
        <f ca="1">IFERROR(IF(MY177+MX178&gt;MZ$4,MY177,MY177+MX178),"")</f>
        <v>60</v>
      </c>
      <c r="MZ178" s="7">
        <f t="shared" ca="1" si="946"/>
        <v>0</v>
      </c>
      <c r="NA178" s="7">
        <f t="shared" ca="1" si="885"/>
        <v>0.32033113965076332</v>
      </c>
      <c r="NB178" s="7">
        <f t="shared" ca="1" si="886"/>
        <v>0.44889962958000595</v>
      </c>
      <c r="NC178" s="7">
        <f t="shared" ca="1" si="887"/>
        <v>1</v>
      </c>
      <c r="ND178" s="7" t="str">
        <f t="shared" ca="1" si="888"/>
        <v>2</v>
      </c>
      <c r="NE178" s="7">
        <f ca="1">IFERROR(IF(NE177+ND178&gt;NF$4,NE177,NE177+ND178),"")</f>
        <v>60</v>
      </c>
      <c r="NF178" s="7">
        <f t="shared" ca="1" si="947"/>
        <v>0</v>
      </c>
      <c r="NG178" s="7">
        <f t="shared" ca="1" si="889"/>
        <v>2.7746048072913254E-2</v>
      </c>
      <c r="NH178" s="7">
        <f t="shared" ca="1" si="890"/>
        <v>0.74148472115785602</v>
      </c>
      <c r="NI178" s="7">
        <f t="shared" ca="1" si="891"/>
        <v>1</v>
      </c>
      <c r="NJ178" s="7" t="str">
        <f t="shared" ca="1" si="892"/>
        <v>2</v>
      </c>
      <c r="NK178" s="7">
        <f ca="1">IFERROR(IF(NK177+NJ178&gt;NL$4,NK177,NK177+NJ178),"")</f>
        <v>60</v>
      </c>
      <c r="NL178" s="7">
        <f t="shared" ca="1" si="948"/>
        <v>0</v>
      </c>
      <c r="NM178" s="7">
        <f t="shared" ca="1" si="893"/>
        <v>0.78462553449146821</v>
      </c>
      <c r="NN178" s="7">
        <f t="shared" ca="1" si="894"/>
        <v>-1.5394765260698939E-2</v>
      </c>
      <c r="NO178" s="7">
        <f t="shared" ca="1" si="895"/>
        <v>0</v>
      </c>
      <c r="NP178" s="7">
        <f t="shared" ca="1" si="896"/>
        <v>0</v>
      </c>
      <c r="NQ178" s="7">
        <f ca="1">IFERROR(IF(NQ177+NP178&gt;NR$4,NQ177,NQ177+NP178),"")</f>
        <v>60</v>
      </c>
      <c r="NR178" s="7">
        <f t="shared" ca="1" si="949"/>
        <v>0</v>
      </c>
      <c r="NT178">
        <v>176</v>
      </c>
      <c r="NU178" s="7" t="s">
        <v>19</v>
      </c>
      <c r="NV178" s="7" t="str">
        <f t="shared" ca="1" si="653"/>
        <v/>
      </c>
      <c r="NW178" s="7" t="str">
        <f t="shared" ca="1" si="647"/>
        <v/>
      </c>
      <c r="NX178" t="str">
        <f ca="1">IFERROR(VLOOKUP(NT178,$K$3:$AK$568,8,FALSE),"")</f>
        <v/>
      </c>
      <c r="NY178" t="str">
        <f ca="1">IFERROR(VLOOKUP(NT178,$K$3:$AK$568,9,FALSE),"")</f>
        <v/>
      </c>
      <c r="NZ178" s="7" t="str">
        <f ca="1">IFERROR(VLOOKUP(NT178,$K$3:$AK$568,27,FALSE),"")</f>
        <v/>
      </c>
      <c r="OB178">
        <v>176</v>
      </c>
      <c r="OC178" s="7" t="s">
        <v>19</v>
      </c>
      <c r="OD178" t="e">
        <f t="shared" ca="1" si="654"/>
        <v>#N/A</v>
      </c>
      <c r="OE178" s="7" t="str">
        <f t="shared" ca="1" si="655"/>
        <v/>
      </c>
      <c r="OF178" s="7" t="str">
        <f t="shared" ca="1" si="656"/>
        <v/>
      </c>
      <c r="OG178" t="str">
        <f t="shared" ca="1" si="657"/>
        <v/>
      </c>
      <c r="OI178">
        <v>176</v>
      </c>
      <c r="OJ178" s="7" t="s">
        <v>19</v>
      </c>
      <c r="OK178" s="7" t="str">
        <f t="shared" ca="1" si="658"/>
        <v/>
      </c>
      <c r="OL178" s="7" t="str">
        <f t="shared" ca="1" si="659"/>
        <v/>
      </c>
      <c r="OM178" t="str">
        <f ca="1">IFERROR(VLOOKUP(OI178,$L$3:$AK$568,7,FALSE),"")</f>
        <v/>
      </c>
      <c r="ON178" t="str">
        <f ca="1">IFERROR(VLOOKUP(OI178,$L$3:$AK$568,8,FALSE),"")</f>
        <v/>
      </c>
      <c r="OO178" s="7" t="str">
        <f ca="1">IFERROR(VLOOKUP(OI178,$L$3:$AK$568,26,FALSE),"")</f>
        <v/>
      </c>
      <c r="OQ178">
        <v>176</v>
      </c>
      <c r="OR178" s="7" t="s">
        <v>19</v>
      </c>
      <c r="OS178" t="e">
        <f t="shared" ca="1" si="660"/>
        <v>#N/A</v>
      </c>
      <c r="OT178" s="7" t="str">
        <f t="shared" ca="1" si="661"/>
        <v/>
      </c>
      <c r="OU178" s="7" t="str">
        <f t="shared" ca="1" si="662"/>
        <v/>
      </c>
      <c r="OV178" t="str">
        <f t="shared" ca="1" si="663"/>
        <v/>
      </c>
      <c r="OX178">
        <v>176</v>
      </c>
      <c r="OY178" s="7" t="s">
        <v>19</v>
      </c>
      <c r="OZ178" s="7" t="str">
        <f t="shared" ca="1" si="664"/>
        <v/>
      </c>
      <c r="PA178" s="7" t="str">
        <f t="shared" ca="1" si="665"/>
        <v/>
      </c>
      <c r="PB178" t="str">
        <f ca="1">IFERROR(VLOOKUP(OX178,$M$3:$AK$568,6,FALSE),"")</f>
        <v/>
      </c>
      <c r="PC178" t="str">
        <f ca="1">IFERROR(VLOOKUP(OX178,$M$3:$AK$568,7,FALSE),"")</f>
        <v/>
      </c>
      <c r="PD178" s="7" t="str">
        <f ca="1">IFERROR(VLOOKUP(OX178,$M$3:$AK$568,25,FALSE),"")</f>
        <v/>
      </c>
      <c r="PF178">
        <v>176</v>
      </c>
      <c r="PG178" s="7" t="s">
        <v>19</v>
      </c>
      <c r="PH178" t="e">
        <f t="shared" ca="1" si="666"/>
        <v>#N/A</v>
      </c>
      <c r="PI178" s="7" t="str">
        <f t="shared" ca="1" si="667"/>
        <v/>
      </c>
      <c r="PJ178" s="7" t="str">
        <f t="shared" ca="1" si="668"/>
        <v/>
      </c>
      <c r="PK178" t="str">
        <f t="shared" ca="1" si="669"/>
        <v/>
      </c>
      <c r="PM178">
        <v>176</v>
      </c>
      <c r="PN178" s="7" t="s">
        <v>19</v>
      </c>
      <c r="PO178" s="202" t="str">
        <f t="shared" ca="1" si="670"/>
        <v/>
      </c>
      <c r="PP178" s="7" t="str">
        <f t="shared" ca="1" si="671"/>
        <v/>
      </c>
      <c r="PQ178" t="str">
        <f ca="1">IFERROR(VLOOKUP(PM178,$G$325:$R$409,12,FALSE),"")</f>
        <v/>
      </c>
      <c r="PR178" t="e">
        <f ca="1">VLOOKUP(PM178,$G$324:$Q$409,11,FALSE)</f>
        <v>#N/A</v>
      </c>
      <c r="PS178" s="7" t="str">
        <f ca="1">VLOOKUP(PQ178,$R$325:$Y$409,8,FALSE)</f>
        <v>- -</v>
      </c>
      <c r="PT178" s="7">
        <f ca="1">ReSt</f>
        <v>-4</v>
      </c>
      <c r="PU178" s="7" t="e">
        <f t="shared" ca="1" si="672"/>
        <v>#N/A</v>
      </c>
      <c r="PV178" s="7" t="e">
        <f t="shared" ca="1" si="673"/>
        <v>#N/A</v>
      </c>
      <c r="PW178" s="7" t="str">
        <f ca="1">VLOOKUP(PQ178,$R$325:$AK$409,8,FALSE)</f>
        <v>- -</v>
      </c>
      <c r="PX178" s="7"/>
      <c r="PY178">
        <v>176</v>
      </c>
      <c r="PZ178" s="7" t="s">
        <v>19</v>
      </c>
      <c r="QA178" t="str">
        <f t="shared" ca="1" si="674"/>
        <v/>
      </c>
      <c r="QB178" s="7" t="str">
        <f t="shared" ca="1" si="675"/>
        <v/>
      </c>
      <c r="QC178" s="7" t="str">
        <f t="shared" ca="1" si="676"/>
        <v/>
      </c>
      <c r="QD178" t="str">
        <f t="shared" ca="1" si="677"/>
        <v/>
      </c>
      <c r="QF178">
        <v>176</v>
      </c>
      <c r="QG178" s="7" t="s">
        <v>19</v>
      </c>
      <c r="QH178" s="7" t="str">
        <f t="shared" ca="1" si="678"/>
        <v/>
      </c>
      <c r="QI178" s="7" t="e">
        <f t="shared" ca="1" si="679"/>
        <v>#VALUE!</v>
      </c>
      <c r="QJ178" t="e">
        <f t="shared" ca="1" si="680"/>
        <v>#N/A</v>
      </c>
      <c r="QK178" s="7" t="e">
        <f t="shared" ca="1" si="681"/>
        <v>#N/A</v>
      </c>
      <c r="QM178">
        <v>176</v>
      </c>
      <c r="QN178" s="7" t="s">
        <v>19</v>
      </c>
      <c r="QO178" t="str">
        <f t="shared" ca="1" si="682"/>
        <v/>
      </c>
      <c r="QP178" s="7" t="str">
        <f t="shared" ca="1" si="683"/>
        <v/>
      </c>
      <c r="QQ178" t="str">
        <f t="shared" ca="1" si="684"/>
        <v/>
      </c>
    </row>
    <row r="179" spans="1:459" x14ac:dyDescent="0.25">
      <c r="A179" s="240"/>
      <c r="C179" s="75"/>
      <c r="D179" s="76"/>
      <c r="F179" s="75"/>
      <c r="G179" s="76"/>
      <c r="I179" s="75"/>
      <c r="J179" s="85"/>
      <c r="K179" s="85">
        <f t="shared" ca="1" si="648"/>
        <v>4</v>
      </c>
      <c r="L179" s="85">
        <f t="shared" ca="1" si="951"/>
        <v>1</v>
      </c>
      <c r="M179" s="70">
        <f t="shared" ca="1" si="956"/>
        <v>7</v>
      </c>
      <c r="O179" s="222">
        <f t="shared" ca="1" si="649"/>
        <v>70</v>
      </c>
      <c r="Q179" s="7" t="s">
        <v>1737</v>
      </c>
      <c r="R179" s="9" t="s">
        <v>1456</v>
      </c>
      <c r="S179" s="9" t="s">
        <v>1947</v>
      </c>
      <c r="T179" s="61" t="str">
        <f>SUBSTITUTE(IFERROR(IFERROR(VLOOKUP(R179,'[1]Skill Statistics'!$A$3:$C$513,2,FALSE),VLOOKUP(Q179,'[1]Skill Statistics'!$A$3:$C$513,2,FALSE)),T178),"R*","ReSt")</f>
        <v>In/Me</v>
      </c>
      <c r="U179" s="61" t="str">
        <f>IFERROR(IFERROR(VLOOKUP(R179,'[1]Skill Statistics'!$A$3:$C$513,3,FALSE),VLOOKUP(Q179,'[1]Skill Statistics'!$A$3:$C$513,3,FALSE)),U178)</f>
        <v>Re</v>
      </c>
      <c r="V179" s="61" t="str">
        <f>IF(ISNUMBER(SEARCH("Category",R179)),"- -",IFERROR(IFERROR(VLOOKUP(Q179,[1]Professions!$A$4:$AM$288,MATCH(Profession,[1]Professions!$A$1:$AM$1,0),FALSE),VLOOKUP(Q179,Calculations!$B$91:$I$95,8,FALSE)),"- -"))</f>
        <v>3 / 4</v>
      </c>
      <c r="W179" s="60">
        <f t="shared" ca="1" si="650"/>
        <v>0</v>
      </c>
      <c r="X179" s="7">
        <f ca="1">IFERROR(VLOOKUP(R179,$BS$6:$NR$519,MATCH(ActualLevel,$BS$3:$NR$3,0),FALSE),"- -")</f>
        <v>0</v>
      </c>
      <c r="Y179" s="7">
        <f t="shared" ca="1" si="955"/>
        <v>0</v>
      </c>
      <c r="Z179" s="7">
        <f ca="1">IFERROR(VLOOKUP(Y179,Charts!$BQ$2:$BR$52,2,FALSE),"- -")</f>
        <v>-25</v>
      </c>
      <c r="AA179" s="7">
        <f t="shared" ca="1" si="686"/>
        <v>5</v>
      </c>
      <c r="AB179" s="7">
        <f t="shared" ca="1" si="952"/>
        <v>0</v>
      </c>
      <c r="AC179" s="7"/>
      <c r="AD179" s="7"/>
      <c r="AE179" s="7"/>
      <c r="AF179" s="7"/>
      <c r="AG179" s="7"/>
      <c r="AH179" s="43"/>
      <c r="AI179" s="7"/>
      <c r="AJ179" s="7"/>
      <c r="AK179" s="7">
        <f t="shared" ca="1" si="687"/>
        <v>-20</v>
      </c>
      <c r="AL179" s="7"/>
      <c r="AM179" s="69">
        <f>IFERROR(VLOOKUP(R179,'[1]Skill Statistics'!$A$3:$AN$513,MATCH(Profession,'[1]Skill Statistics'!$A$2:$AN$2,0),FALSE),0)</f>
        <v>0</v>
      </c>
      <c r="AN179" s="85">
        <f>IFERROR(VLOOKUP(Q179,'[1]Skill Statistics'!$A$3:$BK$513,MATCH(Archetype,'[1]Skill Statistics'!$A$2:$BK$2,0),FALSE),0)</f>
        <v>0</v>
      </c>
      <c r="AO179" s="85">
        <f>IFERROR(VLOOKUP(Q179,'[1]Skill Statistics'!$A$3:$BB$513,MATCH(Race,'[1]Skill Statistics'!$A$2:$BB$2,0),FALSE),0)</f>
        <v>0</v>
      </c>
      <c r="AP179" s="85">
        <f t="shared" ca="1" si="651"/>
        <v>0.5</v>
      </c>
      <c r="AQ179" s="70"/>
      <c r="AS179" s="69">
        <f>IFERROR(VLOOKUP(Q179,'[1]Professional Skills'!$A$4:$AM$288,MATCH(Profession,'[1]Professional Skills'!$A$3:$AM$3,0),FALSE),"- -")</f>
        <v>0</v>
      </c>
      <c r="AT179" t="s">
        <v>1812</v>
      </c>
      <c r="AU179" s="7" t="str">
        <f t="shared" si="954"/>
        <v/>
      </c>
      <c r="AV179" s="7">
        <f t="shared" ca="1" si="953"/>
        <v>0</v>
      </c>
      <c r="AW179" t="str">
        <f t="shared" si="690"/>
        <v/>
      </c>
      <c r="AX179" t="str">
        <f>IFERROR(_xlfn.RANK.EQ(AW179,$AW$5:$AW$568),"")</f>
        <v/>
      </c>
      <c r="AY179">
        <f t="shared" si="645"/>
        <v>0</v>
      </c>
      <c r="AZ179" s="70" t="str">
        <f t="shared" si="688"/>
        <v/>
      </c>
      <c r="BB179" s="69">
        <f>IFERROR(IF(Q179="Language",VLOOKUP(R179,[1]Cultures!$B$4:$N$218,MATCH(Culture,[1]Cultures!$B$3:$N$3,0),FALSE),VLOOKUP(Q179,[1]Cultures!$B$4:$O$212,MATCH(Culture,[1]Cultures!$B$3:$O$3,0),FALSE)),"- -")</f>
        <v>3</v>
      </c>
      <c r="BC179" t="s">
        <v>1812</v>
      </c>
      <c r="BD179">
        <f t="shared" ca="1" si="950"/>
        <v>0.61116708740609482</v>
      </c>
      <c r="BE179">
        <f t="shared" ca="1" si="897"/>
        <v>1.1111670874060948</v>
      </c>
      <c r="BH179">
        <f t="shared" ca="1" si="957"/>
        <v>6</v>
      </c>
      <c r="BI179" s="7">
        <f t="shared" ca="1" si="689"/>
        <v>0</v>
      </c>
      <c r="BK179" s="7"/>
      <c r="BL179" s="70">
        <f t="shared" ca="1" si="646"/>
        <v>0</v>
      </c>
      <c r="BN179" s="69">
        <f>IFERROR(VLOOKUP(V179,Charts!$BT$2:$BV$14,3,FALSE),"- -")</f>
        <v>0.69230769230769229</v>
      </c>
      <c r="BO179" s="85">
        <f t="shared" ca="1" si="652"/>
        <v>2.3035823947967335</v>
      </c>
      <c r="BP179" s="70">
        <f t="shared" ca="1" si="898"/>
        <v>70</v>
      </c>
      <c r="BR179" s="7">
        <v>174</v>
      </c>
      <c r="BS179" s="9" t="str">
        <f ca="1">VLOOKUP(BR179,$O$3:$R$568,4,FALSE)</f>
        <v>Poetic Improvisation</v>
      </c>
      <c r="BT179" s="7" t="str">
        <f ca="1">VLOOKUP(BS179,$R$3:$V$568,5,FALSE)</f>
        <v>3 / 4</v>
      </c>
      <c r="BU179" s="7">
        <f ca="1">VLOOKUP(BT179,Charts!$BT$2:$BV$14,3,FALSE)</f>
        <v>0.69230769230769229</v>
      </c>
      <c r="BV179" s="7" t="str">
        <f t="shared" ca="1" si="691"/>
        <v>3</v>
      </c>
      <c r="BW179" s="7" t="str">
        <f t="shared" ca="1" si="692"/>
        <v>4</v>
      </c>
      <c r="BY179" s="7">
        <f t="shared" ca="1" si="693"/>
        <v>0.62530054517317635</v>
      </c>
      <c r="BZ179" s="7">
        <f t="shared" ca="1" si="694"/>
        <v>6.7007147134515943E-2</v>
      </c>
      <c r="CA179" s="7">
        <f t="shared" ca="1" si="695"/>
        <v>1</v>
      </c>
      <c r="CB179" s="7" t="str">
        <f t="shared" ca="1" si="696"/>
        <v>3</v>
      </c>
      <c r="CC179" s="7">
        <f ca="1">IFERROR(IF(CC178+CB179&gt;CD$4,CC178,CC178+CB179),"")</f>
        <v>38</v>
      </c>
      <c r="CD179" s="7">
        <f t="shared" ca="1" si="899"/>
        <v>0</v>
      </c>
      <c r="CE179" s="7">
        <f t="shared" ca="1" si="697"/>
        <v>0.95030369531296921</v>
      </c>
      <c r="CF179" s="7">
        <f t="shared" ca="1" si="698"/>
        <v>-0.25799600300527692</v>
      </c>
      <c r="CG179" s="7">
        <f t="shared" ca="1" si="699"/>
        <v>0</v>
      </c>
      <c r="CH179" s="7">
        <f t="shared" ca="1" si="700"/>
        <v>0</v>
      </c>
      <c r="CI179" s="7">
        <f ca="1">IFERROR(IF(CI178+CH179&gt;CJ$4,CI178,CI178+CH179),"")</f>
        <v>60</v>
      </c>
      <c r="CJ179" s="7">
        <f t="shared" ca="1" si="900"/>
        <v>0</v>
      </c>
      <c r="CK179" s="7">
        <f t="shared" ca="1" si="701"/>
        <v>0.45818015850277916</v>
      </c>
      <c r="CL179" s="7">
        <f t="shared" ca="1" si="702"/>
        <v>0.23412753380491313</v>
      </c>
      <c r="CM179" s="7">
        <f t="shared" ca="1" si="703"/>
        <v>1</v>
      </c>
      <c r="CN179" s="7" t="str">
        <f t="shared" ca="1" si="704"/>
        <v>3</v>
      </c>
      <c r="CO179" s="7">
        <f ca="1">IFERROR(IF(CO178+CN179&gt;CP$4,CO178,CO178+CN179),"")</f>
        <v>60</v>
      </c>
      <c r="CP179" s="7">
        <f t="shared" ca="1" si="901"/>
        <v>0</v>
      </c>
      <c r="CQ179" s="7">
        <f t="shared" ca="1" si="705"/>
        <v>0.65672348979206263</v>
      </c>
      <c r="CR179" s="7">
        <f t="shared" ca="1" si="706"/>
        <v>3.5584202515629659E-2</v>
      </c>
      <c r="CS179" s="7">
        <f t="shared" ca="1" si="707"/>
        <v>1</v>
      </c>
      <c r="CT179" s="7" t="str">
        <f t="shared" ca="1" si="708"/>
        <v>3</v>
      </c>
      <c r="CU179" s="7">
        <f ca="1">IFERROR(IF(CU178+CT179&gt;CV$4,CU178,CU178+CT179),"")</f>
        <v>60</v>
      </c>
      <c r="CV179" s="7">
        <f t="shared" ca="1" si="902"/>
        <v>0</v>
      </c>
      <c r="CW179" s="7">
        <f t="shared" ca="1" si="709"/>
        <v>0.97182132172598423</v>
      </c>
      <c r="CX179" s="7">
        <f t="shared" ca="1" si="710"/>
        <v>-0.27951362941829194</v>
      </c>
      <c r="CY179" s="7">
        <f t="shared" ca="1" si="711"/>
        <v>0</v>
      </c>
      <c r="CZ179" s="7">
        <f t="shared" ca="1" si="712"/>
        <v>0</v>
      </c>
      <c r="DA179" s="7">
        <f ca="1">IFERROR(IF(DA178+CZ179&gt;DB$4,DA178,DA178+CZ179),"")</f>
        <v>60</v>
      </c>
      <c r="DB179" s="7">
        <f t="shared" ca="1" si="903"/>
        <v>0</v>
      </c>
      <c r="DC179" s="7">
        <f t="shared" ca="1" si="713"/>
        <v>6.2825755238818393E-2</v>
      </c>
      <c r="DD179" s="7">
        <f t="shared" ca="1" si="714"/>
        <v>0.6294819370688739</v>
      </c>
      <c r="DE179" s="7">
        <f t="shared" ca="1" si="715"/>
        <v>1</v>
      </c>
      <c r="DF179" s="7" t="str">
        <f t="shared" ca="1" si="716"/>
        <v>3</v>
      </c>
      <c r="DG179" s="7">
        <f ca="1">IFERROR(IF(DG178+DF179&gt;DH$4,DG178,DG178+DF179),"")</f>
        <v>60</v>
      </c>
      <c r="DH179" s="7">
        <f t="shared" ca="1" si="904"/>
        <v>0</v>
      </c>
      <c r="DI179" s="7">
        <f t="shared" ca="1" si="717"/>
        <v>0.48228845782818119</v>
      </c>
      <c r="DJ179" s="7">
        <f t="shared" ca="1" si="718"/>
        <v>0.2100192344795111</v>
      </c>
      <c r="DK179" s="7">
        <f t="shared" ca="1" si="719"/>
        <v>1</v>
      </c>
      <c r="DL179" s="7" t="str">
        <f t="shared" ca="1" si="720"/>
        <v>3</v>
      </c>
      <c r="DM179" s="7">
        <f ca="1">IFERROR(IF(DM178+DL179&gt;DN$4,DM178,DM178+DL179),"")</f>
        <v>60</v>
      </c>
      <c r="DN179" s="7">
        <f t="shared" ca="1" si="905"/>
        <v>0</v>
      </c>
      <c r="DO179" s="7">
        <f t="shared" ca="1" si="721"/>
        <v>8.8911130732803767E-2</v>
      </c>
      <c r="DP179" s="7">
        <f t="shared" ca="1" si="722"/>
        <v>0.60339656157488852</v>
      </c>
      <c r="DQ179" s="7">
        <f t="shared" ca="1" si="723"/>
        <v>1</v>
      </c>
      <c r="DR179" s="7" t="str">
        <f t="shared" ca="1" si="724"/>
        <v>3</v>
      </c>
      <c r="DS179" s="7">
        <f ca="1">IFERROR(IF(DS178+DR179&gt;DT$4,DS178,DS178+DR179),"")</f>
        <v>60</v>
      </c>
      <c r="DT179" s="7">
        <f t="shared" ca="1" si="906"/>
        <v>0</v>
      </c>
      <c r="DU179" s="7">
        <f t="shared" ca="1" si="725"/>
        <v>0.77334999764450851</v>
      </c>
      <c r="DV179" s="7">
        <f t="shared" ca="1" si="726"/>
        <v>-8.1042305336816223E-2</v>
      </c>
      <c r="DW179" s="7">
        <f t="shared" ca="1" si="727"/>
        <v>0</v>
      </c>
      <c r="DX179" s="7">
        <f t="shared" ca="1" si="728"/>
        <v>0</v>
      </c>
      <c r="DY179" s="7">
        <f ca="1">IFERROR(IF(DY178+DX179&gt;DZ$4,DY178,DY178+DX179),"")</f>
        <v>60</v>
      </c>
      <c r="DZ179" s="7">
        <f t="shared" ca="1" si="907"/>
        <v>0</v>
      </c>
      <c r="EA179" s="7">
        <f t="shared" ca="1" si="729"/>
        <v>0.87503418117335119</v>
      </c>
      <c r="EB179" s="7">
        <f t="shared" ca="1" si="730"/>
        <v>-0.1827264888656589</v>
      </c>
      <c r="EC179" s="7">
        <f t="shared" ca="1" si="731"/>
        <v>0</v>
      </c>
      <c r="ED179" s="7">
        <f t="shared" ca="1" si="732"/>
        <v>0</v>
      </c>
      <c r="EE179" s="7">
        <f ca="1">IFERROR(IF(EE178+ED179&gt;EF$4,EE178,EE178+ED179),"")</f>
        <v>60</v>
      </c>
      <c r="EF179" s="7">
        <f t="shared" ca="1" si="908"/>
        <v>0</v>
      </c>
      <c r="EG179" s="7">
        <f t="shared" ca="1" si="733"/>
        <v>0.2932211612165444</v>
      </c>
      <c r="EH179" s="7">
        <f t="shared" ca="1" si="734"/>
        <v>0.39908653109114789</v>
      </c>
      <c r="EI179" s="7">
        <f t="shared" ca="1" si="735"/>
        <v>1</v>
      </c>
      <c r="EJ179" s="7" t="str">
        <f t="shared" ca="1" si="736"/>
        <v>3</v>
      </c>
      <c r="EK179" s="7">
        <f ca="1">IFERROR(IF(EK178+EJ179&gt;EL$4,EK178,EK178+EJ179),"")</f>
        <v>60</v>
      </c>
      <c r="EL179" s="7">
        <f t="shared" ca="1" si="909"/>
        <v>0</v>
      </c>
      <c r="EM179" s="7">
        <f t="shared" ca="1" si="737"/>
        <v>0.95003969553766876</v>
      </c>
      <c r="EN179" s="7">
        <f t="shared" ca="1" si="738"/>
        <v>-0.25773200322997647</v>
      </c>
      <c r="EO179" s="7">
        <f t="shared" ca="1" si="739"/>
        <v>0</v>
      </c>
      <c r="EP179" s="7">
        <f t="shared" ca="1" si="740"/>
        <v>0</v>
      </c>
      <c r="EQ179" s="7">
        <f ca="1">IFERROR(IF(EQ178+EP179&gt;ER$4,EQ178,EQ178+EP179),"")</f>
        <v>60</v>
      </c>
      <c r="ER179" s="7">
        <f t="shared" ca="1" si="910"/>
        <v>0</v>
      </c>
      <c r="ES179" s="7">
        <f t="shared" ca="1" si="741"/>
        <v>0.14580201348278221</v>
      </c>
      <c r="ET179" s="7">
        <f t="shared" ca="1" si="742"/>
        <v>0.54650567882491008</v>
      </c>
      <c r="EU179" s="7">
        <f t="shared" ca="1" si="743"/>
        <v>1</v>
      </c>
      <c r="EV179" s="7" t="str">
        <f t="shared" ca="1" si="744"/>
        <v>3</v>
      </c>
      <c r="EW179" s="7">
        <f ca="1">IFERROR(IF(EW178+EV179&gt;EX$4,EW178,EW178+EV179),"")</f>
        <v>60</v>
      </c>
      <c r="EX179" s="7">
        <f t="shared" ca="1" si="911"/>
        <v>0</v>
      </c>
      <c r="EY179" s="7">
        <f t="shared" ca="1" si="745"/>
        <v>0.14189567921902313</v>
      </c>
      <c r="EZ179" s="7">
        <f t="shared" ca="1" si="746"/>
        <v>0.55041201308866916</v>
      </c>
      <c r="FA179" s="7">
        <f t="shared" ca="1" si="747"/>
        <v>1</v>
      </c>
      <c r="FB179" s="7" t="str">
        <f t="shared" ca="1" si="748"/>
        <v>3</v>
      </c>
      <c r="FC179" s="7">
        <f ca="1">IFERROR(IF(FC178+FB179&gt;FD$4,FC178,FC178+FB179),"")</f>
        <v>60</v>
      </c>
      <c r="FD179" s="7">
        <f t="shared" ca="1" si="912"/>
        <v>0</v>
      </c>
      <c r="FE179" s="7">
        <f t="shared" ca="1" si="749"/>
        <v>0.3593321234773168</v>
      </c>
      <c r="FF179" s="7">
        <f t="shared" ca="1" si="750"/>
        <v>0.33297556883037549</v>
      </c>
      <c r="FG179" s="7">
        <f t="shared" ca="1" si="751"/>
        <v>1</v>
      </c>
      <c r="FH179" s="7" t="str">
        <f t="shared" ca="1" si="752"/>
        <v>3</v>
      </c>
      <c r="FI179" s="7">
        <f ca="1">IFERROR(IF(FI178+FH179&gt;FJ$4,FI178,FI178+FH179),"")</f>
        <v>60</v>
      </c>
      <c r="FJ179" s="7">
        <f t="shared" ca="1" si="913"/>
        <v>0</v>
      </c>
      <c r="FK179" s="7">
        <f t="shared" ca="1" si="753"/>
        <v>0.57194404278685163</v>
      </c>
      <c r="FL179" s="7">
        <f t="shared" ca="1" si="754"/>
        <v>0.12036364952084067</v>
      </c>
      <c r="FM179" s="7">
        <f t="shared" ca="1" si="755"/>
        <v>1</v>
      </c>
      <c r="FN179" s="7" t="str">
        <f t="shared" ca="1" si="756"/>
        <v>3</v>
      </c>
      <c r="FO179" s="7">
        <f ca="1">IFERROR(IF(FO178+FN179&gt;FP$4,FO178,FO178+FN179),"")</f>
        <v>60</v>
      </c>
      <c r="FP179" s="7">
        <f t="shared" ca="1" si="914"/>
        <v>0</v>
      </c>
      <c r="FQ179" s="7">
        <f t="shared" ca="1" si="757"/>
        <v>0.53654006701486756</v>
      </c>
      <c r="FR179" s="7">
        <f t="shared" ca="1" si="758"/>
        <v>0.15576762529282473</v>
      </c>
      <c r="FS179" s="7">
        <f t="shared" ca="1" si="759"/>
        <v>1</v>
      </c>
      <c r="FT179" s="7" t="str">
        <f t="shared" ca="1" si="760"/>
        <v>3</v>
      </c>
      <c r="FU179" s="7">
        <f ca="1">IFERROR(IF(FU178+FT179&gt;FV$4,FU178,FU178+FT179),"")</f>
        <v>60</v>
      </c>
      <c r="FV179" s="7">
        <f t="shared" ca="1" si="915"/>
        <v>0</v>
      </c>
      <c r="FW179" s="7">
        <f t="shared" ca="1" si="761"/>
        <v>0.17523331867798042</v>
      </c>
      <c r="FX179" s="7">
        <f t="shared" ca="1" si="762"/>
        <v>0.51707437362971187</v>
      </c>
      <c r="FY179" s="7">
        <f t="shared" ca="1" si="763"/>
        <v>1</v>
      </c>
      <c r="FZ179" s="7" t="str">
        <f t="shared" ca="1" si="764"/>
        <v>3</v>
      </c>
      <c r="GA179" s="7">
        <f ca="1">IFERROR(IF(GA178+FZ179&gt;GB$4,GA178,GA178+FZ179),"")</f>
        <v>60</v>
      </c>
      <c r="GB179" s="7">
        <f t="shared" ca="1" si="916"/>
        <v>0</v>
      </c>
      <c r="GC179" s="7">
        <f t="shared" ca="1" si="765"/>
        <v>0.48047326990887484</v>
      </c>
      <c r="GD179" s="7">
        <f t="shared" ca="1" si="766"/>
        <v>0.21183442239881745</v>
      </c>
      <c r="GE179" s="7">
        <f t="shared" ca="1" si="767"/>
        <v>1</v>
      </c>
      <c r="GF179" s="7" t="str">
        <f t="shared" ca="1" si="768"/>
        <v>3</v>
      </c>
      <c r="GG179" s="7">
        <f ca="1">IFERROR(IF(GG178+GF179&gt;GH$4,GG178,GG178+GF179),"")</f>
        <v>60</v>
      </c>
      <c r="GH179" s="7">
        <f t="shared" ca="1" si="917"/>
        <v>0</v>
      </c>
      <c r="GI179" s="7">
        <f t="shared" ca="1" si="769"/>
        <v>0.73793862433702007</v>
      </c>
      <c r="GJ179" s="7">
        <f t="shared" ca="1" si="770"/>
        <v>-4.5630932029327775E-2</v>
      </c>
      <c r="GK179" s="7">
        <f t="shared" ca="1" si="771"/>
        <v>0</v>
      </c>
      <c r="GL179" s="7">
        <f t="shared" ca="1" si="772"/>
        <v>0</v>
      </c>
      <c r="GM179" s="7">
        <f ca="1">IFERROR(IF(GM178+GL179&gt;GN$4,GM178,GM178+GL179),"")</f>
        <v>60</v>
      </c>
      <c r="GN179" s="7">
        <f t="shared" ca="1" si="918"/>
        <v>0</v>
      </c>
      <c r="GO179" s="7">
        <f t="shared" ca="1" si="773"/>
        <v>0.76827552419685463</v>
      </c>
      <c r="GP179" s="7">
        <f t="shared" ca="1" si="774"/>
        <v>-7.5967831889162341E-2</v>
      </c>
      <c r="GQ179" s="7">
        <f t="shared" ca="1" si="775"/>
        <v>0</v>
      </c>
      <c r="GR179" s="7">
        <f t="shared" ca="1" si="776"/>
        <v>0</v>
      </c>
      <c r="GS179" s="7">
        <f ca="1">IFERROR(IF(GS178+GR179&gt;GT$4,GS178,GS178+GR179),"")</f>
        <v>60</v>
      </c>
      <c r="GT179" s="7">
        <f t="shared" ca="1" si="919"/>
        <v>0</v>
      </c>
      <c r="GU179" s="7">
        <f t="shared" ca="1" si="777"/>
        <v>0.99042822520445484</v>
      </c>
      <c r="GV179" s="7">
        <f t="shared" ca="1" si="778"/>
        <v>-0.29812053289676255</v>
      </c>
      <c r="GW179" s="7">
        <f t="shared" ca="1" si="779"/>
        <v>0</v>
      </c>
      <c r="GX179" s="7">
        <f t="shared" ca="1" si="780"/>
        <v>0</v>
      </c>
      <c r="GY179" s="7">
        <f ca="1">IFERROR(IF(GY178+GX179&gt;GZ$4,GY178,GY178+GX179),"")</f>
        <v>60</v>
      </c>
      <c r="GZ179" s="7">
        <f t="shared" ca="1" si="920"/>
        <v>0</v>
      </c>
      <c r="HA179" s="7">
        <f t="shared" ca="1" si="781"/>
        <v>0.52411093749433801</v>
      </c>
      <c r="HB179" s="7">
        <f t="shared" ca="1" si="782"/>
        <v>0.16819675481335428</v>
      </c>
      <c r="HC179" s="7">
        <f t="shared" ca="1" si="783"/>
        <v>1</v>
      </c>
      <c r="HD179" s="7" t="str">
        <f t="shared" ca="1" si="784"/>
        <v>3</v>
      </c>
      <c r="HE179" s="7">
        <f ca="1">IFERROR(IF(HE178+HD179&gt;HF$4,HE178,HE178+HD179),"")</f>
        <v>60</v>
      </c>
      <c r="HF179" s="7">
        <f t="shared" ca="1" si="921"/>
        <v>0</v>
      </c>
      <c r="HG179" s="7">
        <f t="shared" ca="1" si="785"/>
        <v>6.2546726144825371E-2</v>
      </c>
      <c r="HH179" s="7">
        <f t="shared" ca="1" si="786"/>
        <v>0.62976096616286692</v>
      </c>
      <c r="HI179" s="7">
        <f t="shared" ca="1" si="787"/>
        <v>1</v>
      </c>
      <c r="HJ179" s="7" t="str">
        <f t="shared" ca="1" si="788"/>
        <v>3</v>
      </c>
      <c r="HK179" s="7">
        <f ca="1">IFERROR(IF(HK178+HJ179&gt;HL$4,HK178,HK178+HJ179),"")</f>
        <v>60</v>
      </c>
      <c r="HL179" s="7">
        <f t="shared" ca="1" si="922"/>
        <v>0</v>
      </c>
      <c r="HM179" s="7">
        <f t="shared" ca="1" si="789"/>
        <v>0.17583485116546171</v>
      </c>
      <c r="HN179" s="7">
        <f t="shared" ca="1" si="790"/>
        <v>0.51647284114223058</v>
      </c>
      <c r="HO179" s="7">
        <f t="shared" ca="1" si="791"/>
        <v>1</v>
      </c>
      <c r="HP179" s="7" t="str">
        <f t="shared" ca="1" si="792"/>
        <v>3</v>
      </c>
      <c r="HQ179" s="7">
        <f ca="1">IFERROR(IF(HQ178+HP179&gt;HR$4,HQ178,HQ178+HP179),"")</f>
        <v>60</v>
      </c>
      <c r="HR179" s="7">
        <f t="shared" ca="1" si="923"/>
        <v>0</v>
      </c>
      <c r="HS179" s="7">
        <f t="shared" ca="1" si="793"/>
        <v>0.71337296094126867</v>
      </c>
      <c r="HT179" s="7">
        <f t="shared" ca="1" si="794"/>
        <v>-2.1065268633576384E-2</v>
      </c>
      <c r="HU179" s="7">
        <f t="shared" ca="1" si="795"/>
        <v>0</v>
      </c>
      <c r="HV179" s="7">
        <f t="shared" ca="1" si="796"/>
        <v>0</v>
      </c>
      <c r="HW179" s="7">
        <f ca="1">IFERROR(IF(HW178+HV179&gt;HX$4,HW178,HW178+HV179),"")</f>
        <v>60</v>
      </c>
      <c r="HX179" s="7">
        <f t="shared" ca="1" si="924"/>
        <v>0</v>
      </c>
      <c r="HY179" s="7">
        <f t="shared" ca="1" si="797"/>
        <v>0.75511421909132603</v>
      </c>
      <c r="HZ179" s="7">
        <f t="shared" ca="1" si="798"/>
        <v>-6.2806526783633743E-2</v>
      </c>
      <c r="IA179" s="7">
        <f t="shared" ca="1" si="799"/>
        <v>0</v>
      </c>
      <c r="IB179" s="7">
        <f t="shared" ca="1" si="800"/>
        <v>0</v>
      </c>
      <c r="IC179" s="7">
        <f ca="1">IFERROR(IF(IC178+IB179&gt;ID$4,IC178,IC178+IB179),"")</f>
        <v>60</v>
      </c>
      <c r="ID179" s="7">
        <f t="shared" ca="1" si="925"/>
        <v>0</v>
      </c>
      <c r="IE179" s="7">
        <f t="shared" ca="1" si="801"/>
        <v>0.54941234624569413</v>
      </c>
      <c r="IF179" s="7">
        <f t="shared" ca="1" si="802"/>
        <v>0.14289534606199816</v>
      </c>
      <c r="IG179" s="7">
        <f t="shared" ca="1" si="803"/>
        <v>1</v>
      </c>
      <c r="IH179" s="7" t="str">
        <f t="shared" ca="1" si="804"/>
        <v>3</v>
      </c>
      <c r="II179" s="7">
        <f ca="1">IFERROR(IF(II178+IH179&gt;IJ$4,II178,II178+IH179),"")</f>
        <v>60</v>
      </c>
      <c r="IJ179" s="7">
        <f t="shared" ca="1" si="926"/>
        <v>0</v>
      </c>
      <c r="IK179" s="7">
        <f t="shared" ca="1" si="805"/>
        <v>1.4031221483661427E-2</v>
      </c>
      <c r="IL179" s="7">
        <f t="shared" ca="1" si="806"/>
        <v>0.67827647082403086</v>
      </c>
      <c r="IM179" s="7">
        <f t="shared" ca="1" si="807"/>
        <v>1</v>
      </c>
      <c r="IN179" s="7" t="str">
        <f t="shared" ca="1" si="808"/>
        <v>3</v>
      </c>
      <c r="IO179" s="7">
        <f ca="1">IFERROR(IF(IO178+IN179&gt;IP$4,IO178,IO178+IN179),"")</f>
        <v>60</v>
      </c>
      <c r="IP179" s="7">
        <f t="shared" ca="1" si="927"/>
        <v>0</v>
      </c>
      <c r="IQ179" s="7">
        <f t="shared" ca="1" si="809"/>
        <v>0.93989574602966774</v>
      </c>
      <c r="IR179" s="7">
        <f t="shared" ca="1" si="810"/>
        <v>-0.24758805372197545</v>
      </c>
      <c r="IS179" s="7">
        <f t="shared" ca="1" si="811"/>
        <v>0</v>
      </c>
      <c r="IT179" s="7">
        <f t="shared" ca="1" si="812"/>
        <v>0</v>
      </c>
      <c r="IU179" s="7">
        <f ca="1">IFERROR(IF(IU178+IT179&gt;IV$4,IU178,IU178+IT179),"")</f>
        <v>60</v>
      </c>
      <c r="IV179" s="7">
        <f t="shared" ca="1" si="928"/>
        <v>0</v>
      </c>
      <c r="IW179" s="7">
        <f t="shared" ca="1" si="813"/>
        <v>0.8674913072199093</v>
      </c>
      <c r="IX179" s="7">
        <f t="shared" ca="1" si="814"/>
        <v>-0.17518361491221701</v>
      </c>
      <c r="IY179" s="7">
        <f t="shared" ca="1" si="815"/>
        <v>0</v>
      </c>
      <c r="IZ179" s="7">
        <f t="shared" ca="1" si="816"/>
        <v>0</v>
      </c>
      <c r="JA179" s="7">
        <f ca="1">IFERROR(IF(JA178+IZ179&gt;JB$4,JA178,JA178+IZ179),"")</f>
        <v>60</v>
      </c>
      <c r="JB179" s="7">
        <f t="shared" ca="1" si="929"/>
        <v>0</v>
      </c>
      <c r="JC179" s="7">
        <f t="shared" ca="1" si="817"/>
        <v>0.21899389989445184</v>
      </c>
      <c r="JD179" s="7">
        <f t="shared" ca="1" si="818"/>
        <v>0.47331379241324045</v>
      </c>
      <c r="JE179" s="7">
        <f t="shared" ca="1" si="819"/>
        <v>1</v>
      </c>
      <c r="JF179" s="7" t="str">
        <f t="shared" ca="1" si="820"/>
        <v>3</v>
      </c>
      <c r="JG179" s="7">
        <f ca="1">IFERROR(IF(JG178+JF179&gt;JH$4,JG178,JG178+JF179),"")</f>
        <v>60</v>
      </c>
      <c r="JH179" s="7">
        <f t="shared" ca="1" si="930"/>
        <v>0</v>
      </c>
      <c r="JI179" s="7">
        <f t="shared" ca="1" si="821"/>
        <v>0.90991300785033624</v>
      </c>
      <c r="JJ179" s="7">
        <f t="shared" ca="1" si="822"/>
        <v>-0.21760531554264395</v>
      </c>
      <c r="JK179" s="7">
        <f t="shared" ca="1" si="823"/>
        <v>0</v>
      </c>
      <c r="JL179" s="7">
        <f t="shared" ca="1" si="824"/>
        <v>0</v>
      </c>
      <c r="JM179" s="7">
        <f ca="1">IFERROR(IF(JM178+JL179&gt;JN$4,JM178,JM178+JL179),"")</f>
        <v>60</v>
      </c>
      <c r="JN179" s="7">
        <f t="shared" ca="1" si="931"/>
        <v>0</v>
      </c>
      <c r="JO179" s="7">
        <f t="shared" ca="1" si="825"/>
        <v>0.80293769706353202</v>
      </c>
      <c r="JP179" s="7">
        <f t="shared" ca="1" si="826"/>
        <v>-0.11063000475583973</v>
      </c>
      <c r="JQ179" s="7">
        <f t="shared" ca="1" si="827"/>
        <v>0</v>
      </c>
      <c r="JR179" s="7">
        <f t="shared" ca="1" si="828"/>
        <v>0</v>
      </c>
      <c r="JS179" s="7">
        <f ca="1">IFERROR(IF(JS178+JR179&gt;JT$4,JS178,JS178+JR179),"")</f>
        <v>60</v>
      </c>
      <c r="JT179" s="7">
        <f t="shared" ca="1" si="932"/>
        <v>0</v>
      </c>
      <c r="JU179" s="7">
        <f t="shared" ca="1" si="829"/>
        <v>0.97086682957934201</v>
      </c>
      <c r="JV179" s="7">
        <f t="shared" ca="1" si="830"/>
        <v>-0.27855913727164971</v>
      </c>
      <c r="JW179" s="7">
        <f t="shared" ca="1" si="831"/>
        <v>0</v>
      </c>
      <c r="JX179" s="7">
        <f t="shared" ca="1" si="832"/>
        <v>0</v>
      </c>
      <c r="JY179" s="7">
        <f ca="1">IFERROR(IF(JY178+JX179&gt;JZ$4,JY178,JY178+JX179),"")</f>
        <v>60</v>
      </c>
      <c r="JZ179" s="7">
        <f t="shared" ca="1" si="933"/>
        <v>0</v>
      </c>
      <c r="KA179" s="7">
        <f t="shared" ca="1" si="833"/>
        <v>0.56081980594284286</v>
      </c>
      <c r="KB179" s="7">
        <f t="shared" ca="1" si="834"/>
        <v>0.13148788636484943</v>
      </c>
      <c r="KC179" s="7">
        <f t="shared" ca="1" si="835"/>
        <v>1</v>
      </c>
      <c r="KD179" s="7" t="str">
        <f t="shared" ca="1" si="836"/>
        <v>3</v>
      </c>
      <c r="KE179" s="7">
        <f ca="1">IFERROR(IF(KE178+KD179&gt;KF$4,KE178,KE178+KD179),"")</f>
        <v>60</v>
      </c>
      <c r="KF179" s="7">
        <f t="shared" ca="1" si="934"/>
        <v>0</v>
      </c>
      <c r="KG179" s="7">
        <f t="shared" ca="1" si="837"/>
        <v>0.4809617020108149</v>
      </c>
      <c r="KH179" s="7">
        <f t="shared" ca="1" si="838"/>
        <v>0.2113459902968774</v>
      </c>
      <c r="KI179" s="7">
        <f t="shared" ca="1" si="839"/>
        <v>1</v>
      </c>
      <c r="KJ179" s="7" t="str">
        <f t="shared" ca="1" si="840"/>
        <v>3</v>
      </c>
      <c r="KK179" s="7">
        <f ca="1">IFERROR(IF(KK178+KJ179&gt;KL$4,KK178,KK178+KJ179),"")</f>
        <v>60</v>
      </c>
      <c r="KL179" s="7">
        <f t="shared" ca="1" si="935"/>
        <v>0</v>
      </c>
      <c r="KM179" s="7">
        <f t="shared" ca="1" si="841"/>
        <v>5.2990559968685402E-2</v>
      </c>
      <c r="KN179" s="7">
        <f t="shared" ca="1" si="842"/>
        <v>0.63931713233900689</v>
      </c>
      <c r="KO179" s="7">
        <f t="shared" ca="1" si="843"/>
        <v>1</v>
      </c>
      <c r="KP179" s="7" t="str">
        <f t="shared" ca="1" si="844"/>
        <v>3</v>
      </c>
      <c r="KQ179" s="7">
        <f ca="1">IFERROR(IF(KQ178+KP179&gt;KR$4,KQ178,KQ178+KP179),"")</f>
        <v>60</v>
      </c>
      <c r="KR179" s="7">
        <f t="shared" ca="1" si="936"/>
        <v>0</v>
      </c>
      <c r="KS179" s="7">
        <f t="shared" ca="1" si="845"/>
        <v>0.59851874213664047</v>
      </c>
      <c r="KT179" s="7">
        <f t="shared" ca="1" si="846"/>
        <v>9.3788950171051821E-2</v>
      </c>
      <c r="KU179" s="7">
        <f t="shared" ca="1" si="847"/>
        <v>1</v>
      </c>
      <c r="KV179" s="7" t="str">
        <f t="shared" ca="1" si="848"/>
        <v>3</v>
      </c>
      <c r="KW179" s="7">
        <f ca="1">IFERROR(IF(KW178+KV179&gt;KX$4,KW178,KW178+KV179),"")</f>
        <v>60</v>
      </c>
      <c r="KX179" s="7">
        <f t="shared" ca="1" si="937"/>
        <v>0</v>
      </c>
      <c r="KY179" s="7">
        <f t="shared" ca="1" si="849"/>
        <v>0.20015534567540028</v>
      </c>
      <c r="KZ179" s="7">
        <f t="shared" ca="1" si="850"/>
        <v>0.49215234663229201</v>
      </c>
      <c r="LA179" s="7">
        <f t="shared" ca="1" si="851"/>
        <v>1</v>
      </c>
      <c r="LB179" s="7" t="str">
        <f t="shared" ca="1" si="852"/>
        <v>3</v>
      </c>
      <c r="LC179" s="7">
        <f ca="1">IFERROR(IF(LC178+LB179&gt;LD$4,LC178,LC178+LB179),"")</f>
        <v>60</v>
      </c>
      <c r="LD179" s="7">
        <f t="shared" ca="1" si="938"/>
        <v>0</v>
      </c>
      <c r="LE179" s="7">
        <f t="shared" ca="1" si="853"/>
        <v>0.63468637837261277</v>
      </c>
      <c r="LF179" s="7">
        <f t="shared" ca="1" si="854"/>
        <v>5.7621313935079521E-2</v>
      </c>
      <c r="LG179" s="7">
        <f t="shared" ca="1" si="855"/>
        <v>1</v>
      </c>
      <c r="LH179" s="7" t="str">
        <f t="shared" ca="1" si="856"/>
        <v>3</v>
      </c>
      <c r="LI179" s="7">
        <f ca="1">IFERROR(IF(LI178+LH179&gt;LJ$4,LI178,LI178+LH179),"")</f>
        <v>60</v>
      </c>
      <c r="LJ179" s="7">
        <f t="shared" ca="1" si="939"/>
        <v>0</v>
      </c>
      <c r="LK179" s="7">
        <f t="shared" ca="1" si="857"/>
        <v>0.4114273569206317</v>
      </c>
      <c r="LL179" s="7">
        <f t="shared" ca="1" si="858"/>
        <v>0.28088033538706059</v>
      </c>
      <c r="LM179" s="7">
        <f t="shared" ca="1" si="859"/>
        <v>1</v>
      </c>
      <c r="LN179" s="7" t="str">
        <f t="shared" ca="1" si="860"/>
        <v>3</v>
      </c>
      <c r="LO179" s="7">
        <f ca="1">IFERROR(IF(LO178+LN179&gt;LP$4,LO178,LO178+LN179),"")</f>
        <v>60</v>
      </c>
      <c r="LP179" s="7">
        <f t="shared" ca="1" si="940"/>
        <v>0</v>
      </c>
      <c r="LQ179" s="7">
        <f t="shared" ca="1" si="861"/>
        <v>0.64331234843739604</v>
      </c>
      <c r="LR179" s="7">
        <f t="shared" ca="1" si="862"/>
        <v>4.8995343870296248E-2</v>
      </c>
      <c r="LS179" s="7">
        <f t="shared" ca="1" si="863"/>
        <v>1</v>
      </c>
      <c r="LT179" s="7" t="str">
        <f t="shared" ca="1" si="864"/>
        <v>3</v>
      </c>
      <c r="LU179" s="7">
        <f ca="1">IFERROR(IF(LU178+LT179&gt;LV$4,LU178,LU178+LT179),"")</f>
        <v>60</v>
      </c>
      <c r="LV179" s="7">
        <f t="shared" ca="1" si="941"/>
        <v>0</v>
      </c>
      <c r="LW179" s="7">
        <f t="shared" ca="1" si="865"/>
        <v>0.26241152889998032</v>
      </c>
      <c r="LX179" s="7">
        <f t="shared" ca="1" si="866"/>
        <v>0.42989616340771197</v>
      </c>
      <c r="LY179" s="7">
        <f t="shared" ca="1" si="867"/>
        <v>1</v>
      </c>
      <c r="LZ179" s="7" t="str">
        <f t="shared" ca="1" si="868"/>
        <v>3</v>
      </c>
      <c r="MA179" s="7">
        <f ca="1">IFERROR(IF(MA178+LZ179&gt;MB$4,MA178,MA178+LZ179),"")</f>
        <v>60</v>
      </c>
      <c r="MB179" s="7">
        <f t="shared" ca="1" si="942"/>
        <v>0</v>
      </c>
      <c r="MC179" s="7">
        <f t="shared" ca="1" si="869"/>
        <v>0.74726549090896344</v>
      </c>
      <c r="MD179" s="7">
        <f t="shared" ca="1" si="870"/>
        <v>-5.4957798601271146E-2</v>
      </c>
      <c r="ME179" s="7">
        <f t="shared" ca="1" si="871"/>
        <v>0</v>
      </c>
      <c r="MF179" s="7">
        <f t="shared" ca="1" si="872"/>
        <v>0</v>
      </c>
      <c r="MG179" s="7">
        <f ca="1">IFERROR(IF(MG178+MF179&gt;MH$4,MG178,MG178+MF179),"")</f>
        <v>60</v>
      </c>
      <c r="MH179" s="7">
        <f t="shared" ca="1" si="943"/>
        <v>0</v>
      </c>
      <c r="MI179" s="7">
        <f t="shared" ca="1" si="873"/>
        <v>6.2086333138696714E-3</v>
      </c>
      <c r="MJ179" s="7">
        <f t="shared" ca="1" si="874"/>
        <v>0.68609905899382262</v>
      </c>
      <c r="MK179" s="7">
        <f t="shared" ca="1" si="875"/>
        <v>1</v>
      </c>
      <c r="ML179" s="7" t="str">
        <f t="shared" ca="1" si="876"/>
        <v>3</v>
      </c>
      <c r="MM179" s="7">
        <f ca="1">IFERROR(IF(MM178+ML179&gt;MN$4,MM178,MM178+ML179),"")</f>
        <v>60</v>
      </c>
      <c r="MN179" s="7">
        <f t="shared" ca="1" si="944"/>
        <v>0</v>
      </c>
      <c r="MO179" s="7">
        <f t="shared" ca="1" si="877"/>
        <v>0.23054284077175824</v>
      </c>
      <c r="MP179" s="7">
        <f t="shared" ca="1" si="878"/>
        <v>0.46176485153593405</v>
      </c>
      <c r="MQ179" s="7">
        <f t="shared" ca="1" si="879"/>
        <v>1</v>
      </c>
      <c r="MR179" s="7" t="str">
        <f t="shared" ca="1" si="880"/>
        <v>3</v>
      </c>
      <c r="MS179" s="7">
        <f ca="1">IFERROR(IF(MS178+MR179&gt;MT$4,MS178,MS178+MR179),"")</f>
        <v>60</v>
      </c>
      <c r="MT179" s="7">
        <f t="shared" ca="1" si="945"/>
        <v>0</v>
      </c>
      <c r="MU179" s="7">
        <f t="shared" ca="1" si="881"/>
        <v>0.37418834279458557</v>
      </c>
      <c r="MV179" s="7">
        <f t="shared" ca="1" si="882"/>
        <v>0.31811934951310672</v>
      </c>
      <c r="MW179" s="7">
        <f t="shared" ca="1" si="883"/>
        <v>1</v>
      </c>
      <c r="MX179" s="7" t="str">
        <f t="shared" ca="1" si="884"/>
        <v>3</v>
      </c>
      <c r="MY179" s="7">
        <f ca="1">IFERROR(IF(MY178+MX179&gt;MZ$4,MY178,MY178+MX179),"")</f>
        <v>60</v>
      </c>
      <c r="MZ179" s="7">
        <f t="shared" ca="1" si="946"/>
        <v>0</v>
      </c>
      <c r="NA179" s="7">
        <f t="shared" ca="1" si="885"/>
        <v>1.562167604756115E-2</v>
      </c>
      <c r="NB179" s="7">
        <f t="shared" ca="1" si="886"/>
        <v>0.67668601626013114</v>
      </c>
      <c r="NC179" s="7">
        <f t="shared" ca="1" si="887"/>
        <v>1</v>
      </c>
      <c r="ND179" s="7" t="str">
        <f t="shared" ca="1" si="888"/>
        <v>3</v>
      </c>
      <c r="NE179" s="7">
        <f ca="1">IFERROR(IF(NE178+ND179&gt;NF$4,NE178,NE178+ND179),"")</f>
        <v>60</v>
      </c>
      <c r="NF179" s="7">
        <f t="shared" ca="1" si="947"/>
        <v>0</v>
      </c>
      <c r="NG179" s="7">
        <f t="shared" ca="1" si="889"/>
        <v>0.78785038472060798</v>
      </c>
      <c r="NH179" s="7">
        <f t="shared" ca="1" si="890"/>
        <v>-9.5542692412915686E-2</v>
      </c>
      <c r="NI179" s="7">
        <f t="shared" ca="1" si="891"/>
        <v>0</v>
      </c>
      <c r="NJ179" s="7">
        <f t="shared" ca="1" si="892"/>
        <v>0</v>
      </c>
      <c r="NK179" s="7">
        <f ca="1">IFERROR(IF(NK178+NJ179&gt;NL$4,NK178,NK178+NJ179),"")</f>
        <v>60</v>
      </c>
      <c r="NL179" s="7">
        <f t="shared" ca="1" si="948"/>
        <v>0</v>
      </c>
      <c r="NM179" s="7">
        <f t="shared" ca="1" si="893"/>
        <v>0.48967732874239378</v>
      </c>
      <c r="NN179" s="7">
        <f t="shared" ca="1" si="894"/>
        <v>0.20263036356529851</v>
      </c>
      <c r="NO179" s="7">
        <f t="shared" ca="1" si="895"/>
        <v>1</v>
      </c>
      <c r="NP179" s="7" t="str">
        <f t="shared" ca="1" si="896"/>
        <v>3</v>
      </c>
      <c r="NQ179" s="7">
        <f ca="1">IFERROR(IF(NQ178+NP179&gt;NR$4,NQ178,NQ178+NP179),"")</f>
        <v>60</v>
      </c>
      <c r="NR179" s="7">
        <f t="shared" ca="1" si="949"/>
        <v>0</v>
      </c>
      <c r="NT179">
        <v>177</v>
      </c>
      <c r="NU179" s="7" t="s">
        <v>19</v>
      </c>
      <c r="NV179" s="7" t="str">
        <f t="shared" ca="1" si="653"/>
        <v/>
      </c>
      <c r="NW179" s="7" t="str">
        <f t="shared" ca="1" si="647"/>
        <v/>
      </c>
      <c r="NX179" t="str">
        <f ca="1">IFERROR(VLOOKUP(NT179,$K$3:$AK$568,8,FALSE),"")</f>
        <v/>
      </c>
      <c r="NY179" t="str">
        <f ca="1">IFERROR(VLOOKUP(NT179,$K$3:$AK$568,9,FALSE),"")</f>
        <v/>
      </c>
      <c r="NZ179" s="7" t="str">
        <f ca="1">IFERROR(VLOOKUP(NT179,$K$3:$AK$568,27,FALSE),"")</f>
        <v/>
      </c>
      <c r="OB179">
        <v>177</v>
      </c>
      <c r="OC179" s="7" t="s">
        <v>19</v>
      </c>
      <c r="OD179" t="e">
        <f t="shared" ca="1" si="654"/>
        <v>#N/A</v>
      </c>
      <c r="OE179" s="7" t="str">
        <f t="shared" ca="1" si="655"/>
        <v/>
      </c>
      <c r="OF179" s="7" t="str">
        <f t="shared" ca="1" si="656"/>
        <v/>
      </c>
      <c r="OG179" t="str">
        <f t="shared" ca="1" si="657"/>
        <v/>
      </c>
      <c r="OI179">
        <v>177</v>
      </c>
      <c r="OJ179" s="7" t="s">
        <v>19</v>
      </c>
      <c r="OK179" s="7" t="str">
        <f t="shared" ca="1" si="658"/>
        <v/>
      </c>
      <c r="OL179" s="7" t="str">
        <f t="shared" ca="1" si="659"/>
        <v/>
      </c>
      <c r="OM179" t="str">
        <f ca="1">IFERROR(VLOOKUP(OI179,$L$3:$AK$568,7,FALSE),"")</f>
        <v/>
      </c>
      <c r="ON179" t="str">
        <f ca="1">IFERROR(VLOOKUP(OI179,$L$3:$AK$568,8,FALSE),"")</f>
        <v/>
      </c>
      <c r="OO179" s="7" t="str">
        <f ca="1">IFERROR(VLOOKUP(OI179,$L$3:$AK$568,26,FALSE),"")</f>
        <v/>
      </c>
      <c r="OQ179">
        <v>177</v>
      </c>
      <c r="OR179" s="7" t="s">
        <v>19</v>
      </c>
      <c r="OS179" t="e">
        <f t="shared" ca="1" si="660"/>
        <v>#N/A</v>
      </c>
      <c r="OT179" s="7" t="str">
        <f t="shared" ca="1" si="661"/>
        <v/>
      </c>
      <c r="OU179" s="7" t="str">
        <f t="shared" ca="1" si="662"/>
        <v/>
      </c>
      <c r="OV179" t="str">
        <f t="shared" ca="1" si="663"/>
        <v/>
      </c>
      <c r="OX179">
        <v>177</v>
      </c>
      <c r="OY179" s="7" t="s">
        <v>19</v>
      </c>
      <c r="OZ179" s="7" t="str">
        <f t="shared" ca="1" si="664"/>
        <v/>
      </c>
      <c r="PA179" s="7" t="str">
        <f t="shared" ca="1" si="665"/>
        <v/>
      </c>
      <c r="PB179" t="str">
        <f ca="1">IFERROR(VLOOKUP(OX179,$M$3:$AK$568,6,FALSE),"")</f>
        <v/>
      </c>
      <c r="PC179" t="str">
        <f ca="1">IFERROR(VLOOKUP(OX179,$M$3:$AK$568,7,FALSE),"")</f>
        <v/>
      </c>
      <c r="PD179" s="7" t="str">
        <f ca="1">IFERROR(VLOOKUP(OX179,$M$3:$AK$568,25,FALSE),"")</f>
        <v/>
      </c>
      <c r="PF179">
        <v>177</v>
      </c>
      <c r="PG179" s="7" t="s">
        <v>19</v>
      </c>
      <c r="PH179" t="e">
        <f t="shared" ca="1" si="666"/>
        <v>#N/A</v>
      </c>
      <c r="PI179" s="7" t="str">
        <f t="shared" ca="1" si="667"/>
        <v/>
      </c>
      <c r="PJ179" s="7" t="str">
        <f t="shared" ca="1" si="668"/>
        <v/>
      </c>
      <c r="PK179" t="str">
        <f t="shared" ca="1" si="669"/>
        <v/>
      </c>
      <c r="PM179">
        <v>177</v>
      </c>
      <c r="PN179" s="7" t="s">
        <v>19</v>
      </c>
      <c r="PO179" s="202" t="str">
        <f t="shared" ca="1" si="670"/>
        <v/>
      </c>
      <c r="PP179" s="7" t="str">
        <f t="shared" ca="1" si="671"/>
        <v/>
      </c>
      <c r="PQ179" t="str">
        <f ca="1">IFERROR(VLOOKUP(PM179,$G$325:$R$409,12,FALSE),"")</f>
        <v/>
      </c>
      <c r="PR179" t="e">
        <f ca="1">VLOOKUP(PM179,$G$324:$Q$409,11,FALSE)</f>
        <v>#N/A</v>
      </c>
      <c r="PS179" s="7" t="str">
        <f ca="1">VLOOKUP(PQ179,$R$325:$Y$409,8,FALSE)</f>
        <v>- -</v>
      </c>
      <c r="PT179" s="7">
        <f ca="1">ReSt</f>
        <v>-4</v>
      </c>
      <c r="PU179" s="7" t="e">
        <f t="shared" ca="1" si="672"/>
        <v>#N/A</v>
      </c>
      <c r="PV179" s="7" t="e">
        <f t="shared" ca="1" si="673"/>
        <v>#N/A</v>
      </c>
      <c r="PW179" s="7" t="str">
        <f ca="1">VLOOKUP(PQ179,$R$325:$AK$409,8,FALSE)</f>
        <v>- -</v>
      </c>
      <c r="PX179" s="7"/>
      <c r="PY179">
        <v>177</v>
      </c>
      <c r="PZ179" s="7" t="s">
        <v>19</v>
      </c>
      <c r="QA179" t="str">
        <f t="shared" ca="1" si="674"/>
        <v/>
      </c>
      <c r="QB179" s="7" t="str">
        <f t="shared" ca="1" si="675"/>
        <v/>
      </c>
      <c r="QC179" s="7" t="str">
        <f t="shared" ca="1" si="676"/>
        <v/>
      </c>
      <c r="QD179" t="str">
        <f t="shared" ca="1" si="677"/>
        <v/>
      </c>
      <c r="QF179">
        <v>177</v>
      </c>
      <c r="QG179" s="7" t="s">
        <v>19</v>
      </c>
      <c r="QH179" s="7" t="str">
        <f t="shared" ca="1" si="678"/>
        <v/>
      </c>
      <c r="QI179" s="7" t="e">
        <f t="shared" ca="1" si="679"/>
        <v>#VALUE!</v>
      </c>
      <c r="QJ179" t="e">
        <f t="shared" ca="1" si="680"/>
        <v>#N/A</v>
      </c>
      <c r="QK179" s="7" t="e">
        <f t="shared" ca="1" si="681"/>
        <v>#N/A</v>
      </c>
      <c r="QM179">
        <v>177</v>
      </c>
      <c r="QN179" s="7" t="s">
        <v>19</v>
      </c>
      <c r="QO179" t="str">
        <f t="shared" ca="1" si="682"/>
        <v/>
      </c>
      <c r="QP179" s="7" t="str">
        <f t="shared" ca="1" si="683"/>
        <v/>
      </c>
      <c r="QQ179" t="str">
        <f t="shared" ca="1" si="684"/>
        <v/>
      </c>
    </row>
    <row r="180" spans="1:459" x14ac:dyDescent="0.25">
      <c r="A180" s="240"/>
      <c r="C180" s="75"/>
      <c r="D180" s="76"/>
      <c r="F180" s="75"/>
      <c r="G180" s="76"/>
      <c r="I180" s="75"/>
      <c r="J180" s="85"/>
      <c r="K180" s="85">
        <f t="shared" ca="1" si="648"/>
        <v>4</v>
      </c>
      <c r="L180" s="85">
        <f t="shared" ca="1" si="951"/>
        <v>1</v>
      </c>
      <c r="M180" s="70">
        <f t="shared" ca="1" si="956"/>
        <v>7</v>
      </c>
      <c r="O180" s="222">
        <f t="shared" ca="1" si="649"/>
        <v>189</v>
      </c>
      <c r="Q180" s="7" t="s">
        <v>1737</v>
      </c>
      <c r="R180" s="9" t="s">
        <v>1457</v>
      </c>
      <c r="S180" s="9" t="s">
        <v>1948</v>
      </c>
      <c r="T180" s="61" t="str">
        <f>SUBSTITUTE(IFERROR(IFERROR(VLOOKUP(R180,'[1]Skill Statistics'!$A$3:$C$513,2,FALSE),VLOOKUP(Q180,'[1]Skill Statistics'!$A$3:$C$513,2,FALSE)),T179),"R*","ReSt")</f>
        <v>In/Me</v>
      </c>
      <c r="U180" s="61" t="str">
        <f>IFERROR(IFERROR(VLOOKUP(R180,'[1]Skill Statistics'!$A$3:$C$513,3,FALSE),VLOOKUP(Q180,'[1]Skill Statistics'!$A$3:$C$513,3,FALSE)),U179)</f>
        <v>Re</v>
      </c>
      <c r="V180" s="61" t="str">
        <f>IF(ISNUMBER(SEARCH("Category",R180)),"- -",IFERROR(IFERROR(VLOOKUP(Q180,[1]Professions!$A$4:$AM$288,MATCH(Profession,[1]Professions!$A$1:$AM$1,0),FALSE),VLOOKUP(Q180,Calculations!$B$91:$I$95,8,FALSE)),"- -"))</f>
        <v>3 / 4</v>
      </c>
      <c r="W180" s="60">
        <f t="shared" ca="1" si="650"/>
        <v>0</v>
      </c>
      <c r="X180" s="7">
        <f ca="1">IFERROR(VLOOKUP(R180,$BS$6:$NR$519,MATCH(ActualLevel,$BS$3:$NR$3,0),FALSE),"- -")</f>
        <v>0</v>
      </c>
      <c r="Y180" s="7">
        <f t="shared" ca="1" si="955"/>
        <v>0</v>
      </c>
      <c r="Z180" s="7">
        <f ca="1">IFERROR(VLOOKUP(Y180,Charts!$BQ$2:$BR$52,2,FALSE),"- -")</f>
        <v>-25</v>
      </c>
      <c r="AA180" s="7">
        <f t="shared" ca="1" si="686"/>
        <v>5</v>
      </c>
      <c r="AB180" s="7">
        <f t="shared" ca="1" si="952"/>
        <v>0</v>
      </c>
      <c r="AC180" s="7"/>
      <c r="AD180" s="7"/>
      <c r="AE180" s="7"/>
      <c r="AF180" s="7"/>
      <c r="AG180" s="7"/>
      <c r="AH180" s="43"/>
      <c r="AI180" s="7"/>
      <c r="AJ180" s="7"/>
      <c r="AK180" s="7">
        <f t="shared" ca="1" si="687"/>
        <v>-20</v>
      </c>
      <c r="AL180" s="7"/>
      <c r="AM180" s="69">
        <f>IFERROR(VLOOKUP(R180,'[1]Skill Statistics'!$A$3:$AN$513,MATCH(Profession,'[1]Skill Statistics'!$A$2:$AN$2,0),FALSE),0)</f>
        <v>0</v>
      </c>
      <c r="AN180" s="85">
        <f>IFERROR(VLOOKUP(Q180,'[1]Skill Statistics'!$A$3:$BK$513,MATCH(Archetype,'[1]Skill Statistics'!$A$2:$BK$2,0),FALSE),0)</f>
        <v>0</v>
      </c>
      <c r="AO180" s="85">
        <f>IFERROR(VLOOKUP(Q180,'[1]Skill Statistics'!$A$3:$BB$513,MATCH(Race,'[1]Skill Statistics'!$A$2:$BB$2,0),FALSE),0)</f>
        <v>0</v>
      </c>
      <c r="AP180" s="85">
        <f t="shared" ca="1" si="651"/>
        <v>0.5</v>
      </c>
      <c r="AQ180" s="70"/>
      <c r="AS180" s="69">
        <f>IFERROR(VLOOKUP(Q180,'[1]Professional Skills'!$A$4:$AM$288,MATCH(Profession,'[1]Professional Skills'!$A$3:$AM$3,0),FALSE),"- -")</f>
        <v>0</v>
      </c>
      <c r="AT180" t="s">
        <v>1812</v>
      </c>
      <c r="AU180" s="7" t="str">
        <f t="shared" si="954"/>
        <v/>
      </c>
      <c r="AV180" s="7">
        <f t="shared" ca="1" si="953"/>
        <v>0</v>
      </c>
      <c r="AW180" t="str">
        <f t="shared" si="690"/>
        <v/>
      </c>
      <c r="AX180" t="str">
        <f>IFERROR(_xlfn.RANK.EQ(AW180,$AW$5:$AW$568),"")</f>
        <v/>
      </c>
      <c r="AY180">
        <f t="shared" si="645"/>
        <v>0</v>
      </c>
      <c r="AZ180" s="70" t="str">
        <f t="shared" si="688"/>
        <v/>
      </c>
      <c r="BB180" s="69">
        <f>IFERROR(IF(Q180="Language",VLOOKUP(R180,[1]Cultures!$B$4:$N$218,MATCH(Culture,[1]Cultures!$B$3:$N$3,0),FALSE),VLOOKUP(Q180,[1]Cultures!$B$4:$O$212,MATCH(Culture,[1]Cultures!$B$3:$O$3,0),FALSE)),"- -")</f>
        <v>3</v>
      </c>
      <c r="BC180" t="s">
        <v>1812</v>
      </c>
      <c r="BD180">
        <f t="shared" ca="1" si="950"/>
        <v>0.393182050535404</v>
      </c>
      <c r="BE180">
        <f t="shared" ca="1" si="897"/>
        <v>0.893182050535404</v>
      </c>
      <c r="BH180">
        <f t="shared" ca="1" si="957"/>
        <v>9</v>
      </c>
      <c r="BI180" s="7">
        <f t="shared" ca="1" si="689"/>
        <v>0</v>
      </c>
      <c r="BK180" s="7"/>
      <c r="BL180" s="70">
        <f t="shared" ca="1" si="646"/>
        <v>0</v>
      </c>
      <c r="BN180" s="69">
        <f>IFERROR(VLOOKUP(V180,Charts!$BT$2:$BV$14,3,FALSE),"- -")</f>
        <v>0.69230769230769229</v>
      </c>
      <c r="BO180" s="85">
        <f t="shared" ca="1" si="652"/>
        <v>1.6782191533098287</v>
      </c>
      <c r="BP180" s="70">
        <f t="shared" ca="1" si="898"/>
        <v>189</v>
      </c>
      <c r="BR180" s="7">
        <v>175</v>
      </c>
      <c r="BS180" s="9" t="str">
        <f ca="1">VLOOKUP(BR180,$O$3:$R$568,4,FALSE)</f>
        <v>Adrenal Strength</v>
      </c>
      <c r="BT180" s="7" t="str">
        <f ca="1">VLOOKUP(BS180,$R$3:$V$568,5,FALSE)</f>
        <v>5 / 7</v>
      </c>
      <c r="BU180" s="7">
        <f ca="1">VLOOKUP(BT180,Charts!$BT$2:$BV$14,3,FALSE)</f>
        <v>0.46153846153846156</v>
      </c>
      <c r="BV180" s="7" t="str">
        <f t="shared" ca="1" si="691"/>
        <v>5</v>
      </c>
      <c r="BW180" s="7" t="str">
        <f t="shared" ca="1" si="692"/>
        <v>7</v>
      </c>
      <c r="BY180" s="7">
        <f t="shared" ca="1" si="693"/>
        <v>0.11357239895326054</v>
      </c>
      <c r="BZ180" s="7">
        <f t="shared" ca="1" si="694"/>
        <v>0.34796606258520102</v>
      </c>
      <c r="CA180" s="7">
        <f t="shared" ca="1" si="695"/>
        <v>1</v>
      </c>
      <c r="CB180" s="7" t="str">
        <f t="shared" ca="1" si="696"/>
        <v>5</v>
      </c>
      <c r="CC180" s="7">
        <f ca="1">IFERROR(IF(CC179+CB180&gt;CD$4,CC179,CC179+CB180),"")</f>
        <v>38</v>
      </c>
      <c r="CD180" s="7">
        <f t="shared" ca="1" si="899"/>
        <v>0</v>
      </c>
      <c r="CE180" s="7">
        <f t="shared" ca="1" si="697"/>
        <v>0.8173636860650958</v>
      </c>
      <c r="CF180" s="7">
        <f t="shared" ca="1" si="698"/>
        <v>-0.35582522452663423</v>
      </c>
      <c r="CG180" s="7">
        <f t="shared" ca="1" si="699"/>
        <v>0</v>
      </c>
      <c r="CH180" s="7">
        <f t="shared" ca="1" si="700"/>
        <v>0</v>
      </c>
      <c r="CI180" s="7">
        <f ca="1">IFERROR(IF(CI179+CH180&gt;CJ$4,CI179,CI179+CH180),"")</f>
        <v>60</v>
      </c>
      <c r="CJ180" s="7">
        <f t="shared" ca="1" si="900"/>
        <v>0</v>
      </c>
      <c r="CK180" s="7">
        <f t="shared" ca="1" si="701"/>
        <v>0.73799956930573474</v>
      </c>
      <c r="CL180" s="7">
        <f t="shared" ca="1" si="702"/>
        <v>-0.27646110776727317</v>
      </c>
      <c r="CM180" s="7">
        <f t="shared" ca="1" si="703"/>
        <v>0</v>
      </c>
      <c r="CN180" s="7">
        <f t="shared" ca="1" si="704"/>
        <v>0</v>
      </c>
      <c r="CO180" s="7">
        <f ca="1">IFERROR(IF(CO179+CN180&gt;CP$4,CO179,CO179+CN180),"")</f>
        <v>60</v>
      </c>
      <c r="CP180" s="7">
        <f t="shared" ca="1" si="901"/>
        <v>0</v>
      </c>
      <c r="CQ180" s="7">
        <f t="shared" ca="1" si="705"/>
        <v>0.64429939943662262</v>
      </c>
      <c r="CR180" s="7">
        <f t="shared" ca="1" si="706"/>
        <v>-0.18276093789816106</v>
      </c>
      <c r="CS180" s="7">
        <f t="shared" ca="1" si="707"/>
        <v>0</v>
      </c>
      <c r="CT180" s="7">
        <f t="shared" ca="1" si="708"/>
        <v>0</v>
      </c>
      <c r="CU180" s="7">
        <f ca="1">IFERROR(IF(CU179+CT180&gt;CV$4,CU179,CU179+CT180),"")</f>
        <v>60</v>
      </c>
      <c r="CV180" s="7">
        <f t="shared" ca="1" si="902"/>
        <v>0</v>
      </c>
      <c r="CW180" s="7">
        <f t="shared" ca="1" si="709"/>
        <v>0.65157423653826219</v>
      </c>
      <c r="CX180" s="7">
        <f t="shared" ca="1" si="710"/>
        <v>-0.19003577499980062</v>
      </c>
      <c r="CY180" s="7">
        <f t="shared" ca="1" si="711"/>
        <v>0</v>
      </c>
      <c r="CZ180" s="7">
        <f t="shared" ca="1" si="712"/>
        <v>0</v>
      </c>
      <c r="DA180" s="7">
        <f ca="1">IFERROR(IF(DA179+CZ180&gt;DB$4,DA179,DA179+CZ180),"")</f>
        <v>60</v>
      </c>
      <c r="DB180" s="7">
        <f t="shared" ca="1" si="903"/>
        <v>0</v>
      </c>
      <c r="DC180" s="7">
        <f t="shared" ca="1" si="713"/>
        <v>0.4669817272108947</v>
      </c>
      <c r="DD180" s="7">
        <f t="shared" ca="1" si="714"/>
        <v>-5.4432656724331396E-3</v>
      </c>
      <c r="DE180" s="7">
        <f t="shared" ca="1" si="715"/>
        <v>0</v>
      </c>
      <c r="DF180" s="7">
        <f t="shared" ca="1" si="716"/>
        <v>0</v>
      </c>
      <c r="DG180" s="7">
        <f ca="1">IFERROR(IF(DG179+DF180&gt;DH$4,DG179,DG179+DF180),"")</f>
        <v>60</v>
      </c>
      <c r="DH180" s="7">
        <f t="shared" ca="1" si="904"/>
        <v>0</v>
      </c>
      <c r="DI180" s="7">
        <f t="shared" ca="1" si="717"/>
        <v>0.90139538559613575</v>
      </c>
      <c r="DJ180" s="7">
        <f t="shared" ca="1" si="718"/>
        <v>-0.43985692405767418</v>
      </c>
      <c r="DK180" s="7">
        <f t="shared" ca="1" si="719"/>
        <v>0</v>
      </c>
      <c r="DL180" s="7">
        <f t="shared" ca="1" si="720"/>
        <v>0</v>
      </c>
      <c r="DM180" s="7">
        <f ca="1">IFERROR(IF(DM179+DL180&gt;DN$4,DM179,DM179+DL180),"")</f>
        <v>60</v>
      </c>
      <c r="DN180" s="7">
        <f t="shared" ca="1" si="905"/>
        <v>0</v>
      </c>
      <c r="DO180" s="7">
        <f t="shared" ca="1" si="721"/>
        <v>0.46990428961238473</v>
      </c>
      <c r="DP180" s="7">
        <f t="shared" ca="1" si="722"/>
        <v>-8.365828073923165E-3</v>
      </c>
      <c r="DQ180" s="7">
        <f t="shared" ca="1" si="723"/>
        <v>0</v>
      </c>
      <c r="DR180" s="7">
        <f t="shared" ca="1" si="724"/>
        <v>0</v>
      </c>
      <c r="DS180" s="7">
        <f ca="1">IFERROR(IF(DS179+DR180&gt;DT$4,DS179,DS179+DR180),"")</f>
        <v>60</v>
      </c>
      <c r="DT180" s="7">
        <f t="shared" ca="1" si="906"/>
        <v>0</v>
      </c>
      <c r="DU180" s="7">
        <f t="shared" ca="1" si="725"/>
        <v>7.8384207606484346E-2</v>
      </c>
      <c r="DV180" s="7">
        <f t="shared" ca="1" si="726"/>
        <v>0.38315425393197722</v>
      </c>
      <c r="DW180" s="7">
        <f t="shared" ca="1" si="727"/>
        <v>1</v>
      </c>
      <c r="DX180" s="7" t="str">
        <f t="shared" ca="1" si="728"/>
        <v>5</v>
      </c>
      <c r="DY180" s="7">
        <f ca="1">IFERROR(IF(DY179+DX180&gt;DZ$4,DY179,DY179+DX180),"")</f>
        <v>60</v>
      </c>
      <c r="DZ180" s="7">
        <f t="shared" ca="1" si="907"/>
        <v>0</v>
      </c>
      <c r="EA180" s="7">
        <f t="shared" ca="1" si="729"/>
        <v>0.46172581880068964</v>
      </c>
      <c r="EB180" s="7">
        <f t="shared" ca="1" si="730"/>
        <v>-1.873572622280717E-4</v>
      </c>
      <c r="EC180" s="7">
        <f t="shared" ca="1" si="731"/>
        <v>0</v>
      </c>
      <c r="ED180" s="7">
        <f t="shared" ca="1" si="732"/>
        <v>0</v>
      </c>
      <c r="EE180" s="7">
        <f ca="1">IFERROR(IF(EE179+ED180&gt;EF$4,EE179,EE179+ED180),"")</f>
        <v>60</v>
      </c>
      <c r="EF180" s="7">
        <f t="shared" ca="1" si="908"/>
        <v>0</v>
      </c>
      <c r="EG180" s="7">
        <f t="shared" ca="1" si="733"/>
        <v>1.4471411534455303E-2</v>
      </c>
      <c r="EH180" s="7">
        <f t="shared" ca="1" si="734"/>
        <v>0.44706705000400626</v>
      </c>
      <c r="EI180" s="7">
        <f t="shared" ca="1" si="735"/>
        <v>1</v>
      </c>
      <c r="EJ180" s="7" t="str">
        <f t="shared" ca="1" si="736"/>
        <v>5</v>
      </c>
      <c r="EK180" s="7">
        <f ca="1">IFERROR(IF(EK179+EJ180&gt;EL$4,EK179,EK179+EJ180),"")</f>
        <v>60</v>
      </c>
      <c r="EL180" s="7">
        <f t="shared" ca="1" si="909"/>
        <v>0</v>
      </c>
      <c r="EM180" s="7">
        <f t="shared" ca="1" si="737"/>
        <v>0.60570003249543591</v>
      </c>
      <c r="EN180" s="7">
        <f t="shared" ca="1" si="738"/>
        <v>-0.14416157095697435</v>
      </c>
      <c r="EO180" s="7">
        <f t="shared" ca="1" si="739"/>
        <v>0</v>
      </c>
      <c r="EP180" s="7">
        <f t="shared" ca="1" si="740"/>
        <v>0</v>
      </c>
      <c r="EQ180" s="7">
        <f ca="1">IFERROR(IF(EQ179+EP180&gt;ER$4,EQ179,EQ179+EP180),"")</f>
        <v>60</v>
      </c>
      <c r="ER180" s="7">
        <f t="shared" ca="1" si="910"/>
        <v>0</v>
      </c>
      <c r="ES180" s="7">
        <f t="shared" ca="1" si="741"/>
        <v>0.22526481123943154</v>
      </c>
      <c r="ET180" s="7">
        <f t="shared" ca="1" si="742"/>
        <v>0.23627365029903002</v>
      </c>
      <c r="EU180" s="7">
        <f t="shared" ca="1" si="743"/>
        <v>1</v>
      </c>
      <c r="EV180" s="7" t="str">
        <f t="shared" ca="1" si="744"/>
        <v>5</v>
      </c>
      <c r="EW180" s="7">
        <f ca="1">IFERROR(IF(EW179+EV180&gt;EX$4,EW179,EW179+EV180),"")</f>
        <v>60</v>
      </c>
      <c r="EX180" s="7">
        <f t="shared" ca="1" si="911"/>
        <v>0</v>
      </c>
      <c r="EY180" s="7">
        <f t="shared" ca="1" si="745"/>
        <v>0.84013228631904224</v>
      </c>
      <c r="EZ180" s="7">
        <f t="shared" ca="1" si="746"/>
        <v>-0.37859382478058068</v>
      </c>
      <c r="FA180" s="7">
        <f t="shared" ca="1" si="747"/>
        <v>0</v>
      </c>
      <c r="FB180" s="7">
        <f t="shared" ca="1" si="748"/>
        <v>0</v>
      </c>
      <c r="FC180" s="7">
        <f ca="1">IFERROR(IF(FC179+FB180&gt;FD$4,FC179,FC179+FB180),"")</f>
        <v>60</v>
      </c>
      <c r="FD180" s="7">
        <f t="shared" ca="1" si="912"/>
        <v>0</v>
      </c>
      <c r="FE180" s="7">
        <f t="shared" ca="1" si="749"/>
        <v>0.49611061940593915</v>
      </c>
      <c r="FF180" s="7">
        <f t="shared" ca="1" si="750"/>
        <v>-3.4572157867477582E-2</v>
      </c>
      <c r="FG180" s="7">
        <f t="shared" ca="1" si="751"/>
        <v>0</v>
      </c>
      <c r="FH180" s="7">
        <f t="shared" ca="1" si="752"/>
        <v>0</v>
      </c>
      <c r="FI180" s="7">
        <f ca="1">IFERROR(IF(FI179+FH180&gt;FJ$4,FI179,FI179+FH180),"")</f>
        <v>60</v>
      </c>
      <c r="FJ180" s="7">
        <f t="shared" ca="1" si="913"/>
        <v>0</v>
      </c>
      <c r="FK180" s="7">
        <f t="shared" ca="1" si="753"/>
        <v>0.67337948021352423</v>
      </c>
      <c r="FL180" s="7">
        <f t="shared" ca="1" si="754"/>
        <v>-0.21184101867506266</v>
      </c>
      <c r="FM180" s="7">
        <f t="shared" ca="1" si="755"/>
        <v>0</v>
      </c>
      <c r="FN180" s="7">
        <f t="shared" ca="1" si="756"/>
        <v>0</v>
      </c>
      <c r="FO180" s="7">
        <f ca="1">IFERROR(IF(FO179+FN180&gt;FP$4,FO179,FO179+FN180),"")</f>
        <v>60</v>
      </c>
      <c r="FP180" s="7">
        <f t="shared" ca="1" si="914"/>
        <v>0</v>
      </c>
      <c r="FQ180" s="7">
        <f t="shared" ca="1" si="757"/>
        <v>0.97978628775268062</v>
      </c>
      <c r="FR180" s="7">
        <f t="shared" ca="1" si="758"/>
        <v>-0.51824782621421905</v>
      </c>
      <c r="FS180" s="7">
        <f t="shared" ca="1" si="759"/>
        <v>0</v>
      </c>
      <c r="FT180" s="7">
        <f t="shared" ca="1" si="760"/>
        <v>0</v>
      </c>
      <c r="FU180" s="7">
        <f ca="1">IFERROR(IF(FU179+FT180&gt;FV$4,FU179,FU179+FT180),"")</f>
        <v>60</v>
      </c>
      <c r="FV180" s="7">
        <f t="shared" ca="1" si="915"/>
        <v>0</v>
      </c>
      <c r="FW180" s="7">
        <f t="shared" ca="1" si="761"/>
        <v>0.16283549203765324</v>
      </c>
      <c r="FX180" s="7">
        <f t="shared" ca="1" si="762"/>
        <v>0.29870296950080832</v>
      </c>
      <c r="FY180" s="7">
        <f t="shared" ca="1" si="763"/>
        <v>1</v>
      </c>
      <c r="FZ180" s="7" t="str">
        <f t="shared" ca="1" si="764"/>
        <v>5</v>
      </c>
      <c r="GA180" s="7">
        <f ca="1">IFERROR(IF(GA179+FZ180&gt;GB$4,GA179,GA179+FZ180),"")</f>
        <v>60</v>
      </c>
      <c r="GB180" s="7">
        <f t="shared" ca="1" si="916"/>
        <v>0</v>
      </c>
      <c r="GC180" s="7">
        <f t="shared" ca="1" si="765"/>
        <v>0.78485646745681759</v>
      </c>
      <c r="GD180" s="7">
        <f t="shared" ca="1" si="766"/>
        <v>-0.32331800591835602</v>
      </c>
      <c r="GE180" s="7">
        <f t="shared" ca="1" si="767"/>
        <v>0</v>
      </c>
      <c r="GF180" s="7">
        <f t="shared" ca="1" si="768"/>
        <v>0</v>
      </c>
      <c r="GG180" s="7">
        <f ca="1">IFERROR(IF(GG179+GF180&gt;GH$4,GG179,GG179+GF180),"")</f>
        <v>60</v>
      </c>
      <c r="GH180" s="7">
        <f t="shared" ca="1" si="917"/>
        <v>0</v>
      </c>
      <c r="GI180" s="7">
        <f t="shared" ca="1" si="769"/>
        <v>0.24875560998849533</v>
      </c>
      <c r="GJ180" s="7">
        <f t="shared" ca="1" si="770"/>
        <v>0.21278285154996623</v>
      </c>
      <c r="GK180" s="7">
        <f t="shared" ca="1" si="771"/>
        <v>1</v>
      </c>
      <c r="GL180" s="7" t="str">
        <f t="shared" ca="1" si="772"/>
        <v>5</v>
      </c>
      <c r="GM180" s="7">
        <f ca="1">IFERROR(IF(GM179+GL180&gt;GN$4,GM179,GM179+GL180),"")</f>
        <v>60</v>
      </c>
      <c r="GN180" s="7">
        <f t="shared" ca="1" si="918"/>
        <v>0</v>
      </c>
      <c r="GO180" s="7">
        <f t="shared" ca="1" si="773"/>
        <v>0.17004025107243625</v>
      </c>
      <c r="GP180" s="7">
        <f t="shared" ca="1" si="774"/>
        <v>0.29149821046602531</v>
      </c>
      <c r="GQ180" s="7">
        <f t="shared" ca="1" si="775"/>
        <v>1</v>
      </c>
      <c r="GR180" s="7" t="str">
        <f t="shared" ca="1" si="776"/>
        <v>5</v>
      </c>
      <c r="GS180" s="7">
        <f ca="1">IFERROR(IF(GS179+GR180&gt;GT$4,GS179,GS179+GR180),"")</f>
        <v>60</v>
      </c>
      <c r="GT180" s="7">
        <f t="shared" ca="1" si="919"/>
        <v>0</v>
      </c>
      <c r="GU180" s="7">
        <f t="shared" ca="1" si="777"/>
        <v>0.96293870740072962</v>
      </c>
      <c r="GV180" s="7">
        <f t="shared" ca="1" si="778"/>
        <v>-0.50140024586226806</v>
      </c>
      <c r="GW180" s="7">
        <f t="shared" ca="1" si="779"/>
        <v>0</v>
      </c>
      <c r="GX180" s="7">
        <f t="shared" ca="1" si="780"/>
        <v>0</v>
      </c>
      <c r="GY180" s="7">
        <f ca="1">IFERROR(IF(GY179+GX180&gt;GZ$4,GY179,GY179+GX180),"")</f>
        <v>60</v>
      </c>
      <c r="GZ180" s="7">
        <f t="shared" ca="1" si="920"/>
        <v>0</v>
      </c>
      <c r="HA180" s="7">
        <f t="shared" ca="1" si="781"/>
        <v>0.45838227169190227</v>
      </c>
      <c r="HB180" s="7">
        <f t="shared" ca="1" si="782"/>
        <v>3.1561898465592986E-3</v>
      </c>
      <c r="HC180" s="7">
        <f t="shared" ca="1" si="783"/>
        <v>1</v>
      </c>
      <c r="HD180" s="7" t="str">
        <f t="shared" ca="1" si="784"/>
        <v>5</v>
      </c>
      <c r="HE180" s="7">
        <f ca="1">IFERROR(IF(HE179+HD180&gt;HF$4,HE179,HE179+HD180),"")</f>
        <v>60</v>
      </c>
      <c r="HF180" s="7">
        <f t="shared" ca="1" si="921"/>
        <v>0</v>
      </c>
      <c r="HG180" s="7">
        <f t="shared" ca="1" si="785"/>
        <v>0.34352234515579338</v>
      </c>
      <c r="HH180" s="7">
        <f t="shared" ca="1" si="786"/>
        <v>0.11801611638266818</v>
      </c>
      <c r="HI180" s="7">
        <f t="shared" ca="1" si="787"/>
        <v>1</v>
      </c>
      <c r="HJ180" s="7" t="str">
        <f t="shared" ca="1" si="788"/>
        <v>5</v>
      </c>
      <c r="HK180" s="7">
        <f ca="1">IFERROR(IF(HK179+HJ180&gt;HL$4,HK179,HK179+HJ180),"")</f>
        <v>60</v>
      </c>
      <c r="HL180" s="7">
        <f t="shared" ca="1" si="922"/>
        <v>0</v>
      </c>
      <c r="HM180" s="7">
        <f t="shared" ca="1" si="789"/>
        <v>0.23025962312493231</v>
      </c>
      <c r="HN180" s="7">
        <f t="shared" ca="1" si="790"/>
        <v>0.23127883841352925</v>
      </c>
      <c r="HO180" s="7">
        <f t="shared" ca="1" si="791"/>
        <v>1</v>
      </c>
      <c r="HP180" s="7" t="str">
        <f t="shared" ca="1" si="792"/>
        <v>5</v>
      </c>
      <c r="HQ180" s="7">
        <f ca="1">IFERROR(IF(HQ179+HP180&gt;HR$4,HQ179,HQ179+HP180),"")</f>
        <v>60</v>
      </c>
      <c r="HR180" s="7">
        <f t="shared" ca="1" si="923"/>
        <v>0</v>
      </c>
      <c r="HS180" s="7">
        <f t="shared" ca="1" si="793"/>
        <v>0.72995754829344128</v>
      </c>
      <c r="HT180" s="7">
        <f t="shared" ca="1" si="794"/>
        <v>-0.26841908675497972</v>
      </c>
      <c r="HU180" s="7">
        <f t="shared" ca="1" si="795"/>
        <v>0</v>
      </c>
      <c r="HV180" s="7">
        <f t="shared" ca="1" si="796"/>
        <v>0</v>
      </c>
      <c r="HW180" s="7">
        <f ca="1">IFERROR(IF(HW179+HV180&gt;HX$4,HW179,HW179+HV180),"")</f>
        <v>60</v>
      </c>
      <c r="HX180" s="7">
        <f t="shared" ca="1" si="924"/>
        <v>0</v>
      </c>
      <c r="HY180" s="7">
        <f t="shared" ca="1" si="797"/>
        <v>4.3958234241121552E-2</v>
      </c>
      <c r="HZ180" s="7">
        <f t="shared" ca="1" si="798"/>
        <v>0.41758022729734001</v>
      </c>
      <c r="IA180" s="7">
        <f t="shared" ca="1" si="799"/>
        <v>1</v>
      </c>
      <c r="IB180" s="7" t="str">
        <f t="shared" ca="1" si="800"/>
        <v>5</v>
      </c>
      <c r="IC180" s="7">
        <f ca="1">IFERROR(IF(IC179+IB180&gt;ID$4,IC179,IC179+IB180),"")</f>
        <v>60</v>
      </c>
      <c r="ID180" s="7">
        <f t="shared" ca="1" si="925"/>
        <v>0</v>
      </c>
      <c r="IE180" s="7">
        <f t="shared" ca="1" si="801"/>
        <v>0.61193175886018336</v>
      </c>
      <c r="IF180" s="7">
        <f t="shared" ca="1" si="802"/>
        <v>-0.1503932973217218</v>
      </c>
      <c r="IG180" s="7">
        <f t="shared" ca="1" si="803"/>
        <v>0</v>
      </c>
      <c r="IH180" s="7">
        <f t="shared" ca="1" si="804"/>
        <v>0</v>
      </c>
      <c r="II180" s="7">
        <f ca="1">IFERROR(IF(II179+IH180&gt;IJ$4,II179,II179+IH180),"")</f>
        <v>60</v>
      </c>
      <c r="IJ180" s="7">
        <f t="shared" ca="1" si="926"/>
        <v>0</v>
      </c>
      <c r="IK180" s="7">
        <f t="shared" ca="1" si="805"/>
        <v>0.77712123702490277</v>
      </c>
      <c r="IL180" s="7">
        <f t="shared" ca="1" si="806"/>
        <v>-0.3155827754864412</v>
      </c>
      <c r="IM180" s="7">
        <f t="shared" ca="1" si="807"/>
        <v>0</v>
      </c>
      <c r="IN180" s="7">
        <f t="shared" ca="1" si="808"/>
        <v>0</v>
      </c>
      <c r="IO180" s="7">
        <f ca="1">IFERROR(IF(IO179+IN180&gt;IP$4,IO179,IO179+IN180),"")</f>
        <v>60</v>
      </c>
      <c r="IP180" s="7">
        <f t="shared" ca="1" si="927"/>
        <v>0</v>
      </c>
      <c r="IQ180" s="7">
        <f t="shared" ca="1" si="809"/>
        <v>8.8801463492888977E-2</v>
      </c>
      <c r="IR180" s="7">
        <f t="shared" ca="1" si="810"/>
        <v>0.37273699804557259</v>
      </c>
      <c r="IS180" s="7">
        <f t="shared" ca="1" si="811"/>
        <v>1</v>
      </c>
      <c r="IT180" s="7" t="str">
        <f t="shared" ca="1" si="812"/>
        <v>5</v>
      </c>
      <c r="IU180" s="7">
        <f ca="1">IFERROR(IF(IU179+IT180&gt;IV$4,IU179,IU179+IT180),"")</f>
        <v>60</v>
      </c>
      <c r="IV180" s="7">
        <f t="shared" ca="1" si="928"/>
        <v>0</v>
      </c>
      <c r="IW180" s="7">
        <f t="shared" ca="1" si="813"/>
        <v>0.72558312546241155</v>
      </c>
      <c r="IX180" s="7">
        <f t="shared" ca="1" si="814"/>
        <v>-0.26404466392394998</v>
      </c>
      <c r="IY180" s="7">
        <f t="shared" ca="1" si="815"/>
        <v>0</v>
      </c>
      <c r="IZ180" s="7">
        <f t="shared" ca="1" si="816"/>
        <v>0</v>
      </c>
      <c r="JA180" s="7">
        <f ca="1">IFERROR(IF(JA179+IZ180&gt;JB$4,JA179,JA179+IZ180),"")</f>
        <v>60</v>
      </c>
      <c r="JB180" s="7">
        <f t="shared" ca="1" si="929"/>
        <v>0</v>
      </c>
      <c r="JC180" s="7">
        <f t="shared" ca="1" si="817"/>
        <v>0.22755599866836385</v>
      </c>
      <c r="JD180" s="7">
        <f t="shared" ca="1" si="818"/>
        <v>0.23398246287009772</v>
      </c>
      <c r="JE180" s="7">
        <f t="shared" ca="1" si="819"/>
        <v>1</v>
      </c>
      <c r="JF180" s="7" t="str">
        <f t="shared" ca="1" si="820"/>
        <v>5</v>
      </c>
      <c r="JG180" s="7">
        <f ca="1">IFERROR(IF(JG179+JF180&gt;JH$4,JG179,JG179+JF180),"")</f>
        <v>60</v>
      </c>
      <c r="JH180" s="7">
        <f t="shared" ca="1" si="930"/>
        <v>0</v>
      </c>
      <c r="JI180" s="7">
        <f t="shared" ca="1" si="821"/>
        <v>0.64119199840193797</v>
      </c>
      <c r="JJ180" s="7">
        <f t="shared" ca="1" si="822"/>
        <v>-0.1796535368634764</v>
      </c>
      <c r="JK180" s="7">
        <f t="shared" ca="1" si="823"/>
        <v>0</v>
      </c>
      <c r="JL180" s="7">
        <f t="shared" ca="1" si="824"/>
        <v>0</v>
      </c>
      <c r="JM180" s="7">
        <f ca="1">IFERROR(IF(JM179+JL180&gt;JN$4,JM179,JM179+JL180),"")</f>
        <v>60</v>
      </c>
      <c r="JN180" s="7">
        <f t="shared" ca="1" si="931"/>
        <v>0</v>
      </c>
      <c r="JO180" s="7">
        <f t="shared" ca="1" si="825"/>
        <v>0.3566258791327902</v>
      </c>
      <c r="JP180" s="7">
        <f t="shared" ca="1" si="826"/>
        <v>0.10491258240567136</v>
      </c>
      <c r="JQ180" s="7">
        <f t="shared" ca="1" si="827"/>
        <v>1</v>
      </c>
      <c r="JR180" s="7" t="str">
        <f t="shared" ca="1" si="828"/>
        <v>5</v>
      </c>
      <c r="JS180" s="7">
        <f ca="1">IFERROR(IF(JS179+JR180&gt;JT$4,JS179,JS179+JR180),"")</f>
        <v>60</v>
      </c>
      <c r="JT180" s="7">
        <f t="shared" ca="1" si="932"/>
        <v>0</v>
      </c>
      <c r="JU180" s="7">
        <f t="shared" ca="1" si="829"/>
        <v>0.50942200972582774</v>
      </c>
      <c r="JV180" s="7">
        <f t="shared" ca="1" si="830"/>
        <v>-4.7883548187366176E-2</v>
      </c>
      <c r="JW180" s="7">
        <f t="shared" ca="1" si="831"/>
        <v>0</v>
      </c>
      <c r="JX180" s="7">
        <f t="shared" ca="1" si="832"/>
        <v>0</v>
      </c>
      <c r="JY180" s="7">
        <f ca="1">IFERROR(IF(JY179+JX180&gt;JZ$4,JY179,JY179+JX180),"")</f>
        <v>60</v>
      </c>
      <c r="JZ180" s="7">
        <f t="shared" ca="1" si="933"/>
        <v>0</v>
      </c>
      <c r="KA180" s="7">
        <f t="shared" ca="1" si="833"/>
        <v>0.8698700190211297</v>
      </c>
      <c r="KB180" s="7">
        <f t="shared" ca="1" si="834"/>
        <v>-0.40833155748266814</v>
      </c>
      <c r="KC180" s="7">
        <f t="shared" ca="1" si="835"/>
        <v>0</v>
      </c>
      <c r="KD180" s="7">
        <f t="shared" ca="1" si="836"/>
        <v>0</v>
      </c>
      <c r="KE180" s="7">
        <f ca="1">IFERROR(IF(KE179+KD180&gt;KF$4,KE179,KE179+KD180),"")</f>
        <v>60</v>
      </c>
      <c r="KF180" s="7">
        <f t="shared" ca="1" si="934"/>
        <v>0</v>
      </c>
      <c r="KG180" s="7">
        <f t="shared" ca="1" si="837"/>
        <v>0.62675009738198029</v>
      </c>
      <c r="KH180" s="7">
        <f t="shared" ca="1" si="838"/>
        <v>-0.16521163584351872</v>
      </c>
      <c r="KI180" s="7">
        <f t="shared" ca="1" si="839"/>
        <v>0</v>
      </c>
      <c r="KJ180" s="7">
        <f t="shared" ca="1" si="840"/>
        <v>0</v>
      </c>
      <c r="KK180" s="7">
        <f ca="1">IFERROR(IF(KK179+KJ180&gt;KL$4,KK179,KK179+KJ180),"")</f>
        <v>60</v>
      </c>
      <c r="KL180" s="7">
        <f t="shared" ca="1" si="935"/>
        <v>0</v>
      </c>
      <c r="KM180" s="7">
        <f t="shared" ca="1" si="841"/>
        <v>0.2567221463555529</v>
      </c>
      <c r="KN180" s="7">
        <f t="shared" ca="1" si="842"/>
        <v>0.20481631518290866</v>
      </c>
      <c r="KO180" s="7">
        <f t="shared" ca="1" si="843"/>
        <v>1</v>
      </c>
      <c r="KP180" s="7" t="str">
        <f t="shared" ca="1" si="844"/>
        <v>5</v>
      </c>
      <c r="KQ180" s="7">
        <f ca="1">IFERROR(IF(KQ179+KP180&gt;KR$4,KQ179,KQ179+KP180),"")</f>
        <v>60</v>
      </c>
      <c r="KR180" s="7">
        <f t="shared" ca="1" si="936"/>
        <v>0</v>
      </c>
      <c r="KS180" s="7">
        <f t="shared" ca="1" si="845"/>
        <v>0.17713115792613821</v>
      </c>
      <c r="KT180" s="7">
        <f t="shared" ca="1" si="846"/>
        <v>0.28440730361232336</v>
      </c>
      <c r="KU180" s="7">
        <f t="shared" ca="1" si="847"/>
        <v>1</v>
      </c>
      <c r="KV180" s="7" t="str">
        <f t="shared" ca="1" si="848"/>
        <v>5</v>
      </c>
      <c r="KW180" s="7">
        <f ca="1">IFERROR(IF(KW179+KV180&gt;KX$4,KW179,KW179+KV180),"")</f>
        <v>60</v>
      </c>
      <c r="KX180" s="7">
        <f t="shared" ca="1" si="937"/>
        <v>0</v>
      </c>
      <c r="KY180" s="7">
        <f t="shared" ca="1" si="849"/>
        <v>0.96543264853477795</v>
      </c>
      <c r="KZ180" s="7">
        <f t="shared" ca="1" si="850"/>
        <v>-0.50389418699631638</v>
      </c>
      <c r="LA180" s="7">
        <f t="shared" ca="1" si="851"/>
        <v>0</v>
      </c>
      <c r="LB180" s="7">
        <f t="shared" ca="1" si="852"/>
        <v>0</v>
      </c>
      <c r="LC180" s="7">
        <f ca="1">IFERROR(IF(LC179+LB180&gt;LD$4,LC179,LC179+LB180),"")</f>
        <v>60</v>
      </c>
      <c r="LD180" s="7">
        <f t="shared" ca="1" si="938"/>
        <v>0</v>
      </c>
      <c r="LE180" s="7">
        <f t="shared" ca="1" si="853"/>
        <v>0.13426983136864712</v>
      </c>
      <c r="LF180" s="7">
        <f t="shared" ca="1" si="854"/>
        <v>0.32726863016981445</v>
      </c>
      <c r="LG180" s="7">
        <f t="shared" ca="1" si="855"/>
        <v>1</v>
      </c>
      <c r="LH180" s="7" t="str">
        <f t="shared" ca="1" si="856"/>
        <v>5</v>
      </c>
      <c r="LI180" s="7">
        <f ca="1">IFERROR(IF(LI179+LH180&gt;LJ$4,LI179,LI179+LH180),"")</f>
        <v>60</v>
      </c>
      <c r="LJ180" s="7">
        <f t="shared" ca="1" si="939"/>
        <v>0</v>
      </c>
      <c r="LK180" s="7">
        <f t="shared" ca="1" si="857"/>
        <v>0.23337562605610462</v>
      </c>
      <c r="LL180" s="7">
        <f t="shared" ca="1" si="858"/>
        <v>0.22816283548235694</v>
      </c>
      <c r="LM180" s="7">
        <f t="shared" ca="1" si="859"/>
        <v>1</v>
      </c>
      <c r="LN180" s="7" t="str">
        <f t="shared" ca="1" si="860"/>
        <v>5</v>
      </c>
      <c r="LO180" s="7">
        <f ca="1">IFERROR(IF(LO179+LN180&gt;LP$4,LO179,LO179+LN180),"")</f>
        <v>60</v>
      </c>
      <c r="LP180" s="7">
        <f t="shared" ca="1" si="940"/>
        <v>0</v>
      </c>
      <c r="LQ180" s="7">
        <f t="shared" ca="1" si="861"/>
        <v>0.94277611987505938</v>
      </c>
      <c r="LR180" s="7">
        <f t="shared" ca="1" si="862"/>
        <v>-0.48123765833659782</v>
      </c>
      <c r="LS180" s="7">
        <f t="shared" ca="1" si="863"/>
        <v>0</v>
      </c>
      <c r="LT180" s="7">
        <f t="shared" ca="1" si="864"/>
        <v>0</v>
      </c>
      <c r="LU180" s="7">
        <f ca="1">IFERROR(IF(LU179+LT180&gt;LV$4,LU179,LU179+LT180),"")</f>
        <v>60</v>
      </c>
      <c r="LV180" s="7">
        <f t="shared" ca="1" si="941"/>
        <v>0</v>
      </c>
      <c r="LW180" s="7">
        <f t="shared" ca="1" si="865"/>
        <v>0.34358341617035593</v>
      </c>
      <c r="LX180" s="7">
        <f t="shared" ca="1" si="866"/>
        <v>0.11795504536810564</v>
      </c>
      <c r="LY180" s="7">
        <f t="shared" ca="1" si="867"/>
        <v>1</v>
      </c>
      <c r="LZ180" s="7" t="str">
        <f t="shared" ca="1" si="868"/>
        <v>5</v>
      </c>
      <c r="MA180" s="7">
        <f ca="1">IFERROR(IF(MA179+LZ180&gt;MB$4,MA179,MA179+LZ180),"")</f>
        <v>60</v>
      </c>
      <c r="MB180" s="7">
        <f t="shared" ca="1" si="942"/>
        <v>0</v>
      </c>
      <c r="MC180" s="7">
        <f t="shared" ca="1" si="869"/>
        <v>0.14975226922484064</v>
      </c>
      <c r="MD180" s="7">
        <f t="shared" ca="1" si="870"/>
        <v>0.31178619231362092</v>
      </c>
      <c r="ME180" s="7">
        <f t="shared" ca="1" si="871"/>
        <v>1</v>
      </c>
      <c r="MF180" s="7" t="str">
        <f t="shared" ca="1" si="872"/>
        <v>5</v>
      </c>
      <c r="MG180" s="7">
        <f ca="1">IFERROR(IF(MG179+MF180&gt;MH$4,MG179,MG179+MF180),"")</f>
        <v>60</v>
      </c>
      <c r="MH180" s="7">
        <f t="shared" ca="1" si="943"/>
        <v>0</v>
      </c>
      <c r="MI180" s="7">
        <f t="shared" ca="1" si="873"/>
        <v>0.34744081715588759</v>
      </c>
      <c r="MJ180" s="7">
        <f t="shared" ca="1" si="874"/>
        <v>0.11409764438257397</v>
      </c>
      <c r="MK180" s="7">
        <f t="shared" ca="1" si="875"/>
        <v>1</v>
      </c>
      <c r="ML180" s="7" t="str">
        <f t="shared" ca="1" si="876"/>
        <v>5</v>
      </c>
      <c r="MM180" s="7">
        <f ca="1">IFERROR(IF(MM179+ML180&gt;MN$4,MM179,MM179+ML180),"")</f>
        <v>60</v>
      </c>
      <c r="MN180" s="7">
        <f t="shared" ca="1" si="944"/>
        <v>0</v>
      </c>
      <c r="MO180" s="7">
        <f t="shared" ca="1" si="877"/>
        <v>9.797727459074479E-2</v>
      </c>
      <c r="MP180" s="7">
        <f t="shared" ca="1" si="878"/>
        <v>0.36356118694771677</v>
      </c>
      <c r="MQ180" s="7">
        <f t="shared" ca="1" si="879"/>
        <v>1</v>
      </c>
      <c r="MR180" s="7" t="str">
        <f t="shared" ca="1" si="880"/>
        <v>5</v>
      </c>
      <c r="MS180" s="7">
        <f ca="1">IFERROR(IF(MS179+MR180&gt;MT$4,MS179,MS179+MR180),"")</f>
        <v>60</v>
      </c>
      <c r="MT180" s="7">
        <f t="shared" ca="1" si="945"/>
        <v>0</v>
      </c>
      <c r="MU180" s="7">
        <f t="shared" ca="1" si="881"/>
        <v>0.48755324794121979</v>
      </c>
      <c r="MV180" s="7">
        <f t="shared" ca="1" si="882"/>
        <v>-2.6014786402758228E-2</v>
      </c>
      <c r="MW180" s="7">
        <f t="shared" ca="1" si="883"/>
        <v>0</v>
      </c>
      <c r="MX180" s="7">
        <f t="shared" ca="1" si="884"/>
        <v>0</v>
      </c>
      <c r="MY180" s="7">
        <f ca="1">IFERROR(IF(MY179+MX180&gt;MZ$4,MY179,MY179+MX180),"")</f>
        <v>60</v>
      </c>
      <c r="MZ180" s="7">
        <f t="shared" ca="1" si="946"/>
        <v>0</v>
      </c>
      <c r="NA180" s="7">
        <f t="shared" ca="1" si="885"/>
        <v>0.9224426706240072</v>
      </c>
      <c r="NB180" s="7">
        <f t="shared" ca="1" si="886"/>
        <v>-0.46090420908554564</v>
      </c>
      <c r="NC180" s="7">
        <f t="shared" ca="1" si="887"/>
        <v>0</v>
      </c>
      <c r="ND180" s="7">
        <f t="shared" ca="1" si="888"/>
        <v>0</v>
      </c>
      <c r="NE180" s="7">
        <f ca="1">IFERROR(IF(NE179+ND180&gt;NF$4,NE179,NE179+ND180),"")</f>
        <v>60</v>
      </c>
      <c r="NF180" s="7">
        <f t="shared" ca="1" si="947"/>
        <v>0</v>
      </c>
      <c r="NG180" s="7">
        <f t="shared" ca="1" si="889"/>
        <v>0.62497194138806011</v>
      </c>
      <c r="NH180" s="7">
        <f t="shared" ca="1" si="890"/>
        <v>-0.16343347984959855</v>
      </c>
      <c r="NI180" s="7">
        <f t="shared" ca="1" si="891"/>
        <v>0</v>
      </c>
      <c r="NJ180" s="7">
        <f t="shared" ca="1" si="892"/>
        <v>0</v>
      </c>
      <c r="NK180" s="7">
        <f ca="1">IFERROR(IF(NK179+NJ180&gt;NL$4,NK179,NK179+NJ180),"")</f>
        <v>60</v>
      </c>
      <c r="NL180" s="7">
        <f t="shared" ca="1" si="948"/>
        <v>0</v>
      </c>
      <c r="NM180" s="7">
        <f t="shared" ca="1" si="893"/>
        <v>0.88916758221385062</v>
      </c>
      <c r="NN180" s="7">
        <f t="shared" ca="1" si="894"/>
        <v>-0.42762912067538905</v>
      </c>
      <c r="NO180" s="7">
        <f t="shared" ca="1" si="895"/>
        <v>0</v>
      </c>
      <c r="NP180" s="7">
        <f t="shared" ca="1" si="896"/>
        <v>0</v>
      </c>
      <c r="NQ180" s="7">
        <f ca="1">IFERROR(IF(NQ179+NP180&gt;NR$4,NQ179,NQ179+NP180),"")</f>
        <v>60</v>
      </c>
      <c r="NR180" s="7">
        <f t="shared" ca="1" si="949"/>
        <v>0</v>
      </c>
      <c r="NT180">
        <v>178</v>
      </c>
      <c r="NU180" s="7" t="s">
        <v>19</v>
      </c>
      <c r="NV180" s="7" t="str">
        <f t="shared" ca="1" si="653"/>
        <v/>
      </c>
      <c r="NW180" s="7" t="str">
        <f t="shared" ca="1" si="647"/>
        <v/>
      </c>
      <c r="NX180" t="str">
        <f ca="1">IFERROR(VLOOKUP(NT180,$K$3:$AK$568,8,FALSE),"")</f>
        <v/>
      </c>
      <c r="NY180" t="str">
        <f ca="1">IFERROR(VLOOKUP(NT180,$K$3:$AK$568,9,FALSE),"")</f>
        <v/>
      </c>
      <c r="NZ180" s="7" t="str">
        <f ca="1">IFERROR(VLOOKUP(NT180,$K$3:$AK$568,27,FALSE),"")</f>
        <v/>
      </c>
      <c r="OB180">
        <v>178</v>
      </c>
      <c r="OC180" s="7" t="s">
        <v>19</v>
      </c>
      <c r="OD180" t="e">
        <f t="shared" ca="1" si="654"/>
        <v>#N/A</v>
      </c>
      <c r="OE180" s="7" t="str">
        <f t="shared" ca="1" si="655"/>
        <v/>
      </c>
      <c r="OF180" s="7" t="str">
        <f t="shared" ca="1" si="656"/>
        <v/>
      </c>
      <c r="OG180" t="str">
        <f t="shared" ca="1" si="657"/>
        <v/>
      </c>
      <c r="OI180">
        <v>178</v>
      </c>
      <c r="OJ180" s="7" t="s">
        <v>19</v>
      </c>
      <c r="OK180" s="7" t="str">
        <f t="shared" ca="1" si="658"/>
        <v/>
      </c>
      <c r="OL180" s="7" t="str">
        <f t="shared" ca="1" si="659"/>
        <v/>
      </c>
      <c r="OM180" t="str">
        <f ca="1">IFERROR(VLOOKUP(OI180,$L$3:$AK$568,7,FALSE),"")</f>
        <v/>
      </c>
      <c r="ON180" t="str">
        <f ca="1">IFERROR(VLOOKUP(OI180,$L$3:$AK$568,8,FALSE),"")</f>
        <v/>
      </c>
      <c r="OO180" s="7" t="str">
        <f ca="1">IFERROR(VLOOKUP(OI180,$L$3:$AK$568,26,FALSE),"")</f>
        <v/>
      </c>
      <c r="OQ180">
        <v>178</v>
      </c>
      <c r="OR180" s="7" t="s">
        <v>19</v>
      </c>
      <c r="OS180" t="e">
        <f t="shared" ca="1" si="660"/>
        <v>#N/A</v>
      </c>
      <c r="OT180" s="7" t="str">
        <f t="shared" ca="1" si="661"/>
        <v/>
      </c>
      <c r="OU180" s="7" t="str">
        <f t="shared" ca="1" si="662"/>
        <v/>
      </c>
      <c r="OV180" t="str">
        <f t="shared" ca="1" si="663"/>
        <v/>
      </c>
      <c r="OX180">
        <v>178</v>
      </c>
      <c r="OY180" s="7" t="s">
        <v>19</v>
      </c>
      <c r="OZ180" s="7" t="str">
        <f t="shared" ca="1" si="664"/>
        <v/>
      </c>
      <c r="PA180" s="7" t="str">
        <f t="shared" ca="1" si="665"/>
        <v/>
      </c>
      <c r="PB180" t="str">
        <f ca="1">IFERROR(VLOOKUP(OX180,$M$3:$AK$568,6,FALSE),"")</f>
        <v/>
      </c>
      <c r="PC180" t="str">
        <f ca="1">IFERROR(VLOOKUP(OX180,$M$3:$AK$568,7,FALSE),"")</f>
        <v/>
      </c>
      <c r="PD180" s="7" t="str">
        <f ca="1">IFERROR(VLOOKUP(OX180,$M$3:$AK$568,25,FALSE),"")</f>
        <v/>
      </c>
      <c r="PF180">
        <v>178</v>
      </c>
      <c r="PG180" s="7" t="s">
        <v>19</v>
      </c>
      <c r="PH180" t="e">
        <f t="shared" ca="1" si="666"/>
        <v>#N/A</v>
      </c>
      <c r="PI180" s="7" t="str">
        <f t="shared" ca="1" si="667"/>
        <v/>
      </c>
      <c r="PJ180" s="7" t="str">
        <f t="shared" ca="1" si="668"/>
        <v/>
      </c>
      <c r="PK180" t="str">
        <f t="shared" ca="1" si="669"/>
        <v/>
      </c>
      <c r="PM180">
        <v>178</v>
      </c>
      <c r="PN180" s="7" t="s">
        <v>19</v>
      </c>
      <c r="PO180" s="202" t="str">
        <f t="shared" ca="1" si="670"/>
        <v/>
      </c>
      <c r="PP180" s="7" t="str">
        <f t="shared" ca="1" si="671"/>
        <v/>
      </c>
      <c r="PQ180" t="str">
        <f ca="1">IFERROR(VLOOKUP(PM180,$G$325:$R$409,12,FALSE),"")</f>
        <v/>
      </c>
      <c r="PR180" t="e">
        <f ca="1">VLOOKUP(PM180,$G$324:$Q$409,11,FALSE)</f>
        <v>#N/A</v>
      </c>
      <c r="PS180" s="7" t="str">
        <f ca="1">VLOOKUP(PQ180,$R$325:$Y$409,8,FALSE)</f>
        <v>- -</v>
      </c>
      <c r="PT180" s="7">
        <f ca="1">ReSt</f>
        <v>-4</v>
      </c>
      <c r="PU180" s="7" t="e">
        <f t="shared" ca="1" si="672"/>
        <v>#N/A</v>
      </c>
      <c r="PV180" s="7" t="e">
        <f t="shared" ca="1" si="673"/>
        <v>#N/A</v>
      </c>
      <c r="PW180" s="7" t="str">
        <f ca="1">VLOOKUP(PQ180,$R$325:$AK$409,8,FALSE)</f>
        <v>- -</v>
      </c>
      <c r="PX180" s="7"/>
      <c r="PY180">
        <v>178</v>
      </c>
      <c r="PZ180" s="7" t="s">
        <v>19</v>
      </c>
      <c r="QA180" t="str">
        <f t="shared" ca="1" si="674"/>
        <v/>
      </c>
      <c r="QB180" s="7" t="str">
        <f t="shared" ca="1" si="675"/>
        <v/>
      </c>
      <c r="QC180" s="7" t="str">
        <f t="shared" ca="1" si="676"/>
        <v/>
      </c>
      <c r="QD180" t="str">
        <f t="shared" ca="1" si="677"/>
        <v/>
      </c>
      <c r="QF180">
        <v>178</v>
      </c>
      <c r="QG180" s="7" t="s">
        <v>19</v>
      </c>
      <c r="QH180" s="7" t="str">
        <f t="shared" ca="1" si="678"/>
        <v/>
      </c>
      <c r="QI180" s="7" t="e">
        <f t="shared" ca="1" si="679"/>
        <v>#VALUE!</v>
      </c>
      <c r="QJ180" t="e">
        <f t="shared" ca="1" si="680"/>
        <v>#N/A</v>
      </c>
      <c r="QK180" s="7" t="e">
        <f t="shared" ca="1" si="681"/>
        <v>#N/A</v>
      </c>
      <c r="QM180">
        <v>178</v>
      </c>
      <c r="QN180" s="7" t="s">
        <v>19</v>
      </c>
      <c r="QO180" t="str">
        <f t="shared" ca="1" si="682"/>
        <v/>
      </c>
      <c r="QP180" s="7" t="str">
        <f t="shared" ca="1" si="683"/>
        <v/>
      </c>
      <c r="QQ180" t="str">
        <f t="shared" ca="1" si="684"/>
        <v/>
      </c>
    </row>
    <row r="181" spans="1:459" x14ac:dyDescent="0.25">
      <c r="A181" s="240"/>
      <c r="C181" s="75"/>
      <c r="D181" s="76"/>
      <c r="F181" s="75"/>
      <c r="G181" s="76"/>
      <c r="I181" s="75"/>
      <c r="J181" s="85"/>
      <c r="K181" s="85">
        <f t="shared" ca="1" si="648"/>
        <v>4</v>
      </c>
      <c r="L181" s="85">
        <f t="shared" ca="1" si="951"/>
        <v>1</v>
      </c>
      <c r="M181" s="70">
        <f t="shared" ca="1" si="956"/>
        <v>7</v>
      </c>
      <c r="O181" s="222">
        <f t="shared" ca="1" si="649"/>
        <v>258</v>
      </c>
      <c r="Q181" s="7" t="s">
        <v>1737</v>
      </c>
      <c r="R181" s="9" t="s">
        <v>1458</v>
      </c>
      <c r="S181" s="9" t="s">
        <v>1949</v>
      </c>
      <c r="T181" s="61" t="str">
        <f>SUBSTITUTE(IFERROR(IFERROR(VLOOKUP(R181,'[1]Skill Statistics'!$A$3:$C$513,2,FALSE),VLOOKUP(Q181,'[1]Skill Statistics'!$A$3:$C$513,2,FALSE)),T180),"R*","ReSt")</f>
        <v>In/Me</v>
      </c>
      <c r="U181" s="61" t="str">
        <f>IFERROR(IFERROR(VLOOKUP(R181,'[1]Skill Statistics'!$A$3:$C$513,3,FALSE),VLOOKUP(Q181,'[1]Skill Statistics'!$A$3:$C$513,3,FALSE)),U180)</f>
        <v>Re</v>
      </c>
      <c r="V181" s="61" t="str">
        <f>IF(ISNUMBER(SEARCH("Category",R181)),"- -",IFERROR(IFERROR(VLOOKUP(Q181,[1]Professions!$A$4:$AM$288,MATCH(Profession,[1]Professions!$A$1:$AM$1,0),FALSE),VLOOKUP(Q181,Calculations!$B$91:$I$95,8,FALSE)),"- -"))</f>
        <v>3 / 4</v>
      </c>
      <c r="W181" s="60">
        <f t="shared" ca="1" si="650"/>
        <v>0</v>
      </c>
      <c r="X181" s="7">
        <f ca="1">IFERROR(VLOOKUP(R181,$BS$6:$NR$519,MATCH(ActualLevel,$BS$3:$NR$3,0),FALSE),"- -")</f>
        <v>0</v>
      </c>
      <c r="Y181" s="7">
        <f t="shared" ca="1" si="955"/>
        <v>0</v>
      </c>
      <c r="Z181" s="7">
        <f ca="1">IFERROR(VLOOKUP(Y181,Charts!$BQ$2:$BR$52,2,FALSE),"- -")</f>
        <v>-25</v>
      </c>
      <c r="AA181" s="7">
        <f t="shared" ca="1" si="686"/>
        <v>5</v>
      </c>
      <c r="AB181" s="7">
        <f t="shared" ca="1" si="952"/>
        <v>0</v>
      </c>
      <c r="AC181" s="7"/>
      <c r="AD181" s="7"/>
      <c r="AE181" s="7"/>
      <c r="AF181" s="7"/>
      <c r="AG181" s="7"/>
      <c r="AH181" s="43"/>
      <c r="AI181" s="7"/>
      <c r="AJ181" s="7"/>
      <c r="AK181" s="7">
        <f t="shared" ca="1" si="687"/>
        <v>-20</v>
      </c>
      <c r="AL181" s="7"/>
      <c r="AM181" s="69">
        <f>IFERROR(VLOOKUP(R181,'[1]Skill Statistics'!$A$3:$AN$513,MATCH(Profession,'[1]Skill Statistics'!$A$2:$AN$2,0),FALSE),0)</f>
        <v>0</v>
      </c>
      <c r="AN181" s="85">
        <f>IFERROR(VLOOKUP(Q181,'[1]Skill Statistics'!$A$3:$BK$513,MATCH(Archetype,'[1]Skill Statistics'!$A$2:$BK$2,0),FALSE),0)</f>
        <v>0</v>
      </c>
      <c r="AO181" s="85">
        <f>IFERROR(VLOOKUP(Q181,'[1]Skill Statistics'!$A$3:$BB$513,MATCH(Race,'[1]Skill Statistics'!$A$2:$BB$2,0),FALSE),0)</f>
        <v>0</v>
      </c>
      <c r="AP181" s="85">
        <f t="shared" ca="1" si="651"/>
        <v>0.5</v>
      </c>
      <c r="AQ181" s="70"/>
      <c r="AS181" s="69">
        <f>IFERROR(VLOOKUP(Q181,'[1]Professional Skills'!$A$4:$AM$288,MATCH(Profession,'[1]Professional Skills'!$A$3:$AM$3,0),FALSE),"- -")</f>
        <v>0</v>
      </c>
      <c r="AT181" t="s">
        <v>1812</v>
      </c>
      <c r="AU181" s="7" t="str">
        <f t="shared" si="954"/>
        <v/>
      </c>
      <c r="AV181" s="7">
        <f t="shared" ca="1" si="953"/>
        <v>0</v>
      </c>
      <c r="AW181" t="str">
        <f t="shared" si="690"/>
        <v/>
      </c>
      <c r="AX181" t="str">
        <f>IFERROR(_xlfn.RANK.EQ(AW181,$AW$5:$AW$568),"")</f>
        <v/>
      </c>
      <c r="AY181">
        <f t="shared" si="645"/>
        <v>0</v>
      </c>
      <c r="AZ181" s="70" t="str">
        <f t="shared" si="688"/>
        <v/>
      </c>
      <c r="BB181" s="69">
        <f>IFERROR(IF(Q181="Language",VLOOKUP(R181,[1]Cultures!$B$4:$N$218,MATCH(Culture,[1]Cultures!$B$3:$N$3,0),FALSE),VLOOKUP(Q181,[1]Cultures!$B$4:$O$212,MATCH(Culture,[1]Cultures!$B$3:$O$3,0),FALSE)),"- -")</f>
        <v>3</v>
      </c>
      <c r="BC181" t="s">
        <v>1812</v>
      </c>
      <c r="BD181">
        <f t="shared" ca="1" si="950"/>
        <v>0.1663059279537642</v>
      </c>
      <c r="BE181">
        <f t="shared" ca="1" si="897"/>
        <v>0.6663059279537642</v>
      </c>
      <c r="BH181">
        <f t="shared" ca="1" si="957"/>
        <v>12</v>
      </c>
      <c r="BI181" s="7">
        <f t="shared" ca="1" si="689"/>
        <v>0</v>
      </c>
      <c r="BK181" s="7"/>
      <c r="BL181" s="70">
        <f t="shared" ca="1" si="646"/>
        <v>0</v>
      </c>
      <c r="BN181" s="69">
        <f>IFERROR(VLOOKUP(V181,Charts!$BT$2:$BV$14,3,FALSE),"- -")</f>
        <v>0.69230769230769229</v>
      </c>
      <c r="BO181" s="85">
        <f t="shared" ca="1" si="652"/>
        <v>1.4638632353054644</v>
      </c>
      <c r="BP181" s="70">
        <f t="shared" ca="1" si="898"/>
        <v>258</v>
      </c>
      <c r="BR181" s="7">
        <v>176</v>
      </c>
      <c r="BS181" s="9" t="str">
        <f ca="1">VLOOKUP(BR181,$O$3:$R$568,4,FALSE)</f>
        <v>Poisons Lore</v>
      </c>
      <c r="BT181" s="7" t="str">
        <f ca="1">VLOOKUP(BS181,$R$3:$V$568,5,FALSE)</f>
        <v>2 / 3</v>
      </c>
      <c r="BU181" s="7">
        <f ca="1">VLOOKUP(BT181,Charts!$BT$2:$BV$14,3,FALSE)</f>
        <v>0.84615384615384615</v>
      </c>
      <c r="BV181" s="7" t="str">
        <f t="shared" ca="1" si="691"/>
        <v>2</v>
      </c>
      <c r="BW181" s="7" t="str">
        <f t="shared" ca="1" si="692"/>
        <v>3</v>
      </c>
      <c r="BY181" s="7">
        <f t="shared" ca="1" si="693"/>
        <v>0.16505317593958757</v>
      </c>
      <c r="BZ181" s="7">
        <f t="shared" ca="1" si="694"/>
        <v>0.68110067021425857</v>
      </c>
      <c r="CA181" s="7">
        <f t="shared" ca="1" si="695"/>
        <v>1</v>
      </c>
      <c r="CB181" s="7" t="str">
        <f t="shared" ca="1" si="696"/>
        <v>2</v>
      </c>
      <c r="CC181" s="7">
        <f ca="1">IFERROR(IF(CC180+CB181&gt;CD$4,CC180,CC180+CB181),"")</f>
        <v>38</v>
      </c>
      <c r="CD181" s="7">
        <f t="shared" ca="1" si="899"/>
        <v>0</v>
      </c>
      <c r="CE181" s="7">
        <f t="shared" ca="1" si="697"/>
        <v>7.1131906794547395E-2</v>
      </c>
      <c r="CF181" s="7">
        <f t="shared" ca="1" si="698"/>
        <v>0.77502193935929875</v>
      </c>
      <c r="CG181" s="7">
        <f t="shared" ca="1" si="699"/>
        <v>1</v>
      </c>
      <c r="CH181" s="7" t="str">
        <f t="shared" ca="1" si="700"/>
        <v>2</v>
      </c>
      <c r="CI181" s="7">
        <f ca="1">IFERROR(IF(CI180+CH181&gt;CJ$4,CI180,CI180+CH181),"")</f>
        <v>60</v>
      </c>
      <c r="CJ181" s="7">
        <f t="shared" ca="1" si="900"/>
        <v>0</v>
      </c>
      <c r="CK181" s="7">
        <f t="shared" ca="1" si="701"/>
        <v>0.37903587614203915</v>
      </c>
      <c r="CL181" s="7">
        <f t="shared" ca="1" si="702"/>
        <v>0.46711797001180699</v>
      </c>
      <c r="CM181" s="7">
        <f t="shared" ca="1" si="703"/>
        <v>1</v>
      </c>
      <c r="CN181" s="7" t="str">
        <f t="shared" ca="1" si="704"/>
        <v>2</v>
      </c>
      <c r="CO181" s="7">
        <f ca="1">IFERROR(IF(CO180+CN181&gt;CP$4,CO180,CO180+CN181),"")</f>
        <v>60</v>
      </c>
      <c r="CP181" s="7">
        <f t="shared" ca="1" si="901"/>
        <v>0</v>
      </c>
      <c r="CQ181" s="7">
        <f t="shared" ca="1" si="705"/>
        <v>0.76406675109813404</v>
      </c>
      <c r="CR181" s="7">
        <f t="shared" ca="1" si="706"/>
        <v>8.20870950557121E-2</v>
      </c>
      <c r="CS181" s="7">
        <f t="shared" ca="1" si="707"/>
        <v>1</v>
      </c>
      <c r="CT181" s="7" t="str">
        <f t="shared" ca="1" si="708"/>
        <v>2</v>
      </c>
      <c r="CU181" s="7">
        <f ca="1">IFERROR(IF(CU180+CT181&gt;CV$4,CU180,CU180+CT181),"")</f>
        <v>60</v>
      </c>
      <c r="CV181" s="7">
        <f t="shared" ca="1" si="902"/>
        <v>0</v>
      </c>
      <c r="CW181" s="7">
        <f t="shared" ca="1" si="709"/>
        <v>0.72662375269323398</v>
      </c>
      <c r="CX181" s="7">
        <f t="shared" ca="1" si="710"/>
        <v>0.11953009346061216</v>
      </c>
      <c r="CY181" s="7">
        <f t="shared" ca="1" si="711"/>
        <v>1</v>
      </c>
      <c r="CZ181" s="7" t="str">
        <f t="shared" ca="1" si="712"/>
        <v>2</v>
      </c>
      <c r="DA181" s="7">
        <f ca="1">IFERROR(IF(DA180+CZ181&gt;DB$4,DA180,DA180+CZ181),"")</f>
        <v>60</v>
      </c>
      <c r="DB181" s="7">
        <f t="shared" ca="1" si="903"/>
        <v>0</v>
      </c>
      <c r="DC181" s="7">
        <f t="shared" ca="1" si="713"/>
        <v>0.49599217709230115</v>
      </c>
      <c r="DD181" s="7">
        <f t="shared" ca="1" si="714"/>
        <v>0.350161669061545</v>
      </c>
      <c r="DE181" s="7">
        <f t="shared" ca="1" si="715"/>
        <v>1</v>
      </c>
      <c r="DF181" s="7" t="str">
        <f t="shared" ca="1" si="716"/>
        <v>2</v>
      </c>
      <c r="DG181" s="7">
        <f ca="1">IFERROR(IF(DG180+DF181&gt;DH$4,DG180,DG180+DF181),"")</f>
        <v>60</v>
      </c>
      <c r="DH181" s="7">
        <f t="shared" ca="1" si="904"/>
        <v>0</v>
      </c>
      <c r="DI181" s="7">
        <f t="shared" ca="1" si="717"/>
        <v>0.67206981698025647</v>
      </c>
      <c r="DJ181" s="7">
        <f t="shared" ca="1" si="718"/>
        <v>0.17408402917358967</v>
      </c>
      <c r="DK181" s="7">
        <f t="shared" ca="1" si="719"/>
        <v>1</v>
      </c>
      <c r="DL181" s="7" t="str">
        <f t="shared" ca="1" si="720"/>
        <v>2</v>
      </c>
      <c r="DM181" s="7">
        <f ca="1">IFERROR(IF(DM180+DL181&gt;DN$4,DM180,DM180+DL181),"")</f>
        <v>60</v>
      </c>
      <c r="DN181" s="7">
        <f t="shared" ca="1" si="905"/>
        <v>0</v>
      </c>
      <c r="DO181" s="7">
        <f t="shared" ca="1" si="721"/>
        <v>0.71228922292486219</v>
      </c>
      <c r="DP181" s="7">
        <f t="shared" ca="1" si="722"/>
        <v>0.13386462322898396</v>
      </c>
      <c r="DQ181" s="7">
        <f t="shared" ca="1" si="723"/>
        <v>1</v>
      </c>
      <c r="DR181" s="7" t="str">
        <f t="shared" ca="1" si="724"/>
        <v>2</v>
      </c>
      <c r="DS181" s="7">
        <f ca="1">IFERROR(IF(DS180+DR181&gt;DT$4,DS180,DS180+DR181),"")</f>
        <v>60</v>
      </c>
      <c r="DT181" s="7">
        <f t="shared" ca="1" si="906"/>
        <v>0</v>
      </c>
      <c r="DU181" s="7">
        <f t="shared" ca="1" si="725"/>
        <v>0.99655874299763447</v>
      </c>
      <c r="DV181" s="7">
        <f t="shared" ca="1" si="726"/>
        <v>-0.15040489684378833</v>
      </c>
      <c r="DW181" s="7">
        <f t="shared" ca="1" si="727"/>
        <v>0</v>
      </c>
      <c r="DX181" s="7">
        <f t="shared" ca="1" si="728"/>
        <v>0</v>
      </c>
      <c r="DY181" s="7">
        <f ca="1">IFERROR(IF(DY180+DX181&gt;DZ$4,DY180,DY180+DX181),"")</f>
        <v>60</v>
      </c>
      <c r="DZ181" s="7">
        <f t="shared" ca="1" si="907"/>
        <v>0</v>
      </c>
      <c r="EA181" s="7">
        <f t="shared" ca="1" si="729"/>
        <v>0.51900571393226158</v>
      </c>
      <c r="EB181" s="7">
        <f t="shared" ca="1" si="730"/>
        <v>0.32714813222158456</v>
      </c>
      <c r="EC181" s="7">
        <f t="shared" ca="1" si="731"/>
        <v>1</v>
      </c>
      <c r="ED181" s="7" t="str">
        <f t="shared" ca="1" si="732"/>
        <v>2</v>
      </c>
      <c r="EE181" s="7">
        <f ca="1">IFERROR(IF(EE180+ED181&gt;EF$4,EE180,EE180+ED181),"")</f>
        <v>60</v>
      </c>
      <c r="EF181" s="7">
        <f t="shared" ca="1" si="908"/>
        <v>0</v>
      </c>
      <c r="EG181" s="7">
        <f t="shared" ca="1" si="733"/>
        <v>0.21441020494261986</v>
      </c>
      <c r="EH181" s="7">
        <f t="shared" ca="1" si="734"/>
        <v>0.63174364121122628</v>
      </c>
      <c r="EI181" s="7">
        <f t="shared" ca="1" si="735"/>
        <v>1</v>
      </c>
      <c r="EJ181" s="7" t="str">
        <f t="shared" ca="1" si="736"/>
        <v>2</v>
      </c>
      <c r="EK181" s="7">
        <f ca="1">IFERROR(IF(EK180+EJ181&gt;EL$4,EK180,EK180+EJ181),"")</f>
        <v>60</v>
      </c>
      <c r="EL181" s="7">
        <f t="shared" ca="1" si="909"/>
        <v>0</v>
      </c>
      <c r="EM181" s="7">
        <f t="shared" ca="1" si="737"/>
        <v>0.87362587225808352</v>
      </c>
      <c r="EN181" s="7">
        <f t="shared" ca="1" si="738"/>
        <v>-2.7472026104237379E-2</v>
      </c>
      <c r="EO181" s="7">
        <f t="shared" ca="1" si="739"/>
        <v>0</v>
      </c>
      <c r="EP181" s="7">
        <f t="shared" ca="1" si="740"/>
        <v>0</v>
      </c>
      <c r="EQ181" s="7">
        <f ca="1">IFERROR(IF(EQ180+EP181&gt;ER$4,EQ180,EQ180+EP181),"")</f>
        <v>60</v>
      </c>
      <c r="ER181" s="7">
        <f t="shared" ca="1" si="910"/>
        <v>0</v>
      </c>
      <c r="ES181" s="7">
        <f t="shared" ca="1" si="741"/>
        <v>0.43689198651470029</v>
      </c>
      <c r="ET181" s="7">
        <f t="shared" ca="1" si="742"/>
        <v>0.40926185963914585</v>
      </c>
      <c r="EU181" s="7">
        <f t="shared" ca="1" si="743"/>
        <v>1</v>
      </c>
      <c r="EV181" s="7" t="str">
        <f t="shared" ca="1" si="744"/>
        <v>2</v>
      </c>
      <c r="EW181" s="7">
        <f ca="1">IFERROR(IF(EW180+EV181&gt;EX$4,EW180,EW180+EV181),"")</f>
        <v>60</v>
      </c>
      <c r="EX181" s="7">
        <f t="shared" ca="1" si="911"/>
        <v>0</v>
      </c>
      <c r="EY181" s="7">
        <f t="shared" ca="1" si="745"/>
        <v>0.10507230794300282</v>
      </c>
      <c r="EZ181" s="7">
        <f t="shared" ca="1" si="746"/>
        <v>0.74108153821084333</v>
      </c>
      <c r="FA181" s="7">
        <f t="shared" ca="1" si="747"/>
        <v>1</v>
      </c>
      <c r="FB181" s="7" t="str">
        <f t="shared" ca="1" si="748"/>
        <v>2</v>
      </c>
      <c r="FC181" s="7">
        <f ca="1">IFERROR(IF(FC180+FB181&gt;FD$4,FC180,FC180+FB181),"")</f>
        <v>60</v>
      </c>
      <c r="FD181" s="7">
        <f t="shared" ca="1" si="912"/>
        <v>0</v>
      </c>
      <c r="FE181" s="7">
        <f t="shared" ca="1" si="749"/>
        <v>0.93646604896748598</v>
      </c>
      <c r="FF181" s="7">
        <f t="shared" ca="1" si="750"/>
        <v>-9.031220281363983E-2</v>
      </c>
      <c r="FG181" s="7">
        <f t="shared" ca="1" si="751"/>
        <v>0</v>
      </c>
      <c r="FH181" s="7">
        <f t="shared" ca="1" si="752"/>
        <v>0</v>
      </c>
      <c r="FI181" s="7">
        <f ca="1">IFERROR(IF(FI180+FH181&gt;FJ$4,FI180,FI180+FH181),"")</f>
        <v>60</v>
      </c>
      <c r="FJ181" s="7">
        <f t="shared" ca="1" si="913"/>
        <v>0</v>
      </c>
      <c r="FK181" s="7">
        <f t="shared" ca="1" si="753"/>
        <v>0.30511904276190649</v>
      </c>
      <c r="FL181" s="7">
        <f t="shared" ca="1" si="754"/>
        <v>0.54103480339193966</v>
      </c>
      <c r="FM181" s="7">
        <f t="shared" ca="1" si="755"/>
        <v>1</v>
      </c>
      <c r="FN181" s="7" t="str">
        <f t="shared" ca="1" si="756"/>
        <v>2</v>
      </c>
      <c r="FO181" s="7">
        <f ca="1">IFERROR(IF(FO180+FN181&gt;FP$4,FO180,FO180+FN181),"")</f>
        <v>60</v>
      </c>
      <c r="FP181" s="7">
        <f t="shared" ca="1" si="914"/>
        <v>0</v>
      </c>
      <c r="FQ181" s="7">
        <f t="shared" ca="1" si="757"/>
        <v>0.37588200558615092</v>
      </c>
      <c r="FR181" s="7">
        <f t="shared" ca="1" si="758"/>
        <v>0.47027184056769522</v>
      </c>
      <c r="FS181" s="7">
        <f t="shared" ca="1" si="759"/>
        <v>1</v>
      </c>
      <c r="FT181" s="7" t="str">
        <f t="shared" ca="1" si="760"/>
        <v>2</v>
      </c>
      <c r="FU181" s="7">
        <f ca="1">IFERROR(IF(FU180+FT181&gt;FV$4,FU180,FU180+FT181),"")</f>
        <v>60</v>
      </c>
      <c r="FV181" s="7">
        <f t="shared" ca="1" si="915"/>
        <v>0</v>
      </c>
      <c r="FW181" s="7">
        <f t="shared" ca="1" si="761"/>
        <v>0.32047043440777756</v>
      </c>
      <c r="FX181" s="7">
        <f t="shared" ca="1" si="762"/>
        <v>0.52568341174606859</v>
      </c>
      <c r="FY181" s="7">
        <f t="shared" ca="1" si="763"/>
        <v>1</v>
      </c>
      <c r="FZ181" s="7" t="str">
        <f t="shared" ca="1" si="764"/>
        <v>2</v>
      </c>
      <c r="GA181" s="7">
        <f ca="1">IFERROR(IF(GA180+FZ181&gt;GB$4,GA180,GA180+FZ181),"")</f>
        <v>60</v>
      </c>
      <c r="GB181" s="7">
        <f t="shared" ca="1" si="916"/>
        <v>0</v>
      </c>
      <c r="GC181" s="7">
        <f t="shared" ca="1" si="765"/>
        <v>0.15371261869470443</v>
      </c>
      <c r="GD181" s="7">
        <f t="shared" ca="1" si="766"/>
        <v>0.69244122745914172</v>
      </c>
      <c r="GE181" s="7">
        <f t="shared" ca="1" si="767"/>
        <v>1</v>
      </c>
      <c r="GF181" s="7" t="str">
        <f t="shared" ca="1" si="768"/>
        <v>2</v>
      </c>
      <c r="GG181" s="7">
        <f ca="1">IFERROR(IF(GG180+GF181&gt;GH$4,GG180,GG180+GF181),"")</f>
        <v>60</v>
      </c>
      <c r="GH181" s="7">
        <f t="shared" ca="1" si="917"/>
        <v>0</v>
      </c>
      <c r="GI181" s="7">
        <f t="shared" ca="1" si="769"/>
        <v>0.87309014120580997</v>
      </c>
      <c r="GJ181" s="7">
        <f t="shared" ca="1" si="770"/>
        <v>-2.6936295051963821E-2</v>
      </c>
      <c r="GK181" s="7">
        <f t="shared" ca="1" si="771"/>
        <v>0</v>
      </c>
      <c r="GL181" s="7">
        <f t="shared" ca="1" si="772"/>
        <v>0</v>
      </c>
      <c r="GM181" s="7">
        <f ca="1">IFERROR(IF(GM180+GL181&gt;GN$4,GM180,GM180+GL181),"")</f>
        <v>60</v>
      </c>
      <c r="GN181" s="7">
        <f t="shared" ca="1" si="918"/>
        <v>0</v>
      </c>
      <c r="GO181" s="7">
        <f t="shared" ca="1" si="773"/>
        <v>0.25604754841878641</v>
      </c>
      <c r="GP181" s="7">
        <f t="shared" ca="1" si="774"/>
        <v>0.59010629773505974</v>
      </c>
      <c r="GQ181" s="7">
        <f t="shared" ca="1" si="775"/>
        <v>1</v>
      </c>
      <c r="GR181" s="7" t="str">
        <f t="shared" ca="1" si="776"/>
        <v>2</v>
      </c>
      <c r="GS181" s="7">
        <f ca="1">IFERROR(IF(GS180+GR181&gt;GT$4,GS180,GS180+GR181),"")</f>
        <v>60</v>
      </c>
      <c r="GT181" s="7">
        <f t="shared" ca="1" si="919"/>
        <v>0</v>
      </c>
      <c r="GU181" s="7">
        <f t="shared" ca="1" si="777"/>
        <v>0.8986648140657808</v>
      </c>
      <c r="GV181" s="7">
        <f t="shared" ca="1" si="778"/>
        <v>-5.2510967911934658E-2</v>
      </c>
      <c r="GW181" s="7">
        <f t="shared" ca="1" si="779"/>
        <v>0</v>
      </c>
      <c r="GX181" s="7">
        <f t="shared" ca="1" si="780"/>
        <v>0</v>
      </c>
      <c r="GY181" s="7">
        <f ca="1">IFERROR(IF(GY180+GX181&gt;GZ$4,GY180,GY180+GX181),"")</f>
        <v>60</v>
      </c>
      <c r="GZ181" s="7">
        <f t="shared" ca="1" si="920"/>
        <v>0</v>
      </c>
      <c r="HA181" s="7">
        <f t="shared" ca="1" si="781"/>
        <v>0.19022277720459435</v>
      </c>
      <c r="HB181" s="7">
        <f t="shared" ca="1" si="782"/>
        <v>0.65593106894925179</v>
      </c>
      <c r="HC181" s="7">
        <f t="shared" ca="1" si="783"/>
        <v>1</v>
      </c>
      <c r="HD181" s="7" t="str">
        <f t="shared" ca="1" si="784"/>
        <v>2</v>
      </c>
      <c r="HE181" s="7">
        <f ca="1">IFERROR(IF(HE180+HD181&gt;HF$4,HE180,HE180+HD181),"")</f>
        <v>60</v>
      </c>
      <c r="HF181" s="7">
        <f t="shared" ca="1" si="921"/>
        <v>0</v>
      </c>
      <c r="HG181" s="7">
        <f t="shared" ca="1" si="785"/>
        <v>0.14134758424752769</v>
      </c>
      <c r="HH181" s="7">
        <f t="shared" ca="1" si="786"/>
        <v>0.70480626190631845</v>
      </c>
      <c r="HI181" s="7">
        <f t="shared" ca="1" si="787"/>
        <v>1</v>
      </c>
      <c r="HJ181" s="7" t="str">
        <f t="shared" ca="1" si="788"/>
        <v>2</v>
      </c>
      <c r="HK181" s="7">
        <f ca="1">IFERROR(IF(HK180+HJ181&gt;HL$4,HK180,HK180+HJ181),"")</f>
        <v>60</v>
      </c>
      <c r="HL181" s="7">
        <f t="shared" ca="1" si="922"/>
        <v>0</v>
      </c>
      <c r="HM181" s="7">
        <f t="shared" ca="1" si="789"/>
        <v>8.5671871857045834E-2</v>
      </c>
      <c r="HN181" s="7">
        <f t="shared" ca="1" si="790"/>
        <v>0.76048197429680031</v>
      </c>
      <c r="HO181" s="7">
        <f t="shared" ca="1" si="791"/>
        <v>1</v>
      </c>
      <c r="HP181" s="7" t="str">
        <f t="shared" ca="1" si="792"/>
        <v>2</v>
      </c>
      <c r="HQ181" s="7">
        <f ca="1">IFERROR(IF(HQ180+HP181&gt;HR$4,HQ180,HQ180+HP181),"")</f>
        <v>60</v>
      </c>
      <c r="HR181" s="7">
        <f t="shared" ca="1" si="923"/>
        <v>0</v>
      </c>
      <c r="HS181" s="7">
        <f t="shared" ca="1" si="793"/>
        <v>0.10979813606362399</v>
      </c>
      <c r="HT181" s="7">
        <f t="shared" ca="1" si="794"/>
        <v>0.73635571009022216</v>
      </c>
      <c r="HU181" s="7">
        <f t="shared" ca="1" si="795"/>
        <v>1</v>
      </c>
      <c r="HV181" s="7" t="str">
        <f t="shared" ca="1" si="796"/>
        <v>2</v>
      </c>
      <c r="HW181" s="7">
        <f ca="1">IFERROR(IF(HW180+HV181&gt;HX$4,HW180,HW180+HV181),"")</f>
        <v>60</v>
      </c>
      <c r="HX181" s="7">
        <f t="shared" ca="1" si="924"/>
        <v>0</v>
      </c>
      <c r="HY181" s="7">
        <f t="shared" ca="1" si="797"/>
        <v>7.4953307367728206E-2</v>
      </c>
      <c r="HZ181" s="7">
        <f t="shared" ca="1" si="798"/>
        <v>0.77120053878611794</v>
      </c>
      <c r="IA181" s="7">
        <f t="shared" ca="1" si="799"/>
        <v>1</v>
      </c>
      <c r="IB181" s="7" t="str">
        <f t="shared" ca="1" si="800"/>
        <v>2</v>
      </c>
      <c r="IC181" s="7">
        <f ca="1">IFERROR(IF(IC180+IB181&gt;ID$4,IC180,IC180+IB181),"")</f>
        <v>60</v>
      </c>
      <c r="ID181" s="7">
        <f t="shared" ca="1" si="925"/>
        <v>0</v>
      </c>
      <c r="IE181" s="7">
        <f t="shared" ca="1" si="801"/>
        <v>0.31409337692055084</v>
      </c>
      <c r="IF181" s="7">
        <f t="shared" ca="1" si="802"/>
        <v>0.53206046923329531</v>
      </c>
      <c r="IG181" s="7">
        <f t="shared" ca="1" si="803"/>
        <v>1</v>
      </c>
      <c r="IH181" s="7" t="str">
        <f t="shared" ca="1" si="804"/>
        <v>2</v>
      </c>
      <c r="II181" s="7">
        <f ca="1">IFERROR(IF(II180+IH181&gt;IJ$4,II180,II180+IH181),"")</f>
        <v>60</v>
      </c>
      <c r="IJ181" s="7">
        <f t="shared" ca="1" si="926"/>
        <v>0</v>
      </c>
      <c r="IK181" s="7">
        <f t="shared" ca="1" si="805"/>
        <v>0.38613001852222673</v>
      </c>
      <c r="IL181" s="7">
        <f t="shared" ca="1" si="806"/>
        <v>0.46002382763161942</v>
      </c>
      <c r="IM181" s="7">
        <f t="shared" ca="1" si="807"/>
        <v>1</v>
      </c>
      <c r="IN181" s="7" t="str">
        <f t="shared" ca="1" si="808"/>
        <v>2</v>
      </c>
      <c r="IO181" s="7">
        <f ca="1">IFERROR(IF(IO180+IN181&gt;IP$4,IO180,IO180+IN181),"")</f>
        <v>60</v>
      </c>
      <c r="IP181" s="7">
        <f t="shared" ca="1" si="927"/>
        <v>0</v>
      </c>
      <c r="IQ181" s="7">
        <f t="shared" ca="1" si="809"/>
        <v>0.43400117048510256</v>
      </c>
      <c r="IR181" s="7">
        <f t="shared" ca="1" si="810"/>
        <v>0.41215267566874358</v>
      </c>
      <c r="IS181" s="7">
        <f t="shared" ca="1" si="811"/>
        <v>1</v>
      </c>
      <c r="IT181" s="7" t="str">
        <f t="shared" ca="1" si="812"/>
        <v>2</v>
      </c>
      <c r="IU181" s="7">
        <f ca="1">IFERROR(IF(IU180+IT181&gt;IV$4,IU180,IU180+IT181),"")</f>
        <v>60</v>
      </c>
      <c r="IV181" s="7">
        <f t="shared" ca="1" si="928"/>
        <v>0</v>
      </c>
      <c r="IW181" s="7">
        <f t="shared" ca="1" si="813"/>
        <v>0.55783750217973926</v>
      </c>
      <c r="IX181" s="7">
        <f t="shared" ca="1" si="814"/>
        <v>0.28831634397410688</v>
      </c>
      <c r="IY181" s="7">
        <f t="shared" ca="1" si="815"/>
        <v>1</v>
      </c>
      <c r="IZ181" s="7" t="str">
        <f t="shared" ca="1" si="816"/>
        <v>2</v>
      </c>
      <c r="JA181" s="7">
        <f ca="1">IFERROR(IF(JA180+IZ181&gt;JB$4,JA180,JA180+IZ181),"")</f>
        <v>60</v>
      </c>
      <c r="JB181" s="7">
        <f t="shared" ca="1" si="929"/>
        <v>0</v>
      </c>
      <c r="JC181" s="7">
        <f t="shared" ca="1" si="817"/>
        <v>0.75042965048223742</v>
      </c>
      <c r="JD181" s="7">
        <f t="shared" ca="1" si="818"/>
        <v>9.5724195671608725E-2</v>
      </c>
      <c r="JE181" s="7">
        <f t="shared" ca="1" si="819"/>
        <v>1</v>
      </c>
      <c r="JF181" s="7" t="str">
        <f t="shared" ca="1" si="820"/>
        <v>2</v>
      </c>
      <c r="JG181" s="7">
        <f ca="1">IFERROR(IF(JG180+JF181&gt;JH$4,JG180,JG180+JF181),"")</f>
        <v>60</v>
      </c>
      <c r="JH181" s="7">
        <f t="shared" ca="1" si="930"/>
        <v>0</v>
      </c>
      <c r="JI181" s="7">
        <f t="shared" ca="1" si="821"/>
        <v>0.41035272203560424</v>
      </c>
      <c r="JJ181" s="7">
        <f t="shared" ca="1" si="822"/>
        <v>0.4358011241182419</v>
      </c>
      <c r="JK181" s="7">
        <f t="shared" ca="1" si="823"/>
        <v>1</v>
      </c>
      <c r="JL181" s="7" t="str">
        <f t="shared" ca="1" si="824"/>
        <v>2</v>
      </c>
      <c r="JM181" s="7">
        <f ca="1">IFERROR(IF(JM180+JL181&gt;JN$4,JM180,JM180+JL181),"")</f>
        <v>60</v>
      </c>
      <c r="JN181" s="7">
        <f t="shared" ca="1" si="931"/>
        <v>0</v>
      </c>
      <c r="JO181" s="7">
        <f t="shared" ca="1" si="825"/>
        <v>2.286326843392561E-2</v>
      </c>
      <c r="JP181" s="7">
        <f t="shared" ca="1" si="826"/>
        <v>0.82329057771992054</v>
      </c>
      <c r="JQ181" s="7">
        <f t="shared" ca="1" si="827"/>
        <v>2</v>
      </c>
      <c r="JR181" s="7">
        <f t="shared" ca="1" si="828"/>
        <v>5</v>
      </c>
      <c r="JS181" s="7">
        <f ca="1">IFERROR(IF(JS180+JR181&gt;JT$4,JS180,JS180+JR181),"")</f>
        <v>60</v>
      </c>
      <c r="JT181" s="7">
        <f t="shared" ca="1" si="932"/>
        <v>0</v>
      </c>
      <c r="JU181" s="7">
        <f t="shared" ca="1" si="829"/>
        <v>0.73050762057134466</v>
      </c>
      <c r="JV181" s="7">
        <f t="shared" ca="1" si="830"/>
        <v>0.11564622558250148</v>
      </c>
      <c r="JW181" s="7">
        <f t="shared" ca="1" si="831"/>
        <v>1</v>
      </c>
      <c r="JX181" s="7" t="str">
        <f t="shared" ca="1" si="832"/>
        <v>2</v>
      </c>
      <c r="JY181" s="7">
        <f ca="1">IFERROR(IF(JY180+JX181&gt;JZ$4,JY180,JY180+JX181),"")</f>
        <v>60</v>
      </c>
      <c r="JZ181" s="7">
        <f t="shared" ca="1" si="933"/>
        <v>0</v>
      </c>
      <c r="KA181" s="7">
        <f t="shared" ca="1" si="833"/>
        <v>0.33011911646808745</v>
      </c>
      <c r="KB181" s="7">
        <f t="shared" ca="1" si="834"/>
        <v>0.5160347296857587</v>
      </c>
      <c r="KC181" s="7">
        <f t="shared" ca="1" si="835"/>
        <v>1</v>
      </c>
      <c r="KD181" s="7" t="str">
        <f t="shared" ca="1" si="836"/>
        <v>2</v>
      </c>
      <c r="KE181" s="7">
        <f ca="1">IFERROR(IF(KE180+KD181&gt;KF$4,KE180,KE180+KD181),"")</f>
        <v>60</v>
      </c>
      <c r="KF181" s="7">
        <f t="shared" ca="1" si="934"/>
        <v>0</v>
      </c>
      <c r="KG181" s="7">
        <f t="shared" ca="1" si="837"/>
        <v>0.40336006646715816</v>
      </c>
      <c r="KH181" s="7">
        <f t="shared" ca="1" si="838"/>
        <v>0.44279377968668798</v>
      </c>
      <c r="KI181" s="7">
        <f t="shared" ca="1" si="839"/>
        <v>1</v>
      </c>
      <c r="KJ181" s="7" t="str">
        <f t="shared" ca="1" si="840"/>
        <v>2</v>
      </c>
      <c r="KK181" s="7">
        <f ca="1">IFERROR(IF(KK180+KJ181&gt;KL$4,KK180,KK180+KJ181),"")</f>
        <v>60</v>
      </c>
      <c r="KL181" s="7">
        <f t="shared" ca="1" si="935"/>
        <v>0</v>
      </c>
      <c r="KM181" s="7">
        <f t="shared" ca="1" si="841"/>
        <v>0.17152951029877195</v>
      </c>
      <c r="KN181" s="7">
        <f t="shared" ca="1" si="842"/>
        <v>0.6746243358550742</v>
      </c>
      <c r="KO181" s="7">
        <f t="shared" ca="1" si="843"/>
        <v>1</v>
      </c>
      <c r="KP181" s="7" t="str">
        <f t="shared" ca="1" si="844"/>
        <v>2</v>
      </c>
      <c r="KQ181" s="7">
        <f ca="1">IFERROR(IF(KQ180+KP181&gt;KR$4,KQ180,KQ180+KP181),"")</f>
        <v>60</v>
      </c>
      <c r="KR181" s="7">
        <f t="shared" ca="1" si="936"/>
        <v>0</v>
      </c>
      <c r="KS181" s="7">
        <f t="shared" ca="1" si="845"/>
        <v>0.38893270544112135</v>
      </c>
      <c r="KT181" s="7">
        <f t="shared" ca="1" si="846"/>
        <v>0.45722114071272479</v>
      </c>
      <c r="KU181" s="7">
        <f t="shared" ca="1" si="847"/>
        <v>1</v>
      </c>
      <c r="KV181" s="7" t="str">
        <f t="shared" ca="1" si="848"/>
        <v>2</v>
      </c>
      <c r="KW181" s="7">
        <f ca="1">IFERROR(IF(KW180+KV181&gt;KX$4,KW180,KW180+KV181),"")</f>
        <v>60</v>
      </c>
      <c r="KX181" s="7">
        <f t="shared" ca="1" si="937"/>
        <v>0</v>
      </c>
      <c r="KY181" s="7">
        <f t="shared" ca="1" si="849"/>
        <v>0.77285208938559413</v>
      </c>
      <c r="KZ181" s="7">
        <f t="shared" ca="1" si="850"/>
        <v>7.3301756768252013E-2</v>
      </c>
      <c r="LA181" s="7">
        <f t="shared" ca="1" si="851"/>
        <v>1</v>
      </c>
      <c r="LB181" s="7" t="str">
        <f t="shared" ca="1" si="852"/>
        <v>2</v>
      </c>
      <c r="LC181" s="7">
        <f ca="1">IFERROR(IF(LC180+LB181&gt;LD$4,LC180,LC180+LB181),"")</f>
        <v>60</v>
      </c>
      <c r="LD181" s="7">
        <f t="shared" ca="1" si="938"/>
        <v>0</v>
      </c>
      <c r="LE181" s="7">
        <f t="shared" ca="1" si="853"/>
        <v>9.9664281101146002E-2</v>
      </c>
      <c r="LF181" s="7">
        <f t="shared" ca="1" si="854"/>
        <v>0.74648956505270014</v>
      </c>
      <c r="LG181" s="7">
        <f t="shared" ca="1" si="855"/>
        <v>1</v>
      </c>
      <c r="LH181" s="7" t="str">
        <f t="shared" ca="1" si="856"/>
        <v>2</v>
      </c>
      <c r="LI181" s="7">
        <f ca="1">IFERROR(IF(LI180+LH181&gt;LJ$4,LI180,LI180+LH181),"")</f>
        <v>60</v>
      </c>
      <c r="LJ181" s="7">
        <f t="shared" ca="1" si="939"/>
        <v>0</v>
      </c>
      <c r="LK181" s="7">
        <f t="shared" ca="1" si="857"/>
        <v>0.30989839671108899</v>
      </c>
      <c r="LL181" s="7">
        <f t="shared" ca="1" si="858"/>
        <v>0.53625544944275716</v>
      </c>
      <c r="LM181" s="7">
        <f t="shared" ca="1" si="859"/>
        <v>1</v>
      </c>
      <c r="LN181" s="7" t="str">
        <f t="shared" ca="1" si="860"/>
        <v>2</v>
      </c>
      <c r="LO181" s="7">
        <f ca="1">IFERROR(IF(LO180+LN181&gt;LP$4,LO180,LO180+LN181),"")</f>
        <v>60</v>
      </c>
      <c r="LP181" s="7">
        <f t="shared" ca="1" si="940"/>
        <v>0</v>
      </c>
      <c r="LQ181" s="7">
        <f t="shared" ca="1" si="861"/>
        <v>0.99984431727693257</v>
      </c>
      <c r="LR181" s="7">
        <f t="shared" ca="1" si="862"/>
        <v>-0.15369047112308643</v>
      </c>
      <c r="LS181" s="7">
        <f t="shared" ca="1" si="863"/>
        <v>0</v>
      </c>
      <c r="LT181" s="7">
        <f t="shared" ca="1" si="864"/>
        <v>0</v>
      </c>
      <c r="LU181" s="7">
        <f ca="1">IFERROR(IF(LU180+LT181&gt;LV$4,LU180,LU180+LT181),"")</f>
        <v>60</v>
      </c>
      <c r="LV181" s="7">
        <f t="shared" ca="1" si="941"/>
        <v>0</v>
      </c>
      <c r="LW181" s="7">
        <f t="shared" ca="1" si="865"/>
        <v>0.91021192970522258</v>
      </c>
      <c r="LX181" s="7">
        <f t="shared" ca="1" si="866"/>
        <v>-6.4058083551376432E-2</v>
      </c>
      <c r="LY181" s="7">
        <f t="shared" ca="1" si="867"/>
        <v>0</v>
      </c>
      <c r="LZ181" s="7">
        <f t="shared" ca="1" si="868"/>
        <v>0</v>
      </c>
      <c r="MA181" s="7">
        <f ca="1">IFERROR(IF(MA180+LZ181&gt;MB$4,MA180,MA180+LZ181),"")</f>
        <v>60</v>
      </c>
      <c r="MB181" s="7">
        <f t="shared" ca="1" si="942"/>
        <v>0</v>
      </c>
      <c r="MC181" s="7">
        <f t="shared" ca="1" si="869"/>
        <v>0.82895243583175504</v>
      </c>
      <c r="MD181" s="7">
        <f t="shared" ca="1" si="870"/>
        <v>1.7201410322091104E-2</v>
      </c>
      <c r="ME181" s="7">
        <f t="shared" ca="1" si="871"/>
        <v>1</v>
      </c>
      <c r="MF181" s="7" t="str">
        <f t="shared" ca="1" si="872"/>
        <v>2</v>
      </c>
      <c r="MG181" s="7">
        <f ca="1">IFERROR(IF(MG180+MF181&gt;MH$4,MG180,MG180+MF181),"")</f>
        <v>60</v>
      </c>
      <c r="MH181" s="7">
        <f t="shared" ca="1" si="943"/>
        <v>0</v>
      </c>
      <c r="MI181" s="7">
        <f t="shared" ca="1" si="873"/>
        <v>0.99582959961460393</v>
      </c>
      <c r="MJ181" s="7">
        <f t="shared" ca="1" si="874"/>
        <v>-0.14967575346075779</v>
      </c>
      <c r="MK181" s="7">
        <f t="shared" ca="1" si="875"/>
        <v>0</v>
      </c>
      <c r="ML181" s="7">
        <f t="shared" ca="1" si="876"/>
        <v>0</v>
      </c>
      <c r="MM181" s="7">
        <f ca="1">IFERROR(IF(MM180+ML181&gt;MN$4,MM180,MM180+ML181),"")</f>
        <v>60</v>
      </c>
      <c r="MN181" s="7">
        <f t="shared" ca="1" si="944"/>
        <v>0</v>
      </c>
      <c r="MO181" s="7">
        <f t="shared" ca="1" si="877"/>
        <v>0.88431883731334648</v>
      </c>
      <c r="MP181" s="7">
        <f t="shared" ca="1" si="878"/>
        <v>-3.8164991159500339E-2</v>
      </c>
      <c r="MQ181" s="7">
        <f t="shared" ca="1" si="879"/>
        <v>0</v>
      </c>
      <c r="MR181" s="7">
        <f t="shared" ca="1" si="880"/>
        <v>0</v>
      </c>
      <c r="MS181" s="7">
        <f ca="1">IFERROR(IF(MS180+MR181&gt;MT$4,MS180,MS180+MR181),"")</f>
        <v>60</v>
      </c>
      <c r="MT181" s="7">
        <f t="shared" ca="1" si="945"/>
        <v>0</v>
      </c>
      <c r="MU181" s="7">
        <f t="shared" ca="1" si="881"/>
        <v>0.64548302630737286</v>
      </c>
      <c r="MV181" s="7">
        <f t="shared" ca="1" si="882"/>
        <v>0.20067081984647328</v>
      </c>
      <c r="MW181" s="7">
        <f t="shared" ca="1" si="883"/>
        <v>1</v>
      </c>
      <c r="MX181" s="7" t="str">
        <f t="shared" ca="1" si="884"/>
        <v>2</v>
      </c>
      <c r="MY181" s="7">
        <f ca="1">IFERROR(IF(MY180+MX181&gt;MZ$4,MY180,MY180+MX181),"")</f>
        <v>60</v>
      </c>
      <c r="MZ181" s="7">
        <f t="shared" ca="1" si="946"/>
        <v>0</v>
      </c>
      <c r="NA181" s="7">
        <f t="shared" ca="1" si="885"/>
        <v>0.2627397846640247</v>
      </c>
      <c r="NB181" s="7">
        <f t="shared" ca="1" si="886"/>
        <v>0.58341406148982144</v>
      </c>
      <c r="NC181" s="7">
        <f t="shared" ca="1" si="887"/>
        <v>1</v>
      </c>
      <c r="ND181" s="7" t="str">
        <f t="shared" ca="1" si="888"/>
        <v>2</v>
      </c>
      <c r="NE181" s="7">
        <f ca="1">IFERROR(IF(NE180+ND181&gt;NF$4,NE180,NE180+ND181),"")</f>
        <v>60</v>
      </c>
      <c r="NF181" s="7">
        <f t="shared" ca="1" si="947"/>
        <v>0</v>
      </c>
      <c r="NG181" s="7">
        <f t="shared" ca="1" si="889"/>
        <v>0.10879377171604077</v>
      </c>
      <c r="NH181" s="7">
        <f t="shared" ca="1" si="890"/>
        <v>0.73736007443780538</v>
      </c>
      <c r="NI181" s="7">
        <f t="shared" ca="1" si="891"/>
        <v>1</v>
      </c>
      <c r="NJ181" s="7" t="str">
        <f t="shared" ca="1" si="892"/>
        <v>2</v>
      </c>
      <c r="NK181" s="7">
        <f ca="1">IFERROR(IF(NK180+NJ181&gt;NL$4,NK180,NK180+NJ181),"")</f>
        <v>60</v>
      </c>
      <c r="NL181" s="7">
        <f t="shared" ca="1" si="948"/>
        <v>0</v>
      </c>
      <c r="NM181" s="7">
        <f t="shared" ca="1" si="893"/>
        <v>3.0954638722533456E-2</v>
      </c>
      <c r="NN181" s="7">
        <f t="shared" ca="1" si="894"/>
        <v>0.81519920743131269</v>
      </c>
      <c r="NO181" s="7">
        <f t="shared" ca="1" si="895"/>
        <v>2</v>
      </c>
      <c r="NP181" s="7">
        <f t="shared" ca="1" si="896"/>
        <v>5</v>
      </c>
      <c r="NQ181" s="7">
        <f ca="1">IFERROR(IF(NQ180+NP181&gt;NR$4,NQ180,NQ180+NP181),"")</f>
        <v>60</v>
      </c>
      <c r="NR181" s="7">
        <f t="shared" ca="1" si="949"/>
        <v>0</v>
      </c>
      <c r="NT181">
        <v>179</v>
      </c>
      <c r="NU181" s="7" t="s">
        <v>19</v>
      </c>
      <c r="NV181" s="7" t="str">
        <f t="shared" ca="1" si="653"/>
        <v/>
      </c>
      <c r="NW181" s="7" t="str">
        <f t="shared" ca="1" si="647"/>
        <v/>
      </c>
      <c r="NX181" t="str">
        <f ca="1">IFERROR(VLOOKUP(NT181,$K$3:$AK$568,8,FALSE),"")</f>
        <v/>
      </c>
      <c r="NY181" t="str">
        <f ca="1">IFERROR(VLOOKUP(NT181,$K$3:$AK$568,9,FALSE),"")</f>
        <v/>
      </c>
      <c r="NZ181" s="7" t="str">
        <f ca="1">IFERROR(VLOOKUP(NT181,$K$3:$AK$568,27,FALSE),"")</f>
        <v/>
      </c>
      <c r="OB181">
        <v>179</v>
      </c>
      <c r="OC181" s="7" t="s">
        <v>19</v>
      </c>
      <c r="OD181" t="e">
        <f t="shared" ca="1" si="654"/>
        <v>#N/A</v>
      </c>
      <c r="OE181" s="7" t="str">
        <f t="shared" ca="1" si="655"/>
        <v/>
      </c>
      <c r="OF181" s="7" t="str">
        <f t="shared" ca="1" si="656"/>
        <v/>
      </c>
      <c r="OG181" t="str">
        <f t="shared" ca="1" si="657"/>
        <v/>
      </c>
      <c r="OI181">
        <v>179</v>
      </c>
      <c r="OJ181" s="7" t="s">
        <v>19</v>
      </c>
      <c r="OK181" s="7" t="str">
        <f t="shared" ca="1" si="658"/>
        <v/>
      </c>
      <c r="OL181" s="7" t="str">
        <f t="shared" ca="1" si="659"/>
        <v/>
      </c>
      <c r="OM181" t="str">
        <f ca="1">IFERROR(VLOOKUP(OI181,$L$3:$AK$568,7,FALSE),"")</f>
        <v/>
      </c>
      <c r="ON181" t="str">
        <f ca="1">IFERROR(VLOOKUP(OI181,$L$3:$AK$568,8,FALSE),"")</f>
        <v/>
      </c>
      <c r="OO181" s="7" t="str">
        <f ca="1">IFERROR(VLOOKUP(OI181,$L$3:$AK$568,26,FALSE),"")</f>
        <v/>
      </c>
      <c r="OQ181">
        <v>179</v>
      </c>
      <c r="OR181" s="7" t="s">
        <v>19</v>
      </c>
      <c r="OS181" t="e">
        <f t="shared" ca="1" si="660"/>
        <v>#N/A</v>
      </c>
      <c r="OT181" s="7" t="str">
        <f t="shared" ca="1" si="661"/>
        <v/>
      </c>
      <c r="OU181" s="7" t="str">
        <f t="shared" ca="1" si="662"/>
        <v/>
      </c>
      <c r="OV181" t="str">
        <f t="shared" ca="1" si="663"/>
        <v/>
      </c>
      <c r="OX181">
        <v>179</v>
      </c>
      <c r="OY181" s="7" t="s">
        <v>19</v>
      </c>
      <c r="OZ181" s="7" t="str">
        <f t="shared" ca="1" si="664"/>
        <v/>
      </c>
      <c r="PA181" s="7" t="str">
        <f t="shared" ca="1" si="665"/>
        <v/>
      </c>
      <c r="PB181" t="str">
        <f ca="1">IFERROR(VLOOKUP(OX181,$M$3:$AK$568,6,FALSE),"")</f>
        <v/>
      </c>
      <c r="PC181" t="str">
        <f ca="1">IFERROR(VLOOKUP(OX181,$M$3:$AK$568,7,FALSE),"")</f>
        <v/>
      </c>
      <c r="PD181" s="7" t="str">
        <f ca="1">IFERROR(VLOOKUP(OX181,$M$3:$AK$568,25,FALSE),"")</f>
        <v/>
      </c>
      <c r="PF181">
        <v>179</v>
      </c>
      <c r="PG181" s="7" t="s">
        <v>19</v>
      </c>
      <c r="PH181" t="e">
        <f t="shared" ca="1" si="666"/>
        <v>#N/A</v>
      </c>
      <c r="PI181" s="7" t="str">
        <f t="shared" ca="1" si="667"/>
        <v/>
      </c>
      <c r="PJ181" s="7" t="str">
        <f t="shared" ca="1" si="668"/>
        <v/>
      </c>
      <c r="PK181" t="str">
        <f t="shared" ca="1" si="669"/>
        <v/>
      </c>
      <c r="PM181">
        <v>179</v>
      </c>
      <c r="PN181" s="7" t="s">
        <v>19</v>
      </c>
      <c r="PO181" s="202" t="str">
        <f t="shared" ca="1" si="670"/>
        <v/>
      </c>
      <c r="PP181" s="7" t="str">
        <f t="shared" ca="1" si="671"/>
        <v/>
      </c>
      <c r="PQ181" t="str">
        <f ca="1">IFERROR(VLOOKUP(PM181,$G$325:$R$409,12,FALSE),"")</f>
        <v/>
      </c>
      <c r="PR181" t="e">
        <f ca="1">VLOOKUP(PM181,$G$324:$Q$409,11,FALSE)</f>
        <v>#N/A</v>
      </c>
      <c r="PS181" s="7" t="str">
        <f ca="1">VLOOKUP(PQ181,$R$325:$Y$409,8,FALSE)</f>
        <v>- -</v>
      </c>
      <c r="PT181" s="7">
        <f ca="1">ReSt</f>
        <v>-4</v>
      </c>
      <c r="PU181" s="7" t="e">
        <f t="shared" ca="1" si="672"/>
        <v>#N/A</v>
      </c>
      <c r="PV181" s="7" t="e">
        <f t="shared" ca="1" si="673"/>
        <v>#N/A</v>
      </c>
      <c r="PW181" s="7" t="str">
        <f ca="1">VLOOKUP(PQ181,$R$325:$AK$409,8,FALSE)</f>
        <v>- -</v>
      </c>
      <c r="PX181" s="7"/>
      <c r="PY181">
        <v>179</v>
      </c>
      <c r="PZ181" s="7" t="s">
        <v>19</v>
      </c>
      <c r="QA181" t="str">
        <f t="shared" ca="1" si="674"/>
        <v/>
      </c>
      <c r="QB181" s="7" t="str">
        <f t="shared" ca="1" si="675"/>
        <v/>
      </c>
      <c r="QC181" s="7" t="str">
        <f t="shared" ca="1" si="676"/>
        <v/>
      </c>
      <c r="QD181" t="str">
        <f t="shared" ca="1" si="677"/>
        <v/>
      </c>
      <c r="QF181">
        <v>179</v>
      </c>
      <c r="QG181" s="7" t="s">
        <v>19</v>
      </c>
      <c r="QH181" s="7" t="str">
        <f t="shared" ca="1" si="678"/>
        <v/>
      </c>
      <c r="QI181" s="7" t="e">
        <f t="shared" ca="1" si="679"/>
        <v>#VALUE!</v>
      </c>
      <c r="QJ181" t="e">
        <f t="shared" ca="1" si="680"/>
        <v>#N/A</v>
      </c>
      <c r="QK181" s="7" t="e">
        <f t="shared" ca="1" si="681"/>
        <v>#N/A</v>
      </c>
      <c r="QM181">
        <v>179</v>
      </c>
      <c r="QN181" s="7" t="s">
        <v>19</v>
      </c>
      <c r="QO181" t="str">
        <f t="shared" ca="1" si="682"/>
        <v/>
      </c>
      <c r="QP181" s="7" t="str">
        <f t="shared" ca="1" si="683"/>
        <v/>
      </c>
      <c r="QQ181" t="str">
        <f t="shared" ca="1" si="684"/>
        <v/>
      </c>
    </row>
    <row r="182" spans="1:459" x14ac:dyDescent="0.25">
      <c r="A182" s="240"/>
      <c r="C182" s="75"/>
      <c r="D182" s="76"/>
      <c r="F182" s="75"/>
      <c r="G182" s="76"/>
      <c r="I182" s="75"/>
      <c r="J182" s="85"/>
      <c r="K182" s="85">
        <f t="shared" ca="1" si="648"/>
        <v>4</v>
      </c>
      <c r="L182" s="85">
        <f t="shared" ca="1" si="951"/>
        <v>1</v>
      </c>
      <c r="M182" s="70">
        <f t="shared" ca="1" si="956"/>
        <v>7</v>
      </c>
      <c r="O182" s="222">
        <f t="shared" ca="1" si="649"/>
        <v>88</v>
      </c>
      <c r="Q182" s="7" t="s">
        <v>1737</v>
      </c>
      <c r="R182" s="9" t="s">
        <v>1459</v>
      </c>
      <c r="S182" s="9" t="s">
        <v>1950</v>
      </c>
      <c r="T182" s="61" t="str">
        <f>SUBSTITUTE(IFERROR(IFERROR(VLOOKUP(R182,'[1]Skill Statistics'!$A$3:$C$513,2,FALSE),VLOOKUP(Q182,'[1]Skill Statistics'!$A$3:$C$513,2,FALSE)),T181),"R*","ReSt")</f>
        <v>In/Me</v>
      </c>
      <c r="U182" s="61" t="str">
        <f>IFERROR(IFERROR(VLOOKUP(R182,'[1]Skill Statistics'!$A$3:$C$513,3,FALSE),VLOOKUP(Q182,'[1]Skill Statistics'!$A$3:$C$513,3,FALSE)),U181)</f>
        <v>Re</v>
      </c>
      <c r="V182" s="61" t="str">
        <f>IF(ISNUMBER(SEARCH("Category",R182)),"- -",IFERROR(IFERROR(VLOOKUP(Q182,[1]Professions!$A$4:$AM$288,MATCH(Profession,[1]Professions!$A$1:$AM$1,0),FALSE),VLOOKUP(Q182,Calculations!$B$91:$I$95,8,FALSE)),"- -"))</f>
        <v>3 / 4</v>
      </c>
      <c r="W182" s="60">
        <f t="shared" ca="1" si="650"/>
        <v>0</v>
      </c>
      <c r="X182" s="7">
        <f ca="1">IFERROR(VLOOKUP(R182,$BS$6:$NR$519,MATCH(ActualLevel,$BS$3:$NR$3,0),FALSE),"- -")</f>
        <v>0</v>
      </c>
      <c r="Y182" s="7">
        <f t="shared" ca="1" si="955"/>
        <v>0</v>
      </c>
      <c r="Z182" s="7">
        <f ca="1">IFERROR(VLOOKUP(Y182,Charts!$BQ$2:$BR$52,2,FALSE),"- -")</f>
        <v>-25</v>
      </c>
      <c r="AA182" s="7">
        <f t="shared" ca="1" si="686"/>
        <v>5</v>
      </c>
      <c r="AB182" s="7">
        <f t="shared" ca="1" si="952"/>
        <v>0</v>
      </c>
      <c r="AC182" s="7"/>
      <c r="AD182" s="7"/>
      <c r="AE182" s="7"/>
      <c r="AF182" s="7"/>
      <c r="AG182" s="7"/>
      <c r="AH182" s="43"/>
      <c r="AI182" s="7"/>
      <c r="AJ182" s="7"/>
      <c r="AK182" s="7">
        <f t="shared" ca="1" si="687"/>
        <v>-20</v>
      </c>
      <c r="AL182" s="7"/>
      <c r="AM182" s="69">
        <f>IFERROR(VLOOKUP(R182,'[1]Skill Statistics'!$A$3:$AN$513,MATCH(Profession,'[1]Skill Statistics'!$A$2:$AN$2,0),FALSE),0)</f>
        <v>0</v>
      </c>
      <c r="AN182" s="85">
        <f>IFERROR(VLOOKUP(Q182,'[1]Skill Statistics'!$A$3:$BK$513,MATCH(Archetype,'[1]Skill Statistics'!$A$2:$BK$2,0),FALSE),0)</f>
        <v>0</v>
      </c>
      <c r="AO182" s="85">
        <f>IFERROR(VLOOKUP(Q182,'[1]Skill Statistics'!$A$3:$BB$513,MATCH(Race,'[1]Skill Statistics'!$A$2:$BB$2,0),FALSE),0)</f>
        <v>0</v>
      </c>
      <c r="AP182" s="85">
        <f t="shared" ca="1" si="651"/>
        <v>0.5</v>
      </c>
      <c r="AQ182" s="70"/>
      <c r="AS182" s="69">
        <f>IFERROR(VLOOKUP(Q182,'[1]Professional Skills'!$A$4:$AM$288,MATCH(Profession,'[1]Professional Skills'!$A$3:$AM$3,0),FALSE),"- -")</f>
        <v>0</v>
      </c>
      <c r="AT182" t="s">
        <v>1812</v>
      </c>
      <c r="AU182" s="7" t="str">
        <f t="shared" si="954"/>
        <v/>
      </c>
      <c r="AV182" s="7">
        <f t="shared" ca="1" si="953"/>
        <v>0</v>
      </c>
      <c r="AW182" t="str">
        <f t="shared" si="690"/>
        <v/>
      </c>
      <c r="AX182" t="str">
        <f>IFERROR(_xlfn.RANK.EQ(AW182,$AW$5:$AW$568),"")</f>
        <v/>
      </c>
      <c r="AY182">
        <f t="shared" si="645"/>
        <v>0</v>
      </c>
      <c r="AZ182" s="70" t="str">
        <f t="shared" si="688"/>
        <v/>
      </c>
      <c r="BB182" s="69">
        <f>IFERROR(IF(Q182="Language",VLOOKUP(R182,[1]Cultures!$B$4:$N$218,MATCH(Culture,[1]Cultures!$B$3:$N$3,0),FALSE),VLOOKUP(Q182,[1]Cultures!$B$4:$O$212,MATCH(Culture,[1]Cultures!$B$3:$O$3,0),FALSE)),"- -")</f>
        <v>3</v>
      </c>
      <c r="BC182" t="s">
        <v>1812</v>
      </c>
      <c r="BD182">
        <f t="shared" ca="1" si="950"/>
        <v>0.5140575221962258</v>
      </c>
      <c r="BE182">
        <f t="shared" ca="1" si="897"/>
        <v>1.0140575221962258</v>
      </c>
      <c r="BH182">
        <f t="shared" ca="1" si="957"/>
        <v>8</v>
      </c>
      <c r="BI182" s="7">
        <f t="shared" ca="1" si="689"/>
        <v>0</v>
      </c>
      <c r="BK182" s="7"/>
      <c r="BL182" s="70">
        <f t="shared" ca="1" si="646"/>
        <v>0</v>
      </c>
      <c r="BN182" s="69">
        <f>IFERROR(VLOOKUP(V182,Charts!$BT$2:$BV$14,3,FALSE),"- -")</f>
        <v>0.69230769230769229</v>
      </c>
      <c r="BO182" s="85">
        <f t="shared" ca="1" si="652"/>
        <v>2.1605136395825353</v>
      </c>
      <c r="BP182" s="70">
        <f t="shared" ca="1" si="898"/>
        <v>88</v>
      </c>
      <c r="BR182" s="7">
        <v>177</v>
      </c>
      <c r="BS182" s="9" t="str">
        <f ca="1">VLOOKUP(BR182,$O$3:$R$568,4,FALSE)</f>
        <v>Duping</v>
      </c>
      <c r="BT182" s="7" t="str">
        <f ca="1">VLOOKUP(BS182,$R$3:$V$568,5,FALSE)</f>
        <v>2 / 3</v>
      </c>
      <c r="BU182" s="7">
        <f ca="1">VLOOKUP(BT182,Charts!$BT$2:$BV$14,3,FALSE)</f>
        <v>0.84615384615384615</v>
      </c>
      <c r="BV182" s="7" t="str">
        <f t="shared" ca="1" si="691"/>
        <v>2</v>
      </c>
      <c r="BW182" s="7" t="str">
        <f t="shared" ca="1" si="692"/>
        <v>3</v>
      </c>
      <c r="BY182" s="7">
        <f t="shared" ca="1" si="693"/>
        <v>1.0750970958756434E-2</v>
      </c>
      <c r="BZ182" s="7">
        <f t="shared" ca="1" si="694"/>
        <v>0.83540287519508971</v>
      </c>
      <c r="CA182" s="7">
        <f t="shared" ca="1" si="695"/>
        <v>2</v>
      </c>
      <c r="CB182" s="7">
        <f t="shared" ca="1" si="696"/>
        <v>5</v>
      </c>
      <c r="CC182" s="7">
        <f ca="1">IFERROR(IF(CC181+CB182&gt;CD$4,CC181,CC181+CB182),"")</f>
        <v>38</v>
      </c>
      <c r="CD182" s="7">
        <f t="shared" ca="1" si="899"/>
        <v>0</v>
      </c>
      <c r="CE182" s="7">
        <f t="shared" ca="1" si="697"/>
        <v>0.29187914769695977</v>
      </c>
      <c r="CF182" s="7">
        <f t="shared" ca="1" si="698"/>
        <v>0.55427469845688637</v>
      </c>
      <c r="CG182" s="7">
        <f t="shared" ca="1" si="699"/>
        <v>1</v>
      </c>
      <c r="CH182" s="7" t="str">
        <f t="shared" ca="1" si="700"/>
        <v>2</v>
      </c>
      <c r="CI182" s="7">
        <f ca="1">IFERROR(IF(CI181+CH182&gt;CJ$4,CI181,CI181+CH182),"")</f>
        <v>60</v>
      </c>
      <c r="CJ182" s="7">
        <f t="shared" ca="1" si="900"/>
        <v>0</v>
      </c>
      <c r="CK182" s="7">
        <f t="shared" ca="1" si="701"/>
        <v>0.74604162971069465</v>
      </c>
      <c r="CL182" s="7">
        <f t="shared" ca="1" si="702"/>
        <v>0.10011221644315149</v>
      </c>
      <c r="CM182" s="7">
        <f t="shared" ca="1" si="703"/>
        <v>1</v>
      </c>
      <c r="CN182" s="7" t="str">
        <f t="shared" ca="1" si="704"/>
        <v>2</v>
      </c>
      <c r="CO182" s="7">
        <f ca="1">IFERROR(IF(CO181+CN182&gt;CP$4,CO181,CO181+CN182),"")</f>
        <v>60</v>
      </c>
      <c r="CP182" s="7">
        <f t="shared" ca="1" si="901"/>
        <v>0</v>
      </c>
      <c r="CQ182" s="7">
        <f t="shared" ca="1" si="705"/>
        <v>0.46316621452220785</v>
      </c>
      <c r="CR182" s="7">
        <f t="shared" ca="1" si="706"/>
        <v>0.38298763163163829</v>
      </c>
      <c r="CS182" s="7">
        <f t="shared" ca="1" si="707"/>
        <v>1</v>
      </c>
      <c r="CT182" s="7" t="str">
        <f t="shared" ca="1" si="708"/>
        <v>2</v>
      </c>
      <c r="CU182" s="7">
        <f ca="1">IFERROR(IF(CU181+CT182&gt;CV$4,CU181,CU181+CT182),"")</f>
        <v>60</v>
      </c>
      <c r="CV182" s="7">
        <f t="shared" ca="1" si="902"/>
        <v>0</v>
      </c>
      <c r="CW182" s="7">
        <f t="shared" ca="1" si="709"/>
        <v>0.94014836334407603</v>
      </c>
      <c r="CX182" s="7">
        <f t="shared" ca="1" si="710"/>
        <v>-9.3994517190229887E-2</v>
      </c>
      <c r="CY182" s="7">
        <f t="shared" ca="1" si="711"/>
        <v>0</v>
      </c>
      <c r="CZ182" s="7">
        <f t="shared" ca="1" si="712"/>
        <v>0</v>
      </c>
      <c r="DA182" s="7">
        <f ca="1">IFERROR(IF(DA181+CZ182&gt;DB$4,DA181,DA181+CZ182),"")</f>
        <v>60</v>
      </c>
      <c r="DB182" s="7">
        <f t="shared" ca="1" si="903"/>
        <v>0</v>
      </c>
      <c r="DC182" s="7">
        <f t="shared" ca="1" si="713"/>
        <v>0.23548108234135323</v>
      </c>
      <c r="DD182" s="7">
        <f t="shared" ca="1" si="714"/>
        <v>0.61067276381249291</v>
      </c>
      <c r="DE182" s="7">
        <f t="shared" ca="1" si="715"/>
        <v>1</v>
      </c>
      <c r="DF182" s="7" t="str">
        <f t="shared" ca="1" si="716"/>
        <v>2</v>
      </c>
      <c r="DG182" s="7">
        <f ca="1">IFERROR(IF(DG181+DF182&gt;DH$4,DG181,DG181+DF182),"")</f>
        <v>60</v>
      </c>
      <c r="DH182" s="7">
        <f t="shared" ca="1" si="904"/>
        <v>0</v>
      </c>
      <c r="DI182" s="7">
        <f t="shared" ca="1" si="717"/>
        <v>0.21673932719984645</v>
      </c>
      <c r="DJ182" s="7">
        <f t="shared" ca="1" si="718"/>
        <v>0.62941451895399969</v>
      </c>
      <c r="DK182" s="7">
        <f t="shared" ca="1" si="719"/>
        <v>1</v>
      </c>
      <c r="DL182" s="7" t="str">
        <f t="shared" ca="1" si="720"/>
        <v>2</v>
      </c>
      <c r="DM182" s="7">
        <f ca="1">IFERROR(IF(DM181+DL182&gt;DN$4,DM181,DM181+DL182),"")</f>
        <v>60</v>
      </c>
      <c r="DN182" s="7">
        <f t="shared" ca="1" si="905"/>
        <v>0</v>
      </c>
      <c r="DO182" s="7">
        <f t="shared" ca="1" si="721"/>
        <v>0.30448595613631535</v>
      </c>
      <c r="DP182" s="7">
        <f t="shared" ca="1" si="722"/>
        <v>0.5416678900175308</v>
      </c>
      <c r="DQ182" s="7">
        <f t="shared" ca="1" si="723"/>
        <v>1</v>
      </c>
      <c r="DR182" s="7" t="str">
        <f t="shared" ca="1" si="724"/>
        <v>2</v>
      </c>
      <c r="DS182" s="7">
        <f ca="1">IFERROR(IF(DS181+DR182&gt;DT$4,DS181,DS181+DR182),"")</f>
        <v>60</v>
      </c>
      <c r="DT182" s="7">
        <f t="shared" ca="1" si="906"/>
        <v>0</v>
      </c>
      <c r="DU182" s="7">
        <f t="shared" ca="1" si="725"/>
        <v>0.61094240137380862</v>
      </c>
      <c r="DV182" s="7">
        <f t="shared" ca="1" si="726"/>
        <v>0.23521144478003753</v>
      </c>
      <c r="DW182" s="7">
        <f t="shared" ca="1" si="727"/>
        <v>1</v>
      </c>
      <c r="DX182" s="7" t="str">
        <f t="shared" ca="1" si="728"/>
        <v>2</v>
      </c>
      <c r="DY182" s="7">
        <f ca="1">IFERROR(IF(DY181+DX182&gt;DZ$4,DY181,DY181+DX182),"")</f>
        <v>60</v>
      </c>
      <c r="DZ182" s="7">
        <f t="shared" ca="1" si="907"/>
        <v>0</v>
      </c>
      <c r="EA182" s="7">
        <f t="shared" ca="1" si="729"/>
        <v>6.8372081100465221E-2</v>
      </c>
      <c r="EB182" s="7">
        <f t="shared" ca="1" si="730"/>
        <v>0.77778176505338092</v>
      </c>
      <c r="EC182" s="7">
        <f t="shared" ca="1" si="731"/>
        <v>1</v>
      </c>
      <c r="ED182" s="7" t="str">
        <f t="shared" ca="1" si="732"/>
        <v>2</v>
      </c>
      <c r="EE182" s="7">
        <f ca="1">IFERROR(IF(EE181+ED182&gt;EF$4,EE181,EE181+ED182),"")</f>
        <v>60</v>
      </c>
      <c r="EF182" s="7">
        <f t="shared" ca="1" si="908"/>
        <v>0</v>
      </c>
      <c r="EG182" s="7">
        <f t="shared" ca="1" si="733"/>
        <v>0.24989639516189988</v>
      </c>
      <c r="EH182" s="7">
        <f t="shared" ca="1" si="734"/>
        <v>0.59625745099194627</v>
      </c>
      <c r="EI182" s="7">
        <f t="shared" ca="1" si="735"/>
        <v>1</v>
      </c>
      <c r="EJ182" s="7" t="str">
        <f t="shared" ca="1" si="736"/>
        <v>2</v>
      </c>
      <c r="EK182" s="7">
        <f ca="1">IFERROR(IF(EK181+EJ182&gt;EL$4,EK181,EK181+EJ182),"")</f>
        <v>60</v>
      </c>
      <c r="EL182" s="7">
        <f t="shared" ca="1" si="909"/>
        <v>0</v>
      </c>
      <c r="EM182" s="7">
        <f t="shared" ca="1" si="737"/>
        <v>0.64012106574503524</v>
      </c>
      <c r="EN182" s="7">
        <f t="shared" ca="1" si="738"/>
        <v>0.2060327804088109</v>
      </c>
      <c r="EO182" s="7">
        <f t="shared" ca="1" si="739"/>
        <v>1</v>
      </c>
      <c r="EP182" s="7" t="str">
        <f t="shared" ca="1" si="740"/>
        <v>2</v>
      </c>
      <c r="EQ182" s="7">
        <f ca="1">IFERROR(IF(EQ181+EP182&gt;ER$4,EQ181,EQ181+EP182),"")</f>
        <v>60</v>
      </c>
      <c r="ER182" s="7">
        <f t="shared" ca="1" si="910"/>
        <v>0</v>
      </c>
      <c r="ES182" s="7">
        <f t="shared" ca="1" si="741"/>
        <v>0.57082368650106874</v>
      </c>
      <c r="ET182" s="7">
        <f t="shared" ca="1" si="742"/>
        <v>0.27533015965277741</v>
      </c>
      <c r="EU182" s="7">
        <f t="shared" ca="1" si="743"/>
        <v>1</v>
      </c>
      <c r="EV182" s="7" t="str">
        <f t="shared" ca="1" si="744"/>
        <v>2</v>
      </c>
      <c r="EW182" s="7">
        <f ca="1">IFERROR(IF(EW181+EV182&gt;EX$4,EW181,EW181+EV182),"")</f>
        <v>60</v>
      </c>
      <c r="EX182" s="7">
        <f t="shared" ca="1" si="911"/>
        <v>0</v>
      </c>
      <c r="EY182" s="7">
        <f t="shared" ca="1" si="745"/>
        <v>0.20097827935423607</v>
      </c>
      <c r="EZ182" s="7">
        <f t="shared" ca="1" si="746"/>
        <v>0.64517556679961008</v>
      </c>
      <c r="FA182" s="7">
        <f t="shared" ca="1" si="747"/>
        <v>1</v>
      </c>
      <c r="FB182" s="7" t="str">
        <f t="shared" ca="1" si="748"/>
        <v>2</v>
      </c>
      <c r="FC182" s="7">
        <f ca="1">IFERROR(IF(FC181+FB182&gt;FD$4,FC181,FC181+FB182),"")</f>
        <v>60</v>
      </c>
      <c r="FD182" s="7">
        <f t="shared" ca="1" si="912"/>
        <v>0</v>
      </c>
      <c r="FE182" s="7">
        <f t="shared" ca="1" si="749"/>
        <v>0.84028982401177199</v>
      </c>
      <c r="FF182" s="7">
        <f t="shared" ca="1" si="750"/>
        <v>5.8640221420741545E-3</v>
      </c>
      <c r="FG182" s="7">
        <f t="shared" ca="1" si="751"/>
        <v>1</v>
      </c>
      <c r="FH182" s="7" t="str">
        <f t="shared" ca="1" si="752"/>
        <v>2</v>
      </c>
      <c r="FI182" s="7">
        <f ca="1">IFERROR(IF(FI181+FH182&gt;FJ$4,FI181,FI181+FH182),"")</f>
        <v>60</v>
      </c>
      <c r="FJ182" s="7">
        <f t="shared" ca="1" si="913"/>
        <v>0</v>
      </c>
      <c r="FK182" s="7">
        <f t="shared" ca="1" si="753"/>
        <v>0.42283199109672764</v>
      </c>
      <c r="FL182" s="7">
        <f t="shared" ca="1" si="754"/>
        <v>0.4233218550571185</v>
      </c>
      <c r="FM182" s="7">
        <f t="shared" ca="1" si="755"/>
        <v>1</v>
      </c>
      <c r="FN182" s="7" t="str">
        <f t="shared" ca="1" si="756"/>
        <v>2</v>
      </c>
      <c r="FO182" s="7">
        <f ca="1">IFERROR(IF(FO181+FN182&gt;FP$4,FO181,FO181+FN182),"")</f>
        <v>60</v>
      </c>
      <c r="FP182" s="7">
        <f t="shared" ca="1" si="914"/>
        <v>0</v>
      </c>
      <c r="FQ182" s="7">
        <f t="shared" ca="1" si="757"/>
        <v>8.0519752795492838E-2</v>
      </c>
      <c r="FR182" s="7">
        <f t="shared" ca="1" si="758"/>
        <v>0.76563409335835331</v>
      </c>
      <c r="FS182" s="7">
        <f t="shared" ca="1" si="759"/>
        <v>1</v>
      </c>
      <c r="FT182" s="7" t="str">
        <f t="shared" ca="1" si="760"/>
        <v>2</v>
      </c>
      <c r="FU182" s="7">
        <f ca="1">IFERROR(IF(FU181+FT182&gt;FV$4,FU181,FU181+FT182),"")</f>
        <v>60</v>
      </c>
      <c r="FV182" s="7">
        <f t="shared" ca="1" si="915"/>
        <v>0</v>
      </c>
      <c r="FW182" s="7">
        <f t="shared" ca="1" si="761"/>
        <v>0.2090666990159572</v>
      </c>
      <c r="FX182" s="7">
        <f t="shared" ca="1" si="762"/>
        <v>0.63708714713788894</v>
      </c>
      <c r="FY182" s="7">
        <f t="shared" ca="1" si="763"/>
        <v>1</v>
      </c>
      <c r="FZ182" s="7" t="str">
        <f t="shared" ca="1" si="764"/>
        <v>2</v>
      </c>
      <c r="GA182" s="7">
        <f ca="1">IFERROR(IF(GA181+FZ182&gt;GB$4,GA181,GA181+FZ182),"")</f>
        <v>60</v>
      </c>
      <c r="GB182" s="7">
        <f t="shared" ca="1" si="916"/>
        <v>0</v>
      </c>
      <c r="GC182" s="7">
        <f t="shared" ca="1" si="765"/>
        <v>0.5912534507435051</v>
      </c>
      <c r="GD182" s="7">
        <f t="shared" ca="1" si="766"/>
        <v>0.25490039541034104</v>
      </c>
      <c r="GE182" s="7">
        <f t="shared" ca="1" si="767"/>
        <v>1</v>
      </c>
      <c r="GF182" s="7" t="str">
        <f t="shared" ca="1" si="768"/>
        <v>2</v>
      </c>
      <c r="GG182" s="7">
        <f ca="1">IFERROR(IF(GG181+GF182&gt;GH$4,GG181,GG181+GF182),"")</f>
        <v>60</v>
      </c>
      <c r="GH182" s="7">
        <f t="shared" ca="1" si="917"/>
        <v>0</v>
      </c>
      <c r="GI182" s="7">
        <f t="shared" ca="1" si="769"/>
        <v>0.53586920266049509</v>
      </c>
      <c r="GJ182" s="7">
        <f t="shared" ca="1" si="770"/>
        <v>0.31028464349335105</v>
      </c>
      <c r="GK182" s="7">
        <f t="shared" ca="1" si="771"/>
        <v>1</v>
      </c>
      <c r="GL182" s="7" t="str">
        <f t="shared" ca="1" si="772"/>
        <v>2</v>
      </c>
      <c r="GM182" s="7">
        <f ca="1">IFERROR(IF(GM181+GL182&gt;GN$4,GM181,GM181+GL182),"")</f>
        <v>60</v>
      </c>
      <c r="GN182" s="7">
        <f t="shared" ca="1" si="918"/>
        <v>0</v>
      </c>
      <c r="GO182" s="7">
        <f t="shared" ca="1" si="773"/>
        <v>0.8032746657009171</v>
      </c>
      <c r="GP182" s="7">
        <f t="shared" ca="1" si="774"/>
        <v>4.2879180452929044E-2</v>
      </c>
      <c r="GQ182" s="7">
        <f t="shared" ca="1" si="775"/>
        <v>1</v>
      </c>
      <c r="GR182" s="7" t="str">
        <f t="shared" ca="1" si="776"/>
        <v>2</v>
      </c>
      <c r="GS182" s="7">
        <f ca="1">IFERROR(IF(GS181+GR182&gt;GT$4,GS181,GS181+GR182),"")</f>
        <v>60</v>
      </c>
      <c r="GT182" s="7">
        <f t="shared" ca="1" si="919"/>
        <v>0</v>
      </c>
      <c r="GU182" s="7">
        <f t="shared" ca="1" si="777"/>
        <v>0.97958278441843005</v>
      </c>
      <c r="GV182" s="7">
        <f t="shared" ca="1" si="778"/>
        <v>-0.13342893826458391</v>
      </c>
      <c r="GW182" s="7">
        <f t="shared" ca="1" si="779"/>
        <v>0</v>
      </c>
      <c r="GX182" s="7">
        <f t="shared" ca="1" si="780"/>
        <v>0</v>
      </c>
      <c r="GY182" s="7">
        <f ca="1">IFERROR(IF(GY181+GX182&gt;GZ$4,GY181,GY181+GX182),"")</f>
        <v>60</v>
      </c>
      <c r="GZ182" s="7">
        <f t="shared" ca="1" si="920"/>
        <v>0</v>
      </c>
      <c r="HA182" s="7">
        <f t="shared" ca="1" si="781"/>
        <v>0.68054292497479008</v>
      </c>
      <c r="HB182" s="7">
        <f t="shared" ca="1" si="782"/>
        <v>0.16561092117905607</v>
      </c>
      <c r="HC182" s="7">
        <f t="shared" ca="1" si="783"/>
        <v>1</v>
      </c>
      <c r="HD182" s="7" t="str">
        <f t="shared" ca="1" si="784"/>
        <v>2</v>
      </c>
      <c r="HE182" s="7">
        <f ca="1">IFERROR(IF(HE181+HD182&gt;HF$4,HE181,HE181+HD182),"")</f>
        <v>60</v>
      </c>
      <c r="HF182" s="7">
        <f t="shared" ca="1" si="921"/>
        <v>0</v>
      </c>
      <c r="HG182" s="7">
        <f t="shared" ca="1" si="785"/>
        <v>0.88141315156085065</v>
      </c>
      <c r="HH182" s="7">
        <f t="shared" ca="1" si="786"/>
        <v>-3.5259305407004504E-2</v>
      </c>
      <c r="HI182" s="7">
        <f t="shared" ca="1" si="787"/>
        <v>0</v>
      </c>
      <c r="HJ182" s="7">
        <f t="shared" ca="1" si="788"/>
        <v>0</v>
      </c>
      <c r="HK182" s="7">
        <f ca="1">IFERROR(IF(HK181+HJ182&gt;HL$4,HK181,HK181+HJ182),"")</f>
        <v>60</v>
      </c>
      <c r="HL182" s="7">
        <f t="shared" ca="1" si="922"/>
        <v>0</v>
      </c>
      <c r="HM182" s="7">
        <f t="shared" ca="1" si="789"/>
        <v>0.97184802874564125</v>
      </c>
      <c r="HN182" s="7">
        <f t="shared" ca="1" si="790"/>
        <v>-0.1256941825917951</v>
      </c>
      <c r="HO182" s="7">
        <f t="shared" ca="1" si="791"/>
        <v>0</v>
      </c>
      <c r="HP182" s="7">
        <f t="shared" ca="1" si="792"/>
        <v>0</v>
      </c>
      <c r="HQ182" s="7">
        <f ca="1">IFERROR(IF(HQ181+HP182&gt;HR$4,HQ181,HQ181+HP182),"")</f>
        <v>60</v>
      </c>
      <c r="HR182" s="7">
        <f t="shared" ca="1" si="923"/>
        <v>0</v>
      </c>
      <c r="HS182" s="7">
        <f t="shared" ca="1" si="793"/>
        <v>0.45363074526735081</v>
      </c>
      <c r="HT182" s="7">
        <f t="shared" ca="1" si="794"/>
        <v>0.39252310088649534</v>
      </c>
      <c r="HU182" s="7">
        <f t="shared" ca="1" si="795"/>
        <v>1</v>
      </c>
      <c r="HV182" s="7" t="str">
        <f t="shared" ca="1" si="796"/>
        <v>2</v>
      </c>
      <c r="HW182" s="7">
        <f ca="1">IFERROR(IF(HW181+HV182&gt;HX$4,HW181,HW181+HV182),"")</f>
        <v>60</v>
      </c>
      <c r="HX182" s="7">
        <f t="shared" ca="1" si="924"/>
        <v>0</v>
      </c>
      <c r="HY182" s="7">
        <f t="shared" ca="1" si="797"/>
        <v>0.50153499414336145</v>
      </c>
      <c r="HZ182" s="7">
        <f t="shared" ca="1" si="798"/>
        <v>0.3446188520104847</v>
      </c>
      <c r="IA182" s="7">
        <f t="shared" ca="1" si="799"/>
        <v>1</v>
      </c>
      <c r="IB182" s="7" t="str">
        <f t="shared" ca="1" si="800"/>
        <v>2</v>
      </c>
      <c r="IC182" s="7">
        <f ca="1">IFERROR(IF(IC181+IB182&gt;ID$4,IC181,IC181+IB182),"")</f>
        <v>60</v>
      </c>
      <c r="ID182" s="7">
        <f t="shared" ca="1" si="925"/>
        <v>0</v>
      </c>
      <c r="IE182" s="7">
        <f t="shared" ca="1" si="801"/>
        <v>0.57901558566475209</v>
      </c>
      <c r="IF182" s="7">
        <f t="shared" ca="1" si="802"/>
        <v>0.26713826048909406</v>
      </c>
      <c r="IG182" s="7">
        <f t="shared" ca="1" si="803"/>
        <v>1</v>
      </c>
      <c r="IH182" s="7" t="str">
        <f t="shared" ca="1" si="804"/>
        <v>2</v>
      </c>
      <c r="II182" s="7">
        <f ca="1">IFERROR(IF(II181+IH182&gt;IJ$4,II181,II181+IH182),"")</f>
        <v>60</v>
      </c>
      <c r="IJ182" s="7">
        <f t="shared" ca="1" si="926"/>
        <v>0</v>
      </c>
      <c r="IK182" s="7">
        <f t="shared" ca="1" si="805"/>
        <v>0.59959477740955813</v>
      </c>
      <c r="IL182" s="7">
        <f t="shared" ca="1" si="806"/>
        <v>0.24655906874428801</v>
      </c>
      <c r="IM182" s="7">
        <f t="shared" ca="1" si="807"/>
        <v>1</v>
      </c>
      <c r="IN182" s="7" t="str">
        <f t="shared" ca="1" si="808"/>
        <v>2</v>
      </c>
      <c r="IO182" s="7">
        <f ca="1">IFERROR(IF(IO181+IN182&gt;IP$4,IO181,IO181+IN182),"")</f>
        <v>60</v>
      </c>
      <c r="IP182" s="7">
        <f t="shared" ca="1" si="927"/>
        <v>0</v>
      </c>
      <c r="IQ182" s="7">
        <f t="shared" ca="1" si="809"/>
        <v>0.19060397441385524</v>
      </c>
      <c r="IR182" s="7">
        <f t="shared" ca="1" si="810"/>
        <v>0.65554987173999091</v>
      </c>
      <c r="IS182" s="7">
        <f t="shared" ca="1" si="811"/>
        <v>1</v>
      </c>
      <c r="IT182" s="7" t="str">
        <f t="shared" ca="1" si="812"/>
        <v>2</v>
      </c>
      <c r="IU182" s="7">
        <f ca="1">IFERROR(IF(IU181+IT182&gt;IV$4,IU181,IU181+IT182),"")</f>
        <v>60</v>
      </c>
      <c r="IV182" s="7">
        <f t="shared" ca="1" si="928"/>
        <v>0</v>
      </c>
      <c r="IW182" s="7">
        <f t="shared" ca="1" si="813"/>
        <v>0.90068997443773757</v>
      </c>
      <c r="IX182" s="7">
        <f t="shared" ca="1" si="814"/>
        <v>-5.4536128283891427E-2</v>
      </c>
      <c r="IY182" s="7">
        <f t="shared" ca="1" si="815"/>
        <v>0</v>
      </c>
      <c r="IZ182" s="7">
        <f t="shared" ca="1" si="816"/>
        <v>0</v>
      </c>
      <c r="JA182" s="7">
        <f ca="1">IFERROR(IF(JA181+IZ182&gt;JB$4,JA181,JA181+IZ182),"")</f>
        <v>60</v>
      </c>
      <c r="JB182" s="7">
        <f t="shared" ca="1" si="929"/>
        <v>0</v>
      </c>
      <c r="JC182" s="7">
        <f t="shared" ca="1" si="817"/>
        <v>0.87364967789923031</v>
      </c>
      <c r="JD182" s="7">
        <f t="shared" ca="1" si="818"/>
        <v>-2.7495831745384169E-2</v>
      </c>
      <c r="JE182" s="7">
        <f t="shared" ca="1" si="819"/>
        <v>0</v>
      </c>
      <c r="JF182" s="7">
        <f t="shared" ca="1" si="820"/>
        <v>0</v>
      </c>
      <c r="JG182" s="7">
        <f ca="1">IFERROR(IF(JG181+JF182&gt;JH$4,JG181,JG181+JF182),"")</f>
        <v>60</v>
      </c>
      <c r="JH182" s="7">
        <f t="shared" ca="1" si="930"/>
        <v>0</v>
      </c>
      <c r="JI182" s="7">
        <f t="shared" ca="1" si="821"/>
        <v>0.50209511777899529</v>
      </c>
      <c r="JJ182" s="7">
        <f t="shared" ca="1" si="822"/>
        <v>0.34405872837485085</v>
      </c>
      <c r="JK182" s="7">
        <f t="shared" ca="1" si="823"/>
        <v>1</v>
      </c>
      <c r="JL182" s="7" t="str">
        <f t="shared" ca="1" si="824"/>
        <v>2</v>
      </c>
      <c r="JM182" s="7">
        <f ca="1">IFERROR(IF(JM181+JL182&gt;JN$4,JM181,JM181+JL182),"")</f>
        <v>60</v>
      </c>
      <c r="JN182" s="7">
        <f t="shared" ca="1" si="931"/>
        <v>0</v>
      </c>
      <c r="JO182" s="7">
        <f t="shared" ca="1" si="825"/>
        <v>0.67149812150587018</v>
      </c>
      <c r="JP182" s="7">
        <f t="shared" ca="1" si="826"/>
        <v>0.17465572464797596</v>
      </c>
      <c r="JQ182" s="7">
        <f t="shared" ca="1" si="827"/>
        <v>1</v>
      </c>
      <c r="JR182" s="7" t="str">
        <f t="shared" ca="1" si="828"/>
        <v>2</v>
      </c>
      <c r="JS182" s="7">
        <f ca="1">IFERROR(IF(JS181+JR182&gt;JT$4,JS181,JS181+JR182),"")</f>
        <v>60</v>
      </c>
      <c r="JT182" s="7">
        <f t="shared" ca="1" si="932"/>
        <v>0</v>
      </c>
      <c r="JU182" s="7">
        <f t="shared" ca="1" si="829"/>
        <v>0.66593221483215126</v>
      </c>
      <c r="JV182" s="7">
        <f t="shared" ca="1" si="830"/>
        <v>0.18022163132169489</v>
      </c>
      <c r="JW182" s="7">
        <f t="shared" ca="1" si="831"/>
        <v>1</v>
      </c>
      <c r="JX182" s="7" t="str">
        <f t="shared" ca="1" si="832"/>
        <v>2</v>
      </c>
      <c r="JY182" s="7">
        <f ca="1">IFERROR(IF(JY181+JX182&gt;JZ$4,JY181,JY181+JX182),"")</f>
        <v>60</v>
      </c>
      <c r="JZ182" s="7">
        <f t="shared" ca="1" si="933"/>
        <v>0</v>
      </c>
      <c r="KA182" s="7">
        <f t="shared" ca="1" si="833"/>
        <v>0.84754166885835835</v>
      </c>
      <c r="KB182" s="7">
        <f t="shared" ca="1" si="834"/>
        <v>-1.3878227045122093E-3</v>
      </c>
      <c r="KC182" s="7">
        <f t="shared" ca="1" si="835"/>
        <v>0</v>
      </c>
      <c r="KD182" s="7">
        <f t="shared" ca="1" si="836"/>
        <v>0</v>
      </c>
      <c r="KE182" s="7">
        <f ca="1">IFERROR(IF(KE181+KD182&gt;KF$4,KE181,KE181+KD182),"")</f>
        <v>60</v>
      </c>
      <c r="KF182" s="7">
        <f t="shared" ca="1" si="934"/>
        <v>0</v>
      </c>
      <c r="KG182" s="7">
        <f t="shared" ca="1" si="837"/>
        <v>5.1658014409421193E-2</v>
      </c>
      <c r="KH182" s="7">
        <f t="shared" ca="1" si="838"/>
        <v>0.79449583174442495</v>
      </c>
      <c r="KI182" s="7">
        <f t="shared" ca="1" si="839"/>
        <v>1</v>
      </c>
      <c r="KJ182" s="7" t="str">
        <f t="shared" ca="1" si="840"/>
        <v>2</v>
      </c>
      <c r="KK182" s="7">
        <f ca="1">IFERROR(IF(KK181+KJ182&gt;KL$4,KK181,KK181+KJ182),"")</f>
        <v>60</v>
      </c>
      <c r="KL182" s="7">
        <f t="shared" ca="1" si="935"/>
        <v>0</v>
      </c>
      <c r="KM182" s="7">
        <f t="shared" ca="1" si="841"/>
        <v>0.44139898401472411</v>
      </c>
      <c r="KN182" s="7">
        <f t="shared" ca="1" si="842"/>
        <v>0.40475486213912204</v>
      </c>
      <c r="KO182" s="7">
        <f t="shared" ca="1" si="843"/>
        <v>1</v>
      </c>
      <c r="KP182" s="7" t="str">
        <f t="shared" ca="1" si="844"/>
        <v>2</v>
      </c>
      <c r="KQ182" s="7">
        <f ca="1">IFERROR(IF(KQ181+KP182&gt;KR$4,KQ181,KQ181+KP182),"")</f>
        <v>60</v>
      </c>
      <c r="KR182" s="7">
        <f t="shared" ca="1" si="936"/>
        <v>0</v>
      </c>
      <c r="KS182" s="7">
        <f t="shared" ca="1" si="845"/>
        <v>2.3758194370085306E-2</v>
      </c>
      <c r="KT182" s="7">
        <f t="shared" ca="1" si="846"/>
        <v>0.82239565178376084</v>
      </c>
      <c r="KU182" s="7">
        <f t="shared" ca="1" si="847"/>
        <v>2</v>
      </c>
      <c r="KV182" s="7">
        <f t="shared" ca="1" si="848"/>
        <v>5</v>
      </c>
      <c r="KW182" s="7">
        <f ca="1">IFERROR(IF(KW181+KV182&gt;KX$4,KW181,KW181+KV182),"")</f>
        <v>60</v>
      </c>
      <c r="KX182" s="7">
        <f t="shared" ca="1" si="937"/>
        <v>0</v>
      </c>
      <c r="KY182" s="7">
        <f t="shared" ca="1" si="849"/>
        <v>0.26098950060824344</v>
      </c>
      <c r="KZ182" s="7">
        <f t="shared" ca="1" si="850"/>
        <v>0.5851643455456027</v>
      </c>
      <c r="LA182" s="7">
        <f t="shared" ca="1" si="851"/>
        <v>1</v>
      </c>
      <c r="LB182" s="7" t="str">
        <f t="shared" ca="1" si="852"/>
        <v>2</v>
      </c>
      <c r="LC182" s="7">
        <f ca="1">IFERROR(IF(LC181+LB182&gt;LD$4,LC181,LC181+LB182),"")</f>
        <v>60</v>
      </c>
      <c r="LD182" s="7">
        <f t="shared" ca="1" si="938"/>
        <v>0</v>
      </c>
      <c r="LE182" s="7">
        <f t="shared" ca="1" si="853"/>
        <v>0.58675713637753291</v>
      </c>
      <c r="LF182" s="7">
        <f t="shared" ca="1" si="854"/>
        <v>0.25939670977631324</v>
      </c>
      <c r="LG182" s="7">
        <f t="shared" ca="1" si="855"/>
        <v>1</v>
      </c>
      <c r="LH182" s="7" t="str">
        <f t="shared" ca="1" si="856"/>
        <v>2</v>
      </c>
      <c r="LI182" s="7">
        <f ca="1">IFERROR(IF(LI181+LH182&gt;LJ$4,LI181,LI181+LH182),"")</f>
        <v>60</v>
      </c>
      <c r="LJ182" s="7">
        <f t="shared" ca="1" si="939"/>
        <v>0</v>
      </c>
      <c r="LK182" s="7">
        <f t="shared" ca="1" si="857"/>
        <v>0.64870048325335206</v>
      </c>
      <c r="LL182" s="7">
        <f t="shared" ca="1" si="858"/>
        <v>0.19745336290049409</v>
      </c>
      <c r="LM182" s="7">
        <f t="shared" ca="1" si="859"/>
        <v>1</v>
      </c>
      <c r="LN182" s="7" t="str">
        <f t="shared" ca="1" si="860"/>
        <v>2</v>
      </c>
      <c r="LO182" s="7">
        <f ca="1">IFERROR(IF(LO181+LN182&gt;LP$4,LO181,LO181+LN182),"")</f>
        <v>60</v>
      </c>
      <c r="LP182" s="7">
        <f t="shared" ca="1" si="940"/>
        <v>0</v>
      </c>
      <c r="LQ182" s="7">
        <f t="shared" ca="1" si="861"/>
        <v>8.1640594108187359E-2</v>
      </c>
      <c r="LR182" s="7">
        <f t="shared" ca="1" si="862"/>
        <v>0.76451325204565879</v>
      </c>
      <c r="LS182" s="7">
        <f t="shared" ca="1" si="863"/>
        <v>1</v>
      </c>
      <c r="LT182" s="7" t="str">
        <f t="shared" ca="1" si="864"/>
        <v>2</v>
      </c>
      <c r="LU182" s="7">
        <f ca="1">IFERROR(IF(LU181+LT182&gt;LV$4,LU181,LU181+LT182),"")</f>
        <v>60</v>
      </c>
      <c r="LV182" s="7">
        <f t="shared" ca="1" si="941"/>
        <v>0</v>
      </c>
      <c r="LW182" s="7">
        <f t="shared" ca="1" si="865"/>
        <v>0.56353778239268326</v>
      </c>
      <c r="LX182" s="7">
        <f t="shared" ca="1" si="866"/>
        <v>0.28261606376116288</v>
      </c>
      <c r="LY182" s="7">
        <f t="shared" ca="1" si="867"/>
        <v>1</v>
      </c>
      <c r="LZ182" s="7" t="str">
        <f t="shared" ca="1" si="868"/>
        <v>2</v>
      </c>
      <c r="MA182" s="7">
        <f ca="1">IFERROR(IF(MA181+LZ182&gt;MB$4,MA181,MA181+LZ182),"")</f>
        <v>60</v>
      </c>
      <c r="MB182" s="7">
        <f t="shared" ca="1" si="942"/>
        <v>0</v>
      </c>
      <c r="MC182" s="7">
        <f t="shared" ca="1" si="869"/>
        <v>0.98869750464751405</v>
      </c>
      <c r="MD182" s="7">
        <f t="shared" ca="1" si="870"/>
        <v>-0.1425436584936679</v>
      </c>
      <c r="ME182" s="7">
        <f t="shared" ca="1" si="871"/>
        <v>0</v>
      </c>
      <c r="MF182" s="7">
        <f t="shared" ca="1" si="872"/>
        <v>0</v>
      </c>
      <c r="MG182" s="7">
        <f ca="1">IFERROR(IF(MG181+MF182&gt;MH$4,MG181,MG181+MF182),"")</f>
        <v>60</v>
      </c>
      <c r="MH182" s="7">
        <f t="shared" ca="1" si="943"/>
        <v>0</v>
      </c>
      <c r="MI182" s="7">
        <f t="shared" ca="1" si="873"/>
        <v>8.2123725642303746E-2</v>
      </c>
      <c r="MJ182" s="7">
        <f t="shared" ca="1" si="874"/>
        <v>0.7640301205115424</v>
      </c>
      <c r="MK182" s="7">
        <f t="shared" ca="1" si="875"/>
        <v>1</v>
      </c>
      <c r="ML182" s="7" t="str">
        <f t="shared" ca="1" si="876"/>
        <v>2</v>
      </c>
      <c r="MM182" s="7">
        <f ca="1">IFERROR(IF(MM181+ML182&gt;MN$4,MM181,MM181+ML182),"")</f>
        <v>60</v>
      </c>
      <c r="MN182" s="7">
        <f t="shared" ca="1" si="944"/>
        <v>0</v>
      </c>
      <c r="MO182" s="7">
        <f t="shared" ca="1" si="877"/>
        <v>0.41788479543092327</v>
      </c>
      <c r="MP182" s="7">
        <f t="shared" ca="1" si="878"/>
        <v>0.42826905072292287</v>
      </c>
      <c r="MQ182" s="7">
        <f t="shared" ca="1" si="879"/>
        <v>1</v>
      </c>
      <c r="MR182" s="7" t="str">
        <f t="shared" ca="1" si="880"/>
        <v>2</v>
      </c>
      <c r="MS182" s="7">
        <f ca="1">IFERROR(IF(MS181+MR182&gt;MT$4,MS181,MS181+MR182),"")</f>
        <v>60</v>
      </c>
      <c r="MT182" s="7">
        <f t="shared" ca="1" si="945"/>
        <v>0</v>
      </c>
      <c r="MU182" s="7">
        <f t="shared" ca="1" si="881"/>
        <v>0.30627458456962953</v>
      </c>
      <c r="MV182" s="7">
        <f t="shared" ca="1" si="882"/>
        <v>0.53987926158421662</v>
      </c>
      <c r="MW182" s="7">
        <f t="shared" ca="1" si="883"/>
        <v>1</v>
      </c>
      <c r="MX182" s="7" t="str">
        <f t="shared" ca="1" si="884"/>
        <v>2</v>
      </c>
      <c r="MY182" s="7">
        <f ca="1">IFERROR(IF(MY181+MX182&gt;MZ$4,MY181,MY181+MX182),"")</f>
        <v>60</v>
      </c>
      <c r="MZ182" s="7">
        <f t="shared" ca="1" si="946"/>
        <v>0</v>
      </c>
      <c r="NA182" s="7">
        <f t="shared" ca="1" si="885"/>
        <v>0.24117280193721136</v>
      </c>
      <c r="NB182" s="7">
        <f t="shared" ca="1" si="886"/>
        <v>0.60498104421663479</v>
      </c>
      <c r="NC182" s="7">
        <f t="shared" ca="1" si="887"/>
        <v>1</v>
      </c>
      <c r="ND182" s="7" t="str">
        <f t="shared" ca="1" si="888"/>
        <v>2</v>
      </c>
      <c r="NE182" s="7">
        <f ca="1">IFERROR(IF(NE181+ND182&gt;NF$4,NE181,NE181+ND182),"")</f>
        <v>60</v>
      </c>
      <c r="NF182" s="7">
        <f t="shared" ca="1" si="947"/>
        <v>0</v>
      </c>
      <c r="NG182" s="7">
        <f t="shared" ca="1" si="889"/>
        <v>0.96861959375180195</v>
      </c>
      <c r="NH182" s="7">
        <f t="shared" ca="1" si="890"/>
        <v>-0.12246574759795581</v>
      </c>
      <c r="NI182" s="7">
        <f t="shared" ca="1" si="891"/>
        <v>0</v>
      </c>
      <c r="NJ182" s="7">
        <f t="shared" ca="1" si="892"/>
        <v>0</v>
      </c>
      <c r="NK182" s="7">
        <f ca="1">IFERROR(IF(NK181+NJ182&gt;NL$4,NK181,NK181+NJ182),"")</f>
        <v>60</v>
      </c>
      <c r="NL182" s="7">
        <f t="shared" ca="1" si="948"/>
        <v>0</v>
      </c>
      <c r="NM182" s="7">
        <f t="shared" ca="1" si="893"/>
        <v>0.3836652565365386</v>
      </c>
      <c r="NN182" s="7">
        <f t="shared" ca="1" si="894"/>
        <v>0.46248858961730754</v>
      </c>
      <c r="NO182" s="7">
        <f t="shared" ca="1" si="895"/>
        <v>1</v>
      </c>
      <c r="NP182" s="7" t="str">
        <f t="shared" ca="1" si="896"/>
        <v>2</v>
      </c>
      <c r="NQ182" s="7">
        <f ca="1">IFERROR(IF(NQ181+NP182&gt;NR$4,NQ181,NQ181+NP182),"")</f>
        <v>60</v>
      </c>
      <c r="NR182" s="7">
        <f t="shared" ca="1" si="949"/>
        <v>0</v>
      </c>
      <c r="NT182">
        <v>180</v>
      </c>
      <c r="NU182" s="7" t="s">
        <v>19</v>
      </c>
      <c r="NV182" s="7" t="str">
        <f t="shared" ca="1" si="653"/>
        <v/>
      </c>
      <c r="NW182" s="7" t="str">
        <f t="shared" ca="1" si="647"/>
        <v/>
      </c>
      <c r="NX182" t="str">
        <f ca="1">IFERROR(VLOOKUP(NT182,$K$3:$AK$568,8,FALSE),"")</f>
        <v/>
      </c>
      <c r="NY182" t="str">
        <f ca="1">IFERROR(VLOOKUP(NT182,$K$3:$AK$568,9,FALSE),"")</f>
        <v/>
      </c>
      <c r="NZ182" s="7" t="str">
        <f ca="1">IFERROR(VLOOKUP(NT182,$K$3:$AK$568,27,FALSE),"")</f>
        <v/>
      </c>
      <c r="OB182">
        <v>180</v>
      </c>
      <c r="OC182" s="7" t="s">
        <v>19</v>
      </c>
      <c r="OD182" t="e">
        <f t="shared" ca="1" si="654"/>
        <v>#N/A</v>
      </c>
      <c r="OE182" s="7" t="str">
        <f t="shared" ca="1" si="655"/>
        <v/>
      </c>
      <c r="OF182" s="7" t="str">
        <f t="shared" ca="1" si="656"/>
        <v/>
      </c>
      <c r="OG182" t="str">
        <f t="shared" ca="1" si="657"/>
        <v/>
      </c>
      <c r="OI182">
        <v>180</v>
      </c>
      <c r="OJ182" s="7" t="s">
        <v>19</v>
      </c>
      <c r="OK182" s="7" t="str">
        <f t="shared" ca="1" si="658"/>
        <v/>
      </c>
      <c r="OL182" s="7" t="str">
        <f t="shared" ca="1" si="659"/>
        <v/>
      </c>
      <c r="OM182" t="str">
        <f ca="1">IFERROR(VLOOKUP(OI182,$L$3:$AK$568,7,FALSE),"")</f>
        <v/>
      </c>
      <c r="ON182" t="str">
        <f ca="1">IFERROR(VLOOKUP(OI182,$L$3:$AK$568,8,FALSE),"")</f>
        <v/>
      </c>
      <c r="OO182" s="7" t="str">
        <f ca="1">IFERROR(VLOOKUP(OI182,$L$3:$AK$568,26,FALSE),"")</f>
        <v/>
      </c>
      <c r="OQ182">
        <v>180</v>
      </c>
      <c r="OR182" s="7" t="s">
        <v>19</v>
      </c>
      <c r="OS182" t="e">
        <f t="shared" ca="1" si="660"/>
        <v>#N/A</v>
      </c>
      <c r="OT182" s="7" t="str">
        <f t="shared" ca="1" si="661"/>
        <v/>
      </c>
      <c r="OU182" s="7" t="str">
        <f t="shared" ca="1" si="662"/>
        <v/>
      </c>
      <c r="OV182" t="str">
        <f t="shared" ca="1" si="663"/>
        <v/>
      </c>
      <c r="OX182">
        <v>180</v>
      </c>
      <c r="OY182" s="7" t="s">
        <v>19</v>
      </c>
      <c r="OZ182" s="7" t="str">
        <f t="shared" ca="1" si="664"/>
        <v/>
      </c>
      <c r="PA182" s="7" t="str">
        <f t="shared" ca="1" si="665"/>
        <v/>
      </c>
      <c r="PB182" t="str">
        <f ca="1">IFERROR(VLOOKUP(OX182,$M$3:$AK$568,6,FALSE),"")</f>
        <v/>
      </c>
      <c r="PC182" t="str">
        <f ca="1">IFERROR(VLOOKUP(OX182,$M$3:$AK$568,7,FALSE),"")</f>
        <v/>
      </c>
      <c r="PD182" s="7" t="str">
        <f ca="1">IFERROR(VLOOKUP(OX182,$M$3:$AK$568,25,FALSE),"")</f>
        <v/>
      </c>
      <c r="PF182">
        <v>180</v>
      </c>
      <c r="PG182" s="7" t="s">
        <v>19</v>
      </c>
      <c r="PH182" t="e">
        <f t="shared" ca="1" si="666"/>
        <v>#N/A</v>
      </c>
      <c r="PI182" s="7" t="str">
        <f t="shared" ca="1" si="667"/>
        <v/>
      </c>
      <c r="PJ182" s="7" t="str">
        <f t="shared" ca="1" si="668"/>
        <v/>
      </c>
      <c r="PK182" t="str">
        <f t="shared" ca="1" si="669"/>
        <v/>
      </c>
      <c r="PM182">
        <v>180</v>
      </c>
      <c r="PN182" s="7" t="s">
        <v>19</v>
      </c>
      <c r="PO182" s="202" t="str">
        <f t="shared" ca="1" si="670"/>
        <v/>
      </c>
      <c r="PP182" s="7" t="str">
        <f t="shared" ca="1" si="671"/>
        <v/>
      </c>
      <c r="PQ182" t="str">
        <f ca="1">IFERROR(VLOOKUP(PM182,$G$325:$R$409,12,FALSE),"")</f>
        <v/>
      </c>
      <c r="PR182" t="e">
        <f ca="1">VLOOKUP(PM182,$G$324:$Q$409,11,FALSE)</f>
        <v>#N/A</v>
      </c>
      <c r="PS182" s="7" t="str">
        <f ca="1">VLOOKUP(PQ182,$R$325:$Y$409,8,FALSE)</f>
        <v>- -</v>
      </c>
      <c r="PT182" s="7">
        <f ca="1">ReSt</f>
        <v>-4</v>
      </c>
      <c r="PU182" s="7" t="e">
        <f t="shared" ca="1" si="672"/>
        <v>#N/A</v>
      </c>
      <c r="PV182" s="7" t="e">
        <f t="shared" ca="1" si="673"/>
        <v>#N/A</v>
      </c>
      <c r="PW182" s="7" t="str">
        <f ca="1">VLOOKUP(PQ182,$R$325:$AK$409,8,FALSE)</f>
        <v>- -</v>
      </c>
      <c r="PX182" s="7"/>
      <c r="PY182">
        <v>180</v>
      </c>
      <c r="PZ182" s="7" t="s">
        <v>19</v>
      </c>
      <c r="QA182" t="str">
        <f t="shared" ca="1" si="674"/>
        <v/>
      </c>
      <c r="QB182" s="7" t="str">
        <f t="shared" ca="1" si="675"/>
        <v/>
      </c>
      <c r="QC182" s="7" t="str">
        <f t="shared" ca="1" si="676"/>
        <v/>
      </c>
      <c r="QD182" t="str">
        <f t="shared" ca="1" si="677"/>
        <v/>
      </c>
      <c r="QF182">
        <v>180</v>
      </c>
      <c r="QG182" s="7" t="s">
        <v>19</v>
      </c>
      <c r="QH182" s="7" t="str">
        <f t="shared" ca="1" si="678"/>
        <v/>
      </c>
      <c r="QI182" s="7" t="e">
        <f t="shared" ca="1" si="679"/>
        <v>#VALUE!</v>
      </c>
      <c r="QJ182" t="e">
        <f t="shared" ca="1" si="680"/>
        <v>#N/A</v>
      </c>
      <c r="QK182" s="7" t="e">
        <f t="shared" ca="1" si="681"/>
        <v>#N/A</v>
      </c>
      <c r="QM182">
        <v>180</v>
      </c>
      <c r="QN182" s="7" t="s">
        <v>19</v>
      </c>
      <c r="QO182" t="str">
        <f t="shared" ca="1" si="682"/>
        <v/>
      </c>
      <c r="QP182" s="7" t="str">
        <f t="shared" ca="1" si="683"/>
        <v/>
      </c>
      <c r="QQ182" t="str">
        <f t="shared" ca="1" si="684"/>
        <v/>
      </c>
    </row>
    <row r="183" spans="1:459" x14ac:dyDescent="0.25">
      <c r="A183" s="240"/>
      <c r="C183" s="75"/>
      <c r="D183" s="76"/>
      <c r="F183" s="75"/>
      <c r="G183" s="76"/>
      <c r="I183" s="75"/>
      <c r="J183" s="85"/>
      <c r="K183" s="85">
        <f t="shared" ca="1" si="648"/>
        <v>4</v>
      </c>
      <c r="L183" s="85">
        <f t="shared" ca="1" si="951"/>
        <v>1</v>
      </c>
      <c r="M183" s="70">
        <f t="shared" ca="1" si="956"/>
        <v>7</v>
      </c>
      <c r="O183" s="222">
        <f t="shared" ca="1" si="649"/>
        <v>89</v>
      </c>
      <c r="Q183" s="7" t="s">
        <v>1737</v>
      </c>
      <c r="R183" s="9" t="s">
        <v>1460</v>
      </c>
      <c r="S183" s="9" t="s">
        <v>1951</v>
      </c>
      <c r="T183" s="61" t="str">
        <f>SUBSTITUTE(IFERROR(IFERROR(VLOOKUP(R183,'[1]Skill Statistics'!$A$3:$C$513,2,FALSE),VLOOKUP(Q183,'[1]Skill Statistics'!$A$3:$C$513,2,FALSE)),T182),"R*","ReSt")</f>
        <v>In/Me</v>
      </c>
      <c r="U183" s="61" t="str">
        <f>IFERROR(IFERROR(VLOOKUP(R183,'[1]Skill Statistics'!$A$3:$C$513,3,FALSE),VLOOKUP(Q183,'[1]Skill Statistics'!$A$3:$C$513,3,FALSE)),U182)</f>
        <v>Re</v>
      </c>
      <c r="V183" s="61" t="str">
        <f>IF(ISNUMBER(SEARCH("Category",R183)),"- -",IFERROR(IFERROR(VLOOKUP(Q183,[1]Professions!$A$4:$AM$288,MATCH(Profession,[1]Professions!$A$1:$AM$1,0),FALSE),VLOOKUP(Q183,Calculations!$B$91:$I$95,8,FALSE)),"- -"))</f>
        <v>3 / 4</v>
      </c>
      <c r="W183" s="60">
        <f t="shared" ca="1" si="650"/>
        <v>0</v>
      </c>
      <c r="X183" s="7">
        <f ca="1">IFERROR(VLOOKUP(R183,$BS$6:$NR$519,MATCH(ActualLevel,$BS$3:$NR$3,0),FALSE),"- -")</f>
        <v>0</v>
      </c>
      <c r="Y183" s="7">
        <f t="shared" ca="1" si="955"/>
        <v>0</v>
      </c>
      <c r="Z183" s="7">
        <f ca="1">IFERROR(VLOOKUP(Y183,Charts!$BQ$2:$BR$52,2,FALSE),"- -")</f>
        <v>-25</v>
      </c>
      <c r="AA183" s="7">
        <f t="shared" ca="1" si="686"/>
        <v>5</v>
      </c>
      <c r="AB183" s="7">
        <f t="shared" ca="1" si="952"/>
        <v>0</v>
      </c>
      <c r="AC183" s="7"/>
      <c r="AD183" s="7"/>
      <c r="AE183" s="7"/>
      <c r="AF183" s="7"/>
      <c r="AG183" s="7"/>
      <c r="AH183" s="43"/>
      <c r="AI183" s="7"/>
      <c r="AJ183" s="7"/>
      <c r="AK183" s="7">
        <f t="shared" ca="1" si="687"/>
        <v>-20</v>
      </c>
      <c r="AL183" s="7"/>
      <c r="AM183" s="69">
        <f>IFERROR(VLOOKUP(R183,'[1]Skill Statistics'!$A$3:$AN$513,MATCH(Profession,'[1]Skill Statistics'!$A$2:$AN$2,0),FALSE),0)</f>
        <v>0</v>
      </c>
      <c r="AN183" s="85">
        <f>IFERROR(VLOOKUP(Q183,'[1]Skill Statistics'!$A$3:$BK$513,MATCH(Archetype,'[1]Skill Statistics'!$A$2:$BK$2,0),FALSE),0)</f>
        <v>0</v>
      </c>
      <c r="AO183" s="85">
        <f>IFERROR(VLOOKUP(Q183,'[1]Skill Statistics'!$A$3:$BB$513,MATCH(Race,'[1]Skill Statistics'!$A$2:$BB$2,0),FALSE),0)</f>
        <v>0</v>
      </c>
      <c r="AP183" s="85">
        <f t="shared" ca="1" si="651"/>
        <v>0.5</v>
      </c>
      <c r="AQ183" s="70"/>
      <c r="AS183" s="69">
        <f>IFERROR(VLOOKUP(Q183,'[1]Professional Skills'!$A$4:$AM$288,MATCH(Profession,'[1]Professional Skills'!$A$3:$AM$3,0),FALSE),"- -")</f>
        <v>0</v>
      </c>
      <c r="AT183" t="s">
        <v>1812</v>
      </c>
      <c r="AU183" s="7" t="str">
        <f t="shared" si="954"/>
        <v/>
      </c>
      <c r="AV183" s="7">
        <f t="shared" ca="1" si="953"/>
        <v>0</v>
      </c>
      <c r="AW183" t="str">
        <f t="shared" si="690"/>
        <v/>
      </c>
      <c r="AX183" t="str">
        <f>IFERROR(_xlfn.RANK.EQ(AW183,$AW$5:$AW$568),"")</f>
        <v/>
      </c>
      <c r="AY183">
        <f t="shared" si="645"/>
        <v>0</v>
      </c>
      <c r="AZ183" s="70" t="str">
        <f t="shared" si="688"/>
        <v/>
      </c>
      <c r="BB183" s="69">
        <f>IFERROR(IF(Q183="Language",VLOOKUP(R183,[1]Cultures!$B$4:$N$218,MATCH(Culture,[1]Cultures!$B$3:$N$3,0),FALSE),VLOOKUP(Q183,[1]Cultures!$B$4:$O$212,MATCH(Culture,[1]Cultures!$B$3:$O$3,0),FALSE)),"- -")</f>
        <v>3</v>
      </c>
      <c r="BC183" t="s">
        <v>1812</v>
      </c>
      <c r="BD183">
        <f t="shared" ca="1" si="950"/>
        <v>0.82696952119278222</v>
      </c>
      <c r="BE183">
        <f t="shared" ca="1" si="897"/>
        <v>1.3269695211927823</v>
      </c>
      <c r="BH183">
        <f t="shared" ca="1" si="957"/>
        <v>3</v>
      </c>
      <c r="BI183" s="7">
        <f t="shared" ca="1" si="689"/>
        <v>0</v>
      </c>
      <c r="BK183" s="7"/>
      <c r="BL183" s="70">
        <f t="shared" ca="1" si="646"/>
        <v>0</v>
      </c>
      <c r="BN183" s="69">
        <f>IFERROR(VLOOKUP(V183,Charts!$BT$2:$BV$14,3,FALSE),"- -")</f>
        <v>0.69230769230769229</v>
      </c>
      <c r="BO183" s="85">
        <f t="shared" ca="1" si="652"/>
        <v>2.1464222671170652</v>
      </c>
      <c r="BP183" s="70">
        <f t="shared" ca="1" si="898"/>
        <v>89</v>
      </c>
      <c r="BR183" s="7">
        <v>178</v>
      </c>
      <c r="BS183" s="9" t="str">
        <f ca="1">VLOOKUP(BR183,$O$3:$R$568,4,FALSE)</f>
        <v>Interrogation</v>
      </c>
      <c r="BT183" s="7" t="str">
        <f ca="1">VLOOKUP(BS183,$R$3:$V$568,5,FALSE)</f>
        <v>2 / 3</v>
      </c>
      <c r="BU183" s="7">
        <f ca="1">VLOOKUP(BT183,Charts!$BT$2:$BV$14,3,FALSE)</f>
        <v>0.84615384615384615</v>
      </c>
      <c r="BV183" s="7" t="str">
        <f t="shared" ca="1" si="691"/>
        <v>2</v>
      </c>
      <c r="BW183" s="7" t="str">
        <f t="shared" ca="1" si="692"/>
        <v>3</v>
      </c>
      <c r="BY183" s="7">
        <f t="shared" ca="1" si="693"/>
        <v>0.37610343254782796</v>
      </c>
      <c r="BZ183" s="7">
        <f t="shared" ca="1" si="694"/>
        <v>0.47005041360601818</v>
      </c>
      <c r="CA183" s="7">
        <f t="shared" ca="1" si="695"/>
        <v>1</v>
      </c>
      <c r="CB183" s="7" t="str">
        <f t="shared" ca="1" si="696"/>
        <v>2</v>
      </c>
      <c r="CC183" s="7">
        <f ca="1">IFERROR(IF(CC182+CB183&gt;CD$4,CC182,CC182+CB183),"")</f>
        <v>38</v>
      </c>
      <c r="CD183" s="7">
        <f t="shared" ca="1" si="899"/>
        <v>0</v>
      </c>
      <c r="CE183" s="7">
        <f t="shared" ca="1" si="697"/>
        <v>0.52570730203886928</v>
      </c>
      <c r="CF183" s="7">
        <f t="shared" ca="1" si="698"/>
        <v>0.32044654411497686</v>
      </c>
      <c r="CG183" s="7">
        <f t="shared" ca="1" si="699"/>
        <v>1</v>
      </c>
      <c r="CH183" s="7" t="str">
        <f t="shared" ca="1" si="700"/>
        <v>2</v>
      </c>
      <c r="CI183" s="7">
        <f ca="1">IFERROR(IF(CI182+CH183&gt;CJ$4,CI182,CI182+CH183),"")</f>
        <v>60</v>
      </c>
      <c r="CJ183" s="7">
        <f t="shared" ca="1" si="900"/>
        <v>0</v>
      </c>
      <c r="CK183" s="7">
        <f t="shared" ca="1" si="701"/>
        <v>0.73870267093867781</v>
      </c>
      <c r="CL183" s="7">
        <f t="shared" ca="1" si="702"/>
        <v>0.10745117521516834</v>
      </c>
      <c r="CM183" s="7">
        <f t="shared" ca="1" si="703"/>
        <v>1</v>
      </c>
      <c r="CN183" s="7" t="str">
        <f t="shared" ca="1" si="704"/>
        <v>2</v>
      </c>
      <c r="CO183" s="7">
        <f ca="1">IFERROR(IF(CO182+CN183&gt;CP$4,CO182,CO182+CN183),"")</f>
        <v>60</v>
      </c>
      <c r="CP183" s="7">
        <f t="shared" ca="1" si="901"/>
        <v>0</v>
      </c>
      <c r="CQ183" s="7">
        <f t="shared" ca="1" si="705"/>
        <v>0.92164472510624484</v>
      </c>
      <c r="CR183" s="7">
        <f t="shared" ca="1" si="706"/>
        <v>-7.5490878952398699E-2</v>
      </c>
      <c r="CS183" s="7">
        <f t="shared" ca="1" si="707"/>
        <v>0</v>
      </c>
      <c r="CT183" s="7">
        <f t="shared" ca="1" si="708"/>
        <v>0</v>
      </c>
      <c r="CU183" s="7">
        <f ca="1">IFERROR(IF(CU182+CT183&gt;CV$4,CU182,CU182+CT183),"")</f>
        <v>60</v>
      </c>
      <c r="CV183" s="7">
        <f t="shared" ca="1" si="902"/>
        <v>0</v>
      </c>
      <c r="CW183" s="7">
        <f t="shared" ca="1" si="709"/>
        <v>0.19293495242992675</v>
      </c>
      <c r="CX183" s="7">
        <f t="shared" ca="1" si="710"/>
        <v>0.65321889372391939</v>
      </c>
      <c r="CY183" s="7">
        <f t="shared" ca="1" si="711"/>
        <v>1</v>
      </c>
      <c r="CZ183" s="7" t="str">
        <f t="shared" ca="1" si="712"/>
        <v>2</v>
      </c>
      <c r="DA183" s="7">
        <f ca="1">IFERROR(IF(DA182+CZ183&gt;DB$4,DA182,DA182+CZ183),"")</f>
        <v>60</v>
      </c>
      <c r="DB183" s="7">
        <f t="shared" ca="1" si="903"/>
        <v>0</v>
      </c>
      <c r="DC183" s="7">
        <f t="shared" ca="1" si="713"/>
        <v>0.97459955655302111</v>
      </c>
      <c r="DD183" s="7">
        <f t="shared" ca="1" si="714"/>
        <v>-0.12844571039917496</v>
      </c>
      <c r="DE183" s="7">
        <f t="shared" ca="1" si="715"/>
        <v>0</v>
      </c>
      <c r="DF183" s="7">
        <f t="shared" ca="1" si="716"/>
        <v>0</v>
      </c>
      <c r="DG183" s="7">
        <f ca="1">IFERROR(IF(DG182+DF183&gt;DH$4,DG182,DG182+DF183),"")</f>
        <v>60</v>
      </c>
      <c r="DH183" s="7">
        <f t="shared" ca="1" si="904"/>
        <v>0</v>
      </c>
      <c r="DI183" s="7">
        <f t="shared" ca="1" si="717"/>
        <v>0.36590452508551496</v>
      </c>
      <c r="DJ183" s="7">
        <f t="shared" ca="1" si="718"/>
        <v>0.48024932106833118</v>
      </c>
      <c r="DK183" s="7">
        <f t="shared" ca="1" si="719"/>
        <v>1</v>
      </c>
      <c r="DL183" s="7" t="str">
        <f t="shared" ca="1" si="720"/>
        <v>2</v>
      </c>
      <c r="DM183" s="7">
        <f ca="1">IFERROR(IF(DM182+DL183&gt;DN$4,DM182,DM182+DL183),"")</f>
        <v>60</v>
      </c>
      <c r="DN183" s="7">
        <f t="shared" ca="1" si="905"/>
        <v>0</v>
      </c>
      <c r="DO183" s="7">
        <f t="shared" ca="1" si="721"/>
        <v>0.16241004313388319</v>
      </c>
      <c r="DP183" s="7">
        <f t="shared" ca="1" si="722"/>
        <v>0.68374380301996296</v>
      </c>
      <c r="DQ183" s="7">
        <f t="shared" ca="1" si="723"/>
        <v>1</v>
      </c>
      <c r="DR183" s="7" t="str">
        <f t="shared" ca="1" si="724"/>
        <v>2</v>
      </c>
      <c r="DS183" s="7">
        <f ca="1">IFERROR(IF(DS182+DR183&gt;DT$4,DS182,DS182+DR183),"")</f>
        <v>60</v>
      </c>
      <c r="DT183" s="7">
        <f t="shared" ca="1" si="906"/>
        <v>0</v>
      </c>
      <c r="DU183" s="7">
        <f t="shared" ca="1" si="725"/>
        <v>0.85402097393510434</v>
      </c>
      <c r="DV183" s="7">
        <f t="shared" ca="1" si="726"/>
        <v>-7.8671277812581986E-3</v>
      </c>
      <c r="DW183" s="7">
        <f t="shared" ca="1" si="727"/>
        <v>0</v>
      </c>
      <c r="DX183" s="7">
        <f t="shared" ca="1" si="728"/>
        <v>0</v>
      </c>
      <c r="DY183" s="7">
        <f ca="1">IFERROR(IF(DY182+DX183&gt;DZ$4,DY182,DY182+DX183),"")</f>
        <v>60</v>
      </c>
      <c r="DZ183" s="7">
        <f t="shared" ca="1" si="907"/>
        <v>0</v>
      </c>
      <c r="EA183" s="7">
        <f t="shared" ca="1" si="729"/>
        <v>0.31146570658349826</v>
      </c>
      <c r="EB183" s="7">
        <f t="shared" ca="1" si="730"/>
        <v>0.53468813957034789</v>
      </c>
      <c r="EC183" s="7">
        <f t="shared" ca="1" si="731"/>
        <v>1</v>
      </c>
      <c r="ED183" s="7" t="str">
        <f t="shared" ca="1" si="732"/>
        <v>2</v>
      </c>
      <c r="EE183" s="7">
        <f ca="1">IFERROR(IF(EE182+ED183&gt;EF$4,EE182,EE182+ED183),"")</f>
        <v>60</v>
      </c>
      <c r="EF183" s="7">
        <f t="shared" ca="1" si="908"/>
        <v>0</v>
      </c>
      <c r="EG183" s="7">
        <f t="shared" ca="1" si="733"/>
        <v>0.5742376057259253</v>
      </c>
      <c r="EH183" s="7">
        <f t="shared" ca="1" si="734"/>
        <v>0.27191624042792084</v>
      </c>
      <c r="EI183" s="7">
        <f t="shared" ca="1" si="735"/>
        <v>1</v>
      </c>
      <c r="EJ183" s="7" t="str">
        <f t="shared" ca="1" si="736"/>
        <v>2</v>
      </c>
      <c r="EK183" s="7">
        <f ca="1">IFERROR(IF(EK182+EJ183&gt;EL$4,EK182,EK182+EJ183),"")</f>
        <v>60</v>
      </c>
      <c r="EL183" s="7">
        <f t="shared" ca="1" si="909"/>
        <v>0</v>
      </c>
      <c r="EM183" s="7">
        <f t="shared" ca="1" si="737"/>
        <v>0.98367782361780476</v>
      </c>
      <c r="EN183" s="7">
        <f t="shared" ca="1" si="738"/>
        <v>-0.13752397746395861</v>
      </c>
      <c r="EO183" s="7">
        <f t="shared" ca="1" si="739"/>
        <v>0</v>
      </c>
      <c r="EP183" s="7">
        <f t="shared" ca="1" si="740"/>
        <v>0</v>
      </c>
      <c r="EQ183" s="7">
        <f ca="1">IFERROR(IF(EQ182+EP183&gt;ER$4,EQ182,EQ182+EP183),"")</f>
        <v>60</v>
      </c>
      <c r="ER183" s="7">
        <f t="shared" ca="1" si="910"/>
        <v>0</v>
      </c>
      <c r="ES183" s="7">
        <f t="shared" ca="1" si="741"/>
        <v>0.80982137511542862</v>
      </c>
      <c r="ET183" s="7">
        <f t="shared" ca="1" si="742"/>
        <v>3.6332471038417524E-2</v>
      </c>
      <c r="EU183" s="7">
        <f t="shared" ca="1" si="743"/>
        <v>1</v>
      </c>
      <c r="EV183" s="7" t="str">
        <f t="shared" ca="1" si="744"/>
        <v>2</v>
      </c>
      <c r="EW183" s="7">
        <f ca="1">IFERROR(IF(EW182+EV183&gt;EX$4,EW182,EW182+EV183),"")</f>
        <v>60</v>
      </c>
      <c r="EX183" s="7">
        <f t="shared" ca="1" si="911"/>
        <v>0</v>
      </c>
      <c r="EY183" s="7">
        <f t="shared" ca="1" si="745"/>
        <v>0.12031109548075158</v>
      </c>
      <c r="EZ183" s="7">
        <f t="shared" ca="1" si="746"/>
        <v>0.72584275067309456</v>
      </c>
      <c r="FA183" s="7">
        <f t="shared" ca="1" si="747"/>
        <v>1</v>
      </c>
      <c r="FB183" s="7" t="str">
        <f t="shared" ca="1" si="748"/>
        <v>2</v>
      </c>
      <c r="FC183" s="7">
        <f ca="1">IFERROR(IF(FC182+FB183&gt;FD$4,FC182,FC182+FB183),"")</f>
        <v>60</v>
      </c>
      <c r="FD183" s="7">
        <f t="shared" ca="1" si="912"/>
        <v>0</v>
      </c>
      <c r="FE183" s="7">
        <f t="shared" ca="1" si="749"/>
        <v>0.87678811149603697</v>
      </c>
      <c r="FF183" s="7">
        <f t="shared" ca="1" si="750"/>
        <v>-3.0634265342190825E-2</v>
      </c>
      <c r="FG183" s="7">
        <f t="shared" ca="1" si="751"/>
        <v>0</v>
      </c>
      <c r="FH183" s="7">
        <f t="shared" ca="1" si="752"/>
        <v>0</v>
      </c>
      <c r="FI183" s="7">
        <f ca="1">IFERROR(IF(FI182+FH183&gt;FJ$4,FI182,FI182+FH183),"")</f>
        <v>60</v>
      </c>
      <c r="FJ183" s="7">
        <f t="shared" ca="1" si="913"/>
        <v>0</v>
      </c>
      <c r="FK183" s="7">
        <f t="shared" ca="1" si="753"/>
        <v>0.77025375926947626</v>
      </c>
      <c r="FL183" s="7">
        <f t="shared" ca="1" si="754"/>
        <v>7.5900086884369888E-2</v>
      </c>
      <c r="FM183" s="7">
        <f t="shared" ca="1" si="755"/>
        <v>1</v>
      </c>
      <c r="FN183" s="7" t="str">
        <f t="shared" ca="1" si="756"/>
        <v>2</v>
      </c>
      <c r="FO183" s="7">
        <f ca="1">IFERROR(IF(FO182+FN183&gt;FP$4,FO182,FO182+FN183),"")</f>
        <v>60</v>
      </c>
      <c r="FP183" s="7">
        <f t="shared" ca="1" si="914"/>
        <v>0</v>
      </c>
      <c r="FQ183" s="7">
        <f t="shared" ca="1" si="757"/>
        <v>0.2211359845200892</v>
      </c>
      <c r="FR183" s="7">
        <f t="shared" ca="1" si="758"/>
        <v>0.62501786163375694</v>
      </c>
      <c r="FS183" s="7">
        <f t="shared" ca="1" si="759"/>
        <v>1</v>
      </c>
      <c r="FT183" s="7" t="str">
        <f t="shared" ca="1" si="760"/>
        <v>2</v>
      </c>
      <c r="FU183" s="7">
        <f ca="1">IFERROR(IF(FU182+FT183&gt;FV$4,FU182,FU182+FT183),"")</f>
        <v>60</v>
      </c>
      <c r="FV183" s="7">
        <f t="shared" ca="1" si="915"/>
        <v>0</v>
      </c>
      <c r="FW183" s="7">
        <f t="shared" ca="1" si="761"/>
        <v>2.0664493093498382E-2</v>
      </c>
      <c r="FX183" s="7">
        <f t="shared" ca="1" si="762"/>
        <v>0.82548935306034776</v>
      </c>
      <c r="FY183" s="7">
        <f t="shared" ca="1" si="763"/>
        <v>2</v>
      </c>
      <c r="FZ183" s="7">
        <f t="shared" ca="1" si="764"/>
        <v>5</v>
      </c>
      <c r="GA183" s="7">
        <f ca="1">IFERROR(IF(GA182+FZ183&gt;GB$4,GA182,GA182+FZ183),"")</f>
        <v>60</v>
      </c>
      <c r="GB183" s="7">
        <f t="shared" ca="1" si="916"/>
        <v>0</v>
      </c>
      <c r="GC183" s="7">
        <f t="shared" ca="1" si="765"/>
        <v>0.5734413422145016</v>
      </c>
      <c r="GD183" s="7">
        <f t="shared" ca="1" si="766"/>
        <v>0.27271250393934454</v>
      </c>
      <c r="GE183" s="7">
        <f t="shared" ca="1" si="767"/>
        <v>1</v>
      </c>
      <c r="GF183" s="7" t="str">
        <f t="shared" ca="1" si="768"/>
        <v>2</v>
      </c>
      <c r="GG183" s="7">
        <f ca="1">IFERROR(IF(GG182+GF183&gt;GH$4,GG182,GG182+GF183),"")</f>
        <v>60</v>
      </c>
      <c r="GH183" s="7">
        <f t="shared" ca="1" si="917"/>
        <v>0</v>
      </c>
      <c r="GI183" s="7">
        <f t="shared" ca="1" si="769"/>
        <v>3.1862420272920189E-2</v>
      </c>
      <c r="GJ183" s="7">
        <f t="shared" ca="1" si="770"/>
        <v>0.81429142588092596</v>
      </c>
      <c r="GK183" s="7">
        <f t="shared" ca="1" si="771"/>
        <v>2</v>
      </c>
      <c r="GL183" s="7">
        <f t="shared" ca="1" si="772"/>
        <v>5</v>
      </c>
      <c r="GM183" s="7">
        <f ca="1">IFERROR(IF(GM182+GL183&gt;GN$4,GM182,GM182+GL183),"")</f>
        <v>60</v>
      </c>
      <c r="GN183" s="7">
        <f t="shared" ca="1" si="918"/>
        <v>0</v>
      </c>
      <c r="GO183" s="7">
        <f t="shared" ca="1" si="773"/>
        <v>0.62426254817328519</v>
      </c>
      <c r="GP183" s="7">
        <f t="shared" ca="1" si="774"/>
        <v>0.22189129798056095</v>
      </c>
      <c r="GQ183" s="7">
        <f t="shared" ca="1" si="775"/>
        <v>1</v>
      </c>
      <c r="GR183" s="7" t="str">
        <f t="shared" ca="1" si="776"/>
        <v>2</v>
      </c>
      <c r="GS183" s="7">
        <f ca="1">IFERROR(IF(GS182+GR183&gt;GT$4,GS182,GS182+GR183),"")</f>
        <v>60</v>
      </c>
      <c r="GT183" s="7">
        <f t="shared" ca="1" si="919"/>
        <v>0</v>
      </c>
      <c r="GU183" s="7">
        <f t="shared" ca="1" si="777"/>
        <v>0.50140884938512731</v>
      </c>
      <c r="GV183" s="7">
        <f t="shared" ca="1" si="778"/>
        <v>0.34474499676871884</v>
      </c>
      <c r="GW183" s="7">
        <f t="shared" ca="1" si="779"/>
        <v>1</v>
      </c>
      <c r="GX183" s="7" t="str">
        <f t="shared" ca="1" si="780"/>
        <v>2</v>
      </c>
      <c r="GY183" s="7">
        <f ca="1">IFERROR(IF(GY182+GX183&gt;GZ$4,GY182,GY182+GX183),"")</f>
        <v>60</v>
      </c>
      <c r="GZ183" s="7">
        <f t="shared" ca="1" si="920"/>
        <v>0</v>
      </c>
      <c r="HA183" s="7">
        <f t="shared" ca="1" si="781"/>
        <v>9.2459320440909432E-2</v>
      </c>
      <c r="HB183" s="7">
        <f t="shared" ca="1" si="782"/>
        <v>0.75369452571293671</v>
      </c>
      <c r="HC183" s="7">
        <f t="shared" ca="1" si="783"/>
        <v>1</v>
      </c>
      <c r="HD183" s="7" t="str">
        <f t="shared" ca="1" si="784"/>
        <v>2</v>
      </c>
      <c r="HE183" s="7">
        <f ca="1">IFERROR(IF(HE182+HD183&gt;HF$4,HE182,HE182+HD183),"")</f>
        <v>60</v>
      </c>
      <c r="HF183" s="7">
        <f t="shared" ca="1" si="921"/>
        <v>0</v>
      </c>
      <c r="HG183" s="7">
        <f t="shared" ca="1" si="785"/>
        <v>0.34785119542565557</v>
      </c>
      <c r="HH183" s="7">
        <f t="shared" ca="1" si="786"/>
        <v>0.49830265072819058</v>
      </c>
      <c r="HI183" s="7">
        <f t="shared" ca="1" si="787"/>
        <v>1</v>
      </c>
      <c r="HJ183" s="7" t="str">
        <f t="shared" ca="1" si="788"/>
        <v>2</v>
      </c>
      <c r="HK183" s="7">
        <f ca="1">IFERROR(IF(HK182+HJ183&gt;HL$4,HK182,HK182+HJ183),"")</f>
        <v>60</v>
      </c>
      <c r="HL183" s="7">
        <f t="shared" ca="1" si="922"/>
        <v>0</v>
      </c>
      <c r="HM183" s="7">
        <f t="shared" ca="1" si="789"/>
        <v>0.47037780937270024</v>
      </c>
      <c r="HN183" s="7">
        <f t="shared" ca="1" si="790"/>
        <v>0.37577603678114591</v>
      </c>
      <c r="HO183" s="7">
        <f t="shared" ca="1" si="791"/>
        <v>1</v>
      </c>
      <c r="HP183" s="7" t="str">
        <f t="shared" ca="1" si="792"/>
        <v>2</v>
      </c>
      <c r="HQ183" s="7">
        <f ca="1">IFERROR(IF(HQ182+HP183&gt;HR$4,HQ182,HQ182+HP183),"")</f>
        <v>60</v>
      </c>
      <c r="HR183" s="7">
        <f t="shared" ca="1" si="923"/>
        <v>0</v>
      </c>
      <c r="HS183" s="7">
        <f t="shared" ca="1" si="793"/>
        <v>0.90343187587273976</v>
      </c>
      <c r="HT183" s="7">
        <f t="shared" ca="1" si="794"/>
        <v>-5.7278029718893619E-2</v>
      </c>
      <c r="HU183" s="7">
        <f t="shared" ca="1" si="795"/>
        <v>0</v>
      </c>
      <c r="HV183" s="7">
        <f t="shared" ca="1" si="796"/>
        <v>0</v>
      </c>
      <c r="HW183" s="7">
        <f ca="1">IFERROR(IF(HW182+HV183&gt;HX$4,HW182,HW182+HV183),"")</f>
        <v>60</v>
      </c>
      <c r="HX183" s="7">
        <f t="shared" ca="1" si="924"/>
        <v>0</v>
      </c>
      <c r="HY183" s="7">
        <f t="shared" ca="1" si="797"/>
        <v>0.10348831417506421</v>
      </c>
      <c r="HZ183" s="7">
        <f t="shared" ca="1" si="798"/>
        <v>0.74266553197878193</v>
      </c>
      <c r="IA183" s="7">
        <f t="shared" ca="1" si="799"/>
        <v>1</v>
      </c>
      <c r="IB183" s="7" t="str">
        <f t="shared" ca="1" si="800"/>
        <v>2</v>
      </c>
      <c r="IC183" s="7">
        <f ca="1">IFERROR(IF(IC182+IB183&gt;ID$4,IC182,IC182+IB183),"")</f>
        <v>60</v>
      </c>
      <c r="ID183" s="7">
        <f t="shared" ca="1" si="925"/>
        <v>0</v>
      </c>
      <c r="IE183" s="7">
        <f t="shared" ca="1" si="801"/>
        <v>0.54109745090003836</v>
      </c>
      <c r="IF183" s="7">
        <f t="shared" ca="1" si="802"/>
        <v>0.30505639525380779</v>
      </c>
      <c r="IG183" s="7">
        <f t="shared" ca="1" si="803"/>
        <v>1</v>
      </c>
      <c r="IH183" s="7" t="str">
        <f t="shared" ca="1" si="804"/>
        <v>2</v>
      </c>
      <c r="II183" s="7">
        <f ca="1">IFERROR(IF(II182+IH183&gt;IJ$4,II182,II182+IH183),"")</f>
        <v>60</v>
      </c>
      <c r="IJ183" s="7">
        <f t="shared" ca="1" si="926"/>
        <v>0</v>
      </c>
      <c r="IK183" s="7">
        <f t="shared" ca="1" si="805"/>
        <v>0.99703937282698374</v>
      </c>
      <c r="IL183" s="7">
        <f t="shared" ca="1" si="806"/>
        <v>-0.15088552667313759</v>
      </c>
      <c r="IM183" s="7">
        <f t="shared" ca="1" si="807"/>
        <v>0</v>
      </c>
      <c r="IN183" s="7">
        <f t="shared" ca="1" si="808"/>
        <v>0</v>
      </c>
      <c r="IO183" s="7">
        <f ca="1">IFERROR(IF(IO182+IN183&gt;IP$4,IO182,IO182+IN183),"")</f>
        <v>60</v>
      </c>
      <c r="IP183" s="7">
        <f t="shared" ca="1" si="927"/>
        <v>0</v>
      </c>
      <c r="IQ183" s="7">
        <f t="shared" ca="1" si="809"/>
        <v>0.89993923579505664</v>
      </c>
      <c r="IR183" s="7">
        <f t="shared" ca="1" si="810"/>
        <v>-5.378538964121049E-2</v>
      </c>
      <c r="IS183" s="7">
        <f t="shared" ca="1" si="811"/>
        <v>0</v>
      </c>
      <c r="IT183" s="7">
        <f t="shared" ca="1" si="812"/>
        <v>0</v>
      </c>
      <c r="IU183" s="7">
        <f ca="1">IFERROR(IF(IU182+IT183&gt;IV$4,IU182,IU182+IT183),"")</f>
        <v>60</v>
      </c>
      <c r="IV183" s="7">
        <f t="shared" ca="1" si="928"/>
        <v>0</v>
      </c>
      <c r="IW183" s="7">
        <f t="shared" ca="1" si="813"/>
        <v>0.98959756797558807</v>
      </c>
      <c r="IX183" s="7">
        <f t="shared" ca="1" si="814"/>
        <v>-0.14344372182174192</v>
      </c>
      <c r="IY183" s="7">
        <f t="shared" ca="1" si="815"/>
        <v>0</v>
      </c>
      <c r="IZ183" s="7">
        <f t="shared" ca="1" si="816"/>
        <v>0</v>
      </c>
      <c r="JA183" s="7">
        <f ca="1">IFERROR(IF(JA182+IZ183&gt;JB$4,JA182,JA182+IZ183),"")</f>
        <v>60</v>
      </c>
      <c r="JB183" s="7">
        <f t="shared" ca="1" si="929"/>
        <v>0</v>
      </c>
      <c r="JC183" s="7">
        <f t="shared" ca="1" si="817"/>
        <v>0.41887785104564901</v>
      </c>
      <c r="JD183" s="7">
        <f t="shared" ca="1" si="818"/>
        <v>0.42727599510819714</v>
      </c>
      <c r="JE183" s="7">
        <f t="shared" ca="1" si="819"/>
        <v>1</v>
      </c>
      <c r="JF183" s="7" t="str">
        <f t="shared" ca="1" si="820"/>
        <v>2</v>
      </c>
      <c r="JG183" s="7">
        <f ca="1">IFERROR(IF(JG182+JF183&gt;JH$4,JG182,JG182+JF183),"")</f>
        <v>60</v>
      </c>
      <c r="JH183" s="7">
        <f t="shared" ca="1" si="930"/>
        <v>0</v>
      </c>
      <c r="JI183" s="7">
        <f t="shared" ca="1" si="821"/>
        <v>8.0931768789898495E-2</v>
      </c>
      <c r="JJ183" s="7">
        <f t="shared" ca="1" si="822"/>
        <v>0.76522207736394765</v>
      </c>
      <c r="JK183" s="7">
        <f t="shared" ca="1" si="823"/>
        <v>1</v>
      </c>
      <c r="JL183" s="7" t="str">
        <f t="shared" ca="1" si="824"/>
        <v>2</v>
      </c>
      <c r="JM183" s="7">
        <f ca="1">IFERROR(IF(JM182+JL183&gt;JN$4,JM182,JM182+JL183),"")</f>
        <v>60</v>
      </c>
      <c r="JN183" s="7">
        <f t="shared" ca="1" si="931"/>
        <v>0</v>
      </c>
      <c r="JO183" s="7">
        <f t="shared" ca="1" si="825"/>
        <v>0.29827732141525287</v>
      </c>
      <c r="JP183" s="7">
        <f t="shared" ca="1" si="826"/>
        <v>0.54787652473859327</v>
      </c>
      <c r="JQ183" s="7">
        <f t="shared" ca="1" si="827"/>
        <v>1</v>
      </c>
      <c r="JR183" s="7" t="str">
        <f t="shared" ca="1" si="828"/>
        <v>2</v>
      </c>
      <c r="JS183" s="7">
        <f ca="1">IFERROR(IF(JS182+JR183&gt;JT$4,JS182,JS182+JR183),"")</f>
        <v>60</v>
      </c>
      <c r="JT183" s="7">
        <f t="shared" ca="1" si="932"/>
        <v>0</v>
      </c>
      <c r="JU183" s="7">
        <f t="shared" ca="1" si="829"/>
        <v>0.923237960418407</v>
      </c>
      <c r="JV183" s="7">
        <f t="shared" ca="1" si="830"/>
        <v>-7.7084114264560855E-2</v>
      </c>
      <c r="JW183" s="7">
        <f t="shared" ca="1" si="831"/>
        <v>0</v>
      </c>
      <c r="JX183" s="7">
        <f t="shared" ca="1" si="832"/>
        <v>0</v>
      </c>
      <c r="JY183" s="7">
        <f ca="1">IFERROR(IF(JY182+JX183&gt;JZ$4,JY182,JY182+JX183),"")</f>
        <v>60</v>
      </c>
      <c r="JZ183" s="7">
        <f t="shared" ca="1" si="933"/>
        <v>0</v>
      </c>
      <c r="KA183" s="7">
        <f t="shared" ca="1" si="833"/>
        <v>3.7154343563172376E-2</v>
      </c>
      <c r="KB183" s="7">
        <f t="shared" ca="1" si="834"/>
        <v>0.80899950259067377</v>
      </c>
      <c r="KC183" s="7">
        <f t="shared" ca="1" si="835"/>
        <v>2</v>
      </c>
      <c r="KD183" s="7">
        <f t="shared" ca="1" si="836"/>
        <v>5</v>
      </c>
      <c r="KE183" s="7">
        <f ca="1">IFERROR(IF(KE182+KD183&gt;KF$4,KE182,KE182+KD183),"")</f>
        <v>60</v>
      </c>
      <c r="KF183" s="7">
        <f t="shared" ca="1" si="934"/>
        <v>0</v>
      </c>
      <c r="KG183" s="7">
        <f t="shared" ca="1" si="837"/>
        <v>0.75653693339665207</v>
      </c>
      <c r="KH183" s="7">
        <f t="shared" ca="1" si="838"/>
        <v>8.9616912757194078E-2</v>
      </c>
      <c r="KI183" s="7">
        <f t="shared" ca="1" si="839"/>
        <v>1</v>
      </c>
      <c r="KJ183" s="7" t="str">
        <f t="shared" ca="1" si="840"/>
        <v>2</v>
      </c>
      <c r="KK183" s="7">
        <f ca="1">IFERROR(IF(KK182+KJ183&gt;KL$4,KK182,KK182+KJ183),"")</f>
        <v>60</v>
      </c>
      <c r="KL183" s="7">
        <f t="shared" ca="1" si="935"/>
        <v>0</v>
      </c>
      <c r="KM183" s="7">
        <f t="shared" ca="1" si="841"/>
        <v>0.24160940809272513</v>
      </c>
      <c r="KN183" s="7">
        <f t="shared" ca="1" si="842"/>
        <v>0.60454443806112101</v>
      </c>
      <c r="KO183" s="7">
        <f t="shared" ca="1" si="843"/>
        <v>1</v>
      </c>
      <c r="KP183" s="7" t="str">
        <f t="shared" ca="1" si="844"/>
        <v>2</v>
      </c>
      <c r="KQ183" s="7">
        <f ca="1">IFERROR(IF(KQ182+KP183&gt;KR$4,KQ182,KQ182+KP183),"")</f>
        <v>60</v>
      </c>
      <c r="KR183" s="7">
        <f t="shared" ca="1" si="936"/>
        <v>0</v>
      </c>
      <c r="KS183" s="7">
        <f t="shared" ca="1" si="845"/>
        <v>0.25056517047004723</v>
      </c>
      <c r="KT183" s="7">
        <f t="shared" ca="1" si="846"/>
        <v>0.59558867568379892</v>
      </c>
      <c r="KU183" s="7">
        <f t="shared" ca="1" si="847"/>
        <v>1</v>
      </c>
      <c r="KV183" s="7" t="str">
        <f t="shared" ca="1" si="848"/>
        <v>2</v>
      </c>
      <c r="KW183" s="7">
        <f ca="1">IFERROR(IF(KW182+KV183&gt;KX$4,KW182,KW182+KV183),"")</f>
        <v>60</v>
      </c>
      <c r="KX183" s="7">
        <f t="shared" ca="1" si="937"/>
        <v>0</v>
      </c>
      <c r="KY183" s="7">
        <f t="shared" ca="1" si="849"/>
        <v>0.82872765924009439</v>
      </c>
      <c r="KZ183" s="7">
        <f t="shared" ca="1" si="850"/>
        <v>1.7426186913751751E-2</v>
      </c>
      <c r="LA183" s="7">
        <f t="shared" ca="1" si="851"/>
        <v>1</v>
      </c>
      <c r="LB183" s="7" t="str">
        <f t="shared" ca="1" si="852"/>
        <v>2</v>
      </c>
      <c r="LC183" s="7">
        <f ca="1">IFERROR(IF(LC182+LB183&gt;LD$4,LC182,LC182+LB183),"")</f>
        <v>60</v>
      </c>
      <c r="LD183" s="7">
        <f t="shared" ca="1" si="938"/>
        <v>0</v>
      </c>
      <c r="LE183" s="7">
        <f t="shared" ca="1" si="853"/>
        <v>0.33155684352543857</v>
      </c>
      <c r="LF183" s="7">
        <f t="shared" ca="1" si="854"/>
        <v>0.51459700262840757</v>
      </c>
      <c r="LG183" s="7">
        <f t="shared" ca="1" si="855"/>
        <v>1</v>
      </c>
      <c r="LH183" s="7" t="str">
        <f t="shared" ca="1" si="856"/>
        <v>2</v>
      </c>
      <c r="LI183" s="7">
        <f ca="1">IFERROR(IF(LI182+LH183&gt;LJ$4,LI182,LI182+LH183),"")</f>
        <v>60</v>
      </c>
      <c r="LJ183" s="7">
        <f t="shared" ca="1" si="939"/>
        <v>0</v>
      </c>
      <c r="LK183" s="7">
        <f t="shared" ca="1" si="857"/>
        <v>0.62573814165024588</v>
      </c>
      <c r="LL183" s="7">
        <f t="shared" ca="1" si="858"/>
        <v>0.22041570450360026</v>
      </c>
      <c r="LM183" s="7">
        <f t="shared" ca="1" si="859"/>
        <v>1</v>
      </c>
      <c r="LN183" s="7" t="str">
        <f t="shared" ca="1" si="860"/>
        <v>2</v>
      </c>
      <c r="LO183" s="7">
        <f ca="1">IFERROR(IF(LO182+LN183&gt;LP$4,LO182,LO182+LN183),"")</f>
        <v>60</v>
      </c>
      <c r="LP183" s="7">
        <f t="shared" ca="1" si="940"/>
        <v>0</v>
      </c>
      <c r="LQ183" s="7">
        <f t="shared" ca="1" si="861"/>
        <v>0.48705508658538466</v>
      </c>
      <c r="LR183" s="7">
        <f t="shared" ca="1" si="862"/>
        <v>0.35909875956846149</v>
      </c>
      <c r="LS183" s="7">
        <f t="shared" ca="1" si="863"/>
        <v>1</v>
      </c>
      <c r="LT183" s="7" t="str">
        <f t="shared" ca="1" si="864"/>
        <v>2</v>
      </c>
      <c r="LU183" s="7">
        <f ca="1">IFERROR(IF(LU182+LT183&gt;LV$4,LU182,LU182+LT183),"")</f>
        <v>60</v>
      </c>
      <c r="LV183" s="7">
        <f t="shared" ca="1" si="941"/>
        <v>0</v>
      </c>
      <c r="LW183" s="7">
        <f t="shared" ca="1" si="865"/>
        <v>0.12735561016807118</v>
      </c>
      <c r="LX183" s="7">
        <f t="shared" ca="1" si="866"/>
        <v>0.71879823598577497</v>
      </c>
      <c r="LY183" s="7">
        <f t="shared" ca="1" si="867"/>
        <v>1</v>
      </c>
      <c r="LZ183" s="7" t="str">
        <f t="shared" ca="1" si="868"/>
        <v>2</v>
      </c>
      <c r="MA183" s="7">
        <f ca="1">IFERROR(IF(MA182+LZ183&gt;MB$4,MA182,MA182+LZ183),"")</f>
        <v>60</v>
      </c>
      <c r="MB183" s="7">
        <f t="shared" ca="1" si="942"/>
        <v>0</v>
      </c>
      <c r="MC183" s="7">
        <f t="shared" ca="1" si="869"/>
        <v>0.45676642125063072</v>
      </c>
      <c r="MD183" s="7">
        <f t="shared" ca="1" si="870"/>
        <v>0.38938742490321543</v>
      </c>
      <c r="ME183" s="7">
        <f t="shared" ca="1" si="871"/>
        <v>1</v>
      </c>
      <c r="MF183" s="7" t="str">
        <f t="shared" ca="1" si="872"/>
        <v>2</v>
      </c>
      <c r="MG183" s="7">
        <f ca="1">IFERROR(IF(MG182+MF183&gt;MH$4,MG182,MG182+MF183),"")</f>
        <v>60</v>
      </c>
      <c r="MH183" s="7">
        <f t="shared" ca="1" si="943"/>
        <v>0</v>
      </c>
      <c r="MI183" s="7">
        <f t="shared" ca="1" si="873"/>
        <v>0.68115995816110408</v>
      </c>
      <c r="MJ183" s="7">
        <f t="shared" ca="1" si="874"/>
        <v>0.16499388799274206</v>
      </c>
      <c r="MK183" s="7">
        <f t="shared" ca="1" si="875"/>
        <v>1</v>
      </c>
      <c r="ML183" s="7" t="str">
        <f t="shared" ca="1" si="876"/>
        <v>2</v>
      </c>
      <c r="MM183" s="7">
        <f ca="1">IFERROR(IF(MM182+ML183&gt;MN$4,MM182,MM182+ML183),"")</f>
        <v>60</v>
      </c>
      <c r="MN183" s="7">
        <f t="shared" ca="1" si="944"/>
        <v>0</v>
      </c>
      <c r="MO183" s="7">
        <f t="shared" ca="1" si="877"/>
        <v>0.54991216774757534</v>
      </c>
      <c r="MP183" s="7">
        <f t="shared" ca="1" si="878"/>
        <v>0.2962416784062708</v>
      </c>
      <c r="MQ183" s="7">
        <f t="shared" ca="1" si="879"/>
        <v>1</v>
      </c>
      <c r="MR183" s="7" t="str">
        <f t="shared" ca="1" si="880"/>
        <v>2</v>
      </c>
      <c r="MS183" s="7">
        <f ca="1">IFERROR(IF(MS182+MR183&gt;MT$4,MS182,MS182+MR183),"")</f>
        <v>60</v>
      </c>
      <c r="MT183" s="7">
        <f t="shared" ca="1" si="945"/>
        <v>0</v>
      </c>
      <c r="MU183" s="7">
        <f t="shared" ca="1" si="881"/>
        <v>0.2306925293473272</v>
      </c>
      <c r="MV183" s="7">
        <f t="shared" ca="1" si="882"/>
        <v>0.61546131680651894</v>
      </c>
      <c r="MW183" s="7">
        <f t="shared" ca="1" si="883"/>
        <v>1</v>
      </c>
      <c r="MX183" s="7" t="str">
        <f t="shared" ca="1" si="884"/>
        <v>2</v>
      </c>
      <c r="MY183" s="7">
        <f ca="1">IFERROR(IF(MY182+MX183&gt;MZ$4,MY182,MY182+MX183),"")</f>
        <v>60</v>
      </c>
      <c r="MZ183" s="7">
        <f t="shared" ca="1" si="946"/>
        <v>0</v>
      </c>
      <c r="NA183" s="7">
        <f t="shared" ca="1" si="885"/>
        <v>1.6734653723319948E-2</v>
      </c>
      <c r="NB183" s="7">
        <f t="shared" ca="1" si="886"/>
        <v>0.8294191924305262</v>
      </c>
      <c r="NC183" s="7">
        <f t="shared" ca="1" si="887"/>
        <v>2</v>
      </c>
      <c r="ND183" s="7">
        <f t="shared" ca="1" si="888"/>
        <v>5</v>
      </c>
      <c r="NE183" s="7">
        <f ca="1">IFERROR(IF(NE182+ND183&gt;NF$4,NE182,NE182+ND183),"")</f>
        <v>60</v>
      </c>
      <c r="NF183" s="7">
        <f t="shared" ca="1" si="947"/>
        <v>0</v>
      </c>
      <c r="NG183" s="7">
        <f t="shared" ca="1" si="889"/>
        <v>0.44689570620637931</v>
      </c>
      <c r="NH183" s="7">
        <f t="shared" ca="1" si="890"/>
        <v>0.39925813994746684</v>
      </c>
      <c r="NI183" s="7">
        <f t="shared" ca="1" si="891"/>
        <v>1</v>
      </c>
      <c r="NJ183" s="7" t="str">
        <f t="shared" ca="1" si="892"/>
        <v>2</v>
      </c>
      <c r="NK183" s="7">
        <f ca="1">IFERROR(IF(NK182+NJ183&gt;NL$4,NK182,NK182+NJ183),"")</f>
        <v>60</v>
      </c>
      <c r="NL183" s="7">
        <f t="shared" ca="1" si="948"/>
        <v>0</v>
      </c>
      <c r="NM183" s="7">
        <f t="shared" ca="1" si="893"/>
        <v>0.10869990307594035</v>
      </c>
      <c r="NN183" s="7">
        <f t="shared" ca="1" si="894"/>
        <v>0.73745394307790579</v>
      </c>
      <c r="NO183" s="7">
        <f t="shared" ca="1" si="895"/>
        <v>1</v>
      </c>
      <c r="NP183" s="7" t="str">
        <f t="shared" ca="1" si="896"/>
        <v>2</v>
      </c>
      <c r="NQ183" s="7">
        <f ca="1">IFERROR(IF(NQ182+NP183&gt;NR$4,NQ182,NQ182+NP183),"")</f>
        <v>60</v>
      </c>
      <c r="NR183" s="7">
        <f t="shared" ca="1" si="949"/>
        <v>0</v>
      </c>
      <c r="NT183">
        <v>181</v>
      </c>
      <c r="NU183" s="7" t="s">
        <v>19</v>
      </c>
      <c r="NV183" s="7" t="str">
        <f t="shared" ca="1" si="653"/>
        <v/>
      </c>
      <c r="NW183" s="7" t="str">
        <f t="shared" ca="1" si="647"/>
        <v/>
      </c>
      <c r="NX183" t="str">
        <f ca="1">IFERROR(VLOOKUP(NT183,$K$3:$AK$568,8,FALSE),"")</f>
        <v/>
      </c>
      <c r="NY183" t="str">
        <f ca="1">IFERROR(VLOOKUP(NT183,$K$3:$AK$568,9,FALSE),"")</f>
        <v/>
      </c>
      <c r="NZ183" s="7" t="str">
        <f ca="1">IFERROR(VLOOKUP(NT183,$K$3:$AK$568,27,FALSE),"")</f>
        <v/>
      </c>
      <c r="OB183">
        <v>181</v>
      </c>
      <c r="OC183" s="7" t="s">
        <v>19</v>
      </c>
      <c r="OD183" t="e">
        <f t="shared" ca="1" si="654"/>
        <v>#N/A</v>
      </c>
      <c r="OE183" s="7" t="str">
        <f t="shared" ca="1" si="655"/>
        <v/>
      </c>
      <c r="OF183" s="7" t="str">
        <f t="shared" ca="1" si="656"/>
        <v/>
      </c>
      <c r="OG183" t="str">
        <f t="shared" ca="1" si="657"/>
        <v/>
      </c>
      <c r="OI183">
        <v>181</v>
      </c>
      <c r="OJ183" s="7" t="s">
        <v>19</v>
      </c>
      <c r="OK183" s="7" t="str">
        <f t="shared" ca="1" si="658"/>
        <v/>
      </c>
      <c r="OL183" s="7" t="str">
        <f t="shared" ca="1" si="659"/>
        <v/>
      </c>
      <c r="OM183" t="str">
        <f ca="1">IFERROR(VLOOKUP(OI183,$L$3:$AK$568,7,FALSE),"")</f>
        <v/>
      </c>
      <c r="ON183" t="str">
        <f ca="1">IFERROR(VLOOKUP(OI183,$L$3:$AK$568,8,FALSE),"")</f>
        <v/>
      </c>
      <c r="OO183" s="7" t="str">
        <f ca="1">IFERROR(VLOOKUP(OI183,$L$3:$AK$568,26,FALSE),"")</f>
        <v/>
      </c>
      <c r="OQ183">
        <v>181</v>
      </c>
      <c r="OR183" s="7" t="s">
        <v>19</v>
      </c>
      <c r="OS183" t="e">
        <f t="shared" ca="1" si="660"/>
        <v>#N/A</v>
      </c>
      <c r="OT183" s="7" t="str">
        <f t="shared" ca="1" si="661"/>
        <v/>
      </c>
      <c r="OU183" s="7" t="str">
        <f t="shared" ca="1" si="662"/>
        <v/>
      </c>
      <c r="OV183" t="str">
        <f t="shared" ca="1" si="663"/>
        <v/>
      </c>
      <c r="OX183">
        <v>181</v>
      </c>
      <c r="OY183" s="7" t="s">
        <v>19</v>
      </c>
      <c r="OZ183" s="7" t="str">
        <f t="shared" ca="1" si="664"/>
        <v/>
      </c>
      <c r="PA183" s="7" t="str">
        <f t="shared" ca="1" si="665"/>
        <v/>
      </c>
      <c r="PB183" t="str">
        <f ca="1">IFERROR(VLOOKUP(OX183,$M$3:$AK$568,6,FALSE),"")</f>
        <v/>
      </c>
      <c r="PC183" t="str">
        <f ca="1">IFERROR(VLOOKUP(OX183,$M$3:$AK$568,7,FALSE),"")</f>
        <v/>
      </c>
      <c r="PD183" s="7" t="str">
        <f ca="1">IFERROR(VLOOKUP(OX183,$M$3:$AK$568,25,FALSE),"")</f>
        <v/>
      </c>
      <c r="PF183">
        <v>181</v>
      </c>
      <c r="PG183" s="7" t="s">
        <v>19</v>
      </c>
      <c r="PH183" t="e">
        <f t="shared" ca="1" si="666"/>
        <v>#N/A</v>
      </c>
      <c r="PI183" s="7" t="str">
        <f t="shared" ca="1" si="667"/>
        <v/>
      </c>
      <c r="PJ183" s="7" t="str">
        <f t="shared" ca="1" si="668"/>
        <v/>
      </c>
      <c r="PK183" t="str">
        <f t="shared" ca="1" si="669"/>
        <v/>
      </c>
      <c r="PM183">
        <v>181</v>
      </c>
      <c r="PN183" s="7" t="s">
        <v>19</v>
      </c>
      <c r="PO183" s="202" t="str">
        <f t="shared" ca="1" si="670"/>
        <v/>
      </c>
      <c r="PP183" s="7" t="str">
        <f t="shared" ca="1" si="671"/>
        <v/>
      </c>
      <c r="PQ183" t="str">
        <f ca="1">IFERROR(VLOOKUP(PM183,$G$325:$R$409,12,FALSE),"")</f>
        <v/>
      </c>
      <c r="PR183" t="e">
        <f ca="1">VLOOKUP(PM183,$G$324:$Q$409,11,FALSE)</f>
        <v>#N/A</v>
      </c>
      <c r="PS183" s="7" t="str">
        <f ca="1">VLOOKUP(PQ183,$R$325:$Y$409,8,FALSE)</f>
        <v>- -</v>
      </c>
      <c r="PT183" s="7">
        <f ca="1">ReSt</f>
        <v>-4</v>
      </c>
      <c r="PU183" s="7" t="e">
        <f t="shared" ca="1" si="672"/>
        <v>#N/A</v>
      </c>
      <c r="PV183" s="7" t="e">
        <f t="shared" ca="1" si="673"/>
        <v>#N/A</v>
      </c>
      <c r="PW183" s="7" t="str">
        <f ca="1">VLOOKUP(PQ183,$R$325:$AK$409,8,FALSE)</f>
        <v>- -</v>
      </c>
      <c r="PX183" s="7"/>
      <c r="PY183">
        <v>181</v>
      </c>
      <c r="PZ183" s="7" t="s">
        <v>19</v>
      </c>
      <c r="QA183" t="str">
        <f t="shared" ca="1" si="674"/>
        <v/>
      </c>
      <c r="QB183" s="7" t="str">
        <f t="shared" ca="1" si="675"/>
        <v/>
      </c>
      <c r="QC183" s="7" t="str">
        <f t="shared" ca="1" si="676"/>
        <v/>
      </c>
      <c r="QD183" t="str">
        <f t="shared" ca="1" si="677"/>
        <v/>
      </c>
      <c r="QF183">
        <v>181</v>
      </c>
      <c r="QG183" s="7" t="s">
        <v>19</v>
      </c>
      <c r="QH183" s="7" t="str">
        <f t="shared" ca="1" si="678"/>
        <v/>
      </c>
      <c r="QI183" s="7" t="e">
        <f t="shared" ca="1" si="679"/>
        <v>#VALUE!</v>
      </c>
      <c r="QJ183" t="e">
        <f t="shared" ca="1" si="680"/>
        <v>#N/A</v>
      </c>
      <c r="QK183" s="7" t="e">
        <f t="shared" ca="1" si="681"/>
        <v>#N/A</v>
      </c>
      <c r="QM183">
        <v>181</v>
      </c>
      <c r="QN183" s="7" t="s">
        <v>19</v>
      </c>
      <c r="QO183" t="str">
        <f t="shared" ca="1" si="682"/>
        <v/>
      </c>
      <c r="QP183" s="7" t="str">
        <f t="shared" ca="1" si="683"/>
        <v/>
      </c>
      <c r="QQ183" t="str">
        <f t="shared" ca="1" si="684"/>
        <v/>
      </c>
    </row>
    <row r="184" spans="1:459" x14ac:dyDescent="0.25">
      <c r="A184" s="240"/>
      <c r="C184" s="75"/>
      <c r="D184" s="76"/>
      <c r="F184" s="75"/>
      <c r="G184" s="76"/>
      <c r="I184" s="75"/>
      <c r="J184" s="85"/>
      <c r="K184" s="85">
        <f t="shared" ca="1" si="648"/>
        <v>4</v>
      </c>
      <c r="L184" s="85">
        <f t="shared" ca="1" si="951"/>
        <v>1</v>
      </c>
      <c r="M184" s="70">
        <f t="shared" ca="1" si="956"/>
        <v>7</v>
      </c>
      <c r="O184" s="222">
        <f t="shared" ca="1" si="649"/>
        <v>247</v>
      </c>
      <c r="Q184" s="7" t="s">
        <v>1737</v>
      </c>
      <c r="R184" s="9" t="s">
        <v>1461</v>
      </c>
      <c r="S184" s="9" t="s">
        <v>1952</v>
      </c>
      <c r="T184" s="61" t="str">
        <f>SUBSTITUTE(IFERROR(IFERROR(VLOOKUP(R184,'[1]Skill Statistics'!$A$3:$C$513,2,FALSE),VLOOKUP(Q184,'[1]Skill Statistics'!$A$3:$C$513,2,FALSE)),T183),"R*","ReSt")</f>
        <v>In/Me</v>
      </c>
      <c r="U184" s="61" t="str">
        <f>IFERROR(IFERROR(VLOOKUP(R184,'[1]Skill Statistics'!$A$3:$C$513,3,FALSE),VLOOKUP(Q184,'[1]Skill Statistics'!$A$3:$C$513,3,FALSE)),U183)</f>
        <v>Re</v>
      </c>
      <c r="V184" s="61" t="str">
        <f>IF(ISNUMBER(SEARCH("Category",R184)),"- -",IFERROR(IFERROR(VLOOKUP(Q184,[1]Professions!$A$4:$AM$288,MATCH(Profession,[1]Professions!$A$1:$AM$1,0),FALSE),VLOOKUP(Q184,Calculations!$B$91:$I$95,8,FALSE)),"- -"))</f>
        <v>3 / 4</v>
      </c>
      <c r="W184" s="60">
        <f t="shared" ca="1" si="650"/>
        <v>0</v>
      </c>
      <c r="X184" s="7">
        <f ca="1">IFERROR(VLOOKUP(R184,$BS$6:$NR$519,MATCH(ActualLevel,$BS$3:$NR$3,0),FALSE),"- -")</f>
        <v>0</v>
      </c>
      <c r="Y184" s="7">
        <f t="shared" ca="1" si="955"/>
        <v>0</v>
      </c>
      <c r="Z184" s="7">
        <f ca="1">IFERROR(VLOOKUP(Y184,Charts!$BQ$2:$BR$52,2,FALSE),"- -")</f>
        <v>-25</v>
      </c>
      <c r="AA184" s="7">
        <f t="shared" ca="1" si="686"/>
        <v>5</v>
      </c>
      <c r="AB184" s="7">
        <f t="shared" ca="1" si="952"/>
        <v>0</v>
      </c>
      <c r="AC184" s="7"/>
      <c r="AD184" s="7"/>
      <c r="AE184" s="7"/>
      <c r="AF184" s="7"/>
      <c r="AG184" s="7"/>
      <c r="AH184" s="43"/>
      <c r="AI184" s="7"/>
      <c r="AJ184" s="7"/>
      <c r="AK184" s="7">
        <f t="shared" ca="1" si="687"/>
        <v>-20</v>
      </c>
      <c r="AL184" s="7"/>
      <c r="AM184" s="69">
        <f>IFERROR(VLOOKUP(R184,'[1]Skill Statistics'!$A$3:$AN$513,MATCH(Profession,'[1]Skill Statistics'!$A$2:$AN$2,0),FALSE),0)</f>
        <v>0</v>
      </c>
      <c r="AN184" s="85">
        <f>IFERROR(VLOOKUP(Q184,'[1]Skill Statistics'!$A$3:$BK$513,MATCH(Archetype,'[1]Skill Statistics'!$A$2:$BK$2,0),FALSE),0)</f>
        <v>0</v>
      </c>
      <c r="AO184" s="85">
        <f>IFERROR(VLOOKUP(Q184,'[1]Skill Statistics'!$A$3:$BB$513,MATCH(Race,'[1]Skill Statistics'!$A$2:$BB$2,0),FALSE),0)</f>
        <v>0</v>
      </c>
      <c r="AP184" s="85">
        <f t="shared" ca="1" si="651"/>
        <v>0.5</v>
      </c>
      <c r="AQ184" s="70"/>
      <c r="AS184" s="69">
        <f>IFERROR(VLOOKUP(Q184,'[1]Professional Skills'!$A$4:$AM$288,MATCH(Profession,'[1]Professional Skills'!$A$3:$AM$3,0),FALSE),"- -")</f>
        <v>0</v>
      </c>
      <c r="AT184" t="s">
        <v>1812</v>
      </c>
      <c r="AU184" s="7" t="str">
        <f t="shared" si="954"/>
        <v/>
      </c>
      <c r="AV184" s="7">
        <f t="shared" ca="1" si="953"/>
        <v>0</v>
      </c>
      <c r="AW184" t="str">
        <f t="shared" si="690"/>
        <v/>
      </c>
      <c r="AX184" t="str">
        <f>IFERROR(_xlfn.RANK.EQ(AW184,$AW$5:$AW$568),"")</f>
        <v/>
      </c>
      <c r="AY184">
        <f t="shared" si="645"/>
        <v>0</v>
      </c>
      <c r="AZ184" s="70" t="str">
        <f t="shared" si="688"/>
        <v/>
      </c>
      <c r="BB184" s="69">
        <f>IFERROR(IF(Q184="Language",VLOOKUP(R184,[1]Cultures!$B$4:$N$218,MATCH(Culture,[1]Cultures!$B$3:$N$3,0),FALSE),VLOOKUP(Q184,[1]Cultures!$B$4:$O$212,MATCH(Culture,[1]Cultures!$B$3:$O$3,0),FALSE)),"- -")</f>
        <v>3</v>
      </c>
      <c r="BC184" t="s">
        <v>1812</v>
      </c>
      <c r="BD184">
        <f t="shared" ca="1" si="950"/>
        <v>7.523926245971424E-2</v>
      </c>
      <c r="BE184">
        <f t="shared" ca="1" si="897"/>
        <v>0.57523926245971424</v>
      </c>
      <c r="BH184">
        <f t="shared" ca="1" si="957"/>
        <v>13</v>
      </c>
      <c r="BI184" s="7">
        <f t="shared" ca="1" si="689"/>
        <v>0</v>
      </c>
      <c r="BK184" s="7"/>
      <c r="BL184" s="70">
        <f t="shared" ca="1" si="646"/>
        <v>0</v>
      </c>
      <c r="BN184" s="69">
        <f>IFERROR(VLOOKUP(V184,Charts!$BT$2:$BV$14,3,FALSE),"- -")</f>
        <v>0.69230769230769229</v>
      </c>
      <c r="BO184" s="85">
        <f t="shared" ca="1" si="652"/>
        <v>1.4943774601586788</v>
      </c>
      <c r="BP184" s="70">
        <f t="shared" ca="1" si="898"/>
        <v>247</v>
      </c>
      <c r="BR184" s="7">
        <v>179</v>
      </c>
      <c r="BS184" s="9" t="str">
        <f ca="1">VLOOKUP(BR184,$O$3:$R$568,4,FALSE)</f>
        <v>Organised Crime</v>
      </c>
      <c r="BT184" s="7" t="str">
        <f ca="1">VLOOKUP(BS184,$R$3:$V$568,5,FALSE)</f>
        <v>5 / 7</v>
      </c>
      <c r="BU184" s="7">
        <f ca="1">VLOOKUP(BT184,Charts!$BT$2:$BV$14,3,FALSE)</f>
        <v>0.46153846153846156</v>
      </c>
      <c r="BV184" s="7" t="str">
        <f t="shared" ca="1" si="691"/>
        <v>5</v>
      </c>
      <c r="BW184" s="7" t="str">
        <f t="shared" ca="1" si="692"/>
        <v>7</v>
      </c>
      <c r="BY184" s="7">
        <f t="shared" ca="1" si="693"/>
        <v>0.28575160200132665</v>
      </c>
      <c r="BZ184" s="7">
        <f t="shared" ca="1" si="694"/>
        <v>0.17578685953713491</v>
      </c>
      <c r="CA184" s="7">
        <f t="shared" ca="1" si="695"/>
        <v>1</v>
      </c>
      <c r="CB184" s="7" t="str">
        <f t="shared" ca="1" si="696"/>
        <v>5</v>
      </c>
      <c r="CC184" s="7">
        <f ca="1">IFERROR(IF(CC183+CB184&gt;CD$4,CC183,CC183+CB184),"")</f>
        <v>38</v>
      </c>
      <c r="CD184" s="7">
        <f t="shared" ca="1" si="899"/>
        <v>0</v>
      </c>
      <c r="CE184" s="7">
        <f t="shared" ca="1" si="697"/>
        <v>0.49870689346233854</v>
      </c>
      <c r="CF184" s="7">
        <f t="shared" ca="1" si="698"/>
        <v>-3.7168431923876977E-2</v>
      </c>
      <c r="CG184" s="7">
        <f t="shared" ca="1" si="699"/>
        <v>0</v>
      </c>
      <c r="CH184" s="7">
        <f t="shared" ca="1" si="700"/>
        <v>0</v>
      </c>
      <c r="CI184" s="7">
        <f ca="1">IFERROR(IF(CI183+CH184&gt;CJ$4,CI183,CI183+CH184),"")</f>
        <v>60</v>
      </c>
      <c r="CJ184" s="7">
        <f t="shared" ca="1" si="900"/>
        <v>0</v>
      </c>
      <c r="CK184" s="7">
        <f t="shared" ca="1" si="701"/>
        <v>0.80133765858656236</v>
      </c>
      <c r="CL184" s="7">
        <f t="shared" ca="1" si="702"/>
        <v>-0.3397991970481008</v>
      </c>
      <c r="CM184" s="7">
        <f t="shared" ca="1" si="703"/>
        <v>0</v>
      </c>
      <c r="CN184" s="7">
        <f t="shared" ca="1" si="704"/>
        <v>0</v>
      </c>
      <c r="CO184" s="7">
        <f ca="1">IFERROR(IF(CO183+CN184&gt;CP$4,CO183,CO183+CN184),"")</f>
        <v>60</v>
      </c>
      <c r="CP184" s="7">
        <f t="shared" ca="1" si="901"/>
        <v>0</v>
      </c>
      <c r="CQ184" s="7">
        <f t="shared" ca="1" si="705"/>
        <v>0.80842566403954164</v>
      </c>
      <c r="CR184" s="7">
        <f t="shared" ca="1" si="706"/>
        <v>-0.34688720250108007</v>
      </c>
      <c r="CS184" s="7">
        <f t="shared" ca="1" si="707"/>
        <v>0</v>
      </c>
      <c r="CT184" s="7">
        <f t="shared" ca="1" si="708"/>
        <v>0</v>
      </c>
      <c r="CU184" s="7">
        <f ca="1">IFERROR(IF(CU183+CT184&gt;CV$4,CU183,CU183+CT184),"")</f>
        <v>60</v>
      </c>
      <c r="CV184" s="7">
        <f t="shared" ca="1" si="902"/>
        <v>0</v>
      </c>
      <c r="CW184" s="7">
        <f t="shared" ca="1" si="709"/>
        <v>0.73290296274967492</v>
      </c>
      <c r="CX184" s="7">
        <f t="shared" ca="1" si="710"/>
        <v>-0.27136450121121336</v>
      </c>
      <c r="CY184" s="7">
        <f t="shared" ca="1" si="711"/>
        <v>0</v>
      </c>
      <c r="CZ184" s="7">
        <f t="shared" ca="1" si="712"/>
        <v>0</v>
      </c>
      <c r="DA184" s="7">
        <f ca="1">IFERROR(IF(DA183+CZ184&gt;DB$4,DA183,DA183+CZ184),"")</f>
        <v>60</v>
      </c>
      <c r="DB184" s="7">
        <f t="shared" ca="1" si="903"/>
        <v>0</v>
      </c>
      <c r="DC184" s="7">
        <f t="shared" ca="1" si="713"/>
        <v>5.5144139580568852E-2</v>
      </c>
      <c r="DD184" s="7">
        <f t="shared" ca="1" si="714"/>
        <v>0.40639432195789271</v>
      </c>
      <c r="DE184" s="7">
        <f t="shared" ca="1" si="715"/>
        <v>1</v>
      </c>
      <c r="DF184" s="7" t="str">
        <f t="shared" ca="1" si="716"/>
        <v>5</v>
      </c>
      <c r="DG184" s="7">
        <f ca="1">IFERROR(IF(DG183+DF184&gt;DH$4,DG183,DG183+DF184),"")</f>
        <v>60</v>
      </c>
      <c r="DH184" s="7">
        <f t="shared" ca="1" si="904"/>
        <v>0</v>
      </c>
      <c r="DI184" s="7">
        <f t="shared" ca="1" si="717"/>
        <v>0.72196210707319408</v>
      </c>
      <c r="DJ184" s="7">
        <f t="shared" ca="1" si="718"/>
        <v>-0.26042364553473252</v>
      </c>
      <c r="DK184" s="7">
        <f t="shared" ca="1" si="719"/>
        <v>0</v>
      </c>
      <c r="DL184" s="7">
        <f t="shared" ca="1" si="720"/>
        <v>0</v>
      </c>
      <c r="DM184" s="7">
        <f ca="1">IFERROR(IF(DM183+DL184&gt;DN$4,DM183,DM183+DL184),"")</f>
        <v>60</v>
      </c>
      <c r="DN184" s="7">
        <f t="shared" ca="1" si="905"/>
        <v>0</v>
      </c>
      <c r="DO184" s="7">
        <f t="shared" ca="1" si="721"/>
        <v>0.2590319665653944</v>
      </c>
      <c r="DP184" s="7">
        <f t="shared" ca="1" si="722"/>
        <v>0.20250649497306716</v>
      </c>
      <c r="DQ184" s="7">
        <f t="shared" ca="1" si="723"/>
        <v>1</v>
      </c>
      <c r="DR184" s="7" t="str">
        <f t="shared" ca="1" si="724"/>
        <v>5</v>
      </c>
      <c r="DS184" s="7">
        <f ca="1">IFERROR(IF(DS183+DR184&gt;DT$4,DS183,DS183+DR184),"")</f>
        <v>60</v>
      </c>
      <c r="DT184" s="7">
        <f t="shared" ca="1" si="906"/>
        <v>0</v>
      </c>
      <c r="DU184" s="7">
        <f t="shared" ca="1" si="725"/>
        <v>0.4589399789031996</v>
      </c>
      <c r="DV184" s="7">
        <f t="shared" ca="1" si="726"/>
        <v>2.5984826352619672E-3</v>
      </c>
      <c r="DW184" s="7">
        <f t="shared" ca="1" si="727"/>
        <v>1</v>
      </c>
      <c r="DX184" s="7" t="str">
        <f t="shared" ca="1" si="728"/>
        <v>5</v>
      </c>
      <c r="DY184" s="7">
        <f ca="1">IFERROR(IF(DY183+DX184&gt;DZ$4,DY183,DY183+DX184),"")</f>
        <v>60</v>
      </c>
      <c r="DZ184" s="7">
        <f t="shared" ca="1" si="907"/>
        <v>0</v>
      </c>
      <c r="EA184" s="7">
        <f t="shared" ca="1" si="729"/>
        <v>0.77088063078276792</v>
      </c>
      <c r="EB184" s="7">
        <f t="shared" ca="1" si="730"/>
        <v>-0.30934216924430635</v>
      </c>
      <c r="EC184" s="7">
        <f t="shared" ca="1" si="731"/>
        <v>0</v>
      </c>
      <c r="ED184" s="7">
        <f t="shared" ca="1" si="732"/>
        <v>0</v>
      </c>
      <c r="EE184" s="7">
        <f ca="1">IFERROR(IF(EE183+ED184&gt;EF$4,EE183,EE183+ED184),"")</f>
        <v>60</v>
      </c>
      <c r="EF184" s="7">
        <f t="shared" ca="1" si="908"/>
        <v>0</v>
      </c>
      <c r="EG184" s="7">
        <f t="shared" ca="1" si="733"/>
        <v>0.19121290436493077</v>
      </c>
      <c r="EH184" s="7">
        <f t="shared" ca="1" si="734"/>
        <v>0.27032555717353079</v>
      </c>
      <c r="EI184" s="7">
        <f t="shared" ca="1" si="735"/>
        <v>1</v>
      </c>
      <c r="EJ184" s="7" t="str">
        <f t="shared" ca="1" si="736"/>
        <v>5</v>
      </c>
      <c r="EK184" s="7">
        <f ca="1">IFERROR(IF(EK183+EJ184&gt;EL$4,EK183,EK183+EJ184),"")</f>
        <v>60</v>
      </c>
      <c r="EL184" s="7">
        <f t="shared" ca="1" si="909"/>
        <v>0</v>
      </c>
      <c r="EM184" s="7">
        <f t="shared" ca="1" si="737"/>
        <v>0.93446329345198509</v>
      </c>
      <c r="EN184" s="7">
        <f t="shared" ca="1" si="738"/>
        <v>-0.47292483191352352</v>
      </c>
      <c r="EO184" s="7">
        <f t="shared" ca="1" si="739"/>
        <v>0</v>
      </c>
      <c r="EP184" s="7">
        <f t="shared" ca="1" si="740"/>
        <v>0</v>
      </c>
      <c r="EQ184" s="7">
        <f ca="1">IFERROR(IF(EQ183+EP184&gt;ER$4,EQ183,EQ183+EP184),"")</f>
        <v>60</v>
      </c>
      <c r="ER184" s="7">
        <f t="shared" ca="1" si="910"/>
        <v>0</v>
      </c>
      <c r="ES184" s="7">
        <f t="shared" ca="1" si="741"/>
        <v>0.23638683164465601</v>
      </c>
      <c r="ET184" s="7">
        <f t="shared" ca="1" si="742"/>
        <v>0.22515162989380555</v>
      </c>
      <c r="EU184" s="7">
        <f t="shared" ca="1" si="743"/>
        <v>1</v>
      </c>
      <c r="EV184" s="7" t="str">
        <f t="shared" ca="1" si="744"/>
        <v>5</v>
      </c>
      <c r="EW184" s="7">
        <f ca="1">IFERROR(IF(EW183+EV184&gt;EX$4,EW183,EW183+EV184),"")</f>
        <v>60</v>
      </c>
      <c r="EX184" s="7">
        <f t="shared" ca="1" si="911"/>
        <v>0</v>
      </c>
      <c r="EY184" s="7">
        <f t="shared" ca="1" si="745"/>
        <v>3.1631828990290489E-2</v>
      </c>
      <c r="EZ184" s="7">
        <f t="shared" ca="1" si="746"/>
        <v>0.42990663254817107</v>
      </c>
      <c r="FA184" s="7">
        <f t="shared" ca="1" si="747"/>
        <v>1</v>
      </c>
      <c r="FB184" s="7" t="str">
        <f t="shared" ca="1" si="748"/>
        <v>5</v>
      </c>
      <c r="FC184" s="7">
        <f ca="1">IFERROR(IF(FC183+FB184&gt;FD$4,FC183,FC183+FB184),"")</f>
        <v>60</v>
      </c>
      <c r="FD184" s="7">
        <f t="shared" ca="1" si="912"/>
        <v>0</v>
      </c>
      <c r="FE184" s="7">
        <f t="shared" ca="1" si="749"/>
        <v>0.73006385565486365</v>
      </c>
      <c r="FF184" s="7">
        <f t="shared" ca="1" si="750"/>
        <v>-0.26852539411640208</v>
      </c>
      <c r="FG184" s="7">
        <f t="shared" ca="1" si="751"/>
        <v>0</v>
      </c>
      <c r="FH184" s="7">
        <f t="shared" ca="1" si="752"/>
        <v>0</v>
      </c>
      <c r="FI184" s="7">
        <f ca="1">IFERROR(IF(FI183+FH184&gt;FJ$4,FI183,FI183+FH184),"")</f>
        <v>60</v>
      </c>
      <c r="FJ184" s="7">
        <f t="shared" ca="1" si="913"/>
        <v>0</v>
      </c>
      <c r="FK184" s="7">
        <f t="shared" ca="1" si="753"/>
        <v>0.71430987073258656</v>
      </c>
      <c r="FL184" s="7">
        <f t="shared" ca="1" si="754"/>
        <v>-0.252771409194125</v>
      </c>
      <c r="FM184" s="7">
        <f t="shared" ca="1" si="755"/>
        <v>0</v>
      </c>
      <c r="FN184" s="7">
        <f t="shared" ca="1" si="756"/>
        <v>0</v>
      </c>
      <c r="FO184" s="7">
        <f ca="1">IFERROR(IF(FO183+FN184&gt;FP$4,FO183,FO183+FN184),"")</f>
        <v>60</v>
      </c>
      <c r="FP184" s="7">
        <f t="shared" ca="1" si="914"/>
        <v>0</v>
      </c>
      <c r="FQ184" s="7">
        <f t="shared" ca="1" si="757"/>
        <v>0.85495144749415042</v>
      </c>
      <c r="FR184" s="7">
        <f t="shared" ca="1" si="758"/>
        <v>-0.39341298595568885</v>
      </c>
      <c r="FS184" s="7">
        <f t="shared" ca="1" si="759"/>
        <v>0</v>
      </c>
      <c r="FT184" s="7">
        <f t="shared" ca="1" si="760"/>
        <v>0</v>
      </c>
      <c r="FU184" s="7">
        <f ca="1">IFERROR(IF(FU183+FT184&gt;FV$4,FU183,FU183+FT184),"")</f>
        <v>60</v>
      </c>
      <c r="FV184" s="7">
        <f t="shared" ca="1" si="915"/>
        <v>0</v>
      </c>
      <c r="FW184" s="7">
        <f t="shared" ca="1" si="761"/>
        <v>0.35000872687488638</v>
      </c>
      <c r="FX184" s="7">
        <f t="shared" ca="1" si="762"/>
        <v>0.11152973466357519</v>
      </c>
      <c r="FY184" s="7">
        <f t="shared" ca="1" si="763"/>
        <v>1</v>
      </c>
      <c r="FZ184" s="7" t="str">
        <f t="shared" ca="1" si="764"/>
        <v>5</v>
      </c>
      <c r="GA184" s="7">
        <f ca="1">IFERROR(IF(GA183+FZ184&gt;GB$4,GA183,GA183+FZ184),"")</f>
        <v>60</v>
      </c>
      <c r="GB184" s="7">
        <f t="shared" ca="1" si="916"/>
        <v>0</v>
      </c>
      <c r="GC184" s="7">
        <f t="shared" ca="1" si="765"/>
        <v>0.6188777295926482</v>
      </c>
      <c r="GD184" s="7">
        <f t="shared" ca="1" si="766"/>
        <v>-0.15733926805418663</v>
      </c>
      <c r="GE184" s="7">
        <f t="shared" ca="1" si="767"/>
        <v>0</v>
      </c>
      <c r="GF184" s="7">
        <f t="shared" ca="1" si="768"/>
        <v>0</v>
      </c>
      <c r="GG184" s="7">
        <f ca="1">IFERROR(IF(GG183+GF184&gt;GH$4,GG183,GG183+GF184),"")</f>
        <v>60</v>
      </c>
      <c r="GH184" s="7">
        <f t="shared" ca="1" si="917"/>
        <v>0</v>
      </c>
      <c r="GI184" s="7">
        <f t="shared" ca="1" si="769"/>
        <v>0.67783143087625419</v>
      </c>
      <c r="GJ184" s="7">
        <f t="shared" ca="1" si="770"/>
        <v>-0.21629296933779263</v>
      </c>
      <c r="GK184" s="7">
        <f t="shared" ca="1" si="771"/>
        <v>0</v>
      </c>
      <c r="GL184" s="7">
        <f t="shared" ca="1" si="772"/>
        <v>0</v>
      </c>
      <c r="GM184" s="7">
        <f ca="1">IFERROR(IF(GM183+GL184&gt;GN$4,GM183,GM183+GL184),"")</f>
        <v>60</v>
      </c>
      <c r="GN184" s="7">
        <f t="shared" ca="1" si="918"/>
        <v>0</v>
      </c>
      <c r="GO184" s="7">
        <f t="shared" ca="1" si="773"/>
        <v>0.96437230775249094</v>
      </c>
      <c r="GP184" s="7">
        <f t="shared" ca="1" si="774"/>
        <v>-0.50283384621402938</v>
      </c>
      <c r="GQ184" s="7">
        <f t="shared" ca="1" si="775"/>
        <v>0</v>
      </c>
      <c r="GR184" s="7">
        <f t="shared" ca="1" si="776"/>
        <v>0</v>
      </c>
      <c r="GS184" s="7">
        <f ca="1">IFERROR(IF(GS183+GR184&gt;GT$4,GS183,GS183+GR184),"")</f>
        <v>60</v>
      </c>
      <c r="GT184" s="7">
        <f t="shared" ca="1" si="919"/>
        <v>0</v>
      </c>
      <c r="GU184" s="7">
        <f t="shared" ca="1" si="777"/>
        <v>0.13061599250861744</v>
      </c>
      <c r="GV184" s="7">
        <f t="shared" ca="1" si="778"/>
        <v>0.33092246902984412</v>
      </c>
      <c r="GW184" s="7">
        <f t="shared" ca="1" si="779"/>
        <v>1</v>
      </c>
      <c r="GX184" s="7" t="str">
        <f t="shared" ca="1" si="780"/>
        <v>5</v>
      </c>
      <c r="GY184" s="7">
        <f ca="1">IFERROR(IF(GY183+GX184&gt;GZ$4,GY183,GY183+GX184),"")</f>
        <v>60</v>
      </c>
      <c r="GZ184" s="7">
        <f t="shared" ca="1" si="920"/>
        <v>0</v>
      </c>
      <c r="HA184" s="7">
        <f t="shared" ca="1" si="781"/>
        <v>0.69848740012512311</v>
      </c>
      <c r="HB184" s="7">
        <f t="shared" ca="1" si="782"/>
        <v>-0.23694893858666155</v>
      </c>
      <c r="HC184" s="7">
        <f t="shared" ca="1" si="783"/>
        <v>0</v>
      </c>
      <c r="HD184" s="7">
        <f t="shared" ca="1" si="784"/>
        <v>0</v>
      </c>
      <c r="HE184" s="7">
        <f ca="1">IFERROR(IF(HE183+HD184&gt;HF$4,HE183,HE183+HD184),"")</f>
        <v>60</v>
      </c>
      <c r="HF184" s="7">
        <f t="shared" ca="1" si="921"/>
        <v>0</v>
      </c>
      <c r="HG184" s="7">
        <f t="shared" ca="1" si="785"/>
        <v>0.11422191296700568</v>
      </c>
      <c r="HH184" s="7">
        <f t="shared" ca="1" si="786"/>
        <v>0.34731654857145589</v>
      </c>
      <c r="HI184" s="7">
        <f t="shared" ca="1" si="787"/>
        <v>1</v>
      </c>
      <c r="HJ184" s="7" t="str">
        <f t="shared" ca="1" si="788"/>
        <v>5</v>
      </c>
      <c r="HK184" s="7">
        <f ca="1">IFERROR(IF(HK183+HJ184&gt;HL$4,HK183,HK183+HJ184),"")</f>
        <v>60</v>
      </c>
      <c r="HL184" s="7">
        <f t="shared" ca="1" si="922"/>
        <v>0</v>
      </c>
      <c r="HM184" s="7">
        <f t="shared" ca="1" si="789"/>
        <v>9.465005865090137E-3</v>
      </c>
      <c r="HN184" s="7">
        <f t="shared" ca="1" si="790"/>
        <v>0.45207345567337143</v>
      </c>
      <c r="HO184" s="7">
        <f t="shared" ca="1" si="791"/>
        <v>1</v>
      </c>
      <c r="HP184" s="7" t="str">
        <f t="shared" ca="1" si="792"/>
        <v>5</v>
      </c>
      <c r="HQ184" s="7">
        <f ca="1">IFERROR(IF(HQ183+HP184&gt;HR$4,HQ183,HQ183+HP184),"")</f>
        <v>60</v>
      </c>
      <c r="HR184" s="7">
        <f t="shared" ca="1" si="923"/>
        <v>0</v>
      </c>
      <c r="HS184" s="7">
        <f t="shared" ca="1" si="793"/>
        <v>0.78817307689137706</v>
      </c>
      <c r="HT184" s="7">
        <f t="shared" ca="1" si="794"/>
        <v>-0.32663461535291549</v>
      </c>
      <c r="HU184" s="7">
        <f t="shared" ca="1" si="795"/>
        <v>0</v>
      </c>
      <c r="HV184" s="7">
        <f t="shared" ca="1" si="796"/>
        <v>0</v>
      </c>
      <c r="HW184" s="7">
        <f ca="1">IFERROR(IF(HW183+HV184&gt;HX$4,HW183,HW183+HV184),"")</f>
        <v>60</v>
      </c>
      <c r="HX184" s="7">
        <f t="shared" ca="1" si="924"/>
        <v>0</v>
      </c>
      <c r="HY184" s="7">
        <f t="shared" ca="1" si="797"/>
        <v>0.55221372129031554</v>
      </c>
      <c r="HZ184" s="7">
        <f t="shared" ca="1" si="798"/>
        <v>-9.0675259751853976E-2</v>
      </c>
      <c r="IA184" s="7">
        <f t="shared" ca="1" si="799"/>
        <v>0</v>
      </c>
      <c r="IB184" s="7">
        <f t="shared" ca="1" si="800"/>
        <v>0</v>
      </c>
      <c r="IC184" s="7">
        <f ca="1">IFERROR(IF(IC183+IB184&gt;ID$4,IC183,IC183+IB184),"")</f>
        <v>60</v>
      </c>
      <c r="ID184" s="7">
        <f t="shared" ca="1" si="925"/>
        <v>0</v>
      </c>
      <c r="IE184" s="7">
        <f t="shared" ca="1" si="801"/>
        <v>0.57447219340802702</v>
      </c>
      <c r="IF184" s="7">
        <f t="shared" ca="1" si="802"/>
        <v>-0.11293373186956546</v>
      </c>
      <c r="IG184" s="7">
        <f t="shared" ca="1" si="803"/>
        <v>0</v>
      </c>
      <c r="IH184" s="7">
        <f t="shared" ca="1" si="804"/>
        <v>0</v>
      </c>
      <c r="II184" s="7">
        <f ca="1">IFERROR(IF(II183+IH184&gt;IJ$4,II183,II183+IH184),"")</f>
        <v>60</v>
      </c>
      <c r="IJ184" s="7">
        <f t="shared" ca="1" si="926"/>
        <v>0</v>
      </c>
      <c r="IK184" s="7">
        <f t="shared" ca="1" si="805"/>
        <v>0.66458870817199867</v>
      </c>
      <c r="IL184" s="7">
        <f t="shared" ca="1" si="806"/>
        <v>-0.2030502466335371</v>
      </c>
      <c r="IM184" s="7">
        <f t="shared" ca="1" si="807"/>
        <v>0</v>
      </c>
      <c r="IN184" s="7">
        <f t="shared" ca="1" si="808"/>
        <v>0</v>
      </c>
      <c r="IO184" s="7">
        <f ca="1">IFERROR(IF(IO183+IN184&gt;IP$4,IO183,IO183+IN184),"")</f>
        <v>60</v>
      </c>
      <c r="IP184" s="7">
        <f t="shared" ca="1" si="927"/>
        <v>0</v>
      </c>
      <c r="IQ184" s="7">
        <f t="shared" ca="1" si="809"/>
        <v>0.26815533004805792</v>
      </c>
      <c r="IR184" s="7">
        <f t="shared" ca="1" si="810"/>
        <v>0.19338313149040365</v>
      </c>
      <c r="IS184" s="7">
        <f t="shared" ca="1" si="811"/>
        <v>1</v>
      </c>
      <c r="IT184" s="7" t="str">
        <f t="shared" ca="1" si="812"/>
        <v>5</v>
      </c>
      <c r="IU184" s="7">
        <f ca="1">IFERROR(IF(IU183+IT184&gt;IV$4,IU183,IU183+IT184),"")</f>
        <v>60</v>
      </c>
      <c r="IV184" s="7">
        <f t="shared" ca="1" si="928"/>
        <v>0</v>
      </c>
      <c r="IW184" s="7">
        <f t="shared" ca="1" si="813"/>
        <v>9.6944227293690677E-2</v>
      </c>
      <c r="IX184" s="7">
        <f t="shared" ca="1" si="814"/>
        <v>0.36459423424477089</v>
      </c>
      <c r="IY184" s="7">
        <f t="shared" ca="1" si="815"/>
        <v>1</v>
      </c>
      <c r="IZ184" s="7" t="str">
        <f t="shared" ca="1" si="816"/>
        <v>5</v>
      </c>
      <c r="JA184" s="7">
        <f ca="1">IFERROR(IF(JA183+IZ184&gt;JB$4,JA183,JA183+IZ184),"")</f>
        <v>60</v>
      </c>
      <c r="JB184" s="7">
        <f t="shared" ca="1" si="929"/>
        <v>0</v>
      </c>
      <c r="JC184" s="7">
        <f t="shared" ca="1" si="817"/>
        <v>0.92397999934745645</v>
      </c>
      <c r="JD184" s="7">
        <f t="shared" ca="1" si="818"/>
        <v>-0.46244153780899488</v>
      </c>
      <c r="JE184" s="7">
        <f t="shared" ca="1" si="819"/>
        <v>0</v>
      </c>
      <c r="JF184" s="7">
        <f t="shared" ca="1" si="820"/>
        <v>0</v>
      </c>
      <c r="JG184" s="7">
        <f ca="1">IFERROR(IF(JG183+JF184&gt;JH$4,JG183,JG183+JF184),"")</f>
        <v>60</v>
      </c>
      <c r="JH184" s="7">
        <f t="shared" ca="1" si="930"/>
        <v>0</v>
      </c>
      <c r="JI184" s="7">
        <f t="shared" ca="1" si="821"/>
        <v>0.57652834592142577</v>
      </c>
      <c r="JJ184" s="7">
        <f t="shared" ca="1" si="822"/>
        <v>-0.1149898843829642</v>
      </c>
      <c r="JK184" s="7">
        <f t="shared" ca="1" si="823"/>
        <v>0</v>
      </c>
      <c r="JL184" s="7">
        <f t="shared" ca="1" si="824"/>
        <v>0</v>
      </c>
      <c r="JM184" s="7">
        <f ca="1">IFERROR(IF(JM183+JL184&gt;JN$4,JM183,JM183+JL184),"")</f>
        <v>60</v>
      </c>
      <c r="JN184" s="7">
        <f t="shared" ca="1" si="931"/>
        <v>0</v>
      </c>
      <c r="JO184" s="7">
        <f t="shared" ca="1" si="825"/>
        <v>0.67829599714799638</v>
      </c>
      <c r="JP184" s="7">
        <f t="shared" ca="1" si="826"/>
        <v>-0.21675753560953481</v>
      </c>
      <c r="JQ184" s="7">
        <f t="shared" ca="1" si="827"/>
        <v>0</v>
      </c>
      <c r="JR184" s="7">
        <f t="shared" ca="1" si="828"/>
        <v>0</v>
      </c>
      <c r="JS184" s="7">
        <f ca="1">IFERROR(IF(JS183+JR184&gt;JT$4,JS183,JS183+JR184),"")</f>
        <v>60</v>
      </c>
      <c r="JT184" s="7">
        <f t="shared" ca="1" si="932"/>
        <v>0</v>
      </c>
      <c r="JU184" s="7">
        <f t="shared" ca="1" si="829"/>
        <v>0.89083022083980123</v>
      </c>
      <c r="JV184" s="7">
        <f t="shared" ca="1" si="830"/>
        <v>-0.42929175930133967</v>
      </c>
      <c r="JW184" s="7">
        <f t="shared" ca="1" si="831"/>
        <v>0</v>
      </c>
      <c r="JX184" s="7">
        <f t="shared" ca="1" si="832"/>
        <v>0</v>
      </c>
      <c r="JY184" s="7">
        <f ca="1">IFERROR(IF(JY183+JX184&gt;JZ$4,JY183,JY183+JX184),"")</f>
        <v>60</v>
      </c>
      <c r="JZ184" s="7">
        <f t="shared" ca="1" si="933"/>
        <v>0</v>
      </c>
      <c r="KA184" s="7">
        <f t="shared" ca="1" si="833"/>
        <v>0.24551632535329115</v>
      </c>
      <c r="KB184" s="7">
        <f t="shared" ca="1" si="834"/>
        <v>0.21602213618517041</v>
      </c>
      <c r="KC184" s="7">
        <f t="shared" ca="1" si="835"/>
        <v>1</v>
      </c>
      <c r="KD184" s="7" t="str">
        <f t="shared" ca="1" si="836"/>
        <v>5</v>
      </c>
      <c r="KE184" s="7">
        <f ca="1">IFERROR(IF(KE183+KD184&gt;KF$4,KE183,KE183+KD184),"")</f>
        <v>60</v>
      </c>
      <c r="KF184" s="7">
        <f t="shared" ca="1" si="934"/>
        <v>0</v>
      </c>
      <c r="KG184" s="7">
        <f t="shared" ca="1" si="837"/>
        <v>0.70505396859625502</v>
      </c>
      <c r="KH184" s="7">
        <f t="shared" ca="1" si="838"/>
        <v>-0.24351550705779346</v>
      </c>
      <c r="KI184" s="7">
        <f t="shared" ca="1" si="839"/>
        <v>0</v>
      </c>
      <c r="KJ184" s="7">
        <f t="shared" ca="1" si="840"/>
        <v>0</v>
      </c>
      <c r="KK184" s="7">
        <f ca="1">IFERROR(IF(KK183+KJ184&gt;KL$4,KK183,KK183+KJ184),"")</f>
        <v>60</v>
      </c>
      <c r="KL184" s="7">
        <f t="shared" ca="1" si="935"/>
        <v>0</v>
      </c>
      <c r="KM184" s="7">
        <f t="shared" ca="1" si="841"/>
        <v>0.74340209338017249</v>
      </c>
      <c r="KN184" s="7">
        <f t="shared" ca="1" si="842"/>
        <v>-0.28186363184171093</v>
      </c>
      <c r="KO184" s="7">
        <f t="shared" ca="1" si="843"/>
        <v>0</v>
      </c>
      <c r="KP184" s="7">
        <f t="shared" ca="1" si="844"/>
        <v>0</v>
      </c>
      <c r="KQ184" s="7">
        <f ca="1">IFERROR(IF(KQ183+KP184&gt;KR$4,KQ183,KQ183+KP184),"")</f>
        <v>60</v>
      </c>
      <c r="KR184" s="7">
        <f t="shared" ca="1" si="936"/>
        <v>0</v>
      </c>
      <c r="KS184" s="7">
        <f t="shared" ca="1" si="845"/>
        <v>0.45379564694277175</v>
      </c>
      <c r="KT184" s="7">
        <f t="shared" ca="1" si="846"/>
        <v>7.7428145956898176E-3</v>
      </c>
      <c r="KU184" s="7">
        <f t="shared" ca="1" si="847"/>
        <v>1</v>
      </c>
      <c r="KV184" s="7" t="str">
        <f t="shared" ca="1" si="848"/>
        <v>5</v>
      </c>
      <c r="KW184" s="7">
        <f ca="1">IFERROR(IF(KW183+KV184&gt;KX$4,KW183,KW183+KV184),"")</f>
        <v>60</v>
      </c>
      <c r="KX184" s="7">
        <f t="shared" ca="1" si="937"/>
        <v>0</v>
      </c>
      <c r="KY184" s="7">
        <f t="shared" ca="1" si="849"/>
        <v>0.60704767288648942</v>
      </c>
      <c r="KZ184" s="7">
        <f t="shared" ca="1" si="850"/>
        <v>-0.14550921134802786</v>
      </c>
      <c r="LA184" s="7">
        <f t="shared" ca="1" si="851"/>
        <v>0</v>
      </c>
      <c r="LB184" s="7">
        <f t="shared" ca="1" si="852"/>
        <v>0</v>
      </c>
      <c r="LC184" s="7">
        <f ca="1">IFERROR(IF(LC183+LB184&gt;LD$4,LC183,LC183+LB184),"")</f>
        <v>60</v>
      </c>
      <c r="LD184" s="7">
        <f t="shared" ca="1" si="938"/>
        <v>0</v>
      </c>
      <c r="LE184" s="7">
        <f t="shared" ca="1" si="853"/>
        <v>0.96935143833167703</v>
      </c>
      <c r="LF184" s="7">
        <f t="shared" ca="1" si="854"/>
        <v>-0.50781297679321546</v>
      </c>
      <c r="LG184" s="7">
        <f t="shared" ca="1" si="855"/>
        <v>0</v>
      </c>
      <c r="LH184" s="7">
        <f t="shared" ca="1" si="856"/>
        <v>0</v>
      </c>
      <c r="LI184" s="7">
        <f ca="1">IFERROR(IF(LI183+LH184&gt;LJ$4,LI183,LI183+LH184),"")</f>
        <v>60</v>
      </c>
      <c r="LJ184" s="7">
        <f t="shared" ca="1" si="939"/>
        <v>0</v>
      </c>
      <c r="LK184" s="7">
        <f t="shared" ca="1" si="857"/>
        <v>0.70555830900950778</v>
      </c>
      <c r="LL184" s="7">
        <f t="shared" ca="1" si="858"/>
        <v>-0.24401984747104621</v>
      </c>
      <c r="LM184" s="7">
        <f t="shared" ca="1" si="859"/>
        <v>0</v>
      </c>
      <c r="LN184" s="7">
        <f t="shared" ca="1" si="860"/>
        <v>0</v>
      </c>
      <c r="LO184" s="7">
        <f ca="1">IFERROR(IF(LO183+LN184&gt;LP$4,LO183,LO183+LN184),"")</f>
        <v>60</v>
      </c>
      <c r="LP184" s="7">
        <f t="shared" ca="1" si="940"/>
        <v>0</v>
      </c>
      <c r="LQ184" s="7">
        <f t="shared" ca="1" si="861"/>
        <v>0.37242861779829251</v>
      </c>
      <c r="LR184" s="7">
        <f t="shared" ca="1" si="862"/>
        <v>8.9109843740169059E-2</v>
      </c>
      <c r="LS184" s="7">
        <f t="shared" ca="1" si="863"/>
        <v>1</v>
      </c>
      <c r="LT184" s="7" t="str">
        <f t="shared" ca="1" si="864"/>
        <v>5</v>
      </c>
      <c r="LU184" s="7">
        <f ca="1">IFERROR(IF(LU183+LT184&gt;LV$4,LU183,LU183+LT184),"")</f>
        <v>60</v>
      </c>
      <c r="LV184" s="7">
        <f t="shared" ca="1" si="941"/>
        <v>0</v>
      </c>
      <c r="LW184" s="7">
        <f t="shared" ca="1" si="865"/>
        <v>0.64923943548337926</v>
      </c>
      <c r="LX184" s="7">
        <f t="shared" ca="1" si="866"/>
        <v>-0.18770097394491769</v>
      </c>
      <c r="LY184" s="7">
        <f t="shared" ca="1" si="867"/>
        <v>0</v>
      </c>
      <c r="LZ184" s="7">
        <f t="shared" ca="1" si="868"/>
        <v>0</v>
      </c>
      <c r="MA184" s="7">
        <f ca="1">IFERROR(IF(MA183+LZ184&gt;MB$4,MA183,MA183+LZ184),"")</f>
        <v>60</v>
      </c>
      <c r="MB184" s="7">
        <f t="shared" ca="1" si="942"/>
        <v>0</v>
      </c>
      <c r="MC184" s="7">
        <f t="shared" ca="1" si="869"/>
        <v>0.60797311091245354</v>
      </c>
      <c r="MD184" s="7">
        <f t="shared" ca="1" si="870"/>
        <v>-0.14643464937399198</v>
      </c>
      <c r="ME184" s="7">
        <f t="shared" ca="1" si="871"/>
        <v>0</v>
      </c>
      <c r="MF184" s="7">
        <f t="shared" ca="1" si="872"/>
        <v>0</v>
      </c>
      <c r="MG184" s="7">
        <f ca="1">IFERROR(IF(MG183+MF184&gt;MH$4,MG183,MG183+MF184),"")</f>
        <v>60</v>
      </c>
      <c r="MH184" s="7">
        <f t="shared" ca="1" si="943"/>
        <v>0</v>
      </c>
      <c r="MI184" s="7">
        <f t="shared" ca="1" si="873"/>
        <v>0.74352655402079126</v>
      </c>
      <c r="MJ184" s="7">
        <f t="shared" ca="1" si="874"/>
        <v>-0.2819880924823297</v>
      </c>
      <c r="MK184" s="7">
        <f t="shared" ca="1" si="875"/>
        <v>0</v>
      </c>
      <c r="ML184" s="7">
        <f t="shared" ca="1" si="876"/>
        <v>0</v>
      </c>
      <c r="MM184" s="7">
        <f ca="1">IFERROR(IF(MM183+ML184&gt;MN$4,MM183,MM183+ML184),"")</f>
        <v>60</v>
      </c>
      <c r="MN184" s="7">
        <f t="shared" ca="1" si="944"/>
        <v>0</v>
      </c>
      <c r="MO184" s="7">
        <f t="shared" ca="1" si="877"/>
        <v>0.49796051684874931</v>
      </c>
      <c r="MP184" s="7">
        <f t="shared" ca="1" si="878"/>
        <v>-3.6422055310287749E-2</v>
      </c>
      <c r="MQ184" s="7">
        <f t="shared" ca="1" si="879"/>
        <v>0</v>
      </c>
      <c r="MR184" s="7">
        <f t="shared" ca="1" si="880"/>
        <v>0</v>
      </c>
      <c r="MS184" s="7">
        <f ca="1">IFERROR(IF(MS183+MR184&gt;MT$4,MS183,MS183+MR184),"")</f>
        <v>60</v>
      </c>
      <c r="MT184" s="7">
        <f t="shared" ca="1" si="945"/>
        <v>0</v>
      </c>
      <c r="MU184" s="7">
        <f t="shared" ca="1" si="881"/>
        <v>0.59099791696527504</v>
      </c>
      <c r="MV184" s="7">
        <f t="shared" ca="1" si="882"/>
        <v>-0.12945945542681347</v>
      </c>
      <c r="MW184" s="7">
        <f t="shared" ca="1" si="883"/>
        <v>0</v>
      </c>
      <c r="MX184" s="7">
        <f t="shared" ca="1" si="884"/>
        <v>0</v>
      </c>
      <c r="MY184" s="7">
        <f ca="1">IFERROR(IF(MY183+MX184&gt;MZ$4,MY183,MY183+MX184),"")</f>
        <v>60</v>
      </c>
      <c r="MZ184" s="7">
        <f t="shared" ca="1" si="946"/>
        <v>0</v>
      </c>
      <c r="NA184" s="7">
        <f t="shared" ca="1" si="885"/>
        <v>0.13020944072401519</v>
      </c>
      <c r="NB184" s="7">
        <f t="shared" ca="1" si="886"/>
        <v>0.33132902081444637</v>
      </c>
      <c r="NC184" s="7">
        <f t="shared" ca="1" si="887"/>
        <v>1</v>
      </c>
      <c r="ND184" s="7" t="str">
        <f t="shared" ca="1" si="888"/>
        <v>5</v>
      </c>
      <c r="NE184" s="7">
        <f ca="1">IFERROR(IF(NE183+ND184&gt;NF$4,NE183,NE183+ND184),"")</f>
        <v>60</v>
      </c>
      <c r="NF184" s="7">
        <f t="shared" ca="1" si="947"/>
        <v>0</v>
      </c>
      <c r="NG184" s="7">
        <f t="shared" ca="1" si="889"/>
        <v>0.69309285015080879</v>
      </c>
      <c r="NH184" s="7">
        <f t="shared" ca="1" si="890"/>
        <v>-0.23155438861234723</v>
      </c>
      <c r="NI184" s="7">
        <f t="shared" ca="1" si="891"/>
        <v>0</v>
      </c>
      <c r="NJ184" s="7">
        <f t="shared" ca="1" si="892"/>
        <v>0</v>
      </c>
      <c r="NK184" s="7">
        <f ca="1">IFERROR(IF(NK183+NJ184&gt;NL$4,NK183,NK183+NJ184),"")</f>
        <v>60</v>
      </c>
      <c r="NL184" s="7">
        <f t="shared" ca="1" si="948"/>
        <v>0</v>
      </c>
      <c r="NM184" s="7">
        <f t="shared" ca="1" si="893"/>
        <v>0.14530738465460902</v>
      </c>
      <c r="NN184" s="7">
        <f t="shared" ca="1" si="894"/>
        <v>0.31623107688385255</v>
      </c>
      <c r="NO184" s="7">
        <f t="shared" ca="1" si="895"/>
        <v>1</v>
      </c>
      <c r="NP184" s="7" t="str">
        <f t="shared" ca="1" si="896"/>
        <v>5</v>
      </c>
      <c r="NQ184" s="7">
        <f ca="1">IFERROR(IF(NQ183+NP184&gt;NR$4,NQ183,NQ183+NP184),"")</f>
        <v>60</v>
      </c>
      <c r="NR184" s="7">
        <f t="shared" ca="1" si="949"/>
        <v>0</v>
      </c>
      <c r="NT184">
        <v>182</v>
      </c>
      <c r="NU184" s="7" t="s">
        <v>19</v>
      </c>
      <c r="NV184" s="7" t="str">
        <f t="shared" ca="1" si="653"/>
        <v/>
      </c>
      <c r="NW184" s="7" t="str">
        <f t="shared" ca="1" si="647"/>
        <v/>
      </c>
      <c r="NX184" t="str">
        <f ca="1">IFERROR(VLOOKUP(NT184,$K$3:$AK$568,8,FALSE),"")</f>
        <v/>
      </c>
      <c r="NY184" t="str">
        <f ca="1">IFERROR(VLOOKUP(NT184,$K$3:$AK$568,9,FALSE),"")</f>
        <v/>
      </c>
      <c r="NZ184" s="7" t="str">
        <f ca="1">IFERROR(VLOOKUP(NT184,$K$3:$AK$568,27,FALSE),"")</f>
        <v/>
      </c>
      <c r="OB184">
        <v>182</v>
      </c>
      <c r="OC184" s="7" t="s">
        <v>19</v>
      </c>
      <c r="OD184" t="e">
        <f t="shared" ca="1" si="654"/>
        <v>#N/A</v>
      </c>
      <c r="OE184" s="7" t="str">
        <f t="shared" ca="1" si="655"/>
        <v/>
      </c>
      <c r="OF184" s="7" t="str">
        <f t="shared" ca="1" si="656"/>
        <v/>
      </c>
      <c r="OG184" t="str">
        <f t="shared" ca="1" si="657"/>
        <v/>
      </c>
      <c r="OI184">
        <v>182</v>
      </c>
      <c r="OJ184" s="7" t="s">
        <v>19</v>
      </c>
      <c r="OK184" s="7" t="str">
        <f t="shared" ca="1" si="658"/>
        <v/>
      </c>
      <c r="OL184" s="7" t="str">
        <f t="shared" ca="1" si="659"/>
        <v/>
      </c>
      <c r="OM184" t="str">
        <f ca="1">IFERROR(VLOOKUP(OI184,$L$3:$AK$568,7,FALSE),"")</f>
        <v/>
      </c>
      <c r="ON184" t="str">
        <f ca="1">IFERROR(VLOOKUP(OI184,$L$3:$AK$568,8,FALSE),"")</f>
        <v/>
      </c>
      <c r="OO184" s="7" t="str">
        <f ca="1">IFERROR(VLOOKUP(OI184,$L$3:$AK$568,26,FALSE),"")</f>
        <v/>
      </c>
      <c r="OQ184">
        <v>182</v>
      </c>
      <c r="OR184" s="7" t="s">
        <v>19</v>
      </c>
      <c r="OS184" t="e">
        <f t="shared" ca="1" si="660"/>
        <v>#N/A</v>
      </c>
      <c r="OT184" s="7" t="str">
        <f t="shared" ca="1" si="661"/>
        <v/>
      </c>
      <c r="OU184" s="7" t="str">
        <f t="shared" ca="1" si="662"/>
        <v/>
      </c>
      <c r="OV184" t="str">
        <f t="shared" ca="1" si="663"/>
        <v/>
      </c>
      <c r="OX184">
        <v>182</v>
      </c>
      <c r="OY184" s="7" t="s">
        <v>19</v>
      </c>
      <c r="OZ184" s="7" t="str">
        <f t="shared" ca="1" si="664"/>
        <v/>
      </c>
      <c r="PA184" s="7" t="str">
        <f t="shared" ca="1" si="665"/>
        <v/>
      </c>
      <c r="PB184" t="str">
        <f ca="1">IFERROR(VLOOKUP(OX184,$M$3:$AK$568,6,FALSE),"")</f>
        <v/>
      </c>
      <c r="PC184" t="str">
        <f ca="1">IFERROR(VLOOKUP(OX184,$M$3:$AK$568,7,FALSE),"")</f>
        <v/>
      </c>
      <c r="PD184" s="7" t="str">
        <f ca="1">IFERROR(VLOOKUP(OX184,$M$3:$AK$568,25,FALSE),"")</f>
        <v/>
      </c>
      <c r="PF184">
        <v>182</v>
      </c>
      <c r="PG184" s="7" t="s">
        <v>19</v>
      </c>
      <c r="PH184" t="e">
        <f t="shared" ca="1" si="666"/>
        <v>#N/A</v>
      </c>
      <c r="PI184" s="7" t="str">
        <f t="shared" ca="1" si="667"/>
        <v/>
      </c>
      <c r="PJ184" s="7" t="str">
        <f t="shared" ca="1" si="668"/>
        <v/>
      </c>
      <c r="PK184" t="str">
        <f t="shared" ca="1" si="669"/>
        <v/>
      </c>
      <c r="PM184">
        <v>182</v>
      </c>
      <c r="PN184" s="7" t="s">
        <v>19</v>
      </c>
      <c r="PO184" s="202" t="str">
        <f t="shared" ca="1" si="670"/>
        <v/>
      </c>
      <c r="PP184" s="7" t="str">
        <f t="shared" ca="1" si="671"/>
        <v/>
      </c>
      <c r="PQ184" t="str">
        <f ca="1">IFERROR(VLOOKUP(PM184,$G$325:$R$409,12,FALSE),"")</f>
        <v/>
      </c>
      <c r="PR184" t="e">
        <f ca="1">VLOOKUP(PM184,$G$324:$Q$409,11,FALSE)</f>
        <v>#N/A</v>
      </c>
      <c r="PS184" s="7" t="str">
        <f ca="1">VLOOKUP(PQ184,$R$325:$Y$409,8,FALSE)</f>
        <v>- -</v>
      </c>
      <c r="PT184" s="7">
        <f ca="1">ReSt</f>
        <v>-4</v>
      </c>
      <c r="PU184" s="7" t="e">
        <f t="shared" ca="1" si="672"/>
        <v>#N/A</v>
      </c>
      <c r="PV184" s="7" t="e">
        <f t="shared" ca="1" si="673"/>
        <v>#N/A</v>
      </c>
      <c r="PW184" s="7" t="str">
        <f ca="1">VLOOKUP(PQ184,$R$325:$AK$409,8,FALSE)</f>
        <v>- -</v>
      </c>
      <c r="PX184" s="7"/>
      <c r="PY184">
        <v>182</v>
      </c>
      <c r="PZ184" s="7" t="s">
        <v>19</v>
      </c>
      <c r="QA184" t="str">
        <f t="shared" ca="1" si="674"/>
        <v/>
      </c>
      <c r="QB184" s="7" t="str">
        <f t="shared" ca="1" si="675"/>
        <v/>
      </c>
      <c r="QC184" s="7" t="str">
        <f t="shared" ca="1" si="676"/>
        <v/>
      </c>
      <c r="QD184" t="str">
        <f t="shared" ca="1" si="677"/>
        <v/>
      </c>
      <c r="QF184">
        <v>182</v>
      </c>
      <c r="QG184" s="7" t="s">
        <v>19</v>
      </c>
      <c r="QH184" s="7" t="str">
        <f t="shared" ca="1" si="678"/>
        <v/>
      </c>
      <c r="QI184" s="7" t="e">
        <f t="shared" ca="1" si="679"/>
        <v>#VALUE!</v>
      </c>
      <c r="QJ184" t="e">
        <f t="shared" ca="1" si="680"/>
        <v>#N/A</v>
      </c>
      <c r="QK184" s="7" t="e">
        <f t="shared" ca="1" si="681"/>
        <v>#N/A</v>
      </c>
      <c r="QM184">
        <v>182</v>
      </c>
      <c r="QN184" s="7" t="s">
        <v>19</v>
      </c>
      <c r="QO184" t="str">
        <f t="shared" ca="1" si="682"/>
        <v/>
      </c>
      <c r="QP184" s="7" t="str">
        <f t="shared" ca="1" si="683"/>
        <v/>
      </c>
      <c r="QQ184" t="str">
        <f t="shared" ca="1" si="684"/>
        <v/>
      </c>
    </row>
    <row r="185" spans="1:459" x14ac:dyDescent="0.25">
      <c r="A185" s="240"/>
      <c r="C185" s="75"/>
      <c r="D185" s="76"/>
      <c r="F185" s="75"/>
      <c r="G185" s="76"/>
      <c r="I185" s="75"/>
      <c r="J185" s="85"/>
      <c r="K185" s="85">
        <f t="shared" ca="1" si="648"/>
        <v>4</v>
      </c>
      <c r="L185" s="85">
        <f t="shared" ca="1" si="951"/>
        <v>1</v>
      </c>
      <c r="M185" s="70">
        <f t="shared" ca="1" si="956"/>
        <v>7</v>
      </c>
      <c r="O185" s="222">
        <f t="shared" ca="1" si="649"/>
        <v>107</v>
      </c>
      <c r="Q185" s="7" t="s">
        <v>1737</v>
      </c>
      <c r="R185" s="9" t="s">
        <v>1462</v>
      </c>
      <c r="S185" s="9" t="s">
        <v>1953</v>
      </c>
      <c r="T185" s="61" t="str">
        <f>SUBSTITUTE(IFERROR(IFERROR(VLOOKUP(R185,'[1]Skill Statistics'!$A$3:$C$513,2,FALSE),VLOOKUP(Q185,'[1]Skill Statistics'!$A$3:$C$513,2,FALSE)),T184),"R*","ReSt")</f>
        <v>In/Me</v>
      </c>
      <c r="U185" s="61" t="str">
        <f>IFERROR(IFERROR(VLOOKUP(R185,'[1]Skill Statistics'!$A$3:$C$513,3,FALSE),VLOOKUP(Q185,'[1]Skill Statistics'!$A$3:$C$513,3,FALSE)),U184)</f>
        <v>Re</v>
      </c>
      <c r="V185" s="61" t="str">
        <f>IF(ISNUMBER(SEARCH("Category",R185)),"- -",IFERROR(IFERROR(VLOOKUP(Q185,[1]Professions!$A$4:$AM$288,MATCH(Profession,[1]Professions!$A$1:$AM$1,0),FALSE),VLOOKUP(Q185,Calculations!$B$91:$I$95,8,FALSE)),"- -"))</f>
        <v>3 / 4</v>
      </c>
      <c r="W185" s="60">
        <f t="shared" ca="1" si="650"/>
        <v>0</v>
      </c>
      <c r="X185" s="7">
        <f ca="1">IFERROR(VLOOKUP(R185,$BS$6:$NR$519,MATCH(ActualLevel,$BS$3:$NR$3,0),FALSE),"- -")</f>
        <v>0</v>
      </c>
      <c r="Y185" s="7">
        <f t="shared" ca="1" si="955"/>
        <v>0</v>
      </c>
      <c r="Z185" s="7">
        <f ca="1">IFERROR(VLOOKUP(Y185,Charts!$BQ$2:$BR$52,2,FALSE),"- -")</f>
        <v>-25</v>
      </c>
      <c r="AA185" s="7">
        <f t="shared" ca="1" si="686"/>
        <v>5</v>
      </c>
      <c r="AB185" s="7">
        <f t="shared" ca="1" si="952"/>
        <v>0</v>
      </c>
      <c r="AC185" s="7"/>
      <c r="AD185" s="7"/>
      <c r="AE185" s="7"/>
      <c r="AF185" s="7"/>
      <c r="AG185" s="7"/>
      <c r="AH185" s="43"/>
      <c r="AI185" s="7"/>
      <c r="AJ185" s="7"/>
      <c r="AK185" s="7">
        <f t="shared" ca="1" si="687"/>
        <v>-20</v>
      </c>
      <c r="AL185" s="7"/>
      <c r="AM185" s="69">
        <f>IFERROR(VLOOKUP(R185,'[1]Skill Statistics'!$A$3:$AN$513,MATCH(Profession,'[1]Skill Statistics'!$A$2:$AN$2,0),FALSE),0)</f>
        <v>0</v>
      </c>
      <c r="AN185" s="85">
        <f>IFERROR(VLOOKUP(Q185,'[1]Skill Statistics'!$A$3:$BK$513,MATCH(Archetype,'[1]Skill Statistics'!$A$2:$BK$2,0),FALSE),0)</f>
        <v>0</v>
      </c>
      <c r="AO185" s="85">
        <f>IFERROR(VLOOKUP(Q185,'[1]Skill Statistics'!$A$3:$BB$513,MATCH(Race,'[1]Skill Statistics'!$A$2:$BB$2,0),FALSE),0)</f>
        <v>0</v>
      </c>
      <c r="AP185" s="85">
        <f t="shared" ca="1" si="651"/>
        <v>0.5</v>
      </c>
      <c r="AQ185" s="70"/>
      <c r="AS185" s="69">
        <f>IFERROR(VLOOKUP(Q185,'[1]Professional Skills'!$A$4:$AM$288,MATCH(Profession,'[1]Professional Skills'!$A$3:$AM$3,0),FALSE),"- -")</f>
        <v>0</v>
      </c>
      <c r="AT185" t="s">
        <v>1812</v>
      </c>
      <c r="AU185" s="7" t="str">
        <f t="shared" si="954"/>
        <v/>
      </c>
      <c r="AV185" s="7">
        <f t="shared" ca="1" si="953"/>
        <v>0</v>
      </c>
      <c r="AW185" t="str">
        <f t="shared" si="690"/>
        <v/>
      </c>
      <c r="AX185" t="str">
        <f>IFERROR(_xlfn.RANK.EQ(AW185,$AW$5:$AW$568),"")</f>
        <v/>
      </c>
      <c r="AY185">
        <f t="shared" si="645"/>
        <v>0</v>
      </c>
      <c r="AZ185" s="70" t="str">
        <f t="shared" si="688"/>
        <v/>
      </c>
      <c r="BB185" s="69">
        <f>IFERROR(IF(Q185="Language",VLOOKUP(R185,[1]Cultures!$B$4:$N$218,MATCH(Culture,[1]Cultures!$B$3:$N$3,0),FALSE),VLOOKUP(Q185,[1]Cultures!$B$4:$O$212,MATCH(Culture,[1]Cultures!$B$3:$O$3,0),FALSE)),"- -")</f>
        <v>3</v>
      </c>
      <c r="BC185" t="s">
        <v>1812</v>
      </c>
      <c r="BD185">
        <f t="shared" ca="1" si="950"/>
        <v>0.2820602299803705</v>
      </c>
      <c r="BE185">
        <f t="shared" ca="1" si="897"/>
        <v>0.7820602299803705</v>
      </c>
      <c r="BH185">
        <f t="shared" ca="1" si="957"/>
        <v>11</v>
      </c>
      <c r="BI185" s="7">
        <f t="shared" ca="1" si="689"/>
        <v>0</v>
      </c>
      <c r="BK185" s="7"/>
      <c r="BL185" s="70">
        <f t="shared" ca="1" si="646"/>
        <v>0</v>
      </c>
      <c r="BN185" s="69">
        <f>IFERROR(VLOOKUP(V185,Charts!$BT$2:$BV$14,3,FALSE),"- -")</f>
        <v>0.69230769230769229</v>
      </c>
      <c r="BO185" s="85">
        <f t="shared" ca="1" si="652"/>
        <v>1.9968360236088081</v>
      </c>
      <c r="BP185" s="70">
        <f t="shared" ca="1" si="898"/>
        <v>107</v>
      </c>
      <c r="BR185" s="7">
        <v>180</v>
      </c>
      <c r="BS185" s="9" t="str">
        <f ca="1">VLOOKUP(BR185,$O$3:$R$568,4,FALSE)</f>
        <v>Region 6</v>
      </c>
      <c r="BT185" s="7" t="str">
        <f ca="1">VLOOKUP(BS185,$R$3:$V$568,5,FALSE)</f>
        <v>2 / 3</v>
      </c>
      <c r="BU185" s="7">
        <f ca="1">VLOOKUP(BT185,Charts!$BT$2:$BV$14,3,FALSE)</f>
        <v>0.84615384615384615</v>
      </c>
      <c r="BV185" s="7" t="str">
        <f t="shared" ca="1" si="691"/>
        <v>2</v>
      </c>
      <c r="BW185" s="7" t="str">
        <f t="shared" ca="1" si="692"/>
        <v>3</v>
      </c>
      <c r="BY185" s="7">
        <f t="shared" ca="1" si="693"/>
        <v>0.14419220336656147</v>
      </c>
      <c r="BZ185" s="7">
        <f t="shared" ca="1" si="694"/>
        <v>0.70196164278728468</v>
      </c>
      <c r="CA185" s="7">
        <f t="shared" ca="1" si="695"/>
        <v>1</v>
      </c>
      <c r="CB185" s="7" t="str">
        <f t="shared" ca="1" si="696"/>
        <v>2</v>
      </c>
      <c r="CC185" s="7">
        <f ca="1">IFERROR(IF(CC184+CB185&gt;CD$4,CC184,CC184+CB185),"")</f>
        <v>38</v>
      </c>
      <c r="CD185" s="7">
        <f t="shared" ca="1" si="899"/>
        <v>0</v>
      </c>
      <c r="CE185" s="7">
        <f t="shared" ca="1" si="697"/>
        <v>0.76817087436994747</v>
      </c>
      <c r="CF185" s="7">
        <f t="shared" ca="1" si="698"/>
        <v>7.798297178389868E-2</v>
      </c>
      <c r="CG185" s="7">
        <f t="shared" ca="1" si="699"/>
        <v>1</v>
      </c>
      <c r="CH185" s="7" t="str">
        <f t="shared" ca="1" si="700"/>
        <v>2</v>
      </c>
      <c r="CI185" s="7">
        <f ca="1">IFERROR(IF(CI184+CH185&gt;CJ$4,CI184,CI184+CH185),"")</f>
        <v>60</v>
      </c>
      <c r="CJ185" s="7">
        <f t="shared" ca="1" si="900"/>
        <v>0</v>
      </c>
      <c r="CK185" s="7">
        <f t="shared" ca="1" si="701"/>
        <v>0.88360230083602598</v>
      </c>
      <c r="CL185" s="7">
        <f t="shared" ca="1" si="702"/>
        <v>-3.7448454682179833E-2</v>
      </c>
      <c r="CM185" s="7">
        <f t="shared" ca="1" si="703"/>
        <v>0</v>
      </c>
      <c r="CN185" s="7">
        <f t="shared" ca="1" si="704"/>
        <v>0</v>
      </c>
      <c r="CO185" s="7">
        <f ca="1">IFERROR(IF(CO184+CN185&gt;CP$4,CO184,CO184+CN185),"")</f>
        <v>60</v>
      </c>
      <c r="CP185" s="7">
        <f t="shared" ca="1" si="901"/>
        <v>0</v>
      </c>
      <c r="CQ185" s="7">
        <f t="shared" ca="1" si="705"/>
        <v>0.3520286458455536</v>
      </c>
      <c r="CR185" s="7">
        <f t="shared" ca="1" si="706"/>
        <v>0.49412520030829254</v>
      </c>
      <c r="CS185" s="7">
        <f t="shared" ca="1" si="707"/>
        <v>1</v>
      </c>
      <c r="CT185" s="7" t="str">
        <f t="shared" ca="1" si="708"/>
        <v>2</v>
      </c>
      <c r="CU185" s="7">
        <f ca="1">IFERROR(IF(CU184+CT185&gt;CV$4,CU184,CU184+CT185),"")</f>
        <v>60</v>
      </c>
      <c r="CV185" s="7">
        <f t="shared" ca="1" si="902"/>
        <v>0</v>
      </c>
      <c r="CW185" s="7">
        <f t="shared" ca="1" si="709"/>
        <v>0.4958966667856135</v>
      </c>
      <c r="CX185" s="7">
        <f t="shared" ca="1" si="710"/>
        <v>0.35025717936823264</v>
      </c>
      <c r="CY185" s="7">
        <f t="shared" ca="1" si="711"/>
        <v>1</v>
      </c>
      <c r="CZ185" s="7" t="str">
        <f t="shared" ca="1" si="712"/>
        <v>2</v>
      </c>
      <c r="DA185" s="7">
        <f ca="1">IFERROR(IF(DA184+CZ185&gt;DB$4,DA184,DA184+CZ185),"")</f>
        <v>60</v>
      </c>
      <c r="DB185" s="7">
        <f t="shared" ca="1" si="903"/>
        <v>0</v>
      </c>
      <c r="DC185" s="7">
        <f t="shared" ca="1" si="713"/>
        <v>0.43700211288998092</v>
      </c>
      <c r="DD185" s="7">
        <f t="shared" ca="1" si="714"/>
        <v>0.40915173326386522</v>
      </c>
      <c r="DE185" s="7">
        <f t="shared" ca="1" si="715"/>
        <v>1</v>
      </c>
      <c r="DF185" s="7" t="str">
        <f t="shared" ca="1" si="716"/>
        <v>2</v>
      </c>
      <c r="DG185" s="7">
        <f ca="1">IFERROR(IF(DG184+DF185&gt;DH$4,DG184,DG184+DF185),"")</f>
        <v>60</v>
      </c>
      <c r="DH185" s="7">
        <f t="shared" ca="1" si="904"/>
        <v>0</v>
      </c>
      <c r="DI185" s="7">
        <f t="shared" ca="1" si="717"/>
        <v>0.23285532940206743</v>
      </c>
      <c r="DJ185" s="7">
        <f t="shared" ca="1" si="718"/>
        <v>0.61329851675177871</v>
      </c>
      <c r="DK185" s="7">
        <f t="shared" ca="1" si="719"/>
        <v>1</v>
      </c>
      <c r="DL185" s="7" t="str">
        <f t="shared" ca="1" si="720"/>
        <v>2</v>
      </c>
      <c r="DM185" s="7">
        <f ca="1">IFERROR(IF(DM184+DL185&gt;DN$4,DM184,DM184+DL185),"")</f>
        <v>60</v>
      </c>
      <c r="DN185" s="7">
        <f t="shared" ca="1" si="905"/>
        <v>0</v>
      </c>
      <c r="DO185" s="7">
        <f t="shared" ca="1" si="721"/>
        <v>8.2300474553985592E-2</v>
      </c>
      <c r="DP185" s="7">
        <f t="shared" ca="1" si="722"/>
        <v>0.76385337159986055</v>
      </c>
      <c r="DQ185" s="7">
        <f t="shared" ca="1" si="723"/>
        <v>1</v>
      </c>
      <c r="DR185" s="7" t="str">
        <f t="shared" ca="1" si="724"/>
        <v>2</v>
      </c>
      <c r="DS185" s="7">
        <f ca="1">IFERROR(IF(DS184+DR185&gt;DT$4,DS184,DS184+DR185),"")</f>
        <v>60</v>
      </c>
      <c r="DT185" s="7">
        <f t="shared" ca="1" si="906"/>
        <v>0</v>
      </c>
      <c r="DU185" s="7">
        <f t="shared" ca="1" si="725"/>
        <v>0.47561888054471591</v>
      </c>
      <c r="DV185" s="7">
        <f t="shared" ca="1" si="726"/>
        <v>0.37053496560913024</v>
      </c>
      <c r="DW185" s="7">
        <f t="shared" ca="1" si="727"/>
        <v>1</v>
      </c>
      <c r="DX185" s="7" t="str">
        <f t="shared" ca="1" si="728"/>
        <v>2</v>
      </c>
      <c r="DY185" s="7">
        <f ca="1">IFERROR(IF(DY184+DX185&gt;DZ$4,DY184,DY184+DX185),"")</f>
        <v>60</v>
      </c>
      <c r="DZ185" s="7">
        <f t="shared" ca="1" si="907"/>
        <v>0</v>
      </c>
      <c r="EA185" s="7">
        <f t="shared" ca="1" si="729"/>
        <v>0.68795789341218627</v>
      </c>
      <c r="EB185" s="7">
        <f t="shared" ca="1" si="730"/>
        <v>0.15819595274165987</v>
      </c>
      <c r="EC185" s="7">
        <f t="shared" ca="1" si="731"/>
        <v>1</v>
      </c>
      <c r="ED185" s="7" t="str">
        <f t="shared" ca="1" si="732"/>
        <v>2</v>
      </c>
      <c r="EE185" s="7">
        <f ca="1">IFERROR(IF(EE184+ED185&gt;EF$4,EE184,EE184+ED185),"")</f>
        <v>60</v>
      </c>
      <c r="EF185" s="7">
        <f t="shared" ca="1" si="908"/>
        <v>0</v>
      </c>
      <c r="EG185" s="7">
        <f t="shared" ca="1" si="733"/>
        <v>0.45294469337134302</v>
      </c>
      <c r="EH185" s="7">
        <f t="shared" ca="1" si="734"/>
        <v>0.39320915278250312</v>
      </c>
      <c r="EI185" s="7">
        <f t="shared" ca="1" si="735"/>
        <v>1</v>
      </c>
      <c r="EJ185" s="7" t="str">
        <f t="shared" ca="1" si="736"/>
        <v>2</v>
      </c>
      <c r="EK185" s="7">
        <f ca="1">IFERROR(IF(EK184+EJ185&gt;EL$4,EK184,EK184+EJ185),"")</f>
        <v>60</v>
      </c>
      <c r="EL185" s="7">
        <f t="shared" ca="1" si="909"/>
        <v>0</v>
      </c>
      <c r="EM185" s="7">
        <f t="shared" ca="1" si="737"/>
        <v>0.13230045328408246</v>
      </c>
      <c r="EN185" s="7">
        <f t="shared" ca="1" si="738"/>
        <v>0.71385339286976368</v>
      </c>
      <c r="EO185" s="7">
        <f t="shared" ca="1" si="739"/>
        <v>1</v>
      </c>
      <c r="EP185" s="7" t="str">
        <f t="shared" ca="1" si="740"/>
        <v>2</v>
      </c>
      <c r="EQ185" s="7">
        <f ca="1">IFERROR(IF(EQ184+EP185&gt;ER$4,EQ184,EQ184+EP185),"")</f>
        <v>60</v>
      </c>
      <c r="ER185" s="7">
        <f t="shared" ca="1" si="910"/>
        <v>0</v>
      </c>
      <c r="ES185" s="7">
        <f t="shared" ca="1" si="741"/>
        <v>0.99451336948178992</v>
      </c>
      <c r="ET185" s="7">
        <f t="shared" ca="1" si="742"/>
        <v>-0.14835952332794378</v>
      </c>
      <c r="EU185" s="7">
        <f t="shared" ca="1" si="743"/>
        <v>0</v>
      </c>
      <c r="EV185" s="7">
        <f t="shared" ca="1" si="744"/>
        <v>0</v>
      </c>
      <c r="EW185" s="7">
        <f ca="1">IFERROR(IF(EW184+EV185&gt;EX$4,EW184,EW184+EV185),"")</f>
        <v>60</v>
      </c>
      <c r="EX185" s="7">
        <f t="shared" ca="1" si="911"/>
        <v>0</v>
      </c>
      <c r="EY185" s="7">
        <f t="shared" ca="1" si="745"/>
        <v>0.38581187976998654</v>
      </c>
      <c r="EZ185" s="7">
        <f t="shared" ca="1" si="746"/>
        <v>0.4603419663838596</v>
      </c>
      <c r="FA185" s="7">
        <f t="shared" ca="1" si="747"/>
        <v>1</v>
      </c>
      <c r="FB185" s="7" t="str">
        <f t="shared" ca="1" si="748"/>
        <v>2</v>
      </c>
      <c r="FC185" s="7">
        <f ca="1">IFERROR(IF(FC184+FB185&gt;FD$4,FC184,FC184+FB185),"")</f>
        <v>60</v>
      </c>
      <c r="FD185" s="7">
        <f t="shared" ca="1" si="912"/>
        <v>0</v>
      </c>
      <c r="FE185" s="7">
        <f t="shared" ca="1" si="749"/>
        <v>0.6600724908169403</v>
      </c>
      <c r="FF185" s="7">
        <f t="shared" ca="1" si="750"/>
        <v>0.18608135533690584</v>
      </c>
      <c r="FG185" s="7">
        <f t="shared" ca="1" si="751"/>
        <v>1</v>
      </c>
      <c r="FH185" s="7" t="str">
        <f t="shared" ca="1" si="752"/>
        <v>2</v>
      </c>
      <c r="FI185" s="7">
        <f ca="1">IFERROR(IF(FI184+FH185&gt;FJ$4,FI184,FI184+FH185),"")</f>
        <v>60</v>
      </c>
      <c r="FJ185" s="7">
        <f t="shared" ca="1" si="913"/>
        <v>0</v>
      </c>
      <c r="FK185" s="7">
        <f t="shared" ca="1" si="753"/>
        <v>0.76875564217542636</v>
      </c>
      <c r="FL185" s="7">
        <f t="shared" ca="1" si="754"/>
        <v>7.7398203978419788E-2</v>
      </c>
      <c r="FM185" s="7">
        <f t="shared" ca="1" si="755"/>
        <v>1</v>
      </c>
      <c r="FN185" s="7" t="str">
        <f t="shared" ca="1" si="756"/>
        <v>2</v>
      </c>
      <c r="FO185" s="7">
        <f ca="1">IFERROR(IF(FO184+FN185&gt;FP$4,FO184,FO184+FN185),"")</f>
        <v>60</v>
      </c>
      <c r="FP185" s="7">
        <f t="shared" ca="1" si="914"/>
        <v>0</v>
      </c>
      <c r="FQ185" s="7">
        <f t="shared" ca="1" si="757"/>
        <v>0.36413216151139072</v>
      </c>
      <c r="FR185" s="7">
        <f t="shared" ca="1" si="758"/>
        <v>0.48202168464245543</v>
      </c>
      <c r="FS185" s="7">
        <f t="shared" ca="1" si="759"/>
        <v>1</v>
      </c>
      <c r="FT185" s="7" t="str">
        <f t="shared" ca="1" si="760"/>
        <v>2</v>
      </c>
      <c r="FU185" s="7">
        <f ca="1">IFERROR(IF(FU184+FT185&gt;FV$4,FU184,FU184+FT185),"")</f>
        <v>60</v>
      </c>
      <c r="FV185" s="7">
        <f t="shared" ca="1" si="915"/>
        <v>0</v>
      </c>
      <c r="FW185" s="7">
        <f t="shared" ca="1" si="761"/>
        <v>0.93529866554360608</v>
      </c>
      <c r="FX185" s="7">
        <f t="shared" ca="1" si="762"/>
        <v>-8.9144819389759933E-2</v>
      </c>
      <c r="FY185" s="7">
        <f t="shared" ca="1" si="763"/>
        <v>0</v>
      </c>
      <c r="FZ185" s="7">
        <f t="shared" ca="1" si="764"/>
        <v>0</v>
      </c>
      <c r="GA185" s="7">
        <f ca="1">IFERROR(IF(GA184+FZ185&gt;GB$4,GA184,GA184+FZ185),"")</f>
        <v>60</v>
      </c>
      <c r="GB185" s="7">
        <f t="shared" ca="1" si="916"/>
        <v>0</v>
      </c>
      <c r="GC185" s="7">
        <f t="shared" ca="1" si="765"/>
        <v>0.26904238534334146</v>
      </c>
      <c r="GD185" s="7">
        <f t="shared" ca="1" si="766"/>
        <v>0.57711146081050468</v>
      </c>
      <c r="GE185" s="7">
        <f t="shared" ca="1" si="767"/>
        <v>1</v>
      </c>
      <c r="GF185" s="7" t="str">
        <f t="shared" ca="1" si="768"/>
        <v>2</v>
      </c>
      <c r="GG185" s="7">
        <f ca="1">IFERROR(IF(GG184+GF185&gt;GH$4,GG184,GG184+GF185),"")</f>
        <v>60</v>
      </c>
      <c r="GH185" s="7">
        <f t="shared" ca="1" si="917"/>
        <v>0</v>
      </c>
      <c r="GI185" s="7">
        <f t="shared" ca="1" si="769"/>
        <v>0.44137560646730634</v>
      </c>
      <c r="GJ185" s="7">
        <f t="shared" ca="1" si="770"/>
        <v>0.40477823968653981</v>
      </c>
      <c r="GK185" s="7">
        <f t="shared" ca="1" si="771"/>
        <v>1</v>
      </c>
      <c r="GL185" s="7" t="str">
        <f t="shared" ca="1" si="772"/>
        <v>2</v>
      </c>
      <c r="GM185" s="7">
        <f ca="1">IFERROR(IF(GM184+GL185&gt;GN$4,GM184,GM184+GL185),"")</f>
        <v>60</v>
      </c>
      <c r="GN185" s="7">
        <f t="shared" ca="1" si="918"/>
        <v>0</v>
      </c>
      <c r="GO185" s="7">
        <f t="shared" ca="1" si="773"/>
        <v>0.22774970212919077</v>
      </c>
      <c r="GP185" s="7">
        <f t="shared" ca="1" si="774"/>
        <v>0.61840414402465538</v>
      </c>
      <c r="GQ185" s="7">
        <f t="shared" ca="1" si="775"/>
        <v>1</v>
      </c>
      <c r="GR185" s="7" t="str">
        <f t="shared" ca="1" si="776"/>
        <v>2</v>
      </c>
      <c r="GS185" s="7">
        <f ca="1">IFERROR(IF(GS184+GR185&gt;GT$4,GS184,GS184+GR185),"")</f>
        <v>60</v>
      </c>
      <c r="GT185" s="7">
        <f t="shared" ca="1" si="919"/>
        <v>0</v>
      </c>
      <c r="GU185" s="7">
        <f t="shared" ca="1" si="777"/>
        <v>0.55191315440709854</v>
      </c>
      <c r="GV185" s="7">
        <f t="shared" ca="1" si="778"/>
        <v>0.29424069174674761</v>
      </c>
      <c r="GW185" s="7">
        <f t="shared" ca="1" si="779"/>
        <v>1</v>
      </c>
      <c r="GX185" s="7" t="str">
        <f t="shared" ca="1" si="780"/>
        <v>2</v>
      </c>
      <c r="GY185" s="7">
        <f ca="1">IFERROR(IF(GY184+GX185&gt;GZ$4,GY184,GY184+GX185),"")</f>
        <v>60</v>
      </c>
      <c r="GZ185" s="7">
        <f t="shared" ca="1" si="920"/>
        <v>0</v>
      </c>
      <c r="HA185" s="7">
        <f t="shared" ca="1" si="781"/>
        <v>0.80374689985181269</v>
      </c>
      <c r="HB185" s="7">
        <f t="shared" ca="1" si="782"/>
        <v>4.2406946302033455E-2</v>
      </c>
      <c r="HC185" s="7">
        <f t="shared" ca="1" si="783"/>
        <v>1</v>
      </c>
      <c r="HD185" s="7" t="str">
        <f t="shared" ca="1" si="784"/>
        <v>2</v>
      </c>
      <c r="HE185" s="7">
        <f ca="1">IFERROR(IF(HE184+HD185&gt;HF$4,HE184,HE184+HD185),"")</f>
        <v>60</v>
      </c>
      <c r="HF185" s="7">
        <f t="shared" ca="1" si="921"/>
        <v>0</v>
      </c>
      <c r="HG185" s="7">
        <f t="shared" ca="1" si="785"/>
        <v>0.7946743983343918</v>
      </c>
      <c r="HH185" s="7">
        <f t="shared" ca="1" si="786"/>
        <v>5.1479447819454349E-2</v>
      </c>
      <c r="HI185" s="7">
        <f t="shared" ca="1" si="787"/>
        <v>1</v>
      </c>
      <c r="HJ185" s="7" t="str">
        <f t="shared" ca="1" si="788"/>
        <v>2</v>
      </c>
      <c r="HK185" s="7">
        <f ca="1">IFERROR(IF(HK184+HJ185&gt;HL$4,HK184,HK184+HJ185),"")</f>
        <v>60</v>
      </c>
      <c r="HL185" s="7">
        <f t="shared" ca="1" si="922"/>
        <v>0</v>
      </c>
      <c r="HM185" s="7">
        <f t="shared" ca="1" si="789"/>
        <v>0.38896268267985123</v>
      </c>
      <c r="HN185" s="7">
        <f t="shared" ca="1" si="790"/>
        <v>0.45719116347399491</v>
      </c>
      <c r="HO185" s="7">
        <f t="shared" ca="1" si="791"/>
        <v>1</v>
      </c>
      <c r="HP185" s="7" t="str">
        <f t="shared" ca="1" si="792"/>
        <v>2</v>
      </c>
      <c r="HQ185" s="7">
        <f ca="1">IFERROR(IF(HQ184+HP185&gt;HR$4,HQ184,HQ184+HP185),"")</f>
        <v>60</v>
      </c>
      <c r="HR185" s="7">
        <f t="shared" ca="1" si="923"/>
        <v>0</v>
      </c>
      <c r="HS185" s="7">
        <f t="shared" ca="1" si="793"/>
        <v>0.21916867340409119</v>
      </c>
      <c r="HT185" s="7">
        <f t="shared" ca="1" si="794"/>
        <v>0.62698517274975496</v>
      </c>
      <c r="HU185" s="7">
        <f t="shared" ca="1" si="795"/>
        <v>1</v>
      </c>
      <c r="HV185" s="7" t="str">
        <f t="shared" ca="1" si="796"/>
        <v>2</v>
      </c>
      <c r="HW185" s="7">
        <f ca="1">IFERROR(IF(HW184+HV185&gt;HX$4,HW184,HW184+HV185),"")</f>
        <v>60</v>
      </c>
      <c r="HX185" s="7">
        <f t="shared" ca="1" si="924"/>
        <v>0</v>
      </c>
      <c r="HY185" s="7">
        <f t="shared" ca="1" si="797"/>
        <v>0.97352493491438463</v>
      </c>
      <c r="HZ185" s="7">
        <f t="shared" ca="1" si="798"/>
        <v>-0.12737108876053849</v>
      </c>
      <c r="IA185" s="7">
        <f t="shared" ca="1" si="799"/>
        <v>0</v>
      </c>
      <c r="IB185" s="7">
        <f t="shared" ca="1" si="800"/>
        <v>0</v>
      </c>
      <c r="IC185" s="7">
        <f ca="1">IFERROR(IF(IC184+IB185&gt;ID$4,IC184,IC184+IB185),"")</f>
        <v>60</v>
      </c>
      <c r="ID185" s="7">
        <f t="shared" ca="1" si="925"/>
        <v>0</v>
      </c>
      <c r="IE185" s="7">
        <f t="shared" ca="1" si="801"/>
        <v>0.2465449439021753</v>
      </c>
      <c r="IF185" s="7">
        <f t="shared" ca="1" si="802"/>
        <v>0.59960890225167085</v>
      </c>
      <c r="IG185" s="7">
        <f t="shared" ca="1" si="803"/>
        <v>1</v>
      </c>
      <c r="IH185" s="7" t="str">
        <f t="shared" ca="1" si="804"/>
        <v>2</v>
      </c>
      <c r="II185" s="7">
        <f ca="1">IFERROR(IF(II184+IH185&gt;IJ$4,II184,II184+IH185),"")</f>
        <v>60</v>
      </c>
      <c r="IJ185" s="7">
        <f t="shared" ca="1" si="926"/>
        <v>0</v>
      </c>
      <c r="IK185" s="7">
        <f t="shared" ca="1" si="805"/>
        <v>0.577848584762234</v>
      </c>
      <c r="IL185" s="7">
        <f t="shared" ca="1" si="806"/>
        <v>0.26830526139161215</v>
      </c>
      <c r="IM185" s="7">
        <f t="shared" ca="1" si="807"/>
        <v>1</v>
      </c>
      <c r="IN185" s="7" t="str">
        <f t="shared" ca="1" si="808"/>
        <v>2</v>
      </c>
      <c r="IO185" s="7">
        <f ca="1">IFERROR(IF(IO184+IN185&gt;IP$4,IO184,IO184+IN185),"")</f>
        <v>60</v>
      </c>
      <c r="IP185" s="7">
        <f t="shared" ca="1" si="927"/>
        <v>0</v>
      </c>
      <c r="IQ185" s="7">
        <f t="shared" ca="1" si="809"/>
        <v>0.98340060192363032</v>
      </c>
      <c r="IR185" s="7">
        <f t="shared" ca="1" si="810"/>
        <v>-0.13724675576978418</v>
      </c>
      <c r="IS185" s="7">
        <f t="shared" ca="1" si="811"/>
        <v>0</v>
      </c>
      <c r="IT185" s="7">
        <f t="shared" ca="1" si="812"/>
        <v>0</v>
      </c>
      <c r="IU185" s="7">
        <f ca="1">IFERROR(IF(IU184+IT185&gt;IV$4,IU184,IU184+IT185),"")</f>
        <v>60</v>
      </c>
      <c r="IV185" s="7">
        <f t="shared" ca="1" si="928"/>
        <v>0</v>
      </c>
      <c r="IW185" s="7">
        <f t="shared" ca="1" si="813"/>
        <v>0.83323521723894478</v>
      </c>
      <c r="IX185" s="7">
        <f t="shared" ca="1" si="814"/>
        <v>1.2918628914901364E-2</v>
      </c>
      <c r="IY185" s="7">
        <f t="shared" ca="1" si="815"/>
        <v>1</v>
      </c>
      <c r="IZ185" s="7" t="str">
        <f t="shared" ca="1" si="816"/>
        <v>2</v>
      </c>
      <c r="JA185" s="7">
        <f ca="1">IFERROR(IF(JA184+IZ185&gt;JB$4,JA184,JA184+IZ185),"")</f>
        <v>60</v>
      </c>
      <c r="JB185" s="7">
        <f t="shared" ca="1" si="929"/>
        <v>0</v>
      </c>
      <c r="JC185" s="7">
        <f t="shared" ca="1" si="817"/>
        <v>0.52967021124365077</v>
      </c>
      <c r="JD185" s="7">
        <f t="shared" ca="1" si="818"/>
        <v>0.31648363491019538</v>
      </c>
      <c r="JE185" s="7">
        <f t="shared" ca="1" si="819"/>
        <v>1</v>
      </c>
      <c r="JF185" s="7" t="str">
        <f t="shared" ca="1" si="820"/>
        <v>2</v>
      </c>
      <c r="JG185" s="7">
        <f ca="1">IFERROR(IF(JG184+JF185&gt;JH$4,JG184,JG184+JF185),"")</f>
        <v>60</v>
      </c>
      <c r="JH185" s="7">
        <f t="shared" ca="1" si="930"/>
        <v>0</v>
      </c>
      <c r="JI185" s="7">
        <f t="shared" ca="1" si="821"/>
        <v>0.13230955213493512</v>
      </c>
      <c r="JJ185" s="7">
        <f t="shared" ca="1" si="822"/>
        <v>0.71384429401891103</v>
      </c>
      <c r="JK185" s="7">
        <f t="shared" ca="1" si="823"/>
        <v>1</v>
      </c>
      <c r="JL185" s="7" t="str">
        <f t="shared" ca="1" si="824"/>
        <v>2</v>
      </c>
      <c r="JM185" s="7">
        <f ca="1">IFERROR(IF(JM184+JL185&gt;JN$4,JM184,JM184+JL185),"")</f>
        <v>60</v>
      </c>
      <c r="JN185" s="7">
        <f t="shared" ca="1" si="931"/>
        <v>0</v>
      </c>
      <c r="JO185" s="7">
        <f t="shared" ca="1" si="825"/>
        <v>0.19513583144560298</v>
      </c>
      <c r="JP185" s="7">
        <f t="shared" ca="1" si="826"/>
        <v>0.65101801470824316</v>
      </c>
      <c r="JQ185" s="7">
        <f t="shared" ca="1" si="827"/>
        <v>1</v>
      </c>
      <c r="JR185" s="7" t="str">
        <f t="shared" ca="1" si="828"/>
        <v>2</v>
      </c>
      <c r="JS185" s="7">
        <f ca="1">IFERROR(IF(JS184+JR185&gt;JT$4,JS184,JS184+JR185),"")</f>
        <v>60</v>
      </c>
      <c r="JT185" s="7">
        <f t="shared" ca="1" si="932"/>
        <v>0</v>
      </c>
      <c r="JU185" s="7">
        <f t="shared" ca="1" si="829"/>
        <v>0.19876730332517722</v>
      </c>
      <c r="JV185" s="7">
        <f t="shared" ca="1" si="830"/>
        <v>0.64738654282866892</v>
      </c>
      <c r="JW185" s="7">
        <f t="shared" ca="1" si="831"/>
        <v>1</v>
      </c>
      <c r="JX185" s="7" t="str">
        <f t="shared" ca="1" si="832"/>
        <v>2</v>
      </c>
      <c r="JY185" s="7">
        <f ca="1">IFERROR(IF(JY184+JX185&gt;JZ$4,JY184,JY184+JX185),"")</f>
        <v>60</v>
      </c>
      <c r="JZ185" s="7">
        <f t="shared" ca="1" si="933"/>
        <v>0</v>
      </c>
      <c r="KA185" s="7">
        <f t="shared" ca="1" si="833"/>
        <v>0.77757472323166754</v>
      </c>
      <c r="KB185" s="7">
        <f t="shared" ca="1" si="834"/>
        <v>6.8579122922178604E-2</v>
      </c>
      <c r="KC185" s="7">
        <f t="shared" ca="1" si="835"/>
        <v>1</v>
      </c>
      <c r="KD185" s="7" t="str">
        <f t="shared" ca="1" si="836"/>
        <v>2</v>
      </c>
      <c r="KE185" s="7">
        <f ca="1">IFERROR(IF(KE184+KD185&gt;KF$4,KE184,KE184+KD185),"")</f>
        <v>60</v>
      </c>
      <c r="KF185" s="7">
        <f t="shared" ca="1" si="934"/>
        <v>0</v>
      </c>
      <c r="KG185" s="7">
        <f t="shared" ca="1" si="837"/>
        <v>9.425888114506431E-2</v>
      </c>
      <c r="KH185" s="7">
        <f t="shared" ca="1" si="838"/>
        <v>0.75189496500878183</v>
      </c>
      <c r="KI185" s="7">
        <f t="shared" ca="1" si="839"/>
        <v>1</v>
      </c>
      <c r="KJ185" s="7" t="str">
        <f t="shared" ca="1" si="840"/>
        <v>2</v>
      </c>
      <c r="KK185" s="7">
        <f ca="1">IFERROR(IF(KK184+KJ185&gt;KL$4,KK184,KK184+KJ185),"")</f>
        <v>60</v>
      </c>
      <c r="KL185" s="7">
        <f t="shared" ca="1" si="935"/>
        <v>0</v>
      </c>
      <c r="KM185" s="7">
        <f t="shared" ca="1" si="841"/>
        <v>0.46927455090887382</v>
      </c>
      <c r="KN185" s="7">
        <f t="shared" ca="1" si="842"/>
        <v>0.37687929524497232</v>
      </c>
      <c r="KO185" s="7">
        <f t="shared" ca="1" si="843"/>
        <v>1</v>
      </c>
      <c r="KP185" s="7" t="str">
        <f t="shared" ca="1" si="844"/>
        <v>2</v>
      </c>
      <c r="KQ185" s="7">
        <f ca="1">IFERROR(IF(KQ184+KP185&gt;KR$4,KQ184,KQ184+KP185),"")</f>
        <v>60</v>
      </c>
      <c r="KR185" s="7">
        <f t="shared" ca="1" si="936"/>
        <v>0</v>
      </c>
      <c r="KS185" s="7">
        <f t="shared" ca="1" si="845"/>
        <v>0.38827396183074647</v>
      </c>
      <c r="KT185" s="7">
        <f t="shared" ca="1" si="846"/>
        <v>0.45787988432309967</v>
      </c>
      <c r="KU185" s="7">
        <f t="shared" ca="1" si="847"/>
        <v>1</v>
      </c>
      <c r="KV185" s="7" t="str">
        <f t="shared" ca="1" si="848"/>
        <v>2</v>
      </c>
      <c r="KW185" s="7">
        <f ca="1">IFERROR(IF(KW184+KV185&gt;KX$4,KW184,KW184+KV185),"")</f>
        <v>60</v>
      </c>
      <c r="KX185" s="7">
        <f t="shared" ca="1" si="937"/>
        <v>0</v>
      </c>
      <c r="KY185" s="7">
        <f t="shared" ca="1" si="849"/>
        <v>0.25522579872845563</v>
      </c>
      <c r="KZ185" s="7">
        <f t="shared" ca="1" si="850"/>
        <v>0.59092804742539051</v>
      </c>
      <c r="LA185" s="7">
        <f t="shared" ca="1" si="851"/>
        <v>1</v>
      </c>
      <c r="LB185" s="7" t="str">
        <f t="shared" ca="1" si="852"/>
        <v>2</v>
      </c>
      <c r="LC185" s="7">
        <f ca="1">IFERROR(IF(LC184+LB185&gt;LD$4,LC184,LC184+LB185),"")</f>
        <v>60</v>
      </c>
      <c r="LD185" s="7">
        <f t="shared" ca="1" si="938"/>
        <v>0</v>
      </c>
      <c r="LE185" s="7">
        <f t="shared" ca="1" si="853"/>
        <v>0.64358180976818169</v>
      </c>
      <c r="LF185" s="7">
        <f t="shared" ca="1" si="854"/>
        <v>0.20257203638566446</v>
      </c>
      <c r="LG185" s="7">
        <f t="shared" ca="1" si="855"/>
        <v>1</v>
      </c>
      <c r="LH185" s="7" t="str">
        <f t="shared" ca="1" si="856"/>
        <v>2</v>
      </c>
      <c r="LI185" s="7">
        <f ca="1">IFERROR(IF(LI184+LH185&gt;LJ$4,LI184,LI184+LH185),"")</f>
        <v>60</v>
      </c>
      <c r="LJ185" s="7">
        <f t="shared" ca="1" si="939"/>
        <v>0</v>
      </c>
      <c r="LK185" s="7">
        <f t="shared" ca="1" si="857"/>
        <v>0.34073213924787138</v>
      </c>
      <c r="LL185" s="7">
        <f t="shared" ca="1" si="858"/>
        <v>0.50542170690597477</v>
      </c>
      <c r="LM185" s="7">
        <f t="shared" ca="1" si="859"/>
        <v>1</v>
      </c>
      <c r="LN185" s="7" t="str">
        <f t="shared" ca="1" si="860"/>
        <v>2</v>
      </c>
      <c r="LO185" s="7">
        <f ca="1">IFERROR(IF(LO184+LN185&gt;LP$4,LO184,LO184+LN185),"")</f>
        <v>60</v>
      </c>
      <c r="LP185" s="7">
        <f t="shared" ca="1" si="940"/>
        <v>0</v>
      </c>
      <c r="LQ185" s="7">
        <f t="shared" ca="1" si="861"/>
        <v>0.97532685151030785</v>
      </c>
      <c r="LR185" s="7">
        <f t="shared" ca="1" si="862"/>
        <v>-0.1291730053564617</v>
      </c>
      <c r="LS185" s="7">
        <f t="shared" ca="1" si="863"/>
        <v>0</v>
      </c>
      <c r="LT185" s="7">
        <f t="shared" ca="1" si="864"/>
        <v>0</v>
      </c>
      <c r="LU185" s="7">
        <f ca="1">IFERROR(IF(LU184+LT185&gt;LV$4,LU184,LU184+LT185),"")</f>
        <v>60</v>
      </c>
      <c r="LV185" s="7">
        <f t="shared" ca="1" si="941"/>
        <v>0</v>
      </c>
      <c r="LW185" s="7">
        <f t="shared" ca="1" si="865"/>
        <v>0.52336215868456004</v>
      </c>
      <c r="LX185" s="7">
        <f t="shared" ca="1" si="866"/>
        <v>0.3227916874692861</v>
      </c>
      <c r="LY185" s="7">
        <f t="shared" ca="1" si="867"/>
        <v>1</v>
      </c>
      <c r="LZ185" s="7" t="str">
        <f t="shared" ca="1" si="868"/>
        <v>2</v>
      </c>
      <c r="MA185" s="7">
        <f ca="1">IFERROR(IF(MA184+LZ185&gt;MB$4,MA184,MA184+LZ185),"")</f>
        <v>60</v>
      </c>
      <c r="MB185" s="7">
        <f t="shared" ca="1" si="942"/>
        <v>0</v>
      </c>
      <c r="MC185" s="7">
        <f t="shared" ca="1" si="869"/>
        <v>0.77623805801959034</v>
      </c>
      <c r="MD185" s="7">
        <f t="shared" ca="1" si="870"/>
        <v>6.9915788134255807E-2</v>
      </c>
      <c r="ME185" s="7">
        <f t="shared" ca="1" si="871"/>
        <v>1</v>
      </c>
      <c r="MF185" s="7" t="str">
        <f t="shared" ca="1" si="872"/>
        <v>2</v>
      </c>
      <c r="MG185" s="7">
        <f ca="1">IFERROR(IF(MG184+MF185&gt;MH$4,MG184,MG184+MF185),"")</f>
        <v>60</v>
      </c>
      <c r="MH185" s="7">
        <f t="shared" ca="1" si="943"/>
        <v>0</v>
      </c>
      <c r="MI185" s="7">
        <f t="shared" ca="1" si="873"/>
        <v>9.8863911683175765E-3</v>
      </c>
      <c r="MJ185" s="7">
        <f t="shared" ca="1" si="874"/>
        <v>0.83626745498552857</v>
      </c>
      <c r="MK185" s="7">
        <f t="shared" ca="1" si="875"/>
        <v>2</v>
      </c>
      <c r="ML185" s="7">
        <f t="shared" ca="1" si="876"/>
        <v>5</v>
      </c>
      <c r="MM185" s="7">
        <f ca="1">IFERROR(IF(MM184+ML185&gt;MN$4,MM184,MM184+ML185),"")</f>
        <v>60</v>
      </c>
      <c r="MN185" s="7">
        <f t="shared" ca="1" si="944"/>
        <v>0</v>
      </c>
      <c r="MO185" s="7">
        <f t="shared" ca="1" si="877"/>
        <v>0.80437625989531136</v>
      </c>
      <c r="MP185" s="7">
        <f t="shared" ca="1" si="878"/>
        <v>4.1777586258534782E-2</v>
      </c>
      <c r="MQ185" s="7">
        <f t="shared" ca="1" si="879"/>
        <v>1</v>
      </c>
      <c r="MR185" s="7" t="str">
        <f t="shared" ca="1" si="880"/>
        <v>2</v>
      </c>
      <c r="MS185" s="7">
        <f ca="1">IFERROR(IF(MS184+MR185&gt;MT$4,MS184,MS184+MR185),"")</f>
        <v>60</v>
      </c>
      <c r="MT185" s="7">
        <f t="shared" ca="1" si="945"/>
        <v>0</v>
      </c>
      <c r="MU185" s="7">
        <f t="shared" ca="1" si="881"/>
        <v>0.17465332293226554</v>
      </c>
      <c r="MV185" s="7">
        <f t="shared" ca="1" si="882"/>
        <v>0.6715005232215806</v>
      </c>
      <c r="MW185" s="7">
        <f t="shared" ca="1" si="883"/>
        <v>1</v>
      </c>
      <c r="MX185" s="7" t="str">
        <f t="shared" ca="1" si="884"/>
        <v>2</v>
      </c>
      <c r="MY185" s="7">
        <f ca="1">IFERROR(IF(MY184+MX185&gt;MZ$4,MY184,MY184+MX185),"")</f>
        <v>60</v>
      </c>
      <c r="MZ185" s="7">
        <f t="shared" ca="1" si="946"/>
        <v>0</v>
      </c>
      <c r="NA185" s="7">
        <f t="shared" ca="1" si="885"/>
        <v>0.64264298574326384</v>
      </c>
      <c r="NB185" s="7">
        <f t="shared" ca="1" si="886"/>
        <v>0.20351086041058231</v>
      </c>
      <c r="NC185" s="7">
        <f t="shared" ca="1" si="887"/>
        <v>1</v>
      </c>
      <c r="ND185" s="7" t="str">
        <f t="shared" ca="1" si="888"/>
        <v>2</v>
      </c>
      <c r="NE185" s="7">
        <f ca="1">IFERROR(IF(NE184+ND185&gt;NF$4,NE184,NE184+ND185),"")</f>
        <v>60</v>
      </c>
      <c r="NF185" s="7">
        <f t="shared" ca="1" si="947"/>
        <v>0</v>
      </c>
      <c r="NG185" s="7">
        <f t="shared" ca="1" si="889"/>
        <v>0.81464095879197884</v>
      </c>
      <c r="NH185" s="7">
        <f t="shared" ca="1" si="890"/>
        <v>3.1512887361867303E-2</v>
      </c>
      <c r="NI185" s="7">
        <f t="shared" ca="1" si="891"/>
        <v>1</v>
      </c>
      <c r="NJ185" s="7" t="str">
        <f t="shared" ca="1" si="892"/>
        <v>2</v>
      </c>
      <c r="NK185" s="7">
        <f ca="1">IFERROR(IF(NK184+NJ185&gt;NL$4,NK184,NK184+NJ185),"")</f>
        <v>60</v>
      </c>
      <c r="NL185" s="7">
        <f t="shared" ca="1" si="948"/>
        <v>0</v>
      </c>
      <c r="NM185" s="7">
        <f t="shared" ca="1" si="893"/>
        <v>0.47166043749450204</v>
      </c>
      <c r="NN185" s="7">
        <f t="shared" ca="1" si="894"/>
        <v>0.37449340865934411</v>
      </c>
      <c r="NO185" s="7">
        <f t="shared" ca="1" si="895"/>
        <v>1</v>
      </c>
      <c r="NP185" s="7" t="str">
        <f t="shared" ca="1" si="896"/>
        <v>2</v>
      </c>
      <c r="NQ185" s="7">
        <f ca="1">IFERROR(IF(NQ184+NP185&gt;NR$4,NQ184,NQ184+NP185),"")</f>
        <v>60</v>
      </c>
      <c r="NR185" s="7">
        <f t="shared" ca="1" si="949"/>
        <v>0</v>
      </c>
      <c r="NT185">
        <v>183</v>
      </c>
      <c r="NU185" s="7" t="s">
        <v>19</v>
      </c>
      <c r="NV185" s="7" t="str">
        <f t="shared" ca="1" si="653"/>
        <v/>
      </c>
      <c r="NW185" s="7" t="str">
        <f t="shared" ca="1" si="647"/>
        <v/>
      </c>
      <c r="NX185" t="str">
        <f ca="1">IFERROR(VLOOKUP(NT185,$K$3:$AK$568,8,FALSE),"")</f>
        <v/>
      </c>
      <c r="NY185" t="str">
        <f ca="1">IFERROR(VLOOKUP(NT185,$K$3:$AK$568,9,FALSE),"")</f>
        <v/>
      </c>
      <c r="NZ185" s="7" t="str">
        <f ca="1">IFERROR(VLOOKUP(NT185,$K$3:$AK$568,27,FALSE),"")</f>
        <v/>
      </c>
      <c r="OB185">
        <v>183</v>
      </c>
      <c r="OC185" s="7" t="s">
        <v>19</v>
      </c>
      <c r="OD185" t="e">
        <f t="shared" ca="1" si="654"/>
        <v>#N/A</v>
      </c>
      <c r="OE185" s="7" t="str">
        <f t="shared" ca="1" si="655"/>
        <v/>
      </c>
      <c r="OF185" s="7" t="str">
        <f t="shared" ca="1" si="656"/>
        <v/>
      </c>
      <c r="OG185" t="str">
        <f t="shared" ca="1" si="657"/>
        <v/>
      </c>
      <c r="OI185">
        <v>183</v>
      </c>
      <c r="OJ185" s="7" t="s">
        <v>19</v>
      </c>
      <c r="OK185" s="7" t="str">
        <f t="shared" ca="1" si="658"/>
        <v/>
      </c>
      <c r="OL185" s="7" t="str">
        <f t="shared" ca="1" si="659"/>
        <v/>
      </c>
      <c r="OM185" t="str">
        <f ca="1">IFERROR(VLOOKUP(OI185,$L$3:$AK$568,7,FALSE),"")</f>
        <v/>
      </c>
      <c r="ON185" t="str">
        <f ca="1">IFERROR(VLOOKUP(OI185,$L$3:$AK$568,8,FALSE),"")</f>
        <v/>
      </c>
      <c r="OO185" s="7" t="str">
        <f ca="1">IFERROR(VLOOKUP(OI185,$L$3:$AK$568,26,FALSE),"")</f>
        <v/>
      </c>
      <c r="OQ185">
        <v>183</v>
      </c>
      <c r="OR185" s="7" t="s">
        <v>19</v>
      </c>
      <c r="OS185" t="e">
        <f t="shared" ca="1" si="660"/>
        <v>#N/A</v>
      </c>
      <c r="OT185" s="7" t="str">
        <f t="shared" ca="1" si="661"/>
        <v/>
      </c>
      <c r="OU185" s="7" t="str">
        <f t="shared" ca="1" si="662"/>
        <v/>
      </c>
      <c r="OV185" t="str">
        <f t="shared" ca="1" si="663"/>
        <v/>
      </c>
      <c r="OX185">
        <v>183</v>
      </c>
      <c r="OY185" s="7" t="s">
        <v>19</v>
      </c>
      <c r="OZ185" s="7" t="str">
        <f t="shared" ca="1" si="664"/>
        <v/>
      </c>
      <c r="PA185" s="7" t="str">
        <f t="shared" ca="1" si="665"/>
        <v/>
      </c>
      <c r="PB185" t="str">
        <f ca="1">IFERROR(VLOOKUP(OX185,$M$3:$AK$568,6,FALSE),"")</f>
        <v/>
      </c>
      <c r="PC185" t="str">
        <f ca="1">IFERROR(VLOOKUP(OX185,$M$3:$AK$568,7,FALSE),"")</f>
        <v/>
      </c>
      <c r="PD185" s="7" t="str">
        <f ca="1">IFERROR(VLOOKUP(OX185,$M$3:$AK$568,25,FALSE),"")</f>
        <v/>
      </c>
      <c r="PF185">
        <v>183</v>
      </c>
      <c r="PG185" s="7" t="s">
        <v>19</v>
      </c>
      <c r="PH185" t="e">
        <f t="shared" ca="1" si="666"/>
        <v>#N/A</v>
      </c>
      <c r="PI185" s="7" t="str">
        <f t="shared" ca="1" si="667"/>
        <v/>
      </c>
      <c r="PJ185" s="7" t="str">
        <f t="shared" ca="1" si="668"/>
        <v/>
      </c>
      <c r="PK185" t="str">
        <f t="shared" ca="1" si="669"/>
        <v/>
      </c>
      <c r="PM185">
        <v>183</v>
      </c>
      <c r="PN185" s="7" t="s">
        <v>19</v>
      </c>
      <c r="PO185" s="202" t="str">
        <f t="shared" ca="1" si="670"/>
        <v/>
      </c>
      <c r="PP185" s="7" t="str">
        <f t="shared" ca="1" si="671"/>
        <v/>
      </c>
      <c r="PQ185" t="str">
        <f ca="1">IFERROR(VLOOKUP(PM185,$G$325:$R$409,12,FALSE),"")</f>
        <v/>
      </c>
      <c r="PR185" t="e">
        <f ca="1">VLOOKUP(PM185,$G$324:$Q$409,11,FALSE)</f>
        <v>#N/A</v>
      </c>
      <c r="PS185" s="7" t="str">
        <f ca="1">VLOOKUP(PQ185,$R$325:$Y$409,8,FALSE)</f>
        <v>- -</v>
      </c>
      <c r="PT185" s="7">
        <f ca="1">ReSt</f>
        <v>-4</v>
      </c>
      <c r="PU185" s="7" t="e">
        <f t="shared" ca="1" si="672"/>
        <v>#N/A</v>
      </c>
      <c r="PV185" s="7" t="e">
        <f t="shared" ca="1" si="673"/>
        <v>#N/A</v>
      </c>
      <c r="PW185" s="7" t="str">
        <f ca="1">VLOOKUP(PQ185,$R$325:$AK$409,8,FALSE)</f>
        <v>- -</v>
      </c>
      <c r="PX185" s="7"/>
      <c r="PY185">
        <v>183</v>
      </c>
      <c r="PZ185" s="7" t="s">
        <v>19</v>
      </c>
      <c r="QA185" t="str">
        <f t="shared" ca="1" si="674"/>
        <v/>
      </c>
      <c r="QB185" s="7" t="str">
        <f t="shared" ca="1" si="675"/>
        <v/>
      </c>
      <c r="QC185" s="7" t="str">
        <f t="shared" ca="1" si="676"/>
        <v/>
      </c>
      <c r="QD185" t="str">
        <f t="shared" ca="1" si="677"/>
        <v/>
      </c>
      <c r="QF185">
        <v>183</v>
      </c>
      <c r="QG185" s="7" t="s">
        <v>19</v>
      </c>
      <c r="QH185" s="7" t="str">
        <f t="shared" ca="1" si="678"/>
        <v/>
      </c>
      <c r="QI185" s="7" t="e">
        <f t="shared" ca="1" si="679"/>
        <v>#VALUE!</v>
      </c>
      <c r="QJ185" t="e">
        <f t="shared" ca="1" si="680"/>
        <v>#N/A</v>
      </c>
      <c r="QK185" s="7" t="e">
        <f t="shared" ca="1" si="681"/>
        <v>#N/A</v>
      </c>
      <c r="QM185">
        <v>183</v>
      </c>
      <c r="QN185" s="7" t="s">
        <v>19</v>
      </c>
      <c r="QO185" t="str">
        <f t="shared" ca="1" si="682"/>
        <v/>
      </c>
      <c r="QP185" s="7" t="str">
        <f t="shared" ca="1" si="683"/>
        <v/>
      </c>
      <c r="QQ185" t="str">
        <f t="shared" ca="1" si="684"/>
        <v/>
      </c>
    </row>
    <row r="186" spans="1:459" x14ac:dyDescent="0.25">
      <c r="A186" s="240"/>
      <c r="C186" s="75"/>
      <c r="D186" s="76"/>
      <c r="F186" s="75"/>
      <c r="G186" s="76"/>
      <c r="I186" s="75"/>
      <c r="J186" s="85"/>
      <c r="K186" s="85">
        <f t="shared" ca="1" si="648"/>
        <v>4</v>
      </c>
      <c r="L186" s="85">
        <f t="shared" ca="1" si="951"/>
        <v>1</v>
      </c>
      <c r="M186" s="70">
        <f t="shared" ca="1" si="956"/>
        <v>7</v>
      </c>
      <c r="O186" s="222">
        <f t="shared" ca="1" si="649"/>
        <v>38</v>
      </c>
      <c r="Q186" s="7" t="s">
        <v>1737</v>
      </c>
      <c r="R186" s="9" t="s">
        <v>1463</v>
      </c>
      <c r="S186" s="9" t="s">
        <v>1954</v>
      </c>
      <c r="T186" s="61" t="str">
        <f>SUBSTITUTE(IFERROR(IFERROR(VLOOKUP(R186,'[1]Skill Statistics'!$A$3:$C$513,2,FALSE),VLOOKUP(Q186,'[1]Skill Statistics'!$A$3:$C$513,2,FALSE)),T185),"R*","ReSt")</f>
        <v>In/Me</v>
      </c>
      <c r="U186" s="61" t="str">
        <f>IFERROR(IFERROR(VLOOKUP(R186,'[1]Skill Statistics'!$A$3:$C$513,3,FALSE),VLOOKUP(Q186,'[1]Skill Statistics'!$A$3:$C$513,3,FALSE)),U185)</f>
        <v>Re</v>
      </c>
      <c r="V186" s="61" t="str">
        <f>IF(ISNUMBER(SEARCH("Category",R186)),"- -",IFERROR(IFERROR(VLOOKUP(Q186,[1]Professions!$A$4:$AM$288,MATCH(Profession,[1]Professions!$A$1:$AM$1,0),FALSE),VLOOKUP(Q186,Calculations!$B$91:$I$95,8,FALSE)),"- -"))</f>
        <v>3 / 4</v>
      </c>
      <c r="W186" s="60">
        <f t="shared" ca="1" si="650"/>
        <v>0</v>
      </c>
      <c r="X186" s="7">
        <f ca="1">IFERROR(VLOOKUP(R186,$BS$6:$NR$519,MATCH(ActualLevel,$BS$3:$NR$3,0),FALSE),"- -")</f>
        <v>0</v>
      </c>
      <c r="Y186" s="7">
        <f t="shared" ca="1" si="955"/>
        <v>0</v>
      </c>
      <c r="Z186" s="7">
        <f ca="1">IFERROR(VLOOKUP(Y186,Charts!$BQ$2:$BR$52,2,FALSE),"- -")</f>
        <v>-25</v>
      </c>
      <c r="AA186" s="7">
        <f t="shared" ca="1" si="686"/>
        <v>5</v>
      </c>
      <c r="AB186" s="7">
        <f t="shared" ca="1" si="952"/>
        <v>0</v>
      </c>
      <c r="AC186" s="7"/>
      <c r="AD186" s="7"/>
      <c r="AE186" s="7"/>
      <c r="AF186" s="7"/>
      <c r="AG186" s="7"/>
      <c r="AH186" s="43"/>
      <c r="AI186" s="7"/>
      <c r="AJ186" s="7"/>
      <c r="AK186" s="7">
        <f t="shared" ca="1" si="687"/>
        <v>-20</v>
      </c>
      <c r="AL186" s="7"/>
      <c r="AM186" s="69">
        <f>IFERROR(VLOOKUP(R186,'[1]Skill Statistics'!$A$3:$AN$513,MATCH(Profession,'[1]Skill Statistics'!$A$2:$AN$2,0),FALSE),0)</f>
        <v>0</v>
      </c>
      <c r="AN186" s="85">
        <f>IFERROR(VLOOKUP(Q186,'[1]Skill Statistics'!$A$3:$BK$513,MATCH(Archetype,'[1]Skill Statistics'!$A$2:$BK$2,0),FALSE),0)</f>
        <v>0</v>
      </c>
      <c r="AO186" s="85">
        <f>IFERROR(VLOOKUP(Q186,'[1]Skill Statistics'!$A$3:$BB$513,MATCH(Race,'[1]Skill Statistics'!$A$2:$BB$2,0),FALSE),0)</f>
        <v>0</v>
      </c>
      <c r="AP186" s="85">
        <f t="shared" ca="1" si="651"/>
        <v>0.5</v>
      </c>
      <c r="AQ186" s="70"/>
      <c r="AS186" s="69">
        <f>IFERROR(VLOOKUP(Q186,'[1]Professional Skills'!$A$4:$AM$288,MATCH(Profession,'[1]Professional Skills'!$A$3:$AM$3,0),FALSE),"- -")</f>
        <v>0</v>
      </c>
      <c r="AT186" t="s">
        <v>1812</v>
      </c>
      <c r="AU186" s="7" t="str">
        <f t="shared" si="954"/>
        <v/>
      </c>
      <c r="AV186" s="7">
        <f t="shared" ca="1" si="953"/>
        <v>0</v>
      </c>
      <c r="AW186" t="str">
        <f t="shared" si="690"/>
        <v/>
      </c>
      <c r="AX186" t="str">
        <f>IFERROR(_xlfn.RANK.EQ(AW186,$AW$5:$AW$568),"")</f>
        <v/>
      </c>
      <c r="AY186">
        <f t="shared" si="645"/>
        <v>0</v>
      </c>
      <c r="AZ186" s="70" t="str">
        <f t="shared" si="688"/>
        <v/>
      </c>
      <c r="BB186" s="69">
        <f>IFERROR(IF(Q186="Language",VLOOKUP(R186,[1]Cultures!$B$4:$N$218,MATCH(Culture,[1]Cultures!$B$3:$N$3,0),FALSE),VLOOKUP(Q186,[1]Cultures!$B$4:$O$212,MATCH(Culture,[1]Cultures!$B$3:$O$3,0),FALSE)),"- -")</f>
        <v>3</v>
      </c>
      <c r="BC186" t="s">
        <v>1812</v>
      </c>
      <c r="BD186">
        <f t="shared" ca="1" si="950"/>
        <v>0.85629382681427457</v>
      </c>
      <c r="BE186">
        <f t="shared" ca="1" si="897"/>
        <v>1.3562938268142746</v>
      </c>
      <c r="BH186">
        <f t="shared" ca="1" si="957"/>
        <v>2</v>
      </c>
      <c r="BI186" s="7">
        <f t="shared" ca="1" si="689"/>
        <v>0</v>
      </c>
      <c r="BK186" s="7"/>
      <c r="BL186" s="70">
        <f t="shared" ca="1" si="646"/>
        <v>0</v>
      </c>
      <c r="BN186" s="69">
        <f>IFERROR(VLOOKUP(V186,Charts!$BT$2:$BV$14,3,FALSE),"- -")</f>
        <v>0.69230769230769229</v>
      </c>
      <c r="BO186" s="85">
        <f t="shared" ca="1" si="652"/>
        <v>2.722952272142007</v>
      </c>
      <c r="BP186" s="70">
        <f t="shared" ca="1" si="898"/>
        <v>38</v>
      </c>
      <c r="BR186" s="7">
        <v>181</v>
      </c>
      <c r="BS186" s="9" t="str">
        <f ca="1">VLOOKUP(BR186,$O$3:$R$568,4,FALSE)</f>
        <v>Playwright</v>
      </c>
      <c r="BT186" s="7" t="str">
        <f ca="1">VLOOKUP(BS186,$R$3:$V$568,5,FALSE)</f>
        <v>3 / 4</v>
      </c>
      <c r="BU186" s="7">
        <f ca="1">VLOOKUP(BT186,Charts!$BT$2:$BV$14,3,FALSE)</f>
        <v>0.69230769230769229</v>
      </c>
      <c r="BV186" s="7" t="str">
        <f t="shared" ca="1" si="691"/>
        <v>3</v>
      </c>
      <c r="BW186" s="7" t="str">
        <f t="shared" ca="1" si="692"/>
        <v>4</v>
      </c>
      <c r="BY186" s="7">
        <f t="shared" ca="1" si="693"/>
        <v>0.79859476012066144</v>
      </c>
      <c r="BZ186" s="7">
        <f t="shared" ca="1" si="694"/>
        <v>-0.10628706781296915</v>
      </c>
      <c r="CA186" s="7">
        <f t="shared" ca="1" si="695"/>
        <v>0</v>
      </c>
      <c r="CB186" s="7">
        <f t="shared" ca="1" si="696"/>
        <v>0</v>
      </c>
      <c r="CC186" s="7">
        <f ca="1">IFERROR(IF(CC185+CB186&gt;CD$4,CC185,CC185+CB186),"")</f>
        <v>38</v>
      </c>
      <c r="CD186" s="7">
        <f t="shared" ca="1" si="899"/>
        <v>0</v>
      </c>
      <c r="CE186" s="7">
        <f t="shared" ca="1" si="697"/>
        <v>0.21583494118747459</v>
      </c>
      <c r="CF186" s="7">
        <f t="shared" ca="1" si="698"/>
        <v>0.4764727511202177</v>
      </c>
      <c r="CG186" s="7">
        <f t="shared" ca="1" si="699"/>
        <v>1</v>
      </c>
      <c r="CH186" s="7" t="str">
        <f t="shared" ca="1" si="700"/>
        <v>3</v>
      </c>
      <c r="CI186" s="7">
        <f ca="1">IFERROR(IF(CI185+CH186&gt;CJ$4,CI185,CI185+CH186),"")</f>
        <v>60</v>
      </c>
      <c r="CJ186" s="7">
        <f t="shared" ca="1" si="900"/>
        <v>0</v>
      </c>
      <c r="CK186" s="7">
        <f t="shared" ca="1" si="701"/>
        <v>0.63517674580454486</v>
      </c>
      <c r="CL186" s="7">
        <f t="shared" ca="1" si="702"/>
        <v>5.7130946503147428E-2</v>
      </c>
      <c r="CM186" s="7">
        <f t="shared" ca="1" si="703"/>
        <v>1</v>
      </c>
      <c r="CN186" s="7" t="str">
        <f t="shared" ca="1" si="704"/>
        <v>3</v>
      </c>
      <c r="CO186" s="7">
        <f ca="1">IFERROR(IF(CO185+CN186&gt;CP$4,CO185,CO185+CN186),"")</f>
        <v>60</v>
      </c>
      <c r="CP186" s="7">
        <f t="shared" ca="1" si="901"/>
        <v>0</v>
      </c>
      <c r="CQ186" s="7">
        <f t="shared" ca="1" si="705"/>
        <v>0.9536525892727572</v>
      </c>
      <c r="CR186" s="7">
        <f t="shared" ca="1" si="706"/>
        <v>-0.26134489696506491</v>
      </c>
      <c r="CS186" s="7">
        <f t="shared" ca="1" si="707"/>
        <v>0</v>
      </c>
      <c r="CT186" s="7">
        <f t="shared" ca="1" si="708"/>
        <v>0</v>
      </c>
      <c r="CU186" s="7">
        <f ca="1">IFERROR(IF(CU185+CT186&gt;CV$4,CU185,CU185+CT186),"")</f>
        <v>60</v>
      </c>
      <c r="CV186" s="7">
        <f t="shared" ca="1" si="902"/>
        <v>0</v>
      </c>
      <c r="CW186" s="7">
        <f t="shared" ca="1" si="709"/>
        <v>0.35496167485479735</v>
      </c>
      <c r="CX186" s="7">
        <f t="shared" ca="1" si="710"/>
        <v>0.33734601745289494</v>
      </c>
      <c r="CY186" s="7">
        <f t="shared" ca="1" si="711"/>
        <v>1</v>
      </c>
      <c r="CZ186" s="7" t="str">
        <f t="shared" ca="1" si="712"/>
        <v>3</v>
      </c>
      <c r="DA186" s="7">
        <f ca="1">IFERROR(IF(DA185+CZ186&gt;DB$4,DA185,DA185+CZ186),"")</f>
        <v>60</v>
      </c>
      <c r="DB186" s="7">
        <f t="shared" ca="1" si="903"/>
        <v>0</v>
      </c>
      <c r="DC186" s="7">
        <f t="shared" ca="1" si="713"/>
        <v>0.82736815971681787</v>
      </c>
      <c r="DD186" s="7">
        <f t="shared" ca="1" si="714"/>
        <v>-0.13506046740912558</v>
      </c>
      <c r="DE186" s="7">
        <f t="shared" ca="1" si="715"/>
        <v>0</v>
      </c>
      <c r="DF186" s="7">
        <f t="shared" ca="1" si="716"/>
        <v>0</v>
      </c>
      <c r="DG186" s="7">
        <f ca="1">IFERROR(IF(DG185+DF186&gt;DH$4,DG185,DG185+DF186),"")</f>
        <v>60</v>
      </c>
      <c r="DH186" s="7">
        <f t="shared" ca="1" si="904"/>
        <v>0</v>
      </c>
      <c r="DI186" s="7">
        <f t="shared" ca="1" si="717"/>
        <v>0.15297001428394275</v>
      </c>
      <c r="DJ186" s="7">
        <f t="shared" ca="1" si="718"/>
        <v>0.53933767802374954</v>
      </c>
      <c r="DK186" s="7">
        <f t="shared" ca="1" si="719"/>
        <v>1</v>
      </c>
      <c r="DL186" s="7" t="str">
        <f t="shared" ca="1" si="720"/>
        <v>3</v>
      </c>
      <c r="DM186" s="7">
        <f ca="1">IFERROR(IF(DM185+DL186&gt;DN$4,DM185,DM185+DL186),"")</f>
        <v>60</v>
      </c>
      <c r="DN186" s="7">
        <f t="shared" ca="1" si="905"/>
        <v>0</v>
      </c>
      <c r="DO186" s="7">
        <f t="shared" ca="1" si="721"/>
        <v>0.21640014961496912</v>
      </c>
      <c r="DP186" s="7">
        <f t="shared" ca="1" si="722"/>
        <v>0.47590754269272317</v>
      </c>
      <c r="DQ186" s="7">
        <f t="shared" ca="1" si="723"/>
        <v>1</v>
      </c>
      <c r="DR186" s="7" t="str">
        <f t="shared" ca="1" si="724"/>
        <v>3</v>
      </c>
      <c r="DS186" s="7">
        <f ca="1">IFERROR(IF(DS185+DR186&gt;DT$4,DS185,DS185+DR186),"")</f>
        <v>60</v>
      </c>
      <c r="DT186" s="7">
        <f t="shared" ca="1" si="906"/>
        <v>0</v>
      </c>
      <c r="DU186" s="7">
        <f t="shared" ca="1" si="725"/>
        <v>0.99260611977737656</v>
      </c>
      <c r="DV186" s="7">
        <f t="shared" ca="1" si="726"/>
        <v>-0.30029842746968427</v>
      </c>
      <c r="DW186" s="7">
        <f t="shared" ca="1" si="727"/>
        <v>0</v>
      </c>
      <c r="DX186" s="7">
        <f t="shared" ca="1" si="728"/>
        <v>0</v>
      </c>
      <c r="DY186" s="7">
        <f ca="1">IFERROR(IF(DY185+DX186&gt;DZ$4,DY185,DY185+DX186),"")</f>
        <v>60</v>
      </c>
      <c r="DZ186" s="7">
        <f t="shared" ca="1" si="907"/>
        <v>0</v>
      </c>
      <c r="EA186" s="7">
        <f t="shared" ca="1" si="729"/>
        <v>0.64932269071626381</v>
      </c>
      <c r="EB186" s="7">
        <f t="shared" ca="1" si="730"/>
        <v>4.2985001591428484E-2</v>
      </c>
      <c r="EC186" s="7">
        <f t="shared" ca="1" si="731"/>
        <v>1</v>
      </c>
      <c r="ED186" s="7" t="str">
        <f t="shared" ca="1" si="732"/>
        <v>3</v>
      </c>
      <c r="EE186" s="7">
        <f ca="1">IFERROR(IF(EE185+ED186&gt;EF$4,EE185,EE185+ED186),"")</f>
        <v>60</v>
      </c>
      <c r="EF186" s="7">
        <f t="shared" ca="1" si="908"/>
        <v>0</v>
      </c>
      <c r="EG186" s="7">
        <f t="shared" ca="1" si="733"/>
        <v>0.82507333488404599</v>
      </c>
      <c r="EH186" s="7">
        <f t="shared" ca="1" si="734"/>
        <v>-0.1327656425763537</v>
      </c>
      <c r="EI186" s="7">
        <f t="shared" ca="1" si="735"/>
        <v>0</v>
      </c>
      <c r="EJ186" s="7">
        <f t="shared" ca="1" si="736"/>
        <v>0</v>
      </c>
      <c r="EK186" s="7">
        <f ca="1">IFERROR(IF(EK185+EJ186&gt;EL$4,EK185,EK185+EJ186),"")</f>
        <v>60</v>
      </c>
      <c r="EL186" s="7">
        <f t="shared" ca="1" si="909"/>
        <v>0</v>
      </c>
      <c r="EM186" s="7">
        <f t="shared" ca="1" si="737"/>
        <v>0.25386886779830165</v>
      </c>
      <c r="EN186" s="7">
        <f t="shared" ca="1" si="738"/>
        <v>0.43843882450939065</v>
      </c>
      <c r="EO186" s="7">
        <f t="shared" ca="1" si="739"/>
        <v>1</v>
      </c>
      <c r="EP186" s="7" t="str">
        <f t="shared" ca="1" si="740"/>
        <v>3</v>
      </c>
      <c r="EQ186" s="7">
        <f ca="1">IFERROR(IF(EQ185+EP186&gt;ER$4,EQ185,EQ185+EP186),"")</f>
        <v>60</v>
      </c>
      <c r="ER186" s="7">
        <f t="shared" ca="1" si="910"/>
        <v>0</v>
      </c>
      <c r="ES186" s="7">
        <f t="shared" ca="1" si="741"/>
        <v>0.40480660277873004</v>
      </c>
      <c r="ET186" s="7">
        <f t="shared" ca="1" si="742"/>
        <v>0.28750108952896225</v>
      </c>
      <c r="EU186" s="7">
        <f t="shared" ca="1" si="743"/>
        <v>1</v>
      </c>
      <c r="EV186" s="7" t="str">
        <f t="shared" ca="1" si="744"/>
        <v>3</v>
      </c>
      <c r="EW186" s="7">
        <f ca="1">IFERROR(IF(EW185+EV186&gt;EX$4,EW185,EW185+EV186),"")</f>
        <v>60</v>
      </c>
      <c r="EX186" s="7">
        <f t="shared" ca="1" si="911"/>
        <v>0</v>
      </c>
      <c r="EY186" s="7">
        <f t="shared" ca="1" si="745"/>
        <v>0.18457335972026423</v>
      </c>
      <c r="EZ186" s="7">
        <f t="shared" ca="1" si="746"/>
        <v>0.50773433258742806</v>
      </c>
      <c r="FA186" s="7">
        <f t="shared" ca="1" si="747"/>
        <v>1</v>
      </c>
      <c r="FB186" s="7" t="str">
        <f t="shared" ca="1" si="748"/>
        <v>3</v>
      </c>
      <c r="FC186" s="7">
        <f ca="1">IFERROR(IF(FC185+FB186&gt;FD$4,FC185,FC185+FB186),"")</f>
        <v>60</v>
      </c>
      <c r="FD186" s="7">
        <f t="shared" ca="1" si="912"/>
        <v>0</v>
      </c>
      <c r="FE186" s="7">
        <f t="shared" ca="1" si="749"/>
        <v>0.84878004967415177</v>
      </c>
      <c r="FF186" s="7">
        <f t="shared" ca="1" si="750"/>
        <v>-0.15647235736645948</v>
      </c>
      <c r="FG186" s="7">
        <f t="shared" ca="1" si="751"/>
        <v>0</v>
      </c>
      <c r="FH186" s="7">
        <f t="shared" ca="1" si="752"/>
        <v>0</v>
      </c>
      <c r="FI186" s="7">
        <f ca="1">IFERROR(IF(FI185+FH186&gt;FJ$4,FI185,FI185+FH186),"")</f>
        <v>60</v>
      </c>
      <c r="FJ186" s="7">
        <f t="shared" ca="1" si="913"/>
        <v>0</v>
      </c>
      <c r="FK186" s="7">
        <f t="shared" ca="1" si="753"/>
        <v>0.97174429782531602</v>
      </c>
      <c r="FL186" s="7">
        <f t="shared" ca="1" si="754"/>
        <v>-0.27943660551762373</v>
      </c>
      <c r="FM186" s="7">
        <f t="shared" ca="1" si="755"/>
        <v>0</v>
      </c>
      <c r="FN186" s="7">
        <f t="shared" ca="1" si="756"/>
        <v>0</v>
      </c>
      <c r="FO186" s="7">
        <f ca="1">IFERROR(IF(FO185+FN186&gt;FP$4,FO185,FO185+FN186),"")</f>
        <v>60</v>
      </c>
      <c r="FP186" s="7">
        <f t="shared" ca="1" si="914"/>
        <v>0</v>
      </c>
      <c r="FQ186" s="7">
        <f t="shared" ca="1" si="757"/>
        <v>0.73161295512807401</v>
      </c>
      <c r="FR186" s="7">
        <f t="shared" ca="1" si="758"/>
        <v>-3.9305262820381714E-2</v>
      </c>
      <c r="FS186" s="7">
        <f t="shared" ca="1" si="759"/>
        <v>0</v>
      </c>
      <c r="FT186" s="7">
        <f t="shared" ca="1" si="760"/>
        <v>0</v>
      </c>
      <c r="FU186" s="7">
        <f ca="1">IFERROR(IF(FU185+FT186&gt;FV$4,FU185,FU185+FT186),"")</f>
        <v>60</v>
      </c>
      <c r="FV186" s="7">
        <f t="shared" ca="1" si="915"/>
        <v>0</v>
      </c>
      <c r="FW186" s="7">
        <f t="shared" ca="1" si="761"/>
        <v>0.1587265559905815</v>
      </c>
      <c r="FX186" s="7">
        <f t="shared" ca="1" si="762"/>
        <v>0.53358113631711079</v>
      </c>
      <c r="FY186" s="7">
        <f t="shared" ca="1" si="763"/>
        <v>1</v>
      </c>
      <c r="FZ186" s="7" t="str">
        <f t="shared" ca="1" si="764"/>
        <v>3</v>
      </c>
      <c r="GA186" s="7">
        <f ca="1">IFERROR(IF(GA185+FZ186&gt;GB$4,GA185,GA185+FZ186),"")</f>
        <v>60</v>
      </c>
      <c r="GB186" s="7">
        <f t="shared" ca="1" si="916"/>
        <v>0</v>
      </c>
      <c r="GC186" s="7">
        <f t="shared" ca="1" si="765"/>
        <v>4.2972183659315211E-2</v>
      </c>
      <c r="GD186" s="7">
        <f t="shared" ca="1" si="766"/>
        <v>0.64933550864837708</v>
      </c>
      <c r="GE186" s="7">
        <f t="shared" ca="1" si="767"/>
        <v>1</v>
      </c>
      <c r="GF186" s="7" t="str">
        <f t="shared" ca="1" si="768"/>
        <v>3</v>
      </c>
      <c r="GG186" s="7">
        <f ca="1">IFERROR(IF(GG185+GF186&gt;GH$4,GG185,GG185+GF186),"")</f>
        <v>60</v>
      </c>
      <c r="GH186" s="7">
        <f t="shared" ca="1" si="917"/>
        <v>0</v>
      </c>
      <c r="GI186" s="7">
        <f t="shared" ca="1" si="769"/>
        <v>0.89011692504948614</v>
      </c>
      <c r="GJ186" s="7">
        <f t="shared" ca="1" si="770"/>
        <v>-0.19780923274179385</v>
      </c>
      <c r="GK186" s="7">
        <f t="shared" ca="1" si="771"/>
        <v>0</v>
      </c>
      <c r="GL186" s="7">
        <f t="shared" ca="1" si="772"/>
        <v>0</v>
      </c>
      <c r="GM186" s="7">
        <f ca="1">IFERROR(IF(GM185+GL186&gt;GN$4,GM185,GM185+GL186),"")</f>
        <v>60</v>
      </c>
      <c r="GN186" s="7">
        <f t="shared" ca="1" si="918"/>
        <v>0</v>
      </c>
      <c r="GO186" s="7">
        <f t="shared" ca="1" si="773"/>
        <v>0.49713208670379583</v>
      </c>
      <c r="GP186" s="7">
        <f t="shared" ca="1" si="774"/>
        <v>0.19517560560389646</v>
      </c>
      <c r="GQ186" s="7">
        <f t="shared" ca="1" si="775"/>
        <v>1</v>
      </c>
      <c r="GR186" s="7" t="str">
        <f t="shared" ca="1" si="776"/>
        <v>3</v>
      </c>
      <c r="GS186" s="7">
        <f ca="1">IFERROR(IF(GS185+GR186&gt;GT$4,GS185,GS185+GR186),"")</f>
        <v>60</v>
      </c>
      <c r="GT186" s="7">
        <f t="shared" ca="1" si="919"/>
        <v>0</v>
      </c>
      <c r="GU186" s="7">
        <f t="shared" ca="1" si="777"/>
        <v>0.83886506176560327</v>
      </c>
      <c r="GV186" s="7">
        <f t="shared" ca="1" si="778"/>
        <v>-0.14655736945791098</v>
      </c>
      <c r="GW186" s="7">
        <f t="shared" ca="1" si="779"/>
        <v>0</v>
      </c>
      <c r="GX186" s="7">
        <f t="shared" ca="1" si="780"/>
        <v>0</v>
      </c>
      <c r="GY186" s="7">
        <f ca="1">IFERROR(IF(GY185+GX186&gt;GZ$4,GY185,GY185+GX186),"")</f>
        <v>60</v>
      </c>
      <c r="GZ186" s="7">
        <f t="shared" ca="1" si="920"/>
        <v>0</v>
      </c>
      <c r="HA186" s="7">
        <f t="shared" ca="1" si="781"/>
        <v>0.99847918209796538</v>
      </c>
      <c r="HB186" s="7">
        <f t="shared" ca="1" si="782"/>
        <v>-0.30617148979027309</v>
      </c>
      <c r="HC186" s="7">
        <f t="shared" ca="1" si="783"/>
        <v>0</v>
      </c>
      <c r="HD186" s="7">
        <f t="shared" ca="1" si="784"/>
        <v>0</v>
      </c>
      <c r="HE186" s="7">
        <f ca="1">IFERROR(IF(HE185+HD186&gt;HF$4,HE185,HE185+HD186),"")</f>
        <v>60</v>
      </c>
      <c r="HF186" s="7">
        <f t="shared" ca="1" si="921"/>
        <v>0</v>
      </c>
      <c r="HG186" s="7">
        <f t="shared" ca="1" si="785"/>
        <v>0.77987574838036655</v>
      </c>
      <c r="HH186" s="7">
        <f t="shared" ca="1" si="786"/>
        <v>-8.7568056072674261E-2</v>
      </c>
      <c r="HI186" s="7">
        <f t="shared" ca="1" si="787"/>
        <v>0</v>
      </c>
      <c r="HJ186" s="7">
        <f t="shared" ca="1" si="788"/>
        <v>0</v>
      </c>
      <c r="HK186" s="7">
        <f ca="1">IFERROR(IF(HK185+HJ186&gt;HL$4,HK185,HK185+HJ186),"")</f>
        <v>60</v>
      </c>
      <c r="HL186" s="7">
        <f t="shared" ca="1" si="922"/>
        <v>0</v>
      </c>
      <c r="HM186" s="7">
        <f t="shared" ca="1" si="789"/>
        <v>0.75088369740211047</v>
      </c>
      <c r="HN186" s="7">
        <f t="shared" ca="1" si="790"/>
        <v>-5.8576005094418182E-2</v>
      </c>
      <c r="HO186" s="7">
        <f t="shared" ca="1" si="791"/>
        <v>0</v>
      </c>
      <c r="HP186" s="7">
        <f t="shared" ca="1" si="792"/>
        <v>0</v>
      </c>
      <c r="HQ186" s="7">
        <f ca="1">IFERROR(IF(HQ185+HP186&gt;HR$4,HQ185,HQ185+HP186),"")</f>
        <v>60</v>
      </c>
      <c r="HR186" s="7">
        <f t="shared" ca="1" si="923"/>
        <v>0</v>
      </c>
      <c r="HS186" s="7">
        <f t="shared" ca="1" si="793"/>
        <v>0.99017575302307381</v>
      </c>
      <c r="HT186" s="7">
        <f t="shared" ca="1" si="794"/>
        <v>-0.29786806071538152</v>
      </c>
      <c r="HU186" s="7">
        <f t="shared" ca="1" si="795"/>
        <v>0</v>
      </c>
      <c r="HV186" s="7">
        <f t="shared" ca="1" si="796"/>
        <v>0</v>
      </c>
      <c r="HW186" s="7">
        <f ca="1">IFERROR(IF(HW185+HV186&gt;HX$4,HW185,HW185+HV186),"")</f>
        <v>60</v>
      </c>
      <c r="HX186" s="7">
        <f t="shared" ca="1" si="924"/>
        <v>0</v>
      </c>
      <c r="HY186" s="7">
        <f t="shared" ca="1" si="797"/>
        <v>0.47916379440423007</v>
      </c>
      <c r="HZ186" s="7">
        <f t="shared" ca="1" si="798"/>
        <v>0.21314389790346222</v>
      </c>
      <c r="IA186" s="7">
        <f t="shared" ca="1" si="799"/>
        <v>1</v>
      </c>
      <c r="IB186" s="7" t="str">
        <f t="shared" ca="1" si="800"/>
        <v>3</v>
      </c>
      <c r="IC186" s="7">
        <f ca="1">IFERROR(IF(IC185+IB186&gt;ID$4,IC185,IC185+IB186),"")</f>
        <v>60</v>
      </c>
      <c r="ID186" s="7">
        <f t="shared" ca="1" si="925"/>
        <v>0</v>
      </c>
      <c r="IE186" s="7">
        <f t="shared" ca="1" si="801"/>
        <v>0.64971981505923293</v>
      </c>
      <c r="IF186" s="7">
        <f t="shared" ca="1" si="802"/>
        <v>4.258787724845936E-2</v>
      </c>
      <c r="IG186" s="7">
        <f t="shared" ca="1" si="803"/>
        <v>1</v>
      </c>
      <c r="IH186" s="7" t="str">
        <f t="shared" ca="1" si="804"/>
        <v>3</v>
      </c>
      <c r="II186" s="7">
        <f ca="1">IFERROR(IF(II185+IH186&gt;IJ$4,II185,II185+IH186),"")</f>
        <v>60</v>
      </c>
      <c r="IJ186" s="7">
        <f t="shared" ca="1" si="926"/>
        <v>0</v>
      </c>
      <c r="IK186" s="7">
        <f t="shared" ca="1" si="805"/>
        <v>0.91925846478703499</v>
      </c>
      <c r="IL186" s="7">
        <f t="shared" ca="1" si="806"/>
        <v>-0.2269507724793427</v>
      </c>
      <c r="IM186" s="7">
        <f t="shared" ca="1" si="807"/>
        <v>0</v>
      </c>
      <c r="IN186" s="7">
        <f t="shared" ca="1" si="808"/>
        <v>0</v>
      </c>
      <c r="IO186" s="7">
        <f ca="1">IFERROR(IF(IO185+IN186&gt;IP$4,IO185,IO185+IN186),"")</f>
        <v>60</v>
      </c>
      <c r="IP186" s="7">
        <f t="shared" ca="1" si="927"/>
        <v>0</v>
      </c>
      <c r="IQ186" s="7">
        <f t="shared" ca="1" si="809"/>
        <v>4.0216605881259304E-2</v>
      </c>
      <c r="IR186" s="7">
        <f t="shared" ca="1" si="810"/>
        <v>0.65209108642643299</v>
      </c>
      <c r="IS186" s="7">
        <f t="shared" ca="1" si="811"/>
        <v>1</v>
      </c>
      <c r="IT186" s="7" t="str">
        <f t="shared" ca="1" si="812"/>
        <v>3</v>
      </c>
      <c r="IU186" s="7">
        <f ca="1">IFERROR(IF(IU185+IT186&gt;IV$4,IU185,IU185+IT186),"")</f>
        <v>60</v>
      </c>
      <c r="IV186" s="7">
        <f t="shared" ca="1" si="928"/>
        <v>0</v>
      </c>
      <c r="IW186" s="7">
        <f t="shared" ca="1" si="813"/>
        <v>3.2842969812758027E-2</v>
      </c>
      <c r="IX186" s="7">
        <f t="shared" ca="1" si="814"/>
        <v>0.65946472249493426</v>
      </c>
      <c r="IY186" s="7">
        <f t="shared" ca="1" si="815"/>
        <v>1</v>
      </c>
      <c r="IZ186" s="7" t="str">
        <f t="shared" ca="1" si="816"/>
        <v>3</v>
      </c>
      <c r="JA186" s="7">
        <f ca="1">IFERROR(IF(JA185+IZ186&gt;JB$4,JA185,JA185+IZ186),"")</f>
        <v>60</v>
      </c>
      <c r="JB186" s="7">
        <f t="shared" ca="1" si="929"/>
        <v>0</v>
      </c>
      <c r="JC186" s="7">
        <f t="shared" ca="1" si="817"/>
        <v>0.9903254817414725</v>
      </c>
      <c r="JD186" s="7">
        <f t="shared" ca="1" si="818"/>
        <v>-0.29801778943378021</v>
      </c>
      <c r="JE186" s="7">
        <f t="shared" ca="1" si="819"/>
        <v>0</v>
      </c>
      <c r="JF186" s="7">
        <f t="shared" ca="1" si="820"/>
        <v>0</v>
      </c>
      <c r="JG186" s="7">
        <f ca="1">IFERROR(IF(JG185+JF186&gt;JH$4,JG185,JG185+JF186),"")</f>
        <v>60</v>
      </c>
      <c r="JH186" s="7">
        <f t="shared" ca="1" si="930"/>
        <v>0</v>
      </c>
      <c r="JI186" s="7">
        <f t="shared" ca="1" si="821"/>
        <v>0.26188233644206449</v>
      </c>
      <c r="JJ186" s="7">
        <f t="shared" ca="1" si="822"/>
        <v>0.4304253558656278</v>
      </c>
      <c r="JK186" s="7">
        <f t="shared" ca="1" si="823"/>
        <v>1</v>
      </c>
      <c r="JL186" s="7" t="str">
        <f t="shared" ca="1" si="824"/>
        <v>3</v>
      </c>
      <c r="JM186" s="7">
        <f ca="1">IFERROR(IF(JM185+JL186&gt;JN$4,JM185,JM185+JL186),"")</f>
        <v>60</v>
      </c>
      <c r="JN186" s="7">
        <f t="shared" ca="1" si="931"/>
        <v>0</v>
      </c>
      <c r="JO186" s="7">
        <f t="shared" ca="1" si="825"/>
        <v>0.73208741333563654</v>
      </c>
      <c r="JP186" s="7">
        <f t="shared" ca="1" si="826"/>
        <v>-3.9779721027944248E-2</v>
      </c>
      <c r="JQ186" s="7">
        <f t="shared" ca="1" si="827"/>
        <v>0</v>
      </c>
      <c r="JR186" s="7">
        <f t="shared" ca="1" si="828"/>
        <v>0</v>
      </c>
      <c r="JS186" s="7">
        <f ca="1">IFERROR(IF(JS185+JR186&gt;JT$4,JS185,JS185+JR186),"")</f>
        <v>60</v>
      </c>
      <c r="JT186" s="7">
        <f t="shared" ca="1" si="932"/>
        <v>0</v>
      </c>
      <c r="JU186" s="7">
        <f t="shared" ca="1" si="829"/>
        <v>0.24102952130844935</v>
      </c>
      <c r="JV186" s="7">
        <f t="shared" ca="1" si="830"/>
        <v>0.45127817099924294</v>
      </c>
      <c r="JW186" s="7">
        <f t="shared" ca="1" si="831"/>
        <v>1</v>
      </c>
      <c r="JX186" s="7" t="str">
        <f t="shared" ca="1" si="832"/>
        <v>3</v>
      </c>
      <c r="JY186" s="7">
        <f ca="1">IFERROR(IF(JY185+JX186&gt;JZ$4,JY185,JY185+JX186),"")</f>
        <v>60</v>
      </c>
      <c r="JZ186" s="7">
        <f t="shared" ca="1" si="933"/>
        <v>0</v>
      </c>
      <c r="KA186" s="7">
        <f t="shared" ca="1" si="833"/>
        <v>0.8377324255606291</v>
      </c>
      <c r="KB186" s="7">
        <f t="shared" ca="1" si="834"/>
        <v>-0.14542473325293681</v>
      </c>
      <c r="KC186" s="7">
        <f t="shared" ca="1" si="835"/>
        <v>0</v>
      </c>
      <c r="KD186" s="7">
        <f t="shared" ca="1" si="836"/>
        <v>0</v>
      </c>
      <c r="KE186" s="7">
        <f ca="1">IFERROR(IF(KE185+KD186&gt;KF$4,KE185,KE185+KD186),"")</f>
        <v>60</v>
      </c>
      <c r="KF186" s="7">
        <f t="shared" ca="1" si="934"/>
        <v>0</v>
      </c>
      <c r="KG186" s="7">
        <f t="shared" ca="1" si="837"/>
        <v>0.48510826421283326</v>
      </c>
      <c r="KH186" s="7">
        <f t="shared" ca="1" si="838"/>
        <v>0.20719942809485903</v>
      </c>
      <c r="KI186" s="7">
        <f t="shared" ca="1" si="839"/>
        <v>1</v>
      </c>
      <c r="KJ186" s="7" t="str">
        <f t="shared" ca="1" si="840"/>
        <v>3</v>
      </c>
      <c r="KK186" s="7">
        <f ca="1">IFERROR(IF(KK185+KJ186&gt;KL$4,KK185,KK185+KJ186),"")</f>
        <v>60</v>
      </c>
      <c r="KL186" s="7">
        <f t="shared" ca="1" si="935"/>
        <v>0</v>
      </c>
      <c r="KM186" s="7">
        <f t="shared" ca="1" si="841"/>
        <v>0.62636174979283132</v>
      </c>
      <c r="KN186" s="7">
        <f t="shared" ca="1" si="842"/>
        <v>6.5945942514860967E-2</v>
      </c>
      <c r="KO186" s="7">
        <f t="shared" ca="1" si="843"/>
        <v>1</v>
      </c>
      <c r="KP186" s="7" t="str">
        <f t="shared" ca="1" si="844"/>
        <v>3</v>
      </c>
      <c r="KQ186" s="7">
        <f ca="1">IFERROR(IF(KQ185+KP186&gt;KR$4,KQ185,KQ185+KP186),"")</f>
        <v>60</v>
      </c>
      <c r="KR186" s="7">
        <f t="shared" ca="1" si="936"/>
        <v>0</v>
      </c>
      <c r="KS186" s="7">
        <f t="shared" ca="1" si="845"/>
        <v>0.46545038626790236</v>
      </c>
      <c r="KT186" s="7">
        <f t="shared" ca="1" si="846"/>
        <v>0.22685730603978993</v>
      </c>
      <c r="KU186" s="7">
        <f t="shared" ca="1" si="847"/>
        <v>1</v>
      </c>
      <c r="KV186" s="7" t="str">
        <f t="shared" ca="1" si="848"/>
        <v>3</v>
      </c>
      <c r="KW186" s="7">
        <f ca="1">IFERROR(IF(KW185+KV186&gt;KX$4,KW185,KW185+KV186),"")</f>
        <v>60</v>
      </c>
      <c r="KX186" s="7">
        <f t="shared" ca="1" si="937"/>
        <v>0</v>
      </c>
      <c r="KY186" s="7">
        <f t="shared" ca="1" si="849"/>
        <v>0.9625886798281279</v>
      </c>
      <c r="KZ186" s="7">
        <f t="shared" ca="1" si="850"/>
        <v>-0.27028098752043561</v>
      </c>
      <c r="LA186" s="7">
        <f t="shared" ca="1" si="851"/>
        <v>0</v>
      </c>
      <c r="LB186" s="7">
        <f t="shared" ca="1" si="852"/>
        <v>0</v>
      </c>
      <c r="LC186" s="7">
        <f ca="1">IFERROR(IF(LC185+LB186&gt;LD$4,LC185,LC185+LB186),"")</f>
        <v>60</v>
      </c>
      <c r="LD186" s="7">
        <f t="shared" ca="1" si="938"/>
        <v>0</v>
      </c>
      <c r="LE186" s="7">
        <f t="shared" ca="1" si="853"/>
        <v>1.6114941093350654E-2</v>
      </c>
      <c r="LF186" s="7">
        <f t="shared" ca="1" si="854"/>
        <v>0.67619275121434164</v>
      </c>
      <c r="LG186" s="7">
        <f t="shared" ca="1" si="855"/>
        <v>1</v>
      </c>
      <c r="LH186" s="7" t="str">
        <f t="shared" ca="1" si="856"/>
        <v>3</v>
      </c>
      <c r="LI186" s="7">
        <f ca="1">IFERROR(IF(LI185+LH186&gt;LJ$4,LI185,LI185+LH186),"")</f>
        <v>60</v>
      </c>
      <c r="LJ186" s="7">
        <f t="shared" ca="1" si="939"/>
        <v>0</v>
      </c>
      <c r="LK186" s="7">
        <f t="shared" ca="1" si="857"/>
        <v>0.37072744525632462</v>
      </c>
      <c r="LL186" s="7">
        <f t="shared" ca="1" si="858"/>
        <v>0.32158024705136767</v>
      </c>
      <c r="LM186" s="7">
        <f t="shared" ca="1" si="859"/>
        <v>1</v>
      </c>
      <c r="LN186" s="7" t="str">
        <f t="shared" ca="1" si="860"/>
        <v>3</v>
      </c>
      <c r="LO186" s="7">
        <f ca="1">IFERROR(IF(LO185+LN186&gt;LP$4,LO185,LO185+LN186),"")</f>
        <v>60</v>
      </c>
      <c r="LP186" s="7">
        <f t="shared" ca="1" si="940"/>
        <v>0</v>
      </c>
      <c r="LQ186" s="7">
        <f t="shared" ca="1" si="861"/>
        <v>0.67126969710874063</v>
      </c>
      <c r="LR186" s="7">
        <f t="shared" ca="1" si="862"/>
        <v>2.1037995198951664E-2</v>
      </c>
      <c r="LS186" s="7">
        <f t="shared" ca="1" si="863"/>
        <v>1</v>
      </c>
      <c r="LT186" s="7" t="str">
        <f t="shared" ca="1" si="864"/>
        <v>3</v>
      </c>
      <c r="LU186" s="7">
        <f ca="1">IFERROR(IF(LU185+LT186&gt;LV$4,LU185,LU185+LT186),"")</f>
        <v>60</v>
      </c>
      <c r="LV186" s="7">
        <f t="shared" ca="1" si="941"/>
        <v>0</v>
      </c>
      <c r="LW186" s="7">
        <f t="shared" ca="1" si="865"/>
        <v>0.31464717441820078</v>
      </c>
      <c r="LX186" s="7">
        <f t="shared" ca="1" si="866"/>
        <v>0.37766051788949151</v>
      </c>
      <c r="LY186" s="7">
        <f t="shared" ca="1" si="867"/>
        <v>1</v>
      </c>
      <c r="LZ186" s="7" t="str">
        <f t="shared" ca="1" si="868"/>
        <v>3</v>
      </c>
      <c r="MA186" s="7">
        <f ca="1">IFERROR(IF(MA185+LZ186&gt;MB$4,MA185,MA185+LZ186),"")</f>
        <v>60</v>
      </c>
      <c r="MB186" s="7">
        <f t="shared" ca="1" si="942"/>
        <v>0</v>
      </c>
      <c r="MC186" s="7">
        <f t="shared" ca="1" si="869"/>
        <v>0.85977538926219377</v>
      </c>
      <c r="MD186" s="7">
        <f t="shared" ca="1" si="870"/>
        <v>-0.16746769695450148</v>
      </c>
      <c r="ME186" s="7">
        <f t="shared" ca="1" si="871"/>
        <v>0</v>
      </c>
      <c r="MF186" s="7">
        <f t="shared" ca="1" si="872"/>
        <v>0</v>
      </c>
      <c r="MG186" s="7">
        <f ca="1">IFERROR(IF(MG185+MF186&gt;MH$4,MG185,MG185+MF186),"")</f>
        <v>60</v>
      </c>
      <c r="MH186" s="7">
        <f t="shared" ca="1" si="943"/>
        <v>0</v>
      </c>
      <c r="MI186" s="7">
        <f t="shared" ca="1" si="873"/>
        <v>0.26299222511841469</v>
      </c>
      <c r="MJ186" s="7">
        <f t="shared" ca="1" si="874"/>
        <v>0.4293154671892776</v>
      </c>
      <c r="MK186" s="7">
        <f t="shared" ca="1" si="875"/>
        <v>1</v>
      </c>
      <c r="ML186" s="7" t="str">
        <f t="shared" ca="1" si="876"/>
        <v>3</v>
      </c>
      <c r="MM186" s="7">
        <f ca="1">IFERROR(IF(MM185+ML186&gt;MN$4,MM185,MM185+ML186),"")</f>
        <v>60</v>
      </c>
      <c r="MN186" s="7">
        <f t="shared" ca="1" si="944"/>
        <v>0</v>
      </c>
      <c r="MO186" s="7">
        <f t="shared" ca="1" si="877"/>
        <v>0.14784215965213177</v>
      </c>
      <c r="MP186" s="7">
        <f t="shared" ca="1" si="878"/>
        <v>0.54446553265556052</v>
      </c>
      <c r="MQ186" s="7">
        <f t="shared" ca="1" si="879"/>
        <v>1</v>
      </c>
      <c r="MR186" s="7" t="str">
        <f t="shared" ca="1" si="880"/>
        <v>3</v>
      </c>
      <c r="MS186" s="7">
        <f ca="1">IFERROR(IF(MS185+MR186&gt;MT$4,MS185,MS185+MR186),"")</f>
        <v>60</v>
      </c>
      <c r="MT186" s="7">
        <f t="shared" ca="1" si="945"/>
        <v>0</v>
      </c>
      <c r="MU186" s="7">
        <f t="shared" ca="1" si="881"/>
        <v>0.59202673396044037</v>
      </c>
      <c r="MV186" s="7">
        <f t="shared" ca="1" si="882"/>
        <v>0.10028095834725193</v>
      </c>
      <c r="MW186" s="7">
        <f t="shared" ca="1" si="883"/>
        <v>1</v>
      </c>
      <c r="MX186" s="7" t="str">
        <f t="shared" ca="1" si="884"/>
        <v>3</v>
      </c>
      <c r="MY186" s="7">
        <f ca="1">IFERROR(IF(MY185+MX186&gt;MZ$4,MY185,MY185+MX186),"")</f>
        <v>60</v>
      </c>
      <c r="MZ186" s="7">
        <f t="shared" ca="1" si="946"/>
        <v>0</v>
      </c>
      <c r="NA186" s="7">
        <f t="shared" ca="1" si="885"/>
        <v>0.572026820677071</v>
      </c>
      <c r="NB186" s="7">
        <f t="shared" ca="1" si="886"/>
        <v>0.12028087163062129</v>
      </c>
      <c r="NC186" s="7">
        <f t="shared" ca="1" si="887"/>
        <v>1</v>
      </c>
      <c r="ND186" s="7" t="str">
        <f t="shared" ca="1" si="888"/>
        <v>3</v>
      </c>
      <c r="NE186" s="7">
        <f ca="1">IFERROR(IF(NE185+ND186&gt;NF$4,NE185,NE185+ND186),"")</f>
        <v>60</v>
      </c>
      <c r="NF186" s="7">
        <f t="shared" ca="1" si="947"/>
        <v>0</v>
      </c>
      <c r="NG186" s="7">
        <f t="shared" ca="1" si="889"/>
        <v>0.14417016009963646</v>
      </c>
      <c r="NH186" s="7">
        <f t="shared" ca="1" si="890"/>
        <v>0.54813753220805583</v>
      </c>
      <c r="NI186" s="7">
        <f t="shared" ca="1" si="891"/>
        <v>1</v>
      </c>
      <c r="NJ186" s="7" t="str">
        <f t="shared" ca="1" si="892"/>
        <v>3</v>
      </c>
      <c r="NK186" s="7">
        <f ca="1">IFERROR(IF(NK185+NJ186&gt;NL$4,NK185,NK185+NJ186),"")</f>
        <v>60</v>
      </c>
      <c r="NL186" s="7">
        <f t="shared" ca="1" si="948"/>
        <v>0</v>
      </c>
      <c r="NM186" s="7">
        <f t="shared" ca="1" si="893"/>
        <v>0.61951267858440962</v>
      </c>
      <c r="NN186" s="7">
        <f t="shared" ca="1" si="894"/>
        <v>7.2795013723282675E-2</v>
      </c>
      <c r="NO186" s="7">
        <f t="shared" ca="1" si="895"/>
        <v>1</v>
      </c>
      <c r="NP186" s="7" t="str">
        <f t="shared" ca="1" si="896"/>
        <v>3</v>
      </c>
      <c r="NQ186" s="7">
        <f ca="1">IFERROR(IF(NQ185+NP186&gt;NR$4,NQ185,NQ185+NP186),"")</f>
        <v>60</v>
      </c>
      <c r="NR186" s="7">
        <f t="shared" ca="1" si="949"/>
        <v>0</v>
      </c>
      <c r="NT186">
        <v>184</v>
      </c>
      <c r="NU186" s="7" t="s">
        <v>19</v>
      </c>
      <c r="NV186" s="7" t="str">
        <f t="shared" ca="1" si="653"/>
        <v/>
      </c>
      <c r="NW186" s="7" t="str">
        <f t="shared" ca="1" si="647"/>
        <v/>
      </c>
      <c r="NX186" t="str">
        <f ca="1">IFERROR(VLOOKUP(NT186,$K$3:$AK$568,8,FALSE),"")</f>
        <v/>
      </c>
      <c r="NY186" t="str">
        <f ca="1">IFERROR(VLOOKUP(NT186,$K$3:$AK$568,9,FALSE),"")</f>
        <v/>
      </c>
      <c r="NZ186" s="7" t="str">
        <f ca="1">IFERROR(VLOOKUP(NT186,$K$3:$AK$568,27,FALSE),"")</f>
        <v/>
      </c>
      <c r="OB186">
        <v>184</v>
      </c>
      <c r="OC186" s="7" t="s">
        <v>19</v>
      </c>
      <c r="OD186" t="e">
        <f t="shared" ca="1" si="654"/>
        <v>#N/A</v>
      </c>
      <c r="OE186" s="7" t="str">
        <f t="shared" ca="1" si="655"/>
        <v/>
      </c>
      <c r="OF186" s="7" t="str">
        <f t="shared" ca="1" si="656"/>
        <v/>
      </c>
      <c r="OG186" t="str">
        <f t="shared" ca="1" si="657"/>
        <v/>
      </c>
      <c r="OI186">
        <v>184</v>
      </c>
      <c r="OJ186" s="7" t="s">
        <v>19</v>
      </c>
      <c r="OK186" s="7" t="str">
        <f t="shared" ca="1" si="658"/>
        <v/>
      </c>
      <c r="OL186" s="7" t="str">
        <f t="shared" ca="1" si="659"/>
        <v/>
      </c>
      <c r="OM186" t="str">
        <f ca="1">IFERROR(VLOOKUP(OI186,$L$3:$AK$568,7,FALSE),"")</f>
        <v/>
      </c>
      <c r="ON186" t="str">
        <f ca="1">IFERROR(VLOOKUP(OI186,$L$3:$AK$568,8,FALSE),"")</f>
        <v/>
      </c>
      <c r="OO186" s="7" t="str">
        <f ca="1">IFERROR(VLOOKUP(OI186,$L$3:$AK$568,26,FALSE),"")</f>
        <v/>
      </c>
      <c r="OQ186">
        <v>184</v>
      </c>
      <c r="OR186" s="7" t="s">
        <v>19</v>
      </c>
      <c r="OS186" t="e">
        <f t="shared" ca="1" si="660"/>
        <v>#N/A</v>
      </c>
      <c r="OT186" s="7" t="str">
        <f t="shared" ca="1" si="661"/>
        <v/>
      </c>
      <c r="OU186" s="7" t="str">
        <f t="shared" ca="1" si="662"/>
        <v/>
      </c>
      <c r="OV186" t="str">
        <f t="shared" ca="1" si="663"/>
        <v/>
      </c>
      <c r="OX186">
        <v>184</v>
      </c>
      <c r="OY186" s="7" t="s">
        <v>19</v>
      </c>
      <c r="OZ186" s="7" t="str">
        <f t="shared" ca="1" si="664"/>
        <v/>
      </c>
      <c r="PA186" s="7" t="str">
        <f t="shared" ca="1" si="665"/>
        <v/>
      </c>
      <c r="PB186" t="str">
        <f ca="1">IFERROR(VLOOKUP(OX186,$M$3:$AK$568,6,FALSE),"")</f>
        <v/>
      </c>
      <c r="PC186" t="str">
        <f ca="1">IFERROR(VLOOKUP(OX186,$M$3:$AK$568,7,FALSE),"")</f>
        <v/>
      </c>
      <c r="PD186" s="7" t="str">
        <f ca="1">IFERROR(VLOOKUP(OX186,$M$3:$AK$568,25,FALSE),"")</f>
        <v/>
      </c>
      <c r="PF186">
        <v>184</v>
      </c>
      <c r="PG186" s="7" t="s">
        <v>19</v>
      </c>
      <c r="PH186" t="e">
        <f t="shared" ca="1" si="666"/>
        <v>#N/A</v>
      </c>
      <c r="PI186" s="7" t="str">
        <f t="shared" ca="1" si="667"/>
        <v/>
      </c>
      <c r="PJ186" s="7" t="str">
        <f t="shared" ca="1" si="668"/>
        <v/>
      </c>
      <c r="PK186" t="str">
        <f t="shared" ca="1" si="669"/>
        <v/>
      </c>
      <c r="PM186">
        <v>184</v>
      </c>
      <c r="PN186" s="7" t="s">
        <v>19</v>
      </c>
      <c r="PO186" s="202" t="str">
        <f t="shared" ca="1" si="670"/>
        <v/>
      </c>
      <c r="PP186" s="7" t="str">
        <f t="shared" ca="1" si="671"/>
        <v/>
      </c>
      <c r="PQ186" t="str">
        <f ca="1">IFERROR(VLOOKUP(PM186,$G$325:$R$409,12,FALSE),"")</f>
        <v/>
      </c>
      <c r="PR186" t="e">
        <f ca="1">VLOOKUP(PM186,$G$324:$Q$409,11,FALSE)</f>
        <v>#N/A</v>
      </c>
      <c r="PS186" s="7" t="str">
        <f ca="1">VLOOKUP(PQ186,$R$325:$Y$409,8,FALSE)</f>
        <v>- -</v>
      </c>
      <c r="PT186" s="7">
        <f ca="1">ReSt</f>
        <v>-4</v>
      </c>
      <c r="PU186" s="7" t="e">
        <f t="shared" ca="1" si="672"/>
        <v>#N/A</v>
      </c>
      <c r="PV186" s="7" t="e">
        <f t="shared" ca="1" si="673"/>
        <v>#N/A</v>
      </c>
      <c r="PW186" s="7" t="str">
        <f ca="1">VLOOKUP(PQ186,$R$325:$AK$409,8,FALSE)</f>
        <v>- -</v>
      </c>
      <c r="PX186" s="7"/>
      <c r="PY186">
        <v>184</v>
      </c>
      <c r="PZ186" s="7" t="s">
        <v>19</v>
      </c>
      <c r="QA186" t="str">
        <f t="shared" ca="1" si="674"/>
        <v/>
      </c>
      <c r="QB186" s="7" t="str">
        <f t="shared" ca="1" si="675"/>
        <v/>
      </c>
      <c r="QC186" s="7" t="str">
        <f t="shared" ca="1" si="676"/>
        <v/>
      </c>
      <c r="QD186" t="str">
        <f t="shared" ca="1" si="677"/>
        <v/>
      </c>
      <c r="QF186">
        <v>184</v>
      </c>
      <c r="QG186" s="7" t="s">
        <v>19</v>
      </c>
      <c r="QH186" s="7" t="str">
        <f t="shared" ca="1" si="678"/>
        <v/>
      </c>
      <c r="QI186" s="7" t="e">
        <f t="shared" ca="1" si="679"/>
        <v>#VALUE!</v>
      </c>
      <c r="QJ186" t="e">
        <f t="shared" ca="1" si="680"/>
        <v>#N/A</v>
      </c>
      <c r="QK186" s="7" t="e">
        <f t="shared" ca="1" si="681"/>
        <v>#N/A</v>
      </c>
      <c r="QM186">
        <v>184</v>
      </c>
      <c r="QN186" s="7" t="s">
        <v>19</v>
      </c>
      <c r="QO186" t="str">
        <f t="shared" ca="1" si="682"/>
        <v/>
      </c>
      <c r="QP186" s="7" t="str">
        <f t="shared" ca="1" si="683"/>
        <v/>
      </c>
      <c r="QQ186" t="str">
        <f t="shared" ca="1" si="684"/>
        <v/>
      </c>
    </row>
    <row r="187" spans="1:459" x14ac:dyDescent="0.25">
      <c r="A187" s="240"/>
      <c r="C187" s="75"/>
      <c r="D187" s="76"/>
      <c r="F187" s="75"/>
      <c r="G187" s="76"/>
      <c r="I187" s="75"/>
      <c r="J187" s="85" t="s">
        <v>2151</v>
      </c>
      <c r="K187" s="85">
        <f t="shared" ca="1" si="648"/>
        <v>4</v>
      </c>
      <c r="L187" s="85">
        <f t="shared" ca="1" si="951"/>
        <v>1</v>
      </c>
      <c r="M187" s="70">
        <f t="shared" ca="1" si="956"/>
        <v>8</v>
      </c>
      <c r="O187" s="222">
        <f t="shared" ca="1" si="649"/>
        <v>29</v>
      </c>
      <c r="Q187" s="7" t="s">
        <v>1737</v>
      </c>
      <c r="R187" s="9" t="s">
        <v>1464</v>
      </c>
      <c r="S187" s="9" t="s">
        <v>1955</v>
      </c>
      <c r="T187" s="61" t="str">
        <f>SUBSTITUTE(IFERROR(IFERROR(VLOOKUP(R187,'[1]Skill Statistics'!$A$3:$C$513,2,FALSE),VLOOKUP(Q187,'[1]Skill Statistics'!$A$3:$C$513,2,FALSE)),T186),"R*","ReSt")</f>
        <v>In/Me</v>
      </c>
      <c r="U187" s="61" t="str">
        <f>IFERROR(IFERROR(VLOOKUP(R187,'[1]Skill Statistics'!$A$3:$C$513,3,FALSE),VLOOKUP(Q187,'[1]Skill Statistics'!$A$3:$C$513,3,FALSE)),U186)</f>
        <v>Re</v>
      </c>
      <c r="V187" s="61" t="str">
        <f>IF(ISNUMBER(SEARCH("Category",R187)),"- -",IFERROR(IFERROR(VLOOKUP(Q187,[1]Professions!$A$4:$AM$288,MATCH(Profession,[1]Professions!$A$1:$AM$1,0),FALSE),VLOOKUP(Q187,Calculations!$B$91:$I$95,8,FALSE)),"- -"))</f>
        <v>3 / 4</v>
      </c>
      <c r="W187" s="60">
        <f t="shared" ca="1" si="650"/>
        <v>0</v>
      </c>
      <c r="X187" s="7">
        <f ca="1">IFERROR(VLOOKUP(R187,$BS$6:$NR$519,MATCH(ActualLevel,$BS$3:$NR$3,0),FALSE),"- -")</f>
        <v>2</v>
      </c>
      <c r="Y187" s="7">
        <f t="shared" ca="1" si="955"/>
        <v>2</v>
      </c>
      <c r="Z187" s="7">
        <f ca="1">IFERROR(VLOOKUP(Y187,Charts!$BQ$2:$BR$52,2,FALSE),"- -")</f>
        <v>10</v>
      </c>
      <c r="AA187" s="7">
        <f t="shared" ca="1" si="686"/>
        <v>5</v>
      </c>
      <c r="AB187" s="7">
        <f t="shared" ca="1" si="952"/>
        <v>0</v>
      </c>
      <c r="AC187" s="7"/>
      <c r="AD187" s="7"/>
      <c r="AE187" s="7"/>
      <c r="AF187" s="7"/>
      <c r="AG187" s="7"/>
      <c r="AH187" s="43"/>
      <c r="AI187" s="7"/>
      <c r="AJ187" s="7"/>
      <c r="AK187" s="7">
        <f t="shared" ca="1" si="687"/>
        <v>15</v>
      </c>
      <c r="AL187" s="7"/>
      <c r="AM187" s="69">
        <f>IFERROR(VLOOKUP(R187,'[1]Skill Statistics'!$A$3:$AN$513,MATCH(Profession,'[1]Skill Statistics'!$A$2:$AN$2,0),FALSE),0)</f>
        <v>0.4</v>
      </c>
      <c r="AN187" s="85">
        <f>IFERROR(VLOOKUP(Q187,'[1]Skill Statistics'!$A$3:$BK$513,MATCH(Archetype,'[1]Skill Statistics'!$A$2:$BK$2,0),FALSE),0)</f>
        <v>0</v>
      </c>
      <c r="AO187" s="85">
        <f>IFERROR(VLOOKUP(Q187,'[1]Skill Statistics'!$A$3:$BB$513,MATCH(Race,'[1]Skill Statistics'!$A$2:$BB$2,0),FALSE),0)</f>
        <v>0</v>
      </c>
      <c r="AP187" s="85">
        <f t="shared" ca="1" si="651"/>
        <v>0.5</v>
      </c>
      <c r="AQ187" s="70">
        <v>0.7</v>
      </c>
      <c r="AS187" s="69">
        <f>IFERROR(VLOOKUP(Q187,'[1]Professional Skills'!$A$4:$AM$288,MATCH(Profession,'[1]Professional Skills'!$A$3:$AM$3,0),FALSE),"- -")</f>
        <v>0</v>
      </c>
      <c r="AT187" t="s">
        <v>1812</v>
      </c>
      <c r="AU187" s="7" t="str">
        <f t="shared" si="954"/>
        <v/>
      </c>
      <c r="AV187" s="7">
        <f t="shared" ca="1" si="953"/>
        <v>0</v>
      </c>
      <c r="AW187" t="str">
        <f t="shared" si="690"/>
        <v/>
      </c>
      <c r="AX187" t="str">
        <f>IFERROR(_xlfn.RANK.EQ(AW187,$AW$5:$AW$568),"")</f>
        <v/>
      </c>
      <c r="AY187">
        <f t="shared" si="645"/>
        <v>0</v>
      </c>
      <c r="AZ187" s="70" t="str">
        <f t="shared" si="688"/>
        <v/>
      </c>
      <c r="BB187" s="69">
        <f>IFERROR(IF(Q187="Language",VLOOKUP(R187,[1]Cultures!$B$4:$N$218,MATCH(Culture,[1]Cultures!$B$3:$N$3,0),FALSE),VLOOKUP(Q187,[1]Cultures!$B$4:$O$212,MATCH(Culture,[1]Cultures!$B$3:$O$3,0),FALSE)),"- -")</f>
        <v>3</v>
      </c>
      <c r="BC187" t="s">
        <v>1812</v>
      </c>
      <c r="BD187">
        <f t="shared" ca="1" si="950"/>
        <v>0.51478557341494313</v>
      </c>
      <c r="BE187">
        <f t="shared" ca="1" si="897"/>
        <v>2.1147855734149434</v>
      </c>
      <c r="BH187">
        <f t="shared" ca="1" si="957"/>
        <v>1</v>
      </c>
      <c r="BI187" s="7">
        <f t="shared" ca="1" si="689"/>
        <v>0</v>
      </c>
      <c r="BK187" s="7"/>
      <c r="BL187" s="70">
        <f t="shared" ca="1" si="646"/>
        <v>0</v>
      </c>
      <c r="BN187" s="69">
        <f>IFERROR(VLOOKUP(V187,Charts!$BT$2:$BV$14,3,FALSE),"- -")</f>
        <v>0.69230769230769229</v>
      </c>
      <c r="BO187" s="85">
        <f t="shared" ca="1" si="652"/>
        <v>2.9210838637079712</v>
      </c>
      <c r="BP187" s="70">
        <f t="shared" ca="1" si="898"/>
        <v>29</v>
      </c>
      <c r="BR187" s="7">
        <v>182</v>
      </c>
      <c r="BS187" s="9" t="str">
        <f ca="1">VLOOKUP(BR187,$O$3:$R$568,4,FALSE)</f>
        <v>Bone/Horn</v>
      </c>
      <c r="BT187" s="7" t="str">
        <f ca="1">VLOOKUP(BS187,$R$3:$V$568,5,FALSE)</f>
        <v>2 / 3</v>
      </c>
      <c r="BU187" s="7">
        <f ca="1">VLOOKUP(BT187,Charts!$BT$2:$BV$14,3,FALSE)</f>
        <v>0.84615384615384615</v>
      </c>
      <c r="BV187" s="7" t="str">
        <f t="shared" ca="1" si="691"/>
        <v>2</v>
      </c>
      <c r="BW187" s="7" t="str">
        <f t="shared" ca="1" si="692"/>
        <v>3</v>
      </c>
      <c r="BY187" s="7">
        <f t="shared" ca="1" si="693"/>
        <v>0.87448430068963201</v>
      </c>
      <c r="BZ187" s="7">
        <f t="shared" ca="1" si="694"/>
        <v>-2.8330454535785865E-2</v>
      </c>
      <c r="CA187" s="7">
        <f t="shared" ca="1" si="695"/>
        <v>0</v>
      </c>
      <c r="CB187" s="7">
        <f t="shared" ca="1" si="696"/>
        <v>0</v>
      </c>
      <c r="CC187" s="7">
        <f ca="1">IFERROR(IF(CC186+CB187&gt;CD$4,CC186,CC186+CB187),"")</f>
        <v>38</v>
      </c>
      <c r="CD187" s="7">
        <f t="shared" ca="1" si="899"/>
        <v>0</v>
      </c>
      <c r="CE187" s="7">
        <f t="shared" ca="1" si="697"/>
        <v>7.7882631402190428E-2</v>
      </c>
      <c r="CF187" s="7">
        <f t="shared" ca="1" si="698"/>
        <v>0.76827121475165572</v>
      </c>
      <c r="CG187" s="7">
        <f t="shared" ca="1" si="699"/>
        <v>1</v>
      </c>
      <c r="CH187" s="7" t="str">
        <f t="shared" ca="1" si="700"/>
        <v>2</v>
      </c>
      <c r="CI187" s="7">
        <f ca="1">IFERROR(IF(CI186+CH187&gt;CJ$4,CI186,CI186+CH187),"")</f>
        <v>60</v>
      </c>
      <c r="CJ187" s="7">
        <f t="shared" ca="1" si="900"/>
        <v>0</v>
      </c>
      <c r="CK187" s="7">
        <f t="shared" ca="1" si="701"/>
        <v>6.891444854103923E-2</v>
      </c>
      <c r="CL187" s="7">
        <f t="shared" ca="1" si="702"/>
        <v>0.77723939761280691</v>
      </c>
      <c r="CM187" s="7">
        <f t="shared" ca="1" si="703"/>
        <v>1</v>
      </c>
      <c r="CN187" s="7" t="str">
        <f t="shared" ca="1" si="704"/>
        <v>2</v>
      </c>
      <c r="CO187" s="7">
        <f ca="1">IFERROR(IF(CO186+CN187&gt;CP$4,CO186,CO186+CN187),"")</f>
        <v>60</v>
      </c>
      <c r="CP187" s="7">
        <f t="shared" ca="1" si="901"/>
        <v>0</v>
      </c>
      <c r="CQ187" s="7">
        <f t="shared" ca="1" si="705"/>
        <v>0.58584291564499591</v>
      </c>
      <c r="CR187" s="7">
        <f t="shared" ca="1" si="706"/>
        <v>0.26031093050885024</v>
      </c>
      <c r="CS187" s="7">
        <f t="shared" ca="1" si="707"/>
        <v>1</v>
      </c>
      <c r="CT187" s="7" t="str">
        <f t="shared" ca="1" si="708"/>
        <v>2</v>
      </c>
      <c r="CU187" s="7">
        <f ca="1">IFERROR(IF(CU186+CT187&gt;CV$4,CU186,CU186+CT187),"")</f>
        <v>60</v>
      </c>
      <c r="CV187" s="7">
        <f t="shared" ca="1" si="902"/>
        <v>0</v>
      </c>
      <c r="CW187" s="7">
        <f t="shared" ca="1" si="709"/>
        <v>0.52299148227233516</v>
      </c>
      <c r="CX187" s="7">
        <f t="shared" ca="1" si="710"/>
        <v>0.32316236388151098</v>
      </c>
      <c r="CY187" s="7">
        <f t="shared" ca="1" si="711"/>
        <v>1</v>
      </c>
      <c r="CZ187" s="7" t="str">
        <f t="shared" ca="1" si="712"/>
        <v>2</v>
      </c>
      <c r="DA187" s="7">
        <f ca="1">IFERROR(IF(DA186+CZ187&gt;DB$4,DA186,DA186+CZ187),"")</f>
        <v>60</v>
      </c>
      <c r="DB187" s="7">
        <f t="shared" ca="1" si="903"/>
        <v>0</v>
      </c>
      <c r="DC187" s="7">
        <f t="shared" ca="1" si="713"/>
        <v>0.66172943750315982</v>
      </c>
      <c r="DD187" s="7">
        <f t="shared" ca="1" si="714"/>
        <v>0.18442440865068632</v>
      </c>
      <c r="DE187" s="7">
        <f t="shared" ca="1" si="715"/>
        <v>1</v>
      </c>
      <c r="DF187" s="7" t="str">
        <f t="shared" ca="1" si="716"/>
        <v>2</v>
      </c>
      <c r="DG187" s="7">
        <f ca="1">IFERROR(IF(DG186+DF187&gt;DH$4,DG186,DG186+DF187),"")</f>
        <v>60</v>
      </c>
      <c r="DH187" s="7">
        <f t="shared" ca="1" si="904"/>
        <v>0</v>
      </c>
      <c r="DI187" s="7">
        <f t="shared" ca="1" si="717"/>
        <v>0.50864481831212272</v>
      </c>
      <c r="DJ187" s="7">
        <f t="shared" ca="1" si="718"/>
        <v>0.33750902784172343</v>
      </c>
      <c r="DK187" s="7">
        <f t="shared" ca="1" si="719"/>
        <v>1</v>
      </c>
      <c r="DL187" s="7" t="str">
        <f t="shared" ca="1" si="720"/>
        <v>2</v>
      </c>
      <c r="DM187" s="7">
        <f ca="1">IFERROR(IF(DM186+DL187&gt;DN$4,DM186,DM186+DL187),"")</f>
        <v>60</v>
      </c>
      <c r="DN187" s="7">
        <f t="shared" ca="1" si="905"/>
        <v>0</v>
      </c>
      <c r="DO187" s="7">
        <f t="shared" ca="1" si="721"/>
        <v>0.51591251227772938</v>
      </c>
      <c r="DP187" s="7">
        <f t="shared" ca="1" si="722"/>
        <v>0.33024133387611676</v>
      </c>
      <c r="DQ187" s="7">
        <f t="shared" ca="1" si="723"/>
        <v>1</v>
      </c>
      <c r="DR187" s="7" t="str">
        <f t="shared" ca="1" si="724"/>
        <v>2</v>
      </c>
      <c r="DS187" s="7">
        <f ca="1">IFERROR(IF(DS186+DR187&gt;DT$4,DS186,DS186+DR187),"")</f>
        <v>60</v>
      </c>
      <c r="DT187" s="7">
        <f t="shared" ca="1" si="906"/>
        <v>0</v>
      </c>
      <c r="DU187" s="7">
        <f t="shared" ca="1" si="725"/>
        <v>0.87959413620331317</v>
      </c>
      <c r="DV187" s="7">
        <f t="shared" ca="1" si="726"/>
        <v>-3.3440290049467025E-2</v>
      </c>
      <c r="DW187" s="7">
        <f t="shared" ca="1" si="727"/>
        <v>0</v>
      </c>
      <c r="DX187" s="7">
        <f t="shared" ca="1" si="728"/>
        <v>0</v>
      </c>
      <c r="DY187" s="7">
        <f ca="1">IFERROR(IF(DY186+DX187&gt;DZ$4,DY186,DY186+DX187),"")</f>
        <v>60</v>
      </c>
      <c r="DZ187" s="7">
        <f t="shared" ca="1" si="907"/>
        <v>0</v>
      </c>
      <c r="EA187" s="7">
        <f t="shared" ca="1" si="729"/>
        <v>0.8793590781913061</v>
      </c>
      <c r="EB187" s="7">
        <f t="shared" ca="1" si="730"/>
        <v>-3.3205232037459953E-2</v>
      </c>
      <c r="EC187" s="7">
        <f t="shared" ca="1" si="731"/>
        <v>0</v>
      </c>
      <c r="ED187" s="7">
        <f t="shared" ca="1" si="732"/>
        <v>0</v>
      </c>
      <c r="EE187" s="7">
        <f ca="1">IFERROR(IF(EE186+ED187&gt;EF$4,EE186,EE186+ED187),"")</f>
        <v>60</v>
      </c>
      <c r="EF187" s="7">
        <f t="shared" ca="1" si="908"/>
        <v>0</v>
      </c>
      <c r="EG187" s="7">
        <f t="shared" ca="1" si="733"/>
        <v>0.80850051219052144</v>
      </c>
      <c r="EH187" s="7">
        <f t="shared" ca="1" si="734"/>
        <v>3.7653333963324709E-2</v>
      </c>
      <c r="EI187" s="7">
        <f t="shared" ca="1" si="735"/>
        <v>1</v>
      </c>
      <c r="EJ187" s="7" t="str">
        <f t="shared" ca="1" si="736"/>
        <v>2</v>
      </c>
      <c r="EK187" s="7">
        <f ca="1">IFERROR(IF(EK186+EJ187&gt;EL$4,EK186,EK186+EJ187),"")</f>
        <v>60</v>
      </c>
      <c r="EL187" s="7">
        <f t="shared" ca="1" si="909"/>
        <v>0</v>
      </c>
      <c r="EM187" s="7">
        <f t="shared" ca="1" si="737"/>
        <v>0.80001080406705571</v>
      </c>
      <c r="EN187" s="7">
        <f t="shared" ca="1" si="738"/>
        <v>4.6143042086790431E-2</v>
      </c>
      <c r="EO187" s="7">
        <f t="shared" ca="1" si="739"/>
        <v>1</v>
      </c>
      <c r="EP187" s="7" t="str">
        <f t="shared" ca="1" si="740"/>
        <v>2</v>
      </c>
      <c r="EQ187" s="7">
        <f ca="1">IFERROR(IF(EQ186+EP187&gt;ER$4,EQ186,EQ186+EP187),"")</f>
        <v>60</v>
      </c>
      <c r="ER187" s="7">
        <f t="shared" ca="1" si="910"/>
        <v>0</v>
      </c>
      <c r="ES187" s="7">
        <f t="shared" ca="1" si="741"/>
        <v>0.76168560585265177</v>
      </c>
      <c r="ET187" s="7">
        <f t="shared" ca="1" si="742"/>
        <v>8.4468240301194375E-2</v>
      </c>
      <c r="EU187" s="7">
        <f t="shared" ca="1" si="743"/>
        <v>1</v>
      </c>
      <c r="EV187" s="7" t="str">
        <f t="shared" ca="1" si="744"/>
        <v>2</v>
      </c>
      <c r="EW187" s="7">
        <f ca="1">IFERROR(IF(EW186+EV187&gt;EX$4,EW186,EW186+EV187),"")</f>
        <v>60</v>
      </c>
      <c r="EX187" s="7">
        <f t="shared" ca="1" si="911"/>
        <v>0</v>
      </c>
      <c r="EY187" s="7">
        <f t="shared" ca="1" si="745"/>
        <v>0.89001794505861165</v>
      </c>
      <c r="EZ187" s="7">
        <f t="shared" ca="1" si="746"/>
        <v>-4.3864098904765503E-2</v>
      </c>
      <c r="FA187" s="7">
        <f t="shared" ca="1" si="747"/>
        <v>0</v>
      </c>
      <c r="FB187" s="7">
        <f t="shared" ca="1" si="748"/>
        <v>0</v>
      </c>
      <c r="FC187" s="7">
        <f ca="1">IFERROR(IF(FC186+FB187&gt;FD$4,FC186,FC186+FB187),"")</f>
        <v>60</v>
      </c>
      <c r="FD187" s="7">
        <f t="shared" ca="1" si="912"/>
        <v>0</v>
      </c>
      <c r="FE187" s="7">
        <f t="shared" ca="1" si="749"/>
        <v>0.67823371396126531</v>
      </c>
      <c r="FF187" s="7">
        <f t="shared" ca="1" si="750"/>
        <v>0.16792013219258084</v>
      </c>
      <c r="FG187" s="7">
        <f t="shared" ca="1" si="751"/>
        <v>1</v>
      </c>
      <c r="FH187" s="7" t="str">
        <f t="shared" ca="1" si="752"/>
        <v>2</v>
      </c>
      <c r="FI187" s="7">
        <f ca="1">IFERROR(IF(FI186+FH187&gt;FJ$4,FI186,FI186+FH187),"")</f>
        <v>60</v>
      </c>
      <c r="FJ187" s="7">
        <f t="shared" ca="1" si="913"/>
        <v>0</v>
      </c>
      <c r="FK187" s="7">
        <f t="shared" ca="1" si="753"/>
        <v>0.37392187210044014</v>
      </c>
      <c r="FL187" s="7">
        <f t="shared" ca="1" si="754"/>
        <v>0.472231974053406</v>
      </c>
      <c r="FM187" s="7">
        <f t="shared" ca="1" si="755"/>
        <v>1</v>
      </c>
      <c r="FN187" s="7" t="str">
        <f t="shared" ca="1" si="756"/>
        <v>2</v>
      </c>
      <c r="FO187" s="7">
        <f ca="1">IFERROR(IF(FO186+FN187&gt;FP$4,FO186,FO186+FN187),"")</f>
        <v>60</v>
      </c>
      <c r="FP187" s="7">
        <f t="shared" ca="1" si="914"/>
        <v>0</v>
      </c>
      <c r="FQ187" s="7">
        <f t="shared" ca="1" si="757"/>
        <v>0.25765113454215571</v>
      </c>
      <c r="FR187" s="7">
        <f t="shared" ca="1" si="758"/>
        <v>0.58850271161169043</v>
      </c>
      <c r="FS187" s="7">
        <f t="shared" ca="1" si="759"/>
        <v>1</v>
      </c>
      <c r="FT187" s="7" t="str">
        <f t="shared" ca="1" si="760"/>
        <v>2</v>
      </c>
      <c r="FU187" s="7">
        <f ca="1">IFERROR(IF(FU186+FT187&gt;FV$4,FU186,FU186+FT187),"")</f>
        <v>60</v>
      </c>
      <c r="FV187" s="7">
        <f t="shared" ca="1" si="915"/>
        <v>0</v>
      </c>
      <c r="FW187" s="7">
        <f t="shared" ca="1" si="761"/>
        <v>0.8844846811231355</v>
      </c>
      <c r="FX187" s="7">
        <f t="shared" ca="1" si="762"/>
        <v>-3.8330834969289351E-2</v>
      </c>
      <c r="FY187" s="7">
        <f t="shared" ca="1" si="763"/>
        <v>0</v>
      </c>
      <c r="FZ187" s="7">
        <f t="shared" ca="1" si="764"/>
        <v>0</v>
      </c>
      <c r="GA187" s="7">
        <f ca="1">IFERROR(IF(GA186+FZ187&gt;GB$4,GA186,GA186+FZ187),"")</f>
        <v>60</v>
      </c>
      <c r="GB187" s="7">
        <f t="shared" ca="1" si="916"/>
        <v>0</v>
      </c>
      <c r="GC187" s="7">
        <f t="shared" ca="1" si="765"/>
        <v>0.26148246772721107</v>
      </c>
      <c r="GD187" s="7">
        <f t="shared" ca="1" si="766"/>
        <v>0.58467137842663508</v>
      </c>
      <c r="GE187" s="7">
        <f t="shared" ca="1" si="767"/>
        <v>1</v>
      </c>
      <c r="GF187" s="7" t="str">
        <f t="shared" ca="1" si="768"/>
        <v>2</v>
      </c>
      <c r="GG187" s="7">
        <f ca="1">IFERROR(IF(GG186+GF187&gt;GH$4,GG186,GG186+GF187),"")</f>
        <v>60</v>
      </c>
      <c r="GH187" s="7">
        <f t="shared" ca="1" si="917"/>
        <v>0</v>
      </c>
      <c r="GI187" s="7">
        <f t="shared" ca="1" si="769"/>
        <v>0.68650073647798859</v>
      </c>
      <c r="GJ187" s="7">
        <f t="shared" ca="1" si="770"/>
        <v>0.15965310967585755</v>
      </c>
      <c r="GK187" s="7">
        <f t="shared" ca="1" si="771"/>
        <v>1</v>
      </c>
      <c r="GL187" s="7" t="str">
        <f t="shared" ca="1" si="772"/>
        <v>2</v>
      </c>
      <c r="GM187" s="7">
        <f ca="1">IFERROR(IF(GM186+GL187&gt;GN$4,GM186,GM186+GL187),"")</f>
        <v>60</v>
      </c>
      <c r="GN187" s="7">
        <f t="shared" ca="1" si="918"/>
        <v>0</v>
      </c>
      <c r="GO187" s="7">
        <f t="shared" ca="1" si="773"/>
        <v>0.55684440997092544</v>
      </c>
      <c r="GP187" s="7">
        <f t="shared" ca="1" si="774"/>
        <v>0.28930943618292071</v>
      </c>
      <c r="GQ187" s="7">
        <f t="shared" ca="1" si="775"/>
        <v>1</v>
      </c>
      <c r="GR187" s="7" t="str">
        <f t="shared" ca="1" si="776"/>
        <v>2</v>
      </c>
      <c r="GS187" s="7">
        <f ca="1">IFERROR(IF(GS186+GR187&gt;GT$4,GS186,GS186+GR187),"")</f>
        <v>60</v>
      </c>
      <c r="GT187" s="7">
        <f t="shared" ca="1" si="919"/>
        <v>0</v>
      </c>
      <c r="GU187" s="7">
        <f t="shared" ca="1" si="777"/>
        <v>1.7786522820299799E-2</v>
      </c>
      <c r="GV187" s="7">
        <f t="shared" ca="1" si="778"/>
        <v>0.82836732333354635</v>
      </c>
      <c r="GW187" s="7">
        <f t="shared" ca="1" si="779"/>
        <v>2</v>
      </c>
      <c r="GX187" s="7">
        <f t="shared" ca="1" si="780"/>
        <v>5</v>
      </c>
      <c r="GY187" s="7">
        <f ca="1">IFERROR(IF(GY186+GX187&gt;GZ$4,GY186,GY186+GX187),"")</f>
        <v>60</v>
      </c>
      <c r="GZ187" s="7">
        <f t="shared" ca="1" si="920"/>
        <v>0</v>
      </c>
      <c r="HA187" s="7">
        <f t="shared" ca="1" si="781"/>
        <v>0.51026018244321003</v>
      </c>
      <c r="HB187" s="7">
        <f t="shared" ca="1" si="782"/>
        <v>0.33589366371063611</v>
      </c>
      <c r="HC187" s="7">
        <f t="shared" ca="1" si="783"/>
        <v>1</v>
      </c>
      <c r="HD187" s="7" t="str">
        <f t="shared" ca="1" si="784"/>
        <v>2</v>
      </c>
      <c r="HE187" s="7">
        <f ca="1">IFERROR(IF(HE186+HD187&gt;HF$4,HE186,HE186+HD187),"")</f>
        <v>60</v>
      </c>
      <c r="HF187" s="7">
        <f t="shared" ca="1" si="921"/>
        <v>0</v>
      </c>
      <c r="HG187" s="7">
        <f t="shared" ca="1" si="785"/>
        <v>0.86493421119304836</v>
      </c>
      <c r="HH187" s="7">
        <f t="shared" ca="1" si="786"/>
        <v>-1.8780365039202218E-2</v>
      </c>
      <c r="HI187" s="7">
        <f t="shared" ca="1" si="787"/>
        <v>0</v>
      </c>
      <c r="HJ187" s="7">
        <f t="shared" ca="1" si="788"/>
        <v>0</v>
      </c>
      <c r="HK187" s="7">
        <f ca="1">IFERROR(IF(HK186+HJ187&gt;HL$4,HK186,HK186+HJ187),"")</f>
        <v>60</v>
      </c>
      <c r="HL187" s="7">
        <f t="shared" ca="1" si="922"/>
        <v>0</v>
      </c>
      <c r="HM187" s="7">
        <f t="shared" ca="1" si="789"/>
        <v>0.11193037875416956</v>
      </c>
      <c r="HN187" s="7">
        <f t="shared" ca="1" si="790"/>
        <v>0.73422346739967659</v>
      </c>
      <c r="HO187" s="7">
        <f t="shared" ca="1" si="791"/>
        <v>1</v>
      </c>
      <c r="HP187" s="7" t="str">
        <f t="shared" ca="1" si="792"/>
        <v>2</v>
      </c>
      <c r="HQ187" s="7">
        <f ca="1">IFERROR(IF(HQ186+HP187&gt;HR$4,HQ186,HQ186+HP187),"")</f>
        <v>60</v>
      </c>
      <c r="HR187" s="7">
        <f t="shared" ca="1" si="923"/>
        <v>0</v>
      </c>
      <c r="HS187" s="7">
        <f t="shared" ca="1" si="793"/>
        <v>0.69467379429055176</v>
      </c>
      <c r="HT187" s="7">
        <f t="shared" ca="1" si="794"/>
        <v>0.15148005186329438</v>
      </c>
      <c r="HU187" s="7">
        <f t="shared" ca="1" si="795"/>
        <v>1</v>
      </c>
      <c r="HV187" s="7" t="str">
        <f t="shared" ca="1" si="796"/>
        <v>2</v>
      </c>
      <c r="HW187" s="7">
        <f ca="1">IFERROR(IF(HW186+HV187&gt;HX$4,HW186,HW186+HV187),"")</f>
        <v>60</v>
      </c>
      <c r="HX187" s="7">
        <f t="shared" ca="1" si="924"/>
        <v>0</v>
      </c>
      <c r="HY187" s="7">
        <f t="shared" ca="1" si="797"/>
        <v>0.23126001109147276</v>
      </c>
      <c r="HZ187" s="7">
        <f t="shared" ca="1" si="798"/>
        <v>0.61489383506237338</v>
      </c>
      <c r="IA187" s="7">
        <f t="shared" ca="1" si="799"/>
        <v>1</v>
      </c>
      <c r="IB187" s="7" t="str">
        <f t="shared" ca="1" si="800"/>
        <v>2</v>
      </c>
      <c r="IC187" s="7">
        <f ca="1">IFERROR(IF(IC186+IB187&gt;ID$4,IC186,IC186+IB187),"")</f>
        <v>60</v>
      </c>
      <c r="ID187" s="7">
        <f t="shared" ca="1" si="925"/>
        <v>0</v>
      </c>
      <c r="IE187" s="7">
        <f t="shared" ca="1" si="801"/>
        <v>0.92540935667774116</v>
      </c>
      <c r="IF187" s="7">
        <f t="shared" ca="1" si="802"/>
        <v>-7.9255510523895012E-2</v>
      </c>
      <c r="IG187" s="7">
        <f t="shared" ca="1" si="803"/>
        <v>0</v>
      </c>
      <c r="IH187" s="7">
        <f t="shared" ca="1" si="804"/>
        <v>0</v>
      </c>
      <c r="II187" s="7">
        <f ca="1">IFERROR(IF(II186+IH187&gt;IJ$4,II186,II186+IH187),"")</f>
        <v>60</v>
      </c>
      <c r="IJ187" s="7">
        <f t="shared" ca="1" si="926"/>
        <v>0</v>
      </c>
      <c r="IK187" s="7">
        <f t="shared" ca="1" si="805"/>
        <v>0.99998351250614026</v>
      </c>
      <c r="IL187" s="7">
        <f t="shared" ca="1" si="806"/>
        <v>-0.15382966635229411</v>
      </c>
      <c r="IM187" s="7">
        <f t="shared" ca="1" si="807"/>
        <v>0</v>
      </c>
      <c r="IN187" s="7">
        <f t="shared" ca="1" si="808"/>
        <v>0</v>
      </c>
      <c r="IO187" s="7">
        <f ca="1">IFERROR(IF(IO186+IN187&gt;IP$4,IO186,IO186+IN187),"")</f>
        <v>60</v>
      </c>
      <c r="IP187" s="7">
        <f t="shared" ca="1" si="927"/>
        <v>0</v>
      </c>
      <c r="IQ187" s="7">
        <f t="shared" ca="1" si="809"/>
        <v>0.7114086576021631</v>
      </c>
      <c r="IR187" s="7">
        <f t="shared" ca="1" si="810"/>
        <v>0.13474518855168305</v>
      </c>
      <c r="IS187" s="7">
        <f t="shared" ca="1" si="811"/>
        <v>1</v>
      </c>
      <c r="IT187" s="7" t="str">
        <f t="shared" ca="1" si="812"/>
        <v>2</v>
      </c>
      <c r="IU187" s="7">
        <f ca="1">IFERROR(IF(IU186+IT187&gt;IV$4,IU186,IU186+IT187),"")</f>
        <v>60</v>
      </c>
      <c r="IV187" s="7">
        <f t="shared" ca="1" si="928"/>
        <v>0</v>
      </c>
      <c r="IW187" s="7">
        <f t="shared" ca="1" si="813"/>
        <v>0.34136774921766566</v>
      </c>
      <c r="IX187" s="7">
        <f t="shared" ca="1" si="814"/>
        <v>0.50478609693618048</v>
      </c>
      <c r="IY187" s="7">
        <f t="shared" ca="1" si="815"/>
        <v>1</v>
      </c>
      <c r="IZ187" s="7" t="str">
        <f t="shared" ca="1" si="816"/>
        <v>2</v>
      </c>
      <c r="JA187" s="7">
        <f ca="1">IFERROR(IF(JA186+IZ187&gt;JB$4,JA186,JA186+IZ187),"")</f>
        <v>60</v>
      </c>
      <c r="JB187" s="7">
        <f t="shared" ca="1" si="929"/>
        <v>0</v>
      </c>
      <c r="JC187" s="7">
        <f t="shared" ca="1" si="817"/>
        <v>7.9113192569506552E-2</v>
      </c>
      <c r="JD187" s="7">
        <f t="shared" ca="1" si="818"/>
        <v>0.76704065358433959</v>
      </c>
      <c r="JE187" s="7">
        <f t="shared" ca="1" si="819"/>
        <v>1</v>
      </c>
      <c r="JF187" s="7" t="str">
        <f t="shared" ca="1" si="820"/>
        <v>2</v>
      </c>
      <c r="JG187" s="7">
        <f ca="1">IFERROR(IF(JG186+JF187&gt;JH$4,JG186,JG186+JF187),"")</f>
        <v>60</v>
      </c>
      <c r="JH187" s="7">
        <f t="shared" ca="1" si="930"/>
        <v>0</v>
      </c>
      <c r="JI187" s="7">
        <f t="shared" ca="1" si="821"/>
        <v>3.6690106588296967E-2</v>
      </c>
      <c r="JJ187" s="7">
        <f t="shared" ca="1" si="822"/>
        <v>0.80946373956554918</v>
      </c>
      <c r="JK187" s="7">
        <f t="shared" ca="1" si="823"/>
        <v>2</v>
      </c>
      <c r="JL187" s="7">
        <f t="shared" ca="1" si="824"/>
        <v>5</v>
      </c>
      <c r="JM187" s="7">
        <f ca="1">IFERROR(IF(JM186+JL187&gt;JN$4,JM186,JM186+JL187),"")</f>
        <v>60</v>
      </c>
      <c r="JN187" s="7">
        <f t="shared" ca="1" si="931"/>
        <v>0</v>
      </c>
      <c r="JO187" s="7">
        <f t="shared" ca="1" si="825"/>
        <v>0.33351990574244628</v>
      </c>
      <c r="JP187" s="7">
        <f t="shared" ca="1" si="826"/>
        <v>0.51263394041139987</v>
      </c>
      <c r="JQ187" s="7">
        <f t="shared" ca="1" si="827"/>
        <v>1</v>
      </c>
      <c r="JR187" s="7" t="str">
        <f t="shared" ca="1" si="828"/>
        <v>2</v>
      </c>
      <c r="JS187" s="7">
        <f ca="1">IFERROR(IF(JS186+JR187&gt;JT$4,JS186,JS186+JR187),"")</f>
        <v>60</v>
      </c>
      <c r="JT187" s="7">
        <f t="shared" ca="1" si="932"/>
        <v>0</v>
      </c>
      <c r="JU187" s="7">
        <f t="shared" ca="1" si="829"/>
        <v>0.97611700515654765</v>
      </c>
      <c r="JV187" s="7">
        <f t="shared" ca="1" si="830"/>
        <v>-0.1299631590027015</v>
      </c>
      <c r="JW187" s="7">
        <f t="shared" ca="1" si="831"/>
        <v>0</v>
      </c>
      <c r="JX187" s="7">
        <f t="shared" ca="1" si="832"/>
        <v>0</v>
      </c>
      <c r="JY187" s="7">
        <f ca="1">IFERROR(IF(JY186+JX187&gt;JZ$4,JY186,JY186+JX187),"")</f>
        <v>60</v>
      </c>
      <c r="JZ187" s="7">
        <f t="shared" ca="1" si="933"/>
        <v>0</v>
      </c>
      <c r="KA187" s="7">
        <f t="shared" ca="1" si="833"/>
        <v>0.41010717119221352</v>
      </c>
      <c r="KB187" s="7">
        <f t="shared" ca="1" si="834"/>
        <v>0.43604667496163263</v>
      </c>
      <c r="KC187" s="7">
        <f t="shared" ca="1" si="835"/>
        <v>1</v>
      </c>
      <c r="KD187" s="7" t="str">
        <f t="shared" ca="1" si="836"/>
        <v>2</v>
      </c>
      <c r="KE187" s="7">
        <f ca="1">IFERROR(IF(KE186+KD187&gt;KF$4,KE186,KE186+KD187),"")</f>
        <v>60</v>
      </c>
      <c r="KF187" s="7">
        <f t="shared" ca="1" si="934"/>
        <v>0</v>
      </c>
      <c r="KG187" s="7">
        <f t="shared" ca="1" si="837"/>
        <v>0.76949124807371549</v>
      </c>
      <c r="KH187" s="7">
        <f t="shared" ca="1" si="838"/>
        <v>7.6662598080130651E-2</v>
      </c>
      <c r="KI187" s="7">
        <f t="shared" ca="1" si="839"/>
        <v>1</v>
      </c>
      <c r="KJ187" s="7" t="str">
        <f t="shared" ca="1" si="840"/>
        <v>2</v>
      </c>
      <c r="KK187" s="7">
        <f ca="1">IFERROR(IF(KK186+KJ187&gt;KL$4,KK186,KK186+KJ187),"")</f>
        <v>60</v>
      </c>
      <c r="KL187" s="7">
        <f t="shared" ca="1" si="935"/>
        <v>0</v>
      </c>
      <c r="KM187" s="7">
        <f t="shared" ca="1" si="841"/>
        <v>0.48012455464129766</v>
      </c>
      <c r="KN187" s="7">
        <f t="shared" ca="1" si="842"/>
        <v>0.36602929151254848</v>
      </c>
      <c r="KO187" s="7">
        <f t="shared" ca="1" si="843"/>
        <v>1</v>
      </c>
      <c r="KP187" s="7" t="str">
        <f t="shared" ca="1" si="844"/>
        <v>2</v>
      </c>
      <c r="KQ187" s="7">
        <f ca="1">IFERROR(IF(KQ186+KP187&gt;KR$4,KQ186,KQ186+KP187),"")</f>
        <v>60</v>
      </c>
      <c r="KR187" s="7">
        <f t="shared" ca="1" si="936"/>
        <v>0</v>
      </c>
      <c r="KS187" s="7">
        <f t="shared" ca="1" si="845"/>
        <v>0.95382041429833986</v>
      </c>
      <c r="KT187" s="7">
        <f t="shared" ca="1" si="846"/>
        <v>-0.10766656814449371</v>
      </c>
      <c r="KU187" s="7">
        <f t="shared" ca="1" si="847"/>
        <v>0</v>
      </c>
      <c r="KV187" s="7">
        <f t="shared" ca="1" si="848"/>
        <v>0</v>
      </c>
      <c r="KW187" s="7">
        <f ca="1">IFERROR(IF(KW186+KV187&gt;KX$4,KW186,KW186+KV187),"")</f>
        <v>60</v>
      </c>
      <c r="KX187" s="7">
        <f t="shared" ca="1" si="937"/>
        <v>0</v>
      </c>
      <c r="KY187" s="7">
        <f t="shared" ca="1" si="849"/>
        <v>0.71770344647690387</v>
      </c>
      <c r="KZ187" s="7">
        <f t="shared" ca="1" si="850"/>
        <v>0.12845039967694227</v>
      </c>
      <c r="LA187" s="7">
        <f t="shared" ca="1" si="851"/>
        <v>1</v>
      </c>
      <c r="LB187" s="7" t="str">
        <f t="shared" ca="1" si="852"/>
        <v>2</v>
      </c>
      <c r="LC187" s="7">
        <f ca="1">IFERROR(IF(LC186+LB187&gt;LD$4,LC186,LC186+LB187),"")</f>
        <v>60</v>
      </c>
      <c r="LD187" s="7">
        <f t="shared" ca="1" si="938"/>
        <v>0</v>
      </c>
      <c r="LE187" s="7">
        <f t="shared" ca="1" si="853"/>
        <v>0.18262590825528247</v>
      </c>
      <c r="LF187" s="7">
        <f t="shared" ca="1" si="854"/>
        <v>0.66352793789856368</v>
      </c>
      <c r="LG187" s="7">
        <f t="shared" ca="1" si="855"/>
        <v>1</v>
      </c>
      <c r="LH187" s="7" t="str">
        <f t="shared" ca="1" si="856"/>
        <v>2</v>
      </c>
      <c r="LI187" s="7">
        <f ca="1">IFERROR(IF(LI186+LH187&gt;LJ$4,LI186,LI186+LH187),"")</f>
        <v>60</v>
      </c>
      <c r="LJ187" s="7">
        <f t="shared" ca="1" si="939"/>
        <v>0</v>
      </c>
      <c r="LK187" s="7">
        <f t="shared" ca="1" si="857"/>
        <v>0.80870469700943837</v>
      </c>
      <c r="LL187" s="7">
        <f t="shared" ca="1" si="858"/>
        <v>3.7449149144407778E-2</v>
      </c>
      <c r="LM187" s="7">
        <f t="shared" ca="1" si="859"/>
        <v>1</v>
      </c>
      <c r="LN187" s="7" t="str">
        <f t="shared" ca="1" si="860"/>
        <v>2</v>
      </c>
      <c r="LO187" s="7">
        <f ca="1">IFERROR(IF(LO186+LN187&gt;LP$4,LO186,LO186+LN187),"")</f>
        <v>60</v>
      </c>
      <c r="LP187" s="7">
        <f t="shared" ca="1" si="940"/>
        <v>0</v>
      </c>
      <c r="LQ187" s="7">
        <f t="shared" ca="1" si="861"/>
        <v>0.64512063282932675</v>
      </c>
      <c r="LR187" s="7">
        <f t="shared" ca="1" si="862"/>
        <v>0.2010332133245194</v>
      </c>
      <c r="LS187" s="7">
        <f t="shared" ca="1" si="863"/>
        <v>1</v>
      </c>
      <c r="LT187" s="7" t="str">
        <f t="shared" ca="1" si="864"/>
        <v>2</v>
      </c>
      <c r="LU187" s="7">
        <f ca="1">IFERROR(IF(LU186+LT187&gt;LV$4,LU186,LU186+LT187),"")</f>
        <v>60</v>
      </c>
      <c r="LV187" s="7">
        <f t="shared" ca="1" si="941"/>
        <v>0</v>
      </c>
      <c r="LW187" s="7">
        <f t="shared" ca="1" si="865"/>
        <v>0.69066325290518993</v>
      </c>
      <c r="LX187" s="7">
        <f t="shared" ca="1" si="866"/>
        <v>0.15549059324865622</v>
      </c>
      <c r="LY187" s="7">
        <f t="shared" ca="1" si="867"/>
        <v>1</v>
      </c>
      <c r="LZ187" s="7" t="str">
        <f t="shared" ca="1" si="868"/>
        <v>2</v>
      </c>
      <c r="MA187" s="7">
        <f ca="1">IFERROR(IF(MA186+LZ187&gt;MB$4,MA186,MA186+LZ187),"")</f>
        <v>60</v>
      </c>
      <c r="MB187" s="7">
        <f t="shared" ca="1" si="942"/>
        <v>0</v>
      </c>
      <c r="MC187" s="7">
        <f t="shared" ca="1" si="869"/>
        <v>0.63254971826958106</v>
      </c>
      <c r="MD187" s="7">
        <f t="shared" ca="1" si="870"/>
        <v>0.21360412788426508</v>
      </c>
      <c r="ME187" s="7">
        <f t="shared" ca="1" si="871"/>
        <v>1</v>
      </c>
      <c r="MF187" s="7" t="str">
        <f t="shared" ca="1" si="872"/>
        <v>2</v>
      </c>
      <c r="MG187" s="7">
        <f ca="1">IFERROR(IF(MG186+MF187&gt;MH$4,MG186,MG186+MF187),"")</f>
        <v>60</v>
      </c>
      <c r="MH187" s="7">
        <f t="shared" ca="1" si="943"/>
        <v>0</v>
      </c>
      <c r="MI187" s="7">
        <f t="shared" ca="1" si="873"/>
        <v>0.20597090087372349</v>
      </c>
      <c r="MJ187" s="7">
        <f t="shared" ca="1" si="874"/>
        <v>0.64018294528012265</v>
      </c>
      <c r="MK187" s="7">
        <f t="shared" ca="1" si="875"/>
        <v>1</v>
      </c>
      <c r="ML187" s="7" t="str">
        <f t="shared" ca="1" si="876"/>
        <v>2</v>
      </c>
      <c r="MM187" s="7">
        <f ca="1">IFERROR(IF(MM186+ML187&gt;MN$4,MM186,MM186+ML187),"")</f>
        <v>60</v>
      </c>
      <c r="MN187" s="7">
        <f t="shared" ca="1" si="944"/>
        <v>0</v>
      </c>
      <c r="MO187" s="7">
        <f t="shared" ca="1" si="877"/>
        <v>0.82830475751204868</v>
      </c>
      <c r="MP187" s="7">
        <f t="shared" ca="1" si="878"/>
        <v>1.7849088641797461E-2</v>
      </c>
      <c r="MQ187" s="7">
        <f t="shared" ca="1" si="879"/>
        <v>1</v>
      </c>
      <c r="MR187" s="7" t="str">
        <f t="shared" ca="1" si="880"/>
        <v>2</v>
      </c>
      <c r="MS187" s="7">
        <f ca="1">IFERROR(IF(MS186+MR187&gt;MT$4,MS186,MS186+MR187),"")</f>
        <v>60</v>
      </c>
      <c r="MT187" s="7">
        <f t="shared" ca="1" si="945"/>
        <v>0</v>
      </c>
      <c r="MU187" s="7">
        <f t="shared" ca="1" si="881"/>
        <v>4.1711365548641188E-3</v>
      </c>
      <c r="MV187" s="7">
        <f t="shared" ca="1" si="882"/>
        <v>0.84198270959898203</v>
      </c>
      <c r="MW187" s="7">
        <f t="shared" ca="1" si="883"/>
        <v>2</v>
      </c>
      <c r="MX187" s="7">
        <f t="shared" ca="1" si="884"/>
        <v>5</v>
      </c>
      <c r="MY187" s="7">
        <f ca="1">IFERROR(IF(MY186+MX187&gt;MZ$4,MY186,MY186+MX187),"")</f>
        <v>60</v>
      </c>
      <c r="MZ187" s="7">
        <f t="shared" ca="1" si="946"/>
        <v>0</v>
      </c>
      <c r="NA187" s="7">
        <f t="shared" ca="1" si="885"/>
        <v>0.60371356065392945</v>
      </c>
      <c r="NB187" s="7">
        <f t="shared" ca="1" si="886"/>
        <v>0.2424402854999167</v>
      </c>
      <c r="NC187" s="7">
        <f t="shared" ca="1" si="887"/>
        <v>1</v>
      </c>
      <c r="ND187" s="7" t="str">
        <f t="shared" ca="1" si="888"/>
        <v>2</v>
      </c>
      <c r="NE187" s="7">
        <f ca="1">IFERROR(IF(NE186+ND187&gt;NF$4,NE186,NE186+ND187),"")</f>
        <v>60</v>
      </c>
      <c r="NF187" s="7">
        <f t="shared" ca="1" si="947"/>
        <v>0</v>
      </c>
      <c r="NG187" s="7">
        <f t="shared" ca="1" si="889"/>
        <v>0.21278442847121548</v>
      </c>
      <c r="NH187" s="7">
        <f t="shared" ca="1" si="890"/>
        <v>0.63336941768263066</v>
      </c>
      <c r="NI187" s="7">
        <f t="shared" ca="1" si="891"/>
        <v>1</v>
      </c>
      <c r="NJ187" s="7" t="str">
        <f t="shared" ca="1" si="892"/>
        <v>2</v>
      </c>
      <c r="NK187" s="7">
        <f ca="1">IFERROR(IF(NK186+NJ187&gt;NL$4,NK186,NK186+NJ187),"")</f>
        <v>60</v>
      </c>
      <c r="NL187" s="7">
        <f t="shared" ca="1" si="948"/>
        <v>0</v>
      </c>
      <c r="NM187" s="7">
        <f t="shared" ca="1" si="893"/>
        <v>0.81677755471940072</v>
      </c>
      <c r="NN187" s="7">
        <f t="shared" ca="1" si="894"/>
        <v>2.9376291434445423E-2</v>
      </c>
      <c r="NO187" s="7">
        <f t="shared" ca="1" si="895"/>
        <v>1</v>
      </c>
      <c r="NP187" s="7" t="str">
        <f t="shared" ca="1" si="896"/>
        <v>2</v>
      </c>
      <c r="NQ187" s="7">
        <f ca="1">IFERROR(IF(NQ186+NP187&gt;NR$4,NQ186,NQ186+NP187),"")</f>
        <v>60</v>
      </c>
      <c r="NR187" s="7">
        <f t="shared" ca="1" si="949"/>
        <v>0</v>
      </c>
      <c r="NT187">
        <v>185</v>
      </c>
      <c r="NU187" s="7" t="s">
        <v>19</v>
      </c>
      <c r="NV187" s="7" t="str">
        <f t="shared" ca="1" si="653"/>
        <v/>
      </c>
      <c r="NW187" s="7" t="str">
        <f t="shared" ca="1" si="647"/>
        <v/>
      </c>
      <c r="NX187" t="str">
        <f ca="1">IFERROR(VLOOKUP(NT187,$K$3:$AK$568,8,FALSE),"")</f>
        <v/>
      </c>
      <c r="NY187" t="str">
        <f ca="1">IFERROR(VLOOKUP(NT187,$K$3:$AK$568,9,FALSE),"")</f>
        <v/>
      </c>
      <c r="NZ187" s="7" t="str">
        <f ca="1">IFERROR(VLOOKUP(NT187,$K$3:$AK$568,27,FALSE),"")</f>
        <v/>
      </c>
      <c r="OB187">
        <v>185</v>
      </c>
      <c r="OC187" s="7" t="s">
        <v>19</v>
      </c>
      <c r="OD187" t="e">
        <f t="shared" ca="1" si="654"/>
        <v>#N/A</v>
      </c>
      <c r="OE187" s="7" t="str">
        <f t="shared" ca="1" si="655"/>
        <v/>
      </c>
      <c r="OF187" s="7" t="str">
        <f t="shared" ca="1" si="656"/>
        <v/>
      </c>
      <c r="OG187" t="str">
        <f t="shared" ca="1" si="657"/>
        <v/>
      </c>
      <c r="OI187">
        <v>185</v>
      </c>
      <c r="OJ187" s="7" t="s">
        <v>19</v>
      </c>
      <c r="OK187" s="7" t="str">
        <f t="shared" ca="1" si="658"/>
        <v/>
      </c>
      <c r="OL187" s="7" t="str">
        <f t="shared" ca="1" si="659"/>
        <v/>
      </c>
      <c r="OM187" t="str">
        <f ca="1">IFERROR(VLOOKUP(OI187,$L$3:$AK$568,7,FALSE),"")</f>
        <v/>
      </c>
      <c r="ON187" t="str">
        <f ca="1">IFERROR(VLOOKUP(OI187,$L$3:$AK$568,8,FALSE),"")</f>
        <v/>
      </c>
      <c r="OO187" s="7" t="str">
        <f ca="1">IFERROR(VLOOKUP(OI187,$L$3:$AK$568,26,FALSE),"")</f>
        <v/>
      </c>
      <c r="OQ187">
        <v>185</v>
      </c>
      <c r="OR187" s="7" t="s">
        <v>19</v>
      </c>
      <c r="OS187" t="e">
        <f t="shared" ca="1" si="660"/>
        <v>#N/A</v>
      </c>
      <c r="OT187" s="7" t="str">
        <f t="shared" ca="1" si="661"/>
        <v/>
      </c>
      <c r="OU187" s="7" t="str">
        <f t="shared" ca="1" si="662"/>
        <v/>
      </c>
      <c r="OV187" t="str">
        <f t="shared" ca="1" si="663"/>
        <v/>
      </c>
      <c r="OX187">
        <v>185</v>
      </c>
      <c r="OY187" s="7" t="s">
        <v>19</v>
      </c>
      <c r="OZ187" s="7" t="str">
        <f t="shared" ca="1" si="664"/>
        <v/>
      </c>
      <c r="PA187" s="7" t="str">
        <f t="shared" ca="1" si="665"/>
        <v/>
      </c>
      <c r="PB187" t="str">
        <f ca="1">IFERROR(VLOOKUP(OX187,$M$3:$AK$568,6,FALSE),"")</f>
        <v/>
      </c>
      <c r="PC187" t="str">
        <f ca="1">IFERROR(VLOOKUP(OX187,$M$3:$AK$568,7,FALSE),"")</f>
        <v/>
      </c>
      <c r="PD187" s="7" t="str">
        <f ca="1">IFERROR(VLOOKUP(OX187,$M$3:$AK$568,25,FALSE),"")</f>
        <v/>
      </c>
      <c r="PF187">
        <v>185</v>
      </c>
      <c r="PG187" s="7" t="s">
        <v>19</v>
      </c>
      <c r="PH187" t="e">
        <f t="shared" ca="1" si="666"/>
        <v>#N/A</v>
      </c>
      <c r="PI187" s="7" t="str">
        <f t="shared" ca="1" si="667"/>
        <v/>
      </c>
      <c r="PJ187" s="7" t="str">
        <f t="shared" ca="1" si="668"/>
        <v/>
      </c>
      <c r="PK187" t="str">
        <f t="shared" ca="1" si="669"/>
        <v/>
      </c>
      <c r="PM187">
        <v>185</v>
      </c>
      <c r="PN187" s="7" t="s">
        <v>19</v>
      </c>
      <c r="PO187" s="202" t="str">
        <f t="shared" ca="1" si="670"/>
        <v/>
      </c>
      <c r="PP187" s="7" t="str">
        <f t="shared" ca="1" si="671"/>
        <v/>
      </c>
      <c r="PQ187" t="str">
        <f ca="1">IFERROR(VLOOKUP(PM187,$G$325:$R$409,12,FALSE),"")</f>
        <v/>
      </c>
      <c r="PR187" t="e">
        <f ca="1">VLOOKUP(PM187,$G$324:$Q$409,11,FALSE)</f>
        <v>#N/A</v>
      </c>
      <c r="PS187" s="7" t="str">
        <f ca="1">VLOOKUP(PQ187,$R$325:$Y$409,8,FALSE)</f>
        <v>- -</v>
      </c>
      <c r="PT187" s="7">
        <f ca="1">ReSt</f>
        <v>-4</v>
      </c>
      <c r="PU187" s="7" t="e">
        <f t="shared" ca="1" si="672"/>
        <v>#N/A</v>
      </c>
      <c r="PV187" s="7" t="e">
        <f t="shared" ca="1" si="673"/>
        <v>#N/A</v>
      </c>
      <c r="PW187" s="7" t="str">
        <f ca="1">VLOOKUP(PQ187,$R$325:$AK$409,8,FALSE)</f>
        <v>- -</v>
      </c>
      <c r="PX187" s="7"/>
      <c r="PY187">
        <v>185</v>
      </c>
      <c r="PZ187" s="7" t="s">
        <v>19</v>
      </c>
      <c r="QA187" t="str">
        <f t="shared" ca="1" si="674"/>
        <v/>
      </c>
      <c r="QB187" s="7" t="str">
        <f t="shared" ca="1" si="675"/>
        <v/>
      </c>
      <c r="QC187" s="7" t="str">
        <f t="shared" ca="1" si="676"/>
        <v/>
      </c>
      <c r="QD187" t="str">
        <f t="shared" ca="1" si="677"/>
        <v/>
      </c>
      <c r="QF187">
        <v>185</v>
      </c>
      <c r="QG187" s="7" t="s">
        <v>19</v>
      </c>
      <c r="QH187" s="7" t="str">
        <f t="shared" ca="1" si="678"/>
        <v/>
      </c>
      <c r="QI187" s="7" t="e">
        <f t="shared" ca="1" si="679"/>
        <v>#VALUE!</v>
      </c>
      <c r="QJ187" t="e">
        <f t="shared" ca="1" si="680"/>
        <v>#N/A</v>
      </c>
      <c r="QK187" s="7" t="e">
        <f t="shared" ca="1" si="681"/>
        <v>#N/A</v>
      </c>
      <c r="QM187">
        <v>185</v>
      </c>
      <c r="QN187" s="7" t="s">
        <v>19</v>
      </c>
      <c r="QO187" t="str">
        <f t="shared" ca="1" si="682"/>
        <v/>
      </c>
      <c r="QP187" s="7" t="str">
        <f t="shared" ca="1" si="683"/>
        <v/>
      </c>
      <c r="QQ187" t="str">
        <f t="shared" ca="1" si="684"/>
        <v/>
      </c>
    </row>
    <row r="188" spans="1:459" x14ac:dyDescent="0.25">
      <c r="A188" s="240" t="str">
        <f>IF('Character Sheet'!$B$4="Creature","N","Y")</f>
        <v>Y</v>
      </c>
      <c r="C188" s="75"/>
      <c r="D188" s="76"/>
      <c r="F188" s="75"/>
      <c r="G188" s="76"/>
      <c r="I188" s="75"/>
      <c r="J188" s="85"/>
      <c r="K188" s="85">
        <f t="shared" ca="1" si="648"/>
        <v>4</v>
      </c>
      <c r="L188" s="85">
        <f t="shared" ca="1" si="951"/>
        <v>1</v>
      </c>
      <c r="M188" s="70">
        <f t="shared" ca="1" si="956"/>
        <v>8</v>
      </c>
      <c r="O188" s="222" t="str">
        <f t="shared" ca="1" si="649"/>
        <v>- -</v>
      </c>
      <c r="Q188" s="7" t="str">
        <f t="shared" ref="Q188:Q197" si="958">IF(ISNUMBER(SEARCH("Category",R188)),"",R188)</f>
        <v/>
      </c>
      <c r="R188" s="9" t="s">
        <v>1281</v>
      </c>
      <c r="S188" s="9"/>
      <c r="T188" s="61" t="str">
        <f>SUBSTITUTE(IFERROR(IFERROR(VLOOKUP(R188,'[1]Skill Statistics'!$A$3:$C$513,2,FALSE),VLOOKUP(Q188,'[1]Skill Statistics'!$A$3:$C$513,2,FALSE)),T187),"R*","ReSt")</f>
        <v>- -</v>
      </c>
      <c r="U188" s="61" t="str">
        <f>IFERROR(IFERROR(VLOOKUP(R188,'[1]Skill Statistics'!$A$3:$C$513,3,FALSE),VLOOKUP(Q188,'[1]Skill Statistics'!$A$3:$C$513,3,FALSE)),U187)</f>
        <v>- -</v>
      </c>
      <c r="V188" s="61" t="str">
        <f>IF(ISNUMBER(SEARCH("Category",R188)),"- -",IFERROR(IFERROR(VLOOKUP(Q188,[1]Professions!$A$4:$AM$288,MATCH(Profession,[1]Professions!$A$1:$AM$1,0),FALSE),VLOOKUP(Q188,Calculations!$B$91:$I$95,8,FALSE)),"- -"))</f>
        <v>- -</v>
      </c>
      <c r="W188" s="60" t="str">
        <f t="shared" si="650"/>
        <v>- -</v>
      </c>
      <c r="X188" s="7" t="str">
        <f ca="1">IFERROR(VLOOKUP(R188,$BS$6:$NR$519,MATCH(ActualLevel,$BS$3:$NR$3,0),FALSE),"- -")</f>
        <v>- -</v>
      </c>
      <c r="Y188" s="7" t="str">
        <f t="shared" si="955"/>
        <v>- -</v>
      </c>
      <c r="Z188" s="7" t="str">
        <f>IFERROR(VLOOKUP(Y188,Charts!$BQ$2:$BR$52,2,FALSE),"- -")</f>
        <v>- -</v>
      </c>
      <c r="AA188" s="7" t="str">
        <f t="shared" ca="1" si="686"/>
        <v>- -</v>
      </c>
      <c r="AB188" s="7" t="str">
        <f t="shared" si="952"/>
        <v>- -</v>
      </c>
      <c r="AC188" s="7"/>
      <c r="AD188" s="7"/>
      <c r="AE188" s="7"/>
      <c r="AF188" s="7"/>
      <c r="AG188" s="7"/>
      <c r="AH188" s="43"/>
      <c r="AI188" s="7"/>
      <c r="AJ188" s="7"/>
      <c r="AK188" s="7">
        <f t="shared" ca="1" si="687"/>
        <v>0</v>
      </c>
      <c r="AL188" s="7"/>
      <c r="AM188" s="69">
        <f>IFERROR(VLOOKUP(R188,'[1]Skill Statistics'!$A$3:$AN$513,MATCH(Profession,'[1]Skill Statistics'!$A$2:$AN$2,0),FALSE),0)</f>
        <v>0</v>
      </c>
      <c r="AN188" s="85">
        <f>IFERROR(VLOOKUP(Q188,'[1]Skill Statistics'!$A$3:$BK$513,MATCH(Archetype,'[1]Skill Statistics'!$A$2:$BK$2,0),FALSE),0)</f>
        <v>0</v>
      </c>
      <c r="AO188" s="85">
        <f>IFERROR(VLOOKUP(Q188,'[1]Skill Statistics'!$A$3:$BB$513,MATCH(Race,'[1]Skill Statistics'!$A$2:$BB$2,0),FALSE),0)</f>
        <v>0</v>
      </c>
      <c r="AP188" s="85">
        <f t="shared" ca="1" si="651"/>
        <v>0</v>
      </c>
      <c r="AQ188" s="70"/>
      <c r="AS188" s="69" t="str">
        <f>IFERROR(VLOOKUP(Q188,'[1]Professional Skills'!$A$4:$AM$288,MATCH(Profession,'[1]Professional Skills'!$A$3:$AM$3,0),FALSE),"- -")</f>
        <v>- -</v>
      </c>
      <c r="AU188" s="7" t="str">
        <f t="shared" si="954"/>
        <v>- -</v>
      </c>
      <c r="AV188" s="7">
        <f t="shared" ca="1" si="953"/>
        <v>0</v>
      </c>
      <c r="AW188" t="str">
        <f t="shared" si="690"/>
        <v/>
      </c>
      <c r="AX188" t="str">
        <f>IFERROR(_xlfn.RANK.EQ(AW188,$AW$5:$AW$568),"")</f>
        <v/>
      </c>
      <c r="AY188">
        <f t="shared" si="645"/>
        <v>0</v>
      </c>
      <c r="AZ188" s="70" t="str">
        <f t="shared" si="688"/>
        <v/>
      </c>
      <c r="BB188" s="69" t="str">
        <f>IFERROR(IF(Q188="Language",VLOOKUP(R188,[1]Cultures!$B$4:$N$218,MATCH(Culture,[1]Cultures!$B$3:$N$3,0),FALSE),VLOOKUP(Q188,[1]Cultures!$B$4:$O$212,MATCH(Culture,[1]Cultures!$B$3:$O$3,0),FALSE)),"- -")</f>
        <v>- -</v>
      </c>
      <c r="BD188">
        <f t="shared" ca="1" si="950"/>
        <v>0</v>
      </c>
      <c r="BE188" t="str">
        <f t="shared" si="897"/>
        <v/>
      </c>
      <c r="BI188" s="7" t="str">
        <f t="shared" si="689"/>
        <v>- -</v>
      </c>
      <c r="BK188" s="7"/>
      <c r="BL188" s="70" t="str">
        <f t="shared" si="646"/>
        <v>- -</v>
      </c>
      <c r="BN188" s="69" t="str">
        <f>IFERROR(VLOOKUP(V188,Charts!$BT$2:$BV$14,3,FALSE),"- -")</f>
        <v>- -</v>
      </c>
      <c r="BO188" s="85" t="str">
        <f t="shared" ca="1" si="652"/>
        <v>- -</v>
      </c>
      <c r="BP188" s="70" t="str">
        <f t="shared" ca="1" si="898"/>
        <v>- -</v>
      </c>
      <c r="BR188" s="7">
        <v>183</v>
      </c>
      <c r="BS188" s="9" t="str">
        <f ca="1">VLOOKUP(BR188,$O$3:$R$568,4,FALSE)</f>
        <v>Astronomy</v>
      </c>
      <c r="BT188" s="7" t="str">
        <f ca="1">VLOOKUP(BS188,$R$3:$V$568,5,FALSE)</f>
        <v>5 / 7</v>
      </c>
      <c r="BU188" s="7">
        <f ca="1">VLOOKUP(BT188,Charts!$BT$2:$BV$14,3,FALSE)</f>
        <v>0.46153846153846156</v>
      </c>
      <c r="BV188" s="7" t="str">
        <f t="shared" ca="1" si="691"/>
        <v>5</v>
      </c>
      <c r="BW188" s="7" t="str">
        <f t="shared" ca="1" si="692"/>
        <v>7</v>
      </c>
      <c r="BY188" s="7">
        <f t="shared" ca="1" si="693"/>
        <v>0.36093525947521798</v>
      </c>
      <c r="BZ188" s="7">
        <f t="shared" ca="1" si="694"/>
        <v>0.10060320206324358</v>
      </c>
      <c r="CA188" s="7">
        <f t="shared" ca="1" si="695"/>
        <v>1</v>
      </c>
      <c r="CB188" s="7" t="str">
        <f t="shared" ca="1" si="696"/>
        <v>5</v>
      </c>
      <c r="CC188" s="7">
        <f ca="1">IFERROR(IF(CC187+CB188&gt;CD$4,CC187,CC187+CB188),"")</f>
        <v>38</v>
      </c>
      <c r="CD188" s="7">
        <f t="shared" ca="1" si="899"/>
        <v>0</v>
      </c>
      <c r="CE188" s="7">
        <f t="shared" ca="1" si="697"/>
        <v>0.32350407160896189</v>
      </c>
      <c r="CF188" s="7">
        <f t="shared" ca="1" si="698"/>
        <v>0.13803438992949968</v>
      </c>
      <c r="CG188" s="7">
        <f t="shared" ca="1" si="699"/>
        <v>1</v>
      </c>
      <c r="CH188" s="7" t="str">
        <f t="shared" ca="1" si="700"/>
        <v>5</v>
      </c>
      <c r="CI188" s="7">
        <f ca="1">IFERROR(IF(CI187+CH188&gt;CJ$4,CI187,CI187+CH188),"")</f>
        <v>60</v>
      </c>
      <c r="CJ188" s="7">
        <f t="shared" ca="1" si="900"/>
        <v>0</v>
      </c>
      <c r="CK188" s="7">
        <f t="shared" ca="1" si="701"/>
        <v>0.63021916390040855</v>
      </c>
      <c r="CL188" s="7">
        <f t="shared" ca="1" si="702"/>
        <v>-0.16868070236194699</v>
      </c>
      <c r="CM188" s="7">
        <f t="shared" ca="1" si="703"/>
        <v>0</v>
      </c>
      <c r="CN188" s="7">
        <f t="shared" ca="1" si="704"/>
        <v>0</v>
      </c>
      <c r="CO188" s="7">
        <f ca="1">IFERROR(IF(CO187+CN188&gt;CP$4,CO187,CO187+CN188),"")</f>
        <v>60</v>
      </c>
      <c r="CP188" s="7">
        <f t="shared" ca="1" si="901"/>
        <v>0</v>
      </c>
      <c r="CQ188" s="7">
        <f t="shared" ca="1" si="705"/>
        <v>0.35250796543182472</v>
      </c>
      <c r="CR188" s="7">
        <f t="shared" ca="1" si="706"/>
        <v>0.10903049610663684</v>
      </c>
      <c r="CS188" s="7">
        <f t="shared" ca="1" si="707"/>
        <v>1</v>
      </c>
      <c r="CT188" s="7" t="str">
        <f t="shared" ca="1" si="708"/>
        <v>5</v>
      </c>
      <c r="CU188" s="7">
        <f ca="1">IFERROR(IF(CU187+CT188&gt;CV$4,CU187,CU187+CT188),"")</f>
        <v>60</v>
      </c>
      <c r="CV188" s="7">
        <f t="shared" ca="1" si="902"/>
        <v>0</v>
      </c>
      <c r="CW188" s="7">
        <f t="shared" ca="1" si="709"/>
        <v>0.12206164939679898</v>
      </c>
      <c r="CX188" s="7">
        <f t="shared" ca="1" si="710"/>
        <v>0.33947681214166259</v>
      </c>
      <c r="CY188" s="7">
        <f t="shared" ca="1" si="711"/>
        <v>1</v>
      </c>
      <c r="CZ188" s="7" t="str">
        <f t="shared" ca="1" si="712"/>
        <v>5</v>
      </c>
      <c r="DA188" s="7">
        <f ca="1">IFERROR(IF(DA187+CZ188&gt;DB$4,DA187,DA187+CZ188),"")</f>
        <v>60</v>
      </c>
      <c r="DB188" s="7">
        <f t="shared" ca="1" si="903"/>
        <v>0</v>
      </c>
      <c r="DC188" s="7">
        <f t="shared" ca="1" si="713"/>
        <v>0.47032483170554307</v>
      </c>
      <c r="DD188" s="7">
        <f t="shared" ca="1" si="714"/>
        <v>-8.7863701670815031E-3</v>
      </c>
      <c r="DE188" s="7">
        <f t="shared" ca="1" si="715"/>
        <v>0</v>
      </c>
      <c r="DF188" s="7">
        <f t="shared" ca="1" si="716"/>
        <v>0</v>
      </c>
      <c r="DG188" s="7">
        <f ca="1">IFERROR(IF(DG187+DF188&gt;DH$4,DG187,DG187+DF188),"")</f>
        <v>60</v>
      </c>
      <c r="DH188" s="7">
        <f t="shared" ca="1" si="904"/>
        <v>0</v>
      </c>
      <c r="DI188" s="7">
        <f t="shared" ca="1" si="717"/>
        <v>0.97421192442758398</v>
      </c>
      <c r="DJ188" s="7">
        <f t="shared" ca="1" si="718"/>
        <v>-0.51267346288912241</v>
      </c>
      <c r="DK188" s="7">
        <f t="shared" ca="1" si="719"/>
        <v>0</v>
      </c>
      <c r="DL188" s="7">
        <f t="shared" ca="1" si="720"/>
        <v>0</v>
      </c>
      <c r="DM188" s="7">
        <f ca="1">IFERROR(IF(DM187+DL188&gt;DN$4,DM187,DM187+DL188),"")</f>
        <v>60</v>
      </c>
      <c r="DN188" s="7">
        <f t="shared" ca="1" si="905"/>
        <v>0</v>
      </c>
      <c r="DO188" s="7">
        <f t="shared" ca="1" si="721"/>
        <v>0.49832386369011539</v>
      </c>
      <c r="DP188" s="7">
        <f t="shared" ca="1" si="722"/>
        <v>-3.6785402151653823E-2</v>
      </c>
      <c r="DQ188" s="7">
        <f t="shared" ca="1" si="723"/>
        <v>0</v>
      </c>
      <c r="DR188" s="7">
        <f t="shared" ca="1" si="724"/>
        <v>0</v>
      </c>
      <c r="DS188" s="7">
        <f ca="1">IFERROR(IF(DS187+DR188&gt;DT$4,DS187,DS187+DR188),"")</f>
        <v>60</v>
      </c>
      <c r="DT188" s="7">
        <f t="shared" ca="1" si="906"/>
        <v>0</v>
      </c>
      <c r="DU188" s="7">
        <f t="shared" ca="1" si="725"/>
        <v>0.97413064486759515</v>
      </c>
      <c r="DV188" s="7">
        <f t="shared" ca="1" si="726"/>
        <v>-0.51259218332913359</v>
      </c>
      <c r="DW188" s="7">
        <f t="shared" ca="1" si="727"/>
        <v>0</v>
      </c>
      <c r="DX188" s="7">
        <f t="shared" ca="1" si="728"/>
        <v>0</v>
      </c>
      <c r="DY188" s="7">
        <f ca="1">IFERROR(IF(DY187+DX188&gt;DZ$4,DY187,DY187+DX188),"")</f>
        <v>60</v>
      </c>
      <c r="DZ188" s="7">
        <f t="shared" ca="1" si="907"/>
        <v>0</v>
      </c>
      <c r="EA188" s="7">
        <f t="shared" ca="1" si="729"/>
        <v>0.96940048910095333</v>
      </c>
      <c r="EB188" s="7">
        <f t="shared" ca="1" si="730"/>
        <v>-0.50786202756249177</v>
      </c>
      <c r="EC188" s="7">
        <f t="shared" ca="1" si="731"/>
        <v>0</v>
      </c>
      <c r="ED188" s="7">
        <f t="shared" ca="1" si="732"/>
        <v>0</v>
      </c>
      <c r="EE188" s="7">
        <f ca="1">IFERROR(IF(EE187+ED188&gt;EF$4,EE187,EE187+ED188),"")</f>
        <v>60</v>
      </c>
      <c r="EF188" s="7">
        <f t="shared" ca="1" si="908"/>
        <v>0</v>
      </c>
      <c r="EG188" s="7">
        <f t="shared" ca="1" si="733"/>
        <v>0.36255817279184932</v>
      </c>
      <c r="EH188" s="7">
        <f t="shared" ca="1" si="734"/>
        <v>9.8980288746612244E-2</v>
      </c>
      <c r="EI188" s="7">
        <f t="shared" ca="1" si="735"/>
        <v>1</v>
      </c>
      <c r="EJ188" s="7" t="str">
        <f t="shared" ca="1" si="736"/>
        <v>5</v>
      </c>
      <c r="EK188" s="7">
        <f ca="1">IFERROR(IF(EK187+EJ188&gt;EL$4,EK187,EK187+EJ188),"")</f>
        <v>60</v>
      </c>
      <c r="EL188" s="7">
        <f t="shared" ca="1" si="909"/>
        <v>0</v>
      </c>
      <c r="EM188" s="7">
        <f t="shared" ca="1" si="737"/>
        <v>0.85900231312187347</v>
      </c>
      <c r="EN188" s="7">
        <f t="shared" ca="1" si="738"/>
        <v>-0.39746385158341191</v>
      </c>
      <c r="EO188" s="7">
        <f t="shared" ca="1" si="739"/>
        <v>0</v>
      </c>
      <c r="EP188" s="7">
        <f t="shared" ca="1" si="740"/>
        <v>0</v>
      </c>
      <c r="EQ188" s="7">
        <f ca="1">IFERROR(IF(EQ187+EP188&gt;ER$4,EQ187,EQ187+EP188),"")</f>
        <v>60</v>
      </c>
      <c r="ER188" s="7">
        <f t="shared" ca="1" si="910"/>
        <v>0</v>
      </c>
      <c r="ES188" s="7">
        <f t="shared" ca="1" si="741"/>
        <v>0.59124228215157215</v>
      </c>
      <c r="ET188" s="7">
        <f t="shared" ca="1" si="742"/>
        <v>-0.12970382061311059</v>
      </c>
      <c r="EU188" s="7">
        <f t="shared" ca="1" si="743"/>
        <v>0</v>
      </c>
      <c r="EV188" s="7">
        <f t="shared" ca="1" si="744"/>
        <v>0</v>
      </c>
      <c r="EW188" s="7">
        <f ca="1">IFERROR(IF(EW187+EV188&gt;EX$4,EW187,EW187+EV188),"")</f>
        <v>60</v>
      </c>
      <c r="EX188" s="7">
        <f t="shared" ca="1" si="911"/>
        <v>0</v>
      </c>
      <c r="EY188" s="7">
        <f t="shared" ca="1" si="745"/>
        <v>0.90648784888506784</v>
      </c>
      <c r="EZ188" s="7">
        <f t="shared" ca="1" si="746"/>
        <v>-0.44494938734660627</v>
      </c>
      <c r="FA188" s="7">
        <f t="shared" ca="1" si="747"/>
        <v>0</v>
      </c>
      <c r="FB188" s="7">
        <f t="shared" ca="1" si="748"/>
        <v>0</v>
      </c>
      <c r="FC188" s="7">
        <f ca="1">IFERROR(IF(FC187+FB188&gt;FD$4,FC187,FC187+FB188),"")</f>
        <v>60</v>
      </c>
      <c r="FD188" s="7">
        <f t="shared" ca="1" si="912"/>
        <v>0</v>
      </c>
      <c r="FE188" s="7">
        <f t="shared" ca="1" si="749"/>
        <v>0.49052499117293558</v>
      </c>
      <c r="FF188" s="7">
        <f t="shared" ca="1" si="750"/>
        <v>-2.8986529634474012E-2</v>
      </c>
      <c r="FG188" s="7">
        <f t="shared" ca="1" si="751"/>
        <v>0</v>
      </c>
      <c r="FH188" s="7">
        <f t="shared" ca="1" si="752"/>
        <v>0</v>
      </c>
      <c r="FI188" s="7">
        <f ca="1">IFERROR(IF(FI187+FH188&gt;FJ$4,FI187,FI187+FH188),"")</f>
        <v>60</v>
      </c>
      <c r="FJ188" s="7">
        <f t="shared" ca="1" si="913"/>
        <v>0</v>
      </c>
      <c r="FK188" s="7">
        <f t="shared" ca="1" si="753"/>
        <v>0.86521448084406805</v>
      </c>
      <c r="FL188" s="7">
        <f t="shared" ca="1" si="754"/>
        <v>-0.40367601930560648</v>
      </c>
      <c r="FM188" s="7">
        <f t="shared" ca="1" si="755"/>
        <v>0</v>
      </c>
      <c r="FN188" s="7">
        <f t="shared" ca="1" si="756"/>
        <v>0</v>
      </c>
      <c r="FO188" s="7">
        <f ca="1">IFERROR(IF(FO187+FN188&gt;FP$4,FO187,FO187+FN188),"")</f>
        <v>60</v>
      </c>
      <c r="FP188" s="7">
        <f t="shared" ca="1" si="914"/>
        <v>0</v>
      </c>
      <c r="FQ188" s="7">
        <f t="shared" ca="1" si="757"/>
        <v>0.14925685342181871</v>
      </c>
      <c r="FR188" s="7">
        <f t="shared" ca="1" si="758"/>
        <v>0.31228160811664285</v>
      </c>
      <c r="FS188" s="7">
        <f t="shared" ca="1" si="759"/>
        <v>1</v>
      </c>
      <c r="FT188" s="7" t="str">
        <f t="shared" ca="1" si="760"/>
        <v>5</v>
      </c>
      <c r="FU188" s="7">
        <f ca="1">IFERROR(IF(FU187+FT188&gt;FV$4,FU187,FU187+FT188),"")</f>
        <v>60</v>
      </c>
      <c r="FV188" s="7">
        <f t="shared" ca="1" si="915"/>
        <v>0</v>
      </c>
      <c r="FW188" s="7">
        <f t="shared" ca="1" si="761"/>
        <v>0.58894801265701735</v>
      </c>
      <c r="FX188" s="7">
        <f t="shared" ca="1" si="762"/>
        <v>-0.12740955111855579</v>
      </c>
      <c r="FY188" s="7">
        <f t="shared" ca="1" si="763"/>
        <v>0</v>
      </c>
      <c r="FZ188" s="7">
        <f t="shared" ca="1" si="764"/>
        <v>0</v>
      </c>
      <c r="GA188" s="7">
        <f ca="1">IFERROR(IF(GA187+FZ188&gt;GB$4,GA187,GA187+FZ188),"")</f>
        <v>60</v>
      </c>
      <c r="GB188" s="7">
        <f t="shared" ca="1" si="916"/>
        <v>0</v>
      </c>
      <c r="GC188" s="7">
        <f t="shared" ca="1" si="765"/>
        <v>0.70284703226524359</v>
      </c>
      <c r="GD188" s="7">
        <f t="shared" ca="1" si="766"/>
        <v>-0.24130857072678202</v>
      </c>
      <c r="GE188" s="7">
        <f t="shared" ca="1" si="767"/>
        <v>0</v>
      </c>
      <c r="GF188" s="7">
        <f t="shared" ca="1" si="768"/>
        <v>0</v>
      </c>
      <c r="GG188" s="7">
        <f ca="1">IFERROR(IF(GG187+GF188&gt;GH$4,GG187,GG187+GF188),"")</f>
        <v>60</v>
      </c>
      <c r="GH188" s="7">
        <f t="shared" ca="1" si="917"/>
        <v>0</v>
      </c>
      <c r="GI188" s="7">
        <f t="shared" ca="1" si="769"/>
        <v>0.90092742198435327</v>
      </c>
      <c r="GJ188" s="7">
        <f t="shared" ca="1" si="770"/>
        <v>-0.43938896044589171</v>
      </c>
      <c r="GK188" s="7">
        <f t="shared" ca="1" si="771"/>
        <v>0</v>
      </c>
      <c r="GL188" s="7">
        <f t="shared" ca="1" si="772"/>
        <v>0</v>
      </c>
      <c r="GM188" s="7">
        <f ca="1">IFERROR(IF(GM187+GL188&gt;GN$4,GM187,GM187+GL188),"")</f>
        <v>60</v>
      </c>
      <c r="GN188" s="7">
        <f t="shared" ca="1" si="918"/>
        <v>0</v>
      </c>
      <c r="GO188" s="7">
        <f t="shared" ca="1" si="773"/>
        <v>0.78895039504166631</v>
      </c>
      <c r="GP188" s="7">
        <f t="shared" ca="1" si="774"/>
        <v>-0.32741193350320474</v>
      </c>
      <c r="GQ188" s="7">
        <f t="shared" ca="1" si="775"/>
        <v>0</v>
      </c>
      <c r="GR188" s="7">
        <f t="shared" ca="1" si="776"/>
        <v>0</v>
      </c>
      <c r="GS188" s="7">
        <f ca="1">IFERROR(IF(GS187+GR188&gt;GT$4,GS187,GS187+GR188),"")</f>
        <v>60</v>
      </c>
      <c r="GT188" s="7">
        <f t="shared" ca="1" si="919"/>
        <v>0</v>
      </c>
      <c r="GU188" s="7">
        <f t="shared" ca="1" si="777"/>
        <v>0.44305043493292506</v>
      </c>
      <c r="GV188" s="7">
        <f t="shared" ca="1" si="778"/>
        <v>1.8488026605536501E-2</v>
      </c>
      <c r="GW188" s="7">
        <f t="shared" ca="1" si="779"/>
        <v>1</v>
      </c>
      <c r="GX188" s="7" t="str">
        <f t="shared" ca="1" si="780"/>
        <v>5</v>
      </c>
      <c r="GY188" s="7">
        <f ca="1">IFERROR(IF(GY187+GX188&gt;GZ$4,GY187,GY187+GX188),"")</f>
        <v>60</v>
      </c>
      <c r="GZ188" s="7">
        <f t="shared" ca="1" si="920"/>
        <v>0</v>
      </c>
      <c r="HA188" s="7">
        <f t="shared" ca="1" si="781"/>
        <v>0.19887334286892666</v>
      </c>
      <c r="HB188" s="7">
        <f t="shared" ca="1" si="782"/>
        <v>0.2626651186695349</v>
      </c>
      <c r="HC188" s="7">
        <f t="shared" ca="1" si="783"/>
        <v>1</v>
      </c>
      <c r="HD188" s="7" t="str">
        <f t="shared" ca="1" si="784"/>
        <v>5</v>
      </c>
      <c r="HE188" s="7">
        <f ca="1">IFERROR(IF(HE187+HD188&gt;HF$4,HE187,HE187+HD188),"")</f>
        <v>60</v>
      </c>
      <c r="HF188" s="7">
        <f t="shared" ca="1" si="921"/>
        <v>0</v>
      </c>
      <c r="HG188" s="7">
        <f t="shared" ca="1" si="785"/>
        <v>4.4930988755930823E-2</v>
      </c>
      <c r="HH188" s="7">
        <f t="shared" ca="1" si="786"/>
        <v>0.41660747278253074</v>
      </c>
      <c r="HI188" s="7">
        <f t="shared" ca="1" si="787"/>
        <v>1</v>
      </c>
      <c r="HJ188" s="7" t="str">
        <f t="shared" ca="1" si="788"/>
        <v>5</v>
      </c>
      <c r="HK188" s="7">
        <f ca="1">IFERROR(IF(HK187+HJ188&gt;HL$4,HK187,HK187+HJ188),"")</f>
        <v>60</v>
      </c>
      <c r="HL188" s="7">
        <f t="shared" ca="1" si="922"/>
        <v>0</v>
      </c>
      <c r="HM188" s="7">
        <f t="shared" ca="1" si="789"/>
        <v>0.59563571664750581</v>
      </c>
      <c r="HN188" s="7">
        <f t="shared" ca="1" si="790"/>
        <v>-0.13409725510904424</v>
      </c>
      <c r="HO188" s="7">
        <f t="shared" ca="1" si="791"/>
        <v>0</v>
      </c>
      <c r="HP188" s="7">
        <f t="shared" ca="1" si="792"/>
        <v>0</v>
      </c>
      <c r="HQ188" s="7">
        <f ca="1">IFERROR(IF(HQ187+HP188&gt;HR$4,HQ187,HQ187+HP188),"")</f>
        <v>60</v>
      </c>
      <c r="HR188" s="7">
        <f t="shared" ca="1" si="923"/>
        <v>0</v>
      </c>
      <c r="HS188" s="7">
        <f t="shared" ca="1" si="793"/>
        <v>0.43404238759927205</v>
      </c>
      <c r="HT188" s="7">
        <f t="shared" ca="1" si="794"/>
        <v>2.7496073939189514E-2</v>
      </c>
      <c r="HU188" s="7">
        <f t="shared" ca="1" si="795"/>
        <v>1</v>
      </c>
      <c r="HV188" s="7" t="str">
        <f t="shared" ca="1" si="796"/>
        <v>5</v>
      </c>
      <c r="HW188" s="7">
        <f ca="1">IFERROR(IF(HW187+HV188&gt;HX$4,HW187,HW187+HV188),"")</f>
        <v>60</v>
      </c>
      <c r="HX188" s="7">
        <f t="shared" ca="1" si="924"/>
        <v>0</v>
      </c>
      <c r="HY188" s="7">
        <f t="shared" ca="1" si="797"/>
        <v>0.33840123848552883</v>
      </c>
      <c r="HZ188" s="7">
        <f t="shared" ca="1" si="798"/>
        <v>0.12313722305293273</v>
      </c>
      <c r="IA188" s="7">
        <f t="shared" ca="1" si="799"/>
        <v>1</v>
      </c>
      <c r="IB188" s="7" t="str">
        <f t="shared" ca="1" si="800"/>
        <v>5</v>
      </c>
      <c r="IC188" s="7">
        <f ca="1">IFERROR(IF(IC187+IB188&gt;ID$4,IC187,IC187+IB188),"")</f>
        <v>60</v>
      </c>
      <c r="ID188" s="7">
        <f t="shared" ca="1" si="925"/>
        <v>0</v>
      </c>
      <c r="IE188" s="7">
        <f t="shared" ca="1" si="801"/>
        <v>0.60721314275536176</v>
      </c>
      <c r="IF188" s="7">
        <f t="shared" ca="1" si="802"/>
        <v>-0.14567468121690019</v>
      </c>
      <c r="IG188" s="7">
        <f t="shared" ca="1" si="803"/>
        <v>0</v>
      </c>
      <c r="IH188" s="7">
        <f t="shared" ca="1" si="804"/>
        <v>0</v>
      </c>
      <c r="II188" s="7">
        <f ca="1">IFERROR(IF(II187+IH188&gt;IJ$4,II187,II187+IH188),"")</f>
        <v>60</v>
      </c>
      <c r="IJ188" s="7">
        <f t="shared" ca="1" si="926"/>
        <v>0</v>
      </c>
      <c r="IK188" s="7">
        <f t="shared" ca="1" si="805"/>
        <v>0.29565693183003638</v>
      </c>
      <c r="IL188" s="7">
        <f t="shared" ca="1" si="806"/>
        <v>0.16588152970842518</v>
      </c>
      <c r="IM188" s="7">
        <f t="shared" ca="1" si="807"/>
        <v>1</v>
      </c>
      <c r="IN188" s="7" t="str">
        <f t="shared" ca="1" si="808"/>
        <v>5</v>
      </c>
      <c r="IO188" s="7">
        <f ca="1">IFERROR(IF(IO187+IN188&gt;IP$4,IO187,IO187+IN188),"")</f>
        <v>60</v>
      </c>
      <c r="IP188" s="7">
        <f t="shared" ca="1" si="927"/>
        <v>0</v>
      </c>
      <c r="IQ188" s="7">
        <f t="shared" ca="1" si="809"/>
        <v>0.75935184681462564</v>
      </c>
      <c r="IR188" s="7">
        <f t="shared" ca="1" si="810"/>
        <v>-0.29781338527616408</v>
      </c>
      <c r="IS188" s="7">
        <f t="shared" ca="1" si="811"/>
        <v>0</v>
      </c>
      <c r="IT188" s="7">
        <f t="shared" ca="1" si="812"/>
        <v>0</v>
      </c>
      <c r="IU188" s="7">
        <f ca="1">IFERROR(IF(IU187+IT188&gt;IV$4,IU187,IU187+IT188),"")</f>
        <v>60</v>
      </c>
      <c r="IV188" s="7">
        <f t="shared" ca="1" si="928"/>
        <v>0</v>
      </c>
      <c r="IW188" s="7">
        <f t="shared" ca="1" si="813"/>
        <v>0.20914845970500628</v>
      </c>
      <c r="IX188" s="7">
        <f t="shared" ca="1" si="814"/>
        <v>0.25239000183345528</v>
      </c>
      <c r="IY188" s="7">
        <f t="shared" ca="1" si="815"/>
        <v>1</v>
      </c>
      <c r="IZ188" s="7" t="str">
        <f t="shared" ca="1" si="816"/>
        <v>5</v>
      </c>
      <c r="JA188" s="7">
        <f ca="1">IFERROR(IF(JA187+IZ188&gt;JB$4,JA187,JA187+IZ188),"")</f>
        <v>60</v>
      </c>
      <c r="JB188" s="7">
        <f t="shared" ca="1" si="929"/>
        <v>0</v>
      </c>
      <c r="JC188" s="7">
        <f t="shared" ca="1" si="817"/>
        <v>0.86706208084505831</v>
      </c>
      <c r="JD188" s="7">
        <f t="shared" ca="1" si="818"/>
        <v>-0.40552361930659675</v>
      </c>
      <c r="JE188" s="7">
        <f t="shared" ca="1" si="819"/>
        <v>0</v>
      </c>
      <c r="JF188" s="7">
        <f t="shared" ca="1" si="820"/>
        <v>0</v>
      </c>
      <c r="JG188" s="7">
        <f ca="1">IFERROR(IF(JG187+JF188&gt;JH$4,JG187,JG187+JF188),"")</f>
        <v>60</v>
      </c>
      <c r="JH188" s="7">
        <f t="shared" ca="1" si="930"/>
        <v>0</v>
      </c>
      <c r="JI188" s="7">
        <f t="shared" ca="1" si="821"/>
        <v>0.42326762805961304</v>
      </c>
      <c r="JJ188" s="7">
        <f t="shared" ca="1" si="822"/>
        <v>3.827083347884852E-2</v>
      </c>
      <c r="JK188" s="7">
        <f t="shared" ca="1" si="823"/>
        <v>1</v>
      </c>
      <c r="JL188" s="7" t="str">
        <f t="shared" ca="1" si="824"/>
        <v>5</v>
      </c>
      <c r="JM188" s="7">
        <f ca="1">IFERROR(IF(JM187+JL188&gt;JN$4,JM187,JM187+JL188),"")</f>
        <v>60</v>
      </c>
      <c r="JN188" s="7">
        <f t="shared" ca="1" si="931"/>
        <v>0</v>
      </c>
      <c r="JO188" s="7">
        <f t="shared" ca="1" si="825"/>
        <v>0.52109437122696256</v>
      </c>
      <c r="JP188" s="7">
        <f t="shared" ca="1" si="826"/>
        <v>-5.9555909688500996E-2</v>
      </c>
      <c r="JQ188" s="7">
        <f t="shared" ca="1" si="827"/>
        <v>0</v>
      </c>
      <c r="JR188" s="7">
        <f t="shared" ca="1" si="828"/>
        <v>0</v>
      </c>
      <c r="JS188" s="7">
        <f ca="1">IFERROR(IF(JS187+JR188&gt;JT$4,JS187,JS187+JR188),"")</f>
        <v>60</v>
      </c>
      <c r="JT188" s="7">
        <f t="shared" ca="1" si="932"/>
        <v>0</v>
      </c>
      <c r="JU188" s="7">
        <f t="shared" ca="1" si="829"/>
        <v>0.38286117819187027</v>
      </c>
      <c r="JV188" s="7">
        <f t="shared" ca="1" si="830"/>
        <v>7.8677283346591298E-2</v>
      </c>
      <c r="JW188" s="7">
        <f t="shared" ca="1" si="831"/>
        <v>1</v>
      </c>
      <c r="JX188" s="7" t="str">
        <f t="shared" ca="1" si="832"/>
        <v>5</v>
      </c>
      <c r="JY188" s="7">
        <f ca="1">IFERROR(IF(JY187+JX188&gt;JZ$4,JY187,JY187+JX188),"")</f>
        <v>60</v>
      </c>
      <c r="JZ188" s="7">
        <f t="shared" ca="1" si="933"/>
        <v>0</v>
      </c>
      <c r="KA188" s="7">
        <f t="shared" ca="1" si="833"/>
        <v>0.5108388513062907</v>
      </c>
      <c r="KB188" s="7">
        <f t="shared" ca="1" si="834"/>
        <v>-4.9300389767829134E-2</v>
      </c>
      <c r="KC188" s="7">
        <f t="shared" ca="1" si="835"/>
        <v>0</v>
      </c>
      <c r="KD188" s="7">
        <f t="shared" ca="1" si="836"/>
        <v>0</v>
      </c>
      <c r="KE188" s="7">
        <f ca="1">IFERROR(IF(KE187+KD188&gt;KF$4,KE187,KE187+KD188),"")</f>
        <v>60</v>
      </c>
      <c r="KF188" s="7">
        <f t="shared" ca="1" si="934"/>
        <v>0</v>
      </c>
      <c r="KG188" s="7">
        <f t="shared" ca="1" si="837"/>
        <v>0.2474797346847406</v>
      </c>
      <c r="KH188" s="7">
        <f t="shared" ca="1" si="838"/>
        <v>0.21405872685372096</v>
      </c>
      <c r="KI188" s="7">
        <f t="shared" ca="1" si="839"/>
        <v>1</v>
      </c>
      <c r="KJ188" s="7" t="str">
        <f t="shared" ca="1" si="840"/>
        <v>5</v>
      </c>
      <c r="KK188" s="7">
        <f ca="1">IFERROR(IF(KK187+KJ188&gt;KL$4,KK187,KK187+KJ188),"")</f>
        <v>60</v>
      </c>
      <c r="KL188" s="7">
        <f t="shared" ca="1" si="935"/>
        <v>0</v>
      </c>
      <c r="KM188" s="7">
        <f t="shared" ca="1" si="841"/>
        <v>0.63006601545089125</v>
      </c>
      <c r="KN188" s="7">
        <f t="shared" ca="1" si="842"/>
        <v>-0.16852755391242968</v>
      </c>
      <c r="KO188" s="7">
        <f t="shared" ca="1" si="843"/>
        <v>0</v>
      </c>
      <c r="KP188" s="7">
        <f t="shared" ca="1" si="844"/>
        <v>0</v>
      </c>
      <c r="KQ188" s="7">
        <f ca="1">IFERROR(IF(KQ187+KP188&gt;KR$4,KQ187,KQ187+KP188),"")</f>
        <v>60</v>
      </c>
      <c r="KR188" s="7">
        <f t="shared" ca="1" si="936"/>
        <v>0</v>
      </c>
      <c r="KS188" s="7">
        <f t="shared" ca="1" si="845"/>
        <v>0.75754196032975929</v>
      </c>
      <c r="KT188" s="7">
        <f t="shared" ca="1" si="846"/>
        <v>-0.29600349879129773</v>
      </c>
      <c r="KU188" s="7">
        <f t="shared" ca="1" si="847"/>
        <v>0</v>
      </c>
      <c r="KV188" s="7">
        <f t="shared" ca="1" si="848"/>
        <v>0</v>
      </c>
      <c r="KW188" s="7">
        <f ca="1">IFERROR(IF(KW187+KV188&gt;KX$4,KW187,KW187+KV188),"")</f>
        <v>60</v>
      </c>
      <c r="KX188" s="7">
        <f t="shared" ca="1" si="937"/>
        <v>0</v>
      </c>
      <c r="KY188" s="7">
        <f t="shared" ca="1" si="849"/>
        <v>0.30250921542833864</v>
      </c>
      <c r="KZ188" s="7">
        <f t="shared" ca="1" si="850"/>
        <v>0.15902924611012292</v>
      </c>
      <c r="LA188" s="7">
        <f t="shared" ca="1" si="851"/>
        <v>1</v>
      </c>
      <c r="LB188" s="7" t="str">
        <f t="shared" ca="1" si="852"/>
        <v>5</v>
      </c>
      <c r="LC188" s="7">
        <f ca="1">IFERROR(IF(LC187+LB188&gt;LD$4,LC187,LC187+LB188),"")</f>
        <v>60</v>
      </c>
      <c r="LD188" s="7">
        <f t="shared" ca="1" si="938"/>
        <v>0</v>
      </c>
      <c r="LE188" s="7">
        <f t="shared" ca="1" si="853"/>
        <v>7.4782167649454112E-2</v>
      </c>
      <c r="LF188" s="7">
        <f t="shared" ca="1" si="854"/>
        <v>0.38675629388900745</v>
      </c>
      <c r="LG188" s="7">
        <f t="shared" ca="1" si="855"/>
        <v>1</v>
      </c>
      <c r="LH188" s="7" t="str">
        <f t="shared" ca="1" si="856"/>
        <v>5</v>
      </c>
      <c r="LI188" s="7">
        <f ca="1">IFERROR(IF(LI187+LH188&gt;LJ$4,LI187,LI187+LH188),"")</f>
        <v>60</v>
      </c>
      <c r="LJ188" s="7">
        <f t="shared" ca="1" si="939"/>
        <v>0</v>
      </c>
      <c r="LK188" s="7">
        <f t="shared" ca="1" si="857"/>
        <v>0.81328714547933356</v>
      </c>
      <c r="LL188" s="7">
        <f t="shared" ca="1" si="858"/>
        <v>-0.351748683940872</v>
      </c>
      <c r="LM188" s="7">
        <f t="shared" ca="1" si="859"/>
        <v>0</v>
      </c>
      <c r="LN188" s="7">
        <f t="shared" ca="1" si="860"/>
        <v>0</v>
      </c>
      <c r="LO188" s="7">
        <f ca="1">IFERROR(IF(LO187+LN188&gt;LP$4,LO187,LO187+LN188),"")</f>
        <v>60</v>
      </c>
      <c r="LP188" s="7">
        <f t="shared" ca="1" si="940"/>
        <v>0</v>
      </c>
      <c r="LQ188" s="7">
        <f t="shared" ca="1" si="861"/>
        <v>0.82496213984033784</v>
      </c>
      <c r="LR188" s="7">
        <f t="shared" ca="1" si="862"/>
        <v>-0.36342367830187627</v>
      </c>
      <c r="LS188" s="7">
        <f t="shared" ca="1" si="863"/>
        <v>0</v>
      </c>
      <c r="LT188" s="7">
        <f t="shared" ca="1" si="864"/>
        <v>0</v>
      </c>
      <c r="LU188" s="7">
        <f ca="1">IFERROR(IF(LU187+LT188&gt;LV$4,LU187,LU187+LT188),"")</f>
        <v>60</v>
      </c>
      <c r="LV188" s="7">
        <f t="shared" ca="1" si="941"/>
        <v>0</v>
      </c>
      <c r="LW188" s="7">
        <f t="shared" ca="1" si="865"/>
        <v>0.2874043900304013</v>
      </c>
      <c r="LX188" s="7">
        <f t="shared" ca="1" si="866"/>
        <v>0.17413407150806026</v>
      </c>
      <c r="LY188" s="7">
        <f t="shared" ca="1" si="867"/>
        <v>1</v>
      </c>
      <c r="LZ188" s="7" t="str">
        <f t="shared" ca="1" si="868"/>
        <v>5</v>
      </c>
      <c r="MA188" s="7">
        <f ca="1">IFERROR(IF(MA187+LZ188&gt;MB$4,MA187,MA187+LZ188),"")</f>
        <v>60</v>
      </c>
      <c r="MB188" s="7">
        <f t="shared" ca="1" si="942"/>
        <v>0</v>
      </c>
      <c r="MC188" s="7">
        <f t="shared" ca="1" si="869"/>
        <v>0.48068455215802186</v>
      </c>
      <c r="MD188" s="7">
        <f t="shared" ca="1" si="870"/>
        <v>-1.9146090619560296E-2</v>
      </c>
      <c r="ME188" s="7">
        <f t="shared" ca="1" si="871"/>
        <v>0</v>
      </c>
      <c r="MF188" s="7">
        <f t="shared" ca="1" si="872"/>
        <v>0</v>
      </c>
      <c r="MG188" s="7">
        <f ca="1">IFERROR(IF(MG187+MF188&gt;MH$4,MG187,MG187+MF188),"")</f>
        <v>60</v>
      </c>
      <c r="MH188" s="7">
        <f t="shared" ca="1" si="943"/>
        <v>0</v>
      </c>
      <c r="MI188" s="7">
        <f t="shared" ca="1" si="873"/>
        <v>0.91894675632182066</v>
      </c>
      <c r="MJ188" s="7">
        <f t="shared" ca="1" si="874"/>
        <v>-0.45740829478335909</v>
      </c>
      <c r="MK188" s="7">
        <f t="shared" ca="1" si="875"/>
        <v>0</v>
      </c>
      <c r="ML188" s="7">
        <f t="shared" ca="1" si="876"/>
        <v>0</v>
      </c>
      <c r="MM188" s="7">
        <f ca="1">IFERROR(IF(MM187+ML188&gt;MN$4,MM187,MM187+ML188),"")</f>
        <v>60</v>
      </c>
      <c r="MN188" s="7">
        <f t="shared" ca="1" si="944"/>
        <v>0</v>
      </c>
      <c r="MO188" s="7">
        <f t="shared" ca="1" si="877"/>
        <v>0.54946334708572053</v>
      </c>
      <c r="MP188" s="7">
        <f t="shared" ca="1" si="878"/>
        <v>-8.7924885547258969E-2</v>
      </c>
      <c r="MQ188" s="7">
        <f t="shared" ca="1" si="879"/>
        <v>0</v>
      </c>
      <c r="MR188" s="7">
        <f t="shared" ca="1" si="880"/>
        <v>0</v>
      </c>
      <c r="MS188" s="7">
        <f ca="1">IFERROR(IF(MS187+MR188&gt;MT$4,MS187,MS187+MR188),"")</f>
        <v>60</v>
      </c>
      <c r="MT188" s="7">
        <f t="shared" ca="1" si="945"/>
        <v>0</v>
      </c>
      <c r="MU188" s="7">
        <f t="shared" ca="1" si="881"/>
        <v>0.46031736318536853</v>
      </c>
      <c r="MV188" s="7">
        <f t="shared" ca="1" si="882"/>
        <v>1.2210983530930308E-3</v>
      </c>
      <c r="MW188" s="7">
        <f t="shared" ca="1" si="883"/>
        <v>1</v>
      </c>
      <c r="MX188" s="7" t="str">
        <f t="shared" ca="1" si="884"/>
        <v>5</v>
      </c>
      <c r="MY188" s="7">
        <f ca="1">IFERROR(IF(MY187+MX188&gt;MZ$4,MY187,MY187+MX188),"")</f>
        <v>60</v>
      </c>
      <c r="MZ188" s="7">
        <f t="shared" ca="1" si="946"/>
        <v>0</v>
      </c>
      <c r="NA188" s="7">
        <f t="shared" ca="1" si="885"/>
        <v>0.7597535840264219</v>
      </c>
      <c r="NB188" s="7">
        <f t="shared" ca="1" si="886"/>
        <v>-0.29821512248796034</v>
      </c>
      <c r="NC188" s="7">
        <f t="shared" ca="1" si="887"/>
        <v>0</v>
      </c>
      <c r="ND188" s="7">
        <f t="shared" ca="1" si="888"/>
        <v>0</v>
      </c>
      <c r="NE188" s="7">
        <f ca="1">IFERROR(IF(NE187+ND188&gt;NF$4,NE187,NE187+ND188),"")</f>
        <v>60</v>
      </c>
      <c r="NF188" s="7">
        <f t="shared" ca="1" si="947"/>
        <v>0</v>
      </c>
      <c r="NG188" s="7">
        <f t="shared" ca="1" si="889"/>
        <v>0.8143236088093706</v>
      </c>
      <c r="NH188" s="7">
        <f t="shared" ca="1" si="890"/>
        <v>-0.35278514727090904</v>
      </c>
      <c r="NI188" s="7">
        <f t="shared" ca="1" si="891"/>
        <v>0</v>
      </c>
      <c r="NJ188" s="7">
        <f t="shared" ca="1" si="892"/>
        <v>0</v>
      </c>
      <c r="NK188" s="7">
        <f ca="1">IFERROR(IF(NK187+NJ188&gt;NL$4,NK187,NK187+NJ188),"")</f>
        <v>60</v>
      </c>
      <c r="NL188" s="7">
        <f t="shared" ca="1" si="948"/>
        <v>0</v>
      </c>
      <c r="NM188" s="7">
        <f t="shared" ca="1" si="893"/>
        <v>0.28428879056702272</v>
      </c>
      <c r="NN188" s="7">
        <f t="shared" ca="1" si="894"/>
        <v>0.17724967097143884</v>
      </c>
      <c r="NO188" s="7">
        <f t="shared" ca="1" si="895"/>
        <v>1</v>
      </c>
      <c r="NP188" s="7" t="str">
        <f t="shared" ca="1" si="896"/>
        <v>5</v>
      </c>
      <c r="NQ188" s="7">
        <f ca="1">IFERROR(IF(NQ187+NP188&gt;NR$4,NQ187,NQ187+NP188),"")</f>
        <v>60</v>
      </c>
      <c r="NR188" s="7">
        <f t="shared" ca="1" si="949"/>
        <v>0</v>
      </c>
      <c r="NT188">
        <v>186</v>
      </c>
      <c r="NU188" s="7" t="s">
        <v>19</v>
      </c>
      <c r="NV188" s="7" t="str">
        <f t="shared" ca="1" si="653"/>
        <v/>
      </c>
      <c r="NW188" s="7" t="str">
        <f t="shared" ca="1" si="647"/>
        <v/>
      </c>
      <c r="NX188" t="str">
        <f ca="1">IFERROR(VLOOKUP(NT188,$K$3:$AK$568,8,FALSE),"")</f>
        <v/>
      </c>
      <c r="NY188" t="str">
        <f ca="1">IFERROR(VLOOKUP(NT188,$K$3:$AK$568,9,FALSE),"")</f>
        <v/>
      </c>
      <c r="NZ188" s="7" t="str">
        <f ca="1">IFERROR(VLOOKUP(NT188,$K$3:$AK$568,27,FALSE),"")</f>
        <v/>
      </c>
      <c r="OB188">
        <v>186</v>
      </c>
      <c r="OC188" s="7" t="s">
        <v>19</v>
      </c>
      <c r="OD188" t="e">
        <f t="shared" ca="1" si="654"/>
        <v>#N/A</v>
      </c>
      <c r="OE188" s="7" t="str">
        <f t="shared" ca="1" si="655"/>
        <v/>
      </c>
      <c r="OF188" s="7" t="str">
        <f t="shared" ca="1" si="656"/>
        <v/>
      </c>
      <c r="OG188" t="str">
        <f t="shared" ca="1" si="657"/>
        <v/>
      </c>
      <c r="OI188">
        <v>186</v>
      </c>
      <c r="OJ188" s="7" t="s">
        <v>19</v>
      </c>
      <c r="OK188" s="7" t="str">
        <f t="shared" ca="1" si="658"/>
        <v/>
      </c>
      <c r="OL188" s="7" t="str">
        <f t="shared" ca="1" si="659"/>
        <v/>
      </c>
      <c r="OM188" t="str">
        <f ca="1">IFERROR(VLOOKUP(OI188,$L$3:$AK$568,7,FALSE),"")</f>
        <v/>
      </c>
      <c r="ON188" t="str">
        <f ca="1">IFERROR(VLOOKUP(OI188,$L$3:$AK$568,8,FALSE),"")</f>
        <v/>
      </c>
      <c r="OO188" s="7" t="str">
        <f ca="1">IFERROR(VLOOKUP(OI188,$L$3:$AK$568,26,FALSE),"")</f>
        <v/>
      </c>
      <c r="OQ188">
        <v>186</v>
      </c>
      <c r="OR188" s="7" t="s">
        <v>19</v>
      </c>
      <c r="OS188" t="e">
        <f t="shared" ca="1" si="660"/>
        <v>#N/A</v>
      </c>
      <c r="OT188" s="7" t="str">
        <f t="shared" ca="1" si="661"/>
        <v/>
      </c>
      <c r="OU188" s="7" t="str">
        <f t="shared" ca="1" si="662"/>
        <v/>
      </c>
      <c r="OV188" t="str">
        <f t="shared" ca="1" si="663"/>
        <v/>
      </c>
      <c r="OX188">
        <v>186</v>
      </c>
      <c r="OY188" s="7" t="s">
        <v>19</v>
      </c>
      <c r="OZ188" s="7" t="str">
        <f t="shared" ca="1" si="664"/>
        <v/>
      </c>
      <c r="PA188" s="7" t="str">
        <f t="shared" ca="1" si="665"/>
        <v/>
      </c>
      <c r="PB188" t="str">
        <f ca="1">IFERROR(VLOOKUP(OX188,$M$3:$AK$568,6,FALSE),"")</f>
        <v/>
      </c>
      <c r="PC188" t="str">
        <f ca="1">IFERROR(VLOOKUP(OX188,$M$3:$AK$568,7,FALSE),"")</f>
        <v/>
      </c>
      <c r="PD188" s="7" t="str">
        <f ca="1">IFERROR(VLOOKUP(OX188,$M$3:$AK$568,25,FALSE),"")</f>
        <v/>
      </c>
      <c r="PF188">
        <v>186</v>
      </c>
      <c r="PG188" s="7" t="s">
        <v>19</v>
      </c>
      <c r="PH188" t="e">
        <f t="shared" ca="1" si="666"/>
        <v>#N/A</v>
      </c>
      <c r="PI188" s="7" t="str">
        <f t="shared" ca="1" si="667"/>
        <v/>
      </c>
      <c r="PJ188" s="7" t="str">
        <f t="shared" ca="1" si="668"/>
        <v/>
      </c>
      <c r="PK188" t="str">
        <f t="shared" ca="1" si="669"/>
        <v/>
      </c>
      <c r="PM188">
        <v>186</v>
      </c>
      <c r="PN188" s="7" t="s">
        <v>19</v>
      </c>
      <c r="PO188" s="202" t="str">
        <f t="shared" ca="1" si="670"/>
        <v/>
      </c>
      <c r="PP188" s="7" t="str">
        <f t="shared" ca="1" si="671"/>
        <v/>
      </c>
      <c r="PQ188" t="str">
        <f ca="1">IFERROR(VLOOKUP(PM188,$G$325:$R$409,12,FALSE),"")</f>
        <v/>
      </c>
      <c r="PR188" t="e">
        <f ca="1">VLOOKUP(PM188,$G$324:$Q$409,11,FALSE)</f>
        <v>#N/A</v>
      </c>
      <c r="PS188" s="7" t="str">
        <f ca="1">VLOOKUP(PQ188,$R$325:$Y$409,8,FALSE)</f>
        <v>- -</v>
      </c>
      <c r="PT188" s="7">
        <f ca="1">ReSt</f>
        <v>-4</v>
      </c>
      <c r="PU188" s="7" t="e">
        <f t="shared" ca="1" si="672"/>
        <v>#N/A</v>
      </c>
      <c r="PV188" s="7" t="e">
        <f t="shared" ca="1" si="673"/>
        <v>#N/A</v>
      </c>
      <c r="PW188" s="7" t="str">
        <f ca="1">VLOOKUP(PQ188,$R$325:$AK$409,8,FALSE)</f>
        <v>- -</v>
      </c>
      <c r="PX188" s="7"/>
      <c r="PY188">
        <v>186</v>
      </c>
      <c r="PZ188" s="7" t="s">
        <v>19</v>
      </c>
      <c r="QA188" t="str">
        <f t="shared" ca="1" si="674"/>
        <v/>
      </c>
      <c r="QB188" s="7" t="str">
        <f t="shared" ca="1" si="675"/>
        <v/>
      </c>
      <c r="QC188" s="7" t="str">
        <f t="shared" ca="1" si="676"/>
        <v/>
      </c>
      <c r="QD188" t="str">
        <f t="shared" ca="1" si="677"/>
        <v/>
      </c>
      <c r="QF188">
        <v>186</v>
      </c>
      <c r="QG188" s="7" t="s">
        <v>19</v>
      </c>
      <c r="QH188" s="7" t="str">
        <f t="shared" ca="1" si="678"/>
        <v/>
      </c>
      <c r="QI188" s="7" t="e">
        <f t="shared" ca="1" si="679"/>
        <v>#VALUE!</v>
      </c>
      <c r="QJ188" t="e">
        <f t="shared" ca="1" si="680"/>
        <v>#N/A</v>
      </c>
      <c r="QK188" s="7" t="e">
        <f t="shared" ca="1" si="681"/>
        <v>#N/A</v>
      </c>
      <c r="QM188">
        <v>186</v>
      </c>
      <c r="QN188" s="7" t="s">
        <v>19</v>
      </c>
      <c r="QO188" t="str">
        <f t="shared" ca="1" si="682"/>
        <v/>
      </c>
      <c r="QP188" s="7" t="str">
        <f t="shared" ca="1" si="683"/>
        <v/>
      </c>
      <c r="QQ188" t="str">
        <f t="shared" ca="1" si="684"/>
        <v/>
      </c>
    </row>
    <row r="189" spans="1:459" x14ac:dyDescent="0.25">
      <c r="A189" s="240" t="str">
        <f>IF('Character Sheet'!$B$4="Creature","N","Y")</f>
        <v>Y</v>
      </c>
      <c r="C189" s="75"/>
      <c r="D189" s="76"/>
      <c r="F189" s="75"/>
      <c r="G189" s="76"/>
      <c r="I189" s="75"/>
      <c r="J189" s="85"/>
      <c r="K189" s="85">
        <f t="shared" ca="1" si="648"/>
        <v>4</v>
      </c>
      <c r="L189" s="85">
        <f t="shared" ca="1" si="951"/>
        <v>1</v>
      </c>
      <c r="M189" s="70">
        <f t="shared" ca="1" si="956"/>
        <v>8</v>
      </c>
      <c r="O189" s="222">
        <f t="shared" ca="1" si="649"/>
        <v>364</v>
      </c>
      <c r="Q189" s="7" t="str">
        <f t="shared" si="958"/>
        <v>Gunslinging</v>
      </c>
      <c r="R189" s="9" t="s">
        <v>1465</v>
      </c>
      <c r="S189" s="9" t="s">
        <v>1956</v>
      </c>
      <c r="T189" s="61" t="str">
        <f>SUBSTITUTE(IFERROR(IFERROR(VLOOKUP(R189,'[1]Skill Statistics'!$A$3:$C$513,2,FALSE),VLOOKUP(Q189,'[1]Skill Statistics'!$A$3:$C$513,2,FALSE)),T188),"R*","ReSt")</f>
        <v>- -</v>
      </c>
      <c r="U189" s="61" t="str">
        <f>IFERROR(IFERROR(VLOOKUP(R189,'[1]Skill Statistics'!$A$3:$C$513,3,FALSE),VLOOKUP(Q189,'[1]Skill Statistics'!$A$3:$C$513,3,FALSE)),U188)</f>
        <v>- -</v>
      </c>
      <c r="V189" s="61" t="str">
        <f>IF(ISNUMBER(SEARCH("Category",R189)),"- -",IFERROR(IFERROR(VLOOKUP(Q189,[1]Professions!$A$4:$AM$288,MATCH(Profession,[1]Professions!$A$1:$AM$1,0),FALSE),VLOOKUP(Q189,Calculations!$B$91:$I$95,8,FALSE)),"- -"))</f>
        <v>3 / 5</v>
      </c>
      <c r="W189" s="60">
        <f t="shared" si="650"/>
        <v>0</v>
      </c>
      <c r="X189" s="7">
        <f ca="1">IFERROR(VLOOKUP(R189,$BS$6:$NR$519,MATCH(ActualLevel,$BS$3:$NR$3,0),FALSE),"- -")</f>
        <v>0</v>
      </c>
      <c r="Y189" s="7">
        <f t="shared" ca="1" si="955"/>
        <v>0</v>
      </c>
      <c r="Z189" s="7">
        <f ca="1">IFERROR(VLOOKUP(Y189,Charts!$BQ$2:$BR$52,2,FALSE),"- -")</f>
        <v>-25</v>
      </c>
      <c r="AA189" s="7" t="str">
        <f t="shared" ca="1" si="686"/>
        <v>- -</v>
      </c>
      <c r="AB189" s="7">
        <f t="shared" ca="1" si="952"/>
        <v>0</v>
      </c>
      <c r="AC189" s="7"/>
      <c r="AD189" s="7"/>
      <c r="AE189" s="7"/>
      <c r="AF189" s="7"/>
      <c r="AG189" s="7"/>
      <c r="AH189" s="43"/>
      <c r="AI189" s="7"/>
      <c r="AJ189" s="7"/>
      <c r="AK189" s="7">
        <f t="shared" ca="1" si="687"/>
        <v>-25</v>
      </c>
      <c r="AL189" s="7"/>
      <c r="AM189" s="69">
        <f>IFERROR(VLOOKUP(R189,'[1]Skill Statistics'!$A$3:$AN$513,MATCH(Profession,'[1]Skill Statistics'!$A$2:$AN$2,0),FALSE),0)</f>
        <v>0</v>
      </c>
      <c r="AN189" s="85">
        <f>IFERROR(VLOOKUP(Q189,'[1]Skill Statistics'!$A$3:$BK$513,MATCH(Archetype,'[1]Skill Statistics'!$A$2:$BK$2,0),FALSE),0)</f>
        <v>0</v>
      </c>
      <c r="AO189" s="85">
        <f>IFERROR(VLOOKUP(Q189,'[1]Skill Statistics'!$A$3:$BB$513,MATCH(Race,'[1]Skill Statistics'!$A$2:$BB$2,0),FALSE),0)</f>
        <v>0</v>
      </c>
      <c r="AP189" s="85">
        <f t="shared" ca="1" si="651"/>
        <v>0</v>
      </c>
      <c r="AQ189" s="70"/>
      <c r="AS189" s="69">
        <f>IFERROR(VLOOKUP(Q189,'[1]Professional Skills'!$A$4:$AM$288,MATCH(Profession,'[1]Professional Skills'!$A$3:$AM$3,0),FALSE),"- -")</f>
        <v>0</v>
      </c>
      <c r="AU189" s="7">
        <f t="shared" si="954"/>
        <v>0</v>
      </c>
      <c r="AV189" s="7">
        <f t="shared" ca="1" si="953"/>
        <v>0</v>
      </c>
      <c r="AW189" t="str">
        <f t="shared" si="690"/>
        <v/>
      </c>
      <c r="AX189" t="str">
        <f>IFERROR(_xlfn.RANK.EQ(AW189,$AW$5:$AW$568),"")</f>
        <v/>
      </c>
      <c r="AY189">
        <f t="shared" si="645"/>
        <v>0</v>
      </c>
      <c r="AZ189" s="70" t="str">
        <f t="shared" si="688"/>
        <v/>
      </c>
      <c r="BB189" s="69">
        <f>IFERROR(IF(Q189="Language",VLOOKUP(R189,[1]Cultures!$B$4:$N$218,MATCH(Culture,[1]Cultures!$B$3:$N$3,0),FALSE),VLOOKUP(Q189,[1]Cultures!$B$4:$O$212,MATCH(Culture,[1]Cultures!$B$3:$O$3,0),FALSE)),"- -")</f>
        <v>0</v>
      </c>
      <c r="BD189">
        <f t="shared" ca="1" si="950"/>
        <v>0</v>
      </c>
      <c r="BE189" t="str">
        <f t="shared" si="897"/>
        <v/>
      </c>
      <c r="BI189" s="7">
        <f t="shared" si="689"/>
        <v>0</v>
      </c>
      <c r="BK189" s="7"/>
      <c r="BL189" s="70">
        <f t="shared" si="646"/>
        <v>0</v>
      </c>
      <c r="BN189" s="69">
        <f>IFERROR(VLOOKUP(V189,Charts!$BT$2:$BV$14,3,FALSE),"- -")</f>
        <v>0.61538461538461542</v>
      </c>
      <c r="BO189" s="85">
        <f t="shared" ca="1" si="652"/>
        <v>1.0906483838362897</v>
      </c>
      <c r="BP189" s="70">
        <f t="shared" ca="1" si="898"/>
        <v>364</v>
      </c>
      <c r="BR189" s="7">
        <v>184</v>
      </c>
      <c r="BS189" s="9" t="str">
        <f ca="1">VLOOKUP(BR189,$O$3:$R$568,4,FALSE)</f>
        <v>Wood</v>
      </c>
      <c r="BT189" s="7" t="str">
        <f ca="1">VLOOKUP(BS189,$R$3:$V$568,5,FALSE)</f>
        <v>2 / 3</v>
      </c>
      <c r="BU189" s="7">
        <f ca="1">VLOOKUP(BT189,Charts!$BT$2:$BV$14,3,FALSE)</f>
        <v>0.84615384615384615</v>
      </c>
      <c r="BV189" s="7" t="str">
        <f t="shared" ca="1" si="691"/>
        <v>2</v>
      </c>
      <c r="BW189" s="7" t="str">
        <f t="shared" ca="1" si="692"/>
        <v>3</v>
      </c>
      <c r="BY189" s="7">
        <f t="shared" ca="1" si="693"/>
        <v>0.37205381202833632</v>
      </c>
      <c r="BZ189" s="7">
        <f t="shared" ca="1" si="694"/>
        <v>0.47410003412550983</v>
      </c>
      <c r="CA189" s="7">
        <f t="shared" ca="1" si="695"/>
        <v>1</v>
      </c>
      <c r="CB189" s="7" t="str">
        <f t="shared" ca="1" si="696"/>
        <v>2</v>
      </c>
      <c r="CC189" s="7">
        <f ca="1">IFERROR(IF(CC188+CB189&gt;CD$4,CC188,CC188+CB189),"")</f>
        <v>38</v>
      </c>
      <c r="CD189" s="7">
        <f t="shared" ca="1" si="899"/>
        <v>0</v>
      </c>
      <c r="CE189" s="7">
        <f t="shared" ca="1" si="697"/>
        <v>0.17690404448998887</v>
      </c>
      <c r="CF189" s="7">
        <f t="shared" ca="1" si="698"/>
        <v>0.66924980166385728</v>
      </c>
      <c r="CG189" s="7">
        <f t="shared" ca="1" si="699"/>
        <v>1</v>
      </c>
      <c r="CH189" s="7" t="str">
        <f t="shared" ca="1" si="700"/>
        <v>2</v>
      </c>
      <c r="CI189" s="7">
        <f ca="1">IFERROR(IF(CI188+CH189&gt;CJ$4,CI188,CI188+CH189),"")</f>
        <v>60</v>
      </c>
      <c r="CJ189" s="7">
        <f t="shared" ca="1" si="900"/>
        <v>0</v>
      </c>
      <c r="CK189" s="7">
        <f t="shared" ca="1" si="701"/>
        <v>0.19269257561925157</v>
      </c>
      <c r="CL189" s="7">
        <f t="shared" ca="1" si="702"/>
        <v>0.65346127053459457</v>
      </c>
      <c r="CM189" s="7">
        <f t="shared" ca="1" si="703"/>
        <v>1</v>
      </c>
      <c r="CN189" s="7" t="str">
        <f t="shared" ca="1" si="704"/>
        <v>2</v>
      </c>
      <c r="CO189" s="7">
        <f ca="1">IFERROR(IF(CO188+CN189&gt;CP$4,CO188,CO188+CN189),"")</f>
        <v>60</v>
      </c>
      <c r="CP189" s="7">
        <f t="shared" ca="1" si="901"/>
        <v>0</v>
      </c>
      <c r="CQ189" s="7">
        <f t="shared" ca="1" si="705"/>
        <v>1.8370411456906321E-2</v>
      </c>
      <c r="CR189" s="7">
        <f t="shared" ca="1" si="706"/>
        <v>0.82778343469693982</v>
      </c>
      <c r="CS189" s="7">
        <f t="shared" ca="1" si="707"/>
        <v>2</v>
      </c>
      <c r="CT189" s="7">
        <f t="shared" ca="1" si="708"/>
        <v>5</v>
      </c>
      <c r="CU189" s="7">
        <f ca="1">IFERROR(IF(CU188+CT189&gt;CV$4,CU188,CU188+CT189),"")</f>
        <v>60</v>
      </c>
      <c r="CV189" s="7">
        <f t="shared" ca="1" si="902"/>
        <v>0</v>
      </c>
      <c r="CW189" s="7">
        <f t="shared" ca="1" si="709"/>
        <v>0.53186719457177867</v>
      </c>
      <c r="CX189" s="7">
        <f t="shared" ca="1" si="710"/>
        <v>0.31428665158206748</v>
      </c>
      <c r="CY189" s="7">
        <f t="shared" ca="1" si="711"/>
        <v>1</v>
      </c>
      <c r="CZ189" s="7" t="str">
        <f t="shared" ca="1" si="712"/>
        <v>2</v>
      </c>
      <c r="DA189" s="7">
        <f ca="1">IFERROR(IF(DA188+CZ189&gt;DB$4,DA188,DA188+CZ189),"")</f>
        <v>60</v>
      </c>
      <c r="DB189" s="7">
        <f t="shared" ca="1" si="903"/>
        <v>0</v>
      </c>
      <c r="DC189" s="7">
        <f t="shared" ca="1" si="713"/>
        <v>0.55594321120149603</v>
      </c>
      <c r="DD189" s="7">
        <f t="shared" ca="1" si="714"/>
        <v>0.29021063495235011</v>
      </c>
      <c r="DE189" s="7">
        <f t="shared" ca="1" si="715"/>
        <v>1</v>
      </c>
      <c r="DF189" s="7" t="str">
        <f t="shared" ca="1" si="716"/>
        <v>2</v>
      </c>
      <c r="DG189" s="7">
        <f ca="1">IFERROR(IF(DG188+DF189&gt;DH$4,DG188,DG188+DF189),"")</f>
        <v>60</v>
      </c>
      <c r="DH189" s="7">
        <f t="shared" ca="1" si="904"/>
        <v>0</v>
      </c>
      <c r="DI189" s="7">
        <f t="shared" ca="1" si="717"/>
        <v>2.0593061394544199E-2</v>
      </c>
      <c r="DJ189" s="7">
        <f t="shared" ca="1" si="718"/>
        <v>0.82556078475930195</v>
      </c>
      <c r="DK189" s="7">
        <f t="shared" ca="1" si="719"/>
        <v>2</v>
      </c>
      <c r="DL189" s="7">
        <f t="shared" ca="1" si="720"/>
        <v>5</v>
      </c>
      <c r="DM189" s="7">
        <f ca="1">IFERROR(IF(DM188+DL189&gt;DN$4,DM188,DM188+DL189),"")</f>
        <v>60</v>
      </c>
      <c r="DN189" s="7">
        <f t="shared" ca="1" si="905"/>
        <v>0</v>
      </c>
      <c r="DO189" s="7">
        <f t="shared" ca="1" si="721"/>
        <v>0.31693398810565832</v>
      </c>
      <c r="DP189" s="7">
        <f t="shared" ca="1" si="722"/>
        <v>0.52921985804818783</v>
      </c>
      <c r="DQ189" s="7">
        <f t="shared" ca="1" si="723"/>
        <v>1</v>
      </c>
      <c r="DR189" s="7" t="str">
        <f t="shared" ca="1" si="724"/>
        <v>2</v>
      </c>
      <c r="DS189" s="7">
        <f ca="1">IFERROR(IF(DS188+DR189&gt;DT$4,DS188,DS188+DR189),"")</f>
        <v>60</v>
      </c>
      <c r="DT189" s="7">
        <f t="shared" ca="1" si="906"/>
        <v>0</v>
      </c>
      <c r="DU189" s="7">
        <f t="shared" ca="1" si="725"/>
        <v>0.10273559354482076</v>
      </c>
      <c r="DV189" s="7">
        <f t="shared" ca="1" si="726"/>
        <v>0.74341825260902539</v>
      </c>
      <c r="DW189" s="7">
        <f t="shared" ca="1" si="727"/>
        <v>1</v>
      </c>
      <c r="DX189" s="7" t="str">
        <f t="shared" ca="1" si="728"/>
        <v>2</v>
      </c>
      <c r="DY189" s="7">
        <f ca="1">IFERROR(IF(DY188+DX189&gt;DZ$4,DY188,DY188+DX189),"")</f>
        <v>60</v>
      </c>
      <c r="DZ189" s="7">
        <f t="shared" ca="1" si="907"/>
        <v>0</v>
      </c>
      <c r="EA189" s="7">
        <f t="shared" ca="1" si="729"/>
        <v>0.93237923809995449</v>
      </c>
      <c r="EB189" s="7">
        <f t="shared" ca="1" si="730"/>
        <v>-8.6225391946108343E-2</v>
      </c>
      <c r="EC189" s="7">
        <f t="shared" ca="1" si="731"/>
        <v>0</v>
      </c>
      <c r="ED189" s="7">
        <f t="shared" ca="1" si="732"/>
        <v>0</v>
      </c>
      <c r="EE189" s="7">
        <f ca="1">IFERROR(IF(EE188+ED189&gt;EF$4,EE188,EE188+ED189),"")</f>
        <v>60</v>
      </c>
      <c r="EF189" s="7">
        <f t="shared" ca="1" si="908"/>
        <v>0</v>
      </c>
      <c r="EG189" s="7">
        <f t="shared" ca="1" si="733"/>
        <v>0.52993059393162212</v>
      </c>
      <c r="EH189" s="7">
        <f t="shared" ca="1" si="734"/>
        <v>0.31622325222222403</v>
      </c>
      <c r="EI189" s="7">
        <f t="shared" ca="1" si="735"/>
        <v>1</v>
      </c>
      <c r="EJ189" s="7" t="str">
        <f t="shared" ca="1" si="736"/>
        <v>2</v>
      </c>
      <c r="EK189" s="7">
        <f ca="1">IFERROR(IF(EK188+EJ189&gt;EL$4,EK188,EK188+EJ189),"")</f>
        <v>60</v>
      </c>
      <c r="EL189" s="7">
        <f t="shared" ca="1" si="909"/>
        <v>0</v>
      </c>
      <c r="EM189" s="7">
        <f t="shared" ca="1" si="737"/>
        <v>0.97991813164534425</v>
      </c>
      <c r="EN189" s="7">
        <f t="shared" ca="1" si="738"/>
        <v>-0.1337642854914981</v>
      </c>
      <c r="EO189" s="7">
        <f t="shared" ca="1" si="739"/>
        <v>0</v>
      </c>
      <c r="EP189" s="7">
        <f t="shared" ca="1" si="740"/>
        <v>0</v>
      </c>
      <c r="EQ189" s="7">
        <f ca="1">IFERROR(IF(EQ188+EP189&gt;ER$4,EQ188,EQ188+EP189),"")</f>
        <v>60</v>
      </c>
      <c r="ER189" s="7">
        <f t="shared" ca="1" si="910"/>
        <v>0</v>
      </c>
      <c r="ES189" s="7">
        <f t="shared" ca="1" si="741"/>
        <v>0.75938048577058248</v>
      </c>
      <c r="ET189" s="7">
        <f t="shared" ca="1" si="742"/>
        <v>8.6773360383263665E-2</v>
      </c>
      <c r="EU189" s="7">
        <f t="shared" ca="1" si="743"/>
        <v>1</v>
      </c>
      <c r="EV189" s="7" t="str">
        <f t="shared" ca="1" si="744"/>
        <v>2</v>
      </c>
      <c r="EW189" s="7">
        <f ca="1">IFERROR(IF(EW188+EV189&gt;EX$4,EW188,EW188+EV189),"")</f>
        <v>60</v>
      </c>
      <c r="EX189" s="7">
        <f t="shared" ca="1" si="911"/>
        <v>0</v>
      </c>
      <c r="EY189" s="7">
        <f t="shared" ca="1" si="745"/>
        <v>0.77950669819683216</v>
      </c>
      <c r="EZ189" s="7">
        <f t="shared" ca="1" si="746"/>
        <v>6.6647147957013986E-2</v>
      </c>
      <c r="FA189" s="7">
        <f t="shared" ca="1" si="747"/>
        <v>1</v>
      </c>
      <c r="FB189" s="7" t="str">
        <f t="shared" ca="1" si="748"/>
        <v>2</v>
      </c>
      <c r="FC189" s="7">
        <f ca="1">IFERROR(IF(FC188+FB189&gt;FD$4,FC188,FC188+FB189),"")</f>
        <v>60</v>
      </c>
      <c r="FD189" s="7">
        <f t="shared" ca="1" si="912"/>
        <v>0</v>
      </c>
      <c r="FE189" s="7">
        <f t="shared" ca="1" si="749"/>
        <v>0.20743680167800871</v>
      </c>
      <c r="FF189" s="7">
        <f t="shared" ca="1" si="750"/>
        <v>0.63871704447583744</v>
      </c>
      <c r="FG189" s="7">
        <f t="shared" ca="1" si="751"/>
        <v>1</v>
      </c>
      <c r="FH189" s="7" t="str">
        <f t="shared" ca="1" si="752"/>
        <v>2</v>
      </c>
      <c r="FI189" s="7">
        <f ca="1">IFERROR(IF(FI188+FH189&gt;FJ$4,FI188,FI188+FH189),"")</f>
        <v>60</v>
      </c>
      <c r="FJ189" s="7">
        <f t="shared" ca="1" si="913"/>
        <v>0</v>
      </c>
      <c r="FK189" s="7">
        <f t="shared" ca="1" si="753"/>
        <v>0.72874120415362398</v>
      </c>
      <c r="FL189" s="7">
        <f t="shared" ca="1" si="754"/>
        <v>0.11741264200022217</v>
      </c>
      <c r="FM189" s="7">
        <f t="shared" ca="1" si="755"/>
        <v>1</v>
      </c>
      <c r="FN189" s="7" t="str">
        <f t="shared" ca="1" si="756"/>
        <v>2</v>
      </c>
      <c r="FO189" s="7">
        <f ca="1">IFERROR(IF(FO188+FN189&gt;FP$4,FO188,FO188+FN189),"")</f>
        <v>60</v>
      </c>
      <c r="FP189" s="7">
        <f t="shared" ca="1" si="914"/>
        <v>0</v>
      </c>
      <c r="FQ189" s="7">
        <f t="shared" ca="1" si="757"/>
        <v>0.84568061085260904</v>
      </c>
      <c r="FR189" s="7">
        <f t="shared" ca="1" si="758"/>
        <v>4.7323530123710711E-4</v>
      </c>
      <c r="FS189" s="7">
        <f t="shared" ca="1" si="759"/>
        <v>1</v>
      </c>
      <c r="FT189" s="7" t="str">
        <f t="shared" ca="1" si="760"/>
        <v>2</v>
      </c>
      <c r="FU189" s="7">
        <f ca="1">IFERROR(IF(FU188+FT189&gt;FV$4,FU188,FU188+FT189),"")</f>
        <v>60</v>
      </c>
      <c r="FV189" s="7">
        <f t="shared" ca="1" si="915"/>
        <v>0</v>
      </c>
      <c r="FW189" s="7">
        <f t="shared" ca="1" si="761"/>
        <v>0.43464969672725173</v>
      </c>
      <c r="FX189" s="7">
        <f t="shared" ca="1" si="762"/>
        <v>0.41150414942659441</v>
      </c>
      <c r="FY189" s="7">
        <f t="shared" ca="1" si="763"/>
        <v>1</v>
      </c>
      <c r="FZ189" s="7" t="str">
        <f t="shared" ca="1" si="764"/>
        <v>2</v>
      </c>
      <c r="GA189" s="7">
        <f ca="1">IFERROR(IF(GA188+FZ189&gt;GB$4,GA188,GA188+FZ189),"")</f>
        <v>60</v>
      </c>
      <c r="GB189" s="7">
        <f t="shared" ca="1" si="916"/>
        <v>0</v>
      </c>
      <c r="GC189" s="7">
        <f t="shared" ca="1" si="765"/>
        <v>0.78780526378535698</v>
      </c>
      <c r="GD189" s="7">
        <f t="shared" ca="1" si="766"/>
        <v>5.8348582368489166E-2</v>
      </c>
      <c r="GE189" s="7">
        <f t="shared" ca="1" si="767"/>
        <v>1</v>
      </c>
      <c r="GF189" s="7" t="str">
        <f t="shared" ca="1" si="768"/>
        <v>2</v>
      </c>
      <c r="GG189" s="7">
        <f ca="1">IFERROR(IF(GG188+GF189&gt;GH$4,GG188,GG188+GF189),"")</f>
        <v>60</v>
      </c>
      <c r="GH189" s="7">
        <f t="shared" ca="1" si="917"/>
        <v>0</v>
      </c>
      <c r="GI189" s="7">
        <f t="shared" ca="1" si="769"/>
        <v>0.60360646934888473</v>
      </c>
      <c r="GJ189" s="7">
        <f t="shared" ca="1" si="770"/>
        <v>0.24254737680496141</v>
      </c>
      <c r="GK189" s="7">
        <f t="shared" ca="1" si="771"/>
        <v>1</v>
      </c>
      <c r="GL189" s="7" t="str">
        <f t="shared" ca="1" si="772"/>
        <v>2</v>
      </c>
      <c r="GM189" s="7">
        <f ca="1">IFERROR(IF(GM188+GL189&gt;GN$4,GM188,GM188+GL189),"")</f>
        <v>60</v>
      </c>
      <c r="GN189" s="7">
        <f t="shared" ca="1" si="918"/>
        <v>0</v>
      </c>
      <c r="GO189" s="7">
        <f t="shared" ca="1" si="773"/>
        <v>0.96928189661975184</v>
      </c>
      <c r="GP189" s="7">
        <f t="shared" ca="1" si="774"/>
        <v>-0.12312805046590569</v>
      </c>
      <c r="GQ189" s="7">
        <f t="shared" ca="1" si="775"/>
        <v>0</v>
      </c>
      <c r="GR189" s="7">
        <f t="shared" ca="1" si="776"/>
        <v>0</v>
      </c>
      <c r="GS189" s="7">
        <f ca="1">IFERROR(IF(GS188+GR189&gt;GT$4,GS188,GS188+GR189),"")</f>
        <v>60</v>
      </c>
      <c r="GT189" s="7">
        <f t="shared" ca="1" si="919"/>
        <v>0</v>
      </c>
      <c r="GU189" s="7">
        <f t="shared" ca="1" si="777"/>
        <v>0.225895183125152</v>
      </c>
      <c r="GV189" s="7">
        <f t="shared" ca="1" si="778"/>
        <v>0.62025866302869415</v>
      </c>
      <c r="GW189" s="7">
        <f t="shared" ca="1" si="779"/>
        <v>1</v>
      </c>
      <c r="GX189" s="7" t="str">
        <f t="shared" ca="1" si="780"/>
        <v>2</v>
      </c>
      <c r="GY189" s="7">
        <f ca="1">IFERROR(IF(GY188+GX189&gt;GZ$4,GY188,GY188+GX189),"")</f>
        <v>60</v>
      </c>
      <c r="GZ189" s="7">
        <f t="shared" ca="1" si="920"/>
        <v>0</v>
      </c>
      <c r="HA189" s="7">
        <f t="shared" ca="1" si="781"/>
        <v>0.60007968749059948</v>
      </c>
      <c r="HB189" s="7">
        <f t="shared" ca="1" si="782"/>
        <v>0.24607415866324667</v>
      </c>
      <c r="HC189" s="7">
        <f t="shared" ca="1" si="783"/>
        <v>1</v>
      </c>
      <c r="HD189" s="7" t="str">
        <f t="shared" ca="1" si="784"/>
        <v>2</v>
      </c>
      <c r="HE189" s="7">
        <f ca="1">IFERROR(IF(HE188+HD189&gt;HF$4,HE188,HE188+HD189),"")</f>
        <v>60</v>
      </c>
      <c r="HF189" s="7">
        <f t="shared" ca="1" si="921"/>
        <v>0</v>
      </c>
      <c r="HG189" s="7">
        <f t="shared" ca="1" si="785"/>
        <v>1.5007184326065404E-2</v>
      </c>
      <c r="HH189" s="7">
        <f t="shared" ca="1" si="786"/>
        <v>0.83114666182778074</v>
      </c>
      <c r="HI189" s="7">
        <f t="shared" ca="1" si="787"/>
        <v>2</v>
      </c>
      <c r="HJ189" s="7">
        <f t="shared" ca="1" si="788"/>
        <v>5</v>
      </c>
      <c r="HK189" s="7">
        <f ca="1">IFERROR(IF(HK188+HJ189&gt;HL$4,HK188,HK188+HJ189),"")</f>
        <v>60</v>
      </c>
      <c r="HL189" s="7">
        <f t="shared" ca="1" si="922"/>
        <v>0</v>
      </c>
      <c r="HM189" s="7">
        <f t="shared" ca="1" si="789"/>
        <v>8.2224939908437378E-4</v>
      </c>
      <c r="HN189" s="7">
        <f t="shared" ca="1" si="790"/>
        <v>0.84533159675476177</v>
      </c>
      <c r="HO189" s="7">
        <f t="shared" ca="1" si="791"/>
        <v>2</v>
      </c>
      <c r="HP189" s="7">
        <f t="shared" ca="1" si="792"/>
        <v>5</v>
      </c>
      <c r="HQ189" s="7">
        <f ca="1">IFERROR(IF(HQ188+HP189&gt;HR$4,HQ188,HQ188+HP189),"")</f>
        <v>60</v>
      </c>
      <c r="HR189" s="7">
        <f t="shared" ca="1" si="923"/>
        <v>0</v>
      </c>
      <c r="HS189" s="7">
        <f t="shared" ca="1" si="793"/>
        <v>0.7527732590875873</v>
      </c>
      <c r="HT189" s="7">
        <f t="shared" ca="1" si="794"/>
        <v>9.3380587066258847E-2</v>
      </c>
      <c r="HU189" s="7">
        <f t="shared" ca="1" si="795"/>
        <v>1</v>
      </c>
      <c r="HV189" s="7" t="str">
        <f t="shared" ca="1" si="796"/>
        <v>2</v>
      </c>
      <c r="HW189" s="7">
        <f ca="1">IFERROR(IF(HW188+HV189&gt;HX$4,HW188,HW188+HV189),"")</f>
        <v>60</v>
      </c>
      <c r="HX189" s="7">
        <f t="shared" ca="1" si="924"/>
        <v>0</v>
      </c>
      <c r="HY189" s="7">
        <f t="shared" ca="1" si="797"/>
        <v>0.99110469292810455</v>
      </c>
      <c r="HZ189" s="7">
        <f t="shared" ca="1" si="798"/>
        <v>-0.1449508467742584</v>
      </c>
      <c r="IA189" s="7">
        <f t="shared" ca="1" si="799"/>
        <v>0</v>
      </c>
      <c r="IB189" s="7">
        <f t="shared" ca="1" si="800"/>
        <v>0</v>
      </c>
      <c r="IC189" s="7">
        <f ca="1">IFERROR(IF(IC188+IB189&gt;ID$4,IC188,IC188+IB189),"")</f>
        <v>60</v>
      </c>
      <c r="ID189" s="7">
        <f t="shared" ca="1" si="925"/>
        <v>0</v>
      </c>
      <c r="IE189" s="7">
        <f t="shared" ca="1" si="801"/>
        <v>0.5441934504137047</v>
      </c>
      <c r="IF189" s="7">
        <f t="shared" ca="1" si="802"/>
        <v>0.30196039574014144</v>
      </c>
      <c r="IG189" s="7">
        <f t="shared" ca="1" si="803"/>
        <v>1</v>
      </c>
      <c r="IH189" s="7" t="str">
        <f t="shared" ca="1" si="804"/>
        <v>2</v>
      </c>
      <c r="II189" s="7">
        <f ca="1">IFERROR(IF(II188+IH189&gt;IJ$4,II188,II188+IH189),"")</f>
        <v>60</v>
      </c>
      <c r="IJ189" s="7">
        <f t="shared" ca="1" si="926"/>
        <v>0</v>
      </c>
      <c r="IK189" s="7">
        <f t="shared" ca="1" si="805"/>
        <v>0.16634841260878364</v>
      </c>
      <c r="IL189" s="7">
        <f t="shared" ca="1" si="806"/>
        <v>0.67980543354506251</v>
      </c>
      <c r="IM189" s="7">
        <f t="shared" ca="1" si="807"/>
        <v>1</v>
      </c>
      <c r="IN189" s="7" t="str">
        <f t="shared" ca="1" si="808"/>
        <v>2</v>
      </c>
      <c r="IO189" s="7">
        <f ca="1">IFERROR(IF(IO188+IN189&gt;IP$4,IO188,IO188+IN189),"")</f>
        <v>60</v>
      </c>
      <c r="IP189" s="7">
        <f t="shared" ca="1" si="927"/>
        <v>0</v>
      </c>
      <c r="IQ189" s="7">
        <f t="shared" ca="1" si="809"/>
        <v>0.36609073195951336</v>
      </c>
      <c r="IR189" s="7">
        <f t="shared" ca="1" si="810"/>
        <v>0.48006311419433279</v>
      </c>
      <c r="IS189" s="7">
        <f t="shared" ca="1" si="811"/>
        <v>1</v>
      </c>
      <c r="IT189" s="7" t="str">
        <f t="shared" ca="1" si="812"/>
        <v>2</v>
      </c>
      <c r="IU189" s="7">
        <f ca="1">IFERROR(IF(IU188+IT189&gt;IV$4,IU188,IU188+IT189),"")</f>
        <v>60</v>
      </c>
      <c r="IV189" s="7">
        <f t="shared" ca="1" si="928"/>
        <v>0</v>
      </c>
      <c r="IW189" s="7">
        <f t="shared" ca="1" si="813"/>
        <v>0.40459451030547178</v>
      </c>
      <c r="IX189" s="7">
        <f t="shared" ca="1" si="814"/>
        <v>0.44155933584837437</v>
      </c>
      <c r="IY189" s="7">
        <f t="shared" ca="1" si="815"/>
        <v>1</v>
      </c>
      <c r="IZ189" s="7" t="str">
        <f t="shared" ca="1" si="816"/>
        <v>2</v>
      </c>
      <c r="JA189" s="7">
        <f ca="1">IFERROR(IF(JA188+IZ189&gt;JB$4,JA188,JA188+IZ189),"")</f>
        <v>60</v>
      </c>
      <c r="JB189" s="7">
        <f t="shared" ca="1" si="929"/>
        <v>0</v>
      </c>
      <c r="JC189" s="7">
        <f t="shared" ca="1" si="817"/>
        <v>0.22827661223986995</v>
      </c>
      <c r="JD189" s="7">
        <f t="shared" ca="1" si="818"/>
        <v>0.6178772339139762</v>
      </c>
      <c r="JE189" s="7">
        <f t="shared" ca="1" si="819"/>
        <v>1</v>
      </c>
      <c r="JF189" s="7" t="str">
        <f t="shared" ca="1" si="820"/>
        <v>2</v>
      </c>
      <c r="JG189" s="7">
        <f ca="1">IFERROR(IF(JG188+JF189&gt;JH$4,JG188,JG188+JF189),"")</f>
        <v>60</v>
      </c>
      <c r="JH189" s="7">
        <f t="shared" ca="1" si="930"/>
        <v>0</v>
      </c>
      <c r="JI189" s="7">
        <f t="shared" ca="1" si="821"/>
        <v>5.1159364785631323E-2</v>
      </c>
      <c r="JJ189" s="7">
        <f t="shared" ca="1" si="822"/>
        <v>0.79499448136821482</v>
      </c>
      <c r="JK189" s="7">
        <f t="shared" ca="1" si="823"/>
        <v>1</v>
      </c>
      <c r="JL189" s="7" t="str">
        <f t="shared" ca="1" si="824"/>
        <v>2</v>
      </c>
      <c r="JM189" s="7">
        <f ca="1">IFERROR(IF(JM188+JL189&gt;JN$4,JM188,JM188+JL189),"")</f>
        <v>60</v>
      </c>
      <c r="JN189" s="7">
        <f t="shared" ca="1" si="931"/>
        <v>0</v>
      </c>
      <c r="JO189" s="7">
        <f t="shared" ca="1" si="825"/>
        <v>0.45890093789033215</v>
      </c>
      <c r="JP189" s="7">
        <f t="shared" ca="1" si="826"/>
        <v>0.387252908263514</v>
      </c>
      <c r="JQ189" s="7">
        <f t="shared" ca="1" si="827"/>
        <v>1</v>
      </c>
      <c r="JR189" s="7" t="str">
        <f t="shared" ca="1" si="828"/>
        <v>2</v>
      </c>
      <c r="JS189" s="7">
        <f ca="1">IFERROR(IF(JS188+JR189&gt;JT$4,JS188,JS188+JR189),"")</f>
        <v>60</v>
      </c>
      <c r="JT189" s="7">
        <f t="shared" ca="1" si="932"/>
        <v>0</v>
      </c>
      <c r="JU189" s="7">
        <f t="shared" ca="1" si="829"/>
        <v>0.19472242769181913</v>
      </c>
      <c r="JV189" s="7">
        <f t="shared" ca="1" si="830"/>
        <v>0.65143141846202701</v>
      </c>
      <c r="JW189" s="7">
        <f t="shared" ca="1" si="831"/>
        <v>1</v>
      </c>
      <c r="JX189" s="7" t="str">
        <f t="shared" ca="1" si="832"/>
        <v>2</v>
      </c>
      <c r="JY189" s="7">
        <f ca="1">IFERROR(IF(JY188+JX189&gt;JZ$4,JY188,JY188+JX189),"")</f>
        <v>60</v>
      </c>
      <c r="JZ189" s="7">
        <f t="shared" ca="1" si="933"/>
        <v>0</v>
      </c>
      <c r="KA189" s="7">
        <f t="shared" ca="1" si="833"/>
        <v>0.67771749091568168</v>
      </c>
      <c r="KB189" s="7">
        <f t="shared" ca="1" si="834"/>
        <v>0.16843635523816447</v>
      </c>
      <c r="KC189" s="7">
        <f t="shared" ca="1" si="835"/>
        <v>1</v>
      </c>
      <c r="KD189" s="7" t="str">
        <f t="shared" ca="1" si="836"/>
        <v>2</v>
      </c>
      <c r="KE189" s="7">
        <f ca="1">IFERROR(IF(KE188+KD189&gt;KF$4,KE188,KE188+KD189),"")</f>
        <v>60</v>
      </c>
      <c r="KF189" s="7">
        <f t="shared" ca="1" si="934"/>
        <v>0</v>
      </c>
      <c r="KG189" s="7">
        <f t="shared" ca="1" si="837"/>
        <v>0.93569472728629299</v>
      </c>
      <c r="KH189" s="7">
        <f t="shared" ca="1" si="838"/>
        <v>-8.9540881132446848E-2</v>
      </c>
      <c r="KI189" s="7">
        <f t="shared" ca="1" si="839"/>
        <v>0</v>
      </c>
      <c r="KJ189" s="7">
        <f t="shared" ca="1" si="840"/>
        <v>0</v>
      </c>
      <c r="KK189" s="7">
        <f ca="1">IFERROR(IF(KK188+KJ189&gt;KL$4,KK188,KK188+KJ189),"")</f>
        <v>60</v>
      </c>
      <c r="KL189" s="7">
        <f t="shared" ca="1" si="935"/>
        <v>0</v>
      </c>
      <c r="KM189" s="7">
        <f t="shared" ca="1" si="841"/>
        <v>8.6673447318354579E-2</v>
      </c>
      <c r="KN189" s="7">
        <f t="shared" ca="1" si="842"/>
        <v>0.75948039883549157</v>
      </c>
      <c r="KO189" s="7">
        <f t="shared" ca="1" si="843"/>
        <v>1</v>
      </c>
      <c r="KP189" s="7" t="str">
        <f t="shared" ca="1" si="844"/>
        <v>2</v>
      </c>
      <c r="KQ189" s="7">
        <f ca="1">IFERROR(IF(KQ188+KP189&gt;KR$4,KQ188,KQ188+KP189),"")</f>
        <v>60</v>
      </c>
      <c r="KR189" s="7">
        <f t="shared" ca="1" si="936"/>
        <v>0</v>
      </c>
      <c r="KS189" s="7">
        <f t="shared" ca="1" si="845"/>
        <v>0.77014356391212291</v>
      </c>
      <c r="KT189" s="7">
        <f t="shared" ca="1" si="846"/>
        <v>7.6010282241723237E-2</v>
      </c>
      <c r="KU189" s="7">
        <f t="shared" ca="1" si="847"/>
        <v>1</v>
      </c>
      <c r="KV189" s="7" t="str">
        <f t="shared" ca="1" si="848"/>
        <v>2</v>
      </c>
      <c r="KW189" s="7">
        <f ca="1">IFERROR(IF(KW188+KV189&gt;KX$4,KW188,KW188+KV189),"")</f>
        <v>60</v>
      </c>
      <c r="KX189" s="7">
        <f t="shared" ca="1" si="937"/>
        <v>0</v>
      </c>
      <c r="KY189" s="7">
        <f t="shared" ca="1" si="849"/>
        <v>0.14635571844720008</v>
      </c>
      <c r="KZ189" s="7">
        <f t="shared" ca="1" si="850"/>
        <v>0.69979812770664607</v>
      </c>
      <c r="LA189" s="7">
        <f t="shared" ca="1" si="851"/>
        <v>1</v>
      </c>
      <c r="LB189" s="7" t="str">
        <f t="shared" ca="1" si="852"/>
        <v>2</v>
      </c>
      <c r="LC189" s="7">
        <f ca="1">IFERROR(IF(LC188+LB189&gt;LD$4,LC188,LC188+LB189),"")</f>
        <v>60</v>
      </c>
      <c r="LD189" s="7">
        <f t="shared" ca="1" si="938"/>
        <v>0</v>
      </c>
      <c r="LE189" s="7">
        <f t="shared" ca="1" si="853"/>
        <v>0.24927330429312311</v>
      </c>
      <c r="LF189" s="7">
        <f t="shared" ca="1" si="854"/>
        <v>0.59688054186072304</v>
      </c>
      <c r="LG189" s="7">
        <f t="shared" ca="1" si="855"/>
        <v>1</v>
      </c>
      <c r="LH189" s="7" t="str">
        <f t="shared" ca="1" si="856"/>
        <v>2</v>
      </c>
      <c r="LI189" s="7">
        <f ca="1">IFERROR(IF(LI188+LH189&gt;LJ$4,LI188,LI188+LH189),"")</f>
        <v>60</v>
      </c>
      <c r="LJ189" s="7">
        <f t="shared" ca="1" si="939"/>
        <v>0</v>
      </c>
      <c r="LK189" s="7">
        <f t="shared" ca="1" si="857"/>
        <v>0.33703022537440774</v>
      </c>
      <c r="LL189" s="7">
        <f t="shared" ca="1" si="858"/>
        <v>0.5091236207794384</v>
      </c>
      <c r="LM189" s="7">
        <f t="shared" ca="1" si="859"/>
        <v>1</v>
      </c>
      <c r="LN189" s="7" t="str">
        <f t="shared" ca="1" si="860"/>
        <v>2</v>
      </c>
      <c r="LO189" s="7">
        <f ca="1">IFERROR(IF(LO188+LN189&gt;LP$4,LO188,LO188+LN189),"")</f>
        <v>60</v>
      </c>
      <c r="LP189" s="7">
        <f t="shared" ca="1" si="940"/>
        <v>0</v>
      </c>
      <c r="LQ189" s="7">
        <f t="shared" ca="1" si="861"/>
        <v>0.51576948876529594</v>
      </c>
      <c r="LR189" s="7">
        <f t="shared" ca="1" si="862"/>
        <v>0.33038435738855021</v>
      </c>
      <c r="LS189" s="7">
        <f t="shared" ca="1" si="863"/>
        <v>1</v>
      </c>
      <c r="LT189" s="7" t="str">
        <f t="shared" ca="1" si="864"/>
        <v>2</v>
      </c>
      <c r="LU189" s="7">
        <f ca="1">IFERROR(IF(LU188+LT189&gt;LV$4,LU188,LU188+LT189),"")</f>
        <v>60</v>
      </c>
      <c r="LV189" s="7">
        <f t="shared" ca="1" si="941"/>
        <v>0</v>
      </c>
      <c r="LW189" s="7">
        <f t="shared" ca="1" si="865"/>
        <v>0.10133930778069289</v>
      </c>
      <c r="LX189" s="7">
        <f t="shared" ca="1" si="866"/>
        <v>0.74481453837315326</v>
      </c>
      <c r="LY189" s="7">
        <f t="shared" ca="1" si="867"/>
        <v>1</v>
      </c>
      <c r="LZ189" s="7" t="str">
        <f t="shared" ca="1" si="868"/>
        <v>2</v>
      </c>
      <c r="MA189" s="7">
        <f ca="1">IFERROR(IF(MA188+LZ189&gt;MB$4,MA188,MA188+LZ189),"")</f>
        <v>60</v>
      </c>
      <c r="MB189" s="7">
        <f t="shared" ca="1" si="942"/>
        <v>0</v>
      </c>
      <c r="MC189" s="7">
        <f t="shared" ca="1" si="869"/>
        <v>0.2207798611006091</v>
      </c>
      <c r="MD189" s="7">
        <f t="shared" ca="1" si="870"/>
        <v>0.62537398505323705</v>
      </c>
      <c r="ME189" s="7">
        <f t="shared" ca="1" si="871"/>
        <v>1</v>
      </c>
      <c r="MF189" s="7" t="str">
        <f t="shared" ca="1" si="872"/>
        <v>2</v>
      </c>
      <c r="MG189" s="7">
        <f ca="1">IFERROR(IF(MG188+MF189&gt;MH$4,MG188,MG188+MF189),"")</f>
        <v>60</v>
      </c>
      <c r="MH189" s="7">
        <f t="shared" ca="1" si="943"/>
        <v>0</v>
      </c>
      <c r="MI189" s="7">
        <f t="shared" ca="1" si="873"/>
        <v>0.35126948900646626</v>
      </c>
      <c r="MJ189" s="7">
        <f t="shared" ca="1" si="874"/>
        <v>0.49488435714737988</v>
      </c>
      <c r="MK189" s="7">
        <f t="shared" ca="1" si="875"/>
        <v>1</v>
      </c>
      <c r="ML189" s="7" t="str">
        <f t="shared" ca="1" si="876"/>
        <v>2</v>
      </c>
      <c r="MM189" s="7">
        <f ca="1">IFERROR(IF(MM188+ML189&gt;MN$4,MM188,MM188+ML189),"")</f>
        <v>60</v>
      </c>
      <c r="MN189" s="7">
        <f t="shared" ca="1" si="944"/>
        <v>0</v>
      </c>
      <c r="MO189" s="7">
        <f t="shared" ca="1" si="877"/>
        <v>1.1237749668435715E-4</v>
      </c>
      <c r="MP189" s="7">
        <f t="shared" ca="1" si="878"/>
        <v>0.84604146865716179</v>
      </c>
      <c r="MQ189" s="7">
        <f t="shared" ca="1" si="879"/>
        <v>2</v>
      </c>
      <c r="MR189" s="7">
        <f t="shared" ca="1" si="880"/>
        <v>5</v>
      </c>
      <c r="MS189" s="7">
        <f ca="1">IFERROR(IF(MS188+MR189&gt;MT$4,MS188,MS188+MR189),"")</f>
        <v>60</v>
      </c>
      <c r="MT189" s="7">
        <f t="shared" ca="1" si="945"/>
        <v>0</v>
      </c>
      <c r="MU189" s="7">
        <f t="shared" ca="1" si="881"/>
        <v>0.80135649553478139</v>
      </c>
      <c r="MV189" s="7">
        <f t="shared" ca="1" si="882"/>
        <v>4.4797350619064757E-2</v>
      </c>
      <c r="MW189" s="7">
        <f t="shared" ca="1" si="883"/>
        <v>1</v>
      </c>
      <c r="MX189" s="7" t="str">
        <f t="shared" ca="1" si="884"/>
        <v>2</v>
      </c>
      <c r="MY189" s="7">
        <f ca="1">IFERROR(IF(MY188+MX189&gt;MZ$4,MY188,MY188+MX189),"")</f>
        <v>60</v>
      </c>
      <c r="MZ189" s="7">
        <f t="shared" ca="1" si="946"/>
        <v>0</v>
      </c>
      <c r="NA189" s="7">
        <f t="shared" ca="1" si="885"/>
        <v>0.83233148474364804</v>
      </c>
      <c r="NB189" s="7">
        <f t="shared" ca="1" si="886"/>
        <v>1.3822361410198103E-2</v>
      </c>
      <c r="NC189" s="7">
        <f t="shared" ca="1" si="887"/>
        <v>1</v>
      </c>
      <c r="ND189" s="7" t="str">
        <f t="shared" ca="1" si="888"/>
        <v>2</v>
      </c>
      <c r="NE189" s="7">
        <f ca="1">IFERROR(IF(NE188+ND189&gt;NF$4,NE188,NE188+ND189),"")</f>
        <v>60</v>
      </c>
      <c r="NF189" s="7">
        <f t="shared" ca="1" si="947"/>
        <v>0</v>
      </c>
      <c r="NG189" s="7">
        <f t="shared" ca="1" si="889"/>
        <v>0.35096206995911861</v>
      </c>
      <c r="NH189" s="7">
        <f t="shared" ca="1" si="890"/>
        <v>0.49519177619472754</v>
      </c>
      <c r="NI189" s="7">
        <f t="shared" ca="1" si="891"/>
        <v>1</v>
      </c>
      <c r="NJ189" s="7" t="str">
        <f t="shared" ca="1" si="892"/>
        <v>2</v>
      </c>
      <c r="NK189" s="7">
        <f ca="1">IFERROR(IF(NK188+NJ189&gt;NL$4,NK188,NK188+NJ189),"")</f>
        <v>60</v>
      </c>
      <c r="NL189" s="7">
        <f t="shared" ca="1" si="948"/>
        <v>0</v>
      </c>
      <c r="NM189" s="7">
        <f t="shared" ca="1" si="893"/>
        <v>0.5286494530970739</v>
      </c>
      <c r="NN189" s="7">
        <f t="shared" ca="1" si="894"/>
        <v>0.31750439305677225</v>
      </c>
      <c r="NO189" s="7">
        <f t="shared" ca="1" si="895"/>
        <v>1</v>
      </c>
      <c r="NP189" s="7" t="str">
        <f t="shared" ca="1" si="896"/>
        <v>2</v>
      </c>
      <c r="NQ189" s="7">
        <f ca="1">IFERROR(IF(NQ188+NP189&gt;NR$4,NQ188,NQ188+NP189),"")</f>
        <v>60</v>
      </c>
      <c r="NR189" s="7">
        <f t="shared" ca="1" si="949"/>
        <v>0</v>
      </c>
      <c r="NT189">
        <v>187</v>
      </c>
      <c r="NU189" s="7" t="s">
        <v>19</v>
      </c>
      <c r="NV189" s="7" t="str">
        <f t="shared" ca="1" si="653"/>
        <v/>
      </c>
      <c r="NW189" s="7" t="str">
        <f t="shared" ca="1" si="647"/>
        <v/>
      </c>
      <c r="NX189" t="str">
        <f ca="1">IFERROR(VLOOKUP(NT189,$K$3:$AK$568,8,FALSE),"")</f>
        <v/>
      </c>
      <c r="NY189" t="str">
        <f ca="1">IFERROR(VLOOKUP(NT189,$K$3:$AK$568,9,FALSE),"")</f>
        <v/>
      </c>
      <c r="NZ189" s="7" t="str">
        <f ca="1">IFERROR(VLOOKUP(NT189,$K$3:$AK$568,27,FALSE),"")</f>
        <v/>
      </c>
      <c r="OB189">
        <v>187</v>
      </c>
      <c r="OC189" s="7" t="s">
        <v>19</v>
      </c>
      <c r="OD189" t="e">
        <f t="shared" ca="1" si="654"/>
        <v>#N/A</v>
      </c>
      <c r="OE189" s="7" t="str">
        <f t="shared" ca="1" si="655"/>
        <v/>
      </c>
      <c r="OF189" s="7" t="str">
        <f t="shared" ca="1" si="656"/>
        <v/>
      </c>
      <c r="OG189" t="str">
        <f t="shared" ca="1" si="657"/>
        <v/>
      </c>
      <c r="OI189">
        <v>187</v>
      </c>
      <c r="OJ189" s="7" t="s">
        <v>19</v>
      </c>
      <c r="OK189" s="7" t="str">
        <f t="shared" ca="1" si="658"/>
        <v/>
      </c>
      <c r="OL189" s="7" t="str">
        <f t="shared" ca="1" si="659"/>
        <v/>
      </c>
      <c r="OM189" t="str">
        <f ca="1">IFERROR(VLOOKUP(OI189,$L$3:$AK$568,7,FALSE),"")</f>
        <v/>
      </c>
      <c r="ON189" t="str">
        <f ca="1">IFERROR(VLOOKUP(OI189,$L$3:$AK$568,8,FALSE),"")</f>
        <v/>
      </c>
      <c r="OO189" s="7" t="str">
        <f ca="1">IFERROR(VLOOKUP(OI189,$L$3:$AK$568,26,FALSE),"")</f>
        <v/>
      </c>
      <c r="OQ189">
        <v>187</v>
      </c>
      <c r="OR189" s="7" t="s">
        <v>19</v>
      </c>
      <c r="OS189" t="e">
        <f t="shared" ca="1" si="660"/>
        <v>#N/A</v>
      </c>
      <c r="OT189" s="7" t="str">
        <f t="shared" ca="1" si="661"/>
        <v/>
      </c>
      <c r="OU189" s="7" t="str">
        <f t="shared" ca="1" si="662"/>
        <v/>
      </c>
      <c r="OV189" t="str">
        <f t="shared" ca="1" si="663"/>
        <v/>
      </c>
      <c r="OX189">
        <v>187</v>
      </c>
      <c r="OY189" s="7" t="s">
        <v>19</v>
      </c>
      <c r="OZ189" s="7" t="str">
        <f t="shared" ca="1" si="664"/>
        <v/>
      </c>
      <c r="PA189" s="7" t="str">
        <f t="shared" ca="1" si="665"/>
        <v/>
      </c>
      <c r="PB189" t="str">
        <f ca="1">IFERROR(VLOOKUP(OX189,$M$3:$AK$568,6,FALSE),"")</f>
        <v/>
      </c>
      <c r="PC189" t="str">
        <f ca="1">IFERROR(VLOOKUP(OX189,$M$3:$AK$568,7,FALSE),"")</f>
        <v/>
      </c>
      <c r="PD189" s="7" t="str">
        <f ca="1">IFERROR(VLOOKUP(OX189,$M$3:$AK$568,25,FALSE),"")</f>
        <v/>
      </c>
      <c r="PF189">
        <v>187</v>
      </c>
      <c r="PG189" s="7" t="s">
        <v>19</v>
      </c>
      <c r="PH189" t="e">
        <f t="shared" ca="1" si="666"/>
        <v>#N/A</v>
      </c>
      <c r="PI189" s="7" t="str">
        <f t="shared" ca="1" si="667"/>
        <v/>
      </c>
      <c r="PJ189" s="7" t="str">
        <f t="shared" ca="1" si="668"/>
        <v/>
      </c>
      <c r="PK189" t="str">
        <f t="shared" ca="1" si="669"/>
        <v/>
      </c>
      <c r="PM189">
        <v>187</v>
      </c>
      <c r="PN189" s="7" t="s">
        <v>19</v>
      </c>
      <c r="PO189" s="202" t="str">
        <f t="shared" ca="1" si="670"/>
        <v/>
      </c>
      <c r="PP189" s="7" t="str">
        <f t="shared" ca="1" si="671"/>
        <v/>
      </c>
      <c r="PQ189" t="str">
        <f ca="1">IFERROR(VLOOKUP(PM189,$G$325:$R$409,12,FALSE),"")</f>
        <v/>
      </c>
      <c r="PR189" t="e">
        <f ca="1">VLOOKUP(PM189,$G$324:$Q$409,11,FALSE)</f>
        <v>#N/A</v>
      </c>
      <c r="PS189" s="7" t="str">
        <f ca="1">VLOOKUP(PQ189,$R$325:$Y$409,8,FALSE)</f>
        <v>- -</v>
      </c>
      <c r="PT189" s="7">
        <f ca="1">ReSt</f>
        <v>-4</v>
      </c>
      <c r="PU189" s="7" t="e">
        <f t="shared" ca="1" si="672"/>
        <v>#N/A</v>
      </c>
      <c r="PV189" s="7" t="e">
        <f t="shared" ca="1" si="673"/>
        <v>#N/A</v>
      </c>
      <c r="PW189" s="7" t="str">
        <f ca="1">VLOOKUP(PQ189,$R$325:$AK$409,8,FALSE)</f>
        <v>- -</v>
      </c>
      <c r="PX189" s="7"/>
      <c r="PY189">
        <v>187</v>
      </c>
      <c r="PZ189" s="7" t="s">
        <v>19</v>
      </c>
      <c r="QA189" t="str">
        <f t="shared" ca="1" si="674"/>
        <v/>
      </c>
      <c r="QB189" s="7" t="str">
        <f t="shared" ca="1" si="675"/>
        <v/>
      </c>
      <c r="QC189" s="7" t="str">
        <f t="shared" ca="1" si="676"/>
        <v/>
      </c>
      <c r="QD189" t="str">
        <f t="shared" ca="1" si="677"/>
        <v/>
      </c>
      <c r="QF189">
        <v>187</v>
      </c>
      <c r="QG189" s="7" t="s">
        <v>19</v>
      </c>
      <c r="QH189" s="7" t="str">
        <f t="shared" ca="1" si="678"/>
        <v/>
      </c>
      <c r="QI189" s="7" t="e">
        <f t="shared" ca="1" si="679"/>
        <v>#VALUE!</v>
      </c>
      <c r="QJ189" t="e">
        <f t="shared" ca="1" si="680"/>
        <v>#N/A</v>
      </c>
      <c r="QK189" s="7" t="e">
        <f t="shared" ca="1" si="681"/>
        <v>#N/A</v>
      </c>
      <c r="QM189">
        <v>187</v>
      </c>
      <c r="QN189" s="7" t="s">
        <v>19</v>
      </c>
      <c r="QO189" t="str">
        <f t="shared" ca="1" si="682"/>
        <v/>
      </c>
      <c r="QP189" s="7" t="str">
        <f t="shared" ca="1" si="683"/>
        <v/>
      </c>
      <c r="QQ189" t="str">
        <f t="shared" ca="1" si="684"/>
        <v/>
      </c>
    </row>
    <row r="190" spans="1:459" x14ac:dyDescent="0.25">
      <c r="A190" s="240" t="str">
        <f>IF('Character Sheet'!$B$4="Creature","N","Y")</f>
        <v>Y</v>
      </c>
      <c r="C190" s="75"/>
      <c r="D190" s="76"/>
      <c r="F190" s="75"/>
      <c r="G190" s="76"/>
      <c r="I190" s="75"/>
      <c r="J190" s="85"/>
      <c r="K190" s="85">
        <f t="shared" ca="1" si="648"/>
        <v>5</v>
      </c>
      <c r="L190" s="85">
        <f t="shared" ca="1" si="951"/>
        <v>1</v>
      </c>
      <c r="M190" s="70">
        <f t="shared" ca="1" si="956"/>
        <v>8</v>
      </c>
      <c r="O190" s="222">
        <f t="shared" ca="1" si="649"/>
        <v>2</v>
      </c>
      <c r="Q190" s="7" t="str">
        <f t="shared" si="958"/>
        <v>Moving Target</v>
      </c>
      <c r="R190" s="9" t="s">
        <v>1466</v>
      </c>
      <c r="S190" s="9" t="s">
        <v>1957</v>
      </c>
      <c r="T190" s="61" t="str">
        <f>SUBSTITUTE(IFERROR(IFERROR(VLOOKUP(R190,'[1]Skill Statistics'!$A$3:$C$513,2,FALSE),VLOOKUP(Q190,'[1]Skill Statistics'!$A$3:$C$513,2,FALSE)),T189),"R*","ReSt")</f>
        <v>- -</v>
      </c>
      <c r="U190" s="61" t="str">
        <f>IFERROR(IFERROR(VLOOKUP(R190,'[1]Skill Statistics'!$A$3:$C$513,3,FALSE),VLOOKUP(Q190,'[1]Skill Statistics'!$A$3:$C$513,3,FALSE)),U189)</f>
        <v>- -</v>
      </c>
      <c r="V190" s="61" t="str">
        <f>IF(ISNUMBER(SEARCH("Category",R190)),"- -",IFERROR(IFERROR(VLOOKUP(Q190,[1]Professions!$A$4:$AM$288,MATCH(Profession,[1]Professions!$A$1:$AM$1,0),FALSE),VLOOKUP(Q190,Calculations!$B$91:$I$95,8,FALSE)),"- -"))</f>
        <v>3 / 5</v>
      </c>
      <c r="W190" s="60">
        <f t="shared" si="650"/>
        <v>0</v>
      </c>
      <c r="X190" s="7">
        <f ca="1">IFERROR(VLOOKUP(R190,$BS$6:$NR$519,MATCH(ActualLevel,$BS$3:$NR$3,0),FALSE),"- -")</f>
        <v>9</v>
      </c>
      <c r="Y190" s="7">
        <f t="shared" ca="1" si="955"/>
        <v>9</v>
      </c>
      <c r="Z190" s="7">
        <f ca="1">IFERROR(VLOOKUP(Y190,Charts!$BQ$2:$BR$52,2,FALSE),"- -")</f>
        <v>45</v>
      </c>
      <c r="AA190" s="7" t="str">
        <f t="shared" ca="1" si="686"/>
        <v>- -</v>
      </c>
      <c r="AB190" s="7">
        <f t="shared" ca="1" si="952"/>
        <v>9</v>
      </c>
      <c r="AC190" s="7"/>
      <c r="AD190" s="7"/>
      <c r="AE190" s="7"/>
      <c r="AF190" s="7"/>
      <c r="AG190" s="7"/>
      <c r="AH190" s="43"/>
      <c r="AI190" s="7"/>
      <c r="AJ190" s="7"/>
      <c r="AK190" s="7">
        <f t="shared" ca="1" si="687"/>
        <v>54</v>
      </c>
      <c r="AL190" s="7"/>
      <c r="AM190" s="69">
        <f>IFERROR(VLOOKUP(R190,'[1]Skill Statistics'!$A$3:$AN$513,MATCH(Profession,'[1]Skill Statistics'!$A$2:$AN$2,0),FALSE),0)</f>
        <v>1</v>
      </c>
      <c r="AN190" s="85">
        <f>IFERROR(VLOOKUP(Q190,'[1]Skill Statistics'!$A$3:$BK$513,MATCH(Archetype,'[1]Skill Statistics'!$A$2:$BK$2,0),FALSE),0)</f>
        <v>0</v>
      </c>
      <c r="AO190" s="85">
        <f>IFERROR(VLOOKUP(Q190,'[1]Skill Statistics'!$A$3:$BB$513,MATCH(Race,'[1]Skill Statistics'!$A$2:$BB$2,0),FALSE),0)</f>
        <v>0</v>
      </c>
      <c r="AP190" s="85">
        <f t="shared" ca="1" si="651"/>
        <v>0</v>
      </c>
      <c r="AQ190" s="70"/>
      <c r="AS190" s="69" t="str">
        <f>IFERROR(VLOOKUP(Q190,'[1]Professional Skills'!$A$4:$AM$288,MATCH(Profession,'[1]Professional Skills'!$A$3:$AM$3,0),FALSE),"- -")</f>
        <v>x</v>
      </c>
      <c r="AU190" s="7" t="str">
        <f t="shared" si="954"/>
        <v>x</v>
      </c>
      <c r="AV190" s="7">
        <f t="shared" ca="1" si="953"/>
        <v>0.70961804401996953</v>
      </c>
      <c r="AW190">
        <f t="shared" ca="1" si="690"/>
        <v>1.7096180440199695</v>
      </c>
      <c r="AX190">
        <f ca="1">IFERROR(_xlfn.RANK.EQ(AW190,$AW$5:$AW$568),"")</f>
        <v>1</v>
      </c>
      <c r="AY190">
        <f t="shared" ca="1" si="645"/>
        <v>1.7096180440199695</v>
      </c>
      <c r="AZ190" s="70" t="str">
        <f t="shared" ca="1" si="688"/>
        <v>x</v>
      </c>
      <c r="BB190" s="69">
        <f>IFERROR(IF(Q190="Language",VLOOKUP(R190,[1]Cultures!$B$4:$N$218,MATCH(Culture,[1]Cultures!$B$3:$N$3,0),FALSE),VLOOKUP(Q190,[1]Cultures!$B$4:$O$212,MATCH(Culture,[1]Cultures!$B$3:$O$3,0),FALSE)),"- -")</f>
        <v>0</v>
      </c>
      <c r="BD190">
        <f t="shared" ca="1" si="950"/>
        <v>0</v>
      </c>
      <c r="BE190" t="str">
        <f t="shared" si="897"/>
        <v/>
      </c>
      <c r="BI190" s="7">
        <f t="shared" si="689"/>
        <v>0</v>
      </c>
      <c r="BK190" s="7"/>
      <c r="BL190" s="70">
        <f t="shared" si="646"/>
        <v>0</v>
      </c>
      <c r="BN190" s="69">
        <f>IFERROR(VLOOKUP(V190,Charts!$BT$2:$BV$14,3,FALSE),"- -")</f>
        <v>0.61538461538461542</v>
      </c>
      <c r="BO190" s="85">
        <f t="shared" ca="1" si="652"/>
        <v>4.9617588751458062</v>
      </c>
      <c r="BP190" s="70">
        <f t="shared" ca="1" si="898"/>
        <v>2</v>
      </c>
      <c r="BR190" s="7">
        <v>185</v>
      </c>
      <c r="BS190" s="9" t="str">
        <f ca="1">VLOOKUP(BR190,$O$3:$R$568,4,FALSE)</f>
        <v>Siege</v>
      </c>
      <c r="BT190" s="7" t="str">
        <f ca="1">VLOOKUP(BS190,$R$3:$V$568,5,FALSE)</f>
        <v>1 / 3</v>
      </c>
      <c r="BU190" s="7">
        <f ca="1">VLOOKUP(BT190,Charts!$BT$2:$BV$14,3,FALSE)</f>
        <v>0.92307692307692313</v>
      </c>
      <c r="BV190" s="7" t="str">
        <f t="shared" ca="1" si="691"/>
        <v>1</v>
      </c>
      <c r="BW190" s="7" t="str">
        <f t="shared" ca="1" si="692"/>
        <v>3</v>
      </c>
      <c r="BY190" s="7">
        <f t="shared" ca="1" si="693"/>
        <v>0.60039082400421395</v>
      </c>
      <c r="BZ190" s="7">
        <f t="shared" ca="1" si="694"/>
        <v>0.32268609907270918</v>
      </c>
      <c r="CA190" s="7">
        <f t="shared" ca="1" si="695"/>
        <v>1</v>
      </c>
      <c r="CB190" s="7" t="str">
        <f t="shared" ca="1" si="696"/>
        <v>1</v>
      </c>
      <c r="CC190" s="7">
        <f ca="1">IFERROR(IF(CC189+CB190&gt;CD$4,CC189,CC189+CB190),"")</f>
        <v>38</v>
      </c>
      <c r="CD190" s="7">
        <f t="shared" ca="1" si="899"/>
        <v>0</v>
      </c>
      <c r="CE190" s="7">
        <f t="shared" ca="1" si="697"/>
        <v>0.63950616790521964</v>
      </c>
      <c r="CF190" s="7">
        <f t="shared" ca="1" si="698"/>
        <v>0.28357075517170349</v>
      </c>
      <c r="CG190" s="7">
        <f t="shared" ca="1" si="699"/>
        <v>1</v>
      </c>
      <c r="CH190" s="7" t="str">
        <f t="shared" ca="1" si="700"/>
        <v>1</v>
      </c>
      <c r="CI190" s="7">
        <f ca="1">IFERROR(IF(CI189+CH190&gt;CJ$4,CI189,CI189+CH190),"")</f>
        <v>60</v>
      </c>
      <c r="CJ190" s="7">
        <f t="shared" ca="1" si="900"/>
        <v>0</v>
      </c>
      <c r="CK190" s="7">
        <f t="shared" ca="1" si="701"/>
        <v>3.0604662446016229E-2</v>
      </c>
      <c r="CL190" s="7">
        <f t="shared" ca="1" si="702"/>
        <v>0.8924722606309069</v>
      </c>
      <c r="CM190" s="7">
        <f t="shared" ca="1" si="703"/>
        <v>2</v>
      </c>
      <c r="CN190" s="7">
        <f t="shared" ca="1" si="704"/>
        <v>4</v>
      </c>
      <c r="CO190" s="7">
        <f ca="1">IFERROR(IF(CO189+CN190&gt;CP$4,CO189,CO189+CN190),"")</f>
        <v>60</v>
      </c>
      <c r="CP190" s="7">
        <f t="shared" ca="1" si="901"/>
        <v>0</v>
      </c>
      <c r="CQ190" s="7">
        <f t="shared" ca="1" si="705"/>
        <v>0.98588529806823944</v>
      </c>
      <c r="CR190" s="7">
        <f t="shared" ca="1" si="706"/>
        <v>-6.2808374991316307E-2</v>
      </c>
      <c r="CS190" s="7">
        <f t="shared" ca="1" si="707"/>
        <v>0</v>
      </c>
      <c r="CT190" s="7">
        <f t="shared" ca="1" si="708"/>
        <v>0</v>
      </c>
      <c r="CU190" s="7">
        <f ca="1">IFERROR(IF(CU189+CT190&gt;CV$4,CU189,CU189+CT190),"")</f>
        <v>60</v>
      </c>
      <c r="CV190" s="7">
        <f t="shared" ca="1" si="902"/>
        <v>0</v>
      </c>
      <c r="CW190" s="7">
        <f t="shared" ca="1" si="709"/>
        <v>0.53285011683261052</v>
      </c>
      <c r="CX190" s="7">
        <f t="shared" ca="1" si="710"/>
        <v>0.39022680624431261</v>
      </c>
      <c r="CY190" s="7">
        <f t="shared" ca="1" si="711"/>
        <v>1</v>
      </c>
      <c r="CZ190" s="7" t="str">
        <f t="shared" ca="1" si="712"/>
        <v>1</v>
      </c>
      <c r="DA190" s="7">
        <f ca="1">IFERROR(IF(DA189+CZ190&gt;DB$4,DA189,DA189+CZ190),"")</f>
        <v>60</v>
      </c>
      <c r="DB190" s="7">
        <f t="shared" ca="1" si="903"/>
        <v>0</v>
      </c>
      <c r="DC190" s="7">
        <f t="shared" ca="1" si="713"/>
        <v>0.68841639441189839</v>
      </c>
      <c r="DD190" s="7">
        <f t="shared" ca="1" si="714"/>
        <v>0.23466052866502474</v>
      </c>
      <c r="DE190" s="7">
        <f t="shared" ca="1" si="715"/>
        <v>1</v>
      </c>
      <c r="DF190" s="7" t="str">
        <f t="shared" ca="1" si="716"/>
        <v>1</v>
      </c>
      <c r="DG190" s="7">
        <f ca="1">IFERROR(IF(DG189+DF190&gt;DH$4,DG189,DG189+DF190),"")</f>
        <v>60</v>
      </c>
      <c r="DH190" s="7">
        <f t="shared" ca="1" si="904"/>
        <v>0</v>
      </c>
      <c r="DI190" s="7">
        <f t="shared" ca="1" si="717"/>
        <v>0.96664013987097941</v>
      </c>
      <c r="DJ190" s="7">
        <f t="shared" ca="1" si="718"/>
        <v>-4.3563216794056281E-2</v>
      </c>
      <c r="DK190" s="7">
        <f t="shared" ca="1" si="719"/>
        <v>0</v>
      </c>
      <c r="DL190" s="7">
        <f t="shared" ca="1" si="720"/>
        <v>0</v>
      </c>
      <c r="DM190" s="7">
        <f ca="1">IFERROR(IF(DM189+DL190&gt;DN$4,DM189,DM189+DL190),"")</f>
        <v>60</v>
      </c>
      <c r="DN190" s="7">
        <f t="shared" ca="1" si="905"/>
        <v>0</v>
      </c>
      <c r="DO190" s="7">
        <f t="shared" ca="1" si="721"/>
        <v>0.70614348015781836</v>
      </c>
      <c r="DP190" s="7">
        <f t="shared" ca="1" si="722"/>
        <v>0.21693344291910477</v>
      </c>
      <c r="DQ190" s="7">
        <f t="shared" ca="1" si="723"/>
        <v>1</v>
      </c>
      <c r="DR190" s="7" t="str">
        <f t="shared" ca="1" si="724"/>
        <v>1</v>
      </c>
      <c r="DS190" s="7">
        <f ca="1">IFERROR(IF(DS189+DR190&gt;DT$4,DS189,DS189+DR190),"")</f>
        <v>60</v>
      </c>
      <c r="DT190" s="7">
        <f t="shared" ca="1" si="906"/>
        <v>0</v>
      </c>
      <c r="DU190" s="7">
        <f t="shared" ca="1" si="725"/>
        <v>0.979295324741701</v>
      </c>
      <c r="DV190" s="7">
        <f t="shared" ca="1" si="726"/>
        <v>-5.6218401664777873E-2</v>
      </c>
      <c r="DW190" s="7">
        <f t="shared" ca="1" si="727"/>
        <v>0</v>
      </c>
      <c r="DX190" s="7">
        <f t="shared" ca="1" si="728"/>
        <v>0</v>
      </c>
      <c r="DY190" s="7">
        <f ca="1">IFERROR(IF(DY189+DX190&gt;DZ$4,DY189,DY189+DX190),"")</f>
        <v>60</v>
      </c>
      <c r="DZ190" s="7">
        <f t="shared" ca="1" si="907"/>
        <v>0</v>
      </c>
      <c r="EA190" s="7">
        <f t="shared" ca="1" si="729"/>
        <v>0.92448638735260846</v>
      </c>
      <c r="EB190" s="7">
        <f t="shared" ca="1" si="730"/>
        <v>-1.4094642756853348E-3</v>
      </c>
      <c r="EC190" s="7">
        <f t="shared" ca="1" si="731"/>
        <v>0</v>
      </c>
      <c r="ED190" s="7">
        <f t="shared" ca="1" si="732"/>
        <v>0</v>
      </c>
      <c r="EE190" s="7">
        <f ca="1">IFERROR(IF(EE189+ED190&gt;EF$4,EE189,EE189+ED190),"")</f>
        <v>60</v>
      </c>
      <c r="EF190" s="7">
        <f t="shared" ca="1" si="908"/>
        <v>0</v>
      </c>
      <c r="EG190" s="7">
        <f t="shared" ca="1" si="733"/>
        <v>0.88586537536765697</v>
      </c>
      <c r="EH190" s="7">
        <f t="shared" ca="1" si="734"/>
        <v>3.7211547709266157E-2</v>
      </c>
      <c r="EI190" s="7">
        <f t="shared" ca="1" si="735"/>
        <v>1</v>
      </c>
      <c r="EJ190" s="7" t="str">
        <f t="shared" ca="1" si="736"/>
        <v>1</v>
      </c>
      <c r="EK190" s="7">
        <f ca="1">IFERROR(IF(EK189+EJ190&gt;EL$4,EK189,EK189+EJ190),"")</f>
        <v>60</v>
      </c>
      <c r="EL190" s="7">
        <f t="shared" ca="1" si="909"/>
        <v>0</v>
      </c>
      <c r="EM190" s="7">
        <f t="shared" ca="1" si="737"/>
        <v>0.4717198296430275</v>
      </c>
      <c r="EN190" s="7">
        <f t="shared" ca="1" si="738"/>
        <v>0.45135709343389563</v>
      </c>
      <c r="EO190" s="7">
        <f t="shared" ca="1" si="739"/>
        <v>1</v>
      </c>
      <c r="EP190" s="7" t="str">
        <f t="shared" ca="1" si="740"/>
        <v>1</v>
      </c>
      <c r="EQ190" s="7">
        <f ca="1">IFERROR(IF(EQ189+EP190&gt;ER$4,EQ189,EQ189+EP190),"")</f>
        <v>60</v>
      </c>
      <c r="ER190" s="7">
        <f t="shared" ca="1" si="910"/>
        <v>0</v>
      </c>
      <c r="ES190" s="7">
        <f t="shared" ca="1" si="741"/>
        <v>0.20106643918137757</v>
      </c>
      <c r="ET190" s="7">
        <f t="shared" ca="1" si="742"/>
        <v>0.72201048389554556</v>
      </c>
      <c r="EU190" s="7">
        <f t="shared" ca="1" si="743"/>
        <v>1</v>
      </c>
      <c r="EV190" s="7" t="str">
        <f t="shared" ca="1" si="744"/>
        <v>1</v>
      </c>
      <c r="EW190" s="7">
        <f ca="1">IFERROR(IF(EW189+EV190&gt;EX$4,EW189,EW189+EV190),"")</f>
        <v>60</v>
      </c>
      <c r="EX190" s="7">
        <f t="shared" ca="1" si="911"/>
        <v>0</v>
      </c>
      <c r="EY190" s="7">
        <f t="shared" ca="1" si="745"/>
        <v>0.54006788293551811</v>
      </c>
      <c r="EZ190" s="7">
        <f t="shared" ca="1" si="746"/>
        <v>0.38300904014140502</v>
      </c>
      <c r="FA190" s="7">
        <f t="shared" ca="1" si="747"/>
        <v>1</v>
      </c>
      <c r="FB190" s="7" t="str">
        <f t="shared" ca="1" si="748"/>
        <v>1</v>
      </c>
      <c r="FC190" s="7">
        <f ca="1">IFERROR(IF(FC189+FB190&gt;FD$4,FC189,FC189+FB190),"")</f>
        <v>60</v>
      </c>
      <c r="FD190" s="7">
        <f t="shared" ca="1" si="912"/>
        <v>0</v>
      </c>
      <c r="FE190" s="7">
        <f t="shared" ca="1" si="749"/>
        <v>0.57594123683943521</v>
      </c>
      <c r="FF190" s="7">
        <f t="shared" ca="1" si="750"/>
        <v>0.34713568623748792</v>
      </c>
      <c r="FG190" s="7">
        <f t="shared" ca="1" si="751"/>
        <v>1</v>
      </c>
      <c r="FH190" s="7" t="str">
        <f t="shared" ca="1" si="752"/>
        <v>1</v>
      </c>
      <c r="FI190" s="7">
        <f ca="1">IFERROR(IF(FI189+FH190&gt;FJ$4,FI189,FI189+FH190),"")</f>
        <v>60</v>
      </c>
      <c r="FJ190" s="7">
        <f t="shared" ca="1" si="913"/>
        <v>0</v>
      </c>
      <c r="FK190" s="7">
        <f t="shared" ca="1" si="753"/>
        <v>0.80428178874747147</v>
      </c>
      <c r="FL190" s="7">
        <f t="shared" ca="1" si="754"/>
        <v>0.11879513432945166</v>
      </c>
      <c r="FM190" s="7">
        <f t="shared" ca="1" si="755"/>
        <v>1</v>
      </c>
      <c r="FN190" s="7" t="str">
        <f t="shared" ca="1" si="756"/>
        <v>1</v>
      </c>
      <c r="FO190" s="7">
        <f ca="1">IFERROR(IF(FO189+FN190&gt;FP$4,FO189,FO189+FN190),"")</f>
        <v>60</v>
      </c>
      <c r="FP190" s="7">
        <f t="shared" ca="1" si="914"/>
        <v>0</v>
      </c>
      <c r="FQ190" s="7">
        <f t="shared" ca="1" si="757"/>
        <v>0.67311774894472276</v>
      </c>
      <c r="FR190" s="7">
        <f t="shared" ca="1" si="758"/>
        <v>0.24995917413220037</v>
      </c>
      <c r="FS190" s="7">
        <f t="shared" ca="1" si="759"/>
        <v>1</v>
      </c>
      <c r="FT190" s="7" t="str">
        <f t="shared" ca="1" si="760"/>
        <v>1</v>
      </c>
      <c r="FU190" s="7">
        <f ca="1">IFERROR(IF(FU189+FT190&gt;FV$4,FU189,FU189+FT190),"")</f>
        <v>60</v>
      </c>
      <c r="FV190" s="7">
        <f t="shared" ca="1" si="915"/>
        <v>0</v>
      </c>
      <c r="FW190" s="7">
        <f t="shared" ca="1" si="761"/>
        <v>0.94912730907368481</v>
      </c>
      <c r="FX190" s="7">
        <f t="shared" ca="1" si="762"/>
        <v>-2.6050385996761682E-2</v>
      </c>
      <c r="FY190" s="7">
        <f t="shared" ca="1" si="763"/>
        <v>0</v>
      </c>
      <c r="FZ190" s="7">
        <f t="shared" ca="1" si="764"/>
        <v>0</v>
      </c>
      <c r="GA190" s="7">
        <f ca="1">IFERROR(IF(GA189+FZ190&gt;GB$4,GA189,GA189+FZ190),"")</f>
        <v>60</v>
      </c>
      <c r="GB190" s="7">
        <f t="shared" ca="1" si="916"/>
        <v>0</v>
      </c>
      <c r="GC190" s="7">
        <f t="shared" ca="1" si="765"/>
        <v>0.20747447965581989</v>
      </c>
      <c r="GD190" s="7">
        <f t="shared" ca="1" si="766"/>
        <v>0.71560244342110324</v>
      </c>
      <c r="GE190" s="7">
        <f t="shared" ca="1" si="767"/>
        <v>1</v>
      </c>
      <c r="GF190" s="7" t="str">
        <f t="shared" ca="1" si="768"/>
        <v>1</v>
      </c>
      <c r="GG190" s="7">
        <f ca="1">IFERROR(IF(GG189+GF190&gt;GH$4,GG189,GG189+GF190),"")</f>
        <v>60</v>
      </c>
      <c r="GH190" s="7">
        <f t="shared" ca="1" si="917"/>
        <v>0</v>
      </c>
      <c r="GI190" s="7">
        <f t="shared" ca="1" si="769"/>
        <v>0.66908789988060446</v>
      </c>
      <c r="GJ190" s="7">
        <f t="shared" ca="1" si="770"/>
        <v>0.25398902319631866</v>
      </c>
      <c r="GK190" s="7">
        <f t="shared" ca="1" si="771"/>
        <v>1</v>
      </c>
      <c r="GL190" s="7" t="str">
        <f t="shared" ca="1" si="772"/>
        <v>1</v>
      </c>
      <c r="GM190" s="7">
        <f ca="1">IFERROR(IF(GM189+GL190&gt;GN$4,GM189,GM189+GL190),"")</f>
        <v>60</v>
      </c>
      <c r="GN190" s="7">
        <f t="shared" ca="1" si="918"/>
        <v>0</v>
      </c>
      <c r="GO190" s="7">
        <f t="shared" ca="1" si="773"/>
        <v>0.89614436289726296</v>
      </c>
      <c r="GP190" s="7">
        <f t="shared" ca="1" si="774"/>
        <v>2.693256017966017E-2</v>
      </c>
      <c r="GQ190" s="7">
        <f t="shared" ca="1" si="775"/>
        <v>1</v>
      </c>
      <c r="GR190" s="7" t="str">
        <f t="shared" ca="1" si="776"/>
        <v>1</v>
      </c>
      <c r="GS190" s="7">
        <f ca="1">IFERROR(IF(GS189+GR190&gt;GT$4,GS189,GS189+GR190),"")</f>
        <v>60</v>
      </c>
      <c r="GT190" s="7">
        <f t="shared" ca="1" si="919"/>
        <v>0</v>
      </c>
      <c r="GU190" s="7">
        <f t="shared" ca="1" si="777"/>
        <v>0.69512480022890555</v>
      </c>
      <c r="GV190" s="7">
        <f t="shared" ca="1" si="778"/>
        <v>0.22795212284801758</v>
      </c>
      <c r="GW190" s="7">
        <f t="shared" ca="1" si="779"/>
        <v>1</v>
      </c>
      <c r="GX190" s="7" t="str">
        <f t="shared" ca="1" si="780"/>
        <v>1</v>
      </c>
      <c r="GY190" s="7">
        <f ca="1">IFERROR(IF(GY189+GX190&gt;GZ$4,GY189,GY189+GX190),"")</f>
        <v>60</v>
      </c>
      <c r="GZ190" s="7">
        <f t="shared" ca="1" si="920"/>
        <v>0</v>
      </c>
      <c r="HA190" s="7">
        <f t="shared" ca="1" si="781"/>
        <v>8.860116980855548E-2</v>
      </c>
      <c r="HB190" s="7">
        <f t="shared" ca="1" si="782"/>
        <v>0.83447575326836765</v>
      </c>
      <c r="HC190" s="7">
        <f t="shared" ca="1" si="783"/>
        <v>2</v>
      </c>
      <c r="HD190" s="7">
        <f t="shared" ca="1" si="784"/>
        <v>4</v>
      </c>
      <c r="HE190" s="7">
        <f ca="1">IFERROR(IF(HE189+HD190&gt;HF$4,HE189,HE189+HD190),"")</f>
        <v>60</v>
      </c>
      <c r="HF190" s="7">
        <f t="shared" ca="1" si="921"/>
        <v>0</v>
      </c>
      <c r="HG190" s="7">
        <f t="shared" ca="1" si="785"/>
        <v>0.57152505306826762</v>
      </c>
      <c r="HH190" s="7">
        <f t="shared" ca="1" si="786"/>
        <v>0.35155187000865551</v>
      </c>
      <c r="HI190" s="7">
        <f t="shared" ca="1" si="787"/>
        <v>1</v>
      </c>
      <c r="HJ190" s="7" t="str">
        <f t="shared" ca="1" si="788"/>
        <v>1</v>
      </c>
      <c r="HK190" s="7">
        <f ca="1">IFERROR(IF(HK189+HJ190&gt;HL$4,HK189,HK189+HJ190),"")</f>
        <v>60</v>
      </c>
      <c r="HL190" s="7">
        <f t="shared" ca="1" si="922"/>
        <v>0</v>
      </c>
      <c r="HM190" s="7">
        <f t="shared" ca="1" si="789"/>
        <v>0.84508477681066618</v>
      </c>
      <c r="HN190" s="7">
        <f t="shared" ca="1" si="790"/>
        <v>7.7992146266256945E-2</v>
      </c>
      <c r="HO190" s="7">
        <f t="shared" ca="1" si="791"/>
        <v>1</v>
      </c>
      <c r="HP190" s="7" t="str">
        <f t="shared" ca="1" si="792"/>
        <v>1</v>
      </c>
      <c r="HQ190" s="7">
        <f ca="1">IFERROR(IF(HQ189+HP190&gt;HR$4,HQ189,HQ189+HP190),"")</f>
        <v>60</v>
      </c>
      <c r="HR190" s="7">
        <f t="shared" ca="1" si="923"/>
        <v>0</v>
      </c>
      <c r="HS190" s="7">
        <f t="shared" ca="1" si="793"/>
        <v>0.19131695329095388</v>
      </c>
      <c r="HT190" s="7">
        <f t="shared" ca="1" si="794"/>
        <v>0.73175996978596924</v>
      </c>
      <c r="HU190" s="7">
        <f t="shared" ca="1" si="795"/>
        <v>1</v>
      </c>
      <c r="HV190" s="7" t="str">
        <f t="shared" ca="1" si="796"/>
        <v>1</v>
      </c>
      <c r="HW190" s="7">
        <f ca="1">IFERROR(IF(HW189+HV190&gt;HX$4,HW189,HW189+HV190),"")</f>
        <v>60</v>
      </c>
      <c r="HX190" s="7">
        <f t="shared" ca="1" si="924"/>
        <v>0</v>
      </c>
      <c r="HY190" s="7">
        <f t="shared" ca="1" si="797"/>
        <v>0.25647556128836324</v>
      </c>
      <c r="HZ190" s="7">
        <f t="shared" ca="1" si="798"/>
        <v>0.66660136178855989</v>
      </c>
      <c r="IA190" s="7">
        <f t="shared" ca="1" si="799"/>
        <v>1</v>
      </c>
      <c r="IB190" s="7" t="str">
        <f t="shared" ca="1" si="800"/>
        <v>1</v>
      </c>
      <c r="IC190" s="7">
        <f ca="1">IFERROR(IF(IC189+IB190&gt;ID$4,IC189,IC189+IB190),"")</f>
        <v>60</v>
      </c>
      <c r="ID190" s="7">
        <f t="shared" ca="1" si="925"/>
        <v>0</v>
      </c>
      <c r="IE190" s="7">
        <f t="shared" ca="1" si="801"/>
        <v>0.25555080215217385</v>
      </c>
      <c r="IF190" s="7">
        <f t="shared" ca="1" si="802"/>
        <v>0.66752612092474928</v>
      </c>
      <c r="IG190" s="7">
        <f t="shared" ca="1" si="803"/>
        <v>1</v>
      </c>
      <c r="IH190" s="7" t="str">
        <f t="shared" ca="1" si="804"/>
        <v>1</v>
      </c>
      <c r="II190" s="7">
        <f ca="1">IFERROR(IF(II189+IH190&gt;IJ$4,II189,II189+IH190),"")</f>
        <v>60</v>
      </c>
      <c r="IJ190" s="7">
        <f t="shared" ca="1" si="926"/>
        <v>0</v>
      </c>
      <c r="IK190" s="7">
        <f t="shared" ca="1" si="805"/>
        <v>0.21900661311206515</v>
      </c>
      <c r="IL190" s="7">
        <f t="shared" ca="1" si="806"/>
        <v>0.70407030996485798</v>
      </c>
      <c r="IM190" s="7">
        <f t="shared" ca="1" si="807"/>
        <v>1</v>
      </c>
      <c r="IN190" s="7" t="str">
        <f t="shared" ca="1" si="808"/>
        <v>1</v>
      </c>
      <c r="IO190" s="7">
        <f ca="1">IFERROR(IF(IO189+IN190&gt;IP$4,IO189,IO189+IN190),"")</f>
        <v>60</v>
      </c>
      <c r="IP190" s="7">
        <f t="shared" ca="1" si="927"/>
        <v>0</v>
      </c>
      <c r="IQ190" s="7">
        <f t="shared" ca="1" si="809"/>
        <v>0.94130682575146851</v>
      </c>
      <c r="IR190" s="7">
        <f t="shared" ca="1" si="810"/>
        <v>-1.8229902674545384E-2</v>
      </c>
      <c r="IS190" s="7">
        <f t="shared" ca="1" si="811"/>
        <v>0</v>
      </c>
      <c r="IT190" s="7">
        <f t="shared" ca="1" si="812"/>
        <v>0</v>
      </c>
      <c r="IU190" s="7">
        <f ca="1">IFERROR(IF(IU189+IT190&gt;IV$4,IU189,IU189+IT190),"")</f>
        <v>60</v>
      </c>
      <c r="IV190" s="7">
        <f t="shared" ca="1" si="928"/>
        <v>0</v>
      </c>
      <c r="IW190" s="7">
        <f t="shared" ca="1" si="813"/>
        <v>0.62283885414914819</v>
      </c>
      <c r="IX190" s="7">
        <f t="shared" ca="1" si="814"/>
        <v>0.30023806892777494</v>
      </c>
      <c r="IY190" s="7">
        <f t="shared" ca="1" si="815"/>
        <v>1</v>
      </c>
      <c r="IZ190" s="7" t="str">
        <f t="shared" ca="1" si="816"/>
        <v>1</v>
      </c>
      <c r="JA190" s="7">
        <f ca="1">IFERROR(IF(JA189+IZ190&gt;JB$4,JA189,JA189+IZ190),"")</f>
        <v>60</v>
      </c>
      <c r="JB190" s="7">
        <f t="shared" ca="1" si="929"/>
        <v>0</v>
      </c>
      <c r="JC190" s="7">
        <f t="shared" ca="1" si="817"/>
        <v>0.14059452032072584</v>
      </c>
      <c r="JD190" s="7">
        <f t="shared" ca="1" si="818"/>
        <v>0.78248240275619729</v>
      </c>
      <c r="JE190" s="7">
        <f t="shared" ca="1" si="819"/>
        <v>1</v>
      </c>
      <c r="JF190" s="7" t="str">
        <f t="shared" ca="1" si="820"/>
        <v>1</v>
      </c>
      <c r="JG190" s="7">
        <f ca="1">IFERROR(IF(JG189+JF190&gt;JH$4,JG189,JG189+JF190),"")</f>
        <v>60</v>
      </c>
      <c r="JH190" s="7">
        <f t="shared" ca="1" si="930"/>
        <v>0</v>
      </c>
      <c r="JI190" s="7">
        <f t="shared" ca="1" si="821"/>
        <v>0.70548109149497495</v>
      </c>
      <c r="JJ190" s="7">
        <f t="shared" ca="1" si="822"/>
        <v>0.21759583158194817</v>
      </c>
      <c r="JK190" s="7">
        <f t="shared" ca="1" si="823"/>
        <v>1</v>
      </c>
      <c r="JL190" s="7" t="str">
        <f t="shared" ca="1" si="824"/>
        <v>1</v>
      </c>
      <c r="JM190" s="7">
        <f ca="1">IFERROR(IF(JM189+JL190&gt;JN$4,JM189,JM189+JL190),"")</f>
        <v>60</v>
      </c>
      <c r="JN190" s="7">
        <f t="shared" ca="1" si="931"/>
        <v>0</v>
      </c>
      <c r="JO190" s="7">
        <f t="shared" ca="1" si="825"/>
        <v>0.41807244449821557</v>
      </c>
      <c r="JP190" s="7">
        <f t="shared" ca="1" si="826"/>
        <v>0.50500447857870756</v>
      </c>
      <c r="JQ190" s="7">
        <f t="shared" ca="1" si="827"/>
        <v>1</v>
      </c>
      <c r="JR190" s="7" t="str">
        <f t="shared" ca="1" si="828"/>
        <v>1</v>
      </c>
      <c r="JS190" s="7">
        <f ca="1">IFERROR(IF(JS189+JR190&gt;JT$4,JS189,JS189+JR190),"")</f>
        <v>60</v>
      </c>
      <c r="JT190" s="7">
        <f t="shared" ca="1" si="932"/>
        <v>0</v>
      </c>
      <c r="JU190" s="7">
        <f t="shared" ca="1" si="829"/>
        <v>0.86370396989237053</v>
      </c>
      <c r="JV190" s="7">
        <f t="shared" ca="1" si="830"/>
        <v>5.9372953184552602E-2</v>
      </c>
      <c r="JW190" s="7">
        <f t="shared" ca="1" si="831"/>
        <v>1</v>
      </c>
      <c r="JX190" s="7" t="str">
        <f t="shared" ca="1" si="832"/>
        <v>1</v>
      </c>
      <c r="JY190" s="7">
        <f ca="1">IFERROR(IF(JY189+JX190&gt;JZ$4,JY189,JY189+JX190),"")</f>
        <v>60</v>
      </c>
      <c r="JZ190" s="7">
        <f t="shared" ca="1" si="933"/>
        <v>0</v>
      </c>
      <c r="KA190" s="7">
        <f t="shared" ca="1" si="833"/>
        <v>0.78672933973916326</v>
      </c>
      <c r="KB190" s="7">
        <f t="shared" ca="1" si="834"/>
        <v>0.13634758333775987</v>
      </c>
      <c r="KC190" s="7">
        <f t="shared" ca="1" si="835"/>
        <v>1</v>
      </c>
      <c r="KD190" s="7" t="str">
        <f t="shared" ca="1" si="836"/>
        <v>1</v>
      </c>
      <c r="KE190" s="7">
        <f ca="1">IFERROR(IF(KE189+KD190&gt;KF$4,KE189,KE189+KD190),"")</f>
        <v>60</v>
      </c>
      <c r="KF190" s="7">
        <f t="shared" ca="1" si="934"/>
        <v>0</v>
      </c>
      <c r="KG190" s="7">
        <f t="shared" ca="1" si="837"/>
        <v>0.44214304451912323</v>
      </c>
      <c r="KH190" s="7">
        <f t="shared" ca="1" si="838"/>
        <v>0.4809338785577999</v>
      </c>
      <c r="KI190" s="7">
        <f t="shared" ca="1" si="839"/>
        <v>1</v>
      </c>
      <c r="KJ190" s="7" t="str">
        <f t="shared" ca="1" si="840"/>
        <v>1</v>
      </c>
      <c r="KK190" s="7">
        <f ca="1">IFERROR(IF(KK189+KJ190&gt;KL$4,KK189,KK189+KJ190),"")</f>
        <v>60</v>
      </c>
      <c r="KL190" s="7">
        <f t="shared" ca="1" si="935"/>
        <v>0</v>
      </c>
      <c r="KM190" s="7">
        <f t="shared" ca="1" si="841"/>
        <v>0.37352593567023695</v>
      </c>
      <c r="KN190" s="7">
        <f t="shared" ca="1" si="842"/>
        <v>0.54955098740668618</v>
      </c>
      <c r="KO190" s="7">
        <f t="shared" ca="1" si="843"/>
        <v>1</v>
      </c>
      <c r="KP190" s="7" t="str">
        <f t="shared" ca="1" si="844"/>
        <v>1</v>
      </c>
      <c r="KQ190" s="7">
        <f ca="1">IFERROR(IF(KQ189+KP190&gt;KR$4,KQ189,KQ189+KP190),"")</f>
        <v>60</v>
      </c>
      <c r="KR190" s="7">
        <f t="shared" ca="1" si="936"/>
        <v>0</v>
      </c>
      <c r="KS190" s="7">
        <f t="shared" ca="1" si="845"/>
        <v>0.26673349952471825</v>
      </c>
      <c r="KT190" s="7">
        <f t="shared" ca="1" si="846"/>
        <v>0.65634342355220487</v>
      </c>
      <c r="KU190" s="7">
        <f t="shared" ca="1" si="847"/>
        <v>1</v>
      </c>
      <c r="KV190" s="7" t="str">
        <f t="shared" ca="1" si="848"/>
        <v>1</v>
      </c>
      <c r="KW190" s="7">
        <f ca="1">IFERROR(IF(KW189+KV190&gt;KX$4,KW189,KW189+KV190),"")</f>
        <v>60</v>
      </c>
      <c r="KX190" s="7">
        <f t="shared" ca="1" si="937"/>
        <v>0</v>
      </c>
      <c r="KY190" s="7">
        <f t="shared" ca="1" si="849"/>
        <v>0.60980526147783154</v>
      </c>
      <c r="KZ190" s="7">
        <f t="shared" ca="1" si="850"/>
        <v>0.31327166159909159</v>
      </c>
      <c r="LA190" s="7">
        <f t="shared" ca="1" si="851"/>
        <v>1</v>
      </c>
      <c r="LB190" s="7" t="str">
        <f t="shared" ca="1" si="852"/>
        <v>1</v>
      </c>
      <c r="LC190" s="7">
        <f ca="1">IFERROR(IF(LC189+LB190&gt;LD$4,LC189,LC189+LB190),"")</f>
        <v>60</v>
      </c>
      <c r="LD190" s="7">
        <f t="shared" ca="1" si="938"/>
        <v>0</v>
      </c>
      <c r="LE190" s="7">
        <f t="shared" ca="1" si="853"/>
        <v>0.2513385233050307</v>
      </c>
      <c r="LF190" s="7">
        <f t="shared" ca="1" si="854"/>
        <v>0.67173839977189242</v>
      </c>
      <c r="LG190" s="7">
        <f t="shared" ca="1" si="855"/>
        <v>1</v>
      </c>
      <c r="LH190" s="7" t="str">
        <f t="shared" ca="1" si="856"/>
        <v>1</v>
      </c>
      <c r="LI190" s="7">
        <f ca="1">IFERROR(IF(LI189+LH190&gt;LJ$4,LI189,LI189+LH190),"")</f>
        <v>60</v>
      </c>
      <c r="LJ190" s="7">
        <f t="shared" ca="1" si="939"/>
        <v>0</v>
      </c>
      <c r="LK190" s="7">
        <f t="shared" ca="1" si="857"/>
        <v>0.44259493409937012</v>
      </c>
      <c r="LL190" s="7">
        <f t="shared" ca="1" si="858"/>
        <v>0.48048198897755301</v>
      </c>
      <c r="LM190" s="7">
        <f t="shared" ca="1" si="859"/>
        <v>1</v>
      </c>
      <c r="LN190" s="7" t="str">
        <f t="shared" ca="1" si="860"/>
        <v>1</v>
      </c>
      <c r="LO190" s="7">
        <f ca="1">IFERROR(IF(LO189+LN190&gt;LP$4,LO189,LO189+LN190),"")</f>
        <v>60</v>
      </c>
      <c r="LP190" s="7">
        <f t="shared" ca="1" si="940"/>
        <v>0</v>
      </c>
      <c r="LQ190" s="7">
        <f t="shared" ca="1" si="861"/>
        <v>0.78924954673961556</v>
      </c>
      <c r="LR190" s="7">
        <f t="shared" ca="1" si="862"/>
        <v>0.13382737633730757</v>
      </c>
      <c r="LS190" s="7">
        <f t="shared" ca="1" si="863"/>
        <v>1</v>
      </c>
      <c r="LT190" s="7" t="str">
        <f t="shared" ca="1" si="864"/>
        <v>1</v>
      </c>
      <c r="LU190" s="7">
        <f ca="1">IFERROR(IF(LU189+LT190&gt;LV$4,LU189,LU189+LT190),"")</f>
        <v>60</v>
      </c>
      <c r="LV190" s="7">
        <f t="shared" ca="1" si="941"/>
        <v>0</v>
      </c>
      <c r="LW190" s="7">
        <f t="shared" ca="1" si="865"/>
        <v>0.67578993815284072</v>
      </c>
      <c r="LX190" s="7">
        <f t="shared" ca="1" si="866"/>
        <v>0.24728698492408241</v>
      </c>
      <c r="LY190" s="7">
        <f t="shared" ca="1" si="867"/>
        <v>1</v>
      </c>
      <c r="LZ190" s="7" t="str">
        <f t="shared" ca="1" si="868"/>
        <v>1</v>
      </c>
      <c r="MA190" s="7">
        <f ca="1">IFERROR(IF(MA189+LZ190&gt;MB$4,MA189,MA189+LZ190),"")</f>
        <v>60</v>
      </c>
      <c r="MB190" s="7">
        <f t="shared" ca="1" si="942"/>
        <v>0</v>
      </c>
      <c r="MC190" s="7">
        <f t="shared" ca="1" si="869"/>
        <v>9.8444614857359225E-2</v>
      </c>
      <c r="MD190" s="7">
        <f t="shared" ca="1" si="870"/>
        <v>0.8246323082195639</v>
      </c>
      <c r="ME190" s="7">
        <f t="shared" ca="1" si="871"/>
        <v>2</v>
      </c>
      <c r="MF190" s="7">
        <f t="shared" ca="1" si="872"/>
        <v>4</v>
      </c>
      <c r="MG190" s="7">
        <f ca="1">IFERROR(IF(MG189+MF190&gt;MH$4,MG189,MG189+MF190),"")</f>
        <v>60</v>
      </c>
      <c r="MH190" s="7">
        <f t="shared" ca="1" si="943"/>
        <v>0</v>
      </c>
      <c r="MI190" s="7">
        <f t="shared" ca="1" si="873"/>
        <v>0.79084924829573544</v>
      </c>
      <c r="MJ190" s="7">
        <f t="shared" ca="1" si="874"/>
        <v>0.13222767478118769</v>
      </c>
      <c r="MK190" s="7">
        <f t="shared" ca="1" si="875"/>
        <v>1</v>
      </c>
      <c r="ML190" s="7" t="str">
        <f t="shared" ca="1" si="876"/>
        <v>1</v>
      </c>
      <c r="MM190" s="7">
        <f ca="1">IFERROR(IF(MM189+ML190&gt;MN$4,MM189,MM189+ML190),"")</f>
        <v>60</v>
      </c>
      <c r="MN190" s="7">
        <f t="shared" ca="1" si="944"/>
        <v>0</v>
      </c>
      <c r="MO190" s="7">
        <f t="shared" ca="1" si="877"/>
        <v>0.28200673385050556</v>
      </c>
      <c r="MP190" s="7">
        <f t="shared" ca="1" si="878"/>
        <v>0.64107018922641756</v>
      </c>
      <c r="MQ190" s="7">
        <f t="shared" ca="1" si="879"/>
        <v>1</v>
      </c>
      <c r="MR190" s="7" t="str">
        <f t="shared" ca="1" si="880"/>
        <v>1</v>
      </c>
      <c r="MS190" s="7">
        <f ca="1">IFERROR(IF(MS189+MR190&gt;MT$4,MS189,MS189+MR190),"")</f>
        <v>60</v>
      </c>
      <c r="MT190" s="7">
        <f t="shared" ca="1" si="945"/>
        <v>0</v>
      </c>
      <c r="MU190" s="7">
        <f t="shared" ca="1" si="881"/>
        <v>0.13858380565095796</v>
      </c>
      <c r="MV190" s="7">
        <f t="shared" ca="1" si="882"/>
        <v>0.78449311742596517</v>
      </c>
      <c r="MW190" s="7">
        <f t="shared" ca="1" si="883"/>
        <v>1</v>
      </c>
      <c r="MX190" s="7" t="str">
        <f t="shared" ca="1" si="884"/>
        <v>1</v>
      </c>
      <c r="MY190" s="7">
        <f ca="1">IFERROR(IF(MY189+MX190&gt;MZ$4,MY189,MY189+MX190),"")</f>
        <v>60</v>
      </c>
      <c r="MZ190" s="7">
        <f t="shared" ca="1" si="946"/>
        <v>0</v>
      </c>
      <c r="NA190" s="7">
        <f t="shared" ca="1" si="885"/>
        <v>0.69412570091807813</v>
      </c>
      <c r="NB190" s="7">
        <f t="shared" ca="1" si="886"/>
        <v>0.228951222158845</v>
      </c>
      <c r="NC190" s="7">
        <f t="shared" ca="1" si="887"/>
        <v>1</v>
      </c>
      <c r="ND190" s="7" t="str">
        <f t="shared" ca="1" si="888"/>
        <v>1</v>
      </c>
      <c r="NE190" s="7">
        <f ca="1">IFERROR(IF(NE189+ND190&gt;NF$4,NE189,NE189+ND190),"")</f>
        <v>60</v>
      </c>
      <c r="NF190" s="7">
        <f t="shared" ca="1" si="947"/>
        <v>0</v>
      </c>
      <c r="NG190" s="7">
        <f t="shared" ca="1" si="889"/>
        <v>0.19100805372169727</v>
      </c>
      <c r="NH190" s="7">
        <f t="shared" ca="1" si="890"/>
        <v>0.73206886935522586</v>
      </c>
      <c r="NI190" s="7">
        <f t="shared" ca="1" si="891"/>
        <v>1</v>
      </c>
      <c r="NJ190" s="7" t="str">
        <f t="shared" ca="1" si="892"/>
        <v>1</v>
      </c>
      <c r="NK190" s="7">
        <f ca="1">IFERROR(IF(NK189+NJ190&gt;NL$4,NK189,NK189+NJ190),"")</f>
        <v>60</v>
      </c>
      <c r="NL190" s="7">
        <f t="shared" ca="1" si="948"/>
        <v>0</v>
      </c>
      <c r="NM190" s="7">
        <f t="shared" ca="1" si="893"/>
        <v>0.61196791618861046</v>
      </c>
      <c r="NN190" s="7">
        <f t="shared" ca="1" si="894"/>
        <v>0.31110900688831267</v>
      </c>
      <c r="NO190" s="7">
        <f t="shared" ca="1" si="895"/>
        <v>1</v>
      </c>
      <c r="NP190" s="7" t="str">
        <f t="shared" ca="1" si="896"/>
        <v>1</v>
      </c>
      <c r="NQ190" s="7">
        <f ca="1">IFERROR(IF(NQ189+NP190&gt;NR$4,NQ189,NQ189+NP190),"")</f>
        <v>60</v>
      </c>
      <c r="NR190" s="7">
        <f t="shared" ca="1" si="949"/>
        <v>0</v>
      </c>
      <c r="NT190">
        <v>188</v>
      </c>
      <c r="NU190" s="7" t="s">
        <v>19</v>
      </c>
      <c r="NV190" s="7" t="str">
        <f t="shared" ca="1" si="653"/>
        <v/>
      </c>
      <c r="NW190" s="7" t="str">
        <f t="shared" ca="1" si="647"/>
        <v/>
      </c>
      <c r="NX190" t="str">
        <f ca="1">IFERROR(VLOOKUP(NT190,$K$3:$AK$568,8,FALSE),"")</f>
        <v/>
      </c>
      <c r="NY190" t="str">
        <f ca="1">IFERROR(VLOOKUP(NT190,$K$3:$AK$568,9,FALSE),"")</f>
        <v/>
      </c>
      <c r="NZ190" s="7" t="str">
        <f ca="1">IFERROR(VLOOKUP(NT190,$K$3:$AK$568,27,FALSE),"")</f>
        <v/>
      </c>
      <c r="OB190">
        <v>188</v>
      </c>
      <c r="OC190" s="7" t="s">
        <v>19</v>
      </c>
      <c r="OD190" t="e">
        <f t="shared" ca="1" si="654"/>
        <v>#N/A</v>
      </c>
      <c r="OE190" s="7" t="str">
        <f t="shared" ca="1" si="655"/>
        <v/>
      </c>
      <c r="OF190" s="7" t="str">
        <f t="shared" ca="1" si="656"/>
        <v/>
      </c>
      <c r="OG190" t="str">
        <f t="shared" ca="1" si="657"/>
        <v/>
      </c>
      <c r="OI190">
        <v>188</v>
      </c>
      <c r="OJ190" s="7" t="s">
        <v>19</v>
      </c>
      <c r="OK190" s="7" t="str">
        <f t="shared" ca="1" si="658"/>
        <v/>
      </c>
      <c r="OL190" s="7" t="str">
        <f t="shared" ca="1" si="659"/>
        <v/>
      </c>
      <c r="OM190" t="str">
        <f ca="1">IFERROR(VLOOKUP(OI190,$L$3:$AK$568,7,FALSE),"")</f>
        <v/>
      </c>
      <c r="ON190" t="str">
        <f ca="1">IFERROR(VLOOKUP(OI190,$L$3:$AK$568,8,FALSE),"")</f>
        <v/>
      </c>
      <c r="OO190" s="7" t="str">
        <f ca="1">IFERROR(VLOOKUP(OI190,$L$3:$AK$568,26,FALSE),"")</f>
        <v/>
      </c>
      <c r="OQ190">
        <v>188</v>
      </c>
      <c r="OR190" s="7" t="s">
        <v>19</v>
      </c>
      <c r="OS190" t="e">
        <f t="shared" ca="1" si="660"/>
        <v>#N/A</v>
      </c>
      <c r="OT190" s="7" t="str">
        <f t="shared" ca="1" si="661"/>
        <v/>
      </c>
      <c r="OU190" s="7" t="str">
        <f t="shared" ca="1" si="662"/>
        <v/>
      </c>
      <c r="OV190" t="str">
        <f t="shared" ca="1" si="663"/>
        <v/>
      </c>
      <c r="OX190">
        <v>188</v>
      </c>
      <c r="OY190" s="7" t="s">
        <v>19</v>
      </c>
      <c r="OZ190" s="7" t="str">
        <f t="shared" ca="1" si="664"/>
        <v/>
      </c>
      <c r="PA190" s="7" t="str">
        <f t="shared" ca="1" si="665"/>
        <v/>
      </c>
      <c r="PB190" t="str">
        <f ca="1">IFERROR(VLOOKUP(OX190,$M$3:$AK$568,6,FALSE),"")</f>
        <v/>
      </c>
      <c r="PC190" t="str">
        <f ca="1">IFERROR(VLOOKUP(OX190,$M$3:$AK$568,7,FALSE),"")</f>
        <v/>
      </c>
      <c r="PD190" s="7" t="str">
        <f ca="1">IFERROR(VLOOKUP(OX190,$M$3:$AK$568,25,FALSE),"")</f>
        <v/>
      </c>
      <c r="PF190">
        <v>188</v>
      </c>
      <c r="PG190" s="7" t="s">
        <v>19</v>
      </c>
      <c r="PH190" t="e">
        <f t="shared" ca="1" si="666"/>
        <v>#N/A</v>
      </c>
      <c r="PI190" s="7" t="str">
        <f t="shared" ca="1" si="667"/>
        <v/>
      </c>
      <c r="PJ190" s="7" t="str">
        <f t="shared" ca="1" si="668"/>
        <v/>
      </c>
      <c r="PK190" t="str">
        <f t="shared" ca="1" si="669"/>
        <v/>
      </c>
      <c r="PM190">
        <v>188</v>
      </c>
      <c r="PN190" s="7" t="s">
        <v>19</v>
      </c>
      <c r="PO190" s="202" t="str">
        <f t="shared" ca="1" si="670"/>
        <v/>
      </c>
      <c r="PP190" s="7" t="str">
        <f t="shared" ca="1" si="671"/>
        <v/>
      </c>
      <c r="PQ190" t="str">
        <f ca="1">IFERROR(VLOOKUP(PM190,$G$325:$R$409,12,FALSE),"")</f>
        <v/>
      </c>
      <c r="PR190" t="e">
        <f ca="1">VLOOKUP(PM190,$G$324:$Q$409,11,FALSE)</f>
        <v>#N/A</v>
      </c>
      <c r="PS190" s="7" t="str">
        <f ca="1">VLOOKUP(PQ190,$R$325:$Y$409,8,FALSE)</f>
        <v>- -</v>
      </c>
      <c r="PT190" s="7">
        <f ca="1">ReSt</f>
        <v>-4</v>
      </c>
      <c r="PU190" s="7" t="e">
        <f t="shared" ca="1" si="672"/>
        <v>#N/A</v>
      </c>
      <c r="PV190" s="7" t="e">
        <f t="shared" ca="1" si="673"/>
        <v>#N/A</v>
      </c>
      <c r="PW190" s="7" t="str">
        <f ca="1">VLOOKUP(PQ190,$R$325:$AK$409,8,FALSE)</f>
        <v>- -</v>
      </c>
      <c r="PX190" s="7"/>
      <c r="PY190">
        <v>188</v>
      </c>
      <c r="PZ190" s="7" t="s">
        <v>19</v>
      </c>
      <c r="QA190" t="str">
        <f t="shared" ca="1" si="674"/>
        <v/>
      </c>
      <c r="QB190" s="7" t="str">
        <f t="shared" ca="1" si="675"/>
        <v/>
      </c>
      <c r="QC190" s="7" t="str">
        <f t="shared" ca="1" si="676"/>
        <v/>
      </c>
      <c r="QD190" t="str">
        <f t="shared" ca="1" si="677"/>
        <v/>
      </c>
      <c r="QF190">
        <v>188</v>
      </c>
      <c r="QG190" s="7" t="s">
        <v>19</v>
      </c>
      <c r="QH190" s="7" t="str">
        <f t="shared" ca="1" si="678"/>
        <v/>
      </c>
      <c r="QI190" s="7" t="e">
        <f t="shared" ca="1" si="679"/>
        <v>#VALUE!</v>
      </c>
      <c r="QJ190" t="e">
        <f t="shared" ca="1" si="680"/>
        <v>#N/A</v>
      </c>
      <c r="QK190" s="7" t="e">
        <f t="shared" ca="1" si="681"/>
        <v>#N/A</v>
      </c>
      <c r="QM190">
        <v>188</v>
      </c>
      <c r="QN190" s="7" t="s">
        <v>19</v>
      </c>
      <c r="QO190" t="str">
        <f t="shared" ca="1" si="682"/>
        <v/>
      </c>
      <c r="QP190" s="7" t="str">
        <f t="shared" ca="1" si="683"/>
        <v/>
      </c>
      <c r="QQ190" t="str">
        <f t="shared" ca="1" si="684"/>
        <v/>
      </c>
    </row>
    <row r="191" spans="1:459" x14ac:dyDescent="0.25">
      <c r="A191" s="240" t="str">
        <f>IF('Character Sheet'!$B$4="Creature","N","Y")</f>
        <v>Y</v>
      </c>
      <c r="C191" s="75"/>
      <c r="D191" s="76"/>
      <c r="F191" s="75"/>
      <c r="G191" s="76"/>
      <c r="I191" s="75"/>
      <c r="J191" s="85"/>
      <c r="K191" s="85">
        <f t="shared" ca="1" si="648"/>
        <v>6</v>
      </c>
      <c r="L191" s="85">
        <f t="shared" ca="1" si="951"/>
        <v>1</v>
      </c>
      <c r="M191" s="70">
        <f t="shared" ca="1" si="956"/>
        <v>8</v>
      </c>
      <c r="O191" s="222">
        <f t="shared" ca="1" si="649"/>
        <v>21</v>
      </c>
      <c r="Q191" s="7" t="str">
        <f t="shared" si="958"/>
        <v>Sniping</v>
      </c>
      <c r="R191" s="9" t="s">
        <v>1467</v>
      </c>
      <c r="S191" s="9" t="s">
        <v>1856</v>
      </c>
      <c r="T191" s="61" t="str">
        <f>SUBSTITUTE(IFERROR(IFERROR(VLOOKUP(R191,'[1]Skill Statistics'!$A$3:$C$513,2,FALSE),VLOOKUP(Q191,'[1]Skill Statistics'!$A$3:$C$513,2,FALSE)),T190),"R*","ReSt")</f>
        <v>- -</v>
      </c>
      <c r="U191" s="61" t="str">
        <f>IFERROR(IFERROR(VLOOKUP(R191,'[1]Skill Statistics'!$A$3:$C$513,3,FALSE),VLOOKUP(Q191,'[1]Skill Statistics'!$A$3:$C$513,3,FALSE)),U190)</f>
        <v>- -</v>
      </c>
      <c r="V191" s="61" t="str">
        <f>IF(ISNUMBER(SEARCH("Category",R191)),"- -",IFERROR(IFERROR(VLOOKUP(Q191,[1]Professions!$A$4:$AM$288,MATCH(Profession,[1]Professions!$A$1:$AM$1,0),FALSE),VLOOKUP(Q191,Calculations!$B$91:$I$95,8,FALSE)),"- -"))</f>
        <v>3 / 5</v>
      </c>
      <c r="W191" s="60">
        <f t="shared" si="650"/>
        <v>0</v>
      </c>
      <c r="X191" s="7">
        <f ca="1">IFERROR(VLOOKUP(R191,$BS$6:$NR$519,MATCH(ActualLevel,$BS$3:$NR$3,0),FALSE),"- -")</f>
        <v>5</v>
      </c>
      <c r="Y191" s="7">
        <f t="shared" ca="1" si="955"/>
        <v>5</v>
      </c>
      <c r="Z191" s="7">
        <f ca="1">IFERROR(VLOOKUP(Y191,Charts!$BQ$2:$BR$52,2,FALSE),"- -")</f>
        <v>25</v>
      </c>
      <c r="AA191" s="7" t="str">
        <f t="shared" ca="1" si="686"/>
        <v>- -</v>
      </c>
      <c r="AB191" s="7">
        <f t="shared" ca="1" si="952"/>
        <v>5</v>
      </c>
      <c r="AC191" s="7"/>
      <c r="AD191" s="7"/>
      <c r="AE191" s="7"/>
      <c r="AF191" s="7"/>
      <c r="AG191" s="7"/>
      <c r="AH191" s="43"/>
      <c r="AI191" s="7"/>
      <c r="AJ191" s="7"/>
      <c r="AK191" s="7">
        <f t="shared" ca="1" si="687"/>
        <v>30</v>
      </c>
      <c r="AL191" s="7"/>
      <c r="AM191" s="69">
        <f>IFERROR(VLOOKUP(R191,'[1]Skill Statistics'!$A$3:$AN$513,MATCH(Profession,'[1]Skill Statistics'!$A$2:$AN$2,0),FALSE),0)</f>
        <v>0.3</v>
      </c>
      <c r="AN191" s="85">
        <f>IFERROR(VLOOKUP(Q191,'[1]Skill Statistics'!$A$3:$BK$513,MATCH(Archetype,'[1]Skill Statistics'!$A$2:$BK$2,0),FALSE),0)</f>
        <v>0</v>
      </c>
      <c r="AO191" s="85">
        <f>IFERROR(VLOOKUP(Q191,'[1]Skill Statistics'!$A$3:$BB$513,MATCH(Race,'[1]Skill Statistics'!$A$2:$BB$2,0),FALSE),0)</f>
        <v>0</v>
      </c>
      <c r="AP191" s="85">
        <f t="shared" ca="1" si="651"/>
        <v>0</v>
      </c>
      <c r="AQ191" s="70"/>
      <c r="AS191" s="69" t="str">
        <f>IFERROR(VLOOKUP(Q191,'[1]Professional Skills'!$A$4:$AM$288,MATCH(Profession,'[1]Professional Skills'!$A$3:$AM$3,0),FALSE),"- -")</f>
        <v>x</v>
      </c>
      <c r="AU191" s="7" t="str">
        <f t="shared" si="954"/>
        <v>x</v>
      </c>
      <c r="AV191" s="7">
        <f t="shared" ca="1" si="953"/>
        <v>0.51521419976356841</v>
      </c>
      <c r="AW191">
        <f t="shared" ca="1" si="690"/>
        <v>0.81521419976356846</v>
      </c>
      <c r="AX191">
        <f ca="1">IFERROR(_xlfn.RANK.EQ(AW191,$AW$5:$AW$568),"")</f>
        <v>7</v>
      </c>
      <c r="AY191">
        <f t="shared" ca="1" si="645"/>
        <v>0.81521419976356846</v>
      </c>
      <c r="AZ191" s="70" t="str">
        <f t="shared" ca="1" si="688"/>
        <v>x</v>
      </c>
      <c r="BB191" s="69">
        <f>IFERROR(IF(Q191="Language",VLOOKUP(R191,[1]Cultures!$B$4:$N$218,MATCH(Culture,[1]Cultures!$B$3:$N$3,0),FALSE),VLOOKUP(Q191,[1]Cultures!$B$4:$O$212,MATCH(Culture,[1]Cultures!$B$3:$O$3,0),FALSE)),"- -")</f>
        <v>0</v>
      </c>
      <c r="BD191">
        <f t="shared" ca="1" si="950"/>
        <v>0</v>
      </c>
      <c r="BE191" t="str">
        <f t="shared" si="897"/>
        <v/>
      </c>
      <c r="BI191" s="7">
        <f t="shared" si="689"/>
        <v>0</v>
      </c>
      <c r="BK191" s="7"/>
      <c r="BL191" s="70">
        <f t="shared" si="646"/>
        <v>0</v>
      </c>
      <c r="BN191" s="69">
        <f>IFERROR(VLOOKUP(V191,Charts!$BT$2:$BV$14,3,FALSE),"- -")</f>
        <v>0.61538461538461542</v>
      </c>
      <c r="BO191" s="85">
        <f t="shared" ca="1" si="652"/>
        <v>3.1877878452013961</v>
      </c>
      <c r="BP191" s="70">
        <f t="shared" ca="1" si="898"/>
        <v>21</v>
      </c>
      <c r="BR191" s="7">
        <v>186</v>
      </c>
      <c r="BS191" s="9" t="str">
        <f ca="1">VLOOKUP(BR191,$O$3:$R$568,4,FALSE)</f>
        <v>Genetics</v>
      </c>
      <c r="BT191" s="7" t="str">
        <f ca="1">VLOOKUP(BS191,$R$3:$V$568,5,FALSE)</f>
        <v>5 / 7</v>
      </c>
      <c r="BU191" s="7">
        <f ca="1">VLOOKUP(BT191,Charts!$BT$2:$BV$14,3,FALSE)</f>
        <v>0.46153846153846156</v>
      </c>
      <c r="BV191" s="7" t="str">
        <f t="shared" ca="1" si="691"/>
        <v>5</v>
      </c>
      <c r="BW191" s="7" t="str">
        <f t="shared" ca="1" si="692"/>
        <v>7</v>
      </c>
      <c r="BY191" s="7">
        <f t="shared" ca="1" si="693"/>
        <v>6.7529664912668097E-2</v>
      </c>
      <c r="BZ191" s="7">
        <f t="shared" ca="1" si="694"/>
        <v>0.39400879662579347</v>
      </c>
      <c r="CA191" s="7">
        <f t="shared" ca="1" si="695"/>
        <v>1</v>
      </c>
      <c r="CB191" s="7" t="str">
        <f t="shared" ca="1" si="696"/>
        <v>5</v>
      </c>
      <c r="CC191" s="7">
        <f ca="1">IFERROR(IF(CC190+CB191&gt;CD$4,CC190,CC190+CB191),"")</f>
        <v>38</v>
      </c>
      <c r="CD191" s="7">
        <f t="shared" ca="1" si="899"/>
        <v>0</v>
      </c>
      <c r="CE191" s="7">
        <f t="shared" ca="1" si="697"/>
        <v>0.89119195850522692</v>
      </c>
      <c r="CF191" s="7">
        <f t="shared" ca="1" si="698"/>
        <v>-0.42965349696676536</v>
      </c>
      <c r="CG191" s="7">
        <f t="shared" ca="1" si="699"/>
        <v>0</v>
      </c>
      <c r="CH191" s="7">
        <f t="shared" ca="1" si="700"/>
        <v>0</v>
      </c>
      <c r="CI191" s="7">
        <f ca="1">IFERROR(IF(CI190+CH191&gt;CJ$4,CI190,CI190+CH191),"")</f>
        <v>60</v>
      </c>
      <c r="CJ191" s="7">
        <f t="shared" ca="1" si="900"/>
        <v>0</v>
      </c>
      <c r="CK191" s="7">
        <f t="shared" ca="1" si="701"/>
        <v>0.76493633380485593</v>
      </c>
      <c r="CL191" s="7">
        <f t="shared" ca="1" si="702"/>
        <v>-0.30339787226639436</v>
      </c>
      <c r="CM191" s="7">
        <f t="shared" ca="1" si="703"/>
        <v>0</v>
      </c>
      <c r="CN191" s="7">
        <f t="shared" ca="1" si="704"/>
        <v>0</v>
      </c>
      <c r="CO191" s="7">
        <f ca="1">IFERROR(IF(CO190+CN191&gt;CP$4,CO190,CO190+CN191),"")</f>
        <v>60</v>
      </c>
      <c r="CP191" s="7">
        <f t="shared" ca="1" si="901"/>
        <v>0</v>
      </c>
      <c r="CQ191" s="7">
        <f t="shared" ca="1" si="705"/>
        <v>0.18484175894267807</v>
      </c>
      <c r="CR191" s="7">
        <f t="shared" ca="1" si="706"/>
        <v>0.27669670259578349</v>
      </c>
      <c r="CS191" s="7">
        <f t="shared" ca="1" si="707"/>
        <v>1</v>
      </c>
      <c r="CT191" s="7" t="str">
        <f t="shared" ca="1" si="708"/>
        <v>5</v>
      </c>
      <c r="CU191" s="7">
        <f ca="1">IFERROR(IF(CU190+CT191&gt;CV$4,CU190,CU190+CT191),"")</f>
        <v>60</v>
      </c>
      <c r="CV191" s="7">
        <f t="shared" ca="1" si="902"/>
        <v>0</v>
      </c>
      <c r="CW191" s="7">
        <f t="shared" ca="1" si="709"/>
        <v>0.27570358920681959</v>
      </c>
      <c r="CX191" s="7">
        <f t="shared" ca="1" si="710"/>
        <v>0.18583487233164198</v>
      </c>
      <c r="CY191" s="7">
        <f t="shared" ca="1" si="711"/>
        <v>1</v>
      </c>
      <c r="CZ191" s="7" t="str">
        <f t="shared" ca="1" si="712"/>
        <v>5</v>
      </c>
      <c r="DA191" s="7">
        <f ca="1">IFERROR(IF(DA190+CZ191&gt;DB$4,DA190,DA190+CZ191),"")</f>
        <v>60</v>
      </c>
      <c r="DB191" s="7">
        <f t="shared" ca="1" si="903"/>
        <v>0</v>
      </c>
      <c r="DC191" s="7">
        <f t="shared" ca="1" si="713"/>
        <v>0.66409817292998286</v>
      </c>
      <c r="DD191" s="7">
        <f t="shared" ca="1" si="714"/>
        <v>-0.20255971139152129</v>
      </c>
      <c r="DE191" s="7">
        <f t="shared" ca="1" si="715"/>
        <v>0</v>
      </c>
      <c r="DF191" s="7">
        <f t="shared" ca="1" si="716"/>
        <v>0</v>
      </c>
      <c r="DG191" s="7">
        <f ca="1">IFERROR(IF(DG190+DF191&gt;DH$4,DG190,DG190+DF191),"")</f>
        <v>60</v>
      </c>
      <c r="DH191" s="7">
        <f t="shared" ca="1" si="904"/>
        <v>0</v>
      </c>
      <c r="DI191" s="7">
        <f t="shared" ca="1" si="717"/>
        <v>0.27998845854508259</v>
      </c>
      <c r="DJ191" s="7">
        <f t="shared" ca="1" si="718"/>
        <v>0.18155000299337898</v>
      </c>
      <c r="DK191" s="7">
        <f t="shared" ca="1" si="719"/>
        <v>1</v>
      </c>
      <c r="DL191" s="7" t="str">
        <f t="shared" ca="1" si="720"/>
        <v>5</v>
      </c>
      <c r="DM191" s="7">
        <f ca="1">IFERROR(IF(DM190+DL191&gt;DN$4,DM190,DM190+DL191),"")</f>
        <v>60</v>
      </c>
      <c r="DN191" s="7">
        <f t="shared" ca="1" si="905"/>
        <v>0</v>
      </c>
      <c r="DO191" s="7">
        <f t="shared" ca="1" si="721"/>
        <v>0.51614213460306713</v>
      </c>
      <c r="DP191" s="7">
        <f t="shared" ca="1" si="722"/>
        <v>-5.4603673064605562E-2</v>
      </c>
      <c r="DQ191" s="7">
        <f t="shared" ca="1" si="723"/>
        <v>0</v>
      </c>
      <c r="DR191" s="7">
        <f t="shared" ca="1" si="724"/>
        <v>0</v>
      </c>
      <c r="DS191" s="7">
        <f ca="1">IFERROR(IF(DS190+DR191&gt;DT$4,DS190,DS190+DR191),"")</f>
        <v>60</v>
      </c>
      <c r="DT191" s="7">
        <f t="shared" ca="1" si="906"/>
        <v>0</v>
      </c>
      <c r="DU191" s="7">
        <f t="shared" ca="1" si="725"/>
        <v>0.48388919400776353</v>
      </c>
      <c r="DV191" s="7">
        <f t="shared" ca="1" si="726"/>
        <v>-2.235073246930197E-2</v>
      </c>
      <c r="DW191" s="7">
        <f t="shared" ca="1" si="727"/>
        <v>0</v>
      </c>
      <c r="DX191" s="7">
        <f t="shared" ca="1" si="728"/>
        <v>0</v>
      </c>
      <c r="DY191" s="7">
        <f ca="1">IFERROR(IF(DY190+DX191&gt;DZ$4,DY190,DY190+DX191),"")</f>
        <v>60</v>
      </c>
      <c r="DZ191" s="7">
        <f t="shared" ca="1" si="907"/>
        <v>0</v>
      </c>
      <c r="EA191" s="7">
        <f t="shared" ca="1" si="729"/>
        <v>0.30456457696987504</v>
      </c>
      <c r="EB191" s="7">
        <f t="shared" ca="1" si="730"/>
        <v>0.15697388456858652</v>
      </c>
      <c r="EC191" s="7">
        <f t="shared" ca="1" si="731"/>
        <v>1</v>
      </c>
      <c r="ED191" s="7" t="str">
        <f t="shared" ca="1" si="732"/>
        <v>5</v>
      </c>
      <c r="EE191" s="7">
        <f ca="1">IFERROR(IF(EE190+ED191&gt;EF$4,EE190,EE190+ED191),"")</f>
        <v>60</v>
      </c>
      <c r="EF191" s="7">
        <f t="shared" ca="1" si="908"/>
        <v>0</v>
      </c>
      <c r="EG191" s="7">
        <f t="shared" ca="1" si="733"/>
        <v>0.79826416186982341</v>
      </c>
      <c r="EH191" s="7">
        <f t="shared" ca="1" si="734"/>
        <v>-0.33672570033136184</v>
      </c>
      <c r="EI191" s="7">
        <f t="shared" ca="1" si="735"/>
        <v>0</v>
      </c>
      <c r="EJ191" s="7">
        <f t="shared" ca="1" si="736"/>
        <v>0</v>
      </c>
      <c r="EK191" s="7">
        <f ca="1">IFERROR(IF(EK190+EJ191&gt;EL$4,EK190,EK190+EJ191),"")</f>
        <v>60</v>
      </c>
      <c r="EL191" s="7">
        <f t="shared" ca="1" si="909"/>
        <v>0</v>
      </c>
      <c r="EM191" s="7">
        <f t="shared" ca="1" si="737"/>
        <v>8.2170457259805429E-2</v>
      </c>
      <c r="EN191" s="7">
        <f t="shared" ca="1" si="738"/>
        <v>0.37936800427865613</v>
      </c>
      <c r="EO191" s="7">
        <f t="shared" ca="1" si="739"/>
        <v>1</v>
      </c>
      <c r="EP191" s="7" t="str">
        <f t="shared" ca="1" si="740"/>
        <v>5</v>
      </c>
      <c r="EQ191" s="7">
        <f ca="1">IFERROR(IF(EQ190+EP191&gt;ER$4,EQ190,EQ190+EP191),"")</f>
        <v>60</v>
      </c>
      <c r="ER191" s="7">
        <f t="shared" ca="1" si="910"/>
        <v>0</v>
      </c>
      <c r="ES191" s="7">
        <f t="shared" ca="1" si="741"/>
        <v>0.2841960342467551</v>
      </c>
      <c r="ET191" s="7">
        <f t="shared" ca="1" si="742"/>
        <v>0.17734242729170646</v>
      </c>
      <c r="EU191" s="7">
        <f t="shared" ca="1" si="743"/>
        <v>1</v>
      </c>
      <c r="EV191" s="7" t="str">
        <f t="shared" ca="1" si="744"/>
        <v>5</v>
      </c>
      <c r="EW191" s="7">
        <f ca="1">IFERROR(IF(EW190+EV191&gt;EX$4,EW190,EW190+EV191),"")</f>
        <v>60</v>
      </c>
      <c r="EX191" s="7">
        <f t="shared" ca="1" si="911"/>
        <v>0</v>
      </c>
      <c r="EY191" s="7">
        <f t="shared" ca="1" si="745"/>
        <v>0.76858638280252245</v>
      </c>
      <c r="EZ191" s="7">
        <f t="shared" ca="1" si="746"/>
        <v>-0.30704792126406089</v>
      </c>
      <c r="FA191" s="7">
        <f t="shared" ca="1" si="747"/>
        <v>0</v>
      </c>
      <c r="FB191" s="7">
        <f t="shared" ca="1" si="748"/>
        <v>0</v>
      </c>
      <c r="FC191" s="7">
        <f ca="1">IFERROR(IF(FC190+FB191&gt;FD$4,FC190,FC190+FB191),"")</f>
        <v>60</v>
      </c>
      <c r="FD191" s="7">
        <f t="shared" ca="1" si="912"/>
        <v>0</v>
      </c>
      <c r="FE191" s="7">
        <f t="shared" ca="1" si="749"/>
        <v>0.34731780144690327</v>
      </c>
      <c r="FF191" s="7">
        <f t="shared" ca="1" si="750"/>
        <v>0.11422066009155829</v>
      </c>
      <c r="FG191" s="7">
        <f t="shared" ca="1" si="751"/>
        <v>1</v>
      </c>
      <c r="FH191" s="7" t="str">
        <f t="shared" ca="1" si="752"/>
        <v>5</v>
      </c>
      <c r="FI191" s="7">
        <f ca="1">IFERROR(IF(FI190+FH191&gt;FJ$4,FI190,FI190+FH191),"")</f>
        <v>60</v>
      </c>
      <c r="FJ191" s="7">
        <f t="shared" ca="1" si="913"/>
        <v>0</v>
      </c>
      <c r="FK191" s="7">
        <f t="shared" ca="1" si="753"/>
        <v>0.22331273204217295</v>
      </c>
      <c r="FL191" s="7">
        <f t="shared" ca="1" si="754"/>
        <v>0.23822572949628862</v>
      </c>
      <c r="FM191" s="7">
        <f t="shared" ca="1" si="755"/>
        <v>1</v>
      </c>
      <c r="FN191" s="7" t="str">
        <f t="shared" ca="1" si="756"/>
        <v>5</v>
      </c>
      <c r="FO191" s="7">
        <f ca="1">IFERROR(IF(FO190+FN191&gt;FP$4,FO190,FO190+FN191),"")</f>
        <v>60</v>
      </c>
      <c r="FP191" s="7">
        <f t="shared" ca="1" si="914"/>
        <v>0</v>
      </c>
      <c r="FQ191" s="7">
        <f t="shared" ca="1" si="757"/>
        <v>0.49919996699821911</v>
      </c>
      <c r="FR191" s="7">
        <f t="shared" ca="1" si="758"/>
        <v>-3.7661505459757549E-2</v>
      </c>
      <c r="FS191" s="7">
        <f t="shared" ca="1" si="759"/>
        <v>0</v>
      </c>
      <c r="FT191" s="7">
        <f t="shared" ca="1" si="760"/>
        <v>0</v>
      </c>
      <c r="FU191" s="7">
        <f ca="1">IFERROR(IF(FU190+FT191&gt;FV$4,FU190,FU190+FT191),"")</f>
        <v>60</v>
      </c>
      <c r="FV191" s="7">
        <f t="shared" ca="1" si="915"/>
        <v>0</v>
      </c>
      <c r="FW191" s="7">
        <f t="shared" ca="1" si="761"/>
        <v>0.75103381940764891</v>
      </c>
      <c r="FX191" s="7">
        <f t="shared" ca="1" si="762"/>
        <v>-0.28949535786918734</v>
      </c>
      <c r="FY191" s="7">
        <f t="shared" ca="1" si="763"/>
        <v>0</v>
      </c>
      <c r="FZ191" s="7">
        <f t="shared" ca="1" si="764"/>
        <v>0</v>
      </c>
      <c r="GA191" s="7">
        <f ca="1">IFERROR(IF(GA190+FZ191&gt;GB$4,GA190,GA190+FZ191),"")</f>
        <v>60</v>
      </c>
      <c r="GB191" s="7">
        <f t="shared" ca="1" si="916"/>
        <v>0</v>
      </c>
      <c r="GC191" s="7">
        <f t="shared" ca="1" si="765"/>
        <v>0.7373488894983089</v>
      </c>
      <c r="GD191" s="7">
        <f t="shared" ca="1" si="766"/>
        <v>-0.27581042795984734</v>
      </c>
      <c r="GE191" s="7">
        <f t="shared" ca="1" si="767"/>
        <v>0</v>
      </c>
      <c r="GF191" s="7">
        <f t="shared" ca="1" si="768"/>
        <v>0</v>
      </c>
      <c r="GG191" s="7">
        <f ca="1">IFERROR(IF(GG190+GF191&gt;GH$4,GG190,GG190+GF191),"")</f>
        <v>60</v>
      </c>
      <c r="GH191" s="7">
        <f t="shared" ca="1" si="917"/>
        <v>0</v>
      </c>
      <c r="GI191" s="7">
        <f t="shared" ca="1" si="769"/>
        <v>0.43107978948964865</v>
      </c>
      <c r="GJ191" s="7">
        <f t="shared" ca="1" si="770"/>
        <v>3.0458672048812918E-2</v>
      </c>
      <c r="GK191" s="7">
        <f t="shared" ca="1" si="771"/>
        <v>1</v>
      </c>
      <c r="GL191" s="7" t="str">
        <f t="shared" ca="1" si="772"/>
        <v>5</v>
      </c>
      <c r="GM191" s="7">
        <f ca="1">IFERROR(IF(GM190+GL191&gt;GN$4,GM190,GM190+GL191),"")</f>
        <v>60</v>
      </c>
      <c r="GN191" s="7">
        <f t="shared" ca="1" si="918"/>
        <v>0</v>
      </c>
      <c r="GO191" s="7">
        <f t="shared" ca="1" si="773"/>
        <v>0.18322848604485309</v>
      </c>
      <c r="GP191" s="7">
        <f t="shared" ca="1" si="774"/>
        <v>0.27830997549360847</v>
      </c>
      <c r="GQ191" s="7">
        <f t="shared" ca="1" si="775"/>
        <v>1</v>
      </c>
      <c r="GR191" s="7" t="str">
        <f t="shared" ca="1" si="776"/>
        <v>5</v>
      </c>
      <c r="GS191" s="7">
        <f ca="1">IFERROR(IF(GS190+GR191&gt;GT$4,GS190,GS190+GR191),"")</f>
        <v>60</v>
      </c>
      <c r="GT191" s="7">
        <f t="shared" ca="1" si="919"/>
        <v>0</v>
      </c>
      <c r="GU191" s="7">
        <f t="shared" ca="1" si="777"/>
        <v>0.59591126576520426</v>
      </c>
      <c r="GV191" s="7">
        <f t="shared" ca="1" si="778"/>
        <v>-0.13437280422674269</v>
      </c>
      <c r="GW191" s="7">
        <f t="shared" ca="1" si="779"/>
        <v>0</v>
      </c>
      <c r="GX191" s="7">
        <f t="shared" ca="1" si="780"/>
        <v>0</v>
      </c>
      <c r="GY191" s="7">
        <f ca="1">IFERROR(IF(GY190+GX191&gt;GZ$4,GY190,GY190+GX191),"")</f>
        <v>60</v>
      </c>
      <c r="GZ191" s="7">
        <f t="shared" ca="1" si="920"/>
        <v>0</v>
      </c>
      <c r="HA191" s="7">
        <f t="shared" ca="1" si="781"/>
        <v>7.4520537905150119E-2</v>
      </c>
      <c r="HB191" s="7">
        <f t="shared" ca="1" si="782"/>
        <v>0.38701792363331144</v>
      </c>
      <c r="HC191" s="7">
        <f t="shared" ca="1" si="783"/>
        <v>1</v>
      </c>
      <c r="HD191" s="7" t="str">
        <f t="shared" ca="1" si="784"/>
        <v>5</v>
      </c>
      <c r="HE191" s="7">
        <f ca="1">IFERROR(IF(HE190+HD191&gt;HF$4,HE190,HE190+HD191),"")</f>
        <v>60</v>
      </c>
      <c r="HF191" s="7">
        <f t="shared" ca="1" si="921"/>
        <v>0</v>
      </c>
      <c r="HG191" s="7">
        <f t="shared" ca="1" si="785"/>
        <v>0.47352145192078954</v>
      </c>
      <c r="HH191" s="7">
        <f t="shared" ca="1" si="786"/>
        <v>-1.1982990382327974E-2</v>
      </c>
      <c r="HI191" s="7">
        <f t="shared" ca="1" si="787"/>
        <v>0</v>
      </c>
      <c r="HJ191" s="7">
        <f t="shared" ca="1" si="788"/>
        <v>0</v>
      </c>
      <c r="HK191" s="7">
        <f ca="1">IFERROR(IF(HK190+HJ191&gt;HL$4,HK190,HK190+HJ191),"")</f>
        <v>60</v>
      </c>
      <c r="HL191" s="7">
        <f t="shared" ca="1" si="922"/>
        <v>0</v>
      </c>
      <c r="HM191" s="7">
        <f t="shared" ca="1" si="789"/>
        <v>0.61290976732431512</v>
      </c>
      <c r="HN191" s="7">
        <f t="shared" ca="1" si="790"/>
        <v>-0.15137130578585356</v>
      </c>
      <c r="HO191" s="7">
        <f t="shared" ca="1" si="791"/>
        <v>0</v>
      </c>
      <c r="HP191" s="7">
        <f t="shared" ca="1" si="792"/>
        <v>0</v>
      </c>
      <c r="HQ191" s="7">
        <f ca="1">IFERROR(IF(HQ190+HP191&gt;HR$4,HQ190,HQ190+HP191),"")</f>
        <v>60</v>
      </c>
      <c r="HR191" s="7">
        <f t="shared" ca="1" si="923"/>
        <v>0</v>
      </c>
      <c r="HS191" s="7">
        <f t="shared" ca="1" si="793"/>
        <v>0.25608014190991357</v>
      </c>
      <c r="HT191" s="7">
        <f t="shared" ca="1" si="794"/>
        <v>0.20545831962854799</v>
      </c>
      <c r="HU191" s="7">
        <f t="shared" ca="1" si="795"/>
        <v>1</v>
      </c>
      <c r="HV191" s="7" t="str">
        <f t="shared" ca="1" si="796"/>
        <v>5</v>
      </c>
      <c r="HW191" s="7">
        <f ca="1">IFERROR(IF(HW190+HV191&gt;HX$4,HW190,HW190+HV191),"")</f>
        <v>60</v>
      </c>
      <c r="HX191" s="7">
        <f t="shared" ca="1" si="924"/>
        <v>0</v>
      </c>
      <c r="HY191" s="7">
        <f t="shared" ca="1" si="797"/>
        <v>2.6674037745614165E-2</v>
      </c>
      <c r="HZ191" s="7">
        <f t="shared" ca="1" si="798"/>
        <v>0.4348644237928474</v>
      </c>
      <c r="IA191" s="7">
        <f t="shared" ca="1" si="799"/>
        <v>1</v>
      </c>
      <c r="IB191" s="7" t="str">
        <f t="shared" ca="1" si="800"/>
        <v>5</v>
      </c>
      <c r="IC191" s="7">
        <f ca="1">IFERROR(IF(IC190+IB191&gt;ID$4,IC190,IC190+IB191),"")</f>
        <v>60</v>
      </c>
      <c r="ID191" s="7">
        <f t="shared" ca="1" si="925"/>
        <v>0</v>
      </c>
      <c r="IE191" s="7">
        <f t="shared" ca="1" si="801"/>
        <v>0.59663080315283834</v>
      </c>
      <c r="IF191" s="7">
        <f t="shared" ca="1" si="802"/>
        <v>-0.13509234161437678</v>
      </c>
      <c r="IG191" s="7">
        <f t="shared" ca="1" si="803"/>
        <v>0</v>
      </c>
      <c r="IH191" s="7">
        <f t="shared" ca="1" si="804"/>
        <v>0</v>
      </c>
      <c r="II191" s="7">
        <f ca="1">IFERROR(IF(II190+IH191&gt;IJ$4,II190,II190+IH191),"")</f>
        <v>60</v>
      </c>
      <c r="IJ191" s="7">
        <f t="shared" ca="1" si="926"/>
        <v>0</v>
      </c>
      <c r="IK191" s="7">
        <f t="shared" ca="1" si="805"/>
        <v>0.32444987013071236</v>
      </c>
      <c r="IL191" s="7">
        <f t="shared" ca="1" si="806"/>
        <v>0.13708859140774921</v>
      </c>
      <c r="IM191" s="7">
        <f t="shared" ca="1" si="807"/>
        <v>1</v>
      </c>
      <c r="IN191" s="7" t="str">
        <f t="shared" ca="1" si="808"/>
        <v>5</v>
      </c>
      <c r="IO191" s="7">
        <f ca="1">IFERROR(IF(IO190+IN191&gt;IP$4,IO190,IO190+IN191),"")</f>
        <v>60</v>
      </c>
      <c r="IP191" s="7">
        <f t="shared" ca="1" si="927"/>
        <v>0</v>
      </c>
      <c r="IQ191" s="7">
        <f t="shared" ca="1" si="809"/>
        <v>0.72824901832332245</v>
      </c>
      <c r="IR191" s="7">
        <f t="shared" ca="1" si="810"/>
        <v>-0.26671055678486089</v>
      </c>
      <c r="IS191" s="7">
        <f t="shared" ca="1" si="811"/>
        <v>0</v>
      </c>
      <c r="IT191" s="7">
        <f t="shared" ca="1" si="812"/>
        <v>0</v>
      </c>
      <c r="IU191" s="7">
        <f ca="1">IFERROR(IF(IU190+IT191&gt;IV$4,IU190,IU190+IT191),"")</f>
        <v>60</v>
      </c>
      <c r="IV191" s="7">
        <f t="shared" ca="1" si="928"/>
        <v>0</v>
      </c>
      <c r="IW191" s="7">
        <f t="shared" ca="1" si="813"/>
        <v>0.25456428195568159</v>
      </c>
      <c r="IX191" s="7">
        <f t="shared" ca="1" si="814"/>
        <v>0.20697417958277997</v>
      </c>
      <c r="IY191" s="7">
        <f t="shared" ca="1" si="815"/>
        <v>1</v>
      </c>
      <c r="IZ191" s="7" t="str">
        <f t="shared" ca="1" si="816"/>
        <v>5</v>
      </c>
      <c r="JA191" s="7">
        <f ca="1">IFERROR(IF(JA190+IZ191&gt;JB$4,JA190,JA190+IZ191),"")</f>
        <v>60</v>
      </c>
      <c r="JB191" s="7">
        <f t="shared" ca="1" si="929"/>
        <v>0</v>
      </c>
      <c r="JC191" s="7">
        <f t="shared" ca="1" si="817"/>
        <v>0.36419495659600154</v>
      </c>
      <c r="JD191" s="7">
        <f t="shared" ca="1" si="818"/>
        <v>9.7343504942460024E-2</v>
      </c>
      <c r="JE191" s="7">
        <f t="shared" ca="1" si="819"/>
        <v>1</v>
      </c>
      <c r="JF191" s="7" t="str">
        <f t="shared" ca="1" si="820"/>
        <v>5</v>
      </c>
      <c r="JG191" s="7">
        <f ca="1">IFERROR(IF(JG190+JF191&gt;JH$4,JG190,JG190+JF191),"")</f>
        <v>60</v>
      </c>
      <c r="JH191" s="7">
        <f t="shared" ca="1" si="930"/>
        <v>0</v>
      </c>
      <c r="JI191" s="7">
        <f t="shared" ca="1" si="821"/>
        <v>0.1993834714960846</v>
      </c>
      <c r="JJ191" s="7">
        <f t="shared" ca="1" si="822"/>
        <v>0.26215499004237697</v>
      </c>
      <c r="JK191" s="7">
        <f t="shared" ca="1" si="823"/>
        <v>1</v>
      </c>
      <c r="JL191" s="7" t="str">
        <f t="shared" ca="1" si="824"/>
        <v>5</v>
      </c>
      <c r="JM191" s="7">
        <f ca="1">IFERROR(IF(JM190+JL191&gt;JN$4,JM190,JM190+JL191),"")</f>
        <v>60</v>
      </c>
      <c r="JN191" s="7">
        <f t="shared" ca="1" si="931"/>
        <v>0</v>
      </c>
      <c r="JO191" s="7">
        <f t="shared" ca="1" si="825"/>
        <v>0.60705405366785226</v>
      </c>
      <c r="JP191" s="7">
        <f t="shared" ca="1" si="826"/>
        <v>-0.14551559212939069</v>
      </c>
      <c r="JQ191" s="7">
        <f t="shared" ca="1" si="827"/>
        <v>0</v>
      </c>
      <c r="JR191" s="7">
        <f t="shared" ca="1" si="828"/>
        <v>0</v>
      </c>
      <c r="JS191" s="7">
        <f ca="1">IFERROR(IF(JS190+JR191&gt;JT$4,JS190,JS190+JR191),"")</f>
        <v>60</v>
      </c>
      <c r="JT191" s="7">
        <f t="shared" ca="1" si="932"/>
        <v>0</v>
      </c>
      <c r="JU191" s="7">
        <f t="shared" ca="1" si="829"/>
        <v>0.21929374418170555</v>
      </c>
      <c r="JV191" s="7">
        <f t="shared" ca="1" si="830"/>
        <v>0.24224471735675601</v>
      </c>
      <c r="JW191" s="7">
        <f t="shared" ca="1" si="831"/>
        <v>1</v>
      </c>
      <c r="JX191" s="7" t="str">
        <f t="shared" ca="1" si="832"/>
        <v>5</v>
      </c>
      <c r="JY191" s="7">
        <f ca="1">IFERROR(IF(JY190+JX191&gt;JZ$4,JY190,JY190+JX191),"")</f>
        <v>60</v>
      </c>
      <c r="JZ191" s="7">
        <f t="shared" ca="1" si="933"/>
        <v>0</v>
      </c>
      <c r="KA191" s="7">
        <f t="shared" ca="1" si="833"/>
        <v>0.92143732387056521</v>
      </c>
      <c r="KB191" s="7">
        <f t="shared" ca="1" si="834"/>
        <v>-0.45989886233210364</v>
      </c>
      <c r="KC191" s="7">
        <f t="shared" ca="1" si="835"/>
        <v>0</v>
      </c>
      <c r="KD191" s="7">
        <f t="shared" ca="1" si="836"/>
        <v>0</v>
      </c>
      <c r="KE191" s="7">
        <f ca="1">IFERROR(IF(KE190+KD191&gt;KF$4,KE190,KE190+KD191),"")</f>
        <v>60</v>
      </c>
      <c r="KF191" s="7">
        <f t="shared" ca="1" si="934"/>
        <v>0</v>
      </c>
      <c r="KG191" s="7">
        <f t="shared" ca="1" si="837"/>
        <v>0.56915695958131407</v>
      </c>
      <c r="KH191" s="7">
        <f t="shared" ca="1" si="838"/>
        <v>-0.10761849804285251</v>
      </c>
      <c r="KI191" s="7">
        <f t="shared" ca="1" si="839"/>
        <v>0</v>
      </c>
      <c r="KJ191" s="7">
        <f t="shared" ca="1" si="840"/>
        <v>0</v>
      </c>
      <c r="KK191" s="7">
        <f ca="1">IFERROR(IF(KK190+KJ191&gt;KL$4,KK190,KK190+KJ191),"")</f>
        <v>60</v>
      </c>
      <c r="KL191" s="7">
        <f t="shared" ca="1" si="935"/>
        <v>0</v>
      </c>
      <c r="KM191" s="7">
        <f t="shared" ca="1" si="841"/>
        <v>0.64075072216293838</v>
      </c>
      <c r="KN191" s="7">
        <f t="shared" ca="1" si="842"/>
        <v>-0.17921226062447682</v>
      </c>
      <c r="KO191" s="7">
        <f t="shared" ca="1" si="843"/>
        <v>0</v>
      </c>
      <c r="KP191" s="7">
        <f t="shared" ca="1" si="844"/>
        <v>0</v>
      </c>
      <c r="KQ191" s="7">
        <f ca="1">IFERROR(IF(KQ190+KP191&gt;KR$4,KQ190,KQ190+KP191),"")</f>
        <v>60</v>
      </c>
      <c r="KR191" s="7">
        <f t="shared" ca="1" si="936"/>
        <v>0</v>
      </c>
      <c r="KS191" s="7">
        <f t="shared" ca="1" si="845"/>
        <v>0.46841982370547675</v>
      </c>
      <c r="KT191" s="7">
        <f t="shared" ca="1" si="846"/>
        <v>-6.8813621670151814E-3</v>
      </c>
      <c r="KU191" s="7">
        <f t="shared" ca="1" si="847"/>
        <v>0</v>
      </c>
      <c r="KV191" s="7">
        <f t="shared" ca="1" si="848"/>
        <v>0</v>
      </c>
      <c r="KW191" s="7">
        <f ca="1">IFERROR(IF(KW190+KV191&gt;KX$4,KW190,KW190+KV191),"")</f>
        <v>60</v>
      </c>
      <c r="KX191" s="7">
        <f t="shared" ca="1" si="937"/>
        <v>0</v>
      </c>
      <c r="KY191" s="7">
        <f t="shared" ca="1" si="849"/>
        <v>0.86636450416822042</v>
      </c>
      <c r="KZ191" s="7">
        <f t="shared" ca="1" si="850"/>
        <v>-0.40482604262975885</v>
      </c>
      <c r="LA191" s="7">
        <f t="shared" ca="1" si="851"/>
        <v>0</v>
      </c>
      <c r="LB191" s="7">
        <f t="shared" ca="1" si="852"/>
        <v>0</v>
      </c>
      <c r="LC191" s="7">
        <f ca="1">IFERROR(IF(LC190+LB191&gt;LD$4,LC190,LC190+LB191),"")</f>
        <v>60</v>
      </c>
      <c r="LD191" s="7">
        <f t="shared" ca="1" si="938"/>
        <v>0</v>
      </c>
      <c r="LE191" s="7">
        <f t="shared" ca="1" si="853"/>
        <v>0.58756423462360419</v>
      </c>
      <c r="LF191" s="7">
        <f t="shared" ca="1" si="854"/>
        <v>-0.12602577308514262</v>
      </c>
      <c r="LG191" s="7">
        <f t="shared" ca="1" si="855"/>
        <v>0</v>
      </c>
      <c r="LH191" s="7">
        <f t="shared" ca="1" si="856"/>
        <v>0</v>
      </c>
      <c r="LI191" s="7">
        <f ca="1">IFERROR(IF(LI190+LH191&gt;LJ$4,LI190,LI190+LH191),"")</f>
        <v>60</v>
      </c>
      <c r="LJ191" s="7">
        <f t="shared" ca="1" si="939"/>
        <v>0</v>
      </c>
      <c r="LK191" s="7">
        <f t="shared" ca="1" si="857"/>
        <v>0.89630581598130643</v>
      </c>
      <c r="LL191" s="7">
        <f t="shared" ca="1" si="858"/>
        <v>-0.43476735444284487</v>
      </c>
      <c r="LM191" s="7">
        <f t="shared" ca="1" si="859"/>
        <v>0</v>
      </c>
      <c r="LN191" s="7">
        <f t="shared" ca="1" si="860"/>
        <v>0</v>
      </c>
      <c r="LO191" s="7">
        <f ca="1">IFERROR(IF(LO190+LN191&gt;LP$4,LO190,LO190+LN191),"")</f>
        <v>60</v>
      </c>
      <c r="LP191" s="7">
        <f t="shared" ca="1" si="940"/>
        <v>0</v>
      </c>
      <c r="LQ191" s="7">
        <f t="shared" ca="1" si="861"/>
        <v>0.3506810692148512</v>
      </c>
      <c r="LR191" s="7">
        <f t="shared" ca="1" si="862"/>
        <v>0.11085739232361036</v>
      </c>
      <c r="LS191" s="7">
        <f t="shared" ca="1" si="863"/>
        <v>1</v>
      </c>
      <c r="LT191" s="7" t="str">
        <f t="shared" ca="1" si="864"/>
        <v>5</v>
      </c>
      <c r="LU191" s="7">
        <f ca="1">IFERROR(IF(LU190+LT191&gt;LV$4,LU190,LU190+LT191),"")</f>
        <v>60</v>
      </c>
      <c r="LV191" s="7">
        <f t="shared" ca="1" si="941"/>
        <v>0</v>
      </c>
      <c r="LW191" s="7">
        <f t="shared" ca="1" si="865"/>
        <v>0.22352252443725829</v>
      </c>
      <c r="LX191" s="7">
        <f t="shared" ca="1" si="866"/>
        <v>0.23801593710120328</v>
      </c>
      <c r="LY191" s="7">
        <f t="shared" ca="1" si="867"/>
        <v>1</v>
      </c>
      <c r="LZ191" s="7" t="str">
        <f t="shared" ca="1" si="868"/>
        <v>5</v>
      </c>
      <c r="MA191" s="7">
        <f ca="1">IFERROR(IF(MA190+LZ191&gt;MB$4,MA190,MA190+LZ191),"")</f>
        <v>60</v>
      </c>
      <c r="MB191" s="7">
        <f t="shared" ca="1" si="942"/>
        <v>0</v>
      </c>
      <c r="MC191" s="7">
        <f t="shared" ca="1" si="869"/>
        <v>0.44546955662058607</v>
      </c>
      <c r="MD191" s="7">
        <f t="shared" ca="1" si="870"/>
        <v>1.6068904917875493E-2</v>
      </c>
      <c r="ME191" s="7">
        <f t="shared" ca="1" si="871"/>
        <v>1</v>
      </c>
      <c r="MF191" s="7" t="str">
        <f t="shared" ca="1" si="872"/>
        <v>5</v>
      </c>
      <c r="MG191" s="7">
        <f ca="1">IFERROR(IF(MG190+MF191&gt;MH$4,MG190,MG190+MF191),"")</f>
        <v>60</v>
      </c>
      <c r="MH191" s="7">
        <f t="shared" ca="1" si="943"/>
        <v>0</v>
      </c>
      <c r="MI191" s="7">
        <f t="shared" ca="1" si="873"/>
        <v>0.84512400290179779</v>
      </c>
      <c r="MJ191" s="7">
        <f t="shared" ca="1" si="874"/>
        <v>-0.38358554136333622</v>
      </c>
      <c r="MK191" s="7">
        <f t="shared" ca="1" si="875"/>
        <v>0</v>
      </c>
      <c r="ML191" s="7">
        <f t="shared" ca="1" si="876"/>
        <v>0</v>
      </c>
      <c r="MM191" s="7">
        <f ca="1">IFERROR(IF(MM190+ML191&gt;MN$4,MM190,MM190+ML191),"")</f>
        <v>60</v>
      </c>
      <c r="MN191" s="7">
        <f t="shared" ca="1" si="944"/>
        <v>0</v>
      </c>
      <c r="MO191" s="7">
        <f t="shared" ca="1" si="877"/>
        <v>0.96513968991393317</v>
      </c>
      <c r="MP191" s="7">
        <f t="shared" ca="1" si="878"/>
        <v>-0.50360122837547161</v>
      </c>
      <c r="MQ191" s="7">
        <f t="shared" ca="1" si="879"/>
        <v>0</v>
      </c>
      <c r="MR191" s="7">
        <f t="shared" ca="1" si="880"/>
        <v>0</v>
      </c>
      <c r="MS191" s="7">
        <f ca="1">IFERROR(IF(MS190+MR191&gt;MT$4,MS190,MS190+MR191),"")</f>
        <v>60</v>
      </c>
      <c r="MT191" s="7">
        <f t="shared" ca="1" si="945"/>
        <v>0</v>
      </c>
      <c r="MU191" s="7">
        <f t="shared" ca="1" si="881"/>
        <v>0.87324160102170889</v>
      </c>
      <c r="MV191" s="7">
        <f t="shared" ca="1" si="882"/>
        <v>-0.41170313948324733</v>
      </c>
      <c r="MW191" s="7">
        <f t="shared" ca="1" si="883"/>
        <v>0</v>
      </c>
      <c r="MX191" s="7">
        <f t="shared" ca="1" si="884"/>
        <v>0</v>
      </c>
      <c r="MY191" s="7">
        <f ca="1">IFERROR(IF(MY190+MX191&gt;MZ$4,MY190,MY190+MX191),"")</f>
        <v>60</v>
      </c>
      <c r="MZ191" s="7">
        <f t="shared" ca="1" si="946"/>
        <v>0</v>
      </c>
      <c r="NA191" s="7">
        <f t="shared" ca="1" si="885"/>
        <v>4.3265747122173237E-2</v>
      </c>
      <c r="NB191" s="7">
        <f t="shared" ca="1" si="886"/>
        <v>0.41827271441628833</v>
      </c>
      <c r="NC191" s="7">
        <f t="shared" ca="1" si="887"/>
        <v>1</v>
      </c>
      <c r="ND191" s="7" t="str">
        <f t="shared" ca="1" si="888"/>
        <v>5</v>
      </c>
      <c r="NE191" s="7">
        <f ca="1">IFERROR(IF(NE190+ND191&gt;NF$4,NE190,NE190+ND191),"")</f>
        <v>60</v>
      </c>
      <c r="NF191" s="7">
        <f t="shared" ca="1" si="947"/>
        <v>0</v>
      </c>
      <c r="NG191" s="7">
        <f t="shared" ca="1" si="889"/>
        <v>0.35125422640464155</v>
      </c>
      <c r="NH191" s="7">
        <f t="shared" ca="1" si="890"/>
        <v>0.11028423513382002</v>
      </c>
      <c r="NI191" s="7">
        <f t="shared" ca="1" si="891"/>
        <v>1</v>
      </c>
      <c r="NJ191" s="7" t="str">
        <f t="shared" ca="1" si="892"/>
        <v>5</v>
      </c>
      <c r="NK191" s="7">
        <f ca="1">IFERROR(IF(NK190+NJ191&gt;NL$4,NK190,NK190+NJ191),"")</f>
        <v>60</v>
      </c>
      <c r="NL191" s="7">
        <f t="shared" ca="1" si="948"/>
        <v>0</v>
      </c>
      <c r="NM191" s="7">
        <f t="shared" ca="1" si="893"/>
        <v>0.61731496964426158</v>
      </c>
      <c r="NN191" s="7">
        <f t="shared" ca="1" si="894"/>
        <v>-0.15577650810580002</v>
      </c>
      <c r="NO191" s="7">
        <f t="shared" ca="1" si="895"/>
        <v>0</v>
      </c>
      <c r="NP191" s="7">
        <f t="shared" ca="1" si="896"/>
        <v>0</v>
      </c>
      <c r="NQ191" s="7">
        <f ca="1">IFERROR(IF(NQ190+NP191&gt;NR$4,NQ190,NQ190+NP191),"")</f>
        <v>60</v>
      </c>
      <c r="NR191" s="7">
        <f t="shared" ca="1" si="949"/>
        <v>0</v>
      </c>
      <c r="NT191">
        <v>189</v>
      </c>
      <c r="NU191" s="7" t="s">
        <v>19</v>
      </c>
      <c r="NV191" s="7" t="str">
        <f t="shared" ca="1" si="653"/>
        <v/>
      </c>
      <c r="NW191" s="7" t="str">
        <f t="shared" ca="1" si="647"/>
        <v/>
      </c>
      <c r="NX191" t="str">
        <f ca="1">IFERROR(VLOOKUP(NT191,$K$3:$AK$568,8,FALSE),"")</f>
        <v/>
      </c>
      <c r="NY191" t="str">
        <f ca="1">IFERROR(VLOOKUP(NT191,$K$3:$AK$568,9,FALSE),"")</f>
        <v/>
      </c>
      <c r="NZ191" s="7" t="str">
        <f ca="1">IFERROR(VLOOKUP(NT191,$K$3:$AK$568,27,FALSE),"")</f>
        <v/>
      </c>
      <c r="OB191">
        <v>189</v>
      </c>
      <c r="OC191" s="7" t="s">
        <v>19</v>
      </c>
      <c r="OD191" t="e">
        <f t="shared" ca="1" si="654"/>
        <v>#N/A</v>
      </c>
      <c r="OE191" s="7" t="str">
        <f t="shared" ca="1" si="655"/>
        <v/>
      </c>
      <c r="OF191" s="7" t="str">
        <f t="shared" ca="1" si="656"/>
        <v/>
      </c>
      <c r="OG191" t="str">
        <f t="shared" ca="1" si="657"/>
        <v/>
      </c>
      <c r="OI191">
        <v>189</v>
      </c>
      <c r="OJ191" s="7" t="s">
        <v>19</v>
      </c>
      <c r="OK191" s="7" t="str">
        <f t="shared" ca="1" si="658"/>
        <v/>
      </c>
      <c r="OL191" s="7" t="str">
        <f t="shared" ca="1" si="659"/>
        <v/>
      </c>
      <c r="OM191" t="str">
        <f ca="1">IFERROR(VLOOKUP(OI191,$L$3:$AK$568,7,FALSE),"")</f>
        <v/>
      </c>
      <c r="ON191" t="str">
        <f ca="1">IFERROR(VLOOKUP(OI191,$L$3:$AK$568,8,FALSE),"")</f>
        <v/>
      </c>
      <c r="OO191" s="7" t="str">
        <f ca="1">IFERROR(VLOOKUP(OI191,$L$3:$AK$568,26,FALSE),"")</f>
        <v/>
      </c>
      <c r="OQ191">
        <v>189</v>
      </c>
      <c r="OR191" s="7" t="s">
        <v>19</v>
      </c>
      <c r="OS191" t="e">
        <f t="shared" ca="1" si="660"/>
        <v>#N/A</v>
      </c>
      <c r="OT191" s="7" t="str">
        <f t="shared" ca="1" si="661"/>
        <v/>
      </c>
      <c r="OU191" s="7" t="str">
        <f t="shared" ca="1" si="662"/>
        <v/>
      </c>
      <c r="OV191" t="str">
        <f t="shared" ca="1" si="663"/>
        <v/>
      </c>
      <c r="OX191">
        <v>189</v>
      </c>
      <c r="OY191" s="7" t="s">
        <v>19</v>
      </c>
      <c r="OZ191" s="7" t="str">
        <f t="shared" ca="1" si="664"/>
        <v/>
      </c>
      <c r="PA191" s="7" t="str">
        <f t="shared" ca="1" si="665"/>
        <v/>
      </c>
      <c r="PB191" t="str">
        <f ca="1">IFERROR(VLOOKUP(OX191,$M$3:$AK$568,6,FALSE),"")</f>
        <v/>
      </c>
      <c r="PC191" t="str">
        <f ca="1">IFERROR(VLOOKUP(OX191,$M$3:$AK$568,7,FALSE),"")</f>
        <v/>
      </c>
      <c r="PD191" s="7" t="str">
        <f ca="1">IFERROR(VLOOKUP(OX191,$M$3:$AK$568,25,FALSE),"")</f>
        <v/>
      </c>
      <c r="PF191">
        <v>189</v>
      </c>
      <c r="PG191" s="7" t="s">
        <v>19</v>
      </c>
      <c r="PH191" t="e">
        <f t="shared" ca="1" si="666"/>
        <v>#N/A</v>
      </c>
      <c r="PI191" s="7" t="str">
        <f t="shared" ca="1" si="667"/>
        <v/>
      </c>
      <c r="PJ191" s="7" t="str">
        <f t="shared" ca="1" si="668"/>
        <v/>
      </c>
      <c r="PK191" t="str">
        <f t="shared" ca="1" si="669"/>
        <v/>
      </c>
      <c r="PM191">
        <v>189</v>
      </c>
      <c r="PN191" s="7" t="s">
        <v>19</v>
      </c>
      <c r="PO191" s="202" t="str">
        <f t="shared" ca="1" si="670"/>
        <v/>
      </c>
      <c r="PP191" s="7" t="str">
        <f t="shared" ca="1" si="671"/>
        <v/>
      </c>
      <c r="PQ191" t="str">
        <f ca="1">IFERROR(VLOOKUP(PM191,$G$325:$R$409,12,FALSE),"")</f>
        <v/>
      </c>
      <c r="PR191" t="e">
        <f ca="1">VLOOKUP(PM191,$G$324:$Q$409,11,FALSE)</f>
        <v>#N/A</v>
      </c>
      <c r="PS191" s="7" t="str">
        <f ca="1">VLOOKUP(PQ191,$R$325:$Y$409,8,FALSE)</f>
        <v>- -</v>
      </c>
      <c r="PT191" s="7">
        <f ca="1">ReSt</f>
        <v>-4</v>
      </c>
      <c r="PU191" s="7" t="e">
        <f t="shared" ca="1" si="672"/>
        <v>#N/A</v>
      </c>
      <c r="PV191" s="7" t="e">
        <f t="shared" ca="1" si="673"/>
        <v>#N/A</v>
      </c>
      <c r="PW191" s="7" t="str">
        <f ca="1">VLOOKUP(PQ191,$R$325:$AK$409,8,FALSE)</f>
        <v>- -</v>
      </c>
      <c r="PX191" s="7"/>
      <c r="PY191">
        <v>189</v>
      </c>
      <c r="PZ191" s="7" t="s">
        <v>19</v>
      </c>
      <c r="QA191" t="str">
        <f t="shared" ca="1" si="674"/>
        <v/>
      </c>
      <c r="QB191" s="7" t="str">
        <f t="shared" ca="1" si="675"/>
        <v/>
      </c>
      <c r="QC191" s="7" t="str">
        <f t="shared" ca="1" si="676"/>
        <v/>
      </c>
      <c r="QD191" t="str">
        <f t="shared" ca="1" si="677"/>
        <v/>
      </c>
      <c r="QF191">
        <v>189</v>
      </c>
      <c r="QG191" s="7" t="s">
        <v>19</v>
      </c>
      <c r="QH191" s="7" t="str">
        <f t="shared" ca="1" si="678"/>
        <v/>
      </c>
      <c r="QI191" s="7" t="e">
        <f t="shared" ca="1" si="679"/>
        <v>#VALUE!</v>
      </c>
      <c r="QJ191" t="e">
        <f t="shared" ca="1" si="680"/>
        <v>#N/A</v>
      </c>
      <c r="QK191" s="7" t="e">
        <f t="shared" ca="1" si="681"/>
        <v>#N/A</v>
      </c>
      <c r="QM191">
        <v>189</v>
      </c>
      <c r="QN191" s="7" t="s">
        <v>19</v>
      </c>
      <c r="QO191" t="str">
        <f t="shared" ca="1" si="682"/>
        <v/>
      </c>
      <c r="QP191" s="7" t="str">
        <f t="shared" ca="1" si="683"/>
        <v/>
      </c>
      <c r="QQ191" t="str">
        <f t="shared" ca="1" si="684"/>
        <v/>
      </c>
    </row>
    <row r="192" spans="1:459" x14ac:dyDescent="0.25">
      <c r="A192" s="240" t="str">
        <f>IF('Character Sheet'!$B$4="Creature","N","Y")</f>
        <v>Y</v>
      </c>
      <c r="C192" s="75"/>
      <c r="D192" s="76"/>
      <c r="F192" s="75"/>
      <c r="G192" s="76"/>
      <c r="I192" s="75"/>
      <c r="J192" s="85"/>
      <c r="K192" s="85">
        <f t="shared" ca="1" si="648"/>
        <v>7</v>
      </c>
      <c r="L192" s="85">
        <f t="shared" ca="1" si="951"/>
        <v>1</v>
      </c>
      <c r="M192" s="70">
        <f t="shared" ca="1" si="956"/>
        <v>8</v>
      </c>
      <c r="O192" s="222">
        <f t="shared" ca="1" si="649"/>
        <v>14</v>
      </c>
      <c r="Q192" s="7" t="str">
        <f t="shared" si="958"/>
        <v>Targeting</v>
      </c>
      <c r="R192" s="9" t="s">
        <v>1468</v>
      </c>
      <c r="S192" s="9" t="s">
        <v>1857</v>
      </c>
      <c r="T192" s="61" t="str">
        <f>SUBSTITUTE(IFERROR(IFERROR(VLOOKUP(R192,'[1]Skill Statistics'!$A$3:$C$513,2,FALSE),VLOOKUP(Q192,'[1]Skill Statistics'!$A$3:$C$513,2,FALSE)),T191),"R*","ReSt")</f>
        <v>- -</v>
      </c>
      <c r="U192" s="61" t="str">
        <f>IFERROR(IFERROR(VLOOKUP(R192,'[1]Skill Statistics'!$A$3:$C$513,3,FALSE),VLOOKUP(Q192,'[1]Skill Statistics'!$A$3:$C$513,3,FALSE)),U191)</f>
        <v>- -</v>
      </c>
      <c r="V192" s="61" t="str">
        <f>IF(ISNUMBER(SEARCH("Category",R192)),"- -",IFERROR(IFERROR(VLOOKUP(Q192,[1]Professions!$A$4:$AM$288,MATCH(Profession,[1]Professions!$A$1:$AM$1,0),FALSE),VLOOKUP(Q192,Calculations!$B$91:$I$95,8,FALSE)),"- -"))</f>
        <v>3 / 5</v>
      </c>
      <c r="W192" s="60">
        <f t="shared" si="650"/>
        <v>0</v>
      </c>
      <c r="X192" s="7">
        <f ca="1">IFERROR(VLOOKUP(R192,$BS$6:$NR$519,MATCH(ActualLevel,$BS$3:$NR$3,0),FALSE),"- -")</f>
        <v>5</v>
      </c>
      <c r="Y192" s="7">
        <f t="shared" ca="1" si="955"/>
        <v>5</v>
      </c>
      <c r="Z192" s="7">
        <f ca="1">IFERROR(VLOOKUP(Y192,Charts!$BQ$2:$BR$52,2,FALSE),"- -")</f>
        <v>25</v>
      </c>
      <c r="AA192" s="7" t="str">
        <f t="shared" ca="1" si="686"/>
        <v>- -</v>
      </c>
      <c r="AB192" s="7">
        <f t="shared" ca="1" si="952"/>
        <v>5</v>
      </c>
      <c r="AC192" s="7"/>
      <c r="AD192" s="7"/>
      <c r="AE192" s="7"/>
      <c r="AF192" s="7"/>
      <c r="AG192" s="7"/>
      <c r="AH192" s="43"/>
      <c r="AI192" s="7"/>
      <c r="AJ192" s="7"/>
      <c r="AK192" s="7">
        <f t="shared" ca="1" si="687"/>
        <v>30</v>
      </c>
      <c r="AL192" s="7"/>
      <c r="AM192" s="69">
        <f>IFERROR(VLOOKUP(R192,'[1]Skill Statistics'!$A$3:$AN$513,MATCH(Profession,'[1]Skill Statistics'!$A$2:$AN$2,0),FALSE),0)</f>
        <v>0.8</v>
      </c>
      <c r="AN192" s="85">
        <f>IFERROR(VLOOKUP(Q192,'[1]Skill Statistics'!$A$3:$BK$513,MATCH(Archetype,'[1]Skill Statistics'!$A$2:$BK$2,0),FALSE),0)</f>
        <v>0</v>
      </c>
      <c r="AO192" s="85">
        <f>IFERROR(VLOOKUP(Q192,'[1]Skill Statistics'!$A$3:$BB$513,MATCH(Race,'[1]Skill Statistics'!$A$2:$BB$2,0),FALSE),0)</f>
        <v>0</v>
      </c>
      <c r="AP192" s="85">
        <f t="shared" ca="1" si="651"/>
        <v>0</v>
      </c>
      <c r="AQ192" s="70"/>
      <c r="AS192" s="69" t="str">
        <f>IFERROR(VLOOKUP(Q192,'[1]Professional Skills'!$A$4:$AM$288,MATCH(Profession,'[1]Professional Skills'!$A$3:$AM$3,0),FALSE),"- -")</f>
        <v>x</v>
      </c>
      <c r="AU192" s="7" t="str">
        <f t="shared" si="954"/>
        <v>x</v>
      </c>
      <c r="AV192" s="7">
        <f t="shared" ca="1" si="953"/>
        <v>0.53247247091001981</v>
      </c>
      <c r="AW192">
        <f t="shared" ca="1" si="690"/>
        <v>1.33247247091002</v>
      </c>
      <c r="AX192">
        <f ca="1">IFERROR(_xlfn.RANK.EQ(AW192,$AW$5:$AW$568),"")</f>
        <v>3</v>
      </c>
      <c r="AY192">
        <f t="shared" ca="1" si="645"/>
        <v>1.33247247091002</v>
      </c>
      <c r="AZ192" s="70" t="str">
        <f t="shared" ca="1" si="688"/>
        <v>x</v>
      </c>
      <c r="BB192" s="69">
        <f>IFERROR(IF(Q192="Language",VLOOKUP(R192,[1]Cultures!$B$4:$N$218,MATCH(Culture,[1]Cultures!$B$3:$N$3,0),FALSE),VLOOKUP(Q192,[1]Cultures!$B$4:$O$212,MATCH(Culture,[1]Cultures!$B$3:$O$3,0),FALSE)),"- -")</f>
        <v>0</v>
      </c>
      <c r="BD192">
        <f t="shared" ca="1" si="950"/>
        <v>0</v>
      </c>
      <c r="BE192" t="str">
        <f t="shared" si="897"/>
        <v/>
      </c>
      <c r="BI192" s="7">
        <f t="shared" si="689"/>
        <v>0</v>
      </c>
      <c r="BK192" s="7"/>
      <c r="BL192" s="70">
        <f t="shared" si="646"/>
        <v>0</v>
      </c>
      <c r="BN192" s="69">
        <f>IFERROR(VLOOKUP(V192,Charts!$BT$2:$BV$14,3,FALSE),"- -")</f>
        <v>0.61538461538461542</v>
      </c>
      <c r="BO192" s="85">
        <f t="shared" ca="1" si="652"/>
        <v>3.607953412452038</v>
      </c>
      <c r="BP192" s="70">
        <f t="shared" ca="1" si="898"/>
        <v>14</v>
      </c>
      <c r="BR192" s="7">
        <v>187</v>
      </c>
      <c r="BS192" s="9" t="str">
        <f ca="1">VLOOKUP(BR192,$O$3:$R$568,4,FALSE)</f>
        <v>Second Aid</v>
      </c>
      <c r="BT192" s="7" t="str">
        <f ca="1">VLOOKUP(BS192,$R$3:$V$568,5,FALSE)</f>
        <v>4 / 6</v>
      </c>
      <c r="BU192" s="7">
        <f ca="1">VLOOKUP(BT192,Charts!$BT$2:$BV$14,3,FALSE)</f>
        <v>0.53846153846153844</v>
      </c>
      <c r="BV192" s="7" t="str">
        <f t="shared" ca="1" si="691"/>
        <v>4</v>
      </c>
      <c r="BW192" s="7" t="str">
        <f t="shared" ca="1" si="692"/>
        <v>6</v>
      </c>
      <c r="BY192" s="7">
        <f t="shared" ca="1" si="693"/>
        <v>0.93295730879339833</v>
      </c>
      <c r="BZ192" s="7">
        <f t="shared" ca="1" si="694"/>
        <v>-0.3944957703318599</v>
      </c>
      <c r="CA192" s="7">
        <f t="shared" ca="1" si="695"/>
        <v>0</v>
      </c>
      <c r="CB192" s="7">
        <f t="shared" ca="1" si="696"/>
        <v>0</v>
      </c>
      <c r="CC192" s="7">
        <f ca="1">IFERROR(IF(CC191+CB192&gt;CD$4,CC191,CC191+CB192),"")</f>
        <v>38</v>
      </c>
      <c r="CD192" s="7">
        <f t="shared" ca="1" si="899"/>
        <v>0</v>
      </c>
      <c r="CE192" s="7">
        <f t="shared" ca="1" si="697"/>
        <v>0.17228159778228913</v>
      </c>
      <c r="CF192" s="7">
        <f t="shared" ca="1" si="698"/>
        <v>0.36617994067924931</v>
      </c>
      <c r="CG192" s="7">
        <f t="shared" ca="1" si="699"/>
        <v>1</v>
      </c>
      <c r="CH192" s="7" t="str">
        <f t="shared" ca="1" si="700"/>
        <v>4</v>
      </c>
      <c r="CI192" s="7">
        <f ca="1">IFERROR(IF(CI191+CH192&gt;CJ$4,CI191,CI191+CH192),"")</f>
        <v>60</v>
      </c>
      <c r="CJ192" s="7">
        <f t="shared" ca="1" si="900"/>
        <v>0</v>
      </c>
      <c r="CK192" s="7">
        <f t="shared" ca="1" si="701"/>
        <v>2.7440975469367745E-2</v>
      </c>
      <c r="CL192" s="7">
        <f t="shared" ca="1" si="702"/>
        <v>0.51102056299217069</v>
      </c>
      <c r="CM192" s="7">
        <f t="shared" ca="1" si="703"/>
        <v>1</v>
      </c>
      <c r="CN192" s="7" t="str">
        <f t="shared" ca="1" si="704"/>
        <v>4</v>
      </c>
      <c r="CO192" s="7">
        <f ca="1">IFERROR(IF(CO191+CN192&gt;CP$4,CO191,CO191+CN192),"")</f>
        <v>60</v>
      </c>
      <c r="CP192" s="7">
        <f t="shared" ca="1" si="901"/>
        <v>0</v>
      </c>
      <c r="CQ192" s="7">
        <f t="shared" ca="1" si="705"/>
        <v>0.62009329239241251</v>
      </c>
      <c r="CR192" s="7">
        <f t="shared" ca="1" si="706"/>
        <v>-8.1631753930874074E-2</v>
      </c>
      <c r="CS192" s="7">
        <f t="shared" ca="1" si="707"/>
        <v>0</v>
      </c>
      <c r="CT192" s="7">
        <f t="shared" ca="1" si="708"/>
        <v>0</v>
      </c>
      <c r="CU192" s="7">
        <f ca="1">IFERROR(IF(CU191+CT192&gt;CV$4,CU191,CU191+CT192),"")</f>
        <v>60</v>
      </c>
      <c r="CV192" s="7">
        <f t="shared" ca="1" si="902"/>
        <v>0</v>
      </c>
      <c r="CW192" s="7">
        <f t="shared" ca="1" si="709"/>
        <v>0.90839935283679685</v>
      </c>
      <c r="CX192" s="7">
        <f t="shared" ca="1" si="710"/>
        <v>-0.36993781437525841</v>
      </c>
      <c r="CY192" s="7">
        <f t="shared" ca="1" si="711"/>
        <v>0</v>
      </c>
      <c r="CZ192" s="7">
        <f t="shared" ca="1" si="712"/>
        <v>0</v>
      </c>
      <c r="DA192" s="7">
        <f ca="1">IFERROR(IF(DA191+CZ192&gt;DB$4,DA191,DA191+CZ192),"")</f>
        <v>60</v>
      </c>
      <c r="DB192" s="7">
        <f t="shared" ca="1" si="903"/>
        <v>0</v>
      </c>
      <c r="DC192" s="7">
        <f t="shared" ca="1" si="713"/>
        <v>0.60465804472669682</v>
      </c>
      <c r="DD192" s="7">
        <f t="shared" ca="1" si="714"/>
        <v>-6.6196506265158384E-2</v>
      </c>
      <c r="DE192" s="7">
        <f t="shared" ca="1" si="715"/>
        <v>0</v>
      </c>
      <c r="DF192" s="7">
        <f t="shared" ca="1" si="716"/>
        <v>0</v>
      </c>
      <c r="DG192" s="7">
        <f ca="1">IFERROR(IF(DG191+DF192&gt;DH$4,DG191,DG191+DF192),"")</f>
        <v>60</v>
      </c>
      <c r="DH192" s="7">
        <f t="shared" ca="1" si="904"/>
        <v>0</v>
      </c>
      <c r="DI192" s="7">
        <f t="shared" ca="1" si="717"/>
        <v>0.15818519850811052</v>
      </c>
      <c r="DJ192" s="7">
        <f t="shared" ca="1" si="718"/>
        <v>0.38027633995342791</v>
      </c>
      <c r="DK192" s="7">
        <f t="shared" ca="1" si="719"/>
        <v>1</v>
      </c>
      <c r="DL192" s="7" t="str">
        <f t="shared" ca="1" si="720"/>
        <v>4</v>
      </c>
      <c r="DM192" s="7">
        <f ca="1">IFERROR(IF(DM191+DL192&gt;DN$4,DM191,DM191+DL192),"")</f>
        <v>60</v>
      </c>
      <c r="DN192" s="7">
        <f t="shared" ca="1" si="905"/>
        <v>0</v>
      </c>
      <c r="DO192" s="7">
        <f t="shared" ca="1" si="721"/>
        <v>0.50359966232354525</v>
      </c>
      <c r="DP192" s="7">
        <f t="shared" ca="1" si="722"/>
        <v>3.4861876137993186E-2</v>
      </c>
      <c r="DQ192" s="7">
        <f t="shared" ca="1" si="723"/>
        <v>1</v>
      </c>
      <c r="DR192" s="7" t="str">
        <f t="shared" ca="1" si="724"/>
        <v>4</v>
      </c>
      <c r="DS192" s="7">
        <f ca="1">IFERROR(IF(DS191+DR192&gt;DT$4,DS191,DS191+DR192),"")</f>
        <v>60</v>
      </c>
      <c r="DT192" s="7">
        <f t="shared" ca="1" si="906"/>
        <v>0</v>
      </c>
      <c r="DU192" s="7">
        <f t="shared" ca="1" si="725"/>
        <v>0.26803489619818111</v>
      </c>
      <c r="DV192" s="7">
        <f t="shared" ca="1" si="726"/>
        <v>0.27042664226335733</v>
      </c>
      <c r="DW192" s="7">
        <f t="shared" ca="1" si="727"/>
        <v>1</v>
      </c>
      <c r="DX192" s="7" t="str">
        <f t="shared" ca="1" si="728"/>
        <v>4</v>
      </c>
      <c r="DY192" s="7">
        <f ca="1">IFERROR(IF(DY191+DX192&gt;DZ$4,DY191,DY191+DX192),"")</f>
        <v>60</v>
      </c>
      <c r="DZ192" s="7">
        <f t="shared" ca="1" si="907"/>
        <v>0</v>
      </c>
      <c r="EA192" s="7">
        <f t="shared" ca="1" si="729"/>
        <v>0.21721420806443759</v>
      </c>
      <c r="EB192" s="7">
        <f t="shared" ca="1" si="730"/>
        <v>0.32124733039710085</v>
      </c>
      <c r="EC192" s="7">
        <f t="shared" ca="1" si="731"/>
        <v>1</v>
      </c>
      <c r="ED192" s="7" t="str">
        <f t="shared" ca="1" si="732"/>
        <v>4</v>
      </c>
      <c r="EE192" s="7">
        <f ca="1">IFERROR(IF(EE191+ED192&gt;EF$4,EE191,EE191+ED192),"")</f>
        <v>60</v>
      </c>
      <c r="EF192" s="7">
        <f t="shared" ca="1" si="908"/>
        <v>0</v>
      </c>
      <c r="EG192" s="7">
        <f t="shared" ca="1" si="733"/>
        <v>0.7423011999740351</v>
      </c>
      <c r="EH192" s="7">
        <f t="shared" ca="1" si="734"/>
        <v>-0.20383966151249666</v>
      </c>
      <c r="EI192" s="7">
        <f t="shared" ca="1" si="735"/>
        <v>0</v>
      </c>
      <c r="EJ192" s="7">
        <f t="shared" ca="1" si="736"/>
        <v>0</v>
      </c>
      <c r="EK192" s="7">
        <f ca="1">IFERROR(IF(EK191+EJ192&gt;EL$4,EK191,EK191+EJ192),"")</f>
        <v>60</v>
      </c>
      <c r="EL192" s="7">
        <f t="shared" ca="1" si="909"/>
        <v>0</v>
      </c>
      <c r="EM192" s="7">
        <f t="shared" ca="1" si="737"/>
        <v>0.88883563386852027</v>
      </c>
      <c r="EN192" s="7">
        <f t="shared" ca="1" si="738"/>
        <v>-0.35037409540698183</v>
      </c>
      <c r="EO192" s="7">
        <f t="shared" ca="1" si="739"/>
        <v>0</v>
      </c>
      <c r="EP192" s="7">
        <f t="shared" ca="1" si="740"/>
        <v>0</v>
      </c>
      <c r="EQ192" s="7">
        <f ca="1">IFERROR(IF(EQ191+EP192&gt;ER$4,EQ191,EQ191+EP192),"")</f>
        <v>60</v>
      </c>
      <c r="ER192" s="7">
        <f t="shared" ca="1" si="910"/>
        <v>0</v>
      </c>
      <c r="ES192" s="7">
        <f t="shared" ca="1" si="741"/>
        <v>0.52908157858987892</v>
      </c>
      <c r="ET192" s="7">
        <f t="shared" ca="1" si="742"/>
        <v>9.3799598716595156E-3</v>
      </c>
      <c r="EU192" s="7">
        <f t="shared" ca="1" si="743"/>
        <v>1</v>
      </c>
      <c r="EV192" s="7" t="str">
        <f t="shared" ca="1" si="744"/>
        <v>4</v>
      </c>
      <c r="EW192" s="7">
        <f ca="1">IFERROR(IF(EW191+EV192&gt;EX$4,EW191,EW191+EV192),"")</f>
        <v>60</v>
      </c>
      <c r="EX192" s="7">
        <f t="shared" ca="1" si="911"/>
        <v>0</v>
      </c>
      <c r="EY192" s="7">
        <f t="shared" ca="1" si="745"/>
        <v>5.4240945183197997E-2</v>
      </c>
      <c r="EZ192" s="7">
        <f t="shared" ca="1" si="746"/>
        <v>0.48422059327834044</v>
      </c>
      <c r="FA192" s="7">
        <f t="shared" ca="1" si="747"/>
        <v>1</v>
      </c>
      <c r="FB192" s="7" t="str">
        <f t="shared" ca="1" si="748"/>
        <v>4</v>
      </c>
      <c r="FC192" s="7">
        <f ca="1">IFERROR(IF(FC191+FB192&gt;FD$4,FC191,FC191+FB192),"")</f>
        <v>60</v>
      </c>
      <c r="FD192" s="7">
        <f t="shared" ca="1" si="912"/>
        <v>0</v>
      </c>
      <c r="FE192" s="7">
        <f t="shared" ca="1" si="749"/>
        <v>0.92174017002012898</v>
      </c>
      <c r="FF192" s="7">
        <f t="shared" ca="1" si="750"/>
        <v>-0.38327863155859054</v>
      </c>
      <c r="FG192" s="7">
        <f t="shared" ca="1" si="751"/>
        <v>0</v>
      </c>
      <c r="FH192" s="7">
        <f t="shared" ca="1" si="752"/>
        <v>0</v>
      </c>
      <c r="FI192" s="7">
        <f ca="1">IFERROR(IF(FI191+FH192&gt;FJ$4,FI191,FI191+FH192),"")</f>
        <v>60</v>
      </c>
      <c r="FJ192" s="7">
        <f t="shared" ca="1" si="913"/>
        <v>0</v>
      </c>
      <c r="FK192" s="7">
        <f t="shared" ca="1" si="753"/>
        <v>1.2580838051188592E-2</v>
      </c>
      <c r="FL192" s="7">
        <f t="shared" ca="1" si="754"/>
        <v>0.52588070041034984</v>
      </c>
      <c r="FM192" s="7">
        <f t="shared" ca="1" si="755"/>
        <v>1</v>
      </c>
      <c r="FN192" s="7" t="str">
        <f t="shared" ca="1" si="756"/>
        <v>4</v>
      </c>
      <c r="FO192" s="7">
        <f ca="1">IFERROR(IF(FO191+FN192&gt;FP$4,FO191,FO191+FN192),"")</f>
        <v>60</v>
      </c>
      <c r="FP192" s="7">
        <f t="shared" ca="1" si="914"/>
        <v>0</v>
      </c>
      <c r="FQ192" s="7">
        <f t="shared" ca="1" si="757"/>
        <v>4.2211855927572151E-2</v>
      </c>
      <c r="FR192" s="7">
        <f t="shared" ca="1" si="758"/>
        <v>0.49624968253396629</v>
      </c>
      <c r="FS192" s="7">
        <f t="shared" ca="1" si="759"/>
        <v>1</v>
      </c>
      <c r="FT192" s="7" t="str">
        <f t="shared" ca="1" si="760"/>
        <v>4</v>
      </c>
      <c r="FU192" s="7">
        <f ca="1">IFERROR(IF(FU191+FT192&gt;FV$4,FU191,FU191+FT192),"")</f>
        <v>60</v>
      </c>
      <c r="FV192" s="7">
        <f t="shared" ca="1" si="915"/>
        <v>0</v>
      </c>
      <c r="FW192" s="7">
        <f t="shared" ca="1" si="761"/>
        <v>0.92061229652780152</v>
      </c>
      <c r="FX192" s="7">
        <f t="shared" ca="1" si="762"/>
        <v>-0.38215075806626309</v>
      </c>
      <c r="FY192" s="7">
        <f t="shared" ca="1" si="763"/>
        <v>0</v>
      </c>
      <c r="FZ192" s="7">
        <f t="shared" ca="1" si="764"/>
        <v>0</v>
      </c>
      <c r="GA192" s="7">
        <f ca="1">IFERROR(IF(GA191+FZ192&gt;GB$4,GA191,GA191+FZ192),"")</f>
        <v>60</v>
      </c>
      <c r="GB192" s="7">
        <f t="shared" ca="1" si="916"/>
        <v>0</v>
      </c>
      <c r="GC192" s="7">
        <f t="shared" ca="1" si="765"/>
        <v>0.7846852062398546</v>
      </c>
      <c r="GD192" s="7">
        <f t="shared" ca="1" si="766"/>
        <v>-0.24622366777831617</v>
      </c>
      <c r="GE192" s="7">
        <f t="shared" ca="1" si="767"/>
        <v>0</v>
      </c>
      <c r="GF192" s="7">
        <f t="shared" ca="1" si="768"/>
        <v>0</v>
      </c>
      <c r="GG192" s="7">
        <f ca="1">IFERROR(IF(GG191+GF192&gt;GH$4,GG191,GG191+GF192),"")</f>
        <v>60</v>
      </c>
      <c r="GH192" s="7">
        <f t="shared" ca="1" si="917"/>
        <v>0</v>
      </c>
      <c r="GI192" s="7">
        <f t="shared" ca="1" si="769"/>
        <v>0.24423891672487241</v>
      </c>
      <c r="GJ192" s="7">
        <f t="shared" ca="1" si="770"/>
        <v>0.29422262173666602</v>
      </c>
      <c r="GK192" s="7">
        <f t="shared" ca="1" si="771"/>
        <v>1</v>
      </c>
      <c r="GL192" s="7" t="str">
        <f t="shared" ca="1" si="772"/>
        <v>4</v>
      </c>
      <c r="GM192" s="7">
        <f ca="1">IFERROR(IF(GM191+GL192&gt;GN$4,GM191,GM191+GL192),"")</f>
        <v>60</v>
      </c>
      <c r="GN192" s="7">
        <f t="shared" ca="1" si="918"/>
        <v>0</v>
      </c>
      <c r="GO192" s="7">
        <f t="shared" ca="1" si="773"/>
        <v>0.48852104007878017</v>
      </c>
      <c r="GP192" s="7">
        <f t="shared" ca="1" si="774"/>
        <v>4.9940498382758269E-2</v>
      </c>
      <c r="GQ192" s="7">
        <f t="shared" ca="1" si="775"/>
        <v>1</v>
      </c>
      <c r="GR192" s="7" t="str">
        <f t="shared" ca="1" si="776"/>
        <v>4</v>
      </c>
      <c r="GS192" s="7">
        <f ca="1">IFERROR(IF(GS191+GR192&gt;GT$4,GS191,GS191+GR192),"")</f>
        <v>60</v>
      </c>
      <c r="GT192" s="7">
        <f t="shared" ca="1" si="919"/>
        <v>0</v>
      </c>
      <c r="GU192" s="7">
        <f t="shared" ca="1" si="777"/>
        <v>0.68449726532417532</v>
      </c>
      <c r="GV192" s="7">
        <f t="shared" ca="1" si="778"/>
        <v>-0.14603572686263688</v>
      </c>
      <c r="GW192" s="7">
        <f t="shared" ca="1" si="779"/>
        <v>0</v>
      </c>
      <c r="GX192" s="7">
        <f t="shared" ca="1" si="780"/>
        <v>0</v>
      </c>
      <c r="GY192" s="7">
        <f ca="1">IFERROR(IF(GY191+GX192&gt;GZ$4,GY191,GY191+GX192),"")</f>
        <v>60</v>
      </c>
      <c r="GZ192" s="7">
        <f t="shared" ca="1" si="920"/>
        <v>0</v>
      </c>
      <c r="HA192" s="7">
        <f t="shared" ca="1" si="781"/>
        <v>0.31517299774296581</v>
      </c>
      <c r="HB192" s="7">
        <f t="shared" ca="1" si="782"/>
        <v>0.22328854071857263</v>
      </c>
      <c r="HC192" s="7">
        <f t="shared" ca="1" si="783"/>
        <v>1</v>
      </c>
      <c r="HD192" s="7" t="str">
        <f t="shared" ca="1" si="784"/>
        <v>4</v>
      </c>
      <c r="HE192" s="7">
        <f ca="1">IFERROR(IF(HE191+HD192&gt;HF$4,HE191,HE191+HD192),"")</f>
        <v>60</v>
      </c>
      <c r="HF192" s="7">
        <f t="shared" ca="1" si="921"/>
        <v>0</v>
      </c>
      <c r="HG192" s="7">
        <f t="shared" ca="1" si="785"/>
        <v>0.9298874271405152</v>
      </c>
      <c r="HH192" s="7">
        <f t="shared" ca="1" si="786"/>
        <v>-0.39142588867897676</v>
      </c>
      <c r="HI192" s="7">
        <f t="shared" ca="1" si="787"/>
        <v>0</v>
      </c>
      <c r="HJ192" s="7">
        <f t="shared" ca="1" si="788"/>
        <v>0</v>
      </c>
      <c r="HK192" s="7">
        <f ca="1">IFERROR(IF(HK191+HJ192&gt;HL$4,HK191,HK191+HJ192),"")</f>
        <v>60</v>
      </c>
      <c r="HL192" s="7">
        <f t="shared" ca="1" si="922"/>
        <v>0</v>
      </c>
      <c r="HM192" s="7">
        <f t="shared" ca="1" si="789"/>
        <v>0.25377849536995378</v>
      </c>
      <c r="HN192" s="7">
        <f t="shared" ca="1" si="790"/>
        <v>0.28468304309158465</v>
      </c>
      <c r="HO192" s="7">
        <f t="shared" ca="1" si="791"/>
        <v>1</v>
      </c>
      <c r="HP192" s="7" t="str">
        <f t="shared" ca="1" si="792"/>
        <v>4</v>
      </c>
      <c r="HQ192" s="7">
        <f ca="1">IFERROR(IF(HQ191+HP192&gt;HR$4,HQ191,HQ191+HP192),"")</f>
        <v>60</v>
      </c>
      <c r="HR192" s="7">
        <f t="shared" ca="1" si="923"/>
        <v>0</v>
      </c>
      <c r="HS192" s="7">
        <f t="shared" ca="1" si="793"/>
        <v>0.98496056975240731</v>
      </c>
      <c r="HT192" s="7">
        <f t="shared" ca="1" si="794"/>
        <v>-0.44649903129086888</v>
      </c>
      <c r="HU192" s="7">
        <f t="shared" ca="1" si="795"/>
        <v>0</v>
      </c>
      <c r="HV192" s="7">
        <f t="shared" ca="1" si="796"/>
        <v>0</v>
      </c>
      <c r="HW192" s="7">
        <f ca="1">IFERROR(IF(HW191+HV192&gt;HX$4,HW191,HW191+HV192),"")</f>
        <v>60</v>
      </c>
      <c r="HX192" s="7">
        <f t="shared" ca="1" si="924"/>
        <v>0</v>
      </c>
      <c r="HY192" s="7">
        <f t="shared" ca="1" si="797"/>
        <v>0.22856543980072752</v>
      </c>
      <c r="HZ192" s="7">
        <f t="shared" ca="1" si="798"/>
        <v>0.30989609866081091</v>
      </c>
      <c r="IA192" s="7">
        <f t="shared" ca="1" si="799"/>
        <v>1</v>
      </c>
      <c r="IB192" s="7" t="str">
        <f t="shared" ca="1" si="800"/>
        <v>4</v>
      </c>
      <c r="IC192" s="7">
        <f ca="1">IFERROR(IF(IC191+IB192&gt;ID$4,IC191,IC191+IB192),"")</f>
        <v>60</v>
      </c>
      <c r="ID192" s="7">
        <f t="shared" ca="1" si="925"/>
        <v>0</v>
      </c>
      <c r="IE192" s="7">
        <f t="shared" ca="1" si="801"/>
        <v>0.13873553142522932</v>
      </c>
      <c r="IF192" s="7">
        <f t="shared" ca="1" si="802"/>
        <v>0.39972600703630912</v>
      </c>
      <c r="IG192" s="7">
        <f t="shared" ca="1" si="803"/>
        <v>1</v>
      </c>
      <c r="IH192" s="7" t="str">
        <f t="shared" ca="1" si="804"/>
        <v>4</v>
      </c>
      <c r="II192" s="7">
        <f ca="1">IFERROR(IF(II191+IH192&gt;IJ$4,II191,II191+IH192),"")</f>
        <v>60</v>
      </c>
      <c r="IJ192" s="7">
        <f t="shared" ca="1" si="926"/>
        <v>0</v>
      </c>
      <c r="IK192" s="7">
        <f t="shared" ca="1" si="805"/>
        <v>0.53625709312168501</v>
      </c>
      <c r="IL192" s="7">
        <f t="shared" ca="1" si="806"/>
        <v>2.2044453398534225E-3</v>
      </c>
      <c r="IM192" s="7">
        <f t="shared" ca="1" si="807"/>
        <v>1</v>
      </c>
      <c r="IN192" s="7" t="str">
        <f t="shared" ca="1" si="808"/>
        <v>4</v>
      </c>
      <c r="IO192" s="7">
        <f ca="1">IFERROR(IF(IO191+IN192&gt;IP$4,IO191,IO191+IN192),"")</f>
        <v>60</v>
      </c>
      <c r="IP192" s="7">
        <f t="shared" ca="1" si="927"/>
        <v>0</v>
      </c>
      <c r="IQ192" s="7">
        <f t="shared" ca="1" si="809"/>
        <v>0.21920618277103843</v>
      </c>
      <c r="IR192" s="7">
        <f t="shared" ca="1" si="810"/>
        <v>0.31925535569050001</v>
      </c>
      <c r="IS192" s="7">
        <f t="shared" ca="1" si="811"/>
        <v>1</v>
      </c>
      <c r="IT192" s="7" t="str">
        <f t="shared" ca="1" si="812"/>
        <v>4</v>
      </c>
      <c r="IU192" s="7">
        <f ca="1">IFERROR(IF(IU191+IT192&gt;IV$4,IU191,IU191+IT192),"")</f>
        <v>60</v>
      </c>
      <c r="IV192" s="7">
        <f t="shared" ca="1" si="928"/>
        <v>0</v>
      </c>
      <c r="IW192" s="7">
        <f t="shared" ca="1" si="813"/>
        <v>0.32296550787092415</v>
      </c>
      <c r="IX192" s="7">
        <f t="shared" ca="1" si="814"/>
        <v>0.21549603059061428</v>
      </c>
      <c r="IY192" s="7">
        <f t="shared" ca="1" si="815"/>
        <v>1</v>
      </c>
      <c r="IZ192" s="7" t="str">
        <f t="shared" ca="1" si="816"/>
        <v>4</v>
      </c>
      <c r="JA192" s="7">
        <f ca="1">IFERROR(IF(JA191+IZ192&gt;JB$4,JA191,JA191+IZ192),"")</f>
        <v>60</v>
      </c>
      <c r="JB192" s="7">
        <f t="shared" ca="1" si="929"/>
        <v>0</v>
      </c>
      <c r="JC192" s="7">
        <f t="shared" ca="1" si="817"/>
        <v>0.33768211098620493</v>
      </c>
      <c r="JD192" s="7">
        <f t="shared" ca="1" si="818"/>
        <v>0.20077942747533351</v>
      </c>
      <c r="JE192" s="7">
        <f t="shared" ca="1" si="819"/>
        <v>1</v>
      </c>
      <c r="JF192" s="7" t="str">
        <f t="shared" ca="1" si="820"/>
        <v>4</v>
      </c>
      <c r="JG192" s="7">
        <f ca="1">IFERROR(IF(JG191+JF192&gt;JH$4,JG191,JG191+JF192),"")</f>
        <v>60</v>
      </c>
      <c r="JH192" s="7">
        <f t="shared" ca="1" si="930"/>
        <v>0</v>
      </c>
      <c r="JI192" s="7">
        <f t="shared" ca="1" si="821"/>
        <v>2.700884608925036E-2</v>
      </c>
      <c r="JJ192" s="7">
        <f t="shared" ca="1" si="822"/>
        <v>0.51145269237228808</v>
      </c>
      <c r="JK192" s="7">
        <f t="shared" ca="1" si="823"/>
        <v>1</v>
      </c>
      <c r="JL192" s="7" t="str">
        <f t="shared" ca="1" si="824"/>
        <v>4</v>
      </c>
      <c r="JM192" s="7">
        <f ca="1">IFERROR(IF(JM191+JL192&gt;JN$4,JM191,JM191+JL192),"")</f>
        <v>60</v>
      </c>
      <c r="JN192" s="7">
        <f t="shared" ca="1" si="931"/>
        <v>0</v>
      </c>
      <c r="JO192" s="7">
        <f t="shared" ca="1" si="825"/>
        <v>0.62740162299807145</v>
      </c>
      <c r="JP192" s="7">
        <f t="shared" ca="1" si="826"/>
        <v>-8.8940084536533015E-2</v>
      </c>
      <c r="JQ192" s="7">
        <f t="shared" ca="1" si="827"/>
        <v>0</v>
      </c>
      <c r="JR192" s="7">
        <f t="shared" ca="1" si="828"/>
        <v>0</v>
      </c>
      <c r="JS192" s="7">
        <f ca="1">IFERROR(IF(JS191+JR192&gt;JT$4,JS191,JS191+JR192),"")</f>
        <v>60</v>
      </c>
      <c r="JT192" s="7">
        <f t="shared" ca="1" si="932"/>
        <v>0</v>
      </c>
      <c r="JU192" s="7">
        <f t="shared" ca="1" si="829"/>
        <v>8.6391584906268748E-2</v>
      </c>
      <c r="JV192" s="7">
        <f t="shared" ca="1" si="830"/>
        <v>0.45206995355526969</v>
      </c>
      <c r="JW192" s="7">
        <f t="shared" ca="1" si="831"/>
        <v>1</v>
      </c>
      <c r="JX192" s="7" t="str">
        <f t="shared" ca="1" si="832"/>
        <v>4</v>
      </c>
      <c r="JY192" s="7">
        <f ca="1">IFERROR(IF(JY191+JX192&gt;JZ$4,JY191,JY191+JX192),"")</f>
        <v>60</v>
      </c>
      <c r="JZ192" s="7">
        <f t="shared" ca="1" si="933"/>
        <v>0</v>
      </c>
      <c r="KA192" s="7">
        <f t="shared" ca="1" si="833"/>
        <v>0.28679239909451915</v>
      </c>
      <c r="KB192" s="7">
        <f t="shared" ca="1" si="834"/>
        <v>0.25166913936701929</v>
      </c>
      <c r="KC192" s="7">
        <f t="shared" ca="1" si="835"/>
        <v>1</v>
      </c>
      <c r="KD192" s="7" t="str">
        <f t="shared" ca="1" si="836"/>
        <v>4</v>
      </c>
      <c r="KE192" s="7">
        <f ca="1">IFERROR(IF(KE191+KD192&gt;KF$4,KE191,KE191+KD192),"")</f>
        <v>60</v>
      </c>
      <c r="KF192" s="7">
        <f t="shared" ca="1" si="934"/>
        <v>0</v>
      </c>
      <c r="KG192" s="7">
        <f t="shared" ca="1" si="837"/>
        <v>0.2814598535828704</v>
      </c>
      <c r="KH192" s="7">
        <f t="shared" ca="1" si="838"/>
        <v>0.25700168487866804</v>
      </c>
      <c r="KI192" s="7">
        <f t="shared" ca="1" si="839"/>
        <v>1</v>
      </c>
      <c r="KJ192" s="7" t="str">
        <f t="shared" ca="1" si="840"/>
        <v>4</v>
      </c>
      <c r="KK192" s="7">
        <f ca="1">IFERROR(IF(KK191+KJ192&gt;KL$4,KK191,KK191+KJ192),"")</f>
        <v>60</v>
      </c>
      <c r="KL192" s="7">
        <f t="shared" ca="1" si="935"/>
        <v>0</v>
      </c>
      <c r="KM192" s="7">
        <f t="shared" ca="1" si="841"/>
        <v>0.95829674556407629</v>
      </c>
      <c r="KN192" s="7">
        <f t="shared" ca="1" si="842"/>
        <v>-0.41983520710253786</v>
      </c>
      <c r="KO192" s="7">
        <f t="shared" ca="1" si="843"/>
        <v>0</v>
      </c>
      <c r="KP192" s="7">
        <f t="shared" ca="1" si="844"/>
        <v>0</v>
      </c>
      <c r="KQ192" s="7">
        <f ca="1">IFERROR(IF(KQ191+KP192&gt;KR$4,KQ191,KQ191+KP192),"")</f>
        <v>60</v>
      </c>
      <c r="KR192" s="7">
        <f t="shared" ca="1" si="936"/>
        <v>0</v>
      </c>
      <c r="KS192" s="7">
        <f t="shared" ca="1" si="845"/>
        <v>0.4574308333839272</v>
      </c>
      <c r="KT192" s="7">
        <f t="shared" ca="1" si="846"/>
        <v>8.1030705077611231E-2</v>
      </c>
      <c r="KU192" s="7">
        <f t="shared" ca="1" si="847"/>
        <v>1</v>
      </c>
      <c r="KV192" s="7" t="str">
        <f t="shared" ca="1" si="848"/>
        <v>4</v>
      </c>
      <c r="KW192" s="7">
        <f ca="1">IFERROR(IF(KW191+KV192&gt;KX$4,KW191,KW191+KV192),"")</f>
        <v>60</v>
      </c>
      <c r="KX192" s="7">
        <f t="shared" ca="1" si="937"/>
        <v>0</v>
      </c>
      <c r="KY192" s="7">
        <f t="shared" ca="1" si="849"/>
        <v>0.35355357910812724</v>
      </c>
      <c r="KZ192" s="7">
        <f t="shared" ca="1" si="850"/>
        <v>0.1849079593534112</v>
      </c>
      <c r="LA192" s="7">
        <f t="shared" ca="1" si="851"/>
        <v>1</v>
      </c>
      <c r="LB192" s="7" t="str">
        <f t="shared" ca="1" si="852"/>
        <v>4</v>
      </c>
      <c r="LC192" s="7">
        <f ca="1">IFERROR(IF(LC191+LB192&gt;LD$4,LC191,LC191+LB192),"")</f>
        <v>60</v>
      </c>
      <c r="LD192" s="7">
        <f t="shared" ca="1" si="938"/>
        <v>0</v>
      </c>
      <c r="LE192" s="7">
        <f t="shared" ca="1" si="853"/>
        <v>0.77666456931142891</v>
      </c>
      <c r="LF192" s="7">
        <f t="shared" ca="1" si="854"/>
        <v>-0.23820303084989047</v>
      </c>
      <c r="LG192" s="7">
        <f t="shared" ca="1" si="855"/>
        <v>0</v>
      </c>
      <c r="LH192" s="7">
        <f t="shared" ca="1" si="856"/>
        <v>0</v>
      </c>
      <c r="LI192" s="7">
        <f ca="1">IFERROR(IF(LI191+LH192&gt;LJ$4,LI191,LI191+LH192),"")</f>
        <v>60</v>
      </c>
      <c r="LJ192" s="7">
        <f t="shared" ca="1" si="939"/>
        <v>0</v>
      </c>
      <c r="LK192" s="7">
        <f t="shared" ca="1" si="857"/>
        <v>0.72440619415222474</v>
      </c>
      <c r="LL192" s="7">
        <f t="shared" ca="1" si="858"/>
        <v>-0.1859446556906863</v>
      </c>
      <c r="LM192" s="7">
        <f t="shared" ca="1" si="859"/>
        <v>0</v>
      </c>
      <c r="LN192" s="7">
        <f t="shared" ca="1" si="860"/>
        <v>0</v>
      </c>
      <c r="LO192" s="7">
        <f ca="1">IFERROR(IF(LO191+LN192&gt;LP$4,LO191,LO191+LN192),"")</f>
        <v>60</v>
      </c>
      <c r="LP192" s="7">
        <f t="shared" ca="1" si="940"/>
        <v>0</v>
      </c>
      <c r="LQ192" s="7">
        <f t="shared" ca="1" si="861"/>
        <v>0.34524752887271526</v>
      </c>
      <c r="LR192" s="7">
        <f t="shared" ca="1" si="862"/>
        <v>0.19321400958882318</v>
      </c>
      <c r="LS192" s="7">
        <f t="shared" ca="1" si="863"/>
        <v>1</v>
      </c>
      <c r="LT192" s="7" t="str">
        <f t="shared" ca="1" si="864"/>
        <v>4</v>
      </c>
      <c r="LU192" s="7">
        <f ca="1">IFERROR(IF(LU191+LT192&gt;LV$4,LU191,LU191+LT192),"")</f>
        <v>60</v>
      </c>
      <c r="LV192" s="7">
        <f t="shared" ca="1" si="941"/>
        <v>0</v>
      </c>
      <c r="LW192" s="7">
        <f t="shared" ca="1" si="865"/>
        <v>0.45024508486654213</v>
      </c>
      <c r="LX192" s="7">
        <f t="shared" ca="1" si="866"/>
        <v>8.8216453594996302E-2</v>
      </c>
      <c r="LY192" s="7">
        <f t="shared" ca="1" si="867"/>
        <v>1</v>
      </c>
      <c r="LZ192" s="7" t="str">
        <f t="shared" ca="1" si="868"/>
        <v>4</v>
      </c>
      <c r="MA192" s="7">
        <f ca="1">IFERROR(IF(MA191+LZ192&gt;MB$4,MA191,MA191+LZ192),"")</f>
        <v>60</v>
      </c>
      <c r="MB192" s="7">
        <f t="shared" ca="1" si="942"/>
        <v>0</v>
      </c>
      <c r="MC192" s="7">
        <f t="shared" ca="1" si="869"/>
        <v>0.45623442515912627</v>
      </c>
      <c r="MD192" s="7">
        <f t="shared" ca="1" si="870"/>
        <v>8.2227113302412169E-2</v>
      </c>
      <c r="ME192" s="7">
        <f t="shared" ca="1" si="871"/>
        <v>1</v>
      </c>
      <c r="MF192" s="7" t="str">
        <f t="shared" ca="1" si="872"/>
        <v>4</v>
      </c>
      <c r="MG192" s="7">
        <f ca="1">IFERROR(IF(MG191+MF192&gt;MH$4,MG191,MG191+MF192),"")</f>
        <v>60</v>
      </c>
      <c r="MH192" s="7">
        <f t="shared" ca="1" si="943"/>
        <v>0</v>
      </c>
      <c r="MI192" s="7">
        <f t="shared" ca="1" si="873"/>
        <v>9.0775556234203636E-2</v>
      </c>
      <c r="MJ192" s="7">
        <f t="shared" ca="1" si="874"/>
        <v>0.4476859822273348</v>
      </c>
      <c r="MK192" s="7">
        <f t="shared" ca="1" si="875"/>
        <v>1</v>
      </c>
      <c r="ML192" s="7" t="str">
        <f t="shared" ca="1" si="876"/>
        <v>4</v>
      </c>
      <c r="MM192" s="7">
        <f ca="1">IFERROR(IF(MM191+ML192&gt;MN$4,MM191,MM191+ML192),"")</f>
        <v>60</v>
      </c>
      <c r="MN192" s="7">
        <f t="shared" ca="1" si="944"/>
        <v>0</v>
      </c>
      <c r="MO192" s="7">
        <f t="shared" ca="1" si="877"/>
        <v>0.86388049154823654</v>
      </c>
      <c r="MP192" s="7">
        <f t="shared" ca="1" si="878"/>
        <v>-0.3254189530866981</v>
      </c>
      <c r="MQ192" s="7">
        <f t="shared" ca="1" si="879"/>
        <v>0</v>
      </c>
      <c r="MR192" s="7">
        <f t="shared" ca="1" si="880"/>
        <v>0</v>
      </c>
      <c r="MS192" s="7">
        <f ca="1">IFERROR(IF(MS191+MR192&gt;MT$4,MS191,MS191+MR192),"")</f>
        <v>60</v>
      </c>
      <c r="MT192" s="7">
        <f t="shared" ca="1" si="945"/>
        <v>0</v>
      </c>
      <c r="MU192" s="7">
        <f t="shared" ca="1" si="881"/>
        <v>0.67693058760541058</v>
      </c>
      <c r="MV192" s="7">
        <f t="shared" ca="1" si="882"/>
        <v>-0.13846904914387215</v>
      </c>
      <c r="MW192" s="7">
        <f t="shared" ca="1" si="883"/>
        <v>0</v>
      </c>
      <c r="MX192" s="7">
        <f t="shared" ca="1" si="884"/>
        <v>0</v>
      </c>
      <c r="MY192" s="7">
        <f ca="1">IFERROR(IF(MY191+MX192&gt;MZ$4,MY191,MY191+MX192),"")</f>
        <v>60</v>
      </c>
      <c r="MZ192" s="7">
        <f t="shared" ca="1" si="946"/>
        <v>0</v>
      </c>
      <c r="NA192" s="7">
        <f t="shared" ca="1" si="885"/>
        <v>0.33959000546121754</v>
      </c>
      <c r="NB192" s="7">
        <f t="shared" ca="1" si="886"/>
        <v>0.1988715330003209</v>
      </c>
      <c r="NC192" s="7">
        <f t="shared" ca="1" si="887"/>
        <v>1</v>
      </c>
      <c r="ND192" s="7" t="str">
        <f t="shared" ca="1" si="888"/>
        <v>4</v>
      </c>
      <c r="NE192" s="7">
        <f ca="1">IFERROR(IF(NE191+ND192&gt;NF$4,NE191,NE191+ND192),"")</f>
        <v>60</v>
      </c>
      <c r="NF192" s="7">
        <f t="shared" ca="1" si="947"/>
        <v>0</v>
      </c>
      <c r="NG192" s="7">
        <f t="shared" ca="1" si="889"/>
        <v>0.34384039404981237</v>
      </c>
      <c r="NH192" s="7">
        <f t="shared" ca="1" si="890"/>
        <v>0.19462114441172607</v>
      </c>
      <c r="NI192" s="7">
        <f t="shared" ca="1" si="891"/>
        <v>1</v>
      </c>
      <c r="NJ192" s="7" t="str">
        <f t="shared" ca="1" si="892"/>
        <v>4</v>
      </c>
      <c r="NK192" s="7">
        <f ca="1">IFERROR(IF(NK191+NJ192&gt;NL$4,NK191,NK191+NJ192),"")</f>
        <v>60</v>
      </c>
      <c r="NL192" s="7">
        <f t="shared" ca="1" si="948"/>
        <v>0</v>
      </c>
      <c r="NM192" s="7">
        <f t="shared" ca="1" si="893"/>
        <v>0.17265951611167074</v>
      </c>
      <c r="NN192" s="7">
        <f t="shared" ca="1" si="894"/>
        <v>0.36580202234986769</v>
      </c>
      <c r="NO192" s="7">
        <f t="shared" ca="1" si="895"/>
        <v>1</v>
      </c>
      <c r="NP192" s="7" t="str">
        <f t="shared" ca="1" si="896"/>
        <v>4</v>
      </c>
      <c r="NQ192" s="7">
        <f ca="1">IFERROR(IF(NQ191+NP192&gt;NR$4,NQ191,NQ191+NP192),"")</f>
        <v>60</v>
      </c>
      <c r="NR192" s="7">
        <f t="shared" ca="1" si="949"/>
        <v>0</v>
      </c>
      <c r="NT192">
        <v>190</v>
      </c>
      <c r="NU192" s="7" t="s">
        <v>19</v>
      </c>
      <c r="NV192" s="7" t="str">
        <f t="shared" ca="1" si="653"/>
        <v/>
      </c>
      <c r="NW192" s="7" t="str">
        <f t="shared" ca="1" si="647"/>
        <v/>
      </c>
      <c r="NX192" t="str">
        <f ca="1">IFERROR(VLOOKUP(NT192,$K$3:$AK$568,8,FALSE),"")</f>
        <v/>
      </c>
      <c r="NY192" t="str">
        <f ca="1">IFERROR(VLOOKUP(NT192,$K$3:$AK$568,9,FALSE),"")</f>
        <v/>
      </c>
      <c r="NZ192" s="7" t="str">
        <f ca="1">IFERROR(VLOOKUP(NT192,$K$3:$AK$568,27,FALSE),"")</f>
        <v/>
      </c>
      <c r="OB192">
        <v>190</v>
      </c>
      <c r="OC192" s="7" t="s">
        <v>19</v>
      </c>
      <c r="OD192" t="e">
        <f t="shared" ca="1" si="654"/>
        <v>#N/A</v>
      </c>
      <c r="OE192" s="7" t="str">
        <f t="shared" ca="1" si="655"/>
        <v/>
      </c>
      <c r="OF192" s="7" t="str">
        <f t="shared" ca="1" si="656"/>
        <v/>
      </c>
      <c r="OG192" t="str">
        <f t="shared" ca="1" si="657"/>
        <v/>
      </c>
      <c r="OI192">
        <v>190</v>
      </c>
      <c r="OJ192" s="7" t="s">
        <v>19</v>
      </c>
      <c r="OK192" s="7" t="str">
        <f t="shared" ca="1" si="658"/>
        <v/>
      </c>
      <c r="OL192" s="7" t="str">
        <f t="shared" ca="1" si="659"/>
        <v/>
      </c>
      <c r="OM192" t="str">
        <f ca="1">IFERROR(VLOOKUP(OI192,$L$3:$AK$568,7,FALSE),"")</f>
        <v/>
      </c>
      <c r="ON192" t="str">
        <f ca="1">IFERROR(VLOOKUP(OI192,$L$3:$AK$568,8,FALSE),"")</f>
        <v/>
      </c>
      <c r="OO192" s="7" t="str">
        <f ca="1">IFERROR(VLOOKUP(OI192,$L$3:$AK$568,26,FALSE),"")</f>
        <v/>
      </c>
      <c r="OQ192">
        <v>190</v>
      </c>
      <c r="OR192" s="7" t="s">
        <v>19</v>
      </c>
      <c r="OS192" t="e">
        <f t="shared" ca="1" si="660"/>
        <v>#N/A</v>
      </c>
      <c r="OT192" s="7" t="str">
        <f t="shared" ca="1" si="661"/>
        <v/>
      </c>
      <c r="OU192" s="7" t="str">
        <f t="shared" ca="1" si="662"/>
        <v/>
      </c>
      <c r="OV192" t="str">
        <f t="shared" ca="1" si="663"/>
        <v/>
      </c>
      <c r="OX192">
        <v>190</v>
      </c>
      <c r="OY192" s="7" t="s">
        <v>19</v>
      </c>
      <c r="OZ192" s="7" t="str">
        <f t="shared" ca="1" si="664"/>
        <v/>
      </c>
      <c r="PA192" s="7" t="str">
        <f t="shared" ca="1" si="665"/>
        <v/>
      </c>
      <c r="PB192" t="str">
        <f ca="1">IFERROR(VLOOKUP(OX192,$M$3:$AK$568,6,FALSE),"")</f>
        <v/>
      </c>
      <c r="PC192" t="str">
        <f ca="1">IFERROR(VLOOKUP(OX192,$M$3:$AK$568,7,FALSE),"")</f>
        <v/>
      </c>
      <c r="PD192" s="7" t="str">
        <f ca="1">IFERROR(VLOOKUP(OX192,$M$3:$AK$568,25,FALSE),"")</f>
        <v/>
      </c>
      <c r="PF192">
        <v>190</v>
      </c>
      <c r="PG192" s="7" t="s">
        <v>19</v>
      </c>
      <c r="PH192" t="e">
        <f t="shared" ca="1" si="666"/>
        <v>#N/A</v>
      </c>
      <c r="PI192" s="7" t="str">
        <f t="shared" ca="1" si="667"/>
        <v/>
      </c>
      <c r="PJ192" s="7" t="str">
        <f t="shared" ca="1" si="668"/>
        <v/>
      </c>
      <c r="PK192" t="str">
        <f t="shared" ca="1" si="669"/>
        <v/>
      </c>
      <c r="PM192">
        <v>190</v>
      </c>
      <c r="PN192" s="7" t="s">
        <v>19</v>
      </c>
      <c r="PO192" s="202" t="str">
        <f t="shared" ca="1" si="670"/>
        <v/>
      </c>
      <c r="PP192" s="7" t="str">
        <f t="shared" ca="1" si="671"/>
        <v/>
      </c>
      <c r="PQ192" t="str">
        <f ca="1">IFERROR(VLOOKUP(PM192,$G$325:$R$409,12,FALSE),"")</f>
        <v/>
      </c>
      <c r="PR192" t="e">
        <f ca="1">VLOOKUP(PM192,$G$324:$Q$409,11,FALSE)</f>
        <v>#N/A</v>
      </c>
      <c r="PS192" s="7" t="str">
        <f ca="1">VLOOKUP(PQ192,$R$325:$Y$409,8,FALSE)</f>
        <v>- -</v>
      </c>
      <c r="PT192" s="7">
        <f ca="1">ReSt</f>
        <v>-4</v>
      </c>
      <c r="PU192" s="7" t="e">
        <f t="shared" ca="1" si="672"/>
        <v>#N/A</v>
      </c>
      <c r="PV192" s="7" t="e">
        <f t="shared" ca="1" si="673"/>
        <v>#N/A</v>
      </c>
      <c r="PW192" s="7" t="str">
        <f ca="1">VLOOKUP(PQ192,$R$325:$AK$409,8,FALSE)</f>
        <v>- -</v>
      </c>
      <c r="PX192" s="7"/>
      <c r="PY192">
        <v>190</v>
      </c>
      <c r="PZ192" s="7" t="s">
        <v>19</v>
      </c>
      <c r="QA192" t="str">
        <f t="shared" ca="1" si="674"/>
        <v/>
      </c>
      <c r="QB192" s="7" t="str">
        <f t="shared" ca="1" si="675"/>
        <v/>
      </c>
      <c r="QC192" s="7" t="str">
        <f t="shared" ca="1" si="676"/>
        <v/>
      </c>
      <c r="QD192" t="str">
        <f t="shared" ca="1" si="677"/>
        <v/>
      </c>
      <c r="QF192">
        <v>190</v>
      </c>
      <c r="QG192" s="7" t="s">
        <v>19</v>
      </c>
      <c r="QH192" s="7" t="str">
        <f t="shared" ca="1" si="678"/>
        <v/>
      </c>
      <c r="QI192" s="7" t="e">
        <f t="shared" ca="1" si="679"/>
        <v>#VALUE!</v>
      </c>
      <c r="QJ192" t="e">
        <f t="shared" ca="1" si="680"/>
        <v>#N/A</v>
      </c>
      <c r="QK192" s="7" t="e">
        <f t="shared" ca="1" si="681"/>
        <v>#N/A</v>
      </c>
      <c r="QM192">
        <v>190</v>
      </c>
      <c r="QN192" s="7" t="s">
        <v>19</v>
      </c>
      <c r="QO192" t="str">
        <f t="shared" ca="1" si="682"/>
        <v/>
      </c>
      <c r="QP192" s="7" t="str">
        <f t="shared" ca="1" si="683"/>
        <v/>
      </c>
      <c r="QQ192" t="str">
        <f t="shared" ca="1" si="684"/>
        <v/>
      </c>
    </row>
    <row r="193" spans="1:459" x14ac:dyDescent="0.25">
      <c r="A193" s="240" t="str">
        <f>IF('Character Sheet'!$B$4="Creature","N","Y")</f>
        <v>Y</v>
      </c>
      <c r="C193" s="75"/>
      <c r="D193" s="76"/>
      <c r="F193" s="75"/>
      <c r="G193" s="76"/>
      <c r="I193" s="75"/>
      <c r="J193" s="85"/>
      <c r="K193" s="85">
        <f t="shared" ca="1" si="648"/>
        <v>7</v>
      </c>
      <c r="L193" s="85">
        <f t="shared" ca="1" si="951"/>
        <v>1</v>
      </c>
      <c r="M193" s="70">
        <f t="shared" ca="1" si="956"/>
        <v>8</v>
      </c>
      <c r="O193" s="222" t="str">
        <f t="shared" ca="1" si="649"/>
        <v>- -</v>
      </c>
      <c r="Q193" s="7" t="str">
        <f t="shared" si="958"/>
        <v/>
      </c>
      <c r="R193" s="9" t="s">
        <v>1282</v>
      </c>
      <c r="S193" s="9"/>
      <c r="T193" s="61" t="str">
        <f>SUBSTITUTE(IFERROR(IFERROR(VLOOKUP(R193,'[1]Skill Statistics'!$A$3:$C$513,2,FALSE),VLOOKUP(Q193,'[1]Skill Statistics'!$A$3:$C$513,2,FALSE)),T192),"R*","ReSt")</f>
        <v>- -</v>
      </c>
      <c r="U193" s="61" t="str">
        <f>IFERROR(IFERROR(VLOOKUP(R193,'[1]Skill Statistics'!$A$3:$C$513,3,FALSE),VLOOKUP(Q193,'[1]Skill Statistics'!$A$3:$C$513,3,FALSE)),U192)</f>
        <v>- -</v>
      </c>
      <c r="V193" s="61" t="str">
        <f>IF(ISNUMBER(SEARCH("Category",R193)),"- -",IFERROR(IFERROR(VLOOKUP(Q193,[1]Professions!$A$4:$AM$288,MATCH(Profession,[1]Professions!$A$1:$AM$1,0),FALSE),VLOOKUP(Q193,Calculations!$B$91:$I$95,8,FALSE)),"- -"))</f>
        <v>- -</v>
      </c>
      <c r="W193" s="60" t="str">
        <f t="shared" si="650"/>
        <v>- -</v>
      </c>
      <c r="X193" s="7" t="str">
        <f ca="1">IFERROR(VLOOKUP(R193,$BS$6:$NR$519,MATCH(ActualLevel,$BS$3:$NR$3,0),FALSE),"- -")</f>
        <v>- -</v>
      </c>
      <c r="Y193" s="7" t="str">
        <f t="shared" si="955"/>
        <v>- -</v>
      </c>
      <c r="Z193" s="7" t="str">
        <f>IFERROR(VLOOKUP(Y193,Charts!$BQ$2:$BR$52,2,FALSE),"- -")</f>
        <v>- -</v>
      </c>
      <c r="AA193" s="7" t="str">
        <f t="shared" ca="1" si="686"/>
        <v>- -</v>
      </c>
      <c r="AB193" s="7" t="str">
        <f t="shared" si="952"/>
        <v>- -</v>
      </c>
      <c r="AC193" s="7"/>
      <c r="AD193" s="7"/>
      <c r="AE193" s="7"/>
      <c r="AF193" s="7"/>
      <c r="AG193" s="7"/>
      <c r="AH193" s="43"/>
      <c r="AI193" s="7"/>
      <c r="AJ193" s="7"/>
      <c r="AK193" s="7">
        <f t="shared" ca="1" si="687"/>
        <v>0</v>
      </c>
      <c r="AL193" s="7"/>
      <c r="AM193" s="69">
        <f>IFERROR(VLOOKUP(R193,'[1]Skill Statistics'!$A$3:$AN$513,MATCH(Profession,'[1]Skill Statistics'!$A$2:$AN$2,0),FALSE),0)</f>
        <v>0</v>
      </c>
      <c r="AN193" s="85">
        <f>IFERROR(VLOOKUP(Q193,'[1]Skill Statistics'!$A$3:$BK$513,MATCH(Archetype,'[1]Skill Statistics'!$A$2:$BK$2,0),FALSE),0)</f>
        <v>0</v>
      </c>
      <c r="AO193" s="85">
        <f>IFERROR(VLOOKUP(Q193,'[1]Skill Statistics'!$A$3:$BB$513,MATCH(Race,'[1]Skill Statistics'!$A$2:$BB$2,0),FALSE),0)</f>
        <v>0</v>
      </c>
      <c r="AP193" s="85">
        <f t="shared" ca="1" si="651"/>
        <v>0</v>
      </c>
      <c r="AQ193" s="70"/>
      <c r="AS193" s="69" t="str">
        <f>IFERROR(VLOOKUP(Q193,'[1]Professional Skills'!$A$4:$AM$288,MATCH(Profession,'[1]Professional Skills'!$A$3:$AM$3,0),FALSE),"- -")</f>
        <v>- -</v>
      </c>
      <c r="AU193" s="7" t="str">
        <f t="shared" si="954"/>
        <v>- -</v>
      </c>
      <c r="AV193" s="7">
        <f t="shared" ca="1" si="953"/>
        <v>0</v>
      </c>
      <c r="AW193" t="str">
        <f t="shared" si="690"/>
        <v/>
      </c>
      <c r="AX193" t="str">
        <f>IFERROR(_xlfn.RANK.EQ(AW193,$AW$5:$AW$568),"")</f>
        <v/>
      </c>
      <c r="AY193">
        <f t="shared" si="645"/>
        <v>0</v>
      </c>
      <c r="AZ193" s="70" t="str">
        <f t="shared" si="688"/>
        <v/>
      </c>
      <c r="BB193" s="69" t="str">
        <f>IFERROR(IF(Q193="Language",VLOOKUP(R193,[1]Cultures!$B$4:$N$218,MATCH(Culture,[1]Cultures!$B$3:$N$3,0),FALSE),VLOOKUP(Q193,[1]Cultures!$B$4:$O$212,MATCH(Culture,[1]Cultures!$B$3:$O$3,0),FALSE)),"- -")</f>
        <v>- -</v>
      </c>
      <c r="BD193">
        <f t="shared" ca="1" si="950"/>
        <v>0</v>
      </c>
      <c r="BE193" t="str">
        <f t="shared" si="897"/>
        <v/>
      </c>
      <c r="BI193" s="7" t="str">
        <f t="shared" si="689"/>
        <v>- -</v>
      </c>
      <c r="BK193" s="7"/>
      <c r="BL193" s="70" t="str">
        <f t="shared" si="646"/>
        <v>- -</v>
      </c>
      <c r="BN193" s="69" t="str">
        <f>IFERROR(VLOOKUP(V193,Charts!$BT$2:$BV$14,3,FALSE),"- -")</f>
        <v>- -</v>
      </c>
      <c r="BO193" s="85" t="str">
        <f t="shared" ca="1" si="652"/>
        <v>- -</v>
      </c>
      <c r="BP193" s="70" t="str">
        <f t="shared" ca="1" si="898"/>
        <v>- -</v>
      </c>
      <c r="BR193" s="7">
        <v>188</v>
      </c>
      <c r="BS193" s="9" t="str">
        <f ca="1">VLOOKUP(BR193,$O$3:$R$568,4,FALSE)</f>
        <v>Grace 3</v>
      </c>
      <c r="BT193" s="7" t="str">
        <f ca="1">VLOOKUP(BS193,$R$3:$V$568,5,FALSE)</f>
        <v>5 / 7</v>
      </c>
      <c r="BU193" s="7">
        <f ca="1">VLOOKUP(BT193,Charts!$BT$2:$BV$14,3,FALSE)</f>
        <v>0.46153846153846156</v>
      </c>
      <c r="BV193" s="7" t="str">
        <f t="shared" ca="1" si="691"/>
        <v>5</v>
      </c>
      <c r="BW193" s="7" t="str">
        <f t="shared" ca="1" si="692"/>
        <v>7</v>
      </c>
      <c r="BY193" s="7">
        <f t="shared" ca="1" si="693"/>
        <v>0.69121205750715609</v>
      </c>
      <c r="BZ193" s="7">
        <f t="shared" ca="1" si="694"/>
        <v>-0.22967359596869452</v>
      </c>
      <c r="CA193" s="7">
        <f t="shared" ca="1" si="695"/>
        <v>0</v>
      </c>
      <c r="CB193" s="7">
        <f t="shared" ca="1" si="696"/>
        <v>0</v>
      </c>
      <c r="CC193" s="7">
        <f ca="1">IFERROR(IF(CC192+CB193&gt;CD$4,CC192,CC192+CB193),"")</f>
        <v>38</v>
      </c>
      <c r="CD193" s="7">
        <f t="shared" ca="1" si="899"/>
        <v>0</v>
      </c>
      <c r="CE193" s="7">
        <f t="shared" ca="1" si="697"/>
        <v>0.44726742609603976</v>
      </c>
      <c r="CF193" s="7">
        <f t="shared" ca="1" si="698"/>
        <v>1.4271035442421809E-2</v>
      </c>
      <c r="CG193" s="7">
        <f t="shared" ca="1" si="699"/>
        <v>1</v>
      </c>
      <c r="CH193" s="7" t="str">
        <f t="shared" ca="1" si="700"/>
        <v>5</v>
      </c>
      <c r="CI193" s="7">
        <f ca="1">IFERROR(IF(CI192+CH193&gt;CJ$4,CI192,CI192+CH193),"")</f>
        <v>60</v>
      </c>
      <c r="CJ193" s="7">
        <f t="shared" ca="1" si="900"/>
        <v>0</v>
      </c>
      <c r="CK193" s="7">
        <f t="shared" ca="1" si="701"/>
        <v>0.53922174945691448</v>
      </c>
      <c r="CL193" s="7">
        <f t="shared" ca="1" si="702"/>
        <v>-7.7683287918452915E-2</v>
      </c>
      <c r="CM193" s="7">
        <f t="shared" ca="1" si="703"/>
        <v>0</v>
      </c>
      <c r="CN193" s="7">
        <f t="shared" ca="1" si="704"/>
        <v>0</v>
      </c>
      <c r="CO193" s="7">
        <f ca="1">IFERROR(IF(CO192+CN193&gt;CP$4,CO192,CO192+CN193),"")</f>
        <v>60</v>
      </c>
      <c r="CP193" s="7">
        <f t="shared" ca="1" si="901"/>
        <v>0</v>
      </c>
      <c r="CQ193" s="7">
        <f t="shared" ca="1" si="705"/>
        <v>8.2260066218374783E-3</v>
      </c>
      <c r="CR193" s="7">
        <f t="shared" ca="1" si="706"/>
        <v>0.45331245491662409</v>
      </c>
      <c r="CS193" s="7">
        <f t="shared" ca="1" si="707"/>
        <v>1</v>
      </c>
      <c r="CT193" s="7" t="str">
        <f t="shared" ca="1" si="708"/>
        <v>5</v>
      </c>
      <c r="CU193" s="7">
        <f ca="1">IFERROR(IF(CU192+CT193&gt;CV$4,CU192,CU192+CT193),"")</f>
        <v>60</v>
      </c>
      <c r="CV193" s="7">
        <f t="shared" ca="1" si="902"/>
        <v>0</v>
      </c>
      <c r="CW193" s="7">
        <f t="shared" ca="1" si="709"/>
        <v>0.99494834845355684</v>
      </c>
      <c r="CX193" s="7">
        <f t="shared" ca="1" si="710"/>
        <v>-0.53340988691509528</v>
      </c>
      <c r="CY193" s="7">
        <f t="shared" ca="1" si="711"/>
        <v>0</v>
      </c>
      <c r="CZ193" s="7">
        <f t="shared" ca="1" si="712"/>
        <v>0</v>
      </c>
      <c r="DA193" s="7">
        <f ca="1">IFERROR(IF(DA192+CZ193&gt;DB$4,DA192,DA192+CZ193),"")</f>
        <v>60</v>
      </c>
      <c r="DB193" s="7">
        <f t="shared" ca="1" si="903"/>
        <v>0</v>
      </c>
      <c r="DC193" s="7">
        <f t="shared" ca="1" si="713"/>
        <v>0.24577564911273642</v>
      </c>
      <c r="DD193" s="7">
        <f t="shared" ca="1" si="714"/>
        <v>0.21576281242572515</v>
      </c>
      <c r="DE193" s="7">
        <f t="shared" ca="1" si="715"/>
        <v>1</v>
      </c>
      <c r="DF193" s="7" t="str">
        <f t="shared" ca="1" si="716"/>
        <v>5</v>
      </c>
      <c r="DG193" s="7">
        <f ca="1">IFERROR(IF(DG192+DF193&gt;DH$4,DG192,DG192+DF193),"")</f>
        <v>60</v>
      </c>
      <c r="DH193" s="7">
        <f t="shared" ca="1" si="904"/>
        <v>0</v>
      </c>
      <c r="DI193" s="7">
        <f t="shared" ca="1" si="717"/>
        <v>0.55318911843394336</v>
      </c>
      <c r="DJ193" s="7">
        <f t="shared" ca="1" si="718"/>
        <v>-9.1650656895481797E-2</v>
      </c>
      <c r="DK193" s="7">
        <f t="shared" ca="1" si="719"/>
        <v>0</v>
      </c>
      <c r="DL193" s="7">
        <f t="shared" ca="1" si="720"/>
        <v>0</v>
      </c>
      <c r="DM193" s="7">
        <f ca="1">IFERROR(IF(DM192+DL193&gt;DN$4,DM192,DM192+DL193),"")</f>
        <v>60</v>
      </c>
      <c r="DN193" s="7">
        <f t="shared" ca="1" si="905"/>
        <v>0</v>
      </c>
      <c r="DO193" s="7">
        <f t="shared" ca="1" si="721"/>
        <v>0.79268913386547191</v>
      </c>
      <c r="DP193" s="7">
        <f t="shared" ca="1" si="722"/>
        <v>-0.33115067232701034</v>
      </c>
      <c r="DQ193" s="7">
        <f t="shared" ca="1" si="723"/>
        <v>0</v>
      </c>
      <c r="DR193" s="7">
        <f t="shared" ca="1" si="724"/>
        <v>0</v>
      </c>
      <c r="DS193" s="7">
        <f ca="1">IFERROR(IF(DS192+DR193&gt;DT$4,DS192,DS192+DR193),"")</f>
        <v>60</v>
      </c>
      <c r="DT193" s="7">
        <f t="shared" ca="1" si="906"/>
        <v>0</v>
      </c>
      <c r="DU193" s="7">
        <f t="shared" ca="1" si="725"/>
        <v>0.39334647263658862</v>
      </c>
      <c r="DV193" s="7">
        <f t="shared" ca="1" si="726"/>
        <v>6.8191988901872946E-2</v>
      </c>
      <c r="DW193" s="7">
        <f t="shared" ca="1" si="727"/>
        <v>1</v>
      </c>
      <c r="DX193" s="7" t="str">
        <f t="shared" ca="1" si="728"/>
        <v>5</v>
      </c>
      <c r="DY193" s="7">
        <f ca="1">IFERROR(IF(DY192+DX193&gt;DZ$4,DY192,DY192+DX193),"")</f>
        <v>60</v>
      </c>
      <c r="DZ193" s="7">
        <f t="shared" ca="1" si="907"/>
        <v>0</v>
      </c>
      <c r="EA193" s="7">
        <f t="shared" ca="1" si="729"/>
        <v>0.91225726300610388</v>
      </c>
      <c r="EB193" s="7">
        <f t="shared" ca="1" si="730"/>
        <v>-0.45071880146764232</v>
      </c>
      <c r="EC193" s="7">
        <f t="shared" ca="1" si="731"/>
        <v>0</v>
      </c>
      <c r="ED193" s="7">
        <f t="shared" ca="1" si="732"/>
        <v>0</v>
      </c>
      <c r="EE193" s="7">
        <f ca="1">IFERROR(IF(EE192+ED193&gt;EF$4,EE192,EE192+ED193),"")</f>
        <v>60</v>
      </c>
      <c r="EF193" s="7">
        <f t="shared" ca="1" si="908"/>
        <v>0</v>
      </c>
      <c r="EG193" s="7">
        <f t="shared" ca="1" si="733"/>
        <v>0.9655113645235569</v>
      </c>
      <c r="EH193" s="7">
        <f t="shared" ca="1" si="734"/>
        <v>-0.50397290298509534</v>
      </c>
      <c r="EI193" s="7">
        <f t="shared" ca="1" si="735"/>
        <v>0</v>
      </c>
      <c r="EJ193" s="7">
        <f t="shared" ca="1" si="736"/>
        <v>0</v>
      </c>
      <c r="EK193" s="7">
        <f ca="1">IFERROR(IF(EK192+EJ193&gt;EL$4,EK192,EK192+EJ193),"")</f>
        <v>60</v>
      </c>
      <c r="EL193" s="7">
        <f t="shared" ca="1" si="909"/>
        <v>0</v>
      </c>
      <c r="EM193" s="7">
        <f t="shared" ca="1" si="737"/>
        <v>7.5374625816044816E-2</v>
      </c>
      <c r="EN193" s="7">
        <f t="shared" ca="1" si="738"/>
        <v>0.38616383572241675</v>
      </c>
      <c r="EO193" s="7">
        <f t="shared" ca="1" si="739"/>
        <v>1</v>
      </c>
      <c r="EP193" s="7" t="str">
        <f t="shared" ca="1" si="740"/>
        <v>5</v>
      </c>
      <c r="EQ193" s="7">
        <f ca="1">IFERROR(IF(EQ192+EP193&gt;ER$4,EQ192,EQ192+EP193),"")</f>
        <v>60</v>
      </c>
      <c r="ER193" s="7">
        <f t="shared" ca="1" si="910"/>
        <v>0</v>
      </c>
      <c r="ES193" s="7">
        <f t="shared" ca="1" si="741"/>
        <v>0.79633825974722294</v>
      </c>
      <c r="ET193" s="7">
        <f t="shared" ca="1" si="742"/>
        <v>-0.33479979820876138</v>
      </c>
      <c r="EU193" s="7">
        <f t="shared" ca="1" si="743"/>
        <v>0</v>
      </c>
      <c r="EV193" s="7">
        <f t="shared" ca="1" si="744"/>
        <v>0</v>
      </c>
      <c r="EW193" s="7">
        <f ca="1">IFERROR(IF(EW192+EV193&gt;EX$4,EW192,EW192+EV193),"")</f>
        <v>60</v>
      </c>
      <c r="EX193" s="7">
        <f t="shared" ca="1" si="911"/>
        <v>0</v>
      </c>
      <c r="EY193" s="7">
        <f t="shared" ca="1" si="745"/>
        <v>0.43581742080870212</v>
      </c>
      <c r="EZ193" s="7">
        <f t="shared" ca="1" si="746"/>
        <v>2.5721040729759448E-2</v>
      </c>
      <c r="FA193" s="7">
        <f t="shared" ca="1" si="747"/>
        <v>1</v>
      </c>
      <c r="FB193" s="7" t="str">
        <f t="shared" ca="1" si="748"/>
        <v>5</v>
      </c>
      <c r="FC193" s="7">
        <f ca="1">IFERROR(IF(FC192+FB193&gt;FD$4,FC192,FC192+FB193),"")</f>
        <v>60</v>
      </c>
      <c r="FD193" s="7">
        <f t="shared" ca="1" si="912"/>
        <v>0</v>
      </c>
      <c r="FE193" s="7">
        <f t="shared" ca="1" si="749"/>
        <v>0.57887896561887753</v>
      </c>
      <c r="FF193" s="7">
        <f t="shared" ca="1" si="750"/>
        <v>-0.11734050408041596</v>
      </c>
      <c r="FG193" s="7">
        <f t="shared" ca="1" si="751"/>
        <v>0</v>
      </c>
      <c r="FH193" s="7">
        <f t="shared" ca="1" si="752"/>
        <v>0</v>
      </c>
      <c r="FI193" s="7">
        <f ca="1">IFERROR(IF(FI192+FH193&gt;FJ$4,FI192,FI192+FH193),"")</f>
        <v>60</v>
      </c>
      <c r="FJ193" s="7">
        <f t="shared" ca="1" si="913"/>
        <v>0</v>
      </c>
      <c r="FK193" s="7">
        <f t="shared" ca="1" si="753"/>
        <v>2.7501107352622678E-2</v>
      </c>
      <c r="FL193" s="7">
        <f t="shared" ca="1" si="754"/>
        <v>0.43403735418583889</v>
      </c>
      <c r="FM193" s="7">
        <f t="shared" ca="1" si="755"/>
        <v>1</v>
      </c>
      <c r="FN193" s="7" t="str">
        <f t="shared" ca="1" si="756"/>
        <v>5</v>
      </c>
      <c r="FO193" s="7">
        <f ca="1">IFERROR(IF(FO192+FN193&gt;FP$4,FO192,FO192+FN193),"")</f>
        <v>60</v>
      </c>
      <c r="FP193" s="7">
        <f t="shared" ca="1" si="914"/>
        <v>0</v>
      </c>
      <c r="FQ193" s="7">
        <f t="shared" ca="1" si="757"/>
        <v>0.5255193564023265</v>
      </c>
      <c r="FR193" s="7">
        <f t="shared" ca="1" si="758"/>
        <v>-6.3980894863864934E-2</v>
      </c>
      <c r="FS193" s="7">
        <f t="shared" ca="1" si="759"/>
        <v>0</v>
      </c>
      <c r="FT193" s="7">
        <f t="shared" ca="1" si="760"/>
        <v>0</v>
      </c>
      <c r="FU193" s="7">
        <f ca="1">IFERROR(IF(FU192+FT193&gt;FV$4,FU192,FU192+FT193),"")</f>
        <v>60</v>
      </c>
      <c r="FV193" s="7">
        <f t="shared" ca="1" si="915"/>
        <v>0</v>
      </c>
      <c r="FW193" s="7">
        <f t="shared" ca="1" si="761"/>
        <v>0.43740641151955273</v>
      </c>
      <c r="FX193" s="7">
        <f t="shared" ca="1" si="762"/>
        <v>2.4132050018908835E-2</v>
      </c>
      <c r="FY193" s="7">
        <f t="shared" ca="1" si="763"/>
        <v>1</v>
      </c>
      <c r="FZ193" s="7" t="str">
        <f t="shared" ca="1" si="764"/>
        <v>5</v>
      </c>
      <c r="GA193" s="7">
        <f ca="1">IFERROR(IF(GA192+FZ193&gt;GB$4,GA192,GA192+FZ193),"")</f>
        <v>60</v>
      </c>
      <c r="GB193" s="7">
        <f t="shared" ca="1" si="916"/>
        <v>0</v>
      </c>
      <c r="GC193" s="7">
        <f t="shared" ca="1" si="765"/>
        <v>0.70821653737451162</v>
      </c>
      <c r="GD193" s="7">
        <f t="shared" ca="1" si="766"/>
        <v>-0.24667807583605006</v>
      </c>
      <c r="GE193" s="7">
        <f t="shared" ca="1" si="767"/>
        <v>0</v>
      </c>
      <c r="GF193" s="7">
        <f t="shared" ca="1" si="768"/>
        <v>0</v>
      </c>
      <c r="GG193" s="7">
        <f ca="1">IFERROR(IF(GG192+GF193&gt;GH$4,GG192,GG192+GF193),"")</f>
        <v>60</v>
      </c>
      <c r="GH193" s="7">
        <f t="shared" ca="1" si="917"/>
        <v>0</v>
      </c>
      <c r="GI193" s="7">
        <f t="shared" ca="1" si="769"/>
        <v>0.66054036754968903</v>
      </c>
      <c r="GJ193" s="7">
        <f t="shared" ca="1" si="770"/>
        <v>-0.19900190601122747</v>
      </c>
      <c r="GK193" s="7">
        <f t="shared" ca="1" si="771"/>
        <v>0</v>
      </c>
      <c r="GL193" s="7">
        <f t="shared" ca="1" si="772"/>
        <v>0</v>
      </c>
      <c r="GM193" s="7">
        <f ca="1">IFERROR(IF(GM192+GL193&gt;GN$4,GM192,GM192+GL193),"")</f>
        <v>60</v>
      </c>
      <c r="GN193" s="7">
        <f t="shared" ca="1" si="918"/>
        <v>0</v>
      </c>
      <c r="GO193" s="7">
        <f t="shared" ca="1" si="773"/>
        <v>0.43758668646727283</v>
      </c>
      <c r="GP193" s="7">
        <f t="shared" ca="1" si="774"/>
        <v>2.395177507118873E-2</v>
      </c>
      <c r="GQ193" s="7">
        <f t="shared" ca="1" si="775"/>
        <v>1</v>
      </c>
      <c r="GR193" s="7" t="str">
        <f t="shared" ca="1" si="776"/>
        <v>5</v>
      </c>
      <c r="GS193" s="7">
        <f ca="1">IFERROR(IF(GS192+GR193&gt;GT$4,GS192,GS192+GR193),"")</f>
        <v>60</v>
      </c>
      <c r="GT193" s="7">
        <f t="shared" ca="1" si="919"/>
        <v>0</v>
      </c>
      <c r="GU193" s="7">
        <f t="shared" ca="1" si="777"/>
        <v>0.43653858576104765</v>
      </c>
      <c r="GV193" s="7">
        <f t="shared" ca="1" si="778"/>
        <v>2.4999875777413916E-2</v>
      </c>
      <c r="GW193" s="7">
        <f t="shared" ca="1" si="779"/>
        <v>1</v>
      </c>
      <c r="GX193" s="7" t="str">
        <f t="shared" ca="1" si="780"/>
        <v>5</v>
      </c>
      <c r="GY193" s="7">
        <f ca="1">IFERROR(IF(GY192+GX193&gt;GZ$4,GY192,GY192+GX193),"")</f>
        <v>60</v>
      </c>
      <c r="GZ193" s="7">
        <f t="shared" ca="1" si="920"/>
        <v>0</v>
      </c>
      <c r="HA193" s="7">
        <f t="shared" ca="1" si="781"/>
        <v>0.60997093285184467</v>
      </c>
      <c r="HB193" s="7">
        <f t="shared" ca="1" si="782"/>
        <v>-0.14843247131338311</v>
      </c>
      <c r="HC193" s="7">
        <f t="shared" ca="1" si="783"/>
        <v>0</v>
      </c>
      <c r="HD193" s="7">
        <f t="shared" ca="1" si="784"/>
        <v>0</v>
      </c>
      <c r="HE193" s="7">
        <f ca="1">IFERROR(IF(HE192+HD193&gt;HF$4,HE192,HE192+HD193),"")</f>
        <v>60</v>
      </c>
      <c r="HF193" s="7">
        <f t="shared" ca="1" si="921"/>
        <v>0</v>
      </c>
      <c r="HG193" s="7">
        <f t="shared" ca="1" si="785"/>
        <v>0.98693512569644692</v>
      </c>
      <c r="HH193" s="7">
        <f t="shared" ca="1" si="786"/>
        <v>-0.52539666415798536</v>
      </c>
      <c r="HI193" s="7">
        <f t="shared" ca="1" si="787"/>
        <v>0</v>
      </c>
      <c r="HJ193" s="7">
        <f t="shared" ca="1" si="788"/>
        <v>0</v>
      </c>
      <c r="HK193" s="7">
        <f ca="1">IFERROR(IF(HK192+HJ193&gt;HL$4,HK192,HK192+HJ193),"")</f>
        <v>60</v>
      </c>
      <c r="HL193" s="7">
        <f t="shared" ca="1" si="922"/>
        <v>0</v>
      </c>
      <c r="HM193" s="7">
        <f t="shared" ca="1" si="789"/>
        <v>0.17255298315286194</v>
      </c>
      <c r="HN193" s="7">
        <f t="shared" ca="1" si="790"/>
        <v>0.28898547838559963</v>
      </c>
      <c r="HO193" s="7">
        <f t="shared" ca="1" si="791"/>
        <v>1</v>
      </c>
      <c r="HP193" s="7" t="str">
        <f t="shared" ca="1" si="792"/>
        <v>5</v>
      </c>
      <c r="HQ193" s="7">
        <f ca="1">IFERROR(IF(HQ192+HP193&gt;HR$4,HQ192,HQ192+HP193),"")</f>
        <v>60</v>
      </c>
      <c r="HR193" s="7">
        <f t="shared" ca="1" si="923"/>
        <v>0</v>
      </c>
      <c r="HS193" s="7">
        <f t="shared" ca="1" si="793"/>
        <v>0.90295491911861081</v>
      </c>
      <c r="HT193" s="7">
        <f t="shared" ca="1" si="794"/>
        <v>-0.44141645758014925</v>
      </c>
      <c r="HU193" s="7">
        <f t="shared" ca="1" si="795"/>
        <v>0</v>
      </c>
      <c r="HV193" s="7">
        <f t="shared" ca="1" si="796"/>
        <v>0</v>
      </c>
      <c r="HW193" s="7">
        <f ca="1">IFERROR(IF(HW192+HV193&gt;HX$4,HW192,HW192+HV193),"")</f>
        <v>60</v>
      </c>
      <c r="HX193" s="7">
        <f t="shared" ca="1" si="924"/>
        <v>0</v>
      </c>
      <c r="HY193" s="7">
        <f t="shared" ca="1" si="797"/>
        <v>0.5015031554085676</v>
      </c>
      <c r="HZ193" s="7">
        <f t="shared" ca="1" si="798"/>
        <v>-3.9964693870106038E-2</v>
      </c>
      <c r="IA193" s="7">
        <f t="shared" ca="1" si="799"/>
        <v>0</v>
      </c>
      <c r="IB193" s="7">
        <f t="shared" ca="1" si="800"/>
        <v>0</v>
      </c>
      <c r="IC193" s="7">
        <f ca="1">IFERROR(IF(IC192+IB193&gt;ID$4,IC192,IC192+IB193),"")</f>
        <v>60</v>
      </c>
      <c r="ID193" s="7">
        <f t="shared" ca="1" si="925"/>
        <v>0</v>
      </c>
      <c r="IE193" s="7">
        <f t="shared" ca="1" si="801"/>
        <v>0.63797038745725498</v>
      </c>
      <c r="IF193" s="7">
        <f t="shared" ca="1" si="802"/>
        <v>-0.17643192591879342</v>
      </c>
      <c r="IG193" s="7">
        <f t="shared" ca="1" si="803"/>
        <v>0</v>
      </c>
      <c r="IH193" s="7">
        <f t="shared" ca="1" si="804"/>
        <v>0</v>
      </c>
      <c r="II193" s="7">
        <f ca="1">IFERROR(IF(II192+IH193&gt;IJ$4,II192,II192+IH193),"")</f>
        <v>60</v>
      </c>
      <c r="IJ193" s="7">
        <f t="shared" ca="1" si="926"/>
        <v>0</v>
      </c>
      <c r="IK193" s="7">
        <f t="shared" ca="1" si="805"/>
        <v>0.11625409592894353</v>
      </c>
      <c r="IL193" s="7">
        <f t="shared" ca="1" si="806"/>
        <v>0.34528436560951803</v>
      </c>
      <c r="IM193" s="7">
        <f t="shared" ca="1" si="807"/>
        <v>1</v>
      </c>
      <c r="IN193" s="7" t="str">
        <f t="shared" ca="1" si="808"/>
        <v>5</v>
      </c>
      <c r="IO193" s="7">
        <f ca="1">IFERROR(IF(IO192+IN193&gt;IP$4,IO192,IO192+IN193),"")</f>
        <v>60</v>
      </c>
      <c r="IP193" s="7">
        <f t="shared" ca="1" si="927"/>
        <v>0</v>
      </c>
      <c r="IQ193" s="7">
        <f t="shared" ca="1" si="809"/>
        <v>0.77006019375848422</v>
      </c>
      <c r="IR193" s="7">
        <f t="shared" ca="1" si="810"/>
        <v>-0.30852173222002266</v>
      </c>
      <c r="IS193" s="7">
        <f t="shared" ca="1" si="811"/>
        <v>0</v>
      </c>
      <c r="IT193" s="7">
        <f t="shared" ca="1" si="812"/>
        <v>0</v>
      </c>
      <c r="IU193" s="7">
        <f ca="1">IFERROR(IF(IU192+IT193&gt;IV$4,IU192,IU192+IT193),"")</f>
        <v>60</v>
      </c>
      <c r="IV193" s="7">
        <f t="shared" ca="1" si="928"/>
        <v>0</v>
      </c>
      <c r="IW193" s="7">
        <f t="shared" ca="1" si="813"/>
        <v>0.67427944791564787</v>
      </c>
      <c r="IX193" s="7">
        <f t="shared" ca="1" si="814"/>
        <v>-0.2127409863771863</v>
      </c>
      <c r="IY193" s="7">
        <f t="shared" ca="1" si="815"/>
        <v>0</v>
      </c>
      <c r="IZ193" s="7">
        <f t="shared" ca="1" si="816"/>
        <v>0</v>
      </c>
      <c r="JA193" s="7">
        <f ca="1">IFERROR(IF(JA192+IZ193&gt;JB$4,JA192,JA192+IZ193),"")</f>
        <v>60</v>
      </c>
      <c r="JB193" s="7">
        <f t="shared" ca="1" si="929"/>
        <v>0</v>
      </c>
      <c r="JC193" s="7">
        <f t="shared" ca="1" si="817"/>
        <v>0.9934540517614755</v>
      </c>
      <c r="JD193" s="7">
        <f t="shared" ca="1" si="818"/>
        <v>-0.53191559022301393</v>
      </c>
      <c r="JE193" s="7">
        <f t="shared" ca="1" si="819"/>
        <v>0</v>
      </c>
      <c r="JF193" s="7">
        <f t="shared" ca="1" si="820"/>
        <v>0</v>
      </c>
      <c r="JG193" s="7">
        <f ca="1">IFERROR(IF(JG192+JF193&gt;JH$4,JG192,JG192+JF193),"")</f>
        <v>60</v>
      </c>
      <c r="JH193" s="7">
        <f t="shared" ca="1" si="930"/>
        <v>0</v>
      </c>
      <c r="JI193" s="7">
        <f t="shared" ca="1" si="821"/>
        <v>0.85852986596783443</v>
      </c>
      <c r="JJ193" s="7">
        <f t="shared" ca="1" si="822"/>
        <v>-0.39699140442937286</v>
      </c>
      <c r="JK193" s="7">
        <f t="shared" ca="1" si="823"/>
        <v>0</v>
      </c>
      <c r="JL193" s="7">
        <f t="shared" ca="1" si="824"/>
        <v>0</v>
      </c>
      <c r="JM193" s="7">
        <f ca="1">IFERROR(IF(JM192+JL193&gt;JN$4,JM192,JM192+JL193),"")</f>
        <v>60</v>
      </c>
      <c r="JN193" s="7">
        <f t="shared" ca="1" si="931"/>
        <v>0</v>
      </c>
      <c r="JO193" s="7">
        <f t="shared" ca="1" si="825"/>
        <v>0.55772300564377919</v>
      </c>
      <c r="JP193" s="7">
        <f t="shared" ca="1" si="826"/>
        <v>-9.6184544105317626E-2</v>
      </c>
      <c r="JQ193" s="7">
        <f t="shared" ca="1" si="827"/>
        <v>0</v>
      </c>
      <c r="JR193" s="7">
        <f t="shared" ca="1" si="828"/>
        <v>0</v>
      </c>
      <c r="JS193" s="7">
        <f ca="1">IFERROR(IF(JS192+JR193&gt;JT$4,JS192,JS192+JR193),"")</f>
        <v>60</v>
      </c>
      <c r="JT193" s="7">
        <f t="shared" ca="1" si="932"/>
        <v>0</v>
      </c>
      <c r="JU193" s="7">
        <f t="shared" ca="1" si="829"/>
        <v>0.77941866501000867</v>
      </c>
      <c r="JV193" s="7">
        <f t="shared" ca="1" si="830"/>
        <v>-0.31788020347154711</v>
      </c>
      <c r="JW193" s="7">
        <f t="shared" ca="1" si="831"/>
        <v>0</v>
      </c>
      <c r="JX193" s="7">
        <f t="shared" ca="1" si="832"/>
        <v>0</v>
      </c>
      <c r="JY193" s="7">
        <f ca="1">IFERROR(IF(JY192+JX193&gt;JZ$4,JY192,JY192+JX193),"")</f>
        <v>60</v>
      </c>
      <c r="JZ193" s="7">
        <f t="shared" ca="1" si="933"/>
        <v>0</v>
      </c>
      <c r="KA193" s="7">
        <f t="shared" ca="1" si="833"/>
        <v>0.18203759079722615</v>
      </c>
      <c r="KB193" s="7">
        <f t="shared" ca="1" si="834"/>
        <v>0.27950087074123542</v>
      </c>
      <c r="KC193" s="7">
        <f t="shared" ca="1" si="835"/>
        <v>1</v>
      </c>
      <c r="KD193" s="7" t="str">
        <f t="shared" ca="1" si="836"/>
        <v>5</v>
      </c>
      <c r="KE193" s="7">
        <f ca="1">IFERROR(IF(KE192+KD193&gt;KF$4,KE192,KE192+KD193),"")</f>
        <v>60</v>
      </c>
      <c r="KF193" s="7">
        <f t="shared" ca="1" si="934"/>
        <v>0</v>
      </c>
      <c r="KG193" s="7">
        <f t="shared" ca="1" si="837"/>
        <v>0.34803762155359774</v>
      </c>
      <c r="KH193" s="7">
        <f t="shared" ca="1" si="838"/>
        <v>0.11350083998486382</v>
      </c>
      <c r="KI193" s="7">
        <f t="shared" ca="1" si="839"/>
        <v>1</v>
      </c>
      <c r="KJ193" s="7" t="str">
        <f t="shared" ca="1" si="840"/>
        <v>5</v>
      </c>
      <c r="KK193" s="7">
        <f ca="1">IFERROR(IF(KK192+KJ193&gt;KL$4,KK192,KK192+KJ193),"")</f>
        <v>60</v>
      </c>
      <c r="KL193" s="7">
        <f t="shared" ca="1" si="935"/>
        <v>0</v>
      </c>
      <c r="KM193" s="7">
        <f t="shared" ca="1" si="841"/>
        <v>0.79467105171872721</v>
      </c>
      <c r="KN193" s="7">
        <f t="shared" ca="1" si="842"/>
        <v>-0.33313259018026564</v>
      </c>
      <c r="KO193" s="7">
        <f t="shared" ca="1" si="843"/>
        <v>0</v>
      </c>
      <c r="KP193" s="7">
        <f t="shared" ca="1" si="844"/>
        <v>0</v>
      </c>
      <c r="KQ193" s="7">
        <f ca="1">IFERROR(IF(KQ192+KP193&gt;KR$4,KQ192,KQ192+KP193),"")</f>
        <v>60</v>
      </c>
      <c r="KR193" s="7">
        <f t="shared" ca="1" si="936"/>
        <v>0</v>
      </c>
      <c r="KS193" s="7">
        <f t="shared" ca="1" si="845"/>
        <v>0.44138306403547878</v>
      </c>
      <c r="KT193" s="7">
        <f t="shared" ca="1" si="846"/>
        <v>2.0155397502982786E-2</v>
      </c>
      <c r="KU193" s="7">
        <f t="shared" ca="1" si="847"/>
        <v>1</v>
      </c>
      <c r="KV193" s="7" t="str">
        <f t="shared" ca="1" si="848"/>
        <v>5</v>
      </c>
      <c r="KW193" s="7">
        <f ca="1">IFERROR(IF(KW192+KV193&gt;KX$4,KW192,KW192+KV193),"")</f>
        <v>60</v>
      </c>
      <c r="KX193" s="7">
        <f t="shared" ca="1" si="937"/>
        <v>0</v>
      </c>
      <c r="KY193" s="7">
        <f t="shared" ca="1" si="849"/>
        <v>0.93607265570873477</v>
      </c>
      <c r="KZ193" s="7">
        <f t="shared" ca="1" si="850"/>
        <v>-0.4745341941702732</v>
      </c>
      <c r="LA193" s="7">
        <f t="shared" ca="1" si="851"/>
        <v>0</v>
      </c>
      <c r="LB193" s="7">
        <f t="shared" ca="1" si="852"/>
        <v>0</v>
      </c>
      <c r="LC193" s="7">
        <f ca="1">IFERROR(IF(LC192+LB193&gt;LD$4,LC192,LC192+LB193),"")</f>
        <v>60</v>
      </c>
      <c r="LD193" s="7">
        <f t="shared" ca="1" si="938"/>
        <v>0</v>
      </c>
      <c r="LE193" s="7">
        <f t="shared" ca="1" si="853"/>
        <v>5.2613827285886483E-2</v>
      </c>
      <c r="LF193" s="7">
        <f t="shared" ca="1" si="854"/>
        <v>0.40892463425257508</v>
      </c>
      <c r="LG193" s="7">
        <f t="shared" ca="1" si="855"/>
        <v>1</v>
      </c>
      <c r="LH193" s="7" t="str">
        <f t="shared" ca="1" si="856"/>
        <v>5</v>
      </c>
      <c r="LI193" s="7">
        <f ca="1">IFERROR(IF(LI192+LH193&gt;LJ$4,LI192,LI192+LH193),"")</f>
        <v>60</v>
      </c>
      <c r="LJ193" s="7">
        <f t="shared" ca="1" si="939"/>
        <v>0</v>
      </c>
      <c r="LK193" s="7">
        <f t="shared" ca="1" si="857"/>
        <v>0.53166924174618346</v>
      </c>
      <c r="LL193" s="7">
        <f t="shared" ca="1" si="858"/>
        <v>-7.0130780207721899E-2</v>
      </c>
      <c r="LM193" s="7">
        <f t="shared" ca="1" si="859"/>
        <v>0</v>
      </c>
      <c r="LN193" s="7">
        <f t="shared" ca="1" si="860"/>
        <v>0</v>
      </c>
      <c r="LO193" s="7">
        <f ca="1">IFERROR(IF(LO192+LN193&gt;LP$4,LO192,LO192+LN193),"")</f>
        <v>60</v>
      </c>
      <c r="LP193" s="7">
        <f t="shared" ca="1" si="940"/>
        <v>0</v>
      </c>
      <c r="LQ193" s="7">
        <f t="shared" ca="1" si="861"/>
        <v>0.11243270524499904</v>
      </c>
      <c r="LR193" s="7">
        <f t="shared" ca="1" si="862"/>
        <v>0.34910575629346252</v>
      </c>
      <c r="LS193" s="7">
        <f t="shared" ca="1" si="863"/>
        <v>1</v>
      </c>
      <c r="LT193" s="7" t="str">
        <f t="shared" ca="1" si="864"/>
        <v>5</v>
      </c>
      <c r="LU193" s="7">
        <f ca="1">IFERROR(IF(LU192+LT193&gt;LV$4,LU192,LU192+LT193),"")</f>
        <v>60</v>
      </c>
      <c r="LV193" s="7">
        <f t="shared" ca="1" si="941"/>
        <v>0</v>
      </c>
      <c r="LW193" s="7">
        <f t="shared" ca="1" si="865"/>
        <v>0.1988045032403486</v>
      </c>
      <c r="LX193" s="7">
        <f t="shared" ca="1" si="866"/>
        <v>0.26273395829811297</v>
      </c>
      <c r="LY193" s="7">
        <f t="shared" ca="1" si="867"/>
        <v>1</v>
      </c>
      <c r="LZ193" s="7" t="str">
        <f t="shared" ca="1" si="868"/>
        <v>5</v>
      </c>
      <c r="MA193" s="7">
        <f ca="1">IFERROR(IF(MA192+LZ193&gt;MB$4,MA192,MA192+LZ193),"")</f>
        <v>60</v>
      </c>
      <c r="MB193" s="7">
        <f t="shared" ca="1" si="942"/>
        <v>0</v>
      </c>
      <c r="MC193" s="7">
        <f t="shared" ca="1" si="869"/>
        <v>0.18080288805344868</v>
      </c>
      <c r="MD193" s="7">
        <f t="shared" ca="1" si="870"/>
        <v>0.28073557348501288</v>
      </c>
      <c r="ME193" s="7">
        <f t="shared" ca="1" si="871"/>
        <v>1</v>
      </c>
      <c r="MF193" s="7" t="str">
        <f t="shared" ca="1" si="872"/>
        <v>5</v>
      </c>
      <c r="MG193" s="7">
        <f ca="1">IFERROR(IF(MG192+MF193&gt;MH$4,MG192,MG192+MF193),"")</f>
        <v>60</v>
      </c>
      <c r="MH193" s="7">
        <f t="shared" ca="1" si="943"/>
        <v>0</v>
      </c>
      <c r="MI193" s="7">
        <f t="shared" ca="1" si="873"/>
        <v>0.5131479966437027</v>
      </c>
      <c r="MJ193" s="7">
        <f t="shared" ca="1" si="874"/>
        <v>-5.1609535105241133E-2</v>
      </c>
      <c r="MK193" s="7">
        <f t="shared" ca="1" si="875"/>
        <v>0</v>
      </c>
      <c r="ML193" s="7">
        <f t="shared" ca="1" si="876"/>
        <v>0</v>
      </c>
      <c r="MM193" s="7">
        <f ca="1">IFERROR(IF(MM192+ML193&gt;MN$4,MM192,MM192+ML193),"")</f>
        <v>60</v>
      </c>
      <c r="MN193" s="7">
        <f t="shared" ca="1" si="944"/>
        <v>0</v>
      </c>
      <c r="MO193" s="7">
        <f t="shared" ca="1" si="877"/>
        <v>0.52996925056570787</v>
      </c>
      <c r="MP193" s="7">
        <f t="shared" ca="1" si="878"/>
        <v>-6.8430789027246308E-2</v>
      </c>
      <c r="MQ193" s="7">
        <f t="shared" ca="1" si="879"/>
        <v>0</v>
      </c>
      <c r="MR193" s="7">
        <f t="shared" ca="1" si="880"/>
        <v>0</v>
      </c>
      <c r="MS193" s="7">
        <f ca="1">IFERROR(IF(MS192+MR193&gt;MT$4,MS192,MS192+MR193),"")</f>
        <v>60</v>
      </c>
      <c r="MT193" s="7">
        <f t="shared" ca="1" si="945"/>
        <v>0</v>
      </c>
      <c r="MU193" s="7">
        <f t="shared" ca="1" si="881"/>
        <v>0.24020082702772361</v>
      </c>
      <c r="MV193" s="7">
        <f t="shared" ca="1" si="882"/>
        <v>0.22133763451073796</v>
      </c>
      <c r="MW193" s="7">
        <f t="shared" ca="1" si="883"/>
        <v>1</v>
      </c>
      <c r="MX193" s="7" t="str">
        <f t="shared" ca="1" si="884"/>
        <v>5</v>
      </c>
      <c r="MY193" s="7">
        <f ca="1">IFERROR(IF(MY192+MX193&gt;MZ$4,MY192,MY192+MX193),"")</f>
        <v>60</v>
      </c>
      <c r="MZ193" s="7">
        <f t="shared" ca="1" si="946"/>
        <v>0</v>
      </c>
      <c r="NA193" s="7">
        <f t="shared" ca="1" si="885"/>
        <v>0.55416797321611699</v>
      </c>
      <c r="NB193" s="7">
        <f t="shared" ca="1" si="886"/>
        <v>-9.2629511677655429E-2</v>
      </c>
      <c r="NC193" s="7">
        <f t="shared" ca="1" si="887"/>
        <v>0</v>
      </c>
      <c r="ND193" s="7">
        <f t="shared" ca="1" si="888"/>
        <v>0</v>
      </c>
      <c r="NE193" s="7">
        <f ca="1">IFERROR(IF(NE192+ND193&gt;NF$4,NE192,NE192+ND193),"")</f>
        <v>60</v>
      </c>
      <c r="NF193" s="7">
        <f t="shared" ca="1" si="947"/>
        <v>0</v>
      </c>
      <c r="NG193" s="7">
        <f t="shared" ca="1" si="889"/>
        <v>0.12954859805756269</v>
      </c>
      <c r="NH193" s="7">
        <f t="shared" ca="1" si="890"/>
        <v>0.33198986348089887</v>
      </c>
      <c r="NI193" s="7">
        <f t="shared" ca="1" si="891"/>
        <v>1</v>
      </c>
      <c r="NJ193" s="7" t="str">
        <f t="shared" ca="1" si="892"/>
        <v>5</v>
      </c>
      <c r="NK193" s="7">
        <f ca="1">IFERROR(IF(NK192+NJ193&gt;NL$4,NK192,NK192+NJ193),"")</f>
        <v>60</v>
      </c>
      <c r="NL193" s="7">
        <f t="shared" ca="1" si="948"/>
        <v>0</v>
      </c>
      <c r="NM193" s="7">
        <f t="shared" ca="1" si="893"/>
        <v>0.98674190487535407</v>
      </c>
      <c r="NN193" s="7">
        <f t="shared" ca="1" si="894"/>
        <v>-0.52520344333689251</v>
      </c>
      <c r="NO193" s="7">
        <f t="shared" ca="1" si="895"/>
        <v>0</v>
      </c>
      <c r="NP193" s="7">
        <f t="shared" ca="1" si="896"/>
        <v>0</v>
      </c>
      <c r="NQ193" s="7">
        <f ca="1">IFERROR(IF(NQ192+NP193&gt;NR$4,NQ192,NQ192+NP193),"")</f>
        <v>60</v>
      </c>
      <c r="NR193" s="7">
        <f t="shared" ca="1" si="949"/>
        <v>0</v>
      </c>
      <c r="NT193">
        <v>191</v>
      </c>
      <c r="NU193" s="7" t="s">
        <v>19</v>
      </c>
      <c r="NV193" s="7" t="str">
        <f t="shared" ca="1" si="653"/>
        <v/>
      </c>
      <c r="NW193" s="7" t="str">
        <f t="shared" ca="1" si="647"/>
        <v/>
      </c>
      <c r="NX193" t="str">
        <f ca="1">IFERROR(VLOOKUP(NT193,$K$3:$AK$568,8,FALSE),"")</f>
        <v/>
      </c>
      <c r="NY193" t="str">
        <f ca="1">IFERROR(VLOOKUP(NT193,$K$3:$AK$568,9,FALSE),"")</f>
        <v/>
      </c>
      <c r="NZ193" s="7" t="str">
        <f ca="1">IFERROR(VLOOKUP(NT193,$K$3:$AK$568,27,FALSE),"")</f>
        <v/>
      </c>
      <c r="OB193">
        <v>191</v>
      </c>
      <c r="OC193" s="7" t="s">
        <v>19</v>
      </c>
      <c r="OD193" t="e">
        <f t="shared" ca="1" si="654"/>
        <v>#N/A</v>
      </c>
      <c r="OE193" s="7" t="str">
        <f t="shared" ca="1" si="655"/>
        <v/>
      </c>
      <c r="OF193" s="7" t="str">
        <f t="shared" ca="1" si="656"/>
        <v/>
      </c>
      <c r="OG193" t="str">
        <f t="shared" ca="1" si="657"/>
        <v/>
      </c>
      <c r="OI193">
        <v>191</v>
      </c>
      <c r="OJ193" s="7" t="s">
        <v>19</v>
      </c>
      <c r="OK193" s="7" t="str">
        <f t="shared" ca="1" si="658"/>
        <v/>
      </c>
      <c r="OL193" s="7" t="str">
        <f t="shared" ca="1" si="659"/>
        <v/>
      </c>
      <c r="OM193" t="str">
        <f ca="1">IFERROR(VLOOKUP(OI193,$L$3:$AK$568,7,FALSE),"")</f>
        <v/>
      </c>
      <c r="ON193" t="str">
        <f ca="1">IFERROR(VLOOKUP(OI193,$L$3:$AK$568,8,FALSE),"")</f>
        <v/>
      </c>
      <c r="OO193" s="7" t="str">
        <f ca="1">IFERROR(VLOOKUP(OI193,$L$3:$AK$568,26,FALSE),"")</f>
        <v/>
      </c>
      <c r="OQ193">
        <v>191</v>
      </c>
      <c r="OR193" s="7" t="s">
        <v>19</v>
      </c>
      <c r="OS193" t="e">
        <f t="shared" ca="1" si="660"/>
        <v>#N/A</v>
      </c>
      <c r="OT193" s="7" t="str">
        <f t="shared" ca="1" si="661"/>
        <v/>
      </c>
      <c r="OU193" s="7" t="str">
        <f t="shared" ca="1" si="662"/>
        <v/>
      </c>
      <c r="OV193" t="str">
        <f t="shared" ca="1" si="663"/>
        <v/>
      </c>
      <c r="OX193">
        <v>191</v>
      </c>
      <c r="OY193" s="7" t="s">
        <v>19</v>
      </c>
      <c r="OZ193" s="7" t="str">
        <f t="shared" ca="1" si="664"/>
        <v/>
      </c>
      <c r="PA193" s="7" t="str">
        <f t="shared" ca="1" si="665"/>
        <v/>
      </c>
      <c r="PB193" t="str">
        <f ca="1">IFERROR(VLOOKUP(OX193,$M$3:$AK$568,6,FALSE),"")</f>
        <v/>
      </c>
      <c r="PC193" t="str">
        <f ca="1">IFERROR(VLOOKUP(OX193,$M$3:$AK$568,7,FALSE),"")</f>
        <v/>
      </c>
      <c r="PD193" s="7" t="str">
        <f ca="1">IFERROR(VLOOKUP(OX193,$M$3:$AK$568,25,FALSE),"")</f>
        <v/>
      </c>
      <c r="PF193">
        <v>191</v>
      </c>
      <c r="PG193" s="7" t="s">
        <v>19</v>
      </c>
      <c r="PH193" t="e">
        <f t="shared" ca="1" si="666"/>
        <v>#N/A</v>
      </c>
      <c r="PI193" s="7" t="str">
        <f t="shared" ca="1" si="667"/>
        <v/>
      </c>
      <c r="PJ193" s="7" t="str">
        <f t="shared" ca="1" si="668"/>
        <v/>
      </c>
      <c r="PK193" t="str">
        <f t="shared" ca="1" si="669"/>
        <v/>
      </c>
      <c r="PM193">
        <v>191</v>
      </c>
      <c r="PN193" s="7" t="s">
        <v>19</v>
      </c>
      <c r="PO193" s="202" t="str">
        <f t="shared" ca="1" si="670"/>
        <v/>
      </c>
      <c r="PP193" s="7" t="str">
        <f t="shared" ca="1" si="671"/>
        <v/>
      </c>
      <c r="PQ193" t="str">
        <f ca="1">IFERROR(VLOOKUP(PM193,$G$325:$R$409,12,FALSE),"")</f>
        <v/>
      </c>
      <c r="PR193" t="e">
        <f ca="1">VLOOKUP(PM193,$G$324:$Q$409,11,FALSE)</f>
        <v>#N/A</v>
      </c>
      <c r="PS193" s="7" t="str">
        <f ca="1">VLOOKUP(PQ193,$R$325:$Y$409,8,FALSE)</f>
        <v>- -</v>
      </c>
      <c r="PT193" s="7">
        <f ca="1">ReSt</f>
        <v>-4</v>
      </c>
      <c r="PU193" s="7" t="e">
        <f t="shared" ca="1" si="672"/>
        <v>#N/A</v>
      </c>
      <c r="PV193" s="7" t="e">
        <f t="shared" ca="1" si="673"/>
        <v>#N/A</v>
      </c>
      <c r="PW193" s="7" t="str">
        <f ca="1">VLOOKUP(PQ193,$R$325:$AK$409,8,FALSE)</f>
        <v>- -</v>
      </c>
      <c r="PX193" s="7"/>
      <c r="PY193">
        <v>191</v>
      </c>
      <c r="PZ193" s="7" t="s">
        <v>19</v>
      </c>
      <c r="QA193" t="str">
        <f t="shared" ca="1" si="674"/>
        <v/>
      </c>
      <c r="QB193" s="7" t="str">
        <f t="shared" ca="1" si="675"/>
        <v/>
      </c>
      <c r="QC193" s="7" t="str">
        <f t="shared" ca="1" si="676"/>
        <v/>
      </c>
      <c r="QD193" t="str">
        <f t="shared" ca="1" si="677"/>
        <v/>
      </c>
      <c r="QF193">
        <v>191</v>
      </c>
      <c r="QG193" s="7" t="s">
        <v>19</v>
      </c>
      <c r="QH193" s="7" t="str">
        <f t="shared" ca="1" si="678"/>
        <v/>
      </c>
      <c r="QI193" s="7" t="e">
        <f t="shared" ca="1" si="679"/>
        <v>#VALUE!</v>
      </c>
      <c r="QJ193" t="e">
        <f t="shared" ca="1" si="680"/>
        <v>#N/A</v>
      </c>
      <c r="QK193" s="7" t="e">
        <f t="shared" ca="1" si="681"/>
        <v>#N/A</v>
      </c>
      <c r="QM193">
        <v>191</v>
      </c>
      <c r="QN193" s="7" t="s">
        <v>19</v>
      </c>
      <c r="QO193" t="str">
        <f t="shared" ca="1" si="682"/>
        <v/>
      </c>
      <c r="QP193" s="7" t="str">
        <f t="shared" ca="1" si="683"/>
        <v/>
      </c>
      <c r="QQ193" t="str">
        <f t="shared" ca="1" si="684"/>
        <v/>
      </c>
    </row>
    <row r="194" spans="1:459" x14ac:dyDescent="0.25">
      <c r="A194" s="240"/>
      <c r="C194" s="75"/>
      <c r="D194" s="76"/>
      <c r="F194" s="75"/>
      <c r="G194" s="76"/>
      <c r="I194" s="75"/>
      <c r="J194" s="85" t="s">
        <v>2151</v>
      </c>
      <c r="K194" s="85">
        <f t="shared" ca="1" si="648"/>
        <v>7</v>
      </c>
      <c r="L194" s="85">
        <f t="shared" ca="1" si="951"/>
        <v>1</v>
      </c>
      <c r="M194" s="70">
        <f t="shared" ca="1" si="956"/>
        <v>9</v>
      </c>
      <c r="O194" s="222">
        <f t="shared" ca="1" si="649"/>
        <v>244</v>
      </c>
      <c r="Q194" s="7" t="str">
        <f t="shared" si="958"/>
        <v>Acrobatics</v>
      </c>
      <c r="R194" s="9" t="s">
        <v>1469</v>
      </c>
      <c r="S194" s="9" t="s">
        <v>1858</v>
      </c>
      <c r="T194" s="61" t="str">
        <f>SUBSTITUTE(IFERROR(IFERROR(VLOOKUP(R194,'[1]Skill Statistics'!$A$3:$C$513,2,FALSE),VLOOKUP(Q194,'[1]Skill Statistics'!$A$3:$C$513,2,FALSE)),T193),"R*","ReSt")</f>
        <v>Aq/Qu</v>
      </c>
      <c r="U194" s="61" t="str">
        <f>IFERROR(IFERROR(VLOOKUP(R194,'[1]Skill Statistics'!$A$3:$C$513,3,FALSE),VLOOKUP(Q194,'[1]Skill Statistics'!$A$3:$C$513,3,FALSE)),U193)</f>
        <v>St</v>
      </c>
      <c r="V194" s="61" t="str">
        <f>IF(ISNUMBER(SEARCH("Category",R194)),"- -",IFERROR(IFERROR(VLOOKUP(Q194,[1]Professions!$A$4:$AM$288,MATCH(Profession,[1]Professions!$A$1:$AM$1,0),FALSE),VLOOKUP(Q194,Calculations!$B$91:$I$95,8,FALSE)),"- -"))</f>
        <v>2 / 4</v>
      </c>
      <c r="W194" s="60">
        <f t="shared" si="650"/>
        <v>0</v>
      </c>
      <c r="X194" s="7">
        <f ca="1">IFERROR(VLOOKUP(R194,$BS$6:$NR$519,MATCH(ActualLevel,$BS$3:$NR$3,0),FALSE),"- -")</f>
        <v>0</v>
      </c>
      <c r="Y194" s="7">
        <f t="shared" ca="1" si="955"/>
        <v>0</v>
      </c>
      <c r="Z194" s="7">
        <f ca="1">IFERROR(VLOOKUP(Y194,Charts!$BQ$2:$BR$52,2,FALSE),"- -")</f>
        <v>-25</v>
      </c>
      <c r="AA194" s="7" t="str">
        <f t="shared" ca="1" si="686"/>
        <v>- -</v>
      </c>
      <c r="AB194" s="7">
        <f t="shared" ca="1" si="952"/>
        <v>0</v>
      </c>
      <c r="AC194" s="7"/>
      <c r="AD194" s="7"/>
      <c r="AE194" s="7"/>
      <c r="AF194" s="7"/>
      <c r="AG194" s="7"/>
      <c r="AH194" s="43"/>
      <c r="AI194" s="7"/>
      <c r="AJ194" s="7"/>
      <c r="AK194" s="7">
        <f t="shared" ca="1" si="687"/>
        <v>-25</v>
      </c>
      <c r="AL194" s="7"/>
      <c r="AM194" s="69">
        <f>IFERROR(VLOOKUP(R194,'[1]Skill Statistics'!$A$3:$AN$513,MATCH(Profession,'[1]Skill Statistics'!$A$2:$AN$2,0),FALSE),0)</f>
        <v>0</v>
      </c>
      <c r="AN194" s="85">
        <f>IFERROR(VLOOKUP(Q194,'[1]Skill Statistics'!$A$3:$BK$513,MATCH(Archetype,'[1]Skill Statistics'!$A$2:$BK$2,0),FALSE),0)</f>
        <v>0</v>
      </c>
      <c r="AO194" s="85">
        <f>IFERROR(VLOOKUP(Q194,'[1]Skill Statistics'!$A$3:$BB$513,MATCH(Race,'[1]Skill Statistics'!$A$2:$BB$2,0),FALSE),0)</f>
        <v>0</v>
      </c>
      <c r="AP194" s="85">
        <f t="shared" ca="1" si="651"/>
        <v>0</v>
      </c>
      <c r="AQ194" s="70"/>
      <c r="AS194" s="69">
        <f>IFERROR(VLOOKUP(Q194,'[1]Professional Skills'!$A$4:$AM$288,MATCH(Profession,'[1]Professional Skills'!$A$3:$AM$3,0),FALSE),"- -")</f>
        <v>0</v>
      </c>
      <c r="AU194" s="7">
        <f t="shared" si="954"/>
        <v>0</v>
      </c>
      <c r="AV194" s="7">
        <f t="shared" ca="1" si="953"/>
        <v>0</v>
      </c>
      <c r="AW194" t="str">
        <f t="shared" si="690"/>
        <v/>
      </c>
      <c r="AX194" t="str">
        <f>IFERROR(_xlfn.RANK.EQ(AW194,$AW$5:$AW$568),"")</f>
        <v/>
      </c>
      <c r="AY194">
        <f t="shared" si="645"/>
        <v>0</v>
      </c>
      <c r="AZ194" s="70" t="str">
        <f t="shared" si="688"/>
        <v/>
      </c>
      <c r="BB194" s="69">
        <f>IFERROR(IF(Q194="Language",VLOOKUP(R194,[1]Cultures!$B$4:$N$218,MATCH(Culture,[1]Cultures!$B$3:$N$3,0),FALSE),VLOOKUP(Q194,[1]Cultures!$B$4:$O$212,MATCH(Culture,[1]Cultures!$B$3:$O$3,0),FALSE)),"- -")</f>
        <v>0</v>
      </c>
      <c r="BD194">
        <f t="shared" ca="1" si="950"/>
        <v>0</v>
      </c>
      <c r="BE194" t="str">
        <f t="shared" si="897"/>
        <v/>
      </c>
      <c r="BI194" s="7">
        <f t="shared" si="689"/>
        <v>0</v>
      </c>
      <c r="BK194" s="7"/>
      <c r="BL194" s="70">
        <f t="shared" si="646"/>
        <v>0</v>
      </c>
      <c r="BN194" s="69">
        <f>IFERROR(VLOOKUP(V194,Charts!$BT$2:$BV$14,3,FALSE),"- -")</f>
        <v>0.76923076923076927</v>
      </c>
      <c r="BO194" s="85">
        <f t="shared" ca="1" si="652"/>
        <v>1.5013711175136795</v>
      </c>
      <c r="BP194" s="70">
        <f t="shared" ca="1" si="898"/>
        <v>244</v>
      </c>
      <c r="BR194" s="7">
        <v>189</v>
      </c>
      <c r="BS194" s="9" t="str">
        <f ca="1">VLOOKUP(BR194,$O$3:$R$568,4,FALSE)</f>
        <v>Boreal Forests</v>
      </c>
      <c r="BT194" s="7" t="str">
        <f ca="1">VLOOKUP(BS194,$R$3:$V$568,5,FALSE)</f>
        <v>3 / 4</v>
      </c>
      <c r="BU194" s="7">
        <f ca="1">VLOOKUP(BT194,Charts!$BT$2:$BV$14,3,FALSE)</f>
        <v>0.69230769230769229</v>
      </c>
      <c r="BV194" s="7" t="str">
        <f t="shared" ca="1" si="691"/>
        <v>3</v>
      </c>
      <c r="BW194" s="7" t="str">
        <f t="shared" ca="1" si="692"/>
        <v>4</v>
      </c>
      <c r="BY194" s="7">
        <f t="shared" ca="1" si="693"/>
        <v>0.74413154237351875</v>
      </c>
      <c r="BZ194" s="7">
        <f t="shared" ca="1" si="694"/>
        <v>-5.182385006582646E-2</v>
      </c>
      <c r="CA194" s="7">
        <f t="shared" ca="1" si="695"/>
        <v>0</v>
      </c>
      <c r="CB194" s="7">
        <f t="shared" ca="1" si="696"/>
        <v>0</v>
      </c>
      <c r="CC194" s="7">
        <f ca="1">IFERROR(IF(CC193+CB194&gt;CD$4,CC193,CC193+CB194),"")</f>
        <v>38</v>
      </c>
      <c r="CD194" s="7">
        <f t="shared" ca="1" si="899"/>
        <v>0</v>
      </c>
      <c r="CE194" s="7">
        <f t="shared" ca="1" si="697"/>
        <v>0.3597951114097544</v>
      </c>
      <c r="CF194" s="7">
        <f t="shared" ca="1" si="698"/>
        <v>0.33251258089793789</v>
      </c>
      <c r="CG194" s="7">
        <f t="shared" ca="1" si="699"/>
        <v>1</v>
      </c>
      <c r="CH194" s="7" t="str">
        <f t="shared" ca="1" si="700"/>
        <v>3</v>
      </c>
      <c r="CI194" s="7">
        <f ca="1">IFERROR(IF(CI193+CH194&gt;CJ$4,CI193,CI193+CH194),"")</f>
        <v>60</v>
      </c>
      <c r="CJ194" s="7">
        <f t="shared" ca="1" si="900"/>
        <v>0</v>
      </c>
      <c r="CK194" s="7">
        <f t="shared" ca="1" si="701"/>
        <v>0.47782646962495967</v>
      </c>
      <c r="CL194" s="7">
        <f t="shared" ca="1" si="702"/>
        <v>0.21448122268273262</v>
      </c>
      <c r="CM194" s="7">
        <f t="shared" ca="1" si="703"/>
        <v>1</v>
      </c>
      <c r="CN194" s="7" t="str">
        <f t="shared" ca="1" si="704"/>
        <v>3</v>
      </c>
      <c r="CO194" s="7">
        <f ca="1">IFERROR(IF(CO193+CN194&gt;CP$4,CO193,CO193+CN194),"")</f>
        <v>60</v>
      </c>
      <c r="CP194" s="7">
        <f t="shared" ca="1" si="901"/>
        <v>0</v>
      </c>
      <c r="CQ194" s="7">
        <f t="shared" ca="1" si="705"/>
        <v>0.73157658027880856</v>
      </c>
      <c r="CR194" s="7">
        <f t="shared" ca="1" si="706"/>
        <v>-3.9268887971116273E-2</v>
      </c>
      <c r="CS194" s="7">
        <f t="shared" ca="1" si="707"/>
        <v>0</v>
      </c>
      <c r="CT194" s="7">
        <f t="shared" ca="1" si="708"/>
        <v>0</v>
      </c>
      <c r="CU194" s="7">
        <f ca="1">IFERROR(IF(CU193+CT194&gt;CV$4,CU193,CU193+CT194),"")</f>
        <v>60</v>
      </c>
      <c r="CV194" s="7">
        <f t="shared" ca="1" si="902"/>
        <v>0</v>
      </c>
      <c r="CW194" s="7">
        <f t="shared" ca="1" si="709"/>
        <v>6.5722637603508494E-2</v>
      </c>
      <c r="CX194" s="7">
        <f t="shared" ca="1" si="710"/>
        <v>0.6265850547041838</v>
      </c>
      <c r="CY194" s="7">
        <f t="shared" ca="1" si="711"/>
        <v>1</v>
      </c>
      <c r="CZ194" s="7" t="str">
        <f t="shared" ca="1" si="712"/>
        <v>3</v>
      </c>
      <c r="DA194" s="7">
        <f ca="1">IFERROR(IF(DA193+CZ194&gt;DB$4,DA193,DA193+CZ194),"")</f>
        <v>60</v>
      </c>
      <c r="DB194" s="7">
        <f t="shared" ca="1" si="903"/>
        <v>0</v>
      </c>
      <c r="DC194" s="7">
        <f t="shared" ca="1" si="713"/>
        <v>0.39708959816946532</v>
      </c>
      <c r="DD194" s="7">
        <f t="shared" ca="1" si="714"/>
        <v>0.29521809413822697</v>
      </c>
      <c r="DE194" s="7">
        <f t="shared" ca="1" si="715"/>
        <v>1</v>
      </c>
      <c r="DF194" s="7" t="str">
        <f t="shared" ca="1" si="716"/>
        <v>3</v>
      </c>
      <c r="DG194" s="7">
        <f ca="1">IFERROR(IF(DG193+DF194&gt;DH$4,DG193,DG193+DF194),"")</f>
        <v>60</v>
      </c>
      <c r="DH194" s="7">
        <f t="shared" ca="1" si="904"/>
        <v>0</v>
      </c>
      <c r="DI194" s="7">
        <f t="shared" ca="1" si="717"/>
        <v>0.65442161323135317</v>
      </c>
      <c r="DJ194" s="7">
        <f t="shared" ca="1" si="718"/>
        <v>3.7886079076339119E-2</v>
      </c>
      <c r="DK194" s="7">
        <f t="shared" ca="1" si="719"/>
        <v>1</v>
      </c>
      <c r="DL194" s="7" t="str">
        <f t="shared" ca="1" si="720"/>
        <v>3</v>
      </c>
      <c r="DM194" s="7">
        <f ca="1">IFERROR(IF(DM193+DL194&gt;DN$4,DM193,DM193+DL194),"")</f>
        <v>60</v>
      </c>
      <c r="DN194" s="7">
        <f t="shared" ca="1" si="905"/>
        <v>0</v>
      </c>
      <c r="DO194" s="7">
        <f t="shared" ca="1" si="721"/>
        <v>0.27889529221387421</v>
      </c>
      <c r="DP194" s="7">
        <f t="shared" ca="1" si="722"/>
        <v>0.41341240009381808</v>
      </c>
      <c r="DQ194" s="7">
        <f t="shared" ca="1" si="723"/>
        <v>1</v>
      </c>
      <c r="DR194" s="7" t="str">
        <f t="shared" ca="1" si="724"/>
        <v>3</v>
      </c>
      <c r="DS194" s="7">
        <f ca="1">IFERROR(IF(DS193+DR194&gt;DT$4,DS193,DS193+DR194),"")</f>
        <v>60</v>
      </c>
      <c r="DT194" s="7">
        <f t="shared" ca="1" si="906"/>
        <v>0</v>
      </c>
      <c r="DU194" s="7">
        <f t="shared" ca="1" si="725"/>
        <v>0.91188353278130108</v>
      </c>
      <c r="DV194" s="7">
        <f t="shared" ca="1" si="726"/>
        <v>-0.21957584047360879</v>
      </c>
      <c r="DW194" s="7">
        <f t="shared" ca="1" si="727"/>
        <v>0</v>
      </c>
      <c r="DX194" s="7">
        <f t="shared" ca="1" si="728"/>
        <v>0</v>
      </c>
      <c r="DY194" s="7">
        <f ca="1">IFERROR(IF(DY193+DX194&gt;DZ$4,DY193,DY193+DX194),"")</f>
        <v>60</v>
      </c>
      <c r="DZ194" s="7">
        <f t="shared" ca="1" si="907"/>
        <v>0</v>
      </c>
      <c r="EA194" s="7">
        <f t="shared" ca="1" si="729"/>
        <v>0.2009468075317814</v>
      </c>
      <c r="EB194" s="7">
        <f t="shared" ca="1" si="730"/>
        <v>0.49136088477591089</v>
      </c>
      <c r="EC194" s="7">
        <f t="shared" ca="1" si="731"/>
        <v>1</v>
      </c>
      <c r="ED194" s="7" t="str">
        <f t="shared" ca="1" si="732"/>
        <v>3</v>
      </c>
      <c r="EE194" s="7">
        <f ca="1">IFERROR(IF(EE193+ED194&gt;EF$4,EE193,EE193+ED194),"")</f>
        <v>60</v>
      </c>
      <c r="EF194" s="7">
        <f t="shared" ca="1" si="908"/>
        <v>0</v>
      </c>
      <c r="EG194" s="7">
        <f t="shared" ca="1" si="733"/>
        <v>0.26559948248747511</v>
      </c>
      <c r="EH194" s="7">
        <f t="shared" ca="1" si="734"/>
        <v>0.42670820982021718</v>
      </c>
      <c r="EI194" s="7">
        <f t="shared" ca="1" si="735"/>
        <v>1</v>
      </c>
      <c r="EJ194" s="7" t="str">
        <f t="shared" ca="1" si="736"/>
        <v>3</v>
      </c>
      <c r="EK194" s="7">
        <f ca="1">IFERROR(IF(EK193+EJ194&gt;EL$4,EK193,EK193+EJ194),"")</f>
        <v>60</v>
      </c>
      <c r="EL194" s="7">
        <f t="shared" ca="1" si="909"/>
        <v>0</v>
      </c>
      <c r="EM194" s="7">
        <f t="shared" ca="1" si="737"/>
        <v>0.882491143662262</v>
      </c>
      <c r="EN194" s="7">
        <f t="shared" ca="1" si="738"/>
        <v>-0.19018345135456971</v>
      </c>
      <c r="EO194" s="7">
        <f t="shared" ca="1" si="739"/>
        <v>0</v>
      </c>
      <c r="EP194" s="7">
        <f t="shared" ca="1" si="740"/>
        <v>0</v>
      </c>
      <c r="EQ194" s="7">
        <f ca="1">IFERROR(IF(EQ193+EP194&gt;ER$4,EQ193,EQ193+EP194),"")</f>
        <v>60</v>
      </c>
      <c r="ER194" s="7">
        <f t="shared" ca="1" si="910"/>
        <v>0</v>
      </c>
      <c r="ES194" s="7">
        <f t="shared" ca="1" si="741"/>
        <v>0.91862164172674432</v>
      </c>
      <c r="ET194" s="7">
        <f t="shared" ca="1" si="742"/>
        <v>-0.22631394941905203</v>
      </c>
      <c r="EU194" s="7">
        <f t="shared" ca="1" si="743"/>
        <v>0</v>
      </c>
      <c r="EV194" s="7">
        <f t="shared" ca="1" si="744"/>
        <v>0</v>
      </c>
      <c r="EW194" s="7">
        <f ca="1">IFERROR(IF(EW193+EV194&gt;EX$4,EW193,EW193+EV194),"")</f>
        <v>60</v>
      </c>
      <c r="EX194" s="7">
        <f t="shared" ca="1" si="911"/>
        <v>0</v>
      </c>
      <c r="EY194" s="7">
        <f t="shared" ca="1" si="745"/>
        <v>0.31069881818052469</v>
      </c>
      <c r="EZ194" s="7">
        <f t="shared" ca="1" si="746"/>
        <v>0.3816088741271676</v>
      </c>
      <c r="FA194" s="7">
        <f t="shared" ca="1" si="747"/>
        <v>1</v>
      </c>
      <c r="FB194" s="7" t="str">
        <f t="shared" ca="1" si="748"/>
        <v>3</v>
      </c>
      <c r="FC194" s="7">
        <f ca="1">IFERROR(IF(FC193+FB194&gt;FD$4,FC193,FC193+FB194),"")</f>
        <v>60</v>
      </c>
      <c r="FD194" s="7">
        <f t="shared" ca="1" si="912"/>
        <v>0</v>
      </c>
      <c r="FE194" s="7">
        <f t="shared" ca="1" si="749"/>
        <v>0.36260812023310329</v>
      </c>
      <c r="FF194" s="7">
        <f t="shared" ca="1" si="750"/>
        <v>0.329699572074589</v>
      </c>
      <c r="FG194" s="7">
        <f t="shared" ca="1" si="751"/>
        <v>1</v>
      </c>
      <c r="FH194" s="7" t="str">
        <f t="shared" ca="1" si="752"/>
        <v>3</v>
      </c>
      <c r="FI194" s="7">
        <f ca="1">IFERROR(IF(FI193+FH194&gt;FJ$4,FI193,FI193+FH194),"")</f>
        <v>60</v>
      </c>
      <c r="FJ194" s="7">
        <f t="shared" ca="1" si="913"/>
        <v>0</v>
      </c>
      <c r="FK194" s="7">
        <f t="shared" ca="1" si="753"/>
        <v>0.98760099780295396</v>
      </c>
      <c r="FL194" s="7">
        <f t="shared" ca="1" si="754"/>
        <v>-0.29529330549526167</v>
      </c>
      <c r="FM194" s="7">
        <f t="shared" ca="1" si="755"/>
        <v>0</v>
      </c>
      <c r="FN194" s="7">
        <f t="shared" ca="1" si="756"/>
        <v>0</v>
      </c>
      <c r="FO194" s="7">
        <f ca="1">IFERROR(IF(FO193+FN194&gt;FP$4,FO193,FO193+FN194),"")</f>
        <v>60</v>
      </c>
      <c r="FP194" s="7">
        <f t="shared" ca="1" si="914"/>
        <v>0</v>
      </c>
      <c r="FQ194" s="7">
        <f t="shared" ca="1" si="757"/>
        <v>3.425682175141509E-2</v>
      </c>
      <c r="FR194" s="7">
        <f t="shared" ca="1" si="758"/>
        <v>0.6580508705562772</v>
      </c>
      <c r="FS194" s="7">
        <f t="shared" ca="1" si="759"/>
        <v>1</v>
      </c>
      <c r="FT194" s="7" t="str">
        <f t="shared" ca="1" si="760"/>
        <v>3</v>
      </c>
      <c r="FU194" s="7">
        <f ca="1">IFERROR(IF(FU193+FT194&gt;FV$4,FU193,FU193+FT194),"")</f>
        <v>60</v>
      </c>
      <c r="FV194" s="7">
        <f t="shared" ca="1" si="915"/>
        <v>0</v>
      </c>
      <c r="FW194" s="7">
        <f t="shared" ca="1" si="761"/>
        <v>0.47299528997814932</v>
      </c>
      <c r="FX194" s="7">
        <f t="shared" ca="1" si="762"/>
        <v>0.21931240232954297</v>
      </c>
      <c r="FY194" s="7">
        <f t="shared" ca="1" si="763"/>
        <v>1</v>
      </c>
      <c r="FZ194" s="7" t="str">
        <f t="shared" ca="1" si="764"/>
        <v>3</v>
      </c>
      <c r="GA194" s="7">
        <f ca="1">IFERROR(IF(GA193+FZ194&gt;GB$4,GA193,GA193+FZ194),"")</f>
        <v>60</v>
      </c>
      <c r="GB194" s="7">
        <f t="shared" ca="1" si="916"/>
        <v>0</v>
      </c>
      <c r="GC194" s="7">
        <f t="shared" ca="1" si="765"/>
        <v>0.2180961094088073</v>
      </c>
      <c r="GD194" s="7">
        <f t="shared" ca="1" si="766"/>
        <v>0.47421158289888499</v>
      </c>
      <c r="GE194" s="7">
        <f t="shared" ca="1" si="767"/>
        <v>1</v>
      </c>
      <c r="GF194" s="7" t="str">
        <f t="shared" ca="1" si="768"/>
        <v>3</v>
      </c>
      <c r="GG194" s="7">
        <f ca="1">IFERROR(IF(GG193+GF194&gt;GH$4,GG193,GG193+GF194),"")</f>
        <v>60</v>
      </c>
      <c r="GH194" s="7">
        <f t="shared" ca="1" si="917"/>
        <v>0</v>
      </c>
      <c r="GI194" s="7">
        <f t="shared" ca="1" si="769"/>
        <v>0.7494552519714418</v>
      </c>
      <c r="GJ194" s="7">
        <f t="shared" ca="1" si="770"/>
        <v>-5.7147559663749514E-2</v>
      </c>
      <c r="GK194" s="7">
        <f t="shared" ca="1" si="771"/>
        <v>0</v>
      </c>
      <c r="GL194" s="7">
        <f t="shared" ca="1" si="772"/>
        <v>0</v>
      </c>
      <c r="GM194" s="7">
        <f ca="1">IFERROR(IF(GM193+GL194&gt;GN$4,GM193,GM193+GL194),"")</f>
        <v>60</v>
      </c>
      <c r="GN194" s="7">
        <f t="shared" ca="1" si="918"/>
        <v>0</v>
      </c>
      <c r="GO194" s="7">
        <f t="shared" ca="1" si="773"/>
        <v>0.90197322860688056</v>
      </c>
      <c r="GP194" s="7">
        <f t="shared" ca="1" si="774"/>
        <v>-0.20966553629918827</v>
      </c>
      <c r="GQ194" s="7">
        <f t="shared" ca="1" si="775"/>
        <v>0</v>
      </c>
      <c r="GR194" s="7">
        <f t="shared" ca="1" si="776"/>
        <v>0</v>
      </c>
      <c r="GS194" s="7">
        <f ca="1">IFERROR(IF(GS193+GR194&gt;GT$4,GS193,GS193+GR194),"")</f>
        <v>60</v>
      </c>
      <c r="GT194" s="7">
        <f t="shared" ca="1" si="919"/>
        <v>0</v>
      </c>
      <c r="GU194" s="7">
        <f t="shared" ca="1" si="777"/>
        <v>0.34108609554353175</v>
      </c>
      <c r="GV194" s="7">
        <f t="shared" ca="1" si="778"/>
        <v>0.35122159676416054</v>
      </c>
      <c r="GW194" s="7">
        <f t="shared" ca="1" si="779"/>
        <v>1</v>
      </c>
      <c r="GX194" s="7" t="str">
        <f t="shared" ca="1" si="780"/>
        <v>3</v>
      </c>
      <c r="GY194" s="7">
        <f ca="1">IFERROR(IF(GY193+GX194&gt;GZ$4,GY193,GY193+GX194),"")</f>
        <v>60</v>
      </c>
      <c r="GZ194" s="7">
        <f t="shared" ca="1" si="920"/>
        <v>0</v>
      </c>
      <c r="HA194" s="7">
        <f t="shared" ca="1" si="781"/>
        <v>0.47949490305678755</v>
      </c>
      <c r="HB194" s="7">
        <f t="shared" ca="1" si="782"/>
        <v>0.21281278925090474</v>
      </c>
      <c r="HC194" s="7">
        <f t="shared" ca="1" si="783"/>
        <v>1</v>
      </c>
      <c r="HD194" s="7" t="str">
        <f t="shared" ca="1" si="784"/>
        <v>3</v>
      </c>
      <c r="HE194" s="7">
        <f ca="1">IFERROR(IF(HE193+HD194&gt;HF$4,HE193,HE193+HD194),"")</f>
        <v>60</v>
      </c>
      <c r="HF194" s="7">
        <f t="shared" ca="1" si="921"/>
        <v>0</v>
      </c>
      <c r="HG194" s="7">
        <f t="shared" ca="1" si="785"/>
        <v>0.62164697159553051</v>
      </c>
      <c r="HH194" s="7">
        <f t="shared" ca="1" si="786"/>
        <v>7.0660720712161784E-2</v>
      </c>
      <c r="HI194" s="7">
        <f t="shared" ca="1" si="787"/>
        <v>1</v>
      </c>
      <c r="HJ194" s="7" t="str">
        <f t="shared" ca="1" si="788"/>
        <v>3</v>
      </c>
      <c r="HK194" s="7">
        <f ca="1">IFERROR(IF(HK193+HJ194&gt;HL$4,HK193,HK193+HJ194),"")</f>
        <v>60</v>
      </c>
      <c r="HL194" s="7">
        <f t="shared" ca="1" si="922"/>
        <v>0</v>
      </c>
      <c r="HM194" s="7">
        <f t="shared" ca="1" si="789"/>
        <v>0.43499368348644329</v>
      </c>
      <c r="HN194" s="7">
        <f t="shared" ca="1" si="790"/>
        <v>0.257314008821249</v>
      </c>
      <c r="HO194" s="7">
        <f t="shared" ca="1" si="791"/>
        <v>1</v>
      </c>
      <c r="HP194" s="7" t="str">
        <f t="shared" ca="1" si="792"/>
        <v>3</v>
      </c>
      <c r="HQ194" s="7">
        <f ca="1">IFERROR(IF(HQ193+HP194&gt;HR$4,HQ193,HQ193+HP194),"")</f>
        <v>60</v>
      </c>
      <c r="HR194" s="7">
        <f t="shared" ca="1" si="923"/>
        <v>0</v>
      </c>
      <c r="HS194" s="7">
        <f t="shared" ca="1" si="793"/>
        <v>0.42075914613111032</v>
      </c>
      <c r="HT194" s="7">
        <f t="shared" ca="1" si="794"/>
        <v>0.27154854617658197</v>
      </c>
      <c r="HU194" s="7">
        <f t="shared" ca="1" si="795"/>
        <v>1</v>
      </c>
      <c r="HV194" s="7" t="str">
        <f t="shared" ca="1" si="796"/>
        <v>3</v>
      </c>
      <c r="HW194" s="7">
        <f ca="1">IFERROR(IF(HW193+HV194&gt;HX$4,HW193,HW193+HV194),"")</f>
        <v>60</v>
      </c>
      <c r="HX194" s="7">
        <f t="shared" ca="1" si="924"/>
        <v>0</v>
      </c>
      <c r="HY194" s="7">
        <f t="shared" ca="1" si="797"/>
        <v>0.21503048743613884</v>
      </c>
      <c r="HZ194" s="7">
        <f t="shared" ca="1" si="798"/>
        <v>0.47727720487155345</v>
      </c>
      <c r="IA194" s="7">
        <f t="shared" ca="1" si="799"/>
        <v>1</v>
      </c>
      <c r="IB194" s="7" t="str">
        <f t="shared" ca="1" si="800"/>
        <v>3</v>
      </c>
      <c r="IC194" s="7">
        <f ca="1">IFERROR(IF(IC193+IB194&gt;ID$4,IC193,IC193+IB194),"")</f>
        <v>60</v>
      </c>
      <c r="ID194" s="7">
        <f t="shared" ca="1" si="925"/>
        <v>0</v>
      </c>
      <c r="IE194" s="7">
        <f t="shared" ca="1" si="801"/>
        <v>0.60871494006512128</v>
      </c>
      <c r="IF194" s="7">
        <f t="shared" ca="1" si="802"/>
        <v>8.3592752242571011E-2</v>
      </c>
      <c r="IG194" s="7">
        <f t="shared" ca="1" si="803"/>
        <v>1</v>
      </c>
      <c r="IH194" s="7" t="str">
        <f t="shared" ca="1" si="804"/>
        <v>3</v>
      </c>
      <c r="II194" s="7">
        <f ca="1">IFERROR(IF(II193+IH194&gt;IJ$4,II193,II193+IH194),"")</f>
        <v>60</v>
      </c>
      <c r="IJ194" s="7">
        <f t="shared" ca="1" si="926"/>
        <v>0</v>
      </c>
      <c r="IK194" s="7">
        <f t="shared" ca="1" si="805"/>
        <v>0.20927020045772493</v>
      </c>
      <c r="IL194" s="7">
        <f t="shared" ca="1" si="806"/>
        <v>0.48303749184996736</v>
      </c>
      <c r="IM194" s="7">
        <f t="shared" ca="1" si="807"/>
        <v>1</v>
      </c>
      <c r="IN194" s="7" t="str">
        <f t="shared" ca="1" si="808"/>
        <v>3</v>
      </c>
      <c r="IO194" s="7">
        <f ca="1">IFERROR(IF(IO193+IN194&gt;IP$4,IO193,IO193+IN194),"")</f>
        <v>60</v>
      </c>
      <c r="IP194" s="7">
        <f t="shared" ca="1" si="927"/>
        <v>0</v>
      </c>
      <c r="IQ194" s="7">
        <f t="shared" ca="1" si="809"/>
        <v>9.8558739833348619E-2</v>
      </c>
      <c r="IR194" s="7">
        <f t="shared" ca="1" si="810"/>
        <v>0.59374895247434367</v>
      </c>
      <c r="IS194" s="7">
        <f t="shared" ca="1" si="811"/>
        <v>1</v>
      </c>
      <c r="IT194" s="7" t="str">
        <f t="shared" ca="1" si="812"/>
        <v>3</v>
      </c>
      <c r="IU194" s="7">
        <f ca="1">IFERROR(IF(IU193+IT194&gt;IV$4,IU193,IU193+IT194),"")</f>
        <v>60</v>
      </c>
      <c r="IV194" s="7">
        <f t="shared" ca="1" si="928"/>
        <v>0</v>
      </c>
      <c r="IW194" s="7">
        <f t="shared" ca="1" si="813"/>
        <v>0.88707612981267203</v>
      </c>
      <c r="IX194" s="7">
        <f t="shared" ca="1" si="814"/>
        <v>-0.19476843750497974</v>
      </c>
      <c r="IY194" s="7">
        <f t="shared" ca="1" si="815"/>
        <v>0</v>
      </c>
      <c r="IZ194" s="7">
        <f t="shared" ca="1" si="816"/>
        <v>0</v>
      </c>
      <c r="JA194" s="7">
        <f ca="1">IFERROR(IF(JA193+IZ194&gt;JB$4,JA193,JA193+IZ194),"")</f>
        <v>60</v>
      </c>
      <c r="JB194" s="7">
        <f t="shared" ca="1" si="929"/>
        <v>0</v>
      </c>
      <c r="JC194" s="7">
        <f t="shared" ca="1" si="817"/>
        <v>5.1913675346897392E-2</v>
      </c>
      <c r="JD194" s="7">
        <f t="shared" ca="1" si="818"/>
        <v>0.6403940169607949</v>
      </c>
      <c r="JE194" s="7">
        <f t="shared" ca="1" si="819"/>
        <v>1</v>
      </c>
      <c r="JF194" s="7" t="str">
        <f t="shared" ca="1" si="820"/>
        <v>3</v>
      </c>
      <c r="JG194" s="7">
        <f ca="1">IFERROR(IF(JG193+JF194&gt;JH$4,JG193,JG193+JF194),"")</f>
        <v>60</v>
      </c>
      <c r="JH194" s="7">
        <f t="shared" ca="1" si="930"/>
        <v>0</v>
      </c>
      <c r="JI194" s="7">
        <f t="shared" ca="1" si="821"/>
        <v>0.5787742470860715</v>
      </c>
      <c r="JJ194" s="7">
        <f t="shared" ca="1" si="822"/>
        <v>0.11353344522162079</v>
      </c>
      <c r="JK194" s="7">
        <f t="shared" ca="1" si="823"/>
        <v>1</v>
      </c>
      <c r="JL194" s="7" t="str">
        <f t="shared" ca="1" si="824"/>
        <v>3</v>
      </c>
      <c r="JM194" s="7">
        <f ca="1">IFERROR(IF(JM193+JL194&gt;JN$4,JM193,JM193+JL194),"")</f>
        <v>60</v>
      </c>
      <c r="JN194" s="7">
        <f t="shared" ca="1" si="931"/>
        <v>0</v>
      </c>
      <c r="JO194" s="7">
        <f t="shared" ca="1" si="825"/>
        <v>0.13993830297393539</v>
      </c>
      <c r="JP194" s="7">
        <f t="shared" ca="1" si="826"/>
        <v>0.5523693893337569</v>
      </c>
      <c r="JQ194" s="7">
        <f t="shared" ca="1" si="827"/>
        <v>1</v>
      </c>
      <c r="JR194" s="7" t="str">
        <f t="shared" ca="1" si="828"/>
        <v>3</v>
      </c>
      <c r="JS194" s="7">
        <f ca="1">IFERROR(IF(JS193+JR194&gt;JT$4,JS193,JS193+JR194),"")</f>
        <v>60</v>
      </c>
      <c r="JT194" s="7">
        <f t="shared" ca="1" si="932"/>
        <v>0</v>
      </c>
      <c r="JU194" s="7">
        <f t="shared" ca="1" si="829"/>
        <v>9.5788383841077129E-2</v>
      </c>
      <c r="JV194" s="7">
        <f t="shared" ca="1" si="830"/>
        <v>0.59651930846661516</v>
      </c>
      <c r="JW194" s="7">
        <f t="shared" ca="1" si="831"/>
        <v>1</v>
      </c>
      <c r="JX194" s="7" t="str">
        <f t="shared" ca="1" si="832"/>
        <v>3</v>
      </c>
      <c r="JY194" s="7">
        <f ca="1">IFERROR(IF(JY193+JX194&gt;JZ$4,JY193,JY193+JX194),"")</f>
        <v>60</v>
      </c>
      <c r="JZ194" s="7">
        <f t="shared" ca="1" si="933"/>
        <v>0</v>
      </c>
      <c r="KA194" s="7">
        <f t="shared" ca="1" si="833"/>
        <v>0.10549797183731213</v>
      </c>
      <c r="KB194" s="7">
        <f t="shared" ca="1" si="834"/>
        <v>0.58680972047038016</v>
      </c>
      <c r="KC194" s="7">
        <f t="shared" ca="1" si="835"/>
        <v>1</v>
      </c>
      <c r="KD194" s="7" t="str">
        <f t="shared" ca="1" si="836"/>
        <v>3</v>
      </c>
      <c r="KE194" s="7">
        <f ca="1">IFERROR(IF(KE193+KD194&gt;KF$4,KE193,KE193+KD194),"")</f>
        <v>60</v>
      </c>
      <c r="KF194" s="7">
        <f t="shared" ca="1" si="934"/>
        <v>0</v>
      </c>
      <c r="KG194" s="7">
        <f t="shared" ca="1" si="837"/>
        <v>0.57472585436955603</v>
      </c>
      <c r="KH194" s="7">
        <f t="shared" ca="1" si="838"/>
        <v>0.11758183793813626</v>
      </c>
      <c r="KI194" s="7">
        <f t="shared" ca="1" si="839"/>
        <v>1</v>
      </c>
      <c r="KJ194" s="7" t="str">
        <f t="shared" ca="1" si="840"/>
        <v>3</v>
      </c>
      <c r="KK194" s="7">
        <f ca="1">IFERROR(IF(KK193+KJ194&gt;KL$4,KK193,KK193+KJ194),"")</f>
        <v>60</v>
      </c>
      <c r="KL194" s="7">
        <f t="shared" ca="1" si="935"/>
        <v>0</v>
      </c>
      <c r="KM194" s="7">
        <f t="shared" ca="1" si="841"/>
        <v>0.12190665475878071</v>
      </c>
      <c r="KN194" s="7">
        <f t="shared" ca="1" si="842"/>
        <v>0.57040103754891158</v>
      </c>
      <c r="KO194" s="7">
        <f t="shared" ca="1" si="843"/>
        <v>1</v>
      </c>
      <c r="KP194" s="7" t="str">
        <f t="shared" ca="1" si="844"/>
        <v>3</v>
      </c>
      <c r="KQ194" s="7">
        <f ca="1">IFERROR(IF(KQ193+KP194&gt;KR$4,KQ193,KQ193+KP194),"")</f>
        <v>60</v>
      </c>
      <c r="KR194" s="7">
        <f t="shared" ca="1" si="936"/>
        <v>0</v>
      </c>
      <c r="KS194" s="7">
        <f t="shared" ca="1" si="845"/>
        <v>5.5369874162284338E-3</v>
      </c>
      <c r="KT194" s="7">
        <f t="shared" ca="1" si="846"/>
        <v>0.68677070489146386</v>
      </c>
      <c r="KU194" s="7">
        <f t="shared" ca="1" si="847"/>
        <v>1</v>
      </c>
      <c r="KV194" s="7" t="str">
        <f t="shared" ca="1" si="848"/>
        <v>3</v>
      </c>
      <c r="KW194" s="7">
        <f ca="1">IFERROR(IF(KW193+KV194&gt;KX$4,KW193,KW193+KV194),"")</f>
        <v>60</v>
      </c>
      <c r="KX194" s="7">
        <f t="shared" ca="1" si="937"/>
        <v>0</v>
      </c>
      <c r="KY194" s="7">
        <f t="shared" ca="1" si="849"/>
        <v>0.55478203749272947</v>
      </c>
      <c r="KZ194" s="7">
        <f t="shared" ca="1" si="850"/>
        <v>0.13752565481496282</v>
      </c>
      <c r="LA194" s="7">
        <f t="shared" ca="1" si="851"/>
        <v>1</v>
      </c>
      <c r="LB194" s="7" t="str">
        <f t="shared" ca="1" si="852"/>
        <v>3</v>
      </c>
      <c r="LC194" s="7">
        <f ca="1">IFERROR(IF(LC193+LB194&gt;LD$4,LC193,LC193+LB194),"")</f>
        <v>60</v>
      </c>
      <c r="LD194" s="7">
        <f t="shared" ca="1" si="938"/>
        <v>0</v>
      </c>
      <c r="LE194" s="7">
        <f t="shared" ca="1" si="853"/>
        <v>0.57753642337480426</v>
      </c>
      <c r="LF194" s="7">
        <f t="shared" ca="1" si="854"/>
        <v>0.11477126893288803</v>
      </c>
      <c r="LG194" s="7">
        <f t="shared" ca="1" si="855"/>
        <v>1</v>
      </c>
      <c r="LH194" s="7" t="str">
        <f t="shared" ca="1" si="856"/>
        <v>3</v>
      </c>
      <c r="LI194" s="7">
        <f ca="1">IFERROR(IF(LI193+LH194&gt;LJ$4,LI193,LI193+LH194),"")</f>
        <v>60</v>
      </c>
      <c r="LJ194" s="7">
        <f t="shared" ca="1" si="939"/>
        <v>0</v>
      </c>
      <c r="LK194" s="7">
        <f t="shared" ca="1" si="857"/>
        <v>0.84485888941953302</v>
      </c>
      <c r="LL194" s="7">
        <f t="shared" ca="1" si="858"/>
        <v>-0.15255119711184073</v>
      </c>
      <c r="LM194" s="7">
        <f t="shared" ca="1" si="859"/>
        <v>0</v>
      </c>
      <c r="LN194" s="7">
        <f t="shared" ca="1" si="860"/>
        <v>0</v>
      </c>
      <c r="LO194" s="7">
        <f ca="1">IFERROR(IF(LO193+LN194&gt;LP$4,LO193,LO193+LN194),"")</f>
        <v>60</v>
      </c>
      <c r="LP194" s="7">
        <f t="shared" ca="1" si="940"/>
        <v>0</v>
      </c>
      <c r="LQ194" s="7">
        <f t="shared" ca="1" si="861"/>
        <v>3.656724875450601E-2</v>
      </c>
      <c r="LR194" s="7">
        <f t="shared" ca="1" si="862"/>
        <v>0.65574044355318628</v>
      </c>
      <c r="LS194" s="7">
        <f t="shared" ca="1" si="863"/>
        <v>1</v>
      </c>
      <c r="LT194" s="7" t="str">
        <f t="shared" ca="1" si="864"/>
        <v>3</v>
      </c>
      <c r="LU194" s="7">
        <f ca="1">IFERROR(IF(LU193+LT194&gt;LV$4,LU193,LU193+LT194),"")</f>
        <v>60</v>
      </c>
      <c r="LV194" s="7">
        <f t="shared" ca="1" si="941"/>
        <v>0</v>
      </c>
      <c r="LW194" s="7">
        <f t="shared" ca="1" si="865"/>
        <v>0.497580777860269</v>
      </c>
      <c r="LX194" s="7">
        <f t="shared" ca="1" si="866"/>
        <v>0.19472691444742329</v>
      </c>
      <c r="LY194" s="7">
        <f t="shared" ca="1" si="867"/>
        <v>1</v>
      </c>
      <c r="LZ194" s="7" t="str">
        <f t="shared" ca="1" si="868"/>
        <v>3</v>
      </c>
      <c r="MA194" s="7">
        <f ca="1">IFERROR(IF(MA193+LZ194&gt;MB$4,MA193,MA193+LZ194),"")</f>
        <v>60</v>
      </c>
      <c r="MB194" s="7">
        <f t="shared" ca="1" si="942"/>
        <v>0</v>
      </c>
      <c r="MC194" s="7">
        <f t="shared" ca="1" si="869"/>
        <v>0.86250586745550684</v>
      </c>
      <c r="MD194" s="7">
        <f t="shared" ca="1" si="870"/>
        <v>-0.17019817514781455</v>
      </c>
      <c r="ME194" s="7">
        <f t="shared" ca="1" si="871"/>
        <v>0</v>
      </c>
      <c r="MF194" s="7">
        <f t="shared" ca="1" si="872"/>
        <v>0</v>
      </c>
      <c r="MG194" s="7">
        <f ca="1">IFERROR(IF(MG193+MF194&gt;MH$4,MG193,MG193+MF194),"")</f>
        <v>60</v>
      </c>
      <c r="MH194" s="7">
        <f t="shared" ca="1" si="943"/>
        <v>0</v>
      </c>
      <c r="MI194" s="7">
        <f t="shared" ca="1" si="873"/>
        <v>9.3233308390721081E-2</v>
      </c>
      <c r="MJ194" s="7">
        <f t="shared" ca="1" si="874"/>
        <v>0.59907438391697121</v>
      </c>
      <c r="MK194" s="7">
        <f t="shared" ca="1" si="875"/>
        <v>1</v>
      </c>
      <c r="ML194" s="7" t="str">
        <f t="shared" ca="1" si="876"/>
        <v>3</v>
      </c>
      <c r="MM194" s="7">
        <f ca="1">IFERROR(IF(MM193+ML194&gt;MN$4,MM193,MM193+ML194),"")</f>
        <v>60</v>
      </c>
      <c r="MN194" s="7">
        <f t="shared" ca="1" si="944"/>
        <v>0</v>
      </c>
      <c r="MO194" s="7">
        <f t="shared" ca="1" si="877"/>
        <v>0.89578305397156444</v>
      </c>
      <c r="MP194" s="7">
        <f t="shared" ca="1" si="878"/>
        <v>-0.20347536166387215</v>
      </c>
      <c r="MQ194" s="7">
        <f t="shared" ca="1" si="879"/>
        <v>0</v>
      </c>
      <c r="MR194" s="7">
        <f t="shared" ca="1" si="880"/>
        <v>0</v>
      </c>
      <c r="MS194" s="7">
        <f ca="1">IFERROR(IF(MS193+MR194&gt;MT$4,MS193,MS193+MR194),"")</f>
        <v>60</v>
      </c>
      <c r="MT194" s="7">
        <f t="shared" ca="1" si="945"/>
        <v>0</v>
      </c>
      <c r="MU194" s="7">
        <f t="shared" ca="1" si="881"/>
        <v>0.47287002197654293</v>
      </c>
      <c r="MV194" s="7">
        <f t="shared" ca="1" si="882"/>
        <v>0.21943767033114936</v>
      </c>
      <c r="MW194" s="7">
        <f t="shared" ca="1" si="883"/>
        <v>1</v>
      </c>
      <c r="MX194" s="7" t="str">
        <f t="shared" ca="1" si="884"/>
        <v>3</v>
      </c>
      <c r="MY194" s="7">
        <f ca="1">IFERROR(IF(MY193+MX194&gt;MZ$4,MY193,MY193+MX194),"")</f>
        <v>60</v>
      </c>
      <c r="MZ194" s="7">
        <f t="shared" ca="1" si="946"/>
        <v>0</v>
      </c>
      <c r="NA194" s="7">
        <f t="shared" ca="1" si="885"/>
        <v>0.57685142355231378</v>
      </c>
      <c r="NB194" s="7">
        <f t="shared" ca="1" si="886"/>
        <v>0.11545626875537851</v>
      </c>
      <c r="NC194" s="7">
        <f t="shared" ca="1" si="887"/>
        <v>1</v>
      </c>
      <c r="ND194" s="7" t="str">
        <f t="shared" ca="1" si="888"/>
        <v>3</v>
      </c>
      <c r="NE194" s="7">
        <f ca="1">IFERROR(IF(NE193+ND194&gt;NF$4,NE193,NE193+ND194),"")</f>
        <v>60</v>
      </c>
      <c r="NF194" s="7">
        <f t="shared" ca="1" si="947"/>
        <v>0</v>
      </c>
      <c r="NG194" s="7">
        <f t="shared" ca="1" si="889"/>
        <v>0.23126592016568437</v>
      </c>
      <c r="NH194" s="7">
        <f t="shared" ca="1" si="890"/>
        <v>0.46104177214200792</v>
      </c>
      <c r="NI194" s="7">
        <f t="shared" ca="1" si="891"/>
        <v>1</v>
      </c>
      <c r="NJ194" s="7" t="str">
        <f t="shared" ca="1" si="892"/>
        <v>3</v>
      </c>
      <c r="NK194" s="7">
        <f ca="1">IFERROR(IF(NK193+NJ194&gt;NL$4,NK193,NK193+NJ194),"")</f>
        <v>60</v>
      </c>
      <c r="NL194" s="7">
        <f t="shared" ca="1" si="948"/>
        <v>0</v>
      </c>
      <c r="NM194" s="7">
        <f t="shared" ca="1" si="893"/>
        <v>0.71704758710515493</v>
      </c>
      <c r="NN194" s="7">
        <f t="shared" ca="1" si="894"/>
        <v>-2.4739894797462636E-2</v>
      </c>
      <c r="NO194" s="7">
        <f t="shared" ca="1" si="895"/>
        <v>0</v>
      </c>
      <c r="NP194" s="7">
        <f t="shared" ca="1" si="896"/>
        <v>0</v>
      </c>
      <c r="NQ194" s="7">
        <f ca="1">IFERROR(IF(NQ193+NP194&gt;NR$4,NQ193,NQ193+NP194),"")</f>
        <v>60</v>
      </c>
      <c r="NR194" s="7">
        <f t="shared" ca="1" si="949"/>
        <v>0</v>
      </c>
      <c r="NT194">
        <v>192</v>
      </c>
      <c r="NU194" s="7" t="s">
        <v>19</v>
      </c>
      <c r="NV194" s="7" t="str">
        <f t="shared" ca="1" si="653"/>
        <v/>
      </c>
      <c r="NW194" s="7" t="str">
        <f t="shared" ca="1" si="647"/>
        <v/>
      </c>
      <c r="NX194" t="str">
        <f ca="1">IFERROR(VLOOKUP(NT194,$K$3:$AK$568,8,FALSE),"")</f>
        <v/>
      </c>
      <c r="NY194" t="str">
        <f ca="1">IFERROR(VLOOKUP(NT194,$K$3:$AK$568,9,FALSE),"")</f>
        <v/>
      </c>
      <c r="NZ194" s="7" t="str">
        <f ca="1">IFERROR(VLOOKUP(NT194,$K$3:$AK$568,27,FALSE),"")</f>
        <v/>
      </c>
      <c r="OB194">
        <v>192</v>
      </c>
      <c r="OC194" s="7" t="s">
        <v>19</v>
      </c>
      <c r="OD194" t="e">
        <f t="shared" ca="1" si="654"/>
        <v>#N/A</v>
      </c>
      <c r="OE194" s="7" t="str">
        <f t="shared" ca="1" si="655"/>
        <v/>
      </c>
      <c r="OF194" s="7" t="str">
        <f t="shared" ca="1" si="656"/>
        <v/>
      </c>
      <c r="OG194" t="str">
        <f t="shared" ca="1" si="657"/>
        <v/>
      </c>
      <c r="OI194">
        <v>192</v>
      </c>
      <c r="OJ194" s="7" t="s">
        <v>19</v>
      </c>
      <c r="OK194" s="7" t="str">
        <f t="shared" ca="1" si="658"/>
        <v/>
      </c>
      <c r="OL194" s="7" t="str">
        <f t="shared" ca="1" si="659"/>
        <v/>
      </c>
      <c r="OM194" t="str">
        <f ca="1">IFERROR(VLOOKUP(OI194,$L$3:$AK$568,7,FALSE),"")</f>
        <v/>
      </c>
      <c r="ON194" t="str">
        <f ca="1">IFERROR(VLOOKUP(OI194,$L$3:$AK$568,8,FALSE),"")</f>
        <v/>
      </c>
      <c r="OO194" s="7" t="str">
        <f ca="1">IFERROR(VLOOKUP(OI194,$L$3:$AK$568,26,FALSE),"")</f>
        <v/>
      </c>
      <c r="OQ194">
        <v>192</v>
      </c>
      <c r="OR194" s="7" t="s">
        <v>19</v>
      </c>
      <c r="OS194" t="e">
        <f t="shared" ca="1" si="660"/>
        <v>#N/A</v>
      </c>
      <c r="OT194" s="7" t="str">
        <f t="shared" ca="1" si="661"/>
        <v/>
      </c>
      <c r="OU194" s="7" t="str">
        <f t="shared" ca="1" si="662"/>
        <v/>
      </c>
      <c r="OV194" t="str">
        <f t="shared" ca="1" si="663"/>
        <v/>
      </c>
      <c r="OX194">
        <v>192</v>
      </c>
      <c r="OY194" s="7" t="s">
        <v>19</v>
      </c>
      <c r="OZ194" s="7" t="str">
        <f t="shared" ca="1" si="664"/>
        <v/>
      </c>
      <c r="PA194" s="7" t="str">
        <f t="shared" ca="1" si="665"/>
        <v/>
      </c>
      <c r="PB194" t="str">
        <f ca="1">IFERROR(VLOOKUP(OX194,$M$3:$AK$568,6,FALSE),"")</f>
        <v/>
      </c>
      <c r="PC194" t="str">
        <f ca="1">IFERROR(VLOOKUP(OX194,$M$3:$AK$568,7,FALSE),"")</f>
        <v/>
      </c>
      <c r="PD194" s="7" t="str">
        <f ca="1">IFERROR(VLOOKUP(OX194,$M$3:$AK$568,25,FALSE),"")</f>
        <v/>
      </c>
      <c r="PF194">
        <v>192</v>
      </c>
      <c r="PG194" s="7" t="s">
        <v>19</v>
      </c>
      <c r="PH194" t="e">
        <f t="shared" ca="1" si="666"/>
        <v>#N/A</v>
      </c>
      <c r="PI194" s="7" t="str">
        <f t="shared" ca="1" si="667"/>
        <v/>
      </c>
      <c r="PJ194" s="7" t="str">
        <f t="shared" ca="1" si="668"/>
        <v/>
      </c>
      <c r="PK194" t="str">
        <f t="shared" ca="1" si="669"/>
        <v/>
      </c>
      <c r="PM194">
        <v>192</v>
      </c>
      <c r="PN194" s="7" t="s">
        <v>19</v>
      </c>
      <c r="PO194" s="202" t="str">
        <f t="shared" ca="1" si="670"/>
        <v/>
      </c>
      <c r="PP194" s="7" t="str">
        <f t="shared" ca="1" si="671"/>
        <v/>
      </c>
      <c r="PQ194" t="str">
        <f ca="1">IFERROR(VLOOKUP(PM194,$G$325:$R$409,12,FALSE),"")</f>
        <v/>
      </c>
      <c r="PR194" t="e">
        <f ca="1">VLOOKUP(PM194,$G$324:$Q$409,11,FALSE)</f>
        <v>#N/A</v>
      </c>
      <c r="PS194" s="7" t="str">
        <f ca="1">VLOOKUP(PQ194,$R$325:$Y$409,8,FALSE)</f>
        <v>- -</v>
      </c>
      <c r="PT194" s="7">
        <f ca="1">ReSt</f>
        <v>-4</v>
      </c>
      <c r="PU194" s="7" t="e">
        <f t="shared" ca="1" si="672"/>
        <v>#N/A</v>
      </c>
      <c r="PV194" s="7" t="e">
        <f t="shared" ca="1" si="673"/>
        <v>#N/A</v>
      </c>
      <c r="PW194" s="7" t="str">
        <f ca="1">VLOOKUP(PQ194,$R$325:$AK$409,8,FALSE)</f>
        <v>- -</v>
      </c>
      <c r="PX194" s="7"/>
      <c r="PY194">
        <v>192</v>
      </c>
      <c r="PZ194" s="7" t="s">
        <v>19</v>
      </c>
      <c r="QA194" t="str">
        <f t="shared" ca="1" si="674"/>
        <v/>
      </c>
      <c r="QB194" s="7" t="str">
        <f t="shared" ca="1" si="675"/>
        <v/>
      </c>
      <c r="QC194" s="7" t="str">
        <f t="shared" ca="1" si="676"/>
        <v/>
      </c>
      <c r="QD194" t="str">
        <f t="shared" ca="1" si="677"/>
        <v/>
      </c>
      <c r="QF194">
        <v>192</v>
      </c>
      <c r="QG194" s="7" t="s">
        <v>19</v>
      </c>
      <c r="QH194" s="7" t="str">
        <f t="shared" ca="1" si="678"/>
        <v/>
      </c>
      <c r="QI194" s="7" t="e">
        <f t="shared" ca="1" si="679"/>
        <v>#VALUE!</v>
      </c>
      <c r="QJ194" t="e">
        <f t="shared" ca="1" si="680"/>
        <v>#N/A</v>
      </c>
      <c r="QK194" s="7" t="e">
        <f t="shared" ca="1" si="681"/>
        <v>#N/A</v>
      </c>
      <c r="QM194">
        <v>192</v>
      </c>
      <c r="QN194" s="7" t="s">
        <v>19</v>
      </c>
      <c r="QO194" t="str">
        <f t="shared" ca="1" si="682"/>
        <v/>
      </c>
      <c r="QP194" s="7" t="str">
        <f t="shared" ca="1" si="683"/>
        <v/>
      </c>
      <c r="QQ194" t="str">
        <f t="shared" ca="1" si="684"/>
        <v/>
      </c>
    </row>
    <row r="195" spans="1:459" x14ac:dyDescent="0.25">
      <c r="A195" s="240"/>
      <c r="C195" s="75"/>
      <c r="D195" s="76"/>
      <c r="F195" s="75"/>
      <c r="G195" s="76"/>
      <c r="I195" s="75"/>
      <c r="J195" s="85"/>
      <c r="K195" s="85">
        <f t="shared" ca="1" si="648"/>
        <v>7</v>
      </c>
      <c r="L195" s="85">
        <f t="shared" ca="1" si="951"/>
        <v>1</v>
      </c>
      <c r="M195" s="70">
        <f t="shared" ca="1" si="956"/>
        <v>9</v>
      </c>
      <c r="O195" s="222">
        <f t="shared" ca="1" si="649"/>
        <v>344</v>
      </c>
      <c r="Q195" s="7" t="str">
        <f t="shared" si="958"/>
        <v>Contortions</v>
      </c>
      <c r="R195" s="9" t="s">
        <v>1470</v>
      </c>
      <c r="S195" s="9" t="s">
        <v>1859</v>
      </c>
      <c r="T195" s="61" t="str">
        <f>SUBSTITUTE(IFERROR(IFERROR(VLOOKUP(R195,'[1]Skill Statistics'!$A$3:$C$513,2,FALSE),VLOOKUP(Q195,'[1]Skill Statistics'!$A$3:$C$513,2,FALSE)),T194),"R*","ReSt")</f>
        <v>Aq/Qu</v>
      </c>
      <c r="U195" s="61" t="str">
        <f>IFERROR(IFERROR(VLOOKUP(R195,'[1]Skill Statistics'!$A$3:$C$513,3,FALSE),VLOOKUP(Q195,'[1]Skill Statistics'!$A$3:$C$513,3,FALSE)),U194)</f>
        <v>SD</v>
      </c>
      <c r="V195" s="61" t="str">
        <f>IF(ISNUMBER(SEARCH("Category",R195)),"- -",IFERROR(IFERROR(VLOOKUP(Q195,[1]Professions!$A$4:$AM$288,MATCH(Profession,[1]Professions!$A$1:$AM$1,0),FALSE),VLOOKUP(Q195,Calculations!$B$91:$I$95,8,FALSE)),"- -"))</f>
        <v>2 / 4</v>
      </c>
      <c r="W195" s="60">
        <f t="shared" si="650"/>
        <v>0</v>
      </c>
      <c r="X195" s="7">
        <f ca="1">IFERROR(VLOOKUP(R195,$BS$6:$NR$519,MATCH(ActualLevel,$BS$3:$NR$3,0),FALSE),"- -")</f>
        <v>0</v>
      </c>
      <c r="Y195" s="7">
        <f t="shared" ca="1" si="955"/>
        <v>0</v>
      </c>
      <c r="Z195" s="7">
        <f ca="1">IFERROR(VLOOKUP(Y195,Charts!$BQ$2:$BR$52,2,FALSE),"- -")</f>
        <v>-25</v>
      </c>
      <c r="AA195" s="7" t="str">
        <f t="shared" ca="1" si="686"/>
        <v>- -</v>
      </c>
      <c r="AB195" s="7">
        <f t="shared" ca="1" si="952"/>
        <v>0</v>
      </c>
      <c r="AC195" s="7"/>
      <c r="AD195" s="7"/>
      <c r="AE195" s="7"/>
      <c r="AF195" s="7"/>
      <c r="AG195" s="7"/>
      <c r="AH195" s="43"/>
      <c r="AI195" s="7"/>
      <c r="AJ195" s="7"/>
      <c r="AK195" s="7">
        <f t="shared" ca="1" si="687"/>
        <v>-25</v>
      </c>
      <c r="AL195" s="7"/>
      <c r="AM195" s="69">
        <f>IFERROR(VLOOKUP(R195,'[1]Skill Statistics'!$A$3:$AN$513,MATCH(Profession,'[1]Skill Statistics'!$A$2:$AN$2,0),FALSE),0)</f>
        <v>0</v>
      </c>
      <c r="AN195" s="85">
        <f>IFERROR(VLOOKUP(Q195,'[1]Skill Statistics'!$A$3:$BK$513,MATCH(Archetype,'[1]Skill Statistics'!$A$2:$BK$2,0),FALSE),0)</f>
        <v>0</v>
      </c>
      <c r="AO195" s="85">
        <f>IFERROR(VLOOKUP(Q195,'[1]Skill Statistics'!$A$3:$BB$513,MATCH(Race,'[1]Skill Statistics'!$A$2:$BB$2,0),FALSE),0)</f>
        <v>0</v>
      </c>
      <c r="AP195" s="85">
        <f t="shared" ca="1" si="651"/>
        <v>0</v>
      </c>
      <c r="AQ195" s="70"/>
      <c r="AS195" s="69">
        <f>IFERROR(VLOOKUP(Q195,'[1]Professional Skills'!$A$4:$AM$288,MATCH(Profession,'[1]Professional Skills'!$A$3:$AM$3,0),FALSE),"- -")</f>
        <v>0</v>
      </c>
      <c r="AU195" s="7">
        <f t="shared" si="954"/>
        <v>0</v>
      </c>
      <c r="AV195" s="7">
        <f t="shared" ca="1" si="953"/>
        <v>0</v>
      </c>
      <c r="AW195" t="str">
        <f t="shared" si="690"/>
        <v/>
      </c>
      <c r="AX195" t="str">
        <f>IFERROR(_xlfn.RANK.EQ(AW195,$AW$5:$AW$568),"")</f>
        <v/>
      </c>
      <c r="AY195">
        <f t="shared" ref="AY195:AY258" si="959">IF(IF(AT195="*",AY194,AW195)="",0,IF(AT195="*",AY194,AW195))</f>
        <v>0</v>
      </c>
      <c r="AZ195" s="70" t="str">
        <f t="shared" si="688"/>
        <v/>
      </c>
      <c r="BB195" s="69">
        <f>IFERROR(IF(Q195="Language",VLOOKUP(R195,[1]Cultures!$B$4:$N$218,MATCH(Culture,[1]Cultures!$B$3:$N$3,0),FALSE),VLOOKUP(Q195,[1]Cultures!$B$4:$O$212,MATCH(Culture,[1]Cultures!$B$3:$O$3,0),FALSE)),"- -")</f>
        <v>0</v>
      </c>
      <c r="BD195">
        <f t="shared" ca="1" si="950"/>
        <v>0</v>
      </c>
      <c r="BE195" t="str">
        <f t="shared" si="897"/>
        <v/>
      </c>
      <c r="BI195" s="7">
        <f t="shared" si="689"/>
        <v>0</v>
      </c>
      <c r="BK195" s="7"/>
      <c r="BL195" s="70">
        <f t="shared" ref="BL195:BL258" si="960">IF(V195="- -","- -",SUM(BI195:BK195))</f>
        <v>0</v>
      </c>
      <c r="BN195" s="69">
        <f>IFERROR(VLOOKUP(V195,Charts!$BT$2:$BV$14,3,FALSE),"- -")</f>
        <v>0.76923076923076927</v>
      </c>
      <c r="BO195" s="85">
        <f t="shared" ca="1" si="652"/>
        <v>1.15374000450542</v>
      </c>
      <c r="BP195" s="70">
        <f t="shared" ca="1" si="898"/>
        <v>344</v>
      </c>
      <c r="BR195" s="7">
        <v>190</v>
      </c>
      <c r="BS195" s="9" t="str">
        <f ca="1">VLOOKUP(BR195,$O$3:$R$568,4,FALSE)</f>
        <v>Gimmickry</v>
      </c>
      <c r="BT195" s="7" t="str">
        <f ca="1">VLOOKUP(BS195,$R$3:$V$568,5,FALSE)</f>
        <v>5 / 7</v>
      </c>
      <c r="BU195" s="7">
        <f ca="1">VLOOKUP(BT195,Charts!$BT$2:$BV$14,3,FALSE)</f>
        <v>0.46153846153846156</v>
      </c>
      <c r="BV195" s="7" t="str">
        <f t="shared" ca="1" si="691"/>
        <v>5</v>
      </c>
      <c r="BW195" s="7" t="str">
        <f t="shared" ca="1" si="692"/>
        <v>7</v>
      </c>
      <c r="BY195" s="7">
        <f t="shared" ca="1" si="693"/>
        <v>0.18256629558689563</v>
      </c>
      <c r="BZ195" s="7">
        <f t="shared" ca="1" si="694"/>
        <v>0.27897216595156593</v>
      </c>
      <c r="CA195" s="7">
        <f t="shared" ca="1" si="695"/>
        <v>1</v>
      </c>
      <c r="CB195" s="7" t="str">
        <f t="shared" ca="1" si="696"/>
        <v>5</v>
      </c>
      <c r="CC195" s="7">
        <f ca="1">IFERROR(IF(CC194+CB195&gt;CD$4,CC194,CC194+CB195),"")</f>
        <v>38</v>
      </c>
      <c r="CD195" s="7">
        <f t="shared" ca="1" si="899"/>
        <v>0</v>
      </c>
      <c r="CE195" s="7">
        <f t="shared" ca="1" si="697"/>
        <v>9.9220728990320084E-2</v>
      </c>
      <c r="CF195" s="7">
        <f t="shared" ca="1" si="698"/>
        <v>0.36231773254814148</v>
      </c>
      <c r="CG195" s="7">
        <f t="shared" ca="1" si="699"/>
        <v>1</v>
      </c>
      <c r="CH195" s="7" t="str">
        <f t="shared" ca="1" si="700"/>
        <v>5</v>
      </c>
      <c r="CI195" s="7">
        <f ca="1">IFERROR(IF(CI194+CH195&gt;CJ$4,CI194,CI194+CH195),"")</f>
        <v>60</v>
      </c>
      <c r="CJ195" s="7">
        <f t="shared" ca="1" si="900"/>
        <v>0</v>
      </c>
      <c r="CK195" s="7">
        <f t="shared" ca="1" si="701"/>
        <v>0.30652092784944174</v>
      </c>
      <c r="CL195" s="7">
        <f t="shared" ca="1" si="702"/>
        <v>0.15501753368901983</v>
      </c>
      <c r="CM195" s="7">
        <f t="shared" ca="1" si="703"/>
        <v>1</v>
      </c>
      <c r="CN195" s="7" t="str">
        <f t="shared" ca="1" si="704"/>
        <v>5</v>
      </c>
      <c r="CO195" s="7">
        <f ca="1">IFERROR(IF(CO194+CN195&gt;CP$4,CO194,CO194+CN195),"")</f>
        <v>60</v>
      </c>
      <c r="CP195" s="7">
        <f t="shared" ca="1" si="901"/>
        <v>0</v>
      </c>
      <c r="CQ195" s="7">
        <f t="shared" ca="1" si="705"/>
        <v>0.46847606218007121</v>
      </c>
      <c r="CR195" s="7">
        <f t="shared" ca="1" si="706"/>
        <v>-6.9376006416096425E-3</v>
      </c>
      <c r="CS195" s="7">
        <f t="shared" ca="1" si="707"/>
        <v>0</v>
      </c>
      <c r="CT195" s="7">
        <f t="shared" ca="1" si="708"/>
        <v>0</v>
      </c>
      <c r="CU195" s="7">
        <f ca="1">IFERROR(IF(CU194+CT195&gt;CV$4,CU194,CU194+CT195),"")</f>
        <v>60</v>
      </c>
      <c r="CV195" s="7">
        <f t="shared" ca="1" si="902"/>
        <v>0</v>
      </c>
      <c r="CW195" s="7">
        <f t="shared" ca="1" si="709"/>
        <v>0.51063663439789053</v>
      </c>
      <c r="CX195" s="7">
        <f t="shared" ca="1" si="710"/>
        <v>-4.9098172859428968E-2</v>
      </c>
      <c r="CY195" s="7">
        <f t="shared" ca="1" si="711"/>
        <v>0</v>
      </c>
      <c r="CZ195" s="7">
        <f t="shared" ca="1" si="712"/>
        <v>0</v>
      </c>
      <c r="DA195" s="7">
        <f ca="1">IFERROR(IF(DA194+CZ195&gt;DB$4,DA194,DA194+CZ195),"")</f>
        <v>60</v>
      </c>
      <c r="DB195" s="7">
        <f t="shared" ca="1" si="903"/>
        <v>0</v>
      </c>
      <c r="DC195" s="7">
        <f t="shared" ca="1" si="713"/>
        <v>0.49115731587969746</v>
      </c>
      <c r="DD195" s="7">
        <f t="shared" ca="1" si="714"/>
        <v>-2.9618854341235901E-2</v>
      </c>
      <c r="DE195" s="7">
        <f t="shared" ca="1" si="715"/>
        <v>0</v>
      </c>
      <c r="DF195" s="7">
        <f t="shared" ca="1" si="716"/>
        <v>0</v>
      </c>
      <c r="DG195" s="7">
        <f ca="1">IFERROR(IF(DG194+DF195&gt;DH$4,DG194,DG194+DF195),"")</f>
        <v>60</v>
      </c>
      <c r="DH195" s="7">
        <f t="shared" ca="1" si="904"/>
        <v>0</v>
      </c>
      <c r="DI195" s="7">
        <f t="shared" ca="1" si="717"/>
        <v>0.93819908347834169</v>
      </c>
      <c r="DJ195" s="7">
        <f t="shared" ca="1" si="718"/>
        <v>-0.47666062193988012</v>
      </c>
      <c r="DK195" s="7">
        <f t="shared" ca="1" si="719"/>
        <v>0</v>
      </c>
      <c r="DL195" s="7">
        <f t="shared" ca="1" si="720"/>
        <v>0</v>
      </c>
      <c r="DM195" s="7">
        <f ca="1">IFERROR(IF(DM194+DL195&gt;DN$4,DM194,DM194+DL195),"")</f>
        <v>60</v>
      </c>
      <c r="DN195" s="7">
        <f t="shared" ca="1" si="905"/>
        <v>0</v>
      </c>
      <c r="DO195" s="7">
        <f t="shared" ca="1" si="721"/>
        <v>0.61861937524411958</v>
      </c>
      <c r="DP195" s="7">
        <f t="shared" ca="1" si="722"/>
        <v>-0.15708091370565802</v>
      </c>
      <c r="DQ195" s="7">
        <f t="shared" ca="1" si="723"/>
        <v>0</v>
      </c>
      <c r="DR195" s="7">
        <f t="shared" ca="1" si="724"/>
        <v>0</v>
      </c>
      <c r="DS195" s="7">
        <f ca="1">IFERROR(IF(DS194+DR195&gt;DT$4,DS194,DS194+DR195),"")</f>
        <v>60</v>
      </c>
      <c r="DT195" s="7">
        <f t="shared" ca="1" si="906"/>
        <v>0</v>
      </c>
      <c r="DU195" s="7">
        <f t="shared" ca="1" si="725"/>
        <v>0.43611850619407866</v>
      </c>
      <c r="DV195" s="7">
        <f t="shared" ca="1" si="726"/>
        <v>2.5419955344382905E-2</v>
      </c>
      <c r="DW195" s="7">
        <f t="shared" ca="1" si="727"/>
        <v>1</v>
      </c>
      <c r="DX195" s="7" t="str">
        <f t="shared" ca="1" si="728"/>
        <v>5</v>
      </c>
      <c r="DY195" s="7">
        <f ca="1">IFERROR(IF(DY194+DX195&gt;DZ$4,DY194,DY194+DX195),"")</f>
        <v>60</v>
      </c>
      <c r="DZ195" s="7">
        <f t="shared" ca="1" si="907"/>
        <v>0</v>
      </c>
      <c r="EA195" s="7">
        <f t="shared" ca="1" si="729"/>
        <v>0.81644551189554804</v>
      </c>
      <c r="EB195" s="7">
        <f t="shared" ca="1" si="730"/>
        <v>-0.35490705035708647</v>
      </c>
      <c r="EC195" s="7">
        <f t="shared" ca="1" si="731"/>
        <v>0</v>
      </c>
      <c r="ED195" s="7">
        <f t="shared" ca="1" si="732"/>
        <v>0</v>
      </c>
      <c r="EE195" s="7">
        <f ca="1">IFERROR(IF(EE194+ED195&gt;EF$4,EE194,EE194+ED195),"")</f>
        <v>60</v>
      </c>
      <c r="EF195" s="7">
        <f t="shared" ca="1" si="908"/>
        <v>0</v>
      </c>
      <c r="EG195" s="7">
        <f t="shared" ca="1" si="733"/>
        <v>0.28957803019180139</v>
      </c>
      <c r="EH195" s="7">
        <f t="shared" ca="1" si="734"/>
        <v>0.17196043134666017</v>
      </c>
      <c r="EI195" s="7">
        <f t="shared" ca="1" si="735"/>
        <v>1</v>
      </c>
      <c r="EJ195" s="7" t="str">
        <f t="shared" ca="1" si="736"/>
        <v>5</v>
      </c>
      <c r="EK195" s="7">
        <f ca="1">IFERROR(IF(EK194+EJ195&gt;EL$4,EK194,EK194+EJ195),"")</f>
        <v>60</v>
      </c>
      <c r="EL195" s="7">
        <f t="shared" ca="1" si="909"/>
        <v>0</v>
      </c>
      <c r="EM195" s="7">
        <f t="shared" ca="1" si="737"/>
        <v>0.4311073591457093</v>
      </c>
      <c r="EN195" s="7">
        <f t="shared" ca="1" si="738"/>
        <v>3.0431102392752263E-2</v>
      </c>
      <c r="EO195" s="7">
        <f t="shared" ca="1" si="739"/>
        <v>1</v>
      </c>
      <c r="EP195" s="7" t="str">
        <f t="shared" ca="1" si="740"/>
        <v>5</v>
      </c>
      <c r="EQ195" s="7">
        <f ca="1">IFERROR(IF(EQ194+EP195&gt;ER$4,EQ194,EQ194+EP195),"")</f>
        <v>60</v>
      </c>
      <c r="ER195" s="7">
        <f t="shared" ca="1" si="910"/>
        <v>0</v>
      </c>
      <c r="ES195" s="7">
        <f t="shared" ca="1" si="741"/>
        <v>0.70663099653943673</v>
      </c>
      <c r="ET195" s="7">
        <f t="shared" ca="1" si="742"/>
        <v>-0.24509253500097516</v>
      </c>
      <c r="EU195" s="7">
        <f t="shared" ca="1" si="743"/>
        <v>0</v>
      </c>
      <c r="EV195" s="7">
        <f t="shared" ca="1" si="744"/>
        <v>0</v>
      </c>
      <c r="EW195" s="7">
        <f ca="1">IFERROR(IF(EW194+EV195&gt;EX$4,EW194,EW194+EV195),"")</f>
        <v>60</v>
      </c>
      <c r="EX195" s="7">
        <f t="shared" ca="1" si="911"/>
        <v>0</v>
      </c>
      <c r="EY195" s="7">
        <f t="shared" ca="1" si="745"/>
        <v>0.61029090156684451</v>
      </c>
      <c r="EZ195" s="7">
        <f t="shared" ca="1" si="746"/>
        <v>-0.14875244002838295</v>
      </c>
      <c r="FA195" s="7">
        <f t="shared" ca="1" si="747"/>
        <v>0</v>
      </c>
      <c r="FB195" s="7">
        <f t="shared" ca="1" si="748"/>
        <v>0</v>
      </c>
      <c r="FC195" s="7">
        <f ca="1">IFERROR(IF(FC194+FB195&gt;FD$4,FC194,FC194+FB195),"")</f>
        <v>60</v>
      </c>
      <c r="FD195" s="7">
        <f t="shared" ca="1" si="912"/>
        <v>0</v>
      </c>
      <c r="FE195" s="7">
        <f t="shared" ca="1" si="749"/>
        <v>0.87022035637986928</v>
      </c>
      <c r="FF195" s="7">
        <f t="shared" ca="1" si="750"/>
        <v>-0.40868189484140771</v>
      </c>
      <c r="FG195" s="7">
        <f t="shared" ca="1" si="751"/>
        <v>0</v>
      </c>
      <c r="FH195" s="7">
        <f t="shared" ca="1" si="752"/>
        <v>0</v>
      </c>
      <c r="FI195" s="7">
        <f ca="1">IFERROR(IF(FI194+FH195&gt;FJ$4,FI194,FI194+FH195),"")</f>
        <v>60</v>
      </c>
      <c r="FJ195" s="7">
        <f t="shared" ca="1" si="913"/>
        <v>0</v>
      </c>
      <c r="FK195" s="7">
        <f t="shared" ca="1" si="753"/>
        <v>0.23955266967573252</v>
      </c>
      <c r="FL195" s="7">
        <f t="shared" ca="1" si="754"/>
        <v>0.22198579186272904</v>
      </c>
      <c r="FM195" s="7">
        <f t="shared" ca="1" si="755"/>
        <v>1</v>
      </c>
      <c r="FN195" s="7" t="str">
        <f t="shared" ca="1" si="756"/>
        <v>5</v>
      </c>
      <c r="FO195" s="7">
        <f ca="1">IFERROR(IF(FO194+FN195&gt;FP$4,FO194,FO194+FN195),"")</f>
        <v>60</v>
      </c>
      <c r="FP195" s="7">
        <f t="shared" ca="1" si="914"/>
        <v>0</v>
      </c>
      <c r="FQ195" s="7">
        <f t="shared" ca="1" si="757"/>
        <v>0.88138746273207924</v>
      </c>
      <c r="FR195" s="7">
        <f t="shared" ca="1" si="758"/>
        <v>-0.41984900119361768</v>
      </c>
      <c r="FS195" s="7">
        <f t="shared" ca="1" si="759"/>
        <v>0</v>
      </c>
      <c r="FT195" s="7">
        <f t="shared" ca="1" si="760"/>
        <v>0</v>
      </c>
      <c r="FU195" s="7">
        <f ca="1">IFERROR(IF(FU194+FT195&gt;FV$4,FU194,FU194+FT195),"")</f>
        <v>60</v>
      </c>
      <c r="FV195" s="7">
        <f t="shared" ca="1" si="915"/>
        <v>0</v>
      </c>
      <c r="FW195" s="7">
        <f t="shared" ca="1" si="761"/>
        <v>0.12519070353266615</v>
      </c>
      <c r="FX195" s="7">
        <f t="shared" ca="1" si="762"/>
        <v>0.33634775800579542</v>
      </c>
      <c r="FY195" s="7">
        <f t="shared" ca="1" si="763"/>
        <v>1</v>
      </c>
      <c r="FZ195" s="7" t="str">
        <f t="shared" ca="1" si="764"/>
        <v>5</v>
      </c>
      <c r="GA195" s="7">
        <f ca="1">IFERROR(IF(GA194+FZ195&gt;GB$4,GA194,GA194+FZ195),"")</f>
        <v>60</v>
      </c>
      <c r="GB195" s="7">
        <f t="shared" ca="1" si="916"/>
        <v>0</v>
      </c>
      <c r="GC195" s="7">
        <f t="shared" ca="1" si="765"/>
        <v>0.35019950155810886</v>
      </c>
      <c r="GD195" s="7">
        <f t="shared" ca="1" si="766"/>
        <v>0.1113389599803527</v>
      </c>
      <c r="GE195" s="7">
        <f t="shared" ca="1" si="767"/>
        <v>1</v>
      </c>
      <c r="GF195" s="7" t="str">
        <f t="shared" ca="1" si="768"/>
        <v>5</v>
      </c>
      <c r="GG195" s="7">
        <f ca="1">IFERROR(IF(GG194+GF195&gt;GH$4,GG194,GG194+GF195),"")</f>
        <v>60</v>
      </c>
      <c r="GH195" s="7">
        <f t="shared" ca="1" si="917"/>
        <v>0</v>
      </c>
      <c r="GI195" s="7">
        <f t="shared" ca="1" si="769"/>
        <v>0.44162962619303037</v>
      </c>
      <c r="GJ195" s="7">
        <f t="shared" ca="1" si="770"/>
        <v>1.9908835345431197E-2</v>
      </c>
      <c r="GK195" s="7">
        <f t="shared" ca="1" si="771"/>
        <v>1</v>
      </c>
      <c r="GL195" s="7" t="str">
        <f t="shared" ca="1" si="772"/>
        <v>5</v>
      </c>
      <c r="GM195" s="7">
        <f ca="1">IFERROR(IF(GM194+GL195&gt;GN$4,GM194,GM194+GL195),"")</f>
        <v>60</v>
      </c>
      <c r="GN195" s="7">
        <f t="shared" ca="1" si="918"/>
        <v>0</v>
      </c>
      <c r="GO195" s="7">
        <f t="shared" ca="1" si="773"/>
        <v>0.17361202709873247</v>
      </c>
      <c r="GP195" s="7">
        <f t="shared" ca="1" si="774"/>
        <v>0.2879264344397291</v>
      </c>
      <c r="GQ195" s="7">
        <f t="shared" ca="1" si="775"/>
        <v>1</v>
      </c>
      <c r="GR195" s="7" t="str">
        <f t="shared" ca="1" si="776"/>
        <v>5</v>
      </c>
      <c r="GS195" s="7">
        <f ca="1">IFERROR(IF(GS194+GR195&gt;GT$4,GS194,GS194+GR195),"")</f>
        <v>60</v>
      </c>
      <c r="GT195" s="7">
        <f t="shared" ca="1" si="919"/>
        <v>0</v>
      </c>
      <c r="GU195" s="7">
        <f t="shared" ca="1" si="777"/>
        <v>0.46215553097843676</v>
      </c>
      <c r="GV195" s="7">
        <f t="shared" ca="1" si="778"/>
        <v>-6.1706943997519303E-4</v>
      </c>
      <c r="GW195" s="7">
        <f t="shared" ca="1" si="779"/>
        <v>0</v>
      </c>
      <c r="GX195" s="7">
        <f t="shared" ca="1" si="780"/>
        <v>0</v>
      </c>
      <c r="GY195" s="7">
        <f ca="1">IFERROR(IF(GY194+GX195&gt;GZ$4,GY194,GY194+GX195),"")</f>
        <v>60</v>
      </c>
      <c r="GZ195" s="7">
        <f t="shared" ca="1" si="920"/>
        <v>0</v>
      </c>
      <c r="HA195" s="7">
        <f t="shared" ca="1" si="781"/>
        <v>0.25367881158939398</v>
      </c>
      <c r="HB195" s="7">
        <f t="shared" ca="1" si="782"/>
        <v>0.20785964994906758</v>
      </c>
      <c r="HC195" s="7">
        <f t="shared" ca="1" si="783"/>
        <v>1</v>
      </c>
      <c r="HD195" s="7" t="str">
        <f t="shared" ca="1" si="784"/>
        <v>5</v>
      </c>
      <c r="HE195" s="7">
        <f ca="1">IFERROR(IF(HE194+HD195&gt;HF$4,HE194,HE194+HD195),"")</f>
        <v>60</v>
      </c>
      <c r="HF195" s="7">
        <f t="shared" ca="1" si="921"/>
        <v>0</v>
      </c>
      <c r="HG195" s="7">
        <f t="shared" ca="1" si="785"/>
        <v>0.37636857008996805</v>
      </c>
      <c r="HH195" s="7">
        <f t="shared" ca="1" si="786"/>
        <v>8.5169891448493518E-2</v>
      </c>
      <c r="HI195" s="7">
        <f t="shared" ca="1" si="787"/>
        <v>1</v>
      </c>
      <c r="HJ195" s="7" t="str">
        <f t="shared" ca="1" si="788"/>
        <v>5</v>
      </c>
      <c r="HK195" s="7">
        <f ca="1">IFERROR(IF(HK194+HJ195&gt;HL$4,HK194,HK194+HJ195),"")</f>
        <v>60</v>
      </c>
      <c r="HL195" s="7">
        <f t="shared" ca="1" si="922"/>
        <v>0</v>
      </c>
      <c r="HM195" s="7">
        <f t="shared" ca="1" si="789"/>
        <v>0.54456035581239526</v>
      </c>
      <c r="HN195" s="7">
        <f t="shared" ca="1" si="790"/>
        <v>-8.3021894273933694E-2</v>
      </c>
      <c r="HO195" s="7">
        <f t="shared" ca="1" si="791"/>
        <v>0</v>
      </c>
      <c r="HP195" s="7">
        <f t="shared" ca="1" si="792"/>
        <v>0</v>
      </c>
      <c r="HQ195" s="7">
        <f ca="1">IFERROR(IF(HQ194+HP195&gt;HR$4,HQ194,HQ194+HP195),"")</f>
        <v>60</v>
      </c>
      <c r="HR195" s="7">
        <f t="shared" ca="1" si="923"/>
        <v>0</v>
      </c>
      <c r="HS195" s="7">
        <f t="shared" ca="1" si="793"/>
        <v>0.7964927003502037</v>
      </c>
      <c r="HT195" s="7">
        <f t="shared" ca="1" si="794"/>
        <v>-0.33495423881174213</v>
      </c>
      <c r="HU195" s="7">
        <f t="shared" ca="1" si="795"/>
        <v>0</v>
      </c>
      <c r="HV195" s="7">
        <f t="shared" ca="1" si="796"/>
        <v>0</v>
      </c>
      <c r="HW195" s="7">
        <f ca="1">IFERROR(IF(HW194+HV195&gt;HX$4,HW194,HW194+HV195),"")</f>
        <v>60</v>
      </c>
      <c r="HX195" s="7">
        <f t="shared" ca="1" si="924"/>
        <v>0</v>
      </c>
      <c r="HY195" s="7">
        <f t="shared" ca="1" si="797"/>
        <v>0.16010298722866467</v>
      </c>
      <c r="HZ195" s="7">
        <f t="shared" ca="1" si="798"/>
        <v>0.30143547430979689</v>
      </c>
      <c r="IA195" s="7">
        <f t="shared" ca="1" si="799"/>
        <v>1</v>
      </c>
      <c r="IB195" s="7" t="str">
        <f t="shared" ca="1" si="800"/>
        <v>5</v>
      </c>
      <c r="IC195" s="7">
        <f ca="1">IFERROR(IF(IC194+IB195&gt;ID$4,IC194,IC194+IB195),"")</f>
        <v>60</v>
      </c>
      <c r="ID195" s="7">
        <f t="shared" ca="1" si="925"/>
        <v>0</v>
      </c>
      <c r="IE195" s="7">
        <f t="shared" ca="1" si="801"/>
        <v>0.58060643058160444</v>
      </c>
      <c r="IF195" s="7">
        <f t="shared" ca="1" si="802"/>
        <v>-0.11906796904314287</v>
      </c>
      <c r="IG195" s="7">
        <f t="shared" ca="1" si="803"/>
        <v>0</v>
      </c>
      <c r="IH195" s="7">
        <f t="shared" ca="1" si="804"/>
        <v>0</v>
      </c>
      <c r="II195" s="7">
        <f ca="1">IFERROR(IF(II194+IH195&gt;IJ$4,II194,II194+IH195),"")</f>
        <v>60</v>
      </c>
      <c r="IJ195" s="7">
        <f t="shared" ca="1" si="926"/>
        <v>0</v>
      </c>
      <c r="IK195" s="7">
        <f t="shared" ca="1" si="805"/>
        <v>5.5106253964854246E-2</v>
      </c>
      <c r="IL195" s="7">
        <f t="shared" ca="1" si="806"/>
        <v>0.40643220757360732</v>
      </c>
      <c r="IM195" s="7">
        <f t="shared" ca="1" si="807"/>
        <v>1</v>
      </c>
      <c r="IN195" s="7" t="str">
        <f t="shared" ca="1" si="808"/>
        <v>5</v>
      </c>
      <c r="IO195" s="7">
        <f ca="1">IFERROR(IF(IO194+IN195&gt;IP$4,IO194,IO194+IN195),"")</f>
        <v>60</v>
      </c>
      <c r="IP195" s="7">
        <f t="shared" ca="1" si="927"/>
        <v>0</v>
      </c>
      <c r="IQ195" s="7">
        <f t="shared" ca="1" si="809"/>
        <v>1.5654201540541313E-2</v>
      </c>
      <c r="IR195" s="7">
        <f t="shared" ca="1" si="810"/>
        <v>0.44588425999792025</v>
      </c>
      <c r="IS195" s="7">
        <f t="shared" ca="1" si="811"/>
        <v>1</v>
      </c>
      <c r="IT195" s="7" t="str">
        <f t="shared" ca="1" si="812"/>
        <v>5</v>
      </c>
      <c r="IU195" s="7">
        <f ca="1">IFERROR(IF(IU194+IT195&gt;IV$4,IU194,IU194+IT195),"")</f>
        <v>60</v>
      </c>
      <c r="IV195" s="7">
        <f t="shared" ca="1" si="928"/>
        <v>0</v>
      </c>
      <c r="IW195" s="7">
        <f t="shared" ca="1" si="813"/>
        <v>0.28505188830954309</v>
      </c>
      <c r="IX195" s="7">
        <f t="shared" ca="1" si="814"/>
        <v>0.17648657322891848</v>
      </c>
      <c r="IY195" s="7">
        <f t="shared" ca="1" si="815"/>
        <v>1</v>
      </c>
      <c r="IZ195" s="7" t="str">
        <f t="shared" ca="1" si="816"/>
        <v>5</v>
      </c>
      <c r="JA195" s="7">
        <f ca="1">IFERROR(IF(JA194+IZ195&gt;JB$4,JA194,JA194+IZ195),"")</f>
        <v>60</v>
      </c>
      <c r="JB195" s="7">
        <f t="shared" ca="1" si="929"/>
        <v>0</v>
      </c>
      <c r="JC195" s="7">
        <f t="shared" ca="1" si="817"/>
        <v>0.57713966757384894</v>
      </c>
      <c r="JD195" s="7">
        <f t="shared" ca="1" si="818"/>
        <v>-0.11560120603538737</v>
      </c>
      <c r="JE195" s="7">
        <f t="shared" ca="1" si="819"/>
        <v>0</v>
      </c>
      <c r="JF195" s="7">
        <f t="shared" ca="1" si="820"/>
        <v>0</v>
      </c>
      <c r="JG195" s="7">
        <f ca="1">IFERROR(IF(JG194+JF195&gt;JH$4,JG194,JG194+JF195),"")</f>
        <v>60</v>
      </c>
      <c r="JH195" s="7">
        <f t="shared" ca="1" si="930"/>
        <v>0</v>
      </c>
      <c r="JI195" s="7">
        <f t="shared" ca="1" si="821"/>
        <v>0.70636217540489843</v>
      </c>
      <c r="JJ195" s="7">
        <f t="shared" ca="1" si="822"/>
        <v>-0.24482371386643687</v>
      </c>
      <c r="JK195" s="7">
        <f t="shared" ca="1" si="823"/>
        <v>0</v>
      </c>
      <c r="JL195" s="7">
        <f t="shared" ca="1" si="824"/>
        <v>0</v>
      </c>
      <c r="JM195" s="7">
        <f ca="1">IFERROR(IF(JM194+JL195&gt;JN$4,JM194,JM194+JL195),"")</f>
        <v>60</v>
      </c>
      <c r="JN195" s="7">
        <f t="shared" ca="1" si="931"/>
        <v>0</v>
      </c>
      <c r="JO195" s="7">
        <f t="shared" ca="1" si="825"/>
        <v>0.71234539773582617</v>
      </c>
      <c r="JP195" s="7">
        <f t="shared" ca="1" si="826"/>
        <v>-0.2508069361973646</v>
      </c>
      <c r="JQ195" s="7">
        <f t="shared" ca="1" si="827"/>
        <v>0</v>
      </c>
      <c r="JR195" s="7">
        <f t="shared" ca="1" si="828"/>
        <v>0</v>
      </c>
      <c r="JS195" s="7">
        <f ca="1">IFERROR(IF(JS194+JR195&gt;JT$4,JS194,JS194+JR195),"")</f>
        <v>60</v>
      </c>
      <c r="JT195" s="7">
        <f t="shared" ca="1" si="932"/>
        <v>0</v>
      </c>
      <c r="JU195" s="7">
        <f t="shared" ca="1" si="829"/>
        <v>3.3224057981127486E-2</v>
      </c>
      <c r="JV195" s="7">
        <f t="shared" ca="1" si="830"/>
        <v>0.42831440355733408</v>
      </c>
      <c r="JW195" s="7">
        <f t="shared" ca="1" si="831"/>
        <v>1</v>
      </c>
      <c r="JX195" s="7" t="str">
        <f t="shared" ca="1" si="832"/>
        <v>5</v>
      </c>
      <c r="JY195" s="7">
        <f ca="1">IFERROR(IF(JY194+JX195&gt;JZ$4,JY194,JY194+JX195),"")</f>
        <v>60</v>
      </c>
      <c r="JZ195" s="7">
        <f t="shared" ca="1" si="933"/>
        <v>0</v>
      </c>
      <c r="KA195" s="7">
        <f t="shared" ca="1" si="833"/>
        <v>0.30867355734636448</v>
      </c>
      <c r="KB195" s="7">
        <f t="shared" ca="1" si="834"/>
        <v>0.15286490419209708</v>
      </c>
      <c r="KC195" s="7">
        <f t="shared" ca="1" si="835"/>
        <v>1</v>
      </c>
      <c r="KD195" s="7" t="str">
        <f t="shared" ca="1" si="836"/>
        <v>5</v>
      </c>
      <c r="KE195" s="7">
        <f ca="1">IFERROR(IF(KE194+KD195&gt;KF$4,KE194,KE194+KD195),"")</f>
        <v>60</v>
      </c>
      <c r="KF195" s="7">
        <f t="shared" ca="1" si="934"/>
        <v>0</v>
      </c>
      <c r="KG195" s="7">
        <f t="shared" ca="1" si="837"/>
        <v>0.84088480139620725</v>
      </c>
      <c r="KH195" s="7">
        <f t="shared" ca="1" si="838"/>
        <v>-0.37934633985774568</v>
      </c>
      <c r="KI195" s="7">
        <f t="shared" ca="1" si="839"/>
        <v>0</v>
      </c>
      <c r="KJ195" s="7">
        <f t="shared" ca="1" si="840"/>
        <v>0</v>
      </c>
      <c r="KK195" s="7">
        <f ca="1">IFERROR(IF(KK194+KJ195&gt;KL$4,KK194,KK194+KJ195),"")</f>
        <v>60</v>
      </c>
      <c r="KL195" s="7">
        <f t="shared" ca="1" si="935"/>
        <v>0</v>
      </c>
      <c r="KM195" s="7">
        <f t="shared" ca="1" si="841"/>
        <v>0.93271075952331739</v>
      </c>
      <c r="KN195" s="7">
        <f t="shared" ca="1" si="842"/>
        <v>-0.47117229798485583</v>
      </c>
      <c r="KO195" s="7">
        <f t="shared" ca="1" si="843"/>
        <v>0</v>
      </c>
      <c r="KP195" s="7">
        <f t="shared" ca="1" si="844"/>
        <v>0</v>
      </c>
      <c r="KQ195" s="7">
        <f ca="1">IFERROR(IF(KQ194+KP195&gt;KR$4,KQ194,KQ194+KP195),"")</f>
        <v>60</v>
      </c>
      <c r="KR195" s="7">
        <f t="shared" ca="1" si="936"/>
        <v>0</v>
      </c>
      <c r="KS195" s="7">
        <f t="shared" ca="1" si="845"/>
        <v>0.58762857405337554</v>
      </c>
      <c r="KT195" s="7">
        <f t="shared" ca="1" si="846"/>
        <v>-0.12609011251491398</v>
      </c>
      <c r="KU195" s="7">
        <f t="shared" ca="1" si="847"/>
        <v>0</v>
      </c>
      <c r="KV195" s="7">
        <f t="shared" ca="1" si="848"/>
        <v>0</v>
      </c>
      <c r="KW195" s="7">
        <f ca="1">IFERROR(IF(KW194+KV195&gt;KX$4,KW194,KW194+KV195),"")</f>
        <v>60</v>
      </c>
      <c r="KX195" s="7">
        <f t="shared" ca="1" si="937"/>
        <v>0</v>
      </c>
      <c r="KY195" s="7">
        <f t="shared" ca="1" si="849"/>
        <v>0.45774173244766914</v>
      </c>
      <c r="KZ195" s="7">
        <f t="shared" ca="1" si="850"/>
        <v>3.7967290907924278E-3</v>
      </c>
      <c r="LA195" s="7">
        <f t="shared" ca="1" si="851"/>
        <v>1</v>
      </c>
      <c r="LB195" s="7" t="str">
        <f t="shared" ca="1" si="852"/>
        <v>5</v>
      </c>
      <c r="LC195" s="7">
        <f ca="1">IFERROR(IF(LC194+LB195&gt;LD$4,LC194,LC194+LB195),"")</f>
        <v>60</v>
      </c>
      <c r="LD195" s="7">
        <f t="shared" ca="1" si="938"/>
        <v>0</v>
      </c>
      <c r="LE195" s="7">
        <f t="shared" ca="1" si="853"/>
        <v>0.61804535134252547</v>
      </c>
      <c r="LF195" s="7">
        <f t="shared" ca="1" si="854"/>
        <v>-0.15650688980406391</v>
      </c>
      <c r="LG195" s="7">
        <f t="shared" ca="1" si="855"/>
        <v>0</v>
      </c>
      <c r="LH195" s="7">
        <f t="shared" ca="1" si="856"/>
        <v>0</v>
      </c>
      <c r="LI195" s="7">
        <f ca="1">IFERROR(IF(LI194+LH195&gt;LJ$4,LI194,LI194+LH195),"")</f>
        <v>60</v>
      </c>
      <c r="LJ195" s="7">
        <f t="shared" ca="1" si="939"/>
        <v>0</v>
      </c>
      <c r="LK195" s="7">
        <f t="shared" ca="1" si="857"/>
        <v>0.14223928374446915</v>
      </c>
      <c r="LL195" s="7">
        <f t="shared" ca="1" si="858"/>
        <v>0.31929917779399242</v>
      </c>
      <c r="LM195" s="7">
        <f t="shared" ca="1" si="859"/>
        <v>1</v>
      </c>
      <c r="LN195" s="7" t="str">
        <f t="shared" ca="1" si="860"/>
        <v>5</v>
      </c>
      <c r="LO195" s="7">
        <f ca="1">IFERROR(IF(LO194+LN195&gt;LP$4,LO194,LO194+LN195),"")</f>
        <v>60</v>
      </c>
      <c r="LP195" s="7">
        <f t="shared" ca="1" si="940"/>
        <v>0</v>
      </c>
      <c r="LQ195" s="7">
        <f t="shared" ca="1" si="861"/>
        <v>0.42317661882997826</v>
      </c>
      <c r="LR195" s="7">
        <f t="shared" ca="1" si="862"/>
        <v>3.8361842708483307E-2</v>
      </c>
      <c r="LS195" s="7">
        <f t="shared" ca="1" si="863"/>
        <v>1</v>
      </c>
      <c r="LT195" s="7" t="str">
        <f t="shared" ca="1" si="864"/>
        <v>5</v>
      </c>
      <c r="LU195" s="7">
        <f ca="1">IFERROR(IF(LU194+LT195&gt;LV$4,LU194,LU194+LT195),"")</f>
        <v>60</v>
      </c>
      <c r="LV195" s="7">
        <f t="shared" ca="1" si="941"/>
        <v>0</v>
      </c>
      <c r="LW195" s="7">
        <f t="shared" ca="1" si="865"/>
        <v>0.54810762738947849</v>
      </c>
      <c r="LX195" s="7">
        <f t="shared" ca="1" si="866"/>
        <v>-8.6569165851016927E-2</v>
      </c>
      <c r="LY195" s="7">
        <f t="shared" ca="1" si="867"/>
        <v>0</v>
      </c>
      <c r="LZ195" s="7">
        <f t="shared" ca="1" si="868"/>
        <v>0</v>
      </c>
      <c r="MA195" s="7">
        <f ca="1">IFERROR(IF(MA194+LZ195&gt;MB$4,MA194,MA194+LZ195),"")</f>
        <v>60</v>
      </c>
      <c r="MB195" s="7">
        <f t="shared" ca="1" si="942"/>
        <v>0</v>
      </c>
      <c r="MC195" s="7">
        <f t="shared" ca="1" si="869"/>
        <v>7.0245269941270561E-2</v>
      </c>
      <c r="MD195" s="7">
        <f t="shared" ca="1" si="870"/>
        <v>0.391293191597191</v>
      </c>
      <c r="ME195" s="7">
        <f t="shared" ca="1" si="871"/>
        <v>1</v>
      </c>
      <c r="MF195" s="7" t="str">
        <f t="shared" ca="1" si="872"/>
        <v>5</v>
      </c>
      <c r="MG195" s="7">
        <f ca="1">IFERROR(IF(MG194+MF195&gt;MH$4,MG194,MG194+MF195),"")</f>
        <v>60</v>
      </c>
      <c r="MH195" s="7">
        <f t="shared" ca="1" si="943"/>
        <v>0</v>
      </c>
      <c r="MI195" s="7">
        <f t="shared" ca="1" si="873"/>
        <v>4.2533170156727973E-2</v>
      </c>
      <c r="MJ195" s="7">
        <f t="shared" ca="1" si="874"/>
        <v>0.41900529138173359</v>
      </c>
      <c r="MK195" s="7">
        <f t="shared" ca="1" si="875"/>
        <v>1</v>
      </c>
      <c r="ML195" s="7" t="str">
        <f t="shared" ca="1" si="876"/>
        <v>5</v>
      </c>
      <c r="MM195" s="7">
        <f ca="1">IFERROR(IF(MM194+ML195&gt;MN$4,MM194,MM194+ML195),"")</f>
        <v>60</v>
      </c>
      <c r="MN195" s="7">
        <f t="shared" ca="1" si="944"/>
        <v>0</v>
      </c>
      <c r="MO195" s="7">
        <f t="shared" ca="1" si="877"/>
        <v>0.46451255762221166</v>
      </c>
      <c r="MP195" s="7">
        <f t="shared" ca="1" si="878"/>
        <v>-2.9740960837500996E-3</v>
      </c>
      <c r="MQ195" s="7">
        <f t="shared" ca="1" si="879"/>
        <v>0</v>
      </c>
      <c r="MR195" s="7">
        <f t="shared" ca="1" si="880"/>
        <v>0</v>
      </c>
      <c r="MS195" s="7">
        <f ca="1">IFERROR(IF(MS194+MR195&gt;MT$4,MS194,MS194+MR195),"")</f>
        <v>60</v>
      </c>
      <c r="MT195" s="7">
        <f t="shared" ca="1" si="945"/>
        <v>0</v>
      </c>
      <c r="MU195" s="7">
        <f t="shared" ca="1" si="881"/>
        <v>0.22919159754733232</v>
      </c>
      <c r="MV195" s="7">
        <f t="shared" ca="1" si="882"/>
        <v>0.23234686399112925</v>
      </c>
      <c r="MW195" s="7">
        <f t="shared" ca="1" si="883"/>
        <v>1</v>
      </c>
      <c r="MX195" s="7" t="str">
        <f t="shared" ca="1" si="884"/>
        <v>5</v>
      </c>
      <c r="MY195" s="7">
        <f ca="1">IFERROR(IF(MY194+MX195&gt;MZ$4,MY194,MY194+MX195),"")</f>
        <v>60</v>
      </c>
      <c r="MZ195" s="7">
        <f t="shared" ca="1" si="946"/>
        <v>0</v>
      </c>
      <c r="NA195" s="7">
        <f t="shared" ca="1" si="885"/>
        <v>0.31002982199489437</v>
      </c>
      <c r="NB195" s="7">
        <f t="shared" ca="1" si="886"/>
        <v>0.15150863954356719</v>
      </c>
      <c r="NC195" s="7">
        <f t="shared" ca="1" si="887"/>
        <v>1</v>
      </c>
      <c r="ND195" s="7" t="str">
        <f t="shared" ca="1" si="888"/>
        <v>5</v>
      </c>
      <c r="NE195" s="7">
        <f ca="1">IFERROR(IF(NE194+ND195&gt;NF$4,NE194,NE194+ND195),"")</f>
        <v>60</v>
      </c>
      <c r="NF195" s="7">
        <f t="shared" ca="1" si="947"/>
        <v>0</v>
      </c>
      <c r="NG195" s="7">
        <f t="shared" ca="1" si="889"/>
        <v>0.41749843089119831</v>
      </c>
      <c r="NH195" s="7">
        <f t="shared" ca="1" si="890"/>
        <v>4.4040030647263251E-2</v>
      </c>
      <c r="NI195" s="7">
        <f t="shared" ca="1" si="891"/>
        <v>1</v>
      </c>
      <c r="NJ195" s="7" t="str">
        <f t="shared" ca="1" si="892"/>
        <v>5</v>
      </c>
      <c r="NK195" s="7">
        <f ca="1">IFERROR(IF(NK194+NJ195&gt;NL$4,NK194,NK194+NJ195),"")</f>
        <v>60</v>
      </c>
      <c r="NL195" s="7">
        <f t="shared" ca="1" si="948"/>
        <v>0</v>
      </c>
      <c r="NM195" s="7">
        <f t="shared" ca="1" si="893"/>
        <v>0.61603740534936158</v>
      </c>
      <c r="NN195" s="7">
        <f t="shared" ca="1" si="894"/>
        <v>-0.15449894381090001</v>
      </c>
      <c r="NO195" s="7">
        <f t="shared" ca="1" si="895"/>
        <v>0</v>
      </c>
      <c r="NP195" s="7">
        <f t="shared" ca="1" si="896"/>
        <v>0</v>
      </c>
      <c r="NQ195" s="7">
        <f ca="1">IFERROR(IF(NQ194+NP195&gt;NR$4,NQ194,NQ194+NP195),"")</f>
        <v>60</v>
      </c>
      <c r="NR195" s="7">
        <f t="shared" ca="1" si="949"/>
        <v>0</v>
      </c>
      <c r="NT195">
        <v>193</v>
      </c>
      <c r="NU195" s="7" t="s">
        <v>19</v>
      </c>
      <c r="NV195" s="7" t="str">
        <f t="shared" ca="1" si="653"/>
        <v/>
      </c>
      <c r="NW195" s="7" t="str">
        <f t="shared" ref="NW195:NW258" ca="1" si="961">IFERROR(_xlfn.RANK.EQ(NV195,$NV$3:$NV$427),"")</f>
        <v/>
      </c>
      <c r="NX195" t="str">
        <f ca="1">IFERROR(VLOOKUP(NT195,$K$3:$AK$568,8,FALSE),"")</f>
        <v/>
      </c>
      <c r="NY195" t="str">
        <f ca="1">IFERROR(VLOOKUP(NT195,$K$3:$AK$568,9,FALSE),"")</f>
        <v/>
      </c>
      <c r="NZ195" s="7" t="str">
        <f ca="1">IFERROR(VLOOKUP(NT195,$K$3:$AK$568,27,FALSE),"")</f>
        <v/>
      </c>
      <c r="OB195">
        <v>193</v>
      </c>
      <c r="OC195" s="7" t="s">
        <v>19</v>
      </c>
      <c r="OD195" t="e">
        <f t="shared" ca="1" si="654"/>
        <v>#N/A</v>
      </c>
      <c r="OE195" s="7" t="str">
        <f t="shared" ca="1" si="655"/>
        <v/>
      </c>
      <c r="OF195" s="7" t="str">
        <f t="shared" ca="1" si="656"/>
        <v/>
      </c>
      <c r="OG195" t="str">
        <f t="shared" ca="1" si="657"/>
        <v/>
      </c>
      <c r="OI195">
        <v>193</v>
      </c>
      <c r="OJ195" s="7" t="s">
        <v>19</v>
      </c>
      <c r="OK195" s="7" t="str">
        <f t="shared" ca="1" si="658"/>
        <v/>
      </c>
      <c r="OL195" s="7" t="str">
        <f t="shared" ca="1" si="659"/>
        <v/>
      </c>
      <c r="OM195" t="str">
        <f ca="1">IFERROR(VLOOKUP(OI195,$L$3:$AK$568,7,FALSE),"")</f>
        <v/>
      </c>
      <c r="ON195" t="str">
        <f ca="1">IFERROR(VLOOKUP(OI195,$L$3:$AK$568,8,FALSE),"")</f>
        <v/>
      </c>
      <c r="OO195" s="7" t="str">
        <f ca="1">IFERROR(VLOOKUP(OI195,$L$3:$AK$568,26,FALSE),"")</f>
        <v/>
      </c>
      <c r="OQ195">
        <v>193</v>
      </c>
      <c r="OR195" s="7" t="s">
        <v>19</v>
      </c>
      <c r="OS195" t="e">
        <f t="shared" ca="1" si="660"/>
        <v>#N/A</v>
      </c>
      <c r="OT195" s="7" t="str">
        <f t="shared" ca="1" si="661"/>
        <v/>
      </c>
      <c r="OU195" s="7" t="str">
        <f t="shared" ca="1" si="662"/>
        <v/>
      </c>
      <c r="OV195" t="str">
        <f t="shared" ca="1" si="663"/>
        <v/>
      </c>
      <c r="OX195">
        <v>193</v>
      </c>
      <c r="OY195" s="7" t="s">
        <v>19</v>
      </c>
      <c r="OZ195" s="7" t="str">
        <f t="shared" ca="1" si="664"/>
        <v/>
      </c>
      <c r="PA195" s="7" t="str">
        <f t="shared" ca="1" si="665"/>
        <v/>
      </c>
      <c r="PB195" t="str">
        <f ca="1">IFERROR(VLOOKUP(OX195,$M$3:$AK$568,6,FALSE),"")</f>
        <v/>
      </c>
      <c r="PC195" t="str">
        <f ca="1">IFERROR(VLOOKUP(OX195,$M$3:$AK$568,7,FALSE),"")</f>
        <v/>
      </c>
      <c r="PD195" s="7" t="str">
        <f ca="1">IFERROR(VLOOKUP(OX195,$M$3:$AK$568,25,FALSE),"")</f>
        <v/>
      </c>
      <c r="PF195">
        <v>193</v>
      </c>
      <c r="PG195" s="7" t="s">
        <v>19</v>
      </c>
      <c r="PH195" t="e">
        <f t="shared" ca="1" si="666"/>
        <v>#N/A</v>
      </c>
      <c r="PI195" s="7" t="str">
        <f t="shared" ca="1" si="667"/>
        <v/>
      </c>
      <c r="PJ195" s="7" t="str">
        <f t="shared" ca="1" si="668"/>
        <v/>
      </c>
      <c r="PK195" t="str">
        <f t="shared" ca="1" si="669"/>
        <v/>
      </c>
      <c r="PM195">
        <v>193</v>
      </c>
      <c r="PN195" s="7" t="s">
        <v>19</v>
      </c>
      <c r="PO195" s="202" t="str">
        <f t="shared" ca="1" si="670"/>
        <v/>
      </c>
      <c r="PP195" s="7" t="str">
        <f t="shared" ca="1" si="671"/>
        <v/>
      </c>
      <c r="PQ195" t="str">
        <f ca="1">IFERROR(VLOOKUP(PM195,$G$325:$R$409,12,FALSE),"")</f>
        <v/>
      </c>
      <c r="PR195" t="e">
        <f ca="1">VLOOKUP(PM195,$G$324:$Q$409,11,FALSE)</f>
        <v>#N/A</v>
      </c>
      <c r="PS195" s="7" t="str">
        <f ca="1">VLOOKUP(PQ195,$R$325:$Y$409,8,FALSE)</f>
        <v>- -</v>
      </c>
      <c r="PT195" s="7">
        <f ca="1">ReSt</f>
        <v>-4</v>
      </c>
      <c r="PU195" s="7" t="e">
        <f t="shared" ca="1" si="672"/>
        <v>#N/A</v>
      </c>
      <c r="PV195" s="7" t="e">
        <f t="shared" ca="1" si="673"/>
        <v>#N/A</v>
      </c>
      <c r="PW195" s="7" t="str">
        <f ca="1">VLOOKUP(PQ195,$R$325:$AK$409,8,FALSE)</f>
        <v>- -</v>
      </c>
      <c r="PX195" s="7"/>
      <c r="PY195">
        <v>193</v>
      </c>
      <c r="PZ195" s="7" t="s">
        <v>19</v>
      </c>
      <c r="QA195" t="str">
        <f t="shared" ca="1" si="674"/>
        <v/>
      </c>
      <c r="QB195" s="7" t="str">
        <f t="shared" ca="1" si="675"/>
        <v/>
      </c>
      <c r="QC195" s="7" t="str">
        <f t="shared" ca="1" si="676"/>
        <v/>
      </c>
      <c r="QD195" t="str">
        <f t="shared" ca="1" si="677"/>
        <v/>
      </c>
      <c r="QF195">
        <v>193</v>
      </c>
      <c r="QG195" s="7" t="s">
        <v>19</v>
      </c>
      <c r="QH195" s="7" t="str">
        <f t="shared" ca="1" si="678"/>
        <v/>
      </c>
      <c r="QI195" s="7" t="e">
        <f t="shared" ca="1" si="679"/>
        <v>#VALUE!</v>
      </c>
      <c r="QJ195" t="e">
        <f t="shared" ca="1" si="680"/>
        <v>#N/A</v>
      </c>
      <c r="QK195" s="7" t="e">
        <f t="shared" ca="1" si="681"/>
        <v>#N/A</v>
      </c>
      <c r="QM195">
        <v>193</v>
      </c>
      <c r="QN195" s="7" t="s">
        <v>19</v>
      </c>
      <c r="QO195" t="str">
        <f t="shared" ca="1" si="682"/>
        <v/>
      </c>
      <c r="QP195" s="7" t="str">
        <f t="shared" ca="1" si="683"/>
        <v/>
      </c>
      <c r="QQ195" t="str">
        <f t="shared" ca="1" si="684"/>
        <v/>
      </c>
    </row>
    <row r="196" spans="1:459" x14ac:dyDescent="0.25">
      <c r="A196" s="240"/>
      <c r="C196" s="75"/>
      <c r="D196" s="76"/>
      <c r="F196" s="75"/>
      <c r="G196" s="76"/>
      <c r="I196" s="75"/>
      <c r="J196" s="85" t="s">
        <v>2151</v>
      </c>
      <c r="K196" s="85">
        <f t="shared" ref="K196:K259" ca="1" si="962">IF(V196="- -",K195,IF(I196="*",K195,IF(Y196=0,K195,IF(AZ196="x",K195+1,K195))))</f>
        <v>7</v>
      </c>
      <c r="L196" s="85">
        <f t="shared" ca="1" si="951"/>
        <v>1</v>
      </c>
      <c r="M196" s="70">
        <f t="shared" ca="1" si="956"/>
        <v>10</v>
      </c>
      <c r="O196" s="222">
        <f t="shared" ref="O196:O255" ca="1" si="963">BP196</f>
        <v>100</v>
      </c>
      <c r="Q196" s="7" t="str">
        <f t="shared" si="958"/>
        <v>Jumping</v>
      </c>
      <c r="R196" s="9" t="s">
        <v>86</v>
      </c>
      <c r="S196" s="9" t="s">
        <v>1860</v>
      </c>
      <c r="T196" s="61" t="str">
        <f>SUBSTITUTE(IFERROR(IFERROR(VLOOKUP(R196,'[1]Skill Statistics'!$A$3:$C$513,2,FALSE),VLOOKUP(Q196,'[1]Skill Statistics'!$A$3:$C$513,2,FALSE)),T195),"R*","ReSt")</f>
        <v>Aq/Qu</v>
      </c>
      <c r="U196" s="61" t="str">
        <f>IFERROR(IFERROR(VLOOKUP(R196,'[1]Skill Statistics'!$A$3:$C$513,3,FALSE),VLOOKUP(Q196,'[1]Skill Statistics'!$A$3:$C$513,3,FALSE)),U195)</f>
        <v>St</v>
      </c>
      <c r="V196" s="61" t="str">
        <f>IF(ISNUMBER(SEARCH("Category",R196)),"- -",IFERROR(IFERROR(VLOOKUP(Q196,[1]Professions!$A$4:$AM$288,MATCH(Profession,[1]Professions!$A$1:$AM$1,0),FALSE),VLOOKUP(Q196,Calculations!$B$91:$I$95,8,FALSE)),"- -"))</f>
        <v>2 / 4</v>
      </c>
      <c r="W196" s="60">
        <f t="shared" ref="W196:W255" si="964">BL196</f>
        <v>0</v>
      </c>
      <c r="X196" s="7">
        <f ca="1">IFERROR(VLOOKUP(R196,$BS$6:$NR$519,MATCH(ActualLevel,$BS$3:$NR$3,0),FALSE),"- -")</f>
        <v>0</v>
      </c>
      <c r="Y196" s="7">
        <f t="shared" ca="1" si="955"/>
        <v>0</v>
      </c>
      <c r="Z196" s="7">
        <f ca="1">IFERROR(VLOOKUP(Y196,Charts!$BQ$2:$BR$52,2,FALSE),"- -")</f>
        <v>-25</v>
      </c>
      <c r="AA196" s="7" t="str">
        <f t="shared" ca="1" si="686"/>
        <v>- -</v>
      </c>
      <c r="AB196" s="7">
        <f t="shared" ca="1" si="952"/>
        <v>0</v>
      </c>
      <c r="AC196" s="7"/>
      <c r="AD196" s="7"/>
      <c r="AE196" s="7"/>
      <c r="AF196" s="7"/>
      <c r="AG196" s="7"/>
      <c r="AH196" s="43"/>
      <c r="AI196" s="7"/>
      <c r="AJ196" s="7"/>
      <c r="AK196" s="7">
        <f t="shared" ca="1" si="687"/>
        <v>-25</v>
      </c>
      <c r="AL196" s="7"/>
      <c r="AM196" s="69">
        <f>IFERROR(VLOOKUP(R196,'[1]Skill Statistics'!$A$3:$AN$513,MATCH(Profession,'[1]Skill Statistics'!$A$2:$AN$2,0),FALSE),0)</f>
        <v>0.6</v>
      </c>
      <c r="AN196" s="85">
        <f>IFERROR(VLOOKUP(Q196,'[1]Skill Statistics'!$A$3:$BK$513,MATCH(Archetype,'[1]Skill Statistics'!$A$2:$BK$2,0),FALSE),0)</f>
        <v>0</v>
      </c>
      <c r="AO196" s="85">
        <f>IFERROR(VLOOKUP(Q196,'[1]Skill Statistics'!$A$3:$BB$513,MATCH(Race,'[1]Skill Statistics'!$A$2:$BB$2,0),FALSE),0)</f>
        <v>0</v>
      </c>
      <c r="AP196" s="85">
        <f t="shared" ref="AP196:AP259" ca="1" si="965">IFERROR(AA196/10,0)</f>
        <v>0</v>
      </c>
      <c r="AQ196" s="70"/>
      <c r="AS196" s="69">
        <f>IFERROR(VLOOKUP(Q196,'[1]Professional Skills'!$A$4:$AM$288,MATCH(Profession,'[1]Professional Skills'!$A$3:$AM$3,0),FALSE),"- -")</f>
        <v>0</v>
      </c>
      <c r="AU196" s="7">
        <f t="shared" si="954"/>
        <v>0</v>
      </c>
      <c r="AV196" s="7">
        <f t="shared" ca="1" si="953"/>
        <v>0</v>
      </c>
      <c r="AW196" t="str">
        <f t="shared" si="690"/>
        <v/>
      </c>
      <c r="AX196" t="str">
        <f>IFERROR(_xlfn.RANK.EQ(AW196,$AW$5:$AW$568),"")</f>
        <v/>
      </c>
      <c r="AY196">
        <f t="shared" si="959"/>
        <v>0</v>
      </c>
      <c r="AZ196" s="70" t="str">
        <f t="shared" si="688"/>
        <v/>
      </c>
      <c r="BB196" s="69">
        <f>IFERROR(IF(Q196="Language",VLOOKUP(R196,[1]Cultures!$B$4:$N$218,MATCH(Culture,[1]Cultures!$B$3:$N$3,0),FALSE),VLOOKUP(Q196,[1]Cultures!$B$4:$O$212,MATCH(Culture,[1]Cultures!$B$3:$O$3,0),FALSE)),"- -")</f>
        <v>0</v>
      </c>
      <c r="BD196">
        <f t="shared" ca="1" si="950"/>
        <v>0</v>
      </c>
      <c r="BE196" t="str">
        <f t="shared" si="897"/>
        <v/>
      </c>
      <c r="BI196" s="7">
        <f t="shared" si="689"/>
        <v>0</v>
      </c>
      <c r="BK196" s="7"/>
      <c r="BL196" s="70">
        <f t="shared" si="960"/>
        <v>0</v>
      </c>
      <c r="BN196" s="69">
        <f>IFERROR(VLOOKUP(V196,Charts!$BT$2:$BV$14,3,FALSE),"- -")</f>
        <v>0.76923076923076927</v>
      </c>
      <c r="BO196" s="85">
        <f t="shared" ref="BO196:BO259" ca="1" si="966">IF(A196="N","- -",IF(V196="- -","- -",RAND()+AM196+AO196+AP196+AQ196+AV196+AY196+BD196+BN196))</f>
        <v>2.0449243911287214</v>
      </c>
      <c r="BP196" s="70">
        <f t="shared" ca="1" si="898"/>
        <v>100</v>
      </c>
      <c r="BR196" s="7">
        <v>191</v>
      </c>
      <c r="BS196" s="9" t="str">
        <f ca="1">VLOOKUP(BR196,$O$3:$R$568,4,FALSE)</f>
        <v>Quilting</v>
      </c>
      <c r="BT196" s="7" t="str">
        <f ca="1">VLOOKUP(BS196,$R$3:$V$568,5,FALSE)</f>
        <v>2 / 4</v>
      </c>
      <c r="BU196" s="7">
        <f ca="1">VLOOKUP(BT196,Charts!$BT$2:$BV$14,3,FALSE)</f>
        <v>0.76923076923076927</v>
      </c>
      <c r="BV196" s="7" t="str">
        <f t="shared" ca="1" si="691"/>
        <v>2</v>
      </c>
      <c r="BW196" s="7" t="str">
        <f t="shared" ca="1" si="692"/>
        <v>4</v>
      </c>
      <c r="BY196" s="7">
        <f t="shared" ca="1" si="693"/>
        <v>0.46927954065737343</v>
      </c>
      <c r="BZ196" s="7">
        <f t="shared" ca="1" si="694"/>
        <v>0.29995122857339584</v>
      </c>
      <c r="CA196" s="7">
        <f t="shared" ca="1" si="695"/>
        <v>1</v>
      </c>
      <c r="CB196" s="7" t="str">
        <f t="shared" ca="1" si="696"/>
        <v>2</v>
      </c>
      <c r="CC196" s="7">
        <f ca="1">IFERROR(IF(CC195+CB196&gt;CD$4,CC195,CC195+CB196),"")</f>
        <v>38</v>
      </c>
      <c r="CD196" s="7">
        <f t="shared" ca="1" si="899"/>
        <v>0</v>
      </c>
      <c r="CE196" s="7">
        <f t="shared" ca="1" si="697"/>
        <v>0.24866954595609436</v>
      </c>
      <c r="CF196" s="7">
        <f t="shared" ca="1" si="698"/>
        <v>0.52056122327467491</v>
      </c>
      <c r="CG196" s="7">
        <f t="shared" ca="1" si="699"/>
        <v>1</v>
      </c>
      <c r="CH196" s="7" t="str">
        <f t="shared" ca="1" si="700"/>
        <v>2</v>
      </c>
      <c r="CI196" s="7">
        <f ca="1">IFERROR(IF(CI195+CH196&gt;CJ$4,CI195,CI195+CH196),"")</f>
        <v>60</v>
      </c>
      <c r="CJ196" s="7">
        <f t="shared" ca="1" si="900"/>
        <v>0</v>
      </c>
      <c r="CK196" s="7">
        <f t="shared" ca="1" si="701"/>
        <v>0.23049052520416036</v>
      </c>
      <c r="CL196" s="7">
        <f t="shared" ca="1" si="702"/>
        <v>0.53874024402660892</v>
      </c>
      <c r="CM196" s="7">
        <f t="shared" ca="1" si="703"/>
        <v>1</v>
      </c>
      <c r="CN196" s="7" t="str">
        <f t="shared" ca="1" si="704"/>
        <v>2</v>
      </c>
      <c r="CO196" s="7">
        <f ca="1">IFERROR(IF(CO195+CN196&gt;CP$4,CO195,CO195+CN196),"")</f>
        <v>60</v>
      </c>
      <c r="CP196" s="7">
        <f t="shared" ca="1" si="901"/>
        <v>0</v>
      </c>
      <c r="CQ196" s="7">
        <f t="shared" ca="1" si="705"/>
        <v>0.46646437863415702</v>
      </c>
      <c r="CR196" s="7">
        <f t="shared" ca="1" si="706"/>
        <v>0.30276639059661226</v>
      </c>
      <c r="CS196" s="7">
        <f t="shared" ca="1" si="707"/>
        <v>1</v>
      </c>
      <c r="CT196" s="7" t="str">
        <f t="shared" ca="1" si="708"/>
        <v>2</v>
      </c>
      <c r="CU196" s="7">
        <f ca="1">IFERROR(IF(CU195+CT196&gt;CV$4,CU195,CU195+CT196),"")</f>
        <v>60</v>
      </c>
      <c r="CV196" s="7">
        <f t="shared" ca="1" si="902"/>
        <v>0</v>
      </c>
      <c r="CW196" s="7">
        <f t="shared" ca="1" si="709"/>
        <v>0.82429273335871844</v>
      </c>
      <c r="CX196" s="7">
        <f t="shared" ca="1" si="710"/>
        <v>-5.506196412794917E-2</v>
      </c>
      <c r="CY196" s="7">
        <f t="shared" ca="1" si="711"/>
        <v>0</v>
      </c>
      <c r="CZ196" s="7">
        <f t="shared" ca="1" si="712"/>
        <v>0</v>
      </c>
      <c r="DA196" s="7">
        <f ca="1">IFERROR(IF(DA195+CZ196&gt;DB$4,DA195,DA195+CZ196),"")</f>
        <v>60</v>
      </c>
      <c r="DB196" s="7">
        <f t="shared" ca="1" si="903"/>
        <v>0</v>
      </c>
      <c r="DC196" s="7">
        <f t="shared" ca="1" si="713"/>
        <v>0.70126101646331462</v>
      </c>
      <c r="DD196" s="7">
        <f t="shared" ca="1" si="714"/>
        <v>6.796975276745465E-2</v>
      </c>
      <c r="DE196" s="7">
        <f t="shared" ca="1" si="715"/>
        <v>1</v>
      </c>
      <c r="DF196" s="7" t="str">
        <f t="shared" ca="1" si="716"/>
        <v>2</v>
      </c>
      <c r="DG196" s="7">
        <f ca="1">IFERROR(IF(DG195+DF196&gt;DH$4,DG195,DG195+DF196),"")</f>
        <v>60</v>
      </c>
      <c r="DH196" s="7">
        <f t="shared" ca="1" si="904"/>
        <v>0</v>
      </c>
      <c r="DI196" s="7">
        <f t="shared" ca="1" si="717"/>
        <v>0.81231670896755981</v>
      </c>
      <c r="DJ196" s="7">
        <f t="shared" ca="1" si="718"/>
        <v>-4.3085939736790535E-2</v>
      </c>
      <c r="DK196" s="7">
        <f t="shared" ca="1" si="719"/>
        <v>0</v>
      </c>
      <c r="DL196" s="7">
        <f t="shared" ca="1" si="720"/>
        <v>0</v>
      </c>
      <c r="DM196" s="7">
        <f ca="1">IFERROR(IF(DM195+DL196&gt;DN$4,DM195,DM195+DL196),"")</f>
        <v>60</v>
      </c>
      <c r="DN196" s="7">
        <f t="shared" ca="1" si="905"/>
        <v>0</v>
      </c>
      <c r="DO196" s="7">
        <f t="shared" ca="1" si="721"/>
        <v>0.89964811737916794</v>
      </c>
      <c r="DP196" s="7">
        <f t="shared" ca="1" si="722"/>
        <v>-0.13041734814839867</v>
      </c>
      <c r="DQ196" s="7">
        <f t="shared" ca="1" si="723"/>
        <v>0</v>
      </c>
      <c r="DR196" s="7">
        <f t="shared" ca="1" si="724"/>
        <v>0</v>
      </c>
      <c r="DS196" s="7">
        <f ca="1">IFERROR(IF(DS195+DR196&gt;DT$4,DS195,DS195+DR196),"")</f>
        <v>60</v>
      </c>
      <c r="DT196" s="7">
        <f t="shared" ca="1" si="906"/>
        <v>0</v>
      </c>
      <c r="DU196" s="7">
        <f t="shared" ca="1" si="725"/>
        <v>0.53127109117031579</v>
      </c>
      <c r="DV196" s="7">
        <f t="shared" ca="1" si="726"/>
        <v>0.23795967806045348</v>
      </c>
      <c r="DW196" s="7">
        <f t="shared" ca="1" si="727"/>
        <v>1</v>
      </c>
      <c r="DX196" s="7" t="str">
        <f t="shared" ca="1" si="728"/>
        <v>2</v>
      </c>
      <c r="DY196" s="7">
        <f ca="1">IFERROR(IF(DY195+DX196&gt;DZ$4,DY195,DY195+DX196),"")</f>
        <v>60</v>
      </c>
      <c r="DZ196" s="7">
        <f t="shared" ca="1" si="907"/>
        <v>0</v>
      </c>
      <c r="EA196" s="7">
        <f t="shared" ca="1" si="729"/>
        <v>0.79332041698276978</v>
      </c>
      <c r="EB196" s="7">
        <f t="shared" ca="1" si="730"/>
        <v>-2.4089647752000509E-2</v>
      </c>
      <c r="EC196" s="7">
        <f t="shared" ca="1" si="731"/>
        <v>0</v>
      </c>
      <c r="ED196" s="7">
        <f t="shared" ca="1" si="732"/>
        <v>0</v>
      </c>
      <c r="EE196" s="7">
        <f ca="1">IFERROR(IF(EE195+ED196&gt;EF$4,EE195,EE195+ED196),"")</f>
        <v>60</v>
      </c>
      <c r="EF196" s="7">
        <f t="shared" ca="1" si="908"/>
        <v>0</v>
      </c>
      <c r="EG196" s="7">
        <f t="shared" ca="1" si="733"/>
        <v>0.94322003009600242</v>
      </c>
      <c r="EH196" s="7">
        <f t="shared" ca="1" si="734"/>
        <v>-0.17398926086523314</v>
      </c>
      <c r="EI196" s="7">
        <f t="shared" ca="1" si="735"/>
        <v>0</v>
      </c>
      <c r="EJ196" s="7">
        <f t="shared" ca="1" si="736"/>
        <v>0</v>
      </c>
      <c r="EK196" s="7">
        <f ca="1">IFERROR(IF(EK195+EJ196&gt;EL$4,EK195,EK195+EJ196),"")</f>
        <v>60</v>
      </c>
      <c r="EL196" s="7">
        <f t="shared" ca="1" si="909"/>
        <v>0</v>
      </c>
      <c r="EM196" s="7">
        <f t="shared" ca="1" si="737"/>
        <v>0.50494399964087378</v>
      </c>
      <c r="EN196" s="7">
        <f t="shared" ca="1" si="738"/>
        <v>0.2642867695898955</v>
      </c>
      <c r="EO196" s="7">
        <f t="shared" ca="1" si="739"/>
        <v>1</v>
      </c>
      <c r="EP196" s="7" t="str">
        <f t="shared" ca="1" si="740"/>
        <v>2</v>
      </c>
      <c r="EQ196" s="7">
        <f ca="1">IFERROR(IF(EQ195+EP196&gt;ER$4,EQ195,EQ195+EP196),"")</f>
        <v>60</v>
      </c>
      <c r="ER196" s="7">
        <f t="shared" ca="1" si="910"/>
        <v>0</v>
      </c>
      <c r="ES196" s="7">
        <f t="shared" ca="1" si="741"/>
        <v>0.24592017185969683</v>
      </c>
      <c r="ET196" s="7">
        <f t="shared" ca="1" si="742"/>
        <v>0.52331059737107244</v>
      </c>
      <c r="EU196" s="7">
        <f t="shared" ca="1" si="743"/>
        <v>1</v>
      </c>
      <c r="EV196" s="7" t="str">
        <f t="shared" ca="1" si="744"/>
        <v>2</v>
      </c>
      <c r="EW196" s="7">
        <f ca="1">IFERROR(IF(EW195+EV196&gt;EX$4,EW195,EW195+EV196),"")</f>
        <v>60</v>
      </c>
      <c r="EX196" s="7">
        <f t="shared" ca="1" si="911"/>
        <v>0</v>
      </c>
      <c r="EY196" s="7">
        <f t="shared" ca="1" si="745"/>
        <v>0.43420508430443827</v>
      </c>
      <c r="EZ196" s="7">
        <f t="shared" ca="1" si="746"/>
        <v>0.335025684926331</v>
      </c>
      <c r="FA196" s="7">
        <f t="shared" ca="1" si="747"/>
        <v>1</v>
      </c>
      <c r="FB196" s="7" t="str">
        <f t="shared" ca="1" si="748"/>
        <v>2</v>
      </c>
      <c r="FC196" s="7">
        <f ca="1">IFERROR(IF(FC195+FB196&gt;FD$4,FC195,FC195+FB196),"")</f>
        <v>60</v>
      </c>
      <c r="FD196" s="7">
        <f t="shared" ca="1" si="912"/>
        <v>0</v>
      </c>
      <c r="FE196" s="7">
        <f t="shared" ca="1" si="749"/>
        <v>0.11034763522560465</v>
      </c>
      <c r="FF196" s="7">
        <f t="shared" ca="1" si="750"/>
        <v>0.65888313400516463</v>
      </c>
      <c r="FG196" s="7">
        <f t="shared" ca="1" si="751"/>
        <v>1</v>
      </c>
      <c r="FH196" s="7" t="str">
        <f t="shared" ca="1" si="752"/>
        <v>2</v>
      </c>
      <c r="FI196" s="7">
        <f ca="1">IFERROR(IF(FI195+FH196&gt;FJ$4,FI195,FI195+FH196),"")</f>
        <v>60</v>
      </c>
      <c r="FJ196" s="7">
        <f t="shared" ca="1" si="913"/>
        <v>0</v>
      </c>
      <c r="FK196" s="7">
        <f t="shared" ca="1" si="753"/>
        <v>0.27309811889005697</v>
      </c>
      <c r="FL196" s="7">
        <f t="shared" ca="1" si="754"/>
        <v>0.4961326503407123</v>
      </c>
      <c r="FM196" s="7">
        <f t="shared" ca="1" si="755"/>
        <v>1</v>
      </c>
      <c r="FN196" s="7" t="str">
        <f t="shared" ca="1" si="756"/>
        <v>2</v>
      </c>
      <c r="FO196" s="7">
        <f ca="1">IFERROR(IF(FO195+FN196&gt;FP$4,FO195,FO195+FN196),"")</f>
        <v>60</v>
      </c>
      <c r="FP196" s="7">
        <f t="shared" ca="1" si="914"/>
        <v>0</v>
      </c>
      <c r="FQ196" s="7">
        <f t="shared" ca="1" si="757"/>
        <v>0.23034568727512172</v>
      </c>
      <c r="FR196" s="7">
        <f t="shared" ca="1" si="758"/>
        <v>0.53888508195564755</v>
      </c>
      <c r="FS196" s="7">
        <f t="shared" ca="1" si="759"/>
        <v>1</v>
      </c>
      <c r="FT196" s="7" t="str">
        <f t="shared" ca="1" si="760"/>
        <v>2</v>
      </c>
      <c r="FU196" s="7">
        <f ca="1">IFERROR(IF(FU195+FT196&gt;FV$4,FU195,FU195+FT196),"")</f>
        <v>60</v>
      </c>
      <c r="FV196" s="7">
        <f t="shared" ca="1" si="915"/>
        <v>0</v>
      </c>
      <c r="FW196" s="7">
        <f t="shared" ca="1" si="761"/>
        <v>0.42111251687153428</v>
      </c>
      <c r="FX196" s="7">
        <f t="shared" ca="1" si="762"/>
        <v>0.34811825235923499</v>
      </c>
      <c r="FY196" s="7">
        <f t="shared" ca="1" si="763"/>
        <v>1</v>
      </c>
      <c r="FZ196" s="7" t="str">
        <f t="shared" ca="1" si="764"/>
        <v>2</v>
      </c>
      <c r="GA196" s="7">
        <f ca="1">IFERROR(IF(GA195+FZ196&gt;GB$4,GA195,GA195+FZ196),"")</f>
        <v>60</v>
      </c>
      <c r="GB196" s="7">
        <f t="shared" ca="1" si="916"/>
        <v>0</v>
      </c>
      <c r="GC196" s="7">
        <f t="shared" ca="1" si="765"/>
        <v>0.47951955634422661</v>
      </c>
      <c r="GD196" s="7">
        <f t="shared" ca="1" si="766"/>
        <v>0.28971121288654267</v>
      </c>
      <c r="GE196" s="7">
        <f t="shared" ca="1" si="767"/>
        <v>1</v>
      </c>
      <c r="GF196" s="7" t="str">
        <f t="shared" ca="1" si="768"/>
        <v>2</v>
      </c>
      <c r="GG196" s="7">
        <f ca="1">IFERROR(IF(GG195+GF196&gt;GH$4,GG195,GG195+GF196),"")</f>
        <v>60</v>
      </c>
      <c r="GH196" s="7">
        <f t="shared" ca="1" si="917"/>
        <v>0</v>
      </c>
      <c r="GI196" s="7">
        <f t="shared" ca="1" si="769"/>
        <v>0.19386020488896427</v>
      </c>
      <c r="GJ196" s="7">
        <f t="shared" ca="1" si="770"/>
        <v>0.575370564341805</v>
      </c>
      <c r="GK196" s="7">
        <f t="shared" ca="1" si="771"/>
        <v>1</v>
      </c>
      <c r="GL196" s="7" t="str">
        <f t="shared" ca="1" si="772"/>
        <v>2</v>
      </c>
      <c r="GM196" s="7">
        <f ca="1">IFERROR(IF(GM195+GL196&gt;GN$4,GM195,GM195+GL196),"")</f>
        <v>60</v>
      </c>
      <c r="GN196" s="7">
        <f t="shared" ca="1" si="918"/>
        <v>0</v>
      </c>
      <c r="GO196" s="7">
        <f t="shared" ca="1" si="773"/>
        <v>0.55973206616098192</v>
      </c>
      <c r="GP196" s="7">
        <f t="shared" ca="1" si="774"/>
        <v>0.20949870306978735</v>
      </c>
      <c r="GQ196" s="7">
        <f t="shared" ca="1" si="775"/>
        <v>1</v>
      </c>
      <c r="GR196" s="7" t="str">
        <f t="shared" ca="1" si="776"/>
        <v>2</v>
      </c>
      <c r="GS196" s="7">
        <f ca="1">IFERROR(IF(GS195+GR196&gt;GT$4,GS195,GS195+GR196),"")</f>
        <v>60</v>
      </c>
      <c r="GT196" s="7">
        <f t="shared" ca="1" si="919"/>
        <v>0</v>
      </c>
      <c r="GU196" s="7">
        <f t="shared" ca="1" si="777"/>
        <v>0.99895695747476299</v>
      </c>
      <c r="GV196" s="7">
        <f t="shared" ca="1" si="778"/>
        <v>-0.22972618824399371</v>
      </c>
      <c r="GW196" s="7">
        <f t="shared" ca="1" si="779"/>
        <v>0</v>
      </c>
      <c r="GX196" s="7">
        <f t="shared" ca="1" si="780"/>
        <v>0</v>
      </c>
      <c r="GY196" s="7">
        <f ca="1">IFERROR(IF(GY195+GX196&gt;GZ$4,GY195,GY195+GX196),"")</f>
        <v>60</v>
      </c>
      <c r="GZ196" s="7">
        <f t="shared" ca="1" si="920"/>
        <v>0</v>
      </c>
      <c r="HA196" s="7">
        <f t="shared" ca="1" si="781"/>
        <v>0.28591479780003615</v>
      </c>
      <c r="HB196" s="7">
        <f t="shared" ca="1" si="782"/>
        <v>0.48331597143073313</v>
      </c>
      <c r="HC196" s="7">
        <f t="shared" ca="1" si="783"/>
        <v>1</v>
      </c>
      <c r="HD196" s="7" t="str">
        <f t="shared" ca="1" si="784"/>
        <v>2</v>
      </c>
      <c r="HE196" s="7">
        <f ca="1">IFERROR(IF(HE195+HD196&gt;HF$4,HE195,HE195+HD196),"")</f>
        <v>60</v>
      </c>
      <c r="HF196" s="7">
        <f t="shared" ca="1" si="921"/>
        <v>0</v>
      </c>
      <c r="HG196" s="7">
        <f t="shared" ca="1" si="785"/>
        <v>0.93686137413974357</v>
      </c>
      <c r="HH196" s="7">
        <f t="shared" ca="1" si="786"/>
        <v>-0.1676306049089743</v>
      </c>
      <c r="HI196" s="7">
        <f t="shared" ca="1" si="787"/>
        <v>0</v>
      </c>
      <c r="HJ196" s="7">
        <f t="shared" ca="1" si="788"/>
        <v>0</v>
      </c>
      <c r="HK196" s="7">
        <f ca="1">IFERROR(IF(HK195+HJ196&gt;HL$4,HK195,HK195+HJ196),"")</f>
        <v>60</v>
      </c>
      <c r="HL196" s="7">
        <f t="shared" ca="1" si="922"/>
        <v>0</v>
      </c>
      <c r="HM196" s="7">
        <f t="shared" ca="1" si="789"/>
        <v>0.19933460682959414</v>
      </c>
      <c r="HN196" s="7">
        <f t="shared" ca="1" si="790"/>
        <v>0.56989616240117513</v>
      </c>
      <c r="HO196" s="7">
        <f t="shared" ca="1" si="791"/>
        <v>1</v>
      </c>
      <c r="HP196" s="7" t="str">
        <f t="shared" ca="1" si="792"/>
        <v>2</v>
      </c>
      <c r="HQ196" s="7">
        <f ca="1">IFERROR(IF(HQ195+HP196&gt;HR$4,HQ195,HQ195+HP196),"")</f>
        <v>60</v>
      </c>
      <c r="HR196" s="7">
        <f t="shared" ca="1" si="923"/>
        <v>0</v>
      </c>
      <c r="HS196" s="7">
        <f t="shared" ca="1" si="793"/>
        <v>0.2656219772644457</v>
      </c>
      <c r="HT196" s="7">
        <f t="shared" ca="1" si="794"/>
        <v>0.50360879196632358</v>
      </c>
      <c r="HU196" s="7">
        <f t="shared" ca="1" si="795"/>
        <v>1</v>
      </c>
      <c r="HV196" s="7" t="str">
        <f t="shared" ca="1" si="796"/>
        <v>2</v>
      </c>
      <c r="HW196" s="7">
        <f ca="1">IFERROR(IF(HW195+HV196&gt;HX$4,HW195,HW195+HV196),"")</f>
        <v>60</v>
      </c>
      <c r="HX196" s="7">
        <f t="shared" ca="1" si="924"/>
        <v>0</v>
      </c>
      <c r="HY196" s="7">
        <f t="shared" ca="1" si="797"/>
        <v>0.56858919751499737</v>
      </c>
      <c r="HZ196" s="7">
        <f t="shared" ca="1" si="798"/>
        <v>0.2006415717157719</v>
      </c>
      <c r="IA196" s="7">
        <f t="shared" ca="1" si="799"/>
        <v>1</v>
      </c>
      <c r="IB196" s="7" t="str">
        <f t="shared" ca="1" si="800"/>
        <v>2</v>
      </c>
      <c r="IC196" s="7">
        <f ca="1">IFERROR(IF(IC195+IB196&gt;ID$4,IC195,IC195+IB196),"")</f>
        <v>60</v>
      </c>
      <c r="ID196" s="7">
        <f t="shared" ca="1" si="925"/>
        <v>0</v>
      </c>
      <c r="IE196" s="7">
        <f t="shared" ca="1" si="801"/>
        <v>0.72928156741089134</v>
      </c>
      <c r="IF196" s="7">
        <f t="shared" ca="1" si="802"/>
        <v>3.9949201819877933E-2</v>
      </c>
      <c r="IG196" s="7">
        <f t="shared" ca="1" si="803"/>
        <v>1</v>
      </c>
      <c r="IH196" s="7" t="str">
        <f t="shared" ca="1" si="804"/>
        <v>2</v>
      </c>
      <c r="II196" s="7">
        <f ca="1">IFERROR(IF(II195+IH196&gt;IJ$4,II195,II195+IH196),"")</f>
        <v>60</v>
      </c>
      <c r="IJ196" s="7">
        <f t="shared" ca="1" si="926"/>
        <v>0</v>
      </c>
      <c r="IK196" s="7">
        <f t="shared" ca="1" si="805"/>
        <v>0.130777248605494</v>
      </c>
      <c r="IL196" s="7">
        <f t="shared" ca="1" si="806"/>
        <v>0.63845352062527527</v>
      </c>
      <c r="IM196" s="7">
        <f t="shared" ca="1" si="807"/>
        <v>1</v>
      </c>
      <c r="IN196" s="7" t="str">
        <f t="shared" ca="1" si="808"/>
        <v>2</v>
      </c>
      <c r="IO196" s="7">
        <f ca="1">IFERROR(IF(IO195+IN196&gt;IP$4,IO195,IO195+IN196),"")</f>
        <v>60</v>
      </c>
      <c r="IP196" s="7">
        <f t="shared" ca="1" si="927"/>
        <v>0</v>
      </c>
      <c r="IQ196" s="7">
        <f t="shared" ca="1" si="809"/>
        <v>0.34530827395484132</v>
      </c>
      <c r="IR196" s="7">
        <f t="shared" ca="1" si="810"/>
        <v>0.42392249527592796</v>
      </c>
      <c r="IS196" s="7">
        <f t="shared" ca="1" si="811"/>
        <v>1</v>
      </c>
      <c r="IT196" s="7" t="str">
        <f t="shared" ca="1" si="812"/>
        <v>2</v>
      </c>
      <c r="IU196" s="7">
        <f ca="1">IFERROR(IF(IU195+IT196&gt;IV$4,IU195,IU195+IT196),"")</f>
        <v>60</v>
      </c>
      <c r="IV196" s="7">
        <f t="shared" ca="1" si="928"/>
        <v>0</v>
      </c>
      <c r="IW196" s="7">
        <f t="shared" ca="1" si="813"/>
        <v>9.6441701237109601E-2</v>
      </c>
      <c r="IX196" s="7">
        <f t="shared" ca="1" si="814"/>
        <v>0.67278906799365967</v>
      </c>
      <c r="IY196" s="7">
        <f t="shared" ca="1" si="815"/>
        <v>1</v>
      </c>
      <c r="IZ196" s="7" t="str">
        <f t="shared" ca="1" si="816"/>
        <v>2</v>
      </c>
      <c r="JA196" s="7">
        <f ca="1">IFERROR(IF(JA195+IZ196&gt;JB$4,JA195,JA195+IZ196),"")</f>
        <v>60</v>
      </c>
      <c r="JB196" s="7">
        <f t="shared" ca="1" si="929"/>
        <v>0</v>
      </c>
      <c r="JC196" s="7">
        <f t="shared" ca="1" si="817"/>
        <v>0.60426351983870941</v>
      </c>
      <c r="JD196" s="7">
        <f t="shared" ca="1" si="818"/>
        <v>0.16496724939205987</v>
      </c>
      <c r="JE196" s="7">
        <f t="shared" ca="1" si="819"/>
        <v>1</v>
      </c>
      <c r="JF196" s="7" t="str">
        <f t="shared" ca="1" si="820"/>
        <v>2</v>
      </c>
      <c r="JG196" s="7">
        <f ca="1">IFERROR(IF(JG195+JF196&gt;JH$4,JG195,JG195+JF196),"")</f>
        <v>60</v>
      </c>
      <c r="JH196" s="7">
        <f t="shared" ca="1" si="930"/>
        <v>0</v>
      </c>
      <c r="JI196" s="7">
        <f t="shared" ca="1" si="821"/>
        <v>0.44641723514310017</v>
      </c>
      <c r="JJ196" s="7">
        <f t="shared" ca="1" si="822"/>
        <v>0.32281353408766911</v>
      </c>
      <c r="JK196" s="7">
        <f t="shared" ca="1" si="823"/>
        <v>1</v>
      </c>
      <c r="JL196" s="7" t="str">
        <f t="shared" ca="1" si="824"/>
        <v>2</v>
      </c>
      <c r="JM196" s="7">
        <f ca="1">IFERROR(IF(JM195+JL196&gt;JN$4,JM195,JM195+JL196),"")</f>
        <v>60</v>
      </c>
      <c r="JN196" s="7">
        <f t="shared" ca="1" si="931"/>
        <v>0</v>
      </c>
      <c r="JO196" s="7">
        <f t="shared" ca="1" si="825"/>
        <v>0.11756601737881223</v>
      </c>
      <c r="JP196" s="7">
        <f t="shared" ca="1" si="826"/>
        <v>0.65166475185195705</v>
      </c>
      <c r="JQ196" s="7">
        <f t="shared" ca="1" si="827"/>
        <v>1</v>
      </c>
      <c r="JR196" s="7" t="str">
        <f t="shared" ca="1" si="828"/>
        <v>2</v>
      </c>
      <c r="JS196" s="7">
        <f ca="1">IFERROR(IF(JS195+JR196&gt;JT$4,JS195,JS195+JR196),"")</f>
        <v>60</v>
      </c>
      <c r="JT196" s="7">
        <f t="shared" ca="1" si="932"/>
        <v>0</v>
      </c>
      <c r="JU196" s="7">
        <f t="shared" ca="1" si="829"/>
        <v>0.81514079274362461</v>
      </c>
      <c r="JV196" s="7">
        <f t="shared" ca="1" si="830"/>
        <v>-4.5910023512855336E-2</v>
      </c>
      <c r="JW196" s="7">
        <f t="shared" ca="1" si="831"/>
        <v>0</v>
      </c>
      <c r="JX196" s="7">
        <f t="shared" ca="1" si="832"/>
        <v>0</v>
      </c>
      <c r="JY196" s="7">
        <f ca="1">IFERROR(IF(JY195+JX196&gt;JZ$4,JY195,JY195+JX196),"")</f>
        <v>60</v>
      </c>
      <c r="JZ196" s="7">
        <f t="shared" ca="1" si="933"/>
        <v>0</v>
      </c>
      <c r="KA196" s="7">
        <f t="shared" ca="1" si="833"/>
        <v>0.97423111054932754</v>
      </c>
      <c r="KB196" s="7">
        <f t="shared" ca="1" si="834"/>
        <v>-0.20500034131855827</v>
      </c>
      <c r="KC196" s="7">
        <f t="shared" ca="1" si="835"/>
        <v>0</v>
      </c>
      <c r="KD196" s="7">
        <f t="shared" ca="1" si="836"/>
        <v>0</v>
      </c>
      <c r="KE196" s="7">
        <f ca="1">IFERROR(IF(KE195+KD196&gt;KF$4,KE195,KE195+KD196),"")</f>
        <v>60</v>
      </c>
      <c r="KF196" s="7">
        <f t="shared" ca="1" si="934"/>
        <v>0</v>
      </c>
      <c r="KG196" s="7">
        <f t="shared" ca="1" si="837"/>
        <v>3.1794167391351325E-2</v>
      </c>
      <c r="KH196" s="7">
        <f t="shared" ca="1" si="838"/>
        <v>0.73743660183941795</v>
      </c>
      <c r="KI196" s="7">
        <f t="shared" ca="1" si="839"/>
        <v>1</v>
      </c>
      <c r="KJ196" s="7" t="str">
        <f t="shared" ca="1" si="840"/>
        <v>2</v>
      </c>
      <c r="KK196" s="7">
        <f ca="1">IFERROR(IF(KK195+KJ196&gt;KL$4,KK195,KK195+KJ196),"")</f>
        <v>60</v>
      </c>
      <c r="KL196" s="7">
        <f t="shared" ca="1" si="935"/>
        <v>0</v>
      </c>
      <c r="KM196" s="7">
        <f t="shared" ca="1" si="841"/>
        <v>0.80082115355797723</v>
      </c>
      <c r="KN196" s="7">
        <f t="shared" ca="1" si="842"/>
        <v>-3.1590384327207954E-2</v>
      </c>
      <c r="KO196" s="7">
        <f t="shared" ca="1" si="843"/>
        <v>0</v>
      </c>
      <c r="KP196" s="7">
        <f t="shared" ca="1" si="844"/>
        <v>0</v>
      </c>
      <c r="KQ196" s="7">
        <f ca="1">IFERROR(IF(KQ195+KP196&gt;KR$4,KQ195,KQ195+KP196),"")</f>
        <v>60</v>
      </c>
      <c r="KR196" s="7">
        <f t="shared" ca="1" si="936"/>
        <v>0</v>
      </c>
      <c r="KS196" s="7">
        <f t="shared" ca="1" si="845"/>
        <v>0.12270679859241229</v>
      </c>
      <c r="KT196" s="7">
        <f t="shared" ca="1" si="846"/>
        <v>0.64652397063835698</v>
      </c>
      <c r="KU196" s="7">
        <f t="shared" ca="1" si="847"/>
        <v>1</v>
      </c>
      <c r="KV196" s="7" t="str">
        <f t="shared" ca="1" si="848"/>
        <v>2</v>
      </c>
      <c r="KW196" s="7">
        <f ca="1">IFERROR(IF(KW195+KV196&gt;KX$4,KW195,KW195+KV196),"")</f>
        <v>60</v>
      </c>
      <c r="KX196" s="7">
        <f t="shared" ca="1" si="937"/>
        <v>0</v>
      </c>
      <c r="KY196" s="7">
        <f t="shared" ca="1" si="849"/>
        <v>0.3286841652009741</v>
      </c>
      <c r="KZ196" s="7">
        <f t="shared" ca="1" si="850"/>
        <v>0.44054660402979517</v>
      </c>
      <c r="LA196" s="7">
        <f t="shared" ca="1" si="851"/>
        <v>1</v>
      </c>
      <c r="LB196" s="7" t="str">
        <f t="shared" ca="1" si="852"/>
        <v>2</v>
      </c>
      <c r="LC196" s="7">
        <f ca="1">IFERROR(IF(LC195+LB196&gt;LD$4,LC195,LC195+LB196),"")</f>
        <v>60</v>
      </c>
      <c r="LD196" s="7">
        <f t="shared" ca="1" si="938"/>
        <v>0</v>
      </c>
      <c r="LE196" s="7">
        <f t="shared" ca="1" si="853"/>
        <v>0.30634958151337399</v>
      </c>
      <c r="LF196" s="7">
        <f t="shared" ca="1" si="854"/>
        <v>0.46288118771739528</v>
      </c>
      <c r="LG196" s="7">
        <f t="shared" ca="1" si="855"/>
        <v>1</v>
      </c>
      <c r="LH196" s="7" t="str">
        <f t="shared" ca="1" si="856"/>
        <v>2</v>
      </c>
      <c r="LI196" s="7">
        <f ca="1">IFERROR(IF(LI195+LH196&gt;LJ$4,LI195,LI195+LH196),"")</f>
        <v>60</v>
      </c>
      <c r="LJ196" s="7">
        <f t="shared" ca="1" si="939"/>
        <v>0</v>
      </c>
      <c r="LK196" s="7">
        <f t="shared" ca="1" si="857"/>
        <v>0.62035265599496303</v>
      </c>
      <c r="LL196" s="7">
        <f t="shared" ca="1" si="858"/>
        <v>0.14887811323580624</v>
      </c>
      <c r="LM196" s="7">
        <f t="shared" ca="1" si="859"/>
        <v>1</v>
      </c>
      <c r="LN196" s="7" t="str">
        <f t="shared" ca="1" si="860"/>
        <v>2</v>
      </c>
      <c r="LO196" s="7">
        <f ca="1">IFERROR(IF(LO195+LN196&gt;LP$4,LO195,LO195+LN196),"")</f>
        <v>60</v>
      </c>
      <c r="LP196" s="7">
        <f t="shared" ca="1" si="940"/>
        <v>0</v>
      </c>
      <c r="LQ196" s="7">
        <f t="shared" ca="1" si="861"/>
        <v>0.48187566678122018</v>
      </c>
      <c r="LR196" s="7">
        <f t="shared" ca="1" si="862"/>
        <v>0.28735510244954909</v>
      </c>
      <c r="LS196" s="7">
        <f t="shared" ca="1" si="863"/>
        <v>1</v>
      </c>
      <c r="LT196" s="7" t="str">
        <f t="shared" ca="1" si="864"/>
        <v>2</v>
      </c>
      <c r="LU196" s="7">
        <f ca="1">IFERROR(IF(LU195+LT196&gt;LV$4,LU195,LU195+LT196),"")</f>
        <v>60</v>
      </c>
      <c r="LV196" s="7">
        <f t="shared" ca="1" si="941"/>
        <v>0</v>
      </c>
      <c r="LW196" s="7">
        <f t="shared" ca="1" si="865"/>
        <v>0.65484335173822883</v>
      </c>
      <c r="LX196" s="7">
        <f t="shared" ca="1" si="866"/>
        <v>0.11438741749254044</v>
      </c>
      <c r="LY196" s="7">
        <f t="shared" ca="1" si="867"/>
        <v>1</v>
      </c>
      <c r="LZ196" s="7" t="str">
        <f t="shared" ca="1" si="868"/>
        <v>2</v>
      </c>
      <c r="MA196" s="7">
        <f ca="1">IFERROR(IF(MA195+LZ196&gt;MB$4,MA195,MA195+LZ196),"")</f>
        <v>60</v>
      </c>
      <c r="MB196" s="7">
        <f t="shared" ca="1" si="942"/>
        <v>0</v>
      </c>
      <c r="MC196" s="7">
        <f t="shared" ca="1" si="869"/>
        <v>0.558589642605822</v>
      </c>
      <c r="MD196" s="7">
        <f t="shared" ca="1" si="870"/>
        <v>0.21064112662494727</v>
      </c>
      <c r="ME196" s="7">
        <f t="shared" ca="1" si="871"/>
        <v>1</v>
      </c>
      <c r="MF196" s="7" t="str">
        <f t="shared" ca="1" si="872"/>
        <v>2</v>
      </c>
      <c r="MG196" s="7">
        <f ca="1">IFERROR(IF(MG195+MF196&gt;MH$4,MG195,MG195+MF196),"")</f>
        <v>60</v>
      </c>
      <c r="MH196" s="7">
        <f t="shared" ca="1" si="943"/>
        <v>0</v>
      </c>
      <c r="MI196" s="7">
        <f t="shared" ca="1" si="873"/>
        <v>0.76726546522748784</v>
      </c>
      <c r="MJ196" s="7">
        <f t="shared" ca="1" si="874"/>
        <v>1.9653040032814317E-3</v>
      </c>
      <c r="MK196" s="7">
        <f t="shared" ca="1" si="875"/>
        <v>1</v>
      </c>
      <c r="ML196" s="7" t="str">
        <f t="shared" ca="1" si="876"/>
        <v>2</v>
      </c>
      <c r="MM196" s="7">
        <f ca="1">IFERROR(IF(MM195+ML196&gt;MN$4,MM195,MM195+ML196),"")</f>
        <v>60</v>
      </c>
      <c r="MN196" s="7">
        <f t="shared" ca="1" si="944"/>
        <v>0</v>
      </c>
      <c r="MO196" s="7">
        <f t="shared" ca="1" si="877"/>
        <v>0.67233341417179204</v>
      </c>
      <c r="MP196" s="7">
        <f t="shared" ca="1" si="878"/>
        <v>9.689735505897723E-2</v>
      </c>
      <c r="MQ196" s="7">
        <f t="shared" ca="1" si="879"/>
        <v>1</v>
      </c>
      <c r="MR196" s="7" t="str">
        <f t="shared" ca="1" si="880"/>
        <v>2</v>
      </c>
      <c r="MS196" s="7">
        <f ca="1">IFERROR(IF(MS195+MR196&gt;MT$4,MS195,MS195+MR196),"")</f>
        <v>60</v>
      </c>
      <c r="MT196" s="7">
        <f t="shared" ca="1" si="945"/>
        <v>0</v>
      </c>
      <c r="MU196" s="7">
        <f t="shared" ca="1" si="881"/>
        <v>0.78810850144853761</v>
      </c>
      <c r="MV196" s="7">
        <f t="shared" ca="1" si="882"/>
        <v>-1.8877732217768339E-2</v>
      </c>
      <c r="MW196" s="7">
        <f t="shared" ca="1" si="883"/>
        <v>0</v>
      </c>
      <c r="MX196" s="7">
        <f t="shared" ca="1" si="884"/>
        <v>0</v>
      </c>
      <c r="MY196" s="7">
        <f ca="1">IFERROR(IF(MY195+MX196&gt;MZ$4,MY195,MY195+MX196),"")</f>
        <v>60</v>
      </c>
      <c r="MZ196" s="7">
        <f t="shared" ca="1" si="946"/>
        <v>0</v>
      </c>
      <c r="NA196" s="7">
        <f t="shared" ca="1" si="885"/>
        <v>0.2114966450718766</v>
      </c>
      <c r="NB196" s="7">
        <f t="shared" ca="1" si="886"/>
        <v>0.55773412415889267</v>
      </c>
      <c r="NC196" s="7">
        <f t="shared" ca="1" si="887"/>
        <v>1</v>
      </c>
      <c r="ND196" s="7" t="str">
        <f t="shared" ca="1" si="888"/>
        <v>2</v>
      </c>
      <c r="NE196" s="7">
        <f ca="1">IFERROR(IF(NE195+ND196&gt;NF$4,NE195,NE195+ND196),"")</f>
        <v>60</v>
      </c>
      <c r="NF196" s="7">
        <f t="shared" ca="1" si="947"/>
        <v>0</v>
      </c>
      <c r="NG196" s="7">
        <f t="shared" ca="1" si="889"/>
        <v>0.36067885304962843</v>
      </c>
      <c r="NH196" s="7">
        <f t="shared" ca="1" si="890"/>
        <v>0.40855191618114084</v>
      </c>
      <c r="NI196" s="7">
        <f t="shared" ca="1" si="891"/>
        <v>1</v>
      </c>
      <c r="NJ196" s="7" t="str">
        <f t="shared" ca="1" si="892"/>
        <v>2</v>
      </c>
      <c r="NK196" s="7">
        <f ca="1">IFERROR(IF(NK195+NJ196&gt;NL$4,NK195,NK195+NJ196),"")</f>
        <v>60</v>
      </c>
      <c r="NL196" s="7">
        <f t="shared" ca="1" si="948"/>
        <v>0</v>
      </c>
      <c r="NM196" s="7">
        <f t="shared" ca="1" si="893"/>
        <v>0.23526731289183322</v>
      </c>
      <c r="NN196" s="7">
        <f t="shared" ca="1" si="894"/>
        <v>0.53396345633893605</v>
      </c>
      <c r="NO196" s="7">
        <f t="shared" ca="1" si="895"/>
        <v>1</v>
      </c>
      <c r="NP196" s="7" t="str">
        <f t="shared" ca="1" si="896"/>
        <v>2</v>
      </c>
      <c r="NQ196" s="7">
        <f ca="1">IFERROR(IF(NQ195+NP196&gt;NR$4,NQ195,NQ195+NP196),"")</f>
        <v>60</v>
      </c>
      <c r="NR196" s="7">
        <f t="shared" ca="1" si="949"/>
        <v>0</v>
      </c>
      <c r="NT196">
        <v>194</v>
      </c>
      <c r="NU196" s="7" t="s">
        <v>19</v>
      </c>
      <c r="NV196" s="7" t="str">
        <f t="shared" ref="NV196:NV255" ca="1" si="967">IFERROR(RAND()+NZ196,"")</f>
        <v/>
      </c>
      <c r="NW196" s="7" t="str">
        <f t="shared" ca="1" si="961"/>
        <v/>
      </c>
      <c r="NX196" t="str">
        <f ca="1">IFERROR(VLOOKUP(NT196,$K$3:$AK$568,8,FALSE),"")</f>
        <v/>
      </c>
      <c r="NY196" t="str">
        <f ca="1">IFERROR(VLOOKUP(NT196,$K$3:$AK$568,9,FALSE),"")</f>
        <v/>
      </c>
      <c r="NZ196" s="7" t="str">
        <f ca="1">IFERROR(VLOOKUP(NT196,$K$3:$AK$568,27,FALSE),"")</f>
        <v/>
      </c>
      <c r="OB196">
        <v>194</v>
      </c>
      <c r="OC196" s="7" t="s">
        <v>19</v>
      </c>
      <c r="OD196" t="e">
        <f t="shared" ref="OD196:OD259" ca="1" si="968">VLOOKUP(OB196,$NW$3:$NX$427,2,FALSE)</f>
        <v>#N/A</v>
      </c>
      <c r="OE196" s="7" t="str">
        <f t="shared" ref="OE196:OE259" ca="1" si="969">IFERROR(VLOOKUP(OD196,$NX$3:$NZ$431,2,FALSE),"")</f>
        <v/>
      </c>
      <c r="OF196" s="7" t="str">
        <f t="shared" ref="OF196:OF259" ca="1" si="970">IFERROR(VLOOKUP(OE196,$NY$3:$NZ$427,2,FALSE),"")</f>
        <v/>
      </c>
      <c r="OG196" t="str">
        <f t="shared" ref="OG196:OG259" ca="1" si="971">IF(OE196="","",OE196&amp;" ("&amp;OF196&amp;"), ")</f>
        <v/>
      </c>
      <c r="OI196">
        <v>194</v>
      </c>
      <c r="OJ196" s="7" t="s">
        <v>19</v>
      </c>
      <c r="OK196" s="7" t="str">
        <f t="shared" ref="OK196:OK259" ca="1" si="972">IFERROR(RAND()+OO196,"")</f>
        <v/>
      </c>
      <c r="OL196" s="7" t="str">
        <f t="shared" ref="OL196:OL259" ca="1" si="973">IFERROR(_xlfn.RANK.EQ(OK196,$OK$3:$OK$427),"")</f>
        <v/>
      </c>
      <c r="OM196" t="str">
        <f ca="1">IFERROR(VLOOKUP(OI196,$L$3:$AK$568,7,FALSE),"")</f>
        <v/>
      </c>
      <c r="ON196" t="str">
        <f ca="1">IFERROR(VLOOKUP(OI196,$L$3:$AK$568,8,FALSE),"")</f>
        <v/>
      </c>
      <c r="OO196" s="7" t="str">
        <f ca="1">IFERROR(VLOOKUP(OI196,$L$3:$AK$568,26,FALSE),"")</f>
        <v/>
      </c>
      <c r="OQ196">
        <v>194</v>
      </c>
      <c r="OR196" s="7" t="s">
        <v>19</v>
      </c>
      <c r="OS196" t="e">
        <f t="shared" ref="OS196:OS259" ca="1" si="974">VLOOKUP(OQ196,$OL$3:$OM$427,2,FALSE)</f>
        <v>#N/A</v>
      </c>
      <c r="OT196" s="7" t="str">
        <f t="shared" ref="OT196:OT259" ca="1" si="975">IFERROR(VLOOKUP(OS196,$OM$3:$OO$427,2,FALSE),"")</f>
        <v/>
      </c>
      <c r="OU196" s="7" t="str">
        <f t="shared" ref="OU196:OU259" ca="1" si="976">IFERROR(VLOOKUP(OS196,$OM$3:$OO$427,3,FALSE),"")</f>
        <v/>
      </c>
      <c r="OV196" t="str">
        <f t="shared" ref="OV196:OV259" ca="1" si="977">IF(OT196="","",OT196&amp;" ("&amp;OU196&amp;"), ")</f>
        <v/>
      </c>
      <c r="OX196">
        <v>194</v>
      </c>
      <c r="OY196" s="7" t="s">
        <v>19</v>
      </c>
      <c r="OZ196" s="7" t="str">
        <f t="shared" ref="OZ196:OZ259" ca="1" si="978">IFERROR(RAND()+PD196,"")</f>
        <v/>
      </c>
      <c r="PA196" s="7" t="str">
        <f t="shared" ref="PA196:PA259" ca="1" si="979">IFERROR(_xlfn.RANK.EQ(OZ196,$OZ$3:$OZ$427),"")</f>
        <v/>
      </c>
      <c r="PB196" t="str">
        <f ca="1">IFERROR(VLOOKUP(OX196,$M$3:$AK$568,6,FALSE),"")</f>
        <v/>
      </c>
      <c r="PC196" t="str">
        <f ca="1">IFERROR(VLOOKUP(OX196,$M$3:$AK$568,7,FALSE),"")</f>
        <v/>
      </c>
      <c r="PD196" s="7" t="str">
        <f ca="1">IFERROR(VLOOKUP(OX196,$M$3:$AK$568,25,FALSE),"")</f>
        <v/>
      </c>
      <c r="PF196">
        <v>194</v>
      </c>
      <c r="PG196" s="7" t="s">
        <v>19</v>
      </c>
      <c r="PH196" t="e">
        <f t="shared" ref="PH196:PH259" ca="1" si="980">VLOOKUP(PF196,$PA$3:$PB$427,2,FALSE)</f>
        <v>#N/A</v>
      </c>
      <c r="PI196" s="7" t="str">
        <f t="shared" ref="PI196:PI259" ca="1" si="981">IFERROR(VLOOKUP(PH196,$PB$3:$PD$427,2,FALSE),"")</f>
        <v/>
      </c>
      <c r="PJ196" s="7" t="str">
        <f t="shared" ref="PJ196:PJ259" ca="1" si="982">IFERROR(VLOOKUP(PH196,$PB$3:$PD$427,3,FALSE),"")</f>
        <v/>
      </c>
      <c r="PK196" t="str">
        <f t="shared" ref="PK196:PK259" ca="1" si="983">IF(PI196="","",PI196&amp;" ("&amp;PJ196&amp;"), ")</f>
        <v/>
      </c>
      <c r="PM196">
        <v>194</v>
      </c>
      <c r="PN196" s="7" t="s">
        <v>19</v>
      </c>
      <c r="PO196" s="202" t="str">
        <f t="shared" ref="PO196:PO259" ca="1" si="984">IFERROR((RAND()/10)+PV196+(PW196/10),"")</f>
        <v/>
      </c>
      <c r="PP196" s="7" t="str">
        <f t="shared" ref="PP196:PP259" ca="1" si="985">IFERROR(_xlfn.RANK.EQ(PO196,$PO$3:$PO$427),"")</f>
        <v/>
      </c>
      <c r="PQ196" t="str">
        <f ca="1">IFERROR(VLOOKUP(PM196,$G$325:$R$409,12,FALSE),"")</f>
        <v/>
      </c>
      <c r="PR196" t="e">
        <f ca="1">VLOOKUP(PM196,$G$324:$Q$409,11,FALSE)</f>
        <v>#N/A</v>
      </c>
      <c r="PS196" s="7" t="str">
        <f ca="1">VLOOKUP(PQ196,$R$325:$Y$409,8,FALSE)</f>
        <v>- -</v>
      </c>
      <c r="PT196" s="7">
        <f ca="1">ReSt</f>
        <v>-4</v>
      </c>
      <c r="PU196" s="7" t="e">
        <f t="shared" ref="PU196:PU259" ca="1" si="986">IF(PR196="Base",5,IF(PR196="Open",0,IF(PR196="Closed",-5,IF(PR196="Restricted",-10))))</f>
        <v>#N/A</v>
      </c>
      <c r="PV196" s="7" t="e">
        <f t="shared" ref="PV196:PV259" ca="1" si="987">SUM(PS196:PU196)</f>
        <v>#N/A</v>
      </c>
      <c r="PW196" s="7" t="str">
        <f ca="1">VLOOKUP(PQ196,$R$325:$AK$409,8,FALSE)</f>
        <v>- -</v>
      </c>
      <c r="PX196" s="7"/>
      <c r="PY196">
        <v>194</v>
      </c>
      <c r="PZ196" s="7" t="s">
        <v>19</v>
      </c>
      <c r="QA196" t="str">
        <f t="shared" ref="QA196:QA259" ca="1" si="988">IFERROR(VLOOKUP(PY196,$PP$3:$PQ$427,2,FALSE),"")</f>
        <v/>
      </c>
      <c r="QB196" s="7" t="str">
        <f t="shared" ref="QB196:QB259" ca="1" si="989">IFERROR(VLOOKUP(PY196,$PP$3:$PV$427,7,FALSE),"")</f>
        <v/>
      </c>
      <c r="QC196" s="7" t="str">
        <f t="shared" ref="QC196:QC259" ca="1" si="990">IFERROR(VLOOKUP(PY196,$PP$3:$PW$427,8,FALSE),"")</f>
        <v/>
      </c>
      <c r="QD196" t="str">
        <f t="shared" ref="QD196:QD259" ca="1" si="991">IF(QA196="","",QA196&amp;" (R-"&amp;QC196&amp;", "&amp;QB196&amp;"), ")</f>
        <v/>
      </c>
      <c r="QF196">
        <v>194</v>
      </c>
      <c r="QG196" s="7" t="s">
        <v>19</v>
      </c>
      <c r="QH196" s="7" t="str">
        <f t="shared" ref="QH196:QH259" ca="1" si="992">IFERROR(QK196+RAND(),"")</f>
        <v/>
      </c>
      <c r="QI196" s="7" t="e">
        <f t="shared" ref="QI196:QI259" ca="1" si="993">_xlfn.RANK.EQ(QH196,$QH$3:$QH$427)</f>
        <v>#VALUE!</v>
      </c>
      <c r="QJ196" t="e">
        <f t="shared" ref="QJ196:QJ259" ca="1" si="994">VLOOKUP(QF196,$D$48:$AK$79,16,FALSE)</f>
        <v>#N/A</v>
      </c>
      <c r="QK196" s="7" t="e">
        <f t="shared" ref="QK196:QK259" ca="1" si="995">VLOOKUP(QF196,$D$48:$AK$79,34,FALSE)</f>
        <v>#N/A</v>
      </c>
      <c r="QM196">
        <v>194</v>
      </c>
      <c r="QN196" s="7" t="s">
        <v>19</v>
      </c>
      <c r="QO196" t="str">
        <f t="shared" ref="QO196:QO259" ca="1" si="996">IFERROR(VLOOKUP(QM196,$QI$3:$QK$427,2,FALSE),"")</f>
        <v/>
      </c>
      <c r="QP196" s="7" t="str">
        <f t="shared" ref="QP196:QP259" ca="1" si="997">IFERROR(VLOOKUP(QM196,$QI$3:$QK$427,3,FALSE),"")</f>
        <v/>
      </c>
      <c r="QQ196" t="str">
        <f t="shared" ref="QQ196:QQ259" ca="1" si="998">IF(QO196="","",QO196&amp;" ("&amp;QP196&amp;"), ")</f>
        <v/>
      </c>
    </row>
    <row r="197" spans="1:459" x14ac:dyDescent="0.25">
      <c r="A197" s="240" t="str">
        <f>IF('Character Sheet'!$B$4="Creature","N","Y")</f>
        <v>Y</v>
      </c>
      <c r="C197" s="75"/>
      <c r="D197" s="76"/>
      <c r="F197" s="75"/>
      <c r="G197" s="76"/>
      <c r="I197" s="75"/>
      <c r="J197" s="85"/>
      <c r="K197" s="85">
        <f t="shared" ca="1" si="962"/>
        <v>7</v>
      </c>
      <c r="L197" s="85">
        <f t="shared" ca="1" si="951"/>
        <v>1</v>
      </c>
      <c r="M197" s="70">
        <f t="shared" ca="1" si="956"/>
        <v>10</v>
      </c>
      <c r="O197" s="222" t="str">
        <f t="shared" ca="1" si="963"/>
        <v>- -</v>
      </c>
      <c r="Q197" s="7" t="str">
        <f t="shared" si="958"/>
        <v/>
      </c>
      <c r="R197" s="9" t="s">
        <v>1283</v>
      </c>
      <c r="S197" s="9"/>
      <c r="T197" s="61" t="str">
        <f>SUBSTITUTE(IFERROR(IFERROR(VLOOKUP(R197,'[1]Skill Statistics'!$A$3:$C$513,2,FALSE),VLOOKUP(Q197,'[1]Skill Statistics'!$A$3:$C$513,2,FALSE)),T196),"R*","ReSt")</f>
        <v>- -</v>
      </c>
      <c r="U197" s="61" t="str">
        <f>IFERROR(IFERROR(VLOOKUP(R197,'[1]Skill Statistics'!$A$3:$C$513,3,FALSE),VLOOKUP(Q197,'[1]Skill Statistics'!$A$3:$C$513,3,FALSE)),U196)</f>
        <v>- -</v>
      </c>
      <c r="V197" s="61" t="str">
        <f>IF(ISNUMBER(SEARCH("Category",R197)),"- -",IFERROR(IFERROR(VLOOKUP(Q197,[1]Professions!$A$4:$AM$288,MATCH(Profession,[1]Professions!$A$1:$AM$1,0),FALSE),VLOOKUP(Q197,Calculations!$B$91:$I$95,8,FALSE)),"- -"))</f>
        <v>- -</v>
      </c>
      <c r="W197" s="60" t="str">
        <f t="shared" si="964"/>
        <v>- -</v>
      </c>
      <c r="X197" s="7" t="str">
        <f ca="1">IFERROR(VLOOKUP(R197,$BS$6:$NR$519,MATCH(ActualLevel,$BS$3:$NR$3,0),FALSE),"- -")</f>
        <v>- -</v>
      </c>
      <c r="Y197" s="7" t="str">
        <f t="shared" si="955"/>
        <v>- -</v>
      </c>
      <c r="Z197" s="7" t="str">
        <f>IFERROR(VLOOKUP(Y197,Charts!$BQ$2:$BR$52,2,FALSE),"- -")</f>
        <v>- -</v>
      </c>
      <c r="AA197" s="7" t="str">
        <f t="shared" ca="1" si="686"/>
        <v>- -</v>
      </c>
      <c r="AB197" s="7" t="str">
        <f t="shared" si="952"/>
        <v>- -</v>
      </c>
      <c r="AC197" s="7"/>
      <c r="AD197" s="7"/>
      <c r="AE197" s="7"/>
      <c r="AF197" s="7"/>
      <c r="AG197" s="7"/>
      <c r="AH197" s="43"/>
      <c r="AI197" s="7"/>
      <c r="AJ197" s="7"/>
      <c r="AK197" s="7">
        <f t="shared" ca="1" si="687"/>
        <v>0</v>
      </c>
      <c r="AL197" s="7"/>
      <c r="AM197" s="69">
        <f>IFERROR(VLOOKUP(R197,'[1]Skill Statistics'!$A$3:$AN$513,MATCH(Profession,'[1]Skill Statistics'!$A$2:$AN$2,0),FALSE),0)</f>
        <v>0</v>
      </c>
      <c r="AN197" s="85">
        <f>IFERROR(VLOOKUP(Q197,'[1]Skill Statistics'!$A$3:$BK$513,MATCH(Archetype,'[1]Skill Statistics'!$A$2:$BK$2,0),FALSE),0)</f>
        <v>0</v>
      </c>
      <c r="AO197" s="85">
        <f>IFERROR(VLOOKUP(Q197,'[1]Skill Statistics'!$A$3:$BB$513,MATCH(Race,'[1]Skill Statistics'!$A$2:$BB$2,0),FALSE),0)</f>
        <v>0</v>
      </c>
      <c r="AP197" s="85">
        <f t="shared" ca="1" si="965"/>
        <v>0</v>
      </c>
      <c r="AQ197" s="70"/>
      <c r="AS197" s="69" t="str">
        <f>IFERROR(VLOOKUP(Q197,'[1]Professional Skills'!$A$4:$AM$288,MATCH(Profession,'[1]Professional Skills'!$A$3:$AM$3,0),FALSE),"- -")</f>
        <v>- -</v>
      </c>
      <c r="AU197" s="7" t="str">
        <f t="shared" si="954"/>
        <v>- -</v>
      </c>
      <c r="AV197" s="7">
        <f t="shared" ca="1" si="953"/>
        <v>0</v>
      </c>
      <c r="AW197" t="str">
        <f t="shared" si="690"/>
        <v/>
      </c>
      <c r="AX197" t="str">
        <f>IFERROR(_xlfn.RANK.EQ(AW197,$AW$5:$AW$568),"")</f>
        <v/>
      </c>
      <c r="AY197">
        <f t="shared" si="959"/>
        <v>0</v>
      </c>
      <c r="AZ197" s="70" t="str">
        <f t="shared" si="688"/>
        <v/>
      </c>
      <c r="BB197" s="69" t="str">
        <f>IFERROR(IF(Q197="Language",VLOOKUP(R197,[1]Cultures!$B$4:$N$218,MATCH(Culture,[1]Cultures!$B$3:$N$3,0),FALSE),VLOOKUP(Q197,[1]Cultures!$B$4:$O$212,MATCH(Culture,[1]Cultures!$B$3:$O$3,0),FALSE)),"- -")</f>
        <v>- -</v>
      </c>
      <c r="BD197">
        <f t="shared" ca="1" si="950"/>
        <v>0</v>
      </c>
      <c r="BE197" t="str">
        <f t="shared" si="897"/>
        <v/>
      </c>
      <c r="BI197" s="7" t="str">
        <f t="shared" si="689"/>
        <v>- -</v>
      </c>
      <c r="BK197" s="7"/>
      <c r="BL197" s="70" t="str">
        <f t="shared" si="960"/>
        <v>- -</v>
      </c>
      <c r="BN197" s="69" t="str">
        <f>IFERROR(VLOOKUP(V197,Charts!$BT$2:$BV$14,3,FALSE),"- -")</f>
        <v>- -</v>
      </c>
      <c r="BO197" s="85" t="str">
        <f t="shared" ca="1" si="966"/>
        <v>- -</v>
      </c>
      <c r="BP197" s="70" t="str">
        <f t="shared" ca="1" si="898"/>
        <v>- -</v>
      </c>
      <c r="BR197" s="7">
        <v>192</v>
      </c>
      <c r="BS197" s="9" t="str">
        <f ca="1">VLOOKUP(BR197,$O$3:$R$568,4,FALSE)</f>
        <v>Destruction</v>
      </c>
      <c r="BT197" s="7" t="str">
        <f ca="1">VLOOKUP(BS197,$R$3:$V$568,5,FALSE)</f>
        <v>4 / 6</v>
      </c>
      <c r="BU197" s="7">
        <f ca="1">VLOOKUP(BT197,Charts!$BT$2:$BV$14,3,FALSE)</f>
        <v>0.53846153846153844</v>
      </c>
      <c r="BV197" s="7" t="str">
        <f t="shared" ca="1" si="691"/>
        <v>4</v>
      </c>
      <c r="BW197" s="7" t="str">
        <f t="shared" ca="1" si="692"/>
        <v>6</v>
      </c>
      <c r="BY197" s="7">
        <f t="shared" ca="1" si="693"/>
        <v>0.18007264356056241</v>
      </c>
      <c r="BZ197" s="7">
        <f t="shared" ca="1" si="694"/>
        <v>0.35838889490097603</v>
      </c>
      <c r="CA197" s="7">
        <f t="shared" ca="1" si="695"/>
        <v>1</v>
      </c>
      <c r="CB197" s="7" t="str">
        <f t="shared" ca="1" si="696"/>
        <v>4</v>
      </c>
      <c r="CC197" s="7">
        <f ca="1">IFERROR(IF(CC196+CB197&gt;CD$4,CC196,CC196+CB197),"")</f>
        <v>38</v>
      </c>
      <c r="CD197" s="7">
        <f t="shared" ca="1" si="899"/>
        <v>0</v>
      </c>
      <c r="CE197" s="7">
        <f t="shared" ca="1" si="697"/>
        <v>0.25827879633837747</v>
      </c>
      <c r="CF197" s="7">
        <f t="shared" ca="1" si="698"/>
        <v>0.28018274212316097</v>
      </c>
      <c r="CG197" s="7">
        <f t="shared" ca="1" si="699"/>
        <v>1</v>
      </c>
      <c r="CH197" s="7" t="str">
        <f t="shared" ca="1" si="700"/>
        <v>4</v>
      </c>
      <c r="CI197" s="7">
        <f ca="1">IFERROR(IF(CI196+CH197&gt;CJ$4,CI196,CI196+CH197),"")</f>
        <v>60</v>
      </c>
      <c r="CJ197" s="7">
        <f t="shared" ca="1" si="900"/>
        <v>0</v>
      </c>
      <c r="CK197" s="7">
        <f t="shared" ca="1" si="701"/>
        <v>0.92843203889336112</v>
      </c>
      <c r="CL197" s="7">
        <f t="shared" ca="1" si="702"/>
        <v>-0.38997050043182269</v>
      </c>
      <c r="CM197" s="7">
        <f t="shared" ca="1" si="703"/>
        <v>0</v>
      </c>
      <c r="CN197" s="7">
        <f t="shared" ca="1" si="704"/>
        <v>0</v>
      </c>
      <c r="CO197" s="7">
        <f ca="1">IFERROR(IF(CO196+CN197&gt;CP$4,CO196,CO196+CN197),"")</f>
        <v>60</v>
      </c>
      <c r="CP197" s="7">
        <f t="shared" ca="1" si="901"/>
        <v>0</v>
      </c>
      <c r="CQ197" s="7">
        <f t="shared" ca="1" si="705"/>
        <v>0.45668079022293662</v>
      </c>
      <c r="CR197" s="7">
        <f t="shared" ca="1" si="706"/>
        <v>8.1780748238601819E-2</v>
      </c>
      <c r="CS197" s="7">
        <f t="shared" ca="1" si="707"/>
        <v>1</v>
      </c>
      <c r="CT197" s="7" t="str">
        <f t="shared" ca="1" si="708"/>
        <v>4</v>
      </c>
      <c r="CU197" s="7">
        <f ca="1">IFERROR(IF(CU196+CT197&gt;CV$4,CU196,CU196+CT197),"")</f>
        <v>60</v>
      </c>
      <c r="CV197" s="7">
        <f t="shared" ca="1" si="902"/>
        <v>0</v>
      </c>
      <c r="CW197" s="7">
        <f t="shared" ca="1" si="709"/>
        <v>0.62683979199520679</v>
      </c>
      <c r="CX197" s="7">
        <f t="shared" ca="1" si="710"/>
        <v>-8.8378253533668349E-2</v>
      </c>
      <c r="CY197" s="7">
        <f t="shared" ca="1" si="711"/>
        <v>0</v>
      </c>
      <c r="CZ197" s="7">
        <f t="shared" ca="1" si="712"/>
        <v>0</v>
      </c>
      <c r="DA197" s="7">
        <f ca="1">IFERROR(IF(DA196+CZ197&gt;DB$4,DA196,DA196+CZ197),"")</f>
        <v>60</v>
      </c>
      <c r="DB197" s="7">
        <f t="shared" ca="1" si="903"/>
        <v>0</v>
      </c>
      <c r="DC197" s="7">
        <f t="shared" ca="1" si="713"/>
        <v>0.39937290961617955</v>
      </c>
      <c r="DD197" s="7">
        <f t="shared" ca="1" si="714"/>
        <v>0.13908862884535889</v>
      </c>
      <c r="DE197" s="7">
        <f t="shared" ca="1" si="715"/>
        <v>1</v>
      </c>
      <c r="DF197" s="7" t="str">
        <f t="shared" ca="1" si="716"/>
        <v>4</v>
      </c>
      <c r="DG197" s="7">
        <f ca="1">IFERROR(IF(DG196+DF197&gt;DH$4,DG196,DG196+DF197),"")</f>
        <v>60</v>
      </c>
      <c r="DH197" s="7">
        <f t="shared" ca="1" si="904"/>
        <v>0</v>
      </c>
      <c r="DI197" s="7">
        <f t="shared" ca="1" si="717"/>
        <v>0.55676785848576471</v>
      </c>
      <c r="DJ197" s="7">
        <f t="shared" ca="1" si="718"/>
        <v>-1.8306320024226275E-2</v>
      </c>
      <c r="DK197" s="7">
        <f t="shared" ca="1" si="719"/>
        <v>0</v>
      </c>
      <c r="DL197" s="7">
        <f t="shared" ca="1" si="720"/>
        <v>0</v>
      </c>
      <c r="DM197" s="7">
        <f ca="1">IFERROR(IF(DM196+DL197&gt;DN$4,DM196,DM196+DL197),"")</f>
        <v>60</v>
      </c>
      <c r="DN197" s="7">
        <f t="shared" ca="1" si="905"/>
        <v>0</v>
      </c>
      <c r="DO197" s="7">
        <f t="shared" ca="1" si="721"/>
        <v>0.92986600313199597</v>
      </c>
      <c r="DP197" s="7">
        <f t="shared" ca="1" si="722"/>
        <v>-0.39140446467045753</v>
      </c>
      <c r="DQ197" s="7">
        <f t="shared" ca="1" si="723"/>
        <v>0</v>
      </c>
      <c r="DR197" s="7">
        <f t="shared" ca="1" si="724"/>
        <v>0</v>
      </c>
      <c r="DS197" s="7">
        <f ca="1">IFERROR(IF(DS196+DR197&gt;DT$4,DS196,DS196+DR197),"")</f>
        <v>60</v>
      </c>
      <c r="DT197" s="7">
        <f t="shared" ca="1" si="906"/>
        <v>0</v>
      </c>
      <c r="DU197" s="7">
        <f t="shared" ca="1" si="725"/>
        <v>8.4055514709663326E-2</v>
      </c>
      <c r="DV197" s="7">
        <f t="shared" ca="1" si="726"/>
        <v>0.45440602375187511</v>
      </c>
      <c r="DW197" s="7">
        <f t="shared" ca="1" si="727"/>
        <v>1</v>
      </c>
      <c r="DX197" s="7" t="str">
        <f t="shared" ca="1" si="728"/>
        <v>4</v>
      </c>
      <c r="DY197" s="7">
        <f ca="1">IFERROR(IF(DY196+DX197&gt;DZ$4,DY196,DY196+DX197),"")</f>
        <v>60</v>
      </c>
      <c r="DZ197" s="7">
        <f t="shared" ca="1" si="907"/>
        <v>0</v>
      </c>
      <c r="EA197" s="7">
        <f t="shared" ca="1" si="729"/>
        <v>0.32552652892403722</v>
      </c>
      <c r="EB197" s="7">
        <f t="shared" ca="1" si="730"/>
        <v>0.21293500953750122</v>
      </c>
      <c r="EC197" s="7">
        <f t="shared" ca="1" si="731"/>
        <v>1</v>
      </c>
      <c r="ED197" s="7" t="str">
        <f t="shared" ca="1" si="732"/>
        <v>4</v>
      </c>
      <c r="EE197" s="7">
        <f ca="1">IFERROR(IF(EE196+ED197&gt;EF$4,EE196,EE196+ED197),"")</f>
        <v>60</v>
      </c>
      <c r="EF197" s="7">
        <f t="shared" ca="1" si="908"/>
        <v>0</v>
      </c>
      <c r="EG197" s="7">
        <f t="shared" ca="1" si="733"/>
        <v>0.94707828072483713</v>
      </c>
      <c r="EH197" s="7">
        <f t="shared" ca="1" si="734"/>
        <v>-0.40861674226329869</v>
      </c>
      <c r="EI197" s="7">
        <f t="shared" ca="1" si="735"/>
        <v>0</v>
      </c>
      <c r="EJ197" s="7">
        <f t="shared" ca="1" si="736"/>
        <v>0</v>
      </c>
      <c r="EK197" s="7">
        <f ca="1">IFERROR(IF(EK196+EJ197&gt;EL$4,EK196,EK196+EJ197),"")</f>
        <v>60</v>
      </c>
      <c r="EL197" s="7">
        <f t="shared" ca="1" si="909"/>
        <v>0</v>
      </c>
      <c r="EM197" s="7">
        <f t="shared" ca="1" si="737"/>
        <v>0.72222026012249629</v>
      </c>
      <c r="EN197" s="7">
        <f t="shared" ca="1" si="738"/>
        <v>-0.18375872166095786</v>
      </c>
      <c r="EO197" s="7">
        <f t="shared" ca="1" si="739"/>
        <v>0</v>
      </c>
      <c r="EP197" s="7">
        <f t="shared" ca="1" si="740"/>
        <v>0</v>
      </c>
      <c r="EQ197" s="7">
        <f ca="1">IFERROR(IF(EQ196+EP197&gt;ER$4,EQ196,EQ196+EP197),"")</f>
        <v>60</v>
      </c>
      <c r="ER197" s="7">
        <f t="shared" ca="1" si="910"/>
        <v>0</v>
      </c>
      <c r="ES197" s="7">
        <f t="shared" ca="1" si="741"/>
        <v>0.46748766926162877</v>
      </c>
      <c r="ET197" s="7">
        <f t="shared" ca="1" si="742"/>
        <v>7.0973869199909667E-2</v>
      </c>
      <c r="EU197" s="7">
        <f t="shared" ca="1" si="743"/>
        <v>1</v>
      </c>
      <c r="EV197" s="7" t="str">
        <f t="shared" ca="1" si="744"/>
        <v>4</v>
      </c>
      <c r="EW197" s="7">
        <f ca="1">IFERROR(IF(EW196+EV197&gt;EX$4,EW196,EW196+EV197),"")</f>
        <v>60</v>
      </c>
      <c r="EX197" s="7">
        <f t="shared" ca="1" si="911"/>
        <v>0</v>
      </c>
      <c r="EY197" s="7">
        <f t="shared" ca="1" si="745"/>
        <v>1.8717508811129102E-3</v>
      </c>
      <c r="EZ197" s="7">
        <f t="shared" ca="1" si="746"/>
        <v>0.53658978758042553</v>
      </c>
      <c r="FA197" s="7">
        <f t="shared" ca="1" si="747"/>
        <v>1</v>
      </c>
      <c r="FB197" s="7" t="str">
        <f t="shared" ca="1" si="748"/>
        <v>4</v>
      </c>
      <c r="FC197" s="7">
        <f ca="1">IFERROR(IF(FC196+FB197&gt;FD$4,FC196,FC196+FB197),"")</f>
        <v>60</v>
      </c>
      <c r="FD197" s="7">
        <f t="shared" ca="1" si="912"/>
        <v>0</v>
      </c>
      <c r="FE197" s="7">
        <f t="shared" ca="1" si="749"/>
        <v>0.66341563368337553</v>
      </c>
      <c r="FF197" s="7">
        <f t="shared" ca="1" si="750"/>
        <v>-0.12495409522183709</v>
      </c>
      <c r="FG197" s="7">
        <f t="shared" ca="1" si="751"/>
        <v>0</v>
      </c>
      <c r="FH197" s="7">
        <f t="shared" ca="1" si="752"/>
        <v>0</v>
      </c>
      <c r="FI197" s="7">
        <f ca="1">IFERROR(IF(FI196+FH197&gt;FJ$4,FI196,FI196+FH197),"")</f>
        <v>60</v>
      </c>
      <c r="FJ197" s="7">
        <f t="shared" ca="1" si="913"/>
        <v>0</v>
      </c>
      <c r="FK197" s="7">
        <f t="shared" ca="1" si="753"/>
        <v>1.5195460362614766E-2</v>
      </c>
      <c r="FL197" s="7">
        <f t="shared" ca="1" si="754"/>
        <v>0.52326607809892367</v>
      </c>
      <c r="FM197" s="7">
        <f t="shared" ca="1" si="755"/>
        <v>1</v>
      </c>
      <c r="FN197" s="7" t="str">
        <f t="shared" ca="1" si="756"/>
        <v>4</v>
      </c>
      <c r="FO197" s="7">
        <f ca="1">IFERROR(IF(FO196+FN197&gt;FP$4,FO196,FO196+FN197),"")</f>
        <v>60</v>
      </c>
      <c r="FP197" s="7">
        <f t="shared" ca="1" si="914"/>
        <v>0</v>
      </c>
      <c r="FQ197" s="7">
        <f t="shared" ca="1" si="757"/>
        <v>1.3437083017785789E-2</v>
      </c>
      <c r="FR197" s="7">
        <f t="shared" ca="1" si="758"/>
        <v>0.52502445544375265</v>
      </c>
      <c r="FS197" s="7">
        <f t="shared" ca="1" si="759"/>
        <v>1</v>
      </c>
      <c r="FT197" s="7" t="str">
        <f t="shared" ca="1" si="760"/>
        <v>4</v>
      </c>
      <c r="FU197" s="7">
        <f ca="1">IFERROR(IF(FU196+FT197&gt;FV$4,FU196,FU196+FT197),"")</f>
        <v>60</v>
      </c>
      <c r="FV197" s="7">
        <f t="shared" ca="1" si="915"/>
        <v>0</v>
      </c>
      <c r="FW197" s="7">
        <f t="shared" ca="1" si="761"/>
        <v>0.90055359192542539</v>
      </c>
      <c r="FX197" s="7">
        <f t="shared" ca="1" si="762"/>
        <v>-0.36209205346388695</v>
      </c>
      <c r="FY197" s="7">
        <f t="shared" ca="1" si="763"/>
        <v>0</v>
      </c>
      <c r="FZ197" s="7">
        <f t="shared" ca="1" si="764"/>
        <v>0</v>
      </c>
      <c r="GA197" s="7">
        <f ca="1">IFERROR(IF(GA196+FZ197&gt;GB$4,GA196,GA196+FZ197),"")</f>
        <v>60</v>
      </c>
      <c r="GB197" s="7">
        <f t="shared" ca="1" si="916"/>
        <v>0</v>
      </c>
      <c r="GC197" s="7">
        <f t="shared" ca="1" si="765"/>
        <v>0.53196813888612715</v>
      </c>
      <c r="GD197" s="7">
        <f t="shared" ca="1" si="766"/>
        <v>6.493399575411285E-3</v>
      </c>
      <c r="GE197" s="7">
        <f t="shared" ca="1" si="767"/>
        <v>1</v>
      </c>
      <c r="GF197" s="7" t="str">
        <f t="shared" ca="1" si="768"/>
        <v>4</v>
      </c>
      <c r="GG197" s="7">
        <f ca="1">IFERROR(IF(GG196+GF197&gt;GH$4,GG196,GG196+GF197),"")</f>
        <v>60</v>
      </c>
      <c r="GH197" s="7">
        <f t="shared" ca="1" si="917"/>
        <v>0</v>
      </c>
      <c r="GI197" s="7">
        <f t="shared" ca="1" si="769"/>
        <v>0.59627967387895819</v>
      </c>
      <c r="GJ197" s="7">
        <f t="shared" ca="1" si="770"/>
        <v>-5.7818135417419758E-2</v>
      </c>
      <c r="GK197" s="7">
        <f t="shared" ca="1" si="771"/>
        <v>0</v>
      </c>
      <c r="GL197" s="7">
        <f t="shared" ca="1" si="772"/>
        <v>0</v>
      </c>
      <c r="GM197" s="7">
        <f ca="1">IFERROR(IF(GM196+GL197&gt;GN$4,GM196,GM196+GL197),"")</f>
        <v>60</v>
      </c>
      <c r="GN197" s="7">
        <f t="shared" ca="1" si="918"/>
        <v>0</v>
      </c>
      <c r="GO197" s="7">
        <f t="shared" ca="1" si="773"/>
        <v>0.72938645232719868</v>
      </c>
      <c r="GP197" s="7">
        <f t="shared" ca="1" si="774"/>
        <v>-0.19092491386566024</v>
      </c>
      <c r="GQ197" s="7">
        <f t="shared" ca="1" si="775"/>
        <v>0</v>
      </c>
      <c r="GR197" s="7">
        <f t="shared" ca="1" si="776"/>
        <v>0</v>
      </c>
      <c r="GS197" s="7">
        <f ca="1">IFERROR(IF(GS196+GR197&gt;GT$4,GS196,GS196+GR197),"")</f>
        <v>60</v>
      </c>
      <c r="GT197" s="7">
        <f t="shared" ca="1" si="919"/>
        <v>0</v>
      </c>
      <c r="GU197" s="7">
        <f t="shared" ca="1" si="777"/>
        <v>3.1147873199411813E-2</v>
      </c>
      <c r="GV197" s="7">
        <f t="shared" ca="1" si="778"/>
        <v>0.50731366526212662</v>
      </c>
      <c r="GW197" s="7">
        <f t="shared" ca="1" si="779"/>
        <v>1</v>
      </c>
      <c r="GX197" s="7" t="str">
        <f t="shared" ca="1" si="780"/>
        <v>4</v>
      </c>
      <c r="GY197" s="7">
        <f ca="1">IFERROR(IF(GY196+GX197&gt;GZ$4,GY196,GY196+GX197),"")</f>
        <v>60</v>
      </c>
      <c r="GZ197" s="7">
        <f t="shared" ca="1" si="920"/>
        <v>0</v>
      </c>
      <c r="HA197" s="7">
        <f t="shared" ca="1" si="781"/>
        <v>0.12343261498269142</v>
      </c>
      <c r="HB197" s="7">
        <f t="shared" ca="1" si="782"/>
        <v>0.41502892347884701</v>
      </c>
      <c r="HC197" s="7">
        <f t="shared" ca="1" si="783"/>
        <v>1</v>
      </c>
      <c r="HD197" s="7" t="str">
        <f t="shared" ca="1" si="784"/>
        <v>4</v>
      </c>
      <c r="HE197" s="7">
        <f ca="1">IFERROR(IF(HE196+HD197&gt;HF$4,HE196,HE196+HD197),"")</f>
        <v>60</v>
      </c>
      <c r="HF197" s="7">
        <f t="shared" ca="1" si="921"/>
        <v>0</v>
      </c>
      <c r="HG197" s="7">
        <f t="shared" ca="1" si="785"/>
        <v>0.34995147138634453</v>
      </c>
      <c r="HH197" s="7">
        <f t="shared" ca="1" si="786"/>
        <v>0.18851006707519391</v>
      </c>
      <c r="HI197" s="7">
        <f t="shared" ca="1" si="787"/>
        <v>1</v>
      </c>
      <c r="HJ197" s="7" t="str">
        <f t="shared" ca="1" si="788"/>
        <v>4</v>
      </c>
      <c r="HK197" s="7">
        <f ca="1">IFERROR(IF(HK196+HJ197&gt;HL$4,HK196,HK196+HJ197),"")</f>
        <v>60</v>
      </c>
      <c r="HL197" s="7">
        <f t="shared" ca="1" si="922"/>
        <v>0</v>
      </c>
      <c r="HM197" s="7">
        <f t="shared" ca="1" si="789"/>
        <v>0.15411936491199896</v>
      </c>
      <c r="HN197" s="7">
        <f t="shared" ca="1" si="790"/>
        <v>0.38434217354953948</v>
      </c>
      <c r="HO197" s="7">
        <f t="shared" ca="1" si="791"/>
        <v>1</v>
      </c>
      <c r="HP197" s="7" t="str">
        <f t="shared" ca="1" si="792"/>
        <v>4</v>
      </c>
      <c r="HQ197" s="7">
        <f ca="1">IFERROR(IF(HQ196+HP197&gt;HR$4,HQ196,HQ196+HP197),"")</f>
        <v>60</v>
      </c>
      <c r="HR197" s="7">
        <f t="shared" ca="1" si="923"/>
        <v>0</v>
      </c>
      <c r="HS197" s="7">
        <f t="shared" ca="1" si="793"/>
        <v>6.760349885527317E-4</v>
      </c>
      <c r="HT197" s="7">
        <f t="shared" ca="1" si="794"/>
        <v>0.5377855034729857</v>
      </c>
      <c r="HU197" s="7">
        <f t="shared" ca="1" si="795"/>
        <v>1</v>
      </c>
      <c r="HV197" s="7" t="str">
        <f t="shared" ca="1" si="796"/>
        <v>4</v>
      </c>
      <c r="HW197" s="7">
        <f ca="1">IFERROR(IF(HW196+HV197&gt;HX$4,HW196,HW196+HV197),"")</f>
        <v>60</v>
      </c>
      <c r="HX197" s="7">
        <f t="shared" ca="1" si="924"/>
        <v>0</v>
      </c>
      <c r="HY197" s="7">
        <f t="shared" ca="1" si="797"/>
        <v>0.15348480619534954</v>
      </c>
      <c r="HZ197" s="7">
        <f t="shared" ca="1" si="798"/>
        <v>0.38497673226618889</v>
      </c>
      <c r="IA197" s="7">
        <f t="shared" ca="1" si="799"/>
        <v>1</v>
      </c>
      <c r="IB197" s="7" t="str">
        <f t="shared" ca="1" si="800"/>
        <v>4</v>
      </c>
      <c r="IC197" s="7">
        <f ca="1">IFERROR(IF(IC196+IB197&gt;ID$4,IC196,IC196+IB197),"")</f>
        <v>60</v>
      </c>
      <c r="ID197" s="7">
        <f t="shared" ca="1" si="925"/>
        <v>0</v>
      </c>
      <c r="IE197" s="7">
        <f t="shared" ca="1" si="801"/>
        <v>0.53254606574053209</v>
      </c>
      <c r="IF197" s="7">
        <f t="shared" ca="1" si="802"/>
        <v>5.9154727210063429E-3</v>
      </c>
      <c r="IG197" s="7">
        <f t="shared" ca="1" si="803"/>
        <v>1</v>
      </c>
      <c r="IH197" s="7" t="str">
        <f t="shared" ca="1" si="804"/>
        <v>4</v>
      </c>
      <c r="II197" s="7">
        <f ca="1">IFERROR(IF(II196+IH197&gt;IJ$4,II196,II196+IH197),"")</f>
        <v>60</v>
      </c>
      <c r="IJ197" s="7">
        <f t="shared" ca="1" si="926"/>
        <v>0</v>
      </c>
      <c r="IK197" s="7">
        <f t="shared" ca="1" si="805"/>
        <v>0.80104394263538514</v>
      </c>
      <c r="IL197" s="7">
        <f t="shared" ca="1" si="806"/>
        <v>-0.26258240417384671</v>
      </c>
      <c r="IM197" s="7">
        <f t="shared" ca="1" si="807"/>
        <v>0</v>
      </c>
      <c r="IN197" s="7">
        <f t="shared" ca="1" si="808"/>
        <v>0</v>
      </c>
      <c r="IO197" s="7">
        <f ca="1">IFERROR(IF(IO196+IN197&gt;IP$4,IO196,IO196+IN197),"")</f>
        <v>60</v>
      </c>
      <c r="IP197" s="7">
        <f t="shared" ca="1" si="927"/>
        <v>0</v>
      </c>
      <c r="IQ197" s="7">
        <f t="shared" ca="1" si="809"/>
        <v>0.51409601800206528</v>
      </c>
      <c r="IR197" s="7">
        <f t="shared" ca="1" si="810"/>
        <v>2.4365520459473156E-2</v>
      </c>
      <c r="IS197" s="7">
        <f t="shared" ca="1" si="811"/>
        <v>1</v>
      </c>
      <c r="IT197" s="7" t="str">
        <f t="shared" ca="1" si="812"/>
        <v>4</v>
      </c>
      <c r="IU197" s="7">
        <f ca="1">IFERROR(IF(IU196+IT197&gt;IV$4,IU196,IU196+IT197),"")</f>
        <v>60</v>
      </c>
      <c r="IV197" s="7">
        <f t="shared" ca="1" si="928"/>
        <v>0</v>
      </c>
      <c r="IW197" s="7">
        <f t="shared" ca="1" si="813"/>
        <v>0.49100275889764111</v>
      </c>
      <c r="IX197" s="7">
        <f t="shared" ca="1" si="814"/>
        <v>4.7458779563897324E-2</v>
      </c>
      <c r="IY197" s="7">
        <f t="shared" ca="1" si="815"/>
        <v>1</v>
      </c>
      <c r="IZ197" s="7" t="str">
        <f t="shared" ca="1" si="816"/>
        <v>4</v>
      </c>
      <c r="JA197" s="7">
        <f ca="1">IFERROR(IF(JA196+IZ197&gt;JB$4,JA196,JA196+IZ197),"")</f>
        <v>60</v>
      </c>
      <c r="JB197" s="7">
        <f t="shared" ca="1" si="929"/>
        <v>0</v>
      </c>
      <c r="JC197" s="7">
        <f t="shared" ca="1" si="817"/>
        <v>0.9724734748404732</v>
      </c>
      <c r="JD197" s="7">
        <f t="shared" ca="1" si="818"/>
        <v>-0.43401193637893476</v>
      </c>
      <c r="JE197" s="7">
        <f t="shared" ca="1" si="819"/>
        <v>0</v>
      </c>
      <c r="JF197" s="7">
        <f t="shared" ca="1" si="820"/>
        <v>0</v>
      </c>
      <c r="JG197" s="7">
        <f ca="1">IFERROR(IF(JG196+JF197&gt;JH$4,JG196,JG196+JF197),"")</f>
        <v>60</v>
      </c>
      <c r="JH197" s="7">
        <f t="shared" ca="1" si="930"/>
        <v>0</v>
      </c>
      <c r="JI197" s="7">
        <f t="shared" ca="1" si="821"/>
        <v>0.6504245548426415</v>
      </c>
      <c r="JJ197" s="7">
        <f t="shared" ca="1" si="822"/>
        <v>-0.11196301638110306</v>
      </c>
      <c r="JK197" s="7">
        <f t="shared" ca="1" si="823"/>
        <v>0</v>
      </c>
      <c r="JL197" s="7">
        <f t="shared" ca="1" si="824"/>
        <v>0</v>
      </c>
      <c r="JM197" s="7">
        <f ca="1">IFERROR(IF(JM196+JL197&gt;JN$4,JM196,JM196+JL197),"")</f>
        <v>60</v>
      </c>
      <c r="JN197" s="7">
        <f t="shared" ca="1" si="931"/>
        <v>0</v>
      </c>
      <c r="JO197" s="7">
        <f t="shared" ca="1" si="825"/>
        <v>4.2996324950309028E-2</v>
      </c>
      <c r="JP197" s="7">
        <f t="shared" ca="1" si="826"/>
        <v>0.49546521351122941</v>
      </c>
      <c r="JQ197" s="7">
        <f t="shared" ca="1" si="827"/>
        <v>1</v>
      </c>
      <c r="JR197" s="7" t="str">
        <f t="shared" ca="1" si="828"/>
        <v>4</v>
      </c>
      <c r="JS197" s="7">
        <f ca="1">IFERROR(IF(JS196+JR197&gt;JT$4,JS196,JS196+JR197),"")</f>
        <v>60</v>
      </c>
      <c r="JT197" s="7">
        <f t="shared" ca="1" si="932"/>
        <v>0</v>
      </c>
      <c r="JU197" s="7">
        <f t="shared" ca="1" si="829"/>
        <v>0.98084138007022603</v>
      </c>
      <c r="JV197" s="7">
        <f t="shared" ca="1" si="830"/>
        <v>-0.4423798416086876</v>
      </c>
      <c r="JW197" s="7">
        <f t="shared" ca="1" si="831"/>
        <v>0</v>
      </c>
      <c r="JX197" s="7">
        <f t="shared" ca="1" si="832"/>
        <v>0</v>
      </c>
      <c r="JY197" s="7">
        <f ca="1">IFERROR(IF(JY196+JX197&gt;JZ$4,JY196,JY196+JX197),"")</f>
        <v>60</v>
      </c>
      <c r="JZ197" s="7">
        <f t="shared" ca="1" si="933"/>
        <v>0</v>
      </c>
      <c r="KA197" s="7">
        <f t="shared" ca="1" si="833"/>
        <v>0.44354920756173843</v>
      </c>
      <c r="KB197" s="7">
        <f t="shared" ca="1" si="834"/>
        <v>9.4912330899800001E-2</v>
      </c>
      <c r="KC197" s="7">
        <f t="shared" ca="1" si="835"/>
        <v>1</v>
      </c>
      <c r="KD197" s="7" t="str">
        <f t="shared" ca="1" si="836"/>
        <v>4</v>
      </c>
      <c r="KE197" s="7">
        <f ca="1">IFERROR(IF(KE196+KD197&gt;KF$4,KE196,KE196+KD197),"")</f>
        <v>60</v>
      </c>
      <c r="KF197" s="7">
        <f t="shared" ca="1" si="934"/>
        <v>0</v>
      </c>
      <c r="KG197" s="7">
        <f t="shared" ca="1" si="837"/>
        <v>0.71950890431483538</v>
      </c>
      <c r="KH197" s="7">
        <f t="shared" ca="1" si="838"/>
        <v>-0.18104736585329695</v>
      </c>
      <c r="KI197" s="7">
        <f t="shared" ca="1" si="839"/>
        <v>0</v>
      </c>
      <c r="KJ197" s="7">
        <f t="shared" ca="1" si="840"/>
        <v>0</v>
      </c>
      <c r="KK197" s="7">
        <f ca="1">IFERROR(IF(KK196+KJ197&gt;KL$4,KK196,KK196+KJ197),"")</f>
        <v>60</v>
      </c>
      <c r="KL197" s="7">
        <f t="shared" ca="1" si="935"/>
        <v>0</v>
      </c>
      <c r="KM197" s="7">
        <f t="shared" ca="1" si="841"/>
        <v>0.79944826287993331</v>
      </c>
      <c r="KN197" s="7">
        <f t="shared" ca="1" si="842"/>
        <v>-0.26098672441839488</v>
      </c>
      <c r="KO197" s="7">
        <f t="shared" ca="1" si="843"/>
        <v>0</v>
      </c>
      <c r="KP197" s="7">
        <f t="shared" ca="1" si="844"/>
        <v>0</v>
      </c>
      <c r="KQ197" s="7">
        <f ca="1">IFERROR(IF(KQ196+KP197&gt;KR$4,KQ196,KQ196+KP197),"")</f>
        <v>60</v>
      </c>
      <c r="KR197" s="7">
        <f t="shared" ca="1" si="936"/>
        <v>0</v>
      </c>
      <c r="KS197" s="7">
        <f t="shared" ca="1" si="845"/>
        <v>0.30980554647129965</v>
      </c>
      <c r="KT197" s="7">
        <f t="shared" ca="1" si="846"/>
        <v>0.22865599199023878</v>
      </c>
      <c r="KU197" s="7">
        <f t="shared" ca="1" si="847"/>
        <v>1</v>
      </c>
      <c r="KV197" s="7" t="str">
        <f t="shared" ca="1" si="848"/>
        <v>4</v>
      </c>
      <c r="KW197" s="7">
        <f ca="1">IFERROR(IF(KW196+KV197&gt;KX$4,KW196,KW196+KV197),"")</f>
        <v>60</v>
      </c>
      <c r="KX197" s="7">
        <f t="shared" ca="1" si="937"/>
        <v>0</v>
      </c>
      <c r="KY197" s="7">
        <f t="shared" ca="1" si="849"/>
        <v>0.41681739301380427</v>
      </c>
      <c r="KZ197" s="7">
        <f t="shared" ca="1" si="850"/>
        <v>0.12164414544773416</v>
      </c>
      <c r="LA197" s="7">
        <f t="shared" ca="1" si="851"/>
        <v>1</v>
      </c>
      <c r="LB197" s="7" t="str">
        <f t="shared" ca="1" si="852"/>
        <v>4</v>
      </c>
      <c r="LC197" s="7">
        <f ca="1">IFERROR(IF(LC196+LB197&gt;LD$4,LC196,LC196+LB197),"")</f>
        <v>60</v>
      </c>
      <c r="LD197" s="7">
        <f t="shared" ca="1" si="938"/>
        <v>0</v>
      </c>
      <c r="LE197" s="7">
        <f t="shared" ca="1" si="853"/>
        <v>0.92451568830401509</v>
      </c>
      <c r="LF197" s="7">
        <f t="shared" ca="1" si="854"/>
        <v>-0.38605414984247666</v>
      </c>
      <c r="LG197" s="7">
        <f t="shared" ca="1" si="855"/>
        <v>0</v>
      </c>
      <c r="LH197" s="7">
        <f t="shared" ca="1" si="856"/>
        <v>0</v>
      </c>
      <c r="LI197" s="7">
        <f ca="1">IFERROR(IF(LI196+LH197&gt;LJ$4,LI196,LI196+LH197),"")</f>
        <v>60</v>
      </c>
      <c r="LJ197" s="7">
        <f t="shared" ca="1" si="939"/>
        <v>0</v>
      </c>
      <c r="LK197" s="7">
        <f t="shared" ca="1" si="857"/>
        <v>0.32421872155257336</v>
      </c>
      <c r="LL197" s="7">
        <f t="shared" ca="1" si="858"/>
        <v>0.21424281690896507</v>
      </c>
      <c r="LM197" s="7">
        <f t="shared" ca="1" si="859"/>
        <v>1</v>
      </c>
      <c r="LN197" s="7" t="str">
        <f t="shared" ca="1" si="860"/>
        <v>4</v>
      </c>
      <c r="LO197" s="7">
        <f ca="1">IFERROR(IF(LO196+LN197&gt;LP$4,LO196,LO196+LN197),"")</f>
        <v>60</v>
      </c>
      <c r="LP197" s="7">
        <f t="shared" ca="1" si="940"/>
        <v>0</v>
      </c>
      <c r="LQ197" s="7">
        <f t="shared" ca="1" si="861"/>
        <v>0.71460641993767759</v>
      </c>
      <c r="LR197" s="7">
        <f t="shared" ca="1" si="862"/>
        <v>-0.17614488147613916</v>
      </c>
      <c r="LS197" s="7">
        <f t="shared" ca="1" si="863"/>
        <v>0</v>
      </c>
      <c r="LT197" s="7">
        <f t="shared" ca="1" si="864"/>
        <v>0</v>
      </c>
      <c r="LU197" s="7">
        <f ca="1">IFERROR(IF(LU196+LT197&gt;LV$4,LU196,LU196+LT197),"")</f>
        <v>60</v>
      </c>
      <c r="LV197" s="7">
        <f t="shared" ca="1" si="941"/>
        <v>0</v>
      </c>
      <c r="LW197" s="7">
        <f t="shared" ca="1" si="865"/>
        <v>0.47323528467506604</v>
      </c>
      <c r="LX197" s="7">
        <f t="shared" ca="1" si="866"/>
        <v>6.5226253786472399E-2</v>
      </c>
      <c r="LY197" s="7">
        <f t="shared" ca="1" si="867"/>
        <v>1</v>
      </c>
      <c r="LZ197" s="7" t="str">
        <f t="shared" ca="1" si="868"/>
        <v>4</v>
      </c>
      <c r="MA197" s="7">
        <f ca="1">IFERROR(IF(MA196+LZ197&gt;MB$4,MA196,MA196+LZ197),"")</f>
        <v>60</v>
      </c>
      <c r="MB197" s="7">
        <f t="shared" ca="1" si="942"/>
        <v>0</v>
      </c>
      <c r="MC197" s="7">
        <f t="shared" ca="1" si="869"/>
        <v>0.73107729610445304</v>
      </c>
      <c r="MD197" s="7">
        <f t="shared" ca="1" si="870"/>
        <v>-0.19261575764291461</v>
      </c>
      <c r="ME197" s="7">
        <f t="shared" ca="1" si="871"/>
        <v>0</v>
      </c>
      <c r="MF197" s="7">
        <f t="shared" ca="1" si="872"/>
        <v>0</v>
      </c>
      <c r="MG197" s="7">
        <f ca="1">IFERROR(IF(MG196+MF197&gt;MH$4,MG196,MG196+MF197),"")</f>
        <v>60</v>
      </c>
      <c r="MH197" s="7">
        <f t="shared" ca="1" si="943"/>
        <v>0</v>
      </c>
      <c r="MI197" s="7">
        <f t="shared" ca="1" si="873"/>
        <v>0.34154054659692101</v>
      </c>
      <c r="MJ197" s="7">
        <f t="shared" ca="1" si="874"/>
        <v>0.19692099186461742</v>
      </c>
      <c r="MK197" s="7">
        <f t="shared" ca="1" si="875"/>
        <v>1</v>
      </c>
      <c r="ML197" s="7" t="str">
        <f t="shared" ca="1" si="876"/>
        <v>4</v>
      </c>
      <c r="MM197" s="7">
        <f ca="1">IFERROR(IF(MM196+ML197&gt;MN$4,MM196,MM196+ML197),"")</f>
        <v>60</v>
      </c>
      <c r="MN197" s="7">
        <f t="shared" ca="1" si="944"/>
        <v>0</v>
      </c>
      <c r="MO197" s="7">
        <f t="shared" ca="1" si="877"/>
        <v>0.55982924027771364</v>
      </c>
      <c r="MP197" s="7">
        <f t="shared" ca="1" si="878"/>
        <v>-2.13677018161752E-2</v>
      </c>
      <c r="MQ197" s="7">
        <f t="shared" ca="1" si="879"/>
        <v>0</v>
      </c>
      <c r="MR197" s="7">
        <f t="shared" ca="1" si="880"/>
        <v>0</v>
      </c>
      <c r="MS197" s="7">
        <f ca="1">IFERROR(IF(MS196+MR197&gt;MT$4,MS196,MS196+MR197),"")</f>
        <v>60</v>
      </c>
      <c r="MT197" s="7">
        <f t="shared" ca="1" si="945"/>
        <v>0</v>
      </c>
      <c r="MU197" s="7">
        <f t="shared" ca="1" si="881"/>
        <v>0.1070853450516206</v>
      </c>
      <c r="MV197" s="7">
        <f t="shared" ca="1" si="882"/>
        <v>0.43137619340991784</v>
      </c>
      <c r="MW197" s="7">
        <f t="shared" ca="1" si="883"/>
        <v>1</v>
      </c>
      <c r="MX197" s="7" t="str">
        <f t="shared" ca="1" si="884"/>
        <v>4</v>
      </c>
      <c r="MY197" s="7">
        <f ca="1">IFERROR(IF(MY196+MX197&gt;MZ$4,MY196,MY196+MX197),"")</f>
        <v>60</v>
      </c>
      <c r="MZ197" s="7">
        <f t="shared" ca="1" si="946"/>
        <v>0</v>
      </c>
      <c r="NA197" s="7">
        <f t="shared" ca="1" si="885"/>
        <v>0.15743976968197004</v>
      </c>
      <c r="NB197" s="7">
        <f t="shared" ca="1" si="886"/>
        <v>0.38102176877956839</v>
      </c>
      <c r="NC197" s="7">
        <f t="shared" ca="1" si="887"/>
        <v>1</v>
      </c>
      <c r="ND197" s="7" t="str">
        <f t="shared" ca="1" si="888"/>
        <v>4</v>
      </c>
      <c r="NE197" s="7">
        <f ca="1">IFERROR(IF(NE196+ND197&gt;NF$4,NE196,NE196+ND197),"")</f>
        <v>60</v>
      </c>
      <c r="NF197" s="7">
        <f t="shared" ca="1" si="947"/>
        <v>0</v>
      </c>
      <c r="NG197" s="7">
        <f t="shared" ca="1" si="889"/>
        <v>0.6020853093021874</v>
      </c>
      <c r="NH197" s="7">
        <f t="shared" ca="1" si="890"/>
        <v>-6.3623770840648963E-2</v>
      </c>
      <c r="NI197" s="7">
        <f t="shared" ca="1" si="891"/>
        <v>0</v>
      </c>
      <c r="NJ197" s="7">
        <f t="shared" ca="1" si="892"/>
        <v>0</v>
      </c>
      <c r="NK197" s="7">
        <f ca="1">IFERROR(IF(NK196+NJ197&gt;NL$4,NK196,NK196+NJ197),"")</f>
        <v>60</v>
      </c>
      <c r="NL197" s="7">
        <f t="shared" ca="1" si="948"/>
        <v>0</v>
      </c>
      <c r="NM197" s="7">
        <f t="shared" ca="1" si="893"/>
        <v>0.13199920100049145</v>
      </c>
      <c r="NN197" s="7">
        <f t="shared" ca="1" si="894"/>
        <v>0.40646233746104699</v>
      </c>
      <c r="NO197" s="7">
        <f t="shared" ca="1" si="895"/>
        <v>1</v>
      </c>
      <c r="NP197" s="7" t="str">
        <f t="shared" ca="1" si="896"/>
        <v>4</v>
      </c>
      <c r="NQ197" s="7">
        <f ca="1">IFERROR(IF(NQ196+NP197&gt;NR$4,NQ196,NQ196+NP197),"")</f>
        <v>60</v>
      </c>
      <c r="NR197" s="7">
        <f t="shared" ca="1" si="949"/>
        <v>0</v>
      </c>
      <c r="NT197">
        <v>195</v>
      </c>
      <c r="NU197" s="7" t="s">
        <v>19</v>
      </c>
      <c r="NV197" s="7" t="str">
        <f t="shared" ca="1" si="967"/>
        <v/>
      </c>
      <c r="NW197" s="7" t="str">
        <f t="shared" ca="1" si="961"/>
        <v/>
      </c>
      <c r="NX197" t="str">
        <f ca="1">IFERROR(VLOOKUP(NT197,$K$3:$AK$568,8,FALSE),"")</f>
        <v/>
      </c>
      <c r="NY197" t="str">
        <f ca="1">IFERROR(VLOOKUP(NT197,$K$3:$AK$568,9,FALSE),"")</f>
        <v/>
      </c>
      <c r="NZ197" s="7" t="str">
        <f ca="1">IFERROR(VLOOKUP(NT197,$K$3:$AK$568,27,FALSE),"")</f>
        <v/>
      </c>
      <c r="OB197">
        <v>195</v>
      </c>
      <c r="OC197" s="7" t="s">
        <v>19</v>
      </c>
      <c r="OD197" t="e">
        <f t="shared" ca="1" si="968"/>
        <v>#N/A</v>
      </c>
      <c r="OE197" s="7" t="str">
        <f t="shared" ca="1" si="969"/>
        <v/>
      </c>
      <c r="OF197" s="7" t="str">
        <f t="shared" ca="1" si="970"/>
        <v/>
      </c>
      <c r="OG197" t="str">
        <f t="shared" ca="1" si="971"/>
        <v/>
      </c>
      <c r="OI197">
        <v>195</v>
      </c>
      <c r="OJ197" s="7" t="s">
        <v>19</v>
      </c>
      <c r="OK197" s="7" t="str">
        <f t="shared" ca="1" si="972"/>
        <v/>
      </c>
      <c r="OL197" s="7" t="str">
        <f t="shared" ca="1" si="973"/>
        <v/>
      </c>
      <c r="OM197" t="str">
        <f ca="1">IFERROR(VLOOKUP(OI197,$L$3:$AK$568,7,FALSE),"")</f>
        <v/>
      </c>
      <c r="ON197" t="str">
        <f ca="1">IFERROR(VLOOKUP(OI197,$L$3:$AK$568,8,FALSE),"")</f>
        <v/>
      </c>
      <c r="OO197" s="7" t="str">
        <f ca="1">IFERROR(VLOOKUP(OI197,$L$3:$AK$568,26,FALSE),"")</f>
        <v/>
      </c>
      <c r="OQ197">
        <v>195</v>
      </c>
      <c r="OR197" s="7" t="s">
        <v>19</v>
      </c>
      <c r="OS197" t="e">
        <f t="shared" ca="1" si="974"/>
        <v>#N/A</v>
      </c>
      <c r="OT197" s="7" t="str">
        <f t="shared" ca="1" si="975"/>
        <v/>
      </c>
      <c r="OU197" s="7" t="str">
        <f t="shared" ca="1" si="976"/>
        <v/>
      </c>
      <c r="OV197" t="str">
        <f t="shared" ca="1" si="977"/>
        <v/>
      </c>
      <c r="OX197">
        <v>195</v>
      </c>
      <c r="OY197" s="7" t="s">
        <v>19</v>
      </c>
      <c r="OZ197" s="7" t="str">
        <f t="shared" ca="1" si="978"/>
        <v/>
      </c>
      <c r="PA197" s="7" t="str">
        <f t="shared" ca="1" si="979"/>
        <v/>
      </c>
      <c r="PB197" t="str">
        <f ca="1">IFERROR(VLOOKUP(OX197,$M$3:$AK$568,6,FALSE),"")</f>
        <v/>
      </c>
      <c r="PC197" t="str">
        <f ca="1">IFERROR(VLOOKUP(OX197,$M$3:$AK$568,7,FALSE),"")</f>
        <v/>
      </c>
      <c r="PD197" s="7" t="str">
        <f ca="1">IFERROR(VLOOKUP(OX197,$M$3:$AK$568,25,FALSE),"")</f>
        <v/>
      </c>
      <c r="PF197">
        <v>195</v>
      </c>
      <c r="PG197" s="7" t="s">
        <v>19</v>
      </c>
      <c r="PH197" t="e">
        <f t="shared" ca="1" si="980"/>
        <v>#N/A</v>
      </c>
      <c r="PI197" s="7" t="str">
        <f t="shared" ca="1" si="981"/>
        <v/>
      </c>
      <c r="PJ197" s="7" t="str">
        <f t="shared" ca="1" si="982"/>
        <v/>
      </c>
      <c r="PK197" t="str">
        <f t="shared" ca="1" si="983"/>
        <v/>
      </c>
      <c r="PM197">
        <v>195</v>
      </c>
      <c r="PN197" s="7" t="s">
        <v>19</v>
      </c>
      <c r="PO197" s="202" t="str">
        <f t="shared" ca="1" si="984"/>
        <v/>
      </c>
      <c r="PP197" s="7" t="str">
        <f t="shared" ca="1" si="985"/>
        <v/>
      </c>
      <c r="PQ197" t="str">
        <f ca="1">IFERROR(VLOOKUP(PM197,$G$325:$R$409,12,FALSE),"")</f>
        <v/>
      </c>
      <c r="PR197" t="e">
        <f ca="1">VLOOKUP(PM197,$G$324:$Q$409,11,FALSE)</f>
        <v>#N/A</v>
      </c>
      <c r="PS197" s="7" t="str">
        <f ca="1">VLOOKUP(PQ197,$R$325:$Y$409,8,FALSE)</f>
        <v>- -</v>
      </c>
      <c r="PT197" s="7">
        <f ca="1">ReSt</f>
        <v>-4</v>
      </c>
      <c r="PU197" s="7" t="e">
        <f t="shared" ca="1" si="986"/>
        <v>#N/A</v>
      </c>
      <c r="PV197" s="7" t="e">
        <f t="shared" ca="1" si="987"/>
        <v>#N/A</v>
      </c>
      <c r="PW197" s="7" t="str">
        <f ca="1">VLOOKUP(PQ197,$R$325:$AK$409,8,FALSE)</f>
        <v>- -</v>
      </c>
      <c r="PX197" s="7"/>
      <c r="PY197">
        <v>195</v>
      </c>
      <c r="PZ197" s="7" t="s">
        <v>19</v>
      </c>
      <c r="QA197" t="str">
        <f t="shared" ca="1" si="988"/>
        <v/>
      </c>
      <c r="QB197" s="7" t="str">
        <f t="shared" ca="1" si="989"/>
        <v/>
      </c>
      <c r="QC197" s="7" t="str">
        <f t="shared" ca="1" si="990"/>
        <v/>
      </c>
      <c r="QD197" t="str">
        <f t="shared" ca="1" si="991"/>
        <v/>
      </c>
      <c r="QF197">
        <v>195</v>
      </c>
      <c r="QG197" s="7" t="s">
        <v>19</v>
      </c>
      <c r="QH197" s="7" t="str">
        <f t="shared" ca="1" si="992"/>
        <v/>
      </c>
      <c r="QI197" s="7" t="e">
        <f t="shared" ca="1" si="993"/>
        <v>#VALUE!</v>
      </c>
      <c r="QJ197" t="e">
        <f t="shared" ca="1" si="994"/>
        <v>#N/A</v>
      </c>
      <c r="QK197" s="7" t="e">
        <f t="shared" ca="1" si="995"/>
        <v>#N/A</v>
      </c>
      <c r="QM197">
        <v>195</v>
      </c>
      <c r="QN197" s="7" t="s">
        <v>19</v>
      </c>
      <c r="QO197" t="str">
        <f t="shared" ca="1" si="996"/>
        <v/>
      </c>
      <c r="QP197" s="7" t="str">
        <f t="shared" ca="1" si="997"/>
        <v/>
      </c>
      <c r="QQ197" t="str">
        <f t="shared" ca="1" si="998"/>
        <v/>
      </c>
    </row>
    <row r="198" spans="1:459" x14ac:dyDescent="0.25">
      <c r="A198" s="240" t="str">
        <f>IF('Character Sheet'!$B$4="Creature","N","Y")</f>
        <v>Y</v>
      </c>
      <c r="C198" s="75"/>
      <c r="D198" s="76"/>
      <c r="F198" s="75"/>
      <c r="G198" s="76"/>
      <c r="I198" s="75"/>
      <c r="J198" s="85"/>
      <c r="K198" s="85">
        <f t="shared" ca="1" si="962"/>
        <v>7</v>
      </c>
      <c r="L198" s="85">
        <f t="shared" ca="1" si="951"/>
        <v>1</v>
      </c>
      <c r="M198" s="70">
        <f t="shared" ca="1" si="956"/>
        <v>10</v>
      </c>
      <c r="O198" s="222" t="str">
        <f t="shared" ca="1" si="963"/>
        <v>- -</v>
      </c>
      <c r="Q198" s="7" t="str">
        <f t="shared" ref="Q198:Q218" si="999">IF(ISNUMBER(SEARCH("Category",R198)),"",R198)</f>
        <v/>
      </c>
      <c r="R198" s="9" t="s">
        <v>1284</v>
      </c>
      <c r="S198" s="9"/>
      <c r="T198" s="61" t="str">
        <f>SUBSTITUTE(IFERROR(IFERROR(VLOOKUP(R198,'[1]Skill Statistics'!$A$3:$C$513,2,FALSE),VLOOKUP(Q198,'[1]Skill Statistics'!$A$3:$C$513,2,FALSE)),T197),"R*","ReSt")</f>
        <v>- -</v>
      </c>
      <c r="U198" s="61" t="str">
        <f>IFERROR(IFERROR(VLOOKUP(R198,'[1]Skill Statistics'!$A$3:$C$513,3,FALSE),VLOOKUP(Q198,'[1]Skill Statistics'!$A$3:$C$513,3,FALSE)),U197)</f>
        <v>- -</v>
      </c>
      <c r="V198" s="61" t="str">
        <f>IF(ISNUMBER(SEARCH("Category",R198)),"- -",IFERROR(IFERROR(VLOOKUP(Q198,[1]Professions!$A$4:$AM$288,MATCH(Profession,[1]Professions!$A$1:$AM$1,0),FALSE),VLOOKUP(Q198,Calculations!$B$91:$I$95,8,FALSE)),"- -"))</f>
        <v>- -</v>
      </c>
      <c r="W198" s="60" t="str">
        <f t="shared" si="964"/>
        <v>- -</v>
      </c>
      <c r="X198" s="7" t="str">
        <f ca="1">IFERROR(VLOOKUP(R198,$BS$6:$NR$519,MATCH(ActualLevel,$BS$3:$NR$3,0),FALSE),"- -")</f>
        <v>- -</v>
      </c>
      <c r="Y198" s="7" t="str">
        <f t="shared" si="955"/>
        <v>- -</v>
      </c>
      <c r="Z198" s="7" t="str">
        <f>IFERROR(VLOOKUP(Y198,Charts!$BQ$2:$BR$52,2,FALSE),"- -")</f>
        <v>- -</v>
      </c>
      <c r="AA198" s="7" t="str">
        <f t="shared" ref="AA198:AA257" ca="1" si="1000">IFERROR((INDIRECT(LEFT(T198,FIND("/",T198)-1))+INDIRECT(MID(T198,FIND("/",T198)+1,2))+INDIRECT(U198)),"- -")</f>
        <v>- -</v>
      </c>
      <c r="AB198" s="7" t="str">
        <f t="shared" si="952"/>
        <v>- -</v>
      </c>
      <c r="AC198" s="7"/>
      <c r="AD198" s="7"/>
      <c r="AE198" s="7"/>
      <c r="AF198" s="7"/>
      <c r="AG198" s="7"/>
      <c r="AH198" s="43"/>
      <c r="AI198" s="7"/>
      <c r="AJ198" s="7"/>
      <c r="AK198" s="7">
        <f t="shared" ref="AK198:AK257" ca="1" si="1001">IF(AE198=AF198,(SUM(Z198:AE198)+SUM(AG198:AJ198)),(SUM(Z198:AE198)+SUM(AG198:AJ198))&amp;"/"&amp;(SUM(Z198:AD198)+SUM(AF198:AJ198)))</f>
        <v>0</v>
      </c>
      <c r="AL198" s="7"/>
      <c r="AM198" s="69">
        <f>IFERROR(VLOOKUP(R198,'[1]Skill Statistics'!$A$3:$AN$513,MATCH(Profession,'[1]Skill Statistics'!$A$2:$AN$2,0),FALSE),0)</f>
        <v>0</v>
      </c>
      <c r="AN198" s="85">
        <f>IFERROR(VLOOKUP(Q198,'[1]Skill Statistics'!$A$3:$BK$513,MATCH(Archetype,'[1]Skill Statistics'!$A$2:$BK$2,0),FALSE),0)</f>
        <v>0</v>
      </c>
      <c r="AO198" s="85">
        <f>IFERROR(VLOOKUP(Q198,'[1]Skill Statistics'!$A$3:$BB$513,MATCH(Race,'[1]Skill Statistics'!$A$2:$BB$2,0),FALSE),0)</f>
        <v>0</v>
      </c>
      <c r="AP198" s="85">
        <f t="shared" ca="1" si="965"/>
        <v>0</v>
      </c>
      <c r="AQ198" s="70"/>
      <c r="AS198" s="69" t="str">
        <f>IFERROR(VLOOKUP(Q198,'[1]Professional Skills'!$A$4:$AM$288,MATCH(Profession,'[1]Professional Skills'!$A$3:$AM$3,0),FALSE),"- -")</f>
        <v>- -</v>
      </c>
      <c r="AU198" s="7" t="str">
        <f t="shared" si="954"/>
        <v>- -</v>
      </c>
      <c r="AV198" s="7">
        <f t="shared" ca="1" si="953"/>
        <v>0</v>
      </c>
      <c r="AW198" t="str">
        <f t="shared" si="690"/>
        <v/>
      </c>
      <c r="AX198" t="str">
        <f>IFERROR(_xlfn.RANK.EQ(AW198,$AW$5:$AW$568),"")</f>
        <v/>
      </c>
      <c r="AY198">
        <f t="shared" si="959"/>
        <v>0</v>
      </c>
      <c r="AZ198" s="70" t="str">
        <f t="shared" ref="AZ198:AZ257" si="1002">IF(AT198="*",AZ197,IF(AX198&lt;=10,"x",""))</f>
        <v/>
      </c>
      <c r="BB198" s="69" t="str">
        <f>IFERROR(IF(Q198="Language",VLOOKUP(R198,[1]Cultures!$B$4:$N$218,MATCH(Culture,[1]Cultures!$B$3:$N$3,0),FALSE),VLOOKUP(Q198,[1]Cultures!$B$4:$O$212,MATCH(Culture,[1]Cultures!$B$3:$O$3,0),FALSE)),"- -")</f>
        <v>- -</v>
      </c>
      <c r="BD198">
        <f t="shared" ca="1" si="950"/>
        <v>0</v>
      </c>
      <c r="BE198" t="str">
        <f t="shared" si="897"/>
        <v/>
      </c>
      <c r="BI198" s="7" t="str">
        <f t="shared" ref="BI198:BI257" si="1003">IFERROR(IF(BH198=1,IF(BB198=1,1,IF(BB198=2,2,IF(BH198=2,IF(BB198=3,1,IF(BB198&gt;=4,2,IF(BH198=3,IF(BB198=5,1,IF(BB198&gt;=6,2,IF(BH198=4,IF(BB198=7,1,IF(BB198&gt;=8,2,IF(BH198=5,IF(BB198=9,1,IF(BB198&gt;=10,2,0)),0))),0))),0))),0))),0)+(IF(BC198="*",0,BB198)),"- -")</f>
        <v>- -</v>
      </c>
      <c r="BK198" s="7"/>
      <c r="BL198" s="70" t="str">
        <f t="shared" si="960"/>
        <v>- -</v>
      </c>
      <c r="BN198" s="69" t="str">
        <f>IFERROR(VLOOKUP(V198,Charts!$BT$2:$BV$14,3,FALSE),"- -")</f>
        <v>- -</v>
      </c>
      <c r="BO198" s="85" t="str">
        <f t="shared" ca="1" si="966"/>
        <v>- -</v>
      </c>
      <c r="BP198" s="70" t="str">
        <f t="shared" ca="1" si="898"/>
        <v>- -</v>
      </c>
      <c r="BR198" s="7">
        <v>193</v>
      </c>
      <c r="BS198" s="9" t="str">
        <f ca="1">VLOOKUP(BR198,$O$3:$R$568,4,FALSE)</f>
        <v>Civil Engineering</v>
      </c>
      <c r="BT198" s="7" t="str">
        <f ca="1">VLOOKUP(BS198,$R$3:$V$568,5,FALSE)</f>
        <v>5 / 7</v>
      </c>
      <c r="BU198" s="7">
        <f ca="1">VLOOKUP(BT198,Charts!$BT$2:$BV$14,3,FALSE)</f>
        <v>0.46153846153846156</v>
      </c>
      <c r="BV198" s="7" t="str">
        <f t="shared" ca="1" si="691"/>
        <v>5</v>
      </c>
      <c r="BW198" s="7" t="str">
        <f t="shared" ca="1" si="692"/>
        <v>7</v>
      </c>
      <c r="BY198" s="7">
        <f t="shared" ca="1" si="693"/>
        <v>0.46114592667625032</v>
      </c>
      <c r="BZ198" s="7">
        <f t="shared" ca="1" si="694"/>
        <v>3.9253486221124678E-4</v>
      </c>
      <c r="CA198" s="7">
        <f t="shared" ca="1" si="695"/>
        <v>1</v>
      </c>
      <c r="CB198" s="7" t="str">
        <f t="shared" ca="1" si="696"/>
        <v>5</v>
      </c>
      <c r="CC198" s="7">
        <f ca="1">IFERROR(IF(CC197+CB198&gt;CD$4,CC197,CC197+CB198),"")</f>
        <v>38</v>
      </c>
      <c r="CD198" s="7">
        <f t="shared" ca="1" si="899"/>
        <v>0</v>
      </c>
      <c r="CE198" s="7">
        <f t="shared" ca="1" si="697"/>
        <v>0.29353192546424456</v>
      </c>
      <c r="CF198" s="7">
        <f t="shared" ca="1" si="698"/>
        <v>0.16800653607421701</v>
      </c>
      <c r="CG198" s="7">
        <f t="shared" ca="1" si="699"/>
        <v>1</v>
      </c>
      <c r="CH198" s="7" t="str">
        <f t="shared" ca="1" si="700"/>
        <v>5</v>
      </c>
      <c r="CI198" s="7">
        <f ca="1">IFERROR(IF(CI197+CH198&gt;CJ$4,CI197,CI197+CH198),"")</f>
        <v>60</v>
      </c>
      <c r="CJ198" s="7">
        <f t="shared" ca="1" si="900"/>
        <v>0</v>
      </c>
      <c r="CK198" s="7">
        <f t="shared" ca="1" si="701"/>
        <v>0.28343599376734285</v>
      </c>
      <c r="CL198" s="7">
        <f t="shared" ca="1" si="702"/>
        <v>0.17810246777111871</v>
      </c>
      <c r="CM198" s="7">
        <f t="shared" ca="1" si="703"/>
        <v>1</v>
      </c>
      <c r="CN198" s="7" t="str">
        <f t="shared" ca="1" si="704"/>
        <v>5</v>
      </c>
      <c r="CO198" s="7">
        <f ca="1">IFERROR(IF(CO197+CN198&gt;CP$4,CO197,CO197+CN198),"")</f>
        <v>60</v>
      </c>
      <c r="CP198" s="7">
        <f t="shared" ca="1" si="901"/>
        <v>0</v>
      </c>
      <c r="CQ198" s="7">
        <f t="shared" ca="1" si="705"/>
        <v>0.61593362873735158</v>
      </c>
      <c r="CR198" s="7">
        <f t="shared" ca="1" si="706"/>
        <v>-0.15439516719889002</v>
      </c>
      <c r="CS198" s="7">
        <f t="shared" ca="1" si="707"/>
        <v>0</v>
      </c>
      <c r="CT198" s="7">
        <f t="shared" ca="1" si="708"/>
        <v>0</v>
      </c>
      <c r="CU198" s="7">
        <f ca="1">IFERROR(IF(CU197+CT198&gt;CV$4,CU197,CU197+CT198),"")</f>
        <v>60</v>
      </c>
      <c r="CV198" s="7">
        <f t="shared" ca="1" si="902"/>
        <v>0</v>
      </c>
      <c r="CW198" s="7">
        <f t="shared" ca="1" si="709"/>
        <v>7.8367175294456248E-2</v>
      </c>
      <c r="CX198" s="7">
        <f t="shared" ca="1" si="710"/>
        <v>0.38317128624400532</v>
      </c>
      <c r="CY198" s="7">
        <f t="shared" ca="1" si="711"/>
        <v>1</v>
      </c>
      <c r="CZ198" s="7" t="str">
        <f t="shared" ca="1" si="712"/>
        <v>5</v>
      </c>
      <c r="DA198" s="7">
        <f ca="1">IFERROR(IF(DA197+CZ198&gt;DB$4,DA197,DA197+CZ198),"")</f>
        <v>60</v>
      </c>
      <c r="DB198" s="7">
        <f t="shared" ca="1" si="903"/>
        <v>0</v>
      </c>
      <c r="DC198" s="7">
        <f t="shared" ca="1" si="713"/>
        <v>0.55440568671601398</v>
      </c>
      <c r="DD198" s="7">
        <f t="shared" ca="1" si="714"/>
        <v>-9.2867225177552415E-2</v>
      </c>
      <c r="DE198" s="7">
        <f t="shared" ca="1" si="715"/>
        <v>0</v>
      </c>
      <c r="DF198" s="7">
        <f t="shared" ca="1" si="716"/>
        <v>0</v>
      </c>
      <c r="DG198" s="7">
        <f ca="1">IFERROR(IF(DG197+DF198&gt;DH$4,DG197,DG197+DF198),"")</f>
        <v>60</v>
      </c>
      <c r="DH198" s="7">
        <f t="shared" ca="1" si="904"/>
        <v>0</v>
      </c>
      <c r="DI198" s="7">
        <f t="shared" ca="1" si="717"/>
        <v>0.90914778504119498</v>
      </c>
      <c r="DJ198" s="7">
        <f t="shared" ca="1" si="718"/>
        <v>-0.44760932350273341</v>
      </c>
      <c r="DK198" s="7">
        <f t="shared" ca="1" si="719"/>
        <v>0</v>
      </c>
      <c r="DL198" s="7">
        <f t="shared" ca="1" si="720"/>
        <v>0</v>
      </c>
      <c r="DM198" s="7">
        <f ca="1">IFERROR(IF(DM197+DL198&gt;DN$4,DM197,DM197+DL198),"")</f>
        <v>60</v>
      </c>
      <c r="DN198" s="7">
        <f t="shared" ca="1" si="905"/>
        <v>0</v>
      </c>
      <c r="DO198" s="7">
        <f t="shared" ca="1" si="721"/>
        <v>0.516725915099295</v>
      </c>
      <c r="DP198" s="7">
        <f t="shared" ca="1" si="722"/>
        <v>-5.5187453560833433E-2</v>
      </c>
      <c r="DQ198" s="7">
        <f t="shared" ca="1" si="723"/>
        <v>0</v>
      </c>
      <c r="DR198" s="7">
        <f t="shared" ca="1" si="724"/>
        <v>0</v>
      </c>
      <c r="DS198" s="7">
        <f ca="1">IFERROR(IF(DS197+DR198&gt;DT$4,DS197,DS197+DR198),"")</f>
        <v>60</v>
      </c>
      <c r="DT198" s="7">
        <f t="shared" ca="1" si="906"/>
        <v>0</v>
      </c>
      <c r="DU198" s="7">
        <f t="shared" ca="1" si="725"/>
        <v>0.84034888023955623</v>
      </c>
      <c r="DV198" s="7">
        <f t="shared" ca="1" si="726"/>
        <v>-0.37881041870109466</v>
      </c>
      <c r="DW198" s="7">
        <f t="shared" ca="1" si="727"/>
        <v>0</v>
      </c>
      <c r="DX198" s="7">
        <f t="shared" ca="1" si="728"/>
        <v>0</v>
      </c>
      <c r="DY198" s="7">
        <f ca="1">IFERROR(IF(DY197+DX198&gt;DZ$4,DY197,DY197+DX198),"")</f>
        <v>60</v>
      </c>
      <c r="DZ198" s="7">
        <f t="shared" ca="1" si="907"/>
        <v>0</v>
      </c>
      <c r="EA198" s="7">
        <f t="shared" ca="1" si="729"/>
        <v>0.77009471753623115</v>
      </c>
      <c r="EB198" s="7">
        <f t="shared" ca="1" si="730"/>
        <v>-0.30855625599776959</v>
      </c>
      <c r="EC198" s="7">
        <f t="shared" ca="1" si="731"/>
        <v>0</v>
      </c>
      <c r="ED198" s="7">
        <f t="shared" ca="1" si="732"/>
        <v>0</v>
      </c>
      <c r="EE198" s="7">
        <f ca="1">IFERROR(IF(EE197+ED198&gt;EF$4,EE197,EE197+ED198),"")</f>
        <v>60</v>
      </c>
      <c r="EF198" s="7">
        <f t="shared" ca="1" si="908"/>
        <v>0</v>
      </c>
      <c r="EG198" s="7">
        <f t="shared" ca="1" si="733"/>
        <v>0.26768618774956598</v>
      </c>
      <c r="EH198" s="7">
        <f t="shared" ca="1" si="734"/>
        <v>0.19385227378889558</v>
      </c>
      <c r="EI198" s="7">
        <f t="shared" ca="1" si="735"/>
        <v>1</v>
      </c>
      <c r="EJ198" s="7" t="str">
        <f t="shared" ca="1" si="736"/>
        <v>5</v>
      </c>
      <c r="EK198" s="7">
        <f ca="1">IFERROR(IF(EK197+EJ198&gt;EL$4,EK197,EK197+EJ198),"")</f>
        <v>60</v>
      </c>
      <c r="EL198" s="7">
        <f t="shared" ca="1" si="909"/>
        <v>0</v>
      </c>
      <c r="EM198" s="7">
        <f t="shared" ca="1" si="737"/>
        <v>0.50145816438531077</v>
      </c>
      <c r="EN198" s="7">
        <f t="shared" ca="1" si="738"/>
        <v>-3.9919702846849203E-2</v>
      </c>
      <c r="EO198" s="7">
        <f t="shared" ca="1" si="739"/>
        <v>0</v>
      </c>
      <c r="EP198" s="7">
        <f t="shared" ca="1" si="740"/>
        <v>0</v>
      </c>
      <c r="EQ198" s="7">
        <f ca="1">IFERROR(IF(EQ197+EP198&gt;ER$4,EQ197,EQ197+EP198),"")</f>
        <v>60</v>
      </c>
      <c r="ER198" s="7">
        <f t="shared" ca="1" si="910"/>
        <v>0</v>
      </c>
      <c r="ES198" s="7">
        <f t="shared" ca="1" si="741"/>
        <v>4.9646753427315726E-2</v>
      </c>
      <c r="ET198" s="7">
        <f t="shared" ca="1" si="742"/>
        <v>0.41189170811114584</v>
      </c>
      <c r="EU198" s="7">
        <f t="shared" ca="1" si="743"/>
        <v>1</v>
      </c>
      <c r="EV198" s="7" t="str">
        <f t="shared" ca="1" si="744"/>
        <v>5</v>
      </c>
      <c r="EW198" s="7">
        <f ca="1">IFERROR(IF(EW197+EV198&gt;EX$4,EW197,EW197+EV198),"")</f>
        <v>60</v>
      </c>
      <c r="EX198" s="7">
        <f t="shared" ca="1" si="911"/>
        <v>0</v>
      </c>
      <c r="EY198" s="7">
        <f t="shared" ca="1" si="745"/>
        <v>0.5338436024996992</v>
      </c>
      <c r="EZ198" s="7">
        <f t="shared" ca="1" si="746"/>
        <v>-7.2305140961237635E-2</v>
      </c>
      <c r="FA198" s="7">
        <f t="shared" ca="1" si="747"/>
        <v>0</v>
      </c>
      <c r="FB198" s="7">
        <f t="shared" ca="1" si="748"/>
        <v>0</v>
      </c>
      <c r="FC198" s="7">
        <f ca="1">IFERROR(IF(FC197+FB198&gt;FD$4,FC197,FC197+FB198),"")</f>
        <v>60</v>
      </c>
      <c r="FD198" s="7">
        <f t="shared" ca="1" si="912"/>
        <v>0</v>
      </c>
      <c r="FE198" s="7">
        <f t="shared" ca="1" si="749"/>
        <v>0.56750904602948582</v>
      </c>
      <c r="FF198" s="7">
        <f t="shared" ca="1" si="750"/>
        <v>-0.10597058449102426</v>
      </c>
      <c r="FG198" s="7">
        <f t="shared" ca="1" si="751"/>
        <v>0</v>
      </c>
      <c r="FH198" s="7">
        <f t="shared" ca="1" si="752"/>
        <v>0</v>
      </c>
      <c r="FI198" s="7">
        <f ca="1">IFERROR(IF(FI197+FH198&gt;FJ$4,FI197,FI197+FH198),"")</f>
        <v>60</v>
      </c>
      <c r="FJ198" s="7">
        <f t="shared" ca="1" si="913"/>
        <v>0</v>
      </c>
      <c r="FK198" s="7">
        <f t="shared" ca="1" si="753"/>
        <v>0.5425218030712361</v>
      </c>
      <c r="FL198" s="7">
        <f t="shared" ca="1" si="754"/>
        <v>-8.0983341532774533E-2</v>
      </c>
      <c r="FM198" s="7">
        <f t="shared" ca="1" si="755"/>
        <v>0</v>
      </c>
      <c r="FN198" s="7">
        <f t="shared" ca="1" si="756"/>
        <v>0</v>
      </c>
      <c r="FO198" s="7">
        <f ca="1">IFERROR(IF(FO197+FN198&gt;FP$4,FO197,FO197+FN198),"")</f>
        <v>60</v>
      </c>
      <c r="FP198" s="7">
        <f t="shared" ca="1" si="914"/>
        <v>0</v>
      </c>
      <c r="FQ198" s="7">
        <f t="shared" ca="1" si="757"/>
        <v>0.83917099879006796</v>
      </c>
      <c r="FR198" s="7">
        <f t="shared" ca="1" si="758"/>
        <v>-0.37763253725160639</v>
      </c>
      <c r="FS198" s="7">
        <f t="shared" ca="1" si="759"/>
        <v>0</v>
      </c>
      <c r="FT198" s="7">
        <f t="shared" ca="1" si="760"/>
        <v>0</v>
      </c>
      <c r="FU198" s="7">
        <f ca="1">IFERROR(IF(FU197+FT198&gt;FV$4,FU197,FU197+FT198),"")</f>
        <v>60</v>
      </c>
      <c r="FV198" s="7">
        <f t="shared" ca="1" si="915"/>
        <v>0</v>
      </c>
      <c r="FW198" s="7">
        <f t="shared" ca="1" si="761"/>
        <v>0.94850838411802552</v>
      </c>
      <c r="FX198" s="7">
        <f t="shared" ca="1" si="762"/>
        <v>-0.48696992257956395</v>
      </c>
      <c r="FY198" s="7">
        <f t="shared" ca="1" si="763"/>
        <v>0</v>
      </c>
      <c r="FZ198" s="7">
        <f t="shared" ca="1" si="764"/>
        <v>0</v>
      </c>
      <c r="GA198" s="7">
        <f ca="1">IFERROR(IF(GA197+FZ198&gt;GB$4,GA197,GA197+FZ198),"")</f>
        <v>60</v>
      </c>
      <c r="GB198" s="7">
        <f t="shared" ca="1" si="916"/>
        <v>0</v>
      </c>
      <c r="GC198" s="7">
        <f t="shared" ca="1" si="765"/>
        <v>0.43664100046808618</v>
      </c>
      <c r="GD198" s="7">
        <f t="shared" ca="1" si="766"/>
        <v>2.4897461070375382E-2</v>
      </c>
      <c r="GE198" s="7">
        <f t="shared" ca="1" si="767"/>
        <v>1</v>
      </c>
      <c r="GF198" s="7" t="str">
        <f t="shared" ca="1" si="768"/>
        <v>5</v>
      </c>
      <c r="GG198" s="7">
        <f ca="1">IFERROR(IF(GG197+GF198&gt;GH$4,GG197,GG197+GF198),"")</f>
        <v>60</v>
      </c>
      <c r="GH198" s="7">
        <f t="shared" ca="1" si="917"/>
        <v>0</v>
      </c>
      <c r="GI198" s="7">
        <f t="shared" ca="1" si="769"/>
        <v>0.55615728546392418</v>
      </c>
      <c r="GJ198" s="7">
        <f t="shared" ca="1" si="770"/>
        <v>-9.4618823925462614E-2</v>
      </c>
      <c r="GK198" s="7">
        <f t="shared" ca="1" si="771"/>
        <v>0</v>
      </c>
      <c r="GL198" s="7">
        <f t="shared" ca="1" si="772"/>
        <v>0</v>
      </c>
      <c r="GM198" s="7">
        <f ca="1">IFERROR(IF(GM197+GL198&gt;GN$4,GM197,GM197+GL198),"")</f>
        <v>60</v>
      </c>
      <c r="GN198" s="7">
        <f t="shared" ca="1" si="918"/>
        <v>0</v>
      </c>
      <c r="GO198" s="7">
        <f t="shared" ca="1" si="773"/>
        <v>0.19746014952356006</v>
      </c>
      <c r="GP198" s="7">
        <f t="shared" ca="1" si="774"/>
        <v>0.26407831201490151</v>
      </c>
      <c r="GQ198" s="7">
        <f t="shared" ca="1" si="775"/>
        <v>1</v>
      </c>
      <c r="GR198" s="7" t="str">
        <f t="shared" ca="1" si="776"/>
        <v>5</v>
      </c>
      <c r="GS198" s="7">
        <f ca="1">IFERROR(IF(GS197+GR198&gt;GT$4,GS197,GS197+GR198),"")</f>
        <v>60</v>
      </c>
      <c r="GT198" s="7">
        <f t="shared" ca="1" si="919"/>
        <v>0</v>
      </c>
      <c r="GU198" s="7">
        <f t="shared" ca="1" si="777"/>
        <v>0.17372950001095389</v>
      </c>
      <c r="GV198" s="7">
        <f t="shared" ca="1" si="778"/>
        <v>0.28780896152750768</v>
      </c>
      <c r="GW198" s="7">
        <f t="shared" ca="1" si="779"/>
        <v>1</v>
      </c>
      <c r="GX198" s="7" t="str">
        <f t="shared" ca="1" si="780"/>
        <v>5</v>
      </c>
      <c r="GY198" s="7">
        <f ca="1">IFERROR(IF(GY197+GX198&gt;GZ$4,GY197,GY197+GX198),"")</f>
        <v>60</v>
      </c>
      <c r="GZ198" s="7">
        <f t="shared" ca="1" si="920"/>
        <v>0</v>
      </c>
      <c r="HA198" s="7">
        <f t="shared" ca="1" si="781"/>
        <v>0.48575147666834961</v>
      </c>
      <c r="HB198" s="7">
        <f t="shared" ca="1" si="782"/>
        <v>-2.4213015129888049E-2</v>
      </c>
      <c r="HC198" s="7">
        <f t="shared" ca="1" si="783"/>
        <v>0</v>
      </c>
      <c r="HD198" s="7">
        <f t="shared" ca="1" si="784"/>
        <v>0</v>
      </c>
      <c r="HE198" s="7">
        <f ca="1">IFERROR(IF(HE197+HD198&gt;HF$4,HE197,HE197+HD198),"")</f>
        <v>60</v>
      </c>
      <c r="HF198" s="7">
        <f t="shared" ca="1" si="921"/>
        <v>0</v>
      </c>
      <c r="HG198" s="7">
        <f t="shared" ca="1" si="785"/>
        <v>9.2331317456508355E-2</v>
      </c>
      <c r="HH198" s="7">
        <f t="shared" ca="1" si="786"/>
        <v>0.36920714408195321</v>
      </c>
      <c r="HI198" s="7">
        <f t="shared" ca="1" si="787"/>
        <v>1</v>
      </c>
      <c r="HJ198" s="7" t="str">
        <f t="shared" ca="1" si="788"/>
        <v>5</v>
      </c>
      <c r="HK198" s="7">
        <f ca="1">IFERROR(IF(HK197+HJ198&gt;HL$4,HK197,HK197+HJ198),"")</f>
        <v>60</v>
      </c>
      <c r="HL198" s="7">
        <f t="shared" ca="1" si="922"/>
        <v>0</v>
      </c>
      <c r="HM198" s="7">
        <f t="shared" ca="1" si="789"/>
        <v>0.54048671955520067</v>
      </c>
      <c r="HN198" s="7">
        <f t="shared" ca="1" si="790"/>
        <v>-7.8948258016739103E-2</v>
      </c>
      <c r="HO198" s="7">
        <f t="shared" ca="1" si="791"/>
        <v>0</v>
      </c>
      <c r="HP198" s="7">
        <f t="shared" ca="1" si="792"/>
        <v>0</v>
      </c>
      <c r="HQ198" s="7">
        <f ca="1">IFERROR(IF(HQ197+HP198&gt;HR$4,HQ197,HQ197+HP198),"")</f>
        <v>60</v>
      </c>
      <c r="HR198" s="7">
        <f t="shared" ca="1" si="923"/>
        <v>0</v>
      </c>
      <c r="HS198" s="7">
        <f t="shared" ca="1" si="793"/>
        <v>0.50907378866382902</v>
      </c>
      <c r="HT198" s="7">
        <f t="shared" ca="1" si="794"/>
        <v>-4.7535327125367455E-2</v>
      </c>
      <c r="HU198" s="7">
        <f t="shared" ca="1" si="795"/>
        <v>0</v>
      </c>
      <c r="HV198" s="7">
        <f t="shared" ca="1" si="796"/>
        <v>0</v>
      </c>
      <c r="HW198" s="7">
        <f ca="1">IFERROR(IF(HW197+HV198&gt;HX$4,HW197,HW197+HV198),"")</f>
        <v>60</v>
      </c>
      <c r="HX198" s="7">
        <f t="shared" ca="1" si="924"/>
        <v>0</v>
      </c>
      <c r="HY198" s="7">
        <f t="shared" ca="1" si="797"/>
        <v>0.90473453028953077</v>
      </c>
      <c r="HZ198" s="7">
        <f t="shared" ca="1" si="798"/>
        <v>-0.44319606875106921</v>
      </c>
      <c r="IA198" s="7">
        <f t="shared" ca="1" si="799"/>
        <v>0</v>
      </c>
      <c r="IB198" s="7">
        <f t="shared" ca="1" si="800"/>
        <v>0</v>
      </c>
      <c r="IC198" s="7">
        <f ca="1">IFERROR(IF(IC197+IB198&gt;ID$4,IC197,IC197+IB198),"")</f>
        <v>60</v>
      </c>
      <c r="ID198" s="7">
        <f t="shared" ca="1" si="925"/>
        <v>0</v>
      </c>
      <c r="IE198" s="7">
        <f t="shared" ca="1" si="801"/>
        <v>8.8659558854085496E-2</v>
      </c>
      <c r="IF198" s="7">
        <f t="shared" ca="1" si="802"/>
        <v>0.37287890268437607</v>
      </c>
      <c r="IG198" s="7">
        <f t="shared" ca="1" si="803"/>
        <v>1</v>
      </c>
      <c r="IH198" s="7" t="str">
        <f t="shared" ca="1" si="804"/>
        <v>5</v>
      </c>
      <c r="II198" s="7">
        <f ca="1">IFERROR(IF(II197+IH198&gt;IJ$4,II197,II197+IH198),"")</f>
        <v>60</v>
      </c>
      <c r="IJ198" s="7">
        <f t="shared" ca="1" si="926"/>
        <v>0</v>
      </c>
      <c r="IK198" s="7">
        <f t="shared" ca="1" si="805"/>
        <v>0.10738747231356671</v>
      </c>
      <c r="IL198" s="7">
        <f t="shared" ca="1" si="806"/>
        <v>0.35415098922489485</v>
      </c>
      <c r="IM198" s="7">
        <f t="shared" ca="1" si="807"/>
        <v>1</v>
      </c>
      <c r="IN198" s="7" t="str">
        <f t="shared" ca="1" si="808"/>
        <v>5</v>
      </c>
      <c r="IO198" s="7">
        <f ca="1">IFERROR(IF(IO197+IN198&gt;IP$4,IO197,IO197+IN198),"")</f>
        <v>60</v>
      </c>
      <c r="IP198" s="7">
        <f t="shared" ca="1" si="927"/>
        <v>0</v>
      </c>
      <c r="IQ198" s="7">
        <f t="shared" ca="1" si="809"/>
        <v>0.37338457118522328</v>
      </c>
      <c r="IR198" s="7">
        <f t="shared" ca="1" si="810"/>
        <v>8.8153890353238284E-2</v>
      </c>
      <c r="IS198" s="7">
        <f t="shared" ca="1" si="811"/>
        <v>1</v>
      </c>
      <c r="IT198" s="7" t="str">
        <f t="shared" ca="1" si="812"/>
        <v>5</v>
      </c>
      <c r="IU198" s="7">
        <f ca="1">IFERROR(IF(IU197+IT198&gt;IV$4,IU197,IU197+IT198),"")</f>
        <v>60</v>
      </c>
      <c r="IV198" s="7">
        <f t="shared" ca="1" si="928"/>
        <v>0</v>
      </c>
      <c r="IW198" s="7">
        <f t="shared" ca="1" si="813"/>
        <v>0.4840800826760806</v>
      </c>
      <c r="IX198" s="7">
        <f t="shared" ca="1" si="814"/>
        <v>-2.2541621137619039E-2</v>
      </c>
      <c r="IY198" s="7">
        <f t="shared" ca="1" si="815"/>
        <v>0</v>
      </c>
      <c r="IZ198" s="7">
        <f t="shared" ca="1" si="816"/>
        <v>0</v>
      </c>
      <c r="JA198" s="7">
        <f ca="1">IFERROR(IF(JA197+IZ198&gt;JB$4,JA197,JA197+IZ198),"")</f>
        <v>60</v>
      </c>
      <c r="JB198" s="7">
        <f t="shared" ca="1" si="929"/>
        <v>0</v>
      </c>
      <c r="JC198" s="7">
        <f t="shared" ca="1" si="817"/>
        <v>0.96235676956183758</v>
      </c>
      <c r="JD198" s="7">
        <f t="shared" ca="1" si="818"/>
        <v>-0.50081830802337601</v>
      </c>
      <c r="JE198" s="7">
        <f t="shared" ca="1" si="819"/>
        <v>0</v>
      </c>
      <c r="JF198" s="7">
        <f t="shared" ca="1" si="820"/>
        <v>0</v>
      </c>
      <c r="JG198" s="7">
        <f ca="1">IFERROR(IF(JG197+JF198&gt;JH$4,JG197,JG197+JF198),"")</f>
        <v>60</v>
      </c>
      <c r="JH198" s="7">
        <f t="shared" ca="1" si="930"/>
        <v>0</v>
      </c>
      <c r="JI198" s="7">
        <f t="shared" ca="1" si="821"/>
        <v>0.35814352767580859</v>
      </c>
      <c r="JJ198" s="7">
        <f t="shared" ca="1" si="822"/>
        <v>0.10339493386265297</v>
      </c>
      <c r="JK198" s="7">
        <f t="shared" ca="1" si="823"/>
        <v>1</v>
      </c>
      <c r="JL198" s="7" t="str">
        <f t="shared" ca="1" si="824"/>
        <v>5</v>
      </c>
      <c r="JM198" s="7">
        <f ca="1">IFERROR(IF(JM197+JL198&gt;JN$4,JM197,JM197+JL198),"")</f>
        <v>60</v>
      </c>
      <c r="JN198" s="7">
        <f t="shared" ca="1" si="931"/>
        <v>0</v>
      </c>
      <c r="JO198" s="7">
        <f t="shared" ca="1" si="825"/>
        <v>0.72333686296677846</v>
      </c>
      <c r="JP198" s="7">
        <f t="shared" ca="1" si="826"/>
        <v>-0.2617984014283169</v>
      </c>
      <c r="JQ198" s="7">
        <f t="shared" ca="1" si="827"/>
        <v>0</v>
      </c>
      <c r="JR198" s="7">
        <f t="shared" ca="1" si="828"/>
        <v>0</v>
      </c>
      <c r="JS198" s="7">
        <f ca="1">IFERROR(IF(JS197+JR198&gt;JT$4,JS197,JS197+JR198),"")</f>
        <v>60</v>
      </c>
      <c r="JT198" s="7">
        <f t="shared" ca="1" si="932"/>
        <v>0</v>
      </c>
      <c r="JU198" s="7">
        <f t="shared" ca="1" si="829"/>
        <v>0.87531627865142247</v>
      </c>
      <c r="JV198" s="7">
        <f t="shared" ca="1" si="830"/>
        <v>-0.41377781711296091</v>
      </c>
      <c r="JW198" s="7">
        <f t="shared" ca="1" si="831"/>
        <v>0</v>
      </c>
      <c r="JX198" s="7">
        <f t="shared" ca="1" si="832"/>
        <v>0</v>
      </c>
      <c r="JY198" s="7">
        <f ca="1">IFERROR(IF(JY197+JX198&gt;JZ$4,JY197,JY197+JX198),"")</f>
        <v>60</v>
      </c>
      <c r="JZ198" s="7">
        <f t="shared" ca="1" si="933"/>
        <v>0</v>
      </c>
      <c r="KA198" s="7">
        <f t="shared" ca="1" si="833"/>
        <v>0.47380268501867495</v>
      </c>
      <c r="KB198" s="7">
        <f t="shared" ca="1" si="834"/>
        <v>-1.2264223480213388E-2</v>
      </c>
      <c r="KC198" s="7">
        <f t="shared" ca="1" si="835"/>
        <v>0</v>
      </c>
      <c r="KD198" s="7">
        <f t="shared" ca="1" si="836"/>
        <v>0</v>
      </c>
      <c r="KE198" s="7">
        <f ca="1">IFERROR(IF(KE197+KD198&gt;KF$4,KE197,KE197+KD198),"")</f>
        <v>60</v>
      </c>
      <c r="KF198" s="7">
        <f t="shared" ca="1" si="934"/>
        <v>0</v>
      </c>
      <c r="KG198" s="7">
        <f t="shared" ca="1" si="837"/>
        <v>0.10125681891193827</v>
      </c>
      <c r="KH198" s="7">
        <f t="shared" ca="1" si="838"/>
        <v>0.36028164262652329</v>
      </c>
      <c r="KI198" s="7">
        <f t="shared" ca="1" si="839"/>
        <v>1</v>
      </c>
      <c r="KJ198" s="7" t="str">
        <f t="shared" ca="1" si="840"/>
        <v>5</v>
      </c>
      <c r="KK198" s="7">
        <f ca="1">IFERROR(IF(KK197+KJ198&gt;KL$4,KK197,KK197+KJ198),"")</f>
        <v>60</v>
      </c>
      <c r="KL198" s="7">
        <f t="shared" ca="1" si="935"/>
        <v>0</v>
      </c>
      <c r="KM198" s="7">
        <f t="shared" ca="1" si="841"/>
        <v>0.56730264588174706</v>
      </c>
      <c r="KN198" s="7">
        <f t="shared" ca="1" si="842"/>
        <v>-0.10576418434328549</v>
      </c>
      <c r="KO198" s="7">
        <f t="shared" ca="1" si="843"/>
        <v>0</v>
      </c>
      <c r="KP198" s="7">
        <f t="shared" ca="1" si="844"/>
        <v>0</v>
      </c>
      <c r="KQ198" s="7">
        <f ca="1">IFERROR(IF(KQ197+KP198&gt;KR$4,KQ197,KQ197+KP198),"")</f>
        <v>60</v>
      </c>
      <c r="KR198" s="7">
        <f t="shared" ca="1" si="936"/>
        <v>0</v>
      </c>
      <c r="KS198" s="7">
        <f t="shared" ca="1" si="845"/>
        <v>0.5539788258388082</v>
      </c>
      <c r="KT198" s="7">
        <f t="shared" ca="1" si="846"/>
        <v>-9.2440364300346634E-2</v>
      </c>
      <c r="KU198" s="7">
        <f t="shared" ca="1" si="847"/>
        <v>0</v>
      </c>
      <c r="KV198" s="7">
        <f t="shared" ca="1" si="848"/>
        <v>0</v>
      </c>
      <c r="KW198" s="7">
        <f ca="1">IFERROR(IF(KW197+KV198&gt;KX$4,KW197,KW197+KV198),"")</f>
        <v>60</v>
      </c>
      <c r="KX198" s="7">
        <f t="shared" ca="1" si="937"/>
        <v>0</v>
      </c>
      <c r="KY198" s="7">
        <f t="shared" ca="1" si="849"/>
        <v>0.7068280152296843</v>
      </c>
      <c r="KZ198" s="7">
        <f t="shared" ca="1" si="850"/>
        <v>-0.24528955369122274</v>
      </c>
      <c r="LA198" s="7">
        <f t="shared" ca="1" si="851"/>
        <v>0</v>
      </c>
      <c r="LB198" s="7">
        <f t="shared" ca="1" si="852"/>
        <v>0</v>
      </c>
      <c r="LC198" s="7">
        <f ca="1">IFERROR(IF(LC197+LB198&gt;LD$4,LC197,LC197+LB198),"")</f>
        <v>60</v>
      </c>
      <c r="LD198" s="7">
        <f t="shared" ca="1" si="938"/>
        <v>0</v>
      </c>
      <c r="LE198" s="7">
        <f t="shared" ca="1" si="853"/>
        <v>0.19961914270770831</v>
      </c>
      <c r="LF198" s="7">
        <f t="shared" ca="1" si="854"/>
        <v>0.26191931883075326</v>
      </c>
      <c r="LG198" s="7">
        <f t="shared" ca="1" si="855"/>
        <v>1</v>
      </c>
      <c r="LH198" s="7" t="str">
        <f t="shared" ca="1" si="856"/>
        <v>5</v>
      </c>
      <c r="LI198" s="7">
        <f ca="1">IFERROR(IF(LI197+LH198&gt;LJ$4,LI197,LI197+LH198),"")</f>
        <v>60</v>
      </c>
      <c r="LJ198" s="7">
        <f t="shared" ca="1" si="939"/>
        <v>0</v>
      </c>
      <c r="LK198" s="7">
        <f t="shared" ca="1" si="857"/>
        <v>0.42290092266263291</v>
      </c>
      <c r="LL198" s="7">
        <f t="shared" ca="1" si="858"/>
        <v>3.8637538875828659E-2</v>
      </c>
      <c r="LM198" s="7">
        <f t="shared" ca="1" si="859"/>
        <v>1</v>
      </c>
      <c r="LN198" s="7" t="str">
        <f t="shared" ca="1" si="860"/>
        <v>5</v>
      </c>
      <c r="LO198" s="7">
        <f ca="1">IFERROR(IF(LO197+LN198&gt;LP$4,LO197,LO197+LN198),"")</f>
        <v>60</v>
      </c>
      <c r="LP198" s="7">
        <f t="shared" ca="1" si="940"/>
        <v>0</v>
      </c>
      <c r="LQ198" s="7">
        <f t="shared" ca="1" si="861"/>
        <v>0.22784776463284029</v>
      </c>
      <c r="LR198" s="7">
        <f t="shared" ca="1" si="862"/>
        <v>0.23369069690562128</v>
      </c>
      <c r="LS198" s="7">
        <f t="shared" ca="1" si="863"/>
        <v>1</v>
      </c>
      <c r="LT198" s="7" t="str">
        <f t="shared" ca="1" si="864"/>
        <v>5</v>
      </c>
      <c r="LU198" s="7">
        <f ca="1">IFERROR(IF(LU197+LT198&gt;LV$4,LU197,LU197+LT198),"")</f>
        <v>60</v>
      </c>
      <c r="LV198" s="7">
        <f t="shared" ca="1" si="941"/>
        <v>0</v>
      </c>
      <c r="LW198" s="7">
        <f t="shared" ca="1" si="865"/>
        <v>0.48535435286928241</v>
      </c>
      <c r="LX198" s="7">
        <f t="shared" ca="1" si="866"/>
        <v>-2.3815891330820849E-2</v>
      </c>
      <c r="LY198" s="7">
        <f t="shared" ca="1" si="867"/>
        <v>0</v>
      </c>
      <c r="LZ198" s="7">
        <f t="shared" ca="1" si="868"/>
        <v>0</v>
      </c>
      <c r="MA198" s="7">
        <f ca="1">IFERROR(IF(MA197+LZ198&gt;MB$4,MA197,MA197+LZ198),"")</f>
        <v>60</v>
      </c>
      <c r="MB198" s="7">
        <f t="shared" ca="1" si="942"/>
        <v>0</v>
      </c>
      <c r="MC198" s="7">
        <f t="shared" ca="1" si="869"/>
        <v>6.3500172082213591E-2</v>
      </c>
      <c r="MD198" s="7">
        <f t="shared" ca="1" si="870"/>
        <v>0.39803828945624797</v>
      </c>
      <c r="ME198" s="7">
        <f t="shared" ca="1" si="871"/>
        <v>1</v>
      </c>
      <c r="MF198" s="7" t="str">
        <f t="shared" ca="1" si="872"/>
        <v>5</v>
      </c>
      <c r="MG198" s="7">
        <f ca="1">IFERROR(IF(MG197+MF198&gt;MH$4,MG197,MG197+MF198),"")</f>
        <v>60</v>
      </c>
      <c r="MH198" s="7">
        <f t="shared" ca="1" si="943"/>
        <v>0</v>
      </c>
      <c r="MI198" s="7">
        <f t="shared" ca="1" si="873"/>
        <v>0.41504440061620829</v>
      </c>
      <c r="MJ198" s="7">
        <f t="shared" ca="1" si="874"/>
        <v>4.6494060922253277E-2</v>
      </c>
      <c r="MK198" s="7">
        <f t="shared" ca="1" si="875"/>
        <v>1</v>
      </c>
      <c r="ML198" s="7" t="str">
        <f t="shared" ca="1" si="876"/>
        <v>5</v>
      </c>
      <c r="MM198" s="7">
        <f ca="1">IFERROR(IF(MM197+ML198&gt;MN$4,MM197,MM197+ML198),"")</f>
        <v>60</v>
      </c>
      <c r="MN198" s="7">
        <f t="shared" ca="1" si="944"/>
        <v>0</v>
      </c>
      <c r="MO198" s="7">
        <f t="shared" ca="1" si="877"/>
        <v>0.82457829046464348</v>
      </c>
      <c r="MP198" s="7">
        <f t="shared" ca="1" si="878"/>
        <v>-0.36303982892618192</v>
      </c>
      <c r="MQ198" s="7">
        <f t="shared" ca="1" si="879"/>
        <v>0</v>
      </c>
      <c r="MR198" s="7">
        <f t="shared" ca="1" si="880"/>
        <v>0</v>
      </c>
      <c r="MS198" s="7">
        <f ca="1">IFERROR(IF(MS197+MR198&gt;MT$4,MS197,MS197+MR198),"")</f>
        <v>60</v>
      </c>
      <c r="MT198" s="7">
        <f t="shared" ca="1" si="945"/>
        <v>0</v>
      </c>
      <c r="MU198" s="7">
        <f t="shared" ca="1" si="881"/>
        <v>0.58219127202140464</v>
      </c>
      <c r="MV198" s="7">
        <f t="shared" ca="1" si="882"/>
        <v>-0.12065281048294307</v>
      </c>
      <c r="MW198" s="7">
        <f t="shared" ca="1" si="883"/>
        <v>0</v>
      </c>
      <c r="MX198" s="7">
        <f t="shared" ca="1" si="884"/>
        <v>0</v>
      </c>
      <c r="MY198" s="7">
        <f ca="1">IFERROR(IF(MY197+MX198&gt;MZ$4,MY197,MY197+MX198),"")</f>
        <v>60</v>
      </c>
      <c r="MZ198" s="7">
        <f t="shared" ca="1" si="946"/>
        <v>0</v>
      </c>
      <c r="NA198" s="7">
        <f t="shared" ca="1" si="885"/>
        <v>0.52034633952931286</v>
      </c>
      <c r="NB198" s="7">
        <f t="shared" ca="1" si="886"/>
        <v>-5.8807877990851298E-2</v>
      </c>
      <c r="NC198" s="7">
        <f t="shared" ca="1" si="887"/>
        <v>0</v>
      </c>
      <c r="ND198" s="7">
        <f t="shared" ca="1" si="888"/>
        <v>0</v>
      </c>
      <c r="NE198" s="7">
        <f ca="1">IFERROR(IF(NE197+ND198&gt;NF$4,NE197,NE197+ND198),"")</f>
        <v>60</v>
      </c>
      <c r="NF198" s="7">
        <f t="shared" ca="1" si="947"/>
        <v>0</v>
      </c>
      <c r="NG198" s="7">
        <f t="shared" ca="1" si="889"/>
        <v>0.93959631659773535</v>
      </c>
      <c r="NH198" s="7">
        <f t="shared" ca="1" si="890"/>
        <v>-0.47805785505927378</v>
      </c>
      <c r="NI198" s="7">
        <f t="shared" ca="1" si="891"/>
        <v>0</v>
      </c>
      <c r="NJ198" s="7">
        <f t="shared" ca="1" si="892"/>
        <v>0</v>
      </c>
      <c r="NK198" s="7">
        <f ca="1">IFERROR(IF(NK197+NJ198&gt;NL$4,NK197,NK197+NJ198),"")</f>
        <v>60</v>
      </c>
      <c r="NL198" s="7">
        <f t="shared" ca="1" si="948"/>
        <v>0</v>
      </c>
      <c r="NM198" s="7">
        <f t="shared" ca="1" si="893"/>
        <v>9.4685580165294603E-3</v>
      </c>
      <c r="NN198" s="7">
        <f t="shared" ca="1" si="894"/>
        <v>0.4520699035219321</v>
      </c>
      <c r="NO198" s="7">
        <f t="shared" ca="1" si="895"/>
        <v>1</v>
      </c>
      <c r="NP198" s="7" t="str">
        <f t="shared" ca="1" si="896"/>
        <v>5</v>
      </c>
      <c r="NQ198" s="7">
        <f ca="1">IFERROR(IF(NQ197+NP198&gt;NR$4,NQ197,NQ197+NP198),"")</f>
        <v>60</v>
      </c>
      <c r="NR198" s="7">
        <f t="shared" ca="1" si="949"/>
        <v>0</v>
      </c>
      <c r="NT198">
        <v>196</v>
      </c>
      <c r="NU198" s="7" t="s">
        <v>19</v>
      </c>
      <c r="NV198" s="7" t="str">
        <f t="shared" ca="1" si="967"/>
        <v/>
      </c>
      <c r="NW198" s="7" t="str">
        <f t="shared" ca="1" si="961"/>
        <v/>
      </c>
      <c r="NX198" t="str">
        <f ca="1">IFERROR(VLOOKUP(NT198,$K$3:$AK$568,8,FALSE),"")</f>
        <v/>
      </c>
      <c r="NY198" t="str">
        <f ca="1">IFERROR(VLOOKUP(NT198,$K$3:$AK$568,9,FALSE),"")</f>
        <v/>
      </c>
      <c r="NZ198" s="7" t="str">
        <f ca="1">IFERROR(VLOOKUP(NT198,$K$3:$AK$568,27,FALSE),"")</f>
        <v/>
      </c>
      <c r="OB198">
        <v>196</v>
      </c>
      <c r="OC198" s="7" t="s">
        <v>19</v>
      </c>
      <c r="OD198" t="e">
        <f t="shared" ca="1" si="968"/>
        <v>#N/A</v>
      </c>
      <c r="OE198" s="7" t="str">
        <f t="shared" ca="1" si="969"/>
        <v/>
      </c>
      <c r="OF198" s="7" t="str">
        <f t="shared" ca="1" si="970"/>
        <v/>
      </c>
      <c r="OG198" t="str">
        <f t="shared" ca="1" si="971"/>
        <v/>
      </c>
      <c r="OI198">
        <v>196</v>
      </c>
      <c r="OJ198" s="7" t="s">
        <v>19</v>
      </c>
      <c r="OK198" s="7" t="str">
        <f t="shared" ca="1" si="972"/>
        <v/>
      </c>
      <c r="OL198" s="7" t="str">
        <f t="shared" ca="1" si="973"/>
        <v/>
      </c>
      <c r="OM198" t="str">
        <f ca="1">IFERROR(VLOOKUP(OI198,$L$3:$AK$568,7,FALSE),"")</f>
        <v/>
      </c>
      <c r="ON198" t="str">
        <f ca="1">IFERROR(VLOOKUP(OI198,$L$3:$AK$568,8,FALSE),"")</f>
        <v/>
      </c>
      <c r="OO198" s="7" t="str">
        <f ca="1">IFERROR(VLOOKUP(OI198,$L$3:$AK$568,26,FALSE),"")</f>
        <v/>
      </c>
      <c r="OQ198">
        <v>196</v>
      </c>
      <c r="OR198" s="7" t="s">
        <v>19</v>
      </c>
      <c r="OS198" t="e">
        <f t="shared" ca="1" si="974"/>
        <v>#N/A</v>
      </c>
      <c r="OT198" s="7" t="str">
        <f t="shared" ca="1" si="975"/>
        <v/>
      </c>
      <c r="OU198" s="7" t="str">
        <f t="shared" ca="1" si="976"/>
        <v/>
      </c>
      <c r="OV198" t="str">
        <f t="shared" ca="1" si="977"/>
        <v/>
      </c>
      <c r="OX198">
        <v>196</v>
      </c>
      <c r="OY198" s="7" t="s">
        <v>19</v>
      </c>
      <c r="OZ198" s="7" t="str">
        <f t="shared" ca="1" si="978"/>
        <v/>
      </c>
      <c r="PA198" s="7" t="str">
        <f t="shared" ca="1" si="979"/>
        <v/>
      </c>
      <c r="PB198" t="str">
        <f ca="1">IFERROR(VLOOKUP(OX198,$M$3:$AK$568,6,FALSE),"")</f>
        <v/>
      </c>
      <c r="PC198" t="str">
        <f ca="1">IFERROR(VLOOKUP(OX198,$M$3:$AK$568,7,FALSE),"")</f>
        <v/>
      </c>
      <c r="PD198" s="7" t="str">
        <f ca="1">IFERROR(VLOOKUP(OX198,$M$3:$AK$568,25,FALSE),"")</f>
        <v/>
      </c>
      <c r="PF198">
        <v>196</v>
      </c>
      <c r="PG198" s="7" t="s">
        <v>19</v>
      </c>
      <c r="PH198" t="e">
        <f t="shared" ca="1" si="980"/>
        <v>#N/A</v>
      </c>
      <c r="PI198" s="7" t="str">
        <f t="shared" ca="1" si="981"/>
        <v/>
      </c>
      <c r="PJ198" s="7" t="str">
        <f t="shared" ca="1" si="982"/>
        <v/>
      </c>
      <c r="PK198" t="str">
        <f t="shared" ca="1" si="983"/>
        <v/>
      </c>
      <c r="PM198">
        <v>196</v>
      </c>
      <c r="PN198" s="7" t="s">
        <v>19</v>
      </c>
      <c r="PO198" s="202" t="str">
        <f t="shared" ca="1" si="984"/>
        <v/>
      </c>
      <c r="PP198" s="7" t="str">
        <f t="shared" ca="1" si="985"/>
        <v/>
      </c>
      <c r="PQ198" t="str">
        <f ca="1">IFERROR(VLOOKUP(PM198,$G$325:$R$409,12,FALSE),"")</f>
        <v/>
      </c>
      <c r="PR198" t="e">
        <f ca="1">VLOOKUP(PM198,$G$324:$Q$409,11,FALSE)</f>
        <v>#N/A</v>
      </c>
      <c r="PS198" s="7" t="str">
        <f ca="1">VLOOKUP(PQ198,$R$325:$Y$409,8,FALSE)</f>
        <v>- -</v>
      </c>
      <c r="PT198" s="7">
        <f ca="1">ReSt</f>
        <v>-4</v>
      </c>
      <c r="PU198" s="7" t="e">
        <f t="shared" ca="1" si="986"/>
        <v>#N/A</v>
      </c>
      <c r="PV198" s="7" t="e">
        <f t="shared" ca="1" si="987"/>
        <v>#N/A</v>
      </c>
      <c r="PW198" s="7" t="str">
        <f ca="1">VLOOKUP(PQ198,$R$325:$AK$409,8,FALSE)</f>
        <v>- -</v>
      </c>
      <c r="PX198" s="7"/>
      <c r="PY198">
        <v>196</v>
      </c>
      <c r="PZ198" s="7" t="s">
        <v>19</v>
      </c>
      <c r="QA198" t="str">
        <f t="shared" ca="1" si="988"/>
        <v/>
      </c>
      <c r="QB198" s="7" t="str">
        <f t="shared" ca="1" si="989"/>
        <v/>
      </c>
      <c r="QC198" s="7" t="str">
        <f t="shared" ca="1" si="990"/>
        <v/>
      </c>
      <c r="QD198" t="str">
        <f t="shared" ca="1" si="991"/>
        <v/>
      </c>
      <c r="QF198">
        <v>196</v>
      </c>
      <c r="QG198" s="7" t="s">
        <v>19</v>
      </c>
      <c r="QH198" s="7" t="str">
        <f t="shared" ca="1" si="992"/>
        <v/>
      </c>
      <c r="QI198" s="7" t="e">
        <f t="shared" ca="1" si="993"/>
        <v>#VALUE!</v>
      </c>
      <c r="QJ198" t="e">
        <f t="shared" ca="1" si="994"/>
        <v>#N/A</v>
      </c>
      <c r="QK198" s="7" t="e">
        <f t="shared" ca="1" si="995"/>
        <v>#N/A</v>
      </c>
      <c r="QM198">
        <v>196</v>
      </c>
      <c r="QN198" s="7" t="s">
        <v>19</v>
      </c>
      <c r="QO198" t="str">
        <f t="shared" ca="1" si="996"/>
        <v/>
      </c>
      <c r="QP198" s="7" t="str">
        <f t="shared" ca="1" si="997"/>
        <v/>
      </c>
      <c r="QQ198" t="str">
        <f t="shared" ca="1" si="998"/>
        <v/>
      </c>
    </row>
    <row r="199" spans="1:459" x14ac:dyDescent="0.25">
      <c r="A199" s="240" t="str">
        <f>IF('Character Sheet'!$B$4="Creature","N","Y")</f>
        <v>Y</v>
      </c>
      <c r="C199" s="75"/>
      <c r="D199" s="76"/>
      <c r="F199" s="75"/>
      <c r="G199" s="76"/>
      <c r="I199" s="75"/>
      <c r="J199" s="85"/>
      <c r="K199" s="85">
        <f t="shared" ca="1" si="962"/>
        <v>7</v>
      </c>
      <c r="L199" s="85">
        <f t="shared" ca="1" si="951"/>
        <v>1</v>
      </c>
      <c r="M199" s="70">
        <f t="shared" ca="1" si="956"/>
        <v>10</v>
      </c>
      <c r="O199" s="222">
        <f t="shared" ca="1" si="963"/>
        <v>168</v>
      </c>
      <c r="Q199" s="7" t="str">
        <f t="shared" si="999"/>
        <v>Art History</v>
      </c>
      <c r="R199" s="9" t="s">
        <v>1471</v>
      </c>
      <c r="S199" s="9" t="s">
        <v>1958</v>
      </c>
      <c r="T199" s="61" t="str">
        <f>SUBSTITUTE(IFERROR(IFERROR(VLOOKUP(R199,'[1]Skill Statistics'!$A$3:$C$513,2,FALSE),VLOOKUP(Q199,'[1]Skill Statistics'!$A$3:$C$513,2,FALSE)),T198),"R*","ReSt")</f>
        <v>Me/Me</v>
      </c>
      <c r="U199" s="61" t="str">
        <f>IFERROR(IFERROR(VLOOKUP(R199,'[1]Skill Statistics'!$A$3:$C$513,3,FALSE),VLOOKUP(Q199,'[1]Skill Statistics'!$A$3:$C$513,3,FALSE)),U198)</f>
        <v>Re</v>
      </c>
      <c r="V199" s="61" t="str">
        <f>IF(ISNUMBER(SEARCH("Category",R199)),"- -",IFERROR(IFERROR(VLOOKUP(Q199,[1]Professions!$A$4:$AM$288,MATCH(Profession,[1]Professions!$A$1:$AM$1,0),FALSE),VLOOKUP(Q199,Calculations!$B$91:$I$95,8,FALSE)),"- -"))</f>
        <v>2 / 3</v>
      </c>
      <c r="W199" s="60">
        <f t="shared" si="964"/>
        <v>0</v>
      </c>
      <c r="X199" s="7">
        <f ca="1">IFERROR(VLOOKUP(R199,$BS$6:$NR$519,MATCH(ActualLevel,$BS$3:$NR$3,0),FALSE),"- -")</f>
        <v>0</v>
      </c>
      <c r="Y199" s="7">
        <f t="shared" ca="1" si="955"/>
        <v>0</v>
      </c>
      <c r="Z199" s="7">
        <f ca="1">IFERROR(VLOOKUP(Y199,Charts!$BQ$2:$BR$52,2,FALSE),"- -")</f>
        <v>-25</v>
      </c>
      <c r="AA199" s="7">
        <f t="shared" ca="1" si="1000"/>
        <v>3</v>
      </c>
      <c r="AB199" s="7">
        <f t="shared" ca="1" si="952"/>
        <v>0</v>
      </c>
      <c r="AC199" s="7"/>
      <c r="AD199" s="7"/>
      <c r="AE199" s="7"/>
      <c r="AF199" s="7"/>
      <c r="AG199" s="7"/>
      <c r="AH199" s="43"/>
      <c r="AI199" s="7"/>
      <c r="AJ199" s="7"/>
      <c r="AK199" s="7">
        <f t="shared" ca="1" si="1001"/>
        <v>-22</v>
      </c>
      <c r="AL199" s="7"/>
      <c r="AM199" s="69">
        <f>IFERROR(VLOOKUP(R199,'[1]Skill Statistics'!$A$3:$AN$513,MATCH(Profession,'[1]Skill Statistics'!$A$2:$AN$2,0),FALSE),0)</f>
        <v>0</v>
      </c>
      <c r="AN199" s="85">
        <f>IFERROR(VLOOKUP(Q199,'[1]Skill Statistics'!$A$3:$BK$513,MATCH(Archetype,'[1]Skill Statistics'!$A$2:$BK$2,0),FALSE),0)</f>
        <v>0</v>
      </c>
      <c r="AO199" s="85">
        <f>IFERROR(VLOOKUP(Q199,'[1]Skill Statistics'!$A$3:$BB$513,MATCH(Race,'[1]Skill Statistics'!$A$2:$BB$2,0),FALSE),0)</f>
        <v>0</v>
      </c>
      <c r="AP199" s="85">
        <f t="shared" ca="1" si="965"/>
        <v>0.3</v>
      </c>
      <c r="AQ199" s="70"/>
      <c r="AS199" s="69">
        <f>IFERROR(VLOOKUP(Q199,'[1]Professional Skills'!$A$4:$AM$288,MATCH(Profession,'[1]Professional Skills'!$A$3:$AM$3,0),FALSE),"- -")</f>
        <v>0</v>
      </c>
      <c r="AU199" s="7">
        <f t="shared" si="954"/>
        <v>0</v>
      </c>
      <c r="AV199" s="7">
        <f t="shared" ca="1" si="953"/>
        <v>0</v>
      </c>
      <c r="AW199" t="str">
        <f t="shared" ref="AW199:AW262" si="1004">IF(AU199="x",AV199+AM199+AO199+AP199+AQ199,"")</f>
        <v/>
      </c>
      <c r="AX199" t="str">
        <f>IFERROR(_xlfn.RANK.EQ(AW199,$AW$5:$AW$568),"")</f>
        <v/>
      </c>
      <c r="AY199">
        <f t="shared" si="959"/>
        <v>0</v>
      </c>
      <c r="AZ199" s="70" t="str">
        <f t="shared" si="1002"/>
        <v/>
      </c>
      <c r="BB199" s="69">
        <f>IFERROR(IF(Q199="Language",VLOOKUP(R199,[1]Cultures!$B$4:$N$218,MATCH(Culture,[1]Cultures!$B$3:$N$3,0),FALSE),VLOOKUP(Q199,[1]Cultures!$B$4:$O$212,MATCH(Culture,[1]Cultures!$B$3:$O$3,0),FALSE)),"- -")</f>
        <v>0</v>
      </c>
      <c r="BD199">
        <f t="shared" ca="1" si="950"/>
        <v>0</v>
      </c>
      <c r="BE199" t="str">
        <f t="shared" si="897"/>
        <v/>
      </c>
      <c r="BI199" s="7">
        <f t="shared" si="1003"/>
        <v>0</v>
      </c>
      <c r="BK199" s="7"/>
      <c r="BL199" s="70">
        <f t="shared" si="960"/>
        <v>0</v>
      </c>
      <c r="BN199" s="69">
        <f>IFERROR(VLOOKUP(V199,Charts!$BT$2:$BV$14,3,FALSE),"- -")</f>
        <v>0.84615384615384615</v>
      </c>
      <c r="BO199" s="85">
        <f t="shared" ca="1" si="966"/>
        <v>1.7580679738269787</v>
      </c>
      <c r="BP199" s="70">
        <f t="shared" ca="1" si="898"/>
        <v>168</v>
      </c>
      <c r="BR199" s="7">
        <v>194</v>
      </c>
      <c r="BS199" s="9" t="str">
        <f ca="1">VLOOKUP(BR199,$O$3:$R$568,4,FALSE)</f>
        <v>Elemental</v>
      </c>
      <c r="BT199" s="7" t="str">
        <f ca="1">VLOOKUP(BS199,$R$3:$V$568,5,FALSE)</f>
        <v>4 / 6</v>
      </c>
      <c r="BU199" s="7">
        <f ca="1">VLOOKUP(BT199,Charts!$BT$2:$BV$14,3,FALSE)</f>
        <v>0.53846153846153844</v>
      </c>
      <c r="BV199" s="7" t="str">
        <f t="shared" ref="BV199:BV258" ca="1" si="1005">LEFT(BT199,FIND("/",BT199)-2)</f>
        <v>4</v>
      </c>
      <c r="BW199" s="7" t="str">
        <f t="shared" ref="BW199:BW258" ca="1" si="1006">MID(BT199,FIND("/",BT199)+2,2)</f>
        <v>6</v>
      </c>
      <c r="BY199" s="7">
        <f t="shared" ref="BY199:BY258" ca="1" si="1007">RAND()</f>
        <v>0.35963527898258552</v>
      </c>
      <c r="BZ199" s="7">
        <f t="shared" ref="BZ199:BZ258" ca="1" si="1008">IFERROR($BU199-BY199,"")</f>
        <v>0.17882625947895292</v>
      </c>
      <c r="CA199" s="7">
        <f t="shared" ref="CA199:CA258" ca="1" si="1009">IF(BZ199="","",IF(BZ199&lt;0,0,IF(BZ199&lt;0.8,1,2)))</f>
        <v>1</v>
      </c>
      <c r="CB199" s="7" t="str">
        <f t="shared" ref="CB199:CB258" ca="1" si="1010">IF(CA199="","",IF(CA199=1,$BV199,IF(CA199=2,$BV199+$BW199,0)))</f>
        <v>4</v>
      </c>
      <c r="CC199" s="7">
        <f ca="1">IFERROR(IF(CC198+CB199&gt;CD$4,CC198,CC198+CB199),"")</f>
        <v>38</v>
      </c>
      <c r="CD199" s="7">
        <f t="shared" ca="1" si="899"/>
        <v>0</v>
      </c>
      <c r="CE199" s="7">
        <f t="shared" ref="CE199:CE258" ca="1" si="1011">RAND()</f>
        <v>0.81214551728797924</v>
      </c>
      <c r="CF199" s="7">
        <f t="shared" ref="CF199:CF258" ca="1" si="1012">IFERROR($BU199-CE199,"")</f>
        <v>-0.2736839788264408</v>
      </c>
      <c r="CG199" s="7">
        <f t="shared" ref="CG199:CG258" ca="1" si="1013">IF(CF199="","",IF(CF199&lt;0,0,IF(CF199&lt;0.8,1,2)))</f>
        <v>0</v>
      </c>
      <c r="CH199" s="7">
        <f t="shared" ref="CH199:CH258" ca="1" si="1014">IF(CG199="","",IF(CG199=1,$BV199,IF(CG199=2,$BV199+$BW199,0)))</f>
        <v>0</v>
      </c>
      <c r="CI199" s="7">
        <f ca="1">IFERROR(IF(CI198+CH199&gt;CJ$4,CI198,CI198+CH199),"")</f>
        <v>60</v>
      </c>
      <c r="CJ199" s="7">
        <f t="shared" ca="1" si="900"/>
        <v>0</v>
      </c>
      <c r="CK199" s="7">
        <f t="shared" ref="CK199:CK258" ca="1" si="1015">RAND()</f>
        <v>0.7818292046342511</v>
      </c>
      <c r="CL199" s="7">
        <f t="shared" ref="CL199:CL258" ca="1" si="1016">IFERROR($BU199-CK199,"")</f>
        <v>-0.24336766617271266</v>
      </c>
      <c r="CM199" s="7">
        <f t="shared" ref="CM199:CM258" ca="1" si="1017">IF(CL199="","",IF(CL199&lt;0,0,IF(CL199&lt;0.8,1,2)))</f>
        <v>0</v>
      </c>
      <c r="CN199" s="7">
        <f t="shared" ref="CN199:CN258" ca="1" si="1018">IF(CM199="","",IF(CM199=1,$BV199,IF(CM199=2,$BV199+$BW199,0)))</f>
        <v>0</v>
      </c>
      <c r="CO199" s="7">
        <f ca="1">IFERROR(IF(CO198+CN199&gt;CP$4,CO198,CO198+CN199),"")</f>
        <v>60</v>
      </c>
      <c r="CP199" s="7">
        <f t="shared" ca="1" si="901"/>
        <v>0</v>
      </c>
      <c r="CQ199" s="7">
        <f t="shared" ref="CQ199:CQ258" ca="1" si="1019">RAND()</f>
        <v>0.6632405410802803</v>
      </c>
      <c r="CR199" s="7">
        <f t="shared" ref="CR199:CR258" ca="1" si="1020">IFERROR($BU199-CQ199,"")</f>
        <v>-0.12477900261874186</v>
      </c>
      <c r="CS199" s="7">
        <f t="shared" ref="CS199:CS258" ca="1" si="1021">IF(CR199="","",IF(CR199&lt;0,0,IF(CR199&lt;0.8,1,2)))</f>
        <v>0</v>
      </c>
      <c r="CT199" s="7">
        <f t="shared" ref="CT199:CT258" ca="1" si="1022">IF(CS199="","",IF(CS199=1,$BV199,IF(CS199=2,$BV199+$BW199,0)))</f>
        <v>0</v>
      </c>
      <c r="CU199" s="7">
        <f ca="1">IFERROR(IF(CU198+CT199&gt;CV$4,CU198,CU198+CT199),"")</f>
        <v>60</v>
      </c>
      <c r="CV199" s="7">
        <f t="shared" ca="1" si="902"/>
        <v>0</v>
      </c>
      <c r="CW199" s="7">
        <f t="shared" ref="CW199:CW258" ca="1" si="1023">RAND()</f>
        <v>0.9796817757563796</v>
      </c>
      <c r="CX199" s="7">
        <f t="shared" ref="CX199:CX258" ca="1" si="1024">IFERROR($BU199-CW199,"")</f>
        <v>-0.44122023729484117</v>
      </c>
      <c r="CY199" s="7">
        <f t="shared" ref="CY199:CY258" ca="1" si="1025">IF(CX199="","",IF(CX199&lt;0,0,IF(CX199&lt;0.8,1,2)))</f>
        <v>0</v>
      </c>
      <c r="CZ199" s="7">
        <f t="shared" ref="CZ199:CZ258" ca="1" si="1026">IF(CY199="","",IF(CY199=1,$BV199,IF(CY199=2,$BV199+$BW199,0)))</f>
        <v>0</v>
      </c>
      <c r="DA199" s="7">
        <f ca="1">IFERROR(IF(DA198+CZ199&gt;DB$4,DA198,DA198+CZ199),"")</f>
        <v>60</v>
      </c>
      <c r="DB199" s="7">
        <f t="shared" ca="1" si="903"/>
        <v>0</v>
      </c>
      <c r="DC199" s="7">
        <f t="shared" ref="DC199:DC258" ca="1" si="1027">RAND()</f>
        <v>2.3818492972924488E-2</v>
      </c>
      <c r="DD199" s="7">
        <f t="shared" ref="DD199:DD258" ca="1" si="1028">IFERROR($BU199-DC199,"")</f>
        <v>0.51464304548861395</v>
      </c>
      <c r="DE199" s="7">
        <f t="shared" ref="DE199:DE258" ca="1" si="1029">IF(DD199="","",IF(DD199&lt;0,0,IF(DD199&lt;0.8,1,2)))</f>
        <v>1</v>
      </c>
      <c r="DF199" s="7" t="str">
        <f t="shared" ref="DF199:DF258" ca="1" si="1030">IF(DE199="","",IF(DE199=1,$BV199,IF(DE199=2,$BV199+$BW199,0)))</f>
        <v>4</v>
      </c>
      <c r="DG199" s="7">
        <f ca="1">IFERROR(IF(DG198+DF199&gt;DH$4,DG198,DG198+DF199),"")</f>
        <v>60</v>
      </c>
      <c r="DH199" s="7">
        <f t="shared" ca="1" si="904"/>
        <v>0</v>
      </c>
      <c r="DI199" s="7">
        <f t="shared" ref="DI199:DI258" ca="1" si="1031">RAND()</f>
        <v>0.81050114715149379</v>
      </c>
      <c r="DJ199" s="7">
        <f t="shared" ref="DJ199:DJ258" ca="1" si="1032">IFERROR($BU199-DI199,"")</f>
        <v>-0.27203960868995536</v>
      </c>
      <c r="DK199" s="7">
        <f t="shared" ref="DK199:DK258" ca="1" si="1033">IF(DJ199="","",IF(DJ199&lt;0,0,IF(DJ199&lt;0.8,1,2)))</f>
        <v>0</v>
      </c>
      <c r="DL199" s="7">
        <f t="shared" ref="DL199:DL258" ca="1" si="1034">IF(DK199="","",IF(DK199=1,$BV199,IF(DK199=2,$BV199+$BW199,0)))</f>
        <v>0</v>
      </c>
      <c r="DM199" s="7">
        <f ca="1">IFERROR(IF(DM198+DL199&gt;DN$4,DM198,DM198+DL199),"")</f>
        <v>60</v>
      </c>
      <c r="DN199" s="7">
        <f t="shared" ca="1" si="905"/>
        <v>0</v>
      </c>
      <c r="DO199" s="7">
        <f t="shared" ref="DO199:DO258" ca="1" si="1035">RAND()</f>
        <v>0.96116064991268357</v>
      </c>
      <c r="DP199" s="7">
        <f t="shared" ref="DP199:DP258" ca="1" si="1036">IFERROR($BU199-DO199,"")</f>
        <v>-0.42269911145114514</v>
      </c>
      <c r="DQ199" s="7">
        <f t="shared" ref="DQ199:DQ258" ca="1" si="1037">IF(DP199="","",IF(DP199&lt;0,0,IF(DP199&lt;0.8,1,2)))</f>
        <v>0</v>
      </c>
      <c r="DR199" s="7">
        <f t="shared" ref="DR199:DR258" ca="1" si="1038">IF(DQ199="","",IF(DQ199=1,$BV199,IF(DQ199=2,$BV199+$BW199,0)))</f>
        <v>0</v>
      </c>
      <c r="DS199" s="7">
        <f ca="1">IFERROR(IF(DS198+DR199&gt;DT$4,DS198,DS198+DR199),"")</f>
        <v>60</v>
      </c>
      <c r="DT199" s="7">
        <f t="shared" ca="1" si="906"/>
        <v>0</v>
      </c>
      <c r="DU199" s="7">
        <f t="shared" ref="DU199:DU258" ca="1" si="1039">RAND()</f>
        <v>7.0293332192739477E-2</v>
      </c>
      <c r="DV199" s="7">
        <f t="shared" ref="DV199:DV258" ca="1" si="1040">IFERROR($BU199-DU199,"")</f>
        <v>0.46816820626879896</v>
      </c>
      <c r="DW199" s="7">
        <f t="shared" ref="DW199:DW258" ca="1" si="1041">IF(DV199="","",IF(DV199&lt;0,0,IF(DV199&lt;0.8,1,2)))</f>
        <v>1</v>
      </c>
      <c r="DX199" s="7" t="str">
        <f t="shared" ref="DX199:DX258" ca="1" si="1042">IF(DW199="","",IF(DW199=1,$BV199,IF(DW199=2,$BV199+$BW199,0)))</f>
        <v>4</v>
      </c>
      <c r="DY199" s="7">
        <f ca="1">IFERROR(IF(DY198+DX199&gt;DZ$4,DY198,DY198+DX199),"")</f>
        <v>60</v>
      </c>
      <c r="DZ199" s="7">
        <f t="shared" ca="1" si="907"/>
        <v>0</v>
      </c>
      <c r="EA199" s="7">
        <f t="shared" ref="EA199:EA258" ca="1" si="1043">RAND()</f>
        <v>0.36698156832436346</v>
      </c>
      <c r="EB199" s="7">
        <f t="shared" ref="EB199:EB258" ca="1" si="1044">IFERROR($BU199-EA199,"")</f>
        <v>0.17147997013717498</v>
      </c>
      <c r="EC199" s="7">
        <f t="shared" ref="EC199:EC258" ca="1" si="1045">IF(EB199="","",IF(EB199&lt;0,0,IF(EB199&lt;0.8,1,2)))</f>
        <v>1</v>
      </c>
      <c r="ED199" s="7" t="str">
        <f t="shared" ref="ED199:ED258" ca="1" si="1046">IF(EC199="","",IF(EC199=1,$BV199,IF(EC199=2,$BV199+$BW199,0)))</f>
        <v>4</v>
      </c>
      <c r="EE199" s="7">
        <f ca="1">IFERROR(IF(EE198+ED199&gt;EF$4,EE198,EE198+ED199),"")</f>
        <v>60</v>
      </c>
      <c r="EF199" s="7">
        <f t="shared" ca="1" si="908"/>
        <v>0</v>
      </c>
      <c r="EG199" s="7">
        <f t="shared" ref="EG199:EG258" ca="1" si="1047">RAND()</f>
        <v>0.96648531863831633</v>
      </c>
      <c r="EH199" s="7">
        <f t="shared" ref="EH199:EH258" ca="1" si="1048">IFERROR($BU199-EG199,"")</f>
        <v>-0.42802378017677789</v>
      </c>
      <c r="EI199" s="7">
        <f t="shared" ref="EI199:EI258" ca="1" si="1049">IF(EH199="","",IF(EH199&lt;0,0,IF(EH199&lt;0.8,1,2)))</f>
        <v>0</v>
      </c>
      <c r="EJ199" s="7">
        <f t="shared" ref="EJ199:EJ258" ca="1" si="1050">IF(EI199="","",IF(EI199=1,$BV199,IF(EI199=2,$BV199+$BW199,0)))</f>
        <v>0</v>
      </c>
      <c r="EK199" s="7">
        <f ca="1">IFERROR(IF(EK198+EJ199&gt;EL$4,EK198,EK198+EJ199),"")</f>
        <v>60</v>
      </c>
      <c r="EL199" s="7">
        <f t="shared" ca="1" si="909"/>
        <v>0</v>
      </c>
      <c r="EM199" s="7">
        <f t="shared" ref="EM199:EM258" ca="1" si="1051">RAND()</f>
        <v>0.45357238147536283</v>
      </c>
      <c r="EN199" s="7">
        <f t="shared" ref="EN199:EN258" ca="1" si="1052">IFERROR($BU199-EM199,"")</f>
        <v>8.4889156986175607E-2</v>
      </c>
      <c r="EO199" s="7">
        <f t="shared" ref="EO199:EO258" ca="1" si="1053">IF(EN199="","",IF(EN199&lt;0,0,IF(EN199&lt;0.8,1,2)))</f>
        <v>1</v>
      </c>
      <c r="EP199" s="7" t="str">
        <f t="shared" ref="EP199:EP258" ca="1" si="1054">IF(EO199="","",IF(EO199=1,$BV199,IF(EO199=2,$BV199+$BW199,0)))</f>
        <v>4</v>
      </c>
      <c r="EQ199" s="7">
        <f ca="1">IFERROR(IF(EQ198+EP199&gt;ER$4,EQ198,EQ198+EP199),"")</f>
        <v>60</v>
      </c>
      <c r="ER199" s="7">
        <f t="shared" ca="1" si="910"/>
        <v>0</v>
      </c>
      <c r="ES199" s="7">
        <f t="shared" ref="ES199:ES258" ca="1" si="1055">RAND()</f>
        <v>0.78357046560386923</v>
      </c>
      <c r="ET199" s="7">
        <f t="shared" ref="ET199:ET258" ca="1" si="1056">IFERROR($BU199-ES199,"")</f>
        <v>-0.24510892714233079</v>
      </c>
      <c r="EU199" s="7">
        <f t="shared" ref="EU199:EU258" ca="1" si="1057">IF(ET199="","",IF(ET199&lt;0,0,IF(ET199&lt;0.8,1,2)))</f>
        <v>0</v>
      </c>
      <c r="EV199" s="7">
        <f t="shared" ref="EV199:EV258" ca="1" si="1058">IF(EU199="","",IF(EU199=1,$BV199,IF(EU199=2,$BV199+$BW199,0)))</f>
        <v>0</v>
      </c>
      <c r="EW199" s="7">
        <f ca="1">IFERROR(IF(EW198+EV199&gt;EX$4,EW198,EW198+EV199),"")</f>
        <v>60</v>
      </c>
      <c r="EX199" s="7">
        <f t="shared" ca="1" si="911"/>
        <v>0</v>
      </c>
      <c r="EY199" s="7">
        <f t="shared" ref="EY199:EY258" ca="1" si="1059">RAND()</f>
        <v>0.48683241624711071</v>
      </c>
      <c r="EZ199" s="7">
        <f t="shared" ref="EZ199:EZ258" ca="1" si="1060">IFERROR($BU199-EY199,"")</f>
        <v>5.1629122214427725E-2</v>
      </c>
      <c r="FA199" s="7">
        <f t="shared" ref="FA199:FA258" ca="1" si="1061">IF(EZ199="","",IF(EZ199&lt;0,0,IF(EZ199&lt;0.8,1,2)))</f>
        <v>1</v>
      </c>
      <c r="FB199" s="7" t="str">
        <f t="shared" ref="FB199:FB258" ca="1" si="1062">IF(FA199="","",IF(FA199=1,$BV199,IF(FA199=2,$BV199+$BW199,0)))</f>
        <v>4</v>
      </c>
      <c r="FC199" s="7">
        <f ca="1">IFERROR(IF(FC198+FB199&gt;FD$4,FC198,FC198+FB199),"")</f>
        <v>60</v>
      </c>
      <c r="FD199" s="7">
        <f t="shared" ca="1" si="912"/>
        <v>0</v>
      </c>
      <c r="FE199" s="7">
        <f t="shared" ref="FE199:FE258" ca="1" si="1063">RAND()</f>
        <v>0.20137603065418186</v>
      </c>
      <c r="FF199" s="7">
        <f t="shared" ref="FF199:FF258" ca="1" si="1064">IFERROR($BU199-FE199,"")</f>
        <v>0.33708550780735658</v>
      </c>
      <c r="FG199" s="7">
        <f t="shared" ref="FG199:FG258" ca="1" si="1065">IF(FF199="","",IF(FF199&lt;0,0,IF(FF199&lt;0.8,1,2)))</f>
        <v>1</v>
      </c>
      <c r="FH199" s="7" t="str">
        <f t="shared" ref="FH199:FH258" ca="1" si="1066">IF(FG199="","",IF(FG199=1,$BV199,IF(FG199=2,$BV199+$BW199,0)))</f>
        <v>4</v>
      </c>
      <c r="FI199" s="7">
        <f ca="1">IFERROR(IF(FI198+FH199&gt;FJ$4,FI198,FI198+FH199),"")</f>
        <v>60</v>
      </c>
      <c r="FJ199" s="7">
        <f t="shared" ca="1" si="913"/>
        <v>0</v>
      </c>
      <c r="FK199" s="7">
        <f t="shared" ref="FK199:FK258" ca="1" si="1067">RAND()</f>
        <v>0.62128520688515521</v>
      </c>
      <c r="FL199" s="7">
        <f t="shared" ref="FL199:FL258" ca="1" si="1068">IFERROR($BU199-FK199,"")</f>
        <v>-8.282366842361677E-2</v>
      </c>
      <c r="FM199" s="7">
        <f t="shared" ref="FM199:FM258" ca="1" si="1069">IF(FL199="","",IF(FL199&lt;0,0,IF(FL199&lt;0.8,1,2)))</f>
        <v>0</v>
      </c>
      <c r="FN199" s="7">
        <f t="shared" ref="FN199:FN258" ca="1" si="1070">IF(FM199="","",IF(FM199=1,$BV199,IF(FM199=2,$BV199+$BW199,0)))</f>
        <v>0</v>
      </c>
      <c r="FO199" s="7">
        <f ca="1">IFERROR(IF(FO198+FN199&gt;FP$4,FO198,FO198+FN199),"")</f>
        <v>60</v>
      </c>
      <c r="FP199" s="7">
        <f t="shared" ca="1" si="914"/>
        <v>0</v>
      </c>
      <c r="FQ199" s="7">
        <f t="shared" ref="FQ199:FQ258" ca="1" si="1071">RAND()</f>
        <v>0.35400005867720252</v>
      </c>
      <c r="FR199" s="7">
        <f t="shared" ref="FR199:FR258" ca="1" si="1072">IFERROR($BU199-FQ199,"")</f>
        <v>0.18446147978433591</v>
      </c>
      <c r="FS199" s="7">
        <f t="shared" ref="FS199:FS258" ca="1" si="1073">IF(FR199="","",IF(FR199&lt;0,0,IF(FR199&lt;0.8,1,2)))</f>
        <v>1</v>
      </c>
      <c r="FT199" s="7" t="str">
        <f t="shared" ref="FT199:FT258" ca="1" si="1074">IF(FS199="","",IF(FS199=1,$BV199,IF(FS199=2,$BV199+$BW199,0)))</f>
        <v>4</v>
      </c>
      <c r="FU199" s="7">
        <f ca="1">IFERROR(IF(FU198+FT199&gt;FV$4,FU198,FU198+FT199),"")</f>
        <v>60</v>
      </c>
      <c r="FV199" s="7">
        <f t="shared" ca="1" si="915"/>
        <v>0</v>
      </c>
      <c r="FW199" s="7">
        <f t="shared" ref="FW199:FW258" ca="1" si="1075">RAND()</f>
        <v>0.86237257660083877</v>
      </c>
      <c r="FX199" s="7">
        <f t="shared" ref="FX199:FX258" ca="1" si="1076">IFERROR($BU199-FW199,"")</f>
        <v>-0.32391103813930033</v>
      </c>
      <c r="FY199" s="7">
        <f t="shared" ref="FY199:FY258" ca="1" si="1077">IF(FX199="","",IF(FX199&lt;0,0,IF(FX199&lt;0.8,1,2)))</f>
        <v>0</v>
      </c>
      <c r="FZ199" s="7">
        <f t="shared" ref="FZ199:FZ258" ca="1" si="1078">IF(FY199="","",IF(FY199=1,$BV199,IF(FY199=2,$BV199+$BW199,0)))</f>
        <v>0</v>
      </c>
      <c r="GA199" s="7">
        <f ca="1">IFERROR(IF(GA198+FZ199&gt;GB$4,GA198,GA198+FZ199),"")</f>
        <v>60</v>
      </c>
      <c r="GB199" s="7">
        <f t="shared" ca="1" si="916"/>
        <v>0</v>
      </c>
      <c r="GC199" s="7">
        <f t="shared" ref="GC199:GC258" ca="1" si="1079">RAND()</f>
        <v>0.60985924483047382</v>
      </c>
      <c r="GD199" s="7">
        <f t="shared" ref="GD199:GD258" ca="1" si="1080">IFERROR($BU199-GC199,"")</f>
        <v>-7.1397706368935387E-2</v>
      </c>
      <c r="GE199" s="7">
        <f t="shared" ref="GE199:GE258" ca="1" si="1081">IF(GD199="","",IF(GD199&lt;0,0,IF(GD199&lt;0.8,1,2)))</f>
        <v>0</v>
      </c>
      <c r="GF199" s="7">
        <f t="shared" ref="GF199:GF258" ca="1" si="1082">IF(GE199="","",IF(GE199=1,$BV199,IF(GE199=2,$BV199+$BW199,0)))</f>
        <v>0</v>
      </c>
      <c r="GG199" s="7">
        <f ca="1">IFERROR(IF(GG198+GF199&gt;GH$4,GG198,GG198+GF199),"")</f>
        <v>60</v>
      </c>
      <c r="GH199" s="7">
        <f t="shared" ca="1" si="917"/>
        <v>0</v>
      </c>
      <c r="GI199" s="7">
        <f t="shared" ref="GI199:GI258" ca="1" si="1083">RAND()</f>
        <v>0.94364003575243682</v>
      </c>
      <c r="GJ199" s="7">
        <f t="shared" ref="GJ199:GJ258" ca="1" si="1084">IFERROR($BU199-GI199,"")</f>
        <v>-0.40517849729089839</v>
      </c>
      <c r="GK199" s="7">
        <f t="shared" ref="GK199:GK258" ca="1" si="1085">IF(GJ199="","",IF(GJ199&lt;0,0,IF(GJ199&lt;0.8,1,2)))</f>
        <v>0</v>
      </c>
      <c r="GL199" s="7">
        <f t="shared" ref="GL199:GL258" ca="1" si="1086">IF(GK199="","",IF(GK199=1,$BV199,IF(GK199=2,$BV199+$BW199,0)))</f>
        <v>0</v>
      </c>
      <c r="GM199" s="7">
        <f ca="1">IFERROR(IF(GM198+GL199&gt;GN$4,GM198,GM198+GL199),"")</f>
        <v>60</v>
      </c>
      <c r="GN199" s="7">
        <f t="shared" ca="1" si="918"/>
        <v>0</v>
      </c>
      <c r="GO199" s="7">
        <f t="shared" ref="GO199:GO258" ca="1" si="1087">RAND()</f>
        <v>7.7189959523558782E-2</v>
      </c>
      <c r="GP199" s="7">
        <f t="shared" ref="GP199:GP258" ca="1" si="1088">IFERROR($BU199-GO199,"")</f>
        <v>0.46127157893797965</v>
      </c>
      <c r="GQ199" s="7">
        <f t="shared" ref="GQ199:GQ258" ca="1" si="1089">IF(GP199="","",IF(GP199&lt;0,0,IF(GP199&lt;0.8,1,2)))</f>
        <v>1</v>
      </c>
      <c r="GR199" s="7" t="str">
        <f t="shared" ref="GR199:GR258" ca="1" si="1090">IF(GQ199="","",IF(GQ199=1,$BV199,IF(GQ199=2,$BV199+$BW199,0)))</f>
        <v>4</v>
      </c>
      <c r="GS199" s="7">
        <f ca="1">IFERROR(IF(GS198+GR199&gt;GT$4,GS198,GS198+GR199),"")</f>
        <v>60</v>
      </c>
      <c r="GT199" s="7">
        <f t="shared" ca="1" si="919"/>
        <v>0</v>
      </c>
      <c r="GU199" s="7">
        <f t="shared" ref="GU199:GU258" ca="1" si="1091">RAND()</f>
        <v>0.54660856114432144</v>
      </c>
      <c r="GV199" s="7">
        <f t="shared" ref="GV199:GV258" ca="1" si="1092">IFERROR($BU199-GU199,"")</f>
        <v>-8.1470226827830006E-3</v>
      </c>
      <c r="GW199" s="7">
        <f t="shared" ref="GW199:GW258" ca="1" si="1093">IF(GV199="","",IF(GV199&lt;0,0,IF(GV199&lt;0.8,1,2)))</f>
        <v>0</v>
      </c>
      <c r="GX199" s="7">
        <f t="shared" ref="GX199:GX258" ca="1" si="1094">IF(GW199="","",IF(GW199=1,$BV199,IF(GW199=2,$BV199+$BW199,0)))</f>
        <v>0</v>
      </c>
      <c r="GY199" s="7">
        <f ca="1">IFERROR(IF(GY198+GX199&gt;GZ$4,GY198,GY198+GX199),"")</f>
        <v>60</v>
      </c>
      <c r="GZ199" s="7">
        <f t="shared" ca="1" si="920"/>
        <v>0</v>
      </c>
      <c r="HA199" s="7">
        <f t="shared" ref="HA199:HA258" ca="1" si="1095">RAND()</f>
        <v>0.47996923454318119</v>
      </c>
      <c r="HB199" s="7">
        <f t="shared" ref="HB199:HB258" ca="1" si="1096">IFERROR($BU199-HA199,"")</f>
        <v>5.8492303918357247E-2</v>
      </c>
      <c r="HC199" s="7">
        <f t="shared" ref="HC199:HC258" ca="1" si="1097">IF(HB199="","",IF(HB199&lt;0,0,IF(HB199&lt;0.8,1,2)))</f>
        <v>1</v>
      </c>
      <c r="HD199" s="7" t="str">
        <f t="shared" ref="HD199:HD258" ca="1" si="1098">IF(HC199="","",IF(HC199=1,$BV199,IF(HC199=2,$BV199+$BW199,0)))</f>
        <v>4</v>
      </c>
      <c r="HE199" s="7">
        <f ca="1">IFERROR(IF(HE198+HD199&gt;HF$4,HE198,HE198+HD199),"")</f>
        <v>60</v>
      </c>
      <c r="HF199" s="7">
        <f t="shared" ca="1" si="921"/>
        <v>0</v>
      </c>
      <c r="HG199" s="7">
        <f t="shared" ref="HG199:HG258" ca="1" si="1099">RAND()</f>
        <v>0.83739451127286946</v>
      </c>
      <c r="HH199" s="7">
        <f t="shared" ref="HH199:HH258" ca="1" si="1100">IFERROR($BU199-HG199,"")</f>
        <v>-0.29893297281133102</v>
      </c>
      <c r="HI199" s="7">
        <f t="shared" ref="HI199:HI258" ca="1" si="1101">IF(HH199="","",IF(HH199&lt;0,0,IF(HH199&lt;0.8,1,2)))</f>
        <v>0</v>
      </c>
      <c r="HJ199" s="7">
        <f t="shared" ref="HJ199:HJ258" ca="1" si="1102">IF(HI199="","",IF(HI199=1,$BV199,IF(HI199=2,$BV199+$BW199,0)))</f>
        <v>0</v>
      </c>
      <c r="HK199" s="7">
        <f ca="1">IFERROR(IF(HK198+HJ199&gt;HL$4,HK198,HK198+HJ199),"")</f>
        <v>60</v>
      </c>
      <c r="HL199" s="7">
        <f t="shared" ca="1" si="922"/>
        <v>0</v>
      </c>
      <c r="HM199" s="7">
        <f t="shared" ref="HM199:HM258" ca="1" si="1103">RAND()</f>
        <v>0.89187046047768259</v>
      </c>
      <c r="HN199" s="7">
        <f t="shared" ref="HN199:HN258" ca="1" si="1104">IFERROR($BU199-HM199,"")</f>
        <v>-0.35340892201614416</v>
      </c>
      <c r="HO199" s="7">
        <f t="shared" ref="HO199:HO258" ca="1" si="1105">IF(HN199="","",IF(HN199&lt;0,0,IF(HN199&lt;0.8,1,2)))</f>
        <v>0</v>
      </c>
      <c r="HP199" s="7">
        <f t="shared" ref="HP199:HP258" ca="1" si="1106">IF(HO199="","",IF(HO199=1,$BV199,IF(HO199=2,$BV199+$BW199,0)))</f>
        <v>0</v>
      </c>
      <c r="HQ199" s="7">
        <f ca="1">IFERROR(IF(HQ198+HP199&gt;HR$4,HQ198,HQ198+HP199),"")</f>
        <v>60</v>
      </c>
      <c r="HR199" s="7">
        <f t="shared" ca="1" si="923"/>
        <v>0</v>
      </c>
      <c r="HS199" s="7">
        <f t="shared" ref="HS199:HS258" ca="1" si="1107">RAND()</f>
        <v>0.28041281462824696</v>
      </c>
      <c r="HT199" s="7">
        <f t="shared" ref="HT199:HT258" ca="1" si="1108">IFERROR($BU199-HS199,"")</f>
        <v>0.25804872383329147</v>
      </c>
      <c r="HU199" s="7">
        <f t="shared" ref="HU199:HU258" ca="1" si="1109">IF(HT199="","",IF(HT199&lt;0,0,IF(HT199&lt;0.8,1,2)))</f>
        <v>1</v>
      </c>
      <c r="HV199" s="7" t="str">
        <f t="shared" ref="HV199:HV258" ca="1" si="1110">IF(HU199="","",IF(HU199=1,$BV199,IF(HU199=2,$BV199+$BW199,0)))</f>
        <v>4</v>
      </c>
      <c r="HW199" s="7">
        <f ca="1">IFERROR(IF(HW198+HV199&gt;HX$4,HW198,HW198+HV199),"")</f>
        <v>60</v>
      </c>
      <c r="HX199" s="7">
        <f t="shared" ca="1" si="924"/>
        <v>0</v>
      </c>
      <c r="HY199" s="7">
        <f t="shared" ref="HY199:HY258" ca="1" si="1111">RAND()</f>
        <v>0.8404066497193643</v>
      </c>
      <c r="HZ199" s="7">
        <f t="shared" ref="HZ199:HZ258" ca="1" si="1112">IFERROR($BU199-HY199,"")</f>
        <v>-0.30194511125782586</v>
      </c>
      <c r="IA199" s="7">
        <f t="shared" ref="IA199:IA258" ca="1" si="1113">IF(HZ199="","",IF(HZ199&lt;0,0,IF(HZ199&lt;0.8,1,2)))</f>
        <v>0</v>
      </c>
      <c r="IB199" s="7">
        <f t="shared" ref="IB199:IB258" ca="1" si="1114">IF(IA199="","",IF(IA199=1,$BV199,IF(IA199=2,$BV199+$BW199,0)))</f>
        <v>0</v>
      </c>
      <c r="IC199" s="7">
        <f ca="1">IFERROR(IF(IC198+IB199&gt;ID$4,IC198,IC198+IB199),"")</f>
        <v>60</v>
      </c>
      <c r="ID199" s="7">
        <f t="shared" ca="1" si="925"/>
        <v>0</v>
      </c>
      <c r="IE199" s="7">
        <f t="shared" ref="IE199:IE258" ca="1" si="1115">RAND()</f>
        <v>0.6559671629480619</v>
      </c>
      <c r="IF199" s="7">
        <f t="shared" ref="IF199:IF258" ca="1" si="1116">IFERROR($BU199-IE199,"")</f>
        <v>-0.11750562448652346</v>
      </c>
      <c r="IG199" s="7">
        <f t="shared" ref="IG199:IG258" ca="1" si="1117">IF(IF199="","",IF(IF199&lt;0,0,IF(IF199&lt;0.8,1,2)))</f>
        <v>0</v>
      </c>
      <c r="IH199" s="7">
        <f t="shared" ref="IH199:IH258" ca="1" si="1118">IF(IG199="","",IF(IG199=1,$BV199,IF(IG199=2,$BV199+$BW199,0)))</f>
        <v>0</v>
      </c>
      <c r="II199" s="7">
        <f ca="1">IFERROR(IF(II198+IH199&gt;IJ$4,II198,II198+IH199),"")</f>
        <v>60</v>
      </c>
      <c r="IJ199" s="7">
        <f t="shared" ca="1" si="926"/>
        <v>0</v>
      </c>
      <c r="IK199" s="7">
        <f t="shared" ref="IK199:IK258" ca="1" si="1119">RAND()</f>
        <v>0.73003322772135448</v>
      </c>
      <c r="IL199" s="7">
        <f t="shared" ref="IL199:IL258" ca="1" si="1120">IFERROR($BU199-IK199,"")</f>
        <v>-0.19157168925981605</v>
      </c>
      <c r="IM199" s="7">
        <f t="shared" ref="IM199:IM258" ca="1" si="1121">IF(IL199="","",IF(IL199&lt;0,0,IF(IL199&lt;0.8,1,2)))</f>
        <v>0</v>
      </c>
      <c r="IN199" s="7">
        <f t="shared" ref="IN199:IN258" ca="1" si="1122">IF(IM199="","",IF(IM199=1,$BV199,IF(IM199=2,$BV199+$BW199,0)))</f>
        <v>0</v>
      </c>
      <c r="IO199" s="7">
        <f ca="1">IFERROR(IF(IO198+IN199&gt;IP$4,IO198,IO198+IN199),"")</f>
        <v>60</v>
      </c>
      <c r="IP199" s="7">
        <f t="shared" ca="1" si="927"/>
        <v>0</v>
      </c>
      <c r="IQ199" s="7">
        <f t="shared" ref="IQ199:IQ258" ca="1" si="1123">RAND()</f>
        <v>4.2913465616706503E-2</v>
      </c>
      <c r="IR199" s="7">
        <f t="shared" ref="IR199:IR258" ca="1" si="1124">IFERROR($BU199-IQ199,"")</f>
        <v>0.49554807284483193</v>
      </c>
      <c r="IS199" s="7">
        <f t="shared" ref="IS199:IS258" ca="1" si="1125">IF(IR199="","",IF(IR199&lt;0,0,IF(IR199&lt;0.8,1,2)))</f>
        <v>1</v>
      </c>
      <c r="IT199" s="7" t="str">
        <f t="shared" ref="IT199:IT258" ca="1" si="1126">IF(IS199="","",IF(IS199=1,$BV199,IF(IS199=2,$BV199+$BW199,0)))</f>
        <v>4</v>
      </c>
      <c r="IU199" s="7">
        <f ca="1">IFERROR(IF(IU198+IT199&gt;IV$4,IU198,IU198+IT199),"")</f>
        <v>60</v>
      </c>
      <c r="IV199" s="7">
        <f t="shared" ca="1" si="928"/>
        <v>0</v>
      </c>
      <c r="IW199" s="7">
        <f t="shared" ref="IW199:IW258" ca="1" si="1127">RAND()</f>
        <v>0.95864319708301737</v>
      </c>
      <c r="IX199" s="7">
        <f t="shared" ref="IX199:IX258" ca="1" si="1128">IFERROR($BU199-IW199,"")</f>
        <v>-0.42018165862147894</v>
      </c>
      <c r="IY199" s="7">
        <f t="shared" ref="IY199:IY258" ca="1" si="1129">IF(IX199="","",IF(IX199&lt;0,0,IF(IX199&lt;0.8,1,2)))</f>
        <v>0</v>
      </c>
      <c r="IZ199" s="7">
        <f t="shared" ref="IZ199:IZ258" ca="1" si="1130">IF(IY199="","",IF(IY199=1,$BV199,IF(IY199=2,$BV199+$BW199,0)))</f>
        <v>0</v>
      </c>
      <c r="JA199" s="7">
        <f ca="1">IFERROR(IF(JA198+IZ199&gt;JB$4,JA198,JA198+IZ199),"")</f>
        <v>60</v>
      </c>
      <c r="JB199" s="7">
        <f t="shared" ca="1" si="929"/>
        <v>0</v>
      </c>
      <c r="JC199" s="7">
        <f t="shared" ref="JC199:JC258" ca="1" si="1131">RAND()</f>
        <v>0.37588003872681219</v>
      </c>
      <c r="JD199" s="7">
        <f t="shared" ref="JD199:JD258" ca="1" si="1132">IFERROR($BU199-JC199,"")</f>
        <v>0.16258149973472624</v>
      </c>
      <c r="JE199" s="7">
        <f t="shared" ref="JE199:JE258" ca="1" si="1133">IF(JD199="","",IF(JD199&lt;0,0,IF(JD199&lt;0.8,1,2)))</f>
        <v>1</v>
      </c>
      <c r="JF199" s="7" t="str">
        <f t="shared" ref="JF199:JF258" ca="1" si="1134">IF(JE199="","",IF(JE199=1,$BV199,IF(JE199=2,$BV199+$BW199,0)))</f>
        <v>4</v>
      </c>
      <c r="JG199" s="7">
        <f ca="1">IFERROR(IF(JG198+JF199&gt;JH$4,JG198,JG198+JF199),"")</f>
        <v>60</v>
      </c>
      <c r="JH199" s="7">
        <f t="shared" ca="1" si="930"/>
        <v>0</v>
      </c>
      <c r="JI199" s="7">
        <f t="shared" ref="JI199:JI258" ca="1" si="1135">RAND()</f>
        <v>0.30317448500976296</v>
      </c>
      <c r="JJ199" s="7">
        <f t="shared" ref="JJ199:JJ258" ca="1" si="1136">IFERROR($BU199-JI199,"")</f>
        <v>0.23528705345177547</v>
      </c>
      <c r="JK199" s="7">
        <f t="shared" ref="JK199:JK258" ca="1" si="1137">IF(JJ199="","",IF(JJ199&lt;0,0,IF(JJ199&lt;0.8,1,2)))</f>
        <v>1</v>
      </c>
      <c r="JL199" s="7" t="str">
        <f t="shared" ref="JL199:JL258" ca="1" si="1138">IF(JK199="","",IF(JK199=1,$BV199,IF(JK199=2,$BV199+$BW199,0)))</f>
        <v>4</v>
      </c>
      <c r="JM199" s="7">
        <f ca="1">IFERROR(IF(JM198+JL199&gt;JN$4,JM198,JM198+JL199),"")</f>
        <v>60</v>
      </c>
      <c r="JN199" s="7">
        <f t="shared" ca="1" si="931"/>
        <v>0</v>
      </c>
      <c r="JO199" s="7">
        <f t="shared" ref="JO199:JO258" ca="1" si="1139">RAND()</f>
        <v>4.071459814022016E-2</v>
      </c>
      <c r="JP199" s="7">
        <f t="shared" ref="JP199:JP258" ca="1" si="1140">IFERROR($BU199-JO199,"")</f>
        <v>0.49774694032131828</v>
      </c>
      <c r="JQ199" s="7">
        <f t="shared" ref="JQ199:JQ258" ca="1" si="1141">IF(JP199="","",IF(JP199&lt;0,0,IF(JP199&lt;0.8,1,2)))</f>
        <v>1</v>
      </c>
      <c r="JR199" s="7" t="str">
        <f t="shared" ref="JR199:JR258" ca="1" si="1142">IF(JQ199="","",IF(JQ199=1,$BV199,IF(JQ199=2,$BV199+$BW199,0)))</f>
        <v>4</v>
      </c>
      <c r="JS199" s="7">
        <f ca="1">IFERROR(IF(JS198+JR199&gt;JT$4,JS198,JS198+JR199),"")</f>
        <v>60</v>
      </c>
      <c r="JT199" s="7">
        <f t="shared" ca="1" si="932"/>
        <v>0</v>
      </c>
      <c r="JU199" s="7">
        <f t="shared" ref="JU199:JU258" ca="1" si="1143">RAND()</f>
        <v>0.80327378052761933</v>
      </c>
      <c r="JV199" s="7">
        <f t="shared" ref="JV199:JV258" ca="1" si="1144">IFERROR($BU199-JU199,"")</f>
        <v>-0.26481224206608089</v>
      </c>
      <c r="JW199" s="7">
        <f t="shared" ref="JW199:JW258" ca="1" si="1145">IF(JV199="","",IF(JV199&lt;0,0,IF(JV199&lt;0.8,1,2)))</f>
        <v>0</v>
      </c>
      <c r="JX199" s="7">
        <f t="shared" ref="JX199:JX258" ca="1" si="1146">IF(JW199="","",IF(JW199=1,$BV199,IF(JW199=2,$BV199+$BW199,0)))</f>
        <v>0</v>
      </c>
      <c r="JY199" s="7">
        <f ca="1">IFERROR(IF(JY198+JX199&gt;JZ$4,JY198,JY198+JX199),"")</f>
        <v>60</v>
      </c>
      <c r="JZ199" s="7">
        <f t="shared" ca="1" si="933"/>
        <v>0</v>
      </c>
      <c r="KA199" s="7">
        <f t="shared" ref="KA199:KA258" ca="1" si="1147">RAND()</f>
        <v>0.22144883110528746</v>
      </c>
      <c r="KB199" s="7">
        <f t="shared" ref="KB199:KB258" ca="1" si="1148">IFERROR($BU199-KA199,"")</f>
        <v>0.31701270735625098</v>
      </c>
      <c r="KC199" s="7">
        <f t="shared" ref="KC199:KC258" ca="1" si="1149">IF(KB199="","",IF(KB199&lt;0,0,IF(KB199&lt;0.8,1,2)))</f>
        <v>1</v>
      </c>
      <c r="KD199" s="7" t="str">
        <f t="shared" ref="KD199:KD258" ca="1" si="1150">IF(KC199="","",IF(KC199=1,$BV199,IF(KC199=2,$BV199+$BW199,0)))</f>
        <v>4</v>
      </c>
      <c r="KE199" s="7">
        <f ca="1">IFERROR(IF(KE198+KD199&gt;KF$4,KE198,KE198+KD199),"")</f>
        <v>60</v>
      </c>
      <c r="KF199" s="7">
        <f t="shared" ca="1" si="934"/>
        <v>0</v>
      </c>
      <c r="KG199" s="7">
        <f t="shared" ref="KG199:KG258" ca="1" si="1151">RAND()</f>
        <v>0.95369644932182041</v>
      </c>
      <c r="KH199" s="7">
        <f t="shared" ref="KH199:KH258" ca="1" si="1152">IFERROR($BU199-KG199,"")</f>
        <v>-0.41523491086028197</v>
      </c>
      <c r="KI199" s="7">
        <f t="shared" ref="KI199:KI258" ca="1" si="1153">IF(KH199="","",IF(KH199&lt;0,0,IF(KH199&lt;0.8,1,2)))</f>
        <v>0</v>
      </c>
      <c r="KJ199" s="7">
        <f t="shared" ref="KJ199:KJ258" ca="1" si="1154">IF(KI199="","",IF(KI199=1,$BV199,IF(KI199=2,$BV199+$BW199,0)))</f>
        <v>0</v>
      </c>
      <c r="KK199" s="7">
        <f ca="1">IFERROR(IF(KK198+KJ199&gt;KL$4,KK198,KK198+KJ199),"")</f>
        <v>60</v>
      </c>
      <c r="KL199" s="7">
        <f t="shared" ca="1" si="935"/>
        <v>0</v>
      </c>
      <c r="KM199" s="7">
        <f t="shared" ref="KM199:KM258" ca="1" si="1155">RAND()</f>
        <v>0.36989849171359968</v>
      </c>
      <c r="KN199" s="7">
        <f t="shared" ref="KN199:KN258" ca="1" si="1156">IFERROR($BU199-KM199,"")</f>
        <v>0.16856304674793876</v>
      </c>
      <c r="KO199" s="7">
        <f t="shared" ref="KO199:KO258" ca="1" si="1157">IF(KN199="","",IF(KN199&lt;0,0,IF(KN199&lt;0.8,1,2)))</f>
        <v>1</v>
      </c>
      <c r="KP199" s="7" t="str">
        <f t="shared" ref="KP199:KP258" ca="1" si="1158">IF(KO199="","",IF(KO199=1,$BV199,IF(KO199=2,$BV199+$BW199,0)))</f>
        <v>4</v>
      </c>
      <c r="KQ199" s="7">
        <f ca="1">IFERROR(IF(KQ198+KP199&gt;KR$4,KQ198,KQ198+KP199),"")</f>
        <v>60</v>
      </c>
      <c r="KR199" s="7">
        <f t="shared" ca="1" si="936"/>
        <v>0</v>
      </c>
      <c r="KS199" s="7">
        <f t="shared" ref="KS199:KS258" ca="1" si="1159">RAND()</f>
        <v>0.64294003637526609</v>
      </c>
      <c r="KT199" s="7">
        <f t="shared" ref="KT199:KT258" ca="1" si="1160">IFERROR($BU199-KS199,"")</f>
        <v>-0.10447849791372765</v>
      </c>
      <c r="KU199" s="7">
        <f t="shared" ref="KU199:KU258" ca="1" si="1161">IF(KT199="","",IF(KT199&lt;0,0,IF(KT199&lt;0.8,1,2)))</f>
        <v>0</v>
      </c>
      <c r="KV199" s="7">
        <f t="shared" ref="KV199:KV258" ca="1" si="1162">IF(KU199="","",IF(KU199=1,$BV199,IF(KU199=2,$BV199+$BW199,0)))</f>
        <v>0</v>
      </c>
      <c r="KW199" s="7">
        <f ca="1">IFERROR(IF(KW198+KV199&gt;KX$4,KW198,KW198+KV199),"")</f>
        <v>60</v>
      </c>
      <c r="KX199" s="7">
        <f t="shared" ca="1" si="937"/>
        <v>0</v>
      </c>
      <c r="KY199" s="7">
        <f t="shared" ref="KY199:KY258" ca="1" si="1163">RAND()</f>
        <v>0.29889406028687227</v>
      </c>
      <c r="KZ199" s="7">
        <f t="shared" ref="KZ199:KZ258" ca="1" si="1164">IFERROR($BU199-KY199,"")</f>
        <v>0.23956747817466617</v>
      </c>
      <c r="LA199" s="7">
        <f t="shared" ref="LA199:LA258" ca="1" si="1165">IF(KZ199="","",IF(KZ199&lt;0,0,IF(KZ199&lt;0.8,1,2)))</f>
        <v>1</v>
      </c>
      <c r="LB199" s="7" t="str">
        <f t="shared" ref="LB199:LB258" ca="1" si="1166">IF(LA199="","",IF(LA199=1,$BV199,IF(LA199=2,$BV199+$BW199,0)))</f>
        <v>4</v>
      </c>
      <c r="LC199" s="7">
        <f ca="1">IFERROR(IF(LC198+LB199&gt;LD$4,LC198,LC198+LB199),"")</f>
        <v>60</v>
      </c>
      <c r="LD199" s="7">
        <f t="shared" ca="1" si="938"/>
        <v>0</v>
      </c>
      <c r="LE199" s="7">
        <f t="shared" ref="LE199:LE258" ca="1" si="1167">RAND()</f>
        <v>0.36388613672118353</v>
      </c>
      <c r="LF199" s="7">
        <f t="shared" ref="LF199:LF258" ca="1" si="1168">IFERROR($BU199-LE199,"")</f>
        <v>0.17457540174035491</v>
      </c>
      <c r="LG199" s="7">
        <f t="shared" ref="LG199:LG258" ca="1" si="1169">IF(LF199="","",IF(LF199&lt;0,0,IF(LF199&lt;0.8,1,2)))</f>
        <v>1</v>
      </c>
      <c r="LH199" s="7" t="str">
        <f t="shared" ref="LH199:LH258" ca="1" si="1170">IF(LG199="","",IF(LG199=1,$BV199,IF(LG199=2,$BV199+$BW199,0)))</f>
        <v>4</v>
      </c>
      <c r="LI199" s="7">
        <f ca="1">IFERROR(IF(LI198+LH199&gt;LJ$4,LI198,LI198+LH199),"")</f>
        <v>60</v>
      </c>
      <c r="LJ199" s="7">
        <f t="shared" ca="1" si="939"/>
        <v>0</v>
      </c>
      <c r="LK199" s="7">
        <f t="shared" ref="LK199:LK258" ca="1" si="1171">RAND()</f>
        <v>0.88633675217615482</v>
      </c>
      <c r="LL199" s="7">
        <f t="shared" ref="LL199:LL258" ca="1" si="1172">IFERROR($BU199-LK199,"")</f>
        <v>-0.34787521371461638</v>
      </c>
      <c r="LM199" s="7">
        <f t="shared" ref="LM199:LM258" ca="1" si="1173">IF(LL199="","",IF(LL199&lt;0,0,IF(LL199&lt;0.8,1,2)))</f>
        <v>0</v>
      </c>
      <c r="LN199" s="7">
        <f t="shared" ref="LN199:LN258" ca="1" si="1174">IF(LM199="","",IF(LM199=1,$BV199,IF(LM199=2,$BV199+$BW199,0)))</f>
        <v>0</v>
      </c>
      <c r="LO199" s="7">
        <f ca="1">IFERROR(IF(LO198+LN199&gt;LP$4,LO198,LO198+LN199),"")</f>
        <v>60</v>
      </c>
      <c r="LP199" s="7">
        <f t="shared" ca="1" si="940"/>
        <v>0</v>
      </c>
      <c r="LQ199" s="7">
        <f t="shared" ref="LQ199:LQ258" ca="1" si="1175">RAND()</f>
        <v>0.76038786049543883</v>
      </c>
      <c r="LR199" s="7">
        <f t="shared" ref="LR199:LR258" ca="1" si="1176">IFERROR($BU199-LQ199,"")</f>
        <v>-0.22192632203390039</v>
      </c>
      <c r="LS199" s="7">
        <f t="shared" ref="LS199:LS258" ca="1" si="1177">IF(LR199="","",IF(LR199&lt;0,0,IF(LR199&lt;0.8,1,2)))</f>
        <v>0</v>
      </c>
      <c r="LT199" s="7">
        <f t="shared" ref="LT199:LT258" ca="1" si="1178">IF(LS199="","",IF(LS199=1,$BV199,IF(LS199=2,$BV199+$BW199,0)))</f>
        <v>0</v>
      </c>
      <c r="LU199" s="7">
        <f ca="1">IFERROR(IF(LU198+LT199&gt;LV$4,LU198,LU198+LT199),"")</f>
        <v>60</v>
      </c>
      <c r="LV199" s="7">
        <f t="shared" ca="1" si="941"/>
        <v>0</v>
      </c>
      <c r="LW199" s="7">
        <f t="shared" ref="LW199:LW258" ca="1" si="1179">RAND()</f>
        <v>0.772911437962297</v>
      </c>
      <c r="LX199" s="7">
        <f t="shared" ref="LX199:LX258" ca="1" si="1180">IFERROR($BU199-LW199,"")</f>
        <v>-0.23444989950075856</v>
      </c>
      <c r="LY199" s="7">
        <f t="shared" ref="LY199:LY258" ca="1" si="1181">IF(LX199="","",IF(LX199&lt;0,0,IF(LX199&lt;0.8,1,2)))</f>
        <v>0</v>
      </c>
      <c r="LZ199" s="7">
        <f t="shared" ref="LZ199:LZ258" ca="1" si="1182">IF(LY199="","",IF(LY199=1,$BV199,IF(LY199=2,$BV199+$BW199,0)))</f>
        <v>0</v>
      </c>
      <c r="MA199" s="7">
        <f ca="1">IFERROR(IF(MA198+LZ199&gt;MB$4,MA198,MA198+LZ199),"")</f>
        <v>60</v>
      </c>
      <c r="MB199" s="7">
        <f t="shared" ca="1" si="942"/>
        <v>0</v>
      </c>
      <c r="MC199" s="7">
        <f t="shared" ref="MC199:MC258" ca="1" si="1183">RAND()</f>
        <v>7.986302980732829E-2</v>
      </c>
      <c r="MD199" s="7">
        <f t="shared" ref="MD199:MD258" ca="1" si="1184">IFERROR($BU199-MC199,"")</f>
        <v>0.45859850865421015</v>
      </c>
      <c r="ME199" s="7">
        <f t="shared" ref="ME199:ME258" ca="1" si="1185">IF(MD199="","",IF(MD199&lt;0,0,IF(MD199&lt;0.8,1,2)))</f>
        <v>1</v>
      </c>
      <c r="MF199" s="7" t="str">
        <f t="shared" ref="MF199:MF258" ca="1" si="1186">IF(ME199="","",IF(ME199=1,$BV199,IF(ME199=2,$BV199+$BW199,0)))</f>
        <v>4</v>
      </c>
      <c r="MG199" s="7">
        <f ca="1">IFERROR(IF(MG198+MF199&gt;MH$4,MG198,MG198+MF199),"")</f>
        <v>60</v>
      </c>
      <c r="MH199" s="7">
        <f t="shared" ca="1" si="943"/>
        <v>0</v>
      </c>
      <c r="MI199" s="7">
        <f t="shared" ref="MI199:MI258" ca="1" si="1187">RAND()</f>
        <v>0.77816006655404901</v>
      </c>
      <c r="MJ199" s="7">
        <f t="shared" ref="MJ199:MJ258" ca="1" si="1188">IFERROR($BU199-MI199,"")</f>
        <v>-0.23969852809251058</v>
      </c>
      <c r="MK199" s="7">
        <f t="shared" ref="MK199:MK258" ca="1" si="1189">IF(MJ199="","",IF(MJ199&lt;0,0,IF(MJ199&lt;0.8,1,2)))</f>
        <v>0</v>
      </c>
      <c r="ML199" s="7">
        <f t="shared" ref="ML199:ML258" ca="1" si="1190">IF(MK199="","",IF(MK199=1,$BV199,IF(MK199=2,$BV199+$BW199,0)))</f>
        <v>0</v>
      </c>
      <c r="MM199" s="7">
        <f ca="1">IFERROR(IF(MM198+ML199&gt;MN$4,MM198,MM198+ML199),"")</f>
        <v>60</v>
      </c>
      <c r="MN199" s="7">
        <f t="shared" ca="1" si="944"/>
        <v>0</v>
      </c>
      <c r="MO199" s="7">
        <f t="shared" ref="MO199:MO258" ca="1" si="1191">RAND()</f>
        <v>0.10717941704290823</v>
      </c>
      <c r="MP199" s="7">
        <f t="shared" ref="MP199:MP258" ca="1" si="1192">IFERROR($BU199-MO199,"")</f>
        <v>0.4312821214186302</v>
      </c>
      <c r="MQ199" s="7">
        <f t="shared" ref="MQ199:MQ258" ca="1" si="1193">IF(MP199="","",IF(MP199&lt;0,0,IF(MP199&lt;0.8,1,2)))</f>
        <v>1</v>
      </c>
      <c r="MR199" s="7" t="str">
        <f t="shared" ref="MR199:MR258" ca="1" si="1194">IF(MQ199="","",IF(MQ199=1,$BV199,IF(MQ199=2,$BV199+$BW199,0)))</f>
        <v>4</v>
      </c>
      <c r="MS199" s="7">
        <f ca="1">IFERROR(IF(MS198+MR199&gt;MT$4,MS198,MS198+MR199),"")</f>
        <v>60</v>
      </c>
      <c r="MT199" s="7">
        <f t="shared" ca="1" si="945"/>
        <v>0</v>
      </c>
      <c r="MU199" s="7">
        <f t="shared" ref="MU199:MU258" ca="1" si="1195">RAND()</f>
        <v>0.88595359003003193</v>
      </c>
      <c r="MV199" s="7">
        <f t="shared" ref="MV199:MV258" ca="1" si="1196">IFERROR($BU199-MU199,"")</f>
        <v>-0.3474920515684935</v>
      </c>
      <c r="MW199" s="7">
        <f t="shared" ref="MW199:MW258" ca="1" si="1197">IF(MV199="","",IF(MV199&lt;0,0,IF(MV199&lt;0.8,1,2)))</f>
        <v>0</v>
      </c>
      <c r="MX199" s="7">
        <f t="shared" ref="MX199:MX258" ca="1" si="1198">IF(MW199="","",IF(MW199=1,$BV199,IF(MW199=2,$BV199+$BW199,0)))</f>
        <v>0</v>
      </c>
      <c r="MY199" s="7">
        <f ca="1">IFERROR(IF(MY198+MX199&gt;MZ$4,MY198,MY198+MX199),"")</f>
        <v>60</v>
      </c>
      <c r="MZ199" s="7">
        <f t="shared" ca="1" si="946"/>
        <v>0</v>
      </c>
      <c r="NA199" s="7">
        <f t="shared" ref="NA199:NA258" ca="1" si="1199">RAND()</f>
        <v>0.36101453082771739</v>
      </c>
      <c r="NB199" s="7">
        <f t="shared" ref="NB199:NB258" ca="1" si="1200">IFERROR($BU199-NA199,"")</f>
        <v>0.17744700763382104</v>
      </c>
      <c r="NC199" s="7">
        <f t="shared" ref="NC199:NC258" ca="1" si="1201">IF(NB199="","",IF(NB199&lt;0,0,IF(NB199&lt;0.8,1,2)))</f>
        <v>1</v>
      </c>
      <c r="ND199" s="7" t="str">
        <f t="shared" ref="ND199:ND258" ca="1" si="1202">IF(NC199="","",IF(NC199=1,$BV199,IF(NC199=2,$BV199+$BW199,0)))</f>
        <v>4</v>
      </c>
      <c r="NE199" s="7">
        <f ca="1">IFERROR(IF(NE198+ND199&gt;NF$4,NE198,NE198+ND199),"")</f>
        <v>60</v>
      </c>
      <c r="NF199" s="7">
        <f t="shared" ca="1" si="947"/>
        <v>0</v>
      </c>
      <c r="NG199" s="7">
        <f t="shared" ref="NG199:NG258" ca="1" si="1203">RAND()</f>
        <v>0.97217603253244844</v>
      </c>
      <c r="NH199" s="7">
        <f t="shared" ref="NH199:NH258" ca="1" si="1204">IFERROR($BU199-NG199,"")</f>
        <v>-0.43371449407091001</v>
      </c>
      <c r="NI199" s="7">
        <f t="shared" ref="NI199:NI258" ca="1" si="1205">IF(NH199="","",IF(NH199&lt;0,0,IF(NH199&lt;0.8,1,2)))</f>
        <v>0</v>
      </c>
      <c r="NJ199" s="7">
        <f t="shared" ref="NJ199:NJ258" ca="1" si="1206">IF(NI199="","",IF(NI199=1,$BV199,IF(NI199=2,$BV199+$BW199,0)))</f>
        <v>0</v>
      </c>
      <c r="NK199" s="7">
        <f ca="1">IFERROR(IF(NK198+NJ199&gt;NL$4,NK198,NK198+NJ199),"")</f>
        <v>60</v>
      </c>
      <c r="NL199" s="7">
        <f t="shared" ca="1" si="948"/>
        <v>0</v>
      </c>
      <c r="NM199" s="7">
        <f t="shared" ref="NM199:NM258" ca="1" si="1207">RAND()</f>
        <v>0.13315094032632069</v>
      </c>
      <c r="NN199" s="7">
        <f t="shared" ref="NN199:NN258" ca="1" si="1208">IFERROR($BU199-NM199,"")</f>
        <v>0.40531059813521775</v>
      </c>
      <c r="NO199" s="7">
        <f t="shared" ref="NO199:NO258" ca="1" si="1209">IF(NN199="","",IF(NN199&lt;0,0,IF(NN199&lt;0.8,1,2)))</f>
        <v>1</v>
      </c>
      <c r="NP199" s="7" t="str">
        <f t="shared" ref="NP199:NP258" ca="1" si="1210">IF(NO199="","",IF(NO199=1,$BV199,IF(NO199=2,$BV199+$BW199,0)))</f>
        <v>4</v>
      </c>
      <c r="NQ199" s="7">
        <f ca="1">IFERROR(IF(NQ198+NP199&gt;NR$4,NQ198,NQ198+NP199),"")</f>
        <v>60</v>
      </c>
      <c r="NR199" s="7">
        <f t="shared" ca="1" si="949"/>
        <v>0</v>
      </c>
      <c r="NT199">
        <v>197</v>
      </c>
      <c r="NU199" s="7" t="s">
        <v>19</v>
      </c>
      <c r="NV199" s="7" t="str">
        <f t="shared" ca="1" si="967"/>
        <v/>
      </c>
      <c r="NW199" s="7" t="str">
        <f t="shared" ca="1" si="961"/>
        <v/>
      </c>
      <c r="NX199" t="str">
        <f ca="1">IFERROR(VLOOKUP(NT199,$K$3:$AK$568,8,FALSE),"")</f>
        <v/>
      </c>
      <c r="NY199" t="str">
        <f ca="1">IFERROR(VLOOKUP(NT199,$K$3:$AK$568,9,FALSE),"")</f>
        <v/>
      </c>
      <c r="NZ199" s="7" t="str">
        <f ca="1">IFERROR(VLOOKUP(NT199,$K$3:$AK$568,27,FALSE),"")</f>
        <v/>
      </c>
      <c r="OB199">
        <v>197</v>
      </c>
      <c r="OC199" s="7" t="s">
        <v>19</v>
      </c>
      <c r="OD199" t="e">
        <f t="shared" ca="1" si="968"/>
        <v>#N/A</v>
      </c>
      <c r="OE199" s="7" t="str">
        <f t="shared" ca="1" si="969"/>
        <v/>
      </c>
      <c r="OF199" s="7" t="str">
        <f t="shared" ca="1" si="970"/>
        <v/>
      </c>
      <c r="OG199" t="str">
        <f t="shared" ca="1" si="971"/>
        <v/>
      </c>
      <c r="OI199">
        <v>197</v>
      </c>
      <c r="OJ199" s="7" t="s">
        <v>19</v>
      </c>
      <c r="OK199" s="7" t="str">
        <f t="shared" ca="1" si="972"/>
        <v/>
      </c>
      <c r="OL199" s="7" t="str">
        <f t="shared" ca="1" si="973"/>
        <v/>
      </c>
      <c r="OM199" t="str">
        <f ca="1">IFERROR(VLOOKUP(OI199,$L$3:$AK$568,7,FALSE),"")</f>
        <v/>
      </c>
      <c r="ON199" t="str">
        <f ca="1">IFERROR(VLOOKUP(OI199,$L$3:$AK$568,8,FALSE),"")</f>
        <v/>
      </c>
      <c r="OO199" s="7" t="str">
        <f ca="1">IFERROR(VLOOKUP(OI199,$L$3:$AK$568,26,FALSE),"")</f>
        <v/>
      </c>
      <c r="OQ199">
        <v>197</v>
      </c>
      <c r="OR199" s="7" t="s">
        <v>19</v>
      </c>
      <c r="OS199" t="e">
        <f t="shared" ca="1" si="974"/>
        <v>#N/A</v>
      </c>
      <c r="OT199" s="7" t="str">
        <f t="shared" ca="1" si="975"/>
        <v/>
      </c>
      <c r="OU199" s="7" t="str">
        <f t="shared" ca="1" si="976"/>
        <v/>
      </c>
      <c r="OV199" t="str">
        <f t="shared" ca="1" si="977"/>
        <v/>
      </c>
      <c r="OX199">
        <v>197</v>
      </c>
      <c r="OY199" s="7" t="s">
        <v>19</v>
      </c>
      <c r="OZ199" s="7" t="str">
        <f t="shared" ca="1" si="978"/>
        <v/>
      </c>
      <c r="PA199" s="7" t="str">
        <f t="shared" ca="1" si="979"/>
        <v/>
      </c>
      <c r="PB199" t="str">
        <f ca="1">IFERROR(VLOOKUP(OX199,$M$3:$AK$568,6,FALSE),"")</f>
        <v/>
      </c>
      <c r="PC199" t="str">
        <f ca="1">IFERROR(VLOOKUP(OX199,$M$3:$AK$568,7,FALSE),"")</f>
        <v/>
      </c>
      <c r="PD199" s="7" t="str">
        <f ca="1">IFERROR(VLOOKUP(OX199,$M$3:$AK$568,25,FALSE),"")</f>
        <v/>
      </c>
      <c r="PF199">
        <v>197</v>
      </c>
      <c r="PG199" s="7" t="s">
        <v>19</v>
      </c>
      <c r="PH199" t="e">
        <f t="shared" ca="1" si="980"/>
        <v>#N/A</v>
      </c>
      <c r="PI199" s="7" t="str">
        <f t="shared" ca="1" si="981"/>
        <v/>
      </c>
      <c r="PJ199" s="7" t="str">
        <f t="shared" ca="1" si="982"/>
        <v/>
      </c>
      <c r="PK199" t="str">
        <f t="shared" ca="1" si="983"/>
        <v/>
      </c>
      <c r="PM199">
        <v>197</v>
      </c>
      <c r="PN199" s="7" t="s">
        <v>19</v>
      </c>
      <c r="PO199" s="202" t="str">
        <f t="shared" ca="1" si="984"/>
        <v/>
      </c>
      <c r="PP199" s="7" t="str">
        <f t="shared" ca="1" si="985"/>
        <v/>
      </c>
      <c r="PQ199" t="str">
        <f ca="1">IFERROR(VLOOKUP(PM199,$G$325:$R$409,12,FALSE),"")</f>
        <v/>
      </c>
      <c r="PR199" t="e">
        <f ca="1">VLOOKUP(PM199,$G$324:$Q$409,11,FALSE)</f>
        <v>#N/A</v>
      </c>
      <c r="PS199" s="7" t="str">
        <f ca="1">VLOOKUP(PQ199,$R$325:$Y$409,8,FALSE)</f>
        <v>- -</v>
      </c>
      <c r="PT199" s="7">
        <f ca="1">ReSt</f>
        <v>-4</v>
      </c>
      <c r="PU199" s="7" t="e">
        <f t="shared" ca="1" si="986"/>
        <v>#N/A</v>
      </c>
      <c r="PV199" s="7" t="e">
        <f t="shared" ca="1" si="987"/>
        <v>#N/A</v>
      </c>
      <c r="PW199" s="7" t="str">
        <f ca="1">VLOOKUP(PQ199,$R$325:$AK$409,8,FALSE)</f>
        <v>- -</v>
      </c>
      <c r="PX199" s="7"/>
      <c r="PY199">
        <v>197</v>
      </c>
      <c r="PZ199" s="7" t="s">
        <v>19</v>
      </c>
      <c r="QA199" t="str">
        <f t="shared" ca="1" si="988"/>
        <v/>
      </c>
      <c r="QB199" s="7" t="str">
        <f t="shared" ca="1" si="989"/>
        <v/>
      </c>
      <c r="QC199" s="7" t="str">
        <f t="shared" ca="1" si="990"/>
        <v/>
      </c>
      <c r="QD199" t="str">
        <f t="shared" ca="1" si="991"/>
        <v/>
      </c>
      <c r="QF199">
        <v>197</v>
      </c>
      <c r="QG199" s="7" t="s">
        <v>19</v>
      </c>
      <c r="QH199" s="7" t="str">
        <f t="shared" ca="1" si="992"/>
        <v/>
      </c>
      <c r="QI199" s="7" t="e">
        <f t="shared" ca="1" si="993"/>
        <v>#VALUE!</v>
      </c>
      <c r="QJ199" t="e">
        <f t="shared" ca="1" si="994"/>
        <v>#N/A</v>
      </c>
      <c r="QK199" s="7" t="e">
        <f t="shared" ca="1" si="995"/>
        <v>#N/A</v>
      </c>
      <c r="QM199">
        <v>197</v>
      </c>
      <c r="QN199" s="7" t="s">
        <v>19</v>
      </c>
      <c r="QO199" t="str">
        <f t="shared" ca="1" si="996"/>
        <v/>
      </c>
      <c r="QP199" s="7" t="str">
        <f t="shared" ca="1" si="997"/>
        <v/>
      </c>
      <c r="QQ199" t="str">
        <f t="shared" ca="1" si="998"/>
        <v/>
      </c>
    </row>
    <row r="200" spans="1:459" x14ac:dyDescent="0.25">
      <c r="A200" s="240" t="str">
        <f>IF('Character Sheet'!$B$4="Creature","N","Y")</f>
        <v>Y</v>
      </c>
      <c r="C200" s="75"/>
      <c r="D200" s="76"/>
      <c r="F200" s="75"/>
      <c r="G200" s="76"/>
      <c r="I200" s="75"/>
      <c r="J200" s="85"/>
      <c r="K200" s="85">
        <f t="shared" ca="1" si="962"/>
        <v>7</v>
      </c>
      <c r="L200" s="85">
        <f t="shared" ca="1" si="951"/>
        <v>1</v>
      </c>
      <c r="M200" s="70">
        <f t="shared" ca="1" si="956"/>
        <v>10</v>
      </c>
      <c r="O200" s="222">
        <f t="shared" ca="1" si="963"/>
        <v>232</v>
      </c>
      <c r="Q200" s="7" t="str">
        <f t="shared" si="999"/>
        <v>Circle Lore</v>
      </c>
      <c r="R200" s="9" t="s">
        <v>1472</v>
      </c>
      <c r="S200" s="9" t="s">
        <v>1959</v>
      </c>
      <c r="T200" s="61" t="str">
        <f>SUBSTITUTE(IFERROR(IFERROR(VLOOKUP(R200,'[1]Skill Statistics'!$A$3:$C$513,2,FALSE),VLOOKUP(Q200,'[1]Skill Statistics'!$A$3:$C$513,2,FALSE)),T199),"R*","ReSt")</f>
        <v>Me/Me</v>
      </c>
      <c r="U200" s="61" t="str">
        <f>IFERROR(IFERROR(VLOOKUP(R200,'[1]Skill Statistics'!$A$3:$C$513,3,FALSE),VLOOKUP(Q200,'[1]Skill Statistics'!$A$3:$C$513,3,FALSE)),U199)</f>
        <v>Re</v>
      </c>
      <c r="V200" s="61" t="str">
        <f>IF(ISNUMBER(SEARCH("Category",R200)),"- -",IFERROR(IFERROR(VLOOKUP(Q200,[1]Professions!$A$4:$AM$288,MATCH(Profession,[1]Professions!$A$1:$AM$1,0),FALSE),VLOOKUP(Q200,Calculations!$B$91:$I$95,8,FALSE)),"- -"))</f>
        <v>2 / 3</v>
      </c>
      <c r="W200" s="60">
        <f t="shared" si="964"/>
        <v>0</v>
      </c>
      <c r="X200" s="7">
        <f ca="1">IFERROR(VLOOKUP(R200,$BS$6:$NR$519,MATCH(ActualLevel,$BS$3:$NR$3,0),FALSE),"- -")</f>
        <v>0</v>
      </c>
      <c r="Y200" s="7">
        <f t="shared" ca="1" si="955"/>
        <v>0</v>
      </c>
      <c r="Z200" s="7">
        <f ca="1">IFERROR(VLOOKUP(Y200,Charts!$BQ$2:$BR$52,2,FALSE),"- -")</f>
        <v>-25</v>
      </c>
      <c r="AA200" s="7">
        <f t="shared" ca="1" si="1000"/>
        <v>3</v>
      </c>
      <c r="AB200" s="7">
        <f t="shared" ca="1" si="952"/>
        <v>0</v>
      </c>
      <c r="AC200" s="7"/>
      <c r="AD200" s="7"/>
      <c r="AE200" s="7"/>
      <c r="AF200" s="7"/>
      <c r="AG200" s="7"/>
      <c r="AH200" s="43"/>
      <c r="AI200" s="7"/>
      <c r="AJ200" s="7"/>
      <c r="AK200" s="7">
        <f t="shared" ca="1" si="1001"/>
        <v>-22</v>
      </c>
      <c r="AL200" s="7"/>
      <c r="AM200" s="69">
        <f>IFERROR(VLOOKUP(R200,'[1]Skill Statistics'!$A$3:$AN$513,MATCH(Profession,'[1]Skill Statistics'!$A$2:$AN$2,0),FALSE),0)</f>
        <v>0</v>
      </c>
      <c r="AN200" s="85">
        <f>IFERROR(VLOOKUP(Q200,'[1]Skill Statistics'!$A$3:$BK$513,MATCH(Archetype,'[1]Skill Statistics'!$A$2:$BK$2,0),FALSE),0)</f>
        <v>0</v>
      </c>
      <c r="AO200" s="85">
        <f>IFERROR(VLOOKUP(Q200,'[1]Skill Statistics'!$A$3:$BB$513,MATCH(Race,'[1]Skill Statistics'!$A$2:$BB$2,0),FALSE),0)</f>
        <v>0</v>
      </c>
      <c r="AP200" s="85">
        <f t="shared" ca="1" si="965"/>
        <v>0.3</v>
      </c>
      <c r="AQ200" s="70"/>
      <c r="AS200" s="69">
        <f>IFERROR(VLOOKUP(Q200,'[1]Professional Skills'!$A$4:$AM$288,MATCH(Profession,'[1]Professional Skills'!$A$3:$AM$3,0),FALSE),"- -")</f>
        <v>0</v>
      </c>
      <c r="AU200" s="7">
        <f t="shared" si="954"/>
        <v>0</v>
      </c>
      <c r="AV200" s="7">
        <f t="shared" ca="1" si="953"/>
        <v>0</v>
      </c>
      <c r="AW200" t="str">
        <f t="shared" si="1004"/>
        <v/>
      </c>
      <c r="AX200" t="str">
        <f>IFERROR(_xlfn.RANK.EQ(AW200,$AW$5:$AW$568),"")</f>
        <v/>
      </c>
      <c r="AY200">
        <f t="shared" si="959"/>
        <v>0</v>
      </c>
      <c r="AZ200" s="70" t="str">
        <f t="shared" si="1002"/>
        <v/>
      </c>
      <c r="BB200" s="69">
        <f>IFERROR(IF(Q200="Language",VLOOKUP(R200,[1]Cultures!$B$4:$N$218,MATCH(Culture,[1]Cultures!$B$3:$N$3,0),FALSE),VLOOKUP(Q200,[1]Cultures!$B$4:$O$212,MATCH(Culture,[1]Cultures!$B$3:$O$3,0),FALSE)),"- -")</f>
        <v>0</v>
      </c>
      <c r="BD200">
        <f t="shared" ca="1" si="950"/>
        <v>0</v>
      </c>
      <c r="BE200" t="str">
        <f t="shared" ref="BE200:BE263" si="1211">IF(BC200="*",BD200+AM200+AO200+AP200+AQ200,"")</f>
        <v/>
      </c>
      <c r="BI200" s="7">
        <f t="shared" si="1003"/>
        <v>0</v>
      </c>
      <c r="BK200" s="7"/>
      <c r="BL200" s="70">
        <f t="shared" si="960"/>
        <v>0</v>
      </c>
      <c r="BN200" s="69">
        <f>IFERROR(VLOOKUP(V200,Charts!$BT$2:$BV$14,3,FALSE),"- -")</f>
        <v>0.84615384615384615</v>
      </c>
      <c r="BO200" s="85">
        <f t="shared" ca="1" si="966"/>
        <v>1.5356886549307989</v>
      </c>
      <c r="BP200" s="70">
        <f t="shared" ref="BP200:BP263" ca="1" si="1212">IF(A200="N","- -",IFERROR(_xlfn.RANK.EQ(BO200,$BO$3:$BO$568),"- -"))</f>
        <v>232</v>
      </c>
      <c r="BR200" s="7">
        <v>195</v>
      </c>
      <c r="BS200" s="9" t="str">
        <f ca="1">VLOOKUP(BR200,$O$3:$R$568,4,FALSE)</f>
        <v>Saddler</v>
      </c>
      <c r="BT200" s="7" t="str">
        <f ca="1">VLOOKUP(BS200,$R$3:$V$568,5,FALSE)</f>
        <v>2 / 4</v>
      </c>
      <c r="BU200" s="7">
        <f ca="1">VLOOKUP(BT200,Charts!$BT$2:$BV$14,3,FALSE)</f>
        <v>0.76923076923076927</v>
      </c>
      <c r="BV200" s="7" t="str">
        <f t="shared" ca="1" si="1005"/>
        <v>2</v>
      </c>
      <c r="BW200" s="7" t="str">
        <f t="shared" ca="1" si="1006"/>
        <v>4</v>
      </c>
      <c r="BY200" s="7">
        <f t="shared" ca="1" si="1007"/>
        <v>0.50526553389375373</v>
      </c>
      <c r="BZ200" s="7">
        <f t="shared" ca="1" si="1008"/>
        <v>0.26396523533701555</v>
      </c>
      <c r="CA200" s="7">
        <f t="shared" ca="1" si="1009"/>
        <v>1</v>
      </c>
      <c r="CB200" s="7" t="str">
        <f t="shared" ca="1" si="1010"/>
        <v>2</v>
      </c>
      <c r="CC200" s="7">
        <f ca="1">IFERROR(IF(CC199+CB200&gt;CD$4,CC199,CC199+CB200),"")</f>
        <v>38</v>
      </c>
      <c r="CD200" s="7">
        <f t="shared" ref="CD200:CD259" ca="1" si="1213">IF(CC200=CC199,0,CA200)</f>
        <v>0</v>
      </c>
      <c r="CE200" s="7">
        <f t="shared" ca="1" si="1011"/>
        <v>0.43485408878469045</v>
      </c>
      <c r="CF200" s="7">
        <f t="shared" ca="1" si="1012"/>
        <v>0.33437668044607882</v>
      </c>
      <c r="CG200" s="7">
        <f t="shared" ca="1" si="1013"/>
        <v>1</v>
      </c>
      <c r="CH200" s="7" t="str">
        <f t="shared" ca="1" si="1014"/>
        <v>2</v>
      </c>
      <c r="CI200" s="7">
        <f ca="1">IFERROR(IF(CI199+CH200&gt;CJ$4,CI199,CI199+CH200),"")</f>
        <v>60</v>
      </c>
      <c r="CJ200" s="7">
        <f t="shared" ref="CJ200:CJ259" ca="1" si="1214">IF(CI200=CI199,CD200,CG200+CD200)</f>
        <v>0</v>
      </c>
      <c r="CK200" s="7">
        <f t="shared" ca="1" si="1015"/>
        <v>0.18017826370541878</v>
      </c>
      <c r="CL200" s="7">
        <f t="shared" ca="1" si="1016"/>
        <v>0.58905250552535049</v>
      </c>
      <c r="CM200" s="7">
        <f t="shared" ca="1" si="1017"/>
        <v>1</v>
      </c>
      <c r="CN200" s="7" t="str">
        <f t="shared" ca="1" si="1018"/>
        <v>2</v>
      </c>
      <c r="CO200" s="7">
        <f ca="1">IFERROR(IF(CO199+CN200&gt;CP$4,CO199,CO199+CN200),"")</f>
        <v>60</v>
      </c>
      <c r="CP200" s="7">
        <f t="shared" ref="CP200:CP259" ca="1" si="1215">IF(CO200=CO199,CJ200,CM200+CJ200)</f>
        <v>0</v>
      </c>
      <c r="CQ200" s="7">
        <f t="shared" ca="1" si="1019"/>
        <v>0.47794530599720331</v>
      </c>
      <c r="CR200" s="7">
        <f t="shared" ca="1" si="1020"/>
        <v>0.29128546323356597</v>
      </c>
      <c r="CS200" s="7">
        <f t="shared" ca="1" si="1021"/>
        <v>1</v>
      </c>
      <c r="CT200" s="7" t="str">
        <f t="shared" ca="1" si="1022"/>
        <v>2</v>
      </c>
      <c r="CU200" s="7">
        <f ca="1">IFERROR(IF(CU199+CT200&gt;CV$4,CU199,CU199+CT200),"")</f>
        <v>60</v>
      </c>
      <c r="CV200" s="7">
        <f t="shared" ref="CV200:CV259" ca="1" si="1216">IF(CU200=CU199,CP200,CS200+CP200)</f>
        <v>0</v>
      </c>
      <c r="CW200" s="7">
        <f t="shared" ca="1" si="1023"/>
        <v>0.85966113147410073</v>
      </c>
      <c r="CX200" s="7">
        <f t="shared" ca="1" si="1024"/>
        <v>-9.0430362243331452E-2</v>
      </c>
      <c r="CY200" s="7">
        <f t="shared" ca="1" si="1025"/>
        <v>0</v>
      </c>
      <c r="CZ200" s="7">
        <f t="shared" ca="1" si="1026"/>
        <v>0</v>
      </c>
      <c r="DA200" s="7">
        <f ca="1">IFERROR(IF(DA199+CZ200&gt;DB$4,DA199,DA199+CZ200),"")</f>
        <v>60</v>
      </c>
      <c r="DB200" s="7">
        <f t="shared" ref="DB200:DB259" ca="1" si="1217">IF(DA200=DA199,CV200,CY200+CV200)</f>
        <v>0</v>
      </c>
      <c r="DC200" s="7">
        <f t="shared" ca="1" si="1027"/>
        <v>0.68734619431632638</v>
      </c>
      <c r="DD200" s="7">
        <f t="shared" ca="1" si="1028"/>
        <v>8.1884574914442898E-2</v>
      </c>
      <c r="DE200" s="7">
        <f t="shared" ca="1" si="1029"/>
        <v>1</v>
      </c>
      <c r="DF200" s="7" t="str">
        <f t="shared" ca="1" si="1030"/>
        <v>2</v>
      </c>
      <c r="DG200" s="7">
        <f ca="1">IFERROR(IF(DG199+DF200&gt;DH$4,DG199,DG199+DF200),"")</f>
        <v>60</v>
      </c>
      <c r="DH200" s="7">
        <f t="shared" ref="DH200:DH259" ca="1" si="1218">IF(DG200=DG199,DB200,DE200+DB200)</f>
        <v>0</v>
      </c>
      <c r="DI200" s="7">
        <f t="shared" ca="1" si="1031"/>
        <v>0.14866555537126624</v>
      </c>
      <c r="DJ200" s="7">
        <f t="shared" ca="1" si="1032"/>
        <v>0.62056521385950303</v>
      </c>
      <c r="DK200" s="7">
        <f t="shared" ca="1" si="1033"/>
        <v>1</v>
      </c>
      <c r="DL200" s="7" t="str">
        <f t="shared" ca="1" si="1034"/>
        <v>2</v>
      </c>
      <c r="DM200" s="7">
        <f ca="1">IFERROR(IF(DM199+DL200&gt;DN$4,DM199,DM199+DL200),"")</f>
        <v>60</v>
      </c>
      <c r="DN200" s="7">
        <f t="shared" ref="DN200:DN259" ca="1" si="1219">IF(DM200=DM199,DH200,DK200+DH200)</f>
        <v>0</v>
      </c>
      <c r="DO200" s="7">
        <f t="shared" ca="1" si="1035"/>
        <v>0.70656912434894181</v>
      </c>
      <c r="DP200" s="7">
        <f t="shared" ca="1" si="1036"/>
        <v>6.2661644881827461E-2</v>
      </c>
      <c r="DQ200" s="7">
        <f t="shared" ca="1" si="1037"/>
        <v>1</v>
      </c>
      <c r="DR200" s="7" t="str">
        <f t="shared" ca="1" si="1038"/>
        <v>2</v>
      </c>
      <c r="DS200" s="7">
        <f ca="1">IFERROR(IF(DS199+DR200&gt;DT$4,DS199,DS199+DR200),"")</f>
        <v>60</v>
      </c>
      <c r="DT200" s="7">
        <f t="shared" ref="DT200:DT259" ca="1" si="1220">IF(DS200=DS199,DN200,DQ200+DN200)</f>
        <v>0</v>
      </c>
      <c r="DU200" s="7">
        <f t="shared" ca="1" si="1039"/>
        <v>0.8652128447411801</v>
      </c>
      <c r="DV200" s="7">
        <f t="shared" ca="1" si="1040"/>
        <v>-9.5982075510410825E-2</v>
      </c>
      <c r="DW200" s="7">
        <f t="shared" ca="1" si="1041"/>
        <v>0</v>
      </c>
      <c r="DX200" s="7">
        <f t="shared" ca="1" si="1042"/>
        <v>0</v>
      </c>
      <c r="DY200" s="7">
        <f ca="1">IFERROR(IF(DY199+DX200&gt;DZ$4,DY199,DY199+DX200),"")</f>
        <v>60</v>
      </c>
      <c r="DZ200" s="7">
        <f t="shared" ref="DZ200:DZ259" ca="1" si="1221">IF(DY200=DY199,DT200,DW200+DT200)</f>
        <v>0</v>
      </c>
      <c r="EA200" s="7">
        <f t="shared" ca="1" si="1043"/>
        <v>0.97311326900291073</v>
      </c>
      <c r="EB200" s="7">
        <f t="shared" ca="1" si="1044"/>
        <v>-0.20388249977214146</v>
      </c>
      <c r="EC200" s="7">
        <f t="shared" ca="1" si="1045"/>
        <v>0</v>
      </c>
      <c r="ED200" s="7">
        <f t="shared" ca="1" si="1046"/>
        <v>0</v>
      </c>
      <c r="EE200" s="7">
        <f ca="1">IFERROR(IF(EE199+ED200&gt;EF$4,EE199,EE199+ED200),"")</f>
        <v>60</v>
      </c>
      <c r="EF200" s="7">
        <f t="shared" ref="EF200:EF259" ca="1" si="1222">IF(EE200=EE199,DZ200,EC200+DZ200)</f>
        <v>0</v>
      </c>
      <c r="EG200" s="7">
        <f t="shared" ca="1" si="1047"/>
        <v>0.71144386979918639</v>
      </c>
      <c r="EH200" s="7">
        <f t="shared" ca="1" si="1048"/>
        <v>5.7786899431582883E-2</v>
      </c>
      <c r="EI200" s="7">
        <f t="shared" ca="1" si="1049"/>
        <v>1</v>
      </c>
      <c r="EJ200" s="7" t="str">
        <f t="shared" ca="1" si="1050"/>
        <v>2</v>
      </c>
      <c r="EK200" s="7">
        <f ca="1">IFERROR(IF(EK199+EJ200&gt;EL$4,EK199,EK199+EJ200),"")</f>
        <v>60</v>
      </c>
      <c r="EL200" s="7">
        <f t="shared" ref="EL200:EL259" ca="1" si="1223">IF(EK200=EK199,EF200,EI200+EF200)</f>
        <v>0</v>
      </c>
      <c r="EM200" s="7">
        <f t="shared" ca="1" si="1051"/>
        <v>0.2201929148228795</v>
      </c>
      <c r="EN200" s="7">
        <f t="shared" ca="1" si="1052"/>
        <v>0.54903785440788977</v>
      </c>
      <c r="EO200" s="7">
        <f t="shared" ca="1" si="1053"/>
        <v>1</v>
      </c>
      <c r="EP200" s="7" t="str">
        <f t="shared" ca="1" si="1054"/>
        <v>2</v>
      </c>
      <c r="EQ200" s="7">
        <f ca="1">IFERROR(IF(EQ199+EP200&gt;ER$4,EQ199,EQ199+EP200),"")</f>
        <v>60</v>
      </c>
      <c r="ER200" s="7">
        <f t="shared" ref="ER200:ER259" ca="1" si="1224">IF(EQ200=EQ199,EL200,EO200+EL200)</f>
        <v>0</v>
      </c>
      <c r="ES200" s="7">
        <f t="shared" ca="1" si="1055"/>
        <v>0.65626525915286349</v>
      </c>
      <c r="ET200" s="7">
        <f t="shared" ca="1" si="1056"/>
        <v>0.11296551007790578</v>
      </c>
      <c r="EU200" s="7">
        <f t="shared" ca="1" si="1057"/>
        <v>1</v>
      </c>
      <c r="EV200" s="7" t="str">
        <f t="shared" ca="1" si="1058"/>
        <v>2</v>
      </c>
      <c r="EW200" s="7">
        <f ca="1">IFERROR(IF(EW199+EV200&gt;EX$4,EW199,EW199+EV200),"")</f>
        <v>60</v>
      </c>
      <c r="EX200" s="7">
        <f t="shared" ref="EX200:EX259" ca="1" si="1225">IF(EW200=EW199,ER200,EU200+ER200)</f>
        <v>0</v>
      </c>
      <c r="EY200" s="7">
        <f t="shared" ca="1" si="1059"/>
        <v>0.89653590232356606</v>
      </c>
      <c r="EZ200" s="7">
        <f t="shared" ca="1" si="1060"/>
        <v>-0.12730513309279679</v>
      </c>
      <c r="FA200" s="7">
        <f t="shared" ca="1" si="1061"/>
        <v>0</v>
      </c>
      <c r="FB200" s="7">
        <f t="shared" ca="1" si="1062"/>
        <v>0</v>
      </c>
      <c r="FC200" s="7">
        <f ca="1">IFERROR(IF(FC199+FB200&gt;FD$4,FC199,FC199+FB200),"")</f>
        <v>60</v>
      </c>
      <c r="FD200" s="7">
        <f t="shared" ref="FD200:FD259" ca="1" si="1226">IF(FC200=FC199,EX200,FA200+EX200)</f>
        <v>0</v>
      </c>
      <c r="FE200" s="7">
        <f t="shared" ca="1" si="1063"/>
        <v>0.99818948855300882</v>
      </c>
      <c r="FF200" s="7">
        <f t="shared" ca="1" si="1064"/>
        <v>-0.22895871932223955</v>
      </c>
      <c r="FG200" s="7">
        <f t="shared" ca="1" si="1065"/>
        <v>0</v>
      </c>
      <c r="FH200" s="7">
        <f t="shared" ca="1" si="1066"/>
        <v>0</v>
      </c>
      <c r="FI200" s="7">
        <f ca="1">IFERROR(IF(FI199+FH200&gt;FJ$4,FI199,FI199+FH200),"")</f>
        <v>60</v>
      </c>
      <c r="FJ200" s="7">
        <f t="shared" ref="FJ200:FJ259" ca="1" si="1227">IF(FI200=FI199,FD200,FG200+FD200)</f>
        <v>0</v>
      </c>
      <c r="FK200" s="7">
        <f t="shared" ca="1" si="1067"/>
        <v>0.16805769540791138</v>
      </c>
      <c r="FL200" s="7">
        <f t="shared" ca="1" si="1068"/>
        <v>0.6011730738228579</v>
      </c>
      <c r="FM200" s="7">
        <f t="shared" ca="1" si="1069"/>
        <v>1</v>
      </c>
      <c r="FN200" s="7" t="str">
        <f t="shared" ca="1" si="1070"/>
        <v>2</v>
      </c>
      <c r="FO200" s="7">
        <f ca="1">IFERROR(IF(FO199+FN200&gt;FP$4,FO199,FO199+FN200),"")</f>
        <v>60</v>
      </c>
      <c r="FP200" s="7">
        <f t="shared" ref="FP200:FP259" ca="1" si="1228">IF(FO200=FO199,FJ200,FM200+FJ200)</f>
        <v>0</v>
      </c>
      <c r="FQ200" s="7">
        <f t="shared" ca="1" si="1071"/>
        <v>0.54508401456473698</v>
      </c>
      <c r="FR200" s="7">
        <f t="shared" ca="1" si="1072"/>
        <v>0.22414675466603229</v>
      </c>
      <c r="FS200" s="7">
        <f t="shared" ca="1" si="1073"/>
        <v>1</v>
      </c>
      <c r="FT200" s="7" t="str">
        <f t="shared" ca="1" si="1074"/>
        <v>2</v>
      </c>
      <c r="FU200" s="7">
        <f ca="1">IFERROR(IF(FU199+FT200&gt;FV$4,FU199,FU199+FT200),"")</f>
        <v>60</v>
      </c>
      <c r="FV200" s="7">
        <f t="shared" ref="FV200:FV259" ca="1" si="1229">IF(FU200=FU199,FP200,FS200+FP200)</f>
        <v>0</v>
      </c>
      <c r="FW200" s="7">
        <f t="shared" ca="1" si="1075"/>
        <v>0.66637485476989766</v>
      </c>
      <c r="FX200" s="7">
        <f t="shared" ca="1" si="1076"/>
        <v>0.10285591446087161</v>
      </c>
      <c r="FY200" s="7">
        <f t="shared" ca="1" si="1077"/>
        <v>1</v>
      </c>
      <c r="FZ200" s="7" t="str">
        <f t="shared" ca="1" si="1078"/>
        <v>2</v>
      </c>
      <c r="GA200" s="7">
        <f ca="1">IFERROR(IF(GA199+FZ200&gt;GB$4,GA199,GA199+FZ200),"")</f>
        <v>60</v>
      </c>
      <c r="GB200" s="7">
        <f t="shared" ref="GB200:GB259" ca="1" si="1230">IF(GA200=GA199,FV200,FY200+FV200)</f>
        <v>0</v>
      </c>
      <c r="GC200" s="7">
        <f t="shared" ca="1" si="1079"/>
        <v>0.90719891006154829</v>
      </c>
      <c r="GD200" s="7">
        <f t="shared" ca="1" si="1080"/>
        <v>-0.13796814083077902</v>
      </c>
      <c r="GE200" s="7">
        <f t="shared" ca="1" si="1081"/>
        <v>0</v>
      </c>
      <c r="GF200" s="7">
        <f t="shared" ca="1" si="1082"/>
        <v>0</v>
      </c>
      <c r="GG200" s="7">
        <f ca="1">IFERROR(IF(GG199+GF200&gt;GH$4,GG199,GG199+GF200),"")</f>
        <v>60</v>
      </c>
      <c r="GH200" s="7">
        <f t="shared" ref="GH200:GH259" ca="1" si="1231">IF(GG200=GG199,GB200,GE200+GB200)</f>
        <v>0</v>
      </c>
      <c r="GI200" s="7">
        <f t="shared" ca="1" si="1083"/>
        <v>0.29526841883784716</v>
      </c>
      <c r="GJ200" s="7">
        <f t="shared" ca="1" si="1084"/>
        <v>0.47396235039292212</v>
      </c>
      <c r="GK200" s="7">
        <f t="shared" ca="1" si="1085"/>
        <v>1</v>
      </c>
      <c r="GL200" s="7" t="str">
        <f t="shared" ca="1" si="1086"/>
        <v>2</v>
      </c>
      <c r="GM200" s="7">
        <f ca="1">IFERROR(IF(GM199+GL200&gt;GN$4,GM199,GM199+GL200),"")</f>
        <v>60</v>
      </c>
      <c r="GN200" s="7">
        <f t="shared" ref="GN200:GN259" ca="1" si="1232">IF(GM200=GM199,GH200,GK200+GH200)</f>
        <v>0</v>
      </c>
      <c r="GO200" s="7">
        <f t="shared" ca="1" si="1087"/>
        <v>0.10432530473254265</v>
      </c>
      <c r="GP200" s="7">
        <f t="shared" ca="1" si="1088"/>
        <v>0.66490546449822663</v>
      </c>
      <c r="GQ200" s="7">
        <f t="shared" ca="1" si="1089"/>
        <v>1</v>
      </c>
      <c r="GR200" s="7" t="str">
        <f t="shared" ca="1" si="1090"/>
        <v>2</v>
      </c>
      <c r="GS200" s="7">
        <f ca="1">IFERROR(IF(GS199+GR200&gt;GT$4,GS199,GS199+GR200),"")</f>
        <v>60</v>
      </c>
      <c r="GT200" s="7">
        <f t="shared" ref="GT200:GT259" ca="1" si="1233">IF(GS200=GS199,GN200,GQ200+GN200)</f>
        <v>0</v>
      </c>
      <c r="GU200" s="7">
        <f t="shared" ca="1" si="1091"/>
        <v>6.8618384469084304E-2</v>
      </c>
      <c r="GV200" s="7">
        <f t="shared" ca="1" si="1092"/>
        <v>0.70061238476168497</v>
      </c>
      <c r="GW200" s="7">
        <f t="shared" ca="1" si="1093"/>
        <v>1</v>
      </c>
      <c r="GX200" s="7" t="str">
        <f t="shared" ca="1" si="1094"/>
        <v>2</v>
      </c>
      <c r="GY200" s="7">
        <f ca="1">IFERROR(IF(GY199+GX200&gt;GZ$4,GY199,GY199+GX200),"")</f>
        <v>60</v>
      </c>
      <c r="GZ200" s="7">
        <f t="shared" ref="GZ200:GZ259" ca="1" si="1234">IF(GY200=GY199,GT200,GW200+GT200)</f>
        <v>0</v>
      </c>
      <c r="HA200" s="7">
        <f t="shared" ca="1" si="1095"/>
        <v>0.92544126966283879</v>
      </c>
      <c r="HB200" s="7">
        <f t="shared" ca="1" si="1096"/>
        <v>-0.15621050043206952</v>
      </c>
      <c r="HC200" s="7">
        <f t="shared" ca="1" si="1097"/>
        <v>0</v>
      </c>
      <c r="HD200" s="7">
        <f t="shared" ca="1" si="1098"/>
        <v>0</v>
      </c>
      <c r="HE200" s="7">
        <f ca="1">IFERROR(IF(HE199+HD200&gt;HF$4,HE199,HE199+HD200),"")</f>
        <v>60</v>
      </c>
      <c r="HF200" s="7">
        <f t="shared" ref="HF200:HF259" ca="1" si="1235">IF(HE200=HE199,GZ200,HC200+GZ200)</f>
        <v>0</v>
      </c>
      <c r="HG200" s="7">
        <f t="shared" ca="1" si="1099"/>
        <v>0.76478414025555941</v>
      </c>
      <c r="HH200" s="7">
        <f t="shared" ca="1" si="1100"/>
        <v>4.4466289752098653E-3</v>
      </c>
      <c r="HI200" s="7">
        <f t="shared" ca="1" si="1101"/>
        <v>1</v>
      </c>
      <c r="HJ200" s="7" t="str">
        <f t="shared" ca="1" si="1102"/>
        <v>2</v>
      </c>
      <c r="HK200" s="7">
        <f ca="1">IFERROR(IF(HK199+HJ200&gt;HL$4,HK199,HK199+HJ200),"")</f>
        <v>60</v>
      </c>
      <c r="HL200" s="7">
        <f t="shared" ref="HL200:HL259" ca="1" si="1236">IF(HK200=HK199,HF200,HI200+HF200)</f>
        <v>0</v>
      </c>
      <c r="HM200" s="7">
        <f t="shared" ca="1" si="1103"/>
        <v>0.42823523669028418</v>
      </c>
      <c r="HN200" s="7">
        <f t="shared" ca="1" si="1104"/>
        <v>0.34099553254048509</v>
      </c>
      <c r="HO200" s="7">
        <f t="shared" ca="1" si="1105"/>
        <v>1</v>
      </c>
      <c r="HP200" s="7" t="str">
        <f t="shared" ca="1" si="1106"/>
        <v>2</v>
      </c>
      <c r="HQ200" s="7">
        <f ca="1">IFERROR(IF(HQ199+HP200&gt;HR$4,HQ199,HQ199+HP200),"")</f>
        <v>60</v>
      </c>
      <c r="HR200" s="7">
        <f t="shared" ref="HR200:HR259" ca="1" si="1237">IF(HQ200=HQ199,HL200,HO200+HL200)</f>
        <v>0</v>
      </c>
      <c r="HS200" s="7">
        <f t="shared" ca="1" si="1107"/>
        <v>0.48303373828208096</v>
      </c>
      <c r="HT200" s="7">
        <f t="shared" ca="1" si="1108"/>
        <v>0.28619703094868831</v>
      </c>
      <c r="HU200" s="7">
        <f t="shared" ca="1" si="1109"/>
        <v>1</v>
      </c>
      <c r="HV200" s="7" t="str">
        <f t="shared" ca="1" si="1110"/>
        <v>2</v>
      </c>
      <c r="HW200" s="7">
        <f ca="1">IFERROR(IF(HW199+HV200&gt;HX$4,HW199,HW199+HV200),"")</f>
        <v>60</v>
      </c>
      <c r="HX200" s="7">
        <f t="shared" ref="HX200:HX259" ca="1" si="1238">IF(HW200=HW199,HR200,HU200+HR200)</f>
        <v>0</v>
      </c>
      <c r="HY200" s="7">
        <f t="shared" ca="1" si="1111"/>
        <v>0.22815169662579482</v>
      </c>
      <c r="HZ200" s="7">
        <f t="shared" ca="1" si="1112"/>
        <v>0.54107907260497445</v>
      </c>
      <c r="IA200" s="7">
        <f t="shared" ca="1" si="1113"/>
        <v>1</v>
      </c>
      <c r="IB200" s="7" t="str">
        <f t="shared" ca="1" si="1114"/>
        <v>2</v>
      </c>
      <c r="IC200" s="7">
        <f ca="1">IFERROR(IF(IC199+IB200&gt;ID$4,IC199,IC199+IB200),"")</f>
        <v>60</v>
      </c>
      <c r="ID200" s="7">
        <f t="shared" ref="ID200:ID259" ca="1" si="1239">IF(IC200=IC199,HX200,IA200+HX200)</f>
        <v>0</v>
      </c>
      <c r="IE200" s="7">
        <f t="shared" ca="1" si="1115"/>
        <v>5.3931307891707192E-2</v>
      </c>
      <c r="IF200" s="7">
        <f t="shared" ca="1" si="1116"/>
        <v>0.71529946133906208</v>
      </c>
      <c r="IG200" s="7">
        <f t="shared" ca="1" si="1117"/>
        <v>1</v>
      </c>
      <c r="IH200" s="7" t="str">
        <f t="shared" ca="1" si="1118"/>
        <v>2</v>
      </c>
      <c r="II200" s="7">
        <f ca="1">IFERROR(IF(II199+IH200&gt;IJ$4,II199,II199+IH200),"")</f>
        <v>60</v>
      </c>
      <c r="IJ200" s="7">
        <f t="shared" ref="IJ200:IJ259" ca="1" si="1240">IF(II200=II199,ID200,IG200+ID200)</f>
        <v>0</v>
      </c>
      <c r="IK200" s="7">
        <f t="shared" ca="1" si="1119"/>
        <v>0.78029427310019783</v>
      </c>
      <c r="IL200" s="7">
        <f t="shared" ca="1" si="1120"/>
        <v>-1.1063503869428559E-2</v>
      </c>
      <c r="IM200" s="7">
        <f t="shared" ca="1" si="1121"/>
        <v>0</v>
      </c>
      <c r="IN200" s="7">
        <f t="shared" ca="1" si="1122"/>
        <v>0</v>
      </c>
      <c r="IO200" s="7">
        <f ca="1">IFERROR(IF(IO199+IN200&gt;IP$4,IO199,IO199+IN200),"")</f>
        <v>60</v>
      </c>
      <c r="IP200" s="7">
        <f t="shared" ref="IP200:IP259" ca="1" si="1241">IF(IO200=IO199,IJ200,IM200+IJ200)</f>
        <v>0</v>
      </c>
      <c r="IQ200" s="7">
        <f t="shared" ca="1" si="1123"/>
        <v>0.20853158998967358</v>
      </c>
      <c r="IR200" s="7">
        <f t="shared" ca="1" si="1124"/>
        <v>0.56069917924109569</v>
      </c>
      <c r="IS200" s="7">
        <f t="shared" ca="1" si="1125"/>
        <v>1</v>
      </c>
      <c r="IT200" s="7" t="str">
        <f t="shared" ca="1" si="1126"/>
        <v>2</v>
      </c>
      <c r="IU200" s="7">
        <f ca="1">IFERROR(IF(IU199+IT200&gt;IV$4,IU199,IU199+IT200),"")</f>
        <v>60</v>
      </c>
      <c r="IV200" s="7">
        <f t="shared" ref="IV200:IV259" ca="1" si="1242">IF(IU200=IU199,IP200,IS200+IP200)</f>
        <v>0</v>
      </c>
      <c r="IW200" s="7">
        <f t="shared" ca="1" si="1127"/>
        <v>0.88987895536431694</v>
      </c>
      <c r="IX200" s="7">
        <f t="shared" ca="1" si="1128"/>
        <v>-0.12064818613354766</v>
      </c>
      <c r="IY200" s="7">
        <f t="shared" ca="1" si="1129"/>
        <v>0</v>
      </c>
      <c r="IZ200" s="7">
        <f t="shared" ca="1" si="1130"/>
        <v>0</v>
      </c>
      <c r="JA200" s="7">
        <f ca="1">IFERROR(IF(JA199+IZ200&gt;JB$4,JA199,JA199+IZ200),"")</f>
        <v>60</v>
      </c>
      <c r="JB200" s="7">
        <f t="shared" ref="JB200:JB259" ca="1" si="1243">IF(JA200=JA199,IV200,IY200+IV200)</f>
        <v>0</v>
      </c>
      <c r="JC200" s="7">
        <f t="shared" ca="1" si="1131"/>
        <v>0.17370625049795341</v>
      </c>
      <c r="JD200" s="7">
        <f t="shared" ca="1" si="1132"/>
        <v>0.59552451873281587</v>
      </c>
      <c r="JE200" s="7">
        <f t="shared" ca="1" si="1133"/>
        <v>1</v>
      </c>
      <c r="JF200" s="7" t="str">
        <f t="shared" ca="1" si="1134"/>
        <v>2</v>
      </c>
      <c r="JG200" s="7">
        <f ca="1">IFERROR(IF(JG199+JF200&gt;JH$4,JG199,JG199+JF200),"")</f>
        <v>60</v>
      </c>
      <c r="JH200" s="7">
        <f t="shared" ref="JH200:JH259" ca="1" si="1244">IF(JG200=JG199,JB200,JE200+JB200)</f>
        <v>0</v>
      </c>
      <c r="JI200" s="7">
        <f t="shared" ca="1" si="1135"/>
        <v>0.60568410051203969</v>
      </c>
      <c r="JJ200" s="7">
        <f t="shared" ca="1" si="1136"/>
        <v>0.16354666871872958</v>
      </c>
      <c r="JK200" s="7">
        <f t="shared" ca="1" si="1137"/>
        <v>1</v>
      </c>
      <c r="JL200" s="7" t="str">
        <f t="shared" ca="1" si="1138"/>
        <v>2</v>
      </c>
      <c r="JM200" s="7">
        <f ca="1">IFERROR(IF(JM199+JL200&gt;JN$4,JM199,JM199+JL200),"")</f>
        <v>60</v>
      </c>
      <c r="JN200" s="7">
        <f t="shared" ref="JN200:JN259" ca="1" si="1245">IF(JM200=JM199,JH200,JK200+JH200)</f>
        <v>0</v>
      </c>
      <c r="JO200" s="7">
        <f t="shared" ca="1" si="1139"/>
        <v>0.81045045125652004</v>
      </c>
      <c r="JP200" s="7">
        <f t="shared" ca="1" si="1140"/>
        <v>-4.121968202575077E-2</v>
      </c>
      <c r="JQ200" s="7">
        <f t="shared" ca="1" si="1141"/>
        <v>0</v>
      </c>
      <c r="JR200" s="7">
        <f t="shared" ca="1" si="1142"/>
        <v>0</v>
      </c>
      <c r="JS200" s="7">
        <f ca="1">IFERROR(IF(JS199+JR200&gt;JT$4,JS199,JS199+JR200),"")</f>
        <v>60</v>
      </c>
      <c r="JT200" s="7">
        <f t="shared" ref="JT200:JT259" ca="1" si="1246">IF(JS200=JS199,JN200,JQ200+JN200)</f>
        <v>0</v>
      </c>
      <c r="JU200" s="7">
        <f t="shared" ca="1" si="1143"/>
        <v>0.15724596832534721</v>
      </c>
      <c r="JV200" s="7">
        <f t="shared" ca="1" si="1144"/>
        <v>0.61198480090542207</v>
      </c>
      <c r="JW200" s="7">
        <f t="shared" ca="1" si="1145"/>
        <v>1</v>
      </c>
      <c r="JX200" s="7" t="str">
        <f t="shared" ca="1" si="1146"/>
        <v>2</v>
      </c>
      <c r="JY200" s="7">
        <f ca="1">IFERROR(IF(JY199+JX200&gt;JZ$4,JY199,JY199+JX200),"")</f>
        <v>60</v>
      </c>
      <c r="JZ200" s="7">
        <f t="shared" ref="JZ200:JZ259" ca="1" si="1247">IF(JY200=JY199,JT200,JW200+JT200)</f>
        <v>0</v>
      </c>
      <c r="KA200" s="7">
        <f t="shared" ca="1" si="1147"/>
        <v>0.77451963331525875</v>
      </c>
      <c r="KB200" s="7">
        <f t="shared" ca="1" si="1148"/>
        <v>-5.2888640844894752E-3</v>
      </c>
      <c r="KC200" s="7">
        <f t="shared" ca="1" si="1149"/>
        <v>0</v>
      </c>
      <c r="KD200" s="7">
        <f t="shared" ca="1" si="1150"/>
        <v>0</v>
      </c>
      <c r="KE200" s="7">
        <f ca="1">IFERROR(IF(KE199+KD200&gt;KF$4,KE199,KE199+KD200),"")</f>
        <v>60</v>
      </c>
      <c r="KF200" s="7">
        <f t="shared" ref="KF200:KF259" ca="1" si="1248">IF(KE200=KE199,JZ200,KC200+JZ200)</f>
        <v>0</v>
      </c>
      <c r="KG200" s="7">
        <f t="shared" ca="1" si="1151"/>
        <v>9.7066250099047457E-2</v>
      </c>
      <c r="KH200" s="7">
        <f t="shared" ca="1" si="1152"/>
        <v>0.67216451913172182</v>
      </c>
      <c r="KI200" s="7">
        <f t="shared" ca="1" si="1153"/>
        <v>1</v>
      </c>
      <c r="KJ200" s="7" t="str">
        <f t="shared" ca="1" si="1154"/>
        <v>2</v>
      </c>
      <c r="KK200" s="7">
        <f ca="1">IFERROR(IF(KK199+KJ200&gt;KL$4,KK199,KK199+KJ200),"")</f>
        <v>60</v>
      </c>
      <c r="KL200" s="7">
        <f t="shared" ref="KL200:KL259" ca="1" si="1249">IF(KK200=KK199,KF200,KI200+KF200)</f>
        <v>0</v>
      </c>
      <c r="KM200" s="7">
        <f t="shared" ca="1" si="1155"/>
        <v>5.6956218036868234E-2</v>
      </c>
      <c r="KN200" s="7">
        <f t="shared" ca="1" si="1156"/>
        <v>0.71227455119390104</v>
      </c>
      <c r="KO200" s="7">
        <f t="shared" ca="1" si="1157"/>
        <v>1</v>
      </c>
      <c r="KP200" s="7" t="str">
        <f t="shared" ca="1" si="1158"/>
        <v>2</v>
      </c>
      <c r="KQ200" s="7">
        <f ca="1">IFERROR(IF(KQ199+KP200&gt;KR$4,KQ199,KQ199+KP200),"")</f>
        <v>60</v>
      </c>
      <c r="KR200" s="7">
        <f t="shared" ref="KR200:KR259" ca="1" si="1250">IF(KQ200=KQ199,KL200,KO200+KL200)</f>
        <v>0</v>
      </c>
      <c r="KS200" s="7">
        <f t="shared" ca="1" si="1159"/>
        <v>0.83921783022003227</v>
      </c>
      <c r="KT200" s="7">
        <f t="shared" ca="1" si="1160"/>
        <v>-6.9987060989262995E-2</v>
      </c>
      <c r="KU200" s="7">
        <f t="shared" ca="1" si="1161"/>
        <v>0</v>
      </c>
      <c r="KV200" s="7">
        <f t="shared" ca="1" si="1162"/>
        <v>0</v>
      </c>
      <c r="KW200" s="7">
        <f ca="1">IFERROR(IF(KW199+KV200&gt;KX$4,KW199,KW199+KV200),"")</f>
        <v>60</v>
      </c>
      <c r="KX200" s="7">
        <f t="shared" ref="KX200:KX259" ca="1" si="1251">IF(KW200=KW199,KR200,KU200+KR200)</f>
        <v>0</v>
      </c>
      <c r="KY200" s="7">
        <f t="shared" ca="1" si="1163"/>
        <v>4.436821974754368E-2</v>
      </c>
      <c r="KZ200" s="7">
        <f t="shared" ca="1" si="1164"/>
        <v>0.72486254948322559</v>
      </c>
      <c r="LA200" s="7">
        <f t="shared" ca="1" si="1165"/>
        <v>1</v>
      </c>
      <c r="LB200" s="7" t="str">
        <f t="shared" ca="1" si="1166"/>
        <v>2</v>
      </c>
      <c r="LC200" s="7">
        <f ca="1">IFERROR(IF(LC199+LB200&gt;LD$4,LC199,LC199+LB200),"")</f>
        <v>60</v>
      </c>
      <c r="LD200" s="7">
        <f t="shared" ref="LD200:LD259" ca="1" si="1252">IF(LC200=LC199,KX200,LA200+KX200)</f>
        <v>0</v>
      </c>
      <c r="LE200" s="7">
        <f t="shared" ca="1" si="1167"/>
        <v>0.96489756448554631</v>
      </c>
      <c r="LF200" s="7">
        <f t="shared" ca="1" si="1168"/>
        <v>-0.19566679525477704</v>
      </c>
      <c r="LG200" s="7">
        <f t="shared" ca="1" si="1169"/>
        <v>0</v>
      </c>
      <c r="LH200" s="7">
        <f t="shared" ca="1" si="1170"/>
        <v>0</v>
      </c>
      <c r="LI200" s="7">
        <f ca="1">IFERROR(IF(LI199+LH200&gt;LJ$4,LI199,LI199+LH200),"")</f>
        <v>60</v>
      </c>
      <c r="LJ200" s="7">
        <f t="shared" ref="LJ200:LJ259" ca="1" si="1253">IF(LI200=LI199,LD200,LG200+LD200)</f>
        <v>0</v>
      </c>
      <c r="LK200" s="7">
        <f t="shared" ca="1" si="1171"/>
        <v>0.23193051291159628</v>
      </c>
      <c r="LL200" s="7">
        <f t="shared" ca="1" si="1172"/>
        <v>0.537300256319173</v>
      </c>
      <c r="LM200" s="7">
        <f t="shared" ca="1" si="1173"/>
        <v>1</v>
      </c>
      <c r="LN200" s="7" t="str">
        <f t="shared" ca="1" si="1174"/>
        <v>2</v>
      </c>
      <c r="LO200" s="7">
        <f ca="1">IFERROR(IF(LO199+LN200&gt;LP$4,LO199,LO199+LN200),"")</f>
        <v>60</v>
      </c>
      <c r="LP200" s="7">
        <f t="shared" ref="LP200:LP259" ca="1" si="1254">IF(LO200=LO199,LJ200,LM200+LJ200)</f>
        <v>0</v>
      </c>
      <c r="LQ200" s="7">
        <f t="shared" ca="1" si="1175"/>
        <v>5.1926644829241586E-2</v>
      </c>
      <c r="LR200" s="7">
        <f t="shared" ca="1" si="1176"/>
        <v>0.71730412440152769</v>
      </c>
      <c r="LS200" s="7">
        <f t="shared" ca="1" si="1177"/>
        <v>1</v>
      </c>
      <c r="LT200" s="7" t="str">
        <f t="shared" ca="1" si="1178"/>
        <v>2</v>
      </c>
      <c r="LU200" s="7">
        <f ca="1">IFERROR(IF(LU199+LT200&gt;LV$4,LU199,LU199+LT200),"")</f>
        <v>60</v>
      </c>
      <c r="LV200" s="7">
        <f t="shared" ref="LV200:LV259" ca="1" si="1255">IF(LU200=LU199,LP200,LS200+LP200)</f>
        <v>0</v>
      </c>
      <c r="LW200" s="7">
        <f t="shared" ca="1" si="1179"/>
        <v>0.11127345823022183</v>
      </c>
      <c r="LX200" s="7">
        <f t="shared" ca="1" si="1180"/>
        <v>0.65795731100054744</v>
      </c>
      <c r="LY200" s="7">
        <f t="shared" ca="1" si="1181"/>
        <v>1</v>
      </c>
      <c r="LZ200" s="7" t="str">
        <f t="shared" ca="1" si="1182"/>
        <v>2</v>
      </c>
      <c r="MA200" s="7">
        <f ca="1">IFERROR(IF(MA199+LZ200&gt;MB$4,MA199,MA199+LZ200),"")</f>
        <v>60</v>
      </c>
      <c r="MB200" s="7">
        <f t="shared" ref="MB200:MB259" ca="1" si="1256">IF(MA200=MA199,LV200,LY200+LV200)</f>
        <v>0</v>
      </c>
      <c r="MC200" s="7">
        <f t="shared" ca="1" si="1183"/>
        <v>6.0000291709488174E-2</v>
      </c>
      <c r="MD200" s="7">
        <f t="shared" ca="1" si="1184"/>
        <v>0.7092304775212811</v>
      </c>
      <c r="ME200" s="7">
        <f t="shared" ca="1" si="1185"/>
        <v>1</v>
      </c>
      <c r="MF200" s="7" t="str">
        <f t="shared" ca="1" si="1186"/>
        <v>2</v>
      </c>
      <c r="MG200" s="7">
        <f ca="1">IFERROR(IF(MG199+MF200&gt;MH$4,MG199,MG199+MF200),"")</f>
        <v>60</v>
      </c>
      <c r="MH200" s="7">
        <f t="shared" ref="MH200:MH259" ca="1" si="1257">IF(MG200=MG199,MB200,ME200+MB200)</f>
        <v>0</v>
      </c>
      <c r="MI200" s="7">
        <f t="shared" ca="1" si="1187"/>
        <v>0.4639195921629794</v>
      </c>
      <c r="MJ200" s="7">
        <f t="shared" ca="1" si="1188"/>
        <v>0.30531117706778987</v>
      </c>
      <c r="MK200" s="7">
        <f t="shared" ca="1" si="1189"/>
        <v>1</v>
      </c>
      <c r="ML200" s="7" t="str">
        <f t="shared" ca="1" si="1190"/>
        <v>2</v>
      </c>
      <c r="MM200" s="7">
        <f ca="1">IFERROR(IF(MM199+ML200&gt;MN$4,MM199,MM199+ML200),"")</f>
        <v>60</v>
      </c>
      <c r="MN200" s="7">
        <f t="shared" ref="MN200:MN259" ca="1" si="1258">IF(MM200=MM199,MH200,MK200+MH200)</f>
        <v>0</v>
      </c>
      <c r="MO200" s="7">
        <f t="shared" ca="1" si="1191"/>
        <v>0.75655223218457734</v>
      </c>
      <c r="MP200" s="7">
        <f t="shared" ca="1" si="1192"/>
        <v>1.2678537046191929E-2</v>
      </c>
      <c r="MQ200" s="7">
        <f t="shared" ca="1" si="1193"/>
        <v>1</v>
      </c>
      <c r="MR200" s="7" t="str">
        <f t="shared" ca="1" si="1194"/>
        <v>2</v>
      </c>
      <c r="MS200" s="7">
        <f ca="1">IFERROR(IF(MS199+MR200&gt;MT$4,MS199,MS199+MR200),"")</f>
        <v>60</v>
      </c>
      <c r="MT200" s="7">
        <f t="shared" ref="MT200:MT259" ca="1" si="1259">IF(MS200=MS199,MN200,MQ200+MN200)</f>
        <v>0</v>
      </c>
      <c r="MU200" s="7">
        <f t="shared" ca="1" si="1195"/>
        <v>0.20759167687427504</v>
      </c>
      <c r="MV200" s="7">
        <f t="shared" ca="1" si="1196"/>
        <v>0.56163909235649423</v>
      </c>
      <c r="MW200" s="7">
        <f t="shared" ca="1" si="1197"/>
        <v>1</v>
      </c>
      <c r="MX200" s="7" t="str">
        <f t="shared" ca="1" si="1198"/>
        <v>2</v>
      </c>
      <c r="MY200" s="7">
        <f ca="1">IFERROR(IF(MY199+MX200&gt;MZ$4,MY199,MY199+MX200),"")</f>
        <v>60</v>
      </c>
      <c r="MZ200" s="7">
        <f t="shared" ref="MZ200:MZ259" ca="1" si="1260">IF(MY200=MY199,MT200,MW200+MT200)</f>
        <v>0</v>
      </c>
      <c r="NA200" s="7">
        <f t="shared" ca="1" si="1199"/>
        <v>0.61934448729556935</v>
      </c>
      <c r="NB200" s="7">
        <f t="shared" ca="1" si="1200"/>
        <v>0.14988628193519993</v>
      </c>
      <c r="NC200" s="7">
        <f t="shared" ca="1" si="1201"/>
        <v>1</v>
      </c>
      <c r="ND200" s="7" t="str">
        <f t="shared" ca="1" si="1202"/>
        <v>2</v>
      </c>
      <c r="NE200" s="7">
        <f ca="1">IFERROR(IF(NE199+ND200&gt;NF$4,NE199,NE199+ND200),"")</f>
        <v>60</v>
      </c>
      <c r="NF200" s="7">
        <f t="shared" ref="NF200:NF259" ca="1" si="1261">IF(NE200=NE199,MZ200,NC200+MZ200)</f>
        <v>0</v>
      </c>
      <c r="NG200" s="7">
        <f t="shared" ca="1" si="1203"/>
        <v>0.75950638802062742</v>
      </c>
      <c r="NH200" s="7">
        <f t="shared" ca="1" si="1204"/>
        <v>9.7243812101418525E-3</v>
      </c>
      <c r="NI200" s="7">
        <f t="shared" ca="1" si="1205"/>
        <v>1</v>
      </c>
      <c r="NJ200" s="7" t="str">
        <f t="shared" ca="1" si="1206"/>
        <v>2</v>
      </c>
      <c r="NK200" s="7">
        <f ca="1">IFERROR(IF(NK199+NJ200&gt;NL$4,NK199,NK199+NJ200),"")</f>
        <v>60</v>
      </c>
      <c r="NL200" s="7">
        <f t="shared" ref="NL200:NL259" ca="1" si="1262">IF(NK200=NK199,NF200,NI200+NF200)</f>
        <v>0</v>
      </c>
      <c r="NM200" s="7">
        <f t="shared" ca="1" si="1207"/>
        <v>0.96746776027659542</v>
      </c>
      <c r="NN200" s="7">
        <f t="shared" ca="1" si="1208"/>
        <v>-0.19823699104582615</v>
      </c>
      <c r="NO200" s="7">
        <f t="shared" ca="1" si="1209"/>
        <v>0</v>
      </c>
      <c r="NP200" s="7">
        <f t="shared" ca="1" si="1210"/>
        <v>0</v>
      </c>
      <c r="NQ200" s="7">
        <f ca="1">IFERROR(IF(NQ199+NP200&gt;NR$4,NQ199,NQ199+NP200),"")</f>
        <v>60</v>
      </c>
      <c r="NR200" s="7">
        <f t="shared" ref="NR200:NR259" ca="1" si="1263">IF(NQ200=NQ199,NL200,NO200+NL200)</f>
        <v>0</v>
      </c>
      <c r="NT200">
        <v>198</v>
      </c>
      <c r="NU200" s="7" t="s">
        <v>19</v>
      </c>
      <c r="NV200" s="7" t="str">
        <f t="shared" ca="1" si="967"/>
        <v/>
      </c>
      <c r="NW200" s="7" t="str">
        <f t="shared" ca="1" si="961"/>
        <v/>
      </c>
      <c r="NX200" t="str">
        <f ca="1">IFERROR(VLOOKUP(NT200,$K$3:$AK$568,8,FALSE),"")</f>
        <v/>
      </c>
      <c r="NY200" t="str">
        <f ca="1">IFERROR(VLOOKUP(NT200,$K$3:$AK$568,9,FALSE),"")</f>
        <v/>
      </c>
      <c r="NZ200" s="7" t="str">
        <f ca="1">IFERROR(VLOOKUP(NT200,$K$3:$AK$568,27,FALSE),"")</f>
        <v/>
      </c>
      <c r="OB200">
        <v>198</v>
      </c>
      <c r="OC200" s="7" t="s">
        <v>19</v>
      </c>
      <c r="OD200" t="e">
        <f t="shared" ca="1" si="968"/>
        <v>#N/A</v>
      </c>
      <c r="OE200" s="7" t="str">
        <f t="shared" ca="1" si="969"/>
        <v/>
      </c>
      <c r="OF200" s="7" t="str">
        <f t="shared" ca="1" si="970"/>
        <v/>
      </c>
      <c r="OG200" t="str">
        <f t="shared" ca="1" si="971"/>
        <v/>
      </c>
      <c r="OI200">
        <v>198</v>
      </c>
      <c r="OJ200" s="7" t="s">
        <v>19</v>
      </c>
      <c r="OK200" s="7" t="str">
        <f t="shared" ca="1" si="972"/>
        <v/>
      </c>
      <c r="OL200" s="7" t="str">
        <f t="shared" ca="1" si="973"/>
        <v/>
      </c>
      <c r="OM200" t="str">
        <f ca="1">IFERROR(VLOOKUP(OI200,$L$3:$AK$568,7,FALSE),"")</f>
        <v/>
      </c>
      <c r="ON200" t="str">
        <f ca="1">IFERROR(VLOOKUP(OI200,$L$3:$AK$568,8,FALSE),"")</f>
        <v/>
      </c>
      <c r="OO200" s="7" t="str">
        <f ca="1">IFERROR(VLOOKUP(OI200,$L$3:$AK$568,26,FALSE),"")</f>
        <v/>
      </c>
      <c r="OQ200">
        <v>198</v>
      </c>
      <c r="OR200" s="7" t="s">
        <v>19</v>
      </c>
      <c r="OS200" t="e">
        <f t="shared" ca="1" si="974"/>
        <v>#N/A</v>
      </c>
      <c r="OT200" s="7" t="str">
        <f t="shared" ca="1" si="975"/>
        <v/>
      </c>
      <c r="OU200" s="7" t="str">
        <f t="shared" ca="1" si="976"/>
        <v/>
      </c>
      <c r="OV200" t="str">
        <f t="shared" ca="1" si="977"/>
        <v/>
      </c>
      <c r="OX200">
        <v>198</v>
      </c>
      <c r="OY200" s="7" t="s">
        <v>19</v>
      </c>
      <c r="OZ200" s="7" t="str">
        <f t="shared" ca="1" si="978"/>
        <v/>
      </c>
      <c r="PA200" s="7" t="str">
        <f t="shared" ca="1" si="979"/>
        <v/>
      </c>
      <c r="PB200" t="str">
        <f ca="1">IFERROR(VLOOKUP(OX200,$M$3:$AK$568,6,FALSE),"")</f>
        <v/>
      </c>
      <c r="PC200" t="str">
        <f ca="1">IFERROR(VLOOKUP(OX200,$M$3:$AK$568,7,FALSE),"")</f>
        <v/>
      </c>
      <c r="PD200" s="7" t="str">
        <f ca="1">IFERROR(VLOOKUP(OX200,$M$3:$AK$568,25,FALSE),"")</f>
        <v/>
      </c>
      <c r="PF200">
        <v>198</v>
      </c>
      <c r="PG200" s="7" t="s">
        <v>19</v>
      </c>
      <c r="PH200" t="e">
        <f t="shared" ca="1" si="980"/>
        <v>#N/A</v>
      </c>
      <c r="PI200" s="7" t="str">
        <f t="shared" ca="1" si="981"/>
        <v/>
      </c>
      <c r="PJ200" s="7" t="str">
        <f t="shared" ca="1" si="982"/>
        <v/>
      </c>
      <c r="PK200" t="str">
        <f t="shared" ca="1" si="983"/>
        <v/>
      </c>
      <c r="PM200">
        <v>198</v>
      </c>
      <c r="PN200" s="7" t="s">
        <v>19</v>
      </c>
      <c r="PO200" s="202" t="str">
        <f t="shared" ca="1" si="984"/>
        <v/>
      </c>
      <c r="PP200" s="7" t="str">
        <f t="shared" ca="1" si="985"/>
        <v/>
      </c>
      <c r="PQ200" t="str">
        <f ca="1">IFERROR(VLOOKUP(PM200,$G$325:$R$409,12,FALSE),"")</f>
        <v/>
      </c>
      <c r="PR200" t="e">
        <f ca="1">VLOOKUP(PM200,$G$324:$Q$409,11,FALSE)</f>
        <v>#N/A</v>
      </c>
      <c r="PS200" s="7" t="str">
        <f ca="1">VLOOKUP(PQ200,$R$325:$Y$409,8,FALSE)</f>
        <v>- -</v>
      </c>
      <c r="PT200" s="7">
        <f ca="1">ReSt</f>
        <v>-4</v>
      </c>
      <c r="PU200" s="7" t="e">
        <f t="shared" ca="1" si="986"/>
        <v>#N/A</v>
      </c>
      <c r="PV200" s="7" t="e">
        <f t="shared" ca="1" si="987"/>
        <v>#N/A</v>
      </c>
      <c r="PW200" s="7" t="str">
        <f ca="1">VLOOKUP(PQ200,$R$325:$AK$409,8,FALSE)</f>
        <v>- -</v>
      </c>
      <c r="PX200" s="7"/>
      <c r="PY200">
        <v>198</v>
      </c>
      <c r="PZ200" s="7" t="s">
        <v>19</v>
      </c>
      <c r="QA200" t="str">
        <f t="shared" ca="1" si="988"/>
        <v/>
      </c>
      <c r="QB200" s="7" t="str">
        <f t="shared" ca="1" si="989"/>
        <v/>
      </c>
      <c r="QC200" s="7" t="str">
        <f t="shared" ca="1" si="990"/>
        <v/>
      </c>
      <c r="QD200" t="str">
        <f t="shared" ca="1" si="991"/>
        <v/>
      </c>
      <c r="QF200">
        <v>198</v>
      </c>
      <c r="QG200" s="7" t="s">
        <v>19</v>
      </c>
      <c r="QH200" s="7" t="str">
        <f t="shared" ca="1" si="992"/>
        <v/>
      </c>
      <c r="QI200" s="7" t="e">
        <f t="shared" ca="1" si="993"/>
        <v>#VALUE!</v>
      </c>
      <c r="QJ200" t="e">
        <f t="shared" ca="1" si="994"/>
        <v>#N/A</v>
      </c>
      <c r="QK200" s="7" t="e">
        <f t="shared" ca="1" si="995"/>
        <v>#N/A</v>
      </c>
      <c r="QM200">
        <v>198</v>
      </c>
      <c r="QN200" s="7" t="s">
        <v>19</v>
      </c>
      <c r="QO200" t="str">
        <f t="shared" ca="1" si="996"/>
        <v/>
      </c>
      <c r="QP200" s="7" t="str">
        <f t="shared" ca="1" si="997"/>
        <v/>
      </c>
      <c r="QQ200" t="str">
        <f t="shared" ca="1" si="998"/>
        <v/>
      </c>
    </row>
    <row r="201" spans="1:459" x14ac:dyDescent="0.25">
      <c r="A201" s="240" t="str">
        <f>IF('Character Sheet'!$B$4="Creature","N","Y")</f>
        <v>Y</v>
      </c>
      <c r="C201" s="75"/>
      <c r="D201" s="76"/>
      <c r="F201" s="75"/>
      <c r="G201" s="76"/>
      <c r="I201" s="75"/>
      <c r="J201" s="85"/>
      <c r="K201" s="85">
        <f t="shared" ca="1" si="962"/>
        <v>7</v>
      </c>
      <c r="L201" s="85">
        <f t="shared" ca="1" si="951"/>
        <v>1</v>
      </c>
      <c r="M201" s="70">
        <f t="shared" ca="1" si="956"/>
        <v>10</v>
      </c>
      <c r="O201" s="222">
        <f t="shared" ca="1" si="963"/>
        <v>223</v>
      </c>
      <c r="Q201" s="7" t="str">
        <f t="shared" si="999"/>
        <v>Creature Lore</v>
      </c>
      <c r="R201" s="9" t="s">
        <v>1473</v>
      </c>
      <c r="S201" s="9" t="s">
        <v>1960</v>
      </c>
      <c r="T201" s="61" t="str">
        <f>SUBSTITUTE(IFERROR(IFERROR(VLOOKUP(R201,'[1]Skill Statistics'!$A$3:$C$513,2,FALSE),VLOOKUP(Q201,'[1]Skill Statistics'!$A$3:$C$513,2,FALSE)),T200),"R*","ReSt")</f>
        <v>Me/Me</v>
      </c>
      <c r="U201" s="61" t="str">
        <f>IFERROR(IFERROR(VLOOKUP(R201,'[1]Skill Statistics'!$A$3:$C$513,3,FALSE),VLOOKUP(Q201,'[1]Skill Statistics'!$A$3:$C$513,3,FALSE)),U200)</f>
        <v>Re</v>
      </c>
      <c r="V201" s="61" t="str">
        <f>IF(ISNUMBER(SEARCH("Category",R201)),"- -",IFERROR(IFERROR(VLOOKUP(Q201,[1]Professions!$A$4:$AM$288,MATCH(Profession,[1]Professions!$A$1:$AM$1,0),FALSE),VLOOKUP(Q201,Calculations!$B$91:$I$95,8,FALSE)),"- -"))</f>
        <v>2 / 4</v>
      </c>
      <c r="W201" s="60">
        <f t="shared" si="964"/>
        <v>0</v>
      </c>
      <c r="X201" s="7">
        <f ca="1">IFERROR(VLOOKUP(R201,$BS$6:$NR$519,MATCH(ActualLevel,$BS$3:$NR$3,0),FALSE),"- -")</f>
        <v>0</v>
      </c>
      <c r="Y201" s="7">
        <f t="shared" ca="1" si="955"/>
        <v>0</v>
      </c>
      <c r="Z201" s="7">
        <f ca="1">IFERROR(VLOOKUP(Y201,Charts!$BQ$2:$BR$52,2,FALSE),"- -")</f>
        <v>-25</v>
      </c>
      <c r="AA201" s="7">
        <f t="shared" ca="1" si="1000"/>
        <v>3</v>
      </c>
      <c r="AB201" s="7">
        <f t="shared" ca="1" si="952"/>
        <v>0</v>
      </c>
      <c r="AC201" s="7"/>
      <c r="AD201" s="7"/>
      <c r="AE201" s="7"/>
      <c r="AF201" s="7"/>
      <c r="AG201" s="7"/>
      <c r="AH201" s="43"/>
      <c r="AI201" s="7"/>
      <c r="AJ201" s="7"/>
      <c r="AK201" s="7">
        <f t="shared" ca="1" si="1001"/>
        <v>-22</v>
      </c>
      <c r="AL201" s="7"/>
      <c r="AM201" s="69">
        <f>IFERROR(VLOOKUP(R201,'[1]Skill Statistics'!$A$3:$AN$513,MATCH(Profession,'[1]Skill Statistics'!$A$2:$AN$2,0),FALSE),0)</f>
        <v>0</v>
      </c>
      <c r="AN201" s="85">
        <f>IFERROR(VLOOKUP(Q201,'[1]Skill Statistics'!$A$3:$BK$513,MATCH(Archetype,'[1]Skill Statistics'!$A$2:$BK$2,0),FALSE),0)</f>
        <v>0</v>
      </c>
      <c r="AO201" s="85">
        <f>IFERROR(VLOOKUP(Q201,'[1]Skill Statistics'!$A$3:$BB$513,MATCH(Race,'[1]Skill Statistics'!$A$2:$BB$2,0),FALSE),0)</f>
        <v>0</v>
      </c>
      <c r="AP201" s="85">
        <f t="shared" ca="1" si="965"/>
        <v>0.3</v>
      </c>
      <c r="AQ201" s="70"/>
      <c r="AS201" s="69">
        <f>IFERROR(VLOOKUP(Q201,'[1]Professional Skills'!$A$4:$AM$288,MATCH(Profession,'[1]Professional Skills'!$A$3:$AM$3,0),FALSE),"- -")</f>
        <v>0</v>
      </c>
      <c r="AU201" s="7">
        <f t="shared" si="954"/>
        <v>0</v>
      </c>
      <c r="AV201" s="7">
        <f t="shared" ca="1" si="953"/>
        <v>0</v>
      </c>
      <c r="AW201" t="str">
        <f t="shared" si="1004"/>
        <v/>
      </c>
      <c r="AX201" t="str">
        <f>IFERROR(_xlfn.RANK.EQ(AW201,$AW$5:$AW$568),"")</f>
        <v/>
      </c>
      <c r="AY201">
        <f t="shared" si="959"/>
        <v>0</v>
      </c>
      <c r="AZ201" s="70" t="str">
        <f t="shared" si="1002"/>
        <v/>
      </c>
      <c r="BB201" s="69">
        <f>IFERROR(IF(Q201="Language",VLOOKUP(R201,[1]Cultures!$B$4:$N$218,MATCH(Culture,[1]Cultures!$B$3:$N$3,0),FALSE),VLOOKUP(Q201,[1]Cultures!$B$4:$O$212,MATCH(Culture,[1]Cultures!$B$3:$O$3,0),FALSE)),"- -")</f>
        <v>0</v>
      </c>
      <c r="BD201">
        <f t="shared" ca="1" si="950"/>
        <v>0</v>
      </c>
      <c r="BE201" t="str">
        <f t="shared" si="1211"/>
        <v/>
      </c>
      <c r="BI201" s="7">
        <f t="shared" si="1003"/>
        <v>0</v>
      </c>
      <c r="BK201" s="7"/>
      <c r="BL201" s="70">
        <f t="shared" si="960"/>
        <v>0</v>
      </c>
      <c r="BN201" s="69">
        <f>IFERROR(VLOOKUP(V201,Charts!$BT$2:$BV$14,3,FALSE),"- -")</f>
        <v>0.76923076923076927</v>
      </c>
      <c r="BO201" s="85">
        <f t="shared" ca="1" si="966"/>
        <v>1.5694042054945769</v>
      </c>
      <c r="BP201" s="70">
        <f t="shared" ca="1" si="1212"/>
        <v>223</v>
      </c>
      <c r="BR201" s="7">
        <v>196</v>
      </c>
      <c r="BS201" s="9" t="str">
        <f ca="1">VLOOKUP(BR201,$O$3:$R$568,4,FALSE)</f>
        <v>Stone</v>
      </c>
      <c r="BT201" s="7" t="str">
        <f ca="1">VLOOKUP(BS201,$R$3:$V$568,5,FALSE)</f>
        <v>2 / 3</v>
      </c>
      <c r="BU201" s="7">
        <f ca="1">VLOOKUP(BT201,Charts!$BT$2:$BV$14,3,FALSE)</f>
        <v>0.84615384615384615</v>
      </c>
      <c r="BV201" s="7" t="str">
        <f t="shared" ca="1" si="1005"/>
        <v>2</v>
      </c>
      <c r="BW201" s="7" t="str">
        <f t="shared" ca="1" si="1006"/>
        <v>3</v>
      </c>
      <c r="BY201" s="7">
        <f t="shared" ca="1" si="1007"/>
        <v>0.98681737851876039</v>
      </c>
      <c r="BZ201" s="7">
        <f t="shared" ca="1" si="1008"/>
        <v>-0.14066353236491425</v>
      </c>
      <c r="CA201" s="7">
        <f t="shared" ca="1" si="1009"/>
        <v>0</v>
      </c>
      <c r="CB201" s="7">
        <f t="shared" ca="1" si="1010"/>
        <v>0</v>
      </c>
      <c r="CC201" s="7">
        <f ca="1">IFERROR(IF(CC200+CB201&gt;CD$4,CC200,CC200+CB201),"")</f>
        <v>38</v>
      </c>
      <c r="CD201" s="7">
        <f t="shared" ca="1" si="1213"/>
        <v>0</v>
      </c>
      <c r="CE201" s="7">
        <f t="shared" ca="1" si="1011"/>
        <v>0.9684528178871622</v>
      </c>
      <c r="CF201" s="7">
        <f t="shared" ca="1" si="1012"/>
        <v>-0.12229897173331605</v>
      </c>
      <c r="CG201" s="7">
        <f t="shared" ca="1" si="1013"/>
        <v>0</v>
      </c>
      <c r="CH201" s="7">
        <f t="shared" ca="1" si="1014"/>
        <v>0</v>
      </c>
      <c r="CI201" s="7">
        <f ca="1">IFERROR(IF(CI200+CH201&gt;CJ$4,CI200,CI200+CH201),"")</f>
        <v>60</v>
      </c>
      <c r="CJ201" s="7">
        <f t="shared" ca="1" si="1214"/>
        <v>0</v>
      </c>
      <c r="CK201" s="7">
        <f t="shared" ca="1" si="1015"/>
        <v>0.35731361251780491</v>
      </c>
      <c r="CL201" s="7">
        <f t="shared" ca="1" si="1016"/>
        <v>0.48884023363604123</v>
      </c>
      <c r="CM201" s="7">
        <f t="shared" ca="1" si="1017"/>
        <v>1</v>
      </c>
      <c r="CN201" s="7" t="str">
        <f t="shared" ca="1" si="1018"/>
        <v>2</v>
      </c>
      <c r="CO201" s="7">
        <f ca="1">IFERROR(IF(CO200+CN201&gt;CP$4,CO200,CO200+CN201),"")</f>
        <v>60</v>
      </c>
      <c r="CP201" s="7">
        <f t="shared" ca="1" si="1215"/>
        <v>0</v>
      </c>
      <c r="CQ201" s="7">
        <f t="shared" ca="1" si="1019"/>
        <v>0.1224628209972316</v>
      </c>
      <c r="CR201" s="7">
        <f t="shared" ca="1" si="1020"/>
        <v>0.72369102515661454</v>
      </c>
      <c r="CS201" s="7">
        <f t="shared" ca="1" si="1021"/>
        <v>1</v>
      </c>
      <c r="CT201" s="7" t="str">
        <f t="shared" ca="1" si="1022"/>
        <v>2</v>
      </c>
      <c r="CU201" s="7">
        <f ca="1">IFERROR(IF(CU200+CT201&gt;CV$4,CU200,CU200+CT201),"")</f>
        <v>60</v>
      </c>
      <c r="CV201" s="7">
        <f t="shared" ca="1" si="1216"/>
        <v>0</v>
      </c>
      <c r="CW201" s="7">
        <f t="shared" ca="1" si="1023"/>
        <v>0.21700965126478489</v>
      </c>
      <c r="CX201" s="7">
        <f t="shared" ca="1" si="1024"/>
        <v>0.62914419488906126</v>
      </c>
      <c r="CY201" s="7">
        <f t="shared" ca="1" si="1025"/>
        <v>1</v>
      </c>
      <c r="CZ201" s="7" t="str">
        <f t="shared" ca="1" si="1026"/>
        <v>2</v>
      </c>
      <c r="DA201" s="7">
        <f ca="1">IFERROR(IF(DA200+CZ201&gt;DB$4,DA200,DA200+CZ201),"")</f>
        <v>60</v>
      </c>
      <c r="DB201" s="7">
        <f t="shared" ca="1" si="1217"/>
        <v>0</v>
      </c>
      <c r="DC201" s="7">
        <f t="shared" ca="1" si="1027"/>
        <v>0.78965303416664812</v>
      </c>
      <c r="DD201" s="7">
        <f t="shared" ca="1" si="1028"/>
        <v>5.650081198719803E-2</v>
      </c>
      <c r="DE201" s="7">
        <f t="shared" ca="1" si="1029"/>
        <v>1</v>
      </c>
      <c r="DF201" s="7" t="str">
        <f t="shared" ca="1" si="1030"/>
        <v>2</v>
      </c>
      <c r="DG201" s="7">
        <f ca="1">IFERROR(IF(DG200+DF201&gt;DH$4,DG200,DG200+DF201),"")</f>
        <v>60</v>
      </c>
      <c r="DH201" s="7">
        <f t="shared" ca="1" si="1218"/>
        <v>0</v>
      </c>
      <c r="DI201" s="7">
        <f t="shared" ca="1" si="1031"/>
        <v>0.83695086931703344</v>
      </c>
      <c r="DJ201" s="7">
        <f t="shared" ca="1" si="1032"/>
        <v>9.2029768368127041E-3</v>
      </c>
      <c r="DK201" s="7">
        <f t="shared" ca="1" si="1033"/>
        <v>1</v>
      </c>
      <c r="DL201" s="7" t="str">
        <f t="shared" ca="1" si="1034"/>
        <v>2</v>
      </c>
      <c r="DM201" s="7">
        <f ca="1">IFERROR(IF(DM200+DL201&gt;DN$4,DM200,DM200+DL201),"")</f>
        <v>60</v>
      </c>
      <c r="DN201" s="7">
        <f t="shared" ca="1" si="1219"/>
        <v>0</v>
      </c>
      <c r="DO201" s="7">
        <f t="shared" ca="1" si="1035"/>
        <v>0.53511282478277389</v>
      </c>
      <c r="DP201" s="7">
        <f t="shared" ca="1" si="1036"/>
        <v>0.31104102137107226</v>
      </c>
      <c r="DQ201" s="7">
        <f t="shared" ca="1" si="1037"/>
        <v>1</v>
      </c>
      <c r="DR201" s="7" t="str">
        <f t="shared" ca="1" si="1038"/>
        <v>2</v>
      </c>
      <c r="DS201" s="7">
        <f ca="1">IFERROR(IF(DS200+DR201&gt;DT$4,DS200,DS200+DR201),"")</f>
        <v>60</v>
      </c>
      <c r="DT201" s="7">
        <f t="shared" ca="1" si="1220"/>
        <v>0</v>
      </c>
      <c r="DU201" s="7">
        <f t="shared" ca="1" si="1039"/>
        <v>0.44954495477852552</v>
      </c>
      <c r="DV201" s="7">
        <f t="shared" ca="1" si="1040"/>
        <v>0.39660889137532063</v>
      </c>
      <c r="DW201" s="7">
        <f t="shared" ca="1" si="1041"/>
        <v>1</v>
      </c>
      <c r="DX201" s="7" t="str">
        <f t="shared" ca="1" si="1042"/>
        <v>2</v>
      </c>
      <c r="DY201" s="7">
        <f ca="1">IFERROR(IF(DY200+DX201&gt;DZ$4,DY200,DY200+DX201),"")</f>
        <v>60</v>
      </c>
      <c r="DZ201" s="7">
        <f t="shared" ca="1" si="1221"/>
        <v>0</v>
      </c>
      <c r="EA201" s="7">
        <f t="shared" ca="1" si="1043"/>
        <v>0.33863554197086321</v>
      </c>
      <c r="EB201" s="7">
        <f t="shared" ca="1" si="1044"/>
        <v>0.50751830418298294</v>
      </c>
      <c r="EC201" s="7">
        <f t="shared" ca="1" si="1045"/>
        <v>1</v>
      </c>
      <c r="ED201" s="7" t="str">
        <f t="shared" ca="1" si="1046"/>
        <v>2</v>
      </c>
      <c r="EE201" s="7">
        <f ca="1">IFERROR(IF(EE200+ED201&gt;EF$4,EE200,EE200+ED201),"")</f>
        <v>60</v>
      </c>
      <c r="EF201" s="7">
        <f t="shared" ca="1" si="1222"/>
        <v>0</v>
      </c>
      <c r="EG201" s="7">
        <f t="shared" ca="1" si="1047"/>
        <v>0.41430807402834535</v>
      </c>
      <c r="EH201" s="7">
        <f t="shared" ca="1" si="1048"/>
        <v>0.43184577212550079</v>
      </c>
      <c r="EI201" s="7">
        <f t="shared" ca="1" si="1049"/>
        <v>1</v>
      </c>
      <c r="EJ201" s="7" t="str">
        <f t="shared" ca="1" si="1050"/>
        <v>2</v>
      </c>
      <c r="EK201" s="7">
        <f ca="1">IFERROR(IF(EK200+EJ201&gt;EL$4,EK200,EK200+EJ201),"")</f>
        <v>60</v>
      </c>
      <c r="EL201" s="7">
        <f t="shared" ca="1" si="1223"/>
        <v>0</v>
      </c>
      <c r="EM201" s="7">
        <f t="shared" ca="1" si="1051"/>
        <v>0.94343374748813913</v>
      </c>
      <c r="EN201" s="7">
        <f t="shared" ca="1" si="1052"/>
        <v>-9.7279901334292984E-2</v>
      </c>
      <c r="EO201" s="7">
        <f t="shared" ca="1" si="1053"/>
        <v>0</v>
      </c>
      <c r="EP201" s="7">
        <f t="shared" ca="1" si="1054"/>
        <v>0</v>
      </c>
      <c r="EQ201" s="7">
        <f ca="1">IFERROR(IF(EQ200+EP201&gt;ER$4,EQ200,EQ200+EP201),"")</f>
        <v>60</v>
      </c>
      <c r="ER201" s="7">
        <f t="shared" ca="1" si="1224"/>
        <v>0</v>
      </c>
      <c r="ES201" s="7">
        <f t="shared" ca="1" si="1055"/>
        <v>0.12756355184784318</v>
      </c>
      <c r="ET201" s="7">
        <f t="shared" ca="1" si="1056"/>
        <v>0.71859029430600296</v>
      </c>
      <c r="EU201" s="7">
        <f t="shared" ca="1" si="1057"/>
        <v>1</v>
      </c>
      <c r="EV201" s="7" t="str">
        <f t="shared" ca="1" si="1058"/>
        <v>2</v>
      </c>
      <c r="EW201" s="7">
        <f ca="1">IFERROR(IF(EW200+EV201&gt;EX$4,EW200,EW200+EV201),"")</f>
        <v>60</v>
      </c>
      <c r="EX201" s="7">
        <f t="shared" ca="1" si="1225"/>
        <v>0</v>
      </c>
      <c r="EY201" s="7">
        <f t="shared" ca="1" si="1059"/>
        <v>0.94971794055123648</v>
      </c>
      <c r="EZ201" s="7">
        <f t="shared" ca="1" si="1060"/>
        <v>-0.10356409439739034</v>
      </c>
      <c r="FA201" s="7">
        <f t="shared" ca="1" si="1061"/>
        <v>0</v>
      </c>
      <c r="FB201" s="7">
        <f t="shared" ca="1" si="1062"/>
        <v>0</v>
      </c>
      <c r="FC201" s="7">
        <f ca="1">IFERROR(IF(FC200+FB201&gt;FD$4,FC200,FC200+FB201),"")</f>
        <v>60</v>
      </c>
      <c r="FD201" s="7">
        <f t="shared" ca="1" si="1226"/>
        <v>0</v>
      </c>
      <c r="FE201" s="7">
        <f t="shared" ca="1" si="1063"/>
        <v>0.51691831019809575</v>
      </c>
      <c r="FF201" s="7">
        <f t="shared" ca="1" si="1064"/>
        <v>0.32923553595575039</v>
      </c>
      <c r="FG201" s="7">
        <f t="shared" ca="1" si="1065"/>
        <v>1</v>
      </c>
      <c r="FH201" s="7" t="str">
        <f t="shared" ca="1" si="1066"/>
        <v>2</v>
      </c>
      <c r="FI201" s="7">
        <f ca="1">IFERROR(IF(FI200+FH201&gt;FJ$4,FI200,FI200+FH201),"")</f>
        <v>60</v>
      </c>
      <c r="FJ201" s="7">
        <f t="shared" ca="1" si="1227"/>
        <v>0</v>
      </c>
      <c r="FK201" s="7">
        <f t="shared" ca="1" si="1067"/>
        <v>0.53797435729937892</v>
      </c>
      <c r="FL201" s="7">
        <f t="shared" ca="1" si="1068"/>
        <v>0.30817948885446722</v>
      </c>
      <c r="FM201" s="7">
        <f t="shared" ca="1" si="1069"/>
        <v>1</v>
      </c>
      <c r="FN201" s="7" t="str">
        <f t="shared" ca="1" si="1070"/>
        <v>2</v>
      </c>
      <c r="FO201" s="7">
        <f ca="1">IFERROR(IF(FO200+FN201&gt;FP$4,FO200,FO200+FN201),"")</f>
        <v>60</v>
      </c>
      <c r="FP201" s="7">
        <f t="shared" ca="1" si="1228"/>
        <v>0</v>
      </c>
      <c r="FQ201" s="7">
        <f t="shared" ca="1" si="1071"/>
        <v>0.7535631542237019</v>
      </c>
      <c r="FR201" s="7">
        <f t="shared" ca="1" si="1072"/>
        <v>9.2590691930144242E-2</v>
      </c>
      <c r="FS201" s="7">
        <f t="shared" ca="1" si="1073"/>
        <v>1</v>
      </c>
      <c r="FT201" s="7" t="str">
        <f t="shared" ca="1" si="1074"/>
        <v>2</v>
      </c>
      <c r="FU201" s="7">
        <f ca="1">IFERROR(IF(FU200+FT201&gt;FV$4,FU200,FU200+FT201),"")</f>
        <v>60</v>
      </c>
      <c r="FV201" s="7">
        <f t="shared" ca="1" si="1229"/>
        <v>0</v>
      </c>
      <c r="FW201" s="7">
        <f t="shared" ca="1" si="1075"/>
        <v>0.55222841558565161</v>
      </c>
      <c r="FX201" s="7">
        <f t="shared" ca="1" si="1076"/>
        <v>0.29392543056819453</v>
      </c>
      <c r="FY201" s="7">
        <f t="shared" ca="1" si="1077"/>
        <v>1</v>
      </c>
      <c r="FZ201" s="7" t="str">
        <f t="shared" ca="1" si="1078"/>
        <v>2</v>
      </c>
      <c r="GA201" s="7">
        <f ca="1">IFERROR(IF(GA200+FZ201&gt;GB$4,GA200,GA200+FZ201),"")</f>
        <v>60</v>
      </c>
      <c r="GB201" s="7">
        <f t="shared" ca="1" si="1230"/>
        <v>0</v>
      </c>
      <c r="GC201" s="7">
        <f t="shared" ca="1" si="1079"/>
        <v>0.610675911174413</v>
      </c>
      <c r="GD201" s="7">
        <f t="shared" ca="1" si="1080"/>
        <v>0.23547793497943315</v>
      </c>
      <c r="GE201" s="7">
        <f t="shared" ca="1" si="1081"/>
        <v>1</v>
      </c>
      <c r="GF201" s="7" t="str">
        <f t="shared" ca="1" si="1082"/>
        <v>2</v>
      </c>
      <c r="GG201" s="7">
        <f ca="1">IFERROR(IF(GG200+GF201&gt;GH$4,GG200,GG200+GF201),"")</f>
        <v>60</v>
      </c>
      <c r="GH201" s="7">
        <f t="shared" ca="1" si="1231"/>
        <v>0</v>
      </c>
      <c r="GI201" s="7">
        <f t="shared" ca="1" si="1083"/>
        <v>0.37936966035934139</v>
      </c>
      <c r="GJ201" s="7">
        <f t="shared" ca="1" si="1084"/>
        <v>0.46678418579450476</v>
      </c>
      <c r="GK201" s="7">
        <f t="shared" ca="1" si="1085"/>
        <v>1</v>
      </c>
      <c r="GL201" s="7" t="str">
        <f t="shared" ca="1" si="1086"/>
        <v>2</v>
      </c>
      <c r="GM201" s="7">
        <f ca="1">IFERROR(IF(GM200+GL201&gt;GN$4,GM200,GM200+GL201),"")</f>
        <v>60</v>
      </c>
      <c r="GN201" s="7">
        <f t="shared" ca="1" si="1232"/>
        <v>0</v>
      </c>
      <c r="GO201" s="7">
        <f t="shared" ca="1" si="1087"/>
        <v>0.87830740558734366</v>
      </c>
      <c r="GP201" s="7">
        <f t="shared" ca="1" si="1088"/>
        <v>-3.2153559433497514E-2</v>
      </c>
      <c r="GQ201" s="7">
        <f t="shared" ca="1" si="1089"/>
        <v>0</v>
      </c>
      <c r="GR201" s="7">
        <f t="shared" ca="1" si="1090"/>
        <v>0</v>
      </c>
      <c r="GS201" s="7">
        <f ca="1">IFERROR(IF(GS200+GR201&gt;GT$4,GS200,GS200+GR201),"")</f>
        <v>60</v>
      </c>
      <c r="GT201" s="7">
        <f t="shared" ca="1" si="1233"/>
        <v>0</v>
      </c>
      <c r="GU201" s="7">
        <f t="shared" ca="1" si="1091"/>
        <v>9.5800557438534328E-2</v>
      </c>
      <c r="GV201" s="7">
        <f t="shared" ca="1" si="1092"/>
        <v>0.75035328871531182</v>
      </c>
      <c r="GW201" s="7">
        <f t="shared" ca="1" si="1093"/>
        <v>1</v>
      </c>
      <c r="GX201" s="7" t="str">
        <f t="shared" ca="1" si="1094"/>
        <v>2</v>
      </c>
      <c r="GY201" s="7">
        <f ca="1">IFERROR(IF(GY200+GX201&gt;GZ$4,GY200,GY200+GX201),"")</f>
        <v>60</v>
      </c>
      <c r="GZ201" s="7">
        <f t="shared" ca="1" si="1234"/>
        <v>0</v>
      </c>
      <c r="HA201" s="7">
        <f t="shared" ca="1" si="1095"/>
        <v>0.80868895854484235</v>
      </c>
      <c r="HB201" s="7">
        <f t="shared" ca="1" si="1096"/>
        <v>3.7464887609003794E-2</v>
      </c>
      <c r="HC201" s="7">
        <f t="shared" ca="1" si="1097"/>
        <v>1</v>
      </c>
      <c r="HD201" s="7" t="str">
        <f t="shared" ca="1" si="1098"/>
        <v>2</v>
      </c>
      <c r="HE201" s="7">
        <f ca="1">IFERROR(IF(HE200+HD201&gt;HF$4,HE200,HE200+HD201),"")</f>
        <v>60</v>
      </c>
      <c r="HF201" s="7">
        <f t="shared" ca="1" si="1235"/>
        <v>0</v>
      </c>
      <c r="HG201" s="7">
        <f t="shared" ca="1" si="1099"/>
        <v>0.94222892689594884</v>
      </c>
      <c r="HH201" s="7">
        <f t="shared" ca="1" si="1100"/>
        <v>-9.6075080742102692E-2</v>
      </c>
      <c r="HI201" s="7">
        <f t="shared" ca="1" si="1101"/>
        <v>0</v>
      </c>
      <c r="HJ201" s="7">
        <f t="shared" ca="1" si="1102"/>
        <v>0</v>
      </c>
      <c r="HK201" s="7">
        <f ca="1">IFERROR(IF(HK200+HJ201&gt;HL$4,HK200,HK200+HJ201),"")</f>
        <v>60</v>
      </c>
      <c r="HL201" s="7">
        <f t="shared" ca="1" si="1236"/>
        <v>0</v>
      </c>
      <c r="HM201" s="7">
        <f t="shared" ca="1" si="1103"/>
        <v>0.46120814291219292</v>
      </c>
      <c r="HN201" s="7">
        <f t="shared" ca="1" si="1104"/>
        <v>0.38494570324165323</v>
      </c>
      <c r="HO201" s="7">
        <f t="shared" ca="1" si="1105"/>
        <v>1</v>
      </c>
      <c r="HP201" s="7" t="str">
        <f t="shared" ca="1" si="1106"/>
        <v>2</v>
      </c>
      <c r="HQ201" s="7">
        <f ca="1">IFERROR(IF(HQ200+HP201&gt;HR$4,HQ200,HQ200+HP201),"")</f>
        <v>60</v>
      </c>
      <c r="HR201" s="7">
        <f t="shared" ca="1" si="1237"/>
        <v>0</v>
      </c>
      <c r="HS201" s="7">
        <f t="shared" ca="1" si="1107"/>
        <v>0.30272150825400224</v>
      </c>
      <c r="HT201" s="7">
        <f t="shared" ca="1" si="1108"/>
        <v>0.54343233789984391</v>
      </c>
      <c r="HU201" s="7">
        <f t="shared" ca="1" si="1109"/>
        <v>1</v>
      </c>
      <c r="HV201" s="7" t="str">
        <f t="shared" ca="1" si="1110"/>
        <v>2</v>
      </c>
      <c r="HW201" s="7">
        <f ca="1">IFERROR(IF(HW200+HV201&gt;HX$4,HW200,HW200+HV201),"")</f>
        <v>60</v>
      </c>
      <c r="HX201" s="7">
        <f t="shared" ca="1" si="1238"/>
        <v>0</v>
      </c>
      <c r="HY201" s="7">
        <f t="shared" ca="1" si="1111"/>
        <v>0.73365767966868922</v>
      </c>
      <c r="HZ201" s="7">
        <f t="shared" ca="1" si="1112"/>
        <v>0.11249616648515692</v>
      </c>
      <c r="IA201" s="7">
        <f t="shared" ca="1" si="1113"/>
        <v>1</v>
      </c>
      <c r="IB201" s="7" t="str">
        <f t="shared" ca="1" si="1114"/>
        <v>2</v>
      </c>
      <c r="IC201" s="7">
        <f ca="1">IFERROR(IF(IC200+IB201&gt;ID$4,IC200,IC200+IB201),"")</f>
        <v>60</v>
      </c>
      <c r="ID201" s="7">
        <f t="shared" ca="1" si="1239"/>
        <v>0</v>
      </c>
      <c r="IE201" s="7">
        <f t="shared" ca="1" si="1115"/>
        <v>0.29678155174930254</v>
      </c>
      <c r="IF201" s="7">
        <f t="shared" ca="1" si="1116"/>
        <v>0.5493722944045436</v>
      </c>
      <c r="IG201" s="7">
        <f t="shared" ca="1" si="1117"/>
        <v>1</v>
      </c>
      <c r="IH201" s="7" t="str">
        <f t="shared" ca="1" si="1118"/>
        <v>2</v>
      </c>
      <c r="II201" s="7">
        <f ca="1">IFERROR(IF(II200+IH201&gt;IJ$4,II200,II200+IH201),"")</f>
        <v>60</v>
      </c>
      <c r="IJ201" s="7">
        <f t="shared" ca="1" si="1240"/>
        <v>0</v>
      </c>
      <c r="IK201" s="7">
        <f t="shared" ca="1" si="1119"/>
        <v>0.46465582161004626</v>
      </c>
      <c r="IL201" s="7">
        <f t="shared" ca="1" si="1120"/>
        <v>0.38149802454379989</v>
      </c>
      <c r="IM201" s="7">
        <f t="shared" ca="1" si="1121"/>
        <v>1</v>
      </c>
      <c r="IN201" s="7" t="str">
        <f t="shared" ca="1" si="1122"/>
        <v>2</v>
      </c>
      <c r="IO201" s="7">
        <f ca="1">IFERROR(IF(IO200+IN201&gt;IP$4,IO200,IO200+IN201),"")</f>
        <v>60</v>
      </c>
      <c r="IP201" s="7">
        <f t="shared" ca="1" si="1241"/>
        <v>0</v>
      </c>
      <c r="IQ201" s="7">
        <f t="shared" ca="1" si="1123"/>
        <v>0.75982555597507628</v>
      </c>
      <c r="IR201" s="7">
        <f t="shared" ca="1" si="1124"/>
        <v>8.6328290178769862E-2</v>
      </c>
      <c r="IS201" s="7">
        <f t="shared" ca="1" si="1125"/>
        <v>1</v>
      </c>
      <c r="IT201" s="7" t="str">
        <f t="shared" ca="1" si="1126"/>
        <v>2</v>
      </c>
      <c r="IU201" s="7">
        <f ca="1">IFERROR(IF(IU200+IT201&gt;IV$4,IU200,IU200+IT201),"")</f>
        <v>60</v>
      </c>
      <c r="IV201" s="7">
        <f t="shared" ca="1" si="1242"/>
        <v>0</v>
      </c>
      <c r="IW201" s="7">
        <f t="shared" ca="1" si="1127"/>
        <v>0.14707665329875608</v>
      </c>
      <c r="IX201" s="7">
        <f t="shared" ca="1" si="1128"/>
        <v>0.69907719285509007</v>
      </c>
      <c r="IY201" s="7">
        <f t="shared" ca="1" si="1129"/>
        <v>1</v>
      </c>
      <c r="IZ201" s="7" t="str">
        <f t="shared" ca="1" si="1130"/>
        <v>2</v>
      </c>
      <c r="JA201" s="7">
        <f ca="1">IFERROR(IF(JA200+IZ201&gt;JB$4,JA200,JA200+IZ201),"")</f>
        <v>60</v>
      </c>
      <c r="JB201" s="7">
        <f t="shared" ca="1" si="1243"/>
        <v>0</v>
      </c>
      <c r="JC201" s="7">
        <f t="shared" ca="1" si="1131"/>
        <v>0.85677515451333486</v>
      </c>
      <c r="JD201" s="7">
        <f t="shared" ca="1" si="1132"/>
        <v>-1.0621308359488713E-2</v>
      </c>
      <c r="JE201" s="7">
        <f t="shared" ca="1" si="1133"/>
        <v>0</v>
      </c>
      <c r="JF201" s="7">
        <f t="shared" ca="1" si="1134"/>
        <v>0</v>
      </c>
      <c r="JG201" s="7">
        <f ca="1">IFERROR(IF(JG200+JF201&gt;JH$4,JG200,JG200+JF201),"")</f>
        <v>60</v>
      </c>
      <c r="JH201" s="7">
        <f t="shared" ca="1" si="1244"/>
        <v>0</v>
      </c>
      <c r="JI201" s="7">
        <f t="shared" ca="1" si="1135"/>
        <v>0.28445898243621126</v>
      </c>
      <c r="JJ201" s="7">
        <f t="shared" ca="1" si="1136"/>
        <v>0.56169486371763488</v>
      </c>
      <c r="JK201" s="7">
        <f t="shared" ca="1" si="1137"/>
        <v>1</v>
      </c>
      <c r="JL201" s="7" t="str">
        <f t="shared" ca="1" si="1138"/>
        <v>2</v>
      </c>
      <c r="JM201" s="7">
        <f ca="1">IFERROR(IF(JM200+JL201&gt;JN$4,JM200,JM200+JL201),"")</f>
        <v>60</v>
      </c>
      <c r="JN201" s="7">
        <f t="shared" ca="1" si="1245"/>
        <v>0</v>
      </c>
      <c r="JO201" s="7">
        <f t="shared" ca="1" si="1139"/>
        <v>0.70626744084593585</v>
      </c>
      <c r="JP201" s="7">
        <f t="shared" ca="1" si="1140"/>
        <v>0.1398864053079103</v>
      </c>
      <c r="JQ201" s="7">
        <f t="shared" ca="1" si="1141"/>
        <v>1</v>
      </c>
      <c r="JR201" s="7" t="str">
        <f t="shared" ca="1" si="1142"/>
        <v>2</v>
      </c>
      <c r="JS201" s="7">
        <f ca="1">IFERROR(IF(JS200+JR201&gt;JT$4,JS200,JS200+JR201),"")</f>
        <v>60</v>
      </c>
      <c r="JT201" s="7">
        <f t="shared" ca="1" si="1246"/>
        <v>0</v>
      </c>
      <c r="JU201" s="7">
        <f t="shared" ca="1" si="1143"/>
        <v>0.81966647081967903</v>
      </c>
      <c r="JV201" s="7">
        <f t="shared" ca="1" si="1144"/>
        <v>2.6487375334167118E-2</v>
      </c>
      <c r="JW201" s="7">
        <f t="shared" ca="1" si="1145"/>
        <v>1</v>
      </c>
      <c r="JX201" s="7" t="str">
        <f t="shared" ca="1" si="1146"/>
        <v>2</v>
      </c>
      <c r="JY201" s="7">
        <f ca="1">IFERROR(IF(JY200+JX201&gt;JZ$4,JY200,JY200+JX201),"")</f>
        <v>60</v>
      </c>
      <c r="JZ201" s="7">
        <f t="shared" ca="1" si="1247"/>
        <v>0</v>
      </c>
      <c r="KA201" s="7">
        <f t="shared" ca="1" si="1147"/>
        <v>9.5068872626772549E-2</v>
      </c>
      <c r="KB201" s="7">
        <f t="shared" ca="1" si="1148"/>
        <v>0.7510849735270736</v>
      </c>
      <c r="KC201" s="7">
        <f t="shared" ca="1" si="1149"/>
        <v>1</v>
      </c>
      <c r="KD201" s="7" t="str">
        <f t="shared" ca="1" si="1150"/>
        <v>2</v>
      </c>
      <c r="KE201" s="7">
        <f ca="1">IFERROR(IF(KE200+KD201&gt;KF$4,KE200,KE200+KD201),"")</f>
        <v>60</v>
      </c>
      <c r="KF201" s="7">
        <f t="shared" ca="1" si="1248"/>
        <v>0</v>
      </c>
      <c r="KG201" s="7">
        <f t="shared" ca="1" si="1151"/>
        <v>0.99815291550795782</v>
      </c>
      <c r="KH201" s="7">
        <f t="shared" ca="1" si="1152"/>
        <v>-0.15199906935411167</v>
      </c>
      <c r="KI201" s="7">
        <f t="shared" ca="1" si="1153"/>
        <v>0</v>
      </c>
      <c r="KJ201" s="7">
        <f t="shared" ca="1" si="1154"/>
        <v>0</v>
      </c>
      <c r="KK201" s="7">
        <f ca="1">IFERROR(IF(KK200+KJ201&gt;KL$4,KK200,KK200+KJ201),"")</f>
        <v>60</v>
      </c>
      <c r="KL201" s="7">
        <f t="shared" ca="1" si="1249"/>
        <v>0</v>
      </c>
      <c r="KM201" s="7">
        <f t="shared" ca="1" si="1155"/>
        <v>0.34525884239249127</v>
      </c>
      <c r="KN201" s="7">
        <f t="shared" ca="1" si="1156"/>
        <v>0.50089500376135487</v>
      </c>
      <c r="KO201" s="7">
        <f t="shared" ca="1" si="1157"/>
        <v>1</v>
      </c>
      <c r="KP201" s="7" t="str">
        <f t="shared" ca="1" si="1158"/>
        <v>2</v>
      </c>
      <c r="KQ201" s="7">
        <f ca="1">IFERROR(IF(KQ200+KP201&gt;KR$4,KQ200,KQ200+KP201),"")</f>
        <v>60</v>
      </c>
      <c r="KR201" s="7">
        <f t="shared" ca="1" si="1250"/>
        <v>0</v>
      </c>
      <c r="KS201" s="7">
        <f t="shared" ca="1" si="1159"/>
        <v>0.7872272618673084</v>
      </c>
      <c r="KT201" s="7">
        <f t="shared" ca="1" si="1160"/>
        <v>5.8926584286537742E-2</v>
      </c>
      <c r="KU201" s="7">
        <f t="shared" ca="1" si="1161"/>
        <v>1</v>
      </c>
      <c r="KV201" s="7" t="str">
        <f t="shared" ca="1" si="1162"/>
        <v>2</v>
      </c>
      <c r="KW201" s="7">
        <f ca="1">IFERROR(IF(KW200+KV201&gt;KX$4,KW200,KW200+KV201),"")</f>
        <v>60</v>
      </c>
      <c r="KX201" s="7">
        <f t="shared" ca="1" si="1251"/>
        <v>0</v>
      </c>
      <c r="KY201" s="7">
        <f t="shared" ca="1" si="1163"/>
        <v>0.19971722714845253</v>
      </c>
      <c r="KZ201" s="7">
        <f t="shared" ca="1" si="1164"/>
        <v>0.64643661900539362</v>
      </c>
      <c r="LA201" s="7">
        <f t="shared" ca="1" si="1165"/>
        <v>1</v>
      </c>
      <c r="LB201" s="7" t="str">
        <f t="shared" ca="1" si="1166"/>
        <v>2</v>
      </c>
      <c r="LC201" s="7">
        <f ca="1">IFERROR(IF(LC200+LB201&gt;LD$4,LC200,LC200+LB201),"")</f>
        <v>60</v>
      </c>
      <c r="LD201" s="7">
        <f t="shared" ca="1" si="1252"/>
        <v>0</v>
      </c>
      <c r="LE201" s="7">
        <f t="shared" ca="1" si="1167"/>
        <v>0.21361411653380102</v>
      </c>
      <c r="LF201" s="7">
        <f t="shared" ca="1" si="1168"/>
        <v>0.63253972962004512</v>
      </c>
      <c r="LG201" s="7">
        <f t="shared" ca="1" si="1169"/>
        <v>1</v>
      </c>
      <c r="LH201" s="7" t="str">
        <f t="shared" ca="1" si="1170"/>
        <v>2</v>
      </c>
      <c r="LI201" s="7">
        <f ca="1">IFERROR(IF(LI200+LH201&gt;LJ$4,LI200,LI200+LH201),"")</f>
        <v>60</v>
      </c>
      <c r="LJ201" s="7">
        <f t="shared" ca="1" si="1253"/>
        <v>0</v>
      </c>
      <c r="LK201" s="7">
        <f t="shared" ca="1" si="1171"/>
        <v>0.40838977060076098</v>
      </c>
      <c r="LL201" s="7">
        <f t="shared" ca="1" si="1172"/>
        <v>0.43776407555308516</v>
      </c>
      <c r="LM201" s="7">
        <f t="shared" ca="1" si="1173"/>
        <v>1</v>
      </c>
      <c r="LN201" s="7" t="str">
        <f t="shared" ca="1" si="1174"/>
        <v>2</v>
      </c>
      <c r="LO201" s="7">
        <f ca="1">IFERROR(IF(LO200+LN201&gt;LP$4,LO200,LO200+LN201),"")</f>
        <v>60</v>
      </c>
      <c r="LP201" s="7">
        <f t="shared" ca="1" si="1254"/>
        <v>0</v>
      </c>
      <c r="LQ201" s="7">
        <f t="shared" ca="1" si="1175"/>
        <v>9.9302560788534167E-2</v>
      </c>
      <c r="LR201" s="7">
        <f t="shared" ca="1" si="1176"/>
        <v>0.74685128536531198</v>
      </c>
      <c r="LS201" s="7">
        <f t="shared" ca="1" si="1177"/>
        <v>1</v>
      </c>
      <c r="LT201" s="7" t="str">
        <f t="shared" ca="1" si="1178"/>
        <v>2</v>
      </c>
      <c r="LU201" s="7">
        <f ca="1">IFERROR(IF(LU200+LT201&gt;LV$4,LU200,LU200+LT201),"")</f>
        <v>60</v>
      </c>
      <c r="LV201" s="7">
        <f t="shared" ca="1" si="1255"/>
        <v>0</v>
      </c>
      <c r="LW201" s="7">
        <f t="shared" ca="1" si="1179"/>
        <v>0.27738000543569064</v>
      </c>
      <c r="LX201" s="7">
        <f t="shared" ca="1" si="1180"/>
        <v>0.56877384071815551</v>
      </c>
      <c r="LY201" s="7">
        <f t="shared" ca="1" si="1181"/>
        <v>1</v>
      </c>
      <c r="LZ201" s="7" t="str">
        <f t="shared" ca="1" si="1182"/>
        <v>2</v>
      </c>
      <c r="MA201" s="7">
        <f ca="1">IFERROR(IF(MA200+LZ201&gt;MB$4,MA200,MA200+LZ201),"")</f>
        <v>60</v>
      </c>
      <c r="MB201" s="7">
        <f t="shared" ca="1" si="1256"/>
        <v>0</v>
      </c>
      <c r="MC201" s="7">
        <f t="shared" ca="1" si="1183"/>
        <v>0.31005552962959892</v>
      </c>
      <c r="MD201" s="7">
        <f t="shared" ca="1" si="1184"/>
        <v>0.53609831652424722</v>
      </c>
      <c r="ME201" s="7">
        <f t="shared" ca="1" si="1185"/>
        <v>1</v>
      </c>
      <c r="MF201" s="7" t="str">
        <f t="shared" ca="1" si="1186"/>
        <v>2</v>
      </c>
      <c r="MG201" s="7">
        <f ca="1">IFERROR(IF(MG200+MF201&gt;MH$4,MG200,MG200+MF201),"")</f>
        <v>60</v>
      </c>
      <c r="MH201" s="7">
        <f t="shared" ca="1" si="1257"/>
        <v>0</v>
      </c>
      <c r="MI201" s="7">
        <f t="shared" ca="1" si="1187"/>
        <v>0.69365248982211269</v>
      </c>
      <c r="MJ201" s="7">
        <f t="shared" ca="1" si="1188"/>
        <v>0.15250135633173345</v>
      </c>
      <c r="MK201" s="7">
        <f t="shared" ca="1" si="1189"/>
        <v>1</v>
      </c>
      <c r="ML201" s="7" t="str">
        <f t="shared" ca="1" si="1190"/>
        <v>2</v>
      </c>
      <c r="MM201" s="7">
        <f ca="1">IFERROR(IF(MM200+ML201&gt;MN$4,MM200,MM200+ML201),"")</f>
        <v>60</v>
      </c>
      <c r="MN201" s="7">
        <f t="shared" ca="1" si="1258"/>
        <v>0</v>
      </c>
      <c r="MO201" s="7">
        <f t="shared" ca="1" si="1191"/>
        <v>0.48362201120415482</v>
      </c>
      <c r="MP201" s="7">
        <f t="shared" ca="1" si="1192"/>
        <v>0.36253183494969132</v>
      </c>
      <c r="MQ201" s="7">
        <f t="shared" ca="1" si="1193"/>
        <v>1</v>
      </c>
      <c r="MR201" s="7" t="str">
        <f t="shared" ca="1" si="1194"/>
        <v>2</v>
      </c>
      <c r="MS201" s="7">
        <f ca="1">IFERROR(IF(MS200+MR201&gt;MT$4,MS200,MS200+MR201),"")</f>
        <v>60</v>
      </c>
      <c r="MT201" s="7">
        <f t="shared" ca="1" si="1259"/>
        <v>0</v>
      </c>
      <c r="MU201" s="7">
        <f t="shared" ca="1" si="1195"/>
        <v>0.80665067484794772</v>
      </c>
      <c r="MV201" s="7">
        <f t="shared" ca="1" si="1196"/>
        <v>3.9503171305898421E-2</v>
      </c>
      <c r="MW201" s="7">
        <f t="shared" ca="1" si="1197"/>
        <v>1</v>
      </c>
      <c r="MX201" s="7" t="str">
        <f t="shared" ca="1" si="1198"/>
        <v>2</v>
      </c>
      <c r="MY201" s="7">
        <f ca="1">IFERROR(IF(MY200+MX201&gt;MZ$4,MY200,MY200+MX201),"")</f>
        <v>60</v>
      </c>
      <c r="MZ201" s="7">
        <f t="shared" ca="1" si="1260"/>
        <v>0</v>
      </c>
      <c r="NA201" s="7">
        <f t="shared" ca="1" si="1199"/>
        <v>0.84513792319398373</v>
      </c>
      <c r="NB201" s="7">
        <f t="shared" ca="1" si="1200"/>
        <v>1.0159229598624142E-3</v>
      </c>
      <c r="NC201" s="7">
        <f t="shared" ca="1" si="1201"/>
        <v>1</v>
      </c>
      <c r="ND201" s="7" t="str">
        <f t="shared" ca="1" si="1202"/>
        <v>2</v>
      </c>
      <c r="NE201" s="7">
        <f ca="1">IFERROR(IF(NE200+ND201&gt;NF$4,NE200,NE200+ND201),"")</f>
        <v>60</v>
      </c>
      <c r="NF201" s="7">
        <f t="shared" ca="1" si="1261"/>
        <v>0</v>
      </c>
      <c r="NG201" s="7">
        <f t="shared" ca="1" si="1203"/>
        <v>0.29219683537685748</v>
      </c>
      <c r="NH201" s="7">
        <f t="shared" ca="1" si="1204"/>
        <v>0.55395701077698867</v>
      </c>
      <c r="NI201" s="7">
        <f t="shared" ca="1" si="1205"/>
        <v>1</v>
      </c>
      <c r="NJ201" s="7" t="str">
        <f t="shared" ca="1" si="1206"/>
        <v>2</v>
      </c>
      <c r="NK201" s="7">
        <f ca="1">IFERROR(IF(NK200+NJ201&gt;NL$4,NK200,NK200+NJ201),"")</f>
        <v>60</v>
      </c>
      <c r="NL201" s="7">
        <f t="shared" ca="1" si="1262"/>
        <v>0</v>
      </c>
      <c r="NM201" s="7">
        <f t="shared" ca="1" si="1207"/>
        <v>0.20153504346730955</v>
      </c>
      <c r="NN201" s="7">
        <f t="shared" ca="1" si="1208"/>
        <v>0.6446188026865366</v>
      </c>
      <c r="NO201" s="7">
        <f t="shared" ca="1" si="1209"/>
        <v>1</v>
      </c>
      <c r="NP201" s="7" t="str">
        <f t="shared" ca="1" si="1210"/>
        <v>2</v>
      </c>
      <c r="NQ201" s="7">
        <f ca="1">IFERROR(IF(NQ200+NP201&gt;NR$4,NQ200,NQ200+NP201),"")</f>
        <v>60</v>
      </c>
      <c r="NR201" s="7">
        <f t="shared" ca="1" si="1263"/>
        <v>0</v>
      </c>
      <c r="NT201">
        <v>199</v>
      </c>
      <c r="NU201" s="7" t="s">
        <v>19</v>
      </c>
      <c r="NV201" s="7" t="str">
        <f t="shared" ca="1" si="967"/>
        <v/>
      </c>
      <c r="NW201" s="7" t="str">
        <f t="shared" ca="1" si="961"/>
        <v/>
      </c>
      <c r="NX201" t="str">
        <f ca="1">IFERROR(VLOOKUP(NT201,$K$3:$AK$568,8,FALSE),"")</f>
        <v/>
      </c>
      <c r="NY201" t="str">
        <f ca="1">IFERROR(VLOOKUP(NT201,$K$3:$AK$568,9,FALSE),"")</f>
        <v/>
      </c>
      <c r="NZ201" s="7" t="str">
        <f ca="1">IFERROR(VLOOKUP(NT201,$K$3:$AK$568,27,FALSE),"")</f>
        <v/>
      </c>
      <c r="OB201">
        <v>199</v>
      </c>
      <c r="OC201" s="7" t="s">
        <v>19</v>
      </c>
      <c r="OD201" t="e">
        <f t="shared" ca="1" si="968"/>
        <v>#N/A</v>
      </c>
      <c r="OE201" s="7" t="str">
        <f t="shared" ca="1" si="969"/>
        <v/>
      </c>
      <c r="OF201" s="7" t="str">
        <f t="shared" ca="1" si="970"/>
        <v/>
      </c>
      <c r="OG201" t="str">
        <f t="shared" ca="1" si="971"/>
        <v/>
      </c>
      <c r="OI201">
        <v>199</v>
      </c>
      <c r="OJ201" s="7" t="s">
        <v>19</v>
      </c>
      <c r="OK201" s="7" t="str">
        <f t="shared" ca="1" si="972"/>
        <v/>
      </c>
      <c r="OL201" s="7" t="str">
        <f t="shared" ca="1" si="973"/>
        <v/>
      </c>
      <c r="OM201" t="str">
        <f ca="1">IFERROR(VLOOKUP(OI201,$L$3:$AK$568,7,FALSE),"")</f>
        <v/>
      </c>
      <c r="ON201" t="str">
        <f ca="1">IFERROR(VLOOKUP(OI201,$L$3:$AK$568,8,FALSE),"")</f>
        <v/>
      </c>
      <c r="OO201" s="7" t="str">
        <f ca="1">IFERROR(VLOOKUP(OI201,$L$3:$AK$568,26,FALSE),"")</f>
        <v/>
      </c>
      <c r="OQ201">
        <v>199</v>
      </c>
      <c r="OR201" s="7" t="s">
        <v>19</v>
      </c>
      <c r="OS201" t="e">
        <f t="shared" ca="1" si="974"/>
        <v>#N/A</v>
      </c>
      <c r="OT201" s="7" t="str">
        <f t="shared" ca="1" si="975"/>
        <v/>
      </c>
      <c r="OU201" s="7" t="str">
        <f t="shared" ca="1" si="976"/>
        <v/>
      </c>
      <c r="OV201" t="str">
        <f t="shared" ca="1" si="977"/>
        <v/>
      </c>
      <c r="OX201">
        <v>199</v>
      </c>
      <c r="OY201" s="7" t="s">
        <v>19</v>
      </c>
      <c r="OZ201" s="7" t="str">
        <f t="shared" ca="1" si="978"/>
        <v/>
      </c>
      <c r="PA201" s="7" t="str">
        <f t="shared" ca="1" si="979"/>
        <v/>
      </c>
      <c r="PB201" t="str">
        <f ca="1">IFERROR(VLOOKUP(OX201,$M$3:$AK$568,6,FALSE),"")</f>
        <v/>
      </c>
      <c r="PC201" t="str">
        <f ca="1">IFERROR(VLOOKUP(OX201,$M$3:$AK$568,7,FALSE),"")</f>
        <v/>
      </c>
      <c r="PD201" s="7" t="str">
        <f ca="1">IFERROR(VLOOKUP(OX201,$M$3:$AK$568,25,FALSE),"")</f>
        <v/>
      </c>
      <c r="PF201">
        <v>199</v>
      </c>
      <c r="PG201" s="7" t="s">
        <v>19</v>
      </c>
      <c r="PH201" t="e">
        <f t="shared" ca="1" si="980"/>
        <v>#N/A</v>
      </c>
      <c r="PI201" s="7" t="str">
        <f t="shared" ca="1" si="981"/>
        <v/>
      </c>
      <c r="PJ201" s="7" t="str">
        <f t="shared" ca="1" si="982"/>
        <v/>
      </c>
      <c r="PK201" t="str">
        <f t="shared" ca="1" si="983"/>
        <v/>
      </c>
      <c r="PM201">
        <v>199</v>
      </c>
      <c r="PN201" s="7" t="s">
        <v>19</v>
      </c>
      <c r="PO201" s="202" t="str">
        <f t="shared" ca="1" si="984"/>
        <v/>
      </c>
      <c r="PP201" s="7" t="str">
        <f t="shared" ca="1" si="985"/>
        <v/>
      </c>
      <c r="PQ201" t="str">
        <f ca="1">IFERROR(VLOOKUP(PM201,$G$325:$R$409,12,FALSE),"")</f>
        <v/>
      </c>
      <c r="PR201" t="e">
        <f ca="1">VLOOKUP(PM201,$G$324:$Q$409,11,FALSE)</f>
        <v>#N/A</v>
      </c>
      <c r="PS201" s="7" t="str">
        <f ca="1">VLOOKUP(PQ201,$R$325:$Y$409,8,FALSE)</f>
        <v>- -</v>
      </c>
      <c r="PT201" s="7">
        <f ca="1">ReSt</f>
        <v>-4</v>
      </c>
      <c r="PU201" s="7" t="e">
        <f t="shared" ca="1" si="986"/>
        <v>#N/A</v>
      </c>
      <c r="PV201" s="7" t="e">
        <f t="shared" ca="1" si="987"/>
        <v>#N/A</v>
      </c>
      <c r="PW201" s="7" t="str">
        <f ca="1">VLOOKUP(PQ201,$R$325:$AK$409,8,FALSE)</f>
        <v>- -</v>
      </c>
      <c r="PX201" s="7"/>
      <c r="PY201">
        <v>199</v>
      </c>
      <c r="PZ201" s="7" t="s">
        <v>19</v>
      </c>
      <c r="QA201" t="str">
        <f t="shared" ca="1" si="988"/>
        <v/>
      </c>
      <c r="QB201" s="7" t="str">
        <f t="shared" ca="1" si="989"/>
        <v/>
      </c>
      <c r="QC201" s="7" t="str">
        <f t="shared" ca="1" si="990"/>
        <v/>
      </c>
      <c r="QD201" t="str">
        <f t="shared" ca="1" si="991"/>
        <v/>
      </c>
      <c r="QF201">
        <v>199</v>
      </c>
      <c r="QG201" s="7" t="s">
        <v>19</v>
      </c>
      <c r="QH201" s="7" t="str">
        <f t="shared" ca="1" si="992"/>
        <v/>
      </c>
      <c r="QI201" s="7" t="e">
        <f t="shared" ca="1" si="993"/>
        <v>#VALUE!</v>
      </c>
      <c r="QJ201" t="e">
        <f t="shared" ca="1" si="994"/>
        <v>#N/A</v>
      </c>
      <c r="QK201" s="7" t="e">
        <f t="shared" ca="1" si="995"/>
        <v>#N/A</v>
      </c>
      <c r="QM201">
        <v>199</v>
      </c>
      <c r="QN201" s="7" t="s">
        <v>19</v>
      </c>
      <c r="QO201" t="str">
        <f t="shared" ca="1" si="996"/>
        <v/>
      </c>
      <c r="QP201" s="7" t="str">
        <f t="shared" ca="1" si="997"/>
        <v/>
      </c>
      <c r="QQ201" t="str">
        <f t="shared" ca="1" si="998"/>
        <v/>
      </c>
    </row>
    <row r="202" spans="1:459" x14ac:dyDescent="0.25">
      <c r="A202" s="240" t="str">
        <f>IF('Character Sheet'!$B$4="Creature","N","Y")</f>
        <v>Y</v>
      </c>
      <c r="C202" s="75"/>
      <c r="D202" s="76"/>
      <c r="F202" s="75"/>
      <c r="G202" s="76"/>
      <c r="I202" s="75"/>
      <c r="J202" s="85"/>
      <c r="K202" s="85">
        <f t="shared" ca="1" si="962"/>
        <v>7</v>
      </c>
      <c r="L202" s="85">
        <f t="shared" ca="1" si="951"/>
        <v>1</v>
      </c>
      <c r="M202" s="70">
        <f t="shared" ca="1" si="956"/>
        <v>10</v>
      </c>
      <c r="O202" s="222">
        <f t="shared" ca="1" si="963"/>
        <v>322</v>
      </c>
      <c r="Q202" s="7" t="str">
        <f t="shared" si="999"/>
        <v>Flora Lore</v>
      </c>
      <c r="R202" s="9" t="s">
        <v>1474</v>
      </c>
      <c r="S202" s="9" t="s">
        <v>1474</v>
      </c>
      <c r="T202" s="61" t="str">
        <f>SUBSTITUTE(IFERROR(IFERROR(VLOOKUP(R202,'[1]Skill Statistics'!$A$3:$C$513,2,FALSE),VLOOKUP(Q202,'[1]Skill Statistics'!$A$3:$C$513,2,FALSE)),T201),"R*","ReSt")</f>
        <v>Me/Me</v>
      </c>
      <c r="U202" s="61" t="str">
        <f>IFERROR(IFERROR(VLOOKUP(R202,'[1]Skill Statistics'!$A$3:$C$513,3,FALSE),VLOOKUP(Q202,'[1]Skill Statistics'!$A$3:$C$513,3,FALSE)),U201)</f>
        <v>Re</v>
      </c>
      <c r="V202" s="61" t="str">
        <f>IF(ISNUMBER(SEARCH("Category",R202)),"- -",IFERROR(IFERROR(VLOOKUP(Q202,[1]Professions!$A$4:$AM$288,MATCH(Profession,[1]Professions!$A$1:$AM$1,0),FALSE),VLOOKUP(Q202,Calculations!$B$91:$I$95,8,FALSE)),"- -"))</f>
        <v>2 / 3</v>
      </c>
      <c r="W202" s="60">
        <f t="shared" si="964"/>
        <v>0</v>
      </c>
      <c r="X202" s="7">
        <f ca="1">IFERROR(VLOOKUP(R202,$BS$6:$NR$519,MATCH(ActualLevel,$BS$3:$NR$3,0),FALSE),"- -")</f>
        <v>0</v>
      </c>
      <c r="Y202" s="7">
        <f t="shared" ca="1" si="955"/>
        <v>0</v>
      </c>
      <c r="Z202" s="7">
        <f ca="1">IFERROR(VLOOKUP(Y202,Charts!$BQ$2:$BR$52,2,FALSE),"- -")</f>
        <v>-25</v>
      </c>
      <c r="AA202" s="7">
        <f t="shared" ca="1" si="1000"/>
        <v>3</v>
      </c>
      <c r="AB202" s="7">
        <f t="shared" ca="1" si="952"/>
        <v>0</v>
      </c>
      <c r="AC202" s="7"/>
      <c r="AD202" s="7"/>
      <c r="AE202" s="7"/>
      <c r="AF202" s="7"/>
      <c r="AG202" s="7"/>
      <c r="AH202" s="43"/>
      <c r="AI202" s="7"/>
      <c r="AJ202" s="7"/>
      <c r="AK202" s="7">
        <f t="shared" ca="1" si="1001"/>
        <v>-22</v>
      </c>
      <c r="AL202" s="7"/>
      <c r="AM202" s="69">
        <f>IFERROR(VLOOKUP(R202,'[1]Skill Statistics'!$A$3:$AN$513,MATCH(Profession,'[1]Skill Statistics'!$A$2:$AN$2,0),FALSE),0)</f>
        <v>0</v>
      </c>
      <c r="AN202" s="85">
        <f>IFERROR(VLOOKUP(Q202,'[1]Skill Statistics'!$A$3:$BK$513,MATCH(Archetype,'[1]Skill Statistics'!$A$2:$BK$2,0),FALSE),0)</f>
        <v>0</v>
      </c>
      <c r="AO202" s="85">
        <f>IFERROR(VLOOKUP(Q202,'[1]Skill Statistics'!$A$3:$BB$513,MATCH(Race,'[1]Skill Statistics'!$A$2:$BB$2,0),FALSE),0)</f>
        <v>0</v>
      </c>
      <c r="AP202" s="85">
        <f t="shared" ca="1" si="965"/>
        <v>0.3</v>
      </c>
      <c r="AQ202" s="70"/>
      <c r="AS202" s="69">
        <f>IFERROR(VLOOKUP(Q202,'[1]Professional Skills'!$A$4:$AM$288,MATCH(Profession,'[1]Professional Skills'!$A$3:$AM$3,0),FALSE),"- -")</f>
        <v>0</v>
      </c>
      <c r="AU202" s="7">
        <f t="shared" si="954"/>
        <v>0</v>
      </c>
      <c r="AV202" s="7">
        <f t="shared" ca="1" si="953"/>
        <v>0</v>
      </c>
      <c r="AW202" t="str">
        <f t="shared" si="1004"/>
        <v/>
      </c>
      <c r="AX202" t="str">
        <f>IFERROR(_xlfn.RANK.EQ(AW202,$AW$5:$AW$568),"")</f>
        <v/>
      </c>
      <c r="AY202">
        <f t="shared" si="959"/>
        <v>0</v>
      </c>
      <c r="AZ202" s="70" t="str">
        <f t="shared" si="1002"/>
        <v/>
      </c>
      <c r="BB202" s="69">
        <f>IFERROR(IF(Q202="Language",VLOOKUP(R202,[1]Cultures!$B$4:$N$218,MATCH(Culture,[1]Cultures!$B$3:$N$3,0),FALSE),VLOOKUP(Q202,[1]Cultures!$B$4:$O$212,MATCH(Culture,[1]Cultures!$B$3:$O$3,0),FALSE)),"- -")</f>
        <v>0</v>
      </c>
      <c r="BD202">
        <f t="shared" ca="1" si="950"/>
        <v>0</v>
      </c>
      <c r="BE202" t="str">
        <f t="shared" si="1211"/>
        <v/>
      </c>
      <c r="BI202" s="7">
        <f t="shared" si="1003"/>
        <v>0</v>
      </c>
      <c r="BK202" s="7"/>
      <c r="BL202" s="70">
        <f t="shared" si="960"/>
        <v>0</v>
      </c>
      <c r="BN202" s="69">
        <f>IFERROR(VLOOKUP(V202,Charts!$BT$2:$BV$14,3,FALSE),"- -")</f>
        <v>0.84615384615384615</v>
      </c>
      <c r="BO202" s="85">
        <f t="shared" ca="1" si="966"/>
        <v>1.2253228122386388</v>
      </c>
      <c r="BP202" s="70">
        <f t="shared" ca="1" si="1212"/>
        <v>322</v>
      </c>
      <c r="BR202" s="7">
        <v>197</v>
      </c>
      <c r="BS202" s="9" t="str">
        <f ca="1">VLOOKUP(BR202,$O$3:$R$568,4,FALSE)</f>
        <v>Spell Trickery 4</v>
      </c>
      <c r="BT202" s="7" t="str">
        <f ca="1">VLOOKUP(BS202,$R$3:$V$568,5,FALSE)</f>
        <v>5 / 7</v>
      </c>
      <c r="BU202" s="7">
        <f ca="1">VLOOKUP(BT202,Charts!$BT$2:$BV$14,3,FALSE)</f>
        <v>0.46153846153846156</v>
      </c>
      <c r="BV202" s="7" t="str">
        <f t="shared" ca="1" si="1005"/>
        <v>5</v>
      </c>
      <c r="BW202" s="7" t="str">
        <f t="shared" ca="1" si="1006"/>
        <v>7</v>
      </c>
      <c r="BY202" s="7">
        <f t="shared" ca="1" si="1007"/>
        <v>0.70088659705649003</v>
      </c>
      <c r="BZ202" s="7">
        <f t="shared" ca="1" si="1008"/>
        <v>-0.23934813551802847</v>
      </c>
      <c r="CA202" s="7">
        <f t="shared" ca="1" si="1009"/>
        <v>0</v>
      </c>
      <c r="CB202" s="7">
        <f t="shared" ca="1" si="1010"/>
        <v>0</v>
      </c>
      <c r="CC202" s="7">
        <f ca="1">IFERROR(IF(CC201+CB202&gt;CD$4,CC201,CC201+CB202),"")</f>
        <v>38</v>
      </c>
      <c r="CD202" s="7">
        <f t="shared" ca="1" si="1213"/>
        <v>0</v>
      </c>
      <c r="CE202" s="7">
        <f t="shared" ca="1" si="1011"/>
        <v>0.80821698422474841</v>
      </c>
      <c r="CF202" s="7">
        <f t="shared" ca="1" si="1012"/>
        <v>-0.34667852268628685</v>
      </c>
      <c r="CG202" s="7">
        <f t="shared" ca="1" si="1013"/>
        <v>0</v>
      </c>
      <c r="CH202" s="7">
        <f t="shared" ca="1" si="1014"/>
        <v>0</v>
      </c>
      <c r="CI202" s="7">
        <f ca="1">IFERROR(IF(CI201+CH202&gt;CJ$4,CI201,CI201+CH202),"")</f>
        <v>60</v>
      </c>
      <c r="CJ202" s="7">
        <f t="shared" ca="1" si="1214"/>
        <v>0</v>
      </c>
      <c r="CK202" s="7">
        <f t="shared" ca="1" si="1015"/>
        <v>0.85456182168481964</v>
      </c>
      <c r="CL202" s="7">
        <f t="shared" ca="1" si="1016"/>
        <v>-0.39302336014635808</v>
      </c>
      <c r="CM202" s="7">
        <f t="shared" ca="1" si="1017"/>
        <v>0</v>
      </c>
      <c r="CN202" s="7">
        <f t="shared" ca="1" si="1018"/>
        <v>0</v>
      </c>
      <c r="CO202" s="7">
        <f ca="1">IFERROR(IF(CO201+CN202&gt;CP$4,CO201,CO201+CN202),"")</f>
        <v>60</v>
      </c>
      <c r="CP202" s="7">
        <f t="shared" ca="1" si="1215"/>
        <v>0</v>
      </c>
      <c r="CQ202" s="7">
        <f t="shared" ca="1" si="1019"/>
        <v>0.66815112286987199</v>
      </c>
      <c r="CR202" s="7">
        <f t="shared" ca="1" si="1020"/>
        <v>-0.20661266133141043</v>
      </c>
      <c r="CS202" s="7">
        <f t="shared" ca="1" si="1021"/>
        <v>0</v>
      </c>
      <c r="CT202" s="7">
        <f t="shared" ca="1" si="1022"/>
        <v>0</v>
      </c>
      <c r="CU202" s="7">
        <f ca="1">IFERROR(IF(CU201+CT202&gt;CV$4,CU201,CU201+CT202),"")</f>
        <v>60</v>
      </c>
      <c r="CV202" s="7">
        <f t="shared" ca="1" si="1216"/>
        <v>0</v>
      </c>
      <c r="CW202" s="7">
        <f t="shared" ca="1" si="1023"/>
        <v>0.20376876918645903</v>
      </c>
      <c r="CX202" s="7">
        <f t="shared" ca="1" si="1024"/>
        <v>0.25776969235200253</v>
      </c>
      <c r="CY202" s="7">
        <f t="shared" ca="1" si="1025"/>
        <v>1</v>
      </c>
      <c r="CZ202" s="7" t="str">
        <f t="shared" ca="1" si="1026"/>
        <v>5</v>
      </c>
      <c r="DA202" s="7">
        <f ca="1">IFERROR(IF(DA201+CZ202&gt;DB$4,DA201,DA201+CZ202),"")</f>
        <v>60</v>
      </c>
      <c r="DB202" s="7">
        <f t="shared" ca="1" si="1217"/>
        <v>0</v>
      </c>
      <c r="DC202" s="7">
        <f t="shared" ca="1" si="1027"/>
        <v>0.10095976495133097</v>
      </c>
      <c r="DD202" s="7">
        <f t="shared" ca="1" si="1028"/>
        <v>0.3605786965871306</v>
      </c>
      <c r="DE202" s="7">
        <f t="shared" ca="1" si="1029"/>
        <v>1</v>
      </c>
      <c r="DF202" s="7" t="str">
        <f t="shared" ca="1" si="1030"/>
        <v>5</v>
      </c>
      <c r="DG202" s="7">
        <f ca="1">IFERROR(IF(DG201+DF202&gt;DH$4,DG201,DG201+DF202),"")</f>
        <v>60</v>
      </c>
      <c r="DH202" s="7">
        <f t="shared" ca="1" si="1218"/>
        <v>0</v>
      </c>
      <c r="DI202" s="7">
        <f t="shared" ca="1" si="1031"/>
        <v>0.77199956206113673</v>
      </c>
      <c r="DJ202" s="7">
        <f t="shared" ca="1" si="1032"/>
        <v>-0.31046110052267517</v>
      </c>
      <c r="DK202" s="7">
        <f t="shared" ca="1" si="1033"/>
        <v>0</v>
      </c>
      <c r="DL202" s="7">
        <f t="shared" ca="1" si="1034"/>
        <v>0</v>
      </c>
      <c r="DM202" s="7">
        <f ca="1">IFERROR(IF(DM201+DL202&gt;DN$4,DM201,DM201+DL202),"")</f>
        <v>60</v>
      </c>
      <c r="DN202" s="7">
        <f t="shared" ca="1" si="1219"/>
        <v>0</v>
      </c>
      <c r="DO202" s="7">
        <f t="shared" ca="1" si="1035"/>
        <v>0.6805550785657063</v>
      </c>
      <c r="DP202" s="7">
        <f t="shared" ca="1" si="1036"/>
        <v>-0.21901661702724473</v>
      </c>
      <c r="DQ202" s="7">
        <f t="shared" ca="1" si="1037"/>
        <v>0</v>
      </c>
      <c r="DR202" s="7">
        <f t="shared" ca="1" si="1038"/>
        <v>0</v>
      </c>
      <c r="DS202" s="7">
        <f ca="1">IFERROR(IF(DS201+DR202&gt;DT$4,DS201,DS201+DR202),"")</f>
        <v>60</v>
      </c>
      <c r="DT202" s="7">
        <f t="shared" ca="1" si="1220"/>
        <v>0</v>
      </c>
      <c r="DU202" s="7">
        <f t="shared" ca="1" si="1039"/>
        <v>0.47080244782779412</v>
      </c>
      <c r="DV202" s="7">
        <f t="shared" ca="1" si="1040"/>
        <v>-9.2639862893325597E-3</v>
      </c>
      <c r="DW202" s="7">
        <f t="shared" ca="1" si="1041"/>
        <v>0</v>
      </c>
      <c r="DX202" s="7">
        <f t="shared" ca="1" si="1042"/>
        <v>0</v>
      </c>
      <c r="DY202" s="7">
        <f ca="1">IFERROR(IF(DY201+DX202&gt;DZ$4,DY201,DY201+DX202),"")</f>
        <v>60</v>
      </c>
      <c r="DZ202" s="7">
        <f t="shared" ca="1" si="1221"/>
        <v>0</v>
      </c>
      <c r="EA202" s="7">
        <f t="shared" ca="1" si="1043"/>
        <v>0.76073711872153116</v>
      </c>
      <c r="EB202" s="7">
        <f t="shared" ca="1" si="1044"/>
        <v>-0.29919865718306959</v>
      </c>
      <c r="EC202" s="7">
        <f t="shared" ca="1" si="1045"/>
        <v>0</v>
      </c>
      <c r="ED202" s="7">
        <f t="shared" ca="1" si="1046"/>
        <v>0</v>
      </c>
      <c r="EE202" s="7">
        <f ca="1">IFERROR(IF(EE201+ED202&gt;EF$4,EE201,EE201+ED202),"")</f>
        <v>60</v>
      </c>
      <c r="EF202" s="7">
        <f t="shared" ca="1" si="1222"/>
        <v>0</v>
      </c>
      <c r="EG202" s="7">
        <f t="shared" ca="1" si="1047"/>
        <v>0.21534661095669438</v>
      </c>
      <c r="EH202" s="7">
        <f t="shared" ca="1" si="1048"/>
        <v>0.24619185058176718</v>
      </c>
      <c r="EI202" s="7">
        <f t="shared" ca="1" si="1049"/>
        <v>1</v>
      </c>
      <c r="EJ202" s="7" t="str">
        <f t="shared" ca="1" si="1050"/>
        <v>5</v>
      </c>
      <c r="EK202" s="7">
        <f ca="1">IFERROR(IF(EK201+EJ202&gt;EL$4,EK201,EK201+EJ202),"")</f>
        <v>60</v>
      </c>
      <c r="EL202" s="7">
        <f t="shared" ca="1" si="1223"/>
        <v>0</v>
      </c>
      <c r="EM202" s="7">
        <f t="shared" ca="1" si="1051"/>
        <v>0.83152565406480228</v>
      </c>
      <c r="EN202" s="7">
        <f t="shared" ca="1" si="1052"/>
        <v>-0.36998719252634071</v>
      </c>
      <c r="EO202" s="7">
        <f t="shared" ca="1" si="1053"/>
        <v>0</v>
      </c>
      <c r="EP202" s="7">
        <f t="shared" ca="1" si="1054"/>
        <v>0</v>
      </c>
      <c r="EQ202" s="7">
        <f ca="1">IFERROR(IF(EQ201+EP202&gt;ER$4,EQ201,EQ201+EP202),"")</f>
        <v>60</v>
      </c>
      <c r="ER202" s="7">
        <f t="shared" ca="1" si="1224"/>
        <v>0</v>
      </c>
      <c r="ES202" s="7">
        <f t="shared" ca="1" si="1055"/>
        <v>0.73081933276980104</v>
      </c>
      <c r="ET202" s="7">
        <f t="shared" ca="1" si="1056"/>
        <v>-0.26928087123133948</v>
      </c>
      <c r="EU202" s="7">
        <f t="shared" ca="1" si="1057"/>
        <v>0</v>
      </c>
      <c r="EV202" s="7">
        <f t="shared" ca="1" si="1058"/>
        <v>0</v>
      </c>
      <c r="EW202" s="7">
        <f ca="1">IFERROR(IF(EW201+EV202&gt;EX$4,EW201,EW201+EV202),"")</f>
        <v>60</v>
      </c>
      <c r="EX202" s="7">
        <f t="shared" ca="1" si="1225"/>
        <v>0</v>
      </c>
      <c r="EY202" s="7">
        <f t="shared" ca="1" si="1059"/>
        <v>0.83785991672842319</v>
      </c>
      <c r="EZ202" s="7">
        <f t="shared" ca="1" si="1060"/>
        <v>-0.37632145518996163</v>
      </c>
      <c r="FA202" s="7">
        <f t="shared" ca="1" si="1061"/>
        <v>0</v>
      </c>
      <c r="FB202" s="7">
        <f t="shared" ca="1" si="1062"/>
        <v>0</v>
      </c>
      <c r="FC202" s="7">
        <f ca="1">IFERROR(IF(FC201+FB202&gt;FD$4,FC201,FC201+FB202),"")</f>
        <v>60</v>
      </c>
      <c r="FD202" s="7">
        <f t="shared" ca="1" si="1226"/>
        <v>0</v>
      </c>
      <c r="FE202" s="7">
        <f t="shared" ca="1" si="1063"/>
        <v>0.63622467795800708</v>
      </c>
      <c r="FF202" s="7">
        <f t="shared" ca="1" si="1064"/>
        <v>-0.17468621641954551</v>
      </c>
      <c r="FG202" s="7">
        <f t="shared" ca="1" si="1065"/>
        <v>0</v>
      </c>
      <c r="FH202" s="7">
        <f t="shared" ca="1" si="1066"/>
        <v>0</v>
      </c>
      <c r="FI202" s="7">
        <f ca="1">IFERROR(IF(FI201+FH202&gt;FJ$4,FI201,FI201+FH202),"")</f>
        <v>60</v>
      </c>
      <c r="FJ202" s="7">
        <f t="shared" ca="1" si="1227"/>
        <v>0</v>
      </c>
      <c r="FK202" s="7">
        <f t="shared" ca="1" si="1067"/>
        <v>0.93603986408133966</v>
      </c>
      <c r="FL202" s="7">
        <f t="shared" ca="1" si="1068"/>
        <v>-0.47450140254287809</v>
      </c>
      <c r="FM202" s="7">
        <f t="shared" ca="1" si="1069"/>
        <v>0</v>
      </c>
      <c r="FN202" s="7">
        <f t="shared" ca="1" si="1070"/>
        <v>0</v>
      </c>
      <c r="FO202" s="7">
        <f ca="1">IFERROR(IF(FO201+FN202&gt;FP$4,FO201,FO201+FN202),"")</f>
        <v>60</v>
      </c>
      <c r="FP202" s="7">
        <f t="shared" ca="1" si="1228"/>
        <v>0</v>
      </c>
      <c r="FQ202" s="7">
        <f t="shared" ca="1" si="1071"/>
        <v>0.27493818437171003</v>
      </c>
      <c r="FR202" s="7">
        <f t="shared" ca="1" si="1072"/>
        <v>0.18660027716675154</v>
      </c>
      <c r="FS202" s="7">
        <f t="shared" ca="1" si="1073"/>
        <v>1</v>
      </c>
      <c r="FT202" s="7" t="str">
        <f t="shared" ca="1" si="1074"/>
        <v>5</v>
      </c>
      <c r="FU202" s="7">
        <f ca="1">IFERROR(IF(FU201+FT202&gt;FV$4,FU201,FU201+FT202),"")</f>
        <v>60</v>
      </c>
      <c r="FV202" s="7">
        <f t="shared" ca="1" si="1229"/>
        <v>0</v>
      </c>
      <c r="FW202" s="7">
        <f t="shared" ca="1" si="1075"/>
        <v>0.62903052358094003</v>
      </c>
      <c r="FX202" s="7">
        <f t="shared" ca="1" si="1076"/>
        <v>-0.16749206204247846</v>
      </c>
      <c r="FY202" s="7">
        <f t="shared" ca="1" si="1077"/>
        <v>0</v>
      </c>
      <c r="FZ202" s="7">
        <f t="shared" ca="1" si="1078"/>
        <v>0</v>
      </c>
      <c r="GA202" s="7">
        <f ca="1">IFERROR(IF(GA201+FZ202&gt;GB$4,GA201,GA201+FZ202),"")</f>
        <v>60</v>
      </c>
      <c r="GB202" s="7">
        <f t="shared" ca="1" si="1230"/>
        <v>0</v>
      </c>
      <c r="GC202" s="7">
        <f t="shared" ca="1" si="1079"/>
        <v>0.71594737214833548</v>
      </c>
      <c r="GD202" s="7">
        <f t="shared" ca="1" si="1080"/>
        <v>-0.25440891060987392</v>
      </c>
      <c r="GE202" s="7">
        <f t="shared" ca="1" si="1081"/>
        <v>0</v>
      </c>
      <c r="GF202" s="7">
        <f t="shared" ca="1" si="1082"/>
        <v>0</v>
      </c>
      <c r="GG202" s="7">
        <f ca="1">IFERROR(IF(GG201+GF202&gt;GH$4,GG201,GG201+GF202),"")</f>
        <v>60</v>
      </c>
      <c r="GH202" s="7">
        <f t="shared" ca="1" si="1231"/>
        <v>0</v>
      </c>
      <c r="GI202" s="7">
        <f t="shared" ca="1" si="1083"/>
        <v>0.91030351264288922</v>
      </c>
      <c r="GJ202" s="7">
        <f t="shared" ca="1" si="1084"/>
        <v>-0.44876505110442766</v>
      </c>
      <c r="GK202" s="7">
        <f t="shared" ca="1" si="1085"/>
        <v>0</v>
      </c>
      <c r="GL202" s="7">
        <f t="shared" ca="1" si="1086"/>
        <v>0</v>
      </c>
      <c r="GM202" s="7">
        <f ca="1">IFERROR(IF(GM201+GL202&gt;GN$4,GM201,GM201+GL202),"")</f>
        <v>60</v>
      </c>
      <c r="GN202" s="7">
        <f t="shared" ca="1" si="1232"/>
        <v>0</v>
      </c>
      <c r="GO202" s="7">
        <f t="shared" ca="1" si="1087"/>
        <v>0.25115873084485796</v>
      </c>
      <c r="GP202" s="7">
        <f t="shared" ca="1" si="1088"/>
        <v>0.21037973069360361</v>
      </c>
      <c r="GQ202" s="7">
        <f t="shared" ca="1" si="1089"/>
        <v>1</v>
      </c>
      <c r="GR202" s="7" t="str">
        <f t="shared" ca="1" si="1090"/>
        <v>5</v>
      </c>
      <c r="GS202" s="7">
        <f ca="1">IFERROR(IF(GS201+GR202&gt;GT$4,GS201,GS201+GR202),"")</f>
        <v>60</v>
      </c>
      <c r="GT202" s="7">
        <f t="shared" ca="1" si="1233"/>
        <v>0</v>
      </c>
      <c r="GU202" s="7">
        <f t="shared" ca="1" si="1091"/>
        <v>0.71357269603232365</v>
      </c>
      <c r="GV202" s="7">
        <f t="shared" ca="1" si="1092"/>
        <v>-0.25203423449386209</v>
      </c>
      <c r="GW202" s="7">
        <f t="shared" ca="1" si="1093"/>
        <v>0</v>
      </c>
      <c r="GX202" s="7">
        <f t="shared" ca="1" si="1094"/>
        <v>0</v>
      </c>
      <c r="GY202" s="7">
        <f ca="1">IFERROR(IF(GY201+GX202&gt;GZ$4,GY201,GY201+GX202),"")</f>
        <v>60</v>
      </c>
      <c r="GZ202" s="7">
        <f t="shared" ca="1" si="1234"/>
        <v>0</v>
      </c>
      <c r="HA202" s="7">
        <f t="shared" ca="1" si="1095"/>
        <v>7.0195209502178169E-2</v>
      </c>
      <c r="HB202" s="7">
        <f t="shared" ca="1" si="1096"/>
        <v>0.3913432520362834</v>
      </c>
      <c r="HC202" s="7">
        <f t="shared" ca="1" si="1097"/>
        <v>1</v>
      </c>
      <c r="HD202" s="7" t="str">
        <f t="shared" ca="1" si="1098"/>
        <v>5</v>
      </c>
      <c r="HE202" s="7">
        <f ca="1">IFERROR(IF(HE201+HD202&gt;HF$4,HE201,HE201+HD202),"")</f>
        <v>60</v>
      </c>
      <c r="HF202" s="7">
        <f t="shared" ca="1" si="1235"/>
        <v>0</v>
      </c>
      <c r="HG202" s="7">
        <f t="shared" ca="1" si="1099"/>
        <v>7.0227420036029664E-2</v>
      </c>
      <c r="HH202" s="7">
        <f t="shared" ca="1" si="1100"/>
        <v>0.3913110415024319</v>
      </c>
      <c r="HI202" s="7">
        <f t="shared" ca="1" si="1101"/>
        <v>1</v>
      </c>
      <c r="HJ202" s="7" t="str">
        <f t="shared" ca="1" si="1102"/>
        <v>5</v>
      </c>
      <c r="HK202" s="7">
        <f ca="1">IFERROR(IF(HK201+HJ202&gt;HL$4,HK201,HK201+HJ202),"")</f>
        <v>60</v>
      </c>
      <c r="HL202" s="7">
        <f t="shared" ca="1" si="1236"/>
        <v>0</v>
      </c>
      <c r="HM202" s="7">
        <f t="shared" ca="1" si="1103"/>
        <v>0.94200101058839825</v>
      </c>
      <c r="HN202" s="7">
        <f t="shared" ca="1" si="1104"/>
        <v>-0.48046254904993668</v>
      </c>
      <c r="HO202" s="7">
        <f t="shared" ca="1" si="1105"/>
        <v>0</v>
      </c>
      <c r="HP202" s="7">
        <f t="shared" ca="1" si="1106"/>
        <v>0</v>
      </c>
      <c r="HQ202" s="7">
        <f ca="1">IFERROR(IF(HQ201+HP202&gt;HR$4,HQ201,HQ201+HP202),"")</f>
        <v>60</v>
      </c>
      <c r="HR202" s="7">
        <f t="shared" ca="1" si="1237"/>
        <v>0</v>
      </c>
      <c r="HS202" s="7">
        <f t="shared" ca="1" si="1107"/>
        <v>0.406966682499037</v>
      </c>
      <c r="HT202" s="7">
        <f t="shared" ca="1" si="1108"/>
        <v>5.4571779039424562E-2</v>
      </c>
      <c r="HU202" s="7">
        <f t="shared" ca="1" si="1109"/>
        <v>1</v>
      </c>
      <c r="HV202" s="7" t="str">
        <f t="shared" ca="1" si="1110"/>
        <v>5</v>
      </c>
      <c r="HW202" s="7">
        <f ca="1">IFERROR(IF(HW201+HV202&gt;HX$4,HW201,HW201+HV202),"")</f>
        <v>60</v>
      </c>
      <c r="HX202" s="7">
        <f t="shared" ca="1" si="1238"/>
        <v>0</v>
      </c>
      <c r="HY202" s="7">
        <f t="shared" ca="1" si="1111"/>
        <v>3.9641269242841504E-2</v>
      </c>
      <c r="HZ202" s="7">
        <f t="shared" ca="1" si="1112"/>
        <v>0.42189719229562006</v>
      </c>
      <c r="IA202" s="7">
        <f t="shared" ca="1" si="1113"/>
        <v>1</v>
      </c>
      <c r="IB202" s="7" t="str">
        <f t="shared" ca="1" si="1114"/>
        <v>5</v>
      </c>
      <c r="IC202" s="7">
        <f ca="1">IFERROR(IF(IC201+IB202&gt;ID$4,IC201,IC201+IB202),"")</f>
        <v>60</v>
      </c>
      <c r="ID202" s="7">
        <f t="shared" ca="1" si="1239"/>
        <v>0</v>
      </c>
      <c r="IE202" s="7">
        <f t="shared" ca="1" si="1115"/>
        <v>0.21213581991907127</v>
      </c>
      <c r="IF202" s="7">
        <f t="shared" ca="1" si="1116"/>
        <v>0.2494026416193903</v>
      </c>
      <c r="IG202" s="7">
        <f t="shared" ca="1" si="1117"/>
        <v>1</v>
      </c>
      <c r="IH202" s="7" t="str">
        <f t="shared" ca="1" si="1118"/>
        <v>5</v>
      </c>
      <c r="II202" s="7">
        <f ca="1">IFERROR(IF(II201+IH202&gt;IJ$4,II201,II201+IH202),"")</f>
        <v>60</v>
      </c>
      <c r="IJ202" s="7">
        <f t="shared" ca="1" si="1240"/>
        <v>0</v>
      </c>
      <c r="IK202" s="7">
        <f t="shared" ca="1" si="1119"/>
        <v>0.88808151064577112</v>
      </c>
      <c r="IL202" s="7">
        <f t="shared" ca="1" si="1120"/>
        <v>-0.42654304910730956</v>
      </c>
      <c r="IM202" s="7">
        <f t="shared" ca="1" si="1121"/>
        <v>0</v>
      </c>
      <c r="IN202" s="7">
        <f t="shared" ca="1" si="1122"/>
        <v>0</v>
      </c>
      <c r="IO202" s="7">
        <f ca="1">IFERROR(IF(IO201+IN202&gt;IP$4,IO201,IO201+IN202),"")</f>
        <v>60</v>
      </c>
      <c r="IP202" s="7">
        <f t="shared" ca="1" si="1241"/>
        <v>0</v>
      </c>
      <c r="IQ202" s="7">
        <f t="shared" ca="1" si="1123"/>
        <v>0.48383447389394119</v>
      </c>
      <c r="IR202" s="7">
        <f t="shared" ca="1" si="1124"/>
        <v>-2.2296012355479622E-2</v>
      </c>
      <c r="IS202" s="7">
        <f t="shared" ca="1" si="1125"/>
        <v>0</v>
      </c>
      <c r="IT202" s="7">
        <f t="shared" ca="1" si="1126"/>
        <v>0</v>
      </c>
      <c r="IU202" s="7">
        <f ca="1">IFERROR(IF(IU201+IT202&gt;IV$4,IU201,IU201+IT202),"")</f>
        <v>60</v>
      </c>
      <c r="IV202" s="7">
        <f t="shared" ca="1" si="1242"/>
        <v>0</v>
      </c>
      <c r="IW202" s="7">
        <f t="shared" ca="1" si="1127"/>
        <v>0.57643169353567048</v>
      </c>
      <c r="IX202" s="7">
        <f t="shared" ca="1" si="1128"/>
        <v>-0.11489323199720891</v>
      </c>
      <c r="IY202" s="7">
        <f t="shared" ca="1" si="1129"/>
        <v>0</v>
      </c>
      <c r="IZ202" s="7">
        <f t="shared" ca="1" si="1130"/>
        <v>0</v>
      </c>
      <c r="JA202" s="7">
        <f ca="1">IFERROR(IF(JA201+IZ202&gt;JB$4,JA201,JA201+IZ202),"")</f>
        <v>60</v>
      </c>
      <c r="JB202" s="7">
        <f t="shared" ca="1" si="1243"/>
        <v>0</v>
      </c>
      <c r="JC202" s="7">
        <f t="shared" ca="1" si="1131"/>
        <v>0.90296305801210974</v>
      </c>
      <c r="JD202" s="7">
        <f t="shared" ca="1" si="1132"/>
        <v>-0.44142459647364818</v>
      </c>
      <c r="JE202" s="7">
        <f t="shared" ca="1" si="1133"/>
        <v>0</v>
      </c>
      <c r="JF202" s="7">
        <f t="shared" ca="1" si="1134"/>
        <v>0</v>
      </c>
      <c r="JG202" s="7">
        <f ca="1">IFERROR(IF(JG201+JF202&gt;JH$4,JG201,JG201+JF202),"")</f>
        <v>60</v>
      </c>
      <c r="JH202" s="7">
        <f t="shared" ca="1" si="1244"/>
        <v>0</v>
      </c>
      <c r="JI202" s="7">
        <f t="shared" ca="1" si="1135"/>
        <v>2.9018827793807156E-2</v>
      </c>
      <c r="JJ202" s="7">
        <f t="shared" ca="1" si="1136"/>
        <v>0.43251963374465441</v>
      </c>
      <c r="JK202" s="7">
        <f t="shared" ca="1" si="1137"/>
        <v>1</v>
      </c>
      <c r="JL202" s="7" t="str">
        <f t="shared" ca="1" si="1138"/>
        <v>5</v>
      </c>
      <c r="JM202" s="7">
        <f ca="1">IFERROR(IF(JM201+JL202&gt;JN$4,JM201,JM201+JL202),"")</f>
        <v>60</v>
      </c>
      <c r="JN202" s="7">
        <f t="shared" ca="1" si="1245"/>
        <v>0</v>
      </c>
      <c r="JO202" s="7">
        <f t="shared" ca="1" si="1139"/>
        <v>0.49956457406666543</v>
      </c>
      <c r="JP202" s="7">
        <f t="shared" ca="1" si="1140"/>
        <v>-3.802611252820387E-2</v>
      </c>
      <c r="JQ202" s="7">
        <f t="shared" ca="1" si="1141"/>
        <v>0</v>
      </c>
      <c r="JR202" s="7">
        <f t="shared" ca="1" si="1142"/>
        <v>0</v>
      </c>
      <c r="JS202" s="7">
        <f ca="1">IFERROR(IF(JS201+JR202&gt;JT$4,JS201,JS201+JR202),"")</f>
        <v>60</v>
      </c>
      <c r="JT202" s="7">
        <f t="shared" ca="1" si="1246"/>
        <v>0</v>
      </c>
      <c r="JU202" s="7">
        <f t="shared" ca="1" si="1143"/>
        <v>0.78140132730532486</v>
      </c>
      <c r="JV202" s="7">
        <f t="shared" ca="1" si="1144"/>
        <v>-0.31986286576686329</v>
      </c>
      <c r="JW202" s="7">
        <f t="shared" ca="1" si="1145"/>
        <v>0</v>
      </c>
      <c r="JX202" s="7">
        <f t="shared" ca="1" si="1146"/>
        <v>0</v>
      </c>
      <c r="JY202" s="7">
        <f ca="1">IFERROR(IF(JY201+JX202&gt;JZ$4,JY201,JY201+JX202),"")</f>
        <v>60</v>
      </c>
      <c r="JZ202" s="7">
        <f t="shared" ca="1" si="1247"/>
        <v>0</v>
      </c>
      <c r="KA202" s="7">
        <f t="shared" ca="1" si="1147"/>
        <v>0.19825228597973532</v>
      </c>
      <c r="KB202" s="7">
        <f t="shared" ca="1" si="1148"/>
        <v>0.26328617555872624</v>
      </c>
      <c r="KC202" s="7">
        <f t="shared" ca="1" si="1149"/>
        <v>1</v>
      </c>
      <c r="KD202" s="7" t="str">
        <f t="shared" ca="1" si="1150"/>
        <v>5</v>
      </c>
      <c r="KE202" s="7">
        <f ca="1">IFERROR(IF(KE201+KD202&gt;KF$4,KE201,KE201+KD202),"")</f>
        <v>60</v>
      </c>
      <c r="KF202" s="7">
        <f t="shared" ca="1" si="1248"/>
        <v>0</v>
      </c>
      <c r="KG202" s="7">
        <f t="shared" ca="1" si="1151"/>
        <v>0.68325121856063187</v>
      </c>
      <c r="KH202" s="7">
        <f t="shared" ca="1" si="1152"/>
        <v>-0.2217127570221703</v>
      </c>
      <c r="KI202" s="7">
        <f t="shared" ca="1" si="1153"/>
        <v>0</v>
      </c>
      <c r="KJ202" s="7">
        <f t="shared" ca="1" si="1154"/>
        <v>0</v>
      </c>
      <c r="KK202" s="7">
        <f ca="1">IFERROR(IF(KK201+KJ202&gt;KL$4,KK201,KK201+KJ202),"")</f>
        <v>60</v>
      </c>
      <c r="KL202" s="7">
        <f t="shared" ca="1" si="1249"/>
        <v>0</v>
      </c>
      <c r="KM202" s="7">
        <f t="shared" ca="1" si="1155"/>
        <v>0.20950204843214126</v>
      </c>
      <c r="KN202" s="7">
        <f t="shared" ca="1" si="1156"/>
        <v>0.2520364131063203</v>
      </c>
      <c r="KO202" s="7">
        <f t="shared" ca="1" si="1157"/>
        <v>1</v>
      </c>
      <c r="KP202" s="7" t="str">
        <f t="shared" ca="1" si="1158"/>
        <v>5</v>
      </c>
      <c r="KQ202" s="7">
        <f ca="1">IFERROR(IF(KQ201+KP202&gt;KR$4,KQ201,KQ201+KP202),"")</f>
        <v>60</v>
      </c>
      <c r="KR202" s="7">
        <f t="shared" ca="1" si="1250"/>
        <v>0</v>
      </c>
      <c r="KS202" s="7">
        <f t="shared" ca="1" si="1159"/>
        <v>0.20071539656768334</v>
      </c>
      <c r="KT202" s="7">
        <f t="shared" ca="1" si="1160"/>
        <v>0.26082306497077823</v>
      </c>
      <c r="KU202" s="7">
        <f t="shared" ca="1" si="1161"/>
        <v>1</v>
      </c>
      <c r="KV202" s="7" t="str">
        <f t="shared" ca="1" si="1162"/>
        <v>5</v>
      </c>
      <c r="KW202" s="7">
        <f ca="1">IFERROR(IF(KW201+KV202&gt;KX$4,KW201,KW201+KV202),"")</f>
        <v>60</v>
      </c>
      <c r="KX202" s="7">
        <f t="shared" ca="1" si="1251"/>
        <v>0</v>
      </c>
      <c r="KY202" s="7">
        <f t="shared" ca="1" si="1163"/>
        <v>0.64058313529826216</v>
      </c>
      <c r="KZ202" s="7">
        <f t="shared" ca="1" si="1164"/>
        <v>-0.1790446737598006</v>
      </c>
      <c r="LA202" s="7">
        <f t="shared" ca="1" si="1165"/>
        <v>0</v>
      </c>
      <c r="LB202" s="7">
        <f t="shared" ca="1" si="1166"/>
        <v>0</v>
      </c>
      <c r="LC202" s="7">
        <f ca="1">IFERROR(IF(LC201+LB202&gt;LD$4,LC201,LC201+LB202),"")</f>
        <v>60</v>
      </c>
      <c r="LD202" s="7">
        <f t="shared" ca="1" si="1252"/>
        <v>0</v>
      </c>
      <c r="LE202" s="7">
        <f t="shared" ca="1" si="1167"/>
        <v>0.91391518244616032</v>
      </c>
      <c r="LF202" s="7">
        <f t="shared" ca="1" si="1168"/>
        <v>-0.45237672090769876</v>
      </c>
      <c r="LG202" s="7">
        <f t="shared" ca="1" si="1169"/>
        <v>0</v>
      </c>
      <c r="LH202" s="7">
        <f t="shared" ca="1" si="1170"/>
        <v>0</v>
      </c>
      <c r="LI202" s="7">
        <f ca="1">IFERROR(IF(LI201+LH202&gt;LJ$4,LI201,LI201+LH202),"")</f>
        <v>60</v>
      </c>
      <c r="LJ202" s="7">
        <f t="shared" ca="1" si="1253"/>
        <v>0</v>
      </c>
      <c r="LK202" s="7">
        <f t="shared" ca="1" si="1171"/>
        <v>0.85862433344996902</v>
      </c>
      <c r="LL202" s="7">
        <f t="shared" ca="1" si="1172"/>
        <v>-0.39708587191150746</v>
      </c>
      <c r="LM202" s="7">
        <f t="shared" ca="1" si="1173"/>
        <v>0</v>
      </c>
      <c r="LN202" s="7">
        <f t="shared" ca="1" si="1174"/>
        <v>0</v>
      </c>
      <c r="LO202" s="7">
        <f ca="1">IFERROR(IF(LO201+LN202&gt;LP$4,LO201,LO201+LN202),"")</f>
        <v>60</v>
      </c>
      <c r="LP202" s="7">
        <f t="shared" ca="1" si="1254"/>
        <v>0</v>
      </c>
      <c r="LQ202" s="7">
        <f t="shared" ca="1" si="1175"/>
        <v>0.82225742294741355</v>
      </c>
      <c r="LR202" s="7">
        <f t="shared" ca="1" si="1176"/>
        <v>-0.36071896140895199</v>
      </c>
      <c r="LS202" s="7">
        <f t="shared" ca="1" si="1177"/>
        <v>0</v>
      </c>
      <c r="LT202" s="7">
        <f t="shared" ca="1" si="1178"/>
        <v>0</v>
      </c>
      <c r="LU202" s="7">
        <f ca="1">IFERROR(IF(LU201+LT202&gt;LV$4,LU201,LU201+LT202),"")</f>
        <v>60</v>
      </c>
      <c r="LV202" s="7">
        <f t="shared" ca="1" si="1255"/>
        <v>0</v>
      </c>
      <c r="LW202" s="7">
        <f t="shared" ca="1" si="1179"/>
        <v>0.33640437197746198</v>
      </c>
      <c r="LX202" s="7">
        <f t="shared" ca="1" si="1180"/>
        <v>0.12513408956099958</v>
      </c>
      <c r="LY202" s="7">
        <f t="shared" ca="1" si="1181"/>
        <v>1</v>
      </c>
      <c r="LZ202" s="7" t="str">
        <f t="shared" ca="1" si="1182"/>
        <v>5</v>
      </c>
      <c r="MA202" s="7">
        <f ca="1">IFERROR(IF(MA201+LZ202&gt;MB$4,MA201,MA201+LZ202),"")</f>
        <v>60</v>
      </c>
      <c r="MB202" s="7">
        <f t="shared" ca="1" si="1256"/>
        <v>0</v>
      </c>
      <c r="MC202" s="7">
        <f t="shared" ca="1" si="1183"/>
        <v>0.69201387912115486</v>
      </c>
      <c r="MD202" s="7">
        <f t="shared" ca="1" si="1184"/>
        <v>-0.2304754175826933</v>
      </c>
      <c r="ME202" s="7">
        <f t="shared" ca="1" si="1185"/>
        <v>0</v>
      </c>
      <c r="MF202" s="7">
        <f t="shared" ca="1" si="1186"/>
        <v>0</v>
      </c>
      <c r="MG202" s="7">
        <f ca="1">IFERROR(IF(MG201+MF202&gt;MH$4,MG201,MG201+MF202),"")</f>
        <v>60</v>
      </c>
      <c r="MH202" s="7">
        <f t="shared" ca="1" si="1257"/>
        <v>0</v>
      </c>
      <c r="MI202" s="7">
        <f t="shared" ca="1" si="1187"/>
        <v>0.35262829740092494</v>
      </c>
      <c r="MJ202" s="7">
        <f t="shared" ca="1" si="1188"/>
        <v>0.10891016413753662</v>
      </c>
      <c r="MK202" s="7">
        <f t="shared" ca="1" si="1189"/>
        <v>1</v>
      </c>
      <c r="ML202" s="7" t="str">
        <f t="shared" ca="1" si="1190"/>
        <v>5</v>
      </c>
      <c r="MM202" s="7">
        <f ca="1">IFERROR(IF(MM201+ML202&gt;MN$4,MM201,MM201+ML202),"")</f>
        <v>60</v>
      </c>
      <c r="MN202" s="7">
        <f t="shared" ca="1" si="1258"/>
        <v>0</v>
      </c>
      <c r="MO202" s="7">
        <f t="shared" ca="1" si="1191"/>
        <v>0.88128603521636784</v>
      </c>
      <c r="MP202" s="7">
        <f t="shared" ca="1" si="1192"/>
        <v>-0.41974757367790627</v>
      </c>
      <c r="MQ202" s="7">
        <f t="shared" ca="1" si="1193"/>
        <v>0</v>
      </c>
      <c r="MR202" s="7">
        <f t="shared" ca="1" si="1194"/>
        <v>0</v>
      </c>
      <c r="MS202" s="7">
        <f ca="1">IFERROR(IF(MS201+MR202&gt;MT$4,MS201,MS201+MR202),"")</f>
        <v>60</v>
      </c>
      <c r="MT202" s="7">
        <f t="shared" ca="1" si="1259"/>
        <v>0</v>
      </c>
      <c r="MU202" s="7">
        <f t="shared" ca="1" si="1195"/>
        <v>0.76468905130755094</v>
      </c>
      <c r="MV202" s="7">
        <f t="shared" ca="1" si="1196"/>
        <v>-0.30315058976908937</v>
      </c>
      <c r="MW202" s="7">
        <f t="shared" ca="1" si="1197"/>
        <v>0</v>
      </c>
      <c r="MX202" s="7">
        <f t="shared" ca="1" si="1198"/>
        <v>0</v>
      </c>
      <c r="MY202" s="7">
        <f ca="1">IFERROR(IF(MY201+MX202&gt;MZ$4,MY201,MY201+MX202),"")</f>
        <v>60</v>
      </c>
      <c r="MZ202" s="7">
        <f t="shared" ca="1" si="1260"/>
        <v>0</v>
      </c>
      <c r="NA202" s="7">
        <f t="shared" ca="1" si="1199"/>
        <v>0.25878915832615768</v>
      </c>
      <c r="NB202" s="7">
        <f t="shared" ca="1" si="1200"/>
        <v>0.20274930321230389</v>
      </c>
      <c r="NC202" s="7">
        <f t="shared" ca="1" si="1201"/>
        <v>1</v>
      </c>
      <c r="ND202" s="7" t="str">
        <f t="shared" ca="1" si="1202"/>
        <v>5</v>
      </c>
      <c r="NE202" s="7">
        <f ca="1">IFERROR(IF(NE201+ND202&gt;NF$4,NE201,NE201+ND202),"")</f>
        <v>60</v>
      </c>
      <c r="NF202" s="7">
        <f t="shared" ca="1" si="1261"/>
        <v>0</v>
      </c>
      <c r="NG202" s="7">
        <f t="shared" ca="1" si="1203"/>
        <v>0.89429846534864033</v>
      </c>
      <c r="NH202" s="7">
        <f t="shared" ca="1" si="1204"/>
        <v>-0.43276000381017876</v>
      </c>
      <c r="NI202" s="7">
        <f t="shared" ca="1" si="1205"/>
        <v>0</v>
      </c>
      <c r="NJ202" s="7">
        <f t="shared" ca="1" si="1206"/>
        <v>0</v>
      </c>
      <c r="NK202" s="7">
        <f ca="1">IFERROR(IF(NK201+NJ202&gt;NL$4,NK201,NK201+NJ202),"")</f>
        <v>60</v>
      </c>
      <c r="NL202" s="7">
        <f t="shared" ca="1" si="1262"/>
        <v>0</v>
      </c>
      <c r="NM202" s="7">
        <f t="shared" ca="1" si="1207"/>
        <v>0.54833196027819597</v>
      </c>
      <c r="NN202" s="7">
        <f t="shared" ca="1" si="1208"/>
        <v>-8.6793498739734409E-2</v>
      </c>
      <c r="NO202" s="7">
        <f t="shared" ca="1" si="1209"/>
        <v>0</v>
      </c>
      <c r="NP202" s="7">
        <f t="shared" ca="1" si="1210"/>
        <v>0</v>
      </c>
      <c r="NQ202" s="7">
        <f ca="1">IFERROR(IF(NQ201+NP202&gt;NR$4,NQ201,NQ201+NP202),"")</f>
        <v>60</v>
      </c>
      <c r="NR202" s="7">
        <f t="shared" ca="1" si="1263"/>
        <v>0</v>
      </c>
      <c r="NT202">
        <v>200</v>
      </c>
      <c r="NU202" s="7" t="s">
        <v>19</v>
      </c>
      <c r="NV202" s="7" t="str">
        <f t="shared" ca="1" si="967"/>
        <v/>
      </c>
      <c r="NW202" s="7" t="str">
        <f t="shared" ca="1" si="961"/>
        <v/>
      </c>
      <c r="NX202" t="str">
        <f ca="1">IFERROR(VLOOKUP(NT202,$K$3:$AK$568,8,FALSE),"")</f>
        <v/>
      </c>
      <c r="NY202" t="str">
        <f ca="1">IFERROR(VLOOKUP(NT202,$K$3:$AK$568,9,FALSE),"")</f>
        <v/>
      </c>
      <c r="NZ202" s="7" t="str">
        <f ca="1">IFERROR(VLOOKUP(NT202,$K$3:$AK$568,27,FALSE),"")</f>
        <v/>
      </c>
      <c r="OB202">
        <v>200</v>
      </c>
      <c r="OC202" s="7" t="s">
        <v>19</v>
      </c>
      <c r="OD202" t="e">
        <f t="shared" ca="1" si="968"/>
        <v>#N/A</v>
      </c>
      <c r="OE202" s="7" t="str">
        <f t="shared" ca="1" si="969"/>
        <v/>
      </c>
      <c r="OF202" s="7" t="str">
        <f t="shared" ca="1" si="970"/>
        <v/>
      </c>
      <c r="OG202" t="str">
        <f t="shared" ca="1" si="971"/>
        <v/>
      </c>
      <c r="OI202">
        <v>200</v>
      </c>
      <c r="OJ202" s="7" t="s">
        <v>19</v>
      </c>
      <c r="OK202" s="7" t="str">
        <f t="shared" ca="1" si="972"/>
        <v/>
      </c>
      <c r="OL202" s="7" t="str">
        <f t="shared" ca="1" si="973"/>
        <v/>
      </c>
      <c r="OM202" t="str">
        <f ca="1">IFERROR(VLOOKUP(OI202,$L$3:$AK$568,7,FALSE),"")</f>
        <v/>
      </c>
      <c r="ON202" t="str">
        <f ca="1">IFERROR(VLOOKUP(OI202,$L$3:$AK$568,8,FALSE),"")</f>
        <v/>
      </c>
      <c r="OO202" s="7" t="str">
        <f ca="1">IFERROR(VLOOKUP(OI202,$L$3:$AK$568,26,FALSE),"")</f>
        <v/>
      </c>
      <c r="OQ202">
        <v>200</v>
      </c>
      <c r="OR202" s="7" t="s">
        <v>19</v>
      </c>
      <c r="OS202" t="e">
        <f t="shared" ca="1" si="974"/>
        <v>#N/A</v>
      </c>
      <c r="OT202" s="7" t="str">
        <f t="shared" ca="1" si="975"/>
        <v/>
      </c>
      <c r="OU202" s="7" t="str">
        <f t="shared" ca="1" si="976"/>
        <v/>
      </c>
      <c r="OV202" t="str">
        <f t="shared" ca="1" si="977"/>
        <v/>
      </c>
      <c r="OX202">
        <v>200</v>
      </c>
      <c r="OY202" s="7" t="s">
        <v>19</v>
      </c>
      <c r="OZ202" s="7" t="str">
        <f t="shared" ca="1" si="978"/>
        <v/>
      </c>
      <c r="PA202" s="7" t="str">
        <f t="shared" ca="1" si="979"/>
        <v/>
      </c>
      <c r="PB202" t="str">
        <f ca="1">IFERROR(VLOOKUP(OX202,$M$3:$AK$568,6,FALSE),"")</f>
        <v/>
      </c>
      <c r="PC202" t="str">
        <f ca="1">IFERROR(VLOOKUP(OX202,$M$3:$AK$568,7,FALSE),"")</f>
        <v/>
      </c>
      <c r="PD202" s="7" t="str">
        <f ca="1">IFERROR(VLOOKUP(OX202,$M$3:$AK$568,25,FALSE),"")</f>
        <v/>
      </c>
      <c r="PF202">
        <v>200</v>
      </c>
      <c r="PG202" s="7" t="s">
        <v>19</v>
      </c>
      <c r="PH202" t="e">
        <f t="shared" ca="1" si="980"/>
        <v>#N/A</v>
      </c>
      <c r="PI202" s="7" t="str">
        <f t="shared" ca="1" si="981"/>
        <v/>
      </c>
      <c r="PJ202" s="7" t="str">
        <f t="shared" ca="1" si="982"/>
        <v/>
      </c>
      <c r="PK202" t="str">
        <f t="shared" ca="1" si="983"/>
        <v/>
      </c>
      <c r="PM202">
        <v>200</v>
      </c>
      <c r="PN202" s="7" t="s">
        <v>19</v>
      </c>
      <c r="PO202" s="202" t="str">
        <f t="shared" ca="1" si="984"/>
        <v/>
      </c>
      <c r="PP202" s="7" t="str">
        <f t="shared" ca="1" si="985"/>
        <v/>
      </c>
      <c r="PQ202" t="str">
        <f ca="1">IFERROR(VLOOKUP(PM202,$G$325:$R$409,12,FALSE),"")</f>
        <v/>
      </c>
      <c r="PR202" t="e">
        <f ca="1">VLOOKUP(PM202,$G$324:$Q$409,11,FALSE)</f>
        <v>#N/A</v>
      </c>
      <c r="PS202" s="7" t="str">
        <f ca="1">VLOOKUP(PQ202,$R$325:$Y$409,8,FALSE)</f>
        <v>- -</v>
      </c>
      <c r="PT202" s="7">
        <f ca="1">ReSt</f>
        <v>-4</v>
      </c>
      <c r="PU202" s="7" t="e">
        <f t="shared" ca="1" si="986"/>
        <v>#N/A</v>
      </c>
      <c r="PV202" s="7" t="e">
        <f t="shared" ca="1" si="987"/>
        <v>#N/A</v>
      </c>
      <c r="PW202" s="7" t="str">
        <f ca="1">VLOOKUP(PQ202,$R$325:$AK$409,8,FALSE)</f>
        <v>- -</v>
      </c>
      <c r="PX202" s="7"/>
      <c r="PY202">
        <v>200</v>
      </c>
      <c r="PZ202" s="7" t="s">
        <v>19</v>
      </c>
      <c r="QA202" t="str">
        <f t="shared" ca="1" si="988"/>
        <v/>
      </c>
      <c r="QB202" s="7" t="str">
        <f t="shared" ca="1" si="989"/>
        <v/>
      </c>
      <c r="QC202" s="7" t="str">
        <f t="shared" ca="1" si="990"/>
        <v/>
      </c>
      <c r="QD202" t="str">
        <f t="shared" ca="1" si="991"/>
        <v/>
      </c>
      <c r="QF202">
        <v>200</v>
      </c>
      <c r="QG202" s="7" t="s">
        <v>19</v>
      </c>
      <c r="QH202" s="7" t="str">
        <f t="shared" ca="1" si="992"/>
        <v/>
      </c>
      <c r="QI202" s="7" t="e">
        <f t="shared" ca="1" si="993"/>
        <v>#VALUE!</v>
      </c>
      <c r="QJ202" t="e">
        <f t="shared" ca="1" si="994"/>
        <v>#N/A</v>
      </c>
      <c r="QK202" s="7" t="e">
        <f t="shared" ca="1" si="995"/>
        <v>#N/A</v>
      </c>
      <c r="QM202">
        <v>200</v>
      </c>
      <c r="QN202" s="7" t="s">
        <v>19</v>
      </c>
      <c r="QO202" t="str">
        <f t="shared" ca="1" si="996"/>
        <v/>
      </c>
      <c r="QP202" s="7" t="str">
        <f t="shared" ca="1" si="997"/>
        <v/>
      </c>
      <c r="QQ202" t="str">
        <f t="shared" ca="1" si="998"/>
        <v/>
      </c>
    </row>
    <row r="203" spans="1:459" x14ac:dyDescent="0.25">
      <c r="A203" s="240" t="str">
        <f>IF('Character Sheet'!$B$4="Creature","N","Y")</f>
        <v>Y</v>
      </c>
      <c r="C203" s="75"/>
      <c r="D203" s="76"/>
      <c r="F203" s="75"/>
      <c r="G203" s="76"/>
      <c r="I203" s="75"/>
      <c r="J203" s="85"/>
      <c r="K203" s="85">
        <f t="shared" ca="1" si="962"/>
        <v>7</v>
      </c>
      <c r="L203" s="85">
        <f t="shared" ca="1" si="951"/>
        <v>1</v>
      </c>
      <c r="M203" s="70">
        <f t="shared" ca="1" si="956"/>
        <v>10</v>
      </c>
      <c r="O203" s="222">
        <f t="shared" ca="1" si="963"/>
        <v>91</v>
      </c>
      <c r="Q203" s="7" t="str">
        <f t="shared" si="999"/>
        <v>Heraldry Lore</v>
      </c>
      <c r="R203" s="9" t="s">
        <v>1475</v>
      </c>
      <c r="S203" s="9" t="s">
        <v>1961</v>
      </c>
      <c r="T203" s="61" t="str">
        <f>SUBSTITUTE(IFERROR(IFERROR(VLOOKUP(R203,'[1]Skill Statistics'!$A$3:$C$513,2,FALSE),VLOOKUP(Q203,'[1]Skill Statistics'!$A$3:$C$513,2,FALSE)),T202),"R*","ReSt")</f>
        <v>Me/Me</v>
      </c>
      <c r="U203" s="61" t="str">
        <f>IFERROR(IFERROR(VLOOKUP(R203,'[1]Skill Statistics'!$A$3:$C$513,3,FALSE),VLOOKUP(Q203,'[1]Skill Statistics'!$A$3:$C$513,3,FALSE)),U202)</f>
        <v>Re</v>
      </c>
      <c r="V203" s="61" t="str">
        <f>IF(ISNUMBER(SEARCH("Category",R203)),"- -",IFERROR(IFERROR(VLOOKUP(Q203,[1]Professions!$A$4:$AM$288,MATCH(Profession,[1]Professions!$A$1:$AM$1,0),FALSE),VLOOKUP(Q203,Calculations!$B$91:$I$95,8,FALSE)),"- -"))</f>
        <v>2 / 3</v>
      </c>
      <c r="W203" s="60">
        <f t="shared" si="964"/>
        <v>0</v>
      </c>
      <c r="X203" s="7">
        <f ca="1">IFERROR(VLOOKUP(R203,$BS$6:$NR$519,MATCH(ActualLevel,$BS$3:$NR$3,0),FALSE),"- -")</f>
        <v>0</v>
      </c>
      <c r="Y203" s="7">
        <f t="shared" ca="1" si="955"/>
        <v>0</v>
      </c>
      <c r="Z203" s="7">
        <f ca="1">IFERROR(VLOOKUP(Y203,Charts!$BQ$2:$BR$52,2,FALSE),"- -")</f>
        <v>-25</v>
      </c>
      <c r="AA203" s="7">
        <f t="shared" ca="1" si="1000"/>
        <v>3</v>
      </c>
      <c r="AB203" s="7">
        <f t="shared" ca="1" si="952"/>
        <v>0</v>
      </c>
      <c r="AC203" s="7"/>
      <c r="AD203" s="7"/>
      <c r="AE203" s="7"/>
      <c r="AF203" s="7"/>
      <c r="AG203" s="7"/>
      <c r="AH203" s="43"/>
      <c r="AI203" s="7"/>
      <c r="AJ203" s="7"/>
      <c r="AK203" s="7">
        <f t="shared" ca="1" si="1001"/>
        <v>-22</v>
      </c>
      <c r="AL203" s="7"/>
      <c r="AM203" s="69">
        <f>IFERROR(VLOOKUP(R203,'[1]Skill Statistics'!$A$3:$AN$513,MATCH(Profession,'[1]Skill Statistics'!$A$2:$AN$2,0),FALSE),0)</f>
        <v>0</v>
      </c>
      <c r="AN203" s="85">
        <f>IFERROR(VLOOKUP(Q203,'[1]Skill Statistics'!$A$3:$BK$513,MATCH(Archetype,'[1]Skill Statistics'!$A$2:$BK$2,0),FALSE),0)</f>
        <v>0</v>
      </c>
      <c r="AO203" s="85">
        <f>IFERROR(VLOOKUP(Q203,'[1]Skill Statistics'!$A$3:$BB$513,MATCH(Race,'[1]Skill Statistics'!$A$2:$BB$2,0),FALSE),0)</f>
        <v>0</v>
      </c>
      <c r="AP203" s="85">
        <f t="shared" ca="1" si="965"/>
        <v>0.3</v>
      </c>
      <c r="AQ203" s="70"/>
      <c r="AS203" s="69">
        <f>IFERROR(VLOOKUP(Q203,'[1]Professional Skills'!$A$4:$AM$288,MATCH(Profession,'[1]Professional Skills'!$A$3:$AM$3,0),FALSE),"- -")</f>
        <v>0</v>
      </c>
      <c r="AU203" s="7">
        <f t="shared" si="954"/>
        <v>0</v>
      </c>
      <c r="AV203" s="7">
        <f t="shared" ca="1" si="953"/>
        <v>0</v>
      </c>
      <c r="AW203" t="str">
        <f t="shared" si="1004"/>
        <v/>
      </c>
      <c r="AX203" t="str">
        <f>IFERROR(_xlfn.RANK.EQ(AW203,$AW$5:$AW$568),"")</f>
        <v/>
      </c>
      <c r="AY203">
        <f t="shared" si="959"/>
        <v>0</v>
      </c>
      <c r="AZ203" s="70" t="str">
        <f t="shared" si="1002"/>
        <v/>
      </c>
      <c r="BB203" s="69">
        <f>IFERROR(IF(Q203="Language",VLOOKUP(R203,[1]Cultures!$B$4:$N$218,MATCH(Culture,[1]Cultures!$B$3:$N$3,0),FALSE),VLOOKUP(Q203,[1]Cultures!$B$4:$O$212,MATCH(Culture,[1]Cultures!$B$3:$O$3,0),FALSE)),"- -")</f>
        <v>0</v>
      </c>
      <c r="BD203">
        <f t="shared" ref="BD203:BD262" ca="1" si="1264">IF(BC203="*",RAND(),0)</f>
        <v>0</v>
      </c>
      <c r="BE203" t="str">
        <f t="shared" si="1211"/>
        <v/>
      </c>
      <c r="BI203" s="7">
        <f t="shared" si="1003"/>
        <v>0</v>
      </c>
      <c r="BK203" s="7"/>
      <c r="BL203" s="70">
        <f t="shared" si="960"/>
        <v>0</v>
      </c>
      <c r="BN203" s="69">
        <f>IFERROR(VLOOKUP(V203,Charts!$BT$2:$BV$14,3,FALSE),"- -")</f>
        <v>0.84615384615384615</v>
      </c>
      <c r="BO203" s="85">
        <f t="shared" ca="1" si="966"/>
        <v>2.1082012631560625</v>
      </c>
      <c r="BP203" s="70">
        <f t="shared" ca="1" si="1212"/>
        <v>91</v>
      </c>
      <c r="BR203" s="7">
        <v>198</v>
      </c>
      <c r="BS203" s="9" t="str">
        <f ca="1">VLOOKUP(BR203,$O$3:$R$568,4,FALSE)</f>
        <v>Mounted Projectile Weapon Technics</v>
      </c>
      <c r="BT203" s="7" t="str">
        <f ca="1">VLOOKUP(BS203,$R$3:$V$568,5,FALSE)</f>
        <v>5 / 7</v>
      </c>
      <c r="BU203" s="7">
        <f ca="1">VLOOKUP(BT203,Charts!$BT$2:$BV$14,3,FALSE)</f>
        <v>0.46153846153846156</v>
      </c>
      <c r="BV203" s="7" t="str">
        <f t="shared" ca="1" si="1005"/>
        <v>5</v>
      </c>
      <c r="BW203" s="7" t="str">
        <f t="shared" ca="1" si="1006"/>
        <v>7</v>
      </c>
      <c r="BY203" s="7">
        <f t="shared" ca="1" si="1007"/>
        <v>6.8085624102069087E-2</v>
      </c>
      <c r="BZ203" s="7">
        <f t="shared" ca="1" si="1008"/>
        <v>0.39345283743639248</v>
      </c>
      <c r="CA203" s="7">
        <f t="shared" ca="1" si="1009"/>
        <v>1</v>
      </c>
      <c r="CB203" s="7" t="str">
        <f t="shared" ca="1" si="1010"/>
        <v>5</v>
      </c>
      <c r="CC203" s="7">
        <f ca="1">IFERROR(IF(CC202+CB203&gt;CD$4,CC202,CC202+CB203),"")</f>
        <v>38</v>
      </c>
      <c r="CD203" s="7">
        <f t="shared" ca="1" si="1213"/>
        <v>0</v>
      </c>
      <c r="CE203" s="7">
        <f t="shared" ca="1" si="1011"/>
        <v>0.78239964541792639</v>
      </c>
      <c r="CF203" s="7">
        <f t="shared" ca="1" si="1012"/>
        <v>-0.32086118387946483</v>
      </c>
      <c r="CG203" s="7">
        <f t="shared" ca="1" si="1013"/>
        <v>0</v>
      </c>
      <c r="CH203" s="7">
        <f t="shared" ca="1" si="1014"/>
        <v>0</v>
      </c>
      <c r="CI203" s="7">
        <f ca="1">IFERROR(IF(CI202+CH203&gt;CJ$4,CI202,CI202+CH203),"")</f>
        <v>60</v>
      </c>
      <c r="CJ203" s="7">
        <f t="shared" ca="1" si="1214"/>
        <v>0</v>
      </c>
      <c r="CK203" s="7">
        <f t="shared" ca="1" si="1015"/>
        <v>0.28581145707385236</v>
      </c>
      <c r="CL203" s="7">
        <f t="shared" ca="1" si="1016"/>
        <v>0.1757270044646092</v>
      </c>
      <c r="CM203" s="7">
        <f t="shared" ca="1" si="1017"/>
        <v>1</v>
      </c>
      <c r="CN203" s="7" t="str">
        <f t="shared" ca="1" si="1018"/>
        <v>5</v>
      </c>
      <c r="CO203" s="7">
        <f ca="1">IFERROR(IF(CO202+CN203&gt;CP$4,CO202,CO202+CN203),"")</f>
        <v>60</v>
      </c>
      <c r="CP203" s="7">
        <f t="shared" ca="1" si="1215"/>
        <v>0</v>
      </c>
      <c r="CQ203" s="7">
        <f t="shared" ca="1" si="1019"/>
        <v>0.85541332647852297</v>
      </c>
      <c r="CR203" s="7">
        <f t="shared" ca="1" si="1020"/>
        <v>-0.39387486494006141</v>
      </c>
      <c r="CS203" s="7">
        <f t="shared" ca="1" si="1021"/>
        <v>0</v>
      </c>
      <c r="CT203" s="7">
        <f t="shared" ca="1" si="1022"/>
        <v>0</v>
      </c>
      <c r="CU203" s="7">
        <f ca="1">IFERROR(IF(CU202+CT203&gt;CV$4,CU202,CU202+CT203),"")</f>
        <v>60</v>
      </c>
      <c r="CV203" s="7">
        <f t="shared" ca="1" si="1216"/>
        <v>0</v>
      </c>
      <c r="CW203" s="7">
        <f t="shared" ca="1" si="1023"/>
        <v>0.34317893614645822</v>
      </c>
      <c r="CX203" s="7">
        <f t="shared" ca="1" si="1024"/>
        <v>0.11835952539200334</v>
      </c>
      <c r="CY203" s="7">
        <f t="shared" ca="1" si="1025"/>
        <v>1</v>
      </c>
      <c r="CZ203" s="7" t="str">
        <f t="shared" ca="1" si="1026"/>
        <v>5</v>
      </c>
      <c r="DA203" s="7">
        <f ca="1">IFERROR(IF(DA202+CZ203&gt;DB$4,DA202,DA202+CZ203),"")</f>
        <v>60</v>
      </c>
      <c r="DB203" s="7">
        <f t="shared" ca="1" si="1217"/>
        <v>0</v>
      </c>
      <c r="DC203" s="7">
        <f t="shared" ca="1" si="1027"/>
        <v>0.79129737796111654</v>
      </c>
      <c r="DD203" s="7">
        <f t="shared" ca="1" si="1028"/>
        <v>-0.32975891642265498</v>
      </c>
      <c r="DE203" s="7">
        <f t="shared" ca="1" si="1029"/>
        <v>0</v>
      </c>
      <c r="DF203" s="7">
        <f t="shared" ca="1" si="1030"/>
        <v>0</v>
      </c>
      <c r="DG203" s="7">
        <f ca="1">IFERROR(IF(DG202+DF203&gt;DH$4,DG202,DG202+DF203),"")</f>
        <v>60</v>
      </c>
      <c r="DH203" s="7">
        <f t="shared" ca="1" si="1218"/>
        <v>0</v>
      </c>
      <c r="DI203" s="7">
        <f t="shared" ca="1" si="1031"/>
        <v>0.67088266337679137</v>
      </c>
      <c r="DJ203" s="7">
        <f t="shared" ca="1" si="1032"/>
        <v>-0.2093442018383298</v>
      </c>
      <c r="DK203" s="7">
        <f t="shared" ca="1" si="1033"/>
        <v>0</v>
      </c>
      <c r="DL203" s="7">
        <f t="shared" ca="1" si="1034"/>
        <v>0</v>
      </c>
      <c r="DM203" s="7">
        <f ca="1">IFERROR(IF(DM202+DL203&gt;DN$4,DM202,DM202+DL203),"")</f>
        <v>60</v>
      </c>
      <c r="DN203" s="7">
        <f t="shared" ca="1" si="1219"/>
        <v>0</v>
      </c>
      <c r="DO203" s="7">
        <f t="shared" ca="1" si="1035"/>
        <v>0.71292748225230018</v>
      </c>
      <c r="DP203" s="7">
        <f t="shared" ca="1" si="1036"/>
        <v>-0.25138902071383862</v>
      </c>
      <c r="DQ203" s="7">
        <f t="shared" ca="1" si="1037"/>
        <v>0</v>
      </c>
      <c r="DR203" s="7">
        <f t="shared" ca="1" si="1038"/>
        <v>0</v>
      </c>
      <c r="DS203" s="7">
        <f ca="1">IFERROR(IF(DS202+DR203&gt;DT$4,DS202,DS202+DR203),"")</f>
        <v>60</v>
      </c>
      <c r="DT203" s="7">
        <f t="shared" ca="1" si="1220"/>
        <v>0</v>
      </c>
      <c r="DU203" s="7">
        <f t="shared" ca="1" si="1039"/>
        <v>0.86353342410837852</v>
      </c>
      <c r="DV203" s="7">
        <f t="shared" ca="1" si="1040"/>
        <v>-0.40199496256991696</v>
      </c>
      <c r="DW203" s="7">
        <f t="shared" ca="1" si="1041"/>
        <v>0</v>
      </c>
      <c r="DX203" s="7">
        <f t="shared" ca="1" si="1042"/>
        <v>0</v>
      </c>
      <c r="DY203" s="7">
        <f ca="1">IFERROR(IF(DY202+DX203&gt;DZ$4,DY202,DY202+DX203),"")</f>
        <v>60</v>
      </c>
      <c r="DZ203" s="7">
        <f t="shared" ca="1" si="1221"/>
        <v>0</v>
      </c>
      <c r="EA203" s="7">
        <f t="shared" ca="1" si="1043"/>
        <v>0.72497022118862664</v>
      </c>
      <c r="EB203" s="7">
        <f t="shared" ca="1" si="1044"/>
        <v>-0.26343175965016508</v>
      </c>
      <c r="EC203" s="7">
        <f t="shared" ca="1" si="1045"/>
        <v>0</v>
      </c>
      <c r="ED203" s="7">
        <f t="shared" ca="1" si="1046"/>
        <v>0</v>
      </c>
      <c r="EE203" s="7">
        <f ca="1">IFERROR(IF(EE202+ED203&gt;EF$4,EE202,EE202+ED203),"")</f>
        <v>60</v>
      </c>
      <c r="EF203" s="7">
        <f t="shared" ca="1" si="1222"/>
        <v>0</v>
      </c>
      <c r="EG203" s="7">
        <f t="shared" ca="1" si="1047"/>
        <v>0.1180287323553223</v>
      </c>
      <c r="EH203" s="7">
        <f t="shared" ca="1" si="1048"/>
        <v>0.34350972918313927</v>
      </c>
      <c r="EI203" s="7">
        <f t="shared" ca="1" si="1049"/>
        <v>1</v>
      </c>
      <c r="EJ203" s="7" t="str">
        <f t="shared" ca="1" si="1050"/>
        <v>5</v>
      </c>
      <c r="EK203" s="7">
        <f ca="1">IFERROR(IF(EK202+EJ203&gt;EL$4,EK202,EK202+EJ203),"")</f>
        <v>60</v>
      </c>
      <c r="EL203" s="7">
        <f t="shared" ca="1" si="1223"/>
        <v>0</v>
      </c>
      <c r="EM203" s="7">
        <f t="shared" ca="1" si="1051"/>
        <v>0.32775896882502775</v>
      </c>
      <c r="EN203" s="7">
        <f t="shared" ca="1" si="1052"/>
        <v>0.13377949271343381</v>
      </c>
      <c r="EO203" s="7">
        <f t="shared" ca="1" si="1053"/>
        <v>1</v>
      </c>
      <c r="EP203" s="7" t="str">
        <f t="shared" ca="1" si="1054"/>
        <v>5</v>
      </c>
      <c r="EQ203" s="7">
        <f ca="1">IFERROR(IF(EQ202+EP203&gt;ER$4,EQ202,EQ202+EP203),"")</f>
        <v>60</v>
      </c>
      <c r="ER203" s="7">
        <f t="shared" ca="1" si="1224"/>
        <v>0</v>
      </c>
      <c r="ES203" s="7">
        <f t="shared" ca="1" si="1055"/>
        <v>0.56328613923817217</v>
      </c>
      <c r="ET203" s="7">
        <f t="shared" ca="1" si="1056"/>
        <v>-0.1017476776997106</v>
      </c>
      <c r="EU203" s="7">
        <f t="shared" ca="1" si="1057"/>
        <v>0</v>
      </c>
      <c r="EV203" s="7">
        <f t="shared" ca="1" si="1058"/>
        <v>0</v>
      </c>
      <c r="EW203" s="7">
        <f ca="1">IFERROR(IF(EW202+EV203&gt;EX$4,EW202,EW202+EV203),"")</f>
        <v>60</v>
      </c>
      <c r="EX203" s="7">
        <f t="shared" ca="1" si="1225"/>
        <v>0</v>
      </c>
      <c r="EY203" s="7">
        <f t="shared" ca="1" si="1059"/>
        <v>2.4430583882958934E-2</v>
      </c>
      <c r="EZ203" s="7">
        <f t="shared" ca="1" si="1060"/>
        <v>0.43710787765550263</v>
      </c>
      <c r="FA203" s="7">
        <f t="shared" ca="1" si="1061"/>
        <v>1</v>
      </c>
      <c r="FB203" s="7" t="str">
        <f t="shared" ca="1" si="1062"/>
        <v>5</v>
      </c>
      <c r="FC203" s="7">
        <f ca="1">IFERROR(IF(FC202+FB203&gt;FD$4,FC202,FC202+FB203),"")</f>
        <v>60</v>
      </c>
      <c r="FD203" s="7">
        <f t="shared" ca="1" si="1226"/>
        <v>0</v>
      </c>
      <c r="FE203" s="7">
        <f t="shared" ca="1" si="1063"/>
        <v>0.51043710913587315</v>
      </c>
      <c r="FF203" s="7">
        <f t="shared" ca="1" si="1064"/>
        <v>-4.8898647597411582E-2</v>
      </c>
      <c r="FG203" s="7">
        <f t="shared" ca="1" si="1065"/>
        <v>0</v>
      </c>
      <c r="FH203" s="7">
        <f t="shared" ca="1" si="1066"/>
        <v>0</v>
      </c>
      <c r="FI203" s="7">
        <f ca="1">IFERROR(IF(FI202+FH203&gt;FJ$4,FI202,FI202+FH203),"")</f>
        <v>60</v>
      </c>
      <c r="FJ203" s="7">
        <f t="shared" ca="1" si="1227"/>
        <v>0</v>
      </c>
      <c r="FK203" s="7">
        <f t="shared" ca="1" si="1067"/>
        <v>0.18773742875730415</v>
      </c>
      <c r="FL203" s="7">
        <f t="shared" ca="1" si="1068"/>
        <v>0.27380103278115742</v>
      </c>
      <c r="FM203" s="7">
        <f t="shared" ca="1" si="1069"/>
        <v>1</v>
      </c>
      <c r="FN203" s="7" t="str">
        <f t="shared" ca="1" si="1070"/>
        <v>5</v>
      </c>
      <c r="FO203" s="7">
        <f ca="1">IFERROR(IF(FO202+FN203&gt;FP$4,FO202,FO202+FN203),"")</f>
        <v>60</v>
      </c>
      <c r="FP203" s="7">
        <f t="shared" ca="1" si="1228"/>
        <v>0</v>
      </c>
      <c r="FQ203" s="7">
        <f t="shared" ca="1" si="1071"/>
        <v>0.87404216026612425</v>
      </c>
      <c r="FR203" s="7">
        <f t="shared" ca="1" si="1072"/>
        <v>-0.41250369872766268</v>
      </c>
      <c r="FS203" s="7">
        <f t="shared" ca="1" si="1073"/>
        <v>0</v>
      </c>
      <c r="FT203" s="7">
        <f t="shared" ca="1" si="1074"/>
        <v>0</v>
      </c>
      <c r="FU203" s="7">
        <f ca="1">IFERROR(IF(FU202+FT203&gt;FV$4,FU202,FU202+FT203),"")</f>
        <v>60</v>
      </c>
      <c r="FV203" s="7">
        <f t="shared" ca="1" si="1229"/>
        <v>0</v>
      </c>
      <c r="FW203" s="7">
        <f t="shared" ca="1" si="1075"/>
        <v>4.9923410726060546E-2</v>
      </c>
      <c r="FX203" s="7">
        <f t="shared" ca="1" si="1076"/>
        <v>0.41161505081240102</v>
      </c>
      <c r="FY203" s="7">
        <f t="shared" ca="1" si="1077"/>
        <v>1</v>
      </c>
      <c r="FZ203" s="7" t="str">
        <f t="shared" ca="1" si="1078"/>
        <v>5</v>
      </c>
      <c r="GA203" s="7">
        <f ca="1">IFERROR(IF(GA202+FZ203&gt;GB$4,GA202,GA202+FZ203),"")</f>
        <v>60</v>
      </c>
      <c r="GB203" s="7">
        <f t="shared" ca="1" si="1230"/>
        <v>0</v>
      </c>
      <c r="GC203" s="7">
        <f t="shared" ca="1" si="1079"/>
        <v>0.18017976903143074</v>
      </c>
      <c r="GD203" s="7">
        <f t="shared" ca="1" si="1080"/>
        <v>0.28135869250703083</v>
      </c>
      <c r="GE203" s="7">
        <f t="shared" ca="1" si="1081"/>
        <v>1</v>
      </c>
      <c r="GF203" s="7" t="str">
        <f t="shared" ca="1" si="1082"/>
        <v>5</v>
      </c>
      <c r="GG203" s="7">
        <f ca="1">IFERROR(IF(GG202+GF203&gt;GH$4,GG202,GG202+GF203),"")</f>
        <v>60</v>
      </c>
      <c r="GH203" s="7">
        <f t="shared" ca="1" si="1231"/>
        <v>0</v>
      </c>
      <c r="GI203" s="7">
        <f t="shared" ca="1" si="1083"/>
        <v>0.22569516224595032</v>
      </c>
      <c r="GJ203" s="7">
        <f t="shared" ca="1" si="1084"/>
        <v>0.23584329929251124</v>
      </c>
      <c r="GK203" s="7">
        <f t="shared" ca="1" si="1085"/>
        <v>1</v>
      </c>
      <c r="GL203" s="7" t="str">
        <f t="shared" ca="1" si="1086"/>
        <v>5</v>
      </c>
      <c r="GM203" s="7">
        <f ca="1">IFERROR(IF(GM202+GL203&gt;GN$4,GM202,GM202+GL203),"")</f>
        <v>60</v>
      </c>
      <c r="GN203" s="7">
        <f t="shared" ca="1" si="1232"/>
        <v>0</v>
      </c>
      <c r="GO203" s="7">
        <f t="shared" ca="1" si="1087"/>
        <v>0.79541608001370956</v>
      </c>
      <c r="GP203" s="7">
        <f t="shared" ca="1" si="1088"/>
        <v>-0.33387761847524799</v>
      </c>
      <c r="GQ203" s="7">
        <f t="shared" ca="1" si="1089"/>
        <v>0</v>
      </c>
      <c r="GR203" s="7">
        <f t="shared" ca="1" si="1090"/>
        <v>0</v>
      </c>
      <c r="GS203" s="7">
        <f ca="1">IFERROR(IF(GS202+GR203&gt;GT$4,GS202,GS202+GR203),"")</f>
        <v>60</v>
      </c>
      <c r="GT203" s="7">
        <f t="shared" ca="1" si="1233"/>
        <v>0</v>
      </c>
      <c r="GU203" s="7">
        <f t="shared" ca="1" si="1091"/>
        <v>0.51925792065018805</v>
      </c>
      <c r="GV203" s="7">
        <f t="shared" ca="1" si="1092"/>
        <v>-5.771945911172649E-2</v>
      </c>
      <c r="GW203" s="7">
        <f t="shared" ca="1" si="1093"/>
        <v>0</v>
      </c>
      <c r="GX203" s="7">
        <f t="shared" ca="1" si="1094"/>
        <v>0</v>
      </c>
      <c r="GY203" s="7">
        <f ca="1">IFERROR(IF(GY202+GX203&gt;GZ$4,GY202,GY202+GX203),"")</f>
        <v>60</v>
      </c>
      <c r="GZ203" s="7">
        <f t="shared" ca="1" si="1234"/>
        <v>0</v>
      </c>
      <c r="HA203" s="7">
        <f t="shared" ca="1" si="1095"/>
        <v>0.5411390493955005</v>
      </c>
      <c r="HB203" s="7">
        <f t="shared" ca="1" si="1096"/>
        <v>-7.960058785703894E-2</v>
      </c>
      <c r="HC203" s="7">
        <f t="shared" ca="1" si="1097"/>
        <v>0</v>
      </c>
      <c r="HD203" s="7">
        <f t="shared" ca="1" si="1098"/>
        <v>0</v>
      </c>
      <c r="HE203" s="7">
        <f ca="1">IFERROR(IF(HE202+HD203&gt;HF$4,HE202,HE202+HD203),"")</f>
        <v>60</v>
      </c>
      <c r="HF203" s="7">
        <f t="shared" ca="1" si="1235"/>
        <v>0</v>
      </c>
      <c r="HG203" s="7">
        <f t="shared" ca="1" si="1099"/>
        <v>0.37385587517108287</v>
      </c>
      <c r="HH203" s="7">
        <f t="shared" ca="1" si="1100"/>
        <v>8.768258636737869E-2</v>
      </c>
      <c r="HI203" s="7">
        <f t="shared" ca="1" si="1101"/>
        <v>1</v>
      </c>
      <c r="HJ203" s="7" t="str">
        <f t="shared" ca="1" si="1102"/>
        <v>5</v>
      </c>
      <c r="HK203" s="7">
        <f ca="1">IFERROR(IF(HK202+HJ203&gt;HL$4,HK202,HK202+HJ203),"")</f>
        <v>60</v>
      </c>
      <c r="HL203" s="7">
        <f t="shared" ca="1" si="1236"/>
        <v>0</v>
      </c>
      <c r="HM203" s="7">
        <f t="shared" ca="1" si="1103"/>
        <v>0.28458496672547373</v>
      </c>
      <c r="HN203" s="7">
        <f t="shared" ca="1" si="1104"/>
        <v>0.17695349481298783</v>
      </c>
      <c r="HO203" s="7">
        <f t="shared" ca="1" si="1105"/>
        <v>1</v>
      </c>
      <c r="HP203" s="7" t="str">
        <f t="shared" ca="1" si="1106"/>
        <v>5</v>
      </c>
      <c r="HQ203" s="7">
        <f ca="1">IFERROR(IF(HQ202+HP203&gt;HR$4,HQ202,HQ202+HP203),"")</f>
        <v>60</v>
      </c>
      <c r="HR203" s="7">
        <f t="shared" ca="1" si="1237"/>
        <v>0</v>
      </c>
      <c r="HS203" s="7">
        <f t="shared" ca="1" si="1107"/>
        <v>0.43674627639399577</v>
      </c>
      <c r="HT203" s="7">
        <f t="shared" ca="1" si="1108"/>
        <v>2.4792185144465795E-2</v>
      </c>
      <c r="HU203" s="7">
        <f t="shared" ca="1" si="1109"/>
        <v>1</v>
      </c>
      <c r="HV203" s="7" t="str">
        <f t="shared" ca="1" si="1110"/>
        <v>5</v>
      </c>
      <c r="HW203" s="7">
        <f ca="1">IFERROR(IF(HW202+HV203&gt;HX$4,HW202,HW202+HV203),"")</f>
        <v>60</v>
      </c>
      <c r="HX203" s="7">
        <f t="shared" ca="1" si="1238"/>
        <v>0</v>
      </c>
      <c r="HY203" s="7">
        <f t="shared" ca="1" si="1111"/>
        <v>0.80087812075808829</v>
      </c>
      <c r="HZ203" s="7">
        <f t="shared" ca="1" si="1112"/>
        <v>-0.33933965921962672</v>
      </c>
      <c r="IA203" s="7">
        <f t="shared" ca="1" si="1113"/>
        <v>0</v>
      </c>
      <c r="IB203" s="7">
        <f t="shared" ca="1" si="1114"/>
        <v>0</v>
      </c>
      <c r="IC203" s="7">
        <f ca="1">IFERROR(IF(IC202+IB203&gt;ID$4,IC202,IC202+IB203),"")</f>
        <v>60</v>
      </c>
      <c r="ID203" s="7">
        <f t="shared" ca="1" si="1239"/>
        <v>0</v>
      </c>
      <c r="IE203" s="7">
        <f t="shared" ca="1" si="1115"/>
        <v>0.46320685834600372</v>
      </c>
      <c r="IF203" s="7">
        <f t="shared" ca="1" si="1116"/>
        <v>-1.6683968075421607E-3</v>
      </c>
      <c r="IG203" s="7">
        <f t="shared" ca="1" si="1117"/>
        <v>0</v>
      </c>
      <c r="IH203" s="7">
        <f t="shared" ca="1" si="1118"/>
        <v>0</v>
      </c>
      <c r="II203" s="7">
        <f ca="1">IFERROR(IF(II202+IH203&gt;IJ$4,II202,II202+IH203),"")</f>
        <v>60</v>
      </c>
      <c r="IJ203" s="7">
        <f t="shared" ca="1" si="1240"/>
        <v>0</v>
      </c>
      <c r="IK203" s="7">
        <f t="shared" ca="1" si="1119"/>
        <v>0.61283702611190027</v>
      </c>
      <c r="IL203" s="7">
        <f t="shared" ca="1" si="1120"/>
        <v>-0.15129856457343871</v>
      </c>
      <c r="IM203" s="7">
        <f t="shared" ca="1" si="1121"/>
        <v>0</v>
      </c>
      <c r="IN203" s="7">
        <f t="shared" ca="1" si="1122"/>
        <v>0</v>
      </c>
      <c r="IO203" s="7">
        <f ca="1">IFERROR(IF(IO202+IN203&gt;IP$4,IO202,IO202+IN203),"")</f>
        <v>60</v>
      </c>
      <c r="IP203" s="7">
        <f t="shared" ca="1" si="1241"/>
        <v>0</v>
      </c>
      <c r="IQ203" s="7">
        <f t="shared" ca="1" si="1123"/>
        <v>0.22681680316572805</v>
      </c>
      <c r="IR203" s="7">
        <f t="shared" ca="1" si="1124"/>
        <v>0.23472165837273351</v>
      </c>
      <c r="IS203" s="7">
        <f t="shared" ca="1" si="1125"/>
        <v>1</v>
      </c>
      <c r="IT203" s="7" t="str">
        <f t="shared" ca="1" si="1126"/>
        <v>5</v>
      </c>
      <c r="IU203" s="7">
        <f ca="1">IFERROR(IF(IU202+IT203&gt;IV$4,IU202,IU202+IT203),"")</f>
        <v>60</v>
      </c>
      <c r="IV203" s="7">
        <f t="shared" ca="1" si="1242"/>
        <v>0</v>
      </c>
      <c r="IW203" s="7">
        <f t="shared" ca="1" si="1127"/>
        <v>0.1008225081984484</v>
      </c>
      <c r="IX203" s="7">
        <f t="shared" ca="1" si="1128"/>
        <v>0.36071595334001316</v>
      </c>
      <c r="IY203" s="7">
        <f t="shared" ca="1" si="1129"/>
        <v>1</v>
      </c>
      <c r="IZ203" s="7" t="str">
        <f t="shared" ca="1" si="1130"/>
        <v>5</v>
      </c>
      <c r="JA203" s="7">
        <f ca="1">IFERROR(IF(JA202+IZ203&gt;JB$4,JA202,JA202+IZ203),"")</f>
        <v>60</v>
      </c>
      <c r="JB203" s="7">
        <f t="shared" ca="1" si="1243"/>
        <v>0</v>
      </c>
      <c r="JC203" s="7">
        <f t="shared" ca="1" si="1131"/>
        <v>0.53178893343735567</v>
      </c>
      <c r="JD203" s="7">
        <f t="shared" ca="1" si="1132"/>
        <v>-7.0250471898894107E-2</v>
      </c>
      <c r="JE203" s="7">
        <f t="shared" ca="1" si="1133"/>
        <v>0</v>
      </c>
      <c r="JF203" s="7">
        <f t="shared" ca="1" si="1134"/>
        <v>0</v>
      </c>
      <c r="JG203" s="7">
        <f ca="1">IFERROR(IF(JG202+JF203&gt;JH$4,JG202,JG202+JF203),"")</f>
        <v>60</v>
      </c>
      <c r="JH203" s="7">
        <f t="shared" ca="1" si="1244"/>
        <v>0</v>
      </c>
      <c r="JI203" s="7">
        <f t="shared" ca="1" si="1135"/>
        <v>6.9025778225987433E-2</v>
      </c>
      <c r="JJ203" s="7">
        <f t="shared" ca="1" si="1136"/>
        <v>0.39251268331247413</v>
      </c>
      <c r="JK203" s="7">
        <f t="shared" ca="1" si="1137"/>
        <v>1</v>
      </c>
      <c r="JL203" s="7" t="str">
        <f t="shared" ca="1" si="1138"/>
        <v>5</v>
      </c>
      <c r="JM203" s="7">
        <f ca="1">IFERROR(IF(JM202+JL203&gt;JN$4,JM202,JM202+JL203),"")</f>
        <v>60</v>
      </c>
      <c r="JN203" s="7">
        <f t="shared" ca="1" si="1245"/>
        <v>0</v>
      </c>
      <c r="JO203" s="7">
        <f t="shared" ca="1" si="1139"/>
        <v>0.21069899681603188</v>
      </c>
      <c r="JP203" s="7">
        <f t="shared" ca="1" si="1140"/>
        <v>0.25083946472242968</v>
      </c>
      <c r="JQ203" s="7">
        <f t="shared" ca="1" si="1141"/>
        <v>1</v>
      </c>
      <c r="JR203" s="7" t="str">
        <f t="shared" ca="1" si="1142"/>
        <v>5</v>
      </c>
      <c r="JS203" s="7">
        <f ca="1">IFERROR(IF(JS202+JR203&gt;JT$4,JS202,JS202+JR203),"")</f>
        <v>60</v>
      </c>
      <c r="JT203" s="7">
        <f t="shared" ca="1" si="1246"/>
        <v>0</v>
      </c>
      <c r="JU203" s="7">
        <f t="shared" ca="1" si="1143"/>
        <v>0.41382823864723106</v>
      </c>
      <c r="JV203" s="7">
        <f t="shared" ca="1" si="1144"/>
        <v>4.7710222891230503E-2</v>
      </c>
      <c r="JW203" s="7">
        <f t="shared" ca="1" si="1145"/>
        <v>1</v>
      </c>
      <c r="JX203" s="7" t="str">
        <f t="shared" ca="1" si="1146"/>
        <v>5</v>
      </c>
      <c r="JY203" s="7">
        <f ca="1">IFERROR(IF(JY202+JX203&gt;JZ$4,JY202,JY202+JX203),"")</f>
        <v>60</v>
      </c>
      <c r="JZ203" s="7">
        <f t="shared" ca="1" si="1247"/>
        <v>0</v>
      </c>
      <c r="KA203" s="7">
        <f t="shared" ca="1" si="1147"/>
        <v>0.61397651309367962</v>
      </c>
      <c r="KB203" s="7">
        <f t="shared" ca="1" si="1148"/>
        <v>-0.15243805155521806</v>
      </c>
      <c r="KC203" s="7">
        <f t="shared" ca="1" si="1149"/>
        <v>0</v>
      </c>
      <c r="KD203" s="7">
        <f t="shared" ca="1" si="1150"/>
        <v>0</v>
      </c>
      <c r="KE203" s="7">
        <f ca="1">IFERROR(IF(KE202+KD203&gt;KF$4,KE202,KE202+KD203),"")</f>
        <v>60</v>
      </c>
      <c r="KF203" s="7">
        <f t="shared" ca="1" si="1248"/>
        <v>0</v>
      </c>
      <c r="KG203" s="7">
        <f t="shared" ca="1" si="1151"/>
        <v>0.18467296470693473</v>
      </c>
      <c r="KH203" s="7">
        <f t="shared" ca="1" si="1152"/>
        <v>0.27686549683152684</v>
      </c>
      <c r="KI203" s="7">
        <f t="shared" ca="1" si="1153"/>
        <v>1</v>
      </c>
      <c r="KJ203" s="7" t="str">
        <f t="shared" ca="1" si="1154"/>
        <v>5</v>
      </c>
      <c r="KK203" s="7">
        <f ca="1">IFERROR(IF(KK202+KJ203&gt;KL$4,KK202,KK202+KJ203),"")</f>
        <v>60</v>
      </c>
      <c r="KL203" s="7">
        <f t="shared" ca="1" si="1249"/>
        <v>0</v>
      </c>
      <c r="KM203" s="7">
        <f t="shared" ca="1" si="1155"/>
        <v>0.38287138057993186</v>
      </c>
      <c r="KN203" s="7">
        <f t="shared" ca="1" si="1156"/>
        <v>7.86670809585297E-2</v>
      </c>
      <c r="KO203" s="7">
        <f t="shared" ca="1" si="1157"/>
        <v>1</v>
      </c>
      <c r="KP203" s="7" t="str">
        <f t="shared" ca="1" si="1158"/>
        <v>5</v>
      </c>
      <c r="KQ203" s="7">
        <f ca="1">IFERROR(IF(KQ202+KP203&gt;KR$4,KQ202,KQ202+KP203),"")</f>
        <v>60</v>
      </c>
      <c r="KR203" s="7">
        <f t="shared" ca="1" si="1250"/>
        <v>0</v>
      </c>
      <c r="KS203" s="7">
        <f t="shared" ca="1" si="1159"/>
        <v>0.26313948405378762</v>
      </c>
      <c r="KT203" s="7">
        <f t="shared" ca="1" si="1160"/>
        <v>0.19839897748467394</v>
      </c>
      <c r="KU203" s="7">
        <f t="shared" ca="1" si="1161"/>
        <v>1</v>
      </c>
      <c r="KV203" s="7" t="str">
        <f t="shared" ca="1" si="1162"/>
        <v>5</v>
      </c>
      <c r="KW203" s="7">
        <f ca="1">IFERROR(IF(KW202+KV203&gt;KX$4,KW202,KW202+KV203),"")</f>
        <v>60</v>
      </c>
      <c r="KX203" s="7">
        <f t="shared" ca="1" si="1251"/>
        <v>0</v>
      </c>
      <c r="KY203" s="7">
        <f t="shared" ca="1" si="1163"/>
        <v>0.29117708234159789</v>
      </c>
      <c r="KZ203" s="7">
        <f t="shared" ca="1" si="1164"/>
        <v>0.17036137919686367</v>
      </c>
      <c r="LA203" s="7">
        <f t="shared" ca="1" si="1165"/>
        <v>1</v>
      </c>
      <c r="LB203" s="7" t="str">
        <f t="shared" ca="1" si="1166"/>
        <v>5</v>
      </c>
      <c r="LC203" s="7">
        <f ca="1">IFERROR(IF(LC202+LB203&gt;LD$4,LC202,LC202+LB203),"")</f>
        <v>60</v>
      </c>
      <c r="LD203" s="7">
        <f t="shared" ca="1" si="1252"/>
        <v>0</v>
      </c>
      <c r="LE203" s="7">
        <f t="shared" ca="1" si="1167"/>
        <v>0.93478698279939909</v>
      </c>
      <c r="LF203" s="7">
        <f t="shared" ca="1" si="1168"/>
        <v>-0.47324852126093753</v>
      </c>
      <c r="LG203" s="7">
        <f t="shared" ca="1" si="1169"/>
        <v>0</v>
      </c>
      <c r="LH203" s="7">
        <f t="shared" ca="1" si="1170"/>
        <v>0</v>
      </c>
      <c r="LI203" s="7">
        <f ca="1">IFERROR(IF(LI202+LH203&gt;LJ$4,LI202,LI202+LH203),"")</f>
        <v>60</v>
      </c>
      <c r="LJ203" s="7">
        <f t="shared" ca="1" si="1253"/>
        <v>0</v>
      </c>
      <c r="LK203" s="7">
        <f t="shared" ca="1" si="1171"/>
        <v>0.76117164860516884</v>
      </c>
      <c r="LL203" s="7">
        <f t="shared" ca="1" si="1172"/>
        <v>-0.29963318706670727</v>
      </c>
      <c r="LM203" s="7">
        <f t="shared" ca="1" si="1173"/>
        <v>0</v>
      </c>
      <c r="LN203" s="7">
        <f t="shared" ca="1" si="1174"/>
        <v>0</v>
      </c>
      <c r="LO203" s="7">
        <f ca="1">IFERROR(IF(LO202+LN203&gt;LP$4,LO202,LO202+LN203),"")</f>
        <v>60</v>
      </c>
      <c r="LP203" s="7">
        <f t="shared" ca="1" si="1254"/>
        <v>0</v>
      </c>
      <c r="LQ203" s="7">
        <f t="shared" ca="1" si="1175"/>
        <v>0.55106280932942198</v>
      </c>
      <c r="LR203" s="7">
        <f t="shared" ca="1" si="1176"/>
        <v>-8.9524347790960412E-2</v>
      </c>
      <c r="LS203" s="7">
        <f t="shared" ca="1" si="1177"/>
        <v>0</v>
      </c>
      <c r="LT203" s="7">
        <f t="shared" ca="1" si="1178"/>
        <v>0</v>
      </c>
      <c r="LU203" s="7">
        <f ca="1">IFERROR(IF(LU202+LT203&gt;LV$4,LU202,LU202+LT203),"")</f>
        <v>60</v>
      </c>
      <c r="LV203" s="7">
        <f t="shared" ca="1" si="1255"/>
        <v>0</v>
      </c>
      <c r="LW203" s="7">
        <f t="shared" ca="1" si="1179"/>
        <v>0.4472832706157428</v>
      </c>
      <c r="LX203" s="7">
        <f t="shared" ca="1" si="1180"/>
        <v>1.4255190922718763E-2</v>
      </c>
      <c r="LY203" s="7">
        <f t="shared" ca="1" si="1181"/>
        <v>1</v>
      </c>
      <c r="LZ203" s="7" t="str">
        <f t="shared" ca="1" si="1182"/>
        <v>5</v>
      </c>
      <c r="MA203" s="7">
        <f ca="1">IFERROR(IF(MA202+LZ203&gt;MB$4,MA202,MA202+LZ203),"")</f>
        <v>60</v>
      </c>
      <c r="MB203" s="7">
        <f t="shared" ca="1" si="1256"/>
        <v>0</v>
      </c>
      <c r="MC203" s="7">
        <f t="shared" ca="1" si="1183"/>
        <v>0.2129273000684524</v>
      </c>
      <c r="MD203" s="7">
        <f t="shared" ca="1" si="1184"/>
        <v>0.24861116147000917</v>
      </c>
      <c r="ME203" s="7">
        <f t="shared" ca="1" si="1185"/>
        <v>1</v>
      </c>
      <c r="MF203" s="7" t="str">
        <f t="shared" ca="1" si="1186"/>
        <v>5</v>
      </c>
      <c r="MG203" s="7">
        <f ca="1">IFERROR(IF(MG202+MF203&gt;MH$4,MG202,MG202+MF203),"")</f>
        <v>60</v>
      </c>
      <c r="MH203" s="7">
        <f t="shared" ca="1" si="1257"/>
        <v>0</v>
      </c>
      <c r="MI203" s="7">
        <f t="shared" ca="1" si="1187"/>
        <v>0.10504125326833846</v>
      </c>
      <c r="MJ203" s="7">
        <f t="shared" ca="1" si="1188"/>
        <v>0.3564972082701231</v>
      </c>
      <c r="MK203" s="7">
        <f t="shared" ca="1" si="1189"/>
        <v>1</v>
      </c>
      <c r="ML203" s="7" t="str">
        <f t="shared" ca="1" si="1190"/>
        <v>5</v>
      </c>
      <c r="MM203" s="7">
        <f ca="1">IFERROR(IF(MM202+ML203&gt;MN$4,MM202,MM202+ML203),"")</f>
        <v>60</v>
      </c>
      <c r="MN203" s="7">
        <f t="shared" ca="1" si="1258"/>
        <v>0</v>
      </c>
      <c r="MO203" s="7">
        <f t="shared" ca="1" si="1191"/>
        <v>0.56891429917962177</v>
      </c>
      <c r="MP203" s="7">
        <f t="shared" ca="1" si="1192"/>
        <v>-0.10737583764116021</v>
      </c>
      <c r="MQ203" s="7">
        <f t="shared" ca="1" si="1193"/>
        <v>0</v>
      </c>
      <c r="MR203" s="7">
        <f t="shared" ca="1" si="1194"/>
        <v>0</v>
      </c>
      <c r="MS203" s="7">
        <f ca="1">IFERROR(IF(MS202+MR203&gt;MT$4,MS202,MS202+MR203),"")</f>
        <v>60</v>
      </c>
      <c r="MT203" s="7">
        <f t="shared" ca="1" si="1259"/>
        <v>0</v>
      </c>
      <c r="MU203" s="7">
        <f t="shared" ca="1" si="1195"/>
        <v>0.83595286874721464</v>
      </c>
      <c r="MV203" s="7">
        <f t="shared" ca="1" si="1196"/>
        <v>-0.37441440720875308</v>
      </c>
      <c r="MW203" s="7">
        <f t="shared" ca="1" si="1197"/>
        <v>0</v>
      </c>
      <c r="MX203" s="7">
        <f t="shared" ca="1" si="1198"/>
        <v>0</v>
      </c>
      <c r="MY203" s="7">
        <f ca="1">IFERROR(IF(MY202+MX203&gt;MZ$4,MY202,MY202+MX203),"")</f>
        <v>60</v>
      </c>
      <c r="MZ203" s="7">
        <f t="shared" ca="1" si="1260"/>
        <v>0</v>
      </c>
      <c r="NA203" s="7">
        <f t="shared" ca="1" si="1199"/>
        <v>0.74657302183412111</v>
      </c>
      <c r="NB203" s="7">
        <f t="shared" ca="1" si="1200"/>
        <v>-0.28503456029565954</v>
      </c>
      <c r="NC203" s="7">
        <f t="shared" ca="1" si="1201"/>
        <v>0</v>
      </c>
      <c r="ND203" s="7">
        <f t="shared" ca="1" si="1202"/>
        <v>0</v>
      </c>
      <c r="NE203" s="7">
        <f ca="1">IFERROR(IF(NE202+ND203&gt;NF$4,NE202,NE202+ND203),"")</f>
        <v>60</v>
      </c>
      <c r="NF203" s="7">
        <f t="shared" ca="1" si="1261"/>
        <v>0</v>
      </c>
      <c r="NG203" s="7">
        <f t="shared" ca="1" si="1203"/>
        <v>0.2486610476381369</v>
      </c>
      <c r="NH203" s="7">
        <f t="shared" ca="1" si="1204"/>
        <v>0.21287741390032466</v>
      </c>
      <c r="NI203" s="7">
        <f t="shared" ca="1" si="1205"/>
        <v>1</v>
      </c>
      <c r="NJ203" s="7" t="str">
        <f t="shared" ca="1" si="1206"/>
        <v>5</v>
      </c>
      <c r="NK203" s="7">
        <f ca="1">IFERROR(IF(NK202+NJ203&gt;NL$4,NK202,NK202+NJ203),"")</f>
        <v>60</v>
      </c>
      <c r="NL203" s="7">
        <f t="shared" ca="1" si="1262"/>
        <v>0</v>
      </c>
      <c r="NM203" s="7">
        <f t="shared" ca="1" si="1207"/>
        <v>0.47264530766625545</v>
      </c>
      <c r="NN203" s="7">
        <f t="shared" ca="1" si="1208"/>
        <v>-1.110684612779389E-2</v>
      </c>
      <c r="NO203" s="7">
        <f t="shared" ca="1" si="1209"/>
        <v>0</v>
      </c>
      <c r="NP203" s="7">
        <f t="shared" ca="1" si="1210"/>
        <v>0</v>
      </c>
      <c r="NQ203" s="7">
        <f ca="1">IFERROR(IF(NQ202+NP203&gt;NR$4,NQ202,NQ202+NP203),"")</f>
        <v>60</v>
      </c>
      <c r="NR203" s="7">
        <f t="shared" ca="1" si="1263"/>
        <v>0</v>
      </c>
      <c r="NT203">
        <v>201</v>
      </c>
      <c r="NU203" s="7" t="s">
        <v>19</v>
      </c>
      <c r="NV203" s="7" t="str">
        <f t="shared" ca="1" si="967"/>
        <v/>
      </c>
      <c r="NW203" s="7" t="str">
        <f t="shared" ca="1" si="961"/>
        <v/>
      </c>
      <c r="NX203" t="str">
        <f ca="1">IFERROR(VLOOKUP(NT203,$K$3:$AK$568,8,FALSE),"")</f>
        <v/>
      </c>
      <c r="NY203" t="str">
        <f ca="1">IFERROR(VLOOKUP(NT203,$K$3:$AK$568,9,FALSE),"")</f>
        <v/>
      </c>
      <c r="NZ203" s="7" t="str">
        <f ca="1">IFERROR(VLOOKUP(NT203,$K$3:$AK$568,27,FALSE),"")</f>
        <v/>
      </c>
      <c r="OB203">
        <v>201</v>
      </c>
      <c r="OC203" s="7" t="s">
        <v>19</v>
      </c>
      <c r="OD203" t="e">
        <f t="shared" ca="1" si="968"/>
        <v>#N/A</v>
      </c>
      <c r="OE203" s="7" t="str">
        <f t="shared" ca="1" si="969"/>
        <v/>
      </c>
      <c r="OF203" s="7" t="str">
        <f t="shared" ca="1" si="970"/>
        <v/>
      </c>
      <c r="OG203" t="str">
        <f t="shared" ca="1" si="971"/>
        <v/>
      </c>
      <c r="OI203">
        <v>201</v>
      </c>
      <c r="OJ203" s="7" t="s">
        <v>19</v>
      </c>
      <c r="OK203" s="7" t="str">
        <f t="shared" ca="1" si="972"/>
        <v/>
      </c>
      <c r="OL203" s="7" t="str">
        <f t="shared" ca="1" si="973"/>
        <v/>
      </c>
      <c r="OM203" t="str">
        <f ca="1">IFERROR(VLOOKUP(OI203,$L$3:$AK$568,7,FALSE),"")</f>
        <v/>
      </c>
      <c r="ON203" t="str">
        <f ca="1">IFERROR(VLOOKUP(OI203,$L$3:$AK$568,8,FALSE),"")</f>
        <v/>
      </c>
      <c r="OO203" s="7" t="str">
        <f ca="1">IFERROR(VLOOKUP(OI203,$L$3:$AK$568,26,FALSE),"")</f>
        <v/>
      </c>
      <c r="OQ203">
        <v>201</v>
      </c>
      <c r="OR203" s="7" t="s">
        <v>19</v>
      </c>
      <c r="OS203" t="e">
        <f t="shared" ca="1" si="974"/>
        <v>#N/A</v>
      </c>
      <c r="OT203" s="7" t="str">
        <f t="shared" ca="1" si="975"/>
        <v/>
      </c>
      <c r="OU203" s="7" t="str">
        <f t="shared" ca="1" si="976"/>
        <v/>
      </c>
      <c r="OV203" t="str">
        <f t="shared" ca="1" si="977"/>
        <v/>
      </c>
      <c r="OX203">
        <v>201</v>
      </c>
      <c r="OY203" s="7" t="s">
        <v>19</v>
      </c>
      <c r="OZ203" s="7" t="str">
        <f t="shared" ca="1" si="978"/>
        <v/>
      </c>
      <c r="PA203" s="7" t="str">
        <f t="shared" ca="1" si="979"/>
        <v/>
      </c>
      <c r="PB203" t="str">
        <f ca="1">IFERROR(VLOOKUP(OX203,$M$3:$AK$568,6,FALSE),"")</f>
        <v/>
      </c>
      <c r="PC203" t="str">
        <f ca="1">IFERROR(VLOOKUP(OX203,$M$3:$AK$568,7,FALSE),"")</f>
        <v/>
      </c>
      <c r="PD203" s="7" t="str">
        <f ca="1">IFERROR(VLOOKUP(OX203,$M$3:$AK$568,25,FALSE),"")</f>
        <v/>
      </c>
      <c r="PF203">
        <v>201</v>
      </c>
      <c r="PG203" s="7" t="s">
        <v>19</v>
      </c>
      <c r="PH203" t="e">
        <f t="shared" ca="1" si="980"/>
        <v>#N/A</v>
      </c>
      <c r="PI203" s="7" t="str">
        <f t="shared" ca="1" si="981"/>
        <v/>
      </c>
      <c r="PJ203" s="7" t="str">
        <f t="shared" ca="1" si="982"/>
        <v/>
      </c>
      <c r="PK203" t="str">
        <f t="shared" ca="1" si="983"/>
        <v/>
      </c>
      <c r="PM203">
        <v>201</v>
      </c>
      <c r="PN203" s="7" t="s">
        <v>19</v>
      </c>
      <c r="PO203" s="202" t="str">
        <f t="shared" ca="1" si="984"/>
        <v/>
      </c>
      <c r="PP203" s="7" t="str">
        <f t="shared" ca="1" si="985"/>
        <v/>
      </c>
      <c r="PQ203" t="str">
        <f ca="1">IFERROR(VLOOKUP(PM203,$G$325:$R$409,12,FALSE),"")</f>
        <v/>
      </c>
      <c r="PR203" t="e">
        <f ca="1">VLOOKUP(PM203,$G$324:$Q$409,11,FALSE)</f>
        <v>#N/A</v>
      </c>
      <c r="PS203" s="7" t="str">
        <f ca="1">VLOOKUP(PQ203,$R$325:$Y$409,8,FALSE)</f>
        <v>- -</v>
      </c>
      <c r="PT203" s="7">
        <f ca="1">ReSt</f>
        <v>-4</v>
      </c>
      <c r="PU203" s="7" t="e">
        <f t="shared" ca="1" si="986"/>
        <v>#N/A</v>
      </c>
      <c r="PV203" s="7" t="e">
        <f t="shared" ca="1" si="987"/>
        <v>#N/A</v>
      </c>
      <c r="PW203" s="7" t="str">
        <f ca="1">VLOOKUP(PQ203,$R$325:$AK$409,8,FALSE)</f>
        <v>- -</v>
      </c>
      <c r="PX203" s="7"/>
      <c r="PY203">
        <v>201</v>
      </c>
      <c r="PZ203" s="7" t="s">
        <v>19</v>
      </c>
      <c r="QA203" t="str">
        <f t="shared" ca="1" si="988"/>
        <v/>
      </c>
      <c r="QB203" s="7" t="str">
        <f t="shared" ca="1" si="989"/>
        <v/>
      </c>
      <c r="QC203" s="7" t="str">
        <f t="shared" ca="1" si="990"/>
        <v/>
      </c>
      <c r="QD203" t="str">
        <f t="shared" ca="1" si="991"/>
        <v/>
      </c>
      <c r="QF203">
        <v>201</v>
      </c>
      <c r="QG203" s="7" t="s">
        <v>19</v>
      </c>
      <c r="QH203" s="7" t="str">
        <f t="shared" ca="1" si="992"/>
        <v/>
      </c>
      <c r="QI203" s="7" t="e">
        <f t="shared" ca="1" si="993"/>
        <v>#VALUE!</v>
      </c>
      <c r="QJ203" t="e">
        <f t="shared" ca="1" si="994"/>
        <v>#N/A</v>
      </c>
      <c r="QK203" s="7" t="e">
        <f t="shared" ca="1" si="995"/>
        <v>#N/A</v>
      </c>
      <c r="QM203">
        <v>201</v>
      </c>
      <c r="QN203" s="7" t="s">
        <v>19</v>
      </c>
      <c r="QO203" t="str">
        <f t="shared" ca="1" si="996"/>
        <v/>
      </c>
      <c r="QP203" s="7" t="str">
        <f t="shared" ca="1" si="997"/>
        <v/>
      </c>
      <c r="QQ203" t="str">
        <f t="shared" ca="1" si="998"/>
        <v/>
      </c>
    </row>
    <row r="204" spans="1:459" x14ac:dyDescent="0.25">
      <c r="A204" s="240" t="str">
        <f>IF('Character Sheet'!$B$4="Creature","N","Y")</f>
        <v>Y</v>
      </c>
      <c r="C204" s="75"/>
      <c r="D204" s="76"/>
      <c r="F204" s="75"/>
      <c r="G204" s="76"/>
      <c r="I204" s="75"/>
      <c r="J204" s="85"/>
      <c r="K204" s="85">
        <f t="shared" ca="1" si="962"/>
        <v>7</v>
      </c>
      <c r="L204" s="85">
        <f t="shared" ca="1" si="951"/>
        <v>1</v>
      </c>
      <c r="M204" s="70">
        <f t="shared" ca="1" si="956"/>
        <v>10</v>
      </c>
      <c r="O204" s="222">
        <f t="shared" ca="1" si="963"/>
        <v>324</v>
      </c>
      <c r="Q204" s="7" t="str">
        <f t="shared" si="999"/>
        <v>Historic Lore</v>
      </c>
      <c r="R204" s="9" t="s">
        <v>1476</v>
      </c>
      <c r="S204" s="9" t="s">
        <v>1962</v>
      </c>
      <c r="T204" s="61" t="str">
        <f>SUBSTITUTE(IFERROR(IFERROR(VLOOKUP(R204,'[1]Skill Statistics'!$A$3:$C$513,2,FALSE),VLOOKUP(Q204,'[1]Skill Statistics'!$A$3:$C$513,2,FALSE)),T203),"R*","ReSt")</f>
        <v>Me/Me</v>
      </c>
      <c r="U204" s="61" t="str">
        <f>IFERROR(IFERROR(VLOOKUP(R204,'[1]Skill Statistics'!$A$3:$C$513,3,FALSE),VLOOKUP(Q204,'[1]Skill Statistics'!$A$3:$C$513,3,FALSE)),U203)</f>
        <v>Re</v>
      </c>
      <c r="V204" s="61" t="str">
        <f>IF(ISNUMBER(SEARCH("Category",R204)),"- -",IFERROR(IFERROR(VLOOKUP(Q204,[1]Professions!$A$4:$AM$288,MATCH(Profession,[1]Professions!$A$1:$AM$1,0),FALSE),VLOOKUP(Q204,Calculations!$B$91:$I$95,8,FALSE)),"- -"))</f>
        <v>2 / 3</v>
      </c>
      <c r="W204" s="60">
        <f t="shared" si="964"/>
        <v>0</v>
      </c>
      <c r="X204" s="7">
        <f ca="1">IFERROR(VLOOKUP(R204,$BS$6:$NR$519,MATCH(ActualLevel,$BS$3:$NR$3,0),FALSE),"- -")</f>
        <v>0</v>
      </c>
      <c r="Y204" s="7">
        <f t="shared" ca="1" si="955"/>
        <v>0</v>
      </c>
      <c r="Z204" s="7">
        <f ca="1">IFERROR(VLOOKUP(Y204,Charts!$BQ$2:$BR$52,2,FALSE),"- -")</f>
        <v>-25</v>
      </c>
      <c r="AA204" s="7">
        <f t="shared" ca="1" si="1000"/>
        <v>3</v>
      </c>
      <c r="AB204" s="7">
        <f t="shared" ca="1" si="952"/>
        <v>0</v>
      </c>
      <c r="AC204" s="7"/>
      <c r="AD204" s="7"/>
      <c r="AE204" s="7"/>
      <c r="AF204" s="7"/>
      <c r="AG204" s="7"/>
      <c r="AH204" s="43"/>
      <c r="AI204" s="7"/>
      <c r="AJ204" s="7"/>
      <c r="AK204" s="7">
        <f t="shared" ca="1" si="1001"/>
        <v>-22</v>
      </c>
      <c r="AL204" s="7"/>
      <c r="AM204" s="69">
        <f>IFERROR(VLOOKUP(R204,'[1]Skill Statistics'!$A$3:$AN$513,MATCH(Profession,'[1]Skill Statistics'!$A$2:$AN$2,0),FALSE),0)</f>
        <v>0</v>
      </c>
      <c r="AN204" s="85">
        <f>IFERROR(VLOOKUP(Q204,'[1]Skill Statistics'!$A$3:$BK$513,MATCH(Archetype,'[1]Skill Statistics'!$A$2:$BK$2,0),FALSE),0)</f>
        <v>0</v>
      </c>
      <c r="AO204" s="85">
        <f>IFERROR(VLOOKUP(Q204,'[1]Skill Statistics'!$A$3:$BB$513,MATCH(Race,'[1]Skill Statistics'!$A$2:$BB$2,0),FALSE),0)</f>
        <v>0</v>
      </c>
      <c r="AP204" s="85">
        <f t="shared" ca="1" si="965"/>
        <v>0.3</v>
      </c>
      <c r="AQ204" s="70"/>
      <c r="AS204" s="69">
        <f>IFERROR(VLOOKUP(Q204,'[1]Professional Skills'!$A$4:$AM$288,MATCH(Profession,'[1]Professional Skills'!$A$3:$AM$3,0),FALSE),"- -")</f>
        <v>0</v>
      </c>
      <c r="AU204" s="7">
        <f t="shared" si="954"/>
        <v>0</v>
      </c>
      <c r="AV204" s="7">
        <f t="shared" ca="1" si="953"/>
        <v>0</v>
      </c>
      <c r="AW204" t="str">
        <f t="shared" si="1004"/>
        <v/>
      </c>
      <c r="AX204" t="str">
        <f>IFERROR(_xlfn.RANK.EQ(AW204,$AW$5:$AW$568),"")</f>
        <v/>
      </c>
      <c r="AY204">
        <f t="shared" si="959"/>
        <v>0</v>
      </c>
      <c r="AZ204" s="70" t="str">
        <f t="shared" si="1002"/>
        <v/>
      </c>
      <c r="BB204" s="69">
        <f>IFERROR(IF(Q204="Language",VLOOKUP(R204,[1]Cultures!$B$4:$N$218,MATCH(Culture,[1]Cultures!$B$3:$N$3,0),FALSE),VLOOKUP(Q204,[1]Cultures!$B$4:$O$212,MATCH(Culture,[1]Cultures!$B$3:$O$3,0),FALSE)),"- -")</f>
        <v>0</v>
      </c>
      <c r="BD204">
        <f t="shared" ca="1" si="1264"/>
        <v>0</v>
      </c>
      <c r="BE204" t="str">
        <f t="shared" si="1211"/>
        <v/>
      </c>
      <c r="BI204" s="7">
        <f t="shared" si="1003"/>
        <v>0</v>
      </c>
      <c r="BK204" s="7"/>
      <c r="BL204" s="70">
        <f t="shared" si="960"/>
        <v>0</v>
      </c>
      <c r="BN204" s="69">
        <f>IFERROR(VLOOKUP(V204,Charts!$BT$2:$BV$14,3,FALSE),"- -")</f>
        <v>0.84615384615384615</v>
      </c>
      <c r="BO204" s="85">
        <f t="shared" ca="1" si="966"/>
        <v>1.2228707028503802</v>
      </c>
      <c r="BP204" s="70">
        <f t="shared" ca="1" si="1212"/>
        <v>324</v>
      </c>
      <c r="BR204" s="7">
        <v>199</v>
      </c>
      <c r="BS204" s="9" t="str">
        <f ca="1">VLOOKUP(BR204,$O$3:$R$568,4,FALSE)</f>
        <v>Librarian</v>
      </c>
      <c r="BT204" s="7" t="str">
        <f ca="1">VLOOKUP(BS204,$R$3:$V$568,5,FALSE)</f>
        <v>3 / 4</v>
      </c>
      <c r="BU204" s="7">
        <f ca="1">VLOOKUP(BT204,Charts!$BT$2:$BV$14,3,FALSE)</f>
        <v>0.69230769230769229</v>
      </c>
      <c r="BV204" s="7" t="str">
        <f t="shared" ca="1" si="1005"/>
        <v>3</v>
      </c>
      <c r="BW204" s="7" t="str">
        <f t="shared" ca="1" si="1006"/>
        <v>4</v>
      </c>
      <c r="BY204" s="7">
        <f t="shared" ca="1" si="1007"/>
        <v>0.55460964191244877</v>
      </c>
      <c r="BZ204" s="7">
        <f t="shared" ca="1" si="1008"/>
        <v>0.13769805039524352</v>
      </c>
      <c r="CA204" s="7">
        <f t="shared" ca="1" si="1009"/>
        <v>1</v>
      </c>
      <c r="CB204" s="7" t="str">
        <f t="shared" ca="1" si="1010"/>
        <v>3</v>
      </c>
      <c r="CC204" s="7">
        <f ca="1">IFERROR(IF(CC203+CB204&gt;CD$4,CC203,CC203+CB204),"")</f>
        <v>38</v>
      </c>
      <c r="CD204" s="7">
        <f t="shared" ca="1" si="1213"/>
        <v>0</v>
      </c>
      <c r="CE204" s="7">
        <f t="shared" ca="1" si="1011"/>
        <v>0.16149949629458094</v>
      </c>
      <c r="CF204" s="7">
        <f t="shared" ca="1" si="1012"/>
        <v>0.53080819601311136</v>
      </c>
      <c r="CG204" s="7">
        <f t="shared" ca="1" si="1013"/>
        <v>1</v>
      </c>
      <c r="CH204" s="7" t="str">
        <f t="shared" ca="1" si="1014"/>
        <v>3</v>
      </c>
      <c r="CI204" s="7">
        <f ca="1">IFERROR(IF(CI203+CH204&gt;CJ$4,CI203,CI203+CH204),"")</f>
        <v>60</v>
      </c>
      <c r="CJ204" s="7">
        <f t="shared" ca="1" si="1214"/>
        <v>0</v>
      </c>
      <c r="CK204" s="7">
        <f t="shared" ca="1" si="1015"/>
        <v>0.30052511103250368</v>
      </c>
      <c r="CL204" s="7">
        <f t="shared" ca="1" si="1016"/>
        <v>0.39178258127518861</v>
      </c>
      <c r="CM204" s="7">
        <f t="shared" ca="1" si="1017"/>
        <v>1</v>
      </c>
      <c r="CN204" s="7" t="str">
        <f t="shared" ca="1" si="1018"/>
        <v>3</v>
      </c>
      <c r="CO204" s="7">
        <f ca="1">IFERROR(IF(CO203+CN204&gt;CP$4,CO203,CO203+CN204),"")</f>
        <v>60</v>
      </c>
      <c r="CP204" s="7">
        <f t="shared" ca="1" si="1215"/>
        <v>0</v>
      </c>
      <c r="CQ204" s="7">
        <f t="shared" ca="1" si="1019"/>
        <v>0.51374369571736656</v>
      </c>
      <c r="CR204" s="7">
        <f t="shared" ca="1" si="1020"/>
        <v>0.17856399659032574</v>
      </c>
      <c r="CS204" s="7">
        <f t="shared" ca="1" si="1021"/>
        <v>1</v>
      </c>
      <c r="CT204" s="7" t="str">
        <f t="shared" ca="1" si="1022"/>
        <v>3</v>
      </c>
      <c r="CU204" s="7">
        <f ca="1">IFERROR(IF(CU203+CT204&gt;CV$4,CU203,CU203+CT204),"")</f>
        <v>60</v>
      </c>
      <c r="CV204" s="7">
        <f t="shared" ca="1" si="1216"/>
        <v>0</v>
      </c>
      <c r="CW204" s="7">
        <f t="shared" ca="1" si="1023"/>
        <v>0.90892438224262906</v>
      </c>
      <c r="CX204" s="7">
        <f t="shared" ca="1" si="1024"/>
        <v>-0.21661668993493677</v>
      </c>
      <c r="CY204" s="7">
        <f t="shared" ca="1" si="1025"/>
        <v>0</v>
      </c>
      <c r="CZ204" s="7">
        <f t="shared" ca="1" si="1026"/>
        <v>0</v>
      </c>
      <c r="DA204" s="7">
        <f ca="1">IFERROR(IF(DA203+CZ204&gt;DB$4,DA203,DA203+CZ204),"")</f>
        <v>60</v>
      </c>
      <c r="DB204" s="7">
        <f t="shared" ca="1" si="1217"/>
        <v>0</v>
      </c>
      <c r="DC204" s="7">
        <f t="shared" ca="1" si="1027"/>
        <v>0.26564786937504337</v>
      </c>
      <c r="DD204" s="7">
        <f t="shared" ca="1" si="1028"/>
        <v>0.42665982293264892</v>
      </c>
      <c r="DE204" s="7">
        <f t="shared" ca="1" si="1029"/>
        <v>1</v>
      </c>
      <c r="DF204" s="7" t="str">
        <f t="shared" ca="1" si="1030"/>
        <v>3</v>
      </c>
      <c r="DG204" s="7">
        <f ca="1">IFERROR(IF(DG203+DF204&gt;DH$4,DG203,DG203+DF204),"")</f>
        <v>60</v>
      </c>
      <c r="DH204" s="7">
        <f t="shared" ca="1" si="1218"/>
        <v>0</v>
      </c>
      <c r="DI204" s="7">
        <f t="shared" ca="1" si="1031"/>
        <v>0.65470367349396341</v>
      </c>
      <c r="DJ204" s="7">
        <f t="shared" ca="1" si="1032"/>
        <v>3.7604018813728879E-2</v>
      </c>
      <c r="DK204" s="7">
        <f t="shared" ca="1" si="1033"/>
        <v>1</v>
      </c>
      <c r="DL204" s="7" t="str">
        <f t="shared" ca="1" si="1034"/>
        <v>3</v>
      </c>
      <c r="DM204" s="7">
        <f ca="1">IFERROR(IF(DM203+DL204&gt;DN$4,DM203,DM203+DL204),"")</f>
        <v>60</v>
      </c>
      <c r="DN204" s="7">
        <f t="shared" ca="1" si="1219"/>
        <v>0</v>
      </c>
      <c r="DO204" s="7">
        <f t="shared" ca="1" si="1035"/>
        <v>0.50931367569486852</v>
      </c>
      <c r="DP204" s="7">
        <f t="shared" ca="1" si="1036"/>
        <v>0.18299401661282377</v>
      </c>
      <c r="DQ204" s="7">
        <f t="shared" ca="1" si="1037"/>
        <v>1</v>
      </c>
      <c r="DR204" s="7" t="str">
        <f t="shared" ca="1" si="1038"/>
        <v>3</v>
      </c>
      <c r="DS204" s="7">
        <f ca="1">IFERROR(IF(DS203+DR204&gt;DT$4,DS203,DS203+DR204),"")</f>
        <v>60</v>
      </c>
      <c r="DT204" s="7">
        <f t="shared" ca="1" si="1220"/>
        <v>0</v>
      </c>
      <c r="DU204" s="7">
        <f t="shared" ca="1" si="1039"/>
        <v>0.61082038717884013</v>
      </c>
      <c r="DV204" s="7">
        <f t="shared" ca="1" si="1040"/>
        <v>8.1487305128852161E-2</v>
      </c>
      <c r="DW204" s="7">
        <f t="shared" ca="1" si="1041"/>
        <v>1</v>
      </c>
      <c r="DX204" s="7" t="str">
        <f t="shared" ca="1" si="1042"/>
        <v>3</v>
      </c>
      <c r="DY204" s="7">
        <f ca="1">IFERROR(IF(DY203+DX204&gt;DZ$4,DY203,DY203+DX204),"")</f>
        <v>60</v>
      </c>
      <c r="DZ204" s="7">
        <f t="shared" ca="1" si="1221"/>
        <v>0</v>
      </c>
      <c r="EA204" s="7">
        <f t="shared" ca="1" si="1043"/>
        <v>2.950034355499187E-2</v>
      </c>
      <c r="EB204" s="7">
        <f t="shared" ca="1" si="1044"/>
        <v>0.66280734875270042</v>
      </c>
      <c r="EC204" s="7">
        <f t="shared" ca="1" si="1045"/>
        <v>1</v>
      </c>
      <c r="ED204" s="7" t="str">
        <f t="shared" ca="1" si="1046"/>
        <v>3</v>
      </c>
      <c r="EE204" s="7">
        <f ca="1">IFERROR(IF(EE203+ED204&gt;EF$4,EE203,EE203+ED204),"")</f>
        <v>60</v>
      </c>
      <c r="EF204" s="7">
        <f t="shared" ca="1" si="1222"/>
        <v>0</v>
      </c>
      <c r="EG204" s="7">
        <f t="shared" ca="1" si="1047"/>
        <v>0.57801884179693341</v>
      </c>
      <c r="EH204" s="7">
        <f t="shared" ca="1" si="1048"/>
        <v>0.11428885051075888</v>
      </c>
      <c r="EI204" s="7">
        <f t="shared" ca="1" si="1049"/>
        <v>1</v>
      </c>
      <c r="EJ204" s="7" t="str">
        <f t="shared" ca="1" si="1050"/>
        <v>3</v>
      </c>
      <c r="EK204" s="7">
        <f ca="1">IFERROR(IF(EK203+EJ204&gt;EL$4,EK203,EK203+EJ204),"")</f>
        <v>60</v>
      </c>
      <c r="EL204" s="7">
        <f t="shared" ca="1" si="1223"/>
        <v>0</v>
      </c>
      <c r="EM204" s="7">
        <f t="shared" ca="1" si="1051"/>
        <v>0.45455314883378506</v>
      </c>
      <c r="EN204" s="7">
        <f t="shared" ca="1" si="1052"/>
        <v>0.23775454347390723</v>
      </c>
      <c r="EO204" s="7">
        <f t="shared" ca="1" si="1053"/>
        <v>1</v>
      </c>
      <c r="EP204" s="7" t="str">
        <f t="shared" ca="1" si="1054"/>
        <v>3</v>
      </c>
      <c r="EQ204" s="7">
        <f ca="1">IFERROR(IF(EQ203+EP204&gt;ER$4,EQ203,EQ203+EP204),"")</f>
        <v>60</v>
      </c>
      <c r="ER204" s="7">
        <f t="shared" ca="1" si="1224"/>
        <v>0</v>
      </c>
      <c r="ES204" s="7">
        <f t="shared" ca="1" si="1055"/>
        <v>0.13706811056847623</v>
      </c>
      <c r="ET204" s="7">
        <f t="shared" ca="1" si="1056"/>
        <v>0.55523958173921606</v>
      </c>
      <c r="EU204" s="7">
        <f t="shared" ca="1" si="1057"/>
        <v>1</v>
      </c>
      <c r="EV204" s="7" t="str">
        <f t="shared" ca="1" si="1058"/>
        <v>3</v>
      </c>
      <c r="EW204" s="7">
        <f ca="1">IFERROR(IF(EW203+EV204&gt;EX$4,EW203,EW203+EV204),"")</f>
        <v>60</v>
      </c>
      <c r="EX204" s="7">
        <f t="shared" ca="1" si="1225"/>
        <v>0</v>
      </c>
      <c r="EY204" s="7">
        <f t="shared" ca="1" si="1059"/>
        <v>0.76392879909271005</v>
      </c>
      <c r="EZ204" s="7">
        <f t="shared" ca="1" si="1060"/>
        <v>-7.1621106785017763E-2</v>
      </c>
      <c r="FA204" s="7">
        <f t="shared" ca="1" si="1061"/>
        <v>0</v>
      </c>
      <c r="FB204" s="7">
        <f t="shared" ca="1" si="1062"/>
        <v>0</v>
      </c>
      <c r="FC204" s="7">
        <f ca="1">IFERROR(IF(FC203+FB204&gt;FD$4,FC203,FC203+FB204),"")</f>
        <v>60</v>
      </c>
      <c r="FD204" s="7">
        <f t="shared" ca="1" si="1226"/>
        <v>0</v>
      </c>
      <c r="FE204" s="7">
        <f t="shared" ca="1" si="1063"/>
        <v>0.87287035891811204</v>
      </c>
      <c r="FF204" s="7">
        <f t="shared" ca="1" si="1064"/>
        <v>-0.18056266661041975</v>
      </c>
      <c r="FG204" s="7">
        <f t="shared" ca="1" si="1065"/>
        <v>0</v>
      </c>
      <c r="FH204" s="7">
        <f t="shared" ca="1" si="1066"/>
        <v>0</v>
      </c>
      <c r="FI204" s="7">
        <f ca="1">IFERROR(IF(FI203+FH204&gt;FJ$4,FI203,FI203+FH204),"")</f>
        <v>60</v>
      </c>
      <c r="FJ204" s="7">
        <f t="shared" ca="1" si="1227"/>
        <v>0</v>
      </c>
      <c r="FK204" s="7">
        <f t="shared" ca="1" si="1067"/>
        <v>0.29934299994918256</v>
      </c>
      <c r="FL204" s="7">
        <f t="shared" ca="1" si="1068"/>
        <v>0.39296469235850973</v>
      </c>
      <c r="FM204" s="7">
        <f t="shared" ca="1" si="1069"/>
        <v>1</v>
      </c>
      <c r="FN204" s="7" t="str">
        <f t="shared" ca="1" si="1070"/>
        <v>3</v>
      </c>
      <c r="FO204" s="7">
        <f ca="1">IFERROR(IF(FO203+FN204&gt;FP$4,FO203,FO203+FN204),"")</f>
        <v>60</v>
      </c>
      <c r="FP204" s="7">
        <f t="shared" ca="1" si="1228"/>
        <v>0</v>
      </c>
      <c r="FQ204" s="7">
        <f t="shared" ca="1" si="1071"/>
        <v>0.76319588171245134</v>
      </c>
      <c r="FR204" s="7">
        <f t="shared" ca="1" si="1072"/>
        <v>-7.088818940475905E-2</v>
      </c>
      <c r="FS204" s="7">
        <f t="shared" ca="1" si="1073"/>
        <v>0</v>
      </c>
      <c r="FT204" s="7">
        <f t="shared" ca="1" si="1074"/>
        <v>0</v>
      </c>
      <c r="FU204" s="7">
        <f ca="1">IFERROR(IF(FU203+FT204&gt;FV$4,FU203,FU203+FT204),"")</f>
        <v>60</v>
      </c>
      <c r="FV204" s="7">
        <f t="shared" ca="1" si="1229"/>
        <v>0</v>
      </c>
      <c r="FW204" s="7">
        <f t="shared" ca="1" si="1075"/>
        <v>0.61907037263203879</v>
      </c>
      <c r="FX204" s="7">
        <f t="shared" ca="1" si="1076"/>
        <v>7.3237319675653501E-2</v>
      </c>
      <c r="FY204" s="7">
        <f t="shared" ca="1" si="1077"/>
        <v>1</v>
      </c>
      <c r="FZ204" s="7" t="str">
        <f t="shared" ca="1" si="1078"/>
        <v>3</v>
      </c>
      <c r="GA204" s="7">
        <f ca="1">IFERROR(IF(GA203+FZ204&gt;GB$4,GA203,GA203+FZ204),"")</f>
        <v>60</v>
      </c>
      <c r="GB204" s="7">
        <f t="shared" ca="1" si="1230"/>
        <v>0</v>
      </c>
      <c r="GC204" s="7">
        <f t="shared" ca="1" si="1079"/>
        <v>0.8734113000448438</v>
      </c>
      <c r="GD204" s="7">
        <f t="shared" ca="1" si="1080"/>
        <v>-0.18110360773715151</v>
      </c>
      <c r="GE204" s="7">
        <f t="shared" ca="1" si="1081"/>
        <v>0</v>
      </c>
      <c r="GF204" s="7">
        <f t="shared" ca="1" si="1082"/>
        <v>0</v>
      </c>
      <c r="GG204" s="7">
        <f ca="1">IFERROR(IF(GG203+GF204&gt;GH$4,GG203,GG203+GF204),"")</f>
        <v>60</v>
      </c>
      <c r="GH204" s="7">
        <f t="shared" ca="1" si="1231"/>
        <v>0</v>
      </c>
      <c r="GI204" s="7">
        <f t="shared" ca="1" si="1083"/>
        <v>0.20202756755322382</v>
      </c>
      <c r="GJ204" s="7">
        <f t="shared" ca="1" si="1084"/>
        <v>0.49028012475446847</v>
      </c>
      <c r="GK204" s="7">
        <f t="shared" ca="1" si="1085"/>
        <v>1</v>
      </c>
      <c r="GL204" s="7" t="str">
        <f t="shared" ca="1" si="1086"/>
        <v>3</v>
      </c>
      <c r="GM204" s="7">
        <f ca="1">IFERROR(IF(GM203+GL204&gt;GN$4,GM203,GM203+GL204),"")</f>
        <v>60</v>
      </c>
      <c r="GN204" s="7">
        <f t="shared" ca="1" si="1232"/>
        <v>0</v>
      </c>
      <c r="GO204" s="7">
        <f t="shared" ca="1" si="1087"/>
        <v>0.99071874183557496</v>
      </c>
      <c r="GP204" s="7">
        <f t="shared" ca="1" si="1088"/>
        <v>-0.29841104952788267</v>
      </c>
      <c r="GQ204" s="7">
        <f t="shared" ca="1" si="1089"/>
        <v>0</v>
      </c>
      <c r="GR204" s="7">
        <f t="shared" ca="1" si="1090"/>
        <v>0</v>
      </c>
      <c r="GS204" s="7">
        <f ca="1">IFERROR(IF(GS203+GR204&gt;GT$4,GS203,GS203+GR204),"")</f>
        <v>60</v>
      </c>
      <c r="GT204" s="7">
        <f t="shared" ca="1" si="1233"/>
        <v>0</v>
      </c>
      <c r="GU204" s="7">
        <f t="shared" ca="1" si="1091"/>
        <v>0.72073619781695919</v>
      </c>
      <c r="GV204" s="7">
        <f t="shared" ca="1" si="1092"/>
        <v>-2.8428505509266899E-2</v>
      </c>
      <c r="GW204" s="7">
        <f t="shared" ca="1" si="1093"/>
        <v>0</v>
      </c>
      <c r="GX204" s="7">
        <f t="shared" ca="1" si="1094"/>
        <v>0</v>
      </c>
      <c r="GY204" s="7">
        <f ca="1">IFERROR(IF(GY203+GX204&gt;GZ$4,GY203,GY203+GX204),"")</f>
        <v>60</v>
      </c>
      <c r="GZ204" s="7">
        <f t="shared" ca="1" si="1234"/>
        <v>0</v>
      </c>
      <c r="HA204" s="7">
        <f t="shared" ca="1" si="1095"/>
        <v>0.70027501601616637</v>
      </c>
      <c r="HB204" s="7">
        <f t="shared" ca="1" si="1096"/>
        <v>-7.9673237084740833E-3</v>
      </c>
      <c r="HC204" s="7">
        <f t="shared" ca="1" si="1097"/>
        <v>0</v>
      </c>
      <c r="HD204" s="7">
        <f t="shared" ca="1" si="1098"/>
        <v>0</v>
      </c>
      <c r="HE204" s="7">
        <f ca="1">IFERROR(IF(HE203+HD204&gt;HF$4,HE203,HE203+HD204),"")</f>
        <v>60</v>
      </c>
      <c r="HF204" s="7">
        <f t="shared" ca="1" si="1235"/>
        <v>0</v>
      </c>
      <c r="HG204" s="7">
        <f t="shared" ca="1" si="1099"/>
        <v>0.71770566759562993</v>
      </c>
      <c r="HH204" s="7">
        <f t="shared" ca="1" si="1100"/>
        <v>-2.5397975287937635E-2</v>
      </c>
      <c r="HI204" s="7">
        <f t="shared" ca="1" si="1101"/>
        <v>0</v>
      </c>
      <c r="HJ204" s="7">
        <f t="shared" ca="1" si="1102"/>
        <v>0</v>
      </c>
      <c r="HK204" s="7">
        <f ca="1">IFERROR(IF(HK203+HJ204&gt;HL$4,HK203,HK203+HJ204),"")</f>
        <v>60</v>
      </c>
      <c r="HL204" s="7">
        <f t="shared" ca="1" si="1236"/>
        <v>0</v>
      </c>
      <c r="HM204" s="7">
        <f t="shared" ca="1" si="1103"/>
        <v>7.0336841230979941E-2</v>
      </c>
      <c r="HN204" s="7">
        <f t="shared" ca="1" si="1104"/>
        <v>0.62197085107671235</v>
      </c>
      <c r="HO204" s="7">
        <f t="shared" ca="1" si="1105"/>
        <v>1</v>
      </c>
      <c r="HP204" s="7" t="str">
        <f t="shared" ca="1" si="1106"/>
        <v>3</v>
      </c>
      <c r="HQ204" s="7">
        <f ca="1">IFERROR(IF(HQ203+HP204&gt;HR$4,HQ203,HQ203+HP204),"")</f>
        <v>60</v>
      </c>
      <c r="HR204" s="7">
        <f t="shared" ca="1" si="1237"/>
        <v>0</v>
      </c>
      <c r="HS204" s="7">
        <f t="shared" ca="1" si="1107"/>
        <v>0.50215566358881092</v>
      </c>
      <c r="HT204" s="7">
        <f t="shared" ca="1" si="1108"/>
        <v>0.19015202871888137</v>
      </c>
      <c r="HU204" s="7">
        <f t="shared" ca="1" si="1109"/>
        <v>1</v>
      </c>
      <c r="HV204" s="7" t="str">
        <f t="shared" ca="1" si="1110"/>
        <v>3</v>
      </c>
      <c r="HW204" s="7">
        <f ca="1">IFERROR(IF(HW203+HV204&gt;HX$4,HW203,HW203+HV204),"")</f>
        <v>60</v>
      </c>
      <c r="HX204" s="7">
        <f t="shared" ca="1" si="1238"/>
        <v>0</v>
      </c>
      <c r="HY204" s="7">
        <f t="shared" ca="1" si="1111"/>
        <v>0.62191459560742146</v>
      </c>
      <c r="HZ204" s="7">
        <f t="shared" ca="1" si="1112"/>
        <v>7.039309670027083E-2</v>
      </c>
      <c r="IA204" s="7">
        <f t="shared" ca="1" si="1113"/>
        <v>1</v>
      </c>
      <c r="IB204" s="7" t="str">
        <f t="shared" ca="1" si="1114"/>
        <v>3</v>
      </c>
      <c r="IC204" s="7">
        <f ca="1">IFERROR(IF(IC203+IB204&gt;ID$4,IC203,IC203+IB204),"")</f>
        <v>60</v>
      </c>
      <c r="ID204" s="7">
        <f t="shared" ca="1" si="1239"/>
        <v>0</v>
      </c>
      <c r="IE204" s="7">
        <f t="shared" ca="1" si="1115"/>
        <v>0.229839675276723</v>
      </c>
      <c r="IF204" s="7">
        <f t="shared" ca="1" si="1116"/>
        <v>0.46246801703096929</v>
      </c>
      <c r="IG204" s="7">
        <f t="shared" ca="1" si="1117"/>
        <v>1</v>
      </c>
      <c r="IH204" s="7" t="str">
        <f t="shared" ca="1" si="1118"/>
        <v>3</v>
      </c>
      <c r="II204" s="7">
        <f ca="1">IFERROR(IF(II203+IH204&gt;IJ$4,II203,II203+IH204),"")</f>
        <v>60</v>
      </c>
      <c r="IJ204" s="7">
        <f t="shared" ca="1" si="1240"/>
        <v>0</v>
      </c>
      <c r="IK204" s="7">
        <f t="shared" ca="1" si="1119"/>
        <v>0.24989082197405887</v>
      </c>
      <c r="IL204" s="7">
        <f t="shared" ca="1" si="1120"/>
        <v>0.44241687033363342</v>
      </c>
      <c r="IM204" s="7">
        <f t="shared" ca="1" si="1121"/>
        <v>1</v>
      </c>
      <c r="IN204" s="7" t="str">
        <f t="shared" ca="1" si="1122"/>
        <v>3</v>
      </c>
      <c r="IO204" s="7">
        <f ca="1">IFERROR(IF(IO203+IN204&gt;IP$4,IO203,IO203+IN204),"")</f>
        <v>60</v>
      </c>
      <c r="IP204" s="7">
        <f t="shared" ca="1" si="1241"/>
        <v>0</v>
      </c>
      <c r="IQ204" s="7">
        <f t="shared" ca="1" si="1123"/>
        <v>0.76553615682248355</v>
      </c>
      <c r="IR204" s="7">
        <f t="shared" ca="1" si="1124"/>
        <v>-7.3228464514791258E-2</v>
      </c>
      <c r="IS204" s="7">
        <f t="shared" ca="1" si="1125"/>
        <v>0</v>
      </c>
      <c r="IT204" s="7">
        <f t="shared" ca="1" si="1126"/>
        <v>0</v>
      </c>
      <c r="IU204" s="7">
        <f ca="1">IFERROR(IF(IU203+IT204&gt;IV$4,IU203,IU203+IT204),"")</f>
        <v>60</v>
      </c>
      <c r="IV204" s="7">
        <f t="shared" ca="1" si="1242"/>
        <v>0</v>
      </c>
      <c r="IW204" s="7">
        <f t="shared" ca="1" si="1127"/>
        <v>0.13825278881597602</v>
      </c>
      <c r="IX204" s="7">
        <f t="shared" ca="1" si="1128"/>
        <v>0.55405490349171627</v>
      </c>
      <c r="IY204" s="7">
        <f t="shared" ca="1" si="1129"/>
        <v>1</v>
      </c>
      <c r="IZ204" s="7" t="str">
        <f t="shared" ca="1" si="1130"/>
        <v>3</v>
      </c>
      <c r="JA204" s="7">
        <f ca="1">IFERROR(IF(JA203+IZ204&gt;JB$4,JA203,JA203+IZ204),"")</f>
        <v>60</v>
      </c>
      <c r="JB204" s="7">
        <f t="shared" ca="1" si="1243"/>
        <v>0</v>
      </c>
      <c r="JC204" s="7">
        <f t="shared" ca="1" si="1131"/>
        <v>0.978953564943433</v>
      </c>
      <c r="JD204" s="7">
        <f t="shared" ca="1" si="1132"/>
        <v>-0.28664587263574071</v>
      </c>
      <c r="JE204" s="7">
        <f t="shared" ca="1" si="1133"/>
        <v>0</v>
      </c>
      <c r="JF204" s="7">
        <f t="shared" ca="1" si="1134"/>
        <v>0</v>
      </c>
      <c r="JG204" s="7">
        <f ca="1">IFERROR(IF(JG203+JF204&gt;JH$4,JG203,JG203+JF204),"")</f>
        <v>60</v>
      </c>
      <c r="JH204" s="7">
        <f t="shared" ca="1" si="1244"/>
        <v>0</v>
      </c>
      <c r="JI204" s="7">
        <f t="shared" ca="1" si="1135"/>
        <v>0.15314014345037197</v>
      </c>
      <c r="JJ204" s="7">
        <f t="shared" ca="1" si="1136"/>
        <v>0.53916754885732032</v>
      </c>
      <c r="JK204" s="7">
        <f t="shared" ca="1" si="1137"/>
        <v>1</v>
      </c>
      <c r="JL204" s="7" t="str">
        <f t="shared" ca="1" si="1138"/>
        <v>3</v>
      </c>
      <c r="JM204" s="7">
        <f ca="1">IFERROR(IF(JM203+JL204&gt;JN$4,JM203,JM203+JL204),"")</f>
        <v>60</v>
      </c>
      <c r="JN204" s="7">
        <f t="shared" ca="1" si="1245"/>
        <v>0</v>
      </c>
      <c r="JO204" s="7">
        <f t="shared" ca="1" si="1139"/>
        <v>0.44942036716727363</v>
      </c>
      <c r="JP204" s="7">
        <f t="shared" ca="1" si="1140"/>
        <v>0.24288732514041866</v>
      </c>
      <c r="JQ204" s="7">
        <f t="shared" ca="1" si="1141"/>
        <v>1</v>
      </c>
      <c r="JR204" s="7" t="str">
        <f t="shared" ca="1" si="1142"/>
        <v>3</v>
      </c>
      <c r="JS204" s="7">
        <f ca="1">IFERROR(IF(JS203+JR204&gt;JT$4,JS203,JS203+JR204),"")</f>
        <v>60</v>
      </c>
      <c r="JT204" s="7">
        <f t="shared" ca="1" si="1246"/>
        <v>0</v>
      </c>
      <c r="JU204" s="7">
        <f t="shared" ca="1" si="1143"/>
        <v>0.24427577479097784</v>
      </c>
      <c r="JV204" s="7">
        <f t="shared" ca="1" si="1144"/>
        <v>0.44803191751671445</v>
      </c>
      <c r="JW204" s="7">
        <f t="shared" ca="1" si="1145"/>
        <v>1</v>
      </c>
      <c r="JX204" s="7" t="str">
        <f t="shared" ca="1" si="1146"/>
        <v>3</v>
      </c>
      <c r="JY204" s="7">
        <f ca="1">IFERROR(IF(JY203+JX204&gt;JZ$4,JY203,JY203+JX204),"")</f>
        <v>60</v>
      </c>
      <c r="JZ204" s="7">
        <f t="shared" ca="1" si="1247"/>
        <v>0</v>
      </c>
      <c r="KA204" s="7">
        <f t="shared" ca="1" si="1147"/>
        <v>0.36283908519858099</v>
      </c>
      <c r="KB204" s="7">
        <f t="shared" ca="1" si="1148"/>
        <v>0.3294686071091113</v>
      </c>
      <c r="KC204" s="7">
        <f t="shared" ca="1" si="1149"/>
        <v>1</v>
      </c>
      <c r="KD204" s="7" t="str">
        <f t="shared" ca="1" si="1150"/>
        <v>3</v>
      </c>
      <c r="KE204" s="7">
        <f ca="1">IFERROR(IF(KE203+KD204&gt;KF$4,KE203,KE203+KD204),"")</f>
        <v>60</v>
      </c>
      <c r="KF204" s="7">
        <f t="shared" ca="1" si="1248"/>
        <v>0</v>
      </c>
      <c r="KG204" s="7">
        <f t="shared" ca="1" si="1151"/>
        <v>0.50629597409705251</v>
      </c>
      <c r="KH204" s="7">
        <f t="shared" ca="1" si="1152"/>
        <v>0.18601171821063978</v>
      </c>
      <c r="KI204" s="7">
        <f t="shared" ca="1" si="1153"/>
        <v>1</v>
      </c>
      <c r="KJ204" s="7" t="str">
        <f t="shared" ca="1" si="1154"/>
        <v>3</v>
      </c>
      <c r="KK204" s="7">
        <f ca="1">IFERROR(IF(KK203+KJ204&gt;KL$4,KK203,KK203+KJ204),"")</f>
        <v>60</v>
      </c>
      <c r="KL204" s="7">
        <f t="shared" ca="1" si="1249"/>
        <v>0</v>
      </c>
      <c r="KM204" s="7">
        <f t="shared" ca="1" si="1155"/>
        <v>0.93353050168705032</v>
      </c>
      <c r="KN204" s="7">
        <f t="shared" ca="1" si="1156"/>
        <v>-0.24122280937935803</v>
      </c>
      <c r="KO204" s="7">
        <f t="shared" ca="1" si="1157"/>
        <v>0</v>
      </c>
      <c r="KP204" s="7">
        <f t="shared" ca="1" si="1158"/>
        <v>0</v>
      </c>
      <c r="KQ204" s="7">
        <f ca="1">IFERROR(IF(KQ203+KP204&gt;KR$4,KQ203,KQ203+KP204),"")</f>
        <v>60</v>
      </c>
      <c r="KR204" s="7">
        <f t="shared" ca="1" si="1250"/>
        <v>0</v>
      </c>
      <c r="KS204" s="7">
        <f t="shared" ca="1" si="1159"/>
        <v>0.57822021178022442</v>
      </c>
      <c r="KT204" s="7">
        <f t="shared" ca="1" si="1160"/>
        <v>0.11408748052746787</v>
      </c>
      <c r="KU204" s="7">
        <f t="shared" ca="1" si="1161"/>
        <v>1</v>
      </c>
      <c r="KV204" s="7" t="str">
        <f t="shared" ca="1" si="1162"/>
        <v>3</v>
      </c>
      <c r="KW204" s="7">
        <f ca="1">IFERROR(IF(KW203+KV204&gt;KX$4,KW203,KW203+KV204),"")</f>
        <v>60</v>
      </c>
      <c r="KX204" s="7">
        <f t="shared" ca="1" si="1251"/>
        <v>0</v>
      </c>
      <c r="KY204" s="7">
        <f t="shared" ca="1" si="1163"/>
        <v>0.91870774756985518</v>
      </c>
      <c r="KZ204" s="7">
        <f t="shared" ca="1" si="1164"/>
        <v>-0.22640005526216289</v>
      </c>
      <c r="LA204" s="7">
        <f t="shared" ca="1" si="1165"/>
        <v>0</v>
      </c>
      <c r="LB204" s="7">
        <f t="shared" ca="1" si="1166"/>
        <v>0</v>
      </c>
      <c r="LC204" s="7">
        <f ca="1">IFERROR(IF(LC203+LB204&gt;LD$4,LC203,LC203+LB204),"")</f>
        <v>60</v>
      </c>
      <c r="LD204" s="7">
        <f t="shared" ca="1" si="1252"/>
        <v>0</v>
      </c>
      <c r="LE204" s="7">
        <f t="shared" ca="1" si="1167"/>
        <v>0.15559427809746773</v>
      </c>
      <c r="LF204" s="7">
        <f t="shared" ca="1" si="1168"/>
        <v>0.53671341421022456</v>
      </c>
      <c r="LG204" s="7">
        <f t="shared" ca="1" si="1169"/>
        <v>1</v>
      </c>
      <c r="LH204" s="7" t="str">
        <f t="shared" ca="1" si="1170"/>
        <v>3</v>
      </c>
      <c r="LI204" s="7">
        <f ca="1">IFERROR(IF(LI203+LH204&gt;LJ$4,LI203,LI203+LH204),"")</f>
        <v>60</v>
      </c>
      <c r="LJ204" s="7">
        <f t="shared" ca="1" si="1253"/>
        <v>0</v>
      </c>
      <c r="LK204" s="7">
        <f t="shared" ca="1" si="1171"/>
        <v>0.70360004619263616</v>
      </c>
      <c r="LL204" s="7">
        <f t="shared" ca="1" si="1172"/>
        <v>-1.1292353884943873E-2</v>
      </c>
      <c r="LM204" s="7">
        <f t="shared" ca="1" si="1173"/>
        <v>0</v>
      </c>
      <c r="LN204" s="7">
        <f t="shared" ca="1" si="1174"/>
        <v>0</v>
      </c>
      <c r="LO204" s="7">
        <f ca="1">IFERROR(IF(LO203+LN204&gt;LP$4,LO203,LO203+LN204),"")</f>
        <v>60</v>
      </c>
      <c r="LP204" s="7">
        <f t="shared" ca="1" si="1254"/>
        <v>0</v>
      </c>
      <c r="LQ204" s="7">
        <f t="shared" ca="1" si="1175"/>
        <v>8.8096390638283228E-2</v>
      </c>
      <c r="LR204" s="7">
        <f t="shared" ca="1" si="1176"/>
        <v>0.60421130166940906</v>
      </c>
      <c r="LS204" s="7">
        <f t="shared" ca="1" si="1177"/>
        <v>1</v>
      </c>
      <c r="LT204" s="7" t="str">
        <f t="shared" ca="1" si="1178"/>
        <v>3</v>
      </c>
      <c r="LU204" s="7">
        <f ca="1">IFERROR(IF(LU203+LT204&gt;LV$4,LU203,LU203+LT204),"")</f>
        <v>60</v>
      </c>
      <c r="LV204" s="7">
        <f t="shared" ca="1" si="1255"/>
        <v>0</v>
      </c>
      <c r="LW204" s="7">
        <f t="shared" ca="1" si="1179"/>
        <v>0.72857627379201872</v>
      </c>
      <c r="LX204" s="7">
        <f t="shared" ca="1" si="1180"/>
        <v>-3.6268581484326434E-2</v>
      </c>
      <c r="LY204" s="7">
        <f t="shared" ca="1" si="1181"/>
        <v>0</v>
      </c>
      <c r="LZ204" s="7">
        <f t="shared" ca="1" si="1182"/>
        <v>0</v>
      </c>
      <c r="MA204" s="7">
        <f ca="1">IFERROR(IF(MA203+LZ204&gt;MB$4,MA203,MA203+LZ204),"")</f>
        <v>60</v>
      </c>
      <c r="MB204" s="7">
        <f t="shared" ca="1" si="1256"/>
        <v>0</v>
      </c>
      <c r="MC204" s="7">
        <f t="shared" ca="1" si="1183"/>
        <v>0.60367494957395318</v>
      </c>
      <c r="MD204" s="7">
        <f t="shared" ca="1" si="1184"/>
        <v>8.8632742733739112E-2</v>
      </c>
      <c r="ME204" s="7">
        <f t="shared" ca="1" si="1185"/>
        <v>1</v>
      </c>
      <c r="MF204" s="7" t="str">
        <f t="shared" ca="1" si="1186"/>
        <v>3</v>
      </c>
      <c r="MG204" s="7">
        <f ca="1">IFERROR(IF(MG203+MF204&gt;MH$4,MG203,MG203+MF204),"")</f>
        <v>60</v>
      </c>
      <c r="MH204" s="7">
        <f t="shared" ca="1" si="1257"/>
        <v>0</v>
      </c>
      <c r="MI204" s="7">
        <f t="shared" ca="1" si="1187"/>
        <v>0.62269946196335402</v>
      </c>
      <c r="MJ204" s="7">
        <f t="shared" ca="1" si="1188"/>
        <v>6.9608230344338273E-2</v>
      </c>
      <c r="MK204" s="7">
        <f t="shared" ca="1" si="1189"/>
        <v>1</v>
      </c>
      <c r="ML204" s="7" t="str">
        <f t="shared" ca="1" si="1190"/>
        <v>3</v>
      </c>
      <c r="MM204" s="7">
        <f ca="1">IFERROR(IF(MM203+ML204&gt;MN$4,MM203,MM203+ML204),"")</f>
        <v>60</v>
      </c>
      <c r="MN204" s="7">
        <f t="shared" ca="1" si="1258"/>
        <v>0</v>
      </c>
      <c r="MO204" s="7">
        <f t="shared" ca="1" si="1191"/>
        <v>0.88855320885182132</v>
      </c>
      <c r="MP204" s="7">
        <f t="shared" ca="1" si="1192"/>
        <v>-0.19624551654412903</v>
      </c>
      <c r="MQ204" s="7">
        <f t="shared" ca="1" si="1193"/>
        <v>0</v>
      </c>
      <c r="MR204" s="7">
        <f t="shared" ca="1" si="1194"/>
        <v>0</v>
      </c>
      <c r="MS204" s="7">
        <f ca="1">IFERROR(IF(MS203+MR204&gt;MT$4,MS203,MS203+MR204),"")</f>
        <v>60</v>
      </c>
      <c r="MT204" s="7">
        <f t="shared" ca="1" si="1259"/>
        <v>0</v>
      </c>
      <c r="MU204" s="7">
        <f t="shared" ca="1" si="1195"/>
        <v>0.46192596852298773</v>
      </c>
      <c r="MV204" s="7">
        <f t="shared" ca="1" si="1196"/>
        <v>0.23038172378470456</v>
      </c>
      <c r="MW204" s="7">
        <f t="shared" ca="1" si="1197"/>
        <v>1</v>
      </c>
      <c r="MX204" s="7" t="str">
        <f t="shared" ca="1" si="1198"/>
        <v>3</v>
      </c>
      <c r="MY204" s="7">
        <f ca="1">IFERROR(IF(MY203+MX204&gt;MZ$4,MY203,MY203+MX204),"")</f>
        <v>60</v>
      </c>
      <c r="MZ204" s="7">
        <f t="shared" ca="1" si="1260"/>
        <v>0</v>
      </c>
      <c r="NA204" s="7">
        <f t="shared" ca="1" si="1199"/>
        <v>0.9347267557154515</v>
      </c>
      <c r="NB204" s="7">
        <f t="shared" ca="1" si="1200"/>
        <v>-0.24241906340775921</v>
      </c>
      <c r="NC204" s="7">
        <f t="shared" ca="1" si="1201"/>
        <v>0</v>
      </c>
      <c r="ND204" s="7">
        <f t="shared" ca="1" si="1202"/>
        <v>0</v>
      </c>
      <c r="NE204" s="7">
        <f ca="1">IFERROR(IF(NE203+ND204&gt;NF$4,NE203,NE203+ND204),"")</f>
        <v>60</v>
      </c>
      <c r="NF204" s="7">
        <f t="shared" ca="1" si="1261"/>
        <v>0</v>
      </c>
      <c r="NG204" s="7">
        <f t="shared" ca="1" si="1203"/>
        <v>0.57876217497443505</v>
      </c>
      <c r="NH204" s="7">
        <f t="shared" ca="1" si="1204"/>
        <v>0.11354551733325724</v>
      </c>
      <c r="NI204" s="7">
        <f t="shared" ca="1" si="1205"/>
        <v>1</v>
      </c>
      <c r="NJ204" s="7" t="str">
        <f t="shared" ca="1" si="1206"/>
        <v>3</v>
      </c>
      <c r="NK204" s="7">
        <f ca="1">IFERROR(IF(NK203+NJ204&gt;NL$4,NK203,NK203+NJ204),"")</f>
        <v>60</v>
      </c>
      <c r="NL204" s="7">
        <f t="shared" ca="1" si="1262"/>
        <v>0</v>
      </c>
      <c r="NM204" s="7">
        <f t="shared" ca="1" si="1207"/>
        <v>3.7998729813154886E-2</v>
      </c>
      <c r="NN204" s="7">
        <f t="shared" ca="1" si="1208"/>
        <v>0.6543089624945374</v>
      </c>
      <c r="NO204" s="7">
        <f t="shared" ca="1" si="1209"/>
        <v>1</v>
      </c>
      <c r="NP204" s="7" t="str">
        <f t="shared" ca="1" si="1210"/>
        <v>3</v>
      </c>
      <c r="NQ204" s="7">
        <f ca="1">IFERROR(IF(NQ203+NP204&gt;NR$4,NQ203,NQ203+NP204),"")</f>
        <v>60</v>
      </c>
      <c r="NR204" s="7">
        <f t="shared" ca="1" si="1263"/>
        <v>0</v>
      </c>
      <c r="NT204">
        <v>202</v>
      </c>
      <c r="NU204" s="7" t="s">
        <v>19</v>
      </c>
      <c r="NV204" s="7" t="str">
        <f t="shared" ca="1" si="967"/>
        <v/>
      </c>
      <c r="NW204" s="7" t="str">
        <f t="shared" ca="1" si="961"/>
        <v/>
      </c>
      <c r="NX204" t="str">
        <f ca="1">IFERROR(VLOOKUP(NT204,$K$3:$AK$568,8,FALSE),"")</f>
        <v/>
      </c>
      <c r="NY204" t="str">
        <f ca="1">IFERROR(VLOOKUP(NT204,$K$3:$AK$568,9,FALSE),"")</f>
        <v/>
      </c>
      <c r="NZ204" s="7" t="str">
        <f ca="1">IFERROR(VLOOKUP(NT204,$K$3:$AK$568,27,FALSE),"")</f>
        <v/>
      </c>
      <c r="OB204">
        <v>202</v>
      </c>
      <c r="OC204" s="7" t="s">
        <v>19</v>
      </c>
      <c r="OD204" t="e">
        <f t="shared" ca="1" si="968"/>
        <v>#N/A</v>
      </c>
      <c r="OE204" s="7" t="str">
        <f t="shared" ca="1" si="969"/>
        <v/>
      </c>
      <c r="OF204" s="7" t="str">
        <f t="shared" ca="1" si="970"/>
        <v/>
      </c>
      <c r="OG204" t="str">
        <f t="shared" ca="1" si="971"/>
        <v/>
      </c>
      <c r="OI204">
        <v>202</v>
      </c>
      <c r="OJ204" s="7" t="s">
        <v>19</v>
      </c>
      <c r="OK204" s="7" t="str">
        <f t="shared" ca="1" si="972"/>
        <v/>
      </c>
      <c r="OL204" s="7" t="str">
        <f t="shared" ca="1" si="973"/>
        <v/>
      </c>
      <c r="OM204" t="str">
        <f ca="1">IFERROR(VLOOKUP(OI204,$L$3:$AK$568,7,FALSE),"")</f>
        <v/>
      </c>
      <c r="ON204" t="str">
        <f ca="1">IFERROR(VLOOKUP(OI204,$L$3:$AK$568,8,FALSE),"")</f>
        <v/>
      </c>
      <c r="OO204" s="7" t="str">
        <f ca="1">IFERROR(VLOOKUP(OI204,$L$3:$AK$568,26,FALSE),"")</f>
        <v/>
      </c>
      <c r="OQ204">
        <v>202</v>
      </c>
      <c r="OR204" s="7" t="s">
        <v>19</v>
      </c>
      <c r="OS204" t="e">
        <f t="shared" ca="1" si="974"/>
        <v>#N/A</v>
      </c>
      <c r="OT204" s="7" t="str">
        <f t="shared" ca="1" si="975"/>
        <v/>
      </c>
      <c r="OU204" s="7" t="str">
        <f t="shared" ca="1" si="976"/>
        <v/>
      </c>
      <c r="OV204" t="str">
        <f t="shared" ca="1" si="977"/>
        <v/>
      </c>
      <c r="OX204">
        <v>202</v>
      </c>
      <c r="OY204" s="7" t="s">
        <v>19</v>
      </c>
      <c r="OZ204" s="7" t="str">
        <f t="shared" ca="1" si="978"/>
        <v/>
      </c>
      <c r="PA204" s="7" t="str">
        <f t="shared" ca="1" si="979"/>
        <v/>
      </c>
      <c r="PB204" t="str">
        <f ca="1">IFERROR(VLOOKUP(OX204,$M$3:$AK$568,6,FALSE),"")</f>
        <v/>
      </c>
      <c r="PC204" t="str">
        <f ca="1">IFERROR(VLOOKUP(OX204,$M$3:$AK$568,7,FALSE),"")</f>
        <v/>
      </c>
      <c r="PD204" s="7" t="str">
        <f ca="1">IFERROR(VLOOKUP(OX204,$M$3:$AK$568,25,FALSE),"")</f>
        <v/>
      </c>
      <c r="PF204">
        <v>202</v>
      </c>
      <c r="PG204" s="7" t="s">
        <v>19</v>
      </c>
      <c r="PH204" t="e">
        <f t="shared" ca="1" si="980"/>
        <v>#N/A</v>
      </c>
      <c r="PI204" s="7" t="str">
        <f t="shared" ca="1" si="981"/>
        <v/>
      </c>
      <c r="PJ204" s="7" t="str">
        <f t="shared" ca="1" si="982"/>
        <v/>
      </c>
      <c r="PK204" t="str">
        <f t="shared" ca="1" si="983"/>
        <v/>
      </c>
      <c r="PM204">
        <v>202</v>
      </c>
      <c r="PN204" s="7" t="s">
        <v>19</v>
      </c>
      <c r="PO204" s="202" t="str">
        <f t="shared" ca="1" si="984"/>
        <v/>
      </c>
      <c r="PP204" s="7" t="str">
        <f t="shared" ca="1" si="985"/>
        <v/>
      </c>
      <c r="PQ204" t="str">
        <f ca="1">IFERROR(VLOOKUP(PM204,$G$325:$R$409,12,FALSE),"")</f>
        <v/>
      </c>
      <c r="PR204" t="e">
        <f ca="1">VLOOKUP(PM204,$G$324:$Q$409,11,FALSE)</f>
        <v>#N/A</v>
      </c>
      <c r="PS204" s="7" t="str">
        <f ca="1">VLOOKUP(PQ204,$R$325:$Y$409,8,FALSE)</f>
        <v>- -</v>
      </c>
      <c r="PT204" s="7">
        <f ca="1">ReSt</f>
        <v>-4</v>
      </c>
      <c r="PU204" s="7" t="e">
        <f t="shared" ca="1" si="986"/>
        <v>#N/A</v>
      </c>
      <c r="PV204" s="7" t="e">
        <f t="shared" ca="1" si="987"/>
        <v>#N/A</v>
      </c>
      <c r="PW204" s="7" t="str">
        <f ca="1">VLOOKUP(PQ204,$R$325:$AK$409,8,FALSE)</f>
        <v>- -</v>
      </c>
      <c r="PX204" s="7"/>
      <c r="PY204">
        <v>202</v>
      </c>
      <c r="PZ204" s="7" t="s">
        <v>19</v>
      </c>
      <c r="QA204" t="str">
        <f t="shared" ca="1" si="988"/>
        <v/>
      </c>
      <c r="QB204" s="7" t="str">
        <f t="shared" ca="1" si="989"/>
        <v/>
      </c>
      <c r="QC204" s="7" t="str">
        <f t="shared" ca="1" si="990"/>
        <v/>
      </c>
      <c r="QD204" t="str">
        <f t="shared" ca="1" si="991"/>
        <v/>
      </c>
      <c r="QF204">
        <v>202</v>
      </c>
      <c r="QG204" s="7" t="s">
        <v>19</v>
      </c>
      <c r="QH204" s="7" t="str">
        <f t="shared" ca="1" si="992"/>
        <v/>
      </c>
      <c r="QI204" s="7" t="e">
        <f t="shared" ca="1" si="993"/>
        <v>#VALUE!</v>
      </c>
      <c r="QJ204" t="e">
        <f t="shared" ca="1" si="994"/>
        <v>#N/A</v>
      </c>
      <c r="QK204" s="7" t="e">
        <f t="shared" ca="1" si="995"/>
        <v>#N/A</v>
      </c>
      <c r="QM204">
        <v>202</v>
      </c>
      <c r="QN204" s="7" t="s">
        <v>19</v>
      </c>
      <c r="QO204" t="str">
        <f t="shared" ca="1" si="996"/>
        <v/>
      </c>
      <c r="QP204" s="7" t="str">
        <f t="shared" ca="1" si="997"/>
        <v/>
      </c>
      <c r="QQ204" t="str">
        <f t="shared" ca="1" si="998"/>
        <v/>
      </c>
    </row>
    <row r="205" spans="1:459" x14ac:dyDescent="0.25">
      <c r="A205" s="240" t="str">
        <f>IF('Character Sheet'!$B$4="Creature","N","Y")</f>
        <v>Y</v>
      </c>
      <c r="C205" s="75"/>
      <c r="D205" s="76"/>
      <c r="F205" s="75"/>
      <c r="G205" s="76"/>
      <c r="I205" s="75"/>
      <c r="J205" s="85"/>
      <c r="K205" s="85">
        <f t="shared" ca="1" si="962"/>
        <v>7</v>
      </c>
      <c r="L205" s="85">
        <f t="shared" ca="1" si="951"/>
        <v>1</v>
      </c>
      <c r="M205" s="70">
        <f t="shared" ca="1" si="956"/>
        <v>10</v>
      </c>
      <c r="O205" s="222">
        <f t="shared" ca="1" si="963"/>
        <v>96</v>
      </c>
      <c r="Q205" s="7" t="str">
        <f t="shared" si="999"/>
        <v>Lock Lore</v>
      </c>
      <c r="R205" s="9" t="s">
        <v>1477</v>
      </c>
      <c r="S205" s="9" t="s">
        <v>1477</v>
      </c>
      <c r="T205" s="61" t="str">
        <f>SUBSTITUTE(IFERROR(IFERROR(VLOOKUP(R205,'[1]Skill Statistics'!$A$3:$C$513,2,FALSE),VLOOKUP(Q205,'[1]Skill Statistics'!$A$3:$C$513,2,FALSE)),T204),"R*","ReSt")</f>
        <v>Me/Me</v>
      </c>
      <c r="U205" s="61" t="str">
        <f>IFERROR(IFERROR(VLOOKUP(R205,'[1]Skill Statistics'!$A$3:$C$513,3,FALSE),VLOOKUP(Q205,'[1]Skill Statistics'!$A$3:$C$513,3,FALSE)),U204)</f>
        <v>Re</v>
      </c>
      <c r="V205" s="61" t="str">
        <f>IF(ISNUMBER(SEARCH("Category",R205)),"- -",IFERROR(IFERROR(VLOOKUP(Q205,[1]Professions!$A$4:$AM$288,MATCH(Profession,[1]Professions!$A$1:$AM$1,0),FALSE),VLOOKUP(Q205,Calculations!$B$91:$I$95,8,FALSE)),"- -"))</f>
        <v>2 / 3</v>
      </c>
      <c r="W205" s="60">
        <f t="shared" si="964"/>
        <v>0</v>
      </c>
      <c r="X205" s="7">
        <f ca="1">IFERROR(VLOOKUP(R205,$BS$6:$NR$519,MATCH(ActualLevel,$BS$3:$NR$3,0),FALSE),"- -")</f>
        <v>0</v>
      </c>
      <c r="Y205" s="7">
        <f t="shared" ca="1" si="955"/>
        <v>0</v>
      </c>
      <c r="Z205" s="7">
        <f ca="1">IFERROR(VLOOKUP(Y205,Charts!$BQ$2:$BR$52,2,FALSE),"- -")</f>
        <v>-25</v>
      </c>
      <c r="AA205" s="7">
        <f t="shared" ca="1" si="1000"/>
        <v>3</v>
      </c>
      <c r="AB205" s="7">
        <f t="shared" ca="1" si="952"/>
        <v>0</v>
      </c>
      <c r="AC205" s="7"/>
      <c r="AD205" s="7"/>
      <c r="AE205" s="7"/>
      <c r="AF205" s="7"/>
      <c r="AG205" s="7"/>
      <c r="AH205" s="43"/>
      <c r="AI205" s="7"/>
      <c r="AJ205" s="7"/>
      <c r="AK205" s="7">
        <f t="shared" ca="1" si="1001"/>
        <v>-22</v>
      </c>
      <c r="AL205" s="7"/>
      <c r="AM205" s="69">
        <f>IFERROR(VLOOKUP(R205,'[1]Skill Statistics'!$A$3:$AN$513,MATCH(Profession,'[1]Skill Statistics'!$A$2:$AN$2,0),FALSE),0)</f>
        <v>0</v>
      </c>
      <c r="AN205" s="85">
        <f>IFERROR(VLOOKUP(Q205,'[1]Skill Statistics'!$A$3:$BK$513,MATCH(Archetype,'[1]Skill Statistics'!$A$2:$BK$2,0),FALSE),0)</f>
        <v>0</v>
      </c>
      <c r="AO205" s="85">
        <f>IFERROR(VLOOKUP(Q205,'[1]Skill Statistics'!$A$3:$BB$513,MATCH(Race,'[1]Skill Statistics'!$A$2:$BB$2,0),FALSE),0)</f>
        <v>0</v>
      </c>
      <c r="AP205" s="85">
        <f t="shared" ca="1" si="965"/>
        <v>0.3</v>
      </c>
      <c r="AQ205" s="70"/>
      <c r="AS205" s="69">
        <f>IFERROR(VLOOKUP(Q205,'[1]Professional Skills'!$A$4:$AM$288,MATCH(Profession,'[1]Professional Skills'!$A$3:$AM$3,0),FALSE),"- -")</f>
        <v>0</v>
      </c>
      <c r="AU205" s="7">
        <f t="shared" si="954"/>
        <v>0</v>
      </c>
      <c r="AV205" s="7">
        <f t="shared" ca="1" si="953"/>
        <v>0</v>
      </c>
      <c r="AW205" t="str">
        <f t="shared" si="1004"/>
        <v/>
      </c>
      <c r="AX205" t="str">
        <f>IFERROR(_xlfn.RANK.EQ(AW205,$AW$5:$AW$568),"")</f>
        <v/>
      </c>
      <c r="AY205">
        <f t="shared" si="959"/>
        <v>0</v>
      </c>
      <c r="AZ205" s="70" t="str">
        <f t="shared" si="1002"/>
        <v/>
      </c>
      <c r="BB205" s="69">
        <f>IFERROR(IF(Q205="Language",VLOOKUP(R205,[1]Cultures!$B$4:$N$218,MATCH(Culture,[1]Cultures!$B$3:$N$3,0),FALSE),VLOOKUP(Q205,[1]Cultures!$B$4:$O$212,MATCH(Culture,[1]Cultures!$B$3:$O$3,0),FALSE)),"- -")</f>
        <v>0</v>
      </c>
      <c r="BD205">
        <f t="shared" ca="1" si="1264"/>
        <v>0</v>
      </c>
      <c r="BE205" t="str">
        <f t="shared" si="1211"/>
        <v/>
      </c>
      <c r="BI205" s="7">
        <f t="shared" si="1003"/>
        <v>0</v>
      </c>
      <c r="BK205" s="7"/>
      <c r="BL205" s="70">
        <f t="shared" si="960"/>
        <v>0</v>
      </c>
      <c r="BN205" s="69">
        <f>IFERROR(VLOOKUP(V205,Charts!$BT$2:$BV$14,3,FALSE),"- -")</f>
        <v>0.84615384615384615</v>
      </c>
      <c r="BO205" s="85">
        <f t="shared" ca="1" si="966"/>
        <v>2.0687788286949944</v>
      </c>
      <c r="BP205" s="70">
        <f t="shared" ca="1" si="1212"/>
        <v>96</v>
      </c>
      <c r="BR205" s="7">
        <v>200</v>
      </c>
      <c r="BS205" s="9" t="str">
        <f ca="1">VLOOKUP(BR205,$O$3:$R$568,4,FALSE)</f>
        <v>Animal Training</v>
      </c>
      <c r="BT205" s="7" t="str">
        <f ca="1">VLOOKUP(BS205,$R$3:$V$568,5,FALSE)</f>
        <v>2 / 4</v>
      </c>
      <c r="BU205" s="7">
        <f ca="1">VLOOKUP(BT205,Charts!$BT$2:$BV$14,3,FALSE)</f>
        <v>0.76923076923076927</v>
      </c>
      <c r="BV205" s="7" t="str">
        <f t="shared" ca="1" si="1005"/>
        <v>2</v>
      </c>
      <c r="BW205" s="7" t="str">
        <f t="shared" ca="1" si="1006"/>
        <v>4</v>
      </c>
      <c r="BY205" s="7">
        <f t="shared" ca="1" si="1007"/>
        <v>0.79297031804101425</v>
      </c>
      <c r="BZ205" s="7">
        <f t="shared" ca="1" si="1008"/>
        <v>-2.3739548810244981E-2</v>
      </c>
      <c r="CA205" s="7">
        <f t="shared" ca="1" si="1009"/>
        <v>0</v>
      </c>
      <c r="CB205" s="7">
        <f t="shared" ca="1" si="1010"/>
        <v>0</v>
      </c>
      <c r="CC205" s="7">
        <f ca="1">IFERROR(IF(CC204+CB205&gt;CD$4,CC204,CC204+CB205),"")</f>
        <v>38</v>
      </c>
      <c r="CD205" s="7">
        <f t="shared" ca="1" si="1213"/>
        <v>0</v>
      </c>
      <c r="CE205" s="7">
        <f t="shared" ca="1" si="1011"/>
        <v>0.52912602069225223</v>
      </c>
      <c r="CF205" s="7">
        <f t="shared" ca="1" si="1012"/>
        <v>0.24010474853851704</v>
      </c>
      <c r="CG205" s="7">
        <f t="shared" ca="1" si="1013"/>
        <v>1</v>
      </c>
      <c r="CH205" s="7" t="str">
        <f t="shared" ca="1" si="1014"/>
        <v>2</v>
      </c>
      <c r="CI205" s="7">
        <f ca="1">IFERROR(IF(CI204+CH205&gt;CJ$4,CI204,CI204+CH205),"")</f>
        <v>60</v>
      </c>
      <c r="CJ205" s="7">
        <f t="shared" ca="1" si="1214"/>
        <v>0</v>
      </c>
      <c r="CK205" s="7">
        <f t="shared" ca="1" si="1015"/>
        <v>0.39592994826583505</v>
      </c>
      <c r="CL205" s="7">
        <f t="shared" ca="1" si="1016"/>
        <v>0.37330082096493422</v>
      </c>
      <c r="CM205" s="7">
        <f t="shared" ca="1" si="1017"/>
        <v>1</v>
      </c>
      <c r="CN205" s="7" t="str">
        <f t="shared" ca="1" si="1018"/>
        <v>2</v>
      </c>
      <c r="CO205" s="7">
        <f ca="1">IFERROR(IF(CO204+CN205&gt;CP$4,CO204,CO204+CN205),"")</f>
        <v>60</v>
      </c>
      <c r="CP205" s="7">
        <f t="shared" ca="1" si="1215"/>
        <v>0</v>
      </c>
      <c r="CQ205" s="7">
        <f t="shared" ca="1" si="1019"/>
        <v>0.62229976242811436</v>
      </c>
      <c r="CR205" s="7">
        <f t="shared" ca="1" si="1020"/>
        <v>0.14693100680265492</v>
      </c>
      <c r="CS205" s="7">
        <f t="shared" ca="1" si="1021"/>
        <v>1</v>
      </c>
      <c r="CT205" s="7" t="str">
        <f t="shared" ca="1" si="1022"/>
        <v>2</v>
      </c>
      <c r="CU205" s="7">
        <f ca="1">IFERROR(IF(CU204+CT205&gt;CV$4,CU204,CU204+CT205),"")</f>
        <v>60</v>
      </c>
      <c r="CV205" s="7">
        <f t="shared" ca="1" si="1216"/>
        <v>0</v>
      </c>
      <c r="CW205" s="7">
        <f t="shared" ca="1" si="1023"/>
        <v>0.36653574815958057</v>
      </c>
      <c r="CX205" s="7">
        <f t="shared" ca="1" si="1024"/>
        <v>0.40269502107118871</v>
      </c>
      <c r="CY205" s="7">
        <f t="shared" ca="1" si="1025"/>
        <v>1</v>
      </c>
      <c r="CZ205" s="7" t="str">
        <f t="shared" ca="1" si="1026"/>
        <v>2</v>
      </c>
      <c r="DA205" s="7">
        <f ca="1">IFERROR(IF(DA204+CZ205&gt;DB$4,DA204,DA204+CZ205),"")</f>
        <v>60</v>
      </c>
      <c r="DB205" s="7">
        <f t="shared" ca="1" si="1217"/>
        <v>0</v>
      </c>
      <c r="DC205" s="7">
        <f t="shared" ca="1" si="1027"/>
        <v>0.30765070855450605</v>
      </c>
      <c r="DD205" s="7">
        <f t="shared" ca="1" si="1028"/>
        <v>0.46158006067626323</v>
      </c>
      <c r="DE205" s="7">
        <f t="shared" ca="1" si="1029"/>
        <v>1</v>
      </c>
      <c r="DF205" s="7" t="str">
        <f t="shared" ca="1" si="1030"/>
        <v>2</v>
      </c>
      <c r="DG205" s="7">
        <f ca="1">IFERROR(IF(DG204+DF205&gt;DH$4,DG204,DG204+DF205),"")</f>
        <v>60</v>
      </c>
      <c r="DH205" s="7">
        <f t="shared" ca="1" si="1218"/>
        <v>0</v>
      </c>
      <c r="DI205" s="7">
        <f t="shared" ca="1" si="1031"/>
        <v>0.77044954131729337</v>
      </c>
      <c r="DJ205" s="7">
        <f t="shared" ca="1" si="1032"/>
        <v>-1.2187720865241003E-3</v>
      </c>
      <c r="DK205" s="7">
        <f t="shared" ca="1" si="1033"/>
        <v>0</v>
      </c>
      <c r="DL205" s="7">
        <f t="shared" ca="1" si="1034"/>
        <v>0</v>
      </c>
      <c r="DM205" s="7">
        <f ca="1">IFERROR(IF(DM204+DL205&gt;DN$4,DM204,DM204+DL205),"")</f>
        <v>60</v>
      </c>
      <c r="DN205" s="7">
        <f t="shared" ca="1" si="1219"/>
        <v>0</v>
      </c>
      <c r="DO205" s="7">
        <f t="shared" ca="1" si="1035"/>
        <v>4.1459491955533001E-2</v>
      </c>
      <c r="DP205" s="7">
        <f t="shared" ca="1" si="1036"/>
        <v>0.72777127727523627</v>
      </c>
      <c r="DQ205" s="7">
        <f t="shared" ca="1" si="1037"/>
        <v>1</v>
      </c>
      <c r="DR205" s="7" t="str">
        <f t="shared" ca="1" si="1038"/>
        <v>2</v>
      </c>
      <c r="DS205" s="7">
        <f ca="1">IFERROR(IF(DS204+DR205&gt;DT$4,DS204,DS204+DR205),"")</f>
        <v>60</v>
      </c>
      <c r="DT205" s="7">
        <f t="shared" ca="1" si="1220"/>
        <v>0</v>
      </c>
      <c r="DU205" s="7">
        <f t="shared" ca="1" si="1039"/>
        <v>0.30425967880847737</v>
      </c>
      <c r="DV205" s="7">
        <f t="shared" ca="1" si="1040"/>
        <v>0.4649710904222919</v>
      </c>
      <c r="DW205" s="7">
        <f t="shared" ca="1" si="1041"/>
        <v>1</v>
      </c>
      <c r="DX205" s="7" t="str">
        <f t="shared" ca="1" si="1042"/>
        <v>2</v>
      </c>
      <c r="DY205" s="7">
        <f ca="1">IFERROR(IF(DY204+DX205&gt;DZ$4,DY204,DY204+DX205),"")</f>
        <v>60</v>
      </c>
      <c r="DZ205" s="7">
        <f t="shared" ca="1" si="1221"/>
        <v>0</v>
      </c>
      <c r="EA205" s="7">
        <f t="shared" ca="1" si="1043"/>
        <v>0.12594971607319316</v>
      </c>
      <c r="EB205" s="7">
        <f t="shared" ca="1" si="1044"/>
        <v>0.64328105315757611</v>
      </c>
      <c r="EC205" s="7">
        <f t="shared" ca="1" si="1045"/>
        <v>1</v>
      </c>
      <c r="ED205" s="7" t="str">
        <f t="shared" ca="1" si="1046"/>
        <v>2</v>
      </c>
      <c r="EE205" s="7">
        <f ca="1">IFERROR(IF(EE204+ED205&gt;EF$4,EE204,EE204+ED205),"")</f>
        <v>60</v>
      </c>
      <c r="EF205" s="7">
        <f t="shared" ca="1" si="1222"/>
        <v>0</v>
      </c>
      <c r="EG205" s="7">
        <f t="shared" ca="1" si="1047"/>
        <v>0.26974138363211209</v>
      </c>
      <c r="EH205" s="7">
        <f t="shared" ca="1" si="1048"/>
        <v>0.49948938559865719</v>
      </c>
      <c r="EI205" s="7">
        <f t="shared" ca="1" si="1049"/>
        <v>1</v>
      </c>
      <c r="EJ205" s="7" t="str">
        <f t="shared" ca="1" si="1050"/>
        <v>2</v>
      </c>
      <c r="EK205" s="7">
        <f ca="1">IFERROR(IF(EK204+EJ205&gt;EL$4,EK204,EK204+EJ205),"")</f>
        <v>60</v>
      </c>
      <c r="EL205" s="7">
        <f t="shared" ca="1" si="1223"/>
        <v>0</v>
      </c>
      <c r="EM205" s="7">
        <f t="shared" ca="1" si="1051"/>
        <v>0.47117395823998542</v>
      </c>
      <c r="EN205" s="7">
        <f t="shared" ca="1" si="1052"/>
        <v>0.29805681099078385</v>
      </c>
      <c r="EO205" s="7">
        <f t="shared" ca="1" si="1053"/>
        <v>1</v>
      </c>
      <c r="EP205" s="7" t="str">
        <f t="shared" ca="1" si="1054"/>
        <v>2</v>
      </c>
      <c r="EQ205" s="7">
        <f ca="1">IFERROR(IF(EQ204+EP205&gt;ER$4,EQ204,EQ204+EP205),"")</f>
        <v>60</v>
      </c>
      <c r="ER205" s="7">
        <f t="shared" ca="1" si="1224"/>
        <v>0</v>
      </c>
      <c r="ES205" s="7">
        <f t="shared" ca="1" si="1055"/>
        <v>0.83632158863084061</v>
      </c>
      <c r="ET205" s="7">
        <f t="shared" ca="1" si="1056"/>
        <v>-6.7090819400071333E-2</v>
      </c>
      <c r="EU205" s="7">
        <f t="shared" ca="1" si="1057"/>
        <v>0</v>
      </c>
      <c r="EV205" s="7">
        <f t="shared" ca="1" si="1058"/>
        <v>0</v>
      </c>
      <c r="EW205" s="7">
        <f ca="1">IFERROR(IF(EW204+EV205&gt;EX$4,EW204,EW204+EV205),"")</f>
        <v>60</v>
      </c>
      <c r="EX205" s="7">
        <f t="shared" ca="1" si="1225"/>
        <v>0</v>
      </c>
      <c r="EY205" s="7">
        <f t="shared" ca="1" si="1059"/>
        <v>0.57375301538692935</v>
      </c>
      <c r="EZ205" s="7">
        <f t="shared" ca="1" si="1060"/>
        <v>0.19547775384383992</v>
      </c>
      <c r="FA205" s="7">
        <f t="shared" ca="1" si="1061"/>
        <v>1</v>
      </c>
      <c r="FB205" s="7" t="str">
        <f t="shared" ca="1" si="1062"/>
        <v>2</v>
      </c>
      <c r="FC205" s="7">
        <f ca="1">IFERROR(IF(FC204+FB205&gt;FD$4,FC204,FC204+FB205),"")</f>
        <v>60</v>
      </c>
      <c r="FD205" s="7">
        <f t="shared" ca="1" si="1226"/>
        <v>0</v>
      </c>
      <c r="FE205" s="7">
        <f t="shared" ca="1" si="1063"/>
        <v>0.16810864674392878</v>
      </c>
      <c r="FF205" s="7">
        <f t="shared" ca="1" si="1064"/>
        <v>0.60112212248684049</v>
      </c>
      <c r="FG205" s="7">
        <f t="shared" ca="1" si="1065"/>
        <v>1</v>
      </c>
      <c r="FH205" s="7" t="str">
        <f t="shared" ca="1" si="1066"/>
        <v>2</v>
      </c>
      <c r="FI205" s="7">
        <f ca="1">IFERROR(IF(FI204+FH205&gt;FJ$4,FI204,FI204+FH205),"")</f>
        <v>60</v>
      </c>
      <c r="FJ205" s="7">
        <f t="shared" ca="1" si="1227"/>
        <v>0</v>
      </c>
      <c r="FK205" s="7">
        <f t="shared" ca="1" si="1067"/>
        <v>0.68362331023492096</v>
      </c>
      <c r="FL205" s="7">
        <f t="shared" ca="1" si="1068"/>
        <v>8.5607458995848318E-2</v>
      </c>
      <c r="FM205" s="7">
        <f t="shared" ca="1" si="1069"/>
        <v>1</v>
      </c>
      <c r="FN205" s="7" t="str">
        <f t="shared" ca="1" si="1070"/>
        <v>2</v>
      </c>
      <c r="FO205" s="7">
        <f ca="1">IFERROR(IF(FO204+FN205&gt;FP$4,FO204,FO204+FN205),"")</f>
        <v>60</v>
      </c>
      <c r="FP205" s="7">
        <f t="shared" ca="1" si="1228"/>
        <v>0</v>
      </c>
      <c r="FQ205" s="7">
        <f t="shared" ca="1" si="1071"/>
        <v>0.20766210435971599</v>
      </c>
      <c r="FR205" s="7">
        <f t="shared" ca="1" si="1072"/>
        <v>0.56156866487105328</v>
      </c>
      <c r="FS205" s="7">
        <f t="shared" ca="1" si="1073"/>
        <v>1</v>
      </c>
      <c r="FT205" s="7" t="str">
        <f t="shared" ca="1" si="1074"/>
        <v>2</v>
      </c>
      <c r="FU205" s="7">
        <f ca="1">IFERROR(IF(FU204+FT205&gt;FV$4,FU204,FU204+FT205),"")</f>
        <v>60</v>
      </c>
      <c r="FV205" s="7">
        <f t="shared" ca="1" si="1229"/>
        <v>0</v>
      </c>
      <c r="FW205" s="7">
        <f t="shared" ca="1" si="1075"/>
        <v>0.2893012529649498</v>
      </c>
      <c r="FX205" s="7">
        <f t="shared" ca="1" si="1076"/>
        <v>0.47992951626581948</v>
      </c>
      <c r="FY205" s="7">
        <f t="shared" ca="1" si="1077"/>
        <v>1</v>
      </c>
      <c r="FZ205" s="7" t="str">
        <f t="shared" ca="1" si="1078"/>
        <v>2</v>
      </c>
      <c r="GA205" s="7">
        <f ca="1">IFERROR(IF(GA204+FZ205&gt;GB$4,GA204,GA204+FZ205),"")</f>
        <v>60</v>
      </c>
      <c r="GB205" s="7">
        <f t="shared" ca="1" si="1230"/>
        <v>0</v>
      </c>
      <c r="GC205" s="7">
        <f t="shared" ca="1" si="1079"/>
        <v>0.99723066395970306</v>
      </c>
      <c r="GD205" s="7">
        <f t="shared" ca="1" si="1080"/>
        <v>-0.22799989472893378</v>
      </c>
      <c r="GE205" s="7">
        <f t="shared" ca="1" si="1081"/>
        <v>0</v>
      </c>
      <c r="GF205" s="7">
        <f t="shared" ca="1" si="1082"/>
        <v>0</v>
      </c>
      <c r="GG205" s="7">
        <f ca="1">IFERROR(IF(GG204+GF205&gt;GH$4,GG204,GG204+GF205),"")</f>
        <v>60</v>
      </c>
      <c r="GH205" s="7">
        <f t="shared" ca="1" si="1231"/>
        <v>0</v>
      </c>
      <c r="GI205" s="7">
        <f t="shared" ca="1" si="1083"/>
        <v>0.81363946933203857</v>
      </c>
      <c r="GJ205" s="7">
        <f t="shared" ca="1" si="1084"/>
        <v>-4.4408700101269294E-2</v>
      </c>
      <c r="GK205" s="7">
        <f t="shared" ca="1" si="1085"/>
        <v>0</v>
      </c>
      <c r="GL205" s="7">
        <f t="shared" ca="1" si="1086"/>
        <v>0</v>
      </c>
      <c r="GM205" s="7">
        <f ca="1">IFERROR(IF(GM204+GL205&gt;GN$4,GM204,GM204+GL205),"")</f>
        <v>60</v>
      </c>
      <c r="GN205" s="7">
        <f t="shared" ca="1" si="1232"/>
        <v>0</v>
      </c>
      <c r="GO205" s="7">
        <f t="shared" ca="1" si="1087"/>
        <v>0.27077225982487174</v>
      </c>
      <c r="GP205" s="7">
        <f t="shared" ca="1" si="1088"/>
        <v>0.49845850940589753</v>
      </c>
      <c r="GQ205" s="7">
        <f t="shared" ca="1" si="1089"/>
        <v>1</v>
      </c>
      <c r="GR205" s="7" t="str">
        <f t="shared" ca="1" si="1090"/>
        <v>2</v>
      </c>
      <c r="GS205" s="7">
        <f ca="1">IFERROR(IF(GS204+GR205&gt;GT$4,GS204,GS204+GR205),"")</f>
        <v>60</v>
      </c>
      <c r="GT205" s="7">
        <f t="shared" ca="1" si="1233"/>
        <v>0</v>
      </c>
      <c r="GU205" s="7">
        <f t="shared" ca="1" si="1091"/>
        <v>0.6220020973250856</v>
      </c>
      <c r="GV205" s="7">
        <f t="shared" ca="1" si="1092"/>
        <v>0.14722867190568367</v>
      </c>
      <c r="GW205" s="7">
        <f t="shared" ca="1" si="1093"/>
        <v>1</v>
      </c>
      <c r="GX205" s="7" t="str">
        <f t="shared" ca="1" si="1094"/>
        <v>2</v>
      </c>
      <c r="GY205" s="7">
        <f ca="1">IFERROR(IF(GY204+GX205&gt;GZ$4,GY204,GY204+GX205),"")</f>
        <v>60</v>
      </c>
      <c r="GZ205" s="7">
        <f t="shared" ca="1" si="1234"/>
        <v>0</v>
      </c>
      <c r="HA205" s="7">
        <f t="shared" ca="1" si="1095"/>
        <v>6.3633958929080192E-3</v>
      </c>
      <c r="HB205" s="7">
        <f t="shared" ca="1" si="1096"/>
        <v>0.76286737333786125</v>
      </c>
      <c r="HC205" s="7">
        <f t="shared" ca="1" si="1097"/>
        <v>1</v>
      </c>
      <c r="HD205" s="7" t="str">
        <f t="shared" ca="1" si="1098"/>
        <v>2</v>
      </c>
      <c r="HE205" s="7">
        <f ca="1">IFERROR(IF(HE204+HD205&gt;HF$4,HE204,HE204+HD205),"")</f>
        <v>60</v>
      </c>
      <c r="HF205" s="7">
        <f t="shared" ca="1" si="1235"/>
        <v>0</v>
      </c>
      <c r="HG205" s="7">
        <f t="shared" ca="1" si="1099"/>
        <v>0.85005436544047985</v>
      </c>
      <c r="HH205" s="7">
        <f t="shared" ca="1" si="1100"/>
        <v>-8.082359620971058E-2</v>
      </c>
      <c r="HI205" s="7">
        <f t="shared" ca="1" si="1101"/>
        <v>0</v>
      </c>
      <c r="HJ205" s="7">
        <f t="shared" ca="1" si="1102"/>
        <v>0</v>
      </c>
      <c r="HK205" s="7">
        <f ca="1">IFERROR(IF(HK204+HJ205&gt;HL$4,HK204,HK204+HJ205),"")</f>
        <v>60</v>
      </c>
      <c r="HL205" s="7">
        <f t="shared" ca="1" si="1236"/>
        <v>0</v>
      </c>
      <c r="HM205" s="7">
        <f t="shared" ca="1" si="1103"/>
        <v>0.52420292315593509</v>
      </c>
      <c r="HN205" s="7">
        <f t="shared" ca="1" si="1104"/>
        <v>0.24502784607483419</v>
      </c>
      <c r="HO205" s="7">
        <f t="shared" ca="1" si="1105"/>
        <v>1</v>
      </c>
      <c r="HP205" s="7" t="str">
        <f t="shared" ca="1" si="1106"/>
        <v>2</v>
      </c>
      <c r="HQ205" s="7">
        <f ca="1">IFERROR(IF(HQ204+HP205&gt;HR$4,HQ204,HQ204+HP205),"")</f>
        <v>60</v>
      </c>
      <c r="HR205" s="7">
        <f t="shared" ca="1" si="1237"/>
        <v>0</v>
      </c>
      <c r="HS205" s="7">
        <f t="shared" ca="1" si="1107"/>
        <v>0.95045586501756851</v>
      </c>
      <c r="HT205" s="7">
        <f t="shared" ca="1" si="1108"/>
        <v>-0.18122509578679924</v>
      </c>
      <c r="HU205" s="7">
        <f t="shared" ca="1" si="1109"/>
        <v>0</v>
      </c>
      <c r="HV205" s="7">
        <f t="shared" ca="1" si="1110"/>
        <v>0</v>
      </c>
      <c r="HW205" s="7">
        <f ca="1">IFERROR(IF(HW204+HV205&gt;HX$4,HW204,HW204+HV205),"")</f>
        <v>60</v>
      </c>
      <c r="HX205" s="7">
        <f t="shared" ca="1" si="1238"/>
        <v>0</v>
      </c>
      <c r="HY205" s="7">
        <f t="shared" ca="1" si="1111"/>
        <v>0.61527566706562964</v>
      </c>
      <c r="HZ205" s="7">
        <f t="shared" ca="1" si="1112"/>
        <v>0.15395510216513963</v>
      </c>
      <c r="IA205" s="7">
        <f t="shared" ca="1" si="1113"/>
        <v>1</v>
      </c>
      <c r="IB205" s="7" t="str">
        <f t="shared" ca="1" si="1114"/>
        <v>2</v>
      </c>
      <c r="IC205" s="7">
        <f ca="1">IFERROR(IF(IC204+IB205&gt;ID$4,IC204,IC204+IB205),"")</f>
        <v>60</v>
      </c>
      <c r="ID205" s="7">
        <f t="shared" ca="1" si="1239"/>
        <v>0</v>
      </c>
      <c r="IE205" s="7">
        <f t="shared" ca="1" si="1115"/>
        <v>0.67861378289462559</v>
      </c>
      <c r="IF205" s="7">
        <f t="shared" ca="1" si="1116"/>
        <v>9.0616986336143679E-2</v>
      </c>
      <c r="IG205" s="7">
        <f t="shared" ca="1" si="1117"/>
        <v>1</v>
      </c>
      <c r="IH205" s="7" t="str">
        <f t="shared" ca="1" si="1118"/>
        <v>2</v>
      </c>
      <c r="II205" s="7">
        <f ca="1">IFERROR(IF(II204+IH205&gt;IJ$4,II204,II204+IH205),"")</f>
        <v>60</v>
      </c>
      <c r="IJ205" s="7">
        <f t="shared" ca="1" si="1240"/>
        <v>0</v>
      </c>
      <c r="IK205" s="7">
        <f t="shared" ca="1" si="1119"/>
        <v>0.9999033452791285</v>
      </c>
      <c r="IL205" s="7">
        <f t="shared" ca="1" si="1120"/>
        <v>-0.23067257604835922</v>
      </c>
      <c r="IM205" s="7">
        <f t="shared" ca="1" si="1121"/>
        <v>0</v>
      </c>
      <c r="IN205" s="7">
        <f t="shared" ca="1" si="1122"/>
        <v>0</v>
      </c>
      <c r="IO205" s="7">
        <f ca="1">IFERROR(IF(IO204+IN205&gt;IP$4,IO204,IO204+IN205),"")</f>
        <v>60</v>
      </c>
      <c r="IP205" s="7">
        <f t="shared" ca="1" si="1241"/>
        <v>0</v>
      </c>
      <c r="IQ205" s="7">
        <f t="shared" ca="1" si="1123"/>
        <v>0.48680520255706472</v>
      </c>
      <c r="IR205" s="7">
        <f t="shared" ca="1" si="1124"/>
        <v>0.28242556667370455</v>
      </c>
      <c r="IS205" s="7">
        <f t="shared" ca="1" si="1125"/>
        <v>1</v>
      </c>
      <c r="IT205" s="7" t="str">
        <f t="shared" ca="1" si="1126"/>
        <v>2</v>
      </c>
      <c r="IU205" s="7">
        <f ca="1">IFERROR(IF(IU204+IT205&gt;IV$4,IU204,IU204+IT205),"")</f>
        <v>60</v>
      </c>
      <c r="IV205" s="7">
        <f t="shared" ca="1" si="1242"/>
        <v>0</v>
      </c>
      <c r="IW205" s="7">
        <f t="shared" ca="1" si="1127"/>
        <v>7.1883242529499847E-2</v>
      </c>
      <c r="IX205" s="7">
        <f t="shared" ca="1" si="1128"/>
        <v>0.69734752670126943</v>
      </c>
      <c r="IY205" s="7">
        <f t="shared" ca="1" si="1129"/>
        <v>1</v>
      </c>
      <c r="IZ205" s="7" t="str">
        <f t="shared" ca="1" si="1130"/>
        <v>2</v>
      </c>
      <c r="JA205" s="7">
        <f ca="1">IFERROR(IF(JA204+IZ205&gt;JB$4,JA204,JA204+IZ205),"")</f>
        <v>60</v>
      </c>
      <c r="JB205" s="7">
        <f t="shared" ca="1" si="1243"/>
        <v>0</v>
      </c>
      <c r="JC205" s="7">
        <f t="shared" ca="1" si="1131"/>
        <v>0.43921647714321821</v>
      </c>
      <c r="JD205" s="7">
        <f t="shared" ca="1" si="1132"/>
        <v>0.33001429208755106</v>
      </c>
      <c r="JE205" s="7">
        <f t="shared" ca="1" si="1133"/>
        <v>1</v>
      </c>
      <c r="JF205" s="7" t="str">
        <f t="shared" ca="1" si="1134"/>
        <v>2</v>
      </c>
      <c r="JG205" s="7">
        <f ca="1">IFERROR(IF(JG204+JF205&gt;JH$4,JG204,JG204+JF205),"")</f>
        <v>60</v>
      </c>
      <c r="JH205" s="7">
        <f t="shared" ca="1" si="1244"/>
        <v>0</v>
      </c>
      <c r="JI205" s="7">
        <f t="shared" ca="1" si="1135"/>
        <v>0.71691972584412589</v>
      </c>
      <c r="JJ205" s="7">
        <f t="shared" ca="1" si="1136"/>
        <v>5.2311043386643385E-2</v>
      </c>
      <c r="JK205" s="7">
        <f t="shared" ca="1" si="1137"/>
        <v>1</v>
      </c>
      <c r="JL205" s="7" t="str">
        <f t="shared" ca="1" si="1138"/>
        <v>2</v>
      </c>
      <c r="JM205" s="7">
        <f ca="1">IFERROR(IF(JM204+JL205&gt;JN$4,JM204,JM204+JL205),"")</f>
        <v>60</v>
      </c>
      <c r="JN205" s="7">
        <f t="shared" ca="1" si="1245"/>
        <v>0</v>
      </c>
      <c r="JO205" s="7">
        <f t="shared" ca="1" si="1139"/>
        <v>0.88145470107878232</v>
      </c>
      <c r="JP205" s="7">
        <f t="shared" ca="1" si="1140"/>
        <v>-0.11222393184801305</v>
      </c>
      <c r="JQ205" s="7">
        <f t="shared" ca="1" si="1141"/>
        <v>0</v>
      </c>
      <c r="JR205" s="7">
        <f t="shared" ca="1" si="1142"/>
        <v>0</v>
      </c>
      <c r="JS205" s="7">
        <f ca="1">IFERROR(IF(JS204+JR205&gt;JT$4,JS204,JS204+JR205),"")</f>
        <v>60</v>
      </c>
      <c r="JT205" s="7">
        <f t="shared" ca="1" si="1246"/>
        <v>0</v>
      </c>
      <c r="JU205" s="7">
        <f t="shared" ca="1" si="1143"/>
        <v>0.18508674944472125</v>
      </c>
      <c r="JV205" s="7">
        <f t="shared" ca="1" si="1144"/>
        <v>0.58414401978604802</v>
      </c>
      <c r="JW205" s="7">
        <f t="shared" ca="1" si="1145"/>
        <v>1</v>
      </c>
      <c r="JX205" s="7" t="str">
        <f t="shared" ca="1" si="1146"/>
        <v>2</v>
      </c>
      <c r="JY205" s="7">
        <f ca="1">IFERROR(IF(JY204+JX205&gt;JZ$4,JY204,JY204+JX205),"")</f>
        <v>60</v>
      </c>
      <c r="JZ205" s="7">
        <f t="shared" ca="1" si="1247"/>
        <v>0</v>
      </c>
      <c r="KA205" s="7">
        <f t="shared" ca="1" si="1147"/>
        <v>0.81385121090050838</v>
      </c>
      <c r="KB205" s="7">
        <f t="shared" ca="1" si="1148"/>
        <v>-4.4620441669739108E-2</v>
      </c>
      <c r="KC205" s="7">
        <f t="shared" ca="1" si="1149"/>
        <v>0</v>
      </c>
      <c r="KD205" s="7">
        <f t="shared" ca="1" si="1150"/>
        <v>0</v>
      </c>
      <c r="KE205" s="7">
        <f ca="1">IFERROR(IF(KE204+KD205&gt;KF$4,KE204,KE204+KD205),"")</f>
        <v>60</v>
      </c>
      <c r="KF205" s="7">
        <f t="shared" ca="1" si="1248"/>
        <v>0</v>
      </c>
      <c r="KG205" s="7">
        <f t="shared" ca="1" si="1151"/>
        <v>0.99150716472392297</v>
      </c>
      <c r="KH205" s="7">
        <f t="shared" ca="1" si="1152"/>
        <v>-0.2222763954931537</v>
      </c>
      <c r="KI205" s="7">
        <f t="shared" ca="1" si="1153"/>
        <v>0</v>
      </c>
      <c r="KJ205" s="7">
        <f t="shared" ca="1" si="1154"/>
        <v>0</v>
      </c>
      <c r="KK205" s="7">
        <f ca="1">IFERROR(IF(KK204+KJ205&gt;KL$4,KK204,KK204+KJ205),"")</f>
        <v>60</v>
      </c>
      <c r="KL205" s="7">
        <f t="shared" ca="1" si="1249"/>
        <v>0</v>
      </c>
      <c r="KM205" s="7">
        <f t="shared" ca="1" si="1155"/>
        <v>0.11773165236560446</v>
      </c>
      <c r="KN205" s="7">
        <f t="shared" ca="1" si="1156"/>
        <v>0.65149911686516482</v>
      </c>
      <c r="KO205" s="7">
        <f t="shared" ca="1" si="1157"/>
        <v>1</v>
      </c>
      <c r="KP205" s="7" t="str">
        <f t="shared" ca="1" si="1158"/>
        <v>2</v>
      </c>
      <c r="KQ205" s="7">
        <f ca="1">IFERROR(IF(KQ204+KP205&gt;KR$4,KQ204,KQ204+KP205),"")</f>
        <v>60</v>
      </c>
      <c r="KR205" s="7">
        <f t="shared" ca="1" si="1250"/>
        <v>0</v>
      </c>
      <c r="KS205" s="7">
        <f t="shared" ca="1" si="1159"/>
        <v>0.8454832642429756</v>
      </c>
      <c r="KT205" s="7">
        <f t="shared" ca="1" si="1160"/>
        <v>-7.6252495012206323E-2</v>
      </c>
      <c r="KU205" s="7">
        <f t="shared" ca="1" si="1161"/>
        <v>0</v>
      </c>
      <c r="KV205" s="7">
        <f t="shared" ca="1" si="1162"/>
        <v>0</v>
      </c>
      <c r="KW205" s="7">
        <f ca="1">IFERROR(IF(KW204+KV205&gt;KX$4,KW204,KW204+KV205),"")</f>
        <v>60</v>
      </c>
      <c r="KX205" s="7">
        <f t="shared" ca="1" si="1251"/>
        <v>0</v>
      </c>
      <c r="KY205" s="7">
        <f t="shared" ca="1" si="1163"/>
        <v>0.39188538021273533</v>
      </c>
      <c r="KZ205" s="7">
        <f t="shared" ca="1" si="1164"/>
        <v>0.37734538901803394</v>
      </c>
      <c r="LA205" s="7">
        <f t="shared" ca="1" si="1165"/>
        <v>1</v>
      </c>
      <c r="LB205" s="7" t="str">
        <f t="shared" ca="1" si="1166"/>
        <v>2</v>
      </c>
      <c r="LC205" s="7">
        <f ca="1">IFERROR(IF(LC204+LB205&gt;LD$4,LC204,LC204+LB205),"")</f>
        <v>60</v>
      </c>
      <c r="LD205" s="7">
        <f t="shared" ca="1" si="1252"/>
        <v>0</v>
      </c>
      <c r="LE205" s="7">
        <f t="shared" ca="1" si="1167"/>
        <v>0.46488351074928369</v>
      </c>
      <c r="LF205" s="7">
        <f t="shared" ca="1" si="1168"/>
        <v>0.30434725848148558</v>
      </c>
      <c r="LG205" s="7">
        <f t="shared" ca="1" si="1169"/>
        <v>1</v>
      </c>
      <c r="LH205" s="7" t="str">
        <f t="shared" ca="1" si="1170"/>
        <v>2</v>
      </c>
      <c r="LI205" s="7">
        <f ca="1">IFERROR(IF(LI204+LH205&gt;LJ$4,LI204,LI204+LH205),"")</f>
        <v>60</v>
      </c>
      <c r="LJ205" s="7">
        <f t="shared" ca="1" si="1253"/>
        <v>0</v>
      </c>
      <c r="LK205" s="7">
        <f t="shared" ca="1" si="1171"/>
        <v>0.2128914363009079</v>
      </c>
      <c r="LL205" s="7">
        <f t="shared" ca="1" si="1172"/>
        <v>0.55633933292986137</v>
      </c>
      <c r="LM205" s="7">
        <f t="shared" ca="1" si="1173"/>
        <v>1</v>
      </c>
      <c r="LN205" s="7" t="str">
        <f t="shared" ca="1" si="1174"/>
        <v>2</v>
      </c>
      <c r="LO205" s="7">
        <f ca="1">IFERROR(IF(LO204+LN205&gt;LP$4,LO204,LO204+LN205),"")</f>
        <v>60</v>
      </c>
      <c r="LP205" s="7">
        <f t="shared" ca="1" si="1254"/>
        <v>0</v>
      </c>
      <c r="LQ205" s="7">
        <f t="shared" ca="1" si="1175"/>
        <v>0.91992734298690426</v>
      </c>
      <c r="LR205" s="7">
        <f t="shared" ca="1" si="1176"/>
        <v>-0.15069657375613499</v>
      </c>
      <c r="LS205" s="7">
        <f t="shared" ca="1" si="1177"/>
        <v>0</v>
      </c>
      <c r="LT205" s="7">
        <f t="shared" ca="1" si="1178"/>
        <v>0</v>
      </c>
      <c r="LU205" s="7">
        <f ca="1">IFERROR(IF(LU204+LT205&gt;LV$4,LU204,LU204+LT205),"")</f>
        <v>60</v>
      </c>
      <c r="LV205" s="7">
        <f t="shared" ca="1" si="1255"/>
        <v>0</v>
      </c>
      <c r="LW205" s="7">
        <f t="shared" ca="1" si="1179"/>
        <v>0.56429793121234983</v>
      </c>
      <c r="LX205" s="7">
        <f t="shared" ca="1" si="1180"/>
        <v>0.20493283801841944</v>
      </c>
      <c r="LY205" s="7">
        <f t="shared" ca="1" si="1181"/>
        <v>1</v>
      </c>
      <c r="LZ205" s="7" t="str">
        <f t="shared" ca="1" si="1182"/>
        <v>2</v>
      </c>
      <c r="MA205" s="7">
        <f ca="1">IFERROR(IF(MA204+LZ205&gt;MB$4,MA204,MA204+LZ205),"")</f>
        <v>60</v>
      </c>
      <c r="MB205" s="7">
        <f t="shared" ca="1" si="1256"/>
        <v>0</v>
      </c>
      <c r="MC205" s="7">
        <f t="shared" ca="1" si="1183"/>
        <v>0.81500740488638346</v>
      </c>
      <c r="MD205" s="7">
        <f t="shared" ca="1" si="1184"/>
        <v>-4.5776635655614184E-2</v>
      </c>
      <c r="ME205" s="7">
        <f t="shared" ca="1" si="1185"/>
        <v>0</v>
      </c>
      <c r="MF205" s="7">
        <f t="shared" ca="1" si="1186"/>
        <v>0</v>
      </c>
      <c r="MG205" s="7">
        <f ca="1">IFERROR(IF(MG204+MF205&gt;MH$4,MG204,MG204+MF205),"")</f>
        <v>60</v>
      </c>
      <c r="MH205" s="7">
        <f t="shared" ca="1" si="1257"/>
        <v>0</v>
      </c>
      <c r="MI205" s="7">
        <f t="shared" ca="1" si="1187"/>
        <v>0.33070165572745513</v>
      </c>
      <c r="MJ205" s="7">
        <f t="shared" ca="1" si="1188"/>
        <v>0.43852911350331414</v>
      </c>
      <c r="MK205" s="7">
        <f t="shared" ca="1" si="1189"/>
        <v>1</v>
      </c>
      <c r="ML205" s="7" t="str">
        <f t="shared" ca="1" si="1190"/>
        <v>2</v>
      </c>
      <c r="MM205" s="7">
        <f ca="1">IFERROR(IF(MM204+ML205&gt;MN$4,MM204,MM204+ML205),"")</f>
        <v>60</v>
      </c>
      <c r="MN205" s="7">
        <f t="shared" ca="1" si="1258"/>
        <v>0</v>
      </c>
      <c r="MO205" s="7">
        <f t="shared" ca="1" si="1191"/>
        <v>0.85927228035956005</v>
      </c>
      <c r="MP205" s="7">
        <f t="shared" ca="1" si="1192"/>
        <v>-9.0041511128790774E-2</v>
      </c>
      <c r="MQ205" s="7">
        <f t="shared" ca="1" si="1193"/>
        <v>0</v>
      </c>
      <c r="MR205" s="7">
        <f t="shared" ca="1" si="1194"/>
        <v>0</v>
      </c>
      <c r="MS205" s="7">
        <f ca="1">IFERROR(IF(MS204+MR205&gt;MT$4,MS204,MS204+MR205),"")</f>
        <v>60</v>
      </c>
      <c r="MT205" s="7">
        <f t="shared" ca="1" si="1259"/>
        <v>0</v>
      </c>
      <c r="MU205" s="7">
        <f t="shared" ca="1" si="1195"/>
        <v>0.80458344392913927</v>
      </c>
      <c r="MV205" s="7">
        <f t="shared" ca="1" si="1196"/>
        <v>-3.5352674698370001E-2</v>
      </c>
      <c r="MW205" s="7">
        <f t="shared" ca="1" si="1197"/>
        <v>0</v>
      </c>
      <c r="MX205" s="7">
        <f t="shared" ca="1" si="1198"/>
        <v>0</v>
      </c>
      <c r="MY205" s="7">
        <f ca="1">IFERROR(IF(MY204+MX205&gt;MZ$4,MY204,MY204+MX205),"")</f>
        <v>60</v>
      </c>
      <c r="MZ205" s="7">
        <f t="shared" ca="1" si="1260"/>
        <v>0</v>
      </c>
      <c r="NA205" s="7">
        <f t="shared" ca="1" si="1199"/>
        <v>0.4143895259459065</v>
      </c>
      <c r="NB205" s="7">
        <f t="shared" ca="1" si="1200"/>
        <v>0.35484124328486277</v>
      </c>
      <c r="NC205" s="7">
        <f t="shared" ca="1" si="1201"/>
        <v>1</v>
      </c>
      <c r="ND205" s="7" t="str">
        <f t="shared" ca="1" si="1202"/>
        <v>2</v>
      </c>
      <c r="NE205" s="7">
        <f ca="1">IFERROR(IF(NE204+ND205&gt;NF$4,NE204,NE204+ND205),"")</f>
        <v>60</v>
      </c>
      <c r="NF205" s="7">
        <f t="shared" ca="1" si="1261"/>
        <v>0</v>
      </c>
      <c r="NG205" s="7">
        <f t="shared" ca="1" si="1203"/>
        <v>0.45851018542182909</v>
      </c>
      <c r="NH205" s="7">
        <f t="shared" ca="1" si="1204"/>
        <v>0.31072058380894019</v>
      </c>
      <c r="NI205" s="7">
        <f t="shared" ca="1" si="1205"/>
        <v>1</v>
      </c>
      <c r="NJ205" s="7" t="str">
        <f t="shared" ca="1" si="1206"/>
        <v>2</v>
      </c>
      <c r="NK205" s="7">
        <f ca="1">IFERROR(IF(NK204+NJ205&gt;NL$4,NK204,NK204+NJ205),"")</f>
        <v>60</v>
      </c>
      <c r="NL205" s="7">
        <f t="shared" ca="1" si="1262"/>
        <v>0</v>
      </c>
      <c r="NM205" s="7">
        <f t="shared" ca="1" si="1207"/>
        <v>0.81131068414095764</v>
      </c>
      <c r="NN205" s="7">
        <f t="shared" ca="1" si="1208"/>
        <v>-4.2079914910188365E-2</v>
      </c>
      <c r="NO205" s="7">
        <f t="shared" ca="1" si="1209"/>
        <v>0</v>
      </c>
      <c r="NP205" s="7">
        <f t="shared" ca="1" si="1210"/>
        <v>0</v>
      </c>
      <c r="NQ205" s="7">
        <f ca="1">IFERROR(IF(NQ204+NP205&gt;NR$4,NQ204,NQ204+NP205),"")</f>
        <v>60</v>
      </c>
      <c r="NR205" s="7">
        <f t="shared" ca="1" si="1263"/>
        <v>0</v>
      </c>
      <c r="NT205">
        <v>203</v>
      </c>
      <c r="NU205" s="7" t="s">
        <v>19</v>
      </c>
      <c r="NV205" s="7" t="str">
        <f t="shared" ca="1" si="967"/>
        <v/>
      </c>
      <c r="NW205" s="7" t="str">
        <f t="shared" ca="1" si="961"/>
        <v/>
      </c>
      <c r="NX205" t="str">
        <f ca="1">IFERROR(VLOOKUP(NT205,$K$3:$AK$568,8,FALSE),"")</f>
        <v/>
      </c>
      <c r="NY205" t="str">
        <f ca="1">IFERROR(VLOOKUP(NT205,$K$3:$AK$568,9,FALSE),"")</f>
        <v/>
      </c>
      <c r="NZ205" s="7" t="str">
        <f ca="1">IFERROR(VLOOKUP(NT205,$K$3:$AK$568,27,FALSE),"")</f>
        <v/>
      </c>
      <c r="OB205">
        <v>203</v>
      </c>
      <c r="OC205" s="7" t="s">
        <v>19</v>
      </c>
      <c r="OD205" t="e">
        <f t="shared" ca="1" si="968"/>
        <v>#N/A</v>
      </c>
      <c r="OE205" s="7" t="str">
        <f t="shared" ca="1" si="969"/>
        <v/>
      </c>
      <c r="OF205" s="7" t="str">
        <f t="shared" ca="1" si="970"/>
        <v/>
      </c>
      <c r="OG205" t="str">
        <f t="shared" ca="1" si="971"/>
        <v/>
      </c>
      <c r="OI205">
        <v>203</v>
      </c>
      <c r="OJ205" s="7" t="s">
        <v>19</v>
      </c>
      <c r="OK205" s="7" t="str">
        <f t="shared" ca="1" si="972"/>
        <v/>
      </c>
      <c r="OL205" s="7" t="str">
        <f t="shared" ca="1" si="973"/>
        <v/>
      </c>
      <c r="OM205" t="str">
        <f ca="1">IFERROR(VLOOKUP(OI205,$L$3:$AK$568,7,FALSE),"")</f>
        <v/>
      </c>
      <c r="ON205" t="str">
        <f ca="1">IFERROR(VLOOKUP(OI205,$L$3:$AK$568,8,FALSE),"")</f>
        <v/>
      </c>
      <c r="OO205" s="7" t="str">
        <f ca="1">IFERROR(VLOOKUP(OI205,$L$3:$AK$568,26,FALSE),"")</f>
        <v/>
      </c>
      <c r="OQ205">
        <v>203</v>
      </c>
      <c r="OR205" s="7" t="s">
        <v>19</v>
      </c>
      <c r="OS205" t="e">
        <f t="shared" ca="1" si="974"/>
        <v>#N/A</v>
      </c>
      <c r="OT205" s="7" t="str">
        <f t="shared" ca="1" si="975"/>
        <v/>
      </c>
      <c r="OU205" s="7" t="str">
        <f t="shared" ca="1" si="976"/>
        <v/>
      </c>
      <c r="OV205" t="str">
        <f t="shared" ca="1" si="977"/>
        <v/>
      </c>
      <c r="OX205">
        <v>203</v>
      </c>
      <c r="OY205" s="7" t="s">
        <v>19</v>
      </c>
      <c r="OZ205" s="7" t="str">
        <f t="shared" ca="1" si="978"/>
        <v/>
      </c>
      <c r="PA205" s="7" t="str">
        <f t="shared" ca="1" si="979"/>
        <v/>
      </c>
      <c r="PB205" t="str">
        <f ca="1">IFERROR(VLOOKUP(OX205,$M$3:$AK$568,6,FALSE),"")</f>
        <v/>
      </c>
      <c r="PC205" t="str">
        <f ca="1">IFERROR(VLOOKUP(OX205,$M$3:$AK$568,7,FALSE),"")</f>
        <v/>
      </c>
      <c r="PD205" s="7" t="str">
        <f ca="1">IFERROR(VLOOKUP(OX205,$M$3:$AK$568,25,FALSE),"")</f>
        <v/>
      </c>
      <c r="PF205">
        <v>203</v>
      </c>
      <c r="PG205" s="7" t="s">
        <v>19</v>
      </c>
      <c r="PH205" t="e">
        <f t="shared" ca="1" si="980"/>
        <v>#N/A</v>
      </c>
      <c r="PI205" s="7" t="str">
        <f t="shared" ca="1" si="981"/>
        <v/>
      </c>
      <c r="PJ205" s="7" t="str">
        <f t="shared" ca="1" si="982"/>
        <v/>
      </c>
      <c r="PK205" t="str">
        <f t="shared" ca="1" si="983"/>
        <v/>
      </c>
      <c r="PM205">
        <v>203</v>
      </c>
      <c r="PN205" s="7" t="s">
        <v>19</v>
      </c>
      <c r="PO205" s="202" t="str">
        <f t="shared" ca="1" si="984"/>
        <v/>
      </c>
      <c r="PP205" s="7" t="str">
        <f t="shared" ca="1" si="985"/>
        <v/>
      </c>
      <c r="PQ205" t="str">
        <f ca="1">IFERROR(VLOOKUP(PM205,$G$325:$R$409,12,FALSE),"")</f>
        <v/>
      </c>
      <c r="PR205" t="e">
        <f ca="1">VLOOKUP(PM205,$G$324:$Q$409,11,FALSE)</f>
        <v>#N/A</v>
      </c>
      <c r="PS205" s="7" t="str">
        <f ca="1">VLOOKUP(PQ205,$R$325:$Y$409,8,FALSE)</f>
        <v>- -</v>
      </c>
      <c r="PT205" s="7">
        <f ca="1">ReSt</f>
        <v>-4</v>
      </c>
      <c r="PU205" s="7" t="e">
        <f t="shared" ca="1" si="986"/>
        <v>#N/A</v>
      </c>
      <c r="PV205" s="7" t="e">
        <f t="shared" ca="1" si="987"/>
        <v>#N/A</v>
      </c>
      <c r="PW205" s="7" t="str">
        <f ca="1">VLOOKUP(PQ205,$R$325:$AK$409,8,FALSE)</f>
        <v>- -</v>
      </c>
      <c r="PX205" s="7"/>
      <c r="PY205">
        <v>203</v>
      </c>
      <c r="PZ205" s="7" t="s">
        <v>19</v>
      </c>
      <c r="QA205" t="str">
        <f t="shared" ca="1" si="988"/>
        <v/>
      </c>
      <c r="QB205" s="7" t="str">
        <f t="shared" ca="1" si="989"/>
        <v/>
      </c>
      <c r="QC205" s="7" t="str">
        <f t="shared" ca="1" si="990"/>
        <v/>
      </c>
      <c r="QD205" t="str">
        <f t="shared" ca="1" si="991"/>
        <v/>
      </c>
      <c r="QF205">
        <v>203</v>
      </c>
      <c r="QG205" s="7" t="s">
        <v>19</v>
      </c>
      <c r="QH205" s="7" t="str">
        <f t="shared" ca="1" si="992"/>
        <v/>
      </c>
      <c r="QI205" s="7" t="e">
        <f t="shared" ca="1" si="993"/>
        <v>#VALUE!</v>
      </c>
      <c r="QJ205" t="e">
        <f t="shared" ca="1" si="994"/>
        <v>#N/A</v>
      </c>
      <c r="QK205" s="7" t="e">
        <f t="shared" ca="1" si="995"/>
        <v>#N/A</v>
      </c>
      <c r="QM205">
        <v>203</v>
      </c>
      <c r="QN205" s="7" t="s">
        <v>19</v>
      </c>
      <c r="QO205" t="str">
        <f t="shared" ca="1" si="996"/>
        <v/>
      </c>
      <c r="QP205" s="7" t="str">
        <f t="shared" ca="1" si="997"/>
        <v/>
      </c>
      <c r="QQ205" t="str">
        <f t="shared" ca="1" si="998"/>
        <v/>
      </c>
    </row>
    <row r="206" spans="1:459" x14ac:dyDescent="0.25">
      <c r="A206" s="240" t="str">
        <f>IF('Character Sheet'!$B$4="Creature","N","Y")</f>
        <v>Y</v>
      </c>
      <c r="C206" s="75"/>
      <c r="D206" s="76"/>
      <c r="F206" s="75"/>
      <c r="G206" s="76"/>
      <c r="I206" s="75"/>
      <c r="J206" s="85"/>
      <c r="K206" s="85">
        <f t="shared" ca="1" si="962"/>
        <v>7</v>
      </c>
      <c r="L206" s="85">
        <f t="shared" ca="1" si="951"/>
        <v>1</v>
      </c>
      <c r="M206" s="70">
        <f t="shared" ca="1" si="956"/>
        <v>10</v>
      </c>
      <c r="O206" s="222">
        <f t="shared" ca="1" si="963"/>
        <v>292</v>
      </c>
      <c r="Q206" s="7" t="str">
        <f t="shared" si="999"/>
        <v>Philosophy Lore</v>
      </c>
      <c r="R206" s="9" t="s">
        <v>1478</v>
      </c>
      <c r="S206" s="9" t="s">
        <v>1963</v>
      </c>
      <c r="T206" s="61" t="str">
        <f>SUBSTITUTE(IFERROR(IFERROR(VLOOKUP(R206,'[1]Skill Statistics'!$A$3:$C$513,2,FALSE),VLOOKUP(Q206,'[1]Skill Statistics'!$A$3:$C$513,2,FALSE)),T205),"R*","ReSt")</f>
        <v>Me/Me</v>
      </c>
      <c r="U206" s="61" t="str">
        <f>IFERROR(IFERROR(VLOOKUP(R206,'[1]Skill Statistics'!$A$3:$C$513,3,FALSE),VLOOKUP(Q206,'[1]Skill Statistics'!$A$3:$C$513,3,FALSE)),U205)</f>
        <v>Re</v>
      </c>
      <c r="V206" s="61" t="str">
        <f>IF(ISNUMBER(SEARCH("Category",R206)),"- -",IFERROR(IFERROR(VLOOKUP(Q206,[1]Professions!$A$4:$AM$288,MATCH(Profession,[1]Professions!$A$1:$AM$1,0),FALSE),VLOOKUP(Q206,Calculations!$B$91:$I$95,8,FALSE)),"- -"))</f>
        <v>2 / 3</v>
      </c>
      <c r="W206" s="60">
        <f t="shared" si="964"/>
        <v>0</v>
      </c>
      <c r="X206" s="7">
        <f ca="1">IFERROR(VLOOKUP(R206,$BS$6:$NR$519,MATCH(ActualLevel,$BS$3:$NR$3,0),FALSE),"- -")</f>
        <v>0</v>
      </c>
      <c r="Y206" s="7">
        <f t="shared" ca="1" si="955"/>
        <v>0</v>
      </c>
      <c r="Z206" s="7">
        <f ca="1">IFERROR(VLOOKUP(Y206,Charts!$BQ$2:$BR$52,2,FALSE),"- -")</f>
        <v>-25</v>
      </c>
      <c r="AA206" s="7">
        <f t="shared" ca="1" si="1000"/>
        <v>3</v>
      </c>
      <c r="AB206" s="7">
        <f t="shared" ca="1" si="952"/>
        <v>0</v>
      </c>
      <c r="AC206" s="7"/>
      <c r="AD206" s="7"/>
      <c r="AE206" s="7"/>
      <c r="AF206" s="7"/>
      <c r="AG206" s="7"/>
      <c r="AH206" s="43"/>
      <c r="AI206" s="7"/>
      <c r="AJ206" s="7"/>
      <c r="AK206" s="7">
        <f t="shared" ca="1" si="1001"/>
        <v>-22</v>
      </c>
      <c r="AL206" s="7"/>
      <c r="AM206" s="69">
        <f>IFERROR(VLOOKUP(R206,'[1]Skill Statistics'!$A$3:$AN$513,MATCH(Profession,'[1]Skill Statistics'!$A$2:$AN$2,0),FALSE),0)</f>
        <v>0</v>
      </c>
      <c r="AN206" s="85">
        <f>IFERROR(VLOOKUP(Q206,'[1]Skill Statistics'!$A$3:$BK$513,MATCH(Archetype,'[1]Skill Statistics'!$A$2:$BK$2,0),FALSE),0)</f>
        <v>0</v>
      </c>
      <c r="AO206" s="85">
        <f>IFERROR(VLOOKUP(Q206,'[1]Skill Statistics'!$A$3:$BB$513,MATCH(Race,'[1]Skill Statistics'!$A$2:$BB$2,0),FALSE),0)</f>
        <v>0</v>
      </c>
      <c r="AP206" s="85">
        <f t="shared" ca="1" si="965"/>
        <v>0.3</v>
      </c>
      <c r="AQ206" s="70"/>
      <c r="AS206" s="69">
        <f>IFERROR(VLOOKUP(Q206,'[1]Professional Skills'!$A$4:$AM$288,MATCH(Profession,'[1]Professional Skills'!$A$3:$AM$3,0),FALSE),"- -")</f>
        <v>0</v>
      </c>
      <c r="AU206" s="7">
        <f t="shared" si="954"/>
        <v>0</v>
      </c>
      <c r="AV206" s="7">
        <f t="shared" ca="1" si="953"/>
        <v>0</v>
      </c>
      <c r="AW206" t="str">
        <f t="shared" si="1004"/>
        <v/>
      </c>
      <c r="AX206" t="str">
        <f>IFERROR(_xlfn.RANK.EQ(AW206,$AW$5:$AW$568),"")</f>
        <v/>
      </c>
      <c r="AY206">
        <f t="shared" si="959"/>
        <v>0</v>
      </c>
      <c r="AZ206" s="70" t="str">
        <f t="shared" si="1002"/>
        <v/>
      </c>
      <c r="BB206" s="69">
        <f>IFERROR(IF(Q206="Language",VLOOKUP(R206,[1]Cultures!$B$4:$N$218,MATCH(Culture,[1]Cultures!$B$3:$N$3,0),FALSE),VLOOKUP(Q206,[1]Cultures!$B$4:$O$212,MATCH(Culture,[1]Cultures!$B$3:$O$3,0),FALSE)),"- -")</f>
        <v>0</v>
      </c>
      <c r="BD206">
        <f t="shared" ca="1" si="1264"/>
        <v>0</v>
      </c>
      <c r="BE206" t="str">
        <f t="shared" si="1211"/>
        <v/>
      </c>
      <c r="BI206" s="7">
        <f t="shared" si="1003"/>
        <v>0</v>
      </c>
      <c r="BK206" s="7"/>
      <c r="BL206" s="70">
        <f t="shared" si="960"/>
        <v>0</v>
      </c>
      <c r="BN206" s="69">
        <f>IFERROR(VLOOKUP(V206,Charts!$BT$2:$BV$14,3,FALSE),"- -")</f>
        <v>0.84615384615384615</v>
      </c>
      <c r="BO206" s="85">
        <f t="shared" ca="1" si="966"/>
        <v>1.3171118719197084</v>
      </c>
      <c r="BP206" s="70">
        <f t="shared" ca="1" si="1212"/>
        <v>292</v>
      </c>
      <c r="BR206" s="7">
        <v>201</v>
      </c>
      <c r="BS206" s="9" t="str">
        <f ca="1">VLOOKUP(BR206,$O$3:$R$568,4,FALSE)</f>
        <v>Adrenal Defense</v>
      </c>
      <c r="BT206" s="7" t="str">
        <f ca="1">VLOOKUP(BS206,$R$3:$V$568,5,FALSE)</f>
        <v>5 / 7</v>
      </c>
      <c r="BU206" s="7">
        <f ca="1">VLOOKUP(BT206,Charts!$BT$2:$BV$14,3,FALSE)</f>
        <v>0.46153846153846156</v>
      </c>
      <c r="BV206" s="7" t="str">
        <f t="shared" ca="1" si="1005"/>
        <v>5</v>
      </c>
      <c r="BW206" s="7" t="str">
        <f t="shared" ca="1" si="1006"/>
        <v>7</v>
      </c>
      <c r="BY206" s="7">
        <f t="shared" ca="1" si="1007"/>
        <v>0.81259194803587775</v>
      </c>
      <c r="BZ206" s="7">
        <f t="shared" ca="1" si="1008"/>
        <v>-0.35105348649741619</v>
      </c>
      <c r="CA206" s="7">
        <f t="shared" ca="1" si="1009"/>
        <v>0</v>
      </c>
      <c r="CB206" s="7">
        <f t="shared" ca="1" si="1010"/>
        <v>0</v>
      </c>
      <c r="CC206" s="7">
        <f ca="1">IFERROR(IF(CC205+CB206&gt;CD$4,CC205,CC205+CB206),"")</f>
        <v>38</v>
      </c>
      <c r="CD206" s="7">
        <f t="shared" ca="1" si="1213"/>
        <v>0</v>
      </c>
      <c r="CE206" s="7">
        <f t="shared" ca="1" si="1011"/>
        <v>0.62613981624079473</v>
      </c>
      <c r="CF206" s="7">
        <f t="shared" ca="1" si="1012"/>
        <v>-0.16460135470233317</v>
      </c>
      <c r="CG206" s="7">
        <f t="shared" ca="1" si="1013"/>
        <v>0</v>
      </c>
      <c r="CH206" s="7">
        <f t="shared" ca="1" si="1014"/>
        <v>0</v>
      </c>
      <c r="CI206" s="7">
        <f ca="1">IFERROR(IF(CI205+CH206&gt;CJ$4,CI205,CI205+CH206),"")</f>
        <v>60</v>
      </c>
      <c r="CJ206" s="7">
        <f t="shared" ca="1" si="1214"/>
        <v>0</v>
      </c>
      <c r="CK206" s="7">
        <f t="shared" ca="1" si="1015"/>
        <v>0.58621277653629633</v>
      </c>
      <c r="CL206" s="7">
        <f t="shared" ca="1" si="1016"/>
        <v>-0.12467431499783477</v>
      </c>
      <c r="CM206" s="7">
        <f t="shared" ca="1" si="1017"/>
        <v>0</v>
      </c>
      <c r="CN206" s="7">
        <f t="shared" ca="1" si="1018"/>
        <v>0</v>
      </c>
      <c r="CO206" s="7">
        <f ca="1">IFERROR(IF(CO205+CN206&gt;CP$4,CO205,CO205+CN206),"")</f>
        <v>60</v>
      </c>
      <c r="CP206" s="7">
        <f t="shared" ca="1" si="1215"/>
        <v>0</v>
      </c>
      <c r="CQ206" s="7">
        <f t="shared" ca="1" si="1019"/>
        <v>0.28669178494224234</v>
      </c>
      <c r="CR206" s="7">
        <f t="shared" ca="1" si="1020"/>
        <v>0.17484667659621922</v>
      </c>
      <c r="CS206" s="7">
        <f t="shared" ca="1" si="1021"/>
        <v>1</v>
      </c>
      <c r="CT206" s="7" t="str">
        <f t="shared" ca="1" si="1022"/>
        <v>5</v>
      </c>
      <c r="CU206" s="7">
        <f ca="1">IFERROR(IF(CU205+CT206&gt;CV$4,CU205,CU205+CT206),"")</f>
        <v>60</v>
      </c>
      <c r="CV206" s="7">
        <f t="shared" ca="1" si="1216"/>
        <v>0</v>
      </c>
      <c r="CW206" s="7">
        <f t="shared" ca="1" si="1023"/>
        <v>0.41795351157885541</v>
      </c>
      <c r="CX206" s="7">
        <f t="shared" ca="1" si="1024"/>
        <v>4.3584949959606156E-2</v>
      </c>
      <c r="CY206" s="7">
        <f t="shared" ca="1" si="1025"/>
        <v>1</v>
      </c>
      <c r="CZ206" s="7" t="str">
        <f t="shared" ca="1" si="1026"/>
        <v>5</v>
      </c>
      <c r="DA206" s="7">
        <f ca="1">IFERROR(IF(DA205+CZ206&gt;DB$4,DA205,DA205+CZ206),"")</f>
        <v>60</v>
      </c>
      <c r="DB206" s="7">
        <f t="shared" ca="1" si="1217"/>
        <v>0</v>
      </c>
      <c r="DC206" s="7">
        <f t="shared" ca="1" si="1027"/>
        <v>0.24263127126873396</v>
      </c>
      <c r="DD206" s="7">
        <f t="shared" ca="1" si="1028"/>
        <v>0.2189071902697276</v>
      </c>
      <c r="DE206" s="7">
        <f t="shared" ca="1" si="1029"/>
        <v>1</v>
      </c>
      <c r="DF206" s="7" t="str">
        <f t="shared" ca="1" si="1030"/>
        <v>5</v>
      </c>
      <c r="DG206" s="7">
        <f ca="1">IFERROR(IF(DG205+DF206&gt;DH$4,DG205,DG205+DF206),"")</f>
        <v>60</v>
      </c>
      <c r="DH206" s="7">
        <f t="shared" ca="1" si="1218"/>
        <v>0</v>
      </c>
      <c r="DI206" s="7">
        <f t="shared" ca="1" si="1031"/>
        <v>0.34373854219947775</v>
      </c>
      <c r="DJ206" s="7">
        <f t="shared" ca="1" si="1032"/>
        <v>0.11779991933898382</v>
      </c>
      <c r="DK206" s="7">
        <f t="shared" ca="1" si="1033"/>
        <v>1</v>
      </c>
      <c r="DL206" s="7" t="str">
        <f t="shared" ca="1" si="1034"/>
        <v>5</v>
      </c>
      <c r="DM206" s="7">
        <f ca="1">IFERROR(IF(DM205+DL206&gt;DN$4,DM205,DM205+DL206),"")</f>
        <v>60</v>
      </c>
      <c r="DN206" s="7">
        <f t="shared" ca="1" si="1219"/>
        <v>0</v>
      </c>
      <c r="DO206" s="7">
        <f t="shared" ca="1" si="1035"/>
        <v>0.56042510663012179</v>
      </c>
      <c r="DP206" s="7">
        <f t="shared" ca="1" si="1036"/>
        <v>-9.888664509166023E-2</v>
      </c>
      <c r="DQ206" s="7">
        <f t="shared" ca="1" si="1037"/>
        <v>0</v>
      </c>
      <c r="DR206" s="7">
        <f t="shared" ca="1" si="1038"/>
        <v>0</v>
      </c>
      <c r="DS206" s="7">
        <f ca="1">IFERROR(IF(DS205+DR206&gt;DT$4,DS205,DS205+DR206),"")</f>
        <v>60</v>
      </c>
      <c r="DT206" s="7">
        <f t="shared" ca="1" si="1220"/>
        <v>0</v>
      </c>
      <c r="DU206" s="7">
        <f t="shared" ca="1" si="1039"/>
        <v>8.5779582242353158E-2</v>
      </c>
      <c r="DV206" s="7">
        <f t="shared" ca="1" si="1040"/>
        <v>0.37575887929610841</v>
      </c>
      <c r="DW206" s="7">
        <f t="shared" ca="1" si="1041"/>
        <v>1</v>
      </c>
      <c r="DX206" s="7" t="str">
        <f t="shared" ca="1" si="1042"/>
        <v>5</v>
      </c>
      <c r="DY206" s="7">
        <f ca="1">IFERROR(IF(DY205+DX206&gt;DZ$4,DY205,DY205+DX206),"")</f>
        <v>60</v>
      </c>
      <c r="DZ206" s="7">
        <f t="shared" ca="1" si="1221"/>
        <v>0</v>
      </c>
      <c r="EA206" s="7">
        <f t="shared" ca="1" si="1043"/>
        <v>0.30401295087182745</v>
      </c>
      <c r="EB206" s="7">
        <f t="shared" ca="1" si="1044"/>
        <v>0.15752551066663412</v>
      </c>
      <c r="EC206" s="7">
        <f t="shared" ca="1" si="1045"/>
        <v>1</v>
      </c>
      <c r="ED206" s="7" t="str">
        <f t="shared" ca="1" si="1046"/>
        <v>5</v>
      </c>
      <c r="EE206" s="7">
        <f ca="1">IFERROR(IF(EE205+ED206&gt;EF$4,EE205,EE205+ED206),"")</f>
        <v>60</v>
      </c>
      <c r="EF206" s="7">
        <f t="shared" ca="1" si="1222"/>
        <v>0</v>
      </c>
      <c r="EG206" s="7">
        <f t="shared" ca="1" si="1047"/>
        <v>0.74308676678034813</v>
      </c>
      <c r="EH206" s="7">
        <f t="shared" ca="1" si="1048"/>
        <v>-0.28154830524188657</v>
      </c>
      <c r="EI206" s="7">
        <f t="shared" ca="1" si="1049"/>
        <v>0</v>
      </c>
      <c r="EJ206" s="7">
        <f t="shared" ca="1" si="1050"/>
        <v>0</v>
      </c>
      <c r="EK206" s="7">
        <f ca="1">IFERROR(IF(EK205+EJ206&gt;EL$4,EK205,EK205+EJ206),"")</f>
        <v>60</v>
      </c>
      <c r="EL206" s="7">
        <f t="shared" ca="1" si="1223"/>
        <v>0</v>
      </c>
      <c r="EM206" s="7">
        <f t="shared" ca="1" si="1051"/>
        <v>0.44496547268958309</v>
      </c>
      <c r="EN206" s="7">
        <f t="shared" ca="1" si="1052"/>
        <v>1.6572988848878478E-2</v>
      </c>
      <c r="EO206" s="7">
        <f t="shared" ca="1" si="1053"/>
        <v>1</v>
      </c>
      <c r="EP206" s="7" t="str">
        <f t="shared" ca="1" si="1054"/>
        <v>5</v>
      </c>
      <c r="EQ206" s="7">
        <f ca="1">IFERROR(IF(EQ205+EP206&gt;ER$4,EQ205,EQ205+EP206),"")</f>
        <v>60</v>
      </c>
      <c r="ER206" s="7">
        <f t="shared" ca="1" si="1224"/>
        <v>0</v>
      </c>
      <c r="ES206" s="7">
        <f t="shared" ca="1" si="1055"/>
        <v>0.21817540753698261</v>
      </c>
      <c r="ET206" s="7">
        <f t="shared" ca="1" si="1056"/>
        <v>0.24336305400147895</v>
      </c>
      <c r="EU206" s="7">
        <f t="shared" ca="1" si="1057"/>
        <v>1</v>
      </c>
      <c r="EV206" s="7" t="str">
        <f t="shared" ca="1" si="1058"/>
        <v>5</v>
      </c>
      <c r="EW206" s="7">
        <f ca="1">IFERROR(IF(EW205+EV206&gt;EX$4,EW205,EW205+EV206),"")</f>
        <v>60</v>
      </c>
      <c r="EX206" s="7">
        <f t="shared" ca="1" si="1225"/>
        <v>0</v>
      </c>
      <c r="EY206" s="7">
        <f t="shared" ca="1" si="1059"/>
        <v>0.93020709068748297</v>
      </c>
      <c r="EZ206" s="7">
        <f t="shared" ca="1" si="1060"/>
        <v>-0.46866862914902141</v>
      </c>
      <c r="FA206" s="7">
        <f t="shared" ca="1" si="1061"/>
        <v>0</v>
      </c>
      <c r="FB206" s="7">
        <f t="shared" ca="1" si="1062"/>
        <v>0</v>
      </c>
      <c r="FC206" s="7">
        <f ca="1">IFERROR(IF(FC205+FB206&gt;FD$4,FC205,FC205+FB206),"")</f>
        <v>60</v>
      </c>
      <c r="FD206" s="7">
        <f t="shared" ca="1" si="1226"/>
        <v>0</v>
      </c>
      <c r="FE206" s="7">
        <f t="shared" ca="1" si="1063"/>
        <v>9.2929665304004372E-2</v>
      </c>
      <c r="FF206" s="7">
        <f t="shared" ca="1" si="1064"/>
        <v>0.36860879623445719</v>
      </c>
      <c r="FG206" s="7">
        <f t="shared" ca="1" si="1065"/>
        <v>1</v>
      </c>
      <c r="FH206" s="7" t="str">
        <f t="shared" ca="1" si="1066"/>
        <v>5</v>
      </c>
      <c r="FI206" s="7">
        <f ca="1">IFERROR(IF(FI205+FH206&gt;FJ$4,FI205,FI205+FH206),"")</f>
        <v>60</v>
      </c>
      <c r="FJ206" s="7">
        <f t="shared" ca="1" si="1227"/>
        <v>0</v>
      </c>
      <c r="FK206" s="7">
        <f t="shared" ca="1" si="1067"/>
        <v>0.40899210659541496</v>
      </c>
      <c r="FL206" s="7">
        <f t="shared" ca="1" si="1068"/>
        <v>5.2546354943046603E-2</v>
      </c>
      <c r="FM206" s="7">
        <f t="shared" ca="1" si="1069"/>
        <v>1</v>
      </c>
      <c r="FN206" s="7" t="str">
        <f t="shared" ca="1" si="1070"/>
        <v>5</v>
      </c>
      <c r="FO206" s="7">
        <f ca="1">IFERROR(IF(FO205+FN206&gt;FP$4,FO205,FO205+FN206),"")</f>
        <v>60</v>
      </c>
      <c r="FP206" s="7">
        <f t="shared" ca="1" si="1228"/>
        <v>0</v>
      </c>
      <c r="FQ206" s="7">
        <f t="shared" ca="1" si="1071"/>
        <v>0.96222841675773019</v>
      </c>
      <c r="FR206" s="7">
        <f t="shared" ca="1" si="1072"/>
        <v>-0.50068995521926862</v>
      </c>
      <c r="FS206" s="7">
        <f t="shared" ca="1" si="1073"/>
        <v>0</v>
      </c>
      <c r="FT206" s="7">
        <f t="shared" ca="1" si="1074"/>
        <v>0</v>
      </c>
      <c r="FU206" s="7">
        <f ca="1">IFERROR(IF(FU205+FT206&gt;FV$4,FU205,FU205+FT206),"")</f>
        <v>60</v>
      </c>
      <c r="FV206" s="7">
        <f t="shared" ca="1" si="1229"/>
        <v>0</v>
      </c>
      <c r="FW206" s="7">
        <f t="shared" ca="1" si="1075"/>
        <v>0.91284431876682359</v>
      </c>
      <c r="FX206" s="7">
        <f t="shared" ca="1" si="1076"/>
        <v>-0.45130585722836203</v>
      </c>
      <c r="FY206" s="7">
        <f t="shared" ca="1" si="1077"/>
        <v>0</v>
      </c>
      <c r="FZ206" s="7">
        <f t="shared" ca="1" si="1078"/>
        <v>0</v>
      </c>
      <c r="GA206" s="7">
        <f ca="1">IFERROR(IF(GA205+FZ206&gt;GB$4,GA205,GA205+FZ206),"")</f>
        <v>60</v>
      </c>
      <c r="GB206" s="7">
        <f t="shared" ca="1" si="1230"/>
        <v>0</v>
      </c>
      <c r="GC206" s="7">
        <f t="shared" ca="1" si="1079"/>
        <v>0.80286604896425373</v>
      </c>
      <c r="GD206" s="7">
        <f t="shared" ca="1" si="1080"/>
        <v>-0.34132758742579217</v>
      </c>
      <c r="GE206" s="7">
        <f t="shared" ca="1" si="1081"/>
        <v>0</v>
      </c>
      <c r="GF206" s="7">
        <f t="shared" ca="1" si="1082"/>
        <v>0</v>
      </c>
      <c r="GG206" s="7">
        <f ca="1">IFERROR(IF(GG205+GF206&gt;GH$4,GG205,GG205+GF206),"")</f>
        <v>60</v>
      </c>
      <c r="GH206" s="7">
        <f t="shared" ca="1" si="1231"/>
        <v>0</v>
      </c>
      <c r="GI206" s="7">
        <f t="shared" ca="1" si="1083"/>
        <v>0.72982012740506663</v>
      </c>
      <c r="GJ206" s="7">
        <f t="shared" ca="1" si="1084"/>
        <v>-0.26828166586660507</v>
      </c>
      <c r="GK206" s="7">
        <f t="shared" ca="1" si="1085"/>
        <v>0</v>
      </c>
      <c r="GL206" s="7">
        <f t="shared" ca="1" si="1086"/>
        <v>0</v>
      </c>
      <c r="GM206" s="7">
        <f ca="1">IFERROR(IF(GM205+GL206&gt;GN$4,GM205,GM205+GL206),"")</f>
        <v>60</v>
      </c>
      <c r="GN206" s="7">
        <f t="shared" ca="1" si="1232"/>
        <v>0</v>
      </c>
      <c r="GO206" s="7">
        <f t="shared" ca="1" si="1087"/>
        <v>0.77530515154837343</v>
      </c>
      <c r="GP206" s="7">
        <f t="shared" ca="1" si="1088"/>
        <v>-0.31376669000991186</v>
      </c>
      <c r="GQ206" s="7">
        <f t="shared" ca="1" si="1089"/>
        <v>0</v>
      </c>
      <c r="GR206" s="7">
        <f t="shared" ca="1" si="1090"/>
        <v>0</v>
      </c>
      <c r="GS206" s="7">
        <f ca="1">IFERROR(IF(GS205+GR206&gt;GT$4,GS205,GS205+GR206),"")</f>
        <v>60</v>
      </c>
      <c r="GT206" s="7">
        <f t="shared" ca="1" si="1233"/>
        <v>0</v>
      </c>
      <c r="GU206" s="7">
        <f t="shared" ca="1" si="1091"/>
        <v>0.84114215869036613</v>
      </c>
      <c r="GV206" s="7">
        <f t="shared" ca="1" si="1092"/>
        <v>-0.37960369715190456</v>
      </c>
      <c r="GW206" s="7">
        <f t="shared" ca="1" si="1093"/>
        <v>0</v>
      </c>
      <c r="GX206" s="7">
        <f t="shared" ca="1" si="1094"/>
        <v>0</v>
      </c>
      <c r="GY206" s="7">
        <f ca="1">IFERROR(IF(GY205+GX206&gt;GZ$4,GY205,GY205+GX206),"")</f>
        <v>60</v>
      </c>
      <c r="GZ206" s="7">
        <f t="shared" ca="1" si="1234"/>
        <v>0</v>
      </c>
      <c r="HA206" s="7">
        <f t="shared" ca="1" si="1095"/>
        <v>0.38085245956708369</v>
      </c>
      <c r="HB206" s="7">
        <f t="shared" ca="1" si="1096"/>
        <v>8.0686001971377874E-2</v>
      </c>
      <c r="HC206" s="7">
        <f t="shared" ca="1" si="1097"/>
        <v>1</v>
      </c>
      <c r="HD206" s="7" t="str">
        <f t="shared" ca="1" si="1098"/>
        <v>5</v>
      </c>
      <c r="HE206" s="7">
        <f ca="1">IFERROR(IF(HE205+HD206&gt;HF$4,HE205,HE205+HD206),"")</f>
        <v>60</v>
      </c>
      <c r="HF206" s="7">
        <f t="shared" ca="1" si="1235"/>
        <v>0</v>
      </c>
      <c r="HG206" s="7">
        <f t="shared" ca="1" si="1099"/>
        <v>0.30638876004679905</v>
      </c>
      <c r="HH206" s="7">
        <f t="shared" ca="1" si="1100"/>
        <v>0.15514970149166252</v>
      </c>
      <c r="HI206" s="7">
        <f t="shared" ca="1" si="1101"/>
        <v>1</v>
      </c>
      <c r="HJ206" s="7" t="str">
        <f t="shared" ca="1" si="1102"/>
        <v>5</v>
      </c>
      <c r="HK206" s="7">
        <f ca="1">IFERROR(IF(HK205+HJ206&gt;HL$4,HK205,HK205+HJ206),"")</f>
        <v>60</v>
      </c>
      <c r="HL206" s="7">
        <f t="shared" ca="1" si="1236"/>
        <v>0</v>
      </c>
      <c r="HM206" s="7">
        <f t="shared" ca="1" si="1103"/>
        <v>0.62226663634137647</v>
      </c>
      <c r="HN206" s="7">
        <f t="shared" ca="1" si="1104"/>
        <v>-0.1607281748029149</v>
      </c>
      <c r="HO206" s="7">
        <f t="shared" ca="1" si="1105"/>
        <v>0</v>
      </c>
      <c r="HP206" s="7">
        <f t="shared" ca="1" si="1106"/>
        <v>0</v>
      </c>
      <c r="HQ206" s="7">
        <f ca="1">IFERROR(IF(HQ205+HP206&gt;HR$4,HQ205,HQ205+HP206),"")</f>
        <v>60</v>
      </c>
      <c r="HR206" s="7">
        <f t="shared" ca="1" si="1237"/>
        <v>0</v>
      </c>
      <c r="HS206" s="7">
        <f t="shared" ca="1" si="1107"/>
        <v>0.86501901786772273</v>
      </c>
      <c r="HT206" s="7">
        <f t="shared" ca="1" si="1108"/>
        <v>-0.40348055632926116</v>
      </c>
      <c r="HU206" s="7">
        <f t="shared" ca="1" si="1109"/>
        <v>0</v>
      </c>
      <c r="HV206" s="7">
        <f t="shared" ca="1" si="1110"/>
        <v>0</v>
      </c>
      <c r="HW206" s="7">
        <f ca="1">IFERROR(IF(HW205+HV206&gt;HX$4,HW205,HW205+HV206),"")</f>
        <v>60</v>
      </c>
      <c r="HX206" s="7">
        <f t="shared" ca="1" si="1238"/>
        <v>0</v>
      </c>
      <c r="HY206" s="7">
        <f t="shared" ca="1" si="1111"/>
        <v>0.38712611665632968</v>
      </c>
      <c r="HZ206" s="7">
        <f t="shared" ca="1" si="1112"/>
        <v>7.4412344882131887E-2</v>
      </c>
      <c r="IA206" s="7">
        <f t="shared" ca="1" si="1113"/>
        <v>1</v>
      </c>
      <c r="IB206" s="7" t="str">
        <f t="shared" ca="1" si="1114"/>
        <v>5</v>
      </c>
      <c r="IC206" s="7">
        <f ca="1">IFERROR(IF(IC205+IB206&gt;ID$4,IC205,IC205+IB206),"")</f>
        <v>60</v>
      </c>
      <c r="ID206" s="7">
        <f t="shared" ca="1" si="1239"/>
        <v>0</v>
      </c>
      <c r="IE206" s="7">
        <f t="shared" ca="1" si="1115"/>
        <v>0.54942649331694882</v>
      </c>
      <c r="IF206" s="7">
        <f t="shared" ca="1" si="1116"/>
        <v>-8.7888031778487252E-2</v>
      </c>
      <c r="IG206" s="7">
        <f t="shared" ca="1" si="1117"/>
        <v>0</v>
      </c>
      <c r="IH206" s="7">
        <f t="shared" ca="1" si="1118"/>
        <v>0</v>
      </c>
      <c r="II206" s="7">
        <f ca="1">IFERROR(IF(II205+IH206&gt;IJ$4,II205,II205+IH206),"")</f>
        <v>60</v>
      </c>
      <c r="IJ206" s="7">
        <f t="shared" ca="1" si="1240"/>
        <v>0</v>
      </c>
      <c r="IK206" s="7">
        <f t="shared" ca="1" si="1119"/>
        <v>0.34097444845121661</v>
      </c>
      <c r="IL206" s="7">
        <f t="shared" ca="1" si="1120"/>
        <v>0.12056401308724496</v>
      </c>
      <c r="IM206" s="7">
        <f t="shared" ca="1" si="1121"/>
        <v>1</v>
      </c>
      <c r="IN206" s="7" t="str">
        <f t="shared" ca="1" si="1122"/>
        <v>5</v>
      </c>
      <c r="IO206" s="7">
        <f ca="1">IFERROR(IF(IO205+IN206&gt;IP$4,IO205,IO205+IN206),"")</f>
        <v>60</v>
      </c>
      <c r="IP206" s="7">
        <f t="shared" ca="1" si="1241"/>
        <v>0</v>
      </c>
      <c r="IQ206" s="7">
        <f t="shared" ca="1" si="1123"/>
        <v>0.46177544838809792</v>
      </c>
      <c r="IR206" s="7">
        <f t="shared" ca="1" si="1124"/>
        <v>-2.3698684963635586E-4</v>
      </c>
      <c r="IS206" s="7">
        <f t="shared" ca="1" si="1125"/>
        <v>0</v>
      </c>
      <c r="IT206" s="7">
        <f t="shared" ca="1" si="1126"/>
        <v>0</v>
      </c>
      <c r="IU206" s="7">
        <f ca="1">IFERROR(IF(IU205+IT206&gt;IV$4,IU205,IU205+IT206),"")</f>
        <v>60</v>
      </c>
      <c r="IV206" s="7">
        <f t="shared" ca="1" si="1242"/>
        <v>0</v>
      </c>
      <c r="IW206" s="7">
        <f t="shared" ca="1" si="1127"/>
        <v>0.93625763811066376</v>
      </c>
      <c r="IX206" s="7">
        <f t="shared" ca="1" si="1128"/>
        <v>-0.47471917657220219</v>
      </c>
      <c r="IY206" s="7">
        <f t="shared" ca="1" si="1129"/>
        <v>0</v>
      </c>
      <c r="IZ206" s="7">
        <f t="shared" ca="1" si="1130"/>
        <v>0</v>
      </c>
      <c r="JA206" s="7">
        <f ca="1">IFERROR(IF(JA205+IZ206&gt;JB$4,JA205,JA205+IZ206),"")</f>
        <v>60</v>
      </c>
      <c r="JB206" s="7">
        <f t="shared" ca="1" si="1243"/>
        <v>0</v>
      </c>
      <c r="JC206" s="7">
        <f t="shared" ca="1" si="1131"/>
        <v>0.45559612048234477</v>
      </c>
      <c r="JD206" s="7">
        <f t="shared" ca="1" si="1132"/>
        <v>5.9423410561167955E-3</v>
      </c>
      <c r="JE206" s="7">
        <f t="shared" ca="1" si="1133"/>
        <v>1</v>
      </c>
      <c r="JF206" s="7" t="str">
        <f t="shared" ca="1" si="1134"/>
        <v>5</v>
      </c>
      <c r="JG206" s="7">
        <f ca="1">IFERROR(IF(JG205+JF206&gt;JH$4,JG205,JG205+JF206),"")</f>
        <v>60</v>
      </c>
      <c r="JH206" s="7">
        <f t="shared" ca="1" si="1244"/>
        <v>0</v>
      </c>
      <c r="JI206" s="7">
        <f t="shared" ca="1" si="1135"/>
        <v>0.13042146520542142</v>
      </c>
      <c r="JJ206" s="7">
        <f t="shared" ca="1" si="1136"/>
        <v>0.33111699633304015</v>
      </c>
      <c r="JK206" s="7">
        <f t="shared" ca="1" si="1137"/>
        <v>1</v>
      </c>
      <c r="JL206" s="7" t="str">
        <f t="shared" ca="1" si="1138"/>
        <v>5</v>
      </c>
      <c r="JM206" s="7">
        <f ca="1">IFERROR(IF(JM205+JL206&gt;JN$4,JM205,JM205+JL206),"")</f>
        <v>60</v>
      </c>
      <c r="JN206" s="7">
        <f t="shared" ca="1" si="1245"/>
        <v>0</v>
      </c>
      <c r="JO206" s="7">
        <f t="shared" ca="1" si="1139"/>
        <v>8.9553012622768713E-2</v>
      </c>
      <c r="JP206" s="7">
        <f t="shared" ca="1" si="1140"/>
        <v>0.37198544891569285</v>
      </c>
      <c r="JQ206" s="7">
        <f t="shared" ca="1" si="1141"/>
        <v>1</v>
      </c>
      <c r="JR206" s="7" t="str">
        <f t="shared" ca="1" si="1142"/>
        <v>5</v>
      </c>
      <c r="JS206" s="7">
        <f ca="1">IFERROR(IF(JS205+JR206&gt;JT$4,JS205,JS205+JR206),"")</f>
        <v>60</v>
      </c>
      <c r="JT206" s="7">
        <f t="shared" ca="1" si="1246"/>
        <v>0</v>
      </c>
      <c r="JU206" s="7">
        <f t="shared" ca="1" si="1143"/>
        <v>0.25931350638297623</v>
      </c>
      <c r="JV206" s="7">
        <f t="shared" ca="1" si="1144"/>
        <v>0.20222495515548533</v>
      </c>
      <c r="JW206" s="7">
        <f t="shared" ca="1" si="1145"/>
        <v>1</v>
      </c>
      <c r="JX206" s="7" t="str">
        <f t="shared" ca="1" si="1146"/>
        <v>5</v>
      </c>
      <c r="JY206" s="7">
        <f ca="1">IFERROR(IF(JY205+JX206&gt;JZ$4,JY205,JY205+JX206),"")</f>
        <v>60</v>
      </c>
      <c r="JZ206" s="7">
        <f t="shared" ca="1" si="1247"/>
        <v>0</v>
      </c>
      <c r="KA206" s="7">
        <f t="shared" ca="1" si="1147"/>
        <v>0.13318688338207729</v>
      </c>
      <c r="KB206" s="7">
        <f t="shared" ca="1" si="1148"/>
        <v>0.32835157815638427</v>
      </c>
      <c r="KC206" s="7">
        <f t="shared" ca="1" si="1149"/>
        <v>1</v>
      </c>
      <c r="KD206" s="7" t="str">
        <f t="shared" ca="1" si="1150"/>
        <v>5</v>
      </c>
      <c r="KE206" s="7">
        <f ca="1">IFERROR(IF(KE205+KD206&gt;KF$4,KE205,KE205+KD206),"")</f>
        <v>60</v>
      </c>
      <c r="KF206" s="7">
        <f t="shared" ca="1" si="1248"/>
        <v>0</v>
      </c>
      <c r="KG206" s="7">
        <f t="shared" ca="1" si="1151"/>
        <v>0.90721057217099677</v>
      </c>
      <c r="KH206" s="7">
        <f t="shared" ca="1" si="1152"/>
        <v>-0.4456721106325352</v>
      </c>
      <c r="KI206" s="7">
        <f t="shared" ca="1" si="1153"/>
        <v>0</v>
      </c>
      <c r="KJ206" s="7">
        <f t="shared" ca="1" si="1154"/>
        <v>0</v>
      </c>
      <c r="KK206" s="7">
        <f ca="1">IFERROR(IF(KK205+KJ206&gt;KL$4,KK205,KK205+KJ206),"")</f>
        <v>60</v>
      </c>
      <c r="KL206" s="7">
        <f t="shared" ca="1" si="1249"/>
        <v>0</v>
      </c>
      <c r="KM206" s="7">
        <f t="shared" ca="1" si="1155"/>
        <v>0.18051343918813056</v>
      </c>
      <c r="KN206" s="7">
        <f t="shared" ca="1" si="1156"/>
        <v>0.281025022350331</v>
      </c>
      <c r="KO206" s="7">
        <f t="shared" ca="1" si="1157"/>
        <v>1</v>
      </c>
      <c r="KP206" s="7" t="str">
        <f t="shared" ca="1" si="1158"/>
        <v>5</v>
      </c>
      <c r="KQ206" s="7">
        <f ca="1">IFERROR(IF(KQ205+KP206&gt;KR$4,KQ205,KQ205+KP206),"")</f>
        <v>60</v>
      </c>
      <c r="KR206" s="7">
        <f t="shared" ca="1" si="1250"/>
        <v>0</v>
      </c>
      <c r="KS206" s="7">
        <f t="shared" ca="1" si="1159"/>
        <v>0.24628490590745999</v>
      </c>
      <c r="KT206" s="7">
        <f t="shared" ca="1" si="1160"/>
        <v>0.21525355563100157</v>
      </c>
      <c r="KU206" s="7">
        <f t="shared" ca="1" si="1161"/>
        <v>1</v>
      </c>
      <c r="KV206" s="7" t="str">
        <f t="shared" ca="1" si="1162"/>
        <v>5</v>
      </c>
      <c r="KW206" s="7">
        <f ca="1">IFERROR(IF(KW205+KV206&gt;KX$4,KW205,KW205+KV206),"")</f>
        <v>60</v>
      </c>
      <c r="KX206" s="7">
        <f t="shared" ca="1" si="1251"/>
        <v>0</v>
      </c>
      <c r="KY206" s="7">
        <f t="shared" ca="1" si="1163"/>
        <v>0.47272134007050048</v>
      </c>
      <c r="KZ206" s="7">
        <f t="shared" ca="1" si="1164"/>
        <v>-1.118287853203892E-2</v>
      </c>
      <c r="LA206" s="7">
        <f t="shared" ca="1" si="1165"/>
        <v>0</v>
      </c>
      <c r="LB206" s="7">
        <f t="shared" ca="1" si="1166"/>
        <v>0</v>
      </c>
      <c r="LC206" s="7">
        <f ca="1">IFERROR(IF(LC205+LB206&gt;LD$4,LC205,LC205+LB206),"")</f>
        <v>60</v>
      </c>
      <c r="LD206" s="7">
        <f t="shared" ca="1" si="1252"/>
        <v>0</v>
      </c>
      <c r="LE206" s="7">
        <f t="shared" ca="1" si="1167"/>
        <v>0.41123242199446708</v>
      </c>
      <c r="LF206" s="7">
        <f t="shared" ca="1" si="1168"/>
        <v>5.0306039543994485E-2</v>
      </c>
      <c r="LG206" s="7">
        <f t="shared" ca="1" si="1169"/>
        <v>1</v>
      </c>
      <c r="LH206" s="7" t="str">
        <f t="shared" ca="1" si="1170"/>
        <v>5</v>
      </c>
      <c r="LI206" s="7">
        <f ca="1">IFERROR(IF(LI205+LH206&gt;LJ$4,LI205,LI205+LH206),"")</f>
        <v>60</v>
      </c>
      <c r="LJ206" s="7">
        <f t="shared" ca="1" si="1253"/>
        <v>0</v>
      </c>
      <c r="LK206" s="7">
        <f t="shared" ca="1" si="1171"/>
        <v>0.86735764259733494</v>
      </c>
      <c r="LL206" s="7">
        <f t="shared" ca="1" si="1172"/>
        <v>-0.40581918105887338</v>
      </c>
      <c r="LM206" s="7">
        <f t="shared" ca="1" si="1173"/>
        <v>0</v>
      </c>
      <c r="LN206" s="7">
        <f t="shared" ca="1" si="1174"/>
        <v>0</v>
      </c>
      <c r="LO206" s="7">
        <f ca="1">IFERROR(IF(LO205+LN206&gt;LP$4,LO205,LO205+LN206),"")</f>
        <v>60</v>
      </c>
      <c r="LP206" s="7">
        <f t="shared" ca="1" si="1254"/>
        <v>0</v>
      </c>
      <c r="LQ206" s="7">
        <f t="shared" ca="1" si="1175"/>
        <v>2.7798503549144593E-2</v>
      </c>
      <c r="LR206" s="7">
        <f t="shared" ca="1" si="1176"/>
        <v>0.43373995798931697</v>
      </c>
      <c r="LS206" s="7">
        <f t="shared" ca="1" si="1177"/>
        <v>1</v>
      </c>
      <c r="LT206" s="7" t="str">
        <f t="shared" ca="1" si="1178"/>
        <v>5</v>
      </c>
      <c r="LU206" s="7">
        <f ca="1">IFERROR(IF(LU205+LT206&gt;LV$4,LU205,LU205+LT206),"")</f>
        <v>60</v>
      </c>
      <c r="LV206" s="7">
        <f t="shared" ca="1" si="1255"/>
        <v>0</v>
      </c>
      <c r="LW206" s="7">
        <f t="shared" ca="1" si="1179"/>
        <v>0.69929870383795145</v>
      </c>
      <c r="LX206" s="7">
        <f t="shared" ca="1" si="1180"/>
        <v>-0.23776024229948989</v>
      </c>
      <c r="LY206" s="7">
        <f t="shared" ca="1" si="1181"/>
        <v>0</v>
      </c>
      <c r="LZ206" s="7">
        <f t="shared" ca="1" si="1182"/>
        <v>0</v>
      </c>
      <c r="MA206" s="7">
        <f ca="1">IFERROR(IF(MA205+LZ206&gt;MB$4,MA205,MA205+LZ206),"")</f>
        <v>60</v>
      </c>
      <c r="MB206" s="7">
        <f t="shared" ca="1" si="1256"/>
        <v>0</v>
      </c>
      <c r="MC206" s="7">
        <f t="shared" ca="1" si="1183"/>
        <v>0.60016254350909315</v>
      </c>
      <c r="MD206" s="7">
        <f t="shared" ca="1" si="1184"/>
        <v>-0.13862408197063159</v>
      </c>
      <c r="ME206" s="7">
        <f t="shared" ca="1" si="1185"/>
        <v>0</v>
      </c>
      <c r="MF206" s="7">
        <f t="shared" ca="1" si="1186"/>
        <v>0</v>
      </c>
      <c r="MG206" s="7">
        <f ca="1">IFERROR(IF(MG205+MF206&gt;MH$4,MG205,MG205+MF206),"")</f>
        <v>60</v>
      </c>
      <c r="MH206" s="7">
        <f t="shared" ca="1" si="1257"/>
        <v>0</v>
      </c>
      <c r="MI206" s="7">
        <f t="shared" ca="1" si="1187"/>
        <v>0.78306339067523689</v>
      </c>
      <c r="MJ206" s="7">
        <f t="shared" ca="1" si="1188"/>
        <v>-0.32152492913677533</v>
      </c>
      <c r="MK206" s="7">
        <f t="shared" ca="1" si="1189"/>
        <v>0</v>
      </c>
      <c r="ML206" s="7">
        <f t="shared" ca="1" si="1190"/>
        <v>0</v>
      </c>
      <c r="MM206" s="7">
        <f ca="1">IFERROR(IF(MM205+ML206&gt;MN$4,MM205,MM205+ML206),"")</f>
        <v>60</v>
      </c>
      <c r="MN206" s="7">
        <f t="shared" ca="1" si="1258"/>
        <v>0</v>
      </c>
      <c r="MO206" s="7">
        <f t="shared" ca="1" si="1191"/>
        <v>0.40141412814176636</v>
      </c>
      <c r="MP206" s="7">
        <f t="shared" ca="1" si="1192"/>
        <v>6.0124333396695206E-2</v>
      </c>
      <c r="MQ206" s="7">
        <f t="shared" ca="1" si="1193"/>
        <v>1</v>
      </c>
      <c r="MR206" s="7" t="str">
        <f t="shared" ca="1" si="1194"/>
        <v>5</v>
      </c>
      <c r="MS206" s="7">
        <f ca="1">IFERROR(IF(MS205+MR206&gt;MT$4,MS205,MS205+MR206),"")</f>
        <v>60</v>
      </c>
      <c r="MT206" s="7">
        <f t="shared" ca="1" si="1259"/>
        <v>0</v>
      </c>
      <c r="MU206" s="7">
        <f t="shared" ca="1" si="1195"/>
        <v>0.93730231402322772</v>
      </c>
      <c r="MV206" s="7">
        <f t="shared" ca="1" si="1196"/>
        <v>-0.47576385248476616</v>
      </c>
      <c r="MW206" s="7">
        <f t="shared" ca="1" si="1197"/>
        <v>0</v>
      </c>
      <c r="MX206" s="7">
        <f t="shared" ca="1" si="1198"/>
        <v>0</v>
      </c>
      <c r="MY206" s="7">
        <f ca="1">IFERROR(IF(MY205+MX206&gt;MZ$4,MY205,MY205+MX206),"")</f>
        <v>60</v>
      </c>
      <c r="MZ206" s="7">
        <f t="shared" ca="1" si="1260"/>
        <v>0</v>
      </c>
      <c r="NA206" s="7">
        <f t="shared" ca="1" si="1199"/>
        <v>0.761696437169751</v>
      </c>
      <c r="NB206" s="7">
        <f t="shared" ca="1" si="1200"/>
        <v>-0.30015797563128943</v>
      </c>
      <c r="NC206" s="7">
        <f t="shared" ca="1" si="1201"/>
        <v>0</v>
      </c>
      <c r="ND206" s="7">
        <f t="shared" ca="1" si="1202"/>
        <v>0</v>
      </c>
      <c r="NE206" s="7">
        <f ca="1">IFERROR(IF(NE205+ND206&gt;NF$4,NE205,NE205+ND206),"")</f>
        <v>60</v>
      </c>
      <c r="NF206" s="7">
        <f t="shared" ca="1" si="1261"/>
        <v>0</v>
      </c>
      <c r="NG206" s="7">
        <f t="shared" ca="1" si="1203"/>
        <v>0.86011688204095904</v>
      </c>
      <c r="NH206" s="7">
        <f t="shared" ca="1" si="1204"/>
        <v>-0.39857842050249748</v>
      </c>
      <c r="NI206" s="7">
        <f t="shared" ca="1" si="1205"/>
        <v>0</v>
      </c>
      <c r="NJ206" s="7">
        <f t="shared" ca="1" si="1206"/>
        <v>0</v>
      </c>
      <c r="NK206" s="7">
        <f ca="1">IFERROR(IF(NK205+NJ206&gt;NL$4,NK205,NK205+NJ206),"")</f>
        <v>60</v>
      </c>
      <c r="NL206" s="7">
        <f t="shared" ca="1" si="1262"/>
        <v>0</v>
      </c>
      <c r="NM206" s="7">
        <f t="shared" ca="1" si="1207"/>
        <v>0.80076430764995388</v>
      </c>
      <c r="NN206" s="7">
        <f t="shared" ca="1" si="1208"/>
        <v>-0.33922584611149231</v>
      </c>
      <c r="NO206" s="7">
        <f t="shared" ca="1" si="1209"/>
        <v>0</v>
      </c>
      <c r="NP206" s="7">
        <f t="shared" ca="1" si="1210"/>
        <v>0</v>
      </c>
      <c r="NQ206" s="7">
        <f ca="1">IFERROR(IF(NQ205+NP206&gt;NR$4,NQ205,NQ205+NP206),"")</f>
        <v>60</v>
      </c>
      <c r="NR206" s="7">
        <f t="shared" ca="1" si="1263"/>
        <v>0</v>
      </c>
      <c r="NT206">
        <v>204</v>
      </c>
      <c r="NU206" s="7" t="s">
        <v>19</v>
      </c>
      <c r="NV206" s="7" t="str">
        <f t="shared" ca="1" si="967"/>
        <v/>
      </c>
      <c r="NW206" s="7" t="str">
        <f t="shared" ca="1" si="961"/>
        <v/>
      </c>
      <c r="NX206" t="str">
        <f ca="1">IFERROR(VLOOKUP(NT206,$K$3:$AK$568,8,FALSE),"")</f>
        <v/>
      </c>
      <c r="NY206" t="str">
        <f ca="1">IFERROR(VLOOKUP(NT206,$K$3:$AK$568,9,FALSE),"")</f>
        <v/>
      </c>
      <c r="NZ206" s="7" t="str">
        <f ca="1">IFERROR(VLOOKUP(NT206,$K$3:$AK$568,27,FALSE),"")</f>
        <v/>
      </c>
      <c r="OB206">
        <v>204</v>
      </c>
      <c r="OC206" s="7" t="s">
        <v>19</v>
      </c>
      <c r="OD206" t="e">
        <f t="shared" ca="1" si="968"/>
        <v>#N/A</v>
      </c>
      <c r="OE206" s="7" t="str">
        <f t="shared" ca="1" si="969"/>
        <v/>
      </c>
      <c r="OF206" s="7" t="str">
        <f t="shared" ca="1" si="970"/>
        <v/>
      </c>
      <c r="OG206" t="str">
        <f t="shared" ca="1" si="971"/>
        <v/>
      </c>
      <c r="OI206">
        <v>204</v>
      </c>
      <c r="OJ206" s="7" t="s">
        <v>19</v>
      </c>
      <c r="OK206" s="7" t="str">
        <f t="shared" ca="1" si="972"/>
        <v/>
      </c>
      <c r="OL206" s="7" t="str">
        <f t="shared" ca="1" si="973"/>
        <v/>
      </c>
      <c r="OM206" t="str">
        <f ca="1">IFERROR(VLOOKUP(OI206,$L$3:$AK$568,7,FALSE),"")</f>
        <v/>
      </c>
      <c r="ON206" t="str">
        <f ca="1">IFERROR(VLOOKUP(OI206,$L$3:$AK$568,8,FALSE),"")</f>
        <v/>
      </c>
      <c r="OO206" s="7" t="str">
        <f ca="1">IFERROR(VLOOKUP(OI206,$L$3:$AK$568,26,FALSE),"")</f>
        <v/>
      </c>
      <c r="OQ206">
        <v>204</v>
      </c>
      <c r="OR206" s="7" t="s">
        <v>19</v>
      </c>
      <c r="OS206" t="e">
        <f t="shared" ca="1" si="974"/>
        <v>#N/A</v>
      </c>
      <c r="OT206" s="7" t="str">
        <f t="shared" ca="1" si="975"/>
        <v/>
      </c>
      <c r="OU206" s="7" t="str">
        <f t="shared" ca="1" si="976"/>
        <v/>
      </c>
      <c r="OV206" t="str">
        <f t="shared" ca="1" si="977"/>
        <v/>
      </c>
      <c r="OX206">
        <v>204</v>
      </c>
      <c r="OY206" s="7" t="s">
        <v>19</v>
      </c>
      <c r="OZ206" s="7" t="str">
        <f t="shared" ca="1" si="978"/>
        <v/>
      </c>
      <c r="PA206" s="7" t="str">
        <f t="shared" ca="1" si="979"/>
        <v/>
      </c>
      <c r="PB206" t="str">
        <f ca="1">IFERROR(VLOOKUP(OX206,$M$3:$AK$568,6,FALSE),"")</f>
        <v/>
      </c>
      <c r="PC206" t="str">
        <f ca="1">IFERROR(VLOOKUP(OX206,$M$3:$AK$568,7,FALSE),"")</f>
        <v/>
      </c>
      <c r="PD206" s="7" t="str">
        <f ca="1">IFERROR(VLOOKUP(OX206,$M$3:$AK$568,25,FALSE),"")</f>
        <v/>
      </c>
      <c r="PF206">
        <v>204</v>
      </c>
      <c r="PG206" s="7" t="s">
        <v>19</v>
      </c>
      <c r="PH206" t="e">
        <f t="shared" ca="1" si="980"/>
        <v>#N/A</v>
      </c>
      <c r="PI206" s="7" t="str">
        <f t="shared" ca="1" si="981"/>
        <v/>
      </c>
      <c r="PJ206" s="7" t="str">
        <f t="shared" ca="1" si="982"/>
        <v/>
      </c>
      <c r="PK206" t="str">
        <f t="shared" ca="1" si="983"/>
        <v/>
      </c>
      <c r="PM206">
        <v>204</v>
      </c>
      <c r="PN206" s="7" t="s">
        <v>19</v>
      </c>
      <c r="PO206" s="202" t="str">
        <f t="shared" ca="1" si="984"/>
        <v/>
      </c>
      <c r="PP206" s="7" t="str">
        <f t="shared" ca="1" si="985"/>
        <v/>
      </c>
      <c r="PQ206" t="str">
        <f ca="1">IFERROR(VLOOKUP(PM206,$G$325:$R$409,12,FALSE),"")</f>
        <v/>
      </c>
      <c r="PR206" t="e">
        <f ca="1">VLOOKUP(PM206,$G$324:$Q$409,11,FALSE)</f>
        <v>#N/A</v>
      </c>
      <c r="PS206" s="7" t="str">
        <f ca="1">VLOOKUP(PQ206,$R$325:$Y$409,8,FALSE)</f>
        <v>- -</v>
      </c>
      <c r="PT206" s="7">
        <f ca="1">ReSt</f>
        <v>-4</v>
      </c>
      <c r="PU206" s="7" t="e">
        <f t="shared" ca="1" si="986"/>
        <v>#N/A</v>
      </c>
      <c r="PV206" s="7" t="e">
        <f t="shared" ca="1" si="987"/>
        <v>#N/A</v>
      </c>
      <c r="PW206" s="7" t="str">
        <f ca="1">VLOOKUP(PQ206,$R$325:$AK$409,8,FALSE)</f>
        <v>- -</v>
      </c>
      <c r="PX206" s="7"/>
      <c r="PY206">
        <v>204</v>
      </c>
      <c r="PZ206" s="7" t="s">
        <v>19</v>
      </c>
      <c r="QA206" t="str">
        <f t="shared" ca="1" si="988"/>
        <v/>
      </c>
      <c r="QB206" s="7" t="str">
        <f t="shared" ca="1" si="989"/>
        <v/>
      </c>
      <c r="QC206" s="7" t="str">
        <f t="shared" ca="1" si="990"/>
        <v/>
      </c>
      <c r="QD206" t="str">
        <f t="shared" ca="1" si="991"/>
        <v/>
      </c>
      <c r="QF206">
        <v>204</v>
      </c>
      <c r="QG206" s="7" t="s">
        <v>19</v>
      </c>
      <c r="QH206" s="7" t="str">
        <f t="shared" ca="1" si="992"/>
        <v/>
      </c>
      <c r="QI206" s="7" t="e">
        <f t="shared" ca="1" si="993"/>
        <v>#VALUE!</v>
      </c>
      <c r="QJ206" t="e">
        <f t="shared" ca="1" si="994"/>
        <v>#N/A</v>
      </c>
      <c r="QK206" s="7" t="e">
        <f t="shared" ca="1" si="995"/>
        <v>#N/A</v>
      </c>
      <c r="QM206">
        <v>204</v>
      </c>
      <c r="QN206" s="7" t="s">
        <v>19</v>
      </c>
      <c r="QO206" t="str">
        <f t="shared" ca="1" si="996"/>
        <v/>
      </c>
      <c r="QP206" s="7" t="str">
        <f t="shared" ca="1" si="997"/>
        <v/>
      </c>
      <c r="QQ206" t="str">
        <f t="shared" ca="1" si="998"/>
        <v/>
      </c>
    </row>
    <row r="207" spans="1:459" x14ac:dyDescent="0.25">
      <c r="A207" s="240" t="str">
        <f>IF('Character Sheet'!$B$4="Creature","N","Y")</f>
        <v>Y</v>
      </c>
      <c r="C207" s="75"/>
      <c r="D207" s="76"/>
      <c r="F207" s="75"/>
      <c r="G207" s="76"/>
      <c r="I207" s="75"/>
      <c r="J207" s="85"/>
      <c r="K207" s="85">
        <f t="shared" ca="1" si="962"/>
        <v>7</v>
      </c>
      <c r="L207" s="85">
        <f t="shared" ca="1" si="951"/>
        <v>1</v>
      </c>
      <c r="M207" s="70">
        <f t="shared" ca="1" si="956"/>
        <v>10</v>
      </c>
      <c r="O207" s="222">
        <f t="shared" ca="1" si="963"/>
        <v>176</v>
      </c>
      <c r="Q207" s="7" t="str">
        <f t="shared" si="999"/>
        <v>Poisons Lore</v>
      </c>
      <c r="R207" s="9" t="s">
        <v>1479</v>
      </c>
      <c r="S207" s="9" t="s">
        <v>1964</v>
      </c>
      <c r="T207" s="61" t="str">
        <f>SUBSTITUTE(IFERROR(IFERROR(VLOOKUP(R207,'[1]Skill Statistics'!$A$3:$C$513,2,FALSE),VLOOKUP(Q207,'[1]Skill Statistics'!$A$3:$C$513,2,FALSE)),T206),"R*","ReSt")</f>
        <v>Me/Me</v>
      </c>
      <c r="U207" s="61" t="str">
        <f>IFERROR(IFERROR(VLOOKUP(R207,'[1]Skill Statistics'!$A$3:$C$513,3,FALSE),VLOOKUP(Q207,'[1]Skill Statistics'!$A$3:$C$513,3,FALSE)),U206)</f>
        <v>Re</v>
      </c>
      <c r="V207" s="61" t="str">
        <f>IF(ISNUMBER(SEARCH("Category",R207)),"- -",IFERROR(IFERROR(VLOOKUP(Q207,[1]Professions!$A$4:$AM$288,MATCH(Profession,[1]Professions!$A$1:$AM$1,0),FALSE),VLOOKUP(Q207,Calculations!$B$91:$I$95,8,FALSE)),"- -"))</f>
        <v>2 / 3</v>
      </c>
      <c r="W207" s="60">
        <f t="shared" si="964"/>
        <v>0</v>
      </c>
      <c r="X207" s="7">
        <f ca="1">IFERROR(VLOOKUP(R207,$BS$6:$NR$519,MATCH(ActualLevel,$BS$3:$NR$3,0),FALSE),"- -")</f>
        <v>0</v>
      </c>
      <c r="Y207" s="7">
        <f t="shared" ca="1" si="955"/>
        <v>0</v>
      </c>
      <c r="Z207" s="7">
        <f ca="1">IFERROR(VLOOKUP(Y207,Charts!$BQ$2:$BR$52,2,FALSE),"- -")</f>
        <v>-25</v>
      </c>
      <c r="AA207" s="7">
        <f t="shared" ca="1" si="1000"/>
        <v>3</v>
      </c>
      <c r="AB207" s="7">
        <f t="shared" ca="1" si="952"/>
        <v>0</v>
      </c>
      <c r="AC207" s="7"/>
      <c r="AD207" s="7"/>
      <c r="AE207" s="7"/>
      <c r="AF207" s="7"/>
      <c r="AG207" s="7"/>
      <c r="AH207" s="43"/>
      <c r="AI207" s="7"/>
      <c r="AJ207" s="7"/>
      <c r="AK207" s="7">
        <f t="shared" ca="1" si="1001"/>
        <v>-22</v>
      </c>
      <c r="AL207" s="7"/>
      <c r="AM207" s="69">
        <f>IFERROR(VLOOKUP(R207,'[1]Skill Statistics'!$A$3:$AN$513,MATCH(Profession,'[1]Skill Statistics'!$A$2:$AN$2,0),FALSE),0)</f>
        <v>0.2</v>
      </c>
      <c r="AN207" s="85">
        <f>IFERROR(VLOOKUP(Q207,'[1]Skill Statistics'!$A$3:$BK$513,MATCH(Archetype,'[1]Skill Statistics'!$A$2:$BK$2,0),FALSE),0)</f>
        <v>0</v>
      </c>
      <c r="AO207" s="85">
        <f>IFERROR(VLOOKUP(Q207,'[1]Skill Statistics'!$A$3:$BB$513,MATCH(Race,'[1]Skill Statistics'!$A$2:$BB$2,0),FALSE),0)</f>
        <v>0</v>
      </c>
      <c r="AP207" s="85">
        <f t="shared" ca="1" si="965"/>
        <v>0.3</v>
      </c>
      <c r="AQ207" s="70"/>
      <c r="AS207" s="69">
        <f>IFERROR(VLOOKUP(Q207,'[1]Professional Skills'!$A$4:$AM$288,MATCH(Profession,'[1]Professional Skills'!$A$3:$AM$3,0),FALSE),"- -")</f>
        <v>0</v>
      </c>
      <c r="AU207" s="7">
        <f t="shared" si="954"/>
        <v>0</v>
      </c>
      <c r="AV207" s="7">
        <f t="shared" ca="1" si="953"/>
        <v>0</v>
      </c>
      <c r="AW207" t="str">
        <f t="shared" si="1004"/>
        <v/>
      </c>
      <c r="AX207" t="str">
        <f>IFERROR(_xlfn.RANK.EQ(AW207,$AW$5:$AW$568),"")</f>
        <v/>
      </c>
      <c r="AY207">
        <f t="shared" si="959"/>
        <v>0</v>
      </c>
      <c r="AZ207" s="70" t="str">
        <f t="shared" si="1002"/>
        <v/>
      </c>
      <c r="BB207" s="69">
        <f>IFERROR(IF(Q207="Language",VLOOKUP(R207,[1]Cultures!$B$4:$N$218,MATCH(Culture,[1]Cultures!$B$3:$N$3,0),FALSE),VLOOKUP(Q207,[1]Cultures!$B$4:$O$212,MATCH(Culture,[1]Cultures!$B$3:$O$3,0),FALSE)),"- -")</f>
        <v>0</v>
      </c>
      <c r="BD207">
        <f t="shared" ca="1" si="1264"/>
        <v>0</v>
      </c>
      <c r="BE207" t="str">
        <f t="shared" si="1211"/>
        <v/>
      </c>
      <c r="BI207" s="7">
        <f t="shared" si="1003"/>
        <v>0</v>
      </c>
      <c r="BK207" s="7"/>
      <c r="BL207" s="70">
        <f t="shared" si="960"/>
        <v>0</v>
      </c>
      <c r="BN207" s="69">
        <f>IFERROR(VLOOKUP(V207,Charts!$BT$2:$BV$14,3,FALSE),"- -")</f>
        <v>0.84615384615384615</v>
      </c>
      <c r="BO207" s="85">
        <f t="shared" ca="1" si="966"/>
        <v>1.7310938856716942</v>
      </c>
      <c r="BP207" s="70">
        <f t="shared" ca="1" si="1212"/>
        <v>176</v>
      </c>
      <c r="BR207" s="7">
        <v>202</v>
      </c>
      <c r="BS207" s="9" t="str">
        <f ca="1">VLOOKUP(BR207,$O$3:$R$568,4,FALSE)</f>
        <v>Barge</v>
      </c>
      <c r="BT207" s="7" t="str">
        <f ca="1">VLOOKUP(BS207,$R$3:$V$568,5,FALSE)</f>
        <v>4 / 6</v>
      </c>
      <c r="BU207" s="7">
        <f ca="1">VLOOKUP(BT207,Charts!$BT$2:$BV$14,3,FALSE)</f>
        <v>0.53846153846153844</v>
      </c>
      <c r="BV207" s="7" t="str">
        <f t="shared" ca="1" si="1005"/>
        <v>4</v>
      </c>
      <c r="BW207" s="7" t="str">
        <f t="shared" ca="1" si="1006"/>
        <v>6</v>
      </c>
      <c r="BY207" s="7">
        <f t="shared" ca="1" si="1007"/>
        <v>0.67890711224366784</v>
      </c>
      <c r="BZ207" s="7">
        <f t="shared" ca="1" si="1008"/>
        <v>-0.14044557378212941</v>
      </c>
      <c r="CA207" s="7">
        <f t="shared" ca="1" si="1009"/>
        <v>0</v>
      </c>
      <c r="CB207" s="7">
        <f t="shared" ca="1" si="1010"/>
        <v>0</v>
      </c>
      <c r="CC207" s="7">
        <f ca="1">IFERROR(IF(CC206+CB207&gt;CD$4,CC206,CC206+CB207),"")</f>
        <v>38</v>
      </c>
      <c r="CD207" s="7">
        <f t="shared" ca="1" si="1213"/>
        <v>0</v>
      </c>
      <c r="CE207" s="7">
        <f t="shared" ca="1" si="1011"/>
        <v>0.21500690807942324</v>
      </c>
      <c r="CF207" s="7">
        <f t="shared" ca="1" si="1012"/>
        <v>0.32345463038211519</v>
      </c>
      <c r="CG207" s="7">
        <f t="shared" ca="1" si="1013"/>
        <v>1</v>
      </c>
      <c r="CH207" s="7" t="str">
        <f t="shared" ca="1" si="1014"/>
        <v>4</v>
      </c>
      <c r="CI207" s="7">
        <f ca="1">IFERROR(IF(CI206+CH207&gt;CJ$4,CI206,CI206+CH207),"")</f>
        <v>60</v>
      </c>
      <c r="CJ207" s="7">
        <f t="shared" ca="1" si="1214"/>
        <v>0</v>
      </c>
      <c r="CK207" s="7">
        <f t="shared" ca="1" si="1015"/>
        <v>0.68066323761571679</v>
      </c>
      <c r="CL207" s="7">
        <f t="shared" ca="1" si="1016"/>
        <v>-0.14220169915417835</v>
      </c>
      <c r="CM207" s="7">
        <f t="shared" ca="1" si="1017"/>
        <v>0</v>
      </c>
      <c r="CN207" s="7">
        <f t="shared" ca="1" si="1018"/>
        <v>0</v>
      </c>
      <c r="CO207" s="7">
        <f ca="1">IFERROR(IF(CO206+CN207&gt;CP$4,CO206,CO206+CN207),"")</f>
        <v>60</v>
      </c>
      <c r="CP207" s="7">
        <f t="shared" ca="1" si="1215"/>
        <v>0</v>
      </c>
      <c r="CQ207" s="7">
        <f t="shared" ca="1" si="1019"/>
        <v>0.32578709207522305</v>
      </c>
      <c r="CR207" s="7">
        <f t="shared" ca="1" si="1020"/>
        <v>0.21267444638631539</v>
      </c>
      <c r="CS207" s="7">
        <f t="shared" ca="1" si="1021"/>
        <v>1</v>
      </c>
      <c r="CT207" s="7" t="str">
        <f t="shared" ca="1" si="1022"/>
        <v>4</v>
      </c>
      <c r="CU207" s="7">
        <f ca="1">IFERROR(IF(CU206+CT207&gt;CV$4,CU206,CU206+CT207),"")</f>
        <v>60</v>
      </c>
      <c r="CV207" s="7">
        <f t="shared" ca="1" si="1216"/>
        <v>0</v>
      </c>
      <c r="CW207" s="7">
        <f t="shared" ca="1" si="1023"/>
        <v>0.65930323968708415</v>
      </c>
      <c r="CX207" s="7">
        <f t="shared" ca="1" si="1024"/>
        <v>-0.12084170122554572</v>
      </c>
      <c r="CY207" s="7">
        <f t="shared" ca="1" si="1025"/>
        <v>0</v>
      </c>
      <c r="CZ207" s="7">
        <f t="shared" ca="1" si="1026"/>
        <v>0</v>
      </c>
      <c r="DA207" s="7">
        <f ca="1">IFERROR(IF(DA206+CZ207&gt;DB$4,DA206,DA206+CZ207),"")</f>
        <v>60</v>
      </c>
      <c r="DB207" s="7">
        <f t="shared" ca="1" si="1217"/>
        <v>0</v>
      </c>
      <c r="DC207" s="7">
        <f t="shared" ca="1" si="1027"/>
        <v>0.91219250578878175</v>
      </c>
      <c r="DD207" s="7">
        <f t="shared" ca="1" si="1028"/>
        <v>-0.37373096732724331</v>
      </c>
      <c r="DE207" s="7">
        <f t="shared" ca="1" si="1029"/>
        <v>0</v>
      </c>
      <c r="DF207" s="7">
        <f t="shared" ca="1" si="1030"/>
        <v>0</v>
      </c>
      <c r="DG207" s="7">
        <f ca="1">IFERROR(IF(DG206+DF207&gt;DH$4,DG206,DG206+DF207),"")</f>
        <v>60</v>
      </c>
      <c r="DH207" s="7">
        <f t="shared" ca="1" si="1218"/>
        <v>0</v>
      </c>
      <c r="DI207" s="7">
        <f t="shared" ca="1" si="1031"/>
        <v>0.14195277617435775</v>
      </c>
      <c r="DJ207" s="7">
        <f t="shared" ca="1" si="1032"/>
        <v>0.39650876228718068</v>
      </c>
      <c r="DK207" s="7">
        <f t="shared" ca="1" si="1033"/>
        <v>1</v>
      </c>
      <c r="DL207" s="7" t="str">
        <f t="shared" ca="1" si="1034"/>
        <v>4</v>
      </c>
      <c r="DM207" s="7">
        <f ca="1">IFERROR(IF(DM206+DL207&gt;DN$4,DM206,DM206+DL207),"")</f>
        <v>60</v>
      </c>
      <c r="DN207" s="7">
        <f t="shared" ca="1" si="1219"/>
        <v>0</v>
      </c>
      <c r="DO207" s="7">
        <f t="shared" ca="1" si="1035"/>
        <v>0.74181719365035481</v>
      </c>
      <c r="DP207" s="7">
        <f t="shared" ca="1" si="1036"/>
        <v>-0.20335565518881638</v>
      </c>
      <c r="DQ207" s="7">
        <f t="shared" ca="1" si="1037"/>
        <v>0</v>
      </c>
      <c r="DR207" s="7">
        <f t="shared" ca="1" si="1038"/>
        <v>0</v>
      </c>
      <c r="DS207" s="7">
        <f ca="1">IFERROR(IF(DS206+DR207&gt;DT$4,DS206,DS206+DR207),"")</f>
        <v>60</v>
      </c>
      <c r="DT207" s="7">
        <f t="shared" ca="1" si="1220"/>
        <v>0</v>
      </c>
      <c r="DU207" s="7">
        <f t="shared" ca="1" si="1039"/>
        <v>0.87231270597736921</v>
      </c>
      <c r="DV207" s="7">
        <f t="shared" ca="1" si="1040"/>
        <v>-0.33385116751583077</v>
      </c>
      <c r="DW207" s="7">
        <f t="shared" ca="1" si="1041"/>
        <v>0</v>
      </c>
      <c r="DX207" s="7">
        <f t="shared" ca="1" si="1042"/>
        <v>0</v>
      </c>
      <c r="DY207" s="7">
        <f ca="1">IFERROR(IF(DY206+DX207&gt;DZ$4,DY206,DY206+DX207),"")</f>
        <v>60</v>
      </c>
      <c r="DZ207" s="7">
        <f t="shared" ca="1" si="1221"/>
        <v>0</v>
      </c>
      <c r="EA207" s="7">
        <f t="shared" ca="1" si="1043"/>
        <v>9.070745237095057E-3</v>
      </c>
      <c r="EB207" s="7">
        <f t="shared" ca="1" si="1044"/>
        <v>0.52939079322444338</v>
      </c>
      <c r="EC207" s="7">
        <f t="shared" ca="1" si="1045"/>
        <v>1</v>
      </c>
      <c r="ED207" s="7" t="str">
        <f t="shared" ca="1" si="1046"/>
        <v>4</v>
      </c>
      <c r="EE207" s="7">
        <f ca="1">IFERROR(IF(EE206+ED207&gt;EF$4,EE206,EE206+ED207),"")</f>
        <v>60</v>
      </c>
      <c r="EF207" s="7">
        <f t="shared" ca="1" si="1222"/>
        <v>0</v>
      </c>
      <c r="EG207" s="7">
        <f t="shared" ca="1" si="1047"/>
        <v>0.36331979679773585</v>
      </c>
      <c r="EH207" s="7">
        <f t="shared" ca="1" si="1048"/>
        <v>0.17514174166380259</v>
      </c>
      <c r="EI207" s="7">
        <f t="shared" ca="1" si="1049"/>
        <v>1</v>
      </c>
      <c r="EJ207" s="7" t="str">
        <f t="shared" ca="1" si="1050"/>
        <v>4</v>
      </c>
      <c r="EK207" s="7">
        <f ca="1">IFERROR(IF(EK206+EJ207&gt;EL$4,EK206,EK206+EJ207),"")</f>
        <v>60</v>
      </c>
      <c r="EL207" s="7">
        <f t="shared" ca="1" si="1223"/>
        <v>0</v>
      </c>
      <c r="EM207" s="7">
        <f t="shared" ca="1" si="1051"/>
        <v>0.43963806703339103</v>
      </c>
      <c r="EN207" s="7">
        <f t="shared" ca="1" si="1052"/>
        <v>9.8823471428147402E-2</v>
      </c>
      <c r="EO207" s="7">
        <f t="shared" ca="1" si="1053"/>
        <v>1</v>
      </c>
      <c r="EP207" s="7" t="str">
        <f t="shared" ca="1" si="1054"/>
        <v>4</v>
      </c>
      <c r="EQ207" s="7">
        <f ca="1">IFERROR(IF(EQ206+EP207&gt;ER$4,EQ206,EQ206+EP207),"")</f>
        <v>60</v>
      </c>
      <c r="ER207" s="7">
        <f t="shared" ca="1" si="1224"/>
        <v>0</v>
      </c>
      <c r="ES207" s="7">
        <f t="shared" ca="1" si="1055"/>
        <v>0.24213419604554842</v>
      </c>
      <c r="ET207" s="7">
        <f t="shared" ca="1" si="1056"/>
        <v>0.29632734241599001</v>
      </c>
      <c r="EU207" s="7">
        <f t="shared" ca="1" si="1057"/>
        <v>1</v>
      </c>
      <c r="EV207" s="7" t="str">
        <f t="shared" ca="1" si="1058"/>
        <v>4</v>
      </c>
      <c r="EW207" s="7">
        <f ca="1">IFERROR(IF(EW206+EV207&gt;EX$4,EW206,EW206+EV207),"")</f>
        <v>60</v>
      </c>
      <c r="EX207" s="7">
        <f t="shared" ca="1" si="1225"/>
        <v>0</v>
      </c>
      <c r="EY207" s="7">
        <f t="shared" ca="1" si="1059"/>
        <v>0.63594447919725217</v>
      </c>
      <c r="EZ207" s="7">
        <f t="shared" ca="1" si="1060"/>
        <v>-9.748294073571373E-2</v>
      </c>
      <c r="FA207" s="7">
        <f t="shared" ca="1" si="1061"/>
        <v>0</v>
      </c>
      <c r="FB207" s="7">
        <f t="shared" ca="1" si="1062"/>
        <v>0</v>
      </c>
      <c r="FC207" s="7">
        <f ca="1">IFERROR(IF(FC206+FB207&gt;FD$4,FC206,FC206+FB207),"")</f>
        <v>60</v>
      </c>
      <c r="FD207" s="7">
        <f t="shared" ca="1" si="1226"/>
        <v>0</v>
      </c>
      <c r="FE207" s="7">
        <f t="shared" ca="1" si="1063"/>
        <v>0.35443593102645932</v>
      </c>
      <c r="FF207" s="7">
        <f t="shared" ca="1" si="1064"/>
        <v>0.18402560743507912</v>
      </c>
      <c r="FG207" s="7">
        <f t="shared" ca="1" si="1065"/>
        <v>1</v>
      </c>
      <c r="FH207" s="7" t="str">
        <f t="shared" ca="1" si="1066"/>
        <v>4</v>
      </c>
      <c r="FI207" s="7">
        <f ca="1">IFERROR(IF(FI206+FH207&gt;FJ$4,FI206,FI206+FH207),"")</f>
        <v>60</v>
      </c>
      <c r="FJ207" s="7">
        <f t="shared" ca="1" si="1227"/>
        <v>0</v>
      </c>
      <c r="FK207" s="7">
        <f t="shared" ca="1" si="1067"/>
        <v>0.7065560817014821</v>
      </c>
      <c r="FL207" s="7">
        <f t="shared" ca="1" si="1068"/>
        <v>-0.16809454323994366</v>
      </c>
      <c r="FM207" s="7">
        <f t="shared" ca="1" si="1069"/>
        <v>0</v>
      </c>
      <c r="FN207" s="7">
        <f t="shared" ca="1" si="1070"/>
        <v>0</v>
      </c>
      <c r="FO207" s="7">
        <f ca="1">IFERROR(IF(FO206+FN207&gt;FP$4,FO206,FO206+FN207),"")</f>
        <v>60</v>
      </c>
      <c r="FP207" s="7">
        <f t="shared" ca="1" si="1228"/>
        <v>0</v>
      </c>
      <c r="FQ207" s="7">
        <f t="shared" ca="1" si="1071"/>
        <v>0.72110030007240644</v>
      </c>
      <c r="FR207" s="7">
        <f t="shared" ca="1" si="1072"/>
        <v>-0.18263876161086801</v>
      </c>
      <c r="FS207" s="7">
        <f t="shared" ca="1" si="1073"/>
        <v>0</v>
      </c>
      <c r="FT207" s="7">
        <f t="shared" ca="1" si="1074"/>
        <v>0</v>
      </c>
      <c r="FU207" s="7">
        <f ca="1">IFERROR(IF(FU206+FT207&gt;FV$4,FU206,FU206+FT207),"")</f>
        <v>60</v>
      </c>
      <c r="FV207" s="7">
        <f t="shared" ca="1" si="1229"/>
        <v>0</v>
      </c>
      <c r="FW207" s="7">
        <f t="shared" ca="1" si="1075"/>
        <v>0.88689202951596924</v>
      </c>
      <c r="FX207" s="7">
        <f t="shared" ca="1" si="1076"/>
        <v>-0.3484304910544308</v>
      </c>
      <c r="FY207" s="7">
        <f t="shared" ca="1" si="1077"/>
        <v>0</v>
      </c>
      <c r="FZ207" s="7">
        <f t="shared" ca="1" si="1078"/>
        <v>0</v>
      </c>
      <c r="GA207" s="7">
        <f ca="1">IFERROR(IF(GA206+FZ207&gt;GB$4,GA206,GA206+FZ207),"")</f>
        <v>60</v>
      </c>
      <c r="GB207" s="7">
        <f t="shared" ca="1" si="1230"/>
        <v>0</v>
      </c>
      <c r="GC207" s="7">
        <f t="shared" ca="1" si="1079"/>
        <v>0.30942845264007723</v>
      </c>
      <c r="GD207" s="7">
        <f t="shared" ca="1" si="1080"/>
        <v>0.2290330858214612</v>
      </c>
      <c r="GE207" s="7">
        <f t="shared" ca="1" si="1081"/>
        <v>1</v>
      </c>
      <c r="GF207" s="7" t="str">
        <f t="shared" ca="1" si="1082"/>
        <v>4</v>
      </c>
      <c r="GG207" s="7">
        <f ca="1">IFERROR(IF(GG206+GF207&gt;GH$4,GG206,GG206+GF207),"")</f>
        <v>60</v>
      </c>
      <c r="GH207" s="7">
        <f t="shared" ca="1" si="1231"/>
        <v>0</v>
      </c>
      <c r="GI207" s="7">
        <f t="shared" ca="1" si="1083"/>
        <v>0.90807548010537276</v>
      </c>
      <c r="GJ207" s="7">
        <f t="shared" ca="1" si="1084"/>
        <v>-0.36961394164383432</v>
      </c>
      <c r="GK207" s="7">
        <f t="shared" ca="1" si="1085"/>
        <v>0</v>
      </c>
      <c r="GL207" s="7">
        <f t="shared" ca="1" si="1086"/>
        <v>0</v>
      </c>
      <c r="GM207" s="7">
        <f ca="1">IFERROR(IF(GM206+GL207&gt;GN$4,GM206,GM206+GL207),"")</f>
        <v>60</v>
      </c>
      <c r="GN207" s="7">
        <f t="shared" ca="1" si="1232"/>
        <v>0</v>
      </c>
      <c r="GO207" s="7">
        <f t="shared" ca="1" si="1087"/>
        <v>0.99400362471456205</v>
      </c>
      <c r="GP207" s="7">
        <f t="shared" ca="1" si="1088"/>
        <v>-0.45554208625302361</v>
      </c>
      <c r="GQ207" s="7">
        <f t="shared" ca="1" si="1089"/>
        <v>0</v>
      </c>
      <c r="GR207" s="7">
        <f t="shared" ca="1" si="1090"/>
        <v>0</v>
      </c>
      <c r="GS207" s="7">
        <f ca="1">IFERROR(IF(GS206+GR207&gt;GT$4,GS206,GS206+GR207),"")</f>
        <v>60</v>
      </c>
      <c r="GT207" s="7">
        <f t="shared" ca="1" si="1233"/>
        <v>0</v>
      </c>
      <c r="GU207" s="7">
        <f t="shared" ca="1" si="1091"/>
        <v>0.96268418866848426</v>
      </c>
      <c r="GV207" s="7">
        <f t="shared" ca="1" si="1092"/>
        <v>-0.42422265020694583</v>
      </c>
      <c r="GW207" s="7">
        <f t="shared" ca="1" si="1093"/>
        <v>0</v>
      </c>
      <c r="GX207" s="7">
        <f t="shared" ca="1" si="1094"/>
        <v>0</v>
      </c>
      <c r="GY207" s="7">
        <f ca="1">IFERROR(IF(GY206+GX207&gt;GZ$4,GY206,GY206+GX207),"")</f>
        <v>60</v>
      </c>
      <c r="GZ207" s="7">
        <f t="shared" ca="1" si="1234"/>
        <v>0</v>
      </c>
      <c r="HA207" s="7">
        <f t="shared" ca="1" si="1095"/>
        <v>0.54209542161167257</v>
      </c>
      <c r="HB207" s="7">
        <f t="shared" ca="1" si="1096"/>
        <v>-3.6338831501341318E-3</v>
      </c>
      <c r="HC207" s="7">
        <f t="shared" ca="1" si="1097"/>
        <v>0</v>
      </c>
      <c r="HD207" s="7">
        <f t="shared" ca="1" si="1098"/>
        <v>0</v>
      </c>
      <c r="HE207" s="7">
        <f ca="1">IFERROR(IF(HE206+HD207&gt;HF$4,HE206,HE206+HD207),"")</f>
        <v>60</v>
      </c>
      <c r="HF207" s="7">
        <f t="shared" ca="1" si="1235"/>
        <v>0</v>
      </c>
      <c r="HG207" s="7">
        <f t="shared" ca="1" si="1099"/>
        <v>0.1278104227434691</v>
      </c>
      <c r="HH207" s="7">
        <f t="shared" ca="1" si="1100"/>
        <v>0.41065111571806934</v>
      </c>
      <c r="HI207" s="7">
        <f t="shared" ca="1" si="1101"/>
        <v>1</v>
      </c>
      <c r="HJ207" s="7" t="str">
        <f t="shared" ca="1" si="1102"/>
        <v>4</v>
      </c>
      <c r="HK207" s="7">
        <f ca="1">IFERROR(IF(HK206+HJ207&gt;HL$4,HK206,HK206+HJ207),"")</f>
        <v>60</v>
      </c>
      <c r="HL207" s="7">
        <f t="shared" ca="1" si="1236"/>
        <v>0</v>
      </c>
      <c r="HM207" s="7">
        <f t="shared" ca="1" si="1103"/>
        <v>0.92903136315336876</v>
      </c>
      <c r="HN207" s="7">
        <f t="shared" ca="1" si="1104"/>
        <v>-0.39056982469183033</v>
      </c>
      <c r="HO207" s="7">
        <f t="shared" ca="1" si="1105"/>
        <v>0</v>
      </c>
      <c r="HP207" s="7">
        <f t="shared" ca="1" si="1106"/>
        <v>0</v>
      </c>
      <c r="HQ207" s="7">
        <f ca="1">IFERROR(IF(HQ206+HP207&gt;HR$4,HQ206,HQ206+HP207),"")</f>
        <v>60</v>
      </c>
      <c r="HR207" s="7">
        <f t="shared" ca="1" si="1237"/>
        <v>0</v>
      </c>
      <c r="HS207" s="7">
        <f t="shared" ca="1" si="1107"/>
        <v>0.43932618817021019</v>
      </c>
      <c r="HT207" s="7">
        <f t="shared" ca="1" si="1108"/>
        <v>9.913535029132825E-2</v>
      </c>
      <c r="HU207" s="7">
        <f t="shared" ca="1" si="1109"/>
        <v>1</v>
      </c>
      <c r="HV207" s="7" t="str">
        <f t="shared" ca="1" si="1110"/>
        <v>4</v>
      </c>
      <c r="HW207" s="7">
        <f ca="1">IFERROR(IF(HW206+HV207&gt;HX$4,HW206,HW206+HV207),"")</f>
        <v>60</v>
      </c>
      <c r="HX207" s="7">
        <f t="shared" ca="1" si="1238"/>
        <v>0</v>
      </c>
      <c r="HY207" s="7">
        <f t="shared" ca="1" si="1111"/>
        <v>0.64209326018225765</v>
      </c>
      <c r="HZ207" s="7">
        <f t="shared" ca="1" si="1112"/>
        <v>-0.10363172172071922</v>
      </c>
      <c r="IA207" s="7">
        <f t="shared" ca="1" si="1113"/>
        <v>0</v>
      </c>
      <c r="IB207" s="7">
        <f t="shared" ca="1" si="1114"/>
        <v>0</v>
      </c>
      <c r="IC207" s="7">
        <f ca="1">IFERROR(IF(IC206+IB207&gt;ID$4,IC206,IC206+IB207),"")</f>
        <v>60</v>
      </c>
      <c r="ID207" s="7">
        <f t="shared" ca="1" si="1239"/>
        <v>0</v>
      </c>
      <c r="IE207" s="7">
        <f t="shared" ca="1" si="1115"/>
        <v>0.78627768621602001</v>
      </c>
      <c r="IF207" s="7">
        <f t="shared" ca="1" si="1116"/>
        <v>-0.24781614775448157</v>
      </c>
      <c r="IG207" s="7">
        <f t="shared" ca="1" si="1117"/>
        <v>0</v>
      </c>
      <c r="IH207" s="7">
        <f t="shared" ca="1" si="1118"/>
        <v>0</v>
      </c>
      <c r="II207" s="7">
        <f ca="1">IFERROR(IF(II206+IH207&gt;IJ$4,II206,II206+IH207),"")</f>
        <v>60</v>
      </c>
      <c r="IJ207" s="7">
        <f t="shared" ca="1" si="1240"/>
        <v>0</v>
      </c>
      <c r="IK207" s="7">
        <f t="shared" ca="1" si="1119"/>
        <v>0.68422958168748482</v>
      </c>
      <c r="IL207" s="7">
        <f t="shared" ca="1" si="1120"/>
        <v>-0.14576804322594639</v>
      </c>
      <c r="IM207" s="7">
        <f t="shared" ca="1" si="1121"/>
        <v>0</v>
      </c>
      <c r="IN207" s="7">
        <f t="shared" ca="1" si="1122"/>
        <v>0</v>
      </c>
      <c r="IO207" s="7">
        <f ca="1">IFERROR(IF(IO206+IN207&gt;IP$4,IO206,IO206+IN207),"")</f>
        <v>60</v>
      </c>
      <c r="IP207" s="7">
        <f t="shared" ca="1" si="1241"/>
        <v>0</v>
      </c>
      <c r="IQ207" s="7">
        <f t="shared" ca="1" si="1123"/>
        <v>0.71519976084993153</v>
      </c>
      <c r="IR207" s="7">
        <f t="shared" ca="1" si="1124"/>
        <v>-0.1767382223883931</v>
      </c>
      <c r="IS207" s="7">
        <f t="shared" ca="1" si="1125"/>
        <v>0</v>
      </c>
      <c r="IT207" s="7">
        <f t="shared" ca="1" si="1126"/>
        <v>0</v>
      </c>
      <c r="IU207" s="7">
        <f ca="1">IFERROR(IF(IU206+IT207&gt;IV$4,IU206,IU206+IT207),"")</f>
        <v>60</v>
      </c>
      <c r="IV207" s="7">
        <f t="shared" ca="1" si="1242"/>
        <v>0</v>
      </c>
      <c r="IW207" s="7">
        <f t="shared" ca="1" si="1127"/>
        <v>0.28671793054920836</v>
      </c>
      <c r="IX207" s="7">
        <f t="shared" ca="1" si="1128"/>
        <v>0.25174360791233008</v>
      </c>
      <c r="IY207" s="7">
        <f t="shared" ca="1" si="1129"/>
        <v>1</v>
      </c>
      <c r="IZ207" s="7" t="str">
        <f t="shared" ca="1" si="1130"/>
        <v>4</v>
      </c>
      <c r="JA207" s="7">
        <f ca="1">IFERROR(IF(JA206+IZ207&gt;JB$4,JA206,JA206+IZ207),"")</f>
        <v>60</v>
      </c>
      <c r="JB207" s="7">
        <f t="shared" ca="1" si="1243"/>
        <v>0</v>
      </c>
      <c r="JC207" s="7">
        <f t="shared" ca="1" si="1131"/>
        <v>0.93728658973367462</v>
      </c>
      <c r="JD207" s="7">
        <f t="shared" ca="1" si="1132"/>
        <v>-0.39882505127213619</v>
      </c>
      <c r="JE207" s="7">
        <f t="shared" ca="1" si="1133"/>
        <v>0</v>
      </c>
      <c r="JF207" s="7">
        <f t="shared" ca="1" si="1134"/>
        <v>0</v>
      </c>
      <c r="JG207" s="7">
        <f ca="1">IFERROR(IF(JG206+JF207&gt;JH$4,JG206,JG206+JF207),"")</f>
        <v>60</v>
      </c>
      <c r="JH207" s="7">
        <f t="shared" ca="1" si="1244"/>
        <v>0</v>
      </c>
      <c r="JI207" s="7">
        <f t="shared" ca="1" si="1135"/>
        <v>0.82081271683747381</v>
      </c>
      <c r="JJ207" s="7">
        <f t="shared" ca="1" si="1136"/>
        <v>-0.28235117837593537</v>
      </c>
      <c r="JK207" s="7">
        <f t="shared" ca="1" si="1137"/>
        <v>0</v>
      </c>
      <c r="JL207" s="7">
        <f t="shared" ca="1" si="1138"/>
        <v>0</v>
      </c>
      <c r="JM207" s="7">
        <f ca="1">IFERROR(IF(JM206+JL207&gt;JN$4,JM206,JM206+JL207),"")</f>
        <v>60</v>
      </c>
      <c r="JN207" s="7">
        <f t="shared" ca="1" si="1245"/>
        <v>0</v>
      </c>
      <c r="JO207" s="7">
        <f t="shared" ca="1" si="1139"/>
        <v>0.41475165066557185</v>
      </c>
      <c r="JP207" s="7">
        <f t="shared" ca="1" si="1140"/>
        <v>0.12370988779596659</v>
      </c>
      <c r="JQ207" s="7">
        <f t="shared" ca="1" si="1141"/>
        <v>1</v>
      </c>
      <c r="JR207" s="7" t="str">
        <f t="shared" ca="1" si="1142"/>
        <v>4</v>
      </c>
      <c r="JS207" s="7">
        <f ca="1">IFERROR(IF(JS206+JR207&gt;JT$4,JS206,JS206+JR207),"")</f>
        <v>60</v>
      </c>
      <c r="JT207" s="7">
        <f t="shared" ca="1" si="1246"/>
        <v>0</v>
      </c>
      <c r="JU207" s="7">
        <f t="shared" ca="1" si="1143"/>
        <v>0.67717639563075793</v>
      </c>
      <c r="JV207" s="7">
        <f t="shared" ca="1" si="1144"/>
        <v>-0.1387148571692195</v>
      </c>
      <c r="JW207" s="7">
        <f t="shared" ca="1" si="1145"/>
        <v>0</v>
      </c>
      <c r="JX207" s="7">
        <f t="shared" ca="1" si="1146"/>
        <v>0</v>
      </c>
      <c r="JY207" s="7">
        <f ca="1">IFERROR(IF(JY206+JX207&gt;JZ$4,JY206,JY206+JX207),"")</f>
        <v>60</v>
      </c>
      <c r="JZ207" s="7">
        <f t="shared" ca="1" si="1247"/>
        <v>0</v>
      </c>
      <c r="KA207" s="7">
        <f t="shared" ca="1" si="1147"/>
        <v>0.95227630109869632</v>
      </c>
      <c r="KB207" s="7">
        <f t="shared" ca="1" si="1148"/>
        <v>-0.41381476263715788</v>
      </c>
      <c r="KC207" s="7">
        <f t="shared" ca="1" si="1149"/>
        <v>0</v>
      </c>
      <c r="KD207" s="7">
        <f t="shared" ca="1" si="1150"/>
        <v>0</v>
      </c>
      <c r="KE207" s="7">
        <f ca="1">IFERROR(IF(KE206+KD207&gt;KF$4,KE206,KE206+KD207),"")</f>
        <v>60</v>
      </c>
      <c r="KF207" s="7">
        <f t="shared" ca="1" si="1248"/>
        <v>0</v>
      </c>
      <c r="KG207" s="7">
        <f t="shared" ca="1" si="1151"/>
        <v>0.18500696917337645</v>
      </c>
      <c r="KH207" s="7">
        <f t="shared" ca="1" si="1152"/>
        <v>0.35345456928816199</v>
      </c>
      <c r="KI207" s="7">
        <f t="shared" ca="1" si="1153"/>
        <v>1</v>
      </c>
      <c r="KJ207" s="7" t="str">
        <f t="shared" ca="1" si="1154"/>
        <v>4</v>
      </c>
      <c r="KK207" s="7">
        <f ca="1">IFERROR(IF(KK206+KJ207&gt;KL$4,KK206,KK206+KJ207),"")</f>
        <v>60</v>
      </c>
      <c r="KL207" s="7">
        <f t="shared" ca="1" si="1249"/>
        <v>0</v>
      </c>
      <c r="KM207" s="7">
        <f t="shared" ca="1" si="1155"/>
        <v>0.80485074181447636</v>
      </c>
      <c r="KN207" s="7">
        <f t="shared" ca="1" si="1156"/>
        <v>-0.26638920335293792</v>
      </c>
      <c r="KO207" s="7">
        <f t="shared" ca="1" si="1157"/>
        <v>0</v>
      </c>
      <c r="KP207" s="7">
        <f t="shared" ca="1" si="1158"/>
        <v>0</v>
      </c>
      <c r="KQ207" s="7">
        <f ca="1">IFERROR(IF(KQ206+KP207&gt;KR$4,KQ206,KQ206+KP207),"")</f>
        <v>60</v>
      </c>
      <c r="KR207" s="7">
        <f t="shared" ca="1" si="1250"/>
        <v>0</v>
      </c>
      <c r="KS207" s="7">
        <f t="shared" ca="1" si="1159"/>
        <v>0.26076156607904488</v>
      </c>
      <c r="KT207" s="7">
        <f t="shared" ca="1" si="1160"/>
        <v>0.27769997238249355</v>
      </c>
      <c r="KU207" s="7">
        <f t="shared" ca="1" si="1161"/>
        <v>1</v>
      </c>
      <c r="KV207" s="7" t="str">
        <f t="shared" ca="1" si="1162"/>
        <v>4</v>
      </c>
      <c r="KW207" s="7">
        <f ca="1">IFERROR(IF(KW206+KV207&gt;KX$4,KW206,KW206+KV207),"")</f>
        <v>60</v>
      </c>
      <c r="KX207" s="7">
        <f t="shared" ca="1" si="1251"/>
        <v>0</v>
      </c>
      <c r="KY207" s="7">
        <f t="shared" ca="1" si="1163"/>
        <v>0.33557903992071569</v>
      </c>
      <c r="KZ207" s="7">
        <f t="shared" ca="1" si="1164"/>
        <v>0.20288249854082274</v>
      </c>
      <c r="LA207" s="7">
        <f t="shared" ca="1" si="1165"/>
        <v>1</v>
      </c>
      <c r="LB207" s="7" t="str">
        <f t="shared" ca="1" si="1166"/>
        <v>4</v>
      </c>
      <c r="LC207" s="7">
        <f ca="1">IFERROR(IF(LC206+LB207&gt;LD$4,LC206,LC206+LB207),"")</f>
        <v>60</v>
      </c>
      <c r="LD207" s="7">
        <f t="shared" ca="1" si="1252"/>
        <v>0</v>
      </c>
      <c r="LE207" s="7">
        <f t="shared" ca="1" si="1167"/>
        <v>0.23127329732743296</v>
      </c>
      <c r="LF207" s="7">
        <f t="shared" ca="1" si="1168"/>
        <v>0.30718824113410548</v>
      </c>
      <c r="LG207" s="7">
        <f t="shared" ca="1" si="1169"/>
        <v>1</v>
      </c>
      <c r="LH207" s="7" t="str">
        <f t="shared" ca="1" si="1170"/>
        <v>4</v>
      </c>
      <c r="LI207" s="7">
        <f ca="1">IFERROR(IF(LI206+LH207&gt;LJ$4,LI206,LI206+LH207),"")</f>
        <v>60</v>
      </c>
      <c r="LJ207" s="7">
        <f t="shared" ca="1" si="1253"/>
        <v>0</v>
      </c>
      <c r="LK207" s="7">
        <f t="shared" ca="1" si="1171"/>
        <v>0.51222410217232561</v>
      </c>
      <c r="LL207" s="7">
        <f t="shared" ca="1" si="1172"/>
        <v>2.6237436289212823E-2</v>
      </c>
      <c r="LM207" s="7">
        <f t="shared" ca="1" si="1173"/>
        <v>1</v>
      </c>
      <c r="LN207" s="7" t="str">
        <f t="shared" ca="1" si="1174"/>
        <v>4</v>
      </c>
      <c r="LO207" s="7">
        <f ca="1">IFERROR(IF(LO206+LN207&gt;LP$4,LO206,LO206+LN207),"")</f>
        <v>60</v>
      </c>
      <c r="LP207" s="7">
        <f t="shared" ca="1" si="1254"/>
        <v>0</v>
      </c>
      <c r="LQ207" s="7">
        <f t="shared" ca="1" si="1175"/>
        <v>6.5613593427416461E-2</v>
      </c>
      <c r="LR207" s="7">
        <f t="shared" ca="1" si="1176"/>
        <v>0.47284794503412197</v>
      </c>
      <c r="LS207" s="7">
        <f t="shared" ca="1" si="1177"/>
        <v>1</v>
      </c>
      <c r="LT207" s="7" t="str">
        <f t="shared" ca="1" si="1178"/>
        <v>4</v>
      </c>
      <c r="LU207" s="7">
        <f ca="1">IFERROR(IF(LU206+LT207&gt;LV$4,LU206,LU206+LT207),"")</f>
        <v>60</v>
      </c>
      <c r="LV207" s="7">
        <f t="shared" ca="1" si="1255"/>
        <v>0</v>
      </c>
      <c r="LW207" s="7">
        <f t="shared" ca="1" si="1179"/>
        <v>0.63215689581814127</v>
      </c>
      <c r="LX207" s="7">
        <f t="shared" ca="1" si="1180"/>
        <v>-9.3695357356602837E-2</v>
      </c>
      <c r="LY207" s="7">
        <f t="shared" ca="1" si="1181"/>
        <v>0</v>
      </c>
      <c r="LZ207" s="7">
        <f t="shared" ca="1" si="1182"/>
        <v>0</v>
      </c>
      <c r="MA207" s="7">
        <f ca="1">IFERROR(IF(MA206+LZ207&gt;MB$4,MA206,MA206+LZ207),"")</f>
        <v>60</v>
      </c>
      <c r="MB207" s="7">
        <f t="shared" ca="1" si="1256"/>
        <v>0</v>
      </c>
      <c r="MC207" s="7">
        <f t="shared" ca="1" si="1183"/>
        <v>0.71137270237092853</v>
      </c>
      <c r="MD207" s="7">
        <f t="shared" ca="1" si="1184"/>
        <v>-0.1729111639093901</v>
      </c>
      <c r="ME207" s="7">
        <f t="shared" ca="1" si="1185"/>
        <v>0</v>
      </c>
      <c r="MF207" s="7">
        <f t="shared" ca="1" si="1186"/>
        <v>0</v>
      </c>
      <c r="MG207" s="7">
        <f ca="1">IFERROR(IF(MG206+MF207&gt;MH$4,MG206,MG206+MF207),"")</f>
        <v>60</v>
      </c>
      <c r="MH207" s="7">
        <f t="shared" ca="1" si="1257"/>
        <v>0</v>
      </c>
      <c r="MI207" s="7">
        <f t="shared" ca="1" si="1187"/>
        <v>0.7638752415539789</v>
      </c>
      <c r="MJ207" s="7">
        <f t="shared" ca="1" si="1188"/>
        <v>-0.22541370309244046</v>
      </c>
      <c r="MK207" s="7">
        <f t="shared" ca="1" si="1189"/>
        <v>0</v>
      </c>
      <c r="ML207" s="7">
        <f t="shared" ca="1" si="1190"/>
        <v>0</v>
      </c>
      <c r="MM207" s="7">
        <f ca="1">IFERROR(IF(MM206+ML207&gt;MN$4,MM206,MM206+ML207),"")</f>
        <v>60</v>
      </c>
      <c r="MN207" s="7">
        <f t="shared" ca="1" si="1258"/>
        <v>0</v>
      </c>
      <c r="MO207" s="7">
        <f t="shared" ca="1" si="1191"/>
        <v>0.34912225071246727</v>
      </c>
      <c r="MP207" s="7">
        <f t="shared" ca="1" si="1192"/>
        <v>0.18933928774907116</v>
      </c>
      <c r="MQ207" s="7">
        <f t="shared" ca="1" si="1193"/>
        <v>1</v>
      </c>
      <c r="MR207" s="7" t="str">
        <f t="shared" ca="1" si="1194"/>
        <v>4</v>
      </c>
      <c r="MS207" s="7">
        <f ca="1">IFERROR(IF(MS206+MR207&gt;MT$4,MS206,MS206+MR207),"")</f>
        <v>60</v>
      </c>
      <c r="MT207" s="7">
        <f t="shared" ca="1" si="1259"/>
        <v>0</v>
      </c>
      <c r="MU207" s="7">
        <f t="shared" ca="1" si="1195"/>
        <v>0.2725268820001262</v>
      </c>
      <c r="MV207" s="7">
        <f t="shared" ca="1" si="1196"/>
        <v>0.26593465646141223</v>
      </c>
      <c r="MW207" s="7">
        <f t="shared" ca="1" si="1197"/>
        <v>1</v>
      </c>
      <c r="MX207" s="7" t="str">
        <f t="shared" ca="1" si="1198"/>
        <v>4</v>
      </c>
      <c r="MY207" s="7">
        <f ca="1">IFERROR(IF(MY206+MX207&gt;MZ$4,MY206,MY206+MX207),"")</f>
        <v>60</v>
      </c>
      <c r="MZ207" s="7">
        <f t="shared" ca="1" si="1260"/>
        <v>0</v>
      </c>
      <c r="NA207" s="7">
        <f t="shared" ca="1" si="1199"/>
        <v>0.42985019654548084</v>
      </c>
      <c r="NB207" s="7">
        <f t="shared" ca="1" si="1200"/>
        <v>0.10861134191605759</v>
      </c>
      <c r="NC207" s="7">
        <f t="shared" ca="1" si="1201"/>
        <v>1</v>
      </c>
      <c r="ND207" s="7" t="str">
        <f t="shared" ca="1" si="1202"/>
        <v>4</v>
      </c>
      <c r="NE207" s="7">
        <f ca="1">IFERROR(IF(NE206+ND207&gt;NF$4,NE206,NE206+ND207),"")</f>
        <v>60</v>
      </c>
      <c r="NF207" s="7">
        <f t="shared" ca="1" si="1261"/>
        <v>0</v>
      </c>
      <c r="NG207" s="7">
        <f t="shared" ca="1" si="1203"/>
        <v>0.59903465682763857</v>
      </c>
      <c r="NH207" s="7">
        <f t="shared" ca="1" si="1204"/>
        <v>-6.0573118366100132E-2</v>
      </c>
      <c r="NI207" s="7">
        <f t="shared" ca="1" si="1205"/>
        <v>0</v>
      </c>
      <c r="NJ207" s="7">
        <f t="shared" ca="1" si="1206"/>
        <v>0</v>
      </c>
      <c r="NK207" s="7">
        <f ca="1">IFERROR(IF(NK206+NJ207&gt;NL$4,NK206,NK206+NJ207),"")</f>
        <v>60</v>
      </c>
      <c r="NL207" s="7">
        <f t="shared" ca="1" si="1262"/>
        <v>0</v>
      </c>
      <c r="NM207" s="7">
        <f t="shared" ca="1" si="1207"/>
        <v>0.90866468935905309</v>
      </c>
      <c r="NN207" s="7">
        <f t="shared" ca="1" si="1208"/>
        <v>-0.37020315089751465</v>
      </c>
      <c r="NO207" s="7">
        <f t="shared" ca="1" si="1209"/>
        <v>0</v>
      </c>
      <c r="NP207" s="7">
        <f t="shared" ca="1" si="1210"/>
        <v>0</v>
      </c>
      <c r="NQ207" s="7">
        <f ca="1">IFERROR(IF(NQ206+NP207&gt;NR$4,NQ206,NQ206+NP207),"")</f>
        <v>60</v>
      </c>
      <c r="NR207" s="7">
        <f t="shared" ca="1" si="1263"/>
        <v>0</v>
      </c>
      <c r="NT207">
        <v>205</v>
      </c>
      <c r="NU207" s="7" t="s">
        <v>19</v>
      </c>
      <c r="NV207" s="7" t="str">
        <f t="shared" ca="1" si="967"/>
        <v/>
      </c>
      <c r="NW207" s="7" t="str">
        <f t="shared" ca="1" si="961"/>
        <v/>
      </c>
      <c r="NX207" t="str">
        <f ca="1">IFERROR(VLOOKUP(NT207,$K$3:$AK$568,8,FALSE),"")</f>
        <v/>
      </c>
      <c r="NY207" t="str">
        <f ca="1">IFERROR(VLOOKUP(NT207,$K$3:$AK$568,9,FALSE),"")</f>
        <v/>
      </c>
      <c r="NZ207" s="7" t="str">
        <f ca="1">IFERROR(VLOOKUP(NT207,$K$3:$AK$568,27,FALSE),"")</f>
        <v/>
      </c>
      <c r="OB207">
        <v>205</v>
      </c>
      <c r="OC207" s="7" t="s">
        <v>19</v>
      </c>
      <c r="OD207" t="e">
        <f t="shared" ca="1" si="968"/>
        <v>#N/A</v>
      </c>
      <c r="OE207" s="7" t="str">
        <f t="shared" ca="1" si="969"/>
        <v/>
      </c>
      <c r="OF207" s="7" t="str">
        <f t="shared" ca="1" si="970"/>
        <v/>
      </c>
      <c r="OG207" t="str">
        <f t="shared" ca="1" si="971"/>
        <v/>
      </c>
      <c r="OI207">
        <v>205</v>
      </c>
      <c r="OJ207" s="7" t="s">
        <v>19</v>
      </c>
      <c r="OK207" s="7" t="str">
        <f t="shared" ca="1" si="972"/>
        <v/>
      </c>
      <c r="OL207" s="7" t="str">
        <f t="shared" ca="1" si="973"/>
        <v/>
      </c>
      <c r="OM207" t="str">
        <f ca="1">IFERROR(VLOOKUP(OI207,$L$3:$AK$568,7,FALSE),"")</f>
        <v/>
      </c>
      <c r="ON207" t="str">
        <f ca="1">IFERROR(VLOOKUP(OI207,$L$3:$AK$568,8,FALSE),"")</f>
        <v/>
      </c>
      <c r="OO207" s="7" t="str">
        <f ca="1">IFERROR(VLOOKUP(OI207,$L$3:$AK$568,26,FALSE),"")</f>
        <v/>
      </c>
      <c r="OQ207">
        <v>205</v>
      </c>
      <c r="OR207" s="7" t="s">
        <v>19</v>
      </c>
      <c r="OS207" t="e">
        <f t="shared" ca="1" si="974"/>
        <v>#N/A</v>
      </c>
      <c r="OT207" s="7" t="str">
        <f t="shared" ca="1" si="975"/>
        <v/>
      </c>
      <c r="OU207" s="7" t="str">
        <f t="shared" ca="1" si="976"/>
        <v/>
      </c>
      <c r="OV207" t="str">
        <f t="shared" ca="1" si="977"/>
        <v/>
      </c>
      <c r="OX207">
        <v>205</v>
      </c>
      <c r="OY207" s="7" t="s">
        <v>19</v>
      </c>
      <c r="OZ207" s="7" t="str">
        <f t="shared" ca="1" si="978"/>
        <v/>
      </c>
      <c r="PA207" s="7" t="str">
        <f t="shared" ca="1" si="979"/>
        <v/>
      </c>
      <c r="PB207" t="str">
        <f ca="1">IFERROR(VLOOKUP(OX207,$M$3:$AK$568,6,FALSE),"")</f>
        <v/>
      </c>
      <c r="PC207" t="str">
        <f ca="1">IFERROR(VLOOKUP(OX207,$M$3:$AK$568,7,FALSE),"")</f>
        <v/>
      </c>
      <c r="PD207" s="7" t="str">
        <f ca="1">IFERROR(VLOOKUP(OX207,$M$3:$AK$568,25,FALSE),"")</f>
        <v/>
      </c>
      <c r="PF207">
        <v>205</v>
      </c>
      <c r="PG207" s="7" t="s">
        <v>19</v>
      </c>
      <c r="PH207" t="e">
        <f t="shared" ca="1" si="980"/>
        <v>#N/A</v>
      </c>
      <c r="PI207" s="7" t="str">
        <f t="shared" ca="1" si="981"/>
        <v/>
      </c>
      <c r="PJ207" s="7" t="str">
        <f t="shared" ca="1" si="982"/>
        <v/>
      </c>
      <c r="PK207" t="str">
        <f t="shared" ca="1" si="983"/>
        <v/>
      </c>
      <c r="PM207">
        <v>205</v>
      </c>
      <c r="PN207" s="7" t="s">
        <v>19</v>
      </c>
      <c r="PO207" s="202" t="str">
        <f t="shared" ca="1" si="984"/>
        <v/>
      </c>
      <c r="PP207" s="7" t="str">
        <f t="shared" ca="1" si="985"/>
        <v/>
      </c>
      <c r="PQ207" t="str">
        <f ca="1">IFERROR(VLOOKUP(PM207,$G$325:$R$409,12,FALSE),"")</f>
        <v/>
      </c>
      <c r="PR207" t="e">
        <f ca="1">VLOOKUP(PM207,$G$324:$Q$409,11,FALSE)</f>
        <v>#N/A</v>
      </c>
      <c r="PS207" s="7" t="str">
        <f ca="1">VLOOKUP(PQ207,$R$325:$Y$409,8,FALSE)</f>
        <v>- -</v>
      </c>
      <c r="PT207" s="7">
        <f ca="1">ReSt</f>
        <v>-4</v>
      </c>
      <c r="PU207" s="7" t="e">
        <f t="shared" ca="1" si="986"/>
        <v>#N/A</v>
      </c>
      <c r="PV207" s="7" t="e">
        <f t="shared" ca="1" si="987"/>
        <v>#N/A</v>
      </c>
      <c r="PW207" s="7" t="str">
        <f ca="1">VLOOKUP(PQ207,$R$325:$AK$409,8,FALSE)</f>
        <v>- -</v>
      </c>
      <c r="PX207" s="7"/>
      <c r="PY207">
        <v>205</v>
      </c>
      <c r="PZ207" s="7" t="s">
        <v>19</v>
      </c>
      <c r="QA207" t="str">
        <f t="shared" ca="1" si="988"/>
        <v/>
      </c>
      <c r="QB207" s="7" t="str">
        <f t="shared" ca="1" si="989"/>
        <v/>
      </c>
      <c r="QC207" s="7" t="str">
        <f t="shared" ca="1" si="990"/>
        <v/>
      </c>
      <c r="QD207" t="str">
        <f t="shared" ca="1" si="991"/>
        <v/>
      </c>
      <c r="QF207">
        <v>205</v>
      </c>
      <c r="QG207" s="7" t="s">
        <v>19</v>
      </c>
      <c r="QH207" s="7" t="str">
        <f t="shared" ca="1" si="992"/>
        <v/>
      </c>
      <c r="QI207" s="7" t="e">
        <f t="shared" ca="1" si="993"/>
        <v>#VALUE!</v>
      </c>
      <c r="QJ207" t="e">
        <f t="shared" ca="1" si="994"/>
        <v>#N/A</v>
      </c>
      <c r="QK207" s="7" t="e">
        <f t="shared" ca="1" si="995"/>
        <v>#N/A</v>
      </c>
      <c r="QM207">
        <v>205</v>
      </c>
      <c r="QN207" s="7" t="s">
        <v>19</v>
      </c>
      <c r="QO207" t="str">
        <f t="shared" ca="1" si="996"/>
        <v/>
      </c>
      <c r="QP207" s="7" t="str">
        <f t="shared" ca="1" si="997"/>
        <v/>
      </c>
      <c r="QQ207" t="str">
        <f t="shared" ca="1" si="998"/>
        <v/>
      </c>
    </row>
    <row r="208" spans="1:459" x14ac:dyDescent="0.25">
      <c r="A208" s="240" t="str">
        <f>IF('Character Sheet'!$B$4="Creature","N","Y")</f>
        <v>Y</v>
      </c>
      <c r="C208" s="75"/>
      <c r="D208" s="76"/>
      <c r="F208" s="75"/>
      <c r="G208" s="76"/>
      <c r="I208" s="75"/>
      <c r="J208" s="85"/>
      <c r="K208" s="85">
        <f t="shared" ca="1" si="962"/>
        <v>7</v>
      </c>
      <c r="L208" s="85">
        <f t="shared" ref="L208:L271" ca="1" si="1265">IF(Y208="- -",L207,IF(I208="*",L207,IF(K208&gt;K207,L207,IF(Y208=0,L207,IF((Y208/$L$1)&gt;0.3,L207+1,L207)))))</f>
        <v>1</v>
      </c>
      <c r="M208" s="70">
        <f t="shared" ca="1" si="956"/>
        <v>10</v>
      </c>
      <c r="O208" s="222">
        <f t="shared" ca="1" si="963"/>
        <v>126</v>
      </c>
      <c r="Q208" s="7" t="str">
        <f t="shared" si="999"/>
        <v>Magic Lore</v>
      </c>
      <c r="R208" s="9" t="s">
        <v>1480</v>
      </c>
      <c r="S208" s="9" t="s">
        <v>1965</v>
      </c>
      <c r="T208" s="61" t="str">
        <f>SUBSTITUTE(IFERROR(IFERROR(VLOOKUP(R208,'[1]Skill Statistics'!$A$3:$C$513,2,FALSE),VLOOKUP(Q208,'[1]Skill Statistics'!$A$3:$C$513,2,FALSE)),T207),"R*","ReSt")</f>
        <v>Me/Me</v>
      </c>
      <c r="U208" s="61" t="str">
        <f>IFERROR(IFERROR(VLOOKUP(R208,'[1]Skill Statistics'!$A$3:$C$513,3,FALSE),VLOOKUP(Q208,'[1]Skill Statistics'!$A$3:$C$513,3,FALSE)),U207)</f>
        <v>Re</v>
      </c>
      <c r="V208" s="61" t="str">
        <f>IF(ISNUMBER(SEARCH("Category",R208)),"- -",IFERROR(IFERROR(VLOOKUP(Q208,[1]Professions!$A$4:$AM$288,MATCH(Profession,[1]Professions!$A$1:$AM$1,0),FALSE),VLOOKUP(Q208,Calculations!$B$91:$I$95,8,FALSE)),"- -"))</f>
        <v>2 / 3</v>
      </c>
      <c r="W208" s="60">
        <f t="shared" si="964"/>
        <v>0</v>
      </c>
      <c r="X208" s="7">
        <f ca="1">IFERROR(VLOOKUP(R208,$BS$6:$NR$519,MATCH(ActualLevel,$BS$3:$NR$3,0),FALSE),"- -")</f>
        <v>0</v>
      </c>
      <c r="Y208" s="7">
        <f t="shared" ca="1" si="955"/>
        <v>0</v>
      </c>
      <c r="Z208" s="7">
        <f ca="1">IFERROR(VLOOKUP(Y208,Charts!$BQ$2:$BR$52,2,FALSE),"- -")</f>
        <v>-25</v>
      </c>
      <c r="AA208" s="7">
        <f t="shared" ca="1" si="1000"/>
        <v>3</v>
      </c>
      <c r="AB208" s="7">
        <f t="shared" ref="AB208:AB267" ca="1" si="1266">IF(Y208="- -","- -",IF(AZ208="x",MIN(30,Y208),0))</f>
        <v>0</v>
      </c>
      <c r="AC208" s="7"/>
      <c r="AD208" s="7"/>
      <c r="AE208" s="7"/>
      <c r="AF208" s="7"/>
      <c r="AG208" s="7"/>
      <c r="AH208" s="43"/>
      <c r="AI208" s="7"/>
      <c r="AJ208" s="7"/>
      <c r="AK208" s="7">
        <f t="shared" ca="1" si="1001"/>
        <v>-22</v>
      </c>
      <c r="AL208" s="7"/>
      <c r="AM208" s="69">
        <f>IFERROR(VLOOKUP(R208,'[1]Skill Statistics'!$A$3:$AN$513,MATCH(Profession,'[1]Skill Statistics'!$A$2:$AN$2,0),FALSE),0)</f>
        <v>0</v>
      </c>
      <c r="AN208" s="85">
        <f>IFERROR(VLOOKUP(Q208,'[1]Skill Statistics'!$A$3:$BK$513,MATCH(Archetype,'[1]Skill Statistics'!$A$2:$BK$2,0),FALSE),0)</f>
        <v>0</v>
      </c>
      <c r="AO208" s="85">
        <f>IFERROR(VLOOKUP(Q208,'[1]Skill Statistics'!$A$3:$BB$513,MATCH(Race,'[1]Skill Statistics'!$A$2:$BB$2,0),FALSE),0)</f>
        <v>0</v>
      </c>
      <c r="AP208" s="85">
        <f t="shared" ca="1" si="965"/>
        <v>0.3</v>
      </c>
      <c r="AQ208" s="70"/>
      <c r="AS208" s="69">
        <f>IFERROR(VLOOKUP(Q208,'[1]Professional Skills'!$A$4:$AM$288,MATCH(Profession,'[1]Professional Skills'!$A$3:$AM$3,0),FALSE),"- -")</f>
        <v>0</v>
      </c>
      <c r="AU208" s="7">
        <f t="shared" si="954"/>
        <v>0</v>
      </c>
      <c r="AV208" s="7">
        <f t="shared" ref="AV208:AV267" ca="1" si="1267">IF(AU208="x",RAND(),0)</f>
        <v>0</v>
      </c>
      <c r="AW208" t="str">
        <f t="shared" si="1004"/>
        <v/>
      </c>
      <c r="AX208" t="str">
        <f>IFERROR(_xlfn.RANK.EQ(AW208,$AW$5:$AW$568),"")</f>
        <v/>
      </c>
      <c r="AY208">
        <f t="shared" si="959"/>
        <v>0</v>
      </c>
      <c r="AZ208" s="70" t="str">
        <f t="shared" si="1002"/>
        <v/>
      </c>
      <c r="BB208" s="69">
        <f>IFERROR(IF(Q208="Language",VLOOKUP(R208,[1]Cultures!$B$4:$N$218,MATCH(Culture,[1]Cultures!$B$3:$N$3,0),FALSE),VLOOKUP(Q208,[1]Cultures!$B$4:$O$212,MATCH(Culture,[1]Cultures!$B$3:$O$3,0),FALSE)),"- -")</f>
        <v>0</v>
      </c>
      <c r="BD208">
        <f t="shared" ca="1" si="1264"/>
        <v>0</v>
      </c>
      <c r="BE208" t="str">
        <f t="shared" si="1211"/>
        <v/>
      </c>
      <c r="BI208" s="7">
        <f t="shared" si="1003"/>
        <v>0</v>
      </c>
      <c r="BK208" s="7"/>
      <c r="BL208" s="70">
        <f t="shared" si="960"/>
        <v>0</v>
      </c>
      <c r="BN208" s="69">
        <f>IFERROR(VLOOKUP(V208,Charts!$BT$2:$BV$14,3,FALSE),"- -")</f>
        <v>0.84615384615384615</v>
      </c>
      <c r="BO208" s="85">
        <f t="shared" ca="1" si="966"/>
        <v>1.9284679924712371</v>
      </c>
      <c r="BP208" s="70">
        <f t="shared" ca="1" si="1212"/>
        <v>126</v>
      </c>
      <c r="BR208" s="7">
        <v>203</v>
      </c>
      <c r="BS208" s="9" t="str">
        <f ca="1">VLOOKUP(BR208,$O$3:$R$568,4,FALSE)</f>
        <v>Weapon Smith</v>
      </c>
      <c r="BT208" s="7" t="str">
        <f ca="1">VLOOKUP(BS208,$R$3:$V$568,5,FALSE)</f>
        <v>2 / 4</v>
      </c>
      <c r="BU208" s="7">
        <f ca="1">VLOOKUP(BT208,Charts!$BT$2:$BV$14,3,FALSE)</f>
        <v>0.76923076923076927</v>
      </c>
      <c r="BV208" s="7" t="str">
        <f t="shared" ca="1" si="1005"/>
        <v>2</v>
      </c>
      <c r="BW208" s="7" t="str">
        <f t="shared" ca="1" si="1006"/>
        <v>4</v>
      </c>
      <c r="BY208" s="7">
        <f t="shared" ca="1" si="1007"/>
        <v>0.51138250071357405</v>
      </c>
      <c r="BZ208" s="7">
        <f t="shared" ca="1" si="1008"/>
        <v>0.25784826851719522</v>
      </c>
      <c r="CA208" s="7">
        <f t="shared" ca="1" si="1009"/>
        <v>1</v>
      </c>
      <c r="CB208" s="7" t="str">
        <f t="shared" ca="1" si="1010"/>
        <v>2</v>
      </c>
      <c r="CC208" s="7">
        <f ca="1">IFERROR(IF(CC207+CB208&gt;CD$4,CC207,CC207+CB208),"")</f>
        <v>38</v>
      </c>
      <c r="CD208" s="7">
        <f t="shared" ca="1" si="1213"/>
        <v>0</v>
      </c>
      <c r="CE208" s="7">
        <f t="shared" ca="1" si="1011"/>
        <v>0.3916126244967707</v>
      </c>
      <c r="CF208" s="7">
        <f t="shared" ca="1" si="1012"/>
        <v>0.37761814473399857</v>
      </c>
      <c r="CG208" s="7">
        <f t="shared" ca="1" si="1013"/>
        <v>1</v>
      </c>
      <c r="CH208" s="7" t="str">
        <f t="shared" ca="1" si="1014"/>
        <v>2</v>
      </c>
      <c r="CI208" s="7">
        <f ca="1">IFERROR(IF(CI207+CH208&gt;CJ$4,CI207,CI207+CH208),"")</f>
        <v>60</v>
      </c>
      <c r="CJ208" s="7">
        <f t="shared" ca="1" si="1214"/>
        <v>0</v>
      </c>
      <c r="CK208" s="7">
        <f t="shared" ca="1" si="1015"/>
        <v>0.65452308212856891</v>
      </c>
      <c r="CL208" s="7">
        <f t="shared" ca="1" si="1016"/>
        <v>0.11470768710220036</v>
      </c>
      <c r="CM208" s="7">
        <f t="shared" ca="1" si="1017"/>
        <v>1</v>
      </c>
      <c r="CN208" s="7" t="str">
        <f t="shared" ca="1" si="1018"/>
        <v>2</v>
      </c>
      <c r="CO208" s="7">
        <f ca="1">IFERROR(IF(CO207+CN208&gt;CP$4,CO207,CO207+CN208),"")</f>
        <v>60</v>
      </c>
      <c r="CP208" s="7">
        <f t="shared" ca="1" si="1215"/>
        <v>0</v>
      </c>
      <c r="CQ208" s="7">
        <f t="shared" ca="1" si="1019"/>
        <v>0.69099596042394851</v>
      </c>
      <c r="CR208" s="7">
        <f t="shared" ca="1" si="1020"/>
        <v>7.8234808806820766E-2</v>
      </c>
      <c r="CS208" s="7">
        <f t="shared" ca="1" si="1021"/>
        <v>1</v>
      </c>
      <c r="CT208" s="7" t="str">
        <f t="shared" ca="1" si="1022"/>
        <v>2</v>
      </c>
      <c r="CU208" s="7">
        <f ca="1">IFERROR(IF(CU207+CT208&gt;CV$4,CU207,CU207+CT208),"")</f>
        <v>60</v>
      </c>
      <c r="CV208" s="7">
        <f t="shared" ca="1" si="1216"/>
        <v>0</v>
      </c>
      <c r="CW208" s="7">
        <f t="shared" ca="1" si="1023"/>
        <v>0.69600755088069066</v>
      </c>
      <c r="CX208" s="7">
        <f t="shared" ca="1" si="1024"/>
        <v>7.3223218350078612E-2</v>
      </c>
      <c r="CY208" s="7">
        <f t="shared" ca="1" si="1025"/>
        <v>1</v>
      </c>
      <c r="CZ208" s="7" t="str">
        <f t="shared" ca="1" si="1026"/>
        <v>2</v>
      </c>
      <c r="DA208" s="7">
        <f ca="1">IFERROR(IF(DA207+CZ208&gt;DB$4,DA207,DA207+CZ208),"")</f>
        <v>60</v>
      </c>
      <c r="DB208" s="7">
        <f t="shared" ca="1" si="1217"/>
        <v>0</v>
      </c>
      <c r="DC208" s="7">
        <f t="shared" ca="1" si="1027"/>
        <v>0.81491808463610615</v>
      </c>
      <c r="DD208" s="7">
        <f t="shared" ca="1" si="1028"/>
        <v>-4.5687315405336881E-2</v>
      </c>
      <c r="DE208" s="7">
        <f t="shared" ca="1" si="1029"/>
        <v>0</v>
      </c>
      <c r="DF208" s="7">
        <f t="shared" ca="1" si="1030"/>
        <v>0</v>
      </c>
      <c r="DG208" s="7">
        <f ca="1">IFERROR(IF(DG207+DF208&gt;DH$4,DG207,DG207+DF208),"")</f>
        <v>60</v>
      </c>
      <c r="DH208" s="7">
        <f t="shared" ca="1" si="1218"/>
        <v>0</v>
      </c>
      <c r="DI208" s="7">
        <f t="shared" ca="1" si="1031"/>
        <v>0.45077045748571698</v>
      </c>
      <c r="DJ208" s="7">
        <f t="shared" ca="1" si="1032"/>
        <v>0.31846031174505229</v>
      </c>
      <c r="DK208" s="7">
        <f t="shared" ca="1" si="1033"/>
        <v>1</v>
      </c>
      <c r="DL208" s="7" t="str">
        <f t="shared" ca="1" si="1034"/>
        <v>2</v>
      </c>
      <c r="DM208" s="7">
        <f ca="1">IFERROR(IF(DM207+DL208&gt;DN$4,DM207,DM207+DL208),"")</f>
        <v>60</v>
      </c>
      <c r="DN208" s="7">
        <f t="shared" ca="1" si="1219"/>
        <v>0</v>
      </c>
      <c r="DO208" s="7">
        <f t="shared" ca="1" si="1035"/>
        <v>0.81795893551703391</v>
      </c>
      <c r="DP208" s="7">
        <f t="shared" ca="1" si="1036"/>
        <v>-4.872816628626464E-2</v>
      </c>
      <c r="DQ208" s="7">
        <f t="shared" ca="1" si="1037"/>
        <v>0</v>
      </c>
      <c r="DR208" s="7">
        <f t="shared" ca="1" si="1038"/>
        <v>0</v>
      </c>
      <c r="DS208" s="7">
        <f ca="1">IFERROR(IF(DS207+DR208&gt;DT$4,DS207,DS207+DR208),"")</f>
        <v>60</v>
      </c>
      <c r="DT208" s="7">
        <f t="shared" ca="1" si="1220"/>
        <v>0</v>
      </c>
      <c r="DU208" s="7">
        <f t="shared" ca="1" si="1039"/>
        <v>5.8400991354608855E-2</v>
      </c>
      <c r="DV208" s="7">
        <f t="shared" ca="1" si="1040"/>
        <v>0.71082977787616042</v>
      </c>
      <c r="DW208" s="7">
        <f t="shared" ca="1" si="1041"/>
        <v>1</v>
      </c>
      <c r="DX208" s="7" t="str">
        <f t="shared" ca="1" si="1042"/>
        <v>2</v>
      </c>
      <c r="DY208" s="7">
        <f ca="1">IFERROR(IF(DY207+DX208&gt;DZ$4,DY207,DY207+DX208),"")</f>
        <v>60</v>
      </c>
      <c r="DZ208" s="7">
        <f t="shared" ca="1" si="1221"/>
        <v>0</v>
      </c>
      <c r="EA208" s="7">
        <f t="shared" ca="1" si="1043"/>
        <v>0.20318003208927959</v>
      </c>
      <c r="EB208" s="7">
        <f t="shared" ca="1" si="1044"/>
        <v>0.56605073714148968</v>
      </c>
      <c r="EC208" s="7">
        <f t="shared" ca="1" si="1045"/>
        <v>1</v>
      </c>
      <c r="ED208" s="7" t="str">
        <f t="shared" ca="1" si="1046"/>
        <v>2</v>
      </c>
      <c r="EE208" s="7">
        <f ca="1">IFERROR(IF(EE207+ED208&gt;EF$4,EE207,EE207+ED208),"")</f>
        <v>60</v>
      </c>
      <c r="EF208" s="7">
        <f t="shared" ca="1" si="1222"/>
        <v>0</v>
      </c>
      <c r="EG208" s="7">
        <f t="shared" ca="1" si="1047"/>
        <v>0.9513685772837579</v>
      </c>
      <c r="EH208" s="7">
        <f t="shared" ca="1" si="1048"/>
        <v>-0.18213780805298863</v>
      </c>
      <c r="EI208" s="7">
        <f t="shared" ca="1" si="1049"/>
        <v>0</v>
      </c>
      <c r="EJ208" s="7">
        <f t="shared" ca="1" si="1050"/>
        <v>0</v>
      </c>
      <c r="EK208" s="7">
        <f ca="1">IFERROR(IF(EK207+EJ208&gt;EL$4,EK207,EK207+EJ208),"")</f>
        <v>60</v>
      </c>
      <c r="EL208" s="7">
        <f t="shared" ca="1" si="1223"/>
        <v>0</v>
      </c>
      <c r="EM208" s="7">
        <f t="shared" ca="1" si="1051"/>
        <v>0.21781752140342292</v>
      </c>
      <c r="EN208" s="7">
        <f t="shared" ca="1" si="1052"/>
        <v>0.55141324782734635</v>
      </c>
      <c r="EO208" s="7">
        <f t="shared" ca="1" si="1053"/>
        <v>1</v>
      </c>
      <c r="EP208" s="7" t="str">
        <f t="shared" ca="1" si="1054"/>
        <v>2</v>
      </c>
      <c r="EQ208" s="7">
        <f ca="1">IFERROR(IF(EQ207+EP208&gt;ER$4,EQ207,EQ207+EP208),"")</f>
        <v>60</v>
      </c>
      <c r="ER208" s="7">
        <f t="shared" ca="1" si="1224"/>
        <v>0</v>
      </c>
      <c r="ES208" s="7">
        <f t="shared" ca="1" si="1055"/>
        <v>0.89469050529112459</v>
      </c>
      <c r="ET208" s="7">
        <f t="shared" ca="1" si="1056"/>
        <v>-0.12545973606035532</v>
      </c>
      <c r="EU208" s="7">
        <f t="shared" ca="1" si="1057"/>
        <v>0</v>
      </c>
      <c r="EV208" s="7">
        <f t="shared" ca="1" si="1058"/>
        <v>0</v>
      </c>
      <c r="EW208" s="7">
        <f ca="1">IFERROR(IF(EW207+EV208&gt;EX$4,EW207,EW207+EV208),"")</f>
        <v>60</v>
      </c>
      <c r="EX208" s="7">
        <f t="shared" ca="1" si="1225"/>
        <v>0</v>
      </c>
      <c r="EY208" s="7">
        <f t="shared" ca="1" si="1059"/>
        <v>0.22137994945673478</v>
      </c>
      <c r="EZ208" s="7">
        <f t="shared" ca="1" si="1060"/>
        <v>0.54785081977403449</v>
      </c>
      <c r="FA208" s="7">
        <f t="shared" ca="1" si="1061"/>
        <v>1</v>
      </c>
      <c r="FB208" s="7" t="str">
        <f t="shared" ca="1" si="1062"/>
        <v>2</v>
      </c>
      <c r="FC208" s="7">
        <f ca="1">IFERROR(IF(FC207+FB208&gt;FD$4,FC207,FC207+FB208),"")</f>
        <v>60</v>
      </c>
      <c r="FD208" s="7">
        <f t="shared" ca="1" si="1226"/>
        <v>0</v>
      </c>
      <c r="FE208" s="7">
        <f t="shared" ca="1" si="1063"/>
        <v>0.64271086619976625</v>
      </c>
      <c r="FF208" s="7">
        <f t="shared" ca="1" si="1064"/>
        <v>0.12651990303100302</v>
      </c>
      <c r="FG208" s="7">
        <f t="shared" ca="1" si="1065"/>
        <v>1</v>
      </c>
      <c r="FH208" s="7" t="str">
        <f t="shared" ca="1" si="1066"/>
        <v>2</v>
      </c>
      <c r="FI208" s="7">
        <f ca="1">IFERROR(IF(FI207+FH208&gt;FJ$4,FI207,FI207+FH208),"")</f>
        <v>60</v>
      </c>
      <c r="FJ208" s="7">
        <f t="shared" ca="1" si="1227"/>
        <v>0</v>
      </c>
      <c r="FK208" s="7">
        <f t="shared" ca="1" si="1067"/>
        <v>0.55123148234710062</v>
      </c>
      <c r="FL208" s="7">
        <f t="shared" ca="1" si="1068"/>
        <v>0.21799928688366865</v>
      </c>
      <c r="FM208" s="7">
        <f t="shared" ca="1" si="1069"/>
        <v>1</v>
      </c>
      <c r="FN208" s="7" t="str">
        <f t="shared" ca="1" si="1070"/>
        <v>2</v>
      </c>
      <c r="FO208" s="7">
        <f ca="1">IFERROR(IF(FO207+FN208&gt;FP$4,FO207,FO207+FN208),"")</f>
        <v>60</v>
      </c>
      <c r="FP208" s="7">
        <f t="shared" ca="1" si="1228"/>
        <v>0</v>
      </c>
      <c r="FQ208" s="7">
        <f t="shared" ca="1" si="1071"/>
        <v>2.5686378216363548E-2</v>
      </c>
      <c r="FR208" s="7">
        <f t="shared" ca="1" si="1072"/>
        <v>0.74354439101440573</v>
      </c>
      <c r="FS208" s="7">
        <f t="shared" ca="1" si="1073"/>
        <v>1</v>
      </c>
      <c r="FT208" s="7" t="str">
        <f t="shared" ca="1" si="1074"/>
        <v>2</v>
      </c>
      <c r="FU208" s="7">
        <f ca="1">IFERROR(IF(FU207+FT208&gt;FV$4,FU207,FU207+FT208),"")</f>
        <v>60</v>
      </c>
      <c r="FV208" s="7">
        <f t="shared" ca="1" si="1229"/>
        <v>0</v>
      </c>
      <c r="FW208" s="7">
        <f t="shared" ca="1" si="1075"/>
        <v>0.89654377144937547</v>
      </c>
      <c r="FX208" s="7">
        <f t="shared" ca="1" si="1076"/>
        <v>-0.1273130022186062</v>
      </c>
      <c r="FY208" s="7">
        <f t="shared" ca="1" si="1077"/>
        <v>0</v>
      </c>
      <c r="FZ208" s="7">
        <f t="shared" ca="1" si="1078"/>
        <v>0</v>
      </c>
      <c r="GA208" s="7">
        <f ca="1">IFERROR(IF(GA207+FZ208&gt;GB$4,GA207,GA207+FZ208),"")</f>
        <v>60</v>
      </c>
      <c r="GB208" s="7">
        <f t="shared" ca="1" si="1230"/>
        <v>0</v>
      </c>
      <c r="GC208" s="7">
        <f t="shared" ca="1" si="1079"/>
        <v>4.0535798864938077E-2</v>
      </c>
      <c r="GD208" s="7">
        <f t="shared" ca="1" si="1080"/>
        <v>0.7286949703658312</v>
      </c>
      <c r="GE208" s="7">
        <f t="shared" ca="1" si="1081"/>
        <v>1</v>
      </c>
      <c r="GF208" s="7" t="str">
        <f t="shared" ca="1" si="1082"/>
        <v>2</v>
      </c>
      <c r="GG208" s="7">
        <f ca="1">IFERROR(IF(GG207+GF208&gt;GH$4,GG207,GG207+GF208),"")</f>
        <v>60</v>
      </c>
      <c r="GH208" s="7">
        <f t="shared" ca="1" si="1231"/>
        <v>0</v>
      </c>
      <c r="GI208" s="7">
        <f t="shared" ca="1" si="1083"/>
        <v>0.70972514587073487</v>
      </c>
      <c r="GJ208" s="7">
        <f t="shared" ca="1" si="1084"/>
        <v>5.9505623360034399E-2</v>
      </c>
      <c r="GK208" s="7">
        <f t="shared" ca="1" si="1085"/>
        <v>1</v>
      </c>
      <c r="GL208" s="7" t="str">
        <f t="shared" ca="1" si="1086"/>
        <v>2</v>
      </c>
      <c r="GM208" s="7">
        <f ca="1">IFERROR(IF(GM207+GL208&gt;GN$4,GM207,GM207+GL208),"")</f>
        <v>60</v>
      </c>
      <c r="GN208" s="7">
        <f t="shared" ca="1" si="1232"/>
        <v>0</v>
      </c>
      <c r="GO208" s="7">
        <f t="shared" ca="1" si="1087"/>
        <v>0.41642703358634969</v>
      </c>
      <c r="GP208" s="7">
        <f t="shared" ca="1" si="1088"/>
        <v>0.35280373564441958</v>
      </c>
      <c r="GQ208" s="7">
        <f t="shared" ca="1" si="1089"/>
        <v>1</v>
      </c>
      <c r="GR208" s="7" t="str">
        <f t="shared" ca="1" si="1090"/>
        <v>2</v>
      </c>
      <c r="GS208" s="7">
        <f ca="1">IFERROR(IF(GS207+GR208&gt;GT$4,GS207,GS207+GR208),"")</f>
        <v>60</v>
      </c>
      <c r="GT208" s="7">
        <f t="shared" ca="1" si="1233"/>
        <v>0</v>
      </c>
      <c r="GU208" s="7">
        <f t="shared" ca="1" si="1091"/>
        <v>9.4711229591321278E-2</v>
      </c>
      <c r="GV208" s="7">
        <f t="shared" ca="1" si="1092"/>
        <v>0.674519539639448</v>
      </c>
      <c r="GW208" s="7">
        <f t="shared" ca="1" si="1093"/>
        <v>1</v>
      </c>
      <c r="GX208" s="7" t="str">
        <f t="shared" ca="1" si="1094"/>
        <v>2</v>
      </c>
      <c r="GY208" s="7">
        <f ca="1">IFERROR(IF(GY207+GX208&gt;GZ$4,GY207,GY207+GX208),"")</f>
        <v>60</v>
      </c>
      <c r="GZ208" s="7">
        <f t="shared" ca="1" si="1234"/>
        <v>0</v>
      </c>
      <c r="HA208" s="7">
        <f t="shared" ca="1" si="1095"/>
        <v>0.47426275720710276</v>
      </c>
      <c r="HB208" s="7">
        <f t="shared" ca="1" si="1096"/>
        <v>0.29496801202366651</v>
      </c>
      <c r="HC208" s="7">
        <f t="shared" ca="1" si="1097"/>
        <v>1</v>
      </c>
      <c r="HD208" s="7" t="str">
        <f t="shared" ca="1" si="1098"/>
        <v>2</v>
      </c>
      <c r="HE208" s="7">
        <f ca="1">IFERROR(IF(HE207+HD208&gt;HF$4,HE207,HE207+HD208),"")</f>
        <v>60</v>
      </c>
      <c r="HF208" s="7">
        <f t="shared" ca="1" si="1235"/>
        <v>0</v>
      </c>
      <c r="HG208" s="7">
        <f t="shared" ca="1" si="1099"/>
        <v>0.3160141267803841</v>
      </c>
      <c r="HH208" s="7">
        <f t="shared" ca="1" si="1100"/>
        <v>0.45321664245038518</v>
      </c>
      <c r="HI208" s="7">
        <f t="shared" ca="1" si="1101"/>
        <v>1</v>
      </c>
      <c r="HJ208" s="7" t="str">
        <f t="shared" ca="1" si="1102"/>
        <v>2</v>
      </c>
      <c r="HK208" s="7">
        <f ca="1">IFERROR(IF(HK207+HJ208&gt;HL$4,HK207,HK207+HJ208),"")</f>
        <v>60</v>
      </c>
      <c r="HL208" s="7">
        <f t="shared" ca="1" si="1236"/>
        <v>0</v>
      </c>
      <c r="HM208" s="7">
        <f t="shared" ca="1" si="1103"/>
        <v>0.22883411274986631</v>
      </c>
      <c r="HN208" s="7">
        <f t="shared" ca="1" si="1104"/>
        <v>0.54039665648090296</v>
      </c>
      <c r="HO208" s="7">
        <f t="shared" ca="1" si="1105"/>
        <v>1</v>
      </c>
      <c r="HP208" s="7" t="str">
        <f t="shared" ca="1" si="1106"/>
        <v>2</v>
      </c>
      <c r="HQ208" s="7">
        <f ca="1">IFERROR(IF(HQ207+HP208&gt;HR$4,HQ207,HQ207+HP208),"")</f>
        <v>60</v>
      </c>
      <c r="HR208" s="7">
        <f t="shared" ca="1" si="1237"/>
        <v>0</v>
      </c>
      <c r="HS208" s="7">
        <f t="shared" ca="1" si="1107"/>
        <v>0.84745149640432627</v>
      </c>
      <c r="HT208" s="7">
        <f t="shared" ca="1" si="1108"/>
        <v>-7.8220727173556992E-2</v>
      </c>
      <c r="HU208" s="7">
        <f t="shared" ca="1" si="1109"/>
        <v>0</v>
      </c>
      <c r="HV208" s="7">
        <f t="shared" ca="1" si="1110"/>
        <v>0</v>
      </c>
      <c r="HW208" s="7">
        <f ca="1">IFERROR(IF(HW207+HV208&gt;HX$4,HW207,HW207+HV208),"")</f>
        <v>60</v>
      </c>
      <c r="HX208" s="7">
        <f t="shared" ca="1" si="1238"/>
        <v>0</v>
      </c>
      <c r="HY208" s="7">
        <f t="shared" ca="1" si="1111"/>
        <v>0.14675978575949211</v>
      </c>
      <c r="HZ208" s="7">
        <f t="shared" ca="1" si="1112"/>
        <v>0.62247098347127716</v>
      </c>
      <c r="IA208" s="7">
        <f t="shared" ca="1" si="1113"/>
        <v>1</v>
      </c>
      <c r="IB208" s="7" t="str">
        <f t="shared" ca="1" si="1114"/>
        <v>2</v>
      </c>
      <c r="IC208" s="7">
        <f ca="1">IFERROR(IF(IC207+IB208&gt;ID$4,IC207,IC207+IB208),"")</f>
        <v>60</v>
      </c>
      <c r="ID208" s="7">
        <f t="shared" ca="1" si="1239"/>
        <v>0</v>
      </c>
      <c r="IE208" s="7">
        <f t="shared" ca="1" si="1115"/>
        <v>0.75012642704251331</v>
      </c>
      <c r="IF208" s="7">
        <f t="shared" ca="1" si="1116"/>
        <v>1.9104342188255963E-2</v>
      </c>
      <c r="IG208" s="7">
        <f t="shared" ca="1" si="1117"/>
        <v>1</v>
      </c>
      <c r="IH208" s="7" t="str">
        <f t="shared" ca="1" si="1118"/>
        <v>2</v>
      </c>
      <c r="II208" s="7">
        <f ca="1">IFERROR(IF(II207+IH208&gt;IJ$4,II207,II207+IH208),"")</f>
        <v>60</v>
      </c>
      <c r="IJ208" s="7">
        <f t="shared" ca="1" si="1240"/>
        <v>0</v>
      </c>
      <c r="IK208" s="7">
        <f t="shared" ca="1" si="1119"/>
        <v>0.56712178963388515</v>
      </c>
      <c r="IL208" s="7">
        <f t="shared" ca="1" si="1120"/>
        <v>0.20210897959688412</v>
      </c>
      <c r="IM208" s="7">
        <f t="shared" ca="1" si="1121"/>
        <v>1</v>
      </c>
      <c r="IN208" s="7" t="str">
        <f t="shared" ca="1" si="1122"/>
        <v>2</v>
      </c>
      <c r="IO208" s="7">
        <f ca="1">IFERROR(IF(IO207+IN208&gt;IP$4,IO207,IO207+IN208),"")</f>
        <v>60</v>
      </c>
      <c r="IP208" s="7">
        <f t="shared" ca="1" si="1241"/>
        <v>0</v>
      </c>
      <c r="IQ208" s="7">
        <f t="shared" ca="1" si="1123"/>
        <v>0.72054007129633424</v>
      </c>
      <c r="IR208" s="7">
        <f t="shared" ca="1" si="1124"/>
        <v>4.8690697934435034E-2</v>
      </c>
      <c r="IS208" s="7">
        <f t="shared" ca="1" si="1125"/>
        <v>1</v>
      </c>
      <c r="IT208" s="7" t="str">
        <f t="shared" ca="1" si="1126"/>
        <v>2</v>
      </c>
      <c r="IU208" s="7">
        <f ca="1">IFERROR(IF(IU207+IT208&gt;IV$4,IU207,IU207+IT208),"")</f>
        <v>60</v>
      </c>
      <c r="IV208" s="7">
        <f t="shared" ca="1" si="1242"/>
        <v>0</v>
      </c>
      <c r="IW208" s="7">
        <f t="shared" ca="1" si="1127"/>
        <v>0.22169510583973207</v>
      </c>
      <c r="IX208" s="7">
        <f t="shared" ca="1" si="1128"/>
        <v>0.54753566339103721</v>
      </c>
      <c r="IY208" s="7">
        <f t="shared" ca="1" si="1129"/>
        <v>1</v>
      </c>
      <c r="IZ208" s="7" t="str">
        <f t="shared" ca="1" si="1130"/>
        <v>2</v>
      </c>
      <c r="JA208" s="7">
        <f ca="1">IFERROR(IF(JA207+IZ208&gt;JB$4,JA207,JA207+IZ208),"")</f>
        <v>60</v>
      </c>
      <c r="JB208" s="7">
        <f t="shared" ca="1" si="1243"/>
        <v>0</v>
      </c>
      <c r="JC208" s="7">
        <f t="shared" ca="1" si="1131"/>
        <v>0.46792477605084704</v>
      </c>
      <c r="JD208" s="7">
        <f t="shared" ca="1" si="1132"/>
        <v>0.30130599317992224</v>
      </c>
      <c r="JE208" s="7">
        <f t="shared" ca="1" si="1133"/>
        <v>1</v>
      </c>
      <c r="JF208" s="7" t="str">
        <f t="shared" ca="1" si="1134"/>
        <v>2</v>
      </c>
      <c r="JG208" s="7">
        <f ca="1">IFERROR(IF(JG207+JF208&gt;JH$4,JG207,JG207+JF208),"")</f>
        <v>60</v>
      </c>
      <c r="JH208" s="7">
        <f t="shared" ca="1" si="1244"/>
        <v>0</v>
      </c>
      <c r="JI208" s="7">
        <f t="shared" ca="1" si="1135"/>
        <v>0.17046718090002555</v>
      </c>
      <c r="JJ208" s="7">
        <f t="shared" ca="1" si="1136"/>
        <v>0.59876358833074372</v>
      </c>
      <c r="JK208" s="7">
        <f t="shared" ca="1" si="1137"/>
        <v>1</v>
      </c>
      <c r="JL208" s="7" t="str">
        <f t="shared" ca="1" si="1138"/>
        <v>2</v>
      </c>
      <c r="JM208" s="7">
        <f ca="1">IFERROR(IF(JM207+JL208&gt;JN$4,JM207,JM207+JL208),"")</f>
        <v>60</v>
      </c>
      <c r="JN208" s="7">
        <f t="shared" ca="1" si="1245"/>
        <v>0</v>
      </c>
      <c r="JO208" s="7">
        <f t="shared" ca="1" si="1139"/>
        <v>0.38936321035754007</v>
      </c>
      <c r="JP208" s="7">
        <f t="shared" ca="1" si="1140"/>
        <v>0.37986755887322921</v>
      </c>
      <c r="JQ208" s="7">
        <f t="shared" ca="1" si="1141"/>
        <v>1</v>
      </c>
      <c r="JR208" s="7" t="str">
        <f t="shared" ca="1" si="1142"/>
        <v>2</v>
      </c>
      <c r="JS208" s="7">
        <f ca="1">IFERROR(IF(JS207+JR208&gt;JT$4,JS207,JS207+JR208),"")</f>
        <v>60</v>
      </c>
      <c r="JT208" s="7">
        <f t="shared" ca="1" si="1246"/>
        <v>0</v>
      </c>
      <c r="JU208" s="7">
        <f t="shared" ca="1" si="1143"/>
        <v>0.71812783082275233</v>
      </c>
      <c r="JV208" s="7">
        <f t="shared" ca="1" si="1144"/>
        <v>5.110293840801694E-2</v>
      </c>
      <c r="JW208" s="7">
        <f t="shared" ca="1" si="1145"/>
        <v>1</v>
      </c>
      <c r="JX208" s="7" t="str">
        <f t="shared" ca="1" si="1146"/>
        <v>2</v>
      </c>
      <c r="JY208" s="7">
        <f ca="1">IFERROR(IF(JY207+JX208&gt;JZ$4,JY207,JY207+JX208),"")</f>
        <v>60</v>
      </c>
      <c r="JZ208" s="7">
        <f t="shared" ca="1" si="1247"/>
        <v>0</v>
      </c>
      <c r="KA208" s="7">
        <f t="shared" ca="1" si="1147"/>
        <v>0.60785797032002042</v>
      </c>
      <c r="KB208" s="7">
        <f t="shared" ca="1" si="1148"/>
        <v>0.16137279891074885</v>
      </c>
      <c r="KC208" s="7">
        <f t="shared" ca="1" si="1149"/>
        <v>1</v>
      </c>
      <c r="KD208" s="7" t="str">
        <f t="shared" ca="1" si="1150"/>
        <v>2</v>
      </c>
      <c r="KE208" s="7">
        <f ca="1">IFERROR(IF(KE207+KD208&gt;KF$4,KE207,KE207+KD208),"")</f>
        <v>60</v>
      </c>
      <c r="KF208" s="7">
        <f t="shared" ca="1" si="1248"/>
        <v>0</v>
      </c>
      <c r="KG208" s="7">
        <f t="shared" ca="1" si="1151"/>
        <v>4.9829589865503343E-2</v>
      </c>
      <c r="KH208" s="7">
        <f t="shared" ca="1" si="1152"/>
        <v>0.71940117936526593</v>
      </c>
      <c r="KI208" s="7">
        <f t="shared" ca="1" si="1153"/>
        <v>1</v>
      </c>
      <c r="KJ208" s="7" t="str">
        <f t="shared" ca="1" si="1154"/>
        <v>2</v>
      </c>
      <c r="KK208" s="7">
        <f ca="1">IFERROR(IF(KK207+KJ208&gt;KL$4,KK207,KK207+KJ208),"")</f>
        <v>60</v>
      </c>
      <c r="KL208" s="7">
        <f t="shared" ca="1" si="1249"/>
        <v>0</v>
      </c>
      <c r="KM208" s="7">
        <f t="shared" ca="1" si="1155"/>
        <v>0.7663234437410622</v>
      </c>
      <c r="KN208" s="7">
        <f t="shared" ca="1" si="1156"/>
        <v>2.9073254897070688E-3</v>
      </c>
      <c r="KO208" s="7">
        <f t="shared" ca="1" si="1157"/>
        <v>1</v>
      </c>
      <c r="KP208" s="7" t="str">
        <f t="shared" ca="1" si="1158"/>
        <v>2</v>
      </c>
      <c r="KQ208" s="7">
        <f ca="1">IFERROR(IF(KQ207+KP208&gt;KR$4,KQ207,KQ207+KP208),"")</f>
        <v>60</v>
      </c>
      <c r="KR208" s="7">
        <f t="shared" ca="1" si="1250"/>
        <v>0</v>
      </c>
      <c r="KS208" s="7">
        <f t="shared" ca="1" si="1159"/>
        <v>0.73295282099148007</v>
      </c>
      <c r="KT208" s="7">
        <f t="shared" ca="1" si="1160"/>
        <v>3.6277948239289204E-2</v>
      </c>
      <c r="KU208" s="7">
        <f t="shared" ca="1" si="1161"/>
        <v>1</v>
      </c>
      <c r="KV208" s="7" t="str">
        <f t="shared" ca="1" si="1162"/>
        <v>2</v>
      </c>
      <c r="KW208" s="7">
        <f ca="1">IFERROR(IF(KW207+KV208&gt;KX$4,KW207,KW207+KV208),"")</f>
        <v>60</v>
      </c>
      <c r="KX208" s="7">
        <f t="shared" ca="1" si="1251"/>
        <v>0</v>
      </c>
      <c r="KY208" s="7">
        <f t="shared" ca="1" si="1163"/>
        <v>3.6058470487433381E-3</v>
      </c>
      <c r="KZ208" s="7">
        <f t="shared" ca="1" si="1164"/>
        <v>0.76562492218202594</v>
      </c>
      <c r="LA208" s="7">
        <f t="shared" ca="1" si="1165"/>
        <v>1</v>
      </c>
      <c r="LB208" s="7" t="str">
        <f t="shared" ca="1" si="1166"/>
        <v>2</v>
      </c>
      <c r="LC208" s="7">
        <f ca="1">IFERROR(IF(LC207+LB208&gt;LD$4,LC207,LC207+LB208),"")</f>
        <v>60</v>
      </c>
      <c r="LD208" s="7">
        <f t="shared" ca="1" si="1252"/>
        <v>0</v>
      </c>
      <c r="LE208" s="7">
        <f t="shared" ca="1" si="1167"/>
        <v>0.88228221156116016</v>
      </c>
      <c r="LF208" s="7">
        <f t="shared" ca="1" si="1168"/>
        <v>-0.11305144233039088</v>
      </c>
      <c r="LG208" s="7">
        <f t="shared" ca="1" si="1169"/>
        <v>0</v>
      </c>
      <c r="LH208" s="7">
        <f t="shared" ca="1" si="1170"/>
        <v>0</v>
      </c>
      <c r="LI208" s="7">
        <f ca="1">IFERROR(IF(LI207+LH208&gt;LJ$4,LI207,LI207+LH208),"")</f>
        <v>60</v>
      </c>
      <c r="LJ208" s="7">
        <f t="shared" ca="1" si="1253"/>
        <v>0</v>
      </c>
      <c r="LK208" s="7">
        <f t="shared" ca="1" si="1171"/>
        <v>0.43846353904361557</v>
      </c>
      <c r="LL208" s="7">
        <f t="shared" ca="1" si="1172"/>
        <v>0.3307672301871537</v>
      </c>
      <c r="LM208" s="7">
        <f t="shared" ca="1" si="1173"/>
        <v>1</v>
      </c>
      <c r="LN208" s="7" t="str">
        <f t="shared" ca="1" si="1174"/>
        <v>2</v>
      </c>
      <c r="LO208" s="7">
        <f ca="1">IFERROR(IF(LO207+LN208&gt;LP$4,LO207,LO207+LN208),"")</f>
        <v>60</v>
      </c>
      <c r="LP208" s="7">
        <f t="shared" ca="1" si="1254"/>
        <v>0</v>
      </c>
      <c r="LQ208" s="7">
        <f t="shared" ca="1" si="1175"/>
        <v>0.18341303540367271</v>
      </c>
      <c r="LR208" s="7">
        <f t="shared" ca="1" si="1176"/>
        <v>0.58581773382709657</v>
      </c>
      <c r="LS208" s="7">
        <f t="shared" ca="1" si="1177"/>
        <v>1</v>
      </c>
      <c r="LT208" s="7" t="str">
        <f t="shared" ca="1" si="1178"/>
        <v>2</v>
      </c>
      <c r="LU208" s="7">
        <f ca="1">IFERROR(IF(LU207+LT208&gt;LV$4,LU207,LU207+LT208),"")</f>
        <v>60</v>
      </c>
      <c r="LV208" s="7">
        <f t="shared" ca="1" si="1255"/>
        <v>0</v>
      </c>
      <c r="LW208" s="7">
        <f t="shared" ca="1" si="1179"/>
        <v>0.80899432901950385</v>
      </c>
      <c r="LX208" s="7">
        <f t="shared" ca="1" si="1180"/>
        <v>-3.9763559788734582E-2</v>
      </c>
      <c r="LY208" s="7">
        <f t="shared" ca="1" si="1181"/>
        <v>0</v>
      </c>
      <c r="LZ208" s="7">
        <f t="shared" ca="1" si="1182"/>
        <v>0</v>
      </c>
      <c r="MA208" s="7">
        <f ca="1">IFERROR(IF(MA207+LZ208&gt;MB$4,MA207,MA207+LZ208),"")</f>
        <v>60</v>
      </c>
      <c r="MB208" s="7">
        <f t="shared" ca="1" si="1256"/>
        <v>0</v>
      </c>
      <c r="MC208" s="7">
        <f t="shared" ca="1" si="1183"/>
        <v>2.3249948283059041E-2</v>
      </c>
      <c r="MD208" s="7">
        <f t="shared" ca="1" si="1184"/>
        <v>0.74598082094771023</v>
      </c>
      <c r="ME208" s="7">
        <f t="shared" ca="1" si="1185"/>
        <v>1</v>
      </c>
      <c r="MF208" s="7" t="str">
        <f t="shared" ca="1" si="1186"/>
        <v>2</v>
      </c>
      <c r="MG208" s="7">
        <f ca="1">IFERROR(IF(MG207+MF208&gt;MH$4,MG207,MG207+MF208),"")</f>
        <v>60</v>
      </c>
      <c r="MH208" s="7">
        <f t="shared" ca="1" si="1257"/>
        <v>0</v>
      </c>
      <c r="MI208" s="7">
        <f t="shared" ca="1" si="1187"/>
        <v>0.58773954890076574</v>
      </c>
      <c r="MJ208" s="7">
        <f t="shared" ca="1" si="1188"/>
        <v>0.18149122033000353</v>
      </c>
      <c r="MK208" s="7">
        <f t="shared" ca="1" si="1189"/>
        <v>1</v>
      </c>
      <c r="ML208" s="7" t="str">
        <f t="shared" ca="1" si="1190"/>
        <v>2</v>
      </c>
      <c r="MM208" s="7">
        <f ca="1">IFERROR(IF(MM207+ML208&gt;MN$4,MM207,MM207+ML208),"")</f>
        <v>60</v>
      </c>
      <c r="MN208" s="7">
        <f t="shared" ca="1" si="1258"/>
        <v>0</v>
      </c>
      <c r="MO208" s="7">
        <f t="shared" ca="1" si="1191"/>
        <v>0.99839605338815196</v>
      </c>
      <c r="MP208" s="7">
        <f t="shared" ca="1" si="1192"/>
        <v>-0.22916528415738269</v>
      </c>
      <c r="MQ208" s="7">
        <f t="shared" ca="1" si="1193"/>
        <v>0</v>
      </c>
      <c r="MR208" s="7">
        <f t="shared" ca="1" si="1194"/>
        <v>0</v>
      </c>
      <c r="MS208" s="7">
        <f ca="1">IFERROR(IF(MS207+MR208&gt;MT$4,MS207,MS207+MR208),"")</f>
        <v>60</v>
      </c>
      <c r="MT208" s="7">
        <f t="shared" ca="1" si="1259"/>
        <v>0</v>
      </c>
      <c r="MU208" s="7">
        <f t="shared" ca="1" si="1195"/>
        <v>0.34888390883243681</v>
      </c>
      <c r="MV208" s="7">
        <f t="shared" ca="1" si="1196"/>
        <v>0.42034686039833247</v>
      </c>
      <c r="MW208" s="7">
        <f t="shared" ca="1" si="1197"/>
        <v>1</v>
      </c>
      <c r="MX208" s="7" t="str">
        <f t="shared" ca="1" si="1198"/>
        <v>2</v>
      </c>
      <c r="MY208" s="7">
        <f ca="1">IFERROR(IF(MY207+MX208&gt;MZ$4,MY207,MY207+MX208),"")</f>
        <v>60</v>
      </c>
      <c r="MZ208" s="7">
        <f t="shared" ca="1" si="1260"/>
        <v>0</v>
      </c>
      <c r="NA208" s="7">
        <f t="shared" ca="1" si="1199"/>
        <v>0.53195931272382069</v>
      </c>
      <c r="NB208" s="7">
        <f t="shared" ca="1" si="1200"/>
        <v>0.23727145650694859</v>
      </c>
      <c r="NC208" s="7">
        <f t="shared" ca="1" si="1201"/>
        <v>1</v>
      </c>
      <c r="ND208" s="7" t="str">
        <f t="shared" ca="1" si="1202"/>
        <v>2</v>
      </c>
      <c r="NE208" s="7">
        <f ca="1">IFERROR(IF(NE207+ND208&gt;NF$4,NE207,NE207+ND208),"")</f>
        <v>60</v>
      </c>
      <c r="NF208" s="7">
        <f t="shared" ca="1" si="1261"/>
        <v>0</v>
      </c>
      <c r="NG208" s="7">
        <f t="shared" ca="1" si="1203"/>
        <v>0.8799651511003127</v>
      </c>
      <c r="NH208" s="7">
        <f t="shared" ca="1" si="1204"/>
        <v>-0.11073438186954343</v>
      </c>
      <c r="NI208" s="7">
        <f t="shared" ca="1" si="1205"/>
        <v>0</v>
      </c>
      <c r="NJ208" s="7">
        <f t="shared" ca="1" si="1206"/>
        <v>0</v>
      </c>
      <c r="NK208" s="7">
        <f ca="1">IFERROR(IF(NK207+NJ208&gt;NL$4,NK207,NK207+NJ208),"")</f>
        <v>60</v>
      </c>
      <c r="NL208" s="7">
        <f t="shared" ca="1" si="1262"/>
        <v>0</v>
      </c>
      <c r="NM208" s="7">
        <f t="shared" ca="1" si="1207"/>
        <v>0.50287968091051793</v>
      </c>
      <c r="NN208" s="7">
        <f t="shared" ca="1" si="1208"/>
        <v>0.26635108832025134</v>
      </c>
      <c r="NO208" s="7">
        <f t="shared" ca="1" si="1209"/>
        <v>1</v>
      </c>
      <c r="NP208" s="7" t="str">
        <f t="shared" ca="1" si="1210"/>
        <v>2</v>
      </c>
      <c r="NQ208" s="7">
        <f ca="1">IFERROR(IF(NQ207+NP208&gt;NR$4,NQ207,NQ207+NP208),"")</f>
        <v>60</v>
      </c>
      <c r="NR208" s="7">
        <f t="shared" ca="1" si="1263"/>
        <v>0</v>
      </c>
      <c r="NT208">
        <v>206</v>
      </c>
      <c r="NU208" s="7" t="s">
        <v>19</v>
      </c>
      <c r="NV208" s="7" t="str">
        <f t="shared" ca="1" si="967"/>
        <v/>
      </c>
      <c r="NW208" s="7" t="str">
        <f t="shared" ca="1" si="961"/>
        <v/>
      </c>
      <c r="NX208" t="str">
        <f ca="1">IFERROR(VLOOKUP(NT208,$K$3:$AK$568,8,FALSE),"")</f>
        <v/>
      </c>
      <c r="NY208" t="str">
        <f ca="1">IFERROR(VLOOKUP(NT208,$K$3:$AK$568,9,FALSE),"")</f>
        <v/>
      </c>
      <c r="NZ208" s="7" t="str">
        <f ca="1">IFERROR(VLOOKUP(NT208,$K$3:$AK$568,27,FALSE),"")</f>
        <v/>
      </c>
      <c r="OB208">
        <v>206</v>
      </c>
      <c r="OC208" s="7" t="s">
        <v>19</v>
      </c>
      <c r="OD208" t="e">
        <f t="shared" ca="1" si="968"/>
        <v>#N/A</v>
      </c>
      <c r="OE208" s="7" t="str">
        <f t="shared" ca="1" si="969"/>
        <v/>
      </c>
      <c r="OF208" s="7" t="str">
        <f t="shared" ca="1" si="970"/>
        <v/>
      </c>
      <c r="OG208" t="str">
        <f t="shared" ca="1" si="971"/>
        <v/>
      </c>
      <c r="OI208">
        <v>206</v>
      </c>
      <c r="OJ208" s="7" t="s">
        <v>19</v>
      </c>
      <c r="OK208" s="7" t="str">
        <f t="shared" ca="1" si="972"/>
        <v/>
      </c>
      <c r="OL208" s="7" t="str">
        <f t="shared" ca="1" si="973"/>
        <v/>
      </c>
      <c r="OM208" t="str">
        <f ca="1">IFERROR(VLOOKUP(OI208,$L$3:$AK$568,7,FALSE),"")</f>
        <v/>
      </c>
      <c r="ON208" t="str">
        <f ca="1">IFERROR(VLOOKUP(OI208,$L$3:$AK$568,8,FALSE),"")</f>
        <v/>
      </c>
      <c r="OO208" s="7" t="str">
        <f ca="1">IFERROR(VLOOKUP(OI208,$L$3:$AK$568,26,FALSE),"")</f>
        <v/>
      </c>
      <c r="OQ208">
        <v>206</v>
      </c>
      <c r="OR208" s="7" t="s">
        <v>19</v>
      </c>
      <c r="OS208" t="e">
        <f t="shared" ca="1" si="974"/>
        <v>#N/A</v>
      </c>
      <c r="OT208" s="7" t="str">
        <f t="shared" ca="1" si="975"/>
        <v/>
      </c>
      <c r="OU208" s="7" t="str">
        <f t="shared" ca="1" si="976"/>
        <v/>
      </c>
      <c r="OV208" t="str">
        <f t="shared" ca="1" si="977"/>
        <v/>
      </c>
      <c r="OX208">
        <v>206</v>
      </c>
      <c r="OY208" s="7" t="s">
        <v>19</v>
      </c>
      <c r="OZ208" s="7" t="str">
        <f t="shared" ca="1" si="978"/>
        <v/>
      </c>
      <c r="PA208" s="7" t="str">
        <f t="shared" ca="1" si="979"/>
        <v/>
      </c>
      <c r="PB208" t="str">
        <f ca="1">IFERROR(VLOOKUP(OX208,$M$3:$AK$568,6,FALSE),"")</f>
        <v/>
      </c>
      <c r="PC208" t="str">
        <f ca="1">IFERROR(VLOOKUP(OX208,$M$3:$AK$568,7,FALSE),"")</f>
        <v/>
      </c>
      <c r="PD208" s="7" t="str">
        <f ca="1">IFERROR(VLOOKUP(OX208,$M$3:$AK$568,25,FALSE),"")</f>
        <v/>
      </c>
      <c r="PF208">
        <v>206</v>
      </c>
      <c r="PG208" s="7" t="s">
        <v>19</v>
      </c>
      <c r="PH208" t="e">
        <f t="shared" ca="1" si="980"/>
        <v>#N/A</v>
      </c>
      <c r="PI208" s="7" t="str">
        <f t="shared" ca="1" si="981"/>
        <v/>
      </c>
      <c r="PJ208" s="7" t="str">
        <f t="shared" ca="1" si="982"/>
        <v/>
      </c>
      <c r="PK208" t="str">
        <f t="shared" ca="1" si="983"/>
        <v/>
      </c>
      <c r="PM208">
        <v>206</v>
      </c>
      <c r="PN208" s="7" t="s">
        <v>19</v>
      </c>
      <c r="PO208" s="202" t="str">
        <f t="shared" ca="1" si="984"/>
        <v/>
      </c>
      <c r="PP208" s="7" t="str">
        <f t="shared" ca="1" si="985"/>
        <v/>
      </c>
      <c r="PQ208" t="str">
        <f ca="1">IFERROR(VLOOKUP(PM208,$G$325:$R$409,12,FALSE),"")</f>
        <v/>
      </c>
      <c r="PR208" t="e">
        <f ca="1">VLOOKUP(PM208,$G$324:$Q$409,11,FALSE)</f>
        <v>#N/A</v>
      </c>
      <c r="PS208" s="7" t="str">
        <f ca="1">VLOOKUP(PQ208,$R$325:$Y$409,8,FALSE)</f>
        <v>- -</v>
      </c>
      <c r="PT208" s="7">
        <f ca="1">ReSt</f>
        <v>-4</v>
      </c>
      <c r="PU208" s="7" t="e">
        <f t="shared" ca="1" si="986"/>
        <v>#N/A</v>
      </c>
      <c r="PV208" s="7" t="e">
        <f t="shared" ca="1" si="987"/>
        <v>#N/A</v>
      </c>
      <c r="PW208" s="7" t="str">
        <f ca="1">VLOOKUP(PQ208,$R$325:$AK$409,8,FALSE)</f>
        <v>- -</v>
      </c>
      <c r="PX208" s="7"/>
      <c r="PY208">
        <v>206</v>
      </c>
      <c r="PZ208" s="7" t="s">
        <v>19</v>
      </c>
      <c r="QA208" t="str">
        <f t="shared" ca="1" si="988"/>
        <v/>
      </c>
      <c r="QB208" s="7" t="str">
        <f t="shared" ca="1" si="989"/>
        <v/>
      </c>
      <c r="QC208" s="7" t="str">
        <f t="shared" ca="1" si="990"/>
        <v/>
      </c>
      <c r="QD208" t="str">
        <f t="shared" ca="1" si="991"/>
        <v/>
      </c>
      <c r="QF208">
        <v>206</v>
      </c>
      <c r="QG208" s="7" t="s">
        <v>19</v>
      </c>
      <c r="QH208" s="7" t="str">
        <f t="shared" ca="1" si="992"/>
        <v/>
      </c>
      <c r="QI208" s="7" t="e">
        <f t="shared" ca="1" si="993"/>
        <v>#VALUE!</v>
      </c>
      <c r="QJ208" t="e">
        <f t="shared" ca="1" si="994"/>
        <v>#N/A</v>
      </c>
      <c r="QK208" s="7" t="e">
        <f t="shared" ca="1" si="995"/>
        <v>#N/A</v>
      </c>
      <c r="QM208">
        <v>206</v>
      </c>
      <c r="QN208" s="7" t="s">
        <v>19</v>
      </c>
      <c r="QO208" t="str">
        <f t="shared" ca="1" si="996"/>
        <v/>
      </c>
      <c r="QP208" s="7" t="str">
        <f t="shared" ca="1" si="997"/>
        <v/>
      </c>
      <c r="QQ208" t="str">
        <f t="shared" ca="1" si="998"/>
        <v/>
      </c>
    </row>
    <row r="209" spans="1:459" x14ac:dyDescent="0.25">
      <c r="A209" s="240" t="str">
        <f>IF('Character Sheet'!$B$4="Creature","N","Y")</f>
        <v>Y</v>
      </c>
      <c r="C209" s="75"/>
      <c r="D209" s="76"/>
      <c r="F209" s="75"/>
      <c r="G209" s="76"/>
      <c r="I209" s="75"/>
      <c r="J209" s="85"/>
      <c r="K209" s="85">
        <f t="shared" ca="1" si="962"/>
        <v>7</v>
      </c>
      <c r="L209" s="85">
        <f t="shared" ca="1" si="1265"/>
        <v>1</v>
      </c>
      <c r="M209" s="70">
        <f t="shared" ca="1" si="956"/>
        <v>10</v>
      </c>
      <c r="O209" s="222">
        <f t="shared" ca="1" si="963"/>
        <v>50</v>
      </c>
      <c r="Q209" s="7" t="str">
        <f t="shared" si="999"/>
        <v>Religion Lore</v>
      </c>
      <c r="R209" s="9" t="s">
        <v>1481</v>
      </c>
      <c r="S209" s="9" t="s">
        <v>1966</v>
      </c>
      <c r="T209" s="61" t="str">
        <f>SUBSTITUTE(IFERROR(IFERROR(VLOOKUP(R209,'[1]Skill Statistics'!$A$3:$C$513,2,FALSE),VLOOKUP(Q209,'[1]Skill Statistics'!$A$3:$C$513,2,FALSE)),T208),"R*","ReSt")</f>
        <v>Me/Me</v>
      </c>
      <c r="U209" s="61" t="str">
        <f>IFERROR(IFERROR(VLOOKUP(R209,'[1]Skill Statistics'!$A$3:$C$513,3,FALSE),VLOOKUP(Q209,'[1]Skill Statistics'!$A$3:$C$513,3,FALSE)),U208)</f>
        <v>Re</v>
      </c>
      <c r="V209" s="61" t="str">
        <f>IF(ISNUMBER(SEARCH("Category",R209)),"- -",IFERROR(IFERROR(VLOOKUP(Q209,[1]Professions!$A$4:$AM$288,MATCH(Profession,[1]Professions!$A$1:$AM$1,0),FALSE),VLOOKUP(Q209,Calculations!$B$91:$I$95,8,FALSE)),"- -"))</f>
        <v>2 / 3</v>
      </c>
      <c r="W209" s="60">
        <f t="shared" si="964"/>
        <v>0</v>
      </c>
      <c r="X209" s="7">
        <f ca="1">IFERROR(VLOOKUP(R209,$BS$6:$NR$519,MATCH(ActualLevel,$BS$3:$NR$3,0),FALSE),"- -")</f>
        <v>0</v>
      </c>
      <c r="Y209" s="7">
        <f t="shared" ca="1" si="955"/>
        <v>0</v>
      </c>
      <c r="Z209" s="7">
        <f ca="1">IFERROR(VLOOKUP(Y209,Charts!$BQ$2:$BR$52,2,FALSE),"- -")</f>
        <v>-25</v>
      </c>
      <c r="AA209" s="7">
        <f t="shared" ca="1" si="1000"/>
        <v>3</v>
      </c>
      <c r="AB209" s="7">
        <f t="shared" ca="1" si="1266"/>
        <v>0</v>
      </c>
      <c r="AC209" s="7"/>
      <c r="AD209" s="7"/>
      <c r="AE209" s="7"/>
      <c r="AF209" s="7"/>
      <c r="AG209" s="7"/>
      <c r="AH209" s="43"/>
      <c r="AI209" s="7"/>
      <c r="AJ209" s="7"/>
      <c r="AK209" s="7">
        <f t="shared" ca="1" si="1001"/>
        <v>-22</v>
      </c>
      <c r="AL209" s="7"/>
      <c r="AM209" s="69">
        <f>IFERROR(VLOOKUP(R209,'[1]Skill Statistics'!$A$3:$AN$513,MATCH(Profession,'[1]Skill Statistics'!$A$2:$AN$2,0),FALSE),0)</f>
        <v>0</v>
      </c>
      <c r="AN209" s="85">
        <f>IFERROR(VLOOKUP(Q209,'[1]Skill Statistics'!$A$3:$BK$513,MATCH(Archetype,'[1]Skill Statistics'!$A$2:$BK$2,0),FALSE),0)</f>
        <v>0</v>
      </c>
      <c r="AO209" s="85">
        <f>IFERROR(VLOOKUP(Q209,'[1]Skill Statistics'!$A$3:$BB$513,MATCH(Race,'[1]Skill Statistics'!$A$2:$BB$2,0),FALSE),0)</f>
        <v>0.8</v>
      </c>
      <c r="AP209" s="85">
        <f t="shared" ca="1" si="965"/>
        <v>0.3</v>
      </c>
      <c r="AQ209" s="70">
        <v>0.5</v>
      </c>
      <c r="AS209" s="69">
        <f>IFERROR(VLOOKUP(Q209,'[1]Professional Skills'!$A$4:$AM$288,MATCH(Profession,'[1]Professional Skills'!$A$3:$AM$3,0),FALSE),"- -")</f>
        <v>0</v>
      </c>
      <c r="AU209" s="7">
        <f t="shared" ref="AU209:AU268" si="1268">IF(AT209="*","",AS209)</f>
        <v>0</v>
      </c>
      <c r="AV209" s="7">
        <f t="shared" ca="1" si="1267"/>
        <v>0</v>
      </c>
      <c r="AW209" t="str">
        <f t="shared" si="1004"/>
        <v/>
      </c>
      <c r="AX209" t="str">
        <f>IFERROR(_xlfn.RANK.EQ(AW209,$AW$5:$AW$568),"")</f>
        <v/>
      </c>
      <c r="AY209">
        <f t="shared" si="959"/>
        <v>0</v>
      </c>
      <c r="AZ209" s="70" t="str">
        <f t="shared" si="1002"/>
        <v/>
      </c>
      <c r="BB209" s="69">
        <f>IFERROR(IF(Q209="Language",VLOOKUP(R209,[1]Cultures!$B$4:$N$218,MATCH(Culture,[1]Cultures!$B$3:$N$3,0),FALSE),VLOOKUP(Q209,[1]Cultures!$B$4:$O$212,MATCH(Culture,[1]Cultures!$B$3:$O$3,0),FALSE)),"- -")</f>
        <v>0</v>
      </c>
      <c r="BD209">
        <f t="shared" ca="1" si="1264"/>
        <v>0</v>
      </c>
      <c r="BE209" t="str">
        <f t="shared" si="1211"/>
        <v/>
      </c>
      <c r="BI209" s="7">
        <f t="shared" si="1003"/>
        <v>0</v>
      </c>
      <c r="BK209" s="7"/>
      <c r="BL209" s="70">
        <f t="shared" si="960"/>
        <v>0</v>
      </c>
      <c r="BN209" s="69">
        <f>IFERROR(VLOOKUP(V209,Charts!$BT$2:$BV$14,3,FALSE),"- -")</f>
        <v>0.84615384615384615</v>
      </c>
      <c r="BO209" s="85">
        <f t="shared" ca="1" si="966"/>
        <v>2.5339263869664861</v>
      </c>
      <c r="BP209" s="70">
        <f t="shared" ca="1" si="1212"/>
        <v>50</v>
      </c>
      <c r="BR209" s="7">
        <v>204</v>
      </c>
      <c r="BS209" s="9" t="str">
        <f ca="1">VLOOKUP(BR209,$O$3:$R$568,4,FALSE)</f>
        <v>Cobbler</v>
      </c>
      <c r="BT209" s="7" t="str">
        <f ca="1">VLOOKUP(BS209,$R$3:$V$568,5,FALSE)</f>
        <v>2 / 4</v>
      </c>
      <c r="BU209" s="7">
        <f ca="1">VLOOKUP(BT209,Charts!$BT$2:$BV$14,3,FALSE)</f>
        <v>0.76923076923076927</v>
      </c>
      <c r="BV209" s="7" t="str">
        <f t="shared" ca="1" si="1005"/>
        <v>2</v>
      </c>
      <c r="BW209" s="7" t="str">
        <f t="shared" ca="1" si="1006"/>
        <v>4</v>
      </c>
      <c r="BY209" s="7">
        <f t="shared" ca="1" si="1007"/>
        <v>0.48994936386770727</v>
      </c>
      <c r="BZ209" s="7">
        <f t="shared" ca="1" si="1008"/>
        <v>0.27928140536306201</v>
      </c>
      <c r="CA209" s="7">
        <f t="shared" ca="1" si="1009"/>
        <v>1</v>
      </c>
      <c r="CB209" s="7" t="str">
        <f t="shared" ca="1" si="1010"/>
        <v>2</v>
      </c>
      <c r="CC209" s="7">
        <f ca="1">IFERROR(IF(CC208+CB209&gt;CD$4,CC208,CC208+CB209),"")</f>
        <v>38</v>
      </c>
      <c r="CD209" s="7">
        <f t="shared" ca="1" si="1213"/>
        <v>0</v>
      </c>
      <c r="CE209" s="7">
        <f t="shared" ca="1" si="1011"/>
        <v>0.38760637776707907</v>
      </c>
      <c r="CF209" s="7">
        <f t="shared" ca="1" si="1012"/>
        <v>0.3816243914636902</v>
      </c>
      <c r="CG209" s="7">
        <f t="shared" ca="1" si="1013"/>
        <v>1</v>
      </c>
      <c r="CH209" s="7" t="str">
        <f t="shared" ca="1" si="1014"/>
        <v>2</v>
      </c>
      <c r="CI209" s="7">
        <f ca="1">IFERROR(IF(CI208+CH209&gt;CJ$4,CI208,CI208+CH209),"")</f>
        <v>60</v>
      </c>
      <c r="CJ209" s="7">
        <f t="shared" ca="1" si="1214"/>
        <v>0</v>
      </c>
      <c r="CK209" s="7">
        <f t="shared" ca="1" si="1015"/>
        <v>0.88825705103703856</v>
      </c>
      <c r="CL209" s="7">
        <f t="shared" ca="1" si="1016"/>
        <v>-0.11902628180626929</v>
      </c>
      <c r="CM209" s="7">
        <f t="shared" ca="1" si="1017"/>
        <v>0</v>
      </c>
      <c r="CN209" s="7">
        <f t="shared" ca="1" si="1018"/>
        <v>0</v>
      </c>
      <c r="CO209" s="7">
        <f ca="1">IFERROR(IF(CO208+CN209&gt;CP$4,CO208,CO208+CN209),"")</f>
        <v>60</v>
      </c>
      <c r="CP209" s="7">
        <f t="shared" ca="1" si="1215"/>
        <v>0</v>
      </c>
      <c r="CQ209" s="7">
        <f t="shared" ca="1" si="1019"/>
        <v>0.75869198168881691</v>
      </c>
      <c r="CR209" s="7">
        <f t="shared" ca="1" si="1020"/>
        <v>1.0538787541952366E-2</v>
      </c>
      <c r="CS209" s="7">
        <f t="shared" ca="1" si="1021"/>
        <v>1</v>
      </c>
      <c r="CT209" s="7" t="str">
        <f t="shared" ca="1" si="1022"/>
        <v>2</v>
      </c>
      <c r="CU209" s="7">
        <f ca="1">IFERROR(IF(CU208+CT209&gt;CV$4,CU208,CU208+CT209),"")</f>
        <v>60</v>
      </c>
      <c r="CV209" s="7">
        <f t="shared" ca="1" si="1216"/>
        <v>0</v>
      </c>
      <c r="CW209" s="7">
        <f t="shared" ca="1" si="1023"/>
        <v>0.49121638020129688</v>
      </c>
      <c r="CX209" s="7">
        <f t="shared" ca="1" si="1024"/>
        <v>0.2780143890294724</v>
      </c>
      <c r="CY209" s="7">
        <f t="shared" ca="1" si="1025"/>
        <v>1</v>
      </c>
      <c r="CZ209" s="7" t="str">
        <f t="shared" ca="1" si="1026"/>
        <v>2</v>
      </c>
      <c r="DA209" s="7">
        <f ca="1">IFERROR(IF(DA208+CZ209&gt;DB$4,DA208,DA208+CZ209),"")</f>
        <v>60</v>
      </c>
      <c r="DB209" s="7">
        <f t="shared" ca="1" si="1217"/>
        <v>0</v>
      </c>
      <c r="DC209" s="7">
        <f t="shared" ca="1" si="1027"/>
        <v>0.45941792049175612</v>
      </c>
      <c r="DD209" s="7">
        <f t="shared" ca="1" si="1028"/>
        <v>0.30981284873901316</v>
      </c>
      <c r="DE209" s="7">
        <f t="shared" ca="1" si="1029"/>
        <v>1</v>
      </c>
      <c r="DF209" s="7" t="str">
        <f t="shared" ca="1" si="1030"/>
        <v>2</v>
      </c>
      <c r="DG209" s="7">
        <f ca="1">IFERROR(IF(DG208+DF209&gt;DH$4,DG208,DG208+DF209),"")</f>
        <v>60</v>
      </c>
      <c r="DH209" s="7">
        <f t="shared" ca="1" si="1218"/>
        <v>0</v>
      </c>
      <c r="DI209" s="7">
        <f t="shared" ca="1" si="1031"/>
        <v>0.91591648149876559</v>
      </c>
      <c r="DJ209" s="7">
        <f t="shared" ca="1" si="1032"/>
        <v>-0.14668571226799632</v>
      </c>
      <c r="DK209" s="7">
        <f t="shared" ca="1" si="1033"/>
        <v>0</v>
      </c>
      <c r="DL209" s="7">
        <f t="shared" ca="1" si="1034"/>
        <v>0</v>
      </c>
      <c r="DM209" s="7">
        <f ca="1">IFERROR(IF(DM208+DL209&gt;DN$4,DM208,DM208+DL209),"")</f>
        <v>60</v>
      </c>
      <c r="DN209" s="7">
        <f t="shared" ca="1" si="1219"/>
        <v>0</v>
      </c>
      <c r="DO209" s="7">
        <f t="shared" ca="1" si="1035"/>
        <v>4.4081997328379363E-2</v>
      </c>
      <c r="DP209" s="7">
        <f t="shared" ca="1" si="1036"/>
        <v>0.72514877190238991</v>
      </c>
      <c r="DQ209" s="7">
        <f t="shared" ca="1" si="1037"/>
        <v>1</v>
      </c>
      <c r="DR209" s="7" t="str">
        <f t="shared" ca="1" si="1038"/>
        <v>2</v>
      </c>
      <c r="DS209" s="7">
        <f ca="1">IFERROR(IF(DS208+DR209&gt;DT$4,DS208,DS208+DR209),"")</f>
        <v>60</v>
      </c>
      <c r="DT209" s="7">
        <f t="shared" ca="1" si="1220"/>
        <v>0</v>
      </c>
      <c r="DU209" s="7">
        <f t="shared" ca="1" si="1039"/>
        <v>0.65612105140679189</v>
      </c>
      <c r="DV209" s="7">
        <f t="shared" ca="1" si="1040"/>
        <v>0.11310971782397738</v>
      </c>
      <c r="DW209" s="7">
        <f t="shared" ca="1" si="1041"/>
        <v>1</v>
      </c>
      <c r="DX209" s="7" t="str">
        <f t="shared" ca="1" si="1042"/>
        <v>2</v>
      </c>
      <c r="DY209" s="7">
        <f ca="1">IFERROR(IF(DY208+DX209&gt;DZ$4,DY208,DY208+DX209),"")</f>
        <v>60</v>
      </c>
      <c r="DZ209" s="7">
        <f t="shared" ca="1" si="1221"/>
        <v>0</v>
      </c>
      <c r="EA209" s="7">
        <f t="shared" ca="1" si="1043"/>
        <v>0.8185031814581224</v>
      </c>
      <c r="EB209" s="7">
        <f t="shared" ca="1" si="1044"/>
        <v>-4.9272412227353124E-2</v>
      </c>
      <c r="EC209" s="7">
        <f t="shared" ca="1" si="1045"/>
        <v>0</v>
      </c>
      <c r="ED209" s="7">
        <f t="shared" ca="1" si="1046"/>
        <v>0</v>
      </c>
      <c r="EE209" s="7">
        <f ca="1">IFERROR(IF(EE208+ED209&gt;EF$4,EE208,EE208+ED209),"")</f>
        <v>60</v>
      </c>
      <c r="EF209" s="7">
        <f t="shared" ca="1" si="1222"/>
        <v>0</v>
      </c>
      <c r="EG209" s="7">
        <f t="shared" ca="1" si="1047"/>
        <v>0.47510505053987406</v>
      </c>
      <c r="EH209" s="7">
        <f t="shared" ca="1" si="1048"/>
        <v>0.29412571869089521</v>
      </c>
      <c r="EI209" s="7">
        <f t="shared" ca="1" si="1049"/>
        <v>1</v>
      </c>
      <c r="EJ209" s="7" t="str">
        <f t="shared" ca="1" si="1050"/>
        <v>2</v>
      </c>
      <c r="EK209" s="7">
        <f ca="1">IFERROR(IF(EK208+EJ209&gt;EL$4,EK208,EK208+EJ209),"")</f>
        <v>60</v>
      </c>
      <c r="EL209" s="7">
        <f t="shared" ca="1" si="1223"/>
        <v>0</v>
      </c>
      <c r="EM209" s="7">
        <f t="shared" ca="1" si="1051"/>
        <v>0.67522166986017784</v>
      </c>
      <c r="EN209" s="7">
        <f t="shared" ca="1" si="1052"/>
        <v>9.4009099370591431E-2</v>
      </c>
      <c r="EO209" s="7">
        <f t="shared" ca="1" si="1053"/>
        <v>1</v>
      </c>
      <c r="EP209" s="7" t="str">
        <f t="shared" ca="1" si="1054"/>
        <v>2</v>
      </c>
      <c r="EQ209" s="7">
        <f ca="1">IFERROR(IF(EQ208+EP209&gt;ER$4,EQ208,EQ208+EP209),"")</f>
        <v>60</v>
      </c>
      <c r="ER209" s="7">
        <f t="shared" ca="1" si="1224"/>
        <v>0</v>
      </c>
      <c r="ES209" s="7">
        <f t="shared" ca="1" si="1055"/>
        <v>0.63331883813941037</v>
      </c>
      <c r="ET209" s="7">
        <f t="shared" ca="1" si="1056"/>
        <v>0.13591193109135891</v>
      </c>
      <c r="EU209" s="7">
        <f t="shared" ca="1" si="1057"/>
        <v>1</v>
      </c>
      <c r="EV209" s="7" t="str">
        <f t="shared" ca="1" si="1058"/>
        <v>2</v>
      </c>
      <c r="EW209" s="7">
        <f ca="1">IFERROR(IF(EW208+EV209&gt;EX$4,EW208,EW208+EV209),"")</f>
        <v>60</v>
      </c>
      <c r="EX209" s="7">
        <f t="shared" ca="1" si="1225"/>
        <v>0</v>
      </c>
      <c r="EY209" s="7">
        <f t="shared" ca="1" si="1059"/>
        <v>0.58082862343496766</v>
      </c>
      <c r="EZ209" s="7">
        <f t="shared" ca="1" si="1060"/>
        <v>0.18840214579580161</v>
      </c>
      <c r="FA209" s="7">
        <f t="shared" ca="1" si="1061"/>
        <v>1</v>
      </c>
      <c r="FB209" s="7" t="str">
        <f t="shared" ca="1" si="1062"/>
        <v>2</v>
      </c>
      <c r="FC209" s="7">
        <f ca="1">IFERROR(IF(FC208+FB209&gt;FD$4,FC208,FC208+FB209),"")</f>
        <v>60</v>
      </c>
      <c r="FD209" s="7">
        <f t="shared" ca="1" si="1226"/>
        <v>0</v>
      </c>
      <c r="FE209" s="7">
        <f t="shared" ca="1" si="1063"/>
        <v>0.55633023651585145</v>
      </c>
      <c r="FF209" s="7">
        <f t="shared" ca="1" si="1064"/>
        <v>0.21290053271491782</v>
      </c>
      <c r="FG209" s="7">
        <f t="shared" ca="1" si="1065"/>
        <v>1</v>
      </c>
      <c r="FH209" s="7" t="str">
        <f t="shared" ca="1" si="1066"/>
        <v>2</v>
      </c>
      <c r="FI209" s="7">
        <f ca="1">IFERROR(IF(FI208+FH209&gt;FJ$4,FI208,FI208+FH209),"")</f>
        <v>60</v>
      </c>
      <c r="FJ209" s="7">
        <f t="shared" ca="1" si="1227"/>
        <v>0</v>
      </c>
      <c r="FK209" s="7">
        <f t="shared" ca="1" si="1067"/>
        <v>0.12942000440850709</v>
      </c>
      <c r="FL209" s="7">
        <f t="shared" ca="1" si="1068"/>
        <v>0.63981076482226218</v>
      </c>
      <c r="FM209" s="7">
        <f t="shared" ca="1" si="1069"/>
        <v>1</v>
      </c>
      <c r="FN209" s="7" t="str">
        <f t="shared" ca="1" si="1070"/>
        <v>2</v>
      </c>
      <c r="FO209" s="7">
        <f ca="1">IFERROR(IF(FO208+FN209&gt;FP$4,FO208,FO208+FN209),"")</f>
        <v>60</v>
      </c>
      <c r="FP209" s="7">
        <f t="shared" ca="1" si="1228"/>
        <v>0</v>
      </c>
      <c r="FQ209" s="7">
        <f t="shared" ca="1" si="1071"/>
        <v>0.71092139667111642</v>
      </c>
      <c r="FR209" s="7">
        <f t="shared" ca="1" si="1072"/>
        <v>5.830937255965285E-2</v>
      </c>
      <c r="FS209" s="7">
        <f t="shared" ca="1" si="1073"/>
        <v>1</v>
      </c>
      <c r="FT209" s="7" t="str">
        <f t="shared" ca="1" si="1074"/>
        <v>2</v>
      </c>
      <c r="FU209" s="7">
        <f ca="1">IFERROR(IF(FU208+FT209&gt;FV$4,FU208,FU208+FT209),"")</f>
        <v>60</v>
      </c>
      <c r="FV209" s="7">
        <f t="shared" ca="1" si="1229"/>
        <v>0</v>
      </c>
      <c r="FW209" s="7">
        <f t="shared" ca="1" si="1075"/>
        <v>0.28209658105406188</v>
      </c>
      <c r="FX209" s="7">
        <f t="shared" ca="1" si="1076"/>
        <v>0.48713418817670739</v>
      </c>
      <c r="FY209" s="7">
        <f t="shared" ca="1" si="1077"/>
        <v>1</v>
      </c>
      <c r="FZ209" s="7" t="str">
        <f t="shared" ca="1" si="1078"/>
        <v>2</v>
      </c>
      <c r="GA209" s="7">
        <f ca="1">IFERROR(IF(GA208+FZ209&gt;GB$4,GA208,GA208+FZ209),"")</f>
        <v>60</v>
      </c>
      <c r="GB209" s="7">
        <f t="shared" ca="1" si="1230"/>
        <v>0</v>
      </c>
      <c r="GC209" s="7">
        <f t="shared" ca="1" si="1079"/>
        <v>0.18312160672326538</v>
      </c>
      <c r="GD209" s="7">
        <f t="shared" ca="1" si="1080"/>
        <v>0.58610916250750389</v>
      </c>
      <c r="GE209" s="7">
        <f t="shared" ca="1" si="1081"/>
        <v>1</v>
      </c>
      <c r="GF209" s="7" t="str">
        <f t="shared" ca="1" si="1082"/>
        <v>2</v>
      </c>
      <c r="GG209" s="7">
        <f ca="1">IFERROR(IF(GG208+GF209&gt;GH$4,GG208,GG208+GF209),"")</f>
        <v>60</v>
      </c>
      <c r="GH209" s="7">
        <f t="shared" ca="1" si="1231"/>
        <v>0</v>
      </c>
      <c r="GI209" s="7">
        <f t="shared" ca="1" si="1083"/>
        <v>0.66408503554863607</v>
      </c>
      <c r="GJ209" s="7">
        <f t="shared" ca="1" si="1084"/>
        <v>0.1051457336821332</v>
      </c>
      <c r="GK209" s="7">
        <f t="shared" ca="1" si="1085"/>
        <v>1</v>
      </c>
      <c r="GL209" s="7" t="str">
        <f t="shared" ca="1" si="1086"/>
        <v>2</v>
      </c>
      <c r="GM209" s="7">
        <f ca="1">IFERROR(IF(GM208+GL209&gt;GN$4,GM208,GM208+GL209),"")</f>
        <v>60</v>
      </c>
      <c r="GN209" s="7">
        <f t="shared" ca="1" si="1232"/>
        <v>0</v>
      </c>
      <c r="GO209" s="7">
        <f t="shared" ca="1" si="1087"/>
        <v>9.1932548546925785E-2</v>
      </c>
      <c r="GP209" s="7">
        <f t="shared" ca="1" si="1088"/>
        <v>0.67729822068384349</v>
      </c>
      <c r="GQ209" s="7">
        <f t="shared" ca="1" si="1089"/>
        <v>1</v>
      </c>
      <c r="GR209" s="7" t="str">
        <f t="shared" ca="1" si="1090"/>
        <v>2</v>
      </c>
      <c r="GS209" s="7">
        <f ca="1">IFERROR(IF(GS208+GR209&gt;GT$4,GS208,GS208+GR209),"")</f>
        <v>60</v>
      </c>
      <c r="GT209" s="7">
        <f t="shared" ca="1" si="1233"/>
        <v>0</v>
      </c>
      <c r="GU209" s="7">
        <f t="shared" ca="1" si="1091"/>
        <v>6.0445019332290739E-2</v>
      </c>
      <c r="GV209" s="7">
        <f t="shared" ca="1" si="1092"/>
        <v>0.70878574989847853</v>
      </c>
      <c r="GW209" s="7">
        <f t="shared" ca="1" si="1093"/>
        <v>1</v>
      </c>
      <c r="GX209" s="7" t="str">
        <f t="shared" ca="1" si="1094"/>
        <v>2</v>
      </c>
      <c r="GY209" s="7">
        <f ca="1">IFERROR(IF(GY208+GX209&gt;GZ$4,GY208,GY208+GX209),"")</f>
        <v>60</v>
      </c>
      <c r="GZ209" s="7">
        <f t="shared" ca="1" si="1234"/>
        <v>0</v>
      </c>
      <c r="HA209" s="7">
        <f t="shared" ca="1" si="1095"/>
        <v>0.90548709551973083</v>
      </c>
      <c r="HB209" s="7">
        <f t="shared" ca="1" si="1096"/>
        <v>-0.13625632628896156</v>
      </c>
      <c r="HC209" s="7">
        <f t="shared" ca="1" si="1097"/>
        <v>0</v>
      </c>
      <c r="HD209" s="7">
        <f t="shared" ca="1" si="1098"/>
        <v>0</v>
      </c>
      <c r="HE209" s="7">
        <f ca="1">IFERROR(IF(HE208+HD209&gt;HF$4,HE208,HE208+HD209),"")</f>
        <v>60</v>
      </c>
      <c r="HF209" s="7">
        <f t="shared" ca="1" si="1235"/>
        <v>0</v>
      </c>
      <c r="HG209" s="7">
        <f t="shared" ca="1" si="1099"/>
        <v>0.51894738837278542</v>
      </c>
      <c r="HH209" s="7">
        <f t="shared" ca="1" si="1100"/>
        <v>0.25028338085798385</v>
      </c>
      <c r="HI209" s="7">
        <f t="shared" ca="1" si="1101"/>
        <v>1</v>
      </c>
      <c r="HJ209" s="7" t="str">
        <f t="shared" ca="1" si="1102"/>
        <v>2</v>
      </c>
      <c r="HK209" s="7">
        <f ca="1">IFERROR(IF(HK208+HJ209&gt;HL$4,HK208,HK208+HJ209),"")</f>
        <v>60</v>
      </c>
      <c r="HL209" s="7">
        <f t="shared" ca="1" si="1236"/>
        <v>0</v>
      </c>
      <c r="HM209" s="7">
        <f t="shared" ca="1" si="1103"/>
        <v>0.80992692081468676</v>
      </c>
      <c r="HN209" s="7">
        <f t="shared" ca="1" si="1104"/>
        <v>-4.0696151583917484E-2</v>
      </c>
      <c r="HO209" s="7">
        <f t="shared" ca="1" si="1105"/>
        <v>0</v>
      </c>
      <c r="HP209" s="7">
        <f t="shared" ca="1" si="1106"/>
        <v>0</v>
      </c>
      <c r="HQ209" s="7">
        <f ca="1">IFERROR(IF(HQ208+HP209&gt;HR$4,HQ208,HQ208+HP209),"")</f>
        <v>60</v>
      </c>
      <c r="HR209" s="7">
        <f t="shared" ca="1" si="1237"/>
        <v>0</v>
      </c>
      <c r="HS209" s="7">
        <f t="shared" ca="1" si="1107"/>
        <v>0.13739895749850206</v>
      </c>
      <c r="HT209" s="7">
        <f t="shared" ca="1" si="1108"/>
        <v>0.63183181173226721</v>
      </c>
      <c r="HU209" s="7">
        <f t="shared" ca="1" si="1109"/>
        <v>1</v>
      </c>
      <c r="HV209" s="7" t="str">
        <f t="shared" ca="1" si="1110"/>
        <v>2</v>
      </c>
      <c r="HW209" s="7">
        <f ca="1">IFERROR(IF(HW208+HV209&gt;HX$4,HW208,HW208+HV209),"")</f>
        <v>60</v>
      </c>
      <c r="HX209" s="7">
        <f t="shared" ca="1" si="1238"/>
        <v>0</v>
      </c>
      <c r="HY209" s="7">
        <f t="shared" ca="1" si="1111"/>
        <v>0.25952263567918776</v>
      </c>
      <c r="HZ209" s="7">
        <f t="shared" ca="1" si="1112"/>
        <v>0.50970813355158151</v>
      </c>
      <c r="IA209" s="7">
        <f t="shared" ca="1" si="1113"/>
        <v>1</v>
      </c>
      <c r="IB209" s="7" t="str">
        <f t="shared" ca="1" si="1114"/>
        <v>2</v>
      </c>
      <c r="IC209" s="7">
        <f ca="1">IFERROR(IF(IC208+IB209&gt;ID$4,IC208,IC208+IB209),"")</f>
        <v>60</v>
      </c>
      <c r="ID209" s="7">
        <f t="shared" ca="1" si="1239"/>
        <v>0</v>
      </c>
      <c r="IE209" s="7">
        <f t="shared" ca="1" si="1115"/>
        <v>0.46588107758562469</v>
      </c>
      <c r="IF209" s="7">
        <f t="shared" ca="1" si="1116"/>
        <v>0.30334969164514458</v>
      </c>
      <c r="IG209" s="7">
        <f t="shared" ca="1" si="1117"/>
        <v>1</v>
      </c>
      <c r="IH209" s="7" t="str">
        <f t="shared" ca="1" si="1118"/>
        <v>2</v>
      </c>
      <c r="II209" s="7">
        <f ca="1">IFERROR(IF(II208+IH209&gt;IJ$4,II208,II208+IH209),"")</f>
        <v>60</v>
      </c>
      <c r="IJ209" s="7">
        <f t="shared" ca="1" si="1240"/>
        <v>0</v>
      </c>
      <c r="IK209" s="7">
        <f t="shared" ca="1" si="1119"/>
        <v>0.58935749375463009</v>
      </c>
      <c r="IL209" s="7">
        <f t="shared" ca="1" si="1120"/>
        <v>0.17987327547613918</v>
      </c>
      <c r="IM209" s="7">
        <f t="shared" ca="1" si="1121"/>
        <v>1</v>
      </c>
      <c r="IN209" s="7" t="str">
        <f t="shared" ca="1" si="1122"/>
        <v>2</v>
      </c>
      <c r="IO209" s="7">
        <f ca="1">IFERROR(IF(IO208+IN209&gt;IP$4,IO208,IO208+IN209),"")</f>
        <v>60</v>
      </c>
      <c r="IP209" s="7">
        <f t="shared" ca="1" si="1241"/>
        <v>0</v>
      </c>
      <c r="IQ209" s="7">
        <f t="shared" ca="1" si="1123"/>
        <v>0.84801318967226003</v>
      </c>
      <c r="IR209" s="7">
        <f t="shared" ca="1" si="1124"/>
        <v>-7.8782420441490753E-2</v>
      </c>
      <c r="IS209" s="7">
        <f t="shared" ca="1" si="1125"/>
        <v>0</v>
      </c>
      <c r="IT209" s="7">
        <f t="shared" ca="1" si="1126"/>
        <v>0</v>
      </c>
      <c r="IU209" s="7">
        <f ca="1">IFERROR(IF(IU208+IT209&gt;IV$4,IU208,IU208+IT209),"")</f>
        <v>60</v>
      </c>
      <c r="IV209" s="7">
        <f t="shared" ca="1" si="1242"/>
        <v>0</v>
      </c>
      <c r="IW209" s="7">
        <f t="shared" ca="1" si="1127"/>
        <v>0.99237371151982878</v>
      </c>
      <c r="IX209" s="7">
        <f t="shared" ca="1" si="1128"/>
        <v>-0.22314294228905951</v>
      </c>
      <c r="IY209" s="7">
        <f t="shared" ca="1" si="1129"/>
        <v>0</v>
      </c>
      <c r="IZ209" s="7">
        <f t="shared" ca="1" si="1130"/>
        <v>0</v>
      </c>
      <c r="JA209" s="7">
        <f ca="1">IFERROR(IF(JA208+IZ209&gt;JB$4,JA208,JA208+IZ209),"")</f>
        <v>60</v>
      </c>
      <c r="JB209" s="7">
        <f t="shared" ca="1" si="1243"/>
        <v>0</v>
      </c>
      <c r="JC209" s="7">
        <f t="shared" ca="1" si="1131"/>
        <v>0.42552705798628565</v>
      </c>
      <c r="JD209" s="7">
        <f t="shared" ca="1" si="1132"/>
        <v>0.34370371124448362</v>
      </c>
      <c r="JE209" s="7">
        <f t="shared" ca="1" si="1133"/>
        <v>1</v>
      </c>
      <c r="JF209" s="7" t="str">
        <f t="shared" ca="1" si="1134"/>
        <v>2</v>
      </c>
      <c r="JG209" s="7">
        <f ca="1">IFERROR(IF(JG208+JF209&gt;JH$4,JG208,JG208+JF209),"")</f>
        <v>60</v>
      </c>
      <c r="JH209" s="7">
        <f t="shared" ca="1" si="1244"/>
        <v>0</v>
      </c>
      <c r="JI209" s="7">
        <f t="shared" ca="1" si="1135"/>
        <v>0.10298071041875723</v>
      </c>
      <c r="JJ209" s="7">
        <f t="shared" ca="1" si="1136"/>
        <v>0.66625005881201205</v>
      </c>
      <c r="JK209" s="7">
        <f t="shared" ca="1" si="1137"/>
        <v>1</v>
      </c>
      <c r="JL209" s="7" t="str">
        <f t="shared" ca="1" si="1138"/>
        <v>2</v>
      </c>
      <c r="JM209" s="7">
        <f ca="1">IFERROR(IF(JM208+JL209&gt;JN$4,JM208,JM208+JL209),"")</f>
        <v>60</v>
      </c>
      <c r="JN209" s="7">
        <f t="shared" ca="1" si="1245"/>
        <v>0</v>
      </c>
      <c r="JO209" s="7">
        <f t="shared" ca="1" si="1139"/>
        <v>0.83618351054948459</v>
      </c>
      <c r="JP209" s="7">
        <f t="shared" ca="1" si="1140"/>
        <v>-6.6952741318715314E-2</v>
      </c>
      <c r="JQ209" s="7">
        <f t="shared" ca="1" si="1141"/>
        <v>0</v>
      </c>
      <c r="JR209" s="7">
        <f t="shared" ca="1" si="1142"/>
        <v>0</v>
      </c>
      <c r="JS209" s="7">
        <f ca="1">IFERROR(IF(JS208+JR209&gt;JT$4,JS208,JS208+JR209),"")</f>
        <v>60</v>
      </c>
      <c r="JT209" s="7">
        <f t="shared" ca="1" si="1246"/>
        <v>0</v>
      </c>
      <c r="JU209" s="7">
        <f t="shared" ca="1" si="1143"/>
        <v>0.48420655737141227</v>
      </c>
      <c r="JV209" s="7">
        <f t="shared" ca="1" si="1144"/>
        <v>0.285024211859357</v>
      </c>
      <c r="JW209" s="7">
        <f t="shared" ca="1" si="1145"/>
        <v>1</v>
      </c>
      <c r="JX209" s="7" t="str">
        <f t="shared" ca="1" si="1146"/>
        <v>2</v>
      </c>
      <c r="JY209" s="7">
        <f ca="1">IFERROR(IF(JY208+JX209&gt;JZ$4,JY208,JY208+JX209),"")</f>
        <v>60</v>
      </c>
      <c r="JZ209" s="7">
        <f t="shared" ca="1" si="1247"/>
        <v>0</v>
      </c>
      <c r="KA209" s="7">
        <f t="shared" ca="1" si="1147"/>
        <v>2.7507973498301364E-2</v>
      </c>
      <c r="KB209" s="7">
        <f t="shared" ca="1" si="1148"/>
        <v>0.74172279573246791</v>
      </c>
      <c r="KC209" s="7">
        <f t="shared" ca="1" si="1149"/>
        <v>1</v>
      </c>
      <c r="KD209" s="7" t="str">
        <f t="shared" ca="1" si="1150"/>
        <v>2</v>
      </c>
      <c r="KE209" s="7">
        <f ca="1">IFERROR(IF(KE208+KD209&gt;KF$4,KE208,KE208+KD209),"")</f>
        <v>60</v>
      </c>
      <c r="KF209" s="7">
        <f t="shared" ca="1" si="1248"/>
        <v>0</v>
      </c>
      <c r="KG209" s="7">
        <f t="shared" ca="1" si="1151"/>
        <v>0.29242633886005465</v>
      </c>
      <c r="KH209" s="7">
        <f t="shared" ca="1" si="1152"/>
        <v>0.47680443037071463</v>
      </c>
      <c r="KI209" s="7">
        <f t="shared" ca="1" si="1153"/>
        <v>1</v>
      </c>
      <c r="KJ209" s="7" t="str">
        <f t="shared" ca="1" si="1154"/>
        <v>2</v>
      </c>
      <c r="KK209" s="7">
        <f ca="1">IFERROR(IF(KK208+KJ209&gt;KL$4,KK208,KK208+KJ209),"")</f>
        <v>60</v>
      </c>
      <c r="KL209" s="7">
        <f t="shared" ca="1" si="1249"/>
        <v>0</v>
      </c>
      <c r="KM209" s="7">
        <f t="shared" ca="1" si="1155"/>
        <v>0.8967512351671415</v>
      </c>
      <c r="KN209" s="7">
        <f t="shared" ca="1" si="1156"/>
        <v>-0.12752046593637223</v>
      </c>
      <c r="KO209" s="7">
        <f t="shared" ca="1" si="1157"/>
        <v>0</v>
      </c>
      <c r="KP209" s="7">
        <f t="shared" ca="1" si="1158"/>
        <v>0</v>
      </c>
      <c r="KQ209" s="7">
        <f ca="1">IFERROR(IF(KQ208+KP209&gt;KR$4,KQ208,KQ208+KP209),"")</f>
        <v>60</v>
      </c>
      <c r="KR209" s="7">
        <f t="shared" ca="1" si="1250"/>
        <v>0</v>
      </c>
      <c r="KS209" s="7">
        <f t="shared" ca="1" si="1159"/>
        <v>0.80270021704465533</v>
      </c>
      <c r="KT209" s="7">
        <f t="shared" ca="1" si="1160"/>
        <v>-3.3469447813886055E-2</v>
      </c>
      <c r="KU209" s="7">
        <f t="shared" ca="1" si="1161"/>
        <v>0</v>
      </c>
      <c r="KV209" s="7">
        <f t="shared" ca="1" si="1162"/>
        <v>0</v>
      </c>
      <c r="KW209" s="7">
        <f ca="1">IFERROR(IF(KW208+KV209&gt;KX$4,KW208,KW208+KV209),"")</f>
        <v>60</v>
      </c>
      <c r="KX209" s="7">
        <f t="shared" ca="1" si="1251"/>
        <v>0</v>
      </c>
      <c r="KY209" s="7">
        <f t="shared" ca="1" si="1163"/>
        <v>5.24058098655239E-2</v>
      </c>
      <c r="KZ209" s="7">
        <f t="shared" ca="1" si="1164"/>
        <v>0.71682495936524537</v>
      </c>
      <c r="LA209" s="7">
        <f t="shared" ca="1" si="1165"/>
        <v>1</v>
      </c>
      <c r="LB209" s="7" t="str">
        <f t="shared" ca="1" si="1166"/>
        <v>2</v>
      </c>
      <c r="LC209" s="7">
        <f ca="1">IFERROR(IF(LC208+LB209&gt;LD$4,LC208,LC208+LB209),"")</f>
        <v>60</v>
      </c>
      <c r="LD209" s="7">
        <f t="shared" ca="1" si="1252"/>
        <v>0</v>
      </c>
      <c r="LE209" s="7">
        <f t="shared" ca="1" si="1167"/>
        <v>0.1203349299893679</v>
      </c>
      <c r="LF209" s="7">
        <f t="shared" ca="1" si="1168"/>
        <v>0.64889583924140137</v>
      </c>
      <c r="LG209" s="7">
        <f t="shared" ca="1" si="1169"/>
        <v>1</v>
      </c>
      <c r="LH209" s="7" t="str">
        <f t="shared" ca="1" si="1170"/>
        <v>2</v>
      </c>
      <c r="LI209" s="7">
        <f ca="1">IFERROR(IF(LI208+LH209&gt;LJ$4,LI208,LI208+LH209),"")</f>
        <v>60</v>
      </c>
      <c r="LJ209" s="7">
        <f t="shared" ca="1" si="1253"/>
        <v>0</v>
      </c>
      <c r="LK209" s="7">
        <f t="shared" ca="1" si="1171"/>
        <v>0.6903687338804374</v>
      </c>
      <c r="LL209" s="7">
        <f t="shared" ca="1" si="1172"/>
        <v>7.8862035350331872E-2</v>
      </c>
      <c r="LM209" s="7">
        <f t="shared" ca="1" si="1173"/>
        <v>1</v>
      </c>
      <c r="LN209" s="7" t="str">
        <f t="shared" ca="1" si="1174"/>
        <v>2</v>
      </c>
      <c r="LO209" s="7">
        <f ca="1">IFERROR(IF(LO208+LN209&gt;LP$4,LO208,LO208+LN209),"")</f>
        <v>60</v>
      </c>
      <c r="LP209" s="7">
        <f t="shared" ca="1" si="1254"/>
        <v>0</v>
      </c>
      <c r="LQ209" s="7">
        <f t="shared" ca="1" si="1175"/>
        <v>0.34760051997557451</v>
      </c>
      <c r="LR209" s="7">
        <f t="shared" ca="1" si="1176"/>
        <v>0.42163024925519477</v>
      </c>
      <c r="LS209" s="7">
        <f t="shared" ca="1" si="1177"/>
        <v>1</v>
      </c>
      <c r="LT209" s="7" t="str">
        <f t="shared" ca="1" si="1178"/>
        <v>2</v>
      </c>
      <c r="LU209" s="7">
        <f ca="1">IFERROR(IF(LU208+LT209&gt;LV$4,LU208,LU208+LT209),"")</f>
        <v>60</v>
      </c>
      <c r="LV209" s="7">
        <f t="shared" ca="1" si="1255"/>
        <v>0</v>
      </c>
      <c r="LW209" s="7">
        <f t="shared" ca="1" si="1179"/>
        <v>0.94105297876242466</v>
      </c>
      <c r="LX209" s="7">
        <f t="shared" ca="1" si="1180"/>
        <v>-0.17182220953165539</v>
      </c>
      <c r="LY209" s="7">
        <f t="shared" ca="1" si="1181"/>
        <v>0</v>
      </c>
      <c r="LZ209" s="7">
        <f t="shared" ca="1" si="1182"/>
        <v>0</v>
      </c>
      <c r="MA209" s="7">
        <f ca="1">IFERROR(IF(MA208+LZ209&gt;MB$4,MA208,MA208+LZ209),"")</f>
        <v>60</v>
      </c>
      <c r="MB209" s="7">
        <f t="shared" ca="1" si="1256"/>
        <v>0</v>
      </c>
      <c r="MC209" s="7">
        <f t="shared" ca="1" si="1183"/>
        <v>0.68078886077308864</v>
      </c>
      <c r="MD209" s="7">
        <f t="shared" ca="1" si="1184"/>
        <v>8.8441908457680629E-2</v>
      </c>
      <c r="ME209" s="7">
        <f t="shared" ca="1" si="1185"/>
        <v>1</v>
      </c>
      <c r="MF209" s="7" t="str">
        <f t="shared" ca="1" si="1186"/>
        <v>2</v>
      </c>
      <c r="MG209" s="7">
        <f ca="1">IFERROR(IF(MG208+MF209&gt;MH$4,MG208,MG208+MF209),"")</f>
        <v>60</v>
      </c>
      <c r="MH209" s="7">
        <f t="shared" ca="1" si="1257"/>
        <v>0</v>
      </c>
      <c r="MI209" s="7">
        <f t="shared" ca="1" si="1187"/>
        <v>0.38912513469874033</v>
      </c>
      <c r="MJ209" s="7">
        <f t="shared" ca="1" si="1188"/>
        <v>0.38010563453202895</v>
      </c>
      <c r="MK209" s="7">
        <f t="shared" ca="1" si="1189"/>
        <v>1</v>
      </c>
      <c r="ML209" s="7" t="str">
        <f t="shared" ca="1" si="1190"/>
        <v>2</v>
      </c>
      <c r="MM209" s="7">
        <f ca="1">IFERROR(IF(MM208+ML209&gt;MN$4,MM208,MM208+ML209),"")</f>
        <v>60</v>
      </c>
      <c r="MN209" s="7">
        <f t="shared" ca="1" si="1258"/>
        <v>0</v>
      </c>
      <c r="MO209" s="7">
        <f t="shared" ca="1" si="1191"/>
        <v>0.79989929811968763</v>
      </c>
      <c r="MP209" s="7">
        <f t="shared" ca="1" si="1192"/>
        <v>-3.0668528888918356E-2</v>
      </c>
      <c r="MQ209" s="7">
        <f t="shared" ca="1" si="1193"/>
        <v>0</v>
      </c>
      <c r="MR209" s="7">
        <f t="shared" ca="1" si="1194"/>
        <v>0</v>
      </c>
      <c r="MS209" s="7">
        <f ca="1">IFERROR(IF(MS208+MR209&gt;MT$4,MS208,MS208+MR209),"")</f>
        <v>60</v>
      </c>
      <c r="MT209" s="7">
        <f t="shared" ca="1" si="1259"/>
        <v>0</v>
      </c>
      <c r="MU209" s="7">
        <f t="shared" ca="1" si="1195"/>
        <v>4.4185857946640317E-3</v>
      </c>
      <c r="MV209" s="7">
        <f t="shared" ca="1" si="1196"/>
        <v>0.76481218343610524</v>
      </c>
      <c r="MW209" s="7">
        <f t="shared" ca="1" si="1197"/>
        <v>1</v>
      </c>
      <c r="MX209" s="7" t="str">
        <f t="shared" ca="1" si="1198"/>
        <v>2</v>
      </c>
      <c r="MY209" s="7">
        <f ca="1">IFERROR(IF(MY208+MX209&gt;MZ$4,MY208,MY208+MX209),"")</f>
        <v>60</v>
      </c>
      <c r="MZ209" s="7">
        <f t="shared" ca="1" si="1260"/>
        <v>0</v>
      </c>
      <c r="NA209" s="7">
        <f t="shared" ca="1" si="1199"/>
        <v>0.81372382677748756</v>
      </c>
      <c r="NB209" s="7">
        <f t="shared" ca="1" si="1200"/>
        <v>-4.4493057546718284E-2</v>
      </c>
      <c r="NC209" s="7">
        <f t="shared" ca="1" si="1201"/>
        <v>0</v>
      </c>
      <c r="ND209" s="7">
        <f t="shared" ca="1" si="1202"/>
        <v>0</v>
      </c>
      <c r="NE209" s="7">
        <f ca="1">IFERROR(IF(NE208+ND209&gt;NF$4,NE208,NE208+ND209),"")</f>
        <v>60</v>
      </c>
      <c r="NF209" s="7">
        <f t="shared" ca="1" si="1261"/>
        <v>0</v>
      </c>
      <c r="NG209" s="7">
        <f t="shared" ca="1" si="1203"/>
        <v>2.8338962083702568E-2</v>
      </c>
      <c r="NH209" s="7">
        <f t="shared" ca="1" si="1204"/>
        <v>0.74089180714706671</v>
      </c>
      <c r="NI209" s="7">
        <f t="shared" ca="1" si="1205"/>
        <v>1</v>
      </c>
      <c r="NJ209" s="7" t="str">
        <f t="shared" ca="1" si="1206"/>
        <v>2</v>
      </c>
      <c r="NK209" s="7">
        <f ca="1">IFERROR(IF(NK208+NJ209&gt;NL$4,NK208,NK208+NJ209),"")</f>
        <v>60</v>
      </c>
      <c r="NL209" s="7">
        <f t="shared" ca="1" si="1262"/>
        <v>0</v>
      </c>
      <c r="NM209" s="7">
        <f t="shared" ca="1" si="1207"/>
        <v>0.18869262017578814</v>
      </c>
      <c r="NN209" s="7">
        <f t="shared" ca="1" si="1208"/>
        <v>0.58053814905498113</v>
      </c>
      <c r="NO209" s="7">
        <f t="shared" ca="1" si="1209"/>
        <v>1</v>
      </c>
      <c r="NP209" s="7" t="str">
        <f t="shared" ca="1" si="1210"/>
        <v>2</v>
      </c>
      <c r="NQ209" s="7">
        <f ca="1">IFERROR(IF(NQ208+NP209&gt;NR$4,NQ208,NQ208+NP209),"")</f>
        <v>60</v>
      </c>
      <c r="NR209" s="7">
        <f t="shared" ca="1" si="1263"/>
        <v>0</v>
      </c>
      <c r="NT209">
        <v>207</v>
      </c>
      <c r="NU209" s="7" t="s">
        <v>19</v>
      </c>
      <c r="NV209" s="7" t="str">
        <f t="shared" ca="1" si="967"/>
        <v/>
      </c>
      <c r="NW209" s="7" t="str">
        <f t="shared" ca="1" si="961"/>
        <v/>
      </c>
      <c r="NX209" t="str">
        <f ca="1">IFERROR(VLOOKUP(NT209,$K$3:$AK$568,8,FALSE),"")</f>
        <v/>
      </c>
      <c r="NY209" t="str">
        <f ca="1">IFERROR(VLOOKUP(NT209,$K$3:$AK$568,9,FALSE),"")</f>
        <v/>
      </c>
      <c r="NZ209" s="7" t="str">
        <f ca="1">IFERROR(VLOOKUP(NT209,$K$3:$AK$568,27,FALSE),"")</f>
        <v/>
      </c>
      <c r="OB209">
        <v>207</v>
      </c>
      <c r="OC209" s="7" t="s">
        <v>19</v>
      </c>
      <c r="OD209" t="e">
        <f t="shared" ca="1" si="968"/>
        <v>#N/A</v>
      </c>
      <c r="OE209" s="7" t="str">
        <f t="shared" ca="1" si="969"/>
        <v/>
      </c>
      <c r="OF209" s="7" t="str">
        <f t="shared" ca="1" si="970"/>
        <v/>
      </c>
      <c r="OG209" t="str">
        <f t="shared" ca="1" si="971"/>
        <v/>
      </c>
      <c r="OI209">
        <v>207</v>
      </c>
      <c r="OJ209" s="7" t="s">
        <v>19</v>
      </c>
      <c r="OK209" s="7" t="str">
        <f t="shared" ca="1" si="972"/>
        <v/>
      </c>
      <c r="OL209" s="7" t="str">
        <f t="shared" ca="1" si="973"/>
        <v/>
      </c>
      <c r="OM209" t="str">
        <f ca="1">IFERROR(VLOOKUP(OI209,$L$3:$AK$568,7,FALSE),"")</f>
        <v/>
      </c>
      <c r="ON209" t="str">
        <f ca="1">IFERROR(VLOOKUP(OI209,$L$3:$AK$568,8,FALSE),"")</f>
        <v/>
      </c>
      <c r="OO209" s="7" t="str">
        <f ca="1">IFERROR(VLOOKUP(OI209,$L$3:$AK$568,26,FALSE),"")</f>
        <v/>
      </c>
      <c r="OQ209">
        <v>207</v>
      </c>
      <c r="OR209" s="7" t="s">
        <v>19</v>
      </c>
      <c r="OS209" t="e">
        <f t="shared" ca="1" si="974"/>
        <v>#N/A</v>
      </c>
      <c r="OT209" s="7" t="str">
        <f t="shared" ca="1" si="975"/>
        <v/>
      </c>
      <c r="OU209" s="7" t="str">
        <f t="shared" ca="1" si="976"/>
        <v/>
      </c>
      <c r="OV209" t="str">
        <f t="shared" ca="1" si="977"/>
        <v/>
      </c>
      <c r="OX209">
        <v>207</v>
      </c>
      <c r="OY209" s="7" t="s">
        <v>19</v>
      </c>
      <c r="OZ209" s="7" t="str">
        <f t="shared" ca="1" si="978"/>
        <v/>
      </c>
      <c r="PA209" s="7" t="str">
        <f t="shared" ca="1" si="979"/>
        <v/>
      </c>
      <c r="PB209" t="str">
        <f ca="1">IFERROR(VLOOKUP(OX209,$M$3:$AK$568,6,FALSE),"")</f>
        <v/>
      </c>
      <c r="PC209" t="str">
        <f ca="1">IFERROR(VLOOKUP(OX209,$M$3:$AK$568,7,FALSE),"")</f>
        <v/>
      </c>
      <c r="PD209" s="7" t="str">
        <f ca="1">IFERROR(VLOOKUP(OX209,$M$3:$AK$568,25,FALSE),"")</f>
        <v/>
      </c>
      <c r="PF209">
        <v>207</v>
      </c>
      <c r="PG209" s="7" t="s">
        <v>19</v>
      </c>
      <c r="PH209" t="e">
        <f t="shared" ca="1" si="980"/>
        <v>#N/A</v>
      </c>
      <c r="PI209" s="7" t="str">
        <f t="shared" ca="1" si="981"/>
        <v/>
      </c>
      <c r="PJ209" s="7" t="str">
        <f t="shared" ca="1" si="982"/>
        <v/>
      </c>
      <c r="PK209" t="str">
        <f t="shared" ca="1" si="983"/>
        <v/>
      </c>
      <c r="PM209">
        <v>207</v>
      </c>
      <c r="PN209" s="7" t="s">
        <v>19</v>
      </c>
      <c r="PO209" s="202" t="str">
        <f t="shared" ca="1" si="984"/>
        <v/>
      </c>
      <c r="PP209" s="7" t="str">
        <f t="shared" ca="1" si="985"/>
        <v/>
      </c>
      <c r="PQ209" t="str">
        <f ca="1">IFERROR(VLOOKUP(PM209,$G$325:$R$409,12,FALSE),"")</f>
        <v/>
      </c>
      <c r="PR209" t="e">
        <f ca="1">VLOOKUP(PM209,$G$324:$Q$409,11,FALSE)</f>
        <v>#N/A</v>
      </c>
      <c r="PS209" s="7" t="str">
        <f ca="1">VLOOKUP(PQ209,$R$325:$Y$409,8,FALSE)</f>
        <v>- -</v>
      </c>
      <c r="PT209" s="7">
        <f ca="1">ReSt</f>
        <v>-4</v>
      </c>
      <c r="PU209" s="7" t="e">
        <f t="shared" ca="1" si="986"/>
        <v>#N/A</v>
      </c>
      <c r="PV209" s="7" t="e">
        <f t="shared" ca="1" si="987"/>
        <v>#N/A</v>
      </c>
      <c r="PW209" s="7" t="str">
        <f ca="1">VLOOKUP(PQ209,$R$325:$AK$409,8,FALSE)</f>
        <v>- -</v>
      </c>
      <c r="PX209" s="7"/>
      <c r="PY209">
        <v>207</v>
      </c>
      <c r="PZ209" s="7" t="s">
        <v>19</v>
      </c>
      <c r="QA209" t="str">
        <f t="shared" ca="1" si="988"/>
        <v/>
      </c>
      <c r="QB209" s="7" t="str">
        <f t="shared" ca="1" si="989"/>
        <v/>
      </c>
      <c r="QC209" s="7" t="str">
        <f t="shared" ca="1" si="990"/>
        <v/>
      </c>
      <c r="QD209" t="str">
        <f t="shared" ca="1" si="991"/>
        <v/>
      </c>
      <c r="QF209">
        <v>207</v>
      </c>
      <c r="QG209" s="7" t="s">
        <v>19</v>
      </c>
      <c r="QH209" s="7" t="str">
        <f t="shared" ca="1" si="992"/>
        <v/>
      </c>
      <c r="QI209" s="7" t="e">
        <f t="shared" ca="1" si="993"/>
        <v>#VALUE!</v>
      </c>
      <c r="QJ209" t="e">
        <f t="shared" ca="1" si="994"/>
        <v>#N/A</v>
      </c>
      <c r="QK209" s="7" t="e">
        <f t="shared" ca="1" si="995"/>
        <v>#N/A</v>
      </c>
      <c r="QM209">
        <v>207</v>
      </c>
      <c r="QN209" s="7" t="s">
        <v>19</v>
      </c>
      <c r="QO209" t="str">
        <f t="shared" ca="1" si="996"/>
        <v/>
      </c>
      <c r="QP209" s="7" t="str">
        <f t="shared" ca="1" si="997"/>
        <v/>
      </c>
      <c r="QQ209" t="str">
        <f t="shared" ca="1" si="998"/>
        <v/>
      </c>
    </row>
    <row r="210" spans="1:459" x14ac:dyDescent="0.25">
      <c r="A210" s="240" t="str">
        <f>IF('Character Sheet'!$B$4="Creature","N","Y")</f>
        <v>Y</v>
      </c>
      <c r="C210" s="75"/>
      <c r="D210" s="76"/>
      <c r="F210" s="75"/>
      <c r="G210" s="76"/>
      <c r="I210" s="75"/>
      <c r="J210" s="85"/>
      <c r="K210" s="85">
        <f t="shared" ca="1" si="962"/>
        <v>7</v>
      </c>
      <c r="L210" s="85">
        <f t="shared" ca="1" si="1265"/>
        <v>1</v>
      </c>
      <c r="M210" s="70">
        <f t="shared" ca="1" si="956"/>
        <v>10</v>
      </c>
      <c r="O210" s="222">
        <f t="shared" ca="1" si="963"/>
        <v>90</v>
      </c>
      <c r="Q210" s="7" t="str">
        <f t="shared" si="999"/>
        <v>Religious History</v>
      </c>
      <c r="R210" s="9" t="s">
        <v>1482</v>
      </c>
      <c r="S210" s="9" t="s">
        <v>1967</v>
      </c>
      <c r="T210" s="61" t="str">
        <f>SUBSTITUTE(IFERROR(IFERROR(VLOOKUP(R210,'[1]Skill Statistics'!$A$3:$C$513,2,FALSE),VLOOKUP(Q210,'[1]Skill Statistics'!$A$3:$C$513,2,FALSE)),T209),"R*","ReSt")</f>
        <v>Me/Me</v>
      </c>
      <c r="U210" s="61" t="str">
        <f>IFERROR(IFERROR(VLOOKUP(R210,'[1]Skill Statistics'!$A$3:$C$513,3,FALSE),VLOOKUP(Q210,'[1]Skill Statistics'!$A$3:$C$513,3,FALSE)),U209)</f>
        <v>Re</v>
      </c>
      <c r="V210" s="61" t="str">
        <f>IF(ISNUMBER(SEARCH("Category",R210)),"- -",IFERROR(IFERROR(VLOOKUP(Q210,[1]Professions!$A$4:$AM$288,MATCH(Profession,[1]Professions!$A$1:$AM$1,0),FALSE),VLOOKUP(Q210,Calculations!$B$91:$I$95,8,FALSE)),"- -"))</f>
        <v>2 / 3</v>
      </c>
      <c r="W210" s="60">
        <f t="shared" si="964"/>
        <v>0</v>
      </c>
      <c r="X210" s="7">
        <f ca="1">IFERROR(VLOOKUP(R210,$BS$6:$NR$519,MATCH(ActualLevel,$BS$3:$NR$3,0),FALSE),"- -")</f>
        <v>0</v>
      </c>
      <c r="Y210" s="7">
        <f t="shared" ca="1" si="955"/>
        <v>0</v>
      </c>
      <c r="Z210" s="7">
        <f ca="1">IFERROR(VLOOKUP(Y210,Charts!$BQ$2:$BR$52,2,FALSE),"- -")</f>
        <v>-25</v>
      </c>
      <c r="AA210" s="7">
        <f t="shared" ca="1" si="1000"/>
        <v>3</v>
      </c>
      <c r="AB210" s="7">
        <f t="shared" ca="1" si="1266"/>
        <v>0</v>
      </c>
      <c r="AC210" s="7"/>
      <c r="AD210" s="7"/>
      <c r="AE210" s="7"/>
      <c r="AF210" s="7"/>
      <c r="AG210" s="7"/>
      <c r="AH210" s="43"/>
      <c r="AI210" s="7"/>
      <c r="AJ210" s="7"/>
      <c r="AK210" s="7">
        <f t="shared" ca="1" si="1001"/>
        <v>-22</v>
      </c>
      <c r="AL210" s="7"/>
      <c r="AM210" s="69">
        <f>IFERROR(VLOOKUP(R210,'[1]Skill Statistics'!$A$3:$AN$513,MATCH(Profession,'[1]Skill Statistics'!$A$2:$AN$2,0),FALSE),0)</f>
        <v>0</v>
      </c>
      <c r="AN210" s="85">
        <f>IFERROR(VLOOKUP(Q210,'[1]Skill Statistics'!$A$3:$BK$513,MATCH(Archetype,'[1]Skill Statistics'!$A$2:$BK$2,0),FALSE),0)</f>
        <v>0</v>
      </c>
      <c r="AO210" s="85">
        <f>IFERROR(VLOOKUP(Q210,'[1]Skill Statistics'!$A$3:$BB$513,MATCH(Race,'[1]Skill Statistics'!$A$2:$BB$2,0),FALSE),0)</f>
        <v>0.6</v>
      </c>
      <c r="AP210" s="85">
        <f t="shared" ca="1" si="965"/>
        <v>0.3</v>
      </c>
      <c r="AQ210" s="70">
        <v>0.3</v>
      </c>
      <c r="AS210" s="69">
        <f>IFERROR(VLOOKUP(Q210,'[1]Professional Skills'!$A$4:$AM$288,MATCH(Profession,'[1]Professional Skills'!$A$3:$AM$3,0),FALSE),"- -")</f>
        <v>0</v>
      </c>
      <c r="AU210" s="7">
        <f t="shared" si="1268"/>
        <v>0</v>
      </c>
      <c r="AV210" s="7">
        <f t="shared" ca="1" si="1267"/>
        <v>0</v>
      </c>
      <c r="AW210" t="str">
        <f t="shared" si="1004"/>
        <v/>
      </c>
      <c r="AX210" t="str">
        <f>IFERROR(_xlfn.RANK.EQ(AW210,$AW$5:$AW$568),"")</f>
        <v/>
      </c>
      <c r="AY210">
        <f t="shared" si="959"/>
        <v>0</v>
      </c>
      <c r="AZ210" s="70" t="str">
        <f t="shared" si="1002"/>
        <v/>
      </c>
      <c r="BB210" s="69">
        <f>IFERROR(IF(Q210="Language",VLOOKUP(R210,[1]Cultures!$B$4:$N$218,MATCH(Culture,[1]Cultures!$B$3:$N$3,0),FALSE),VLOOKUP(Q210,[1]Cultures!$B$4:$O$212,MATCH(Culture,[1]Cultures!$B$3:$O$3,0),FALSE)),"- -")</f>
        <v>0</v>
      </c>
      <c r="BD210">
        <f t="shared" ca="1" si="1264"/>
        <v>0</v>
      </c>
      <c r="BE210" t="str">
        <f t="shared" si="1211"/>
        <v/>
      </c>
      <c r="BI210" s="7">
        <f t="shared" si="1003"/>
        <v>0</v>
      </c>
      <c r="BK210" s="7"/>
      <c r="BL210" s="70">
        <f t="shared" si="960"/>
        <v>0</v>
      </c>
      <c r="BN210" s="69">
        <f>IFERROR(VLOOKUP(V210,Charts!$BT$2:$BV$14,3,FALSE),"- -")</f>
        <v>0.84615384615384615</v>
      </c>
      <c r="BO210" s="85">
        <f t="shared" ca="1" si="966"/>
        <v>2.123766043130431</v>
      </c>
      <c r="BP210" s="70">
        <f t="shared" ca="1" si="1212"/>
        <v>90</v>
      </c>
      <c r="BR210" s="7">
        <v>205</v>
      </c>
      <c r="BS210" s="9" t="str">
        <f ca="1">VLOOKUP(BR210,$O$3:$R$568,4,FALSE)</f>
        <v>Trading Lore</v>
      </c>
      <c r="BT210" s="7" t="str">
        <f ca="1">VLOOKUP(BS210,$R$3:$V$568,5,FALSE)</f>
        <v>2 / 3</v>
      </c>
      <c r="BU210" s="7">
        <f ca="1">VLOOKUP(BT210,Charts!$BT$2:$BV$14,3,FALSE)</f>
        <v>0.84615384615384615</v>
      </c>
      <c r="BV210" s="7" t="str">
        <f t="shared" ca="1" si="1005"/>
        <v>2</v>
      </c>
      <c r="BW210" s="7" t="str">
        <f t="shared" ca="1" si="1006"/>
        <v>3</v>
      </c>
      <c r="BY210" s="7">
        <f t="shared" ca="1" si="1007"/>
        <v>0.56081717083811722</v>
      </c>
      <c r="BZ210" s="7">
        <f t="shared" ca="1" si="1008"/>
        <v>0.28533667531572893</v>
      </c>
      <c r="CA210" s="7">
        <f t="shared" ca="1" si="1009"/>
        <v>1</v>
      </c>
      <c r="CB210" s="7" t="str">
        <f t="shared" ca="1" si="1010"/>
        <v>2</v>
      </c>
      <c r="CC210" s="7">
        <f ca="1">IFERROR(IF(CC209+CB210&gt;CD$4,CC209,CC209+CB210),"")</f>
        <v>38</v>
      </c>
      <c r="CD210" s="7">
        <f t="shared" ca="1" si="1213"/>
        <v>0</v>
      </c>
      <c r="CE210" s="7">
        <f t="shared" ca="1" si="1011"/>
        <v>0.74633995541610976</v>
      </c>
      <c r="CF210" s="7">
        <f t="shared" ca="1" si="1012"/>
        <v>9.9813890737736388E-2</v>
      </c>
      <c r="CG210" s="7">
        <f t="shared" ca="1" si="1013"/>
        <v>1</v>
      </c>
      <c r="CH210" s="7" t="str">
        <f t="shared" ca="1" si="1014"/>
        <v>2</v>
      </c>
      <c r="CI210" s="7">
        <f ca="1">IFERROR(IF(CI209+CH210&gt;CJ$4,CI209,CI209+CH210),"")</f>
        <v>60</v>
      </c>
      <c r="CJ210" s="7">
        <f t="shared" ca="1" si="1214"/>
        <v>0</v>
      </c>
      <c r="CK210" s="7">
        <f t="shared" ca="1" si="1015"/>
        <v>0.49473909945164984</v>
      </c>
      <c r="CL210" s="7">
        <f t="shared" ca="1" si="1016"/>
        <v>0.3514147467021963</v>
      </c>
      <c r="CM210" s="7">
        <f t="shared" ca="1" si="1017"/>
        <v>1</v>
      </c>
      <c r="CN210" s="7" t="str">
        <f t="shared" ca="1" si="1018"/>
        <v>2</v>
      </c>
      <c r="CO210" s="7">
        <f ca="1">IFERROR(IF(CO209+CN210&gt;CP$4,CO209,CO209+CN210),"")</f>
        <v>60</v>
      </c>
      <c r="CP210" s="7">
        <f t="shared" ca="1" si="1215"/>
        <v>0</v>
      </c>
      <c r="CQ210" s="7">
        <f t="shared" ca="1" si="1019"/>
        <v>0.68509725189680692</v>
      </c>
      <c r="CR210" s="7">
        <f t="shared" ca="1" si="1020"/>
        <v>0.16105659425703922</v>
      </c>
      <c r="CS210" s="7">
        <f t="shared" ca="1" si="1021"/>
        <v>1</v>
      </c>
      <c r="CT210" s="7" t="str">
        <f t="shared" ca="1" si="1022"/>
        <v>2</v>
      </c>
      <c r="CU210" s="7">
        <f ca="1">IFERROR(IF(CU209+CT210&gt;CV$4,CU209,CU209+CT210),"")</f>
        <v>60</v>
      </c>
      <c r="CV210" s="7">
        <f t="shared" ca="1" si="1216"/>
        <v>0</v>
      </c>
      <c r="CW210" s="7">
        <f t="shared" ca="1" si="1023"/>
        <v>0.54483458548213615</v>
      </c>
      <c r="CX210" s="7">
        <f t="shared" ca="1" si="1024"/>
        <v>0.30131926067171</v>
      </c>
      <c r="CY210" s="7">
        <f t="shared" ca="1" si="1025"/>
        <v>1</v>
      </c>
      <c r="CZ210" s="7" t="str">
        <f t="shared" ca="1" si="1026"/>
        <v>2</v>
      </c>
      <c r="DA210" s="7">
        <f ca="1">IFERROR(IF(DA209+CZ210&gt;DB$4,DA209,DA209+CZ210),"")</f>
        <v>60</v>
      </c>
      <c r="DB210" s="7">
        <f t="shared" ca="1" si="1217"/>
        <v>0</v>
      </c>
      <c r="DC210" s="7">
        <f t="shared" ca="1" si="1027"/>
        <v>0.81979783603024103</v>
      </c>
      <c r="DD210" s="7">
        <f t="shared" ca="1" si="1028"/>
        <v>2.6356010123605111E-2</v>
      </c>
      <c r="DE210" s="7">
        <f t="shared" ca="1" si="1029"/>
        <v>1</v>
      </c>
      <c r="DF210" s="7" t="str">
        <f t="shared" ca="1" si="1030"/>
        <v>2</v>
      </c>
      <c r="DG210" s="7">
        <f ca="1">IFERROR(IF(DG209+DF210&gt;DH$4,DG209,DG209+DF210),"")</f>
        <v>60</v>
      </c>
      <c r="DH210" s="7">
        <f t="shared" ca="1" si="1218"/>
        <v>0</v>
      </c>
      <c r="DI210" s="7">
        <f t="shared" ca="1" si="1031"/>
        <v>0.8793749242462221</v>
      </c>
      <c r="DJ210" s="7">
        <f t="shared" ca="1" si="1032"/>
        <v>-3.3221078092375955E-2</v>
      </c>
      <c r="DK210" s="7">
        <f t="shared" ca="1" si="1033"/>
        <v>0</v>
      </c>
      <c r="DL210" s="7">
        <f t="shared" ca="1" si="1034"/>
        <v>0</v>
      </c>
      <c r="DM210" s="7">
        <f ca="1">IFERROR(IF(DM209+DL210&gt;DN$4,DM209,DM209+DL210),"")</f>
        <v>60</v>
      </c>
      <c r="DN210" s="7">
        <f t="shared" ca="1" si="1219"/>
        <v>0</v>
      </c>
      <c r="DO210" s="7">
        <f t="shared" ca="1" si="1035"/>
        <v>0.37875862539287031</v>
      </c>
      <c r="DP210" s="7">
        <f t="shared" ca="1" si="1036"/>
        <v>0.46739522076097584</v>
      </c>
      <c r="DQ210" s="7">
        <f t="shared" ca="1" si="1037"/>
        <v>1</v>
      </c>
      <c r="DR210" s="7" t="str">
        <f t="shared" ca="1" si="1038"/>
        <v>2</v>
      </c>
      <c r="DS210" s="7">
        <f ca="1">IFERROR(IF(DS209+DR210&gt;DT$4,DS209,DS209+DR210),"")</f>
        <v>60</v>
      </c>
      <c r="DT210" s="7">
        <f t="shared" ca="1" si="1220"/>
        <v>0</v>
      </c>
      <c r="DU210" s="7">
        <f t="shared" ca="1" si="1039"/>
        <v>0.97499965679672695</v>
      </c>
      <c r="DV210" s="7">
        <f t="shared" ca="1" si="1040"/>
        <v>-0.12884581064288081</v>
      </c>
      <c r="DW210" s="7">
        <f t="shared" ca="1" si="1041"/>
        <v>0</v>
      </c>
      <c r="DX210" s="7">
        <f t="shared" ca="1" si="1042"/>
        <v>0</v>
      </c>
      <c r="DY210" s="7">
        <f ca="1">IFERROR(IF(DY209+DX210&gt;DZ$4,DY209,DY209+DX210),"")</f>
        <v>60</v>
      </c>
      <c r="DZ210" s="7">
        <f t="shared" ca="1" si="1221"/>
        <v>0</v>
      </c>
      <c r="EA210" s="7">
        <f t="shared" ca="1" si="1043"/>
        <v>0.13342114442189301</v>
      </c>
      <c r="EB210" s="7">
        <f t="shared" ca="1" si="1044"/>
        <v>0.71273270173195313</v>
      </c>
      <c r="EC210" s="7">
        <f t="shared" ca="1" si="1045"/>
        <v>1</v>
      </c>
      <c r="ED210" s="7" t="str">
        <f t="shared" ca="1" si="1046"/>
        <v>2</v>
      </c>
      <c r="EE210" s="7">
        <f ca="1">IFERROR(IF(EE209+ED210&gt;EF$4,EE209,EE209+ED210),"")</f>
        <v>60</v>
      </c>
      <c r="EF210" s="7">
        <f t="shared" ca="1" si="1222"/>
        <v>0</v>
      </c>
      <c r="EG210" s="7">
        <f t="shared" ca="1" si="1047"/>
        <v>0.7116790423224153</v>
      </c>
      <c r="EH210" s="7">
        <f t="shared" ca="1" si="1048"/>
        <v>0.13447480383143084</v>
      </c>
      <c r="EI210" s="7">
        <f t="shared" ca="1" si="1049"/>
        <v>1</v>
      </c>
      <c r="EJ210" s="7" t="str">
        <f t="shared" ca="1" si="1050"/>
        <v>2</v>
      </c>
      <c r="EK210" s="7">
        <f ca="1">IFERROR(IF(EK209+EJ210&gt;EL$4,EK209,EK209+EJ210),"")</f>
        <v>60</v>
      </c>
      <c r="EL210" s="7">
        <f t="shared" ca="1" si="1223"/>
        <v>0</v>
      </c>
      <c r="EM210" s="7">
        <f t="shared" ca="1" si="1051"/>
        <v>0.15431134934030599</v>
      </c>
      <c r="EN210" s="7">
        <f t="shared" ca="1" si="1052"/>
        <v>0.69184249681354015</v>
      </c>
      <c r="EO210" s="7">
        <f t="shared" ca="1" si="1053"/>
        <v>1</v>
      </c>
      <c r="EP210" s="7" t="str">
        <f t="shared" ca="1" si="1054"/>
        <v>2</v>
      </c>
      <c r="EQ210" s="7">
        <f ca="1">IFERROR(IF(EQ209+EP210&gt;ER$4,EQ209,EQ209+EP210),"")</f>
        <v>60</v>
      </c>
      <c r="ER210" s="7">
        <f t="shared" ca="1" si="1224"/>
        <v>0</v>
      </c>
      <c r="ES210" s="7">
        <f t="shared" ca="1" si="1055"/>
        <v>0.98753068682868106</v>
      </c>
      <c r="ET210" s="7">
        <f t="shared" ca="1" si="1056"/>
        <v>-0.14137684067483491</v>
      </c>
      <c r="EU210" s="7">
        <f t="shared" ca="1" si="1057"/>
        <v>0</v>
      </c>
      <c r="EV210" s="7">
        <f t="shared" ca="1" si="1058"/>
        <v>0</v>
      </c>
      <c r="EW210" s="7">
        <f ca="1">IFERROR(IF(EW209+EV210&gt;EX$4,EW209,EW209+EV210),"")</f>
        <v>60</v>
      </c>
      <c r="EX210" s="7">
        <f t="shared" ca="1" si="1225"/>
        <v>0</v>
      </c>
      <c r="EY210" s="7">
        <f t="shared" ca="1" si="1059"/>
        <v>0.99287993128824592</v>
      </c>
      <c r="EZ210" s="7">
        <f t="shared" ca="1" si="1060"/>
        <v>-0.14672608513439978</v>
      </c>
      <c r="FA210" s="7">
        <f t="shared" ca="1" si="1061"/>
        <v>0</v>
      </c>
      <c r="FB210" s="7">
        <f t="shared" ca="1" si="1062"/>
        <v>0</v>
      </c>
      <c r="FC210" s="7">
        <f ca="1">IFERROR(IF(FC209+FB210&gt;FD$4,FC209,FC209+FB210),"")</f>
        <v>60</v>
      </c>
      <c r="FD210" s="7">
        <f t="shared" ca="1" si="1226"/>
        <v>0</v>
      </c>
      <c r="FE210" s="7">
        <f t="shared" ca="1" si="1063"/>
        <v>0.57065179960993995</v>
      </c>
      <c r="FF210" s="7">
        <f t="shared" ca="1" si="1064"/>
        <v>0.2755020465439062</v>
      </c>
      <c r="FG210" s="7">
        <f t="shared" ca="1" si="1065"/>
        <v>1</v>
      </c>
      <c r="FH210" s="7" t="str">
        <f t="shared" ca="1" si="1066"/>
        <v>2</v>
      </c>
      <c r="FI210" s="7">
        <f ca="1">IFERROR(IF(FI209+FH210&gt;FJ$4,FI209,FI209+FH210),"")</f>
        <v>60</v>
      </c>
      <c r="FJ210" s="7">
        <f t="shared" ca="1" si="1227"/>
        <v>0</v>
      </c>
      <c r="FK210" s="7">
        <f t="shared" ca="1" si="1067"/>
        <v>0.93841735094925105</v>
      </c>
      <c r="FL210" s="7">
        <f t="shared" ca="1" si="1068"/>
        <v>-9.2263504795404905E-2</v>
      </c>
      <c r="FM210" s="7">
        <f t="shared" ca="1" si="1069"/>
        <v>0</v>
      </c>
      <c r="FN210" s="7">
        <f t="shared" ca="1" si="1070"/>
        <v>0</v>
      </c>
      <c r="FO210" s="7">
        <f ca="1">IFERROR(IF(FO209+FN210&gt;FP$4,FO209,FO209+FN210),"")</f>
        <v>60</v>
      </c>
      <c r="FP210" s="7">
        <f t="shared" ca="1" si="1228"/>
        <v>0</v>
      </c>
      <c r="FQ210" s="7">
        <f t="shared" ca="1" si="1071"/>
        <v>0.84076268238800778</v>
      </c>
      <c r="FR210" s="7">
        <f t="shared" ca="1" si="1072"/>
        <v>5.3911637658383693E-3</v>
      </c>
      <c r="FS210" s="7">
        <f t="shared" ca="1" si="1073"/>
        <v>1</v>
      </c>
      <c r="FT210" s="7" t="str">
        <f t="shared" ca="1" si="1074"/>
        <v>2</v>
      </c>
      <c r="FU210" s="7">
        <f ca="1">IFERROR(IF(FU209+FT210&gt;FV$4,FU209,FU209+FT210),"")</f>
        <v>60</v>
      </c>
      <c r="FV210" s="7">
        <f t="shared" ca="1" si="1229"/>
        <v>0</v>
      </c>
      <c r="FW210" s="7">
        <f t="shared" ca="1" si="1075"/>
        <v>0.87494635311618119</v>
      </c>
      <c r="FX210" s="7">
        <f t="shared" ca="1" si="1076"/>
        <v>-2.879250696233504E-2</v>
      </c>
      <c r="FY210" s="7">
        <f t="shared" ca="1" si="1077"/>
        <v>0</v>
      </c>
      <c r="FZ210" s="7">
        <f t="shared" ca="1" si="1078"/>
        <v>0</v>
      </c>
      <c r="GA210" s="7">
        <f ca="1">IFERROR(IF(GA209+FZ210&gt;GB$4,GA209,GA209+FZ210),"")</f>
        <v>60</v>
      </c>
      <c r="GB210" s="7">
        <f t="shared" ca="1" si="1230"/>
        <v>0</v>
      </c>
      <c r="GC210" s="7">
        <f t="shared" ca="1" si="1079"/>
        <v>0.75654949309322572</v>
      </c>
      <c r="GD210" s="7">
        <f t="shared" ca="1" si="1080"/>
        <v>8.9604353060620423E-2</v>
      </c>
      <c r="GE210" s="7">
        <f t="shared" ca="1" si="1081"/>
        <v>1</v>
      </c>
      <c r="GF210" s="7" t="str">
        <f t="shared" ca="1" si="1082"/>
        <v>2</v>
      </c>
      <c r="GG210" s="7">
        <f ca="1">IFERROR(IF(GG209+GF210&gt;GH$4,GG209,GG209+GF210),"")</f>
        <v>60</v>
      </c>
      <c r="GH210" s="7">
        <f t="shared" ca="1" si="1231"/>
        <v>0</v>
      </c>
      <c r="GI210" s="7">
        <f t="shared" ca="1" si="1083"/>
        <v>0.84130318536329296</v>
      </c>
      <c r="GJ210" s="7">
        <f t="shared" ca="1" si="1084"/>
        <v>4.8506607905531851E-3</v>
      </c>
      <c r="GK210" s="7">
        <f t="shared" ca="1" si="1085"/>
        <v>1</v>
      </c>
      <c r="GL210" s="7" t="str">
        <f t="shared" ca="1" si="1086"/>
        <v>2</v>
      </c>
      <c r="GM210" s="7">
        <f ca="1">IFERROR(IF(GM209+GL210&gt;GN$4,GM209,GM209+GL210),"")</f>
        <v>60</v>
      </c>
      <c r="GN210" s="7">
        <f t="shared" ca="1" si="1232"/>
        <v>0</v>
      </c>
      <c r="GO210" s="7">
        <f t="shared" ca="1" si="1087"/>
        <v>0.39606849109125042</v>
      </c>
      <c r="GP210" s="7">
        <f t="shared" ca="1" si="1088"/>
        <v>0.45008535506259573</v>
      </c>
      <c r="GQ210" s="7">
        <f t="shared" ca="1" si="1089"/>
        <v>1</v>
      </c>
      <c r="GR210" s="7" t="str">
        <f t="shared" ca="1" si="1090"/>
        <v>2</v>
      </c>
      <c r="GS210" s="7">
        <f ca="1">IFERROR(IF(GS209+GR210&gt;GT$4,GS209,GS209+GR210),"")</f>
        <v>60</v>
      </c>
      <c r="GT210" s="7">
        <f t="shared" ca="1" si="1233"/>
        <v>0</v>
      </c>
      <c r="GU210" s="7">
        <f t="shared" ca="1" si="1091"/>
        <v>0.92665243458304225</v>
      </c>
      <c r="GV210" s="7">
        <f t="shared" ca="1" si="1092"/>
        <v>-8.0498588429196105E-2</v>
      </c>
      <c r="GW210" s="7">
        <f t="shared" ca="1" si="1093"/>
        <v>0</v>
      </c>
      <c r="GX210" s="7">
        <f t="shared" ca="1" si="1094"/>
        <v>0</v>
      </c>
      <c r="GY210" s="7">
        <f ca="1">IFERROR(IF(GY209+GX210&gt;GZ$4,GY209,GY209+GX210),"")</f>
        <v>60</v>
      </c>
      <c r="GZ210" s="7">
        <f t="shared" ca="1" si="1234"/>
        <v>0</v>
      </c>
      <c r="HA210" s="7">
        <f t="shared" ca="1" si="1095"/>
        <v>0.12398232594014202</v>
      </c>
      <c r="HB210" s="7">
        <f t="shared" ca="1" si="1096"/>
        <v>0.72217152021370412</v>
      </c>
      <c r="HC210" s="7">
        <f t="shared" ca="1" si="1097"/>
        <v>1</v>
      </c>
      <c r="HD210" s="7" t="str">
        <f t="shared" ca="1" si="1098"/>
        <v>2</v>
      </c>
      <c r="HE210" s="7">
        <f ca="1">IFERROR(IF(HE209+HD210&gt;HF$4,HE209,HE209+HD210),"")</f>
        <v>60</v>
      </c>
      <c r="HF210" s="7">
        <f t="shared" ca="1" si="1235"/>
        <v>0</v>
      </c>
      <c r="HG210" s="7">
        <f t="shared" ca="1" si="1099"/>
        <v>0.53433174992347843</v>
      </c>
      <c r="HH210" s="7">
        <f t="shared" ca="1" si="1100"/>
        <v>0.31182209623036772</v>
      </c>
      <c r="HI210" s="7">
        <f t="shared" ca="1" si="1101"/>
        <v>1</v>
      </c>
      <c r="HJ210" s="7" t="str">
        <f t="shared" ca="1" si="1102"/>
        <v>2</v>
      </c>
      <c r="HK210" s="7">
        <f ca="1">IFERROR(IF(HK209+HJ210&gt;HL$4,HK209,HK209+HJ210),"")</f>
        <v>60</v>
      </c>
      <c r="HL210" s="7">
        <f t="shared" ca="1" si="1236"/>
        <v>0</v>
      </c>
      <c r="HM210" s="7">
        <f t="shared" ca="1" si="1103"/>
        <v>0.43333321217390153</v>
      </c>
      <c r="HN210" s="7">
        <f t="shared" ca="1" si="1104"/>
        <v>0.41282063397994462</v>
      </c>
      <c r="HO210" s="7">
        <f t="shared" ca="1" si="1105"/>
        <v>1</v>
      </c>
      <c r="HP210" s="7" t="str">
        <f t="shared" ca="1" si="1106"/>
        <v>2</v>
      </c>
      <c r="HQ210" s="7">
        <f ca="1">IFERROR(IF(HQ209+HP210&gt;HR$4,HQ209,HQ209+HP210),"")</f>
        <v>60</v>
      </c>
      <c r="HR210" s="7">
        <f t="shared" ca="1" si="1237"/>
        <v>0</v>
      </c>
      <c r="HS210" s="7">
        <f t="shared" ca="1" si="1107"/>
        <v>0.98996247375886137</v>
      </c>
      <c r="HT210" s="7">
        <f t="shared" ca="1" si="1108"/>
        <v>-0.14380862760501523</v>
      </c>
      <c r="HU210" s="7">
        <f t="shared" ca="1" si="1109"/>
        <v>0</v>
      </c>
      <c r="HV210" s="7">
        <f t="shared" ca="1" si="1110"/>
        <v>0</v>
      </c>
      <c r="HW210" s="7">
        <f ca="1">IFERROR(IF(HW209+HV210&gt;HX$4,HW209,HW209+HV210),"")</f>
        <v>60</v>
      </c>
      <c r="HX210" s="7">
        <f t="shared" ca="1" si="1238"/>
        <v>0</v>
      </c>
      <c r="HY210" s="7">
        <f t="shared" ca="1" si="1111"/>
        <v>0.28344861241785058</v>
      </c>
      <c r="HZ210" s="7">
        <f t="shared" ca="1" si="1112"/>
        <v>0.56270523373599557</v>
      </c>
      <c r="IA210" s="7">
        <f t="shared" ca="1" si="1113"/>
        <v>1</v>
      </c>
      <c r="IB210" s="7" t="str">
        <f t="shared" ca="1" si="1114"/>
        <v>2</v>
      </c>
      <c r="IC210" s="7">
        <f ca="1">IFERROR(IF(IC209+IB210&gt;ID$4,IC209,IC209+IB210),"")</f>
        <v>60</v>
      </c>
      <c r="ID210" s="7">
        <f t="shared" ca="1" si="1239"/>
        <v>0</v>
      </c>
      <c r="IE210" s="7">
        <f t="shared" ca="1" si="1115"/>
        <v>0.28534747921751424</v>
      </c>
      <c r="IF210" s="7">
        <f t="shared" ca="1" si="1116"/>
        <v>0.5608063669363319</v>
      </c>
      <c r="IG210" s="7">
        <f t="shared" ca="1" si="1117"/>
        <v>1</v>
      </c>
      <c r="IH210" s="7" t="str">
        <f t="shared" ca="1" si="1118"/>
        <v>2</v>
      </c>
      <c r="II210" s="7">
        <f ca="1">IFERROR(IF(II209+IH210&gt;IJ$4,II209,II209+IH210),"")</f>
        <v>60</v>
      </c>
      <c r="IJ210" s="7">
        <f t="shared" ca="1" si="1240"/>
        <v>0</v>
      </c>
      <c r="IK210" s="7">
        <f t="shared" ca="1" si="1119"/>
        <v>0.11303082175490831</v>
      </c>
      <c r="IL210" s="7">
        <f t="shared" ca="1" si="1120"/>
        <v>0.73312302439893784</v>
      </c>
      <c r="IM210" s="7">
        <f t="shared" ca="1" si="1121"/>
        <v>1</v>
      </c>
      <c r="IN210" s="7" t="str">
        <f t="shared" ca="1" si="1122"/>
        <v>2</v>
      </c>
      <c r="IO210" s="7">
        <f ca="1">IFERROR(IF(IO209+IN210&gt;IP$4,IO209,IO209+IN210),"")</f>
        <v>60</v>
      </c>
      <c r="IP210" s="7">
        <f t="shared" ca="1" si="1241"/>
        <v>0</v>
      </c>
      <c r="IQ210" s="7">
        <f t="shared" ca="1" si="1123"/>
        <v>0.13502396913136483</v>
      </c>
      <c r="IR210" s="7">
        <f t="shared" ca="1" si="1124"/>
        <v>0.71112987702248132</v>
      </c>
      <c r="IS210" s="7">
        <f t="shared" ca="1" si="1125"/>
        <v>1</v>
      </c>
      <c r="IT210" s="7" t="str">
        <f t="shared" ca="1" si="1126"/>
        <v>2</v>
      </c>
      <c r="IU210" s="7">
        <f ca="1">IFERROR(IF(IU209+IT210&gt;IV$4,IU209,IU209+IT210),"")</f>
        <v>60</v>
      </c>
      <c r="IV210" s="7">
        <f t="shared" ca="1" si="1242"/>
        <v>0</v>
      </c>
      <c r="IW210" s="7">
        <f t="shared" ca="1" si="1127"/>
        <v>0.94592524199230443</v>
      </c>
      <c r="IX210" s="7">
        <f t="shared" ca="1" si="1128"/>
        <v>-9.9771395838458288E-2</v>
      </c>
      <c r="IY210" s="7">
        <f t="shared" ca="1" si="1129"/>
        <v>0</v>
      </c>
      <c r="IZ210" s="7">
        <f t="shared" ca="1" si="1130"/>
        <v>0</v>
      </c>
      <c r="JA210" s="7">
        <f ca="1">IFERROR(IF(JA209+IZ210&gt;JB$4,JA209,JA209+IZ210),"")</f>
        <v>60</v>
      </c>
      <c r="JB210" s="7">
        <f t="shared" ca="1" si="1243"/>
        <v>0</v>
      </c>
      <c r="JC210" s="7">
        <f t="shared" ca="1" si="1131"/>
        <v>0.48858349515877675</v>
      </c>
      <c r="JD210" s="7">
        <f t="shared" ca="1" si="1132"/>
        <v>0.3575703509950694</v>
      </c>
      <c r="JE210" s="7">
        <f t="shared" ca="1" si="1133"/>
        <v>1</v>
      </c>
      <c r="JF210" s="7" t="str">
        <f t="shared" ca="1" si="1134"/>
        <v>2</v>
      </c>
      <c r="JG210" s="7">
        <f ca="1">IFERROR(IF(JG209+JF210&gt;JH$4,JG209,JG209+JF210),"")</f>
        <v>60</v>
      </c>
      <c r="JH210" s="7">
        <f t="shared" ca="1" si="1244"/>
        <v>0</v>
      </c>
      <c r="JI210" s="7">
        <f t="shared" ca="1" si="1135"/>
        <v>0.7670924827789799</v>
      </c>
      <c r="JJ210" s="7">
        <f t="shared" ca="1" si="1136"/>
        <v>7.9061363374866245E-2</v>
      </c>
      <c r="JK210" s="7">
        <f t="shared" ca="1" si="1137"/>
        <v>1</v>
      </c>
      <c r="JL210" s="7" t="str">
        <f t="shared" ca="1" si="1138"/>
        <v>2</v>
      </c>
      <c r="JM210" s="7">
        <f ca="1">IFERROR(IF(JM209+JL210&gt;JN$4,JM209,JM209+JL210),"")</f>
        <v>60</v>
      </c>
      <c r="JN210" s="7">
        <f t="shared" ca="1" si="1245"/>
        <v>0</v>
      </c>
      <c r="JO210" s="7">
        <f t="shared" ca="1" si="1139"/>
        <v>0.67507083493872999</v>
      </c>
      <c r="JP210" s="7">
        <f t="shared" ca="1" si="1140"/>
        <v>0.17108301121511615</v>
      </c>
      <c r="JQ210" s="7">
        <f t="shared" ca="1" si="1141"/>
        <v>1</v>
      </c>
      <c r="JR210" s="7" t="str">
        <f t="shared" ca="1" si="1142"/>
        <v>2</v>
      </c>
      <c r="JS210" s="7">
        <f ca="1">IFERROR(IF(JS209+JR210&gt;JT$4,JS209,JS209+JR210),"")</f>
        <v>60</v>
      </c>
      <c r="JT210" s="7">
        <f t="shared" ca="1" si="1246"/>
        <v>0</v>
      </c>
      <c r="JU210" s="7">
        <f t="shared" ca="1" si="1143"/>
        <v>0.6174473453068825</v>
      </c>
      <c r="JV210" s="7">
        <f t="shared" ca="1" si="1144"/>
        <v>0.22870650084696365</v>
      </c>
      <c r="JW210" s="7">
        <f t="shared" ca="1" si="1145"/>
        <v>1</v>
      </c>
      <c r="JX210" s="7" t="str">
        <f t="shared" ca="1" si="1146"/>
        <v>2</v>
      </c>
      <c r="JY210" s="7">
        <f ca="1">IFERROR(IF(JY209+JX210&gt;JZ$4,JY209,JY209+JX210),"")</f>
        <v>60</v>
      </c>
      <c r="JZ210" s="7">
        <f t="shared" ca="1" si="1247"/>
        <v>0</v>
      </c>
      <c r="KA210" s="7">
        <f t="shared" ca="1" si="1147"/>
        <v>0.75900652043354278</v>
      </c>
      <c r="KB210" s="7">
        <f t="shared" ca="1" si="1148"/>
        <v>8.714732572030337E-2</v>
      </c>
      <c r="KC210" s="7">
        <f t="shared" ca="1" si="1149"/>
        <v>1</v>
      </c>
      <c r="KD210" s="7" t="str">
        <f t="shared" ca="1" si="1150"/>
        <v>2</v>
      </c>
      <c r="KE210" s="7">
        <f ca="1">IFERROR(IF(KE209+KD210&gt;KF$4,KE209,KE209+KD210),"")</f>
        <v>60</v>
      </c>
      <c r="KF210" s="7">
        <f t="shared" ca="1" si="1248"/>
        <v>0</v>
      </c>
      <c r="KG210" s="7">
        <f t="shared" ca="1" si="1151"/>
        <v>0.8965478312695937</v>
      </c>
      <c r="KH210" s="7">
        <f t="shared" ca="1" si="1152"/>
        <v>-5.0393985115747553E-2</v>
      </c>
      <c r="KI210" s="7">
        <f t="shared" ca="1" si="1153"/>
        <v>0</v>
      </c>
      <c r="KJ210" s="7">
        <f t="shared" ca="1" si="1154"/>
        <v>0</v>
      </c>
      <c r="KK210" s="7">
        <f ca="1">IFERROR(IF(KK209+KJ210&gt;KL$4,KK209,KK209+KJ210),"")</f>
        <v>60</v>
      </c>
      <c r="KL210" s="7">
        <f t="shared" ca="1" si="1249"/>
        <v>0</v>
      </c>
      <c r="KM210" s="7">
        <f t="shared" ca="1" si="1155"/>
        <v>0.94410489485388061</v>
      </c>
      <c r="KN210" s="7">
        <f t="shared" ca="1" si="1156"/>
        <v>-9.795104870003446E-2</v>
      </c>
      <c r="KO210" s="7">
        <f t="shared" ca="1" si="1157"/>
        <v>0</v>
      </c>
      <c r="KP210" s="7">
        <f t="shared" ca="1" si="1158"/>
        <v>0</v>
      </c>
      <c r="KQ210" s="7">
        <f ca="1">IFERROR(IF(KQ209+KP210&gt;KR$4,KQ209,KQ209+KP210),"")</f>
        <v>60</v>
      </c>
      <c r="KR210" s="7">
        <f t="shared" ca="1" si="1250"/>
        <v>0</v>
      </c>
      <c r="KS210" s="7">
        <f t="shared" ca="1" si="1159"/>
        <v>0.38139927471001367</v>
      </c>
      <c r="KT210" s="7">
        <f t="shared" ca="1" si="1160"/>
        <v>0.46475457144383248</v>
      </c>
      <c r="KU210" s="7">
        <f t="shared" ca="1" si="1161"/>
        <v>1</v>
      </c>
      <c r="KV210" s="7" t="str">
        <f t="shared" ca="1" si="1162"/>
        <v>2</v>
      </c>
      <c r="KW210" s="7">
        <f ca="1">IFERROR(IF(KW209+KV210&gt;KX$4,KW209,KW209+KV210),"")</f>
        <v>60</v>
      </c>
      <c r="KX210" s="7">
        <f t="shared" ca="1" si="1251"/>
        <v>0</v>
      </c>
      <c r="KY210" s="7">
        <f t="shared" ca="1" si="1163"/>
        <v>0.42423799283126795</v>
      </c>
      <c r="KZ210" s="7">
        <f t="shared" ca="1" si="1164"/>
        <v>0.42191585332257819</v>
      </c>
      <c r="LA210" s="7">
        <f t="shared" ca="1" si="1165"/>
        <v>1</v>
      </c>
      <c r="LB210" s="7" t="str">
        <f t="shared" ca="1" si="1166"/>
        <v>2</v>
      </c>
      <c r="LC210" s="7">
        <f ca="1">IFERROR(IF(LC209+LB210&gt;LD$4,LC209,LC209+LB210),"")</f>
        <v>60</v>
      </c>
      <c r="LD210" s="7">
        <f t="shared" ca="1" si="1252"/>
        <v>0</v>
      </c>
      <c r="LE210" s="7">
        <f t="shared" ca="1" si="1167"/>
        <v>0.72560903628830831</v>
      </c>
      <c r="LF210" s="7">
        <f t="shared" ca="1" si="1168"/>
        <v>0.12054480986553784</v>
      </c>
      <c r="LG210" s="7">
        <f t="shared" ca="1" si="1169"/>
        <v>1</v>
      </c>
      <c r="LH210" s="7" t="str">
        <f t="shared" ca="1" si="1170"/>
        <v>2</v>
      </c>
      <c r="LI210" s="7">
        <f ca="1">IFERROR(IF(LI209+LH210&gt;LJ$4,LI209,LI209+LH210),"")</f>
        <v>60</v>
      </c>
      <c r="LJ210" s="7">
        <f t="shared" ca="1" si="1253"/>
        <v>0</v>
      </c>
      <c r="LK210" s="7">
        <f t="shared" ca="1" si="1171"/>
        <v>0.65644683756472777</v>
      </c>
      <c r="LL210" s="7">
        <f t="shared" ca="1" si="1172"/>
        <v>0.18970700858911838</v>
      </c>
      <c r="LM210" s="7">
        <f t="shared" ca="1" si="1173"/>
        <v>1</v>
      </c>
      <c r="LN210" s="7" t="str">
        <f t="shared" ca="1" si="1174"/>
        <v>2</v>
      </c>
      <c r="LO210" s="7">
        <f ca="1">IFERROR(IF(LO209+LN210&gt;LP$4,LO209,LO209+LN210),"")</f>
        <v>60</v>
      </c>
      <c r="LP210" s="7">
        <f t="shared" ca="1" si="1254"/>
        <v>0</v>
      </c>
      <c r="LQ210" s="7">
        <f t="shared" ca="1" si="1175"/>
        <v>5.5236360910138727E-2</v>
      </c>
      <c r="LR210" s="7">
        <f t="shared" ca="1" si="1176"/>
        <v>0.79091748524370742</v>
      </c>
      <c r="LS210" s="7">
        <f t="shared" ca="1" si="1177"/>
        <v>1</v>
      </c>
      <c r="LT210" s="7" t="str">
        <f t="shared" ca="1" si="1178"/>
        <v>2</v>
      </c>
      <c r="LU210" s="7">
        <f ca="1">IFERROR(IF(LU209+LT210&gt;LV$4,LU209,LU209+LT210),"")</f>
        <v>60</v>
      </c>
      <c r="LV210" s="7">
        <f t="shared" ca="1" si="1255"/>
        <v>0</v>
      </c>
      <c r="LW210" s="7">
        <f t="shared" ca="1" si="1179"/>
        <v>0.9389081069536972</v>
      </c>
      <c r="LX210" s="7">
        <f t="shared" ca="1" si="1180"/>
        <v>-9.2754260799851052E-2</v>
      </c>
      <c r="LY210" s="7">
        <f t="shared" ca="1" si="1181"/>
        <v>0</v>
      </c>
      <c r="LZ210" s="7">
        <f t="shared" ca="1" si="1182"/>
        <v>0</v>
      </c>
      <c r="MA210" s="7">
        <f ca="1">IFERROR(IF(MA209+LZ210&gt;MB$4,MA209,MA209+LZ210),"")</f>
        <v>60</v>
      </c>
      <c r="MB210" s="7">
        <f t="shared" ca="1" si="1256"/>
        <v>0</v>
      </c>
      <c r="MC210" s="7">
        <f t="shared" ca="1" si="1183"/>
        <v>0.83259073358446933</v>
      </c>
      <c r="MD210" s="7">
        <f t="shared" ca="1" si="1184"/>
        <v>1.3563112569376812E-2</v>
      </c>
      <c r="ME210" s="7">
        <f t="shared" ca="1" si="1185"/>
        <v>1</v>
      </c>
      <c r="MF210" s="7" t="str">
        <f t="shared" ca="1" si="1186"/>
        <v>2</v>
      </c>
      <c r="MG210" s="7">
        <f ca="1">IFERROR(IF(MG209+MF210&gt;MH$4,MG209,MG209+MF210),"")</f>
        <v>60</v>
      </c>
      <c r="MH210" s="7">
        <f t="shared" ca="1" si="1257"/>
        <v>0</v>
      </c>
      <c r="MI210" s="7">
        <f t="shared" ca="1" si="1187"/>
        <v>5.5739397279822578E-3</v>
      </c>
      <c r="MJ210" s="7">
        <f t="shared" ca="1" si="1188"/>
        <v>0.84057990642586389</v>
      </c>
      <c r="MK210" s="7">
        <f t="shared" ca="1" si="1189"/>
        <v>2</v>
      </c>
      <c r="ML210" s="7">
        <f t="shared" ca="1" si="1190"/>
        <v>5</v>
      </c>
      <c r="MM210" s="7">
        <f ca="1">IFERROR(IF(MM209+ML210&gt;MN$4,MM209,MM209+ML210),"")</f>
        <v>60</v>
      </c>
      <c r="MN210" s="7">
        <f t="shared" ca="1" si="1258"/>
        <v>0</v>
      </c>
      <c r="MO210" s="7">
        <f t="shared" ca="1" si="1191"/>
        <v>0.67379919496721974</v>
      </c>
      <c r="MP210" s="7">
        <f t="shared" ca="1" si="1192"/>
        <v>0.17235465118662641</v>
      </c>
      <c r="MQ210" s="7">
        <f t="shared" ca="1" si="1193"/>
        <v>1</v>
      </c>
      <c r="MR210" s="7" t="str">
        <f t="shared" ca="1" si="1194"/>
        <v>2</v>
      </c>
      <c r="MS210" s="7">
        <f ca="1">IFERROR(IF(MS209+MR210&gt;MT$4,MS209,MS209+MR210),"")</f>
        <v>60</v>
      </c>
      <c r="MT210" s="7">
        <f t="shared" ca="1" si="1259"/>
        <v>0</v>
      </c>
      <c r="MU210" s="7">
        <f t="shared" ca="1" si="1195"/>
        <v>0.94740368802202268</v>
      </c>
      <c r="MV210" s="7">
        <f t="shared" ca="1" si="1196"/>
        <v>-0.10124984186817654</v>
      </c>
      <c r="MW210" s="7">
        <f t="shared" ca="1" si="1197"/>
        <v>0</v>
      </c>
      <c r="MX210" s="7">
        <f t="shared" ca="1" si="1198"/>
        <v>0</v>
      </c>
      <c r="MY210" s="7">
        <f ca="1">IFERROR(IF(MY209+MX210&gt;MZ$4,MY209,MY209+MX210),"")</f>
        <v>60</v>
      </c>
      <c r="MZ210" s="7">
        <f t="shared" ca="1" si="1260"/>
        <v>0</v>
      </c>
      <c r="NA210" s="7">
        <f t="shared" ca="1" si="1199"/>
        <v>0.37677827405511355</v>
      </c>
      <c r="NB210" s="7">
        <f t="shared" ca="1" si="1200"/>
        <v>0.4693755720987326</v>
      </c>
      <c r="NC210" s="7">
        <f t="shared" ca="1" si="1201"/>
        <v>1</v>
      </c>
      <c r="ND210" s="7" t="str">
        <f t="shared" ca="1" si="1202"/>
        <v>2</v>
      </c>
      <c r="NE210" s="7">
        <f ca="1">IFERROR(IF(NE209+ND210&gt;NF$4,NE209,NE209+ND210),"")</f>
        <v>60</v>
      </c>
      <c r="NF210" s="7">
        <f t="shared" ca="1" si="1261"/>
        <v>0</v>
      </c>
      <c r="NG210" s="7">
        <f t="shared" ca="1" si="1203"/>
        <v>0.92126458157322977</v>
      </c>
      <c r="NH210" s="7">
        <f t="shared" ca="1" si="1204"/>
        <v>-7.5110735419383623E-2</v>
      </c>
      <c r="NI210" s="7">
        <f t="shared" ca="1" si="1205"/>
        <v>0</v>
      </c>
      <c r="NJ210" s="7">
        <f t="shared" ca="1" si="1206"/>
        <v>0</v>
      </c>
      <c r="NK210" s="7">
        <f ca="1">IFERROR(IF(NK209+NJ210&gt;NL$4,NK209,NK209+NJ210),"")</f>
        <v>60</v>
      </c>
      <c r="NL210" s="7">
        <f t="shared" ca="1" si="1262"/>
        <v>0</v>
      </c>
      <c r="NM210" s="7">
        <f t="shared" ca="1" si="1207"/>
        <v>0.51228609574632933</v>
      </c>
      <c r="NN210" s="7">
        <f t="shared" ca="1" si="1208"/>
        <v>0.33386775040751682</v>
      </c>
      <c r="NO210" s="7">
        <f t="shared" ca="1" si="1209"/>
        <v>1</v>
      </c>
      <c r="NP210" s="7" t="str">
        <f t="shared" ca="1" si="1210"/>
        <v>2</v>
      </c>
      <c r="NQ210" s="7">
        <f ca="1">IFERROR(IF(NQ209+NP210&gt;NR$4,NQ209,NQ209+NP210),"")</f>
        <v>60</v>
      </c>
      <c r="NR210" s="7">
        <f t="shared" ca="1" si="1263"/>
        <v>0</v>
      </c>
      <c r="NT210">
        <v>208</v>
      </c>
      <c r="NU210" s="7" t="s">
        <v>19</v>
      </c>
      <c r="NV210" s="7" t="str">
        <f t="shared" ca="1" si="967"/>
        <v/>
      </c>
      <c r="NW210" s="7" t="str">
        <f t="shared" ca="1" si="961"/>
        <v/>
      </c>
      <c r="NX210" t="str">
        <f ca="1">IFERROR(VLOOKUP(NT210,$K$3:$AK$568,8,FALSE),"")</f>
        <v/>
      </c>
      <c r="NY210" t="str">
        <f ca="1">IFERROR(VLOOKUP(NT210,$K$3:$AK$568,9,FALSE),"")</f>
        <v/>
      </c>
      <c r="NZ210" s="7" t="str">
        <f ca="1">IFERROR(VLOOKUP(NT210,$K$3:$AK$568,27,FALSE),"")</f>
        <v/>
      </c>
      <c r="OB210">
        <v>208</v>
      </c>
      <c r="OC210" s="7" t="s">
        <v>19</v>
      </c>
      <c r="OD210" t="e">
        <f t="shared" ca="1" si="968"/>
        <v>#N/A</v>
      </c>
      <c r="OE210" s="7" t="str">
        <f t="shared" ca="1" si="969"/>
        <v/>
      </c>
      <c r="OF210" s="7" t="str">
        <f t="shared" ca="1" si="970"/>
        <v/>
      </c>
      <c r="OG210" t="str">
        <f t="shared" ca="1" si="971"/>
        <v/>
      </c>
      <c r="OI210">
        <v>208</v>
      </c>
      <c r="OJ210" s="7" t="s">
        <v>19</v>
      </c>
      <c r="OK210" s="7" t="str">
        <f t="shared" ca="1" si="972"/>
        <v/>
      </c>
      <c r="OL210" s="7" t="str">
        <f t="shared" ca="1" si="973"/>
        <v/>
      </c>
      <c r="OM210" t="str">
        <f ca="1">IFERROR(VLOOKUP(OI210,$L$3:$AK$568,7,FALSE),"")</f>
        <v/>
      </c>
      <c r="ON210" t="str">
        <f ca="1">IFERROR(VLOOKUP(OI210,$L$3:$AK$568,8,FALSE),"")</f>
        <v/>
      </c>
      <c r="OO210" s="7" t="str">
        <f ca="1">IFERROR(VLOOKUP(OI210,$L$3:$AK$568,26,FALSE),"")</f>
        <v/>
      </c>
      <c r="OQ210">
        <v>208</v>
      </c>
      <c r="OR210" s="7" t="s">
        <v>19</v>
      </c>
      <c r="OS210" t="e">
        <f t="shared" ca="1" si="974"/>
        <v>#N/A</v>
      </c>
      <c r="OT210" s="7" t="str">
        <f t="shared" ca="1" si="975"/>
        <v/>
      </c>
      <c r="OU210" s="7" t="str">
        <f t="shared" ca="1" si="976"/>
        <v/>
      </c>
      <c r="OV210" t="str">
        <f t="shared" ca="1" si="977"/>
        <v/>
      </c>
      <c r="OX210">
        <v>208</v>
      </c>
      <c r="OY210" s="7" t="s">
        <v>19</v>
      </c>
      <c r="OZ210" s="7" t="str">
        <f t="shared" ca="1" si="978"/>
        <v/>
      </c>
      <c r="PA210" s="7" t="str">
        <f t="shared" ca="1" si="979"/>
        <v/>
      </c>
      <c r="PB210" t="str">
        <f ca="1">IFERROR(VLOOKUP(OX210,$M$3:$AK$568,6,FALSE),"")</f>
        <v/>
      </c>
      <c r="PC210" t="str">
        <f ca="1">IFERROR(VLOOKUP(OX210,$M$3:$AK$568,7,FALSE),"")</f>
        <v/>
      </c>
      <c r="PD210" s="7" t="str">
        <f ca="1">IFERROR(VLOOKUP(OX210,$M$3:$AK$568,25,FALSE),"")</f>
        <v/>
      </c>
      <c r="PF210">
        <v>208</v>
      </c>
      <c r="PG210" s="7" t="s">
        <v>19</v>
      </c>
      <c r="PH210" t="e">
        <f t="shared" ca="1" si="980"/>
        <v>#N/A</v>
      </c>
      <c r="PI210" s="7" t="str">
        <f t="shared" ca="1" si="981"/>
        <v/>
      </c>
      <c r="PJ210" s="7" t="str">
        <f t="shared" ca="1" si="982"/>
        <v/>
      </c>
      <c r="PK210" t="str">
        <f t="shared" ca="1" si="983"/>
        <v/>
      </c>
      <c r="PM210">
        <v>208</v>
      </c>
      <c r="PN210" s="7" t="s">
        <v>19</v>
      </c>
      <c r="PO210" s="202" t="str">
        <f t="shared" ca="1" si="984"/>
        <v/>
      </c>
      <c r="PP210" s="7" t="str">
        <f t="shared" ca="1" si="985"/>
        <v/>
      </c>
      <c r="PQ210" t="str">
        <f ca="1">IFERROR(VLOOKUP(PM210,$G$325:$R$409,12,FALSE),"")</f>
        <v/>
      </c>
      <c r="PR210" t="e">
        <f ca="1">VLOOKUP(PM210,$G$324:$Q$409,11,FALSE)</f>
        <v>#N/A</v>
      </c>
      <c r="PS210" s="7" t="str">
        <f ca="1">VLOOKUP(PQ210,$R$325:$Y$409,8,FALSE)</f>
        <v>- -</v>
      </c>
      <c r="PT210" s="7">
        <f ca="1">ReSt</f>
        <v>-4</v>
      </c>
      <c r="PU210" s="7" t="e">
        <f t="shared" ca="1" si="986"/>
        <v>#N/A</v>
      </c>
      <c r="PV210" s="7" t="e">
        <f t="shared" ca="1" si="987"/>
        <v>#N/A</v>
      </c>
      <c r="PW210" s="7" t="str">
        <f ca="1">VLOOKUP(PQ210,$R$325:$AK$409,8,FALSE)</f>
        <v>- -</v>
      </c>
      <c r="PX210" s="7"/>
      <c r="PY210">
        <v>208</v>
      </c>
      <c r="PZ210" s="7" t="s">
        <v>19</v>
      </c>
      <c r="QA210" t="str">
        <f t="shared" ca="1" si="988"/>
        <v/>
      </c>
      <c r="QB210" s="7" t="str">
        <f t="shared" ca="1" si="989"/>
        <v/>
      </c>
      <c r="QC210" s="7" t="str">
        <f t="shared" ca="1" si="990"/>
        <v/>
      </c>
      <c r="QD210" t="str">
        <f t="shared" ca="1" si="991"/>
        <v/>
      </c>
      <c r="QF210">
        <v>208</v>
      </c>
      <c r="QG210" s="7" t="s">
        <v>19</v>
      </c>
      <c r="QH210" s="7" t="str">
        <f t="shared" ca="1" si="992"/>
        <v/>
      </c>
      <c r="QI210" s="7" t="e">
        <f t="shared" ca="1" si="993"/>
        <v>#VALUE!</v>
      </c>
      <c r="QJ210" t="e">
        <f t="shared" ca="1" si="994"/>
        <v>#N/A</v>
      </c>
      <c r="QK210" s="7" t="e">
        <f t="shared" ca="1" si="995"/>
        <v>#N/A</v>
      </c>
      <c r="QM210">
        <v>208</v>
      </c>
      <c r="QN210" s="7" t="s">
        <v>19</v>
      </c>
      <c r="QO210" t="str">
        <f t="shared" ca="1" si="996"/>
        <v/>
      </c>
      <c r="QP210" s="7" t="str">
        <f t="shared" ca="1" si="997"/>
        <v/>
      </c>
      <c r="QQ210" t="str">
        <f t="shared" ca="1" si="998"/>
        <v/>
      </c>
    </row>
    <row r="211" spans="1:459" x14ac:dyDescent="0.25">
      <c r="A211" s="240" t="str">
        <f>IF('Character Sheet'!$B$4="Creature","N","Y")</f>
        <v>Y</v>
      </c>
      <c r="C211" s="75"/>
      <c r="D211" s="76"/>
      <c r="F211" s="75"/>
      <c r="G211" s="76"/>
      <c r="I211" s="75"/>
      <c r="J211" s="85"/>
      <c r="K211" s="85">
        <f t="shared" ca="1" si="962"/>
        <v>7</v>
      </c>
      <c r="L211" s="85">
        <f t="shared" ca="1" si="1265"/>
        <v>1</v>
      </c>
      <c r="M211" s="70">
        <f t="shared" ca="1" si="956"/>
        <v>10</v>
      </c>
      <c r="O211" s="222">
        <f t="shared" ca="1" si="963"/>
        <v>205</v>
      </c>
      <c r="Q211" s="7" t="str">
        <f t="shared" si="999"/>
        <v>Trading Lore</v>
      </c>
      <c r="R211" s="9" t="s">
        <v>1483</v>
      </c>
      <c r="S211" s="9" t="s">
        <v>1968</v>
      </c>
      <c r="T211" s="61" t="str">
        <f>SUBSTITUTE(IFERROR(IFERROR(VLOOKUP(R211,'[1]Skill Statistics'!$A$3:$C$513,2,FALSE),VLOOKUP(Q211,'[1]Skill Statistics'!$A$3:$C$513,2,FALSE)),T210),"R*","ReSt")</f>
        <v>Me/Me</v>
      </c>
      <c r="U211" s="61" t="str">
        <f>IFERROR(IFERROR(VLOOKUP(R211,'[1]Skill Statistics'!$A$3:$C$513,3,FALSE),VLOOKUP(Q211,'[1]Skill Statistics'!$A$3:$C$513,3,FALSE)),U210)</f>
        <v>Re</v>
      </c>
      <c r="V211" s="61" t="str">
        <f>IF(ISNUMBER(SEARCH("Category",R211)),"- -",IFERROR(IFERROR(VLOOKUP(Q211,[1]Professions!$A$4:$AM$288,MATCH(Profession,[1]Professions!$A$1:$AM$1,0),FALSE),VLOOKUP(Q211,Calculations!$B$91:$I$95,8,FALSE)),"- -"))</f>
        <v>2 / 3</v>
      </c>
      <c r="W211" s="60">
        <f t="shared" si="964"/>
        <v>0</v>
      </c>
      <c r="X211" s="7">
        <f ca="1">IFERROR(VLOOKUP(R211,$BS$6:$NR$519,MATCH(ActualLevel,$BS$3:$NR$3,0),FALSE),"- -")</f>
        <v>0</v>
      </c>
      <c r="Y211" s="7">
        <f t="shared" ca="1" si="955"/>
        <v>0</v>
      </c>
      <c r="Z211" s="7">
        <f ca="1">IFERROR(VLOOKUP(Y211,Charts!$BQ$2:$BR$52,2,FALSE),"- -")</f>
        <v>-25</v>
      </c>
      <c r="AA211" s="7">
        <f t="shared" ca="1" si="1000"/>
        <v>3</v>
      </c>
      <c r="AB211" s="7">
        <f t="shared" ca="1" si="1266"/>
        <v>0</v>
      </c>
      <c r="AC211" s="7"/>
      <c r="AD211" s="7"/>
      <c r="AE211" s="7"/>
      <c r="AF211" s="7"/>
      <c r="AG211" s="7"/>
      <c r="AH211" s="43"/>
      <c r="AI211" s="7"/>
      <c r="AJ211" s="7"/>
      <c r="AK211" s="7">
        <f t="shared" ca="1" si="1001"/>
        <v>-22</v>
      </c>
      <c r="AL211" s="7"/>
      <c r="AM211" s="69">
        <f>IFERROR(VLOOKUP(R211,'[1]Skill Statistics'!$A$3:$AN$513,MATCH(Profession,'[1]Skill Statistics'!$A$2:$AN$2,0),FALSE),0)</f>
        <v>0</v>
      </c>
      <c r="AN211" s="85">
        <f>IFERROR(VLOOKUP(Q211,'[1]Skill Statistics'!$A$3:$BK$513,MATCH(Archetype,'[1]Skill Statistics'!$A$2:$BK$2,0),FALSE),0)</f>
        <v>0</v>
      </c>
      <c r="AO211" s="85">
        <f>IFERROR(VLOOKUP(Q211,'[1]Skill Statistics'!$A$3:$BB$513,MATCH(Race,'[1]Skill Statistics'!$A$2:$BB$2,0),FALSE),0)</f>
        <v>0</v>
      </c>
      <c r="AP211" s="85">
        <f t="shared" ca="1" si="965"/>
        <v>0.3</v>
      </c>
      <c r="AQ211" s="70"/>
      <c r="AS211" s="69">
        <f>IFERROR(VLOOKUP(Q211,'[1]Professional Skills'!$A$4:$AM$288,MATCH(Profession,'[1]Professional Skills'!$A$3:$AM$3,0),FALSE),"- -")</f>
        <v>0</v>
      </c>
      <c r="AU211" s="7">
        <f t="shared" si="1268"/>
        <v>0</v>
      </c>
      <c r="AV211" s="7">
        <f t="shared" ca="1" si="1267"/>
        <v>0</v>
      </c>
      <c r="AW211" t="str">
        <f t="shared" si="1004"/>
        <v/>
      </c>
      <c r="AX211" t="str">
        <f>IFERROR(_xlfn.RANK.EQ(AW211,$AW$5:$AW$568),"")</f>
        <v/>
      </c>
      <c r="AY211">
        <f t="shared" si="959"/>
        <v>0</v>
      </c>
      <c r="AZ211" s="70" t="str">
        <f t="shared" si="1002"/>
        <v/>
      </c>
      <c r="BB211" s="69">
        <f>IFERROR(IF(Q211="Language",VLOOKUP(R211,[1]Cultures!$B$4:$N$218,MATCH(Culture,[1]Cultures!$B$3:$N$3,0),FALSE),VLOOKUP(Q211,[1]Cultures!$B$4:$O$212,MATCH(Culture,[1]Cultures!$B$3:$O$3,0),FALSE)),"- -")</f>
        <v>0</v>
      </c>
      <c r="BD211">
        <f t="shared" ca="1" si="1264"/>
        <v>0</v>
      </c>
      <c r="BE211" t="str">
        <f t="shared" si="1211"/>
        <v/>
      </c>
      <c r="BI211" s="7">
        <f t="shared" si="1003"/>
        <v>0</v>
      </c>
      <c r="BK211" s="7"/>
      <c r="BL211" s="70">
        <f t="shared" si="960"/>
        <v>0</v>
      </c>
      <c r="BN211" s="69">
        <f>IFERROR(VLOOKUP(V211,Charts!$BT$2:$BV$14,3,FALSE),"- -")</f>
        <v>0.84615384615384615</v>
      </c>
      <c r="BO211" s="85">
        <f t="shared" ca="1" si="966"/>
        <v>1.62580601842479</v>
      </c>
      <c r="BP211" s="70">
        <f t="shared" ca="1" si="1212"/>
        <v>205</v>
      </c>
      <c r="BR211" s="7">
        <v>206</v>
      </c>
      <c r="BS211" s="9" t="str">
        <f ca="1">VLOOKUP(BR211,$O$3:$R$568,4,FALSE)</f>
        <v>Law Enforcement</v>
      </c>
      <c r="BT211" s="7" t="str">
        <f ca="1">VLOOKUP(BS211,$R$3:$V$568,5,FALSE)</f>
        <v>5 / 7</v>
      </c>
      <c r="BU211" s="7">
        <f ca="1">VLOOKUP(BT211,Charts!$BT$2:$BV$14,3,FALSE)</f>
        <v>0.46153846153846156</v>
      </c>
      <c r="BV211" s="7" t="str">
        <f t="shared" ca="1" si="1005"/>
        <v>5</v>
      </c>
      <c r="BW211" s="7" t="str">
        <f t="shared" ca="1" si="1006"/>
        <v>7</v>
      </c>
      <c r="BY211" s="7">
        <f t="shared" ca="1" si="1007"/>
        <v>0.70353042711267277</v>
      </c>
      <c r="BZ211" s="7">
        <f t="shared" ca="1" si="1008"/>
        <v>-0.24199196557421121</v>
      </c>
      <c r="CA211" s="7">
        <f t="shared" ca="1" si="1009"/>
        <v>0</v>
      </c>
      <c r="CB211" s="7">
        <f t="shared" ca="1" si="1010"/>
        <v>0</v>
      </c>
      <c r="CC211" s="7">
        <f ca="1">IFERROR(IF(CC210+CB211&gt;CD$4,CC210,CC210+CB211),"")</f>
        <v>38</v>
      </c>
      <c r="CD211" s="7">
        <f t="shared" ca="1" si="1213"/>
        <v>0</v>
      </c>
      <c r="CE211" s="7">
        <f t="shared" ca="1" si="1011"/>
        <v>0.84435117027299567</v>
      </c>
      <c r="CF211" s="7">
        <f t="shared" ca="1" si="1012"/>
        <v>-0.3828127087345341</v>
      </c>
      <c r="CG211" s="7">
        <f t="shared" ca="1" si="1013"/>
        <v>0</v>
      </c>
      <c r="CH211" s="7">
        <f t="shared" ca="1" si="1014"/>
        <v>0</v>
      </c>
      <c r="CI211" s="7">
        <f ca="1">IFERROR(IF(CI210+CH211&gt;CJ$4,CI210,CI210+CH211),"")</f>
        <v>60</v>
      </c>
      <c r="CJ211" s="7">
        <f t="shared" ca="1" si="1214"/>
        <v>0</v>
      </c>
      <c r="CK211" s="7">
        <f t="shared" ca="1" si="1015"/>
        <v>0.65130966568979709</v>
      </c>
      <c r="CL211" s="7">
        <f t="shared" ca="1" si="1016"/>
        <v>-0.18977120415133553</v>
      </c>
      <c r="CM211" s="7">
        <f t="shared" ca="1" si="1017"/>
        <v>0</v>
      </c>
      <c r="CN211" s="7">
        <f t="shared" ca="1" si="1018"/>
        <v>0</v>
      </c>
      <c r="CO211" s="7">
        <f ca="1">IFERROR(IF(CO210+CN211&gt;CP$4,CO210,CO210+CN211),"")</f>
        <v>60</v>
      </c>
      <c r="CP211" s="7">
        <f t="shared" ca="1" si="1215"/>
        <v>0</v>
      </c>
      <c r="CQ211" s="7">
        <f t="shared" ca="1" si="1019"/>
        <v>2.9038627112847992E-2</v>
      </c>
      <c r="CR211" s="7">
        <f t="shared" ca="1" si="1020"/>
        <v>0.43249983442561357</v>
      </c>
      <c r="CS211" s="7">
        <f t="shared" ca="1" si="1021"/>
        <v>1</v>
      </c>
      <c r="CT211" s="7" t="str">
        <f t="shared" ca="1" si="1022"/>
        <v>5</v>
      </c>
      <c r="CU211" s="7">
        <f ca="1">IFERROR(IF(CU210+CT211&gt;CV$4,CU210,CU210+CT211),"")</f>
        <v>60</v>
      </c>
      <c r="CV211" s="7">
        <f t="shared" ca="1" si="1216"/>
        <v>0</v>
      </c>
      <c r="CW211" s="7">
        <f t="shared" ca="1" si="1023"/>
        <v>0.51074023443262395</v>
      </c>
      <c r="CX211" s="7">
        <f t="shared" ca="1" si="1024"/>
        <v>-4.9201772894162388E-2</v>
      </c>
      <c r="CY211" s="7">
        <f t="shared" ca="1" si="1025"/>
        <v>0</v>
      </c>
      <c r="CZ211" s="7">
        <f t="shared" ca="1" si="1026"/>
        <v>0</v>
      </c>
      <c r="DA211" s="7">
        <f ca="1">IFERROR(IF(DA210+CZ211&gt;DB$4,DA210,DA210+CZ211),"")</f>
        <v>60</v>
      </c>
      <c r="DB211" s="7">
        <f t="shared" ca="1" si="1217"/>
        <v>0</v>
      </c>
      <c r="DC211" s="7">
        <f t="shared" ca="1" si="1027"/>
        <v>0.57706175819060057</v>
      </c>
      <c r="DD211" s="7">
        <f t="shared" ca="1" si="1028"/>
        <v>-0.11552329665213901</v>
      </c>
      <c r="DE211" s="7">
        <f t="shared" ca="1" si="1029"/>
        <v>0</v>
      </c>
      <c r="DF211" s="7">
        <f t="shared" ca="1" si="1030"/>
        <v>0</v>
      </c>
      <c r="DG211" s="7">
        <f ca="1">IFERROR(IF(DG210+DF211&gt;DH$4,DG210,DG210+DF211),"")</f>
        <v>60</v>
      </c>
      <c r="DH211" s="7">
        <f t="shared" ca="1" si="1218"/>
        <v>0</v>
      </c>
      <c r="DI211" s="7">
        <f t="shared" ca="1" si="1031"/>
        <v>0.75874978282306393</v>
      </c>
      <c r="DJ211" s="7">
        <f t="shared" ca="1" si="1032"/>
        <v>-0.29721132128460237</v>
      </c>
      <c r="DK211" s="7">
        <f t="shared" ca="1" si="1033"/>
        <v>0</v>
      </c>
      <c r="DL211" s="7">
        <f t="shared" ca="1" si="1034"/>
        <v>0</v>
      </c>
      <c r="DM211" s="7">
        <f ca="1">IFERROR(IF(DM210+DL211&gt;DN$4,DM210,DM210+DL211),"")</f>
        <v>60</v>
      </c>
      <c r="DN211" s="7">
        <f t="shared" ca="1" si="1219"/>
        <v>0</v>
      </c>
      <c r="DO211" s="7">
        <f t="shared" ca="1" si="1035"/>
        <v>0.41775720753017098</v>
      </c>
      <c r="DP211" s="7">
        <f t="shared" ca="1" si="1036"/>
        <v>4.3781254008290582E-2</v>
      </c>
      <c r="DQ211" s="7">
        <f t="shared" ca="1" si="1037"/>
        <v>1</v>
      </c>
      <c r="DR211" s="7" t="str">
        <f t="shared" ca="1" si="1038"/>
        <v>5</v>
      </c>
      <c r="DS211" s="7">
        <f ca="1">IFERROR(IF(DS210+DR211&gt;DT$4,DS210,DS210+DR211),"")</f>
        <v>60</v>
      </c>
      <c r="DT211" s="7">
        <f t="shared" ca="1" si="1220"/>
        <v>0</v>
      </c>
      <c r="DU211" s="7">
        <f t="shared" ca="1" si="1039"/>
        <v>0.4155852249372386</v>
      </c>
      <c r="DV211" s="7">
        <f t="shared" ca="1" si="1040"/>
        <v>4.5953236601222969E-2</v>
      </c>
      <c r="DW211" s="7">
        <f t="shared" ca="1" si="1041"/>
        <v>1</v>
      </c>
      <c r="DX211" s="7" t="str">
        <f t="shared" ca="1" si="1042"/>
        <v>5</v>
      </c>
      <c r="DY211" s="7">
        <f ca="1">IFERROR(IF(DY210+DX211&gt;DZ$4,DY210,DY210+DX211),"")</f>
        <v>60</v>
      </c>
      <c r="DZ211" s="7">
        <f t="shared" ca="1" si="1221"/>
        <v>0</v>
      </c>
      <c r="EA211" s="7">
        <f t="shared" ca="1" si="1043"/>
        <v>0.97884075698443462</v>
      </c>
      <c r="EB211" s="7">
        <f t="shared" ca="1" si="1044"/>
        <v>-0.51730229544597306</v>
      </c>
      <c r="EC211" s="7">
        <f t="shared" ca="1" si="1045"/>
        <v>0</v>
      </c>
      <c r="ED211" s="7">
        <f t="shared" ca="1" si="1046"/>
        <v>0</v>
      </c>
      <c r="EE211" s="7">
        <f ca="1">IFERROR(IF(EE210+ED211&gt;EF$4,EE210,EE210+ED211),"")</f>
        <v>60</v>
      </c>
      <c r="EF211" s="7">
        <f t="shared" ca="1" si="1222"/>
        <v>0</v>
      </c>
      <c r="EG211" s="7">
        <f t="shared" ca="1" si="1047"/>
        <v>0.735867076036262</v>
      </c>
      <c r="EH211" s="7">
        <f t="shared" ca="1" si="1048"/>
        <v>-0.27432861449780044</v>
      </c>
      <c r="EI211" s="7">
        <f t="shared" ca="1" si="1049"/>
        <v>0</v>
      </c>
      <c r="EJ211" s="7">
        <f t="shared" ca="1" si="1050"/>
        <v>0</v>
      </c>
      <c r="EK211" s="7">
        <f ca="1">IFERROR(IF(EK210+EJ211&gt;EL$4,EK210,EK210+EJ211),"")</f>
        <v>60</v>
      </c>
      <c r="EL211" s="7">
        <f t="shared" ca="1" si="1223"/>
        <v>0</v>
      </c>
      <c r="EM211" s="7">
        <f t="shared" ca="1" si="1051"/>
        <v>0.15062725154921031</v>
      </c>
      <c r="EN211" s="7">
        <f t="shared" ca="1" si="1052"/>
        <v>0.31091120998925126</v>
      </c>
      <c r="EO211" s="7">
        <f t="shared" ca="1" si="1053"/>
        <v>1</v>
      </c>
      <c r="EP211" s="7" t="str">
        <f t="shared" ca="1" si="1054"/>
        <v>5</v>
      </c>
      <c r="EQ211" s="7">
        <f ca="1">IFERROR(IF(EQ210+EP211&gt;ER$4,EQ210,EQ210+EP211),"")</f>
        <v>60</v>
      </c>
      <c r="ER211" s="7">
        <f t="shared" ca="1" si="1224"/>
        <v>0</v>
      </c>
      <c r="ES211" s="7">
        <f t="shared" ca="1" si="1055"/>
        <v>0.53805011052627294</v>
      </c>
      <c r="ET211" s="7">
        <f t="shared" ca="1" si="1056"/>
        <v>-7.6511648987811376E-2</v>
      </c>
      <c r="EU211" s="7">
        <f t="shared" ca="1" si="1057"/>
        <v>0</v>
      </c>
      <c r="EV211" s="7">
        <f t="shared" ca="1" si="1058"/>
        <v>0</v>
      </c>
      <c r="EW211" s="7">
        <f ca="1">IFERROR(IF(EW210+EV211&gt;EX$4,EW210,EW210+EV211),"")</f>
        <v>60</v>
      </c>
      <c r="EX211" s="7">
        <f t="shared" ca="1" si="1225"/>
        <v>0</v>
      </c>
      <c r="EY211" s="7">
        <f t="shared" ca="1" si="1059"/>
        <v>0.13684665181984035</v>
      </c>
      <c r="EZ211" s="7">
        <f t="shared" ca="1" si="1060"/>
        <v>0.32469180971862122</v>
      </c>
      <c r="FA211" s="7">
        <f t="shared" ca="1" si="1061"/>
        <v>1</v>
      </c>
      <c r="FB211" s="7" t="str">
        <f t="shared" ca="1" si="1062"/>
        <v>5</v>
      </c>
      <c r="FC211" s="7">
        <f ca="1">IFERROR(IF(FC210+FB211&gt;FD$4,FC210,FC210+FB211),"")</f>
        <v>60</v>
      </c>
      <c r="FD211" s="7">
        <f t="shared" ca="1" si="1226"/>
        <v>0</v>
      </c>
      <c r="FE211" s="7">
        <f t="shared" ca="1" si="1063"/>
        <v>0.52932177965559124</v>
      </c>
      <c r="FF211" s="7">
        <f t="shared" ca="1" si="1064"/>
        <v>-6.7783318117129676E-2</v>
      </c>
      <c r="FG211" s="7">
        <f t="shared" ca="1" si="1065"/>
        <v>0</v>
      </c>
      <c r="FH211" s="7">
        <f t="shared" ca="1" si="1066"/>
        <v>0</v>
      </c>
      <c r="FI211" s="7">
        <f ca="1">IFERROR(IF(FI210+FH211&gt;FJ$4,FI210,FI210+FH211),"")</f>
        <v>60</v>
      </c>
      <c r="FJ211" s="7">
        <f t="shared" ca="1" si="1227"/>
        <v>0</v>
      </c>
      <c r="FK211" s="7">
        <f t="shared" ca="1" si="1067"/>
        <v>9.2217598096847264E-2</v>
      </c>
      <c r="FL211" s="7">
        <f t="shared" ca="1" si="1068"/>
        <v>0.3693208634416143</v>
      </c>
      <c r="FM211" s="7">
        <f t="shared" ca="1" si="1069"/>
        <v>1</v>
      </c>
      <c r="FN211" s="7" t="str">
        <f t="shared" ca="1" si="1070"/>
        <v>5</v>
      </c>
      <c r="FO211" s="7">
        <f ca="1">IFERROR(IF(FO210+FN211&gt;FP$4,FO210,FO210+FN211),"")</f>
        <v>60</v>
      </c>
      <c r="FP211" s="7">
        <f t="shared" ca="1" si="1228"/>
        <v>0</v>
      </c>
      <c r="FQ211" s="7">
        <f t="shared" ca="1" si="1071"/>
        <v>6.642037784025645E-2</v>
      </c>
      <c r="FR211" s="7">
        <f t="shared" ca="1" si="1072"/>
        <v>0.39511808369820511</v>
      </c>
      <c r="FS211" s="7">
        <f t="shared" ca="1" si="1073"/>
        <v>1</v>
      </c>
      <c r="FT211" s="7" t="str">
        <f t="shared" ca="1" si="1074"/>
        <v>5</v>
      </c>
      <c r="FU211" s="7">
        <f ca="1">IFERROR(IF(FU210+FT211&gt;FV$4,FU210,FU210+FT211),"")</f>
        <v>60</v>
      </c>
      <c r="FV211" s="7">
        <f t="shared" ca="1" si="1229"/>
        <v>0</v>
      </c>
      <c r="FW211" s="7">
        <f t="shared" ca="1" si="1075"/>
        <v>0.36556264864090626</v>
      </c>
      <c r="FX211" s="7">
        <f t="shared" ca="1" si="1076"/>
        <v>9.5975812897555302E-2</v>
      </c>
      <c r="FY211" s="7">
        <f t="shared" ca="1" si="1077"/>
        <v>1</v>
      </c>
      <c r="FZ211" s="7" t="str">
        <f t="shared" ca="1" si="1078"/>
        <v>5</v>
      </c>
      <c r="GA211" s="7">
        <f ca="1">IFERROR(IF(GA210+FZ211&gt;GB$4,GA210,GA210+FZ211),"")</f>
        <v>60</v>
      </c>
      <c r="GB211" s="7">
        <f t="shared" ca="1" si="1230"/>
        <v>0</v>
      </c>
      <c r="GC211" s="7">
        <f t="shared" ca="1" si="1079"/>
        <v>0.20221657614077349</v>
      </c>
      <c r="GD211" s="7">
        <f t="shared" ca="1" si="1080"/>
        <v>0.25932188539768808</v>
      </c>
      <c r="GE211" s="7">
        <f t="shared" ca="1" si="1081"/>
        <v>1</v>
      </c>
      <c r="GF211" s="7" t="str">
        <f t="shared" ca="1" si="1082"/>
        <v>5</v>
      </c>
      <c r="GG211" s="7">
        <f ca="1">IFERROR(IF(GG210+GF211&gt;GH$4,GG210,GG210+GF211),"")</f>
        <v>60</v>
      </c>
      <c r="GH211" s="7">
        <f t="shared" ca="1" si="1231"/>
        <v>0</v>
      </c>
      <c r="GI211" s="7">
        <f t="shared" ca="1" si="1083"/>
        <v>0.93531052947817273</v>
      </c>
      <c r="GJ211" s="7">
        <f t="shared" ca="1" si="1084"/>
        <v>-0.47377206793971116</v>
      </c>
      <c r="GK211" s="7">
        <f t="shared" ca="1" si="1085"/>
        <v>0</v>
      </c>
      <c r="GL211" s="7">
        <f t="shared" ca="1" si="1086"/>
        <v>0</v>
      </c>
      <c r="GM211" s="7">
        <f ca="1">IFERROR(IF(GM210+GL211&gt;GN$4,GM210,GM210+GL211),"")</f>
        <v>60</v>
      </c>
      <c r="GN211" s="7">
        <f t="shared" ca="1" si="1232"/>
        <v>0</v>
      </c>
      <c r="GO211" s="7">
        <f t="shared" ca="1" si="1087"/>
        <v>0.39866861199561532</v>
      </c>
      <c r="GP211" s="7">
        <f t="shared" ca="1" si="1088"/>
        <v>6.2869849542846246E-2</v>
      </c>
      <c r="GQ211" s="7">
        <f t="shared" ca="1" si="1089"/>
        <v>1</v>
      </c>
      <c r="GR211" s="7" t="str">
        <f t="shared" ca="1" si="1090"/>
        <v>5</v>
      </c>
      <c r="GS211" s="7">
        <f ca="1">IFERROR(IF(GS210+GR211&gt;GT$4,GS210,GS210+GR211),"")</f>
        <v>60</v>
      </c>
      <c r="GT211" s="7">
        <f t="shared" ca="1" si="1233"/>
        <v>0</v>
      </c>
      <c r="GU211" s="7">
        <f t="shared" ca="1" si="1091"/>
        <v>0.46424449173538063</v>
      </c>
      <c r="GV211" s="7">
        <f t="shared" ca="1" si="1092"/>
        <v>-2.7060301969190625E-3</v>
      </c>
      <c r="GW211" s="7">
        <f t="shared" ca="1" si="1093"/>
        <v>0</v>
      </c>
      <c r="GX211" s="7">
        <f t="shared" ca="1" si="1094"/>
        <v>0</v>
      </c>
      <c r="GY211" s="7">
        <f ca="1">IFERROR(IF(GY210+GX211&gt;GZ$4,GY210,GY210+GX211),"")</f>
        <v>60</v>
      </c>
      <c r="GZ211" s="7">
        <f t="shared" ca="1" si="1234"/>
        <v>0</v>
      </c>
      <c r="HA211" s="7">
        <f t="shared" ca="1" si="1095"/>
        <v>0.93813447058854516</v>
      </c>
      <c r="HB211" s="7">
        <f t="shared" ca="1" si="1096"/>
        <v>-0.47659600905008359</v>
      </c>
      <c r="HC211" s="7">
        <f t="shared" ca="1" si="1097"/>
        <v>0</v>
      </c>
      <c r="HD211" s="7">
        <f t="shared" ca="1" si="1098"/>
        <v>0</v>
      </c>
      <c r="HE211" s="7">
        <f ca="1">IFERROR(IF(HE210+HD211&gt;HF$4,HE210,HE210+HD211),"")</f>
        <v>60</v>
      </c>
      <c r="HF211" s="7">
        <f t="shared" ca="1" si="1235"/>
        <v>0</v>
      </c>
      <c r="HG211" s="7">
        <f t="shared" ca="1" si="1099"/>
        <v>0.509521432858694</v>
      </c>
      <c r="HH211" s="7">
        <f t="shared" ca="1" si="1100"/>
        <v>-4.7982971320232437E-2</v>
      </c>
      <c r="HI211" s="7">
        <f t="shared" ca="1" si="1101"/>
        <v>0</v>
      </c>
      <c r="HJ211" s="7">
        <f t="shared" ca="1" si="1102"/>
        <v>0</v>
      </c>
      <c r="HK211" s="7">
        <f ca="1">IFERROR(IF(HK210+HJ211&gt;HL$4,HK210,HK210+HJ211),"")</f>
        <v>60</v>
      </c>
      <c r="HL211" s="7">
        <f t="shared" ca="1" si="1236"/>
        <v>0</v>
      </c>
      <c r="HM211" s="7">
        <f t="shared" ca="1" si="1103"/>
        <v>0.58718296766769174</v>
      </c>
      <c r="HN211" s="7">
        <f t="shared" ca="1" si="1104"/>
        <v>-0.12564450612923017</v>
      </c>
      <c r="HO211" s="7">
        <f t="shared" ca="1" si="1105"/>
        <v>0</v>
      </c>
      <c r="HP211" s="7">
        <f t="shared" ca="1" si="1106"/>
        <v>0</v>
      </c>
      <c r="HQ211" s="7">
        <f ca="1">IFERROR(IF(HQ210+HP211&gt;HR$4,HQ210,HQ210+HP211),"")</f>
        <v>60</v>
      </c>
      <c r="HR211" s="7">
        <f t="shared" ca="1" si="1237"/>
        <v>0</v>
      </c>
      <c r="HS211" s="7">
        <f t="shared" ca="1" si="1107"/>
        <v>0.13409445130246778</v>
      </c>
      <c r="HT211" s="7">
        <f t="shared" ca="1" si="1108"/>
        <v>0.32744401023599379</v>
      </c>
      <c r="HU211" s="7">
        <f t="shared" ca="1" si="1109"/>
        <v>1</v>
      </c>
      <c r="HV211" s="7" t="str">
        <f t="shared" ca="1" si="1110"/>
        <v>5</v>
      </c>
      <c r="HW211" s="7">
        <f ca="1">IFERROR(IF(HW210+HV211&gt;HX$4,HW210,HW210+HV211),"")</f>
        <v>60</v>
      </c>
      <c r="HX211" s="7">
        <f t="shared" ca="1" si="1238"/>
        <v>0</v>
      </c>
      <c r="HY211" s="7">
        <f t="shared" ca="1" si="1111"/>
        <v>2.5732148352902606E-2</v>
      </c>
      <c r="HZ211" s="7">
        <f t="shared" ca="1" si="1112"/>
        <v>0.43580631318555896</v>
      </c>
      <c r="IA211" s="7">
        <f t="shared" ca="1" si="1113"/>
        <v>1</v>
      </c>
      <c r="IB211" s="7" t="str">
        <f t="shared" ca="1" si="1114"/>
        <v>5</v>
      </c>
      <c r="IC211" s="7">
        <f ca="1">IFERROR(IF(IC210+IB211&gt;ID$4,IC210,IC210+IB211),"")</f>
        <v>60</v>
      </c>
      <c r="ID211" s="7">
        <f t="shared" ca="1" si="1239"/>
        <v>0</v>
      </c>
      <c r="IE211" s="7">
        <f t="shared" ca="1" si="1115"/>
        <v>6.9779521816169754E-2</v>
      </c>
      <c r="IF211" s="7">
        <f t="shared" ca="1" si="1116"/>
        <v>0.39175893972229181</v>
      </c>
      <c r="IG211" s="7">
        <f t="shared" ca="1" si="1117"/>
        <v>1</v>
      </c>
      <c r="IH211" s="7" t="str">
        <f t="shared" ca="1" si="1118"/>
        <v>5</v>
      </c>
      <c r="II211" s="7">
        <f ca="1">IFERROR(IF(II210+IH211&gt;IJ$4,II210,II210+IH211),"")</f>
        <v>60</v>
      </c>
      <c r="IJ211" s="7">
        <f t="shared" ca="1" si="1240"/>
        <v>0</v>
      </c>
      <c r="IK211" s="7">
        <f t="shared" ca="1" si="1119"/>
        <v>0.86061952006934217</v>
      </c>
      <c r="IL211" s="7">
        <f t="shared" ca="1" si="1120"/>
        <v>-0.39908105853088061</v>
      </c>
      <c r="IM211" s="7">
        <f t="shared" ca="1" si="1121"/>
        <v>0</v>
      </c>
      <c r="IN211" s="7">
        <f t="shared" ca="1" si="1122"/>
        <v>0</v>
      </c>
      <c r="IO211" s="7">
        <f ca="1">IFERROR(IF(IO210+IN211&gt;IP$4,IO210,IO210+IN211),"")</f>
        <v>60</v>
      </c>
      <c r="IP211" s="7">
        <f t="shared" ca="1" si="1241"/>
        <v>0</v>
      </c>
      <c r="IQ211" s="7">
        <f t="shared" ca="1" si="1123"/>
        <v>0.47471999424855393</v>
      </c>
      <c r="IR211" s="7">
        <f t="shared" ca="1" si="1124"/>
        <v>-1.318153271009237E-2</v>
      </c>
      <c r="IS211" s="7">
        <f t="shared" ca="1" si="1125"/>
        <v>0</v>
      </c>
      <c r="IT211" s="7">
        <f t="shared" ca="1" si="1126"/>
        <v>0</v>
      </c>
      <c r="IU211" s="7">
        <f ca="1">IFERROR(IF(IU210+IT211&gt;IV$4,IU210,IU210+IT211),"")</f>
        <v>60</v>
      </c>
      <c r="IV211" s="7">
        <f t="shared" ca="1" si="1242"/>
        <v>0</v>
      </c>
      <c r="IW211" s="7">
        <f t="shared" ca="1" si="1127"/>
        <v>0.93902923228490143</v>
      </c>
      <c r="IX211" s="7">
        <f t="shared" ca="1" si="1128"/>
        <v>-0.47749077074643986</v>
      </c>
      <c r="IY211" s="7">
        <f t="shared" ca="1" si="1129"/>
        <v>0</v>
      </c>
      <c r="IZ211" s="7">
        <f t="shared" ca="1" si="1130"/>
        <v>0</v>
      </c>
      <c r="JA211" s="7">
        <f ca="1">IFERROR(IF(JA210+IZ211&gt;JB$4,JA210,JA210+IZ211),"")</f>
        <v>60</v>
      </c>
      <c r="JB211" s="7">
        <f t="shared" ca="1" si="1243"/>
        <v>0</v>
      </c>
      <c r="JC211" s="7">
        <f t="shared" ca="1" si="1131"/>
        <v>1.0023339748509996E-2</v>
      </c>
      <c r="JD211" s="7">
        <f t="shared" ca="1" si="1132"/>
        <v>0.45151512178995157</v>
      </c>
      <c r="JE211" s="7">
        <f t="shared" ca="1" si="1133"/>
        <v>1</v>
      </c>
      <c r="JF211" s="7" t="str">
        <f t="shared" ca="1" si="1134"/>
        <v>5</v>
      </c>
      <c r="JG211" s="7">
        <f ca="1">IFERROR(IF(JG210+JF211&gt;JH$4,JG210,JG210+JF211),"")</f>
        <v>60</v>
      </c>
      <c r="JH211" s="7">
        <f t="shared" ca="1" si="1244"/>
        <v>0</v>
      </c>
      <c r="JI211" s="7">
        <f t="shared" ca="1" si="1135"/>
        <v>0.17941267616052126</v>
      </c>
      <c r="JJ211" s="7">
        <f t="shared" ca="1" si="1136"/>
        <v>0.28212578537794031</v>
      </c>
      <c r="JK211" s="7">
        <f t="shared" ca="1" si="1137"/>
        <v>1</v>
      </c>
      <c r="JL211" s="7" t="str">
        <f t="shared" ca="1" si="1138"/>
        <v>5</v>
      </c>
      <c r="JM211" s="7">
        <f ca="1">IFERROR(IF(JM210+JL211&gt;JN$4,JM210,JM210+JL211),"")</f>
        <v>60</v>
      </c>
      <c r="JN211" s="7">
        <f t="shared" ca="1" si="1245"/>
        <v>0</v>
      </c>
      <c r="JO211" s="7">
        <f t="shared" ca="1" si="1139"/>
        <v>0.94857786040335257</v>
      </c>
      <c r="JP211" s="7">
        <f t="shared" ca="1" si="1140"/>
        <v>-0.487039398864891</v>
      </c>
      <c r="JQ211" s="7">
        <f t="shared" ca="1" si="1141"/>
        <v>0</v>
      </c>
      <c r="JR211" s="7">
        <f t="shared" ca="1" si="1142"/>
        <v>0</v>
      </c>
      <c r="JS211" s="7">
        <f ca="1">IFERROR(IF(JS210+JR211&gt;JT$4,JS210,JS210+JR211),"")</f>
        <v>60</v>
      </c>
      <c r="JT211" s="7">
        <f t="shared" ca="1" si="1246"/>
        <v>0</v>
      </c>
      <c r="JU211" s="7">
        <f t="shared" ca="1" si="1143"/>
        <v>9.070622105452919E-2</v>
      </c>
      <c r="JV211" s="7">
        <f t="shared" ca="1" si="1144"/>
        <v>0.37083224048393237</v>
      </c>
      <c r="JW211" s="7">
        <f t="shared" ca="1" si="1145"/>
        <v>1</v>
      </c>
      <c r="JX211" s="7" t="str">
        <f t="shared" ca="1" si="1146"/>
        <v>5</v>
      </c>
      <c r="JY211" s="7">
        <f ca="1">IFERROR(IF(JY210+JX211&gt;JZ$4,JY210,JY210+JX211),"")</f>
        <v>60</v>
      </c>
      <c r="JZ211" s="7">
        <f t="shared" ca="1" si="1247"/>
        <v>0</v>
      </c>
      <c r="KA211" s="7">
        <f t="shared" ca="1" si="1147"/>
        <v>0.25188426340638526</v>
      </c>
      <c r="KB211" s="7">
        <f t="shared" ca="1" si="1148"/>
        <v>0.20965419813207631</v>
      </c>
      <c r="KC211" s="7">
        <f t="shared" ca="1" si="1149"/>
        <v>1</v>
      </c>
      <c r="KD211" s="7" t="str">
        <f t="shared" ca="1" si="1150"/>
        <v>5</v>
      </c>
      <c r="KE211" s="7">
        <f ca="1">IFERROR(IF(KE210+KD211&gt;KF$4,KE210,KE210+KD211),"")</f>
        <v>60</v>
      </c>
      <c r="KF211" s="7">
        <f t="shared" ca="1" si="1248"/>
        <v>0</v>
      </c>
      <c r="KG211" s="7">
        <f t="shared" ca="1" si="1151"/>
        <v>0.28473248257520567</v>
      </c>
      <c r="KH211" s="7">
        <f t="shared" ca="1" si="1152"/>
        <v>0.17680597896325589</v>
      </c>
      <c r="KI211" s="7">
        <f t="shared" ca="1" si="1153"/>
        <v>1</v>
      </c>
      <c r="KJ211" s="7" t="str">
        <f t="shared" ca="1" si="1154"/>
        <v>5</v>
      </c>
      <c r="KK211" s="7">
        <f ca="1">IFERROR(IF(KK210+KJ211&gt;KL$4,KK210,KK210+KJ211),"")</f>
        <v>60</v>
      </c>
      <c r="KL211" s="7">
        <f t="shared" ca="1" si="1249"/>
        <v>0</v>
      </c>
      <c r="KM211" s="7">
        <f t="shared" ca="1" si="1155"/>
        <v>0.6197427956516196</v>
      </c>
      <c r="KN211" s="7">
        <f t="shared" ca="1" si="1156"/>
        <v>-0.15820433411315804</v>
      </c>
      <c r="KO211" s="7">
        <f t="shared" ca="1" si="1157"/>
        <v>0</v>
      </c>
      <c r="KP211" s="7">
        <f t="shared" ca="1" si="1158"/>
        <v>0</v>
      </c>
      <c r="KQ211" s="7">
        <f ca="1">IFERROR(IF(KQ210+KP211&gt;KR$4,KQ210,KQ210+KP211),"")</f>
        <v>60</v>
      </c>
      <c r="KR211" s="7">
        <f t="shared" ca="1" si="1250"/>
        <v>0</v>
      </c>
      <c r="KS211" s="7">
        <f t="shared" ca="1" si="1159"/>
        <v>0.76269940048926232</v>
      </c>
      <c r="KT211" s="7">
        <f t="shared" ca="1" si="1160"/>
        <v>-0.30116093895080076</v>
      </c>
      <c r="KU211" s="7">
        <f t="shared" ca="1" si="1161"/>
        <v>0</v>
      </c>
      <c r="KV211" s="7">
        <f t="shared" ca="1" si="1162"/>
        <v>0</v>
      </c>
      <c r="KW211" s="7">
        <f ca="1">IFERROR(IF(KW210+KV211&gt;KX$4,KW210,KW210+KV211),"")</f>
        <v>60</v>
      </c>
      <c r="KX211" s="7">
        <f t="shared" ca="1" si="1251"/>
        <v>0</v>
      </c>
      <c r="KY211" s="7">
        <f t="shared" ca="1" si="1163"/>
        <v>0.58675383414073767</v>
      </c>
      <c r="KZ211" s="7">
        <f t="shared" ca="1" si="1164"/>
        <v>-0.12521537260227611</v>
      </c>
      <c r="LA211" s="7">
        <f t="shared" ca="1" si="1165"/>
        <v>0</v>
      </c>
      <c r="LB211" s="7">
        <f t="shared" ca="1" si="1166"/>
        <v>0</v>
      </c>
      <c r="LC211" s="7">
        <f ca="1">IFERROR(IF(LC210+LB211&gt;LD$4,LC210,LC210+LB211),"")</f>
        <v>60</v>
      </c>
      <c r="LD211" s="7">
        <f t="shared" ca="1" si="1252"/>
        <v>0</v>
      </c>
      <c r="LE211" s="7">
        <f t="shared" ca="1" si="1167"/>
        <v>0.86173392557077177</v>
      </c>
      <c r="LF211" s="7">
        <f t="shared" ca="1" si="1168"/>
        <v>-0.40019546403231021</v>
      </c>
      <c r="LG211" s="7">
        <f t="shared" ca="1" si="1169"/>
        <v>0</v>
      </c>
      <c r="LH211" s="7">
        <f t="shared" ca="1" si="1170"/>
        <v>0</v>
      </c>
      <c r="LI211" s="7">
        <f ca="1">IFERROR(IF(LI210+LH211&gt;LJ$4,LI210,LI210+LH211),"")</f>
        <v>60</v>
      </c>
      <c r="LJ211" s="7">
        <f t="shared" ca="1" si="1253"/>
        <v>0</v>
      </c>
      <c r="LK211" s="7">
        <f t="shared" ca="1" si="1171"/>
        <v>0.43395103290388715</v>
      </c>
      <c r="LL211" s="7">
        <f t="shared" ca="1" si="1172"/>
        <v>2.7587428634574418E-2</v>
      </c>
      <c r="LM211" s="7">
        <f t="shared" ca="1" si="1173"/>
        <v>1</v>
      </c>
      <c r="LN211" s="7" t="str">
        <f t="shared" ca="1" si="1174"/>
        <v>5</v>
      </c>
      <c r="LO211" s="7">
        <f ca="1">IFERROR(IF(LO210+LN211&gt;LP$4,LO210,LO210+LN211),"")</f>
        <v>60</v>
      </c>
      <c r="LP211" s="7">
        <f t="shared" ca="1" si="1254"/>
        <v>0</v>
      </c>
      <c r="LQ211" s="7">
        <f t="shared" ca="1" si="1175"/>
        <v>0.50557798877134374</v>
      </c>
      <c r="LR211" s="7">
        <f t="shared" ca="1" si="1176"/>
        <v>-4.4039527232882181E-2</v>
      </c>
      <c r="LS211" s="7">
        <f t="shared" ca="1" si="1177"/>
        <v>0</v>
      </c>
      <c r="LT211" s="7">
        <f t="shared" ca="1" si="1178"/>
        <v>0</v>
      </c>
      <c r="LU211" s="7">
        <f ca="1">IFERROR(IF(LU210+LT211&gt;LV$4,LU210,LU210+LT211),"")</f>
        <v>60</v>
      </c>
      <c r="LV211" s="7">
        <f t="shared" ca="1" si="1255"/>
        <v>0</v>
      </c>
      <c r="LW211" s="7">
        <f t="shared" ca="1" si="1179"/>
        <v>0.57352217761286128</v>
      </c>
      <c r="LX211" s="7">
        <f t="shared" ca="1" si="1180"/>
        <v>-0.11198371607439972</v>
      </c>
      <c r="LY211" s="7">
        <f t="shared" ca="1" si="1181"/>
        <v>0</v>
      </c>
      <c r="LZ211" s="7">
        <f t="shared" ca="1" si="1182"/>
        <v>0</v>
      </c>
      <c r="MA211" s="7">
        <f ca="1">IFERROR(IF(MA210+LZ211&gt;MB$4,MA210,MA210+LZ211),"")</f>
        <v>60</v>
      </c>
      <c r="MB211" s="7">
        <f t="shared" ca="1" si="1256"/>
        <v>0</v>
      </c>
      <c r="MC211" s="7">
        <f t="shared" ca="1" si="1183"/>
        <v>0.39082956937387581</v>
      </c>
      <c r="MD211" s="7">
        <f t="shared" ca="1" si="1184"/>
        <v>7.0708892164585757E-2</v>
      </c>
      <c r="ME211" s="7">
        <f t="shared" ca="1" si="1185"/>
        <v>1</v>
      </c>
      <c r="MF211" s="7" t="str">
        <f t="shared" ca="1" si="1186"/>
        <v>5</v>
      </c>
      <c r="MG211" s="7">
        <f ca="1">IFERROR(IF(MG210+MF211&gt;MH$4,MG210,MG210+MF211),"")</f>
        <v>60</v>
      </c>
      <c r="MH211" s="7">
        <f t="shared" ca="1" si="1257"/>
        <v>0</v>
      </c>
      <c r="MI211" s="7">
        <f t="shared" ca="1" si="1187"/>
        <v>0.27019581770381551</v>
      </c>
      <c r="MJ211" s="7">
        <f t="shared" ca="1" si="1188"/>
        <v>0.19134264383464605</v>
      </c>
      <c r="MK211" s="7">
        <f t="shared" ca="1" si="1189"/>
        <v>1</v>
      </c>
      <c r="ML211" s="7" t="str">
        <f t="shared" ca="1" si="1190"/>
        <v>5</v>
      </c>
      <c r="MM211" s="7">
        <f ca="1">IFERROR(IF(MM210+ML211&gt;MN$4,MM210,MM210+ML211),"")</f>
        <v>60</v>
      </c>
      <c r="MN211" s="7">
        <f t="shared" ca="1" si="1258"/>
        <v>0</v>
      </c>
      <c r="MO211" s="7">
        <f t="shared" ca="1" si="1191"/>
        <v>0.40408448425130605</v>
      </c>
      <c r="MP211" s="7">
        <f t="shared" ca="1" si="1192"/>
        <v>5.7453977287155511E-2</v>
      </c>
      <c r="MQ211" s="7">
        <f t="shared" ca="1" si="1193"/>
        <v>1</v>
      </c>
      <c r="MR211" s="7" t="str">
        <f t="shared" ca="1" si="1194"/>
        <v>5</v>
      </c>
      <c r="MS211" s="7">
        <f ca="1">IFERROR(IF(MS210+MR211&gt;MT$4,MS210,MS210+MR211),"")</f>
        <v>60</v>
      </c>
      <c r="MT211" s="7">
        <f t="shared" ca="1" si="1259"/>
        <v>0</v>
      </c>
      <c r="MU211" s="7">
        <f t="shared" ca="1" si="1195"/>
        <v>0.71138073266918067</v>
      </c>
      <c r="MV211" s="7">
        <f t="shared" ca="1" si="1196"/>
        <v>-0.24984227113071911</v>
      </c>
      <c r="MW211" s="7">
        <f t="shared" ca="1" si="1197"/>
        <v>0</v>
      </c>
      <c r="MX211" s="7">
        <f t="shared" ca="1" si="1198"/>
        <v>0</v>
      </c>
      <c r="MY211" s="7">
        <f ca="1">IFERROR(IF(MY210+MX211&gt;MZ$4,MY210,MY210+MX211),"")</f>
        <v>60</v>
      </c>
      <c r="MZ211" s="7">
        <f t="shared" ca="1" si="1260"/>
        <v>0</v>
      </c>
      <c r="NA211" s="7">
        <f t="shared" ca="1" si="1199"/>
        <v>0.35609923423504142</v>
      </c>
      <c r="NB211" s="7">
        <f t="shared" ca="1" si="1200"/>
        <v>0.10543922730342015</v>
      </c>
      <c r="NC211" s="7">
        <f t="shared" ca="1" si="1201"/>
        <v>1</v>
      </c>
      <c r="ND211" s="7" t="str">
        <f t="shared" ca="1" si="1202"/>
        <v>5</v>
      </c>
      <c r="NE211" s="7">
        <f ca="1">IFERROR(IF(NE210+ND211&gt;NF$4,NE210,NE210+ND211),"")</f>
        <v>60</v>
      </c>
      <c r="NF211" s="7">
        <f t="shared" ca="1" si="1261"/>
        <v>0</v>
      </c>
      <c r="NG211" s="7">
        <f t="shared" ca="1" si="1203"/>
        <v>0.68354111388483374</v>
      </c>
      <c r="NH211" s="7">
        <f t="shared" ca="1" si="1204"/>
        <v>-0.22200265234637218</v>
      </c>
      <c r="NI211" s="7">
        <f t="shared" ca="1" si="1205"/>
        <v>0</v>
      </c>
      <c r="NJ211" s="7">
        <f t="shared" ca="1" si="1206"/>
        <v>0</v>
      </c>
      <c r="NK211" s="7">
        <f ca="1">IFERROR(IF(NK210+NJ211&gt;NL$4,NK210,NK210+NJ211),"")</f>
        <v>60</v>
      </c>
      <c r="NL211" s="7">
        <f t="shared" ca="1" si="1262"/>
        <v>0</v>
      </c>
      <c r="NM211" s="7">
        <f t="shared" ca="1" si="1207"/>
        <v>0.93726605140341623</v>
      </c>
      <c r="NN211" s="7">
        <f t="shared" ca="1" si="1208"/>
        <v>-0.47572758986495467</v>
      </c>
      <c r="NO211" s="7">
        <f t="shared" ca="1" si="1209"/>
        <v>0</v>
      </c>
      <c r="NP211" s="7">
        <f t="shared" ca="1" si="1210"/>
        <v>0</v>
      </c>
      <c r="NQ211" s="7">
        <f ca="1">IFERROR(IF(NQ210+NP211&gt;NR$4,NQ210,NQ210+NP211),"")</f>
        <v>60</v>
      </c>
      <c r="NR211" s="7">
        <f t="shared" ca="1" si="1263"/>
        <v>0</v>
      </c>
      <c r="NT211">
        <v>209</v>
      </c>
      <c r="NU211" s="7" t="s">
        <v>19</v>
      </c>
      <c r="NV211" s="7" t="str">
        <f t="shared" ca="1" si="967"/>
        <v/>
      </c>
      <c r="NW211" s="7" t="str">
        <f t="shared" ca="1" si="961"/>
        <v/>
      </c>
      <c r="NX211" t="str">
        <f ca="1">IFERROR(VLOOKUP(NT211,$K$3:$AK$568,8,FALSE),"")</f>
        <v/>
      </c>
      <c r="NY211" t="str">
        <f ca="1">IFERROR(VLOOKUP(NT211,$K$3:$AK$568,9,FALSE),"")</f>
        <v/>
      </c>
      <c r="NZ211" s="7" t="str">
        <f ca="1">IFERROR(VLOOKUP(NT211,$K$3:$AK$568,27,FALSE),"")</f>
        <v/>
      </c>
      <c r="OB211">
        <v>209</v>
      </c>
      <c r="OC211" s="7" t="s">
        <v>19</v>
      </c>
      <c r="OD211" t="e">
        <f t="shared" ca="1" si="968"/>
        <v>#N/A</v>
      </c>
      <c r="OE211" s="7" t="str">
        <f t="shared" ca="1" si="969"/>
        <v/>
      </c>
      <c r="OF211" s="7" t="str">
        <f t="shared" ca="1" si="970"/>
        <v/>
      </c>
      <c r="OG211" t="str">
        <f t="shared" ca="1" si="971"/>
        <v/>
      </c>
      <c r="OI211">
        <v>209</v>
      </c>
      <c r="OJ211" s="7" t="s">
        <v>19</v>
      </c>
      <c r="OK211" s="7" t="str">
        <f t="shared" ca="1" si="972"/>
        <v/>
      </c>
      <c r="OL211" s="7" t="str">
        <f t="shared" ca="1" si="973"/>
        <v/>
      </c>
      <c r="OM211" t="str">
        <f ca="1">IFERROR(VLOOKUP(OI211,$L$3:$AK$568,7,FALSE),"")</f>
        <v/>
      </c>
      <c r="ON211" t="str">
        <f ca="1">IFERROR(VLOOKUP(OI211,$L$3:$AK$568,8,FALSE),"")</f>
        <v/>
      </c>
      <c r="OO211" s="7" t="str">
        <f ca="1">IFERROR(VLOOKUP(OI211,$L$3:$AK$568,26,FALSE),"")</f>
        <v/>
      </c>
      <c r="OQ211">
        <v>209</v>
      </c>
      <c r="OR211" s="7" t="s">
        <v>19</v>
      </c>
      <c r="OS211" t="e">
        <f t="shared" ca="1" si="974"/>
        <v>#N/A</v>
      </c>
      <c r="OT211" s="7" t="str">
        <f t="shared" ca="1" si="975"/>
        <v/>
      </c>
      <c r="OU211" s="7" t="str">
        <f t="shared" ca="1" si="976"/>
        <v/>
      </c>
      <c r="OV211" t="str">
        <f t="shared" ca="1" si="977"/>
        <v/>
      </c>
      <c r="OX211">
        <v>209</v>
      </c>
      <c r="OY211" s="7" t="s">
        <v>19</v>
      </c>
      <c r="OZ211" s="7" t="str">
        <f t="shared" ca="1" si="978"/>
        <v/>
      </c>
      <c r="PA211" s="7" t="str">
        <f t="shared" ca="1" si="979"/>
        <v/>
      </c>
      <c r="PB211" t="str">
        <f ca="1">IFERROR(VLOOKUP(OX211,$M$3:$AK$568,6,FALSE),"")</f>
        <v/>
      </c>
      <c r="PC211" t="str">
        <f ca="1">IFERROR(VLOOKUP(OX211,$M$3:$AK$568,7,FALSE),"")</f>
        <v/>
      </c>
      <c r="PD211" s="7" t="str">
        <f ca="1">IFERROR(VLOOKUP(OX211,$M$3:$AK$568,25,FALSE),"")</f>
        <v/>
      </c>
      <c r="PF211">
        <v>209</v>
      </c>
      <c r="PG211" s="7" t="s">
        <v>19</v>
      </c>
      <c r="PH211" t="e">
        <f t="shared" ca="1" si="980"/>
        <v>#N/A</v>
      </c>
      <c r="PI211" s="7" t="str">
        <f t="shared" ca="1" si="981"/>
        <v/>
      </c>
      <c r="PJ211" s="7" t="str">
        <f t="shared" ca="1" si="982"/>
        <v/>
      </c>
      <c r="PK211" t="str">
        <f t="shared" ca="1" si="983"/>
        <v/>
      </c>
      <c r="PM211">
        <v>209</v>
      </c>
      <c r="PN211" s="7" t="s">
        <v>19</v>
      </c>
      <c r="PO211" s="202" t="str">
        <f t="shared" ca="1" si="984"/>
        <v/>
      </c>
      <c r="PP211" s="7" t="str">
        <f t="shared" ca="1" si="985"/>
        <v/>
      </c>
      <c r="PQ211" t="str">
        <f ca="1">IFERROR(VLOOKUP(PM211,$G$325:$R$409,12,FALSE),"")</f>
        <v/>
      </c>
      <c r="PR211" t="e">
        <f ca="1">VLOOKUP(PM211,$G$324:$Q$409,11,FALSE)</f>
        <v>#N/A</v>
      </c>
      <c r="PS211" s="7" t="str">
        <f ca="1">VLOOKUP(PQ211,$R$325:$Y$409,8,FALSE)</f>
        <v>- -</v>
      </c>
      <c r="PT211" s="7">
        <f ca="1">ReSt</f>
        <v>-4</v>
      </c>
      <c r="PU211" s="7" t="e">
        <f t="shared" ca="1" si="986"/>
        <v>#N/A</v>
      </c>
      <c r="PV211" s="7" t="e">
        <f t="shared" ca="1" si="987"/>
        <v>#N/A</v>
      </c>
      <c r="PW211" s="7" t="str">
        <f ca="1">VLOOKUP(PQ211,$R$325:$AK$409,8,FALSE)</f>
        <v>- -</v>
      </c>
      <c r="PX211" s="7"/>
      <c r="PY211">
        <v>209</v>
      </c>
      <c r="PZ211" s="7" t="s">
        <v>19</v>
      </c>
      <c r="QA211" t="str">
        <f t="shared" ca="1" si="988"/>
        <v/>
      </c>
      <c r="QB211" s="7" t="str">
        <f t="shared" ca="1" si="989"/>
        <v/>
      </c>
      <c r="QC211" s="7" t="str">
        <f t="shared" ca="1" si="990"/>
        <v/>
      </c>
      <c r="QD211" t="str">
        <f t="shared" ca="1" si="991"/>
        <v/>
      </c>
      <c r="QF211">
        <v>209</v>
      </c>
      <c r="QG211" s="7" t="s">
        <v>19</v>
      </c>
      <c r="QH211" s="7" t="str">
        <f t="shared" ca="1" si="992"/>
        <v/>
      </c>
      <c r="QI211" s="7" t="e">
        <f t="shared" ca="1" si="993"/>
        <v>#VALUE!</v>
      </c>
      <c r="QJ211" t="e">
        <f t="shared" ca="1" si="994"/>
        <v>#N/A</v>
      </c>
      <c r="QK211" s="7" t="e">
        <f t="shared" ca="1" si="995"/>
        <v>#N/A</v>
      </c>
      <c r="QM211">
        <v>209</v>
      </c>
      <c r="QN211" s="7" t="s">
        <v>19</v>
      </c>
      <c r="QO211" t="str">
        <f t="shared" ca="1" si="996"/>
        <v/>
      </c>
      <c r="QP211" s="7" t="str">
        <f t="shared" ca="1" si="997"/>
        <v/>
      </c>
      <c r="QQ211" t="str">
        <f t="shared" ca="1" si="998"/>
        <v/>
      </c>
    </row>
    <row r="212" spans="1:459" x14ac:dyDescent="0.25">
      <c r="A212" s="240" t="str">
        <f>IF('Character Sheet'!$B$4="Creature","N","Y")</f>
        <v>Y</v>
      </c>
      <c r="C212" s="75"/>
      <c r="D212" s="76"/>
      <c r="F212" s="75"/>
      <c r="G212" s="76"/>
      <c r="I212" s="75"/>
      <c r="J212" s="85"/>
      <c r="K212" s="85">
        <f t="shared" ca="1" si="962"/>
        <v>7</v>
      </c>
      <c r="L212" s="85">
        <f t="shared" ca="1" si="1265"/>
        <v>1</v>
      </c>
      <c r="M212" s="70">
        <f t="shared" ca="1" si="956"/>
        <v>10</v>
      </c>
      <c r="O212" s="222">
        <f t="shared" ca="1" si="963"/>
        <v>132</v>
      </c>
      <c r="Q212" s="7" t="str">
        <f t="shared" si="999"/>
        <v>Vehicles Lore</v>
      </c>
      <c r="R212" s="9" t="s">
        <v>1484</v>
      </c>
      <c r="S212" s="9" t="s">
        <v>1969</v>
      </c>
      <c r="T212" s="61" t="str">
        <f>SUBSTITUTE(IFERROR(IFERROR(VLOOKUP(R212,'[1]Skill Statistics'!$A$3:$C$513,2,FALSE),VLOOKUP(Q212,'[1]Skill Statistics'!$A$3:$C$513,2,FALSE)),T211),"R*","ReSt")</f>
        <v>Me/Me</v>
      </c>
      <c r="U212" s="61" t="str">
        <f>IFERROR(IFERROR(VLOOKUP(R212,'[1]Skill Statistics'!$A$3:$C$513,3,FALSE),VLOOKUP(Q212,'[1]Skill Statistics'!$A$3:$C$513,3,FALSE)),U211)</f>
        <v>Re</v>
      </c>
      <c r="V212" s="61" t="str">
        <f>IF(ISNUMBER(SEARCH("Category",R212)),"- -",IFERROR(IFERROR(VLOOKUP(Q212,[1]Professions!$A$4:$AM$288,MATCH(Profession,[1]Professions!$A$1:$AM$1,0),FALSE),VLOOKUP(Q212,Calculations!$B$91:$I$95,8,FALSE)),"- -"))</f>
        <v>2 / 3</v>
      </c>
      <c r="W212" s="60">
        <f t="shared" si="964"/>
        <v>0</v>
      </c>
      <c r="X212" s="7">
        <f ca="1">IFERROR(VLOOKUP(R212,$BS$6:$NR$519,MATCH(ActualLevel,$BS$3:$NR$3,0),FALSE),"- -")</f>
        <v>0</v>
      </c>
      <c r="Y212" s="7">
        <f t="shared" ca="1" si="955"/>
        <v>0</v>
      </c>
      <c r="Z212" s="7">
        <f ca="1">IFERROR(VLOOKUP(Y212,Charts!$BQ$2:$BR$52,2,FALSE),"- -")</f>
        <v>-25</v>
      </c>
      <c r="AA212" s="7">
        <f t="shared" ca="1" si="1000"/>
        <v>3</v>
      </c>
      <c r="AB212" s="7">
        <f t="shared" ca="1" si="1266"/>
        <v>0</v>
      </c>
      <c r="AC212" s="7"/>
      <c r="AD212" s="7"/>
      <c r="AE212" s="7"/>
      <c r="AF212" s="7"/>
      <c r="AG212" s="7"/>
      <c r="AH212" s="43"/>
      <c r="AI212" s="7"/>
      <c r="AJ212" s="7"/>
      <c r="AK212" s="7">
        <f t="shared" ca="1" si="1001"/>
        <v>-22</v>
      </c>
      <c r="AL212" s="7"/>
      <c r="AM212" s="69">
        <f>IFERROR(VLOOKUP(R212,'[1]Skill Statistics'!$A$3:$AN$513,MATCH(Profession,'[1]Skill Statistics'!$A$2:$AN$2,0),FALSE),0)</f>
        <v>0</v>
      </c>
      <c r="AN212" s="85">
        <f>IFERROR(VLOOKUP(Q212,'[1]Skill Statistics'!$A$3:$BK$513,MATCH(Archetype,'[1]Skill Statistics'!$A$2:$BK$2,0),FALSE),0)</f>
        <v>0</v>
      </c>
      <c r="AO212" s="85">
        <f>IFERROR(VLOOKUP(Q212,'[1]Skill Statistics'!$A$3:$BB$513,MATCH(Race,'[1]Skill Statistics'!$A$2:$BB$2,0),FALSE),0)</f>
        <v>0</v>
      </c>
      <c r="AP212" s="85">
        <f t="shared" ca="1" si="965"/>
        <v>0.3</v>
      </c>
      <c r="AQ212" s="70"/>
      <c r="AS212" s="69">
        <f>IFERROR(VLOOKUP(Q212,'[1]Professional Skills'!$A$4:$AM$288,MATCH(Profession,'[1]Professional Skills'!$A$3:$AM$3,0),FALSE),"- -")</f>
        <v>0</v>
      </c>
      <c r="AU212" s="7">
        <f t="shared" si="1268"/>
        <v>0</v>
      </c>
      <c r="AV212" s="7">
        <f t="shared" ca="1" si="1267"/>
        <v>0</v>
      </c>
      <c r="AW212" t="str">
        <f t="shared" si="1004"/>
        <v/>
      </c>
      <c r="AX212" t="str">
        <f>IFERROR(_xlfn.RANK.EQ(AW212,$AW$5:$AW$568),"")</f>
        <v/>
      </c>
      <c r="AY212">
        <f t="shared" si="959"/>
        <v>0</v>
      </c>
      <c r="AZ212" s="70" t="str">
        <f t="shared" si="1002"/>
        <v/>
      </c>
      <c r="BB212" s="69">
        <f>IFERROR(IF(Q212="Language",VLOOKUP(R212,[1]Cultures!$B$4:$N$218,MATCH(Culture,[1]Cultures!$B$3:$N$3,0),FALSE),VLOOKUP(Q212,[1]Cultures!$B$4:$O$212,MATCH(Culture,[1]Cultures!$B$3:$O$3,0),FALSE)),"- -")</f>
        <v>0</v>
      </c>
      <c r="BD212">
        <f t="shared" ca="1" si="1264"/>
        <v>0</v>
      </c>
      <c r="BE212" t="str">
        <f t="shared" si="1211"/>
        <v/>
      </c>
      <c r="BI212" s="7">
        <f t="shared" si="1003"/>
        <v>0</v>
      </c>
      <c r="BK212" s="7"/>
      <c r="BL212" s="70">
        <f t="shared" si="960"/>
        <v>0</v>
      </c>
      <c r="BN212" s="69">
        <f>IFERROR(VLOOKUP(V212,Charts!$BT$2:$BV$14,3,FALSE),"- -")</f>
        <v>0.84615384615384615</v>
      </c>
      <c r="BO212" s="85">
        <f t="shared" ca="1" si="966"/>
        <v>1.8861685710119582</v>
      </c>
      <c r="BP212" s="70">
        <f t="shared" ca="1" si="1212"/>
        <v>132</v>
      </c>
      <c r="BR212" s="7">
        <v>207</v>
      </c>
      <c r="BS212" s="9" t="str">
        <f ca="1">VLOOKUP(BR212,$O$3:$R$568,4,FALSE)</f>
        <v>Politcal Science</v>
      </c>
      <c r="BT212" s="7" t="str">
        <f ca="1">VLOOKUP(BS212,$R$3:$V$568,5,FALSE)</f>
        <v>5 / 7</v>
      </c>
      <c r="BU212" s="7">
        <f ca="1">VLOOKUP(BT212,Charts!$BT$2:$BV$14,3,FALSE)</f>
        <v>0.46153846153846156</v>
      </c>
      <c r="BV212" s="7" t="str">
        <f t="shared" ca="1" si="1005"/>
        <v>5</v>
      </c>
      <c r="BW212" s="7" t="str">
        <f t="shared" ca="1" si="1006"/>
        <v>7</v>
      </c>
      <c r="BY212" s="7">
        <f t="shared" ca="1" si="1007"/>
        <v>0.35553915966182459</v>
      </c>
      <c r="BZ212" s="7">
        <f t="shared" ca="1" si="1008"/>
        <v>0.10599930187663698</v>
      </c>
      <c r="CA212" s="7">
        <f t="shared" ca="1" si="1009"/>
        <v>1</v>
      </c>
      <c r="CB212" s="7" t="str">
        <f t="shared" ca="1" si="1010"/>
        <v>5</v>
      </c>
      <c r="CC212" s="7">
        <f ca="1">IFERROR(IF(CC211+CB212&gt;CD$4,CC211,CC211+CB212),"")</f>
        <v>38</v>
      </c>
      <c r="CD212" s="7">
        <f t="shared" ca="1" si="1213"/>
        <v>0</v>
      </c>
      <c r="CE212" s="7">
        <f t="shared" ca="1" si="1011"/>
        <v>0.44431582166235961</v>
      </c>
      <c r="CF212" s="7">
        <f t="shared" ca="1" si="1012"/>
        <v>1.7222639876101953E-2</v>
      </c>
      <c r="CG212" s="7">
        <f t="shared" ca="1" si="1013"/>
        <v>1</v>
      </c>
      <c r="CH212" s="7" t="str">
        <f t="shared" ca="1" si="1014"/>
        <v>5</v>
      </c>
      <c r="CI212" s="7">
        <f ca="1">IFERROR(IF(CI211+CH212&gt;CJ$4,CI211,CI211+CH212),"")</f>
        <v>60</v>
      </c>
      <c r="CJ212" s="7">
        <f t="shared" ca="1" si="1214"/>
        <v>0</v>
      </c>
      <c r="CK212" s="7">
        <f t="shared" ca="1" si="1015"/>
        <v>0.48133247707974347</v>
      </c>
      <c r="CL212" s="7">
        <f t="shared" ca="1" si="1016"/>
        <v>-1.9794015541281906E-2</v>
      </c>
      <c r="CM212" s="7">
        <f t="shared" ca="1" si="1017"/>
        <v>0</v>
      </c>
      <c r="CN212" s="7">
        <f t="shared" ca="1" si="1018"/>
        <v>0</v>
      </c>
      <c r="CO212" s="7">
        <f ca="1">IFERROR(IF(CO211+CN212&gt;CP$4,CO211,CO211+CN212),"")</f>
        <v>60</v>
      </c>
      <c r="CP212" s="7">
        <f t="shared" ca="1" si="1215"/>
        <v>0</v>
      </c>
      <c r="CQ212" s="7">
        <f t="shared" ca="1" si="1019"/>
        <v>0.84789810271860577</v>
      </c>
      <c r="CR212" s="7">
        <f t="shared" ca="1" si="1020"/>
        <v>-0.38635964118014421</v>
      </c>
      <c r="CS212" s="7">
        <f t="shared" ca="1" si="1021"/>
        <v>0</v>
      </c>
      <c r="CT212" s="7">
        <f t="shared" ca="1" si="1022"/>
        <v>0</v>
      </c>
      <c r="CU212" s="7">
        <f ca="1">IFERROR(IF(CU211+CT212&gt;CV$4,CU211,CU211+CT212),"")</f>
        <v>60</v>
      </c>
      <c r="CV212" s="7">
        <f t="shared" ca="1" si="1216"/>
        <v>0</v>
      </c>
      <c r="CW212" s="7">
        <f t="shared" ca="1" si="1023"/>
        <v>0.32962647518306243</v>
      </c>
      <c r="CX212" s="7">
        <f t="shared" ca="1" si="1024"/>
        <v>0.13191198635539914</v>
      </c>
      <c r="CY212" s="7">
        <f t="shared" ca="1" si="1025"/>
        <v>1</v>
      </c>
      <c r="CZ212" s="7" t="str">
        <f t="shared" ca="1" si="1026"/>
        <v>5</v>
      </c>
      <c r="DA212" s="7">
        <f ca="1">IFERROR(IF(DA211+CZ212&gt;DB$4,DA211,DA211+CZ212),"")</f>
        <v>60</v>
      </c>
      <c r="DB212" s="7">
        <f t="shared" ca="1" si="1217"/>
        <v>0</v>
      </c>
      <c r="DC212" s="7">
        <f t="shared" ca="1" si="1027"/>
        <v>8.172806338430405E-2</v>
      </c>
      <c r="DD212" s="7">
        <f t="shared" ca="1" si="1028"/>
        <v>0.37981039815415751</v>
      </c>
      <c r="DE212" s="7">
        <f t="shared" ca="1" si="1029"/>
        <v>1</v>
      </c>
      <c r="DF212" s="7" t="str">
        <f t="shared" ca="1" si="1030"/>
        <v>5</v>
      </c>
      <c r="DG212" s="7">
        <f ca="1">IFERROR(IF(DG211+DF212&gt;DH$4,DG211,DG211+DF212),"")</f>
        <v>60</v>
      </c>
      <c r="DH212" s="7">
        <f t="shared" ca="1" si="1218"/>
        <v>0</v>
      </c>
      <c r="DI212" s="7">
        <f t="shared" ca="1" si="1031"/>
        <v>0.89988154042708346</v>
      </c>
      <c r="DJ212" s="7">
        <f t="shared" ca="1" si="1032"/>
        <v>-0.4383430788886219</v>
      </c>
      <c r="DK212" s="7">
        <f t="shared" ca="1" si="1033"/>
        <v>0</v>
      </c>
      <c r="DL212" s="7">
        <f t="shared" ca="1" si="1034"/>
        <v>0</v>
      </c>
      <c r="DM212" s="7">
        <f ca="1">IFERROR(IF(DM211+DL212&gt;DN$4,DM211,DM211+DL212),"")</f>
        <v>60</v>
      </c>
      <c r="DN212" s="7">
        <f t="shared" ca="1" si="1219"/>
        <v>0</v>
      </c>
      <c r="DO212" s="7">
        <f t="shared" ca="1" si="1035"/>
        <v>0.19689316550768809</v>
      </c>
      <c r="DP212" s="7">
        <f t="shared" ca="1" si="1036"/>
        <v>0.26464529603077347</v>
      </c>
      <c r="DQ212" s="7">
        <f t="shared" ca="1" si="1037"/>
        <v>1</v>
      </c>
      <c r="DR212" s="7" t="str">
        <f t="shared" ca="1" si="1038"/>
        <v>5</v>
      </c>
      <c r="DS212" s="7">
        <f ca="1">IFERROR(IF(DS211+DR212&gt;DT$4,DS211,DS211+DR212),"")</f>
        <v>60</v>
      </c>
      <c r="DT212" s="7">
        <f t="shared" ca="1" si="1220"/>
        <v>0</v>
      </c>
      <c r="DU212" s="7">
        <f t="shared" ca="1" si="1039"/>
        <v>0.76855953861730331</v>
      </c>
      <c r="DV212" s="7">
        <f t="shared" ca="1" si="1040"/>
        <v>-0.30702107707884174</v>
      </c>
      <c r="DW212" s="7">
        <f t="shared" ca="1" si="1041"/>
        <v>0</v>
      </c>
      <c r="DX212" s="7">
        <f t="shared" ca="1" si="1042"/>
        <v>0</v>
      </c>
      <c r="DY212" s="7">
        <f ca="1">IFERROR(IF(DY211+DX212&gt;DZ$4,DY211,DY211+DX212),"")</f>
        <v>60</v>
      </c>
      <c r="DZ212" s="7">
        <f t="shared" ca="1" si="1221"/>
        <v>0</v>
      </c>
      <c r="EA212" s="7">
        <f t="shared" ca="1" si="1043"/>
        <v>0.90756599756880629</v>
      </c>
      <c r="EB212" s="7">
        <f t="shared" ca="1" si="1044"/>
        <v>-0.44602753603034473</v>
      </c>
      <c r="EC212" s="7">
        <f t="shared" ca="1" si="1045"/>
        <v>0</v>
      </c>
      <c r="ED212" s="7">
        <f t="shared" ca="1" si="1046"/>
        <v>0</v>
      </c>
      <c r="EE212" s="7">
        <f ca="1">IFERROR(IF(EE211+ED212&gt;EF$4,EE211,EE211+ED212),"")</f>
        <v>60</v>
      </c>
      <c r="EF212" s="7">
        <f t="shared" ca="1" si="1222"/>
        <v>0</v>
      </c>
      <c r="EG212" s="7">
        <f t="shared" ca="1" si="1047"/>
        <v>0.87544449828067461</v>
      </c>
      <c r="EH212" s="7">
        <f t="shared" ca="1" si="1048"/>
        <v>-0.41390603674221305</v>
      </c>
      <c r="EI212" s="7">
        <f t="shared" ca="1" si="1049"/>
        <v>0</v>
      </c>
      <c r="EJ212" s="7">
        <f t="shared" ca="1" si="1050"/>
        <v>0</v>
      </c>
      <c r="EK212" s="7">
        <f ca="1">IFERROR(IF(EK211+EJ212&gt;EL$4,EK211,EK211+EJ212),"")</f>
        <v>60</v>
      </c>
      <c r="EL212" s="7">
        <f t="shared" ca="1" si="1223"/>
        <v>0</v>
      </c>
      <c r="EM212" s="7">
        <f t="shared" ca="1" si="1051"/>
        <v>0.54610265027196225</v>
      </c>
      <c r="EN212" s="7">
        <f t="shared" ca="1" si="1052"/>
        <v>-8.4564188733500689E-2</v>
      </c>
      <c r="EO212" s="7">
        <f t="shared" ca="1" si="1053"/>
        <v>0</v>
      </c>
      <c r="EP212" s="7">
        <f t="shared" ca="1" si="1054"/>
        <v>0</v>
      </c>
      <c r="EQ212" s="7">
        <f ca="1">IFERROR(IF(EQ211+EP212&gt;ER$4,EQ211,EQ211+EP212),"")</f>
        <v>60</v>
      </c>
      <c r="ER212" s="7">
        <f t="shared" ca="1" si="1224"/>
        <v>0</v>
      </c>
      <c r="ES212" s="7">
        <f t="shared" ca="1" si="1055"/>
        <v>0.49584548743644585</v>
      </c>
      <c r="ET212" s="7">
        <f t="shared" ca="1" si="1056"/>
        <v>-3.4307025897984289E-2</v>
      </c>
      <c r="EU212" s="7">
        <f t="shared" ca="1" si="1057"/>
        <v>0</v>
      </c>
      <c r="EV212" s="7">
        <f t="shared" ca="1" si="1058"/>
        <v>0</v>
      </c>
      <c r="EW212" s="7">
        <f ca="1">IFERROR(IF(EW211+EV212&gt;EX$4,EW211,EW211+EV212),"")</f>
        <v>60</v>
      </c>
      <c r="EX212" s="7">
        <f t="shared" ca="1" si="1225"/>
        <v>0</v>
      </c>
      <c r="EY212" s="7">
        <f t="shared" ca="1" si="1059"/>
        <v>0.52787087610072514</v>
      </c>
      <c r="EZ212" s="7">
        <f t="shared" ca="1" si="1060"/>
        <v>-6.6332414562263575E-2</v>
      </c>
      <c r="FA212" s="7">
        <f t="shared" ca="1" si="1061"/>
        <v>0</v>
      </c>
      <c r="FB212" s="7">
        <f t="shared" ca="1" si="1062"/>
        <v>0</v>
      </c>
      <c r="FC212" s="7">
        <f ca="1">IFERROR(IF(FC211+FB212&gt;FD$4,FC211,FC211+FB212),"")</f>
        <v>60</v>
      </c>
      <c r="FD212" s="7">
        <f t="shared" ca="1" si="1226"/>
        <v>0</v>
      </c>
      <c r="FE212" s="7">
        <f t="shared" ca="1" si="1063"/>
        <v>0.76328486094406545</v>
      </c>
      <c r="FF212" s="7">
        <f t="shared" ca="1" si="1064"/>
        <v>-0.30174639940560388</v>
      </c>
      <c r="FG212" s="7">
        <f t="shared" ca="1" si="1065"/>
        <v>0</v>
      </c>
      <c r="FH212" s="7">
        <f t="shared" ca="1" si="1066"/>
        <v>0</v>
      </c>
      <c r="FI212" s="7">
        <f ca="1">IFERROR(IF(FI211+FH212&gt;FJ$4,FI211,FI211+FH212),"")</f>
        <v>60</v>
      </c>
      <c r="FJ212" s="7">
        <f t="shared" ca="1" si="1227"/>
        <v>0</v>
      </c>
      <c r="FK212" s="7">
        <f t="shared" ca="1" si="1067"/>
        <v>0.9802175262429792</v>
      </c>
      <c r="FL212" s="7">
        <f t="shared" ca="1" si="1068"/>
        <v>-0.51867906470451763</v>
      </c>
      <c r="FM212" s="7">
        <f t="shared" ca="1" si="1069"/>
        <v>0</v>
      </c>
      <c r="FN212" s="7">
        <f t="shared" ca="1" si="1070"/>
        <v>0</v>
      </c>
      <c r="FO212" s="7">
        <f ca="1">IFERROR(IF(FO211+FN212&gt;FP$4,FO211,FO211+FN212),"")</f>
        <v>60</v>
      </c>
      <c r="FP212" s="7">
        <f t="shared" ca="1" si="1228"/>
        <v>0</v>
      </c>
      <c r="FQ212" s="7">
        <f t="shared" ca="1" si="1071"/>
        <v>0.41795178808073863</v>
      </c>
      <c r="FR212" s="7">
        <f t="shared" ca="1" si="1072"/>
        <v>4.3586673457722935E-2</v>
      </c>
      <c r="FS212" s="7">
        <f t="shared" ca="1" si="1073"/>
        <v>1</v>
      </c>
      <c r="FT212" s="7" t="str">
        <f t="shared" ca="1" si="1074"/>
        <v>5</v>
      </c>
      <c r="FU212" s="7">
        <f ca="1">IFERROR(IF(FU211+FT212&gt;FV$4,FU211,FU211+FT212),"")</f>
        <v>60</v>
      </c>
      <c r="FV212" s="7">
        <f t="shared" ca="1" si="1229"/>
        <v>0</v>
      </c>
      <c r="FW212" s="7">
        <f t="shared" ca="1" si="1075"/>
        <v>0.35109928598233675</v>
      </c>
      <c r="FX212" s="7">
        <f t="shared" ca="1" si="1076"/>
        <v>0.11043917555612481</v>
      </c>
      <c r="FY212" s="7">
        <f t="shared" ca="1" si="1077"/>
        <v>1</v>
      </c>
      <c r="FZ212" s="7" t="str">
        <f t="shared" ca="1" si="1078"/>
        <v>5</v>
      </c>
      <c r="GA212" s="7">
        <f ca="1">IFERROR(IF(GA211+FZ212&gt;GB$4,GA211,GA211+FZ212),"")</f>
        <v>60</v>
      </c>
      <c r="GB212" s="7">
        <f t="shared" ca="1" si="1230"/>
        <v>0</v>
      </c>
      <c r="GC212" s="7">
        <f t="shared" ca="1" si="1079"/>
        <v>0.22430638918961754</v>
      </c>
      <c r="GD212" s="7">
        <f t="shared" ca="1" si="1080"/>
        <v>0.23723207234884403</v>
      </c>
      <c r="GE212" s="7">
        <f t="shared" ca="1" si="1081"/>
        <v>1</v>
      </c>
      <c r="GF212" s="7" t="str">
        <f t="shared" ca="1" si="1082"/>
        <v>5</v>
      </c>
      <c r="GG212" s="7">
        <f ca="1">IFERROR(IF(GG211+GF212&gt;GH$4,GG211,GG211+GF212),"")</f>
        <v>60</v>
      </c>
      <c r="GH212" s="7">
        <f t="shared" ca="1" si="1231"/>
        <v>0</v>
      </c>
      <c r="GI212" s="7">
        <f t="shared" ca="1" si="1083"/>
        <v>0.6294895375830819</v>
      </c>
      <c r="GJ212" s="7">
        <f t="shared" ca="1" si="1084"/>
        <v>-0.16795107604462034</v>
      </c>
      <c r="GK212" s="7">
        <f t="shared" ca="1" si="1085"/>
        <v>0</v>
      </c>
      <c r="GL212" s="7">
        <f t="shared" ca="1" si="1086"/>
        <v>0</v>
      </c>
      <c r="GM212" s="7">
        <f ca="1">IFERROR(IF(GM211+GL212&gt;GN$4,GM211,GM211+GL212),"")</f>
        <v>60</v>
      </c>
      <c r="GN212" s="7">
        <f t="shared" ca="1" si="1232"/>
        <v>0</v>
      </c>
      <c r="GO212" s="7">
        <f t="shared" ca="1" si="1087"/>
        <v>8.5544616919157268E-2</v>
      </c>
      <c r="GP212" s="7">
        <f t="shared" ca="1" si="1088"/>
        <v>0.3759938446193043</v>
      </c>
      <c r="GQ212" s="7">
        <f t="shared" ca="1" si="1089"/>
        <v>1</v>
      </c>
      <c r="GR212" s="7" t="str">
        <f t="shared" ca="1" si="1090"/>
        <v>5</v>
      </c>
      <c r="GS212" s="7">
        <f ca="1">IFERROR(IF(GS211+GR212&gt;GT$4,GS211,GS211+GR212),"")</f>
        <v>60</v>
      </c>
      <c r="GT212" s="7">
        <f t="shared" ca="1" si="1233"/>
        <v>0</v>
      </c>
      <c r="GU212" s="7">
        <f t="shared" ca="1" si="1091"/>
        <v>0.38181328688038974</v>
      </c>
      <c r="GV212" s="7">
        <f t="shared" ca="1" si="1092"/>
        <v>7.9725174658071829E-2</v>
      </c>
      <c r="GW212" s="7">
        <f t="shared" ca="1" si="1093"/>
        <v>1</v>
      </c>
      <c r="GX212" s="7" t="str">
        <f t="shared" ca="1" si="1094"/>
        <v>5</v>
      </c>
      <c r="GY212" s="7">
        <f ca="1">IFERROR(IF(GY211+GX212&gt;GZ$4,GY211,GY211+GX212),"")</f>
        <v>60</v>
      </c>
      <c r="GZ212" s="7">
        <f t="shared" ca="1" si="1234"/>
        <v>0</v>
      </c>
      <c r="HA212" s="7">
        <f t="shared" ca="1" si="1095"/>
        <v>0.80651824833805386</v>
      </c>
      <c r="HB212" s="7">
        <f t="shared" ca="1" si="1096"/>
        <v>-0.34497978679959229</v>
      </c>
      <c r="HC212" s="7">
        <f t="shared" ca="1" si="1097"/>
        <v>0</v>
      </c>
      <c r="HD212" s="7">
        <f t="shared" ca="1" si="1098"/>
        <v>0</v>
      </c>
      <c r="HE212" s="7">
        <f ca="1">IFERROR(IF(HE211+HD212&gt;HF$4,HE211,HE211+HD212),"")</f>
        <v>60</v>
      </c>
      <c r="HF212" s="7">
        <f t="shared" ca="1" si="1235"/>
        <v>0</v>
      </c>
      <c r="HG212" s="7">
        <f t="shared" ca="1" si="1099"/>
        <v>0.64391769192937831</v>
      </c>
      <c r="HH212" s="7">
        <f t="shared" ca="1" si="1100"/>
        <v>-0.18237923039091675</v>
      </c>
      <c r="HI212" s="7">
        <f t="shared" ca="1" si="1101"/>
        <v>0</v>
      </c>
      <c r="HJ212" s="7">
        <f t="shared" ca="1" si="1102"/>
        <v>0</v>
      </c>
      <c r="HK212" s="7">
        <f ca="1">IFERROR(IF(HK211+HJ212&gt;HL$4,HK211,HK211+HJ212),"")</f>
        <v>60</v>
      </c>
      <c r="HL212" s="7">
        <f t="shared" ca="1" si="1236"/>
        <v>0</v>
      </c>
      <c r="HM212" s="7">
        <f t="shared" ca="1" si="1103"/>
        <v>0.68370581090727633</v>
      </c>
      <c r="HN212" s="7">
        <f t="shared" ca="1" si="1104"/>
        <v>-0.22216734936881477</v>
      </c>
      <c r="HO212" s="7">
        <f t="shared" ca="1" si="1105"/>
        <v>0</v>
      </c>
      <c r="HP212" s="7">
        <f t="shared" ca="1" si="1106"/>
        <v>0</v>
      </c>
      <c r="HQ212" s="7">
        <f ca="1">IFERROR(IF(HQ211+HP212&gt;HR$4,HQ211,HQ211+HP212),"")</f>
        <v>60</v>
      </c>
      <c r="HR212" s="7">
        <f t="shared" ca="1" si="1237"/>
        <v>0</v>
      </c>
      <c r="HS212" s="7">
        <f t="shared" ca="1" si="1107"/>
        <v>0.4729711750301191</v>
      </c>
      <c r="HT212" s="7">
        <f t="shared" ca="1" si="1108"/>
        <v>-1.1432713491657531E-2</v>
      </c>
      <c r="HU212" s="7">
        <f t="shared" ca="1" si="1109"/>
        <v>0</v>
      </c>
      <c r="HV212" s="7">
        <f t="shared" ca="1" si="1110"/>
        <v>0</v>
      </c>
      <c r="HW212" s="7">
        <f ca="1">IFERROR(IF(HW211+HV212&gt;HX$4,HW211,HW211+HV212),"")</f>
        <v>60</v>
      </c>
      <c r="HX212" s="7">
        <f t="shared" ca="1" si="1238"/>
        <v>0</v>
      </c>
      <c r="HY212" s="7">
        <f t="shared" ca="1" si="1111"/>
        <v>0.41885730151407008</v>
      </c>
      <c r="HZ212" s="7">
        <f t="shared" ca="1" si="1112"/>
        <v>4.2681160024391485E-2</v>
      </c>
      <c r="IA212" s="7">
        <f t="shared" ca="1" si="1113"/>
        <v>1</v>
      </c>
      <c r="IB212" s="7" t="str">
        <f t="shared" ca="1" si="1114"/>
        <v>5</v>
      </c>
      <c r="IC212" s="7">
        <f ca="1">IFERROR(IF(IC211+IB212&gt;ID$4,IC211,IC211+IB212),"")</f>
        <v>60</v>
      </c>
      <c r="ID212" s="7">
        <f t="shared" ca="1" si="1239"/>
        <v>0</v>
      </c>
      <c r="IE212" s="7">
        <f t="shared" ca="1" si="1115"/>
        <v>0.26899987892155852</v>
      </c>
      <c r="IF212" s="7">
        <f t="shared" ca="1" si="1116"/>
        <v>0.19253858261690304</v>
      </c>
      <c r="IG212" s="7">
        <f t="shared" ca="1" si="1117"/>
        <v>1</v>
      </c>
      <c r="IH212" s="7" t="str">
        <f t="shared" ca="1" si="1118"/>
        <v>5</v>
      </c>
      <c r="II212" s="7">
        <f ca="1">IFERROR(IF(II211+IH212&gt;IJ$4,II211,II211+IH212),"")</f>
        <v>60</v>
      </c>
      <c r="IJ212" s="7">
        <f t="shared" ca="1" si="1240"/>
        <v>0</v>
      </c>
      <c r="IK212" s="7">
        <f t="shared" ca="1" si="1119"/>
        <v>0.83805342437606711</v>
      </c>
      <c r="IL212" s="7">
        <f t="shared" ca="1" si="1120"/>
        <v>-0.37651496283760555</v>
      </c>
      <c r="IM212" s="7">
        <f t="shared" ca="1" si="1121"/>
        <v>0</v>
      </c>
      <c r="IN212" s="7">
        <f t="shared" ca="1" si="1122"/>
        <v>0</v>
      </c>
      <c r="IO212" s="7">
        <f ca="1">IFERROR(IF(IO211+IN212&gt;IP$4,IO211,IO211+IN212),"")</f>
        <v>60</v>
      </c>
      <c r="IP212" s="7">
        <f t="shared" ca="1" si="1241"/>
        <v>0</v>
      </c>
      <c r="IQ212" s="7">
        <f t="shared" ca="1" si="1123"/>
        <v>0.63779767981383362</v>
      </c>
      <c r="IR212" s="7">
        <f t="shared" ca="1" si="1124"/>
        <v>-0.17625921827537205</v>
      </c>
      <c r="IS212" s="7">
        <f t="shared" ca="1" si="1125"/>
        <v>0</v>
      </c>
      <c r="IT212" s="7">
        <f t="shared" ca="1" si="1126"/>
        <v>0</v>
      </c>
      <c r="IU212" s="7">
        <f ca="1">IFERROR(IF(IU211+IT212&gt;IV$4,IU211,IU211+IT212),"")</f>
        <v>60</v>
      </c>
      <c r="IV212" s="7">
        <f t="shared" ca="1" si="1242"/>
        <v>0</v>
      </c>
      <c r="IW212" s="7">
        <f t="shared" ca="1" si="1127"/>
        <v>0.64690381145686693</v>
      </c>
      <c r="IX212" s="7">
        <f t="shared" ca="1" si="1128"/>
        <v>-0.18536534991840536</v>
      </c>
      <c r="IY212" s="7">
        <f t="shared" ca="1" si="1129"/>
        <v>0</v>
      </c>
      <c r="IZ212" s="7">
        <f t="shared" ca="1" si="1130"/>
        <v>0</v>
      </c>
      <c r="JA212" s="7">
        <f ca="1">IFERROR(IF(JA211+IZ212&gt;JB$4,JA211,JA211+IZ212),"")</f>
        <v>60</v>
      </c>
      <c r="JB212" s="7">
        <f t="shared" ca="1" si="1243"/>
        <v>0</v>
      </c>
      <c r="JC212" s="7">
        <f t="shared" ca="1" si="1131"/>
        <v>0.22350429387676418</v>
      </c>
      <c r="JD212" s="7">
        <f t="shared" ca="1" si="1132"/>
        <v>0.23803416766169738</v>
      </c>
      <c r="JE212" s="7">
        <f t="shared" ca="1" si="1133"/>
        <v>1</v>
      </c>
      <c r="JF212" s="7" t="str">
        <f t="shared" ca="1" si="1134"/>
        <v>5</v>
      </c>
      <c r="JG212" s="7">
        <f ca="1">IFERROR(IF(JG211+JF212&gt;JH$4,JG211,JG211+JF212),"")</f>
        <v>60</v>
      </c>
      <c r="JH212" s="7">
        <f t="shared" ca="1" si="1244"/>
        <v>0</v>
      </c>
      <c r="JI212" s="7">
        <f t="shared" ca="1" si="1135"/>
        <v>2.8957963531808462E-2</v>
      </c>
      <c r="JJ212" s="7">
        <f t="shared" ca="1" si="1136"/>
        <v>0.4325804980066531</v>
      </c>
      <c r="JK212" s="7">
        <f t="shared" ca="1" si="1137"/>
        <v>1</v>
      </c>
      <c r="JL212" s="7" t="str">
        <f t="shared" ca="1" si="1138"/>
        <v>5</v>
      </c>
      <c r="JM212" s="7">
        <f ca="1">IFERROR(IF(JM211+JL212&gt;JN$4,JM211,JM211+JL212),"")</f>
        <v>60</v>
      </c>
      <c r="JN212" s="7">
        <f t="shared" ca="1" si="1245"/>
        <v>0</v>
      </c>
      <c r="JO212" s="7">
        <f t="shared" ca="1" si="1139"/>
        <v>0.51037720984245749</v>
      </c>
      <c r="JP212" s="7">
        <f t="shared" ca="1" si="1140"/>
        <v>-4.8838748303995927E-2</v>
      </c>
      <c r="JQ212" s="7">
        <f t="shared" ca="1" si="1141"/>
        <v>0</v>
      </c>
      <c r="JR212" s="7">
        <f t="shared" ca="1" si="1142"/>
        <v>0</v>
      </c>
      <c r="JS212" s="7">
        <f ca="1">IFERROR(IF(JS211+JR212&gt;JT$4,JS211,JS211+JR212),"")</f>
        <v>60</v>
      </c>
      <c r="JT212" s="7">
        <f t="shared" ca="1" si="1246"/>
        <v>0</v>
      </c>
      <c r="JU212" s="7">
        <f t="shared" ca="1" si="1143"/>
        <v>0.36140883608249053</v>
      </c>
      <c r="JV212" s="7">
        <f t="shared" ca="1" si="1144"/>
        <v>0.10012962545597104</v>
      </c>
      <c r="JW212" s="7">
        <f t="shared" ca="1" si="1145"/>
        <v>1</v>
      </c>
      <c r="JX212" s="7" t="str">
        <f t="shared" ca="1" si="1146"/>
        <v>5</v>
      </c>
      <c r="JY212" s="7">
        <f ca="1">IFERROR(IF(JY211+JX212&gt;JZ$4,JY211,JY211+JX212),"")</f>
        <v>60</v>
      </c>
      <c r="JZ212" s="7">
        <f t="shared" ca="1" si="1247"/>
        <v>0</v>
      </c>
      <c r="KA212" s="7">
        <f t="shared" ca="1" si="1147"/>
        <v>0.13140040123780328</v>
      </c>
      <c r="KB212" s="7">
        <f t="shared" ca="1" si="1148"/>
        <v>0.33013806030065829</v>
      </c>
      <c r="KC212" s="7">
        <f t="shared" ca="1" si="1149"/>
        <v>1</v>
      </c>
      <c r="KD212" s="7" t="str">
        <f t="shared" ca="1" si="1150"/>
        <v>5</v>
      </c>
      <c r="KE212" s="7">
        <f ca="1">IFERROR(IF(KE211+KD212&gt;KF$4,KE211,KE211+KD212),"")</f>
        <v>60</v>
      </c>
      <c r="KF212" s="7">
        <f t="shared" ca="1" si="1248"/>
        <v>0</v>
      </c>
      <c r="KG212" s="7">
        <f t="shared" ca="1" si="1151"/>
        <v>0.94333238409269238</v>
      </c>
      <c r="KH212" s="7">
        <f t="shared" ca="1" si="1152"/>
        <v>-0.48179392255423081</v>
      </c>
      <c r="KI212" s="7">
        <f t="shared" ca="1" si="1153"/>
        <v>0</v>
      </c>
      <c r="KJ212" s="7">
        <f t="shared" ca="1" si="1154"/>
        <v>0</v>
      </c>
      <c r="KK212" s="7">
        <f ca="1">IFERROR(IF(KK211+KJ212&gt;KL$4,KK211,KK211+KJ212),"")</f>
        <v>60</v>
      </c>
      <c r="KL212" s="7">
        <f t="shared" ca="1" si="1249"/>
        <v>0</v>
      </c>
      <c r="KM212" s="7">
        <f t="shared" ca="1" si="1155"/>
        <v>0.71977420768270584</v>
      </c>
      <c r="KN212" s="7">
        <f t="shared" ca="1" si="1156"/>
        <v>-0.25823574614424427</v>
      </c>
      <c r="KO212" s="7">
        <f t="shared" ca="1" si="1157"/>
        <v>0</v>
      </c>
      <c r="KP212" s="7">
        <f t="shared" ca="1" si="1158"/>
        <v>0</v>
      </c>
      <c r="KQ212" s="7">
        <f ca="1">IFERROR(IF(KQ211+KP212&gt;KR$4,KQ211,KQ211+KP212),"")</f>
        <v>60</v>
      </c>
      <c r="KR212" s="7">
        <f t="shared" ca="1" si="1250"/>
        <v>0</v>
      </c>
      <c r="KS212" s="7">
        <f t="shared" ca="1" si="1159"/>
        <v>0.50745282199033859</v>
      </c>
      <c r="KT212" s="7">
        <f t="shared" ca="1" si="1160"/>
        <v>-4.5914360451877023E-2</v>
      </c>
      <c r="KU212" s="7">
        <f t="shared" ca="1" si="1161"/>
        <v>0</v>
      </c>
      <c r="KV212" s="7">
        <f t="shared" ca="1" si="1162"/>
        <v>0</v>
      </c>
      <c r="KW212" s="7">
        <f ca="1">IFERROR(IF(KW211+KV212&gt;KX$4,KW211,KW211+KV212),"")</f>
        <v>60</v>
      </c>
      <c r="KX212" s="7">
        <f t="shared" ca="1" si="1251"/>
        <v>0</v>
      </c>
      <c r="KY212" s="7">
        <f t="shared" ca="1" si="1163"/>
        <v>0.204846862217406</v>
      </c>
      <c r="KZ212" s="7">
        <f t="shared" ca="1" si="1164"/>
        <v>0.25669159932105556</v>
      </c>
      <c r="LA212" s="7">
        <f t="shared" ca="1" si="1165"/>
        <v>1</v>
      </c>
      <c r="LB212" s="7" t="str">
        <f t="shared" ca="1" si="1166"/>
        <v>5</v>
      </c>
      <c r="LC212" s="7">
        <f ca="1">IFERROR(IF(LC211+LB212&gt;LD$4,LC211,LC211+LB212),"")</f>
        <v>60</v>
      </c>
      <c r="LD212" s="7">
        <f t="shared" ca="1" si="1252"/>
        <v>0</v>
      </c>
      <c r="LE212" s="7">
        <f t="shared" ca="1" si="1167"/>
        <v>0.22609087219039581</v>
      </c>
      <c r="LF212" s="7">
        <f t="shared" ca="1" si="1168"/>
        <v>0.23544758934806576</v>
      </c>
      <c r="LG212" s="7">
        <f t="shared" ca="1" si="1169"/>
        <v>1</v>
      </c>
      <c r="LH212" s="7" t="str">
        <f t="shared" ca="1" si="1170"/>
        <v>5</v>
      </c>
      <c r="LI212" s="7">
        <f ca="1">IFERROR(IF(LI211+LH212&gt;LJ$4,LI211,LI211+LH212),"")</f>
        <v>60</v>
      </c>
      <c r="LJ212" s="7">
        <f t="shared" ca="1" si="1253"/>
        <v>0</v>
      </c>
      <c r="LK212" s="7">
        <f t="shared" ca="1" si="1171"/>
        <v>0.13870522241829575</v>
      </c>
      <c r="LL212" s="7">
        <f t="shared" ca="1" si="1172"/>
        <v>0.32283323912016582</v>
      </c>
      <c r="LM212" s="7">
        <f t="shared" ca="1" si="1173"/>
        <v>1</v>
      </c>
      <c r="LN212" s="7" t="str">
        <f t="shared" ca="1" si="1174"/>
        <v>5</v>
      </c>
      <c r="LO212" s="7">
        <f ca="1">IFERROR(IF(LO211+LN212&gt;LP$4,LO211,LO211+LN212),"")</f>
        <v>60</v>
      </c>
      <c r="LP212" s="7">
        <f t="shared" ca="1" si="1254"/>
        <v>0</v>
      </c>
      <c r="LQ212" s="7">
        <f t="shared" ca="1" si="1175"/>
        <v>6.1622399346503154E-2</v>
      </c>
      <c r="LR212" s="7">
        <f t="shared" ca="1" si="1176"/>
        <v>0.39991606219195841</v>
      </c>
      <c r="LS212" s="7">
        <f t="shared" ca="1" si="1177"/>
        <v>1</v>
      </c>
      <c r="LT212" s="7" t="str">
        <f t="shared" ca="1" si="1178"/>
        <v>5</v>
      </c>
      <c r="LU212" s="7">
        <f ca="1">IFERROR(IF(LU211+LT212&gt;LV$4,LU211,LU211+LT212),"")</f>
        <v>60</v>
      </c>
      <c r="LV212" s="7">
        <f t="shared" ca="1" si="1255"/>
        <v>0</v>
      </c>
      <c r="LW212" s="7">
        <f t="shared" ca="1" si="1179"/>
        <v>0.42756487228003726</v>
      </c>
      <c r="LX212" s="7">
        <f t="shared" ca="1" si="1180"/>
        <v>3.3973589258424308E-2</v>
      </c>
      <c r="LY212" s="7">
        <f t="shared" ca="1" si="1181"/>
        <v>1</v>
      </c>
      <c r="LZ212" s="7" t="str">
        <f t="shared" ca="1" si="1182"/>
        <v>5</v>
      </c>
      <c r="MA212" s="7">
        <f ca="1">IFERROR(IF(MA211+LZ212&gt;MB$4,MA211,MA211+LZ212),"")</f>
        <v>60</v>
      </c>
      <c r="MB212" s="7">
        <f t="shared" ca="1" si="1256"/>
        <v>0</v>
      </c>
      <c r="MC212" s="7">
        <f t="shared" ca="1" si="1183"/>
        <v>0.53701844294912615</v>
      </c>
      <c r="MD212" s="7">
        <f t="shared" ca="1" si="1184"/>
        <v>-7.5479981410664587E-2</v>
      </c>
      <c r="ME212" s="7">
        <f t="shared" ca="1" si="1185"/>
        <v>0</v>
      </c>
      <c r="MF212" s="7">
        <f t="shared" ca="1" si="1186"/>
        <v>0</v>
      </c>
      <c r="MG212" s="7">
        <f ca="1">IFERROR(IF(MG211+MF212&gt;MH$4,MG211,MG211+MF212),"")</f>
        <v>60</v>
      </c>
      <c r="MH212" s="7">
        <f t="shared" ca="1" si="1257"/>
        <v>0</v>
      </c>
      <c r="MI212" s="7">
        <f t="shared" ca="1" si="1187"/>
        <v>0.72226082691089277</v>
      </c>
      <c r="MJ212" s="7">
        <f t="shared" ca="1" si="1188"/>
        <v>-0.26072236537243121</v>
      </c>
      <c r="MK212" s="7">
        <f t="shared" ca="1" si="1189"/>
        <v>0</v>
      </c>
      <c r="ML212" s="7">
        <f t="shared" ca="1" si="1190"/>
        <v>0</v>
      </c>
      <c r="MM212" s="7">
        <f ca="1">IFERROR(IF(MM211+ML212&gt;MN$4,MM211,MM211+ML212),"")</f>
        <v>60</v>
      </c>
      <c r="MN212" s="7">
        <f t="shared" ca="1" si="1258"/>
        <v>0</v>
      </c>
      <c r="MO212" s="7">
        <f t="shared" ca="1" si="1191"/>
        <v>0.58286312606421253</v>
      </c>
      <c r="MP212" s="7">
        <f t="shared" ca="1" si="1192"/>
        <v>-0.12132466452575097</v>
      </c>
      <c r="MQ212" s="7">
        <f t="shared" ca="1" si="1193"/>
        <v>0</v>
      </c>
      <c r="MR212" s="7">
        <f t="shared" ca="1" si="1194"/>
        <v>0</v>
      </c>
      <c r="MS212" s="7">
        <f ca="1">IFERROR(IF(MS211+MR212&gt;MT$4,MS211,MS211+MR212),"")</f>
        <v>60</v>
      </c>
      <c r="MT212" s="7">
        <f t="shared" ca="1" si="1259"/>
        <v>0</v>
      </c>
      <c r="MU212" s="7">
        <f t="shared" ca="1" si="1195"/>
        <v>0.47919866840474801</v>
      </c>
      <c r="MV212" s="7">
        <f t="shared" ca="1" si="1196"/>
        <v>-1.7660206866286443E-2</v>
      </c>
      <c r="MW212" s="7">
        <f t="shared" ca="1" si="1197"/>
        <v>0</v>
      </c>
      <c r="MX212" s="7">
        <f t="shared" ca="1" si="1198"/>
        <v>0</v>
      </c>
      <c r="MY212" s="7">
        <f ca="1">IFERROR(IF(MY211+MX212&gt;MZ$4,MY211,MY211+MX212),"")</f>
        <v>60</v>
      </c>
      <c r="MZ212" s="7">
        <f t="shared" ca="1" si="1260"/>
        <v>0</v>
      </c>
      <c r="NA212" s="7">
        <f t="shared" ca="1" si="1199"/>
        <v>0.30288230878950595</v>
      </c>
      <c r="NB212" s="7">
        <f t="shared" ca="1" si="1200"/>
        <v>0.15865615274895561</v>
      </c>
      <c r="NC212" s="7">
        <f t="shared" ca="1" si="1201"/>
        <v>1</v>
      </c>
      <c r="ND212" s="7" t="str">
        <f t="shared" ca="1" si="1202"/>
        <v>5</v>
      </c>
      <c r="NE212" s="7">
        <f ca="1">IFERROR(IF(NE211+ND212&gt;NF$4,NE211,NE211+ND212),"")</f>
        <v>60</v>
      </c>
      <c r="NF212" s="7">
        <f t="shared" ca="1" si="1261"/>
        <v>0</v>
      </c>
      <c r="NG212" s="7">
        <f t="shared" ca="1" si="1203"/>
        <v>0.10880303609573316</v>
      </c>
      <c r="NH212" s="7">
        <f t="shared" ca="1" si="1204"/>
        <v>0.3527354254427284</v>
      </c>
      <c r="NI212" s="7">
        <f t="shared" ca="1" si="1205"/>
        <v>1</v>
      </c>
      <c r="NJ212" s="7" t="str">
        <f t="shared" ca="1" si="1206"/>
        <v>5</v>
      </c>
      <c r="NK212" s="7">
        <f ca="1">IFERROR(IF(NK211+NJ212&gt;NL$4,NK211,NK211+NJ212),"")</f>
        <v>60</v>
      </c>
      <c r="NL212" s="7">
        <f t="shared" ca="1" si="1262"/>
        <v>0</v>
      </c>
      <c r="NM212" s="7">
        <f t="shared" ca="1" si="1207"/>
        <v>0.47079594458456109</v>
      </c>
      <c r="NN212" s="7">
        <f t="shared" ca="1" si="1208"/>
        <v>-9.2574830460995239E-3</v>
      </c>
      <c r="NO212" s="7">
        <f t="shared" ca="1" si="1209"/>
        <v>0</v>
      </c>
      <c r="NP212" s="7">
        <f t="shared" ca="1" si="1210"/>
        <v>0</v>
      </c>
      <c r="NQ212" s="7">
        <f ca="1">IFERROR(IF(NQ211+NP212&gt;NR$4,NQ211,NQ211+NP212),"")</f>
        <v>60</v>
      </c>
      <c r="NR212" s="7">
        <f t="shared" ca="1" si="1263"/>
        <v>0</v>
      </c>
      <c r="NT212">
        <v>210</v>
      </c>
      <c r="NU212" s="7" t="s">
        <v>19</v>
      </c>
      <c r="NV212" s="7" t="str">
        <f t="shared" ca="1" si="967"/>
        <v/>
      </c>
      <c r="NW212" s="7" t="str">
        <f t="shared" ca="1" si="961"/>
        <v/>
      </c>
      <c r="NX212" t="str">
        <f ca="1">IFERROR(VLOOKUP(NT212,$K$3:$AK$568,8,FALSE),"")</f>
        <v/>
      </c>
      <c r="NY212" t="str">
        <f ca="1">IFERROR(VLOOKUP(NT212,$K$3:$AK$568,9,FALSE),"")</f>
        <v/>
      </c>
      <c r="NZ212" s="7" t="str">
        <f ca="1">IFERROR(VLOOKUP(NT212,$K$3:$AK$568,27,FALSE),"")</f>
        <v/>
      </c>
      <c r="OB212">
        <v>210</v>
      </c>
      <c r="OC212" s="7" t="s">
        <v>19</v>
      </c>
      <c r="OD212" t="e">
        <f t="shared" ca="1" si="968"/>
        <v>#N/A</v>
      </c>
      <c r="OE212" s="7" t="str">
        <f t="shared" ca="1" si="969"/>
        <v/>
      </c>
      <c r="OF212" s="7" t="str">
        <f t="shared" ca="1" si="970"/>
        <v/>
      </c>
      <c r="OG212" t="str">
        <f t="shared" ca="1" si="971"/>
        <v/>
      </c>
      <c r="OI212">
        <v>210</v>
      </c>
      <c r="OJ212" s="7" t="s">
        <v>19</v>
      </c>
      <c r="OK212" s="7" t="str">
        <f t="shared" ca="1" si="972"/>
        <v/>
      </c>
      <c r="OL212" s="7" t="str">
        <f t="shared" ca="1" si="973"/>
        <v/>
      </c>
      <c r="OM212" t="str">
        <f ca="1">IFERROR(VLOOKUP(OI212,$L$3:$AK$568,7,FALSE),"")</f>
        <v/>
      </c>
      <c r="ON212" t="str">
        <f ca="1">IFERROR(VLOOKUP(OI212,$L$3:$AK$568,8,FALSE),"")</f>
        <v/>
      </c>
      <c r="OO212" s="7" t="str">
        <f ca="1">IFERROR(VLOOKUP(OI212,$L$3:$AK$568,26,FALSE),"")</f>
        <v/>
      </c>
      <c r="OQ212">
        <v>210</v>
      </c>
      <c r="OR212" s="7" t="s">
        <v>19</v>
      </c>
      <c r="OS212" t="e">
        <f t="shared" ca="1" si="974"/>
        <v>#N/A</v>
      </c>
      <c r="OT212" s="7" t="str">
        <f t="shared" ca="1" si="975"/>
        <v/>
      </c>
      <c r="OU212" s="7" t="str">
        <f t="shared" ca="1" si="976"/>
        <v/>
      </c>
      <c r="OV212" t="str">
        <f t="shared" ca="1" si="977"/>
        <v/>
      </c>
      <c r="OX212">
        <v>210</v>
      </c>
      <c r="OY212" s="7" t="s">
        <v>19</v>
      </c>
      <c r="OZ212" s="7" t="str">
        <f t="shared" ca="1" si="978"/>
        <v/>
      </c>
      <c r="PA212" s="7" t="str">
        <f t="shared" ca="1" si="979"/>
        <v/>
      </c>
      <c r="PB212" t="str">
        <f ca="1">IFERROR(VLOOKUP(OX212,$M$3:$AK$568,6,FALSE),"")</f>
        <v/>
      </c>
      <c r="PC212" t="str">
        <f ca="1">IFERROR(VLOOKUP(OX212,$M$3:$AK$568,7,FALSE),"")</f>
        <v/>
      </c>
      <c r="PD212" s="7" t="str">
        <f ca="1">IFERROR(VLOOKUP(OX212,$M$3:$AK$568,25,FALSE),"")</f>
        <v/>
      </c>
      <c r="PF212">
        <v>210</v>
      </c>
      <c r="PG212" s="7" t="s">
        <v>19</v>
      </c>
      <c r="PH212" t="e">
        <f t="shared" ca="1" si="980"/>
        <v>#N/A</v>
      </c>
      <c r="PI212" s="7" t="str">
        <f t="shared" ca="1" si="981"/>
        <v/>
      </c>
      <c r="PJ212" s="7" t="str">
        <f t="shared" ca="1" si="982"/>
        <v/>
      </c>
      <c r="PK212" t="str">
        <f t="shared" ca="1" si="983"/>
        <v/>
      </c>
      <c r="PM212">
        <v>210</v>
      </c>
      <c r="PN212" s="7" t="s">
        <v>19</v>
      </c>
      <c r="PO212" s="202" t="str">
        <f t="shared" ca="1" si="984"/>
        <v/>
      </c>
      <c r="PP212" s="7" t="str">
        <f t="shared" ca="1" si="985"/>
        <v/>
      </c>
      <c r="PQ212" t="str">
        <f ca="1">IFERROR(VLOOKUP(PM212,$G$325:$R$409,12,FALSE),"")</f>
        <v/>
      </c>
      <c r="PR212" t="e">
        <f ca="1">VLOOKUP(PM212,$G$324:$Q$409,11,FALSE)</f>
        <v>#N/A</v>
      </c>
      <c r="PS212" s="7" t="str">
        <f ca="1">VLOOKUP(PQ212,$R$325:$Y$409,8,FALSE)</f>
        <v>- -</v>
      </c>
      <c r="PT212" s="7">
        <f ca="1">ReSt</f>
        <v>-4</v>
      </c>
      <c r="PU212" s="7" t="e">
        <f t="shared" ca="1" si="986"/>
        <v>#N/A</v>
      </c>
      <c r="PV212" s="7" t="e">
        <f t="shared" ca="1" si="987"/>
        <v>#N/A</v>
      </c>
      <c r="PW212" s="7" t="str">
        <f ca="1">VLOOKUP(PQ212,$R$325:$AK$409,8,FALSE)</f>
        <v>- -</v>
      </c>
      <c r="PX212" s="7"/>
      <c r="PY212">
        <v>210</v>
      </c>
      <c r="PZ212" s="7" t="s">
        <v>19</v>
      </c>
      <c r="QA212" t="str">
        <f t="shared" ca="1" si="988"/>
        <v/>
      </c>
      <c r="QB212" s="7" t="str">
        <f t="shared" ca="1" si="989"/>
        <v/>
      </c>
      <c r="QC212" s="7" t="str">
        <f t="shared" ca="1" si="990"/>
        <v/>
      </c>
      <c r="QD212" t="str">
        <f t="shared" ca="1" si="991"/>
        <v/>
      </c>
      <c r="QF212">
        <v>210</v>
      </c>
      <c r="QG212" s="7" t="s">
        <v>19</v>
      </c>
      <c r="QH212" s="7" t="str">
        <f t="shared" ca="1" si="992"/>
        <v/>
      </c>
      <c r="QI212" s="7" t="e">
        <f t="shared" ca="1" si="993"/>
        <v>#VALUE!</v>
      </c>
      <c r="QJ212" t="e">
        <f t="shared" ca="1" si="994"/>
        <v>#N/A</v>
      </c>
      <c r="QK212" s="7" t="e">
        <f t="shared" ca="1" si="995"/>
        <v>#N/A</v>
      </c>
      <c r="QM212">
        <v>210</v>
      </c>
      <c r="QN212" s="7" t="s">
        <v>19</v>
      </c>
      <c r="QO212" t="str">
        <f t="shared" ca="1" si="996"/>
        <v/>
      </c>
      <c r="QP212" s="7" t="str">
        <f t="shared" ca="1" si="997"/>
        <v/>
      </c>
      <c r="QQ212" t="str">
        <f t="shared" ca="1" si="998"/>
        <v/>
      </c>
    </row>
    <row r="213" spans="1:459" x14ac:dyDescent="0.25">
      <c r="A213" s="240" t="str">
        <f>IF('Character Sheet'!$B$4="Creature","N","Y")</f>
        <v>Y</v>
      </c>
      <c r="C213" s="75"/>
      <c r="D213" s="76"/>
      <c r="F213" s="75"/>
      <c r="G213" s="76"/>
      <c r="I213" s="75"/>
      <c r="J213" s="85"/>
      <c r="K213" s="85">
        <f t="shared" ca="1" si="962"/>
        <v>7</v>
      </c>
      <c r="L213" s="85">
        <f t="shared" ca="1" si="1265"/>
        <v>1</v>
      </c>
      <c r="M213" s="70">
        <f t="shared" ca="1" si="956"/>
        <v>10</v>
      </c>
      <c r="O213" s="222">
        <f t="shared" ca="1" si="963"/>
        <v>163</v>
      </c>
      <c r="Q213" s="7" t="str">
        <f t="shared" si="999"/>
        <v>Visual Arts</v>
      </c>
      <c r="R213" s="9" t="s">
        <v>1485</v>
      </c>
      <c r="S213" s="9" t="s">
        <v>1970</v>
      </c>
      <c r="T213" s="61" t="str">
        <f>SUBSTITUTE(IFERROR(IFERROR(VLOOKUP(R213,'[1]Skill Statistics'!$A$3:$C$513,2,FALSE),VLOOKUP(Q213,'[1]Skill Statistics'!$A$3:$C$513,2,FALSE)),T212),"R*","ReSt")</f>
        <v>Me/Me</v>
      </c>
      <c r="U213" s="61" t="str">
        <f>IFERROR(IFERROR(VLOOKUP(R213,'[1]Skill Statistics'!$A$3:$C$513,3,FALSE),VLOOKUP(Q213,'[1]Skill Statistics'!$A$3:$C$513,3,FALSE)),U212)</f>
        <v>Re</v>
      </c>
      <c r="V213" s="61" t="str">
        <f>IF(ISNUMBER(SEARCH("Category",R213)),"- -",IFERROR(IFERROR(VLOOKUP(Q213,[1]Professions!$A$4:$AM$288,MATCH(Profession,[1]Professions!$A$1:$AM$1,0),FALSE),VLOOKUP(Q213,Calculations!$B$91:$I$95,8,FALSE)),"- -"))</f>
        <v>2 / 3</v>
      </c>
      <c r="W213" s="60">
        <f t="shared" si="964"/>
        <v>0</v>
      </c>
      <c r="X213" s="7">
        <f ca="1">IFERROR(VLOOKUP(R213,$BS$6:$NR$519,MATCH(ActualLevel,$BS$3:$NR$3,0),FALSE),"- -")</f>
        <v>0</v>
      </c>
      <c r="Y213" s="7">
        <f t="shared" ca="1" si="955"/>
        <v>0</v>
      </c>
      <c r="Z213" s="7">
        <f ca="1">IFERROR(VLOOKUP(Y213,Charts!$BQ$2:$BR$52,2,FALSE),"- -")</f>
        <v>-25</v>
      </c>
      <c r="AA213" s="7">
        <f t="shared" ca="1" si="1000"/>
        <v>3</v>
      </c>
      <c r="AB213" s="7">
        <f t="shared" ca="1" si="1266"/>
        <v>0</v>
      </c>
      <c r="AC213" s="7"/>
      <c r="AD213" s="7"/>
      <c r="AE213" s="7"/>
      <c r="AF213" s="7"/>
      <c r="AG213" s="7"/>
      <c r="AH213" s="43"/>
      <c r="AI213" s="7"/>
      <c r="AJ213" s="7"/>
      <c r="AK213" s="7">
        <f t="shared" ca="1" si="1001"/>
        <v>-22</v>
      </c>
      <c r="AL213" s="7"/>
      <c r="AM213" s="69">
        <f>IFERROR(VLOOKUP(R213,'[1]Skill Statistics'!$A$3:$AN$513,MATCH(Profession,'[1]Skill Statistics'!$A$2:$AN$2,0),FALSE),0)</f>
        <v>0</v>
      </c>
      <c r="AN213" s="85">
        <f>IFERROR(VLOOKUP(Q213,'[1]Skill Statistics'!$A$3:$BK$513,MATCH(Archetype,'[1]Skill Statistics'!$A$2:$BK$2,0),FALSE),0)</f>
        <v>0</v>
      </c>
      <c r="AO213" s="85">
        <f>IFERROR(VLOOKUP(Q213,'[1]Skill Statistics'!$A$3:$BB$513,MATCH(Race,'[1]Skill Statistics'!$A$2:$BB$2,0),FALSE),0)</f>
        <v>0</v>
      </c>
      <c r="AP213" s="85">
        <f t="shared" ca="1" si="965"/>
        <v>0.3</v>
      </c>
      <c r="AQ213" s="70"/>
      <c r="AS213" s="69">
        <f>IFERROR(VLOOKUP(Q213,'[1]Professional Skills'!$A$4:$AM$288,MATCH(Profession,'[1]Professional Skills'!$A$3:$AM$3,0),FALSE),"- -")</f>
        <v>0</v>
      </c>
      <c r="AU213" s="7">
        <f t="shared" si="1268"/>
        <v>0</v>
      </c>
      <c r="AV213" s="7">
        <f t="shared" ca="1" si="1267"/>
        <v>0</v>
      </c>
      <c r="AW213" t="str">
        <f t="shared" si="1004"/>
        <v/>
      </c>
      <c r="AX213" t="str">
        <f>IFERROR(_xlfn.RANK.EQ(AW213,$AW$5:$AW$568),"")</f>
        <v/>
      </c>
      <c r="AY213">
        <f t="shared" si="959"/>
        <v>0</v>
      </c>
      <c r="AZ213" s="70" t="str">
        <f t="shared" si="1002"/>
        <v/>
      </c>
      <c r="BB213" s="69">
        <f>IFERROR(IF(Q213="Language",VLOOKUP(R213,[1]Cultures!$B$4:$N$218,MATCH(Culture,[1]Cultures!$B$3:$N$3,0),FALSE),VLOOKUP(Q213,[1]Cultures!$B$4:$O$212,MATCH(Culture,[1]Cultures!$B$3:$O$3,0),FALSE)),"- -")</f>
        <v>0</v>
      </c>
      <c r="BD213">
        <f t="shared" ca="1" si="1264"/>
        <v>0</v>
      </c>
      <c r="BE213" t="str">
        <f t="shared" si="1211"/>
        <v/>
      </c>
      <c r="BI213" s="7">
        <f t="shared" si="1003"/>
        <v>0</v>
      </c>
      <c r="BK213" s="7"/>
      <c r="BL213" s="70">
        <f t="shared" si="960"/>
        <v>0</v>
      </c>
      <c r="BN213" s="69">
        <f>IFERROR(VLOOKUP(V213,Charts!$BT$2:$BV$14,3,FALSE),"- -")</f>
        <v>0.84615384615384615</v>
      </c>
      <c r="BO213" s="85">
        <f t="shared" ca="1" si="966"/>
        <v>1.7806377687423374</v>
      </c>
      <c r="BP213" s="70">
        <f t="shared" ca="1" si="1212"/>
        <v>163</v>
      </c>
      <c r="BR213" s="7">
        <v>208</v>
      </c>
      <c r="BS213" s="9" t="str">
        <f ca="1">VLOOKUP(BR213,$O$3:$R$568,4,FALSE)</f>
        <v>Herbalism</v>
      </c>
      <c r="BT213" s="7" t="str">
        <f ca="1">VLOOKUP(BS213,$R$3:$V$568,5,FALSE)</f>
        <v>4 / 6</v>
      </c>
      <c r="BU213" s="7">
        <f ca="1">VLOOKUP(BT213,Charts!$BT$2:$BV$14,3,FALSE)</f>
        <v>0.53846153846153844</v>
      </c>
      <c r="BV213" s="7" t="str">
        <f t="shared" ca="1" si="1005"/>
        <v>4</v>
      </c>
      <c r="BW213" s="7" t="str">
        <f t="shared" ca="1" si="1006"/>
        <v>6</v>
      </c>
      <c r="BY213" s="7">
        <f t="shared" ca="1" si="1007"/>
        <v>0.54625863376838979</v>
      </c>
      <c r="BZ213" s="7">
        <f t="shared" ca="1" si="1008"/>
        <v>-7.7970953068513538E-3</v>
      </c>
      <c r="CA213" s="7">
        <f t="shared" ca="1" si="1009"/>
        <v>0</v>
      </c>
      <c r="CB213" s="7">
        <f t="shared" ca="1" si="1010"/>
        <v>0</v>
      </c>
      <c r="CC213" s="7">
        <f ca="1">IFERROR(IF(CC212+CB213&gt;CD$4,CC212,CC212+CB213),"")</f>
        <v>38</v>
      </c>
      <c r="CD213" s="7">
        <f t="shared" ca="1" si="1213"/>
        <v>0</v>
      </c>
      <c r="CE213" s="7">
        <f t="shared" ca="1" si="1011"/>
        <v>0.90656539080333731</v>
      </c>
      <c r="CF213" s="7">
        <f t="shared" ca="1" si="1012"/>
        <v>-0.36810385234179888</v>
      </c>
      <c r="CG213" s="7">
        <f t="shared" ca="1" si="1013"/>
        <v>0</v>
      </c>
      <c r="CH213" s="7">
        <f t="shared" ca="1" si="1014"/>
        <v>0</v>
      </c>
      <c r="CI213" s="7">
        <f ca="1">IFERROR(IF(CI212+CH213&gt;CJ$4,CI212,CI212+CH213),"")</f>
        <v>60</v>
      </c>
      <c r="CJ213" s="7">
        <f t="shared" ca="1" si="1214"/>
        <v>0</v>
      </c>
      <c r="CK213" s="7">
        <f t="shared" ca="1" si="1015"/>
        <v>0.30648545756532219</v>
      </c>
      <c r="CL213" s="7">
        <f t="shared" ca="1" si="1016"/>
        <v>0.23197608089621624</v>
      </c>
      <c r="CM213" s="7">
        <f t="shared" ca="1" si="1017"/>
        <v>1</v>
      </c>
      <c r="CN213" s="7" t="str">
        <f t="shared" ca="1" si="1018"/>
        <v>4</v>
      </c>
      <c r="CO213" s="7">
        <f ca="1">IFERROR(IF(CO212+CN213&gt;CP$4,CO212,CO212+CN213),"")</f>
        <v>60</v>
      </c>
      <c r="CP213" s="7">
        <f t="shared" ca="1" si="1215"/>
        <v>0</v>
      </c>
      <c r="CQ213" s="7">
        <f t="shared" ca="1" si="1019"/>
        <v>8.1606630804758051E-3</v>
      </c>
      <c r="CR213" s="7">
        <f t="shared" ca="1" si="1020"/>
        <v>0.53030087538106263</v>
      </c>
      <c r="CS213" s="7">
        <f t="shared" ca="1" si="1021"/>
        <v>1</v>
      </c>
      <c r="CT213" s="7" t="str">
        <f t="shared" ca="1" si="1022"/>
        <v>4</v>
      </c>
      <c r="CU213" s="7">
        <f ca="1">IFERROR(IF(CU212+CT213&gt;CV$4,CU212,CU212+CT213),"")</f>
        <v>60</v>
      </c>
      <c r="CV213" s="7">
        <f t="shared" ca="1" si="1216"/>
        <v>0</v>
      </c>
      <c r="CW213" s="7">
        <f t="shared" ca="1" si="1023"/>
        <v>0.36740235061948801</v>
      </c>
      <c r="CX213" s="7">
        <f t="shared" ca="1" si="1024"/>
        <v>0.17105918784205043</v>
      </c>
      <c r="CY213" s="7">
        <f t="shared" ca="1" si="1025"/>
        <v>1</v>
      </c>
      <c r="CZ213" s="7" t="str">
        <f t="shared" ca="1" si="1026"/>
        <v>4</v>
      </c>
      <c r="DA213" s="7">
        <f ca="1">IFERROR(IF(DA212+CZ213&gt;DB$4,DA212,DA212+CZ213),"")</f>
        <v>60</v>
      </c>
      <c r="DB213" s="7">
        <f t="shared" ca="1" si="1217"/>
        <v>0</v>
      </c>
      <c r="DC213" s="7">
        <f t="shared" ca="1" si="1027"/>
        <v>0.64737474813176221</v>
      </c>
      <c r="DD213" s="7">
        <f t="shared" ca="1" si="1028"/>
        <v>-0.10891320967022378</v>
      </c>
      <c r="DE213" s="7">
        <f t="shared" ca="1" si="1029"/>
        <v>0</v>
      </c>
      <c r="DF213" s="7">
        <f t="shared" ca="1" si="1030"/>
        <v>0</v>
      </c>
      <c r="DG213" s="7">
        <f ca="1">IFERROR(IF(DG212+DF213&gt;DH$4,DG212,DG212+DF213),"")</f>
        <v>60</v>
      </c>
      <c r="DH213" s="7">
        <f t="shared" ca="1" si="1218"/>
        <v>0</v>
      </c>
      <c r="DI213" s="7">
        <f t="shared" ca="1" si="1031"/>
        <v>0.7789881733725037</v>
      </c>
      <c r="DJ213" s="7">
        <f t="shared" ca="1" si="1032"/>
        <v>-0.24052663491096526</v>
      </c>
      <c r="DK213" s="7">
        <f t="shared" ca="1" si="1033"/>
        <v>0</v>
      </c>
      <c r="DL213" s="7">
        <f t="shared" ca="1" si="1034"/>
        <v>0</v>
      </c>
      <c r="DM213" s="7">
        <f ca="1">IFERROR(IF(DM212+DL213&gt;DN$4,DM212,DM212+DL213),"")</f>
        <v>60</v>
      </c>
      <c r="DN213" s="7">
        <f t="shared" ca="1" si="1219"/>
        <v>0</v>
      </c>
      <c r="DO213" s="7">
        <f t="shared" ca="1" si="1035"/>
        <v>0.86095909013252647</v>
      </c>
      <c r="DP213" s="7">
        <f t="shared" ca="1" si="1036"/>
        <v>-0.32249755167098804</v>
      </c>
      <c r="DQ213" s="7">
        <f t="shared" ca="1" si="1037"/>
        <v>0</v>
      </c>
      <c r="DR213" s="7">
        <f t="shared" ca="1" si="1038"/>
        <v>0</v>
      </c>
      <c r="DS213" s="7">
        <f ca="1">IFERROR(IF(DS212+DR213&gt;DT$4,DS212,DS212+DR213),"")</f>
        <v>60</v>
      </c>
      <c r="DT213" s="7">
        <f t="shared" ca="1" si="1220"/>
        <v>0</v>
      </c>
      <c r="DU213" s="7">
        <f t="shared" ca="1" si="1039"/>
        <v>0.23781818927391685</v>
      </c>
      <c r="DV213" s="7">
        <f t="shared" ca="1" si="1040"/>
        <v>0.30064334918762159</v>
      </c>
      <c r="DW213" s="7">
        <f t="shared" ca="1" si="1041"/>
        <v>1</v>
      </c>
      <c r="DX213" s="7" t="str">
        <f t="shared" ca="1" si="1042"/>
        <v>4</v>
      </c>
      <c r="DY213" s="7">
        <f ca="1">IFERROR(IF(DY212+DX213&gt;DZ$4,DY212,DY212+DX213),"")</f>
        <v>60</v>
      </c>
      <c r="DZ213" s="7">
        <f t="shared" ca="1" si="1221"/>
        <v>0</v>
      </c>
      <c r="EA213" s="7">
        <f t="shared" ca="1" si="1043"/>
        <v>0.28639432257603104</v>
      </c>
      <c r="EB213" s="7">
        <f t="shared" ca="1" si="1044"/>
        <v>0.2520672158855074</v>
      </c>
      <c r="EC213" s="7">
        <f t="shared" ca="1" si="1045"/>
        <v>1</v>
      </c>
      <c r="ED213" s="7" t="str">
        <f t="shared" ca="1" si="1046"/>
        <v>4</v>
      </c>
      <c r="EE213" s="7">
        <f ca="1">IFERROR(IF(EE212+ED213&gt;EF$4,EE212,EE212+ED213),"")</f>
        <v>60</v>
      </c>
      <c r="EF213" s="7">
        <f t="shared" ca="1" si="1222"/>
        <v>0</v>
      </c>
      <c r="EG213" s="7">
        <f t="shared" ca="1" si="1047"/>
        <v>0.51332328918881509</v>
      </c>
      <c r="EH213" s="7">
        <f t="shared" ca="1" si="1048"/>
        <v>2.5138249272723345E-2</v>
      </c>
      <c r="EI213" s="7">
        <f t="shared" ca="1" si="1049"/>
        <v>1</v>
      </c>
      <c r="EJ213" s="7" t="str">
        <f t="shared" ca="1" si="1050"/>
        <v>4</v>
      </c>
      <c r="EK213" s="7">
        <f ca="1">IFERROR(IF(EK212+EJ213&gt;EL$4,EK212,EK212+EJ213),"")</f>
        <v>60</v>
      </c>
      <c r="EL213" s="7">
        <f t="shared" ca="1" si="1223"/>
        <v>0</v>
      </c>
      <c r="EM213" s="7">
        <f t="shared" ca="1" si="1051"/>
        <v>0.89715601829420599</v>
      </c>
      <c r="EN213" s="7">
        <f t="shared" ca="1" si="1052"/>
        <v>-0.35869447983266756</v>
      </c>
      <c r="EO213" s="7">
        <f t="shared" ca="1" si="1053"/>
        <v>0</v>
      </c>
      <c r="EP213" s="7">
        <f t="shared" ca="1" si="1054"/>
        <v>0</v>
      </c>
      <c r="EQ213" s="7">
        <f ca="1">IFERROR(IF(EQ212+EP213&gt;ER$4,EQ212,EQ212+EP213),"")</f>
        <v>60</v>
      </c>
      <c r="ER213" s="7">
        <f t="shared" ca="1" si="1224"/>
        <v>0</v>
      </c>
      <c r="ES213" s="7">
        <f t="shared" ca="1" si="1055"/>
        <v>0.24582440647057302</v>
      </c>
      <c r="ET213" s="7">
        <f t="shared" ca="1" si="1056"/>
        <v>0.29263713199096542</v>
      </c>
      <c r="EU213" s="7">
        <f t="shared" ca="1" si="1057"/>
        <v>1</v>
      </c>
      <c r="EV213" s="7" t="str">
        <f t="shared" ca="1" si="1058"/>
        <v>4</v>
      </c>
      <c r="EW213" s="7">
        <f ca="1">IFERROR(IF(EW212+EV213&gt;EX$4,EW212,EW212+EV213),"")</f>
        <v>60</v>
      </c>
      <c r="EX213" s="7">
        <f t="shared" ca="1" si="1225"/>
        <v>0</v>
      </c>
      <c r="EY213" s="7">
        <f t="shared" ca="1" si="1059"/>
        <v>0.59884995274786246</v>
      </c>
      <c r="EZ213" s="7">
        <f t="shared" ca="1" si="1060"/>
        <v>-6.0388414286324021E-2</v>
      </c>
      <c r="FA213" s="7">
        <f t="shared" ca="1" si="1061"/>
        <v>0</v>
      </c>
      <c r="FB213" s="7">
        <f t="shared" ca="1" si="1062"/>
        <v>0</v>
      </c>
      <c r="FC213" s="7">
        <f ca="1">IFERROR(IF(FC212+FB213&gt;FD$4,FC212,FC212+FB213),"")</f>
        <v>60</v>
      </c>
      <c r="FD213" s="7">
        <f t="shared" ca="1" si="1226"/>
        <v>0</v>
      </c>
      <c r="FE213" s="7">
        <f t="shared" ca="1" si="1063"/>
        <v>0.65175185620409248</v>
      </c>
      <c r="FF213" s="7">
        <f t="shared" ca="1" si="1064"/>
        <v>-0.11329031774255405</v>
      </c>
      <c r="FG213" s="7">
        <f t="shared" ca="1" si="1065"/>
        <v>0</v>
      </c>
      <c r="FH213" s="7">
        <f t="shared" ca="1" si="1066"/>
        <v>0</v>
      </c>
      <c r="FI213" s="7">
        <f ca="1">IFERROR(IF(FI212+FH213&gt;FJ$4,FI212,FI212+FH213),"")</f>
        <v>60</v>
      </c>
      <c r="FJ213" s="7">
        <f t="shared" ca="1" si="1227"/>
        <v>0</v>
      </c>
      <c r="FK213" s="7">
        <f t="shared" ca="1" si="1067"/>
        <v>0.3543905778724844</v>
      </c>
      <c r="FL213" s="7">
        <f t="shared" ca="1" si="1068"/>
        <v>0.18407096058905403</v>
      </c>
      <c r="FM213" s="7">
        <f t="shared" ca="1" si="1069"/>
        <v>1</v>
      </c>
      <c r="FN213" s="7" t="str">
        <f t="shared" ca="1" si="1070"/>
        <v>4</v>
      </c>
      <c r="FO213" s="7">
        <f ca="1">IFERROR(IF(FO212+FN213&gt;FP$4,FO212,FO212+FN213),"")</f>
        <v>60</v>
      </c>
      <c r="FP213" s="7">
        <f t="shared" ca="1" si="1228"/>
        <v>0</v>
      </c>
      <c r="FQ213" s="7">
        <f t="shared" ca="1" si="1071"/>
        <v>0.94258126091969363</v>
      </c>
      <c r="FR213" s="7">
        <f t="shared" ca="1" si="1072"/>
        <v>-0.40411972245815519</v>
      </c>
      <c r="FS213" s="7">
        <f t="shared" ca="1" si="1073"/>
        <v>0</v>
      </c>
      <c r="FT213" s="7">
        <f t="shared" ca="1" si="1074"/>
        <v>0</v>
      </c>
      <c r="FU213" s="7">
        <f ca="1">IFERROR(IF(FU212+FT213&gt;FV$4,FU212,FU212+FT213),"")</f>
        <v>60</v>
      </c>
      <c r="FV213" s="7">
        <f t="shared" ca="1" si="1229"/>
        <v>0</v>
      </c>
      <c r="FW213" s="7">
        <f t="shared" ca="1" si="1075"/>
        <v>0.66917814779693319</v>
      </c>
      <c r="FX213" s="7">
        <f t="shared" ca="1" si="1076"/>
        <v>-0.13071660933539475</v>
      </c>
      <c r="FY213" s="7">
        <f t="shared" ca="1" si="1077"/>
        <v>0</v>
      </c>
      <c r="FZ213" s="7">
        <f t="shared" ca="1" si="1078"/>
        <v>0</v>
      </c>
      <c r="GA213" s="7">
        <f ca="1">IFERROR(IF(GA212+FZ213&gt;GB$4,GA212,GA212+FZ213),"")</f>
        <v>60</v>
      </c>
      <c r="GB213" s="7">
        <f t="shared" ca="1" si="1230"/>
        <v>0</v>
      </c>
      <c r="GC213" s="7">
        <f t="shared" ca="1" si="1079"/>
        <v>0.44359730122098529</v>
      </c>
      <c r="GD213" s="7">
        <f t="shared" ca="1" si="1080"/>
        <v>9.4864237240553151E-2</v>
      </c>
      <c r="GE213" s="7">
        <f t="shared" ca="1" si="1081"/>
        <v>1</v>
      </c>
      <c r="GF213" s="7" t="str">
        <f t="shared" ca="1" si="1082"/>
        <v>4</v>
      </c>
      <c r="GG213" s="7">
        <f ca="1">IFERROR(IF(GG212+GF213&gt;GH$4,GG212,GG212+GF213),"")</f>
        <v>60</v>
      </c>
      <c r="GH213" s="7">
        <f t="shared" ca="1" si="1231"/>
        <v>0</v>
      </c>
      <c r="GI213" s="7">
        <f t="shared" ca="1" si="1083"/>
        <v>0.16213531138809301</v>
      </c>
      <c r="GJ213" s="7">
        <f t="shared" ca="1" si="1084"/>
        <v>0.37632622707344543</v>
      </c>
      <c r="GK213" s="7">
        <f t="shared" ca="1" si="1085"/>
        <v>1</v>
      </c>
      <c r="GL213" s="7" t="str">
        <f t="shared" ca="1" si="1086"/>
        <v>4</v>
      </c>
      <c r="GM213" s="7">
        <f ca="1">IFERROR(IF(GM212+GL213&gt;GN$4,GM212,GM212+GL213),"")</f>
        <v>60</v>
      </c>
      <c r="GN213" s="7">
        <f t="shared" ca="1" si="1232"/>
        <v>0</v>
      </c>
      <c r="GO213" s="7">
        <f t="shared" ca="1" si="1087"/>
        <v>0.36526927372314633</v>
      </c>
      <c r="GP213" s="7">
        <f t="shared" ca="1" si="1088"/>
        <v>0.17319226473839211</v>
      </c>
      <c r="GQ213" s="7">
        <f t="shared" ca="1" si="1089"/>
        <v>1</v>
      </c>
      <c r="GR213" s="7" t="str">
        <f t="shared" ca="1" si="1090"/>
        <v>4</v>
      </c>
      <c r="GS213" s="7">
        <f ca="1">IFERROR(IF(GS212+GR213&gt;GT$4,GS212,GS212+GR213),"")</f>
        <v>60</v>
      </c>
      <c r="GT213" s="7">
        <f t="shared" ca="1" si="1233"/>
        <v>0</v>
      </c>
      <c r="GU213" s="7">
        <f t="shared" ca="1" si="1091"/>
        <v>0.39061829143553273</v>
      </c>
      <c r="GV213" s="7">
        <f t="shared" ca="1" si="1092"/>
        <v>0.14784324702600571</v>
      </c>
      <c r="GW213" s="7">
        <f t="shared" ca="1" si="1093"/>
        <v>1</v>
      </c>
      <c r="GX213" s="7" t="str">
        <f t="shared" ca="1" si="1094"/>
        <v>4</v>
      </c>
      <c r="GY213" s="7">
        <f ca="1">IFERROR(IF(GY212+GX213&gt;GZ$4,GY212,GY212+GX213),"")</f>
        <v>60</v>
      </c>
      <c r="GZ213" s="7">
        <f t="shared" ca="1" si="1234"/>
        <v>0</v>
      </c>
      <c r="HA213" s="7">
        <f t="shared" ca="1" si="1095"/>
        <v>0.9138330733970339</v>
      </c>
      <c r="HB213" s="7">
        <f t="shared" ca="1" si="1096"/>
        <v>-0.37537153493549547</v>
      </c>
      <c r="HC213" s="7">
        <f t="shared" ca="1" si="1097"/>
        <v>0</v>
      </c>
      <c r="HD213" s="7">
        <f t="shared" ca="1" si="1098"/>
        <v>0</v>
      </c>
      <c r="HE213" s="7">
        <f ca="1">IFERROR(IF(HE212+HD213&gt;HF$4,HE212,HE212+HD213),"")</f>
        <v>60</v>
      </c>
      <c r="HF213" s="7">
        <f t="shared" ca="1" si="1235"/>
        <v>0</v>
      </c>
      <c r="HG213" s="7">
        <f t="shared" ca="1" si="1099"/>
        <v>0.29357356311454419</v>
      </c>
      <c r="HH213" s="7">
        <f t="shared" ca="1" si="1100"/>
        <v>0.24488797534699425</v>
      </c>
      <c r="HI213" s="7">
        <f t="shared" ca="1" si="1101"/>
        <v>1</v>
      </c>
      <c r="HJ213" s="7" t="str">
        <f t="shared" ca="1" si="1102"/>
        <v>4</v>
      </c>
      <c r="HK213" s="7">
        <f ca="1">IFERROR(IF(HK212+HJ213&gt;HL$4,HK212,HK212+HJ213),"")</f>
        <v>60</v>
      </c>
      <c r="HL213" s="7">
        <f t="shared" ca="1" si="1236"/>
        <v>0</v>
      </c>
      <c r="HM213" s="7">
        <f t="shared" ca="1" si="1103"/>
        <v>3.7105527383591297E-2</v>
      </c>
      <c r="HN213" s="7">
        <f t="shared" ca="1" si="1104"/>
        <v>0.50135601107794714</v>
      </c>
      <c r="HO213" s="7">
        <f t="shared" ca="1" si="1105"/>
        <v>1</v>
      </c>
      <c r="HP213" s="7" t="str">
        <f t="shared" ca="1" si="1106"/>
        <v>4</v>
      </c>
      <c r="HQ213" s="7">
        <f ca="1">IFERROR(IF(HQ212+HP213&gt;HR$4,HQ212,HQ212+HP213),"")</f>
        <v>60</v>
      </c>
      <c r="HR213" s="7">
        <f t="shared" ca="1" si="1237"/>
        <v>0</v>
      </c>
      <c r="HS213" s="7">
        <f t="shared" ca="1" si="1107"/>
        <v>0.37870399149277845</v>
      </c>
      <c r="HT213" s="7">
        <f t="shared" ca="1" si="1108"/>
        <v>0.15975754696875999</v>
      </c>
      <c r="HU213" s="7">
        <f t="shared" ca="1" si="1109"/>
        <v>1</v>
      </c>
      <c r="HV213" s="7" t="str">
        <f t="shared" ca="1" si="1110"/>
        <v>4</v>
      </c>
      <c r="HW213" s="7">
        <f ca="1">IFERROR(IF(HW212+HV213&gt;HX$4,HW212,HW212+HV213),"")</f>
        <v>60</v>
      </c>
      <c r="HX213" s="7">
        <f t="shared" ca="1" si="1238"/>
        <v>0</v>
      </c>
      <c r="HY213" s="7">
        <f t="shared" ca="1" si="1111"/>
        <v>0.10330210008315099</v>
      </c>
      <c r="HZ213" s="7">
        <f t="shared" ca="1" si="1112"/>
        <v>0.43515943837838744</v>
      </c>
      <c r="IA213" s="7">
        <f t="shared" ca="1" si="1113"/>
        <v>1</v>
      </c>
      <c r="IB213" s="7" t="str">
        <f t="shared" ca="1" si="1114"/>
        <v>4</v>
      </c>
      <c r="IC213" s="7">
        <f ca="1">IFERROR(IF(IC212+IB213&gt;ID$4,IC212,IC212+IB213),"")</f>
        <v>60</v>
      </c>
      <c r="ID213" s="7">
        <f t="shared" ca="1" si="1239"/>
        <v>0</v>
      </c>
      <c r="IE213" s="7">
        <f t="shared" ca="1" si="1115"/>
        <v>0.28760945719343201</v>
      </c>
      <c r="IF213" s="7">
        <f t="shared" ca="1" si="1116"/>
        <v>0.25085208126810643</v>
      </c>
      <c r="IG213" s="7">
        <f t="shared" ca="1" si="1117"/>
        <v>1</v>
      </c>
      <c r="IH213" s="7" t="str">
        <f t="shared" ca="1" si="1118"/>
        <v>4</v>
      </c>
      <c r="II213" s="7">
        <f ca="1">IFERROR(IF(II212+IH213&gt;IJ$4,II212,II212+IH213),"")</f>
        <v>60</v>
      </c>
      <c r="IJ213" s="7">
        <f t="shared" ca="1" si="1240"/>
        <v>0</v>
      </c>
      <c r="IK213" s="7">
        <f t="shared" ca="1" si="1119"/>
        <v>0.85962758683671181</v>
      </c>
      <c r="IL213" s="7">
        <f t="shared" ca="1" si="1120"/>
        <v>-0.32116604837517337</v>
      </c>
      <c r="IM213" s="7">
        <f t="shared" ca="1" si="1121"/>
        <v>0</v>
      </c>
      <c r="IN213" s="7">
        <f t="shared" ca="1" si="1122"/>
        <v>0</v>
      </c>
      <c r="IO213" s="7">
        <f ca="1">IFERROR(IF(IO212+IN213&gt;IP$4,IO212,IO212+IN213),"")</f>
        <v>60</v>
      </c>
      <c r="IP213" s="7">
        <f t="shared" ca="1" si="1241"/>
        <v>0</v>
      </c>
      <c r="IQ213" s="7">
        <f t="shared" ca="1" si="1123"/>
        <v>0.67194095058381942</v>
      </c>
      <c r="IR213" s="7">
        <f t="shared" ca="1" si="1124"/>
        <v>-0.13347941212228098</v>
      </c>
      <c r="IS213" s="7">
        <f t="shared" ca="1" si="1125"/>
        <v>0</v>
      </c>
      <c r="IT213" s="7">
        <f t="shared" ca="1" si="1126"/>
        <v>0</v>
      </c>
      <c r="IU213" s="7">
        <f ca="1">IFERROR(IF(IU212+IT213&gt;IV$4,IU212,IU212+IT213),"")</f>
        <v>60</v>
      </c>
      <c r="IV213" s="7">
        <f t="shared" ca="1" si="1242"/>
        <v>0</v>
      </c>
      <c r="IW213" s="7">
        <f t="shared" ca="1" si="1127"/>
        <v>0.33478323725757753</v>
      </c>
      <c r="IX213" s="7">
        <f t="shared" ca="1" si="1128"/>
        <v>0.20367830120396091</v>
      </c>
      <c r="IY213" s="7">
        <f t="shared" ca="1" si="1129"/>
        <v>1</v>
      </c>
      <c r="IZ213" s="7" t="str">
        <f t="shared" ca="1" si="1130"/>
        <v>4</v>
      </c>
      <c r="JA213" s="7">
        <f ca="1">IFERROR(IF(JA212+IZ213&gt;JB$4,JA212,JA212+IZ213),"")</f>
        <v>60</v>
      </c>
      <c r="JB213" s="7">
        <f t="shared" ca="1" si="1243"/>
        <v>0</v>
      </c>
      <c r="JC213" s="7">
        <f t="shared" ca="1" si="1131"/>
        <v>0.91230232076375894</v>
      </c>
      <c r="JD213" s="7">
        <f t="shared" ca="1" si="1132"/>
        <v>-0.37384078230222051</v>
      </c>
      <c r="JE213" s="7">
        <f t="shared" ca="1" si="1133"/>
        <v>0</v>
      </c>
      <c r="JF213" s="7">
        <f t="shared" ca="1" si="1134"/>
        <v>0</v>
      </c>
      <c r="JG213" s="7">
        <f ca="1">IFERROR(IF(JG212+JF213&gt;JH$4,JG212,JG212+JF213),"")</f>
        <v>60</v>
      </c>
      <c r="JH213" s="7">
        <f t="shared" ca="1" si="1244"/>
        <v>0</v>
      </c>
      <c r="JI213" s="7">
        <f t="shared" ca="1" si="1135"/>
        <v>0.69121626092176902</v>
      </c>
      <c r="JJ213" s="7">
        <f t="shared" ca="1" si="1136"/>
        <v>-0.15275472246023059</v>
      </c>
      <c r="JK213" s="7">
        <f t="shared" ca="1" si="1137"/>
        <v>0</v>
      </c>
      <c r="JL213" s="7">
        <f t="shared" ca="1" si="1138"/>
        <v>0</v>
      </c>
      <c r="JM213" s="7">
        <f ca="1">IFERROR(IF(JM212+JL213&gt;JN$4,JM212,JM212+JL213),"")</f>
        <v>60</v>
      </c>
      <c r="JN213" s="7">
        <f t="shared" ca="1" si="1245"/>
        <v>0</v>
      </c>
      <c r="JO213" s="7">
        <f t="shared" ca="1" si="1139"/>
        <v>0.14701805747886143</v>
      </c>
      <c r="JP213" s="7">
        <f t="shared" ca="1" si="1140"/>
        <v>0.39144348098267701</v>
      </c>
      <c r="JQ213" s="7">
        <f t="shared" ca="1" si="1141"/>
        <v>1</v>
      </c>
      <c r="JR213" s="7" t="str">
        <f t="shared" ca="1" si="1142"/>
        <v>4</v>
      </c>
      <c r="JS213" s="7">
        <f ca="1">IFERROR(IF(JS212+JR213&gt;JT$4,JS212,JS212+JR213),"")</f>
        <v>60</v>
      </c>
      <c r="JT213" s="7">
        <f t="shared" ca="1" si="1246"/>
        <v>0</v>
      </c>
      <c r="JU213" s="7">
        <f t="shared" ca="1" si="1143"/>
        <v>0.57274627377973142</v>
      </c>
      <c r="JV213" s="7">
        <f t="shared" ca="1" si="1144"/>
        <v>-3.4284735318192983E-2</v>
      </c>
      <c r="JW213" s="7">
        <f t="shared" ca="1" si="1145"/>
        <v>0</v>
      </c>
      <c r="JX213" s="7">
        <f t="shared" ca="1" si="1146"/>
        <v>0</v>
      </c>
      <c r="JY213" s="7">
        <f ca="1">IFERROR(IF(JY212+JX213&gt;JZ$4,JY212,JY212+JX213),"")</f>
        <v>60</v>
      </c>
      <c r="JZ213" s="7">
        <f t="shared" ca="1" si="1247"/>
        <v>0</v>
      </c>
      <c r="KA213" s="7">
        <f t="shared" ca="1" si="1147"/>
        <v>0.89197292747433199</v>
      </c>
      <c r="KB213" s="7">
        <f t="shared" ca="1" si="1148"/>
        <v>-0.35351138901279355</v>
      </c>
      <c r="KC213" s="7">
        <f t="shared" ca="1" si="1149"/>
        <v>0</v>
      </c>
      <c r="KD213" s="7">
        <f t="shared" ca="1" si="1150"/>
        <v>0</v>
      </c>
      <c r="KE213" s="7">
        <f ca="1">IFERROR(IF(KE212+KD213&gt;KF$4,KE212,KE212+KD213),"")</f>
        <v>60</v>
      </c>
      <c r="KF213" s="7">
        <f t="shared" ca="1" si="1248"/>
        <v>0</v>
      </c>
      <c r="KG213" s="7">
        <f t="shared" ca="1" si="1151"/>
        <v>0.92315794413037011</v>
      </c>
      <c r="KH213" s="7">
        <f t="shared" ca="1" si="1152"/>
        <v>-0.38469640566883168</v>
      </c>
      <c r="KI213" s="7">
        <f t="shared" ca="1" si="1153"/>
        <v>0</v>
      </c>
      <c r="KJ213" s="7">
        <f t="shared" ca="1" si="1154"/>
        <v>0</v>
      </c>
      <c r="KK213" s="7">
        <f ca="1">IFERROR(IF(KK212+KJ213&gt;KL$4,KK212,KK212+KJ213),"")</f>
        <v>60</v>
      </c>
      <c r="KL213" s="7">
        <f t="shared" ca="1" si="1249"/>
        <v>0</v>
      </c>
      <c r="KM213" s="7">
        <f t="shared" ca="1" si="1155"/>
        <v>0.21724504817523238</v>
      </c>
      <c r="KN213" s="7">
        <f t="shared" ca="1" si="1156"/>
        <v>0.32121649028630606</v>
      </c>
      <c r="KO213" s="7">
        <f t="shared" ca="1" si="1157"/>
        <v>1</v>
      </c>
      <c r="KP213" s="7" t="str">
        <f t="shared" ca="1" si="1158"/>
        <v>4</v>
      </c>
      <c r="KQ213" s="7">
        <f ca="1">IFERROR(IF(KQ212+KP213&gt;KR$4,KQ212,KQ212+KP213),"")</f>
        <v>60</v>
      </c>
      <c r="KR213" s="7">
        <f t="shared" ca="1" si="1250"/>
        <v>0</v>
      </c>
      <c r="KS213" s="7">
        <f t="shared" ca="1" si="1159"/>
        <v>0.17813330747585132</v>
      </c>
      <c r="KT213" s="7">
        <f t="shared" ca="1" si="1160"/>
        <v>0.36032823098568711</v>
      </c>
      <c r="KU213" s="7">
        <f t="shared" ca="1" si="1161"/>
        <v>1</v>
      </c>
      <c r="KV213" s="7" t="str">
        <f t="shared" ca="1" si="1162"/>
        <v>4</v>
      </c>
      <c r="KW213" s="7">
        <f ca="1">IFERROR(IF(KW212+KV213&gt;KX$4,KW212,KW212+KV213),"")</f>
        <v>60</v>
      </c>
      <c r="KX213" s="7">
        <f t="shared" ca="1" si="1251"/>
        <v>0</v>
      </c>
      <c r="KY213" s="7">
        <f t="shared" ca="1" si="1163"/>
        <v>0.90445895818151134</v>
      </c>
      <c r="KZ213" s="7">
        <f t="shared" ca="1" si="1164"/>
        <v>-0.36599741971997291</v>
      </c>
      <c r="LA213" s="7">
        <f t="shared" ca="1" si="1165"/>
        <v>0</v>
      </c>
      <c r="LB213" s="7">
        <f t="shared" ca="1" si="1166"/>
        <v>0</v>
      </c>
      <c r="LC213" s="7">
        <f ca="1">IFERROR(IF(LC212+LB213&gt;LD$4,LC212,LC212+LB213),"")</f>
        <v>60</v>
      </c>
      <c r="LD213" s="7">
        <f t="shared" ca="1" si="1252"/>
        <v>0</v>
      </c>
      <c r="LE213" s="7">
        <f t="shared" ca="1" si="1167"/>
        <v>0.64978559545044301</v>
      </c>
      <c r="LF213" s="7">
        <f t="shared" ca="1" si="1168"/>
        <v>-0.11132405698890457</v>
      </c>
      <c r="LG213" s="7">
        <f t="shared" ca="1" si="1169"/>
        <v>0</v>
      </c>
      <c r="LH213" s="7">
        <f t="shared" ca="1" si="1170"/>
        <v>0</v>
      </c>
      <c r="LI213" s="7">
        <f ca="1">IFERROR(IF(LI212+LH213&gt;LJ$4,LI212,LI212+LH213),"")</f>
        <v>60</v>
      </c>
      <c r="LJ213" s="7">
        <f t="shared" ca="1" si="1253"/>
        <v>0</v>
      </c>
      <c r="LK213" s="7">
        <f t="shared" ca="1" si="1171"/>
        <v>0.7106852102051594</v>
      </c>
      <c r="LL213" s="7">
        <f t="shared" ca="1" si="1172"/>
        <v>-0.17222367174362097</v>
      </c>
      <c r="LM213" s="7">
        <f t="shared" ca="1" si="1173"/>
        <v>0</v>
      </c>
      <c r="LN213" s="7">
        <f t="shared" ca="1" si="1174"/>
        <v>0</v>
      </c>
      <c r="LO213" s="7">
        <f ca="1">IFERROR(IF(LO212+LN213&gt;LP$4,LO212,LO212+LN213),"")</f>
        <v>60</v>
      </c>
      <c r="LP213" s="7">
        <f t="shared" ca="1" si="1254"/>
        <v>0</v>
      </c>
      <c r="LQ213" s="7">
        <f t="shared" ca="1" si="1175"/>
        <v>0.92397022595028433</v>
      </c>
      <c r="LR213" s="7">
        <f t="shared" ca="1" si="1176"/>
        <v>-0.38550868748874589</v>
      </c>
      <c r="LS213" s="7">
        <f t="shared" ca="1" si="1177"/>
        <v>0</v>
      </c>
      <c r="LT213" s="7">
        <f t="shared" ca="1" si="1178"/>
        <v>0</v>
      </c>
      <c r="LU213" s="7">
        <f ca="1">IFERROR(IF(LU212+LT213&gt;LV$4,LU212,LU212+LT213),"")</f>
        <v>60</v>
      </c>
      <c r="LV213" s="7">
        <f t="shared" ca="1" si="1255"/>
        <v>0</v>
      </c>
      <c r="LW213" s="7">
        <f t="shared" ca="1" si="1179"/>
        <v>0.53233807122717047</v>
      </c>
      <c r="LX213" s="7">
        <f t="shared" ca="1" si="1180"/>
        <v>6.123467234367963E-3</v>
      </c>
      <c r="LY213" s="7">
        <f t="shared" ca="1" si="1181"/>
        <v>1</v>
      </c>
      <c r="LZ213" s="7" t="str">
        <f t="shared" ca="1" si="1182"/>
        <v>4</v>
      </c>
      <c r="MA213" s="7">
        <f ca="1">IFERROR(IF(MA212+LZ213&gt;MB$4,MA212,MA212+LZ213),"")</f>
        <v>60</v>
      </c>
      <c r="MB213" s="7">
        <f t="shared" ca="1" si="1256"/>
        <v>0</v>
      </c>
      <c r="MC213" s="7">
        <f t="shared" ca="1" si="1183"/>
        <v>0.10271616547726148</v>
      </c>
      <c r="MD213" s="7">
        <f t="shared" ca="1" si="1184"/>
        <v>0.43574537298427696</v>
      </c>
      <c r="ME213" s="7">
        <f t="shared" ca="1" si="1185"/>
        <v>1</v>
      </c>
      <c r="MF213" s="7" t="str">
        <f t="shared" ca="1" si="1186"/>
        <v>4</v>
      </c>
      <c r="MG213" s="7">
        <f ca="1">IFERROR(IF(MG212+MF213&gt;MH$4,MG212,MG212+MF213),"")</f>
        <v>60</v>
      </c>
      <c r="MH213" s="7">
        <f t="shared" ca="1" si="1257"/>
        <v>0</v>
      </c>
      <c r="MI213" s="7">
        <f t="shared" ca="1" si="1187"/>
        <v>0.87442807706201398</v>
      </c>
      <c r="MJ213" s="7">
        <f t="shared" ca="1" si="1188"/>
        <v>-0.33596653860047554</v>
      </c>
      <c r="MK213" s="7">
        <f t="shared" ca="1" si="1189"/>
        <v>0</v>
      </c>
      <c r="ML213" s="7">
        <f t="shared" ca="1" si="1190"/>
        <v>0</v>
      </c>
      <c r="MM213" s="7">
        <f ca="1">IFERROR(IF(MM212+ML213&gt;MN$4,MM212,MM212+ML213),"")</f>
        <v>60</v>
      </c>
      <c r="MN213" s="7">
        <f t="shared" ca="1" si="1258"/>
        <v>0</v>
      </c>
      <c r="MO213" s="7">
        <f t="shared" ca="1" si="1191"/>
        <v>0.49182450013734313</v>
      </c>
      <c r="MP213" s="7">
        <f t="shared" ca="1" si="1192"/>
        <v>4.6637038324195301E-2</v>
      </c>
      <c r="MQ213" s="7">
        <f t="shared" ca="1" si="1193"/>
        <v>1</v>
      </c>
      <c r="MR213" s="7" t="str">
        <f t="shared" ca="1" si="1194"/>
        <v>4</v>
      </c>
      <c r="MS213" s="7">
        <f ca="1">IFERROR(IF(MS212+MR213&gt;MT$4,MS212,MS212+MR213),"")</f>
        <v>60</v>
      </c>
      <c r="MT213" s="7">
        <f t="shared" ca="1" si="1259"/>
        <v>0</v>
      </c>
      <c r="MU213" s="7">
        <f t="shared" ca="1" si="1195"/>
        <v>0.75052351541596762</v>
      </c>
      <c r="MV213" s="7">
        <f t="shared" ca="1" si="1196"/>
        <v>-0.21206197695442919</v>
      </c>
      <c r="MW213" s="7">
        <f t="shared" ca="1" si="1197"/>
        <v>0</v>
      </c>
      <c r="MX213" s="7">
        <f t="shared" ca="1" si="1198"/>
        <v>0</v>
      </c>
      <c r="MY213" s="7">
        <f ca="1">IFERROR(IF(MY212+MX213&gt;MZ$4,MY212,MY212+MX213),"")</f>
        <v>60</v>
      </c>
      <c r="MZ213" s="7">
        <f t="shared" ca="1" si="1260"/>
        <v>0</v>
      </c>
      <c r="NA213" s="7">
        <f t="shared" ca="1" si="1199"/>
        <v>0.49343688160066979</v>
      </c>
      <c r="NB213" s="7">
        <f t="shared" ca="1" si="1200"/>
        <v>4.502465686086865E-2</v>
      </c>
      <c r="NC213" s="7">
        <f t="shared" ca="1" si="1201"/>
        <v>1</v>
      </c>
      <c r="ND213" s="7" t="str">
        <f t="shared" ca="1" si="1202"/>
        <v>4</v>
      </c>
      <c r="NE213" s="7">
        <f ca="1">IFERROR(IF(NE212+ND213&gt;NF$4,NE212,NE212+ND213),"")</f>
        <v>60</v>
      </c>
      <c r="NF213" s="7">
        <f t="shared" ca="1" si="1261"/>
        <v>0</v>
      </c>
      <c r="NG213" s="7">
        <f t="shared" ca="1" si="1203"/>
        <v>0.34237037419615357</v>
      </c>
      <c r="NH213" s="7">
        <f t="shared" ca="1" si="1204"/>
        <v>0.19609116426538487</v>
      </c>
      <c r="NI213" s="7">
        <f t="shared" ca="1" si="1205"/>
        <v>1</v>
      </c>
      <c r="NJ213" s="7" t="str">
        <f t="shared" ca="1" si="1206"/>
        <v>4</v>
      </c>
      <c r="NK213" s="7">
        <f ca="1">IFERROR(IF(NK212+NJ213&gt;NL$4,NK212,NK212+NJ213),"")</f>
        <v>60</v>
      </c>
      <c r="NL213" s="7">
        <f t="shared" ca="1" si="1262"/>
        <v>0</v>
      </c>
      <c r="NM213" s="7">
        <f t="shared" ca="1" si="1207"/>
        <v>0.72915294836291378</v>
      </c>
      <c r="NN213" s="7">
        <f t="shared" ca="1" si="1208"/>
        <v>-0.19069140990137534</v>
      </c>
      <c r="NO213" s="7">
        <f t="shared" ca="1" si="1209"/>
        <v>0</v>
      </c>
      <c r="NP213" s="7">
        <f t="shared" ca="1" si="1210"/>
        <v>0</v>
      </c>
      <c r="NQ213" s="7">
        <f ca="1">IFERROR(IF(NQ212+NP213&gt;NR$4,NQ212,NQ212+NP213),"")</f>
        <v>60</v>
      </c>
      <c r="NR213" s="7">
        <f t="shared" ca="1" si="1263"/>
        <v>0</v>
      </c>
      <c r="NT213">
        <v>211</v>
      </c>
      <c r="NU213" s="7" t="s">
        <v>19</v>
      </c>
      <c r="NV213" s="7" t="str">
        <f t="shared" ca="1" si="967"/>
        <v/>
      </c>
      <c r="NW213" s="7" t="str">
        <f t="shared" ca="1" si="961"/>
        <v/>
      </c>
      <c r="NX213" t="str">
        <f ca="1">IFERROR(VLOOKUP(NT213,$K$3:$AK$568,8,FALSE),"")</f>
        <v/>
      </c>
      <c r="NY213" t="str">
        <f ca="1">IFERROR(VLOOKUP(NT213,$K$3:$AK$568,9,FALSE),"")</f>
        <v/>
      </c>
      <c r="NZ213" s="7" t="str">
        <f ca="1">IFERROR(VLOOKUP(NT213,$K$3:$AK$568,27,FALSE),"")</f>
        <v/>
      </c>
      <c r="OB213">
        <v>211</v>
      </c>
      <c r="OC213" s="7" t="s">
        <v>19</v>
      </c>
      <c r="OD213" t="e">
        <f t="shared" ca="1" si="968"/>
        <v>#N/A</v>
      </c>
      <c r="OE213" s="7" t="str">
        <f t="shared" ca="1" si="969"/>
        <v/>
      </c>
      <c r="OF213" s="7" t="str">
        <f t="shared" ca="1" si="970"/>
        <v/>
      </c>
      <c r="OG213" t="str">
        <f t="shared" ca="1" si="971"/>
        <v/>
      </c>
      <c r="OI213">
        <v>211</v>
      </c>
      <c r="OJ213" s="7" t="s">
        <v>19</v>
      </c>
      <c r="OK213" s="7" t="str">
        <f t="shared" ca="1" si="972"/>
        <v/>
      </c>
      <c r="OL213" s="7" t="str">
        <f t="shared" ca="1" si="973"/>
        <v/>
      </c>
      <c r="OM213" t="str">
        <f ca="1">IFERROR(VLOOKUP(OI213,$L$3:$AK$568,7,FALSE),"")</f>
        <v/>
      </c>
      <c r="ON213" t="str">
        <f ca="1">IFERROR(VLOOKUP(OI213,$L$3:$AK$568,8,FALSE),"")</f>
        <v/>
      </c>
      <c r="OO213" s="7" t="str">
        <f ca="1">IFERROR(VLOOKUP(OI213,$L$3:$AK$568,26,FALSE),"")</f>
        <v/>
      </c>
      <c r="OQ213">
        <v>211</v>
      </c>
      <c r="OR213" s="7" t="s">
        <v>19</v>
      </c>
      <c r="OS213" t="e">
        <f t="shared" ca="1" si="974"/>
        <v>#N/A</v>
      </c>
      <c r="OT213" s="7" t="str">
        <f t="shared" ca="1" si="975"/>
        <v/>
      </c>
      <c r="OU213" s="7" t="str">
        <f t="shared" ca="1" si="976"/>
        <v/>
      </c>
      <c r="OV213" t="str">
        <f t="shared" ca="1" si="977"/>
        <v/>
      </c>
      <c r="OX213">
        <v>211</v>
      </c>
      <c r="OY213" s="7" t="s">
        <v>19</v>
      </c>
      <c r="OZ213" s="7" t="str">
        <f t="shared" ca="1" si="978"/>
        <v/>
      </c>
      <c r="PA213" s="7" t="str">
        <f t="shared" ca="1" si="979"/>
        <v/>
      </c>
      <c r="PB213" t="str">
        <f ca="1">IFERROR(VLOOKUP(OX213,$M$3:$AK$568,6,FALSE),"")</f>
        <v/>
      </c>
      <c r="PC213" t="str">
        <f ca="1">IFERROR(VLOOKUP(OX213,$M$3:$AK$568,7,FALSE),"")</f>
        <v/>
      </c>
      <c r="PD213" s="7" t="str">
        <f ca="1">IFERROR(VLOOKUP(OX213,$M$3:$AK$568,25,FALSE),"")</f>
        <v/>
      </c>
      <c r="PF213">
        <v>211</v>
      </c>
      <c r="PG213" s="7" t="s">
        <v>19</v>
      </c>
      <c r="PH213" t="e">
        <f t="shared" ca="1" si="980"/>
        <v>#N/A</v>
      </c>
      <c r="PI213" s="7" t="str">
        <f t="shared" ca="1" si="981"/>
        <v/>
      </c>
      <c r="PJ213" s="7" t="str">
        <f t="shared" ca="1" si="982"/>
        <v/>
      </c>
      <c r="PK213" t="str">
        <f t="shared" ca="1" si="983"/>
        <v/>
      </c>
      <c r="PM213">
        <v>211</v>
      </c>
      <c r="PN213" s="7" t="s">
        <v>19</v>
      </c>
      <c r="PO213" s="202" t="str">
        <f t="shared" ca="1" si="984"/>
        <v/>
      </c>
      <c r="PP213" s="7" t="str">
        <f t="shared" ca="1" si="985"/>
        <v/>
      </c>
      <c r="PQ213" t="str">
        <f ca="1">IFERROR(VLOOKUP(PM213,$G$325:$R$409,12,FALSE),"")</f>
        <v/>
      </c>
      <c r="PR213" t="e">
        <f ca="1">VLOOKUP(PM213,$G$324:$Q$409,11,FALSE)</f>
        <v>#N/A</v>
      </c>
      <c r="PS213" s="7" t="str">
        <f ca="1">VLOOKUP(PQ213,$R$325:$Y$409,8,FALSE)</f>
        <v>- -</v>
      </c>
      <c r="PT213" s="7">
        <f ca="1">ReSt</f>
        <v>-4</v>
      </c>
      <c r="PU213" s="7" t="e">
        <f t="shared" ca="1" si="986"/>
        <v>#N/A</v>
      </c>
      <c r="PV213" s="7" t="e">
        <f t="shared" ca="1" si="987"/>
        <v>#N/A</v>
      </c>
      <c r="PW213" s="7" t="str">
        <f ca="1">VLOOKUP(PQ213,$R$325:$AK$409,8,FALSE)</f>
        <v>- -</v>
      </c>
      <c r="PX213" s="7"/>
      <c r="PY213">
        <v>211</v>
      </c>
      <c r="PZ213" s="7" t="s">
        <v>19</v>
      </c>
      <c r="QA213" t="str">
        <f t="shared" ca="1" si="988"/>
        <v/>
      </c>
      <c r="QB213" s="7" t="str">
        <f t="shared" ca="1" si="989"/>
        <v/>
      </c>
      <c r="QC213" s="7" t="str">
        <f t="shared" ca="1" si="990"/>
        <v/>
      </c>
      <c r="QD213" t="str">
        <f t="shared" ca="1" si="991"/>
        <v/>
      </c>
      <c r="QF213">
        <v>211</v>
      </c>
      <c r="QG213" s="7" t="s">
        <v>19</v>
      </c>
      <c r="QH213" s="7" t="str">
        <f t="shared" ca="1" si="992"/>
        <v/>
      </c>
      <c r="QI213" s="7" t="e">
        <f t="shared" ca="1" si="993"/>
        <v>#VALUE!</v>
      </c>
      <c r="QJ213" t="e">
        <f t="shared" ca="1" si="994"/>
        <v>#N/A</v>
      </c>
      <c r="QK213" s="7" t="e">
        <f t="shared" ca="1" si="995"/>
        <v>#N/A</v>
      </c>
      <c r="QM213">
        <v>211</v>
      </c>
      <c r="QN213" s="7" t="s">
        <v>19</v>
      </c>
      <c r="QO213" t="str">
        <f t="shared" ca="1" si="996"/>
        <v/>
      </c>
      <c r="QP213" s="7" t="str">
        <f t="shared" ca="1" si="997"/>
        <v/>
      </c>
      <c r="QQ213" t="str">
        <f t="shared" ca="1" si="998"/>
        <v/>
      </c>
    </row>
    <row r="214" spans="1:459" x14ac:dyDescent="0.25">
      <c r="A214" s="240" t="str">
        <f>IF('Character Sheet'!$B$4="Creature","N","Y")</f>
        <v>Y</v>
      </c>
      <c r="C214" s="75"/>
      <c r="D214" s="76"/>
      <c r="F214" s="75"/>
      <c r="G214" s="76"/>
      <c r="I214" s="75"/>
      <c r="J214" s="85"/>
      <c r="K214" s="85">
        <f t="shared" ca="1" si="962"/>
        <v>7</v>
      </c>
      <c r="L214" s="85">
        <f t="shared" ca="1" si="1265"/>
        <v>1</v>
      </c>
      <c r="M214" s="70">
        <f t="shared" ca="1" si="956"/>
        <v>10</v>
      </c>
      <c r="O214" s="222" t="str">
        <f t="shared" ca="1" si="963"/>
        <v>- -</v>
      </c>
      <c r="Q214" s="7" t="s">
        <v>1486</v>
      </c>
      <c r="R214" s="9" t="s">
        <v>1285</v>
      </c>
      <c r="S214" s="9"/>
      <c r="T214" s="61" t="str">
        <f>SUBSTITUTE(IFERROR(IFERROR(VLOOKUP(R214,'[1]Skill Statistics'!$A$3:$C$513,2,FALSE),VLOOKUP(Q214,'[1]Skill Statistics'!$A$3:$C$513,2,FALSE)),T213),"R*","ReSt")</f>
        <v>- -</v>
      </c>
      <c r="U214" s="61" t="str">
        <f>IFERROR(IFERROR(VLOOKUP(R214,'[1]Skill Statistics'!$A$3:$C$513,3,FALSE),VLOOKUP(Q214,'[1]Skill Statistics'!$A$3:$C$513,3,FALSE)),U213)</f>
        <v>- -</v>
      </c>
      <c r="V214" s="61" t="str">
        <f>IF(ISNUMBER(SEARCH("Category",R214)),"- -",IFERROR(IFERROR(VLOOKUP(Q214,[1]Professions!$A$4:$AM$288,MATCH(Profession,[1]Professions!$A$1:$AM$1,0),FALSE),VLOOKUP(Q214,Calculations!$B$91:$I$95,8,FALSE)),"- -"))</f>
        <v>- -</v>
      </c>
      <c r="W214" s="60" t="str">
        <f>BL214</f>
        <v>- -</v>
      </c>
      <c r="X214" s="7" t="str">
        <f ca="1">IFERROR(VLOOKUP(R214,$BS$6:$NR$519,MATCH(ActualLevel,$BS$3:$NR$3,0),FALSE),"- -")</f>
        <v>- -</v>
      </c>
      <c r="Y214" s="7" t="str">
        <f>IF(V214="- -","- -",SUM(W214:X214))</f>
        <v>- -</v>
      </c>
      <c r="Z214" s="7" t="str">
        <f>IFERROR(VLOOKUP(Y214,Charts!$BQ$2:$BR$52,2,FALSE),"- -")</f>
        <v>- -</v>
      </c>
      <c r="AA214" s="7" t="str">
        <f ca="1">IFERROR((INDIRECT(LEFT(T214,FIND("/",T214)-1))+INDIRECT(MID(T214,FIND("/",T214)+1,2))+INDIRECT(U214)),"- -")</f>
        <v>- -</v>
      </c>
      <c r="AB214" s="7" t="str">
        <f>IF(Y214="- -","- -",IF(AZ214="x",MIN(30,Y214),0))</f>
        <v>- -</v>
      </c>
      <c r="AC214" s="7"/>
      <c r="AD214" s="7"/>
      <c r="AE214" s="7"/>
      <c r="AF214" s="7"/>
      <c r="AG214" s="7"/>
      <c r="AH214" s="43"/>
      <c r="AI214" s="7"/>
      <c r="AJ214" s="7"/>
      <c r="AK214" s="7">
        <f t="shared" ca="1" si="1001"/>
        <v>0</v>
      </c>
      <c r="AL214" s="7"/>
      <c r="AM214" s="69">
        <f>IFERROR(VLOOKUP(R214,'[1]Skill Statistics'!$A$3:$AN$513,MATCH(Profession,'[1]Skill Statistics'!$A$2:$AN$2,0),FALSE),0)</f>
        <v>0</v>
      </c>
      <c r="AN214" s="85">
        <f>IFERROR(VLOOKUP(Q214,'[1]Skill Statistics'!$A$3:$BK$513,MATCH(Archetype,'[1]Skill Statistics'!$A$2:$BK$2,0),FALSE),0)</f>
        <v>0</v>
      </c>
      <c r="AO214" s="85">
        <f>IFERROR(VLOOKUP(Q214,'[1]Skill Statistics'!$A$3:$BB$513,MATCH(Race,'[1]Skill Statistics'!$A$2:$BB$2,0),FALSE),0)</f>
        <v>0</v>
      </c>
      <c r="AP214" s="85">
        <f t="shared" ca="1" si="965"/>
        <v>0</v>
      </c>
      <c r="AQ214" s="70"/>
      <c r="AS214" s="69">
        <f>IFERROR(VLOOKUP(Q214,'[1]Professional Skills'!$A$4:$AM$288,MATCH(Profession,'[1]Professional Skills'!$A$3:$AM$3,0),FALSE),"- -")</f>
        <v>0</v>
      </c>
      <c r="AU214" s="7">
        <f t="shared" si="1268"/>
        <v>0</v>
      </c>
      <c r="AV214" s="7">
        <f t="shared" ca="1" si="1267"/>
        <v>0</v>
      </c>
      <c r="AW214" t="str">
        <f t="shared" si="1004"/>
        <v/>
      </c>
      <c r="AX214" t="str">
        <f>IFERROR(_xlfn.RANK.EQ(AW214,$AW$5:$AW$568),"")</f>
        <v/>
      </c>
      <c r="AY214">
        <f t="shared" si="959"/>
        <v>0</v>
      </c>
      <c r="AZ214" s="70" t="str">
        <f t="shared" si="1002"/>
        <v/>
      </c>
      <c r="BB214" s="69">
        <f>IFERROR(IF(Q214="Language",VLOOKUP(R214,[1]Cultures!$B$4:$N$218,MATCH(Culture,[1]Cultures!$B$3:$N$3,0),FALSE),VLOOKUP(Q214,[1]Cultures!$B$4:$O$212,MATCH(Culture,[1]Cultures!$B$3:$O$3,0),FALSE)),"- -")</f>
        <v>0</v>
      </c>
      <c r="BD214">
        <f t="shared" ca="1" si="1264"/>
        <v>0</v>
      </c>
      <c r="BE214" t="str">
        <f t="shared" si="1211"/>
        <v/>
      </c>
      <c r="BI214" s="7">
        <f t="shared" si="1003"/>
        <v>0</v>
      </c>
      <c r="BK214" s="7"/>
      <c r="BL214" s="70" t="str">
        <f t="shared" si="960"/>
        <v>- -</v>
      </c>
      <c r="BN214" s="69" t="str">
        <f>IFERROR(VLOOKUP(V214,Charts!$BT$2:$BV$14,3,FALSE),"- -")</f>
        <v>- -</v>
      </c>
      <c r="BO214" s="85" t="str">
        <f t="shared" ca="1" si="966"/>
        <v>- -</v>
      </c>
      <c r="BP214" s="70" t="str">
        <f t="shared" ca="1" si="1212"/>
        <v>- -</v>
      </c>
      <c r="BR214" s="7">
        <v>213</v>
      </c>
      <c r="BS214" s="9" t="str">
        <f ca="1">VLOOKUP(BR214,$O$3:$R$568,4,FALSE)</f>
        <v>Region 4</v>
      </c>
      <c r="BT214" s="7" t="str">
        <f ca="1">VLOOKUP(BS214,$R$3:$V$568,5,FALSE)</f>
        <v>2 / 3</v>
      </c>
      <c r="BU214" s="7">
        <f ca="1">VLOOKUP(BT214,Charts!$BT$2:$BV$14,3,FALSE)</f>
        <v>0.84615384615384615</v>
      </c>
      <c r="BV214" s="7" t="str">
        <f t="shared" ca="1" si="1005"/>
        <v>2</v>
      </c>
      <c r="BW214" s="7" t="str">
        <f t="shared" ca="1" si="1006"/>
        <v>3</v>
      </c>
      <c r="BY214" s="7">
        <f t="shared" ca="1" si="1007"/>
        <v>6.3224656218870412E-2</v>
      </c>
      <c r="BZ214" s="7">
        <f t="shared" ca="1" si="1008"/>
        <v>0.78292918993497573</v>
      </c>
      <c r="CA214" s="7">
        <f t="shared" ca="1" si="1009"/>
        <v>1</v>
      </c>
      <c r="CB214" s="7" t="str">
        <f t="shared" ca="1" si="1010"/>
        <v>2</v>
      </c>
      <c r="CC214" s="7" t="str">
        <f ca="1">IFERROR(IF(#REF!+CB214&gt;CD$4,#REF!,#REF!+CB214),"")</f>
        <v/>
      </c>
      <c r="CD214" s="7" t="e">
        <f ca="1">IF(CC214=#REF!,0,CA214)</f>
        <v>#REF!</v>
      </c>
      <c r="CE214" s="7">
        <f t="shared" ca="1" si="1011"/>
        <v>0.2457858261321384</v>
      </c>
      <c r="CF214" s="7">
        <f t="shared" ca="1" si="1012"/>
        <v>0.60036802002170775</v>
      </c>
      <c r="CG214" s="7">
        <f t="shared" ca="1" si="1013"/>
        <v>1</v>
      </c>
      <c r="CH214" s="7" t="str">
        <f t="shared" ca="1" si="1014"/>
        <v>2</v>
      </c>
      <c r="CI214" s="7" t="str">
        <f ca="1">IFERROR(IF(#REF!+CH214&gt;CJ$4,#REF!,#REF!+CH214),"")</f>
        <v/>
      </c>
      <c r="CJ214" s="7" t="e">
        <f ca="1">IF(CI214=#REF!,CD214,CG214+CD214)</f>
        <v>#REF!</v>
      </c>
      <c r="CK214" s="7">
        <f t="shared" ca="1" si="1015"/>
        <v>0.68766050286870151</v>
      </c>
      <c r="CL214" s="7">
        <f t="shared" ca="1" si="1016"/>
        <v>0.15849334328514464</v>
      </c>
      <c r="CM214" s="7">
        <f t="shared" ca="1" si="1017"/>
        <v>1</v>
      </c>
      <c r="CN214" s="7" t="str">
        <f t="shared" ca="1" si="1018"/>
        <v>2</v>
      </c>
      <c r="CO214" s="7" t="str">
        <f ca="1">IFERROR(IF(#REF!+CN214&gt;CP$4,#REF!,#REF!+CN214),"")</f>
        <v/>
      </c>
      <c r="CP214" s="7" t="e">
        <f ca="1">IF(CO214=#REF!,CJ214,CM214+CJ214)</f>
        <v>#REF!</v>
      </c>
      <c r="CQ214" s="7">
        <f t="shared" ca="1" si="1019"/>
        <v>7.8195447744882629E-2</v>
      </c>
      <c r="CR214" s="7">
        <f t="shared" ca="1" si="1020"/>
        <v>0.76795839840896352</v>
      </c>
      <c r="CS214" s="7">
        <f t="shared" ca="1" si="1021"/>
        <v>1</v>
      </c>
      <c r="CT214" s="7" t="str">
        <f t="shared" ca="1" si="1022"/>
        <v>2</v>
      </c>
      <c r="CU214" s="7" t="str">
        <f ca="1">IFERROR(IF(#REF!+CT214&gt;CV$4,#REF!,#REF!+CT214),"")</f>
        <v/>
      </c>
      <c r="CV214" s="7" t="e">
        <f ca="1">IF(CU214=#REF!,CP214,CS214+CP214)</f>
        <v>#REF!</v>
      </c>
      <c r="CW214" s="7">
        <f t="shared" ca="1" si="1023"/>
        <v>0.47382265700132042</v>
      </c>
      <c r="CX214" s="7">
        <f t="shared" ca="1" si="1024"/>
        <v>0.37233118915252572</v>
      </c>
      <c r="CY214" s="7">
        <f t="shared" ca="1" si="1025"/>
        <v>1</v>
      </c>
      <c r="CZ214" s="7" t="str">
        <f t="shared" ca="1" si="1026"/>
        <v>2</v>
      </c>
      <c r="DA214" s="7" t="str">
        <f ca="1">IFERROR(IF(#REF!+CZ214&gt;DB$4,#REF!,#REF!+CZ214),"")</f>
        <v/>
      </c>
      <c r="DB214" s="7" t="e">
        <f ca="1">IF(DA214=#REF!,CV214,CY214+CV214)</f>
        <v>#REF!</v>
      </c>
      <c r="DC214" s="7">
        <f t="shared" ca="1" si="1027"/>
        <v>0.52393085695087116</v>
      </c>
      <c r="DD214" s="7">
        <f t="shared" ca="1" si="1028"/>
        <v>0.32222298920297499</v>
      </c>
      <c r="DE214" s="7">
        <f t="shared" ca="1" si="1029"/>
        <v>1</v>
      </c>
      <c r="DF214" s="7" t="str">
        <f t="shared" ca="1" si="1030"/>
        <v>2</v>
      </c>
      <c r="DG214" s="7" t="str">
        <f ca="1">IFERROR(IF(#REF!+DF214&gt;DH$4,#REF!,#REF!+DF214),"")</f>
        <v/>
      </c>
      <c r="DH214" s="7" t="e">
        <f ca="1">IF(DG214=#REF!,DB214,DE214+DB214)</f>
        <v>#REF!</v>
      </c>
      <c r="DI214" s="7">
        <f t="shared" ca="1" si="1031"/>
        <v>0.85214444711052395</v>
      </c>
      <c r="DJ214" s="7">
        <f t="shared" ca="1" si="1032"/>
        <v>-5.9906009566778051E-3</v>
      </c>
      <c r="DK214" s="7">
        <f t="shared" ca="1" si="1033"/>
        <v>0</v>
      </c>
      <c r="DL214" s="7">
        <f t="shared" ca="1" si="1034"/>
        <v>0</v>
      </c>
      <c r="DM214" s="7" t="str">
        <f ca="1">IFERROR(IF(#REF!+DL214&gt;DN$4,#REF!,#REF!+DL214),"")</f>
        <v/>
      </c>
      <c r="DN214" s="7" t="e">
        <f ca="1">IF(DM214=#REF!,DH214,DK214+DH214)</f>
        <v>#REF!</v>
      </c>
      <c r="DO214" s="7">
        <f t="shared" ca="1" si="1035"/>
        <v>0.55762828166929868</v>
      </c>
      <c r="DP214" s="7">
        <f t="shared" ca="1" si="1036"/>
        <v>0.28852556448454747</v>
      </c>
      <c r="DQ214" s="7">
        <f t="shared" ca="1" si="1037"/>
        <v>1</v>
      </c>
      <c r="DR214" s="7" t="str">
        <f t="shared" ca="1" si="1038"/>
        <v>2</v>
      </c>
      <c r="DS214" s="7" t="str">
        <f ca="1">IFERROR(IF(#REF!+DR214&gt;DT$4,#REF!,#REF!+DR214),"")</f>
        <v/>
      </c>
      <c r="DT214" s="7" t="e">
        <f ca="1">IF(DS214=#REF!,DN214,DQ214+DN214)</f>
        <v>#REF!</v>
      </c>
      <c r="DU214" s="7">
        <f t="shared" ca="1" si="1039"/>
        <v>0.154763776497017</v>
      </c>
      <c r="DV214" s="7">
        <f t="shared" ca="1" si="1040"/>
        <v>0.69139006965682914</v>
      </c>
      <c r="DW214" s="7">
        <f t="shared" ca="1" si="1041"/>
        <v>1</v>
      </c>
      <c r="DX214" s="7" t="str">
        <f t="shared" ca="1" si="1042"/>
        <v>2</v>
      </c>
      <c r="DY214" s="7" t="str">
        <f ca="1">IFERROR(IF(#REF!+DX214&gt;DZ$4,#REF!,#REF!+DX214),"")</f>
        <v/>
      </c>
      <c r="DZ214" s="7" t="e">
        <f ca="1">IF(DY214=#REF!,DT214,DW214+DT214)</f>
        <v>#REF!</v>
      </c>
      <c r="EA214" s="7">
        <f t="shared" ca="1" si="1043"/>
        <v>0.49179779530158985</v>
      </c>
      <c r="EB214" s="7">
        <f t="shared" ca="1" si="1044"/>
        <v>0.3543560508522563</v>
      </c>
      <c r="EC214" s="7">
        <f t="shared" ca="1" si="1045"/>
        <v>1</v>
      </c>
      <c r="ED214" s="7" t="str">
        <f t="shared" ca="1" si="1046"/>
        <v>2</v>
      </c>
      <c r="EE214" s="7" t="str">
        <f ca="1">IFERROR(IF(#REF!+ED214&gt;EF$4,#REF!,#REF!+ED214),"")</f>
        <v/>
      </c>
      <c r="EF214" s="7" t="e">
        <f ca="1">IF(EE214=#REF!,DZ214,EC214+DZ214)</f>
        <v>#REF!</v>
      </c>
      <c r="EG214" s="7">
        <f t="shared" ca="1" si="1047"/>
        <v>2.5458779749911731E-3</v>
      </c>
      <c r="EH214" s="7">
        <f t="shared" ca="1" si="1048"/>
        <v>0.84360796817885497</v>
      </c>
      <c r="EI214" s="7">
        <f t="shared" ca="1" si="1049"/>
        <v>2</v>
      </c>
      <c r="EJ214" s="7">
        <f t="shared" ca="1" si="1050"/>
        <v>5</v>
      </c>
      <c r="EK214" s="7" t="str">
        <f ca="1">IFERROR(IF(#REF!+EJ214&gt;EL$4,#REF!,#REF!+EJ214),"")</f>
        <v/>
      </c>
      <c r="EL214" s="7" t="e">
        <f ca="1">IF(EK214=#REF!,EF214,EI214+EF214)</f>
        <v>#REF!</v>
      </c>
      <c r="EM214" s="7">
        <f t="shared" ca="1" si="1051"/>
        <v>0.61153150251120258</v>
      </c>
      <c r="EN214" s="7">
        <f t="shared" ca="1" si="1052"/>
        <v>0.23462234364264356</v>
      </c>
      <c r="EO214" s="7">
        <f t="shared" ca="1" si="1053"/>
        <v>1</v>
      </c>
      <c r="EP214" s="7" t="str">
        <f t="shared" ca="1" si="1054"/>
        <v>2</v>
      </c>
      <c r="EQ214" s="7" t="str">
        <f ca="1">IFERROR(IF(#REF!+EP214&gt;ER$4,#REF!,#REF!+EP214),"")</f>
        <v/>
      </c>
      <c r="ER214" s="7" t="e">
        <f ca="1">IF(EQ214=#REF!,EL214,EO214+EL214)</f>
        <v>#REF!</v>
      </c>
      <c r="ES214" s="7">
        <f t="shared" ca="1" si="1055"/>
        <v>0.15393882852965213</v>
      </c>
      <c r="ET214" s="7">
        <f t="shared" ca="1" si="1056"/>
        <v>0.69221501762419402</v>
      </c>
      <c r="EU214" s="7">
        <f t="shared" ca="1" si="1057"/>
        <v>1</v>
      </c>
      <c r="EV214" s="7" t="str">
        <f t="shared" ca="1" si="1058"/>
        <v>2</v>
      </c>
      <c r="EW214" s="7" t="str">
        <f ca="1">IFERROR(IF(#REF!+EV214&gt;EX$4,#REF!,#REF!+EV214),"")</f>
        <v/>
      </c>
      <c r="EX214" s="7" t="e">
        <f ca="1">IF(EW214=#REF!,ER214,EU214+ER214)</f>
        <v>#REF!</v>
      </c>
      <c r="EY214" s="7">
        <f t="shared" ca="1" si="1059"/>
        <v>0.5987758784722047</v>
      </c>
      <c r="EZ214" s="7">
        <f t="shared" ca="1" si="1060"/>
        <v>0.24737796768164144</v>
      </c>
      <c r="FA214" s="7">
        <f t="shared" ca="1" si="1061"/>
        <v>1</v>
      </c>
      <c r="FB214" s="7" t="str">
        <f t="shared" ca="1" si="1062"/>
        <v>2</v>
      </c>
      <c r="FC214" s="7" t="str">
        <f ca="1">IFERROR(IF(#REF!+FB214&gt;FD$4,#REF!,#REF!+FB214),"")</f>
        <v/>
      </c>
      <c r="FD214" s="7" t="e">
        <f ca="1">IF(FC214=#REF!,EX214,FA214+EX214)</f>
        <v>#REF!</v>
      </c>
      <c r="FE214" s="7">
        <f t="shared" ca="1" si="1063"/>
        <v>0.34113528314068287</v>
      </c>
      <c r="FF214" s="7">
        <f t="shared" ca="1" si="1064"/>
        <v>0.50501856301316328</v>
      </c>
      <c r="FG214" s="7">
        <f t="shared" ca="1" si="1065"/>
        <v>1</v>
      </c>
      <c r="FH214" s="7" t="str">
        <f t="shared" ca="1" si="1066"/>
        <v>2</v>
      </c>
      <c r="FI214" s="7" t="str">
        <f ca="1">IFERROR(IF(#REF!+FH214&gt;FJ$4,#REF!,#REF!+FH214),"")</f>
        <v/>
      </c>
      <c r="FJ214" s="7" t="e">
        <f ca="1">IF(FI214=#REF!,FD214,FG214+FD214)</f>
        <v>#REF!</v>
      </c>
      <c r="FK214" s="7">
        <f t="shared" ca="1" si="1067"/>
        <v>0.3013848999976978</v>
      </c>
      <c r="FL214" s="7">
        <f t="shared" ca="1" si="1068"/>
        <v>0.54476894615614835</v>
      </c>
      <c r="FM214" s="7">
        <f t="shared" ca="1" si="1069"/>
        <v>1</v>
      </c>
      <c r="FN214" s="7" t="str">
        <f t="shared" ca="1" si="1070"/>
        <v>2</v>
      </c>
      <c r="FO214" s="7" t="str">
        <f ca="1">IFERROR(IF(#REF!+FN214&gt;FP$4,#REF!,#REF!+FN214),"")</f>
        <v/>
      </c>
      <c r="FP214" s="7" t="e">
        <f ca="1">IF(FO214=#REF!,FJ214,FM214+FJ214)</f>
        <v>#REF!</v>
      </c>
      <c r="FQ214" s="7">
        <f t="shared" ca="1" si="1071"/>
        <v>0.55771078745678704</v>
      </c>
      <c r="FR214" s="7">
        <f t="shared" ca="1" si="1072"/>
        <v>0.28844305869705911</v>
      </c>
      <c r="FS214" s="7">
        <f t="shared" ca="1" si="1073"/>
        <v>1</v>
      </c>
      <c r="FT214" s="7" t="str">
        <f t="shared" ca="1" si="1074"/>
        <v>2</v>
      </c>
      <c r="FU214" s="7" t="str">
        <f ca="1">IFERROR(IF(#REF!+FT214&gt;FV$4,#REF!,#REF!+FT214),"")</f>
        <v/>
      </c>
      <c r="FV214" s="7" t="e">
        <f ca="1">IF(FU214=#REF!,FP214,FS214+FP214)</f>
        <v>#REF!</v>
      </c>
      <c r="FW214" s="7">
        <f t="shared" ca="1" si="1075"/>
        <v>0.58237892170782735</v>
      </c>
      <c r="FX214" s="7">
        <f t="shared" ca="1" si="1076"/>
        <v>0.2637749244460188</v>
      </c>
      <c r="FY214" s="7">
        <f t="shared" ca="1" si="1077"/>
        <v>1</v>
      </c>
      <c r="FZ214" s="7" t="str">
        <f t="shared" ca="1" si="1078"/>
        <v>2</v>
      </c>
      <c r="GA214" s="7" t="str">
        <f ca="1">IFERROR(IF(#REF!+FZ214&gt;GB$4,#REF!,#REF!+FZ214),"")</f>
        <v/>
      </c>
      <c r="GB214" s="7" t="e">
        <f ca="1">IF(GA214=#REF!,FV214,FY214+FV214)</f>
        <v>#REF!</v>
      </c>
      <c r="GC214" s="7">
        <f t="shared" ca="1" si="1079"/>
        <v>0.66884461199292444</v>
      </c>
      <c r="GD214" s="7">
        <f t="shared" ca="1" si="1080"/>
        <v>0.1773092341609217</v>
      </c>
      <c r="GE214" s="7">
        <f t="shared" ca="1" si="1081"/>
        <v>1</v>
      </c>
      <c r="GF214" s="7" t="str">
        <f t="shared" ca="1" si="1082"/>
        <v>2</v>
      </c>
      <c r="GG214" s="7" t="str">
        <f ca="1">IFERROR(IF(#REF!+GF214&gt;GH$4,#REF!,#REF!+GF214),"")</f>
        <v/>
      </c>
      <c r="GH214" s="7" t="e">
        <f ca="1">IF(GG214=#REF!,GB214,GE214+GB214)</f>
        <v>#REF!</v>
      </c>
      <c r="GI214" s="7">
        <f t="shared" ca="1" si="1083"/>
        <v>0.33943534451096735</v>
      </c>
      <c r="GJ214" s="7">
        <f t="shared" ca="1" si="1084"/>
        <v>0.50671850164287879</v>
      </c>
      <c r="GK214" s="7">
        <f t="shared" ca="1" si="1085"/>
        <v>1</v>
      </c>
      <c r="GL214" s="7" t="str">
        <f t="shared" ca="1" si="1086"/>
        <v>2</v>
      </c>
      <c r="GM214" s="7" t="str">
        <f ca="1">IFERROR(IF(#REF!+GL214&gt;GN$4,#REF!,#REF!+GL214),"")</f>
        <v/>
      </c>
      <c r="GN214" s="7" t="e">
        <f ca="1">IF(GM214=#REF!,GH214,GK214+GH214)</f>
        <v>#REF!</v>
      </c>
      <c r="GO214" s="7">
        <f t="shared" ca="1" si="1087"/>
        <v>0.41758856886562079</v>
      </c>
      <c r="GP214" s="7">
        <f t="shared" ca="1" si="1088"/>
        <v>0.42856527728822535</v>
      </c>
      <c r="GQ214" s="7">
        <f t="shared" ca="1" si="1089"/>
        <v>1</v>
      </c>
      <c r="GR214" s="7" t="str">
        <f t="shared" ca="1" si="1090"/>
        <v>2</v>
      </c>
      <c r="GS214" s="7" t="str">
        <f ca="1">IFERROR(IF(#REF!+GR214&gt;GT$4,#REF!,#REF!+GR214),"")</f>
        <v/>
      </c>
      <c r="GT214" s="7" t="e">
        <f ca="1">IF(GS214=#REF!,GN214,GQ214+GN214)</f>
        <v>#REF!</v>
      </c>
      <c r="GU214" s="7">
        <f t="shared" ca="1" si="1091"/>
        <v>0.60849887729961449</v>
      </c>
      <c r="GV214" s="7">
        <f t="shared" ca="1" si="1092"/>
        <v>0.23765496885423165</v>
      </c>
      <c r="GW214" s="7">
        <f t="shared" ca="1" si="1093"/>
        <v>1</v>
      </c>
      <c r="GX214" s="7" t="str">
        <f t="shared" ca="1" si="1094"/>
        <v>2</v>
      </c>
      <c r="GY214" s="7" t="str">
        <f ca="1">IFERROR(IF(#REF!+GX214&gt;GZ$4,#REF!,#REF!+GX214),"")</f>
        <v/>
      </c>
      <c r="GZ214" s="7" t="e">
        <f ca="1">IF(GY214=#REF!,GT214,GW214+GT214)</f>
        <v>#REF!</v>
      </c>
      <c r="HA214" s="7">
        <f t="shared" ca="1" si="1095"/>
        <v>0.43671152667061497</v>
      </c>
      <c r="HB214" s="7">
        <f t="shared" ca="1" si="1096"/>
        <v>0.40944231948323118</v>
      </c>
      <c r="HC214" s="7">
        <f t="shared" ca="1" si="1097"/>
        <v>1</v>
      </c>
      <c r="HD214" s="7" t="str">
        <f t="shared" ca="1" si="1098"/>
        <v>2</v>
      </c>
      <c r="HE214" s="7" t="str">
        <f ca="1">IFERROR(IF(#REF!+HD214&gt;HF$4,#REF!,#REF!+HD214),"")</f>
        <v/>
      </c>
      <c r="HF214" s="7" t="e">
        <f ca="1">IF(HE214=#REF!,GZ214,HC214+GZ214)</f>
        <v>#REF!</v>
      </c>
      <c r="HG214" s="7">
        <f t="shared" ca="1" si="1099"/>
        <v>0.68375044240498528</v>
      </c>
      <c r="HH214" s="7">
        <f t="shared" ca="1" si="1100"/>
        <v>0.16240340374886086</v>
      </c>
      <c r="HI214" s="7">
        <f t="shared" ca="1" si="1101"/>
        <v>1</v>
      </c>
      <c r="HJ214" s="7" t="str">
        <f t="shared" ca="1" si="1102"/>
        <v>2</v>
      </c>
      <c r="HK214" s="7" t="str">
        <f ca="1">IFERROR(IF(#REF!+HJ214&gt;HL$4,#REF!,#REF!+HJ214),"")</f>
        <v/>
      </c>
      <c r="HL214" s="7" t="e">
        <f ca="1">IF(HK214=#REF!,HF214,HI214+HF214)</f>
        <v>#REF!</v>
      </c>
      <c r="HM214" s="7">
        <f t="shared" ca="1" si="1103"/>
        <v>0.29623520275945858</v>
      </c>
      <c r="HN214" s="7">
        <f t="shared" ca="1" si="1104"/>
        <v>0.54991864339438756</v>
      </c>
      <c r="HO214" s="7">
        <f t="shared" ca="1" si="1105"/>
        <v>1</v>
      </c>
      <c r="HP214" s="7" t="str">
        <f t="shared" ca="1" si="1106"/>
        <v>2</v>
      </c>
      <c r="HQ214" s="7" t="str">
        <f ca="1">IFERROR(IF(#REF!+HP214&gt;HR$4,#REF!,#REF!+HP214),"")</f>
        <v/>
      </c>
      <c r="HR214" s="7" t="e">
        <f ca="1">IF(HQ214=#REF!,HL214,HO214+HL214)</f>
        <v>#REF!</v>
      </c>
      <c r="HS214" s="7">
        <f t="shared" ca="1" si="1107"/>
        <v>0.47843515169082851</v>
      </c>
      <c r="HT214" s="7">
        <f t="shared" ca="1" si="1108"/>
        <v>0.36771869446301764</v>
      </c>
      <c r="HU214" s="7">
        <f t="shared" ca="1" si="1109"/>
        <v>1</v>
      </c>
      <c r="HV214" s="7" t="str">
        <f t="shared" ca="1" si="1110"/>
        <v>2</v>
      </c>
      <c r="HW214" s="7" t="str">
        <f ca="1">IFERROR(IF(#REF!+HV214&gt;HX$4,#REF!,#REF!+HV214),"")</f>
        <v/>
      </c>
      <c r="HX214" s="7" t="e">
        <f ca="1">IF(HW214=#REF!,HR214,HU214+HR214)</f>
        <v>#REF!</v>
      </c>
      <c r="HY214" s="7">
        <f t="shared" ca="1" si="1111"/>
        <v>0.62242685023305588</v>
      </c>
      <c r="HZ214" s="7">
        <f t="shared" ca="1" si="1112"/>
        <v>0.22372699592079026</v>
      </c>
      <c r="IA214" s="7">
        <f t="shared" ca="1" si="1113"/>
        <v>1</v>
      </c>
      <c r="IB214" s="7" t="str">
        <f t="shared" ca="1" si="1114"/>
        <v>2</v>
      </c>
      <c r="IC214" s="7" t="str">
        <f ca="1">IFERROR(IF(#REF!+IB214&gt;ID$4,#REF!,#REF!+IB214),"")</f>
        <v/>
      </c>
      <c r="ID214" s="7" t="e">
        <f ca="1">IF(IC214=#REF!,HX214,IA214+HX214)</f>
        <v>#REF!</v>
      </c>
      <c r="IE214" s="7">
        <f t="shared" ca="1" si="1115"/>
        <v>0.62387478600473245</v>
      </c>
      <c r="IF214" s="7">
        <f t="shared" ca="1" si="1116"/>
        <v>0.22227906014911369</v>
      </c>
      <c r="IG214" s="7">
        <f t="shared" ca="1" si="1117"/>
        <v>1</v>
      </c>
      <c r="IH214" s="7" t="str">
        <f t="shared" ca="1" si="1118"/>
        <v>2</v>
      </c>
      <c r="II214" s="7" t="str">
        <f ca="1">IFERROR(IF(#REF!+IH214&gt;IJ$4,#REF!,#REF!+IH214),"")</f>
        <v/>
      </c>
      <c r="IJ214" s="7" t="e">
        <f ca="1">IF(II214=#REF!,ID214,IG214+ID214)</f>
        <v>#REF!</v>
      </c>
      <c r="IK214" s="7">
        <f t="shared" ca="1" si="1119"/>
        <v>0.16649706501067274</v>
      </c>
      <c r="IL214" s="7">
        <f t="shared" ca="1" si="1120"/>
        <v>0.67965678114317341</v>
      </c>
      <c r="IM214" s="7">
        <f t="shared" ca="1" si="1121"/>
        <v>1</v>
      </c>
      <c r="IN214" s="7" t="str">
        <f t="shared" ca="1" si="1122"/>
        <v>2</v>
      </c>
      <c r="IO214" s="7" t="str">
        <f ca="1">IFERROR(IF(#REF!+IN214&gt;IP$4,#REF!,#REF!+IN214),"")</f>
        <v/>
      </c>
      <c r="IP214" s="7" t="e">
        <f ca="1">IF(IO214=#REF!,IJ214,IM214+IJ214)</f>
        <v>#REF!</v>
      </c>
      <c r="IQ214" s="7">
        <f t="shared" ca="1" si="1123"/>
        <v>0.46571491968058831</v>
      </c>
      <c r="IR214" s="7">
        <f t="shared" ca="1" si="1124"/>
        <v>0.38043892647325783</v>
      </c>
      <c r="IS214" s="7">
        <f t="shared" ca="1" si="1125"/>
        <v>1</v>
      </c>
      <c r="IT214" s="7" t="str">
        <f t="shared" ca="1" si="1126"/>
        <v>2</v>
      </c>
      <c r="IU214" s="7" t="str">
        <f ca="1">IFERROR(IF(#REF!+IT214&gt;IV$4,#REF!,#REF!+IT214),"")</f>
        <v/>
      </c>
      <c r="IV214" s="7" t="e">
        <f ca="1">IF(IU214=#REF!,IP214,IS214+IP214)</f>
        <v>#REF!</v>
      </c>
      <c r="IW214" s="7">
        <f t="shared" ca="1" si="1127"/>
        <v>0.89108926376894138</v>
      </c>
      <c r="IX214" s="7">
        <f t="shared" ca="1" si="1128"/>
        <v>-4.493541761509523E-2</v>
      </c>
      <c r="IY214" s="7">
        <f t="shared" ca="1" si="1129"/>
        <v>0</v>
      </c>
      <c r="IZ214" s="7">
        <f t="shared" ca="1" si="1130"/>
        <v>0</v>
      </c>
      <c r="JA214" s="7" t="str">
        <f ca="1">IFERROR(IF(#REF!+IZ214&gt;JB$4,#REF!,#REF!+IZ214),"")</f>
        <v/>
      </c>
      <c r="JB214" s="7" t="e">
        <f ca="1">IF(JA214=#REF!,IV214,IY214+IV214)</f>
        <v>#REF!</v>
      </c>
      <c r="JC214" s="7">
        <f t="shared" ca="1" si="1131"/>
        <v>0.98337938423967675</v>
      </c>
      <c r="JD214" s="7">
        <f t="shared" ca="1" si="1132"/>
        <v>-0.1372255380858306</v>
      </c>
      <c r="JE214" s="7">
        <f t="shared" ca="1" si="1133"/>
        <v>0</v>
      </c>
      <c r="JF214" s="7">
        <f t="shared" ca="1" si="1134"/>
        <v>0</v>
      </c>
      <c r="JG214" s="7" t="str">
        <f ca="1">IFERROR(IF(#REF!+JF214&gt;JH$4,#REF!,#REF!+JF214),"")</f>
        <v/>
      </c>
      <c r="JH214" s="7" t="e">
        <f ca="1">IF(JG214=#REF!,JB214,JE214+JB214)</f>
        <v>#REF!</v>
      </c>
      <c r="JI214" s="7">
        <f t="shared" ca="1" si="1135"/>
        <v>0.96399530358861885</v>
      </c>
      <c r="JJ214" s="7">
        <f t="shared" ca="1" si="1136"/>
        <v>-0.1178414574347727</v>
      </c>
      <c r="JK214" s="7">
        <f t="shared" ca="1" si="1137"/>
        <v>0</v>
      </c>
      <c r="JL214" s="7">
        <f t="shared" ca="1" si="1138"/>
        <v>0</v>
      </c>
      <c r="JM214" s="7" t="str">
        <f ca="1">IFERROR(IF(#REF!+JL214&gt;JN$4,#REF!,#REF!+JL214),"")</f>
        <v/>
      </c>
      <c r="JN214" s="7" t="e">
        <f ca="1">IF(JM214=#REF!,JH214,JK214+JH214)</f>
        <v>#REF!</v>
      </c>
      <c r="JO214" s="7">
        <f t="shared" ca="1" si="1139"/>
        <v>0.30623075137227207</v>
      </c>
      <c r="JP214" s="7">
        <f t="shared" ca="1" si="1140"/>
        <v>0.53992309478157408</v>
      </c>
      <c r="JQ214" s="7">
        <f t="shared" ca="1" si="1141"/>
        <v>1</v>
      </c>
      <c r="JR214" s="7" t="str">
        <f t="shared" ca="1" si="1142"/>
        <v>2</v>
      </c>
      <c r="JS214" s="7" t="str">
        <f ca="1">IFERROR(IF(#REF!+JR214&gt;JT$4,#REF!,#REF!+JR214),"")</f>
        <v/>
      </c>
      <c r="JT214" s="7" t="e">
        <f ca="1">IF(JS214=#REF!,JN214,JQ214+JN214)</f>
        <v>#REF!</v>
      </c>
      <c r="JU214" s="7">
        <f t="shared" ca="1" si="1143"/>
        <v>0.93346844316849442</v>
      </c>
      <c r="JV214" s="7">
        <f t="shared" ca="1" si="1144"/>
        <v>-8.7314597014648276E-2</v>
      </c>
      <c r="JW214" s="7">
        <f t="shared" ca="1" si="1145"/>
        <v>0</v>
      </c>
      <c r="JX214" s="7">
        <f t="shared" ca="1" si="1146"/>
        <v>0</v>
      </c>
      <c r="JY214" s="7" t="str">
        <f ca="1">IFERROR(IF(#REF!+JX214&gt;JZ$4,#REF!,#REF!+JX214),"")</f>
        <v/>
      </c>
      <c r="JZ214" s="7" t="e">
        <f ca="1">IF(JY214=#REF!,JT214,JW214+JT214)</f>
        <v>#REF!</v>
      </c>
      <c r="KA214" s="7">
        <f t="shared" ca="1" si="1147"/>
        <v>0.87802387270475746</v>
      </c>
      <c r="KB214" s="7">
        <f t="shared" ca="1" si="1148"/>
        <v>-3.1870026550911312E-2</v>
      </c>
      <c r="KC214" s="7">
        <f t="shared" ca="1" si="1149"/>
        <v>0</v>
      </c>
      <c r="KD214" s="7">
        <f t="shared" ca="1" si="1150"/>
        <v>0</v>
      </c>
      <c r="KE214" s="7" t="str">
        <f ca="1">IFERROR(IF(#REF!+KD214&gt;KF$4,#REF!,#REF!+KD214),"")</f>
        <v/>
      </c>
      <c r="KF214" s="7" t="e">
        <f ca="1">IF(KE214=#REF!,JZ214,KC214+JZ214)</f>
        <v>#REF!</v>
      </c>
      <c r="KG214" s="7">
        <f t="shared" ca="1" si="1151"/>
        <v>6.3325066608146852E-2</v>
      </c>
      <c r="KH214" s="7">
        <f t="shared" ca="1" si="1152"/>
        <v>0.78282877954569929</v>
      </c>
      <c r="KI214" s="7">
        <f t="shared" ca="1" si="1153"/>
        <v>1</v>
      </c>
      <c r="KJ214" s="7" t="str">
        <f t="shared" ca="1" si="1154"/>
        <v>2</v>
      </c>
      <c r="KK214" s="7" t="str">
        <f ca="1">IFERROR(IF(#REF!+KJ214&gt;KL$4,#REF!,#REF!+KJ214),"")</f>
        <v/>
      </c>
      <c r="KL214" s="7" t="e">
        <f ca="1">IF(KK214=#REF!,KF214,KI214+KF214)</f>
        <v>#REF!</v>
      </c>
      <c r="KM214" s="7">
        <f t="shared" ca="1" si="1155"/>
        <v>0.85518367332921663</v>
      </c>
      <c r="KN214" s="7">
        <f t="shared" ca="1" si="1156"/>
        <v>-9.0298271753704862E-3</v>
      </c>
      <c r="KO214" s="7">
        <f t="shared" ca="1" si="1157"/>
        <v>0</v>
      </c>
      <c r="KP214" s="7">
        <f t="shared" ca="1" si="1158"/>
        <v>0</v>
      </c>
      <c r="KQ214" s="7" t="str">
        <f ca="1">IFERROR(IF(#REF!+KP214&gt;KR$4,#REF!,#REF!+KP214),"")</f>
        <v/>
      </c>
      <c r="KR214" s="7" t="e">
        <f ca="1">IF(KQ214=#REF!,KL214,KO214+KL214)</f>
        <v>#REF!</v>
      </c>
      <c r="KS214" s="7">
        <f t="shared" ca="1" si="1159"/>
        <v>4.2708918499646531E-3</v>
      </c>
      <c r="KT214" s="7">
        <f t="shared" ca="1" si="1160"/>
        <v>0.84188295430388149</v>
      </c>
      <c r="KU214" s="7">
        <f t="shared" ca="1" si="1161"/>
        <v>2</v>
      </c>
      <c r="KV214" s="7">
        <f t="shared" ca="1" si="1162"/>
        <v>5</v>
      </c>
      <c r="KW214" s="7" t="str">
        <f ca="1">IFERROR(IF(#REF!+KV214&gt;KX$4,#REF!,#REF!+KV214),"")</f>
        <v/>
      </c>
      <c r="KX214" s="7" t="e">
        <f ca="1">IF(KW214=#REF!,KR214,KU214+KR214)</f>
        <v>#REF!</v>
      </c>
      <c r="KY214" s="7">
        <f t="shared" ca="1" si="1163"/>
        <v>0.5826778623171609</v>
      </c>
      <c r="KZ214" s="7">
        <f t="shared" ca="1" si="1164"/>
        <v>0.26347598383668525</v>
      </c>
      <c r="LA214" s="7">
        <f t="shared" ca="1" si="1165"/>
        <v>1</v>
      </c>
      <c r="LB214" s="7" t="str">
        <f t="shared" ca="1" si="1166"/>
        <v>2</v>
      </c>
      <c r="LC214" s="7" t="str">
        <f ca="1">IFERROR(IF(#REF!+LB214&gt;LD$4,#REF!,#REF!+LB214),"")</f>
        <v/>
      </c>
      <c r="LD214" s="7" t="e">
        <f ca="1">IF(LC214=#REF!,KX214,LA214+KX214)</f>
        <v>#REF!</v>
      </c>
      <c r="LE214" s="7">
        <f t="shared" ca="1" si="1167"/>
        <v>0.6853471177182362</v>
      </c>
      <c r="LF214" s="7">
        <f t="shared" ca="1" si="1168"/>
        <v>0.16080672843560995</v>
      </c>
      <c r="LG214" s="7">
        <f t="shared" ca="1" si="1169"/>
        <v>1</v>
      </c>
      <c r="LH214" s="7" t="str">
        <f t="shared" ca="1" si="1170"/>
        <v>2</v>
      </c>
      <c r="LI214" s="7" t="str">
        <f ca="1">IFERROR(IF(#REF!+LH214&gt;LJ$4,#REF!,#REF!+LH214),"")</f>
        <v/>
      </c>
      <c r="LJ214" s="7" t="e">
        <f ca="1">IF(LI214=#REF!,LD214,LG214+LD214)</f>
        <v>#REF!</v>
      </c>
      <c r="LK214" s="7">
        <f t="shared" ca="1" si="1171"/>
        <v>0.73934946781358113</v>
      </c>
      <c r="LL214" s="7">
        <f t="shared" ca="1" si="1172"/>
        <v>0.10680437834026502</v>
      </c>
      <c r="LM214" s="7">
        <f t="shared" ca="1" si="1173"/>
        <v>1</v>
      </c>
      <c r="LN214" s="7" t="str">
        <f t="shared" ca="1" si="1174"/>
        <v>2</v>
      </c>
      <c r="LO214" s="7" t="str">
        <f ca="1">IFERROR(IF(#REF!+LN214&gt;LP$4,#REF!,#REF!+LN214),"")</f>
        <v/>
      </c>
      <c r="LP214" s="7" t="e">
        <f ca="1">IF(LO214=#REF!,LJ214,LM214+LJ214)</f>
        <v>#REF!</v>
      </c>
      <c r="LQ214" s="7">
        <f t="shared" ca="1" si="1175"/>
        <v>0.47247123187537288</v>
      </c>
      <c r="LR214" s="7">
        <f t="shared" ca="1" si="1176"/>
        <v>0.37368261427847327</v>
      </c>
      <c r="LS214" s="7">
        <f t="shared" ca="1" si="1177"/>
        <v>1</v>
      </c>
      <c r="LT214" s="7" t="str">
        <f t="shared" ca="1" si="1178"/>
        <v>2</v>
      </c>
      <c r="LU214" s="7" t="str">
        <f ca="1">IFERROR(IF(#REF!+LT214&gt;LV$4,#REF!,#REF!+LT214),"")</f>
        <v/>
      </c>
      <c r="LV214" s="7" t="e">
        <f ca="1">IF(LU214=#REF!,LP214,LS214+LP214)</f>
        <v>#REF!</v>
      </c>
      <c r="LW214" s="7">
        <f t="shared" ca="1" si="1179"/>
        <v>0.61998487270103808</v>
      </c>
      <c r="LX214" s="7">
        <f t="shared" ca="1" si="1180"/>
        <v>0.22616897345280806</v>
      </c>
      <c r="LY214" s="7">
        <f t="shared" ca="1" si="1181"/>
        <v>1</v>
      </c>
      <c r="LZ214" s="7" t="str">
        <f t="shared" ca="1" si="1182"/>
        <v>2</v>
      </c>
      <c r="MA214" s="7" t="str">
        <f ca="1">IFERROR(IF(#REF!+LZ214&gt;MB$4,#REF!,#REF!+LZ214),"")</f>
        <v/>
      </c>
      <c r="MB214" s="7" t="e">
        <f ca="1">IF(MA214=#REF!,LV214,LY214+LV214)</f>
        <v>#REF!</v>
      </c>
      <c r="MC214" s="7">
        <f t="shared" ca="1" si="1183"/>
        <v>0.42591238897511985</v>
      </c>
      <c r="MD214" s="7">
        <f t="shared" ca="1" si="1184"/>
        <v>0.4202414571787263</v>
      </c>
      <c r="ME214" s="7">
        <f t="shared" ca="1" si="1185"/>
        <v>1</v>
      </c>
      <c r="MF214" s="7" t="str">
        <f t="shared" ca="1" si="1186"/>
        <v>2</v>
      </c>
      <c r="MG214" s="7" t="str">
        <f ca="1">IFERROR(IF(#REF!+MF214&gt;MH$4,#REF!,#REF!+MF214),"")</f>
        <v/>
      </c>
      <c r="MH214" s="7" t="e">
        <f ca="1">IF(MG214=#REF!,MB214,ME214+MB214)</f>
        <v>#REF!</v>
      </c>
      <c r="MI214" s="7">
        <f t="shared" ca="1" si="1187"/>
        <v>0.38987432517315579</v>
      </c>
      <c r="MJ214" s="7">
        <f t="shared" ca="1" si="1188"/>
        <v>0.45627952098069036</v>
      </c>
      <c r="MK214" s="7">
        <f t="shared" ca="1" si="1189"/>
        <v>1</v>
      </c>
      <c r="ML214" s="7" t="str">
        <f t="shared" ca="1" si="1190"/>
        <v>2</v>
      </c>
      <c r="MM214" s="7" t="str">
        <f ca="1">IFERROR(IF(#REF!+ML214&gt;MN$4,#REF!,#REF!+ML214),"")</f>
        <v/>
      </c>
      <c r="MN214" s="7" t="e">
        <f ca="1">IF(MM214=#REF!,MH214,MK214+MH214)</f>
        <v>#REF!</v>
      </c>
      <c r="MO214" s="7">
        <f t="shared" ca="1" si="1191"/>
        <v>0.60750578014838907</v>
      </c>
      <c r="MP214" s="7">
        <f t="shared" ca="1" si="1192"/>
        <v>0.23864806600545707</v>
      </c>
      <c r="MQ214" s="7">
        <f t="shared" ca="1" si="1193"/>
        <v>1</v>
      </c>
      <c r="MR214" s="7" t="str">
        <f t="shared" ca="1" si="1194"/>
        <v>2</v>
      </c>
      <c r="MS214" s="7" t="str">
        <f ca="1">IFERROR(IF(#REF!+MR214&gt;MT$4,#REF!,#REF!+MR214),"")</f>
        <v/>
      </c>
      <c r="MT214" s="7" t="e">
        <f ca="1">IF(MS214=#REF!,MN214,MQ214+MN214)</f>
        <v>#REF!</v>
      </c>
      <c r="MU214" s="7">
        <f t="shared" ca="1" si="1195"/>
        <v>0.33891935244216775</v>
      </c>
      <c r="MV214" s="7">
        <f t="shared" ca="1" si="1196"/>
        <v>0.50723449371167839</v>
      </c>
      <c r="MW214" s="7">
        <f t="shared" ca="1" si="1197"/>
        <v>1</v>
      </c>
      <c r="MX214" s="7" t="str">
        <f t="shared" ca="1" si="1198"/>
        <v>2</v>
      </c>
      <c r="MY214" s="7" t="str">
        <f ca="1">IFERROR(IF(#REF!+MX214&gt;MZ$4,#REF!,#REF!+MX214),"")</f>
        <v/>
      </c>
      <c r="MZ214" s="7" t="e">
        <f ca="1">IF(MY214=#REF!,MT214,MW214+MT214)</f>
        <v>#REF!</v>
      </c>
      <c r="NA214" s="7">
        <f t="shared" ca="1" si="1199"/>
        <v>0.46644645552014707</v>
      </c>
      <c r="NB214" s="7">
        <f t="shared" ca="1" si="1200"/>
        <v>0.37970739063369907</v>
      </c>
      <c r="NC214" s="7">
        <f t="shared" ca="1" si="1201"/>
        <v>1</v>
      </c>
      <c r="ND214" s="7" t="str">
        <f t="shared" ca="1" si="1202"/>
        <v>2</v>
      </c>
      <c r="NE214" s="7" t="str">
        <f ca="1">IFERROR(IF(#REF!+ND214&gt;NF$4,#REF!,#REF!+ND214),"")</f>
        <v/>
      </c>
      <c r="NF214" s="7" t="e">
        <f ca="1">IF(NE214=#REF!,MZ214,NC214+MZ214)</f>
        <v>#REF!</v>
      </c>
      <c r="NG214" s="7">
        <f t="shared" ca="1" si="1203"/>
        <v>0.89629344439545644</v>
      </c>
      <c r="NH214" s="7">
        <f t="shared" ca="1" si="1204"/>
        <v>-5.0139598241610295E-2</v>
      </c>
      <c r="NI214" s="7">
        <f t="shared" ca="1" si="1205"/>
        <v>0</v>
      </c>
      <c r="NJ214" s="7">
        <f t="shared" ca="1" si="1206"/>
        <v>0</v>
      </c>
      <c r="NK214" s="7" t="str">
        <f ca="1">IFERROR(IF(#REF!+NJ214&gt;NL$4,#REF!,#REF!+NJ214),"")</f>
        <v/>
      </c>
      <c r="NL214" s="7" t="e">
        <f ca="1">IF(NK214=#REF!,NF214,NI214+NF214)</f>
        <v>#REF!</v>
      </c>
      <c r="NM214" s="7">
        <f t="shared" ca="1" si="1207"/>
        <v>0.76318527427568927</v>
      </c>
      <c r="NN214" s="7">
        <f t="shared" ca="1" si="1208"/>
        <v>8.2968571878156872E-2</v>
      </c>
      <c r="NO214" s="7">
        <f t="shared" ca="1" si="1209"/>
        <v>1</v>
      </c>
      <c r="NP214" s="7" t="str">
        <f t="shared" ca="1" si="1210"/>
        <v>2</v>
      </c>
      <c r="NQ214" s="7" t="str">
        <f ca="1">IFERROR(IF(#REF!+NP214&gt;NR$4,#REF!,#REF!+NP214),"")</f>
        <v/>
      </c>
      <c r="NR214" s="7" t="e">
        <f ca="1">IF(NQ214=#REF!,NL214,NO214+NL214)</f>
        <v>#REF!</v>
      </c>
      <c r="NT214">
        <v>216</v>
      </c>
      <c r="NU214" s="7" t="s">
        <v>19</v>
      </c>
      <c r="NV214" s="7" t="str">
        <f t="shared" ca="1" si="967"/>
        <v/>
      </c>
      <c r="NW214" s="7" t="str">
        <f t="shared" ca="1" si="961"/>
        <v/>
      </c>
      <c r="NX214" t="str">
        <f ca="1">IFERROR(VLOOKUP(NT214,$K$3:$AK$568,8,FALSE),"")</f>
        <v/>
      </c>
      <c r="NY214" t="str">
        <f ca="1">IFERROR(VLOOKUP(NT214,$K$3:$AK$568,9,FALSE),"")</f>
        <v/>
      </c>
      <c r="NZ214" s="7" t="str">
        <f ca="1">IFERROR(VLOOKUP(NT214,$K$3:$AK$568,27,FALSE),"")</f>
        <v/>
      </c>
      <c r="OB214">
        <v>216</v>
      </c>
      <c r="OC214" s="7" t="s">
        <v>19</v>
      </c>
      <c r="OD214" t="e">
        <f t="shared" ca="1" si="968"/>
        <v>#N/A</v>
      </c>
      <c r="OE214" s="7" t="str">
        <f t="shared" ca="1" si="969"/>
        <v/>
      </c>
      <c r="OF214" s="7" t="str">
        <f t="shared" ca="1" si="970"/>
        <v/>
      </c>
      <c r="OG214" t="str">
        <f t="shared" ca="1" si="971"/>
        <v/>
      </c>
      <c r="OI214">
        <v>216</v>
      </c>
      <c r="OJ214" s="7" t="s">
        <v>19</v>
      </c>
      <c r="OK214" s="7" t="str">
        <f t="shared" ca="1" si="972"/>
        <v/>
      </c>
      <c r="OL214" s="7" t="str">
        <f t="shared" ca="1" si="973"/>
        <v/>
      </c>
      <c r="OM214" t="str">
        <f ca="1">IFERROR(VLOOKUP(OI214,$L$3:$AK$568,7,FALSE),"")</f>
        <v/>
      </c>
      <c r="ON214" t="str">
        <f ca="1">IFERROR(VLOOKUP(OI214,$L$3:$AK$568,8,FALSE),"")</f>
        <v/>
      </c>
      <c r="OO214" s="7" t="str">
        <f ca="1">IFERROR(VLOOKUP(OI214,$L$3:$AK$568,26,FALSE),"")</f>
        <v/>
      </c>
      <c r="OQ214">
        <v>216</v>
      </c>
      <c r="OR214" s="7" t="s">
        <v>19</v>
      </c>
      <c r="OS214" t="e">
        <f t="shared" ca="1" si="974"/>
        <v>#N/A</v>
      </c>
      <c r="OT214" s="7" t="str">
        <f t="shared" ca="1" si="975"/>
        <v/>
      </c>
      <c r="OU214" s="7" t="str">
        <f t="shared" ca="1" si="976"/>
        <v/>
      </c>
      <c r="OV214" t="str">
        <f t="shared" ca="1" si="977"/>
        <v/>
      </c>
      <c r="OX214">
        <v>216</v>
      </c>
      <c r="OY214" s="7" t="s">
        <v>19</v>
      </c>
      <c r="OZ214" s="7" t="str">
        <f t="shared" ca="1" si="978"/>
        <v/>
      </c>
      <c r="PA214" s="7" t="str">
        <f t="shared" ca="1" si="979"/>
        <v/>
      </c>
      <c r="PB214" t="str">
        <f ca="1">IFERROR(VLOOKUP(OX214,$M$3:$AK$568,6,FALSE),"")</f>
        <v/>
      </c>
      <c r="PC214" t="str">
        <f ca="1">IFERROR(VLOOKUP(OX214,$M$3:$AK$568,7,FALSE),"")</f>
        <v/>
      </c>
      <c r="PD214" s="7" t="str">
        <f ca="1">IFERROR(VLOOKUP(OX214,$M$3:$AK$568,25,FALSE),"")</f>
        <v/>
      </c>
      <c r="PF214">
        <v>216</v>
      </c>
      <c r="PG214" s="7" t="s">
        <v>19</v>
      </c>
      <c r="PH214" t="e">
        <f t="shared" ca="1" si="980"/>
        <v>#N/A</v>
      </c>
      <c r="PI214" s="7" t="str">
        <f t="shared" ca="1" si="981"/>
        <v/>
      </c>
      <c r="PJ214" s="7" t="str">
        <f t="shared" ca="1" si="982"/>
        <v/>
      </c>
      <c r="PK214" t="str">
        <f t="shared" ca="1" si="983"/>
        <v/>
      </c>
      <c r="PM214">
        <v>216</v>
      </c>
      <c r="PN214" s="7" t="s">
        <v>19</v>
      </c>
      <c r="PO214" s="202" t="str">
        <f t="shared" ca="1" si="984"/>
        <v/>
      </c>
      <c r="PP214" s="7" t="str">
        <f t="shared" ca="1" si="985"/>
        <v/>
      </c>
      <c r="PQ214" t="str">
        <f ca="1">IFERROR(VLOOKUP(PM214,$G$325:$R$409,12,FALSE),"")</f>
        <v/>
      </c>
      <c r="PR214" t="e">
        <f ca="1">VLOOKUP(PM214,$G$324:$Q$409,11,FALSE)</f>
        <v>#N/A</v>
      </c>
      <c r="PS214" s="7" t="str">
        <f ca="1">VLOOKUP(PQ214,$R$325:$Y$409,8,FALSE)</f>
        <v>- -</v>
      </c>
      <c r="PT214" s="7">
        <f ca="1">ReSt</f>
        <v>-4</v>
      </c>
      <c r="PU214" s="7" t="e">
        <f t="shared" ca="1" si="986"/>
        <v>#N/A</v>
      </c>
      <c r="PV214" s="7" t="e">
        <f t="shared" ca="1" si="987"/>
        <v>#N/A</v>
      </c>
      <c r="PW214" s="7" t="str">
        <f ca="1">VLOOKUP(PQ214,$R$325:$AK$409,8,FALSE)</f>
        <v>- -</v>
      </c>
      <c r="PX214" s="7"/>
      <c r="PY214">
        <v>216</v>
      </c>
      <c r="PZ214" s="7" t="s">
        <v>19</v>
      </c>
      <c r="QA214" t="str">
        <f t="shared" ca="1" si="988"/>
        <v/>
      </c>
      <c r="QB214" s="7" t="str">
        <f t="shared" ca="1" si="989"/>
        <v/>
      </c>
      <c r="QC214" s="7" t="str">
        <f t="shared" ca="1" si="990"/>
        <v/>
      </c>
      <c r="QD214" t="str">
        <f t="shared" ca="1" si="991"/>
        <v/>
      </c>
      <c r="QF214">
        <v>216</v>
      </c>
      <c r="QG214" s="7" t="s">
        <v>19</v>
      </c>
      <c r="QH214" s="7" t="str">
        <f t="shared" ca="1" si="992"/>
        <v/>
      </c>
      <c r="QI214" s="7" t="e">
        <f t="shared" ca="1" si="993"/>
        <v>#VALUE!</v>
      </c>
      <c r="QJ214" t="e">
        <f t="shared" ca="1" si="994"/>
        <v>#N/A</v>
      </c>
      <c r="QK214" s="7" t="e">
        <f t="shared" ca="1" si="995"/>
        <v>#N/A</v>
      </c>
      <c r="QM214">
        <v>216</v>
      </c>
      <c r="QN214" s="7" t="s">
        <v>19</v>
      </c>
      <c r="QO214" t="str">
        <f t="shared" ca="1" si="996"/>
        <v/>
      </c>
      <c r="QP214" s="7" t="str">
        <f t="shared" ca="1" si="997"/>
        <v/>
      </c>
      <c r="QQ214" t="str">
        <f t="shared" ca="1" si="998"/>
        <v/>
      </c>
    </row>
    <row r="215" spans="1:459" x14ac:dyDescent="0.25">
      <c r="A215" s="240" t="str">
        <f>IF('Character Sheet'!$B$4="Creature","N","Y")</f>
        <v>Y</v>
      </c>
      <c r="C215" s="75"/>
      <c r="D215" s="76"/>
      <c r="F215" s="75"/>
      <c r="G215" s="76"/>
      <c r="I215" s="75"/>
      <c r="J215" s="85"/>
      <c r="K215" s="85">
        <f t="shared" ca="1" si="962"/>
        <v>7</v>
      </c>
      <c r="L215" s="85">
        <f t="shared" ca="1" si="1265"/>
        <v>1</v>
      </c>
      <c r="M215" s="70">
        <f t="shared" ca="1" si="956"/>
        <v>10</v>
      </c>
      <c r="O215" s="222">
        <f t="shared" ca="1" si="963"/>
        <v>79</v>
      </c>
      <c r="Q215" s="7" t="s">
        <v>1486</v>
      </c>
      <c r="R215" s="9" t="s">
        <v>1486</v>
      </c>
      <c r="S215" s="9" t="s">
        <v>1971</v>
      </c>
      <c r="T215" s="61" t="str">
        <f>SUBSTITUTE(IFERROR(IFERROR(VLOOKUP(R215,'[1]Skill Statistics'!$A$3:$C$513,2,FALSE),VLOOKUP(Q215,'[1]Skill Statistics'!$A$3:$C$513,2,FALSE)),T214),"R*","ReSt")</f>
        <v>Me/Me</v>
      </c>
      <c r="U215" s="61" t="str">
        <f>IFERROR(IFERROR(VLOOKUP(R215,'[1]Skill Statistics'!$A$3:$C$513,3,FALSE),VLOOKUP(Q215,'[1]Skill Statistics'!$A$3:$C$513,3,FALSE)),U214)</f>
        <v>Re</v>
      </c>
      <c r="V215" s="61" t="str">
        <f>IF(ISNUMBER(SEARCH("Category",R215)),"- -",IFERROR(IFERROR(VLOOKUP(Q215,[1]Professions!$A$4:$AM$288,MATCH(Profession,[1]Professions!$A$1:$AM$1,0),FALSE),VLOOKUP(Q215,Calculations!$B$91:$I$95,8,FALSE)),"- -"))</f>
        <v>2 / 3</v>
      </c>
      <c r="W215" s="60">
        <f ca="1">BL215</f>
        <v>0</v>
      </c>
      <c r="X215" s="7">
        <f ca="1">IFERROR(VLOOKUP(R215,$BS$6:$NR$519,MATCH(ActualLevel,$BS$3:$NR$3,0),FALSE),"- -")</f>
        <v>0</v>
      </c>
      <c r="Y215" s="7">
        <f ca="1">IF(V215="- -","- -",SUM(W215:X215))</f>
        <v>0</v>
      </c>
      <c r="Z215" s="7">
        <f ca="1">IFERROR(VLOOKUP(Y215,Charts!$BQ$2:$BR$52,2,FALSE),"- -")</f>
        <v>-25</v>
      </c>
      <c r="AA215" s="7">
        <f ca="1">IFERROR((INDIRECT(LEFT(T215,FIND("/",T215)-1))+INDIRECT(MID(T215,FIND("/",T215)+1,2))+INDIRECT(U215)),"- -")</f>
        <v>3</v>
      </c>
      <c r="AB215" s="7">
        <f ca="1">IF(Y215="- -","- -",IF(AZ215="x",MIN(30,Y215),0))</f>
        <v>0</v>
      </c>
      <c r="AC215" s="7"/>
      <c r="AD215" s="7"/>
      <c r="AE215" s="7"/>
      <c r="AF215" s="7"/>
      <c r="AG215" s="7"/>
      <c r="AH215" s="43"/>
      <c r="AI215" s="7"/>
      <c r="AJ215" s="7"/>
      <c r="AK215" s="7">
        <f t="shared" ca="1" si="1001"/>
        <v>-22</v>
      </c>
      <c r="AL215" s="7"/>
      <c r="AM215" s="69">
        <f>IFERROR(VLOOKUP(R215,'[1]Skill Statistics'!$A$3:$AN$513,MATCH(Profession,'[1]Skill Statistics'!$A$2:$AN$2,0),FALSE),0)</f>
        <v>0</v>
      </c>
      <c r="AN215" s="85">
        <f>IFERROR(VLOOKUP(Q215,'[1]Skill Statistics'!$A$3:$BK$513,MATCH(Archetype,'[1]Skill Statistics'!$A$2:$BK$2,0),FALSE),0)</f>
        <v>0</v>
      </c>
      <c r="AO215" s="85">
        <f>IFERROR(VLOOKUP(Q215,'[1]Skill Statistics'!$A$3:$BB$513,MATCH(Race,'[1]Skill Statistics'!$A$2:$BB$2,0),FALSE),0)</f>
        <v>0</v>
      </c>
      <c r="AP215" s="85">
        <f t="shared" ca="1" si="965"/>
        <v>0.3</v>
      </c>
      <c r="AQ215" s="70"/>
      <c r="AS215" s="69">
        <f>IFERROR(VLOOKUP(Q215,'[1]Professional Skills'!$A$4:$AM$288,MATCH(Profession,'[1]Professional Skills'!$A$3:$AM$3,0),FALSE),"- -")</f>
        <v>0</v>
      </c>
      <c r="AT215" t="s">
        <v>1812</v>
      </c>
      <c r="AU215" s="7" t="str">
        <f t="shared" si="1268"/>
        <v/>
      </c>
      <c r="AV215" s="7">
        <f t="shared" ca="1" si="1267"/>
        <v>0</v>
      </c>
      <c r="AW215" t="str">
        <f t="shared" si="1004"/>
        <v/>
      </c>
      <c r="AX215" t="str">
        <f>IFERROR(_xlfn.RANK.EQ(AW215,$AW$5:$AW$568),"")</f>
        <v/>
      </c>
      <c r="AY215">
        <f t="shared" si="959"/>
        <v>0</v>
      </c>
      <c r="AZ215" s="70" t="str">
        <f t="shared" si="1002"/>
        <v/>
      </c>
      <c r="BB215" s="69">
        <f>IFERROR(IF(Q215="Language",VLOOKUP(R215,[1]Cultures!$B$4:$N$218,MATCH(Culture,[1]Cultures!$B$3:$N$3,0),FALSE),VLOOKUP(Q215,[1]Cultures!$B$4:$O$212,MATCH(Culture,[1]Cultures!$B$3:$O$3,0),FALSE)),"- -")</f>
        <v>0</v>
      </c>
      <c r="BC215" t="s">
        <v>1812</v>
      </c>
      <c r="BD215">
        <f t="shared" ca="1" si="1264"/>
        <v>0.13406438812332833</v>
      </c>
      <c r="BE215">
        <f t="shared" ca="1" si="1211"/>
        <v>0.43406438812332832</v>
      </c>
      <c r="BH215">
        <f ca="1">_xlfn.RANK.EQ(BE215,$BE$215:$BE$217)</f>
        <v>3</v>
      </c>
      <c r="BI215" s="7">
        <f t="shared" ca="1" si="1003"/>
        <v>0</v>
      </c>
      <c r="BK215" s="7"/>
      <c r="BL215" s="70">
        <f t="shared" ca="1" si="960"/>
        <v>0</v>
      </c>
      <c r="BN215" s="69">
        <f>IFERROR(VLOOKUP(V215,Charts!$BT$2:$BV$14,3,FALSE),"- -")</f>
        <v>0.84615384615384615</v>
      </c>
      <c r="BO215" s="85">
        <f t="shared" ca="1" si="966"/>
        <v>2.2693138061525051</v>
      </c>
      <c r="BP215" s="70">
        <f t="shared" ca="1" si="1212"/>
        <v>79</v>
      </c>
      <c r="BR215" s="7">
        <v>214</v>
      </c>
      <c r="BS215" s="9" t="str">
        <f ca="1">VLOOKUP(BR215,$O$3:$R$568,4,FALSE)</f>
        <v>Evidence Dispersal</v>
      </c>
      <c r="BT215" s="7" t="str">
        <f ca="1">VLOOKUP(BS215,$R$3:$V$568,5,FALSE)</f>
        <v>4 / 6</v>
      </c>
      <c r="BU215" s="7">
        <f ca="1">VLOOKUP(BT215,Charts!$BT$2:$BV$14,3,FALSE)</f>
        <v>0.53846153846153844</v>
      </c>
      <c r="BV215" s="7" t="str">
        <f t="shared" ca="1" si="1005"/>
        <v>4</v>
      </c>
      <c r="BW215" s="7" t="str">
        <f t="shared" ca="1" si="1006"/>
        <v>6</v>
      </c>
      <c r="BY215" s="7">
        <f t="shared" ca="1" si="1007"/>
        <v>0.88593669427533162</v>
      </c>
      <c r="BZ215" s="7">
        <f t="shared" ca="1" si="1008"/>
        <v>-0.34747515581379318</v>
      </c>
      <c r="CA215" s="7">
        <f t="shared" ca="1" si="1009"/>
        <v>0</v>
      </c>
      <c r="CB215" s="7">
        <f t="shared" ca="1" si="1010"/>
        <v>0</v>
      </c>
      <c r="CC215" s="7" t="str">
        <f ca="1">IFERROR(IF(CC214+CB215&gt;CD$4,CC214,CC214+CB215),"")</f>
        <v/>
      </c>
      <c r="CD215" s="7">
        <f t="shared" ca="1" si="1213"/>
        <v>0</v>
      </c>
      <c r="CE215" s="7">
        <f t="shared" ca="1" si="1011"/>
        <v>0.90962254460987901</v>
      </c>
      <c r="CF215" s="7">
        <f t="shared" ca="1" si="1012"/>
        <v>-0.37116100614834058</v>
      </c>
      <c r="CG215" s="7">
        <f t="shared" ca="1" si="1013"/>
        <v>0</v>
      </c>
      <c r="CH215" s="7">
        <f t="shared" ca="1" si="1014"/>
        <v>0</v>
      </c>
      <c r="CI215" s="7" t="str">
        <f ca="1">IFERROR(IF(CI214+CH215&gt;CJ$4,CI214,CI214+CH215),"")</f>
        <v/>
      </c>
      <c r="CJ215" s="7">
        <f t="shared" ca="1" si="1214"/>
        <v>0</v>
      </c>
      <c r="CK215" s="7">
        <f t="shared" ca="1" si="1015"/>
        <v>0.75975104320140474</v>
      </c>
      <c r="CL215" s="7">
        <f t="shared" ca="1" si="1016"/>
        <v>-0.22128950473986631</v>
      </c>
      <c r="CM215" s="7">
        <f t="shared" ca="1" si="1017"/>
        <v>0</v>
      </c>
      <c r="CN215" s="7">
        <f t="shared" ca="1" si="1018"/>
        <v>0</v>
      </c>
      <c r="CO215" s="7" t="str">
        <f ca="1">IFERROR(IF(CO214+CN215&gt;CP$4,CO214,CO214+CN215),"")</f>
        <v/>
      </c>
      <c r="CP215" s="7">
        <f t="shared" ca="1" si="1215"/>
        <v>0</v>
      </c>
      <c r="CQ215" s="7">
        <f t="shared" ca="1" si="1019"/>
        <v>0.42901133736547836</v>
      </c>
      <c r="CR215" s="7">
        <f t="shared" ca="1" si="1020"/>
        <v>0.10945020109606007</v>
      </c>
      <c r="CS215" s="7">
        <f t="shared" ca="1" si="1021"/>
        <v>1</v>
      </c>
      <c r="CT215" s="7" t="str">
        <f t="shared" ca="1" si="1022"/>
        <v>4</v>
      </c>
      <c r="CU215" s="7" t="str">
        <f ca="1">IFERROR(IF(CU214+CT215&gt;CV$4,CU214,CU214+CT215),"")</f>
        <v/>
      </c>
      <c r="CV215" s="7">
        <f t="shared" ca="1" si="1216"/>
        <v>0</v>
      </c>
      <c r="CW215" s="7">
        <f t="shared" ca="1" si="1023"/>
        <v>7.4863014033485165E-2</v>
      </c>
      <c r="CX215" s="7">
        <f t="shared" ca="1" si="1024"/>
        <v>0.46359852442805327</v>
      </c>
      <c r="CY215" s="7">
        <f t="shared" ca="1" si="1025"/>
        <v>1</v>
      </c>
      <c r="CZ215" s="7" t="str">
        <f t="shared" ca="1" si="1026"/>
        <v>4</v>
      </c>
      <c r="DA215" s="7" t="str">
        <f ca="1">IFERROR(IF(DA214+CZ215&gt;DB$4,DA214,DA214+CZ215),"")</f>
        <v/>
      </c>
      <c r="DB215" s="7">
        <f t="shared" ca="1" si="1217"/>
        <v>0</v>
      </c>
      <c r="DC215" s="7">
        <f t="shared" ca="1" si="1027"/>
        <v>0.66698964462526578</v>
      </c>
      <c r="DD215" s="7">
        <f t="shared" ca="1" si="1028"/>
        <v>-0.12852810616372734</v>
      </c>
      <c r="DE215" s="7">
        <f t="shared" ca="1" si="1029"/>
        <v>0</v>
      </c>
      <c r="DF215" s="7">
        <f t="shared" ca="1" si="1030"/>
        <v>0</v>
      </c>
      <c r="DG215" s="7" t="str">
        <f ca="1">IFERROR(IF(DG214+DF215&gt;DH$4,DG214,DG214+DF215),"")</f>
        <v/>
      </c>
      <c r="DH215" s="7">
        <f t="shared" ca="1" si="1218"/>
        <v>0</v>
      </c>
      <c r="DI215" s="7">
        <f t="shared" ca="1" si="1031"/>
        <v>0.82307350373411015</v>
      </c>
      <c r="DJ215" s="7">
        <f t="shared" ca="1" si="1032"/>
        <v>-0.28461196527257171</v>
      </c>
      <c r="DK215" s="7">
        <f t="shared" ca="1" si="1033"/>
        <v>0</v>
      </c>
      <c r="DL215" s="7">
        <f t="shared" ca="1" si="1034"/>
        <v>0</v>
      </c>
      <c r="DM215" s="7" t="str">
        <f ca="1">IFERROR(IF(DM214+DL215&gt;DN$4,DM214,DM214+DL215),"")</f>
        <v/>
      </c>
      <c r="DN215" s="7">
        <f t="shared" ca="1" si="1219"/>
        <v>0</v>
      </c>
      <c r="DO215" s="7">
        <f t="shared" ca="1" si="1035"/>
        <v>0.84755649750906592</v>
      </c>
      <c r="DP215" s="7">
        <f t="shared" ca="1" si="1036"/>
        <v>-0.30909495904752748</v>
      </c>
      <c r="DQ215" s="7">
        <f t="shared" ca="1" si="1037"/>
        <v>0</v>
      </c>
      <c r="DR215" s="7">
        <f t="shared" ca="1" si="1038"/>
        <v>0</v>
      </c>
      <c r="DS215" s="7" t="str">
        <f ca="1">IFERROR(IF(DS214+DR215&gt;DT$4,DS214,DS214+DR215),"")</f>
        <v/>
      </c>
      <c r="DT215" s="7">
        <f t="shared" ca="1" si="1220"/>
        <v>0</v>
      </c>
      <c r="DU215" s="7">
        <f t="shared" ca="1" si="1039"/>
        <v>0.64571624618689327</v>
      </c>
      <c r="DV215" s="7">
        <f t="shared" ca="1" si="1040"/>
        <v>-0.10725470772535484</v>
      </c>
      <c r="DW215" s="7">
        <f t="shared" ca="1" si="1041"/>
        <v>0</v>
      </c>
      <c r="DX215" s="7">
        <f t="shared" ca="1" si="1042"/>
        <v>0</v>
      </c>
      <c r="DY215" s="7" t="str">
        <f ca="1">IFERROR(IF(DY214+DX215&gt;DZ$4,DY214,DY214+DX215),"")</f>
        <v/>
      </c>
      <c r="DZ215" s="7">
        <f t="shared" ca="1" si="1221"/>
        <v>0</v>
      </c>
      <c r="EA215" s="7">
        <f t="shared" ca="1" si="1043"/>
        <v>0.84729710043554585</v>
      </c>
      <c r="EB215" s="7">
        <f t="shared" ca="1" si="1044"/>
        <v>-0.30883556197400741</v>
      </c>
      <c r="EC215" s="7">
        <f t="shared" ca="1" si="1045"/>
        <v>0</v>
      </c>
      <c r="ED215" s="7">
        <f t="shared" ca="1" si="1046"/>
        <v>0</v>
      </c>
      <c r="EE215" s="7" t="str">
        <f ca="1">IFERROR(IF(EE214+ED215&gt;EF$4,EE214,EE214+ED215),"")</f>
        <v/>
      </c>
      <c r="EF215" s="7">
        <f t="shared" ca="1" si="1222"/>
        <v>0</v>
      </c>
      <c r="EG215" s="7">
        <f t="shared" ca="1" si="1047"/>
        <v>0.44738321310693285</v>
      </c>
      <c r="EH215" s="7">
        <f t="shared" ca="1" si="1048"/>
        <v>9.1078325354605583E-2</v>
      </c>
      <c r="EI215" s="7">
        <f t="shared" ca="1" si="1049"/>
        <v>1</v>
      </c>
      <c r="EJ215" s="7" t="str">
        <f t="shared" ca="1" si="1050"/>
        <v>4</v>
      </c>
      <c r="EK215" s="7" t="str">
        <f ca="1">IFERROR(IF(EK214+EJ215&gt;EL$4,EK214,EK214+EJ215),"")</f>
        <v/>
      </c>
      <c r="EL215" s="7">
        <f t="shared" ca="1" si="1223"/>
        <v>0</v>
      </c>
      <c r="EM215" s="7">
        <f t="shared" ca="1" si="1051"/>
        <v>0.58839404268808304</v>
      </c>
      <c r="EN215" s="7">
        <f t="shared" ca="1" si="1052"/>
        <v>-4.9932504226544605E-2</v>
      </c>
      <c r="EO215" s="7">
        <f t="shared" ca="1" si="1053"/>
        <v>0</v>
      </c>
      <c r="EP215" s="7">
        <f t="shared" ca="1" si="1054"/>
        <v>0</v>
      </c>
      <c r="EQ215" s="7" t="str">
        <f ca="1">IFERROR(IF(EQ214+EP215&gt;ER$4,EQ214,EQ214+EP215),"")</f>
        <v/>
      </c>
      <c r="ER215" s="7">
        <f t="shared" ca="1" si="1224"/>
        <v>0</v>
      </c>
      <c r="ES215" s="7">
        <f t="shared" ca="1" si="1055"/>
        <v>0.86634228607101649</v>
      </c>
      <c r="ET215" s="7">
        <f t="shared" ca="1" si="1056"/>
        <v>-0.32788074760947805</v>
      </c>
      <c r="EU215" s="7">
        <f t="shared" ca="1" si="1057"/>
        <v>0</v>
      </c>
      <c r="EV215" s="7">
        <f t="shared" ca="1" si="1058"/>
        <v>0</v>
      </c>
      <c r="EW215" s="7" t="str">
        <f ca="1">IFERROR(IF(EW214+EV215&gt;EX$4,EW214,EW214+EV215),"")</f>
        <v/>
      </c>
      <c r="EX215" s="7">
        <f t="shared" ca="1" si="1225"/>
        <v>0</v>
      </c>
      <c r="EY215" s="7">
        <f t="shared" ca="1" si="1059"/>
        <v>0.1337502344283148</v>
      </c>
      <c r="EZ215" s="7">
        <f t="shared" ca="1" si="1060"/>
        <v>0.40471130403322364</v>
      </c>
      <c r="FA215" s="7">
        <f t="shared" ca="1" si="1061"/>
        <v>1</v>
      </c>
      <c r="FB215" s="7" t="str">
        <f t="shared" ca="1" si="1062"/>
        <v>4</v>
      </c>
      <c r="FC215" s="7" t="str">
        <f ca="1">IFERROR(IF(FC214+FB215&gt;FD$4,FC214,FC214+FB215),"")</f>
        <v/>
      </c>
      <c r="FD215" s="7">
        <f t="shared" ca="1" si="1226"/>
        <v>0</v>
      </c>
      <c r="FE215" s="7">
        <f t="shared" ca="1" si="1063"/>
        <v>0.61174906933953122</v>
      </c>
      <c r="FF215" s="7">
        <f t="shared" ca="1" si="1064"/>
        <v>-7.3287530877992779E-2</v>
      </c>
      <c r="FG215" s="7">
        <f t="shared" ca="1" si="1065"/>
        <v>0</v>
      </c>
      <c r="FH215" s="7">
        <f t="shared" ca="1" si="1066"/>
        <v>0</v>
      </c>
      <c r="FI215" s="7" t="str">
        <f ca="1">IFERROR(IF(FI214+FH215&gt;FJ$4,FI214,FI214+FH215),"")</f>
        <v/>
      </c>
      <c r="FJ215" s="7">
        <f t="shared" ca="1" si="1227"/>
        <v>0</v>
      </c>
      <c r="FK215" s="7">
        <f t="shared" ca="1" si="1067"/>
        <v>0.35087543837016433</v>
      </c>
      <c r="FL215" s="7">
        <f t="shared" ca="1" si="1068"/>
        <v>0.18758610009137411</v>
      </c>
      <c r="FM215" s="7">
        <f t="shared" ca="1" si="1069"/>
        <v>1</v>
      </c>
      <c r="FN215" s="7" t="str">
        <f t="shared" ca="1" si="1070"/>
        <v>4</v>
      </c>
      <c r="FO215" s="7" t="str">
        <f ca="1">IFERROR(IF(FO214+FN215&gt;FP$4,FO214,FO214+FN215),"")</f>
        <v/>
      </c>
      <c r="FP215" s="7">
        <f t="shared" ca="1" si="1228"/>
        <v>0</v>
      </c>
      <c r="FQ215" s="7">
        <f t="shared" ca="1" si="1071"/>
        <v>0.65591691871685742</v>
      </c>
      <c r="FR215" s="7">
        <f t="shared" ca="1" si="1072"/>
        <v>-0.11745538025531899</v>
      </c>
      <c r="FS215" s="7">
        <f t="shared" ca="1" si="1073"/>
        <v>0</v>
      </c>
      <c r="FT215" s="7">
        <f t="shared" ca="1" si="1074"/>
        <v>0</v>
      </c>
      <c r="FU215" s="7" t="str">
        <f ca="1">IFERROR(IF(FU214+FT215&gt;FV$4,FU214,FU214+FT215),"")</f>
        <v/>
      </c>
      <c r="FV215" s="7">
        <f t="shared" ca="1" si="1229"/>
        <v>0</v>
      </c>
      <c r="FW215" s="7">
        <f t="shared" ca="1" si="1075"/>
        <v>0.81903400138433358</v>
      </c>
      <c r="FX215" s="7">
        <f t="shared" ca="1" si="1076"/>
        <v>-0.28057246292279514</v>
      </c>
      <c r="FY215" s="7">
        <f t="shared" ca="1" si="1077"/>
        <v>0</v>
      </c>
      <c r="FZ215" s="7">
        <f t="shared" ca="1" si="1078"/>
        <v>0</v>
      </c>
      <c r="GA215" s="7" t="str">
        <f ca="1">IFERROR(IF(GA214+FZ215&gt;GB$4,GA214,GA214+FZ215),"")</f>
        <v/>
      </c>
      <c r="GB215" s="7">
        <f t="shared" ca="1" si="1230"/>
        <v>0</v>
      </c>
      <c r="GC215" s="7">
        <f t="shared" ca="1" si="1079"/>
        <v>0.6831725363159481</v>
      </c>
      <c r="GD215" s="7">
        <f t="shared" ca="1" si="1080"/>
        <v>-0.14471099785440966</v>
      </c>
      <c r="GE215" s="7">
        <f t="shared" ca="1" si="1081"/>
        <v>0</v>
      </c>
      <c r="GF215" s="7">
        <f t="shared" ca="1" si="1082"/>
        <v>0</v>
      </c>
      <c r="GG215" s="7" t="str">
        <f ca="1">IFERROR(IF(GG214+GF215&gt;GH$4,GG214,GG214+GF215),"")</f>
        <v/>
      </c>
      <c r="GH215" s="7">
        <f t="shared" ca="1" si="1231"/>
        <v>0</v>
      </c>
      <c r="GI215" s="7">
        <f t="shared" ca="1" si="1083"/>
        <v>0.5509652056507981</v>
      </c>
      <c r="GJ215" s="7">
        <f t="shared" ca="1" si="1084"/>
        <v>-1.250366718925966E-2</v>
      </c>
      <c r="GK215" s="7">
        <f t="shared" ca="1" si="1085"/>
        <v>0</v>
      </c>
      <c r="GL215" s="7">
        <f t="shared" ca="1" si="1086"/>
        <v>0</v>
      </c>
      <c r="GM215" s="7" t="str">
        <f ca="1">IFERROR(IF(GM214+GL215&gt;GN$4,GM214,GM214+GL215),"")</f>
        <v/>
      </c>
      <c r="GN215" s="7">
        <f t="shared" ca="1" si="1232"/>
        <v>0</v>
      </c>
      <c r="GO215" s="7">
        <f t="shared" ca="1" si="1087"/>
        <v>0.41944835355736709</v>
      </c>
      <c r="GP215" s="7">
        <f t="shared" ca="1" si="1088"/>
        <v>0.11901318490417134</v>
      </c>
      <c r="GQ215" s="7">
        <f t="shared" ca="1" si="1089"/>
        <v>1</v>
      </c>
      <c r="GR215" s="7" t="str">
        <f t="shared" ca="1" si="1090"/>
        <v>4</v>
      </c>
      <c r="GS215" s="7" t="str">
        <f ca="1">IFERROR(IF(GS214+GR215&gt;GT$4,GS214,GS214+GR215),"")</f>
        <v/>
      </c>
      <c r="GT215" s="7">
        <f t="shared" ca="1" si="1233"/>
        <v>0</v>
      </c>
      <c r="GU215" s="7">
        <f t="shared" ca="1" si="1091"/>
        <v>0.86390968703264226</v>
      </c>
      <c r="GV215" s="7">
        <f t="shared" ca="1" si="1092"/>
        <v>-0.32544814857110382</v>
      </c>
      <c r="GW215" s="7">
        <f t="shared" ca="1" si="1093"/>
        <v>0</v>
      </c>
      <c r="GX215" s="7">
        <f t="shared" ca="1" si="1094"/>
        <v>0</v>
      </c>
      <c r="GY215" s="7" t="str">
        <f ca="1">IFERROR(IF(GY214+GX215&gt;GZ$4,GY214,GY214+GX215),"")</f>
        <v/>
      </c>
      <c r="GZ215" s="7">
        <f t="shared" ca="1" si="1234"/>
        <v>0</v>
      </c>
      <c r="HA215" s="7">
        <f t="shared" ca="1" si="1095"/>
        <v>0.53787474655520551</v>
      </c>
      <c r="HB215" s="7">
        <f t="shared" ca="1" si="1096"/>
        <v>5.8679190633292855E-4</v>
      </c>
      <c r="HC215" s="7">
        <f t="shared" ca="1" si="1097"/>
        <v>1</v>
      </c>
      <c r="HD215" s="7" t="str">
        <f t="shared" ca="1" si="1098"/>
        <v>4</v>
      </c>
      <c r="HE215" s="7" t="str">
        <f ca="1">IFERROR(IF(HE214+HD215&gt;HF$4,HE214,HE214+HD215),"")</f>
        <v/>
      </c>
      <c r="HF215" s="7">
        <f t="shared" ca="1" si="1235"/>
        <v>0</v>
      </c>
      <c r="HG215" s="7">
        <f t="shared" ca="1" si="1099"/>
        <v>0.56122956695842163</v>
      </c>
      <c r="HH215" s="7">
        <f t="shared" ca="1" si="1100"/>
        <v>-2.2768028496883197E-2</v>
      </c>
      <c r="HI215" s="7">
        <f t="shared" ca="1" si="1101"/>
        <v>0</v>
      </c>
      <c r="HJ215" s="7">
        <f t="shared" ca="1" si="1102"/>
        <v>0</v>
      </c>
      <c r="HK215" s="7" t="str">
        <f ca="1">IFERROR(IF(HK214+HJ215&gt;HL$4,HK214,HK214+HJ215),"")</f>
        <v/>
      </c>
      <c r="HL215" s="7">
        <f t="shared" ca="1" si="1236"/>
        <v>0</v>
      </c>
      <c r="HM215" s="7">
        <f t="shared" ca="1" si="1103"/>
        <v>0.91027873275043114</v>
      </c>
      <c r="HN215" s="7">
        <f t="shared" ca="1" si="1104"/>
        <v>-0.37181719428889271</v>
      </c>
      <c r="HO215" s="7">
        <f t="shared" ca="1" si="1105"/>
        <v>0</v>
      </c>
      <c r="HP215" s="7">
        <f t="shared" ca="1" si="1106"/>
        <v>0</v>
      </c>
      <c r="HQ215" s="7" t="str">
        <f ca="1">IFERROR(IF(HQ214+HP215&gt;HR$4,HQ214,HQ214+HP215),"")</f>
        <v/>
      </c>
      <c r="HR215" s="7">
        <f t="shared" ca="1" si="1237"/>
        <v>0</v>
      </c>
      <c r="HS215" s="7">
        <f t="shared" ca="1" si="1107"/>
        <v>0.2833421610437904</v>
      </c>
      <c r="HT215" s="7">
        <f t="shared" ca="1" si="1108"/>
        <v>0.25511937741774804</v>
      </c>
      <c r="HU215" s="7">
        <f t="shared" ca="1" si="1109"/>
        <v>1</v>
      </c>
      <c r="HV215" s="7" t="str">
        <f t="shared" ca="1" si="1110"/>
        <v>4</v>
      </c>
      <c r="HW215" s="7" t="str">
        <f ca="1">IFERROR(IF(HW214+HV215&gt;HX$4,HW214,HW214+HV215),"")</f>
        <v/>
      </c>
      <c r="HX215" s="7">
        <f t="shared" ca="1" si="1238"/>
        <v>0</v>
      </c>
      <c r="HY215" s="7">
        <f t="shared" ca="1" si="1111"/>
        <v>0.1760986627796487</v>
      </c>
      <c r="HZ215" s="7">
        <f t="shared" ca="1" si="1112"/>
        <v>0.36236287568188974</v>
      </c>
      <c r="IA215" s="7">
        <f t="shared" ca="1" si="1113"/>
        <v>1</v>
      </c>
      <c r="IB215" s="7" t="str">
        <f t="shared" ca="1" si="1114"/>
        <v>4</v>
      </c>
      <c r="IC215" s="7" t="str">
        <f ca="1">IFERROR(IF(IC214+IB215&gt;ID$4,IC214,IC214+IB215),"")</f>
        <v/>
      </c>
      <c r="ID215" s="7">
        <f t="shared" ca="1" si="1239"/>
        <v>0</v>
      </c>
      <c r="IE215" s="7">
        <f t="shared" ca="1" si="1115"/>
        <v>0.89292871058701906</v>
      </c>
      <c r="IF215" s="7">
        <f t="shared" ca="1" si="1116"/>
        <v>-0.35446717212548062</v>
      </c>
      <c r="IG215" s="7">
        <f t="shared" ca="1" si="1117"/>
        <v>0</v>
      </c>
      <c r="IH215" s="7">
        <f t="shared" ca="1" si="1118"/>
        <v>0</v>
      </c>
      <c r="II215" s="7" t="str">
        <f ca="1">IFERROR(IF(II214+IH215&gt;IJ$4,II214,II214+IH215),"")</f>
        <v/>
      </c>
      <c r="IJ215" s="7">
        <f t="shared" ca="1" si="1240"/>
        <v>0</v>
      </c>
      <c r="IK215" s="7">
        <f t="shared" ca="1" si="1119"/>
        <v>0.34940584552601539</v>
      </c>
      <c r="IL215" s="7">
        <f t="shared" ca="1" si="1120"/>
        <v>0.18905569293552305</v>
      </c>
      <c r="IM215" s="7">
        <f t="shared" ca="1" si="1121"/>
        <v>1</v>
      </c>
      <c r="IN215" s="7" t="str">
        <f t="shared" ca="1" si="1122"/>
        <v>4</v>
      </c>
      <c r="IO215" s="7" t="str">
        <f ca="1">IFERROR(IF(IO214+IN215&gt;IP$4,IO214,IO214+IN215),"")</f>
        <v/>
      </c>
      <c r="IP215" s="7">
        <f t="shared" ca="1" si="1241"/>
        <v>0</v>
      </c>
      <c r="IQ215" s="7">
        <f t="shared" ca="1" si="1123"/>
        <v>0.46466403753853081</v>
      </c>
      <c r="IR215" s="7">
        <f t="shared" ca="1" si="1124"/>
        <v>7.3797500923007631E-2</v>
      </c>
      <c r="IS215" s="7">
        <f t="shared" ca="1" si="1125"/>
        <v>1</v>
      </c>
      <c r="IT215" s="7" t="str">
        <f t="shared" ca="1" si="1126"/>
        <v>4</v>
      </c>
      <c r="IU215" s="7" t="str">
        <f ca="1">IFERROR(IF(IU214+IT215&gt;IV$4,IU214,IU214+IT215),"")</f>
        <v/>
      </c>
      <c r="IV215" s="7">
        <f t="shared" ca="1" si="1242"/>
        <v>0</v>
      </c>
      <c r="IW215" s="7">
        <f t="shared" ca="1" si="1127"/>
        <v>0.94472360266857647</v>
      </c>
      <c r="IX215" s="7">
        <f t="shared" ca="1" si="1128"/>
        <v>-0.40626206420703803</v>
      </c>
      <c r="IY215" s="7">
        <f t="shared" ca="1" si="1129"/>
        <v>0</v>
      </c>
      <c r="IZ215" s="7">
        <f t="shared" ca="1" si="1130"/>
        <v>0</v>
      </c>
      <c r="JA215" s="7" t="str">
        <f ca="1">IFERROR(IF(JA214+IZ215&gt;JB$4,JA214,JA214+IZ215),"")</f>
        <v/>
      </c>
      <c r="JB215" s="7">
        <f t="shared" ca="1" si="1243"/>
        <v>0</v>
      </c>
      <c r="JC215" s="7">
        <f t="shared" ca="1" si="1131"/>
        <v>0.20722779777563838</v>
      </c>
      <c r="JD215" s="7">
        <f t="shared" ca="1" si="1132"/>
        <v>0.33123374068590006</v>
      </c>
      <c r="JE215" s="7">
        <f t="shared" ca="1" si="1133"/>
        <v>1</v>
      </c>
      <c r="JF215" s="7" t="str">
        <f t="shared" ca="1" si="1134"/>
        <v>4</v>
      </c>
      <c r="JG215" s="7" t="str">
        <f ca="1">IFERROR(IF(JG214+JF215&gt;JH$4,JG214,JG214+JF215),"")</f>
        <v/>
      </c>
      <c r="JH215" s="7">
        <f t="shared" ca="1" si="1244"/>
        <v>0</v>
      </c>
      <c r="JI215" s="7">
        <f t="shared" ca="1" si="1135"/>
        <v>0.45479421361541539</v>
      </c>
      <c r="JJ215" s="7">
        <f t="shared" ca="1" si="1136"/>
        <v>8.3667324846123048E-2</v>
      </c>
      <c r="JK215" s="7">
        <f t="shared" ca="1" si="1137"/>
        <v>1</v>
      </c>
      <c r="JL215" s="7" t="str">
        <f t="shared" ca="1" si="1138"/>
        <v>4</v>
      </c>
      <c r="JM215" s="7" t="str">
        <f ca="1">IFERROR(IF(JM214+JL215&gt;JN$4,JM214,JM214+JL215),"")</f>
        <v/>
      </c>
      <c r="JN215" s="7">
        <f t="shared" ca="1" si="1245"/>
        <v>0</v>
      </c>
      <c r="JO215" s="7">
        <f t="shared" ca="1" si="1139"/>
        <v>9.2472283851774306E-2</v>
      </c>
      <c r="JP215" s="7">
        <f t="shared" ca="1" si="1140"/>
        <v>0.44598925460976413</v>
      </c>
      <c r="JQ215" s="7">
        <f t="shared" ca="1" si="1141"/>
        <v>1</v>
      </c>
      <c r="JR215" s="7" t="str">
        <f t="shared" ca="1" si="1142"/>
        <v>4</v>
      </c>
      <c r="JS215" s="7" t="str">
        <f ca="1">IFERROR(IF(JS214+JR215&gt;JT$4,JS214,JS214+JR215),"")</f>
        <v/>
      </c>
      <c r="JT215" s="7">
        <f t="shared" ca="1" si="1246"/>
        <v>0</v>
      </c>
      <c r="JU215" s="7">
        <f t="shared" ca="1" si="1143"/>
        <v>0.15598625174056568</v>
      </c>
      <c r="JV215" s="7">
        <f t="shared" ca="1" si="1144"/>
        <v>0.38247528672097275</v>
      </c>
      <c r="JW215" s="7">
        <f t="shared" ca="1" si="1145"/>
        <v>1</v>
      </c>
      <c r="JX215" s="7" t="str">
        <f t="shared" ca="1" si="1146"/>
        <v>4</v>
      </c>
      <c r="JY215" s="7" t="str">
        <f ca="1">IFERROR(IF(JY214+JX215&gt;JZ$4,JY214,JY214+JX215),"")</f>
        <v/>
      </c>
      <c r="JZ215" s="7">
        <f t="shared" ca="1" si="1247"/>
        <v>0</v>
      </c>
      <c r="KA215" s="7">
        <f t="shared" ca="1" si="1147"/>
        <v>2.4698525893890544E-2</v>
      </c>
      <c r="KB215" s="7">
        <f t="shared" ca="1" si="1148"/>
        <v>0.51376301256764789</v>
      </c>
      <c r="KC215" s="7">
        <f t="shared" ca="1" si="1149"/>
        <v>1</v>
      </c>
      <c r="KD215" s="7" t="str">
        <f t="shared" ca="1" si="1150"/>
        <v>4</v>
      </c>
      <c r="KE215" s="7" t="str">
        <f ca="1">IFERROR(IF(KE214+KD215&gt;KF$4,KE214,KE214+KD215),"")</f>
        <v/>
      </c>
      <c r="KF215" s="7">
        <f t="shared" ca="1" si="1248"/>
        <v>0</v>
      </c>
      <c r="KG215" s="7">
        <f t="shared" ca="1" si="1151"/>
        <v>0.60353500244508584</v>
      </c>
      <c r="KH215" s="7">
        <f t="shared" ca="1" si="1152"/>
        <v>-6.5073463983547408E-2</v>
      </c>
      <c r="KI215" s="7">
        <f t="shared" ca="1" si="1153"/>
        <v>0</v>
      </c>
      <c r="KJ215" s="7">
        <f t="shared" ca="1" si="1154"/>
        <v>0</v>
      </c>
      <c r="KK215" s="7" t="str">
        <f ca="1">IFERROR(IF(KK214+KJ215&gt;KL$4,KK214,KK214+KJ215),"")</f>
        <v/>
      </c>
      <c r="KL215" s="7">
        <f t="shared" ca="1" si="1249"/>
        <v>0</v>
      </c>
      <c r="KM215" s="7">
        <f t="shared" ca="1" si="1155"/>
        <v>0.50628047304004375</v>
      </c>
      <c r="KN215" s="7">
        <f t="shared" ca="1" si="1156"/>
        <v>3.2181065421494681E-2</v>
      </c>
      <c r="KO215" s="7">
        <f t="shared" ca="1" si="1157"/>
        <v>1</v>
      </c>
      <c r="KP215" s="7" t="str">
        <f t="shared" ca="1" si="1158"/>
        <v>4</v>
      </c>
      <c r="KQ215" s="7" t="str">
        <f ca="1">IFERROR(IF(KQ214+KP215&gt;KR$4,KQ214,KQ214+KP215),"")</f>
        <v/>
      </c>
      <c r="KR215" s="7">
        <f t="shared" ca="1" si="1250"/>
        <v>0</v>
      </c>
      <c r="KS215" s="7">
        <f t="shared" ca="1" si="1159"/>
        <v>0.5083056395740575</v>
      </c>
      <c r="KT215" s="7">
        <f t="shared" ca="1" si="1160"/>
        <v>3.0155898887480936E-2</v>
      </c>
      <c r="KU215" s="7">
        <f t="shared" ca="1" si="1161"/>
        <v>1</v>
      </c>
      <c r="KV215" s="7" t="str">
        <f t="shared" ca="1" si="1162"/>
        <v>4</v>
      </c>
      <c r="KW215" s="7" t="str">
        <f ca="1">IFERROR(IF(KW214+KV215&gt;KX$4,KW214,KW214+KV215),"")</f>
        <v/>
      </c>
      <c r="KX215" s="7">
        <f t="shared" ca="1" si="1251"/>
        <v>0</v>
      </c>
      <c r="KY215" s="7">
        <f t="shared" ca="1" si="1163"/>
        <v>0.79410215126973005</v>
      </c>
      <c r="KZ215" s="7">
        <f t="shared" ca="1" si="1164"/>
        <v>-0.25564061280819161</v>
      </c>
      <c r="LA215" s="7">
        <f t="shared" ca="1" si="1165"/>
        <v>0</v>
      </c>
      <c r="LB215" s="7">
        <f t="shared" ca="1" si="1166"/>
        <v>0</v>
      </c>
      <c r="LC215" s="7" t="str">
        <f ca="1">IFERROR(IF(LC214+LB215&gt;LD$4,LC214,LC214+LB215),"")</f>
        <v/>
      </c>
      <c r="LD215" s="7">
        <f t="shared" ca="1" si="1252"/>
        <v>0</v>
      </c>
      <c r="LE215" s="7">
        <f t="shared" ca="1" si="1167"/>
        <v>4.0612654494345479E-2</v>
      </c>
      <c r="LF215" s="7">
        <f t="shared" ca="1" si="1168"/>
        <v>0.49784888396719296</v>
      </c>
      <c r="LG215" s="7">
        <f t="shared" ca="1" si="1169"/>
        <v>1</v>
      </c>
      <c r="LH215" s="7" t="str">
        <f t="shared" ca="1" si="1170"/>
        <v>4</v>
      </c>
      <c r="LI215" s="7" t="str">
        <f ca="1">IFERROR(IF(LI214+LH215&gt;LJ$4,LI214,LI214+LH215),"")</f>
        <v/>
      </c>
      <c r="LJ215" s="7">
        <f t="shared" ca="1" si="1253"/>
        <v>0</v>
      </c>
      <c r="LK215" s="7">
        <f t="shared" ca="1" si="1171"/>
        <v>0.21590549061762343</v>
      </c>
      <c r="LL215" s="7">
        <f t="shared" ca="1" si="1172"/>
        <v>0.32255604784391501</v>
      </c>
      <c r="LM215" s="7">
        <f t="shared" ca="1" si="1173"/>
        <v>1</v>
      </c>
      <c r="LN215" s="7" t="str">
        <f t="shared" ca="1" si="1174"/>
        <v>4</v>
      </c>
      <c r="LO215" s="7" t="str">
        <f ca="1">IFERROR(IF(LO214+LN215&gt;LP$4,LO214,LO214+LN215),"")</f>
        <v/>
      </c>
      <c r="LP215" s="7">
        <f t="shared" ca="1" si="1254"/>
        <v>0</v>
      </c>
      <c r="LQ215" s="7">
        <f t="shared" ca="1" si="1175"/>
        <v>0.67442555149587502</v>
      </c>
      <c r="LR215" s="7">
        <f t="shared" ca="1" si="1176"/>
        <v>-0.13596401303433658</v>
      </c>
      <c r="LS215" s="7">
        <f t="shared" ca="1" si="1177"/>
        <v>0</v>
      </c>
      <c r="LT215" s="7">
        <f t="shared" ca="1" si="1178"/>
        <v>0</v>
      </c>
      <c r="LU215" s="7" t="str">
        <f ca="1">IFERROR(IF(LU214+LT215&gt;LV$4,LU214,LU214+LT215),"")</f>
        <v/>
      </c>
      <c r="LV215" s="7">
        <f t="shared" ca="1" si="1255"/>
        <v>0</v>
      </c>
      <c r="LW215" s="7">
        <f t="shared" ca="1" si="1179"/>
        <v>0.9424672883226074</v>
      </c>
      <c r="LX215" s="7">
        <f t="shared" ca="1" si="1180"/>
        <v>-0.40400574986106896</v>
      </c>
      <c r="LY215" s="7">
        <f t="shared" ca="1" si="1181"/>
        <v>0</v>
      </c>
      <c r="LZ215" s="7">
        <f t="shared" ca="1" si="1182"/>
        <v>0</v>
      </c>
      <c r="MA215" s="7" t="str">
        <f ca="1">IFERROR(IF(MA214+LZ215&gt;MB$4,MA214,MA214+LZ215),"")</f>
        <v/>
      </c>
      <c r="MB215" s="7">
        <f t="shared" ca="1" si="1256"/>
        <v>0</v>
      </c>
      <c r="MC215" s="7">
        <f t="shared" ca="1" si="1183"/>
        <v>0.6855656571170492</v>
      </c>
      <c r="MD215" s="7">
        <f t="shared" ca="1" si="1184"/>
        <v>-0.14710411865551076</v>
      </c>
      <c r="ME215" s="7">
        <f t="shared" ca="1" si="1185"/>
        <v>0</v>
      </c>
      <c r="MF215" s="7">
        <f t="shared" ca="1" si="1186"/>
        <v>0</v>
      </c>
      <c r="MG215" s="7" t="str">
        <f ca="1">IFERROR(IF(MG214+MF215&gt;MH$4,MG214,MG214+MF215),"")</f>
        <v/>
      </c>
      <c r="MH215" s="7">
        <f t="shared" ca="1" si="1257"/>
        <v>0</v>
      </c>
      <c r="MI215" s="7">
        <f t="shared" ca="1" si="1187"/>
        <v>0.80434665345280854</v>
      </c>
      <c r="MJ215" s="7">
        <f t="shared" ca="1" si="1188"/>
        <v>-0.2658851149912701</v>
      </c>
      <c r="MK215" s="7">
        <f t="shared" ca="1" si="1189"/>
        <v>0</v>
      </c>
      <c r="ML215" s="7">
        <f t="shared" ca="1" si="1190"/>
        <v>0</v>
      </c>
      <c r="MM215" s="7" t="str">
        <f ca="1">IFERROR(IF(MM214+ML215&gt;MN$4,MM214,MM214+ML215),"")</f>
        <v/>
      </c>
      <c r="MN215" s="7">
        <f t="shared" ca="1" si="1258"/>
        <v>0</v>
      </c>
      <c r="MO215" s="7">
        <f t="shared" ca="1" si="1191"/>
        <v>0.39124043114435791</v>
      </c>
      <c r="MP215" s="7">
        <f t="shared" ca="1" si="1192"/>
        <v>0.14722110731718052</v>
      </c>
      <c r="MQ215" s="7">
        <f t="shared" ca="1" si="1193"/>
        <v>1</v>
      </c>
      <c r="MR215" s="7" t="str">
        <f t="shared" ca="1" si="1194"/>
        <v>4</v>
      </c>
      <c r="MS215" s="7" t="str">
        <f ca="1">IFERROR(IF(MS214+MR215&gt;MT$4,MS214,MS214+MR215),"")</f>
        <v/>
      </c>
      <c r="MT215" s="7">
        <f t="shared" ca="1" si="1259"/>
        <v>0</v>
      </c>
      <c r="MU215" s="7">
        <f t="shared" ca="1" si="1195"/>
        <v>0.28767487973704209</v>
      </c>
      <c r="MV215" s="7">
        <f t="shared" ca="1" si="1196"/>
        <v>0.25078665872449635</v>
      </c>
      <c r="MW215" s="7">
        <f t="shared" ca="1" si="1197"/>
        <v>1</v>
      </c>
      <c r="MX215" s="7" t="str">
        <f t="shared" ca="1" si="1198"/>
        <v>4</v>
      </c>
      <c r="MY215" s="7" t="str">
        <f ca="1">IFERROR(IF(MY214+MX215&gt;MZ$4,MY214,MY214+MX215),"")</f>
        <v/>
      </c>
      <c r="MZ215" s="7">
        <f t="shared" ca="1" si="1260"/>
        <v>0</v>
      </c>
      <c r="NA215" s="7">
        <f t="shared" ca="1" si="1199"/>
        <v>0.26034610337822384</v>
      </c>
      <c r="NB215" s="7">
        <f t="shared" ca="1" si="1200"/>
        <v>0.2781154350833146</v>
      </c>
      <c r="NC215" s="7">
        <f t="shared" ca="1" si="1201"/>
        <v>1</v>
      </c>
      <c r="ND215" s="7" t="str">
        <f t="shared" ca="1" si="1202"/>
        <v>4</v>
      </c>
      <c r="NE215" s="7" t="str">
        <f ca="1">IFERROR(IF(NE214+ND215&gt;NF$4,NE214,NE214+ND215),"")</f>
        <v/>
      </c>
      <c r="NF215" s="7">
        <f t="shared" ca="1" si="1261"/>
        <v>0</v>
      </c>
      <c r="NG215" s="7">
        <f t="shared" ca="1" si="1203"/>
        <v>0.14315118173723629</v>
      </c>
      <c r="NH215" s="7">
        <f t="shared" ca="1" si="1204"/>
        <v>0.39531035672430215</v>
      </c>
      <c r="NI215" s="7">
        <f t="shared" ca="1" si="1205"/>
        <v>1</v>
      </c>
      <c r="NJ215" s="7" t="str">
        <f t="shared" ca="1" si="1206"/>
        <v>4</v>
      </c>
      <c r="NK215" s="7" t="str">
        <f ca="1">IFERROR(IF(NK214+NJ215&gt;NL$4,NK214,NK214+NJ215),"")</f>
        <v/>
      </c>
      <c r="NL215" s="7">
        <f t="shared" ca="1" si="1262"/>
        <v>0</v>
      </c>
      <c r="NM215" s="7">
        <f t="shared" ca="1" si="1207"/>
        <v>0.82320825107118334</v>
      </c>
      <c r="NN215" s="7">
        <f t="shared" ca="1" si="1208"/>
        <v>-0.2847467126096449</v>
      </c>
      <c r="NO215" s="7">
        <f t="shared" ca="1" si="1209"/>
        <v>0</v>
      </c>
      <c r="NP215" s="7">
        <f t="shared" ca="1" si="1210"/>
        <v>0</v>
      </c>
      <c r="NQ215" s="7" t="str">
        <f ca="1">IFERROR(IF(NQ214+NP215&gt;NR$4,NQ214,NQ214+NP215),"")</f>
        <v/>
      </c>
      <c r="NR215" s="7">
        <f t="shared" ca="1" si="1263"/>
        <v>0</v>
      </c>
      <c r="NT215">
        <v>217</v>
      </c>
      <c r="NU215" s="7" t="s">
        <v>19</v>
      </c>
      <c r="NV215" s="7" t="str">
        <f t="shared" ca="1" si="967"/>
        <v/>
      </c>
      <c r="NW215" s="7" t="str">
        <f t="shared" ca="1" si="961"/>
        <v/>
      </c>
      <c r="NX215" t="str">
        <f ca="1">IFERROR(VLOOKUP(NT215,$K$3:$AK$568,8,FALSE),"")</f>
        <v/>
      </c>
      <c r="NY215" t="str">
        <f ca="1">IFERROR(VLOOKUP(NT215,$K$3:$AK$568,9,FALSE),"")</f>
        <v/>
      </c>
      <c r="NZ215" s="7" t="str">
        <f ca="1">IFERROR(VLOOKUP(NT215,$K$3:$AK$568,27,FALSE),"")</f>
        <v/>
      </c>
      <c r="OB215">
        <v>217</v>
      </c>
      <c r="OC215" s="7" t="s">
        <v>19</v>
      </c>
      <c r="OD215" t="e">
        <f t="shared" ca="1" si="968"/>
        <v>#N/A</v>
      </c>
      <c r="OE215" s="7" t="str">
        <f t="shared" ca="1" si="969"/>
        <v/>
      </c>
      <c r="OF215" s="7" t="str">
        <f t="shared" ca="1" si="970"/>
        <v/>
      </c>
      <c r="OG215" t="str">
        <f t="shared" ca="1" si="971"/>
        <v/>
      </c>
      <c r="OI215">
        <v>217</v>
      </c>
      <c r="OJ215" s="7" t="s">
        <v>19</v>
      </c>
      <c r="OK215" s="7" t="str">
        <f t="shared" ca="1" si="972"/>
        <v/>
      </c>
      <c r="OL215" s="7" t="str">
        <f t="shared" ca="1" si="973"/>
        <v/>
      </c>
      <c r="OM215" t="str">
        <f ca="1">IFERROR(VLOOKUP(OI215,$L$3:$AK$568,7,FALSE),"")</f>
        <v/>
      </c>
      <c r="ON215" t="str">
        <f ca="1">IFERROR(VLOOKUP(OI215,$L$3:$AK$568,8,FALSE),"")</f>
        <v/>
      </c>
      <c r="OO215" s="7" t="str">
        <f ca="1">IFERROR(VLOOKUP(OI215,$L$3:$AK$568,26,FALSE),"")</f>
        <v/>
      </c>
      <c r="OQ215">
        <v>217</v>
      </c>
      <c r="OR215" s="7" t="s">
        <v>19</v>
      </c>
      <c r="OS215" t="e">
        <f t="shared" ca="1" si="974"/>
        <v>#N/A</v>
      </c>
      <c r="OT215" s="7" t="str">
        <f t="shared" ca="1" si="975"/>
        <v/>
      </c>
      <c r="OU215" s="7" t="str">
        <f t="shared" ca="1" si="976"/>
        <v/>
      </c>
      <c r="OV215" t="str">
        <f t="shared" ca="1" si="977"/>
        <v/>
      </c>
      <c r="OX215">
        <v>217</v>
      </c>
      <c r="OY215" s="7" t="s">
        <v>19</v>
      </c>
      <c r="OZ215" s="7" t="str">
        <f t="shared" ca="1" si="978"/>
        <v/>
      </c>
      <c r="PA215" s="7" t="str">
        <f t="shared" ca="1" si="979"/>
        <v/>
      </c>
      <c r="PB215" t="str">
        <f ca="1">IFERROR(VLOOKUP(OX215,$M$3:$AK$568,6,FALSE),"")</f>
        <v/>
      </c>
      <c r="PC215" t="str">
        <f ca="1">IFERROR(VLOOKUP(OX215,$M$3:$AK$568,7,FALSE),"")</f>
        <v/>
      </c>
      <c r="PD215" s="7" t="str">
        <f ca="1">IFERROR(VLOOKUP(OX215,$M$3:$AK$568,25,FALSE),"")</f>
        <v/>
      </c>
      <c r="PF215">
        <v>217</v>
      </c>
      <c r="PG215" s="7" t="s">
        <v>19</v>
      </c>
      <c r="PH215" t="e">
        <f t="shared" ca="1" si="980"/>
        <v>#N/A</v>
      </c>
      <c r="PI215" s="7" t="str">
        <f t="shared" ca="1" si="981"/>
        <v/>
      </c>
      <c r="PJ215" s="7" t="str">
        <f t="shared" ca="1" si="982"/>
        <v/>
      </c>
      <c r="PK215" t="str">
        <f t="shared" ca="1" si="983"/>
        <v/>
      </c>
      <c r="PM215">
        <v>217</v>
      </c>
      <c r="PN215" s="7" t="s">
        <v>19</v>
      </c>
      <c r="PO215" s="202" t="str">
        <f t="shared" ca="1" si="984"/>
        <v/>
      </c>
      <c r="PP215" s="7" t="str">
        <f t="shared" ca="1" si="985"/>
        <v/>
      </c>
      <c r="PQ215" t="str">
        <f ca="1">IFERROR(VLOOKUP(PM215,$G$325:$R$409,12,FALSE),"")</f>
        <v/>
      </c>
      <c r="PR215" t="e">
        <f ca="1">VLOOKUP(PM215,$G$324:$Q$409,11,FALSE)</f>
        <v>#N/A</v>
      </c>
      <c r="PS215" s="7" t="str">
        <f ca="1">VLOOKUP(PQ215,$R$325:$Y$409,8,FALSE)</f>
        <v>- -</v>
      </c>
      <c r="PT215" s="7">
        <f ca="1">ReSt</f>
        <v>-4</v>
      </c>
      <c r="PU215" s="7" t="e">
        <f t="shared" ca="1" si="986"/>
        <v>#N/A</v>
      </c>
      <c r="PV215" s="7" t="e">
        <f t="shared" ca="1" si="987"/>
        <v>#N/A</v>
      </c>
      <c r="PW215" s="7" t="str">
        <f ca="1">VLOOKUP(PQ215,$R$325:$AK$409,8,FALSE)</f>
        <v>- -</v>
      </c>
      <c r="PX215" s="7"/>
      <c r="PY215">
        <v>217</v>
      </c>
      <c r="PZ215" s="7" t="s">
        <v>19</v>
      </c>
      <c r="QA215" t="str">
        <f t="shared" ca="1" si="988"/>
        <v/>
      </c>
      <c r="QB215" s="7" t="str">
        <f t="shared" ca="1" si="989"/>
        <v/>
      </c>
      <c r="QC215" s="7" t="str">
        <f t="shared" ca="1" si="990"/>
        <v/>
      </c>
      <c r="QD215" t="str">
        <f t="shared" ca="1" si="991"/>
        <v/>
      </c>
      <c r="QF215">
        <v>217</v>
      </c>
      <c r="QG215" s="7" t="s">
        <v>19</v>
      </c>
      <c r="QH215" s="7" t="str">
        <f t="shared" ca="1" si="992"/>
        <v/>
      </c>
      <c r="QI215" s="7" t="e">
        <f t="shared" ca="1" si="993"/>
        <v>#VALUE!</v>
      </c>
      <c r="QJ215" t="e">
        <f t="shared" ca="1" si="994"/>
        <v>#N/A</v>
      </c>
      <c r="QK215" s="7" t="e">
        <f t="shared" ca="1" si="995"/>
        <v>#N/A</v>
      </c>
      <c r="QM215">
        <v>217</v>
      </c>
      <c r="QN215" s="7" t="s">
        <v>19</v>
      </c>
      <c r="QO215" t="str">
        <f t="shared" ca="1" si="996"/>
        <v/>
      </c>
      <c r="QP215" s="7" t="str">
        <f t="shared" ca="1" si="997"/>
        <v/>
      </c>
      <c r="QQ215" t="str">
        <f t="shared" ca="1" si="998"/>
        <v/>
      </c>
    </row>
    <row r="216" spans="1:459" x14ac:dyDescent="0.25">
      <c r="A216" s="240" t="str">
        <f>IF('Character Sheet'!$B$4="Creature","N","Y")</f>
        <v>Y</v>
      </c>
      <c r="C216" s="75"/>
      <c r="D216" s="76"/>
      <c r="F216" s="75"/>
      <c r="G216" s="76"/>
      <c r="I216" s="75"/>
      <c r="J216" s="85"/>
      <c r="K216" s="85">
        <f t="shared" ca="1" si="962"/>
        <v>7</v>
      </c>
      <c r="L216" s="85">
        <f t="shared" ca="1" si="1265"/>
        <v>1</v>
      </c>
      <c r="M216" s="70">
        <f t="shared" ca="1" si="956"/>
        <v>10</v>
      </c>
      <c r="O216" s="222">
        <f t="shared" ca="1" si="963"/>
        <v>74</v>
      </c>
      <c r="Q216" s="7" t="s">
        <v>1486</v>
      </c>
      <c r="R216" s="9" t="s">
        <v>1487</v>
      </c>
      <c r="S216" s="9" t="s">
        <v>1972</v>
      </c>
      <c r="T216" s="61" t="str">
        <f>SUBSTITUTE(IFERROR(IFERROR(VLOOKUP(R216,'[1]Skill Statistics'!$A$3:$C$513,2,FALSE),VLOOKUP(Q216,'[1]Skill Statistics'!$A$3:$C$513,2,FALSE)),T215),"R*","ReSt")</f>
        <v>Me/Me</v>
      </c>
      <c r="U216" s="61" t="str">
        <f>IFERROR(IFERROR(VLOOKUP(R216,'[1]Skill Statistics'!$A$3:$C$513,3,FALSE),VLOOKUP(Q216,'[1]Skill Statistics'!$A$3:$C$513,3,FALSE)),U215)</f>
        <v>Re</v>
      </c>
      <c r="V216" s="61" t="str">
        <f>IF(ISNUMBER(SEARCH("Category",R216)),"- -",IFERROR(IFERROR(VLOOKUP(Q216,[1]Professions!$A$4:$AM$288,MATCH(Profession,[1]Professions!$A$1:$AM$1,0),FALSE),VLOOKUP(Q216,Calculations!$B$91:$I$95,8,FALSE)),"- -"))</f>
        <v>2 / 3</v>
      </c>
      <c r="W216" s="60">
        <f t="shared" ca="1" si="964"/>
        <v>0</v>
      </c>
      <c r="X216" s="7">
        <f ca="1">IFERROR(VLOOKUP(R216,$BS$6:$NR$519,MATCH(ActualLevel,$BS$3:$NR$3,0),FALSE),"- -")</f>
        <v>0</v>
      </c>
      <c r="Y216" s="7">
        <f t="shared" ref="Y216:Y276" ca="1" si="1269">IF(V216="- -","- -",SUM(W216:X216))</f>
        <v>0</v>
      </c>
      <c r="Z216" s="7">
        <f ca="1">IFERROR(VLOOKUP(Y216,Charts!$BQ$2:$BR$52,2,FALSE),"- -")</f>
        <v>-25</v>
      </c>
      <c r="AA216" s="7">
        <f t="shared" ca="1" si="1000"/>
        <v>3</v>
      </c>
      <c r="AB216" s="7">
        <f t="shared" ca="1" si="1266"/>
        <v>0</v>
      </c>
      <c r="AC216" s="7"/>
      <c r="AD216" s="7"/>
      <c r="AE216" s="7"/>
      <c r="AF216" s="7"/>
      <c r="AG216" s="7"/>
      <c r="AH216" s="43"/>
      <c r="AI216" s="7"/>
      <c r="AJ216" s="7"/>
      <c r="AK216" s="7">
        <f t="shared" ca="1" si="1001"/>
        <v>-22</v>
      </c>
      <c r="AL216" s="7"/>
      <c r="AM216" s="69">
        <f>IFERROR(VLOOKUP(R216,'[1]Skill Statistics'!$A$3:$AN$513,MATCH(Profession,'[1]Skill Statistics'!$A$2:$AN$2,0),FALSE),0)</f>
        <v>0</v>
      </c>
      <c r="AN216" s="85">
        <f>IFERROR(VLOOKUP(Q216,'[1]Skill Statistics'!$A$3:$BK$513,MATCH(Archetype,'[1]Skill Statistics'!$A$2:$BK$2,0),FALSE),0)</f>
        <v>0</v>
      </c>
      <c r="AO216" s="85">
        <f>IFERROR(VLOOKUP(Q216,'[1]Skill Statistics'!$A$3:$BB$513,MATCH(Race,'[1]Skill Statistics'!$A$2:$BB$2,0),FALSE),0)</f>
        <v>0</v>
      </c>
      <c r="AP216" s="85">
        <f t="shared" ca="1" si="965"/>
        <v>0.3</v>
      </c>
      <c r="AQ216" s="70"/>
      <c r="AS216" s="69">
        <f>IFERROR(VLOOKUP(Q216,'[1]Professional Skills'!$A$4:$AM$288,MATCH(Profession,'[1]Professional Skills'!$A$3:$AM$3,0),FALSE),"- -")</f>
        <v>0</v>
      </c>
      <c r="AT216" t="s">
        <v>1812</v>
      </c>
      <c r="AU216" s="7" t="str">
        <f t="shared" si="1268"/>
        <v/>
      </c>
      <c r="AV216" s="7">
        <f t="shared" ca="1" si="1267"/>
        <v>0</v>
      </c>
      <c r="AW216" t="str">
        <f t="shared" si="1004"/>
        <v/>
      </c>
      <c r="AX216" t="str">
        <f>IFERROR(_xlfn.RANK.EQ(AW216,$AW$5:$AW$568),"")</f>
        <v/>
      </c>
      <c r="AY216">
        <f t="shared" si="959"/>
        <v>0</v>
      </c>
      <c r="AZ216" s="70" t="str">
        <f t="shared" si="1002"/>
        <v/>
      </c>
      <c r="BB216" s="69">
        <f>IFERROR(IF(Q216="Language",VLOOKUP(R216,[1]Cultures!$B$4:$N$218,MATCH(Culture,[1]Cultures!$B$3:$N$3,0),FALSE),VLOOKUP(Q216,[1]Cultures!$B$4:$O$212,MATCH(Culture,[1]Cultures!$B$3:$O$3,0),FALSE)),"- -")</f>
        <v>0</v>
      </c>
      <c r="BC216" t="s">
        <v>1812</v>
      </c>
      <c r="BD216">
        <f t="shared" ca="1" si="1264"/>
        <v>0.63019468612563423</v>
      </c>
      <c r="BE216">
        <f t="shared" ca="1" si="1211"/>
        <v>0.93019468612563427</v>
      </c>
      <c r="BH216">
        <f ca="1">_xlfn.RANK.EQ(BE216,$BE$215:$BE$217)</f>
        <v>1</v>
      </c>
      <c r="BI216" s="7">
        <f t="shared" ca="1" si="1003"/>
        <v>0</v>
      </c>
      <c r="BK216" s="7"/>
      <c r="BL216" s="70">
        <f t="shared" ca="1" si="960"/>
        <v>0</v>
      </c>
      <c r="BN216" s="69">
        <f>IFERROR(VLOOKUP(V216,Charts!$BT$2:$BV$14,3,FALSE),"- -")</f>
        <v>0.84615384615384615</v>
      </c>
      <c r="BO216" s="85">
        <f t="shared" ca="1" si="966"/>
        <v>2.2815034750920749</v>
      </c>
      <c r="BP216" s="70">
        <f t="shared" ca="1" si="1212"/>
        <v>74</v>
      </c>
      <c r="BR216" s="7">
        <v>215</v>
      </c>
      <c r="BS216" s="9" t="str">
        <f ca="1">VLOOKUP(BR216,$O$3:$R$568,4,FALSE)</f>
        <v>Illusionary Attacks</v>
      </c>
      <c r="BT216" s="7" t="str">
        <f ca="1">VLOOKUP(BS216,$R$3:$V$568,5,FALSE)</f>
        <v>4 / 6</v>
      </c>
      <c r="BU216" s="7">
        <f ca="1">VLOOKUP(BT216,Charts!$BT$2:$BV$14,3,FALSE)</f>
        <v>0.53846153846153844</v>
      </c>
      <c r="BV216" s="7" t="str">
        <f t="shared" ca="1" si="1005"/>
        <v>4</v>
      </c>
      <c r="BW216" s="7" t="str">
        <f t="shared" ca="1" si="1006"/>
        <v>6</v>
      </c>
      <c r="BY216" s="7">
        <f t="shared" ca="1" si="1007"/>
        <v>0.51670515152291507</v>
      </c>
      <c r="BZ216" s="7">
        <f t="shared" ca="1" si="1008"/>
        <v>2.1756386938623362E-2</v>
      </c>
      <c r="CA216" s="7">
        <f t="shared" ca="1" si="1009"/>
        <v>1</v>
      </c>
      <c r="CB216" s="7" t="str">
        <f t="shared" ca="1" si="1010"/>
        <v>4</v>
      </c>
      <c r="CC216" s="7" t="str">
        <f ca="1">IFERROR(IF(CC215+CB216&gt;CD$4,CC215,CC215+CB216),"")</f>
        <v/>
      </c>
      <c r="CD216" s="7">
        <f t="shared" ca="1" si="1213"/>
        <v>0</v>
      </c>
      <c r="CE216" s="7">
        <f t="shared" ca="1" si="1011"/>
        <v>0.35783911950637026</v>
      </c>
      <c r="CF216" s="7">
        <f t="shared" ca="1" si="1012"/>
        <v>0.18062241895516817</v>
      </c>
      <c r="CG216" s="7">
        <f t="shared" ca="1" si="1013"/>
        <v>1</v>
      </c>
      <c r="CH216" s="7" t="str">
        <f t="shared" ca="1" si="1014"/>
        <v>4</v>
      </c>
      <c r="CI216" s="7" t="str">
        <f ca="1">IFERROR(IF(CI215+CH216&gt;CJ$4,CI215,CI215+CH216),"")</f>
        <v/>
      </c>
      <c r="CJ216" s="7">
        <f t="shared" ca="1" si="1214"/>
        <v>0</v>
      </c>
      <c r="CK216" s="7">
        <f t="shared" ca="1" si="1015"/>
        <v>6.1257232390577676E-2</v>
      </c>
      <c r="CL216" s="7">
        <f t="shared" ca="1" si="1016"/>
        <v>0.47720430607096076</v>
      </c>
      <c r="CM216" s="7">
        <f t="shared" ca="1" si="1017"/>
        <v>1</v>
      </c>
      <c r="CN216" s="7" t="str">
        <f t="shared" ca="1" si="1018"/>
        <v>4</v>
      </c>
      <c r="CO216" s="7" t="str">
        <f ca="1">IFERROR(IF(CO215+CN216&gt;CP$4,CO215,CO215+CN216),"")</f>
        <v/>
      </c>
      <c r="CP216" s="7">
        <f t="shared" ca="1" si="1215"/>
        <v>0</v>
      </c>
      <c r="CQ216" s="7">
        <f t="shared" ca="1" si="1019"/>
        <v>0.41564929163102515</v>
      </c>
      <c r="CR216" s="7">
        <f t="shared" ca="1" si="1020"/>
        <v>0.12281224683051328</v>
      </c>
      <c r="CS216" s="7">
        <f t="shared" ca="1" si="1021"/>
        <v>1</v>
      </c>
      <c r="CT216" s="7" t="str">
        <f t="shared" ca="1" si="1022"/>
        <v>4</v>
      </c>
      <c r="CU216" s="7" t="str">
        <f ca="1">IFERROR(IF(CU215+CT216&gt;CV$4,CU215,CU215+CT216),"")</f>
        <v/>
      </c>
      <c r="CV216" s="7">
        <f t="shared" ca="1" si="1216"/>
        <v>0</v>
      </c>
      <c r="CW216" s="7">
        <f t="shared" ca="1" si="1023"/>
        <v>0.3356769791059816</v>
      </c>
      <c r="CX216" s="7">
        <f t="shared" ca="1" si="1024"/>
        <v>0.20278455935555684</v>
      </c>
      <c r="CY216" s="7">
        <f t="shared" ca="1" si="1025"/>
        <v>1</v>
      </c>
      <c r="CZ216" s="7" t="str">
        <f t="shared" ca="1" si="1026"/>
        <v>4</v>
      </c>
      <c r="DA216" s="7" t="str">
        <f ca="1">IFERROR(IF(DA215+CZ216&gt;DB$4,DA215,DA215+CZ216),"")</f>
        <v/>
      </c>
      <c r="DB216" s="7">
        <f t="shared" ca="1" si="1217"/>
        <v>0</v>
      </c>
      <c r="DC216" s="7">
        <f t="shared" ca="1" si="1027"/>
        <v>0.86834192193898074</v>
      </c>
      <c r="DD216" s="7">
        <f t="shared" ca="1" si="1028"/>
        <v>-0.32988038347744231</v>
      </c>
      <c r="DE216" s="7">
        <f t="shared" ca="1" si="1029"/>
        <v>0</v>
      </c>
      <c r="DF216" s="7">
        <f t="shared" ca="1" si="1030"/>
        <v>0</v>
      </c>
      <c r="DG216" s="7" t="str">
        <f ca="1">IFERROR(IF(DG215+DF216&gt;DH$4,DG215,DG215+DF216),"")</f>
        <v/>
      </c>
      <c r="DH216" s="7">
        <f t="shared" ca="1" si="1218"/>
        <v>0</v>
      </c>
      <c r="DI216" s="7">
        <f t="shared" ca="1" si="1031"/>
        <v>0.11020130373610137</v>
      </c>
      <c r="DJ216" s="7">
        <f t="shared" ca="1" si="1032"/>
        <v>0.42826023472543706</v>
      </c>
      <c r="DK216" s="7">
        <f t="shared" ca="1" si="1033"/>
        <v>1</v>
      </c>
      <c r="DL216" s="7" t="str">
        <f t="shared" ca="1" si="1034"/>
        <v>4</v>
      </c>
      <c r="DM216" s="7" t="str">
        <f ca="1">IFERROR(IF(DM215+DL216&gt;DN$4,DM215,DM215+DL216),"")</f>
        <v/>
      </c>
      <c r="DN216" s="7">
        <f t="shared" ca="1" si="1219"/>
        <v>0</v>
      </c>
      <c r="DO216" s="7">
        <f t="shared" ca="1" si="1035"/>
        <v>0.53699656619279268</v>
      </c>
      <c r="DP216" s="7">
        <f t="shared" ca="1" si="1036"/>
        <v>1.4649722687457567E-3</v>
      </c>
      <c r="DQ216" s="7">
        <f t="shared" ca="1" si="1037"/>
        <v>1</v>
      </c>
      <c r="DR216" s="7" t="str">
        <f t="shared" ca="1" si="1038"/>
        <v>4</v>
      </c>
      <c r="DS216" s="7" t="str">
        <f ca="1">IFERROR(IF(DS215+DR216&gt;DT$4,DS215,DS215+DR216),"")</f>
        <v/>
      </c>
      <c r="DT216" s="7">
        <f t="shared" ca="1" si="1220"/>
        <v>0</v>
      </c>
      <c r="DU216" s="7">
        <f t="shared" ca="1" si="1039"/>
        <v>0.43738118104696222</v>
      </c>
      <c r="DV216" s="7">
        <f t="shared" ca="1" si="1040"/>
        <v>0.10108035741457622</v>
      </c>
      <c r="DW216" s="7">
        <f t="shared" ca="1" si="1041"/>
        <v>1</v>
      </c>
      <c r="DX216" s="7" t="str">
        <f t="shared" ca="1" si="1042"/>
        <v>4</v>
      </c>
      <c r="DY216" s="7" t="str">
        <f ca="1">IFERROR(IF(DY215+DX216&gt;DZ$4,DY215,DY215+DX216),"")</f>
        <v/>
      </c>
      <c r="DZ216" s="7">
        <f t="shared" ca="1" si="1221"/>
        <v>0</v>
      </c>
      <c r="EA216" s="7">
        <f t="shared" ca="1" si="1043"/>
        <v>0.97873178142339845</v>
      </c>
      <c r="EB216" s="7">
        <f t="shared" ca="1" si="1044"/>
        <v>-0.44027024296186001</v>
      </c>
      <c r="EC216" s="7">
        <f t="shared" ca="1" si="1045"/>
        <v>0</v>
      </c>
      <c r="ED216" s="7">
        <f t="shared" ca="1" si="1046"/>
        <v>0</v>
      </c>
      <c r="EE216" s="7" t="str">
        <f ca="1">IFERROR(IF(EE215+ED216&gt;EF$4,EE215,EE215+ED216),"")</f>
        <v/>
      </c>
      <c r="EF216" s="7">
        <f t="shared" ca="1" si="1222"/>
        <v>0</v>
      </c>
      <c r="EG216" s="7">
        <f t="shared" ca="1" si="1047"/>
        <v>0.94154628653379535</v>
      </c>
      <c r="EH216" s="7">
        <f t="shared" ca="1" si="1048"/>
        <v>-0.40308474807225692</v>
      </c>
      <c r="EI216" s="7">
        <f t="shared" ca="1" si="1049"/>
        <v>0</v>
      </c>
      <c r="EJ216" s="7">
        <f t="shared" ca="1" si="1050"/>
        <v>0</v>
      </c>
      <c r="EK216" s="7" t="str">
        <f ca="1">IFERROR(IF(EK215+EJ216&gt;EL$4,EK215,EK215+EJ216),"")</f>
        <v/>
      </c>
      <c r="EL216" s="7">
        <f t="shared" ca="1" si="1223"/>
        <v>0</v>
      </c>
      <c r="EM216" s="7">
        <f t="shared" ca="1" si="1051"/>
        <v>0.58439350389438416</v>
      </c>
      <c r="EN216" s="7">
        <f t="shared" ca="1" si="1052"/>
        <v>-4.5931965432845723E-2</v>
      </c>
      <c r="EO216" s="7">
        <f t="shared" ca="1" si="1053"/>
        <v>0</v>
      </c>
      <c r="EP216" s="7">
        <f t="shared" ca="1" si="1054"/>
        <v>0</v>
      </c>
      <c r="EQ216" s="7" t="str">
        <f ca="1">IFERROR(IF(EQ215+EP216&gt;ER$4,EQ215,EQ215+EP216),"")</f>
        <v/>
      </c>
      <c r="ER216" s="7">
        <f t="shared" ca="1" si="1224"/>
        <v>0</v>
      </c>
      <c r="ES216" s="7">
        <f t="shared" ca="1" si="1055"/>
        <v>0.1424341427102479</v>
      </c>
      <c r="ET216" s="7">
        <f t="shared" ca="1" si="1056"/>
        <v>0.39602739575129053</v>
      </c>
      <c r="EU216" s="7">
        <f t="shared" ca="1" si="1057"/>
        <v>1</v>
      </c>
      <c r="EV216" s="7" t="str">
        <f t="shared" ca="1" si="1058"/>
        <v>4</v>
      </c>
      <c r="EW216" s="7" t="str">
        <f ca="1">IFERROR(IF(EW215+EV216&gt;EX$4,EW215,EW215+EV216),"")</f>
        <v/>
      </c>
      <c r="EX216" s="7">
        <f t="shared" ca="1" si="1225"/>
        <v>0</v>
      </c>
      <c r="EY216" s="7">
        <f t="shared" ca="1" si="1059"/>
        <v>7.9367332676347435E-2</v>
      </c>
      <c r="EZ216" s="7">
        <f t="shared" ca="1" si="1060"/>
        <v>0.459094205785191</v>
      </c>
      <c r="FA216" s="7">
        <f t="shared" ca="1" si="1061"/>
        <v>1</v>
      </c>
      <c r="FB216" s="7" t="str">
        <f t="shared" ca="1" si="1062"/>
        <v>4</v>
      </c>
      <c r="FC216" s="7" t="str">
        <f ca="1">IFERROR(IF(FC215+FB216&gt;FD$4,FC215,FC215+FB216),"")</f>
        <v/>
      </c>
      <c r="FD216" s="7">
        <f t="shared" ca="1" si="1226"/>
        <v>0</v>
      </c>
      <c r="FE216" s="7">
        <f t="shared" ca="1" si="1063"/>
        <v>2.5284620846458772E-2</v>
      </c>
      <c r="FF216" s="7">
        <f t="shared" ca="1" si="1064"/>
        <v>0.51317691761507966</v>
      </c>
      <c r="FG216" s="7">
        <f t="shared" ca="1" si="1065"/>
        <v>1</v>
      </c>
      <c r="FH216" s="7" t="str">
        <f t="shared" ca="1" si="1066"/>
        <v>4</v>
      </c>
      <c r="FI216" s="7" t="str">
        <f ca="1">IFERROR(IF(FI215+FH216&gt;FJ$4,FI215,FI215+FH216),"")</f>
        <v/>
      </c>
      <c r="FJ216" s="7">
        <f t="shared" ca="1" si="1227"/>
        <v>0</v>
      </c>
      <c r="FK216" s="7">
        <f t="shared" ca="1" si="1067"/>
        <v>0.42837311803278566</v>
      </c>
      <c r="FL216" s="7">
        <f t="shared" ca="1" si="1068"/>
        <v>0.11008842042875278</v>
      </c>
      <c r="FM216" s="7">
        <f t="shared" ca="1" si="1069"/>
        <v>1</v>
      </c>
      <c r="FN216" s="7" t="str">
        <f t="shared" ca="1" si="1070"/>
        <v>4</v>
      </c>
      <c r="FO216" s="7" t="str">
        <f ca="1">IFERROR(IF(FO215+FN216&gt;FP$4,FO215,FO215+FN216),"")</f>
        <v/>
      </c>
      <c r="FP216" s="7">
        <f t="shared" ca="1" si="1228"/>
        <v>0</v>
      </c>
      <c r="FQ216" s="7">
        <f t="shared" ca="1" si="1071"/>
        <v>0.3922962954514605</v>
      </c>
      <c r="FR216" s="7">
        <f t="shared" ca="1" si="1072"/>
        <v>0.14616524301007794</v>
      </c>
      <c r="FS216" s="7">
        <f t="shared" ca="1" si="1073"/>
        <v>1</v>
      </c>
      <c r="FT216" s="7" t="str">
        <f t="shared" ca="1" si="1074"/>
        <v>4</v>
      </c>
      <c r="FU216" s="7" t="str">
        <f ca="1">IFERROR(IF(FU215+FT216&gt;FV$4,FU215,FU215+FT216),"")</f>
        <v/>
      </c>
      <c r="FV216" s="7">
        <f t="shared" ca="1" si="1229"/>
        <v>0</v>
      </c>
      <c r="FW216" s="7">
        <f t="shared" ca="1" si="1075"/>
        <v>5.6732954276632497E-2</v>
      </c>
      <c r="FX216" s="7">
        <f t="shared" ca="1" si="1076"/>
        <v>0.48172858418490594</v>
      </c>
      <c r="FY216" s="7">
        <f t="shared" ca="1" si="1077"/>
        <v>1</v>
      </c>
      <c r="FZ216" s="7" t="str">
        <f t="shared" ca="1" si="1078"/>
        <v>4</v>
      </c>
      <c r="GA216" s="7" t="str">
        <f ca="1">IFERROR(IF(GA215+FZ216&gt;GB$4,GA215,GA215+FZ216),"")</f>
        <v/>
      </c>
      <c r="GB216" s="7">
        <f t="shared" ca="1" si="1230"/>
        <v>0</v>
      </c>
      <c r="GC216" s="7">
        <f t="shared" ca="1" si="1079"/>
        <v>1.0880341665060356E-2</v>
      </c>
      <c r="GD216" s="7">
        <f t="shared" ca="1" si="1080"/>
        <v>0.52758119679647808</v>
      </c>
      <c r="GE216" s="7">
        <f t="shared" ca="1" si="1081"/>
        <v>1</v>
      </c>
      <c r="GF216" s="7" t="str">
        <f t="shared" ca="1" si="1082"/>
        <v>4</v>
      </c>
      <c r="GG216" s="7" t="str">
        <f ca="1">IFERROR(IF(GG215+GF216&gt;GH$4,GG215,GG215+GF216),"")</f>
        <v/>
      </c>
      <c r="GH216" s="7">
        <f t="shared" ca="1" si="1231"/>
        <v>0</v>
      </c>
      <c r="GI216" s="7">
        <f t="shared" ca="1" si="1083"/>
        <v>0.37554899662269103</v>
      </c>
      <c r="GJ216" s="7">
        <f t="shared" ca="1" si="1084"/>
        <v>0.1629125418388474</v>
      </c>
      <c r="GK216" s="7">
        <f t="shared" ca="1" si="1085"/>
        <v>1</v>
      </c>
      <c r="GL216" s="7" t="str">
        <f t="shared" ca="1" si="1086"/>
        <v>4</v>
      </c>
      <c r="GM216" s="7" t="str">
        <f ca="1">IFERROR(IF(GM215+GL216&gt;GN$4,GM215,GM215+GL216),"")</f>
        <v/>
      </c>
      <c r="GN216" s="7">
        <f t="shared" ca="1" si="1232"/>
        <v>0</v>
      </c>
      <c r="GO216" s="7">
        <f t="shared" ca="1" si="1087"/>
        <v>0.94140535447170903</v>
      </c>
      <c r="GP216" s="7">
        <f t="shared" ca="1" si="1088"/>
        <v>-0.4029438160101706</v>
      </c>
      <c r="GQ216" s="7">
        <f t="shared" ca="1" si="1089"/>
        <v>0</v>
      </c>
      <c r="GR216" s="7">
        <f t="shared" ca="1" si="1090"/>
        <v>0</v>
      </c>
      <c r="GS216" s="7" t="str">
        <f ca="1">IFERROR(IF(GS215+GR216&gt;GT$4,GS215,GS215+GR216),"")</f>
        <v/>
      </c>
      <c r="GT216" s="7">
        <f t="shared" ca="1" si="1233"/>
        <v>0</v>
      </c>
      <c r="GU216" s="7">
        <f t="shared" ca="1" si="1091"/>
        <v>4.917129249744645E-2</v>
      </c>
      <c r="GV216" s="7">
        <f t="shared" ca="1" si="1092"/>
        <v>0.48929024596409199</v>
      </c>
      <c r="GW216" s="7">
        <f t="shared" ca="1" si="1093"/>
        <v>1</v>
      </c>
      <c r="GX216" s="7" t="str">
        <f t="shared" ca="1" si="1094"/>
        <v>4</v>
      </c>
      <c r="GY216" s="7" t="str">
        <f ca="1">IFERROR(IF(GY215+GX216&gt;GZ$4,GY215,GY215+GX216),"")</f>
        <v/>
      </c>
      <c r="GZ216" s="7">
        <f t="shared" ca="1" si="1234"/>
        <v>0</v>
      </c>
      <c r="HA216" s="7">
        <f t="shared" ca="1" si="1095"/>
        <v>0.5103865549486275</v>
      </c>
      <c r="HB216" s="7">
        <f t="shared" ca="1" si="1096"/>
        <v>2.8074983512910934E-2</v>
      </c>
      <c r="HC216" s="7">
        <f t="shared" ca="1" si="1097"/>
        <v>1</v>
      </c>
      <c r="HD216" s="7" t="str">
        <f t="shared" ca="1" si="1098"/>
        <v>4</v>
      </c>
      <c r="HE216" s="7" t="str">
        <f ca="1">IFERROR(IF(HE215+HD216&gt;HF$4,HE215,HE215+HD216),"")</f>
        <v/>
      </c>
      <c r="HF216" s="7">
        <f t="shared" ca="1" si="1235"/>
        <v>0</v>
      </c>
      <c r="HG216" s="7">
        <f t="shared" ca="1" si="1099"/>
        <v>0.49543720422282278</v>
      </c>
      <c r="HH216" s="7">
        <f t="shared" ca="1" si="1100"/>
        <v>4.3024334238715656E-2</v>
      </c>
      <c r="HI216" s="7">
        <f t="shared" ca="1" si="1101"/>
        <v>1</v>
      </c>
      <c r="HJ216" s="7" t="str">
        <f t="shared" ca="1" si="1102"/>
        <v>4</v>
      </c>
      <c r="HK216" s="7" t="str">
        <f ca="1">IFERROR(IF(HK215+HJ216&gt;HL$4,HK215,HK215+HJ216),"")</f>
        <v/>
      </c>
      <c r="HL216" s="7">
        <f t="shared" ca="1" si="1236"/>
        <v>0</v>
      </c>
      <c r="HM216" s="7">
        <f t="shared" ca="1" si="1103"/>
        <v>0.19477638276829135</v>
      </c>
      <c r="HN216" s="7">
        <f t="shared" ca="1" si="1104"/>
        <v>0.34368515569324709</v>
      </c>
      <c r="HO216" s="7">
        <f t="shared" ca="1" si="1105"/>
        <v>1</v>
      </c>
      <c r="HP216" s="7" t="str">
        <f t="shared" ca="1" si="1106"/>
        <v>4</v>
      </c>
      <c r="HQ216" s="7" t="str">
        <f ca="1">IFERROR(IF(HQ215+HP216&gt;HR$4,HQ215,HQ215+HP216),"")</f>
        <v/>
      </c>
      <c r="HR216" s="7">
        <f t="shared" ca="1" si="1237"/>
        <v>0</v>
      </c>
      <c r="HS216" s="7">
        <f t="shared" ca="1" si="1107"/>
        <v>0.77309312589537615</v>
      </c>
      <c r="HT216" s="7">
        <f t="shared" ca="1" si="1108"/>
        <v>-0.23463158743383772</v>
      </c>
      <c r="HU216" s="7">
        <f t="shared" ca="1" si="1109"/>
        <v>0</v>
      </c>
      <c r="HV216" s="7">
        <f t="shared" ca="1" si="1110"/>
        <v>0</v>
      </c>
      <c r="HW216" s="7" t="str">
        <f ca="1">IFERROR(IF(HW215+HV216&gt;HX$4,HW215,HW215+HV216),"")</f>
        <v/>
      </c>
      <c r="HX216" s="7">
        <f t="shared" ca="1" si="1238"/>
        <v>0</v>
      </c>
      <c r="HY216" s="7">
        <f t="shared" ca="1" si="1111"/>
        <v>0.56920700883773157</v>
      </c>
      <c r="HZ216" s="7">
        <f t="shared" ca="1" si="1112"/>
        <v>-3.0745470376193129E-2</v>
      </c>
      <c r="IA216" s="7">
        <f t="shared" ca="1" si="1113"/>
        <v>0</v>
      </c>
      <c r="IB216" s="7">
        <f t="shared" ca="1" si="1114"/>
        <v>0</v>
      </c>
      <c r="IC216" s="7" t="str">
        <f ca="1">IFERROR(IF(IC215+IB216&gt;ID$4,IC215,IC215+IB216),"")</f>
        <v/>
      </c>
      <c r="ID216" s="7">
        <f t="shared" ca="1" si="1239"/>
        <v>0</v>
      </c>
      <c r="IE216" s="7">
        <f t="shared" ca="1" si="1115"/>
        <v>1.2641090488271556E-2</v>
      </c>
      <c r="IF216" s="7">
        <f t="shared" ca="1" si="1116"/>
        <v>0.52582044797326688</v>
      </c>
      <c r="IG216" s="7">
        <f t="shared" ca="1" si="1117"/>
        <v>1</v>
      </c>
      <c r="IH216" s="7" t="str">
        <f t="shared" ca="1" si="1118"/>
        <v>4</v>
      </c>
      <c r="II216" s="7" t="str">
        <f ca="1">IFERROR(IF(II215+IH216&gt;IJ$4,II215,II215+IH216),"")</f>
        <v/>
      </c>
      <c r="IJ216" s="7">
        <f t="shared" ca="1" si="1240"/>
        <v>0</v>
      </c>
      <c r="IK216" s="7">
        <f t="shared" ca="1" si="1119"/>
        <v>0.88936502991263156</v>
      </c>
      <c r="IL216" s="7">
        <f t="shared" ca="1" si="1120"/>
        <v>-0.35090349145109312</v>
      </c>
      <c r="IM216" s="7">
        <f t="shared" ca="1" si="1121"/>
        <v>0</v>
      </c>
      <c r="IN216" s="7">
        <f t="shared" ca="1" si="1122"/>
        <v>0</v>
      </c>
      <c r="IO216" s="7" t="str">
        <f ca="1">IFERROR(IF(IO215+IN216&gt;IP$4,IO215,IO215+IN216),"")</f>
        <v/>
      </c>
      <c r="IP216" s="7">
        <f t="shared" ca="1" si="1241"/>
        <v>0</v>
      </c>
      <c r="IQ216" s="7">
        <f t="shared" ca="1" si="1123"/>
        <v>0.22658079454056312</v>
      </c>
      <c r="IR216" s="7">
        <f t="shared" ca="1" si="1124"/>
        <v>0.31188074392097531</v>
      </c>
      <c r="IS216" s="7">
        <f t="shared" ca="1" si="1125"/>
        <v>1</v>
      </c>
      <c r="IT216" s="7" t="str">
        <f t="shared" ca="1" si="1126"/>
        <v>4</v>
      </c>
      <c r="IU216" s="7" t="str">
        <f ca="1">IFERROR(IF(IU215+IT216&gt;IV$4,IU215,IU215+IT216),"")</f>
        <v/>
      </c>
      <c r="IV216" s="7">
        <f t="shared" ca="1" si="1242"/>
        <v>0</v>
      </c>
      <c r="IW216" s="7">
        <f t="shared" ca="1" si="1127"/>
        <v>7.2299807401600913E-2</v>
      </c>
      <c r="IX216" s="7">
        <f t="shared" ca="1" si="1128"/>
        <v>0.46616173105993752</v>
      </c>
      <c r="IY216" s="7">
        <f t="shared" ca="1" si="1129"/>
        <v>1</v>
      </c>
      <c r="IZ216" s="7" t="str">
        <f t="shared" ca="1" si="1130"/>
        <v>4</v>
      </c>
      <c r="JA216" s="7" t="str">
        <f ca="1">IFERROR(IF(JA215+IZ216&gt;JB$4,JA215,JA215+IZ216),"")</f>
        <v/>
      </c>
      <c r="JB216" s="7">
        <f t="shared" ca="1" si="1243"/>
        <v>0</v>
      </c>
      <c r="JC216" s="7">
        <f t="shared" ca="1" si="1131"/>
        <v>7.4727660867699441E-2</v>
      </c>
      <c r="JD216" s="7">
        <f t="shared" ca="1" si="1132"/>
        <v>0.46373387759383899</v>
      </c>
      <c r="JE216" s="7">
        <f t="shared" ca="1" si="1133"/>
        <v>1</v>
      </c>
      <c r="JF216" s="7" t="str">
        <f t="shared" ca="1" si="1134"/>
        <v>4</v>
      </c>
      <c r="JG216" s="7" t="str">
        <f ca="1">IFERROR(IF(JG215+JF216&gt;JH$4,JG215,JG215+JF216),"")</f>
        <v/>
      </c>
      <c r="JH216" s="7">
        <f t="shared" ca="1" si="1244"/>
        <v>0</v>
      </c>
      <c r="JI216" s="7">
        <f t="shared" ca="1" si="1135"/>
        <v>6.970971357639677E-2</v>
      </c>
      <c r="JJ216" s="7">
        <f t="shared" ca="1" si="1136"/>
        <v>0.46875182488514167</v>
      </c>
      <c r="JK216" s="7">
        <f t="shared" ca="1" si="1137"/>
        <v>1</v>
      </c>
      <c r="JL216" s="7" t="str">
        <f t="shared" ca="1" si="1138"/>
        <v>4</v>
      </c>
      <c r="JM216" s="7" t="str">
        <f ca="1">IFERROR(IF(JM215+JL216&gt;JN$4,JM215,JM215+JL216),"")</f>
        <v/>
      </c>
      <c r="JN216" s="7">
        <f t="shared" ca="1" si="1245"/>
        <v>0</v>
      </c>
      <c r="JO216" s="7">
        <f t="shared" ca="1" si="1139"/>
        <v>0.21903650477528003</v>
      </c>
      <c r="JP216" s="7">
        <f t="shared" ca="1" si="1140"/>
        <v>0.31942503368625841</v>
      </c>
      <c r="JQ216" s="7">
        <f t="shared" ca="1" si="1141"/>
        <v>1</v>
      </c>
      <c r="JR216" s="7" t="str">
        <f t="shared" ca="1" si="1142"/>
        <v>4</v>
      </c>
      <c r="JS216" s="7" t="str">
        <f ca="1">IFERROR(IF(JS215+JR216&gt;JT$4,JS215,JS215+JR216),"")</f>
        <v/>
      </c>
      <c r="JT216" s="7">
        <f t="shared" ca="1" si="1246"/>
        <v>0</v>
      </c>
      <c r="JU216" s="7">
        <f t="shared" ca="1" si="1143"/>
        <v>0.54839899564834105</v>
      </c>
      <c r="JV216" s="7">
        <f t="shared" ca="1" si="1144"/>
        <v>-9.9374571868026118E-3</v>
      </c>
      <c r="JW216" s="7">
        <f t="shared" ca="1" si="1145"/>
        <v>0</v>
      </c>
      <c r="JX216" s="7">
        <f t="shared" ca="1" si="1146"/>
        <v>0</v>
      </c>
      <c r="JY216" s="7" t="str">
        <f ca="1">IFERROR(IF(JY215+JX216&gt;JZ$4,JY215,JY215+JX216),"")</f>
        <v/>
      </c>
      <c r="JZ216" s="7">
        <f t="shared" ca="1" si="1247"/>
        <v>0</v>
      </c>
      <c r="KA216" s="7">
        <f t="shared" ca="1" si="1147"/>
        <v>0.19247960537825581</v>
      </c>
      <c r="KB216" s="7">
        <f t="shared" ca="1" si="1148"/>
        <v>0.34598193308328262</v>
      </c>
      <c r="KC216" s="7">
        <f t="shared" ca="1" si="1149"/>
        <v>1</v>
      </c>
      <c r="KD216" s="7" t="str">
        <f t="shared" ca="1" si="1150"/>
        <v>4</v>
      </c>
      <c r="KE216" s="7" t="str">
        <f ca="1">IFERROR(IF(KE215+KD216&gt;KF$4,KE215,KE215+KD216),"")</f>
        <v/>
      </c>
      <c r="KF216" s="7">
        <f t="shared" ca="1" si="1248"/>
        <v>0</v>
      </c>
      <c r="KG216" s="7">
        <f t="shared" ca="1" si="1151"/>
        <v>0.22716574037820025</v>
      </c>
      <c r="KH216" s="7">
        <f t="shared" ca="1" si="1152"/>
        <v>0.31129579808333818</v>
      </c>
      <c r="KI216" s="7">
        <f t="shared" ca="1" si="1153"/>
        <v>1</v>
      </c>
      <c r="KJ216" s="7" t="str">
        <f t="shared" ca="1" si="1154"/>
        <v>4</v>
      </c>
      <c r="KK216" s="7" t="str">
        <f ca="1">IFERROR(IF(KK215+KJ216&gt;KL$4,KK215,KK215+KJ216),"")</f>
        <v/>
      </c>
      <c r="KL216" s="7">
        <f t="shared" ca="1" si="1249"/>
        <v>0</v>
      </c>
      <c r="KM216" s="7">
        <f t="shared" ca="1" si="1155"/>
        <v>0.40447384243272611</v>
      </c>
      <c r="KN216" s="7">
        <f t="shared" ca="1" si="1156"/>
        <v>0.13398769602881233</v>
      </c>
      <c r="KO216" s="7">
        <f t="shared" ca="1" si="1157"/>
        <v>1</v>
      </c>
      <c r="KP216" s="7" t="str">
        <f t="shared" ca="1" si="1158"/>
        <v>4</v>
      </c>
      <c r="KQ216" s="7" t="str">
        <f ca="1">IFERROR(IF(KQ215+KP216&gt;KR$4,KQ215,KQ215+KP216),"")</f>
        <v/>
      </c>
      <c r="KR216" s="7">
        <f t="shared" ca="1" si="1250"/>
        <v>0</v>
      </c>
      <c r="KS216" s="7">
        <f t="shared" ca="1" si="1159"/>
        <v>0.43811973016035211</v>
      </c>
      <c r="KT216" s="7">
        <f t="shared" ca="1" si="1160"/>
        <v>0.10034180830118633</v>
      </c>
      <c r="KU216" s="7">
        <f t="shared" ca="1" si="1161"/>
        <v>1</v>
      </c>
      <c r="KV216" s="7" t="str">
        <f t="shared" ca="1" si="1162"/>
        <v>4</v>
      </c>
      <c r="KW216" s="7" t="str">
        <f ca="1">IFERROR(IF(KW215+KV216&gt;KX$4,KW215,KW215+KV216),"")</f>
        <v/>
      </c>
      <c r="KX216" s="7">
        <f t="shared" ca="1" si="1251"/>
        <v>0</v>
      </c>
      <c r="KY216" s="7">
        <f t="shared" ca="1" si="1163"/>
        <v>0.76312012199781032</v>
      </c>
      <c r="KZ216" s="7">
        <f t="shared" ca="1" si="1164"/>
        <v>-0.22465858353627188</v>
      </c>
      <c r="LA216" s="7">
        <f t="shared" ca="1" si="1165"/>
        <v>0</v>
      </c>
      <c r="LB216" s="7">
        <f t="shared" ca="1" si="1166"/>
        <v>0</v>
      </c>
      <c r="LC216" s="7" t="str">
        <f ca="1">IFERROR(IF(LC215+LB216&gt;LD$4,LC215,LC215+LB216),"")</f>
        <v/>
      </c>
      <c r="LD216" s="7">
        <f t="shared" ca="1" si="1252"/>
        <v>0</v>
      </c>
      <c r="LE216" s="7">
        <f t="shared" ca="1" si="1167"/>
        <v>0.29891960432315634</v>
      </c>
      <c r="LF216" s="7">
        <f t="shared" ca="1" si="1168"/>
        <v>0.2395419341383821</v>
      </c>
      <c r="LG216" s="7">
        <f t="shared" ca="1" si="1169"/>
        <v>1</v>
      </c>
      <c r="LH216" s="7" t="str">
        <f t="shared" ca="1" si="1170"/>
        <v>4</v>
      </c>
      <c r="LI216" s="7" t="str">
        <f ca="1">IFERROR(IF(LI215+LH216&gt;LJ$4,LI215,LI215+LH216),"")</f>
        <v/>
      </c>
      <c r="LJ216" s="7">
        <f t="shared" ca="1" si="1253"/>
        <v>0</v>
      </c>
      <c r="LK216" s="7">
        <f t="shared" ca="1" si="1171"/>
        <v>0.65467422338305548</v>
      </c>
      <c r="LL216" s="7">
        <f t="shared" ca="1" si="1172"/>
        <v>-0.11621268492151704</v>
      </c>
      <c r="LM216" s="7">
        <f t="shared" ca="1" si="1173"/>
        <v>0</v>
      </c>
      <c r="LN216" s="7">
        <f t="shared" ca="1" si="1174"/>
        <v>0</v>
      </c>
      <c r="LO216" s="7" t="str">
        <f ca="1">IFERROR(IF(LO215+LN216&gt;LP$4,LO215,LO215+LN216),"")</f>
        <v/>
      </c>
      <c r="LP216" s="7">
        <f t="shared" ca="1" si="1254"/>
        <v>0</v>
      </c>
      <c r="LQ216" s="7">
        <f t="shared" ca="1" si="1175"/>
        <v>0.20493454149240309</v>
      </c>
      <c r="LR216" s="7">
        <f t="shared" ca="1" si="1176"/>
        <v>0.33352699696913535</v>
      </c>
      <c r="LS216" s="7">
        <f t="shared" ca="1" si="1177"/>
        <v>1</v>
      </c>
      <c r="LT216" s="7" t="str">
        <f t="shared" ca="1" si="1178"/>
        <v>4</v>
      </c>
      <c r="LU216" s="7" t="str">
        <f ca="1">IFERROR(IF(LU215+LT216&gt;LV$4,LU215,LU215+LT216),"")</f>
        <v/>
      </c>
      <c r="LV216" s="7">
        <f t="shared" ca="1" si="1255"/>
        <v>0</v>
      </c>
      <c r="LW216" s="7">
        <f t="shared" ca="1" si="1179"/>
        <v>0.19113728827672316</v>
      </c>
      <c r="LX216" s="7">
        <f t="shared" ca="1" si="1180"/>
        <v>0.34732425018481528</v>
      </c>
      <c r="LY216" s="7">
        <f t="shared" ca="1" si="1181"/>
        <v>1</v>
      </c>
      <c r="LZ216" s="7" t="str">
        <f t="shared" ca="1" si="1182"/>
        <v>4</v>
      </c>
      <c r="MA216" s="7" t="str">
        <f ca="1">IFERROR(IF(MA215+LZ216&gt;MB$4,MA215,MA215+LZ216),"")</f>
        <v/>
      </c>
      <c r="MB216" s="7">
        <f t="shared" ca="1" si="1256"/>
        <v>0</v>
      </c>
      <c r="MC216" s="7">
        <f t="shared" ca="1" si="1183"/>
        <v>0.91200633257301189</v>
      </c>
      <c r="MD216" s="7">
        <f t="shared" ca="1" si="1184"/>
        <v>-0.37354479411147345</v>
      </c>
      <c r="ME216" s="7">
        <f t="shared" ca="1" si="1185"/>
        <v>0</v>
      </c>
      <c r="MF216" s="7">
        <f t="shared" ca="1" si="1186"/>
        <v>0</v>
      </c>
      <c r="MG216" s="7" t="str">
        <f ca="1">IFERROR(IF(MG215+MF216&gt;MH$4,MG215,MG215+MF216),"")</f>
        <v/>
      </c>
      <c r="MH216" s="7">
        <f t="shared" ca="1" si="1257"/>
        <v>0</v>
      </c>
      <c r="MI216" s="7">
        <f t="shared" ca="1" si="1187"/>
        <v>0.3614590034912738</v>
      </c>
      <c r="MJ216" s="7">
        <f t="shared" ca="1" si="1188"/>
        <v>0.17700253497026464</v>
      </c>
      <c r="MK216" s="7">
        <f t="shared" ca="1" si="1189"/>
        <v>1</v>
      </c>
      <c r="ML216" s="7" t="str">
        <f t="shared" ca="1" si="1190"/>
        <v>4</v>
      </c>
      <c r="MM216" s="7" t="str">
        <f ca="1">IFERROR(IF(MM215+ML216&gt;MN$4,MM215,MM215+ML216),"")</f>
        <v/>
      </c>
      <c r="MN216" s="7">
        <f t="shared" ca="1" si="1258"/>
        <v>0</v>
      </c>
      <c r="MO216" s="7">
        <f t="shared" ca="1" si="1191"/>
        <v>0.21661033754266179</v>
      </c>
      <c r="MP216" s="7">
        <f t="shared" ca="1" si="1192"/>
        <v>0.32185120091887665</v>
      </c>
      <c r="MQ216" s="7">
        <f t="shared" ca="1" si="1193"/>
        <v>1</v>
      </c>
      <c r="MR216" s="7" t="str">
        <f t="shared" ca="1" si="1194"/>
        <v>4</v>
      </c>
      <c r="MS216" s="7" t="str">
        <f ca="1">IFERROR(IF(MS215+MR216&gt;MT$4,MS215,MS215+MR216),"")</f>
        <v/>
      </c>
      <c r="MT216" s="7">
        <f t="shared" ca="1" si="1259"/>
        <v>0</v>
      </c>
      <c r="MU216" s="7">
        <f t="shared" ca="1" si="1195"/>
        <v>0.26290730906759818</v>
      </c>
      <c r="MV216" s="7">
        <f t="shared" ca="1" si="1196"/>
        <v>0.27555422939394025</v>
      </c>
      <c r="MW216" s="7">
        <f t="shared" ca="1" si="1197"/>
        <v>1</v>
      </c>
      <c r="MX216" s="7" t="str">
        <f t="shared" ca="1" si="1198"/>
        <v>4</v>
      </c>
      <c r="MY216" s="7" t="str">
        <f ca="1">IFERROR(IF(MY215+MX216&gt;MZ$4,MY215,MY215+MX216),"")</f>
        <v/>
      </c>
      <c r="MZ216" s="7">
        <f t="shared" ca="1" si="1260"/>
        <v>0</v>
      </c>
      <c r="NA216" s="7">
        <f t="shared" ca="1" si="1199"/>
        <v>0.31732397253841593</v>
      </c>
      <c r="NB216" s="7">
        <f t="shared" ca="1" si="1200"/>
        <v>0.2211375659231225</v>
      </c>
      <c r="NC216" s="7">
        <f t="shared" ca="1" si="1201"/>
        <v>1</v>
      </c>
      <c r="ND216" s="7" t="str">
        <f t="shared" ca="1" si="1202"/>
        <v>4</v>
      </c>
      <c r="NE216" s="7" t="str">
        <f ca="1">IFERROR(IF(NE215+ND216&gt;NF$4,NE215,NE215+ND216),"")</f>
        <v/>
      </c>
      <c r="NF216" s="7">
        <f t="shared" ca="1" si="1261"/>
        <v>0</v>
      </c>
      <c r="NG216" s="7">
        <f t="shared" ca="1" si="1203"/>
        <v>0.28828361608821551</v>
      </c>
      <c r="NH216" s="7">
        <f t="shared" ca="1" si="1204"/>
        <v>0.25017792237332293</v>
      </c>
      <c r="NI216" s="7">
        <f t="shared" ca="1" si="1205"/>
        <v>1</v>
      </c>
      <c r="NJ216" s="7" t="str">
        <f t="shared" ca="1" si="1206"/>
        <v>4</v>
      </c>
      <c r="NK216" s="7" t="str">
        <f ca="1">IFERROR(IF(NK215+NJ216&gt;NL$4,NK215,NK215+NJ216),"")</f>
        <v/>
      </c>
      <c r="NL216" s="7">
        <f t="shared" ca="1" si="1262"/>
        <v>0</v>
      </c>
      <c r="NM216" s="7">
        <f t="shared" ca="1" si="1207"/>
        <v>0.81390744080035737</v>
      </c>
      <c r="NN216" s="7">
        <f t="shared" ca="1" si="1208"/>
        <v>-0.27544590233881894</v>
      </c>
      <c r="NO216" s="7">
        <f t="shared" ca="1" si="1209"/>
        <v>0</v>
      </c>
      <c r="NP216" s="7">
        <f t="shared" ca="1" si="1210"/>
        <v>0</v>
      </c>
      <c r="NQ216" s="7" t="str">
        <f ca="1">IFERROR(IF(NQ215+NP216&gt;NR$4,NQ215,NQ215+NP216),"")</f>
        <v/>
      </c>
      <c r="NR216" s="7">
        <f t="shared" ca="1" si="1263"/>
        <v>0</v>
      </c>
      <c r="NT216">
        <v>218</v>
      </c>
      <c r="NU216" s="7" t="s">
        <v>19</v>
      </c>
      <c r="NV216" s="7" t="str">
        <f t="shared" ca="1" si="967"/>
        <v/>
      </c>
      <c r="NW216" s="7" t="str">
        <f t="shared" ca="1" si="961"/>
        <v/>
      </c>
      <c r="NX216" t="str">
        <f ca="1">IFERROR(VLOOKUP(NT216,$K$3:$AK$568,8,FALSE),"")</f>
        <v/>
      </c>
      <c r="NY216" t="str">
        <f ca="1">IFERROR(VLOOKUP(NT216,$K$3:$AK$568,9,FALSE),"")</f>
        <v/>
      </c>
      <c r="NZ216" s="7" t="str">
        <f ca="1">IFERROR(VLOOKUP(NT216,$K$3:$AK$568,27,FALSE),"")</f>
        <v/>
      </c>
      <c r="OB216">
        <v>218</v>
      </c>
      <c r="OC216" s="7" t="s">
        <v>19</v>
      </c>
      <c r="OD216" t="e">
        <f t="shared" ca="1" si="968"/>
        <v>#N/A</v>
      </c>
      <c r="OE216" s="7" t="str">
        <f t="shared" ca="1" si="969"/>
        <v/>
      </c>
      <c r="OF216" s="7" t="str">
        <f t="shared" ca="1" si="970"/>
        <v/>
      </c>
      <c r="OG216" t="str">
        <f t="shared" ca="1" si="971"/>
        <v/>
      </c>
      <c r="OI216">
        <v>218</v>
      </c>
      <c r="OJ216" s="7" t="s">
        <v>19</v>
      </c>
      <c r="OK216" s="7" t="str">
        <f t="shared" ca="1" si="972"/>
        <v/>
      </c>
      <c r="OL216" s="7" t="str">
        <f t="shared" ca="1" si="973"/>
        <v/>
      </c>
      <c r="OM216" t="str">
        <f ca="1">IFERROR(VLOOKUP(OI216,$L$3:$AK$568,7,FALSE),"")</f>
        <v/>
      </c>
      <c r="ON216" t="str">
        <f ca="1">IFERROR(VLOOKUP(OI216,$L$3:$AK$568,8,FALSE),"")</f>
        <v/>
      </c>
      <c r="OO216" s="7" t="str">
        <f ca="1">IFERROR(VLOOKUP(OI216,$L$3:$AK$568,26,FALSE),"")</f>
        <v/>
      </c>
      <c r="OQ216">
        <v>218</v>
      </c>
      <c r="OR216" s="7" t="s">
        <v>19</v>
      </c>
      <c r="OS216" t="e">
        <f t="shared" ca="1" si="974"/>
        <v>#N/A</v>
      </c>
      <c r="OT216" s="7" t="str">
        <f t="shared" ca="1" si="975"/>
        <v/>
      </c>
      <c r="OU216" s="7" t="str">
        <f t="shared" ca="1" si="976"/>
        <v/>
      </c>
      <c r="OV216" t="str">
        <f t="shared" ca="1" si="977"/>
        <v/>
      </c>
      <c r="OX216">
        <v>218</v>
      </c>
      <c r="OY216" s="7" t="s">
        <v>19</v>
      </c>
      <c r="OZ216" s="7" t="str">
        <f t="shared" ca="1" si="978"/>
        <v/>
      </c>
      <c r="PA216" s="7" t="str">
        <f t="shared" ca="1" si="979"/>
        <v/>
      </c>
      <c r="PB216" t="str">
        <f ca="1">IFERROR(VLOOKUP(OX216,$M$3:$AK$568,6,FALSE),"")</f>
        <v/>
      </c>
      <c r="PC216" t="str">
        <f ca="1">IFERROR(VLOOKUP(OX216,$M$3:$AK$568,7,FALSE),"")</f>
        <v/>
      </c>
      <c r="PD216" s="7" t="str">
        <f ca="1">IFERROR(VLOOKUP(OX216,$M$3:$AK$568,25,FALSE),"")</f>
        <v/>
      </c>
      <c r="PF216">
        <v>218</v>
      </c>
      <c r="PG216" s="7" t="s">
        <v>19</v>
      </c>
      <c r="PH216" t="e">
        <f t="shared" ca="1" si="980"/>
        <v>#N/A</v>
      </c>
      <c r="PI216" s="7" t="str">
        <f t="shared" ca="1" si="981"/>
        <v/>
      </c>
      <c r="PJ216" s="7" t="str">
        <f t="shared" ca="1" si="982"/>
        <v/>
      </c>
      <c r="PK216" t="str">
        <f t="shared" ca="1" si="983"/>
        <v/>
      </c>
      <c r="PM216">
        <v>218</v>
      </c>
      <c r="PN216" s="7" t="s">
        <v>19</v>
      </c>
      <c r="PO216" s="202" t="str">
        <f t="shared" ca="1" si="984"/>
        <v/>
      </c>
      <c r="PP216" s="7" t="str">
        <f t="shared" ca="1" si="985"/>
        <v/>
      </c>
      <c r="PQ216" t="str">
        <f ca="1">IFERROR(VLOOKUP(PM216,$G$325:$R$409,12,FALSE),"")</f>
        <v/>
      </c>
      <c r="PR216" t="e">
        <f ca="1">VLOOKUP(PM216,$G$324:$Q$409,11,FALSE)</f>
        <v>#N/A</v>
      </c>
      <c r="PS216" s="7" t="str">
        <f ca="1">VLOOKUP(PQ216,$R$325:$Y$409,8,FALSE)</f>
        <v>- -</v>
      </c>
      <c r="PT216" s="7">
        <f ca="1">ReSt</f>
        <v>-4</v>
      </c>
      <c r="PU216" s="7" t="e">
        <f t="shared" ca="1" si="986"/>
        <v>#N/A</v>
      </c>
      <c r="PV216" s="7" t="e">
        <f t="shared" ca="1" si="987"/>
        <v>#N/A</v>
      </c>
      <c r="PW216" s="7" t="str">
        <f ca="1">VLOOKUP(PQ216,$R$325:$AK$409,8,FALSE)</f>
        <v>- -</v>
      </c>
      <c r="PX216" s="7"/>
      <c r="PY216">
        <v>218</v>
      </c>
      <c r="PZ216" s="7" t="s">
        <v>19</v>
      </c>
      <c r="QA216" t="str">
        <f t="shared" ca="1" si="988"/>
        <v/>
      </c>
      <c r="QB216" s="7" t="str">
        <f t="shared" ca="1" si="989"/>
        <v/>
      </c>
      <c r="QC216" s="7" t="str">
        <f t="shared" ca="1" si="990"/>
        <v/>
      </c>
      <c r="QD216" t="str">
        <f t="shared" ca="1" si="991"/>
        <v/>
      </c>
      <c r="QF216">
        <v>218</v>
      </c>
      <c r="QG216" s="7" t="s">
        <v>19</v>
      </c>
      <c r="QH216" s="7" t="str">
        <f t="shared" ca="1" si="992"/>
        <v/>
      </c>
      <c r="QI216" s="7" t="e">
        <f t="shared" ca="1" si="993"/>
        <v>#VALUE!</v>
      </c>
      <c r="QJ216" t="e">
        <f t="shared" ca="1" si="994"/>
        <v>#N/A</v>
      </c>
      <c r="QK216" s="7" t="e">
        <f t="shared" ca="1" si="995"/>
        <v>#N/A</v>
      </c>
      <c r="QM216">
        <v>218</v>
      </c>
      <c r="QN216" s="7" t="s">
        <v>19</v>
      </c>
      <c r="QO216" t="str">
        <f t="shared" ca="1" si="996"/>
        <v/>
      </c>
      <c r="QP216" s="7" t="str">
        <f t="shared" ca="1" si="997"/>
        <v/>
      </c>
      <c r="QQ216" t="str">
        <f t="shared" ca="1" si="998"/>
        <v/>
      </c>
    </row>
    <row r="217" spans="1:459" x14ac:dyDescent="0.25">
      <c r="A217" s="240" t="str">
        <f>IF('Character Sheet'!$B$4="Creature","N","Y")</f>
        <v>Y</v>
      </c>
      <c r="C217" s="75"/>
      <c r="D217" s="76"/>
      <c r="F217" s="75"/>
      <c r="G217" s="76"/>
      <c r="I217" s="75"/>
      <c r="J217" s="85"/>
      <c r="K217" s="85">
        <f t="shared" ca="1" si="962"/>
        <v>7</v>
      </c>
      <c r="L217" s="85">
        <f t="shared" ca="1" si="1265"/>
        <v>1</v>
      </c>
      <c r="M217" s="70">
        <f t="shared" ca="1" si="956"/>
        <v>10</v>
      </c>
      <c r="O217" s="222">
        <f t="shared" ca="1" si="963"/>
        <v>270</v>
      </c>
      <c r="Q217" s="7" t="s">
        <v>1486</v>
      </c>
      <c r="R217" s="9" t="s">
        <v>1488</v>
      </c>
      <c r="S217" s="9" t="s">
        <v>1973</v>
      </c>
      <c r="T217" s="61" t="str">
        <f>SUBSTITUTE(IFERROR(IFERROR(VLOOKUP(R217,'[1]Skill Statistics'!$A$3:$C$513,2,FALSE),VLOOKUP(Q217,'[1]Skill Statistics'!$A$3:$C$513,2,FALSE)),T216),"R*","ReSt")</f>
        <v>Me/Me</v>
      </c>
      <c r="U217" s="61" t="str">
        <f>IFERROR(IFERROR(VLOOKUP(R217,'[1]Skill Statistics'!$A$3:$C$513,3,FALSE),VLOOKUP(Q217,'[1]Skill Statistics'!$A$3:$C$513,3,FALSE)),U216)</f>
        <v>Re</v>
      </c>
      <c r="V217" s="61" t="str">
        <f>IF(ISNUMBER(SEARCH("Category",R217)),"- -",IFERROR(IFERROR(VLOOKUP(Q217,[1]Professions!$A$4:$AM$288,MATCH(Profession,[1]Professions!$A$1:$AM$1,0),FALSE),VLOOKUP(Q217,Calculations!$B$91:$I$95,8,FALSE)),"- -"))</f>
        <v>2 / 3</v>
      </c>
      <c r="W217" s="60">
        <f t="shared" ca="1" si="964"/>
        <v>0</v>
      </c>
      <c r="X217" s="7">
        <f ca="1">IFERROR(VLOOKUP(R217,$BS$6:$NR$519,MATCH(ActualLevel,$BS$3:$NR$3,0),FALSE),"- -")</f>
        <v>0</v>
      </c>
      <c r="Y217" s="7">
        <f t="shared" ca="1" si="1269"/>
        <v>0</v>
      </c>
      <c r="Z217" s="7">
        <f ca="1">IFERROR(VLOOKUP(Y217,Charts!$BQ$2:$BR$52,2,FALSE),"- -")</f>
        <v>-25</v>
      </c>
      <c r="AA217" s="7">
        <f t="shared" ca="1" si="1000"/>
        <v>3</v>
      </c>
      <c r="AB217" s="7">
        <f t="shared" ca="1" si="1266"/>
        <v>0</v>
      </c>
      <c r="AC217" s="7"/>
      <c r="AD217" s="7"/>
      <c r="AE217" s="7"/>
      <c r="AF217" s="7"/>
      <c r="AG217" s="7"/>
      <c r="AH217" s="43"/>
      <c r="AI217" s="7"/>
      <c r="AJ217" s="7"/>
      <c r="AK217" s="7">
        <f t="shared" ca="1" si="1001"/>
        <v>-22</v>
      </c>
      <c r="AL217" s="7"/>
      <c r="AM217" s="69">
        <f>IFERROR(VLOOKUP(R217,'[1]Skill Statistics'!$A$3:$AN$513,MATCH(Profession,'[1]Skill Statistics'!$A$2:$AN$2,0),FALSE),0)</f>
        <v>0</v>
      </c>
      <c r="AN217" s="85">
        <f>IFERROR(VLOOKUP(Q217,'[1]Skill Statistics'!$A$3:$BK$513,MATCH(Archetype,'[1]Skill Statistics'!$A$2:$BK$2,0),FALSE),0)</f>
        <v>0</v>
      </c>
      <c r="AO217" s="85">
        <f>IFERROR(VLOOKUP(Q217,'[1]Skill Statistics'!$A$3:$BB$513,MATCH(Race,'[1]Skill Statistics'!$A$2:$BB$2,0),FALSE),0)</f>
        <v>0</v>
      </c>
      <c r="AP217" s="85">
        <f t="shared" ca="1" si="965"/>
        <v>0.3</v>
      </c>
      <c r="AQ217" s="70"/>
      <c r="AS217" s="69">
        <f>IFERROR(VLOOKUP(Q217,'[1]Professional Skills'!$A$4:$AM$288,MATCH(Profession,'[1]Professional Skills'!$A$3:$AM$3,0),FALSE),"- -")</f>
        <v>0</v>
      </c>
      <c r="AT217" t="s">
        <v>1812</v>
      </c>
      <c r="AU217" s="7" t="str">
        <f t="shared" si="1268"/>
        <v/>
      </c>
      <c r="AV217" s="7">
        <f t="shared" ca="1" si="1267"/>
        <v>0</v>
      </c>
      <c r="AW217" t="str">
        <f t="shared" si="1004"/>
        <v/>
      </c>
      <c r="AX217" t="str">
        <f>IFERROR(_xlfn.RANK.EQ(AW217,$AW$5:$AW$568),"")</f>
        <v/>
      </c>
      <c r="AY217">
        <f t="shared" si="959"/>
        <v>0</v>
      </c>
      <c r="AZ217" s="70" t="str">
        <f t="shared" si="1002"/>
        <v/>
      </c>
      <c r="BB217" s="69">
        <f>IFERROR(IF(Q217="Language",VLOOKUP(R217,[1]Cultures!$B$4:$N$218,MATCH(Culture,[1]Cultures!$B$3:$N$3,0),FALSE),VLOOKUP(Q217,[1]Cultures!$B$4:$O$212,MATCH(Culture,[1]Cultures!$B$3:$O$3,0),FALSE)),"- -")</f>
        <v>0</v>
      </c>
      <c r="BC217" t="s">
        <v>1812</v>
      </c>
      <c r="BD217">
        <f t="shared" ca="1" si="1264"/>
        <v>0.14004070178467776</v>
      </c>
      <c r="BE217">
        <f t="shared" ca="1" si="1211"/>
        <v>0.44004070178467775</v>
      </c>
      <c r="BH217">
        <f ca="1">_xlfn.RANK.EQ(BE217,$BE$215:$BE$217)</f>
        <v>2</v>
      </c>
      <c r="BI217" s="7">
        <f t="shared" ca="1" si="1003"/>
        <v>0</v>
      </c>
      <c r="BK217" s="7"/>
      <c r="BL217" s="70">
        <f t="shared" ca="1" si="960"/>
        <v>0</v>
      </c>
      <c r="BN217" s="69">
        <f>IFERROR(VLOOKUP(V217,Charts!$BT$2:$BV$14,3,FALSE),"- -")</f>
        <v>0.84615384615384615</v>
      </c>
      <c r="BO217" s="85">
        <f t="shared" ca="1" si="966"/>
        <v>1.4141865044390967</v>
      </c>
      <c r="BP217" s="70">
        <f t="shared" ca="1" si="1212"/>
        <v>270</v>
      </c>
      <c r="BR217" s="7">
        <v>216</v>
      </c>
      <c r="BS217" s="9" t="str">
        <f ca="1">VLOOKUP(BR217,$O$3:$R$568,4,FALSE)</f>
        <v>Gold Smith</v>
      </c>
      <c r="BT217" s="7" t="str">
        <f ca="1">VLOOKUP(BS217,$R$3:$V$568,5,FALSE)</f>
        <v>2 / 4</v>
      </c>
      <c r="BU217" s="7">
        <f ca="1">VLOOKUP(BT217,Charts!$BT$2:$BV$14,3,FALSE)</f>
        <v>0.76923076923076927</v>
      </c>
      <c r="BV217" s="7" t="str">
        <f t="shared" ca="1" si="1005"/>
        <v>2</v>
      </c>
      <c r="BW217" s="7" t="str">
        <f t="shared" ca="1" si="1006"/>
        <v>4</v>
      </c>
      <c r="BY217" s="7">
        <f t="shared" ca="1" si="1007"/>
        <v>0.24662115377704963</v>
      </c>
      <c r="BZ217" s="7">
        <f t="shared" ca="1" si="1008"/>
        <v>0.52260961545371964</v>
      </c>
      <c r="CA217" s="7">
        <f t="shared" ca="1" si="1009"/>
        <v>1</v>
      </c>
      <c r="CB217" s="7" t="str">
        <f t="shared" ca="1" si="1010"/>
        <v>2</v>
      </c>
      <c r="CC217" s="7" t="str">
        <f ca="1">IFERROR(IF(CC216+CB217&gt;CD$4,CC216,CC216+CB217),"")</f>
        <v/>
      </c>
      <c r="CD217" s="7">
        <f t="shared" ca="1" si="1213"/>
        <v>0</v>
      </c>
      <c r="CE217" s="7">
        <f t="shared" ca="1" si="1011"/>
        <v>0.5055874186403323</v>
      </c>
      <c r="CF217" s="7">
        <f t="shared" ca="1" si="1012"/>
        <v>0.26364335059043698</v>
      </c>
      <c r="CG217" s="7">
        <f t="shared" ca="1" si="1013"/>
        <v>1</v>
      </c>
      <c r="CH217" s="7" t="str">
        <f t="shared" ca="1" si="1014"/>
        <v>2</v>
      </c>
      <c r="CI217" s="7" t="str">
        <f ca="1">IFERROR(IF(CI216+CH217&gt;CJ$4,CI216,CI216+CH217),"")</f>
        <v/>
      </c>
      <c r="CJ217" s="7">
        <f t="shared" ca="1" si="1214"/>
        <v>0</v>
      </c>
      <c r="CK217" s="7">
        <f t="shared" ca="1" si="1015"/>
        <v>0.21367661435578844</v>
      </c>
      <c r="CL217" s="7">
        <f t="shared" ca="1" si="1016"/>
        <v>0.55555415487498083</v>
      </c>
      <c r="CM217" s="7">
        <f t="shared" ca="1" si="1017"/>
        <v>1</v>
      </c>
      <c r="CN217" s="7" t="str">
        <f t="shared" ca="1" si="1018"/>
        <v>2</v>
      </c>
      <c r="CO217" s="7" t="str">
        <f ca="1">IFERROR(IF(CO216+CN217&gt;CP$4,CO216,CO216+CN217),"")</f>
        <v/>
      </c>
      <c r="CP217" s="7">
        <f t="shared" ca="1" si="1215"/>
        <v>0</v>
      </c>
      <c r="CQ217" s="7">
        <f t="shared" ca="1" si="1019"/>
        <v>0.35962191088956263</v>
      </c>
      <c r="CR217" s="7">
        <f t="shared" ca="1" si="1020"/>
        <v>0.40960885834120664</v>
      </c>
      <c r="CS217" s="7">
        <f t="shared" ca="1" si="1021"/>
        <v>1</v>
      </c>
      <c r="CT217" s="7" t="str">
        <f t="shared" ca="1" si="1022"/>
        <v>2</v>
      </c>
      <c r="CU217" s="7" t="str">
        <f ca="1">IFERROR(IF(CU216+CT217&gt;CV$4,CU216,CU216+CT217),"")</f>
        <v/>
      </c>
      <c r="CV217" s="7">
        <f t="shared" ca="1" si="1216"/>
        <v>0</v>
      </c>
      <c r="CW217" s="7">
        <f t="shared" ca="1" si="1023"/>
        <v>0.72820476746346563</v>
      </c>
      <c r="CX217" s="7">
        <f t="shared" ca="1" si="1024"/>
        <v>4.1026001767303644E-2</v>
      </c>
      <c r="CY217" s="7">
        <f t="shared" ca="1" si="1025"/>
        <v>1</v>
      </c>
      <c r="CZ217" s="7" t="str">
        <f t="shared" ca="1" si="1026"/>
        <v>2</v>
      </c>
      <c r="DA217" s="7" t="str">
        <f ca="1">IFERROR(IF(DA216+CZ217&gt;DB$4,DA216,DA216+CZ217),"")</f>
        <v/>
      </c>
      <c r="DB217" s="7">
        <f t="shared" ca="1" si="1217"/>
        <v>0</v>
      </c>
      <c r="DC217" s="7">
        <f t="shared" ca="1" si="1027"/>
        <v>0.6280768602335649</v>
      </c>
      <c r="DD217" s="7">
        <f t="shared" ca="1" si="1028"/>
        <v>0.14115390899720437</v>
      </c>
      <c r="DE217" s="7">
        <f t="shared" ca="1" si="1029"/>
        <v>1</v>
      </c>
      <c r="DF217" s="7" t="str">
        <f t="shared" ca="1" si="1030"/>
        <v>2</v>
      </c>
      <c r="DG217" s="7" t="str">
        <f ca="1">IFERROR(IF(DG216+DF217&gt;DH$4,DG216,DG216+DF217),"")</f>
        <v/>
      </c>
      <c r="DH217" s="7">
        <f t="shared" ca="1" si="1218"/>
        <v>0</v>
      </c>
      <c r="DI217" s="7">
        <f t="shared" ca="1" si="1031"/>
        <v>0.77086974478958414</v>
      </c>
      <c r="DJ217" s="7">
        <f t="shared" ca="1" si="1032"/>
        <v>-1.6389755588148702E-3</v>
      </c>
      <c r="DK217" s="7">
        <f t="shared" ca="1" si="1033"/>
        <v>0</v>
      </c>
      <c r="DL217" s="7">
        <f t="shared" ca="1" si="1034"/>
        <v>0</v>
      </c>
      <c r="DM217" s="7" t="str">
        <f ca="1">IFERROR(IF(DM216+DL217&gt;DN$4,DM216,DM216+DL217),"")</f>
        <v/>
      </c>
      <c r="DN217" s="7">
        <f t="shared" ca="1" si="1219"/>
        <v>0</v>
      </c>
      <c r="DO217" s="7">
        <f t="shared" ca="1" si="1035"/>
        <v>0.13559959240363806</v>
      </c>
      <c r="DP217" s="7">
        <f t="shared" ca="1" si="1036"/>
        <v>0.63363117682713122</v>
      </c>
      <c r="DQ217" s="7">
        <f t="shared" ca="1" si="1037"/>
        <v>1</v>
      </c>
      <c r="DR217" s="7" t="str">
        <f t="shared" ca="1" si="1038"/>
        <v>2</v>
      </c>
      <c r="DS217" s="7" t="str">
        <f ca="1">IFERROR(IF(DS216+DR217&gt;DT$4,DS216,DS216+DR217),"")</f>
        <v/>
      </c>
      <c r="DT217" s="7">
        <f t="shared" ca="1" si="1220"/>
        <v>0</v>
      </c>
      <c r="DU217" s="7">
        <f t="shared" ca="1" si="1039"/>
        <v>0.23521739682816367</v>
      </c>
      <c r="DV217" s="7">
        <f t="shared" ca="1" si="1040"/>
        <v>0.5340133724026056</v>
      </c>
      <c r="DW217" s="7">
        <f t="shared" ca="1" si="1041"/>
        <v>1</v>
      </c>
      <c r="DX217" s="7" t="str">
        <f t="shared" ca="1" si="1042"/>
        <v>2</v>
      </c>
      <c r="DY217" s="7" t="str">
        <f ca="1">IFERROR(IF(DY216+DX217&gt;DZ$4,DY216,DY216+DX217),"")</f>
        <v/>
      </c>
      <c r="DZ217" s="7">
        <f t="shared" ca="1" si="1221"/>
        <v>0</v>
      </c>
      <c r="EA217" s="7">
        <f t="shared" ca="1" si="1043"/>
        <v>0.16897582627321517</v>
      </c>
      <c r="EB217" s="7">
        <f t="shared" ca="1" si="1044"/>
        <v>0.60025494295755411</v>
      </c>
      <c r="EC217" s="7">
        <f t="shared" ca="1" si="1045"/>
        <v>1</v>
      </c>
      <c r="ED217" s="7" t="str">
        <f t="shared" ca="1" si="1046"/>
        <v>2</v>
      </c>
      <c r="EE217" s="7" t="str">
        <f ca="1">IFERROR(IF(EE216+ED217&gt;EF$4,EE216,EE216+ED217),"")</f>
        <v/>
      </c>
      <c r="EF217" s="7">
        <f t="shared" ca="1" si="1222"/>
        <v>0</v>
      </c>
      <c r="EG217" s="7">
        <f t="shared" ca="1" si="1047"/>
        <v>0.13652952513782901</v>
      </c>
      <c r="EH217" s="7">
        <f t="shared" ca="1" si="1048"/>
        <v>0.63270124409294026</v>
      </c>
      <c r="EI217" s="7">
        <f t="shared" ca="1" si="1049"/>
        <v>1</v>
      </c>
      <c r="EJ217" s="7" t="str">
        <f t="shared" ca="1" si="1050"/>
        <v>2</v>
      </c>
      <c r="EK217" s="7" t="str">
        <f ca="1">IFERROR(IF(EK216+EJ217&gt;EL$4,EK216,EK216+EJ217),"")</f>
        <v/>
      </c>
      <c r="EL217" s="7">
        <f t="shared" ca="1" si="1223"/>
        <v>0</v>
      </c>
      <c r="EM217" s="7">
        <f t="shared" ca="1" si="1051"/>
        <v>0.58157547911740914</v>
      </c>
      <c r="EN217" s="7">
        <f t="shared" ca="1" si="1052"/>
        <v>0.18765529011336013</v>
      </c>
      <c r="EO217" s="7">
        <f t="shared" ca="1" si="1053"/>
        <v>1</v>
      </c>
      <c r="EP217" s="7" t="str">
        <f t="shared" ca="1" si="1054"/>
        <v>2</v>
      </c>
      <c r="EQ217" s="7" t="str">
        <f ca="1">IFERROR(IF(EQ216+EP217&gt;ER$4,EQ216,EQ216+EP217),"")</f>
        <v/>
      </c>
      <c r="ER217" s="7">
        <f t="shared" ca="1" si="1224"/>
        <v>0</v>
      </c>
      <c r="ES217" s="7">
        <f t="shared" ca="1" si="1055"/>
        <v>0.77060404328886811</v>
      </c>
      <c r="ET217" s="7">
        <f t="shared" ca="1" si="1056"/>
        <v>-1.373274058098839E-3</v>
      </c>
      <c r="EU217" s="7">
        <f t="shared" ca="1" si="1057"/>
        <v>0</v>
      </c>
      <c r="EV217" s="7">
        <f t="shared" ca="1" si="1058"/>
        <v>0</v>
      </c>
      <c r="EW217" s="7" t="str">
        <f ca="1">IFERROR(IF(EW216+EV217&gt;EX$4,EW216,EW216+EV217),"")</f>
        <v/>
      </c>
      <c r="EX217" s="7">
        <f t="shared" ca="1" si="1225"/>
        <v>0</v>
      </c>
      <c r="EY217" s="7">
        <f t="shared" ca="1" si="1059"/>
        <v>0.76390744053055237</v>
      </c>
      <c r="EZ217" s="7">
        <f t="shared" ca="1" si="1060"/>
        <v>5.3233287002169005E-3</v>
      </c>
      <c r="FA217" s="7">
        <f t="shared" ca="1" si="1061"/>
        <v>1</v>
      </c>
      <c r="FB217" s="7" t="str">
        <f t="shared" ca="1" si="1062"/>
        <v>2</v>
      </c>
      <c r="FC217" s="7" t="str">
        <f ca="1">IFERROR(IF(FC216+FB217&gt;FD$4,FC216,FC216+FB217),"")</f>
        <v/>
      </c>
      <c r="FD217" s="7">
        <f t="shared" ca="1" si="1226"/>
        <v>0</v>
      </c>
      <c r="FE217" s="7">
        <f t="shared" ca="1" si="1063"/>
        <v>0.91634502542421326</v>
      </c>
      <c r="FF217" s="7">
        <f t="shared" ca="1" si="1064"/>
        <v>-0.14711425619344398</v>
      </c>
      <c r="FG217" s="7">
        <f t="shared" ca="1" si="1065"/>
        <v>0</v>
      </c>
      <c r="FH217" s="7">
        <f t="shared" ca="1" si="1066"/>
        <v>0</v>
      </c>
      <c r="FI217" s="7" t="str">
        <f ca="1">IFERROR(IF(FI216+FH217&gt;FJ$4,FI216,FI216+FH217),"")</f>
        <v/>
      </c>
      <c r="FJ217" s="7">
        <f t="shared" ca="1" si="1227"/>
        <v>0</v>
      </c>
      <c r="FK217" s="7">
        <f t="shared" ca="1" si="1067"/>
        <v>0.77146830252871257</v>
      </c>
      <c r="FL217" s="7">
        <f t="shared" ca="1" si="1068"/>
        <v>-2.2375332979432949E-3</v>
      </c>
      <c r="FM217" s="7">
        <f t="shared" ca="1" si="1069"/>
        <v>0</v>
      </c>
      <c r="FN217" s="7">
        <f t="shared" ca="1" si="1070"/>
        <v>0</v>
      </c>
      <c r="FO217" s="7" t="str">
        <f ca="1">IFERROR(IF(FO216+FN217&gt;FP$4,FO216,FO216+FN217),"")</f>
        <v/>
      </c>
      <c r="FP217" s="7">
        <f t="shared" ca="1" si="1228"/>
        <v>0</v>
      </c>
      <c r="FQ217" s="7">
        <f t="shared" ca="1" si="1071"/>
        <v>0.3980129116523009</v>
      </c>
      <c r="FR217" s="7">
        <f t="shared" ca="1" si="1072"/>
        <v>0.37121785757846837</v>
      </c>
      <c r="FS217" s="7">
        <f t="shared" ca="1" si="1073"/>
        <v>1</v>
      </c>
      <c r="FT217" s="7" t="str">
        <f t="shared" ca="1" si="1074"/>
        <v>2</v>
      </c>
      <c r="FU217" s="7" t="str">
        <f ca="1">IFERROR(IF(FU216+FT217&gt;FV$4,FU216,FU216+FT217),"")</f>
        <v/>
      </c>
      <c r="FV217" s="7">
        <f t="shared" ca="1" si="1229"/>
        <v>0</v>
      </c>
      <c r="FW217" s="7">
        <f t="shared" ca="1" si="1075"/>
        <v>0.81196892132602327</v>
      </c>
      <c r="FX217" s="7">
        <f t="shared" ca="1" si="1076"/>
        <v>-4.2738152095254001E-2</v>
      </c>
      <c r="FY217" s="7">
        <f t="shared" ca="1" si="1077"/>
        <v>0</v>
      </c>
      <c r="FZ217" s="7">
        <f t="shared" ca="1" si="1078"/>
        <v>0</v>
      </c>
      <c r="GA217" s="7" t="str">
        <f ca="1">IFERROR(IF(GA216+FZ217&gt;GB$4,GA216,GA216+FZ217),"")</f>
        <v/>
      </c>
      <c r="GB217" s="7">
        <f t="shared" ca="1" si="1230"/>
        <v>0</v>
      </c>
      <c r="GC217" s="7">
        <f t="shared" ca="1" si="1079"/>
        <v>0.46126730301519592</v>
      </c>
      <c r="GD217" s="7">
        <f t="shared" ca="1" si="1080"/>
        <v>0.30796346621557336</v>
      </c>
      <c r="GE217" s="7">
        <f t="shared" ca="1" si="1081"/>
        <v>1</v>
      </c>
      <c r="GF217" s="7" t="str">
        <f t="shared" ca="1" si="1082"/>
        <v>2</v>
      </c>
      <c r="GG217" s="7" t="str">
        <f ca="1">IFERROR(IF(GG216+GF217&gt;GH$4,GG216,GG216+GF217),"")</f>
        <v/>
      </c>
      <c r="GH217" s="7">
        <f t="shared" ca="1" si="1231"/>
        <v>0</v>
      </c>
      <c r="GI217" s="7">
        <f t="shared" ca="1" si="1083"/>
        <v>0.2952804794620375</v>
      </c>
      <c r="GJ217" s="7">
        <f t="shared" ca="1" si="1084"/>
        <v>0.47395028976873177</v>
      </c>
      <c r="GK217" s="7">
        <f t="shared" ca="1" si="1085"/>
        <v>1</v>
      </c>
      <c r="GL217" s="7" t="str">
        <f t="shared" ca="1" si="1086"/>
        <v>2</v>
      </c>
      <c r="GM217" s="7" t="str">
        <f ca="1">IFERROR(IF(GM216+GL217&gt;GN$4,GM216,GM216+GL217),"")</f>
        <v/>
      </c>
      <c r="GN217" s="7">
        <f t="shared" ca="1" si="1232"/>
        <v>0</v>
      </c>
      <c r="GO217" s="7">
        <f t="shared" ca="1" si="1087"/>
        <v>0.17533870087706571</v>
      </c>
      <c r="GP217" s="7">
        <f t="shared" ca="1" si="1088"/>
        <v>0.59389206835370356</v>
      </c>
      <c r="GQ217" s="7">
        <f t="shared" ca="1" si="1089"/>
        <v>1</v>
      </c>
      <c r="GR217" s="7" t="str">
        <f t="shared" ca="1" si="1090"/>
        <v>2</v>
      </c>
      <c r="GS217" s="7" t="str">
        <f ca="1">IFERROR(IF(GS216+GR217&gt;GT$4,GS216,GS216+GR217),"")</f>
        <v/>
      </c>
      <c r="GT217" s="7">
        <f t="shared" ca="1" si="1233"/>
        <v>0</v>
      </c>
      <c r="GU217" s="7">
        <f t="shared" ca="1" si="1091"/>
        <v>0.63039121212502514</v>
      </c>
      <c r="GV217" s="7">
        <f t="shared" ca="1" si="1092"/>
        <v>0.13883955710574414</v>
      </c>
      <c r="GW217" s="7">
        <f t="shared" ca="1" si="1093"/>
        <v>1</v>
      </c>
      <c r="GX217" s="7" t="str">
        <f t="shared" ca="1" si="1094"/>
        <v>2</v>
      </c>
      <c r="GY217" s="7" t="str">
        <f ca="1">IFERROR(IF(GY216+GX217&gt;GZ$4,GY216,GY216+GX217),"")</f>
        <v/>
      </c>
      <c r="GZ217" s="7">
        <f t="shared" ca="1" si="1234"/>
        <v>0</v>
      </c>
      <c r="HA217" s="7">
        <f t="shared" ca="1" si="1095"/>
        <v>0.49916765291990051</v>
      </c>
      <c r="HB217" s="7">
        <f t="shared" ca="1" si="1096"/>
        <v>0.27006311631086877</v>
      </c>
      <c r="HC217" s="7">
        <f t="shared" ca="1" si="1097"/>
        <v>1</v>
      </c>
      <c r="HD217" s="7" t="str">
        <f t="shared" ca="1" si="1098"/>
        <v>2</v>
      </c>
      <c r="HE217" s="7" t="str">
        <f ca="1">IFERROR(IF(HE216+HD217&gt;HF$4,HE216,HE216+HD217),"")</f>
        <v/>
      </c>
      <c r="HF217" s="7">
        <f t="shared" ca="1" si="1235"/>
        <v>0</v>
      </c>
      <c r="HG217" s="7">
        <f t="shared" ca="1" si="1099"/>
        <v>0.7417918221788623</v>
      </c>
      <c r="HH217" s="7">
        <f t="shared" ca="1" si="1100"/>
        <v>2.743894705190697E-2</v>
      </c>
      <c r="HI217" s="7">
        <f t="shared" ca="1" si="1101"/>
        <v>1</v>
      </c>
      <c r="HJ217" s="7" t="str">
        <f t="shared" ca="1" si="1102"/>
        <v>2</v>
      </c>
      <c r="HK217" s="7" t="str">
        <f ca="1">IFERROR(IF(HK216+HJ217&gt;HL$4,HK216,HK216+HJ217),"")</f>
        <v/>
      </c>
      <c r="HL217" s="7">
        <f t="shared" ca="1" si="1236"/>
        <v>0</v>
      </c>
      <c r="HM217" s="7">
        <f t="shared" ca="1" si="1103"/>
        <v>3.1305920899880491E-2</v>
      </c>
      <c r="HN217" s="7">
        <f t="shared" ca="1" si="1104"/>
        <v>0.73792484833088878</v>
      </c>
      <c r="HO217" s="7">
        <f t="shared" ca="1" si="1105"/>
        <v>1</v>
      </c>
      <c r="HP217" s="7" t="str">
        <f t="shared" ca="1" si="1106"/>
        <v>2</v>
      </c>
      <c r="HQ217" s="7" t="str">
        <f ca="1">IFERROR(IF(HQ216+HP217&gt;HR$4,HQ216,HQ216+HP217),"")</f>
        <v/>
      </c>
      <c r="HR217" s="7">
        <f t="shared" ca="1" si="1237"/>
        <v>0</v>
      </c>
      <c r="HS217" s="7">
        <f t="shared" ca="1" si="1107"/>
        <v>0.17706520701451534</v>
      </c>
      <c r="HT217" s="7">
        <f t="shared" ca="1" si="1108"/>
        <v>0.59216556221625394</v>
      </c>
      <c r="HU217" s="7">
        <f t="shared" ca="1" si="1109"/>
        <v>1</v>
      </c>
      <c r="HV217" s="7" t="str">
        <f t="shared" ca="1" si="1110"/>
        <v>2</v>
      </c>
      <c r="HW217" s="7" t="str">
        <f ca="1">IFERROR(IF(HW216+HV217&gt;HX$4,HW216,HW216+HV217),"")</f>
        <v/>
      </c>
      <c r="HX217" s="7">
        <f t="shared" ca="1" si="1238"/>
        <v>0</v>
      </c>
      <c r="HY217" s="7">
        <f t="shared" ca="1" si="1111"/>
        <v>0.81489902440031603</v>
      </c>
      <c r="HZ217" s="7">
        <f t="shared" ca="1" si="1112"/>
        <v>-4.5668255169546756E-2</v>
      </c>
      <c r="IA217" s="7">
        <f t="shared" ca="1" si="1113"/>
        <v>0</v>
      </c>
      <c r="IB217" s="7">
        <f t="shared" ca="1" si="1114"/>
        <v>0</v>
      </c>
      <c r="IC217" s="7" t="str">
        <f ca="1">IFERROR(IF(IC216+IB217&gt;ID$4,IC216,IC216+IB217),"")</f>
        <v/>
      </c>
      <c r="ID217" s="7">
        <f t="shared" ca="1" si="1239"/>
        <v>0</v>
      </c>
      <c r="IE217" s="7">
        <f t="shared" ca="1" si="1115"/>
        <v>0.90216436489343965</v>
      </c>
      <c r="IF217" s="7">
        <f t="shared" ca="1" si="1116"/>
        <v>-0.13293359566267038</v>
      </c>
      <c r="IG217" s="7">
        <f t="shared" ca="1" si="1117"/>
        <v>0</v>
      </c>
      <c r="IH217" s="7">
        <f t="shared" ca="1" si="1118"/>
        <v>0</v>
      </c>
      <c r="II217" s="7" t="str">
        <f ca="1">IFERROR(IF(II216+IH217&gt;IJ$4,II216,II216+IH217),"")</f>
        <v/>
      </c>
      <c r="IJ217" s="7">
        <f t="shared" ca="1" si="1240"/>
        <v>0</v>
      </c>
      <c r="IK217" s="7">
        <f t="shared" ca="1" si="1119"/>
        <v>0.79919501323134567</v>
      </c>
      <c r="IL217" s="7">
        <f t="shared" ca="1" si="1120"/>
        <v>-2.9964244000576401E-2</v>
      </c>
      <c r="IM217" s="7">
        <f t="shared" ca="1" si="1121"/>
        <v>0</v>
      </c>
      <c r="IN217" s="7">
        <f t="shared" ca="1" si="1122"/>
        <v>0</v>
      </c>
      <c r="IO217" s="7" t="str">
        <f ca="1">IFERROR(IF(IO216+IN217&gt;IP$4,IO216,IO216+IN217),"")</f>
        <v/>
      </c>
      <c r="IP217" s="7">
        <f t="shared" ca="1" si="1241"/>
        <v>0</v>
      </c>
      <c r="IQ217" s="7">
        <f t="shared" ca="1" si="1123"/>
        <v>0.52657248932361311</v>
      </c>
      <c r="IR217" s="7">
        <f t="shared" ca="1" si="1124"/>
        <v>0.24265827990715616</v>
      </c>
      <c r="IS217" s="7">
        <f t="shared" ca="1" si="1125"/>
        <v>1</v>
      </c>
      <c r="IT217" s="7" t="str">
        <f t="shared" ca="1" si="1126"/>
        <v>2</v>
      </c>
      <c r="IU217" s="7" t="str">
        <f ca="1">IFERROR(IF(IU216+IT217&gt;IV$4,IU216,IU216+IT217),"")</f>
        <v/>
      </c>
      <c r="IV217" s="7">
        <f t="shared" ca="1" si="1242"/>
        <v>0</v>
      </c>
      <c r="IW217" s="7">
        <f t="shared" ca="1" si="1127"/>
        <v>0.4722669756311072</v>
      </c>
      <c r="IX217" s="7">
        <f t="shared" ca="1" si="1128"/>
        <v>0.29696379359966207</v>
      </c>
      <c r="IY217" s="7">
        <f t="shared" ca="1" si="1129"/>
        <v>1</v>
      </c>
      <c r="IZ217" s="7" t="str">
        <f t="shared" ca="1" si="1130"/>
        <v>2</v>
      </c>
      <c r="JA217" s="7" t="str">
        <f ca="1">IFERROR(IF(JA216+IZ217&gt;JB$4,JA216,JA216+IZ217),"")</f>
        <v/>
      </c>
      <c r="JB217" s="7">
        <f t="shared" ca="1" si="1243"/>
        <v>0</v>
      </c>
      <c r="JC217" s="7">
        <f t="shared" ca="1" si="1131"/>
        <v>0.81155311342719827</v>
      </c>
      <c r="JD217" s="7">
        <f t="shared" ca="1" si="1132"/>
        <v>-4.2322344196428996E-2</v>
      </c>
      <c r="JE217" s="7">
        <f t="shared" ca="1" si="1133"/>
        <v>0</v>
      </c>
      <c r="JF217" s="7">
        <f t="shared" ca="1" si="1134"/>
        <v>0</v>
      </c>
      <c r="JG217" s="7" t="str">
        <f ca="1">IFERROR(IF(JG216+JF217&gt;JH$4,JG216,JG216+JF217),"")</f>
        <v/>
      </c>
      <c r="JH217" s="7">
        <f t="shared" ca="1" si="1244"/>
        <v>0</v>
      </c>
      <c r="JI217" s="7">
        <f t="shared" ca="1" si="1135"/>
        <v>0.94617845583689353</v>
      </c>
      <c r="JJ217" s="7">
        <f t="shared" ca="1" si="1136"/>
        <v>-0.17694768660612425</v>
      </c>
      <c r="JK217" s="7">
        <f t="shared" ca="1" si="1137"/>
        <v>0</v>
      </c>
      <c r="JL217" s="7">
        <f t="shared" ca="1" si="1138"/>
        <v>0</v>
      </c>
      <c r="JM217" s="7" t="str">
        <f ca="1">IFERROR(IF(JM216+JL217&gt;JN$4,JM216,JM216+JL217),"")</f>
        <v/>
      </c>
      <c r="JN217" s="7">
        <f t="shared" ca="1" si="1245"/>
        <v>0</v>
      </c>
      <c r="JO217" s="7">
        <f t="shared" ca="1" si="1139"/>
        <v>0.59485394667374591</v>
      </c>
      <c r="JP217" s="7">
        <f t="shared" ca="1" si="1140"/>
        <v>0.17437682255702336</v>
      </c>
      <c r="JQ217" s="7">
        <f t="shared" ca="1" si="1141"/>
        <v>1</v>
      </c>
      <c r="JR217" s="7" t="str">
        <f t="shared" ca="1" si="1142"/>
        <v>2</v>
      </c>
      <c r="JS217" s="7" t="str">
        <f ca="1">IFERROR(IF(JS216+JR217&gt;JT$4,JS216,JS216+JR217),"")</f>
        <v/>
      </c>
      <c r="JT217" s="7">
        <f t="shared" ca="1" si="1246"/>
        <v>0</v>
      </c>
      <c r="JU217" s="7">
        <f t="shared" ca="1" si="1143"/>
        <v>0.74077627003914415</v>
      </c>
      <c r="JV217" s="7">
        <f t="shared" ca="1" si="1144"/>
        <v>2.8454499191625127E-2</v>
      </c>
      <c r="JW217" s="7">
        <f t="shared" ca="1" si="1145"/>
        <v>1</v>
      </c>
      <c r="JX217" s="7" t="str">
        <f t="shared" ca="1" si="1146"/>
        <v>2</v>
      </c>
      <c r="JY217" s="7" t="str">
        <f ca="1">IFERROR(IF(JY216+JX217&gt;JZ$4,JY216,JY216+JX217),"")</f>
        <v/>
      </c>
      <c r="JZ217" s="7">
        <f t="shared" ca="1" si="1247"/>
        <v>0</v>
      </c>
      <c r="KA217" s="7">
        <f t="shared" ca="1" si="1147"/>
        <v>0.52828701524425414</v>
      </c>
      <c r="KB217" s="7">
        <f t="shared" ca="1" si="1148"/>
        <v>0.24094375398651513</v>
      </c>
      <c r="KC217" s="7">
        <f t="shared" ca="1" si="1149"/>
        <v>1</v>
      </c>
      <c r="KD217" s="7" t="str">
        <f t="shared" ca="1" si="1150"/>
        <v>2</v>
      </c>
      <c r="KE217" s="7" t="str">
        <f ca="1">IFERROR(IF(KE216+KD217&gt;KF$4,KE216,KE216+KD217),"")</f>
        <v/>
      </c>
      <c r="KF217" s="7">
        <f t="shared" ca="1" si="1248"/>
        <v>0</v>
      </c>
      <c r="KG217" s="7">
        <f t="shared" ca="1" si="1151"/>
        <v>0.98995429505689836</v>
      </c>
      <c r="KH217" s="7">
        <f t="shared" ca="1" si="1152"/>
        <v>-0.22072352582612909</v>
      </c>
      <c r="KI217" s="7">
        <f t="shared" ca="1" si="1153"/>
        <v>0</v>
      </c>
      <c r="KJ217" s="7">
        <f t="shared" ca="1" si="1154"/>
        <v>0</v>
      </c>
      <c r="KK217" s="7" t="str">
        <f ca="1">IFERROR(IF(KK216+KJ217&gt;KL$4,KK216,KK216+KJ217),"")</f>
        <v/>
      </c>
      <c r="KL217" s="7">
        <f t="shared" ca="1" si="1249"/>
        <v>0</v>
      </c>
      <c r="KM217" s="7">
        <f t="shared" ca="1" si="1155"/>
        <v>0.58838105097512672</v>
      </c>
      <c r="KN217" s="7">
        <f t="shared" ca="1" si="1156"/>
        <v>0.18084971825564256</v>
      </c>
      <c r="KO217" s="7">
        <f t="shared" ca="1" si="1157"/>
        <v>1</v>
      </c>
      <c r="KP217" s="7" t="str">
        <f t="shared" ca="1" si="1158"/>
        <v>2</v>
      </c>
      <c r="KQ217" s="7" t="str">
        <f ca="1">IFERROR(IF(KQ216+KP217&gt;KR$4,KQ216,KQ216+KP217),"")</f>
        <v/>
      </c>
      <c r="KR217" s="7">
        <f t="shared" ca="1" si="1250"/>
        <v>0</v>
      </c>
      <c r="KS217" s="7">
        <f t="shared" ca="1" si="1159"/>
        <v>0.67449847603014812</v>
      </c>
      <c r="KT217" s="7">
        <f t="shared" ca="1" si="1160"/>
        <v>9.4732293200621154E-2</v>
      </c>
      <c r="KU217" s="7">
        <f t="shared" ca="1" si="1161"/>
        <v>1</v>
      </c>
      <c r="KV217" s="7" t="str">
        <f t="shared" ca="1" si="1162"/>
        <v>2</v>
      </c>
      <c r="KW217" s="7" t="str">
        <f ca="1">IFERROR(IF(KW216+KV217&gt;KX$4,KW216,KW216+KV217),"")</f>
        <v/>
      </c>
      <c r="KX217" s="7">
        <f t="shared" ca="1" si="1251"/>
        <v>0</v>
      </c>
      <c r="KY217" s="7">
        <f t="shared" ca="1" si="1163"/>
        <v>0.79380035413163674</v>
      </c>
      <c r="KZ217" s="7">
        <f t="shared" ca="1" si="1164"/>
        <v>-2.4569584900867469E-2</v>
      </c>
      <c r="LA217" s="7">
        <f t="shared" ca="1" si="1165"/>
        <v>0</v>
      </c>
      <c r="LB217" s="7">
        <f t="shared" ca="1" si="1166"/>
        <v>0</v>
      </c>
      <c r="LC217" s="7" t="str">
        <f ca="1">IFERROR(IF(LC216+LB217&gt;LD$4,LC216,LC216+LB217),"")</f>
        <v/>
      </c>
      <c r="LD217" s="7">
        <f t="shared" ca="1" si="1252"/>
        <v>0</v>
      </c>
      <c r="LE217" s="7">
        <f t="shared" ca="1" si="1167"/>
        <v>0.38358608111407544</v>
      </c>
      <c r="LF217" s="7">
        <f t="shared" ca="1" si="1168"/>
        <v>0.38564468811669383</v>
      </c>
      <c r="LG217" s="7">
        <f t="shared" ca="1" si="1169"/>
        <v>1</v>
      </c>
      <c r="LH217" s="7" t="str">
        <f t="shared" ca="1" si="1170"/>
        <v>2</v>
      </c>
      <c r="LI217" s="7" t="str">
        <f ca="1">IFERROR(IF(LI216+LH217&gt;LJ$4,LI216,LI216+LH217),"")</f>
        <v/>
      </c>
      <c r="LJ217" s="7">
        <f t="shared" ca="1" si="1253"/>
        <v>0</v>
      </c>
      <c r="LK217" s="7">
        <f t="shared" ca="1" si="1171"/>
        <v>3.6470298490144493E-2</v>
      </c>
      <c r="LL217" s="7">
        <f t="shared" ca="1" si="1172"/>
        <v>0.73276047074062478</v>
      </c>
      <c r="LM217" s="7">
        <f t="shared" ca="1" si="1173"/>
        <v>1</v>
      </c>
      <c r="LN217" s="7" t="str">
        <f t="shared" ca="1" si="1174"/>
        <v>2</v>
      </c>
      <c r="LO217" s="7" t="str">
        <f ca="1">IFERROR(IF(LO216+LN217&gt;LP$4,LO216,LO216+LN217),"")</f>
        <v/>
      </c>
      <c r="LP217" s="7">
        <f t="shared" ca="1" si="1254"/>
        <v>0</v>
      </c>
      <c r="LQ217" s="7">
        <f t="shared" ca="1" si="1175"/>
        <v>0.18449189966306279</v>
      </c>
      <c r="LR217" s="7">
        <f t="shared" ca="1" si="1176"/>
        <v>0.58473886956770649</v>
      </c>
      <c r="LS217" s="7">
        <f t="shared" ca="1" si="1177"/>
        <v>1</v>
      </c>
      <c r="LT217" s="7" t="str">
        <f t="shared" ca="1" si="1178"/>
        <v>2</v>
      </c>
      <c r="LU217" s="7" t="str">
        <f ca="1">IFERROR(IF(LU216+LT217&gt;LV$4,LU216,LU216+LT217),"")</f>
        <v/>
      </c>
      <c r="LV217" s="7">
        <f t="shared" ca="1" si="1255"/>
        <v>0</v>
      </c>
      <c r="LW217" s="7">
        <f t="shared" ca="1" si="1179"/>
        <v>0.56706949075413204</v>
      </c>
      <c r="LX217" s="7">
        <f t="shared" ca="1" si="1180"/>
        <v>0.20216127847663723</v>
      </c>
      <c r="LY217" s="7">
        <f t="shared" ca="1" si="1181"/>
        <v>1</v>
      </c>
      <c r="LZ217" s="7" t="str">
        <f t="shared" ca="1" si="1182"/>
        <v>2</v>
      </c>
      <c r="MA217" s="7" t="str">
        <f ca="1">IFERROR(IF(MA216+LZ217&gt;MB$4,MA216,MA216+LZ217),"")</f>
        <v/>
      </c>
      <c r="MB217" s="7">
        <f t="shared" ca="1" si="1256"/>
        <v>0</v>
      </c>
      <c r="MC217" s="7">
        <f t="shared" ca="1" si="1183"/>
        <v>0.41434668524025742</v>
      </c>
      <c r="MD217" s="7">
        <f t="shared" ca="1" si="1184"/>
        <v>0.35488408399051186</v>
      </c>
      <c r="ME217" s="7">
        <f t="shared" ca="1" si="1185"/>
        <v>1</v>
      </c>
      <c r="MF217" s="7" t="str">
        <f t="shared" ca="1" si="1186"/>
        <v>2</v>
      </c>
      <c r="MG217" s="7" t="str">
        <f ca="1">IFERROR(IF(MG216+MF217&gt;MH$4,MG216,MG216+MF217),"")</f>
        <v/>
      </c>
      <c r="MH217" s="7">
        <f t="shared" ca="1" si="1257"/>
        <v>0</v>
      </c>
      <c r="MI217" s="7">
        <f t="shared" ca="1" si="1187"/>
        <v>0.99152795405607785</v>
      </c>
      <c r="MJ217" s="7">
        <f t="shared" ca="1" si="1188"/>
        <v>-0.22229718482530858</v>
      </c>
      <c r="MK217" s="7">
        <f t="shared" ca="1" si="1189"/>
        <v>0</v>
      </c>
      <c r="ML217" s="7">
        <f t="shared" ca="1" si="1190"/>
        <v>0</v>
      </c>
      <c r="MM217" s="7" t="str">
        <f ca="1">IFERROR(IF(MM216+ML217&gt;MN$4,MM216,MM216+ML217),"")</f>
        <v/>
      </c>
      <c r="MN217" s="7">
        <f t="shared" ca="1" si="1258"/>
        <v>0</v>
      </c>
      <c r="MO217" s="7">
        <f t="shared" ca="1" si="1191"/>
        <v>9.7367439034538261E-2</v>
      </c>
      <c r="MP217" s="7">
        <f t="shared" ca="1" si="1192"/>
        <v>0.67186333019623101</v>
      </c>
      <c r="MQ217" s="7">
        <f t="shared" ca="1" si="1193"/>
        <v>1</v>
      </c>
      <c r="MR217" s="7" t="str">
        <f t="shared" ca="1" si="1194"/>
        <v>2</v>
      </c>
      <c r="MS217" s="7" t="str">
        <f ca="1">IFERROR(IF(MS216+MR217&gt;MT$4,MS216,MS216+MR217),"")</f>
        <v/>
      </c>
      <c r="MT217" s="7">
        <f t="shared" ca="1" si="1259"/>
        <v>0</v>
      </c>
      <c r="MU217" s="7">
        <f t="shared" ca="1" si="1195"/>
        <v>0.44356431749755099</v>
      </c>
      <c r="MV217" s="7">
        <f t="shared" ca="1" si="1196"/>
        <v>0.32566645173321829</v>
      </c>
      <c r="MW217" s="7">
        <f t="shared" ca="1" si="1197"/>
        <v>1</v>
      </c>
      <c r="MX217" s="7" t="str">
        <f t="shared" ca="1" si="1198"/>
        <v>2</v>
      </c>
      <c r="MY217" s="7" t="str">
        <f ca="1">IFERROR(IF(MY216+MX217&gt;MZ$4,MY216,MY216+MX217),"")</f>
        <v/>
      </c>
      <c r="MZ217" s="7">
        <f t="shared" ca="1" si="1260"/>
        <v>0</v>
      </c>
      <c r="NA217" s="7">
        <f t="shared" ca="1" si="1199"/>
        <v>0.27032896599051603</v>
      </c>
      <c r="NB217" s="7">
        <f t="shared" ca="1" si="1200"/>
        <v>0.49890180324025324</v>
      </c>
      <c r="NC217" s="7">
        <f t="shared" ca="1" si="1201"/>
        <v>1</v>
      </c>
      <c r="ND217" s="7" t="str">
        <f t="shared" ca="1" si="1202"/>
        <v>2</v>
      </c>
      <c r="NE217" s="7" t="str">
        <f ca="1">IFERROR(IF(NE216+ND217&gt;NF$4,NE216,NE216+ND217),"")</f>
        <v/>
      </c>
      <c r="NF217" s="7">
        <f t="shared" ca="1" si="1261"/>
        <v>0</v>
      </c>
      <c r="NG217" s="7">
        <f t="shared" ca="1" si="1203"/>
        <v>0.7435694724353703</v>
      </c>
      <c r="NH217" s="7">
        <f t="shared" ca="1" si="1204"/>
        <v>2.5661296795398969E-2</v>
      </c>
      <c r="NI217" s="7">
        <f t="shared" ca="1" si="1205"/>
        <v>1</v>
      </c>
      <c r="NJ217" s="7" t="str">
        <f t="shared" ca="1" si="1206"/>
        <v>2</v>
      </c>
      <c r="NK217" s="7" t="str">
        <f ca="1">IFERROR(IF(NK216+NJ217&gt;NL$4,NK216,NK216+NJ217),"")</f>
        <v/>
      </c>
      <c r="NL217" s="7">
        <f t="shared" ca="1" si="1262"/>
        <v>0</v>
      </c>
      <c r="NM217" s="7">
        <f t="shared" ca="1" si="1207"/>
        <v>9.2161461921458798E-2</v>
      </c>
      <c r="NN217" s="7">
        <f t="shared" ca="1" si="1208"/>
        <v>0.67706930730931048</v>
      </c>
      <c r="NO217" s="7">
        <f t="shared" ca="1" si="1209"/>
        <v>1</v>
      </c>
      <c r="NP217" s="7" t="str">
        <f t="shared" ca="1" si="1210"/>
        <v>2</v>
      </c>
      <c r="NQ217" s="7" t="str">
        <f ca="1">IFERROR(IF(NQ216+NP217&gt;NR$4,NQ216,NQ216+NP217),"")</f>
        <v/>
      </c>
      <c r="NR217" s="7">
        <f t="shared" ca="1" si="1263"/>
        <v>0</v>
      </c>
      <c r="NT217">
        <v>219</v>
      </c>
      <c r="NU217" s="7" t="s">
        <v>19</v>
      </c>
      <c r="NV217" s="7" t="str">
        <f t="shared" ca="1" si="967"/>
        <v/>
      </c>
      <c r="NW217" s="7" t="str">
        <f t="shared" ca="1" si="961"/>
        <v/>
      </c>
      <c r="NX217" t="str">
        <f ca="1">IFERROR(VLOOKUP(NT217,$K$3:$AK$568,8,FALSE),"")</f>
        <v/>
      </c>
      <c r="NY217" t="str">
        <f ca="1">IFERROR(VLOOKUP(NT217,$K$3:$AK$568,9,FALSE),"")</f>
        <v/>
      </c>
      <c r="NZ217" s="7" t="str">
        <f ca="1">IFERROR(VLOOKUP(NT217,$K$3:$AK$568,27,FALSE),"")</f>
        <v/>
      </c>
      <c r="OB217">
        <v>219</v>
      </c>
      <c r="OC217" s="7" t="s">
        <v>19</v>
      </c>
      <c r="OD217" t="e">
        <f t="shared" ca="1" si="968"/>
        <v>#N/A</v>
      </c>
      <c r="OE217" s="7" t="str">
        <f t="shared" ca="1" si="969"/>
        <v/>
      </c>
      <c r="OF217" s="7" t="str">
        <f t="shared" ca="1" si="970"/>
        <v/>
      </c>
      <c r="OG217" t="str">
        <f t="shared" ca="1" si="971"/>
        <v/>
      </c>
      <c r="OI217">
        <v>219</v>
      </c>
      <c r="OJ217" s="7" t="s">
        <v>19</v>
      </c>
      <c r="OK217" s="7" t="str">
        <f t="shared" ca="1" si="972"/>
        <v/>
      </c>
      <c r="OL217" s="7" t="str">
        <f t="shared" ca="1" si="973"/>
        <v/>
      </c>
      <c r="OM217" t="str">
        <f ca="1">IFERROR(VLOOKUP(OI217,$L$3:$AK$568,7,FALSE),"")</f>
        <v/>
      </c>
      <c r="ON217" t="str">
        <f ca="1">IFERROR(VLOOKUP(OI217,$L$3:$AK$568,8,FALSE),"")</f>
        <v/>
      </c>
      <c r="OO217" s="7" t="str">
        <f ca="1">IFERROR(VLOOKUP(OI217,$L$3:$AK$568,26,FALSE),"")</f>
        <v/>
      </c>
      <c r="OQ217">
        <v>219</v>
      </c>
      <c r="OR217" s="7" t="s">
        <v>19</v>
      </c>
      <c r="OS217" t="e">
        <f t="shared" ca="1" si="974"/>
        <v>#N/A</v>
      </c>
      <c r="OT217" s="7" t="str">
        <f t="shared" ca="1" si="975"/>
        <v/>
      </c>
      <c r="OU217" s="7" t="str">
        <f t="shared" ca="1" si="976"/>
        <v/>
      </c>
      <c r="OV217" t="str">
        <f t="shared" ca="1" si="977"/>
        <v/>
      </c>
      <c r="OX217">
        <v>219</v>
      </c>
      <c r="OY217" s="7" t="s">
        <v>19</v>
      </c>
      <c r="OZ217" s="7" t="str">
        <f t="shared" ca="1" si="978"/>
        <v/>
      </c>
      <c r="PA217" s="7" t="str">
        <f t="shared" ca="1" si="979"/>
        <v/>
      </c>
      <c r="PB217" t="str">
        <f ca="1">IFERROR(VLOOKUP(OX217,$M$3:$AK$568,6,FALSE),"")</f>
        <v/>
      </c>
      <c r="PC217" t="str">
        <f ca="1">IFERROR(VLOOKUP(OX217,$M$3:$AK$568,7,FALSE),"")</f>
        <v/>
      </c>
      <c r="PD217" s="7" t="str">
        <f ca="1">IFERROR(VLOOKUP(OX217,$M$3:$AK$568,25,FALSE),"")</f>
        <v/>
      </c>
      <c r="PF217">
        <v>219</v>
      </c>
      <c r="PG217" s="7" t="s">
        <v>19</v>
      </c>
      <c r="PH217" t="e">
        <f t="shared" ca="1" si="980"/>
        <v>#N/A</v>
      </c>
      <c r="PI217" s="7" t="str">
        <f t="shared" ca="1" si="981"/>
        <v/>
      </c>
      <c r="PJ217" s="7" t="str">
        <f t="shared" ca="1" si="982"/>
        <v/>
      </c>
      <c r="PK217" t="str">
        <f t="shared" ca="1" si="983"/>
        <v/>
      </c>
      <c r="PM217">
        <v>219</v>
      </c>
      <c r="PN217" s="7" t="s">
        <v>19</v>
      </c>
      <c r="PO217" s="202" t="str">
        <f t="shared" ca="1" si="984"/>
        <v/>
      </c>
      <c r="PP217" s="7" t="str">
        <f t="shared" ca="1" si="985"/>
        <v/>
      </c>
      <c r="PQ217" t="str">
        <f ca="1">IFERROR(VLOOKUP(PM217,$G$325:$R$409,12,FALSE),"")</f>
        <v/>
      </c>
      <c r="PR217" t="e">
        <f ca="1">VLOOKUP(PM217,$G$324:$Q$409,11,FALSE)</f>
        <v>#N/A</v>
      </c>
      <c r="PS217" s="7" t="str">
        <f ca="1">VLOOKUP(PQ217,$R$325:$Y$409,8,FALSE)</f>
        <v>- -</v>
      </c>
      <c r="PT217" s="7">
        <f ca="1">ReSt</f>
        <v>-4</v>
      </c>
      <c r="PU217" s="7" t="e">
        <f t="shared" ca="1" si="986"/>
        <v>#N/A</v>
      </c>
      <c r="PV217" s="7" t="e">
        <f t="shared" ca="1" si="987"/>
        <v>#N/A</v>
      </c>
      <c r="PW217" s="7" t="str">
        <f ca="1">VLOOKUP(PQ217,$R$325:$AK$409,8,FALSE)</f>
        <v>- -</v>
      </c>
      <c r="PX217" s="7"/>
      <c r="PY217">
        <v>219</v>
      </c>
      <c r="PZ217" s="7" t="s">
        <v>19</v>
      </c>
      <c r="QA217" t="str">
        <f t="shared" ca="1" si="988"/>
        <v/>
      </c>
      <c r="QB217" s="7" t="str">
        <f t="shared" ca="1" si="989"/>
        <v/>
      </c>
      <c r="QC217" s="7" t="str">
        <f t="shared" ca="1" si="990"/>
        <v/>
      </c>
      <c r="QD217" t="str">
        <f t="shared" ca="1" si="991"/>
        <v/>
      </c>
      <c r="QF217">
        <v>219</v>
      </c>
      <c r="QG217" s="7" t="s">
        <v>19</v>
      </c>
      <c r="QH217" s="7" t="str">
        <f t="shared" ca="1" si="992"/>
        <v/>
      </c>
      <c r="QI217" s="7" t="e">
        <f t="shared" ca="1" si="993"/>
        <v>#VALUE!</v>
      </c>
      <c r="QJ217" t="e">
        <f t="shared" ca="1" si="994"/>
        <v>#N/A</v>
      </c>
      <c r="QK217" s="7" t="e">
        <f t="shared" ca="1" si="995"/>
        <v>#N/A</v>
      </c>
      <c r="QM217">
        <v>219</v>
      </c>
      <c r="QN217" s="7" t="s">
        <v>19</v>
      </c>
      <c r="QO217" t="str">
        <f t="shared" ca="1" si="996"/>
        <v/>
      </c>
      <c r="QP217" s="7" t="str">
        <f t="shared" ca="1" si="997"/>
        <v/>
      </c>
      <c r="QQ217" t="str">
        <f t="shared" ca="1" si="998"/>
        <v/>
      </c>
    </row>
    <row r="218" spans="1:459" x14ac:dyDescent="0.25">
      <c r="A218" s="240" t="str">
        <f>IF('Character Sheet'!$B$4="Creature","N","Y")</f>
        <v>Y</v>
      </c>
      <c r="C218" s="75"/>
      <c r="D218" s="76"/>
      <c r="F218" s="75"/>
      <c r="G218" s="76"/>
      <c r="I218" s="75"/>
      <c r="J218" s="85"/>
      <c r="K218" s="85">
        <f t="shared" ca="1" si="962"/>
        <v>7</v>
      </c>
      <c r="L218" s="85">
        <f t="shared" ca="1" si="1265"/>
        <v>1</v>
      </c>
      <c r="M218" s="70">
        <f t="shared" ca="1" si="956"/>
        <v>10</v>
      </c>
      <c r="O218" s="222" t="str">
        <f t="shared" ca="1" si="963"/>
        <v>- -</v>
      </c>
      <c r="Q218" s="7" t="str">
        <f t="shared" si="999"/>
        <v/>
      </c>
      <c r="R218" s="9" t="s">
        <v>1286</v>
      </c>
      <c r="S218" s="9"/>
      <c r="T218" s="61" t="str">
        <f>SUBSTITUTE(IFERROR(IFERROR(VLOOKUP(R218,'[1]Skill Statistics'!$A$3:$C$513,2,FALSE),VLOOKUP(Q218,'[1]Skill Statistics'!$A$3:$C$513,2,FALSE)),T217),"R*","ReSt")</f>
        <v>- -</v>
      </c>
      <c r="U218" s="61" t="str">
        <f>IFERROR(IFERROR(VLOOKUP(R218,'[1]Skill Statistics'!$A$3:$C$513,3,FALSE),VLOOKUP(Q218,'[1]Skill Statistics'!$A$3:$C$513,3,FALSE)),U217)</f>
        <v>- -</v>
      </c>
      <c r="V218" s="61" t="str">
        <f>IF(ISNUMBER(SEARCH("Category",R218)),"- -",IFERROR(IFERROR(VLOOKUP(Q218,[1]Professions!$A$4:$AM$288,MATCH(Profession,[1]Professions!$A$1:$AM$1,0),FALSE),VLOOKUP(Q218,Calculations!$B$91:$I$95,8,FALSE)),"- -"))</f>
        <v>- -</v>
      </c>
      <c r="W218" s="60" t="str">
        <f t="shared" si="964"/>
        <v>- -</v>
      </c>
      <c r="X218" s="7" t="str">
        <f ca="1">IFERROR(VLOOKUP(R218,$BS$6:$NR$519,MATCH(ActualLevel,$BS$3:$NR$3,0),FALSE),"- -")</f>
        <v>- -</v>
      </c>
      <c r="Y218" s="7" t="str">
        <f t="shared" si="1269"/>
        <v>- -</v>
      </c>
      <c r="Z218" s="7" t="str">
        <f>IFERROR(VLOOKUP(Y218,Charts!$BQ$2:$BR$52,2,FALSE),"- -")</f>
        <v>- -</v>
      </c>
      <c r="AA218" s="7" t="str">
        <f t="shared" ca="1" si="1000"/>
        <v>- -</v>
      </c>
      <c r="AB218" s="7" t="str">
        <f t="shared" si="1266"/>
        <v>- -</v>
      </c>
      <c r="AC218" s="7"/>
      <c r="AD218" s="7"/>
      <c r="AE218" s="7"/>
      <c r="AF218" s="7"/>
      <c r="AG218" s="7"/>
      <c r="AH218" s="43"/>
      <c r="AI218" s="7"/>
      <c r="AJ218" s="7"/>
      <c r="AK218" s="7">
        <f t="shared" ca="1" si="1001"/>
        <v>0</v>
      </c>
      <c r="AL218" s="7"/>
      <c r="AM218" s="69">
        <f>IFERROR(VLOOKUP(R218,'[1]Skill Statistics'!$A$3:$AN$513,MATCH(Profession,'[1]Skill Statistics'!$A$2:$AN$2,0),FALSE),0)</f>
        <v>0</v>
      </c>
      <c r="AN218" s="85">
        <f>IFERROR(VLOOKUP(Q218,'[1]Skill Statistics'!$A$3:$BK$513,MATCH(Archetype,'[1]Skill Statistics'!$A$2:$BK$2,0),FALSE),0)</f>
        <v>0</v>
      </c>
      <c r="AO218" s="85">
        <f>IFERROR(VLOOKUP(Q218,'[1]Skill Statistics'!$A$3:$BB$513,MATCH(Race,'[1]Skill Statistics'!$A$2:$BB$2,0),FALSE),0)</f>
        <v>0</v>
      </c>
      <c r="AP218" s="85">
        <f t="shared" ca="1" si="965"/>
        <v>0</v>
      </c>
      <c r="AQ218" s="70"/>
      <c r="AS218" s="69" t="str">
        <f>IFERROR(VLOOKUP(Q218,'[1]Professional Skills'!$A$4:$AM$288,MATCH(Profession,'[1]Professional Skills'!$A$3:$AM$3,0),FALSE),"- -")</f>
        <v>- -</v>
      </c>
      <c r="AU218" s="7" t="str">
        <f t="shared" si="1268"/>
        <v>- -</v>
      </c>
      <c r="AV218" s="7">
        <f t="shared" ca="1" si="1267"/>
        <v>0</v>
      </c>
      <c r="AW218" t="str">
        <f t="shared" si="1004"/>
        <v/>
      </c>
      <c r="AX218" t="str">
        <f>IFERROR(_xlfn.RANK.EQ(AW218,$AW$5:$AW$568),"")</f>
        <v/>
      </c>
      <c r="AY218">
        <f t="shared" si="959"/>
        <v>0</v>
      </c>
      <c r="AZ218" s="70" t="str">
        <f t="shared" si="1002"/>
        <v/>
      </c>
      <c r="BB218" s="69" t="str">
        <f>IFERROR(IF(Q218="Language",VLOOKUP(R218,[1]Cultures!$B$4:$N$218,MATCH(Culture,[1]Cultures!$B$3:$N$3,0),FALSE),VLOOKUP(Q218,[1]Cultures!$B$4:$O$212,MATCH(Culture,[1]Cultures!$B$3:$O$3,0),FALSE)),"- -")</f>
        <v>- -</v>
      </c>
      <c r="BD218">
        <f t="shared" ca="1" si="1264"/>
        <v>0</v>
      </c>
      <c r="BE218" t="str">
        <f t="shared" si="1211"/>
        <v/>
      </c>
      <c r="BI218" s="7" t="str">
        <f t="shared" si="1003"/>
        <v>- -</v>
      </c>
      <c r="BK218" s="7"/>
      <c r="BL218" s="70" t="str">
        <f t="shared" si="960"/>
        <v>- -</v>
      </c>
      <c r="BN218" s="69" t="str">
        <f>IFERROR(VLOOKUP(V218,Charts!$BT$2:$BV$14,3,FALSE),"- -")</f>
        <v>- -</v>
      </c>
      <c r="BO218" s="85" t="str">
        <f t="shared" ca="1" si="966"/>
        <v>- -</v>
      </c>
      <c r="BP218" s="70" t="str">
        <f t="shared" ca="1" si="1212"/>
        <v>- -</v>
      </c>
      <c r="BR218" s="7">
        <v>217</v>
      </c>
      <c r="BS218" s="9" t="str">
        <f ca="1">VLOOKUP(BR218,$O$3:$R$568,4,FALSE)</f>
        <v>Tanner</v>
      </c>
      <c r="BT218" s="7" t="str">
        <f ca="1">VLOOKUP(BS218,$R$3:$V$568,5,FALSE)</f>
        <v>2 / 4</v>
      </c>
      <c r="BU218" s="7">
        <f ca="1">VLOOKUP(BT218,Charts!$BT$2:$BV$14,3,FALSE)</f>
        <v>0.76923076923076927</v>
      </c>
      <c r="BV218" s="7" t="str">
        <f t="shared" ca="1" si="1005"/>
        <v>2</v>
      </c>
      <c r="BW218" s="7" t="str">
        <f t="shared" ca="1" si="1006"/>
        <v>4</v>
      </c>
      <c r="BY218" s="7">
        <f t="shared" ca="1" si="1007"/>
        <v>0.11632601288007538</v>
      </c>
      <c r="BZ218" s="7">
        <f t="shared" ca="1" si="1008"/>
        <v>0.65290475635069389</v>
      </c>
      <c r="CA218" s="7">
        <f t="shared" ca="1" si="1009"/>
        <v>1</v>
      </c>
      <c r="CB218" s="7" t="str">
        <f t="shared" ca="1" si="1010"/>
        <v>2</v>
      </c>
      <c r="CC218" s="7" t="str">
        <f ca="1">IFERROR(IF(CC217+CB218&gt;CD$4,CC217,CC217+CB218),"")</f>
        <v/>
      </c>
      <c r="CD218" s="7">
        <f t="shared" ca="1" si="1213"/>
        <v>0</v>
      </c>
      <c r="CE218" s="7">
        <f t="shared" ca="1" si="1011"/>
        <v>0.35130669649209512</v>
      </c>
      <c r="CF218" s="7">
        <f t="shared" ca="1" si="1012"/>
        <v>0.41792407273867416</v>
      </c>
      <c r="CG218" s="7">
        <f t="shared" ca="1" si="1013"/>
        <v>1</v>
      </c>
      <c r="CH218" s="7" t="str">
        <f t="shared" ca="1" si="1014"/>
        <v>2</v>
      </c>
      <c r="CI218" s="7" t="str">
        <f ca="1">IFERROR(IF(CI217+CH218&gt;CJ$4,CI217,CI217+CH218),"")</f>
        <v/>
      </c>
      <c r="CJ218" s="7">
        <f t="shared" ca="1" si="1214"/>
        <v>0</v>
      </c>
      <c r="CK218" s="7">
        <f t="shared" ca="1" si="1015"/>
        <v>0.39771907790465277</v>
      </c>
      <c r="CL218" s="7">
        <f t="shared" ca="1" si="1016"/>
        <v>0.3715116913261165</v>
      </c>
      <c r="CM218" s="7">
        <f t="shared" ca="1" si="1017"/>
        <v>1</v>
      </c>
      <c r="CN218" s="7" t="str">
        <f t="shared" ca="1" si="1018"/>
        <v>2</v>
      </c>
      <c r="CO218" s="7" t="str">
        <f ca="1">IFERROR(IF(CO217+CN218&gt;CP$4,CO217,CO217+CN218),"")</f>
        <v/>
      </c>
      <c r="CP218" s="7">
        <f t="shared" ca="1" si="1215"/>
        <v>0</v>
      </c>
      <c r="CQ218" s="7">
        <f t="shared" ca="1" si="1019"/>
        <v>0.94621832303165698</v>
      </c>
      <c r="CR218" s="7">
        <f t="shared" ca="1" si="1020"/>
        <v>-0.17698755380088771</v>
      </c>
      <c r="CS218" s="7">
        <f t="shared" ca="1" si="1021"/>
        <v>0</v>
      </c>
      <c r="CT218" s="7">
        <f t="shared" ca="1" si="1022"/>
        <v>0</v>
      </c>
      <c r="CU218" s="7" t="str">
        <f ca="1">IFERROR(IF(CU217+CT218&gt;CV$4,CU217,CU217+CT218),"")</f>
        <v/>
      </c>
      <c r="CV218" s="7">
        <f t="shared" ca="1" si="1216"/>
        <v>0</v>
      </c>
      <c r="CW218" s="7">
        <f t="shared" ca="1" si="1023"/>
        <v>0.57993716119410899</v>
      </c>
      <c r="CX218" s="7">
        <f t="shared" ca="1" si="1024"/>
        <v>0.18929360803666029</v>
      </c>
      <c r="CY218" s="7">
        <f t="shared" ca="1" si="1025"/>
        <v>1</v>
      </c>
      <c r="CZ218" s="7" t="str">
        <f t="shared" ca="1" si="1026"/>
        <v>2</v>
      </c>
      <c r="DA218" s="7" t="str">
        <f ca="1">IFERROR(IF(DA217+CZ218&gt;DB$4,DA217,DA217+CZ218),"")</f>
        <v/>
      </c>
      <c r="DB218" s="7">
        <f t="shared" ca="1" si="1217"/>
        <v>0</v>
      </c>
      <c r="DC218" s="7">
        <f t="shared" ca="1" si="1027"/>
        <v>0.95309881462243218</v>
      </c>
      <c r="DD218" s="7">
        <f t="shared" ca="1" si="1028"/>
        <v>-0.1838680453916629</v>
      </c>
      <c r="DE218" s="7">
        <f t="shared" ca="1" si="1029"/>
        <v>0</v>
      </c>
      <c r="DF218" s="7">
        <f t="shared" ca="1" si="1030"/>
        <v>0</v>
      </c>
      <c r="DG218" s="7" t="str">
        <f ca="1">IFERROR(IF(DG217+DF218&gt;DH$4,DG217,DG217+DF218),"")</f>
        <v/>
      </c>
      <c r="DH218" s="7">
        <f t="shared" ca="1" si="1218"/>
        <v>0</v>
      </c>
      <c r="DI218" s="7">
        <f t="shared" ca="1" si="1031"/>
        <v>0.29700594682481807</v>
      </c>
      <c r="DJ218" s="7">
        <f t="shared" ca="1" si="1032"/>
        <v>0.47222482240595121</v>
      </c>
      <c r="DK218" s="7">
        <f t="shared" ca="1" si="1033"/>
        <v>1</v>
      </c>
      <c r="DL218" s="7" t="str">
        <f t="shared" ca="1" si="1034"/>
        <v>2</v>
      </c>
      <c r="DM218" s="7" t="str">
        <f ca="1">IFERROR(IF(DM217+DL218&gt;DN$4,DM217,DM217+DL218),"")</f>
        <v/>
      </c>
      <c r="DN218" s="7">
        <f t="shared" ca="1" si="1219"/>
        <v>0</v>
      </c>
      <c r="DO218" s="7">
        <f t="shared" ca="1" si="1035"/>
        <v>0.98998059699330421</v>
      </c>
      <c r="DP218" s="7">
        <f t="shared" ca="1" si="1036"/>
        <v>-0.22074982776253493</v>
      </c>
      <c r="DQ218" s="7">
        <f t="shared" ca="1" si="1037"/>
        <v>0</v>
      </c>
      <c r="DR218" s="7">
        <f t="shared" ca="1" si="1038"/>
        <v>0</v>
      </c>
      <c r="DS218" s="7" t="str">
        <f ca="1">IFERROR(IF(DS217+DR218&gt;DT$4,DS217,DS217+DR218),"")</f>
        <v/>
      </c>
      <c r="DT218" s="7">
        <f t="shared" ca="1" si="1220"/>
        <v>0</v>
      </c>
      <c r="DU218" s="7">
        <f t="shared" ca="1" si="1039"/>
        <v>0.85553913208987853</v>
      </c>
      <c r="DV218" s="7">
        <f t="shared" ca="1" si="1040"/>
        <v>-8.6308362859109256E-2</v>
      </c>
      <c r="DW218" s="7">
        <f t="shared" ca="1" si="1041"/>
        <v>0</v>
      </c>
      <c r="DX218" s="7">
        <f t="shared" ca="1" si="1042"/>
        <v>0</v>
      </c>
      <c r="DY218" s="7" t="str">
        <f ca="1">IFERROR(IF(DY217+DX218&gt;DZ$4,DY217,DY217+DX218),"")</f>
        <v/>
      </c>
      <c r="DZ218" s="7">
        <f t="shared" ca="1" si="1221"/>
        <v>0</v>
      </c>
      <c r="EA218" s="7">
        <f t="shared" ca="1" si="1043"/>
        <v>0.35231979241328748</v>
      </c>
      <c r="EB218" s="7">
        <f t="shared" ca="1" si="1044"/>
        <v>0.41691097681748179</v>
      </c>
      <c r="EC218" s="7">
        <f t="shared" ca="1" si="1045"/>
        <v>1</v>
      </c>
      <c r="ED218" s="7" t="str">
        <f t="shared" ca="1" si="1046"/>
        <v>2</v>
      </c>
      <c r="EE218" s="7" t="str">
        <f ca="1">IFERROR(IF(EE217+ED218&gt;EF$4,EE217,EE217+ED218),"")</f>
        <v/>
      </c>
      <c r="EF218" s="7">
        <f t="shared" ca="1" si="1222"/>
        <v>0</v>
      </c>
      <c r="EG218" s="7">
        <f t="shared" ca="1" si="1047"/>
        <v>2.2471477610027768E-2</v>
      </c>
      <c r="EH218" s="7">
        <f t="shared" ca="1" si="1048"/>
        <v>0.74675929162074151</v>
      </c>
      <c r="EI218" s="7">
        <f t="shared" ca="1" si="1049"/>
        <v>1</v>
      </c>
      <c r="EJ218" s="7" t="str">
        <f t="shared" ca="1" si="1050"/>
        <v>2</v>
      </c>
      <c r="EK218" s="7" t="str">
        <f ca="1">IFERROR(IF(EK217+EJ218&gt;EL$4,EK217,EK217+EJ218),"")</f>
        <v/>
      </c>
      <c r="EL218" s="7">
        <f t="shared" ca="1" si="1223"/>
        <v>0</v>
      </c>
      <c r="EM218" s="7">
        <f t="shared" ca="1" si="1051"/>
        <v>0.73436556396095454</v>
      </c>
      <c r="EN218" s="7">
        <f t="shared" ca="1" si="1052"/>
        <v>3.4865205269814736E-2</v>
      </c>
      <c r="EO218" s="7">
        <f t="shared" ca="1" si="1053"/>
        <v>1</v>
      </c>
      <c r="EP218" s="7" t="str">
        <f t="shared" ca="1" si="1054"/>
        <v>2</v>
      </c>
      <c r="EQ218" s="7" t="str">
        <f ca="1">IFERROR(IF(EQ217+EP218&gt;ER$4,EQ217,EQ217+EP218),"")</f>
        <v/>
      </c>
      <c r="ER218" s="7">
        <f t="shared" ca="1" si="1224"/>
        <v>0</v>
      </c>
      <c r="ES218" s="7">
        <f t="shared" ca="1" si="1055"/>
        <v>0.486908925169108</v>
      </c>
      <c r="ET218" s="7">
        <f t="shared" ca="1" si="1056"/>
        <v>0.28232184406166128</v>
      </c>
      <c r="EU218" s="7">
        <f t="shared" ca="1" si="1057"/>
        <v>1</v>
      </c>
      <c r="EV218" s="7" t="str">
        <f t="shared" ca="1" si="1058"/>
        <v>2</v>
      </c>
      <c r="EW218" s="7" t="str">
        <f ca="1">IFERROR(IF(EW217+EV218&gt;EX$4,EW217,EW217+EV218),"")</f>
        <v/>
      </c>
      <c r="EX218" s="7">
        <f t="shared" ca="1" si="1225"/>
        <v>0</v>
      </c>
      <c r="EY218" s="7">
        <f t="shared" ca="1" si="1059"/>
        <v>0.43360659646211797</v>
      </c>
      <c r="EZ218" s="7">
        <f t="shared" ca="1" si="1060"/>
        <v>0.33562417276865131</v>
      </c>
      <c r="FA218" s="7">
        <f t="shared" ca="1" si="1061"/>
        <v>1</v>
      </c>
      <c r="FB218" s="7" t="str">
        <f t="shared" ca="1" si="1062"/>
        <v>2</v>
      </c>
      <c r="FC218" s="7" t="str">
        <f ca="1">IFERROR(IF(FC217+FB218&gt;FD$4,FC217,FC217+FB218),"")</f>
        <v/>
      </c>
      <c r="FD218" s="7">
        <f t="shared" ca="1" si="1226"/>
        <v>0</v>
      </c>
      <c r="FE218" s="7">
        <f t="shared" ca="1" si="1063"/>
        <v>0.36818525317585582</v>
      </c>
      <c r="FF218" s="7">
        <f t="shared" ca="1" si="1064"/>
        <v>0.40104551605491345</v>
      </c>
      <c r="FG218" s="7">
        <f t="shared" ca="1" si="1065"/>
        <v>1</v>
      </c>
      <c r="FH218" s="7" t="str">
        <f t="shared" ca="1" si="1066"/>
        <v>2</v>
      </c>
      <c r="FI218" s="7" t="str">
        <f ca="1">IFERROR(IF(FI217+FH218&gt;FJ$4,FI217,FI217+FH218),"")</f>
        <v/>
      </c>
      <c r="FJ218" s="7">
        <f t="shared" ca="1" si="1227"/>
        <v>0</v>
      </c>
      <c r="FK218" s="7">
        <f t="shared" ca="1" si="1067"/>
        <v>0.64130268890760056</v>
      </c>
      <c r="FL218" s="7">
        <f t="shared" ca="1" si="1068"/>
        <v>0.12792808032316871</v>
      </c>
      <c r="FM218" s="7">
        <f t="shared" ca="1" si="1069"/>
        <v>1</v>
      </c>
      <c r="FN218" s="7" t="str">
        <f t="shared" ca="1" si="1070"/>
        <v>2</v>
      </c>
      <c r="FO218" s="7" t="str">
        <f ca="1">IFERROR(IF(FO217+FN218&gt;FP$4,FO217,FO217+FN218),"")</f>
        <v/>
      </c>
      <c r="FP218" s="7">
        <f t="shared" ca="1" si="1228"/>
        <v>0</v>
      </c>
      <c r="FQ218" s="7">
        <f t="shared" ca="1" si="1071"/>
        <v>6.2879688032873138E-2</v>
      </c>
      <c r="FR218" s="7">
        <f t="shared" ca="1" si="1072"/>
        <v>0.70635108119789614</v>
      </c>
      <c r="FS218" s="7">
        <f t="shared" ca="1" si="1073"/>
        <v>1</v>
      </c>
      <c r="FT218" s="7" t="str">
        <f t="shared" ca="1" si="1074"/>
        <v>2</v>
      </c>
      <c r="FU218" s="7" t="str">
        <f ca="1">IFERROR(IF(FU217+FT218&gt;FV$4,FU217,FU217+FT218),"")</f>
        <v/>
      </c>
      <c r="FV218" s="7">
        <f t="shared" ca="1" si="1229"/>
        <v>0</v>
      </c>
      <c r="FW218" s="7">
        <f t="shared" ca="1" si="1075"/>
        <v>0.71701973901527138</v>
      </c>
      <c r="FX218" s="7">
        <f t="shared" ca="1" si="1076"/>
        <v>5.2211030215497889E-2</v>
      </c>
      <c r="FY218" s="7">
        <f t="shared" ca="1" si="1077"/>
        <v>1</v>
      </c>
      <c r="FZ218" s="7" t="str">
        <f t="shared" ca="1" si="1078"/>
        <v>2</v>
      </c>
      <c r="GA218" s="7" t="str">
        <f ca="1">IFERROR(IF(GA217+FZ218&gt;GB$4,GA217,GA217+FZ218),"")</f>
        <v/>
      </c>
      <c r="GB218" s="7">
        <f t="shared" ca="1" si="1230"/>
        <v>0</v>
      </c>
      <c r="GC218" s="7">
        <f t="shared" ca="1" si="1079"/>
        <v>0.26582599088409431</v>
      </c>
      <c r="GD218" s="7">
        <f t="shared" ca="1" si="1080"/>
        <v>0.50340477834667496</v>
      </c>
      <c r="GE218" s="7">
        <f t="shared" ca="1" si="1081"/>
        <v>1</v>
      </c>
      <c r="GF218" s="7" t="str">
        <f t="shared" ca="1" si="1082"/>
        <v>2</v>
      </c>
      <c r="GG218" s="7" t="str">
        <f ca="1">IFERROR(IF(GG217+GF218&gt;GH$4,GG217,GG217+GF218),"")</f>
        <v/>
      </c>
      <c r="GH218" s="7">
        <f t="shared" ca="1" si="1231"/>
        <v>0</v>
      </c>
      <c r="GI218" s="7">
        <f t="shared" ca="1" si="1083"/>
        <v>0.8187156457996051</v>
      </c>
      <c r="GJ218" s="7">
        <f t="shared" ca="1" si="1084"/>
        <v>-4.9484876568835823E-2</v>
      </c>
      <c r="GK218" s="7">
        <f t="shared" ca="1" si="1085"/>
        <v>0</v>
      </c>
      <c r="GL218" s="7">
        <f t="shared" ca="1" si="1086"/>
        <v>0</v>
      </c>
      <c r="GM218" s="7" t="str">
        <f ca="1">IFERROR(IF(GM217+GL218&gt;GN$4,GM217,GM217+GL218),"")</f>
        <v/>
      </c>
      <c r="GN218" s="7">
        <f t="shared" ca="1" si="1232"/>
        <v>0</v>
      </c>
      <c r="GO218" s="7">
        <f t="shared" ca="1" si="1087"/>
        <v>0.20771523165174577</v>
      </c>
      <c r="GP218" s="7">
        <f t="shared" ca="1" si="1088"/>
        <v>0.5615155375790235</v>
      </c>
      <c r="GQ218" s="7">
        <f t="shared" ca="1" si="1089"/>
        <v>1</v>
      </c>
      <c r="GR218" s="7" t="str">
        <f t="shared" ca="1" si="1090"/>
        <v>2</v>
      </c>
      <c r="GS218" s="7" t="str">
        <f ca="1">IFERROR(IF(GS217+GR218&gt;GT$4,GS217,GS217+GR218),"")</f>
        <v/>
      </c>
      <c r="GT218" s="7">
        <f t="shared" ca="1" si="1233"/>
        <v>0</v>
      </c>
      <c r="GU218" s="7">
        <f t="shared" ca="1" si="1091"/>
        <v>0.52188095494763698</v>
      </c>
      <c r="GV218" s="7">
        <f t="shared" ca="1" si="1092"/>
        <v>0.2473498142831323</v>
      </c>
      <c r="GW218" s="7">
        <f t="shared" ca="1" si="1093"/>
        <v>1</v>
      </c>
      <c r="GX218" s="7" t="str">
        <f t="shared" ca="1" si="1094"/>
        <v>2</v>
      </c>
      <c r="GY218" s="7" t="str">
        <f ca="1">IFERROR(IF(GY217+GX218&gt;GZ$4,GY217,GY217+GX218),"")</f>
        <v/>
      </c>
      <c r="GZ218" s="7">
        <f t="shared" ca="1" si="1234"/>
        <v>0</v>
      </c>
      <c r="HA218" s="7">
        <f t="shared" ca="1" si="1095"/>
        <v>7.3859243630198801E-2</v>
      </c>
      <c r="HB218" s="7">
        <f t="shared" ca="1" si="1096"/>
        <v>0.69537152560057047</v>
      </c>
      <c r="HC218" s="7">
        <f t="shared" ca="1" si="1097"/>
        <v>1</v>
      </c>
      <c r="HD218" s="7" t="str">
        <f t="shared" ca="1" si="1098"/>
        <v>2</v>
      </c>
      <c r="HE218" s="7" t="str">
        <f ca="1">IFERROR(IF(HE217+HD218&gt;HF$4,HE217,HE217+HD218),"")</f>
        <v/>
      </c>
      <c r="HF218" s="7">
        <f t="shared" ca="1" si="1235"/>
        <v>0</v>
      </c>
      <c r="HG218" s="7">
        <f t="shared" ca="1" si="1099"/>
        <v>0.72442725382312478</v>
      </c>
      <c r="HH218" s="7">
        <f t="shared" ca="1" si="1100"/>
        <v>4.480351540764449E-2</v>
      </c>
      <c r="HI218" s="7">
        <f t="shared" ca="1" si="1101"/>
        <v>1</v>
      </c>
      <c r="HJ218" s="7" t="str">
        <f t="shared" ca="1" si="1102"/>
        <v>2</v>
      </c>
      <c r="HK218" s="7" t="str">
        <f ca="1">IFERROR(IF(HK217+HJ218&gt;HL$4,HK217,HK217+HJ218),"")</f>
        <v/>
      </c>
      <c r="HL218" s="7">
        <f t="shared" ca="1" si="1236"/>
        <v>0</v>
      </c>
      <c r="HM218" s="7">
        <f t="shared" ca="1" si="1103"/>
        <v>0.3891706372225775</v>
      </c>
      <c r="HN218" s="7">
        <f t="shared" ca="1" si="1104"/>
        <v>0.38006013200819178</v>
      </c>
      <c r="HO218" s="7">
        <f t="shared" ca="1" si="1105"/>
        <v>1</v>
      </c>
      <c r="HP218" s="7" t="str">
        <f t="shared" ca="1" si="1106"/>
        <v>2</v>
      </c>
      <c r="HQ218" s="7" t="str">
        <f ca="1">IFERROR(IF(HQ217+HP218&gt;HR$4,HQ217,HQ217+HP218),"")</f>
        <v/>
      </c>
      <c r="HR218" s="7">
        <f t="shared" ca="1" si="1237"/>
        <v>0</v>
      </c>
      <c r="HS218" s="7">
        <f t="shared" ca="1" si="1107"/>
        <v>0.18115166099417057</v>
      </c>
      <c r="HT218" s="7">
        <f t="shared" ca="1" si="1108"/>
        <v>0.5880791082365987</v>
      </c>
      <c r="HU218" s="7">
        <f t="shared" ca="1" si="1109"/>
        <v>1</v>
      </c>
      <c r="HV218" s="7" t="str">
        <f t="shared" ca="1" si="1110"/>
        <v>2</v>
      </c>
      <c r="HW218" s="7" t="str">
        <f ca="1">IFERROR(IF(HW217+HV218&gt;HX$4,HW217,HW217+HV218),"")</f>
        <v/>
      </c>
      <c r="HX218" s="7">
        <f t="shared" ca="1" si="1238"/>
        <v>0</v>
      </c>
      <c r="HY218" s="7">
        <f t="shared" ca="1" si="1111"/>
        <v>0.82926609330594026</v>
      </c>
      <c r="HZ218" s="7">
        <f t="shared" ca="1" si="1112"/>
        <v>-6.0035324075170982E-2</v>
      </c>
      <c r="IA218" s="7">
        <f t="shared" ca="1" si="1113"/>
        <v>0</v>
      </c>
      <c r="IB218" s="7">
        <f t="shared" ca="1" si="1114"/>
        <v>0</v>
      </c>
      <c r="IC218" s="7" t="str">
        <f ca="1">IFERROR(IF(IC217+IB218&gt;ID$4,IC217,IC217+IB218),"")</f>
        <v/>
      </c>
      <c r="ID218" s="7">
        <f t="shared" ca="1" si="1239"/>
        <v>0</v>
      </c>
      <c r="IE218" s="7">
        <f t="shared" ca="1" si="1115"/>
        <v>0.19640438320269193</v>
      </c>
      <c r="IF218" s="7">
        <f t="shared" ca="1" si="1116"/>
        <v>0.57282638602807734</v>
      </c>
      <c r="IG218" s="7">
        <f t="shared" ca="1" si="1117"/>
        <v>1</v>
      </c>
      <c r="IH218" s="7" t="str">
        <f t="shared" ca="1" si="1118"/>
        <v>2</v>
      </c>
      <c r="II218" s="7" t="str">
        <f ca="1">IFERROR(IF(II217+IH218&gt;IJ$4,II217,II217+IH218),"")</f>
        <v/>
      </c>
      <c r="IJ218" s="7">
        <f t="shared" ca="1" si="1240"/>
        <v>0</v>
      </c>
      <c r="IK218" s="7">
        <f t="shared" ca="1" si="1119"/>
        <v>9.5916831645932454E-2</v>
      </c>
      <c r="IL218" s="7">
        <f t="shared" ca="1" si="1120"/>
        <v>0.67331393758483682</v>
      </c>
      <c r="IM218" s="7">
        <f t="shared" ca="1" si="1121"/>
        <v>1</v>
      </c>
      <c r="IN218" s="7" t="str">
        <f t="shared" ca="1" si="1122"/>
        <v>2</v>
      </c>
      <c r="IO218" s="7" t="str">
        <f ca="1">IFERROR(IF(IO217+IN218&gt;IP$4,IO217,IO217+IN218),"")</f>
        <v/>
      </c>
      <c r="IP218" s="7">
        <f t="shared" ca="1" si="1241"/>
        <v>0</v>
      </c>
      <c r="IQ218" s="7">
        <f t="shared" ca="1" si="1123"/>
        <v>0.44778424553711482</v>
      </c>
      <c r="IR218" s="7">
        <f t="shared" ca="1" si="1124"/>
        <v>0.32144652369365445</v>
      </c>
      <c r="IS218" s="7">
        <f t="shared" ca="1" si="1125"/>
        <v>1</v>
      </c>
      <c r="IT218" s="7" t="str">
        <f t="shared" ca="1" si="1126"/>
        <v>2</v>
      </c>
      <c r="IU218" s="7" t="str">
        <f ca="1">IFERROR(IF(IU217+IT218&gt;IV$4,IU217,IU217+IT218),"")</f>
        <v/>
      </c>
      <c r="IV218" s="7">
        <f t="shared" ca="1" si="1242"/>
        <v>0</v>
      </c>
      <c r="IW218" s="7">
        <f t="shared" ca="1" si="1127"/>
        <v>0.86834431281842461</v>
      </c>
      <c r="IX218" s="7">
        <f t="shared" ca="1" si="1128"/>
        <v>-9.9113543587655339E-2</v>
      </c>
      <c r="IY218" s="7">
        <f t="shared" ca="1" si="1129"/>
        <v>0</v>
      </c>
      <c r="IZ218" s="7">
        <f t="shared" ca="1" si="1130"/>
        <v>0</v>
      </c>
      <c r="JA218" s="7" t="str">
        <f ca="1">IFERROR(IF(JA217+IZ218&gt;JB$4,JA217,JA217+IZ218),"")</f>
        <v/>
      </c>
      <c r="JB218" s="7">
        <f t="shared" ca="1" si="1243"/>
        <v>0</v>
      </c>
      <c r="JC218" s="7">
        <f t="shared" ca="1" si="1131"/>
        <v>0.48651679768101475</v>
      </c>
      <c r="JD218" s="7">
        <f t="shared" ca="1" si="1132"/>
        <v>0.28271397154975453</v>
      </c>
      <c r="JE218" s="7">
        <f t="shared" ca="1" si="1133"/>
        <v>1</v>
      </c>
      <c r="JF218" s="7" t="str">
        <f t="shared" ca="1" si="1134"/>
        <v>2</v>
      </c>
      <c r="JG218" s="7" t="str">
        <f ca="1">IFERROR(IF(JG217+JF218&gt;JH$4,JG217,JG217+JF218),"")</f>
        <v/>
      </c>
      <c r="JH218" s="7">
        <f t="shared" ca="1" si="1244"/>
        <v>0</v>
      </c>
      <c r="JI218" s="7">
        <f t="shared" ca="1" si="1135"/>
        <v>0.3611751303085966</v>
      </c>
      <c r="JJ218" s="7">
        <f t="shared" ca="1" si="1136"/>
        <v>0.40805563892217267</v>
      </c>
      <c r="JK218" s="7">
        <f t="shared" ca="1" si="1137"/>
        <v>1</v>
      </c>
      <c r="JL218" s="7" t="str">
        <f t="shared" ca="1" si="1138"/>
        <v>2</v>
      </c>
      <c r="JM218" s="7" t="str">
        <f ca="1">IFERROR(IF(JM217+JL218&gt;JN$4,JM217,JM217+JL218),"")</f>
        <v/>
      </c>
      <c r="JN218" s="7">
        <f t="shared" ca="1" si="1245"/>
        <v>0</v>
      </c>
      <c r="JO218" s="7">
        <f t="shared" ca="1" si="1139"/>
        <v>0.38538074523392363</v>
      </c>
      <c r="JP218" s="7">
        <f t="shared" ca="1" si="1140"/>
        <v>0.38385002399684565</v>
      </c>
      <c r="JQ218" s="7">
        <f t="shared" ca="1" si="1141"/>
        <v>1</v>
      </c>
      <c r="JR218" s="7" t="str">
        <f t="shared" ca="1" si="1142"/>
        <v>2</v>
      </c>
      <c r="JS218" s="7" t="str">
        <f ca="1">IFERROR(IF(JS217+JR218&gt;JT$4,JS217,JS217+JR218),"")</f>
        <v/>
      </c>
      <c r="JT218" s="7">
        <f t="shared" ca="1" si="1246"/>
        <v>0</v>
      </c>
      <c r="JU218" s="7">
        <f t="shared" ca="1" si="1143"/>
        <v>8.0892885402506054E-2</v>
      </c>
      <c r="JV218" s="7">
        <f t="shared" ca="1" si="1144"/>
        <v>0.68833788382826322</v>
      </c>
      <c r="JW218" s="7">
        <f t="shared" ca="1" si="1145"/>
        <v>1</v>
      </c>
      <c r="JX218" s="7" t="str">
        <f t="shared" ca="1" si="1146"/>
        <v>2</v>
      </c>
      <c r="JY218" s="7" t="str">
        <f ca="1">IFERROR(IF(JY217+JX218&gt;JZ$4,JY217,JY217+JX218),"")</f>
        <v/>
      </c>
      <c r="JZ218" s="7">
        <f t="shared" ca="1" si="1247"/>
        <v>0</v>
      </c>
      <c r="KA218" s="7">
        <f t="shared" ca="1" si="1147"/>
        <v>0.7489987295194066</v>
      </c>
      <c r="KB218" s="7">
        <f t="shared" ca="1" si="1148"/>
        <v>2.023203971136267E-2</v>
      </c>
      <c r="KC218" s="7">
        <f t="shared" ca="1" si="1149"/>
        <v>1</v>
      </c>
      <c r="KD218" s="7" t="str">
        <f t="shared" ca="1" si="1150"/>
        <v>2</v>
      </c>
      <c r="KE218" s="7" t="str">
        <f ca="1">IFERROR(IF(KE217+KD218&gt;KF$4,KE217,KE217+KD218),"")</f>
        <v/>
      </c>
      <c r="KF218" s="7">
        <f t="shared" ca="1" si="1248"/>
        <v>0</v>
      </c>
      <c r="KG218" s="7">
        <f t="shared" ca="1" si="1151"/>
        <v>0.25578855633781672</v>
      </c>
      <c r="KH218" s="7">
        <f t="shared" ca="1" si="1152"/>
        <v>0.51344221289295255</v>
      </c>
      <c r="KI218" s="7">
        <f t="shared" ca="1" si="1153"/>
        <v>1</v>
      </c>
      <c r="KJ218" s="7" t="str">
        <f t="shared" ca="1" si="1154"/>
        <v>2</v>
      </c>
      <c r="KK218" s="7" t="str">
        <f ca="1">IFERROR(IF(KK217+KJ218&gt;KL$4,KK217,KK217+KJ218),"")</f>
        <v/>
      </c>
      <c r="KL218" s="7">
        <f t="shared" ca="1" si="1249"/>
        <v>0</v>
      </c>
      <c r="KM218" s="7">
        <f t="shared" ca="1" si="1155"/>
        <v>0.92580950360197301</v>
      </c>
      <c r="KN218" s="7">
        <f t="shared" ca="1" si="1156"/>
        <v>-0.15657873437120373</v>
      </c>
      <c r="KO218" s="7">
        <f t="shared" ca="1" si="1157"/>
        <v>0</v>
      </c>
      <c r="KP218" s="7">
        <f t="shared" ca="1" si="1158"/>
        <v>0</v>
      </c>
      <c r="KQ218" s="7" t="str">
        <f ca="1">IFERROR(IF(KQ217+KP218&gt;KR$4,KQ217,KQ217+KP218),"")</f>
        <v/>
      </c>
      <c r="KR218" s="7">
        <f t="shared" ca="1" si="1250"/>
        <v>0</v>
      </c>
      <c r="KS218" s="7">
        <f t="shared" ca="1" si="1159"/>
        <v>0.60446761419454464</v>
      </c>
      <c r="KT218" s="7">
        <f t="shared" ca="1" si="1160"/>
        <v>0.16476315503622463</v>
      </c>
      <c r="KU218" s="7">
        <f t="shared" ca="1" si="1161"/>
        <v>1</v>
      </c>
      <c r="KV218" s="7" t="str">
        <f t="shared" ca="1" si="1162"/>
        <v>2</v>
      </c>
      <c r="KW218" s="7" t="str">
        <f ca="1">IFERROR(IF(KW217+KV218&gt;KX$4,KW217,KW217+KV218),"")</f>
        <v/>
      </c>
      <c r="KX218" s="7">
        <f t="shared" ca="1" si="1251"/>
        <v>0</v>
      </c>
      <c r="KY218" s="7">
        <f t="shared" ca="1" si="1163"/>
        <v>0.57968048882627898</v>
      </c>
      <c r="KZ218" s="7">
        <f t="shared" ca="1" si="1164"/>
        <v>0.18955028040449029</v>
      </c>
      <c r="LA218" s="7">
        <f t="shared" ca="1" si="1165"/>
        <v>1</v>
      </c>
      <c r="LB218" s="7" t="str">
        <f t="shared" ca="1" si="1166"/>
        <v>2</v>
      </c>
      <c r="LC218" s="7" t="str">
        <f ca="1">IFERROR(IF(LC217+LB218&gt;LD$4,LC217,LC217+LB218),"")</f>
        <v/>
      </c>
      <c r="LD218" s="7">
        <f t="shared" ca="1" si="1252"/>
        <v>0</v>
      </c>
      <c r="LE218" s="7">
        <f t="shared" ca="1" si="1167"/>
        <v>3.115355010699361E-2</v>
      </c>
      <c r="LF218" s="7">
        <f t="shared" ca="1" si="1168"/>
        <v>0.73807721912377566</v>
      </c>
      <c r="LG218" s="7">
        <f t="shared" ca="1" si="1169"/>
        <v>1</v>
      </c>
      <c r="LH218" s="7" t="str">
        <f t="shared" ca="1" si="1170"/>
        <v>2</v>
      </c>
      <c r="LI218" s="7" t="str">
        <f ca="1">IFERROR(IF(LI217+LH218&gt;LJ$4,LI217,LI217+LH218),"")</f>
        <v/>
      </c>
      <c r="LJ218" s="7">
        <f t="shared" ca="1" si="1253"/>
        <v>0</v>
      </c>
      <c r="LK218" s="7">
        <f t="shared" ca="1" si="1171"/>
        <v>0.47464794189261061</v>
      </c>
      <c r="LL218" s="7">
        <f t="shared" ca="1" si="1172"/>
        <v>0.29458282733815866</v>
      </c>
      <c r="LM218" s="7">
        <f t="shared" ca="1" si="1173"/>
        <v>1</v>
      </c>
      <c r="LN218" s="7" t="str">
        <f t="shared" ca="1" si="1174"/>
        <v>2</v>
      </c>
      <c r="LO218" s="7" t="str">
        <f ca="1">IFERROR(IF(LO217+LN218&gt;LP$4,LO217,LO217+LN218),"")</f>
        <v/>
      </c>
      <c r="LP218" s="7">
        <f t="shared" ca="1" si="1254"/>
        <v>0</v>
      </c>
      <c r="LQ218" s="7">
        <f t="shared" ca="1" si="1175"/>
        <v>0.29145859537864272</v>
      </c>
      <c r="LR218" s="7">
        <f t="shared" ca="1" si="1176"/>
        <v>0.47777217385212656</v>
      </c>
      <c r="LS218" s="7">
        <f t="shared" ca="1" si="1177"/>
        <v>1</v>
      </c>
      <c r="LT218" s="7" t="str">
        <f t="shared" ca="1" si="1178"/>
        <v>2</v>
      </c>
      <c r="LU218" s="7" t="str">
        <f ca="1">IFERROR(IF(LU217+LT218&gt;LV$4,LU217,LU217+LT218),"")</f>
        <v/>
      </c>
      <c r="LV218" s="7">
        <f t="shared" ca="1" si="1255"/>
        <v>0</v>
      </c>
      <c r="LW218" s="7">
        <f t="shared" ca="1" si="1179"/>
        <v>3.5973134067061818E-2</v>
      </c>
      <c r="LX218" s="7">
        <f t="shared" ca="1" si="1180"/>
        <v>0.73325763516370746</v>
      </c>
      <c r="LY218" s="7">
        <f t="shared" ca="1" si="1181"/>
        <v>1</v>
      </c>
      <c r="LZ218" s="7" t="str">
        <f t="shared" ca="1" si="1182"/>
        <v>2</v>
      </c>
      <c r="MA218" s="7" t="str">
        <f ca="1">IFERROR(IF(MA217+LZ218&gt;MB$4,MA217,MA217+LZ218),"")</f>
        <v/>
      </c>
      <c r="MB218" s="7">
        <f t="shared" ca="1" si="1256"/>
        <v>0</v>
      </c>
      <c r="MC218" s="7">
        <f t="shared" ca="1" si="1183"/>
        <v>0.16954009243473078</v>
      </c>
      <c r="MD218" s="7">
        <f t="shared" ca="1" si="1184"/>
        <v>0.59969067679603849</v>
      </c>
      <c r="ME218" s="7">
        <f t="shared" ca="1" si="1185"/>
        <v>1</v>
      </c>
      <c r="MF218" s="7" t="str">
        <f t="shared" ca="1" si="1186"/>
        <v>2</v>
      </c>
      <c r="MG218" s="7" t="str">
        <f ca="1">IFERROR(IF(MG217+MF218&gt;MH$4,MG217,MG217+MF218),"")</f>
        <v/>
      </c>
      <c r="MH218" s="7">
        <f t="shared" ca="1" si="1257"/>
        <v>0</v>
      </c>
      <c r="MI218" s="7">
        <f t="shared" ca="1" si="1187"/>
        <v>0.59726459212525052</v>
      </c>
      <c r="MJ218" s="7">
        <f t="shared" ca="1" si="1188"/>
        <v>0.17196617710551876</v>
      </c>
      <c r="MK218" s="7">
        <f t="shared" ca="1" si="1189"/>
        <v>1</v>
      </c>
      <c r="ML218" s="7" t="str">
        <f t="shared" ca="1" si="1190"/>
        <v>2</v>
      </c>
      <c r="MM218" s="7" t="str">
        <f ca="1">IFERROR(IF(MM217+ML218&gt;MN$4,MM217,MM217+ML218),"")</f>
        <v/>
      </c>
      <c r="MN218" s="7">
        <f t="shared" ca="1" si="1258"/>
        <v>0</v>
      </c>
      <c r="MO218" s="7">
        <f t="shared" ca="1" si="1191"/>
        <v>0.39035255899703269</v>
      </c>
      <c r="MP218" s="7">
        <f t="shared" ca="1" si="1192"/>
        <v>0.37887821023373658</v>
      </c>
      <c r="MQ218" s="7">
        <f t="shared" ca="1" si="1193"/>
        <v>1</v>
      </c>
      <c r="MR218" s="7" t="str">
        <f t="shared" ca="1" si="1194"/>
        <v>2</v>
      </c>
      <c r="MS218" s="7" t="str">
        <f ca="1">IFERROR(IF(MS217+MR218&gt;MT$4,MS217,MS217+MR218),"")</f>
        <v/>
      </c>
      <c r="MT218" s="7">
        <f t="shared" ca="1" si="1259"/>
        <v>0</v>
      </c>
      <c r="MU218" s="7">
        <f t="shared" ca="1" si="1195"/>
        <v>0.65611753051187627</v>
      </c>
      <c r="MV218" s="7">
        <f t="shared" ca="1" si="1196"/>
        <v>0.11311323871889301</v>
      </c>
      <c r="MW218" s="7">
        <f t="shared" ca="1" si="1197"/>
        <v>1</v>
      </c>
      <c r="MX218" s="7" t="str">
        <f t="shared" ca="1" si="1198"/>
        <v>2</v>
      </c>
      <c r="MY218" s="7" t="str">
        <f ca="1">IFERROR(IF(MY217+MX218&gt;MZ$4,MY217,MY217+MX218),"")</f>
        <v/>
      </c>
      <c r="MZ218" s="7">
        <f t="shared" ca="1" si="1260"/>
        <v>0</v>
      </c>
      <c r="NA218" s="7">
        <f t="shared" ca="1" si="1199"/>
        <v>0.28073226709173382</v>
      </c>
      <c r="NB218" s="7">
        <f t="shared" ca="1" si="1200"/>
        <v>0.48849850213903545</v>
      </c>
      <c r="NC218" s="7">
        <f t="shared" ca="1" si="1201"/>
        <v>1</v>
      </c>
      <c r="ND218" s="7" t="str">
        <f t="shared" ca="1" si="1202"/>
        <v>2</v>
      </c>
      <c r="NE218" s="7" t="str">
        <f ca="1">IFERROR(IF(NE217+ND218&gt;NF$4,NE217,NE217+ND218),"")</f>
        <v/>
      </c>
      <c r="NF218" s="7">
        <f t="shared" ca="1" si="1261"/>
        <v>0</v>
      </c>
      <c r="NG218" s="7">
        <f t="shared" ca="1" si="1203"/>
        <v>3.7718684553990411E-2</v>
      </c>
      <c r="NH218" s="7">
        <f t="shared" ca="1" si="1204"/>
        <v>0.73151208467677886</v>
      </c>
      <c r="NI218" s="7">
        <f t="shared" ca="1" si="1205"/>
        <v>1</v>
      </c>
      <c r="NJ218" s="7" t="str">
        <f t="shared" ca="1" si="1206"/>
        <v>2</v>
      </c>
      <c r="NK218" s="7" t="str">
        <f ca="1">IFERROR(IF(NK217+NJ218&gt;NL$4,NK217,NK217+NJ218),"")</f>
        <v/>
      </c>
      <c r="NL218" s="7">
        <f t="shared" ca="1" si="1262"/>
        <v>0</v>
      </c>
      <c r="NM218" s="7">
        <f t="shared" ca="1" si="1207"/>
        <v>0.30736723532604471</v>
      </c>
      <c r="NN218" s="7">
        <f t="shared" ca="1" si="1208"/>
        <v>0.46186353390472457</v>
      </c>
      <c r="NO218" s="7">
        <f t="shared" ca="1" si="1209"/>
        <v>1</v>
      </c>
      <c r="NP218" s="7" t="str">
        <f t="shared" ca="1" si="1210"/>
        <v>2</v>
      </c>
      <c r="NQ218" s="7" t="str">
        <f ca="1">IFERROR(IF(NQ217+NP218&gt;NR$4,NQ217,NQ217+NP218),"")</f>
        <v/>
      </c>
      <c r="NR218" s="7">
        <f t="shared" ca="1" si="1263"/>
        <v>0</v>
      </c>
      <c r="NT218">
        <v>220</v>
      </c>
      <c r="NU218" s="7" t="s">
        <v>19</v>
      </c>
      <c r="NV218" s="7" t="str">
        <f t="shared" ca="1" si="967"/>
        <v/>
      </c>
      <c r="NW218" s="7" t="str">
        <f t="shared" ca="1" si="961"/>
        <v/>
      </c>
      <c r="NX218" t="str">
        <f ca="1">IFERROR(VLOOKUP(NT218,$K$3:$AK$568,8,FALSE),"")</f>
        <v/>
      </c>
      <c r="NY218" t="str">
        <f ca="1">IFERROR(VLOOKUP(NT218,$K$3:$AK$568,9,FALSE),"")</f>
        <v/>
      </c>
      <c r="NZ218" s="7" t="str">
        <f ca="1">IFERROR(VLOOKUP(NT218,$K$3:$AK$568,27,FALSE),"")</f>
        <v/>
      </c>
      <c r="OB218">
        <v>220</v>
      </c>
      <c r="OC218" s="7" t="s">
        <v>19</v>
      </c>
      <c r="OD218" t="e">
        <f t="shared" ca="1" si="968"/>
        <v>#N/A</v>
      </c>
      <c r="OE218" s="7" t="str">
        <f t="shared" ca="1" si="969"/>
        <v/>
      </c>
      <c r="OF218" s="7" t="str">
        <f t="shared" ca="1" si="970"/>
        <v/>
      </c>
      <c r="OG218" t="str">
        <f t="shared" ca="1" si="971"/>
        <v/>
      </c>
      <c r="OI218">
        <v>220</v>
      </c>
      <c r="OJ218" s="7" t="s">
        <v>19</v>
      </c>
      <c r="OK218" s="7" t="str">
        <f t="shared" ca="1" si="972"/>
        <v/>
      </c>
      <c r="OL218" s="7" t="str">
        <f t="shared" ca="1" si="973"/>
        <v/>
      </c>
      <c r="OM218" t="str">
        <f ca="1">IFERROR(VLOOKUP(OI218,$L$3:$AK$568,7,FALSE),"")</f>
        <v/>
      </c>
      <c r="ON218" t="str">
        <f ca="1">IFERROR(VLOOKUP(OI218,$L$3:$AK$568,8,FALSE),"")</f>
        <v/>
      </c>
      <c r="OO218" s="7" t="str">
        <f ca="1">IFERROR(VLOOKUP(OI218,$L$3:$AK$568,26,FALSE),"")</f>
        <v/>
      </c>
      <c r="OQ218">
        <v>220</v>
      </c>
      <c r="OR218" s="7" t="s">
        <v>19</v>
      </c>
      <c r="OS218" t="e">
        <f t="shared" ca="1" si="974"/>
        <v>#N/A</v>
      </c>
      <c r="OT218" s="7" t="str">
        <f t="shared" ca="1" si="975"/>
        <v/>
      </c>
      <c r="OU218" s="7" t="str">
        <f t="shared" ca="1" si="976"/>
        <v/>
      </c>
      <c r="OV218" t="str">
        <f t="shared" ca="1" si="977"/>
        <v/>
      </c>
      <c r="OX218">
        <v>220</v>
      </c>
      <c r="OY218" s="7" t="s">
        <v>19</v>
      </c>
      <c r="OZ218" s="7" t="str">
        <f t="shared" ca="1" si="978"/>
        <v/>
      </c>
      <c r="PA218" s="7" t="str">
        <f t="shared" ca="1" si="979"/>
        <v/>
      </c>
      <c r="PB218" t="str">
        <f ca="1">IFERROR(VLOOKUP(OX218,$M$3:$AK$568,6,FALSE),"")</f>
        <v/>
      </c>
      <c r="PC218" t="str">
        <f ca="1">IFERROR(VLOOKUP(OX218,$M$3:$AK$568,7,FALSE),"")</f>
        <v/>
      </c>
      <c r="PD218" s="7" t="str">
        <f ca="1">IFERROR(VLOOKUP(OX218,$M$3:$AK$568,25,FALSE),"")</f>
        <v/>
      </c>
      <c r="PF218">
        <v>220</v>
      </c>
      <c r="PG218" s="7" t="s">
        <v>19</v>
      </c>
      <c r="PH218" t="e">
        <f t="shared" ca="1" si="980"/>
        <v>#N/A</v>
      </c>
      <c r="PI218" s="7" t="str">
        <f t="shared" ca="1" si="981"/>
        <v/>
      </c>
      <c r="PJ218" s="7" t="str">
        <f t="shared" ca="1" si="982"/>
        <v/>
      </c>
      <c r="PK218" t="str">
        <f t="shared" ca="1" si="983"/>
        <v/>
      </c>
      <c r="PM218">
        <v>220</v>
      </c>
      <c r="PN218" s="7" t="s">
        <v>19</v>
      </c>
      <c r="PO218" s="202" t="str">
        <f t="shared" ca="1" si="984"/>
        <v/>
      </c>
      <c r="PP218" s="7" t="str">
        <f t="shared" ca="1" si="985"/>
        <v/>
      </c>
      <c r="PQ218" t="str">
        <f ca="1">IFERROR(VLOOKUP(PM218,$G$325:$R$409,12,FALSE),"")</f>
        <v/>
      </c>
      <c r="PR218" t="e">
        <f ca="1">VLOOKUP(PM218,$G$324:$Q$409,11,FALSE)</f>
        <v>#N/A</v>
      </c>
      <c r="PS218" s="7" t="str">
        <f ca="1">VLOOKUP(PQ218,$R$325:$Y$409,8,FALSE)</f>
        <v>- -</v>
      </c>
      <c r="PT218" s="7">
        <f ca="1">ReSt</f>
        <v>-4</v>
      </c>
      <c r="PU218" s="7" t="e">
        <f t="shared" ca="1" si="986"/>
        <v>#N/A</v>
      </c>
      <c r="PV218" s="7" t="e">
        <f t="shared" ca="1" si="987"/>
        <v>#N/A</v>
      </c>
      <c r="PW218" s="7" t="str">
        <f ca="1">VLOOKUP(PQ218,$R$325:$AK$409,8,FALSE)</f>
        <v>- -</v>
      </c>
      <c r="PX218" s="7"/>
      <c r="PY218">
        <v>220</v>
      </c>
      <c r="PZ218" s="7" t="s">
        <v>19</v>
      </c>
      <c r="QA218" t="str">
        <f t="shared" ca="1" si="988"/>
        <v/>
      </c>
      <c r="QB218" s="7" t="str">
        <f t="shared" ca="1" si="989"/>
        <v/>
      </c>
      <c r="QC218" s="7" t="str">
        <f t="shared" ca="1" si="990"/>
        <v/>
      </c>
      <c r="QD218" t="str">
        <f t="shared" ca="1" si="991"/>
        <v/>
      </c>
      <c r="QF218">
        <v>220</v>
      </c>
      <c r="QG218" s="7" t="s">
        <v>19</v>
      </c>
      <c r="QH218" s="7" t="str">
        <f t="shared" ca="1" si="992"/>
        <v/>
      </c>
      <c r="QI218" s="7" t="e">
        <f t="shared" ca="1" si="993"/>
        <v>#VALUE!</v>
      </c>
      <c r="QJ218" t="e">
        <f t="shared" ca="1" si="994"/>
        <v>#N/A</v>
      </c>
      <c r="QK218" s="7" t="e">
        <f t="shared" ca="1" si="995"/>
        <v>#N/A</v>
      </c>
      <c r="QM218">
        <v>220</v>
      </c>
      <c r="QN218" s="7" t="s">
        <v>19</v>
      </c>
      <c r="QO218" t="str">
        <f t="shared" ca="1" si="996"/>
        <v/>
      </c>
      <c r="QP218" s="7" t="str">
        <f t="shared" ca="1" si="997"/>
        <v/>
      </c>
      <c r="QQ218" t="str">
        <f t="shared" ca="1" si="998"/>
        <v/>
      </c>
    </row>
    <row r="219" spans="1:459" x14ac:dyDescent="0.25">
      <c r="A219" s="240" t="str">
        <f>IF('Character Sheet'!$B$4="Creature","N","Y")</f>
        <v>Y</v>
      </c>
      <c r="C219" s="75"/>
      <c r="D219" s="76"/>
      <c r="F219" s="75"/>
      <c r="G219" s="76"/>
      <c r="I219" s="75"/>
      <c r="J219" s="85"/>
      <c r="K219" s="85">
        <f t="shared" ca="1" si="962"/>
        <v>7</v>
      </c>
      <c r="L219" s="85">
        <f t="shared" ca="1" si="1265"/>
        <v>1</v>
      </c>
      <c r="M219" s="70">
        <f t="shared" ca="1" si="956"/>
        <v>10</v>
      </c>
      <c r="O219" s="222" t="str">
        <f t="shared" ca="1" si="963"/>
        <v>- -</v>
      </c>
      <c r="Q219" s="7" t="s">
        <v>1744</v>
      </c>
      <c r="R219" s="9" t="s">
        <v>1287</v>
      </c>
      <c r="S219" s="9"/>
      <c r="T219" s="61" t="str">
        <f>SUBSTITUTE(IFERROR(IFERROR(VLOOKUP(R219,'[1]Skill Statistics'!$A$3:$C$513,2,FALSE),VLOOKUP(Q219,'[1]Skill Statistics'!$A$3:$C$513,2,FALSE)),T218),"R*","ReSt")</f>
        <v>- -</v>
      </c>
      <c r="U219" s="61" t="str">
        <f>IFERROR(IFERROR(VLOOKUP(R219,'[1]Skill Statistics'!$A$3:$C$513,3,FALSE),VLOOKUP(Q219,'[1]Skill Statistics'!$A$3:$C$513,3,FALSE)),U218)</f>
        <v>- -</v>
      </c>
      <c r="V219" s="61" t="str">
        <f>IF(ISNUMBER(SEARCH("Category",R219)),"- -",IFERROR(IFERROR(VLOOKUP(Q219,[1]Professions!$A$4:$AM$288,MATCH(Profession,[1]Professions!$A$1:$AM$1,0),FALSE),VLOOKUP(Q219,Calculations!$B$91:$I$95,8,FALSE)),"- -"))</f>
        <v>- -</v>
      </c>
      <c r="W219" s="60" t="str">
        <f t="shared" si="964"/>
        <v>- -</v>
      </c>
      <c r="X219" s="7" t="str">
        <f ca="1">IFERROR(VLOOKUP(R219,$BS$6:$NR$519,MATCH(ActualLevel,$BS$3:$NR$3,0),FALSE),"- -")</f>
        <v>- -</v>
      </c>
      <c r="Y219" s="7" t="str">
        <f t="shared" si="1269"/>
        <v>- -</v>
      </c>
      <c r="Z219" s="7" t="str">
        <f>IFERROR(VLOOKUP(Y219,Charts!$BQ$2:$BR$52,2,FALSE),"- -")</f>
        <v>- -</v>
      </c>
      <c r="AA219" s="7" t="str">
        <f t="shared" ca="1" si="1000"/>
        <v>- -</v>
      </c>
      <c r="AB219" s="7" t="str">
        <f t="shared" si="1266"/>
        <v>- -</v>
      </c>
      <c r="AC219" s="7"/>
      <c r="AD219" s="7"/>
      <c r="AE219" s="7"/>
      <c r="AF219" s="7"/>
      <c r="AG219" s="7"/>
      <c r="AH219" s="43"/>
      <c r="AI219" s="7"/>
      <c r="AJ219" s="7"/>
      <c r="AK219" s="7">
        <f t="shared" ca="1" si="1001"/>
        <v>0</v>
      </c>
      <c r="AL219" s="7"/>
      <c r="AM219" s="69">
        <f>IFERROR(VLOOKUP(R219,'[1]Skill Statistics'!$A$3:$AN$513,MATCH(Profession,'[1]Skill Statistics'!$A$2:$AN$2,0),FALSE),0)</f>
        <v>0</v>
      </c>
      <c r="AN219" s="85">
        <f>IFERROR(VLOOKUP(Q219,'[1]Skill Statistics'!$A$3:$BK$513,MATCH(Archetype,'[1]Skill Statistics'!$A$2:$BK$2,0),FALSE),0)</f>
        <v>0</v>
      </c>
      <c r="AO219" s="85">
        <f>IFERROR(VLOOKUP(Q219,'[1]Skill Statistics'!$A$3:$BB$513,MATCH(Race,'[1]Skill Statistics'!$A$2:$BB$2,0),FALSE),0)</f>
        <v>0</v>
      </c>
      <c r="AP219" s="85">
        <f t="shared" ca="1" si="965"/>
        <v>0</v>
      </c>
      <c r="AQ219" s="70"/>
      <c r="AS219" s="69">
        <f>IFERROR(VLOOKUP(Q219,'[1]Professional Skills'!$A$4:$AM$288,MATCH(Profession,'[1]Professional Skills'!$A$3:$AM$3,0),FALSE),"- -")</f>
        <v>0</v>
      </c>
      <c r="AU219" s="7">
        <f t="shared" si="1268"/>
        <v>0</v>
      </c>
      <c r="AV219" s="7">
        <f t="shared" ca="1" si="1267"/>
        <v>0</v>
      </c>
      <c r="AW219" t="str">
        <f t="shared" si="1004"/>
        <v/>
      </c>
      <c r="AX219" t="str">
        <f>IFERROR(_xlfn.RANK.EQ(AW219,$AW$5:$AW$568),"")</f>
        <v/>
      </c>
      <c r="AY219">
        <f t="shared" si="959"/>
        <v>0</v>
      </c>
      <c r="AZ219" s="70" t="str">
        <f t="shared" si="1002"/>
        <v/>
      </c>
      <c r="BB219" s="69" t="str">
        <f>IFERROR(IF(Q219="Language",VLOOKUP(R219,[1]Cultures!$B$4:$N$218,MATCH(Culture,[1]Cultures!$B$3:$N$3,0),FALSE),VLOOKUP(Q219,[1]Cultures!$B$4:$O$212,MATCH(Culture,[1]Cultures!$B$3:$O$3,0),FALSE)),"- -")</f>
        <v>- -</v>
      </c>
      <c r="BD219">
        <f t="shared" ca="1" si="1264"/>
        <v>0</v>
      </c>
      <c r="BE219" t="str">
        <f t="shared" si="1211"/>
        <v/>
      </c>
      <c r="BI219" s="7" t="str">
        <f t="shared" si="1003"/>
        <v>- -</v>
      </c>
      <c r="BK219" s="7"/>
      <c r="BL219" s="70" t="str">
        <f t="shared" si="960"/>
        <v>- -</v>
      </c>
      <c r="BN219" s="69" t="str">
        <f>IFERROR(VLOOKUP(V219,Charts!$BT$2:$BV$14,3,FALSE),"- -")</f>
        <v>- -</v>
      </c>
      <c r="BO219" s="85" t="str">
        <f t="shared" ca="1" si="966"/>
        <v>- -</v>
      </c>
      <c r="BP219" s="70" t="str">
        <f t="shared" ca="1" si="1212"/>
        <v>- -</v>
      </c>
      <c r="BR219" s="7">
        <v>218</v>
      </c>
      <c r="BS219" s="9" t="str">
        <f ca="1">VLOOKUP(BR219,$O$3:$R$568,4,FALSE)</f>
        <v>Hurling</v>
      </c>
      <c r="BT219" s="7" t="str">
        <f ca="1">VLOOKUP(BS219,$R$3:$V$568,5,FALSE)</f>
        <v>4 / 6</v>
      </c>
      <c r="BU219" s="7">
        <f ca="1">VLOOKUP(BT219,Charts!$BT$2:$BV$14,3,FALSE)</f>
        <v>0.53846153846153844</v>
      </c>
      <c r="BV219" s="7" t="str">
        <f t="shared" ca="1" si="1005"/>
        <v>4</v>
      </c>
      <c r="BW219" s="7" t="str">
        <f t="shared" ca="1" si="1006"/>
        <v>6</v>
      </c>
      <c r="BY219" s="7">
        <f t="shared" ca="1" si="1007"/>
        <v>0.84164223822786488</v>
      </c>
      <c r="BZ219" s="7">
        <f t="shared" ca="1" si="1008"/>
        <v>-0.30318069976632644</v>
      </c>
      <c r="CA219" s="7">
        <f t="shared" ca="1" si="1009"/>
        <v>0</v>
      </c>
      <c r="CB219" s="7">
        <f t="shared" ca="1" si="1010"/>
        <v>0</v>
      </c>
      <c r="CC219" s="7" t="str">
        <f ca="1">IFERROR(IF(CC218+CB219&gt;CD$4,CC218,CC218+CB219),"")</f>
        <v/>
      </c>
      <c r="CD219" s="7">
        <f t="shared" ca="1" si="1213"/>
        <v>0</v>
      </c>
      <c r="CE219" s="7">
        <f t="shared" ca="1" si="1011"/>
        <v>0.15721513117325658</v>
      </c>
      <c r="CF219" s="7">
        <f t="shared" ca="1" si="1012"/>
        <v>0.38124640728828185</v>
      </c>
      <c r="CG219" s="7">
        <f t="shared" ca="1" si="1013"/>
        <v>1</v>
      </c>
      <c r="CH219" s="7" t="str">
        <f t="shared" ca="1" si="1014"/>
        <v>4</v>
      </c>
      <c r="CI219" s="7" t="str">
        <f ca="1">IFERROR(IF(CI218+CH219&gt;CJ$4,CI218,CI218+CH219),"")</f>
        <v/>
      </c>
      <c r="CJ219" s="7">
        <f t="shared" ca="1" si="1214"/>
        <v>0</v>
      </c>
      <c r="CK219" s="7">
        <f t="shared" ca="1" si="1015"/>
        <v>0.48926581141011882</v>
      </c>
      <c r="CL219" s="7">
        <f t="shared" ca="1" si="1016"/>
        <v>4.9195727051419613E-2</v>
      </c>
      <c r="CM219" s="7">
        <f t="shared" ca="1" si="1017"/>
        <v>1</v>
      </c>
      <c r="CN219" s="7" t="str">
        <f t="shared" ca="1" si="1018"/>
        <v>4</v>
      </c>
      <c r="CO219" s="7" t="str">
        <f ca="1">IFERROR(IF(CO218+CN219&gt;CP$4,CO218,CO218+CN219),"")</f>
        <v/>
      </c>
      <c r="CP219" s="7">
        <f t="shared" ca="1" si="1215"/>
        <v>0</v>
      </c>
      <c r="CQ219" s="7">
        <f t="shared" ca="1" si="1019"/>
        <v>0.29118681095751253</v>
      </c>
      <c r="CR219" s="7">
        <f t="shared" ca="1" si="1020"/>
        <v>0.2472747275040259</v>
      </c>
      <c r="CS219" s="7">
        <f t="shared" ca="1" si="1021"/>
        <v>1</v>
      </c>
      <c r="CT219" s="7" t="str">
        <f t="shared" ca="1" si="1022"/>
        <v>4</v>
      </c>
      <c r="CU219" s="7" t="str">
        <f ca="1">IFERROR(IF(CU218+CT219&gt;CV$4,CU218,CU218+CT219),"")</f>
        <v/>
      </c>
      <c r="CV219" s="7">
        <f t="shared" ca="1" si="1216"/>
        <v>0</v>
      </c>
      <c r="CW219" s="7">
        <f t="shared" ca="1" si="1023"/>
        <v>0.26222056961554885</v>
      </c>
      <c r="CX219" s="7">
        <f t="shared" ca="1" si="1024"/>
        <v>0.27624096884598959</v>
      </c>
      <c r="CY219" s="7">
        <f t="shared" ca="1" si="1025"/>
        <v>1</v>
      </c>
      <c r="CZ219" s="7" t="str">
        <f t="shared" ca="1" si="1026"/>
        <v>4</v>
      </c>
      <c r="DA219" s="7" t="str">
        <f ca="1">IFERROR(IF(DA218+CZ219&gt;DB$4,DA218,DA218+CZ219),"")</f>
        <v/>
      </c>
      <c r="DB219" s="7">
        <f t="shared" ca="1" si="1217"/>
        <v>0</v>
      </c>
      <c r="DC219" s="7">
        <f t="shared" ca="1" si="1027"/>
        <v>0.71916936957312916</v>
      </c>
      <c r="DD219" s="7">
        <f t="shared" ca="1" si="1028"/>
        <v>-0.18070783111159072</v>
      </c>
      <c r="DE219" s="7">
        <f t="shared" ca="1" si="1029"/>
        <v>0</v>
      </c>
      <c r="DF219" s="7">
        <f t="shared" ca="1" si="1030"/>
        <v>0</v>
      </c>
      <c r="DG219" s="7" t="str">
        <f ca="1">IFERROR(IF(DG218+DF219&gt;DH$4,DG218,DG218+DF219),"")</f>
        <v/>
      </c>
      <c r="DH219" s="7">
        <f t="shared" ca="1" si="1218"/>
        <v>0</v>
      </c>
      <c r="DI219" s="7">
        <f t="shared" ca="1" si="1031"/>
        <v>0.78825083672025209</v>
      </c>
      <c r="DJ219" s="7">
        <f t="shared" ca="1" si="1032"/>
        <v>-0.24978929825871365</v>
      </c>
      <c r="DK219" s="7">
        <f t="shared" ca="1" si="1033"/>
        <v>0</v>
      </c>
      <c r="DL219" s="7">
        <f t="shared" ca="1" si="1034"/>
        <v>0</v>
      </c>
      <c r="DM219" s="7" t="str">
        <f ca="1">IFERROR(IF(DM218+DL219&gt;DN$4,DM218,DM218+DL219),"")</f>
        <v/>
      </c>
      <c r="DN219" s="7">
        <f t="shared" ca="1" si="1219"/>
        <v>0</v>
      </c>
      <c r="DO219" s="7">
        <f t="shared" ca="1" si="1035"/>
        <v>0.62263375527802955</v>
      </c>
      <c r="DP219" s="7">
        <f t="shared" ca="1" si="1036"/>
        <v>-8.4172216816491119E-2</v>
      </c>
      <c r="DQ219" s="7">
        <f t="shared" ca="1" si="1037"/>
        <v>0</v>
      </c>
      <c r="DR219" s="7">
        <f t="shared" ca="1" si="1038"/>
        <v>0</v>
      </c>
      <c r="DS219" s="7" t="str">
        <f ca="1">IFERROR(IF(DS218+DR219&gt;DT$4,DS218,DS218+DR219),"")</f>
        <v/>
      </c>
      <c r="DT219" s="7">
        <f t="shared" ca="1" si="1220"/>
        <v>0</v>
      </c>
      <c r="DU219" s="7">
        <f t="shared" ca="1" si="1039"/>
        <v>0.63493796739737651</v>
      </c>
      <c r="DV219" s="7">
        <f t="shared" ca="1" si="1040"/>
        <v>-9.6476428935838077E-2</v>
      </c>
      <c r="DW219" s="7">
        <f t="shared" ca="1" si="1041"/>
        <v>0</v>
      </c>
      <c r="DX219" s="7">
        <f t="shared" ca="1" si="1042"/>
        <v>0</v>
      </c>
      <c r="DY219" s="7" t="str">
        <f ca="1">IFERROR(IF(DY218+DX219&gt;DZ$4,DY218,DY218+DX219),"")</f>
        <v/>
      </c>
      <c r="DZ219" s="7">
        <f t="shared" ca="1" si="1221"/>
        <v>0</v>
      </c>
      <c r="EA219" s="7">
        <f t="shared" ca="1" si="1043"/>
        <v>0.13117232973774307</v>
      </c>
      <c r="EB219" s="7">
        <f t="shared" ca="1" si="1044"/>
        <v>0.40728920872379537</v>
      </c>
      <c r="EC219" s="7">
        <f t="shared" ca="1" si="1045"/>
        <v>1</v>
      </c>
      <c r="ED219" s="7" t="str">
        <f t="shared" ca="1" si="1046"/>
        <v>4</v>
      </c>
      <c r="EE219" s="7" t="str">
        <f ca="1">IFERROR(IF(EE218+ED219&gt;EF$4,EE218,EE218+ED219),"")</f>
        <v/>
      </c>
      <c r="EF219" s="7">
        <f t="shared" ca="1" si="1222"/>
        <v>0</v>
      </c>
      <c r="EG219" s="7">
        <f t="shared" ca="1" si="1047"/>
        <v>0.14725360221899819</v>
      </c>
      <c r="EH219" s="7">
        <f t="shared" ca="1" si="1048"/>
        <v>0.39120793624254024</v>
      </c>
      <c r="EI219" s="7">
        <f t="shared" ca="1" si="1049"/>
        <v>1</v>
      </c>
      <c r="EJ219" s="7" t="str">
        <f t="shared" ca="1" si="1050"/>
        <v>4</v>
      </c>
      <c r="EK219" s="7" t="str">
        <f ca="1">IFERROR(IF(EK218+EJ219&gt;EL$4,EK218,EK218+EJ219),"")</f>
        <v/>
      </c>
      <c r="EL219" s="7">
        <f t="shared" ca="1" si="1223"/>
        <v>0</v>
      </c>
      <c r="EM219" s="7">
        <f t="shared" ca="1" si="1051"/>
        <v>0.58867734756499879</v>
      </c>
      <c r="EN219" s="7">
        <f t="shared" ca="1" si="1052"/>
        <v>-5.0215809103460352E-2</v>
      </c>
      <c r="EO219" s="7">
        <f t="shared" ca="1" si="1053"/>
        <v>0</v>
      </c>
      <c r="EP219" s="7">
        <f t="shared" ca="1" si="1054"/>
        <v>0</v>
      </c>
      <c r="EQ219" s="7" t="str">
        <f ca="1">IFERROR(IF(EQ218+EP219&gt;ER$4,EQ218,EQ218+EP219),"")</f>
        <v/>
      </c>
      <c r="ER219" s="7">
        <f t="shared" ca="1" si="1224"/>
        <v>0</v>
      </c>
      <c r="ES219" s="7">
        <f t="shared" ca="1" si="1055"/>
        <v>0.16934573332651481</v>
      </c>
      <c r="ET219" s="7">
        <f t="shared" ca="1" si="1056"/>
        <v>0.36911580513502362</v>
      </c>
      <c r="EU219" s="7">
        <f t="shared" ca="1" si="1057"/>
        <v>1</v>
      </c>
      <c r="EV219" s="7" t="str">
        <f t="shared" ca="1" si="1058"/>
        <v>4</v>
      </c>
      <c r="EW219" s="7" t="str">
        <f ca="1">IFERROR(IF(EW218+EV219&gt;EX$4,EW218,EW218+EV219),"")</f>
        <v/>
      </c>
      <c r="EX219" s="7">
        <f t="shared" ca="1" si="1225"/>
        <v>0</v>
      </c>
      <c r="EY219" s="7">
        <f t="shared" ca="1" si="1059"/>
        <v>0.6533352029281827</v>
      </c>
      <c r="EZ219" s="7">
        <f t="shared" ca="1" si="1060"/>
        <v>-0.11487366446664427</v>
      </c>
      <c r="FA219" s="7">
        <f t="shared" ca="1" si="1061"/>
        <v>0</v>
      </c>
      <c r="FB219" s="7">
        <f t="shared" ca="1" si="1062"/>
        <v>0</v>
      </c>
      <c r="FC219" s="7" t="str">
        <f ca="1">IFERROR(IF(FC218+FB219&gt;FD$4,FC218,FC218+FB219),"")</f>
        <v/>
      </c>
      <c r="FD219" s="7">
        <f t="shared" ca="1" si="1226"/>
        <v>0</v>
      </c>
      <c r="FE219" s="7">
        <f t="shared" ca="1" si="1063"/>
        <v>0.27059302152091502</v>
      </c>
      <c r="FF219" s="7">
        <f t="shared" ca="1" si="1064"/>
        <v>0.26786851694062341</v>
      </c>
      <c r="FG219" s="7">
        <f t="shared" ca="1" si="1065"/>
        <v>1</v>
      </c>
      <c r="FH219" s="7" t="str">
        <f t="shared" ca="1" si="1066"/>
        <v>4</v>
      </c>
      <c r="FI219" s="7" t="str">
        <f ca="1">IFERROR(IF(FI218+FH219&gt;FJ$4,FI218,FI218+FH219),"")</f>
        <v/>
      </c>
      <c r="FJ219" s="7">
        <f t="shared" ca="1" si="1227"/>
        <v>0</v>
      </c>
      <c r="FK219" s="7">
        <f t="shared" ca="1" si="1067"/>
        <v>0.48255990074785848</v>
      </c>
      <c r="FL219" s="7">
        <f t="shared" ca="1" si="1068"/>
        <v>5.5901637713679952E-2</v>
      </c>
      <c r="FM219" s="7">
        <f t="shared" ca="1" si="1069"/>
        <v>1</v>
      </c>
      <c r="FN219" s="7" t="str">
        <f t="shared" ca="1" si="1070"/>
        <v>4</v>
      </c>
      <c r="FO219" s="7" t="str">
        <f ca="1">IFERROR(IF(FO218+FN219&gt;FP$4,FO218,FO218+FN219),"")</f>
        <v/>
      </c>
      <c r="FP219" s="7">
        <f t="shared" ca="1" si="1228"/>
        <v>0</v>
      </c>
      <c r="FQ219" s="7">
        <f t="shared" ca="1" si="1071"/>
        <v>0.18036796608211136</v>
      </c>
      <c r="FR219" s="7">
        <f t="shared" ca="1" si="1072"/>
        <v>0.35809357237942707</v>
      </c>
      <c r="FS219" s="7">
        <f t="shared" ca="1" si="1073"/>
        <v>1</v>
      </c>
      <c r="FT219" s="7" t="str">
        <f t="shared" ca="1" si="1074"/>
        <v>4</v>
      </c>
      <c r="FU219" s="7" t="str">
        <f ca="1">IFERROR(IF(FU218+FT219&gt;FV$4,FU218,FU218+FT219),"")</f>
        <v/>
      </c>
      <c r="FV219" s="7">
        <f t="shared" ca="1" si="1229"/>
        <v>0</v>
      </c>
      <c r="FW219" s="7">
        <f t="shared" ca="1" si="1075"/>
        <v>0.84046567723628895</v>
      </c>
      <c r="FX219" s="7">
        <f t="shared" ca="1" si="1076"/>
        <v>-0.30200413877475052</v>
      </c>
      <c r="FY219" s="7">
        <f t="shared" ca="1" si="1077"/>
        <v>0</v>
      </c>
      <c r="FZ219" s="7">
        <f t="shared" ca="1" si="1078"/>
        <v>0</v>
      </c>
      <c r="GA219" s="7" t="str">
        <f ca="1">IFERROR(IF(GA218+FZ219&gt;GB$4,GA218,GA218+FZ219),"")</f>
        <v/>
      </c>
      <c r="GB219" s="7">
        <f t="shared" ca="1" si="1230"/>
        <v>0</v>
      </c>
      <c r="GC219" s="7">
        <f t="shared" ca="1" si="1079"/>
        <v>0.72342047492459005</v>
      </c>
      <c r="GD219" s="7">
        <f t="shared" ca="1" si="1080"/>
        <v>-0.18495893646305162</v>
      </c>
      <c r="GE219" s="7">
        <f t="shared" ca="1" si="1081"/>
        <v>0</v>
      </c>
      <c r="GF219" s="7">
        <f t="shared" ca="1" si="1082"/>
        <v>0</v>
      </c>
      <c r="GG219" s="7" t="str">
        <f ca="1">IFERROR(IF(GG218+GF219&gt;GH$4,GG218,GG218+GF219),"")</f>
        <v/>
      </c>
      <c r="GH219" s="7">
        <f t="shared" ca="1" si="1231"/>
        <v>0</v>
      </c>
      <c r="GI219" s="7">
        <f t="shared" ca="1" si="1083"/>
        <v>0.78440351207918768</v>
      </c>
      <c r="GJ219" s="7">
        <f t="shared" ca="1" si="1084"/>
        <v>-0.24594197361764925</v>
      </c>
      <c r="GK219" s="7">
        <f t="shared" ca="1" si="1085"/>
        <v>0</v>
      </c>
      <c r="GL219" s="7">
        <f t="shared" ca="1" si="1086"/>
        <v>0</v>
      </c>
      <c r="GM219" s="7" t="str">
        <f ca="1">IFERROR(IF(GM218+GL219&gt;GN$4,GM218,GM218+GL219),"")</f>
        <v/>
      </c>
      <c r="GN219" s="7">
        <f t="shared" ca="1" si="1232"/>
        <v>0</v>
      </c>
      <c r="GO219" s="7">
        <f t="shared" ca="1" si="1087"/>
        <v>0.37459735568435837</v>
      </c>
      <c r="GP219" s="7">
        <f t="shared" ca="1" si="1088"/>
        <v>0.16386418277718007</v>
      </c>
      <c r="GQ219" s="7">
        <f t="shared" ca="1" si="1089"/>
        <v>1</v>
      </c>
      <c r="GR219" s="7" t="str">
        <f t="shared" ca="1" si="1090"/>
        <v>4</v>
      </c>
      <c r="GS219" s="7" t="str">
        <f ca="1">IFERROR(IF(GS218+GR219&gt;GT$4,GS218,GS218+GR219),"")</f>
        <v/>
      </c>
      <c r="GT219" s="7">
        <f t="shared" ca="1" si="1233"/>
        <v>0</v>
      </c>
      <c r="GU219" s="7">
        <f t="shared" ca="1" si="1091"/>
        <v>0.98933696919489156</v>
      </c>
      <c r="GV219" s="7">
        <f t="shared" ca="1" si="1092"/>
        <v>-0.45087543073335312</v>
      </c>
      <c r="GW219" s="7">
        <f t="shared" ca="1" si="1093"/>
        <v>0</v>
      </c>
      <c r="GX219" s="7">
        <f t="shared" ca="1" si="1094"/>
        <v>0</v>
      </c>
      <c r="GY219" s="7" t="str">
        <f ca="1">IFERROR(IF(GY218+GX219&gt;GZ$4,GY218,GY218+GX219),"")</f>
        <v/>
      </c>
      <c r="GZ219" s="7">
        <f t="shared" ca="1" si="1234"/>
        <v>0</v>
      </c>
      <c r="HA219" s="7">
        <f t="shared" ca="1" si="1095"/>
        <v>0.12156568061369399</v>
      </c>
      <c r="HB219" s="7">
        <f t="shared" ca="1" si="1096"/>
        <v>0.41689585784784444</v>
      </c>
      <c r="HC219" s="7">
        <f t="shared" ca="1" si="1097"/>
        <v>1</v>
      </c>
      <c r="HD219" s="7" t="str">
        <f t="shared" ca="1" si="1098"/>
        <v>4</v>
      </c>
      <c r="HE219" s="7" t="str">
        <f ca="1">IFERROR(IF(HE218+HD219&gt;HF$4,HE218,HE218+HD219),"")</f>
        <v/>
      </c>
      <c r="HF219" s="7">
        <f t="shared" ca="1" si="1235"/>
        <v>0</v>
      </c>
      <c r="HG219" s="7">
        <f t="shared" ca="1" si="1099"/>
        <v>0.43394268390282376</v>
      </c>
      <c r="HH219" s="7">
        <f t="shared" ca="1" si="1100"/>
        <v>0.10451885455871468</v>
      </c>
      <c r="HI219" s="7">
        <f t="shared" ca="1" si="1101"/>
        <v>1</v>
      </c>
      <c r="HJ219" s="7" t="str">
        <f t="shared" ca="1" si="1102"/>
        <v>4</v>
      </c>
      <c r="HK219" s="7" t="str">
        <f ca="1">IFERROR(IF(HK218+HJ219&gt;HL$4,HK218,HK218+HJ219),"")</f>
        <v/>
      </c>
      <c r="HL219" s="7">
        <f t="shared" ca="1" si="1236"/>
        <v>0</v>
      </c>
      <c r="HM219" s="7">
        <f t="shared" ca="1" si="1103"/>
        <v>0.51768373208445229</v>
      </c>
      <c r="HN219" s="7">
        <f t="shared" ca="1" si="1104"/>
        <v>2.077780637708615E-2</v>
      </c>
      <c r="HO219" s="7">
        <f t="shared" ca="1" si="1105"/>
        <v>1</v>
      </c>
      <c r="HP219" s="7" t="str">
        <f t="shared" ca="1" si="1106"/>
        <v>4</v>
      </c>
      <c r="HQ219" s="7" t="str">
        <f ca="1">IFERROR(IF(HQ218+HP219&gt;HR$4,HQ218,HQ218+HP219),"")</f>
        <v/>
      </c>
      <c r="HR219" s="7">
        <f t="shared" ca="1" si="1237"/>
        <v>0</v>
      </c>
      <c r="HS219" s="7">
        <f t="shared" ca="1" si="1107"/>
        <v>0.20704003945750338</v>
      </c>
      <c r="HT219" s="7">
        <f t="shared" ca="1" si="1108"/>
        <v>0.33142149900403506</v>
      </c>
      <c r="HU219" s="7">
        <f t="shared" ca="1" si="1109"/>
        <v>1</v>
      </c>
      <c r="HV219" s="7" t="str">
        <f t="shared" ca="1" si="1110"/>
        <v>4</v>
      </c>
      <c r="HW219" s="7" t="str">
        <f ca="1">IFERROR(IF(HW218+HV219&gt;HX$4,HW218,HW218+HV219),"")</f>
        <v/>
      </c>
      <c r="HX219" s="7">
        <f t="shared" ca="1" si="1238"/>
        <v>0</v>
      </c>
      <c r="HY219" s="7">
        <f t="shared" ca="1" si="1111"/>
        <v>0.65913211814607431</v>
      </c>
      <c r="HZ219" s="7">
        <f t="shared" ca="1" si="1112"/>
        <v>-0.12067057968453587</v>
      </c>
      <c r="IA219" s="7">
        <f t="shared" ca="1" si="1113"/>
        <v>0</v>
      </c>
      <c r="IB219" s="7">
        <f t="shared" ca="1" si="1114"/>
        <v>0</v>
      </c>
      <c r="IC219" s="7" t="str">
        <f ca="1">IFERROR(IF(IC218+IB219&gt;ID$4,IC218,IC218+IB219),"")</f>
        <v/>
      </c>
      <c r="ID219" s="7">
        <f t="shared" ca="1" si="1239"/>
        <v>0</v>
      </c>
      <c r="IE219" s="7">
        <f t="shared" ca="1" si="1115"/>
        <v>0.99803108818598285</v>
      </c>
      <c r="IF219" s="7">
        <f t="shared" ca="1" si="1116"/>
        <v>-0.45956954972444441</v>
      </c>
      <c r="IG219" s="7">
        <f t="shared" ca="1" si="1117"/>
        <v>0</v>
      </c>
      <c r="IH219" s="7">
        <f t="shared" ca="1" si="1118"/>
        <v>0</v>
      </c>
      <c r="II219" s="7" t="str">
        <f ca="1">IFERROR(IF(II218+IH219&gt;IJ$4,II218,II218+IH219),"")</f>
        <v/>
      </c>
      <c r="IJ219" s="7">
        <f t="shared" ca="1" si="1240"/>
        <v>0</v>
      </c>
      <c r="IK219" s="7">
        <f t="shared" ca="1" si="1119"/>
        <v>5.204324404198013E-2</v>
      </c>
      <c r="IL219" s="7">
        <f t="shared" ca="1" si="1120"/>
        <v>0.48641829441955831</v>
      </c>
      <c r="IM219" s="7">
        <f t="shared" ca="1" si="1121"/>
        <v>1</v>
      </c>
      <c r="IN219" s="7" t="str">
        <f t="shared" ca="1" si="1122"/>
        <v>4</v>
      </c>
      <c r="IO219" s="7" t="str">
        <f ca="1">IFERROR(IF(IO218+IN219&gt;IP$4,IO218,IO218+IN219),"")</f>
        <v/>
      </c>
      <c r="IP219" s="7">
        <f t="shared" ca="1" si="1241"/>
        <v>0</v>
      </c>
      <c r="IQ219" s="7">
        <f t="shared" ca="1" si="1123"/>
        <v>0.90074468829211263</v>
      </c>
      <c r="IR219" s="7">
        <f t="shared" ca="1" si="1124"/>
        <v>-0.36228314983057419</v>
      </c>
      <c r="IS219" s="7">
        <f t="shared" ca="1" si="1125"/>
        <v>0</v>
      </c>
      <c r="IT219" s="7">
        <f t="shared" ca="1" si="1126"/>
        <v>0</v>
      </c>
      <c r="IU219" s="7" t="str">
        <f ca="1">IFERROR(IF(IU218+IT219&gt;IV$4,IU218,IU218+IT219),"")</f>
        <v/>
      </c>
      <c r="IV219" s="7">
        <f t="shared" ca="1" si="1242"/>
        <v>0</v>
      </c>
      <c r="IW219" s="7">
        <f t="shared" ca="1" si="1127"/>
        <v>2.6942554169640531E-2</v>
      </c>
      <c r="IX219" s="7">
        <f t="shared" ca="1" si="1128"/>
        <v>0.5115189842918979</v>
      </c>
      <c r="IY219" s="7">
        <f t="shared" ca="1" si="1129"/>
        <v>1</v>
      </c>
      <c r="IZ219" s="7" t="str">
        <f t="shared" ca="1" si="1130"/>
        <v>4</v>
      </c>
      <c r="JA219" s="7" t="str">
        <f ca="1">IFERROR(IF(JA218+IZ219&gt;JB$4,JA218,JA218+IZ219),"")</f>
        <v/>
      </c>
      <c r="JB219" s="7">
        <f t="shared" ca="1" si="1243"/>
        <v>0</v>
      </c>
      <c r="JC219" s="7">
        <f t="shared" ca="1" si="1131"/>
        <v>0.16796796942332604</v>
      </c>
      <c r="JD219" s="7">
        <f t="shared" ca="1" si="1132"/>
        <v>0.3704935690382124</v>
      </c>
      <c r="JE219" s="7">
        <f t="shared" ca="1" si="1133"/>
        <v>1</v>
      </c>
      <c r="JF219" s="7" t="str">
        <f t="shared" ca="1" si="1134"/>
        <v>4</v>
      </c>
      <c r="JG219" s="7" t="str">
        <f ca="1">IFERROR(IF(JG218+JF219&gt;JH$4,JG218,JG218+JF219),"")</f>
        <v/>
      </c>
      <c r="JH219" s="7">
        <f t="shared" ca="1" si="1244"/>
        <v>0</v>
      </c>
      <c r="JI219" s="7">
        <f t="shared" ca="1" si="1135"/>
        <v>4.6985004027933486E-2</v>
      </c>
      <c r="JJ219" s="7">
        <f t="shared" ca="1" si="1136"/>
        <v>0.49147653443360495</v>
      </c>
      <c r="JK219" s="7">
        <f t="shared" ca="1" si="1137"/>
        <v>1</v>
      </c>
      <c r="JL219" s="7" t="str">
        <f t="shared" ca="1" si="1138"/>
        <v>4</v>
      </c>
      <c r="JM219" s="7" t="str">
        <f ca="1">IFERROR(IF(JM218+JL219&gt;JN$4,JM218,JM218+JL219),"")</f>
        <v/>
      </c>
      <c r="JN219" s="7">
        <f t="shared" ca="1" si="1245"/>
        <v>0</v>
      </c>
      <c r="JO219" s="7">
        <f t="shared" ca="1" si="1139"/>
        <v>0.71453643165956338</v>
      </c>
      <c r="JP219" s="7">
        <f t="shared" ca="1" si="1140"/>
        <v>-0.17607489319802494</v>
      </c>
      <c r="JQ219" s="7">
        <f t="shared" ca="1" si="1141"/>
        <v>0</v>
      </c>
      <c r="JR219" s="7">
        <f t="shared" ca="1" si="1142"/>
        <v>0</v>
      </c>
      <c r="JS219" s="7" t="str">
        <f ca="1">IFERROR(IF(JS218+JR219&gt;JT$4,JS218,JS218+JR219),"")</f>
        <v/>
      </c>
      <c r="JT219" s="7">
        <f t="shared" ca="1" si="1246"/>
        <v>0</v>
      </c>
      <c r="JU219" s="7">
        <f t="shared" ca="1" si="1143"/>
        <v>0.58580200358989387</v>
      </c>
      <c r="JV219" s="7">
        <f t="shared" ca="1" si="1144"/>
        <v>-4.7340465128355436E-2</v>
      </c>
      <c r="JW219" s="7">
        <f t="shared" ca="1" si="1145"/>
        <v>0</v>
      </c>
      <c r="JX219" s="7">
        <f t="shared" ca="1" si="1146"/>
        <v>0</v>
      </c>
      <c r="JY219" s="7" t="str">
        <f ca="1">IFERROR(IF(JY218+JX219&gt;JZ$4,JY218,JY218+JX219),"")</f>
        <v/>
      </c>
      <c r="JZ219" s="7">
        <f t="shared" ca="1" si="1247"/>
        <v>0</v>
      </c>
      <c r="KA219" s="7">
        <f t="shared" ca="1" si="1147"/>
        <v>0.96372337050111334</v>
      </c>
      <c r="KB219" s="7">
        <f t="shared" ca="1" si="1148"/>
        <v>-0.42526183203957491</v>
      </c>
      <c r="KC219" s="7">
        <f t="shared" ca="1" si="1149"/>
        <v>0</v>
      </c>
      <c r="KD219" s="7">
        <f t="shared" ca="1" si="1150"/>
        <v>0</v>
      </c>
      <c r="KE219" s="7" t="str">
        <f ca="1">IFERROR(IF(KE218+KD219&gt;KF$4,KE218,KE218+KD219),"")</f>
        <v/>
      </c>
      <c r="KF219" s="7">
        <f t="shared" ca="1" si="1248"/>
        <v>0</v>
      </c>
      <c r="KG219" s="7">
        <f t="shared" ca="1" si="1151"/>
        <v>2.5599645885389766E-2</v>
      </c>
      <c r="KH219" s="7">
        <f t="shared" ca="1" si="1152"/>
        <v>0.51286189257614867</v>
      </c>
      <c r="KI219" s="7">
        <f t="shared" ca="1" si="1153"/>
        <v>1</v>
      </c>
      <c r="KJ219" s="7" t="str">
        <f t="shared" ca="1" si="1154"/>
        <v>4</v>
      </c>
      <c r="KK219" s="7" t="str">
        <f ca="1">IFERROR(IF(KK218+KJ219&gt;KL$4,KK218,KK218+KJ219),"")</f>
        <v/>
      </c>
      <c r="KL219" s="7">
        <f t="shared" ca="1" si="1249"/>
        <v>0</v>
      </c>
      <c r="KM219" s="7">
        <f t="shared" ca="1" si="1155"/>
        <v>0.37796235676475265</v>
      </c>
      <c r="KN219" s="7">
        <f t="shared" ca="1" si="1156"/>
        <v>0.16049918169678579</v>
      </c>
      <c r="KO219" s="7">
        <f t="shared" ca="1" si="1157"/>
        <v>1</v>
      </c>
      <c r="KP219" s="7" t="str">
        <f t="shared" ca="1" si="1158"/>
        <v>4</v>
      </c>
      <c r="KQ219" s="7" t="str">
        <f ca="1">IFERROR(IF(KQ218+KP219&gt;KR$4,KQ218,KQ218+KP219),"")</f>
        <v/>
      </c>
      <c r="KR219" s="7">
        <f t="shared" ca="1" si="1250"/>
        <v>0</v>
      </c>
      <c r="KS219" s="7">
        <f t="shared" ca="1" si="1159"/>
        <v>0.84364182215529648</v>
      </c>
      <c r="KT219" s="7">
        <f t="shared" ca="1" si="1160"/>
        <v>-0.30518028369375805</v>
      </c>
      <c r="KU219" s="7">
        <f t="shared" ca="1" si="1161"/>
        <v>0</v>
      </c>
      <c r="KV219" s="7">
        <f t="shared" ca="1" si="1162"/>
        <v>0</v>
      </c>
      <c r="KW219" s="7" t="str">
        <f ca="1">IFERROR(IF(KW218+KV219&gt;KX$4,KW218,KW218+KV219),"")</f>
        <v/>
      </c>
      <c r="KX219" s="7">
        <f t="shared" ca="1" si="1251"/>
        <v>0</v>
      </c>
      <c r="KY219" s="7">
        <f t="shared" ca="1" si="1163"/>
        <v>0.33393740167666475</v>
      </c>
      <c r="KZ219" s="7">
        <f t="shared" ca="1" si="1164"/>
        <v>0.20452413678487369</v>
      </c>
      <c r="LA219" s="7">
        <f t="shared" ca="1" si="1165"/>
        <v>1</v>
      </c>
      <c r="LB219" s="7" t="str">
        <f t="shared" ca="1" si="1166"/>
        <v>4</v>
      </c>
      <c r="LC219" s="7" t="str">
        <f ca="1">IFERROR(IF(LC218+LB219&gt;LD$4,LC218,LC218+LB219),"")</f>
        <v/>
      </c>
      <c r="LD219" s="7">
        <f t="shared" ca="1" si="1252"/>
        <v>0</v>
      </c>
      <c r="LE219" s="7">
        <f t="shared" ca="1" si="1167"/>
        <v>0.63310029992550076</v>
      </c>
      <c r="LF219" s="7">
        <f t="shared" ca="1" si="1168"/>
        <v>-9.4638761463962329E-2</v>
      </c>
      <c r="LG219" s="7">
        <f t="shared" ca="1" si="1169"/>
        <v>0</v>
      </c>
      <c r="LH219" s="7">
        <f t="shared" ca="1" si="1170"/>
        <v>0</v>
      </c>
      <c r="LI219" s="7" t="str">
        <f ca="1">IFERROR(IF(LI218+LH219&gt;LJ$4,LI218,LI218+LH219),"")</f>
        <v/>
      </c>
      <c r="LJ219" s="7">
        <f t="shared" ca="1" si="1253"/>
        <v>0</v>
      </c>
      <c r="LK219" s="7">
        <f t="shared" ca="1" si="1171"/>
        <v>0.93057190030598269</v>
      </c>
      <c r="LL219" s="7">
        <f t="shared" ca="1" si="1172"/>
        <v>-0.39211036184444426</v>
      </c>
      <c r="LM219" s="7">
        <f t="shared" ca="1" si="1173"/>
        <v>0</v>
      </c>
      <c r="LN219" s="7">
        <f t="shared" ca="1" si="1174"/>
        <v>0</v>
      </c>
      <c r="LO219" s="7" t="str">
        <f ca="1">IFERROR(IF(LO218+LN219&gt;LP$4,LO218,LO218+LN219),"")</f>
        <v/>
      </c>
      <c r="LP219" s="7">
        <f t="shared" ca="1" si="1254"/>
        <v>0</v>
      </c>
      <c r="LQ219" s="7">
        <f t="shared" ca="1" si="1175"/>
        <v>0.22645285338532806</v>
      </c>
      <c r="LR219" s="7">
        <f t="shared" ca="1" si="1176"/>
        <v>0.31200868507621038</v>
      </c>
      <c r="LS219" s="7">
        <f t="shared" ca="1" si="1177"/>
        <v>1</v>
      </c>
      <c r="LT219" s="7" t="str">
        <f t="shared" ca="1" si="1178"/>
        <v>4</v>
      </c>
      <c r="LU219" s="7" t="str">
        <f ca="1">IFERROR(IF(LU218+LT219&gt;LV$4,LU218,LU218+LT219),"")</f>
        <v/>
      </c>
      <c r="LV219" s="7">
        <f t="shared" ca="1" si="1255"/>
        <v>0</v>
      </c>
      <c r="LW219" s="7">
        <f t="shared" ca="1" si="1179"/>
        <v>0.61412400158360525</v>
      </c>
      <c r="LX219" s="7">
        <f t="shared" ca="1" si="1180"/>
        <v>-7.5662463122066814E-2</v>
      </c>
      <c r="LY219" s="7">
        <f t="shared" ca="1" si="1181"/>
        <v>0</v>
      </c>
      <c r="LZ219" s="7">
        <f t="shared" ca="1" si="1182"/>
        <v>0</v>
      </c>
      <c r="MA219" s="7" t="str">
        <f ca="1">IFERROR(IF(MA218+LZ219&gt;MB$4,MA218,MA218+LZ219),"")</f>
        <v/>
      </c>
      <c r="MB219" s="7">
        <f t="shared" ca="1" si="1256"/>
        <v>0</v>
      </c>
      <c r="MC219" s="7">
        <f t="shared" ca="1" si="1183"/>
        <v>0.72591474985253701</v>
      </c>
      <c r="MD219" s="7">
        <f t="shared" ca="1" si="1184"/>
        <v>-0.18745321139099858</v>
      </c>
      <c r="ME219" s="7">
        <f t="shared" ca="1" si="1185"/>
        <v>0</v>
      </c>
      <c r="MF219" s="7">
        <f t="shared" ca="1" si="1186"/>
        <v>0</v>
      </c>
      <c r="MG219" s="7" t="str">
        <f ca="1">IFERROR(IF(MG218+MF219&gt;MH$4,MG218,MG218+MF219),"")</f>
        <v/>
      </c>
      <c r="MH219" s="7">
        <f t="shared" ca="1" si="1257"/>
        <v>0</v>
      </c>
      <c r="MI219" s="7">
        <f t="shared" ca="1" si="1187"/>
        <v>0.39783167753198834</v>
      </c>
      <c r="MJ219" s="7">
        <f t="shared" ca="1" si="1188"/>
        <v>0.1406298609295501</v>
      </c>
      <c r="MK219" s="7">
        <f t="shared" ca="1" si="1189"/>
        <v>1</v>
      </c>
      <c r="ML219" s="7" t="str">
        <f t="shared" ca="1" si="1190"/>
        <v>4</v>
      </c>
      <c r="MM219" s="7" t="str">
        <f ca="1">IFERROR(IF(MM218+ML219&gt;MN$4,MM218,MM218+ML219),"")</f>
        <v/>
      </c>
      <c r="MN219" s="7">
        <f t="shared" ca="1" si="1258"/>
        <v>0</v>
      </c>
      <c r="MO219" s="7">
        <f t="shared" ca="1" si="1191"/>
        <v>0.42784899183021463</v>
      </c>
      <c r="MP219" s="7">
        <f t="shared" ca="1" si="1192"/>
        <v>0.1106125466313238</v>
      </c>
      <c r="MQ219" s="7">
        <f t="shared" ca="1" si="1193"/>
        <v>1</v>
      </c>
      <c r="MR219" s="7" t="str">
        <f t="shared" ca="1" si="1194"/>
        <v>4</v>
      </c>
      <c r="MS219" s="7" t="str">
        <f ca="1">IFERROR(IF(MS218+MR219&gt;MT$4,MS218,MS218+MR219),"")</f>
        <v/>
      </c>
      <c r="MT219" s="7">
        <f t="shared" ca="1" si="1259"/>
        <v>0</v>
      </c>
      <c r="MU219" s="7">
        <f t="shared" ca="1" si="1195"/>
        <v>0.72710775996710864</v>
      </c>
      <c r="MV219" s="7">
        <f t="shared" ca="1" si="1196"/>
        <v>-0.1886462215055702</v>
      </c>
      <c r="MW219" s="7">
        <f t="shared" ca="1" si="1197"/>
        <v>0</v>
      </c>
      <c r="MX219" s="7">
        <f t="shared" ca="1" si="1198"/>
        <v>0</v>
      </c>
      <c r="MY219" s="7" t="str">
        <f ca="1">IFERROR(IF(MY218+MX219&gt;MZ$4,MY218,MY218+MX219),"")</f>
        <v/>
      </c>
      <c r="MZ219" s="7">
        <f t="shared" ca="1" si="1260"/>
        <v>0</v>
      </c>
      <c r="NA219" s="7">
        <f t="shared" ca="1" si="1199"/>
        <v>0.4651272540122432</v>
      </c>
      <c r="NB219" s="7">
        <f t="shared" ca="1" si="1200"/>
        <v>7.3334284449295239E-2</v>
      </c>
      <c r="NC219" s="7">
        <f t="shared" ca="1" si="1201"/>
        <v>1</v>
      </c>
      <c r="ND219" s="7" t="str">
        <f t="shared" ca="1" si="1202"/>
        <v>4</v>
      </c>
      <c r="NE219" s="7" t="str">
        <f ca="1">IFERROR(IF(NE218+ND219&gt;NF$4,NE218,NE218+ND219),"")</f>
        <v/>
      </c>
      <c r="NF219" s="7">
        <f t="shared" ca="1" si="1261"/>
        <v>0</v>
      </c>
      <c r="NG219" s="7">
        <f t="shared" ca="1" si="1203"/>
        <v>0.56920703643362003</v>
      </c>
      <c r="NH219" s="7">
        <f t="shared" ca="1" si="1204"/>
        <v>-3.0745497972081592E-2</v>
      </c>
      <c r="NI219" s="7">
        <f t="shared" ca="1" si="1205"/>
        <v>0</v>
      </c>
      <c r="NJ219" s="7">
        <f t="shared" ca="1" si="1206"/>
        <v>0</v>
      </c>
      <c r="NK219" s="7" t="str">
        <f ca="1">IFERROR(IF(NK218+NJ219&gt;NL$4,NK218,NK218+NJ219),"")</f>
        <v/>
      </c>
      <c r="NL219" s="7">
        <f t="shared" ca="1" si="1262"/>
        <v>0</v>
      </c>
      <c r="NM219" s="7">
        <f t="shared" ca="1" si="1207"/>
        <v>2.3039753134900809E-2</v>
      </c>
      <c r="NN219" s="7">
        <f t="shared" ca="1" si="1208"/>
        <v>0.51542178532663763</v>
      </c>
      <c r="NO219" s="7">
        <f t="shared" ca="1" si="1209"/>
        <v>1</v>
      </c>
      <c r="NP219" s="7" t="str">
        <f t="shared" ca="1" si="1210"/>
        <v>4</v>
      </c>
      <c r="NQ219" s="7" t="str">
        <f ca="1">IFERROR(IF(NQ218+NP219&gt;NR$4,NQ218,NQ218+NP219),"")</f>
        <v/>
      </c>
      <c r="NR219" s="7">
        <f t="shared" ca="1" si="1263"/>
        <v>0</v>
      </c>
      <c r="NT219">
        <v>221</v>
      </c>
      <c r="NU219" s="7" t="s">
        <v>19</v>
      </c>
      <c r="NV219" s="7" t="str">
        <f t="shared" ca="1" si="967"/>
        <v/>
      </c>
      <c r="NW219" s="7" t="str">
        <f t="shared" ca="1" si="961"/>
        <v/>
      </c>
      <c r="NX219" t="str">
        <f ca="1">IFERROR(VLOOKUP(NT219,$K$3:$AK$568,8,FALSE),"")</f>
        <v/>
      </c>
      <c r="NY219" t="str">
        <f ca="1">IFERROR(VLOOKUP(NT219,$K$3:$AK$568,9,FALSE),"")</f>
        <v/>
      </c>
      <c r="NZ219" s="7" t="str">
        <f ca="1">IFERROR(VLOOKUP(NT219,$K$3:$AK$568,27,FALSE),"")</f>
        <v/>
      </c>
      <c r="OB219">
        <v>221</v>
      </c>
      <c r="OC219" s="7" t="s">
        <v>19</v>
      </c>
      <c r="OD219" t="e">
        <f t="shared" ca="1" si="968"/>
        <v>#N/A</v>
      </c>
      <c r="OE219" s="7" t="str">
        <f t="shared" ca="1" si="969"/>
        <v/>
      </c>
      <c r="OF219" s="7" t="str">
        <f t="shared" ca="1" si="970"/>
        <v/>
      </c>
      <c r="OG219" t="str">
        <f t="shared" ca="1" si="971"/>
        <v/>
      </c>
      <c r="OI219">
        <v>221</v>
      </c>
      <c r="OJ219" s="7" t="s">
        <v>19</v>
      </c>
      <c r="OK219" s="7" t="str">
        <f t="shared" ca="1" si="972"/>
        <v/>
      </c>
      <c r="OL219" s="7" t="str">
        <f t="shared" ca="1" si="973"/>
        <v/>
      </c>
      <c r="OM219" t="str">
        <f ca="1">IFERROR(VLOOKUP(OI219,$L$3:$AK$568,7,FALSE),"")</f>
        <v/>
      </c>
      <c r="ON219" t="str">
        <f ca="1">IFERROR(VLOOKUP(OI219,$L$3:$AK$568,8,FALSE),"")</f>
        <v/>
      </c>
      <c r="OO219" s="7" t="str">
        <f ca="1">IFERROR(VLOOKUP(OI219,$L$3:$AK$568,26,FALSE),"")</f>
        <v/>
      </c>
      <c r="OQ219">
        <v>221</v>
      </c>
      <c r="OR219" s="7" t="s">
        <v>19</v>
      </c>
      <c r="OS219" t="e">
        <f t="shared" ca="1" si="974"/>
        <v>#N/A</v>
      </c>
      <c r="OT219" s="7" t="str">
        <f t="shared" ca="1" si="975"/>
        <v/>
      </c>
      <c r="OU219" s="7" t="str">
        <f t="shared" ca="1" si="976"/>
        <v/>
      </c>
      <c r="OV219" t="str">
        <f t="shared" ca="1" si="977"/>
        <v/>
      </c>
      <c r="OX219">
        <v>221</v>
      </c>
      <c r="OY219" s="7" t="s">
        <v>19</v>
      </c>
      <c r="OZ219" s="7" t="str">
        <f t="shared" ca="1" si="978"/>
        <v/>
      </c>
      <c r="PA219" s="7" t="str">
        <f t="shared" ca="1" si="979"/>
        <v/>
      </c>
      <c r="PB219" t="str">
        <f ca="1">IFERROR(VLOOKUP(OX219,$M$3:$AK$568,6,FALSE),"")</f>
        <v/>
      </c>
      <c r="PC219" t="str">
        <f ca="1">IFERROR(VLOOKUP(OX219,$M$3:$AK$568,7,FALSE),"")</f>
        <v/>
      </c>
      <c r="PD219" s="7" t="str">
        <f ca="1">IFERROR(VLOOKUP(OX219,$M$3:$AK$568,25,FALSE),"")</f>
        <v/>
      </c>
      <c r="PF219">
        <v>221</v>
      </c>
      <c r="PG219" s="7" t="s">
        <v>19</v>
      </c>
      <c r="PH219" t="e">
        <f t="shared" ca="1" si="980"/>
        <v>#N/A</v>
      </c>
      <c r="PI219" s="7" t="str">
        <f t="shared" ca="1" si="981"/>
        <v/>
      </c>
      <c r="PJ219" s="7" t="str">
        <f t="shared" ca="1" si="982"/>
        <v/>
      </c>
      <c r="PK219" t="str">
        <f t="shared" ca="1" si="983"/>
        <v/>
      </c>
      <c r="PM219">
        <v>221</v>
      </c>
      <c r="PN219" s="7" t="s">
        <v>19</v>
      </c>
      <c r="PO219" s="202" t="str">
        <f t="shared" ca="1" si="984"/>
        <v/>
      </c>
      <c r="PP219" s="7" t="str">
        <f t="shared" ca="1" si="985"/>
        <v/>
      </c>
      <c r="PQ219" t="str">
        <f ca="1">IFERROR(VLOOKUP(PM219,$G$325:$R$409,12,FALSE),"")</f>
        <v/>
      </c>
      <c r="PR219" t="e">
        <f ca="1">VLOOKUP(PM219,$G$324:$Q$409,11,FALSE)</f>
        <v>#N/A</v>
      </c>
      <c r="PS219" s="7" t="str">
        <f ca="1">VLOOKUP(PQ219,$R$325:$Y$409,8,FALSE)</f>
        <v>- -</v>
      </c>
      <c r="PT219" s="7">
        <f ca="1">ReSt</f>
        <v>-4</v>
      </c>
      <c r="PU219" s="7" t="e">
        <f t="shared" ca="1" si="986"/>
        <v>#N/A</v>
      </c>
      <c r="PV219" s="7" t="e">
        <f t="shared" ca="1" si="987"/>
        <v>#N/A</v>
      </c>
      <c r="PW219" s="7" t="str">
        <f ca="1">VLOOKUP(PQ219,$R$325:$AK$409,8,FALSE)</f>
        <v>- -</v>
      </c>
      <c r="PX219" s="7"/>
      <c r="PY219">
        <v>221</v>
      </c>
      <c r="PZ219" s="7" t="s">
        <v>19</v>
      </c>
      <c r="QA219" t="str">
        <f t="shared" ca="1" si="988"/>
        <v/>
      </c>
      <c r="QB219" s="7" t="str">
        <f t="shared" ca="1" si="989"/>
        <v/>
      </c>
      <c r="QC219" s="7" t="str">
        <f t="shared" ca="1" si="990"/>
        <v/>
      </c>
      <c r="QD219" t="str">
        <f t="shared" ca="1" si="991"/>
        <v/>
      </c>
      <c r="QF219">
        <v>221</v>
      </c>
      <c r="QG219" s="7" t="s">
        <v>19</v>
      </c>
      <c r="QH219" s="7" t="str">
        <f t="shared" ca="1" si="992"/>
        <v/>
      </c>
      <c r="QI219" s="7" t="e">
        <f t="shared" ca="1" si="993"/>
        <v>#VALUE!</v>
      </c>
      <c r="QJ219" t="e">
        <f t="shared" ca="1" si="994"/>
        <v>#N/A</v>
      </c>
      <c r="QK219" s="7" t="e">
        <f t="shared" ca="1" si="995"/>
        <v>#N/A</v>
      </c>
      <c r="QM219">
        <v>221</v>
      </c>
      <c r="QN219" s="7" t="s">
        <v>19</v>
      </c>
      <c r="QO219" t="str">
        <f t="shared" ca="1" si="996"/>
        <v/>
      </c>
      <c r="QP219" s="7" t="str">
        <f t="shared" ca="1" si="997"/>
        <v/>
      </c>
      <c r="QQ219" t="str">
        <f t="shared" ca="1" si="998"/>
        <v/>
      </c>
    </row>
    <row r="220" spans="1:459" x14ac:dyDescent="0.25">
      <c r="A220" s="240" t="str">
        <f>IF('Character Sheet'!$B$4="Creature","N","Y")</f>
        <v>Y</v>
      </c>
      <c r="C220" s="75"/>
      <c r="D220" s="76"/>
      <c r="F220" s="75"/>
      <c r="G220" s="76"/>
      <c r="I220" s="75" t="s">
        <v>1812</v>
      </c>
      <c r="J220" s="85"/>
      <c r="K220" s="85">
        <f t="shared" ca="1" si="962"/>
        <v>7</v>
      </c>
      <c r="L220" s="85">
        <f t="shared" ca="1" si="1265"/>
        <v>1</v>
      </c>
      <c r="M220" s="70">
        <f t="shared" ca="1" si="956"/>
        <v>10</v>
      </c>
      <c r="O220" s="222">
        <f t="shared" ca="1" si="963"/>
        <v>358</v>
      </c>
      <c r="Q220" s="7" t="s">
        <v>1744</v>
      </c>
      <c r="R220" s="9" t="s">
        <v>1738</v>
      </c>
      <c r="S220" s="9" t="s">
        <v>1974</v>
      </c>
      <c r="T220" s="61" t="str">
        <f>SUBSTITUTE(IFERROR(IFERROR(VLOOKUP(R220,'[1]Skill Statistics'!$A$3:$C$513,2,FALSE),VLOOKUP(Q220,'[1]Skill Statistics'!$A$3:$C$513,2,FALSE)),T219),"R*","ReSt")</f>
        <v>Me/Me</v>
      </c>
      <c r="U220" s="61" t="str">
        <f>IFERROR(IFERROR(VLOOKUP(R220,'[1]Skill Statistics'!$A$3:$C$513,3,FALSE),VLOOKUP(Q220,'[1]Skill Statistics'!$A$3:$C$513,3,FALSE)),U219)</f>
        <v>Re</v>
      </c>
      <c r="V220" s="61" t="str">
        <f>IF(ISNUMBER(SEARCH("Category",R220)),"- -",IFERROR(IFERROR(VLOOKUP(Q220,[1]Professions!$A$4:$AM$288,MATCH(Profession,[1]Professions!$A$1:$AM$1,0),FALSE),VLOOKUP(Q220,Calculations!$B$91:$I$95,8,FALSE)),"- -"))</f>
        <v>2 / 4</v>
      </c>
      <c r="W220" s="60">
        <f t="shared" si="964"/>
        <v>5</v>
      </c>
      <c r="X220" s="7">
        <f ca="1">IFERROR(VLOOKUP(R220,$BS$6:$NR$519,MATCH(ActualLevel,$BS$3:$NR$3,0),FALSE),"- -")</f>
        <v>0</v>
      </c>
      <c r="Y220" s="7">
        <f t="shared" ca="1" si="1269"/>
        <v>5</v>
      </c>
      <c r="Z220" s="7">
        <f ca="1">IFERROR(VLOOKUP(Y220,Charts!$BQ$2:$BR$52,2,FALSE),"- -")</f>
        <v>25</v>
      </c>
      <c r="AA220" s="7">
        <f t="shared" ca="1" si="1000"/>
        <v>3</v>
      </c>
      <c r="AB220" s="7">
        <f t="shared" ca="1" si="1266"/>
        <v>0</v>
      </c>
      <c r="AC220" s="7"/>
      <c r="AD220" s="7"/>
      <c r="AE220" s="7"/>
      <c r="AF220" s="7"/>
      <c r="AG220" s="7"/>
      <c r="AH220" s="43"/>
      <c r="AI220" s="7"/>
      <c r="AJ220" s="7"/>
      <c r="AK220" s="7">
        <f t="shared" ca="1" si="1001"/>
        <v>28</v>
      </c>
      <c r="AL220" s="7"/>
      <c r="AM220" s="69">
        <f>IFERROR(VLOOKUP(R220,'[1]Skill Statistics'!$A$3:$AN$513,MATCH(Profession,'[1]Skill Statistics'!$A$2:$AN$2,0),FALSE),0)</f>
        <v>0</v>
      </c>
      <c r="AN220" s="85">
        <f>IFERROR(VLOOKUP(Q220,'[1]Skill Statistics'!$A$3:$BK$513,MATCH(Archetype,'[1]Skill Statistics'!$A$2:$BK$2,0),FALSE),0)</f>
        <v>0</v>
      </c>
      <c r="AO220" s="85">
        <f>IFERROR(VLOOKUP(Q220,'[1]Skill Statistics'!$A$3:$BB$513,MATCH(Race,'[1]Skill Statistics'!$A$2:$BB$2,0),FALSE),0)</f>
        <v>0</v>
      </c>
      <c r="AP220" s="85">
        <f t="shared" ca="1" si="965"/>
        <v>0.3</v>
      </c>
      <c r="AQ220" s="70"/>
      <c r="AS220" s="69">
        <f>IFERROR(VLOOKUP(Q220,'[1]Professional Skills'!$A$4:$AM$288,MATCH(Profession,'[1]Professional Skills'!$A$3:$AM$3,0),FALSE),"- -")</f>
        <v>0</v>
      </c>
      <c r="AT220" t="s">
        <v>1812</v>
      </c>
      <c r="AU220" s="7" t="str">
        <f t="shared" si="1268"/>
        <v/>
      </c>
      <c r="AV220" s="7">
        <f t="shared" ca="1" si="1267"/>
        <v>0</v>
      </c>
      <c r="AW220" t="str">
        <f t="shared" si="1004"/>
        <v/>
      </c>
      <c r="AX220" t="str">
        <f>IFERROR(_xlfn.RANK.EQ(AW220,$AW$5:$AW$568),"")</f>
        <v/>
      </c>
      <c r="AY220">
        <f t="shared" si="959"/>
        <v>0</v>
      </c>
      <c r="AZ220" s="70" t="str">
        <f t="shared" si="1002"/>
        <v/>
      </c>
      <c r="BB220" s="69">
        <f>IFERROR(IF(Q220="Language",VLOOKUP(R220,[1]Cultures!$B$4:$N$218,MATCH(Culture,[1]Cultures!$B$3:$N$3,0),FALSE),VLOOKUP(Q220,[1]Cultures!$B$4:$O$212,MATCH(Culture,[1]Cultures!$B$3:$O$3,0),FALSE)),"- -")</f>
        <v>5</v>
      </c>
      <c r="BD220">
        <f t="shared" ca="1" si="1264"/>
        <v>0</v>
      </c>
      <c r="BE220" t="str">
        <f t="shared" si="1211"/>
        <v/>
      </c>
      <c r="BI220" s="7">
        <f t="shared" si="1003"/>
        <v>5</v>
      </c>
      <c r="BK220" s="7"/>
      <c r="BL220" s="70">
        <f t="shared" si="960"/>
        <v>5</v>
      </c>
      <c r="BN220" s="69">
        <f>IFERROR(VLOOKUP(V220,Charts!$BT$2:$BV$14,3,FALSE),"- -")</f>
        <v>0.76923076923076927</v>
      </c>
      <c r="BO220" s="85">
        <f t="shared" ca="1" si="966"/>
        <v>1.11115979873293</v>
      </c>
      <c r="BP220" s="70">
        <f t="shared" ca="1" si="1212"/>
        <v>358</v>
      </c>
      <c r="BR220" s="7">
        <v>219</v>
      </c>
      <c r="BS220" s="9" t="str">
        <f ca="1">VLOOKUP(BR220,$O$3:$R$568,4,FALSE)</f>
        <v>Directed Spells</v>
      </c>
      <c r="BT220" s="7" t="str">
        <f ca="1">VLOOKUP(BS220,$R$3:$V$568,5,FALSE)</f>
        <v>4 / 6</v>
      </c>
      <c r="BU220" s="7">
        <f ca="1">VLOOKUP(BT220,Charts!$BT$2:$BV$14,3,FALSE)</f>
        <v>0.53846153846153844</v>
      </c>
      <c r="BV220" s="7" t="str">
        <f t="shared" ca="1" si="1005"/>
        <v>4</v>
      </c>
      <c r="BW220" s="7" t="str">
        <f t="shared" ca="1" si="1006"/>
        <v>6</v>
      </c>
      <c r="BY220" s="7">
        <f t="shared" ca="1" si="1007"/>
        <v>0.1630505898024629</v>
      </c>
      <c r="BZ220" s="7">
        <f t="shared" ca="1" si="1008"/>
        <v>0.37541094865907554</v>
      </c>
      <c r="CA220" s="7">
        <f t="shared" ca="1" si="1009"/>
        <v>1</v>
      </c>
      <c r="CB220" s="7" t="str">
        <f t="shared" ca="1" si="1010"/>
        <v>4</v>
      </c>
      <c r="CC220" s="7" t="str">
        <f ca="1">IFERROR(IF(CC219+CB220&gt;CD$4,CC219,CC219+CB220),"")</f>
        <v/>
      </c>
      <c r="CD220" s="7">
        <f t="shared" ca="1" si="1213"/>
        <v>0</v>
      </c>
      <c r="CE220" s="7">
        <f t="shared" ca="1" si="1011"/>
        <v>0.41276355300641898</v>
      </c>
      <c r="CF220" s="7">
        <f t="shared" ca="1" si="1012"/>
        <v>0.12569798545511945</v>
      </c>
      <c r="CG220" s="7">
        <f t="shared" ca="1" si="1013"/>
        <v>1</v>
      </c>
      <c r="CH220" s="7" t="str">
        <f t="shared" ca="1" si="1014"/>
        <v>4</v>
      </c>
      <c r="CI220" s="7" t="str">
        <f ca="1">IFERROR(IF(CI219+CH220&gt;CJ$4,CI219,CI219+CH220),"")</f>
        <v/>
      </c>
      <c r="CJ220" s="7">
        <f t="shared" ca="1" si="1214"/>
        <v>0</v>
      </c>
      <c r="CK220" s="7">
        <f t="shared" ca="1" si="1015"/>
        <v>0.26467473272449393</v>
      </c>
      <c r="CL220" s="7">
        <f t="shared" ca="1" si="1016"/>
        <v>0.2737868057370445</v>
      </c>
      <c r="CM220" s="7">
        <f t="shared" ca="1" si="1017"/>
        <v>1</v>
      </c>
      <c r="CN220" s="7" t="str">
        <f t="shared" ca="1" si="1018"/>
        <v>4</v>
      </c>
      <c r="CO220" s="7" t="str">
        <f ca="1">IFERROR(IF(CO219+CN220&gt;CP$4,CO219,CO219+CN220),"")</f>
        <v/>
      </c>
      <c r="CP220" s="7">
        <f t="shared" ca="1" si="1215"/>
        <v>0</v>
      </c>
      <c r="CQ220" s="7">
        <f t="shared" ca="1" si="1019"/>
        <v>0.3096621598273126</v>
      </c>
      <c r="CR220" s="7">
        <f t="shared" ca="1" si="1020"/>
        <v>0.22879937863422584</v>
      </c>
      <c r="CS220" s="7">
        <f t="shared" ca="1" si="1021"/>
        <v>1</v>
      </c>
      <c r="CT220" s="7" t="str">
        <f t="shared" ca="1" si="1022"/>
        <v>4</v>
      </c>
      <c r="CU220" s="7" t="str">
        <f ca="1">IFERROR(IF(CU219+CT220&gt;CV$4,CU219,CU219+CT220),"")</f>
        <v/>
      </c>
      <c r="CV220" s="7">
        <f t="shared" ca="1" si="1216"/>
        <v>0</v>
      </c>
      <c r="CW220" s="7">
        <f t="shared" ca="1" si="1023"/>
        <v>0.95149423030641944</v>
      </c>
      <c r="CX220" s="7">
        <f t="shared" ca="1" si="1024"/>
        <v>-0.41303269184488101</v>
      </c>
      <c r="CY220" s="7">
        <f t="shared" ca="1" si="1025"/>
        <v>0</v>
      </c>
      <c r="CZ220" s="7">
        <f t="shared" ca="1" si="1026"/>
        <v>0</v>
      </c>
      <c r="DA220" s="7" t="str">
        <f ca="1">IFERROR(IF(DA219+CZ220&gt;DB$4,DA219,DA219+CZ220),"")</f>
        <v/>
      </c>
      <c r="DB220" s="7">
        <f t="shared" ca="1" si="1217"/>
        <v>0</v>
      </c>
      <c r="DC220" s="7">
        <f t="shared" ca="1" si="1027"/>
        <v>0.33071822465786382</v>
      </c>
      <c r="DD220" s="7">
        <f t="shared" ca="1" si="1028"/>
        <v>0.20774331380367461</v>
      </c>
      <c r="DE220" s="7">
        <f t="shared" ca="1" si="1029"/>
        <v>1</v>
      </c>
      <c r="DF220" s="7" t="str">
        <f t="shared" ca="1" si="1030"/>
        <v>4</v>
      </c>
      <c r="DG220" s="7" t="str">
        <f ca="1">IFERROR(IF(DG219+DF220&gt;DH$4,DG219,DG219+DF220),"")</f>
        <v/>
      </c>
      <c r="DH220" s="7">
        <f t="shared" ca="1" si="1218"/>
        <v>0</v>
      </c>
      <c r="DI220" s="7">
        <f t="shared" ca="1" si="1031"/>
        <v>0.50877164797304109</v>
      </c>
      <c r="DJ220" s="7">
        <f t="shared" ca="1" si="1032"/>
        <v>2.968989048849735E-2</v>
      </c>
      <c r="DK220" s="7">
        <f t="shared" ca="1" si="1033"/>
        <v>1</v>
      </c>
      <c r="DL220" s="7" t="str">
        <f t="shared" ca="1" si="1034"/>
        <v>4</v>
      </c>
      <c r="DM220" s="7" t="str">
        <f ca="1">IFERROR(IF(DM219+DL220&gt;DN$4,DM219,DM219+DL220),"")</f>
        <v/>
      </c>
      <c r="DN220" s="7">
        <f t="shared" ca="1" si="1219"/>
        <v>0</v>
      </c>
      <c r="DO220" s="7">
        <f t="shared" ca="1" si="1035"/>
        <v>0.79520656696041725</v>
      </c>
      <c r="DP220" s="7">
        <f t="shared" ca="1" si="1036"/>
        <v>-0.25674502849887881</v>
      </c>
      <c r="DQ220" s="7">
        <f t="shared" ca="1" si="1037"/>
        <v>0</v>
      </c>
      <c r="DR220" s="7">
        <f t="shared" ca="1" si="1038"/>
        <v>0</v>
      </c>
      <c r="DS220" s="7" t="str">
        <f ca="1">IFERROR(IF(DS219+DR220&gt;DT$4,DS219,DS219+DR220),"")</f>
        <v/>
      </c>
      <c r="DT220" s="7">
        <f t="shared" ca="1" si="1220"/>
        <v>0</v>
      </c>
      <c r="DU220" s="7">
        <f t="shared" ca="1" si="1039"/>
        <v>0.53218736435585345</v>
      </c>
      <c r="DV220" s="7">
        <f t="shared" ca="1" si="1040"/>
        <v>6.274174105684982E-3</v>
      </c>
      <c r="DW220" s="7">
        <f t="shared" ca="1" si="1041"/>
        <v>1</v>
      </c>
      <c r="DX220" s="7" t="str">
        <f t="shared" ca="1" si="1042"/>
        <v>4</v>
      </c>
      <c r="DY220" s="7" t="str">
        <f ca="1">IFERROR(IF(DY219+DX220&gt;DZ$4,DY219,DY219+DX220),"")</f>
        <v/>
      </c>
      <c r="DZ220" s="7">
        <f t="shared" ca="1" si="1221"/>
        <v>0</v>
      </c>
      <c r="EA220" s="7">
        <f t="shared" ca="1" si="1043"/>
        <v>0.89404787972785016</v>
      </c>
      <c r="EB220" s="7">
        <f t="shared" ca="1" si="1044"/>
        <v>-0.35558634126631172</v>
      </c>
      <c r="EC220" s="7">
        <f t="shared" ca="1" si="1045"/>
        <v>0</v>
      </c>
      <c r="ED220" s="7">
        <f t="shared" ca="1" si="1046"/>
        <v>0</v>
      </c>
      <c r="EE220" s="7" t="str">
        <f ca="1">IFERROR(IF(EE219+ED220&gt;EF$4,EE219,EE219+ED220),"")</f>
        <v/>
      </c>
      <c r="EF220" s="7">
        <f t="shared" ca="1" si="1222"/>
        <v>0</v>
      </c>
      <c r="EG220" s="7">
        <f t="shared" ca="1" si="1047"/>
        <v>0.75637008159874697</v>
      </c>
      <c r="EH220" s="7">
        <f t="shared" ca="1" si="1048"/>
        <v>-0.21790854313720853</v>
      </c>
      <c r="EI220" s="7">
        <f t="shared" ca="1" si="1049"/>
        <v>0</v>
      </c>
      <c r="EJ220" s="7">
        <f t="shared" ca="1" si="1050"/>
        <v>0</v>
      </c>
      <c r="EK220" s="7" t="str">
        <f ca="1">IFERROR(IF(EK219+EJ220&gt;EL$4,EK219,EK219+EJ220),"")</f>
        <v/>
      </c>
      <c r="EL220" s="7">
        <f t="shared" ca="1" si="1223"/>
        <v>0</v>
      </c>
      <c r="EM220" s="7">
        <f t="shared" ca="1" si="1051"/>
        <v>1.7612885656355992E-2</v>
      </c>
      <c r="EN220" s="7">
        <f t="shared" ca="1" si="1052"/>
        <v>0.52084865280518244</v>
      </c>
      <c r="EO220" s="7">
        <f t="shared" ca="1" si="1053"/>
        <v>1</v>
      </c>
      <c r="EP220" s="7" t="str">
        <f t="shared" ca="1" si="1054"/>
        <v>4</v>
      </c>
      <c r="EQ220" s="7" t="str">
        <f ca="1">IFERROR(IF(EQ219+EP220&gt;ER$4,EQ219,EQ219+EP220),"")</f>
        <v/>
      </c>
      <c r="ER220" s="7">
        <f t="shared" ca="1" si="1224"/>
        <v>0</v>
      </c>
      <c r="ES220" s="7">
        <f t="shared" ca="1" si="1055"/>
        <v>0.48570748212973791</v>
      </c>
      <c r="ET220" s="7">
        <f t="shared" ca="1" si="1056"/>
        <v>5.2754056331800525E-2</v>
      </c>
      <c r="EU220" s="7">
        <f t="shared" ca="1" si="1057"/>
        <v>1</v>
      </c>
      <c r="EV220" s="7" t="str">
        <f t="shared" ca="1" si="1058"/>
        <v>4</v>
      </c>
      <c r="EW220" s="7" t="str">
        <f ca="1">IFERROR(IF(EW219+EV220&gt;EX$4,EW219,EW219+EV220),"")</f>
        <v/>
      </c>
      <c r="EX220" s="7">
        <f t="shared" ca="1" si="1225"/>
        <v>0</v>
      </c>
      <c r="EY220" s="7">
        <f t="shared" ca="1" si="1059"/>
        <v>0.58606179588169693</v>
      </c>
      <c r="EZ220" s="7">
        <f t="shared" ca="1" si="1060"/>
        <v>-4.7600257420158498E-2</v>
      </c>
      <c r="FA220" s="7">
        <f t="shared" ca="1" si="1061"/>
        <v>0</v>
      </c>
      <c r="FB220" s="7">
        <f t="shared" ca="1" si="1062"/>
        <v>0</v>
      </c>
      <c r="FC220" s="7" t="str">
        <f ca="1">IFERROR(IF(FC219+FB220&gt;FD$4,FC219,FC219+FB220),"")</f>
        <v/>
      </c>
      <c r="FD220" s="7">
        <f t="shared" ca="1" si="1226"/>
        <v>0</v>
      </c>
      <c r="FE220" s="7">
        <f t="shared" ca="1" si="1063"/>
        <v>0.9778971692592896</v>
      </c>
      <c r="FF220" s="7">
        <f t="shared" ca="1" si="1064"/>
        <v>-0.43943563079775116</v>
      </c>
      <c r="FG220" s="7">
        <f t="shared" ca="1" si="1065"/>
        <v>0</v>
      </c>
      <c r="FH220" s="7">
        <f t="shared" ca="1" si="1066"/>
        <v>0</v>
      </c>
      <c r="FI220" s="7" t="str">
        <f ca="1">IFERROR(IF(FI219+FH220&gt;FJ$4,FI219,FI219+FH220),"")</f>
        <v/>
      </c>
      <c r="FJ220" s="7">
        <f t="shared" ca="1" si="1227"/>
        <v>0</v>
      </c>
      <c r="FK220" s="7">
        <f t="shared" ca="1" si="1067"/>
        <v>2.6620798513243837E-4</v>
      </c>
      <c r="FL220" s="7">
        <f t="shared" ca="1" si="1068"/>
        <v>0.538195330476406</v>
      </c>
      <c r="FM220" s="7">
        <f t="shared" ca="1" si="1069"/>
        <v>1</v>
      </c>
      <c r="FN220" s="7" t="str">
        <f t="shared" ca="1" si="1070"/>
        <v>4</v>
      </c>
      <c r="FO220" s="7" t="str">
        <f ca="1">IFERROR(IF(FO219+FN220&gt;FP$4,FO219,FO219+FN220),"")</f>
        <v/>
      </c>
      <c r="FP220" s="7">
        <f t="shared" ca="1" si="1228"/>
        <v>0</v>
      </c>
      <c r="FQ220" s="7">
        <f t="shared" ca="1" si="1071"/>
        <v>0.85079912681339287</v>
      </c>
      <c r="FR220" s="7">
        <f t="shared" ca="1" si="1072"/>
        <v>-0.31233758835185443</v>
      </c>
      <c r="FS220" s="7">
        <f t="shared" ca="1" si="1073"/>
        <v>0</v>
      </c>
      <c r="FT220" s="7">
        <f t="shared" ca="1" si="1074"/>
        <v>0</v>
      </c>
      <c r="FU220" s="7" t="str">
        <f ca="1">IFERROR(IF(FU219+FT220&gt;FV$4,FU219,FU219+FT220),"")</f>
        <v/>
      </c>
      <c r="FV220" s="7">
        <f t="shared" ca="1" si="1229"/>
        <v>0</v>
      </c>
      <c r="FW220" s="7">
        <f t="shared" ca="1" si="1075"/>
        <v>0.34788923280034334</v>
      </c>
      <c r="FX220" s="7">
        <f t="shared" ca="1" si="1076"/>
        <v>0.1905723056611951</v>
      </c>
      <c r="FY220" s="7">
        <f t="shared" ca="1" si="1077"/>
        <v>1</v>
      </c>
      <c r="FZ220" s="7" t="str">
        <f t="shared" ca="1" si="1078"/>
        <v>4</v>
      </c>
      <c r="GA220" s="7" t="str">
        <f ca="1">IFERROR(IF(GA219+FZ220&gt;GB$4,GA219,GA219+FZ220),"")</f>
        <v/>
      </c>
      <c r="GB220" s="7">
        <f t="shared" ca="1" si="1230"/>
        <v>0</v>
      </c>
      <c r="GC220" s="7">
        <f t="shared" ca="1" si="1079"/>
        <v>0.56898912001753765</v>
      </c>
      <c r="GD220" s="7">
        <f t="shared" ca="1" si="1080"/>
        <v>-3.0527581555999217E-2</v>
      </c>
      <c r="GE220" s="7">
        <f t="shared" ca="1" si="1081"/>
        <v>0</v>
      </c>
      <c r="GF220" s="7">
        <f t="shared" ca="1" si="1082"/>
        <v>0</v>
      </c>
      <c r="GG220" s="7" t="str">
        <f ca="1">IFERROR(IF(GG219+GF220&gt;GH$4,GG219,GG219+GF220),"")</f>
        <v/>
      </c>
      <c r="GH220" s="7">
        <f t="shared" ca="1" si="1231"/>
        <v>0</v>
      </c>
      <c r="GI220" s="7">
        <f t="shared" ca="1" si="1083"/>
        <v>0.39398439317492806</v>
      </c>
      <c r="GJ220" s="7">
        <f t="shared" ca="1" si="1084"/>
        <v>0.14447714528661038</v>
      </c>
      <c r="GK220" s="7">
        <f t="shared" ca="1" si="1085"/>
        <v>1</v>
      </c>
      <c r="GL220" s="7" t="str">
        <f t="shared" ca="1" si="1086"/>
        <v>4</v>
      </c>
      <c r="GM220" s="7" t="str">
        <f ca="1">IFERROR(IF(GM219+GL220&gt;GN$4,GM219,GM219+GL220),"")</f>
        <v/>
      </c>
      <c r="GN220" s="7">
        <f t="shared" ca="1" si="1232"/>
        <v>0</v>
      </c>
      <c r="GO220" s="7">
        <f t="shared" ca="1" si="1087"/>
        <v>0.81191072453782542</v>
      </c>
      <c r="GP220" s="7">
        <f t="shared" ca="1" si="1088"/>
        <v>-0.27344918607628699</v>
      </c>
      <c r="GQ220" s="7">
        <f t="shared" ca="1" si="1089"/>
        <v>0</v>
      </c>
      <c r="GR220" s="7">
        <f t="shared" ca="1" si="1090"/>
        <v>0</v>
      </c>
      <c r="GS220" s="7" t="str">
        <f ca="1">IFERROR(IF(GS219+GR220&gt;GT$4,GS219,GS219+GR220),"")</f>
        <v/>
      </c>
      <c r="GT220" s="7">
        <f t="shared" ca="1" si="1233"/>
        <v>0</v>
      </c>
      <c r="GU220" s="7">
        <f t="shared" ca="1" si="1091"/>
        <v>0.33100388823504256</v>
      </c>
      <c r="GV220" s="7">
        <f t="shared" ca="1" si="1092"/>
        <v>0.20745765022649587</v>
      </c>
      <c r="GW220" s="7">
        <f t="shared" ca="1" si="1093"/>
        <v>1</v>
      </c>
      <c r="GX220" s="7" t="str">
        <f t="shared" ca="1" si="1094"/>
        <v>4</v>
      </c>
      <c r="GY220" s="7" t="str">
        <f ca="1">IFERROR(IF(GY219+GX220&gt;GZ$4,GY219,GY219+GX220),"")</f>
        <v/>
      </c>
      <c r="GZ220" s="7">
        <f t="shared" ca="1" si="1234"/>
        <v>0</v>
      </c>
      <c r="HA220" s="7">
        <f t="shared" ca="1" si="1095"/>
        <v>2.8507716739908262E-2</v>
      </c>
      <c r="HB220" s="7">
        <f t="shared" ca="1" si="1096"/>
        <v>0.50995382172163017</v>
      </c>
      <c r="HC220" s="7">
        <f t="shared" ca="1" si="1097"/>
        <v>1</v>
      </c>
      <c r="HD220" s="7" t="str">
        <f t="shared" ca="1" si="1098"/>
        <v>4</v>
      </c>
      <c r="HE220" s="7" t="str">
        <f ca="1">IFERROR(IF(HE219+HD220&gt;HF$4,HE219,HE219+HD220),"")</f>
        <v/>
      </c>
      <c r="HF220" s="7">
        <f t="shared" ca="1" si="1235"/>
        <v>0</v>
      </c>
      <c r="HG220" s="7">
        <f t="shared" ca="1" si="1099"/>
        <v>0.49503869679664025</v>
      </c>
      <c r="HH220" s="7">
        <f t="shared" ca="1" si="1100"/>
        <v>4.3422841664898182E-2</v>
      </c>
      <c r="HI220" s="7">
        <f t="shared" ca="1" si="1101"/>
        <v>1</v>
      </c>
      <c r="HJ220" s="7" t="str">
        <f t="shared" ca="1" si="1102"/>
        <v>4</v>
      </c>
      <c r="HK220" s="7" t="str">
        <f ca="1">IFERROR(IF(HK219+HJ220&gt;HL$4,HK219,HK219+HJ220),"")</f>
        <v/>
      </c>
      <c r="HL220" s="7">
        <f t="shared" ca="1" si="1236"/>
        <v>0</v>
      </c>
      <c r="HM220" s="7">
        <f t="shared" ca="1" si="1103"/>
        <v>0.42753652361854833</v>
      </c>
      <c r="HN220" s="7">
        <f t="shared" ca="1" si="1104"/>
        <v>0.11092501484299011</v>
      </c>
      <c r="HO220" s="7">
        <f t="shared" ca="1" si="1105"/>
        <v>1</v>
      </c>
      <c r="HP220" s="7" t="str">
        <f t="shared" ca="1" si="1106"/>
        <v>4</v>
      </c>
      <c r="HQ220" s="7" t="str">
        <f ca="1">IFERROR(IF(HQ219+HP220&gt;HR$4,HQ219,HQ219+HP220),"")</f>
        <v/>
      </c>
      <c r="HR220" s="7">
        <f t="shared" ca="1" si="1237"/>
        <v>0</v>
      </c>
      <c r="HS220" s="7">
        <f t="shared" ca="1" si="1107"/>
        <v>0.4537387533234607</v>
      </c>
      <c r="HT220" s="7">
        <f t="shared" ca="1" si="1108"/>
        <v>8.4722785138077739E-2</v>
      </c>
      <c r="HU220" s="7">
        <f t="shared" ca="1" si="1109"/>
        <v>1</v>
      </c>
      <c r="HV220" s="7" t="str">
        <f t="shared" ca="1" si="1110"/>
        <v>4</v>
      </c>
      <c r="HW220" s="7" t="str">
        <f ca="1">IFERROR(IF(HW219+HV220&gt;HX$4,HW219,HW219+HV220),"")</f>
        <v/>
      </c>
      <c r="HX220" s="7">
        <f t="shared" ca="1" si="1238"/>
        <v>0</v>
      </c>
      <c r="HY220" s="7">
        <f t="shared" ca="1" si="1111"/>
        <v>0.59974901677819381</v>
      </c>
      <c r="HZ220" s="7">
        <f t="shared" ca="1" si="1112"/>
        <v>-6.1287478316655375E-2</v>
      </c>
      <c r="IA220" s="7">
        <f t="shared" ca="1" si="1113"/>
        <v>0</v>
      </c>
      <c r="IB220" s="7">
        <f t="shared" ca="1" si="1114"/>
        <v>0</v>
      </c>
      <c r="IC220" s="7" t="str">
        <f ca="1">IFERROR(IF(IC219+IB220&gt;ID$4,IC219,IC219+IB220),"")</f>
        <v/>
      </c>
      <c r="ID220" s="7">
        <f t="shared" ca="1" si="1239"/>
        <v>0</v>
      </c>
      <c r="IE220" s="7">
        <f t="shared" ca="1" si="1115"/>
        <v>0.38595469987898556</v>
      </c>
      <c r="IF220" s="7">
        <f t="shared" ca="1" si="1116"/>
        <v>0.15250683858255287</v>
      </c>
      <c r="IG220" s="7">
        <f t="shared" ca="1" si="1117"/>
        <v>1</v>
      </c>
      <c r="IH220" s="7" t="str">
        <f t="shared" ca="1" si="1118"/>
        <v>4</v>
      </c>
      <c r="II220" s="7" t="str">
        <f ca="1">IFERROR(IF(II219+IH220&gt;IJ$4,II219,II219+IH220),"")</f>
        <v/>
      </c>
      <c r="IJ220" s="7">
        <f t="shared" ca="1" si="1240"/>
        <v>0</v>
      </c>
      <c r="IK220" s="7">
        <f t="shared" ca="1" si="1119"/>
        <v>0.98825287491888991</v>
      </c>
      <c r="IL220" s="7">
        <f t="shared" ca="1" si="1120"/>
        <v>-0.44979133645735148</v>
      </c>
      <c r="IM220" s="7">
        <f t="shared" ca="1" si="1121"/>
        <v>0</v>
      </c>
      <c r="IN220" s="7">
        <f t="shared" ca="1" si="1122"/>
        <v>0</v>
      </c>
      <c r="IO220" s="7" t="str">
        <f ca="1">IFERROR(IF(IO219+IN220&gt;IP$4,IO219,IO219+IN220),"")</f>
        <v/>
      </c>
      <c r="IP220" s="7">
        <f t="shared" ca="1" si="1241"/>
        <v>0</v>
      </c>
      <c r="IQ220" s="7">
        <f t="shared" ca="1" si="1123"/>
        <v>0.84257167933542976</v>
      </c>
      <c r="IR220" s="7">
        <f t="shared" ca="1" si="1124"/>
        <v>-0.30411014087389132</v>
      </c>
      <c r="IS220" s="7">
        <f t="shared" ca="1" si="1125"/>
        <v>0</v>
      </c>
      <c r="IT220" s="7">
        <f t="shared" ca="1" si="1126"/>
        <v>0</v>
      </c>
      <c r="IU220" s="7" t="str">
        <f ca="1">IFERROR(IF(IU219+IT220&gt;IV$4,IU219,IU219+IT220),"")</f>
        <v/>
      </c>
      <c r="IV220" s="7">
        <f t="shared" ca="1" si="1242"/>
        <v>0</v>
      </c>
      <c r="IW220" s="7">
        <f t="shared" ca="1" si="1127"/>
        <v>0.9360894996725212</v>
      </c>
      <c r="IX220" s="7">
        <f t="shared" ca="1" si="1128"/>
        <v>-0.39762796121098276</v>
      </c>
      <c r="IY220" s="7">
        <f t="shared" ca="1" si="1129"/>
        <v>0</v>
      </c>
      <c r="IZ220" s="7">
        <f t="shared" ca="1" si="1130"/>
        <v>0</v>
      </c>
      <c r="JA220" s="7" t="str">
        <f ca="1">IFERROR(IF(JA219+IZ220&gt;JB$4,JA219,JA219+IZ220),"")</f>
        <v/>
      </c>
      <c r="JB220" s="7">
        <f t="shared" ca="1" si="1243"/>
        <v>0</v>
      </c>
      <c r="JC220" s="7">
        <f t="shared" ca="1" si="1131"/>
        <v>0.57827374052244884</v>
      </c>
      <c r="JD220" s="7">
        <f t="shared" ca="1" si="1132"/>
        <v>-3.9812202060910407E-2</v>
      </c>
      <c r="JE220" s="7">
        <f t="shared" ca="1" si="1133"/>
        <v>0</v>
      </c>
      <c r="JF220" s="7">
        <f t="shared" ca="1" si="1134"/>
        <v>0</v>
      </c>
      <c r="JG220" s="7" t="str">
        <f ca="1">IFERROR(IF(JG219+JF220&gt;JH$4,JG219,JG219+JF220),"")</f>
        <v/>
      </c>
      <c r="JH220" s="7">
        <f t="shared" ca="1" si="1244"/>
        <v>0</v>
      </c>
      <c r="JI220" s="7">
        <f t="shared" ca="1" si="1135"/>
        <v>0.48103165059345199</v>
      </c>
      <c r="JJ220" s="7">
        <f t="shared" ca="1" si="1136"/>
        <v>5.7429887868086449E-2</v>
      </c>
      <c r="JK220" s="7">
        <f t="shared" ca="1" si="1137"/>
        <v>1</v>
      </c>
      <c r="JL220" s="7" t="str">
        <f t="shared" ca="1" si="1138"/>
        <v>4</v>
      </c>
      <c r="JM220" s="7" t="str">
        <f ca="1">IFERROR(IF(JM219+JL220&gt;JN$4,JM219,JM219+JL220),"")</f>
        <v/>
      </c>
      <c r="JN220" s="7">
        <f t="shared" ca="1" si="1245"/>
        <v>0</v>
      </c>
      <c r="JO220" s="7">
        <f t="shared" ca="1" si="1139"/>
        <v>3.6485757658235696E-2</v>
      </c>
      <c r="JP220" s="7">
        <f t="shared" ca="1" si="1140"/>
        <v>0.50197578080330274</v>
      </c>
      <c r="JQ220" s="7">
        <f t="shared" ca="1" si="1141"/>
        <v>1</v>
      </c>
      <c r="JR220" s="7" t="str">
        <f t="shared" ca="1" si="1142"/>
        <v>4</v>
      </c>
      <c r="JS220" s="7" t="str">
        <f ca="1">IFERROR(IF(JS219+JR220&gt;JT$4,JS219,JS219+JR220),"")</f>
        <v/>
      </c>
      <c r="JT220" s="7">
        <f t="shared" ca="1" si="1246"/>
        <v>0</v>
      </c>
      <c r="JU220" s="7">
        <f t="shared" ca="1" si="1143"/>
        <v>0.44700325482906433</v>
      </c>
      <c r="JV220" s="7">
        <f t="shared" ca="1" si="1144"/>
        <v>9.1458283632474102E-2</v>
      </c>
      <c r="JW220" s="7">
        <f t="shared" ca="1" si="1145"/>
        <v>1</v>
      </c>
      <c r="JX220" s="7" t="str">
        <f t="shared" ca="1" si="1146"/>
        <v>4</v>
      </c>
      <c r="JY220" s="7" t="str">
        <f ca="1">IFERROR(IF(JY219+JX220&gt;JZ$4,JY219,JY219+JX220),"")</f>
        <v/>
      </c>
      <c r="JZ220" s="7">
        <f t="shared" ca="1" si="1247"/>
        <v>0</v>
      </c>
      <c r="KA220" s="7">
        <f t="shared" ca="1" si="1147"/>
        <v>0.29278415935735314</v>
      </c>
      <c r="KB220" s="7">
        <f t="shared" ca="1" si="1148"/>
        <v>0.2456773791041853</v>
      </c>
      <c r="KC220" s="7">
        <f t="shared" ca="1" si="1149"/>
        <v>1</v>
      </c>
      <c r="KD220" s="7" t="str">
        <f t="shared" ca="1" si="1150"/>
        <v>4</v>
      </c>
      <c r="KE220" s="7" t="str">
        <f ca="1">IFERROR(IF(KE219+KD220&gt;KF$4,KE219,KE219+KD220),"")</f>
        <v/>
      </c>
      <c r="KF220" s="7">
        <f t="shared" ca="1" si="1248"/>
        <v>0</v>
      </c>
      <c r="KG220" s="7">
        <f t="shared" ca="1" si="1151"/>
        <v>0.4926834805038357</v>
      </c>
      <c r="KH220" s="7">
        <f t="shared" ca="1" si="1152"/>
        <v>4.5778057957702734E-2</v>
      </c>
      <c r="KI220" s="7">
        <f t="shared" ca="1" si="1153"/>
        <v>1</v>
      </c>
      <c r="KJ220" s="7" t="str">
        <f t="shared" ca="1" si="1154"/>
        <v>4</v>
      </c>
      <c r="KK220" s="7" t="str">
        <f ca="1">IFERROR(IF(KK219+KJ220&gt;KL$4,KK219,KK219+KJ220),"")</f>
        <v/>
      </c>
      <c r="KL220" s="7">
        <f t="shared" ca="1" si="1249"/>
        <v>0</v>
      </c>
      <c r="KM220" s="7">
        <f t="shared" ca="1" si="1155"/>
        <v>0.79186976138255782</v>
      </c>
      <c r="KN220" s="7">
        <f t="shared" ca="1" si="1156"/>
        <v>-0.25340822292101939</v>
      </c>
      <c r="KO220" s="7">
        <f t="shared" ca="1" si="1157"/>
        <v>0</v>
      </c>
      <c r="KP220" s="7">
        <f t="shared" ca="1" si="1158"/>
        <v>0</v>
      </c>
      <c r="KQ220" s="7" t="str">
        <f ca="1">IFERROR(IF(KQ219+KP220&gt;KR$4,KQ219,KQ219+KP220),"")</f>
        <v/>
      </c>
      <c r="KR220" s="7">
        <f t="shared" ca="1" si="1250"/>
        <v>0</v>
      </c>
      <c r="KS220" s="7">
        <f t="shared" ca="1" si="1159"/>
        <v>0.67384232073128181</v>
      </c>
      <c r="KT220" s="7">
        <f t="shared" ca="1" si="1160"/>
        <v>-0.13538078226974337</v>
      </c>
      <c r="KU220" s="7">
        <f t="shared" ca="1" si="1161"/>
        <v>0</v>
      </c>
      <c r="KV220" s="7">
        <f t="shared" ca="1" si="1162"/>
        <v>0</v>
      </c>
      <c r="KW220" s="7" t="str">
        <f ca="1">IFERROR(IF(KW219+KV220&gt;KX$4,KW219,KW219+KV220),"")</f>
        <v/>
      </c>
      <c r="KX220" s="7">
        <f t="shared" ca="1" si="1251"/>
        <v>0</v>
      </c>
      <c r="KY220" s="7">
        <f t="shared" ca="1" si="1163"/>
        <v>0.22322106993191793</v>
      </c>
      <c r="KZ220" s="7">
        <f t="shared" ca="1" si="1164"/>
        <v>0.31524046852962051</v>
      </c>
      <c r="LA220" s="7">
        <f t="shared" ca="1" si="1165"/>
        <v>1</v>
      </c>
      <c r="LB220" s="7" t="str">
        <f t="shared" ca="1" si="1166"/>
        <v>4</v>
      </c>
      <c r="LC220" s="7" t="str">
        <f ca="1">IFERROR(IF(LC219+LB220&gt;LD$4,LC219,LC219+LB220),"")</f>
        <v/>
      </c>
      <c r="LD220" s="7">
        <f t="shared" ca="1" si="1252"/>
        <v>0</v>
      </c>
      <c r="LE220" s="7">
        <f t="shared" ca="1" si="1167"/>
        <v>0.44031072713385633</v>
      </c>
      <c r="LF220" s="7">
        <f t="shared" ca="1" si="1168"/>
        <v>9.8150811327682108E-2</v>
      </c>
      <c r="LG220" s="7">
        <f t="shared" ca="1" si="1169"/>
        <v>1</v>
      </c>
      <c r="LH220" s="7" t="str">
        <f t="shared" ca="1" si="1170"/>
        <v>4</v>
      </c>
      <c r="LI220" s="7" t="str">
        <f ca="1">IFERROR(IF(LI219+LH220&gt;LJ$4,LI219,LI219+LH220),"")</f>
        <v/>
      </c>
      <c r="LJ220" s="7">
        <f t="shared" ca="1" si="1253"/>
        <v>0</v>
      </c>
      <c r="LK220" s="7">
        <f t="shared" ca="1" si="1171"/>
        <v>0.93704907764674206</v>
      </c>
      <c r="LL220" s="7">
        <f t="shared" ca="1" si="1172"/>
        <v>-0.39858753918520362</v>
      </c>
      <c r="LM220" s="7">
        <f t="shared" ca="1" si="1173"/>
        <v>0</v>
      </c>
      <c r="LN220" s="7">
        <f t="shared" ca="1" si="1174"/>
        <v>0</v>
      </c>
      <c r="LO220" s="7" t="str">
        <f ca="1">IFERROR(IF(LO219+LN220&gt;LP$4,LO219,LO219+LN220),"")</f>
        <v/>
      </c>
      <c r="LP220" s="7">
        <f t="shared" ca="1" si="1254"/>
        <v>0</v>
      </c>
      <c r="LQ220" s="7">
        <f t="shared" ca="1" si="1175"/>
        <v>0.53085013983906559</v>
      </c>
      <c r="LR220" s="7">
        <f t="shared" ca="1" si="1176"/>
        <v>7.6113986224728425E-3</v>
      </c>
      <c r="LS220" s="7">
        <f t="shared" ca="1" si="1177"/>
        <v>1</v>
      </c>
      <c r="LT220" s="7" t="str">
        <f t="shared" ca="1" si="1178"/>
        <v>4</v>
      </c>
      <c r="LU220" s="7" t="str">
        <f ca="1">IFERROR(IF(LU219+LT220&gt;LV$4,LU219,LU219+LT220),"")</f>
        <v/>
      </c>
      <c r="LV220" s="7">
        <f t="shared" ca="1" si="1255"/>
        <v>0</v>
      </c>
      <c r="LW220" s="7">
        <f t="shared" ca="1" si="1179"/>
        <v>0.25875165456622395</v>
      </c>
      <c r="LX220" s="7">
        <f t="shared" ca="1" si="1180"/>
        <v>0.27970988389531448</v>
      </c>
      <c r="LY220" s="7">
        <f t="shared" ca="1" si="1181"/>
        <v>1</v>
      </c>
      <c r="LZ220" s="7" t="str">
        <f t="shared" ca="1" si="1182"/>
        <v>4</v>
      </c>
      <c r="MA220" s="7" t="str">
        <f ca="1">IFERROR(IF(MA219+LZ220&gt;MB$4,MA219,MA219+LZ220),"")</f>
        <v/>
      </c>
      <c r="MB220" s="7">
        <f t="shared" ca="1" si="1256"/>
        <v>0</v>
      </c>
      <c r="MC220" s="7">
        <f t="shared" ca="1" si="1183"/>
        <v>0.73090095468911909</v>
      </c>
      <c r="MD220" s="7">
        <f t="shared" ca="1" si="1184"/>
        <v>-0.19243941622758065</v>
      </c>
      <c r="ME220" s="7">
        <f t="shared" ca="1" si="1185"/>
        <v>0</v>
      </c>
      <c r="MF220" s="7">
        <f t="shared" ca="1" si="1186"/>
        <v>0</v>
      </c>
      <c r="MG220" s="7" t="str">
        <f ca="1">IFERROR(IF(MG219+MF220&gt;MH$4,MG219,MG219+MF220),"")</f>
        <v/>
      </c>
      <c r="MH220" s="7">
        <f t="shared" ca="1" si="1257"/>
        <v>0</v>
      </c>
      <c r="MI220" s="7">
        <f t="shared" ca="1" si="1187"/>
        <v>0.84073755044731313</v>
      </c>
      <c r="MJ220" s="7">
        <f t="shared" ca="1" si="1188"/>
        <v>-0.3022760119857747</v>
      </c>
      <c r="MK220" s="7">
        <f t="shared" ca="1" si="1189"/>
        <v>0</v>
      </c>
      <c r="ML220" s="7">
        <f t="shared" ca="1" si="1190"/>
        <v>0</v>
      </c>
      <c r="MM220" s="7" t="str">
        <f ca="1">IFERROR(IF(MM219+ML220&gt;MN$4,MM219,MM219+ML220),"")</f>
        <v/>
      </c>
      <c r="MN220" s="7">
        <f t="shared" ca="1" si="1258"/>
        <v>0</v>
      </c>
      <c r="MO220" s="7">
        <f t="shared" ca="1" si="1191"/>
        <v>0.25472508062024624</v>
      </c>
      <c r="MP220" s="7">
        <f t="shared" ca="1" si="1192"/>
        <v>0.2837364578412922</v>
      </c>
      <c r="MQ220" s="7">
        <f t="shared" ca="1" si="1193"/>
        <v>1</v>
      </c>
      <c r="MR220" s="7" t="str">
        <f t="shared" ca="1" si="1194"/>
        <v>4</v>
      </c>
      <c r="MS220" s="7" t="str">
        <f ca="1">IFERROR(IF(MS219+MR220&gt;MT$4,MS219,MS219+MR220),"")</f>
        <v/>
      </c>
      <c r="MT220" s="7">
        <f t="shared" ca="1" si="1259"/>
        <v>0</v>
      </c>
      <c r="MU220" s="7">
        <f t="shared" ca="1" si="1195"/>
        <v>0.60236920987407616</v>
      </c>
      <c r="MV220" s="7">
        <f t="shared" ca="1" si="1196"/>
        <v>-6.3907671412537725E-2</v>
      </c>
      <c r="MW220" s="7">
        <f t="shared" ca="1" si="1197"/>
        <v>0</v>
      </c>
      <c r="MX220" s="7">
        <f t="shared" ca="1" si="1198"/>
        <v>0</v>
      </c>
      <c r="MY220" s="7" t="str">
        <f ca="1">IFERROR(IF(MY219+MX220&gt;MZ$4,MY219,MY219+MX220),"")</f>
        <v/>
      </c>
      <c r="MZ220" s="7">
        <f t="shared" ca="1" si="1260"/>
        <v>0</v>
      </c>
      <c r="NA220" s="7">
        <f t="shared" ca="1" si="1199"/>
        <v>0.36338928165277173</v>
      </c>
      <c r="NB220" s="7">
        <f t="shared" ca="1" si="1200"/>
        <v>0.1750722568087667</v>
      </c>
      <c r="NC220" s="7">
        <f t="shared" ca="1" si="1201"/>
        <v>1</v>
      </c>
      <c r="ND220" s="7" t="str">
        <f t="shared" ca="1" si="1202"/>
        <v>4</v>
      </c>
      <c r="NE220" s="7" t="str">
        <f ca="1">IFERROR(IF(NE219+ND220&gt;NF$4,NE219,NE219+ND220),"")</f>
        <v/>
      </c>
      <c r="NF220" s="7">
        <f t="shared" ca="1" si="1261"/>
        <v>0</v>
      </c>
      <c r="NG220" s="7">
        <f t="shared" ca="1" si="1203"/>
        <v>0.3649663809403586</v>
      </c>
      <c r="NH220" s="7">
        <f t="shared" ca="1" si="1204"/>
        <v>0.17349515752117983</v>
      </c>
      <c r="NI220" s="7">
        <f t="shared" ca="1" si="1205"/>
        <v>1</v>
      </c>
      <c r="NJ220" s="7" t="str">
        <f t="shared" ca="1" si="1206"/>
        <v>4</v>
      </c>
      <c r="NK220" s="7" t="str">
        <f ca="1">IFERROR(IF(NK219+NJ220&gt;NL$4,NK219,NK219+NJ220),"")</f>
        <v/>
      </c>
      <c r="NL220" s="7">
        <f t="shared" ca="1" si="1262"/>
        <v>0</v>
      </c>
      <c r="NM220" s="7">
        <f t="shared" ca="1" si="1207"/>
        <v>0.3283219949160785</v>
      </c>
      <c r="NN220" s="7">
        <f t="shared" ca="1" si="1208"/>
        <v>0.21013954354545994</v>
      </c>
      <c r="NO220" s="7">
        <f t="shared" ca="1" si="1209"/>
        <v>1</v>
      </c>
      <c r="NP220" s="7" t="str">
        <f t="shared" ca="1" si="1210"/>
        <v>4</v>
      </c>
      <c r="NQ220" s="7" t="str">
        <f ca="1">IFERROR(IF(NQ219+NP220&gt;NR$4,NQ219,NQ219+NP220),"")</f>
        <v/>
      </c>
      <c r="NR220" s="7">
        <f t="shared" ca="1" si="1263"/>
        <v>0</v>
      </c>
      <c r="NT220">
        <v>222</v>
      </c>
      <c r="NU220" s="7" t="s">
        <v>19</v>
      </c>
      <c r="NV220" s="7" t="str">
        <f t="shared" ca="1" si="967"/>
        <v/>
      </c>
      <c r="NW220" s="7" t="str">
        <f t="shared" ca="1" si="961"/>
        <v/>
      </c>
      <c r="NX220" t="str">
        <f ca="1">IFERROR(VLOOKUP(NT220,$K$3:$AK$568,8,FALSE),"")</f>
        <v/>
      </c>
      <c r="NY220" t="str">
        <f ca="1">IFERROR(VLOOKUP(NT220,$K$3:$AK$568,9,FALSE),"")</f>
        <v/>
      </c>
      <c r="NZ220" s="7" t="str">
        <f ca="1">IFERROR(VLOOKUP(NT220,$K$3:$AK$568,27,FALSE),"")</f>
        <v/>
      </c>
      <c r="OB220">
        <v>222</v>
      </c>
      <c r="OC220" s="7" t="s">
        <v>19</v>
      </c>
      <c r="OD220" t="e">
        <f t="shared" ca="1" si="968"/>
        <v>#N/A</v>
      </c>
      <c r="OE220" s="7" t="str">
        <f t="shared" ca="1" si="969"/>
        <v/>
      </c>
      <c r="OF220" s="7" t="str">
        <f t="shared" ca="1" si="970"/>
        <v/>
      </c>
      <c r="OG220" t="str">
        <f t="shared" ca="1" si="971"/>
        <v/>
      </c>
      <c r="OI220">
        <v>222</v>
      </c>
      <c r="OJ220" s="7" t="s">
        <v>19</v>
      </c>
      <c r="OK220" s="7" t="str">
        <f t="shared" ca="1" si="972"/>
        <v/>
      </c>
      <c r="OL220" s="7" t="str">
        <f t="shared" ca="1" si="973"/>
        <v/>
      </c>
      <c r="OM220" t="str">
        <f ca="1">IFERROR(VLOOKUP(OI220,$L$3:$AK$568,7,FALSE),"")</f>
        <v/>
      </c>
      <c r="ON220" t="str">
        <f ca="1">IFERROR(VLOOKUP(OI220,$L$3:$AK$568,8,FALSE),"")</f>
        <v/>
      </c>
      <c r="OO220" s="7" t="str">
        <f ca="1">IFERROR(VLOOKUP(OI220,$L$3:$AK$568,26,FALSE),"")</f>
        <v/>
      </c>
      <c r="OQ220">
        <v>222</v>
      </c>
      <c r="OR220" s="7" t="s">
        <v>19</v>
      </c>
      <c r="OS220" t="e">
        <f t="shared" ca="1" si="974"/>
        <v>#N/A</v>
      </c>
      <c r="OT220" s="7" t="str">
        <f t="shared" ca="1" si="975"/>
        <v/>
      </c>
      <c r="OU220" s="7" t="str">
        <f t="shared" ca="1" si="976"/>
        <v/>
      </c>
      <c r="OV220" t="str">
        <f t="shared" ca="1" si="977"/>
        <v/>
      </c>
      <c r="OX220">
        <v>222</v>
      </c>
      <c r="OY220" s="7" t="s">
        <v>19</v>
      </c>
      <c r="OZ220" s="7" t="str">
        <f t="shared" ca="1" si="978"/>
        <v/>
      </c>
      <c r="PA220" s="7" t="str">
        <f t="shared" ca="1" si="979"/>
        <v/>
      </c>
      <c r="PB220" t="str">
        <f ca="1">IFERROR(VLOOKUP(OX220,$M$3:$AK$568,6,FALSE),"")</f>
        <v/>
      </c>
      <c r="PC220" t="str">
        <f ca="1">IFERROR(VLOOKUP(OX220,$M$3:$AK$568,7,FALSE),"")</f>
        <v/>
      </c>
      <c r="PD220" s="7" t="str">
        <f ca="1">IFERROR(VLOOKUP(OX220,$M$3:$AK$568,25,FALSE),"")</f>
        <v/>
      </c>
      <c r="PF220">
        <v>222</v>
      </c>
      <c r="PG220" s="7" t="s">
        <v>19</v>
      </c>
      <c r="PH220" t="e">
        <f t="shared" ca="1" si="980"/>
        <v>#N/A</v>
      </c>
      <c r="PI220" s="7" t="str">
        <f t="shared" ca="1" si="981"/>
        <v/>
      </c>
      <c r="PJ220" s="7" t="str">
        <f t="shared" ca="1" si="982"/>
        <v/>
      </c>
      <c r="PK220" t="str">
        <f t="shared" ca="1" si="983"/>
        <v/>
      </c>
      <c r="PM220">
        <v>222</v>
      </c>
      <c r="PN220" s="7" t="s">
        <v>19</v>
      </c>
      <c r="PO220" s="202" t="str">
        <f t="shared" ca="1" si="984"/>
        <v/>
      </c>
      <c r="PP220" s="7" t="str">
        <f t="shared" ca="1" si="985"/>
        <v/>
      </c>
      <c r="PQ220" t="str">
        <f ca="1">IFERROR(VLOOKUP(PM220,$G$325:$R$409,12,FALSE),"")</f>
        <v/>
      </c>
      <c r="PR220" t="e">
        <f ca="1">VLOOKUP(PM220,$G$324:$Q$409,11,FALSE)</f>
        <v>#N/A</v>
      </c>
      <c r="PS220" s="7" t="str">
        <f ca="1">VLOOKUP(PQ220,$R$325:$Y$409,8,FALSE)</f>
        <v>- -</v>
      </c>
      <c r="PT220" s="7">
        <f ca="1">ReSt</f>
        <v>-4</v>
      </c>
      <c r="PU220" s="7" t="e">
        <f t="shared" ca="1" si="986"/>
        <v>#N/A</v>
      </c>
      <c r="PV220" s="7" t="e">
        <f t="shared" ca="1" si="987"/>
        <v>#N/A</v>
      </c>
      <c r="PW220" s="7" t="str">
        <f ca="1">VLOOKUP(PQ220,$R$325:$AK$409,8,FALSE)</f>
        <v>- -</v>
      </c>
      <c r="PX220" s="7"/>
      <c r="PY220">
        <v>222</v>
      </c>
      <c r="PZ220" s="7" t="s">
        <v>19</v>
      </c>
      <c r="QA220" t="str">
        <f t="shared" ca="1" si="988"/>
        <v/>
      </c>
      <c r="QB220" s="7" t="str">
        <f t="shared" ca="1" si="989"/>
        <v/>
      </c>
      <c r="QC220" s="7" t="str">
        <f t="shared" ca="1" si="990"/>
        <v/>
      </c>
      <c r="QD220" t="str">
        <f t="shared" ca="1" si="991"/>
        <v/>
      </c>
      <c r="QF220">
        <v>222</v>
      </c>
      <c r="QG220" s="7" t="s">
        <v>19</v>
      </c>
      <c r="QH220" s="7" t="str">
        <f t="shared" ca="1" si="992"/>
        <v/>
      </c>
      <c r="QI220" s="7" t="e">
        <f t="shared" ca="1" si="993"/>
        <v>#VALUE!</v>
      </c>
      <c r="QJ220" t="e">
        <f t="shared" ca="1" si="994"/>
        <v>#N/A</v>
      </c>
      <c r="QK220" s="7" t="e">
        <f t="shared" ca="1" si="995"/>
        <v>#N/A</v>
      </c>
      <c r="QM220">
        <v>222</v>
      </c>
      <c r="QN220" s="7" t="s">
        <v>19</v>
      </c>
      <c r="QO220" t="str">
        <f t="shared" ca="1" si="996"/>
        <v/>
      </c>
      <c r="QP220" s="7" t="str">
        <f t="shared" ca="1" si="997"/>
        <v/>
      </c>
      <c r="QQ220" t="str">
        <f t="shared" ca="1" si="998"/>
        <v/>
      </c>
    </row>
    <row r="221" spans="1:459" x14ac:dyDescent="0.25">
      <c r="A221" s="240" t="str">
        <f>IF('Character Sheet'!$B$4="Creature","N","Y")</f>
        <v>Y</v>
      </c>
      <c r="C221" s="75"/>
      <c r="D221" s="76"/>
      <c r="F221" s="75"/>
      <c r="G221" s="76"/>
      <c r="I221" s="75" t="s">
        <v>1812</v>
      </c>
      <c r="J221" s="85"/>
      <c r="K221" s="85">
        <f t="shared" ca="1" si="962"/>
        <v>7</v>
      </c>
      <c r="L221" s="85">
        <f t="shared" ca="1" si="1265"/>
        <v>1</v>
      </c>
      <c r="M221" s="70">
        <f t="shared" ca="1" si="956"/>
        <v>10</v>
      </c>
      <c r="O221" s="222">
        <f t="shared" ca="1" si="963"/>
        <v>160</v>
      </c>
      <c r="Q221" s="7" t="s">
        <v>1744</v>
      </c>
      <c r="R221" s="9" t="s">
        <v>1739</v>
      </c>
      <c r="S221" s="9" t="s">
        <v>1975</v>
      </c>
      <c r="T221" s="61" t="str">
        <f>SUBSTITUTE(IFERROR(IFERROR(VLOOKUP(R221,'[1]Skill Statistics'!$A$3:$C$513,2,FALSE),VLOOKUP(Q221,'[1]Skill Statistics'!$A$3:$C$513,2,FALSE)),T220),"R*","ReSt")</f>
        <v>Me/Me</v>
      </c>
      <c r="U221" s="61" t="str">
        <f>IFERROR(IFERROR(VLOOKUP(R221,'[1]Skill Statistics'!$A$3:$C$513,3,FALSE),VLOOKUP(Q221,'[1]Skill Statistics'!$A$3:$C$513,3,FALSE)),U220)</f>
        <v>Re</v>
      </c>
      <c r="V221" s="61" t="str">
        <f>IF(ISNUMBER(SEARCH("Category",R221)),"- -",IFERROR(IFERROR(VLOOKUP(Q221,[1]Professions!$A$4:$AM$288,MATCH(Profession,[1]Professions!$A$1:$AM$1,0),FALSE),VLOOKUP(Q221,Calculations!$B$91:$I$95,8,FALSE)),"- -"))</f>
        <v>2 / 4</v>
      </c>
      <c r="W221" s="60">
        <f t="shared" si="964"/>
        <v>0</v>
      </c>
      <c r="X221" s="7">
        <f ca="1">IFERROR(VLOOKUP(R221,$BS$6:$NR$519,MATCH(ActualLevel,$BS$3:$NR$3,0),FALSE),"- -")</f>
        <v>0</v>
      </c>
      <c r="Y221" s="7">
        <f t="shared" ca="1" si="1269"/>
        <v>0</v>
      </c>
      <c r="Z221" s="7">
        <f ca="1">IFERROR(VLOOKUP(Y221,Charts!$BQ$2:$BR$52,2,FALSE),"- -")</f>
        <v>-25</v>
      </c>
      <c r="AA221" s="7">
        <f t="shared" ca="1" si="1000"/>
        <v>3</v>
      </c>
      <c r="AB221" s="7">
        <f t="shared" ca="1" si="1266"/>
        <v>0</v>
      </c>
      <c r="AC221" s="7"/>
      <c r="AD221" s="7"/>
      <c r="AE221" s="7"/>
      <c r="AF221" s="7"/>
      <c r="AG221" s="7"/>
      <c r="AH221" s="43"/>
      <c r="AI221" s="7"/>
      <c r="AJ221" s="7"/>
      <c r="AK221" s="7">
        <f t="shared" ca="1" si="1001"/>
        <v>-22</v>
      </c>
      <c r="AL221" s="7"/>
      <c r="AM221" s="69">
        <f>IFERROR(VLOOKUP(R221,'[1]Skill Statistics'!$A$3:$AN$513,MATCH(Profession,'[1]Skill Statistics'!$A$2:$AN$2,0),FALSE),0)</f>
        <v>0</v>
      </c>
      <c r="AN221" s="85">
        <f>IFERROR(VLOOKUP(Q221,'[1]Skill Statistics'!$A$3:$BK$513,MATCH(Archetype,'[1]Skill Statistics'!$A$2:$BK$2,0),FALSE),0)</f>
        <v>0</v>
      </c>
      <c r="AO221" s="85">
        <f>IFERROR(VLOOKUP(Q221,'[1]Skill Statistics'!$A$3:$BB$513,MATCH(Race,'[1]Skill Statistics'!$A$2:$BB$2,0),FALSE),0)</f>
        <v>0</v>
      </c>
      <c r="AP221" s="85">
        <f t="shared" ca="1" si="965"/>
        <v>0.3</v>
      </c>
      <c r="AQ221" s="70"/>
      <c r="AS221" s="69">
        <f>IFERROR(VLOOKUP(Q221,'[1]Professional Skills'!$A$4:$AM$288,MATCH(Profession,'[1]Professional Skills'!$A$3:$AM$3,0),FALSE),"- -")</f>
        <v>0</v>
      </c>
      <c r="AT221" t="s">
        <v>1812</v>
      </c>
      <c r="AU221" s="7" t="str">
        <f t="shared" si="1268"/>
        <v/>
      </c>
      <c r="AV221" s="7">
        <f t="shared" ca="1" si="1267"/>
        <v>0</v>
      </c>
      <c r="AW221" t="str">
        <f t="shared" si="1004"/>
        <v/>
      </c>
      <c r="AX221" t="str">
        <f>IFERROR(_xlfn.RANK.EQ(AW221,$AW$5:$AW$568),"")</f>
        <v/>
      </c>
      <c r="AY221">
        <f t="shared" si="959"/>
        <v>0</v>
      </c>
      <c r="AZ221" s="70" t="str">
        <f t="shared" si="1002"/>
        <v/>
      </c>
      <c r="BB221" s="69">
        <f>IFERROR(IF(Q221="Language",VLOOKUP(R221,[1]Cultures!$B$4:$N$218,MATCH(Culture,[1]Cultures!$B$3:$N$3,0),FALSE),VLOOKUP(Q221,[1]Cultures!$B$4:$O$212,MATCH(Culture,[1]Cultures!$B$3:$O$3,0),FALSE)),"- -")</f>
        <v>0</v>
      </c>
      <c r="BD221">
        <f t="shared" ca="1" si="1264"/>
        <v>0</v>
      </c>
      <c r="BE221" t="str">
        <f t="shared" si="1211"/>
        <v/>
      </c>
      <c r="BI221" s="7">
        <f t="shared" si="1003"/>
        <v>0</v>
      </c>
      <c r="BK221" s="7"/>
      <c r="BL221" s="70">
        <f t="shared" si="960"/>
        <v>0</v>
      </c>
      <c r="BN221" s="69">
        <f>IFERROR(VLOOKUP(V221,Charts!$BT$2:$BV$14,3,FALSE),"- -")</f>
        <v>0.76923076923076927</v>
      </c>
      <c r="BO221" s="85">
        <f t="shared" ca="1" si="966"/>
        <v>1.7907049865169644</v>
      </c>
      <c r="BP221" s="70">
        <f t="shared" ca="1" si="1212"/>
        <v>160</v>
      </c>
      <c r="BR221" s="7">
        <v>220</v>
      </c>
      <c r="BS221" s="9" t="str">
        <f ca="1">VLOOKUP(BR221,$O$3:$R$568,4,FALSE)</f>
        <v>Roofer</v>
      </c>
      <c r="BT221" s="7" t="str">
        <f ca="1">VLOOKUP(BS221,$R$3:$V$568,5,FALSE)</f>
        <v>2 / 4</v>
      </c>
      <c r="BU221" s="7">
        <f ca="1">VLOOKUP(BT221,Charts!$BT$2:$BV$14,3,FALSE)</f>
        <v>0.76923076923076927</v>
      </c>
      <c r="BV221" s="7" t="str">
        <f t="shared" ca="1" si="1005"/>
        <v>2</v>
      </c>
      <c r="BW221" s="7" t="str">
        <f t="shared" ca="1" si="1006"/>
        <v>4</v>
      </c>
      <c r="BY221" s="7">
        <f t="shared" ca="1" si="1007"/>
        <v>0.84882120048118159</v>
      </c>
      <c r="BZ221" s="7">
        <f t="shared" ca="1" si="1008"/>
        <v>-7.9590431250412319E-2</v>
      </c>
      <c r="CA221" s="7">
        <f t="shared" ca="1" si="1009"/>
        <v>0</v>
      </c>
      <c r="CB221" s="7">
        <f t="shared" ca="1" si="1010"/>
        <v>0</v>
      </c>
      <c r="CC221" s="7" t="str">
        <f ca="1">IFERROR(IF(CC220+CB221&gt;CD$4,CC220,CC220+CB221),"")</f>
        <v/>
      </c>
      <c r="CD221" s="7">
        <f t="shared" ca="1" si="1213"/>
        <v>0</v>
      </c>
      <c r="CE221" s="7">
        <f t="shared" ca="1" si="1011"/>
        <v>0.89136154545018342</v>
      </c>
      <c r="CF221" s="7">
        <f t="shared" ca="1" si="1012"/>
        <v>-0.12213077621941415</v>
      </c>
      <c r="CG221" s="7">
        <f t="shared" ca="1" si="1013"/>
        <v>0</v>
      </c>
      <c r="CH221" s="7">
        <f t="shared" ca="1" si="1014"/>
        <v>0</v>
      </c>
      <c r="CI221" s="7" t="str">
        <f ca="1">IFERROR(IF(CI220+CH221&gt;CJ$4,CI220,CI220+CH221),"")</f>
        <v/>
      </c>
      <c r="CJ221" s="7">
        <f t="shared" ca="1" si="1214"/>
        <v>0</v>
      </c>
      <c r="CK221" s="7">
        <f t="shared" ca="1" si="1015"/>
        <v>0.24758642270336861</v>
      </c>
      <c r="CL221" s="7">
        <f t="shared" ca="1" si="1016"/>
        <v>0.52164434652740066</v>
      </c>
      <c r="CM221" s="7">
        <f t="shared" ca="1" si="1017"/>
        <v>1</v>
      </c>
      <c r="CN221" s="7" t="str">
        <f t="shared" ca="1" si="1018"/>
        <v>2</v>
      </c>
      <c r="CO221" s="7" t="str">
        <f ca="1">IFERROR(IF(CO220+CN221&gt;CP$4,CO220,CO220+CN221),"")</f>
        <v/>
      </c>
      <c r="CP221" s="7">
        <f t="shared" ca="1" si="1215"/>
        <v>0</v>
      </c>
      <c r="CQ221" s="7">
        <f t="shared" ca="1" si="1019"/>
        <v>0.35051298515414431</v>
      </c>
      <c r="CR221" s="7">
        <f t="shared" ca="1" si="1020"/>
        <v>0.41871778407662497</v>
      </c>
      <c r="CS221" s="7">
        <f t="shared" ca="1" si="1021"/>
        <v>1</v>
      </c>
      <c r="CT221" s="7" t="str">
        <f t="shared" ca="1" si="1022"/>
        <v>2</v>
      </c>
      <c r="CU221" s="7" t="str">
        <f ca="1">IFERROR(IF(CU220+CT221&gt;CV$4,CU220,CU220+CT221),"")</f>
        <v/>
      </c>
      <c r="CV221" s="7">
        <f t="shared" ca="1" si="1216"/>
        <v>0</v>
      </c>
      <c r="CW221" s="7">
        <f t="shared" ca="1" si="1023"/>
        <v>0.15446553861105328</v>
      </c>
      <c r="CX221" s="7">
        <f t="shared" ca="1" si="1024"/>
        <v>0.614765230619716</v>
      </c>
      <c r="CY221" s="7">
        <f t="shared" ca="1" si="1025"/>
        <v>1</v>
      </c>
      <c r="CZ221" s="7" t="str">
        <f t="shared" ca="1" si="1026"/>
        <v>2</v>
      </c>
      <c r="DA221" s="7" t="str">
        <f ca="1">IFERROR(IF(DA220+CZ221&gt;DB$4,DA220,DA220+CZ221),"")</f>
        <v/>
      </c>
      <c r="DB221" s="7">
        <f t="shared" ca="1" si="1217"/>
        <v>0</v>
      </c>
      <c r="DC221" s="7">
        <f t="shared" ca="1" si="1027"/>
        <v>0.26961877729088835</v>
      </c>
      <c r="DD221" s="7">
        <f t="shared" ca="1" si="1028"/>
        <v>0.49961199193988093</v>
      </c>
      <c r="DE221" s="7">
        <f t="shared" ca="1" si="1029"/>
        <v>1</v>
      </c>
      <c r="DF221" s="7" t="str">
        <f t="shared" ca="1" si="1030"/>
        <v>2</v>
      </c>
      <c r="DG221" s="7" t="str">
        <f ca="1">IFERROR(IF(DG220+DF221&gt;DH$4,DG220,DG220+DF221),"")</f>
        <v/>
      </c>
      <c r="DH221" s="7">
        <f t="shared" ca="1" si="1218"/>
        <v>0</v>
      </c>
      <c r="DI221" s="7">
        <f t="shared" ca="1" si="1031"/>
        <v>5.3533544186541437E-2</v>
      </c>
      <c r="DJ221" s="7">
        <f t="shared" ca="1" si="1032"/>
        <v>0.71569722504422784</v>
      </c>
      <c r="DK221" s="7">
        <f t="shared" ca="1" si="1033"/>
        <v>1</v>
      </c>
      <c r="DL221" s="7" t="str">
        <f t="shared" ca="1" si="1034"/>
        <v>2</v>
      </c>
      <c r="DM221" s="7" t="str">
        <f ca="1">IFERROR(IF(DM220+DL221&gt;DN$4,DM220,DM220+DL221),"")</f>
        <v/>
      </c>
      <c r="DN221" s="7">
        <f t="shared" ca="1" si="1219"/>
        <v>0</v>
      </c>
      <c r="DO221" s="7">
        <f t="shared" ca="1" si="1035"/>
        <v>0.88250461883630904</v>
      </c>
      <c r="DP221" s="7">
        <f t="shared" ca="1" si="1036"/>
        <v>-0.11327384960553977</v>
      </c>
      <c r="DQ221" s="7">
        <f t="shared" ca="1" si="1037"/>
        <v>0</v>
      </c>
      <c r="DR221" s="7">
        <f t="shared" ca="1" si="1038"/>
        <v>0</v>
      </c>
      <c r="DS221" s="7" t="str">
        <f ca="1">IFERROR(IF(DS220+DR221&gt;DT$4,DS220,DS220+DR221),"")</f>
        <v/>
      </c>
      <c r="DT221" s="7">
        <f t="shared" ca="1" si="1220"/>
        <v>0</v>
      </c>
      <c r="DU221" s="7">
        <f t="shared" ca="1" si="1039"/>
        <v>0.12699883364712672</v>
      </c>
      <c r="DV221" s="7">
        <f t="shared" ca="1" si="1040"/>
        <v>0.64223193558364255</v>
      </c>
      <c r="DW221" s="7">
        <f t="shared" ca="1" si="1041"/>
        <v>1</v>
      </c>
      <c r="DX221" s="7" t="str">
        <f t="shared" ca="1" si="1042"/>
        <v>2</v>
      </c>
      <c r="DY221" s="7" t="str">
        <f ca="1">IFERROR(IF(DY220+DX221&gt;DZ$4,DY220,DY220+DX221),"")</f>
        <v/>
      </c>
      <c r="DZ221" s="7">
        <f t="shared" ca="1" si="1221"/>
        <v>0</v>
      </c>
      <c r="EA221" s="7">
        <f t="shared" ca="1" si="1043"/>
        <v>0.86247273601793895</v>
      </c>
      <c r="EB221" s="7">
        <f t="shared" ca="1" si="1044"/>
        <v>-9.3241966787169672E-2</v>
      </c>
      <c r="EC221" s="7">
        <f t="shared" ca="1" si="1045"/>
        <v>0</v>
      </c>
      <c r="ED221" s="7">
        <f t="shared" ca="1" si="1046"/>
        <v>0</v>
      </c>
      <c r="EE221" s="7" t="str">
        <f ca="1">IFERROR(IF(EE220+ED221&gt;EF$4,EE220,EE220+ED221),"")</f>
        <v/>
      </c>
      <c r="EF221" s="7">
        <f t="shared" ca="1" si="1222"/>
        <v>0</v>
      </c>
      <c r="EG221" s="7">
        <f t="shared" ca="1" si="1047"/>
        <v>0.51174386384905723</v>
      </c>
      <c r="EH221" s="7">
        <f t="shared" ca="1" si="1048"/>
        <v>0.25748690538171204</v>
      </c>
      <c r="EI221" s="7">
        <f t="shared" ca="1" si="1049"/>
        <v>1</v>
      </c>
      <c r="EJ221" s="7" t="str">
        <f t="shared" ca="1" si="1050"/>
        <v>2</v>
      </c>
      <c r="EK221" s="7" t="str">
        <f ca="1">IFERROR(IF(EK220+EJ221&gt;EL$4,EK220,EK220+EJ221),"")</f>
        <v/>
      </c>
      <c r="EL221" s="7">
        <f t="shared" ca="1" si="1223"/>
        <v>0</v>
      </c>
      <c r="EM221" s="7">
        <f t="shared" ca="1" si="1051"/>
        <v>0.53357056923870427</v>
      </c>
      <c r="EN221" s="7">
        <f t="shared" ca="1" si="1052"/>
        <v>0.235660199992065</v>
      </c>
      <c r="EO221" s="7">
        <f t="shared" ca="1" si="1053"/>
        <v>1</v>
      </c>
      <c r="EP221" s="7" t="str">
        <f t="shared" ca="1" si="1054"/>
        <v>2</v>
      </c>
      <c r="EQ221" s="7" t="str">
        <f ca="1">IFERROR(IF(EQ220+EP221&gt;ER$4,EQ220,EQ220+EP221),"")</f>
        <v/>
      </c>
      <c r="ER221" s="7">
        <f t="shared" ca="1" si="1224"/>
        <v>0</v>
      </c>
      <c r="ES221" s="7">
        <f t="shared" ca="1" si="1055"/>
        <v>0.79690985368835765</v>
      </c>
      <c r="ET221" s="7">
        <f t="shared" ca="1" si="1056"/>
        <v>-2.7679084457588377E-2</v>
      </c>
      <c r="EU221" s="7">
        <f t="shared" ca="1" si="1057"/>
        <v>0</v>
      </c>
      <c r="EV221" s="7">
        <f t="shared" ca="1" si="1058"/>
        <v>0</v>
      </c>
      <c r="EW221" s="7" t="str">
        <f ca="1">IFERROR(IF(EW220+EV221&gt;EX$4,EW220,EW220+EV221),"")</f>
        <v/>
      </c>
      <c r="EX221" s="7">
        <f t="shared" ca="1" si="1225"/>
        <v>0</v>
      </c>
      <c r="EY221" s="7">
        <f t="shared" ca="1" si="1059"/>
        <v>0.17109616716450893</v>
      </c>
      <c r="EZ221" s="7">
        <f t="shared" ca="1" si="1060"/>
        <v>0.59813460206626035</v>
      </c>
      <c r="FA221" s="7">
        <f t="shared" ca="1" si="1061"/>
        <v>1</v>
      </c>
      <c r="FB221" s="7" t="str">
        <f t="shared" ca="1" si="1062"/>
        <v>2</v>
      </c>
      <c r="FC221" s="7" t="str">
        <f ca="1">IFERROR(IF(FC220+FB221&gt;FD$4,FC220,FC220+FB221),"")</f>
        <v/>
      </c>
      <c r="FD221" s="7">
        <f t="shared" ca="1" si="1226"/>
        <v>0</v>
      </c>
      <c r="FE221" s="7">
        <f t="shared" ca="1" si="1063"/>
        <v>0.98935181199727429</v>
      </c>
      <c r="FF221" s="7">
        <f t="shared" ca="1" si="1064"/>
        <v>-0.22012104276650502</v>
      </c>
      <c r="FG221" s="7">
        <f t="shared" ca="1" si="1065"/>
        <v>0</v>
      </c>
      <c r="FH221" s="7">
        <f t="shared" ca="1" si="1066"/>
        <v>0</v>
      </c>
      <c r="FI221" s="7" t="str">
        <f ca="1">IFERROR(IF(FI220+FH221&gt;FJ$4,FI220,FI220+FH221),"")</f>
        <v/>
      </c>
      <c r="FJ221" s="7">
        <f t="shared" ca="1" si="1227"/>
        <v>0</v>
      </c>
      <c r="FK221" s="7">
        <f t="shared" ca="1" si="1067"/>
        <v>0.44670472981123377</v>
      </c>
      <c r="FL221" s="7">
        <f t="shared" ca="1" si="1068"/>
        <v>0.3225260394195355</v>
      </c>
      <c r="FM221" s="7">
        <f t="shared" ca="1" si="1069"/>
        <v>1</v>
      </c>
      <c r="FN221" s="7" t="str">
        <f t="shared" ca="1" si="1070"/>
        <v>2</v>
      </c>
      <c r="FO221" s="7" t="str">
        <f ca="1">IFERROR(IF(FO220+FN221&gt;FP$4,FO220,FO220+FN221),"")</f>
        <v/>
      </c>
      <c r="FP221" s="7">
        <f t="shared" ca="1" si="1228"/>
        <v>0</v>
      </c>
      <c r="FQ221" s="7">
        <f t="shared" ca="1" si="1071"/>
        <v>2.7523663363820949E-3</v>
      </c>
      <c r="FR221" s="7">
        <f t="shared" ca="1" si="1072"/>
        <v>0.76647840289438718</v>
      </c>
      <c r="FS221" s="7">
        <f t="shared" ca="1" si="1073"/>
        <v>1</v>
      </c>
      <c r="FT221" s="7" t="str">
        <f t="shared" ca="1" si="1074"/>
        <v>2</v>
      </c>
      <c r="FU221" s="7" t="str">
        <f ca="1">IFERROR(IF(FU220+FT221&gt;FV$4,FU220,FU220+FT221),"")</f>
        <v/>
      </c>
      <c r="FV221" s="7">
        <f t="shared" ca="1" si="1229"/>
        <v>0</v>
      </c>
      <c r="FW221" s="7">
        <f t="shared" ca="1" si="1075"/>
        <v>6.212353605461185E-2</v>
      </c>
      <c r="FX221" s="7">
        <f t="shared" ca="1" si="1076"/>
        <v>0.70710723317615742</v>
      </c>
      <c r="FY221" s="7">
        <f t="shared" ca="1" si="1077"/>
        <v>1</v>
      </c>
      <c r="FZ221" s="7" t="str">
        <f t="shared" ca="1" si="1078"/>
        <v>2</v>
      </c>
      <c r="GA221" s="7" t="str">
        <f ca="1">IFERROR(IF(GA220+FZ221&gt;GB$4,GA220,GA220+FZ221),"")</f>
        <v/>
      </c>
      <c r="GB221" s="7">
        <f t="shared" ca="1" si="1230"/>
        <v>0</v>
      </c>
      <c r="GC221" s="7">
        <f t="shared" ca="1" si="1079"/>
        <v>0.45658923112142269</v>
      </c>
      <c r="GD221" s="7">
        <f t="shared" ca="1" si="1080"/>
        <v>0.31264153810934658</v>
      </c>
      <c r="GE221" s="7">
        <f t="shared" ca="1" si="1081"/>
        <v>1</v>
      </c>
      <c r="GF221" s="7" t="str">
        <f t="shared" ca="1" si="1082"/>
        <v>2</v>
      </c>
      <c r="GG221" s="7" t="str">
        <f ca="1">IFERROR(IF(GG220+GF221&gt;GH$4,GG220,GG220+GF221),"")</f>
        <v/>
      </c>
      <c r="GH221" s="7">
        <f t="shared" ca="1" si="1231"/>
        <v>0</v>
      </c>
      <c r="GI221" s="7">
        <f t="shared" ca="1" si="1083"/>
        <v>0.60766682693400087</v>
      </c>
      <c r="GJ221" s="7">
        <f t="shared" ca="1" si="1084"/>
        <v>0.1615639422967684</v>
      </c>
      <c r="GK221" s="7">
        <f t="shared" ca="1" si="1085"/>
        <v>1</v>
      </c>
      <c r="GL221" s="7" t="str">
        <f t="shared" ca="1" si="1086"/>
        <v>2</v>
      </c>
      <c r="GM221" s="7" t="str">
        <f ca="1">IFERROR(IF(GM220+GL221&gt;GN$4,GM220,GM220+GL221),"")</f>
        <v/>
      </c>
      <c r="GN221" s="7">
        <f t="shared" ca="1" si="1232"/>
        <v>0</v>
      </c>
      <c r="GO221" s="7">
        <f t="shared" ca="1" si="1087"/>
        <v>0.78254100381955038</v>
      </c>
      <c r="GP221" s="7">
        <f t="shared" ca="1" si="1088"/>
        <v>-1.3310234588781111E-2</v>
      </c>
      <c r="GQ221" s="7">
        <f t="shared" ca="1" si="1089"/>
        <v>0</v>
      </c>
      <c r="GR221" s="7">
        <f t="shared" ca="1" si="1090"/>
        <v>0</v>
      </c>
      <c r="GS221" s="7" t="str">
        <f ca="1">IFERROR(IF(GS220+GR221&gt;GT$4,GS220,GS220+GR221),"")</f>
        <v/>
      </c>
      <c r="GT221" s="7">
        <f t="shared" ca="1" si="1233"/>
        <v>0</v>
      </c>
      <c r="GU221" s="7">
        <f t="shared" ca="1" si="1091"/>
        <v>0.39275426301578031</v>
      </c>
      <c r="GV221" s="7">
        <f t="shared" ca="1" si="1092"/>
        <v>0.37647650621498896</v>
      </c>
      <c r="GW221" s="7">
        <f t="shared" ca="1" si="1093"/>
        <v>1</v>
      </c>
      <c r="GX221" s="7" t="str">
        <f t="shared" ca="1" si="1094"/>
        <v>2</v>
      </c>
      <c r="GY221" s="7" t="str">
        <f ca="1">IFERROR(IF(GY220+GX221&gt;GZ$4,GY220,GY220+GX221),"")</f>
        <v/>
      </c>
      <c r="GZ221" s="7">
        <f t="shared" ca="1" si="1234"/>
        <v>0</v>
      </c>
      <c r="HA221" s="7">
        <f t="shared" ca="1" si="1095"/>
        <v>0.62825255313223671</v>
      </c>
      <c r="HB221" s="7">
        <f t="shared" ca="1" si="1096"/>
        <v>0.14097821609853256</v>
      </c>
      <c r="HC221" s="7">
        <f t="shared" ca="1" si="1097"/>
        <v>1</v>
      </c>
      <c r="HD221" s="7" t="str">
        <f t="shared" ca="1" si="1098"/>
        <v>2</v>
      </c>
      <c r="HE221" s="7" t="str">
        <f ca="1">IFERROR(IF(HE220+HD221&gt;HF$4,HE220,HE220+HD221),"")</f>
        <v/>
      </c>
      <c r="HF221" s="7">
        <f t="shared" ca="1" si="1235"/>
        <v>0</v>
      </c>
      <c r="HG221" s="7">
        <f t="shared" ca="1" si="1099"/>
        <v>0.93360691111507332</v>
      </c>
      <c r="HH221" s="7">
        <f t="shared" ca="1" si="1100"/>
        <v>-0.16437614188430405</v>
      </c>
      <c r="HI221" s="7">
        <f t="shared" ca="1" si="1101"/>
        <v>0</v>
      </c>
      <c r="HJ221" s="7">
        <f t="shared" ca="1" si="1102"/>
        <v>0</v>
      </c>
      <c r="HK221" s="7" t="str">
        <f ca="1">IFERROR(IF(HK220+HJ221&gt;HL$4,HK220,HK220+HJ221),"")</f>
        <v/>
      </c>
      <c r="HL221" s="7">
        <f t="shared" ca="1" si="1236"/>
        <v>0</v>
      </c>
      <c r="HM221" s="7">
        <f t="shared" ca="1" si="1103"/>
        <v>0.89177006054095442</v>
      </c>
      <c r="HN221" s="7">
        <f t="shared" ca="1" si="1104"/>
        <v>-0.12253929131018515</v>
      </c>
      <c r="HO221" s="7">
        <f t="shared" ca="1" si="1105"/>
        <v>0</v>
      </c>
      <c r="HP221" s="7">
        <f t="shared" ca="1" si="1106"/>
        <v>0</v>
      </c>
      <c r="HQ221" s="7" t="str">
        <f ca="1">IFERROR(IF(HQ220+HP221&gt;HR$4,HQ220,HQ220+HP221),"")</f>
        <v/>
      </c>
      <c r="HR221" s="7">
        <f t="shared" ca="1" si="1237"/>
        <v>0</v>
      </c>
      <c r="HS221" s="7">
        <f t="shared" ca="1" si="1107"/>
        <v>0.70968003633839516</v>
      </c>
      <c r="HT221" s="7">
        <f t="shared" ca="1" si="1108"/>
        <v>5.9550732892374114E-2</v>
      </c>
      <c r="HU221" s="7">
        <f t="shared" ca="1" si="1109"/>
        <v>1</v>
      </c>
      <c r="HV221" s="7" t="str">
        <f t="shared" ca="1" si="1110"/>
        <v>2</v>
      </c>
      <c r="HW221" s="7" t="str">
        <f ca="1">IFERROR(IF(HW220+HV221&gt;HX$4,HW220,HW220+HV221),"")</f>
        <v/>
      </c>
      <c r="HX221" s="7">
        <f t="shared" ca="1" si="1238"/>
        <v>0</v>
      </c>
      <c r="HY221" s="7">
        <f t="shared" ca="1" si="1111"/>
        <v>0.7292933542141895</v>
      </c>
      <c r="HZ221" s="7">
        <f t="shared" ca="1" si="1112"/>
        <v>3.9937415016579769E-2</v>
      </c>
      <c r="IA221" s="7">
        <f t="shared" ca="1" si="1113"/>
        <v>1</v>
      </c>
      <c r="IB221" s="7" t="str">
        <f t="shared" ca="1" si="1114"/>
        <v>2</v>
      </c>
      <c r="IC221" s="7" t="str">
        <f ca="1">IFERROR(IF(IC220+IB221&gt;ID$4,IC220,IC220+IB221),"")</f>
        <v/>
      </c>
      <c r="ID221" s="7">
        <f t="shared" ca="1" si="1239"/>
        <v>0</v>
      </c>
      <c r="IE221" s="7">
        <f t="shared" ca="1" si="1115"/>
        <v>0.87861739167662023</v>
      </c>
      <c r="IF221" s="7">
        <f t="shared" ca="1" si="1116"/>
        <v>-0.10938662244585096</v>
      </c>
      <c r="IG221" s="7">
        <f t="shared" ca="1" si="1117"/>
        <v>0</v>
      </c>
      <c r="IH221" s="7">
        <f t="shared" ca="1" si="1118"/>
        <v>0</v>
      </c>
      <c r="II221" s="7" t="str">
        <f ca="1">IFERROR(IF(II220+IH221&gt;IJ$4,II220,II220+IH221),"")</f>
        <v/>
      </c>
      <c r="IJ221" s="7">
        <f t="shared" ca="1" si="1240"/>
        <v>0</v>
      </c>
      <c r="IK221" s="7">
        <f t="shared" ca="1" si="1119"/>
        <v>0.5094628963520893</v>
      </c>
      <c r="IL221" s="7">
        <f t="shared" ca="1" si="1120"/>
        <v>0.25976787287867997</v>
      </c>
      <c r="IM221" s="7">
        <f t="shared" ca="1" si="1121"/>
        <v>1</v>
      </c>
      <c r="IN221" s="7" t="str">
        <f t="shared" ca="1" si="1122"/>
        <v>2</v>
      </c>
      <c r="IO221" s="7" t="str">
        <f ca="1">IFERROR(IF(IO220+IN221&gt;IP$4,IO220,IO220+IN221),"")</f>
        <v/>
      </c>
      <c r="IP221" s="7">
        <f t="shared" ca="1" si="1241"/>
        <v>0</v>
      </c>
      <c r="IQ221" s="7">
        <f t="shared" ca="1" si="1123"/>
        <v>0.41726608052432856</v>
      </c>
      <c r="IR221" s="7">
        <f t="shared" ca="1" si="1124"/>
        <v>0.35196468870644071</v>
      </c>
      <c r="IS221" s="7">
        <f t="shared" ca="1" si="1125"/>
        <v>1</v>
      </c>
      <c r="IT221" s="7" t="str">
        <f t="shared" ca="1" si="1126"/>
        <v>2</v>
      </c>
      <c r="IU221" s="7" t="str">
        <f ca="1">IFERROR(IF(IU220+IT221&gt;IV$4,IU220,IU220+IT221),"")</f>
        <v/>
      </c>
      <c r="IV221" s="7">
        <f t="shared" ca="1" si="1242"/>
        <v>0</v>
      </c>
      <c r="IW221" s="7">
        <f t="shared" ca="1" si="1127"/>
        <v>0.82221653415511853</v>
      </c>
      <c r="IX221" s="7">
        <f t="shared" ca="1" si="1128"/>
        <v>-5.2985764924349255E-2</v>
      </c>
      <c r="IY221" s="7">
        <f t="shared" ca="1" si="1129"/>
        <v>0</v>
      </c>
      <c r="IZ221" s="7">
        <f t="shared" ca="1" si="1130"/>
        <v>0</v>
      </c>
      <c r="JA221" s="7" t="str">
        <f ca="1">IFERROR(IF(JA220+IZ221&gt;JB$4,JA220,JA220+IZ221),"")</f>
        <v/>
      </c>
      <c r="JB221" s="7">
        <f t="shared" ca="1" si="1243"/>
        <v>0</v>
      </c>
      <c r="JC221" s="7">
        <f t="shared" ca="1" si="1131"/>
        <v>0.27491801377991709</v>
      </c>
      <c r="JD221" s="7">
        <f t="shared" ca="1" si="1132"/>
        <v>0.49431275545085218</v>
      </c>
      <c r="JE221" s="7">
        <f t="shared" ca="1" si="1133"/>
        <v>1</v>
      </c>
      <c r="JF221" s="7" t="str">
        <f t="shared" ca="1" si="1134"/>
        <v>2</v>
      </c>
      <c r="JG221" s="7" t="str">
        <f ca="1">IFERROR(IF(JG220+JF221&gt;JH$4,JG220,JG220+JF221),"")</f>
        <v/>
      </c>
      <c r="JH221" s="7">
        <f t="shared" ca="1" si="1244"/>
        <v>0</v>
      </c>
      <c r="JI221" s="7">
        <f t="shared" ca="1" si="1135"/>
        <v>4.6586246226455019E-2</v>
      </c>
      <c r="JJ221" s="7">
        <f t="shared" ca="1" si="1136"/>
        <v>0.72264452300431425</v>
      </c>
      <c r="JK221" s="7">
        <f t="shared" ca="1" si="1137"/>
        <v>1</v>
      </c>
      <c r="JL221" s="7" t="str">
        <f t="shared" ca="1" si="1138"/>
        <v>2</v>
      </c>
      <c r="JM221" s="7" t="str">
        <f ca="1">IFERROR(IF(JM220+JL221&gt;JN$4,JM220,JM220+JL221),"")</f>
        <v/>
      </c>
      <c r="JN221" s="7">
        <f t="shared" ca="1" si="1245"/>
        <v>0</v>
      </c>
      <c r="JO221" s="7">
        <f t="shared" ca="1" si="1139"/>
        <v>0.88534970442284777</v>
      </c>
      <c r="JP221" s="7">
        <f t="shared" ca="1" si="1140"/>
        <v>-0.1161189351920785</v>
      </c>
      <c r="JQ221" s="7">
        <f t="shared" ca="1" si="1141"/>
        <v>0</v>
      </c>
      <c r="JR221" s="7">
        <f t="shared" ca="1" si="1142"/>
        <v>0</v>
      </c>
      <c r="JS221" s="7" t="str">
        <f ca="1">IFERROR(IF(JS220+JR221&gt;JT$4,JS220,JS220+JR221),"")</f>
        <v/>
      </c>
      <c r="JT221" s="7">
        <f t="shared" ca="1" si="1246"/>
        <v>0</v>
      </c>
      <c r="JU221" s="7">
        <f t="shared" ca="1" si="1143"/>
        <v>0.56164435559004278</v>
      </c>
      <c r="JV221" s="7">
        <f t="shared" ca="1" si="1144"/>
        <v>0.2075864136407265</v>
      </c>
      <c r="JW221" s="7">
        <f t="shared" ca="1" si="1145"/>
        <v>1</v>
      </c>
      <c r="JX221" s="7" t="str">
        <f t="shared" ca="1" si="1146"/>
        <v>2</v>
      </c>
      <c r="JY221" s="7" t="str">
        <f ca="1">IFERROR(IF(JY220+JX221&gt;JZ$4,JY220,JY220+JX221),"")</f>
        <v/>
      </c>
      <c r="JZ221" s="7">
        <f t="shared" ca="1" si="1247"/>
        <v>0</v>
      </c>
      <c r="KA221" s="7">
        <f t="shared" ca="1" si="1147"/>
        <v>0.64788741683942364</v>
      </c>
      <c r="KB221" s="7">
        <f t="shared" ca="1" si="1148"/>
        <v>0.12134335239134564</v>
      </c>
      <c r="KC221" s="7">
        <f t="shared" ca="1" si="1149"/>
        <v>1</v>
      </c>
      <c r="KD221" s="7" t="str">
        <f t="shared" ca="1" si="1150"/>
        <v>2</v>
      </c>
      <c r="KE221" s="7" t="str">
        <f ca="1">IFERROR(IF(KE220+KD221&gt;KF$4,KE220,KE220+KD221),"")</f>
        <v/>
      </c>
      <c r="KF221" s="7">
        <f t="shared" ca="1" si="1248"/>
        <v>0</v>
      </c>
      <c r="KG221" s="7">
        <f t="shared" ca="1" si="1151"/>
        <v>0.16907993048411973</v>
      </c>
      <c r="KH221" s="7">
        <f t="shared" ca="1" si="1152"/>
        <v>0.60015083874664954</v>
      </c>
      <c r="KI221" s="7">
        <f t="shared" ca="1" si="1153"/>
        <v>1</v>
      </c>
      <c r="KJ221" s="7" t="str">
        <f t="shared" ca="1" si="1154"/>
        <v>2</v>
      </c>
      <c r="KK221" s="7" t="str">
        <f ca="1">IFERROR(IF(KK220+KJ221&gt;KL$4,KK220,KK220+KJ221),"")</f>
        <v/>
      </c>
      <c r="KL221" s="7">
        <f t="shared" ca="1" si="1249"/>
        <v>0</v>
      </c>
      <c r="KM221" s="7">
        <f t="shared" ca="1" si="1155"/>
        <v>0.86887592645044431</v>
      </c>
      <c r="KN221" s="7">
        <f t="shared" ca="1" si="1156"/>
        <v>-9.964515721967504E-2</v>
      </c>
      <c r="KO221" s="7">
        <f t="shared" ca="1" si="1157"/>
        <v>0</v>
      </c>
      <c r="KP221" s="7">
        <f t="shared" ca="1" si="1158"/>
        <v>0</v>
      </c>
      <c r="KQ221" s="7" t="str">
        <f ca="1">IFERROR(IF(KQ220+KP221&gt;KR$4,KQ220,KQ220+KP221),"")</f>
        <v/>
      </c>
      <c r="KR221" s="7">
        <f t="shared" ca="1" si="1250"/>
        <v>0</v>
      </c>
      <c r="KS221" s="7">
        <f t="shared" ca="1" si="1159"/>
        <v>6.3051713094294803E-2</v>
      </c>
      <c r="KT221" s="7">
        <f t="shared" ca="1" si="1160"/>
        <v>0.70617905613647447</v>
      </c>
      <c r="KU221" s="7">
        <f t="shared" ca="1" si="1161"/>
        <v>1</v>
      </c>
      <c r="KV221" s="7" t="str">
        <f t="shared" ca="1" si="1162"/>
        <v>2</v>
      </c>
      <c r="KW221" s="7" t="str">
        <f ca="1">IFERROR(IF(KW220+KV221&gt;KX$4,KW220,KW220+KV221),"")</f>
        <v/>
      </c>
      <c r="KX221" s="7">
        <f t="shared" ca="1" si="1251"/>
        <v>0</v>
      </c>
      <c r="KY221" s="7">
        <f t="shared" ca="1" si="1163"/>
        <v>0.5457806873775477</v>
      </c>
      <c r="KZ221" s="7">
        <f t="shared" ca="1" si="1164"/>
        <v>0.22345008185322157</v>
      </c>
      <c r="LA221" s="7">
        <f t="shared" ca="1" si="1165"/>
        <v>1</v>
      </c>
      <c r="LB221" s="7" t="str">
        <f t="shared" ca="1" si="1166"/>
        <v>2</v>
      </c>
      <c r="LC221" s="7" t="str">
        <f ca="1">IFERROR(IF(LC220+LB221&gt;LD$4,LC220,LC220+LB221),"")</f>
        <v/>
      </c>
      <c r="LD221" s="7">
        <f t="shared" ca="1" si="1252"/>
        <v>0</v>
      </c>
      <c r="LE221" s="7">
        <f t="shared" ca="1" si="1167"/>
        <v>0.16521061647597612</v>
      </c>
      <c r="LF221" s="7">
        <f t="shared" ca="1" si="1168"/>
        <v>0.60402015275479315</v>
      </c>
      <c r="LG221" s="7">
        <f t="shared" ca="1" si="1169"/>
        <v>1</v>
      </c>
      <c r="LH221" s="7" t="str">
        <f t="shared" ca="1" si="1170"/>
        <v>2</v>
      </c>
      <c r="LI221" s="7" t="str">
        <f ca="1">IFERROR(IF(LI220+LH221&gt;LJ$4,LI220,LI220+LH221),"")</f>
        <v/>
      </c>
      <c r="LJ221" s="7">
        <f t="shared" ca="1" si="1253"/>
        <v>0</v>
      </c>
      <c r="LK221" s="7">
        <f t="shared" ca="1" si="1171"/>
        <v>0.16397002314083209</v>
      </c>
      <c r="LL221" s="7">
        <f t="shared" ca="1" si="1172"/>
        <v>0.60526074608993718</v>
      </c>
      <c r="LM221" s="7">
        <f t="shared" ca="1" si="1173"/>
        <v>1</v>
      </c>
      <c r="LN221" s="7" t="str">
        <f t="shared" ca="1" si="1174"/>
        <v>2</v>
      </c>
      <c r="LO221" s="7" t="str">
        <f ca="1">IFERROR(IF(LO220+LN221&gt;LP$4,LO220,LO220+LN221),"")</f>
        <v/>
      </c>
      <c r="LP221" s="7">
        <f t="shared" ca="1" si="1254"/>
        <v>0</v>
      </c>
      <c r="LQ221" s="7">
        <f t="shared" ca="1" si="1175"/>
        <v>0.38486314693946266</v>
      </c>
      <c r="LR221" s="7">
        <f t="shared" ca="1" si="1176"/>
        <v>0.38436762229130661</v>
      </c>
      <c r="LS221" s="7">
        <f t="shared" ca="1" si="1177"/>
        <v>1</v>
      </c>
      <c r="LT221" s="7" t="str">
        <f t="shared" ca="1" si="1178"/>
        <v>2</v>
      </c>
      <c r="LU221" s="7" t="str">
        <f ca="1">IFERROR(IF(LU220+LT221&gt;LV$4,LU220,LU220+LT221),"")</f>
        <v/>
      </c>
      <c r="LV221" s="7">
        <f t="shared" ca="1" si="1255"/>
        <v>0</v>
      </c>
      <c r="LW221" s="7">
        <f t="shared" ca="1" si="1179"/>
        <v>0.297118377835488</v>
      </c>
      <c r="LX221" s="7">
        <f t="shared" ca="1" si="1180"/>
        <v>0.47211239139528127</v>
      </c>
      <c r="LY221" s="7">
        <f t="shared" ca="1" si="1181"/>
        <v>1</v>
      </c>
      <c r="LZ221" s="7" t="str">
        <f t="shared" ca="1" si="1182"/>
        <v>2</v>
      </c>
      <c r="MA221" s="7" t="str">
        <f ca="1">IFERROR(IF(MA220+LZ221&gt;MB$4,MA220,MA220+LZ221),"")</f>
        <v/>
      </c>
      <c r="MB221" s="7">
        <f t="shared" ca="1" si="1256"/>
        <v>0</v>
      </c>
      <c r="MC221" s="7">
        <f t="shared" ca="1" si="1183"/>
        <v>1.117238966153733E-2</v>
      </c>
      <c r="MD221" s="7">
        <f t="shared" ca="1" si="1184"/>
        <v>0.75805837956923194</v>
      </c>
      <c r="ME221" s="7">
        <f t="shared" ca="1" si="1185"/>
        <v>1</v>
      </c>
      <c r="MF221" s="7" t="str">
        <f t="shared" ca="1" si="1186"/>
        <v>2</v>
      </c>
      <c r="MG221" s="7" t="str">
        <f ca="1">IFERROR(IF(MG220+MF221&gt;MH$4,MG220,MG220+MF221),"")</f>
        <v/>
      </c>
      <c r="MH221" s="7">
        <f t="shared" ca="1" si="1257"/>
        <v>0</v>
      </c>
      <c r="MI221" s="7">
        <f t="shared" ca="1" si="1187"/>
        <v>0.5782892919011523</v>
      </c>
      <c r="MJ221" s="7">
        <f t="shared" ca="1" si="1188"/>
        <v>0.19094147732961697</v>
      </c>
      <c r="MK221" s="7">
        <f t="shared" ca="1" si="1189"/>
        <v>1</v>
      </c>
      <c r="ML221" s="7" t="str">
        <f t="shared" ca="1" si="1190"/>
        <v>2</v>
      </c>
      <c r="MM221" s="7" t="str">
        <f ca="1">IFERROR(IF(MM220+ML221&gt;MN$4,MM220,MM220+ML221),"")</f>
        <v/>
      </c>
      <c r="MN221" s="7">
        <f t="shared" ca="1" si="1258"/>
        <v>0</v>
      </c>
      <c r="MO221" s="7">
        <f t="shared" ca="1" si="1191"/>
        <v>0.10583084546974275</v>
      </c>
      <c r="MP221" s="7">
        <f t="shared" ca="1" si="1192"/>
        <v>0.66339992376102652</v>
      </c>
      <c r="MQ221" s="7">
        <f t="shared" ca="1" si="1193"/>
        <v>1</v>
      </c>
      <c r="MR221" s="7" t="str">
        <f t="shared" ca="1" si="1194"/>
        <v>2</v>
      </c>
      <c r="MS221" s="7" t="str">
        <f ca="1">IFERROR(IF(MS220+MR221&gt;MT$4,MS220,MS220+MR221),"")</f>
        <v/>
      </c>
      <c r="MT221" s="7">
        <f t="shared" ca="1" si="1259"/>
        <v>0</v>
      </c>
      <c r="MU221" s="7">
        <f t="shared" ca="1" si="1195"/>
        <v>1.5850289905629311E-2</v>
      </c>
      <c r="MV221" s="7">
        <f t="shared" ca="1" si="1196"/>
        <v>0.75338047932513996</v>
      </c>
      <c r="MW221" s="7">
        <f t="shared" ca="1" si="1197"/>
        <v>1</v>
      </c>
      <c r="MX221" s="7" t="str">
        <f t="shared" ca="1" si="1198"/>
        <v>2</v>
      </c>
      <c r="MY221" s="7" t="str">
        <f ca="1">IFERROR(IF(MY220+MX221&gt;MZ$4,MY220,MY220+MX221),"")</f>
        <v/>
      </c>
      <c r="MZ221" s="7">
        <f t="shared" ca="1" si="1260"/>
        <v>0</v>
      </c>
      <c r="NA221" s="7">
        <f t="shared" ca="1" si="1199"/>
        <v>0.54165190868212965</v>
      </c>
      <c r="NB221" s="7">
        <f t="shared" ca="1" si="1200"/>
        <v>0.22757886054863963</v>
      </c>
      <c r="NC221" s="7">
        <f t="shared" ca="1" si="1201"/>
        <v>1</v>
      </c>
      <c r="ND221" s="7" t="str">
        <f t="shared" ca="1" si="1202"/>
        <v>2</v>
      </c>
      <c r="NE221" s="7" t="str">
        <f ca="1">IFERROR(IF(NE220+ND221&gt;NF$4,NE220,NE220+ND221),"")</f>
        <v/>
      </c>
      <c r="NF221" s="7">
        <f t="shared" ca="1" si="1261"/>
        <v>0</v>
      </c>
      <c r="NG221" s="7">
        <f t="shared" ca="1" si="1203"/>
        <v>0.13565604629784811</v>
      </c>
      <c r="NH221" s="7">
        <f t="shared" ca="1" si="1204"/>
        <v>0.63357472293292116</v>
      </c>
      <c r="NI221" s="7">
        <f t="shared" ca="1" si="1205"/>
        <v>1</v>
      </c>
      <c r="NJ221" s="7" t="str">
        <f t="shared" ca="1" si="1206"/>
        <v>2</v>
      </c>
      <c r="NK221" s="7" t="str">
        <f ca="1">IFERROR(IF(NK220+NJ221&gt;NL$4,NK220,NK220+NJ221),"")</f>
        <v/>
      </c>
      <c r="NL221" s="7">
        <f t="shared" ca="1" si="1262"/>
        <v>0</v>
      </c>
      <c r="NM221" s="7">
        <f t="shared" ca="1" si="1207"/>
        <v>0.30782959148481992</v>
      </c>
      <c r="NN221" s="7">
        <f t="shared" ca="1" si="1208"/>
        <v>0.46140117774594935</v>
      </c>
      <c r="NO221" s="7">
        <f t="shared" ca="1" si="1209"/>
        <v>1</v>
      </c>
      <c r="NP221" s="7" t="str">
        <f t="shared" ca="1" si="1210"/>
        <v>2</v>
      </c>
      <c r="NQ221" s="7" t="str">
        <f ca="1">IFERROR(IF(NQ220+NP221&gt;NR$4,NQ220,NQ220+NP221),"")</f>
        <v/>
      </c>
      <c r="NR221" s="7">
        <f t="shared" ca="1" si="1263"/>
        <v>0</v>
      </c>
      <c r="NT221">
        <v>223</v>
      </c>
      <c r="NU221" s="7" t="s">
        <v>19</v>
      </c>
      <c r="NV221" s="7" t="str">
        <f t="shared" ca="1" si="967"/>
        <v/>
      </c>
      <c r="NW221" s="7" t="str">
        <f t="shared" ca="1" si="961"/>
        <v/>
      </c>
      <c r="NX221" t="str">
        <f ca="1">IFERROR(VLOOKUP(NT221,$K$3:$AK$568,8,FALSE),"")</f>
        <v/>
      </c>
      <c r="NY221" t="str">
        <f ca="1">IFERROR(VLOOKUP(NT221,$K$3:$AK$568,9,FALSE),"")</f>
        <v/>
      </c>
      <c r="NZ221" s="7" t="str">
        <f ca="1">IFERROR(VLOOKUP(NT221,$K$3:$AK$568,27,FALSE),"")</f>
        <v/>
      </c>
      <c r="OB221">
        <v>223</v>
      </c>
      <c r="OC221" s="7" t="s">
        <v>19</v>
      </c>
      <c r="OD221" t="e">
        <f t="shared" ca="1" si="968"/>
        <v>#N/A</v>
      </c>
      <c r="OE221" s="7" t="str">
        <f t="shared" ca="1" si="969"/>
        <v/>
      </c>
      <c r="OF221" s="7" t="str">
        <f t="shared" ca="1" si="970"/>
        <v/>
      </c>
      <c r="OG221" t="str">
        <f t="shared" ca="1" si="971"/>
        <v/>
      </c>
      <c r="OI221">
        <v>223</v>
      </c>
      <c r="OJ221" s="7" t="s">
        <v>19</v>
      </c>
      <c r="OK221" s="7" t="str">
        <f t="shared" ca="1" si="972"/>
        <v/>
      </c>
      <c r="OL221" s="7" t="str">
        <f t="shared" ca="1" si="973"/>
        <v/>
      </c>
      <c r="OM221" t="str">
        <f ca="1">IFERROR(VLOOKUP(OI221,$L$3:$AK$568,7,FALSE),"")</f>
        <v/>
      </c>
      <c r="ON221" t="str">
        <f ca="1">IFERROR(VLOOKUP(OI221,$L$3:$AK$568,8,FALSE),"")</f>
        <v/>
      </c>
      <c r="OO221" s="7" t="str">
        <f ca="1">IFERROR(VLOOKUP(OI221,$L$3:$AK$568,26,FALSE),"")</f>
        <v/>
      </c>
      <c r="OQ221">
        <v>223</v>
      </c>
      <c r="OR221" s="7" t="s">
        <v>19</v>
      </c>
      <c r="OS221" t="e">
        <f t="shared" ca="1" si="974"/>
        <v>#N/A</v>
      </c>
      <c r="OT221" s="7" t="str">
        <f t="shared" ca="1" si="975"/>
        <v/>
      </c>
      <c r="OU221" s="7" t="str">
        <f t="shared" ca="1" si="976"/>
        <v/>
      </c>
      <c r="OV221" t="str">
        <f t="shared" ca="1" si="977"/>
        <v/>
      </c>
      <c r="OX221">
        <v>223</v>
      </c>
      <c r="OY221" s="7" t="s">
        <v>19</v>
      </c>
      <c r="OZ221" s="7" t="str">
        <f t="shared" ca="1" si="978"/>
        <v/>
      </c>
      <c r="PA221" s="7" t="str">
        <f t="shared" ca="1" si="979"/>
        <v/>
      </c>
      <c r="PB221" t="str">
        <f ca="1">IFERROR(VLOOKUP(OX221,$M$3:$AK$568,6,FALSE),"")</f>
        <v/>
      </c>
      <c r="PC221" t="str">
        <f ca="1">IFERROR(VLOOKUP(OX221,$M$3:$AK$568,7,FALSE),"")</f>
        <v/>
      </c>
      <c r="PD221" s="7" t="str">
        <f ca="1">IFERROR(VLOOKUP(OX221,$M$3:$AK$568,25,FALSE),"")</f>
        <v/>
      </c>
      <c r="PF221">
        <v>223</v>
      </c>
      <c r="PG221" s="7" t="s">
        <v>19</v>
      </c>
      <c r="PH221" t="e">
        <f t="shared" ca="1" si="980"/>
        <v>#N/A</v>
      </c>
      <c r="PI221" s="7" t="str">
        <f t="shared" ca="1" si="981"/>
        <v/>
      </c>
      <c r="PJ221" s="7" t="str">
        <f t="shared" ca="1" si="982"/>
        <v/>
      </c>
      <c r="PK221" t="str">
        <f t="shared" ca="1" si="983"/>
        <v/>
      </c>
      <c r="PM221">
        <v>223</v>
      </c>
      <c r="PN221" s="7" t="s">
        <v>19</v>
      </c>
      <c r="PO221" s="202" t="str">
        <f t="shared" ca="1" si="984"/>
        <v/>
      </c>
      <c r="PP221" s="7" t="str">
        <f t="shared" ca="1" si="985"/>
        <v/>
      </c>
      <c r="PQ221" t="str">
        <f ca="1">IFERROR(VLOOKUP(PM221,$G$325:$R$409,12,FALSE),"")</f>
        <v/>
      </c>
      <c r="PR221" t="e">
        <f ca="1">VLOOKUP(PM221,$G$324:$Q$409,11,FALSE)</f>
        <v>#N/A</v>
      </c>
      <c r="PS221" s="7" t="str">
        <f ca="1">VLOOKUP(PQ221,$R$325:$Y$409,8,FALSE)</f>
        <v>- -</v>
      </c>
      <c r="PT221" s="7">
        <f ca="1">ReSt</f>
        <v>-4</v>
      </c>
      <c r="PU221" s="7" t="e">
        <f t="shared" ca="1" si="986"/>
        <v>#N/A</v>
      </c>
      <c r="PV221" s="7" t="e">
        <f t="shared" ca="1" si="987"/>
        <v>#N/A</v>
      </c>
      <c r="PW221" s="7" t="str">
        <f ca="1">VLOOKUP(PQ221,$R$325:$AK$409,8,FALSE)</f>
        <v>- -</v>
      </c>
      <c r="PX221" s="7"/>
      <c r="PY221">
        <v>223</v>
      </c>
      <c r="PZ221" s="7" t="s">
        <v>19</v>
      </c>
      <c r="QA221" t="str">
        <f t="shared" ca="1" si="988"/>
        <v/>
      </c>
      <c r="QB221" s="7" t="str">
        <f t="shared" ca="1" si="989"/>
        <v/>
      </c>
      <c r="QC221" s="7" t="str">
        <f t="shared" ca="1" si="990"/>
        <v/>
      </c>
      <c r="QD221" t="str">
        <f t="shared" ca="1" si="991"/>
        <v/>
      </c>
      <c r="QF221">
        <v>223</v>
      </c>
      <c r="QG221" s="7" t="s">
        <v>19</v>
      </c>
      <c r="QH221" s="7" t="str">
        <f t="shared" ca="1" si="992"/>
        <v/>
      </c>
      <c r="QI221" s="7" t="e">
        <f t="shared" ca="1" si="993"/>
        <v>#VALUE!</v>
      </c>
      <c r="QJ221" t="e">
        <f t="shared" ca="1" si="994"/>
        <v>#N/A</v>
      </c>
      <c r="QK221" s="7" t="e">
        <f t="shared" ca="1" si="995"/>
        <v>#N/A</v>
      </c>
      <c r="QM221">
        <v>223</v>
      </c>
      <c r="QN221" s="7" t="s">
        <v>19</v>
      </c>
      <c r="QO221" t="str">
        <f t="shared" ca="1" si="996"/>
        <v/>
      </c>
      <c r="QP221" s="7" t="str">
        <f t="shared" ca="1" si="997"/>
        <v/>
      </c>
      <c r="QQ221" t="str">
        <f t="shared" ca="1" si="998"/>
        <v/>
      </c>
    </row>
    <row r="222" spans="1:459" x14ac:dyDescent="0.25">
      <c r="A222" s="240" t="str">
        <f>IF('Character Sheet'!$B$4="Creature","N","Y")</f>
        <v>Y</v>
      </c>
      <c r="C222" s="75"/>
      <c r="D222" s="76"/>
      <c r="F222" s="75"/>
      <c r="G222" s="76"/>
      <c r="I222" s="75" t="s">
        <v>1812</v>
      </c>
      <c r="J222" s="85"/>
      <c r="K222" s="85">
        <f t="shared" ca="1" si="962"/>
        <v>7</v>
      </c>
      <c r="L222" s="85">
        <f t="shared" ca="1" si="1265"/>
        <v>1</v>
      </c>
      <c r="M222" s="70">
        <f t="shared" ca="1" si="956"/>
        <v>10</v>
      </c>
      <c r="O222" s="222">
        <f t="shared" ca="1" si="963"/>
        <v>143</v>
      </c>
      <c r="Q222" s="7" t="s">
        <v>1744</v>
      </c>
      <c r="R222" s="9" t="s">
        <v>1740</v>
      </c>
      <c r="S222" s="9" t="s">
        <v>1976</v>
      </c>
      <c r="T222" s="61" t="str">
        <f>SUBSTITUTE(IFERROR(IFERROR(VLOOKUP(R222,'[1]Skill Statistics'!$A$3:$C$513,2,FALSE),VLOOKUP(Q222,'[1]Skill Statistics'!$A$3:$C$513,2,FALSE)),T221),"R*","ReSt")</f>
        <v>Me/Me</v>
      </c>
      <c r="U222" s="61" t="str">
        <f>IFERROR(IFERROR(VLOOKUP(R222,'[1]Skill Statistics'!$A$3:$C$513,3,FALSE),VLOOKUP(Q222,'[1]Skill Statistics'!$A$3:$C$513,3,FALSE)),U221)</f>
        <v>Re</v>
      </c>
      <c r="V222" s="61" t="str">
        <f>IF(ISNUMBER(SEARCH("Category",R222)),"- -",IFERROR(IFERROR(VLOOKUP(Q222,[1]Professions!$A$4:$AM$288,MATCH(Profession,[1]Professions!$A$1:$AM$1,0),FALSE),VLOOKUP(Q222,Calculations!$B$91:$I$95,8,FALSE)),"- -"))</f>
        <v>2 / 4</v>
      </c>
      <c r="W222" s="60">
        <f t="shared" si="964"/>
        <v>0</v>
      </c>
      <c r="X222" s="7">
        <f ca="1">IFERROR(VLOOKUP(R222,$BS$6:$NR$519,MATCH(ActualLevel,$BS$3:$NR$3,0),FALSE),"- -")</f>
        <v>0</v>
      </c>
      <c r="Y222" s="7">
        <f t="shared" ca="1" si="1269"/>
        <v>0</v>
      </c>
      <c r="Z222" s="7">
        <f ca="1">IFERROR(VLOOKUP(Y222,Charts!$BQ$2:$BR$52,2,FALSE),"- -")</f>
        <v>-25</v>
      </c>
      <c r="AA222" s="7">
        <f t="shared" ca="1" si="1000"/>
        <v>3</v>
      </c>
      <c r="AB222" s="7">
        <f t="shared" ca="1" si="1266"/>
        <v>0</v>
      </c>
      <c r="AC222" s="7"/>
      <c r="AD222" s="7"/>
      <c r="AE222" s="7"/>
      <c r="AF222" s="7"/>
      <c r="AG222" s="7"/>
      <c r="AH222" s="43"/>
      <c r="AI222" s="7"/>
      <c r="AJ222" s="7"/>
      <c r="AK222" s="7">
        <f t="shared" ca="1" si="1001"/>
        <v>-22</v>
      </c>
      <c r="AL222" s="7"/>
      <c r="AM222" s="69">
        <f>IFERROR(VLOOKUP(R222,'[1]Skill Statistics'!$A$3:$AN$513,MATCH(Profession,'[1]Skill Statistics'!$A$2:$AN$2,0),FALSE),0)</f>
        <v>0</v>
      </c>
      <c r="AN222" s="85">
        <f>IFERROR(VLOOKUP(Q222,'[1]Skill Statistics'!$A$3:$BK$513,MATCH(Archetype,'[1]Skill Statistics'!$A$2:$BK$2,0),FALSE),0)</f>
        <v>0</v>
      </c>
      <c r="AO222" s="85">
        <f>IFERROR(VLOOKUP(Q222,'[1]Skill Statistics'!$A$3:$BB$513,MATCH(Race,'[1]Skill Statistics'!$A$2:$BB$2,0),FALSE),0)</f>
        <v>0</v>
      </c>
      <c r="AP222" s="85">
        <f t="shared" ca="1" si="965"/>
        <v>0.3</v>
      </c>
      <c r="AQ222" s="70"/>
      <c r="AS222" s="69">
        <f>IFERROR(VLOOKUP(Q222,'[1]Professional Skills'!$A$4:$AM$288,MATCH(Profession,'[1]Professional Skills'!$A$3:$AM$3,0),FALSE),"- -")</f>
        <v>0</v>
      </c>
      <c r="AT222" t="s">
        <v>1812</v>
      </c>
      <c r="AU222" s="7" t="str">
        <f t="shared" si="1268"/>
        <v/>
      </c>
      <c r="AV222" s="7">
        <f t="shared" ca="1" si="1267"/>
        <v>0</v>
      </c>
      <c r="AW222" t="str">
        <f t="shared" si="1004"/>
        <v/>
      </c>
      <c r="AX222" t="str">
        <f>IFERROR(_xlfn.RANK.EQ(AW222,$AW$5:$AW$568),"")</f>
        <v/>
      </c>
      <c r="AY222">
        <f t="shared" si="959"/>
        <v>0</v>
      </c>
      <c r="AZ222" s="70" t="str">
        <f t="shared" si="1002"/>
        <v/>
      </c>
      <c r="BB222" s="69">
        <f>IFERROR(IF(Q222="Language",VLOOKUP(R222,[1]Cultures!$B$4:$N$218,MATCH(Culture,[1]Cultures!$B$3:$N$3,0),FALSE),VLOOKUP(Q222,[1]Cultures!$B$4:$O$212,MATCH(Culture,[1]Cultures!$B$3:$O$3,0),FALSE)),"- -")</f>
        <v>0</v>
      </c>
      <c r="BD222">
        <f t="shared" ca="1" si="1264"/>
        <v>0</v>
      </c>
      <c r="BE222" t="str">
        <f t="shared" si="1211"/>
        <v/>
      </c>
      <c r="BI222" s="7">
        <f t="shared" si="1003"/>
        <v>0</v>
      </c>
      <c r="BK222" s="7"/>
      <c r="BL222" s="70">
        <f t="shared" si="960"/>
        <v>0</v>
      </c>
      <c r="BN222" s="69">
        <f>IFERROR(VLOOKUP(V222,Charts!$BT$2:$BV$14,3,FALSE),"- -")</f>
        <v>0.76923076923076927</v>
      </c>
      <c r="BO222" s="85">
        <f t="shared" ca="1" si="966"/>
        <v>1.8353510100183512</v>
      </c>
      <c r="BP222" s="70">
        <f t="shared" ca="1" si="1212"/>
        <v>143</v>
      </c>
      <c r="BR222" s="7">
        <v>221</v>
      </c>
      <c r="BS222" s="9" t="str">
        <f ca="1">VLOOKUP(BR222,$O$3:$R$568,4,FALSE)</f>
        <v>Brain Washing</v>
      </c>
      <c r="BT222" s="7" t="str">
        <f ca="1">VLOOKUP(BS222,$R$3:$V$568,5,FALSE)</f>
        <v>2 / 3</v>
      </c>
      <c r="BU222" s="7">
        <f ca="1">VLOOKUP(BT222,Charts!$BT$2:$BV$14,3,FALSE)</f>
        <v>0.84615384615384615</v>
      </c>
      <c r="BV222" s="7" t="str">
        <f t="shared" ca="1" si="1005"/>
        <v>2</v>
      </c>
      <c r="BW222" s="7" t="str">
        <f t="shared" ca="1" si="1006"/>
        <v>3</v>
      </c>
      <c r="BY222" s="7">
        <f t="shared" ca="1" si="1007"/>
        <v>0.58233884657335389</v>
      </c>
      <c r="BZ222" s="7">
        <f t="shared" ca="1" si="1008"/>
        <v>0.26381499958049226</v>
      </c>
      <c r="CA222" s="7">
        <f t="shared" ca="1" si="1009"/>
        <v>1</v>
      </c>
      <c r="CB222" s="7" t="str">
        <f t="shared" ca="1" si="1010"/>
        <v>2</v>
      </c>
      <c r="CC222" s="7" t="str">
        <f ca="1">IFERROR(IF(CC221+CB222&gt;CD$4,CC221,CC221+CB222),"")</f>
        <v/>
      </c>
      <c r="CD222" s="7">
        <f t="shared" ca="1" si="1213"/>
        <v>0</v>
      </c>
      <c r="CE222" s="7">
        <f t="shared" ca="1" si="1011"/>
        <v>0.33989558224813987</v>
      </c>
      <c r="CF222" s="7">
        <f t="shared" ca="1" si="1012"/>
        <v>0.50625826390570627</v>
      </c>
      <c r="CG222" s="7">
        <f t="shared" ca="1" si="1013"/>
        <v>1</v>
      </c>
      <c r="CH222" s="7" t="str">
        <f t="shared" ca="1" si="1014"/>
        <v>2</v>
      </c>
      <c r="CI222" s="7" t="str">
        <f ca="1">IFERROR(IF(CI221+CH222&gt;CJ$4,CI221,CI221+CH222),"")</f>
        <v/>
      </c>
      <c r="CJ222" s="7">
        <f t="shared" ca="1" si="1214"/>
        <v>0</v>
      </c>
      <c r="CK222" s="7">
        <f t="shared" ca="1" si="1015"/>
        <v>0.23269858328631787</v>
      </c>
      <c r="CL222" s="7">
        <f t="shared" ca="1" si="1016"/>
        <v>0.61345526286752827</v>
      </c>
      <c r="CM222" s="7">
        <f t="shared" ca="1" si="1017"/>
        <v>1</v>
      </c>
      <c r="CN222" s="7" t="str">
        <f t="shared" ca="1" si="1018"/>
        <v>2</v>
      </c>
      <c r="CO222" s="7" t="str">
        <f ca="1">IFERROR(IF(CO221+CN222&gt;CP$4,CO221,CO221+CN222),"")</f>
        <v/>
      </c>
      <c r="CP222" s="7">
        <f t="shared" ca="1" si="1215"/>
        <v>0</v>
      </c>
      <c r="CQ222" s="7">
        <f t="shared" ca="1" si="1019"/>
        <v>0.62780523554077794</v>
      </c>
      <c r="CR222" s="7">
        <f t="shared" ca="1" si="1020"/>
        <v>0.21834861061306821</v>
      </c>
      <c r="CS222" s="7">
        <f t="shared" ca="1" si="1021"/>
        <v>1</v>
      </c>
      <c r="CT222" s="7" t="str">
        <f t="shared" ca="1" si="1022"/>
        <v>2</v>
      </c>
      <c r="CU222" s="7" t="str">
        <f ca="1">IFERROR(IF(CU221+CT222&gt;CV$4,CU221,CU221+CT222),"")</f>
        <v/>
      </c>
      <c r="CV222" s="7">
        <f t="shared" ca="1" si="1216"/>
        <v>0</v>
      </c>
      <c r="CW222" s="7">
        <f t="shared" ca="1" si="1023"/>
        <v>6.0393321070660977E-2</v>
      </c>
      <c r="CX222" s="7">
        <f t="shared" ca="1" si="1024"/>
        <v>0.78576052508318517</v>
      </c>
      <c r="CY222" s="7">
        <f t="shared" ca="1" si="1025"/>
        <v>1</v>
      </c>
      <c r="CZ222" s="7" t="str">
        <f t="shared" ca="1" si="1026"/>
        <v>2</v>
      </c>
      <c r="DA222" s="7" t="str">
        <f ca="1">IFERROR(IF(DA221+CZ222&gt;DB$4,DA221,DA221+CZ222),"")</f>
        <v/>
      </c>
      <c r="DB222" s="7">
        <f t="shared" ca="1" si="1217"/>
        <v>0</v>
      </c>
      <c r="DC222" s="7">
        <f t="shared" ca="1" si="1027"/>
        <v>6.0591175783965778E-2</v>
      </c>
      <c r="DD222" s="7">
        <f t="shared" ca="1" si="1028"/>
        <v>0.78556267036988037</v>
      </c>
      <c r="DE222" s="7">
        <f t="shared" ca="1" si="1029"/>
        <v>1</v>
      </c>
      <c r="DF222" s="7" t="str">
        <f t="shared" ca="1" si="1030"/>
        <v>2</v>
      </c>
      <c r="DG222" s="7" t="str">
        <f ca="1">IFERROR(IF(DG221+DF222&gt;DH$4,DG221,DG221+DF222),"")</f>
        <v/>
      </c>
      <c r="DH222" s="7">
        <f t="shared" ca="1" si="1218"/>
        <v>0</v>
      </c>
      <c r="DI222" s="7">
        <f t="shared" ca="1" si="1031"/>
        <v>0.24630369796547369</v>
      </c>
      <c r="DJ222" s="7">
        <f t="shared" ca="1" si="1032"/>
        <v>0.59985014818837246</v>
      </c>
      <c r="DK222" s="7">
        <f t="shared" ca="1" si="1033"/>
        <v>1</v>
      </c>
      <c r="DL222" s="7" t="str">
        <f t="shared" ca="1" si="1034"/>
        <v>2</v>
      </c>
      <c r="DM222" s="7" t="str">
        <f ca="1">IFERROR(IF(DM221+DL222&gt;DN$4,DM221,DM221+DL222),"")</f>
        <v/>
      </c>
      <c r="DN222" s="7">
        <f t="shared" ca="1" si="1219"/>
        <v>0</v>
      </c>
      <c r="DO222" s="7">
        <f t="shared" ca="1" si="1035"/>
        <v>0.38836156307055159</v>
      </c>
      <c r="DP222" s="7">
        <f t="shared" ca="1" si="1036"/>
        <v>0.45779228308329456</v>
      </c>
      <c r="DQ222" s="7">
        <f t="shared" ca="1" si="1037"/>
        <v>1</v>
      </c>
      <c r="DR222" s="7" t="str">
        <f t="shared" ca="1" si="1038"/>
        <v>2</v>
      </c>
      <c r="DS222" s="7" t="str">
        <f ca="1">IFERROR(IF(DS221+DR222&gt;DT$4,DS221,DS221+DR222),"")</f>
        <v/>
      </c>
      <c r="DT222" s="7">
        <f t="shared" ca="1" si="1220"/>
        <v>0</v>
      </c>
      <c r="DU222" s="7">
        <f t="shared" ca="1" si="1039"/>
        <v>0.56919932411898111</v>
      </c>
      <c r="DV222" s="7">
        <f t="shared" ca="1" si="1040"/>
        <v>0.27695452203486504</v>
      </c>
      <c r="DW222" s="7">
        <f t="shared" ca="1" si="1041"/>
        <v>1</v>
      </c>
      <c r="DX222" s="7" t="str">
        <f t="shared" ca="1" si="1042"/>
        <v>2</v>
      </c>
      <c r="DY222" s="7" t="str">
        <f ca="1">IFERROR(IF(DY221+DX222&gt;DZ$4,DY221,DY221+DX222),"")</f>
        <v/>
      </c>
      <c r="DZ222" s="7">
        <f t="shared" ca="1" si="1221"/>
        <v>0</v>
      </c>
      <c r="EA222" s="7">
        <f t="shared" ca="1" si="1043"/>
        <v>0.35482679406448447</v>
      </c>
      <c r="EB222" s="7">
        <f t="shared" ca="1" si="1044"/>
        <v>0.49132705208936167</v>
      </c>
      <c r="EC222" s="7">
        <f t="shared" ca="1" si="1045"/>
        <v>1</v>
      </c>
      <c r="ED222" s="7" t="str">
        <f t="shared" ca="1" si="1046"/>
        <v>2</v>
      </c>
      <c r="EE222" s="7" t="str">
        <f ca="1">IFERROR(IF(EE221+ED222&gt;EF$4,EE221,EE221+ED222),"")</f>
        <v/>
      </c>
      <c r="EF222" s="7">
        <f t="shared" ca="1" si="1222"/>
        <v>0</v>
      </c>
      <c r="EG222" s="7">
        <f t="shared" ca="1" si="1047"/>
        <v>0.2677407871190014</v>
      </c>
      <c r="EH222" s="7">
        <f t="shared" ca="1" si="1048"/>
        <v>0.57841305903484475</v>
      </c>
      <c r="EI222" s="7">
        <f t="shared" ca="1" si="1049"/>
        <v>1</v>
      </c>
      <c r="EJ222" s="7" t="str">
        <f t="shared" ca="1" si="1050"/>
        <v>2</v>
      </c>
      <c r="EK222" s="7" t="str">
        <f ca="1">IFERROR(IF(EK221+EJ222&gt;EL$4,EK221,EK221+EJ222),"")</f>
        <v/>
      </c>
      <c r="EL222" s="7">
        <f t="shared" ca="1" si="1223"/>
        <v>0</v>
      </c>
      <c r="EM222" s="7">
        <f t="shared" ca="1" si="1051"/>
        <v>0.34726037499230311</v>
      </c>
      <c r="EN222" s="7">
        <f t="shared" ca="1" si="1052"/>
        <v>0.49889347116154303</v>
      </c>
      <c r="EO222" s="7">
        <f t="shared" ca="1" si="1053"/>
        <v>1</v>
      </c>
      <c r="EP222" s="7" t="str">
        <f t="shared" ca="1" si="1054"/>
        <v>2</v>
      </c>
      <c r="EQ222" s="7" t="str">
        <f ca="1">IFERROR(IF(EQ221+EP222&gt;ER$4,EQ221,EQ221+EP222),"")</f>
        <v/>
      </c>
      <c r="ER222" s="7">
        <f t="shared" ca="1" si="1224"/>
        <v>0</v>
      </c>
      <c r="ES222" s="7">
        <f t="shared" ca="1" si="1055"/>
        <v>0.50890763184807131</v>
      </c>
      <c r="ET222" s="7">
        <f t="shared" ca="1" si="1056"/>
        <v>0.33724621430577484</v>
      </c>
      <c r="EU222" s="7">
        <f t="shared" ca="1" si="1057"/>
        <v>1</v>
      </c>
      <c r="EV222" s="7" t="str">
        <f t="shared" ca="1" si="1058"/>
        <v>2</v>
      </c>
      <c r="EW222" s="7" t="str">
        <f ca="1">IFERROR(IF(EW221+EV222&gt;EX$4,EW221,EW221+EV222),"")</f>
        <v/>
      </c>
      <c r="EX222" s="7">
        <f t="shared" ca="1" si="1225"/>
        <v>0</v>
      </c>
      <c r="EY222" s="7">
        <f t="shared" ca="1" si="1059"/>
        <v>0.10088684005937543</v>
      </c>
      <c r="EZ222" s="7">
        <f t="shared" ca="1" si="1060"/>
        <v>0.74526700609447072</v>
      </c>
      <c r="FA222" s="7">
        <f t="shared" ca="1" si="1061"/>
        <v>1</v>
      </c>
      <c r="FB222" s="7" t="str">
        <f t="shared" ca="1" si="1062"/>
        <v>2</v>
      </c>
      <c r="FC222" s="7" t="str">
        <f ca="1">IFERROR(IF(FC221+FB222&gt;FD$4,FC221,FC221+FB222),"")</f>
        <v/>
      </c>
      <c r="FD222" s="7">
        <f t="shared" ca="1" si="1226"/>
        <v>0</v>
      </c>
      <c r="FE222" s="7">
        <f t="shared" ca="1" si="1063"/>
        <v>0.36559041783701707</v>
      </c>
      <c r="FF222" s="7">
        <f t="shared" ca="1" si="1064"/>
        <v>0.48056342831682908</v>
      </c>
      <c r="FG222" s="7">
        <f t="shared" ca="1" si="1065"/>
        <v>1</v>
      </c>
      <c r="FH222" s="7" t="str">
        <f t="shared" ca="1" si="1066"/>
        <v>2</v>
      </c>
      <c r="FI222" s="7" t="str">
        <f ca="1">IFERROR(IF(FI221+FH222&gt;FJ$4,FI221,FI221+FH222),"")</f>
        <v/>
      </c>
      <c r="FJ222" s="7">
        <f t="shared" ca="1" si="1227"/>
        <v>0</v>
      </c>
      <c r="FK222" s="7">
        <f t="shared" ca="1" si="1067"/>
        <v>0.77960455227437575</v>
      </c>
      <c r="FL222" s="7">
        <f t="shared" ca="1" si="1068"/>
        <v>6.6549293879470395E-2</v>
      </c>
      <c r="FM222" s="7">
        <f t="shared" ca="1" si="1069"/>
        <v>1</v>
      </c>
      <c r="FN222" s="7" t="str">
        <f t="shared" ca="1" si="1070"/>
        <v>2</v>
      </c>
      <c r="FO222" s="7" t="str">
        <f ca="1">IFERROR(IF(FO221+FN222&gt;FP$4,FO221,FO221+FN222),"")</f>
        <v/>
      </c>
      <c r="FP222" s="7">
        <f t="shared" ca="1" si="1228"/>
        <v>0</v>
      </c>
      <c r="FQ222" s="7">
        <f t="shared" ca="1" si="1071"/>
        <v>0.50330149494109644</v>
      </c>
      <c r="FR222" s="7">
        <f t="shared" ca="1" si="1072"/>
        <v>0.34285235121274971</v>
      </c>
      <c r="FS222" s="7">
        <f t="shared" ca="1" si="1073"/>
        <v>1</v>
      </c>
      <c r="FT222" s="7" t="str">
        <f t="shared" ca="1" si="1074"/>
        <v>2</v>
      </c>
      <c r="FU222" s="7" t="str">
        <f ca="1">IFERROR(IF(FU221+FT222&gt;FV$4,FU221,FU221+FT222),"")</f>
        <v/>
      </c>
      <c r="FV222" s="7">
        <f t="shared" ca="1" si="1229"/>
        <v>0</v>
      </c>
      <c r="FW222" s="7">
        <f t="shared" ca="1" si="1075"/>
        <v>0.76743272479522806</v>
      </c>
      <c r="FX222" s="7">
        <f t="shared" ca="1" si="1076"/>
        <v>7.8721121358618085E-2</v>
      </c>
      <c r="FY222" s="7">
        <f t="shared" ca="1" si="1077"/>
        <v>1</v>
      </c>
      <c r="FZ222" s="7" t="str">
        <f t="shared" ca="1" si="1078"/>
        <v>2</v>
      </c>
      <c r="GA222" s="7" t="str">
        <f ca="1">IFERROR(IF(GA221+FZ222&gt;GB$4,GA221,GA221+FZ222),"")</f>
        <v/>
      </c>
      <c r="GB222" s="7">
        <f t="shared" ca="1" si="1230"/>
        <v>0</v>
      </c>
      <c r="GC222" s="7">
        <f t="shared" ca="1" si="1079"/>
        <v>6.1538768762196883E-2</v>
      </c>
      <c r="GD222" s="7">
        <f t="shared" ca="1" si="1080"/>
        <v>0.78461507739164926</v>
      </c>
      <c r="GE222" s="7">
        <f t="shared" ca="1" si="1081"/>
        <v>1</v>
      </c>
      <c r="GF222" s="7" t="str">
        <f t="shared" ca="1" si="1082"/>
        <v>2</v>
      </c>
      <c r="GG222" s="7" t="str">
        <f ca="1">IFERROR(IF(GG221+GF222&gt;GH$4,GG221,GG221+GF222),"")</f>
        <v/>
      </c>
      <c r="GH222" s="7">
        <f t="shared" ca="1" si="1231"/>
        <v>0</v>
      </c>
      <c r="GI222" s="7">
        <f t="shared" ca="1" si="1083"/>
        <v>0.71325242840494019</v>
      </c>
      <c r="GJ222" s="7">
        <f t="shared" ca="1" si="1084"/>
        <v>0.13290141774890596</v>
      </c>
      <c r="GK222" s="7">
        <f t="shared" ca="1" si="1085"/>
        <v>1</v>
      </c>
      <c r="GL222" s="7" t="str">
        <f t="shared" ca="1" si="1086"/>
        <v>2</v>
      </c>
      <c r="GM222" s="7" t="str">
        <f ca="1">IFERROR(IF(GM221+GL222&gt;GN$4,GM221,GM221+GL222),"")</f>
        <v/>
      </c>
      <c r="GN222" s="7">
        <f t="shared" ca="1" si="1232"/>
        <v>0</v>
      </c>
      <c r="GO222" s="7">
        <f t="shared" ca="1" si="1087"/>
        <v>0.775913237808454</v>
      </c>
      <c r="GP222" s="7">
        <f t="shared" ca="1" si="1088"/>
        <v>7.0240608345392141E-2</v>
      </c>
      <c r="GQ222" s="7">
        <f t="shared" ca="1" si="1089"/>
        <v>1</v>
      </c>
      <c r="GR222" s="7" t="str">
        <f t="shared" ca="1" si="1090"/>
        <v>2</v>
      </c>
      <c r="GS222" s="7" t="str">
        <f ca="1">IFERROR(IF(GS221+GR222&gt;GT$4,GS221,GS221+GR222),"")</f>
        <v/>
      </c>
      <c r="GT222" s="7">
        <f t="shared" ca="1" si="1233"/>
        <v>0</v>
      </c>
      <c r="GU222" s="7">
        <f t="shared" ca="1" si="1091"/>
        <v>6.1586052698209381E-2</v>
      </c>
      <c r="GV222" s="7">
        <f t="shared" ca="1" si="1092"/>
        <v>0.78456779345563676</v>
      </c>
      <c r="GW222" s="7">
        <f t="shared" ca="1" si="1093"/>
        <v>1</v>
      </c>
      <c r="GX222" s="7" t="str">
        <f t="shared" ca="1" si="1094"/>
        <v>2</v>
      </c>
      <c r="GY222" s="7" t="str">
        <f ca="1">IFERROR(IF(GY221+GX222&gt;GZ$4,GY221,GY221+GX222),"")</f>
        <v/>
      </c>
      <c r="GZ222" s="7">
        <f t="shared" ca="1" si="1234"/>
        <v>0</v>
      </c>
      <c r="HA222" s="7">
        <f t="shared" ca="1" si="1095"/>
        <v>0.77724078380895445</v>
      </c>
      <c r="HB222" s="7">
        <f t="shared" ca="1" si="1096"/>
        <v>6.8913062344891696E-2</v>
      </c>
      <c r="HC222" s="7">
        <f t="shared" ca="1" si="1097"/>
        <v>1</v>
      </c>
      <c r="HD222" s="7" t="str">
        <f t="shared" ca="1" si="1098"/>
        <v>2</v>
      </c>
      <c r="HE222" s="7" t="str">
        <f ca="1">IFERROR(IF(HE221+HD222&gt;HF$4,HE221,HE221+HD222),"")</f>
        <v/>
      </c>
      <c r="HF222" s="7">
        <f t="shared" ca="1" si="1235"/>
        <v>0</v>
      </c>
      <c r="HG222" s="7">
        <f t="shared" ca="1" si="1099"/>
        <v>0.35141871101978728</v>
      </c>
      <c r="HH222" s="7">
        <f t="shared" ca="1" si="1100"/>
        <v>0.49473513513405887</v>
      </c>
      <c r="HI222" s="7">
        <f t="shared" ca="1" si="1101"/>
        <v>1</v>
      </c>
      <c r="HJ222" s="7" t="str">
        <f t="shared" ca="1" si="1102"/>
        <v>2</v>
      </c>
      <c r="HK222" s="7" t="str">
        <f ca="1">IFERROR(IF(HK221+HJ222&gt;HL$4,HK221,HK221+HJ222),"")</f>
        <v/>
      </c>
      <c r="HL222" s="7">
        <f t="shared" ca="1" si="1236"/>
        <v>0</v>
      </c>
      <c r="HM222" s="7">
        <f t="shared" ca="1" si="1103"/>
        <v>0.50857275620138631</v>
      </c>
      <c r="HN222" s="7">
        <f t="shared" ca="1" si="1104"/>
        <v>0.33758108995245983</v>
      </c>
      <c r="HO222" s="7">
        <f t="shared" ca="1" si="1105"/>
        <v>1</v>
      </c>
      <c r="HP222" s="7" t="str">
        <f t="shared" ca="1" si="1106"/>
        <v>2</v>
      </c>
      <c r="HQ222" s="7" t="str">
        <f ca="1">IFERROR(IF(HQ221+HP222&gt;HR$4,HQ221,HQ221+HP222),"")</f>
        <v/>
      </c>
      <c r="HR222" s="7">
        <f t="shared" ca="1" si="1237"/>
        <v>0</v>
      </c>
      <c r="HS222" s="7">
        <f t="shared" ca="1" si="1107"/>
        <v>0.43383843038542602</v>
      </c>
      <c r="HT222" s="7">
        <f t="shared" ca="1" si="1108"/>
        <v>0.41231541576842012</v>
      </c>
      <c r="HU222" s="7">
        <f t="shared" ca="1" si="1109"/>
        <v>1</v>
      </c>
      <c r="HV222" s="7" t="str">
        <f t="shared" ca="1" si="1110"/>
        <v>2</v>
      </c>
      <c r="HW222" s="7" t="str">
        <f ca="1">IFERROR(IF(HW221+HV222&gt;HX$4,HW221,HW221+HV222),"")</f>
        <v/>
      </c>
      <c r="HX222" s="7">
        <f t="shared" ca="1" si="1238"/>
        <v>0</v>
      </c>
      <c r="HY222" s="7">
        <f t="shared" ca="1" si="1111"/>
        <v>0.75934047793553483</v>
      </c>
      <c r="HZ222" s="7">
        <f t="shared" ca="1" si="1112"/>
        <v>8.6813368218311315E-2</v>
      </c>
      <c r="IA222" s="7">
        <f t="shared" ca="1" si="1113"/>
        <v>1</v>
      </c>
      <c r="IB222" s="7" t="str">
        <f t="shared" ca="1" si="1114"/>
        <v>2</v>
      </c>
      <c r="IC222" s="7" t="str">
        <f ca="1">IFERROR(IF(IC221+IB222&gt;ID$4,IC221,IC221+IB222),"")</f>
        <v/>
      </c>
      <c r="ID222" s="7">
        <f t="shared" ca="1" si="1239"/>
        <v>0</v>
      </c>
      <c r="IE222" s="7">
        <f t="shared" ca="1" si="1115"/>
        <v>0.77017427770687519</v>
      </c>
      <c r="IF222" s="7">
        <f t="shared" ca="1" si="1116"/>
        <v>7.5979568446970958E-2</v>
      </c>
      <c r="IG222" s="7">
        <f t="shared" ca="1" si="1117"/>
        <v>1</v>
      </c>
      <c r="IH222" s="7" t="str">
        <f t="shared" ca="1" si="1118"/>
        <v>2</v>
      </c>
      <c r="II222" s="7" t="str">
        <f ca="1">IFERROR(IF(II221+IH222&gt;IJ$4,II221,II221+IH222),"")</f>
        <v/>
      </c>
      <c r="IJ222" s="7">
        <f t="shared" ca="1" si="1240"/>
        <v>0</v>
      </c>
      <c r="IK222" s="7">
        <f t="shared" ca="1" si="1119"/>
        <v>0.60857845034225877</v>
      </c>
      <c r="IL222" s="7">
        <f t="shared" ca="1" si="1120"/>
        <v>0.23757539581158738</v>
      </c>
      <c r="IM222" s="7">
        <f t="shared" ca="1" si="1121"/>
        <v>1</v>
      </c>
      <c r="IN222" s="7" t="str">
        <f t="shared" ca="1" si="1122"/>
        <v>2</v>
      </c>
      <c r="IO222" s="7" t="str">
        <f ca="1">IFERROR(IF(IO221+IN222&gt;IP$4,IO221,IO221+IN222),"")</f>
        <v/>
      </c>
      <c r="IP222" s="7">
        <f t="shared" ca="1" si="1241"/>
        <v>0</v>
      </c>
      <c r="IQ222" s="7">
        <f t="shared" ca="1" si="1123"/>
        <v>0.47576622648943756</v>
      </c>
      <c r="IR222" s="7">
        <f t="shared" ca="1" si="1124"/>
        <v>0.37038761966440858</v>
      </c>
      <c r="IS222" s="7">
        <f t="shared" ca="1" si="1125"/>
        <v>1</v>
      </c>
      <c r="IT222" s="7" t="str">
        <f t="shared" ca="1" si="1126"/>
        <v>2</v>
      </c>
      <c r="IU222" s="7" t="str">
        <f ca="1">IFERROR(IF(IU221+IT222&gt;IV$4,IU221,IU221+IT222),"")</f>
        <v/>
      </c>
      <c r="IV222" s="7">
        <f t="shared" ca="1" si="1242"/>
        <v>0</v>
      </c>
      <c r="IW222" s="7">
        <f t="shared" ca="1" si="1127"/>
        <v>0.28043758911646233</v>
      </c>
      <c r="IX222" s="7">
        <f t="shared" ca="1" si="1128"/>
        <v>0.56571625703738382</v>
      </c>
      <c r="IY222" s="7">
        <f t="shared" ca="1" si="1129"/>
        <v>1</v>
      </c>
      <c r="IZ222" s="7" t="str">
        <f t="shared" ca="1" si="1130"/>
        <v>2</v>
      </c>
      <c r="JA222" s="7" t="str">
        <f ca="1">IFERROR(IF(JA221+IZ222&gt;JB$4,JA221,JA221+IZ222),"")</f>
        <v/>
      </c>
      <c r="JB222" s="7">
        <f t="shared" ca="1" si="1243"/>
        <v>0</v>
      </c>
      <c r="JC222" s="7">
        <f t="shared" ca="1" si="1131"/>
        <v>0.44284003178378251</v>
      </c>
      <c r="JD222" s="7">
        <f t="shared" ca="1" si="1132"/>
        <v>0.40331381437006364</v>
      </c>
      <c r="JE222" s="7">
        <f t="shared" ca="1" si="1133"/>
        <v>1</v>
      </c>
      <c r="JF222" s="7" t="str">
        <f t="shared" ca="1" si="1134"/>
        <v>2</v>
      </c>
      <c r="JG222" s="7" t="str">
        <f ca="1">IFERROR(IF(JG221+JF222&gt;JH$4,JG221,JG221+JF222),"")</f>
        <v/>
      </c>
      <c r="JH222" s="7">
        <f t="shared" ca="1" si="1244"/>
        <v>0</v>
      </c>
      <c r="JI222" s="7">
        <f t="shared" ca="1" si="1135"/>
        <v>0.11388742121603235</v>
      </c>
      <c r="JJ222" s="7">
        <f t="shared" ca="1" si="1136"/>
        <v>0.7322664249378138</v>
      </c>
      <c r="JK222" s="7">
        <f t="shared" ca="1" si="1137"/>
        <v>1</v>
      </c>
      <c r="JL222" s="7" t="str">
        <f t="shared" ca="1" si="1138"/>
        <v>2</v>
      </c>
      <c r="JM222" s="7" t="str">
        <f ca="1">IFERROR(IF(JM221+JL222&gt;JN$4,JM221,JM221+JL222),"")</f>
        <v/>
      </c>
      <c r="JN222" s="7">
        <f t="shared" ca="1" si="1245"/>
        <v>0</v>
      </c>
      <c r="JO222" s="7">
        <f t="shared" ca="1" si="1139"/>
        <v>0.53680717954500667</v>
      </c>
      <c r="JP222" s="7">
        <f t="shared" ca="1" si="1140"/>
        <v>0.30934666660883947</v>
      </c>
      <c r="JQ222" s="7">
        <f t="shared" ca="1" si="1141"/>
        <v>1</v>
      </c>
      <c r="JR222" s="7" t="str">
        <f t="shared" ca="1" si="1142"/>
        <v>2</v>
      </c>
      <c r="JS222" s="7" t="str">
        <f ca="1">IFERROR(IF(JS221+JR222&gt;JT$4,JS221,JS221+JR222),"")</f>
        <v/>
      </c>
      <c r="JT222" s="7">
        <f t="shared" ca="1" si="1246"/>
        <v>0</v>
      </c>
      <c r="JU222" s="7">
        <f t="shared" ca="1" si="1143"/>
        <v>0.34224191831342443</v>
      </c>
      <c r="JV222" s="7">
        <f t="shared" ca="1" si="1144"/>
        <v>0.50391192784042171</v>
      </c>
      <c r="JW222" s="7">
        <f t="shared" ca="1" si="1145"/>
        <v>1</v>
      </c>
      <c r="JX222" s="7" t="str">
        <f t="shared" ca="1" si="1146"/>
        <v>2</v>
      </c>
      <c r="JY222" s="7" t="str">
        <f ca="1">IFERROR(IF(JY221+JX222&gt;JZ$4,JY221,JY221+JX222),"")</f>
        <v/>
      </c>
      <c r="JZ222" s="7">
        <f t="shared" ca="1" si="1247"/>
        <v>0</v>
      </c>
      <c r="KA222" s="7">
        <f t="shared" ca="1" si="1147"/>
        <v>0.60960797660111188</v>
      </c>
      <c r="KB222" s="7">
        <f t="shared" ca="1" si="1148"/>
        <v>0.23654586955273427</v>
      </c>
      <c r="KC222" s="7">
        <f t="shared" ca="1" si="1149"/>
        <v>1</v>
      </c>
      <c r="KD222" s="7" t="str">
        <f t="shared" ca="1" si="1150"/>
        <v>2</v>
      </c>
      <c r="KE222" s="7" t="str">
        <f ca="1">IFERROR(IF(KE221+KD222&gt;KF$4,KE221,KE221+KD222),"")</f>
        <v/>
      </c>
      <c r="KF222" s="7">
        <f t="shared" ca="1" si="1248"/>
        <v>0</v>
      </c>
      <c r="KG222" s="7">
        <f t="shared" ca="1" si="1151"/>
        <v>0.1011551446728145</v>
      </c>
      <c r="KH222" s="7">
        <f t="shared" ca="1" si="1152"/>
        <v>0.74499870148103164</v>
      </c>
      <c r="KI222" s="7">
        <f t="shared" ca="1" si="1153"/>
        <v>1</v>
      </c>
      <c r="KJ222" s="7" t="str">
        <f t="shared" ca="1" si="1154"/>
        <v>2</v>
      </c>
      <c r="KK222" s="7" t="str">
        <f ca="1">IFERROR(IF(KK221+KJ222&gt;KL$4,KK221,KK221+KJ222),"")</f>
        <v/>
      </c>
      <c r="KL222" s="7">
        <f t="shared" ca="1" si="1249"/>
        <v>0</v>
      </c>
      <c r="KM222" s="7">
        <f t="shared" ca="1" si="1155"/>
        <v>4.0549613906155524E-2</v>
      </c>
      <c r="KN222" s="7">
        <f t="shared" ca="1" si="1156"/>
        <v>0.80560423224769062</v>
      </c>
      <c r="KO222" s="7">
        <f t="shared" ca="1" si="1157"/>
        <v>2</v>
      </c>
      <c r="KP222" s="7">
        <f t="shared" ca="1" si="1158"/>
        <v>5</v>
      </c>
      <c r="KQ222" s="7" t="str">
        <f ca="1">IFERROR(IF(KQ221+KP222&gt;KR$4,KQ221,KQ221+KP222),"")</f>
        <v/>
      </c>
      <c r="KR222" s="7">
        <f t="shared" ca="1" si="1250"/>
        <v>0</v>
      </c>
      <c r="KS222" s="7">
        <f t="shared" ca="1" si="1159"/>
        <v>0.94802773472964252</v>
      </c>
      <c r="KT222" s="7">
        <f t="shared" ca="1" si="1160"/>
        <v>-0.10187388857579638</v>
      </c>
      <c r="KU222" s="7">
        <f t="shared" ca="1" si="1161"/>
        <v>0</v>
      </c>
      <c r="KV222" s="7">
        <f t="shared" ca="1" si="1162"/>
        <v>0</v>
      </c>
      <c r="KW222" s="7" t="str">
        <f ca="1">IFERROR(IF(KW221+KV222&gt;KX$4,KW221,KW221+KV222),"")</f>
        <v/>
      </c>
      <c r="KX222" s="7">
        <f t="shared" ca="1" si="1251"/>
        <v>0</v>
      </c>
      <c r="KY222" s="7">
        <f t="shared" ca="1" si="1163"/>
        <v>0.10286611994692829</v>
      </c>
      <c r="KZ222" s="7">
        <f t="shared" ca="1" si="1164"/>
        <v>0.74328772620691785</v>
      </c>
      <c r="LA222" s="7">
        <f t="shared" ca="1" si="1165"/>
        <v>1</v>
      </c>
      <c r="LB222" s="7" t="str">
        <f t="shared" ca="1" si="1166"/>
        <v>2</v>
      </c>
      <c r="LC222" s="7" t="str">
        <f ca="1">IFERROR(IF(LC221+LB222&gt;LD$4,LC221,LC221+LB222),"")</f>
        <v/>
      </c>
      <c r="LD222" s="7">
        <f t="shared" ca="1" si="1252"/>
        <v>0</v>
      </c>
      <c r="LE222" s="7">
        <f t="shared" ca="1" si="1167"/>
        <v>0.51219421984006142</v>
      </c>
      <c r="LF222" s="7">
        <f t="shared" ca="1" si="1168"/>
        <v>0.33395962631378473</v>
      </c>
      <c r="LG222" s="7">
        <f t="shared" ca="1" si="1169"/>
        <v>1</v>
      </c>
      <c r="LH222" s="7" t="str">
        <f t="shared" ca="1" si="1170"/>
        <v>2</v>
      </c>
      <c r="LI222" s="7" t="str">
        <f ca="1">IFERROR(IF(LI221+LH222&gt;LJ$4,LI221,LI221+LH222),"")</f>
        <v/>
      </c>
      <c r="LJ222" s="7">
        <f t="shared" ca="1" si="1253"/>
        <v>0</v>
      </c>
      <c r="LK222" s="7">
        <f t="shared" ca="1" si="1171"/>
        <v>0.65266333846577196</v>
      </c>
      <c r="LL222" s="7">
        <f t="shared" ca="1" si="1172"/>
        <v>0.19349050768807419</v>
      </c>
      <c r="LM222" s="7">
        <f t="shared" ca="1" si="1173"/>
        <v>1</v>
      </c>
      <c r="LN222" s="7" t="str">
        <f t="shared" ca="1" si="1174"/>
        <v>2</v>
      </c>
      <c r="LO222" s="7" t="str">
        <f ca="1">IFERROR(IF(LO221+LN222&gt;LP$4,LO221,LO221+LN222),"")</f>
        <v/>
      </c>
      <c r="LP222" s="7">
        <f t="shared" ca="1" si="1254"/>
        <v>0</v>
      </c>
      <c r="LQ222" s="7">
        <f t="shared" ca="1" si="1175"/>
        <v>0.64006680067844568</v>
      </c>
      <c r="LR222" s="7">
        <f t="shared" ca="1" si="1176"/>
        <v>0.20608704547540047</v>
      </c>
      <c r="LS222" s="7">
        <f t="shared" ca="1" si="1177"/>
        <v>1</v>
      </c>
      <c r="LT222" s="7" t="str">
        <f t="shared" ca="1" si="1178"/>
        <v>2</v>
      </c>
      <c r="LU222" s="7" t="str">
        <f ca="1">IFERROR(IF(LU221+LT222&gt;LV$4,LU221,LU221+LT222),"")</f>
        <v/>
      </c>
      <c r="LV222" s="7">
        <f t="shared" ca="1" si="1255"/>
        <v>0</v>
      </c>
      <c r="LW222" s="7">
        <f t="shared" ca="1" si="1179"/>
        <v>0.43320607146192358</v>
      </c>
      <c r="LX222" s="7">
        <f t="shared" ca="1" si="1180"/>
        <v>0.41294777469192256</v>
      </c>
      <c r="LY222" s="7">
        <f t="shared" ca="1" si="1181"/>
        <v>1</v>
      </c>
      <c r="LZ222" s="7" t="str">
        <f t="shared" ca="1" si="1182"/>
        <v>2</v>
      </c>
      <c r="MA222" s="7" t="str">
        <f ca="1">IFERROR(IF(MA221+LZ222&gt;MB$4,MA221,MA221+LZ222),"")</f>
        <v/>
      </c>
      <c r="MB222" s="7">
        <f t="shared" ca="1" si="1256"/>
        <v>0</v>
      </c>
      <c r="MC222" s="7">
        <f t="shared" ca="1" si="1183"/>
        <v>0.86993494004269889</v>
      </c>
      <c r="MD222" s="7">
        <f t="shared" ca="1" si="1184"/>
        <v>-2.3781093888852745E-2</v>
      </c>
      <c r="ME222" s="7">
        <f t="shared" ca="1" si="1185"/>
        <v>0</v>
      </c>
      <c r="MF222" s="7">
        <f t="shared" ca="1" si="1186"/>
        <v>0</v>
      </c>
      <c r="MG222" s="7" t="str">
        <f ca="1">IFERROR(IF(MG221+MF222&gt;MH$4,MG221,MG221+MF222),"")</f>
        <v/>
      </c>
      <c r="MH222" s="7">
        <f t="shared" ca="1" si="1257"/>
        <v>0</v>
      </c>
      <c r="MI222" s="7">
        <f t="shared" ca="1" si="1187"/>
        <v>0.79020623596518691</v>
      </c>
      <c r="MJ222" s="7">
        <f t="shared" ca="1" si="1188"/>
        <v>5.5947610188659236E-2</v>
      </c>
      <c r="MK222" s="7">
        <f t="shared" ca="1" si="1189"/>
        <v>1</v>
      </c>
      <c r="ML222" s="7" t="str">
        <f t="shared" ca="1" si="1190"/>
        <v>2</v>
      </c>
      <c r="MM222" s="7" t="str">
        <f ca="1">IFERROR(IF(MM221+ML222&gt;MN$4,MM221,MM221+ML222),"")</f>
        <v/>
      </c>
      <c r="MN222" s="7">
        <f t="shared" ca="1" si="1258"/>
        <v>0</v>
      </c>
      <c r="MO222" s="7">
        <f t="shared" ca="1" si="1191"/>
        <v>0.27178287140848012</v>
      </c>
      <c r="MP222" s="7">
        <f t="shared" ca="1" si="1192"/>
        <v>0.57437097474536603</v>
      </c>
      <c r="MQ222" s="7">
        <f t="shared" ca="1" si="1193"/>
        <v>1</v>
      </c>
      <c r="MR222" s="7" t="str">
        <f t="shared" ca="1" si="1194"/>
        <v>2</v>
      </c>
      <c r="MS222" s="7" t="str">
        <f ca="1">IFERROR(IF(MS221+MR222&gt;MT$4,MS221,MS221+MR222),"")</f>
        <v/>
      </c>
      <c r="MT222" s="7">
        <f t="shared" ca="1" si="1259"/>
        <v>0</v>
      </c>
      <c r="MU222" s="7">
        <f t="shared" ca="1" si="1195"/>
        <v>0.64677135444141731</v>
      </c>
      <c r="MV222" s="7">
        <f t="shared" ca="1" si="1196"/>
        <v>0.19938249171242883</v>
      </c>
      <c r="MW222" s="7">
        <f t="shared" ca="1" si="1197"/>
        <v>1</v>
      </c>
      <c r="MX222" s="7" t="str">
        <f t="shared" ca="1" si="1198"/>
        <v>2</v>
      </c>
      <c r="MY222" s="7" t="str">
        <f ca="1">IFERROR(IF(MY221+MX222&gt;MZ$4,MY221,MY221+MX222),"")</f>
        <v/>
      </c>
      <c r="MZ222" s="7">
        <f t="shared" ca="1" si="1260"/>
        <v>0</v>
      </c>
      <c r="NA222" s="7">
        <f t="shared" ca="1" si="1199"/>
        <v>8.7343621424414986E-2</v>
      </c>
      <c r="NB222" s="7">
        <f t="shared" ca="1" si="1200"/>
        <v>0.75881022472943116</v>
      </c>
      <c r="NC222" s="7">
        <f t="shared" ca="1" si="1201"/>
        <v>1</v>
      </c>
      <c r="ND222" s="7" t="str">
        <f t="shared" ca="1" si="1202"/>
        <v>2</v>
      </c>
      <c r="NE222" s="7" t="str">
        <f ca="1">IFERROR(IF(NE221+ND222&gt;NF$4,NE221,NE221+ND222),"")</f>
        <v/>
      </c>
      <c r="NF222" s="7">
        <f t="shared" ca="1" si="1261"/>
        <v>0</v>
      </c>
      <c r="NG222" s="7">
        <f t="shared" ca="1" si="1203"/>
        <v>0.11484683328810752</v>
      </c>
      <c r="NH222" s="7">
        <f t="shared" ca="1" si="1204"/>
        <v>0.73130701286573863</v>
      </c>
      <c r="NI222" s="7">
        <f t="shared" ca="1" si="1205"/>
        <v>1</v>
      </c>
      <c r="NJ222" s="7" t="str">
        <f t="shared" ca="1" si="1206"/>
        <v>2</v>
      </c>
      <c r="NK222" s="7" t="str">
        <f ca="1">IFERROR(IF(NK221+NJ222&gt;NL$4,NK221,NK221+NJ222),"")</f>
        <v/>
      </c>
      <c r="NL222" s="7">
        <f t="shared" ca="1" si="1262"/>
        <v>0</v>
      </c>
      <c r="NM222" s="7">
        <f t="shared" ca="1" si="1207"/>
        <v>0.31011611850025622</v>
      </c>
      <c r="NN222" s="7">
        <f t="shared" ca="1" si="1208"/>
        <v>0.53603772765358992</v>
      </c>
      <c r="NO222" s="7">
        <f t="shared" ca="1" si="1209"/>
        <v>1</v>
      </c>
      <c r="NP222" s="7" t="str">
        <f t="shared" ca="1" si="1210"/>
        <v>2</v>
      </c>
      <c r="NQ222" s="7" t="str">
        <f ca="1">IFERROR(IF(NQ221+NP222&gt;NR$4,NQ221,NQ221+NP222),"")</f>
        <v/>
      </c>
      <c r="NR222" s="7">
        <f t="shared" ca="1" si="1263"/>
        <v>0</v>
      </c>
      <c r="NT222">
        <v>224</v>
      </c>
      <c r="NU222" s="7" t="s">
        <v>19</v>
      </c>
      <c r="NV222" s="7" t="str">
        <f t="shared" ca="1" si="967"/>
        <v/>
      </c>
      <c r="NW222" s="7" t="str">
        <f t="shared" ca="1" si="961"/>
        <v/>
      </c>
      <c r="NX222" t="str">
        <f ca="1">IFERROR(VLOOKUP(NT222,$K$3:$AK$568,8,FALSE),"")</f>
        <v/>
      </c>
      <c r="NY222" t="str">
        <f ca="1">IFERROR(VLOOKUP(NT222,$K$3:$AK$568,9,FALSE),"")</f>
        <v/>
      </c>
      <c r="NZ222" s="7" t="str">
        <f ca="1">IFERROR(VLOOKUP(NT222,$K$3:$AK$568,27,FALSE),"")</f>
        <v/>
      </c>
      <c r="OB222">
        <v>224</v>
      </c>
      <c r="OC222" s="7" t="s">
        <v>19</v>
      </c>
      <c r="OD222" t="e">
        <f t="shared" ca="1" si="968"/>
        <v>#N/A</v>
      </c>
      <c r="OE222" s="7" t="str">
        <f t="shared" ca="1" si="969"/>
        <v/>
      </c>
      <c r="OF222" s="7" t="str">
        <f t="shared" ca="1" si="970"/>
        <v/>
      </c>
      <c r="OG222" t="str">
        <f t="shared" ca="1" si="971"/>
        <v/>
      </c>
      <c r="OI222">
        <v>224</v>
      </c>
      <c r="OJ222" s="7" t="s">
        <v>19</v>
      </c>
      <c r="OK222" s="7" t="str">
        <f t="shared" ca="1" si="972"/>
        <v/>
      </c>
      <c r="OL222" s="7" t="str">
        <f t="shared" ca="1" si="973"/>
        <v/>
      </c>
      <c r="OM222" t="str">
        <f ca="1">IFERROR(VLOOKUP(OI222,$L$3:$AK$568,7,FALSE),"")</f>
        <v/>
      </c>
      <c r="ON222" t="str">
        <f ca="1">IFERROR(VLOOKUP(OI222,$L$3:$AK$568,8,FALSE),"")</f>
        <v/>
      </c>
      <c r="OO222" s="7" t="str">
        <f ca="1">IFERROR(VLOOKUP(OI222,$L$3:$AK$568,26,FALSE),"")</f>
        <v/>
      </c>
      <c r="OQ222">
        <v>224</v>
      </c>
      <c r="OR222" s="7" t="s">
        <v>19</v>
      </c>
      <c r="OS222" t="e">
        <f t="shared" ca="1" si="974"/>
        <v>#N/A</v>
      </c>
      <c r="OT222" s="7" t="str">
        <f t="shared" ca="1" si="975"/>
        <v/>
      </c>
      <c r="OU222" s="7" t="str">
        <f t="shared" ca="1" si="976"/>
        <v/>
      </c>
      <c r="OV222" t="str">
        <f t="shared" ca="1" si="977"/>
        <v/>
      </c>
      <c r="OX222">
        <v>224</v>
      </c>
      <c r="OY222" s="7" t="s">
        <v>19</v>
      </c>
      <c r="OZ222" s="7" t="str">
        <f t="shared" ca="1" si="978"/>
        <v/>
      </c>
      <c r="PA222" s="7" t="str">
        <f t="shared" ca="1" si="979"/>
        <v/>
      </c>
      <c r="PB222" t="str">
        <f ca="1">IFERROR(VLOOKUP(OX222,$M$3:$AK$568,6,FALSE),"")</f>
        <v/>
      </c>
      <c r="PC222" t="str">
        <f ca="1">IFERROR(VLOOKUP(OX222,$M$3:$AK$568,7,FALSE),"")</f>
        <v/>
      </c>
      <c r="PD222" s="7" t="str">
        <f ca="1">IFERROR(VLOOKUP(OX222,$M$3:$AK$568,25,FALSE),"")</f>
        <v/>
      </c>
      <c r="PF222">
        <v>224</v>
      </c>
      <c r="PG222" s="7" t="s">
        <v>19</v>
      </c>
      <c r="PH222" t="e">
        <f t="shared" ca="1" si="980"/>
        <v>#N/A</v>
      </c>
      <c r="PI222" s="7" t="str">
        <f t="shared" ca="1" si="981"/>
        <v/>
      </c>
      <c r="PJ222" s="7" t="str">
        <f t="shared" ca="1" si="982"/>
        <v/>
      </c>
      <c r="PK222" t="str">
        <f t="shared" ca="1" si="983"/>
        <v/>
      </c>
      <c r="PM222">
        <v>224</v>
      </c>
      <c r="PN222" s="7" t="s">
        <v>19</v>
      </c>
      <c r="PO222" s="202" t="str">
        <f t="shared" ca="1" si="984"/>
        <v/>
      </c>
      <c r="PP222" s="7" t="str">
        <f t="shared" ca="1" si="985"/>
        <v/>
      </c>
      <c r="PQ222" t="str">
        <f ca="1">IFERROR(VLOOKUP(PM222,$G$325:$R$409,12,FALSE),"")</f>
        <v/>
      </c>
      <c r="PR222" t="e">
        <f ca="1">VLOOKUP(PM222,$G$324:$Q$409,11,FALSE)</f>
        <v>#N/A</v>
      </c>
      <c r="PS222" s="7" t="str">
        <f ca="1">VLOOKUP(PQ222,$R$325:$Y$409,8,FALSE)</f>
        <v>- -</v>
      </c>
      <c r="PT222" s="7">
        <f ca="1">ReSt</f>
        <v>-4</v>
      </c>
      <c r="PU222" s="7" t="e">
        <f t="shared" ca="1" si="986"/>
        <v>#N/A</v>
      </c>
      <c r="PV222" s="7" t="e">
        <f t="shared" ca="1" si="987"/>
        <v>#N/A</v>
      </c>
      <c r="PW222" s="7" t="str">
        <f ca="1">VLOOKUP(PQ222,$R$325:$AK$409,8,FALSE)</f>
        <v>- -</v>
      </c>
      <c r="PX222" s="7"/>
      <c r="PY222">
        <v>224</v>
      </c>
      <c r="PZ222" s="7" t="s">
        <v>19</v>
      </c>
      <c r="QA222" t="str">
        <f t="shared" ca="1" si="988"/>
        <v/>
      </c>
      <c r="QB222" s="7" t="str">
        <f t="shared" ca="1" si="989"/>
        <v/>
      </c>
      <c r="QC222" s="7" t="str">
        <f t="shared" ca="1" si="990"/>
        <v/>
      </c>
      <c r="QD222" t="str">
        <f t="shared" ca="1" si="991"/>
        <v/>
      </c>
      <c r="QF222">
        <v>224</v>
      </c>
      <c r="QG222" s="7" t="s">
        <v>19</v>
      </c>
      <c r="QH222" s="7" t="str">
        <f t="shared" ca="1" si="992"/>
        <v/>
      </c>
      <c r="QI222" s="7" t="e">
        <f t="shared" ca="1" si="993"/>
        <v>#VALUE!</v>
      </c>
      <c r="QJ222" t="e">
        <f t="shared" ca="1" si="994"/>
        <v>#N/A</v>
      </c>
      <c r="QK222" s="7" t="e">
        <f t="shared" ca="1" si="995"/>
        <v>#N/A</v>
      </c>
      <c r="QM222">
        <v>224</v>
      </c>
      <c r="QN222" s="7" t="s">
        <v>19</v>
      </c>
      <c r="QO222" t="str">
        <f t="shared" ca="1" si="996"/>
        <v/>
      </c>
      <c r="QP222" s="7" t="str">
        <f t="shared" ca="1" si="997"/>
        <v/>
      </c>
      <c r="QQ222" t="str">
        <f t="shared" ca="1" si="998"/>
        <v/>
      </c>
    </row>
    <row r="223" spans="1:459" x14ac:dyDescent="0.25">
      <c r="A223" s="240" t="str">
        <f>IF('Character Sheet'!$B$4="Creature","N","Y")</f>
        <v>Y</v>
      </c>
      <c r="C223" s="75"/>
      <c r="D223" s="76"/>
      <c r="F223" s="75"/>
      <c r="G223" s="76"/>
      <c r="I223" s="75"/>
      <c r="J223" s="85"/>
      <c r="K223" s="85">
        <f t="shared" ca="1" si="962"/>
        <v>7</v>
      </c>
      <c r="L223" s="85">
        <f t="shared" ca="1" si="1265"/>
        <v>1</v>
      </c>
      <c r="M223" s="70">
        <f t="shared" ca="1" si="956"/>
        <v>10</v>
      </c>
      <c r="O223" s="222" t="str">
        <f t="shared" ca="1" si="963"/>
        <v>- -</v>
      </c>
      <c r="Q223" s="7" t="s">
        <v>1744</v>
      </c>
      <c r="R223" s="9" t="s">
        <v>1288</v>
      </c>
      <c r="S223" s="9"/>
      <c r="T223" s="61" t="str">
        <f>SUBSTITUTE(IFERROR(IFERROR(VLOOKUP(R223,'[1]Skill Statistics'!$A$3:$C$513,2,FALSE),VLOOKUP(Q223,'[1]Skill Statistics'!$A$3:$C$513,2,FALSE)),T222),"R*","ReSt")</f>
        <v>- -</v>
      </c>
      <c r="U223" s="61" t="str">
        <f>IFERROR(IFERROR(VLOOKUP(R223,'[1]Skill Statistics'!$A$3:$C$513,3,FALSE),VLOOKUP(Q223,'[1]Skill Statistics'!$A$3:$C$513,3,FALSE)),U222)</f>
        <v>- -</v>
      </c>
      <c r="V223" s="61" t="str">
        <f>IF(ISNUMBER(SEARCH("Category",R223)),"- -",IFERROR(IFERROR(VLOOKUP(Q223,[1]Professions!$A$4:$AM$288,MATCH(Profession,[1]Professions!$A$1:$AM$1,0),FALSE),VLOOKUP(Q223,Calculations!$B$91:$I$95,8,FALSE)),"- -"))</f>
        <v>- -</v>
      </c>
      <c r="W223" s="60" t="str">
        <f t="shared" si="964"/>
        <v>- -</v>
      </c>
      <c r="X223" s="7" t="str">
        <f ca="1">IFERROR(VLOOKUP(R223,$BS$6:$NR$519,MATCH(ActualLevel,$BS$3:$NR$3,0),FALSE),"- -")</f>
        <v>- -</v>
      </c>
      <c r="Y223" s="7" t="str">
        <f t="shared" si="1269"/>
        <v>- -</v>
      </c>
      <c r="Z223" s="7" t="str">
        <f>IFERROR(VLOOKUP(Y223,Charts!$BQ$2:$BR$52,2,FALSE),"- -")</f>
        <v>- -</v>
      </c>
      <c r="AA223" s="7" t="str">
        <f t="shared" ca="1" si="1000"/>
        <v>- -</v>
      </c>
      <c r="AB223" s="7" t="str">
        <f t="shared" si="1266"/>
        <v>- -</v>
      </c>
      <c r="AC223" s="7"/>
      <c r="AD223" s="7"/>
      <c r="AE223" s="7"/>
      <c r="AF223" s="7"/>
      <c r="AG223" s="7"/>
      <c r="AH223" s="43"/>
      <c r="AI223" s="7"/>
      <c r="AJ223" s="7"/>
      <c r="AK223" s="7">
        <f t="shared" ca="1" si="1001"/>
        <v>0</v>
      </c>
      <c r="AL223" s="7"/>
      <c r="AM223" s="69">
        <f>IFERROR(VLOOKUP(R223,'[1]Skill Statistics'!$A$3:$AN$513,MATCH(Profession,'[1]Skill Statistics'!$A$2:$AN$2,0),FALSE),0)</f>
        <v>0</v>
      </c>
      <c r="AN223" s="85">
        <f>IFERROR(VLOOKUP(Q223,'[1]Skill Statistics'!$A$3:$BK$513,MATCH(Archetype,'[1]Skill Statistics'!$A$2:$BK$2,0),FALSE),0)</f>
        <v>0</v>
      </c>
      <c r="AO223" s="85">
        <f>IFERROR(VLOOKUP(Q223,'[1]Skill Statistics'!$A$3:$BB$513,MATCH(Race,'[1]Skill Statistics'!$A$2:$BB$2,0),FALSE),0)</f>
        <v>0</v>
      </c>
      <c r="AP223" s="85">
        <f t="shared" ca="1" si="965"/>
        <v>0</v>
      </c>
      <c r="AQ223" s="70"/>
      <c r="AS223" s="69">
        <f>IFERROR(VLOOKUP(Q223,'[1]Professional Skills'!$A$4:$AM$288,MATCH(Profession,'[1]Professional Skills'!$A$3:$AM$3,0),FALSE),"- -")</f>
        <v>0</v>
      </c>
      <c r="AT223" t="s">
        <v>1812</v>
      </c>
      <c r="AU223" s="7" t="str">
        <f t="shared" si="1268"/>
        <v/>
      </c>
      <c r="AV223" s="7">
        <f t="shared" ca="1" si="1267"/>
        <v>0</v>
      </c>
      <c r="AW223" t="str">
        <f t="shared" si="1004"/>
        <v/>
      </c>
      <c r="AX223" t="str">
        <f>IFERROR(_xlfn.RANK.EQ(AW223,$AW$5:$AW$568),"")</f>
        <v/>
      </c>
      <c r="AY223">
        <f t="shared" si="959"/>
        <v>0</v>
      </c>
      <c r="AZ223" s="70" t="str">
        <f t="shared" si="1002"/>
        <v/>
      </c>
      <c r="BB223" s="69" t="str">
        <f>IFERROR(IF(Q223="Language",VLOOKUP(R223,[1]Cultures!$B$4:$N$218,MATCH(Culture,[1]Cultures!$B$3:$N$3,0),FALSE),VLOOKUP(Q223,[1]Cultures!$B$4:$O$212,MATCH(Culture,[1]Cultures!$B$3:$O$3,0),FALSE)),"- -")</f>
        <v>- -</v>
      </c>
      <c r="BD223">
        <f t="shared" ca="1" si="1264"/>
        <v>0</v>
      </c>
      <c r="BE223" t="str">
        <f t="shared" si="1211"/>
        <v/>
      </c>
      <c r="BI223" s="7" t="str">
        <f t="shared" si="1003"/>
        <v>- -</v>
      </c>
      <c r="BK223" s="7"/>
      <c r="BL223" s="70" t="str">
        <f t="shared" si="960"/>
        <v>- -</v>
      </c>
      <c r="BN223" s="69" t="str">
        <f>IFERROR(VLOOKUP(V223,Charts!$BT$2:$BV$14,3,FALSE),"- -")</f>
        <v>- -</v>
      </c>
      <c r="BO223" s="85" t="str">
        <f t="shared" ca="1" si="966"/>
        <v>- -</v>
      </c>
      <c r="BP223" s="70" t="str">
        <f t="shared" ca="1" si="1212"/>
        <v>- -</v>
      </c>
      <c r="BR223" s="7">
        <v>222</v>
      </c>
      <c r="BS223" s="9" t="str">
        <f ca="1">VLOOKUP(BR223,$O$3:$R$568,4,FALSE)</f>
        <v>Evolution Theory</v>
      </c>
      <c r="BT223" s="7" t="str">
        <f ca="1">VLOOKUP(BS223,$R$3:$V$568,5,FALSE)</f>
        <v>5 / 7</v>
      </c>
      <c r="BU223" s="7">
        <f ca="1">VLOOKUP(BT223,Charts!$BT$2:$BV$14,3,FALSE)</f>
        <v>0.46153846153846156</v>
      </c>
      <c r="BV223" s="7" t="str">
        <f t="shared" ca="1" si="1005"/>
        <v>5</v>
      </c>
      <c r="BW223" s="7" t="str">
        <f t="shared" ca="1" si="1006"/>
        <v>7</v>
      </c>
      <c r="BY223" s="7">
        <f t="shared" ca="1" si="1007"/>
        <v>0.52448570554621998</v>
      </c>
      <c r="BZ223" s="7">
        <f t="shared" ca="1" si="1008"/>
        <v>-6.2947244007758418E-2</v>
      </c>
      <c r="CA223" s="7">
        <f t="shared" ca="1" si="1009"/>
        <v>0</v>
      </c>
      <c r="CB223" s="7">
        <f t="shared" ca="1" si="1010"/>
        <v>0</v>
      </c>
      <c r="CC223" s="7" t="str">
        <f ca="1">IFERROR(IF(CC222+CB223&gt;CD$4,CC222,CC222+CB223),"")</f>
        <v/>
      </c>
      <c r="CD223" s="7">
        <f t="shared" ca="1" si="1213"/>
        <v>0</v>
      </c>
      <c r="CE223" s="7">
        <f t="shared" ca="1" si="1011"/>
        <v>0.10728134839718639</v>
      </c>
      <c r="CF223" s="7">
        <f t="shared" ca="1" si="1012"/>
        <v>0.35425711314127517</v>
      </c>
      <c r="CG223" s="7">
        <f t="shared" ca="1" si="1013"/>
        <v>1</v>
      </c>
      <c r="CH223" s="7" t="str">
        <f t="shared" ca="1" si="1014"/>
        <v>5</v>
      </c>
      <c r="CI223" s="7" t="str">
        <f ca="1">IFERROR(IF(CI222+CH223&gt;CJ$4,CI222,CI222+CH223),"")</f>
        <v/>
      </c>
      <c r="CJ223" s="7">
        <f t="shared" ca="1" si="1214"/>
        <v>0</v>
      </c>
      <c r="CK223" s="7">
        <f t="shared" ca="1" si="1015"/>
        <v>0.57176452524033505</v>
      </c>
      <c r="CL223" s="7">
        <f t="shared" ca="1" si="1016"/>
        <v>-0.11022606370187349</v>
      </c>
      <c r="CM223" s="7">
        <f t="shared" ca="1" si="1017"/>
        <v>0</v>
      </c>
      <c r="CN223" s="7">
        <f t="shared" ca="1" si="1018"/>
        <v>0</v>
      </c>
      <c r="CO223" s="7" t="str">
        <f ca="1">IFERROR(IF(CO222+CN223&gt;CP$4,CO222,CO222+CN223),"")</f>
        <v/>
      </c>
      <c r="CP223" s="7">
        <f t="shared" ca="1" si="1215"/>
        <v>0</v>
      </c>
      <c r="CQ223" s="7">
        <f t="shared" ca="1" si="1019"/>
        <v>0.52804710234208463</v>
      </c>
      <c r="CR223" s="7">
        <f t="shared" ca="1" si="1020"/>
        <v>-6.6508640803623065E-2</v>
      </c>
      <c r="CS223" s="7">
        <f t="shared" ca="1" si="1021"/>
        <v>0</v>
      </c>
      <c r="CT223" s="7">
        <f t="shared" ca="1" si="1022"/>
        <v>0</v>
      </c>
      <c r="CU223" s="7" t="str">
        <f ca="1">IFERROR(IF(CU222+CT223&gt;CV$4,CU222,CU222+CT223),"")</f>
        <v/>
      </c>
      <c r="CV223" s="7">
        <f t="shared" ca="1" si="1216"/>
        <v>0</v>
      </c>
      <c r="CW223" s="7">
        <f t="shared" ca="1" si="1023"/>
        <v>0.81467163662144892</v>
      </c>
      <c r="CX223" s="7">
        <f t="shared" ca="1" si="1024"/>
        <v>-0.35313317508298736</v>
      </c>
      <c r="CY223" s="7">
        <f t="shared" ca="1" si="1025"/>
        <v>0</v>
      </c>
      <c r="CZ223" s="7">
        <f t="shared" ca="1" si="1026"/>
        <v>0</v>
      </c>
      <c r="DA223" s="7" t="str">
        <f ca="1">IFERROR(IF(DA222+CZ223&gt;DB$4,DA222,DA222+CZ223),"")</f>
        <v/>
      </c>
      <c r="DB223" s="7">
        <f t="shared" ca="1" si="1217"/>
        <v>0</v>
      </c>
      <c r="DC223" s="7">
        <f t="shared" ca="1" si="1027"/>
        <v>0.20413076684535159</v>
      </c>
      <c r="DD223" s="7">
        <f t="shared" ca="1" si="1028"/>
        <v>0.25740769469310998</v>
      </c>
      <c r="DE223" s="7">
        <f t="shared" ca="1" si="1029"/>
        <v>1</v>
      </c>
      <c r="DF223" s="7" t="str">
        <f t="shared" ca="1" si="1030"/>
        <v>5</v>
      </c>
      <c r="DG223" s="7" t="str">
        <f ca="1">IFERROR(IF(DG222+DF223&gt;DH$4,DG222,DG222+DF223),"")</f>
        <v/>
      </c>
      <c r="DH223" s="7">
        <f t="shared" ca="1" si="1218"/>
        <v>0</v>
      </c>
      <c r="DI223" s="7">
        <f t="shared" ca="1" si="1031"/>
        <v>1.1452894251402723E-2</v>
      </c>
      <c r="DJ223" s="7">
        <f t="shared" ca="1" si="1032"/>
        <v>0.45008556728705884</v>
      </c>
      <c r="DK223" s="7">
        <f t="shared" ca="1" si="1033"/>
        <v>1</v>
      </c>
      <c r="DL223" s="7" t="str">
        <f t="shared" ca="1" si="1034"/>
        <v>5</v>
      </c>
      <c r="DM223" s="7" t="str">
        <f ca="1">IFERROR(IF(DM222+DL223&gt;DN$4,DM222,DM222+DL223),"")</f>
        <v/>
      </c>
      <c r="DN223" s="7">
        <f t="shared" ca="1" si="1219"/>
        <v>0</v>
      </c>
      <c r="DO223" s="7">
        <f t="shared" ca="1" si="1035"/>
        <v>0.60012746001748762</v>
      </c>
      <c r="DP223" s="7">
        <f t="shared" ca="1" si="1036"/>
        <v>-0.13858899847902606</v>
      </c>
      <c r="DQ223" s="7">
        <f t="shared" ca="1" si="1037"/>
        <v>0</v>
      </c>
      <c r="DR223" s="7">
        <f t="shared" ca="1" si="1038"/>
        <v>0</v>
      </c>
      <c r="DS223" s="7" t="str">
        <f ca="1">IFERROR(IF(DS222+DR223&gt;DT$4,DS222,DS222+DR223),"")</f>
        <v/>
      </c>
      <c r="DT223" s="7">
        <f t="shared" ca="1" si="1220"/>
        <v>0</v>
      </c>
      <c r="DU223" s="7">
        <f t="shared" ca="1" si="1039"/>
        <v>0.61975336835966088</v>
      </c>
      <c r="DV223" s="7">
        <f t="shared" ca="1" si="1040"/>
        <v>-0.15821490682119932</v>
      </c>
      <c r="DW223" s="7">
        <f t="shared" ca="1" si="1041"/>
        <v>0</v>
      </c>
      <c r="DX223" s="7">
        <f t="shared" ca="1" si="1042"/>
        <v>0</v>
      </c>
      <c r="DY223" s="7" t="str">
        <f ca="1">IFERROR(IF(DY222+DX223&gt;DZ$4,DY222,DY222+DX223),"")</f>
        <v/>
      </c>
      <c r="DZ223" s="7">
        <f t="shared" ca="1" si="1221"/>
        <v>0</v>
      </c>
      <c r="EA223" s="7">
        <f t="shared" ca="1" si="1043"/>
        <v>0.11056809705292292</v>
      </c>
      <c r="EB223" s="7">
        <f t="shared" ca="1" si="1044"/>
        <v>0.35097036448553864</v>
      </c>
      <c r="EC223" s="7">
        <f t="shared" ca="1" si="1045"/>
        <v>1</v>
      </c>
      <c r="ED223" s="7" t="str">
        <f t="shared" ca="1" si="1046"/>
        <v>5</v>
      </c>
      <c r="EE223" s="7" t="str">
        <f ca="1">IFERROR(IF(EE222+ED223&gt;EF$4,EE222,EE222+ED223),"")</f>
        <v/>
      </c>
      <c r="EF223" s="7">
        <f t="shared" ca="1" si="1222"/>
        <v>0</v>
      </c>
      <c r="EG223" s="7">
        <f t="shared" ca="1" si="1047"/>
        <v>0.6498673317117889</v>
      </c>
      <c r="EH223" s="7">
        <f t="shared" ca="1" si="1048"/>
        <v>-0.18832887017332733</v>
      </c>
      <c r="EI223" s="7">
        <f t="shared" ca="1" si="1049"/>
        <v>0</v>
      </c>
      <c r="EJ223" s="7">
        <f t="shared" ca="1" si="1050"/>
        <v>0</v>
      </c>
      <c r="EK223" s="7" t="str">
        <f ca="1">IFERROR(IF(EK222+EJ223&gt;EL$4,EK222,EK222+EJ223),"")</f>
        <v/>
      </c>
      <c r="EL223" s="7">
        <f t="shared" ca="1" si="1223"/>
        <v>0</v>
      </c>
      <c r="EM223" s="7">
        <f t="shared" ca="1" si="1051"/>
        <v>0.25940779903073641</v>
      </c>
      <c r="EN223" s="7">
        <f t="shared" ca="1" si="1052"/>
        <v>0.20213066250772516</v>
      </c>
      <c r="EO223" s="7">
        <f t="shared" ca="1" si="1053"/>
        <v>1</v>
      </c>
      <c r="EP223" s="7" t="str">
        <f t="shared" ca="1" si="1054"/>
        <v>5</v>
      </c>
      <c r="EQ223" s="7" t="str">
        <f ca="1">IFERROR(IF(EQ222+EP223&gt;ER$4,EQ222,EQ222+EP223),"")</f>
        <v/>
      </c>
      <c r="ER223" s="7">
        <f t="shared" ca="1" si="1224"/>
        <v>0</v>
      </c>
      <c r="ES223" s="7">
        <f t="shared" ca="1" si="1055"/>
        <v>0.48851372348681721</v>
      </c>
      <c r="ET223" s="7">
        <f t="shared" ca="1" si="1056"/>
        <v>-2.6975261948355644E-2</v>
      </c>
      <c r="EU223" s="7">
        <f t="shared" ca="1" si="1057"/>
        <v>0</v>
      </c>
      <c r="EV223" s="7">
        <f t="shared" ca="1" si="1058"/>
        <v>0</v>
      </c>
      <c r="EW223" s="7" t="str">
        <f ca="1">IFERROR(IF(EW222+EV223&gt;EX$4,EW222,EW222+EV223),"")</f>
        <v/>
      </c>
      <c r="EX223" s="7">
        <f t="shared" ca="1" si="1225"/>
        <v>0</v>
      </c>
      <c r="EY223" s="7">
        <f t="shared" ca="1" si="1059"/>
        <v>0.19002081324857667</v>
      </c>
      <c r="EZ223" s="7">
        <f t="shared" ca="1" si="1060"/>
        <v>0.27151764828988489</v>
      </c>
      <c r="FA223" s="7">
        <f t="shared" ca="1" si="1061"/>
        <v>1</v>
      </c>
      <c r="FB223" s="7" t="str">
        <f t="shared" ca="1" si="1062"/>
        <v>5</v>
      </c>
      <c r="FC223" s="7" t="str">
        <f ca="1">IFERROR(IF(FC222+FB223&gt;FD$4,FC222,FC222+FB223),"")</f>
        <v/>
      </c>
      <c r="FD223" s="7">
        <f t="shared" ca="1" si="1226"/>
        <v>0</v>
      </c>
      <c r="FE223" s="7">
        <f t="shared" ca="1" si="1063"/>
        <v>0.68645298779350539</v>
      </c>
      <c r="FF223" s="7">
        <f t="shared" ca="1" si="1064"/>
        <v>-0.22491452625504382</v>
      </c>
      <c r="FG223" s="7">
        <f t="shared" ca="1" si="1065"/>
        <v>0</v>
      </c>
      <c r="FH223" s="7">
        <f t="shared" ca="1" si="1066"/>
        <v>0</v>
      </c>
      <c r="FI223" s="7" t="str">
        <f ca="1">IFERROR(IF(FI222+FH223&gt;FJ$4,FI222,FI222+FH223),"")</f>
        <v/>
      </c>
      <c r="FJ223" s="7">
        <f t="shared" ca="1" si="1227"/>
        <v>0</v>
      </c>
      <c r="FK223" s="7">
        <f t="shared" ca="1" si="1067"/>
        <v>0.68052029864419961</v>
      </c>
      <c r="FL223" s="7">
        <f t="shared" ca="1" si="1068"/>
        <v>-0.21898183710573804</v>
      </c>
      <c r="FM223" s="7">
        <f t="shared" ca="1" si="1069"/>
        <v>0</v>
      </c>
      <c r="FN223" s="7">
        <f t="shared" ca="1" si="1070"/>
        <v>0</v>
      </c>
      <c r="FO223" s="7" t="str">
        <f ca="1">IFERROR(IF(FO222+FN223&gt;FP$4,FO222,FO222+FN223),"")</f>
        <v/>
      </c>
      <c r="FP223" s="7">
        <f t="shared" ca="1" si="1228"/>
        <v>0</v>
      </c>
      <c r="FQ223" s="7">
        <f t="shared" ca="1" si="1071"/>
        <v>0.88851356641882218</v>
      </c>
      <c r="FR223" s="7">
        <f t="shared" ca="1" si="1072"/>
        <v>-0.42697510488036061</v>
      </c>
      <c r="FS223" s="7">
        <f t="shared" ca="1" si="1073"/>
        <v>0</v>
      </c>
      <c r="FT223" s="7">
        <f t="shared" ca="1" si="1074"/>
        <v>0</v>
      </c>
      <c r="FU223" s="7" t="str">
        <f ca="1">IFERROR(IF(FU222+FT223&gt;FV$4,FU222,FU222+FT223),"")</f>
        <v/>
      </c>
      <c r="FV223" s="7">
        <f t="shared" ca="1" si="1229"/>
        <v>0</v>
      </c>
      <c r="FW223" s="7">
        <f t="shared" ca="1" si="1075"/>
        <v>0.15687074340184581</v>
      </c>
      <c r="FX223" s="7">
        <f t="shared" ca="1" si="1076"/>
        <v>0.30466771813661575</v>
      </c>
      <c r="FY223" s="7">
        <f t="shared" ca="1" si="1077"/>
        <v>1</v>
      </c>
      <c r="FZ223" s="7" t="str">
        <f t="shared" ca="1" si="1078"/>
        <v>5</v>
      </c>
      <c r="GA223" s="7" t="str">
        <f ca="1">IFERROR(IF(GA222+FZ223&gt;GB$4,GA222,GA222+FZ223),"")</f>
        <v/>
      </c>
      <c r="GB223" s="7">
        <f t="shared" ca="1" si="1230"/>
        <v>0</v>
      </c>
      <c r="GC223" s="7">
        <f t="shared" ca="1" si="1079"/>
        <v>0.21231161396346476</v>
      </c>
      <c r="GD223" s="7">
        <f t="shared" ca="1" si="1080"/>
        <v>0.2492268475749968</v>
      </c>
      <c r="GE223" s="7">
        <f t="shared" ca="1" si="1081"/>
        <v>1</v>
      </c>
      <c r="GF223" s="7" t="str">
        <f t="shared" ca="1" si="1082"/>
        <v>5</v>
      </c>
      <c r="GG223" s="7" t="str">
        <f ca="1">IFERROR(IF(GG222+GF223&gt;GH$4,GG222,GG222+GF223),"")</f>
        <v/>
      </c>
      <c r="GH223" s="7">
        <f t="shared" ca="1" si="1231"/>
        <v>0</v>
      </c>
      <c r="GI223" s="7">
        <f t="shared" ca="1" si="1083"/>
        <v>0.25054137349630579</v>
      </c>
      <c r="GJ223" s="7">
        <f t="shared" ca="1" si="1084"/>
        <v>0.21099708804215578</v>
      </c>
      <c r="GK223" s="7">
        <f t="shared" ca="1" si="1085"/>
        <v>1</v>
      </c>
      <c r="GL223" s="7" t="str">
        <f t="shared" ca="1" si="1086"/>
        <v>5</v>
      </c>
      <c r="GM223" s="7" t="str">
        <f ca="1">IFERROR(IF(GM222+GL223&gt;GN$4,GM222,GM222+GL223),"")</f>
        <v/>
      </c>
      <c r="GN223" s="7">
        <f t="shared" ca="1" si="1232"/>
        <v>0</v>
      </c>
      <c r="GO223" s="7">
        <f t="shared" ca="1" si="1087"/>
        <v>0.44612077583057885</v>
      </c>
      <c r="GP223" s="7">
        <f t="shared" ca="1" si="1088"/>
        <v>1.5417685707882711E-2</v>
      </c>
      <c r="GQ223" s="7">
        <f t="shared" ca="1" si="1089"/>
        <v>1</v>
      </c>
      <c r="GR223" s="7" t="str">
        <f t="shared" ca="1" si="1090"/>
        <v>5</v>
      </c>
      <c r="GS223" s="7" t="str">
        <f ca="1">IFERROR(IF(GS222+GR223&gt;GT$4,GS222,GS222+GR223),"")</f>
        <v/>
      </c>
      <c r="GT223" s="7">
        <f t="shared" ca="1" si="1233"/>
        <v>0</v>
      </c>
      <c r="GU223" s="7">
        <f t="shared" ca="1" si="1091"/>
        <v>0.4212375543670015</v>
      </c>
      <c r="GV223" s="7">
        <f t="shared" ca="1" si="1092"/>
        <v>4.0300907171460065E-2</v>
      </c>
      <c r="GW223" s="7">
        <f t="shared" ca="1" si="1093"/>
        <v>1</v>
      </c>
      <c r="GX223" s="7" t="str">
        <f t="shared" ca="1" si="1094"/>
        <v>5</v>
      </c>
      <c r="GY223" s="7" t="str">
        <f ca="1">IFERROR(IF(GY222+GX223&gt;GZ$4,GY222,GY222+GX223),"")</f>
        <v/>
      </c>
      <c r="GZ223" s="7">
        <f t="shared" ca="1" si="1234"/>
        <v>0</v>
      </c>
      <c r="HA223" s="7">
        <f t="shared" ca="1" si="1095"/>
        <v>0.63795956994286818</v>
      </c>
      <c r="HB223" s="7">
        <f t="shared" ca="1" si="1096"/>
        <v>-0.17642110840440661</v>
      </c>
      <c r="HC223" s="7">
        <f t="shared" ca="1" si="1097"/>
        <v>0</v>
      </c>
      <c r="HD223" s="7">
        <f t="shared" ca="1" si="1098"/>
        <v>0</v>
      </c>
      <c r="HE223" s="7" t="str">
        <f ca="1">IFERROR(IF(HE222+HD223&gt;HF$4,HE222,HE222+HD223),"")</f>
        <v/>
      </c>
      <c r="HF223" s="7">
        <f t="shared" ca="1" si="1235"/>
        <v>0</v>
      </c>
      <c r="HG223" s="7">
        <f t="shared" ca="1" si="1099"/>
        <v>0.56586025462152145</v>
      </c>
      <c r="HH223" s="7">
        <f t="shared" ca="1" si="1100"/>
        <v>-0.10432179308305989</v>
      </c>
      <c r="HI223" s="7">
        <f t="shared" ca="1" si="1101"/>
        <v>0</v>
      </c>
      <c r="HJ223" s="7">
        <f t="shared" ca="1" si="1102"/>
        <v>0</v>
      </c>
      <c r="HK223" s="7" t="str">
        <f ca="1">IFERROR(IF(HK222+HJ223&gt;HL$4,HK222,HK222+HJ223),"")</f>
        <v/>
      </c>
      <c r="HL223" s="7">
        <f t="shared" ca="1" si="1236"/>
        <v>0</v>
      </c>
      <c r="HM223" s="7">
        <f t="shared" ca="1" si="1103"/>
        <v>0.90013145280960472</v>
      </c>
      <c r="HN223" s="7">
        <f t="shared" ca="1" si="1104"/>
        <v>-0.43859299127114315</v>
      </c>
      <c r="HO223" s="7">
        <f t="shared" ca="1" si="1105"/>
        <v>0</v>
      </c>
      <c r="HP223" s="7">
        <f t="shared" ca="1" si="1106"/>
        <v>0</v>
      </c>
      <c r="HQ223" s="7" t="str">
        <f ca="1">IFERROR(IF(HQ222+HP223&gt;HR$4,HQ222,HQ222+HP223),"")</f>
        <v/>
      </c>
      <c r="HR223" s="7">
        <f t="shared" ca="1" si="1237"/>
        <v>0</v>
      </c>
      <c r="HS223" s="7">
        <f t="shared" ca="1" si="1107"/>
        <v>0.93851718823176766</v>
      </c>
      <c r="HT223" s="7">
        <f t="shared" ca="1" si="1108"/>
        <v>-0.4769787266933061</v>
      </c>
      <c r="HU223" s="7">
        <f t="shared" ca="1" si="1109"/>
        <v>0</v>
      </c>
      <c r="HV223" s="7">
        <f t="shared" ca="1" si="1110"/>
        <v>0</v>
      </c>
      <c r="HW223" s="7" t="str">
        <f ca="1">IFERROR(IF(HW222+HV223&gt;HX$4,HW222,HW222+HV223),"")</f>
        <v/>
      </c>
      <c r="HX223" s="7">
        <f t="shared" ca="1" si="1238"/>
        <v>0</v>
      </c>
      <c r="HY223" s="7">
        <f t="shared" ca="1" si="1111"/>
        <v>0.86029222437793429</v>
      </c>
      <c r="HZ223" s="7">
        <f t="shared" ca="1" si="1112"/>
        <v>-0.39875376283947273</v>
      </c>
      <c r="IA223" s="7">
        <f t="shared" ca="1" si="1113"/>
        <v>0</v>
      </c>
      <c r="IB223" s="7">
        <f t="shared" ca="1" si="1114"/>
        <v>0</v>
      </c>
      <c r="IC223" s="7" t="str">
        <f ca="1">IFERROR(IF(IC222+IB223&gt;ID$4,IC222,IC222+IB223),"")</f>
        <v/>
      </c>
      <c r="ID223" s="7">
        <f t="shared" ca="1" si="1239"/>
        <v>0</v>
      </c>
      <c r="IE223" s="7">
        <f t="shared" ca="1" si="1115"/>
        <v>0.53591358431797387</v>
      </c>
      <c r="IF223" s="7">
        <f t="shared" ca="1" si="1116"/>
        <v>-7.4375122779512304E-2</v>
      </c>
      <c r="IG223" s="7">
        <f t="shared" ca="1" si="1117"/>
        <v>0</v>
      </c>
      <c r="IH223" s="7">
        <f t="shared" ca="1" si="1118"/>
        <v>0</v>
      </c>
      <c r="II223" s="7" t="str">
        <f ca="1">IFERROR(IF(II222+IH223&gt;IJ$4,II222,II222+IH223),"")</f>
        <v/>
      </c>
      <c r="IJ223" s="7">
        <f t="shared" ca="1" si="1240"/>
        <v>0</v>
      </c>
      <c r="IK223" s="7">
        <f t="shared" ca="1" si="1119"/>
        <v>0.72529500261141577</v>
      </c>
      <c r="IL223" s="7">
        <f t="shared" ca="1" si="1120"/>
        <v>-0.26375654107295421</v>
      </c>
      <c r="IM223" s="7">
        <f t="shared" ca="1" si="1121"/>
        <v>0</v>
      </c>
      <c r="IN223" s="7">
        <f t="shared" ca="1" si="1122"/>
        <v>0</v>
      </c>
      <c r="IO223" s="7" t="str">
        <f ca="1">IFERROR(IF(IO222+IN223&gt;IP$4,IO222,IO222+IN223),"")</f>
        <v/>
      </c>
      <c r="IP223" s="7">
        <f t="shared" ca="1" si="1241"/>
        <v>0</v>
      </c>
      <c r="IQ223" s="7">
        <f t="shared" ca="1" si="1123"/>
        <v>0.41632687646259114</v>
      </c>
      <c r="IR223" s="7">
        <f t="shared" ca="1" si="1124"/>
        <v>4.521158507587042E-2</v>
      </c>
      <c r="IS223" s="7">
        <f t="shared" ca="1" si="1125"/>
        <v>1</v>
      </c>
      <c r="IT223" s="7" t="str">
        <f t="shared" ca="1" si="1126"/>
        <v>5</v>
      </c>
      <c r="IU223" s="7" t="str">
        <f ca="1">IFERROR(IF(IU222+IT223&gt;IV$4,IU222,IU222+IT223),"")</f>
        <v/>
      </c>
      <c r="IV223" s="7">
        <f t="shared" ca="1" si="1242"/>
        <v>0</v>
      </c>
      <c r="IW223" s="7">
        <f t="shared" ca="1" si="1127"/>
        <v>0.28910690875118716</v>
      </c>
      <c r="IX223" s="7">
        <f t="shared" ca="1" si="1128"/>
        <v>0.1724315527872744</v>
      </c>
      <c r="IY223" s="7">
        <f t="shared" ca="1" si="1129"/>
        <v>1</v>
      </c>
      <c r="IZ223" s="7" t="str">
        <f t="shared" ca="1" si="1130"/>
        <v>5</v>
      </c>
      <c r="JA223" s="7" t="str">
        <f ca="1">IFERROR(IF(JA222+IZ223&gt;JB$4,JA222,JA222+IZ223),"")</f>
        <v/>
      </c>
      <c r="JB223" s="7">
        <f t="shared" ca="1" si="1243"/>
        <v>0</v>
      </c>
      <c r="JC223" s="7">
        <f t="shared" ca="1" si="1131"/>
        <v>0.76414727192940213</v>
      </c>
      <c r="JD223" s="7">
        <f t="shared" ca="1" si="1132"/>
        <v>-0.30260881039094056</v>
      </c>
      <c r="JE223" s="7">
        <f t="shared" ca="1" si="1133"/>
        <v>0</v>
      </c>
      <c r="JF223" s="7">
        <f t="shared" ca="1" si="1134"/>
        <v>0</v>
      </c>
      <c r="JG223" s="7" t="str">
        <f ca="1">IFERROR(IF(JG222+JF223&gt;JH$4,JG222,JG222+JF223),"")</f>
        <v/>
      </c>
      <c r="JH223" s="7">
        <f t="shared" ca="1" si="1244"/>
        <v>0</v>
      </c>
      <c r="JI223" s="7">
        <f t="shared" ca="1" si="1135"/>
        <v>0.23825896260643642</v>
      </c>
      <c r="JJ223" s="7">
        <f t="shared" ca="1" si="1136"/>
        <v>0.22327949893202514</v>
      </c>
      <c r="JK223" s="7">
        <f t="shared" ca="1" si="1137"/>
        <v>1</v>
      </c>
      <c r="JL223" s="7" t="str">
        <f t="shared" ca="1" si="1138"/>
        <v>5</v>
      </c>
      <c r="JM223" s="7" t="str">
        <f ca="1">IFERROR(IF(JM222+JL223&gt;JN$4,JM222,JM222+JL223),"")</f>
        <v/>
      </c>
      <c r="JN223" s="7">
        <f t="shared" ca="1" si="1245"/>
        <v>0</v>
      </c>
      <c r="JO223" s="7">
        <f t="shared" ca="1" si="1139"/>
        <v>0.3852542170468547</v>
      </c>
      <c r="JP223" s="7">
        <f t="shared" ca="1" si="1140"/>
        <v>7.6284244491606867E-2</v>
      </c>
      <c r="JQ223" s="7">
        <f t="shared" ca="1" si="1141"/>
        <v>1</v>
      </c>
      <c r="JR223" s="7" t="str">
        <f t="shared" ca="1" si="1142"/>
        <v>5</v>
      </c>
      <c r="JS223" s="7" t="str">
        <f ca="1">IFERROR(IF(JS222+JR223&gt;JT$4,JS222,JS222+JR223),"")</f>
        <v/>
      </c>
      <c r="JT223" s="7">
        <f t="shared" ca="1" si="1246"/>
        <v>0</v>
      </c>
      <c r="JU223" s="7">
        <f t="shared" ca="1" si="1143"/>
        <v>0.93372985481650084</v>
      </c>
      <c r="JV223" s="7">
        <f t="shared" ca="1" si="1144"/>
        <v>-0.47219139327803927</v>
      </c>
      <c r="JW223" s="7">
        <f t="shared" ca="1" si="1145"/>
        <v>0</v>
      </c>
      <c r="JX223" s="7">
        <f t="shared" ca="1" si="1146"/>
        <v>0</v>
      </c>
      <c r="JY223" s="7" t="str">
        <f ca="1">IFERROR(IF(JY222+JX223&gt;JZ$4,JY222,JY222+JX223),"")</f>
        <v/>
      </c>
      <c r="JZ223" s="7">
        <f t="shared" ca="1" si="1247"/>
        <v>0</v>
      </c>
      <c r="KA223" s="7">
        <f t="shared" ca="1" si="1147"/>
        <v>0.24105588459802052</v>
      </c>
      <c r="KB223" s="7">
        <f t="shared" ca="1" si="1148"/>
        <v>0.22048257694044104</v>
      </c>
      <c r="KC223" s="7">
        <f t="shared" ca="1" si="1149"/>
        <v>1</v>
      </c>
      <c r="KD223" s="7" t="str">
        <f t="shared" ca="1" si="1150"/>
        <v>5</v>
      </c>
      <c r="KE223" s="7" t="str">
        <f ca="1">IFERROR(IF(KE222+KD223&gt;KF$4,KE222,KE222+KD223),"")</f>
        <v/>
      </c>
      <c r="KF223" s="7">
        <f t="shared" ca="1" si="1248"/>
        <v>0</v>
      </c>
      <c r="KG223" s="7">
        <f t="shared" ca="1" si="1151"/>
        <v>0.59172906719346041</v>
      </c>
      <c r="KH223" s="7">
        <f t="shared" ca="1" si="1152"/>
        <v>-0.13019060565499885</v>
      </c>
      <c r="KI223" s="7">
        <f t="shared" ca="1" si="1153"/>
        <v>0</v>
      </c>
      <c r="KJ223" s="7">
        <f t="shared" ca="1" si="1154"/>
        <v>0</v>
      </c>
      <c r="KK223" s="7" t="str">
        <f ca="1">IFERROR(IF(KK222+KJ223&gt;KL$4,KK222,KK222+KJ223),"")</f>
        <v/>
      </c>
      <c r="KL223" s="7">
        <f t="shared" ca="1" si="1249"/>
        <v>0</v>
      </c>
      <c r="KM223" s="7">
        <f t="shared" ca="1" si="1155"/>
        <v>0.42112053428659035</v>
      </c>
      <c r="KN223" s="7">
        <f t="shared" ca="1" si="1156"/>
        <v>4.0417927251871211E-2</v>
      </c>
      <c r="KO223" s="7">
        <f t="shared" ca="1" si="1157"/>
        <v>1</v>
      </c>
      <c r="KP223" s="7" t="str">
        <f t="shared" ca="1" si="1158"/>
        <v>5</v>
      </c>
      <c r="KQ223" s="7" t="str">
        <f ca="1">IFERROR(IF(KQ222+KP223&gt;KR$4,KQ222,KQ222+KP223),"")</f>
        <v/>
      </c>
      <c r="KR223" s="7">
        <f t="shared" ca="1" si="1250"/>
        <v>0</v>
      </c>
      <c r="KS223" s="7">
        <f t="shared" ca="1" si="1159"/>
        <v>0.12391538454162665</v>
      </c>
      <c r="KT223" s="7">
        <f t="shared" ca="1" si="1160"/>
        <v>0.33762307699683491</v>
      </c>
      <c r="KU223" s="7">
        <f t="shared" ca="1" si="1161"/>
        <v>1</v>
      </c>
      <c r="KV223" s="7" t="str">
        <f t="shared" ca="1" si="1162"/>
        <v>5</v>
      </c>
      <c r="KW223" s="7" t="str">
        <f ca="1">IFERROR(IF(KW222+KV223&gt;KX$4,KW222,KW222+KV223),"")</f>
        <v/>
      </c>
      <c r="KX223" s="7">
        <f t="shared" ca="1" si="1251"/>
        <v>0</v>
      </c>
      <c r="KY223" s="7">
        <f t="shared" ca="1" si="1163"/>
        <v>0.68448857158434373</v>
      </c>
      <c r="KZ223" s="7">
        <f t="shared" ca="1" si="1164"/>
        <v>-0.22295011004588217</v>
      </c>
      <c r="LA223" s="7">
        <f t="shared" ca="1" si="1165"/>
        <v>0</v>
      </c>
      <c r="LB223" s="7">
        <f t="shared" ca="1" si="1166"/>
        <v>0</v>
      </c>
      <c r="LC223" s="7" t="str">
        <f ca="1">IFERROR(IF(LC222+LB223&gt;LD$4,LC222,LC222+LB223),"")</f>
        <v/>
      </c>
      <c r="LD223" s="7">
        <f t="shared" ca="1" si="1252"/>
        <v>0</v>
      </c>
      <c r="LE223" s="7">
        <f t="shared" ca="1" si="1167"/>
        <v>9.8470161606135309E-2</v>
      </c>
      <c r="LF223" s="7">
        <f t="shared" ca="1" si="1168"/>
        <v>0.36306829993232625</v>
      </c>
      <c r="LG223" s="7">
        <f t="shared" ca="1" si="1169"/>
        <v>1</v>
      </c>
      <c r="LH223" s="7" t="str">
        <f t="shared" ca="1" si="1170"/>
        <v>5</v>
      </c>
      <c r="LI223" s="7" t="str">
        <f ca="1">IFERROR(IF(LI222+LH223&gt;LJ$4,LI222,LI222+LH223),"")</f>
        <v/>
      </c>
      <c r="LJ223" s="7">
        <f t="shared" ca="1" si="1253"/>
        <v>0</v>
      </c>
      <c r="LK223" s="7">
        <f t="shared" ca="1" si="1171"/>
        <v>0.54497619997407964</v>
      </c>
      <c r="LL223" s="7">
        <f t="shared" ca="1" si="1172"/>
        <v>-8.3437738435618081E-2</v>
      </c>
      <c r="LM223" s="7">
        <f t="shared" ca="1" si="1173"/>
        <v>0</v>
      </c>
      <c r="LN223" s="7">
        <f t="shared" ca="1" si="1174"/>
        <v>0</v>
      </c>
      <c r="LO223" s="7" t="str">
        <f ca="1">IFERROR(IF(LO222+LN223&gt;LP$4,LO222,LO222+LN223),"")</f>
        <v/>
      </c>
      <c r="LP223" s="7">
        <f t="shared" ca="1" si="1254"/>
        <v>0</v>
      </c>
      <c r="LQ223" s="7">
        <f t="shared" ca="1" si="1175"/>
        <v>6.3570925702080117E-2</v>
      </c>
      <c r="LR223" s="7">
        <f t="shared" ca="1" si="1176"/>
        <v>0.39796753583638145</v>
      </c>
      <c r="LS223" s="7">
        <f t="shared" ca="1" si="1177"/>
        <v>1</v>
      </c>
      <c r="LT223" s="7" t="str">
        <f t="shared" ca="1" si="1178"/>
        <v>5</v>
      </c>
      <c r="LU223" s="7" t="str">
        <f ca="1">IFERROR(IF(LU222+LT223&gt;LV$4,LU222,LU222+LT223),"")</f>
        <v/>
      </c>
      <c r="LV223" s="7">
        <f t="shared" ca="1" si="1255"/>
        <v>0</v>
      </c>
      <c r="LW223" s="7">
        <f t="shared" ca="1" si="1179"/>
        <v>9.6640408281573276E-2</v>
      </c>
      <c r="LX223" s="7">
        <f t="shared" ca="1" si="1180"/>
        <v>0.36489805325688829</v>
      </c>
      <c r="LY223" s="7">
        <f t="shared" ca="1" si="1181"/>
        <v>1</v>
      </c>
      <c r="LZ223" s="7" t="str">
        <f t="shared" ca="1" si="1182"/>
        <v>5</v>
      </c>
      <c r="MA223" s="7" t="str">
        <f ca="1">IFERROR(IF(MA222+LZ223&gt;MB$4,MA222,MA222+LZ223),"")</f>
        <v/>
      </c>
      <c r="MB223" s="7">
        <f t="shared" ca="1" si="1256"/>
        <v>0</v>
      </c>
      <c r="MC223" s="7">
        <f t="shared" ca="1" si="1183"/>
        <v>0.58960846880751849</v>
      </c>
      <c r="MD223" s="7">
        <f t="shared" ca="1" si="1184"/>
        <v>-0.12807000726905693</v>
      </c>
      <c r="ME223" s="7">
        <f t="shared" ca="1" si="1185"/>
        <v>0</v>
      </c>
      <c r="MF223" s="7">
        <f t="shared" ca="1" si="1186"/>
        <v>0</v>
      </c>
      <c r="MG223" s="7" t="str">
        <f ca="1">IFERROR(IF(MG222+MF223&gt;MH$4,MG222,MG222+MF223),"")</f>
        <v/>
      </c>
      <c r="MH223" s="7">
        <f t="shared" ca="1" si="1257"/>
        <v>0</v>
      </c>
      <c r="MI223" s="7">
        <f t="shared" ca="1" si="1187"/>
        <v>0.92360723008091028</v>
      </c>
      <c r="MJ223" s="7">
        <f t="shared" ca="1" si="1188"/>
        <v>-0.46206876854244872</v>
      </c>
      <c r="MK223" s="7">
        <f t="shared" ca="1" si="1189"/>
        <v>0</v>
      </c>
      <c r="ML223" s="7">
        <f t="shared" ca="1" si="1190"/>
        <v>0</v>
      </c>
      <c r="MM223" s="7" t="str">
        <f ca="1">IFERROR(IF(MM222+ML223&gt;MN$4,MM222,MM222+ML223),"")</f>
        <v/>
      </c>
      <c r="MN223" s="7">
        <f t="shared" ca="1" si="1258"/>
        <v>0</v>
      </c>
      <c r="MO223" s="7">
        <f t="shared" ca="1" si="1191"/>
        <v>0.23506050293388669</v>
      </c>
      <c r="MP223" s="7">
        <f t="shared" ca="1" si="1192"/>
        <v>0.22647795860457487</v>
      </c>
      <c r="MQ223" s="7">
        <f t="shared" ca="1" si="1193"/>
        <v>1</v>
      </c>
      <c r="MR223" s="7" t="str">
        <f t="shared" ca="1" si="1194"/>
        <v>5</v>
      </c>
      <c r="MS223" s="7" t="str">
        <f ca="1">IFERROR(IF(MS222+MR223&gt;MT$4,MS222,MS222+MR223),"")</f>
        <v/>
      </c>
      <c r="MT223" s="7">
        <f t="shared" ca="1" si="1259"/>
        <v>0</v>
      </c>
      <c r="MU223" s="7">
        <f t="shared" ca="1" si="1195"/>
        <v>0.25371096449347796</v>
      </c>
      <c r="MV223" s="7">
        <f t="shared" ca="1" si="1196"/>
        <v>0.2078274970449836</v>
      </c>
      <c r="MW223" s="7">
        <f t="shared" ca="1" si="1197"/>
        <v>1</v>
      </c>
      <c r="MX223" s="7" t="str">
        <f t="shared" ca="1" si="1198"/>
        <v>5</v>
      </c>
      <c r="MY223" s="7" t="str">
        <f ca="1">IFERROR(IF(MY222+MX223&gt;MZ$4,MY222,MY222+MX223),"")</f>
        <v/>
      </c>
      <c r="MZ223" s="7">
        <f t="shared" ca="1" si="1260"/>
        <v>0</v>
      </c>
      <c r="NA223" s="7">
        <f t="shared" ca="1" si="1199"/>
        <v>3.6517141019869803E-2</v>
      </c>
      <c r="NB223" s="7">
        <f t="shared" ca="1" si="1200"/>
        <v>0.42502132051859176</v>
      </c>
      <c r="NC223" s="7">
        <f t="shared" ca="1" si="1201"/>
        <v>1</v>
      </c>
      <c r="ND223" s="7" t="str">
        <f t="shared" ca="1" si="1202"/>
        <v>5</v>
      </c>
      <c r="NE223" s="7" t="str">
        <f ca="1">IFERROR(IF(NE222+ND223&gt;NF$4,NE222,NE222+ND223),"")</f>
        <v/>
      </c>
      <c r="NF223" s="7">
        <f t="shared" ca="1" si="1261"/>
        <v>0</v>
      </c>
      <c r="NG223" s="7">
        <f t="shared" ca="1" si="1203"/>
        <v>0.90532514354205629</v>
      </c>
      <c r="NH223" s="7">
        <f t="shared" ca="1" si="1204"/>
        <v>-0.44378668200359472</v>
      </c>
      <c r="NI223" s="7">
        <f t="shared" ca="1" si="1205"/>
        <v>0</v>
      </c>
      <c r="NJ223" s="7">
        <f t="shared" ca="1" si="1206"/>
        <v>0</v>
      </c>
      <c r="NK223" s="7" t="str">
        <f ca="1">IFERROR(IF(NK222+NJ223&gt;NL$4,NK222,NK222+NJ223),"")</f>
        <v/>
      </c>
      <c r="NL223" s="7">
        <f t="shared" ca="1" si="1262"/>
        <v>0</v>
      </c>
      <c r="NM223" s="7">
        <f t="shared" ca="1" si="1207"/>
        <v>0.35401866808237237</v>
      </c>
      <c r="NN223" s="7">
        <f t="shared" ca="1" si="1208"/>
        <v>0.1075197934560892</v>
      </c>
      <c r="NO223" s="7">
        <f t="shared" ca="1" si="1209"/>
        <v>1</v>
      </c>
      <c r="NP223" s="7" t="str">
        <f t="shared" ca="1" si="1210"/>
        <v>5</v>
      </c>
      <c r="NQ223" s="7" t="str">
        <f ca="1">IFERROR(IF(NQ222+NP223&gt;NR$4,NQ222,NQ222+NP223),"")</f>
        <v/>
      </c>
      <c r="NR223" s="7">
        <f t="shared" ca="1" si="1263"/>
        <v>0</v>
      </c>
      <c r="NT223">
        <v>225</v>
      </c>
      <c r="NU223" s="7" t="s">
        <v>19</v>
      </c>
      <c r="NV223" s="7" t="str">
        <f t="shared" ca="1" si="967"/>
        <v/>
      </c>
      <c r="NW223" s="7" t="str">
        <f t="shared" ca="1" si="961"/>
        <v/>
      </c>
      <c r="NX223" t="str">
        <f ca="1">IFERROR(VLOOKUP(NT223,$K$3:$AK$568,8,FALSE),"")</f>
        <v/>
      </c>
      <c r="NY223" t="str">
        <f ca="1">IFERROR(VLOOKUP(NT223,$K$3:$AK$568,9,FALSE),"")</f>
        <v/>
      </c>
      <c r="NZ223" s="7" t="str">
        <f ca="1">IFERROR(VLOOKUP(NT223,$K$3:$AK$568,27,FALSE),"")</f>
        <v/>
      </c>
      <c r="OB223">
        <v>225</v>
      </c>
      <c r="OC223" s="7" t="s">
        <v>19</v>
      </c>
      <c r="OD223" t="e">
        <f t="shared" ca="1" si="968"/>
        <v>#N/A</v>
      </c>
      <c r="OE223" s="7" t="str">
        <f t="shared" ca="1" si="969"/>
        <v/>
      </c>
      <c r="OF223" s="7" t="str">
        <f t="shared" ca="1" si="970"/>
        <v/>
      </c>
      <c r="OG223" t="str">
        <f t="shared" ca="1" si="971"/>
        <v/>
      </c>
      <c r="OI223">
        <v>225</v>
      </c>
      <c r="OJ223" s="7" t="s">
        <v>19</v>
      </c>
      <c r="OK223" s="7" t="str">
        <f t="shared" ca="1" si="972"/>
        <v/>
      </c>
      <c r="OL223" s="7" t="str">
        <f t="shared" ca="1" si="973"/>
        <v/>
      </c>
      <c r="OM223" t="str">
        <f ca="1">IFERROR(VLOOKUP(OI223,$L$3:$AK$568,7,FALSE),"")</f>
        <v/>
      </c>
      <c r="ON223" t="str">
        <f ca="1">IFERROR(VLOOKUP(OI223,$L$3:$AK$568,8,FALSE),"")</f>
        <v/>
      </c>
      <c r="OO223" s="7" t="str">
        <f ca="1">IFERROR(VLOOKUP(OI223,$L$3:$AK$568,26,FALSE),"")</f>
        <v/>
      </c>
      <c r="OQ223">
        <v>225</v>
      </c>
      <c r="OR223" s="7" t="s">
        <v>19</v>
      </c>
      <c r="OS223" t="e">
        <f t="shared" ca="1" si="974"/>
        <v>#N/A</v>
      </c>
      <c r="OT223" s="7" t="str">
        <f t="shared" ca="1" si="975"/>
        <v/>
      </c>
      <c r="OU223" s="7" t="str">
        <f t="shared" ca="1" si="976"/>
        <v/>
      </c>
      <c r="OV223" t="str">
        <f t="shared" ca="1" si="977"/>
        <v/>
      </c>
      <c r="OX223">
        <v>225</v>
      </c>
      <c r="OY223" s="7" t="s">
        <v>19</v>
      </c>
      <c r="OZ223" s="7" t="str">
        <f t="shared" ca="1" si="978"/>
        <v/>
      </c>
      <c r="PA223" s="7" t="str">
        <f t="shared" ca="1" si="979"/>
        <v/>
      </c>
      <c r="PB223" t="str">
        <f ca="1">IFERROR(VLOOKUP(OX223,$M$3:$AK$568,6,FALSE),"")</f>
        <v/>
      </c>
      <c r="PC223" t="str">
        <f ca="1">IFERROR(VLOOKUP(OX223,$M$3:$AK$568,7,FALSE),"")</f>
        <v/>
      </c>
      <c r="PD223" s="7" t="str">
        <f ca="1">IFERROR(VLOOKUP(OX223,$M$3:$AK$568,25,FALSE),"")</f>
        <v/>
      </c>
      <c r="PF223">
        <v>225</v>
      </c>
      <c r="PG223" s="7" t="s">
        <v>19</v>
      </c>
      <c r="PH223" t="e">
        <f t="shared" ca="1" si="980"/>
        <v>#N/A</v>
      </c>
      <c r="PI223" s="7" t="str">
        <f t="shared" ca="1" si="981"/>
        <v/>
      </c>
      <c r="PJ223" s="7" t="str">
        <f t="shared" ca="1" si="982"/>
        <v/>
      </c>
      <c r="PK223" t="str">
        <f t="shared" ca="1" si="983"/>
        <v/>
      </c>
      <c r="PM223">
        <v>225</v>
      </c>
      <c r="PN223" s="7" t="s">
        <v>19</v>
      </c>
      <c r="PO223" s="202" t="str">
        <f t="shared" ca="1" si="984"/>
        <v/>
      </c>
      <c r="PP223" s="7" t="str">
        <f t="shared" ca="1" si="985"/>
        <v/>
      </c>
      <c r="PQ223" t="str">
        <f ca="1">IFERROR(VLOOKUP(PM223,$G$325:$R$409,12,FALSE),"")</f>
        <v/>
      </c>
      <c r="PR223" t="e">
        <f ca="1">VLOOKUP(PM223,$G$324:$Q$409,11,FALSE)</f>
        <v>#N/A</v>
      </c>
      <c r="PS223" s="7" t="str">
        <f ca="1">VLOOKUP(PQ223,$R$325:$Y$409,8,FALSE)</f>
        <v>- -</v>
      </c>
      <c r="PT223" s="7">
        <f ca="1">ReSt</f>
        <v>-4</v>
      </c>
      <c r="PU223" s="7" t="e">
        <f t="shared" ca="1" si="986"/>
        <v>#N/A</v>
      </c>
      <c r="PV223" s="7" t="e">
        <f t="shared" ca="1" si="987"/>
        <v>#N/A</v>
      </c>
      <c r="PW223" s="7" t="str">
        <f ca="1">VLOOKUP(PQ223,$R$325:$AK$409,8,FALSE)</f>
        <v>- -</v>
      </c>
      <c r="PX223" s="7"/>
      <c r="PY223">
        <v>225</v>
      </c>
      <c r="PZ223" s="7" t="s">
        <v>19</v>
      </c>
      <c r="QA223" t="str">
        <f t="shared" ca="1" si="988"/>
        <v/>
      </c>
      <c r="QB223" s="7" t="str">
        <f t="shared" ca="1" si="989"/>
        <v/>
      </c>
      <c r="QC223" s="7" t="str">
        <f t="shared" ca="1" si="990"/>
        <v/>
      </c>
      <c r="QD223" t="str">
        <f t="shared" ca="1" si="991"/>
        <v/>
      </c>
      <c r="QF223">
        <v>225</v>
      </c>
      <c r="QG223" s="7" t="s">
        <v>19</v>
      </c>
      <c r="QH223" s="7" t="str">
        <f t="shared" ca="1" si="992"/>
        <v/>
      </c>
      <c r="QI223" s="7" t="e">
        <f t="shared" ca="1" si="993"/>
        <v>#VALUE!</v>
      </c>
      <c r="QJ223" t="e">
        <f t="shared" ca="1" si="994"/>
        <v>#N/A</v>
      </c>
      <c r="QK223" s="7" t="e">
        <f t="shared" ca="1" si="995"/>
        <v>#N/A</v>
      </c>
      <c r="QM223">
        <v>225</v>
      </c>
      <c r="QN223" s="7" t="s">
        <v>19</v>
      </c>
      <c r="QO223" t="str">
        <f t="shared" ca="1" si="996"/>
        <v/>
      </c>
      <c r="QP223" s="7" t="str">
        <f t="shared" ca="1" si="997"/>
        <v/>
      </c>
      <c r="QQ223" t="str">
        <f t="shared" ca="1" si="998"/>
        <v/>
      </c>
    </row>
    <row r="224" spans="1:459" x14ac:dyDescent="0.25">
      <c r="A224" s="240" t="str">
        <f>IF('Character Sheet'!$B$4="Creature","N","Y")</f>
        <v>Y</v>
      </c>
      <c r="C224" s="75"/>
      <c r="D224" s="76"/>
      <c r="F224" s="75"/>
      <c r="G224" s="76"/>
      <c r="I224" s="75" t="s">
        <v>1812</v>
      </c>
      <c r="J224" s="85"/>
      <c r="K224" s="85">
        <f t="shared" ca="1" si="962"/>
        <v>7</v>
      </c>
      <c r="L224" s="85">
        <f t="shared" ca="1" si="1265"/>
        <v>1</v>
      </c>
      <c r="M224" s="70">
        <f t="shared" ca="1" si="956"/>
        <v>10</v>
      </c>
      <c r="O224" s="222">
        <f t="shared" ca="1" si="963"/>
        <v>248</v>
      </c>
      <c r="Q224" s="7" t="s">
        <v>1744</v>
      </c>
      <c r="R224" s="9" t="s">
        <v>1741</v>
      </c>
      <c r="S224" s="9" t="s">
        <v>1977</v>
      </c>
      <c r="T224" s="61" t="str">
        <f>SUBSTITUTE(IFERROR(IFERROR(VLOOKUP(R224,'[1]Skill Statistics'!$A$3:$C$513,2,FALSE),VLOOKUP(Q224,'[1]Skill Statistics'!$A$3:$C$513,2,FALSE)),T223),"R*","ReSt")</f>
        <v>Me/Me</v>
      </c>
      <c r="U224" s="61" t="str">
        <f>IFERROR(IFERROR(VLOOKUP(R224,'[1]Skill Statistics'!$A$3:$C$513,3,FALSE),VLOOKUP(Q224,'[1]Skill Statistics'!$A$3:$C$513,3,FALSE)),U223)</f>
        <v>Re</v>
      </c>
      <c r="V224" s="61" t="str">
        <f>IF(ISNUMBER(SEARCH("Category",R224)),"- -",IFERROR(IFERROR(VLOOKUP(Q224,[1]Professions!$A$4:$AM$288,MATCH(Profession,[1]Professions!$A$1:$AM$1,0),FALSE),VLOOKUP(Q224,Calculations!$B$91:$I$95,8,FALSE)),"- -"))</f>
        <v>2 / 4</v>
      </c>
      <c r="W224" s="60">
        <f t="shared" si="964"/>
        <v>2</v>
      </c>
      <c r="X224" s="7">
        <f ca="1">IFERROR(VLOOKUP(R224,$BS$6:$NR$519,MATCH(ActualLevel,$BS$3:$NR$3,0),FALSE),"- -")</f>
        <v>0</v>
      </c>
      <c r="Y224" s="7">
        <f t="shared" ca="1" si="1269"/>
        <v>2</v>
      </c>
      <c r="Z224" s="7">
        <f ca="1">IFERROR(VLOOKUP(Y224,Charts!$BQ$2:$BR$52,2,FALSE),"- -")</f>
        <v>10</v>
      </c>
      <c r="AA224" s="7">
        <f t="shared" ca="1" si="1000"/>
        <v>3</v>
      </c>
      <c r="AB224" s="7">
        <f t="shared" ca="1" si="1266"/>
        <v>0</v>
      </c>
      <c r="AC224" s="7"/>
      <c r="AD224" s="7"/>
      <c r="AE224" s="7"/>
      <c r="AF224" s="7"/>
      <c r="AG224" s="7"/>
      <c r="AH224" s="43"/>
      <c r="AI224" s="7"/>
      <c r="AJ224" s="7"/>
      <c r="AK224" s="7">
        <f t="shared" ca="1" si="1001"/>
        <v>13</v>
      </c>
      <c r="AL224" s="7"/>
      <c r="AM224" s="69">
        <f>IFERROR(VLOOKUP(R224,'[1]Skill Statistics'!$A$3:$AN$513,MATCH(Profession,'[1]Skill Statistics'!$A$2:$AN$2,0),FALSE),0)</f>
        <v>0</v>
      </c>
      <c r="AN224" s="85">
        <f>IFERROR(VLOOKUP(Q224,'[1]Skill Statistics'!$A$3:$BK$513,MATCH(Archetype,'[1]Skill Statistics'!$A$2:$BK$2,0),FALSE),0)</f>
        <v>0</v>
      </c>
      <c r="AO224" s="85">
        <f>IFERROR(VLOOKUP(Q224,'[1]Skill Statistics'!$A$3:$BB$513,MATCH(Race,'[1]Skill Statistics'!$A$2:$BB$2,0),FALSE),0)</f>
        <v>0</v>
      </c>
      <c r="AP224" s="85">
        <f t="shared" ca="1" si="965"/>
        <v>0.3</v>
      </c>
      <c r="AQ224" s="70"/>
      <c r="AS224" s="69">
        <f>IFERROR(VLOOKUP(Q224,'[1]Professional Skills'!$A$4:$AM$288,MATCH(Profession,'[1]Professional Skills'!$A$3:$AM$3,0),FALSE),"- -")</f>
        <v>0</v>
      </c>
      <c r="AT224" t="s">
        <v>1812</v>
      </c>
      <c r="AU224" s="7" t="str">
        <f t="shared" si="1268"/>
        <v/>
      </c>
      <c r="AV224" s="7">
        <f t="shared" ca="1" si="1267"/>
        <v>0</v>
      </c>
      <c r="AW224" t="str">
        <f t="shared" si="1004"/>
        <v/>
      </c>
      <c r="AX224" t="str">
        <f>IFERROR(_xlfn.RANK.EQ(AW224,$AW$5:$AW$568),"")</f>
        <v/>
      </c>
      <c r="AY224">
        <f t="shared" si="959"/>
        <v>0</v>
      </c>
      <c r="AZ224" s="70" t="str">
        <f t="shared" si="1002"/>
        <v/>
      </c>
      <c r="BB224" s="69">
        <f>IFERROR(IF(Q224="Language",VLOOKUP(R224,[1]Cultures!$B$4:$N$218,MATCH(Culture,[1]Cultures!$B$3:$N$3,0),FALSE),VLOOKUP(Q224,[1]Cultures!$B$4:$O$212,MATCH(Culture,[1]Cultures!$B$3:$O$3,0),FALSE)),"- -")</f>
        <v>2</v>
      </c>
      <c r="BD224">
        <f t="shared" ca="1" si="1264"/>
        <v>0</v>
      </c>
      <c r="BE224" t="str">
        <f t="shared" si="1211"/>
        <v/>
      </c>
      <c r="BI224" s="7">
        <f t="shared" si="1003"/>
        <v>2</v>
      </c>
      <c r="BK224" s="7"/>
      <c r="BL224" s="70">
        <f t="shared" si="960"/>
        <v>2</v>
      </c>
      <c r="BN224" s="69">
        <f>IFERROR(VLOOKUP(V224,Charts!$BT$2:$BV$14,3,FALSE),"- -")</f>
        <v>0.76923076923076927</v>
      </c>
      <c r="BO224" s="85">
        <f t="shared" ca="1" si="966"/>
        <v>1.4941658464034497</v>
      </c>
      <c r="BP224" s="70">
        <f t="shared" ca="1" si="1212"/>
        <v>248</v>
      </c>
      <c r="BR224" s="7">
        <v>223</v>
      </c>
      <c r="BS224" s="9" t="str">
        <f ca="1">VLOOKUP(BR224,$O$3:$R$568,4,FALSE)</f>
        <v>Creature Lore</v>
      </c>
      <c r="BT224" s="7" t="str">
        <f ca="1">VLOOKUP(BS224,$R$3:$V$568,5,FALSE)</f>
        <v>2 / 4</v>
      </c>
      <c r="BU224" s="7">
        <f ca="1">VLOOKUP(BT224,Charts!$BT$2:$BV$14,3,FALSE)</f>
        <v>0.76923076923076927</v>
      </c>
      <c r="BV224" s="7" t="str">
        <f t="shared" ca="1" si="1005"/>
        <v>2</v>
      </c>
      <c r="BW224" s="7" t="str">
        <f t="shared" ca="1" si="1006"/>
        <v>4</v>
      </c>
      <c r="BY224" s="7">
        <f t="shared" ca="1" si="1007"/>
        <v>0.22788661300915958</v>
      </c>
      <c r="BZ224" s="7">
        <f t="shared" ca="1" si="1008"/>
        <v>0.5413441562216097</v>
      </c>
      <c r="CA224" s="7">
        <f t="shared" ca="1" si="1009"/>
        <v>1</v>
      </c>
      <c r="CB224" s="7" t="str">
        <f t="shared" ca="1" si="1010"/>
        <v>2</v>
      </c>
      <c r="CC224" s="7" t="str">
        <f ca="1">IFERROR(IF(CC223+CB224&gt;CD$4,CC223,CC223+CB224),"")</f>
        <v/>
      </c>
      <c r="CD224" s="7">
        <f t="shared" ca="1" si="1213"/>
        <v>0</v>
      </c>
      <c r="CE224" s="7">
        <f t="shared" ca="1" si="1011"/>
        <v>0.46466694231633232</v>
      </c>
      <c r="CF224" s="7">
        <f t="shared" ca="1" si="1012"/>
        <v>0.30456382691443695</v>
      </c>
      <c r="CG224" s="7">
        <f t="shared" ca="1" si="1013"/>
        <v>1</v>
      </c>
      <c r="CH224" s="7" t="str">
        <f t="shared" ca="1" si="1014"/>
        <v>2</v>
      </c>
      <c r="CI224" s="7" t="str">
        <f ca="1">IFERROR(IF(CI223+CH224&gt;CJ$4,CI223,CI223+CH224),"")</f>
        <v/>
      </c>
      <c r="CJ224" s="7">
        <f t="shared" ca="1" si="1214"/>
        <v>0</v>
      </c>
      <c r="CK224" s="7">
        <f t="shared" ca="1" si="1015"/>
        <v>0.10784906679037054</v>
      </c>
      <c r="CL224" s="7">
        <f t="shared" ca="1" si="1016"/>
        <v>0.66138170244039873</v>
      </c>
      <c r="CM224" s="7">
        <f t="shared" ca="1" si="1017"/>
        <v>1</v>
      </c>
      <c r="CN224" s="7" t="str">
        <f t="shared" ca="1" si="1018"/>
        <v>2</v>
      </c>
      <c r="CO224" s="7" t="str">
        <f ca="1">IFERROR(IF(CO223+CN224&gt;CP$4,CO223,CO223+CN224),"")</f>
        <v/>
      </c>
      <c r="CP224" s="7">
        <f t="shared" ca="1" si="1215"/>
        <v>0</v>
      </c>
      <c r="CQ224" s="7">
        <f t="shared" ca="1" si="1019"/>
        <v>0.13024449019258333</v>
      </c>
      <c r="CR224" s="7">
        <f t="shared" ca="1" si="1020"/>
        <v>0.63898627903818594</v>
      </c>
      <c r="CS224" s="7">
        <f t="shared" ca="1" si="1021"/>
        <v>1</v>
      </c>
      <c r="CT224" s="7" t="str">
        <f t="shared" ca="1" si="1022"/>
        <v>2</v>
      </c>
      <c r="CU224" s="7" t="str">
        <f ca="1">IFERROR(IF(CU223+CT224&gt;CV$4,CU223,CU223+CT224),"")</f>
        <v/>
      </c>
      <c r="CV224" s="7">
        <f t="shared" ca="1" si="1216"/>
        <v>0</v>
      </c>
      <c r="CW224" s="7">
        <f t="shared" ca="1" si="1023"/>
        <v>0.38616430874736174</v>
      </c>
      <c r="CX224" s="7">
        <f t="shared" ca="1" si="1024"/>
        <v>0.38306646048340753</v>
      </c>
      <c r="CY224" s="7">
        <f t="shared" ca="1" si="1025"/>
        <v>1</v>
      </c>
      <c r="CZ224" s="7" t="str">
        <f t="shared" ca="1" si="1026"/>
        <v>2</v>
      </c>
      <c r="DA224" s="7" t="str">
        <f ca="1">IFERROR(IF(DA223+CZ224&gt;DB$4,DA223,DA223+CZ224),"")</f>
        <v/>
      </c>
      <c r="DB224" s="7">
        <f t="shared" ca="1" si="1217"/>
        <v>0</v>
      </c>
      <c r="DC224" s="7">
        <f t="shared" ca="1" si="1027"/>
        <v>0.64744344789351271</v>
      </c>
      <c r="DD224" s="7">
        <f t="shared" ca="1" si="1028"/>
        <v>0.12178732133725656</v>
      </c>
      <c r="DE224" s="7">
        <f t="shared" ca="1" si="1029"/>
        <v>1</v>
      </c>
      <c r="DF224" s="7" t="str">
        <f t="shared" ca="1" si="1030"/>
        <v>2</v>
      </c>
      <c r="DG224" s="7" t="str">
        <f ca="1">IFERROR(IF(DG223+DF224&gt;DH$4,DG223,DG223+DF224),"")</f>
        <v/>
      </c>
      <c r="DH224" s="7">
        <f t="shared" ca="1" si="1218"/>
        <v>0</v>
      </c>
      <c r="DI224" s="7">
        <f t="shared" ca="1" si="1031"/>
        <v>0.71594955112639791</v>
      </c>
      <c r="DJ224" s="7">
        <f t="shared" ca="1" si="1032"/>
        <v>5.3281218104371364E-2</v>
      </c>
      <c r="DK224" s="7">
        <f t="shared" ca="1" si="1033"/>
        <v>1</v>
      </c>
      <c r="DL224" s="7" t="str">
        <f t="shared" ca="1" si="1034"/>
        <v>2</v>
      </c>
      <c r="DM224" s="7" t="str">
        <f ca="1">IFERROR(IF(DM223+DL224&gt;DN$4,DM223,DM223+DL224),"")</f>
        <v/>
      </c>
      <c r="DN224" s="7">
        <f t="shared" ca="1" si="1219"/>
        <v>0</v>
      </c>
      <c r="DO224" s="7">
        <f t="shared" ca="1" si="1035"/>
        <v>0.68600635858186276</v>
      </c>
      <c r="DP224" s="7">
        <f t="shared" ca="1" si="1036"/>
        <v>8.3224410648906511E-2</v>
      </c>
      <c r="DQ224" s="7">
        <f t="shared" ca="1" si="1037"/>
        <v>1</v>
      </c>
      <c r="DR224" s="7" t="str">
        <f t="shared" ca="1" si="1038"/>
        <v>2</v>
      </c>
      <c r="DS224" s="7" t="str">
        <f ca="1">IFERROR(IF(DS223+DR224&gt;DT$4,DS223,DS223+DR224),"")</f>
        <v/>
      </c>
      <c r="DT224" s="7">
        <f t="shared" ca="1" si="1220"/>
        <v>0</v>
      </c>
      <c r="DU224" s="7">
        <f t="shared" ca="1" si="1039"/>
        <v>0.59867841700389812</v>
      </c>
      <c r="DV224" s="7">
        <f t="shared" ca="1" si="1040"/>
        <v>0.17055235222687115</v>
      </c>
      <c r="DW224" s="7">
        <f t="shared" ca="1" si="1041"/>
        <v>1</v>
      </c>
      <c r="DX224" s="7" t="str">
        <f t="shared" ca="1" si="1042"/>
        <v>2</v>
      </c>
      <c r="DY224" s="7" t="str">
        <f ca="1">IFERROR(IF(DY223+DX224&gt;DZ$4,DY223,DY223+DX224),"")</f>
        <v/>
      </c>
      <c r="DZ224" s="7">
        <f t="shared" ca="1" si="1221"/>
        <v>0</v>
      </c>
      <c r="EA224" s="7">
        <f t="shared" ca="1" si="1043"/>
        <v>0.9157499361663457</v>
      </c>
      <c r="EB224" s="7">
        <f t="shared" ca="1" si="1044"/>
        <v>-0.14651916693557643</v>
      </c>
      <c r="EC224" s="7">
        <f t="shared" ca="1" si="1045"/>
        <v>0</v>
      </c>
      <c r="ED224" s="7">
        <f t="shared" ca="1" si="1046"/>
        <v>0</v>
      </c>
      <c r="EE224" s="7" t="str">
        <f ca="1">IFERROR(IF(EE223+ED224&gt;EF$4,EE223,EE223+ED224),"")</f>
        <v/>
      </c>
      <c r="EF224" s="7">
        <f t="shared" ca="1" si="1222"/>
        <v>0</v>
      </c>
      <c r="EG224" s="7">
        <f t="shared" ca="1" si="1047"/>
        <v>0.99946222141072716</v>
      </c>
      <c r="EH224" s="7">
        <f t="shared" ca="1" si="1048"/>
        <v>-0.23023145217995789</v>
      </c>
      <c r="EI224" s="7">
        <f t="shared" ca="1" si="1049"/>
        <v>0</v>
      </c>
      <c r="EJ224" s="7">
        <f t="shared" ca="1" si="1050"/>
        <v>0</v>
      </c>
      <c r="EK224" s="7" t="str">
        <f ca="1">IFERROR(IF(EK223+EJ224&gt;EL$4,EK223,EK223+EJ224),"")</f>
        <v/>
      </c>
      <c r="EL224" s="7">
        <f t="shared" ca="1" si="1223"/>
        <v>0</v>
      </c>
      <c r="EM224" s="7">
        <f t="shared" ca="1" si="1051"/>
        <v>0.31414614961007203</v>
      </c>
      <c r="EN224" s="7">
        <f t="shared" ca="1" si="1052"/>
        <v>0.45508461962069724</v>
      </c>
      <c r="EO224" s="7">
        <f t="shared" ca="1" si="1053"/>
        <v>1</v>
      </c>
      <c r="EP224" s="7" t="str">
        <f t="shared" ca="1" si="1054"/>
        <v>2</v>
      </c>
      <c r="EQ224" s="7" t="str">
        <f ca="1">IFERROR(IF(EQ223+EP224&gt;ER$4,EQ223,EQ223+EP224),"")</f>
        <v/>
      </c>
      <c r="ER224" s="7">
        <f t="shared" ca="1" si="1224"/>
        <v>0</v>
      </c>
      <c r="ES224" s="7">
        <f t="shared" ca="1" si="1055"/>
        <v>2.2925388423422954E-2</v>
      </c>
      <c r="ET224" s="7">
        <f t="shared" ca="1" si="1056"/>
        <v>0.74630538080734632</v>
      </c>
      <c r="EU224" s="7">
        <f t="shared" ca="1" si="1057"/>
        <v>1</v>
      </c>
      <c r="EV224" s="7" t="str">
        <f t="shared" ca="1" si="1058"/>
        <v>2</v>
      </c>
      <c r="EW224" s="7" t="str">
        <f ca="1">IFERROR(IF(EW223+EV224&gt;EX$4,EW223,EW223+EV224),"")</f>
        <v/>
      </c>
      <c r="EX224" s="7">
        <f t="shared" ca="1" si="1225"/>
        <v>0</v>
      </c>
      <c r="EY224" s="7">
        <f t="shared" ca="1" si="1059"/>
        <v>0.451359586659002</v>
      </c>
      <c r="EZ224" s="7">
        <f t="shared" ca="1" si="1060"/>
        <v>0.31787118257176727</v>
      </c>
      <c r="FA224" s="7">
        <f t="shared" ca="1" si="1061"/>
        <v>1</v>
      </c>
      <c r="FB224" s="7" t="str">
        <f t="shared" ca="1" si="1062"/>
        <v>2</v>
      </c>
      <c r="FC224" s="7" t="str">
        <f ca="1">IFERROR(IF(FC223+FB224&gt;FD$4,FC223,FC223+FB224),"")</f>
        <v/>
      </c>
      <c r="FD224" s="7">
        <f t="shared" ca="1" si="1226"/>
        <v>0</v>
      </c>
      <c r="FE224" s="7">
        <f t="shared" ca="1" si="1063"/>
        <v>0.46507988313764148</v>
      </c>
      <c r="FF224" s="7">
        <f t="shared" ca="1" si="1064"/>
        <v>0.30415088609312779</v>
      </c>
      <c r="FG224" s="7">
        <f t="shared" ca="1" si="1065"/>
        <v>1</v>
      </c>
      <c r="FH224" s="7" t="str">
        <f t="shared" ca="1" si="1066"/>
        <v>2</v>
      </c>
      <c r="FI224" s="7" t="str">
        <f ca="1">IFERROR(IF(FI223+FH224&gt;FJ$4,FI223,FI223+FH224),"")</f>
        <v/>
      </c>
      <c r="FJ224" s="7">
        <f t="shared" ca="1" si="1227"/>
        <v>0</v>
      </c>
      <c r="FK224" s="7">
        <f t="shared" ca="1" si="1067"/>
        <v>0.65540992745035542</v>
      </c>
      <c r="FL224" s="7">
        <f t="shared" ca="1" si="1068"/>
        <v>0.11382084178041385</v>
      </c>
      <c r="FM224" s="7">
        <f t="shared" ca="1" si="1069"/>
        <v>1</v>
      </c>
      <c r="FN224" s="7" t="str">
        <f t="shared" ca="1" si="1070"/>
        <v>2</v>
      </c>
      <c r="FO224" s="7" t="str">
        <f ca="1">IFERROR(IF(FO223+FN224&gt;FP$4,FO223,FO223+FN224),"")</f>
        <v/>
      </c>
      <c r="FP224" s="7">
        <f t="shared" ca="1" si="1228"/>
        <v>0</v>
      </c>
      <c r="FQ224" s="7">
        <f t="shared" ca="1" si="1071"/>
        <v>0.99328736161421394</v>
      </c>
      <c r="FR224" s="7">
        <f t="shared" ca="1" si="1072"/>
        <v>-0.22405659238344466</v>
      </c>
      <c r="FS224" s="7">
        <f t="shared" ca="1" si="1073"/>
        <v>0</v>
      </c>
      <c r="FT224" s="7">
        <f t="shared" ca="1" si="1074"/>
        <v>0</v>
      </c>
      <c r="FU224" s="7" t="str">
        <f ca="1">IFERROR(IF(FU223+FT224&gt;FV$4,FU223,FU223+FT224),"")</f>
        <v/>
      </c>
      <c r="FV224" s="7">
        <f t="shared" ca="1" si="1229"/>
        <v>0</v>
      </c>
      <c r="FW224" s="7">
        <f t="shared" ca="1" si="1075"/>
        <v>0.8829989947518051</v>
      </c>
      <c r="FX224" s="7">
        <f t="shared" ca="1" si="1076"/>
        <v>-0.11376822552103583</v>
      </c>
      <c r="FY224" s="7">
        <f t="shared" ca="1" si="1077"/>
        <v>0</v>
      </c>
      <c r="FZ224" s="7">
        <f t="shared" ca="1" si="1078"/>
        <v>0</v>
      </c>
      <c r="GA224" s="7" t="str">
        <f ca="1">IFERROR(IF(GA223+FZ224&gt;GB$4,GA223,GA223+FZ224),"")</f>
        <v/>
      </c>
      <c r="GB224" s="7">
        <f t="shared" ca="1" si="1230"/>
        <v>0</v>
      </c>
      <c r="GC224" s="7">
        <f t="shared" ca="1" si="1079"/>
        <v>0.43657438856944586</v>
      </c>
      <c r="GD224" s="7">
        <f t="shared" ca="1" si="1080"/>
        <v>0.33265638066132341</v>
      </c>
      <c r="GE224" s="7">
        <f t="shared" ca="1" si="1081"/>
        <v>1</v>
      </c>
      <c r="GF224" s="7" t="str">
        <f t="shared" ca="1" si="1082"/>
        <v>2</v>
      </c>
      <c r="GG224" s="7" t="str">
        <f ca="1">IFERROR(IF(GG223+GF224&gt;GH$4,GG223,GG223+GF224),"")</f>
        <v/>
      </c>
      <c r="GH224" s="7">
        <f t="shared" ca="1" si="1231"/>
        <v>0</v>
      </c>
      <c r="GI224" s="7">
        <f t="shared" ca="1" si="1083"/>
        <v>0.70262159496582499</v>
      </c>
      <c r="GJ224" s="7">
        <f t="shared" ca="1" si="1084"/>
        <v>6.6609174264944282E-2</v>
      </c>
      <c r="GK224" s="7">
        <f t="shared" ca="1" si="1085"/>
        <v>1</v>
      </c>
      <c r="GL224" s="7" t="str">
        <f t="shared" ca="1" si="1086"/>
        <v>2</v>
      </c>
      <c r="GM224" s="7" t="str">
        <f ca="1">IFERROR(IF(GM223+GL224&gt;GN$4,GM223,GM223+GL224),"")</f>
        <v/>
      </c>
      <c r="GN224" s="7">
        <f t="shared" ca="1" si="1232"/>
        <v>0</v>
      </c>
      <c r="GO224" s="7">
        <f t="shared" ca="1" si="1087"/>
        <v>0.91678024913718936</v>
      </c>
      <c r="GP224" s="7">
        <f t="shared" ca="1" si="1088"/>
        <v>-0.14754947990642009</v>
      </c>
      <c r="GQ224" s="7">
        <f t="shared" ca="1" si="1089"/>
        <v>0</v>
      </c>
      <c r="GR224" s="7">
        <f t="shared" ca="1" si="1090"/>
        <v>0</v>
      </c>
      <c r="GS224" s="7" t="str">
        <f ca="1">IFERROR(IF(GS223+GR224&gt;GT$4,GS223,GS223+GR224),"")</f>
        <v/>
      </c>
      <c r="GT224" s="7">
        <f t="shared" ca="1" si="1233"/>
        <v>0</v>
      </c>
      <c r="GU224" s="7">
        <f t="shared" ca="1" si="1091"/>
        <v>1.3140423658221989E-2</v>
      </c>
      <c r="GV224" s="7">
        <f t="shared" ca="1" si="1092"/>
        <v>0.75609034557254728</v>
      </c>
      <c r="GW224" s="7">
        <f t="shared" ca="1" si="1093"/>
        <v>1</v>
      </c>
      <c r="GX224" s="7" t="str">
        <f t="shared" ca="1" si="1094"/>
        <v>2</v>
      </c>
      <c r="GY224" s="7" t="str">
        <f ca="1">IFERROR(IF(GY223+GX224&gt;GZ$4,GY223,GY223+GX224),"")</f>
        <v/>
      </c>
      <c r="GZ224" s="7">
        <f t="shared" ca="1" si="1234"/>
        <v>0</v>
      </c>
      <c r="HA224" s="7">
        <f t="shared" ca="1" si="1095"/>
        <v>0.76036542990313694</v>
      </c>
      <c r="HB224" s="7">
        <f t="shared" ca="1" si="1096"/>
        <v>8.8653393276323378E-3</v>
      </c>
      <c r="HC224" s="7">
        <f t="shared" ca="1" si="1097"/>
        <v>1</v>
      </c>
      <c r="HD224" s="7" t="str">
        <f t="shared" ca="1" si="1098"/>
        <v>2</v>
      </c>
      <c r="HE224" s="7" t="str">
        <f ca="1">IFERROR(IF(HE223+HD224&gt;HF$4,HE223,HE223+HD224),"")</f>
        <v/>
      </c>
      <c r="HF224" s="7">
        <f t="shared" ca="1" si="1235"/>
        <v>0</v>
      </c>
      <c r="HG224" s="7">
        <f t="shared" ca="1" si="1099"/>
        <v>0.28365127573287585</v>
      </c>
      <c r="HH224" s="7">
        <f t="shared" ca="1" si="1100"/>
        <v>0.48557949349789342</v>
      </c>
      <c r="HI224" s="7">
        <f t="shared" ca="1" si="1101"/>
        <v>1</v>
      </c>
      <c r="HJ224" s="7" t="str">
        <f t="shared" ca="1" si="1102"/>
        <v>2</v>
      </c>
      <c r="HK224" s="7" t="str">
        <f ca="1">IFERROR(IF(HK223+HJ224&gt;HL$4,HK223,HK223+HJ224),"")</f>
        <v/>
      </c>
      <c r="HL224" s="7">
        <f t="shared" ca="1" si="1236"/>
        <v>0</v>
      </c>
      <c r="HM224" s="7">
        <f t="shared" ca="1" si="1103"/>
        <v>0.19690348556355619</v>
      </c>
      <c r="HN224" s="7">
        <f t="shared" ca="1" si="1104"/>
        <v>0.57232728366721308</v>
      </c>
      <c r="HO224" s="7">
        <f t="shared" ca="1" si="1105"/>
        <v>1</v>
      </c>
      <c r="HP224" s="7" t="str">
        <f t="shared" ca="1" si="1106"/>
        <v>2</v>
      </c>
      <c r="HQ224" s="7" t="str">
        <f ca="1">IFERROR(IF(HQ223+HP224&gt;HR$4,HQ223,HQ223+HP224),"")</f>
        <v/>
      </c>
      <c r="HR224" s="7">
        <f t="shared" ca="1" si="1237"/>
        <v>0</v>
      </c>
      <c r="HS224" s="7">
        <f t="shared" ca="1" si="1107"/>
        <v>0.37389897178066278</v>
      </c>
      <c r="HT224" s="7">
        <f t="shared" ca="1" si="1108"/>
        <v>0.39533179745010649</v>
      </c>
      <c r="HU224" s="7">
        <f t="shared" ca="1" si="1109"/>
        <v>1</v>
      </c>
      <c r="HV224" s="7" t="str">
        <f t="shared" ca="1" si="1110"/>
        <v>2</v>
      </c>
      <c r="HW224" s="7" t="str">
        <f ca="1">IFERROR(IF(HW223+HV224&gt;HX$4,HW223,HW223+HV224),"")</f>
        <v/>
      </c>
      <c r="HX224" s="7">
        <f t="shared" ca="1" si="1238"/>
        <v>0</v>
      </c>
      <c r="HY224" s="7">
        <f t="shared" ca="1" si="1111"/>
        <v>0.6907401749044636</v>
      </c>
      <c r="HZ224" s="7">
        <f t="shared" ca="1" si="1112"/>
        <v>7.8490594326305674E-2</v>
      </c>
      <c r="IA224" s="7">
        <f t="shared" ca="1" si="1113"/>
        <v>1</v>
      </c>
      <c r="IB224" s="7" t="str">
        <f t="shared" ca="1" si="1114"/>
        <v>2</v>
      </c>
      <c r="IC224" s="7" t="str">
        <f ca="1">IFERROR(IF(IC223+IB224&gt;ID$4,IC223,IC223+IB224),"")</f>
        <v/>
      </c>
      <c r="ID224" s="7">
        <f t="shared" ca="1" si="1239"/>
        <v>0</v>
      </c>
      <c r="IE224" s="7">
        <f t="shared" ca="1" si="1115"/>
        <v>0.62153965013750823</v>
      </c>
      <c r="IF224" s="7">
        <f t="shared" ca="1" si="1116"/>
        <v>0.14769111909326105</v>
      </c>
      <c r="IG224" s="7">
        <f t="shared" ca="1" si="1117"/>
        <v>1</v>
      </c>
      <c r="IH224" s="7" t="str">
        <f t="shared" ca="1" si="1118"/>
        <v>2</v>
      </c>
      <c r="II224" s="7" t="str">
        <f ca="1">IFERROR(IF(II223+IH224&gt;IJ$4,II223,II223+IH224),"")</f>
        <v/>
      </c>
      <c r="IJ224" s="7">
        <f t="shared" ca="1" si="1240"/>
        <v>0</v>
      </c>
      <c r="IK224" s="7">
        <f t="shared" ca="1" si="1119"/>
        <v>1.2270786474945394E-2</v>
      </c>
      <c r="IL224" s="7">
        <f t="shared" ca="1" si="1120"/>
        <v>0.75695998275582388</v>
      </c>
      <c r="IM224" s="7">
        <f t="shared" ca="1" si="1121"/>
        <v>1</v>
      </c>
      <c r="IN224" s="7" t="str">
        <f t="shared" ca="1" si="1122"/>
        <v>2</v>
      </c>
      <c r="IO224" s="7" t="str">
        <f ca="1">IFERROR(IF(IO223+IN224&gt;IP$4,IO223,IO223+IN224),"")</f>
        <v/>
      </c>
      <c r="IP224" s="7">
        <f t="shared" ca="1" si="1241"/>
        <v>0</v>
      </c>
      <c r="IQ224" s="7">
        <f t="shared" ca="1" si="1123"/>
        <v>0.45736829334707163</v>
      </c>
      <c r="IR224" s="7">
        <f t="shared" ca="1" si="1124"/>
        <v>0.31186247588369764</v>
      </c>
      <c r="IS224" s="7">
        <f t="shared" ca="1" si="1125"/>
        <v>1</v>
      </c>
      <c r="IT224" s="7" t="str">
        <f t="shared" ca="1" si="1126"/>
        <v>2</v>
      </c>
      <c r="IU224" s="7" t="str">
        <f ca="1">IFERROR(IF(IU223+IT224&gt;IV$4,IU223,IU223+IT224),"")</f>
        <v/>
      </c>
      <c r="IV224" s="7">
        <f t="shared" ca="1" si="1242"/>
        <v>0</v>
      </c>
      <c r="IW224" s="7">
        <f t="shared" ca="1" si="1127"/>
        <v>0.73581889181269955</v>
      </c>
      <c r="IX224" s="7">
        <f t="shared" ca="1" si="1128"/>
        <v>3.3411877418069724E-2</v>
      </c>
      <c r="IY224" s="7">
        <f t="shared" ca="1" si="1129"/>
        <v>1</v>
      </c>
      <c r="IZ224" s="7" t="str">
        <f t="shared" ca="1" si="1130"/>
        <v>2</v>
      </c>
      <c r="JA224" s="7" t="str">
        <f ca="1">IFERROR(IF(JA223+IZ224&gt;JB$4,JA223,JA223+IZ224),"")</f>
        <v/>
      </c>
      <c r="JB224" s="7">
        <f t="shared" ca="1" si="1243"/>
        <v>0</v>
      </c>
      <c r="JC224" s="7">
        <f t="shared" ca="1" si="1131"/>
        <v>8.3626620988015765E-2</v>
      </c>
      <c r="JD224" s="7">
        <f t="shared" ca="1" si="1132"/>
        <v>0.68560414824275351</v>
      </c>
      <c r="JE224" s="7">
        <f t="shared" ca="1" si="1133"/>
        <v>1</v>
      </c>
      <c r="JF224" s="7" t="str">
        <f t="shared" ca="1" si="1134"/>
        <v>2</v>
      </c>
      <c r="JG224" s="7" t="str">
        <f ca="1">IFERROR(IF(JG223+JF224&gt;JH$4,JG223,JG223+JF224),"")</f>
        <v/>
      </c>
      <c r="JH224" s="7">
        <f t="shared" ca="1" si="1244"/>
        <v>0</v>
      </c>
      <c r="JI224" s="7">
        <f t="shared" ca="1" si="1135"/>
        <v>0.34301147832873158</v>
      </c>
      <c r="JJ224" s="7">
        <f t="shared" ca="1" si="1136"/>
        <v>0.4262192909020377</v>
      </c>
      <c r="JK224" s="7">
        <f t="shared" ca="1" si="1137"/>
        <v>1</v>
      </c>
      <c r="JL224" s="7" t="str">
        <f t="shared" ca="1" si="1138"/>
        <v>2</v>
      </c>
      <c r="JM224" s="7" t="str">
        <f ca="1">IFERROR(IF(JM223+JL224&gt;JN$4,JM223,JM223+JL224),"")</f>
        <v/>
      </c>
      <c r="JN224" s="7">
        <f t="shared" ca="1" si="1245"/>
        <v>0</v>
      </c>
      <c r="JO224" s="7">
        <f t="shared" ca="1" si="1139"/>
        <v>0.39870369468959443</v>
      </c>
      <c r="JP224" s="7">
        <f t="shared" ca="1" si="1140"/>
        <v>0.37052707454117484</v>
      </c>
      <c r="JQ224" s="7">
        <f t="shared" ca="1" si="1141"/>
        <v>1</v>
      </c>
      <c r="JR224" s="7" t="str">
        <f t="shared" ca="1" si="1142"/>
        <v>2</v>
      </c>
      <c r="JS224" s="7" t="str">
        <f ca="1">IFERROR(IF(JS223+JR224&gt;JT$4,JS223,JS223+JR224),"")</f>
        <v/>
      </c>
      <c r="JT224" s="7">
        <f t="shared" ca="1" si="1246"/>
        <v>0</v>
      </c>
      <c r="JU224" s="7">
        <f t="shared" ca="1" si="1143"/>
        <v>0.3602843444434739</v>
      </c>
      <c r="JV224" s="7">
        <f t="shared" ca="1" si="1144"/>
        <v>0.40894642478729537</v>
      </c>
      <c r="JW224" s="7">
        <f t="shared" ca="1" si="1145"/>
        <v>1</v>
      </c>
      <c r="JX224" s="7" t="str">
        <f t="shared" ca="1" si="1146"/>
        <v>2</v>
      </c>
      <c r="JY224" s="7" t="str">
        <f ca="1">IFERROR(IF(JY223+JX224&gt;JZ$4,JY223,JY223+JX224),"")</f>
        <v/>
      </c>
      <c r="JZ224" s="7">
        <f t="shared" ca="1" si="1247"/>
        <v>0</v>
      </c>
      <c r="KA224" s="7">
        <f t="shared" ca="1" si="1147"/>
        <v>0.17137249994150494</v>
      </c>
      <c r="KB224" s="7">
        <f t="shared" ca="1" si="1148"/>
        <v>0.59785826928926433</v>
      </c>
      <c r="KC224" s="7">
        <f t="shared" ca="1" si="1149"/>
        <v>1</v>
      </c>
      <c r="KD224" s="7" t="str">
        <f t="shared" ca="1" si="1150"/>
        <v>2</v>
      </c>
      <c r="KE224" s="7" t="str">
        <f ca="1">IFERROR(IF(KE223+KD224&gt;KF$4,KE223,KE223+KD224),"")</f>
        <v/>
      </c>
      <c r="KF224" s="7">
        <f t="shared" ca="1" si="1248"/>
        <v>0</v>
      </c>
      <c r="KG224" s="7">
        <f t="shared" ca="1" si="1151"/>
        <v>0.13406156539301561</v>
      </c>
      <c r="KH224" s="7">
        <f t="shared" ca="1" si="1152"/>
        <v>0.63516920383775366</v>
      </c>
      <c r="KI224" s="7">
        <f t="shared" ca="1" si="1153"/>
        <v>1</v>
      </c>
      <c r="KJ224" s="7" t="str">
        <f t="shared" ca="1" si="1154"/>
        <v>2</v>
      </c>
      <c r="KK224" s="7" t="str">
        <f ca="1">IFERROR(IF(KK223+KJ224&gt;KL$4,KK223,KK223+KJ224),"")</f>
        <v/>
      </c>
      <c r="KL224" s="7">
        <f t="shared" ca="1" si="1249"/>
        <v>0</v>
      </c>
      <c r="KM224" s="7">
        <f t="shared" ca="1" si="1155"/>
        <v>0.42609537139875742</v>
      </c>
      <c r="KN224" s="7">
        <f t="shared" ca="1" si="1156"/>
        <v>0.34313539783201186</v>
      </c>
      <c r="KO224" s="7">
        <f t="shared" ca="1" si="1157"/>
        <v>1</v>
      </c>
      <c r="KP224" s="7" t="str">
        <f t="shared" ca="1" si="1158"/>
        <v>2</v>
      </c>
      <c r="KQ224" s="7" t="str">
        <f ca="1">IFERROR(IF(KQ223+KP224&gt;KR$4,KQ223,KQ223+KP224),"")</f>
        <v/>
      </c>
      <c r="KR224" s="7">
        <f t="shared" ca="1" si="1250"/>
        <v>0</v>
      </c>
      <c r="KS224" s="7">
        <f t="shared" ca="1" si="1159"/>
        <v>0.83079812680169485</v>
      </c>
      <c r="KT224" s="7">
        <f t="shared" ca="1" si="1160"/>
        <v>-6.1567357570925574E-2</v>
      </c>
      <c r="KU224" s="7">
        <f t="shared" ca="1" si="1161"/>
        <v>0</v>
      </c>
      <c r="KV224" s="7">
        <f t="shared" ca="1" si="1162"/>
        <v>0</v>
      </c>
      <c r="KW224" s="7" t="str">
        <f ca="1">IFERROR(IF(KW223+KV224&gt;KX$4,KW223,KW223+KV224),"")</f>
        <v/>
      </c>
      <c r="KX224" s="7">
        <f t="shared" ca="1" si="1251"/>
        <v>0</v>
      </c>
      <c r="KY224" s="7">
        <f t="shared" ca="1" si="1163"/>
        <v>0.48571385603683903</v>
      </c>
      <c r="KZ224" s="7">
        <f t="shared" ca="1" si="1164"/>
        <v>0.28351691319393024</v>
      </c>
      <c r="LA224" s="7">
        <f t="shared" ca="1" si="1165"/>
        <v>1</v>
      </c>
      <c r="LB224" s="7" t="str">
        <f t="shared" ca="1" si="1166"/>
        <v>2</v>
      </c>
      <c r="LC224" s="7" t="str">
        <f ca="1">IFERROR(IF(LC223+LB224&gt;LD$4,LC223,LC223+LB224),"")</f>
        <v/>
      </c>
      <c r="LD224" s="7">
        <f t="shared" ca="1" si="1252"/>
        <v>0</v>
      </c>
      <c r="LE224" s="7">
        <f t="shared" ca="1" si="1167"/>
        <v>0.33067023400800999</v>
      </c>
      <c r="LF224" s="7">
        <f t="shared" ca="1" si="1168"/>
        <v>0.43856053522275928</v>
      </c>
      <c r="LG224" s="7">
        <f t="shared" ca="1" si="1169"/>
        <v>1</v>
      </c>
      <c r="LH224" s="7" t="str">
        <f t="shared" ca="1" si="1170"/>
        <v>2</v>
      </c>
      <c r="LI224" s="7" t="str">
        <f ca="1">IFERROR(IF(LI223+LH224&gt;LJ$4,LI223,LI223+LH224),"")</f>
        <v/>
      </c>
      <c r="LJ224" s="7">
        <f t="shared" ca="1" si="1253"/>
        <v>0</v>
      </c>
      <c r="LK224" s="7">
        <f t="shared" ca="1" si="1171"/>
        <v>0.67509779835322126</v>
      </c>
      <c r="LL224" s="7">
        <f t="shared" ca="1" si="1172"/>
        <v>9.4132970877548017E-2</v>
      </c>
      <c r="LM224" s="7">
        <f t="shared" ca="1" si="1173"/>
        <v>1</v>
      </c>
      <c r="LN224" s="7" t="str">
        <f t="shared" ca="1" si="1174"/>
        <v>2</v>
      </c>
      <c r="LO224" s="7" t="str">
        <f ca="1">IFERROR(IF(LO223+LN224&gt;LP$4,LO223,LO223+LN224),"")</f>
        <v/>
      </c>
      <c r="LP224" s="7">
        <f t="shared" ca="1" si="1254"/>
        <v>0</v>
      </c>
      <c r="LQ224" s="7">
        <f t="shared" ca="1" si="1175"/>
        <v>0.61045432507495534</v>
      </c>
      <c r="LR224" s="7">
        <f t="shared" ca="1" si="1176"/>
        <v>0.15877644415581393</v>
      </c>
      <c r="LS224" s="7">
        <f t="shared" ca="1" si="1177"/>
        <v>1</v>
      </c>
      <c r="LT224" s="7" t="str">
        <f t="shared" ca="1" si="1178"/>
        <v>2</v>
      </c>
      <c r="LU224" s="7" t="str">
        <f ca="1">IFERROR(IF(LU223+LT224&gt;LV$4,LU223,LU223+LT224),"")</f>
        <v/>
      </c>
      <c r="LV224" s="7">
        <f t="shared" ca="1" si="1255"/>
        <v>0</v>
      </c>
      <c r="LW224" s="7">
        <f t="shared" ca="1" si="1179"/>
        <v>0.32541511182143468</v>
      </c>
      <c r="LX224" s="7">
        <f t="shared" ca="1" si="1180"/>
        <v>0.4438156574093346</v>
      </c>
      <c r="LY224" s="7">
        <f t="shared" ca="1" si="1181"/>
        <v>1</v>
      </c>
      <c r="LZ224" s="7" t="str">
        <f t="shared" ca="1" si="1182"/>
        <v>2</v>
      </c>
      <c r="MA224" s="7" t="str">
        <f ca="1">IFERROR(IF(MA223+LZ224&gt;MB$4,MA223,MA223+LZ224),"")</f>
        <v/>
      </c>
      <c r="MB224" s="7">
        <f t="shared" ca="1" si="1256"/>
        <v>0</v>
      </c>
      <c r="MC224" s="7">
        <f t="shared" ca="1" si="1183"/>
        <v>0.49890823689001151</v>
      </c>
      <c r="MD224" s="7">
        <f t="shared" ca="1" si="1184"/>
        <v>0.27032253234075776</v>
      </c>
      <c r="ME224" s="7">
        <f t="shared" ca="1" si="1185"/>
        <v>1</v>
      </c>
      <c r="MF224" s="7" t="str">
        <f t="shared" ca="1" si="1186"/>
        <v>2</v>
      </c>
      <c r="MG224" s="7" t="str">
        <f ca="1">IFERROR(IF(MG223+MF224&gt;MH$4,MG223,MG223+MF224),"")</f>
        <v/>
      </c>
      <c r="MH224" s="7">
        <f t="shared" ca="1" si="1257"/>
        <v>0</v>
      </c>
      <c r="MI224" s="7">
        <f t="shared" ca="1" si="1187"/>
        <v>0.32496074383104112</v>
      </c>
      <c r="MJ224" s="7">
        <f t="shared" ca="1" si="1188"/>
        <v>0.44427002539972815</v>
      </c>
      <c r="MK224" s="7">
        <f t="shared" ca="1" si="1189"/>
        <v>1</v>
      </c>
      <c r="ML224" s="7" t="str">
        <f t="shared" ca="1" si="1190"/>
        <v>2</v>
      </c>
      <c r="MM224" s="7" t="str">
        <f ca="1">IFERROR(IF(MM223+ML224&gt;MN$4,MM223,MM223+ML224),"")</f>
        <v/>
      </c>
      <c r="MN224" s="7">
        <f t="shared" ca="1" si="1258"/>
        <v>0</v>
      </c>
      <c r="MO224" s="7">
        <f t="shared" ca="1" si="1191"/>
        <v>0.67430736942155656</v>
      </c>
      <c r="MP224" s="7">
        <f t="shared" ca="1" si="1192"/>
        <v>9.4923399809212716E-2</v>
      </c>
      <c r="MQ224" s="7">
        <f t="shared" ca="1" si="1193"/>
        <v>1</v>
      </c>
      <c r="MR224" s="7" t="str">
        <f t="shared" ca="1" si="1194"/>
        <v>2</v>
      </c>
      <c r="MS224" s="7" t="str">
        <f ca="1">IFERROR(IF(MS223+MR224&gt;MT$4,MS223,MS223+MR224),"")</f>
        <v/>
      </c>
      <c r="MT224" s="7">
        <f t="shared" ca="1" si="1259"/>
        <v>0</v>
      </c>
      <c r="MU224" s="7">
        <f t="shared" ca="1" si="1195"/>
        <v>0.37387584736127133</v>
      </c>
      <c r="MV224" s="7">
        <f t="shared" ca="1" si="1196"/>
        <v>0.39535492186949794</v>
      </c>
      <c r="MW224" s="7">
        <f t="shared" ca="1" si="1197"/>
        <v>1</v>
      </c>
      <c r="MX224" s="7" t="str">
        <f t="shared" ca="1" si="1198"/>
        <v>2</v>
      </c>
      <c r="MY224" s="7" t="str">
        <f ca="1">IFERROR(IF(MY223+MX224&gt;MZ$4,MY223,MY223+MX224),"")</f>
        <v/>
      </c>
      <c r="MZ224" s="7">
        <f t="shared" ca="1" si="1260"/>
        <v>0</v>
      </c>
      <c r="NA224" s="7">
        <f t="shared" ca="1" si="1199"/>
        <v>0.34143215499980417</v>
      </c>
      <c r="NB224" s="7">
        <f t="shared" ca="1" si="1200"/>
        <v>0.4277986142309651</v>
      </c>
      <c r="NC224" s="7">
        <f t="shared" ca="1" si="1201"/>
        <v>1</v>
      </c>
      <c r="ND224" s="7" t="str">
        <f t="shared" ca="1" si="1202"/>
        <v>2</v>
      </c>
      <c r="NE224" s="7" t="str">
        <f ca="1">IFERROR(IF(NE223+ND224&gt;NF$4,NE223,NE223+ND224),"")</f>
        <v/>
      </c>
      <c r="NF224" s="7">
        <f t="shared" ca="1" si="1261"/>
        <v>0</v>
      </c>
      <c r="NG224" s="7">
        <f t="shared" ca="1" si="1203"/>
        <v>0.44943319520504155</v>
      </c>
      <c r="NH224" s="7">
        <f t="shared" ca="1" si="1204"/>
        <v>0.31979757402572773</v>
      </c>
      <c r="NI224" s="7">
        <f t="shared" ca="1" si="1205"/>
        <v>1</v>
      </c>
      <c r="NJ224" s="7" t="str">
        <f t="shared" ca="1" si="1206"/>
        <v>2</v>
      </c>
      <c r="NK224" s="7" t="str">
        <f ca="1">IFERROR(IF(NK223+NJ224&gt;NL$4,NK223,NK223+NJ224),"")</f>
        <v/>
      </c>
      <c r="NL224" s="7">
        <f t="shared" ca="1" si="1262"/>
        <v>0</v>
      </c>
      <c r="NM224" s="7">
        <f t="shared" ca="1" si="1207"/>
        <v>0.95288300557948613</v>
      </c>
      <c r="NN224" s="7">
        <f t="shared" ca="1" si="1208"/>
        <v>-0.18365223634871686</v>
      </c>
      <c r="NO224" s="7">
        <f t="shared" ca="1" si="1209"/>
        <v>0</v>
      </c>
      <c r="NP224" s="7">
        <f t="shared" ca="1" si="1210"/>
        <v>0</v>
      </c>
      <c r="NQ224" s="7" t="str">
        <f ca="1">IFERROR(IF(NQ223+NP224&gt;NR$4,NQ223,NQ223+NP224),"")</f>
        <v/>
      </c>
      <c r="NR224" s="7">
        <f t="shared" ca="1" si="1263"/>
        <v>0</v>
      </c>
      <c r="NT224">
        <v>226</v>
      </c>
      <c r="NU224" s="7" t="s">
        <v>19</v>
      </c>
      <c r="NV224" s="7" t="str">
        <f t="shared" ca="1" si="967"/>
        <v/>
      </c>
      <c r="NW224" s="7" t="str">
        <f t="shared" ca="1" si="961"/>
        <v/>
      </c>
      <c r="NX224" t="str">
        <f ca="1">IFERROR(VLOOKUP(NT224,$K$3:$AK$568,8,FALSE),"")</f>
        <v/>
      </c>
      <c r="NY224" t="str">
        <f ca="1">IFERROR(VLOOKUP(NT224,$K$3:$AK$568,9,FALSE),"")</f>
        <v/>
      </c>
      <c r="NZ224" s="7" t="str">
        <f ca="1">IFERROR(VLOOKUP(NT224,$K$3:$AK$568,27,FALSE),"")</f>
        <v/>
      </c>
      <c r="OB224">
        <v>226</v>
      </c>
      <c r="OC224" s="7" t="s">
        <v>19</v>
      </c>
      <c r="OD224" t="e">
        <f t="shared" ca="1" si="968"/>
        <v>#N/A</v>
      </c>
      <c r="OE224" s="7" t="str">
        <f t="shared" ca="1" si="969"/>
        <v/>
      </c>
      <c r="OF224" s="7" t="str">
        <f t="shared" ca="1" si="970"/>
        <v/>
      </c>
      <c r="OG224" t="str">
        <f t="shared" ca="1" si="971"/>
        <v/>
      </c>
      <c r="OI224">
        <v>226</v>
      </c>
      <c r="OJ224" s="7" t="s">
        <v>19</v>
      </c>
      <c r="OK224" s="7" t="str">
        <f t="shared" ca="1" si="972"/>
        <v/>
      </c>
      <c r="OL224" s="7" t="str">
        <f t="shared" ca="1" si="973"/>
        <v/>
      </c>
      <c r="OM224" t="str">
        <f ca="1">IFERROR(VLOOKUP(OI224,$L$3:$AK$568,7,FALSE),"")</f>
        <v/>
      </c>
      <c r="ON224" t="str">
        <f ca="1">IFERROR(VLOOKUP(OI224,$L$3:$AK$568,8,FALSE),"")</f>
        <v/>
      </c>
      <c r="OO224" s="7" t="str">
        <f ca="1">IFERROR(VLOOKUP(OI224,$L$3:$AK$568,26,FALSE),"")</f>
        <v/>
      </c>
      <c r="OQ224">
        <v>226</v>
      </c>
      <c r="OR224" s="7" t="s">
        <v>19</v>
      </c>
      <c r="OS224" t="e">
        <f t="shared" ca="1" si="974"/>
        <v>#N/A</v>
      </c>
      <c r="OT224" s="7" t="str">
        <f t="shared" ca="1" si="975"/>
        <v/>
      </c>
      <c r="OU224" s="7" t="str">
        <f t="shared" ca="1" si="976"/>
        <v/>
      </c>
      <c r="OV224" t="str">
        <f t="shared" ca="1" si="977"/>
        <v/>
      </c>
      <c r="OX224">
        <v>226</v>
      </c>
      <c r="OY224" s="7" t="s">
        <v>19</v>
      </c>
      <c r="OZ224" s="7" t="str">
        <f t="shared" ca="1" si="978"/>
        <v/>
      </c>
      <c r="PA224" s="7" t="str">
        <f t="shared" ca="1" si="979"/>
        <v/>
      </c>
      <c r="PB224" t="str">
        <f ca="1">IFERROR(VLOOKUP(OX224,$M$3:$AK$568,6,FALSE),"")</f>
        <v/>
      </c>
      <c r="PC224" t="str">
        <f ca="1">IFERROR(VLOOKUP(OX224,$M$3:$AK$568,7,FALSE),"")</f>
        <v/>
      </c>
      <c r="PD224" s="7" t="str">
        <f ca="1">IFERROR(VLOOKUP(OX224,$M$3:$AK$568,25,FALSE),"")</f>
        <v/>
      </c>
      <c r="PF224">
        <v>226</v>
      </c>
      <c r="PG224" s="7" t="s">
        <v>19</v>
      </c>
      <c r="PH224" t="e">
        <f t="shared" ca="1" si="980"/>
        <v>#N/A</v>
      </c>
      <c r="PI224" s="7" t="str">
        <f t="shared" ca="1" si="981"/>
        <v/>
      </c>
      <c r="PJ224" s="7" t="str">
        <f t="shared" ca="1" si="982"/>
        <v/>
      </c>
      <c r="PK224" t="str">
        <f t="shared" ca="1" si="983"/>
        <v/>
      </c>
      <c r="PM224">
        <v>226</v>
      </c>
      <c r="PN224" s="7" t="s">
        <v>19</v>
      </c>
      <c r="PO224" s="202" t="str">
        <f t="shared" ca="1" si="984"/>
        <v/>
      </c>
      <c r="PP224" s="7" t="str">
        <f t="shared" ca="1" si="985"/>
        <v/>
      </c>
      <c r="PQ224" t="str">
        <f ca="1">IFERROR(VLOOKUP(PM224,$G$325:$R$409,12,FALSE),"")</f>
        <v/>
      </c>
      <c r="PR224" t="e">
        <f ca="1">VLOOKUP(PM224,$G$324:$Q$409,11,FALSE)</f>
        <v>#N/A</v>
      </c>
      <c r="PS224" s="7" t="str">
        <f ca="1">VLOOKUP(PQ224,$R$325:$Y$409,8,FALSE)</f>
        <v>- -</v>
      </c>
      <c r="PT224" s="7">
        <f ca="1">ReSt</f>
        <v>-4</v>
      </c>
      <c r="PU224" s="7" t="e">
        <f t="shared" ca="1" si="986"/>
        <v>#N/A</v>
      </c>
      <c r="PV224" s="7" t="e">
        <f t="shared" ca="1" si="987"/>
        <v>#N/A</v>
      </c>
      <c r="PW224" s="7" t="str">
        <f ca="1">VLOOKUP(PQ224,$R$325:$AK$409,8,FALSE)</f>
        <v>- -</v>
      </c>
      <c r="PX224" s="7"/>
      <c r="PY224">
        <v>226</v>
      </c>
      <c r="PZ224" s="7" t="s">
        <v>19</v>
      </c>
      <c r="QA224" t="str">
        <f t="shared" ca="1" si="988"/>
        <v/>
      </c>
      <c r="QB224" s="7" t="str">
        <f t="shared" ca="1" si="989"/>
        <v/>
      </c>
      <c r="QC224" s="7" t="str">
        <f t="shared" ca="1" si="990"/>
        <v/>
      </c>
      <c r="QD224" t="str">
        <f t="shared" ca="1" si="991"/>
        <v/>
      </c>
      <c r="QF224">
        <v>226</v>
      </c>
      <c r="QG224" s="7" t="s">
        <v>19</v>
      </c>
      <c r="QH224" s="7" t="str">
        <f t="shared" ca="1" si="992"/>
        <v/>
      </c>
      <c r="QI224" s="7" t="e">
        <f t="shared" ca="1" si="993"/>
        <v>#VALUE!</v>
      </c>
      <c r="QJ224" t="e">
        <f t="shared" ca="1" si="994"/>
        <v>#N/A</v>
      </c>
      <c r="QK224" s="7" t="e">
        <f t="shared" ca="1" si="995"/>
        <v>#N/A</v>
      </c>
      <c r="QM224">
        <v>226</v>
      </c>
      <c r="QN224" s="7" t="s">
        <v>19</v>
      </c>
      <c r="QO224" t="str">
        <f t="shared" ca="1" si="996"/>
        <v/>
      </c>
      <c r="QP224" s="7" t="str">
        <f t="shared" ca="1" si="997"/>
        <v/>
      </c>
      <c r="QQ224" t="str">
        <f t="shared" ca="1" si="998"/>
        <v/>
      </c>
    </row>
    <row r="225" spans="1:459" x14ac:dyDescent="0.25">
      <c r="A225" s="240" t="str">
        <f>IF('Character Sheet'!$B$4="Creature","N","Y")</f>
        <v>Y</v>
      </c>
      <c r="C225" s="75"/>
      <c r="D225" s="76"/>
      <c r="F225" s="75"/>
      <c r="G225" s="76"/>
      <c r="I225" s="75" t="s">
        <v>1812</v>
      </c>
      <c r="J225" s="85"/>
      <c r="K225" s="85">
        <f t="shared" ca="1" si="962"/>
        <v>7</v>
      </c>
      <c r="L225" s="85">
        <f t="shared" ca="1" si="1265"/>
        <v>1</v>
      </c>
      <c r="M225" s="70">
        <f t="shared" ca="1" si="956"/>
        <v>10</v>
      </c>
      <c r="O225" s="222">
        <f t="shared" ca="1" si="963"/>
        <v>360</v>
      </c>
      <c r="Q225" s="7" t="s">
        <v>1744</v>
      </c>
      <c r="R225" s="9" t="s">
        <v>1742</v>
      </c>
      <c r="S225" s="9" t="s">
        <v>1978</v>
      </c>
      <c r="T225" s="61" t="str">
        <f>SUBSTITUTE(IFERROR(IFERROR(VLOOKUP(R225,'[1]Skill Statistics'!$A$3:$C$513,2,FALSE),VLOOKUP(Q225,'[1]Skill Statistics'!$A$3:$C$513,2,FALSE)),T224),"R*","ReSt")</f>
        <v>Me/Me</v>
      </c>
      <c r="U225" s="61" t="str">
        <f>IFERROR(IFERROR(VLOOKUP(R225,'[1]Skill Statistics'!$A$3:$C$513,3,FALSE),VLOOKUP(Q225,'[1]Skill Statistics'!$A$3:$C$513,3,FALSE)),U224)</f>
        <v>Re</v>
      </c>
      <c r="V225" s="61" t="str">
        <f>IF(ISNUMBER(SEARCH("Category",R225)),"- -",IFERROR(IFERROR(VLOOKUP(Q225,[1]Professions!$A$4:$AM$288,MATCH(Profession,[1]Professions!$A$1:$AM$1,0),FALSE),VLOOKUP(Q225,Calculations!$B$91:$I$95,8,FALSE)),"- -"))</f>
        <v>2 / 4</v>
      </c>
      <c r="W225" s="60">
        <f t="shared" si="964"/>
        <v>0</v>
      </c>
      <c r="X225" s="7">
        <f ca="1">IFERROR(VLOOKUP(R225,$BS$6:$NR$519,MATCH(ActualLevel,$BS$3:$NR$3,0),FALSE),"- -")</f>
        <v>0</v>
      </c>
      <c r="Y225" s="7">
        <f t="shared" ca="1" si="1269"/>
        <v>0</v>
      </c>
      <c r="Z225" s="7">
        <f ca="1">IFERROR(VLOOKUP(Y225,Charts!$BQ$2:$BR$52,2,FALSE),"- -")</f>
        <v>-25</v>
      </c>
      <c r="AA225" s="7">
        <f t="shared" ca="1" si="1000"/>
        <v>3</v>
      </c>
      <c r="AB225" s="7">
        <f t="shared" ca="1" si="1266"/>
        <v>0</v>
      </c>
      <c r="AC225" s="7"/>
      <c r="AD225" s="7"/>
      <c r="AE225" s="7"/>
      <c r="AF225" s="7"/>
      <c r="AG225" s="7"/>
      <c r="AH225" s="43"/>
      <c r="AI225" s="7"/>
      <c r="AJ225" s="7"/>
      <c r="AK225" s="7">
        <f t="shared" ca="1" si="1001"/>
        <v>-22</v>
      </c>
      <c r="AL225" s="7"/>
      <c r="AM225" s="69">
        <f>IFERROR(VLOOKUP(R225,'[1]Skill Statistics'!$A$3:$AN$513,MATCH(Profession,'[1]Skill Statistics'!$A$2:$AN$2,0),FALSE),0)</f>
        <v>0</v>
      </c>
      <c r="AN225" s="85">
        <f>IFERROR(VLOOKUP(Q225,'[1]Skill Statistics'!$A$3:$BK$513,MATCH(Archetype,'[1]Skill Statistics'!$A$2:$BK$2,0),FALSE),0)</f>
        <v>0</v>
      </c>
      <c r="AO225" s="85">
        <f>IFERROR(VLOOKUP(Q225,'[1]Skill Statistics'!$A$3:$BB$513,MATCH(Race,'[1]Skill Statistics'!$A$2:$BB$2,0),FALSE),0)</f>
        <v>0</v>
      </c>
      <c r="AP225" s="85">
        <f t="shared" ca="1" si="965"/>
        <v>0.3</v>
      </c>
      <c r="AQ225" s="70"/>
      <c r="AS225" s="69">
        <f>IFERROR(VLOOKUP(Q225,'[1]Professional Skills'!$A$4:$AM$288,MATCH(Profession,'[1]Professional Skills'!$A$3:$AM$3,0),FALSE),"- -")</f>
        <v>0</v>
      </c>
      <c r="AT225" t="s">
        <v>1812</v>
      </c>
      <c r="AU225" s="7" t="str">
        <f t="shared" si="1268"/>
        <v/>
      </c>
      <c r="AV225" s="7">
        <f t="shared" ca="1" si="1267"/>
        <v>0</v>
      </c>
      <c r="AW225" t="str">
        <f t="shared" si="1004"/>
        <v/>
      </c>
      <c r="AX225" t="str">
        <f>IFERROR(_xlfn.RANK.EQ(AW225,$AW$5:$AW$568),"")</f>
        <v/>
      </c>
      <c r="AY225">
        <f t="shared" si="959"/>
        <v>0</v>
      </c>
      <c r="AZ225" s="70" t="str">
        <f t="shared" si="1002"/>
        <v/>
      </c>
      <c r="BB225" s="69">
        <f>IFERROR(IF(Q225="Language",VLOOKUP(R225,[1]Cultures!$B$4:$N$218,MATCH(Culture,[1]Cultures!$B$3:$N$3,0),FALSE),VLOOKUP(Q225,[1]Cultures!$B$4:$O$212,MATCH(Culture,[1]Cultures!$B$3:$O$3,0),FALSE)),"- -")</f>
        <v>0</v>
      </c>
      <c r="BD225">
        <f t="shared" ca="1" si="1264"/>
        <v>0</v>
      </c>
      <c r="BE225" t="str">
        <f t="shared" si="1211"/>
        <v/>
      </c>
      <c r="BI225" s="7">
        <f t="shared" si="1003"/>
        <v>0</v>
      </c>
      <c r="BK225" s="7"/>
      <c r="BL225" s="70">
        <f t="shared" si="960"/>
        <v>0</v>
      </c>
      <c r="BN225" s="69">
        <f>IFERROR(VLOOKUP(V225,Charts!$BT$2:$BV$14,3,FALSE),"- -")</f>
        <v>0.76923076923076927</v>
      </c>
      <c r="BO225" s="85">
        <f t="shared" ca="1" si="966"/>
        <v>1.1066556641996668</v>
      </c>
      <c r="BP225" s="70">
        <f t="shared" ca="1" si="1212"/>
        <v>360</v>
      </c>
      <c r="BR225" s="7">
        <v>224</v>
      </c>
      <c r="BS225" s="9" t="str">
        <f ca="1">VLOOKUP(BR225,$O$3:$R$568,4,FALSE)</f>
        <v>Aquatics Technics</v>
      </c>
      <c r="BT225" s="7" t="str">
        <f ca="1">VLOOKUP(BS225,$R$3:$V$568,5,FALSE)</f>
        <v>5 / 7</v>
      </c>
      <c r="BU225" s="7">
        <f ca="1">VLOOKUP(BT225,Charts!$BT$2:$BV$14,3,FALSE)</f>
        <v>0.46153846153846156</v>
      </c>
      <c r="BV225" s="7" t="str">
        <f t="shared" ca="1" si="1005"/>
        <v>5</v>
      </c>
      <c r="BW225" s="7" t="str">
        <f t="shared" ca="1" si="1006"/>
        <v>7</v>
      </c>
      <c r="BY225" s="7">
        <f t="shared" ca="1" si="1007"/>
        <v>0.50060592023073147</v>
      </c>
      <c r="BZ225" s="7">
        <f t="shared" ca="1" si="1008"/>
        <v>-3.9067458692269907E-2</v>
      </c>
      <c r="CA225" s="7">
        <f t="shared" ca="1" si="1009"/>
        <v>0</v>
      </c>
      <c r="CB225" s="7">
        <f t="shared" ca="1" si="1010"/>
        <v>0</v>
      </c>
      <c r="CC225" s="7" t="str">
        <f ca="1">IFERROR(IF(CC224+CB225&gt;CD$4,CC224,CC224+CB225),"")</f>
        <v/>
      </c>
      <c r="CD225" s="7">
        <f t="shared" ca="1" si="1213"/>
        <v>0</v>
      </c>
      <c r="CE225" s="7">
        <f t="shared" ca="1" si="1011"/>
        <v>0.29657119581690849</v>
      </c>
      <c r="CF225" s="7">
        <f t="shared" ca="1" si="1012"/>
        <v>0.16496726572155307</v>
      </c>
      <c r="CG225" s="7">
        <f t="shared" ca="1" si="1013"/>
        <v>1</v>
      </c>
      <c r="CH225" s="7" t="str">
        <f t="shared" ca="1" si="1014"/>
        <v>5</v>
      </c>
      <c r="CI225" s="7" t="str">
        <f ca="1">IFERROR(IF(CI224+CH225&gt;CJ$4,CI224,CI224+CH225),"")</f>
        <v/>
      </c>
      <c r="CJ225" s="7">
        <f t="shared" ca="1" si="1214"/>
        <v>0</v>
      </c>
      <c r="CK225" s="7">
        <f t="shared" ca="1" si="1015"/>
        <v>0.27467164606971439</v>
      </c>
      <c r="CL225" s="7">
        <f t="shared" ca="1" si="1016"/>
        <v>0.18686681546874717</v>
      </c>
      <c r="CM225" s="7">
        <f t="shared" ca="1" si="1017"/>
        <v>1</v>
      </c>
      <c r="CN225" s="7" t="str">
        <f t="shared" ca="1" si="1018"/>
        <v>5</v>
      </c>
      <c r="CO225" s="7" t="str">
        <f ca="1">IFERROR(IF(CO224+CN225&gt;CP$4,CO224,CO224+CN225),"")</f>
        <v/>
      </c>
      <c r="CP225" s="7">
        <f t="shared" ca="1" si="1215"/>
        <v>0</v>
      </c>
      <c r="CQ225" s="7">
        <f t="shared" ca="1" si="1019"/>
        <v>0.17028750631649248</v>
      </c>
      <c r="CR225" s="7">
        <f t="shared" ca="1" si="1020"/>
        <v>0.29125095522196909</v>
      </c>
      <c r="CS225" s="7">
        <f t="shared" ca="1" si="1021"/>
        <v>1</v>
      </c>
      <c r="CT225" s="7" t="str">
        <f t="shared" ca="1" si="1022"/>
        <v>5</v>
      </c>
      <c r="CU225" s="7" t="str">
        <f ca="1">IFERROR(IF(CU224+CT225&gt;CV$4,CU224,CU224+CT225),"")</f>
        <v/>
      </c>
      <c r="CV225" s="7">
        <f t="shared" ca="1" si="1216"/>
        <v>0</v>
      </c>
      <c r="CW225" s="7">
        <f t="shared" ca="1" si="1023"/>
        <v>4.066639303343067E-2</v>
      </c>
      <c r="CX225" s="7">
        <f t="shared" ca="1" si="1024"/>
        <v>0.42087206850503089</v>
      </c>
      <c r="CY225" s="7">
        <f t="shared" ca="1" si="1025"/>
        <v>1</v>
      </c>
      <c r="CZ225" s="7" t="str">
        <f t="shared" ca="1" si="1026"/>
        <v>5</v>
      </c>
      <c r="DA225" s="7" t="str">
        <f ca="1">IFERROR(IF(DA224+CZ225&gt;DB$4,DA224,DA224+CZ225),"")</f>
        <v/>
      </c>
      <c r="DB225" s="7">
        <f t="shared" ca="1" si="1217"/>
        <v>0</v>
      </c>
      <c r="DC225" s="7">
        <f t="shared" ca="1" si="1027"/>
        <v>0.39841295927399589</v>
      </c>
      <c r="DD225" s="7">
        <f t="shared" ca="1" si="1028"/>
        <v>6.3125502264465672E-2</v>
      </c>
      <c r="DE225" s="7">
        <f t="shared" ca="1" si="1029"/>
        <v>1</v>
      </c>
      <c r="DF225" s="7" t="str">
        <f t="shared" ca="1" si="1030"/>
        <v>5</v>
      </c>
      <c r="DG225" s="7" t="str">
        <f ca="1">IFERROR(IF(DG224+DF225&gt;DH$4,DG224,DG224+DF225),"")</f>
        <v/>
      </c>
      <c r="DH225" s="7">
        <f t="shared" ca="1" si="1218"/>
        <v>0</v>
      </c>
      <c r="DI225" s="7">
        <f t="shared" ca="1" si="1031"/>
        <v>0.66588964821489205</v>
      </c>
      <c r="DJ225" s="7">
        <f t="shared" ca="1" si="1032"/>
        <v>-0.20435118667643049</v>
      </c>
      <c r="DK225" s="7">
        <f t="shared" ca="1" si="1033"/>
        <v>0</v>
      </c>
      <c r="DL225" s="7">
        <f t="shared" ca="1" si="1034"/>
        <v>0</v>
      </c>
      <c r="DM225" s="7" t="str">
        <f ca="1">IFERROR(IF(DM224+DL225&gt;DN$4,DM224,DM224+DL225),"")</f>
        <v/>
      </c>
      <c r="DN225" s="7">
        <f t="shared" ca="1" si="1219"/>
        <v>0</v>
      </c>
      <c r="DO225" s="7">
        <f t="shared" ca="1" si="1035"/>
        <v>0.99225759307102079</v>
      </c>
      <c r="DP225" s="7">
        <f t="shared" ca="1" si="1036"/>
        <v>-0.53071913153255923</v>
      </c>
      <c r="DQ225" s="7">
        <f t="shared" ca="1" si="1037"/>
        <v>0</v>
      </c>
      <c r="DR225" s="7">
        <f t="shared" ca="1" si="1038"/>
        <v>0</v>
      </c>
      <c r="DS225" s="7" t="str">
        <f ca="1">IFERROR(IF(DS224+DR225&gt;DT$4,DS224,DS224+DR225),"")</f>
        <v/>
      </c>
      <c r="DT225" s="7">
        <f t="shared" ca="1" si="1220"/>
        <v>0</v>
      </c>
      <c r="DU225" s="7">
        <f t="shared" ca="1" si="1039"/>
        <v>0.60779275987840953</v>
      </c>
      <c r="DV225" s="7">
        <f t="shared" ca="1" si="1040"/>
        <v>-0.14625429833994796</v>
      </c>
      <c r="DW225" s="7">
        <f t="shared" ca="1" si="1041"/>
        <v>0</v>
      </c>
      <c r="DX225" s="7">
        <f t="shared" ca="1" si="1042"/>
        <v>0</v>
      </c>
      <c r="DY225" s="7" t="str">
        <f ca="1">IFERROR(IF(DY224+DX225&gt;DZ$4,DY224,DY224+DX225),"")</f>
        <v/>
      </c>
      <c r="DZ225" s="7">
        <f t="shared" ca="1" si="1221"/>
        <v>0</v>
      </c>
      <c r="EA225" s="7">
        <f t="shared" ca="1" si="1043"/>
        <v>8.1310107872673898E-2</v>
      </c>
      <c r="EB225" s="7">
        <f t="shared" ca="1" si="1044"/>
        <v>0.38022835366578767</v>
      </c>
      <c r="EC225" s="7">
        <f t="shared" ca="1" si="1045"/>
        <v>1</v>
      </c>
      <c r="ED225" s="7" t="str">
        <f t="shared" ca="1" si="1046"/>
        <v>5</v>
      </c>
      <c r="EE225" s="7" t="str">
        <f ca="1">IFERROR(IF(EE224+ED225&gt;EF$4,EE224,EE224+ED225),"")</f>
        <v/>
      </c>
      <c r="EF225" s="7">
        <f t="shared" ca="1" si="1222"/>
        <v>0</v>
      </c>
      <c r="EG225" s="7">
        <f t="shared" ca="1" si="1047"/>
        <v>0.62982480080926895</v>
      </c>
      <c r="EH225" s="7">
        <f t="shared" ca="1" si="1048"/>
        <v>-0.16828633927080738</v>
      </c>
      <c r="EI225" s="7">
        <f t="shared" ca="1" si="1049"/>
        <v>0</v>
      </c>
      <c r="EJ225" s="7">
        <f t="shared" ca="1" si="1050"/>
        <v>0</v>
      </c>
      <c r="EK225" s="7" t="str">
        <f ca="1">IFERROR(IF(EK224+EJ225&gt;EL$4,EK224,EK224+EJ225),"")</f>
        <v/>
      </c>
      <c r="EL225" s="7">
        <f t="shared" ca="1" si="1223"/>
        <v>0</v>
      </c>
      <c r="EM225" s="7">
        <f t="shared" ca="1" si="1051"/>
        <v>0.8553649573770532</v>
      </c>
      <c r="EN225" s="7">
        <f t="shared" ca="1" si="1052"/>
        <v>-0.39382649583859164</v>
      </c>
      <c r="EO225" s="7">
        <f t="shared" ca="1" si="1053"/>
        <v>0</v>
      </c>
      <c r="EP225" s="7">
        <f t="shared" ca="1" si="1054"/>
        <v>0</v>
      </c>
      <c r="EQ225" s="7" t="str">
        <f ca="1">IFERROR(IF(EQ224+EP225&gt;ER$4,EQ224,EQ224+EP225),"")</f>
        <v/>
      </c>
      <c r="ER225" s="7">
        <f t="shared" ca="1" si="1224"/>
        <v>0</v>
      </c>
      <c r="ES225" s="7">
        <f t="shared" ca="1" si="1055"/>
        <v>0.88830774220616637</v>
      </c>
      <c r="ET225" s="7">
        <f t="shared" ca="1" si="1056"/>
        <v>-0.42676928066770481</v>
      </c>
      <c r="EU225" s="7">
        <f t="shared" ca="1" si="1057"/>
        <v>0</v>
      </c>
      <c r="EV225" s="7">
        <f t="shared" ca="1" si="1058"/>
        <v>0</v>
      </c>
      <c r="EW225" s="7" t="str">
        <f ca="1">IFERROR(IF(EW224+EV225&gt;EX$4,EW224,EW224+EV225),"")</f>
        <v/>
      </c>
      <c r="EX225" s="7">
        <f t="shared" ca="1" si="1225"/>
        <v>0</v>
      </c>
      <c r="EY225" s="7">
        <f t="shared" ca="1" si="1059"/>
        <v>0.991680983798368</v>
      </c>
      <c r="EZ225" s="7">
        <f t="shared" ca="1" si="1060"/>
        <v>-0.53014252225990643</v>
      </c>
      <c r="FA225" s="7">
        <f t="shared" ca="1" si="1061"/>
        <v>0</v>
      </c>
      <c r="FB225" s="7">
        <f t="shared" ca="1" si="1062"/>
        <v>0</v>
      </c>
      <c r="FC225" s="7" t="str">
        <f ca="1">IFERROR(IF(FC224+FB225&gt;FD$4,FC224,FC224+FB225),"")</f>
        <v/>
      </c>
      <c r="FD225" s="7">
        <f t="shared" ca="1" si="1226"/>
        <v>0</v>
      </c>
      <c r="FE225" s="7">
        <f t="shared" ca="1" si="1063"/>
        <v>0.66410349904597921</v>
      </c>
      <c r="FF225" s="7">
        <f t="shared" ca="1" si="1064"/>
        <v>-0.20256503750751764</v>
      </c>
      <c r="FG225" s="7">
        <f t="shared" ca="1" si="1065"/>
        <v>0</v>
      </c>
      <c r="FH225" s="7">
        <f t="shared" ca="1" si="1066"/>
        <v>0</v>
      </c>
      <c r="FI225" s="7" t="str">
        <f ca="1">IFERROR(IF(FI224+FH225&gt;FJ$4,FI224,FI224+FH225),"")</f>
        <v/>
      </c>
      <c r="FJ225" s="7">
        <f t="shared" ca="1" si="1227"/>
        <v>0</v>
      </c>
      <c r="FK225" s="7">
        <f t="shared" ca="1" si="1067"/>
        <v>0.74847274531708952</v>
      </c>
      <c r="FL225" s="7">
        <f t="shared" ca="1" si="1068"/>
        <v>-0.28693428377862795</v>
      </c>
      <c r="FM225" s="7">
        <f t="shared" ca="1" si="1069"/>
        <v>0</v>
      </c>
      <c r="FN225" s="7">
        <f t="shared" ca="1" si="1070"/>
        <v>0</v>
      </c>
      <c r="FO225" s="7" t="str">
        <f ca="1">IFERROR(IF(FO224+FN225&gt;FP$4,FO224,FO224+FN225),"")</f>
        <v/>
      </c>
      <c r="FP225" s="7">
        <f t="shared" ca="1" si="1228"/>
        <v>0</v>
      </c>
      <c r="FQ225" s="7">
        <f t="shared" ca="1" si="1071"/>
        <v>0.10526808213531891</v>
      </c>
      <c r="FR225" s="7">
        <f t="shared" ca="1" si="1072"/>
        <v>0.35627037940314266</v>
      </c>
      <c r="FS225" s="7">
        <f t="shared" ca="1" si="1073"/>
        <v>1</v>
      </c>
      <c r="FT225" s="7" t="str">
        <f t="shared" ca="1" si="1074"/>
        <v>5</v>
      </c>
      <c r="FU225" s="7" t="str">
        <f ca="1">IFERROR(IF(FU224+FT225&gt;FV$4,FU224,FU224+FT225),"")</f>
        <v/>
      </c>
      <c r="FV225" s="7">
        <f t="shared" ca="1" si="1229"/>
        <v>0</v>
      </c>
      <c r="FW225" s="7">
        <f t="shared" ca="1" si="1075"/>
        <v>0.58116530894171403</v>
      </c>
      <c r="FX225" s="7">
        <f t="shared" ca="1" si="1076"/>
        <v>-0.11962684740325247</v>
      </c>
      <c r="FY225" s="7">
        <f t="shared" ca="1" si="1077"/>
        <v>0</v>
      </c>
      <c r="FZ225" s="7">
        <f t="shared" ca="1" si="1078"/>
        <v>0</v>
      </c>
      <c r="GA225" s="7" t="str">
        <f ca="1">IFERROR(IF(GA224+FZ225&gt;GB$4,GA224,GA224+FZ225),"")</f>
        <v/>
      </c>
      <c r="GB225" s="7">
        <f t="shared" ca="1" si="1230"/>
        <v>0</v>
      </c>
      <c r="GC225" s="7">
        <f t="shared" ca="1" si="1079"/>
        <v>0.77345374947135725</v>
      </c>
      <c r="GD225" s="7">
        <f t="shared" ca="1" si="1080"/>
        <v>-0.31191528793289569</v>
      </c>
      <c r="GE225" s="7">
        <f t="shared" ca="1" si="1081"/>
        <v>0</v>
      </c>
      <c r="GF225" s="7">
        <f t="shared" ca="1" si="1082"/>
        <v>0</v>
      </c>
      <c r="GG225" s="7" t="str">
        <f ca="1">IFERROR(IF(GG224+GF225&gt;GH$4,GG224,GG224+GF225),"")</f>
        <v/>
      </c>
      <c r="GH225" s="7">
        <f t="shared" ca="1" si="1231"/>
        <v>0</v>
      </c>
      <c r="GI225" s="7">
        <f t="shared" ca="1" si="1083"/>
        <v>0.22247423960247992</v>
      </c>
      <c r="GJ225" s="7">
        <f t="shared" ca="1" si="1084"/>
        <v>0.23906422193598165</v>
      </c>
      <c r="GK225" s="7">
        <f t="shared" ca="1" si="1085"/>
        <v>1</v>
      </c>
      <c r="GL225" s="7" t="str">
        <f t="shared" ca="1" si="1086"/>
        <v>5</v>
      </c>
      <c r="GM225" s="7" t="str">
        <f ca="1">IFERROR(IF(GM224+GL225&gt;GN$4,GM224,GM224+GL225),"")</f>
        <v/>
      </c>
      <c r="GN225" s="7">
        <f t="shared" ca="1" si="1232"/>
        <v>0</v>
      </c>
      <c r="GO225" s="7">
        <f t="shared" ca="1" si="1087"/>
        <v>0.23546236009868449</v>
      </c>
      <c r="GP225" s="7">
        <f t="shared" ca="1" si="1088"/>
        <v>0.22607610143977708</v>
      </c>
      <c r="GQ225" s="7">
        <f t="shared" ca="1" si="1089"/>
        <v>1</v>
      </c>
      <c r="GR225" s="7" t="str">
        <f t="shared" ca="1" si="1090"/>
        <v>5</v>
      </c>
      <c r="GS225" s="7" t="str">
        <f ca="1">IFERROR(IF(GS224+GR225&gt;GT$4,GS224,GS224+GR225),"")</f>
        <v/>
      </c>
      <c r="GT225" s="7">
        <f t="shared" ca="1" si="1233"/>
        <v>0</v>
      </c>
      <c r="GU225" s="7">
        <f t="shared" ca="1" si="1091"/>
        <v>0.57164474557238798</v>
      </c>
      <c r="GV225" s="7">
        <f t="shared" ca="1" si="1092"/>
        <v>-0.11010628403392642</v>
      </c>
      <c r="GW225" s="7">
        <f t="shared" ca="1" si="1093"/>
        <v>0</v>
      </c>
      <c r="GX225" s="7">
        <f t="shared" ca="1" si="1094"/>
        <v>0</v>
      </c>
      <c r="GY225" s="7" t="str">
        <f ca="1">IFERROR(IF(GY224+GX225&gt;GZ$4,GY224,GY224+GX225),"")</f>
        <v/>
      </c>
      <c r="GZ225" s="7">
        <f t="shared" ca="1" si="1234"/>
        <v>0</v>
      </c>
      <c r="HA225" s="7">
        <f t="shared" ca="1" si="1095"/>
        <v>0.75214127347636273</v>
      </c>
      <c r="HB225" s="7">
        <f t="shared" ca="1" si="1096"/>
        <v>-0.29060281193790116</v>
      </c>
      <c r="HC225" s="7">
        <f t="shared" ca="1" si="1097"/>
        <v>0</v>
      </c>
      <c r="HD225" s="7">
        <f t="shared" ca="1" si="1098"/>
        <v>0</v>
      </c>
      <c r="HE225" s="7" t="str">
        <f ca="1">IFERROR(IF(HE224+HD225&gt;HF$4,HE224,HE224+HD225),"")</f>
        <v/>
      </c>
      <c r="HF225" s="7">
        <f t="shared" ca="1" si="1235"/>
        <v>0</v>
      </c>
      <c r="HG225" s="7">
        <f t="shared" ca="1" si="1099"/>
        <v>0.94239114200386942</v>
      </c>
      <c r="HH225" s="7">
        <f t="shared" ca="1" si="1100"/>
        <v>-0.48085268046540786</v>
      </c>
      <c r="HI225" s="7">
        <f t="shared" ca="1" si="1101"/>
        <v>0</v>
      </c>
      <c r="HJ225" s="7">
        <f t="shared" ca="1" si="1102"/>
        <v>0</v>
      </c>
      <c r="HK225" s="7" t="str">
        <f ca="1">IFERROR(IF(HK224+HJ225&gt;HL$4,HK224,HK224+HJ225),"")</f>
        <v/>
      </c>
      <c r="HL225" s="7">
        <f t="shared" ca="1" si="1236"/>
        <v>0</v>
      </c>
      <c r="HM225" s="7">
        <f t="shared" ca="1" si="1103"/>
        <v>0.26219184778785454</v>
      </c>
      <c r="HN225" s="7">
        <f t="shared" ca="1" si="1104"/>
        <v>0.19934661375060703</v>
      </c>
      <c r="HO225" s="7">
        <f t="shared" ca="1" si="1105"/>
        <v>1</v>
      </c>
      <c r="HP225" s="7" t="str">
        <f t="shared" ca="1" si="1106"/>
        <v>5</v>
      </c>
      <c r="HQ225" s="7" t="str">
        <f ca="1">IFERROR(IF(HQ224+HP225&gt;HR$4,HQ224,HQ224+HP225),"")</f>
        <v/>
      </c>
      <c r="HR225" s="7">
        <f t="shared" ca="1" si="1237"/>
        <v>0</v>
      </c>
      <c r="HS225" s="7">
        <f t="shared" ca="1" si="1107"/>
        <v>0.74070635923143358</v>
      </c>
      <c r="HT225" s="7">
        <f t="shared" ca="1" si="1108"/>
        <v>-0.27916789769297201</v>
      </c>
      <c r="HU225" s="7">
        <f t="shared" ca="1" si="1109"/>
        <v>0</v>
      </c>
      <c r="HV225" s="7">
        <f t="shared" ca="1" si="1110"/>
        <v>0</v>
      </c>
      <c r="HW225" s="7" t="str">
        <f ca="1">IFERROR(IF(HW224+HV225&gt;HX$4,HW224,HW224+HV225),"")</f>
        <v/>
      </c>
      <c r="HX225" s="7">
        <f t="shared" ca="1" si="1238"/>
        <v>0</v>
      </c>
      <c r="HY225" s="7">
        <f t="shared" ca="1" si="1111"/>
        <v>0.52583719164107157</v>
      </c>
      <c r="HZ225" s="7">
        <f t="shared" ca="1" si="1112"/>
        <v>-6.4298730102610002E-2</v>
      </c>
      <c r="IA225" s="7">
        <f t="shared" ca="1" si="1113"/>
        <v>0</v>
      </c>
      <c r="IB225" s="7">
        <f t="shared" ca="1" si="1114"/>
        <v>0</v>
      </c>
      <c r="IC225" s="7" t="str">
        <f ca="1">IFERROR(IF(IC224+IB225&gt;ID$4,IC224,IC224+IB225),"")</f>
        <v/>
      </c>
      <c r="ID225" s="7">
        <f t="shared" ca="1" si="1239"/>
        <v>0</v>
      </c>
      <c r="IE225" s="7">
        <f t="shared" ca="1" si="1115"/>
        <v>0.64439710744922407</v>
      </c>
      <c r="IF225" s="7">
        <f t="shared" ca="1" si="1116"/>
        <v>-0.18285864591076251</v>
      </c>
      <c r="IG225" s="7">
        <f t="shared" ca="1" si="1117"/>
        <v>0</v>
      </c>
      <c r="IH225" s="7">
        <f t="shared" ca="1" si="1118"/>
        <v>0</v>
      </c>
      <c r="II225" s="7" t="str">
        <f ca="1">IFERROR(IF(II224+IH225&gt;IJ$4,II224,II224+IH225),"")</f>
        <v/>
      </c>
      <c r="IJ225" s="7">
        <f t="shared" ca="1" si="1240"/>
        <v>0</v>
      </c>
      <c r="IK225" s="7">
        <f t="shared" ca="1" si="1119"/>
        <v>8.4232422482708125E-2</v>
      </c>
      <c r="IL225" s="7">
        <f t="shared" ca="1" si="1120"/>
        <v>0.37730603905575344</v>
      </c>
      <c r="IM225" s="7">
        <f t="shared" ca="1" si="1121"/>
        <v>1</v>
      </c>
      <c r="IN225" s="7" t="str">
        <f t="shared" ca="1" si="1122"/>
        <v>5</v>
      </c>
      <c r="IO225" s="7" t="str">
        <f ca="1">IFERROR(IF(IO224+IN225&gt;IP$4,IO224,IO224+IN225),"")</f>
        <v/>
      </c>
      <c r="IP225" s="7">
        <f t="shared" ca="1" si="1241"/>
        <v>0</v>
      </c>
      <c r="IQ225" s="7">
        <f t="shared" ca="1" si="1123"/>
        <v>6.5539629764964635E-2</v>
      </c>
      <c r="IR225" s="7">
        <f t="shared" ca="1" si="1124"/>
        <v>0.39599883177349693</v>
      </c>
      <c r="IS225" s="7">
        <f t="shared" ca="1" si="1125"/>
        <v>1</v>
      </c>
      <c r="IT225" s="7" t="str">
        <f t="shared" ca="1" si="1126"/>
        <v>5</v>
      </c>
      <c r="IU225" s="7" t="str">
        <f ca="1">IFERROR(IF(IU224+IT225&gt;IV$4,IU224,IU224+IT225),"")</f>
        <v/>
      </c>
      <c r="IV225" s="7">
        <f t="shared" ca="1" si="1242"/>
        <v>0</v>
      </c>
      <c r="IW225" s="7">
        <f t="shared" ca="1" si="1127"/>
        <v>0.57338024716982716</v>
      </c>
      <c r="IX225" s="7">
        <f t="shared" ca="1" si="1128"/>
        <v>-0.1118417856313656</v>
      </c>
      <c r="IY225" s="7">
        <f t="shared" ca="1" si="1129"/>
        <v>0</v>
      </c>
      <c r="IZ225" s="7">
        <f t="shared" ca="1" si="1130"/>
        <v>0</v>
      </c>
      <c r="JA225" s="7" t="str">
        <f ca="1">IFERROR(IF(JA224+IZ225&gt;JB$4,JA224,JA224+IZ225),"")</f>
        <v/>
      </c>
      <c r="JB225" s="7">
        <f t="shared" ca="1" si="1243"/>
        <v>0</v>
      </c>
      <c r="JC225" s="7">
        <f t="shared" ca="1" si="1131"/>
        <v>1.4865654362127279E-3</v>
      </c>
      <c r="JD225" s="7">
        <f t="shared" ca="1" si="1132"/>
        <v>0.46005189610224884</v>
      </c>
      <c r="JE225" s="7">
        <f t="shared" ca="1" si="1133"/>
        <v>1</v>
      </c>
      <c r="JF225" s="7" t="str">
        <f t="shared" ca="1" si="1134"/>
        <v>5</v>
      </c>
      <c r="JG225" s="7" t="str">
        <f ca="1">IFERROR(IF(JG224+JF225&gt;JH$4,JG224,JG224+JF225),"")</f>
        <v/>
      </c>
      <c r="JH225" s="7">
        <f t="shared" ca="1" si="1244"/>
        <v>0</v>
      </c>
      <c r="JI225" s="7">
        <f t="shared" ca="1" si="1135"/>
        <v>7.7679075120941965E-2</v>
      </c>
      <c r="JJ225" s="7">
        <f t="shared" ca="1" si="1136"/>
        <v>0.3838593864175196</v>
      </c>
      <c r="JK225" s="7">
        <f t="shared" ca="1" si="1137"/>
        <v>1</v>
      </c>
      <c r="JL225" s="7" t="str">
        <f t="shared" ca="1" si="1138"/>
        <v>5</v>
      </c>
      <c r="JM225" s="7" t="str">
        <f ca="1">IFERROR(IF(JM224+JL225&gt;JN$4,JM224,JM224+JL225),"")</f>
        <v/>
      </c>
      <c r="JN225" s="7">
        <f t="shared" ca="1" si="1245"/>
        <v>0</v>
      </c>
      <c r="JO225" s="7">
        <f t="shared" ca="1" si="1139"/>
        <v>0.51415669478259951</v>
      </c>
      <c r="JP225" s="7">
        <f t="shared" ca="1" si="1140"/>
        <v>-5.2618233244137946E-2</v>
      </c>
      <c r="JQ225" s="7">
        <f t="shared" ca="1" si="1141"/>
        <v>0</v>
      </c>
      <c r="JR225" s="7">
        <f t="shared" ca="1" si="1142"/>
        <v>0</v>
      </c>
      <c r="JS225" s="7" t="str">
        <f ca="1">IFERROR(IF(JS224+JR225&gt;JT$4,JS224,JS224+JR225),"")</f>
        <v/>
      </c>
      <c r="JT225" s="7">
        <f t="shared" ca="1" si="1246"/>
        <v>0</v>
      </c>
      <c r="JU225" s="7">
        <f t="shared" ca="1" si="1143"/>
        <v>0.97550197304174768</v>
      </c>
      <c r="JV225" s="7">
        <f t="shared" ca="1" si="1144"/>
        <v>-0.51396351150328612</v>
      </c>
      <c r="JW225" s="7">
        <f t="shared" ca="1" si="1145"/>
        <v>0</v>
      </c>
      <c r="JX225" s="7">
        <f t="shared" ca="1" si="1146"/>
        <v>0</v>
      </c>
      <c r="JY225" s="7" t="str">
        <f ca="1">IFERROR(IF(JY224+JX225&gt;JZ$4,JY224,JY224+JX225),"")</f>
        <v/>
      </c>
      <c r="JZ225" s="7">
        <f t="shared" ca="1" si="1247"/>
        <v>0</v>
      </c>
      <c r="KA225" s="7">
        <f t="shared" ca="1" si="1147"/>
        <v>0.3747692875382832</v>
      </c>
      <c r="KB225" s="7">
        <f t="shared" ca="1" si="1148"/>
        <v>8.6769174000178362E-2</v>
      </c>
      <c r="KC225" s="7">
        <f t="shared" ca="1" si="1149"/>
        <v>1</v>
      </c>
      <c r="KD225" s="7" t="str">
        <f t="shared" ca="1" si="1150"/>
        <v>5</v>
      </c>
      <c r="KE225" s="7" t="str">
        <f ca="1">IFERROR(IF(KE224+KD225&gt;KF$4,KE224,KE224+KD225),"")</f>
        <v/>
      </c>
      <c r="KF225" s="7">
        <f t="shared" ca="1" si="1248"/>
        <v>0</v>
      </c>
      <c r="KG225" s="7">
        <f t="shared" ca="1" si="1151"/>
        <v>0.36668209124134943</v>
      </c>
      <c r="KH225" s="7">
        <f t="shared" ca="1" si="1152"/>
        <v>9.4856370297112136E-2</v>
      </c>
      <c r="KI225" s="7">
        <f t="shared" ca="1" si="1153"/>
        <v>1</v>
      </c>
      <c r="KJ225" s="7" t="str">
        <f t="shared" ca="1" si="1154"/>
        <v>5</v>
      </c>
      <c r="KK225" s="7" t="str">
        <f ca="1">IFERROR(IF(KK224+KJ225&gt;KL$4,KK224,KK224+KJ225),"")</f>
        <v/>
      </c>
      <c r="KL225" s="7">
        <f t="shared" ca="1" si="1249"/>
        <v>0</v>
      </c>
      <c r="KM225" s="7">
        <f t="shared" ca="1" si="1155"/>
        <v>0.41923865045377651</v>
      </c>
      <c r="KN225" s="7">
        <f t="shared" ca="1" si="1156"/>
        <v>4.2299811084685057E-2</v>
      </c>
      <c r="KO225" s="7">
        <f t="shared" ca="1" si="1157"/>
        <v>1</v>
      </c>
      <c r="KP225" s="7" t="str">
        <f t="shared" ca="1" si="1158"/>
        <v>5</v>
      </c>
      <c r="KQ225" s="7" t="str">
        <f ca="1">IFERROR(IF(KQ224+KP225&gt;KR$4,KQ224,KQ224+KP225),"")</f>
        <v/>
      </c>
      <c r="KR225" s="7">
        <f t="shared" ca="1" si="1250"/>
        <v>0</v>
      </c>
      <c r="KS225" s="7">
        <f t="shared" ca="1" si="1159"/>
        <v>0.71252309578873352</v>
      </c>
      <c r="KT225" s="7">
        <f t="shared" ca="1" si="1160"/>
        <v>-0.25098463425027195</v>
      </c>
      <c r="KU225" s="7">
        <f t="shared" ca="1" si="1161"/>
        <v>0</v>
      </c>
      <c r="KV225" s="7">
        <f t="shared" ca="1" si="1162"/>
        <v>0</v>
      </c>
      <c r="KW225" s="7" t="str">
        <f ca="1">IFERROR(IF(KW224+KV225&gt;KX$4,KW224,KW224+KV225),"")</f>
        <v/>
      </c>
      <c r="KX225" s="7">
        <f t="shared" ca="1" si="1251"/>
        <v>0</v>
      </c>
      <c r="KY225" s="7">
        <f t="shared" ca="1" si="1163"/>
        <v>0.93508560784192329</v>
      </c>
      <c r="KZ225" s="7">
        <f t="shared" ca="1" si="1164"/>
        <v>-0.47354714630346173</v>
      </c>
      <c r="LA225" s="7">
        <f t="shared" ca="1" si="1165"/>
        <v>0</v>
      </c>
      <c r="LB225" s="7">
        <f t="shared" ca="1" si="1166"/>
        <v>0</v>
      </c>
      <c r="LC225" s="7" t="str">
        <f ca="1">IFERROR(IF(LC224+LB225&gt;LD$4,LC224,LC224+LB225),"")</f>
        <v/>
      </c>
      <c r="LD225" s="7">
        <f t="shared" ca="1" si="1252"/>
        <v>0</v>
      </c>
      <c r="LE225" s="7">
        <f t="shared" ca="1" si="1167"/>
        <v>0.68770742501241078</v>
      </c>
      <c r="LF225" s="7">
        <f t="shared" ca="1" si="1168"/>
        <v>-0.22616896347394921</v>
      </c>
      <c r="LG225" s="7">
        <f t="shared" ca="1" si="1169"/>
        <v>0</v>
      </c>
      <c r="LH225" s="7">
        <f t="shared" ca="1" si="1170"/>
        <v>0</v>
      </c>
      <c r="LI225" s="7" t="str">
        <f ca="1">IFERROR(IF(LI224+LH225&gt;LJ$4,LI224,LI224+LH225),"")</f>
        <v/>
      </c>
      <c r="LJ225" s="7">
        <f t="shared" ca="1" si="1253"/>
        <v>0</v>
      </c>
      <c r="LK225" s="7">
        <f t="shared" ca="1" si="1171"/>
        <v>0.81075167876775478</v>
      </c>
      <c r="LL225" s="7">
        <f t="shared" ca="1" si="1172"/>
        <v>-0.34921321722929322</v>
      </c>
      <c r="LM225" s="7">
        <f t="shared" ca="1" si="1173"/>
        <v>0</v>
      </c>
      <c r="LN225" s="7">
        <f t="shared" ca="1" si="1174"/>
        <v>0</v>
      </c>
      <c r="LO225" s="7" t="str">
        <f ca="1">IFERROR(IF(LO224+LN225&gt;LP$4,LO224,LO224+LN225),"")</f>
        <v/>
      </c>
      <c r="LP225" s="7">
        <f t="shared" ca="1" si="1254"/>
        <v>0</v>
      </c>
      <c r="LQ225" s="7">
        <f t="shared" ca="1" si="1175"/>
        <v>0.94074390030559973</v>
      </c>
      <c r="LR225" s="7">
        <f t="shared" ca="1" si="1176"/>
        <v>-0.47920543876713817</v>
      </c>
      <c r="LS225" s="7">
        <f t="shared" ca="1" si="1177"/>
        <v>0</v>
      </c>
      <c r="LT225" s="7">
        <f t="shared" ca="1" si="1178"/>
        <v>0</v>
      </c>
      <c r="LU225" s="7" t="str">
        <f ca="1">IFERROR(IF(LU224+LT225&gt;LV$4,LU224,LU224+LT225),"")</f>
        <v/>
      </c>
      <c r="LV225" s="7">
        <f t="shared" ca="1" si="1255"/>
        <v>0</v>
      </c>
      <c r="LW225" s="7">
        <f t="shared" ca="1" si="1179"/>
        <v>0.14020827355440746</v>
      </c>
      <c r="LX225" s="7">
        <f t="shared" ca="1" si="1180"/>
        <v>0.32133018798405411</v>
      </c>
      <c r="LY225" s="7">
        <f t="shared" ca="1" si="1181"/>
        <v>1</v>
      </c>
      <c r="LZ225" s="7" t="str">
        <f t="shared" ca="1" si="1182"/>
        <v>5</v>
      </c>
      <c r="MA225" s="7" t="str">
        <f ca="1">IFERROR(IF(MA224+LZ225&gt;MB$4,MA224,MA224+LZ225),"")</f>
        <v/>
      </c>
      <c r="MB225" s="7">
        <f t="shared" ca="1" si="1256"/>
        <v>0</v>
      </c>
      <c r="MC225" s="7">
        <f t="shared" ca="1" si="1183"/>
        <v>0.53598893744165466</v>
      </c>
      <c r="MD225" s="7">
        <f t="shared" ca="1" si="1184"/>
        <v>-7.4450475903193092E-2</v>
      </c>
      <c r="ME225" s="7">
        <f t="shared" ca="1" si="1185"/>
        <v>0</v>
      </c>
      <c r="MF225" s="7">
        <f t="shared" ca="1" si="1186"/>
        <v>0</v>
      </c>
      <c r="MG225" s="7" t="str">
        <f ca="1">IFERROR(IF(MG224+MF225&gt;MH$4,MG224,MG224+MF225),"")</f>
        <v/>
      </c>
      <c r="MH225" s="7">
        <f t="shared" ca="1" si="1257"/>
        <v>0</v>
      </c>
      <c r="MI225" s="7">
        <f t="shared" ca="1" si="1187"/>
        <v>0.1427025716806728</v>
      </c>
      <c r="MJ225" s="7">
        <f t="shared" ca="1" si="1188"/>
        <v>0.31883588985778877</v>
      </c>
      <c r="MK225" s="7">
        <f t="shared" ca="1" si="1189"/>
        <v>1</v>
      </c>
      <c r="ML225" s="7" t="str">
        <f t="shared" ca="1" si="1190"/>
        <v>5</v>
      </c>
      <c r="MM225" s="7" t="str">
        <f ca="1">IFERROR(IF(MM224+ML225&gt;MN$4,MM224,MM224+ML225),"")</f>
        <v/>
      </c>
      <c r="MN225" s="7">
        <f t="shared" ca="1" si="1258"/>
        <v>0</v>
      </c>
      <c r="MO225" s="7">
        <f t="shared" ca="1" si="1191"/>
        <v>1.4392105409907541E-2</v>
      </c>
      <c r="MP225" s="7">
        <f t="shared" ca="1" si="1192"/>
        <v>0.44714635612855402</v>
      </c>
      <c r="MQ225" s="7">
        <f t="shared" ca="1" si="1193"/>
        <v>1</v>
      </c>
      <c r="MR225" s="7" t="str">
        <f t="shared" ca="1" si="1194"/>
        <v>5</v>
      </c>
      <c r="MS225" s="7" t="str">
        <f ca="1">IFERROR(IF(MS224+MR225&gt;MT$4,MS224,MS224+MR225),"")</f>
        <v/>
      </c>
      <c r="MT225" s="7">
        <f t="shared" ca="1" si="1259"/>
        <v>0</v>
      </c>
      <c r="MU225" s="7">
        <f t="shared" ca="1" si="1195"/>
        <v>9.3442079896497665E-2</v>
      </c>
      <c r="MV225" s="7">
        <f t="shared" ca="1" si="1196"/>
        <v>0.3680963816419639</v>
      </c>
      <c r="MW225" s="7">
        <f t="shared" ca="1" si="1197"/>
        <v>1</v>
      </c>
      <c r="MX225" s="7" t="str">
        <f t="shared" ca="1" si="1198"/>
        <v>5</v>
      </c>
      <c r="MY225" s="7" t="str">
        <f ca="1">IFERROR(IF(MY224+MX225&gt;MZ$4,MY224,MY224+MX225),"")</f>
        <v/>
      </c>
      <c r="MZ225" s="7">
        <f t="shared" ca="1" si="1260"/>
        <v>0</v>
      </c>
      <c r="NA225" s="7">
        <f t="shared" ca="1" si="1199"/>
        <v>0.79368645317604769</v>
      </c>
      <c r="NB225" s="7">
        <f t="shared" ca="1" si="1200"/>
        <v>-0.33214799163758613</v>
      </c>
      <c r="NC225" s="7">
        <f t="shared" ca="1" si="1201"/>
        <v>0</v>
      </c>
      <c r="ND225" s="7">
        <f t="shared" ca="1" si="1202"/>
        <v>0</v>
      </c>
      <c r="NE225" s="7" t="str">
        <f ca="1">IFERROR(IF(NE224+ND225&gt;NF$4,NE224,NE224+ND225),"")</f>
        <v/>
      </c>
      <c r="NF225" s="7">
        <f t="shared" ca="1" si="1261"/>
        <v>0</v>
      </c>
      <c r="NG225" s="7">
        <f t="shared" ca="1" si="1203"/>
        <v>0.27355019508768919</v>
      </c>
      <c r="NH225" s="7">
        <f t="shared" ca="1" si="1204"/>
        <v>0.18798826645077238</v>
      </c>
      <c r="NI225" s="7">
        <f t="shared" ca="1" si="1205"/>
        <v>1</v>
      </c>
      <c r="NJ225" s="7" t="str">
        <f t="shared" ca="1" si="1206"/>
        <v>5</v>
      </c>
      <c r="NK225" s="7" t="str">
        <f ca="1">IFERROR(IF(NK224+NJ225&gt;NL$4,NK224,NK224+NJ225),"")</f>
        <v/>
      </c>
      <c r="NL225" s="7">
        <f t="shared" ca="1" si="1262"/>
        <v>0</v>
      </c>
      <c r="NM225" s="7">
        <f t="shared" ca="1" si="1207"/>
        <v>0.31174263067240926</v>
      </c>
      <c r="NN225" s="7">
        <f t="shared" ca="1" si="1208"/>
        <v>0.1497958308660523</v>
      </c>
      <c r="NO225" s="7">
        <f t="shared" ca="1" si="1209"/>
        <v>1</v>
      </c>
      <c r="NP225" s="7" t="str">
        <f t="shared" ca="1" si="1210"/>
        <v>5</v>
      </c>
      <c r="NQ225" s="7" t="str">
        <f ca="1">IFERROR(IF(NQ224+NP225&gt;NR$4,NQ224,NQ224+NP225),"")</f>
        <v/>
      </c>
      <c r="NR225" s="7">
        <f t="shared" ca="1" si="1263"/>
        <v>0</v>
      </c>
      <c r="NT225">
        <v>227</v>
      </c>
      <c r="NU225" s="7" t="s">
        <v>19</v>
      </c>
      <c r="NV225" s="7" t="str">
        <f t="shared" ca="1" si="967"/>
        <v/>
      </c>
      <c r="NW225" s="7" t="str">
        <f t="shared" ca="1" si="961"/>
        <v/>
      </c>
      <c r="NX225" t="str">
        <f ca="1">IFERROR(VLOOKUP(NT225,$K$3:$AK$568,8,FALSE),"")</f>
        <v/>
      </c>
      <c r="NY225" t="str">
        <f ca="1">IFERROR(VLOOKUP(NT225,$K$3:$AK$568,9,FALSE),"")</f>
        <v/>
      </c>
      <c r="NZ225" s="7" t="str">
        <f ca="1">IFERROR(VLOOKUP(NT225,$K$3:$AK$568,27,FALSE),"")</f>
        <v/>
      </c>
      <c r="OB225">
        <v>227</v>
      </c>
      <c r="OC225" s="7" t="s">
        <v>19</v>
      </c>
      <c r="OD225" t="e">
        <f t="shared" ca="1" si="968"/>
        <v>#N/A</v>
      </c>
      <c r="OE225" s="7" t="str">
        <f t="shared" ca="1" si="969"/>
        <v/>
      </c>
      <c r="OF225" s="7" t="str">
        <f t="shared" ca="1" si="970"/>
        <v/>
      </c>
      <c r="OG225" t="str">
        <f t="shared" ca="1" si="971"/>
        <v/>
      </c>
      <c r="OI225">
        <v>227</v>
      </c>
      <c r="OJ225" s="7" t="s">
        <v>19</v>
      </c>
      <c r="OK225" s="7" t="str">
        <f t="shared" ca="1" si="972"/>
        <v/>
      </c>
      <c r="OL225" s="7" t="str">
        <f t="shared" ca="1" si="973"/>
        <v/>
      </c>
      <c r="OM225" t="str">
        <f ca="1">IFERROR(VLOOKUP(OI225,$L$3:$AK$568,7,FALSE),"")</f>
        <v/>
      </c>
      <c r="ON225" t="str">
        <f ca="1">IFERROR(VLOOKUP(OI225,$L$3:$AK$568,8,FALSE),"")</f>
        <v/>
      </c>
      <c r="OO225" s="7" t="str">
        <f ca="1">IFERROR(VLOOKUP(OI225,$L$3:$AK$568,26,FALSE),"")</f>
        <v/>
      </c>
      <c r="OQ225">
        <v>227</v>
      </c>
      <c r="OR225" s="7" t="s">
        <v>19</v>
      </c>
      <c r="OS225" t="e">
        <f t="shared" ca="1" si="974"/>
        <v>#N/A</v>
      </c>
      <c r="OT225" s="7" t="str">
        <f t="shared" ca="1" si="975"/>
        <v/>
      </c>
      <c r="OU225" s="7" t="str">
        <f t="shared" ca="1" si="976"/>
        <v/>
      </c>
      <c r="OV225" t="str">
        <f t="shared" ca="1" si="977"/>
        <v/>
      </c>
      <c r="OX225">
        <v>227</v>
      </c>
      <c r="OY225" s="7" t="s">
        <v>19</v>
      </c>
      <c r="OZ225" s="7" t="str">
        <f t="shared" ca="1" si="978"/>
        <v/>
      </c>
      <c r="PA225" s="7" t="str">
        <f t="shared" ca="1" si="979"/>
        <v/>
      </c>
      <c r="PB225" t="str">
        <f ca="1">IFERROR(VLOOKUP(OX225,$M$3:$AK$568,6,FALSE),"")</f>
        <v/>
      </c>
      <c r="PC225" t="str">
        <f ca="1">IFERROR(VLOOKUP(OX225,$M$3:$AK$568,7,FALSE),"")</f>
        <v/>
      </c>
      <c r="PD225" s="7" t="str">
        <f ca="1">IFERROR(VLOOKUP(OX225,$M$3:$AK$568,25,FALSE),"")</f>
        <v/>
      </c>
      <c r="PF225">
        <v>227</v>
      </c>
      <c r="PG225" s="7" t="s">
        <v>19</v>
      </c>
      <c r="PH225" t="e">
        <f t="shared" ca="1" si="980"/>
        <v>#N/A</v>
      </c>
      <c r="PI225" s="7" t="str">
        <f t="shared" ca="1" si="981"/>
        <v/>
      </c>
      <c r="PJ225" s="7" t="str">
        <f t="shared" ca="1" si="982"/>
        <v/>
      </c>
      <c r="PK225" t="str">
        <f t="shared" ca="1" si="983"/>
        <v/>
      </c>
      <c r="PM225">
        <v>227</v>
      </c>
      <c r="PN225" s="7" t="s">
        <v>19</v>
      </c>
      <c r="PO225" s="202" t="str">
        <f t="shared" ca="1" si="984"/>
        <v/>
      </c>
      <c r="PP225" s="7" t="str">
        <f t="shared" ca="1" si="985"/>
        <v/>
      </c>
      <c r="PQ225" t="str">
        <f ca="1">IFERROR(VLOOKUP(PM225,$G$325:$R$409,12,FALSE),"")</f>
        <v/>
      </c>
      <c r="PR225" t="e">
        <f ca="1">VLOOKUP(PM225,$G$324:$Q$409,11,FALSE)</f>
        <v>#N/A</v>
      </c>
      <c r="PS225" s="7" t="str">
        <f ca="1">VLOOKUP(PQ225,$R$325:$Y$409,8,FALSE)</f>
        <v>- -</v>
      </c>
      <c r="PT225" s="7">
        <f ca="1">ReSt</f>
        <v>-4</v>
      </c>
      <c r="PU225" s="7" t="e">
        <f t="shared" ca="1" si="986"/>
        <v>#N/A</v>
      </c>
      <c r="PV225" s="7" t="e">
        <f t="shared" ca="1" si="987"/>
        <v>#N/A</v>
      </c>
      <c r="PW225" s="7" t="str">
        <f ca="1">VLOOKUP(PQ225,$R$325:$AK$409,8,FALSE)</f>
        <v>- -</v>
      </c>
      <c r="PX225" s="7"/>
      <c r="PY225">
        <v>227</v>
      </c>
      <c r="PZ225" s="7" t="s">
        <v>19</v>
      </c>
      <c r="QA225" t="str">
        <f t="shared" ca="1" si="988"/>
        <v/>
      </c>
      <c r="QB225" s="7" t="str">
        <f t="shared" ca="1" si="989"/>
        <v/>
      </c>
      <c r="QC225" s="7" t="str">
        <f t="shared" ca="1" si="990"/>
        <v/>
      </c>
      <c r="QD225" t="str">
        <f t="shared" ca="1" si="991"/>
        <v/>
      </c>
      <c r="QF225">
        <v>227</v>
      </c>
      <c r="QG225" s="7" t="s">
        <v>19</v>
      </c>
      <c r="QH225" s="7" t="str">
        <f t="shared" ca="1" si="992"/>
        <v/>
      </c>
      <c r="QI225" s="7" t="e">
        <f t="shared" ca="1" si="993"/>
        <v>#VALUE!</v>
      </c>
      <c r="QJ225" t="e">
        <f t="shared" ca="1" si="994"/>
        <v>#N/A</v>
      </c>
      <c r="QK225" s="7" t="e">
        <f t="shared" ca="1" si="995"/>
        <v>#N/A</v>
      </c>
      <c r="QM225">
        <v>227</v>
      </c>
      <c r="QN225" s="7" t="s">
        <v>19</v>
      </c>
      <c r="QO225" t="str">
        <f t="shared" ca="1" si="996"/>
        <v/>
      </c>
      <c r="QP225" s="7" t="str">
        <f t="shared" ca="1" si="997"/>
        <v/>
      </c>
      <c r="QQ225" t="str">
        <f t="shared" ca="1" si="998"/>
        <v/>
      </c>
    </row>
    <row r="226" spans="1:459" x14ac:dyDescent="0.25">
      <c r="A226" s="240" t="str">
        <f>IF('Character Sheet'!$B$4="Creature","N","Y")</f>
        <v>Y</v>
      </c>
      <c r="C226" s="75"/>
      <c r="D226" s="76"/>
      <c r="F226" s="75"/>
      <c r="G226" s="76"/>
      <c r="I226" s="75" t="s">
        <v>1812</v>
      </c>
      <c r="J226" s="85"/>
      <c r="K226" s="85">
        <f t="shared" ca="1" si="962"/>
        <v>7</v>
      </c>
      <c r="L226" s="85">
        <f t="shared" ca="1" si="1265"/>
        <v>1</v>
      </c>
      <c r="M226" s="70">
        <f t="shared" ca="1" si="956"/>
        <v>10</v>
      </c>
      <c r="O226" s="222">
        <f t="shared" ca="1" si="963"/>
        <v>137</v>
      </c>
      <c r="Q226" s="7" t="s">
        <v>1744</v>
      </c>
      <c r="R226" s="9" t="s">
        <v>1743</v>
      </c>
      <c r="S226" s="9" t="s">
        <v>1979</v>
      </c>
      <c r="T226" s="61" t="str">
        <f>SUBSTITUTE(IFERROR(IFERROR(VLOOKUP(R226,'[1]Skill Statistics'!$A$3:$C$513,2,FALSE),VLOOKUP(Q226,'[1]Skill Statistics'!$A$3:$C$513,2,FALSE)),T225),"R*","ReSt")</f>
        <v>Me/Me</v>
      </c>
      <c r="U226" s="61" t="str">
        <f>IFERROR(IFERROR(VLOOKUP(R226,'[1]Skill Statistics'!$A$3:$C$513,3,FALSE),VLOOKUP(Q226,'[1]Skill Statistics'!$A$3:$C$513,3,FALSE)),U225)</f>
        <v>Re</v>
      </c>
      <c r="V226" s="61" t="str">
        <f>IF(ISNUMBER(SEARCH("Category",R226)),"- -",IFERROR(IFERROR(VLOOKUP(Q226,[1]Professions!$A$4:$AM$288,MATCH(Profession,[1]Professions!$A$1:$AM$1,0),FALSE),VLOOKUP(Q226,Calculations!$B$91:$I$95,8,FALSE)),"- -"))</f>
        <v>2 / 4</v>
      </c>
      <c r="W226" s="60">
        <f t="shared" si="964"/>
        <v>0</v>
      </c>
      <c r="X226" s="7">
        <f ca="1">IFERROR(VLOOKUP(R226,$BS$6:$NR$519,MATCH(ActualLevel,$BS$3:$NR$3,0),FALSE),"- -")</f>
        <v>0</v>
      </c>
      <c r="Y226" s="7">
        <f t="shared" ca="1" si="1269"/>
        <v>0</v>
      </c>
      <c r="Z226" s="7">
        <f ca="1">IFERROR(VLOOKUP(Y226,Charts!$BQ$2:$BR$52,2,FALSE),"- -")</f>
        <v>-25</v>
      </c>
      <c r="AA226" s="7">
        <f t="shared" ca="1" si="1000"/>
        <v>3</v>
      </c>
      <c r="AB226" s="7">
        <f t="shared" ca="1" si="1266"/>
        <v>0</v>
      </c>
      <c r="AC226" s="7"/>
      <c r="AD226" s="7"/>
      <c r="AE226" s="7"/>
      <c r="AF226" s="7"/>
      <c r="AG226" s="7"/>
      <c r="AH226" s="43"/>
      <c r="AI226" s="7"/>
      <c r="AJ226" s="7"/>
      <c r="AK226" s="7">
        <f t="shared" ca="1" si="1001"/>
        <v>-22</v>
      </c>
      <c r="AL226" s="7"/>
      <c r="AM226" s="69">
        <f>IFERROR(VLOOKUP(R226,'[1]Skill Statistics'!$A$3:$AN$513,MATCH(Profession,'[1]Skill Statistics'!$A$2:$AN$2,0),FALSE),0)</f>
        <v>0</v>
      </c>
      <c r="AN226" s="85">
        <f>IFERROR(VLOOKUP(Q226,'[1]Skill Statistics'!$A$3:$BK$513,MATCH(Archetype,'[1]Skill Statistics'!$A$2:$BK$2,0),FALSE),0)</f>
        <v>0</v>
      </c>
      <c r="AO226" s="85">
        <f>IFERROR(VLOOKUP(Q226,'[1]Skill Statistics'!$A$3:$BB$513,MATCH(Race,'[1]Skill Statistics'!$A$2:$BB$2,0),FALSE),0)</f>
        <v>0</v>
      </c>
      <c r="AP226" s="85">
        <f t="shared" ca="1" si="965"/>
        <v>0.3</v>
      </c>
      <c r="AQ226" s="70"/>
      <c r="AS226" s="69">
        <f>IFERROR(VLOOKUP(Q226,'[1]Professional Skills'!$A$4:$AM$288,MATCH(Profession,'[1]Professional Skills'!$A$3:$AM$3,0),FALSE),"- -")</f>
        <v>0</v>
      </c>
      <c r="AT226" t="s">
        <v>1812</v>
      </c>
      <c r="AU226" s="7" t="str">
        <f t="shared" si="1268"/>
        <v/>
      </c>
      <c r="AV226" s="7">
        <f t="shared" ca="1" si="1267"/>
        <v>0</v>
      </c>
      <c r="AW226" t="str">
        <f t="shared" si="1004"/>
        <v/>
      </c>
      <c r="AX226" t="str">
        <f>IFERROR(_xlfn.RANK.EQ(AW226,$AW$5:$AW$568),"")</f>
        <v/>
      </c>
      <c r="AY226">
        <f t="shared" si="959"/>
        <v>0</v>
      </c>
      <c r="AZ226" s="70" t="str">
        <f t="shared" si="1002"/>
        <v/>
      </c>
      <c r="BB226" s="69">
        <f>IFERROR(IF(Q226="Language",VLOOKUP(R226,[1]Cultures!$B$4:$N$218,MATCH(Culture,[1]Cultures!$B$3:$N$3,0),FALSE),VLOOKUP(Q226,[1]Cultures!$B$4:$O$212,MATCH(Culture,[1]Cultures!$B$3:$O$3,0),FALSE)),"- -")</f>
        <v>0</v>
      </c>
      <c r="BD226">
        <f t="shared" ca="1" si="1264"/>
        <v>0</v>
      </c>
      <c r="BE226" t="str">
        <f t="shared" si="1211"/>
        <v/>
      </c>
      <c r="BI226" s="7">
        <f t="shared" si="1003"/>
        <v>0</v>
      </c>
      <c r="BK226" s="7"/>
      <c r="BL226" s="70">
        <f t="shared" si="960"/>
        <v>0</v>
      </c>
      <c r="BN226" s="69">
        <f>IFERROR(VLOOKUP(V226,Charts!$BT$2:$BV$14,3,FALSE),"- -")</f>
        <v>0.76923076923076927</v>
      </c>
      <c r="BO226" s="85">
        <f t="shared" ca="1" si="966"/>
        <v>1.8670060484355688</v>
      </c>
      <c r="BP226" s="70">
        <f t="shared" ca="1" si="1212"/>
        <v>137</v>
      </c>
      <c r="BR226" s="7">
        <v>225</v>
      </c>
      <c r="BS226" s="9" t="str">
        <f ca="1">VLOOKUP(BR226,$O$3:$R$568,4,FALSE)</f>
        <v>Drafting</v>
      </c>
      <c r="BT226" s="7" t="str">
        <f ca="1">VLOOKUP(BS226,$R$3:$V$568,5,FALSE)</f>
        <v>2 / 4</v>
      </c>
      <c r="BU226" s="7">
        <f ca="1">VLOOKUP(BT226,Charts!$BT$2:$BV$14,3,FALSE)</f>
        <v>0.76923076923076927</v>
      </c>
      <c r="BV226" s="7" t="str">
        <f t="shared" ca="1" si="1005"/>
        <v>2</v>
      </c>
      <c r="BW226" s="7" t="str">
        <f t="shared" ca="1" si="1006"/>
        <v>4</v>
      </c>
      <c r="BY226" s="7">
        <f t="shared" ca="1" si="1007"/>
        <v>0.33203967377451149</v>
      </c>
      <c r="BZ226" s="7">
        <f t="shared" ca="1" si="1008"/>
        <v>0.43719109545625778</v>
      </c>
      <c r="CA226" s="7">
        <f t="shared" ca="1" si="1009"/>
        <v>1</v>
      </c>
      <c r="CB226" s="7" t="str">
        <f t="shared" ca="1" si="1010"/>
        <v>2</v>
      </c>
      <c r="CC226" s="7" t="str">
        <f ca="1">IFERROR(IF(CC225+CB226&gt;CD$4,CC225,CC225+CB226),"")</f>
        <v/>
      </c>
      <c r="CD226" s="7">
        <f t="shared" ca="1" si="1213"/>
        <v>0</v>
      </c>
      <c r="CE226" s="7">
        <f t="shared" ca="1" si="1011"/>
        <v>0.49542101177906073</v>
      </c>
      <c r="CF226" s="7">
        <f t="shared" ca="1" si="1012"/>
        <v>0.27380975745170855</v>
      </c>
      <c r="CG226" s="7">
        <f t="shared" ca="1" si="1013"/>
        <v>1</v>
      </c>
      <c r="CH226" s="7" t="str">
        <f t="shared" ca="1" si="1014"/>
        <v>2</v>
      </c>
      <c r="CI226" s="7" t="str">
        <f ca="1">IFERROR(IF(CI225+CH226&gt;CJ$4,CI225,CI225+CH226),"")</f>
        <v/>
      </c>
      <c r="CJ226" s="7">
        <f t="shared" ca="1" si="1214"/>
        <v>0</v>
      </c>
      <c r="CK226" s="7">
        <f t="shared" ca="1" si="1015"/>
        <v>0.94741522217408158</v>
      </c>
      <c r="CL226" s="7">
        <f t="shared" ca="1" si="1016"/>
        <v>-0.17818445294331231</v>
      </c>
      <c r="CM226" s="7">
        <f t="shared" ca="1" si="1017"/>
        <v>0</v>
      </c>
      <c r="CN226" s="7">
        <f t="shared" ca="1" si="1018"/>
        <v>0</v>
      </c>
      <c r="CO226" s="7" t="str">
        <f ca="1">IFERROR(IF(CO225+CN226&gt;CP$4,CO225,CO225+CN226),"")</f>
        <v/>
      </c>
      <c r="CP226" s="7">
        <f t="shared" ca="1" si="1215"/>
        <v>0</v>
      </c>
      <c r="CQ226" s="7">
        <f t="shared" ca="1" si="1019"/>
        <v>0.74769646169837656</v>
      </c>
      <c r="CR226" s="7">
        <f t="shared" ca="1" si="1020"/>
        <v>2.1534307532392716E-2</v>
      </c>
      <c r="CS226" s="7">
        <f t="shared" ca="1" si="1021"/>
        <v>1</v>
      </c>
      <c r="CT226" s="7" t="str">
        <f t="shared" ca="1" si="1022"/>
        <v>2</v>
      </c>
      <c r="CU226" s="7" t="str">
        <f ca="1">IFERROR(IF(CU225+CT226&gt;CV$4,CU225,CU225+CT226),"")</f>
        <v/>
      </c>
      <c r="CV226" s="7">
        <f t="shared" ca="1" si="1216"/>
        <v>0</v>
      </c>
      <c r="CW226" s="7">
        <f t="shared" ca="1" si="1023"/>
        <v>0.97454327375378647</v>
      </c>
      <c r="CX226" s="7">
        <f t="shared" ca="1" si="1024"/>
        <v>-0.20531250452301719</v>
      </c>
      <c r="CY226" s="7">
        <f t="shared" ca="1" si="1025"/>
        <v>0</v>
      </c>
      <c r="CZ226" s="7">
        <f t="shared" ca="1" si="1026"/>
        <v>0</v>
      </c>
      <c r="DA226" s="7" t="str">
        <f ca="1">IFERROR(IF(DA225+CZ226&gt;DB$4,DA225,DA225+CZ226),"")</f>
        <v/>
      </c>
      <c r="DB226" s="7">
        <f t="shared" ca="1" si="1217"/>
        <v>0</v>
      </c>
      <c r="DC226" s="7">
        <f t="shared" ca="1" si="1027"/>
        <v>0.19298490517505573</v>
      </c>
      <c r="DD226" s="7">
        <f t="shared" ca="1" si="1028"/>
        <v>0.57624586405571354</v>
      </c>
      <c r="DE226" s="7">
        <f t="shared" ca="1" si="1029"/>
        <v>1</v>
      </c>
      <c r="DF226" s="7" t="str">
        <f t="shared" ca="1" si="1030"/>
        <v>2</v>
      </c>
      <c r="DG226" s="7" t="str">
        <f ca="1">IFERROR(IF(DG225+DF226&gt;DH$4,DG225,DG225+DF226),"")</f>
        <v/>
      </c>
      <c r="DH226" s="7">
        <f t="shared" ca="1" si="1218"/>
        <v>0</v>
      </c>
      <c r="DI226" s="7">
        <f t="shared" ca="1" si="1031"/>
        <v>0.619208392855915</v>
      </c>
      <c r="DJ226" s="7">
        <f t="shared" ca="1" si="1032"/>
        <v>0.15002237637485427</v>
      </c>
      <c r="DK226" s="7">
        <f t="shared" ca="1" si="1033"/>
        <v>1</v>
      </c>
      <c r="DL226" s="7" t="str">
        <f t="shared" ca="1" si="1034"/>
        <v>2</v>
      </c>
      <c r="DM226" s="7" t="str">
        <f ca="1">IFERROR(IF(DM225+DL226&gt;DN$4,DM225,DM225+DL226),"")</f>
        <v/>
      </c>
      <c r="DN226" s="7">
        <f t="shared" ca="1" si="1219"/>
        <v>0</v>
      </c>
      <c r="DO226" s="7">
        <f t="shared" ca="1" si="1035"/>
        <v>0.84299317750341374</v>
      </c>
      <c r="DP226" s="7">
        <f t="shared" ca="1" si="1036"/>
        <v>-7.3762408272644464E-2</v>
      </c>
      <c r="DQ226" s="7">
        <f t="shared" ca="1" si="1037"/>
        <v>0</v>
      </c>
      <c r="DR226" s="7">
        <f t="shared" ca="1" si="1038"/>
        <v>0</v>
      </c>
      <c r="DS226" s="7" t="str">
        <f ca="1">IFERROR(IF(DS225+DR226&gt;DT$4,DS225,DS225+DR226),"")</f>
        <v/>
      </c>
      <c r="DT226" s="7">
        <f t="shared" ca="1" si="1220"/>
        <v>0</v>
      </c>
      <c r="DU226" s="7">
        <f t="shared" ca="1" si="1039"/>
        <v>0.523868371388722</v>
      </c>
      <c r="DV226" s="7">
        <f t="shared" ca="1" si="1040"/>
        <v>0.24536239784204728</v>
      </c>
      <c r="DW226" s="7">
        <f t="shared" ca="1" si="1041"/>
        <v>1</v>
      </c>
      <c r="DX226" s="7" t="str">
        <f t="shared" ca="1" si="1042"/>
        <v>2</v>
      </c>
      <c r="DY226" s="7" t="str">
        <f ca="1">IFERROR(IF(DY225+DX226&gt;DZ$4,DY225,DY225+DX226),"")</f>
        <v/>
      </c>
      <c r="DZ226" s="7">
        <f t="shared" ca="1" si="1221"/>
        <v>0</v>
      </c>
      <c r="EA226" s="7">
        <f t="shared" ca="1" si="1043"/>
        <v>0.53041094656281718</v>
      </c>
      <c r="EB226" s="7">
        <f t="shared" ca="1" si="1044"/>
        <v>0.2388198226679521</v>
      </c>
      <c r="EC226" s="7">
        <f t="shared" ca="1" si="1045"/>
        <v>1</v>
      </c>
      <c r="ED226" s="7" t="str">
        <f t="shared" ca="1" si="1046"/>
        <v>2</v>
      </c>
      <c r="EE226" s="7" t="str">
        <f ca="1">IFERROR(IF(EE225+ED226&gt;EF$4,EE225,EE225+ED226),"")</f>
        <v/>
      </c>
      <c r="EF226" s="7">
        <f t="shared" ca="1" si="1222"/>
        <v>0</v>
      </c>
      <c r="EG226" s="7">
        <f t="shared" ca="1" si="1047"/>
        <v>0.44096957160303574</v>
      </c>
      <c r="EH226" s="7">
        <f t="shared" ca="1" si="1048"/>
        <v>0.32826119762773354</v>
      </c>
      <c r="EI226" s="7">
        <f t="shared" ca="1" si="1049"/>
        <v>1</v>
      </c>
      <c r="EJ226" s="7" t="str">
        <f t="shared" ca="1" si="1050"/>
        <v>2</v>
      </c>
      <c r="EK226" s="7" t="str">
        <f ca="1">IFERROR(IF(EK225+EJ226&gt;EL$4,EK225,EK225+EJ226),"")</f>
        <v/>
      </c>
      <c r="EL226" s="7">
        <f t="shared" ca="1" si="1223"/>
        <v>0</v>
      </c>
      <c r="EM226" s="7">
        <f t="shared" ca="1" si="1051"/>
        <v>0.5169830591934762</v>
      </c>
      <c r="EN226" s="7">
        <f t="shared" ca="1" si="1052"/>
        <v>0.25224771003729307</v>
      </c>
      <c r="EO226" s="7">
        <f t="shared" ca="1" si="1053"/>
        <v>1</v>
      </c>
      <c r="EP226" s="7" t="str">
        <f t="shared" ca="1" si="1054"/>
        <v>2</v>
      </c>
      <c r="EQ226" s="7" t="str">
        <f ca="1">IFERROR(IF(EQ225+EP226&gt;ER$4,EQ225,EQ225+EP226),"")</f>
        <v/>
      </c>
      <c r="ER226" s="7">
        <f t="shared" ca="1" si="1224"/>
        <v>0</v>
      </c>
      <c r="ES226" s="7">
        <f t="shared" ca="1" si="1055"/>
        <v>0.34409098093961765</v>
      </c>
      <c r="ET226" s="7">
        <f t="shared" ca="1" si="1056"/>
        <v>0.42513978829115162</v>
      </c>
      <c r="EU226" s="7">
        <f t="shared" ca="1" si="1057"/>
        <v>1</v>
      </c>
      <c r="EV226" s="7" t="str">
        <f t="shared" ca="1" si="1058"/>
        <v>2</v>
      </c>
      <c r="EW226" s="7" t="str">
        <f ca="1">IFERROR(IF(EW225+EV226&gt;EX$4,EW225,EW225+EV226),"")</f>
        <v/>
      </c>
      <c r="EX226" s="7">
        <f t="shared" ca="1" si="1225"/>
        <v>0</v>
      </c>
      <c r="EY226" s="7">
        <f t="shared" ca="1" si="1059"/>
        <v>3.1183647750912313E-2</v>
      </c>
      <c r="EZ226" s="7">
        <f t="shared" ca="1" si="1060"/>
        <v>0.73804712147985696</v>
      </c>
      <c r="FA226" s="7">
        <f t="shared" ca="1" si="1061"/>
        <v>1</v>
      </c>
      <c r="FB226" s="7" t="str">
        <f t="shared" ca="1" si="1062"/>
        <v>2</v>
      </c>
      <c r="FC226" s="7" t="str">
        <f ca="1">IFERROR(IF(FC225+FB226&gt;FD$4,FC225,FC225+FB226),"")</f>
        <v/>
      </c>
      <c r="FD226" s="7">
        <f t="shared" ca="1" si="1226"/>
        <v>0</v>
      </c>
      <c r="FE226" s="7">
        <f t="shared" ca="1" si="1063"/>
        <v>5.2244255266543305E-2</v>
      </c>
      <c r="FF226" s="7">
        <f t="shared" ca="1" si="1064"/>
        <v>0.71698651396422597</v>
      </c>
      <c r="FG226" s="7">
        <f t="shared" ca="1" si="1065"/>
        <v>1</v>
      </c>
      <c r="FH226" s="7" t="str">
        <f t="shared" ca="1" si="1066"/>
        <v>2</v>
      </c>
      <c r="FI226" s="7" t="str">
        <f ca="1">IFERROR(IF(FI225+FH226&gt;FJ$4,FI225,FI225+FH226),"")</f>
        <v/>
      </c>
      <c r="FJ226" s="7">
        <f t="shared" ca="1" si="1227"/>
        <v>0</v>
      </c>
      <c r="FK226" s="7">
        <f t="shared" ca="1" si="1067"/>
        <v>0.28536975397556463</v>
      </c>
      <c r="FL226" s="7">
        <f t="shared" ca="1" si="1068"/>
        <v>0.48386101525520464</v>
      </c>
      <c r="FM226" s="7">
        <f t="shared" ca="1" si="1069"/>
        <v>1</v>
      </c>
      <c r="FN226" s="7" t="str">
        <f t="shared" ca="1" si="1070"/>
        <v>2</v>
      </c>
      <c r="FO226" s="7" t="str">
        <f ca="1">IFERROR(IF(FO225+FN226&gt;FP$4,FO225,FO225+FN226),"")</f>
        <v/>
      </c>
      <c r="FP226" s="7">
        <f t="shared" ca="1" si="1228"/>
        <v>0</v>
      </c>
      <c r="FQ226" s="7">
        <f t="shared" ca="1" si="1071"/>
        <v>0.27706371338181757</v>
      </c>
      <c r="FR226" s="7">
        <f t="shared" ca="1" si="1072"/>
        <v>0.49216705584895171</v>
      </c>
      <c r="FS226" s="7">
        <f t="shared" ca="1" si="1073"/>
        <v>1</v>
      </c>
      <c r="FT226" s="7" t="str">
        <f t="shared" ca="1" si="1074"/>
        <v>2</v>
      </c>
      <c r="FU226" s="7" t="str">
        <f ca="1">IFERROR(IF(FU225+FT226&gt;FV$4,FU225,FU225+FT226),"")</f>
        <v/>
      </c>
      <c r="FV226" s="7">
        <f t="shared" ca="1" si="1229"/>
        <v>0</v>
      </c>
      <c r="FW226" s="7">
        <f t="shared" ca="1" si="1075"/>
        <v>0.16469727573450343</v>
      </c>
      <c r="FX226" s="7">
        <f t="shared" ca="1" si="1076"/>
        <v>0.60453349349626584</v>
      </c>
      <c r="FY226" s="7">
        <f t="shared" ca="1" si="1077"/>
        <v>1</v>
      </c>
      <c r="FZ226" s="7" t="str">
        <f t="shared" ca="1" si="1078"/>
        <v>2</v>
      </c>
      <c r="GA226" s="7" t="str">
        <f ca="1">IFERROR(IF(GA225+FZ226&gt;GB$4,GA225,GA225+FZ226),"")</f>
        <v/>
      </c>
      <c r="GB226" s="7">
        <f t="shared" ca="1" si="1230"/>
        <v>0</v>
      </c>
      <c r="GC226" s="7">
        <f t="shared" ca="1" si="1079"/>
        <v>0.81342219127351512</v>
      </c>
      <c r="GD226" s="7">
        <f t="shared" ca="1" si="1080"/>
        <v>-4.4191422042745843E-2</v>
      </c>
      <c r="GE226" s="7">
        <f t="shared" ca="1" si="1081"/>
        <v>0</v>
      </c>
      <c r="GF226" s="7">
        <f t="shared" ca="1" si="1082"/>
        <v>0</v>
      </c>
      <c r="GG226" s="7" t="str">
        <f ca="1">IFERROR(IF(GG225+GF226&gt;GH$4,GG225,GG225+GF226),"")</f>
        <v/>
      </c>
      <c r="GH226" s="7">
        <f t="shared" ca="1" si="1231"/>
        <v>0</v>
      </c>
      <c r="GI226" s="7">
        <f t="shared" ca="1" si="1083"/>
        <v>0.23727484244762653</v>
      </c>
      <c r="GJ226" s="7">
        <f t="shared" ca="1" si="1084"/>
        <v>0.53195592678314274</v>
      </c>
      <c r="GK226" s="7">
        <f t="shared" ca="1" si="1085"/>
        <v>1</v>
      </c>
      <c r="GL226" s="7" t="str">
        <f t="shared" ca="1" si="1086"/>
        <v>2</v>
      </c>
      <c r="GM226" s="7" t="str">
        <f ca="1">IFERROR(IF(GM225+GL226&gt;GN$4,GM225,GM225+GL226),"")</f>
        <v/>
      </c>
      <c r="GN226" s="7">
        <f t="shared" ca="1" si="1232"/>
        <v>0</v>
      </c>
      <c r="GO226" s="7">
        <f t="shared" ca="1" si="1087"/>
        <v>0.77149150056157112</v>
      </c>
      <c r="GP226" s="7">
        <f t="shared" ca="1" si="1088"/>
        <v>-2.2607313308018462E-3</v>
      </c>
      <c r="GQ226" s="7">
        <f t="shared" ca="1" si="1089"/>
        <v>0</v>
      </c>
      <c r="GR226" s="7">
        <f t="shared" ca="1" si="1090"/>
        <v>0</v>
      </c>
      <c r="GS226" s="7" t="str">
        <f ca="1">IFERROR(IF(GS225+GR226&gt;GT$4,GS225,GS225+GR226),"")</f>
        <v/>
      </c>
      <c r="GT226" s="7">
        <f t="shared" ca="1" si="1233"/>
        <v>0</v>
      </c>
      <c r="GU226" s="7">
        <f t="shared" ca="1" si="1091"/>
        <v>0.47683883788088843</v>
      </c>
      <c r="GV226" s="7">
        <f t="shared" ca="1" si="1092"/>
        <v>0.29239193134988084</v>
      </c>
      <c r="GW226" s="7">
        <f t="shared" ca="1" si="1093"/>
        <v>1</v>
      </c>
      <c r="GX226" s="7" t="str">
        <f t="shared" ca="1" si="1094"/>
        <v>2</v>
      </c>
      <c r="GY226" s="7" t="str">
        <f ca="1">IFERROR(IF(GY225+GX226&gt;GZ$4,GY225,GY225+GX226),"")</f>
        <v/>
      </c>
      <c r="GZ226" s="7">
        <f t="shared" ca="1" si="1234"/>
        <v>0</v>
      </c>
      <c r="HA226" s="7">
        <f t="shared" ca="1" si="1095"/>
        <v>0.6418080010385171</v>
      </c>
      <c r="HB226" s="7">
        <f t="shared" ca="1" si="1096"/>
        <v>0.12742276819225218</v>
      </c>
      <c r="HC226" s="7">
        <f t="shared" ca="1" si="1097"/>
        <v>1</v>
      </c>
      <c r="HD226" s="7" t="str">
        <f t="shared" ca="1" si="1098"/>
        <v>2</v>
      </c>
      <c r="HE226" s="7" t="str">
        <f ca="1">IFERROR(IF(HE225+HD226&gt;HF$4,HE225,HE225+HD226),"")</f>
        <v/>
      </c>
      <c r="HF226" s="7">
        <f t="shared" ca="1" si="1235"/>
        <v>0</v>
      </c>
      <c r="HG226" s="7">
        <f t="shared" ca="1" si="1099"/>
        <v>0.81805292596421164</v>
      </c>
      <c r="HH226" s="7">
        <f t="shared" ca="1" si="1100"/>
        <v>-4.8822156733442368E-2</v>
      </c>
      <c r="HI226" s="7">
        <f t="shared" ca="1" si="1101"/>
        <v>0</v>
      </c>
      <c r="HJ226" s="7">
        <f t="shared" ca="1" si="1102"/>
        <v>0</v>
      </c>
      <c r="HK226" s="7" t="str">
        <f ca="1">IFERROR(IF(HK225+HJ226&gt;HL$4,HK225,HK225+HJ226),"")</f>
        <v/>
      </c>
      <c r="HL226" s="7">
        <f t="shared" ca="1" si="1236"/>
        <v>0</v>
      </c>
      <c r="HM226" s="7">
        <f t="shared" ca="1" si="1103"/>
        <v>0.11999873283175511</v>
      </c>
      <c r="HN226" s="7">
        <f t="shared" ca="1" si="1104"/>
        <v>0.64923203639901417</v>
      </c>
      <c r="HO226" s="7">
        <f t="shared" ca="1" si="1105"/>
        <v>1</v>
      </c>
      <c r="HP226" s="7" t="str">
        <f t="shared" ca="1" si="1106"/>
        <v>2</v>
      </c>
      <c r="HQ226" s="7" t="str">
        <f ca="1">IFERROR(IF(HQ225+HP226&gt;HR$4,HQ225,HQ225+HP226),"")</f>
        <v/>
      </c>
      <c r="HR226" s="7">
        <f t="shared" ca="1" si="1237"/>
        <v>0</v>
      </c>
      <c r="HS226" s="7">
        <f t="shared" ca="1" si="1107"/>
        <v>0.69695259441669888</v>
      </c>
      <c r="HT226" s="7">
        <f t="shared" ca="1" si="1108"/>
        <v>7.2278174814070395E-2</v>
      </c>
      <c r="HU226" s="7">
        <f t="shared" ca="1" si="1109"/>
        <v>1</v>
      </c>
      <c r="HV226" s="7" t="str">
        <f t="shared" ca="1" si="1110"/>
        <v>2</v>
      </c>
      <c r="HW226" s="7" t="str">
        <f ca="1">IFERROR(IF(HW225+HV226&gt;HX$4,HW225,HW225+HV226),"")</f>
        <v/>
      </c>
      <c r="HX226" s="7">
        <f t="shared" ca="1" si="1238"/>
        <v>0</v>
      </c>
      <c r="HY226" s="7">
        <f t="shared" ca="1" si="1111"/>
        <v>0.61281844813941533</v>
      </c>
      <c r="HZ226" s="7">
        <f t="shared" ca="1" si="1112"/>
        <v>0.15641232109135395</v>
      </c>
      <c r="IA226" s="7">
        <f t="shared" ca="1" si="1113"/>
        <v>1</v>
      </c>
      <c r="IB226" s="7" t="str">
        <f t="shared" ca="1" si="1114"/>
        <v>2</v>
      </c>
      <c r="IC226" s="7" t="str">
        <f ca="1">IFERROR(IF(IC225+IB226&gt;ID$4,IC225,IC225+IB226),"")</f>
        <v/>
      </c>
      <c r="ID226" s="7">
        <f t="shared" ca="1" si="1239"/>
        <v>0</v>
      </c>
      <c r="IE226" s="7">
        <f t="shared" ca="1" si="1115"/>
        <v>0.67536081219268707</v>
      </c>
      <c r="IF226" s="7">
        <f t="shared" ca="1" si="1116"/>
        <v>9.3869957038082208E-2</v>
      </c>
      <c r="IG226" s="7">
        <f t="shared" ca="1" si="1117"/>
        <v>1</v>
      </c>
      <c r="IH226" s="7" t="str">
        <f t="shared" ca="1" si="1118"/>
        <v>2</v>
      </c>
      <c r="II226" s="7" t="str">
        <f ca="1">IFERROR(IF(II225+IH226&gt;IJ$4,II225,II225+IH226),"")</f>
        <v/>
      </c>
      <c r="IJ226" s="7">
        <f t="shared" ca="1" si="1240"/>
        <v>0</v>
      </c>
      <c r="IK226" s="7">
        <f t="shared" ca="1" si="1119"/>
        <v>0.68360546647132259</v>
      </c>
      <c r="IL226" s="7">
        <f t="shared" ca="1" si="1120"/>
        <v>8.5625302759446686E-2</v>
      </c>
      <c r="IM226" s="7">
        <f t="shared" ca="1" si="1121"/>
        <v>1</v>
      </c>
      <c r="IN226" s="7" t="str">
        <f t="shared" ca="1" si="1122"/>
        <v>2</v>
      </c>
      <c r="IO226" s="7" t="str">
        <f ca="1">IFERROR(IF(IO225+IN226&gt;IP$4,IO225,IO225+IN226),"")</f>
        <v/>
      </c>
      <c r="IP226" s="7">
        <f t="shared" ca="1" si="1241"/>
        <v>0</v>
      </c>
      <c r="IQ226" s="7">
        <f t="shared" ca="1" si="1123"/>
        <v>0.49476346429671525</v>
      </c>
      <c r="IR226" s="7">
        <f t="shared" ca="1" si="1124"/>
        <v>0.27446730493405402</v>
      </c>
      <c r="IS226" s="7">
        <f t="shared" ca="1" si="1125"/>
        <v>1</v>
      </c>
      <c r="IT226" s="7" t="str">
        <f t="shared" ca="1" si="1126"/>
        <v>2</v>
      </c>
      <c r="IU226" s="7" t="str">
        <f ca="1">IFERROR(IF(IU225+IT226&gt;IV$4,IU225,IU225+IT226),"")</f>
        <v/>
      </c>
      <c r="IV226" s="7">
        <f t="shared" ca="1" si="1242"/>
        <v>0</v>
      </c>
      <c r="IW226" s="7">
        <f t="shared" ca="1" si="1127"/>
        <v>0.30284924911442068</v>
      </c>
      <c r="IX226" s="7">
        <f t="shared" ca="1" si="1128"/>
        <v>0.46638152011634859</v>
      </c>
      <c r="IY226" s="7">
        <f t="shared" ca="1" si="1129"/>
        <v>1</v>
      </c>
      <c r="IZ226" s="7" t="str">
        <f t="shared" ca="1" si="1130"/>
        <v>2</v>
      </c>
      <c r="JA226" s="7" t="str">
        <f ca="1">IFERROR(IF(JA225+IZ226&gt;JB$4,JA225,JA225+IZ226),"")</f>
        <v/>
      </c>
      <c r="JB226" s="7">
        <f t="shared" ca="1" si="1243"/>
        <v>0</v>
      </c>
      <c r="JC226" s="7">
        <f t="shared" ca="1" si="1131"/>
        <v>0.51135904233131857</v>
      </c>
      <c r="JD226" s="7">
        <f t="shared" ca="1" si="1132"/>
        <v>0.2578717268994507</v>
      </c>
      <c r="JE226" s="7">
        <f t="shared" ca="1" si="1133"/>
        <v>1</v>
      </c>
      <c r="JF226" s="7" t="str">
        <f t="shared" ca="1" si="1134"/>
        <v>2</v>
      </c>
      <c r="JG226" s="7" t="str">
        <f ca="1">IFERROR(IF(JG225+JF226&gt;JH$4,JG225,JG225+JF226),"")</f>
        <v/>
      </c>
      <c r="JH226" s="7">
        <f t="shared" ca="1" si="1244"/>
        <v>0</v>
      </c>
      <c r="JI226" s="7">
        <f t="shared" ca="1" si="1135"/>
        <v>0.23575262507776373</v>
      </c>
      <c r="JJ226" s="7">
        <f t="shared" ca="1" si="1136"/>
        <v>0.53347814415300554</v>
      </c>
      <c r="JK226" s="7">
        <f t="shared" ca="1" si="1137"/>
        <v>1</v>
      </c>
      <c r="JL226" s="7" t="str">
        <f t="shared" ca="1" si="1138"/>
        <v>2</v>
      </c>
      <c r="JM226" s="7" t="str">
        <f ca="1">IFERROR(IF(JM225+JL226&gt;JN$4,JM225,JM225+JL226),"")</f>
        <v/>
      </c>
      <c r="JN226" s="7">
        <f t="shared" ca="1" si="1245"/>
        <v>0</v>
      </c>
      <c r="JO226" s="7">
        <f t="shared" ca="1" si="1139"/>
        <v>0.88401126272155373</v>
      </c>
      <c r="JP226" s="7">
        <f t="shared" ca="1" si="1140"/>
        <v>-0.11478049349078445</v>
      </c>
      <c r="JQ226" s="7">
        <f t="shared" ca="1" si="1141"/>
        <v>0</v>
      </c>
      <c r="JR226" s="7">
        <f t="shared" ca="1" si="1142"/>
        <v>0</v>
      </c>
      <c r="JS226" s="7" t="str">
        <f ca="1">IFERROR(IF(JS225+JR226&gt;JT$4,JS225,JS225+JR226),"")</f>
        <v/>
      </c>
      <c r="JT226" s="7">
        <f t="shared" ca="1" si="1246"/>
        <v>0</v>
      </c>
      <c r="JU226" s="7">
        <f t="shared" ca="1" si="1143"/>
        <v>0.34307674098758389</v>
      </c>
      <c r="JV226" s="7">
        <f t="shared" ca="1" si="1144"/>
        <v>0.42615402824318538</v>
      </c>
      <c r="JW226" s="7">
        <f t="shared" ca="1" si="1145"/>
        <v>1</v>
      </c>
      <c r="JX226" s="7" t="str">
        <f t="shared" ca="1" si="1146"/>
        <v>2</v>
      </c>
      <c r="JY226" s="7" t="str">
        <f ca="1">IFERROR(IF(JY225+JX226&gt;JZ$4,JY225,JY225+JX226),"")</f>
        <v/>
      </c>
      <c r="JZ226" s="7">
        <f t="shared" ca="1" si="1247"/>
        <v>0</v>
      </c>
      <c r="KA226" s="7">
        <f t="shared" ca="1" si="1147"/>
        <v>0.49572191280915201</v>
      </c>
      <c r="KB226" s="7">
        <f t="shared" ca="1" si="1148"/>
        <v>0.27350885642161726</v>
      </c>
      <c r="KC226" s="7">
        <f t="shared" ca="1" si="1149"/>
        <v>1</v>
      </c>
      <c r="KD226" s="7" t="str">
        <f t="shared" ca="1" si="1150"/>
        <v>2</v>
      </c>
      <c r="KE226" s="7" t="str">
        <f ca="1">IFERROR(IF(KE225+KD226&gt;KF$4,KE225,KE225+KD226),"")</f>
        <v/>
      </c>
      <c r="KF226" s="7">
        <f t="shared" ca="1" si="1248"/>
        <v>0</v>
      </c>
      <c r="KG226" s="7">
        <f t="shared" ca="1" si="1151"/>
        <v>0.63874222481816711</v>
      </c>
      <c r="KH226" s="7">
        <f t="shared" ca="1" si="1152"/>
        <v>0.13048854441260216</v>
      </c>
      <c r="KI226" s="7">
        <f t="shared" ca="1" si="1153"/>
        <v>1</v>
      </c>
      <c r="KJ226" s="7" t="str">
        <f t="shared" ca="1" si="1154"/>
        <v>2</v>
      </c>
      <c r="KK226" s="7" t="str">
        <f ca="1">IFERROR(IF(KK225+KJ226&gt;KL$4,KK225,KK225+KJ226),"")</f>
        <v/>
      </c>
      <c r="KL226" s="7">
        <f t="shared" ca="1" si="1249"/>
        <v>0</v>
      </c>
      <c r="KM226" s="7">
        <f t="shared" ca="1" si="1155"/>
        <v>0.6299804912073953</v>
      </c>
      <c r="KN226" s="7">
        <f t="shared" ca="1" si="1156"/>
        <v>0.13925027802337397</v>
      </c>
      <c r="KO226" s="7">
        <f t="shared" ca="1" si="1157"/>
        <v>1</v>
      </c>
      <c r="KP226" s="7" t="str">
        <f t="shared" ca="1" si="1158"/>
        <v>2</v>
      </c>
      <c r="KQ226" s="7" t="str">
        <f ca="1">IFERROR(IF(KQ225+KP226&gt;KR$4,KQ225,KQ225+KP226),"")</f>
        <v/>
      </c>
      <c r="KR226" s="7">
        <f t="shared" ca="1" si="1250"/>
        <v>0</v>
      </c>
      <c r="KS226" s="7">
        <f t="shared" ca="1" si="1159"/>
        <v>0.39460870827720806</v>
      </c>
      <c r="KT226" s="7">
        <f t="shared" ca="1" si="1160"/>
        <v>0.37462206095356121</v>
      </c>
      <c r="KU226" s="7">
        <f t="shared" ca="1" si="1161"/>
        <v>1</v>
      </c>
      <c r="KV226" s="7" t="str">
        <f t="shared" ca="1" si="1162"/>
        <v>2</v>
      </c>
      <c r="KW226" s="7" t="str">
        <f ca="1">IFERROR(IF(KW225+KV226&gt;KX$4,KW225,KW225+KV226),"")</f>
        <v/>
      </c>
      <c r="KX226" s="7">
        <f t="shared" ca="1" si="1251"/>
        <v>0</v>
      </c>
      <c r="KY226" s="7">
        <f t="shared" ca="1" si="1163"/>
        <v>0.91754446652823984</v>
      </c>
      <c r="KZ226" s="7">
        <f t="shared" ca="1" si="1164"/>
        <v>-0.14831369729747057</v>
      </c>
      <c r="LA226" s="7">
        <f t="shared" ca="1" si="1165"/>
        <v>0</v>
      </c>
      <c r="LB226" s="7">
        <f t="shared" ca="1" si="1166"/>
        <v>0</v>
      </c>
      <c r="LC226" s="7" t="str">
        <f ca="1">IFERROR(IF(LC225+LB226&gt;LD$4,LC225,LC225+LB226),"")</f>
        <v/>
      </c>
      <c r="LD226" s="7">
        <f t="shared" ca="1" si="1252"/>
        <v>0</v>
      </c>
      <c r="LE226" s="7">
        <f t="shared" ca="1" si="1167"/>
        <v>0.39290954269691891</v>
      </c>
      <c r="LF226" s="7">
        <f t="shared" ca="1" si="1168"/>
        <v>0.37632122653385036</v>
      </c>
      <c r="LG226" s="7">
        <f t="shared" ca="1" si="1169"/>
        <v>1</v>
      </c>
      <c r="LH226" s="7" t="str">
        <f t="shared" ca="1" si="1170"/>
        <v>2</v>
      </c>
      <c r="LI226" s="7" t="str">
        <f ca="1">IFERROR(IF(LI225+LH226&gt;LJ$4,LI225,LI225+LH226),"")</f>
        <v/>
      </c>
      <c r="LJ226" s="7">
        <f t="shared" ca="1" si="1253"/>
        <v>0</v>
      </c>
      <c r="LK226" s="7">
        <f t="shared" ca="1" si="1171"/>
        <v>0.19699014585145169</v>
      </c>
      <c r="LL226" s="7">
        <f t="shared" ca="1" si="1172"/>
        <v>0.57224062337931758</v>
      </c>
      <c r="LM226" s="7">
        <f t="shared" ca="1" si="1173"/>
        <v>1</v>
      </c>
      <c r="LN226" s="7" t="str">
        <f t="shared" ca="1" si="1174"/>
        <v>2</v>
      </c>
      <c r="LO226" s="7" t="str">
        <f ca="1">IFERROR(IF(LO225+LN226&gt;LP$4,LO225,LO225+LN226),"")</f>
        <v/>
      </c>
      <c r="LP226" s="7">
        <f t="shared" ca="1" si="1254"/>
        <v>0</v>
      </c>
      <c r="LQ226" s="7">
        <f t="shared" ca="1" si="1175"/>
        <v>0.51960926295640575</v>
      </c>
      <c r="LR226" s="7">
        <f t="shared" ca="1" si="1176"/>
        <v>0.24962150627436352</v>
      </c>
      <c r="LS226" s="7">
        <f t="shared" ca="1" si="1177"/>
        <v>1</v>
      </c>
      <c r="LT226" s="7" t="str">
        <f t="shared" ca="1" si="1178"/>
        <v>2</v>
      </c>
      <c r="LU226" s="7" t="str">
        <f ca="1">IFERROR(IF(LU225+LT226&gt;LV$4,LU225,LU225+LT226),"")</f>
        <v/>
      </c>
      <c r="LV226" s="7">
        <f t="shared" ca="1" si="1255"/>
        <v>0</v>
      </c>
      <c r="LW226" s="7">
        <f t="shared" ca="1" si="1179"/>
        <v>0.53523974692353093</v>
      </c>
      <c r="LX226" s="7">
        <f t="shared" ca="1" si="1180"/>
        <v>0.23399102230723834</v>
      </c>
      <c r="LY226" s="7">
        <f t="shared" ca="1" si="1181"/>
        <v>1</v>
      </c>
      <c r="LZ226" s="7" t="str">
        <f t="shared" ca="1" si="1182"/>
        <v>2</v>
      </c>
      <c r="MA226" s="7" t="str">
        <f ca="1">IFERROR(IF(MA225+LZ226&gt;MB$4,MA225,MA225+LZ226),"")</f>
        <v/>
      </c>
      <c r="MB226" s="7">
        <f t="shared" ca="1" si="1256"/>
        <v>0</v>
      </c>
      <c r="MC226" s="7">
        <f t="shared" ca="1" si="1183"/>
        <v>0.37296302245448465</v>
      </c>
      <c r="MD226" s="7">
        <f t="shared" ca="1" si="1184"/>
        <v>0.39626774677628462</v>
      </c>
      <c r="ME226" s="7">
        <f t="shared" ca="1" si="1185"/>
        <v>1</v>
      </c>
      <c r="MF226" s="7" t="str">
        <f t="shared" ca="1" si="1186"/>
        <v>2</v>
      </c>
      <c r="MG226" s="7" t="str">
        <f ca="1">IFERROR(IF(MG225+MF226&gt;MH$4,MG225,MG225+MF226),"")</f>
        <v/>
      </c>
      <c r="MH226" s="7">
        <f t="shared" ca="1" si="1257"/>
        <v>0</v>
      </c>
      <c r="MI226" s="7">
        <f t="shared" ca="1" si="1187"/>
        <v>0.10500512105669346</v>
      </c>
      <c r="MJ226" s="7">
        <f t="shared" ca="1" si="1188"/>
        <v>0.66422564817407581</v>
      </c>
      <c r="MK226" s="7">
        <f t="shared" ca="1" si="1189"/>
        <v>1</v>
      </c>
      <c r="ML226" s="7" t="str">
        <f t="shared" ca="1" si="1190"/>
        <v>2</v>
      </c>
      <c r="MM226" s="7" t="str">
        <f ca="1">IFERROR(IF(MM225+ML226&gt;MN$4,MM225,MM225+ML226),"")</f>
        <v/>
      </c>
      <c r="MN226" s="7">
        <f t="shared" ca="1" si="1258"/>
        <v>0</v>
      </c>
      <c r="MO226" s="7">
        <f t="shared" ca="1" si="1191"/>
        <v>7.6234574078820616E-2</v>
      </c>
      <c r="MP226" s="7">
        <f t="shared" ca="1" si="1192"/>
        <v>0.69299619515194866</v>
      </c>
      <c r="MQ226" s="7">
        <f t="shared" ca="1" si="1193"/>
        <v>1</v>
      </c>
      <c r="MR226" s="7" t="str">
        <f t="shared" ca="1" si="1194"/>
        <v>2</v>
      </c>
      <c r="MS226" s="7" t="str">
        <f ca="1">IFERROR(IF(MS225+MR226&gt;MT$4,MS225,MS225+MR226),"")</f>
        <v/>
      </c>
      <c r="MT226" s="7">
        <f t="shared" ca="1" si="1259"/>
        <v>0</v>
      </c>
      <c r="MU226" s="7">
        <f t="shared" ca="1" si="1195"/>
        <v>0.89976985865041759</v>
      </c>
      <c r="MV226" s="7">
        <f t="shared" ca="1" si="1196"/>
        <v>-0.13053908941964831</v>
      </c>
      <c r="MW226" s="7">
        <f t="shared" ca="1" si="1197"/>
        <v>0</v>
      </c>
      <c r="MX226" s="7">
        <f t="shared" ca="1" si="1198"/>
        <v>0</v>
      </c>
      <c r="MY226" s="7" t="str">
        <f ca="1">IFERROR(IF(MY225+MX226&gt;MZ$4,MY225,MY225+MX226),"")</f>
        <v/>
      </c>
      <c r="MZ226" s="7">
        <f t="shared" ca="1" si="1260"/>
        <v>0</v>
      </c>
      <c r="NA226" s="7">
        <f t="shared" ca="1" si="1199"/>
        <v>0.87221458758942505</v>
      </c>
      <c r="NB226" s="7">
        <f t="shared" ca="1" si="1200"/>
        <v>-0.10298381835865578</v>
      </c>
      <c r="NC226" s="7">
        <f t="shared" ca="1" si="1201"/>
        <v>0</v>
      </c>
      <c r="ND226" s="7">
        <f t="shared" ca="1" si="1202"/>
        <v>0</v>
      </c>
      <c r="NE226" s="7" t="str">
        <f ca="1">IFERROR(IF(NE225+ND226&gt;NF$4,NE225,NE225+ND226),"")</f>
        <v/>
      </c>
      <c r="NF226" s="7">
        <f t="shared" ca="1" si="1261"/>
        <v>0</v>
      </c>
      <c r="NG226" s="7">
        <f t="shared" ca="1" si="1203"/>
        <v>0.19122757033853266</v>
      </c>
      <c r="NH226" s="7">
        <f t="shared" ca="1" si="1204"/>
        <v>0.57800319889223661</v>
      </c>
      <c r="NI226" s="7">
        <f t="shared" ca="1" si="1205"/>
        <v>1</v>
      </c>
      <c r="NJ226" s="7" t="str">
        <f t="shared" ca="1" si="1206"/>
        <v>2</v>
      </c>
      <c r="NK226" s="7" t="str">
        <f ca="1">IFERROR(IF(NK225+NJ226&gt;NL$4,NK225,NK225+NJ226),"")</f>
        <v/>
      </c>
      <c r="NL226" s="7">
        <f t="shared" ca="1" si="1262"/>
        <v>0</v>
      </c>
      <c r="NM226" s="7">
        <f t="shared" ca="1" si="1207"/>
        <v>0.52288819047378454</v>
      </c>
      <c r="NN226" s="7">
        <f t="shared" ca="1" si="1208"/>
        <v>0.24634257875698473</v>
      </c>
      <c r="NO226" s="7">
        <f t="shared" ca="1" si="1209"/>
        <v>1</v>
      </c>
      <c r="NP226" s="7" t="str">
        <f t="shared" ca="1" si="1210"/>
        <v>2</v>
      </c>
      <c r="NQ226" s="7" t="str">
        <f ca="1">IFERROR(IF(NQ225+NP226&gt;NR$4,NQ225,NQ225+NP226),"")</f>
        <v/>
      </c>
      <c r="NR226" s="7">
        <f t="shared" ca="1" si="1263"/>
        <v>0</v>
      </c>
      <c r="NT226">
        <v>228</v>
      </c>
      <c r="NU226" s="7" t="s">
        <v>19</v>
      </c>
      <c r="NV226" s="7" t="str">
        <f t="shared" ca="1" si="967"/>
        <v/>
      </c>
      <c r="NW226" s="7" t="str">
        <f t="shared" ca="1" si="961"/>
        <v/>
      </c>
      <c r="NX226" t="str">
        <f ca="1">IFERROR(VLOOKUP(NT226,$K$3:$AK$568,8,FALSE),"")</f>
        <v/>
      </c>
      <c r="NY226" t="str">
        <f ca="1">IFERROR(VLOOKUP(NT226,$K$3:$AK$568,9,FALSE),"")</f>
        <v/>
      </c>
      <c r="NZ226" s="7" t="str">
        <f ca="1">IFERROR(VLOOKUP(NT226,$K$3:$AK$568,27,FALSE),"")</f>
        <v/>
      </c>
      <c r="OB226">
        <v>228</v>
      </c>
      <c r="OC226" s="7" t="s">
        <v>19</v>
      </c>
      <c r="OD226" t="e">
        <f t="shared" ca="1" si="968"/>
        <v>#N/A</v>
      </c>
      <c r="OE226" s="7" t="str">
        <f t="shared" ca="1" si="969"/>
        <v/>
      </c>
      <c r="OF226" s="7" t="str">
        <f t="shared" ca="1" si="970"/>
        <v/>
      </c>
      <c r="OG226" t="str">
        <f t="shared" ca="1" si="971"/>
        <v/>
      </c>
      <c r="OI226">
        <v>228</v>
      </c>
      <c r="OJ226" s="7" t="s">
        <v>19</v>
      </c>
      <c r="OK226" s="7" t="str">
        <f t="shared" ca="1" si="972"/>
        <v/>
      </c>
      <c r="OL226" s="7" t="str">
        <f t="shared" ca="1" si="973"/>
        <v/>
      </c>
      <c r="OM226" t="str">
        <f ca="1">IFERROR(VLOOKUP(OI226,$L$3:$AK$568,7,FALSE),"")</f>
        <v/>
      </c>
      <c r="ON226" t="str">
        <f ca="1">IFERROR(VLOOKUP(OI226,$L$3:$AK$568,8,FALSE),"")</f>
        <v/>
      </c>
      <c r="OO226" s="7" t="str">
        <f ca="1">IFERROR(VLOOKUP(OI226,$L$3:$AK$568,26,FALSE),"")</f>
        <v/>
      </c>
      <c r="OQ226">
        <v>228</v>
      </c>
      <c r="OR226" s="7" t="s">
        <v>19</v>
      </c>
      <c r="OS226" t="e">
        <f t="shared" ca="1" si="974"/>
        <v>#N/A</v>
      </c>
      <c r="OT226" s="7" t="str">
        <f t="shared" ca="1" si="975"/>
        <v/>
      </c>
      <c r="OU226" s="7" t="str">
        <f t="shared" ca="1" si="976"/>
        <v/>
      </c>
      <c r="OV226" t="str">
        <f t="shared" ca="1" si="977"/>
        <v/>
      </c>
      <c r="OX226">
        <v>228</v>
      </c>
      <c r="OY226" s="7" t="s">
        <v>19</v>
      </c>
      <c r="OZ226" s="7" t="str">
        <f t="shared" ca="1" si="978"/>
        <v/>
      </c>
      <c r="PA226" s="7" t="str">
        <f t="shared" ca="1" si="979"/>
        <v/>
      </c>
      <c r="PB226" t="str">
        <f ca="1">IFERROR(VLOOKUP(OX226,$M$3:$AK$568,6,FALSE),"")</f>
        <v/>
      </c>
      <c r="PC226" t="str">
        <f ca="1">IFERROR(VLOOKUP(OX226,$M$3:$AK$568,7,FALSE),"")</f>
        <v/>
      </c>
      <c r="PD226" s="7" t="str">
        <f ca="1">IFERROR(VLOOKUP(OX226,$M$3:$AK$568,25,FALSE),"")</f>
        <v/>
      </c>
      <c r="PF226">
        <v>228</v>
      </c>
      <c r="PG226" s="7" t="s">
        <v>19</v>
      </c>
      <c r="PH226" t="e">
        <f t="shared" ca="1" si="980"/>
        <v>#N/A</v>
      </c>
      <c r="PI226" s="7" t="str">
        <f t="shared" ca="1" si="981"/>
        <v/>
      </c>
      <c r="PJ226" s="7" t="str">
        <f t="shared" ca="1" si="982"/>
        <v/>
      </c>
      <c r="PK226" t="str">
        <f t="shared" ca="1" si="983"/>
        <v/>
      </c>
      <c r="PM226">
        <v>228</v>
      </c>
      <c r="PN226" s="7" t="s">
        <v>19</v>
      </c>
      <c r="PO226" s="202" t="str">
        <f t="shared" ca="1" si="984"/>
        <v/>
      </c>
      <c r="PP226" s="7" t="str">
        <f t="shared" ca="1" si="985"/>
        <v/>
      </c>
      <c r="PQ226" t="str">
        <f ca="1">IFERROR(VLOOKUP(PM226,$G$325:$R$409,12,FALSE),"")</f>
        <v/>
      </c>
      <c r="PR226" t="e">
        <f ca="1">VLOOKUP(PM226,$G$324:$Q$409,11,FALSE)</f>
        <v>#N/A</v>
      </c>
      <c r="PS226" s="7" t="str">
        <f ca="1">VLOOKUP(PQ226,$R$325:$Y$409,8,FALSE)</f>
        <v>- -</v>
      </c>
      <c r="PT226" s="7">
        <f ca="1">ReSt</f>
        <v>-4</v>
      </c>
      <c r="PU226" s="7" t="e">
        <f t="shared" ca="1" si="986"/>
        <v>#N/A</v>
      </c>
      <c r="PV226" s="7" t="e">
        <f t="shared" ca="1" si="987"/>
        <v>#N/A</v>
      </c>
      <c r="PW226" s="7" t="str">
        <f ca="1">VLOOKUP(PQ226,$R$325:$AK$409,8,FALSE)</f>
        <v>- -</v>
      </c>
      <c r="PX226" s="7"/>
      <c r="PY226">
        <v>228</v>
      </c>
      <c r="PZ226" s="7" t="s">
        <v>19</v>
      </c>
      <c r="QA226" t="str">
        <f t="shared" ca="1" si="988"/>
        <v/>
      </c>
      <c r="QB226" s="7" t="str">
        <f t="shared" ca="1" si="989"/>
        <v/>
      </c>
      <c r="QC226" s="7" t="str">
        <f t="shared" ca="1" si="990"/>
        <v/>
      </c>
      <c r="QD226" t="str">
        <f t="shared" ca="1" si="991"/>
        <v/>
      </c>
      <c r="QF226">
        <v>228</v>
      </c>
      <c r="QG226" s="7" t="s">
        <v>19</v>
      </c>
      <c r="QH226" s="7" t="str">
        <f t="shared" ca="1" si="992"/>
        <v/>
      </c>
      <c r="QI226" s="7" t="e">
        <f t="shared" ca="1" si="993"/>
        <v>#VALUE!</v>
      </c>
      <c r="QJ226" t="e">
        <f t="shared" ca="1" si="994"/>
        <v>#N/A</v>
      </c>
      <c r="QK226" s="7" t="e">
        <f t="shared" ca="1" si="995"/>
        <v>#N/A</v>
      </c>
      <c r="QM226">
        <v>228</v>
      </c>
      <c r="QN226" s="7" t="s">
        <v>19</v>
      </c>
      <c r="QO226" t="str">
        <f t="shared" ca="1" si="996"/>
        <v/>
      </c>
      <c r="QP226" s="7" t="str">
        <f t="shared" ca="1" si="997"/>
        <v/>
      </c>
      <c r="QQ226" t="str">
        <f t="shared" ca="1" si="998"/>
        <v/>
      </c>
    </row>
    <row r="227" spans="1:459" x14ac:dyDescent="0.25">
      <c r="A227" s="240" t="str">
        <f>IF('Character Sheet'!$B$4="Creature","N","Y")</f>
        <v>Y</v>
      </c>
      <c r="C227" s="75"/>
      <c r="D227" s="76"/>
      <c r="F227" s="75"/>
      <c r="G227" s="76"/>
      <c r="I227" s="75"/>
      <c r="J227" s="85"/>
      <c r="K227" s="85">
        <f t="shared" ca="1" si="962"/>
        <v>7</v>
      </c>
      <c r="L227" s="85">
        <f t="shared" ca="1" si="1265"/>
        <v>1</v>
      </c>
      <c r="M227" s="70">
        <f t="shared" ca="1" si="956"/>
        <v>10</v>
      </c>
      <c r="O227" s="222" t="str">
        <f t="shared" ca="1" si="963"/>
        <v>- -</v>
      </c>
      <c r="Q227" s="7" t="s">
        <v>1744</v>
      </c>
      <c r="R227" s="9" t="s">
        <v>1286</v>
      </c>
      <c r="S227" s="9"/>
      <c r="T227" s="61" t="str">
        <f>SUBSTITUTE(IFERROR(IFERROR(VLOOKUP(R227,'[1]Skill Statistics'!$A$3:$C$513,2,FALSE),VLOOKUP(Q227,'[1]Skill Statistics'!$A$3:$C$513,2,FALSE)),T226),"R*","ReSt")</f>
        <v>- -</v>
      </c>
      <c r="U227" s="61" t="str">
        <f>IFERROR(IFERROR(VLOOKUP(R227,'[1]Skill Statistics'!$A$3:$C$513,3,FALSE),VLOOKUP(Q227,'[1]Skill Statistics'!$A$3:$C$513,3,FALSE)),U226)</f>
        <v>- -</v>
      </c>
      <c r="V227" s="61" t="str">
        <f>IF(ISNUMBER(SEARCH("Category",R227)),"- -",IFERROR(IFERROR(VLOOKUP(Q227,[1]Professions!$A$4:$AM$288,MATCH(Profession,[1]Professions!$A$1:$AM$1,0),FALSE),VLOOKUP(Q227,Calculations!$B$91:$I$95,8,FALSE)),"- -"))</f>
        <v>- -</v>
      </c>
      <c r="W227" s="60" t="str">
        <f t="shared" si="964"/>
        <v>- -</v>
      </c>
      <c r="X227" s="7" t="str">
        <f ca="1">IFERROR(VLOOKUP(R227,$BS$6:$NR$519,MATCH(ActualLevel,$BS$3:$NR$3,0),FALSE),"- -")</f>
        <v>- -</v>
      </c>
      <c r="Y227" s="7" t="str">
        <f t="shared" si="1269"/>
        <v>- -</v>
      </c>
      <c r="Z227" s="7" t="str">
        <f>IFERROR(VLOOKUP(Y227,Charts!$BQ$2:$BR$52,2,FALSE),"- -")</f>
        <v>- -</v>
      </c>
      <c r="AA227" s="7" t="str">
        <f t="shared" ca="1" si="1000"/>
        <v>- -</v>
      </c>
      <c r="AB227" s="7" t="str">
        <f t="shared" si="1266"/>
        <v>- -</v>
      </c>
      <c r="AC227" s="7"/>
      <c r="AD227" s="7"/>
      <c r="AE227" s="7"/>
      <c r="AF227" s="7"/>
      <c r="AG227" s="7"/>
      <c r="AH227" s="43"/>
      <c r="AI227" s="7"/>
      <c r="AJ227" s="7"/>
      <c r="AK227" s="7">
        <f t="shared" ca="1" si="1001"/>
        <v>0</v>
      </c>
      <c r="AL227" s="7"/>
      <c r="AM227" s="69">
        <f>IFERROR(VLOOKUP(R227,'[1]Skill Statistics'!$A$3:$AN$513,MATCH(Profession,'[1]Skill Statistics'!$A$2:$AN$2,0),FALSE),0)</f>
        <v>0</v>
      </c>
      <c r="AN227" s="85">
        <f>IFERROR(VLOOKUP(Q227,'[1]Skill Statistics'!$A$3:$BK$513,MATCH(Archetype,'[1]Skill Statistics'!$A$2:$BK$2,0),FALSE),0)</f>
        <v>0</v>
      </c>
      <c r="AO227" s="85">
        <f>IFERROR(VLOOKUP(Q227,'[1]Skill Statistics'!$A$3:$BB$513,MATCH(Race,'[1]Skill Statistics'!$A$2:$BB$2,0),FALSE),0)</f>
        <v>0</v>
      </c>
      <c r="AP227" s="85">
        <f t="shared" ca="1" si="965"/>
        <v>0</v>
      </c>
      <c r="AQ227" s="70"/>
      <c r="AS227" s="69">
        <f>IFERROR(VLOOKUP(Q227,'[1]Professional Skills'!$A$4:$AM$288,MATCH(Profession,'[1]Professional Skills'!$A$3:$AM$3,0),FALSE),"- -")</f>
        <v>0</v>
      </c>
      <c r="AT227" t="s">
        <v>1812</v>
      </c>
      <c r="AU227" s="7" t="str">
        <f t="shared" si="1268"/>
        <v/>
      </c>
      <c r="AV227" s="7">
        <f t="shared" ca="1" si="1267"/>
        <v>0</v>
      </c>
      <c r="AW227" t="str">
        <f t="shared" si="1004"/>
        <v/>
      </c>
      <c r="AX227" t="str">
        <f>IFERROR(_xlfn.RANK.EQ(AW227,$AW$5:$AW$568),"")</f>
        <v/>
      </c>
      <c r="AY227">
        <f t="shared" si="959"/>
        <v>0</v>
      </c>
      <c r="AZ227" s="70" t="str">
        <f t="shared" si="1002"/>
        <v/>
      </c>
      <c r="BB227" s="69" t="str">
        <f>IFERROR(IF(Q227="Language",VLOOKUP(R227,[1]Cultures!$B$4:$N$218,MATCH(Culture,[1]Cultures!$B$3:$N$3,0),FALSE),VLOOKUP(Q227,[1]Cultures!$B$4:$O$212,MATCH(Culture,[1]Cultures!$B$3:$O$3,0),FALSE)),"- -")</f>
        <v>- -</v>
      </c>
      <c r="BD227">
        <f t="shared" ca="1" si="1264"/>
        <v>0</v>
      </c>
      <c r="BE227" t="str">
        <f t="shared" si="1211"/>
        <v/>
      </c>
      <c r="BI227" s="7" t="str">
        <f t="shared" si="1003"/>
        <v>- -</v>
      </c>
      <c r="BK227" s="7"/>
      <c r="BL227" s="70" t="str">
        <f t="shared" si="960"/>
        <v>- -</v>
      </c>
      <c r="BN227" s="69" t="str">
        <f>IFERROR(VLOOKUP(V227,Charts!$BT$2:$BV$14,3,FALSE),"- -")</f>
        <v>- -</v>
      </c>
      <c r="BO227" s="85" t="str">
        <f t="shared" ca="1" si="966"/>
        <v>- -</v>
      </c>
      <c r="BP227" s="70" t="str">
        <f t="shared" ca="1" si="1212"/>
        <v>- -</v>
      </c>
      <c r="BR227" s="7">
        <v>226</v>
      </c>
      <c r="BS227" s="9" t="str">
        <f ca="1">VLOOKUP(BR227,$O$3:$R$568,4,FALSE)</f>
        <v>Writing</v>
      </c>
      <c r="BT227" s="7" t="str">
        <f ca="1">VLOOKUP(BS227,$R$3:$V$568,5,FALSE)</f>
        <v>3 / 4</v>
      </c>
      <c r="BU227" s="7">
        <f ca="1">VLOOKUP(BT227,Charts!$BT$2:$BV$14,3,FALSE)</f>
        <v>0.69230769230769229</v>
      </c>
      <c r="BV227" s="7" t="str">
        <f t="shared" ca="1" si="1005"/>
        <v>3</v>
      </c>
      <c r="BW227" s="7" t="str">
        <f t="shared" ca="1" si="1006"/>
        <v>4</v>
      </c>
      <c r="BY227" s="7">
        <f t="shared" ca="1" si="1007"/>
        <v>0.85054486384151751</v>
      </c>
      <c r="BZ227" s="7">
        <f t="shared" ca="1" si="1008"/>
        <v>-0.15823717153382522</v>
      </c>
      <c r="CA227" s="7">
        <f t="shared" ca="1" si="1009"/>
        <v>0</v>
      </c>
      <c r="CB227" s="7">
        <f t="shared" ca="1" si="1010"/>
        <v>0</v>
      </c>
      <c r="CC227" s="7" t="str">
        <f ca="1">IFERROR(IF(CC226+CB227&gt;CD$4,CC226,CC226+CB227),"")</f>
        <v/>
      </c>
      <c r="CD227" s="7">
        <f t="shared" ca="1" si="1213"/>
        <v>0</v>
      </c>
      <c r="CE227" s="7">
        <f t="shared" ca="1" si="1011"/>
        <v>0.57662235888559177</v>
      </c>
      <c r="CF227" s="7">
        <f t="shared" ca="1" si="1012"/>
        <v>0.11568533342210052</v>
      </c>
      <c r="CG227" s="7">
        <f t="shared" ca="1" si="1013"/>
        <v>1</v>
      </c>
      <c r="CH227" s="7" t="str">
        <f t="shared" ca="1" si="1014"/>
        <v>3</v>
      </c>
      <c r="CI227" s="7" t="str">
        <f ca="1">IFERROR(IF(CI226+CH227&gt;CJ$4,CI226,CI226+CH227),"")</f>
        <v/>
      </c>
      <c r="CJ227" s="7">
        <f t="shared" ca="1" si="1214"/>
        <v>0</v>
      </c>
      <c r="CK227" s="7">
        <f t="shared" ca="1" si="1015"/>
        <v>0.69852342986770155</v>
      </c>
      <c r="CL227" s="7">
        <f t="shared" ca="1" si="1016"/>
        <v>-6.2157375600092601E-3</v>
      </c>
      <c r="CM227" s="7">
        <f t="shared" ca="1" si="1017"/>
        <v>0</v>
      </c>
      <c r="CN227" s="7">
        <f t="shared" ca="1" si="1018"/>
        <v>0</v>
      </c>
      <c r="CO227" s="7" t="str">
        <f ca="1">IFERROR(IF(CO226+CN227&gt;CP$4,CO226,CO226+CN227),"")</f>
        <v/>
      </c>
      <c r="CP227" s="7">
        <f t="shared" ca="1" si="1215"/>
        <v>0</v>
      </c>
      <c r="CQ227" s="7">
        <f t="shared" ca="1" si="1019"/>
        <v>0.70357214813279789</v>
      </c>
      <c r="CR227" s="7">
        <f t="shared" ca="1" si="1020"/>
        <v>-1.1264455825105602E-2</v>
      </c>
      <c r="CS227" s="7">
        <f t="shared" ca="1" si="1021"/>
        <v>0</v>
      </c>
      <c r="CT227" s="7">
        <f t="shared" ca="1" si="1022"/>
        <v>0</v>
      </c>
      <c r="CU227" s="7" t="str">
        <f ca="1">IFERROR(IF(CU226+CT227&gt;CV$4,CU226,CU226+CT227),"")</f>
        <v/>
      </c>
      <c r="CV227" s="7">
        <f t="shared" ca="1" si="1216"/>
        <v>0</v>
      </c>
      <c r="CW227" s="7">
        <f t="shared" ca="1" si="1023"/>
        <v>5.1577224446788361E-2</v>
      </c>
      <c r="CX227" s="7">
        <f t="shared" ca="1" si="1024"/>
        <v>0.64073046786090393</v>
      </c>
      <c r="CY227" s="7">
        <f t="shared" ca="1" si="1025"/>
        <v>1</v>
      </c>
      <c r="CZ227" s="7" t="str">
        <f t="shared" ca="1" si="1026"/>
        <v>3</v>
      </c>
      <c r="DA227" s="7" t="str">
        <f ca="1">IFERROR(IF(DA226+CZ227&gt;DB$4,DA226,DA226+CZ227),"")</f>
        <v/>
      </c>
      <c r="DB227" s="7">
        <f t="shared" ca="1" si="1217"/>
        <v>0</v>
      </c>
      <c r="DC227" s="7">
        <f t="shared" ca="1" si="1027"/>
        <v>0.32573197738433912</v>
      </c>
      <c r="DD227" s="7">
        <f t="shared" ca="1" si="1028"/>
        <v>0.36657571492335317</v>
      </c>
      <c r="DE227" s="7">
        <f t="shared" ca="1" si="1029"/>
        <v>1</v>
      </c>
      <c r="DF227" s="7" t="str">
        <f t="shared" ca="1" si="1030"/>
        <v>3</v>
      </c>
      <c r="DG227" s="7" t="str">
        <f ca="1">IFERROR(IF(DG226+DF227&gt;DH$4,DG226,DG226+DF227),"")</f>
        <v/>
      </c>
      <c r="DH227" s="7">
        <f t="shared" ca="1" si="1218"/>
        <v>0</v>
      </c>
      <c r="DI227" s="7">
        <f t="shared" ca="1" si="1031"/>
        <v>0.58585652545301081</v>
      </c>
      <c r="DJ227" s="7">
        <f t="shared" ca="1" si="1032"/>
        <v>0.10645116685468148</v>
      </c>
      <c r="DK227" s="7">
        <f t="shared" ca="1" si="1033"/>
        <v>1</v>
      </c>
      <c r="DL227" s="7" t="str">
        <f t="shared" ca="1" si="1034"/>
        <v>3</v>
      </c>
      <c r="DM227" s="7" t="str">
        <f ca="1">IFERROR(IF(DM226+DL227&gt;DN$4,DM226,DM226+DL227),"")</f>
        <v/>
      </c>
      <c r="DN227" s="7">
        <f t="shared" ca="1" si="1219"/>
        <v>0</v>
      </c>
      <c r="DO227" s="7">
        <f t="shared" ca="1" si="1035"/>
        <v>0.72848788212251736</v>
      </c>
      <c r="DP227" s="7">
        <f t="shared" ca="1" si="1036"/>
        <v>-3.618018981482507E-2</v>
      </c>
      <c r="DQ227" s="7">
        <f t="shared" ca="1" si="1037"/>
        <v>0</v>
      </c>
      <c r="DR227" s="7">
        <f t="shared" ca="1" si="1038"/>
        <v>0</v>
      </c>
      <c r="DS227" s="7" t="str">
        <f ca="1">IFERROR(IF(DS226+DR227&gt;DT$4,DS226,DS226+DR227),"")</f>
        <v/>
      </c>
      <c r="DT227" s="7">
        <f t="shared" ca="1" si="1220"/>
        <v>0</v>
      </c>
      <c r="DU227" s="7">
        <f t="shared" ca="1" si="1039"/>
        <v>0.11655426215517239</v>
      </c>
      <c r="DV227" s="7">
        <f t="shared" ca="1" si="1040"/>
        <v>0.5757534301525199</v>
      </c>
      <c r="DW227" s="7">
        <f t="shared" ca="1" si="1041"/>
        <v>1</v>
      </c>
      <c r="DX227" s="7" t="str">
        <f t="shared" ca="1" si="1042"/>
        <v>3</v>
      </c>
      <c r="DY227" s="7" t="str">
        <f ca="1">IFERROR(IF(DY226+DX227&gt;DZ$4,DY226,DY226+DX227),"")</f>
        <v/>
      </c>
      <c r="DZ227" s="7">
        <f t="shared" ca="1" si="1221"/>
        <v>0</v>
      </c>
      <c r="EA227" s="7">
        <f t="shared" ca="1" si="1043"/>
        <v>0.39457601256106223</v>
      </c>
      <c r="EB227" s="7">
        <f t="shared" ca="1" si="1044"/>
        <v>0.29773167974663006</v>
      </c>
      <c r="EC227" s="7">
        <f t="shared" ca="1" si="1045"/>
        <v>1</v>
      </c>
      <c r="ED227" s="7" t="str">
        <f t="shared" ca="1" si="1046"/>
        <v>3</v>
      </c>
      <c r="EE227" s="7" t="str">
        <f ca="1">IFERROR(IF(EE226+ED227&gt;EF$4,EE226,EE226+ED227),"")</f>
        <v/>
      </c>
      <c r="EF227" s="7">
        <f t="shared" ca="1" si="1222"/>
        <v>0</v>
      </c>
      <c r="EG227" s="7">
        <f t="shared" ca="1" si="1047"/>
        <v>3.6309427510600623E-2</v>
      </c>
      <c r="EH227" s="7">
        <f t="shared" ca="1" si="1048"/>
        <v>0.65599826479709167</v>
      </c>
      <c r="EI227" s="7">
        <f t="shared" ca="1" si="1049"/>
        <v>1</v>
      </c>
      <c r="EJ227" s="7" t="str">
        <f t="shared" ca="1" si="1050"/>
        <v>3</v>
      </c>
      <c r="EK227" s="7" t="str">
        <f ca="1">IFERROR(IF(EK226+EJ227&gt;EL$4,EK226,EK226+EJ227),"")</f>
        <v/>
      </c>
      <c r="EL227" s="7">
        <f t="shared" ca="1" si="1223"/>
        <v>0</v>
      </c>
      <c r="EM227" s="7">
        <f t="shared" ca="1" si="1051"/>
        <v>7.0462372366697501E-3</v>
      </c>
      <c r="EN227" s="7">
        <f t="shared" ca="1" si="1052"/>
        <v>0.68526145507102254</v>
      </c>
      <c r="EO227" s="7">
        <f t="shared" ca="1" si="1053"/>
        <v>1</v>
      </c>
      <c r="EP227" s="7" t="str">
        <f t="shared" ca="1" si="1054"/>
        <v>3</v>
      </c>
      <c r="EQ227" s="7" t="str">
        <f ca="1">IFERROR(IF(EQ226+EP227&gt;ER$4,EQ226,EQ226+EP227),"")</f>
        <v/>
      </c>
      <c r="ER227" s="7">
        <f t="shared" ca="1" si="1224"/>
        <v>0</v>
      </c>
      <c r="ES227" s="7">
        <f t="shared" ca="1" si="1055"/>
        <v>8.8637683740339868E-2</v>
      </c>
      <c r="ET227" s="7">
        <f t="shared" ca="1" si="1056"/>
        <v>0.60367000856735242</v>
      </c>
      <c r="EU227" s="7">
        <f t="shared" ca="1" si="1057"/>
        <v>1</v>
      </c>
      <c r="EV227" s="7" t="str">
        <f t="shared" ca="1" si="1058"/>
        <v>3</v>
      </c>
      <c r="EW227" s="7" t="str">
        <f ca="1">IFERROR(IF(EW226+EV227&gt;EX$4,EW226,EW226+EV227),"")</f>
        <v/>
      </c>
      <c r="EX227" s="7">
        <f t="shared" ca="1" si="1225"/>
        <v>0</v>
      </c>
      <c r="EY227" s="7">
        <f t="shared" ca="1" si="1059"/>
        <v>0.76937693287693942</v>
      </c>
      <c r="EZ227" s="7">
        <f t="shared" ca="1" si="1060"/>
        <v>-7.7069240569247133E-2</v>
      </c>
      <c r="FA227" s="7">
        <f t="shared" ca="1" si="1061"/>
        <v>0</v>
      </c>
      <c r="FB227" s="7">
        <f t="shared" ca="1" si="1062"/>
        <v>0</v>
      </c>
      <c r="FC227" s="7" t="str">
        <f ca="1">IFERROR(IF(FC226+FB227&gt;FD$4,FC226,FC226+FB227),"")</f>
        <v/>
      </c>
      <c r="FD227" s="7">
        <f t="shared" ca="1" si="1226"/>
        <v>0</v>
      </c>
      <c r="FE227" s="7">
        <f t="shared" ca="1" si="1063"/>
        <v>9.3130461795127517E-2</v>
      </c>
      <c r="FF227" s="7">
        <f t="shared" ca="1" si="1064"/>
        <v>0.59917723051256477</v>
      </c>
      <c r="FG227" s="7">
        <f t="shared" ca="1" si="1065"/>
        <v>1</v>
      </c>
      <c r="FH227" s="7" t="str">
        <f t="shared" ca="1" si="1066"/>
        <v>3</v>
      </c>
      <c r="FI227" s="7" t="str">
        <f ca="1">IFERROR(IF(FI226+FH227&gt;FJ$4,FI226,FI226+FH227),"")</f>
        <v/>
      </c>
      <c r="FJ227" s="7">
        <f t="shared" ca="1" si="1227"/>
        <v>0</v>
      </c>
      <c r="FK227" s="7">
        <f t="shared" ca="1" si="1067"/>
        <v>0.7733104341423932</v>
      </c>
      <c r="FL227" s="7">
        <f t="shared" ca="1" si="1068"/>
        <v>-8.1002741834700909E-2</v>
      </c>
      <c r="FM227" s="7">
        <f t="shared" ca="1" si="1069"/>
        <v>0</v>
      </c>
      <c r="FN227" s="7">
        <f t="shared" ca="1" si="1070"/>
        <v>0</v>
      </c>
      <c r="FO227" s="7" t="str">
        <f ca="1">IFERROR(IF(FO226+FN227&gt;FP$4,FO226,FO226+FN227),"")</f>
        <v/>
      </c>
      <c r="FP227" s="7">
        <f t="shared" ca="1" si="1228"/>
        <v>0</v>
      </c>
      <c r="FQ227" s="7">
        <f t="shared" ca="1" si="1071"/>
        <v>0.3579852285777031</v>
      </c>
      <c r="FR227" s="7">
        <f t="shared" ca="1" si="1072"/>
        <v>0.33432246372998919</v>
      </c>
      <c r="FS227" s="7">
        <f t="shared" ca="1" si="1073"/>
        <v>1</v>
      </c>
      <c r="FT227" s="7" t="str">
        <f t="shared" ca="1" si="1074"/>
        <v>3</v>
      </c>
      <c r="FU227" s="7" t="str">
        <f ca="1">IFERROR(IF(FU226+FT227&gt;FV$4,FU226,FU226+FT227),"")</f>
        <v/>
      </c>
      <c r="FV227" s="7">
        <f t="shared" ca="1" si="1229"/>
        <v>0</v>
      </c>
      <c r="FW227" s="7">
        <f t="shared" ca="1" si="1075"/>
        <v>0.1166708687126552</v>
      </c>
      <c r="FX227" s="7">
        <f t="shared" ca="1" si="1076"/>
        <v>0.57563682359503709</v>
      </c>
      <c r="FY227" s="7">
        <f t="shared" ca="1" si="1077"/>
        <v>1</v>
      </c>
      <c r="FZ227" s="7" t="str">
        <f t="shared" ca="1" si="1078"/>
        <v>3</v>
      </c>
      <c r="GA227" s="7" t="str">
        <f ca="1">IFERROR(IF(GA226+FZ227&gt;GB$4,GA226,GA226+FZ227),"")</f>
        <v/>
      </c>
      <c r="GB227" s="7">
        <f t="shared" ca="1" si="1230"/>
        <v>0</v>
      </c>
      <c r="GC227" s="7">
        <f t="shared" ca="1" si="1079"/>
        <v>0.31864201086720212</v>
      </c>
      <c r="GD227" s="7">
        <f t="shared" ca="1" si="1080"/>
        <v>0.37366568144049017</v>
      </c>
      <c r="GE227" s="7">
        <f t="shared" ca="1" si="1081"/>
        <v>1</v>
      </c>
      <c r="GF227" s="7" t="str">
        <f t="shared" ca="1" si="1082"/>
        <v>3</v>
      </c>
      <c r="GG227" s="7" t="str">
        <f ca="1">IFERROR(IF(GG226+GF227&gt;GH$4,GG226,GG226+GF227),"")</f>
        <v/>
      </c>
      <c r="GH227" s="7">
        <f t="shared" ca="1" si="1231"/>
        <v>0</v>
      </c>
      <c r="GI227" s="7">
        <f t="shared" ca="1" si="1083"/>
        <v>0.58137696613457346</v>
      </c>
      <c r="GJ227" s="7">
        <f t="shared" ca="1" si="1084"/>
        <v>0.11093072617311883</v>
      </c>
      <c r="GK227" s="7">
        <f t="shared" ca="1" si="1085"/>
        <v>1</v>
      </c>
      <c r="GL227" s="7" t="str">
        <f t="shared" ca="1" si="1086"/>
        <v>3</v>
      </c>
      <c r="GM227" s="7" t="str">
        <f ca="1">IFERROR(IF(GM226+GL227&gt;GN$4,GM226,GM226+GL227),"")</f>
        <v/>
      </c>
      <c r="GN227" s="7">
        <f t="shared" ca="1" si="1232"/>
        <v>0</v>
      </c>
      <c r="GO227" s="7">
        <f t="shared" ca="1" si="1087"/>
        <v>0.91747225144018862</v>
      </c>
      <c r="GP227" s="7">
        <f t="shared" ca="1" si="1088"/>
        <v>-0.22516455913249633</v>
      </c>
      <c r="GQ227" s="7">
        <f t="shared" ca="1" si="1089"/>
        <v>0</v>
      </c>
      <c r="GR227" s="7">
        <f t="shared" ca="1" si="1090"/>
        <v>0</v>
      </c>
      <c r="GS227" s="7" t="str">
        <f ca="1">IFERROR(IF(GS226+GR227&gt;GT$4,GS226,GS226+GR227),"")</f>
        <v/>
      </c>
      <c r="GT227" s="7">
        <f t="shared" ca="1" si="1233"/>
        <v>0</v>
      </c>
      <c r="GU227" s="7">
        <f t="shared" ca="1" si="1091"/>
        <v>0.86929823637189096</v>
      </c>
      <c r="GV227" s="7">
        <f t="shared" ca="1" si="1092"/>
        <v>-0.17699054406419867</v>
      </c>
      <c r="GW227" s="7">
        <f t="shared" ca="1" si="1093"/>
        <v>0</v>
      </c>
      <c r="GX227" s="7">
        <f t="shared" ca="1" si="1094"/>
        <v>0</v>
      </c>
      <c r="GY227" s="7" t="str">
        <f ca="1">IFERROR(IF(GY226+GX227&gt;GZ$4,GY226,GY226+GX227),"")</f>
        <v/>
      </c>
      <c r="GZ227" s="7">
        <f t="shared" ca="1" si="1234"/>
        <v>0</v>
      </c>
      <c r="HA227" s="7">
        <f t="shared" ca="1" si="1095"/>
        <v>0.28981409863374386</v>
      </c>
      <c r="HB227" s="7">
        <f t="shared" ca="1" si="1096"/>
        <v>0.40249359367394844</v>
      </c>
      <c r="HC227" s="7">
        <f t="shared" ca="1" si="1097"/>
        <v>1</v>
      </c>
      <c r="HD227" s="7" t="str">
        <f t="shared" ca="1" si="1098"/>
        <v>3</v>
      </c>
      <c r="HE227" s="7" t="str">
        <f ca="1">IFERROR(IF(HE226+HD227&gt;HF$4,HE226,HE226+HD227),"")</f>
        <v/>
      </c>
      <c r="HF227" s="7">
        <f t="shared" ca="1" si="1235"/>
        <v>0</v>
      </c>
      <c r="HG227" s="7">
        <f t="shared" ca="1" si="1099"/>
        <v>0.75777640977814176</v>
      </c>
      <c r="HH227" s="7">
        <f t="shared" ca="1" si="1100"/>
        <v>-6.5468717470449467E-2</v>
      </c>
      <c r="HI227" s="7">
        <f t="shared" ca="1" si="1101"/>
        <v>0</v>
      </c>
      <c r="HJ227" s="7">
        <f t="shared" ca="1" si="1102"/>
        <v>0</v>
      </c>
      <c r="HK227" s="7" t="str">
        <f ca="1">IFERROR(IF(HK226+HJ227&gt;HL$4,HK226,HK226+HJ227),"")</f>
        <v/>
      </c>
      <c r="HL227" s="7">
        <f t="shared" ca="1" si="1236"/>
        <v>0</v>
      </c>
      <c r="HM227" s="7">
        <f t="shared" ca="1" si="1103"/>
        <v>7.4990094283501452E-2</v>
      </c>
      <c r="HN227" s="7">
        <f t="shared" ca="1" si="1104"/>
        <v>0.61731759802419084</v>
      </c>
      <c r="HO227" s="7">
        <f t="shared" ca="1" si="1105"/>
        <v>1</v>
      </c>
      <c r="HP227" s="7" t="str">
        <f t="shared" ca="1" si="1106"/>
        <v>3</v>
      </c>
      <c r="HQ227" s="7" t="str">
        <f ca="1">IFERROR(IF(HQ226+HP227&gt;HR$4,HQ226,HQ226+HP227),"")</f>
        <v/>
      </c>
      <c r="HR227" s="7">
        <f t="shared" ca="1" si="1237"/>
        <v>0</v>
      </c>
      <c r="HS227" s="7">
        <f t="shared" ca="1" si="1107"/>
        <v>6.8663776108980334E-3</v>
      </c>
      <c r="HT227" s="7">
        <f t="shared" ca="1" si="1108"/>
        <v>0.68544131469679426</v>
      </c>
      <c r="HU227" s="7">
        <f t="shared" ca="1" si="1109"/>
        <v>1</v>
      </c>
      <c r="HV227" s="7" t="str">
        <f t="shared" ca="1" si="1110"/>
        <v>3</v>
      </c>
      <c r="HW227" s="7" t="str">
        <f ca="1">IFERROR(IF(HW226+HV227&gt;HX$4,HW226,HW226+HV227),"")</f>
        <v/>
      </c>
      <c r="HX227" s="7">
        <f t="shared" ca="1" si="1238"/>
        <v>0</v>
      </c>
      <c r="HY227" s="7">
        <f t="shared" ca="1" si="1111"/>
        <v>0.65553317465176375</v>
      </c>
      <c r="HZ227" s="7">
        <f t="shared" ca="1" si="1112"/>
        <v>3.677451765592854E-2</v>
      </c>
      <c r="IA227" s="7">
        <f t="shared" ca="1" si="1113"/>
        <v>1</v>
      </c>
      <c r="IB227" s="7" t="str">
        <f t="shared" ca="1" si="1114"/>
        <v>3</v>
      </c>
      <c r="IC227" s="7" t="str">
        <f ca="1">IFERROR(IF(IC226+IB227&gt;ID$4,IC226,IC226+IB227),"")</f>
        <v/>
      </c>
      <c r="ID227" s="7">
        <f t="shared" ca="1" si="1239"/>
        <v>0</v>
      </c>
      <c r="IE227" s="7">
        <f t="shared" ca="1" si="1115"/>
        <v>0.42912040669804341</v>
      </c>
      <c r="IF227" s="7">
        <f t="shared" ca="1" si="1116"/>
        <v>0.26318728560964888</v>
      </c>
      <c r="IG227" s="7">
        <f t="shared" ca="1" si="1117"/>
        <v>1</v>
      </c>
      <c r="IH227" s="7" t="str">
        <f t="shared" ca="1" si="1118"/>
        <v>3</v>
      </c>
      <c r="II227" s="7" t="str">
        <f ca="1">IFERROR(IF(II226+IH227&gt;IJ$4,II226,II226+IH227),"")</f>
        <v/>
      </c>
      <c r="IJ227" s="7">
        <f t="shared" ca="1" si="1240"/>
        <v>0</v>
      </c>
      <c r="IK227" s="7">
        <f t="shared" ca="1" si="1119"/>
        <v>0.58714569242771641</v>
      </c>
      <c r="IL227" s="7">
        <f t="shared" ca="1" si="1120"/>
        <v>0.10516199987997588</v>
      </c>
      <c r="IM227" s="7">
        <f t="shared" ca="1" si="1121"/>
        <v>1</v>
      </c>
      <c r="IN227" s="7" t="str">
        <f t="shared" ca="1" si="1122"/>
        <v>3</v>
      </c>
      <c r="IO227" s="7" t="str">
        <f ca="1">IFERROR(IF(IO226+IN227&gt;IP$4,IO226,IO226+IN227),"")</f>
        <v/>
      </c>
      <c r="IP227" s="7">
        <f t="shared" ca="1" si="1241"/>
        <v>0</v>
      </c>
      <c r="IQ227" s="7">
        <f t="shared" ca="1" si="1123"/>
        <v>5.1085222490233284E-2</v>
      </c>
      <c r="IR227" s="7">
        <f t="shared" ca="1" si="1124"/>
        <v>0.64122246981745901</v>
      </c>
      <c r="IS227" s="7">
        <f t="shared" ca="1" si="1125"/>
        <v>1</v>
      </c>
      <c r="IT227" s="7" t="str">
        <f t="shared" ca="1" si="1126"/>
        <v>3</v>
      </c>
      <c r="IU227" s="7" t="str">
        <f ca="1">IFERROR(IF(IU226+IT227&gt;IV$4,IU226,IU226+IT227),"")</f>
        <v/>
      </c>
      <c r="IV227" s="7">
        <f t="shared" ca="1" si="1242"/>
        <v>0</v>
      </c>
      <c r="IW227" s="7">
        <f t="shared" ca="1" si="1127"/>
        <v>0.52652870347035108</v>
      </c>
      <c r="IX227" s="7">
        <f t="shared" ca="1" si="1128"/>
        <v>0.16577898883734121</v>
      </c>
      <c r="IY227" s="7">
        <f t="shared" ca="1" si="1129"/>
        <v>1</v>
      </c>
      <c r="IZ227" s="7" t="str">
        <f t="shared" ca="1" si="1130"/>
        <v>3</v>
      </c>
      <c r="JA227" s="7" t="str">
        <f ca="1">IFERROR(IF(JA226+IZ227&gt;JB$4,JA226,JA226+IZ227),"")</f>
        <v/>
      </c>
      <c r="JB227" s="7">
        <f t="shared" ca="1" si="1243"/>
        <v>0</v>
      </c>
      <c r="JC227" s="7">
        <f t="shared" ca="1" si="1131"/>
        <v>7.3163868216101879E-2</v>
      </c>
      <c r="JD227" s="7">
        <f t="shared" ca="1" si="1132"/>
        <v>0.61914382409159041</v>
      </c>
      <c r="JE227" s="7">
        <f t="shared" ca="1" si="1133"/>
        <v>1</v>
      </c>
      <c r="JF227" s="7" t="str">
        <f t="shared" ca="1" si="1134"/>
        <v>3</v>
      </c>
      <c r="JG227" s="7" t="str">
        <f ca="1">IFERROR(IF(JG226+JF227&gt;JH$4,JG226,JG226+JF227),"")</f>
        <v/>
      </c>
      <c r="JH227" s="7">
        <f t="shared" ca="1" si="1244"/>
        <v>0</v>
      </c>
      <c r="JI227" s="7">
        <f t="shared" ca="1" si="1135"/>
        <v>0.61178929795676384</v>
      </c>
      <c r="JJ227" s="7">
        <f t="shared" ca="1" si="1136"/>
        <v>8.0518394350928446E-2</v>
      </c>
      <c r="JK227" s="7">
        <f t="shared" ca="1" si="1137"/>
        <v>1</v>
      </c>
      <c r="JL227" s="7" t="str">
        <f t="shared" ca="1" si="1138"/>
        <v>3</v>
      </c>
      <c r="JM227" s="7" t="str">
        <f ca="1">IFERROR(IF(JM226+JL227&gt;JN$4,JM226,JM226+JL227),"")</f>
        <v/>
      </c>
      <c r="JN227" s="7">
        <f t="shared" ca="1" si="1245"/>
        <v>0</v>
      </c>
      <c r="JO227" s="7">
        <f t="shared" ca="1" si="1139"/>
        <v>0.92748509426087544</v>
      </c>
      <c r="JP227" s="7">
        <f t="shared" ca="1" si="1140"/>
        <v>-0.23517740195318315</v>
      </c>
      <c r="JQ227" s="7">
        <f t="shared" ca="1" si="1141"/>
        <v>0</v>
      </c>
      <c r="JR227" s="7">
        <f t="shared" ca="1" si="1142"/>
        <v>0</v>
      </c>
      <c r="JS227" s="7" t="str">
        <f ca="1">IFERROR(IF(JS226+JR227&gt;JT$4,JS226,JS226+JR227),"")</f>
        <v/>
      </c>
      <c r="JT227" s="7">
        <f t="shared" ca="1" si="1246"/>
        <v>0</v>
      </c>
      <c r="JU227" s="7">
        <f t="shared" ca="1" si="1143"/>
        <v>0.79824657162403756</v>
      </c>
      <c r="JV227" s="7">
        <f t="shared" ca="1" si="1144"/>
        <v>-0.10593887931634527</v>
      </c>
      <c r="JW227" s="7">
        <f t="shared" ca="1" si="1145"/>
        <v>0</v>
      </c>
      <c r="JX227" s="7">
        <f t="shared" ca="1" si="1146"/>
        <v>0</v>
      </c>
      <c r="JY227" s="7" t="str">
        <f ca="1">IFERROR(IF(JY226+JX227&gt;JZ$4,JY226,JY226+JX227),"")</f>
        <v/>
      </c>
      <c r="JZ227" s="7">
        <f t="shared" ca="1" si="1247"/>
        <v>0</v>
      </c>
      <c r="KA227" s="7">
        <f t="shared" ca="1" si="1147"/>
        <v>0.18714289251118865</v>
      </c>
      <c r="KB227" s="7">
        <f t="shared" ca="1" si="1148"/>
        <v>0.50516479979650364</v>
      </c>
      <c r="KC227" s="7">
        <f t="shared" ca="1" si="1149"/>
        <v>1</v>
      </c>
      <c r="KD227" s="7" t="str">
        <f t="shared" ca="1" si="1150"/>
        <v>3</v>
      </c>
      <c r="KE227" s="7" t="str">
        <f ca="1">IFERROR(IF(KE226+KD227&gt;KF$4,KE226,KE226+KD227),"")</f>
        <v/>
      </c>
      <c r="KF227" s="7">
        <f t="shared" ca="1" si="1248"/>
        <v>0</v>
      </c>
      <c r="KG227" s="7">
        <f t="shared" ca="1" si="1151"/>
        <v>0.79612739620932593</v>
      </c>
      <c r="KH227" s="7">
        <f t="shared" ca="1" si="1152"/>
        <v>-0.10381970390163364</v>
      </c>
      <c r="KI227" s="7">
        <f t="shared" ca="1" si="1153"/>
        <v>0</v>
      </c>
      <c r="KJ227" s="7">
        <f t="shared" ca="1" si="1154"/>
        <v>0</v>
      </c>
      <c r="KK227" s="7" t="str">
        <f ca="1">IFERROR(IF(KK226+KJ227&gt;KL$4,KK226,KK226+KJ227),"")</f>
        <v/>
      </c>
      <c r="KL227" s="7">
        <f t="shared" ca="1" si="1249"/>
        <v>0</v>
      </c>
      <c r="KM227" s="7">
        <f t="shared" ca="1" si="1155"/>
        <v>0.5876276852789627</v>
      </c>
      <c r="KN227" s="7">
        <f t="shared" ca="1" si="1156"/>
        <v>0.10468000702872959</v>
      </c>
      <c r="KO227" s="7">
        <f t="shared" ca="1" si="1157"/>
        <v>1</v>
      </c>
      <c r="KP227" s="7" t="str">
        <f t="shared" ca="1" si="1158"/>
        <v>3</v>
      </c>
      <c r="KQ227" s="7" t="str">
        <f ca="1">IFERROR(IF(KQ226+KP227&gt;KR$4,KQ226,KQ226+KP227),"")</f>
        <v/>
      </c>
      <c r="KR227" s="7">
        <f t="shared" ca="1" si="1250"/>
        <v>0</v>
      </c>
      <c r="KS227" s="7">
        <f t="shared" ca="1" si="1159"/>
        <v>0.11142561590672706</v>
      </c>
      <c r="KT227" s="7">
        <f t="shared" ca="1" si="1160"/>
        <v>0.58088207640096523</v>
      </c>
      <c r="KU227" s="7">
        <f t="shared" ca="1" si="1161"/>
        <v>1</v>
      </c>
      <c r="KV227" s="7" t="str">
        <f t="shared" ca="1" si="1162"/>
        <v>3</v>
      </c>
      <c r="KW227" s="7" t="str">
        <f ca="1">IFERROR(IF(KW226+KV227&gt;KX$4,KW226,KW226+KV227),"")</f>
        <v/>
      </c>
      <c r="KX227" s="7">
        <f t="shared" ca="1" si="1251"/>
        <v>0</v>
      </c>
      <c r="KY227" s="7">
        <f t="shared" ca="1" si="1163"/>
        <v>6.3495303574483408E-3</v>
      </c>
      <c r="KZ227" s="7">
        <f t="shared" ca="1" si="1164"/>
        <v>0.68595816195024395</v>
      </c>
      <c r="LA227" s="7">
        <f t="shared" ca="1" si="1165"/>
        <v>1</v>
      </c>
      <c r="LB227" s="7" t="str">
        <f t="shared" ca="1" si="1166"/>
        <v>3</v>
      </c>
      <c r="LC227" s="7" t="str">
        <f ca="1">IFERROR(IF(LC226+LB227&gt;LD$4,LC226,LC226+LB227),"")</f>
        <v/>
      </c>
      <c r="LD227" s="7">
        <f t="shared" ca="1" si="1252"/>
        <v>0</v>
      </c>
      <c r="LE227" s="7">
        <f t="shared" ca="1" si="1167"/>
        <v>0.60669785148414124</v>
      </c>
      <c r="LF227" s="7">
        <f t="shared" ca="1" si="1168"/>
        <v>8.5609840823551053E-2</v>
      </c>
      <c r="LG227" s="7">
        <f t="shared" ca="1" si="1169"/>
        <v>1</v>
      </c>
      <c r="LH227" s="7" t="str">
        <f t="shared" ca="1" si="1170"/>
        <v>3</v>
      </c>
      <c r="LI227" s="7" t="str">
        <f ca="1">IFERROR(IF(LI226+LH227&gt;LJ$4,LI226,LI226+LH227),"")</f>
        <v/>
      </c>
      <c r="LJ227" s="7">
        <f t="shared" ca="1" si="1253"/>
        <v>0</v>
      </c>
      <c r="LK227" s="7">
        <f t="shared" ca="1" si="1171"/>
        <v>0.95524408478131762</v>
      </c>
      <c r="LL227" s="7">
        <f t="shared" ca="1" si="1172"/>
        <v>-0.26293639247362532</v>
      </c>
      <c r="LM227" s="7">
        <f t="shared" ca="1" si="1173"/>
        <v>0</v>
      </c>
      <c r="LN227" s="7">
        <f t="shared" ca="1" si="1174"/>
        <v>0</v>
      </c>
      <c r="LO227" s="7" t="str">
        <f ca="1">IFERROR(IF(LO226+LN227&gt;LP$4,LO226,LO226+LN227),"")</f>
        <v/>
      </c>
      <c r="LP227" s="7">
        <f t="shared" ca="1" si="1254"/>
        <v>0</v>
      </c>
      <c r="LQ227" s="7">
        <f t="shared" ca="1" si="1175"/>
        <v>6.0045564837606369E-3</v>
      </c>
      <c r="LR227" s="7">
        <f t="shared" ca="1" si="1176"/>
        <v>0.68630313582393165</v>
      </c>
      <c r="LS227" s="7">
        <f t="shared" ca="1" si="1177"/>
        <v>1</v>
      </c>
      <c r="LT227" s="7" t="str">
        <f t="shared" ca="1" si="1178"/>
        <v>3</v>
      </c>
      <c r="LU227" s="7" t="str">
        <f ca="1">IFERROR(IF(LU226+LT227&gt;LV$4,LU226,LU226+LT227),"")</f>
        <v/>
      </c>
      <c r="LV227" s="7">
        <f t="shared" ca="1" si="1255"/>
        <v>0</v>
      </c>
      <c r="LW227" s="7">
        <f t="shared" ca="1" si="1179"/>
        <v>0.27791692998512985</v>
      </c>
      <c r="LX227" s="7">
        <f t="shared" ca="1" si="1180"/>
        <v>0.41439076232256244</v>
      </c>
      <c r="LY227" s="7">
        <f t="shared" ca="1" si="1181"/>
        <v>1</v>
      </c>
      <c r="LZ227" s="7" t="str">
        <f t="shared" ca="1" si="1182"/>
        <v>3</v>
      </c>
      <c r="MA227" s="7" t="str">
        <f ca="1">IFERROR(IF(MA226+LZ227&gt;MB$4,MA226,MA226+LZ227),"")</f>
        <v/>
      </c>
      <c r="MB227" s="7">
        <f t="shared" ca="1" si="1256"/>
        <v>0</v>
      </c>
      <c r="MC227" s="7">
        <f t="shared" ca="1" si="1183"/>
        <v>0.70595488321769928</v>
      </c>
      <c r="MD227" s="7">
        <f t="shared" ca="1" si="1184"/>
        <v>-1.364719091000699E-2</v>
      </c>
      <c r="ME227" s="7">
        <f t="shared" ca="1" si="1185"/>
        <v>0</v>
      </c>
      <c r="MF227" s="7">
        <f t="shared" ca="1" si="1186"/>
        <v>0</v>
      </c>
      <c r="MG227" s="7" t="str">
        <f ca="1">IFERROR(IF(MG226+MF227&gt;MH$4,MG226,MG226+MF227),"")</f>
        <v/>
      </c>
      <c r="MH227" s="7">
        <f t="shared" ca="1" si="1257"/>
        <v>0</v>
      </c>
      <c r="MI227" s="7">
        <f t="shared" ca="1" si="1187"/>
        <v>0.68071129318514789</v>
      </c>
      <c r="MJ227" s="7">
        <f t="shared" ca="1" si="1188"/>
        <v>1.1596399122544399E-2</v>
      </c>
      <c r="MK227" s="7">
        <f t="shared" ca="1" si="1189"/>
        <v>1</v>
      </c>
      <c r="ML227" s="7" t="str">
        <f t="shared" ca="1" si="1190"/>
        <v>3</v>
      </c>
      <c r="MM227" s="7" t="str">
        <f ca="1">IFERROR(IF(MM226+ML227&gt;MN$4,MM226,MM226+ML227),"")</f>
        <v/>
      </c>
      <c r="MN227" s="7">
        <f t="shared" ca="1" si="1258"/>
        <v>0</v>
      </c>
      <c r="MO227" s="7">
        <f t="shared" ca="1" si="1191"/>
        <v>0.63196056028516689</v>
      </c>
      <c r="MP227" s="7">
        <f t="shared" ca="1" si="1192"/>
        <v>6.0347132022525396E-2</v>
      </c>
      <c r="MQ227" s="7">
        <f t="shared" ca="1" si="1193"/>
        <v>1</v>
      </c>
      <c r="MR227" s="7" t="str">
        <f t="shared" ca="1" si="1194"/>
        <v>3</v>
      </c>
      <c r="MS227" s="7" t="str">
        <f ca="1">IFERROR(IF(MS226+MR227&gt;MT$4,MS226,MS226+MR227),"")</f>
        <v/>
      </c>
      <c r="MT227" s="7">
        <f t="shared" ca="1" si="1259"/>
        <v>0</v>
      </c>
      <c r="MU227" s="7">
        <f t="shared" ca="1" si="1195"/>
        <v>0.27939858938593209</v>
      </c>
      <c r="MV227" s="7">
        <f t="shared" ca="1" si="1196"/>
        <v>0.4129091029217602</v>
      </c>
      <c r="MW227" s="7">
        <f t="shared" ca="1" si="1197"/>
        <v>1</v>
      </c>
      <c r="MX227" s="7" t="str">
        <f t="shared" ca="1" si="1198"/>
        <v>3</v>
      </c>
      <c r="MY227" s="7" t="str">
        <f ca="1">IFERROR(IF(MY226+MX227&gt;MZ$4,MY226,MY226+MX227),"")</f>
        <v/>
      </c>
      <c r="MZ227" s="7">
        <f t="shared" ca="1" si="1260"/>
        <v>0</v>
      </c>
      <c r="NA227" s="7">
        <f t="shared" ca="1" si="1199"/>
        <v>0.88399265813912886</v>
      </c>
      <c r="NB227" s="7">
        <f t="shared" ca="1" si="1200"/>
        <v>-0.19168496583143657</v>
      </c>
      <c r="NC227" s="7">
        <f t="shared" ca="1" si="1201"/>
        <v>0</v>
      </c>
      <c r="ND227" s="7">
        <f t="shared" ca="1" si="1202"/>
        <v>0</v>
      </c>
      <c r="NE227" s="7" t="str">
        <f ca="1">IFERROR(IF(NE226+ND227&gt;NF$4,NE226,NE226+ND227),"")</f>
        <v/>
      </c>
      <c r="NF227" s="7">
        <f t="shared" ca="1" si="1261"/>
        <v>0</v>
      </c>
      <c r="NG227" s="7">
        <f t="shared" ca="1" si="1203"/>
        <v>0.91924915353013448</v>
      </c>
      <c r="NH227" s="7">
        <f t="shared" ca="1" si="1204"/>
        <v>-0.22694146122244219</v>
      </c>
      <c r="NI227" s="7">
        <f t="shared" ca="1" si="1205"/>
        <v>0</v>
      </c>
      <c r="NJ227" s="7">
        <f t="shared" ca="1" si="1206"/>
        <v>0</v>
      </c>
      <c r="NK227" s="7" t="str">
        <f ca="1">IFERROR(IF(NK226+NJ227&gt;NL$4,NK226,NK226+NJ227),"")</f>
        <v/>
      </c>
      <c r="NL227" s="7">
        <f t="shared" ca="1" si="1262"/>
        <v>0</v>
      </c>
      <c r="NM227" s="7">
        <f t="shared" ca="1" si="1207"/>
        <v>0.97960251361420358</v>
      </c>
      <c r="NN227" s="7">
        <f t="shared" ca="1" si="1208"/>
        <v>-0.28729482130651129</v>
      </c>
      <c r="NO227" s="7">
        <f t="shared" ca="1" si="1209"/>
        <v>0</v>
      </c>
      <c r="NP227" s="7">
        <f t="shared" ca="1" si="1210"/>
        <v>0</v>
      </c>
      <c r="NQ227" s="7" t="str">
        <f ca="1">IFERROR(IF(NQ226+NP227&gt;NR$4,NQ226,NQ226+NP227),"")</f>
        <v/>
      </c>
      <c r="NR227" s="7">
        <f t="shared" ca="1" si="1263"/>
        <v>0</v>
      </c>
      <c r="NT227">
        <v>229</v>
      </c>
      <c r="NU227" s="7" t="s">
        <v>19</v>
      </c>
      <c r="NV227" s="7" t="str">
        <f t="shared" ca="1" si="967"/>
        <v/>
      </c>
      <c r="NW227" s="7" t="str">
        <f t="shared" ca="1" si="961"/>
        <v/>
      </c>
      <c r="NX227" t="str">
        <f ca="1">IFERROR(VLOOKUP(NT227,$K$3:$AK$568,8,FALSE),"")</f>
        <v/>
      </c>
      <c r="NY227" t="str">
        <f ca="1">IFERROR(VLOOKUP(NT227,$K$3:$AK$568,9,FALSE),"")</f>
        <v/>
      </c>
      <c r="NZ227" s="7" t="str">
        <f ca="1">IFERROR(VLOOKUP(NT227,$K$3:$AK$568,27,FALSE),"")</f>
        <v/>
      </c>
      <c r="OB227">
        <v>229</v>
      </c>
      <c r="OC227" s="7" t="s">
        <v>19</v>
      </c>
      <c r="OD227" t="e">
        <f t="shared" ca="1" si="968"/>
        <v>#N/A</v>
      </c>
      <c r="OE227" s="7" t="str">
        <f t="shared" ca="1" si="969"/>
        <v/>
      </c>
      <c r="OF227" s="7" t="str">
        <f t="shared" ca="1" si="970"/>
        <v/>
      </c>
      <c r="OG227" t="str">
        <f t="shared" ca="1" si="971"/>
        <v/>
      </c>
      <c r="OI227">
        <v>229</v>
      </c>
      <c r="OJ227" s="7" t="s">
        <v>19</v>
      </c>
      <c r="OK227" s="7" t="str">
        <f t="shared" ca="1" si="972"/>
        <v/>
      </c>
      <c r="OL227" s="7" t="str">
        <f t="shared" ca="1" si="973"/>
        <v/>
      </c>
      <c r="OM227" t="str">
        <f ca="1">IFERROR(VLOOKUP(OI227,$L$3:$AK$568,7,FALSE),"")</f>
        <v/>
      </c>
      <c r="ON227" t="str">
        <f ca="1">IFERROR(VLOOKUP(OI227,$L$3:$AK$568,8,FALSE),"")</f>
        <v/>
      </c>
      <c r="OO227" s="7" t="str">
        <f ca="1">IFERROR(VLOOKUP(OI227,$L$3:$AK$568,26,FALSE),"")</f>
        <v/>
      </c>
      <c r="OQ227">
        <v>229</v>
      </c>
      <c r="OR227" s="7" t="s">
        <v>19</v>
      </c>
      <c r="OS227" t="e">
        <f t="shared" ca="1" si="974"/>
        <v>#N/A</v>
      </c>
      <c r="OT227" s="7" t="str">
        <f t="shared" ca="1" si="975"/>
        <v/>
      </c>
      <c r="OU227" s="7" t="str">
        <f t="shared" ca="1" si="976"/>
        <v/>
      </c>
      <c r="OV227" t="str">
        <f t="shared" ca="1" si="977"/>
        <v/>
      </c>
      <c r="OX227">
        <v>229</v>
      </c>
      <c r="OY227" s="7" t="s">
        <v>19</v>
      </c>
      <c r="OZ227" s="7" t="str">
        <f t="shared" ca="1" si="978"/>
        <v/>
      </c>
      <c r="PA227" s="7" t="str">
        <f t="shared" ca="1" si="979"/>
        <v/>
      </c>
      <c r="PB227" t="str">
        <f ca="1">IFERROR(VLOOKUP(OX227,$M$3:$AK$568,6,FALSE),"")</f>
        <v/>
      </c>
      <c r="PC227" t="str">
        <f ca="1">IFERROR(VLOOKUP(OX227,$M$3:$AK$568,7,FALSE),"")</f>
        <v/>
      </c>
      <c r="PD227" s="7" t="str">
        <f ca="1">IFERROR(VLOOKUP(OX227,$M$3:$AK$568,25,FALSE),"")</f>
        <v/>
      </c>
      <c r="PF227">
        <v>229</v>
      </c>
      <c r="PG227" s="7" t="s">
        <v>19</v>
      </c>
      <c r="PH227" t="e">
        <f t="shared" ca="1" si="980"/>
        <v>#N/A</v>
      </c>
      <c r="PI227" s="7" t="str">
        <f t="shared" ca="1" si="981"/>
        <v/>
      </c>
      <c r="PJ227" s="7" t="str">
        <f t="shared" ca="1" si="982"/>
        <v/>
      </c>
      <c r="PK227" t="str">
        <f t="shared" ca="1" si="983"/>
        <v/>
      </c>
      <c r="PM227">
        <v>229</v>
      </c>
      <c r="PN227" s="7" t="s">
        <v>19</v>
      </c>
      <c r="PO227" s="202" t="str">
        <f t="shared" ca="1" si="984"/>
        <v/>
      </c>
      <c r="PP227" s="7" t="str">
        <f t="shared" ca="1" si="985"/>
        <v/>
      </c>
      <c r="PQ227" t="str">
        <f ca="1">IFERROR(VLOOKUP(PM227,$G$325:$R$409,12,FALSE),"")</f>
        <v/>
      </c>
      <c r="PR227" t="e">
        <f ca="1">VLOOKUP(PM227,$G$324:$Q$409,11,FALSE)</f>
        <v>#N/A</v>
      </c>
      <c r="PS227" s="7" t="str">
        <f ca="1">VLOOKUP(PQ227,$R$325:$Y$409,8,FALSE)</f>
        <v>- -</v>
      </c>
      <c r="PT227" s="7">
        <f ca="1">ReSt</f>
        <v>-4</v>
      </c>
      <c r="PU227" s="7" t="e">
        <f t="shared" ca="1" si="986"/>
        <v>#N/A</v>
      </c>
      <c r="PV227" s="7" t="e">
        <f t="shared" ca="1" si="987"/>
        <v>#N/A</v>
      </c>
      <c r="PW227" s="7" t="str">
        <f ca="1">VLOOKUP(PQ227,$R$325:$AK$409,8,FALSE)</f>
        <v>- -</v>
      </c>
      <c r="PX227" s="7"/>
      <c r="PY227">
        <v>229</v>
      </c>
      <c r="PZ227" s="7" t="s">
        <v>19</v>
      </c>
      <c r="QA227" t="str">
        <f t="shared" ca="1" si="988"/>
        <v/>
      </c>
      <c r="QB227" s="7" t="str">
        <f t="shared" ca="1" si="989"/>
        <v/>
      </c>
      <c r="QC227" s="7" t="str">
        <f t="shared" ca="1" si="990"/>
        <v/>
      </c>
      <c r="QD227" t="str">
        <f t="shared" ca="1" si="991"/>
        <v/>
      </c>
      <c r="QF227">
        <v>229</v>
      </c>
      <c r="QG227" s="7" t="s">
        <v>19</v>
      </c>
      <c r="QH227" s="7" t="str">
        <f t="shared" ca="1" si="992"/>
        <v/>
      </c>
      <c r="QI227" s="7" t="e">
        <f t="shared" ca="1" si="993"/>
        <v>#VALUE!</v>
      </c>
      <c r="QJ227" t="e">
        <f t="shared" ca="1" si="994"/>
        <v>#N/A</v>
      </c>
      <c r="QK227" s="7" t="e">
        <f t="shared" ca="1" si="995"/>
        <v>#N/A</v>
      </c>
      <c r="QM227">
        <v>229</v>
      </c>
      <c r="QN227" s="7" t="s">
        <v>19</v>
      </c>
      <c r="QO227" t="str">
        <f t="shared" ca="1" si="996"/>
        <v/>
      </c>
      <c r="QP227" s="7" t="str">
        <f t="shared" ca="1" si="997"/>
        <v/>
      </c>
      <c r="QQ227" t="str">
        <f t="shared" ca="1" si="998"/>
        <v/>
      </c>
    </row>
    <row r="228" spans="1:459" x14ac:dyDescent="0.25">
      <c r="A228" s="240" t="str">
        <f>IF('Character Sheet'!$B$4="Creature","N","Y")</f>
        <v>Y</v>
      </c>
      <c r="C228" s="75"/>
      <c r="D228" s="76"/>
      <c r="F228" s="75"/>
      <c r="G228" s="76"/>
      <c r="I228" s="75"/>
      <c r="J228" s="85"/>
      <c r="K228" s="85">
        <f t="shared" ca="1" si="962"/>
        <v>7</v>
      </c>
      <c r="L228" s="85">
        <f t="shared" ca="1" si="1265"/>
        <v>1</v>
      </c>
      <c r="M228" s="70">
        <f t="shared" ca="1" si="956"/>
        <v>10</v>
      </c>
      <c r="O228" s="222">
        <f t="shared" ca="1" si="963"/>
        <v>173</v>
      </c>
      <c r="Q228" s="7" t="s">
        <v>1744</v>
      </c>
      <c r="R228" s="9" t="s">
        <v>1489</v>
      </c>
      <c r="S228" s="9" t="s">
        <v>1980</v>
      </c>
      <c r="T228" s="61" t="str">
        <f>SUBSTITUTE(IFERROR(IFERROR(VLOOKUP(R228,'[1]Skill Statistics'!$A$3:$C$513,2,FALSE),VLOOKUP(Q228,'[1]Skill Statistics'!$A$3:$C$513,2,FALSE)),T227),"R*","ReSt")</f>
        <v>Me/Me</v>
      </c>
      <c r="U228" s="61" t="str">
        <f>IFERROR(IFERROR(VLOOKUP(R228,'[1]Skill Statistics'!$A$3:$C$513,3,FALSE),VLOOKUP(Q228,'[1]Skill Statistics'!$A$3:$C$513,3,FALSE)),U227)</f>
        <v>Re</v>
      </c>
      <c r="V228" s="61" t="str">
        <f>IF(ISNUMBER(SEARCH("Category",R228)),"- -",IFERROR(IFERROR(VLOOKUP(Q228,[1]Professions!$A$4:$AM$288,MATCH(Profession,[1]Professions!$A$1:$AM$1,0),FALSE),VLOOKUP(Q228,Calculations!$B$91:$I$95,8,FALSE)),"- -"))</f>
        <v>2 / 4</v>
      </c>
      <c r="W228" s="60">
        <f t="shared" si="964"/>
        <v>0</v>
      </c>
      <c r="X228" s="7">
        <f ca="1">IFERROR(VLOOKUP(R228,$BS$6:$NR$519,MATCH(ActualLevel,$BS$3:$NR$3,0),FALSE),"- -")</f>
        <v>0</v>
      </c>
      <c r="Y228" s="7">
        <f t="shared" ca="1" si="1269"/>
        <v>0</v>
      </c>
      <c r="Z228" s="7">
        <f ca="1">IFERROR(VLOOKUP(Y228,Charts!$BQ$2:$BR$52,2,FALSE),"- -")</f>
        <v>-25</v>
      </c>
      <c r="AA228" s="7">
        <f t="shared" ca="1" si="1000"/>
        <v>3</v>
      </c>
      <c r="AB228" s="7">
        <f t="shared" ca="1" si="1266"/>
        <v>0</v>
      </c>
      <c r="AC228" s="7"/>
      <c r="AD228" s="7"/>
      <c r="AE228" s="7"/>
      <c r="AF228" s="7"/>
      <c r="AG228" s="7"/>
      <c r="AH228" s="43"/>
      <c r="AI228" s="7"/>
      <c r="AJ228" s="7"/>
      <c r="AK228" s="7">
        <f t="shared" ca="1" si="1001"/>
        <v>-22</v>
      </c>
      <c r="AL228" s="7"/>
      <c r="AM228" s="69">
        <f>IFERROR(VLOOKUP(R228,'[1]Skill Statistics'!$A$3:$AN$513,MATCH(Profession,'[1]Skill Statistics'!$A$2:$AN$2,0),FALSE),0)</f>
        <v>0</v>
      </c>
      <c r="AN228" s="85">
        <f>IFERROR(VLOOKUP(Q228,'[1]Skill Statistics'!$A$3:$BK$513,MATCH(Archetype,'[1]Skill Statistics'!$A$2:$BK$2,0),FALSE),0)</f>
        <v>0</v>
      </c>
      <c r="AO228" s="85">
        <f>IFERROR(VLOOKUP(Q228,'[1]Skill Statistics'!$A$3:$BB$513,MATCH(Race,'[1]Skill Statistics'!$A$2:$BB$2,0),FALSE),0)</f>
        <v>0</v>
      </c>
      <c r="AP228" s="85">
        <f t="shared" ca="1" si="965"/>
        <v>0.3</v>
      </c>
      <c r="AQ228" s="70"/>
      <c r="AS228" s="69">
        <f>IFERROR(VLOOKUP(Q228,'[1]Professional Skills'!$A$4:$AM$288,MATCH(Profession,'[1]Professional Skills'!$A$3:$AM$3,0),FALSE),"- -")</f>
        <v>0</v>
      </c>
      <c r="AT228" t="s">
        <v>1812</v>
      </c>
      <c r="AU228" s="7" t="str">
        <f t="shared" si="1268"/>
        <v/>
      </c>
      <c r="AV228" s="7">
        <f t="shared" ca="1" si="1267"/>
        <v>0</v>
      </c>
      <c r="AW228" t="str">
        <f t="shared" si="1004"/>
        <v/>
      </c>
      <c r="AX228" t="str">
        <f>IFERROR(_xlfn.RANK.EQ(AW228,$AW$5:$AW$568),"")</f>
        <v/>
      </c>
      <c r="AY228">
        <f t="shared" si="959"/>
        <v>0</v>
      </c>
      <c r="AZ228" s="70" t="str">
        <f t="shared" si="1002"/>
        <v/>
      </c>
      <c r="BB228" s="69" t="str">
        <f>IFERROR(IF(Q228="Language",VLOOKUP(R228,[1]Cultures!$B$4:$N$218,MATCH(Culture,[1]Cultures!$B$3:$N$3,0),FALSE),VLOOKUP(Q228,[1]Cultures!$B$4:$O$212,MATCH(Culture,[1]Cultures!$B$3:$O$3,0),FALSE)),"- -")</f>
        <v>- -</v>
      </c>
      <c r="BD228">
        <f t="shared" ca="1" si="1264"/>
        <v>0</v>
      </c>
      <c r="BE228" t="str">
        <f t="shared" si="1211"/>
        <v/>
      </c>
      <c r="BI228" s="7" t="str">
        <f t="shared" si="1003"/>
        <v>- -</v>
      </c>
      <c r="BK228" s="7"/>
      <c r="BL228" s="70">
        <f t="shared" si="960"/>
        <v>0</v>
      </c>
      <c r="BN228" s="69">
        <f>IFERROR(VLOOKUP(V228,Charts!$BT$2:$BV$14,3,FALSE),"- -")</f>
        <v>0.76923076923076927</v>
      </c>
      <c r="BO228" s="85">
        <f t="shared" ca="1" si="966"/>
        <v>1.7370708101404708</v>
      </c>
      <c r="BP228" s="70">
        <f t="shared" ca="1" si="1212"/>
        <v>173</v>
      </c>
      <c r="BR228" s="7">
        <v>227</v>
      </c>
      <c r="BS228" s="9" t="str">
        <f ca="1">VLOOKUP(BR228,$O$3:$R$568,4,FALSE)</f>
        <v>Healing</v>
      </c>
      <c r="BT228" s="7" t="str">
        <f ca="1">VLOOKUP(BS228,$R$3:$V$568,5,FALSE)</f>
        <v>4 / 6</v>
      </c>
      <c r="BU228" s="7">
        <f ca="1">VLOOKUP(BT228,Charts!$BT$2:$BV$14,3,FALSE)</f>
        <v>0.53846153846153844</v>
      </c>
      <c r="BV228" s="7" t="str">
        <f t="shared" ca="1" si="1005"/>
        <v>4</v>
      </c>
      <c r="BW228" s="7" t="str">
        <f t="shared" ca="1" si="1006"/>
        <v>6</v>
      </c>
      <c r="BY228" s="7">
        <f t="shared" ca="1" si="1007"/>
        <v>0.72346212178754132</v>
      </c>
      <c r="BZ228" s="7">
        <f t="shared" ca="1" si="1008"/>
        <v>-0.18500058332600289</v>
      </c>
      <c r="CA228" s="7">
        <f t="shared" ca="1" si="1009"/>
        <v>0</v>
      </c>
      <c r="CB228" s="7">
        <f t="shared" ca="1" si="1010"/>
        <v>0</v>
      </c>
      <c r="CC228" s="7" t="str">
        <f ca="1">IFERROR(IF(CC227+CB228&gt;CD$4,CC227,CC227+CB228),"")</f>
        <v/>
      </c>
      <c r="CD228" s="7">
        <f t="shared" ca="1" si="1213"/>
        <v>0</v>
      </c>
      <c r="CE228" s="7">
        <f t="shared" ca="1" si="1011"/>
        <v>0.26226806830038407</v>
      </c>
      <c r="CF228" s="7">
        <f t="shared" ca="1" si="1012"/>
        <v>0.27619347016115436</v>
      </c>
      <c r="CG228" s="7">
        <f t="shared" ca="1" si="1013"/>
        <v>1</v>
      </c>
      <c r="CH228" s="7" t="str">
        <f t="shared" ca="1" si="1014"/>
        <v>4</v>
      </c>
      <c r="CI228" s="7" t="str">
        <f ca="1">IFERROR(IF(CI227+CH228&gt;CJ$4,CI227,CI227+CH228),"")</f>
        <v/>
      </c>
      <c r="CJ228" s="7">
        <f t="shared" ca="1" si="1214"/>
        <v>0</v>
      </c>
      <c r="CK228" s="7">
        <f t="shared" ca="1" si="1015"/>
        <v>0.6296466117586601</v>
      </c>
      <c r="CL228" s="7">
        <f t="shared" ca="1" si="1016"/>
        <v>-9.1185073297121666E-2</v>
      </c>
      <c r="CM228" s="7">
        <f t="shared" ca="1" si="1017"/>
        <v>0</v>
      </c>
      <c r="CN228" s="7">
        <f t="shared" ca="1" si="1018"/>
        <v>0</v>
      </c>
      <c r="CO228" s="7" t="str">
        <f ca="1">IFERROR(IF(CO227+CN228&gt;CP$4,CO227,CO227+CN228),"")</f>
        <v/>
      </c>
      <c r="CP228" s="7">
        <f t="shared" ca="1" si="1215"/>
        <v>0</v>
      </c>
      <c r="CQ228" s="7">
        <f t="shared" ca="1" si="1019"/>
        <v>0.62545922419700761</v>
      </c>
      <c r="CR228" s="7">
        <f t="shared" ca="1" si="1020"/>
        <v>-8.6997685735469177E-2</v>
      </c>
      <c r="CS228" s="7">
        <f t="shared" ca="1" si="1021"/>
        <v>0</v>
      </c>
      <c r="CT228" s="7">
        <f t="shared" ca="1" si="1022"/>
        <v>0</v>
      </c>
      <c r="CU228" s="7" t="str">
        <f ca="1">IFERROR(IF(CU227+CT228&gt;CV$4,CU227,CU227+CT228),"")</f>
        <v/>
      </c>
      <c r="CV228" s="7">
        <f t="shared" ca="1" si="1216"/>
        <v>0</v>
      </c>
      <c r="CW228" s="7">
        <f t="shared" ca="1" si="1023"/>
        <v>0.77175178612540174</v>
      </c>
      <c r="CX228" s="7">
        <f t="shared" ca="1" si="1024"/>
        <v>-0.2332902476638633</v>
      </c>
      <c r="CY228" s="7">
        <f t="shared" ca="1" si="1025"/>
        <v>0</v>
      </c>
      <c r="CZ228" s="7">
        <f t="shared" ca="1" si="1026"/>
        <v>0</v>
      </c>
      <c r="DA228" s="7" t="str">
        <f ca="1">IFERROR(IF(DA227+CZ228&gt;DB$4,DA227,DA227+CZ228),"")</f>
        <v/>
      </c>
      <c r="DB228" s="7">
        <f t="shared" ca="1" si="1217"/>
        <v>0</v>
      </c>
      <c r="DC228" s="7">
        <f t="shared" ca="1" si="1027"/>
        <v>0.17774865890854363</v>
      </c>
      <c r="DD228" s="7">
        <f t="shared" ca="1" si="1028"/>
        <v>0.3607128795529948</v>
      </c>
      <c r="DE228" s="7">
        <f t="shared" ca="1" si="1029"/>
        <v>1</v>
      </c>
      <c r="DF228" s="7" t="str">
        <f t="shared" ca="1" si="1030"/>
        <v>4</v>
      </c>
      <c r="DG228" s="7" t="str">
        <f ca="1">IFERROR(IF(DG227+DF228&gt;DH$4,DG227,DG227+DF228),"")</f>
        <v/>
      </c>
      <c r="DH228" s="7">
        <f t="shared" ca="1" si="1218"/>
        <v>0</v>
      </c>
      <c r="DI228" s="7">
        <f t="shared" ca="1" si="1031"/>
        <v>0.94505157304482523</v>
      </c>
      <c r="DJ228" s="7">
        <f t="shared" ca="1" si="1032"/>
        <v>-0.4065900345832868</v>
      </c>
      <c r="DK228" s="7">
        <f t="shared" ca="1" si="1033"/>
        <v>0</v>
      </c>
      <c r="DL228" s="7">
        <f t="shared" ca="1" si="1034"/>
        <v>0</v>
      </c>
      <c r="DM228" s="7" t="str">
        <f ca="1">IFERROR(IF(DM227+DL228&gt;DN$4,DM227,DM227+DL228),"")</f>
        <v/>
      </c>
      <c r="DN228" s="7">
        <f t="shared" ca="1" si="1219"/>
        <v>0</v>
      </c>
      <c r="DO228" s="7">
        <f t="shared" ca="1" si="1035"/>
        <v>0.74395843746539514</v>
      </c>
      <c r="DP228" s="7">
        <f t="shared" ca="1" si="1036"/>
        <v>-0.2054968990038567</v>
      </c>
      <c r="DQ228" s="7">
        <f t="shared" ca="1" si="1037"/>
        <v>0</v>
      </c>
      <c r="DR228" s="7">
        <f t="shared" ca="1" si="1038"/>
        <v>0</v>
      </c>
      <c r="DS228" s="7" t="str">
        <f ca="1">IFERROR(IF(DS227+DR228&gt;DT$4,DS227,DS227+DR228),"")</f>
        <v/>
      </c>
      <c r="DT228" s="7">
        <f t="shared" ca="1" si="1220"/>
        <v>0</v>
      </c>
      <c r="DU228" s="7">
        <f t="shared" ca="1" si="1039"/>
        <v>0.40395804783031974</v>
      </c>
      <c r="DV228" s="7">
        <f t="shared" ca="1" si="1040"/>
        <v>0.13450349063121869</v>
      </c>
      <c r="DW228" s="7">
        <f t="shared" ca="1" si="1041"/>
        <v>1</v>
      </c>
      <c r="DX228" s="7" t="str">
        <f t="shared" ca="1" si="1042"/>
        <v>4</v>
      </c>
      <c r="DY228" s="7" t="str">
        <f ca="1">IFERROR(IF(DY227+DX228&gt;DZ$4,DY227,DY227+DX228),"")</f>
        <v/>
      </c>
      <c r="DZ228" s="7">
        <f t="shared" ca="1" si="1221"/>
        <v>0</v>
      </c>
      <c r="EA228" s="7">
        <f t="shared" ca="1" si="1043"/>
        <v>0.37050979329002687</v>
      </c>
      <c r="EB228" s="7">
        <f t="shared" ca="1" si="1044"/>
        <v>0.16795174517151157</v>
      </c>
      <c r="EC228" s="7">
        <f t="shared" ca="1" si="1045"/>
        <v>1</v>
      </c>
      <c r="ED228" s="7" t="str">
        <f t="shared" ca="1" si="1046"/>
        <v>4</v>
      </c>
      <c r="EE228" s="7" t="str">
        <f ca="1">IFERROR(IF(EE227+ED228&gt;EF$4,EE227,EE227+ED228),"")</f>
        <v/>
      </c>
      <c r="EF228" s="7">
        <f t="shared" ca="1" si="1222"/>
        <v>0</v>
      </c>
      <c r="EG228" s="7">
        <f t="shared" ca="1" si="1047"/>
        <v>0.72686486398861649</v>
      </c>
      <c r="EH228" s="7">
        <f t="shared" ca="1" si="1048"/>
        <v>-0.18840332552707806</v>
      </c>
      <c r="EI228" s="7">
        <f t="shared" ca="1" si="1049"/>
        <v>0</v>
      </c>
      <c r="EJ228" s="7">
        <f t="shared" ca="1" si="1050"/>
        <v>0</v>
      </c>
      <c r="EK228" s="7" t="str">
        <f ca="1">IFERROR(IF(EK227+EJ228&gt;EL$4,EK227,EK227+EJ228),"")</f>
        <v/>
      </c>
      <c r="EL228" s="7">
        <f t="shared" ca="1" si="1223"/>
        <v>0</v>
      </c>
      <c r="EM228" s="7">
        <f t="shared" ca="1" si="1051"/>
        <v>0.49014980087070548</v>
      </c>
      <c r="EN228" s="7">
        <f t="shared" ca="1" si="1052"/>
        <v>4.8311737590832959E-2</v>
      </c>
      <c r="EO228" s="7">
        <f t="shared" ca="1" si="1053"/>
        <v>1</v>
      </c>
      <c r="EP228" s="7" t="str">
        <f t="shared" ca="1" si="1054"/>
        <v>4</v>
      </c>
      <c r="EQ228" s="7" t="str">
        <f ca="1">IFERROR(IF(EQ227+EP228&gt;ER$4,EQ227,EQ227+EP228),"")</f>
        <v/>
      </c>
      <c r="ER228" s="7">
        <f t="shared" ca="1" si="1224"/>
        <v>0</v>
      </c>
      <c r="ES228" s="7">
        <f t="shared" ca="1" si="1055"/>
        <v>0.14556690565770292</v>
      </c>
      <c r="ET228" s="7">
        <f t="shared" ca="1" si="1056"/>
        <v>0.39289463280383552</v>
      </c>
      <c r="EU228" s="7">
        <f t="shared" ca="1" si="1057"/>
        <v>1</v>
      </c>
      <c r="EV228" s="7" t="str">
        <f t="shared" ca="1" si="1058"/>
        <v>4</v>
      </c>
      <c r="EW228" s="7" t="str">
        <f ca="1">IFERROR(IF(EW227+EV228&gt;EX$4,EW227,EW227+EV228),"")</f>
        <v/>
      </c>
      <c r="EX228" s="7">
        <f t="shared" ca="1" si="1225"/>
        <v>0</v>
      </c>
      <c r="EY228" s="7">
        <f t="shared" ca="1" si="1059"/>
        <v>8.3456972705090227E-2</v>
      </c>
      <c r="EZ228" s="7">
        <f t="shared" ca="1" si="1060"/>
        <v>0.45500456575644821</v>
      </c>
      <c r="FA228" s="7">
        <f t="shared" ca="1" si="1061"/>
        <v>1</v>
      </c>
      <c r="FB228" s="7" t="str">
        <f t="shared" ca="1" si="1062"/>
        <v>4</v>
      </c>
      <c r="FC228" s="7" t="str">
        <f ca="1">IFERROR(IF(FC227+FB228&gt;FD$4,FC227,FC227+FB228),"")</f>
        <v/>
      </c>
      <c r="FD228" s="7">
        <f t="shared" ca="1" si="1226"/>
        <v>0</v>
      </c>
      <c r="FE228" s="7">
        <f t="shared" ca="1" si="1063"/>
        <v>0.35550263066210253</v>
      </c>
      <c r="FF228" s="7">
        <f t="shared" ca="1" si="1064"/>
        <v>0.18295890779943591</v>
      </c>
      <c r="FG228" s="7">
        <f t="shared" ca="1" si="1065"/>
        <v>1</v>
      </c>
      <c r="FH228" s="7" t="str">
        <f t="shared" ca="1" si="1066"/>
        <v>4</v>
      </c>
      <c r="FI228" s="7" t="str">
        <f ca="1">IFERROR(IF(FI227+FH228&gt;FJ$4,FI227,FI227+FH228),"")</f>
        <v/>
      </c>
      <c r="FJ228" s="7">
        <f t="shared" ca="1" si="1227"/>
        <v>0</v>
      </c>
      <c r="FK228" s="7">
        <f t="shared" ca="1" si="1067"/>
        <v>0.77119318297481598</v>
      </c>
      <c r="FL228" s="7">
        <f t="shared" ca="1" si="1068"/>
        <v>-0.23273164451327755</v>
      </c>
      <c r="FM228" s="7">
        <f t="shared" ca="1" si="1069"/>
        <v>0</v>
      </c>
      <c r="FN228" s="7">
        <f t="shared" ca="1" si="1070"/>
        <v>0</v>
      </c>
      <c r="FO228" s="7" t="str">
        <f ca="1">IFERROR(IF(FO227+FN228&gt;FP$4,FO227,FO227+FN228),"")</f>
        <v/>
      </c>
      <c r="FP228" s="7">
        <f t="shared" ca="1" si="1228"/>
        <v>0</v>
      </c>
      <c r="FQ228" s="7">
        <f t="shared" ca="1" si="1071"/>
        <v>0.88743045903464235</v>
      </c>
      <c r="FR228" s="7">
        <f t="shared" ca="1" si="1072"/>
        <v>-0.34896892057310391</v>
      </c>
      <c r="FS228" s="7">
        <f t="shared" ca="1" si="1073"/>
        <v>0</v>
      </c>
      <c r="FT228" s="7">
        <f t="shared" ca="1" si="1074"/>
        <v>0</v>
      </c>
      <c r="FU228" s="7" t="str">
        <f ca="1">IFERROR(IF(FU227+FT228&gt;FV$4,FU227,FU227+FT228),"")</f>
        <v/>
      </c>
      <c r="FV228" s="7">
        <f t="shared" ca="1" si="1229"/>
        <v>0</v>
      </c>
      <c r="FW228" s="7">
        <f t="shared" ca="1" si="1075"/>
        <v>0.73141331385098074</v>
      </c>
      <c r="FX228" s="7">
        <f t="shared" ca="1" si="1076"/>
        <v>-0.1929517753894423</v>
      </c>
      <c r="FY228" s="7">
        <f t="shared" ca="1" si="1077"/>
        <v>0</v>
      </c>
      <c r="FZ228" s="7">
        <f t="shared" ca="1" si="1078"/>
        <v>0</v>
      </c>
      <c r="GA228" s="7" t="str">
        <f ca="1">IFERROR(IF(GA227+FZ228&gt;GB$4,GA227,GA227+FZ228),"")</f>
        <v/>
      </c>
      <c r="GB228" s="7">
        <f t="shared" ca="1" si="1230"/>
        <v>0</v>
      </c>
      <c r="GC228" s="7">
        <f t="shared" ca="1" si="1079"/>
        <v>0.80948487225841259</v>
      </c>
      <c r="GD228" s="7">
        <f t="shared" ca="1" si="1080"/>
        <v>-0.27102333379687416</v>
      </c>
      <c r="GE228" s="7">
        <f t="shared" ca="1" si="1081"/>
        <v>0</v>
      </c>
      <c r="GF228" s="7">
        <f t="shared" ca="1" si="1082"/>
        <v>0</v>
      </c>
      <c r="GG228" s="7" t="str">
        <f ca="1">IFERROR(IF(GG227+GF228&gt;GH$4,GG227,GG227+GF228),"")</f>
        <v/>
      </c>
      <c r="GH228" s="7">
        <f t="shared" ca="1" si="1231"/>
        <v>0</v>
      </c>
      <c r="GI228" s="7">
        <f t="shared" ca="1" si="1083"/>
        <v>0.96806850829429547</v>
      </c>
      <c r="GJ228" s="7">
        <f t="shared" ca="1" si="1084"/>
        <v>-0.42960696983275704</v>
      </c>
      <c r="GK228" s="7">
        <f t="shared" ca="1" si="1085"/>
        <v>0</v>
      </c>
      <c r="GL228" s="7">
        <f t="shared" ca="1" si="1086"/>
        <v>0</v>
      </c>
      <c r="GM228" s="7" t="str">
        <f ca="1">IFERROR(IF(GM227+GL228&gt;GN$4,GM227,GM227+GL228),"")</f>
        <v/>
      </c>
      <c r="GN228" s="7">
        <f t="shared" ca="1" si="1232"/>
        <v>0</v>
      </c>
      <c r="GO228" s="7">
        <f t="shared" ca="1" si="1087"/>
        <v>0.82726431956364643</v>
      </c>
      <c r="GP228" s="7">
        <f t="shared" ca="1" si="1088"/>
        <v>-0.288802781102108</v>
      </c>
      <c r="GQ228" s="7">
        <f t="shared" ca="1" si="1089"/>
        <v>0</v>
      </c>
      <c r="GR228" s="7">
        <f t="shared" ca="1" si="1090"/>
        <v>0</v>
      </c>
      <c r="GS228" s="7" t="str">
        <f ca="1">IFERROR(IF(GS227+GR228&gt;GT$4,GS227,GS227+GR228),"")</f>
        <v/>
      </c>
      <c r="GT228" s="7">
        <f t="shared" ca="1" si="1233"/>
        <v>0</v>
      </c>
      <c r="GU228" s="7">
        <f t="shared" ca="1" si="1091"/>
        <v>6.953495291604328E-2</v>
      </c>
      <c r="GV228" s="7">
        <f t="shared" ca="1" si="1092"/>
        <v>0.46892658554549516</v>
      </c>
      <c r="GW228" s="7">
        <f t="shared" ca="1" si="1093"/>
        <v>1</v>
      </c>
      <c r="GX228" s="7" t="str">
        <f t="shared" ca="1" si="1094"/>
        <v>4</v>
      </c>
      <c r="GY228" s="7" t="str">
        <f ca="1">IFERROR(IF(GY227+GX228&gt;GZ$4,GY227,GY227+GX228),"")</f>
        <v/>
      </c>
      <c r="GZ228" s="7">
        <f t="shared" ca="1" si="1234"/>
        <v>0</v>
      </c>
      <c r="HA228" s="7">
        <f t="shared" ca="1" si="1095"/>
        <v>0.90846450850053106</v>
      </c>
      <c r="HB228" s="7">
        <f t="shared" ca="1" si="1096"/>
        <v>-0.37000297003899263</v>
      </c>
      <c r="HC228" s="7">
        <f t="shared" ca="1" si="1097"/>
        <v>0</v>
      </c>
      <c r="HD228" s="7">
        <f t="shared" ca="1" si="1098"/>
        <v>0</v>
      </c>
      <c r="HE228" s="7" t="str">
        <f ca="1">IFERROR(IF(HE227+HD228&gt;HF$4,HE227,HE227+HD228),"")</f>
        <v/>
      </c>
      <c r="HF228" s="7">
        <f t="shared" ca="1" si="1235"/>
        <v>0</v>
      </c>
      <c r="HG228" s="7">
        <f t="shared" ca="1" si="1099"/>
        <v>0.43903408491752527</v>
      </c>
      <c r="HH228" s="7">
        <f t="shared" ca="1" si="1100"/>
        <v>9.9427453544013167E-2</v>
      </c>
      <c r="HI228" s="7">
        <f t="shared" ca="1" si="1101"/>
        <v>1</v>
      </c>
      <c r="HJ228" s="7" t="str">
        <f t="shared" ca="1" si="1102"/>
        <v>4</v>
      </c>
      <c r="HK228" s="7" t="str">
        <f ca="1">IFERROR(IF(HK227+HJ228&gt;HL$4,HK227,HK227+HJ228),"")</f>
        <v/>
      </c>
      <c r="HL228" s="7">
        <f t="shared" ca="1" si="1236"/>
        <v>0</v>
      </c>
      <c r="HM228" s="7">
        <f t="shared" ca="1" si="1103"/>
        <v>0.46296274353211853</v>
      </c>
      <c r="HN228" s="7">
        <f t="shared" ca="1" si="1104"/>
        <v>7.549879492941991E-2</v>
      </c>
      <c r="HO228" s="7">
        <f t="shared" ca="1" si="1105"/>
        <v>1</v>
      </c>
      <c r="HP228" s="7" t="str">
        <f t="shared" ca="1" si="1106"/>
        <v>4</v>
      </c>
      <c r="HQ228" s="7" t="str">
        <f ca="1">IFERROR(IF(HQ227+HP228&gt;HR$4,HQ227,HQ227+HP228),"")</f>
        <v/>
      </c>
      <c r="HR228" s="7">
        <f t="shared" ca="1" si="1237"/>
        <v>0</v>
      </c>
      <c r="HS228" s="7">
        <f t="shared" ca="1" si="1107"/>
        <v>0.68512313708669303</v>
      </c>
      <c r="HT228" s="7">
        <f t="shared" ca="1" si="1108"/>
        <v>-0.1466615986251546</v>
      </c>
      <c r="HU228" s="7">
        <f t="shared" ca="1" si="1109"/>
        <v>0</v>
      </c>
      <c r="HV228" s="7">
        <f t="shared" ca="1" si="1110"/>
        <v>0</v>
      </c>
      <c r="HW228" s="7" t="str">
        <f ca="1">IFERROR(IF(HW227+HV228&gt;HX$4,HW227,HW227+HV228),"")</f>
        <v/>
      </c>
      <c r="HX228" s="7">
        <f t="shared" ca="1" si="1238"/>
        <v>0</v>
      </c>
      <c r="HY228" s="7">
        <f t="shared" ca="1" si="1111"/>
        <v>0.58430348164320467</v>
      </c>
      <c r="HZ228" s="7">
        <f t="shared" ca="1" si="1112"/>
        <v>-4.5841943181666234E-2</v>
      </c>
      <c r="IA228" s="7">
        <f t="shared" ca="1" si="1113"/>
        <v>0</v>
      </c>
      <c r="IB228" s="7">
        <f t="shared" ca="1" si="1114"/>
        <v>0</v>
      </c>
      <c r="IC228" s="7" t="str">
        <f ca="1">IFERROR(IF(IC227+IB228&gt;ID$4,IC227,IC227+IB228),"")</f>
        <v/>
      </c>
      <c r="ID228" s="7">
        <f t="shared" ca="1" si="1239"/>
        <v>0</v>
      </c>
      <c r="IE228" s="7">
        <f t="shared" ca="1" si="1115"/>
        <v>0.23438409637739821</v>
      </c>
      <c r="IF228" s="7">
        <f t="shared" ca="1" si="1116"/>
        <v>0.30407744208414023</v>
      </c>
      <c r="IG228" s="7">
        <f t="shared" ca="1" si="1117"/>
        <v>1</v>
      </c>
      <c r="IH228" s="7" t="str">
        <f t="shared" ca="1" si="1118"/>
        <v>4</v>
      </c>
      <c r="II228" s="7" t="str">
        <f ca="1">IFERROR(IF(II227+IH228&gt;IJ$4,II227,II227+IH228),"")</f>
        <v/>
      </c>
      <c r="IJ228" s="7">
        <f t="shared" ca="1" si="1240"/>
        <v>0</v>
      </c>
      <c r="IK228" s="7">
        <f t="shared" ca="1" si="1119"/>
        <v>0.54771485691937638</v>
      </c>
      <c r="IL228" s="7">
        <f t="shared" ca="1" si="1120"/>
        <v>-9.2533184578379446E-3</v>
      </c>
      <c r="IM228" s="7">
        <f t="shared" ca="1" si="1121"/>
        <v>0</v>
      </c>
      <c r="IN228" s="7">
        <f t="shared" ca="1" si="1122"/>
        <v>0</v>
      </c>
      <c r="IO228" s="7" t="str">
        <f ca="1">IFERROR(IF(IO227+IN228&gt;IP$4,IO227,IO227+IN228),"")</f>
        <v/>
      </c>
      <c r="IP228" s="7">
        <f t="shared" ca="1" si="1241"/>
        <v>0</v>
      </c>
      <c r="IQ228" s="7">
        <f t="shared" ca="1" si="1123"/>
        <v>0.774417655490243</v>
      </c>
      <c r="IR228" s="7">
        <f t="shared" ca="1" si="1124"/>
        <v>-0.23595611702870456</v>
      </c>
      <c r="IS228" s="7">
        <f t="shared" ca="1" si="1125"/>
        <v>0</v>
      </c>
      <c r="IT228" s="7">
        <f t="shared" ca="1" si="1126"/>
        <v>0</v>
      </c>
      <c r="IU228" s="7" t="str">
        <f ca="1">IFERROR(IF(IU227+IT228&gt;IV$4,IU227,IU227+IT228),"")</f>
        <v/>
      </c>
      <c r="IV228" s="7">
        <f t="shared" ca="1" si="1242"/>
        <v>0</v>
      </c>
      <c r="IW228" s="7">
        <f t="shared" ca="1" si="1127"/>
        <v>0.98671587742598188</v>
      </c>
      <c r="IX228" s="7">
        <f t="shared" ca="1" si="1128"/>
        <v>-0.44825433896444344</v>
      </c>
      <c r="IY228" s="7">
        <f t="shared" ca="1" si="1129"/>
        <v>0</v>
      </c>
      <c r="IZ228" s="7">
        <f t="shared" ca="1" si="1130"/>
        <v>0</v>
      </c>
      <c r="JA228" s="7" t="str">
        <f ca="1">IFERROR(IF(JA227+IZ228&gt;JB$4,JA227,JA227+IZ228),"")</f>
        <v/>
      </c>
      <c r="JB228" s="7">
        <f t="shared" ca="1" si="1243"/>
        <v>0</v>
      </c>
      <c r="JC228" s="7">
        <f t="shared" ca="1" si="1131"/>
        <v>0.34857182439078116</v>
      </c>
      <c r="JD228" s="7">
        <f t="shared" ca="1" si="1132"/>
        <v>0.18988971407075728</v>
      </c>
      <c r="JE228" s="7">
        <f t="shared" ca="1" si="1133"/>
        <v>1</v>
      </c>
      <c r="JF228" s="7" t="str">
        <f t="shared" ca="1" si="1134"/>
        <v>4</v>
      </c>
      <c r="JG228" s="7" t="str">
        <f ca="1">IFERROR(IF(JG227+JF228&gt;JH$4,JG227,JG227+JF228),"")</f>
        <v/>
      </c>
      <c r="JH228" s="7">
        <f t="shared" ca="1" si="1244"/>
        <v>0</v>
      </c>
      <c r="JI228" s="7">
        <f t="shared" ca="1" si="1135"/>
        <v>0.69667838358101619</v>
      </c>
      <c r="JJ228" s="7">
        <f t="shared" ca="1" si="1136"/>
        <v>-0.15821684511947776</v>
      </c>
      <c r="JK228" s="7">
        <f t="shared" ca="1" si="1137"/>
        <v>0</v>
      </c>
      <c r="JL228" s="7">
        <f t="shared" ca="1" si="1138"/>
        <v>0</v>
      </c>
      <c r="JM228" s="7" t="str">
        <f ca="1">IFERROR(IF(JM227+JL228&gt;JN$4,JM227,JM227+JL228),"")</f>
        <v/>
      </c>
      <c r="JN228" s="7">
        <f t="shared" ca="1" si="1245"/>
        <v>0</v>
      </c>
      <c r="JO228" s="7">
        <f t="shared" ca="1" si="1139"/>
        <v>0.92873058648839979</v>
      </c>
      <c r="JP228" s="7">
        <f t="shared" ca="1" si="1140"/>
        <v>-0.39026904802686135</v>
      </c>
      <c r="JQ228" s="7">
        <f t="shared" ca="1" si="1141"/>
        <v>0</v>
      </c>
      <c r="JR228" s="7">
        <f t="shared" ca="1" si="1142"/>
        <v>0</v>
      </c>
      <c r="JS228" s="7" t="str">
        <f ca="1">IFERROR(IF(JS227+JR228&gt;JT$4,JS227,JS227+JR228),"")</f>
        <v/>
      </c>
      <c r="JT228" s="7">
        <f t="shared" ca="1" si="1246"/>
        <v>0</v>
      </c>
      <c r="JU228" s="7">
        <f t="shared" ca="1" si="1143"/>
        <v>0.54522981312497243</v>
      </c>
      <c r="JV228" s="7">
        <f t="shared" ca="1" si="1144"/>
        <v>-6.768274663433993E-3</v>
      </c>
      <c r="JW228" s="7">
        <f t="shared" ca="1" si="1145"/>
        <v>0</v>
      </c>
      <c r="JX228" s="7">
        <f t="shared" ca="1" si="1146"/>
        <v>0</v>
      </c>
      <c r="JY228" s="7" t="str">
        <f ca="1">IFERROR(IF(JY227+JX228&gt;JZ$4,JY227,JY227+JX228),"")</f>
        <v/>
      </c>
      <c r="JZ228" s="7">
        <f t="shared" ca="1" si="1247"/>
        <v>0</v>
      </c>
      <c r="KA228" s="7">
        <f t="shared" ca="1" si="1147"/>
        <v>0.80725988723653608</v>
      </c>
      <c r="KB228" s="7">
        <f t="shared" ca="1" si="1148"/>
        <v>-0.26879834877499764</v>
      </c>
      <c r="KC228" s="7">
        <f t="shared" ca="1" si="1149"/>
        <v>0</v>
      </c>
      <c r="KD228" s="7">
        <f t="shared" ca="1" si="1150"/>
        <v>0</v>
      </c>
      <c r="KE228" s="7" t="str">
        <f ca="1">IFERROR(IF(KE227+KD228&gt;KF$4,KE227,KE227+KD228),"")</f>
        <v/>
      </c>
      <c r="KF228" s="7">
        <f t="shared" ca="1" si="1248"/>
        <v>0</v>
      </c>
      <c r="KG228" s="7">
        <f t="shared" ca="1" si="1151"/>
        <v>0.4221301314567889</v>
      </c>
      <c r="KH228" s="7">
        <f t="shared" ca="1" si="1152"/>
        <v>0.11633140700474953</v>
      </c>
      <c r="KI228" s="7">
        <f t="shared" ca="1" si="1153"/>
        <v>1</v>
      </c>
      <c r="KJ228" s="7" t="str">
        <f t="shared" ca="1" si="1154"/>
        <v>4</v>
      </c>
      <c r="KK228" s="7" t="str">
        <f ca="1">IFERROR(IF(KK227+KJ228&gt;KL$4,KK227,KK227+KJ228),"")</f>
        <v/>
      </c>
      <c r="KL228" s="7">
        <f t="shared" ca="1" si="1249"/>
        <v>0</v>
      </c>
      <c r="KM228" s="7">
        <f t="shared" ca="1" si="1155"/>
        <v>0.2883627821528163</v>
      </c>
      <c r="KN228" s="7">
        <f t="shared" ca="1" si="1156"/>
        <v>0.25009875630872214</v>
      </c>
      <c r="KO228" s="7">
        <f t="shared" ca="1" si="1157"/>
        <v>1</v>
      </c>
      <c r="KP228" s="7" t="str">
        <f t="shared" ca="1" si="1158"/>
        <v>4</v>
      </c>
      <c r="KQ228" s="7" t="str">
        <f ca="1">IFERROR(IF(KQ227+KP228&gt;KR$4,KQ227,KQ227+KP228),"")</f>
        <v/>
      </c>
      <c r="KR228" s="7">
        <f t="shared" ca="1" si="1250"/>
        <v>0</v>
      </c>
      <c r="KS228" s="7">
        <f t="shared" ca="1" si="1159"/>
        <v>0.61176098886318908</v>
      </c>
      <c r="KT228" s="7">
        <f t="shared" ca="1" si="1160"/>
        <v>-7.3299450401650645E-2</v>
      </c>
      <c r="KU228" s="7">
        <f t="shared" ca="1" si="1161"/>
        <v>0</v>
      </c>
      <c r="KV228" s="7">
        <f t="shared" ca="1" si="1162"/>
        <v>0</v>
      </c>
      <c r="KW228" s="7" t="str">
        <f ca="1">IFERROR(IF(KW227+KV228&gt;KX$4,KW227,KW227+KV228),"")</f>
        <v/>
      </c>
      <c r="KX228" s="7">
        <f t="shared" ca="1" si="1251"/>
        <v>0</v>
      </c>
      <c r="KY228" s="7">
        <f t="shared" ca="1" si="1163"/>
        <v>0.57256572775416037</v>
      </c>
      <c r="KZ228" s="7">
        <f t="shared" ca="1" si="1164"/>
        <v>-3.4104189292621934E-2</v>
      </c>
      <c r="LA228" s="7">
        <f t="shared" ca="1" si="1165"/>
        <v>0</v>
      </c>
      <c r="LB228" s="7">
        <f t="shared" ca="1" si="1166"/>
        <v>0</v>
      </c>
      <c r="LC228" s="7" t="str">
        <f ca="1">IFERROR(IF(LC227+LB228&gt;LD$4,LC227,LC227+LB228),"")</f>
        <v/>
      </c>
      <c r="LD228" s="7">
        <f t="shared" ca="1" si="1252"/>
        <v>0</v>
      </c>
      <c r="LE228" s="7">
        <f t="shared" ca="1" si="1167"/>
        <v>0.48357823134589462</v>
      </c>
      <c r="LF228" s="7">
        <f t="shared" ca="1" si="1168"/>
        <v>5.488330711564382E-2</v>
      </c>
      <c r="LG228" s="7">
        <f t="shared" ca="1" si="1169"/>
        <v>1</v>
      </c>
      <c r="LH228" s="7" t="str">
        <f t="shared" ca="1" si="1170"/>
        <v>4</v>
      </c>
      <c r="LI228" s="7" t="str">
        <f ca="1">IFERROR(IF(LI227+LH228&gt;LJ$4,LI227,LI227+LH228),"")</f>
        <v/>
      </c>
      <c r="LJ228" s="7">
        <f t="shared" ca="1" si="1253"/>
        <v>0</v>
      </c>
      <c r="LK228" s="7">
        <f t="shared" ca="1" si="1171"/>
        <v>0.25512717432534648</v>
      </c>
      <c r="LL228" s="7">
        <f t="shared" ca="1" si="1172"/>
        <v>0.28333436413619195</v>
      </c>
      <c r="LM228" s="7">
        <f t="shared" ca="1" si="1173"/>
        <v>1</v>
      </c>
      <c r="LN228" s="7" t="str">
        <f t="shared" ca="1" si="1174"/>
        <v>4</v>
      </c>
      <c r="LO228" s="7" t="str">
        <f ca="1">IFERROR(IF(LO227+LN228&gt;LP$4,LO227,LO227+LN228),"")</f>
        <v/>
      </c>
      <c r="LP228" s="7">
        <f t="shared" ca="1" si="1254"/>
        <v>0</v>
      </c>
      <c r="LQ228" s="7">
        <f t="shared" ca="1" si="1175"/>
        <v>0.70178532271896354</v>
      </c>
      <c r="LR228" s="7">
        <f t="shared" ca="1" si="1176"/>
        <v>-0.16332378425742511</v>
      </c>
      <c r="LS228" s="7">
        <f t="shared" ca="1" si="1177"/>
        <v>0</v>
      </c>
      <c r="LT228" s="7">
        <f t="shared" ca="1" si="1178"/>
        <v>0</v>
      </c>
      <c r="LU228" s="7" t="str">
        <f ca="1">IFERROR(IF(LU227+LT228&gt;LV$4,LU227,LU227+LT228),"")</f>
        <v/>
      </c>
      <c r="LV228" s="7">
        <f t="shared" ca="1" si="1255"/>
        <v>0</v>
      </c>
      <c r="LW228" s="7">
        <f t="shared" ca="1" si="1179"/>
        <v>0.39075730163563815</v>
      </c>
      <c r="LX228" s="7">
        <f t="shared" ca="1" si="1180"/>
        <v>0.14770423682590028</v>
      </c>
      <c r="LY228" s="7">
        <f t="shared" ca="1" si="1181"/>
        <v>1</v>
      </c>
      <c r="LZ228" s="7" t="str">
        <f t="shared" ca="1" si="1182"/>
        <v>4</v>
      </c>
      <c r="MA228" s="7" t="str">
        <f ca="1">IFERROR(IF(MA227+LZ228&gt;MB$4,MA227,MA227+LZ228),"")</f>
        <v/>
      </c>
      <c r="MB228" s="7">
        <f t="shared" ca="1" si="1256"/>
        <v>0</v>
      </c>
      <c r="MC228" s="7">
        <f t="shared" ca="1" si="1183"/>
        <v>4.1894985441637278E-4</v>
      </c>
      <c r="MD228" s="7">
        <f t="shared" ca="1" si="1184"/>
        <v>0.53804258860712206</v>
      </c>
      <c r="ME228" s="7">
        <f t="shared" ca="1" si="1185"/>
        <v>1</v>
      </c>
      <c r="MF228" s="7" t="str">
        <f t="shared" ca="1" si="1186"/>
        <v>4</v>
      </c>
      <c r="MG228" s="7" t="str">
        <f ca="1">IFERROR(IF(MG227+MF228&gt;MH$4,MG227,MG227+MF228),"")</f>
        <v/>
      </c>
      <c r="MH228" s="7">
        <f t="shared" ca="1" si="1257"/>
        <v>0</v>
      </c>
      <c r="MI228" s="7">
        <f t="shared" ca="1" si="1187"/>
        <v>0.71894353747440665</v>
      </c>
      <c r="MJ228" s="7">
        <f t="shared" ca="1" si="1188"/>
        <v>-0.18048199901286821</v>
      </c>
      <c r="MK228" s="7">
        <f t="shared" ca="1" si="1189"/>
        <v>0</v>
      </c>
      <c r="ML228" s="7">
        <f t="shared" ca="1" si="1190"/>
        <v>0</v>
      </c>
      <c r="MM228" s="7" t="str">
        <f ca="1">IFERROR(IF(MM227+ML228&gt;MN$4,MM227,MM227+ML228),"")</f>
        <v/>
      </c>
      <c r="MN228" s="7">
        <f t="shared" ca="1" si="1258"/>
        <v>0</v>
      </c>
      <c r="MO228" s="7">
        <f t="shared" ca="1" si="1191"/>
        <v>0.20335925348686146</v>
      </c>
      <c r="MP228" s="7">
        <f t="shared" ca="1" si="1192"/>
        <v>0.33510228497467698</v>
      </c>
      <c r="MQ228" s="7">
        <f t="shared" ca="1" si="1193"/>
        <v>1</v>
      </c>
      <c r="MR228" s="7" t="str">
        <f t="shared" ca="1" si="1194"/>
        <v>4</v>
      </c>
      <c r="MS228" s="7" t="str">
        <f ca="1">IFERROR(IF(MS227+MR228&gt;MT$4,MS227,MS227+MR228),"")</f>
        <v/>
      </c>
      <c r="MT228" s="7">
        <f t="shared" ca="1" si="1259"/>
        <v>0</v>
      </c>
      <c r="MU228" s="7">
        <f t="shared" ca="1" si="1195"/>
        <v>0.15915581239488874</v>
      </c>
      <c r="MV228" s="7">
        <f t="shared" ca="1" si="1196"/>
        <v>0.3793057260666497</v>
      </c>
      <c r="MW228" s="7">
        <f t="shared" ca="1" si="1197"/>
        <v>1</v>
      </c>
      <c r="MX228" s="7" t="str">
        <f t="shared" ca="1" si="1198"/>
        <v>4</v>
      </c>
      <c r="MY228" s="7" t="str">
        <f ca="1">IFERROR(IF(MY227+MX228&gt;MZ$4,MY227,MY227+MX228),"")</f>
        <v/>
      </c>
      <c r="MZ228" s="7">
        <f t="shared" ca="1" si="1260"/>
        <v>0</v>
      </c>
      <c r="NA228" s="7">
        <f t="shared" ca="1" si="1199"/>
        <v>0.20880094594566934</v>
      </c>
      <c r="NB228" s="7">
        <f t="shared" ca="1" si="1200"/>
        <v>0.3296605925158691</v>
      </c>
      <c r="NC228" s="7">
        <f t="shared" ca="1" si="1201"/>
        <v>1</v>
      </c>
      <c r="ND228" s="7" t="str">
        <f t="shared" ca="1" si="1202"/>
        <v>4</v>
      </c>
      <c r="NE228" s="7" t="str">
        <f ca="1">IFERROR(IF(NE227+ND228&gt;NF$4,NE227,NE227+ND228),"")</f>
        <v/>
      </c>
      <c r="NF228" s="7">
        <f t="shared" ca="1" si="1261"/>
        <v>0</v>
      </c>
      <c r="NG228" s="7">
        <f t="shared" ca="1" si="1203"/>
        <v>0.76945760108281624</v>
      </c>
      <c r="NH228" s="7">
        <f t="shared" ca="1" si="1204"/>
        <v>-0.23099606262127781</v>
      </c>
      <c r="NI228" s="7">
        <f t="shared" ca="1" si="1205"/>
        <v>0</v>
      </c>
      <c r="NJ228" s="7">
        <f t="shared" ca="1" si="1206"/>
        <v>0</v>
      </c>
      <c r="NK228" s="7" t="str">
        <f ca="1">IFERROR(IF(NK227+NJ228&gt;NL$4,NK227,NK227+NJ228),"")</f>
        <v/>
      </c>
      <c r="NL228" s="7">
        <f t="shared" ca="1" si="1262"/>
        <v>0</v>
      </c>
      <c r="NM228" s="7">
        <f t="shared" ca="1" si="1207"/>
        <v>0.9549221539405891</v>
      </c>
      <c r="NN228" s="7">
        <f t="shared" ca="1" si="1208"/>
        <v>-0.41646061547905067</v>
      </c>
      <c r="NO228" s="7">
        <f t="shared" ca="1" si="1209"/>
        <v>0</v>
      </c>
      <c r="NP228" s="7">
        <f t="shared" ca="1" si="1210"/>
        <v>0</v>
      </c>
      <c r="NQ228" s="7" t="str">
        <f ca="1">IFERROR(IF(NQ227+NP228&gt;NR$4,NQ227,NQ227+NP228),"")</f>
        <v/>
      </c>
      <c r="NR228" s="7">
        <f t="shared" ca="1" si="1263"/>
        <v>0</v>
      </c>
      <c r="NT228">
        <v>230</v>
      </c>
      <c r="NU228" s="7" t="s">
        <v>19</v>
      </c>
      <c r="NV228" s="7" t="str">
        <f t="shared" ca="1" si="967"/>
        <v/>
      </c>
      <c r="NW228" s="7" t="str">
        <f t="shared" ca="1" si="961"/>
        <v/>
      </c>
      <c r="NX228" t="str">
        <f ca="1">IFERROR(VLOOKUP(NT228,$K$3:$AK$568,8,FALSE),"")</f>
        <v/>
      </c>
      <c r="NY228" t="str">
        <f ca="1">IFERROR(VLOOKUP(NT228,$K$3:$AK$568,9,FALSE),"")</f>
        <v/>
      </c>
      <c r="NZ228" s="7" t="str">
        <f ca="1">IFERROR(VLOOKUP(NT228,$K$3:$AK$568,27,FALSE),"")</f>
        <v/>
      </c>
      <c r="OB228">
        <v>230</v>
      </c>
      <c r="OC228" s="7" t="s">
        <v>19</v>
      </c>
      <c r="OD228" t="e">
        <f t="shared" ca="1" si="968"/>
        <v>#N/A</v>
      </c>
      <c r="OE228" s="7" t="str">
        <f t="shared" ca="1" si="969"/>
        <v/>
      </c>
      <c r="OF228" s="7" t="str">
        <f t="shared" ca="1" si="970"/>
        <v/>
      </c>
      <c r="OG228" t="str">
        <f t="shared" ca="1" si="971"/>
        <v/>
      </c>
      <c r="OI228">
        <v>230</v>
      </c>
      <c r="OJ228" s="7" t="s">
        <v>19</v>
      </c>
      <c r="OK228" s="7" t="str">
        <f t="shared" ca="1" si="972"/>
        <v/>
      </c>
      <c r="OL228" s="7" t="str">
        <f t="shared" ca="1" si="973"/>
        <v/>
      </c>
      <c r="OM228" t="str">
        <f ca="1">IFERROR(VLOOKUP(OI228,$L$3:$AK$568,7,FALSE),"")</f>
        <v/>
      </c>
      <c r="ON228" t="str">
        <f ca="1">IFERROR(VLOOKUP(OI228,$L$3:$AK$568,8,FALSE),"")</f>
        <v/>
      </c>
      <c r="OO228" s="7" t="str">
        <f ca="1">IFERROR(VLOOKUP(OI228,$L$3:$AK$568,26,FALSE),"")</f>
        <v/>
      </c>
      <c r="OQ228">
        <v>230</v>
      </c>
      <c r="OR228" s="7" t="s">
        <v>19</v>
      </c>
      <c r="OS228" t="e">
        <f t="shared" ca="1" si="974"/>
        <v>#N/A</v>
      </c>
      <c r="OT228" s="7" t="str">
        <f t="shared" ca="1" si="975"/>
        <v/>
      </c>
      <c r="OU228" s="7" t="str">
        <f t="shared" ca="1" si="976"/>
        <v/>
      </c>
      <c r="OV228" t="str">
        <f t="shared" ca="1" si="977"/>
        <v/>
      </c>
      <c r="OX228">
        <v>230</v>
      </c>
      <c r="OY228" s="7" t="s">
        <v>19</v>
      </c>
      <c r="OZ228" s="7" t="str">
        <f t="shared" ca="1" si="978"/>
        <v/>
      </c>
      <c r="PA228" s="7" t="str">
        <f t="shared" ca="1" si="979"/>
        <v/>
      </c>
      <c r="PB228" t="str">
        <f ca="1">IFERROR(VLOOKUP(OX228,$M$3:$AK$568,6,FALSE),"")</f>
        <v/>
      </c>
      <c r="PC228" t="str">
        <f ca="1">IFERROR(VLOOKUP(OX228,$M$3:$AK$568,7,FALSE),"")</f>
        <v/>
      </c>
      <c r="PD228" s="7" t="str">
        <f ca="1">IFERROR(VLOOKUP(OX228,$M$3:$AK$568,25,FALSE),"")</f>
        <v/>
      </c>
      <c r="PF228">
        <v>230</v>
      </c>
      <c r="PG228" s="7" t="s">
        <v>19</v>
      </c>
      <c r="PH228" t="e">
        <f t="shared" ca="1" si="980"/>
        <v>#N/A</v>
      </c>
      <c r="PI228" s="7" t="str">
        <f t="shared" ca="1" si="981"/>
        <v/>
      </c>
      <c r="PJ228" s="7" t="str">
        <f t="shared" ca="1" si="982"/>
        <v/>
      </c>
      <c r="PK228" t="str">
        <f t="shared" ca="1" si="983"/>
        <v/>
      </c>
      <c r="PM228">
        <v>230</v>
      </c>
      <c r="PN228" s="7" t="s">
        <v>19</v>
      </c>
      <c r="PO228" s="202" t="str">
        <f t="shared" ca="1" si="984"/>
        <v/>
      </c>
      <c r="PP228" s="7" t="str">
        <f t="shared" ca="1" si="985"/>
        <v/>
      </c>
      <c r="PQ228" t="str">
        <f ca="1">IFERROR(VLOOKUP(PM228,$G$325:$R$409,12,FALSE),"")</f>
        <v/>
      </c>
      <c r="PR228" t="e">
        <f ca="1">VLOOKUP(PM228,$G$324:$Q$409,11,FALSE)</f>
        <v>#N/A</v>
      </c>
      <c r="PS228" s="7" t="str">
        <f ca="1">VLOOKUP(PQ228,$R$325:$Y$409,8,FALSE)</f>
        <v>- -</v>
      </c>
      <c r="PT228" s="7">
        <f ca="1">ReSt</f>
        <v>-4</v>
      </c>
      <c r="PU228" s="7" t="e">
        <f t="shared" ca="1" si="986"/>
        <v>#N/A</v>
      </c>
      <c r="PV228" s="7" t="e">
        <f t="shared" ca="1" si="987"/>
        <v>#N/A</v>
      </c>
      <c r="PW228" s="7" t="str">
        <f ca="1">VLOOKUP(PQ228,$R$325:$AK$409,8,FALSE)</f>
        <v>- -</v>
      </c>
      <c r="PX228" s="7"/>
      <c r="PY228">
        <v>230</v>
      </c>
      <c r="PZ228" s="7" t="s">
        <v>19</v>
      </c>
      <c r="QA228" t="str">
        <f t="shared" ca="1" si="988"/>
        <v/>
      </c>
      <c r="QB228" s="7" t="str">
        <f t="shared" ca="1" si="989"/>
        <v/>
      </c>
      <c r="QC228" s="7" t="str">
        <f t="shared" ca="1" si="990"/>
        <v/>
      </c>
      <c r="QD228" t="str">
        <f t="shared" ca="1" si="991"/>
        <v/>
      </c>
      <c r="QF228">
        <v>230</v>
      </c>
      <c r="QG228" s="7" t="s">
        <v>19</v>
      </c>
      <c r="QH228" s="7" t="str">
        <f t="shared" ca="1" si="992"/>
        <v/>
      </c>
      <c r="QI228" s="7" t="e">
        <f t="shared" ca="1" si="993"/>
        <v>#VALUE!</v>
      </c>
      <c r="QJ228" t="e">
        <f t="shared" ca="1" si="994"/>
        <v>#N/A</v>
      </c>
      <c r="QK228" s="7" t="e">
        <f t="shared" ca="1" si="995"/>
        <v>#N/A</v>
      </c>
      <c r="QM228">
        <v>230</v>
      </c>
      <c r="QN228" s="7" t="s">
        <v>19</v>
      </c>
      <c r="QO228" t="str">
        <f t="shared" ca="1" si="996"/>
        <v/>
      </c>
      <c r="QP228" s="7" t="str">
        <f t="shared" ca="1" si="997"/>
        <v/>
      </c>
      <c r="QQ228" t="str">
        <f t="shared" ca="1" si="998"/>
        <v/>
      </c>
    </row>
    <row r="229" spans="1:459" x14ac:dyDescent="0.25">
      <c r="A229" s="240" t="str">
        <f>IF('Character Sheet'!$B$4="Creature","N","Y")</f>
        <v>Y</v>
      </c>
      <c r="C229" s="75"/>
      <c r="D229" s="76"/>
      <c r="F229" s="75"/>
      <c r="G229" s="76"/>
      <c r="I229" s="75"/>
      <c r="J229" s="85"/>
      <c r="K229" s="85">
        <f t="shared" ca="1" si="962"/>
        <v>7</v>
      </c>
      <c r="L229" s="85">
        <f t="shared" ca="1" si="1265"/>
        <v>1</v>
      </c>
      <c r="M229" s="70">
        <f t="shared" ref="M229:M292" ca="1" si="1270">IF(Y229="- -",M228,IF(I229="*",M228,IF(K229&gt;K228,M228,IF(L229&gt;L228,M228,IF(J229="Y",M228+1,IF(J229="N",M228,IF(Y229=0,M228,M228+1)))))))</f>
        <v>10</v>
      </c>
      <c r="O229" s="222">
        <f t="shared" ca="1" si="963"/>
        <v>349</v>
      </c>
      <c r="Q229" s="7" t="s">
        <v>1744</v>
      </c>
      <c r="R229" s="9" t="s">
        <v>1490</v>
      </c>
      <c r="S229" s="9" t="s">
        <v>1981</v>
      </c>
      <c r="T229" s="61" t="str">
        <f>SUBSTITUTE(IFERROR(IFERROR(VLOOKUP(R229,'[1]Skill Statistics'!$A$3:$C$513,2,FALSE),VLOOKUP(Q229,'[1]Skill Statistics'!$A$3:$C$513,2,FALSE)),T228),"R*","ReSt")</f>
        <v>Me/Me</v>
      </c>
      <c r="U229" s="61" t="str">
        <f>IFERROR(IFERROR(VLOOKUP(R229,'[1]Skill Statistics'!$A$3:$C$513,3,FALSE),VLOOKUP(Q229,'[1]Skill Statistics'!$A$3:$C$513,3,FALSE)),U228)</f>
        <v>Re</v>
      </c>
      <c r="V229" s="61" t="str">
        <f>IF(ISNUMBER(SEARCH("Category",R229)),"- -",IFERROR(IFERROR(VLOOKUP(Q229,[1]Professions!$A$4:$AM$288,MATCH(Profession,[1]Professions!$A$1:$AM$1,0),FALSE),VLOOKUP(Q229,Calculations!$B$91:$I$95,8,FALSE)),"- -"))</f>
        <v>2 / 4</v>
      </c>
      <c r="W229" s="60">
        <f t="shared" si="964"/>
        <v>0</v>
      </c>
      <c r="X229" s="7">
        <f ca="1">IFERROR(VLOOKUP(R229,$BS$6:$NR$519,MATCH(ActualLevel,$BS$3:$NR$3,0),FALSE),"- -")</f>
        <v>0</v>
      </c>
      <c r="Y229" s="7">
        <f t="shared" ca="1" si="1269"/>
        <v>0</v>
      </c>
      <c r="Z229" s="7">
        <f ca="1">IFERROR(VLOOKUP(Y229,Charts!$BQ$2:$BR$52,2,FALSE),"- -")</f>
        <v>-25</v>
      </c>
      <c r="AA229" s="7">
        <f t="shared" ca="1" si="1000"/>
        <v>3</v>
      </c>
      <c r="AB229" s="7">
        <f t="shared" ca="1" si="1266"/>
        <v>0</v>
      </c>
      <c r="AC229" s="7"/>
      <c r="AD229" s="7"/>
      <c r="AE229" s="7"/>
      <c r="AF229" s="7"/>
      <c r="AG229" s="7"/>
      <c r="AH229" s="43"/>
      <c r="AI229" s="7"/>
      <c r="AJ229" s="7"/>
      <c r="AK229" s="7">
        <f t="shared" ca="1" si="1001"/>
        <v>-22</v>
      </c>
      <c r="AL229" s="7"/>
      <c r="AM229" s="69">
        <f>IFERROR(VLOOKUP(R229,'[1]Skill Statistics'!$A$3:$AN$513,MATCH(Profession,'[1]Skill Statistics'!$A$2:$AN$2,0),FALSE),0)</f>
        <v>0</v>
      </c>
      <c r="AN229" s="85">
        <f>IFERROR(VLOOKUP(Q229,'[1]Skill Statistics'!$A$3:$BK$513,MATCH(Archetype,'[1]Skill Statistics'!$A$2:$BK$2,0),FALSE),0)</f>
        <v>0</v>
      </c>
      <c r="AO229" s="85">
        <f>IFERROR(VLOOKUP(Q229,'[1]Skill Statistics'!$A$3:$BB$513,MATCH(Race,'[1]Skill Statistics'!$A$2:$BB$2,0),FALSE),0)</f>
        <v>0</v>
      </c>
      <c r="AP229" s="85">
        <f t="shared" ca="1" si="965"/>
        <v>0.3</v>
      </c>
      <c r="AQ229" s="70"/>
      <c r="AS229" s="69">
        <f>IFERROR(VLOOKUP(Q229,'[1]Professional Skills'!$A$4:$AM$288,MATCH(Profession,'[1]Professional Skills'!$A$3:$AM$3,0),FALSE),"- -")</f>
        <v>0</v>
      </c>
      <c r="AT229" t="s">
        <v>1812</v>
      </c>
      <c r="AU229" s="7" t="str">
        <f t="shared" si="1268"/>
        <v/>
      </c>
      <c r="AV229" s="7">
        <f t="shared" ca="1" si="1267"/>
        <v>0</v>
      </c>
      <c r="AW229" t="str">
        <f t="shared" si="1004"/>
        <v/>
      </c>
      <c r="AX229" t="str">
        <f>IFERROR(_xlfn.RANK.EQ(AW229,$AW$5:$AW$568),"")</f>
        <v/>
      </c>
      <c r="AY229">
        <f t="shared" si="959"/>
        <v>0</v>
      </c>
      <c r="AZ229" s="70" t="str">
        <f t="shared" si="1002"/>
        <v/>
      </c>
      <c r="BB229" s="69" t="str">
        <f>IFERROR(IF(Q229="Language",VLOOKUP(R229,[1]Cultures!$B$4:$N$218,MATCH(Culture,[1]Cultures!$B$3:$N$3,0),FALSE),VLOOKUP(Q229,[1]Cultures!$B$4:$O$212,MATCH(Culture,[1]Cultures!$B$3:$O$3,0),FALSE)),"- -")</f>
        <v>- -</v>
      </c>
      <c r="BD229">
        <f t="shared" ca="1" si="1264"/>
        <v>0</v>
      </c>
      <c r="BE229" t="str">
        <f t="shared" si="1211"/>
        <v/>
      </c>
      <c r="BI229" s="7" t="str">
        <f t="shared" si="1003"/>
        <v>- -</v>
      </c>
      <c r="BK229" s="7"/>
      <c r="BL229" s="70">
        <f t="shared" si="960"/>
        <v>0</v>
      </c>
      <c r="BN229" s="69">
        <f>IFERROR(VLOOKUP(V229,Charts!$BT$2:$BV$14,3,FALSE),"- -")</f>
        <v>0.76923076923076927</v>
      </c>
      <c r="BO229" s="85">
        <f t="shared" ca="1" si="966"/>
        <v>1.1414717008193642</v>
      </c>
      <c r="BP229" s="70">
        <f t="shared" ca="1" si="1212"/>
        <v>349</v>
      </c>
      <c r="BR229" s="7">
        <v>228</v>
      </c>
      <c r="BS229" s="9" t="str">
        <f ca="1">VLOOKUP(BR229,$O$3:$R$568,4,FALSE)</f>
        <v>Electronic Technics</v>
      </c>
      <c r="BT229" s="7" t="str">
        <f ca="1">VLOOKUP(BS229,$R$3:$V$568,5,FALSE)</f>
        <v>5 / 7</v>
      </c>
      <c r="BU229" s="7">
        <f ca="1">VLOOKUP(BT229,Charts!$BT$2:$BV$14,3,FALSE)</f>
        <v>0.46153846153846156</v>
      </c>
      <c r="BV229" s="7" t="str">
        <f t="shared" ca="1" si="1005"/>
        <v>5</v>
      </c>
      <c r="BW229" s="7" t="str">
        <f t="shared" ca="1" si="1006"/>
        <v>7</v>
      </c>
      <c r="BY229" s="7">
        <f t="shared" ca="1" si="1007"/>
        <v>0.84605705698755207</v>
      </c>
      <c r="BZ229" s="7">
        <f t="shared" ca="1" si="1008"/>
        <v>-0.38451859544909051</v>
      </c>
      <c r="CA229" s="7">
        <f t="shared" ca="1" si="1009"/>
        <v>0</v>
      </c>
      <c r="CB229" s="7">
        <f t="shared" ca="1" si="1010"/>
        <v>0</v>
      </c>
      <c r="CC229" s="7" t="str">
        <f ca="1">IFERROR(IF(CC228+CB229&gt;CD$4,CC228,CC228+CB229),"")</f>
        <v/>
      </c>
      <c r="CD229" s="7">
        <f t="shared" ca="1" si="1213"/>
        <v>0</v>
      </c>
      <c r="CE229" s="7">
        <f t="shared" ca="1" si="1011"/>
        <v>0.74370892323388871</v>
      </c>
      <c r="CF229" s="7">
        <f t="shared" ca="1" si="1012"/>
        <v>-0.28217046169542714</v>
      </c>
      <c r="CG229" s="7">
        <f t="shared" ca="1" si="1013"/>
        <v>0</v>
      </c>
      <c r="CH229" s="7">
        <f t="shared" ca="1" si="1014"/>
        <v>0</v>
      </c>
      <c r="CI229" s="7" t="str">
        <f ca="1">IFERROR(IF(CI228+CH229&gt;CJ$4,CI228,CI228+CH229),"")</f>
        <v/>
      </c>
      <c r="CJ229" s="7">
        <f t="shared" ca="1" si="1214"/>
        <v>0</v>
      </c>
      <c r="CK229" s="7">
        <f t="shared" ca="1" si="1015"/>
        <v>0.2960788528451066</v>
      </c>
      <c r="CL229" s="7">
        <f t="shared" ca="1" si="1016"/>
        <v>0.16545960869335496</v>
      </c>
      <c r="CM229" s="7">
        <f t="shared" ca="1" si="1017"/>
        <v>1</v>
      </c>
      <c r="CN229" s="7" t="str">
        <f t="shared" ca="1" si="1018"/>
        <v>5</v>
      </c>
      <c r="CO229" s="7" t="str">
        <f ca="1">IFERROR(IF(CO228+CN229&gt;CP$4,CO228,CO228+CN229),"")</f>
        <v/>
      </c>
      <c r="CP229" s="7">
        <f t="shared" ca="1" si="1215"/>
        <v>0</v>
      </c>
      <c r="CQ229" s="7">
        <f t="shared" ca="1" si="1019"/>
        <v>0.82421123800818807</v>
      </c>
      <c r="CR229" s="7">
        <f t="shared" ca="1" si="1020"/>
        <v>-0.36267277646972651</v>
      </c>
      <c r="CS229" s="7">
        <f t="shared" ca="1" si="1021"/>
        <v>0</v>
      </c>
      <c r="CT229" s="7">
        <f t="shared" ca="1" si="1022"/>
        <v>0</v>
      </c>
      <c r="CU229" s="7" t="str">
        <f ca="1">IFERROR(IF(CU228+CT229&gt;CV$4,CU228,CU228+CT229),"")</f>
        <v/>
      </c>
      <c r="CV229" s="7">
        <f t="shared" ca="1" si="1216"/>
        <v>0</v>
      </c>
      <c r="CW229" s="7">
        <f t="shared" ca="1" si="1023"/>
        <v>0.32316087104583313</v>
      </c>
      <c r="CX229" s="7">
        <f t="shared" ca="1" si="1024"/>
        <v>0.13837759049262843</v>
      </c>
      <c r="CY229" s="7">
        <f t="shared" ca="1" si="1025"/>
        <v>1</v>
      </c>
      <c r="CZ229" s="7" t="str">
        <f t="shared" ca="1" si="1026"/>
        <v>5</v>
      </c>
      <c r="DA229" s="7" t="str">
        <f ca="1">IFERROR(IF(DA228+CZ229&gt;DB$4,DA228,DA228+CZ229),"")</f>
        <v/>
      </c>
      <c r="DB229" s="7">
        <f t="shared" ca="1" si="1217"/>
        <v>0</v>
      </c>
      <c r="DC229" s="7">
        <f t="shared" ca="1" si="1027"/>
        <v>2.1836163675619247E-2</v>
      </c>
      <c r="DD229" s="7">
        <f t="shared" ca="1" si="1028"/>
        <v>0.43970229786284232</v>
      </c>
      <c r="DE229" s="7">
        <f t="shared" ca="1" si="1029"/>
        <v>1</v>
      </c>
      <c r="DF229" s="7" t="str">
        <f t="shared" ca="1" si="1030"/>
        <v>5</v>
      </c>
      <c r="DG229" s="7" t="str">
        <f ca="1">IFERROR(IF(DG228+DF229&gt;DH$4,DG228,DG228+DF229),"")</f>
        <v/>
      </c>
      <c r="DH229" s="7">
        <f t="shared" ca="1" si="1218"/>
        <v>0</v>
      </c>
      <c r="DI229" s="7">
        <f t="shared" ca="1" si="1031"/>
        <v>0.55678672338625113</v>
      </c>
      <c r="DJ229" s="7">
        <f t="shared" ca="1" si="1032"/>
        <v>-9.5248261847789562E-2</v>
      </c>
      <c r="DK229" s="7">
        <f t="shared" ca="1" si="1033"/>
        <v>0</v>
      </c>
      <c r="DL229" s="7">
        <f t="shared" ca="1" si="1034"/>
        <v>0</v>
      </c>
      <c r="DM229" s="7" t="str">
        <f ca="1">IFERROR(IF(DM228+DL229&gt;DN$4,DM228,DM228+DL229),"")</f>
        <v/>
      </c>
      <c r="DN229" s="7">
        <f t="shared" ca="1" si="1219"/>
        <v>0</v>
      </c>
      <c r="DO229" s="7">
        <f t="shared" ca="1" si="1035"/>
        <v>0.73171177528628706</v>
      </c>
      <c r="DP229" s="7">
        <f t="shared" ca="1" si="1036"/>
        <v>-0.27017331374782549</v>
      </c>
      <c r="DQ229" s="7">
        <f t="shared" ca="1" si="1037"/>
        <v>0</v>
      </c>
      <c r="DR229" s="7">
        <f t="shared" ca="1" si="1038"/>
        <v>0</v>
      </c>
      <c r="DS229" s="7" t="str">
        <f ca="1">IFERROR(IF(DS228+DR229&gt;DT$4,DS228,DS228+DR229),"")</f>
        <v/>
      </c>
      <c r="DT229" s="7">
        <f t="shared" ca="1" si="1220"/>
        <v>0</v>
      </c>
      <c r="DU229" s="7">
        <f t="shared" ca="1" si="1039"/>
        <v>0.92221052880969279</v>
      </c>
      <c r="DV229" s="7">
        <f t="shared" ca="1" si="1040"/>
        <v>-0.46067206727123122</v>
      </c>
      <c r="DW229" s="7">
        <f t="shared" ca="1" si="1041"/>
        <v>0</v>
      </c>
      <c r="DX229" s="7">
        <f t="shared" ca="1" si="1042"/>
        <v>0</v>
      </c>
      <c r="DY229" s="7" t="str">
        <f ca="1">IFERROR(IF(DY228+DX229&gt;DZ$4,DY228,DY228+DX229),"")</f>
        <v/>
      </c>
      <c r="DZ229" s="7">
        <f t="shared" ca="1" si="1221"/>
        <v>0</v>
      </c>
      <c r="EA229" s="7">
        <f t="shared" ca="1" si="1043"/>
        <v>0.17941325041264</v>
      </c>
      <c r="EB229" s="7">
        <f t="shared" ca="1" si="1044"/>
        <v>0.28212521112582156</v>
      </c>
      <c r="EC229" s="7">
        <f t="shared" ca="1" si="1045"/>
        <v>1</v>
      </c>
      <c r="ED229" s="7" t="str">
        <f t="shared" ca="1" si="1046"/>
        <v>5</v>
      </c>
      <c r="EE229" s="7" t="str">
        <f ca="1">IFERROR(IF(EE228+ED229&gt;EF$4,EE228,EE228+ED229),"")</f>
        <v/>
      </c>
      <c r="EF229" s="7">
        <f t="shared" ca="1" si="1222"/>
        <v>0</v>
      </c>
      <c r="EG229" s="7">
        <f t="shared" ca="1" si="1047"/>
        <v>1.9279013256689348E-2</v>
      </c>
      <c r="EH229" s="7">
        <f t="shared" ca="1" si="1048"/>
        <v>0.44225944828177222</v>
      </c>
      <c r="EI229" s="7">
        <f t="shared" ca="1" si="1049"/>
        <v>1</v>
      </c>
      <c r="EJ229" s="7" t="str">
        <f t="shared" ca="1" si="1050"/>
        <v>5</v>
      </c>
      <c r="EK229" s="7" t="str">
        <f ca="1">IFERROR(IF(EK228+EJ229&gt;EL$4,EK228,EK228+EJ229),"")</f>
        <v/>
      </c>
      <c r="EL229" s="7">
        <f t="shared" ca="1" si="1223"/>
        <v>0</v>
      </c>
      <c r="EM229" s="7">
        <f t="shared" ca="1" si="1051"/>
        <v>0.42340430047587652</v>
      </c>
      <c r="EN229" s="7">
        <f t="shared" ca="1" si="1052"/>
        <v>3.8134161062585048E-2</v>
      </c>
      <c r="EO229" s="7">
        <f t="shared" ca="1" si="1053"/>
        <v>1</v>
      </c>
      <c r="EP229" s="7" t="str">
        <f t="shared" ca="1" si="1054"/>
        <v>5</v>
      </c>
      <c r="EQ229" s="7" t="str">
        <f ca="1">IFERROR(IF(EQ228+EP229&gt;ER$4,EQ228,EQ228+EP229),"")</f>
        <v/>
      </c>
      <c r="ER229" s="7">
        <f t="shared" ca="1" si="1224"/>
        <v>0</v>
      </c>
      <c r="ES229" s="7">
        <f t="shared" ca="1" si="1055"/>
        <v>0.82895437961930196</v>
      </c>
      <c r="ET229" s="7">
        <f t="shared" ca="1" si="1056"/>
        <v>-0.3674159180808404</v>
      </c>
      <c r="EU229" s="7">
        <f t="shared" ca="1" si="1057"/>
        <v>0</v>
      </c>
      <c r="EV229" s="7">
        <f t="shared" ca="1" si="1058"/>
        <v>0</v>
      </c>
      <c r="EW229" s="7" t="str">
        <f ca="1">IFERROR(IF(EW228+EV229&gt;EX$4,EW228,EW228+EV229),"")</f>
        <v/>
      </c>
      <c r="EX229" s="7">
        <f t="shared" ca="1" si="1225"/>
        <v>0</v>
      </c>
      <c r="EY229" s="7">
        <f t="shared" ca="1" si="1059"/>
        <v>0.48959687395546791</v>
      </c>
      <c r="EZ229" s="7">
        <f t="shared" ca="1" si="1060"/>
        <v>-2.8058412417006351E-2</v>
      </c>
      <c r="FA229" s="7">
        <f t="shared" ca="1" si="1061"/>
        <v>0</v>
      </c>
      <c r="FB229" s="7">
        <f t="shared" ca="1" si="1062"/>
        <v>0</v>
      </c>
      <c r="FC229" s="7" t="str">
        <f ca="1">IFERROR(IF(FC228+FB229&gt;FD$4,FC228,FC228+FB229),"")</f>
        <v/>
      </c>
      <c r="FD229" s="7">
        <f t="shared" ca="1" si="1226"/>
        <v>0</v>
      </c>
      <c r="FE229" s="7">
        <f t="shared" ca="1" si="1063"/>
        <v>0.59417051747906258</v>
      </c>
      <c r="FF229" s="7">
        <f t="shared" ca="1" si="1064"/>
        <v>-0.13263205594060101</v>
      </c>
      <c r="FG229" s="7">
        <f t="shared" ca="1" si="1065"/>
        <v>0</v>
      </c>
      <c r="FH229" s="7">
        <f t="shared" ca="1" si="1066"/>
        <v>0</v>
      </c>
      <c r="FI229" s="7" t="str">
        <f ca="1">IFERROR(IF(FI228+FH229&gt;FJ$4,FI228,FI228+FH229),"")</f>
        <v/>
      </c>
      <c r="FJ229" s="7">
        <f t="shared" ca="1" si="1227"/>
        <v>0</v>
      </c>
      <c r="FK229" s="7">
        <f t="shared" ca="1" si="1067"/>
        <v>0.7110845359731387</v>
      </c>
      <c r="FL229" s="7">
        <f t="shared" ca="1" si="1068"/>
        <v>-0.24954607443467713</v>
      </c>
      <c r="FM229" s="7">
        <f t="shared" ca="1" si="1069"/>
        <v>0</v>
      </c>
      <c r="FN229" s="7">
        <f t="shared" ca="1" si="1070"/>
        <v>0</v>
      </c>
      <c r="FO229" s="7" t="str">
        <f ca="1">IFERROR(IF(FO228+FN229&gt;FP$4,FO228,FO228+FN229),"")</f>
        <v/>
      </c>
      <c r="FP229" s="7">
        <f t="shared" ca="1" si="1228"/>
        <v>0</v>
      </c>
      <c r="FQ229" s="7">
        <f t="shared" ca="1" si="1071"/>
        <v>0.6735907659734085</v>
      </c>
      <c r="FR229" s="7">
        <f t="shared" ca="1" si="1072"/>
        <v>-0.21205230443494694</v>
      </c>
      <c r="FS229" s="7">
        <f t="shared" ca="1" si="1073"/>
        <v>0</v>
      </c>
      <c r="FT229" s="7">
        <f t="shared" ca="1" si="1074"/>
        <v>0</v>
      </c>
      <c r="FU229" s="7" t="str">
        <f ca="1">IFERROR(IF(FU228+FT229&gt;FV$4,FU228,FU228+FT229),"")</f>
        <v/>
      </c>
      <c r="FV229" s="7">
        <f t="shared" ca="1" si="1229"/>
        <v>0</v>
      </c>
      <c r="FW229" s="7">
        <f t="shared" ca="1" si="1075"/>
        <v>0.14871822212070296</v>
      </c>
      <c r="FX229" s="7">
        <f t="shared" ca="1" si="1076"/>
        <v>0.31282023941775861</v>
      </c>
      <c r="FY229" s="7">
        <f t="shared" ca="1" si="1077"/>
        <v>1</v>
      </c>
      <c r="FZ229" s="7" t="str">
        <f t="shared" ca="1" si="1078"/>
        <v>5</v>
      </c>
      <c r="GA229" s="7" t="str">
        <f ca="1">IFERROR(IF(GA228+FZ229&gt;GB$4,GA228,GA228+FZ229),"")</f>
        <v/>
      </c>
      <c r="GB229" s="7">
        <f t="shared" ca="1" si="1230"/>
        <v>0</v>
      </c>
      <c r="GC229" s="7">
        <f t="shared" ca="1" si="1079"/>
        <v>0.92577183255977391</v>
      </c>
      <c r="GD229" s="7">
        <f t="shared" ca="1" si="1080"/>
        <v>-0.46423337102131235</v>
      </c>
      <c r="GE229" s="7">
        <f t="shared" ca="1" si="1081"/>
        <v>0</v>
      </c>
      <c r="GF229" s="7">
        <f t="shared" ca="1" si="1082"/>
        <v>0</v>
      </c>
      <c r="GG229" s="7" t="str">
        <f ca="1">IFERROR(IF(GG228+GF229&gt;GH$4,GG228,GG228+GF229),"")</f>
        <v/>
      </c>
      <c r="GH229" s="7">
        <f t="shared" ca="1" si="1231"/>
        <v>0</v>
      </c>
      <c r="GI229" s="7">
        <f t="shared" ca="1" si="1083"/>
        <v>0.37518265493772474</v>
      </c>
      <c r="GJ229" s="7">
        <f t="shared" ca="1" si="1084"/>
        <v>8.6355806600736829E-2</v>
      </c>
      <c r="GK229" s="7">
        <f t="shared" ca="1" si="1085"/>
        <v>1</v>
      </c>
      <c r="GL229" s="7" t="str">
        <f t="shared" ca="1" si="1086"/>
        <v>5</v>
      </c>
      <c r="GM229" s="7" t="str">
        <f ca="1">IFERROR(IF(GM228+GL229&gt;GN$4,GM228,GM228+GL229),"")</f>
        <v/>
      </c>
      <c r="GN229" s="7">
        <f t="shared" ca="1" si="1232"/>
        <v>0</v>
      </c>
      <c r="GO229" s="7">
        <f t="shared" ca="1" si="1087"/>
        <v>0.41030855964388846</v>
      </c>
      <c r="GP229" s="7">
        <f t="shared" ca="1" si="1088"/>
        <v>5.1229901894573104E-2</v>
      </c>
      <c r="GQ229" s="7">
        <f t="shared" ca="1" si="1089"/>
        <v>1</v>
      </c>
      <c r="GR229" s="7" t="str">
        <f t="shared" ca="1" si="1090"/>
        <v>5</v>
      </c>
      <c r="GS229" s="7" t="str">
        <f ca="1">IFERROR(IF(GS228+GR229&gt;GT$4,GS228,GS228+GR229),"")</f>
        <v/>
      </c>
      <c r="GT229" s="7">
        <f t="shared" ca="1" si="1233"/>
        <v>0</v>
      </c>
      <c r="GU229" s="7">
        <f t="shared" ca="1" si="1091"/>
        <v>0.50412460388807645</v>
      </c>
      <c r="GV229" s="7">
        <f t="shared" ca="1" si="1092"/>
        <v>-4.2586142349614886E-2</v>
      </c>
      <c r="GW229" s="7">
        <f t="shared" ca="1" si="1093"/>
        <v>0</v>
      </c>
      <c r="GX229" s="7">
        <f t="shared" ca="1" si="1094"/>
        <v>0</v>
      </c>
      <c r="GY229" s="7" t="str">
        <f ca="1">IFERROR(IF(GY228+GX229&gt;GZ$4,GY228,GY228+GX229),"")</f>
        <v/>
      </c>
      <c r="GZ229" s="7">
        <f t="shared" ca="1" si="1234"/>
        <v>0</v>
      </c>
      <c r="HA229" s="7">
        <f t="shared" ca="1" si="1095"/>
        <v>0.1344215093062856</v>
      </c>
      <c r="HB229" s="7">
        <f t="shared" ca="1" si="1096"/>
        <v>0.32711695223217596</v>
      </c>
      <c r="HC229" s="7">
        <f t="shared" ca="1" si="1097"/>
        <v>1</v>
      </c>
      <c r="HD229" s="7" t="str">
        <f t="shared" ca="1" si="1098"/>
        <v>5</v>
      </c>
      <c r="HE229" s="7" t="str">
        <f ca="1">IFERROR(IF(HE228+HD229&gt;HF$4,HE228,HE228+HD229),"")</f>
        <v/>
      </c>
      <c r="HF229" s="7">
        <f t="shared" ca="1" si="1235"/>
        <v>0</v>
      </c>
      <c r="HG229" s="7">
        <f t="shared" ca="1" si="1099"/>
        <v>0.91874869062637898</v>
      </c>
      <c r="HH229" s="7">
        <f t="shared" ca="1" si="1100"/>
        <v>-0.45721022908791742</v>
      </c>
      <c r="HI229" s="7">
        <f t="shared" ca="1" si="1101"/>
        <v>0</v>
      </c>
      <c r="HJ229" s="7">
        <f t="shared" ca="1" si="1102"/>
        <v>0</v>
      </c>
      <c r="HK229" s="7" t="str">
        <f ca="1">IFERROR(IF(HK228+HJ229&gt;HL$4,HK228,HK228+HJ229),"")</f>
        <v/>
      </c>
      <c r="HL229" s="7">
        <f t="shared" ca="1" si="1236"/>
        <v>0</v>
      </c>
      <c r="HM229" s="7">
        <f t="shared" ca="1" si="1103"/>
        <v>0.94285190203146441</v>
      </c>
      <c r="HN229" s="7">
        <f t="shared" ca="1" si="1104"/>
        <v>-0.48131344049300284</v>
      </c>
      <c r="HO229" s="7">
        <f t="shared" ca="1" si="1105"/>
        <v>0</v>
      </c>
      <c r="HP229" s="7">
        <f t="shared" ca="1" si="1106"/>
        <v>0</v>
      </c>
      <c r="HQ229" s="7" t="str">
        <f ca="1">IFERROR(IF(HQ228+HP229&gt;HR$4,HQ228,HQ228+HP229),"")</f>
        <v/>
      </c>
      <c r="HR229" s="7">
        <f t="shared" ca="1" si="1237"/>
        <v>0</v>
      </c>
      <c r="HS229" s="7">
        <f t="shared" ca="1" si="1107"/>
        <v>1.9706901720059844E-2</v>
      </c>
      <c r="HT229" s="7">
        <f t="shared" ca="1" si="1108"/>
        <v>0.44183155981840172</v>
      </c>
      <c r="HU229" s="7">
        <f t="shared" ca="1" si="1109"/>
        <v>1</v>
      </c>
      <c r="HV229" s="7" t="str">
        <f t="shared" ca="1" si="1110"/>
        <v>5</v>
      </c>
      <c r="HW229" s="7" t="str">
        <f ca="1">IFERROR(IF(HW228+HV229&gt;HX$4,HW228,HW228+HV229),"")</f>
        <v/>
      </c>
      <c r="HX229" s="7">
        <f t="shared" ca="1" si="1238"/>
        <v>0</v>
      </c>
      <c r="HY229" s="7">
        <f t="shared" ca="1" si="1111"/>
        <v>0.28877629358686496</v>
      </c>
      <c r="HZ229" s="7">
        <f t="shared" ca="1" si="1112"/>
        <v>0.1727621679515966</v>
      </c>
      <c r="IA229" s="7">
        <f t="shared" ca="1" si="1113"/>
        <v>1</v>
      </c>
      <c r="IB229" s="7" t="str">
        <f t="shared" ca="1" si="1114"/>
        <v>5</v>
      </c>
      <c r="IC229" s="7" t="str">
        <f ca="1">IFERROR(IF(IC228+IB229&gt;ID$4,IC228,IC228+IB229),"")</f>
        <v/>
      </c>
      <c r="ID229" s="7">
        <f t="shared" ca="1" si="1239"/>
        <v>0</v>
      </c>
      <c r="IE229" s="7">
        <f t="shared" ca="1" si="1115"/>
        <v>0.4663713296997346</v>
      </c>
      <c r="IF229" s="7">
        <f t="shared" ca="1" si="1116"/>
        <v>-4.8328681612730406E-3</v>
      </c>
      <c r="IG229" s="7">
        <f t="shared" ca="1" si="1117"/>
        <v>0</v>
      </c>
      <c r="IH229" s="7">
        <f t="shared" ca="1" si="1118"/>
        <v>0</v>
      </c>
      <c r="II229" s="7" t="str">
        <f ca="1">IFERROR(IF(II228+IH229&gt;IJ$4,II228,II228+IH229),"")</f>
        <v/>
      </c>
      <c r="IJ229" s="7">
        <f t="shared" ca="1" si="1240"/>
        <v>0</v>
      </c>
      <c r="IK229" s="7">
        <f t="shared" ca="1" si="1119"/>
        <v>0.29917696027019491</v>
      </c>
      <c r="IL229" s="7">
        <f t="shared" ca="1" si="1120"/>
        <v>0.16236150126826665</v>
      </c>
      <c r="IM229" s="7">
        <f t="shared" ca="1" si="1121"/>
        <v>1</v>
      </c>
      <c r="IN229" s="7" t="str">
        <f t="shared" ca="1" si="1122"/>
        <v>5</v>
      </c>
      <c r="IO229" s="7" t="str">
        <f ca="1">IFERROR(IF(IO228+IN229&gt;IP$4,IO228,IO228+IN229),"")</f>
        <v/>
      </c>
      <c r="IP229" s="7">
        <f t="shared" ca="1" si="1241"/>
        <v>0</v>
      </c>
      <c r="IQ229" s="7">
        <f t="shared" ca="1" si="1123"/>
        <v>0.16975825387978494</v>
      </c>
      <c r="IR229" s="7">
        <f t="shared" ca="1" si="1124"/>
        <v>0.29178020765867663</v>
      </c>
      <c r="IS229" s="7">
        <f t="shared" ca="1" si="1125"/>
        <v>1</v>
      </c>
      <c r="IT229" s="7" t="str">
        <f t="shared" ca="1" si="1126"/>
        <v>5</v>
      </c>
      <c r="IU229" s="7" t="str">
        <f ca="1">IFERROR(IF(IU228+IT229&gt;IV$4,IU228,IU228+IT229),"")</f>
        <v/>
      </c>
      <c r="IV229" s="7">
        <f t="shared" ca="1" si="1242"/>
        <v>0</v>
      </c>
      <c r="IW229" s="7">
        <f t="shared" ca="1" si="1127"/>
        <v>0.62050744751826936</v>
      </c>
      <c r="IX229" s="7">
        <f t="shared" ca="1" si="1128"/>
        <v>-0.1589689859798078</v>
      </c>
      <c r="IY229" s="7">
        <f t="shared" ca="1" si="1129"/>
        <v>0</v>
      </c>
      <c r="IZ229" s="7">
        <f t="shared" ca="1" si="1130"/>
        <v>0</v>
      </c>
      <c r="JA229" s="7" t="str">
        <f ca="1">IFERROR(IF(JA228+IZ229&gt;JB$4,JA228,JA228+IZ229),"")</f>
        <v/>
      </c>
      <c r="JB229" s="7">
        <f t="shared" ca="1" si="1243"/>
        <v>0</v>
      </c>
      <c r="JC229" s="7">
        <f t="shared" ca="1" si="1131"/>
        <v>0.78324604849477764</v>
      </c>
      <c r="JD229" s="7">
        <f t="shared" ca="1" si="1132"/>
        <v>-0.32170758695631607</v>
      </c>
      <c r="JE229" s="7">
        <f t="shared" ca="1" si="1133"/>
        <v>0</v>
      </c>
      <c r="JF229" s="7">
        <f t="shared" ca="1" si="1134"/>
        <v>0</v>
      </c>
      <c r="JG229" s="7" t="str">
        <f ca="1">IFERROR(IF(JG228+JF229&gt;JH$4,JG228,JG228+JF229),"")</f>
        <v/>
      </c>
      <c r="JH229" s="7">
        <f t="shared" ca="1" si="1244"/>
        <v>0</v>
      </c>
      <c r="JI229" s="7">
        <f t="shared" ca="1" si="1135"/>
        <v>0.85838415505189236</v>
      </c>
      <c r="JJ229" s="7">
        <f t="shared" ca="1" si="1136"/>
        <v>-0.3968456935134308</v>
      </c>
      <c r="JK229" s="7">
        <f t="shared" ca="1" si="1137"/>
        <v>0</v>
      </c>
      <c r="JL229" s="7">
        <f t="shared" ca="1" si="1138"/>
        <v>0</v>
      </c>
      <c r="JM229" s="7" t="str">
        <f ca="1">IFERROR(IF(JM228+JL229&gt;JN$4,JM228,JM228+JL229),"")</f>
        <v/>
      </c>
      <c r="JN229" s="7">
        <f t="shared" ca="1" si="1245"/>
        <v>0</v>
      </c>
      <c r="JO229" s="7">
        <f t="shared" ca="1" si="1139"/>
        <v>0.58018618809009725</v>
      </c>
      <c r="JP229" s="7">
        <f t="shared" ca="1" si="1140"/>
        <v>-0.11864772655163569</v>
      </c>
      <c r="JQ229" s="7">
        <f t="shared" ca="1" si="1141"/>
        <v>0</v>
      </c>
      <c r="JR229" s="7">
        <f t="shared" ca="1" si="1142"/>
        <v>0</v>
      </c>
      <c r="JS229" s="7" t="str">
        <f ca="1">IFERROR(IF(JS228+JR229&gt;JT$4,JS228,JS228+JR229),"")</f>
        <v/>
      </c>
      <c r="JT229" s="7">
        <f t="shared" ca="1" si="1246"/>
        <v>0</v>
      </c>
      <c r="JU229" s="7">
        <f t="shared" ca="1" si="1143"/>
        <v>0.29164488430871183</v>
      </c>
      <c r="JV229" s="7">
        <f t="shared" ca="1" si="1144"/>
        <v>0.16989357722974974</v>
      </c>
      <c r="JW229" s="7">
        <f t="shared" ca="1" si="1145"/>
        <v>1</v>
      </c>
      <c r="JX229" s="7" t="str">
        <f t="shared" ca="1" si="1146"/>
        <v>5</v>
      </c>
      <c r="JY229" s="7" t="str">
        <f ca="1">IFERROR(IF(JY228+JX229&gt;JZ$4,JY228,JY228+JX229),"")</f>
        <v/>
      </c>
      <c r="JZ229" s="7">
        <f t="shared" ca="1" si="1247"/>
        <v>0</v>
      </c>
      <c r="KA229" s="7">
        <f t="shared" ca="1" si="1147"/>
        <v>0.27869328256142789</v>
      </c>
      <c r="KB229" s="7">
        <f t="shared" ca="1" si="1148"/>
        <v>0.18284517897703367</v>
      </c>
      <c r="KC229" s="7">
        <f t="shared" ca="1" si="1149"/>
        <v>1</v>
      </c>
      <c r="KD229" s="7" t="str">
        <f t="shared" ca="1" si="1150"/>
        <v>5</v>
      </c>
      <c r="KE229" s="7" t="str">
        <f ca="1">IFERROR(IF(KE228+KD229&gt;KF$4,KE228,KE228+KD229),"")</f>
        <v/>
      </c>
      <c r="KF229" s="7">
        <f t="shared" ca="1" si="1248"/>
        <v>0</v>
      </c>
      <c r="KG229" s="7">
        <f t="shared" ca="1" si="1151"/>
        <v>0.74172030121985866</v>
      </c>
      <c r="KH229" s="7">
        <f t="shared" ca="1" si="1152"/>
        <v>-0.28018183968139709</v>
      </c>
      <c r="KI229" s="7">
        <f t="shared" ca="1" si="1153"/>
        <v>0</v>
      </c>
      <c r="KJ229" s="7">
        <f t="shared" ca="1" si="1154"/>
        <v>0</v>
      </c>
      <c r="KK229" s="7" t="str">
        <f ca="1">IFERROR(IF(KK228+KJ229&gt;KL$4,KK228,KK228+KJ229),"")</f>
        <v/>
      </c>
      <c r="KL229" s="7">
        <f t="shared" ca="1" si="1249"/>
        <v>0</v>
      </c>
      <c r="KM229" s="7">
        <f t="shared" ca="1" si="1155"/>
        <v>0.41099041609905906</v>
      </c>
      <c r="KN229" s="7">
        <f t="shared" ca="1" si="1156"/>
        <v>5.05480454394025E-2</v>
      </c>
      <c r="KO229" s="7">
        <f t="shared" ca="1" si="1157"/>
        <v>1</v>
      </c>
      <c r="KP229" s="7" t="str">
        <f t="shared" ca="1" si="1158"/>
        <v>5</v>
      </c>
      <c r="KQ229" s="7" t="str">
        <f ca="1">IFERROR(IF(KQ228+KP229&gt;KR$4,KQ228,KQ228+KP229),"")</f>
        <v/>
      </c>
      <c r="KR229" s="7">
        <f t="shared" ca="1" si="1250"/>
        <v>0</v>
      </c>
      <c r="KS229" s="7">
        <f t="shared" ca="1" si="1159"/>
        <v>0.27176167139180274</v>
      </c>
      <c r="KT229" s="7">
        <f t="shared" ca="1" si="1160"/>
        <v>0.18977679014665882</v>
      </c>
      <c r="KU229" s="7">
        <f t="shared" ca="1" si="1161"/>
        <v>1</v>
      </c>
      <c r="KV229" s="7" t="str">
        <f t="shared" ca="1" si="1162"/>
        <v>5</v>
      </c>
      <c r="KW229" s="7" t="str">
        <f ca="1">IFERROR(IF(KW228+KV229&gt;KX$4,KW228,KW228+KV229),"")</f>
        <v/>
      </c>
      <c r="KX229" s="7">
        <f t="shared" ca="1" si="1251"/>
        <v>0</v>
      </c>
      <c r="KY229" s="7">
        <f t="shared" ca="1" si="1163"/>
        <v>0.23219657887346856</v>
      </c>
      <c r="KZ229" s="7">
        <f t="shared" ca="1" si="1164"/>
        <v>0.229341882664993</v>
      </c>
      <c r="LA229" s="7">
        <f t="shared" ca="1" si="1165"/>
        <v>1</v>
      </c>
      <c r="LB229" s="7" t="str">
        <f t="shared" ca="1" si="1166"/>
        <v>5</v>
      </c>
      <c r="LC229" s="7" t="str">
        <f ca="1">IFERROR(IF(LC228+LB229&gt;LD$4,LC228,LC228+LB229),"")</f>
        <v/>
      </c>
      <c r="LD229" s="7">
        <f t="shared" ca="1" si="1252"/>
        <v>0</v>
      </c>
      <c r="LE229" s="7">
        <f t="shared" ca="1" si="1167"/>
        <v>0.52775297192915505</v>
      </c>
      <c r="LF229" s="7">
        <f t="shared" ca="1" si="1168"/>
        <v>-6.6214510390693482E-2</v>
      </c>
      <c r="LG229" s="7">
        <f t="shared" ca="1" si="1169"/>
        <v>0</v>
      </c>
      <c r="LH229" s="7">
        <f t="shared" ca="1" si="1170"/>
        <v>0</v>
      </c>
      <c r="LI229" s="7" t="str">
        <f ca="1">IFERROR(IF(LI228+LH229&gt;LJ$4,LI228,LI228+LH229),"")</f>
        <v/>
      </c>
      <c r="LJ229" s="7">
        <f t="shared" ca="1" si="1253"/>
        <v>0</v>
      </c>
      <c r="LK229" s="7">
        <f t="shared" ca="1" si="1171"/>
        <v>0.85211566577473663</v>
      </c>
      <c r="LL229" s="7">
        <f t="shared" ca="1" si="1172"/>
        <v>-0.39057720423627507</v>
      </c>
      <c r="LM229" s="7">
        <f t="shared" ca="1" si="1173"/>
        <v>0</v>
      </c>
      <c r="LN229" s="7">
        <f t="shared" ca="1" si="1174"/>
        <v>0</v>
      </c>
      <c r="LO229" s="7" t="str">
        <f ca="1">IFERROR(IF(LO228+LN229&gt;LP$4,LO228,LO228+LN229),"")</f>
        <v/>
      </c>
      <c r="LP229" s="7">
        <f t="shared" ca="1" si="1254"/>
        <v>0</v>
      </c>
      <c r="LQ229" s="7">
        <f t="shared" ca="1" si="1175"/>
        <v>0.91568973832092104</v>
      </c>
      <c r="LR229" s="7">
        <f t="shared" ca="1" si="1176"/>
        <v>-0.45415127678245948</v>
      </c>
      <c r="LS229" s="7">
        <f t="shared" ca="1" si="1177"/>
        <v>0</v>
      </c>
      <c r="LT229" s="7">
        <f t="shared" ca="1" si="1178"/>
        <v>0</v>
      </c>
      <c r="LU229" s="7" t="str">
        <f ca="1">IFERROR(IF(LU228+LT229&gt;LV$4,LU228,LU228+LT229),"")</f>
        <v/>
      </c>
      <c r="LV229" s="7">
        <f t="shared" ca="1" si="1255"/>
        <v>0</v>
      </c>
      <c r="LW229" s="7">
        <f t="shared" ca="1" si="1179"/>
        <v>0.70035884609480847</v>
      </c>
      <c r="LX229" s="7">
        <f t="shared" ca="1" si="1180"/>
        <v>-0.23882038455634691</v>
      </c>
      <c r="LY229" s="7">
        <f t="shared" ca="1" si="1181"/>
        <v>0</v>
      </c>
      <c r="LZ229" s="7">
        <f t="shared" ca="1" si="1182"/>
        <v>0</v>
      </c>
      <c r="MA229" s="7" t="str">
        <f ca="1">IFERROR(IF(MA228+LZ229&gt;MB$4,MA228,MA228+LZ229),"")</f>
        <v/>
      </c>
      <c r="MB229" s="7">
        <f t="shared" ca="1" si="1256"/>
        <v>0</v>
      </c>
      <c r="MC229" s="7">
        <f t="shared" ca="1" si="1183"/>
        <v>0.957223946633315</v>
      </c>
      <c r="MD229" s="7">
        <f t="shared" ca="1" si="1184"/>
        <v>-0.49568548509485344</v>
      </c>
      <c r="ME229" s="7">
        <f t="shared" ca="1" si="1185"/>
        <v>0</v>
      </c>
      <c r="MF229" s="7">
        <f t="shared" ca="1" si="1186"/>
        <v>0</v>
      </c>
      <c r="MG229" s="7" t="str">
        <f ca="1">IFERROR(IF(MG228+MF229&gt;MH$4,MG228,MG228+MF229),"")</f>
        <v/>
      </c>
      <c r="MH229" s="7">
        <f t="shared" ca="1" si="1257"/>
        <v>0</v>
      </c>
      <c r="MI229" s="7">
        <f t="shared" ca="1" si="1187"/>
        <v>0.7264028631429128</v>
      </c>
      <c r="MJ229" s="7">
        <f t="shared" ca="1" si="1188"/>
        <v>-0.26486440160445124</v>
      </c>
      <c r="MK229" s="7">
        <f t="shared" ca="1" si="1189"/>
        <v>0</v>
      </c>
      <c r="ML229" s="7">
        <f t="shared" ca="1" si="1190"/>
        <v>0</v>
      </c>
      <c r="MM229" s="7" t="str">
        <f ca="1">IFERROR(IF(MM228+ML229&gt;MN$4,MM228,MM228+ML229),"")</f>
        <v/>
      </c>
      <c r="MN229" s="7">
        <f t="shared" ca="1" si="1258"/>
        <v>0</v>
      </c>
      <c r="MO229" s="7">
        <f t="shared" ca="1" si="1191"/>
        <v>0.50768387683669525</v>
      </c>
      <c r="MP229" s="7">
        <f t="shared" ca="1" si="1192"/>
        <v>-4.6145415298233683E-2</v>
      </c>
      <c r="MQ229" s="7">
        <f t="shared" ca="1" si="1193"/>
        <v>0</v>
      </c>
      <c r="MR229" s="7">
        <f t="shared" ca="1" si="1194"/>
        <v>0</v>
      </c>
      <c r="MS229" s="7" t="str">
        <f ca="1">IFERROR(IF(MS228+MR229&gt;MT$4,MS228,MS228+MR229),"")</f>
        <v/>
      </c>
      <c r="MT229" s="7">
        <f t="shared" ca="1" si="1259"/>
        <v>0</v>
      </c>
      <c r="MU229" s="7">
        <f t="shared" ca="1" si="1195"/>
        <v>0.23483011000337495</v>
      </c>
      <c r="MV229" s="7">
        <f t="shared" ca="1" si="1196"/>
        <v>0.22670835153508662</v>
      </c>
      <c r="MW229" s="7">
        <f t="shared" ca="1" si="1197"/>
        <v>1</v>
      </c>
      <c r="MX229" s="7" t="str">
        <f t="shared" ca="1" si="1198"/>
        <v>5</v>
      </c>
      <c r="MY229" s="7" t="str">
        <f ca="1">IFERROR(IF(MY228+MX229&gt;MZ$4,MY228,MY228+MX229),"")</f>
        <v/>
      </c>
      <c r="MZ229" s="7">
        <f t="shared" ca="1" si="1260"/>
        <v>0</v>
      </c>
      <c r="NA229" s="7">
        <f t="shared" ca="1" si="1199"/>
        <v>0.52021543458723518</v>
      </c>
      <c r="NB229" s="7">
        <f t="shared" ca="1" si="1200"/>
        <v>-5.8676973048773617E-2</v>
      </c>
      <c r="NC229" s="7">
        <f t="shared" ca="1" si="1201"/>
        <v>0</v>
      </c>
      <c r="ND229" s="7">
        <f t="shared" ca="1" si="1202"/>
        <v>0</v>
      </c>
      <c r="NE229" s="7" t="str">
        <f ca="1">IFERROR(IF(NE228+ND229&gt;NF$4,NE228,NE228+ND229),"")</f>
        <v/>
      </c>
      <c r="NF229" s="7">
        <f t="shared" ca="1" si="1261"/>
        <v>0</v>
      </c>
      <c r="NG229" s="7">
        <f t="shared" ca="1" si="1203"/>
        <v>0.69897492651278992</v>
      </c>
      <c r="NH229" s="7">
        <f t="shared" ca="1" si="1204"/>
        <v>-0.23743646497432835</v>
      </c>
      <c r="NI229" s="7">
        <f t="shared" ca="1" si="1205"/>
        <v>0</v>
      </c>
      <c r="NJ229" s="7">
        <f t="shared" ca="1" si="1206"/>
        <v>0</v>
      </c>
      <c r="NK229" s="7" t="str">
        <f ca="1">IFERROR(IF(NK228+NJ229&gt;NL$4,NK228,NK228+NJ229),"")</f>
        <v/>
      </c>
      <c r="NL229" s="7">
        <f t="shared" ca="1" si="1262"/>
        <v>0</v>
      </c>
      <c r="NM229" s="7">
        <f t="shared" ca="1" si="1207"/>
        <v>0.95337165456404627</v>
      </c>
      <c r="NN229" s="7">
        <f t="shared" ca="1" si="1208"/>
        <v>-0.4918331930255847</v>
      </c>
      <c r="NO229" s="7">
        <f t="shared" ca="1" si="1209"/>
        <v>0</v>
      </c>
      <c r="NP229" s="7">
        <f t="shared" ca="1" si="1210"/>
        <v>0</v>
      </c>
      <c r="NQ229" s="7" t="str">
        <f ca="1">IFERROR(IF(NQ228+NP229&gt;NR$4,NQ228,NQ228+NP229),"")</f>
        <v/>
      </c>
      <c r="NR229" s="7">
        <f t="shared" ca="1" si="1263"/>
        <v>0</v>
      </c>
      <c r="NT229">
        <v>231</v>
      </c>
      <c r="NU229" s="7" t="s">
        <v>19</v>
      </c>
      <c r="NV229" s="7" t="str">
        <f t="shared" ca="1" si="967"/>
        <v/>
      </c>
      <c r="NW229" s="7" t="str">
        <f t="shared" ca="1" si="961"/>
        <v/>
      </c>
      <c r="NX229" t="str">
        <f ca="1">IFERROR(VLOOKUP(NT229,$K$3:$AK$568,8,FALSE),"")</f>
        <v/>
      </c>
      <c r="NY229" t="str">
        <f ca="1">IFERROR(VLOOKUP(NT229,$K$3:$AK$568,9,FALSE),"")</f>
        <v/>
      </c>
      <c r="NZ229" s="7" t="str">
        <f ca="1">IFERROR(VLOOKUP(NT229,$K$3:$AK$568,27,FALSE),"")</f>
        <v/>
      </c>
      <c r="OB229">
        <v>231</v>
      </c>
      <c r="OC229" s="7" t="s">
        <v>19</v>
      </c>
      <c r="OD229" t="e">
        <f t="shared" ca="1" si="968"/>
        <v>#N/A</v>
      </c>
      <c r="OE229" s="7" t="str">
        <f t="shared" ca="1" si="969"/>
        <v/>
      </c>
      <c r="OF229" s="7" t="str">
        <f t="shared" ca="1" si="970"/>
        <v/>
      </c>
      <c r="OG229" t="str">
        <f t="shared" ca="1" si="971"/>
        <v/>
      </c>
      <c r="OI229">
        <v>231</v>
      </c>
      <c r="OJ229" s="7" t="s">
        <v>19</v>
      </c>
      <c r="OK229" s="7" t="str">
        <f t="shared" ca="1" si="972"/>
        <v/>
      </c>
      <c r="OL229" s="7" t="str">
        <f t="shared" ca="1" si="973"/>
        <v/>
      </c>
      <c r="OM229" t="str">
        <f ca="1">IFERROR(VLOOKUP(OI229,$L$3:$AK$568,7,FALSE),"")</f>
        <v/>
      </c>
      <c r="ON229" t="str">
        <f ca="1">IFERROR(VLOOKUP(OI229,$L$3:$AK$568,8,FALSE),"")</f>
        <v/>
      </c>
      <c r="OO229" s="7" t="str">
        <f ca="1">IFERROR(VLOOKUP(OI229,$L$3:$AK$568,26,FALSE),"")</f>
        <v/>
      </c>
      <c r="OQ229">
        <v>231</v>
      </c>
      <c r="OR229" s="7" t="s">
        <v>19</v>
      </c>
      <c r="OS229" t="e">
        <f t="shared" ca="1" si="974"/>
        <v>#N/A</v>
      </c>
      <c r="OT229" s="7" t="str">
        <f t="shared" ca="1" si="975"/>
        <v/>
      </c>
      <c r="OU229" s="7" t="str">
        <f t="shared" ca="1" si="976"/>
        <v/>
      </c>
      <c r="OV229" t="str">
        <f t="shared" ca="1" si="977"/>
        <v/>
      </c>
      <c r="OX229">
        <v>231</v>
      </c>
      <c r="OY229" s="7" t="s">
        <v>19</v>
      </c>
      <c r="OZ229" s="7" t="str">
        <f t="shared" ca="1" si="978"/>
        <v/>
      </c>
      <c r="PA229" s="7" t="str">
        <f t="shared" ca="1" si="979"/>
        <v/>
      </c>
      <c r="PB229" t="str">
        <f ca="1">IFERROR(VLOOKUP(OX229,$M$3:$AK$568,6,FALSE),"")</f>
        <v/>
      </c>
      <c r="PC229" t="str">
        <f ca="1">IFERROR(VLOOKUP(OX229,$M$3:$AK$568,7,FALSE),"")</f>
        <v/>
      </c>
      <c r="PD229" s="7" t="str">
        <f ca="1">IFERROR(VLOOKUP(OX229,$M$3:$AK$568,25,FALSE),"")</f>
        <v/>
      </c>
      <c r="PF229">
        <v>231</v>
      </c>
      <c r="PG229" s="7" t="s">
        <v>19</v>
      </c>
      <c r="PH229" t="e">
        <f t="shared" ca="1" si="980"/>
        <v>#N/A</v>
      </c>
      <c r="PI229" s="7" t="str">
        <f t="shared" ca="1" si="981"/>
        <v/>
      </c>
      <c r="PJ229" s="7" t="str">
        <f t="shared" ca="1" si="982"/>
        <v/>
      </c>
      <c r="PK229" t="str">
        <f t="shared" ca="1" si="983"/>
        <v/>
      </c>
      <c r="PM229">
        <v>231</v>
      </c>
      <c r="PN229" s="7" t="s">
        <v>19</v>
      </c>
      <c r="PO229" s="202" t="str">
        <f t="shared" ca="1" si="984"/>
        <v/>
      </c>
      <c r="PP229" s="7" t="str">
        <f t="shared" ca="1" si="985"/>
        <v/>
      </c>
      <c r="PQ229" t="str">
        <f ca="1">IFERROR(VLOOKUP(PM229,$G$325:$R$409,12,FALSE),"")</f>
        <v/>
      </c>
      <c r="PR229" t="e">
        <f ca="1">VLOOKUP(PM229,$G$324:$Q$409,11,FALSE)</f>
        <v>#N/A</v>
      </c>
      <c r="PS229" s="7" t="str">
        <f ca="1">VLOOKUP(PQ229,$R$325:$Y$409,8,FALSE)</f>
        <v>- -</v>
      </c>
      <c r="PT229" s="7">
        <f ca="1">ReSt</f>
        <v>-4</v>
      </c>
      <c r="PU229" s="7" t="e">
        <f t="shared" ca="1" si="986"/>
        <v>#N/A</v>
      </c>
      <c r="PV229" s="7" t="e">
        <f t="shared" ca="1" si="987"/>
        <v>#N/A</v>
      </c>
      <c r="PW229" s="7" t="str">
        <f ca="1">VLOOKUP(PQ229,$R$325:$AK$409,8,FALSE)</f>
        <v>- -</v>
      </c>
      <c r="PX229" s="7"/>
      <c r="PY229">
        <v>231</v>
      </c>
      <c r="PZ229" s="7" t="s">
        <v>19</v>
      </c>
      <c r="QA229" t="str">
        <f t="shared" ca="1" si="988"/>
        <v/>
      </c>
      <c r="QB229" s="7" t="str">
        <f t="shared" ca="1" si="989"/>
        <v/>
      </c>
      <c r="QC229" s="7" t="str">
        <f t="shared" ca="1" si="990"/>
        <v/>
      </c>
      <c r="QD229" t="str">
        <f t="shared" ca="1" si="991"/>
        <v/>
      </c>
      <c r="QF229">
        <v>231</v>
      </c>
      <c r="QG229" s="7" t="s">
        <v>19</v>
      </c>
      <c r="QH229" s="7" t="str">
        <f t="shared" ca="1" si="992"/>
        <v/>
      </c>
      <c r="QI229" s="7" t="e">
        <f t="shared" ca="1" si="993"/>
        <v>#VALUE!</v>
      </c>
      <c r="QJ229" t="e">
        <f t="shared" ca="1" si="994"/>
        <v>#N/A</v>
      </c>
      <c r="QK229" s="7" t="e">
        <f t="shared" ca="1" si="995"/>
        <v>#N/A</v>
      </c>
      <c r="QM229">
        <v>231</v>
      </c>
      <c r="QN229" s="7" t="s">
        <v>19</v>
      </c>
      <c r="QO229" t="str">
        <f t="shared" ca="1" si="996"/>
        <v/>
      </c>
      <c r="QP229" s="7" t="str">
        <f t="shared" ca="1" si="997"/>
        <v/>
      </c>
      <c r="QQ229" t="str">
        <f t="shared" ca="1" si="998"/>
        <v/>
      </c>
    </row>
    <row r="230" spans="1:459" x14ac:dyDescent="0.25">
      <c r="A230" s="240" t="str">
        <f>IF('Character Sheet'!$B$4="Creature","N","Y")</f>
        <v>Y</v>
      </c>
      <c r="C230" s="75"/>
      <c r="D230" s="76"/>
      <c r="F230" s="75"/>
      <c r="G230" s="76"/>
      <c r="I230" s="75"/>
      <c r="J230" s="85"/>
      <c r="K230" s="85">
        <f t="shared" ca="1" si="962"/>
        <v>7</v>
      </c>
      <c r="L230" s="85">
        <f t="shared" ca="1" si="1265"/>
        <v>1</v>
      </c>
      <c r="M230" s="70">
        <f t="shared" ca="1" si="1270"/>
        <v>10</v>
      </c>
      <c r="O230" s="222" t="str">
        <f t="shared" ca="1" si="963"/>
        <v>- -</v>
      </c>
      <c r="Q230" s="7" t="s">
        <v>1745</v>
      </c>
      <c r="R230" s="9" t="s">
        <v>1289</v>
      </c>
      <c r="S230" s="9"/>
      <c r="T230" s="61" t="str">
        <f>SUBSTITUTE(IFERROR(IFERROR(VLOOKUP(R230,'[1]Skill Statistics'!$A$3:$C$513,2,FALSE),VLOOKUP(Q230,'[1]Skill Statistics'!$A$3:$C$513,2,FALSE)),T229),"R*","ReSt")</f>
        <v>- -</v>
      </c>
      <c r="U230" s="61" t="str">
        <f>IFERROR(IFERROR(VLOOKUP(R230,'[1]Skill Statistics'!$A$3:$C$513,3,FALSE),VLOOKUP(Q230,'[1]Skill Statistics'!$A$3:$C$513,3,FALSE)),U229)</f>
        <v>- -</v>
      </c>
      <c r="V230" s="61" t="str">
        <f>IF(ISNUMBER(SEARCH("Category",R230)),"- -",IFERROR(IFERROR(VLOOKUP(Q230,[1]Professions!$A$4:$AM$288,MATCH(Profession,[1]Professions!$A$1:$AM$1,0),FALSE),VLOOKUP(Q230,Calculations!$B$91:$I$95,8,FALSE)),"- -"))</f>
        <v>- -</v>
      </c>
      <c r="W230" s="60" t="str">
        <f t="shared" si="964"/>
        <v>- -</v>
      </c>
      <c r="X230" s="7" t="str">
        <f ca="1">IFERROR(VLOOKUP(R230,$BS$6:$NR$519,MATCH(ActualLevel,$BS$3:$NR$3,0),FALSE),"- -")</f>
        <v>- -</v>
      </c>
      <c r="Y230" s="7" t="str">
        <f t="shared" si="1269"/>
        <v>- -</v>
      </c>
      <c r="Z230" s="7" t="str">
        <f>IFERROR(VLOOKUP(Y230,Charts!$BQ$2:$BR$52,2,FALSE),"- -")</f>
        <v>- -</v>
      </c>
      <c r="AA230" s="7" t="str">
        <f t="shared" ca="1" si="1000"/>
        <v>- -</v>
      </c>
      <c r="AB230" s="7" t="str">
        <f t="shared" si="1266"/>
        <v>- -</v>
      </c>
      <c r="AC230" s="7"/>
      <c r="AD230" s="7"/>
      <c r="AE230" s="7"/>
      <c r="AF230" s="7"/>
      <c r="AG230" s="7"/>
      <c r="AH230" s="43"/>
      <c r="AI230" s="7"/>
      <c r="AJ230" s="7"/>
      <c r="AK230" s="7">
        <f t="shared" ca="1" si="1001"/>
        <v>0</v>
      </c>
      <c r="AL230" s="7"/>
      <c r="AM230" s="69">
        <f>IFERROR(VLOOKUP(R230,'[1]Skill Statistics'!$A$3:$AN$513,MATCH(Profession,'[1]Skill Statistics'!$A$2:$AN$2,0),FALSE),0)</f>
        <v>0</v>
      </c>
      <c r="AN230" s="85">
        <f>IFERROR(VLOOKUP(Q230,'[1]Skill Statistics'!$A$3:$BK$513,MATCH(Archetype,'[1]Skill Statistics'!$A$2:$BK$2,0),FALSE),0)</f>
        <v>0</v>
      </c>
      <c r="AO230" s="85">
        <f>IFERROR(VLOOKUP(Q230,'[1]Skill Statistics'!$A$3:$BB$513,MATCH(Race,'[1]Skill Statistics'!$A$2:$BB$2,0),FALSE),0)</f>
        <v>0</v>
      </c>
      <c r="AP230" s="85">
        <f t="shared" ca="1" si="965"/>
        <v>0</v>
      </c>
      <c r="AQ230" s="70"/>
      <c r="AS230" s="69">
        <f>IFERROR(VLOOKUP(Q230,'[1]Professional Skills'!$A$4:$AM$288,MATCH(Profession,'[1]Professional Skills'!$A$3:$AM$3,0),FALSE),"- -")</f>
        <v>0</v>
      </c>
      <c r="AU230" s="7">
        <f t="shared" si="1268"/>
        <v>0</v>
      </c>
      <c r="AV230" s="7">
        <f t="shared" ca="1" si="1267"/>
        <v>0</v>
      </c>
      <c r="AW230" t="str">
        <f t="shared" si="1004"/>
        <v/>
      </c>
      <c r="AX230" t="str">
        <f>IFERROR(_xlfn.RANK.EQ(AW230,$AW$5:$AW$568),"")</f>
        <v/>
      </c>
      <c r="AY230">
        <f t="shared" si="959"/>
        <v>0</v>
      </c>
      <c r="AZ230" s="70" t="str">
        <f t="shared" si="1002"/>
        <v/>
      </c>
      <c r="BB230" s="69">
        <f>IFERROR(IF(Q230="Language",VLOOKUP(R230,[1]Cultures!$B$4:$N$218,MATCH(Culture,[1]Cultures!$B$3:$N$3,0),FALSE),VLOOKUP(Q230,[1]Cultures!$B$4:$O$212,MATCH(Culture,[1]Cultures!$B$3:$O$3,0),FALSE)),"- -")</f>
        <v>0</v>
      </c>
      <c r="BD230">
        <f t="shared" ca="1" si="1264"/>
        <v>0</v>
      </c>
      <c r="BE230" t="str">
        <f t="shared" si="1211"/>
        <v/>
      </c>
      <c r="BI230" s="7">
        <f t="shared" si="1003"/>
        <v>0</v>
      </c>
      <c r="BK230" s="7"/>
      <c r="BL230" s="70" t="str">
        <f t="shared" si="960"/>
        <v>- -</v>
      </c>
      <c r="BN230" s="69" t="str">
        <f>IFERROR(VLOOKUP(V230,Charts!$BT$2:$BV$14,3,FALSE),"- -")</f>
        <v>- -</v>
      </c>
      <c r="BO230" s="85" t="str">
        <f t="shared" ca="1" si="966"/>
        <v>- -</v>
      </c>
      <c r="BP230" s="70" t="str">
        <f t="shared" ca="1" si="1212"/>
        <v>- -</v>
      </c>
      <c r="BR230" s="7">
        <v>229</v>
      </c>
      <c r="BS230" s="9" t="str">
        <f ca="1">VLOOKUP(BR230,$O$3:$R$568,4,FALSE)</f>
        <v>Medical Chemical Engineering</v>
      </c>
      <c r="BT230" s="7" t="str">
        <f ca="1">VLOOKUP(BS230,$R$3:$V$568,5,FALSE)</f>
        <v>5 / 7</v>
      </c>
      <c r="BU230" s="7">
        <f ca="1">VLOOKUP(BT230,Charts!$BT$2:$BV$14,3,FALSE)</f>
        <v>0.46153846153846156</v>
      </c>
      <c r="BV230" s="7" t="str">
        <f t="shared" ca="1" si="1005"/>
        <v>5</v>
      </c>
      <c r="BW230" s="7" t="str">
        <f t="shared" ca="1" si="1006"/>
        <v>7</v>
      </c>
      <c r="BY230" s="7">
        <f t="shared" ca="1" si="1007"/>
        <v>0.11316851430926445</v>
      </c>
      <c r="BZ230" s="7">
        <f t="shared" ca="1" si="1008"/>
        <v>0.34836994722919712</v>
      </c>
      <c r="CA230" s="7">
        <f t="shared" ca="1" si="1009"/>
        <v>1</v>
      </c>
      <c r="CB230" s="7" t="str">
        <f t="shared" ca="1" si="1010"/>
        <v>5</v>
      </c>
      <c r="CC230" s="7" t="str">
        <f ca="1">IFERROR(IF(CC229+CB230&gt;CD$4,CC229,CC229+CB230),"")</f>
        <v/>
      </c>
      <c r="CD230" s="7">
        <f t="shared" ca="1" si="1213"/>
        <v>0</v>
      </c>
      <c r="CE230" s="7">
        <f t="shared" ca="1" si="1011"/>
        <v>0.75632369748068695</v>
      </c>
      <c r="CF230" s="7">
        <f t="shared" ca="1" si="1012"/>
        <v>-0.29478523594222539</v>
      </c>
      <c r="CG230" s="7">
        <f t="shared" ca="1" si="1013"/>
        <v>0</v>
      </c>
      <c r="CH230" s="7">
        <f t="shared" ca="1" si="1014"/>
        <v>0</v>
      </c>
      <c r="CI230" s="7" t="str">
        <f ca="1">IFERROR(IF(CI229+CH230&gt;CJ$4,CI229,CI229+CH230),"")</f>
        <v/>
      </c>
      <c r="CJ230" s="7">
        <f t="shared" ca="1" si="1214"/>
        <v>0</v>
      </c>
      <c r="CK230" s="7">
        <f t="shared" ca="1" si="1015"/>
        <v>0.56532167430517566</v>
      </c>
      <c r="CL230" s="7">
        <f t="shared" ca="1" si="1016"/>
        <v>-0.10378321276671409</v>
      </c>
      <c r="CM230" s="7">
        <f t="shared" ca="1" si="1017"/>
        <v>0</v>
      </c>
      <c r="CN230" s="7">
        <f t="shared" ca="1" si="1018"/>
        <v>0</v>
      </c>
      <c r="CO230" s="7" t="str">
        <f ca="1">IFERROR(IF(CO229+CN230&gt;CP$4,CO229,CO229+CN230),"")</f>
        <v/>
      </c>
      <c r="CP230" s="7">
        <f t="shared" ca="1" si="1215"/>
        <v>0</v>
      </c>
      <c r="CQ230" s="7">
        <f t="shared" ca="1" si="1019"/>
        <v>0.42909706823973004</v>
      </c>
      <c r="CR230" s="7">
        <f t="shared" ca="1" si="1020"/>
        <v>3.2441393298731525E-2</v>
      </c>
      <c r="CS230" s="7">
        <f t="shared" ca="1" si="1021"/>
        <v>1</v>
      </c>
      <c r="CT230" s="7" t="str">
        <f t="shared" ca="1" si="1022"/>
        <v>5</v>
      </c>
      <c r="CU230" s="7" t="str">
        <f ca="1">IFERROR(IF(CU229+CT230&gt;CV$4,CU229,CU229+CT230),"")</f>
        <v/>
      </c>
      <c r="CV230" s="7">
        <f t="shared" ca="1" si="1216"/>
        <v>0</v>
      </c>
      <c r="CW230" s="7">
        <f t="shared" ca="1" si="1023"/>
        <v>0.74546054808286022</v>
      </c>
      <c r="CX230" s="7">
        <f t="shared" ca="1" si="1024"/>
        <v>-0.28392208654439866</v>
      </c>
      <c r="CY230" s="7">
        <f t="shared" ca="1" si="1025"/>
        <v>0</v>
      </c>
      <c r="CZ230" s="7">
        <f t="shared" ca="1" si="1026"/>
        <v>0</v>
      </c>
      <c r="DA230" s="7" t="str">
        <f ca="1">IFERROR(IF(DA229+CZ230&gt;DB$4,DA229,DA229+CZ230),"")</f>
        <v/>
      </c>
      <c r="DB230" s="7">
        <f t="shared" ca="1" si="1217"/>
        <v>0</v>
      </c>
      <c r="DC230" s="7">
        <f t="shared" ca="1" si="1027"/>
        <v>0.96160695563650866</v>
      </c>
      <c r="DD230" s="7">
        <f t="shared" ca="1" si="1028"/>
        <v>-0.5000684940980471</v>
      </c>
      <c r="DE230" s="7">
        <f t="shared" ca="1" si="1029"/>
        <v>0</v>
      </c>
      <c r="DF230" s="7">
        <f t="shared" ca="1" si="1030"/>
        <v>0</v>
      </c>
      <c r="DG230" s="7" t="str">
        <f ca="1">IFERROR(IF(DG229+DF230&gt;DH$4,DG229,DG229+DF230),"")</f>
        <v/>
      </c>
      <c r="DH230" s="7">
        <f t="shared" ca="1" si="1218"/>
        <v>0</v>
      </c>
      <c r="DI230" s="7">
        <f t="shared" ca="1" si="1031"/>
        <v>0.7192069963370451</v>
      </c>
      <c r="DJ230" s="7">
        <f t="shared" ca="1" si="1032"/>
        <v>-0.25766853479858354</v>
      </c>
      <c r="DK230" s="7">
        <f t="shared" ca="1" si="1033"/>
        <v>0</v>
      </c>
      <c r="DL230" s="7">
        <f t="shared" ca="1" si="1034"/>
        <v>0</v>
      </c>
      <c r="DM230" s="7" t="str">
        <f ca="1">IFERROR(IF(DM229+DL230&gt;DN$4,DM229,DM229+DL230),"")</f>
        <v/>
      </c>
      <c r="DN230" s="7">
        <f t="shared" ca="1" si="1219"/>
        <v>0</v>
      </c>
      <c r="DO230" s="7">
        <f t="shared" ca="1" si="1035"/>
        <v>0.85491899750549838</v>
      </c>
      <c r="DP230" s="7">
        <f t="shared" ca="1" si="1036"/>
        <v>-0.39338053596703682</v>
      </c>
      <c r="DQ230" s="7">
        <f t="shared" ca="1" si="1037"/>
        <v>0</v>
      </c>
      <c r="DR230" s="7">
        <f t="shared" ca="1" si="1038"/>
        <v>0</v>
      </c>
      <c r="DS230" s="7" t="str">
        <f ca="1">IFERROR(IF(DS229+DR230&gt;DT$4,DS229,DS229+DR230),"")</f>
        <v/>
      </c>
      <c r="DT230" s="7">
        <f t="shared" ca="1" si="1220"/>
        <v>0</v>
      </c>
      <c r="DU230" s="7">
        <f t="shared" ca="1" si="1039"/>
        <v>0.95163965435879982</v>
      </c>
      <c r="DV230" s="7">
        <f t="shared" ca="1" si="1040"/>
        <v>-0.49010119282033826</v>
      </c>
      <c r="DW230" s="7">
        <f t="shared" ca="1" si="1041"/>
        <v>0</v>
      </c>
      <c r="DX230" s="7">
        <f t="shared" ca="1" si="1042"/>
        <v>0</v>
      </c>
      <c r="DY230" s="7" t="str">
        <f ca="1">IFERROR(IF(DY229+DX230&gt;DZ$4,DY229,DY229+DX230),"")</f>
        <v/>
      </c>
      <c r="DZ230" s="7">
        <f t="shared" ca="1" si="1221"/>
        <v>0</v>
      </c>
      <c r="EA230" s="7">
        <f t="shared" ca="1" si="1043"/>
        <v>0.73099624748832559</v>
      </c>
      <c r="EB230" s="7">
        <f t="shared" ca="1" si="1044"/>
        <v>-0.26945778594986403</v>
      </c>
      <c r="EC230" s="7">
        <f t="shared" ca="1" si="1045"/>
        <v>0</v>
      </c>
      <c r="ED230" s="7">
        <f t="shared" ca="1" si="1046"/>
        <v>0</v>
      </c>
      <c r="EE230" s="7" t="str">
        <f ca="1">IFERROR(IF(EE229+ED230&gt;EF$4,EE229,EE229+ED230),"")</f>
        <v/>
      </c>
      <c r="EF230" s="7">
        <f t="shared" ca="1" si="1222"/>
        <v>0</v>
      </c>
      <c r="EG230" s="7">
        <f t="shared" ca="1" si="1047"/>
        <v>2.8673786298905157E-2</v>
      </c>
      <c r="EH230" s="7">
        <f t="shared" ca="1" si="1048"/>
        <v>0.43286467523955641</v>
      </c>
      <c r="EI230" s="7">
        <f t="shared" ca="1" si="1049"/>
        <v>1</v>
      </c>
      <c r="EJ230" s="7" t="str">
        <f t="shared" ca="1" si="1050"/>
        <v>5</v>
      </c>
      <c r="EK230" s="7" t="str">
        <f ca="1">IFERROR(IF(EK229+EJ230&gt;EL$4,EK229,EK229+EJ230),"")</f>
        <v/>
      </c>
      <c r="EL230" s="7">
        <f t="shared" ca="1" si="1223"/>
        <v>0</v>
      </c>
      <c r="EM230" s="7">
        <f t="shared" ca="1" si="1051"/>
        <v>0.60916345450099674</v>
      </c>
      <c r="EN230" s="7">
        <f t="shared" ca="1" si="1052"/>
        <v>-0.14762499296253517</v>
      </c>
      <c r="EO230" s="7">
        <f t="shared" ca="1" si="1053"/>
        <v>0</v>
      </c>
      <c r="EP230" s="7">
        <f t="shared" ca="1" si="1054"/>
        <v>0</v>
      </c>
      <c r="EQ230" s="7" t="str">
        <f ca="1">IFERROR(IF(EQ229+EP230&gt;ER$4,EQ229,EQ229+EP230),"")</f>
        <v/>
      </c>
      <c r="ER230" s="7">
        <f t="shared" ca="1" si="1224"/>
        <v>0</v>
      </c>
      <c r="ES230" s="7">
        <f t="shared" ca="1" si="1055"/>
        <v>8.6242176866496711E-2</v>
      </c>
      <c r="ET230" s="7">
        <f t="shared" ca="1" si="1056"/>
        <v>0.37529628467196485</v>
      </c>
      <c r="EU230" s="7">
        <f t="shared" ca="1" si="1057"/>
        <v>1</v>
      </c>
      <c r="EV230" s="7" t="str">
        <f t="shared" ca="1" si="1058"/>
        <v>5</v>
      </c>
      <c r="EW230" s="7" t="str">
        <f ca="1">IFERROR(IF(EW229+EV230&gt;EX$4,EW229,EW229+EV230),"")</f>
        <v/>
      </c>
      <c r="EX230" s="7">
        <f t="shared" ca="1" si="1225"/>
        <v>0</v>
      </c>
      <c r="EY230" s="7">
        <f t="shared" ca="1" si="1059"/>
        <v>8.1912980813829361E-2</v>
      </c>
      <c r="EZ230" s="7">
        <f t="shared" ca="1" si="1060"/>
        <v>0.3796254807246322</v>
      </c>
      <c r="FA230" s="7">
        <f t="shared" ca="1" si="1061"/>
        <v>1</v>
      </c>
      <c r="FB230" s="7" t="str">
        <f t="shared" ca="1" si="1062"/>
        <v>5</v>
      </c>
      <c r="FC230" s="7" t="str">
        <f ca="1">IFERROR(IF(FC229+FB230&gt;FD$4,FC229,FC229+FB230),"")</f>
        <v/>
      </c>
      <c r="FD230" s="7">
        <f t="shared" ca="1" si="1226"/>
        <v>0</v>
      </c>
      <c r="FE230" s="7">
        <f t="shared" ca="1" si="1063"/>
        <v>0.44307130274592998</v>
      </c>
      <c r="FF230" s="7">
        <f t="shared" ca="1" si="1064"/>
        <v>1.8467158792531579E-2</v>
      </c>
      <c r="FG230" s="7">
        <f t="shared" ca="1" si="1065"/>
        <v>1</v>
      </c>
      <c r="FH230" s="7" t="str">
        <f t="shared" ca="1" si="1066"/>
        <v>5</v>
      </c>
      <c r="FI230" s="7" t="str">
        <f ca="1">IFERROR(IF(FI229+FH230&gt;FJ$4,FI229,FI229+FH230),"")</f>
        <v/>
      </c>
      <c r="FJ230" s="7">
        <f t="shared" ca="1" si="1227"/>
        <v>0</v>
      </c>
      <c r="FK230" s="7">
        <f t="shared" ca="1" si="1067"/>
        <v>0.26512835819590141</v>
      </c>
      <c r="FL230" s="7">
        <f t="shared" ca="1" si="1068"/>
        <v>0.19641010334256015</v>
      </c>
      <c r="FM230" s="7">
        <f t="shared" ca="1" si="1069"/>
        <v>1</v>
      </c>
      <c r="FN230" s="7" t="str">
        <f t="shared" ca="1" si="1070"/>
        <v>5</v>
      </c>
      <c r="FO230" s="7" t="str">
        <f ca="1">IFERROR(IF(FO229+FN230&gt;FP$4,FO229,FO229+FN230),"")</f>
        <v/>
      </c>
      <c r="FP230" s="7">
        <f t="shared" ca="1" si="1228"/>
        <v>0</v>
      </c>
      <c r="FQ230" s="7">
        <f t="shared" ca="1" si="1071"/>
        <v>1.4918941170679267E-2</v>
      </c>
      <c r="FR230" s="7">
        <f t="shared" ca="1" si="1072"/>
        <v>0.4466195203677823</v>
      </c>
      <c r="FS230" s="7">
        <f t="shared" ca="1" si="1073"/>
        <v>1</v>
      </c>
      <c r="FT230" s="7" t="str">
        <f t="shared" ca="1" si="1074"/>
        <v>5</v>
      </c>
      <c r="FU230" s="7" t="str">
        <f ca="1">IFERROR(IF(FU229+FT230&gt;FV$4,FU229,FU229+FT230),"")</f>
        <v/>
      </c>
      <c r="FV230" s="7">
        <f t="shared" ca="1" si="1229"/>
        <v>0</v>
      </c>
      <c r="FW230" s="7">
        <f t="shared" ca="1" si="1075"/>
        <v>0.18962510632622576</v>
      </c>
      <c r="FX230" s="7">
        <f t="shared" ca="1" si="1076"/>
        <v>0.27191335521223581</v>
      </c>
      <c r="FY230" s="7">
        <f t="shared" ca="1" si="1077"/>
        <v>1</v>
      </c>
      <c r="FZ230" s="7" t="str">
        <f t="shared" ca="1" si="1078"/>
        <v>5</v>
      </c>
      <c r="GA230" s="7" t="str">
        <f ca="1">IFERROR(IF(GA229+FZ230&gt;GB$4,GA229,GA229+FZ230),"")</f>
        <v/>
      </c>
      <c r="GB230" s="7">
        <f t="shared" ca="1" si="1230"/>
        <v>0</v>
      </c>
      <c r="GC230" s="7">
        <f t="shared" ca="1" si="1079"/>
        <v>0.5512099531927962</v>
      </c>
      <c r="GD230" s="7">
        <f t="shared" ca="1" si="1080"/>
        <v>-8.9671491654334634E-2</v>
      </c>
      <c r="GE230" s="7">
        <f t="shared" ca="1" si="1081"/>
        <v>0</v>
      </c>
      <c r="GF230" s="7">
        <f t="shared" ca="1" si="1082"/>
        <v>0</v>
      </c>
      <c r="GG230" s="7" t="str">
        <f ca="1">IFERROR(IF(GG229+GF230&gt;GH$4,GG229,GG229+GF230),"")</f>
        <v/>
      </c>
      <c r="GH230" s="7">
        <f t="shared" ca="1" si="1231"/>
        <v>0</v>
      </c>
      <c r="GI230" s="7">
        <f t="shared" ca="1" si="1083"/>
        <v>0.25350134743873487</v>
      </c>
      <c r="GJ230" s="7">
        <f t="shared" ca="1" si="1084"/>
        <v>0.20803711409972669</v>
      </c>
      <c r="GK230" s="7">
        <f t="shared" ca="1" si="1085"/>
        <v>1</v>
      </c>
      <c r="GL230" s="7" t="str">
        <f t="shared" ca="1" si="1086"/>
        <v>5</v>
      </c>
      <c r="GM230" s="7" t="str">
        <f ca="1">IFERROR(IF(GM229+GL230&gt;GN$4,GM229,GM229+GL230),"")</f>
        <v/>
      </c>
      <c r="GN230" s="7">
        <f t="shared" ca="1" si="1232"/>
        <v>0</v>
      </c>
      <c r="GO230" s="7">
        <f t="shared" ca="1" si="1087"/>
        <v>0.88983147784588312</v>
      </c>
      <c r="GP230" s="7">
        <f t="shared" ca="1" si="1088"/>
        <v>-0.42829301630742156</v>
      </c>
      <c r="GQ230" s="7">
        <f t="shared" ca="1" si="1089"/>
        <v>0</v>
      </c>
      <c r="GR230" s="7">
        <f t="shared" ca="1" si="1090"/>
        <v>0</v>
      </c>
      <c r="GS230" s="7" t="str">
        <f ca="1">IFERROR(IF(GS229+GR230&gt;GT$4,GS229,GS229+GR230),"")</f>
        <v/>
      </c>
      <c r="GT230" s="7">
        <f t="shared" ca="1" si="1233"/>
        <v>0</v>
      </c>
      <c r="GU230" s="7">
        <f t="shared" ca="1" si="1091"/>
        <v>0.34892287475811545</v>
      </c>
      <c r="GV230" s="7">
        <f t="shared" ca="1" si="1092"/>
        <v>0.11261558678034611</v>
      </c>
      <c r="GW230" s="7">
        <f t="shared" ca="1" si="1093"/>
        <v>1</v>
      </c>
      <c r="GX230" s="7" t="str">
        <f t="shared" ca="1" si="1094"/>
        <v>5</v>
      </c>
      <c r="GY230" s="7" t="str">
        <f ca="1">IFERROR(IF(GY229+GX230&gt;GZ$4,GY229,GY229+GX230),"")</f>
        <v/>
      </c>
      <c r="GZ230" s="7">
        <f t="shared" ca="1" si="1234"/>
        <v>0</v>
      </c>
      <c r="HA230" s="7">
        <f t="shared" ca="1" si="1095"/>
        <v>0.74430675784602807</v>
      </c>
      <c r="HB230" s="7">
        <f t="shared" ca="1" si="1096"/>
        <v>-0.2827682963075665</v>
      </c>
      <c r="HC230" s="7">
        <f t="shared" ca="1" si="1097"/>
        <v>0</v>
      </c>
      <c r="HD230" s="7">
        <f t="shared" ca="1" si="1098"/>
        <v>0</v>
      </c>
      <c r="HE230" s="7" t="str">
        <f ca="1">IFERROR(IF(HE229+HD230&gt;HF$4,HE229,HE229+HD230),"")</f>
        <v/>
      </c>
      <c r="HF230" s="7">
        <f t="shared" ca="1" si="1235"/>
        <v>0</v>
      </c>
      <c r="HG230" s="7">
        <f t="shared" ca="1" si="1099"/>
        <v>0.76355694111901318</v>
      </c>
      <c r="HH230" s="7">
        <f t="shared" ca="1" si="1100"/>
        <v>-0.30201847958055161</v>
      </c>
      <c r="HI230" s="7">
        <f t="shared" ca="1" si="1101"/>
        <v>0</v>
      </c>
      <c r="HJ230" s="7">
        <f t="shared" ca="1" si="1102"/>
        <v>0</v>
      </c>
      <c r="HK230" s="7" t="str">
        <f ca="1">IFERROR(IF(HK229+HJ230&gt;HL$4,HK229,HK229+HJ230),"")</f>
        <v/>
      </c>
      <c r="HL230" s="7">
        <f t="shared" ca="1" si="1236"/>
        <v>0</v>
      </c>
      <c r="HM230" s="7">
        <f t="shared" ca="1" si="1103"/>
        <v>0.26999856292942559</v>
      </c>
      <c r="HN230" s="7">
        <f t="shared" ca="1" si="1104"/>
        <v>0.19153989860903597</v>
      </c>
      <c r="HO230" s="7">
        <f t="shared" ca="1" si="1105"/>
        <v>1</v>
      </c>
      <c r="HP230" s="7" t="str">
        <f t="shared" ca="1" si="1106"/>
        <v>5</v>
      </c>
      <c r="HQ230" s="7" t="str">
        <f ca="1">IFERROR(IF(HQ229+HP230&gt;HR$4,HQ229,HQ229+HP230),"")</f>
        <v/>
      </c>
      <c r="HR230" s="7">
        <f t="shared" ca="1" si="1237"/>
        <v>0</v>
      </c>
      <c r="HS230" s="7">
        <f t="shared" ca="1" si="1107"/>
        <v>0.5245217948221701</v>
      </c>
      <c r="HT230" s="7">
        <f t="shared" ca="1" si="1108"/>
        <v>-6.2983333283708531E-2</v>
      </c>
      <c r="HU230" s="7">
        <f t="shared" ca="1" si="1109"/>
        <v>0</v>
      </c>
      <c r="HV230" s="7">
        <f t="shared" ca="1" si="1110"/>
        <v>0</v>
      </c>
      <c r="HW230" s="7" t="str">
        <f ca="1">IFERROR(IF(HW229+HV230&gt;HX$4,HW229,HW229+HV230),"")</f>
        <v/>
      </c>
      <c r="HX230" s="7">
        <f t="shared" ca="1" si="1238"/>
        <v>0</v>
      </c>
      <c r="HY230" s="7">
        <f t="shared" ca="1" si="1111"/>
        <v>0.15248576783853507</v>
      </c>
      <c r="HZ230" s="7">
        <f t="shared" ca="1" si="1112"/>
        <v>0.3090526936999265</v>
      </c>
      <c r="IA230" s="7">
        <f t="shared" ca="1" si="1113"/>
        <v>1</v>
      </c>
      <c r="IB230" s="7" t="str">
        <f t="shared" ca="1" si="1114"/>
        <v>5</v>
      </c>
      <c r="IC230" s="7" t="str">
        <f ca="1">IFERROR(IF(IC229+IB230&gt;ID$4,IC229,IC229+IB230),"")</f>
        <v/>
      </c>
      <c r="ID230" s="7">
        <f t="shared" ca="1" si="1239"/>
        <v>0</v>
      </c>
      <c r="IE230" s="7">
        <f t="shared" ca="1" si="1115"/>
        <v>0.32453694229223862</v>
      </c>
      <c r="IF230" s="7">
        <f t="shared" ca="1" si="1116"/>
        <v>0.13700151924622295</v>
      </c>
      <c r="IG230" s="7">
        <f t="shared" ca="1" si="1117"/>
        <v>1</v>
      </c>
      <c r="IH230" s="7" t="str">
        <f t="shared" ca="1" si="1118"/>
        <v>5</v>
      </c>
      <c r="II230" s="7" t="str">
        <f ca="1">IFERROR(IF(II229+IH230&gt;IJ$4,II229,II229+IH230),"")</f>
        <v/>
      </c>
      <c r="IJ230" s="7">
        <f t="shared" ca="1" si="1240"/>
        <v>0</v>
      </c>
      <c r="IK230" s="7">
        <f t="shared" ca="1" si="1119"/>
        <v>0.78504209868115149</v>
      </c>
      <c r="IL230" s="7">
        <f t="shared" ca="1" si="1120"/>
        <v>-0.32350363714268993</v>
      </c>
      <c r="IM230" s="7">
        <f t="shared" ca="1" si="1121"/>
        <v>0</v>
      </c>
      <c r="IN230" s="7">
        <f t="shared" ca="1" si="1122"/>
        <v>0</v>
      </c>
      <c r="IO230" s="7" t="str">
        <f ca="1">IFERROR(IF(IO229+IN230&gt;IP$4,IO229,IO229+IN230),"")</f>
        <v/>
      </c>
      <c r="IP230" s="7">
        <f t="shared" ca="1" si="1241"/>
        <v>0</v>
      </c>
      <c r="IQ230" s="7">
        <f t="shared" ca="1" si="1123"/>
        <v>0.57259091067165091</v>
      </c>
      <c r="IR230" s="7">
        <f t="shared" ca="1" si="1124"/>
        <v>-0.11105244913318935</v>
      </c>
      <c r="IS230" s="7">
        <f t="shared" ca="1" si="1125"/>
        <v>0</v>
      </c>
      <c r="IT230" s="7">
        <f t="shared" ca="1" si="1126"/>
        <v>0</v>
      </c>
      <c r="IU230" s="7" t="str">
        <f ca="1">IFERROR(IF(IU229+IT230&gt;IV$4,IU229,IU229+IT230),"")</f>
        <v/>
      </c>
      <c r="IV230" s="7">
        <f t="shared" ca="1" si="1242"/>
        <v>0</v>
      </c>
      <c r="IW230" s="7">
        <f t="shared" ca="1" si="1127"/>
        <v>0.27604122047494728</v>
      </c>
      <c r="IX230" s="7">
        <f t="shared" ca="1" si="1128"/>
        <v>0.18549724106351428</v>
      </c>
      <c r="IY230" s="7">
        <f t="shared" ca="1" si="1129"/>
        <v>1</v>
      </c>
      <c r="IZ230" s="7" t="str">
        <f t="shared" ca="1" si="1130"/>
        <v>5</v>
      </c>
      <c r="JA230" s="7" t="str">
        <f ca="1">IFERROR(IF(JA229+IZ230&gt;JB$4,JA229,JA229+IZ230),"")</f>
        <v/>
      </c>
      <c r="JB230" s="7">
        <f t="shared" ca="1" si="1243"/>
        <v>0</v>
      </c>
      <c r="JC230" s="7">
        <f t="shared" ca="1" si="1131"/>
        <v>3.5883645636185069E-2</v>
      </c>
      <c r="JD230" s="7">
        <f t="shared" ca="1" si="1132"/>
        <v>0.4256548159022765</v>
      </c>
      <c r="JE230" s="7">
        <f t="shared" ca="1" si="1133"/>
        <v>1</v>
      </c>
      <c r="JF230" s="7" t="str">
        <f t="shared" ca="1" si="1134"/>
        <v>5</v>
      </c>
      <c r="JG230" s="7" t="str">
        <f ca="1">IFERROR(IF(JG229+JF230&gt;JH$4,JG229,JG229+JF230),"")</f>
        <v/>
      </c>
      <c r="JH230" s="7">
        <f t="shared" ca="1" si="1244"/>
        <v>0</v>
      </c>
      <c r="JI230" s="7">
        <f t="shared" ca="1" si="1135"/>
        <v>0.57625182833826749</v>
      </c>
      <c r="JJ230" s="7">
        <f t="shared" ca="1" si="1136"/>
        <v>-0.11471336679980593</v>
      </c>
      <c r="JK230" s="7">
        <f t="shared" ca="1" si="1137"/>
        <v>0</v>
      </c>
      <c r="JL230" s="7">
        <f t="shared" ca="1" si="1138"/>
        <v>0</v>
      </c>
      <c r="JM230" s="7" t="str">
        <f ca="1">IFERROR(IF(JM229+JL230&gt;JN$4,JM229,JM229+JL230),"")</f>
        <v/>
      </c>
      <c r="JN230" s="7">
        <f t="shared" ca="1" si="1245"/>
        <v>0</v>
      </c>
      <c r="JO230" s="7">
        <f t="shared" ca="1" si="1139"/>
        <v>0.95171247651666291</v>
      </c>
      <c r="JP230" s="7">
        <f t="shared" ca="1" si="1140"/>
        <v>-0.49017401497820134</v>
      </c>
      <c r="JQ230" s="7">
        <f t="shared" ca="1" si="1141"/>
        <v>0</v>
      </c>
      <c r="JR230" s="7">
        <f t="shared" ca="1" si="1142"/>
        <v>0</v>
      </c>
      <c r="JS230" s="7" t="str">
        <f ca="1">IFERROR(IF(JS229+JR230&gt;JT$4,JS229,JS229+JR230),"")</f>
        <v/>
      </c>
      <c r="JT230" s="7">
        <f t="shared" ca="1" si="1246"/>
        <v>0</v>
      </c>
      <c r="JU230" s="7">
        <f t="shared" ca="1" si="1143"/>
        <v>0.33268546666279386</v>
      </c>
      <c r="JV230" s="7">
        <f t="shared" ca="1" si="1144"/>
        <v>0.1288529948756677</v>
      </c>
      <c r="JW230" s="7">
        <f t="shared" ca="1" si="1145"/>
        <v>1</v>
      </c>
      <c r="JX230" s="7" t="str">
        <f t="shared" ca="1" si="1146"/>
        <v>5</v>
      </c>
      <c r="JY230" s="7" t="str">
        <f ca="1">IFERROR(IF(JY229+JX230&gt;JZ$4,JY229,JY229+JX230),"")</f>
        <v/>
      </c>
      <c r="JZ230" s="7">
        <f t="shared" ca="1" si="1247"/>
        <v>0</v>
      </c>
      <c r="KA230" s="7">
        <f t="shared" ca="1" si="1147"/>
        <v>0.38066579602005635</v>
      </c>
      <c r="KB230" s="7">
        <f t="shared" ca="1" si="1148"/>
        <v>8.0872665518405218E-2</v>
      </c>
      <c r="KC230" s="7">
        <f t="shared" ca="1" si="1149"/>
        <v>1</v>
      </c>
      <c r="KD230" s="7" t="str">
        <f t="shared" ca="1" si="1150"/>
        <v>5</v>
      </c>
      <c r="KE230" s="7" t="str">
        <f ca="1">IFERROR(IF(KE229+KD230&gt;KF$4,KE229,KE229+KD230),"")</f>
        <v/>
      </c>
      <c r="KF230" s="7">
        <f t="shared" ca="1" si="1248"/>
        <v>0</v>
      </c>
      <c r="KG230" s="7">
        <f t="shared" ca="1" si="1151"/>
        <v>0.338976330594011</v>
      </c>
      <c r="KH230" s="7">
        <f t="shared" ca="1" si="1152"/>
        <v>0.12256213094445056</v>
      </c>
      <c r="KI230" s="7">
        <f t="shared" ca="1" si="1153"/>
        <v>1</v>
      </c>
      <c r="KJ230" s="7" t="str">
        <f t="shared" ca="1" si="1154"/>
        <v>5</v>
      </c>
      <c r="KK230" s="7" t="str">
        <f ca="1">IFERROR(IF(KK229+KJ230&gt;KL$4,KK229,KK229+KJ230),"")</f>
        <v/>
      </c>
      <c r="KL230" s="7">
        <f t="shared" ca="1" si="1249"/>
        <v>0</v>
      </c>
      <c r="KM230" s="7">
        <f t="shared" ca="1" si="1155"/>
        <v>9.8506246453256341E-2</v>
      </c>
      <c r="KN230" s="7">
        <f t="shared" ca="1" si="1156"/>
        <v>0.36303221508520522</v>
      </c>
      <c r="KO230" s="7">
        <f t="shared" ca="1" si="1157"/>
        <v>1</v>
      </c>
      <c r="KP230" s="7" t="str">
        <f t="shared" ca="1" si="1158"/>
        <v>5</v>
      </c>
      <c r="KQ230" s="7" t="str">
        <f ca="1">IFERROR(IF(KQ229+KP230&gt;KR$4,KQ229,KQ229+KP230),"")</f>
        <v/>
      </c>
      <c r="KR230" s="7">
        <f t="shared" ca="1" si="1250"/>
        <v>0</v>
      </c>
      <c r="KS230" s="7">
        <f t="shared" ca="1" si="1159"/>
        <v>0.61133120351741055</v>
      </c>
      <c r="KT230" s="7">
        <f t="shared" ca="1" si="1160"/>
        <v>-0.14979274197894898</v>
      </c>
      <c r="KU230" s="7">
        <f t="shared" ca="1" si="1161"/>
        <v>0</v>
      </c>
      <c r="KV230" s="7">
        <f t="shared" ca="1" si="1162"/>
        <v>0</v>
      </c>
      <c r="KW230" s="7" t="str">
        <f ca="1">IFERROR(IF(KW229+KV230&gt;KX$4,KW229,KW229+KV230),"")</f>
        <v/>
      </c>
      <c r="KX230" s="7">
        <f t="shared" ca="1" si="1251"/>
        <v>0</v>
      </c>
      <c r="KY230" s="7">
        <f t="shared" ca="1" si="1163"/>
        <v>0.99612029214658315</v>
      </c>
      <c r="KZ230" s="7">
        <f t="shared" ca="1" si="1164"/>
        <v>-0.53458183060812159</v>
      </c>
      <c r="LA230" s="7">
        <f t="shared" ca="1" si="1165"/>
        <v>0</v>
      </c>
      <c r="LB230" s="7">
        <f t="shared" ca="1" si="1166"/>
        <v>0</v>
      </c>
      <c r="LC230" s="7" t="str">
        <f ca="1">IFERROR(IF(LC229+LB230&gt;LD$4,LC229,LC229+LB230),"")</f>
        <v/>
      </c>
      <c r="LD230" s="7">
        <f t="shared" ca="1" si="1252"/>
        <v>0</v>
      </c>
      <c r="LE230" s="7">
        <f t="shared" ca="1" si="1167"/>
        <v>0.95214412203709042</v>
      </c>
      <c r="LF230" s="7">
        <f t="shared" ca="1" si="1168"/>
        <v>-0.49060566049862886</v>
      </c>
      <c r="LG230" s="7">
        <f t="shared" ca="1" si="1169"/>
        <v>0</v>
      </c>
      <c r="LH230" s="7">
        <f t="shared" ca="1" si="1170"/>
        <v>0</v>
      </c>
      <c r="LI230" s="7" t="str">
        <f ca="1">IFERROR(IF(LI229+LH230&gt;LJ$4,LI229,LI229+LH230),"")</f>
        <v/>
      </c>
      <c r="LJ230" s="7">
        <f t="shared" ca="1" si="1253"/>
        <v>0</v>
      </c>
      <c r="LK230" s="7">
        <f t="shared" ca="1" si="1171"/>
        <v>0.52447214314988067</v>
      </c>
      <c r="LL230" s="7">
        <f t="shared" ca="1" si="1172"/>
        <v>-6.2933681611419101E-2</v>
      </c>
      <c r="LM230" s="7">
        <f t="shared" ca="1" si="1173"/>
        <v>0</v>
      </c>
      <c r="LN230" s="7">
        <f t="shared" ca="1" si="1174"/>
        <v>0</v>
      </c>
      <c r="LO230" s="7" t="str">
        <f ca="1">IFERROR(IF(LO229+LN230&gt;LP$4,LO229,LO229+LN230),"")</f>
        <v/>
      </c>
      <c r="LP230" s="7">
        <f t="shared" ca="1" si="1254"/>
        <v>0</v>
      </c>
      <c r="LQ230" s="7">
        <f t="shared" ca="1" si="1175"/>
        <v>0.83039548809562524</v>
      </c>
      <c r="LR230" s="7">
        <f t="shared" ca="1" si="1176"/>
        <v>-0.36885702655716368</v>
      </c>
      <c r="LS230" s="7">
        <f t="shared" ca="1" si="1177"/>
        <v>0</v>
      </c>
      <c r="LT230" s="7">
        <f t="shared" ca="1" si="1178"/>
        <v>0</v>
      </c>
      <c r="LU230" s="7" t="str">
        <f ca="1">IFERROR(IF(LU229+LT230&gt;LV$4,LU229,LU229+LT230),"")</f>
        <v/>
      </c>
      <c r="LV230" s="7">
        <f t="shared" ca="1" si="1255"/>
        <v>0</v>
      </c>
      <c r="LW230" s="7">
        <f t="shared" ca="1" si="1179"/>
        <v>0.14376267357659345</v>
      </c>
      <c r="LX230" s="7">
        <f t="shared" ca="1" si="1180"/>
        <v>0.31777578796186812</v>
      </c>
      <c r="LY230" s="7">
        <f t="shared" ca="1" si="1181"/>
        <v>1</v>
      </c>
      <c r="LZ230" s="7" t="str">
        <f t="shared" ca="1" si="1182"/>
        <v>5</v>
      </c>
      <c r="MA230" s="7" t="str">
        <f ca="1">IFERROR(IF(MA229+LZ230&gt;MB$4,MA229,MA229+LZ230),"")</f>
        <v/>
      </c>
      <c r="MB230" s="7">
        <f t="shared" ca="1" si="1256"/>
        <v>0</v>
      </c>
      <c r="MC230" s="7">
        <f t="shared" ca="1" si="1183"/>
        <v>4.6868642464887533E-2</v>
      </c>
      <c r="MD230" s="7">
        <f t="shared" ca="1" si="1184"/>
        <v>0.41466981907357403</v>
      </c>
      <c r="ME230" s="7">
        <f t="shared" ca="1" si="1185"/>
        <v>1</v>
      </c>
      <c r="MF230" s="7" t="str">
        <f t="shared" ca="1" si="1186"/>
        <v>5</v>
      </c>
      <c r="MG230" s="7" t="str">
        <f ca="1">IFERROR(IF(MG229+MF230&gt;MH$4,MG229,MG229+MF230),"")</f>
        <v/>
      </c>
      <c r="MH230" s="7">
        <f t="shared" ca="1" si="1257"/>
        <v>0</v>
      </c>
      <c r="MI230" s="7">
        <f t="shared" ca="1" si="1187"/>
        <v>0.94100464139178386</v>
      </c>
      <c r="MJ230" s="7">
        <f t="shared" ca="1" si="1188"/>
        <v>-0.47946617985332229</v>
      </c>
      <c r="MK230" s="7">
        <f t="shared" ca="1" si="1189"/>
        <v>0</v>
      </c>
      <c r="ML230" s="7">
        <f t="shared" ca="1" si="1190"/>
        <v>0</v>
      </c>
      <c r="MM230" s="7" t="str">
        <f ca="1">IFERROR(IF(MM229+ML230&gt;MN$4,MM229,MM229+ML230),"")</f>
        <v/>
      </c>
      <c r="MN230" s="7">
        <f t="shared" ca="1" si="1258"/>
        <v>0</v>
      </c>
      <c r="MO230" s="7">
        <f t="shared" ca="1" si="1191"/>
        <v>0.5399349040906275</v>
      </c>
      <c r="MP230" s="7">
        <f t="shared" ca="1" si="1192"/>
        <v>-7.8396442552165935E-2</v>
      </c>
      <c r="MQ230" s="7">
        <f t="shared" ca="1" si="1193"/>
        <v>0</v>
      </c>
      <c r="MR230" s="7">
        <f t="shared" ca="1" si="1194"/>
        <v>0</v>
      </c>
      <c r="MS230" s="7" t="str">
        <f ca="1">IFERROR(IF(MS229+MR230&gt;MT$4,MS229,MS229+MR230),"")</f>
        <v/>
      </c>
      <c r="MT230" s="7">
        <f t="shared" ca="1" si="1259"/>
        <v>0</v>
      </c>
      <c r="MU230" s="7">
        <f t="shared" ca="1" si="1195"/>
        <v>0.37044944464349261</v>
      </c>
      <c r="MV230" s="7">
        <f t="shared" ca="1" si="1196"/>
        <v>9.1089016894968955E-2</v>
      </c>
      <c r="MW230" s="7">
        <f t="shared" ca="1" si="1197"/>
        <v>1</v>
      </c>
      <c r="MX230" s="7" t="str">
        <f t="shared" ca="1" si="1198"/>
        <v>5</v>
      </c>
      <c r="MY230" s="7" t="str">
        <f ca="1">IFERROR(IF(MY229+MX230&gt;MZ$4,MY229,MY229+MX230),"")</f>
        <v/>
      </c>
      <c r="MZ230" s="7">
        <f t="shared" ca="1" si="1260"/>
        <v>0</v>
      </c>
      <c r="NA230" s="7">
        <f t="shared" ca="1" si="1199"/>
        <v>0.95104905006611717</v>
      </c>
      <c r="NB230" s="7">
        <f t="shared" ca="1" si="1200"/>
        <v>-0.48951058852765561</v>
      </c>
      <c r="NC230" s="7">
        <f t="shared" ca="1" si="1201"/>
        <v>0</v>
      </c>
      <c r="ND230" s="7">
        <f t="shared" ca="1" si="1202"/>
        <v>0</v>
      </c>
      <c r="NE230" s="7" t="str">
        <f ca="1">IFERROR(IF(NE229+ND230&gt;NF$4,NE229,NE229+ND230),"")</f>
        <v/>
      </c>
      <c r="NF230" s="7">
        <f t="shared" ca="1" si="1261"/>
        <v>0</v>
      </c>
      <c r="NG230" s="7">
        <f t="shared" ca="1" si="1203"/>
        <v>0.32102033521147133</v>
      </c>
      <c r="NH230" s="7">
        <f t="shared" ca="1" si="1204"/>
        <v>0.14051812632699023</v>
      </c>
      <c r="NI230" s="7">
        <f t="shared" ca="1" si="1205"/>
        <v>1</v>
      </c>
      <c r="NJ230" s="7" t="str">
        <f t="shared" ca="1" si="1206"/>
        <v>5</v>
      </c>
      <c r="NK230" s="7" t="str">
        <f ca="1">IFERROR(IF(NK229+NJ230&gt;NL$4,NK229,NK229+NJ230),"")</f>
        <v/>
      </c>
      <c r="NL230" s="7">
        <f t="shared" ca="1" si="1262"/>
        <v>0</v>
      </c>
      <c r="NM230" s="7">
        <f t="shared" ca="1" si="1207"/>
        <v>5.6372516442696363E-2</v>
      </c>
      <c r="NN230" s="7">
        <f t="shared" ca="1" si="1208"/>
        <v>0.4051659450957652</v>
      </c>
      <c r="NO230" s="7">
        <f t="shared" ca="1" si="1209"/>
        <v>1</v>
      </c>
      <c r="NP230" s="7" t="str">
        <f t="shared" ca="1" si="1210"/>
        <v>5</v>
      </c>
      <c r="NQ230" s="7" t="str">
        <f ca="1">IFERROR(IF(NQ229+NP230&gt;NR$4,NQ229,NQ229+NP230),"")</f>
        <v/>
      </c>
      <c r="NR230" s="7">
        <f t="shared" ca="1" si="1263"/>
        <v>0</v>
      </c>
      <c r="NT230">
        <v>232</v>
      </c>
      <c r="NU230" s="7" t="s">
        <v>19</v>
      </c>
      <c r="NV230" s="7" t="str">
        <f t="shared" ca="1" si="967"/>
        <v/>
      </c>
      <c r="NW230" s="7" t="str">
        <f t="shared" ca="1" si="961"/>
        <v/>
      </c>
      <c r="NX230" t="str">
        <f ca="1">IFERROR(VLOOKUP(NT230,$K$3:$AK$568,8,FALSE),"")</f>
        <v/>
      </c>
      <c r="NY230" t="str">
        <f ca="1">IFERROR(VLOOKUP(NT230,$K$3:$AK$568,9,FALSE),"")</f>
        <v/>
      </c>
      <c r="NZ230" s="7" t="str">
        <f ca="1">IFERROR(VLOOKUP(NT230,$K$3:$AK$568,27,FALSE),"")</f>
        <v/>
      </c>
      <c r="OB230">
        <v>232</v>
      </c>
      <c r="OC230" s="7" t="s">
        <v>19</v>
      </c>
      <c r="OD230" t="e">
        <f t="shared" ca="1" si="968"/>
        <v>#N/A</v>
      </c>
      <c r="OE230" s="7" t="str">
        <f t="shared" ca="1" si="969"/>
        <v/>
      </c>
      <c r="OF230" s="7" t="str">
        <f t="shared" ca="1" si="970"/>
        <v/>
      </c>
      <c r="OG230" t="str">
        <f t="shared" ca="1" si="971"/>
        <v/>
      </c>
      <c r="OI230">
        <v>232</v>
      </c>
      <c r="OJ230" s="7" t="s">
        <v>19</v>
      </c>
      <c r="OK230" s="7" t="str">
        <f t="shared" ca="1" si="972"/>
        <v/>
      </c>
      <c r="OL230" s="7" t="str">
        <f t="shared" ca="1" si="973"/>
        <v/>
      </c>
      <c r="OM230" t="str">
        <f ca="1">IFERROR(VLOOKUP(OI230,$L$3:$AK$568,7,FALSE),"")</f>
        <v/>
      </c>
      <c r="ON230" t="str">
        <f ca="1">IFERROR(VLOOKUP(OI230,$L$3:$AK$568,8,FALSE),"")</f>
        <v/>
      </c>
      <c r="OO230" s="7" t="str">
        <f ca="1">IFERROR(VLOOKUP(OI230,$L$3:$AK$568,26,FALSE),"")</f>
        <v/>
      </c>
      <c r="OQ230">
        <v>232</v>
      </c>
      <c r="OR230" s="7" t="s">
        <v>19</v>
      </c>
      <c r="OS230" t="e">
        <f t="shared" ca="1" si="974"/>
        <v>#N/A</v>
      </c>
      <c r="OT230" s="7" t="str">
        <f t="shared" ca="1" si="975"/>
        <v/>
      </c>
      <c r="OU230" s="7" t="str">
        <f t="shared" ca="1" si="976"/>
        <v/>
      </c>
      <c r="OV230" t="str">
        <f t="shared" ca="1" si="977"/>
        <v/>
      </c>
      <c r="OX230">
        <v>232</v>
      </c>
      <c r="OY230" s="7" t="s">
        <v>19</v>
      </c>
      <c r="OZ230" s="7" t="str">
        <f t="shared" ca="1" si="978"/>
        <v/>
      </c>
      <c r="PA230" s="7" t="str">
        <f t="shared" ca="1" si="979"/>
        <v/>
      </c>
      <c r="PB230" t="str">
        <f ca="1">IFERROR(VLOOKUP(OX230,$M$3:$AK$568,6,FALSE),"")</f>
        <v/>
      </c>
      <c r="PC230" t="str">
        <f ca="1">IFERROR(VLOOKUP(OX230,$M$3:$AK$568,7,FALSE),"")</f>
        <v/>
      </c>
      <c r="PD230" s="7" t="str">
        <f ca="1">IFERROR(VLOOKUP(OX230,$M$3:$AK$568,25,FALSE),"")</f>
        <v/>
      </c>
      <c r="PF230">
        <v>232</v>
      </c>
      <c r="PG230" s="7" t="s">
        <v>19</v>
      </c>
      <c r="PH230" t="e">
        <f t="shared" ca="1" si="980"/>
        <v>#N/A</v>
      </c>
      <c r="PI230" s="7" t="str">
        <f t="shared" ca="1" si="981"/>
        <v/>
      </c>
      <c r="PJ230" s="7" t="str">
        <f t="shared" ca="1" si="982"/>
        <v/>
      </c>
      <c r="PK230" t="str">
        <f t="shared" ca="1" si="983"/>
        <v/>
      </c>
      <c r="PM230">
        <v>232</v>
      </c>
      <c r="PN230" s="7" t="s">
        <v>19</v>
      </c>
      <c r="PO230" s="202" t="str">
        <f t="shared" ca="1" si="984"/>
        <v/>
      </c>
      <c r="PP230" s="7" t="str">
        <f t="shared" ca="1" si="985"/>
        <v/>
      </c>
      <c r="PQ230" t="str">
        <f ca="1">IFERROR(VLOOKUP(PM230,$G$325:$R$409,12,FALSE),"")</f>
        <v/>
      </c>
      <c r="PR230" t="e">
        <f ca="1">VLOOKUP(PM230,$G$324:$Q$409,11,FALSE)</f>
        <v>#N/A</v>
      </c>
      <c r="PS230" s="7" t="str">
        <f ca="1">VLOOKUP(PQ230,$R$325:$Y$409,8,FALSE)</f>
        <v>- -</v>
      </c>
      <c r="PT230" s="7">
        <f ca="1">ReSt</f>
        <v>-4</v>
      </c>
      <c r="PU230" s="7" t="e">
        <f t="shared" ca="1" si="986"/>
        <v>#N/A</v>
      </c>
      <c r="PV230" s="7" t="e">
        <f t="shared" ca="1" si="987"/>
        <v>#N/A</v>
      </c>
      <c r="PW230" s="7" t="str">
        <f ca="1">VLOOKUP(PQ230,$R$325:$AK$409,8,FALSE)</f>
        <v>- -</v>
      </c>
      <c r="PX230" s="7"/>
      <c r="PY230">
        <v>232</v>
      </c>
      <c r="PZ230" s="7" t="s">
        <v>19</v>
      </c>
      <c r="QA230" t="str">
        <f t="shared" ca="1" si="988"/>
        <v/>
      </c>
      <c r="QB230" s="7" t="str">
        <f t="shared" ca="1" si="989"/>
        <v/>
      </c>
      <c r="QC230" s="7" t="str">
        <f t="shared" ca="1" si="990"/>
        <v/>
      </c>
      <c r="QD230" t="str">
        <f t="shared" ca="1" si="991"/>
        <v/>
      </c>
      <c r="QF230">
        <v>232</v>
      </c>
      <c r="QG230" s="7" t="s">
        <v>19</v>
      </c>
      <c r="QH230" s="7" t="str">
        <f t="shared" ca="1" si="992"/>
        <v/>
      </c>
      <c r="QI230" s="7" t="e">
        <f t="shared" ca="1" si="993"/>
        <v>#VALUE!</v>
      </c>
      <c r="QJ230" t="e">
        <f t="shared" ca="1" si="994"/>
        <v>#N/A</v>
      </c>
      <c r="QK230" s="7" t="e">
        <f t="shared" ca="1" si="995"/>
        <v>#N/A</v>
      </c>
      <c r="QM230">
        <v>232</v>
      </c>
      <c r="QN230" s="7" t="s">
        <v>19</v>
      </c>
      <c r="QO230" t="str">
        <f t="shared" ca="1" si="996"/>
        <v/>
      </c>
      <c r="QP230" s="7" t="str">
        <f t="shared" ca="1" si="997"/>
        <v/>
      </c>
      <c r="QQ230" t="str">
        <f t="shared" ca="1" si="998"/>
        <v/>
      </c>
    </row>
    <row r="231" spans="1:459" x14ac:dyDescent="0.25">
      <c r="A231" s="240" t="str">
        <f>IF('Character Sheet'!$B$4="Creature","N","Y")</f>
        <v>Y</v>
      </c>
      <c r="C231" s="75"/>
      <c r="D231" s="76"/>
      <c r="F231" s="75"/>
      <c r="G231" s="76"/>
      <c r="I231" s="75"/>
      <c r="J231" s="85"/>
      <c r="K231" s="85">
        <f t="shared" ca="1" si="962"/>
        <v>7</v>
      </c>
      <c r="L231" s="85">
        <f t="shared" ca="1" si="1265"/>
        <v>1</v>
      </c>
      <c r="M231" s="70">
        <f t="shared" ca="1" si="1270"/>
        <v>10</v>
      </c>
      <c r="O231" s="222">
        <f t="shared" ca="1" si="963"/>
        <v>257</v>
      </c>
      <c r="Q231" s="7" t="s">
        <v>1745</v>
      </c>
      <c r="R231" s="9" t="s">
        <v>1491</v>
      </c>
      <c r="S231" s="9" t="s">
        <v>1982</v>
      </c>
      <c r="T231" s="61" t="str">
        <f>SUBSTITUTE(IFERROR(IFERROR(VLOOKUP(R231,'[1]Skill Statistics'!$A$3:$C$513,2,FALSE),VLOOKUP(Q231,'[1]Skill Statistics'!$A$3:$C$513,2,FALSE)),T230),"R*","ReSt")</f>
        <v>Me/Me</v>
      </c>
      <c r="U231" s="61" t="str">
        <f>IFERROR(IFERROR(VLOOKUP(R231,'[1]Skill Statistics'!$A$3:$C$513,3,FALSE),VLOOKUP(Q231,'[1]Skill Statistics'!$A$3:$C$513,3,FALSE)),U230)</f>
        <v>Re</v>
      </c>
      <c r="V231" s="61" t="str">
        <f>IF(ISNUMBER(SEARCH("Category",R231)),"- -",IFERROR(IFERROR(VLOOKUP(Q231,[1]Professions!$A$4:$AM$288,MATCH(Profession,[1]Professions!$A$1:$AM$1,0),FALSE),VLOOKUP(Q231,Calculations!$B$91:$I$95,8,FALSE)),"- -"))</f>
        <v>2 / 3</v>
      </c>
      <c r="W231" s="60">
        <f t="shared" ca="1" si="964"/>
        <v>0</v>
      </c>
      <c r="X231" s="7">
        <f ca="1">IFERROR(VLOOKUP(R231,$BS$6:$NR$519,MATCH(ActualLevel,$BS$3:$NR$3,0),FALSE),"- -")</f>
        <v>0</v>
      </c>
      <c r="Y231" s="7">
        <f t="shared" ca="1" si="1269"/>
        <v>0</v>
      </c>
      <c r="Z231" s="7">
        <f ca="1">IFERROR(VLOOKUP(Y231,Charts!$BQ$2:$BR$52,2,FALSE),"- -")</f>
        <v>-25</v>
      </c>
      <c r="AA231" s="7">
        <f t="shared" ca="1" si="1000"/>
        <v>3</v>
      </c>
      <c r="AB231" s="7">
        <f t="shared" ca="1" si="1266"/>
        <v>0</v>
      </c>
      <c r="AC231" s="7"/>
      <c r="AD231" s="7"/>
      <c r="AE231" s="7"/>
      <c r="AF231" s="7"/>
      <c r="AG231" s="7"/>
      <c r="AH231" s="43"/>
      <c r="AI231" s="7"/>
      <c r="AJ231" s="7"/>
      <c r="AK231" s="7">
        <f t="shared" ca="1" si="1001"/>
        <v>-22</v>
      </c>
      <c r="AL231" s="7"/>
      <c r="AM231" s="69">
        <f>IFERROR(VLOOKUP(R231,'[1]Skill Statistics'!$A$3:$AN$513,MATCH(Profession,'[1]Skill Statistics'!$A$2:$AN$2,0),FALSE),0)</f>
        <v>0</v>
      </c>
      <c r="AN231" s="85">
        <f>IFERROR(VLOOKUP(Q231,'[1]Skill Statistics'!$A$3:$BK$513,MATCH(Archetype,'[1]Skill Statistics'!$A$2:$BK$2,0),FALSE),0)</f>
        <v>0</v>
      </c>
      <c r="AO231" s="85">
        <f>IFERROR(VLOOKUP(Q231,'[1]Skill Statistics'!$A$3:$BB$513,MATCH(Race,'[1]Skill Statistics'!$A$2:$BB$2,0),FALSE),0)</f>
        <v>0</v>
      </c>
      <c r="AP231" s="85">
        <f t="shared" ca="1" si="965"/>
        <v>0.3</v>
      </c>
      <c r="AQ231" s="70"/>
      <c r="AS231" s="69">
        <f>IFERROR(VLOOKUP(Q231,'[1]Professional Skills'!$A$4:$AM$288,MATCH(Profession,'[1]Professional Skills'!$A$3:$AM$3,0),FALSE),"- -")</f>
        <v>0</v>
      </c>
      <c r="AT231" t="s">
        <v>1812</v>
      </c>
      <c r="AU231" s="7" t="str">
        <f t="shared" si="1268"/>
        <v/>
      </c>
      <c r="AV231" s="7">
        <f t="shared" ca="1" si="1267"/>
        <v>0</v>
      </c>
      <c r="AW231" t="str">
        <f t="shared" si="1004"/>
        <v/>
      </c>
      <c r="AX231" t="str">
        <f>IFERROR(_xlfn.RANK.EQ(AW231,$AW$5:$AW$568),"")</f>
        <v/>
      </c>
      <c r="AY231">
        <f t="shared" si="959"/>
        <v>0</v>
      </c>
      <c r="AZ231" s="70" t="str">
        <f t="shared" si="1002"/>
        <v/>
      </c>
      <c r="BB231" s="69">
        <f>IFERROR(IF(Q231="Language",VLOOKUP(R231,[1]Cultures!$B$4:$N$218,MATCH(Culture,[1]Cultures!$B$3:$N$3,0),FALSE),VLOOKUP(Q231,[1]Cultures!$B$4:$O$212,MATCH(Culture,[1]Cultures!$B$3:$O$3,0),FALSE)),"- -")</f>
        <v>0</v>
      </c>
      <c r="BC231" t="s">
        <v>1812</v>
      </c>
      <c r="BD231">
        <f t="shared" ca="1" si="1264"/>
        <v>0.20759393688072825</v>
      </c>
      <c r="BE231">
        <f t="shared" ca="1" si="1211"/>
        <v>0.50759393688072829</v>
      </c>
      <c r="BH231">
        <f ca="1">_xlfn.RANK.EQ(BE231,$BE$231:$BE$233)</f>
        <v>3</v>
      </c>
      <c r="BI231" s="7">
        <f t="shared" ca="1" si="1003"/>
        <v>0</v>
      </c>
      <c r="BK231" s="7"/>
      <c r="BL231" s="70">
        <f t="shared" ca="1" si="960"/>
        <v>0</v>
      </c>
      <c r="BN231" s="69">
        <f>IFERROR(VLOOKUP(V231,Charts!$BT$2:$BV$14,3,FALSE),"- -")</f>
        <v>0.84615384615384615</v>
      </c>
      <c r="BO231" s="85">
        <f t="shared" ca="1" si="966"/>
        <v>1.464222889202301</v>
      </c>
      <c r="BP231" s="70">
        <f t="shared" ca="1" si="1212"/>
        <v>257</v>
      </c>
      <c r="BR231" s="7">
        <v>230</v>
      </c>
      <c r="BS231" s="9" t="str">
        <f ca="1">VLOOKUP(BR231,$O$3:$R$568,4,FALSE)</f>
        <v>Musical Composition</v>
      </c>
      <c r="BT231" s="7" t="str">
        <f ca="1">VLOOKUP(BS231,$R$3:$V$568,5,FALSE)</f>
        <v>3 / 4</v>
      </c>
      <c r="BU231" s="7">
        <f ca="1">VLOOKUP(BT231,Charts!$BT$2:$BV$14,3,FALSE)</f>
        <v>0.69230769230769229</v>
      </c>
      <c r="BV231" s="7" t="str">
        <f t="shared" ca="1" si="1005"/>
        <v>3</v>
      </c>
      <c r="BW231" s="7" t="str">
        <f t="shared" ca="1" si="1006"/>
        <v>4</v>
      </c>
      <c r="BY231" s="7">
        <f t="shared" ca="1" si="1007"/>
        <v>0.74460149245038743</v>
      </c>
      <c r="BZ231" s="7">
        <f t="shared" ca="1" si="1008"/>
        <v>-5.2293800142695135E-2</v>
      </c>
      <c r="CA231" s="7">
        <f t="shared" ca="1" si="1009"/>
        <v>0</v>
      </c>
      <c r="CB231" s="7">
        <f t="shared" ca="1" si="1010"/>
        <v>0</v>
      </c>
      <c r="CC231" s="7" t="str">
        <f ca="1">IFERROR(IF(CC230+CB231&gt;CD$4,CC230,CC230+CB231),"")</f>
        <v/>
      </c>
      <c r="CD231" s="7">
        <f t="shared" ca="1" si="1213"/>
        <v>0</v>
      </c>
      <c r="CE231" s="7">
        <f t="shared" ca="1" si="1011"/>
        <v>0.59390902549291658</v>
      </c>
      <c r="CF231" s="7">
        <f t="shared" ca="1" si="1012"/>
        <v>9.8398666814775715E-2</v>
      </c>
      <c r="CG231" s="7">
        <f t="shared" ca="1" si="1013"/>
        <v>1</v>
      </c>
      <c r="CH231" s="7" t="str">
        <f t="shared" ca="1" si="1014"/>
        <v>3</v>
      </c>
      <c r="CI231" s="7" t="str">
        <f ca="1">IFERROR(IF(CI230+CH231&gt;CJ$4,CI230,CI230+CH231),"")</f>
        <v/>
      </c>
      <c r="CJ231" s="7">
        <f t="shared" ca="1" si="1214"/>
        <v>0</v>
      </c>
      <c r="CK231" s="7">
        <f t="shared" ca="1" si="1015"/>
        <v>0.63866275747447709</v>
      </c>
      <c r="CL231" s="7">
        <f t="shared" ca="1" si="1016"/>
        <v>5.3644934833215197E-2</v>
      </c>
      <c r="CM231" s="7">
        <f t="shared" ca="1" si="1017"/>
        <v>1</v>
      </c>
      <c r="CN231" s="7" t="str">
        <f t="shared" ca="1" si="1018"/>
        <v>3</v>
      </c>
      <c r="CO231" s="7" t="str">
        <f ca="1">IFERROR(IF(CO230+CN231&gt;CP$4,CO230,CO230+CN231),"")</f>
        <v/>
      </c>
      <c r="CP231" s="7">
        <f t="shared" ca="1" si="1215"/>
        <v>0</v>
      </c>
      <c r="CQ231" s="7">
        <f t="shared" ca="1" si="1019"/>
        <v>0.6554799835326629</v>
      </c>
      <c r="CR231" s="7">
        <f t="shared" ca="1" si="1020"/>
        <v>3.6827708775029389E-2</v>
      </c>
      <c r="CS231" s="7">
        <f t="shared" ca="1" si="1021"/>
        <v>1</v>
      </c>
      <c r="CT231" s="7" t="str">
        <f t="shared" ca="1" si="1022"/>
        <v>3</v>
      </c>
      <c r="CU231" s="7" t="str">
        <f ca="1">IFERROR(IF(CU230+CT231&gt;CV$4,CU230,CU230+CT231),"")</f>
        <v/>
      </c>
      <c r="CV231" s="7">
        <f t="shared" ca="1" si="1216"/>
        <v>0</v>
      </c>
      <c r="CW231" s="7">
        <f t="shared" ca="1" si="1023"/>
        <v>0.97227606479968176</v>
      </c>
      <c r="CX231" s="7">
        <f t="shared" ca="1" si="1024"/>
        <v>-0.27996837249198947</v>
      </c>
      <c r="CY231" s="7">
        <f t="shared" ca="1" si="1025"/>
        <v>0</v>
      </c>
      <c r="CZ231" s="7">
        <f t="shared" ca="1" si="1026"/>
        <v>0</v>
      </c>
      <c r="DA231" s="7" t="str">
        <f ca="1">IFERROR(IF(DA230+CZ231&gt;DB$4,DA230,DA230+CZ231),"")</f>
        <v/>
      </c>
      <c r="DB231" s="7">
        <f t="shared" ca="1" si="1217"/>
        <v>0</v>
      </c>
      <c r="DC231" s="7">
        <f t="shared" ca="1" si="1027"/>
        <v>0.81505454383888176</v>
      </c>
      <c r="DD231" s="7">
        <f t="shared" ca="1" si="1028"/>
        <v>-0.12274685153118947</v>
      </c>
      <c r="DE231" s="7">
        <f t="shared" ca="1" si="1029"/>
        <v>0</v>
      </c>
      <c r="DF231" s="7">
        <f t="shared" ca="1" si="1030"/>
        <v>0</v>
      </c>
      <c r="DG231" s="7" t="str">
        <f ca="1">IFERROR(IF(DG230+DF231&gt;DH$4,DG230,DG230+DF231),"")</f>
        <v/>
      </c>
      <c r="DH231" s="7">
        <f t="shared" ca="1" si="1218"/>
        <v>0</v>
      </c>
      <c r="DI231" s="7">
        <f t="shared" ca="1" si="1031"/>
        <v>0.47181325201142132</v>
      </c>
      <c r="DJ231" s="7">
        <f t="shared" ca="1" si="1032"/>
        <v>0.22049444029627097</v>
      </c>
      <c r="DK231" s="7">
        <f t="shared" ca="1" si="1033"/>
        <v>1</v>
      </c>
      <c r="DL231" s="7" t="str">
        <f t="shared" ca="1" si="1034"/>
        <v>3</v>
      </c>
      <c r="DM231" s="7" t="str">
        <f ca="1">IFERROR(IF(DM230+DL231&gt;DN$4,DM230,DM230+DL231),"")</f>
        <v/>
      </c>
      <c r="DN231" s="7">
        <f t="shared" ca="1" si="1219"/>
        <v>0</v>
      </c>
      <c r="DO231" s="7">
        <f t="shared" ca="1" si="1035"/>
        <v>0.47851143458619172</v>
      </c>
      <c r="DP231" s="7">
        <f t="shared" ca="1" si="1036"/>
        <v>0.21379625772150057</v>
      </c>
      <c r="DQ231" s="7">
        <f t="shared" ca="1" si="1037"/>
        <v>1</v>
      </c>
      <c r="DR231" s="7" t="str">
        <f t="shared" ca="1" si="1038"/>
        <v>3</v>
      </c>
      <c r="DS231" s="7" t="str">
        <f ca="1">IFERROR(IF(DS230+DR231&gt;DT$4,DS230,DS230+DR231),"")</f>
        <v/>
      </c>
      <c r="DT231" s="7">
        <f t="shared" ca="1" si="1220"/>
        <v>0</v>
      </c>
      <c r="DU231" s="7">
        <f t="shared" ca="1" si="1039"/>
        <v>0.78520133906836409</v>
      </c>
      <c r="DV231" s="7">
        <f t="shared" ca="1" si="1040"/>
        <v>-9.28936467606718E-2</v>
      </c>
      <c r="DW231" s="7">
        <f t="shared" ca="1" si="1041"/>
        <v>0</v>
      </c>
      <c r="DX231" s="7">
        <f t="shared" ca="1" si="1042"/>
        <v>0</v>
      </c>
      <c r="DY231" s="7" t="str">
        <f ca="1">IFERROR(IF(DY230+DX231&gt;DZ$4,DY230,DY230+DX231),"")</f>
        <v/>
      </c>
      <c r="DZ231" s="7">
        <f t="shared" ca="1" si="1221"/>
        <v>0</v>
      </c>
      <c r="EA231" s="7">
        <f t="shared" ca="1" si="1043"/>
        <v>0.8738688192332591</v>
      </c>
      <c r="EB231" s="7">
        <f t="shared" ca="1" si="1044"/>
        <v>-0.18156112692556681</v>
      </c>
      <c r="EC231" s="7">
        <f t="shared" ca="1" si="1045"/>
        <v>0</v>
      </c>
      <c r="ED231" s="7">
        <f t="shared" ca="1" si="1046"/>
        <v>0</v>
      </c>
      <c r="EE231" s="7" t="str">
        <f ca="1">IFERROR(IF(EE230+ED231&gt;EF$4,EE230,EE230+ED231),"")</f>
        <v/>
      </c>
      <c r="EF231" s="7">
        <f t="shared" ca="1" si="1222"/>
        <v>0</v>
      </c>
      <c r="EG231" s="7">
        <f t="shared" ca="1" si="1047"/>
        <v>0.22159123032772721</v>
      </c>
      <c r="EH231" s="7">
        <f t="shared" ca="1" si="1048"/>
        <v>0.47071646197996508</v>
      </c>
      <c r="EI231" s="7">
        <f t="shared" ca="1" si="1049"/>
        <v>1</v>
      </c>
      <c r="EJ231" s="7" t="str">
        <f t="shared" ca="1" si="1050"/>
        <v>3</v>
      </c>
      <c r="EK231" s="7" t="str">
        <f ca="1">IFERROR(IF(EK230+EJ231&gt;EL$4,EK230,EK230+EJ231),"")</f>
        <v/>
      </c>
      <c r="EL231" s="7">
        <f t="shared" ca="1" si="1223"/>
        <v>0</v>
      </c>
      <c r="EM231" s="7">
        <f t="shared" ca="1" si="1051"/>
        <v>0.16860073771240014</v>
      </c>
      <c r="EN231" s="7">
        <f t="shared" ca="1" si="1052"/>
        <v>0.52370695459529215</v>
      </c>
      <c r="EO231" s="7">
        <f t="shared" ca="1" si="1053"/>
        <v>1</v>
      </c>
      <c r="EP231" s="7" t="str">
        <f t="shared" ca="1" si="1054"/>
        <v>3</v>
      </c>
      <c r="EQ231" s="7" t="str">
        <f ca="1">IFERROR(IF(EQ230+EP231&gt;ER$4,EQ230,EQ230+EP231),"")</f>
        <v/>
      </c>
      <c r="ER231" s="7">
        <f t="shared" ca="1" si="1224"/>
        <v>0</v>
      </c>
      <c r="ES231" s="7">
        <f t="shared" ca="1" si="1055"/>
        <v>0.43446172268453309</v>
      </c>
      <c r="ET231" s="7">
        <f t="shared" ca="1" si="1056"/>
        <v>0.2578459696231592</v>
      </c>
      <c r="EU231" s="7">
        <f t="shared" ca="1" si="1057"/>
        <v>1</v>
      </c>
      <c r="EV231" s="7" t="str">
        <f t="shared" ca="1" si="1058"/>
        <v>3</v>
      </c>
      <c r="EW231" s="7" t="str">
        <f ca="1">IFERROR(IF(EW230+EV231&gt;EX$4,EW230,EW230+EV231),"")</f>
        <v/>
      </c>
      <c r="EX231" s="7">
        <f t="shared" ca="1" si="1225"/>
        <v>0</v>
      </c>
      <c r="EY231" s="7">
        <f t="shared" ca="1" si="1059"/>
        <v>0.51515999054250694</v>
      </c>
      <c r="EZ231" s="7">
        <f t="shared" ca="1" si="1060"/>
        <v>0.17714770176518535</v>
      </c>
      <c r="FA231" s="7">
        <f t="shared" ca="1" si="1061"/>
        <v>1</v>
      </c>
      <c r="FB231" s="7" t="str">
        <f t="shared" ca="1" si="1062"/>
        <v>3</v>
      </c>
      <c r="FC231" s="7" t="str">
        <f ca="1">IFERROR(IF(FC230+FB231&gt;FD$4,FC230,FC230+FB231),"")</f>
        <v/>
      </c>
      <c r="FD231" s="7">
        <f t="shared" ca="1" si="1226"/>
        <v>0</v>
      </c>
      <c r="FE231" s="7">
        <f t="shared" ca="1" si="1063"/>
        <v>0.81010364666774226</v>
      </c>
      <c r="FF231" s="7">
        <f t="shared" ca="1" si="1064"/>
        <v>-0.11779595436004997</v>
      </c>
      <c r="FG231" s="7">
        <f t="shared" ca="1" si="1065"/>
        <v>0</v>
      </c>
      <c r="FH231" s="7">
        <f t="shared" ca="1" si="1066"/>
        <v>0</v>
      </c>
      <c r="FI231" s="7" t="str">
        <f ca="1">IFERROR(IF(FI230+FH231&gt;FJ$4,FI230,FI230+FH231),"")</f>
        <v/>
      </c>
      <c r="FJ231" s="7">
        <f t="shared" ca="1" si="1227"/>
        <v>0</v>
      </c>
      <c r="FK231" s="7">
        <f t="shared" ca="1" si="1067"/>
        <v>0.88940634530270324</v>
      </c>
      <c r="FL231" s="7">
        <f t="shared" ca="1" si="1068"/>
        <v>-0.19709865299501095</v>
      </c>
      <c r="FM231" s="7">
        <f t="shared" ca="1" si="1069"/>
        <v>0</v>
      </c>
      <c r="FN231" s="7">
        <f t="shared" ca="1" si="1070"/>
        <v>0</v>
      </c>
      <c r="FO231" s="7" t="str">
        <f ca="1">IFERROR(IF(FO230+FN231&gt;FP$4,FO230,FO230+FN231),"")</f>
        <v/>
      </c>
      <c r="FP231" s="7">
        <f t="shared" ca="1" si="1228"/>
        <v>0</v>
      </c>
      <c r="FQ231" s="7">
        <f t="shared" ca="1" si="1071"/>
        <v>5.7632537476177026E-2</v>
      </c>
      <c r="FR231" s="7">
        <f t="shared" ca="1" si="1072"/>
        <v>0.63467515483151526</v>
      </c>
      <c r="FS231" s="7">
        <f t="shared" ca="1" si="1073"/>
        <v>1</v>
      </c>
      <c r="FT231" s="7" t="str">
        <f t="shared" ca="1" si="1074"/>
        <v>3</v>
      </c>
      <c r="FU231" s="7" t="str">
        <f ca="1">IFERROR(IF(FU230+FT231&gt;FV$4,FU230,FU230+FT231),"")</f>
        <v/>
      </c>
      <c r="FV231" s="7">
        <f t="shared" ca="1" si="1229"/>
        <v>0</v>
      </c>
      <c r="FW231" s="7">
        <f t="shared" ca="1" si="1075"/>
        <v>0.32657016409160777</v>
      </c>
      <c r="FX231" s="7">
        <f t="shared" ca="1" si="1076"/>
        <v>0.36573752821608452</v>
      </c>
      <c r="FY231" s="7">
        <f t="shared" ca="1" si="1077"/>
        <v>1</v>
      </c>
      <c r="FZ231" s="7" t="str">
        <f t="shared" ca="1" si="1078"/>
        <v>3</v>
      </c>
      <c r="GA231" s="7" t="str">
        <f ca="1">IFERROR(IF(GA230+FZ231&gt;GB$4,GA230,GA230+FZ231),"")</f>
        <v/>
      </c>
      <c r="GB231" s="7">
        <f t="shared" ca="1" si="1230"/>
        <v>0</v>
      </c>
      <c r="GC231" s="7">
        <f t="shared" ca="1" si="1079"/>
        <v>0.72299588066406728</v>
      </c>
      <c r="GD231" s="7">
        <f t="shared" ca="1" si="1080"/>
        <v>-3.068818835637499E-2</v>
      </c>
      <c r="GE231" s="7">
        <f t="shared" ca="1" si="1081"/>
        <v>0</v>
      </c>
      <c r="GF231" s="7">
        <f t="shared" ca="1" si="1082"/>
        <v>0</v>
      </c>
      <c r="GG231" s="7" t="str">
        <f ca="1">IFERROR(IF(GG230+GF231&gt;GH$4,GG230,GG230+GF231),"")</f>
        <v/>
      </c>
      <c r="GH231" s="7">
        <f t="shared" ca="1" si="1231"/>
        <v>0</v>
      </c>
      <c r="GI231" s="7">
        <f t="shared" ca="1" si="1083"/>
        <v>0.47930863650291589</v>
      </c>
      <c r="GJ231" s="7">
        <f t="shared" ca="1" si="1084"/>
        <v>0.2129990558047764</v>
      </c>
      <c r="GK231" s="7">
        <f t="shared" ca="1" si="1085"/>
        <v>1</v>
      </c>
      <c r="GL231" s="7" t="str">
        <f t="shared" ca="1" si="1086"/>
        <v>3</v>
      </c>
      <c r="GM231" s="7" t="str">
        <f ca="1">IFERROR(IF(GM230+GL231&gt;GN$4,GM230,GM230+GL231),"")</f>
        <v/>
      </c>
      <c r="GN231" s="7">
        <f t="shared" ca="1" si="1232"/>
        <v>0</v>
      </c>
      <c r="GO231" s="7">
        <f t="shared" ca="1" si="1087"/>
        <v>9.0227373088278662E-2</v>
      </c>
      <c r="GP231" s="7">
        <f t="shared" ca="1" si="1088"/>
        <v>0.60208031921941363</v>
      </c>
      <c r="GQ231" s="7">
        <f t="shared" ca="1" si="1089"/>
        <v>1</v>
      </c>
      <c r="GR231" s="7" t="str">
        <f t="shared" ca="1" si="1090"/>
        <v>3</v>
      </c>
      <c r="GS231" s="7" t="str">
        <f ca="1">IFERROR(IF(GS230+GR231&gt;GT$4,GS230,GS230+GR231),"")</f>
        <v/>
      </c>
      <c r="GT231" s="7">
        <f t="shared" ca="1" si="1233"/>
        <v>0</v>
      </c>
      <c r="GU231" s="7">
        <f t="shared" ca="1" si="1091"/>
        <v>0.6718376165998744</v>
      </c>
      <c r="GV231" s="7">
        <f t="shared" ca="1" si="1092"/>
        <v>2.0470075707817892E-2</v>
      </c>
      <c r="GW231" s="7">
        <f t="shared" ca="1" si="1093"/>
        <v>1</v>
      </c>
      <c r="GX231" s="7" t="str">
        <f t="shared" ca="1" si="1094"/>
        <v>3</v>
      </c>
      <c r="GY231" s="7" t="str">
        <f ca="1">IFERROR(IF(GY230+GX231&gt;GZ$4,GY230,GY230+GX231),"")</f>
        <v/>
      </c>
      <c r="GZ231" s="7">
        <f t="shared" ca="1" si="1234"/>
        <v>0</v>
      </c>
      <c r="HA231" s="7">
        <f t="shared" ca="1" si="1095"/>
        <v>0.68240983341325778</v>
      </c>
      <c r="HB231" s="7">
        <f t="shared" ca="1" si="1096"/>
        <v>9.8978588944345081E-3</v>
      </c>
      <c r="HC231" s="7">
        <f t="shared" ca="1" si="1097"/>
        <v>1</v>
      </c>
      <c r="HD231" s="7" t="str">
        <f t="shared" ca="1" si="1098"/>
        <v>3</v>
      </c>
      <c r="HE231" s="7" t="str">
        <f ca="1">IFERROR(IF(HE230+HD231&gt;HF$4,HE230,HE230+HD231),"")</f>
        <v/>
      </c>
      <c r="HF231" s="7">
        <f t="shared" ca="1" si="1235"/>
        <v>0</v>
      </c>
      <c r="HG231" s="7">
        <f t="shared" ca="1" si="1099"/>
        <v>0.21401884726924714</v>
      </c>
      <c r="HH231" s="7">
        <f t="shared" ca="1" si="1100"/>
        <v>0.47828884503844515</v>
      </c>
      <c r="HI231" s="7">
        <f t="shared" ca="1" si="1101"/>
        <v>1</v>
      </c>
      <c r="HJ231" s="7" t="str">
        <f t="shared" ca="1" si="1102"/>
        <v>3</v>
      </c>
      <c r="HK231" s="7" t="str">
        <f ca="1">IFERROR(IF(HK230+HJ231&gt;HL$4,HK230,HK230+HJ231),"")</f>
        <v/>
      </c>
      <c r="HL231" s="7">
        <f t="shared" ca="1" si="1236"/>
        <v>0</v>
      </c>
      <c r="HM231" s="7">
        <f t="shared" ca="1" si="1103"/>
        <v>0.25864911820937186</v>
      </c>
      <c r="HN231" s="7">
        <f t="shared" ca="1" si="1104"/>
        <v>0.43365857409832043</v>
      </c>
      <c r="HO231" s="7">
        <f t="shared" ca="1" si="1105"/>
        <v>1</v>
      </c>
      <c r="HP231" s="7" t="str">
        <f t="shared" ca="1" si="1106"/>
        <v>3</v>
      </c>
      <c r="HQ231" s="7" t="str">
        <f ca="1">IFERROR(IF(HQ230+HP231&gt;HR$4,HQ230,HQ230+HP231),"")</f>
        <v/>
      </c>
      <c r="HR231" s="7">
        <f t="shared" ca="1" si="1237"/>
        <v>0</v>
      </c>
      <c r="HS231" s="7">
        <f t="shared" ca="1" si="1107"/>
        <v>0.73646443258655903</v>
      </c>
      <c r="HT231" s="7">
        <f t="shared" ca="1" si="1108"/>
        <v>-4.4156740278866735E-2</v>
      </c>
      <c r="HU231" s="7">
        <f t="shared" ca="1" si="1109"/>
        <v>0</v>
      </c>
      <c r="HV231" s="7">
        <f t="shared" ca="1" si="1110"/>
        <v>0</v>
      </c>
      <c r="HW231" s="7" t="str">
        <f ca="1">IFERROR(IF(HW230+HV231&gt;HX$4,HW230,HW230+HV231),"")</f>
        <v/>
      </c>
      <c r="HX231" s="7">
        <f t="shared" ca="1" si="1238"/>
        <v>0</v>
      </c>
      <c r="HY231" s="7">
        <f t="shared" ca="1" si="1111"/>
        <v>0.29481507524727146</v>
      </c>
      <c r="HZ231" s="7">
        <f t="shared" ca="1" si="1112"/>
        <v>0.39749261706042083</v>
      </c>
      <c r="IA231" s="7">
        <f t="shared" ca="1" si="1113"/>
        <v>1</v>
      </c>
      <c r="IB231" s="7" t="str">
        <f t="shared" ca="1" si="1114"/>
        <v>3</v>
      </c>
      <c r="IC231" s="7" t="str">
        <f ca="1">IFERROR(IF(IC230+IB231&gt;ID$4,IC230,IC230+IB231),"")</f>
        <v/>
      </c>
      <c r="ID231" s="7">
        <f t="shared" ca="1" si="1239"/>
        <v>0</v>
      </c>
      <c r="IE231" s="7">
        <f t="shared" ca="1" si="1115"/>
        <v>1.3357937755463456E-2</v>
      </c>
      <c r="IF231" s="7">
        <f t="shared" ca="1" si="1116"/>
        <v>0.67894975455222883</v>
      </c>
      <c r="IG231" s="7">
        <f t="shared" ca="1" si="1117"/>
        <v>1</v>
      </c>
      <c r="IH231" s="7" t="str">
        <f t="shared" ca="1" si="1118"/>
        <v>3</v>
      </c>
      <c r="II231" s="7" t="str">
        <f ca="1">IFERROR(IF(II230+IH231&gt;IJ$4,II230,II230+IH231),"")</f>
        <v/>
      </c>
      <c r="IJ231" s="7">
        <f t="shared" ca="1" si="1240"/>
        <v>0</v>
      </c>
      <c r="IK231" s="7">
        <f t="shared" ca="1" si="1119"/>
        <v>0.90924676436977636</v>
      </c>
      <c r="IL231" s="7">
        <f t="shared" ca="1" si="1120"/>
        <v>-0.21693907206208407</v>
      </c>
      <c r="IM231" s="7">
        <f t="shared" ca="1" si="1121"/>
        <v>0</v>
      </c>
      <c r="IN231" s="7">
        <f t="shared" ca="1" si="1122"/>
        <v>0</v>
      </c>
      <c r="IO231" s="7" t="str">
        <f ca="1">IFERROR(IF(IO230+IN231&gt;IP$4,IO230,IO230+IN231),"")</f>
        <v/>
      </c>
      <c r="IP231" s="7">
        <f t="shared" ca="1" si="1241"/>
        <v>0</v>
      </c>
      <c r="IQ231" s="7">
        <f t="shared" ca="1" si="1123"/>
        <v>0.9976729310807273</v>
      </c>
      <c r="IR231" s="7">
        <f t="shared" ca="1" si="1124"/>
        <v>-0.30536523877303501</v>
      </c>
      <c r="IS231" s="7">
        <f t="shared" ca="1" si="1125"/>
        <v>0</v>
      </c>
      <c r="IT231" s="7">
        <f t="shared" ca="1" si="1126"/>
        <v>0</v>
      </c>
      <c r="IU231" s="7" t="str">
        <f ca="1">IFERROR(IF(IU230+IT231&gt;IV$4,IU230,IU230+IT231),"")</f>
        <v/>
      </c>
      <c r="IV231" s="7">
        <f t="shared" ca="1" si="1242"/>
        <v>0</v>
      </c>
      <c r="IW231" s="7">
        <f t="shared" ca="1" si="1127"/>
        <v>2.8302107939231491E-2</v>
      </c>
      <c r="IX231" s="7">
        <f t="shared" ca="1" si="1128"/>
        <v>0.6640055843684608</v>
      </c>
      <c r="IY231" s="7">
        <f t="shared" ca="1" si="1129"/>
        <v>1</v>
      </c>
      <c r="IZ231" s="7" t="str">
        <f t="shared" ca="1" si="1130"/>
        <v>3</v>
      </c>
      <c r="JA231" s="7" t="str">
        <f ca="1">IFERROR(IF(JA230+IZ231&gt;JB$4,JA230,JA230+IZ231),"")</f>
        <v/>
      </c>
      <c r="JB231" s="7">
        <f t="shared" ca="1" si="1243"/>
        <v>0</v>
      </c>
      <c r="JC231" s="7">
        <f t="shared" ca="1" si="1131"/>
        <v>2.457309773621319E-2</v>
      </c>
      <c r="JD231" s="7">
        <f t="shared" ca="1" si="1132"/>
        <v>0.6677345945714791</v>
      </c>
      <c r="JE231" s="7">
        <f t="shared" ca="1" si="1133"/>
        <v>1</v>
      </c>
      <c r="JF231" s="7" t="str">
        <f t="shared" ca="1" si="1134"/>
        <v>3</v>
      </c>
      <c r="JG231" s="7" t="str">
        <f ca="1">IFERROR(IF(JG230+JF231&gt;JH$4,JG230,JG230+JF231),"")</f>
        <v/>
      </c>
      <c r="JH231" s="7">
        <f t="shared" ca="1" si="1244"/>
        <v>0</v>
      </c>
      <c r="JI231" s="7">
        <f t="shared" ca="1" si="1135"/>
        <v>0.22416425704244591</v>
      </c>
      <c r="JJ231" s="7">
        <f t="shared" ca="1" si="1136"/>
        <v>0.46814343526524638</v>
      </c>
      <c r="JK231" s="7">
        <f t="shared" ca="1" si="1137"/>
        <v>1</v>
      </c>
      <c r="JL231" s="7" t="str">
        <f t="shared" ca="1" si="1138"/>
        <v>3</v>
      </c>
      <c r="JM231" s="7" t="str">
        <f ca="1">IFERROR(IF(JM230+JL231&gt;JN$4,JM230,JM230+JL231),"")</f>
        <v/>
      </c>
      <c r="JN231" s="7">
        <f t="shared" ca="1" si="1245"/>
        <v>0</v>
      </c>
      <c r="JO231" s="7">
        <f t="shared" ca="1" si="1139"/>
        <v>0.14428690315972781</v>
      </c>
      <c r="JP231" s="7">
        <f t="shared" ca="1" si="1140"/>
        <v>0.54802078914796448</v>
      </c>
      <c r="JQ231" s="7">
        <f t="shared" ca="1" si="1141"/>
        <v>1</v>
      </c>
      <c r="JR231" s="7" t="str">
        <f t="shared" ca="1" si="1142"/>
        <v>3</v>
      </c>
      <c r="JS231" s="7" t="str">
        <f ca="1">IFERROR(IF(JS230+JR231&gt;JT$4,JS230,JS230+JR231),"")</f>
        <v/>
      </c>
      <c r="JT231" s="7">
        <f t="shared" ca="1" si="1246"/>
        <v>0</v>
      </c>
      <c r="JU231" s="7">
        <f t="shared" ca="1" si="1143"/>
        <v>0.13222735972695976</v>
      </c>
      <c r="JV231" s="7">
        <f t="shared" ca="1" si="1144"/>
        <v>0.56008033258073253</v>
      </c>
      <c r="JW231" s="7">
        <f t="shared" ca="1" si="1145"/>
        <v>1</v>
      </c>
      <c r="JX231" s="7" t="str">
        <f t="shared" ca="1" si="1146"/>
        <v>3</v>
      </c>
      <c r="JY231" s="7" t="str">
        <f ca="1">IFERROR(IF(JY230+JX231&gt;JZ$4,JY230,JY230+JX231),"")</f>
        <v/>
      </c>
      <c r="JZ231" s="7">
        <f t="shared" ca="1" si="1247"/>
        <v>0</v>
      </c>
      <c r="KA231" s="7">
        <f t="shared" ca="1" si="1147"/>
        <v>0.54878184441761224</v>
      </c>
      <c r="KB231" s="7">
        <f t="shared" ca="1" si="1148"/>
        <v>0.14352584789008005</v>
      </c>
      <c r="KC231" s="7">
        <f t="shared" ca="1" si="1149"/>
        <v>1</v>
      </c>
      <c r="KD231" s="7" t="str">
        <f t="shared" ca="1" si="1150"/>
        <v>3</v>
      </c>
      <c r="KE231" s="7" t="str">
        <f ca="1">IFERROR(IF(KE230+KD231&gt;KF$4,KE230,KE230+KD231),"")</f>
        <v/>
      </c>
      <c r="KF231" s="7">
        <f t="shared" ca="1" si="1248"/>
        <v>0</v>
      </c>
      <c r="KG231" s="7">
        <f t="shared" ca="1" si="1151"/>
        <v>0.33979527482655847</v>
      </c>
      <c r="KH231" s="7">
        <f t="shared" ca="1" si="1152"/>
        <v>0.35251241748113382</v>
      </c>
      <c r="KI231" s="7">
        <f t="shared" ca="1" si="1153"/>
        <v>1</v>
      </c>
      <c r="KJ231" s="7" t="str">
        <f t="shared" ca="1" si="1154"/>
        <v>3</v>
      </c>
      <c r="KK231" s="7" t="str">
        <f ca="1">IFERROR(IF(KK230+KJ231&gt;KL$4,KK230,KK230+KJ231),"")</f>
        <v/>
      </c>
      <c r="KL231" s="7">
        <f t="shared" ca="1" si="1249"/>
        <v>0</v>
      </c>
      <c r="KM231" s="7">
        <f t="shared" ca="1" si="1155"/>
        <v>0.71472956227186368</v>
      </c>
      <c r="KN231" s="7">
        <f t="shared" ca="1" si="1156"/>
        <v>-2.2421869964171393E-2</v>
      </c>
      <c r="KO231" s="7">
        <f t="shared" ca="1" si="1157"/>
        <v>0</v>
      </c>
      <c r="KP231" s="7">
        <f t="shared" ca="1" si="1158"/>
        <v>0</v>
      </c>
      <c r="KQ231" s="7" t="str">
        <f ca="1">IFERROR(IF(KQ230+KP231&gt;KR$4,KQ230,KQ230+KP231),"")</f>
        <v/>
      </c>
      <c r="KR231" s="7">
        <f t="shared" ca="1" si="1250"/>
        <v>0</v>
      </c>
      <c r="KS231" s="7">
        <f t="shared" ca="1" si="1159"/>
        <v>0.16081465137553519</v>
      </c>
      <c r="KT231" s="7">
        <f t="shared" ca="1" si="1160"/>
        <v>0.5314930409321571</v>
      </c>
      <c r="KU231" s="7">
        <f t="shared" ca="1" si="1161"/>
        <v>1</v>
      </c>
      <c r="KV231" s="7" t="str">
        <f t="shared" ca="1" si="1162"/>
        <v>3</v>
      </c>
      <c r="KW231" s="7" t="str">
        <f ca="1">IFERROR(IF(KW230+KV231&gt;KX$4,KW230,KW230+KV231),"")</f>
        <v/>
      </c>
      <c r="KX231" s="7">
        <f t="shared" ca="1" si="1251"/>
        <v>0</v>
      </c>
      <c r="KY231" s="7">
        <f t="shared" ca="1" si="1163"/>
        <v>0.18603731383748301</v>
      </c>
      <c r="KZ231" s="7">
        <f t="shared" ca="1" si="1164"/>
        <v>0.50627037847020928</v>
      </c>
      <c r="LA231" s="7">
        <f t="shared" ca="1" si="1165"/>
        <v>1</v>
      </c>
      <c r="LB231" s="7" t="str">
        <f t="shared" ca="1" si="1166"/>
        <v>3</v>
      </c>
      <c r="LC231" s="7" t="str">
        <f ca="1">IFERROR(IF(LC230+LB231&gt;LD$4,LC230,LC230+LB231),"")</f>
        <v/>
      </c>
      <c r="LD231" s="7">
        <f t="shared" ca="1" si="1252"/>
        <v>0</v>
      </c>
      <c r="LE231" s="7">
        <f t="shared" ca="1" si="1167"/>
        <v>0.31071948637351476</v>
      </c>
      <c r="LF231" s="7">
        <f t="shared" ca="1" si="1168"/>
        <v>0.38158820593417753</v>
      </c>
      <c r="LG231" s="7">
        <f t="shared" ca="1" si="1169"/>
        <v>1</v>
      </c>
      <c r="LH231" s="7" t="str">
        <f t="shared" ca="1" si="1170"/>
        <v>3</v>
      </c>
      <c r="LI231" s="7" t="str">
        <f ca="1">IFERROR(IF(LI230+LH231&gt;LJ$4,LI230,LI230+LH231),"")</f>
        <v/>
      </c>
      <c r="LJ231" s="7">
        <f t="shared" ca="1" si="1253"/>
        <v>0</v>
      </c>
      <c r="LK231" s="7">
        <f t="shared" ca="1" si="1171"/>
        <v>0.89406069428350432</v>
      </c>
      <c r="LL231" s="7">
        <f t="shared" ca="1" si="1172"/>
        <v>-0.20175300197581203</v>
      </c>
      <c r="LM231" s="7">
        <f t="shared" ca="1" si="1173"/>
        <v>0</v>
      </c>
      <c r="LN231" s="7">
        <f t="shared" ca="1" si="1174"/>
        <v>0</v>
      </c>
      <c r="LO231" s="7" t="str">
        <f ca="1">IFERROR(IF(LO230+LN231&gt;LP$4,LO230,LO230+LN231),"")</f>
        <v/>
      </c>
      <c r="LP231" s="7">
        <f t="shared" ca="1" si="1254"/>
        <v>0</v>
      </c>
      <c r="LQ231" s="7">
        <f t="shared" ca="1" si="1175"/>
        <v>0.70231392127904679</v>
      </c>
      <c r="LR231" s="7">
        <f t="shared" ca="1" si="1176"/>
        <v>-1.0006228971354503E-2</v>
      </c>
      <c r="LS231" s="7">
        <f t="shared" ca="1" si="1177"/>
        <v>0</v>
      </c>
      <c r="LT231" s="7">
        <f t="shared" ca="1" si="1178"/>
        <v>0</v>
      </c>
      <c r="LU231" s="7" t="str">
        <f ca="1">IFERROR(IF(LU230+LT231&gt;LV$4,LU230,LU230+LT231),"")</f>
        <v/>
      </c>
      <c r="LV231" s="7">
        <f t="shared" ca="1" si="1255"/>
        <v>0</v>
      </c>
      <c r="LW231" s="7">
        <f t="shared" ca="1" si="1179"/>
        <v>0.37363098470660039</v>
      </c>
      <c r="LX231" s="7">
        <f t="shared" ca="1" si="1180"/>
        <v>0.3186767076010919</v>
      </c>
      <c r="LY231" s="7">
        <f t="shared" ca="1" si="1181"/>
        <v>1</v>
      </c>
      <c r="LZ231" s="7" t="str">
        <f t="shared" ca="1" si="1182"/>
        <v>3</v>
      </c>
      <c r="MA231" s="7" t="str">
        <f ca="1">IFERROR(IF(MA230+LZ231&gt;MB$4,MA230,MA230+LZ231),"")</f>
        <v/>
      </c>
      <c r="MB231" s="7">
        <f t="shared" ca="1" si="1256"/>
        <v>0</v>
      </c>
      <c r="MC231" s="7">
        <f t="shared" ca="1" si="1183"/>
        <v>0.24676012823504256</v>
      </c>
      <c r="MD231" s="7">
        <f t="shared" ca="1" si="1184"/>
        <v>0.44554756407264973</v>
      </c>
      <c r="ME231" s="7">
        <f t="shared" ca="1" si="1185"/>
        <v>1</v>
      </c>
      <c r="MF231" s="7" t="str">
        <f t="shared" ca="1" si="1186"/>
        <v>3</v>
      </c>
      <c r="MG231" s="7" t="str">
        <f ca="1">IFERROR(IF(MG230+MF231&gt;MH$4,MG230,MG230+MF231),"")</f>
        <v/>
      </c>
      <c r="MH231" s="7">
        <f t="shared" ca="1" si="1257"/>
        <v>0</v>
      </c>
      <c r="MI231" s="7">
        <f t="shared" ca="1" si="1187"/>
        <v>0.49008323402781739</v>
      </c>
      <c r="MJ231" s="7">
        <f t="shared" ca="1" si="1188"/>
        <v>0.2022244582798749</v>
      </c>
      <c r="MK231" s="7">
        <f t="shared" ca="1" si="1189"/>
        <v>1</v>
      </c>
      <c r="ML231" s="7" t="str">
        <f t="shared" ca="1" si="1190"/>
        <v>3</v>
      </c>
      <c r="MM231" s="7" t="str">
        <f ca="1">IFERROR(IF(MM230+ML231&gt;MN$4,MM230,MM230+ML231),"")</f>
        <v/>
      </c>
      <c r="MN231" s="7">
        <f t="shared" ca="1" si="1258"/>
        <v>0</v>
      </c>
      <c r="MO231" s="7">
        <f t="shared" ca="1" si="1191"/>
        <v>0.779556425417545</v>
      </c>
      <c r="MP231" s="7">
        <f t="shared" ca="1" si="1192"/>
        <v>-8.7248733109852705E-2</v>
      </c>
      <c r="MQ231" s="7">
        <f t="shared" ca="1" si="1193"/>
        <v>0</v>
      </c>
      <c r="MR231" s="7">
        <f t="shared" ca="1" si="1194"/>
        <v>0</v>
      </c>
      <c r="MS231" s="7" t="str">
        <f ca="1">IFERROR(IF(MS230+MR231&gt;MT$4,MS230,MS230+MR231),"")</f>
        <v/>
      </c>
      <c r="MT231" s="7">
        <f t="shared" ca="1" si="1259"/>
        <v>0</v>
      </c>
      <c r="MU231" s="7">
        <f t="shared" ca="1" si="1195"/>
        <v>0.37245261173789468</v>
      </c>
      <c r="MV231" s="7">
        <f t="shared" ca="1" si="1196"/>
        <v>0.31985508056979761</v>
      </c>
      <c r="MW231" s="7">
        <f t="shared" ca="1" si="1197"/>
        <v>1</v>
      </c>
      <c r="MX231" s="7" t="str">
        <f t="shared" ca="1" si="1198"/>
        <v>3</v>
      </c>
      <c r="MY231" s="7" t="str">
        <f ca="1">IFERROR(IF(MY230+MX231&gt;MZ$4,MY230,MY230+MX231),"")</f>
        <v/>
      </c>
      <c r="MZ231" s="7">
        <f t="shared" ca="1" si="1260"/>
        <v>0</v>
      </c>
      <c r="NA231" s="7">
        <f t="shared" ca="1" si="1199"/>
        <v>0.44987806196760338</v>
      </c>
      <c r="NB231" s="7">
        <f t="shared" ca="1" si="1200"/>
        <v>0.24242963034008891</v>
      </c>
      <c r="NC231" s="7">
        <f t="shared" ca="1" si="1201"/>
        <v>1</v>
      </c>
      <c r="ND231" s="7" t="str">
        <f t="shared" ca="1" si="1202"/>
        <v>3</v>
      </c>
      <c r="NE231" s="7" t="str">
        <f ca="1">IFERROR(IF(NE230+ND231&gt;NF$4,NE230,NE230+ND231),"")</f>
        <v/>
      </c>
      <c r="NF231" s="7">
        <f t="shared" ca="1" si="1261"/>
        <v>0</v>
      </c>
      <c r="NG231" s="7">
        <f t="shared" ca="1" si="1203"/>
        <v>0.80843345236469355</v>
      </c>
      <c r="NH231" s="7">
        <f t="shared" ca="1" si="1204"/>
        <v>-0.11612576005700126</v>
      </c>
      <c r="NI231" s="7">
        <f t="shared" ca="1" si="1205"/>
        <v>0</v>
      </c>
      <c r="NJ231" s="7">
        <f t="shared" ca="1" si="1206"/>
        <v>0</v>
      </c>
      <c r="NK231" s="7" t="str">
        <f ca="1">IFERROR(IF(NK230+NJ231&gt;NL$4,NK230,NK230+NJ231),"")</f>
        <v/>
      </c>
      <c r="NL231" s="7">
        <f t="shared" ca="1" si="1262"/>
        <v>0</v>
      </c>
      <c r="NM231" s="7">
        <f t="shared" ca="1" si="1207"/>
        <v>0.79345930848404855</v>
      </c>
      <c r="NN231" s="7">
        <f t="shared" ca="1" si="1208"/>
        <v>-0.10115161617635626</v>
      </c>
      <c r="NO231" s="7">
        <f t="shared" ca="1" si="1209"/>
        <v>0</v>
      </c>
      <c r="NP231" s="7">
        <f t="shared" ca="1" si="1210"/>
        <v>0</v>
      </c>
      <c r="NQ231" s="7" t="str">
        <f ca="1">IFERROR(IF(NQ230+NP231&gt;NR$4,NQ230,NQ230+NP231),"")</f>
        <v/>
      </c>
      <c r="NR231" s="7">
        <f t="shared" ca="1" si="1263"/>
        <v>0</v>
      </c>
      <c r="NT231">
        <v>233</v>
      </c>
      <c r="NU231" s="7" t="s">
        <v>19</v>
      </c>
      <c r="NV231" s="7" t="str">
        <f t="shared" ca="1" si="967"/>
        <v/>
      </c>
      <c r="NW231" s="7" t="str">
        <f t="shared" ca="1" si="961"/>
        <v/>
      </c>
      <c r="NX231" t="str">
        <f ca="1">IFERROR(VLOOKUP(NT231,$K$3:$AK$568,8,FALSE),"")</f>
        <v/>
      </c>
      <c r="NY231" t="str">
        <f ca="1">IFERROR(VLOOKUP(NT231,$K$3:$AK$568,9,FALSE),"")</f>
        <v/>
      </c>
      <c r="NZ231" s="7" t="str">
        <f ca="1">IFERROR(VLOOKUP(NT231,$K$3:$AK$568,27,FALSE),"")</f>
        <v/>
      </c>
      <c r="OB231">
        <v>233</v>
      </c>
      <c r="OC231" s="7" t="s">
        <v>19</v>
      </c>
      <c r="OD231" t="e">
        <f t="shared" ca="1" si="968"/>
        <v>#N/A</v>
      </c>
      <c r="OE231" s="7" t="str">
        <f t="shared" ca="1" si="969"/>
        <v/>
      </c>
      <c r="OF231" s="7" t="str">
        <f t="shared" ca="1" si="970"/>
        <v/>
      </c>
      <c r="OG231" t="str">
        <f t="shared" ca="1" si="971"/>
        <v/>
      </c>
      <c r="OI231">
        <v>233</v>
      </c>
      <c r="OJ231" s="7" t="s">
        <v>19</v>
      </c>
      <c r="OK231" s="7" t="str">
        <f t="shared" ca="1" si="972"/>
        <v/>
      </c>
      <c r="OL231" s="7" t="str">
        <f t="shared" ca="1" si="973"/>
        <v/>
      </c>
      <c r="OM231" t="str">
        <f ca="1">IFERROR(VLOOKUP(OI231,$L$3:$AK$568,7,FALSE),"")</f>
        <v/>
      </c>
      <c r="ON231" t="str">
        <f ca="1">IFERROR(VLOOKUP(OI231,$L$3:$AK$568,8,FALSE),"")</f>
        <v/>
      </c>
      <c r="OO231" s="7" t="str">
        <f ca="1">IFERROR(VLOOKUP(OI231,$L$3:$AK$568,26,FALSE),"")</f>
        <v/>
      </c>
      <c r="OQ231">
        <v>233</v>
      </c>
      <c r="OR231" s="7" t="s">
        <v>19</v>
      </c>
      <c r="OS231" t="e">
        <f t="shared" ca="1" si="974"/>
        <v>#N/A</v>
      </c>
      <c r="OT231" s="7" t="str">
        <f t="shared" ca="1" si="975"/>
        <v/>
      </c>
      <c r="OU231" s="7" t="str">
        <f t="shared" ca="1" si="976"/>
        <v/>
      </c>
      <c r="OV231" t="str">
        <f t="shared" ca="1" si="977"/>
        <v/>
      </c>
      <c r="OX231">
        <v>233</v>
      </c>
      <c r="OY231" s="7" t="s">
        <v>19</v>
      </c>
      <c r="OZ231" s="7" t="str">
        <f t="shared" ca="1" si="978"/>
        <v/>
      </c>
      <c r="PA231" s="7" t="str">
        <f t="shared" ca="1" si="979"/>
        <v/>
      </c>
      <c r="PB231" t="str">
        <f ca="1">IFERROR(VLOOKUP(OX231,$M$3:$AK$568,6,FALSE),"")</f>
        <v/>
      </c>
      <c r="PC231" t="str">
        <f ca="1">IFERROR(VLOOKUP(OX231,$M$3:$AK$568,7,FALSE),"")</f>
        <v/>
      </c>
      <c r="PD231" s="7" t="str">
        <f ca="1">IFERROR(VLOOKUP(OX231,$M$3:$AK$568,25,FALSE),"")</f>
        <v/>
      </c>
      <c r="PF231">
        <v>233</v>
      </c>
      <c r="PG231" s="7" t="s">
        <v>19</v>
      </c>
      <c r="PH231" t="e">
        <f t="shared" ca="1" si="980"/>
        <v>#N/A</v>
      </c>
      <c r="PI231" s="7" t="str">
        <f t="shared" ca="1" si="981"/>
        <v/>
      </c>
      <c r="PJ231" s="7" t="str">
        <f t="shared" ca="1" si="982"/>
        <v/>
      </c>
      <c r="PK231" t="str">
        <f t="shared" ca="1" si="983"/>
        <v/>
      </c>
      <c r="PM231">
        <v>233</v>
      </c>
      <c r="PN231" s="7" t="s">
        <v>19</v>
      </c>
      <c r="PO231" s="202" t="str">
        <f t="shared" ca="1" si="984"/>
        <v/>
      </c>
      <c r="PP231" s="7" t="str">
        <f t="shared" ca="1" si="985"/>
        <v/>
      </c>
      <c r="PQ231" t="str">
        <f ca="1">IFERROR(VLOOKUP(PM231,$G$325:$R$409,12,FALSE),"")</f>
        <v/>
      </c>
      <c r="PR231" t="e">
        <f ca="1">VLOOKUP(PM231,$G$324:$Q$409,11,FALSE)</f>
        <v>#N/A</v>
      </c>
      <c r="PS231" s="7" t="str">
        <f ca="1">VLOOKUP(PQ231,$R$325:$Y$409,8,FALSE)</f>
        <v>- -</v>
      </c>
      <c r="PT231" s="7">
        <f ca="1">ReSt</f>
        <v>-4</v>
      </c>
      <c r="PU231" s="7" t="e">
        <f t="shared" ca="1" si="986"/>
        <v>#N/A</v>
      </c>
      <c r="PV231" s="7" t="e">
        <f t="shared" ca="1" si="987"/>
        <v>#N/A</v>
      </c>
      <c r="PW231" s="7" t="str">
        <f ca="1">VLOOKUP(PQ231,$R$325:$AK$409,8,FALSE)</f>
        <v>- -</v>
      </c>
      <c r="PX231" s="7"/>
      <c r="PY231">
        <v>233</v>
      </c>
      <c r="PZ231" s="7" t="s">
        <v>19</v>
      </c>
      <c r="QA231" t="str">
        <f t="shared" ca="1" si="988"/>
        <v/>
      </c>
      <c r="QB231" s="7" t="str">
        <f t="shared" ca="1" si="989"/>
        <v/>
      </c>
      <c r="QC231" s="7" t="str">
        <f t="shared" ca="1" si="990"/>
        <v/>
      </c>
      <c r="QD231" t="str">
        <f t="shared" ca="1" si="991"/>
        <v/>
      </c>
      <c r="QF231">
        <v>233</v>
      </c>
      <c r="QG231" s="7" t="s">
        <v>19</v>
      </c>
      <c r="QH231" s="7" t="str">
        <f t="shared" ca="1" si="992"/>
        <v/>
      </c>
      <c r="QI231" s="7" t="e">
        <f t="shared" ca="1" si="993"/>
        <v>#VALUE!</v>
      </c>
      <c r="QJ231" t="e">
        <f t="shared" ca="1" si="994"/>
        <v>#N/A</v>
      </c>
      <c r="QK231" s="7" t="e">
        <f t="shared" ca="1" si="995"/>
        <v>#N/A</v>
      </c>
      <c r="QM231">
        <v>233</v>
      </c>
      <c r="QN231" s="7" t="s">
        <v>19</v>
      </c>
      <c r="QO231" t="str">
        <f t="shared" ca="1" si="996"/>
        <v/>
      </c>
      <c r="QP231" s="7" t="str">
        <f t="shared" ca="1" si="997"/>
        <v/>
      </c>
      <c r="QQ231" t="str">
        <f t="shared" ca="1" si="998"/>
        <v/>
      </c>
    </row>
    <row r="232" spans="1:459" x14ac:dyDescent="0.25">
      <c r="A232" s="240" t="str">
        <f>IF('Character Sheet'!$B$4="Creature","N","Y")</f>
        <v>Y</v>
      </c>
      <c r="C232" s="75"/>
      <c r="D232" s="76"/>
      <c r="F232" s="75"/>
      <c r="G232" s="76"/>
      <c r="I232" s="75"/>
      <c r="J232" s="85"/>
      <c r="K232" s="85">
        <f t="shared" ca="1" si="962"/>
        <v>7</v>
      </c>
      <c r="L232" s="85">
        <f t="shared" ca="1" si="1265"/>
        <v>1</v>
      </c>
      <c r="M232" s="70">
        <f t="shared" ca="1" si="1270"/>
        <v>10</v>
      </c>
      <c r="O232" s="222">
        <f t="shared" ca="1" si="963"/>
        <v>41</v>
      </c>
      <c r="Q232" s="7" t="s">
        <v>1745</v>
      </c>
      <c r="R232" s="9" t="s">
        <v>1492</v>
      </c>
      <c r="S232" s="9" t="s">
        <v>1984</v>
      </c>
      <c r="T232" s="61" t="str">
        <f>SUBSTITUTE(IFERROR(IFERROR(VLOOKUP(R232,'[1]Skill Statistics'!$A$3:$C$513,2,FALSE),VLOOKUP(Q232,'[1]Skill Statistics'!$A$3:$C$513,2,FALSE)),T231),"R*","ReSt")</f>
        <v>Me/Me</v>
      </c>
      <c r="U232" s="61" t="str">
        <f>IFERROR(IFERROR(VLOOKUP(R232,'[1]Skill Statistics'!$A$3:$C$513,3,FALSE),VLOOKUP(Q232,'[1]Skill Statistics'!$A$3:$C$513,3,FALSE)),U231)</f>
        <v>Re</v>
      </c>
      <c r="V232" s="61" t="str">
        <f>IF(ISNUMBER(SEARCH("Category",R232)),"- -",IFERROR(IFERROR(VLOOKUP(Q232,[1]Professions!$A$4:$AM$288,MATCH(Profession,[1]Professions!$A$1:$AM$1,0),FALSE),VLOOKUP(Q232,Calculations!$B$91:$I$95,8,FALSE)),"- -"))</f>
        <v>2 / 3</v>
      </c>
      <c r="W232" s="60">
        <f t="shared" ca="1" si="964"/>
        <v>0</v>
      </c>
      <c r="X232" s="7">
        <f ca="1">IFERROR(VLOOKUP(R232,$BS$6:$NR$519,MATCH(ActualLevel,$BS$3:$NR$3,0),FALSE),"- -")</f>
        <v>0</v>
      </c>
      <c r="Y232" s="7">
        <f t="shared" ca="1" si="1269"/>
        <v>0</v>
      </c>
      <c r="Z232" s="7">
        <f ca="1">IFERROR(VLOOKUP(Y232,Charts!$BQ$2:$BR$52,2,FALSE),"- -")</f>
        <v>-25</v>
      </c>
      <c r="AA232" s="7">
        <f t="shared" ca="1" si="1000"/>
        <v>3</v>
      </c>
      <c r="AB232" s="7">
        <f t="shared" ca="1" si="1266"/>
        <v>0</v>
      </c>
      <c r="AC232" s="7"/>
      <c r="AD232" s="7"/>
      <c r="AE232" s="7"/>
      <c r="AF232" s="7"/>
      <c r="AG232" s="7"/>
      <c r="AH232" s="43"/>
      <c r="AI232" s="7"/>
      <c r="AJ232" s="7"/>
      <c r="AK232" s="7">
        <f t="shared" ca="1" si="1001"/>
        <v>-22</v>
      </c>
      <c r="AL232" s="7"/>
      <c r="AM232" s="69">
        <f>IFERROR(VLOOKUP(R232,'[1]Skill Statistics'!$A$3:$AN$513,MATCH(Profession,'[1]Skill Statistics'!$A$2:$AN$2,0),FALSE),0)</f>
        <v>0.2</v>
      </c>
      <c r="AN232" s="85">
        <f>IFERROR(VLOOKUP(Q232,'[1]Skill Statistics'!$A$3:$BK$513,MATCH(Archetype,'[1]Skill Statistics'!$A$2:$BK$2,0),FALSE),0)</f>
        <v>0</v>
      </c>
      <c r="AO232" s="85">
        <f>IFERROR(VLOOKUP(Q232,'[1]Skill Statistics'!$A$3:$BB$513,MATCH(Race,'[1]Skill Statistics'!$A$2:$BB$2,0),FALSE),0)</f>
        <v>0</v>
      </c>
      <c r="AP232" s="85">
        <f t="shared" ca="1" si="965"/>
        <v>0.3</v>
      </c>
      <c r="AQ232" s="70"/>
      <c r="AS232" s="69">
        <f>IFERROR(VLOOKUP(Q232,'[1]Professional Skills'!$A$4:$AM$288,MATCH(Profession,'[1]Professional Skills'!$A$3:$AM$3,0),FALSE),"- -")</f>
        <v>0</v>
      </c>
      <c r="AT232" t="s">
        <v>1812</v>
      </c>
      <c r="AU232" s="7" t="str">
        <f t="shared" si="1268"/>
        <v/>
      </c>
      <c r="AV232" s="7">
        <f t="shared" ca="1" si="1267"/>
        <v>0</v>
      </c>
      <c r="AW232" t="str">
        <f t="shared" si="1004"/>
        <v/>
      </c>
      <c r="AX232" t="str">
        <f>IFERROR(_xlfn.RANK.EQ(AW232,$AW$5:$AW$568),"")</f>
        <v/>
      </c>
      <c r="AY232">
        <f t="shared" si="959"/>
        <v>0</v>
      </c>
      <c r="AZ232" s="70" t="str">
        <f t="shared" si="1002"/>
        <v/>
      </c>
      <c r="BB232" s="69">
        <f>IFERROR(IF(Q232="Language",VLOOKUP(R232,[1]Cultures!$B$4:$N$218,MATCH(Culture,[1]Cultures!$B$3:$N$3,0),FALSE),VLOOKUP(Q232,[1]Cultures!$B$4:$O$212,MATCH(Culture,[1]Cultures!$B$3:$O$3,0),FALSE)),"- -")</f>
        <v>0</v>
      </c>
      <c r="BC232" t="s">
        <v>1812</v>
      </c>
      <c r="BD232">
        <f t="shared" ca="1" si="1264"/>
        <v>0.5233059403985959</v>
      </c>
      <c r="BE232">
        <f t="shared" ca="1" si="1211"/>
        <v>1.023305940398596</v>
      </c>
      <c r="BH232">
        <f ca="1">_xlfn.RANK.EQ(BE232,$BE$231:$BE$233)</f>
        <v>2</v>
      </c>
      <c r="BI232" s="7">
        <f t="shared" ca="1" si="1003"/>
        <v>0</v>
      </c>
      <c r="BK232" s="7"/>
      <c r="BL232" s="70">
        <f t="shared" ca="1" si="960"/>
        <v>0</v>
      </c>
      <c r="BN232" s="69">
        <f>IFERROR(VLOOKUP(V232,Charts!$BT$2:$BV$14,3,FALSE),"- -")</f>
        <v>0.84615384615384615</v>
      </c>
      <c r="BO232" s="85">
        <f t="shared" ca="1" si="966"/>
        <v>2.6928203158570634</v>
      </c>
      <c r="BP232" s="70">
        <f t="shared" ca="1" si="1212"/>
        <v>41</v>
      </c>
      <c r="BR232" s="7">
        <v>231</v>
      </c>
      <c r="BS232" s="9" t="str">
        <f ca="1">VLOOKUP(BR232,$O$3:$R$568,4,FALSE)</f>
        <v>Navigation</v>
      </c>
      <c r="BT232" s="7" t="str">
        <f ca="1">VLOOKUP(BS232,$R$3:$V$568,5,FALSE)</f>
        <v>3 / 4</v>
      </c>
      <c r="BU232" s="7">
        <f ca="1">VLOOKUP(BT232,Charts!$BT$2:$BV$14,3,FALSE)</f>
        <v>0.69230769230769229</v>
      </c>
      <c r="BV232" s="7" t="str">
        <f t="shared" ca="1" si="1005"/>
        <v>3</v>
      </c>
      <c r="BW232" s="7" t="str">
        <f t="shared" ca="1" si="1006"/>
        <v>4</v>
      </c>
      <c r="BY232" s="7">
        <f t="shared" ca="1" si="1007"/>
        <v>0.76199764846521068</v>
      </c>
      <c r="BZ232" s="7">
        <f t="shared" ca="1" si="1008"/>
        <v>-6.9689956157518385E-2</v>
      </c>
      <c r="CA232" s="7">
        <f t="shared" ca="1" si="1009"/>
        <v>0</v>
      </c>
      <c r="CB232" s="7">
        <f t="shared" ca="1" si="1010"/>
        <v>0</v>
      </c>
      <c r="CC232" s="7" t="str">
        <f ca="1">IFERROR(IF(CC231+CB232&gt;CD$4,CC231,CC231+CB232),"")</f>
        <v/>
      </c>
      <c r="CD232" s="7">
        <f t="shared" ca="1" si="1213"/>
        <v>0</v>
      </c>
      <c r="CE232" s="7">
        <f t="shared" ca="1" si="1011"/>
        <v>0.9899109977419055</v>
      </c>
      <c r="CF232" s="7">
        <f t="shared" ca="1" si="1012"/>
        <v>-0.29760330543421321</v>
      </c>
      <c r="CG232" s="7">
        <f t="shared" ca="1" si="1013"/>
        <v>0</v>
      </c>
      <c r="CH232" s="7">
        <f t="shared" ca="1" si="1014"/>
        <v>0</v>
      </c>
      <c r="CI232" s="7" t="str">
        <f ca="1">IFERROR(IF(CI231+CH232&gt;CJ$4,CI231,CI231+CH232),"")</f>
        <v/>
      </c>
      <c r="CJ232" s="7">
        <f t="shared" ca="1" si="1214"/>
        <v>0</v>
      </c>
      <c r="CK232" s="7">
        <f t="shared" ca="1" si="1015"/>
        <v>0.97685386299085208</v>
      </c>
      <c r="CL232" s="7">
        <f t="shared" ca="1" si="1016"/>
        <v>-0.28454617068315979</v>
      </c>
      <c r="CM232" s="7">
        <f t="shared" ca="1" si="1017"/>
        <v>0</v>
      </c>
      <c r="CN232" s="7">
        <f t="shared" ca="1" si="1018"/>
        <v>0</v>
      </c>
      <c r="CO232" s="7" t="str">
        <f ca="1">IFERROR(IF(CO231+CN232&gt;CP$4,CO231,CO231+CN232),"")</f>
        <v/>
      </c>
      <c r="CP232" s="7">
        <f t="shared" ca="1" si="1215"/>
        <v>0</v>
      </c>
      <c r="CQ232" s="7">
        <f t="shared" ca="1" si="1019"/>
        <v>0.70532172020747563</v>
      </c>
      <c r="CR232" s="7">
        <f t="shared" ca="1" si="1020"/>
        <v>-1.3014027899783343E-2</v>
      </c>
      <c r="CS232" s="7">
        <f t="shared" ca="1" si="1021"/>
        <v>0</v>
      </c>
      <c r="CT232" s="7">
        <f t="shared" ca="1" si="1022"/>
        <v>0</v>
      </c>
      <c r="CU232" s="7" t="str">
        <f ca="1">IFERROR(IF(CU231+CT232&gt;CV$4,CU231,CU231+CT232),"")</f>
        <v/>
      </c>
      <c r="CV232" s="7">
        <f t="shared" ca="1" si="1216"/>
        <v>0</v>
      </c>
      <c r="CW232" s="7">
        <f t="shared" ca="1" si="1023"/>
        <v>0.84755272654638758</v>
      </c>
      <c r="CX232" s="7">
        <f t="shared" ca="1" si="1024"/>
        <v>-0.15524503423869529</v>
      </c>
      <c r="CY232" s="7">
        <f t="shared" ca="1" si="1025"/>
        <v>0</v>
      </c>
      <c r="CZ232" s="7">
        <f t="shared" ca="1" si="1026"/>
        <v>0</v>
      </c>
      <c r="DA232" s="7" t="str">
        <f ca="1">IFERROR(IF(DA231+CZ232&gt;DB$4,DA231,DA231+CZ232),"")</f>
        <v/>
      </c>
      <c r="DB232" s="7">
        <f t="shared" ca="1" si="1217"/>
        <v>0</v>
      </c>
      <c r="DC232" s="7">
        <f t="shared" ca="1" si="1027"/>
        <v>0.2026135715314209</v>
      </c>
      <c r="DD232" s="7">
        <f t="shared" ca="1" si="1028"/>
        <v>0.48969412077627139</v>
      </c>
      <c r="DE232" s="7">
        <f t="shared" ca="1" si="1029"/>
        <v>1</v>
      </c>
      <c r="DF232" s="7" t="str">
        <f t="shared" ca="1" si="1030"/>
        <v>3</v>
      </c>
      <c r="DG232" s="7" t="str">
        <f ca="1">IFERROR(IF(DG231+DF232&gt;DH$4,DG231,DG231+DF232),"")</f>
        <v/>
      </c>
      <c r="DH232" s="7">
        <f t="shared" ca="1" si="1218"/>
        <v>0</v>
      </c>
      <c r="DI232" s="7">
        <f t="shared" ca="1" si="1031"/>
        <v>0.20197640533015226</v>
      </c>
      <c r="DJ232" s="7">
        <f t="shared" ca="1" si="1032"/>
        <v>0.49033128697754003</v>
      </c>
      <c r="DK232" s="7">
        <f t="shared" ca="1" si="1033"/>
        <v>1</v>
      </c>
      <c r="DL232" s="7" t="str">
        <f t="shared" ca="1" si="1034"/>
        <v>3</v>
      </c>
      <c r="DM232" s="7" t="str">
        <f ca="1">IFERROR(IF(DM231+DL232&gt;DN$4,DM231,DM231+DL232),"")</f>
        <v/>
      </c>
      <c r="DN232" s="7">
        <f t="shared" ca="1" si="1219"/>
        <v>0</v>
      </c>
      <c r="DO232" s="7">
        <f t="shared" ca="1" si="1035"/>
        <v>4.5490227700059616E-2</v>
      </c>
      <c r="DP232" s="7">
        <f t="shared" ca="1" si="1036"/>
        <v>0.64681746460763268</v>
      </c>
      <c r="DQ232" s="7">
        <f t="shared" ca="1" si="1037"/>
        <v>1</v>
      </c>
      <c r="DR232" s="7" t="str">
        <f t="shared" ca="1" si="1038"/>
        <v>3</v>
      </c>
      <c r="DS232" s="7" t="str">
        <f ca="1">IFERROR(IF(DS231+DR232&gt;DT$4,DS231,DS231+DR232),"")</f>
        <v/>
      </c>
      <c r="DT232" s="7">
        <f t="shared" ca="1" si="1220"/>
        <v>0</v>
      </c>
      <c r="DU232" s="7">
        <f t="shared" ca="1" si="1039"/>
        <v>0.9157294217752745</v>
      </c>
      <c r="DV232" s="7">
        <f t="shared" ca="1" si="1040"/>
        <v>-0.22342172946758221</v>
      </c>
      <c r="DW232" s="7">
        <f t="shared" ca="1" si="1041"/>
        <v>0</v>
      </c>
      <c r="DX232" s="7">
        <f t="shared" ca="1" si="1042"/>
        <v>0</v>
      </c>
      <c r="DY232" s="7" t="str">
        <f ca="1">IFERROR(IF(DY231+DX232&gt;DZ$4,DY231,DY231+DX232),"")</f>
        <v/>
      </c>
      <c r="DZ232" s="7">
        <f t="shared" ca="1" si="1221"/>
        <v>0</v>
      </c>
      <c r="EA232" s="7">
        <f t="shared" ca="1" si="1043"/>
        <v>6.4116568513413852E-2</v>
      </c>
      <c r="EB232" s="7">
        <f t="shared" ca="1" si="1044"/>
        <v>0.62819112379427844</v>
      </c>
      <c r="EC232" s="7">
        <f t="shared" ca="1" si="1045"/>
        <v>1</v>
      </c>
      <c r="ED232" s="7" t="str">
        <f t="shared" ca="1" si="1046"/>
        <v>3</v>
      </c>
      <c r="EE232" s="7" t="str">
        <f ca="1">IFERROR(IF(EE231+ED232&gt;EF$4,EE231,EE231+ED232),"")</f>
        <v/>
      </c>
      <c r="EF232" s="7">
        <f t="shared" ca="1" si="1222"/>
        <v>0</v>
      </c>
      <c r="EG232" s="7">
        <f t="shared" ca="1" si="1047"/>
        <v>0.55213781331713119</v>
      </c>
      <c r="EH232" s="7">
        <f t="shared" ca="1" si="1048"/>
        <v>0.1401698789905611</v>
      </c>
      <c r="EI232" s="7">
        <f t="shared" ca="1" si="1049"/>
        <v>1</v>
      </c>
      <c r="EJ232" s="7" t="str">
        <f t="shared" ca="1" si="1050"/>
        <v>3</v>
      </c>
      <c r="EK232" s="7" t="str">
        <f ca="1">IFERROR(IF(EK231+EJ232&gt;EL$4,EK231,EK231+EJ232),"")</f>
        <v/>
      </c>
      <c r="EL232" s="7">
        <f t="shared" ca="1" si="1223"/>
        <v>0</v>
      </c>
      <c r="EM232" s="7">
        <f t="shared" ca="1" si="1051"/>
        <v>0.80478992629021628</v>
      </c>
      <c r="EN232" s="7">
        <f t="shared" ca="1" si="1052"/>
        <v>-0.11248223398252399</v>
      </c>
      <c r="EO232" s="7">
        <f t="shared" ca="1" si="1053"/>
        <v>0</v>
      </c>
      <c r="EP232" s="7">
        <f t="shared" ca="1" si="1054"/>
        <v>0</v>
      </c>
      <c r="EQ232" s="7" t="str">
        <f ca="1">IFERROR(IF(EQ231+EP232&gt;ER$4,EQ231,EQ231+EP232),"")</f>
        <v/>
      </c>
      <c r="ER232" s="7">
        <f t="shared" ca="1" si="1224"/>
        <v>0</v>
      </c>
      <c r="ES232" s="7">
        <f t="shared" ca="1" si="1055"/>
        <v>6.1867051687446217E-2</v>
      </c>
      <c r="ET232" s="7">
        <f t="shared" ca="1" si="1056"/>
        <v>0.63044064062024607</v>
      </c>
      <c r="EU232" s="7">
        <f t="shared" ca="1" si="1057"/>
        <v>1</v>
      </c>
      <c r="EV232" s="7" t="str">
        <f t="shared" ca="1" si="1058"/>
        <v>3</v>
      </c>
      <c r="EW232" s="7" t="str">
        <f ca="1">IFERROR(IF(EW231+EV232&gt;EX$4,EW231,EW231+EV232),"")</f>
        <v/>
      </c>
      <c r="EX232" s="7">
        <f t="shared" ca="1" si="1225"/>
        <v>0</v>
      </c>
      <c r="EY232" s="7">
        <f t="shared" ca="1" si="1059"/>
        <v>0.26139301799586212</v>
      </c>
      <c r="EZ232" s="7">
        <f t="shared" ca="1" si="1060"/>
        <v>0.43091467431183017</v>
      </c>
      <c r="FA232" s="7">
        <f t="shared" ca="1" si="1061"/>
        <v>1</v>
      </c>
      <c r="FB232" s="7" t="str">
        <f t="shared" ca="1" si="1062"/>
        <v>3</v>
      </c>
      <c r="FC232" s="7" t="str">
        <f ca="1">IFERROR(IF(FC231+FB232&gt;FD$4,FC231,FC231+FB232),"")</f>
        <v/>
      </c>
      <c r="FD232" s="7">
        <f t="shared" ca="1" si="1226"/>
        <v>0</v>
      </c>
      <c r="FE232" s="7">
        <f t="shared" ca="1" si="1063"/>
        <v>6.464441001007859E-2</v>
      </c>
      <c r="FF232" s="7">
        <f t="shared" ca="1" si="1064"/>
        <v>0.6276632822976137</v>
      </c>
      <c r="FG232" s="7">
        <f t="shared" ca="1" si="1065"/>
        <v>1</v>
      </c>
      <c r="FH232" s="7" t="str">
        <f t="shared" ca="1" si="1066"/>
        <v>3</v>
      </c>
      <c r="FI232" s="7" t="str">
        <f ca="1">IFERROR(IF(FI231+FH232&gt;FJ$4,FI231,FI231+FH232),"")</f>
        <v/>
      </c>
      <c r="FJ232" s="7">
        <f t="shared" ca="1" si="1227"/>
        <v>0</v>
      </c>
      <c r="FK232" s="7">
        <f t="shared" ca="1" si="1067"/>
        <v>0.46756296099880168</v>
      </c>
      <c r="FL232" s="7">
        <f t="shared" ca="1" si="1068"/>
        <v>0.22474473130889061</v>
      </c>
      <c r="FM232" s="7">
        <f t="shared" ca="1" si="1069"/>
        <v>1</v>
      </c>
      <c r="FN232" s="7" t="str">
        <f t="shared" ca="1" si="1070"/>
        <v>3</v>
      </c>
      <c r="FO232" s="7" t="str">
        <f ca="1">IFERROR(IF(FO231+FN232&gt;FP$4,FO231,FO231+FN232),"")</f>
        <v/>
      </c>
      <c r="FP232" s="7">
        <f t="shared" ca="1" si="1228"/>
        <v>0</v>
      </c>
      <c r="FQ232" s="7">
        <f t="shared" ca="1" si="1071"/>
        <v>0.4117309743635551</v>
      </c>
      <c r="FR232" s="7">
        <f t="shared" ca="1" si="1072"/>
        <v>0.28057671794413719</v>
      </c>
      <c r="FS232" s="7">
        <f t="shared" ca="1" si="1073"/>
        <v>1</v>
      </c>
      <c r="FT232" s="7" t="str">
        <f t="shared" ca="1" si="1074"/>
        <v>3</v>
      </c>
      <c r="FU232" s="7" t="str">
        <f ca="1">IFERROR(IF(FU231+FT232&gt;FV$4,FU231,FU231+FT232),"")</f>
        <v/>
      </c>
      <c r="FV232" s="7">
        <f t="shared" ca="1" si="1229"/>
        <v>0</v>
      </c>
      <c r="FW232" s="7">
        <f t="shared" ca="1" si="1075"/>
        <v>2.5008509759272268E-3</v>
      </c>
      <c r="FX232" s="7">
        <f t="shared" ca="1" si="1076"/>
        <v>0.68980684133176506</v>
      </c>
      <c r="FY232" s="7">
        <f t="shared" ca="1" si="1077"/>
        <v>1</v>
      </c>
      <c r="FZ232" s="7" t="str">
        <f t="shared" ca="1" si="1078"/>
        <v>3</v>
      </c>
      <c r="GA232" s="7" t="str">
        <f ca="1">IFERROR(IF(GA231+FZ232&gt;GB$4,GA231,GA231+FZ232),"")</f>
        <v/>
      </c>
      <c r="GB232" s="7">
        <f t="shared" ca="1" si="1230"/>
        <v>0</v>
      </c>
      <c r="GC232" s="7">
        <f t="shared" ca="1" si="1079"/>
        <v>0.75311858134468934</v>
      </c>
      <c r="GD232" s="7">
        <f t="shared" ca="1" si="1080"/>
        <v>-6.0810889036997051E-2</v>
      </c>
      <c r="GE232" s="7">
        <f t="shared" ca="1" si="1081"/>
        <v>0</v>
      </c>
      <c r="GF232" s="7">
        <f t="shared" ca="1" si="1082"/>
        <v>0</v>
      </c>
      <c r="GG232" s="7" t="str">
        <f ca="1">IFERROR(IF(GG231+GF232&gt;GH$4,GG231,GG231+GF232),"")</f>
        <v/>
      </c>
      <c r="GH232" s="7">
        <f t="shared" ca="1" si="1231"/>
        <v>0</v>
      </c>
      <c r="GI232" s="7">
        <f t="shared" ca="1" si="1083"/>
        <v>0.88167071667959285</v>
      </c>
      <c r="GJ232" s="7">
        <f t="shared" ca="1" si="1084"/>
        <v>-0.18936302437190056</v>
      </c>
      <c r="GK232" s="7">
        <f t="shared" ca="1" si="1085"/>
        <v>0</v>
      </c>
      <c r="GL232" s="7">
        <f t="shared" ca="1" si="1086"/>
        <v>0</v>
      </c>
      <c r="GM232" s="7" t="str">
        <f ca="1">IFERROR(IF(GM231+GL232&gt;GN$4,GM231,GM231+GL232),"")</f>
        <v/>
      </c>
      <c r="GN232" s="7">
        <f t="shared" ca="1" si="1232"/>
        <v>0</v>
      </c>
      <c r="GO232" s="7">
        <f t="shared" ca="1" si="1087"/>
        <v>0.49135471517467</v>
      </c>
      <c r="GP232" s="7">
        <f t="shared" ca="1" si="1088"/>
        <v>0.20095297713302229</v>
      </c>
      <c r="GQ232" s="7">
        <f t="shared" ca="1" si="1089"/>
        <v>1</v>
      </c>
      <c r="GR232" s="7" t="str">
        <f t="shared" ca="1" si="1090"/>
        <v>3</v>
      </c>
      <c r="GS232" s="7" t="str">
        <f ca="1">IFERROR(IF(GS231+GR232&gt;GT$4,GS231,GS231+GR232),"")</f>
        <v/>
      </c>
      <c r="GT232" s="7">
        <f t="shared" ca="1" si="1233"/>
        <v>0</v>
      </c>
      <c r="GU232" s="7">
        <f t="shared" ca="1" si="1091"/>
        <v>0.66473854159754375</v>
      </c>
      <c r="GV232" s="7">
        <f t="shared" ca="1" si="1092"/>
        <v>2.7569150710148538E-2</v>
      </c>
      <c r="GW232" s="7">
        <f t="shared" ca="1" si="1093"/>
        <v>1</v>
      </c>
      <c r="GX232" s="7" t="str">
        <f t="shared" ca="1" si="1094"/>
        <v>3</v>
      </c>
      <c r="GY232" s="7" t="str">
        <f ca="1">IFERROR(IF(GY231+GX232&gt;GZ$4,GY231,GY231+GX232),"")</f>
        <v/>
      </c>
      <c r="GZ232" s="7">
        <f t="shared" ca="1" si="1234"/>
        <v>0</v>
      </c>
      <c r="HA232" s="7">
        <f t="shared" ca="1" si="1095"/>
        <v>0.66371030201489489</v>
      </c>
      <c r="HB232" s="7">
        <f t="shared" ca="1" si="1096"/>
        <v>2.8597390292797398E-2</v>
      </c>
      <c r="HC232" s="7">
        <f t="shared" ca="1" si="1097"/>
        <v>1</v>
      </c>
      <c r="HD232" s="7" t="str">
        <f t="shared" ca="1" si="1098"/>
        <v>3</v>
      </c>
      <c r="HE232" s="7" t="str">
        <f ca="1">IFERROR(IF(HE231+HD232&gt;HF$4,HE231,HE231+HD232),"")</f>
        <v/>
      </c>
      <c r="HF232" s="7">
        <f t="shared" ca="1" si="1235"/>
        <v>0</v>
      </c>
      <c r="HG232" s="7">
        <f t="shared" ca="1" si="1099"/>
        <v>0.55528758450076243</v>
      </c>
      <c r="HH232" s="7">
        <f t="shared" ca="1" si="1100"/>
        <v>0.13702010780692986</v>
      </c>
      <c r="HI232" s="7">
        <f t="shared" ca="1" si="1101"/>
        <v>1</v>
      </c>
      <c r="HJ232" s="7" t="str">
        <f t="shared" ca="1" si="1102"/>
        <v>3</v>
      </c>
      <c r="HK232" s="7" t="str">
        <f ca="1">IFERROR(IF(HK231+HJ232&gt;HL$4,HK231,HK231+HJ232),"")</f>
        <v/>
      </c>
      <c r="HL232" s="7">
        <f t="shared" ca="1" si="1236"/>
        <v>0</v>
      </c>
      <c r="HM232" s="7">
        <f t="shared" ca="1" si="1103"/>
        <v>0.51042243474793225</v>
      </c>
      <c r="HN232" s="7">
        <f t="shared" ca="1" si="1104"/>
        <v>0.18188525755976004</v>
      </c>
      <c r="HO232" s="7">
        <f t="shared" ca="1" si="1105"/>
        <v>1</v>
      </c>
      <c r="HP232" s="7" t="str">
        <f t="shared" ca="1" si="1106"/>
        <v>3</v>
      </c>
      <c r="HQ232" s="7" t="str">
        <f ca="1">IFERROR(IF(HQ231+HP232&gt;HR$4,HQ231,HQ231+HP232),"")</f>
        <v/>
      </c>
      <c r="HR232" s="7">
        <f t="shared" ca="1" si="1237"/>
        <v>0</v>
      </c>
      <c r="HS232" s="7">
        <f t="shared" ca="1" si="1107"/>
        <v>0.74313191303842974</v>
      </c>
      <c r="HT232" s="7">
        <f t="shared" ca="1" si="1108"/>
        <v>-5.0824220730737446E-2</v>
      </c>
      <c r="HU232" s="7">
        <f t="shared" ca="1" si="1109"/>
        <v>0</v>
      </c>
      <c r="HV232" s="7">
        <f t="shared" ca="1" si="1110"/>
        <v>0</v>
      </c>
      <c r="HW232" s="7" t="str">
        <f ca="1">IFERROR(IF(HW231+HV232&gt;HX$4,HW231,HW231+HV232),"")</f>
        <v/>
      </c>
      <c r="HX232" s="7">
        <f t="shared" ca="1" si="1238"/>
        <v>0</v>
      </c>
      <c r="HY232" s="7">
        <f t="shared" ca="1" si="1111"/>
        <v>0.69397701784050259</v>
      </c>
      <c r="HZ232" s="7">
        <f t="shared" ca="1" si="1112"/>
        <v>-1.6693255328102952E-3</v>
      </c>
      <c r="IA232" s="7">
        <f t="shared" ca="1" si="1113"/>
        <v>0</v>
      </c>
      <c r="IB232" s="7">
        <f t="shared" ca="1" si="1114"/>
        <v>0</v>
      </c>
      <c r="IC232" s="7" t="str">
        <f ca="1">IFERROR(IF(IC231+IB232&gt;ID$4,IC231,IC231+IB232),"")</f>
        <v/>
      </c>
      <c r="ID232" s="7">
        <f t="shared" ca="1" si="1239"/>
        <v>0</v>
      </c>
      <c r="IE232" s="7">
        <f t="shared" ca="1" si="1115"/>
        <v>0.19711081096596372</v>
      </c>
      <c r="IF232" s="7">
        <f t="shared" ca="1" si="1116"/>
        <v>0.49519688134172857</v>
      </c>
      <c r="IG232" s="7">
        <f t="shared" ca="1" si="1117"/>
        <v>1</v>
      </c>
      <c r="IH232" s="7" t="str">
        <f t="shared" ca="1" si="1118"/>
        <v>3</v>
      </c>
      <c r="II232" s="7" t="str">
        <f ca="1">IFERROR(IF(II231+IH232&gt;IJ$4,II231,II231+IH232),"")</f>
        <v/>
      </c>
      <c r="IJ232" s="7">
        <f t="shared" ca="1" si="1240"/>
        <v>0</v>
      </c>
      <c r="IK232" s="7">
        <f t="shared" ca="1" si="1119"/>
        <v>3.2006647739191596E-2</v>
      </c>
      <c r="IL232" s="7">
        <f t="shared" ca="1" si="1120"/>
        <v>0.66030104456850069</v>
      </c>
      <c r="IM232" s="7">
        <f t="shared" ca="1" si="1121"/>
        <v>1</v>
      </c>
      <c r="IN232" s="7" t="str">
        <f t="shared" ca="1" si="1122"/>
        <v>3</v>
      </c>
      <c r="IO232" s="7" t="str">
        <f ca="1">IFERROR(IF(IO231+IN232&gt;IP$4,IO231,IO231+IN232),"")</f>
        <v/>
      </c>
      <c r="IP232" s="7">
        <f t="shared" ca="1" si="1241"/>
        <v>0</v>
      </c>
      <c r="IQ232" s="7">
        <f t="shared" ca="1" si="1123"/>
        <v>0.28675704066814678</v>
      </c>
      <c r="IR232" s="7">
        <f t="shared" ca="1" si="1124"/>
        <v>0.40555065163954551</v>
      </c>
      <c r="IS232" s="7">
        <f t="shared" ca="1" si="1125"/>
        <v>1</v>
      </c>
      <c r="IT232" s="7" t="str">
        <f t="shared" ca="1" si="1126"/>
        <v>3</v>
      </c>
      <c r="IU232" s="7" t="str">
        <f ca="1">IFERROR(IF(IU231+IT232&gt;IV$4,IU231,IU231+IT232),"")</f>
        <v/>
      </c>
      <c r="IV232" s="7">
        <f t="shared" ca="1" si="1242"/>
        <v>0</v>
      </c>
      <c r="IW232" s="7">
        <f t="shared" ca="1" si="1127"/>
        <v>0.64521591087294838</v>
      </c>
      <c r="IX232" s="7">
        <f t="shared" ca="1" si="1128"/>
        <v>4.7091781434743907E-2</v>
      </c>
      <c r="IY232" s="7">
        <f t="shared" ca="1" si="1129"/>
        <v>1</v>
      </c>
      <c r="IZ232" s="7" t="str">
        <f t="shared" ca="1" si="1130"/>
        <v>3</v>
      </c>
      <c r="JA232" s="7" t="str">
        <f ca="1">IFERROR(IF(JA231+IZ232&gt;JB$4,JA231,JA231+IZ232),"")</f>
        <v/>
      </c>
      <c r="JB232" s="7">
        <f t="shared" ca="1" si="1243"/>
        <v>0</v>
      </c>
      <c r="JC232" s="7">
        <f t="shared" ca="1" si="1131"/>
        <v>0.49351231991612066</v>
      </c>
      <c r="JD232" s="7">
        <f t="shared" ca="1" si="1132"/>
        <v>0.19879537239157163</v>
      </c>
      <c r="JE232" s="7">
        <f t="shared" ca="1" si="1133"/>
        <v>1</v>
      </c>
      <c r="JF232" s="7" t="str">
        <f t="shared" ca="1" si="1134"/>
        <v>3</v>
      </c>
      <c r="JG232" s="7" t="str">
        <f ca="1">IFERROR(IF(JG231+JF232&gt;JH$4,JG231,JG231+JF232),"")</f>
        <v/>
      </c>
      <c r="JH232" s="7">
        <f t="shared" ca="1" si="1244"/>
        <v>0</v>
      </c>
      <c r="JI232" s="7">
        <f t="shared" ca="1" si="1135"/>
        <v>3.4803206350292104E-2</v>
      </c>
      <c r="JJ232" s="7">
        <f t="shared" ca="1" si="1136"/>
        <v>0.65750448595740019</v>
      </c>
      <c r="JK232" s="7">
        <f t="shared" ca="1" si="1137"/>
        <v>1</v>
      </c>
      <c r="JL232" s="7" t="str">
        <f t="shared" ca="1" si="1138"/>
        <v>3</v>
      </c>
      <c r="JM232" s="7" t="str">
        <f ca="1">IFERROR(IF(JM231+JL232&gt;JN$4,JM231,JM231+JL232),"")</f>
        <v/>
      </c>
      <c r="JN232" s="7">
        <f t="shared" ca="1" si="1245"/>
        <v>0</v>
      </c>
      <c r="JO232" s="7">
        <f t="shared" ca="1" si="1139"/>
        <v>0.68675296727462787</v>
      </c>
      <c r="JP232" s="7">
        <f t="shared" ca="1" si="1140"/>
        <v>5.5547250330644227E-3</v>
      </c>
      <c r="JQ232" s="7">
        <f t="shared" ca="1" si="1141"/>
        <v>1</v>
      </c>
      <c r="JR232" s="7" t="str">
        <f t="shared" ca="1" si="1142"/>
        <v>3</v>
      </c>
      <c r="JS232" s="7" t="str">
        <f ca="1">IFERROR(IF(JS231+JR232&gt;JT$4,JS231,JS231+JR232),"")</f>
        <v/>
      </c>
      <c r="JT232" s="7">
        <f t="shared" ca="1" si="1246"/>
        <v>0</v>
      </c>
      <c r="JU232" s="7">
        <f t="shared" ca="1" si="1143"/>
        <v>0.83497157356055329</v>
      </c>
      <c r="JV232" s="7">
        <f t="shared" ca="1" si="1144"/>
        <v>-0.142663881252861</v>
      </c>
      <c r="JW232" s="7">
        <f t="shared" ca="1" si="1145"/>
        <v>0</v>
      </c>
      <c r="JX232" s="7">
        <f t="shared" ca="1" si="1146"/>
        <v>0</v>
      </c>
      <c r="JY232" s="7" t="str">
        <f ca="1">IFERROR(IF(JY231+JX232&gt;JZ$4,JY231,JY231+JX232),"")</f>
        <v/>
      </c>
      <c r="JZ232" s="7">
        <f t="shared" ca="1" si="1247"/>
        <v>0</v>
      </c>
      <c r="KA232" s="7">
        <f t="shared" ca="1" si="1147"/>
        <v>0.63230871079360518</v>
      </c>
      <c r="KB232" s="7">
        <f t="shared" ca="1" si="1148"/>
        <v>5.9998981514087113E-2</v>
      </c>
      <c r="KC232" s="7">
        <f t="shared" ca="1" si="1149"/>
        <v>1</v>
      </c>
      <c r="KD232" s="7" t="str">
        <f t="shared" ca="1" si="1150"/>
        <v>3</v>
      </c>
      <c r="KE232" s="7" t="str">
        <f ca="1">IFERROR(IF(KE231+KD232&gt;KF$4,KE231,KE231+KD232),"")</f>
        <v/>
      </c>
      <c r="KF232" s="7">
        <f t="shared" ca="1" si="1248"/>
        <v>0</v>
      </c>
      <c r="KG232" s="7">
        <f t="shared" ca="1" si="1151"/>
        <v>0.63139877816991252</v>
      </c>
      <c r="KH232" s="7">
        <f t="shared" ca="1" si="1152"/>
        <v>6.0908914137779768E-2</v>
      </c>
      <c r="KI232" s="7">
        <f t="shared" ca="1" si="1153"/>
        <v>1</v>
      </c>
      <c r="KJ232" s="7" t="str">
        <f t="shared" ca="1" si="1154"/>
        <v>3</v>
      </c>
      <c r="KK232" s="7" t="str">
        <f ca="1">IFERROR(IF(KK231+KJ232&gt;KL$4,KK231,KK231+KJ232),"")</f>
        <v/>
      </c>
      <c r="KL232" s="7">
        <f t="shared" ca="1" si="1249"/>
        <v>0</v>
      </c>
      <c r="KM232" s="7">
        <f t="shared" ca="1" si="1155"/>
        <v>0.52576831598270191</v>
      </c>
      <c r="KN232" s="7">
        <f t="shared" ca="1" si="1156"/>
        <v>0.16653937632499038</v>
      </c>
      <c r="KO232" s="7">
        <f t="shared" ca="1" si="1157"/>
        <v>1</v>
      </c>
      <c r="KP232" s="7" t="str">
        <f t="shared" ca="1" si="1158"/>
        <v>3</v>
      </c>
      <c r="KQ232" s="7" t="str">
        <f ca="1">IFERROR(IF(KQ231+KP232&gt;KR$4,KQ231,KQ231+KP232),"")</f>
        <v/>
      </c>
      <c r="KR232" s="7">
        <f t="shared" ca="1" si="1250"/>
        <v>0</v>
      </c>
      <c r="KS232" s="7">
        <f t="shared" ca="1" si="1159"/>
        <v>0.47263843696945329</v>
      </c>
      <c r="KT232" s="7">
        <f t="shared" ca="1" si="1160"/>
        <v>0.219669255338239</v>
      </c>
      <c r="KU232" s="7">
        <f t="shared" ca="1" si="1161"/>
        <v>1</v>
      </c>
      <c r="KV232" s="7" t="str">
        <f t="shared" ca="1" si="1162"/>
        <v>3</v>
      </c>
      <c r="KW232" s="7" t="str">
        <f ca="1">IFERROR(IF(KW231+KV232&gt;KX$4,KW231,KW231+KV232),"")</f>
        <v/>
      </c>
      <c r="KX232" s="7">
        <f t="shared" ca="1" si="1251"/>
        <v>0</v>
      </c>
      <c r="KY232" s="7">
        <f t="shared" ca="1" si="1163"/>
        <v>0.57057801893651694</v>
      </c>
      <c r="KZ232" s="7">
        <f t="shared" ca="1" si="1164"/>
        <v>0.12172967337117535</v>
      </c>
      <c r="LA232" s="7">
        <f t="shared" ca="1" si="1165"/>
        <v>1</v>
      </c>
      <c r="LB232" s="7" t="str">
        <f t="shared" ca="1" si="1166"/>
        <v>3</v>
      </c>
      <c r="LC232" s="7" t="str">
        <f ca="1">IFERROR(IF(LC231+LB232&gt;LD$4,LC231,LC231+LB232),"")</f>
        <v/>
      </c>
      <c r="LD232" s="7">
        <f t="shared" ca="1" si="1252"/>
        <v>0</v>
      </c>
      <c r="LE232" s="7">
        <f t="shared" ca="1" si="1167"/>
        <v>0.71029769909138585</v>
      </c>
      <c r="LF232" s="7">
        <f t="shared" ca="1" si="1168"/>
        <v>-1.7990006783693557E-2</v>
      </c>
      <c r="LG232" s="7">
        <f t="shared" ca="1" si="1169"/>
        <v>0</v>
      </c>
      <c r="LH232" s="7">
        <f t="shared" ca="1" si="1170"/>
        <v>0</v>
      </c>
      <c r="LI232" s="7" t="str">
        <f ca="1">IFERROR(IF(LI231+LH232&gt;LJ$4,LI231,LI231+LH232),"")</f>
        <v/>
      </c>
      <c r="LJ232" s="7">
        <f t="shared" ca="1" si="1253"/>
        <v>0</v>
      </c>
      <c r="LK232" s="7">
        <f t="shared" ca="1" si="1171"/>
        <v>0.71314718517583242</v>
      </c>
      <c r="LL232" s="7">
        <f t="shared" ca="1" si="1172"/>
        <v>-2.083949286814013E-2</v>
      </c>
      <c r="LM232" s="7">
        <f t="shared" ca="1" si="1173"/>
        <v>0</v>
      </c>
      <c r="LN232" s="7">
        <f t="shared" ca="1" si="1174"/>
        <v>0</v>
      </c>
      <c r="LO232" s="7" t="str">
        <f ca="1">IFERROR(IF(LO231+LN232&gt;LP$4,LO231,LO231+LN232),"")</f>
        <v/>
      </c>
      <c r="LP232" s="7">
        <f t="shared" ca="1" si="1254"/>
        <v>0</v>
      </c>
      <c r="LQ232" s="7">
        <f t="shared" ca="1" si="1175"/>
        <v>0.52628267752171454</v>
      </c>
      <c r="LR232" s="7">
        <f t="shared" ca="1" si="1176"/>
        <v>0.16602501478597775</v>
      </c>
      <c r="LS232" s="7">
        <f t="shared" ca="1" si="1177"/>
        <v>1</v>
      </c>
      <c r="LT232" s="7" t="str">
        <f t="shared" ca="1" si="1178"/>
        <v>3</v>
      </c>
      <c r="LU232" s="7" t="str">
        <f ca="1">IFERROR(IF(LU231+LT232&gt;LV$4,LU231,LU231+LT232),"")</f>
        <v/>
      </c>
      <c r="LV232" s="7">
        <f t="shared" ca="1" si="1255"/>
        <v>0</v>
      </c>
      <c r="LW232" s="7">
        <f t="shared" ca="1" si="1179"/>
        <v>0.58870466662590337</v>
      </c>
      <c r="LX232" s="7">
        <f t="shared" ca="1" si="1180"/>
        <v>0.10360302568178892</v>
      </c>
      <c r="LY232" s="7">
        <f t="shared" ca="1" si="1181"/>
        <v>1</v>
      </c>
      <c r="LZ232" s="7" t="str">
        <f t="shared" ca="1" si="1182"/>
        <v>3</v>
      </c>
      <c r="MA232" s="7" t="str">
        <f ca="1">IFERROR(IF(MA231+LZ232&gt;MB$4,MA231,MA231+LZ232),"")</f>
        <v/>
      </c>
      <c r="MB232" s="7">
        <f t="shared" ca="1" si="1256"/>
        <v>0</v>
      </c>
      <c r="MC232" s="7">
        <f t="shared" ca="1" si="1183"/>
        <v>0.71187522324005281</v>
      </c>
      <c r="MD232" s="7">
        <f t="shared" ca="1" si="1184"/>
        <v>-1.9567530932360522E-2</v>
      </c>
      <c r="ME232" s="7">
        <f t="shared" ca="1" si="1185"/>
        <v>0</v>
      </c>
      <c r="MF232" s="7">
        <f t="shared" ca="1" si="1186"/>
        <v>0</v>
      </c>
      <c r="MG232" s="7" t="str">
        <f ca="1">IFERROR(IF(MG231+MF232&gt;MH$4,MG231,MG231+MF232),"")</f>
        <v/>
      </c>
      <c r="MH232" s="7">
        <f t="shared" ca="1" si="1257"/>
        <v>0</v>
      </c>
      <c r="MI232" s="7">
        <f t="shared" ca="1" si="1187"/>
        <v>0.28098294191832607</v>
      </c>
      <c r="MJ232" s="7">
        <f t="shared" ca="1" si="1188"/>
        <v>0.41132475038936622</v>
      </c>
      <c r="MK232" s="7">
        <f t="shared" ca="1" si="1189"/>
        <v>1</v>
      </c>
      <c r="ML232" s="7" t="str">
        <f t="shared" ca="1" si="1190"/>
        <v>3</v>
      </c>
      <c r="MM232" s="7" t="str">
        <f ca="1">IFERROR(IF(MM231+ML232&gt;MN$4,MM231,MM231+ML232),"")</f>
        <v/>
      </c>
      <c r="MN232" s="7">
        <f t="shared" ca="1" si="1258"/>
        <v>0</v>
      </c>
      <c r="MO232" s="7">
        <f t="shared" ca="1" si="1191"/>
        <v>0.10039211357151878</v>
      </c>
      <c r="MP232" s="7">
        <f t="shared" ca="1" si="1192"/>
        <v>0.59191557873617351</v>
      </c>
      <c r="MQ232" s="7">
        <f t="shared" ca="1" si="1193"/>
        <v>1</v>
      </c>
      <c r="MR232" s="7" t="str">
        <f t="shared" ca="1" si="1194"/>
        <v>3</v>
      </c>
      <c r="MS232" s="7" t="str">
        <f ca="1">IFERROR(IF(MS231+MR232&gt;MT$4,MS231,MS231+MR232),"")</f>
        <v/>
      </c>
      <c r="MT232" s="7">
        <f t="shared" ca="1" si="1259"/>
        <v>0</v>
      </c>
      <c r="MU232" s="7">
        <f t="shared" ca="1" si="1195"/>
        <v>0.9028278336115525</v>
      </c>
      <c r="MV232" s="7">
        <f t="shared" ca="1" si="1196"/>
        <v>-0.21052014130386021</v>
      </c>
      <c r="MW232" s="7">
        <f t="shared" ca="1" si="1197"/>
        <v>0</v>
      </c>
      <c r="MX232" s="7">
        <f t="shared" ca="1" si="1198"/>
        <v>0</v>
      </c>
      <c r="MY232" s="7" t="str">
        <f ca="1">IFERROR(IF(MY231+MX232&gt;MZ$4,MY231,MY231+MX232),"")</f>
        <v/>
      </c>
      <c r="MZ232" s="7">
        <f t="shared" ca="1" si="1260"/>
        <v>0</v>
      </c>
      <c r="NA232" s="7">
        <f t="shared" ca="1" si="1199"/>
        <v>0.38779778006465049</v>
      </c>
      <c r="NB232" s="7">
        <f t="shared" ca="1" si="1200"/>
        <v>0.3045099122430418</v>
      </c>
      <c r="NC232" s="7">
        <f t="shared" ca="1" si="1201"/>
        <v>1</v>
      </c>
      <c r="ND232" s="7" t="str">
        <f t="shared" ca="1" si="1202"/>
        <v>3</v>
      </c>
      <c r="NE232" s="7" t="str">
        <f ca="1">IFERROR(IF(NE231+ND232&gt;NF$4,NE231,NE231+ND232),"")</f>
        <v/>
      </c>
      <c r="NF232" s="7">
        <f t="shared" ca="1" si="1261"/>
        <v>0</v>
      </c>
      <c r="NG232" s="7">
        <f t="shared" ca="1" si="1203"/>
        <v>0.11019732216326517</v>
      </c>
      <c r="NH232" s="7">
        <f t="shared" ca="1" si="1204"/>
        <v>0.58211037014442713</v>
      </c>
      <c r="NI232" s="7">
        <f t="shared" ca="1" si="1205"/>
        <v>1</v>
      </c>
      <c r="NJ232" s="7" t="str">
        <f t="shared" ca="1" si="1206"/>
        <v>3</v>
      </c>
      <c r="NK232" s="7" t="str">
        <f ca="1">IFERROR(IF(NK231+NJ232&gt;NL$4,NK231,NK231+NJ232),"")</f>
        <v/>
      </c>
      <c r="NL232" s="7">
        <f t="shared" ca="1" si="1262"/>
        <v>0</v>
      </c>
      <c r="NM232" s="7">
        <f t="shared" ca="1" si="1207"/>
        <v>6.0823500762977933E-2</v>
      </c>
      <c r="NN232" s="7">
        <f t="shared" ca="1" si="1208"/>
        <v>0.63148419154471436</v>
      </c>
      <c r="NO232" s="7">
        <f t="shared" ca="1" si="1209"/>
        <v>1</v>
      </c>
      <c r="NP232" s="7" t="str">
        <f t="shared" ca="1" si="1210"/>
        <v>3</v>
      </c>
      <c r="NQ232" s="7" t="str">
        <f ca="1">IFERROR(IF(NQ231+NP232&gt;NR$4,NQ231,NQ231+NP232),"")</f>
        <v/>
      </c>
      <c r="NR232" s="7">
        <f t="shared" ca="1" si="1263"/>
        <v>0</v>
      </c>
      <c r="NT232">
        <v>234</v>
      </c>
      <c r="NU232" s="7" t="s">
        <v>19</v>
      </c>
      <c r="NV232" s="7" t="str">
        <f t="shared" ca="1" si="967"/>
        <v/>
      </c>
      <c r="NW232" s="7" t="str">
        <f t="shared" ca="1" si="961"/>
        <v/>
      </c>
      <c r="NX232" t="str">
        <f ca="1">IFERROR(VLOOKUP(NT232,$K$3:$AK$568,8,FALSE),"")</f>
        <v/>
      </c>
      <c r="NY232" t="str">
        <f ca="1">IFERROR(VLOOKUP(NT232,$K$3:$AK$568,9,FALSE),"")</f>
        <v/>
      </c>
      <c r="NZ232" s="7" t="str">
        <f ca="1">IFERROR(VLOOKUP(NT232,$K$3:$AK$568,27,FALSE),"")</f>
        <v/>
      </c>
      <c r="OB232">
        <v>234</v>
      </c>
      <c r="OC232" s="7" t="s">
        <v>19</v>
      </c>
      <c r="OD232" t="e">
        <f t="shared" ca="1" si="968"/>
        <v>#N/A</v>
      </c>
      <c r="OE232" s="7" t="str">
        <f t="shared" ca="1" si="969"/>
        <v/>
      </c>
      <c r="OF232" s="7" t="str">
        <f t="shared" ca="1" si="970"/>
        <v/>
      </c>
      <c r="OG232" t="str">
        <f t="shared" ca="1" si="971"/>
        <v/>
      </c>
      <c r="OI232">
        <v>234</v>
      </c>
      <c r="OJ232" s="7" t="s">
        <v>19</v>
      </c>
      <c r="OK232" s="7" t="str">
        <f t="shared" ca="1" si="972"/>
        <v/>
      </c>
      <c r="OL232" s="7" t="str">
        <f t="shared" ca="1" si="973"/>
        <v/>
      </c>
      <c r="OM232" t="str">
        <f ca="1">IFERROR(VLOOKUP(OI232,$L$3:$AK$568,7,FALSE),"")</f>
        <v/>
      </c>
      <c r="ON232" t="str">
        <f ca="1">IFERROR(VLOOKUP(OI232,$L$3:$AK$568,8,FALSE),"")</f>
        <v/>
      </c>
      <c r="OO232" s="7" t="str">
        <f ca="1">IFERROR(VLOOKUP(OI232,$L$3:$AK$568,26,FALSE),"")</f>
        <v/>
      </c>
      <c r="OQ232">
        <v>234</v>
      </c>
      <c r="OR232" s="7" t="s">
        <v>19</v>
      </c>
      <c r="OS232" t="e">
        <f t="shared" ca="1" si="974"/>
        <v>#N/A</v>
      </c>
      <c r="OT232" s="7" t="str">
        <f t="shared" ca="1" si="975"/>
        <v/>
      </c>
      <c r="OU232" s="7" t="str">
        <f t="shared" ca="1" si="976"/>
        <v/>
      </c>
      <c r="OV232" t="str">
        <f t="shared" ca="1" si="977"/>
        <v/>
      </c>
      <c r="OX232">
        <v>234</v>
      </c>
      <c r="OY232" s="7" t="s">
        <v>19</v>
      </c>
      <c r="OZ232" s="7" t="str">
        <f t="shared" ca="1" si="978"/>
        <v/>
      </c>
      <c r="PA232" s="7" t="str">
        <f t="shared" ca="1" si="979"/>
        <v/>
      </c>
      <c r="PB232" t="str">
        <f ca="1">IFERROR(VLOOKUP(OX232,$M$3:$AK$568,6,FALSE),"")</f>
        <v/>
      </c>
      <c r="PC232" t="str">
        <f ca="1">IFERROR(VLOOKUP(OX232,$M$3:$AK$568,7,FALSE),"")</f>
        <v/>
      </c>
      <c r="PD232" s="7" t="str">
        <f ca="1">IFERROR(VLOOKUP(OX232,$M$3:$AK$568,25,FALSE),"")</f>
        <v/>
      </c>
      <c r="PF232">
        <v>234</v>
      </c>
      <c r="PG232" s="7" t="s">
        <v>19</v>
      </c>
      <c r="PH232" t="e">
        <f t="shared" ca="1" si="980"/>
        <v>#N/A</v>
      </c>
      <c r="PI232" s="7" t="str">
        <f t="shared" ca="1" si="981"/>
        <v/>
      </c>
      <c r="PJ232" s="7" t="str">
        <f t="shared" ca="1" si="982"/>
        <v/>
      </c>
      <c r="PK232" t="str">
        <f t="shared" ca="1" si="983"/>
        <v/>
      </c>
      <c r="PM232">
        <v>234</v>
      </c>
      <c r="PN232" s="7" t="s">
        <v>19</v>
      </c>
      <c r="PO232" s="202" t="str">
        <f t="shared" ca="1" si="984"/>
        <v/>
      </c>
      <c r="PP232" s="7" t="str">
        <f t="shared" ca="1" si="985"/>
        <v/>
      </c>
      <c r="PQ232" t="str">
        <f ca="1">IFERROR(VLOOKUP(PM232,$G$325:$R$409,12,FALSE),"")</f>
        <v/>
      </c>
      <c r="PR232" t="e">
        <f ca="1">VLOOKUP(PM232,$G$324:$Q$409,11,FALSE)</f>
        <v>#N/A</v>
      </c>
      <c r="PS232" s="7" t="str">
        <f ca="1">VLOOKUP(PQ232,$R$325:$Y$409,8,FALSE)</f>
        <v>- -</v>
      </c>
      <c r="PT232" s="7">
        <f ca="1">ReSt</f>
        <v>-4</v>
      </c>
      <c r="PU232" s="7" t="e">
        <f t="shared" ca="1" si="986"/>
        <v>#N/A</v>
      </c>
      <c r="PV232" s="7" t="e">
        <f t="shared" ca="1" si="987"/>
        <v>#N/A</v>
      </c>
      <c r="PW232" s="7" t="str">
        <f ca="1">VLOOKUP(PQ232,$R$325:$AK$409,8,FALSE)</f>
        <v>- -</v>
      </c>
      <c r="PX232" s="7"/>
      <c r="PY232">
        <v>234</v>
      </c>
      <c r="PZ232" s="7" t="s">
        <v>19</v>
      </c>
      <c r="QA232" t="str">
        <f t="shared" ca="1" si="988"/>
        <v/>
      </c>
      <c r="QB232" s="7" t="str">
        <f t="shared" ca="1" si="989"/>
        <v/>
      </c>
      <c r="QC232" s="7" t="str">
        <f t="shared" ca="1" si="990"/>
        <v/>
      </c>
      <c r="QD232" t="str">
        <f t="shared" ca="1" si="991"/>
        <v/>
      </c>
      <c r="QF232">
        <v>234</v>
      </c>
      <c r="QG232" s="7" t="s">
        <v>19</v>
      </c>
      <c r="QH232" s="7" t="str">
        <f t="shared" ca="1" si="992"/>
        <v/>
      </c>
      <c r="QI232" s="7" t="e">
        <f t="shared" ca="1" si="993"/>
        <v>#VALUE!</v>
      </c>
      <c r="QJ232" t="e">
        <f t="shared" ca="1" si="994"/>
        <v>#N/A</v>
      </c>
      <c r="QK232" s="7" t="e">
        <f t="shared" ca="1" si="995"/>
        <v>#N/A</v>
      </c>
      <c r="QM232">
        <v>234</v>
      </c>
      <c r="QN232" s="7" t="s">
        <v>19</v>
      </c>
      <c r="QO232" t="str">
        <f t="shared" ca="1" si="996"/>
        <v/>
      </c>
      <c r="QP232" s="7" t="str">
        <f t="shared" ca="1" si="997"/>
        <v/>
      </c>
      <c r="QQ232" t="str">
        <f t="shared" ca="1" si="998"/>
        <v/>
      </c>
    </row>
    <row r="233" spans="1:459" x14ac:dyDescent="0.25">
      <c r="A233" s="240" t="str">
        <f>IF('Character Sheet'!$B$4="Creature","N","Y")</f>
        <v>Y</v>
      </c>
      <c r="C233" s="75"/>
      <c r="D233" s="76"/>
      <c r="F233" s="75"/>
      <c r="G233" s="76"/>
      <c r="I233" s="75"/>
      <c r="J233" s="85"/>
      <c r="K233" s="85">
        <f t="shared" ca="1" si="962"/>
        <v>7</v>
      </c>
      <c r="L233" s="85">
        <f t="shared" ca="1" si="1265"/>
        <v>2</v>
      </c>
      <c r="M233" s="70">
        <f t="shared" ca="1" si="1270"/>
        <v>10</v>
      </c>
      <c r="O233" s="222">
        <f t="shared" ca="1" si="963"/>
        <v>36</v>
      </c>
      <c r="Q233" s="7" t="s">
        <v>1745</v>
      </c>
      <c r="R233" s="9" t="s">
        <v>1493</v>
      </c>
      <c r="S233" s="9" t="s">
        <v>1983</v>
      </c>
      <c r="T233" s="61" t="str">
        <f>SUBSTITUTE(IFERROR(IFERROR(VLOOKUP(R233,'[1]Skill Statistics'!$A$3:$C$513,2,FALSE),VLOOKUP(Q233,'[1]Skill Statistics'!$A$3:$C$513,2,FALSE)),T232),"R*","ReSt")</f>
        <v>Me/Me</v>
      </c>
      <c r="U233" s="61" t="str">
        <f>IFERROR(IFERROR(VLOOKUP(R233,'[1]Skill Statistics'!$A$3:$C$513,3,FALSE),VLOOKUP(Q233,'[1]Skill Statistics'!$A$3:$C$513,3,FALSE)),U232)</f>
        <v>Re</v>
      </c>
      <c r="V233" s="61" t="str">
        <f>IF(ISNUMBER(SEARCH("Category",R233)),"- -",IFERROR(IFERROR(VLOOKUP(Q233,[1]Professions!$A$4:$AM$288,MATCH(Profession,[1]Professions!$A$1:$AM$1,0),FALSE),VLOOKUP(Q233,Calculations!$B$91:$I$95,8,FALSE)),"- -"))</f>
        <v>2 / 3</v>
      </c>
      <c r="W233" s="60">
        <f t="shared" ca="1" si="964"/>
        <v>0</v>
      </c>
      <c r="X233" s="7">
        <f ca="1">IFERROR(VLOOKUP(R233,$BS$6:$NR$519,MATCH(ActualLevel,$BS$3:$NR$3,0),FALSE),"- -")</f>
        <v>3</v>
      </c>
      <c r="Y233" s="7">
        <f t="shared" ca="1" si="1269"/>
        <v>3</v>
      </c>
      <c r="Z233" s="7">
        <f ca="1">IFERROR(VLOOKUP(Y233,Charts!$BQ$2:$BR$52,2,FALSE),"- -")</f>
        <v>15</v>
      </c>
      <c r="AA233" s="7">
        <f t="shared" ca="1" si="1000"/>
        <v>3</v>
      </c>
      <c r="AB233" s="7">
        <f t="shared" ca="1" si="1266"/>
        <v>0</v>
      </c>
      <c r="AC233" s="7"/>
      <c r="AD233" s="7"/>
      <c r="AE233" s="7"/>
      <c r="AF233" s="7"/>
      <c r="AG233" s="7"/>
      <c r="AH233" s="43"/>
      <c r="AI233" s="7"/>
      <c r="AJ233" s="7"/>
      <c r="AK233" s="7">
        <f t="shared" ca="1" si="1001"/>
        <v>18</v>
      </c>
      <c r="AL233" s="7"/>
      <c r="AM233" s="69">
        <f>IFERROR(VLOOKUP(R233,'[1]Skill Statistics'!$A$3:$AN$513,MATCH(Profession,'[1]Skill Statistics'!$A$2:$AN$2,0),FALSE),0)</f>
        <v>0</v>
      </c>
      <c r="AN233" s="85">
        <f>IFERROR(VLOOKUP(Q233,'[1]Skill Statistics'!$A$3:$BK$513,MATCH(Archetype,'[1]Skill Statistics'!$A$2:$BK$2,0),FALSE),0)</f>
        <v>0</v>
      </c>
      <c r="AO233" s="85">
        <f>IFERROR(VLOOKUP(Q233,'[1]Skill Statistics'!$A$3:$BB$513,MATCH(Race,'[1]Skill Statistics'!$A$2:$BB$2,0),FALSE),0)</f>
        <v>0</v>
      </c>
      <c r="AP233" s="85">
        <f t="shared" ca="1" si="965"/>
        <v>0.3</v>
      </c>
      <c r="AQ233" s="70"/>
      <c r="AS233" s="69">
        <f>IFERROR(VLOOKUP(Q233,'[1]Professional Skills'!$A$4:$AM$288,MATCH(Profession,'[1]Professional Skills'!$A$3:$AM$3,0),FALSE),"- -")</f>
        <v>0</v>
      </c>
      <c r="AT233" t="s">
        <v>1812</v>
      </c>
      <c r="AU233" s="7" t="str">
        <f t="shared" si="1268"/>
        <v/>
      </c>
      <c r="AV233" s="7">
        <f t="shared" ca="1" si="1267"/>
        <v>0</v>
      </c>
      <c r="AW233" t="str">
        <f t="shared" si="1004"/>
        <v/>
      </c>
      <c r="AX233" t="str">
        <f>IFERROR(_xlfn.RANK.EQ(AW233,$AW$5:$AW$568),"")</f>
        <v/>
      </c>
      <c r="AY233">
        <f t="shared" si="959"/>
        <v>0</v>
      </c>
      <c r="AZ233" s="70" t="str">
        <f t="shared" si="1002"/>
        <v/>
      </c>
      <c r="BB233" s="69">
        <f>IFERROR(IF(Q233="Language",VLOOKUP(R233,[1]Cultures!$B$4:$N$218,MATCH(Culture,[1]Cultures!$B$3:$N$3,0),FALSE),VLOOKUP(Q233,[1]Cultures!$B$4:$O$212,MATCH(Culture,[1]Cultures!$B$3:$O$3,0),FALSE)),"- -")</f>
        <v>0</v>
      </c>
      <c r="BC233" t="s">
        <v>1812</v>
      </c>
      <c r="BD233">
        <f t="shared" ca="1" si="1264"/>
        <v>0.90055717801015345</v>
      </c>
      <c r="BE233">
        <f t="shared" ca="1" si="1211"/>
        <v>1.2005571780101534</v>
      </c>
      <c r="BH233">
        <f ca="1">_xlfn.RANK.EQ(BE233,$BE$231:$BE$233)</f>
        <v>1</v>
      </c>
      <c r="BI233" s="7">
        <f t="shared" ca="1" si="1003"/>
        <v>0</v>
      </c>
      <c r="BK233" s="7"/>
      <c r="BL233" s="70">
        <f t="shared" ca="1" si="960"/>
        <v>0</v>
      </c>
      <c r="BN233" s="69">
        <f>IFERROR(VLOOKUP(V233,Charts!$BT$2:$BV$14,3,FALSE),"- -")</f>
        <v>0.84615384615384615</v>
      </c>
      <c r="BO233" s="85">
        <f t="shared" ca="1" si="966"/>
        <v>2.7485163514373454</v>
      </c>
      <c r="BP233" s="70">
        <f t="shared" ca="1" si="1212"/>
        <v>36</v>
      </c>
      <c r="BR233" s="7">
        <v>232</v>
      </c>
      <c r="BS233" s="9" t="str">
        <f ca="1">VLOOKUP(BR233,$O$3:$R$568,4,FALSE)</f>
        <v>Circle Lore</v>
      </c>
      <c r="BT233" s="7" t="str">
        <f ca="1">VLOOKUP(BS233,$R$3:$V$568,5,FALSE)</f>
        <v>2 / 3</v>
      </c>
      <c r="BU233" s="7">
        <f ca="1">VLOOKUP(BT233,Charts!$BT$2:$BV$14,3,FALSE)</f>
        <v>0.84615384615384615</v>
      </c>
      <c r="BV233" s="7" t="str">
        <f t="shared" ca="1" si="1005"/>
        <v>2</v>
      </c>
      <c r="BW233" s="7" t="str">
        <f t="shared" ca="1" si="1006"/>
        <v>3</v>
      </c>
      <c r="BY233" s="7">
        <f t="shared" ca="1" si="1007"/>
        <v>0.30536660844334296</v>
      </c>
      <c r="BZ233" s="7">
        <f t="shared" ca="1" si="1008"/>
        <v>0.54078723771050319</v>
      </c>
      <c r="CA233" s="7">
        <f t="shared" ca="1" si="1009"/>
        <v>1</v>
      </c>
      <c r="CB233" s="7" t="str">
        <f t="shared" ca="1" si="1010"/>
        <v>2</v>
      </c>
      <c r="CC233" s="7" t="str">
        <f ca="1">IFERROR(IF(CC232+CB233&gt;CD$4,CC232,CC232+CB233),"")</f>
        <v/>
      </c>
      <c r="CD233" s="7">
        <f t="shared" ca="1" si="1213"/>
        <v>0</v>
      </c>
      <c r="CE233" s="7">
        <f t="shared" ca="1" si="1011"/>
        <v>0.9614574076866097</v>
      </c>
      <c r="CF233" s="7">
        <f t="shared" ca="1" si="1012"/>
        <v>-0.11530356153276355</v>
      </c>
      <c r="CG233" s="7">
        <f t="shared" ca="1" si="1013"/>
        <v>0</v>
      </c>
      <c r="CH233" s="7">
        <f t="shared" ca="1" si="1014"/>
        <v>0</v>
      </c>
      <c r="CI233" s="7" t="str">
        <f ca="1">IFERROR(IF(CI232+CH233&gt;CJ$4,CI232,CI232+CH233),"")</f>
        <v/>
      </c>
      <c r="CJ233" s="7">
        <f t="shared" ca="1" si="1214"/>
        <v>0</v>
      </c>
      <c r="CK233" s="7">
        <f t="shared" ca="1" si="1015"/>
        <v>0.35738689143520508</v>
      </c>
      <c r="CL233" s="7">
        <f t="shared" ca="1" si="1016"/>
        <v>0.48876695471864107</v>
      </c>
      <c r="CM233" s="7">
        <f t="shared" ca="1" si="1017"/>
        <v>1</v>
      </c>
      <c r="CN233" s="7" t="str">
        <f t="shared" ca="1" si="1018"/>
        <v>2</v>
      </c>
      <c r="CO233" s="7" t="str">
        <f ca="1">IFERROR(IF(CO232+CN233&gt;CP$4,CO232,CO232+CN233),"")</f>
        <v/>
      </c>
      <c r="CP233" s="7">
        <f t="shared" ca="1" si="1215"/>
        <v>0</v>
      </c>
      <c r="CQ233" s="7">
        <f t="shared" ca="1" si="1019"/>
        <v>9.167023724597323E-2</v>
      </c>
      <c r="CR233" s="7">
        <f t="shared" ca="1" si="1020"/>
        <v>0.75448360890787292</v>
      </c>
      <c r="CS233" s="7">
        <f t="shared" ca="1" si="1021"/>
        <v>1</v>
      </c>
      <c r="CT233" s="7" t="str">
        <f t="shared" ca="1" si="1022"/>
        <v>2</v>
      </c>
      <c r="CU233" s="7" t="str">
        <f ca="1">IFERROR(IF(CU232+CT233&gt;CV$4,CU232,CU232+CT233),"")</f>
        <v/>
      </c>
      <c r="CV233" s="7">
        <f t="shared" ca="1" si="1216"/>
        <v>0</v>
      </c>
      <c r="CW233" s="7">
        <f t="shared" ca="1" si="1023"/>
        <v>0.15003563752106974</v>
      </c>
      <c r="CX233" s="7">
        <f t="shared" ca="1" si="1024"/>
        <v>0.6961182086327764</v>
      </c>
      <c r="CY233" s="7">
        <f t="shared" ca="1" si="1025"/>
        <v>1</v>
      </c>
      <c r="CZ233" s="7" t="str">
        <f t="shared" ca="1" si="1026"/>
        <v>2</v>
      </c>
      <c r="DA233" s="7" t="str">
        <f ca="1">IFERROR(IF(DA232+CZ233&gt;DB$4,DA232,DA232+CZ233),"")</f>
        <v/>
      </c>
      <c r="DB233" s="7">
        <f t="shared" ca="1" si="1217"/>
        <v>0</v>
      </c>
      <c r="DC233" s="7">
        <f t="shared" ca="1" si="1027"/>
        <v>0.5109203511744026</v>
      </c>
      <c r="DD233" s="7">
        <f t="shared" ca="1" si="1028"/>
        <v>0.33523349497944355</v>
      </c>
      <c r="DE233" s="7">
        <f t="shared" ca="1" si="1029"/>
        <v>1</v>
      </c>
      <c r="DF233" s="7" t="str">
        <f t="shared" ca="1" si="1030"/>
        <v>2</v>
      </c>
      <c r="DG233" s="7" t="str">
        <f ca="1">IFERROR(IF(DG232+DF233&gt;DH$4,DG232,DG232+DF233),"")</f>
        <v/>
      </c>
      <c r="DH233" s="7">
        <f t="shared" ca="1" si="1218"/>
        <v>0</v>
      </c>
      <c r="DI233" s="7">
        <f t="shared" ca="1" si="1031"/>
        <v>0.4969974229102071</v>
      </c>
      <c r="DJ233" s="7">
        <f t="shared" ca="1" si="1032"/>
        <v>0.34915642324363905</v>
      </c>
      <c r="DK233" s="7">
        <f t="shared" ca="1" si="1033"/>
        <v>1</v>
      </c>
      <c r="DL233" s="7" t="str">
        <f t="shared" ca="1" si="1034"/>
        <v>2</v>
      </c>
      <c r="DM233" s="7" t="str">
        <f ca="1">IFERROR(IF(DM232+DL233&gt;DN$4,DM232,DM232+DL233),"")</f>
        <v/>
      </c>
      <c r="DN233" s="7">
        <f t="shared" ca="1" si="1219"/>
        <v>0</v>
      </c>
      <c r="DO233" s="7">
        <f t="shared" ca="1" si="1035"/>
        <v>0.89395968759914701</v>
      </c>
      <c r="DP233" s="7">
        <f t="shared" ca="1" si="1036"/>
        <v>-4.7805841445300867E-2</v>
      </c>
      <c r="DQ233" s="7">
        <f t="shared" ca="1" si="1037"/>
        <v>0</v>
      </c>
      <c r="DR233" s="7">
        <f t="shared" ca="1" si="1038"/>
        <v>0</v>
      </c>
      <c r="DS233" s="7" t="str">
        <f ca="1">IFERROR(IF(DS232+DR233&gt;DT$4,DS232,DS232+DR233),"")</f>
        <v/>
      </c>
      <c r="DT233" s="7">
        <f t="shared" ca="1" si="1220"/>
        <v>0</v>
      </c>
      <c r="DU233" s="7">
        <f t="shared" ca="1" si="1039"/>
        <v>0.92681874901137917</v>
      </c>
      <c r="DV233" s="7">
        <f t="shared" ca="1" si="1040"/>
        <v>-8.0664902857533027E-2</v>
      </c>
      <c r="DW233" s="7">
        <f t="shared" ca="1" si="1041"/>
        <v>0</v>
      </c>
      <c r="DX233" s="7">
        <f t="shared" ca="1" si="1042"/>
        <v>0</v>
      </c>
      <c r="DY233" s="7" t="str">
        <f ca="1">IFERROR(IF(DY232+DX233&gt;DZ$4,DY232,DY232+DX233),"")</f>
        <v/>
      </c>
      <c r="DZ233" s="7">
        <f t="shared" ca="1" si="1221"/>
        <v>0</v>
      </c>
      <c r="EA233" s="7">
        <f t="shared" ca="1" si="1043"/>
        <v>0.29731436094269104</v>
      </c>
      <c r="EB233" s="7">
        <f t="shared" ca="1" si="1044"/>
        <v>0.54883948521115511</v>
      </c>
      <c r="EC233" s="7">
        <f t="shared" ca="1" si="1045"/>
        <v>1</v>
      </c>
      <c r="ED233" s="7" t="str">
        <f t="shared" ca="1" si="1046"/>
        <v>2</v>
      </c>
      <c r="EE233" s="7" t="str">
        <f ca="1">IFERROR(IF(EE232+ED233&gt;EF$4,EE232,EE232+ED233),"")</f>
        <v/>
      </c>
      <c r="EF233" s="7">
        <f t="shared" ca="1" si="1222"/>
        <v>0</v>
      </c>
      <c r="EG233" s="7">
        <f t="shared" ca="1" si="1047"/>
        <v>0.83610558001640989</v>
      </c>
      <c r="EH233" s="7">
        <f t="shared" ca="1" si="1048"/>
        <v>1.0048266137436257E-2</v>
      </c>
      <c r="EI233" s="7">
        <f t="shared" ca="1" si="1049"/>
        <v>1</v>
      </c>
      <c r="EJ233" s="7" t="str">
        <f t="shared" ca="1" si="1050"/>
        <v>2</v>
      </c>
      <c r="EK233" s="7" t="str">
        <f ca="1">IFERROR(IF(EK232+EJ233&gt;EL$4,EK232,EK232+EJ233),"")</f>
        <v/>
      </c>
      <c r="EL233" s="7">
        <f t="shared" ca="1" si="1223"/>
        <v>0</v>
      </c>
      <c r="EM233" s="7">
        <f t="shared" ca="1" si="1051"/>
        <v>0.15999852273376747</v>
      </c>
      <c r="EN233" s="7">
        <f t="shared" ca="1" si="1052"/>
        <v>0.68615532342007868</v>
      </c>
      <c r="EO233" s="7">
        <f t="shared" ca="1" si="1053"/>
        <v>1</v>
      </c>
      <c r="EP233" s="7" t="str">
        <f t="shared" ca="1" si="1054"/>
        <v>2</v>
      </c>
      <c r="EQ233" s="7" t="str">
        <f ca="1">IFERROR(IF(EQ232+EP233&gt;ER$4,EQ232,EQ232+EP233),"")</f>
        <v/>
      </c>
      <c r="ER233" s="7">
        <f t="shared" ca="1" si="1224"/>
        <v>0</v>
      </c>
      <c r="ES233" s="7">
        <f t="shared" ca="1" si="1055"/>
        <v>0.23833589344912154</v>
      </c>
      <c r="ET233" s="7">
        <f t="shared" ca="1" si="1056"/>
        <v>0.60781795270472461</v>
      </c>
      <c r="EU233" s="7">
        <f t="shared" ca="1" si="1057"/>
        <v>1</v>
      </c>
      <c r="EV233" s="7" t="str">
        <f t="shared" ca="1" si="1058"/>
        <v>2</v>
      </c>
      <c r="EW233" s="7" t="str">
        <f ca="1">IFERROR(IF(EW232+EV233&gt;EX$4,EW232,EW232+EV233),"")</f>
        <v/>
      </c>
      <c r="EX233" s="7">
        <f t="shared" ca="1" si="1225"/>
        <v>0</v>
      </c>
      <c r="EY233" s="7">
        <f t="shared" ca="1" si="1059"/>
        <v>0.27971933905549184</v>
      </c>
      <c r="EZ233" s="7">
        <f t="shared" ca="1" si="1060"/>
        <v>0.5664345070983543</v>
      </c>
      <c r="FA233" s="7">
        <f t="shared" ca="1" si="1061"/>
        <v>1</v>
      </c>
      <c r="FB233" s="7" t="str">
        <f t="shared" ca="1" si="1062"/>
        <v>2</v>
      </c>
      <c r="FC233" s="7" t="str">
        <f ca="1">IFERROR(IF(FC232+FB233&gt;FD$4,FC232,FC232+FB233),"")</f>
        <v/>
      </c>
      <c r="FD233" s="7">
        <f t="shared" ca="1" si="1226"/>
        <v>0</v>
      </c>
      <c r="FE233" s="7">
        <f t="shared" ca="1" si="1063"/>
        <v>0.59446199520352405</v>
      </c>
      <c r="FF233" s="7">
        <f t="shared" ca="1" si="1064"/>
        <v>0.25169185095032209</v>
      </c>
      <c r="FG233" s="7">
        <f t="shared" ca="1" si="1065"/>
        <v>1</v>
      </c>
      <c r="FH233" s="7" t="str">
        <f t="shared" ca="1" si="1066"/>
        <v>2</v>
      </c>
      <c r="FI233" s="7" t="str">
        <f ca="1">IFERROR(IF(FI232+FH233&gt;FJ$4,FI232,FI232+FH233),"")</f>
        <v/>
      </c>
      <c r="FJ233" s="7">
        <f t="shared" ca="1" si="1227"/>
        <v>0</v>
      </c>
      <c r="FK233" s="7">
        <f t="shared" ca="1" si="1067"/>
        <v>0.74564976449234888</v>
      </c>
      <c r="FL233" s="7">
        <f t="shared" ca="1" si="1068"/>
        <v>0.10050408166149727</v>
      </c>
      <c r="FM233" s="7">
        <f t="shared" ca="1" si="1069"/>
        <v>1</v>
      </c>
      <c r="FN233" s="7" t="str">
        <f t="shared" ca="1" si="1070"/>
        <v>2</v>
      </c>
      <c r="FO233" s="7" t="str">
        <f ca="1">IFERROR(IF(FO232+FN233&gt;FP$4,FO232,FO232+FN233),"")</f>
        <v/>
      </c>
      <c r="FP233" s="7">
        <f t="shared" ca="1" si="1228"/>
        <v>0</v>
      </c>
      <c r="FQ233" s="7">
        <f t="shared" ca="1" si="1071"/>
        <v>0.29497398678488007</v>
      </c>
      <c r="FR233" s="7">
        <f t="shared" ca="1" si="1072"/>
        <v>0.55117985936896607</v>
      </c>
      <c r="FS233" s="7">
        <f t="shared" ca="1" si="1073"/>
        <v>1</v>
      </c>
      <c r="FT233" s="7" t="str">
        <f t="shared" ca="1" si="1074"/>
        <v>2</v>
      </c>
      <c r="FU233" s="7" t="str">
        <f ca="1">IFERROR(IF(FU232+FT233&gt;FV$4,FU232,FU232+FT233),"")</f>
        <v/>
      </c>
      <c r="FV233" s="7">
        <f t="shared" ca="1" si="1229"/>
        <v>0</v>
      </c>
      <c r="FW233" s="7">
        <f t="shared" ca="1" si="1075"/>
        <v>0.29563959923574468</v>
      </c>
      <c r="FX233" s="7">
        <f t="shared" ca="1" si="1076"/>
        <v>0.55051424691810147</v>
      </c>
      <c r="FY233" s="7">
        <f t="shared" ca="1" si="1077"/>
        <v>1</v>
      </c>
      <c r="FZ233" s="7" t="str">
        <f t="shared" ca="1" si="1078"/>
        <v>2</v>
      </c>
      <c r="GA233" s="7" t="str">
        <f ca="1">IFERROR(IF(GA232+FZ233&gt;GB$4,GA232,GA232+FZ233),"")</f>
        <v/>
      </c>
      <c r="GB233" s="7">
        <f t="shared" ca="1" si="1230"/>
        <v>0</v>
      </c>
      <c r="GC233" s="7">
        <f t="shared" ca="1" si="1079"/>
        <v>0.62512828440495871</v>
      </c>
      <c r="GD233" s="7">
        <f t="shared" ca="1" si="1080"/>
        <v>0.22102556174888743</v>
      </c>
      <c r="GE233" s="7">
        <f t="shared" ca="1" si="1081"/>
        <v>1</v>
      </c>
      <c r="GF233" s="7" t="str">
        <f t="shared" ca="1" si="1082"/>
        <v>2</v>
      </c>
      <c r="GG233" s="7" t="str">
        <f ca="1">IFERROR(IF(GG232+GF233&gt;GH$4,GG232,GG232+GF233),"")</f>
        <v/>
      </c>
      <c r="GH233" s="7">
        <f t="shared" ca="1" si="1231"/>
        <v>0</v>
      </c>
      <c r="GI233" s="7">
        <f t="shared" ca="1" si="1083"/>
        <v>5.4097766049544305E-2</v>
      </c>
      <c r="GJ233" s="7">
        <f t="shared" ca="1" si="1084"/>
        <v>0.79205608010430184</v>
      </c>
      <c r="GK233" s="7">
        <f t="shared" ca="1" si="1085"/>
        <v>1</v>
      </c>
      <c r="GL233" s="7" t="str">
        <f t="shared" ca="1" si="1086"/>
        <v>2</v>
      </c>
      <c r="GM233" s="7" t="str">
        <f ca="1">IFERROR(IF(GM232+GL233&gt;GN$4,GM232,GM232+GL233),"")</f>
        <v/>
      </c>
      <c r="GN233" s="7">
        <f t="shared" ca="1" si="1232"/>
        <v>0</v>
      </c>
      <c r="GO233" s="7">
        <f t="shared" ca="1" si="1087"/>
        <v>0.70301966484700273</v>
      </c>
      <c r="GP233" s="7">
        <f t="shared" ca="1" si="1088"/>
        <v>0.14313418130684341</v>
      </c>
      <c r="GQ233" s="7">
        <f t="shared" ca="1" si="1089"/>
        <v>1</v>
      </c>
      <c r="GR233" s="7" t="str">
        <f t="shared" ca="1" si="1090"/>
        <v>2</v>
      </c>
      <c r="GS233" s="7" t="str">
        <f ca="1">IFERROR(IF(GS232+GR233&gt;GT$4,GS232,GS232+GR233),"")</f>
        <v/>
      </c>
      <c r="GT233" s="7">
        <f t="shared" ca="1" si="1233"/>
        <v>0</v>
      </c>
      <c r="GU233" s="7">
        <f t="shared" ca="1" si="1091"/>
        <v>0.70481323544192509</v>
      </c>
      <c r="GV233" s="7">
        <f t="shared" ca="1" si="1092"/>
        <v>0.14134061071192106</v>
      </c>
      <c r="GW233" s="7">
        <f t="shared" ca="1" si="1093"/>
        <v>1</v>
      </c>
      <c r="GX233" s="7" t="str">
        <f t="shared" ca="1" si="1094"/>
        <v>2</v>
      </c>
      <c r="GY233" s="7" t="str">
        <f ca="1">IFERROR(IF(GY232+GX233&gt;GZ$4,GY232,GY232+GX233),"")</f>
        <v/>
      </c>
      <c r="GZ233" s="7">
        <f t="shared" ca="1" si="1234"/>
        <v>0</v>
      </c>
      <c r="HA233" s="7">
        <f t="shared" ca="1" si="1095"/>
        <v>0.32483689543313121</v>
      </c>
      <c r="HB233" s="7">
        <f t="shared" ca="1" si="1096"/>
        <v>0.52131695072071493</v>
      </c>
      <c r="HC233" s="7">
        <f t="shared" ca="1" si="1097"/>
        <v>1</v>
      </c>
      <c r="HD233" s="7" t="str">
        <f t="shared" ca="1" si="1098"/>
        <v>2</v>
      </c>
      <c r="HE233" s="7" t="str">
        <f ca="1">IFERROR(IF(HE232+HD233&gt;HF$4,HE232,HE232+HD233),"")</f>
        <v/>
      </c>
      <c r="HF233" s="7">
        <f t="shared" ca="1" si="1235"/>
        <v>0</v>
      </c>
      <c r="HG233" s="7">
        <f t="shared" ca="1" si="1099"/>
        <v>0.25656003680794259</v>
      </c>
      <c r="HH233" s="7">
        <f t="shared" ca="1" si="1100"/>
        <v>0.58959380934590355</v>
      </c>
      <c r="HI233" s="7">
        <f t="shared" ca="1" si="1101"/>
        <v>1</v>
      </c>
      <c r="HJ233" s="7" t="str">
        <f t="shared" ca="1" si="1102"/>
        <v>2</v>
      </c>
      <c r="HK233" s="7" t="str">
        <f ca="1">IFERROR(IF(HK232+HJ233&gt;HL$4,HK232,HK232+HJ233),"")</f>
        <v/>
      </c>
      <c r="HL233" s="7">
        <f t="shared" ca="1" si="1236"/>
        <v>0</v>
      </c>
      <c r="HM233" s="7">
        <f t="shared" ca="1" si="1103"/>
        <v>0.15097082354082481</v>
      </c>
      <c r="HN233" s="7">
        <f t="shared" ca="1" si="1104"/>
        <v>0.69518302261302134</v>
      </c>
      <c r="HO233" s="7">
        <f t="shared" ca="1" si="1105"/>
        <v>1</v>
      </c>
      <c r="HP233" s="7" t="str">
        <f t="shared" ca="1" si="1106"/>
        <v>2</v>
      </c>
      <c r="HQ233" s="7" t="str">
        <f ca="1">IFERROR(IF(HQ232+HP233&gt;HR$4,HQ232,HQ232+HP233),"")</f>
        <v/>
      </c>
      <c r="HR233" s="7">
        <f t="shared" ca="1" si="1237"/>
        <v>0</v>
      </c>
      <c r="HS233" s="7">
        <f t="shared" ca="1" si="1107"/>
        <v>0.77297154192463158</v>
      </c>
      <c r="HT233" s="7">
        <f t="shared" ca="1" si="1108"/>
        <v>7.3182304229214568E-2</v>
      </c>
      <c r="HU233" s="7">
        <f t="shared" ca="1" si="1109"/>
        <v>1</v>
      </c>
      <c r="HV233" s="7" t="str">
        <f t="shared" ca="1" si="1110"/>
        <v>2</v>
      </c>
      <c r="HW233" s="7" t="str">
        <f ca="1">IFERROR(IF(HW232+HV233&gt;HX$4,HW232,HW232+HV233),"")</f>
        <v/>
      </c>
      <c r="HX233" s="7">
        <f t="shared" ca="1" si="1238"/>
        <v>0</v>
      </c>
      <c r="HY233" s="7">
        <f t="shared" ca="1" si="1111"/>
        <v>0.30246268261033982</v>
      </c>
      <c r="HZ233" s="7">
        <f t="shared" ca="1" si="1112"/>
        <v>0.54369116354350633</v>
      </c>
      <c r="IA233" s="7">
        <f t="shared" ca="1" si="1113"/>
        <v>1</v>
      </c>
      <c r="IB233" s="7" t="str">
        <f t="shared" ca="1" si="1114"/>
        <v>2</v>
      </c>
      <c r="IC233" s="7" t="str">
        <f ca="1">IFERROR(IF(IC232+IB233&gt;ID$4,IC232,IC232+IB233),"")</f>
        <v/>
      </c>
      <c r="ID233" s="7">
        <f t="shared" ca="1" si="1239"/>
        <v>0</v>
      </c>
      <c r="IE233" s="7">
        <f t="shared" ca="1" si="1115"/>
        <v>0.45406932197485694</v>
      </c>
      <c r="IF233" s="7">
        <f t="shared" ca="1" si="1116"/>
        <v>0.3920845241789892</v>
      </c>
      <c r="IG233" s="7">
        <f t="shared" ca="1" si="1117"/>
        <v>1</v>
      </c>
      <c r="IH233" s="7" t="str">
        <f t="shared" ca="1" si="1118"/>
        <v>2</v>
      </c>
      <c r="II233" s="7" t="str">
        <f ca="1">IFERROR(IF(II232+IH233&gt;IJ$4,II232,II232+IH233),"")</f>
        <v/>
      </c>
      <c r="IJ233" s="7">
        <f t="shared" ca="1" si="1240"/>
        <v>0</v>
      </c>
      <c r="IK233" s="7">
        <f t="shared" ca="1" si="1119"/>
        <v>2.178239205294441E-2</v>
      </c>
      <c r="IL233" s="7">
        <f t="shared" ca="1" si="1120"/>
        <v>0.82437145410090173</v>
      </c>
      <c r="IM233" s="7">
        <f t="shared" ca="1" si="1121"/>
        <v>2</v>
      </c>
      <c r="IN233" s="7">
        <f t="shared" ca="1" si="1122"/>
        <v>5</v>
      </c>
      <c r="IO233" s="7" t="str">
        <f ca="1">IFERROR(IF(IO232+IN233&gt;IP$4,IO232,IO232+IN233),"")</f>
        <v/>
      </c>
      <c r="IP233" s="7">
        <f t="shared" ca="1" si="1241"/>
        <v>0</v>
      </c>
      <c r="IQ233" s="7">
        <f t="shared" ca="1" si="1123"/>
        <v>8.890958299157381E-2</v>
      </c>
      <c r="IR233" s="7">
        <f t="shared" ca="1" si="1124"/>
        <v>0.75724426316227234</v>
      </c>
      <c r="IS233" s="7">
        <f t="shared" ca="1" si="1125"/>
        <v>1</v>
      </c>
      <c r="IT233" s="7" t="str">
        <f t="shared" ca="1" si="1126"/>
        <v>2</v>
      </c>
      <c r="IU233" s="7" t="str">
        <f ca="1">IFERROR(IF(IU232+IT233&gt;IV$4,IU232,IU232+IT233),"")</f>
        <v/>
      </c>
      <c r="IV233" s="7">
        <f t="shared" ca="1" si="1242"/>
        <v>0</v>
      </c>
      <c r="IW233" s="7">
        <f t="shared" ca="1" si="1127"/>
        <v>0.59171466826670482</v>
      </c>
      <c r="IX233" s="7">
        <f t="shared" ca="1" si="1128"/>
        <v>0.25443917788714132</v>
      </c>
      <c r="IY233" s="7">
        <f t="shared" ca="1" si="1129"/>
        <v>1</v>
      </c>
      <c r="IZ233" s="7" t="str">
        <f t="shared" ca="1" si="1130"/>
        <v>2</v>
      </c>
      <c r="JA233" s="7" t="str">
        <f ca="1">IFERROR(IF(JA232+IZ233&gt;JB$4,JA232,JA232+IZ233),"")</f>
        <v/>
      </c>
      <c r="JB233" s="7">
        <f t="shared" ca="1" si="1243"/>
        <v>0</v>
      </c>
      <c r="JC233" s="7">
        <f t="shared" ca="1" si="1131"/>
        <v>1.8333679500023847E-2</v>
      </c>
      <c r="JD233" s="7">
        <f t="shared" ca="1" si="1132"/>
        <v>0.8278201666538223</v>
      </c>
      <c r="JE233" s="7">
        <f t="shared" ca="1" si="1133"/>
        <v>2</v>
      </c>
      <c r="JF233" s="7">
        <f t="shared" ca="1" si="1134"/>
        <v>5</v>
      </c>
      <c r="JG233" s="7" t="str">
        <f ca="1">IFERROR(IF(JG232+JF233&gt;JH$4,JG232,JG232+JF233),"")</f>
        <v/>
      </c>
      <c r="JH233" s="7">
        <f t="shared" ca="1" si="1244"/>
        <v>0</v>
      </c>
      <c r="JI233" s="7">
        <f t="shared" ca="1" si="1135"/>
        <v>9.3709936994733511E-2</v>
      </c>
      <c r="JJ233" s="7">
        <f t="shared" ca="1" si="1136"/>
        <v>0.75244390915911263</v>
      </c>
      <c r="JK233" s="7">
        <f t="shared" ca="1" si="1137"/>
        <v>1</v>
      </c>
      <c r="JL233" s="7" t="str">
        <f t="shared" ca="1" si="1138"/>
        <v>2</v>
      </c>
      <c r="JM233" s="7" t="str">
        <f ca="1">IFERROR(IF(JM232+JL233&gt;JN$4,JM232,JM232+JL233),"")</f>
        <v/>
      </c>
      <c r="JN233" s="7">
        <f t="shared" ca="1" si="1245"/>
        <v>0</v>
      </c>
      <c r="JO233" s="7">
        <f t="shared" ca="1" si="1139"/>
        <v>0.18237119542265146</v>
      </c>
      <c r="JP233" s="7">
        <f t="shared" ca="1" si="1140"/>
        <v>0.66378265073119469</v>
      </c>
      <c r="JQ233" s="7">
        <f t="shared" ca="1" si="1141"/>
        <v>1</v>
      </c>
      <c r="JR233" s="7" t="str">
        <f t="shared" ca="1" si="1142"/>
        <v>2</v>
      </c>
      <c r="JS233" s="7" t="str">
        <f ca="1">IFERROR(IF(JS232+JR233&gt;JT$4,JS232,JS232+JR233),"")</f>
        <v/>
      </c>
      <c r="JT233" s="7">
        <f t="shared" ca="1" si="1246"/>
        <v>0</v>
      </c>
      <c r="JU233" s="7">
        <f t="shared" ca="1" si="1143"/>
        <v>0.40525719125394311</v>
      </c>
      <c r="JV233" s="7">
        <f t="shared" ca="1" si="1144"/>
        <v>0.44089665489990304</v>
      </c>
      <c r="JW233" s="7">
        <f t="shared" ca="1" si="1145"/>
        <v>1</v>
      </c>
      <c r="JX233" s="7" t="str">
        <f t="shared" ca="1" si="1146"/>
        <v>2</v>
      </c>
      <c r="JY233" s="7" t="str">
        <f ca="1">IFERROR(IF(JY232+JX233&gt;JZ$4,JY232,JY232+JX233),"")</f>
        <v/>
      </c>
      <c r="JZ233" s="7">
        <f t="shared" ca="1" si="1247"/>
        <v>0</v>
      </c>
      <c r="KA233" s="7">
        <f t="shared" ca="1" si="1147"/>
        <v>0.17027718917291135</v>
      </c>
      <c r="KB233" s="7">
        <f t="shared" ca="1" si="1148"/>
        <v>0.6758766569809348</v>
      </c>
      <c r="KC233" s="7">
        <f t="shared" ca="1" si="1149"/>
        <v>1</v>
      </c>
      <c r="KD233" s="7" t="str">
        <f t="shared" ca="1" si="1150"/>
        <v>2</v>
      </c>
      <c r="KE233" s="7" t="str">
        <f ca="1">IFERROR(IF(KE232+KD233&gt;KF$4,KE232,KE232+KD233),"")</f>
        <v/>
      </c>
      <c r="KF233" s="7">
        <f t="shared" ca="1" si="1248"/>
        <v>0</v>
      </c>
      <c r="KG233" s="7">
        <f t="shared" ca="1" si="1151"/>
        <v>0.74433973636221928</v>
      </c>
      <c r="KH233" s="7">
        <f t="shared" ca="1" si="1152"/>
        <v>0.10181410979162686</v>
      </c>
      <c r="KI233" s="7">
        <f t="shared" ca="1" si="1153"/>
        <v>1</v>
      </c>
      <c r="KJ233" s="7" t="str">
        <f t="shared" ca="1" si="1154"/>
        <v>2</v>
      </c>
      <c r="KK233" s="7" t="str">
        <f ca="1">IFERROR(IF(KK232+KJ233&gt;KL$4,KK232,KK232+KJ233),"")</f>
        <v/>
      </c>
      <c r="KL233" s="7">
        <f t="shared" ca="1" si="1249"/>
        <v>0</v>
      </c>
      <c r="KM233" s="7">
        <f t="shared" ca="1" si="1155"/>
        <v>0.89477182149057743</v>
      </c>
      <c r="KN233" s="7">
        <f t="shared" ca="1" si="1156"/>
        <v>-4.8617975336731289E-2</v>
      </c>
      <c r="KO233" s="7">
        <f t="shared" ca="1" si="1157"/>
        <v>0</v>
      </c>
      <c r="KP233" s="7">
        <f t="shared" ca="1" si="1158"/>
        <v>0</v>
      </c>
      <c r="KQ233" s="7" t="str">
        <f ca="1">IFERROR(IF(KQ232+KP233&gt;KR$4,KQ232,KQ232+KP233),"")</f>
        <v/>
      </c>
      <c r="KR233" s="7">
        <f t="shared" ca="1" si="1250"/>
        <v>0</v>
      </c>
      <c r="KS233" s="7">
        <f t="shared" ca="1" si="1159"/>
        <v>6.4438928765431669E-2</v>
      </c>
      <c r="KT233" s="7">
        <f t="shared" ca="1" si="1160"/>
        <v>0.78171491738841448</v>
      </c>
      <c r="KU233" s="7">
        <f t="shared" ca="1" si="1161"/>
        <v>1</v>
      </c>
      <c r="KV233" s="7" t="str">
        <f t="shared" ca="1" si="1162"/>
        <v>2</v>
      </c>
      <c r="KW233" s="7" t="str">
        <f ca="1">IFERROR(IF(KW232+KV233&gt;KX$4,KW232,KW232+KV233),"")</f>
        <v/>
      </c>
      <c r="KX233" s="7">
        <f t="shared" ca="1" si="1251"/>
        <v>0</v>
      </c>
      <c r="KY233" s="7">
        <f t="shared" ca="1" si="1163"/>
        <v>0.96382353492900774</v>
      </c>
      <c r="KZ233" s="7">
        <f t="shared" ca="1" si="1164"/>
        <v>-0.1176696887751616</v>
      </c>
      <c r="LA233" s="7">
        <f t="shared" ca="1" si="1165"/>
        <v>0</v>
      </c>
      <c r="LB233" s="7">
        <f t="shared" ca="1" si="1166"/>
        <v>0</v>
      </c>
      <c r="LC233" s="7" t="str">
        <f ca="1">IFERROR(IF(LC232+LB233&gt;LD$4,LC232,LC232+LB233),"")</f>
        <v/>
      </c>
      <c r="LD233" s="7">
        <f t="shared" ca="1" si="1252"/>
        <v>0</v>
      </c>
      <c r="LE233" s="7">
        <f t="shared" ca="1" si="1167"/>
        <v>0.95180624391119106</v>
      </c>
      <c r="LF233" s="7">
        <f t="shared" ca="1" si="1168"/>
        <v>-0.10565239775734492</v>
      </c>
      <c r="LG233" s="7">
        <f t="shared" ca="1" si="1169"/>
        <v>0</v>
      </c>
      <c r="LH233" s="7">
        <f t="shared" ca="1" si="1170"/>
        <v>0</v>
      </c>
      <c r="LI233" s="7" t="str">
        <f ca="1">IFERROR(IF(LI232+LH233&gt;LJ$4,LI232,LI232+LH233),"")</f>
        <v/>
      </c>
      <c r="LJ233" s="7">
        <f t="shared" ca="1" si="1253"/>
        <v>0</v>
      </c>
      <c r="LK233" s="7">
        <f t="shared" ca="1" si="1171"/>
        <v>4.3805787627664738E-2</v>
      </c>
      <c r="LL233" s="7">
        <f t="shared" ca="1" si="1172"/>
        <v>0.80234805852618141</v>
      </c>
      <c r="LM233" s="7">
        <f t="shared" ca="1" si="1173"/>
        <v>2</v>
      </c>
      <c r="LN233" s="7">
        <f t="shared" ca="1" si="1174"/>
        <v>5</v>
      </c>
      <c r="LO233" s="7" t="str">
        <f ca="1">IFERROR(IF(LO232+LN233&gt;LP$4,LO232,LO232+LN233),"")</f>
        <v/>
      </c>
      <c r="LP233" s="7">
        <f t="shared" ca="1" si="1254"/>
        <v>0</v>
      </c>
      <c r="LQ233" s="7">
        <f t="shared" ca="1" si="1175"/>
        <v>0.38298349376844287</v>
      </c>
      <c r="LR233" s="7">
        <f t="shared" ca="1" si="1176"/>
        <v>0.46317035238540327</v>
      </c>
      <c r="LS233" s="7">
        <f t="shared" ca="1" si="1177"/>
        <v>1</v>
      </c>
      <c r="LT233" s="7" t="str">
        <f t="shared" ca="1" si="1178"/>
        <v>2</v>
      </c>
      <c r="LU233" s="7" t="str">
        <f ca="1">IFERROR(IF(LU232+LT233&gt;LV$4,LU232,LU232+LT233),"")</f>
        <v/>
      </c>
      <c r="LV233" s="7">
        <f t="shared" ca="1" si="1255"/>
        <v>0</v>
      </c>
      <c r="LW233" s="7">
        <f t="shared" ca="1" si="1179"/>
        <v>1.5259775960473343E-2</v>
      </c>
      <c r="LX233" s="7">
        <f t="shared" ca="1" si="1180"/>
        <v>0.8308940701933728</v>
      </c>
      <c r="LY233" s="7">
        <f t="shared" ca="1" si="1181"/>
        <v>2</v>
      </c>
      <c r="LZ233" s="7">
        <f t="shared" ca="1" si="1182"/>
        <v>5</v>
      </c>
      <c r="MA233" s="7" t="str">
        <f ca="1">IFERROR(IF(MA232+LZ233&gt;MB$4,MA232,MA232+LZ233),"")</f>
        <v/>
      </c>
      <c r="MB233" s="7">
        <f t="shared" ca="1" si="1256"/>
        <v>0</v>
      </c>
      <c r="MC233" s="7">
        <f t="shared" ca="1" si="1183"/>
        <v>0.15713046768625805</v>
      </c>
      <c r="MD233" s="7">
        <f t="shared" ca="1" si="1184"/>
        <v>0.6890233784675881</v>
      </c>
      <c r="ME233" s="7">
        <f t="shared" ca="1" si="1185"/>
        <v>1</v>
      </c>
      <c r="MF233" s="7" t="str">
        <f t="shared" ca="1" si="1186"/>
        <v>2</v>
      </c>
      <c r="MG233" s="7" t="str">
        <f ca="1">IFERROR(IF(MG232+MF233&gt;MH$4,MG232,MG232+MF233),"")</f>
        <v/>
      </c>
      <c r="MH233" s="7">
        <f t="shared" ca="1" si="1257"/>
        <v>0</v>
      </c>
      <c r="MI233" s="7">
        <f t="shared" ca="1" si="1187"/>
        <v>0.48027823438804851</v>
      </c>
      <c r="MJ233" s="7">
        <f t="shared" ca="1" si="1188"/>
        <v>0.36587561176579764</v>
      </c>
      <c r="MK233" s="7">
        <f t="shared" ca="1" si="1189"/>
        <v>1</v>
      </c>
      <c r="ML233" s="7" t="str">
        <f t="shared" ca="1" si="1190"/>
        <v>2</v>
      </c>
      <c r="MM233" s="7" t="str">
        <f ca="1">IFERROR(IF(MM232+ML233&gt;MN$4,MM232,MM232+ML233),"")</f>
        <v/>
      </c>
      <c r="MN233" s="7">
        <f t="shared" ca="1" si="1258"/>
        <v>0</v>
      </c>
      <c r="MO233" s="7">
        <f t="shared" ca="1" si="1191"/>
        <v>0.15246948029075214</v>
      </c>
      <c r="MP233" s="7">
        <f t="shared" ca="1" si="1192"/>
        <v>0.69368436586309401</v>
      </c>
      <c r="MQ233" s="7">
        <f t="shared" ca="1" si="1193"/>
        <v>1</v>
      </c>
      <c r="MR233" s="7" t="str">
        <f t="shared" ca="1" si="1194"/>
        <v>2</v>
      </c>
      <c r="MS233" s="7" t="str">
        <f ca="1">IFERROR(IF(MS232+MR233&gt;MT$4,MS232,MS232+MR233),"")</f>
        <v/>
      </c>
      <c r="MT233" s="7">
        <f t="shared" ca="1" si="1259"/>
        <v>0</v>
      </c>
      <c r="MU233" s="7">
        <f t="shared" ca="1" si="1195"/>
        <v>0.2933494369272428</v>
      </c>
      <c r="MV233" s="7">
        <f t="shared" ca="1" si="1196"/>
        <v>0.55280440922660334</v>
      </c>
      <c r="MW233" s="7">
        <f t="shared" ca="1" si="1197"/>
        <v>1</v>
      </c>
      <c r="MX233" s="7" t="str">
        <f t="shared" ca="1" si="1198"/>
        <v>2</v>
      </c>
      <c r="MY233" s="7" t="str">
        <f ca="1">IFERROR(IF(MY232+MX233&gt;MZ$4,MY232,MY232+MX233),"")</f>
        <v/>
      </c>
      <c r="MZ233" s="7">
        <f t="shared" ca="1" si="1260"/>
        <v>0</v>
      </c>
      <c r="NA233" s="7">
        <f t="shared" ca="1" si="1199"/>
        <v>0.32378015569368723</v>
      </c>
      <c r="NB233" s="7">
        <f t="shared" ca="1" si="1200"/>
        <v>0.52237369046015891</v>
      </c>
      <c r="NC233" s="7">
        <f t="shared" ca="1" si="1201"/>
        <v>1</v>
      </c>
      <c r="ND233" s="7" t="str">
        <f t="shared" ca="1" si="1202"/>
        <v>2</v>
      </c>
      <c r="NE233" s="7" t="str">
        <f ca="1">IFERROR(IF(NE232+ND233&gt;NF$4,NE232,NE232+ND233),"")</f>
        <v/>
      </c>
      <c r="NF233" s="7">
        <f t="shared" ca="1" si="1261"/>
        <v>0</v>
      </c>
      <c r="NG233" s="7">
        <f t="shared" ca="1" si="1203"/>
        <v>8.2639587352333899E-2</v>
      </c>
      <c r="NH233" s="7">
        <f t="shared" ca="1" si="1204"/>
        <v>0.76351425880151225</v>
      </c>
      <c r="NI233" s="7">
        <f t="shared" ca="1" si="1205"/>
        <v>1</v>
      </c>
      <c r="NJ233" s="7" t="str">
        <f t="shared" ca="1" si="1206"/>
        <v>2</v>
      </c>
      <c r="NK233" s="7" t="str">
        <f ca="1">IFERROR(IF(NK232+NJ233&gt;NL$4,NK232,NK232+NJ233),"")</f>
        <v/>
      </c>
      <c r="NL233" s="7">
        <f t="shared" ca="1" si="1262"/>
        <v>0</v>
      </c>
      <c r="NM233" s="7">
        <f t="shared" ca="1" si="1207"/>
        <v>0.80950833133618905</v>
      </c>
      <c r="NN233" s="7">
        <f t="shared" ca="1" si="1208"/>
        <v>3.6645514817657099E-2</v>
      </c>
      <c r="NO233" s="7">
        <f t="shared" ca="1" si="1209"/>
        <v>1</v>
      </c>
      <c r="NP233" s="7" t="str">
        <f t="shared" ca="1" si="1210"/>
        <v>2</v>
      </c>
      <c r="NQ233" s="7" t="str">
        <f ca="1">IFERROR(IF(NQ232+NP233&gt;NR$4,NQ232,NQ232+NP233),"")</f>
        <v/>
      </c>
      <c r="NR233" s="7">
        <f t="shared" ca="1" si="1263"/>
        <v>0</v>
      </c>
      <c r="NT233">
        <v>235</v>
      </c>
      <c r="NU233" s="7" t="s">
        <v>19</v>
      </c>
      <c r="NV233" s="7" t="str">
        <f t="shared" ca="1" si="967"/>
        <v/>
      </c>
      <c r="NW233" s="7" t="str">
        <f t="shared" ca="1" si="961"/>
        <v/>
      </c>
      <c r="NX233" t="str">
        <f ca="1">IFERROR(VLOOKUP(NT233,$K$3:$AK$568,8,FALSE),"")</f>
        <v/>
      </c>
      <c r="NY233" t="str">
        <f ca="1">IFERROR(VLOOKUP(NT233,$K$3:$AK$568,9,FALSE),"")</f>
        <v/>
      </c>
      <c r="NZ233" s="7" t="str">
        <f ca="1">IFERROR(VLOOKUP(NT233,$K$3:$AK$568,27,FALSE),"")</f>
        <v/>
      </c>
      <c r="OB233">
        <v>235</v>
      </c>
      <c r="OC233" s="7" t="s">
        <v>19</v>
      </c>
      <c r="OD233" t="e">
        <f t="shared" ca="1" si="968"/>
        <v>#N/A</v>
      </c>
      <c r="OE233" s="7" t="str">
        <f t="shared" ca="1" si="969"/>
        <v/>
      </c>
      <c r="OF233" s="7" t="str">
        <f t="shared" ca="1" si="970"/>
        <v/>
      </c>
      <c r="OG233" t="str">
        <f t="shared" ca="1" si="971"/>
        <v/>
      </c>
      <c r="OI233">
        <v>235</v>
      </c>
      <c r="OJ233" s="7" t="s">
        <v>19</v>
      </c>
      <c r="OK233" s="7" t="str">
        <f t="shared" ca="1" si="972"/>
        <v/>
      </c>
      <c r="OL233" s="7" t="str">
        <f t="shared" ca="1" si="973"/>
        <v/>
      </c>
      <c r="OM233" t="str">
        <f ca="1">IFERROR(VLOOKUP(OI233,$L$3:$AK$568,7,FALSE),"")</f>
        <v/>
      </c>
      <c r="ON233" t="str">
        <f ca="1">IFERROR(VLOOKUP(OI233,$L$3:$AK$568,8,FALSE),"")</f>
        <v/>
      </c>
      <c r="OO233" s="7" t="str">
        <f ca="1">IFERROR(VLOOKUP(OI233,$L$3:$AK$568,26,FALSE),"")</f>
        <v/>
      </c>
      <c r="OQ233">
        <v>235</v>
      </c>
      <c r="OR233" s="7" t="s">
        <v>19</v>
      </c>
      <c r="OS233" t="e">
        <f t="shared" ca="1" si="974"/>
        <v>#N/A</v>
      </c>
      <c r="OT233" s="7" t="str">
        <f t="shared" ca="1" si="975"/>
        <v/>
      </c>
      <c r="OU233" s="7" t="str">
        <f t="shared" ca="1" si="976"/>
        <v/>
      </c>
      <c r="OV233" t="str">
        <f t="shared" ca="1" si="977"/>
        <v/>
      </c>
      <c r="OX233">
        <v>235</v>
      </c>
      <c r="OY233" s="7" t="s">
        <v>19</v>
      </c>
      <c r="OZ233" s="7" t="str">
        <f t="shared" ca="1" si="978"/>
        <v/>
      </c>
      <c r="PA233" s="7" t="str">
        <f t="shared" ca="1" si="979"/>
        <v/>
      </c>
      <c r="PB233" t="str">
        <f ca="1">IFERROR(VLOOKUP(OX233,$M$3:$AK$568,6,FALSE),"")</f>
        <v/>
      </c>
      <c r="PC233" t="str">
        <f ca="1">IFERROR(VLOOKUP(OX233,$M$3:$AK$568,7,FALSE),"")</f>
        <v/>
      </c>
      <c r="PD233" s="7" t="str">
        <f ca="1">IFERROR(VLOOKUP(OX233,$M$3:$AK$568,25,FALSE),"")</f>
        <v/>
      </c>
      <c r="PF233">
        <v>235</v>
      </c>
      <c r="PG233" s="7" t="s">
        <v>19</v>
      </c>
      <c r="PH233" t="e">
        <f t="shared" ca="1" si="980"/>
        <v>#N/A</v>
      </c>
      <c r="PI233" s="7" t="str">
        <f t="shared" ca="1" si="981"/>
        <v/>
      </c>
      <c r="PJ233" s="7" t="str">
        <f t="shared" ca="1" si="982"/>
        <v/>
      </c>
      <c r="PK233" t="str">
        <f t="shared" ca="1" si="983"/>
        <v/>
      </c>
      <c r="PM233">
        <v>235</v>
      </c>
      <c r="PN233" s="7" t="s">
        <v>19</v>
      </c>
      <c r="PO233" s="202" t="str">
        <f t="shared" ca="1" si="984"/>
        <v/>
      </c>
      <c r="PP233" s="7" t="str">
        <f t="shared" ca="1" si="985"/>
        <v/>
      </c>
      <c r="PQ233" t="str">
        <f ca="1">IFERROR(VLOOKUP(PM233,$G$325:$R$409,12,FALSE),"")</f>
        <v/>
      </c>
      <c r="PR233" t="e">
        <f ca="1">VLOOKUP(PM233,$G$324:$Q$409,11,FALSE)</f>
        <v>#N/A</v>
      </c>
      <c r="PS233" s="7" t="str">
        <f ca="1">VLOOKUP(PQ233,$R$325:$Y$409,8,FALSE)</f>
        <v>- -</v>
      </c>
      <c r="PT233" s="7">
        <f ca="1">ReSt</f>
        <v>-4</v>
      </c>
      <c r="PU233" s="7" t="e">
        <f t="shared" ca="1" si="986"/>
        <v>#N/A</v>
      </c>
      <c r="PV233" s="7" t="e">
        <f t="shared" ca="1" si="987"/>
        <v>#N/A</v>
      </c>
      <c r="PW233" s="7" t="str">
        <f ca="1">VLOOKUP(PQ233,$R$325:$AK$409,8,FALSE)</f>
        <v>- -</v>
      </c>
      <c r="PX233" s="7"/>
      <c r="PY233">
        <v>235</v>
      </c>
      <c r="PZ233" s="7" t="s">
        <v>19</v>
      </c>
      <c r="QA233" t="str">
        <f t="shared" ca="1" si="988"/>
        <v/>
      </c>
      <c r="QB233" s="7" t="str">
        <f t="shared" ca="1" si="989"/>
        <v/>
      </c>
      <c r="QC233" s="7" t="str">
        <f t="shared" ca="1" si="990"/>
        <v/>
      </c>
      <c r="QD233" t="str">
        <f t="shared" ca="1" si="991"/>
        <v/>
      </c>
      <c r="QF233">
        <v>235</v>
      </c>
      <c r="QG233" s="7" t="s">
        <v>19</v>
      </c>
      <c r="QH233" s="7" t="str">
        <f t="shared" ca="1" si="992"/>
        <v/>
      </c>
      <c r="QI233" s="7" t="e">
        <f t="shared" ca="1" si="993"/>
        <v>#VALUE!</v>
      </c>
      <c r="QJ233" t="e">
        <f t="shared" ca="1" si="994"/>
        <v>#N/A</v>
      </c>
      <c r="QK233" s="7" t="e">
        <f t="shared" ca="1" si="995"/>
        <v>#N/A</v>
      </c>
      <c r="QM233">
        <v>235</v>
      </c>
      <c r="QN233" s="7" t="s">
        <v>19</v>
      </c>
      <c r="QO233" t="str">
        <f t="shared" ca="1" si="996"/>
        <v/>
      </c>
      <c r="QP233" s="7" t="str">
        <f t="shared" ca="1" si="997"/>
        <v/>
      </c>
      <c r="QQ233" t="str">
        <f t="shared" ca="1" si="998"/>
        <v/>
      </c>
    </row>
    <row r="234" spans="1:459" x14ac:dyDescent="0.25">
      <c r="A234" s="240" t="str">
        <f>IF('Character Sheet'!$B$4="Creature","N","Y")</f>
        <v>Y</v>
      </c>
      <c r="C234" s="75"/>
      <c r="D234" s="76"/>
      <c r="F234" s="75"/>
      <c r="G234" s="76"/>
      <c r="I234" s="75"/>
      <c r="J234" s="85"/>
      <c r="K234" s="85">
        <f t="shared" ca="1" si="962"/>
        <v>7</v>
      </c>
      <c r="L234" s="85">
        <f t="shared" ca="1" si="1265"/>
        <v>2</v>
      </c>
      <c r="M234" s="70">
        <f t="shared" ca="1" si="1270"/>
        <v>10</v>
      </c>
      <c r="O234" s="222" t="str">
        <f t="shared" ca="1" si="963"/>
        <v>- -</v>
      </c>
      <c r="Q234" s="7" t="s">
        <v>1746</v>
      </c>
      <c r="R234" s="9" t="s">
        <v>1290</v>
      </c>
      <c r="S234" s="9"/>
      <c r="T234" s="61" t="str">
        <f>SUBSTITUTE(IFERROR(IFERROR(VLOOKUP(R234,'[1]Skill Statistics'!$A$3:$C$513,2,FALSE),VLOOKUP(Q234,'[1]Skill Statistics'!$A$3:$C$513,2,FALSE)),T233),"R*","ReSt")</f>
        <v>- -</v>
      </c>
      <c r="U234" s="61" t="str">
        <f>IFERROR(IFERROR(VLOOKUP(R234,'[1]Skill Statistics'!$A$3:$C$513,3,FALSE),VLOOKUP(Q234,'[1]Skill Statistics'!$A$3:$C$513,3,FALSE)),U233)</f>
        <v>- -</v>
      </c>
      <c r="V234" s="61" t="str">
        <f>IF(ISNUMBER(SEARCH("Category",R234)),"- -",IFERROR(IFERROR(VLOOKUP(Q234,[1]Professions!$A$4:$AM$288,MATCH(Profession,[1]Professions!$A$1:$AM$1,0),FALSE),VLOOKUP(Q234,Calculations!$B$91:$I$95,8,FALSE)),"- -"))</f>
        <v>- -</v>
      </c>
      <c r="W234" s="60" t="str">
        <f t="shared" si="964"/>
        <v>- -</v>
      </c>
      <c r="X234" s="7" t="str">
        <f ca="1">IFERROR(VLOOKUP(R234,$BS$6:$NR$519,MATCH(ActualLevel,$BS$3:$NR$3,0),FALSE),"- -")</f>
        <v>- -</v>
      </c>
      <c r="Y234" s="7" t="str">
        <f t="shared" si="1269"/>
        <v>- -</v>
      </c>
      <c r="Z234" s="7" t="str">
        <f>IFERROR(VLOOKUP(Y234,Charts!$BQ$2:$BR$52,2,FALSE),"- -")</f>
        <v>- -</v>
      </c>
      <c r="AA234" s="7" t="str">
        <f t="shared" ca="1" si="1000"/>
        <v>- -</v>
      </c>
      <c r="AB234" s="7" t="str">
        <f t="shared" si="1266"/>
        <v>- -</v>
      </c>
      <c r="AC234" s="7"/>
      <c r="AD234" s="7"/>
      <c r="AE234" s="7"/>
      <c r="AF234" s="7"/>
      <c r="AG234" s="7"/>
      <c r="AH234" s="43"/>
      <c r="AI234" s="7"/>
      <c r="AJ234" s="7"/>
      <c r="AK234" s="7">
        <f t="shared" ca="1" si="1001"/>
        <v>0</v>
      </c>
      <c r="AL234" s="7"/>
      <c r="AM234" s="69">
        <f>IFERROR(VLOOKUP(R234,'[1]Skill Statistics'!$A$3:$AN$513,MATCH(Profession,'[1]Skill Statistics'!$A$2:$AN$2,0),FALSE),0)</f>
        <v>0</v>
      </c>
      <c r="AN234" s="85">
        <f>IFERROR(VLOOKUP(Q234,'[1]Skill Statistics'!$A$3:$BK$513,MATCH(Archetype,'[1]Skill Statistics'!$A$2:$BK$2,0),FALSE),0)</f>
        <v>0</v>
      </c>
      <c r="AO234" s="85">
        <f>IFERROR(VLOOKUP(Q234,'[1]Skill Statistics'!$A$3:$BB$513,MATCH(Race,'[1]Skill Statistics'!$A$2:$BB$2,0),FALSE),0)</f>
        <v>0</v>
      </c>
      <c r="AP234" s="85">
        <f t="shared" ca="1" si="965"/>
        <v>0</v>
      </c>
      <c r="AQ234" s="70"/>
      <c r="AS234" s="69">
        <f>IFERROR(VLOOKUP(Q234,'[1]Professional Skills'!$A$4:$AM$288,MATCH(Profession,'[1]Professional Skills'!$A$3:$AM$3,0),FALSE),"- -")</f>
        <v>0</v>
      </c>
      <c r="AU234" s="7">
        <f t="shared" si="1268"/>
        <v>0</v>
      </c>
      <c r="AV234" s="7">
        <f t="shared" ca="1" si="1267"/>
        <v>0</v>
      </c>
      <c r="AW234" t="str">
        <f t="shared" si="1004"/>
        <v/>
      </c>
      <c r="AX234" t="str">
        <f>IFERROR(_xlfn.RANK.EQ(AW234,$AW$5:$AW$568),"")</f>
        <v/>
      </c>
      <c r="AY234">
        <f t="shared" si="959"/>
        <v>0</v>
      </c>
      <c r="AZ234" s="70" t="str">
        <f t="shared" si="1002"/>
        <v/>
      </c>
      <c r="BB234" s="69">
        <f>IFERROR(IF(Q234="Language",VLOOKUP(R234,[1]Cultures!$B$4:$N$218,MATCH(Culture,[1]Cultures!$B$3:$N$3,0),FALSE),VLOOKUP(Q234,[1]Cultures!$B$4:$O$212,MATCH(Culture,[1]Cultures!$B$3:$O$3,0),FALSE)),"- -")</f>
        <v>0</v>
      </c>
      <c r="BD234">
        <f t="shared" ca="1" si="1264"/>
        <v>0</v>
      </c>
      <c r="BE234" t="str">
        <f t="shared" si="1211"/>
        <v/>
      </c>
      <c r="BI234" s="7">
        <f t="shared" si="1003"/>
        <v>0</v>
      </c>
      <c r="BK234" s="7"/>
      <c r="BL234" s="70" t="str">
        <f t="shared" si="960"/>
        <v>- -</v>
      </c>
      <c r="BN234" s="69" t="str">
        <f>IFERROR(VLOOKUP(V234,Charts!$BT$2:$BV$14,3,FALSE),"- -")</f>
        <v>- -</v>
      </c>
      <c r="BO234" s="85" t="str">
        <f t="shared" ca="1" si="966"/>
        <v>- -</v>
      </c>
      <c r="BP234" s="70" t="str">
        <f t="shared" ca="1" si="1212"/>
        <v>- -</v>
      </c>
      <c r="BR234" s="7">
        <v>233</v>
      </c>
      <c r="BS234" s="9" t="str">
        <f ca="1">VLOOKUP(BR234,$O$3:$R$568,4,FALSE)</f>
        <v>Cryptology</v>
      </c>
      <c r="BT234" s="7" t="str">
        <f ca="1">VLOOKUP(BS234,$R$3:$V$568,5,FALSE)</f>
        <v>5 / 7</v>
      </c>
      <c r="BU234" s="7">
        <f ca="1">VLOOKUP(BT234,Charts!$BT$2:$BV$14,3,FALSE)</f>
        <v>0.46153846153846156</v>
      </c>
      <c r="BV234" s="7" t="str">
        <f t="shared" ca="1" si="1005"/>
        <v>5</v>
      </c>
      <c r="BW234" s="7" t="str">
        <f t="shared" ca="1" si="1006"/>
        <v>7</v>
      </c>
      <c r="BY234" s="7">
        <f t="shared" ca="1" si="1007"/>
        <v>0.1427511245709413</v>
      </c>
      <c r="BZ234" s="7">
        <f t="shared" ca="1" si="1008"/>
        <v>0.31878733696752026</v>
      </c>
      <c r="CA234" s="7">
        <f t="shared" ca="1" si="1009"/>
        <v>1</v>
      </c>
      <c r="CB234" s="7" t="str">
        <f t="shared" ca="1" si="1010"/>
        <v>5</v>
      </c>
      <c r="CC234" s="7" t="str">
        <f ca="1">IFERROR(IF(CC233+CB234&gt;CD$4,CC233,CC233+CB234),"")</f>
        <v/>
      </c>
      <c r="CD234" s="7">
        <f t="shared" ca="1" si="1213"/>
        <v>0</v>
      </c>
      <c r="CE234" s="7">
        <f t="shared" ca="1" si="1011"/>
        <v>0.74807106530988676</v>
      </c>
      <c r="CF234" s="7">
        <f t="shared" ca="1" si="1012"/>
        <v>-0.2865326037714252</v>
      </c>
      <c r="CG234" s="7">
        <f t="shared" ca="1" si="1013"/>
        <v>0</v>
      </c>
      <c r="CH234" s="7">
        <f t="shared" ca="1" si="1014"/>
        <v>0</v>
      </c>
      <c r="CI234" s="7" t="str">
        <f ca="1">IFERROR(IF(CI233+CH234&gt;CJ$4,CI233,CI233+CH234),"")</f>
        <v/>
      </c>
      <c r="CJ234" s="7">
        <f t="shared" ca="1" si="1214"/>
        <v>0</v>
      </c>
      <c r="CK234" s="7">
        <f t="shared" ca="1" si="1015"/>
        <v>0.48432006946744977</v>
      </c>
      <c r="CL234" s="7">
        <f t="shared" ca="1" si="1016"/>
        <v>-2.2781607928988201E-2</v>
      </c>
      <c r="CM234" s="7">
        <f t="shared" ca="1" si="1017"/>
        <v>0</v>
      </c>
      <c r="CN234" s="7">
        <f t="shared" ca="1" si="1018"/>
        <v>0</v>
      </c>
      <c r="CO234" s="7" t="str">
        <f ca="1">IFERROR(IF(CO233+CN234&gt;CP$4,CO233,CO233+CN234),"")</f>
        <v/>
      </c>
      <c r="CP234" s="7">
        <f t="shared" ca="1" si="1215"/>
        <v>0</v>
      </c>
      <c r="CQ234" s="7">
        <f t="shared" ca="1" si="1019"/>
        <v>0.69344231656216038</v>
      </c>
      <c r="CR234" s="7">
        <f t="shared" ca="1" si="1020"/>
        <v>-0.23190385502369881</v>
      </c>
      <c r="CS234" s="7">
        <f t="shared" ca="1" si="1021"/>
        <v>0</v>
      </c>
      <c r="CT234" s="7">
        <f t="shared" ca="1" si="1022"/>
        <v>0</v>
      </c>
      <c r="CU234" s="7" t="str">
        <f ca="1">IFERROR(IF(CU233+CT234&gt;CV$4,CU233,CU233+CT234),"")</f>
        <v/>
      </c>
      <c r="CV234" s="7">
        <f t="shared" ca="1" si="1216"/>
        <v>0</v>
      </c>
      <c r="CW234" s="7">
        <f t="shared" ca="1" si="1023"/>
        <v>0.43103285237736633</v>
      </c>
      <c r="CX234" s="7">
        <f t="shared" ca="1" si="1024"/>
        <v>3.0505609161095237E-2</v>
      </c>
      <c r="CY234" s="7">
        <f t="shared" ca="1" si="1025"/>
        <v>1</v>
      </c>
      <c r="CZ234" s="7" t="str">
        <f t="shared" ca="1" si="1026"/>
        <v>5</v>
      </c>
      <c r="DA234" s="7" t="str">
        <f ca="1">IFERROR(IF(DA233+CZ234&gt;DB$4,DA233,DA233+CZ234),"")</f>
        <v/>
      </c>
      <c r="DB234" s="7">
        <f t="shared" ca="1" si="1217"/>
        <v>0</v>
      </c>
      <c r="DC234" s="7">
        <f t="shared" ca="1" si="1027"/>
        <v>0.20808066521901303</v>
      </c>
      <c r="DD234" s="7">
        <f t="shared" ca="1" si="1028"/>
        <v>0.25345779631944854</v>
      </c>
      <c r="DE234" s="7">
        <f t="shared" ca="1" si="1029"/>
        <v>1</v>
      </c>
      <c r="DF234" s="7" t="str">
        <f t="shared" ca="1" si="1030"/>
        <v>5</v>
      </c>
      <c r="DG234" s="7" t="str">
        <f ca="1">IFERROR(IF(DG233+DF234&gt;DH$4,DG233,DG233+DF234),"")</f>
        <v/>
      </c>
      <c r="DH234" s="7">
        <f t="shared" ca="1" si="1218"/>
        <v>0</v>
      </c>
      <c r="DI234" s="7">
        <f t="shared" ca="1" si="1031"/>
        <v>0.13746385363364366</v>
      </c>
      <c r="DJ234" s="7">
        <f t="shared" ca="1" si="1032"/>
        <v>0.3240746079048179</v>
      </c>
      <c r="DK234" s="7">
        <f t="shared" ca="1" si="1033"/>
        <v>1</v>
      </c>
      <c r="DL234" s="7" t="str">
        <f t="shared" ca="1" si="1034"/>
        <v>5</v>
      </c>
      <c r="DM234" s="7" t="str">
        <f ca="1">IFERROR(IF(DM233+DL234&gt;DN$4,DM233,DM233+DL234),"")</f>
        <v/>
      </c>
      <c r="DN234" s="7">
        <f t="shared" ca="1" si="1219"/>
        <v>0</v>
      </c>
      <c r="DO234" s="7">
        <f t="shared" ca="1" si="1035"/>
        <v>0.89770208297701448</v>
      </c>
      <c r="DP234" s="7">
        <f t="shared" ca="1" si="1036"/>
        <v>-0.43616362143855292</v>
      </c>
      <c r="DQ234" s="7">
        <f t="shared" ca="1" si="1037"/>
        <v>0</v>
      </c>
      <c r="DR234" s="7">
        <f t="shared" ca="1" si="1038"/>
        <v>0</v>
      </c>
      <c r="DS234" s="7" t="str">
        <f ca="1">IFERROR(IF(DS233+DR234&gt;DT$4,DS233,DS233+DR234),"")</f>
        <v/>
      </c>
      <c r="DT234" s="7">
        <f t="shared" ca="1" si="1220"/>
        <v>0</v>
      </c>
      <c r="DU234" s="7">
        <f t="shared" ca="1" si="1039"/>
        <v>0.39229996758046948</v>
      </c>
      <c r="DV234" s="7">
        <f t="shared" ca="1" si="1040"/>
        <v>6.9238493957992087E-2</v>
      </c>
      <c r="DW234" s="7">
        <f t="shared" ca="1" si="1041"/>
        <v>1</v>
      </c>
      <c r="DX234" s="7" t="str">
        <f t="shared" ca="1" si="1042"/>
        <v>5</v>
      </c>
      <c r="DY234" s="7" t="str">
        <f ca="1">IFERROR(IF(DY233+DX234&gt;DZ$4,DY233,DY233+DX234),"")</f>
        <v/>
      </c>
      <c r="DZ234" s="7">
        <f t="shared" ca="1" si="1221"/>
        <v>0</v>
      </c>
      <c r="EA234" s="7">
        <f t="shared" ca="1" si="1043"/>
        <v>5.6923539934924494E-2</v>
      </c>
      <c r="EB234" s="7">
        <f t="shared" ca="1" si="1044"/>
        <v>0.40461492160353707</v>
      </c>
      <c r="EC234" s="7">
        <f t="shared" ca="1" si="1045"/>
        <v>1</v>
      </c>
      <c r="ED234" s="7" t="str">
        <f t="shared" ca="1" si="1046"/>
        <v>5</v>
      </c>
      <c r="EE234" s="7" t="str">
        <f ca="1">IFERROR(IF(EE233+ED234&gt;EF$4,EE233,EE233+ED234),"")</f>
        <v/>
      </c>
      <c r="EF234" s="7">
        <f t="shared" ca="1" si="1222"/>
        <v>0</v>
      </c>
      <c r="EG234" s="7">
        <f t="shared" ca="1" si="1047"/>
        <v>0.50732608501306009</v>
      </c>
      <c r="EH234" s="7">
        <f t="shared" ca="1" si="1048"/>
        <v>-4.5787623474598527E-2</v>
      </c>
      <c r="EI234" s="7">
        <f t="shared" ca="1" si="1049"/>
        <v>0</v>
      </c>
      <c r="EJ234" s="7">
        <f t="shared" ca="1" si="1050"/>
        <v>0</v>
      </c>
      <c r="EK234" s="7" t="str">
        <f ca="1">IFERROR(IF(EK233+EJ234&gt;EL$4,EK233,EK233+EJ234),"")</f>
        <v/>
      </c>
      <c r="EL234" s="7">
        <f t="shared" ca="1" si="1223"/>
        <v>0</v>
      </c>
      <c r="EM234" s="7">
        <f t="shared" ca="1" si="1051"/>
        <v>0.85351443169092311</v>
      </c>
      <c r="EN234" s="7">
        <f t="shared" ca="1" si="1052"/>
        <v>-0.39197597015246155</v>
      </c>
      <c r="EO234" s="7">
        <f t="shared" ca="1" si="1053"/>
        <v>0</v>
      </c>
      <c r="EP234" s="7">
        <f t="shared" ca="1" si="1054"/>
        <v>0</v>
      </c>
      <c r="EQ234" s="7" t="str">
        <f ca="1">IFERROR(IF(EQ233+EP234&gt;ER$4,EQ233,EQ233+EP234),"")</f>
        <v/>
      </c>
      <c r="ER234" s="7">
        <f t="shared" ca="1" si="1224"/>
        <v>0</v>
      </c>
      <c r="ES234" s="7">
        <f t="shared" ca="1" si="1055"/>
        <v>0.17896053291223035</v>
      </c>
      <c r="ET234" s="7">
        <f t="shared" ca="1" si="1056"/>
        <v>0.28257792862623121</v>
      </c>
      <c r="EU234" s="7">
        <f t="shared" ca="1" si="1057"/>
        <v>1</v>
      </c>
      <c r="EV234" s="7" t="str">
        <f t="shared" ca="1" si="1058"/>
        <v>5</v>
      </c>
      <c r="EW234" s="7" t="str">
        <f ca="1">IFERROR(IF(EW233+EV234&gt;EX$4,EW233,EW233+EV234),"")</f>
        <v/>
      </c>
      <c r="EX234" s="7">
        <f t="shared" ca="1" si="1225"/>
        <v>0</v>
      </c>
      <c r="EY234" s="7">
        <f t="shared" ca="1" si="1059"/>
        <v>0.29980962934217259</v>
      </c>
      <c r="EZ234" s="7">
        <f t="shared" ca="1" si="1060"/>
        <v>0.16172883219628897</v>
      </c>
      <c r="FA234" s="7">
        <f t="shared" ca="1" si="1061"/>
        <v>1</v>
      </c>
      <c r="FB234" s="7" t="str">
        <f t="shared" ca="1" si="1062"/>
        <v>5</v>
      </c>
      <c r="FC234" s="7" t="str">
        <f ca="1">IFERROR(IF(FC233+FB234&gt;FD$4,FC233,FC233+FB234),"")</f>
        <v/>
      </c>
      <c r="FD234" s="7">
        <f t="shared" ca="1" si="1226"/>
        <v>0</v>
      </c>
      <c r="FE234" s="7">
        <f t="shared" ca="1" si="1063"/>
        <v>0.36269367548106468</v>
      </c>
      <c r="FF234" s="7">
        <f t="shared" ca="1" si="1064"/>
        <v>9.8844786057396883E-2</v>
      </c>
      <c r="FG234" s="7">
        <f t="shared" ca="1" si="1065"/>
        <v>1</v>
      </c>
      <c r="FH234" s="7" t="str">
        <f t="shared" ca="1" si="1066"/>
        <v>5</v>
      </c>
      <c r="FI234" s="7" t="str">
        <f ca="1">IFERROR(IF(FI233+FH234&gt;FJ$4,FI233,FI233+FH234),"")</f>
        <v/>
      </c>
      <c r="FJ234" s="7">
        <f t="shared" ca="1" si="1227"/>
        <v>0</v>
      </c>
      <c r="FK234" s="7">
        <f t="shared" ca="1" si="1067"/>
        <v>0.46106640006181254</v>
      </c>
      <c r="FL234" s="7">
        <f t="shared" ca="1" si="1068"/>
        <v>4.7206147664902165E-4</v>
      </c>
      <c r="FM234" s="7">
        <f t="shared" ca="1" si="1069"/>
        <v>1</v>
      </c>
      <c r="FN234" s="7" t="str">
        <f t="shared" ca="1" si="1070"/>
        <v>5</v>
      </c>
      <c r="FO234" s="7" t="str">
        <f ca="1">IFERROR(IF(FO233+FN234&gt;FP$4,FO233,FO233+FN234),"")</f>
        <v/>
      </c>
      <c r="FP234" s="7">
        <f t="shared" ca="1" si="1228"/>
        <v>0</v>
      </c>
      <c r="FQ234" s="7">
        <f t="shared" ca="1" si="1071"/>
        <v>0.78689656759531523</v>
      </c>
      <c r="FR234" s="7">
        <f t="shared" ca="1" si="1072"/>
        <v>-0.32535810605685367</v>
      </c>
      <c r="FS234" s="7">
        <f t="shared" ca="1" si="1073"/>
        <v>0</v>
      </c>
      <c r="FT234" s="7">
        <f t="shared" ca="1" si="1074"/>
        <v>0</v>
      </c>
      <c r="FU234" s="7" t="str">
        <f ca="1">IFERROR(IF(FU233+FT234&gt;FV$4,FU233,FU233+FT234),"")</f>
        <v/>
      </c>
      <c r="FV234" s="7">
        <f t="shared" ca="1" si="1229"/>
        <v>0</v>
      </c>
      <c r="FW234" s="7">
        <f t="shared" ca="1" si="1075"/>
        <v>0.38639856851915411</v>
      </c>
      <c r="FX234" s="7">
        <f t="shared" ca="1" si="1076"/>
        <v>7.5139893019307458E-2</v>
      </c>
      <c r="FY234" s="7">
        <f t="shared" ca="1" si="1077"/>
        <v>1</v>
      </c>
      <c r="FZ234" s="7" t="str">
        <f t="shared" ca="1" si="1078"/>
        <v>5</v>
      </c>
      <c r="GA234" s="7" t="str">
        <f ca="1">IFERROR(IF(GA233+FZ234&gt;GB$4,GA233,GA233+FZ234),"")</f>
        <v/>
      </c>
      <c r="GB234" s="7">
        <f t="shared" ca="1" si="1230"/>
        <v>0</v>
      </c>
      <c r="GC234" s="7">
        <f t="shared" ca="1" si="1079"/>
        <v>0.53426640035658302</v>
      </c>
      <c r="GD234" s="7">
        <f t="shared" ca="1" si="1080"/>
        <v>-7.2727938818121451E-2</v>
      </c>
      <c r="GE234" s="7">
        <f t="shared" ca="1" si="1081"/>
        <v>0</v>
      </c>
      <c r="GF234" s="7">
        <f t="shared" ca="1" si="1082"/>
        <v>0</v>
      </c>
      <c r="GG234" s="7" t="str">
        <f ca="1">IFERROR(IF(GG233+GF234&gt;GH$4,GG233,GG233+GF234),"")</f>
        <v/>
      </c>
      <c r="GH234" s="7">
        <f t="shared" ca="1" si="1231"/>
        <v>0</v>
      </c>
      <c r="GI234" s="7">
        <f t="shared" ca="1" si="1083"/>
        <v>0.77539439024497248</v>
      </c>
      <c r="GJ234" s="7">
        <f t="shared" ca="1" si="1084"/>
        <v>-0.31385592870651091</v>
      </c>
      <c r="GK234" s="7">
        <f t="shared" ca="1" si="1085"/>
        <v>0</v>
      </c>
      <c r="GL234" s="7">
        <f t="shared" ca="1" si="1086"/>
        <v>0</v>
      </c>
      <c r="GM234" s="7" t="str">
        <f ca="1">IFERROR(IF(GM233+GL234&gt;GN$4,GM233,GM233+GL234),"")</f>
        <v/>
      </c>
      <c r="GN234" s="7">
        <f t="shared" ca="1" si="1232"/>
        <v>0</v>
      </c>
      <c r="GO234" s="7">
        <f t="shared" ca="1" si="1087"/>
        <v>0.92011996338975655</v>
      </c>
      <c r="GP234" s="7">
        <f t="shared" ca="1" si="1088"/>
        <v>-0.45858150185129498</v>
      </c>
      <c r="GQ234" s="7">
        <f t="shared" ca="1" si="1089"/>
        <v>0</v>
      </c>
      <c r="GR234" s="7">
        <f t="shared" ca="1" si="1090"/>
        <v>0</v>
      </c>
      <c r="GS234" s="7" t="str">
        <f ca="1">IFERROR(IF(GS233+GR234&gt;GT$4,GS233,GS233+GR234),"")</f>
        <v/>
      </c>
      <c r="GT234" s="7">
        <f t="shared" ca="1" si="1233"/>
        <v>0</v>
      </c>
      <c r="GU234" s="7">
        <f t="shared" ca="1" si="1091"/>
        <v>0.65448225048853337</v>
      </c>
      <c r="GV234" s="7">
        <f t="shared" ca="1" si="1092"/>
        <v>-0.1929437889500718</v>
      </c>
      <c r="GW234" s="7">
        <f t="shared" ca="1" si="1093"/>
        <v>0</v>
      </c>
      <c r="GX234" s="7">
        <f t="shared" ca="1" si="1094"/>
        <v>0</v>
      </c>
      <c r="GY234" s="7" t="str">
        <f ca="1">IFERROR(IF(GY233+GX234&gt;GZ$4,GY233,GY233+GX234),"")</f>
        <v/>
      </c>
      <c r="GZ234" s="7">
        <f t="shared" ca="1" si="1234"/>
        <v>0</v>
      </c>
      <c r="HA234" s="7">
        <f t="shared" ca="1" si="1095"/>
        <v>0.83525388770299036</v>
      </c>
      <c r="HB234" s="7">
        <f t="shared" ca="1" si="1096"/>
        <v>-0.3737154261645288</v>
      </c>
      <c r="HC234" s="7">
        <f t="shared" ca="1" si="1097"/>
        <v>0</v>
      </c>
      <c r="HD234" s="7">
        <f t="shared" ca="1" si="1098"/>
        <v>0</v>
      </c>
      <c r="HE234" s="7" t="str">
        <f ca="1">IFERROR(IF(HE233+HD234&gt;HF$4,HE233,HE233+HD234),"")</f>
        <v/>
      </c>
      <c r="HF234" s="7">
        <f t="shared" ca="1" si="1235"/>
        <v>0</v>
      </c>
      <c r="HG234" s="7">
        <f t="shared" ca="1" si="1099"/>
        <v>0.69326791735247428</v>
      </c>
      <c r="HH234" s="7">
        <f t="shared" ca="1" si="1100"/>
        <v>-0.23172945581401272</v>
      </c>
      <c r="HI234" s="7">
        <f t="shared" ca="1" si="1101"/>
        <v>0</v>
      </c>
      <c r="HJ234" s="7">
        <f t="shared" ca="1" si="1102"/>
        <v>0</v>
      </c>
      <c r="HK234" s="7" t="str">
        <f ca="1">IFERROR(IF(HK233+HJ234&gt;HL$4,HK233,HK233+HJ234),"")</f>
        <v/>
      </c>
      <c r="HL234" s="7">
        <f t="shared" ca="1" si="1236"/>
        <v>0</v>
      </c>
      <c r="HM234" s="7">
        <f t="shared" ca="1" si="1103"/>
        <v>5.5976934271178114E-2</v>
      </c>
      <c r="HN234" s="7">
        <f t="shared" ca="1" si="1104"/>
        <v>0.40556152726728345</v>
      </c>
      <c r="HO234" s="7">
        <f t="shared" ca="1" si="1105"/>
        <v>1</v>
      </c>
      <c r="HP234" s="7" t="str">
        <f t="shared" ca="1" si="1106"/>
        <v>5</v>
      </c>
      <c r="HQ234" s="7" t="str">
        <f ca="1">IFERROR(IF(HQ233+HP234&gt;HR$4,HQ233,HQ233+HP234),"")</f>
        <v/>
      </c>
      <c r="HR234" s="7">
        <f t="shared" ca="1" si="1237"/>
        <v>0</v>
      </c>
      <c r="HS234" s="7">
        <f t="shared" ca="1" si="1107"/>
        <v>0.34231145570196286</v>
      </c>
      <c r="HT234" s="7">
        <f t="shared" ca="1" si="1108"/>
        <v>0.1192270058364987</v>
      </c>
      <c r="HU234" s="7">
        <f t="shared" ca="1" si="1109"/>
        <v>1</v>
      </c>
      <c r="HV234" s="7" t="str">
        <f t="shared" ca="1" si="1110"/>
        <v>5</v>
      </c>
      <c r="HW234" s="7" t="str">
        <f ca="1">IFERROR(IF(HW233+HV234&gt;HX$4,HW233,HW233+HV234),"")</f>
        <v/>
      </c>
      <c r="HX234" s="7">
        <f t="shared" ca="1" si="1238"/>
        <v>0</v>
      </c>
      <c r="HY234" s="7">
        <f t="shared" ca="1" si="1111"/>
        <v>0.32590237693286928</v>
      </c>
      <c r="HZ234" s="7">
        <f t="shared" ca="1" si="1112"/>
        <v>0.13563608460559229</v>
      </c>
      <c r="IA234" s="7">
        <f t="shared" ca="1" si="1113"/>
        <v>1</v>
      </c>
      <c r="IB234" s="7" t="str">
        <f t="shared" ca="1" si="1114"/>
        <v>5</v>
      </c>
      <c r="IC234" s="7" t="str">
        <f ca="1">IFERROR(IF(IC233+IB234&gt;ID$4,IC233,IC233+IB234),"")</f>
        <v/>
      </c>
      <c r="ID234" s="7">
        <f t="shared" ca="1" si="1239"/>
        <v>0</v>
      </c>
      <c r="IE234" s="7">
        <f t="shared" ca="1" si="1115"/>
        <v>0.31120360478397779</v>
      </c>
      <c r="IF234" s="7">
        <f t="shared" ca="1" si="1116"/>
        <v>0.15033485675448377</v>
      </c>
      <c r="IG234" s="7">
        <f t="shared" ca="1" si="1117"/>
        <v>1</v>
      </c>
      <c r="IH234" s="7" t="str">
        <f t="shared" ca="1" si="1118"/>
        <v>5</v>
      </c>
      <c r="II234" s="7" t="str">
        <f ca="1">IFERROR(IF(II233+IH234&gt;IJ$4,II233,II233+IH234),"")</f>
        <v/>
      </c>
      <c r="IJ234" s="7">
        <f t="shared" ca="1" si="1240"/>
        <v>0</v>
      </c>
      <c r="IK234" s="7">
        <f t="shared" ca="1" si="1119"/>
        <v>0.12219310560368601</v>
      </c>
      <c r="IL234" s="7">
        <f t="shared" ca="1" si="1120"/>
        <v>0.33934535593477555</v>
      </c>
      <c r="IM234" s="7">
        <f t="shared" ca="1" si="1121"/>
        <v>1</v>
      </c>
      <c r="IN234" s="7" t="str">
        <f t="shared" ca="1" si="1122"/>
        <v>5</v>
      </c>
      <c r="IO234" s="7" t="str">
        <f ca="1">IFERROR(IF(IO233+IN234&gt;IP$4,IO233,IO233+IN234),"")</f>
        <v/>
      </c>
      <c r="IP234" s="7">
        <f t="shared" ca="1" si="1241"/>
        <v>0</v>
      </c>
      <c r="IQ234" s="7">
        <f t="shared" ca="1" si="1123"/>
        <v>4.087221500024496E-2</v>
      </c>
      <c r="IR234" s="7">
        <f t="shared" ca="1" si="1124"/>
        <v>0.4206662465382166</v>
      </c>
      <c r="IS234" s="7">
        <f t="shared" ca="1" si="1125"/>
        <v>1</v>
      </c>
      <c r="IT234" s="7" t="str">
        <f t="shared" ca="1" si="1126"/>
        <v>5</v>
      </c>
      <c r="IU234" s="7" t="str">
        <f ca="1">IFERROR(IF(IU233+IT234&gt;IV$4,IU233,IU233+IT234),"")</f>
        <v/>
      </c>
      <c r="IV234" s="7">
        <f t="shared" ca="1" si="1242"/>
        <v>0</v>
      </c>
      <c r="IW234" s="7">
        <f t="shared" ca="1" si="1127"/>
        <v>0.44076302871716699</v>
      </c>
      <c r="IX234" s="7">
        <f t="shared" ca="1" si="1128"/>
        <v>2.077543282129457E-2</v>
      </c>
      <c r="IY234" s="7">
        <f t="shared" ca="1" si="1129"/>
        <v>1</v>
      </c>
      <c r="IZ234" s="7" t="str">
        <f t="shared" ca="1" si="1130"/>
        <v>5</v>
      </c>
      <c r="JA234" s="7" t="str">
        <f ca="1">IFERROR(IF(JA233+IZ234&gt;JB$4,JA233,JA233+IZ234),"")</f>
        <v/>
      </c>
      <c r="JB234" s="7">
        <f t="shared" ca="1" si="1243"/>
        <v>0</v>
      </c>
      <c r="JC234" s="7">
        <f t="shared" ca="1" si="1131"/>
        <v>0.3383478790981006</v>
      </c>
      <c r="JD234" s="7">
        <f t="shared" ca="1" si="1132"/>
        <v>0.12319058244036096</v>
      </c>
      <c r="JE234" s="7">
        <f t="shared" ca="1" si="1133"/>
        <v>1</v>
      </c>
      <c r="JF234" s="7" t="str">
        <f t="shared" ca="1" si="1134"/>
        <v>5</v>
      </c>
      <c r="JG234" s="7" t="str">
        <f ca="1">IFERROR(IF(JG233+JF234&gt;JH$4,JG233,JG233+JF234),"")</f>
        <v/>
      </c>
      <c r="JH234" s="7">
        <f t="shared" ca="1" si="1244"/>
        <v>0</v>
      </c>
      <c r="JI234" s="7">
        <f t="shared" ca="1" si="1135"/>
        <v>0.84513586522222739</v>
      </c>
      <c r="JJ234" s="7">
        <f t="shared" ca="1" si="1136"/>
        <v>-0.38359740368376583</v>
      </c>
      <c r="JK234" s="7">
        <f t="shared" ca="1" si="1137"/>
        <v>0</v>
      </c>
      <c r="JL234" s="7">
        <f t="shared" ca="1" si="1138"/>
        <v>0</v>
      </c>
      <c r="JM234" s="7" t="str">
        <f ca="1">IFERROR(IF(JM233+JL234&gt;JN$4,JM233,JM233+JL234),"")</f>
        <v/>
      </c>
      <c r="JN234" s="7">
        <f t="shared" ca="1" si="1245"/>
        <v>0</v>
      </c>
      <c r="JO234" s="7">
        <f t="shared" ca="1" si="1139"/>
        <v>0.62902272791808489</v>
      </c>
      <c r="JP234" s="7">
        <f t="shared" ca="1" si="1140"/>
        <v>-0.16748426637962333</v>
      </c>
      <c r="JQ234" s="7">
        <f t="shared" ca="1" si="1141"/>
        <v>0</v>
      </c>
      <c r="JR234" s="7">
        <f t="shared" ca="1" si="1142"/>
        <v>0</v>
      </c>
      <c r="JS234" s="7" t="str">
        <f ca="1">IFERROR(IF(JS233+JR234&gt;JT$4,JS233,JS233+JR234),"")</f>
        <v/>
      </c>
      <c r="JT234" s="7">
        <f t="shared" ca="1" si="1246"/>
        <v>0</v>
      </c>
      <c r="JU234" s="7">
        <f t="shared" ca="1" si="1143"/>
        <v>0.96947292227887927</v>
      </c>
      <c r="JV234" s="7">
        <f t="shared" ca="1" si="1144"/>
        <v>-0.5079344607404177</v>
      </c>
      <c r="JW234" s="7">
        <f t="shared" ca="1" si="1145"/>
        <v>0</v>
      </c>
      <c r="JX234" s="7">
        <f t="shared" ca="1" si="1146"/>
        <v>0</v>
      </c>
      <c r="JY234" s="7" t="str">
        <f ca="1">IFERROR(IF(JY233+JX234&gt;JZ$4,JY233,JY233+JX234),"")</f>
        <v/>
      </c>
      <c r="JZ234" s="7">
        <f t="shared" ca="1" si="1247"/>
        <v>0</v>
      </c>
      <c r="KA234" s="7">
        <f t="shared" ca="1" si="1147"/>
        <v>0.76960543033220818</v>
      </c>
      <c r="KB234" s="7">
        <f t="shared" ca="1" si="1148"/>
        <v>-0.30806696879374662</v>
      </c>
      <c r="KC234" s="7">
        <f t="shared" ca="1" si="1149"/>
        <v>0</v>
      </c>
      <c r="KD234" s="7">
        <f t="shared" ca="1" si="1150"/>
        <v>0</v>
      </c>
      <c r="KE234" s="7" t="str">
        <f ca="1">IFERROR(IF(KE233+KD234&gt;KF$4,KE233,KE233+KD234),"")</f>
        <v/>
      </c>
      <c r="KF234" s="7">
        <f t="shared" ca="1" si="1248"/>
        <v>0</v>
      </c>
      <c r="KG234" s="7">
        <f t="shared" ca="1" si="1151"/>
        <v>0.8801175446718501</v>
      </c>
      <c r="KH234" s="7">
        <f t="shared" ca="1" si="1152"/>
        <v>-0.41857908313338854</v>
      </c>
      <c r="KI234" s="7">
        <f t="shared" ca="1" si="1153"/>
        <v>0</v>
      </c>
      <c r="KJ234" s="7">
        <f t="shared" ca="1" si="1154"/>
        <v>0</v>
      </c>
      <c r="KK234" s="7" t="str">
        <f ca="1">IFERROR(IF(KK233+KJ234&gt;KL$4,KK233,KK233+KJ234),"")</f>
        <v/>
      </c>
      <c r="KL234" s="7">
        <f t="shared" ca="1" si="1249"/>
        <v>0</v>
      </c>
      <c r="KM234" s="7">
        <f t="shared" ca="1" si="1155"/>
        <v>0.67959647836471426</v>
      </c>
      <c r="KN234" s="7">
        <f t="shared" ca="1" si="1156"/>
        <v>-0.2180580168262527</v>
      </c>
      <c r="KO234" s="7">
        <f t="shared" ca="1" si="1157"/>
        <v>0</v>
      </c>
      <c r="KP234" s="7">
        <f t="shared" ca="1" si="1158"/>
        <v>0</v>
      </c>
      <c r="KQ234" s="7" t="str">
        <f ca="1">IFERROR(IF(KQ233+KP234&gt;KR$4,KQ233,KQ233+KP234),"")</f>
        <v/>
      </c>
      <c r="KR234" s="7">
        <f t="shared" ca="1" si="1250"/>
        <v>0</v>
      </c>
      <c r="KS234" s="7">
        <f t="shared" ca="1" si="1159"/>
        <v>0.41251802049701602</v>
      </c>
      <c r="KT234" s="7">
        <f t="shared" ca="1" si="1160"/>
        <v>4.9020441041445539E-2</v>
      </c>
      <c r="KU234" s="7">
        <f t="shared" ca="1" si="1161"/>
        <v>1</v>
      </c>
      <c r="KV234" s="7" t="str">
        <f t="shared" ca="1" si="1162"/>
        <v>5</v>
      </c>
      <c r="KW234" s="7" t="str">
        <f ca="1">IFERROR(IF(KW233+KV234&gt;KX$4,KW233,KW233+KV234),"")</f>
        <v/>
      </c>
      <c r="KX234" s="7">
        <f t="shared" ca="1" si="1251"/>
        <v>0</v>
      </c>
      <c r="KY234" s="7">
        <f t="shared" ca="1" si="1163"/>
        <v>0.79581757818657306</v>
      </c>
      <c r="KZ234" s="7">
        <f t="shared" ca="1" si="1164"/>
        <v>-0.3342791166481115</v>
      </c>
      <c r="LA234" s="7">
        <f t="shared" ca="1" si="1165"/>
        <v>0</v>
      </c>
      <c r="LB234" s="7">
        <f t="shared" ca="1" si="1166"/>
        <v>0</v>
      </c>
      <c r="LC234" s="7" t="str">
        <f ca="1">IFERROR(IF(LC233+LB234&gt;LD$4,LC233,LC233+LB234),"")</f>
        <v/>
      </c>
      <c r="LD234" s="7">
        <f t="shared" ca="1" si="1252"/>
        <v>0</v>
      </c>
      <c r="LE234" s="7">
        <f t="shared" ca="1" si="1167"/>
        <v>0.16145923462763057</v>
      </c>
      <c r="LF234" s="7">
        <f t="shared" ca="1" si="1168"/>
        <v>0.300079226910831</v>
      </c>
      <c r="LG234" s="7">
        <f t="shared" ca="1" si="1169"/>
        <v>1</v>
      </c>
      <c r="LH234" s="7" t="str">
        <f t="shared" ca="1" si="1170"/>
        <v>5</v>
      </c>
      <c r="LI234" s="7" t="str">
        <f ca="1">IFERROR(IF(LI233+LH234&gt;LJ$4,LI233,LI233+LH234),"")</f>
        <v/>
      </c>
      <c r="LJ234" s="7">
        <f t="shared" ca="1" si="1253"/>
        <v>0</v>
      </c>
      <c r="LK234" s="7">
        <f t="shared" ca="1" si="1171"/>
        <v>0.17491693648768858</v>
      </c>
      <c r="LL234" s="7">
        <f t="shared" ca="1" si="1172"/>
        <v>0.28662152505077299</v>
      </c>
      <c r="LM234" s="7">
        <f t="shared" ca="1" si="1173"/>
        <v>1</v>
      </c>
      <c r="LN234" s="7" t="str">
        <f t="shared" ca="1" si="1174"/>
        <v>5</v>
      </c>
      <c r="LO234" s="7" t="str">
        <f ca="1">IFERROR(IF(LO233+LN234&gt;LP$4,LO233,LO233+LN234),"")</f>
        <v/>
      </c>
      <c r="LP234" s="7">
        <f t="shared" ca="1" si="1254"/>
        <v>0</v>
      </c>
      <c r="LQ234" s="7">
        <f t="shared" ca="1" si="1175"/>
        <v>0.7445138313933316</v>
      </c>
      <c r="LR234" s="7">
        <f t="shared" ca="1" si="1176"/>
        <v>-0.28297536985487004</v>
      </c>
      <c r="LS234" s="7">
        <f t="shared" ca="1" si="1177"/>
        <v>0</v>
      </c>
      <c r="LT234" s="7">
        <f t="shared" ca="1" si="1178"/>
        <v>0</v>
      </c>
      <c r="LU234" s="7" t="str">
        <f ca="1">IFERROR(IF(LU233+LT234&gt;LV$4,LU233,LU233+LT234),"")</f>
        <v/>
      </c>
      <c r="LV234" s="7">
        <f t="shared" ca="1" si="1255"/>
        <v>0</v>
      </c>
      <c r="LW234" s="7">
        <f t="shared" ca="1" si="1179"/>
        <v>0.19985646386376543</v>
      </c>
      <c r="LX234" s="7">
        <f t="shared" ca="1" si="1180"/>
        <v>0.26168199767469613</v>
      </c>
      <c r="LY234" s="7">
        <f t="shared" ca="1" si="1181"/>
        <v>1</v>
      </c>
      <c r="LZ234" s="7" t="str">
        <f t="shared" ca="1" si="1182"/>
        <v>5</v>
      </c>
      <c r="MA234" s="7" t="str">
        <f ca="1">IFERROR(IF(MA233+LZ234&gt;MB$4,MA233,MA233+LZ234),"")</f>
        <v/>
      </c>
      <c r="MB234" s="7">
        <f t="shared" ca="1" si="1256"/>
        <v>0</v>
      </c>
      <c r="MC234" s="7">
        <f t="shared" ca="1" si="1183"/>
        <v>0.2393763592275352</v>
      </c>
      <c r="MD234" s="7">
        <f t="shared" ca="1" si="1184"/>
        <v>0.22216210231092637</v>
      </c>
      <c r="ME234" s="7">
        <f t="shared" ca="1" si="1185"/>
        <v>1</v>
      </c>
      <c r="MF234" s="7" t="str">
        <f t="shared" ca="1" si="1186"/>
        <v>5</v>
      </c>
      <c r="MG234" s="7" t="str">
        <f ca="1">IFERROR(IF(MG233+MF234&gt;MH$4,MG233,MG233+MF234),"")</f>
        <v/>
      </c>
      <c r="MH234" s="7">
        <f t="shared" ca="1" si="1257"/>
        <v>0</v>
      </c>
      <c r="MI234" s="7">
        <f t="shared" ca="1" si="1187"/>
        <v>0.83217506695227239</v>
      </c>
      <c r="MJ234" s="7">
        <f t="shared" ca="1" si="1188"/>
        <v>-0.37063660541381083</v>
      </c>
      <c r="MK234" s="7">
        <f t="shared" ca="1" si="1189"/>
        <v>0</v>
      </c>
      <c r="ML234" s="7">
        <f t="shared" ca="1" si="1190"/>
        <v>0</v>
      </c>
      <c r="MM234" s="7" t="str">
        <f ca="1">IFERROR(IF(MM233+ML234&gt;MN$4,MM233,MM233+ML234),"")</f>
        <v/>
      </c>
      <c r="MN234" s="7">
        <f t="shared" ca="1" si="1258"/>
        <v>0</v>
      </c>
      <c r="MO234" s="7">
        <f t="shared" ca="1" si="1191"/>
        <v>0.91828765565920623</v>
      </c>
      <c r="MP234" s="7">
        <f t="shared" ca="1" si="1192"/>
        <v>-0.45674919412074466</v>
      </c>
      <c r="MQ234" s="7">
        <f t="shared" ca="1" si="1193"/>
        <v>0</v>
      </c>
      <c r="MR234" s="7">
        <f t="shared" ca="1" si="1194"/>
        <v>0</v>
      </c>
      <c r="MS234" s="7" t="str">
        <f ca="1">IFERROR(IF(MS233+MR234&gt;MT$4,MS233,MS233+MR234),"")</f>
        <v/>
      </c>
      <c r="MT234" s="7">
        <f t="shared" ca="1" si="1259"/>
        <v>0</v>
      </c>
      <c r="MU234" s="7">
        <f t="shared" ca="1" si="1195"/>
        <v>0.58520900044079771</v>
      </c>
      <c r="MV234" s="7">
        <f t="shared" ca="1" si="1196"/>
        <v>-0.12367053890233615</v>
      </c>
      <c r="MW234" s="7">
        <f t="shared" ca="1" si="1197"/>
        <v>0</v>
      </c>
      <c r="MX234" s="7">
        <f t="shared" ca="1" si="1198"/>
        <v>0</v>
      </c>
      <c r="MY234" s="7" t="str">
        <f ca="1">IFERROR(IF(MY233+MX234&gt;MZ$4,MY233,MY233+MX234),"")</f>
        <v/>
      </c>
      <c r="MZ234" s="7">
        <f t="shared" ca="1" si="1260"/>
        <v>0</v>
      </c>
      <c r="NA234" s="7">
        <f t="shared" ca="1" si="1199"/>
        <v>0.50732740267066967</v>
      </c>
      <c r="NB234" s="7">
        <f t="shared" ca="1" si="1200"/>
        <v>-4.5788941132208105E-2</v>
      </c>
      <c r="NC234" s="7">
        <f t="shared" ca="1" si="1201"/>
        <v>0</v>
      </c>
      <c r="ND234" s="7">
        <f t="shared" ca="1" si="1202"/>
        <v>0</v>
      </c>
      <c r="NE234" s="7" t="str">
        <f ca="1">IFERROR(IF(NE233+ND234&gt;NF$4,NE233,NE233+ND234),"")</f>
        <v/>
      </c>
      <c r="NF234" s="7">
        <f t="shared" ca="1" si="1261"/>
        <v>0</v>
      </c>
      <c r="NG234" s="7">
        <f t="shared" ca="1" si="1203"/>
        <v>0.28114212874108047</v>
      </c>
      <c r="NH234" s="7">
        <f t="shared" ca="1" si="1204"/>
        <v>0.1803963327973811</v>
      </c>
      <c r="NI234" s="7">
        <f t="shared" ca="1" si="1205"/>
        <v>1</v>
      </c>
      <c r="NJ234" s="7" t="str">
        <f t="shared" ca="1" si="1206"/>
        <v>5</v>
      </c>
      <c r="NK234" s="7" t="str">
        <f ca="1">IFERROR(IF(NK233+NJ234&gt;NL$4,NK233,NK233+NJ234),"")</f>
        <v/>
      </c>
      <c r="NL234" s="7">
        <f t="shared" ca="1" si="1262"/>
        <v>0</v>
      </c>
      <c r="NM234" s="7">
        <f t="shared" ca="1" si="1207"/>
        <v>0.74651180587248367</v>
      </c>
      <c r="NN234" s="7">
        <f t="shared" ca="1" si="1208"/>
        <v>-0.28497334433402211</v>
      </c>
      <c r="NO234" s="7">
        <f t="shared" ca="1" si="1209"/>
        <v>0</v>
      </c>
      <c r="NP234" s="7">
        <f t="shared" ca="1" si="1210"/>
        <v>0</v>
      </c>
      <c r="NQ234" s="7" t="str">
        <f ca="1">IFERROR(IF(NQ233+NP234&gt;NR$4,NQ233,NQ233+NP234),"")</f>
        <v/>
      </c>
      <c r="NR234" s="7">
        <f t="shared" ca="1" si="1263"/>
        <v>0</v>
      </c>
      <c r="NT234">
        <v>236</v>
      </c>
      <c r="NU234" s="7" t="s">
        <v>19</v>
      </c>
      <c r="NV234" s="7" t="str">
        <f t="shared" ca="1" si="967"/>
        <v/>
      </c>
      <c r="NW234" s="7" t="str">
        <f t="shared" ca="1" si="961"/>
        <v/>
      </c>
      <c r="NX234" t="str">
        <f ca="1">IFERROR(VLOOKUP(NT234,$K$3:$AK$568,8,FALSE),"")</f>
        <v/>
      </c>
      <c r="NY234" t="str">
        <f ca="1">IFERROR(VLOOKUP(NT234,$K$3:$AK$568,9,FALSE),"")</f>
        <v/>
      </c>
      <c r="NZ234" s="7" t="str">
        <f ca="1">IFERROR(VLOOKUP(NT234,$K$3:$AK$568,27,FALSE),"")</f>
        <v/>
      </c>
      <c r="OB234">
        <v>236</v>
      </c>
      <c r="OC234" s="7" t="s">
        <v>19</v>
      </c>
      <c r="OD234" t="e">
        <f t="shared" ca="1" si="968"/>
        <v>#N/A</v>
      </c>
      <c r="OE234" s="7" t="str">
        <f t="shared" ca="1" si="969"/>
        <v/>
      </c>
      <c r="OF234" s="7" t="str">
        <f t="shared" ca="1" si="970"/>
        <v/>
      </c>
      <c r="OG234" t="str">
        <f t="shared" ca="1" si="971"/>
        <v/>
      </c>
      <c r="OI234">
        <v>236</v>
      </c>
      <c r="OJ234" s="7" t="s">
        <v>19</v>
      </c>
      <c r="OK234" s="7" t="str">
        <f t="shared" ca="1" si="972"/>
        <v/>
      </c>
      <c r="OL234" s="7" t="str">
        <f t="shared" ca="1" si="973"/>
        <v/>
      </c>
      <c r="OM234" t="str">
        <f ca="1">IFERROR(VLOOKUP(OI234,$L$3:$AK$568,7,FALSE),"")</f>
        <v/>
      </c>
      <c r="ON234" t="str">
        <f ca="1">IFERROR(VLOOKUP(OI234,$L$3:$AK$568,8,FALSE),"")</f>
        <v/>
      </c>
      <c r="OO234" s="7" t="str">
        <f ca="1">IFERROR(VLOOKUP(OI234,$L$3:$AK$568,26,FALSE),"")</f>
        <v/>
      </c>
      <c r="OQ234">
        <v>236</v>
      </c>
      <c r="OR234" s="7" t="s">
        <v>19</v>
      </c>
      <c r="OS234" t="e">
        <f t="shared" ca="1" si="974"/>
        <v>#N/A</v>
      </c>
      <c r="OT234" s="7" t="str">
        <f t="shared" ca="1" si="975"/>
        <v/>
      </c>
      <c r="OU234" s="7" t="str">
        <f t="shared" ca="1" si="976"/>
        <v/>
      </c>
      <c r="OV234" t="str">
        <f t="shared" ca="1" si="977"/>
        <v/>
      </c>
      <c r="OX234">
        <v>236</v>
      </c>
      <c r="OY234" s="7" t="s">
        <v>19</v>
      </c>
      <c r="OZ234" s="7" t="str">
        <f t="shared" ca="1" si="978"/>
        <v/>
      </c>
      <c r="PA234" s="7" t="str">
        <f t="shared" ca="1" si="979"/>
        <v/>
      </c>
      <c r="PB234" t="str">
        <f ca="1">IFERROR(VLOOKUP(OX234,$M$3:$AK$568,6,FALSE),"")</f>
        <v/>
      </c>
      <c r="PC234" t="str">
        <f ca="1">IFERROR(VLOOKUP(OX234,$M$3:$AK$568,7,FALSE),"")</f>
        <v/>
      </c>
      <c r="PD234" s="7" t="str">
        <f ca="1">IFERROR(VLOOKUP(OX234,$M$3:$AK$568,25,FALSE),"")</f>
        <v/>
      </c>
      <c r="PF234">
        <v>236</v>
      </c>
      <c r="PG234" s="7" t="s">
        <v>19</v>
      </c>
      <c r="PH234" t="e">
        <f t="shared" ca="1" si="980"/>
        <v>#N/A</v>
      </c>
      <c r="PI234" s="7" t="str">
        <f t="shared" ca="1" si="981"/>
        <v/>
      </c>
      <c r="PJ234" s="7" t="str">
        <f t="shared" ca="1" si="982"/>
        <v/>
      </c>
      <c r="PK234" t="str">
        <f t="shared" ca="1" si="983"/>
        <v/>
      </c>
      <c r="PM234">
        <v>236</v>
      </c>
      <c r="PN234" s="7" t="s">
        <v>19</v>
      </c>
      <c r="PO234" s="202" t="str">
        <f t="shared" ca="1" si="984"/>
        <v/>
      </c>
      <c r="PP234" s="7" t="str">
        <f t="shared" ca="1" si="985"/>
        <v/>
      </c>
      <c r="PQ234" t="str">
        <f ca="1">IFERROR(VLOOKUP(PM234,$G$325:$R$409,12,FALSE),"")</f>
        <v/>
      </c>
      <c r="PR234" t="e">
        <f ca="1">VLOOKUP(PM234,$G$324:$Q$409,11,FALSE)</f>
        <v>#N/A</v>
      </c>
      <c r="PS234" s="7" t="str">
        <f ca="1">VLOOKUP(PQ234,$R$325:$Y$409,8,FALSE)</f>
        <v>- -</v>
      </c>
      <c r="PT234" s="7">
        <f ca="1">ReSt</f>
        <v>-4</v>
      </c>
      <c r="PU234" s="7" t="e">
        <f t="shared" ca="1" si="986"/>
        <v>#N/A</v>
      </c>
      <c r="PV234" s="7" t="e">
        <f t="shared" ca="1" si="987"/>
        <v>#N/A</v>
      </c>
      <c r="PW234" s="7" t="str">
        <f ca="1">VLOOKUP(PQ234,$R$325:$AK$409,8,FALSE)</f>
        <v>- -</v>
      </c>
      <c r="PX234" s="7"/>
      <c r="PY234">
        <v>236</v>
      </c>
      <c r="PZ234" s="7" t="s">
        <v>19</v>
      </c>
      <c r="QA234" t="str">
        <f t="shared" ca="1" si="988"/>
        <v/>
      </c>
      <c r="QB234" s="7" t="str">
        <f t="shared" ca="1" si="989"/>
        <v/>
      </c>
      <c r="QC234" s="7" t="str">
        <f t="shared" ca="1" si="990"/>
        <v/>
      </c>
      <c r="QD234" t="str">
        <f t="shared" ca="1" si="991"/>
        <v/>
      </c>
      <c r="QF234">
        <v>236</v>
      </c>
      <c r="QG234" s="7" t="s">
        <v>19</v>
      </c>
      <c r="QH234" s="7" t="str">
        <f t="shared" ca="1" si="992"/>
        <v/>
      </c>
      <c r="QI234" s="7" t="e">
        <f t="shared" ca="1" si="993"/>
        <v>#VALUE!</v>
      </c>
      <c r="QJ234" t="e">
        <f t="shared" ca="1" si="994"/>
        <v>#N/A</v>
      </c>
      <c r="QK234" s="7" t="e">
        <f t="shared" ca="1" si="995"/>
        <v>#N/A</v>
      </c>
      <c r="QM234">
        <v>236</v>
      </c>
      <c r="QN234" s="7" t="s">
        <v>19</v>
      </c>
      <c r="QO234" t="str">
        <f t="shared" ca="1" si="996"/>
        <v/>
      </c>
      <c r="QP234" s="7" t="str">
        <f t="shared" ca="1" si="997"/>
        <v/>
      </c>
      <c r="QQ234" t="str">
        <f t="shared" ca="1" si="998"/>
        <v/>
      </c>
    </row>
    <row r="235" spans="1:459" x14ac:dyDescent="0.25">
      <c r="A235" s="240" t="str">
        <f>IF('Character Sheet'!$B$4="Creature","N","Y")</f>
        <v>Y</v>
      </c>
      <c r="C235" s="75"/>
      <c r="D235" s="76"/>
      <c r="F235" s="75"/>
      <c r="G235" s="76"/>
      <c r="I235" s="75"/>
      <c r="J235" s="85"/>
      <c r="K235" s="85">
        <f t="shared" ca="1" si="962"/>
        <v>7</v>
      </c>
      <c r="L235" s="85">
        <f t="shared" ca="1" si="1265"/>
        <v>2</v>
      </c>
      <c r="M235" s="70">
        <f t="shared" ca="1" si="1270"/>
        <v>10</v>
      </c>
      <c r="O235" s="222">
        <f t="shared" ca="1" si="963"/>
        <v>182</v>
      </c>
      <c r="Q235" s="7" t="s">
        <v>1746</v>
      </c>
      <c r="R235" s="9" t="s">
        <v>1494</v>
      </c>
      <c r="S235" s="9" t="s">
        <v>1985</v>
      </c>
      <c r="T235" s="61" t="str">
        <f>SUBSTITUTE(IFERROR(IFERROR(VLOOKUP(R235,'[1]Skill Statistics'!$A$3:$C$513,2,FALSE),VLOOKUP(Q235,'[1]Skill Statistics'!$A$3:$C$513,2,FALSE)),T234),"R*","ReSt")</f>
        <v>Me/Me</v>
      </c>
      <c r="U235" s="61" t="str">
        <f>IFERROR(IFERROR(VLOOKUP(R235,'[1]Skill Statistics'!$A$3:$C$513,3,FALSE),VLOOKUP(Q235,'[1]Skill Statistics'!$A$3:$C$513,3,FALSE)),U234)</f>
        <v>Re</v>
      </c>
      <c r="V235" s="61" t="str">
        <f>IF(ISNUMBER(SEARCH("Category",R235)),"- -",IFERROR(IFERROR(VLOOKUP(Q235,[1]Professions!$A$4:$AM$288,MATCH(Profession,[1]Professions!$A$1:$AM$1,0),FALSE),VLOOKUP(Q235,Calculations!$B$91:$I$95,8,FALSE)),"- -"))</f>
        <v>2 / 3</v>
      </c>
      <c r="W235" s="60">
        <f t="shared" ca="1" si="964"/>
        <v>0</v>
      </c>
      <c r="X235" s="7">
        <f ca="1">IFERROR(VLOOKUP(R235,$BS$6:$NR$519,MATCH(ActualLevel,$BS$3:$NR$3,0),FALSE),"- -")</f>
        <v>0</v>
      </c>
      <c r="Y235" s="7">
        <f t="shared" ca="1" si="1269"/>
        <v>0</v>
      </c>
      <c r="Z235" s="7">
        <f ca="1">IFERROR(VLOOKUP(Y235,Charts!$BQ$2:$BR$52,2,FALSE),"- -")</f>
        <v>-25</v>
      </c>
      <c r="AA235" s="7">
        <f t="shared" ca="1" si="1000"/>
        <v>3</v>
      </c>
      <c r="AB235" s="7">
        <f t="shared" ca="1" si="1266"/>
        <v>0</v>
      </c>
      <c r="AC235" s="7"/>
      <c r="AD235" s="7"/>
      <c r="AE235" s="7"/>
      <c r="AF235" s="7"/>
      <c r="AG235" s="7"/>
      <c r="AH235" s="43"/>
      <c r="AI235" s="7"/>
      <c r="AJ235" s="7"/>
      <c r="AK235" s="7">
        <f t="shared" ca="1" si="1001"/>
        <v>-22</v>
      </c>
      <c r="AL235" s="7"/>
      <c r="AM235" s="69">
        <f>IFERROR(VLOOKUP(R235,'[1]Skill Statistics'!$A$3:$AN$513,MATCH(Profession,'[1]Skill Statistics'!$A$2:$AN$2,0),FALSE),0)</f>
        <v>0</v>
      </c>
      <c r="AN235" s="85">
        <f>IFERROR(VLOOKUP(Q235,'[1]Skill Statistics'!$A$3:$BK$513,MATCH(Archetype,'[1]Skill Statistics'!$A$2:$BK$2,0),FALSE),0)</f>
        <v>0</v>
      </c>
      <c r="AO235" s="85">
        <f>IFERROR(VLOOKUP(Q235,'[1]Skill Statistics'!$A$3:$BB$513,MATCH(Race,'[1]Skill Statistics'!$A$2:$BB$2,0),FALSE),0)</f>
        <v>0</v>
      </c>
      <c r="AP235" s="85">
        <f t="shared" ca="1" si="965"/>
        <v>0.3</v>
      </c>
      <c r="AQ235" s="70"/>
      <c r="AS235" s="69">
        <f>IFERROR(VLOOKUP(Q235,'[1]Professional Skills'!$A$4:$AM$288,MATCH(Profession,'[1]Professional Skills'!$A$3:$AM$3,0),FALSE),"- -")</f>
        <v>0</v>
      </c>
      <c r="AT235" t="s">
        <v>1812</v>
      </c>
      <c r="AU235" s="7" t="str">
        <f t="shared" si="1268"/>
        <v/>
      </c>
      <c r="AV235" s="7">
        <f t="shared" ca="1" si="1267"/>
        <v>0</v>
      </c>
      <c r="AW235" t="str">
        <f t="shared" si="1004"/>
        <v/>
      </c>
      <c r="AX235" t="str">
        <f>IFERROR(_xlfn.RANK.EQ(AW235,$AW$5:$AW$568),"")</f>
        <v/>
      </c>
      <c r="AY235">
        <f t="shared" si="959"/>
        <v>0</v>
      </c>
      <c r="AZ235" s="70" t="str">
        <f t="shared" si="1002"/>
        <v/>
      </c>
      <c r="BB235" s="69">
        <f>IFERROR(IF(Q235="Language",VLOOKUP(R235,[1]Cultures!$B$4:$N$218,MATCH(Culture,[1]Cultures!$B$3:$N$3,0),FALSE),VLOOKUP(Q235,[1]Cultures!$B$4:$O$212,MATCH(Culture,[1]Cultures!$B$3:$O$3,0),FALSE)),"- -")</f>
        <v>0</v>
      </c>
      <c r="BC235" t="s">
        <v>1812</v>
      </c>
      <c r="BD235">
        <f t="shared" ca="1" si="1264"/>
        <v>0.26834776974958352</v>
      </c>
      <c r="BE235">
        <f t="shared" ca="1" si="1211"/>
        <v>0.56834776974958356</v>
      </c>
      <c r="BH235">
        <f t="shared" ref="BH235:BH240" ca="1" si="1271">_xlfn.RANK.EQ(BE235,$BE$235:$BE$240)</f>
        <v>5</v>
      </c>
      <c r="BI235" s="7">
        <f t="shared" ca="1" si="1003"/>
        <v>0</v>
      </c>
      <c r="BK235" s="7"/>
      <c r="BL235" s="70">
        <f t="shared" ca="1" si="960"/>
        <v>0</v>
      </c>
      <c r="BN235" s="69">
        <f>IFERROR(VLOOKUP(V235,Charts!$BT$2:$BV$14,3,FALSE),"- -")</f>
        <v>0.84615384615384615</v>
      </c>
      <c r="BO235" s="85">
        <f t="shared" ca="1" si="966"/>
        <v>1.7088514344686354</v>
      </c>
      <c r="BP235" s="70">
        <f t="shared" ca="1" si="1212"/>
        <v>182</v>
      </c>
      <c r="BR235" s="7">
        <v>234</v>
      </c>
      <c r="BS235" s="9" t="str">
        <f ca="1">VLOOKUP(BR235,$O$3:$R$568,4,FALSE)</f>
        <v>Miller</v>
      </c>
      <c r="BT235" s="7" t="str">
        <f ca="1">VLOOKUP(BS235,$R$3:$V$568,5,FALSE)</f>
        <v>2 / 4</v>
      </c>
      <c r="BU235" s="7">
        <f ca="1">VLOOKUP(BT235,Charts!$BT$2:$BV$14,3,FALSE)</f>
        <v>0.76923076923076927</v>
      </c>
      <c r="BV235" s="7" t="str">
        <f t="shared" ca="1" si="1005"/>
        <v>2</v>
      </c>
      <c r="BW235" s="7" t="str">
        <f t="shared" ca="1" si="1006"/>
        <v>4</v>
      </c>
      <c r="BY235" s="7">
        <f t="shared" ca="1" si="1007"/>
        <v>0.96568600802660742</v>
      </c>
      <c r="BZ235" s="7">
        <f t="shared" ca="1" si="1008"/>
        <v>-0.19645523879583815</v>
      </c>
      <c r="CA235" s="7">
        <f t="shared" ca="1" si="1009"/>
        <v>0</v>
      </c>
      <c r="CB235" s="7">
        <f t="shared" ca="1" si="1010"/>
        <v>0</v>
      </c>
      <c r="CC235" s="7" t="str">
        <f ca="1">IFERROR(IF(CC234+CB235&gt;CD$4,CC234,CC234+CB235),"")</f>
        <v/>
      </c>
      <c r="CD235" s="7">
        <f t="shared" ca="1" si="1213"/>
        <v>0</v>
      </c>
      <c r="CE235" s="7">
        <f t="shared" ca="1" si="1011"/>
        <v>0.61621418447203269</v>
      </c>
      <c r="CF235" s="7">
        <f t="shared" ca="1" si="1012"/>
        <v>0.15301658475873658</v>
      </c>
      <c r="CG235" s="7">
        <f t="shared" ca="1" si="1013"/>
        <v>1</v>
      </c>
      <c r="CH235" s="7" t="str">
        <f t="shared" ca="1" si="1014"/>
        <v>2</v>
      </c>
      <c r="CI235" s="7" t="str">
        <f ca="1">IFERROR(IF(CI234+CH235&gt;CJ$4,CI234,CI234+CH235),"")</f>
        <v/>
      </c>
      <c r="CJ235" s="7">
        <f t="shared" ca="1" si="1214"/>
        <v>0</v>
      </c>
      <c r="CK235" s="7">
        <f t="shared" ca="1" si="1015"/>
        <v>0.74621569194420179</v>
      </c>
      <c r="CL235" s="7">
        <f t="shared" ca="1" si="1016"/>
        <v>2.3015077286567487E-2</v>
      </c>
      <c r="CM235" s="7">
        <f t="shared" ca="1" si="1017"/>
        <v>1</v>
      </c>
      <c r="CN235" s="7" t="str">
        <f t="shared" ca="1" si="1018"/>
        <v>2</v>
      </c>
      <c r="CO235" s="7" t="str">
        <f ca="1">IFERROR(IF(CO234+CN235&gt;CP$4,CO234,CO234+CN235),"")</f>
        <v/>
      </c>
      <c r="CP235" s="7">
        <f t="shared" ca="1" si="1215"/>
        <v>0</v>
      </c>
      <c r="CQ235" s="7">
        <f t="shared" ca="1" si="1019"/>
        <v>0.87384415525842118</v>
      </c>
      <c r="CR235" s="7">
        <f t="shared" ca="1" si="1020"/>
        <v>-0.10461338602765191</v>
      </c>
      <c r="CS235" s="7">
        <f t="shared" ca="1" si="1021"/>
        <v>0</v>
      </c>
      <c r="CT235" s="7">
        <f t="shared" ca="1" si="1022"/>
        <v>0</v>
      </c>
      <c r="CU235" s="7" t="str">
        <f ca="1">IFERROR(IF(CU234+CT235&gt;CV$4,CU234,CU234+CT235),"")</f>
        <v/>
      </c>
      <c r="CV235" s="7">
        <f t="shared" ca="1" si="1216"/>
        <v>0</v>
      </c>
      <c r="CW235" s="7">
        <f t="shared" ca="1" si="1023"/>
        <v>0.38650017991903618</v>
      </c>
      <c r="CX235" s="7">
        <f t="shared" ca="1" si="1024"/>
        <v>0.38273058931173309</v>
      </c>
      <c r="CY235" s="7">
        <f t="shared" ca="1" si="1025"/>
        <v>1</v>
      </c>
      <c r="CZ235" s="7" t="str">
        <f t="shared" ca="1" si="1026"/>
        <v>2</v>
      </c>
      <c r="DA235" s="7" t="str">
        <f ca="1">IFERROR(IF(DA234+CZ235&gt;DB$4,DA234,DA234+CZ235),"")</f>
        <v/>
      </c>
      <c r="DB235" s="7">
        <f t="shared" ca="1" si="1217"/>
        <v>0</v>
      </c>
      <c r="DC235" s="7">
        <f t="shared" ca="1" si="1027"/>
        <v>0.36855802174846208</v>
      </c>
      <c r="DD235" s="7">
        <f t="shared" ca="1" si="1028"/>
        <v>0.40067274748230719</v>
      </c>
      <c r="DE235" s="7">
        <f t="shared" ca="1" si="1029"/>
        <v>1</v>
      </c>
      <c r="DF235" s="7" t="str">
        <f t="shared" ca="1" si="1030"/>
        <v>2</v>
      </c>
      <c r="DG235" s="7" t="str">
        <f ca="1">IFERROR(IF(DG234+DF235&gt;DH$4,DG234,DG234+DF235),"")</f>
        <v/>
      </c>
      <c r="DH235" s="7">
        <f t="shared" ca="1" si="1218"/>
        <v>0</v>
      </c>
      <c r="DI235" s="7">
        <f t="shared" ca="1" si="1031"/>
        <v>0.41964860152113315</v>
      </c>
      <c r="DJ235" s="7">
        <f t="shared" ca="1" si="1032"/>
        <v>0.34958216770963613</v>
      </c>
      <c r="DK235" s="7">
        <f t="shared" ca="1" si="1033"/>
        <v>1</v>
      </c>
      <c r="DL235" s="7" t="str">
        <f t="shared" ca="1" si="1034"/>
        <v>2</v>
      </c>
      <c r="DM235" s="7" t="str">
        <f ca="1">IFERROR(IF(DM234+DL235&gt;DN$4,DM234,DM234+DL235),"")</f>
        <v/>
      </c>
      <c r="DN235" s="7">
        <f t="shared" ca="1" si="1219"/>
        <v>0</v>
      </c>
      <c r="DO235" s="7">
        <f t="shared" ca="1" si="1035"/>
        <v>0.7824189120959103</v>
      </c>
      <c r="DP235" s="7">
        <f t="shared" ca="1" si="1036"/>
        <v>-1.3188142865141028E-2</v>
      </c>
      <c r="DQ235" s="7">
        <f t="shared" ca="1" si="1037"/>
        <v>0</v>
      </c>
      <c r="DR235" s="7">
        <f t="shared" ca="1" si="1038"/>
        <v>0</v>
      </c>
      <c r="DS235" s="7" t="str">
        <f ca="1">IFERROR(IF(DS234+DR235&gt;DT$4,DS234,DS234+DR235),"")</f>
        <v/>
      </c>
      <c r="DT235" s="7">
        <f t="shared" ca="1" si="1220"/>
        <v>0</v>
      </c>
      <c r="DU235" s="7">
        <f t="shared" ca="1" si="1039"/>
        <v>0.83081731458099661</v>
      </c>
      <c r="DV235" s="7">
        <f t="shared" ca="1" si="1040"/>
        <v>-6.158654535022734E-2</v>
      </c>
      <c r="DW235" s="7">
        <f t="shared" ca="1" si="1041"/>
        <v>0</v>
      </c>
      <c r="DX235" s="7">
        <f t="shared" ca="1" si="1042"/>
        <v>0</v>
      </c>
      <c r="DY235" s="7" t="str">
        <f ca="1">IFERROR(IF(DY234+DX235&gt;DZ$4,DY234,DY234+DX235),"")</f>
        <v/>
      </c>
      <c r="DZ235" s="7">
        <f t="shared" ca="1" si="1221"/>
        <v>0</v>
      </c>
      <c r="EA235" s="7">
        <f t="shared" ca="1" si="1043"/>
        <v>0.71970752316662401</v>
      </c>
      <c r="EB235" s="7">
        <f t="shared" ca="1" si="1044"/>
        <v>4.9523246064145265E-2</v>
      </c>
      <c r="EC235" s="7">
        <f t="shared" ca="1" si="1045"/>
        <v>1</v>
      </c>
      <c r="ED235" s="7" t="str">
        <f t="shared" ca="1" si="1046"/>
        <v>2</v>
      </c>
      <c r="EE235" s="7" t="str">
        <f ca="1">IFERROR(IF(EE234+ED235&gt;EF$4,EE234,EE234+ED235),"")</f>
        <v/>
      </c>
      <c r="EF235" s="7">
        <f t="shared" ca="1" si="1222"/>
        <v>0</v>
      </c>
      <c r="EG235" s="7">
        <f t="shared" ca="1" si="1047"/>
        <v>1.1293472552737382E-2</v>
      </c>
      <c r="EH235" s="7">
        <f t="shared" ca="1" si="1048"/>
        <v>0.75793729667803189</v>
      </c>
      <c r="EI235" s="7">
        <f t="shared" ca="1" si="1049"/>
        <v>1</v>
      </c>
      <c r="EJ235" s="7" t="str">
        <f t="shared" ca="1" si="1050"/>
        <v>2</v>
      </c>
      <c r="EK235" s="7" t="str">
        <f ca="1">IFERROR(IF(EK234+EJ235&gt;EL$4,EK234,EK234+EJ235),"")</f>
        <v/>
      </c>
      <c r="EL235" s="7">
        <f t="shared" ca="1" si="1223"/>
        <v>0</v>
      </c>
      <c r="EM235" s="7">
        <f t="shared" ca="1" si="1051"/>
        <v>0.18173093810936514</v>
      </c>
      <c r="EN235" s="7">
        <f t="shared" ca="1" si="1052"/>
        <v>0.58749983112140414</v>
      </c>
      <c r="EO235" s="7">
        <f t="shared" ca="1" si="1053"/>
        <v>1</v>
      </c>
      <c r="EP235" s="7" t="str">
        <f t="shared" ca="1" si="1054"/>
        <v>2</v>
      </c>
      <c r="EQ235" s="7" t="str">
        <f ca="1">IFERROR(IF(EQ234+EP235&gt;ER$4,EQ234,EQ234+EP235),"")</f>
        <v/>
      </c>
      <c r="ER235" s="7">
        <f t="shared" ca="1" si="1224"/>
        <v>0</v>
      </c>
      <c r="ES235" s="7">
        <f t="shared" ca="1" si="1055"/>
        <v>0.26729548205864706</v>
      </c>
      <c r="ET235" s="7">
        <f t="shared" ca="1" si="1056"/>
        <v>0.50193528717212221</v>
      </c>
      <c r="EU235" s="7">
        <f t="shared" ca="1" si="1057"/>
        <v>1</v>
      </c>
      <c r="EV235" s="7" t="str">
        <f t="shared" ca="1" si="1058"/>
        <v>2</v>
      </c>
      <c r="EW235" s="7" t="str">
        <f ca="1">IFERROR(IF(EW234+EV235&gt;EX$4,EW234,EW234+EV235),"")</f>
        <v/>
      </c>
      <c r="EX235" s="7">
        <f t="shared" ca="1" si="1225"/>
        <v>0</v>
      </c>
      <c r="EY235" s="7">
        <f t="shared" ca="1" si="1059"/>
        <v>0.74340251739142005</v>
      </c>
      <c r="EZ235" s="7">
        <f t="shared" ca="1" si="1060"/>
        <v>2.5828251839349226E-2</v>
      </c>
      <c r="FA235" s="7">
        <f t="shared" ca="1" si="1061"/>
        <v>1</v>
      </c>
      <c r="FB235" s="7" t="str">
        <f t="shared" ca="1" si="1062"/>
        <v>2</v>
      </c>
      <c r="FC235" s="7" t="str">
        <f ca="1">IFERROR(IF(FC234+FB235&gt;FD$4,FC234,FC234+FB235),"")</f>
        <v/>
      </c>
      <c r="FD235" s="7">
        <f t="shared" ca="1" si="1226"/>
        <v>0</v>
      </c>
      <c r="FE235" s="7">
        <f t="shared" ca="1" si="1063"/>
        <v>0.42899179526594455</v>
      </c>
      <c r="FF235" s="7">
        <f t="shared" ca="1" si="1064"/>
        <v>0.34023897396482472</v>
      </c>
      <c r="FG235" s="7">
        <f t="shared" ca="1" si="1065"/>
        <v>1</v>
      </c>
      <c r="FH235" s="7" t="str">
        <f t="shared" ca="1" si="1066"/>
        <v>2</v>
      </c>
      <c r="FI235" s="7" t="str">
        <f ca="1">IFERROR(IF(FI234+FH235&gt;FJ$4,FI234,FI234+FH235),"")</f>
        <v/>
      </c>
      <c r="FJ235" s="7">
        <f t="shared" ca="1" si="1227"/>
        <v>0</v>
      </c>
      <c r="FK235" s="7">
        <f t="shared" ca="1" si="1067"/>
        <v>0.19772102586130025</v>
      </c>
      <c r="FL235" s="7">
        <f t="shared" ca="1" si="1068"/>
        <v>0.57150974336946903</v>
      </c>
      <c r="FM235" s="7">
        <f t="shared" ca="1" si="1069"/>
        <v>1</v>
      </c>
      <c r="FN235" s="7" t="str">
        <f t="shared" ca="1" si="1070"/>
        <v>2</v>
      </c>
      <c r="FO235" s="7" t="str">
        <f ca="1">IFERROR(IF(FO234+FN235&gt;FP$4,FO234,FO234+FN235),"")</f>
        <v/>
      </c>
      <c r="FP235" s="7">
        <f t="shared" ca="1" si="1228"/>
        <v>0</v>
      </c>
      <c r="FQ235" s="7">
        <f t="shared" ca="1" si="1071"/>
        <v>0.89122699205268674</v>
      </c>
      <c r="FR235" s="7">
        <f t="shared" ca="1" si="1072"/>
        <v>-0.12199622282191747</v>
      </c>
      <c r="FS235" s="7">
        <f t="shared" ca="1" si="1073"/>
        <v>0</v>
      </c>
      <c r="FT235" s="7">
        <f t="shared" ca="1" si="1074"/>
        <v>0</v>
      </c>
      <c r="FU235" s="7" t="str">
        <f ca="1">IFERROR(IF(FU234+FT235&gt;FV$4,FU234,FU234+FT235),"")</f>
        <v/>
      </c>
      <c r="FV235" s="7">
        <f t="shared" ca="1" si="1229"/>
        <v>0</v>
      </c>
      <c r="FW235" s="7">
        <f t="shared" ca="1" si="1075"/>
        <v>0.18430319557081465</v>
      </c>
      <c r="FX235" s="7">
        <f t="shared" ca="1" si="1076"/>
        <v>0.58492757365995462</v>
      </c>
      <c r="FY235" s="7">
        <f t="shared" ca="1" si="1077"/>
        <v>1</v>
      </c>
      <c r="FZ235" s="7" t="str">
        <f t="shared" ca="1" si="1078"/>
        <v>2</v>
      </c>
      <c r="GA235" s="7" t="str">
        <f ca="1">IFERROR(IF(GA234+FZ235&gt;GB$4,GA234,GA234+FZ235),"")</f>
        <v/>
      </c>
      <c r="GB235" s="7">
        <f t="shared" ca="1" si="1230"/>
        <v>0</v>
      </c>
      <c r="GC235" s="7">
        <f t="shared" ca="1" si="1079"/>
        <v>0.70861721531341748</v>
      </c>
      <c r="GD235" s="7">
        <f t="shared" ca="1" si="1080"/>
        <v>6.0613553917351792E-2</v>
      </c>
      <c r="GE235" s="7">
        <f t="shared" ca="1" si="1081"/>
        <v>1</v>
      </c>
      <c r="GF235" s="7" t="str">
        <f t="shared" ca="1" si="1082"/>
        <v>2</v>
      </c>
      <c r="GG235" s="7" t="str">
        <f ca="1">IFERROR(IF(GG234+GF235&gt;GH$4,GG234,GG234+GF235),"")</f>
        <v/>
      </c>
      <c r="GH235" s="7">
        <f t="shared" ca="1" si="1231"/>
        <v>0</v>
      </c>
      <c r="GI235" s="7">
        <f t="shared" ca="1" si="1083"/>
        <v>0.58628537793367186</v>
      </c>
      <c r="GJ235" s="7">
        <f t="shared" ca="1" si="1084"/>
        <v>0.18294539129709741</v>
      </c>
      <c r="GK235" s="7">
        <f t="shared" ca="1" si="1085"/>
        <v>1</v>
      </c>
      <c r="GL235" s="7" t="str">
        <f t="shared" ca="1" si="1086"/>
        <v>2</v>
      </c>
      <c r="GM235" s="7" t="str">
        <f ca="1">IFERROR(IF(GM234+GL235&gt;GN$4,GM234,GM234+GL235),"")</f>
        <v/>
      </c>
      <c r="GN235" s="7">
        <f t="shared" ca="1" si="1232"/>
        <v>0</v>
      </c>
      <c r="GO235" s="7">
        <f t="shared" ca="1" si="1087"/>
        <v>0.60823074605837091</v>
      </c>
      <c r="GP235" s="7">
        <f t="shared" ca="1" si="1088"/>
        <v>0.16100002317239837</v>
      </c>
      <c r="GQ235" s="7">
        <f t="shared" ca="1" si="1089"/>
        <v>1</v>
      </c>
      <c r="GR235" s="7" t="str">
        <f t="shared" ca="1" si="1090"/>
        <v>2</v>
      </c>
      <c r="GS235" s="7" t="str">
        <f ca="1">IFERROR(IF(GS234+GR235&gt;GT$4,GS234,GS234+GR235),"")</f>
        <v/>
      </c>
      <c r="GT235" s="7">
        <f t="shared" ca="1" si="1233"/>
        <v>0</v>
      </c>
      <c r="GU235" s="7">
        <f t="shared" ca="1" si="1091"/>
        <v>0.90006981616895521</v>
      </c>
      <c r="GV235" s="7">
        <f t="shared" ca="1" si="1092"/>
        <v>-0.13083904693818593</v>
      </c>
      <c r="GW235" s="7">
        <f t="shared" ca="1" si="1093"/>
        <v>0</v>
      </c>
      <c r="GX235" s="7">
        <f t="shared" ca="1" si="1094"/>
        <v>0</v>
      </c>
      <c r="GY235" s="7" t="str">
        <f ca="1">IFERROR(IF(GY234+GX235&gt;GZ$4,GY234,GY234+GX235),"")</f>
        <v/>
      </c>
      <c r="GZ235" s="7">
        <f t="shared" ca="1" si="1234"/>
        <v>0</v>
      </c>
      <c r="HA235" s="7">
        <f t="shared" ca="1" si="1095"/>
        <v>0.20303134952353596</v>
      </c>
      <c r="HB235" s="7">
        <f t="shared" ca="1" si="1096"/>
        <v>0.56619941970723331</v>
      </c>
      <c r="HC235" s="7">
        <f t="shared" ca="1" si="1097"/>
        <v>1</v>
      </c>
      <c r="HD235" s="7" t="str">
        <f t="shared" ca="1" si="1098"/>
        <v>2</v>
      </c>
      <c r="HE235" s="7" t="str">
        <f ca="1">IFERROR(IF(HE234+HD235&gt;HF$4,HE234,HE234+HD235),"")</f>
        <v/>
      </c>
      <c r="HF235" s="7">
        <f t="shared" ca="1" si="1235"/>
        <v>0</v>
      </c>
      <c r="HG235" s="7">
        <f t="shared" ca="1" si="1099"/>
        <v>0.79325649450147295</v>
      </c>
      <c r="HH235" s="7">
        <f t="shared" ca="1" si="1100"/>
        <v>-2.4025725270703679E-2</v>
      </c>
      <c r="HI235" s="7">
        <f t="shared" ca="1" si="1101"/>
        <v>0</v>
      </c>
      <c r="HJ235" s="7">
        <f t="shared" ca="1" si="1102"/>
        <v>0</v>
      </c>
      <c r="HK235" s="7" t="str">
        <f ca="1">IFERROR(IF(HK234+HJ235&gt;HL$4,HK234,HK234+HJ235),"")</f>
        <v/>
      </c>
      <c r="HL235" s="7">
        <f t="shared" ca="1" si="1236"/>
        <v>0</v>
      </c>
      <c r="HM235" s="7">
        <f t="shared" ca="1" si="1103"/>
        <v>0.11269320129881266</v>
      </c>
      <c r="HN235" s="7">
        <f t="shared" ca="1" si="1104"/>
        <v>0.65653756793195661</v>
      </c>
      <c r="HO235" s="7">
        <f t="shared" ca="1" si="1105"/>
        <v>1</v>
      </c>
      <c r="HP235" s="7" t="str">
        <f t="shared" ca="1" si="1106"/>
        <v>2</v>
      </c>
      <c r="HQ235" s="7" t="str">
        <f ca="1">IFERROR(IF(HQ234+HP235&gt;HR$4,HQ234,HQ234+HP235),"")</f>
        <v/>
      </c>
      <c r="HR235" s="7">
        <f t="shared" ca="1" si="1237"/>
        <v>0</v>
      </c>
      <c r="HS235" s="7">
        <f t="shared" ca="1" si="1107"/>
        <v>0.80111379895903756</v>
      </c>
      <c r="HT235" s="7">
        <f t="shared" ca="1" si="1108"/>
        <v>-3.1883029728268286E-2</v>
      </c>
      <c r="HU235" s="7">
        <f t="shared" ca="1" si="1109"/>
        <v>0</v>
      </c>
      <c r="HV235" s="7">
        <f t="shared" ca="1" si="1110"/>
        <v>0</v>
      </c>
      <c r="HW235" s="7" t="str">
        <f ca="1">IFERROR(IF(HW234+HV235&gt;HX$4,HW234,HW234+HV235),"")</f>
        <v/>
      </c>
      <c r="HX235" s="7">
        <f t="shared" ca="1" si="1238"/>
        <v>0</v>
      </c>
      <c r="HY235" s="7">
        <f t="shared" ca="1" si="1111"/>
        <v>0.42936015733126287</v>
      </c>
      <c r="HZ235" s="7">
        <f t="shared" ca="1" si="1112"/>
        <v>0.3398706118995064</v>
      </c>
      <c r="IA235" s="7">
        <f t="shared" ca="1" si="1113"/>
        <v>1</v>
      </c>
      <c r="IB235" s="7" t="str">
        <f t="shared" ca="1" si="1114"/>
        <v>2</v>
      </c>
      <c r="IC235" s="7" t="str">
        <f ca="1">IFERROR(IF(IC234+IB235&gt;ID$4,IC234,IC234+IB235),"")</f>
        <v/>
      </c>
      <c r="ID235" s="7">
        <f t="shared" ca="1" si="1239"/>
        <v>0</v>
      </c>
      <c r="IE235" s="7">
        <f t="shared" ca="1" si="1115"/>
        <v>9.4713541215883934E-3</v>
      </c>
      <c r="IF235" s="7">
        <f t="shared" ca="1" si="1116"/>
        <v>0.75975941510918088</v>
      </c>
      <c r="IG235" s="7">
        <f t="shared" ca="1" si="1117"/>
        <v>1</v>
      </c>
      <c r="IH235" s="7" t="str">
        <f t="shared" ca="1" si="1118"/>
        <v>2</v>
      </c>
      <c r="II235" s="7" t="str">
        <f ca="1">IFERROR(IF(II234+IH235&gt;IJ$4,II234,II234+IH235),"")</f>
        <v/>
      </c>
      <c r="IJ235" s="7">
        <f t="shared" ca="1" si="1240"/>
        <v>0</v>
      </c>
      <c r="IK235" s="7">
        <f t="shared" ca="1" si="1119"/>
        <v>4.4104765549070279E-2</v>
      </c>
      <c r="IL235" s="7">
        <f t="shared" ca="1" si="1120"/>
        <v>0.72512600368169899</v>
      </c>
      <c r="IM235" s="7">
        <f t="shared" ca="1" si="1121"/>
        <v>1</v>
      </c>
      <c r="IN235" s="7" t="str">
        <f t="shared" ca="1" si="1122"/>
        <v>2</v>
      </c>
      <c r="IO235" s="7" t="str">
        <f ca="1">IFERROR(IF(IO234+IN235&gt;IP$4,IO234,IO234+IN235),"")</f>
        <v/>
      </c>
      <c r="IP235" s="7">
        <f t="shared" ca="1" si="1241"/>
        <v>0</v>
      </c>
      <c r="IQ235" s="7">
        <f t="shared" ca="1" si="1123"/>
        <v>0.99217792114231096</v>
      </c>
      <c r="IR235" s="7">
        <f t="shared" ca="1" si="1124"/>
        <v>-0.22294715191154169</v>
      </c>
      <c r="IS235" s="7">
        <f t="shared" ca="1" si="1125"/>
        <v>0</v>
      </c>
      <c r="IT235" s="7">
        <f t="shared" ca="1" si="1126"/>
        <v>0</v>
      </c>
      <c r="IU235" s="7" t="str">
        <f ca="1">IFERROR(IF(IU234+IT235&gt;IV$4,IU234,IU234+IT235),"")</f>
        <v/>
      </c>
      <c r="IV235" s="7">
        <f t="shared" ca="1" si="1242"/>
        <v>0</v>
      </c>
      <c r="IW235" s="7">
        <f t="shared" ca="1" si="1127"/>
        <v>0.17085128916490777</v>
      </c>
      <c r="IX235" s="7">
        <f t="shared" ca="1" si="1128"/>
        <v>0.5983794800658615</v>
      </c>
      <c r="IY235" s="7">
        <f t="shared" ca="1" si="1129"/>
        <v>1</v>
      </c>
      <c r="IZ235" s="7" t="str">
        <f t="shared" ca="1" si="1130"/>
        <v>2</v>
      </c>
      <c r="JA235" s="7" t="str">
        <f ca="1">IFERROR(IF(JA234+IZ235&gt;JB$4,JA234,JA234+IZ235),"")</f>
        <v/>
      </c>
      <c r="JB235" s="7">
        <f t="shared" ca="1" si="1243"/>
        <v>0</v>
      </c>
      <c r="JC235" s="7">
        <f t="shared" ca="1" si="1131"/>
        <v>0.16734010733586702</v>
      </c>
      <c r="JD235" s="7">
        <f t="shared" ca="1" si="1132"/>
        <v>0.60189066189490226</v>
      </c>
      <c r="JE235" s="7">
        <f t="shared" ca="1" si="1133"/>
        <v>1</v>
      </c>
      <c r="JF235" s="7" t="str">
        <f t="shared" ca="1" si="1134"/>
        <v>2</v>
      </c>
      <c r="JG235" s="7" t="str">
        <f ca="1">IFERROR(IF(JG234+JF235&gt;JH$4,JG234,JG234+JF235),"")</f>
        <v/>
      </c>
      <c r="JH235" s="7">
        <f t="shared" ca="1" si="1244"/>
        <v>0</v>
      </c>
      <c r="JI235" s="7">
        <f t="shared" ca="1" si="1135"/>
        <v>0.39056421933014318</v>
      </c>
      <c r="JJ235" s="7">
        <f t="shared" ca="1" si="1136"/>
        <v>0.37866654990062609</v>
      </c>
      <c r="JK235" s="7">
        <f t="shared" ca="1" si="1137"/>
        <v>1</v>
      </c>
      <c r="JL235" s="7" t="str">
        <f t="shared" ca="1" si="1138"/>
        <v>2</v>
      </c>
      <c r="JM235" s="7" t="str">
        <f ca="1">IFERROR(IF(JM234+JL235&gt;JN$4,JM234,JM234+JL235),"")</f>
        <v/>
      </c>
      <c r="JN235" s="7">
        <f t="shared" ca="1" si="1245"/>
        <v>0</v>
      </c>
      <c r="JO235" s="7">
        <f t="shared" ca="1" si="1139"/>
        <v>0.86487561401911739</v>
      </c>
      <c r="JP235" s="7">
        <f t="shared" ca="1" si="1140"/>
        <v>-9.5644844788348116E-2</v>
      </c>
      <c r="JQ235" s="7">
        <f t="shared" ca="1" si="1141"/>
        <v>0</v>
      </c>
      <c r="JR235" s="7">
        <f t="shared" ca="1" si="1142"/>
        <v>0</v>
      </c>
      <c r="JS235" s="7" t="str">
        <f ca="1">IFERROR(IF(JS234+JR235&gt;JT$4,JS234,JS234+JR235),"")</f>
        <v/>
      </c>
      <c r="JT235" s="7">
        <f t="shared" ca="1" si="1246"/>
        <v>0</v>
      </c>
      <c r="JU235" s="7">
        <f t="shared" ca="1" si="1143"/>
        <v>0.33934441020784756</v>
      </c>
      <c r="JV235" s="7">
        <f t="shared" ca="1" si="1144"/>
        <v>0.42988635902292172</v>
      </c>
      <c r="JW235" s="7">
        <f t="shared" ca="1" si="1145"/>
        <v>1</v>
      </c>
      <c r="JX235" s="7" t="str">
        <f t="shared" ca="1" si="1146"/>
        <v>2</v>
      </c>
      <c r="JY235" s="7" t="str">
        <f ca="1">IFERROR(IF(JY234+JX235&gt;JZ$4,JY234,JY234+JX235),"")</f>
        <v/>
      </c>
      <c r="JZ235" s="7">
        <f t="shared" ca="1" si="1247"/>
        <v>0</v>
      </c>
      <c r="KA235" s="7">
        <f t="shared" ca="1" si="1147"/>
        <v>0.76469798129804034</v>
      </c>
      <c r="KB235" s="7">
        <f t="shared" ca="1" si="1148"/>
        <v>4.5327879327289322E-3</v>
      </c>
      <c r="KC235" s="7">
        <f t="shared" ca="1" si="1149"/>
        <v>1</v>
      </c>
      <c r="KD235" s="7" t="str">
        <f t="shared" ca="1" si="1150"/>
        <v>2</v>
      </c>
      <c r="KE235" s="7" t="str">
        <f ca="1">IFERROR(IF(KE234+KD235&gt;KF$4,KE234,KE234+KD235),"")</f>
        <v/>
      </c>
      <c r="KF235" s="7">
        <f t="shared" ca="1" si="1248"/>
        <v>0</v>
      </c>
      <c r="KG235" s="7">
        <f t="shared" ca="1" si="1151"/>
        <v>0.99287177173809971</v>
      </c>
      <c r="KH235" s="7">
        <f t="shared" ca="1" si="1152"/>
        <v>-0.22364100250733043</v>
      </c>
      <c r="KI235" s="7">
        <f t="shared" ca="1" si="1153"/>
        <v>0</v>
      </c>
      <c r="KJ235" s="7">
        <f t="shared" ca="1" si="1154"/>
        <v>0</v>
      </c>
      <c r="KK235" s="7" t="str">
        <f ca="1">IFERROR(IF(KK234+KJ235&gt;KL$4,KK234,KK234+KJ235),"")</f>
        <v/>
      </c>
      <c r="KL235" s="7">
        <f t="shared" ca="1" si="1249"/>
        <v>0</v>
      </c>
      <c r="KM235" s="7">
        <f t="shared" ca="1" si="1155"/>
        <v>0.75920984257921875</v>
      </c>
      <c r="KN235" s="7">
        <f t="shared" ca="1" si="1156"/>
        <v>1.0020926651550521E-2</v>
      </c>
      <c r="KO235" s="7">
        <f t="shared" ca="1" si="1157"/>
        <v>1</v>
      </c>
      <c r="KP235" s="7" t="str">
        <f t="shared" ca="1" si="1158"/>
        <v>2</v>
      </c>
      <c r="KQ235" s="7" t="str">
        <f ca="1">IFERROR(IF(KQ234+KP235&gt;KR$4,KQ234,KQ234+KP235),"")</f>
        <v/>
      </c>
      <c r="KR235" s="7">
        <f t="shared" ca="1" si="1250"/>
        <v>0</v>
      </c>
      <c r="KS235" s="7">
        <f t="shared" ca="1" si="1159"/>
        <v>0.96878691394277061</v>
      </c>
      <c r="KT235" s="7">
        <f t="shared" ca="1" si="1160"/>
        <v>-0.19955614471200134</v>
      </c>
      <c r="KU235" s="7">
        <f t="shared" ca="1" si="1161"/>
        <v>0</v>
      </c>
      <c r="KV235" s="7">
        <f t="shared" ca="1" si="1162"/>
        <v>0</v>
      </c>
      <c r="KW235" s="7" t="str">
        <f ca="1">IFERROR(IF(KW234+KV235&gt;KX$4,KW234,KW234+KV235),"")</f>
        <v/>
      </c>
      <c r="KX235" s="7">
        <f t="shared" ca="1" si="1251"/>
        <v>0</v>
      </c>
      <c r="KY235" s="7">
        <f t="shared" ca="1" si="1163"/>
        <v>0.57691245609697694</v>
      </c>
      <c r="KZ235" s="7">
        <f t="shared" ca="1" si="1164"/>
        <v>0.19231831313379233</v>
      </c>
      <c r="LA235" s="7">
        <f t="shared" ca="1" si="1165"/>
        <v>1</v>
      </c>
      <c r="LB235" s="7" t="str">
        <f t="shared" ca="1" si="1166"/>
        <v>2</v>
      </c>
      <c r="LC235" s="7" t="str">
        <f ca="1">IFERROR(IF(LC234+LB235&gt;LD$4,LC234,LC234+LB235),"")</f>
        <v/>
      </c>
      <c r="LD235" s="7">
        <f t="shared" ca="1" si="1252"/>
        <v>0</v>
      </c>
      <c r="LE235" s="7">
        <f t="shared" ca="1" si="1167"/>
        <v>0.59019334993044859</v>
      </c>
      <c r="LF235" s="7">
        <f t="shared" ca="1" si="1168"/>
        <v>0.17903741930032069</v>
      </c>
      <c r="LG235" s="7">
        <f t="shared" ca="1" si="1169"/>
        <v>1</v>
      </c>
      <c r="LH235" s="7" t="str">
        <f t="shared" ca="1" si="1170"/>
        <v>2</v>
      </c>
      <c r="LI235" s="7" t="str">
        <f ca="1">IFERROR(IF(LI234+LH235&gt;LJ$4,LI234,LI234+LH235),"")</f>
        <v/>
      </c>
      <c r="LJ235" s="7">
        <f t="shared" ca="1" si="1253"/>
        <v>0</v>
      </c>
      <c r="LK235" s="7">
        <f t="shared" ca="1" si="1171"/>
        <v>0.5275716867227751</v>
      </c>
      <c r="LL235" s="7">
        <f t="shared" ca="1" si="1172"/>
        <v>0.24165908250799417</v>
      </c>
      <c r="LM235" s="7">
        <f t="shared" ca="1" si="1173"/>
        <v>1</v>
      </c>
      <c r="LN235" s="7" t="str">
        <f t="shared" ca="1" si="1174"/>
        <v>2</v>
      </c>
      <c r="LO235" s="7" t="str">
        <f ca="1">IFERROR(IF(LO234+LN235&gt;LP$4,LO234,LO234+LN235),"")</f>
        <v/>
      </c>
      <c r="LP235" s="7">
        <f t="shared" ca="1" si="1254"/>
        <v>0</v>
      </c>
      <c r="LQ235" s="7">
        <f t="shared" ca="1" si="1175"/>
        <v>0.47468035993133662</v>
      </c>
      <c r="LR235" s="7">
        <f t="shared" ca="1" si="1176"/>
        <v>0.29455040929943266</v>
      </c>
      <c r="LS235" s="7">
        <f t="shared" ca="1" si="1177"/>
        <v>1</v>
      </c>
      <c r="LT235" s="7" t="str">
        <f t="shared" ca="1" si="1178"/>
        <v>2</v>
      </c>
      <c r="LU235" s="7" t="str">
        <f ca="1">IFERROR(IF(LU234+LT235&gt;LV$4,LU234,LU234+LT235),"")</f>
        <v/>
      </c>
      <c r="LV235" s="7">
        <f t="shared" ca="1" si="1255"/>
        <v>0</v>
      </c>
      <c r="LW235" s="7">
        <f t="shared" ca="1" si="1179"/>
        <v>0.24255128682890714</v>
      </c>
      <c r="LX235" s="7">
        <f t="shared" ca="1" si="1180"/>
        <v>0.52667948240186213</v>
      </c>
      <c r="LY235" s="7">
        <f t="shared" ca="1" si="1181"/>
        <v>1</v>
      </c>
      <c r="LZ235" s="7" t="str">
        <f t="shared" ca="1" si="1182"/>
        <v>2</v>
      </c>
      <c r="MA235" s="7" t="str">
        <f ca="1">IFERROR(IF(MA234+LZ235&gt;MB$4,MA234,MA234+LZ235),"")</f>
        <v/>
      </c>
      <c r="MB235" s="7">
        <f t="shared" ca="1" si="1256"/>
        <v>0</v>
      </c>
      <c r="MC235" s="7">
        <f t="shared" ca="1" si="1183"/>
        <v>0.26527202825766871</v>
      </c>
      <c r="MD235" s="7">
        <f t="shared" ca="1" si="1184"/>
        <v>0.50395874097310056</v>
      </c>
      <c r="ME235" s="7">
        <f t="shared" ca="1" si="1185"/>
        <v>1</v>
      </c>
      <c r="MF235" s="7" t="str">
        <f t="shared" ca="1" si="1186"/>
        <v>2</v>
      </c>
      <c r="MG235" s="7" t="str">
        <f ca="1">IFERROR(IF(MG234+MF235&gt;MH$4,MG234,MG234+MF235),"")</f>
        <v/>
      </c>
      <c r="MH235" s="7">
        <f t="shared" ca="1" si="1257"/>
        <v>0</v>
      </c>
      <c r="MI235" s="7">
        <f t="shared" ca="1" si="1187"/>
        <v>0.27372376692246836</v>
      </c>
      <c r="MJ235" s="7">
        <f t="shared" ca="1" si="1188"/>
        <v>0.49550700230830091</v>
      </c>
      <c r="MK235" s="7">
        <f t="shared" ca="1" si="1189"/>
        <v>1</v>
      </c>
      <c r="ML235" s="7" t="str">
        <f t="shared" ca="1" si="1190"/>
        <v>2</v>
      </c>
      <c r="MM235" s="7" t="str">
        <f ca="1">IFERROR(IF(MM234+ML235&gt;MN$4,MM234,MM234+ML235),"")</f>
        <v/>
      </c>
      <c r="MN235" s="7">
        <f t="shared" ca="1" si="1258"/>
        <v>0</v>
      </c>
      <c r="MO235" s="7">
        <f t="shared" ca="1" si="1191"/>
        <v>0.15420068009390653</v>
      </c>
      <c r="MP235" s="7">
        <f t="shared" ca="1" si="1192"/>
        <v>0.61503008913686275</v>
      </c>
      <c r="MQ235" s="7">
        <f t="shared" ca="1" si="1193"/>
        <v>1</v>
      </c>
      <c r="MR235" s="7" t="str">
        <f t="shared" ca="1" si="1194"/>
        <v>2</v>
      </c>
      <c r="MS235" s="7" t="str">
        <f ca="1">IFERROR(IF(MS234+MR235&gt;MT$4,MS234,MS234+MR235),"")</f>
        <v/>
      </c>
      <c r="MT235" s="7">
        <f t="shared" ca="1" si="1259"/>
        <v>0</v>
      </c>
      <c r="MU235" s="7">
        <f t="shared" ca="1" si="1195"/>
        <v>0.25406196674712811</v>
      </c>
      <c r="MV235" s="7">
        <f t="shared" ca="1" si="1196"/>
        <v>0.51516880248364116</v>
      </c>
      <c r="MW235" s="7">
        <f t="shared" ca="1" si="1197"/>
        <v>1</v>
      </c>
      <c r="MX235" s="7" t="str">
        <f t="shared" ca="1" si="1198"/>
        <v>2</v>
      </c>
      <c r="MY235" s="7" t="str">
        <f ca="1">IFERROR(IF(MY234+MX235&gt;MZ$4,MY234,MY234+MX235),"")</f>
        <v/>
      </c>
      <c r="MZ235" s="7">
        <f t="shared" ca="1" si="1260"/>
        <v>0</v>
      </c>
      <c r="NA235" s="7">
        <f t="shared" ca="1" si="1199"/>
        <v>4.4024494657310065E-2</v>
      </c>
      <c r="NB235" s="7">
        <f t="shared" ca="1" si="1200"/>
        <v>0.72520627457345921</v>
      </c>
      <c r="NC235" s="7">
        <f t="shared" ca="1" si="1201"/>
        <v>1</v>
      </c>
      <c r="ND235" s="7" t="str">
        <f t="shared" ca="1" si="1202"/>
        <v>2</v>
      </c>
      <c r="NE235" s="7" t="str">
        <f ca="1">IFERROR(IF(NE234+ND235&gt;NF$4,NE234,NE234+ND235),"")</f>
        <v/>
      </c>
      <c r="NF235" s="7">
        <f t="shared" ca="1" si="1261"/>
        <v>0</v>
      </c>
      <c r="NG235" s="7">
        <f t="shared" ca="1" si="1203"/>
        <v>0.17219854963128378</v>
      </c>
      <c r="NH235" s="7">
        <f t="shared" ca="1" si="1204"/>
        <v>0.59703221959948549</v>
      </c>
      <c r="NI235" s="7">
        <f t="shared" ca="1" si="1205"/>
        <v>1</v>
      </c>
      <c r="NJ235" s="7" t="str">
        <f t="shared" ca="1" si="1206"/>
        <v>2</v>
      </c>
      <c r="NK235" s="7" t="str">
        <f ca="1">IFERROR(IF(NK234+NJ235&gt;NL$4,NK234,NK234+NJ235),"")</f>
        <v/>
      </c>
      <c r="NL235" s="7">
        <f t="shared" ca="1" si="1262"/>
        <v>0</v>
      </c>
      <c r="NM235" s="7">
        <f t="shared" ca="1" si="1207"/>
        <v>0.38507424517351785</v>
      </c>
      <c r="NN235" s="7">
        <f t="shared" ca="1" si="1208"/>
        <v>0.38415652405725143</v>
      </c>
      <c r="NO235" s="7">
        <f t="shared" ca="1" si="1209"/>
        <v>1</v>
      </c>
      <c r="NP235" s="7" t="str">
        <f t="shared" ca="1" si="1210"/>
        <v>2</v>
      </c>
      <c r="NQ235" s="7" t="str">
        <f ca="1">IFERROR(IF(NQ234+NP235&gt;NR$4,NQ234,NQ234+NP235),"")</f>
        <v/>
      </c>
      <c r="NR235" s="7">
        <f t="shared" ca="1" si="1263"/>
        <v>0</v>
      </c>
      <c r="NT235">
        <v>237</v>
      </c>
      <c r="NU235" s="7" t="s">
        <v>19</v>
      </c>
      <c r="NV235" s="7" t="str">
        <f t="shared" ca="1" si="967"/>
        <v/>
      </c>
      <c r="NW235" s="7" t="str">
        <f t="shared" ca="1" si="961"/>
        <v/>
      </c>
      <c r="NX235" t="str">
        <f ca="1">IFERROR(VLOOKUP(NT235,$K$3:$AK$568,8,FALSE),"")</f>
        <v/>
      </c>
      <c r="NY235" t="str">
        <f ca="1">IFERROR(VLOOKUP(NT235,$K$3:$AK$568,9,FALSE),"")</f>
        <v/>
      </c>
      <c r="NZ235" s="7" t="str">
        <f ca="1">IFERROR(VLOOKUP(NT235,$K$3:$AK$568,27,FALSE),"")</f>
        <v/>
      </c>
      <c r="OB235">
        <v>237</v>
      </c>
      <c r="OC235" s="7" t="s">
        <v>19</v>
      </c>
      <c r="OD235" t="e">
        <f t="shared" ca="1" si="968"/>
        <v>#N/A</v>
      </c>
      <c r="OE235" s="7" t="str">
        <f t="shared" ca="1" si="969"/>
        <v/>
      </c>
      <c r="OF235" s="7" t="str">
        <f t="shared" ca="1" si="970"/>
        <v/>
      </c>
      <c r="OG235" t="str">
        <f t="shared" ca="1" si="971"/>
        <v/>
      </c>
      <c r="OI235">
        <v>237</v>
      </c>
      <c r="OJ235" s="7" t="s">
        <v>19</v>
      </c>
      <c r="OK235" s="7" t="str">
        <f t="shared" ca="1" si="972"/>
        <v/>
      </c>
      <c r="OL235" s="7" t="str">
        <f t="shared" ca="1" si="973"/>
        <v/>
      </c>
      <c r="OM235" t="str">
        <f ca="1">IFERROR(VLOOKUP(OI235,$L$3:$AK$568,7,FALSE),"")</f>
        <v/>
      </c>
      <c r="ON235" t="str">
        <f ca="1">IFERROR(VLOOKUP(OI235,$L$3:$AK$568,8,FALSE),"")</f>
        <v/>
      </c>
      <c r="OO235" s="7" t="str">
        <f ca="1">IFERROR(VLOOKUP(OI235,$L$3:$AK$568,26,FALSE),"")</f>
        <v/>
      </c>
      <c r="OQ235">
        <v>237</v>
      </c>
      <c r="OR235" s="7" t="s">
        <v>19</v>
      </c>
      <c r="OS235" t="e">
        <f t="shared" ca="1" si="974"/>
        <v>#N/A</v>
      </c>
      <c r="OT235" s="7" t="str">
        <f t="shared" ca="1" si="975"/>
        <v/>
      </c>
      <c r="OU235" s="7" t="str">
        <f t="shared" ca="1" si="976"/>
        <v/>
      </c>
      <c r="OV235" t="str">
        <f t="shared" ca="1" si="977"/>
        <v/>
      </c>
      <c r="OX235">
        <v>237</v>
      </c>
      <c r="OY235" s="7" t="s">
        <v>19</v>
      </c>
      <c r="OZ235" s="7" t="str">
        <f t="shared" ca="1" si="978"/>
        <v/>
      </c>
      <c r="PA235" s="7" t="str">
        <f t="shared" ca="1" si="979"/>
        <v/>
      </c>
      <c r="PB235" t="str">
        <f ca="1">IFERROR(VLOOKUP(OX235,$M$3:$AK$568,6,FALSE),"")</f>
        <v/>
      </c>
      <c r="PC235" t="str">
        <f ca="1">IFERROR(VLOOKUP(OX235,$M$3:$AK$568,7,FALSE),"")</f>
        <v/>
      </c>
      <c r="PD235" s="7" t="str">
        <f ca="1">IFERROR(VLOOKUP(OX235,$M$3:$AK$568,25,FALSE),"")</f>
        <v/>
      </c>
      <c r="PF235">
        <v>237</v>
      </c>
      <c r="PG235" s="7" t="s">
        <v>19</v>
      </c>
      <c r="PH235" t="e">
        <f t="shared" ca="1" si="980"/>
        <v>#N/A</v>
      </c>
      <c r="PI235" s="7" t="str">
        <f t="shared" ca="1" si="981"/>
        <v/>
      </c>
      <c r="PJ235" s="7" t="str">
        <f t="shared" ca="1" si="982"/>
        <v/>
      </c>
      <c r="PK235" t="str">
        <f t="shared" ca="1" si="983"/>
        <v/>
      </c>
      <c r="PM235">
        <v>237</v>
      </c>
      <c r="PN235" s="7" t="s">
        <v>19</v>
      </c>
      <c r="PO235" s="202" t="str">
        <f t="shared" ca="1" si="984"/>
        <v/>
      </c>
      <c r="PP235" s="7" t="str">
        <f t="shared" ca="1" si="985"/>
        <v/>
      </c>
      <c r="PQ235" t="str">
        <f ca="1">IFERROR(VLOOKUP(PM235,$G$325:$R$409,12,FALSE),"")</f>
        <v/>
      </c>
      <c r="PR235" t="e">
        <f ca="1">VLOOKUP(PM235,$G$324:$Q$409,11,FALSE)</f>
        <v>#N/A</v>
      </c>
      <c r="PS235" s="7" t="str">
        <f ca="1">VLOOKUP(PQ235,$R$325:$Y$409,8,FALSE)</f>
        <v>- -</v>
      </c>
      <c r="PT235" s="7">
        <f ca="1">ReSt</f>
        <v>-4</v>
      </c>
      <c r="PU235" s="7" t="e">
        <f t="shared" ca="1" si="986"/>
        <v>#N/A</v>
      </c>
      <c r="PV235" s="7" t="e">
        <f t="shared" ca="1" si="987"/>
        <v>#N/A</v>
      </c>
      <c r="PW235" s="7" t="str">
        <f ca="1">VLOOKUP(PQ235,$R$325:$AK$409,8,FALSE)</f>
        <v>- -</v>
      </c>
      <c r="PX235" s="7"/>
      <c r="PY235">
        <v>237</v>
      </c>
      <c r="PZ235" s="7" t="s">
        <v>19</v>
      </c>
      <c r="QA235" t="str">
        <f t="shared" ca="1" si="988"/>
        <v/>
      </c>
      <c r="QB235" s="7" t="str">
        <f t="shared" ca="1" si="989"/>
        <v/>
      </c>
      <c r="QC235" s="7" t="str">
        <f t="shared" ca="1" si="990"/>
        <v/>
      </c>
      <c r="QD235" t="str">
        <f t="shared" ca="1" si="991"/>
        <v/>
      </c>
      <c r="QF235">
        <v>237</v>
      </c>
      <c r="QG235" s="7" t="s">
        <v>19</v>
      </c>
      <c r="QH235" s="7" t="str">
        <f t="shared" ca="1" si="992"/>
        <v/>
      </c>
      <c r="QI235" s="7" t="e">
        <f t="shared" ca="1" si="993"/>
        <v>#VALUE!</v>
      </c>
      <c r="QJ235" t="e">
        <f t="shared" ca="1" si="994"/>
        <v>#N/A</v>
      </c>
      <c r="QK235" s="7" t="e">
        <f t="shared" ca="1" si="995"/>
        <v>#N/A</v>
      </c>
      <c r="QM235">
        <v>237</v>
      </c>
      <c r="QN235" s="7" t="s">
        <v>19</v>
      </c>
      <c r="QO235" t="str">
        <f t="shared" ca="1" si="996"/>
        <v/>
      </c>
      <c r="QP235" s="7" t="str">
        <f t="shared" ca="1" si="997"/>
        <v/>
      </c>
      <c r="QQ235" t="str">
        <f t="shared" ca="1" si="998"/>
        <v/>
      </c>
    </row>
    <row r="236" spans="1:459" x14ac:dyDescent="0.25">
      <c r="A236" s="240" t="str">
        <f>IF('Character Sheet'!$B$4="Creature","N","Y")</f>
        <v>Y</v>
      </c>
      <c r="C236" s="75"/>
      <c r="D236" s="76"/>
      <c r="F236" s="75"/>
      <c r="G236" s="76"/>
      <c r="I236" s="75"/>
      <c r="J236" s="85"/>
      <c r="K236" s="85">
        <f t="shared" ca="1" si="962"/>
        <v>7</v>
      </c>
      <c r="L236" s="85">
        <f t="shared" ca="1" si="1265"/>
        <v>2</v>
      </c>
      <c r="M236" s="70">
        <f t="shared" ca="1" si="1270"/>
        <v>10</v>
      </c>
      <c r="O236" s="222">
        <f t="shared" ca="1" si="963"/>
        <v>120</v>
      </c>
      <c r="Q236" s="7" t="s">
        <v>1746</v>
      </c>
      <c r="R236" s="9" t="s">
        <v>1495</v>
      </c>
      <c r="S236" s="9" t="s">
        <v>1986</v>
      </c>
      <c r="T236" s="61" t="str">
        <f>SUBSTITUTE(IFERROR(IFERROR(VLOOKUP(R236,'[1]Skill Statistics'!$A$3:$C$513,2,FALSE),VLOOKUP(Q236,'[1]Skill Statistics'!$A$3:$C$513,2,FALSE)),T235),"R*","ReSt")</f>
        <v>Me/Me</v>
      </c>
      <c r="U236" s="61" t="str">
        <f>IFERROR(IFERROR(VLOOKUP(R236,'[1]Skill Statistics'!$A$3:$C$513,3,FALSE),VLOOKUP(Q236,'[1]Skill Statistics'!$A$3:$C$513,3,FALSE)),U235)</f>
        <v>Re</v>
      </c>
      <c r="V236" s="61" t="str">
        <f>IF(ISNUMBER(SEARCH("Category",R236)),"- -",IFERROR(IFERROR(VLOOKUP(Q236,[1]Professions!$A$4:$AM$288,MATCH(Profession,[1]Professions!$A$1:$AM$1,0),FALSE),VLOOKUP(Q236,Calculations!$B$91:$I$95,8,FALSE)),"- -"))</f>
        <v>2 / 3</v>
      </c>
      <c r="W236" s="60">
        <f t="shared" ca="1" si="964"/>
        <v>0</v>
      </c>
      <c r="X236" s="7">
        <f ca="1">IFERROR(VLOOKUP(R236,$BS$6:$NR$519,MATCH(ActualLevel,$BS$3:$NR$3,0),FALSE),"- -")</f>
        <v>0</v>
      </c>
      <c r="Y236" s="7">
        <f t="shared" ca="1" si="1269"/>
        <v>0</v>
      </c>
      <c r="Z236" s="7">
        <f ca="1">IFERROR(VLOOKUP(Y236,Charts!$BQ$2:$BR$52,2,FALSE),"- -")</f>
        <v>-25</v>
      </c>
      <c r="AA236" s="7">
        <f t="shared" ca="1" si="1000"/>
        <v>3</v>
      </c>
      <c r="AB236" s="7">
        <f t="shared" ca="1" si="1266"/>
        <v>0</v>
      </c>
      <c r="AC236" s="7"/>
      <c r="AD236" s="7"/>
      <c r="AE236" s="7"/>
      <c r="AF236" s="7"/>
      <c r="AG236" s="7"/>
      <c r="AH236" s="43"/>
      <c r="AI236" s="7"/>
      <c r="AJ236" s="7"/>
      <c r="AK236" s="7">
        <f t="shared" ca="1" si="1001"/>
        <v>-22</v>
      </c>
      <c r="AL236" s="7"/>
      <c r="AM236" s="69">
        <f>IFERROR(VLOOKUP(R236,'[1]Skill Statistics'!$A$3:$AN$513,MATCH(Profession,'[1]Skill Statistics'!$A$2:$AN$2,0),FALSE),0)</f>
        <v>0</v>
      </c>
      <c r="AN236" s="85">
        <f>IFERROR(VLOOKUP(Q236,'[1]Skill Statistics'!$A$3:$BK$513,MATCH(Archetype,'[1]Skill Statistics'!$A$2:$BK$2,0),FALSE),0)</f>
        <v>0</v>
      </c>
      <c r="AO236" s="85">
        <f>IFERROR(VLOOKUP(Q236,'[1]Skill Statistics'!$A$3:$BB$513,MATCH(Race,'[1]Skill Statistics'!$A$2:$BB$2,0),FALSE),0)</f>
        <v>0</v>
      </c>
      <c r="AP236" s="85">
        <f t="shared" ca="1" si="965"/>
        <v>0.3</v>
      </c>
      <c r="AQ236" s="70"/>
      <c r="AS236" s="69">
        <f>IFERROR(VLOOKUP(Q236,'[1]Professional Skills'!$A$4:$AM$288,MATCH(Profession,'[1]Professional Skills'!$A$3:$AM$3,0),FALSE),"- -")</f>
        <v>0</v>
      </c>
      <c r="AT236" t="s">
        <v>1812</v>
      </c>
      <c r="AU236" s="7" t="str">
        <f t="shared" si="1268"/>
        <v/>
      </c>
      <c r="AV236" s="7">
        <f t="shared" ca="1" si="1267"/>
        <v>0</v>
      </c>
      <c r="AW236" t="str">
        <f t="shared" si="1004"/>
        <v/>
      </c>
      <c r="AX236" t="str">
        <f>IFERROR(_xlfn.RANK.EQ(AW236,$AW$5:$AW$568),"")</f>
        <v/>
      </c>
      <c r="AY236">
        <f t="shared" si="959"/>
        <v>0</v>
      </c>
      <c r="AZ236" s="70" t="str">
        <f t="shared" si="1002"/>
        <v/>
      </c>
      <c r="BB236" s="69">
        <f>IFERROR(IF(Q236="Language",VLOOKUP(R236,[1]Cultures!$B$4:$N$218,MATCH(Culture,[1]Cultures!$B$3:$N$3,0),FALSE),VLOOKUP(Q236,[1]Cultures!$B$4:$O$212,MATCH(Culture,[1]Cultures!$B$3:$O$3,0),FALSE)),"- -")</f>
        <v>0</v>
      </c>
      <c r="BC236" t="s">
        <v>1812</v>
      </c>
      <c r="BD236">
        <f t="shared" ca="1" si="1264"/>
        <v>0.33356376000675569</v>
      </c>
      <c r="BE236">
        <f t="shared" ca="1" si="1211"/>
        <v>0.63356376000675563</v>
      </c>
      <c r="BH236">
        <f t="shared" ca="1" si="1271"/>
        <v>4</v>
      </c>
      <c r="BI236" s="7">
        <f t="shared" ca="1" si="1003"/>
        <v>0</v>
      </c>
      <c r="BK236" s="7"/>
      <c r="BL236" s="70">
        <f t="shared" ca="1" si="960"/>
        <v>0</v>
      </c>
      <c r="BN236" s="69">
        <f>IFERROR(VLOOKUP(V236,Charts!$BT$2:$BV$14,3,FALSE),"- -")</f>
        <v>0.84615384615384615</v>
      </c>
      <c r="BO236" s="85">
        <f t="shared" ca="1" si="966"/>
        <v>1.9390172373109196</v>
      </c>
      <c r="BP236" s="70">
        <f t="shared" ca="1" si="1212"/>
        <v>120</v>
      </c>
      <c r="BR236" s="7">
        <v>235</v>
      </c>
      <c r="BS236" s="9" t="str">
        <f ca="1">VLOOKUP(BR236,$O$3:$R$568,4,FALSE)</f>
        <v>Liquid Manipulation</v>
      </c>
      <c r="BT236" s="7" t="str">
        <f ca="1">VLOOKUP(BS236,$R$3:$V$568,5,FALSE)</f>
        <v>6 / 8</v>
      </c>
      <c r="BU236" s="7">
        <f ca="1">VLOOKUP(BT236,Charts!$BT$2:$BV$14,3,FALSE)</f>
        <v>0.38461538461538464</v>
      </c>
      <c r="BV236" s="7" t="str">
        <f t="shared" ca="1" si="1005"/>
        <v>6</v>
      </c>
      <c r="BW236" s="7" t="str">
        <f t="shared" ca="1" si="1006"/>
        <v>8</v>
      </c>
      <c r="BY236" s="7">
        <f t="shared" ca="1" si="1007"/>
        <v>0.53718917110188236</v>
      </c>
      <c r="BZ236" s="7">
        <f t="shared" ca="1" si="1008"/>
        <v>-0.15257378648649772</v>
      </c>
      <c r="CA236" s="7">
        <f t="shared" ca="1" si="1009"/>
        <v>0</v>
      </c>
      <c r="CB236" s="7">
        <f t="shared" ca="1" si="1010"/>
        <v>0</v>
      </c>
      <c r="CC236" s="7" t="str">
        <f ca="1">IFERROR(IF(CC235+CB236&gt;CD$4,CC235,CC235+CB236),"")</f>
        <v/>
      </c>
      <c r="CD236" s="7">
        <f t="shared" ca="1" si="1213"/>
        <v>0</v>
      </c>
      <c r="CE236" s="7">
        <f t="shared" ca="1" si="1011"/>
        <v>0.65433350345364982</v>
      </c>
      <c r="CF236" s="7">
        <f t="shared" ca="1" si="1012"/>
        <v>-0.26971811883826519</v>
      </c>
      <c r="CG236" s="7">
        <f t="shared" ca="1" si="1013"/>
        <v>0</v>
      </c>
      <c r="CH236" s="7">
        <f t="shared" ca="1" si="1014"/>
        <v>0</v>
      </c>
      <c r="CI236" s="7" t="str">
        <f ca="1">IFERROR(IF(CI235+CH236&gt;CJ$4,CI235,CI235+CH236),"")</f>
        <v/>
      </c>
      <c r="CJ236" s="7">
        <f t="shared" ca="1" si="1214"/>
        <v>0</v>
      </c>
      <c r="CK236" s="7">
        <f t="shared" ca="1" si="1015"/>
        <v>0.3521917194212274</v>
      </c>
      <c r="CL236" s="7">
        <f t="shared" ca="1" si="1016"/>
        <v>3.2423665194157236E-2</v>
      </c>
      <c r="CM236" s="7">
        <f t="shared" ca="1" si="1017"/>
        <v>1</v>
      </c>
      <c r="CN236" s="7" t="str">
        <f t="shared" ca="1" si="1018"/>
        <v>6</v>
      </c>
      <c r="CO236" s="7" t="str">
        <f ca="1">IFERROR(IF(CO235+CN236&gt;CP$4,CO235,CO235+CN236),"")</f>
        <v/>
      </c>
      <c r="CP236" s="7">
        <f t="shared" ca="1" si="1215"/>
        <v>0</v>
      </c>
      <c r="CQ236" s="7">
        <f t="shared" ca="1" si="1019"/>
        <v>7.6595802943507207E-2</v>
      </c>
      <c r="CR236" s="7">
        <f t="shared" ca="1" si="1020"/>
        <v>0.30801958167187743</v>
      </c>
      <c r="CS236" s="7">
        <f t="shared" ca="1" si="1021"/>
        <v>1</v>
      </c>
      <c r="CT236" s="7" t="str">
        <f t="shared" ca="1" si="1022"/>
        <v>6</v>
      </c>
      <c r="CU236" s="7" t="str">
        <f ca="1">IFERROR(IF(CU235+CT236&gt;CV$4,CU235,CU235+CT236),"")</f>
        <v/>
      </c>
      <c r="CV236" s="7">
        <f t="shared" ca="1" si="1216"/>
        <v>0</v>
      </c>
      <c r="CW236" s="7">
        <f t="shared" ca="1" si="1023"/>
        <v>0.85445707330408693</v>
      </c>
      <c r="CX236" s="7">
        <f t="shared" ca="1" si="1024"/>
        <v>-0.4698416886887023</v>
      </c>
      <c r="CY236" s="7">
        <f t="shared" ca="1" si="1025"/>
        <v>0</v>
      </c>
      <c r="CZ236" s="7">
        <f t="shared" ca="1" si="1026"/>
        <v>0</v>
      </c>
      <c r="DA236" s="7" t="str">
        <f ca="1">IFERROR(IF(DA235+CZ236&gt;DB$4,DA235,DA235+CZ236),"")</f>
        <v/>
      </c>
      <c r="DB236" s="7">
        <f t="shared" ca="1" si="1217"/>
        <v>0</v>
      </c>
      <c r="DC236" s="7">
        <f t="shared" ca="1" si="1027"/>
        <v>0.82920334663572548</v>
      </c>
      <c r="DD236" s="7">
        <f t="shared" ca="1" si="1028"/>
        <v>-0.44458796202034084</v>
      </c>
      <c r="DE236" s="7">
        <f t="shared" ca="1" si="1029"/>
        <v>0</v>
      </c>
      <c r="DF236" s="7">
        <f t="shared" ca="1" si="1030"/>
        <v>0</v>
      </c>
      <c r="DG236" s="7" t="str">
        <f ca="1">IFERROR(IF(DG235+DF236&gt;DH$4,DG235,DG235+DF236),"")</f>
        <v/>
      </c>
      <c r="DH236" s="7">
        <f t="shared" ca="1" si="1218"/>
        <v>0</v>
      </c>
      <c r="DI236" s="7">
        <f t="shared" ca="1" si="1031"/>
        <v>0.79230445785678516</v>
      </c>
      <c r="DJ236" s="7">
        <f t="shared" ca="1" si="1032"/>
        <v>-0.40768907324140052</v>
      </c>
      <c r="DK236" s="7">
        <f t="shared" ca="1" si="1033"/>
        <v>0</v>
      </c>
      <c r="DL236" s="7">
        <f t="shared" ca="1" si="1034"/>
        <v>0</v>
      </c>
      <c r="DM236" s="7" t="str">
        <f ca="1">IFERROR(IF(DM235+DL236&gt;DN$4,DM235,DM235+DL236),"")</f>
        <v/>
      </c>
      <c r="DN236" s="7">
        <f t="shared" ca="1" si="1219"/>
        <v>0</v>
      </c>
      <c r="DO236" s="7">
        <f t="shared" ca="1" si="1035"/>
        <v>0.63205711736418613</v>
      </c>
      <c r="DP236" s="7">
        <f t="shared" ca="1" si="1036"/>
        <v>-0.24744173274880149</v>
      </c>
      <c r="DQ236" s="7">
        <f t="shared" ca="1" si="1037"/>
        <v>0</v>
      </c>
      <c r="DR236" s="7">
        <f t="shared" ca="1" si="1038"/>
        <v>0</v>
      </c>
      <c r="DS236" s="7" t="str">
        <f ca="1">IFERROR(IF(DS235+DR236&gt;DT$4,DS235,DS235+DR236),"")</f>
        <v/>
      </c>
      <c r="DT236" s="7">
        <f t="shared" ca="1" si="1220"/>
        <v>0</v>
      </c>
      <c r="DU236" s="7">
        <f t="shared" ca="1" si="1039"/>
        <v>0.74825405059667227</v>
      </c>
      <c r="DV236" s="7">
        <f t="shared" ca="1" si="1040"/>
        <v>-0.36363866598128763</v>
      </c>
      <c r="DW236" s="7">
        <f t="shared" ca="1" si="1041"/>
        <v>0</v>
      </c>
      <c r="DX236" s="7">
        <f t="shared" ca="1" si="1042"/>
        <v>0</v>
      </c>
      <c r="DY236" s="7" t="str">
        <f ca="1">IFERROR(IF(DY235+DX236&gt;DZ$4,DY235,DY235+DX236),"")</f>
        <v/>
      </c>
      <c r="DZ236" s="7">
        <f t="shared" ca="1" si="1221"/>
        <v>0</v>
      </c>
      <c r="EA236" s="7">
        <f t="shared" ca="1" si="1043"/>
        <v>0.46505117371677318</v>
      </c>
      <c r="EB236" s="7">
        <f t="shared" ca="1" si="1044"/>
        <v>-8.0435789101388544E-2</v>
      </c>
      <c r="EC236" s="7">
        <f t="shared" ca="1" si="1045"/>
        <v>0</v>
      </c>
      <c r="ED236" s="7">
        <f t="shared" ca="1" si="1046"/>
        <v>0</v>
      </c>
      <c r="EE236" s="7" t="str">
        <f ca="1">IFERROR(IF(EE235+ED236&gt;EF$4,EE235,EE235+ED236),"")</f>
        <v/>
      </c>
      <c r="EF236" s="7">
        <f t="shared" ca="1" si="1222"/>
        <v>0</v>
      </c>
      <c r="EG236" s="7">
        <f t="shared" ca="1" si="1047"/>
        <v>0.18606664460513245</v>
      </c>
      <c r="EH236" s="7">
        <f t="shared" ca="1" si="1048"/>
        <v>0.19854874001025219</v>
      </c>
      <c r="EI236" s="7">
        <f t="shared" ca="1" si="1049"/>
        <v>1</v>
      </c>
      <c r="EJ236" s="7" t="str">
        <f t="shared" ca="1" si="1050"/>
        <v>6</v>
      </c>
      <c r="EK236" s="7" t="str">
        <f ca="1">IFERROR(IF(EK235+EJ236&gt;EL$4,EK235,EK235+EJ236),"")</f>
        <v/>
      </c>
      <c r="EL236" s="7">
        <f t="shared" ca="1" si="1223"/>
        <v>0</v>
      </c>
      <c r="EM236" s="7">
        <f t="shared" ca="1" si="1051"/>
        <v>0.94272760421919077</v>
      </c>
      <c r="EN236" s="7">
        <f t="shared" ca="1" si="1052"/>
        <v>-0.55811221960380619</v>
      </c>
      <c r="EO236" s="7">
        <f t="shared" ca="1" si="1053"/>
        <v>0</v>
      </c>
      <c r="EP236" s="7">
        <f t="shared" ca="1" si="1054"/>
        <v>0</v>
      </c>
      <c r="EQ236" s="7" t="str">
        <f ca="1">IFERROR(IF(EQ235+EP236&gt;ER$4,EQ235,EQ235+EP236),"")</f>
        <v/>
      </c>
      <c r="ER236" s="7">
        <f t="shared" ca="1" si="1224"/>
        <v>0</v>
      </c>
      <c r="ES236" s="7">
        <f t="shared" ca="1" si="1055"/>
        <v>7.6101529951440039E-2</v>
      </c>
      <c r="ET236" s="7">
        <f t="shared" ca="1" si="1056"/>
        <v>0.3085138546639446</v>
      </c>
      <c r="EU236" s="7">
        <f t="shared" ca="1" si="1057"/>
        <v>1</v>
      </c>
      <c r="EV236" s="7" t="str">
        <f t="shared" ca="1" si="1058"/>
        <v>6</v>
      </c>
      <c r="EW236" s="7" t="str">
        <f ca="1">IFERROR(IF(EW235+EV236&gt;EX$4,EW235,EW235+EV236),"")</f>
        <v/>
      </c>
      <c r="EX236" s="7">
        <f t="shared" ca="1" si="1225"/>
        <v>0</v>
      </c>
      <c r="EY236" s="7">
        <f t="shared" ca="1" si="1059"/>
        <v>0.92752610096885624</v>
      </c>
      <c r="EZ236" s="7">
        <f t="shared" ca="1" si="1060"/>
        <v>-0.54291071635347166</v>
      </c>
      <c r="FA236" s="7">
        <f t="shared" ca="1" si="1061"/>
        <v>0</v>
      </c>
      <c r="FB236" s="7">
        <f t="shared" ca="1" si="1062"/>
        <v>0</v>
      </c>
      <c r="FC236" s="7" t="str">
        <f ca="1">IFERROR(IF(FC235+FB236&gt;FD$4,FC235,FC235+FB236),"")</f>
        <v/>
      </c>
      <c r="FD236" s="7">
        <f t="shared" ca="1" si="1226"/>
        <v>0</v>
      </c>
      <c r="FE236" s="7">
        <f t="shared" ca="1" si="1063"/>
        <v>0.43258501590459708</v>
      </c>
      <c r="FF236" s="7">
        <f t="shared" ca="1" si="1064"/>
        <v>-4.7969631289212444E-2</v>
      </c>
      <c r="FG236" s="7">
        <f t="shared" ca="1" si="1065"/>
        <v>0</v>
      </c>
      <c r="FH236" s="7">
        <f t="shared" ca="1" si="1066"/>
        <v>0</v>
      </c>
      <c r="FI236" s="7" t="str">
        <f ca="1">IFERROR(IF(FI235+FH236&gt;FJ$4,FI235,FI235+FH236),"")</f>
        <v/>
      </c>
      <c r="FJ236" s="7">
        <f t="shared" ca="1" si="1227"/>
        <v>0</v>
      </c>
      <c r="FK236" s="7">
        <f t="shared" ca="1" si="1067"/>
        <v>0.83755156916804518</v>
      </c>
      <c r="FL236" s="7">
        <f t="shared" ca="1" si="1068"/>
        <v>-0.45293618455266055</v>
      </c>
      <c r="FM236" s="7">
        <f t="shared" ca="1" si="1069"/>
        <v>0</v>
      </c>
      <c r="FN236" s="7">
        <f t="shared" ca="1" si="1070"/>
        <v>0</v>
      </c>
      <c r="FO236" s="7" t="str">
        <f ca="1">IFERROR(IF(FO235+FN236&gt;FP$4,FO235,FO235+FN236),"")</f>
        <v/>
      </c>
      <c r="FP236" s="7">
        <f t="shared" ca="1" si="1228"/>
        <v>0</v>
      </c>
      <c r="FQ236" s="7">
        <f t="shared" ca="1" si="1071"/>
        <v>0.87119737470005232</v>
      </c>
      <c r="FR236" s="7">
        <f t="shared" ca="1" si="1072"/>
        <v>-0.48658199008466768</v>
      </c>
      <c r="FS236" s="7">
        <f t="shared" ca="1" si="1073"/>
        <v>0</v>
      </c>
      <c r="FT236" s="7">
        <f t="shared" ca="1" si="1074"/>
        <v>0</v>
      </c>
      <c r="FU236" s="7" t="str">
        <f ca="1">IFERROR(IF(FU235+FT236&gt;FV$4,FU235,FU235+FT236),"")</f>
        <v/>
      </c>
      <c r="FV236" s="7">
        <f t="shared" ca="1" si="1229"/>
        <v>0</v>
      </c>
      <c r="FW236" s="7">
        <f t="shared" ca="1" si="1075"/>
        <v>0.79819346182570095</v>
      </c>
      <c r="FX236" s="7">
        <f t="shared" ca="1" si="1076"/>
        <v>-0.41357807721031631</v>
      </c>
      <c r="FY236" s="7">
        <f t="shared" ca="1" si="1077"/>
        <v>0</v>
      </c>
      <c r="FZ236" s="7">
        <f t="shared" ca="1" si="1078"/>
        <v>0</v>
      </c>
      <c r="GA236" s="7" t="str">
        <f ca="1">IFERROR(IF(GA235+FZ236&gt;GB$4,GA235,GA235+FZ236),"")</f>
        <v/>
      </c>
      <c r="GB236" s="7">
        <f t="shared" ca="1" si="1230"/>
        <v>0</v>
      </c>
      <c r="GC236" s="7">
        <f t="shared" ca="1" si="1079"/>
        <v>0.94619920961286785</v>
      </c>
      <c r="GD236" s="7">
        <f t="shared" ca="1" si="1080"/>
        <v>-0.56158382499748316</v>
      </c>
      <c r="GE236" s="7">
        <f t="shared" ca="1" si="1081"/>
        <v>0</v>
      </c>
      <c r="GF236" s="7">
        <f t="shared" ca="1" si="1082"/>
        <v>0</v>
      </c>
      <c r="GG236" s="7" t="str">
        <f ca="1">IFERROR(IF(GG235+GF236&gt;GH$4,GG235,GG235+GF236),"")</f>
        <v/>
      </c>
      <c r="GH236" s="7">
        <f t="shared" ca="1" si="1231"/>
        <v>0</v>
      </c>
      <c r="GI236" s="7">
        <f t="shared" ca="1" si="1083"/>
        <v>0.82798071257137718</v>
      </c>
      <c r="GJ236" s="7">
        <f t="shared" ca="1" si="1084"/>
        <v>-0.44336532795599254</v>
      </c>
      <c r="GK236" s="7">
        <f t="shared" ca="1" si="1085"/>
        <v>0</v>
      </c>
      <c r="GL236" s="7">
        <f t="shared" ca="1" si="1086"/>
        <v>0</v>
      </c>
      <c r="GM236" s="7" t="str">
        <f ca="1">IFERROR(IF(GM235+GL236&gt;GN$4,GM235,GM235+GL236),"")</f>
        <v/>
      </c>
      <c r="GN236" s="7">
        <f t="shared" ca="1" si="1232"/>
        <v>0</v>
      </c>
      <c r="GO236" s="7">
        <f t="shared" ca="1" si="1087"/>
        <v>0.17867113541426094</v>
      </c>
      <c r="GP236" s="7">
        <f t="shared" ca="1" si="1088"/>
        <v>0.2059442492011237</v>
      </c>
      <c r="GQ236" s="7">
        <f t="shared" ca="1" si="1089"/>
        <v>1</v>
      </c>
      <c r="GR236" s="7" t="str">
        <f t="shared" ca="1" si="1090"/>
        <v>6</v>
      </c>
      <c r="GS236" s="7" t="str">
        <f ca="1">IFERROR(IF(GS235+GR236&gt;GT$4,GS235,GS235+GR236),"")</f>
        <v/>
      </c>
      <c r="GT236" s="7">
        <f t="shared" ca="1" si="1233"/>
        <v>0</v>
      </c>
      <c r="GU236" s="7">
        <f t="shared" ca="1" si="1091"/>
        <v>0.96169482138212514</v>
      </c>
      <c r="GV236" s="7">
        <f t="shared" ca="1" si="1092"/>
        <v>-0.57707943676674045</v>
      </c>
      <c r="GW236" s="7">
        <f t="shared" ca="1" si="1093"/>
        <v>0</v>
      </c>
      <c r="GX236" s="7">
        <f t="shared" ca="1" si="1094"/>
        <v>0</v>
      </c>
      <c r="GY236" s="7" t="str">
        <f ca="1">IFERROR(IF(GY235+GX236&gt;GZ$4,GY235,GY235+GX236),"")</f>
        <v/>
      </c>
      <c r="GZ236" s="7">
        <f t="shared" ca="1" si="1234"/>
        <v>0</v>
      </c>
      <c r="HA236" s="7">
        <f t="shared" ca="1" si="1095"/>
        <v>0.14086711673590391</v>
      </c>
      <c r="HB236" s="7">
        <f t="shared" ca="1" si="1096"/>
        <v>0.24374826787948073</v>
      </c>
      <c r="HC236" s="7">
        <f t="shared" ca="1" si="1097"/>
        <v>1</v>
      </c>
      <c r="HD236" s="7" t="str">
        <f t="shared" ca="1" si="1098"/>
        <v>6</v>
      </c>
      <c r="HE236" s="7" t="str">
        <f ca="1">IFERROR(IF(HE235+HD236&gt;HF$4,HE235,HE235+HD236),"")</f>
        <v/>
      </c>
      <c r="HF236" s="7">
        <f t="shared" ca="1" si="1235"/>
        <v>0</v>
      </c>
      <c r="HG236" s="7">
        <f t="shared" ca="1" si="1099"/>
        <v>6.2771223556453704E-3</v>
      </c>
      <c r="HH236" s="7">
        <f t="shared" ca="1" si="1100"/>
        <v>0.37833826225973927</v>
      </c>
      <c r="HI236" s="7">
        <f t="shared" ca="1" si="1101"/>
        <v>1</v>
      </c>
      <c r="HJ236" s="7" t="str">
        <f t="shared" ca="1" si="1102"/>
        <v>6</v>
      </c>
      <c r="HK236" s="7" t="str">
        <f ca="1">IFERROR(IF(HK235+HJ236&gt;HL$4,HK235,HK235+HJ236),"")</f>
        <v/>
      </c>
      <c r="HL236" s="7">
        <f t="shared" ca="1" si="1236"/>
        <v>0</v>
      </c>
      <c r="HM236" s="7">
        <f t="shared" ca="1" si="1103"/>
        <v>0.82739030891498677</v>
      </c>
      <c r="HN236" s="7">
        <f t="shared" ca="1" si="1104"/>
        <v>-0.44277492429960214</v>
      </c>
      <c r="HO236" s="7">
        <f t="shared" ca="1" si="1105"/>
        <v>0</v>
      </c>
      <c r="HP236" s="7">
        <f t="shared" ca="1" si="1106"/>
        <v>0</v>
      </c>
      <c r="HQ236" s="7" t="str">
        <f ca="1">IFERROR(IF(HQ235+HP236&gt;HR$4,HQ235,HQ235+HP236),"")</f>
        <v/>
      </c>
      <c r="HR236" s="7">
        <f t="shared" ca="1" si="1237"/>
        <v>0</v>
      </c>
      <c r="HS236" s="7">
        <f t="shared" ca="1" si="1107"/>
        <v>7.1804209660924045E-2</v>
      </c>
      <c r="HT236" s="7">
        <f t="shared" ca="1" si="1108"/>
        <v>0.31281117495446059</v>
      </c>
      <c r="HU236" s="7">
        <f t="shared" ca="1" si="1109"/>
        <v>1</v>
      </c>
      <c r="HV236" s="7" t="str">
        <f t="shared" ca="1" si="1110"/>
        <v>6</v>
      </c>
      <c r="HW236" s="7" t="str">
        <f ca="1">IFERROR(IF(HW235+HV236&gt;HX$4,HW235,HW235+HV236),"")</f>
        <v/>
      </c>
      <c r="HX236" s="7">
        <f t="shared" ca="1" si="1238"/>
        <v>0</v>
      </c>
      <c r="HY236" s="7">
        <f t="shared" ca="1" si="1111"/>
        <v>0.7866452225187841</v>
      </c>
      <c r="HZ236" s="7">
        <f t="shared" ca="1" si="1112"/>
        <v>-0.40202983790339947</v>
      </c>
      <c r="IA236" s="7">
        <f t="shared" ca="1" si="1113"/>
        <v>0</v>
      </c>
      <c r="IB236" s="7">
        <f t="shared" ca="1" si="1114"/>
        <v>0</v>
      </c>
      <c r="IC236" s="7" t="str">
        <f ca="1">IFERROR(IF(IC235+IB236&gt;ID$4,IC235,IC235+IB236),"")</f>
        <v/>
      </c>
      <c r="ID236" s="7">
        <f t="shared" ca="1" si="1239"/>
        <v>0</v>
      </c>
      <c r="IE236" s="7">
        <f t="shared" ca="1" si="1115"/>
        <v>0.92686385493675039</v>
      </c>
      <c r="IF236" s="7">
        <f t="shared" ca="1" si="1116"/>
        <v>-0.54224847032136569</v>
      </c>
      <c r="IG236" s="7">
        <f t="shared" ca="1" si="1117"/>
        <v>0</v>
      </c>
      <c r="IH236" s="7">
        <f t="shared" ca="1" si="1118"/>
        <v>0</v>
      </c>
      <c r="II236" s="7" t="str">
        <f ca="1">IFERROR(IF(II235+IH236&gt;IJ$4,II235,II235+IH236),"")</f>
        <v/>
      </c>
      <c r="IJ236" s="7">
        <f t="shared" ca="1" si="1240"/>
        <v>0</v>
      </c>
      <c r="IK236" s="7">
        <f t="shared" ca="1" si="1119"/>
        <v>0.72421812166627675</v>
      </c>
      <c r="IL236" s="7">
        <f t="shared" ca="1" si="1120"/>
        <v>-0.33960273705089211</v>
      </c>
      <c r="IM236" s="7">
        <f t="shared" ca="1" si="1121"/>
        <v>0</v>
      </c>
      <c r="IN236" s="7">
        <f t="shared" ca="1" si="1122"/>
        <v>0</v>
      </c>
      <c r="IO236" s="7" t="str">
        <f ca="1">IFERROR(IF(IO235+IN236&gt;IP$4,IO235,IO235+IN236),"")</f>
        <v/>
      </c>
      <c r="IP236" s="7">
        <f t="shared" ca="1" si="1241"/>
        <v>0</v>
      </c>
      <c r="IQ236" s="7">
        <f t="shared" ca="1" si="1123"/>
        <v>0.79698530469328188</v>
      </c>
      <c r="IR236" s="7">
        <f t="shared" ca="1" si="1124"/>
        <v>-0.41236992007789725</v>
      </c>
      <c r="IS236" s="7">
        <f t="shared" ca="1" si="1125"/>
        <v>0</v>
      </c>
      <c r="IT236" s="7">
        <f t="shared" ca="1" si="1126"/>
        <v>0</v>
      </c>
      <c r="IU236" s="7" t="str">
        <f ca="1">IFERROR(IF(IU235+IT236&gt;IV$4,IU235,IU235+IT236),"")</f>
        <v/>
      </c>
      <c r="IV236" s="7">
        <f t="shared" ca="1" si="1242"/>
        <v>0</v>
      </c>
      <c r="IW236" s="7">
        <f t="shared" ca="1" si="1127"/>
        <v>0.81301622378463667</v>
      </c>
      <c r="IX236" s="7">
        <f t="shared" ca="1" si="1128"/>
        <v>-0.42840083916925203</v>
      </c>
      <c r="IY236" s="7">
        <f t="shared" ca="1" si="1129"/>
        <v>0</v>
      </c>
      <c r="IZ236" s="7">
        <f t="shared" ca="1" si="1130"/>
        <v>0</v>
      </c>
      <c r="JA236" s="7" t="str">
        <f ca="1">IFERROR(IF(JA235+IZ236&gt;JB$4,JA235,JA235+IZ236),"")</f>
        <v/>
      </c>
      <c r="JB236" s="7">
        <f t="shared" ca="1" si="1243"/>
        <v>0</v>
      </c>
      <c r="JC236" s="7">
        <f t="shared" ca="1" si="1131"/>
        <v>0.28839813798425884</v>
      </c>
      <c r="JD236" s="7">
        <f t="shared" ca="1" si="1132"/>
        <v>9.6217246631125797E-2</v>
      </c>
      <c r="JE236" s="7">
        <f t="shared" ca="1" si="1133"/>
        <v>1</v>
      </c>
      <c r="JF236" s="7" t="str">
        <f t="shared" ca="1" si="1134"/>
        <v>6</v>
      </c>
      <c r="JG236" s="7" t="str">
        <f ca="1">IFERROR(IF(JG235+JF236&gt;JH$4,JG235,JG235+JF236),"")</f>
        <v/>
      </c>
      <c r="JH236" s="7">
        <f t="shared" ca="1" si="1244"/>
        <v>0</v>
      </c>
      <c r="JI236" s="7">
        <f t="shared" ca="1" si="1135"/>
        <v>0.3925505081427676</v>
      </c>
      <c r="JJ236" s="7">
        <f t="shared" ca="1" si="1136"/>
        <v>-7.935123527382959E-3</v>
      </c>
      <c r="JK236" s="7">
        <f t="shared" ca="1" si="1137"/>
        <v>0</v>
      </c>
      <c r="JL236" s="7">
        <f t="shared" ca="1" si="1138"/>
        <v>0</v>
      </c>
      <c r="JM236" s="7" t="str">
        <f ca="1">IFERROR(IF(JM235+JL236&gt;JN$4,JM235,JM235+JL236),"")</f>
        <v/>
      </c>
      <c r="JN236" s="7">
        <f t="shared" ca="1" si="1245"/>
        <v>0</v>
      </c>
      <c r="JO236" s="7">
        <f t="shared" ca="1" si="1139"/>
        <v>0.72667213643284345</v>
      </c>
      <c r="JP236" s="7">
        <f t="shared" ca="1" si="1140"/>
        <v>-0.34205675181745882</v>
      </c>
      <c r="JQ236" s="7">
        <f t="shared" ca="1" si="1141"/>
        <v>0</v>
      </c>
      <c r="JR236" s="7">
        <f t="shared" ca="1" si="1142"/>
        <v>0</v>
      </c>
      <c r="JS236" s="7" t="str">
        <f ca="1">IFERROR(IF(JS235+JR236&gt;JT$4,JS235,JS235+JR236),"")</f>
        <v/>
      </c>
      <c r="JT236" s="7">
        <f t="shared" ca="1" si="1246"/>
        <v>0</v>
      </c>
      <c r="JU236" s="7">
        <f t="shared" ca="1" si="1143"/>
        <v>0.63135528824448017</v>
      </c>
      <c r="JV236" s="7">
        <f t="shared" ca="1" si="1144"/>
        <v>-0.24673990362909554</v>
      </c>
      <c r="JW236" s="7">
        <f t="shared" ca="1" si="1145"/>
        <v>0</v>
      </c>
      <c r="JX236" s="7">
        <f t="shared" ca="1" si="1146"/>
        <v>0</v>
      </c>
      <c r="JY236" s="7" t="str">
        <f ca="1">IFERROR(IF(JY235+JX236&gt;JZ$4,JY235,JY235+JX236),"")</f>
        <v/>
      </c>
      <c r="JZ236" s="7">
        <f t="shared" ca="1" si="1247"/>
        <v>0</v>
      </c>
      <c r="KA236" s="7">
        <f t="shared" ca="1" si="1147"/>
        <v>0.97915123350127631</v>
      </c>
      <c r="KB236" s="7">
        <f t="shared" ca="1" si="1148"/>
        <v>-0.59453584888589162</v>
      </c>
      <c r="KC236" s="7">
        <f t="shared" ca="1" si="1149"/>
        <v>0</v>
      </c>
      <c r="KD236" s="7">
        <f t="shared" ca="1" si="1150"/>
        <v>0</v>
      </c>
      <c r="KE236" s="7" t="str">
        <f ca="1">IFERROR(IF(KE235+KD236&gt;KF$4,KE235,KE235+KD236),"")</f>
        <v/>
      </c>
      <c r="KF236" s="7">
        <f t="shared" ca="1" si="1248"/>
        <v>0</v>
      </c>
      <c r="KG236" s="7">
        <f t="shared" ca="1" si="1151"/>
        <v>0.89848774891455851</v>
      </c>
      <c r="KH236" s="7">
        <f t="shared" ca="1" si="1152"/>
        <v>-0.51387236429917382</v>
      </c>
      <c r="KI236" s="7">
        <f t="shared" ca="1" si="1153"/>
        <v>0</v>
      </c>
      <c r="KJ236" s="7">
        <f t="shared" ca="1" si="1154"/>
        <v>0</v>
      </c>
      <c r="KK236" s="7" t="str">
        <f ca="1">IFERROR(IF(KK235+KJ236&gt;KL$4,KK235,KK235+KJ236),"")</f>
        <v/>
      </c>
      <c r="KL236" s="7">
        <f t="shared" ca="1" si="1249"/>
        <v>0</v>
      </c>
      <c r="KM236" s="7">
        <f t="shared" ca="1" si="1155"/>
        <v>0.2866130348746001</v>
      </c>
      <c r="KN236" s="7">
        <f t="shared" ca="1" si="1156"/>
        <v>9.8002349740784533E-2</v>
      </c>
      <c r="KO236" s="7">
        <f t="shared" ca="1" si="1157"/>
        <v>1</v>
      </c>
      <c r="KP236" s="7" t="str">
        <f t="shared" ca="1" si="1158"/>
        <v>6</v>
      </c>
      <c r="KQ236" s="7" t="str">
        <f ca="1">IFERROR(IF(KQ235+KP236&gt;KR$4,KQ235,KQ235+KP236),"")</f>
        <v/>
      </c>
      <c r="KR236" s="7">
        <f t="shared" ca="1" si="1250"/>
        <v>0</v>
      </c>
      <c r="KS236" s="7">
        <f t="shared" ca="1" si="1159"/>
        <v>0.99732227829672271</v>
      </c>
      <c r="KT236" s="7">
        <f t="shared" ca="1" si="1160"/>
        <v>-0.61270689368133802</v>
      </c>
      <c r="KU236" s="7">
        <f t="shared" ca="1" si="1161"/>
        <v>0</v>
      </c>
      <c r="KV236" s="7">
        <f t="shared" ca="1" si="1162"/>
        <v>0</v>
      </c>
      <c r="KW236" s="7" t="str">
        <f ca="1">IFERROR(IF(KW235+KV236&gt;KX$4,KW235,KW235+KV236),"")</f>
        <v/>
      </c>
      <c r="KX236" s="7">
        <f t="shared" ca="1" si="1251"/>
        <v>0</v>
      </c>
      <c r="KY236" s="7">
        <f t="shared" ca="1" si="1163"/>
        <v>0.2485488921400697</v>
      </c>
      <c r="KZ236" s="7">
        <f t="shared" ca="1" si="1164"/>
        <v>0.13606649247531494</v>
      </c>
      <c r="LA236" s="7">
        <f t="shared" ca="1" si="1165"/>
        <v>1</v>
      </c>
      <c r="LB236" s="7" t="str">
        <f t="shared" ca="1" si="1166"/>
        <v>6</v>
      </c>
      <c r="LC236" s="7" t="str">
        <f ca="1">IFERROR(IF(LC235+LB236&gt;LD$4,LC235,LC235+LB236),"")</f>
        <v/>
      </c>
      <c r="LD236" s="7">
        <f t="shared" ca="1" si="1252"/>
        <v>0</v>
      </c>
      <c r="LE236" s="7">
        <f t="shared" ca="1" si="1167"/>
        <v>0.56883739790964338</v>
      </c>
      <c r="LF236" s="7">
        <f t="shared" ca="1" si="1168"/>
        <v>-0.18422201329425875</v>
      </c>
      <c r="LG236" s="7">
        <f t="shared" ca="1" si="1169"/>
        <v>0</v>
      </c>
      <c r="LH236" s="7">
        <f t="shared" ca="1" si="1170"/>
        <v>0</v>
      </c>
      <c r="LI236" s="7" t="str">
        <f ca="1">IFERROR(IF(LI235+LH236&gt;LJ$4,LI235,LI235+LH236),"")</f>
        <v/>
      </c>
      <c r="LJ236" s="7">
        <f t="shared" ca="1" si="1253"/>
        <v>0</v>
      </c>
      <c r="LK236" s="7">
        <f t="shared" ca="1" si="1171"/>
        <v>0.75446641708966788</v>
      </c>
      <c r="LL236" s="7">
        <f t="shared" ca="1" si="1172"/>
        <v>-0.36985103247428325</v>
      </c>
      <c r="LM236" s="7">
        <f t="shared" ca="1" si="1173"/>
        <v>0</v>
      </c>
      <c r="LN236" s="7">
        <f t="shared" ca="1" si="1174"/>
        <v>0</v>
      </c>
      <c r="LO236" s="7" t="str">
        <f ca="1">IFERROR(IF(LO235+LN236&gt;LP$4,LO235,LO235+LN236),"")</f>
        <v/>
      </c>
      <c r="LP236" s="7">
        <f t="shared" ca="1" si="1254"/>
        <v>0</v>
      </c>
      <c r="LQ236" s="7">
        <f t="shared" ca="1" si="1175"/>
        <v>0.59631461565291033</v>
      </c>
      <c r="LR236" s="7">
        <f t="shared" ca="1" si="1176"/>
        <v>-0.21169923103752569</v>
      </c>
      <c r="LS236" s="7">
        <f t="shared" ca="1" si="1177"/>
        <v>0</v>
      </c>
      <c r="LT236" s="7">
        <f t="shared" ca="1" si="1178"/>
        <v>0</v>
      </c>
      <c r="LU236" s="7" t="str">
        <f ca="1">IFERROR(IF(LU235+LT236&gt;LV$4,LU235,LU235+LT236),"")</f>
        <v/>
      </c>
      <c r="LV236" s="7">
        <f t="shared" ca="1" si="1255"/>
        <v>0</v>
      </c>
      <c r="LW236" s="7">
        <f t="shared" ca="1" si="1179"/>
        <v>0.35443095075717268</v>
      </c>
      <c r="LX236" s="7">
        <f t="shared" ca="1" si="1180"/>
        <v>3.0184433858211956E-2</v>
      </c>
      <c r="LY236" s="7">
        <f t="shared" ca="1" si="1181"/>
        <v>1</v>
      </c>
      <c r="LZ236" s="7" t="str">
        <f t="shared" ca="1" si="1182"/>
        <v>6</v>
      </c>
      <c r="MA236" s="7" t="str">
        <f ca="1">IFERROR(IF(MA235+LZ236&gt;MB$4,MA235,MA235+LZ236),"")</f>
        <v/>
      </c>
      <c r="MB236" s="7">
        <f t="shared" ca="1" si="1256"/>
        <v>0</v>
      </c>
      <c r="MC236" s="7">
        <f t="shared" ca="1" si="1183"/>
        <v>0.4015694026457709</v>
      </c>
      <c r="MD236" s="7">
        <f t="shared" ca="1" si="1184"/>
        <v>-1.6954018030386264E-2</v>
      </c>
      <c r="ME236" s="7">
        <f t="shared" ca="1" si="1185"/>
        <v>0</v>
      </c>
      <c r="MF236" s="7">
        <f t="shared" ca="1" si="1186"/>
        <v>0</v>
      </c>
      <c r="MG236" s="7" t="str">
        <f ca="1">IFERROR(IF(MG235+MF236&gt;MH$4,MG235,MG235+MF236),"")</f>
        <v/>
      </c>
      <c r="MH236" s="7">
        <f t="shared" ca="1" si="1257"/>
        <v>0</v>
      </c>
      <c r="MI236" s="7">
        <f t="shared" ca="1" si="1187"/>
        <v>0.99786999114140784</v>
      </c>
      <c r="MJ236" s="7">
        <f t="shared" ca="1" si="1188"/>
        <v>-0.61325460652602315</v>
      </c>
      <c r="MK236" s="7">
        <f t="shared" ca="1" si="1189"/>
        <v>0</v>
      </c>
      <c r="ML236" s="7">
        <f t="shared" ca="1" si="1190"/>
        <v>0</v>
      </c>
      <c r="MM236" s="7" t="str">
        <f ca="1">IFERROR(IF(MM235+ML236&gt;MN$4,MM235,MM235+ML236),"")</f>
        <v/>
      </c>
      <c r="MN236" s="7">
        <f t="shared" ca="1" si="1258"/>
        <v>0</v>
      </c>
      <c r="MO236" s="7">
        <f t="shared" ca="1" si="1191"/>
        <v>0.41454231689998411</v>
      </c>
      <c r="MP236" s="7">
        <f t="shared" ca="1" si="1192"/>
        <v>-2.9926932284599472E-2</v>
      </c>
      <c r="MQ236" s="7">
        <f t="shared" ca="1" si="1193"/>
        <v>0</v>
      </c>
      <c r="MR236" s="7">
        <f t="shared" ca="1" si="1194"/>
        <v>0</v>
      </c>
      <c r="MS236" s="7" t="str">
        <f ca="1">IFERROR(IF(MS235+MR236&gt;MT$4,MS235,MS235+MR236),"")</f>
        <v/>
      </c>
      <c r="MT236" s="7">
        <f t="shared" ca="1" si="1259"/>
        <v>0</v>
      </c>
      <c r="MU236" s="7">
        <f t="shared" ca="1" si="1195"/>
        <v>0.4241944731084405</v>
      </c>
      <c r="MV236" s="7">
        <f t="shared" ca="1" si="1196"/>
        <v>-3.9579088493055858E-2</v>
      </c>
      <c r="MW236" s="7">
        <f t="shared" ca="1" si="1197"/>
        <v>0</v>
      </c>
      <c r="MX236" s="7">
        <f t="shared" ca="1" si="1198"/>
        <v>0</v>
      </c>
      <c r="MY236" s="7" t="str">
        <f ca="1">IFERROR(IF(MY235+MX236&gt;MZ$4,MY235,MY235+MX236),"")</f>
        <v/>
      </c>
      <c r="MZ236" s="7">
        <f t="shared" ca="1" si="1260"/>
        <v>0</v>
      </c>
      <c r="NA236" s="7">
        <f t="shared" ca="1" si="1199"/>
        <v>0.12880941749425578</v>
      </c>
      <c r="NB236" s="7">
        <f t="shared" ca="1" si="1200"/>
        <v>0.25580596712112885</v>
      </c>
      <c r="NC236" s="7">
        <f t="shared" ca="1" si="1201"/>
        <v>1</v>
      </c>
      <c r="ND236" s="7" t="str">
        <f t="shared" ca="1" si="1202"/>
        <v>6</v>
      </c>
      <c r="NE236" s="7" t="str">
        <f ca="1">IFERROR(IF(NE235+ND236&gt;NF$4,NE235,NE235+ND236),"")</f>
        <v/>
      </c>
      <c r="NF236" s="7">
        <f t="shared" ca="1" si="1261"/>
        <v>0</v>
      </c>
      <c r="NG236" s="7">
        <f t="shared" ca="1" si="1203"/>
        <v>0.90609960088397623</v>
      </c>
      <c r="NH236" s="7">
        <f t="shared" ca="1" si="1204"/>
        <v>-0.52148421626859154</v>
      </c>
      <c r="NI236" s="7">
        <f t="shared" ca="1" si="1205"/>
        <v>0</v>
      </c>
      <c r="NJ236" s="7">
        <f t="shared" ca="1" si="1206"/>
        <v>0</v>
      </c>
      <c r="NK236" s="7" t="str">
        <f ca="1">IFERROR(IF(NK235+NJ236&gt;NL$4,NK235,NK235+NJ236),"")</f>
        <v/>
      </c>
      <c r="NL236" s="7">
        <f t="shared" ca="1" si="1262"/>
        <v>0</v>
      </c>
      <c r="NM236" s="7">
        <f t="shared" ca="1" si="1207"/>
        <v>0.72940892296410598</v>
      </c>
      <c r="NN236" s="7">
        <f t="shared" ca="1" si="1208"/>
        <v>-0.34479353834872134</v>
      </c>
      <c r="NO236" s="7">
        <f t="shared" ca="1" si="1209"/>
        <v>0</v>
      </c>
      <c r="NP236" s="7">
        <f t="shared" ca="1" si="1210"/>
        <v>0</v>
      </c>
      <c r="NQ236" s="7" t="str">
        <f ca="1">IFERROR(IF(NQ235+NP236&gt;NR$4,NQ235,NQ235+NP236),"")</f>
        <v/>
      </c>
      <c r="NR236" s="7">
        <f t="shared" ca="1" si="1263"/>
        <v>0</v>
      </c>
      <c r="NT236">
        <v>238</v>
      </c>
      <c r="NU236" s="7" t="s">
        <v>19</v>
      </c>
      <c r="NV236" s="7" t="str">
        <f t="shared" ca="1" si="967"/>
        <v/>
      </c>
      <c r="NW236" s="7" t="str">
        <f t="shared" ca="1" si="961"/>
        <v/>
      </c>
      <c r="NX236" t="str">
        <f ca="1">IFERROR(VLOOKUP(NT236,$K$3:$AK$568,8,FALSE),"")</f>
        <v/>
      </c>
      <c r="NY236" t="str">
        <f ca="1">IFERROR(VLOOKUP(NT236,$K$3:$AK$568,9,FALSE),"")</f>
        <v/>
      </c>
      <c r="NZ236" s="7" t="str">
        <f ca="1">IFERROR(VLOOKUP(NT236,$K$3:$AK$568,27,FALSE),"")</f>
        <v/>
      </c>
      <c r="OB236">
        <v>238</v>
      </c>
      <c r="OC236" s="7" t="s">
        <v>19</v>
      </c>
      <c r="OD236" t="e">
        <f t="shared" ca="1" si="968"/>
        <v>#N/A</v>
      </c>
      <c r="OE236" s="7" t="str">
        <f t="shared" ca="1" si="969"/>
        <v/>
      </c>
      <c r="OF236" s="7" t="str">
        <f t="shared" ca="1" si="970"/>
        <v/>
      </c>
      <c r="OG236" t="str">
        <f t="shared" ca="1" si="971"/>
        <v/>
      </c>
      <c r="OI236">
        <v>238</v>
      </c>
      <c r="OJ236" s="7" t="s">
        <v>19</v>
      </c>
      <c r="OK236" s="7" t="str">
        <f t="shared" ca="1" si="972"/>
        <v/>
      </c>
      <c r="OL236" s="7" t="str">
        <f t="shared" ca="1" si="973"/>
        <v/>
      </c>
      <c r="OM236" t="str">
        <f ca="1">IFERROR(VLOOKUP(OI236,$L$3:$AK$568,7,FALSE),"")</f>
        <v/>
      </c>
      <c r="ON236" t="str">
        <f ca="1">IFERROR(VLOOKUP(OI236,$L$3:$AK$568,8,FALSE),"")</f>
        <v/>
      </c>
      <c r="OO236" s="7" t="str">
        <f ca="1">IFERROR(VLOOKUP(OI236,$L$3:$AK$568,26,FALSE),"")</f>
        <v/>
      </c>
      <c r="OQ236">
        <v>238</v>
      </c>
      <c r="OR236" s="7" t="s">
        <v>19</v>
      </c>
      <c r="OS236" t="e">
        <f t="shared" ca="1" si="974"/>
        <v>#N/A</v>
      </c>
      <c r="OT236" s="7" t="str">
        <f t="shared" ca="1" si="975"/>
        <v/>
      </c>
      <c r="OU236" s="7" t="str">
        <f t="shared" ca="1" si="976"/>
        <v/>
      </c>
      <c r="OV236" t="str">
        <f t="shared" ca="1" si="977"/>
        <v/>
      </c>
      <c r="OX236">
        <v>238</v>
      </c>
      <c r="OY236" s="7" t="s">
        <v>19</v>
      </c>
      <c r="OZ236" s="7" t="str">
        <f t="shared" ca="1" si="978"/>
        <v/>
      </c>
      <c r="PA236" s="7" t="str">
        <f t="shared" ca="1" si="979"/>
        <v/>
      </c>
      <c r="PB236" t="str">
        <f ca="1">IFERROR(VLOOKUP(OX236,$M$3:$AK$568,6,FALSE),"")</f>
        <v/>
      </c>
      <c r="PC236" t="str">
        <f ca="1">IFERROR(VLOOKUP(OX236,$M$3:$AK$568,7,FALSE),"")</f>
        <v/>
      </c>
      <c r="PD236" s="7" t="str">
        <f ca="1">IFERROR(VLOOKUP(OX236,$M$3:$AK$568,25,FALSE),"")</f>
        <v/>
      </c>
      <c r="PF236">
        <v>238</v>
      </c>
      <c r="PG236" s="7" t="s">
        <v>19</v>
      </c>
      <c r="PH236" t="e">
        <f t="shared" ca="1" si="980"/>
        <v>#N/A</v>
      </c>
      <c r="PI236" s="7" t="str">
        <f t="shared" ca="1" si="981"/>
        <v/>
      </c>
      <c r="PJ236" s="7" t="str">
        <f t="shared" ca="1" si="982"/>
        <v/>
      </c>
      <c r="PK236" t="str">
        <f t="shared" ca="1" si="983"/>
        <v/>
      </c>
      <c r="PM236">
        <v>238</v>
      </c>
      <c r="PN236" s="7" t="s">
        <v>19</v>
      </c>
      <c r="PO236" s="202" t="str">
        <f t="shared" ca="1" si="984"/>
        <v/>
      </c>
      <c r="PP236" s="7" t="str">
        <f t="shared" ca="1" si="985"/>
        <v/>
      </c>
      <c r="PQ236" t="str">
        <f ca="1">IFERROR(VLOOKUP(PM236,$G$325:$R$409,12,FALSE),"")</f>
        <v/>
      </c>
      <c r="PR236" t="e">
        <f ca="1">VLOOKUP(PM236,$G$324:$Q$409,11,FALSE)</f>
        <v>#N/A</v>
      </c>
      <c r="PS236" s="7" t="str">
        <f ca="1">VLOOKUP(PQ236,$R$325:$Y$409,8,FALSE)</f>
        <v>- -</v>
      </c>
      <c r="PT236" s="7">
        <f ca="1">ReSt</f>
        <v>-4</v>
      </c>
      <c r="PU236" s="7" t="e">
        <f t="shared" ca="1" si="986"/>
        <v>#N/A</v>
      </c>
      <c r="PV236" s="7" t="e">
        <f t="shared" ca="1" si="987"/>
        <v>#N/A</v>
      </c>
      <c r="PW236" s="7" t="str">
        <f ca="1">VLOOKUP(PQ236,$R$325:$AK$409,8,FALSE)</f>
        <v>- -</v>
      </c>
      <c r="PX236" s="7"/>
      <c r="PY236">
        <v>238</v>
      </c>
      <c r="PZ236" s="7" t="s">
        <v>19</v>
      </c>
      <c r="QA236" t="str">
        <f t="shared" ca="1" si="988"/>
        <v/>
      </c>
      <c r="QB236" s="7" t="str">
        <f t="shared" ca="1" si="989"/>
        <v/>
      </c>
      <c r="QC236" s="7" t="str">
        <f t="shared" ca="1" si="990"/>
        <v/>
      </c>
      <c r="QD236" t="str">
        <f t="shared" ca="1" si="991"/>
        <v/>
      </c>
      <c r="QF236">
        <v>238</v>
      </c>
      <c r="QG236" s="7" t="s">
        <v>19</v>
      </c>
      <c r="QH236" s="7" t="str">
        <f t="shared" ca="1" si="992"/>
        <v/>
      </c>
      <c r="QI236" s="7" t="e">
        <f t="shared" ca="1" si="993"/>
        <v>#VALUE!</v>
      </c>
      <c r="QJ236" t="e">
        <f t="shared" ca="1" si="994"/>
        <v>#N/A</v>
      </c>
      <c r="QK236" s="7" t="e">
        <f t="shared" ca="1" si="995"/>
        <v>#N/A</v>
      </c>
      <c r="QM236">
        <v>238</v>
      </c>
      <c r="QN236" s="7" t="s">
        <v>19</v>
      </c>
      <c r="QO236" t="str">
        <f t="shared" ca="1" si="996"/>
        <v/>
      </c>
      <c r="QP236" s="7" t="str">
        <f t="shared" ca="1" si="997"/>
        <v/>
      </c>
      <c r="QQ236" t="str">
        <f t="shared" ca="1" si="998"/>
        <v/>
      </c>
    </row>
    <row r="237" spans="1:459" x14ac:dyDescent="0.25">
      <c r="A237" s="240" t="str">
        <f>IF('Character Sheet'!$B$4="Creature","N","Y")</f>
        <v>Y</v>
      </c>
      <c r="C237" s="75"/>
      <c r="D237" s="76"/>
      <c r="F237" s="75"/>
      <c r="G237" s="76"/>
      <c r="I237" s="75"/>
      <c r="J237" s="85"/>
      <c r="K237" s="85">
        <f t="shared" ca="1" si="962"/>
        <v>7</v>
      </c>
      <c r="L237" s="85">
        <f t="shared" ca="1" si="1265"/>
        <v>2</v>
      </c>
      <c r="M237" s="70">
        <f t="shared" ca="1" si="1270"/>
        <v>10</v>
      </c>
      <c r="O237" s="222">
        <f t="shared" ca="1" si="963"/>
        <v>97</v>
      </c>
      <c r="Q237" s="7" t="s">
        <v>1746</v>
      </c>
      <c r="R237" s="9" t="s">
        <v>1496</v>
      </c>
      <c r="S237" s="9" t="s">
        <v>1987</v>
      </c>
      <c r="T237" s="61" t="str">
        <f>SUBSTITUTE(IFERROR(IFERROR(VLOOKUP(R237,'[1]Skill Statistics'!$A$3:$C$513,2,FALSE),VLOOKUP(Q237,'[1]Skill Statistics'!$A$3:$C$513,2,FALSE)),T236),"R*","ReSt")</f>
        <v>Me/Me</v>
      </c>
      <c r="U237" s="61" t="str">
        <f>IFERROR(IFERROR(VLOOKUP(R237,'[1]Skill Statistics'!$A$3:$C$513,3,FALSE),VLOOKUP(Q237,'[1]Skill Statistics'!$A$3:$C$513,3,FALSE)),U236)</f>
        <v>Re</v>
      </c>
      <c r="V237" s="61" t="str">
        <f>IF(ISNUMBER(SEARCH("Category",R237)),"- -",IFERROR(IFERROR(VLOOKUP(Q237,[1]Professions!$A$4:$AM$288,MATCH(Profession,[1]Professions!$A$1:$AM$1,0),FALSE),VLOOKUP(Q237,Calculations!$B$91:$I$95,8,FALSE)),"- -"))</f>
        <v>2 / 3</v>
      </c>
      <c r="W237" s="60">
        <f t="shared" ca="1" si="964"/>
        <v>0</v>
      </c>
      <c r="X237" s="7">
        <f ca="1">IFERROR(VLOOKUP(R237,$BS$6:$NR$519,MATCH(ActualLevel,$BS$3:$NR$3,0),FALSE),"- -")</f>
        <v>0</v>
      </c>
      <c r="Y237" s="7">
        <f t="shared" ca="1" si="1269"/>
        <v>0</v>
      </c>
      <c r="Z237" s="7">
        <f ca="1">IFERROR(VLOOKUP(Y237,Charts!$BQ$2:$BR$52,2,FALSE),"- -")</f>
        <v>-25</v>
      </c>
      <c r="AA237" s="7">
        <f t="shared" ca="1" si="1000"/>
        <v>3</v>
      </c>
      <c r="AB237" s="7">
        <f t="shared" ca="1" si="1266"/>
        <v>0</v>
      </c>
      <c r="AC237" s="7"/>
      <c r="AD237" s="7"/>
      <c r="AE237" s="7"/>
      <c r="AF237" s="7"/>
      <c r="AG237" s="7"/>
      <c r="AH237" s="43"/>
      <c r="AI237" s="7"/>
      <c r="AJ237" s="7"/>
      <c r="AK237" s="7">
        <f t="shared" ca="1" si="1001"/>
        <v>-22</v>
      </c>
      <c r="AL237" s="7"/>
      <c r="AM237" s="69">
        <f>IFERROR(VLOOKUP(R237,'[1]Skill Statistics'!$A$3:$AN$513,MATCH(Profession,'[1]Skill Statistics'!$A$2:$AN$2,0),FALSE),0)</f>
        <v>0</v>
      </c>
      <c r="AN237" s="85">
        <f>IFERROR(VLOOKUP(Q237,'[1]Skill Statistics'!$A$3:$BK$513,MATCH(Archetype,'[1]Skill Statistics'!$A$2:$BK$2,0),FALSE),0)</f>
        <v>0</v>
      </c>
      <c r="AO237" s="85">
        <f>IFERROR(VLOOKUP(Q237,'[1]Skill Statistics'!$A$3:$BB$513,MATCH(Race,'[1]Skill Statistics'!$A$2:$BB$2,0),FALSE),0)</f>
        <v>0</v>
      </c>
      <c r="AP237" s="85">
        <f t="shared" ca="1" si="965"/>
        <v>0.3</v>
      </c>
      <c r="AQ237" s="70"/>
      <c r="AS237" s="69">
        <f>IFERROR(VLOOKUP(Q237,'[1]Professional Skills'!$A$4:$AM$288,MATCH(Profession,'[1]Professional Skills'!$A$3:$AM$3,0),FALSE),"- -")</f>
        <v>0</v>
      </c>
      <c r="AT237" t="s">
        <v>1812</v>
      </c>
      <c r="AU237" s="7" t="str">
        <f t="shared" si="1268"/>
        <v/>
      </c>
      <c r="AV237" s="7">
        <f t="shared" ca="1" si="1267"/>
        <v>0</v>
      </c>
      <c r="AW237" t="str">
        <f t="shared" si="1004"/>
        <v/>
      </c>
      <c r="AX237" t="str">
        <f>IFERROR(_xlfn.RANK.EQ(AW237,$AW$5:$AW$568),"")</f>
        <v/>
      </c>
      <c r="AY237">
        <f t="shared" si="959"/>
        <v>0</v>
      </c>
      <c r="AZ237" s="70" t="str">
        <f t="shared" si="1002"/>
        <v/>
      </c>
      <c r="BB237" s="69">
        <f>IFERROR(IF(Q237="Language",VLOOKUP(R237,[1]Cultures!$B$4:$N$218,MATCH(Culture,[1]Cultures!$B$3:$N$3,0),FALSE),VLOOKUP(Q237,[1]Cultures!$B$4:$O$212,MATCH(Culture,[1]Cultures!$B$3:$O$3,0),FALSE)),"- -")</f>
        <v>0</v>
      </c>
      <c r="BC237" t="s">
        <v>1812</v>
      </c>
      <c r="BD237">
        <f t="shared" ca="1" si="1264"/>
        <v>0.89987460661250163</v>
      </c>
      <c r="BE237">
        <f t="shared" ca="1" si="1211"/>
        <v>1.1998746066125017</v>
      </c>
      <c r="BH237">
        <f t="shared" ca="1" si="1271"/>
        <v>1</v>
      </c>
      <c r="BI237" s="7">
        <f t="shared" ca="1" si="1003"/>
        <v>0</v>
      </c>
      <c r="BK237" s="7"/>
      <c r="BL237" s="70">
        <f t="shared" ca="1" si="960"/>
        <v>0</v>
      </c>
      <c r="BN237" s="69">
        <f>IFERROR(VLOOKUP(V237,Charts!$BT$2:$BV$14,3,FALSE),"- -")</f>
        <v>0.84615384615384615</v>
      </c>
      <c r="BO237" s="85">
        <f t="shared" ca="1" si="966"/>
        <v>2.0654249730214054</v>
      </c>
      <c r="BP237" s="70">
        <f t="shared" ca="1" si="1212"/>
        <v>97</v>
      </c>
      <c r="BR237" s="7">
        <v>236</v>
      </c>
      <c r="BS237" s="9" t="str">
        <f ca="1">VLOOKUP(BR237,$O$3:$R$568,4,FALSE)</f>
        <v>Physics</v>
      </c>
      <c r="BT237" s="7" t="str">
        <f ca="1">VLOOKUP(BS237,$R$3:$V$568,5,FALSE)</f>
        <v>5 / 7</v>
      </c>
      <c r="BU237" s="7">
        <f ca="1">VLOOKUP(BT237,Charts!$BT$2:$BV$14,3,FALSE)</f>
        <v>0.46153846153846156</v>
      </c>
      <c r="BV237" s="7" t="str">
        <f t="shared" ca="1" si="1005"/>
        <v>5</v>
      </c>
      <c r="BW237" s="7" t="str">
        <f t="shared" ca="1" si="1006"/>
        <v>7</v>
      </c>
      <c r="BY237" s="7">
        <f t="shared" ca="1" si="1007"/>
        <v>0.25521990108954451</v>
      </c>
      <c r="BZ237" s="7">
        <f t="shared" ca="1" si="1008"/>
        <v>0.20631856044891705</v>
      </c>
      <c r="CA237" s="7">
        <f t="shared" ca="1" si="1009"/>
        <v>1</v>
      </c>
      <c r="CB237" s="7" t="str">
        <f t="shared" ca="1" si="1010"/>
        <v>5</v>
      </c>
      <c r="CC237" s="7" t="str">
        <f ca="1">IFERROR(IF(CC236+CB237&gt;CD$4,CC236,CC236+CB237),"")</f>
        <v/>
      </c>
      <c r="CD237" s="7">
        <f t="shared" ca="1" si="1213"/>
        <v>0</v>
      </c>
      <c r="CE237" s="7">
        <f t="shared" ca="1" si="1011"/>
        <v>0.83048226319004415</v>
      </c>
      <c r="CF237" s="7">
        <f t="shared" ca="1" si="1012"/>
        <v>-0.36894380165158258</v>
      </c>
      <c r="CG237" s="7">
        <f t="shared" ca="1" si="1013"/>
        <v>0</v>
      </c>
      <c r="CH237" s="7">
        <f t="shared" ca="1" si="1014"/>
        <v>0</v>
      </c>
      <c r="CI237" s="7" t="str">
        <f ca="1">IFERROR(IF(CI236+CH237&gt;CJ$4,CI236,CI236+CH237),"")</f>
        <v/>
      </c>
      <c r="CJ237" s="7">
        <f t="shared" ca="1" si="1214"/>
        <v>0</v>
      </c>
      <c r="CK237" s="7">
        <f t="shared" ca="1" si="1015"/>
        <v>0.76363468708283944</v>
      </c>
      <c r="CL237" s="7">
        <f t="shared" ca="1" si="1016"/>
        <v>-0.30209622554437787</v>
      </c>
      <c r="CM237" s="7">
        <f t="shared" ca="1" si="1017"/>
        <v>0</v>
      </c>
      <c r="CN237" s="7">
        <f t="shared" ca="1" si="1018"/>
        <v>0</v>
      </c>
      <c r="CO237" s="7" t="str">
        <f ca="1">IFERROR(IF(CO236+CN237&gt;CP$4,CO236,CO236+CN237),"")</f>
        <v/>
      </c>
      <c r="CP237" s="7">
        <f t="shared" ca="1" si="1215"/>
        <v>0</v>
      </c>
      <c r="CQ237" s="7">
        <f t="shared" ca="1" si="1019"/>
        <v>0.92173754398346774</v>
      </c>
      <c r="CR237" s="7">
        <f t="shared" ca="1" si="1020"/>
        <v>-0.46019908244500618</v>
      </c>
      <c r="CS237" s="7">
        <f t="shared" ca="1" si="1021"/>
        <v>0</v>
      </c>
      <c r="CT237" s="7">
        <f t="shared" ca="1" si="1022"/>
        <v>0</v>
      </c>
      <c r="CU237" s="7" t="str">
        <f ca="1">IFERROR(IF(CU236+CT237&gt;CV$4,CU236,CU236+CT237),"")</f>
        <v/>
      </c>
      <c r="CV237" s="7">
        <f t="shared" ca="1" si="1216"/>
        <v>0</v>
      </c>
      <c r="CW237" s="7">
        <f t="shared" ca="1" si="1023"/>
        <v>0.78354957656507529</v>
      </c>
      <c r="CX237" s="7">
        <f t="shared" ca="1" si="1024"/>
        <v>-0.32201111502661373</v>
      </c>
      <c r="CY237" s="7">
        <f t="shared" ca="1" si="1025"/>
        <v>0</v>
      </c>
      <c r="CZ237" s="7">
        <f t="shared" ca="1" si="1026"/>
        <v>0</v>
      </c>
      <c r="DA237" s="7" t="str">
        <f ca="1">IFERROR(IF(DA236+CZ237&gt;DB$4,DA236,DA236+CZ237),"")</f>
        <v/>
      </c>
      <c r="DB237" s="7">
        <f t="shared" ca="1" si="1217"/>
        <v>0</v>
      </c>
      <c r="DC237" s="7">
        <f t="shared" ca="1" si="1027"/>
        <v>0.81001837635860929</v>
      </c>
      <c r="DD237" s="7">
        <f t="shared" ca="1" si="1028"/>
        <v>-0.34847991482014773</v>
      </c>
      <c r="DE237" s="7">
        <f t="shared" ca="1" si="1029"/>
        <v>0</v>
      </c>
      <c r="DF237" s="7">
        <f t="shared" ca="1" si="1030"/>
        <v>0</v>
      </c>
      <c r="DG237" s="7" t="str">
        <f ca="1">IFERROR(IF(DG236+DF237&gt;DH$4,DG236,DG236+DF237),"")</f>
        <v/>
      </c>
      <c r="DH237" s="7">
        <f t="shared" ca="1" si="1218"/>
        <v>0</v>
      </c>
      <c r="DI237" s="7">
        <f t="shared" ca="1" si="1031"/>
        <v>0.53522770218221016</v>
      </c>
      <c r="DJ237" s="7">
        <f t="shared" ca="1" si="1032"/>
        <v>-7.3689240643748599E-2</v>
      </c>
      <c r="DK237" s="7">
        <f t="shared" ca="1" si="1033"/>
        <v>0</v>
      </c>
      <c r="DL237" s="7">
        <f t="shared" ca="1" si="1034"/>
        <v>0</v>
      </c>
      <c r="DM237" s="7" t="str">
        <f ca="1">IFERROR(IF(DM236+DL237&gt;DN$4,DM236,DM236+DL237),"")</f>
        <v/>
      </c>
      <c r="DN237" s="7">
        <f t="shared" ca="1" si="1219"/>
        <v>0</v>
      </c>
      <c r="DO237" s="7">
        <f t="shared" ca="1" si="1035"/>
        <v>0.98384087792799779</v>
      </c>
      <c r="DP237" s="7">
        <f t="shared" ca="1" si="1036"/>
        <v>-0.52230241638953623</v>
      </c>
      <c r="DQ237" s="7">
        <f t="shared" ca="1" si="1037"/>
        <v>0</v>
      </c>
      <c r="DR237" s="7">
        <f t="shared" ca="1" si="1038"/>
        <v>0</v>
      </c>
      <c r="DS237" s="7" t="str">
        <f ca="1">IFERROR(IF(DS236+DR237&gt;DT$4,DS236,DS236+DR237),"")</f>
        <v/>
      </c>
      <c r="DT237" s="7">
        <f t="shared" ca="1" si="1220"/>
        <v>0</v>
      </c>
      <c r="DU237" s="7">
        <f t="shared" ca="1" si="1039"/>
        <v>0.21689705266644854</v>
      </c>
      <c r="DV237" s="7">
        <f t="shared" ca="1" si="1040"/>
        <v>0.24464140887201302</v>
      </c>
      <c r="DW237" s="7">
        <f t="shared" ca="1" si="1041"/>
        <v>1</v>
      </c>
      <c r="DX237" s="7" t="str">
        <f t="shared" ca="1" si="1042"/>
        <v>5</v>
      </c>
      <c r="DY237" s="7" t="str">
        <f ca="1">IFERROR(IF(DY236+DX237&gt;DZ$4,DY236,DY236+DX237),"")</f>
        <v/>
      </c>
      <c r="DZ237" s="7">
        <f t="shared" ca="1" si="1221"/>
        <v>0</v>
      </c>
      <c r="EA237" s="7">
        <f t="shared" ca="1" si="1043"/>
        <v>0.970543578330754</v>
      </c>
      <c r="EB237" s="7">
        <f t="shared" ca="1" si="1044"/>
        <v>-0.50900511679229243</v>
      </c>
      <c r="EC237" s="7">
        <f t="shared" ca="1" si="1045"/>
        <v>0</v>
      </c>
      <c r="ED237" s="7">
        <f t="shared" ca="1" si="1046"/>
        <v>0</v>
      </c>
      <c r="EE237" s="7" t="str">
        <f ca="1">IFERROR(IF(EE236+ED237&gt;EF$4,EE236,EE236+ED237),"")</f>
        <v/>
      </c>
      <c r="EF237" s="7">
        <f t="shared" ca="1" si="1222"/>
        <v>0</v>
      </c>
      <c r="EG237" s="7">
        <f t="shared" ca="1" si="1047"/>
        <v>0.54419950276359952</v>
      </c>
      <c r="EH237" s="7">
        <f t="shared" ca="1" si="1048"/>
        <v>-8.2661041225137954E-2</v>
      </c>
      <c r="EI237" s="7">
        <f t="shared" ca="1" si="1049"/>
        <v>0</v>
      </c>
      <c r="EJ237" s="7">
        <f t="shared" ca="1" si="1050"/>
        <v>0</v>
      </c>
      <c r="EK237" s="7" t="str">
        <f ca="1">IFERROR(IF(EK236+EJ237&gt;EL$4,EK236,EK236+EJ237),"")</f>
        <v/>
      </c>
      <c r="EL237" s="7">
        <f t="shared" ca="1" si="1223"/>
        <v>0</v>
      </c>
      <c r="EM237" s="7">
        <f t="shared" ca="1" si="1051"/>
        <v>0.4521620846123926</v>
      </c>
      <c r="EN237" s="7">
        <f t="shared" ca="1" si="1052"/>
        <v>9.3763769260689633E-3</v>
      </c>
      <c r="EO237" s="7">
        <f t="shared" ca="1" si="1053"/>
        <v>1</v>
      </c>
      <c r="EP237" s="7" t="str">
        <f t="shared" ca="1" si="1054"/>
        <v>5</v>
      </c>
      <c r="EQ237" s="7" t="str">
        <f ca="1">IFERROR(IF(EQ236+EP237&gt;ER$4,EQ236,EQ236+EP237),"")</f>
        <v/>
      </c>
      <c r="ER237" s="7">
        <f t="shared" ca="1" si="1224"/>
        <v>0</v>
      </c>
      <c r="ES237" s="7">
        <f t="shared" ca="1" si="1055"/>
        <v>0.76962376663802623</v>
      </c>
      <c r="ET237" s="7">
        <f t="shared" ca="1" si="1056"/>
        <v>-0.30808530509956467</v>
      </c>
      <c r="EU237" s="7">
        <f t="shared" ca="1" si="1057"/>
        <v>0</v>
      </c>
      <c r="EV237" s="7">
        <f t="shared" ca="1" si="1058"/>
        <v>0</v>
      </c>
      <c r="EW237" s="7" t="str">
        <f ca="1">IFERROR(IF(EW236+EV237&gt;EX$4,EW236,EW236+EV237),"")</f>
        <v/>
      </c>
      <c r="EX237" s="7">
        <f t="shared" ca="1" si="1225"/>
        <v>0</v>
      </c>
      <c r="EY237" s="7">
        <f t="shared" ca="1" si="1059"/>
        <v>0.90639717299935907</v>
      </c>
      <c r="EZ237" s="7">
        <f t="shared" ca="1" si="1060"/>
        <v>-0.4448587114608975</v>
      </c>
      <c r="FA237" s="7">
        <f t="shared" ca="1" si="1061"/>
        <v>0</v>
      </c>
      <c r="FB237" s="7">
        <f t="shared" ca="1" si="1062"/>
        <v>0</v>
      </c>
      <c r="FC237" s="7" t="str">
        <f ca="1">IFERROR(IF(FC236+FB237&gt;FD$4,FC236,FC236+FB237),"")</f>
        <v/>
      </c>
      <c r="FD237" s="7">
        <f t="shared" ca="1" si="1226"/>
        <v>0</v>
      </c>
      <c r="FE237" s="7">
        <f t="shared" ca="1" si="1063"/>
        <v>4.9437798111285791E-2</v>
      </c>
      <c r="FF237" s="7">
        <f t="shared" ca="1" si="1064"/>
        <v>0.41210066342717577</v>
      </c>
      <c r="FG237" s="7">
        <f t="shared" ca="1" si="1065"/>
        <v>1</v>
      </c>
      <c r="FH237" s="7" t="str">
        <f t="shared" ca="1" si="1066"/>
        <v>5</v>
      </c>
      <c r="FI237" s="7" t="str">
        <f ca="1">IFERROR(IF(FI236+FH237&gt;FJ$4,FI236,FI236+FH237),"")</f>
        <v/>
      </c>
      <c r="FJ237" s="7">
        <f t="shared" ca="1" si="1227"/>
        <v>0</v>
      </c>
      <c r="FK237" s="7">
        <f t="shared" ca="1" si="1067"/>
        <v>0.50863198248364316</v>
      </c>
      <c r="FL237" s="7">
        <f t="shared" ca="1" si="1068"/>
        <v>-4.7093520945181599E-2</v>
      </c>
      <c r="FM237" s="7">
        <f t="shared" ca="1" si="1069"/>
        <v>0</v>
      </c>
      <c r="FN237" s="7">
        <f t="shared" ca="1" si="1070"/>
        <v>0</v>
      </c>
      <c r="FO237" s="7" t="str">
        <f ca="1">IFERROR(IF(FO236+FN237&gt;FP$4,FO236,FO236+FN237),"")</f>
        <v/>
      </c>
      <c r="FP237" s="7">
        <f t="shared" ca="1" si="1228"/>
        <v>0</v>
      </c>
      <c r="FQ237" s="7">
        <f t="shared" ca="1" si="1071"/>
        <v>0.17065144490266515</v>
      </c>
      <c r="FR237" s="7">
        <f t="shared" ca="1" si="1072"/>
        <v>0.29088701663579641</v>
      </c>
      <c r="FS237" s="7">
        <f t="shared" ca="1" si="1073"/>
        <v>1</v>
      </c>
      <c r="FT237" s="7" t="str">
        <f t="shared" ca="1" si="1074"/>
        <v>5</v>
      </c>
      <c r="FU237" s="7" t="str">
        <f ca="1">IFERROR(IF(FU236+FT237&gt;FV$4,FU236,FU236+FT237),"")</f>
        <v/>
      </c>
      <c r="FV237" s="7">
        <f t="shared" ca="1" si="1229"/>
        <v>0</v>
      </c>
      <c r="FW237" s="7">
        <f t="shared" ca="1" si="1075"/>
        <v>0.58898497646928971</v>
      </c>
      <c r="FX237" s="7">
        <f t="shared" ca="1" si="1076"/>
        <v>-0.12744651493082815</v>
      </c>
      <c r="FY237" s="7">
        <f t="shared" ca="1" si="1077"/>
        <v>0</v>
      </c>
      <c r="FZ237" s="7">
        <f t="shared" ca="1" si="1078"/>
        <v>0</v>
      </c>
      <c r="GA237" s="7" t="str">
        <f ca="1">IFERROR(IF(GA236+FZ237&gt;GB$4,GA236,GA236+FZ237),"")</f>
        <v/>
      </c>
      <c r="GB237" s="7">
        <f t="shared" ca="1" si="1230"/>
        <v>0</v>
      </c>
      <c r="GC237" s="7">
        <f t="shared" ca="1" si="1079"/>
        <v>0.12336234673707691</v>
      </c>
      <c r="GD237" s="7">
        <f t="shared" ca="1" si="1080"/>
        <v>0.33817611480138465</v>
      </c>
      <c r="GE237" s="7">
        <f t="shared" ca="1" si="1081"/>
        <v>1</v>
      </c>
      <c r="GF237" s="7" t="str">
        <f t="shared" ca="1" si="1082"/>
        <v>5</v>
      </c>
      <c r="GG237" s="7" t="str">
        <f ca="1">IFERROR(IF(GG236+GF237&gt;GH$4,GG236,GG236+GF237),"")</f>
        <v/>
      </c>
      <c r="GH237" s="7">
        <f t="shared" ca="1" si="1231"/>
        <v>0</v>
      </c>
      <c r="GI237" s="7">
        <f t="shared" ca="1" si="1083"/>
        <v>0.53969034307663044</v>
      </c>
      <c r="GJ237" s="7">
        <f t="shared" ca="1" si="1084"/>
        <v>-7.8151881538168877E-2</v>
      </c>
      <c r="GK237" s="7">
        <f t="shared" ca="1" si="1085"/>
        <v>0</v>
      </c>
      <c r="GL237" s="7">
        <f t="shared" ca="1" si="1086"/>
        <v>0</v>
      </c>
      <c r="GM237" s="7" t="str">
        <f ca="1">IFERROR(IF(GM236+GL237&gt;GN$4,GM236,GM236+GL237),"")</f>
        <v/>
      </c>
      <c r="GN237" s="7">
        <f t="shared" ca="1" si="1232"/>
        <v>0</v>
      </c>
      <c r="GO237" s="7">
        <f t="shared" ca="1" si="1087"/>
        <v>0.6917752909277407</v>
      </c>
      <c r="GP237" s="7">
        <f t="shared" ca="1" si="1088"/>
        <v>-0.23023682938927914</v>
      </c>
      <c r="GQ237" s="7">
        <f t="shared" ca="1" si="1089"/>
        <v>0</v>
      </c>
      <c r="GR237" s="7">
        <f t="shared" ca="1" si="1090"/>
        <v>0</v>
      </c>
      <c r="GS237" s="7" t="str">
        <f ca="1">IFERROR(IF(GS236+GR237&gt;GT$4,GS236,GS236+GR237),"")</f>
        <v/>
      </c>
      <c r="GT237" s="7">
        <f t="shared" ca="1" si="1233"/>
        <v>0</v>
      </c>
      <c r="GU237" s="7">
        <f t="shared" ca="1" si="1091"/>
        <v>0.91503767036880368</v>
      </c>
      <c r="GV237" s="7">
        <f t="shared" ca="1" si="1092"/>
        <v>-0.45349920883034212</v>
      </c>
      <c r="GW237" s="7">
        <f t="shared" ca="1" si="1093"/>
        <v>0</v>
      </c>
      <c r="GX237" s="7">
        <f t="shared" ca="1" si="1094"/>
        <v>0</v>
      </c>
      <c r="GY237" s="7" t="str">
        <f ca="1">IFERROR(IF(GY236+GX237&gt;GZ$4,GY236,GY236+GX237),"")</f>
        <v/>
      </c>
      <c r="GZ237" s="7">
        <f t="shared" ca="1" si="1234"/>
        <v>0</v>
      </c>
      <c r="HA237" s="7">
        <f t="shared" ca="1" si="1095"/>
        <v>0.25236964015932217</v>
      </c>
      <c r="HB237" s="7">
        <f t="shared" ca="1" si="1096"/>
        <v>0.20916882137913939</v>
      </c>
      <c r="HC237" s="7">
        <f t="shared" ca="1" si="1097"/>
        <v>1</v>
      </c>
      <c r="HD237" s="7" t="str">
        <f t="shared" ca="1" si="1098"/>
        <v>5</v>
      </c>
      <c r="HE237" s="7" t="str">
        <f ca="1">IFERROR(IF(HE236+HD237&gt;HF$4,HE236,HE236+HD237),"")</f>
        <v/>
      </c>
      <c r="HF237" s="7">
        <f t="shared" ca="1" si="1235"/>
        <v>0</v>
      </c>
      <c r="HG237" s="7">
        <f t="shared" ca="1" si="1099"/>
        <v>0.92859232530279101</v>
      </c>
      <c r="HH237" s="7">
        <f t="shared" ca="1" si="1100"/>
        <v>-0.46705386376432945</v>
      </c>
      <c r="HI237" s="7">
        <f t="shared" ca="1" si="1101"/>
        <v>0</v>
      </c>
      <c r="HJ237" s="7">
        <f t="shared" ca="1" si="1102"/>
        <v>0</v>
      </c>
      <c r="HK237" s="7" t="str">
        <f ca="1">IFERROR(IF(HK236+HJ237&gt;HL$4,HK236,HK236+HJ237),"")</f>
        <v/>
      </c>
      <c r="HL237" s="7">
        <f t="shared" ca="1" si="1236"/>
        <v>0</v>
      </c>
      <c r="HM237" s="7">
        <f t="shared" ca="1" si="1103"/>
        <v>0.39143749340837075</v>
      </c>
      <c r="HN237" s="7">
        <f t="shared" ca="1" si="1104"/>
        <v>7.0100968130090813E-2</v>
      </c>
      <c r="HO237" s="7">
        <f t="shared" ca="1" si="1105"/>
        <v>1</v>
      </c>
      <c r="HP237" s="7" t="str">
        <f t="shared" ca="1" si="1106"/>
        <v>5</v>
      </c>
      <c r="HQ237" s="7" t="str">
        <f ca="1">IFERROR(IF(HQ236+HP237&gt;HR$4,HQ236,HQ236+HP237),"")</f>
        <v/>
      </c>
      <c r="HR237" s="7">
        <f t="shared" ca="1" si="1237"/>
        <v>0</v>
      </c>
      <c r="HS237" s="7">
        <f t="shared" ca="1" si="1107"/>
        <v>0.1094325444291121</v>
      </c>
      <c r="HT237" s="7">
        <f t="shared" ca="1" si="1108"/>
        <v>0.35210591710934946</v>
      </c>
      <c r="HU237" s="7">
        <f t="shared" ca="1" si="1109"/>
        <v>1</v>
      </c>
      <c r="HV237" s="7" t="str">
        <f t="shared" ca="1" si="1110"/>
        <v>5</v>
      </c>
      <c r="HW237" s="7" t="str">
        <f ca="1">IFERROR(IF(HW236+HV237&gt;HX$4,HW236,HW236+HV237),"")</f>
        <v/>
      </c>
      <c r="HX237" s="7">
        <f t="shared" ca="1" si="1238"/>
        <v>0</v>
      </c>
      <c r="HY237" s="7">
        <f t="shared" ca="1" si="1111"/>
        <v>0.97063289500915484</v>
      </c>
      <c r="HZ237" s="7">
        <f t="shared" ca="1" si="1112"/>
        <v>-0.50909443347069328</v>
      </c>
      <c r="IA237" s="7">
        <f t="shared" ca="1" si="1113"/>
        <v>0</v>
      </c>
      <c r="IB237" s="7">
        <f t="shared" ca="1" si="1114"/>
        <v>0</v>
      </c>
      <c r="IC237" s="7" t="str">
        <f ca="1">IFERROR(IF(IC236+IB237&gt;ID$4,IC236,IC236+IB237),"")</f>
        <v/>
      </c>
      <c r="ID237" s="7">
        <f t="shared" ca="1" si="1239"/>
        <v>0</v>
      </c>
      <c r="IE237" s="7">
        <f t="shared" ca="1" si="1115"/>
        <v>0.25108345725970682</v>
      </c>
      <c r="IF237" s="7">
        <f t="shared" ca="1" si="1116"/>
        <v>0.21045500427875474</v>
      </c>
      <c r="IG237" s="7">
        <f t="shared" ca="1" si="1117"/>
        <v>1</v>
      </c>
      <c r="IH237" s="7" t="str">
        <f t="shared" ca="1" si="1118"/>
        <v>5</v>
      </c>
      <c r="II237" s="7" t="str">
        <f ca="1">IFERROR(IF(II236+IH237&gt;IJ$4,II236,II236+IH237),"")</f>
        <v/>
      </c>
      <c r="IJ237" s="7">
        <f t="shared" ca="1" si="1240"/>
        <v>0</v>
      </c>
      <c r="IK237" s="7">
        <f t="shared" ca="1" si="1119"/>
        <v>0.61145294449913046</v>
      </c>
      <c r="IL237" s="7">
        <f t="shared" ca="1" si="1120"/>
        <v>-0.14991448296066889</v>
      </c>
      <c r="IM237" s="7">
        <f t="shared" ca="1" si="1121"/>
        <v>0</v>
      </c>
      <c r="IN237" s="7">
        <f t="shared" ca="1" si="1122"/>
        <v>0</v>
      </c>
      <c r="IO237" s="7" t="str">
        <f ca="1">IFERROR(IF(IO236+IN237&gt;IP$4,IO236,IO236+IN237),"")</f>
        <v/>
      </c>
      <c r="IP237" s="7">
        <f t="shared" ca="1" si="1241"/>
        <v>0</v>
      </c>
      <c r="IQ237" s="7">
        <f t="shared" ca="1" si="1123"/>
        <v>0.67190350244606079</v>
      </c>
      <c r="IR237" s="7">
        <f t="shared" ca="1" si="1124"/>
        <v>-0.21036504090759922</v>
      </c>
      <c r="IS237" s="7">
        <f t="shared" ca="1" si="1125"/>
        <v>0</v>
      </c>
      <c r="IT237" s="7">
        <f t="shared" ca="1" si="1126"/>
        <v>0</v>
      </c>
      <c r="IU237" s="7" t="str">
        <f ca="1">IFERROR(IF(IU236+IT237&gt;IV$4,IU236,IU236+IT237),"")</f>
        <v/>
      </c>
      <c r="IV237" s="7">
        <f t="shared" ca="1" si="1242"/>
        <v>0</v>
      </c>
      <c r="IW237" s="7">
        <f t="shared" ca="1" si="1127"/>
        <v>0.98436995125635141</v>
      </c>
      <c r="IX237" s="7">
        <f t="shared" ca="1" si="1128"/>
        <v>-0.52283148971788984</v>
      </c>
      <c r="IY237" s="7">
        <f t="shared" ca="1" si="1129"/>
        <v>0</v>
      </c>
      <c r="IZ237" s="7">
        <f t="shared" ca="1" si="1130"/>
        <v>0</v>
      </c>
      <c r="JA237" s="7" t="str">
        <f ca="1">IFERROR(IF(JA236+IZ237&gt;JB$4,JA236,JA236+IZ237),"")</f>
        <v/>
      </c>
      <c r="JB237" s="7">
        <f t="shared" ca="1" si="1243"/>
        <v>0</v>
      </c>
      <c r="JC237" s="7">
        <f t="shared" ca="1" si="1131"/>
        <v>0.12473808453795276</v>
      </c>
      <c r="JD237" s="7">
        <f t="shared" ca="1" si="1132"/>
        <v>0.3368003770005088</v>
      </c>
      <c r="JE237" s="7">
        <f t="shared" ca="1" si="1133"/>
        <v>1</v>
      </c>
      <c r="JF237" s="7" t="str">
        <f t="shared" ca="1" si="1134"/>
        <v>5</v>
      </c>
      <c r="JG237" s="7" t="str">
        <f ca="1">IFERROR(IF(JG236+JF237&gt;JH$4,JG236,JG236+JF237),"")</f>
        <v/>
      </c>
      <c r="JH237" s="7">
        <f t="shared" ca="1" si="1244"/>
        <v>0</v>
      </c>
      <c r="JI237" s="7">
        <f t="shared" ca="1" si="1135"/>
        <v>0.34807307528613873</v>
      </c>
      <c r="JJ237" s="7">
        <f t="shared" ca="1" si="1136"/>
        <v>0.11346538625232283</v>
      </c>
      <c r="JK237" s="7">
        <f t="shared" ca="1" si="1137"/>
        <v>1</v>
      </c>
      <c r="JL237" s="7" t="str">
        <f t="shared" ca="1" si="1138"/>
        <v>5</v>
      </c>
      <c r="JM237" s="7" t="str">
        <f ca="1">IFERROR(IF(JM236+JL237&gt;JN$4,JM236,JM236+JL237),"")</f>
        <v/>
      </c>
      <c r="JN237" s="7">
        <f t="shared" ca="1" si="1245"/>
        <v>0</v>
      </c>
      <c r="JO237" s="7">
        <f t="shared" ca="1" si="1139"/>
        <v>7.6817894828688504E-2</v>
      </c>
      <c r="JP237" s="7">
        <f t="shared" ca="1" si="1140"/>
        <v>0.38472056670977306</v>
      </c>
      <c r="JQ237" s="7">
        <f t="shared" ca="1" si="1141"/>
        <v>1</v>
      </c>
      <c r="JR237" s="7" t="str">
        <f t="shared" ca="1" si="1142"/>
        <v>5</v>
      </c>
      <c r="JS237" s="7" t="str">
        <f ca="1">IFERROR(IF(JS236+JR237&gt;JT$4,JS236,JS236+JR237),"")</f>
        <v/>
      </c>
      <c r="JT237" s="7">
        <f t="shared" ca="1" si="1246"/>
        <v>0</v>
      </c>
      <c r="JU237" s="7">
        <f t="shared" ca="1" si="1143"/>
        <v>5.2787661910547179E-3</v>
      </c>
      <c r="JV237" s="7">
        <f t="shared" ca="1" si="1144"/>
        <v>0.45625969534740685</v>
      </c>
      <c r="JW237" s="7">
        <f t="shared" ca="1" si="1145"/>
        <v>1</v>
      </c>
      <c r="JX237" s="7" t="str">
        <f t="shared" ca="1" si="1146"/>
        <v>5</v>
      </c>
      <c r="JY237" s="7" t="str">
        <f ca="1">IFERROR(IF(JY236+JX237&gt;JZ$4,JY236,JY236+JX237),"")</f>
        <v/>
      </c>
      <c r="JZ237" s="7">
        <f t="shared" ca="1" si="1247"/>
        <v>0</v>
      </c>
      <c r="KA237" s="7">
        <f t="shared" ca="1" si="1147"/>
        <v>0.10813288215469463</v>
      </c>
      <c r="KB237" s="7">
        <f t="shared" ca="1" si="1148"/>
        <v>0.35340557938376693</v>
      </c>
      <c r="KC237" s="7">
        <f t="shared" ca="1" si="1149"/>
        <v>1</v>
      </c>
      <c r="KD237" s="7" t="str">
        <f t="shared" ca="1" si="1150"/>
        <v>5</v>
      </c>
      <c r="KE237" s="7" t="str">
        <f ca="1">IFERROR(IF(KE236+KD237&gt;KF$4,KE236,KE236+KD237),"")</f>
        <v/>
      </c>
      <c r="KF237" s="7">
        <f t="shared" ca="1" si="1248"/>
        <v>0</v>
      </c>
      <c r="KG237" s="7">
        <f t="shared" ca="1" si="1151"/>
        <v>0.81831741243021994</v>
      </c>
      <c r="KH237" s="7">
        <f t="shared" ca="1" si="1152"/>
        <v>-0.35677895089175837</v>
      </c>
      <c r="KI237" s="7">
        <f t="shared" ca="1" si="1153"/>
        <v>0</v>
      </c>
      <c r="KJ237" s="7">
        <f t="shared" ca="1" si="1154"/>
        <v>0</v>
      </c>
      <c r="KK237" s="7" t="str">
        <f ca="1">IFERROR(IF(KK236+KJ237&gt;KL$4,KK236,KK236+KJ237),"")</f>
        <v/>
      </c>
      <c r="KL237" s="7">
        <f t="shared" ca="1" si="1249"/>
        <v>0</v>
      </c>
      <c r="KM237" s="7">
        <f t="shared" ca="1" si="1155"/>
        <v>0.10262255953952959</v>
      </c>
      <c r="KN237" s="7">
        <f t="shared" ca="1" si="1156"/>
        <v>0.35891590199893197</v>
      </c>
      <c r="KO237" s="7">
        <f t="shared" ca="1" si="1157"/>
        <v>1</v>
      </c>
      <c r="KP237" s="7" t="str">
        <f t="shared" ca="1" si="1158"/>
        <v>5</v>
      </c>
      <c r="KQ237" s="7" t="str">
        <f ca="1">IFERROR(IF(KQ236+KP237&gt;KR$4,KQ236,KQ236+KP237),"")</f>
        <v/>
      </c>
      <c r="KR237" s="7">
        <f t="shared" ca="1" si="1250"/>
        <v>0</v>
      </c>
      <c r="KS237" s="7">
        <f t="shared" ca="1" si="1159"/>
        <v>0.46148391634981722</v>
      </c>
      <c r="KT237" s="7">
        <f t="shared" ca="1" si="1160"/>
        <v>5.4545188644339326E-5</v>
      </c>
      <c r="KU237" s="7">
        <f t="shared" ca="1" si="1161"/>
        <v>1</v>
      </c>
      <c r="KV237" s="7" t="str">
        <f t="shared" ca="1" si="1162"/>
        <v>5</v>
      </c>
      <c r="KW237" s="7" t="str">
        <f ca="1">IFERROR(IF(KW236+KV237&gt;KX$4,KW236,KW236+KV237),"")</f>
        <v/>
      </c>
      <c r="KX237" s="7">
        <f t="shared" ca="1" si="1251"/>
        <v>0</v>
      </c>
      <c r="KY237" s="7">
        <f t="shared" ca="1" si="1163"/>
        <v>0.61199527663610775</v>
      </c>
      <c r="KZ237" s="7">
        <f t="shared" ca="1" si="1164"/>
        <v>-0.15045681509764619</v>
      </c>
      <c r="LA237" s="7">
        <f t="shared" ca="1" si="1165"/>
        <v>0</v>
      </c>
      <c r="LB237" s="7">
        <f t="shared" ca="1" si="1166"/>
        <v>0</v>
      </c>
      <c r="LC237" s="7" t="str">
        <f ca="1">IFERROR(IF(LC236+LB237&gt;LD$4,LC236,LC236+LB237),"")</f>
        <v/>
      </c>
      <c r="LD237" s="7">
        <f t="shared" ca="1" si="1252"/>
        <v>0</v>
      </c>
      <c r="LE237" s="7">
        <f t="shared" ca="1" si="1167"/>
        <v>0.54285873034762444</v>
      </c>
      <c r="LF237" s="7">
        <f t="shared" ca="1" si="1168"/>
        <v>-8.1320268809162877E-2</v>
      </c>
      <c r="LG237" s="7">
        <f t="shared" ca="1" si="1169"/>
        <v>0</v>
      </c>
      <c r="LH237" s="7">
        <f t="shared" ca="1" si="1170"/>
        <v>0</v>
      </c>
      <c r="LI237" s="7" t="str">
        <f ca="1">IFERROR(IF(LI236+LH237&gt;LJ$4,LI236,LI236+LH237),"")</f>
        <v/>
      </c>
      <c r="LJ237" s="7">
        <f t="shared" ca="1" si="1253"/>
        <v>0</v>
      </c>
      <c r="LK237" s="7">
        <f t="shared" ca="1" si="1171"/>
        <v>0.81447968297201512</v>
      </c>
      <c r="LL237" s="7">
        <f t="shared" ca="1" si="1172"/>
        <v>-0.35294122143355355</v>
      </c>
      <c r="LM237" s="7">
        <f t="shared" ca="1" si="1173"/>
        <v>0</v>
      </c>
      <c r="LN237" s="7">
        <f t="shared" ca="1" si="1174"/>
        <v>0</v>
      </c>
      <c r="LO237" s="7" t="str">
        <f ca="1">IFERROR(IF(LO236+LN237&gt;LP$4,LO236,LO236+LN237),"")</f>
        <v/>
      </c>
      <c r="LP237" s="7">
        <f t="shared" ca="1" si="1254"/>
        <v>0</v>
      </c>
      <c r="LQ237" s="7">
        <f t="shared" ca="1" si="1175"/>
        <v>1.1727769291664081E-2</v>
      </c>
      <c r="LR237" s="7">
        <f t="shared" ca="1" si="1176"/>
        <v>0.44981069224679748</v>
      </c>
      <c r="LS237" s="7">
        <f t="shared" ca="1" si="1177"/>
        <v>1</v>
      </c>
      <c r="LT237" s="7" t="str">
        <f t="shared" ca="1" si="1178"/>
        <v>5</v>
      </c>
      <c r="LU237" s="7" t="str">
        <f ca="1">IFERROR(IF(LU236+LT237&gt;LV$4,LU236,LU236+LT237),"")</f>
        <v/>
      </c>
      <c r="LV237" s="7">
        <f t="shared" ca="1" si="1255"/>
        <v>0</v>
      </c>
      <c r="LW237" s="7">
        <f t="shared" ca="1" si="1179"/>
        <v>0.77825493798424072</v>
      </c>
      <c r="LX237" s="7">
        <f t="shared" ca="1" si="1180"/>
        <v>-0.31671647644577916</v>
      </c>
      <c r="LY237" s="7">
        <f t="shared" ca="1" si="1181"/>
        <v>0</v>
      </c>
      <c r="LZ237" s="7">
        <f t="shared" ca="1" si="1182"/>
        <v>0</v>
      </c>
      <c r="MA237" s="7" t="str">
        <f ca="1">IFERROR(IF(MA236+LZ237&gt;MB$4,MA236,MA236+LZ237),"")</f>
        <v/>
      </c>
      <c r="MB237" s="7">
        <f t="shared" ca="1" si="1256"/>
        <v>0</v>
      </c>
      <c r="MC237" s="7">
        <f t="shared" ca="1" si="1183"/>
        <v>6.4784207647791692E-2</v>
      </c>
      <c r="MD237" s="7">
        <f t="shared" ca="1" si="1184"/>
        <v>0.39675425389066987</v>
      </c>
      <c r="ME237" s="7">
        <f t="shared" ca="1" si="1185"/>
        <v>1</v>
      </c>
      <c r="MF237" s="7" t="str">
        <f t="shared" ca="1" si="1186"/>
        <v>5</v>
      </c>
      <c r="MG237" s="7" t="str">
        <f ca="1">IFERROR(IF(MG236+MF237&gt;MH$4,MG236,MG236+MF237),"")</f>
        <v/>
      </c>
      <c r="MH237" s="7">
        <f t="shared" ca="1" si="1257"/>
        <v>0</v>
      </c>
      <c r="MI237" s="7">
        <f t="shared" ca="1" si="1187"/>
        <v>0.40415428302677381</v>
      </c>
      <c r="MJ237" s="7">
        <f t="shared" ca="1" si="1188"/>
        <v>5.7384178511687756E-2</v>
      </c>
      <c r="MK237" s="7">
        <f t="shared" ca="1" si="1189"/>
        <v>1</v>
      </c>
      <c r="ML237" s="7" t="str">
        <f t="shared" ca="1" si="1190"/>
        <v>5</v>
      </c>
      <c r="MM237" s="7" t="str">
        <f ca="1">IFERROR(IF(MM236+ML237&gt;MN$4,MM236,MM236+ML237),"")</f>
        <v/>
      </c>
      <c r="MN237" s="7">
        <f t="shared" ca="1" si="1258"/>
        <v>0</v>
      </c>
      <c r="MO237" s="7">
        <f t="shared" ca="1" si="1191"/>
        <v>0.69346770864077334</v>
      </c>
      <c r="MP237" s="7">
        <f t="shared" ca="1" si="1192"/>
        <v>-0.23192924710231178</v>
      </c>
      <c r="MQ237" s="7">
        <f t="shared" ca="1" si="1193"/>
        <v>0</v>
      </c>
      <c r="MR237" s="7">
        <f t="shared" ca="1" si="1194"/>
        <v>0</v>
      </c>
      <c r="MS237" s="7" t="str">
        <f ca="1">IFERROR(IF(MS236+MR237&gt;MT$4,MS236,MS236+MR237),"")</f>
        <v/>
      </c>
      <c r="MT237" s="7">
        <f t="shared" ca="1" si="1259"/>
        <v>0</v>
      </c>
      <c r="MU237" s="7">
        <f t="shared" ca="1" si="1195"/>
        <v>0.75034755463087366</v>
      </c>
      <c r="MV237" s="7">
        <f t="shared" ca="1" si="1196"/>
        <v>-0.28880909309241209</v>
      </c>
      <c r="MW237" s="7">
        <f t="shared" ca="1" si="1197"/>
        <v>0</v>
      </c>
      <c r="MX237" s="7">
        <f t="shared" ca="1" si="1198"/>
        <v>0</v>
      </c>
      <c r="MY237" s="7" t="str">
        <f ca="1">IFERROR(IF(MY236+MX237&gt;MZ$4,MY236,MY236+MX237),"")</f>
        <v/>
      </c>
      <c r="MZ237" s="7">
        <f t="shared" ca="1" si="1260"/>
        <v>0</v>
      </c>
      <c r="NA237" s="7">
        <f t="shared" ca="1" si="1199"/>
        <v>0.25431403418502507</v>
      </c>
      <c r="NB237" s="7">
        <f t="shared" ca="1" si="1200"/>
        <v>0.20722442735343649</v>
      </c>
      <c r="NC237" s="7">
        <f t="shared" ca="1" si="1201"/>
        <v>1</v>
      </c>
      <c r="ND237" s="7" t="str">
        <f t="shared" ca="1" si="1202"/>
        <v>5</v>
      </c>
      <c r="NE237" s="7" t="str">
        <f ca="1">IFERROR(IF(NE236+ND237&gt;NF$4,NE236,NE236+ND237),"")</f>
        <v/>
      </c>
      <c r="NF237" s="7">
        <f t="shared" ca="1" si="1261"/>
        <v>0</v>
      </c>
      <c r="NG237" s="7">
        <f t="shared" ca="1" si="1203"/>
        <v>0.34611967568885982</v>
      </c>
      <c r="NH237" s="7">
        <f t="shared" ca="1" si="1204"/>
        <v>0.11541878584960175</v>
      </c>
      <c r="NI237" s="7">
        <f t="shared" ca="1" si="1205"/>
        <v>1</v>
      </c>
      <c r="NJ237" s="7" t="str">
        <f t="shared" ca="1" si="1206"/>
        <v>5</v>
      </c>
      <c r="NK237" s="7" t="str">
        <f ca="1">IFERROR(IF(NK236+NJ237&gt;NL$4,NK236,NK236+NJ237),"")</f>
        <v/>
      </c>
      <c r="NL237" s="7">
        <f t="shared" ca="1" si="1262"/>
        <v>0</v>
      </c>
      <c r="NM237" s="7">
        <f t="shared" ca="1" si="1207"/>
        <v>0.31983158327965633</v>
      </c>
      <c r="NN237" s="7">
        <f t="shared" ca="1" si="1208"/>
        <v>0.14170687825880524</v>
      </c>
      <c r="NO237" s="7">
        <f t="shared" ca="1" si="1209"/>
        <v>1</v>
      </c>
      <c r="NP237" s="7" t="str">
        <f t="shared" ca="1" si="1210"/>
        <v>5</v>
      </c>
      <c r="NQ237" s="7" t="str">
        <f ca="1">IFERROR(IF(NQ236+NP237&gt;NR$4,NQ236,NQ236+NP237),"")</f>
        <v/>
      </c>
      <c r="NR237" s="7">
        <f t="shared" ca="1" si="1263"/>
        <v>0</v>
      </c>
      <c r="NT237">
        <v>239</v>
      </c>
      <c r="NU237" s="7" t="s">
        <v>19</v>
      </c>
      <c r="NV237" s="7" t="str">
        <f t="shared" ca="1" si="967"/>
        <v/>
      </c>
      <c r="NW237" s="7" t="str">
        <f t="shared" ca="1" si="961"/>
        <v/>
      </c>
      <c r="NX237" t="str">
        <f ca="1">IFERROR(VLOOKUP(NT237,$K$3:$AK$568,8,FALSE),"")</f>
        <v/>
      </c>
      <c r="NY237" t="str">
        <f ca="1">IFERROR(VLOOKUP(NT237,$K$3:$AK$568,9,FALSE),"")</f>
        <v/>
      </c>
      <c r="NZ237" s="7" t="str">
        <f ca="1">IFERROR(VLOOKUP(NT237,$K$3:$AK$568,27,FALSE),"")</f>
        <v/>
      </c>
      <c r="OB237">
        <v>239</v>
      </c>
      <c r="OC237" s="7" t="s">
        <v>19</v>
      </c>
      <c r="OD237" t="e">
        <f t="shared" ca="1" si="968"/>
        <v>#N/A</v>
      </c>
      <c r="OE237" s="7" t="str">
        <f t="shared" ca="1" si="969"/>
        <v/>
      </c>
      <c r="OF237" s="7" t="str">
        <f t="shared" ca="1" si="970"/>
        <v/>
      </c>
      <c r="OG237" t="str">
        <f t="shared" ca="1" si="971"/>
        <v/>
      </c>
      <c r="OI237">
        <v>239</v>
      </c>
      <c r="OJ237" s="7" t="s">
        <v>19</v>
      </c>
      <c r="OK237" s="7" t="str">
        <f t="shared" ca="1" si="972"/>
        <v/>
      </c>
      <c r="OL237" s="7" t="str">
        <f t="shared" ca="1" si="973"/>
        <v/>
      </c>
      <c r="OM237" t="str">
        <f ca="1">IFERROR(VLOOKUP(OI237,$L$3:$AK$568,7,FALSE),"")</f>
        <v/>
      </c>
      <c r="ON237" t="str">
        <f ca="1">IFERROR(VLOOKUP(OI237,$L$3:$AK$568,8,FALSE),"")</f>
        <v/>
      </c>
      <c r="OO237" s="7" t="str">
        <f ca="1">IFERROR(VLOOKUP(OI237,$L$3:$AK$568,26,FALSE),"")</f>
        <v/>
      </c>
      <c r="OQ237">
        <v>239</v>
      </c>
      <c r="OR237" s="7" t="s">
        <v>19</v>
      </c>
      <c r="OS237" t="e">
        <f t="shared" ca="1" si="974"/>
        <v>#N/A</v>
      </c>
      <c r="OT237" s="7" t="str">
        <f t="shared" ca="1" si="975"/>
        <v/>
      </c>
      <c r="OU237" s="7" t="str">
        <f t="shared" ca="1" si="976"/>
        <v/>
      </c>
      <c r="OV237" t="str">
        <f t="shared" ca="1" si="977"/>
        <v/>
      </c>
      <c r="OX237">
        <v>239</v>
      </c>
      <c r="OY237" s="7" t="s">
        <v>19</v>
      </c>
      <c r="OZ237" s="7" t="str">
        <f t="shared" ca="1" si="978"/>
        <v/>
      </c>
      <c r="PA237" s="7" t="str">
        <f t="shared" ca="1" si="979"/>
        <v/>
      </c>
      <c r="PB237" t="str">
        <f ca="1">IFERROR(VLOOKUP(OX237,$M$3:$AK$568,6,FALSE),"")</f>
        <v/>
      </c>
      <c r="PC237" t="str">
        <f ca="1">IFERROR(VLOOKUP(OX237,$M$3:$AK$568,7,FALSE),"")</f>
        <v/>
      </c>
      <c r="PD237" s="7" t="str">
        <f ca="1">IFERROR(VLOOKUP(OX237,$M$3:$AK$568,25,FALSE),"")</f>
        <v/>
      </c>
      <c r="PF237">
        <v>239</v>
      </c>
      <c r="PG237" s="7" t="s">
        <v>19</v>
      </c>
      <c r="PH237" t="e">
        <f t="shared" ca="1" si="980"/>
        <v>#N/A</v>
      </c>
      <c r="PI237" s="7" t="str">
        <f t="shared" ca="1" si="981"/>
        <v/>
      </c>
      <c r="PJ237" s="7" t="str">
        <f t="shared" ca="1" si="982"/>
        <v/>
      </c>
      <c r="PK237" t="str">
        <f t="shared" ca="1" si="983"/>
        <v/>
      </c>
      <c r="PM237">
        <v>239</v>
      </c>
      <c r="PN237" s="7" t="s">
        <v>19</v>
      </c>
      <c r="PO237" s="202" t="str">
        <f t="shared" ca="1" si="984"/>
        <v/>
      </c>
      <c r="PP237" s="7" t="str">
        <f t="shared" ca="1" si="985"/>
        <v/>
      </c>
      <c r="PQ237" t="str">
        <f ca="1">IFERROR(VLOOKUP(PM237,$G$325:$R$409,12,FALSE),"")</f>
        <v/>
      </c>
      <c r="PR237" t="e">
        <f ca="1">VLOOKUP(PM237,$G$324:$Q$409,11,FALSE)</f>
        <v>#N/A</v>
      </c>
      <c r="PS237" s="7" t="str">
        <f ca="1">VLOOKUP(PQ237,$R$325:$Y$409,8,FALSE)</f>
        <v>- -</v>
      </c>
      <c r="PT237" s="7">
        <f ca="1">ReSt</f>
        <v>-4</v>
      </c>
      <c r="PU237" s="7" t="e">
        <f t="shared" ca="1" si="986"/>
        <v>#N/A</v>
      </c>
      <c r="PV237" s="7" t="e">
        <f t="shared" ca="1" si="987"/>
        <v>#N/A</v>
      </c>
      <c r="PW237" s="7" t="str">
        <f ca="1">VLOOKUP(PQ237,$R$325:$AK$409,8,FALSE)</f>
        <v>- -</v>
      </c>
      <c r="PX237" s="7"/>
      <c r="PY237">
        <v>239</v>
      </c>
      <c r="PZ237" s="7" t="s">
        <v>19</v>
      </c>
      <c r="QA237" t="str">
        <f t="shared" ca="1" si="988"/>
        <v/>
      </c>
      <c r="QB237" s="7" t="str">
        <f t="shared" ca="1" si="989"/>
        <v/>
      </c>
      <c r="QC237" s="7" t="str">
        <f t="shared" ca="1" si="990"/>
        <v/>
      </c>
      <c r="QD237" t="str">
        <f t="shared" ca="1" si="991"/>
        <v/>
      </c>
      <c r="QF237">
        <v>239</v>
      </c>
      <c r="QG237" s="7" t="s">
        <v>19</v>
      </c>
      <c r="QH237" s="7" t="str">
        <f t="shared" ca="1" si="992"/>
        <v/>
      </c>
      <c r="QI237" s="7" t="e">
        <f t="shared" ca="1" si="993"/>
        <v>#VALUE!</v>
      </c>
      <c r="QJ237" t="e">
        <f t="shared" ca="1" si="994"/>
        <v>#N/A</v>
      </c>
      <c r="QK237" s="7" t="e">
        <f t="shared" ca="1" si="995"/>
        <v>#N/A</v>
      </c>
      <c r="QM237">
        <v>239</v>
      </c>
      <c r="QN237" s="7" t="s">
        <v>19</v>
      </c>
      <c r="QO237" t="str">
        <f t="shared" ca="1" si="996"/>
        <v/>
      </c>
      <c r="QP237" s="7" t="str">
        <f t="shared" ca="1" si="997"/>
        <v/>
      </c>
      <c r="QQ237" t="str">
        <f t="shared" ca="1" si="998"/>
        <v/>
      </c>
    </row>
    <row r="238" spans="1:459" x14ac:dyDescent="0.25">
      <c r="A238" s="240" t="str">
        <f>IF('Character Sheet'!$B$4="Creature","N","Y")</f>
        <v>Y</v>
      </c>
      <c r="C238" s="75"/>
      <c r="D238" s="76"/>
      <c r="F238" s="75"/>
      <c r="G238" s="76"/>
      <c r="I238" s="75"/>
      <c r="J238" s="85"/>
      <c r="K238" s="85">
        <f t="shared" ca="1" si="962"/>
        <v>7</v>
      </c>
      <c r="L238" s="85">
        <f t="shared" ca="1" si="1265"/>
        <v>2</v>
      </c>
      <c r="M238" s="70">
        <f t="shared" ca="1" si="1270"/>
        <v>10</v>
      </c>
      <c r="O238" s="222">
        <f t="shared" ca="1" si="963"/>
        <v>40</v>
      </c>
      <c r="Q238" s="7" t="s">
        <v>1746</v>
      </c>
      <c r="R238" s="9" t="s">
        <v>1497</v>
      </c>
      <c r="S238" s="9" t="s">
        <v>1988</v>
      </c>
      <c r="T238" s="61" t="str">
        <f>SUBSTITUTE(IFERROR(IFERROR(VLOOKUP(R238,'[1]Skill Statistics'!$A$3:$C$513,2,FALSE),VLOOKUP(Q238,'[1]Skill Statistics'!$A$3:$C$513,2,FALSE)),T237),"R*","ReSt")</f>
        <v>Me/Me</v>
      </c>
      <c r="U238" s="61" t="str">
        <f>IFERROR(IFERROR(VLOOKUP(R238,'[1]Skill Statistics'!$A$3:$C$513,3,FALSE),VLOOKUP(Q238,'[1]Skill Statistics'!$A$3:$C$513,3,FALSE)),U237)</f>
        <v>Re</v>
      </c>
      <c r="V238" s="61" t="str">
        <f>IF(ISNUMBER(SEARCH("Category",R238)),"- -",IFERROR(IFERROR(VLOOKUP(Q238,[1]Professions!$A$4:$AM$288,MATCH(Profession,[1]Professions!$A$1:$AM$1,0),FALSE),VLOOKUP(Q238,Calculations!$B$91:$I$95,8,FALSE)),"- -"))</f>
        <v>2 / 3</v>
      </c>
      <c r="W238" s="60">
        <f t="shared" ca="1" si="964"/>
        <v>0</v>
      </c>
      <c r="X238" s="7">
        <f ca="1">IFERROR(VLOOKUP(R238,$BS$6:$NR$519,MATCH(ActualLevel,$BS$3:$NR$3,0),FALSE),"- -")</f>
        <v>0</v>
      </c>
      <c r="Y238" s="7">
        <f t="shared" ca="1" si="1269"/>
        <v>0</v>
      </c>
      <c r="Z238" s="7">
        <f ca="1">IFERROR(VLOOKUP(Y238,Charts!$BQ$2:$BR$52,2,FALSE),"- -")</f>
        <v>-25</v>
      </c>
      <c r="AA238" s="7">
        <f t="shared" ca="1" si="1000"/>
        <v>3</v>
      </c>
      <c r="AB238" s="7">
        <f t="shared" ca="1" si="1266"/>
        <v>0</v>
      </c>
      <c r="AC238" s="7"/>
      <c r="AD238" s="7"/>
      <c r="AE238" s="7"/>
      <c r="AF238" s="7"/>
      <c r="AG238" s="7"/>
      <c r="AH238" s="43"/>
      <c r="AI238" s="7"/>
      <c r="AJ238" s="7"/>
      <c r="AK238" s="7">
        <f t="shared" ca="1" si="1001"/>
        <v>-22</v>
      </c>
      <c r="AL238" s="7"/>
      <c r="AM238" s="69">
        <f>IFERROR(VLOOKUP(R238,'[1]Skill Statistics'!$A$3:$AN$513,MATCH(Profession,'[1]Skill Statistics'!$A$2:$AN$2,0),FALSE),0)</f>
        <v>0</v>
      </c>
      <c r="AN238" s="85">
        <f>IFERROR(VLOOKUP(Q238,'[1]Skill Statistics'!$A$3:$BK$513,MATCH(Archetype,'[1]Skill Statistics'!$A$2:$BK$2,0),FALSE),0)</f>
        <v>0</v>
      </c>
      <c r="AO238" s="85">
        <f>IFERROR(VLOOKUP(Q238,'[1]Skill Statistics'!$A$3:$BB$513,MATCH(Race,'[1]Skill Statistics'!$A$2:$BB$2,0),FALSE),0)</f>
        <v>0</v>
      </c>
      <c r="AP238" s="85">
        <f t="shared" ca="1" si="965"/>
        <v>0.3</v>
      </c>
      <c r="AQ238" s="70"/>
      <c r="AS238" s="69">
        <f>IFERROR(VLOOKUP(Q238,'[1]Professional Skills'!$A$4:$AM$288,MATCH(Profession,'[1]Professional Skills'!$A$3:$AM$3,0),FALSE),"- -")</f>
        <v>0</v>
      </c>
      <c r="AT238" t="s">
        <v>1812</v>
      </c>
      <c r="AU238" s="7" t="str">
        <f t="shared" si="1268"/>
        <v/>
      </c>
      <c r="AV238" s="7">
        <f t="shared" ca="1" si="1267"/>
        <v>0</v>
      </c>
      <c r="AW238" t="str">
        <f t="shared" si="1004"/>
        <v/>
      </c>
      <c r="AX238" t="str">
        <f>IFERROR(_xlfn.RANK.EQ(AW238,$AW$5:$AW$568),"")</f>
        <v/>
      </c>
      <c r="AY238">
        <f t="shared" si="959"/>
        <v>0</v>
      </c>
      <c r="AZ238" s="70" t="str">
        <f t="shared" si="1002"/>
        <v/>
      </c>
      <c r="BB238" s="69">
        <f>IFERROR(IF(Q238="Language",VLOOKUP(R238,[1]Cultures!$B$4:$N$218,MATCH(Culture,[1]Cultures!$B$3:$N$3,0),FALSE),VLOOKUP(Q238,[1]Cultures!$B$4:$O$212,MATCH(Culture,[1]Cultures!$B$3:$O$3,0),FALSE)),"- -")</f>
        <v>0</v>
      </c>
      <c r="BC238" t="s">
        <v>1812</v>
      </c>
      <c r="BD238">
        <f t="shared" ca="1" si="1264"/>
        <v>0.8862051989168096</v>
      </c>
      <c r="BE238">
        <f t="shared" ca="1" si="1211"/>
        <v>1.1862051989168096</v>
      </c>
      <c r="BH238">
        <f t="shared" ca="1" si="1271"/>
        <v>2</v>
      </c>
      <c r="BI238" s="7">
        <f t="shared" ca="1" si="1003"/>
        <v>0</v>
      </c>
      <c r="BK238" s="7"/>
      <c r="BL238" s="70">
        <f t="shared" ca="1" si="960"/>
        <v>0</v>
      </c>
      <c r="BN238" s="69">
        <f>IFERROR(VLOOKUP(V238,Charts!$BT$2:$BV$14,3,FALSE),"- -")</f>
        <v>0.84615384615384615</v>
      </c>
      <c r="BO238" s="85">
        <f t="shared" ca="1" si="966"/>
        <v>2.7101154746986693</v>
      </c>
      <c r="BP238" s="70">
        <f t="shared" ca="1" si="1212"/>
        <v>40</v>
      </c>
      <c r="BR238" s="7">
        <v>237</v>
      </c>
      <c r="BS238" s="9" t="str">
        <f ca="1">VLOOKUP(BR238,$O$3:$R$568,4,FALSE)</f>
        <v>Sense Mastery</v>
      </c>
      <c r="BT238" s="7" t="str">
        <f ca="1">VLOOKUP(BS238,$R$3:$V$568,5,FALSE)</f>
        <v>6 / 8</v>
      </c>
      <c r="BU238" s="7">
        <f ca="1">VLOOKUP(BT238,Charts!$BT$2:$BV$14,3,FALSE)</f>
        <v>0.38461538461538464</v>
      </c>
      <c r="BV238" s="7" t="str">
        <f t="shared" ca="1" si="1005"/>
        <v>6</v>
      </c>
      <c r="BW238" s="7" t="str">
        <f t="shared" ca="1" si="1006"/>
        <v>8</v>
      </c>
      <c r="BY238" s="7">
        <f t="shared" ca="1" si="1007"/>
        <v>0.23850904345427903</v>
      </c>
      <c r="BZ238" s="7">
        <f t="shared" ca="1" si="1008"/>
        <v>0.1461063411611056</v>
      </c>
      <c r="CA238" s="7">
        <f t="shared" ca="1" si="1009"/>
        <v>1</v>
      </c>
      <c r="CB238" s="7" t="str">
        <f t="shared" ca="1" si="1010"/>
        <v>6</v>
      </c>
      <c r="CC238" s="7" t="str">
        <f ca="1">IFERROR(IF(CC237+CB238&gt;CD$4,CC237,CC237+CB238),"")</f>
        <v/>
      </c>
      <c r="CD238" s="7">
        <f t="shared" ca="1" si="1213"/>
        <v>0</v>
      </c>
      <c r="CE238" s="7">
        <f t="shared" ca="1" si="1011"/>
        <v>0.18223649317093016</v>
      </c>
      <c r="CF238" s="7">
        <f t="shared" ca="1" si="1012"/>
        <v>0.20237889144445448</v>
      </c>
      <c r="CG238" s="7">
        <f t="shared" ca="1" si="1013"/>
        <v>1</v>
      </c>
      <c r="CH238" s="7" t="str">
        <f t="shared" ca="1" si="1014"/>
        <v>6</v>
      </c>
      <c r="CI238" s="7" t="str">
        <f ca="1">IFERROR(IF(CI237+CH238&gt;CJ$4,CI237,CI237+CH238),"")</f>
        <v/>
      </c>
      <c r="CJ238" s="7">
        <f t="shared" ca="1" si="1214"/>
        <v>0</v>
      </c>
      <c r="CK238" s="7">
        <f t="shared" ca="1" si="1015"/>
        <v>0.21897524673556312</v>
      </c>
      <c r="CL238" s="7">
        <f t="shared" ca="1" si="1016"/>
        <v>0.16564013787982151</v>
      </c>
      <c r="CM238" s="7">
        <f t="shared" ca="1" si="1017"/>
        <v>1</v>
      </c>
      <c r="CN238" s="7" t="str">
        <f t="shared" ca="1" si="1018"/>
        <v>6</v>
      </c>
      <c r="CO238" s="7" t="str">
        <f ca="1">IFERROR(IF(CO237+CN238&gt;CP$4,CO237,CO237+CN238),"")</f>
        <v/>
      </c>
      <c r="CP238" s="7">
        <f t="shared" ca="1" si="1215"/>
        <v>0</v>
      </c>
      <c r="CQ238" s="7">
        <f t="shared" ca="1" si="1019"/>
        <v>0.85776005870811345</v>
      </c>
      <c r="CR238" s="7">
        <f t="shared" ca="1" si="1020"/>
        <v>-0.47314467409272881</v>
      </c>
      <c r="CS238" s="7">
        <f t="shared" ca="1" si="1021"/>
        <v>0</v>
      </c>
      <c r="CT238" s="7">
        <f t="shared" ca="1" si="1022"/>
        <v>0</v>
      </c>
      <c r="CU238" s="7" t="str">
        <f ca="1">IFERROR(IF(CU237+CT238&gt;CV$4,CU237,CU237+CT238),"")</f>
        <v/>
      </c>
      <c r="CV238" s="7">
        <f t="shared" ca="1" si="1216"/>
        <v>0</v>
      </c>
      <c r="CW238" s="7">
        <f t="shared" ca="1" si="1023"/>
        <v>0.11182661034270025</v>
      </c>
      <c r="CX238" s="7">
        <f t="shared" ca="1" si="1024"/>
        <v>0.27278877427268439</v>
      </c>
      <c r="CY238" s="7">
        <f t="shared" ca="1" si="1025"/>
        <v>1</v>
      </c>
      <c r="CZ238" s="7" t="str">
        <f t="shared" ca="1" si="1026"/>
        <v>6</v>
      </c>
      <c r="DA238" s="7" t="str">
        <f ca="1">IFERROR(IF(DA237+CZ238&gt;DB$4,DA237,DA237+CZ238),"")</f>
        <v/>
      </c>
      <c r="DB238" s="7">
        <f t="shared" ca="1" si="1217"/>
        <v>0</v>
      </c>
      <c r="DC238" s="7">
        <f t="shared" ca="1" si="1027"/>
        <v>0.12142164698148272</v>
      </c>
      <c r="DD238" s="7">
        <f t="shared" ca="1" si="1028"/>
        <v>0.26319373763390191</v>
      </c>
      <c r="DE238" s="7">
        <f t="shared" ca="1" si="1029"/>
        <v>1</v>
      </c>
      <c r="DF238" s="7" t="str">
        <f t="shared" ca="1" si="1030"/>
        <v>6</v>
      </c>
      <c r="DG238" s="7" t="str">
        <f ca="1">IFERROR(IF(DG237+DF238&gt;DH$4,DG237,DG237+DF238),"")</f>
        <v/>
      </c>
      <c r="DH238" s="7">
        <f t="shared" ca="1" si="1218"/>
        <v>0</v>
      </c>
      <c r="DI238" s="7">
        <f t="shared" ca="1" si="1031"/>
        <v>0.9852831793819018</v>
      </c>
      <c r="DJ238" s="7">
        <f t="shared" ca="1" si="1032"/>
        <v>-0.6006677947665171</v>
      </c>
      <c r="DK238" s="7">
        <f t="shared" ca="1" si="1033"/>
        <v>0</v>
      </c>
      <c r="DL238" s="7">
        <f t="shared" ca="1" si="1034"/>
        <v>0</v>
      </c>
      <c r="DM238" s="7" t="str">
        <f ca="1">IFERROR(IF(DM237+DL238&gt;DN$4,DM237,DM237+DL238),"")</f>
        <v/>
      </c>
      <c r="DN238" s="7">
        <f t="shared" ca="1" si="1219"/>
        <v>0</v>
      </c>
      <c r="DO238" s="7">
        <f t="shared" ca="1" si="1035"/>
        <v>0.14982498191638183</v>
      </c>
      <c r="DP238" s="7">
        <f t="shared" ca="1" si="1036"/>
        <v>0.23479040269900281</v>
      </c>
      <c r="DQ238" s="7">
        <f t="shared" ca="1" si="1037"/>
        <v>1</v>
      </c>
      <c r="DR238" s="7" t="str">
        <f t="shared" ca="1" si="1038"/>
        <v>6</v>
      </c>
      <c r="DS238" s="7" t="str">
        <f ca="1">IFERROR(IF(DS237+DR238&gt;DT$4,DS237,DS237+DR238),"")</f>
        <v/>
      </c>
      <c r="DT238" s="7">
        <f t="shared" ca="1" si="1220"/>
        <v>0</v>
      </c>
      <c r="DU238" s="7">
        <f t="shared" ca="1" si="1039"/>
        <v>4.0252306273087513E-2</v>
      </c>
      <c r="DV238" s="7">
        <f t="shared" ca="1" si="1040"/>
        <v>0.34436307834229712</v>
      </c>
      <c r="DW238" s="7">
        <f t="shared" ca="1" si="1041"/>
        <v>1</v>
      </c>
      <c r="DX238" s="7" t="str">
        <f t="shared" ca="1" si="1042"/>
        <v>6</v>
      </c>
      <c r="DY238" s="7" t="str">
        <f ca="1">IFERROR(IF(DY237+DX238&gt;DZ$4,DY237,DY237+DX238),"")</f>
        <v/>
      </c>
      <c r="DZ238" s="7">
        <f t="shared" ca="1" si="1221"/>
        <v>0</v>
      </c>
      <c r="EA238" s="7">
        <f t="shared" ca="1" si="1043"/>
        <v>8.6101010596208893E-2</v>
      </c>
      <c r="EB238" s="7">
        <f t="shared" ca="1" si="1044"/>
        <v>0.29851437401917574</v>
      </c>
      <c r="EC238" s="7">
        <f t="shared" ca="1" si="1045"/>
        <v>1</v>
      </c>
      <c r="ED238" s="7" t="str">
        <f t="shared" ca="1" si="1046"/>
        <v>6</v>
      </c>
      <c r="EE238" s="7" t="str">
        <f ca="1">IFERROR(IF(EE237+ED238&gt;EF$4,EE237,EE237+ED238),"")</f>
        <v/>
      </c>
      <c r="EF238" s="7">
        <f t="shared" ca="1" si="1222"/>
        <v>0</v>
      </c>
      <c r="EG238" s="7">
        <f t="shared" ca="1" si="1047"/>
        <v>3.5089372899114069E-2</v>
      </c>
      <c r="EH238" s="7">
        <f t="shared" ca="1" si="1048"/>
        <v>0.34952601171627057</v>
      </c>
      <c r="EI238" s="7">
        <f t="shared" ca="1" si="1049"/>
        <v>1</v>
      </c>
      <c r="EJ238" s="7" t="str">
        <f t="shared" ca="1" si="1050"/>
        <v>6</v>
      </c>
      <c r="EK238" s="7" t="str">
        <f ca="1">IFERROR(IF(EK237+EJ238&gt;EL$4,EK237,EK237+EJ238),"")</f>
        <v/>
      </c>
      <c r="EL238" s="7">
        <f t="shared" ca="1" si="1223"/>
        <v>0</v>
      </c>
      <c r="EM238" s="7">
        <f t="shared" ca="1" si="1051"/>
        <v>0.41043490309657493</v>
      </c>
      <c r="EN238" s="7">
        <f t="shared" ca="1" si="1052"/>
        <v>-2.5819518481190296E-2</v>
      </c>
      <c r="EO238" s="7">
        <f t="shared" ca="1" si="1053"/>
        <v>0</v>
      </c>
      <c r="EP238" s="7">
        <f t="shared" ca="1" si="1054"/>
        <v>0</v>
      </c>
      <c r="EQ238" s="7" t="str">
        <f ca="1">IFERROR(IF(EQ237+EP238&gt;ER$4,EQ237,EQ237+EP238),"")</f>
        <v/>
      </c>
      <c r="ER238" s="7">
        <f t="shared" ca="1" si="1224"/>
        <v>0</v>
      </c>
      <c r="ES238" s="7">
        <f t="shared" ca="1" si="1055"/>
        <v>7.6432802941755584E-2</v>
      </c>
      <c r="ET238" s="7">
        <f t="shared" ca="1" si="1056"/>
        <v>0.30818258167362905</v>
      </c>
      <c r="EU238" s="7">
        <f t="shared" ca="1" si="1057"/>
        <v>1</v>
      </c>
      <c r="EV238" s="7" t="str">
        <f t="shared" ca="1" si="1058"/>
        <v>6</v>
      </c>
      <c r="EW238" s="7" t="str">
        <f ca="1">IFERROR(IF(EW237+EV238&gt;EX$4,EW237,EW237+EV238),"")</f>
        <v/>
      </c>
      <c r="EX238" s="7">
        <f t="shared" ca="1" si="1225"/>
        <v>0</v>
      </c>
      <c r="EY238" s="7">
        <f t="shared" ca="1" si="1059"/>
        <v>0.59675996931306263</v>
      </c>
      <c r="EZ238" s="7">
        <f t="shared" ca="1" si="1060"/>
        <v>-0.212144584697678</v>
      </c>
      <c r="FA238" s="7">
        <f t="shared" ca="1" si="1061"/>
        <v>0</v>
      </c>
      <c r="FB238" s="7">
        <f t="shared" ca="1" si="1062"/>
        <v>0</v>
      </c>
      <c r="FC238" s="7" t="str">
        <f ca="1">IFERROR(IF(FC237+FB238&gt;FD$4,FC237,FC237+FB238),"")</f>
        <v/>
      </c>
      <c r="FD238" s="7">
        <f t="shared" ca="1" si="1226"/>
        <v>0</v>
      </c>
      <c r="FE238" s="7">
        <f t="shared" ca="1" si="1063"/>
        <v>0.24745657213057026</v>
      </c>
      <c r="FF238" s="7">
        <f t="shared" ca="1" si="1064"/>
        <v>0.13715881248481437</v>
      </c>
      <c r="FG238" s="7">
        <f t="shared" ca="1" si="1065"/>
        <v>1</v>
      </c>
      <c r="FH238" s="7" t="str">
        <f t="shared" ca="1" si="1066"/>
        <v>6</v>
      </c>
      <c r="FI238" s="7" t="str">
        <f ca="1">IFERROR(IF(FI237+FH238&gt;FJ$4,FI237,FI237+FH238),"")</f>
        <v/>
      </c>
      <c r="FJ238" s="7">
        <f t="shared" ca="1" si="1227"/>
        <v>0</v>
      </c>
      <c r="FK238" s="7">
        <f t="shared" ca="1" si="1067"/>
        <v>0.70814456101681889</v>
      </c>
      <c r="FL238" s="7">
        <f t="shared" ca="1" si="1068"/>
        <v>-0.32352917640143425</v>
      </c>
      <c r="FM238" s="7">
        <f t="shared" ca="1" si="1069"/>
        <v>0</v>
      </c>
      <c r="FN238" s="7">
        <f t="shared" ca="1" si="1070"/>
        <v>0</v>
      </c>
      <c r="FO238" s="7" t="str">
        <f ca="1">IFERROR(IF(FO237+FN238&gt;FP$4,FO237,FO237+FN238),"")</f>
        <v/>
      </c>
      <c r="FP238" s="7">
        <f t="shared" ca="1" si="1228"/>
        <v>0</v>
      </c>
      <c r="FQ238" s="7">
        <f t="shared" ca="1" si="1071"/>
        <v>0.96647701160184052</v>
      </c>
      <c r="FR238" s="7">
        <f t="shared" ca="1" si="1072"/>
        <v>-0.58186162698645583</v>
      </c>
      <c r="FS238" s="7">
        <f t="shared" ca="1" si="1073"/>
        <v>0</v>
      </c>
      <c r="FT238" s="7">
        <f t="shared" ca="1" si="1074"/>
        <v>0</v>
      </c>
      <c r="FU238" s="7" t="str">
        <f ca="1">IFERROR(IF(FU237+FT238&gt;FV$4,FU237,FU237+FT238),"")</f>
        <v/>
      </c>
      <c r="FV238" s="7">
        <f t="shared" ca="1" si="1229"/>
        <v>0</v>
      </c>
      <c r="FW238" s="7">
        <f t="shared" ca="1" si="1075"/>
        <v>0.74485144162380668</v>
      </c>
      <c r="FX238" s="7">
        <f t="shared" ca="1" si="1076"/>
        <v>-0.36023605700842204</v>
      </c>
      <c r="FY238" s="7">
        <f t="shared" ca="1" si="1077"/>
        <v>0</v>
      </c>
      <c r="FZ238" s="7">
        <f t="shared" ca="1" si="1078"/>
        <v>0</v>
      </c>
      <c r="GA238" s="7" t="str">
        <f ca="1">IFERROR(IF(GA237+FZ238&gt;GB$4,GA237,GA237+FZ238),"")</f>
        <v/>
      </c>
      <c r="GB238" s="7">
        <f t="shared" ca="1" si="1230"/>
        <v>0</v>
      </c>
      <c r="GC238" s="7">
        <f t="shared" ca="1" si="1079"/>
        <v>0.88974961336699321</v>
      </c>
      <c r="GD238" s="7">
        <f t="shared" ca="1" si="1080"/>
        <v>-0.50513422875160852</v>
      </c>
      <c r="GE238" s="7">
        <f t="shared" ca="1" si="1081"/>
        <v>0</v>
      </c>
      <c r="GF238" s="7">
        <f t="shared" ca="1" si="1082"/>
        <v>0</v>
      </c>
      <c r="GG238" s="7" t="str">
        <f ca="1">IFERROR(IF(GG237+GF238&gt;GH$4,GG237,GG237+GF238),"")</f>
        <v/>
      </c>
      <c r="GH238" s="7">
        <f t="shared" ca="1" si="1231"/>
        <v>0</v>
      </c>
      <c r="GI238" s="7">
        <f t="shared" ca="1" si="1083"/>
        <v>0.8340173769820457</v>
      </c>
      <c r="GJ238" s="7">
        <f t="shared" ca="1" si="1084"/>
        <v>-0.44940199236666106</v>
      </c>
      <c r="GK238" s="7">
        <f t="shared" ca="1" si="1085"/>
        <v>0</v>
      </c>
      <c r="GL238" s="7">
        <f t="shared" ca="1" si="1086"/>
        <v>0</v>
      </c>
      <c r="GM238" s="7" t="str">
        <f ca="1">IFERROR(IF(GM237+GL238&gt;GN$4,GM237,GM237+GL238),"")</f>
        <v/>
      </c>
      <c r="GN238" s="7">
        <f t="shared" ca="1" si="1232"/>
        <v>0</v>
      </c>
      <c r="GO238" s="7">
        <f t="shared" ca="1" si="1087"/>
        <v>0.70365537676472711</v>
      </c>
      <c r="GP238" s="7">
        <f t="shared" ca="1" si="1088"/>
        <v>-0.31903999214934248</v>
      </c>
      <c r="GQ238" s="7">
        <f t="shared" ca="1" si="1089"/>
        <v>0</v>
      </c>
      <c r="GR238" s="7">
        <f t="shared" ca="1" si="1090"/>
        <v>0</v>
      </c>
      <c r="GS238" s="7" t="str">
        <f ca="1">IFERROR(IF(GS237+GR238&gt;GT$4,GS237,GS237+GR238),"")</f>
        <v/>
      </c>
      <c r="GT238" s="7">
        <f t="shared" ca="1" si="1233"/>
        <v>0</v>
      </c>
      <c r="GU238" s="7">
        <f t="shared" ca="1" si="1091"/>
        <v>0.21759377736122543</v>
      </c>
      <c r="GV238" s="7">
        <f t="shared" ca="1" si="1092"/>
        <v>0.16702160725415921</v>
      </c>
      <c r="GW238" s="7">
        <f t="shared" ca="1" si="1093"/>
        <v>1</v>
      </c>
      <c r="GX238" s="7" t="str">
        <f t="shared" ca="1" si="1094"/>
        <v>6</v>
      </c>
      <c r="GY238" s="7" t="str">
        <f ca="1">IFERROR(IF(GY237+GX238&gt;GZ$4,GY237,GY237+GX238),"")</f>
        <v/>
      </c>
      <c r="GZ238" s="7">
        <f t="shared" ca="1" si="1234"/>
        <v>0</v>
      </c>
      <c r="HA238" s="7">
        <f t="shared" ca="1" si="1095"/>
        <v>0.27953679899759065</v>
      </c>
      <c r="HB238" s="7">
        <f t="shared" ca="1" si="1096"/>
        <v>0.10507858561779398</v>
      </c>
      <c r="HC238" s="7">
        <f t="shared" ca="1" si="1097"/>
        <v>1</v>
      </c>
      <c r="HD238" s="7" t="str">
        <f t="shared" ca="1" si="1098"/>
        <v>6</v>
      </c>
      <c r="HE238" s="7" t="str">
        <f ca="1">IFERROR(IF(HE237+HD238&gt;HF$4,HE237,HE237+HD238),"")</f>
        <v/>
      </c>
      <c r="HF238" s="7">
        <f t="shared" ca="1" si="1235"/>
        <v>0</v>
      </c>
      <c r="HG238" s="7">
        <f t="shared" ca="1" si="1099"/>
        <v>7.7055055042989484E-2</v>
      </c>
      <c r="HH238" s="7">
        <f t="shared" ca="1" si="1100"/>
        <v>0.30756032957239515</v>
      </c>
      <c r="HI238" s="7">
        <f t="shared" ca="1" si="1101"/>
        <v>1</v>
      </c>
      <c r="HJ238" s="7" t="str">
        <f t="shared" ca="1" si="1102"/>
        <v>6</v>
      </c>
      <c r="HK238" s="7" t="str">
        <f ca="1">IFERROR(IF(HK237+HJ238&gt;HL$4,HK237,HK237+HJ238),"")</f>
        <v/>
      </c>
      <c r="HL238" s="7">
        <f t="shared" ca="1" si="1236"/>
        <v>0</v>
      </c>
      <c r="HM238" s="7">
        <f t="shared" ca="1" si="1103"/>
        <v>2.2524557088243524E-2</v>
      </c>
      <c r="HN238" s="7">
        <f t="shared" ca="1" si="1104"/>
        <v>0.36209082752714111</v>
      </c>
      <c r="HO238" s="7">
        <f t="shared" ca="1" si="1105"/>
        <v>1</v>
      </c>
      <c r="HP238" s="7" t="str">
        <f t="shared" ca="1" si="1106"/>
        <v>6</v>
      </c>
      <c r="HQ238" s="7" t="str">
        <f ca="1">IFERROR(IF(HQ237+HP238&gt;HR$4,HQ237,HQ237+HP238),"")</f>
        <v/>
      </c>
      <c r="HR238" s="7">
        <f t="shared" ca="1" si="1237"/>
        <v>0</v>
      </c>
      <c r="HS238" s="7">
        <f t="shared" ca="1" si="1107"/>
        <v>0.51602361636412519</v>
      </c>
      <c r="HT238" s="7">
        <f t="shared" ca="1" si="1108"/>
        <v>-0.13140823174874056</v>
      </c>
      <c r="HU238" s="7">
        <f t="shared" ca="1" si="1109"/>
        <v>0</v>
      </c>
      <c r="HV238" s="7">
        <f t="shared" ca="1" si="1110"/>
        <v>0</v>
      </c>
      <c r="HW238" s="7" t="str">
        <f ca="1">IFERROR(IF(HW237+HV238&gt;HX$4,HW237,HW237+HV238),"")</f>
        <v/>
      </c>
      <c r="HX238" s="7">
        <f t="shared" ca="1" si="1238"/>
        <v>0</v>
      </c>
      <c r="HY238" s="7">
        <f t="shared" ca="1" si="1111"/>
        <v>0.9443659927868463</v>
      </c>
      <c r="HZ238" s="7">
        <f t="shared" ca="1" si="1112"/>
        <v>-0.55975060817146161</v>
      </c>
      <c r="IA238" s="7">
        <f t="shared" ca="1" si="1113"/>
        <v>0</v>
      </c>
      <c r="IB238" s="7">
        <f t="shared" ca="1" si="1114"/>
        <v>0</v>
      </c>
      <c r="IC238" s="7" t="str">
        <f ca="1">IFERROR(IF(IC237+IB238&gt;ID$4,IC237,IC237+IB238),"")</f>
        <v/>
      </c>
      <c r="ID238" s="7">
        <f t="shared" ca="1" si="1239"/>
        <v>0</v>
      </c>
      <c r="IE238" s="7">
        <f t="shared" ca="1" si="1115"/>
        <v>9.5540470617397566E-2</v>
      </c>
      <c r="IF238" s="7">
        <f t="shared" ca="1" si="1116"/>
        <v>0.28907491399798707</v>
      </c>
      <c r="IG238" s="7">
        <f t="shared" ca="1" si="1117"/>
        <v>1</v>
      </c>
      <c r="IH238" s="7" t="str">
        <f t="shared" ca="1" si="1118"/>
        <v>6</v>
      </c>
      <c r="II238" s="7" t="str">
        <f ca="1">IFERROR(IF(II237+IH238&gt;IJ$4,II237,II237+IH238),"")</f>
        <v/>
      </c>
      <c r="IJ238" s="7">
        <f t="shared" ca="1" si="1240"/>
        <v>0</v>
      </c>
      <c r="IK238" s="7">
        <f t="shared" ca="1" si="1119"/>
        <v>0.83410832340240526</v>
      </c>
      <c r="IL238" s="7">
        <f t="shared" ca="1" si="1120"/>
        <v>-0.44949293878702062</v>
      </c>
      <c r="IM238" s="7">
        <f t="shared" ca="1" si="1121"/>
        <v>0</v>
      </c>
      <c r="IN238" s="7">
        <f t="shared" ca="1" si="1122"/>
        <v>0</v>
      </c>
      <c r="IO238" s="7" t="str">
        <f ca="1">IFERROR(IF(IO237+IN238&gt;IP$4,IO237,IO237+IN238),"")</f>
        <v/>
      </c>
      <c r="IP238" s="7">
        <f t="shared" ca="1" si="1241"/>
        <v>0</v>
      </c>
      <c r="IQ238" s="7">
        <f t="shared" ca="1" si="1123"/>
        <v>0.88037047307556426</v>
      </c>
      <c r="IR238" s="7">
        <f t="shared" ca="1" si="1124"/>
        <v>-0.49575508846017963</v>
      </c>
      <c r="IS238" s="7">
        <f t="shared" ca="1" si="1125"/>
        <v>0</v>
      </c>
      <c r="IT238" s="7">
        <f t="shared" ca="1" si="1126"/>
        <v>0</v>
      </c>
      <c r="IU238" s="7" t="str">
        <f ca="1">IFERROR(IF(IU237+IT238&gt;IV$4,IU237,IU237+IT238),"")</f>
        <v/>
      </c>
      <c r="IV238" s="7">
        <f t="shared" ca="1" si="1242"/>
        <v>0</v>
      </c>
      <c r="IW238" s="7">
        <f t="shared" ca="1" si="1127"/>
        <v>0.33441100717918326</v>
      </c>
      <c r="IX238" s="7">
        <f t="shared" ca="1" si="1128"/>
        <v>5.0204377436201375E-2</v>
      </c>
      <c r="IY238" s="7">
        <f t="shared" ca="1" si="1129"/>
        <v>1</v>
      </c>
      <c r="IZ238" s="7" t="str">
        <f t="shared" ca="1" si="1130"/>
        <v>6</v>
      </c>
      <c r="JA238" s="7" t="str">
        <f ca="1">IFERROR(IF(JA237+IZ238&gt;JB$4,JA237,JA237+IZ238),"")</f>
        <v/>
      </c>
      <c r="JB238" s="7">
        <f t="shared" ca="1" si="1243"/>
        <v>0</v>
      </c>
      <c r="JC238" s="7">
        <f t="shared" ca="1" si="1131"/>
        <v>0.48432248494268193</v>
      </c>
      <c r="JD238" s="7">
        <f t="shared" ca="1" si="1132"/>
        <v>-9.9707100327297293E-2</v>
      </c>
      <c r="JE238" s="7">
        <f t="shared" ca="1" si="1133"/>
        <v>0</v>
      </c>
      <c r="JF238" s="7">
        <f t="shared" ca="1" si="1134"/>
        <v>0</v>
      </c>
      <c r="JG238" s="7" t="str">
        <f ca="1">IFERROR(IF(JG237+JF238&gt;JH$4,JG237,JG237+JF238),"")</f>
        <v/>
      </c>
      <c r="JH238" s="7">
        <f t="shared" ca="1" si="1244"/>
        <v>0</v>
      </c>
      <c r="JI238" s="7">
        <f t="shared" ca="1" si="1135"/>
        <v>0.72044675643451372</v>
      </c>
      <c r="JJ238" s="7">
        <f t="shared" ca="1" si="1136"/>
        <v>-0.33583137181912909</v>
      </c>
      <c r="JK238" s="7">
        <f t="shared" ca="1" si="1137"/>
        <v>0</v>
      </c>
      <c r="JL238" s="7">
        <f t="shared" ca="1" si="1138"/>
        <v>0</v>
      </c>
      <c r="JM238" s="7" t="str">
        <f ca="1">IFERROR(IF(JM237+JL238&gt;JN$4,JM237,JM237+JL238),"")</f>
        <v/>
      </c>
      <c r="JN238" s="7">
        <f t="shared" ca="1" si="1245"/>
        <v>0</v>
      </c>
      <c r="JO238" s="7">
        <f t="shared" ca="1" si="1139"/>
        <v>0.80067202821713224</v>
      </c>
      <c r="JP238" s="7">
        <f t="shared" ca="1" si="1140"/>
        <v>-0.4160566436017476</v>
      </c>
      <c r="JQ238" s="7">
        <f t="shared" ca="1" si="1141"/>
        <v>0</v>
      </c>
      <c r="JR238" s="7">
        <f t="shared" ca="1" si="1142"/>
        <v>0</v>
      </c>
      <c r="JS238" s="7" t="str">
        <f ca="1">IFERROR(IF(JS237+JR238&gt;JT$4,JS237,JS237+JR238),"")</f>
        <v/>
      </c>
      <c r="JT238" s="7">
        <f t="shared" ca="1" si="1246"/>
        <v>0</v>
      </c>
      <c r="JU238" s="7">
        <f t="shared" ca="1" si="1143"/>
        <v>0.74422699849291907</v>
      </c>
      <c r="JV238" s="7">
        <f t="shared" ca="1" si="1144"/>
        <v>-0.35961161387753443</v>
      </c>
      <c r="JW238" s="7">
        <f t="shared" ca="1" si="1145"/>
        <v>0</v>
      </c>
      <c r="JX238" s="7">
        <f t="shared" ca="1" si="1146"/>
        <v>0</v>
      </c>
      <c r="JY238" s="7" t="str">
        <f ca="1">IFERROR(IF(JY237+JX238&gt;JZ$4,JY237,JY237+JX238),"")</f>
        <v/>
      </c>
      <c r="JZ238" s="7">
        <f t="shared" ca="1" si="1247"/>
        <v>0</v>
      </c>
      <c r="KA238" s="7">
        <f t="shared" ca="1" si="1147"/>
        <v>0.28631497179664767</v>
      </c>
      <c r="KB238" s="7">
        <f t="shared" ca="1" si="1148"/>
        <v>9.8300412818736971E-2</v>
      </c>
      <c r="KC238" s="7">
        <f t="shared" ca="1" si="1149"/>
        <v>1</v>
      </c>
      <c r="KD238" s="7" t="str">
        <f t="shared" ca="1" si="1150"/>
        <v>6</v>
      </c>
      <c r="KE238" s="7" t="str">
        <f ca="1">IFERROR(IF(KE237+KD238&gt;KF$4,KE237,KE237+KD238),"")</f>
        <v/>
      </c>
      <c r="KF238" s="7">
        <f t="shared" ca="1" si="1248"/>
        <v>0</v>
      </c>
      <c r="KG238" s="7">
        <f t="shared" ca="1" si="1151"/>
        <v>0.8147739865444773</v>
      </c>
      <c r="KH238" s="7">
        <f t="shared" ca="1" si="1152"/>
        <v>-0.43015860192909267</v>
      </c>
      <c r="KI238" s="7">
        <f t="shared" ca="1" si="1153"/>
        <v>0</v>
      </c>
      <c r="KJ238" s="7">
        <f t="shared" ca="1" si="1154"/>
        <v>0</v>
      </c>
      <c r="KK238" s="7" t="str">
        <f ca="1">IFERROR(IF(KK237+KJ238&gt;KL$4,KK237,KK237+KJ238),"")</f>
        <v/>
      </c>
      <c r="KL238" s="7">
        <f t="shared" ca="1" si="1249"/>
        <v>0</v>
      </c>
      <c r="KM238" s="7">
        <f t="shared" ca="1" si="1155"/>
        <v>0.60835279178055834</v>
      </c>
      <c r="KN238" s="7">
        <f t="shared" ca="1" si="1156"/>
        <v>-0.22373740716517371</v>
      </c>
      <c r="KO238" s="7">
        <f t="shared" ca="1" si="1157"/>
        <v>0</v>
      </c>
      <c r="KP238" s="7">
        <f t="shared" ca="1" si="1158"/>
        <v>0</v>
      </c>
      <c r="KQ238" s="7" t="str">
        <f ca="1">IFERROR(IF(KQ237+KP238&gt;KR$4,KQ237,KQ237+KP238),"")</f>
        <v/>
      </c>
      <c r="KR238" s="7">
        <f t="shared" ca="1" si="1250"/>
        <v>0</v>
      </c>
      <c r="KS238" s="7">
        <f t="shared" ca="1" si="1159"/>
        <v>0.14549491571609241</v>
      </c>
      <c r="KT238" s="7">
        <f t="shared" ca="1" si="1160"/>
        <v>0.23912046889929223</v>
      </c>
      <c r="KU238" s="7">
        <f t="shared" ca="1" si="1161"/>
        <v>1</v>
      </c>
      <c r="KV238" s="7" t="str">
        <f t="shared" ca="1" si="1162"/>
        <v>6</v>
      </c>
      <c r="KW238" s="7" t="str">
        <f ca="1">IFERROR(IF(KW237+KV238&gt;KX$4,KW237,KW237+KV238),"")</f>
        <v/>
      </c>
      <c r="KX238" s="7">
        <f t="shared" ca="1" si="1251"/>
        <v>0</v>
      </c>
      <c r="KY238" s="7">
        <f t="shared" ca="1" si="1163"/>
        <v>0.65073526451546471</v>
      </c>
      <c r="KZ238" s="7">
        <f t="shared" ca="1" si="1164"/>
        <v>-0.26611987990008007</v>
      </c>
      <c r="LA238" s="7">
        <f t="shared" ca="1" si="1165"/>
        <v>0</v>
      </c>
      <c r="LB238" s="7">
        <f t="shared" ca="1" si="1166"/>
        <v>0</v>
      </c>
      <c r="LC238" s="7" t="str">
        <f ca="1">IFERROR(IF(LC237+LB238&gt;LD$4,LC237,LC237+LB238),"")</f>
        <v/>
      </c>
      <c r="LD238" s="7">
        <f t="shared" ca="1" si="1252"/>
        <v>0</v>
      </c>
      <c r="LE238" s="7">
        <f t="shared" ca="1" si="1167"/>
        <v>1.9125883670458421E-2</v>
      </c>
      <c r="LF238" s="7">
        <f t="shared" ca="1" si="1168"/>
        <v>0.36548950094492622</v>
      </c>
      <c r="LG238" s="7">
        <f t="shared" ca="1" si="1169"/>
        <v>1</v>
      </c>
      <c r="LH238" s="7" t="str">
        <f t="shared" ca="1" si="1170"/>
        <v>6</v>
      </c>
      <c r="LI238" s="7" t="str">
        <f ca="1">IFERROR(IF(LI237+LH238&gt;LJ$4,LI237,LI237+LH238),"")</f>
        <v/>
      </c>
      <c r="LJ238" s="7">
        <f t="shared" ca="1" si="1253"/>
        <v>0</v>
      </c>
      <c r="LK238" s="7">
        <f t="shared" ca="1" si="1171"/>
        <v>2.4590417293952616E-2</v>
      </c>
      <c r="LL238" s="7">
        <f t="shared" ca="1" si="1172"/>
        <v>0.36002496732143202</v>
      </c>
      <c r="LM238" s="7">
        <f t="shared" ca="1" si="1173"/>
        <v>1</v>
      </c>
      <c r="LN238" s="7" t="str">
        <f t="shared" ca="1" si="1174"/>
        <v>6</v>
      </c>
      <c r="LO238" s="7" t="str">
        <f ca="1">IFERROR(IF(LO237+LN238&gt;LP$4,LO237,LO237+LN238),"")</f>
        <v/>
      </c>
      <c r="LP238" s="7">
        <f t="shared" ca="1" si="1254"/>
        <v>0</v>
      </c>
      <c r="LQ238" s="7">
        <f t="shared" ca="1" si="1175"/>
        <v>0.6884841118379873</v>
      </c>
      <c r="LR238" s="7">
        <f t="shared" ca="1" si="1176"/>
        <v>-0.30386872722260266</v>
      </c>
      <c r="LS238" s="7">
        <f t="shared" ca="1" si="1177"/>
        <v>0</v>
      </c>
      <c r="LT238" s="7">
        <f t="shared" ca="1" si="1178"/>
        <v>0</v>
      </c>
      <c r="LU238" s="7" t="str">
        <f ca="1">IFERROR(IF(LU237+LT238&gt;LV$4,LU237,LU237+LT238),"")</f>
        <v/>
      </c>
      <c r="LV238" s="7">
        <f t="shared" ca="1" si="1255"/>
        <v>0</v>
      </c>
      <c r="LW238" s="7">
        <f t="shared" ca="1" si="1179"/>
        <v>0.45455154663274022</v>
      </c>
      <c r="LX238" s="7">
        <f t="shared" ca="1" si="1180"/>
        <v>-6.9936162017355585E-2</v>
      </c>
      <c r="LY238" s="7">
        <f t="shared" ca="1" si="1181"/>
        <v>0</v>
      </c>
      <c r="LZ238" s="7">
        <f t="shared" ca="1" si="1182"/>
        <v>0</v>
      </c>
      <c r="MA238" s="7" t="str">
        <f ca="1">IFERROR(IF(MA237+LZ238&gt;MB$4,MA237,MA237+LZ238),"")</f>
        <v/>
      </c>
      <c r="MB238" s="7">
        <f t="shared" ca="1" si="1256"/>
        <v>0</v>
      </c>
      <c r="MC238" s="7">
        <f t="shared" ca="1" si="1183"/>
        <v>8.7649477256764086E-2</v>
      </c>
      <c r="MD238" s="7">
        <f t="shared" ca="1" si="1184"/>
        <v>0.29696590735862055</v>
      </c>
      <c r="ME238" s="7">
        <f t="shared" ca="1" si="1185"/>
        <v>1</v>
      </c>
      <c r="MF238" s="7" t="str">
        <f t="shared" ca="1" si="1186"/>
        <v>6</v>
      </c>
      <c r="MG238" s="7" t="str">
        <f ca="1">IFERROR(IF(MG237+MF238&gt;MH$4,MG237,MG237+MF238),"")</f>
        <v/>
      </c>
      <c r="MH238" s="7">
        <f t="shared" ca="1" si="1257"/>
        <v>0</v>
      </c>
      <c r="MI238" s="7">
        <f t="shared" ca="1" si="1187"/>
        <v>0.13381617293549131</v>
      </c>
      <c r="MJ238" s="7">
        <f t="shared" ca="1" si="1188"/>
        <v>0.25079921167989333</v>
      </c>
      <c r="MK238" s="7">
        <f t="shared" ca="1" si="1189"/>
        <v>1</v>
      </c>
      <c r="ML238" s="7" t="str">
        <f t="shared" ca="1" si="1190"/>
        <v>6</v>
      </c>
      <c r="MM238" s="7" t="str">
        <f ca="1">IFERROR(IF(MM237+ML238&gt;MN$4,MM237,MM237+ML238),"")</f>
        <v/>
      </c>
      <c r="MN238" s="7">
        <f t="shared" ca="1" si="1258"/>
        <v>0</v>
      </c>
      <c r="MO238" s="7">
        <f t="shared" ca="1" si="1191"/>
        <v>0.18807021982381489</v>
      </c>
      <c r="MP238" s="7">
        <f t="shared" ca="1" si="1192"/>
        <v>0.19654516479156975</v>
      </c>
      <c r="MQ238" s="7">
        <f t="shared" ca="1" si="1193"/>
        <v>1</v>
      </c>
      <c r="MR238" s="7" t="str">
        <f t="shared" ca="1" si="1194"/>
        <v>6</v>
      </c>
      <c r="MS238" s="7" t="str">
        <f ca="1">IFERROR(IF(MS237+MR238&gt;MT$4,MS237,MS237+MR238),"")</f>
        <v/>
      </c>
      <c r="MT238" s="7">
        <f t="shared" ca="1" si="1259"/>
        <v>0</v>
      </c>
      <c r="MU238" s="7">
        <f t="shared" ca="1" si="1195"/>
        <v>0.93362394283792283</v>
      </c>
      <c r="MV238" s="7">
        <f t="shared" ca="1" si="1196"/>
        <v>-0.54900855822253813</v>
      </c>
      <c r="MW238" s="7">
        <f t="shared" ca="1" si="1197"/>
        <v>0</v>
      </c>
      <c r="MX238" s="7">
        <f t="shared" ca="1" si="1198"/>
        <v>0</v>
      </c>
      <c r="MY238" s="7" t="str">
        <f ca="1">IFERROR(IF(MY237+MX238&gt;MZ$4,MY237,MY237+MX238),"")</f>
        <v/>
      </c>
      <c r="MZ238" s="7">
        <f t="shared" ca="1" si="1260"/>
        <v>0</v>
      </c>
      <c r="NA238" s="7">
        <f t="shared" ca="1" si="1199"/>
        <v>0.94520711456863771</v>
      </c>
      <c r="NB238" s="7">
        <f t="shared" ca="1" si="1200"/>
        <v>-0.56059172995325302</v>
      </c>
      <c r="NC238" s="7">
        <f t="shared" ca="1" si="1201"/>
        <v>0</v>
      </c>
      <c r="ND238" s="7">
        <f t="shared" ca="1" si="1202"/>
        <v>0</v>
      </c>
      <c r="NE238" s="7" t="str">
        <f ca="1">IFERROR(IF(NE237+ND238&gt;NF$4,NE237,NE237+ND238),"")</f>
        <v/>
      </c>
      <c r="NF238" s="7">
        <f t="shared" ca="1" si="1261"/>
        <v>0</v>
      </c>
      <c r="NG238" s="7">
        <f t="shared" ca="1" si="1203"/>
        <v>0.47598233297889336</v>
      </c>
      <c r="NH238" s="7">
        <f t="shared" ca="1" si="1204"/>
        <v>-9.1366948363508727E-2</v>
      </c>
      <c r="NI238" s="7">
        <f t="shared" ca="1" si="1205"/>
        <v>0</v>
      </c>
      <c r="NJ238" s="7">
        <f t="shared" ca="1" si="1206"/>
        <v>0</v>
      </c>
      <c r="NK238" s="7" t="str">
        <f ca="1">IFERROR(IF(NK237+NJ238&gt;NL$4,NK237,NK237+NJ238),"")</f>
        <v/>
      </c>
      <c r="NL238" s="7">
        <f t="shared" ca="1" si="1262"/>
        <v>0</v>
      </c>
      <c r="NM238" s="7">
        <f t="shared" ca="1" si="1207"/>
        <v>0.99979512334462695</v>
      </c>
      <c r="NN238" s="7">
        <f t="shared" ca="1" si="1208"/>
        <v>-0.61517973872924236</v>
      </c>
      <c r="NO238" s="7">
        <f t="shared" ca="1" si="1209"/>
        <v>0</v>
      </c>
      <c r="NP238" s="7">
        <f t="shared" ca="1" si="1210"/>
        <v>0</v>
      </c>
      <c r="NQ238" s="7" t="str">
        <f ca="1">IFERROR(IF(NQ237+NP238&gt;NR$4,NQ237,NQ237+NP238),"")</f>
        <v/>
      </c>
      <c r="NR238" s="7">
        <f t="shared" ca="1" si="1263"/>
        <v>0</v>
      </c>
      <c r="NT238">
        <v>240</v>
      </c>
      <c r="NU238" s="7" t="s">
        <v>19</v>
      </c>
      <c r="NV238" s="7" t="str">
        <f t="shared" ca="1" si="967"/>
        <v/>
      </c>
      <c r="NW238" s="7" t="str">
        <f t="shared" ca="1" si="961"/>
        <v/>
      </c>
      <c r="NX238" t="str">
        <f ca="1">IFERROR(VLOOKUP(NT238,$K$3:$AK$568,8,FALSE),"")</f>
        <v/>
      </c>
      <c r="NY238" t="str">
        <f ca="1">IFERROR(VLOOKUP(NT238,$K$3:$AK$568,9,FALSE),"")</f>
        <v/>
      </c>
      <c r="NZ238" s="7" t="str">
        <f ca="1">IFERROR(VLOOKUP(NT238,$K$3:$AK$568,27,FALSE),"")</f>
        <v/>
      </c>
      <c r="OB238">
        <v>240</v>
      </c>
      <c r="OC238" s="7" t="s">
        <v>19</v>
      </c>
      <c r="OD238" t="e">
        <f t="shared" ca="1" si="968"/>
        <v>#N/A</v>
      </c>
      <c r="OE238" s="7" t="str">
        <f t="shared" ca="1" si="969"/>
        <v/>
      </c>
      <c r="OF238" s="7" t="str">
        <f t="shared" ca="1" si="970"/>
        <v/>
      </c>
      <c r="OG238" t="str">
        <f t="shared" ca="1" si="971"/>
        <v/>
      </c>
      <c r="OI238">
        <v>240</v>
      </c>
      <c r="OJ238" s="7" t="s">
        <v>19</v>
      </c>
      <c r="OK238" s="7" t="str">
        <f t="shared" ca="1" si="972"/>
        <v/>
      </c>
      <c r="OL238" s="7" t="str">
        <f t="shared" ca="1" si="973"/>
        <v/>
      </c>
      <c r="OM238" t="str">
        <f ca="1">IFERROR(VLOOKUP(OI238,$L$3:$AK$568,7,FALSE),"")</f>
        <v/>
      </c>
      <c r="ON238" t="str">
        <f ca="1">IFERROR(VLOOKUP(OI238,$L$3:$AK$568,8,FALSE),"")</f>
        <v/>
      </c>
      <c r="OO238" s="7" t="str">
        <f ca="1">IFERROR(VLOOKUP(OI238,$L$3:$AK$568,26,FALSE),"")</f>
        <v/>
      </c>
      <c r="OQ238">
        <v>240</v>
      </c>
      <c r="OR238" s="7" t="s">
        <v>19</v>
      </c>
      <c r="OS238" t="e">
        <f t="shared" ca="1" si="974"/>
        <v>#N/A</v>
      </c>
      <c r="OT238" s="7" t="str">
        <f t="shared" ca="1" si="975"/>
        <v/>
      </c>
      <c r="OU238" s="7" t="str">
        <f t="shared" ca="1" si="976"/>
        <v/>
      </c>
      <c r="OV238" t="str">
        <f t="shared" ca="1" si="977"/>
        <v/>
      </c>
      <c r="OX238">
        <v>240</v>
      </c>
      <c r="OY238" s="7" t="s">
        <v>19</v>
      </c>
      <c r="OZ238" s="7" t="str">
        <f t="shared" ca="1" si="978"/>
        <v/>
      </c>
      <c r="PA238" s="7" t="str">
        <f t="shared" ca="1" si="979"/>
        <v/>
      </c>
      <c r="PB238" t="str">
        <f ca="1">IFERROR(VLOOKUP(OX238,$M$3:$AK$568,6,FALSE),"")</f>
        <v/>
      </c>
      <c r="PC238" t="str">
        <f ca="1">IFERROR(VLOOKUP(OX238,$M$3:$AK$568,7,FALSE),"")</f>
        <v/>
      </c>
      <c r="PD238" s="7" t="str">
        <f ca="1">IFERROR(VLOOKUP(OX238,$M$3:$AK$568,25,FALSE),"")</f>
        <v/>
      </c>
      <c r="PF238">
        <v>240</v>
      </c>
      <c r="PG238" s="7" t="s">
        <v>19</v>
      </c>
      <c r="PH238" t="e">
        <f t="shared" ca="1" si="980"/>
        <v>#N/A</v>
      </c>
      <c r="PI238" s="7" t="str">
        <f t="shared" ca="1" si="981"/>
        <v/>
      </c>
      <c r="PJ238" s="7" t="str">
        <f t="shared" ca="1" si="982"/>
        <v/>
      </c>
      <c r="PK238" t="str">
        <f t="shared" ca="1" si="983"/>
        <v/>
      </c>
      <c r="PM238">
        <v>240</v>
      </c>
      <c r="PN238" s="7" t="s">
        <v>19</v>
      </c>
      <c r="PO238" s="202" t="str">
        <f t="shared" ca="1" si="984"/>
        <v/>
      </c>
      <c r="PP238" s="7" t="str">
        <f t="shared" ca="1" si="985"/>
        <v/>
      </c>
      <c r="PQ238" t="str">
        <f ca="1">IFERROR(VLOOKUP(PM238,$G$325:$R$409,12,FALSE),"")</f>
        <v/>
      </c>
      <c r="PR238" t="e">
        <f ca="1">VLOOKUP(PM238,$G$324:$Q$409,11,FALSE)</f>
        <v>#N/A</v>
      </c>
      <c r="PS238" s="7" t="str">
        <f ca="1">VLOOKUP(PQ238,$R$325:$Y$409,8,FALSE)</f>
        <v>- -</v>
      </c>
      <c r="PT238" s="7">
        <f ca="1">ReSt</f>
        <v>-4</v>
      </c>
      <c r="PU238" s="7" t="e">
        <f t="shared" ca="1" si="986"/>
        <v>#N/A</v>
      </c>
      <c r="PV238" s="7" t="e">
        <f t="shared" ca="1" si="987"/>
        <v>#N/A</v>
      </c>
      <c r="PW238" s="7" t="str">
        <f ca="1">VLOOKUP(PQ238,$R$325:$AK$409,8,FALSE)</f>
        <v>- -</v>
      </c>
      <c r="PX238" s="7"/>
      <c r="PY238">
        <v>240</v>
      </c>
      <c r="PZ238" s="7" t="s">
        <v>19</v>
      </c>
      <c r="QA238" t="str">
        <f t="shared" ca="1" si="988"/>
        <v/>
      </c>
      <c r="QB238" s="7" t="str">
        <f t="shared" ca="1" si="989"/>
        <v/>
      </c>
      <c r="QC238" s="7" t="str">
        <f t="shared" ca="1" si="990"/>
        <v/>
      </c>
      <c r="QD238" t="str">
        <f t="shared" ca="1" si="991"/>
        <v/>
      </c>
      <c r="QF238">
        <v>240</v>
      </c>
      <c r="QG238" s="7" t="s">
        <v>19</v>
      </c>
      <c r="QH238" s="7" t="str">
        <f t="shared" ca="1" si="992"/>
        <v/>
      </c>
      <c r="QI238" s="7" t="e">
        <f t="shared" ca="1" si="993"/>
        <v>#VALUE!</v>
      </c>
      <c r="QJ238" t="e">
        <f t="shared" ca="1" si="994"/>
        <v>#N/A</v>
      </c>
      <c r="QK238" s="7" t="e">
        <f t="shared" ca="1" si="995"/>
        <v>#N/A</v>
      </c>
      <c r="QM238">
        <v>240</v>
      </c>
      <c r="QN238" s="7" t="s">
        <v>19</v>
      </c>
      <c r="QO238" t="str">
        <f t="shared" ca="1" si="996"/>
        <v/>
      </c>
      <c r="QP238" s="7" t="str">
        <f t="shared" ca="1" si="997"/>
        <v/>
      </c>
      <c r="QQ238" t="str">
        <f t="shared" ca="1" si="998"/>
        <v/>
      </c>
    </row>
    <row r="239" spans="1:459" x14ac:dyDescent="0.25">
      <c r="A239" s="240" t="str">
        <f>IF('Character Sheet'!$B$4="Creature","N","Y")</f>
        <v>Y</v>
      </c>
      <c r="C239" s="75"/>
      <c r="D239" s="76"/>
      <c r="F239" s="75"/>
      <c r="G239" s="76"/>
      <c r="I239" s="75"/>
      <c r="J239" s="85"/>
      <c r="K239" s="85">
        <f t="shared" ca="1" si="962"/>
        <v>7</v>
      </c>
      <c r="L239" s="85">
        <f t="shared" ca="1" si="1265"/>
        <v>2</v>
      </c>
      <c r="M239" s="70">
        <f t="shared" ca="1" si="1270"/>
        <v>10</v>
      </c>
      <c r="O239" s="222">
        <f t="shared" ca="1" si="963"/>
        <v>196</v>
      </c>
      <c r="Q239" s="7" t="s">
        <v>1746</v>
      </c>
      <c r="R239" s="9" t="s">
        <v>1498</v>
      </c>
      <c r="S239" s="9" t="s">
        <v>1989</v>
      </c>
      <c r="T239" s="61" t="str">
        <f>SUBSTITUTE(IFERROR(IFERROR(VLOOKUP(R239,'[1]Skill Statistics'!$A$3:$C$513,2,FALSE),VLOOKUP(Q239,'[1]Skill Statistics'!$A$3:$C$513,2,FALSE)),T238),"R*","ReSt")</f>
        <v>Me/Me</v>
      </c>
      <c r="U239" s="61" t="str">
        <f>IFERROR(IFERROR(VLOOKUP(R239,'[1]Skill Statistics'!$A$3:$C$513,3,FALSE),VLOOKUP(Q239,'[1]Skill Statistics'!$A$3:$C$513,3,FALSE)),U238)</f>
        <v>Re</v>
      </c>
      <c r="V239" s="61" t="str">
        <f>IF(ISNUMBER(SEARCH("Category",R239)),"- -",IFERROR(IFERROR(VLOOKUP(Q239,[1]Professions!$A$4:$AM$288,MATCH(Profession,[1]Professions!$A$1:$AM$1,0),FALSE),VLOOKUP(Q239,Calculations!$B$91:$I$95,8,FALSE)),"- -"))</f>
        <v>2 / 3</v>
      </c>
      <c r="W239" s="60">
        <f t="shared" ca="1" si="964"/>
        <v>0</v>
      </c>
      <c r="X239" s="7">
        <f ca="1">IFERROR(VLOOKUP(R239,$BS$6:$NR$519,MATCH(ActualLevel,$BS$3:$NR$3,0),FALSE),"- -")</f>
        <v>0</v>
      </c>
      <c r="Y239" s="7">
        <f t="shared" ca="1" si="1269"/>
        <v>0</v>
      </c>
      <c r="Z239" s="7">
        <f ca="1">IFERROR(VLOOKUP(Y239,Charts!$BQ$2:$BR$52,2,FALSE),"- -")</f>
        <v>-25</v>
      </c>
      <c r="AA239" s="7">
        <f t="shared" ca="1" si="1000"/>
        <v>3</v>
      </c>
      <c r="AB239" s="7">
        <f t="shared" ca="1" si="1266"/>
        <v>0</v>
      </c>
      <c r="AC239" s="7"/>
      <c r="AD239" s="7"/>
      <c r="AE239" s="7"/>
      <c r="AF239" s="7"/>
      <c r="AG239" s="7"/>
      <c r="AH239" s="43"/>
      <c r="AI239" s="7"/>
      <c r="AJ239" s="7"/>
      <c r="AK239" s="7">
        <f t="shared" ca="1" si="1001"/>
        <v>-22</v>
      </c>
      <c r="AL239" s="7"/>
      <c r="AM239" s="69">
        <f>IFERROR(VLOOKUP(R239,'[1]Skill Statistics'!$A$3:$AN$513,MATCH(Profession,'[1]Skill Statistics'!$A$2:$AN$2,0),FALSE),0)</f>
        <v>0</v>
      </c>
      <c r="AN239" s="85">
        <f>IFERROR(VLOOKUP(Q239,'[1]Skill Statistics'!$A$3:$BK$513,MATCH(Archetype,'[1]Skill Statistics'!$A$2:$BK$2,0),FALSE),0)</f>
        <v>0</v>
      </c>
      <c r="AO239" s="85">
        <f>IFERROR(VLOOKUP(Q239,'[1]Skill Statistics'!$A$3:$BB$513,MATCH(Race,'[1]Skill Statistics'!$A$2:$BB$2,0),FALSE),0)</f>
        <v>0</v>
      </c>
      <c r="AP239" s="85">
        <f t="shared" ca="1" si="965"/>
        <v>0.3</v>
      </c>
      <c r="AQ239" s="70"/>
      <c r="AS239" s="69">
        <f>IFERROR(VLOOKUP(Q239,'[1]Professional Skills'!$A$4:$AM$288,MATCH(Profession,'[1]Professional Skills'!$A$3:$AM$3,0),FALSE),"- -")</f>
        <v>0</v>
      </c>
      <c r="AT239" t="s">
        <v>1812</v>
      </c>
      <c r="AU239" s="7" t="str">
        <f t="shared" si="1268"/>
        <v/>
      </c>
      <c r="AV239" s="7">
        <f t="shared" ca="1" si="1267"/>
        <v>0</v>
      </c>
      <c r="AW239" t="str">
        <f t="shared" si="1004"/>
        <v/>
      </c>
      <c r="AX239" t="str">
        <f>IFERROR(_xlfn.RANK.EQ(AW239,$AW$5:$AW$568),"")</f>
        <v/>
      </c>
      <c r="AY239">
        <f t="shared" si="959"/>
        <v>0</v>
      </c>
      <c r="AZ239" s="70" t="str">
        <f t="shared" si="1002"/>
        <v/>
      </c>
      <c r="BB239" s="69">
        <f>IFERROR(IF(Q239="Language",VLOOKUP(R239,[1]Cultures!$B$4:$N$218,MATCH(Culture,[1]Cultures!$B$3:$N$3,0),FALSE),VLOOKUP(Q239,[1]Cultures!$B$4:$O$212,MATCH(Culture,[1]Cultures!$B$3:$O$3,0),FALSE)),"- -")</f>
        <v>0</v>
      </c>
      <c r="BC239" t="s">
        <v>1812</v>
      </c>
      <c r="BD239">
        <f t="shared" ca="1" si="1264"/>
        <v>2.0112455578910948E-2</v>
      </c>
      <c r="BE239">
        <f t="shared" ca="1" si="1211"/>
        <v>0.32011245557891094</v>
      </c>
      <c r="BH239">
        <f t="shared" ca="1" si="1271"/>
        <v>6</v>
      </c>
      <c r="BI239" s="7">
        <f t="shared" ca="1" si="1003"/>
        <v>0</v>
      </c>
      <c r="BK239" s="7"/>
      <c r="BL239" s="70">
        <f t="shared" ca="1" si="960"/>
        <v>0</v>
      </c>
      <c r="BN239" s="69">
        <f>IFERROR(VLOOKUP(V239,Charts!$BT$2:$BV$14,3,FALSE),"- -")</f>
        <v>0.84615384615384615</v>
      </c>
      <c r="BO239" s="85">
        <f t="shared" ca="1" si="966"/>
        <v>1.650556947132928</v>
      </c>
      <c r="BP239" s="70">
        <f t="shared" ca="1" si="1212"/>
        <v>196</v>
      </c>
      <c r="BR239" s="7">
        <v>238</v>
      </c>
      <c r="BS239" s="9" t="str">
        <f ca="1">VLOOKUP(BR239,$O$3:$R$568,4,FALSE)</f>
        <v>Woodcutter</v>
      </c>
      <c r="BT239" s="7" t="str">
        <f ca="1">VLOOKUP(BS239,$R$3:$V$568,5,FALSE)</f>
        <v>3 / 4</v>
      </c>
      <c r="BU239" s="7">
        <f ca="1">VLOOKUP(BT239,Charts!$BT$2:$BV$14,3,FALSE)</f>
        <v>0.69230769230769229</v>
      </c>
      <c r="BV239" s="7" t="str">
        <f t="shared" ca="1" si="1005"/>
        <v>3</v>
      </c>
      <c r="BW239" s="7" t="str">
        <f t="shared" ca="1" si="1006"/>
        <v>4</v>
      </c>
      <c r="BY239" s="7">
        <f t="shared" ca="1" si="1007"/>
        <v>0.7782994173411687</v>
      </c>
      <c r="BZ239" s="7">
        <f t="shared" ca="1" si="1008"/>
        <v>-8.5991725033476407E-2</v>
      </c>
      <c r="CA239" s="7">
        <f t="shared" ca="1" si="1009"/>
        <v>0</v>
      </c>
      <c r="CB239" s="7">
        <f t="shared" ca="1" si="1010"/>
        <v>0</v>
      </c>
      <c r="CC239" s="7" t="str">
        <f ca="1">IFERROR(IF(CC238+CB239&gt;CD$4,CC238,CC238+CB239),"")</f>
        <v/>
      </c>
      <c r="CD239" s="7">
        <f t="shared" ca="1" si="1213"/>
        <v>0</v>
      </c>
      <c r="CE239" s="7">
        <f t="shared" ca="1" si="1011"/>
        <v>0.85606150029344152</v>
      </c>
      <c r="CF239" s="7">
        <f t="shared" ca="1" si="1012"/>
        <v>-0.16375380798574923</v>
      </c>
      <c r="CG239" s="7">
        <f t="shared" ca="1" si="1013"/>
        <v>0</v>
      </c>
      <c r="CH239" s="7">
        <f t="shared" ca="1" si="1014"/>
        <v>0</v>
      </c>
      <c r="CI239" s="7" t="str">
        <f ca="1">IFERROR(IF(CI238+CH239&gt;CJ$4,CI238,CI238+CH239),"")</f>
        <v/>
      </c>
      <c r="CJ239" s="7">
        <f t="shared" ca="1" si="1214"/>
        <v>0</v>
      </c>
      <c r="CK239" s="7">
        <f t="shared" ca="1" si="1015"/>
        <v>0.17087333240201519</v>
      </c>
      <c r="CL239" s="7">
        <f t="shared" ca="1" si="1016"/>
        <v>0.5214343599056771</v>
      </c>
      <c r="CM239" s="7">
        <f t="shared" ca="1" si="1017"/>
        <v>1</v>
      </c>
      <c r="CN239" s="7" t="str">
        <f t="shared" ca="1" si="1018"/>
        <v>3</v>
      </c>
      <c r="CO239" s="7" t="str">
        <f ca="1">IFERROR(IF(CO238+CN239&gt;CP$4,CO238,CO238+CN239),"")</f>
        <v/>
      </c>
      <c r="CP239" s="7">
        <f t="shared" ca="1" si="1215"/>
        <v>0</v>
      </c>
      <c r="CQ239" s="7">
        <f t="shared" ca="1" si="1019"/>
        <v>0.92446221011623486</v>
      </c>
      <c r="CR239" s="7">
        <f t="shared" ca="1" si="1020"/>
        <v>-0.23215451780854257</v>
      </c>
      <c r="CS239" s="7">
        <f t="shared" ca="1" si="1021"/>
        <v>0</v>
      </c>
      <c r="CT239" s="7">
        <f t="shared" ca="1" si="1022"/>
        <v>0</v>
      </c>
      <c r="CU239" s="7" t="str">
        <f ca="1">IFERROR(IF(CU238+CT239&gt;CV$4,CU238,CU238+CT239),"")</f>
        <v/>
      </c>
      <c r="CV239" s="7">
        <f t="shared" ca="1" si="1216"/>
        <v>0</v>
      </c>
      <c r="CW239" s="7">
        <f t="shared" ca="1" si="1023"/>
        <v>0.3516884238070469</v>
      </c>
      <c r="CX239" s="7">
        <f t="shared" ca="1" si="1024"/>
        <v>0.34061926850064539</v>
      </c>
      <c r="CY239" s="7">
        <f t="shared" ca="1" si="1025"/>
        <v>1</v>
      </c>
      <c r="CZ239" s="7" t="str">
        <f t="shared" ca="1" si="1026"/>
        <v>3</v>
      </c>
      <c r="DA239" s="7" t="str">
        <f ca="1">IFERROR(IF(DA238+CZ239&gt;DB$4,DA238,DA238+CZ239),"")</f>
        <v/>
      </c>
      <c r="DB239" s="7">
        <f t="shared" ca="1" si="1217"/>
        <v>0</v>
      </c>
      <c r="DC239" s="7">
        <f t="shared" ca="1" si="1027"/>
        <v>0.86844829906269738</v>
      </c>
      <c r="DD239" s="7">
        <f t="shared" ca="1" si="1028"/>
        <v>-0.17614060675500509</v>
      </c>
      <c r="DE239" s="7">
        <f t="shared" ca="1" si="1029"/>
        <v>0</v>
      </c>
      <c r="DF239" s="7">
        <f t="shared" ca="1" si="1030"/>
        <v>0</v>
      </c>
      <c r="DG239" s="7" t="str">
        <f ca="1">IFERROR(IF(DG238+DF239&gt;DH$4,DG238,DG238+DF239),"")</f>
        <v/>
      </c>
      <c r="DH239" s="7">
        <f t="shared" ca="1" si="1218"/>
        <v>0</v>
      </c>
      <c r="DI239" s="7">
        <f t="shared" ca="1" si="1031"/>
        <v>0.18342634290199777</v>
      </c>
      <c r="DJ239" s="7">
        <f t="shared" ca="1" si="1032"/>
        <v>0.50888134940569452</v>
      </c>
      <c r="DK239" s="7">
        <f t="shared" ca="1" si="1033"/>
        <v>1</v>
      </c>
      <c r="DL239" s="7" t="str">
        <f t="shared" ca="1" si="1034"/>
        <v>3</v>
      </c>
      <c r="DM239" s="7" t="str">
        <f ca="1">IFERROR(IF(DM238+DL239&gt;DN$4,DM238,DM238+DL239),"")</f>
        <v/>
      </c>
      <c r="DN239" s="7">
        <f t="shared" ca="1" si="1219"/>
        <v>0</v>
      </c>
      <c r="DO239" s="7">
        <f t="shared" ca="1" si="1035"/>
        <v>0.57922798790123431</v>
      </c>
      <c r="DP239" s="7">
        <f t="shared" ca="1" si="1036"/>
        <v>0.11307970440645798</v>
      </c>
      <c r="DQ239" s="7">
        <f t="shared" ca="1" si="1037"/>
        <v>1</v>
      </c>
      <c r="DR239" s="7" t="str">
        <f t="shared" ca="1" si="1038"/>
        <v>3</v>
      </c>
      <c r="DS239" s="7" t="str">
        <f ca="1">IFERROR(IF(DS238+DR239&gt;DT$4,DS238,DS238+DR239),"")</f>
        <v/>
      </c>
      <c r="DT239" s="7">
        <f t="shared" ca="1" si="1220"/>
        <v>0</v>
      </c>
      <c r="DU239" s="7">
        <f t="shared" ca="1" si="1039"/>
        <v>0.89601982592728557</v>
      </c>
      <c r="DV239" s="7">
        <f t="shared" ca="1" si="1040"/>
        <v>-0.20371213361959328</v>
      </c>
      <c r="DW239" s="7">
        <f t="shared" ca="1" si="1041"/>
        <v>0</v>
      </c>
      <c r="DX239" s="7">
        <f t="shared" ca="1" si="1042"/>
        <v>0</v>
      </c>
      <c r="DY239" s="7" t="str">
        <f ca="1">IFERROR(IF(DY238+DX239&gt;DZ$4,DY238,DY238+DX239),"")</f>
        <v/>
      </c>
      <c r="DZ239" s="7">
        <f t="shared" ca="1" si="1221"/>
        <v>0</v>
      </c>
      <c r="EA239" s="7">
        <f t="shared" ca="1" si="1043"/>
        <v>0.12596440549173227</v>
      </c>
      <c r="EB239" s="7">
        <f t="shared" ca="1" si="1044"/>
        <v>0.56634328681596002</v>
      </c>
      <c r="EC239" s="7">
        <f t="shared" ca="1" si="1045"/>
        <v>1</v>
      </c>
      <c r="ED239" s="7" t="str">
        <f t="shared" ca="1" si="1046"/>
        <v>3</v>
      </c>
      <c r="EE239" s="7" t="str">
        <f ca="1">IFERROR(IF(EE238+ED239&gt;EF$4,EE238,EE238+ED239),"")</f>
        <v/>
      </c>
      <c r="EF239" s="7">
        <f t="shared" ca="1" si="1222"/>
        <v>0</v>
      </c>
      <c r="EG239" s="7">
        <f t="shared" ca="1" si="1047"/>
        <v>0.19917821688483972</v>
      </c>
      <c r="EH239" s="7">
        <f t="shared" ca="1" si="1048"/>
        <v>0.49312947542285257</v>
      </c>
      <c r="EI239" s="7">
        <f t="shared" ca="1" si="1049"/>
        <v>1</v>
      </c>
      <c r="EJ239" s="7" t="str">
        <f t="shared" ca="1" si="1050"/>
        <v>3</v>
      </c>
      <c r="EK239" s="7" t="str">
        <f ca="1">IFERROR(IF(EK238+EJ239&gt;EL$4,EK238,EK238+EJ239),"")</f>
        <v/>
      </c>
      <c r="EL239" s="7">
        <f t="shared" ca="1" si="1223"/>
        <v>0</v>
      </c>
      <c r="EM239" s="7">
        <f t="shared" ca="1" si="1051"/>
        <v>0.37378380536713707</v>
      </c>
      <c r="EN239" s="7">
        <f t="shared" ca="1" si="1052"/>
        <v>0.31852388694055522</v>
      </c>
      <c r="EO239" s="7">
        <f t="shared" ca="1" si="1053"/>
        <v>1</v>
      </c>
      <c r="EP239" s="7" t="str">
        <f t="shared" ca="1" si="1054"/>
        <v>3</v>
      </c>
      <c r="EQ239" s="7" t="str">
        <f ca="1">IFERROR(IF(EQ238+EP239&gt;ER$4,EQ238,EQ238+EP239),"")</f>
        <v/>
      </c>
      <c r="ER239" s="7">
        <f t="shared" ca="1" si="1224"/>
        <v>0</v>
      </c>
      <c r="ES239" s="7">
        <f t="shared" ca="1" si="1055"/>
        <v>0.7447182628106741</v>
      </c>
      <c r="ET239" s="7">
        <f t="shared" ca="1" si="1056"/>
        <v>-5.2410570502981813E-2</v>
      </c>
      <c r="EU239" s="7">
        <f t="shared" ca="1" si="1057"/>
        <v>0</v>
      </c>
      <c r="EV239" s="7">
        <f t="shared" ca="1" si="1058"/>
        <v>0</v>
      </c>
      <c r="EW239" s="7" t="str">
        <f ca="1">IFERROR(IF(EW238+EV239&gt;EX$4,EW238,EW238+EV239),"")</f>
        <v/>
      </c>
      <c r="EX239" s="7">
        <f t="shared" ca="1" si="1225"/>
        <v>0</v>
      </c>
      <c r="EY239" s="7">
        <f t="shared" ca="1" si="1059"/>
        <v>0.69000244023016899</v>
      </c>
      <c r="EZ239" s="7">
        <f t="shared" ca="1" si="1060"/>
        <v>2.305252077523301E-3</v>
      </c>
      <c r="FA239" s="7">
        <f t="shared" ca="1" si="1061"/>
        <v>1</v>
      </c>
      <c r="FB239" s="7" t="str">
        <f t="shared" ca="1" si="1062"/>
        <v>3</v>
      </c>
      <c r="FC239" s="7" t="str">
        <f ca="1">IFERROR(IF(FC238+FB239&gt;FD$4,FC238,FC238+FB239),"")</f>
        <v/>
      </c>
      <c r="FD239" s="7">
        <f t="shared" ca="1" si="1226"/>
        <v>0</v>
      </c>
      <c r="FE239" s="7">
        <f t="shared" ca="1" si="1063"/>
        <v>0.50165111827504283</v>
      </c>
      <c r="FF239" s="7">
        <f t="shared" ca="1" si="1064"/>
        <v>0.19065657403264946</v>
      </c>
      <c r="FG239" s="7">
        <f t="shared" ca="1" si="1065"/>
        <v>1</v>
      </c>
      <c r="FH239" s="7" t="str">
        <f t="shared" ca="1" si="1066"/>
        <v>3</v>
      </c>
      <c r="FI239" s="7" t="str">
        <f ca="1">IFERROR(IF(FI238+FH239&gt;FJ$4,FI238,FI238+FH239),"")</f>
        <v/>
      </c>
      <c r="FJ239" s="7">
        <f t="shared" ca="1" si="1227"/>
        <v>0</v>
      </c>
      <c r="FK239" s="7">
        <f t="shared" ca="1" si="1067"/>
        <v>0.81603382468274521</v>
      </c>
      <c r="FL239" s="7">
        <f t="shared" ca="1" si="1068"/>
        <v>-0.12372613237505292</v>
      </c>
      <c r="FM239" s="7">
        <f t="shared" ca="1" si="1069"/>
        <v>0</v>
      </c>
      <c r="FN239" s="7">
        <f t="shared" ca="1" si="1070"/>
        <v>0</v>
      </c>
      <c r="FO239" s="7" t="str">
        <f ca="1">IFERROR(IF(FO238+FN239&gt;FP$4,FO238,FO238+FN239),"")</f>
        <v/>
      </c>
      <c r="FP239" s="7">
        <f t="shared" ca="1" si="1228"/>
        <v>0</v>
      </c>
      <c r="FQ239" s="7">
        <f t="shared" ca="1" si="1071"/>
        <v>0.57933800512557421</v>
      </c>
      <c r="FR239" s="7">
        <f t="shared" ca="1" si="1072"/>
        <v>0.11296968718211808</v>
      </c>
      <c r="FS239" s="7">
        <f t="shared" ca="1" si="1073"/>
        <v>1</v>
      </c>
      <c r="FT239" s="7" t="str">
        <f t="shared" ca="1" si="1074"/>
        <v>3</v>
      </c>
      <c r="FU239" s="7" t="str">
        <f ca="1">IFERROR(IF(FU238+FT239&gt;FV$4,FU238,FU238+FT239),"")</f>
        <v/>
      </c>
      <c r="FV239" s="7">
        <f t="shared" ca="1" si="1229"/>
        <v>0</v>
      </c>
      <c r="FW239" s="7">
        <f t="shared" ca="1" si="1075"/>
        <v>0.2743507117753583</v>
      </c>
      <c r="FX239" s="7">
        <f t="shared" ca="1" si="1076"/>
        <v>0.41795698053233399</v>
      </c>
      <c r="FY239" s="7">
        <f t="shared" ca="1" si="1077"/>
        <v>1</v>
      </c>
      <c r="FZ239" s="7" t="str">
        <f t="shared" ca="1" si="1078"/>
        <v>3</v>
      </c>
      <c r="GA239" s="7" t="str">
        <f ca="1">IFERROR(IF(GA238+FZ239&gt;GB$4,GA238,GA238+FZ239),"")</f>
        <v/>
      </c>
      <c r="GB239" s="7">
        <f t="shared" ca="1" si="1230"/>
        <v>0</v>
      </c>
      <c r="GC239" s="7">
        <f t="shared" ca="1" si="1079"/>
        <v>0.94556264864623008</v>
      </c>
      <c r="GD239" s="7">
        <f t="shared" ca="1" si="1080"/>
        <v>-0.25325495633853778</v>
      </c>
      <c r="GE239" s="7">
        <f t="shared" ca="1" si="1081"/>
        <v>0</v>
      </c>
      <c r="GF239" s="7">
        <f t="shared" ca="1" si="1082"/>
        <v>0</v>
      </c>
      <c r="GG239" s="7" t="str">
        <f ca="1">IFERROR(IF(GG238+GF239&gt;GH$4,GG238,GG238+GF239),"")</f>
        <v/>
      </c>
      <c r="GH239" s="7">
        <f t="shared" ca="1" si="1231"/>
        <v>0</v>
      </c>
      <c r="GI239" s="7">
        <f t="shared" ca="1" si="1083"/>
        <v>0.52674049472416729</v>
      </c>
      <c r="GJ239" s="7">
        <f t="shared" ca="1" si="1084"/>
        <v>0.16556719758352501</v>
      </c>
      <c r="GK239" s="7">
        <f t="shared" ca="1" si="1085"/>
        <v>1</v>
      </c>
      <c r="GL239" s="7" t="str">
        <f t="shared" ca="1" si="1086"/>
        <v>3</v>
      </c>
      <c r="GM239" s="7" t="str">
        <f ca="1">IFERROR(IF(GM238+GL239&gt;GN$4,GM238,GM238+GL239),"")</f>
        <v/>
      </c>
      <c r="GN239" s="7">
        <f t="shared" ca="1" si="1232"/>
        <v>0</v>
      </c>
      <c r="GO239" s="7">
        <f t="shared" ca="1" si="1087"/>
        <v>5.3411193232624665E-2</v>
      </c>
      <c r="GP239" s="7">
        <f t="shared" ca="1" si="1088"/>
        <v>0.63889649907506763</v>
      </c>
      <c r="GQ239" s="7">
        <f t="shared" ca="1" si="1089"/>
        <v>1</v>
      </c>
      <c r="GR239" s="7" t="str">
        <f t="shared" ca="1" si="1090"/>
        <v>3</v>
      </c>
      <c r="GS239" s="7" t="str">
        <f ca="1">IFERROR(IF(GS238+GR239&gt;GT$4,GS238,GS238+GR239),"")</f>
        <v/>
      </c>
      <c r="GT239" s="7">
        <f t="shared" ca="1" si="1233"/>
        <v>0</v>
      </c>
      <c r="GU239" s="7">
        <f t="shared" ca="1" si="1091"/>
        <v>0.67968923306114648</v>
      </c>
      <c r="GV239" s="7">
        <f t="shared" ca="1" si="1092"/>
        <v>1.261845924654581E-2</v>
      </c>
      <c r="GW239" s="7">
        <f t="shared" ca="1" si="1093"/>
        <v>1</v>
      </c>
      <c r="GX239" s="7" t="str">
        <f t="shared" ca="1" si="1094"/>
        <v>3</v>
      </c>
      <c r="GY239" s="7" t="str">
        <f ca="1">IFERROR(IF(GY238+GX239&gt;GZ$4,GY238,GY238+GX239),"")</f>
        <v/>
      </c>
      <c r="GZ239" s="7">
        <f t="shared" ca="1" si="1234"/>
        <v>0</v>
      </c>
      <c r="HA239" s="7">
        <f t="shared" ca="1" si="1095"/>
        <v>0.37752715798669068</v>
      </c>
      <c r="HB239" s="7">
        <f t="shared" ca="1" si="1096"/>
        <v>0.31478053432100161</v>
      </c>
      <c r="HC239" s="7">
        <f t="shared" ca="1" si="1097"/>
        <v>1</v>
      </c>
      <c r="HD239" s="7" t="str">
        <f t="shared" ca="1" si="1098"/>
        <v>3</v>
      </c>
      <c r="HE239" s="7" t="str">
        <f ca="1">IFERROR(IF(HE238+HD239&gt;HF$4,HE238,HE238+HD239),"")</f>
        <v/>
      </c>
      <c r="HF239" s="7">
        <f t="shared" ca="1" si="1235"/>
        <v>0</v>
      </c>
      <c r="HG239" s="7">
        <f t="shared" ca="1" si="1099"/>
        <v>0.8586710726013691</v>
      </c>
      <c r="HH239" s="7">
        <f t="shared" ca="1" si="1100"/>
        <v>-0.16636338029367681</v>
      </c>
      <c r="HI239" s="7">
        <f t="shared" ca="1" si="1101"/>
        <v>0</v>
      </c>
      <c r="HJ239" s="7">
        <f t="shared" ca="1" si="1102"/>
        <v>0</v>
      </c>
      <c r="HK239" s="7" t="str">
        <f ca="1">IFERROR(IF(HK238+HJ239&gt;HL$4,HK238,HK238+HJ239),"")</f>
        <v/>
      </c>
      <c r="HL239" s="7">
        <f t="shared" ca="1" si="1236"/>
        <v>0</v>
      </c>
      <c r="HM239" s="7">
        <f t="shared" ca="1" si="1103"/>
        <v>0.43750391204822436</v>
      </c>
      <c r="HN239" s="7">
        <f t="shared" ca="1" si="1104"/>
        <v>0.25480378025946793</v>
      </c>
      <c r="HO239" s="7">
        <f t="shared" ca="1" si="1105"/>
        <v>1</v>
      </c>
      <c r="HP239" s="7" t="str">
        <f t="shared" ca="1" si="1106"/>
        <v>3</v>
      </c>
      <c r="HQ239" s="7" t="str">
        <f ca="1">IFERROR(IF(HQ238+HP239&gt;HR$4,HQ238,HQ238+HP239),"")</f>
        <v/>
      </c>
      <c r="HR239" s="7">
        <f t="shared" ca="1" si="1237"/>
        <v>0</v>
      </c>
      <c r="HS239" s="7">
        <f t="shared" ca="1" si="1107"/>
        <v>0.28612561704724271</v>
      </c>
      <c r="HT239" s="7">
        <f t="shared" ca="1" si="1108"/>
        <v>0.40618207526044958</v>
      </c>
      <c r="HU239" s="7">
        <f t="shared" ca="1" si="1109"/>
        <v>1</v>
      </c>
      <c r="HV239" s="7" t="str">
        <f t="shared" ca="1" si="1110"/>
        <v>3</v>
      </c>
      <c r="HW239" s="7" t="str">
        <f ca="1">IFERROR(IF(HW238+HV239&gt;HX$4,HW238,HW238+HV239),"")</f>
        <v/>
      </c>
      <c r="HX239" s="7">
        <f t="shared" ca="1" si="1238"/>
        <v>0</v>
      </c>
      <c r="HY239" s="7">
        <f t="shared" ca="1" si="1111"/>
        <v>0.19470989599956634</v>
      </c>
      <c r="HZ239" s="7">
        <f t="shared" ca="1" si="1112"/>
        <v>0.49759779630812595</v>
      </c>
      <c r="IA239" s="7">
        <f t="shared" ca="1" si="1113"/>
        <v>1</v>
      </c>
      <c r="IB239" s="7" t="str">
        <f t="shared" ca="1" si="1114"/>
        <v>3</v>
      </c>
      <c r="IC239" s="7" t="str">
        <f ca="1">IFERROR(IF(IC238+IB239&gt;ID$4,IC238,IC238+IB239),"")</f>
        <v/>
      </c>
      <c r="ID239" s="7">
        <f t="shared" ca="1" si="1239"/>
        <v>0</v>
      </c>
      <c r="IE239" s="7">
        <f t="shared" ca="1" si="1115"/>
        <v>0.65595625151043968</v>
      </c>
      <c r="IF239" s="7">
        <f t="shared" ca="1" si="1116"/>
        <v>3.635144079725261E-2</v>
      </c>
      <c r="IG239" s="7">
        <f t="shared" ca="1" si="1117"/>
        <v>1</v>
      </c>
      <c r="IH239" s="7" t="str">
        <f t="shared" ca="1" si="1118"/>
        <v>3</v>
      </c>
      <c r="II239" s="7" t="str">
        <f ca="1">IFERROR(IF(II238+IH239&gt;IJ$4,II238,II238+IH239),"")</f>
        <v/>
      </c>
      <c r="IJ239" s="7">
        <f t="shared" ca="1" si="1240"/>
        <v>0</v>
      </c>
      <c r="IK239" s="7">
        <f t="shared" ca="1" si="1119"/>
        <v>6.5710800036341332E-2</v>
      </c>
      <c r="IL239" s="7">
        <f t="shared" ca="1" si="1120"/>
        <v>0.62659689227135096</v>
      </c>
      <c r="IM239" s="7">
        <f t="shared" ca="1" si="1121"/>
        <v>1</v>
      </c>
      <c r="IN239" s="7" t="str">
        <f t="shared" ca="1" si="1122"/>
        <v>3</v>
      </c>
      <c r="IO239" s="7" t="str">
        <f ca="1">IFERROR(IF(IO238+IN239&gt;IP$4,IO238,IO238+IN239),"")</f>
        <v/>
      </c>
      <c r="IP239" s="7">
        <f t="shared" ca="1" si="1241"/>
        <v>0</v>
      </c>
      <c r="IQ239" s="7">
        <f t="shared" ca="1" si="1123"/>
        <v>0.71373693870898958</v>
      </c>
      <c r="IR239" s="7">
        <f t="shared" ca="1" si="1124"/>
        <v>-2.1429246401297286E-2</v>
      </c>
      <c r="IS239" s="7">
        <f t="shared" ca="1" si="1125"/>
        <v>0</v>
      </c>
      <c r="IT239" s="7">
        <f t="shared" ca="1" si="1126"/>
        <v>0</v>
      </c>
      <c r="IU239" s="7" t="str">
        <f ca="1">IFERROR(IF(IU238+IT239&gt;IV$4,IU238,IU238+IT239),"")</f>
        <v/>
      </c>
      <c r="IV239" s="7">
        <f t="shared" ca="1" si="1242"/>
        <v>0</v>
      </c>
      <c r="IW239" s="7">
        <f t="shared" ca="1" si="1127"/>
        <v>0.36569470394563186</v>
      </c>
      <c r="IX239" s="7">
        <f t="shared" ca="1" si="1128"/>
        <v>0.32661298836206043</v>
      </c>
      <c r="IY239" s="7">
        <f t="shared" ca="1" si="1129"/>
        <v>1</v>
      </c>
      <c r="IZ239" s="7" t="str">
        <f t="shared" ca="1" si="1130"/>
        <v>3</v>
      </c>
      <c r="JA239" s="7" t="str">
        <f ca="1">IFERROR(IF(JA238+IZ239&gt;JB$4,JA238,JA238+IZ239),"")</f>
        <v/>
      </c>
      <c r="JB239" s="7">
        <f t="shared" ca="1" si="1243"/>
        <v>0</v>
      </c>
      <c r="JC239" s="7">
        <f t="shared" ca="1" si="1131"/>
        <v>0.92914344406950311</v>
      </c>
      <c r="JD239" s="7">
        <f t="shared" ca="1" si="1132"/>
        <v>-0.23683575176181082</v>
      </c>
      <c r="JE239" s="7">
        <f t="shared" ca="1" si="1133"/>
        <v>0</v>
      </c>
      <c r="JF239" s="7">
        <f t="shared" ca="1" si="1134"/>
        <v>0</v>
      </c>
      <c r="JG239" s="7" t="str">
        <f ca="1">IFERROR(IF(JG238+JF239&gt;JH$4,JG238,JG238+JF239),"")</f>
        <v/>
      </c>
      <c r="JH239" s="7">
        <f t="shared" ca="1" si="1244"/>
        <v>0</v>
      </c>
      <c r="JI239" s="7">
        <f t="shared" ca="1" si="1135"/>
        <v>0.72013668942331566</v>
      </c>
      <c r="JJ239" s="7">
        <f t="shared" ca="1" si="1136"/>
        <v>-2.7828997115623366E-2</v>
      </c>
      <c r="JK239" s="7">
        <f t="shared" ca="1" si="1137"/>
        <v>0</v>
      </c>
      <c r="JL239" s="7">
        <f t="shared" ca="1" si="1138"/>
        <v>0</v>
      </c>
      <c r="JM239" s="7" t="str">
        <f ca="1">IFERROR(IF(JM238+JL239&gt;JN$4,JM238,JM238+JL239),"")</f>
        <v/>
      </c>
      <c r="JN239" s="7">
        <f t="shared" ca="1" si="1245"/>
        <v>0</v>
      </c>
      <c r="JO239" s="7">
        <f t="shared" ca="1" si="1139"/>
        <v>0.19687611088362</v>
      </c>
      <c r="JP239" s="7">
        <f t="shared" ca="1" si="1140"/>
        <v>0.49543158142407229</v>
      </c>
      <c r="JQ239" s="7">
        <f t="shared" ca="1" si="1141"/>
        <v>1</v>
      </c>
      <c r="JR239" s="7" t="str">
        <f t="shared" ca="1" si="1142"/>
        <v>3</v>
      </c>
      <c r="JS239" s="7" t="str">
        <f ca="1">IFERROR(IF(JS238+JR239&gt;JT$4,JS238,JS238+JR239),"")</f>
        <v/>
      </c>
      <c r="JT239" s="7">
        <f t="shared" ca="1" si="1246"/>
        <v>0</v>
      </c>
      <c r="JU239" s="7">
        <f t="shared" ca="1" si="1143"/>
        <v>0.61965589489406303</v>
      </c>
      <c r="JV239" s="7">
        <f t="shared" ca="1" si="1144"/>
        <v>7.265179741362926E-2</v>
      </c>
      <c r="JW239" s="7">
        <f t="shared" ca="1" si="1145"/>
        <v>1</v>
      </c>
      <c r="JX239" s="7" t="str">
        <f t="shared" ca="1" si="1146"/>
        <v>3</v>
      </c>
      <c r="JY239" s="7" t="str">
        <f ca="1">IFERROR(IF(JY238+JX239&gt;JZ$4,JY238,JY238+JX239),"")</f>
        <v/>
      </c>
      <c r="JZ239" s="7">
        <f t="shared" ca="1" si="1247"/>
        <v>0</v>
      </c>
      <c r="KA239" s="7">
        <f t="shared" ca="1" si="1147"/>
        <v>0.82465011398145049</v>
      </c>
      <c r="KB239" s="7">
        <f t="shared" ca="1" si="1148"/>
        <v>-0.1323424216737582</v>
      </c>
      <c r="KC239" s="7">
        <f t="shared" ca="1" si="1149"/>
        <v>0</v>
      </c>
      <c r="KD239" s="7">
        <f t="shared" ca="1" si="1150"/>
        <v>0</v>
      </c>
      <c r="KE239" s="7" t="str">
        <f ca="1">IFERROR(IF(KE238+KD239&gt;KF$4,KE238,KE238+KD239),"")</f>
        <v/>
      </c>
      <c r="KF239" s="7">
        <f t="shared" ca="1" si="1248"/>
        <v>0</v>
      </c>
      <c r="KG239" s="7">
        <f t="shared" ca="1" si="1151"/>
        <v>0.64454265138758438</v>
      </c>
      <c r="KH239" s="7">
        <f t="shared" ca="1" si="1152"/>
        <v>4.7765040920107915E-2</v>
      </c>
      <c r="KI239" s="7">
        <f t="shared" ca="1" si="1153"/>
        <v>1</v>
      </c>
      <c r="KJ239" s="7" t="str">
        <f t="shared" ca="1" si="1154"/>
        <v>3</v>
      </c>
      <c r="KK239" s="7" t="str">
        <f ca="1">IFERROR(IF(KK238+KJ239&gt;KL$4,KK238,KK238+KJ239),"")</f>
        <v/>
      </c>
      <c r="KL239" s="7">
        <f t="shared" ca="1" si="1249"/>
        <v>0</v>
      </c>
      <c r="KM239" s="7">
        <f t="shared" ca="1" si="1155"/>
        <v>0.49906485400945688</v>
      </c>
      <c r="KN239" s="7">
        <f t="shared" ca="1" si="1156"/>
        <v>0.19324283829823541</v>
      </c>
      <c r="KO239" s="7">
        <f t="shared" ca="1" si="1157"/>
        <v>1</v>
      </c>
      <c r="KP239" s="7" t="str">
        <f t="shared" ca="1" si="1158"/>
        <v>3</v>
      </c>
      <c r="KQ239" s="7" t="str">
        <f ca="1">IFERROR(IF(KQ238+KP239&gt;KR$4,KQ238,KQ238+KP239),"")</f>
        <v/>
      </c>
      <c r="KR239" s="7">
        <f t="shared" ca="1" si="1250"/>
        <v>0</v>
      </c>
      <c r="KS239" s="7">
        <f t="shared" ca="1" si="1159"/>
        <v>0.23034574622033654</v>
      </c>
      <c r="KT239" s="7">
        <f t="shared" ca="1" si="1160"/>
        <v>0.46196194608735575</v>
      </c>
      <c r="KU239" s="7">
        <f t="shared" ca="1" si="1161"/>
        <v>1</v>
      </c>
      <c r="KV239" s="7" t="str">
        <f t="shared" ca="1" si="1162"/>
        <v>3</v>
      </c>
      <c r="KW239" s="7" t="str">
        <f ca="1">IFERROR(IF(KW238+KV239&gt;KX$4,KW238,KW238+KV239),"")</f>
        <v/>
      </c>
      <c r="KX239" s="7">
        <f t="shared" ca="1" si="1251"/>
        <v>0</v>
      </c>
      <c r="KY239" s="7">
        <f t="shared" ca="1" si="1163"/>
        <v>0.3209656269403548</v>
      </c>
      <c r="KZ239" s="7">
        <f t="shared" ca="1" si="1164"/>
        <v>0.37134206536733749</v>
      </c>
      <c r="LA239" s="7">
        <f t="shared" ca="1" si="1165"/>
        <v>1</v>
      </c>
      <c r="LB239" s="7" t="str">
        <f t="shared" ca="1" si="1166"/>
        <v>3</v>
      </c>
      <c r="LC239" s="7" t="str">
        <f ca="1">IFERROR(IF(LC238+LB239&gt;LD$4,LC238,LC238+LB239),"")</f>
        <v/>
      </c>
      <c r="LD239" s="7">
        <f t="shared" ca="1" si="1252"/>
        <v>0</v>
      </c>
      <c r="LE239" s="7">
        <f t="shared" ca="1" si="1167"/>
        <v>0.48863127483890301</v>
      </c>
      <c r="LF239" s="7">
        <f t="shared" ca="1" si="1168"/>
        <v>0.20367641746878928</v>
      </c>
      <c r="LG239" s="7">
        <f t="shared" ca="1" si="1169"/>
        <v>1</v>
      </c>
      <c r="LH239" s="7" t="str">
        <f t="shared" ca="1" si="1170"/>
        <v>3</v>
      </c>
      <c r="LI239" s="7" t="str">
        <f ca="1">IFERROR(IF(LI238+LH239&gt;LJ$4,LI238,LI238+LH239),"")</f>
        <v/>
      </c>
      <c r="LJ239" s="7">
        <f t="shared" ca="1" si="1253"/>
        <v>0</v>
      </c>
      <c r="LK239" s="7">
        <f t="shared" ca="1" si="1171"/>
        <v>0.13883968186152695</v>
      </c>
      <c r="LL239" s="7">
        <f t="shared" ca="1" si="1172"/>
        <v>0.55346801044616534</v>
      </c>
      <c r="LM239" s="7">
        <f t="shared" ca="1" si="1173"/>
        <v>1</v>
      </c>
      <c r="LN239" s="7" t="str">
        <f t="shared" ca="1" si="1174"/>
        <v>3</v>
      </c>
      <c r="LO239" s="7" t="str">
        <f ca="1">IFERROR(IF(LO238+LN239&gt;LP$4,LO238,LO238+LN239),"")</f>
        <v/>
      </c>
      <c r="LP239" s="7">
        <f t="shared" ca="1" si="1254"/>
        <v>0</v>
      </c>
      <c r="LQ239" s="7">
        <f t="shared" ca="1" si="1175"/>
        <v>0.49045775133869363</v>
      </c>
      <c r="LR239" s="7">
        <f t="shared" ca="1" si="1176"/>
        <v>0.20184994096899866</v>
      </c>
      <c r="LS239" s="7">
        <f t="shared" ca="1" si="1177"/>
        <v>1</v>
      </c>
      <c r="LT239" s="7" t="str">
        <f t="shared" ca="1" si="1178"/>
        <v>3</v>
      </c>
      <c r="LU239" s="7" t="str">
        <f ca="1">IFERROR(IF(LU238+LT239&gt;LV$4,LU238,LU238+LT239),"")</f>
        <v/>
      </c>
      <c r="LV239" s="7">
        <f t="shared" ca="1" si="1255"/>
        <v>0</v>
      </c>
      <c r="LW239" s="7">
        <f t="shared" ca="1" si="1179"/>
        <v>0.51411028452809593</v>
      </c>
      <c r="LX239" s="7">
        <f t="shared" ca="1" si="1180"/>
        <v>0.17819740777959636</v>
      </c>
      <c r="LY239" s="7">
        <f t="shared" ca="1" si="1181"/>
        <v>1</v>
      </c>
      <c r="LZ239" s="7" t="str">
        <f t="shared" ca="1" si="1182"/>
        <v>3</v>
      </c>
      <c r="MA239" s="7" t="str">
        <f ca="1">IFERROR(IF(MA238+LZ239&gt;MB$4,MA238,MA238+LZ239),"")</f>
        <v/>
      </c>
      <c r="MB239" s="7">
        <f t="shared" ca="1" si="1256"/>
        <v>0</v>
      </c>
      <c r="MC239" s="7">
        <f t="shared" ca="1" si="1183"/>
        <v>0.78614694768987559</v>
      </c>
      <c r="MD239" s="7">
        <f t="shared" ca="1" si="1184"/>
        <v>-9.3839255382183295E-2</v>
      </c>
      <c r="ME239" s="7">
        <f t="shared" ca="1" si="1185"/>
        <v>0</v>
      </c>
      <c r="MF239" s="7">
        <f t="shared" ca="1" si="1186"/>
        <v>0</v>
      </c>
      <c r="MG239" s="7" t="str">
        <f ca="1">IFERROR(IF(MG238+MF239&gt;MH$4,MG238,MG238+MF239),"")</f>
        <v/>
      </c>
      <c r="MH239" s="7">
        <f t="shared" ca="1" si="1257"/>
        <v>0</v>
      </c>
      <c r="MI239" s="7">
        <f t="shared" ca="1" si="1187"/>
        <v>0.2916018881020852</v>
      </c>
      <c r="MJ239" s="7">
        <f t="shared" ca="1" si="1188"/>
        <v>0.40070580420560709</v>
      </c>
      <c r="MK239" s="7">
        <f t="shared" ca="1" si="1189"/>
        <v>1</v>
      </c>
      <c r="ML239" s="7" t="str">
        <f t="shared" ca="1" si="1190"/>
        <v>3</v>
      </c>
      <c r="MM239" s="7" t="str">
        <f ca="1">IFERROR(IF(MM238+ML239&gt;MN$4,MM238,MM238+ML239),"")</f>
        <v/>
      </c>
      <c r="MN239" s="7">
        <f t="shared" ca="1" si="1258"/>
        <v>0</v>
      </c>
      <c r="MO239" s="7">
        <f t="shared" ca="1" si="1191"/>
        <v>0.90779279837284277</v>
      </c>
      <c r="MP239" s="7">
        <f t="shared" ca="1" si="1192"/>
        <v>-0.21548510606515048</v>
      </c>
      <c r="MQ239" s="7">
        <f t="shared" ca="1" si="1193"/>
        <v>0</v>
      </c>
      <c r="MR239" s="7">
        <f t="shared" ca="1" si="1194"/>
        <v>0</v>
      </c>
      <c r="MS239" s="7" t="str">
        <f ca="1">IFERROR(IF(MS238+MR239&gt;MT$4,MS238,MS238+MR239),"")</f>
        <v/>
      </c>
      <c r="MT239" s="7">
        <f t="shared" ca="1" si="1259"/>
        <v>0</v>
      </c>
      <c r="MU239" s="7">
        <f t="shared" ca="1" si="1195"/>
        <v>0.98627638514314397</v>
      </c>
      <c r="MV239" s="7">
        <f t="shared" ca="1" si="1196"/>
        <v>-0.29396869283545168</v>
      </c>
      <c r="MW239" s="7">
        <f t="shared" ca="1" si="1197"/>
        <v>0</v>
      </c>
      <c r="MX239" s="7">
        <f t="shared" ca="1" si="1198"/>
        <v>0</v>
      </c>
      <c r="MY239" s="7" t="str">
        <f ca="1">IFERROR(IF(MY238+MX239&gt;MZ$4,MY238,MY238+MX239),"")</f>
        <v/>
      </c>
      <c r="MZ239" s="7">
        <f t="shared" ca="1" si="1260"/>
        <v>0</v>
      </c>
      <c r="NA239" s="7">
        <f t="shared" ca="1" si="1199"/>
        <v>0.84852586482872161</v>
      </c>
      <c r="NB239" s="7">
        <f t="shared" ca="1" si="1200"/>
        <v>-0.15621817252102932</v>
      </c>
      <c r="NC239" s="7">
        <f t="shared" ca="1" si="1201"/>
        <v>0</v>
      </c>
      <c r="ND239" s="7">
        <f t="shared" ca="1" si="1202"/>
        <v>0</v>
      </c>
      <c r="NE239" s="7" t="str">
        <f ca="1">IFERROR(IF(NE238+ND239&gt;NF$4,NE238,NE238+ND239),"")</f>
        <v/>
      </c>
      <c r="NF239" s="7">
        <f t="shared" ca="1" si="1261"/>
        <v>0</v>
      </c>
      <c r="NG239" s="7">
        <f t="shared" ca="1" si="1203"/>
        <v>0.41482248737021898</v>
      </c>
      <c r="NH239" s="7">
        <f t="shared" ca="1" si="1204"/>
        <v>0.27748520493747331</v>
      </c>
      <c r="NI239" s="7">
        <f t="shared" ca="1" si="1205"/>
        <v>1</v>
      </c>
      <c r="NJ239" s="7" t="str">
        <f t="shared" ca="1" si="1206"/>
        <v>3</v>
      </c>
      <c r="NK239" s="7" t="str">
        <f ca="1">IFERROR(IF(NK238+NJ239&gt;NL$4,NK238,NK238+NJ239),"")</f>
        <v/>
      </c>
      <c r="NL239" s="7">
        <f t="shared" ca="1" si="1262"/>
        <v>0</v>
      </c>
      <c r="NM239" s="7">
        <f t="shared" ca="1" si="1207"/>
        <v>0.17380586267561915</v>
      </c>
      <c r="NN239" s="7">
        <f t="shared" ca="1" si="1208"/>
        <v>0.51850182963207314</v>
      </c>
      <c r="NO239" s="7">
        <f t="shared" ca="1" si="1209"/>
        <v>1</v>
      </c>
      <c r="NP239" s="7" t="str">
        <f t="shared" ca="1" si="1210"/>
        <v>3</v>
      </c>
      <c r="NQ239" s="7" t="str">
        <f ca="1">IFERROR(IF(NQ238+NP239&gt;NR$4,NQ238,NQ238+NP239),"")</f>
        <v/>
      </c>
      <c r="NR239" s="7">
        <f t="shared" ca="1" si="1263"/>
        <v>0</v>
      </c>
      <c r="NT239">
        <v>241</v>
      </c>
      <c r="NU239" s="7" t="s">
        <v>19</v>
      </c>
      <c r="NV239" s="7" t="str">
        <f t="shared" ca="1" si="967"/>
        <v/>
      </c>
      <c r="NW239" s="7" t="str">
        <f t="shared" ca="1" si="961"/>
        <v/>
      </c>
      <c r="NX239" t="str">
        <f ca="1">IFERROR(VLOOKUP(NT239,$K$3:$AK$568,8,FALSE),"")</f>
        <v/>
      </c>
      <c r="NY239" t="str">
        <f ca="1">IFERROR(VLOOKUP(NT239,$K$3:$AK$568,9,FALSE),"")</f>
        <v/>
      </c>
      <c r="NZ239" s="7" t="str">
        <f ca="1">IFERROR(VLOOKUP(NT239,$K$3:$AK$568,27,FALSE),"")</f>
        <v/>
      </c>
      <c r="OB239">
        <v>241</v>
      </c>
      <c r="OC239" s="7" t="s">
        <v>19</v>
      </c>
      <c r="OD239" t="e">
        <f t="shared" ca="1" si="968"/>
        <v>#N/A</v>
      </c>
      <c r="OE239" s="7" t="str">
        <f t="shared" ca="1" si="969"/>
        <v/>
      </c>
      <c r="OF239" s="7" t="str">
        <f t="shared" ca="1" si="970"/>
        <v/>
      </c>
      <c r="OG239" t="str">
        <f t="shared" ca="1" si="971"/>
        <v/>
      </c>
      <c r="OI239">
        <v>241</v>
      </c>
      <c r="OJ239" s="7" t="s">
        <v>19</v>
      </c>
      <c r="OK239" s="7" t="str">
        <f t="shared" ca="1" si="972"/>
        <v/>
      </c>
      <c r="OL239" s="7" t="str">
        <f t="shared" ca="1" si="973"/>
        <v/>
      </c>
      <c r="OM239" t="str">
        <f ca="1">IFERROR(VLOOKUP(OI239,$L$3:$AK$568,7,FALSE),"")</f>
        <v/>
      </c>
      <c r="ON239" t="str">
        <f ca="1">IFERROR(VLOOKUP(OI239,$L$3:$AK$568,8,FALSE),"")</f>
        <v/>
      </c>
      <c r="OO239" s="7" t="str">
        <f ca="1">IFERROR(VLOOKUP(OI239,$L$3:$AK$568,26,FALSE),"")</f>
        <v/>
      </c>
      <c r="OQ239">
        <v>241</v>
      </c>
      <c r="OR239" s="7" t="s">
        <v>19</v>
      </c>
      <c r="OS239" t="e">
        <f t="shared" ca="1" si="974"/>
        <v>#N/A</v>
      </c>
      <c r="OT239" s="7" t="str">
        <f t="shared" ca="1" si="975"/>
        <v/>
      </c>
      <c r="OU239" s="7" t="str">
        <f t="shared" ca="1" si="976"/>
        <v/>
      </c>
      <c r="OV239" t="str">
        <f t="shared" ca="1" si="977"/>
        <v/>
      </c>
      <c r="OX239">
        <v>241</v>
      </c>
      <c r="OY239" s="7" t="s">
        <v>19</v>
      </c>
      <c r="OZ239" s="7" t="str">
        <f t="shared" ca="1" si="978"/>
        <v/>
      </c>
      <c r="PA239" s="7" t="str">
        <f t="shared" ca="1" si="979"/>
        <v/>
      </c>
      <c r="PB239" t="str">
        <f ca="1">IFERROR(VLOOKUP(OX239,$M$3:$AK$568,6,FALSE),"")</f>
        <v/>
      </c>
      <c r="PC239" t="str">
        <f ca="1">IFERROR(VLOOKUP(OX239,$M$3:$AK$568,7,FALSE),"")</f>
        <v/>
      </c>
      <c r="PD239" s="7" t="str">
        <f ca="1">IFERROR(VLOOKUP(OX239,$M$3:$AK$568,25,FALSE),"")</f>
        <v/>
      </c>
      <c r="PF239">
        <v>241</v>
      </c>
      <c r="PG239" s="7" t="s">
        <v>19</v>
      </c>
      <c r="PH239" t="e">
        <f t="shared" ca="1" si="980"/>
        <v>#N/A</v>
      </c>
      <c r="PI239" s="7" t="str">
        <f t="shared" ca="1" si="981"/>
        <v/>
      </c>
      <c r="PJ239" s="7" t="str">
        <f t="shared" ca="1" si="982"/>
        <v/>
      </c>
      <c r="PK239" t="str">
        <f t="shared" ca="1" si="983"/>
        <v/>
      </c>
      <c r="PM239">
        <v>241</v>
      </c>
      <c r="PN239" s="7" t="s">
        <v>19</v>
      </c>
      <c r="PO239" s="202" t="str">
        <f t="shared" ca="1" si="984"/>
        <v/>
      </c>
      <c r="PP239" s="7" t="str">
        <f t="shared" ca="1" si="985"/>
        <v/>
      </c>
      <c r="PQ239" t="str">
        <f ca="1">IFERROR(VLOOKUP(PM239,$G$325:$R$409,12,FALSE),"")</f>
        <v/>
      </c>
      <c r="PR239" t="e">
        <f ca="1">VLOOKUP(PM239,$G$324:$Q$409,11,FALSE)</f>
        <v>#N/A</v>
      </c>
      <c r="PS239" s="7" t="str">
        <f ca="1">VLOOKUP(PQ239,$R$325:$Y$409,8,FALSE)</f>
        <v>- -</v>
      </c>
      <c r="PT239" s="7">
        <f ca="1">ReSt</f>
        <v>-4</v>
      </c>
      <c r="PU239" s="7" t="e">
        <f t="shared" ca="1" si="986"/>
        <v>#N/A</v>
      </c>
      <c r="PV239" s="7" t="e">
        <f t="shared" ca="1" si="987"/>
        <v>#N/A</v>
      </c>
      <c r="PW239" s="7" t="str">
        <f ca="1">VLOOKUP(PQ239,$R$325:$AK$409,8,FALSE)</f>
        <v>- -</v>
      </c>
      <c r="PX239" s="7"/>
      <c r="PY239">
        <v>241</v>
      </c>
      <c r="PZ239" s="7" t="s">
        <v>19</v>
      </c>
      <c r="QA239" t="str">
        <f t="shared" ca="1" si="988"/>
        <v/>
      </c>
      <c r="QB239" s="7" t="str">
        <f t="shared" ca="1" si="989"/>
        <v/>
      </c>
      <c r="QC239" s="7" t="str">
        <f t="shared" ca="1" si="990"/>
        <v/>
      </c>
      <c r="QD239" t="str">
        <f t="shared" ca="1" si="991"/>
        <v/>
      </c>
      <c r="QF239">
        <v>241</v>
      </c>
      <c r="QG239" s="7" t="s">
        <v>19</v>
      </c>
      <c r="QH239" s="7" t="str">
        <f t="shared" ca="1" si="992"/>
        <v/>
      </c>
      <c r="QI239" s="7" t="e">
        <f t="shared" ca="1" si="993"/>
        <v>#VALUE!</v>
      </c>
      <c r="QJ239" t="e">
        <f t="shared" ca="1" si="994"/>
        <v>#N/A</v>
      </c>
      <c r="QK239" s="7" t="e">
        <f t="shared" ca="1" si="995"/>
        <v>#N/A</v>
      </c>
      <c r="QM239">
        <v>241</v>
      </c>
      <c r="QN239" s="7" t="s">
        <v>19</v>
      </c>
      <c r="QO239" t="str">
        <f t="shared" ca="1" si="996"/>
        <v/>
      </c>
      <c r="QP239" s="7" t="str">
        <f t="shared" ca="1" si="997"/>
        <v/>
      </c>
      <c r="QQ239" t="str">
        <f t="shared" ca="1" si="998"/>
        <v/>
      </c>
    </row>
    <row r="240" spans="1:459" x14ac:dyDescent="0.25">
      <c r="A240" s="240" t="str">
        <f>IF('Character Sheet'!$B$4="Creature","N","Y")</f>
        <v>Y</v>
      </c>
      <c r="C240" s="75"/>
      <c r="D240" s="76"/>
      <c r="F240" s="75"/>
      <c r="G240" s="76"/>
      <c r="I240" s="75"/>
      <c r="J240" s="85"/>
      <c r="K240" s="85">
        <f t="shared" ca="1" si="962"/>
        <v>7</v>
      </c>
      <c r="L240" s="85">
        <f t="shared" ca="1" si="1265"/>
        <v>2</v>
      </c>
      <c r="M240" s="70">
        <f t="shared" ca="1" si="1270"/>
        <v>10</v>
      </c>
      <c r="O240" s="222">
        <f t="shared" ca="1" si="963"/>
        <v>184</v>
      </c>
      <c r="Q240" s="7" t="s">
        <v>1746</v>
      </c>
      <c r="R240" s="9" t="s">
        <v>1499</v>
      </c>
      <c r="S240" s="9" t="s">
        <v>1990</v>
      </c>
      <c r="T240" s="61" t="str">
        <f>SUBSTITUTE(IFERROR(IFERROR(VLOOKUP(R240,'[1]Skill Statistics'!$A$3:$C$513,2,FALSE),VLOOKUP(Q240,'[1]Skill Statistics'!$A$3:$C$513,2,FALSE)),T239),"R*","ReSt")</f>
        <v>Me/Me</v>
      </c>
      <c r="U240" s="61" t="str">
        <f>IFERROR(IFERROR(VLOOKUP(R240,'[1]Skill Statistics'!$A$3:$C$513,3,FALSE),VLOOKUP(Q240,'[1]Skill Statistics'!$A$3:$C$513,3,FALSE)),U239)</f>
        <v>Re</v>
      </c>
      <c r="V240" s="61" t="str">
        <f>IF(ISNUMBER(SEARCH("Category",R240)),"- -",IFERROR(IFERROR(VLOOKUP(Q240,[1]Professions!$A$4:$AM$288,MATCH(Profession,[1]Professions!$A$1:$AM$1,0),FALSE),VLOOKUP(Q240,Calculations!$B$91:$I$95,8,FALSE)),"- -"))</f>
        <v>2 / 3</v>
      </c>
      <c r="W240" s="60">
        <f t="shared" ca="1" si="964"/>
        <v>0</v>
      </c>
      <c r="X240" s="7">
        <f ca="1">IFERROR(VLOOKUP(R240,$BS$6:$NR$519,MATCH(ActualLevel,$BS$3:$NR$3,0),FALSE),"- -")</f>
        <v>0</v>
      </c>
      <c r="Y240" s="7">
        <f t="shared" ca="1" si="1269"/>
        <v>0</v>
      </c>
      <c r="Z240" s="7">
        <f ca="1">IFERROR(VLOOKUP(Y240,Charts!$BQ$2:$BR$52,2,FALSE),"- -")</f>
        <v>-25</v>
      </c>
      <c r="AA240" s="7">
        <f t="shared" ca="1" si="1000"/>
        <v>3</v>
      </c>
      <c r="AB240" s="7">
        <f t="shared" ca="1" si="1266"/>
        <v>0</v>
      </c>
      <c r="AC240" s="7"/>
      <c r="AD240" s="7"/>
      <c r="AE240" s="7"/>
      <c r="AF240" s="7"/>
      <c r="AG240" s="7"/>
      <c r="AH240" s="43"/>
      <c r="AI240" s="7"/>
      <c r="AJ240" s="7"/>
      <c r="AK240" s="7">
        <f t="shared" ca="1" si="1001"/>
        <v>-22</v>
      </c>
      <c r="AL240" s="7"/>
      <c r="AM240" s="69">
        <f>IFERROR(VLOOKUP(R240,'[1]Skill Statistics'!$A$3:$AN$513,MATCH(Profession,'[1]Skill Statistics'!$A$2:$AN$2,0),FALSE),0)</f>
        <v>0</v>
      </c>
      <c r="AN240" s="85">
        <f>IFERROR(VLOOKUP(Q240,'[1]Skill Statistics'!$A$3:$BK$513,MATCH(Archetype,'[1]Skill Statistics'!$A$2:$BK$2,0),FALSE),0)</f>
        <v>0</v>
      </c>
      <c r="AO240" s="85">
        <f>IFERROR(VLOOKUP(Q240,'[1]Skill Statistics'!$A$3:$BB$513,MATCH(Race,'[1]Skill Statistics'!$A$2:$BB$2,0),FALSE),0)</f>
        <v>0</v>
      </c>
      <c r="AP240" s="85">
        <f t="shared" ca="1" si="965"/>
        <v>0.3</v>
      </c>
      <c r="AQ240" s="70"/>
      <c r="AS240" s="69">
        <f>IFERROR(VLOOKUP(Q240,'[1]Professional Skills'!$A$4:$AM$288,MATCH(Profession,'[1]Professional Skills'!$A$3:$AM$3,0),FALSE),"- -")</f>
        <v>0</v>
      </c>
      <c r="AT240" t="s">
        <v>1812</v>
      </c>
      <c r="AU240" s="7" t="str">
        <f t="shared" si="1268"/>
        <v/>
      </c>
      <c r="AV240" s="7">
        <f t="shared" ca="1" si="1267"/>
        <v>0</v>
      </c>
      <c r="AW240" t="str">
        <f t="shared" si="1004"/>
        <v/>
      </c>
      <c r="AX240" t="str">
        <f>IFERROR(_xlfn.RANK.EQ(AW240,$AW$5:$AW$568),"")</f>
        <v/>
      </c>
      <c r="AY240">
        <f t="shared" si="959"/>
        <v>0</v>
      </c>
      <c r="AZ240" s="70" t="str">
        <f t="shared" si="1002"/>
        <v/>
      </c>
      <c r="BB240" s="69">
        <f>IFERROR(IF(Q240="Language",VLOOKUP(R240,[1]Cultures!$B$4:$N$218,MATCH(Culture,[1]Cultures!$B$3:$N$3,0),FALSE),VLOOKUP(Q240,[1]Cultures!$B$4:$O$212,MATCH(Culture,[1]Cultures!$B$3:$O$3,0),FALSE)),"- -")</f>
        <v>0</v>
      </c>
      <c r="BC240" t="s">
        <v>1812</v>
      </c>
      <c r="BD240">
        <f t="shared" ca="1" si="1264"/>
        <v>0.48463689095215334</v>
      </c>
      <c r="BE240">
        <f t="shared" ca="1" si="1211"/>
        <v>0.78463689095215328</v>
      </c>
      <c r="BH240">
        <f t="shared" ca="1" si="1271"/>
        <v>3</v>
      </c>
      <c r="BI240" s="7">
        <f t="shared" ca="1" si="1003"/>
        <v>0</v>
      </c>
      <c r="BK240" s="7"/>
      <c r="BL240" s="70">
        <f t="shared" ca="1" si="960"/>
        <v>0</v>
      </c>
      <c r="BN240" s="69">
        <f>IFERROR(VLOOKUP(V240,Charts!$BT$2:$BV$14,3,FALSE),"- -")</f>
        <v>0.84615384615384615</v>
      </c>
      <c r="BO240" s="85">
        <f t="shared" ca="1" si="966"/>
        <v>1.7049343898245723</v>
      </c>
      <c r="BP240" s="70">
        <f t="shared" ca="1" si="1212"/>
        <v>184</v>
      </c>
      <c r="BR240" s="7">
        <v>239</v>
      </c>
      <c r="BS240" s="9" t="str">
        <f ca="1">VLOOKUP(BR240,$O$3:$R$568,4,FALSE)</f>
        <v>Counterfeiting Technology Engineering</v>
      </c>
      <c r="BT240" s="7" t="str">
        <f ca="1">VLOOKUP(BS240,$R$3:$V$568,5,FALSE)</f>
        <v>5 / 7</v>
      </c>
      <c r="BU240" s="7">
        <f ca="1">VLOOKUP(BT240,Charts!$BT$2:$BV$14,3,FALSE)</f>
        <v>0.46153846153846156</v>
      </c>
      <c r="BV240" s="7" t="str">
        <f t="shared" ca="1" si="1005"/>
        <v>5</v>
      </c>
      <c r="BW240" s="7" t="str">
        <f t="shared" ca="1" si="1006"/>
        <v>7</v>
      </c>
      <c r="BY240" s="7">
        <f t="shared" ca="1" si="1007"/>
        <v>0.54865964028538572</v>
      </c>
      <c r="BZ240" s="7">
        <f t="shared" ca="1" si="1008"/>
        <v>-8.7121178746924155E-2</v>
      </c>
      <c r="CA240" s="7">
        <f t="shared" ca="1" si="1009"/>
        <v>0</v>
      </c>
      <c r="CB240" s="7">
        <f t="shared" ca="1" si="1010"/>
        <v>0</v>
      </c>
      <c r="CC240" s="7" t="str">
        <f ca="1">IFERROR(IF(CC239+CB240&gt;CD$4,CC239,CC239+CB240),"")</f>
        <v/>
      </c>
      <c r="CD240" s="7">
        <f t="shared" ca="1" si="1213"/>
        <v>0</v>
      </c>
      <c r="CE240" s="7">
        <f t="shared" ca="1" si="1011"/>
        <v>0.79637268764664582</v>
      </c>
      <c r="CF240" s="7">
        <f t="shared" ca="1" si="1012"/>
        <v>-0.33483422610818425</v>
      </c>
      <c r="CG240" s="7">
        <f t="shared" ca="1" si="1013"/>
        <v>0</v>
      </c>
      <c r="CH240" s="7">
        <f t="shared" ca="1" si="1014"/>
        <v>0</v>
      </c>
      <c r="CI240" s="7" t="str">
        <f ca="1">IFERROR(IF(CI239+CH240&gt;CJ$4,CI239,CI239+CH240),"")</f>
        <v/>
      </c>
      <c r="CJ240" s="7">
        <f t="shared" ca="1" si="1214"/>
        <v>0</v>
      </c>
      <c r="CK240" s="7">
        <f t="shared" ca="1" si="1015"/>
        <v>0.45175325931200094</v>
      </c>
      <c r="CL240" s="7">
        <f t="shared" ca="1" si="1016"/>
        <v>9.7852022264606209E-3</v>
      </c>
      <c r="CM240" s="7">
        <f t="shared" ca="1" si="1017"/>
        <v>1</v>
      </c>
      <c r="CN240" s="7" t="str">
        <f t="shared" ca="1" si="1018"/>
        <v>5</v>
      </c>
      <c r="CO240" s="7" t="str">
        <f ca="1">IFERROR(IF(CO239+CN240&gt;CP$4,CO239,CO239+CN240),"")</f>
        <v/>
      </c>
      <c r="CP240" s="7">
        <f t="shared" ca="1" si="1215"/>
        <v>0</v>
      </c>
      <c r="CQ240" s="7">
        <f t="shared" ca="1" si="1019"/>
        <v>0.73485236552730304</v>
      </c>
      <c r="CR240" s="7">
        <f t="shared" ca="1" si="1020"/>
        <v>-0.27331390398884148</v>
      </c>
      <c r="CS240" s="7">
        <f t="shared" ca="1" si="1021"/>
        <v>0</v>
      </c>
      <c r="CT240" s="7">
        <f t="shared" ca="1" si="1022"/>
        <v>0</v>
      </c>
      <c r="CU240" s="7" t="str">
        <f ca="1">IFERROR(IF(CU239+CT240&gt;CV$4,CU239,CU239+CT240),"")</f>
        <v/>
      </c>
      <c r="CV240" s="7">
        <f t="shared" ca="1" si="1216"/>
        <v>0</v>
      </c>
      <c r="CW240" s="7">
        <f t="shared" ca="1" si="1023"/>
        <v>0.14921980733830842</v>
      </c>
      <c r="CX240" s="7">
        <f t="shared" ca="1" si="1024"/>
        <v>0.31231865420015315</v>
      </c>
      <c r="CY240" s="7">
        <f t="shared" ca="1" si="1025"/>
        <v>1</v>
      </c>
      <c r="CZ240" s="7" t="str">
        <f t="shared" ca="1" si="1026"/>
        <v>5</v>
      </c>
      <c r="DA240" s="7" t="str">
        <f ca="1">IFERROR(IF(DA239+CZ240&gt;DB$4,DA239,DA239+CZ240),"")</f>
        <v/>
      </c>
      <c r="DB240" s="7">
        <f t="shared" ca="1" si="1217"/>
        <v>0</v>
      </c>
      <c r="DC240" s="7">
        <f t="shared" ca="1" si="1027"/>
        <v>0.30271902578581877</v>
      </c>
      <c r="DD240" s="7">
        <f t="shared" ca="1" si="1028"/>
        <v>0.15881943575264279</v>
      </c>
      <c r="DE240" s="7">
        <f t="shared" ca="1" si="1029"/>
        <v>1</v>
      </c>
      <c r="DF240" s="7" t="str">
        <f t="shared" ca="1" si="1030"/>
        <v>5</v>
      </c>
      <c r="DG240" s="7" t="str">
        <f ca="1">IFERROR(IF(DG239+DF240&gt;DH$4,DG239,DG239+DF240),"")</f>
        <v/>
      </c>
      <c r="DH240" s="7">
        <f t="shared" ca="1" si="1218"/>
        <v>0</v>
      </c>
      <c r="DI240" s="7">
        <f t="shared" ca="1" si="1031"/>
        <v>0.89995867713670297</v>
      </c>
      <c r="DJ240" s="7">
        <f t="shared" ca="1" si="1032"/>
        <v>-0.4384202155982414</v>
      </c>
      <c r="DK240" s="7">
        <f t="shared" ca="1" si="1033"/>
        <v>0</v>
      </c>
      <c r="DL240" s="7">
        <f t="shared" ca="1" si="1034"/>
        <v>0</v>
      </c>
      <c r="DM240" s="7" t="str">
        <f ca="1">IFERROR(IF(DM239+DL240&gt;DN$4,DM239,DM239+DL240),"")</f>
        <v/>
      </c>
      <c r="DN240" s="7">
        <f t="shared" ca="1" si="1219"/>
        <v>0</v>
      </c>
      <c r="DO240" s="7">
        <f t="shared" ca="1" si="1035"/>
        <v>0.77102179585204578</v>
      </c>
      <c r="DP240" s="7">
        <f t="shared" ca="1" si="1036"/>
        <v>-0.30948333431358421</v>
      </c>
      <c r="DQ240" s="7">
        <f t="shared" ca="1" si="1037"/>
        <v>0</v>
      </c>
      <c r="DR240" s="7">
        <f t="shared" ca="1" si="1038"/>
        <v>0</v>
      </c>
      <c r="DS240" s="7" t="str">
        <f ca="1">IFERROR(IF(DS239+DR240&gt;DT$4,DS239,DS239+DR240),"")</f>
        <v/>
      </c>
      <c r="DT240" s="7">
        <f t="shared" ca="1" si="1220"/>
        <v>0</v>
      </c>
      <c r="DU240" s="7">
        <f t="shared" ca="1" si="1039"/>
        <v>0.89588277117804094</v>
      </c>
      <c r="DV240" s="7">
        <f t="shared" ca="1" si="1040"/>
        <v>-0.43434430963957937</v>
      </c>
      <c r="DW240" s="7">
        <f t="shared" ca="1" si="1041"/>
        <v>0</v>
      </c>
      <c r="DX240" s="7">
        <f t="shared" ca="1" si="1042"/>
        <v>0</v>
      </c>
      <c r="DY240" s="7" t="str">
        <f ca="1">IFERROR(IF(DY239+DX240&gt;DZ$4,DY239,DY239+DX240),"")</f>
        <v/>
      </c>
      <c r="DZ240" s="7">
        <f t="shared" ca="1" si="1221"/>
        <v>0</v>
      </c>
      <c r="EA240" s="7">
        <f t="shared" ca="1" si="1043"/>
        <v>0.94018796095322554</v>
      </c>
      <c r="EB240" s="7">
        <f t="shared" ca="1" si="1044"/>
        <v>-0.47864949941476398</v>
      </c>
      <c r="EC240" s="7">
        <f t="shared" ca="1" si="1045"/>
        <v>0</v>
      </c>
      <c r="ED240" s="7">
        <f t="shared" ca="1" si="1046"/>
        <v>0</v>
      </c>
      <c r="EE240" s="7" t="str">
        <f ca="1">IFERROR(IF(EE239+ED240&gt;EF$4,EE239,EE239+ED240),"")</f>
        <v/>
      </c>
      <c r="EF240" s="7">
        <f t="shared" ca="1" si="1222"/>
        <v>0</v>
      </c>
      <c r="EG240" s="7">
        <f t="shared" ca="1" si="1047"/>
        <v>0.51151318643273336</v>
      </c>
      <c r="EH240" s="7">
        <f t="shared" ca="1" si="1048"/>
        <v>-4.9974724894271794E-2</v>
      </c>
      <c r="EI240" s="7">
        <f t="shared" ca="1" si="1049"/>
        <v>0</v>
      </c>
      <c r="EJ240" s="7">
        <f t="shared" ca="1" si="1050"/>
        <v>0</v>
      </c>
      <c r="EK240" s="7" t="str">
        <f ca="1">IFERROR(IF(EK239+EJ240&gt;EL$4,EK239,EK239+EJ240),"")</f>
        <v/>
      </c>
      <c r="EL240" s="7">
        <f t="shared" ca="1" si="1223"/>
        <v>0</v>
      </c>
      <c r="EM240" s="7">
        <f t="shared" ca="1" si="1051"/>
        <v>0.97090872589833299</v>
      </c>
      <c r="EN240" s="7">
        <f t="shared" ca="1" si="1052"/>
        <v>-0.50937026435987143</v>
      </c>
      <c r="EO240" s="7">
        <f t="shared" ca="1" si="1053"/>
        <v>0</v>
      </c>
      <c r="EP240" s="7">
        <f t="shared" ca="1" si="1054"/>
        <v>0</v>
      </c>
      <c r="EQ240" s="7" t="str">
        <f ca="1">IFERROR(IF(EQ239+EP240&gt;ER$4,EQ239,EQ239+EP240),"")</f>
        <v/>
      </c>
      <c r="ER240" s="7">
        <f t="shared" ca="1" si="1224"/>
        <v>0</v>
      </c>
      <c r="ES240" s="7">
        <f t="shared" ca="1" si="1055"/>
        <v>0.370609252697509</v>
      </c>
      <c r="ET240" s="7">
        <f t="shared" ca="1" si="1056"/>
        <v>9.0929208840952569E-2</v>
      </c>
      <c r="EU240" s="7">
        <f t="shared" ca="1" si="1057"/>
        <v>1</v>
      </c>
      <c r="EV240" s="7" t="str">
        <f t="shared" ca="1" si="1058"/>
        <v>5</v>
      </c>
      <c r="EW240" s="7" t="str">
        <f ca="1">IFERROR(IF(EW239+EV240&gt;EX$4,EW239,EW239+EV240),"")</f>
        <v/>
      </c>
      <c r="EX240" s="7">
        <f t="shared" ca="1" si="1225"/>
        <v>0</v>
      </c>
      <c r="EY240" s="7">
        <f t="shared" ca="1" si="1059"/>
        <v>1.838924551133081E-2</v>
      </c>
      <c r="EZ240" s="7">
        <f t="shared" ca="1" si="1060"/>
        <v>0.44314921602713075</v>
      </c>
      <c r="FA240" s="7">
        <f t="shared" ca="1" si="1061"/>
        <v>1</v>
      </c>
      <c r="FB240" s="7" t="str">
        <f t="shared" ca="1" si="1062"/>
        <v>5</v>
      </c>
      <c r="FC240" s="7" t="str">
        <f ca="1">IFERROR(IF(FC239+FB240&gt;FD$4,FC239,FC239+FB240),"")</f>
        <v/>
      </c>
      <c r="FD240" s="7">
        <f t="shared" ca="1" si="1226"/>
        <v>0</v>
      </c>
      <c r="FE240" s="7">
        <f t="shared" ca="1" si="1063"/>
        <v>0.1707419124674926</v>
      </c>
      <c r="FF240" s="7">
        <f t="shared" ca="1" si="1064"/>
        <v>0.29079654907096897</v>
      </c>
      <c r="FG240" s="7">
        <f t="shared" ca="1" si="1065"/>
        <v>1</v>
      </c>
      <c r="FH240" s="7" t="str">
        <f t="shared" ca="1" si="1066"/>
        <v>5</v>
      </c>
      <c r="FI240" s="7" t="str">
        <f ca="1">IFERROR(IF(FI239+FH240&gt;FJ$4,FI239,FI239+FH240),"")</f>
        <v/>
      </c>
      <c r="FJ240" s="7">
        <f t="shared" ca="1" si="1227"/>
        <v>0</v>
      </c>
      <c r="FK240" s="7">
        <f t="shared" ca="1" si="1067"/>
        <v>0.11364182148058688</v>
      </c>
      <c r="FL240" s="7">
        <f t="shared" ca="1" si="1068"/>
        <v>0.34789664005787468</v>
      </c>
      <c r="FM240" s="7">
        <f t="shared" ca="1" si="1069"/>
        <v>1</v>
      </c>
      <c r="FN240" s="7" t="str">
        <f t="shared" ca="1" si="1070"/>
        <v>5</v>
      </c>
      <c r="FO240" s="7" t="str">
        <f ca="1">IFERROR(IF(FO239+FN240&gt;FP$4,FO239,FO239+FN240),"")</f>
        <v/>
      </c>
      <c r="FP240" s="7">
        <f t="shared" ca="1" si="1228"/>
        <v>0</v>
      </c>
      <c r="FQ240" s="7">
        <f t="shared" ca="1" si="1071"/>
        <v>0.67956915377122196</v>
      </c>
      <c r="FR240" s="7">
        <f t="shared" ca="1" si="1072"/>
        <v>-0.21803069223276039</v>
      </c>
      <c r="FS240" s="7">
        <f t="shared" ca="1" si="1073"/>
        <v>0</v>
      </c>
      <c r="FT240" s="7">
        <f t="shared" ca="1" si="1074"/>
        <v>0</v>
      </c>
      <c r="FU240" s="7" t="str">
        <f ca="1">IFERROR(IF(FU239+FT240&gt;FV$4,FU239,FU239+FT240),"")</f>
        <v/>
      </c>
      <c r="FV240" s="7">
        <f t="shared" ca="1" si="1229"/>
        <v>0</v>
      </c>
      <c r="FW240" s="7">
        <f t="shared" ca="1" si="1075"/>
        <v>0.32446898674315749</v>
      </c>
      <c r="FX240" s="7">
        <f t="shared" ca="1" si="1076"/>
        <v>0.13706947479530407</v>
      </c>
      <c r="FY240" s="7">
        <f t="shared" ca="1" si="1077"/>
        <v>1</v>
      </c>
      <c r="FZ240" s="7" t="str">
        <f t="shared" ca="1" si="1078"/>
        <v>5</v>
      </c>
      <c r="GA240" s="7" t="str">
        <f ca="1">IFERROR(IF(GA239+FZ240&gt;GB$4,GA239,GA239+FZ240),"")</f>
        <v/>
      </c>
      <c r="GB240" s="7">
        <f t="shared" ca="1" si="1230"/>
        <v>0</v>
      </c>
      <c r="GC240" s="7">
        <f t="shared" ca="1" si="1079"/>
        <v>1.4593632759718811E-2</v>
      </c>
      <c r="GD240" s="7">
        <f t="shared" ca="1" si="1080"/>
        <v>0.44694482877874275</v>
      </c>
      <c r="GE240" s="7">
        <f t="shared" ca="1" si="1081"/>
        <v>1</v>
      </c>
      <c r="GF240" s="7" t="str">
        <f t="shared" ca="1" si="1082"/>
        <v>5</v>
      </c>
      <c r="GG240" s="7" t="str">
        <f ca="1">IFERROR(IF(GG239+GF240&gt;GH$4,GG239,GG239+GF240),"")</f>
        <v/>
      </c>
      <c r="GH240" s="7">
        <f t="shared" ca="1" si="1231"/>
        <v>0</v>
      </c>
      <c r="GI240" s="7">
        <f t="shared" ca="1" si="1083"/>
        <v>0.43352986377439384</v>
      </c>
      <c r="GJ240" s="7">
        <f t="shared" ca="1" si="1084"/>
        <v>2.8008597764067722E-2</v>
      </c>
      <c r="GK240" s="7">
        <f t="shared" ca="1" si="1085"/>
        <v>1</v>
      </c>
      <c r="GL240" s="7" t="str">
        <f t="shared" ca="1" si="1086"/>
        <v>5</v>
      </c>
      <c r="GM240" s="7" t="str">
        <f ca="1">IFERROR(IF(GM239+GL240&gt;GN$4,GM239,GM239+GL240),"")</f>
        <v/>
      </c>
      <c r="GN240" s="7">
        <f t="shared" ca="1" si="1232"/>
        <v>0</v>
      </c>
      <c r="GO240" s="7">
        <f t="shared" ca="1" si="1087"/>
        <v>8.3448548272416545E-2</v>
      </c>
      <c r="GP240" s="7">
        <f t="shared" ca="1" si="1088"/>
        <v>0.37808991326604502</v>
      </c>
      <c r="GQ240" s="7">
        <f t="shared" ca="1" si="1089"/>
        <v>1</v>
      </c>
      <c r="GR240" s="7" t="str">
        <f t="shared" ca="1" si="1090"/>
        <v>5</v>
      </c>
      <c r="GS240" s="7" t="str">
        <f ca="1">IFERROR(IF(GS239+GR240&gt;GT$4,GS239,GS239+GR240),"")</f>
        <v/>
      </c>
      <c r="GT240" s="7">
        <f t="shared" ca="1" si="1233"/>
        <v>0</v>
      </c>
      <c r="GU240" s="7">
        <f t="shared" ca="1" si="1091"/>
        <v>0.2508920934709814</v>
      </c>
      <c r="GV240" s="7">
        <f t="shared" ca="1" si="1092"/>
        <v>0.21064636806748016</v>
      </c>
      <c r="GW240" s="7">
        <f t="shared" ca="1" si="1093"/>
        <v>1</v>
      </c>
      <c r="GX240" s="7" t="str">
        <f t="shared" ca="1" si="1094"/>
        <v>5</v>
      </c>
      <c r="GY240" s="7" t="str">
        <f ca="1">IFERROR(IF(GY239+GX240&gt;GZ$4,GY239,GY239+GX240),"")</f>
        <v/>
      </c>
      <c r="GZ240" s="7">
        <f t="shared" ca="1" si="1234"/>
        <v>0</v>
      </c>
      <c r="HA240" s="7">
        <f t="shared" ca="1" si="1095"/>
        <v>0.48422299628414966</v>
      </c>
      <c r="HB240" s="7">
        <f t="shared" ca="1" si="1096"/>
        <v>-2.2684534745688101E-2</v>
      </c>
      <c r="HC240" s="7">
        <f t="shared" ca="1" si="1097"/>
        <v>0</v>
      </c>
      <c r="HD240" s="7">
        <f t="shared" ca="1" si="1098"/>
        <v>0</v>
      </c>
      <c r="HE240" s="7" t="str">
        <f ca="1">IFERROR(IF(HE239+HD240&gt;HF$4,HE239,HE239+HD240),"")</f>
        <v/>
      </c>
      <c r="HF240" s="7">
        <f t="shared" ca="1" si="1235"/>
        <v>0</v>
      </c>
      <c r="HG240" s="7">
        <f t="shared" ca="1" si="1099"/>
        <v>5.8925276975851593E-2</v>
      </c>
      <c r="HH240" s="7">
        <f t="shared" ca="1" si="1100"/>
        <v>0.40261318456260997</v>
      </c>
      <c r="HI240" s="7">
        <f t="shared" ca="1" si="1101"/>
        <v>1</v>
      </c>
      <c r="HJ240" s="7" t="str">
        <f t="shared" ca="1" si="1102"/>
        <v>5</v>
      </c>
      <c r="HK240" s="7" t="str">
        <f ca="1">IFERROR(IF(HK239+HJ240&gt;HL$4,HK239,HK239+HJ240),"")</f>
        <v/>
      </c>
      <c r="HL240" s="7">
        <f t="shared" ca="1" si="1236"/>
        <v>0</v>
      </c>
      <c r="HM240" s="7">
        <f t="shared" ca="1" si="1103"/>
        <v>0.99527795405780395</v>
      </c>
      <c r="HN240" s="7">
        <f t="shared" ca="1" si="1104"/>
        <v>-0.53373949251934238</v>
      </c>
      <c r="HO240" s="7">
        <f t="shared" ca="1" si="1105"/>
        <v>0</v>
      </c>
      <c r="HP240" s="7">
        <f t="shared" ca="1" si="1106"/>
        <v>0</v>
      </c>
      <c r="HQ240" s="7" t="str">
        <f ca="1">IFERROR(IF(HQ239+HP240&gt;HR$4,HQ239,HQ239+HP240),"")</f>
        <v/>
      </c>
      <c r="HR240" s="7">
        <f t="shared" ca="1" si="1237"/>
        <v>0</v>
      </c>
      <c r="HS240" s="7">
        <f t="shared" ca="1" si="1107"/>
        <v>0.94220584886817282</v>
      </c>
      <c r="HT240" s="7">
        <f t="shared" ca="1" si="1108"/>
        <v>-0.48066738732971126</v>
      </c>
      <c r="HU240" s="7">
        <f t="shared" ca="1" si="1109"/>
        <v>0</v>
      </c>
      <c r="HV240" s="7">
        <f t="shared" ca="1" si="1110"/>
        <v>0</v>
      </c>
      <c r="HW240" s="7" t="str">
        <f ca="1">IFERROR(IF(HW239+HV240&gt;HX$4,HW239,HW239+HV240),"")</f>
        <v/>
      </c>
      <c r="HX240" s="7">
        <f t="shared" ca="1" si="1238"/>
        <v>0</v>
      </c>
      <c r="HY240" s="7">
        <f t="shared" ca="1" si="1111"/>
        <v>0.79745331428811095</v>
      </c>
      <c r="HZ240" s="7">
        <f t="shared" ca="1" si="1112"/>
        <v>-0.33591485274964938</v>
      </c>
      <c r="IA240" s="7">
        <f t="shared" ca="1" si="1113"/>
        <v>0</v>
      </c>
      <c r="IB240" s="7">
        <f t="shared" ca="1" si="1114"/>
        <v>0</v>
      </c>
      <c r="IC240" s="7" t="str">
        <f ca="1">IFERROR(IF(IC239+IB240&gt;ID$4,IC239,IC239+IB240),"")</f>
        <v/>
      </c>
      <c r="ID240" s="7">
        <f t="shared" ca="1" si="1239"/>
        <v>0</v>
      </c>
      <c r="IE240" s="7">
        <f t="shared" ca="1" si="1115"/>
        <v>0.28899266367893361</v>
      </c>
      <c r="IF240" s="7">
        <f t="shared" ca="1" si="1116"/>
        <v>0.17254579785952795</v>
      </c>
      <c r="IG240" s="7">
        <f t="shared" ca="1" si="1117"/>
        <v>1</v>
      </c>
      <c r="IH240" s="7" t="str">
        <f t="shared" ca="1" si="1118"/>
        <v>5</v>
      </c>
      <c r="II240" s="7" t="str">
        <f ca="1">IFERROR(IF(II239+IH240&gt;IJ$4,II239,II239+IH240),"")</f>
        <v/>
      </c>
      <c r="IJ240" s="7">
        <f t="shared" ca="1" si="1240"/>
        <v>0</v>
      </c>
      <c r="IK240" s="7">
        <f t="shared" ca="1" si="1119"/>
        <v>0.34447572084426026</v>
      </c>
      <c r="IL240" s="7">
        <f t="shared" ca="1" si="1120"/>
        <v>0.11706274069420131</v>
      </c>
      <c r="IM240" s="7">
        <f t="shared" ca="1" si="1121"/>
        <v>1</v>
      </c>
      <c r="IN240" s="7" t="str">
        <f t="shared" ca="1" si="1122"/>
        <v>5</v>
      </c>
      <c r="IO240" s="7" t="str">
        <f ca="1">IFERROR(IF(IO239+IN240&gt;IP$4,IO239,IO239+IN240),"")</f>
        <v/>
      </c>
      <c r="IP240" s="7">
        <f t="shared" ca="1" si="1241"/>
        <v>0</v>
      </c>
      <c r="IQ240" s="7">
        <f t="shared" ca="1" si="1123"/>
        <v>0.77517314552475503</v>
      </c>
      <c r="IR240" s="7">
        <f t="shared" ca="1" si="1124"/>
        <v>-0.31363468398629346</v>
      </c>
      <c r="IS240" s="7">
        <f t="shared" ca="1" si="1125"/>
        <v>0</v>
      </c>
      <c r="IT240" s="7">
        <f t="shared" ca="1" si="1126"/>
        <v>0</v>
      </c>
      <c r="IU240" s="7" t="str">
        <f ca="1">IFERROR(IF(IU239+IT240&gt;IV$4,IU239,IU239+IT240),"")</f>
        <v/>
      </c>
      <c r="IV240" s="7">
        <f t="shared" ca="1" si="1242"/>
        <v>0</v>
      </c>
      <c r="IW240" s="7">
        <f t="shared" ca="1" si="1127"/>
        <v>0.94353623466397596</v>
      </c>
      <c r="IX240" s="7">
        <f t="shared" ca="1" si="1128"/>
        <v>-0.48199777312551439</v>
      </c>
      <c r="IY240" s="7">
        <f t="shared" ca="1" si="1129"/>
        <v>0</v>
      </c>
      <c r="IZ240" s="7">
        <f t="shared" ca="1" si="1130"/>
        <v>0</v>
      </c>
      <c r="JA240" s="7" t="str">
        <f ca="1">IFERROR(IF(JA239+IZ240&gt;JB$4,JA239,JA239+IZ240),"")</f>
        <v/>
      </c>
      <c r="JB240" s="7">
        <f t="shared" ca="1" si="1243"/>
        <v>0</v>
      </c>
      <c r="JC240" s="7">
        <f t="shared" ca="1" si="1131"/>
        <v>0.39189544199387927</v>
      </c>
      <c r="JD240" s="7">
        <f t="shared" ca="1" si="1132"/>
        <v>6.9643019544582296E-2</v>
      </c>
      <c r="JE240" s="7">
        <f t="shared" ca="1" si="1133"/>
        <v>1</v>
      </c>
      <c r="JF240" s="7" t="str">
        <f t="shared" ca="1" si="1134"/>
        <v>5</v>
      </c>
      <c r="JG240" s="7" t="str">
        <f ca="1">IFERROR(IF(JG239+JF240&gt;JH$4,JG239,JG239+JF240),"")</f>
        <v/>
      </c>
      <c r="JH240" s="7">
        <f t="shared" ca="1" si="1244"/>
        <v>0</v>
      </c>
      <c r="JI240" s="7">
        <f t="shared" ca="1" si="1135"/>
        <v>1.9652408882040229E-2</v>
      </c>
      <c r="JJ240" s="7">
        <f t="shared" ca="1" si="1136"/>
        <v>0.44188605265642134</v>
      </c>
      <c r="JK240" s="7">
        <f t="shared" ca="1" si="1137"/>
        <v>1</v>
      </c>
      <c r="JL240" s="7" t="str">
        <f t="shared" ca="1" si="1138"/>
        <v>5</v>
      </c>
      <c r="JM240" s="7" t="str">
        <f ca="1">IFERROR(IF(JM239+JL240&gt;JN$4,JM239,JM239+JL240),"")</f>
        <v/>
      </c>
      <c r="JN240" s="7">
        <f t="shared" ca="1" si="1245"/>
        <v>0</v>
      </c>
      <c r="JO240" s="7">
        <f t="shared" ca="1" si="1139"/>
        <v>2.2159767786454898E-2</v>
      </c>
      <c r="JP240" s="7">
        <f t="shared" ca="1" si="1140"/>
        <v>0.43937869375200667</v>
      </c>
      <c r="JQ240" s="7">
        <f t="shared" ca="1" si="1141"/>
        <v>1</v>
      </c>
      <c r="JR240" s="7" t="str">
        <f t="shared" ca="1" si="1142"/>
        <v>5</v>
      </c>
      <c r="JS240" s="7" t="str">
        <f ca="1">IFERROR(IF(JS239+JR240&gt;JT$4,JS239,JS239+JR240),"")</f>
        <v/>
      </c>
      <c r="JT240" s="7">
        <f t="shared" ca="1" si="1246"/>
        <v>0</v>
      </c>
      <c r="JU240" s="7">
        <f t="shared" ca="1" si="1143"/>
        <v>0.13536049968129116</v>
      </c>
      <c r="JV240" s="7">
        <f t="shared" ca="1" si="1144"/>
        <v>0.32617796185717041</v>
      </c>
      <c r="JW240" s="7">
        <f t="shared" ca="1" si="1145"/>
        <v>1</v>
      </c>
      <c r="JX240" s="7" t="str">
        <f t="shared" ca="1" si="1146"/>
        <v>5</v>
      </c>
      <c r="JY240" s="7" t="str">
        <f ca="1">IFERROR(IF(JY239+JX240&gt;JZ$4,JY239,JY239+JX240),"")</f>
        <v/>
      </c>
      <c r="JZ240" s="7">
        <f t="shared" ca="1" si="1247"/>
        <v>0</v>
      </c>
      <c r="KA240" s="7">
        <f t="shared" ca="1" si="1147"/>
        <v>0.56787793201230463</v>
      </c>
      <c r="KB240" s="7">
        <f t="shared" ca="1" si="1148"/>
        <v>-0.10633947047384307</v>
      </c>
      <c r="KC240" s="7">
        <f t="shared" ca="1" si="1149"/>
        <v>0</v>
      </c>
      <c r="KD240" s="7">
        <f t="shared" ca="1" si="1150"/>
        <v>0</v>
      </c>
      <c r="KE240" s="7" t="str">
        <f ca="1">IFERROR(IF(KE239+KD240&gt;KF$4,KE239,KE239+KD240),"")</f>
        <v/>
      </c>
      <c r="KF240" s="7">
        <f t="shared" ca="1" si="1248"/>
        <v>0</v>
      </c>
      <c r="KG240" s="7">
        <f t="shared" ca="1" si="1151"/>
        <v>0.92764107101702142</v>
      </c>
      <c r="KH240" s="7">
        <f t="shared" ca="1" si="1152"/>
        <v>-0.46610260947855986</v>
      </c>
      <c r="KI240" s="7">
        <f t="shared" ca="1" si="1153"/>
        <v>0</v>
      </c>
      <c r="KJ240" s="7">
        <f t="shared" ca="1" si="1154"/>
        <v>0</v>
      </c>
      <c r="KK240" s="7" t="str">
        <f ca="1">IFERROR(IF(KK239+KJ240&gt;KL$4,KK239,KK239+KJ240),"")</f>
        <v/>
      </c>
      <c r="KL240" s="7">
        <f t="shared" ca="1" si="1249"/>
        <v>0</v>
      </c>
      <c r="KM240" s="7">
        <f t="shared" ca="1" si="1155"/>
        <v>0.5809589819929174</v>
      </c>
      <c r="KN240" s="7">
        <f t="shared" ca="1" si="1156"/>
        <v>-0.11942052045445584</v>
      </c>
      <c r="KO240" s="7">
        <f t="shared" ca="1" si="1157"/>
        <v>0</v>
      </c>
      <c r="KP240" s="7">
        <f t="shared" ca="1" si="1158"/>
        <v>0</v>
      </c>
      <c r="KQ240" s="7" t="str">
        <f ca="1">IFERROR(IF(KQ239+KP240&gt;KR$4,KQ239,KQ239+KP240),"")</f>
        <v/>
      </c>
      <c r="KR240" s="7">
        <f t="shared" ca="1" si="1250"/>
        <v>0</v>
      </c>
      <c r="KS240" s="7">
        <f t="shared" ca="1" si="1159"/>
        <v>0.3181673904701402</v>
      </c>
      <c r="KT240" s="7">
        <f t="shared" ca="1" si="1160"/>
        <v>0.14337107106832137</v>
      </c>
      <c r="KU240" s="7">
        <f t="shared" ca="1" si="1161"/>
        <v>1</v>
      </c>
      <c r="KV240" s="7" t="str">
        <f t="shared" ca="1" si="1162"/>
        <v>5</v>
      </c>
      <c r="KW240" s="7" t="str">
        <f ca="1">IFERROR(IF(KW239+KV240&gt;KX$4,KW239,KW239+KV240),"")</f>
        <v/>
      </c>
      <c r="KX240" s="7">
        <f t="shared" ca="1" si="1251"/>
        <v>0</v>
      </c>
      <c r="KY240" s="7">
        <f t="shared" ca="1" si="1163"/>
        <v>0.90643109512469799</v>
      </c>
      <c r="KZ240" s="7">
        <f t="shared" ca="1" si="1164"/>
        <v>-0.44489263358623643</v>
      </c>
      <c r="LA240" s="7">
        <f t="shared" ca="1" si="1165"/>
        <v>0</v>
      </c>
      <c r="LB240" s="7">
        <f t="shared" ca="1" si="1166"/>
        <v>0</v>
      </c>
      <c r="LC240" s="7" t="str">
        <f ca="1">IFERROR(IF(LC239+LB240&gt;LD$4,LC239,LC239+LB240),"")</f>
        <v/>
      </c>
      <c r="LD240" s="7">
        <f t="shared" ca="1" si="1252"/>
        <v>0</v>
      </c>
      <c r="LE240" s="7">
        <f t="shared" ca="1" si="1167"/>
        <v>0.25368856171103515</v>
      </c>
      <c r="LF240" s="7">
        <f t="shared" ca="1" si="1168"/>
        <v>0.20784989982742641</v>
      </c>
      <c r="LG240" s="7">
        <f t="shared" ca="1" si="1169"/>
        <v>1</v>
      </c>
      <c r="LH240" s="7" t="str">
        <f t="shared" ca="1" si="1170"/>
        <v>5</v>
      </c>
      <c r="LI240" s="7" t="str">
        <f ca="1">IFERROR(IF(LI239+LH240&gt;LJ$4,LI239,LI239+LH240),"")</f>
        <v/>
      </c>
      <c r="LJ240" s="7">
        <f t="shared" ca="1" si="1253"/>
        <v>0</v>
      </c>
      <c r="LK240" s="7">
        <f t="shared" ca="1" si="1171"/>
        <v>0.4559965057030505</v>
      </c>
      <c r="LL240" s="7">
        <f t="shared" ca="1" si="1172"/>
        <v>5.541955835411061E-3</v>
      </c>
      <c r="LM240" s="7">
        <f t="shared" ca="1" si="1173"/>
        <v>1</v>
      </c>
      <c r="LN240" s="7" t="str">
        <f t="shared" ca="1" si="1174"/>
        <v>5</v>
      </c>
      <c r="LO240" s="7" t="str">
        <f ca="1">IFERROR(IF(LO239+LN240&gt;LP$4,LO239,LO239+LN240),"")</f>
        <v/>
      </c>
      <c r="LP240" s="7">
        <f t="shared" ca="1" si="1254"/>
        <v>0</v>
      </c>
      <c r="LQ240" s="7">
        <f t="shared" ca="1" si="1175"/>
        <v>0.22212819680633777</v>
      </c>
      <c r="LR240" s="7">
        <f t="shared" ca="1" si="1176"/>
        <v>0.23941026473212379</v>
      </c>
      <c r="LS240" s="7">
        <f t="shared" ca="1" si="1177"/>
        <v>1</v>
      </c>
      <c r="LT240" s="7" t="str">
        <f t="shared" ca="1" si="1178"/>
        <v>5</v>
      </c>
      <c r="LU240" s="7" t="str">
        <f ca="1">IFERROR(IF(LU239+LT240&gt;LV$4,LU239,LU239+LT240),"")</f>
        <v/>
      </c>
      <c r="LV240" s="7">
        <f t="shared" ca="1" si="1255"/>
        <v>0</v>
      </c>
      <c r="LW240" s="7">
        <f t="shared" ca="1" si="1179"/>
        <v>0.42552768121350926</v>
      </c>
      <c r="LX240" s="7">
        <f t="shared" ca="1" si="1180"/>
        <v>3.6010780324952307E-2</v>
      </c>
      <c r="LY240" s="7">
        <f t="shared" ca="1" si="1181"/>
        <v>1</v>
      </c>
      <c r="LZ240" s="7" t="str">
        <f t="shared" ca="1" si="1182"/>
        <v>5</v>
      </c>
      <c r="MA240" s="7" t="str">
        <f ca="1">IFERROR(IF(MA239+LZ240&gt;MB$4,MA239,MA239+LZ240),"")</f>
        <v/>
      </c>
      <c r="MB240" s="7">
        <f t="shared" ca="1" si="1256"/>
        <v>0</v>
      </c>
      <c r="MC240" s="7">
        <f t="shared" ca="1" si="1183"/>
        <v>0.45724298497408034</v>
      </c>
      <c r="MD240" s="7">
        <f t="shared" ca="1" si="1184"/>
        <v>4.2954765643812287E-3</v>
      </c>
      <c r="ME240" s="7">
        <f t="shared" ca="1" si="1185"/>
        <v>1</v>
      </c>
      <c r="MF240" s="7" t="str">
        <f t="shared" ca="1" si="1186"/>
        <v>5</v>
      </c>
      <c r="MG240" s="7" t="str">
        <f ca="1">IFERROR(IF(MG239+MF240&gt;MH$4,MG239,MG239+MF240),"")</f>
        <v/>
      </c>
      <c r="MH240" s="7">
        <f t="shared" ca="1" si="1257"/>
        <v>0</v>
      </c>
      <c r="MI240" s="7">
        <f t="shared" ca="1" si="1187"/>
        <v>0.18301917899195375</v>
      </c>
      <c r="MJ240" s="7">
        <f t="shared" ca="1" si="1188"/>
        <v>0.27851928254650782</v>
      </c>
      <c r="MK240" s="7">
        <f t="shared" ca="1" si="1189"/>
        <v>1</v>
      </c>
      <c r="ML240" s="7" t="str">
        <f t="shared" ca="1" si="1190"/>
        <v>5</v>
      </c>
      <c r="MM240" s="7" t="str">
        <f ca="1">IFERROR(IF(MM239+ML240&gt;MN$4,MM239,MM239+ML240),"")</f>
        <v/>
      </c>
      <c r="MN240" s="7">
        <f t="shared" ca="1" si="1258"/>
        <v>0</v>
      </c>
      <c r="MO240" s="7">
        <f t="shared" ca="1" si="1191"/>
        <v>0.38967692379920849</v>
      </c>
      <c r="MP240" s="7">
        <f t="shared" ca="1" si="1192"/>
        <v>7.1861537739253079E-2</v>
      </c>
      <c r="MQ240" s="7">
        <f t="shared" ca="1" si="1193"/>
        <v>1</v>
      </c>
      <c r="MR240" s="7" t="str">
        <f t="shared" ca="1" si="1194"/>
        <v>5</v>
      </c>
      <c r="MS240" s="7" t="str">
        <f ca="1">IFERROR(IF(MS239+MR240&gt;MT$4,MS239,MS239+MR240),"")</f>
        <v/>
      </c>
      <c r="MT240" s="7">
        <f t="shared" ca="1" si="1259"/>
        <v>0</v>
      </c>
      <c r="MU240" s="7">
        <f t="shared" ca="1" si="1195"/>
        <v>0.81064882165537466</v>
      </c>
      <c r="MV240" s="7">
        <f t="shared" ca="1" si="1196"/>
        <v>-0.3491103601169131</v>
      </c>
      <c r="MW240" s="7">
        <f t="shared" ca="1" si="1197"/>
        <v>0</v>
      </c>
      <c r="MX240" s="7">
        <f t="shared" ca="1" si="1198"/>
        <v>0</v>
      </c>
      <c r="MY240" s="7" t="str">
        <f ca="1">IFERROR(IF(MY239+MX240&gt;MZ$4,MY239,MY239+MX240),"")</f>
        <v/>
      </c>
      <c r="MZ240" s="7">
        <f t="shared" ca="1" si="1260"/>
        <v>0</v>
      </c>
      <c r="NA240" s="7">
        <f t="shared" ca="1" si="1199"/>
        <v>0.43323871509182577</v>
      </c>
      <c r="NB240" s="7">
        <f t="shared" ca="1" si="1200"/>
        <v>2.8299746446635798E-2</v>
      </c>
      <c r="NC240" s="7">
        <f t="shared" ca="1" si="1201"/>
        <v>1</v>
      </c>
      <c r="ND240" s="7" t="str">
        <f t="shared" ca="1" si="1202"/>
        <v>5</v>
      </c>
      <c r="NE240" s="7" t="str">
        <f ca="1">IFERROR(IF(NE239+ND240&gt;NF$4,NE239,NE239+ND240),"")</f>
        <v/>
      </c>
      <c r="NF240" s="7">
        <f t="shared" ca="1" si="1261"/>
        <v>0</v>
      </c>
      <c r="NG240" s="7">
        <f t="shared" ca="1" si="1203"/>
        <v>0.93656753013331429</v>
      </c>
      <c r="NH240" s="7">
        <f t="shared" ca="1" si="1204"/>
        <v>-0.47502906859485272</v>
      </c>
      <c r="NI240" s="7">
        <f t="shared" ca="1" si="1205"/>
        <v>0</v>
      </c>
      <c r="NJ240" s="7">
        <f t="shared" ca="1" si="1206"/>
        <v>0</v>
      </c>
      <c r="NK240" s="7" t="str">
        <f ca="1">IFERROR(IF(NK239+NJ240&gt;NL$4,NK239,NK239+NJ240),"")</f>
        <v/>
      </c>
      <c r="NL240" s="7">
        <f t="shared" ca="1" si="1262"/>
        <v>0</v>
      </c>
      <c r="NM240" s="7">
        <f t="shared" ca="1" si="1207"/>
        <v>0.9722485174062474</v>
      </c>
      <c r="NN240" s="7">
        <f t="shared" ca="1" si="1208"/>
        <v>-0.51071005586778584</v>
      </c>
      <c r="NO240" s="7">
        <f t="shared" ca="1" si="1209"/>
        <v>0</v>
      </c>
      <c r="NP240" s="7">
        <f t="shared" ca="1" si="1210"/>
        <v>0</v>
      </c>
      <c r="NQ240" s="7" t="str">
        <f ca="1">IFERROR(IF(NQ239+NP240&gt;NR$4,NQ239,NQ239+NP240),"")</f>
        <v/>
      </c>
      <c r="NR240" s="7">
        <f t="shared" ca="1" si="1263"/>
        <v>0</v>
      </c>
      <c r="NT240">
        <v>242</v>
      </c>
      <c r="NU240" s="7" t="s">
        <v>19</v>
      </c>
      <c r="NV240" s="7" t="str">
        <f t="shared" ca="1" si="967"/>
        <v/>
      </c>
      <c r="NW240" s="7" t="str">
        <f t="shared" ca="1" si="961"/>
        <v/>
      </c>
      <c r="NX240" t="str">
        <f ca="1">IFERROR(VLOOKUP(NT240,$K$3:$AK$568,8,FALSE),"")</f>
        <v/>
      </c>
      <c r="NY240" t="str">
        <f ca="1">IFERROR(VLOOKUP(NT240,$K$3:$AK$568,9,FALSE),"")</f>
        <v/>
      </c>
      <c r="NZ240" s="7" t="str">
        <f ca="1">IFERROR(VLOOKUP(NT240,$K$3:$AK$568,27,FALSE),"")</f>
        <v/>
      </c>
      <c r="OB240">
        <v>242</v>
      </c>
      <c r="OC240" s="7" t="s">
        <v>19</v>
      </c>
      <c r="OD240" t="e">
        <f t="shared" ca="1" si="968"/>
        <v>#N/A</v>
      </c>
      <c r="OE240" s="7" t="str">
        <f t="shared" ca="1" si="969"/>
        <v/>
      </c>
      <c r="OF240" s="7" t="str">
        <f t="shared" ca="1" si="970"/>
        <v/>
      </c>
      <c r="OG240" t="str">
        <f t="shared" ca="1" si="971"/>
        <v/>
      </c>
      <c r="OI240">
        <v>242</v>
      </c>
      <c r="OJ240" s="7" t="s">
        <v>19</v>
      </c>
      <c r="OK240" s="7" t="str">
        <f t="shared" ca="1" si="972"/>
        <v/>
      </c>
      <c r="OL240" s="7" t="str">
        <f t="shared" ca="1" si="973"/>
        <v/>
      </c>
      <c r="OM240" t="str">
        <f ca="1">IFERROR(VLOOKUP(OI240,$L$3:$AK$568,7,FALSE),"")</f>
        <v/>
      </c>
      <c r="ON240" t="str">
        <f ca="1">IFERROR(VLOOKUP(OI240,$L$3:$AK$568,8,FALSE),"")</f>
        <v/>
      </c>
      <c r="OO240" s="7" t="str">
        <f ca="1">IFERROR(VLOOKUP(OI240,$L$3:$AK$568,26,FALSE),"")</f>
        <v/>
      </c>
      <c r="OQ240">
        <v>242</v>
      </c>
      <c r="OR240" s="7" t="s">
        <v>19</v>
      </c>
      <c r="OS240" t="e">
        <f t="shared" ca="1" si="974"/>
        <v>#N/A</v>
      </c>
      <c r="OT240" s="7" t="str">
        <f t="shared" ca="1" si="975"/>
        <v/>
      </c>
      <c r="OU240" s="7" t="str">
        <f t="shared" ca="1" si="976"/>
        <v/>
      </c>
      <c r="OV240" t="str">
        <f t="shared" ca="1" si="977"/>
        <v/>
      </c>
      <c r="OX240">
        <v>242</v>
      </c>
      <c r="OY240" s="7" t="s">
        <v>19</v>
      </c>
      <c r="OZ240" s="7" t="str">
        <f t="shared" ca="1" si="978"/>
        <v/>
      </c>
      <c r="PA240" s="7" t="str">
        <f t="shared" ca="1" si="979"/>
        <v/>
      </c>
      <c r="PB240" t="str">
        <f ca="1">IFERROR(VLOOKUP(OX240,$M$3:$AK$568,6,FALSE),"")</f>
        <v/>
      </c>
      <c r="PC240" t="str">
        <f ca="1">IFERROR(VLOOKUP(OX240,$M$3:$AK$568,7,FALSE),"")</f>
        <v/>
      </c>
      <c r="PD240" s="7" t="str">
        <f ca="1">IFERROR(VLOOKUP(OX240,$M$3:$AK$568,25,FALSE),"")</f>
        <v/>
      </c>
      <c r="PF240">
        <v>242</v>
      </c>
      <c r="PG240" s="7" t="s">
        <v>19</v>
      </c>
      <c r="PH240" t="e">
        <f t="shared" ca="1" si="980"/>
        <v>#N/A</v>
      </c>
      <c r="PI240" s="7" t="str">
        <f t="shared" ca="1" si="981"/>
        <v/>
      </c>
      <c r="PJ240" s="7" t="str">
        <f t="shared" ca="1" si="982"/>
        <v/>
      </c>
      <c r="PK240" t="str">
        <f t="shared" ca="1" si="983"/>
        <v/>
      </c>
      <c r="PM240">
        <v>242</v>
      </c>
      <c r="PN240" s="7" t="s">
        <v>19</v>
      </c>
      <c r="PO240" s="202" t="str">
        <f t="shared" ca="1" si="984"/>
        <v/>
      </c>
      <c r="PP240" s="7" t="str">
        <f t="shared" ca="1" si="985"/>
        <v/>
      </c>
      <c r="PQ240" t="str">
        <f ca="1">IFERROR(VLOOKUP(PM240,$G$325:$R$409,12,FALSE),"")</f>
        <v/>
      </c>
      <c r="PR240" t="e">
        <f ca="1">VLOOKUP(PM240,$G$324:$Q$409,11,FALSE)</f>
        <v>#N/A</v>
      </c>
      <c r="PS240" s="7" t="str">
        <f ca="1">VLOOKUP(PQ240,$R$325:$Y$409,8,FALSE)</f>
        <v>- -</v>
      </c>
      <c r="PT240" s="7">
        <f ca="1">ReSt</f>
        <v>-4</v>
      </c>
      <c r="PU240" s="7" t="e">
        <f t="shared" ca="1" si="986"/>
        <v>#N/A</v>
      </c>
      <c r="PV240" s="7" t="e">
        <f t="shared" ca="1" si="987"/>
        <v>#N/A</v>
      </c>
      <c r="PW240" s="7" t="str">
        <f ca="1">VLOOKUP(PQ240,$R$325:$AK$409,8,FALSE)</f>
        <v>- -</v>
      </c>
      <c r="PX240" s="7"/>
      <c r="PY240">
        <v>242</v>
      </c>
      <c r="PZ240" s="7" t="s">
        <v>19</v>
      </c>
      <c r="QA240" t="str">
        <f t="shared" ca="1" si="988"/>
        <v/>
      </c>
      <c r="QB240" s="7" t="str">
        <f t="shared" ca="1" si="989"/>
        <v/>
      </c>
      <c r="QC240" s="7" t="str">
        <f t="shared" ca="1" si="990"/>
        <v/>
      </c>
      <c r="QD240" t="str">
        <f t="shared" ca="1" si="991"/>
        <v/>
      </c>
      <c r="QF240">
        <v>242</v>
      </c>
      <c r="QG240" s="7" t="s">
        <v>19</v>
      </c>
      <c r="QH240" s="7" t="str">
        <f t="shared" ca="1" si="992"/>
        <v/>
      </c>
      <c r="QI240" s="7" t="e">
        <f t="shared" ca="1" si="993"/>
        <v>#VALUE!</v>
      </c>
      <c r="QJ240" t="e">
        <f t="shared" ca="1" si="994"/>
        <v>#N/A</v>
      </c>
      <c r="QK240" s="7" t="e">
        <f t="shared" ca="1" si="995"/>
        <v>#N/A</v>
      </c>
      <c r="QM240">
        <v>242</v>
      </c>
      <c r="QN240" s="7" t="s">
        <v>19</v>
      </c>
      <c r="QO240" t="str">
        <f t="shared" ca="1" si="996"/>
        <v/>
      </c>
      <c r="QP240" s="7" t="str">
        <f t="shared" ca="1" si="997"/>
        <v/>
      </c>
      <c r="QQ240" t="str">
        <f t="shared" ca="1" si="998"/>
        <v/>
      </c>
    </row>
    <row r="241" spans="1:459" x14ac:dyDescent="0.25">
      <c r="A241" s="240" t="str">
        <f>IF('Character Sheet'!$B$4="Creature","N","Y")</f>
        <v>Y</v>
      </c>
      <c r="C241" s="75"/>
      <c r="D241" s="76"/>
      <c r="F241" s="75"/>
      <c r="G241" s="76"/>
      <c r="I241" s="75"/>
      <c r="J241" s="85"/>
      <c r="K241" s="85">
        <f t="shared" ca="1" si="962"/>
        <v>7</v>
      </c>
      <c r="L241" s="85">
        <f t="shared" ca="1" si="1265"/>
        <v>2</v>
      </c>
      <c r="M241" s="70">
        <f t="shared" ca="1" si="1270"/>
        <v>10</v>
      </c>
      <c r="O241" s="222" t="str">
        <f t="shared" ca="1" si="963"/>
        <v>- -</v>
      </c>
      <c r="Q241" s="7" t="s">
        <v>1747</v>
      </c>
      <c r="R241" s="9" t="s">
        <v>1291</v>
      </c>
      <c r="S241" s="9"/>
      <c r="T241" s="61" t="str">
        <f>SUBSTITUTE(IFERROR(IFERROR(VLOOKUP(R241,'[1]Skill Statistics'!$A$3:$C$513,2,FALSE),VLOOKUP(Q241,'[1]Skill Statistics'!$A$3:$C$513,2,FALSE)),T240),"R*","ReSt")</f>
        <v>- -</v>
      </c>
      <c r="U241" s="61" t="str">
        <f>IFERROR(IFERROR(VLOOKUP(R241,'[1]Skill Statistics'!$A$3:$C$513,3,FALSE),VLOOKUP(Q241,'[1]Skill Statistics'!$A$3:$C$513,3,FALSE)),U240)</f>
        <v>- -</v>
      </c>
      <c r="V241" s="61" t="str">
        <f>IF(ISNUMBER(SEARCH("Category",R241)),"- -",IFERROR(IFERROR(VLOOKUP(Q241,[1]Professions!$A$4:$AM$288,MATCH(Profession,[1]Professions!$A$1:$AM$1,0),FALSE),VLOOKUP(Q241,Calculations!$B$91:$I$95,8,FALSE)),"- -"))</f>
        <v>- -</v>
      </c>
      <c r="W241" s="60" t="str">
        <f t="shared" si="964"/>
        <v>- -</v>
      </c>
      <c r="X241" s="7" t="str">
        <f ca="1">IFERROR(VLOOKUP(R241,$BS$6:$NR$519,MATCH(ActualLevel,$BS$3:$NR$3,0),FALSE),"- -")</f>
        <v>- -</v>
      </c>
      <c r="Y241" s="7" t="str">
        <f t="shared" si="1269"/>
        <v>- -</v>
      </c>
      <c r="Z241" s="7" t="str">
        <f>IFERROR(VLOOKUP(Y241,Charts!$BQ$2:$BR$52,2,FALSE),"- -")</f>
        <v>- -</v>
      </c>
      <c r="AA241" s="7" t="str">
        <f t="shared" ca="1" si="1000"/>
        <v>- -</v>
      </c>
      <c r="AB241" s="7" t="str">
        <f t="shared" si="1266"/>
        <v>- -</v>
      </c>
      <c r="AC241" s="7"/>
      <c r="AD241" s="7"/>
      <c r="AE241" s="7"/>
      <c r="AF241" s="7"/>
      <c r="AG241" s="7"/>
      <c r="AH241" s="43"/>
      <c r="AI241" s="7"/>
      <c r="AJ241" s="7"/>
      <c r="AK241" s="7">
        <f t="shared" ca="1" si="1001"/>
        <v>0</v>
      </c>
      <c r="AL241" s="7"/>
      <c r="AM241" s="69">
        <f>IFERROR(VLOOKUP(R241,'[1]Skill Statistics'!$A$3:$AN$513,MATCH(Profession,'[1]Skill Statistics'!$A$2:$AN$2,0),FALSE),0)</f>
        <v>0</v>
      </c>
      <c r="AN241" s="85">
        <f>IFERROR(VLOOKUP(Q241,'[1]Skill Statistics'!$A$3:$BK$513,MATCH(Archetype,'[1]Skill Statistics'!$A$2:$BK$2,0),FALSE),0)</f>
        <v>0</v>
      </c>
      <c r="AO241" s="85">
        <f>IFERROR(VLOOKUP(Q241,'[1]Skill Statistics'!$A$3:$BB$513,MATCH(Race,'[1]Skill Statistics'!$A$2:$BB$2,0),FALSE),0)</f>
        <v>0</v>
      </c>
      <c r="AP241" s="85">
        <f t="shared" ca="1" si="965"/>
        <v>0</v>
      </c>
      <c r="AQ241" s="70"/>
      <c r="AS241" s="69">
        <f>IFERROR(VLOOKUP(Q241,'[1]Professional Skills'!$A$4:$AM$288,MATCH(Profession,'[1]Professional Skills'!$A$3:$AM$3,0),FALSE),"- -")</f>
        <v>0</v>
      </c>
      <c r="AU241" s="7">
        <f t="shared" si="1268"/>
        <v>0</v>
      </c>
      <c r="AV241" s="7">
        <f t="shared" ca="1" si="1267"/>
        <v>0</v>
      </c>
      <c r="AW241" t="str">
        <f t="shared" si="1004"/>
        <v/>
      </c>
      <c r="AX241" t="str">
        <f>IFERROR(_xlfn.RANK.EQ(AW241,$AW$5:$AW$568),"")</f>
        <v/>
      </c>
      <c r="AY241">
        <f t="shared" si="959"/>
        <v>0</v>
      </c>
      <c r="AZ241" s="70" t="str">
        <f t="shared" si="1002"/>
        <v/>
      </c>
      <c r="BB241" s="69">
        <f>IFERROR(IF(Q241="Language",VLOOKUP(R241,[1]Cultures!$B$4:$N$218,MATCH(Culture,[1]Cultures!$B$3:$N$3,0),FALSE),VLOOKUP(Q241,[1]Cultures!$B$4:$O$212,MATCH(Culture,[1]Cultures!$B$3:$O$3,0),FALSE)),"- -")</f>
        <v>0</v>
      </c>
      <c r="BD241">
        <f t="shared" ca="1" si="1264"/>
        <v>0</v>
      </c>
      <c r="BE241" t="str">
        <f t="shared" si="1211"/>
        <v/>
      </c>
      <c r="BI241" s="7">
        <f t="shared" si="1003"/>
        <v>0</v>
      </c>
      <c r="BK241" s="7"/>
      <c r="BL241" s="70" t="str">
        <f t="shared" si="960"/>
        <v>- -</v>
      </c>
      <c r="BN241" s="69" t="str">
        <f>IFERROR(VLOOKUP(V241,Charts!$BT$2:$BV$14,3,FALSE),"- -")</f>
        <v>- -</v>
      </c>
      <c r="BO241" s="85" t="str">
        <f t="shared" ca="1" si="966"/>
        <v>- -</v>
      </c>
      <c r="BP241" s="70" t="str">
        <f t="shared" ca="1" si="1212"/>
        <v>- -</v>
      </c>
      <c r="BR241" s="7">
        <v>240</v>
      </c>
      <c r="BS241" s="9" t="str">
        <f ca="1">VLOOKUP(BR241,$O$3:$R$568,4,FALSE)</f>
        <v>Cart Wright</v>
      </c>
      <c r="BT241" s="7" t="str">
        <f ca="1">VLOOKUP(BS241,$R$3:$V$568,5,FALSE)</f>
        <v>2 / 4</v>
      </c>
      <c r="BU241" s="7">
        <f ca="1">VLOOKUP(BT241,Charts!$BT$2:$BV$14,3,FALSE)</f>
        <v>0.76923076923076927</v>
      </c>
      <c r="BV241" s="7" t="str">
        <f t="shared" ca="1" si="1005"/>
        <v>2</v>
      </c>
      <c r="BW241" s="7" t="str">
        <f t="shared" ca="1" si="1006"/>
        <v>4</v>
      </c>
      <c r="BY241" s="7">
        <f t="shared" ca="1" si="1007"/>
        <v>0.98798110545768147</v>
      </c>
      <c r="BZ241" s="7">
        <f t="shared" ca="1" si="1008"/>
        <v>-0.2187503362269122</v>
      </c>
      <c r="CA241" s="7">
        <f t="shared" ca="1" si="1009"/>
        <v>0</v>
      </c>
      <c r="CB241" s="7">
        <f t="shared" ca="1" si="1010"/>
        <v>0</v>
      </c>
      <c r="CC241" s="7" t="str">
        <f ca="1">IFERROR(IF(CC240+CB241&gt;CD$4,CC240,CC240+CB241),"")</f>
        <v/>
      </c>
      <c r="CD241" s="7">
        <f t="shared" ca="1" si="1213"/>
        <v>0</v>
      </c>
      <c r="CE241" s="7">
        <f t="shared" ca="1" si="1011"/>
        <v>0.388088884974507</v>
      </c>
      <c r="CF241" s="7">
        <f t="shared" ca="1" si="1012"/>
        <v>0.38114188425626228</v>
      </c>
      <c r="CG241" s="7">
        <f t="shared" ca="1" si="1013"/>
        <v>1</v>
      </c>
      <c r="CH241" s="7" t="str">
        <f t="shared" ca="1" si="1014"/>
        <v>2</v>
      </c>
      <c r="CI241" s="7" t="str">
        <f ca="1">IFERROR(IF(CI240+CH241&gt;CJ$4,CI240,CI240+CH241),"")</f>
        <v/>
      </c>
      <c r="CJ241" s="7">
        <f t="shared" ca="1" si="1214"/>
        <v>0</v>
      </c>
      <c r="CK241" s="7">
        <f t="shared" ca="1" si="1015"/>
        <v>0.61677458597533963</v>
      </c>
      <c r="CL241" s="7">
        <f t="shared" ca="1" si="1016"/>
        <v>0.15245618325542964</v>
      </c>
      <c r="CM241" s="7">
        <f t="shared" ca="1" si="1017"/>
        <v>1</v>
      </c>
      <c r="CN241" s="7" t="str">
        <f t="shared" ca="1" si="1018"/>
        <v>2</v>
      </c>
      <c r="CO241" s="7" t="str">
        <f ca="1">IFERROR(IF(CO240+CN241&gt;CP$4,CO240,CO240+CN241),"")</f>
        <v/>
      </c>
      <c r="CP241" s="7">
        <f t="shared" ca="1" si="1215"/>
        <v>0</v>
      </c>
      <c r="CQ241" s="7">
        <f t="shared" ca="1" si="1019"/>
        <v>2.9391331530591591E-2</v>
      </c>
      <c r="CR241" s="7">
        <f t="shared" ca="1" si="1020"/>
        <v>0.73983943770017768</v>
      </c>
      <c r="CS241" s="7">
        <f t="shared" ca="1" si="1021"/>
        <v>1</v>
      </c>
      <c r="CT241" s="7" t="str">
        <f t="shared" ca="1" si="1022"/>
        <v>2</v>
      </c>
      <c r="CU241" s="7" t="str">
        <f ca="1">IFERROR(IF(CU240+CT241&gt;CV$4,CU240,CU240+CT241),"")</f>
        <v/>
      </c>
      <c r="CV241" s="7">
        <f t="shared" ca="1" si="1216"/>
        <v>0</v>
      </c>
      <c r="CW241" s="7">
        <f t="shared" ca="1" si="1023"/>
        <v>0.38503981891430117</v>
      </c>
      <c r="CX241" s="7">
        <f t="shared" ca="1" si="1024"/>
        <v>0.38419095031646811</v>
      </c>
      <c r="CY241" s="7">
        <f t="shared" ca="1" si="1025"/>
        <v>1</v>
      </c>
      <c r="CZ241" s="7" t="str">
        <f t="shared" ca="1" si="1026"/>
        <v>2</v>
      </c>
      <c r="DA241" s="7" t="str">
        <f ca="1">IFERROR(IF(DA240+CZ241&gt;DB$4,DA240,DA240+CZ241),"")</f>
        <v/>
      </c>
      <c r="DB241" s="7">
        <f t="shared" ca="1" si="1217"/>
        <v>0</v>
      </c>
      <c r="DC241" s="7">
        <f t="shared" ca="1" si="1027"/>
        <v>0.99916522004043273</v>
      </c>
      <c r="DD241" s="7">
        <f t="shared" ca="1" si="1028"/>
        <v>-0.22993445080966346</v>
      </c>
      <c r="DE241" s="7">
        <f t="shared" ca="1" si="1029"/>
        <v>0</v>
      </c>
      <c r="DF241" s="7">
        <f t="shared" ca="1" si="1030"/>
        <v>0</v>
      </c>
      <c r="DG241" s="7" t="str">
        <f ca="1">IFERROR(IF(DG240+DF241&gt;DH$4,DG240,DG240+DF241),"")</f>
        <v/>
      </c>
      <c r="DH241" s="7">
        <f t="shared" ca="1" si="1218"/>
        <v>0</v>
      </c>
      <c r="DI241" s="7">
        <f t="shared" ca="1" si="1031"/>
        <v>0.56813114159873446</v>
      </c>
      <c r="DJ241" s="7">
        <f t="shared" ca="1" si="1032"/>
        <v>0.20109962763203482</v>
      </c>
      <c r="DK241" s="7">
        <f t="shared" ca="1" si="1033"/>
        <v>1</v>
      </c>
      <c r="DL241" s="7" t="str">
        <f t="shared" ca="1" si="1034"/>
        <v>2</v>
      </c>
      <c r="DM241" s="7" t="str">
        <f ca="1">IFERROR(IF(DM240+DL241&gt;DN$4,DM240,DM240+DL241),"")</f>
        <v/>
      </c>
      <c r="DN241" s="7">
        <f t="shared" ca="1" si="1219"/>
        <v>0</v>
      </c>
      <c r="DO241" s="7">
        <f t="shared" ca="1" si="1035"/>
        <v>0.40285197127770089</v>
      </c>
      <c r="DP241" s="7">
        <f t="shared" ca="1" si="1036"/>
        <v>0.36637879795306838</v>
      </c>
      <c r="DQ241" s="7">
        <f t="shared" ca="1" si="1037"/>
        <v>1</v>
      </c>
      <c r="DR241" s="7" t="str">
        <f t="shared" ca="1" si="1038"/>
        <v>2</v>
      </c>
      <c r="DS241" s="7" t="str">
        <f ca="1">IFERROR(IF(DS240+DR241&gt;DT$4,DS240,DS240+DR241),"")</f>
        <v/>
      </c>
      <c r="DT241" s="7">
        <f t="shared" ca="1" si="1220"/>
        <v>0</v>
      </c>
      <c r="DU241" s="7">
        <f t="shared" ca="1" si="1039"/>
        <v>0.67228692370539611</v>
      </c>
      <c r="DV241" s="7">
        <f t="shared" ca="1" si="1040"/>
        <v>9.6943845525373162E-2</v>
      </c>
      <c r="DW241" s="7">
        <f t="shared" ca="1" si="1041"/>
        <v>1</v>
      </c>
      <c r="DX241" s="7" t="str">
        <f t="shared" ca="1" si="1042"/>
        <v>2</v>
      </c>
      <c r="DY241" s="7" t="str">
        <f ca="1">IFERROR(IF(DY240+DX241&gt;DZ$4,DY240,DY240+DX241),"")</f>
        <v/>
      </c>
      <c r="DZ241" s="7">
        <f t="shared" ca="1" si="1221"/>
        <v>0</v>
      </c>
      <c r="EA241" s="7">
        <f t="shared" ca="1" si="1043"/>
        <v>0.13550392521699539</v>
      </c>
      <c r="EB241" s="7">
        <f t="shared" ca="1" si="1044"/>
        <v>0.63372684401377388</v>
      </c>
      <c r="EC241" s="7">
        <f t="shared" ca="1" si="1045"/>
        <v>1</v>
      </c>
      <c r="ED241" s="7" t="str">
        <f t="shared" ca="1" si="1046"/>
        <v>2</v>
      </c>
      <c r="EE241" s="7" t="str">
        <f ca="1">IFERROR(IF(EE240+ED241&gt;EF$4,EE240,EE240+ED241),"")</f>
        <v/>
      </c>
      <c r="EF241" s="7">
        <f t="shared" ca="1" si="1222"/>
        <v>0</v>
      </c>
      <c r="EG241" s="7">
        <f t="shared" ca="1" si="1047"/>
        <v>0.53702045992826253</v>
      </c>
      <c r="EH241" s="7">
        <f t="shared" ca="1" si="1048"/>
        <v>0.23221030930250675</v>
      </c>
      <c r="EI241" s="7">
        <f t="shared" ca="1" si="1049"/>
        <v>1</v>
      </c>
      <c r="EJ241" s="7" t="str">
        <f t="shared" ca="1" si="1050"/>
        <v>2</v>
      </c>
      <c r="EK241" s="7" t="str">
        <f ca="1">IFERROR(IF(EK240+EJ241&gt;EL$4,EK240,EK240+EJ241),"")</f>
        <v/>
      </c>
      <c r="EL241" s="7">
        <f t="shared" ca="1" si="1223"/>
        <v>0</v>
      </c>
      <c r="EM241" s="7">
        <f t="shared" ca="1" si="1051"/>
        <v>0.2332040297184379</v>
      </c>
      <c r="EN241" s="7">
        <f t="shared" ca="1" si="1052"/>
        <v>0.53602673951233137</v>
      </c>
      <c r="EO241" s="7">
        <f t="shared" ca="1" si="1053"/>
        <v>1</v>
      </c>
      <c r="EP241" s="7" t="str">
        <f t="shared" ca="1" si="1054"/>
        <v>2</v>
      </c>
      <c r="EQ241" s="7" t="str">
        <f ca="1">IFERROR(IF(EQ240+EP241&gt;ER$4,EQ240,EQ240+EP241),"")</f>
        <v/>
      </c>
      <c r="ER241" s="7">
        <f t="shared" ca="1" si="1224"/>
        <v>0</v>
      </c>
      <c r="ES241" s="7">
        <f t="shared" ca="1" si="1055"/>
        <v>0.84728854888873695</v>
      </c>
      <c r="ET241" s="7">
        <f t="shared" ca="1" si="1056"/>
        <v>-7.8057779657967674E-2</v>
      </c>
      <c r="EU241" s="7">
        <f t="shared" ca="1" si="1057"/>
        <v>0</v>
      </c>
      <c r="EV241" s="7">
        <f t="shared" ca="1" si="1058"/>
        <v>0</v>
      </c>
      <c r="EW241" s="7" t="str">
        <f ca="1">IFERROR(IF(EW240+EV241&gt;EX$4,EW240,EW240+EV241),"")</f>
        <v/>
      </c>
      <c r="EX241" s="7">
        <f t="shared" ca="1" si="1225"/>
        <v>0</v>
      </c>
      <c r="EY241" s="7">
        <f t="shared" ca="1" si="1059"/>
        <v>0.14233783619515183</v>
      </c>
      <c r="EZ241" s="7">
        <f t="shared" ca="1" si="1060"/>
        <v>0.62689293303561744</v>
      </c>
      <c r="FA241" s="7">
        <f t="shared" ca="1" si="1061"/>
        <v>1</v>
      </c>
      <c r="FB241" s="7" t="str">
        <f t="shared" ca="1" si="1062"/>
        <v>2</v>
      </c>
      <c r="FC241" s="7" t="str">
        <f ca="1">IFERROR(IF(FC240+FB241&gt;FD$4,FC240,FC240+FB241),"")</f>
        <v/>
      </c>
      <c r="FD241" s="7">
        <f t="shared" ca="1" si="1226"/>
        <v>0</v>
      </c>
      <c r="FE241" s="7">
        <f t="shared" ca="1" si="1063"/>
        <v>4.5715710622677874E-2</v>
      </c>
      <c r="FF241" s="7">
        <f t="shared" ca="1" si="1064"/>
        <v>0.7235150586080914</v>
      </c>
      <c r="FG241" s="7">
        <f t="shared" ca="1" si="1065"/>
        <v>1</v>
      </c>
      <c r="FH241" s="7" t="str">
        <f t="shared" ca="1" si="1066"/>
        <v>2</v>
      </c>
      <c r="FI241" s="7" t="str">
        <f ca="1">IFERROR(IF(FI240+FH241&gt;FJ$4,FI240,FI240+FH241),"")</f>
        <v/>
      </c>
      <c r="FJ241" s="7">
        <f t="shared" ca="1" si="1227"/>
        <v>0</v>
      </c>
      <c r="FK241" s="7">
        <f t="shared" ca="1" si="1067"/>
        <v>0.26063143064773708</v>
      </c>
      <c r="FL241" s="7">
        <f t="shared" ca="1" si="1068"/>
        <v>0.50859933858303219</v>
      </c>
      <c r="FM241" s="7">
        <f t="shared" ca="1" si="1069"/>
        <v>1</v>
      </c>
      <c r="FN241" s="7" t="str">
        <f t="shared" ca="1" si="1070"/>
        <v>2</v>
      </c>
      <c r="FO241" s="7" t="str">
        <f ca="1">IFERROR(IF(FO240+FN241&gt;FP$4,FO240,FO240+FN241),"")</f>
        <v/>
      </c>
      <c r="FP241" s="7">
        <f t="shared" ca="1" si="1228"/>
        <v>0</v>
      </c>
      <c r="FQ241" s="7">
        <f t="shared" ca="1" si="1071"/>
        <v>0.62274513422687727</v>
      </c>
      <c r="FR241" s="7">
        <f t="shared" ca="1" si="1072"/>
        <v>0.146485635003892</v>
      </c>
      <c r="FS241" s="7">
        <f t="shared" ca="1" si="1073"/>
        <v>1</v>
      </c>
      <c r="FT241" s="7" t="str">
        <f t="shared" ca="1" si="1074"/>
        <v>2</v>
      </c>
      <c r="FU241" s="7" t="str">
        <f ca="1">IFERROR(IF(FU240+FT241&gt;FV$4,FU240,FU240+FT241),"")</f>
        <v/>
      </c>
      <c r="FV241" s="7">
        <f t="shared" ca="1" si="1229"/>
        <v>0</v>
      </c>
      <c r="FW241" s="7">
        <f t="shared" ca="1" si="1075"/>
        <v>0.55013124226692978</v>
      </c>
      <c r="FX241" s="7">
        <f t="shared" ca="1" si="1076"/>
        <v>0.2190995269638395</v>
      </c>
      <c r="FY241" s="7">
        <f t="shared" ca="1" si="1077"/>
        <v>1</v>
      </c>
      <c r="FZ241" s="7" t="str">
        <f t="shared" ca="1" si="1078"/>
        <v>2</v>
      </c>
      <c r="GA241" s="7" t="str">
        <f ca="1">IFERROR(IF(GA240+FZ241&gt;GB$4,GA240,GA240+FZ241),"")</f>
        <v/>
      </c>
      <c r="GB241" s="7">
        <f t="shared" ca="1" si="1230"/>
        <v>0</v>
      </c>
      <c r="GC241" s="7">
        <f t="shared" ca="1" si="1079"/>
        <v>0.71481681583320822</v>
      </c>
      <c r="GD241" s="7">
        <f t="shared" ca="1" si="1080"/>
        <v>5.4413953397561055E-2</v>
      </c>
      <c r="GE241" s="7">
        <f t="shared" ca="1" si="1081"/>
        <v>1</v>
      </c>
      <c r="GF241" s="7" t="str">
        <f t="shared" ca="1" si="1082"/>
        <v>2</v>
      </c>
      <c r="GG241" s="7" t="str">
        <f ca="1">IFERROR(IF(GG240+GF241&gt;GH$4,GG240,GG240+GF241),"")</f>
        <v/>
      </c>
      <c r="GH241" s="7">
        <f t="shared" ca="1" si="1231"/>
        <v>0</v>
      </c>
      <c r="GI241" s="7">
        <f t="shared" ca="1" si="1083"/>
        <v>0.21282720196884353</v>
      </c>
      <c r="GJ241" s="7">
        <f t="shared" ca="1" si="1084"/>
        <v>0.55640356726192575</v>
      </c>
      <c r="GK241" s="7">
        <f t="shared" ca="1" si="1085"/>
        <v>1</v>
      </c>
      <c r="GL241" s="7" t="str">
        <f t="shared" ca="1" si="1086"/>
        <v>2</v>
      </c>
      <c r="GM241" s="7" t="str">
        <f ca="1">IFERROR(IF(GM240+GL241&gt;GN$4,GM240,GM240+GL241),"")</f>
        <v/>
      </c>
      <c r="GN241" s="7">
        <f t="shared" ca="1" si="1232"/>
        <v>0</v>
      </c>
      <c r="GO241" s="7">
        <f t="shared" ca="1" si="1087"/>
        <v>0.65859004059235726</v>
      </c>
      <c r="GP241" s="7">
        <f t="shared" ca="1" si="1088"/>
        <v>0.11064072863841201</v>
      </c>
      <c r="GQ241" s="7">
        <f t="shared" ca="1" si="1089"/>
        <v>1</v>
      </c>
      <c r="GR241" s="7" t="str">
        <f t="shared" ca="1" si="1090"/>
        <v>2</v>
      </c>
      <c r="GS241" s="7" t="str">
        <f ca="1">IFERROR(IF(GS240+GR241&gt;GT$4,GS240,GS240+GR241),"")</f>
        <v/>
      </c>
      <c r="GT241" s="7">
        <f t="shared" ca="1" si="1233"/>
        <v>0</v>
      </c>
      <c r="GU241" s="7">
        <f t="shared" ca="1" si="1091"/>
        <v>0.23822360404581655</v>
      </c>
      <c r="GV241" s="7">
        <f t="shared" ca="1" si="1092"/>
        <v>0.53100716518495272</v>
      </c>
      <c r="GW241" s="7">
        <f t="shared" ca="1" si="1093"/>
        <v>1</v>
      </c>
      <c r="GX241" s="7" t="str">
        <f t="shared" ca="1" si="1094"/>
        <v>2</v>
      </c>
      <c r="GY241" s="7" t="str">
        <f ca="1">IFERROR(IF(GY240+GX241&gt;GZ$4,GY240,GY240+GX241),"")</f>
        <v/>
      </c>
      <c r="GZ241" s="7">
        <f t="shared" ca="1" si="1234"/>
        <v>0</v>
      </c>
      <c r="HA241" s="7">
        <f t="shared" ca="1" si="1095"/>
        <v>0.83938837181066028</v>
      </c>
      <c r="HB241" s="7">
        <f t="shared" ca="1" si="1096"/>
        <v>-7.015760257989101E-2</v>
      </c>
      <c r="HC241" s="7">
        <f t="shared" ca="1" si="1097"/>
        <v>0</v>
      </c>
      <c r="HD241" s="7">
        <f t="shared" ca="1" si="1098"/>
        <v>0</v>
      </c>
      <c r="HE241" s="7" t="str">
        <f ca="1">IFERROR(IF(HE240+HD241&gt;HF$4,HE240,HE240+HD241),"")</f>
        <v/>
      </c>
      <c r="HF241" s="7">
        <f t="shared" ca="1" si="1235"/>
        <v>0</v>
      </c>
      <c r="HG241" s="7">
        <f t="shared" ca="1" si="1099"/>
        <v>0.78398337310321431</v>
      </c>
      <c r="HH241" s="7">
        <f t="shared" ca="1" si="1100"/>
        <v>-1.4752603872445036E-2</v>
      </c>
      <c r="HI241" s="7">
        <f t="shared" ca="1" si="1101"/>
        <v>0</v>
      </c>
      <c r="HJ241" s="7">
        <f t="shared" ca="1" si="1102"/>
        <v>0</v>
      </c>
      <c r="HK241" s="7" t="str">
        <f ca="1">IFERROR(IF(HK240+HJ241&gt;HL$4,HK240,HK240+HJ241),"")</f>
        <v/>
      </c>
      <c r="HL241" s="7">
        <f t="shared" ca="1" si="1236"/>
        <v>0</v>
      </c>
      <c r="HM241" s="7">
        <f t="shared" ca="1" si="1103"/>
        <v>0.75678201041536342</v>
      </c>
      <c r="HN241" s="7">
        <f t="shared" ca="1" si="1104"/>
        <v>1.2448758815405858E-2</v>
      </c>
      <c r="HO241" s="7">
        <f t="shared" ca="1" si="1105"/>
        <v>1</v>
      </c>
      <c r="HP241" s="7" t="str">
        <f t="shared" ca="1" si="1106"/>
        <v>2</v>
      </c>
      <c r="HQ241" s="7" t="str">
        <f ca="1">IFERROR(IF(HQ240+HP241&gt;HR$4,HQ240,HQ240+HP241),"")</f>
        <v/>
      </c>
      <c r="HR241" s="7">
        <f t="shared" ca="1" si="1237"/>
        <v>0</v>
      </c>
      <c r="HS241" s="7">
        <f t="shared" ca="1" si="1107"/>
        <v>0.72372441078498406</v>
      </c>
      <c r="HT241" s="7">
        <f t="shared" ca="1" si="1108"/>
        <v>4.5506358445785211E-2</v>
      </c>
      <c r="HU241" s="7">
        <f t="shared" ca="1" si="1109"/>
        <v>1</v>
      </c>
      <c r="HV241" s="7" t="str">
        <f t="shared" ca="1" si="1110"/>
        <v>2</v>
      </c>
      <c r="HW241" s="7" t="str">
        <f ca="1">IFERROR(IF(HW240+HV241&gt;HX$4,HW240,HW240+HV241),"")</f>
        <v/>
      </c>
      <c r="HX241" s="7">
        <f t="shared" ca="1" si="1238"/>
        <v>0</v>
      </c>
      <c r="HY241" s="7">
        <f t="shared" ca="1" si="1111"/>
        <v>0.26332584599633146</v>
      </c>
      <c r="HZ241" s="7">
        <f t="shared" ca="1" si="1112"/>
        <v>0.50590492323443781</v>
      </c>
      <c r="IA241" s="7">
        <f t="shared" ca="1" si="1113"/>
        <v>1</v>
      </c>
      <c r="IB241" s="7" t="str">
        <f t="shared" ca="1" si="1114"/>
        <v>2</v>
      </c>
      <c r="IC241" s="7" t="str">
        <f ca="1">IFERROR(IF(IC240+IB241&gt;ID$4,IC240,IC240+IB241),"")</f>
        <v/>
      </c>
      <c r="ID241" s="7">
        <f t="shared" ca="1" si="1239"/>
        <v>0</v>
      </c>
      <c r="IE241" s="7">
        <f t="shared" ca="1" si="1115"/>
        <v>0.31255975597574903</v>
      </c>
      <c r="IF241" s="7">
        <f t="shared" ca="1" si="1116"/>
        <v>0.45667101325502024</v>
      </c>
      <c r="IG241" s="7">
        <f t="shared" ca="1" si="1117"/>
        <v>1</v>
      </c>
      <c r="IH241" s="7" t="str">
        <f t="shared" ca="1" si="1118"/>
        <v>2</v>
      </c>
      <c r="II241" s="7" t="str">
        <f ca="1">IFERROR(IF(II240+IH241&gt;IJ$4,II240,II240+IH241),"")</f>
        <v/>
      </c>
      <c r="IJ241" s="7">
        <f t="shared" ca="1" si="1240"/>
        <v>0</v>
      </c>
      <c r="IK241" s="7">
        <f t="shared" ca="1" si="1119"/>
        <v>0.13282281280782027</v>
      </c>
      <c r="IL241" s="7">
        <f t="shared" ca="1" si="1120"/>
        <v>0.63640795642294901</v>
      </c>
      <c r="IM241" s="7">
        <f t="shared" ca="1" si="1121"/>
        <v>1</v>
      </c>
      <c r="IN241" s="7" t="str">
        <f t="shared" ca="1" si="1122"/>
        <v>2</v>
      </c>
      <c r="IO241" s="7" t="str">
        <f ca="1">IFERROR(IF(IO240+IN241&gt;IP$4,IO240,IO240+IN241),"")</f>
        <v/>
      </c>
      <c r="IP241" s="7">
        <f t="shared" ca="1" si="1241"/>
        <v>0</v>
      </c>
      <c r="IQ241" s="7">
        <f t="shared" ca="1" si="1123"/>
        <v>0.81454648133136642</v>
      </c>
      <c r="IR241" s="7">
        <f t="shared" ca="1" si="1124"/>
        <v>-4.531571210059715E-2</v>
      </c>
      <c r="IS241" s="7">
        <f t="shared" ca="1" si="1125"/>
        <v>0</v>
      </c>
      <c r="IT241" s="7">
        <f t="shared" ca="1" si="1126"/>
        <v>0</v>
      </c>
      <c r="IU241" s="7" t="str">
        <f ca="1">IFERROR(IF(IU240+IT241&gt;IV$4,IU240,IU240+IT241),"")</f>
        <v/>
      </c>
      <c r="IV241" s="7">
        <f t="shared" ca="1" si="1242"/>
        <v>0</v>
      </c>
      <c r="IW241" s="7">
        <f t="shared" ca="1" si="1127"/>
        <v>0.70144097137880257</v>
      </c>
      <c r="IX241" s="7">
        <f t="shared" ca="1" si="1128"/>
        <v>6.7789797851966704E-2</v>
      </c>
      <c r="IY241" s="7">
        <f t="shared" ca="1" si="1129"/>
        <v>1</v>
      </c>
      <c r="IZ241" s="7" t="str">
        <f t="shared" ca="1" si="1130"/>
        <v>2</v>
      </c>
      <c r="JA241" s="7" t="str">
        <f ca="1">IFERROR(IF(JA240+IZ241&gt;JB$4,JA240,JA240+IZ241),"")</f>
        <v/>
      </c>
      <c r="JB241" s="7">
        <f t="shared" ca="1" si="1243"/>
        <v>0</v>
      </c>
      <c r="JC241" s="7">
        <f t="shared" ca="1" si="1131"/>
        <v>7.7130538659304637E-3</v>
      </c>
      <c r="JD241" s="7">
        <f t="shared" ca="1" si="1132"/>
        <v>0.76151771536483881</v>
      </c>
      <c r="JE241" s="7">
        <f t="shared" ca="1" si="1133"/>
        <v>1</v>
      </c>
      <c r="JF241" s="7" t="str">
        <f t="shared" ca="1" si="1134"/>
        <v>2</v>
      </c>
      <c r="JG241" s="7" t="str">
        <f ca="1">IFERROR(IF(JG240+JF241&gt;JH$4,JG240,JG240+JF241),"")</f>
        <v/>
      </c>
      <c r="JH241" s="7">
        <f t="shared" ca="1" si="1244"/>
        <v>0</v>
      </c>
      <c r="JI241" s="7">
        <f t="shared" ca="1" si="1135"/>
        <v>0.9052133651772315</v>
      </c>
      <c r="JJ241" s="7">
        <f t="shared" ca="1" si="1136"/>
        <v>-0.13598259594646223</v>
      </c>
      <c r="JK241" s="7">
        <f t="shared" ca="1" si="1137"/>
        <v>0</v>
      </c>
      <c r="JL241" s="7">
        <f t="shared" ca="1" si="1138"/>
        <v>0</v>
      </c>
      <c r="JM241" s="7" t="str">
        <f ca="1">IFERROR(IF(JM240+JL241&gt;JN$4,JM240,JM240+JL241),"")</f>
        <v/>
      </c>
      <c r="JN241" s="7">
        <f t="shared" ca="1" si="1245"/>
        <v>0</v>
      </c>
      <c r="JO241" s="7">
        <f t="shared" ca="1" si="1139"/>
        <v>0.84135291058861683</v>
      </c>
      <c r="JP241" s="7">
        <f t="shared" ca="1" si="1140"/>
        <v>-7.2122141357847558E-2</v>
      </c>
      <c r="JQ241" s="7">
        <f t="shared" ca="1" si="1141"/>
        <v>0</v>
      </c>
      <c r="JR241" s="7">
        <f t="shared" ca="1" si="1142"/>
        <v>0</v>
      </c>
      <c r="JS241" s="7" t="str">
        <f ca="1">IFERROR(IF(JS240+JR241&gt;JT$4,JS240,JS240+JR241),"")</f>
        <v/>
      </c>
      <c r="JT241" s="7">
        <f t="shared" ca="1" si="1246"/>
        <v>0</v>
      </c>
      <c r="JU241" s="7">
        <f t="shared" ca="1" si="1143"/>
        <v>0.54616276704522126</v>
      </c>
      <c r="JV241" s="7">
        <f t="shared" ca="1" si="1144"/>
        <v>0.22306800218554801</v>
      </c>
      <c r="JW241" s="7">
        <f t="shared" ca="1" si="1145"/>
        <v>1</v>
      </c>
      <c r="JX241" s="7" t="str">
        <f t="shared" ca="1" si="1146"/>
        <v>2</v>
      </c>
      <c r="JY241" s="7" t="str">
        <f ca="1">IFERROR(IF(JY240+JX241&gt;JZ$4,JY240,JY240+JX241),"")</f>
        <v/>
      </c>
      <c r="JZ241" s="7">
        <f t="shared" ca="1" si="1247"/>
        <v>0</v>
      </c>
      <c r="KA241" s="7">
        <f t="shared" ca="1" si="1147"/>
        <v>0.25882102759010173</v>
      </c>
      <c r="KB241" s="7">
        <f t="shared" ca="1" si="1148"/>
        <v>0.51040974164066755</v>
      </c>
      <c r="KC241" s="7">
        <f t="shared" ca="1" si="1149"/>
        <v>1</v>
      </c>
      <c r="KD241" s="7" t="str">
        <f t="shared" ca="1" si="1150"/>
        <v>2</v>
      </c>
      <c r="KE241" s="7" t="str">
        <f ca="1">IFERROR(IF(KE240+KD241&gt;KF$4,KE240,KE240+KD241),"")</f>
        <v/>
      </c>
      <c r="KF241" s="7">
        <f t="shared" ca="1" si="1248"/>
        <v>0</v>
      </c>
      <c r="KG241" s="7">
        <f t="shared" ca="1" si="1151"/>
        <v>0.4940172751931029</v>
      </c>
      <c r="KH241" s="7">
        <f t="shared" ca="1" si="1152"/>
        <v>0.27521349403766637</v>
      </c>
      <c r="KI241" s="7">
        <f t="shared" ca="1" si="1153"/>
        <v>1</v>
      </c>
      <c r="KJ241" s="7" t="str">
        <f t="shared" ca="1" si="1154"/>
        <v>2</v>
      </c>
      <c r="KK241" s="7" t="str">
        <f ca="1">IFERROR(IF(KK240+KJ241&gt;KL$4,KK240,KK240+KJ241),"")</f>
        <v/>
      </c>
      <c r="KL241" s="7">
        <f t="shared" ca="1" si="1249"/>
        <v>0</v>
      </c>
      <c r="KM241" s="7">
        <f t="shared" ca="1" si="1155"/>
        <v>0.57047474731244863</v>
      </c>
      <c r="KN241" s="7">
        <f t="shared" ca="1" si="1156"/>
        <v>0.19875602191832065</v>
      </c>
      <c r="KO241" s="7">
        <f t="shared" ca="1" si="1157"/>
        <v>1</v>
      </c>
      <c r="KP241" s="7" t="str">
        <f t="shared" ca="1" si="1158"/>
        <v>2</v>
      </c>
      <c r="KQ241" s="7" t="str">
        <f ca="1">IFERROR(IF(KQ240+KP241&gt;KR$4,KQ240,KQ240+KP241),"")</f>
        <v/>
      </c>
      <c r="KR241" s="7">
        <f t="shared" ca="1" si="1250"/>
        <v>0</v>
      </c>
      <c r="KS241" s="7">
        <f t="shared" ca="1" si="1159"/>
        <v>0.89425267045567569</v>
      </c>
      <c r="KT241" s="7">
        <f t="shared" ca="1" si="1160"/>
        <v>-0.12502190122490642</v>
      </c>
      <c r="KU241" s="7">
        <f t="shared" ca="1" si="1161"/>
        <v>0</v>
      </c>
      <c r="KV241" s="7">
        <f t="shared" ca="1" si="1162"/>
        <v>0</v>
      </c>
      <c r="KW241" s="7" t="str">
        <f ca="1">IFERROR(IF(KW240+KV241&gt;KX$4,KW240,KW240+KV241),"")</f>
        <v/>
      </c>
      <c r="KX241" s="7">
        <f t="shared" ca="1" si="1251"/>
        <v>0</v>
      </c>
      <c r="KY241" s="7">
        <f t="shared" ca="1" si="1163"/>
        <v>0.21204087148384609</v>
      </c>
      <c r="KZ241" s="7">
        <f t="shared" ca="1" si="1164"/>
        <v>0.55718989774692318</v>
      </c>
      <c r="LA241" s="7">
        <f t="shared" ca="1" si="1165"/>
        <v>1</v>
      </c>
      <c r="LB241" s="7" t="str">
        <f t="shared" ca="1" si="1166"/>
        <v>2</v>
      </c>
      <c r="LC241" s="7" t="str">
        <f ca="1">IFERROR(IF(LC240+LB241&gt;LD$4,LC240,LC240+LB241),"")</f>
        <v/>
      </c>
      <c r="LD241" s="7">
        <f t="shared" ca="1" si="1252"/>
        <v>0</v>
      </c>
      <c r="LE241" s="7">
        <f t="shared" ca="1" si="1167"/>
        <v>1.5530701699390748E-2</v>
      </c>
      <c r="LF241" s="7">
        <f t="shared" ca="1" si="1168"/>
        <v>0.75370006753137853</v>
      </c>
      <c r="LG241" s="7">
        <f t="shared" ca="1" si="1169"/>
        <v>1</v>
      </c>
      <c r="LH241" s="7" t="str">
        <f t="shared" ca="1" si="1170"/>
        <v>2</v>
      </c>
      <c r="LI241" s="7" t="str">
        <f ca="1">IFERROR(IF(LI240+LH241&gt;LJ$4,LI240,LI240+LH241),"")</f>
        <v/>
      </c>
      <c r="LJ241" s="7">
        <f t="shared" ca="1" si="1253"/>
        <v>0</v>
      </c>
      <c r="LK241" s="7">
        <f t="shared" ca="1" si="1171"/>
        <v>0.84235217972664711</v>
      </c>
      <c r="LL241" s="7">
        <f t="shared" ca="1" si="1172"/>
        <v>-7.3121410495877837E-2</v>
      </c>
      <c r="LM241" s="7">
        <f t="shared" ca="1" si="1173"/>
        <v>0</v>
      </c>
      <c r="LN241" s="7">
        <f t="shared" ca="1" si="1174"/>
        <v>0</v>
      </c>
      <c r="LO241" s="7" t="str">
        <f ca="1">IFERROR(IF(LO240+LN241&gt;LP$4,LO240,LO240+LN241),"")</f>
        <v/>
      </c>
      <c r="LP241" s="7">
        <f t="shared" ca="1" si="1254"/>
        <v>0</v>
      </c>
      <c r="LQ241" s="7">
        <f t="shared" ca="1" si="1175"/>
        <v>0.193900423997168</v>
      </c>
      <c r="LR241" s="7">
        <f t="shared" ca="1" si="1176"/>
        <v>0.57533034523360127</v>
      </c>
      <c r="LS241" s="7">
        <f t="shared" ca="1" si="1177"/>
        <v>1</v>
      </c>
      <c r="LT241" s="7" t="str">
        <f t="shared" ca="1" si="1178"/>
        <v>2</v>
      </c>
      <c r="LU241" s="7" t="str">
        <f ca="1">IFERROR(IF(LU240+LT241&gt;LV$4,LU240,LU240+LT241),"")</f>
        <v/>
      </c>
      <c r="LV241" s="7">
        <f t="shared" ca="1" si="1255"/>
        <v>0</v>
      </c>
      <c r="LW241" s="7">
        <f t="shared" ca="1" si="1179"/>
        <v>0.53298792429834363</v>
      </c>
      <c r="LX241" s="7">
        <f t="shared" ca="1" si="1180"/>
        <v>0.23624284493242564</v>
      </c>
      <c r="LY241" s="7">
        <f t="shared" ca="1" si="1181"/>
        <v>1</v>
      </c>
      <c r="LZ241" s="7" t="str">
        <f t="shared" ca="1" si="1182"/>
        <v>2</v>
      </c>
      <c r="MA241" s="7" t="str">
        <f ca="1">IFERROR(IF(MA240+LZ241&gt;MB$4,MA240,MA240+LZ241),"")</f>
        <v/>
      </c>
      <c r="MB241" s="7">
        <f t="shared" ca="1" si="1256"/>
        <v>0</v>
      </c>
      <c r="MC241" s="7">
        <f t="shared" ca="1" si="1183"/>
        <v>9.8525845375359578E-2</v>
      </c>
      <c r="MD241" s="7">
        <f t="shared" ca="1" si="1184"/>
        <v>0.6707049238554097</v>
      </c>
      <c r="ME241" s="7">
        <f t="shared" ca="1" si="1185"/>
        <v>1</v>
      </c>
      <c r="MF241" s="7" t="str">
        <f t="shared" ca="1" si="1186"/>
        <v>2</v>
      </c>
      <c r="MG241" s="7" t="str">
        <f ca="1">IFERROR(IF(MG240+MF241&gt;MH$4,MG240,MG240+MF241),"")</f>
        <v/>
      </c>
      <c r="MH241" s="7">
        <f t="shared" ca="1" si="1257"/>
        <v>0</v>
      </c>
      <c r="MI241" s="7">
        <f t="shared" ca="1" si="1187"/>
        <v>0.62116499511091194</v>
      </c>
      <c r="MJ241" s="7">
        <f t="shared" ca="1" si="1188"/>
        <v>0.14806577411985733</v>
      </c>
      <c r="MK241" s="7">
        <f t="shared" ca="1" si="1189"/>
        <v>1</v>
      </c>
      <c r="ML241" s="7" t="str">
        <f t="shared" ca="1" si="1190"/>
        <v>2</v>
      </c>
      <c r="MM241" s="7" t="str">
        <f ca="1">IFERROR(IF(MM240+ML241&gt;MN$4,MM240,MM240+ML241),"")</f>
        <v/>
      </c>
      <c r="MN241" s="7">
        <f t="shared" ca="1" si="1258"/>
        <v>0</v>
      </c>
      <c r="MO241" s="7">
        <f t="shared" ca="1" si="1191"/>
        <v>0.63257449448696046</v>
      </c>
      <c r="MP241" s="7">
        <f t="shared" ca="1" si="1192"/>
        <v>0.13665627474380881</v>
      </c>
      <c r="MQ241" s="7">
        <f t="shared" ca="1" si="1193"/>
        <v>1</v>
      </c>
      <c r="MR241" s="7" t="str">
        <f t="shared" ca="1" si="1194"/>
        <v>2</v>
      </c>
      <c r="MS241" s="7" t="str">
        <f ca="1">IFERROR(IF(MS240+MR241&gt;MT$4,MS240,MS240+MR241),"")</f>
        <v/>
      </c>
      <c r="MT241" s="7">
        <f t="shared" ca="1" si="1259"/>
        <v>0</v>
      </c>
      <c r="MU241" s="7">
        <f t="shared" ca="1" si="1195"/>
        <v>0.13764428061790968</v>
      </c>
      <c r="MV241" s="7">
        <f t="shared" ca="1" si="1196"/>
        <v>0.6315864886128596</v>
      </c>
      <c r="MW241" s="7">
        <f t="shared" ca="1" si="1197"/>
        <v>1</v>
      </c>
      <c r="MX241" s="7" t="str">
        <f t="shared" ca="1" si="1198"/>
        <v>2</v>
      </c>
      <c r="MY241" s="7" t="str">
        <f ca="1">IFERROR(IF(MY240+MX241&gt;MZ$4,MY240,MY240+MX241),"")</f>
        <v/>
      </c>
      <c r="MZ241" s="7">
        <f t="shared" ca="1" si="1260"/>
        <v>0</v>
      </c>
      <c r="NA241" s="7">
        <f t="shared" ca="1" si="1199"/>
        <v>0.57235939598342711</v>
      </c>
      <c r="NB241" s="7">
        <f t="shared" ca="1" si="1200"/>
        <v>0.19687137324734216</v>
      </c>
      <c r="NC241" s="7">
        <f t="shared" ca="1" si="1201"/>
        <v>1</v>
      </c>
      <c r="ND241" s="7" t="str">
        <f t="shared" ca="1" si="1202"/>
        <v>2</v>
      </c>
      <c r="NE241" s="7" t="str">
        <f ca="1">IFERROR(IF(NE240+ND241&gt;NF$4,NE240,NE240+ND241),"")</f>
        <v/>
      </c>
      <c r="NF241" s="7">
        <f t="shared" ca="1" si="1261"/>
        <v>0</v>
      </c>
      <c r="NG241" s="7">
        <f t="shared" ca="1" si="1203"/>
        <v>0.95402919334610936</v>
      </c>
      <c r="NH241" s="7">
        <f t="shared" ca="1" si="1204"/>
        <v>-0.18479842411534009</v>
      </c>
      <c r="NI241" s="7">
        <f t="shared" ca="1" si="1205"/>
        <v>0</v>
      </c>
      <c r="NJ241" s="7">
        <f t="shared" ca="1" si="1206"/>
        <v>0</v>
      </c>
      <c r="NK241" s="7" t="str">
        <f ca="1">IFERROR(IF(NK240+NJ241&gt;NL$4,NK240,NK240+NJ241),"")</f>
        <v/>
      </c>
      <c r="NL241" s="7">
        <f t="shared" ca="1" si="1262"/>
        <v>0</v>
      </c>
      <c r="NM241" s="7">
        <f t="shared" ca="1" si="1207"/>
        <v>0.86983989176990573</v>
      </c>
      <c r="NN241" s="7">
        <f t="shared" ca="1" si="1208"/>
        <v>-0.10060912253913645</v>
      </c>
      <c r="NO241" s="7">
        <f t="shared" ca="1" si="1209"/>
        <v>0</v>
      </c>
      <c r="NP241" s="7">
        <f t="shared" ca="1" si="1210"/>
        <v>0</v>
      </c>
      <c r="NQ241" s="7" t="str">
        <f ca="1">IFERROR(IF(NQ240+NP241&gt;NR$4,NQ240,NQ240+NP241),"")</f>
        <v/>
      </c>
      <c r="NR241" s="7">
        <f t="shared" ca="1" si="1263"/>
        <v>0</v>
      </c>
      <c r="NT241">
        <v>243</v>
      </c>
      <c r="NU241" s="7" t="s">
        <v>19</v>
      </c>
      <c r="NV241" s="7" t="str">
        <f t="shared" ca="1" si="967"/>
        <v/>
      </c>
      <c r="NW241" s="7" t="str">
        <f t="shared" ca="1" si="961"/>
        <v/>
      </c>
      <c r="NX241" t="str">
        <f ca="1">IFERROR(VLOOKUP(NT241,$K$3:$AK$568,8,FALSE),"")</f>
        <v/>
      </c>
      <c r="NY241" t="str">
        <f ca="1">IFERROR(VLOOKUP(NT241,$K$3:$AK$568,9,FALSE),"")</f>
        <v/>
      </c>
      <c r="NZ241" s="7" t="str">
        <f ca="1">IFERROR(VLOOKUP(NT241,$K$3:$AK$568,27,FALSE),"")</f>
        <v/>
      </c>
      <c r="OB241">
        <v>243</v>
      </c>
      <c r="OC241" s="7" t="s">
        <v>19</v>
      </c>
      <c r="OD241" t="e">
        <f t="shared" ca="1" si="968"/>
        <v>#N/A</v>
      </c>
      <c r="OE241" s="7" t="str">
        <f t="shared" ca="1" si="969"/>
        <v/>
      </c>
      <c r="OF241" s="7" t="str">
        <f t="shared" ca="1" si="970"/>
        <v/>
      </c>
      <c r="OG241" t="str">
        <f t="shared" ca="1" si="971"/>
        <v/>
      </c>
      <c r="OI241">
        <v>243</v>
      </c>
      <c r="OJ241" s="7" t="s">
        <v>19</v>
      </c>
      <c r="OK241" s="7" t="str">
        <f t="shared" ca="1" si="972"/>
        <v/>
      </c>
      <c r="OL241" s="7" t="str">
        <f t="shared" ca="1" si="973"/>
        <v/>
      </c>
      <c r="OM241" t="str">
        <f ca="1">IFERROR(VLOOKUP(OI241,$L$3:$AK$568,7,FALSE),"")</f>
        <v/>
      </c>
      <c r="ON241" t="str">
        <f ca="1">IFERROR(VLOOKUP(OI241,$L$3:$AK$568,8,FALSE),"")</f>
        <v/>
      </c>
      <c r="OO241" s="7" t="str">
        <f ca="1">IFERROR(VLOOKUP(OI241,$L$3:$AK$568,26,FALSE),"")</f>
        <v/>
      </c>
      <c r="OQ241">
        <v>243</v>
      </c>
      <c r="OR241" s="7" t="s">
        <v>19</v>
      </c>
      <c r="OS241" t="e">
        <f t="shared" ca="1" si="974"/>
        <v>#N/A</v>
      </c>
      <c r="OT241" s="7" t="str">
        <f t="shared" ca="1" si="975"/>
        <v/>
      </c>
      <c r="OU241" s="7" t="str">
        <f t="shared" ca="1" si="976"/>
        <v/>
      </c>
      <c r="OV241" t="str">
        <f t="shared" ca="1" si="977"/>
        <v/>
      </c>
      <c r="OX241">
        <v>243</v>
      </c>
      <c r="OY241" s="7" t="s">
        <v>19</v>
      </c>
      <c r="OZ241" s="7" t="str">
        <f t="shared" ca="1" si="978"/>
        <v/>
      </c>
      <c r="PA241" s="7" t="str">
        <f t="shared" ca="1" si="979"/>
        <v/>
      </c>
      <c r="PB241" t="str">
        <f ca="1">IFERROR(VLOOKUP(OX241,$M$3:$AK$568,6,FALSE),"")</f>
        <v/>
      </c>
      <c r="PC241" t="str">
        <f ca="1">IFERROR(VLOOKUP(OX241,$M$3:$AK$568,7,FALSE),"")</f>
        <v/>
      </c>
      <c r="PD241" s="7" t="str">
        <f ca="1">IFERROR(VLOOKUP(OX241,$M$3:$AK$568,25,FALSE),"")</f>
        <v/>
      </c>
      <c r="PF241">
        <v>243</v>
      </c>
      <c r="PG241" s="7" t="s">
        <v>19</v>
      </c>
      <c r="PH241" t="e">
        <f t="shared" ca="1" si="980"/>
        <v>#N/A</v>
      </c>
      <c r="PI241" s="7" t="str">
        <f t="shared" ca="1" si="981"/>
        <v/>
      </c>
      <c r="PJ241" s="7" t="str">
        <f t="shared" ca="1" si="982"/>
        <v/>
      </c>
      <c r="PK241" t="str">
        <f t="shared" ca="1" si="983"/>
        <v/>
      </c>
      <c r="PM241">
        <v>243</v>
      </c>
      <c r="PN241" s="7" t="s">
        <v>19</v>
      </c>
      <c r="PO241" s="202" t="str">
        <f t="shared" ca="1" si="984"/>
        <v/>
      </c>
      <c r="PP241" s="7" t="str">
        <f t="shared" ca="1" si="985"/>
        <v/>
      </c>
      <c r="PQ241" t="str">
        <f ca="1">IFERROR(VLOOKUP(PM241,$G$325:$R$409,12,FALSE),"")</f>
        <v/>
      </c>
      <c r="PR241" t="e">
        <f ca="1">VLOOKUP(PM241,$G$324:$Q$409,11,FALSE)</f>
        <v>#N/A</v>
      </c>
      <c r="PS241" s="7" t="str">
        <f ca="1">VLOOKUP(PQ241,$R$325:$Y$409,8,FALSE)</f>
        <v>- -</v>
      </c>
      <c r="PT241" s="7">
        <f ca="1">ReSt</f>
        <v>-4</v>
      </c>
      <c r="PU241" s="7" t="e">
        <f t="shared" ca="1" si="986"/>
        <v>#N/A</v>
      </c>
      <c r="PV241" s="7" t="e">
        <f t="shared" ca="1" si="987"/>
        <v>#N/A</v>
      </c>
      <c r="PW241" s="7" t="str">
        <f ca="1">VLOOKUP(PQ241,$R$325:$AK$409,8,FALSE)</f>
        <v>- -</v>
      </c>
      <c r="PX241" s="7"/>
      <c r="PY241">
        <v>243</v>
      </c>
      <c r="PZ241" s="7" t="s">
        <v>19</v>
      </c>
      <c r="QA241" t="str">
        <f t="shared" ca="1" si="988"/>
        <v/>
      </c>
      <c r="QB241" s="7" t="str">
        <f t="shared" ca="1" si="989"/>
        <v/>
      </c>
      <c r="QC241" s="7" t="str">
        <f t="shared" ca="1" si="990"/>
        <v/>
      </c>
      <c r="QD241" t="str">
        <f t="shared" ca="1" si="991"/>
        <v/>
      </c>
      <c r="QF241">
        <v>243</v>
      </c>
      <c r="QG241" s="7" t="s">
        <v>19</v>
      </c>
      <c r="QH241" s="7" t="str">
        <f t="shared" ca="1" si="992"/>
        <v/>
      </c>
      <c r="QI241" s="7" t="e">
        <f t="shared" ca="1" si="993"/>
        <v>#VALUE!</v>
      </c>
      <c r="QJ241" t="e">
        <f t="shared" ca="1" si="994"/>
        <v>#N/A</v>
      </c>
      <c r="QK241" s="7" t="e">
        <f t="shared" ca="1" si="995"/>
        <v>#N/A</v>
      </c>
      <c r="QM241">
        <v>243</v>
      </c>
      <c r="QN241" s="7" t="s">
        <v>19</v>
      </c>
      <c r="QO241" t="str">
        <f t="shared" ca="1" si="996"/>
        <v/>
      </c>
      <c r="QP241" s="7" t="str">
        <f t="shared" ca="1" si="997"/>
        <v/>
      </c>
      <c r="QQ241" t="str">
        <f t="shared" ca="1" si="998"/>
        <v/>
      </c>
    </row>
    <row r="242" spans="1:459" x14ac:dyDescent="0.25">
      <c r="A242" s="240" t="str">
        <f>IF('Character Sheet'!$B$4="Creature","N","Y")</f>
        <v>Y</v>
      </c>
      <c r="C242" s="75"/>
      <c r="D242" s="76"/>
      <c r="F242" s="75"/>
      <c r="G242" s="76"/>
      <c r="I242" s="75"/>
      <c r="J242" s="85"/>
      <c r="K242" s="85">
        <f t="shared" ca="1" si="962"/>
        <v>7</v>
      </c>
      <c r="L242" s="85">
        <f t="shared" ca="1" si="1265"/>
        <v>2</v>
      </c>
      <c r="M242" s="70">
        <f t="shared" ca="1" si="1270"/>
        <v>10</v>
      </c>
      <c r="O242" s="222">
        <f t="shared" ca="1" si="963"/>
        <v>104</v>
      </c>
      <c r="Q242" s="7" t="s">
        <v>1747</v>
      </c>
      <c r="R242" s="9" t="s">
        <v>1500</v>
      </c>
      <c r="S242" s="9" t="s">
        <v>1991</v>
      </c>
      <c r="T242" s="61" t="str">
        <f>SUBSTITUTE(IFERROR(IFERROR(VLOOKUP(R242,'[1]Skill Statistics'!$A$3:$C$513,2,FALSE),VLOOKUP(Q242,'[1]Skill Statistics'!$A$3:$C$513,2,FALSE)),T241),"R*","ReSt")</f>
        <v>Me/Me</v>
      </c>
      <c r="U242" s="61" t="str">
        <f>IFERROR(IFERROR(VLOOKUP(R242,'[1]Skill Statistics'!$A$3:$C$513,3,FALSE),VLOOKUP(Q242,'[1]Skill Statistics'!$A$3:$C$513,3,FALSE)),U241)</f>
        <v>Re</v>
      </c>
      <c r="V242" s="61" t="str">
        <f>IF(ISNUMBER(SEARCH("Category",R242)),"- -",IFERROR(IFERROR(VLOOKUP(Q242,[1]Professions!$A$4:$AM$288,MATCH(Profession,[1]Professions!$A$1:$AM$1,0),FALSE),VLOOKUP(Q242,Calculations!$B$91:$I$95,8,FALSE)),"- -"))</f>
        <v>2 / 3</v>
      </c>
      <c r="W242" s="60">
        <f t="shared" ca="1" si="964"/>
        <v>0</v>
      </c>
      <c r="X242" s="7">
        <f ca="1">IFERROR(VLOOKUP(R242,$BS$6:$NR$519,MATCH(ActualLevel,$BS$3:$NR$3,0),FALSE),"- -")</f>
        <v>0</v>
      </c>
      <c r="Y242" s="7">
        <f t="shared" ca="1" si="1269"/>
        <v>0</v>
      </c>
      <c r="Z242" s="7">
        <f ca="1">IFERROR(VLOOKUP(Y242,Charts!$BQ$2:$BR$52,2,FALSE),"- -")</f>
        <v>-25</v>
      </c>
      <c r="AA242" s="7">
        <f t="shared" ca="1" si="1000"/>
        <v>3</v>
      </c>
      <c r="AB242" s="7">
        <f t="shared" ca="1" si="1266"/>
        <v>0</v>
      </c>
      <c r="AC242" s="7"/>
      <c r="AD242" s="7"/>
      <c r="AE242" s="7"/>
      <c r="AF242" s="7"/>
      <c r="AG242" s="7"/>
      <c r="AH242" s="43"/>
      <c r="AI242" s="7"/>
      <c r="AJ242" s="7"/>
      <c r="AK242" s="7">
        <f t="shared" ca="1" si="1001"/>
        <v>-22</v>
      </c>
      <c r="AL242" s="7"/>
      <c r="AM242" s="69">
        <f>IFERROR(VLOOKUP(R242,'[1]Skill Statistics'!$A$3:$AN$513,MATCH(Profession,'[1]Skill Statistics'!$A$2:$AN$2,0),FALSE),0)</f>
        <v>0</v>
      </c>
      <c r="AN242" s="85">
        <f>IFERROR(VLOOKUP(Q242,'[1]Skill Statistics'!$A$3:$BK$513,MATCH(Archetype,'[1]Skill Statistics'!$A$2:$BK$2,0),FALSE),0)</f>
        <v>0</v>
      </c>
      <c r="AO242" s="85">
        <f>IFERROR(VLOOKUP(Q242,'[1]Skill Statistics'!$A$3:$BB$513,MATCH(Race,'[1]Skill Statistics'!$A$2:$BB$2,0),FALSE),0)</f>
        <v>0</v>
      </c>
      <c r="AP242" s="85">
        <f t="shared" ca="1" si="965"/>
        <v>0.3</v>
      </c>
      <c r="AQ242" s="70"/>
      <c r="AS242" s="69">
        <f>IFERROR(VLOOKUP(Q242,'[1]Professional Skills'!$A$4:$AM$288,MATCH(Profession,'[1]Professional Skills'!$A$3:$AM$3,0),FALSE),"- -")</f>
        <v>0</v>
      </c>
      <c r="AT242" t="s">
        <v>1812</v>
      </c>
      <c r="AU242" s="7" t="str">
        <f t="shared" si="1268"/>
        <v/>
      </c>
      <c r="AV242" s="7">
        <f t="shared" ca="1" si="1267"/>
        <v>0</v>
      </c>
      <c r="AW242" t="str">
        <f t="shared" si="1004"/>
        <v/>
      </c>
      <c r="AX242" t="str">
        <f>IFERROR(_xlfn.RANK.EQ(AW242,$AW$5:$AW$568),"")</f>
        <v/>
      </c>
      <c r="AY242">
        <f t="shared" si="959"/>
        <v>0</v>
      </c>
      <c r="AZ242" s="70" t="str">
        <f t="shared" si="1002"/>
        <v/>
      </c>
      <c r="BB242" s="69">
        <f>IFERROR(IF(Q242="Language",VLOOKUP(R242,[1]Cultures!$B$4:$N$218,MATCH(Culture,[1]Cultures!$B$3:$N$3,0),FALSE),VLOOKUP(Q242,[1]Cultures!$B$4:$O$212,MATCH(Culture,[1]Cultures!$B$3:$O$3,0),FALSE)),"- -")</f>
        <v>0</v>
      </c>
      <c r="BC242" t="s">
        <v>1812</v>
      </c>
      <c r="BD242">
        <f t="shared" ca="1" si="1264"/>
        <v>0.4822536746869911</v>
      </c>
      <c r="BE242">
        <f t="shared" ca="1" si="1211"/>
        <v>0.78225367468699103</v>
      </c>
      <c r="BH242">
        <f t="shared" ref="BH242:BH247" ca="1" si="1272">_xlfn.RANK.EQ(BE242,$BE$242:$BE$247)</f>
        <v>6</v>
      </c>
      <c r="BI242" s="7">
        <f t="shared" ca="1" si="1003"/>
        <v>0</v>
      </c>
      <c r="BK242" s="7"/>
      <c r="BL242" s="70">
        <f t="shared" ca="1" si="960"/>
        <v>0</v>
      </c>
      <c r="BN242" s="69">
        <f>IFERROR(VLOOKUP(V242,Charts!$BT$2:$BV$14,3,FALSE),"- -")</f>
        <v>0.84615384615384615</v>
      </c>
      <c r="BO242" s="85">
        <f t="shared" ca="1" si="966"/>
        <v>2.005998886019118</v>
      </c>
      <c r="BP242" s="70">
        <f t="shared" ca="1" si="1212"/>
        <v>104</v>
      </c>
      <c r="BR242" s="7">
        <v>241</v>
      </c>
      <c r="BS242" s="9" t="str">
        <f ca="1">VLOOKUP(BR242,$O$3:$R$568,4,FALSE)</f>
        <v>Administrator</v>
      </c>
      <c r="BT242" s="7" t="str">
        <f ca="1">VLOOKUP(BS242,$R$3:$V$568,5,FALSE)</f>
        <v>3 / 4</v>
      </c>
      <c r="BU242" s="7">
        <f ca="1">VLOOKUP(BT242,Charts!$BT$2:$BV$14,3,FALSE)</f>
        <v>0.69230769230769229</v>
      </c>
      <c r="BV242" s="7" t="str">
        <f t="shared" ca="1" si="1005"/>
        <v>3</v>
      </c>
      <c r="BW242" s="7" t="str">
        <f t="shared" ca="1" si="1006"/>
        <v>4</v>
      </c>
      <c r="BY242" s="7">
        <f t="shared" ca="1" si="1007"/>
        <v>0.77361026710986658</v>
      </c>
      <c r="BZ242" s="7">
        <f t="shared" ca="1" si="1008"/>
        <v>-8.1302574802174288E-2</v>
      </c>
      <c r="CA242" s="7">
        <f t="shared" ca="1" si="1009"/>
        <v>0</v>
      </c>
      <c r="CB242" s="7">
        <f t="shared" ca="1" si="1010"/>
        <v>0</v>
      </c>
      <c r="CC242" s="7" t="str">
        <f ca="1">IFERROR(IF(CC241+CB242&gt;CD$4,CC241,CC241+CB242),"")</f>
        <v/>
      </c>
      <c r="CD242" s="7">
        <f t="shared" ca="1" si="1213"/>
        <v>0</v>
      </c>
      <c r="CE242" s="7">
        <f t="shared" ca="1" si="1011"/>
        <v>0.5031522750969083</v>
      </c>
      <c r="CF242" s="7">
        <f t="shared" ca="1" si="1012"/>
        <v>0.18915541721078399</v>
      </c>
      <c r="CG242" s="7">
        <f t="shared" ca="1" si="1013"/>
        <v>1</v>
      </c>
      <c r="CH242" s="7" t="str">
        <f t="shared" ca="1" si="1014"/>
        <v>3</v>
      </c>
      <c r="CI242" s="7" t="str">
        <f ca="1">IFERROR(IF(CI241+CH242&gt;CJ$4,CI241,CI241+CH242),"")</f>
        <v/>
      </c>
      <c r="CJ242" s="7">
        <f t="shared" ca="1" si="1214"/>
        <v>0</v>
      </c>
      <c r="CK242" s="7">
        <f t="shared" ca="1" si="1015"/>
        <v>0.75182937388406512</v>
      </c>
      <c r="CL242" s="7">
        <f t="shared" ca="1" si="1016"/>
        <v>-5.9521681576372831E-2</v>
      </c>
      <c r="CM242" s="7">
        <f t="shared" ca="1" si="1017"/>
        <v>0</v>
      </c>
      <c r="CN242" s="7">
        <f t="shared" ca="1" si="1018"/>
        <v>0</v>
      </c>
      <c r="CO242" s="7" t="str">
        <f ca="1">IFERROR(IF(CO241+CN242&gt;CP$4,CO241,CO241+CN242),"")</f>
        <v/>
      </c>
      <c r="CP242" s="7">
        <f t="shared" ca="1" si="1215"/>
        <v>0</v>
      </c>
      <c r="CQ242" s="7">
        <f t="shared" ca="1" si="1019"/>
        <v>0.52940285604358595</v>
      </c>
      <c r="CR242" s="7">
        <f t="shared" ca="1" si="1020"/>
        <v>0.16290483626410635</v>
      </c>
      <c r="CS242" s="7">
        <f t="shared" ca="1" si="1021"/>
        <v>1</v>
      </c>
      <c r="CT242" s="7" t="str">
        <f t="shared" ca="1" si="1022"/>
        <v>3</v>
      </c>
      <c r="CU242" s="7" t="str">
        <f ca="1">IFERROR(IF(CU241+CT242&gt;CV$4,CU241,CU241+CT242),"")</f>
        <v/>
      </c>
      <c r="CV242" s="7">
        <f t="shared" ca="1" si="1216"/>
        <v>0</v>
      </c>
      <c r="CW242" s="7">
        <f t="shared" ca="1" si="1023"/>
        <v>0.79758644152261049</v>
      </c>
      <c r="CX242" s="7">
        <f t="shared" ca="1" si="1024"/>
        <v>-0.1052787492149182</v>
      </c>
      <c r="CY242" s="7">
        <f t="shared" ca="1" si="1025"/>
        <v>0</v>
      </c>
      <c r="CZ242" s="7">
        <f t="shared" ca="1" si="1026"/>
        <v>0</v>
      </c>
      <c r="DA242" s="7" t="str">
        <f ca="1">IFERROR(IF(DA241+CZ242&gt;DB$4,DA241,DA241+CZ242),"")</f>
        <v/>
      </c>
      <c r="DB242" s="7">
        <f t="shared" ca="1" si="1217"/>
        <v>0</v>
      </c>
      <c r="DC242" s="7">
        <f t="shared" ca="1" si="1027"/>
        <v>0.38717961816943081</v>
      </c>
      <c r="DD242" s="7">
        <f t="shared" ca="1" si="1028"/>
        <v>0.30512807413826148</v>
      </c>
      <c r="DE242" s="7">
        <f t="shared" ca="1" si="1029"/>
        <v>1</v>
      </c>
      <c r="DF242" s="7" t="str">
        <f t="shared" ca="1" si="1030"/>
        <v>3</v>
      </c>
      <c r="DG242" s="7" t="str">
        <f ca="1">IFERROR(IF(DG241+DF242&gt;DH$4,DG241,DG241+DF242),"")</f>
        <v/>
      </c>
      <c r="DH242" s="7">
        <f t="shared" ca="1" si="1218"/>
        <v>0</v>
      </c>
      <c r="DI242" s="7">
        <f t="shared" ca="1" si="1031"/>
        <v>8.1080515622191873E-2</v>
      </c>
      <c r="DJ242" s="7">
        <f t="shared" ca="1" si="1032"/>
        <v>0.61122717668550042</v>
      </c>
      <c r="DK242" s="7">
        <f t="shared" ca="1" si="1033"/>
        <v>1</v>
      </c>
      <c r="DL242" s="7" t="str">
        <f t="shared" ca="1" si="1034"/>
        <v>3</v>
      </c>
      <c r="DM242" s="7" t="str">
        <f ca="1">IFERROR(IF(DM241+DL242&gt;DN$4,DM241,DM241+DL242),"")</f>
        <v/>
      </c>
      <c r="DN242" s="7">
        <f t="shared" ca="1" si="1219"/>
        <v>0</v>
      </c>
      <c r="DO242" s="7">
        <f t="shared" ca="1" si="1035"/>
        <v>0.53580279878809323</v>
      </c>
      <c r="DP242" s="7">
        <f t="shared" ca="1" si="1036"/>
        <v>0.15650489351959906</v>
      </c>
      <c r="DQ242" s="7">
        <f t="shared" ca="1" si="1037"/>
        <v>1</v>
      </c>
      <c r="DR242" s="7" t="str">
        <f t="shared" ca="1" si="1038"/>
        <v>3</v>
      </c>
      <c r="DS242" s="7" t="str">
        <f ca="1">IFERROR(IF(DS241+DR242&gt;DT$4,DS241,DS241+DR242),"")</f>
        <v/>
      </c>
      <c r="DT242" s="7">
        <f t="shared" ca="1" si="1220"/>
        <v>0</v>
      </c>
      <c r="DU242" s="7">
        <f t="shared" ca="1" si="1039"/>
        <v>0.80376950992391327</v>
      </c>
      <c r="DV242" s="7">
        <f t="shared" ca="1" si="1040"/>
        <v>-0.11146181761622098</v>
      </c>
      <c r="DW242" s="7">
        <f t="shared" ca="1" si="1041"/>
        <v>0</v>
      </c>
      <c r="DX242" s="7">
        <f t="shared" ca="1" si="1042"/>
        <v>0</v>
      </c>
      <c r="DY242" s="7" t="str">
        <f ca="1">IFERROR(IF(DY241+DX242&gt;DZ$4,DY241,DY241+DX242),"")</f>
        <v/>
      </c>
      <c r="DZ242" s="7">
        <f t="shared" ca="1" si="1221"/>
        <v>0</v>
      </c>
      <c r="EA242" s="7">
        <f t="shared" ca="1" si="1043"/>
        <v>7.9943655299460903E-2</v>
      </c>
      <c r="EB242" s="7">
        <f t="shared" ca="1" si="1044"/>
        <v>0.61236403700823139</v>
      </c>
      <c r="EC242" s="7">
        <f t="shared" ca="1" si="1045"/>
        <v>1</v>
      </c>
      <c r="ED242" s="7" t="str">
        <f t="shared" ca="1" si="1046"/>
        <v>3</v>
      </c>
      <c r="EE242" s="7" t="str">
        <f ca="1">IFERROR(IF(EE241+ED242&gt;EF$4,EE241,EE241+ED242),"")</f>
        <v/>
      </c>
      <c r="EF242" s="7">
        <f t="shared" ca="1" si="1222"/>
        <v>0</v>
      </c>
      <c r="EG242" s="7">
        <f t="shared" ca="1" si="1047"/>
        <v>0.96204820823129555</v>
      </c>
      <c r="EH242" s="7">
        <f t="shared" ca="1" si="1048"/>
        <v>-0.26974051592360326</v>
      </c>
      <c r="EI242" s="7">
        <f t="shared" ca="1" si="1049"/>
        <v>0</v>
      </c>
      <c r="EJ242" s="7">
        <f t="shared" ca="1" si="1050"/>
        <v>0</v>
      </c>
      <c r="EK242" s="7" t="str">
        <f ca="1">IFERROR(IF(EK241+EJ242&gt;EL$4,EK241,EK241+EJ242),"")</f>
        <v/>
      </c>
      <c r="EL242" s="7">
        <f t="shared" ca="1" si="1223"/>
        <v>0</v>
      </c>
      <c r="EM242" s="7">
        <f t="shared" ca="1" si="1051"/>
        <v>0.12119420690419602</v>
      </c>
      <c r="EN242" s="7">
        <f t="shared" ca="1" si="1052"/>
        <v>0.57111348540349627</v>
      </c>
      <c r="EO242" s="7">
        <f t="shared" ca="1" si="1053"/>
        <v>1</v>
      </c>
      <c r="EP242" s="7" t="str">
        <f t="shared" ca="1" si="1054"/>
        <v>3</v>
      </c>
      <c r="EQ242" s="7" t="str">
        <f ca="1">IFERROR(IF(EQ241+EP242&gt;ER$4,EQ241,EQ241+EP242),"")</f>
        <v/>
      </c>
      <c r="ER242" s="7">
        <f t="shared" ca="1" si="1224"/>
        <v>0</v>
      </c>
      <c r="ES242" s="7">
        <f t="shared" ca="1" si="1055"/>
        <v>0.39696003981178163</v>
      </c>
      <c r="ET242" s="7">
        <f t="shared" ca="1" si="1056"/>
        <v>0.29534765249591066</v>
      </c>
      <c r="EU242" s="7">
        <f t="shared" ca="1" si="1057"/>
        <v>1</v>
      </c>
      <c r="EV242" s="7" t="str">
        <f t="shared" ca="1" si="1058"/>
        <v>3</v>
      </c>
      <c r="EW242" s="7" t="str">
        <f ca="1">IFERROR(IF(EW241+EV242&gt;EX$4,EW241,EW241+EV242),"")</f>
        <v/>
      </c>
      <c r="EX242" s="7">
        <f t="shared" ca="1" si="1225"/>
        <v>0</v>
      </c>
      <c r="EY242" s="7">
        <f t="shared" ca="1" si="1059"/>
        <v>0.41183282455888903</v>
      </c>
      <c r="EZ242" s="7">
        <f t="shared" ca="1" si="1060"/>
        <v>0.28047486774880326</v>
      </c>
      <c r="FA242" s="7">
        <f t="shared" ca="1" si="1061"/>
        <v>1</v>
      </c>
      <c r="FB242" s="7" t="str">
        <f t="shared" ca="1" si="1062"/>
        <v>3</v>
      </c>
      <c r="FC242" s="7" t="str">
        <f ca="1">IFERROR(IF(FC241+FB242&gt;FD$4,FC241,FC241+FB242),"")</f>
        <v/>
      </c>
      <c r="FD242" s="7">
        <f t="shared" ca="1" si="1226"/>
        <v>0</v>
      </c>
      <c r="FE242" s="7">
        <f t="shared" ca="1" si="1063"/>
        <v>8.3218826037382176E-2</v>
      </c>
      <c r="FF242" s="7">
        <f t="shared" ca="1" si="1064"/>
        <v>0.60908886627031011</v>
      </c>
      <c r="FG242" s="7">
        <f t="shared" ca="1" si="1065"/>
        <v>1</v>
      </c>
      <c r="FH242" s="7" t="str">
        <f t="shared" ca="1" si="1066"/>
        <v>3</v>
      </c>
      <c r="FI242" s="7" t="str">
        <f ca="1">IFERROR(IF(FI241+FH242&gt;FJ$4,FI241,FI241+FH242),"")</f>
        <v/>
      </c>
      <c r="FJ242" s="7">
        <f t="shared" ca="1" si="1227"/>
        <v>0</v>
      </c>
      <c r="FK242" s="7">
        <f t="shared" ca="1" si="1067"/>
        <v>0.40442239394607005</v>
      </c>
      <c r="FL242" s="7">
        <f t="shared" ca="1" si="1068"/>
        <v>0.28788529836162224</v>
      </c>
      <c r="FM242" s="7">
        <f t="shared" ca="1" si="1069"/>
        <v>1</v>
      </c>
      <c r="FN242" s="7" t="str">
        <f t="shared" ca="1" si="1070"/>
        <v>3</v>
      </c>
      <c r="FO242" s="7" t="str">
        <f ca="1">IFERROR(IF(FO241+FN242&gt;FP$4,FO241,FO241+FN242),"")</f>
        <v/>
      </c>
      <c r="FP242" s="7">
        <f t="shared" ca="1" si="1228"/>
        <v>0</v>
      </c>
      <c r="FQ242" s="7">
        <f t="shared" ca="1" si="1071"/>
        <v>0.93178895260704209</v>
      </c>
      <c r="FR242" s="7">
        <f t="shared" ca="1" si="1072"/>
        <v>-0.2394812602993498</v>
      </c>
      <c r="FS242" s="7">
        <f t="shared" ca="1" si="1073"/>
        <v>0</v>
      </c>
      <c r="FT242" s="7">
        <f t="shared" ca="1" si="1074"/>
        <v>0</v>
      </c>
      <c r="FU242" s="7" t="str">
        <f ca="1">IFERROR(IF(FU241+FT242&gt;FV$4,FU241,FU241+FT242),"")</f>
        <v/>
      </c>
      <c r="FV242" s="7">
        <f t="shared" ca="1" si="1229"/>
        <v>0</v>
      </c>
      <c r="FW242" s="7">
        <f t="shared" ca="1" si="1075"/>
        <v>0.79529685402265549</v>
      </c>
      <c r="FX242" s="7">
        <f t="shared" ca="1" si="1076"/>
        <v>-0.1029891617149632</v>
      </c>
      <c r="FY242" s="7">
        <f t="shared" ca="1" si="1077"/>
        <v>0</v>
      </c>
      <c r="FZ242" s="7">
        <f t="shared" ca="1" si="1078"/>
        <v>0</v>
      </c>
      <c r="GA242" s="7" t="str">
        <f ca="1">IFERROR(IF(GA241+FZ242&gt;GB$4,GA241,GA241+FZ242),"")</f>
        <v/>
      </c>
      <c r="GB242" s="7">
        <f t="shared" ca="1" si="1230"/>
        <v>0</v>
      </c>
      <c r="GC242" s="7">
        <f t="shared" ca="1" si="1079"/>
        <v>0.48057831667069595</v>
      </c>
      <c r="GD242" s="7">
        <f t="shared" ca="1" si="1080"/>
        <v>0.21172937563699634</v>
      </c>
      <c r="GE242" s="7">
        <f t="shared" ca="1" si="1081"/>
        <v>1</v>
      </c>
      <c r="GF242" s="7" t="str">
        <f t="shared" ca="1" si="1082"/>
        <v>3</v>
      </c>
      <c r="GG242" s="7" t="str">
        <f ca="1">IFERROR(IF(GG241+GF242&gt;GH$4,GG241,GG241+GF242),"")</f>
        <v/>
      </c>
      <c r="GH242" s="7">
        <f t="shared" ca="1" si="1231"/>
        <v>0</v>
      </c>
      <c r="GI242" s="7">
        <f t="shared" ca="1" si="1083"/>
        <v>0.580385916752999</v>
      </c>
      <c r="GJ242" s="7">
        <f t="shared" ca="1" si="1084"/>
        <v>0.11192177555469329</v>
      </c>
      <c r="GK242" s="7">
        <f t="shared" ca="1" si="1085"/>
        <v>1</v>
      </c>
      <c r="GL242" s="7" t="str">
        <f t="shared" ca="1" si="1086"/>
        <v>3</v>
      </c>
      <c r="GM242" s="7" t="str">
        <f ca="1">IFERROR(IF(GM241+GL242&gt;GN$4,GM241,GM241+GL242),"")</f>
        <v/>
      </c>
      <c r="GN242" s="7">
        <f t="shared" ca="1" si="1232"/>
        <v>0</v>
      </c>
      <c r="GO242" s="7">
        <f t="shared" ca="1" si="1087"/>
        <v>1.7261934395721545E-2</v>
      </c>
      <c r="GP242" s="7">
        <f t="shared" ca="1" si="1088"/>
        <v>0.67504575791197075</v>
      </c>
      <c r="GQ242" s="7">
        <f t="shared" ca="1" si="1089"/>
        <v>1</v>
      </c>
      <c r="GR242" s="7" t="str">
        <f t="shared" ca="1" si="1090"/>
        <v>3</v>
      </c>
      <c r="GS242" s="7" t="str">
        <f ca="1">IFERROR(IF(GS241+GR242&gt;GT$4,GS241,GS241+GR242),"")</f>
        <v/>
      </c>
      <c r="GT242" s="7">
        <f t="shared" ca="1" si="1233"/>
        <v>0</v>
      </c>
      <c r="GU242" s="7">
        <f t="shared" ca="1" si="1091"/>
        <v>0.57634501631627055</v>
      </c>
      <c r="GV242" s="7">
        <f t="shared" ca="1" si="1092"/>
        <v>0.11596267599142174</v>
      </c>
      <c r="GW242" s="7">
        <f t="shared" ca="1" si="1093"/>
        <v>1</v>
      </c>
      <c r="GX242" s="7" t="str">
        <f t="shared" ca="1" si="1094"/>
        <v>3</v>
      </c>
      <c r="GY242" s="7" t="str">
        <f ca="1">IFERROR(IF(GY241+GX242&gt;GZ$4,GY241,GY241+GX242),"")</f>
        <v/>
      </c>
      <c r="GZ242" s="7">
        <f t="shared" ca="1" si="1234"/>
        <v>0</v>
      </c>
      <c r="HA242" s="7">
        <f t="shared" ca="1" si="1095"/>
        <v>0.83996323323514932</v>
      </c>
      <c r="HB242" s="7">
        <f t="shared" ca="1" si="1096"/>
        <v>-0.14765554092745703</v>
      </c>
      <c r="HC242" s="7">
        <f t="shared" ca="1" si="1097"/>
        <v>0</v>
      </c>
      <c r="HD242" s="7">
        <f t="shared" ca="1" si="1098"/>
        <v>0</v>
      </c>
      <c r="HE242" s="7" t="str">
        <f ca="1">IFERROR(IF(HE241+HD242&gt;HF$4,HE241,HE241+HD242),"")</f>
        <v/>
      </c>
      <c r="HF242" s="7">
        <f t="shared" ca="1" si="1235"/>
        <v>0</v>
      </c>
      <c r="HG242" s="7">
        <f t="shared" ca="1" si="1099"/>
        <v>0.5647878377443335</v>
      </c>
      <c r="HH242" s="7">
        <f t="shared" ca="1" si="1100"/>
        <v>0.12751985456335879</v>
      </c>
      <c r="HI242" s="7">
        <f t="shared" ca="1" si="1101"/>
        <v>1</v>
      </c>
      <c r="HJ242" s="7" t="str">
        <f t="shared" ca="1" si="1102"/>
        <v>3</v>
      </c>
      <c r="HK242" s="7" t="str">
        <f ca="1">IFERROR(IF(HK241+HJ242&gt;HL$4,HK241,HK241+HJ242),"")</f>
        <v/>
      </c>
      <c r="HL242" s="7">
        <f t="shared" ca="1" si="1236"/>
        <v>0</v>
      </c>
      <c r="HM242" s="7">
        <f t="shared" ca="1" si="1103"/>
        <v>0.79071617720416543</v>
      </c>
      <c r="HN242" s="7">
        <f t="shared" ca="1" si="1104"/>
        <v>-9.8408484896473136E-2</v>
      </c>
      <c r="HO242" s="7">
        <f t="shared" ca="1" si="1105"/>
        <v>0</v>
      </c>
      <c r="HP242" s="7">
        <f t="shared" ca="1" si="1106"/>
        <v>0</v>
      </c>
      <c r="HQ242" s="7" t="str">
        <f ca="1">IFERROR(IF(HQ241+HP242&gt;HR$4,HQ241,HQ241+HP242),"")</f>
        <v/>
      </c>
      <c r="HR242" s="7">
        <f t="shared" ca="1" si="1237"/>
        <v>0</v>
      </c>
      <c r="HS242" s="7">
        <f t="shared" ca="1" si="1107"/>
        <v>0.53591392203730015</v>
      </c>
      <c r="HT242" s="7">
        <f t="shared" ca="1" si="1108"/>
        <v>0.15639377027039214</v>
      </c>
      <c r="HU242" s="7">
        <f t="shared" ca="1" si="1109"/>
        <v>1</v>
      </c>
      <c r="HV242" s="7" t="str">
        <f t="shared" ca="1" si="1110"/>
        <v>3</v>
      </c>
      <c r="HW242" s="7" t="str">
        <f ca="1">IFERROR(IF(HW241+HV242&gt;HX$4,HW241,HW241+HV242),"")</f>
        <v/>
      </c>
      <c r="HX242" s="7">
        <f t="shared" ca="1" si="1238"/>
        <v>0</v>
      </c>
      <c r="HY242" s="7">
        <f t="shared" ca="1" si="1111"/>
        <v>0.10608886043880172</v>
      </c>
      <c r="HZ242" s="7">
        <f t="shared" ca="1" si="1112"/>
        <v>0.58621883186889057</v>
      </c>
      <c r="IA242" s="7">
        <f t="shared" ca="1" si="1113"/>
        <v>1</v>
      </c>
      <c r="IB242" s="7" t="str">
        <f t="shared" ca="1" si="1114"/>
        <v>3</v>
      </c>
      <c r="IC242" s="7" t="str">
        <f ca="1">IFERROR(IF(IC241+IB242&gt;ID$4,IC241,IC241+IB242),"")</f>
        <v/>
      </c>
      <c r="ID242" s="7">
        <f t="shared" ca="1" si="1239"/>
        <v>0</v>
      </c>
      <c r="IE242" s="7">
        <f t="shared" ca="1" si="1115"/>
        <v>0.13348836589067103</v>
      </c>
      <c r="IF242" s="7">
        <f t="shared" ca="1" si="1116"/>
        <v>0.55881932641702126</v>
      </c>
      <c r="IG242" s="7">
        <f t="shared" ca="1" si="1117"/>
        <v>1</v>
      </c>
      <c r="IH242" s="7" t="str">
        <f t="shared" ca="1" si="1118"/>
        <v>3</v>
      </c>
      <c r="II242" s="7" t="str">
        <f ca="1">IFERROR(IF(II241+IH242&gt;IJ$4,II241,II241+IH242),"")</f>
        <v/>
      </c>
      <c r="IJ242" s="7">
        <f t="shared" ca="1" si="1240"/>
        <v>0</v>
      </c>
      <c r="IK242" s="7">
        <f t="shared" ca="1" si="1119"/>
        <v>0.83081926813520657</v>
      </c>
      <c r="IL242" s="7">
        <f t="shared" ca="1" si="1120"/>
        <v>-0.13851157582751428</v>
      </c>
      <c r="IM242" s="7">
        <f t="shared" ca="1" si="1121"/>
        <v>0</v>
      </c>
      <c r="IN242" s="7">
        <f t="shared" ca="1" si="1122"/>
        <v>0</v>
      </c>
      <c r="IO242" s="7" t="str">
        <f ca="1">IFERROR(IF(IO241+IN242&gt;IP$4,IO241,IO241+IN242),"")</f>
        <v/>
      </c>
      <c r="IP242" s="7">
        <f t="shared" ca="1" si="1241"/>
        <v>0</v>
      </c>
      <c r="IQ242" s="7">
        <f t="shared" ca="1" si="1123"/>
        <v>0.43819347922970953</v>
      </c>
      <c r="IR242" s="7">
        <f t="shared" ca="1" si="1124"/>
        <v>0.25411421307798276</v>
      </c>
      <c r="IS242" s="7">
        <f t="shared" ca="1" si="1125"/>
        <v>1</v>
      </c>
      <c r="IT242" s="7" t="str">
        <f t="shared" ca="1" si="1126"/>
        <v>3</v>
      </c>
      <c r="IU242" s="7" t="str">
        <f ca="1">IFERROR(IF(IU241+IT242&gt;IV$4,IU241,IU241+IT242),"")</f>
        <v/>
      </c>
      <c r="IV242" s="7">
        <f t="shared" ca="1" si="1242"/>
        <v>0</v>
      </c>
      <c r="IW242" s="7">
        <f t="shared" ca="1" si="1127"/>
        <v>2.7860025904923202E-2</v>
      </c>
      <c r="IX242" s="7">
        <f t="shared" ca="1" si="1128"/>
        <v>0.66444766640276909</v>
      </c>
      <c r="IY242" s="7">
        <f t="shared" ca="1" si="1129"/>
        <v>1</v>
      </c>
      <c r="IZ242" s="7" t="str">
        <f t="shared" ca="1" si="1130"/>
        <v>3</v>
      </c>
      <c r="JA242" s="7" t="str">
        <f ca="1">IFERROR(IF(JA241+IZ242&gt;JB$4,JA241,JA241+IZ242),"")</f>
        <v/>
      </c>
      <c r="JB242" s="7">
        <f t="shared" ca="1" si="1243"/>
        <v>0</v>
      </c>
      <c r="JC242" s="7">
        <f t="shared" ca="1" si="1131"/>
        <v>0.77730738039712044</v>
      </c>
      <c r="JD242" s="7">
        <f t="shared" ca="1" si="1132"/>
        <v>-8.4999688089428149E-2</v>
      </c>
      <c r="JE242" s="7">
        <f t="shared" ca="1" si="1133"/>
        <v>0</v>
      </c>
      <c r="JF242" s="7">
        <f t="shared" ca="1" si="1134"/>
        <v>0</v>
      </c>
      <c r="JG242" s="7" t="str">
        <f ca="1">IFERROR(IF(JG241+JF242&gt;JH$4,JG241,JG241+JF242),"")</f>
        <v/>
      </c>
      <c r="JH242" s="7">
        <f t="shared" ca="1" si="1244"/>
        <v>0</v>
      </c>
      <c r="JI242" s="7">
        <f t="shared" ca="1" si="1135"/>
        <v>0.43900676801175864</v>
      </c>
      <c r="JJ242" s="7">
        <f t="shared" ca="1" si="1136"/>
        <v>0.25330092429593365</v>
      </c>
      <c r="JK242" s="7">
        <f t="shared" ca="1" si="1137"/>
        <v>1</v>
      </c>
      <c r="JL242" s="7" t="str">
        <f t="shared" ca="1" si="1138"/>
        <v>3</v>
      </c>
      <c r="JM242" s="7" t="str">
        <f ca="1">IFERROR(IF(JM241+JL242&gt;JN$4,JM241,JM241+JL242),"")</f>
        <v/>
      </c>
      <c r="JN242" s="7">
        <f t="shared" ca="1" si="1245"/>
        <v>0</v>
      </c>
      <c r="JO242" s="7">
        <f t="shared" ca="1" si="1139"/>
        <v>0.53195690771531878</v>
      </c>
      <c r="JP242" s="7">
        <f t="shared" ca="1" si="1140"/>
        <v>0.16035078459237351</v>
      </c>
      <c r="JQ242" s="7">
        <f t="shared" ca="1" si="1141"/>
        <v>1</v>
      </c>
      <c r="JR242" s="7" t="str">
        <f t="shared" ca="1" si="1142"/>
        <v>3</v>
      </c>
      <c r="JS242" s="7" t="str">
        <f ca="1">IFERROR(IF(JS241+JR242&gt;JT$4,JS241,JS241+JR242),"")</f>
        <v/>
      </c>
      <c r="JT242" s="7">
        <f t="shared" ca="1" si="1246"/>
        <v>0</v>
      </c>
      <c r="JU242" s="7">
        <f t="shared" ca="1" si="1143"/>
        <v>0.56930143115248744</v>
      </c>
      <c r="JV242" s="7">
        <f t="shared" ca="1" si="1144"/>
        <v>0.12300626115520485</v>
      </c>
      <c r="JW242" s="7">
        <f t="shared" ca="1" si="1145"/>
        <v>1</v>
      </c>
      <c r="JX242" s="7" t="str">
        <f t="shared" ca="1" si="1146"/>
        <v>3</v>
      </c>
      <c r="JY242" s="7" t="str">
        <f ca="1">IFERROR(IF(JY241+JX242&gt;JZ$4,JY241,JY241+JX242),"")</f>
        <v/>
      </c>
      <c r="JZ242" s="7">
        <f t="shared" ca="1" si="1247"/>
        <v>0</v>
      </c>
      <c r="KA242" s="7">
        <f t="shared" ca="1" si="1147"/>
        <v>0.17130816845540509</v>
      </c>
      <c r="KB242" s="7">
        <f t="shared" ca="1" si="1148"/>
        <v>0.52099952385228721</v>
      </c>
      <c r="KC242" s="7">
        <f t="shared" ca="1" si="1149"/>
        <v>1</v>
      </c>
      <c r="KD242" s="7" t="str">
        <f t="shared" ca="1" si="1150"/>
        <v>3</v>
      </c>
      <c r="KE242" s="7" t="str">
        <f ca="1">IFERROR(IF(KE241+KD242&gt;KF$4,KE241,KE241+KD242),"")</f>
        <v/>
      </c>
      <c r="KF242" s="7">
        <f t="shared" ca="1" si="1248"/>
        <v>0</v>
      </c>
      <c r="KG242" s="7">
        <f t="shared" ca="1" si="1151"/>
        <v>0.90688261498147338</v>
      </c>
      <c r="KH242" s="7">
        <f t="shared" ca="1" si="1152"/>
        <v>-0.21457492267378109</v>
      </c>
      <c r="KI242" s="7">
        <f t="shared" ca="1" si="1153"/>
        <v>0</v>
      </c>
      <c r="KJ242" s="7">
        <f t="shared" ca="1" si="1154"/>
        <v>0</v>
      </c>
      <c r="KK242" s="7" t="str">
        <f ca="1">IFERROR(IF(KK241+KJ242&gt;KL$4,KK241,KK241+KJ242),"")</f>
        <v/>
      </c>
      <c r="KL242" s="7">
        <f t="shared" ca="1" si="1249"/>
        <v>0</v>
      </c>
      <c r="KM242" s="7">
        <f t="shared" ca="1" si="1155"/>
        <v>0.38887350134426768</v>
      </c>
      <c r="KN242" s="7">
        <f t="shared" ca="1" si="1156"/>
        <v>0.30343419096342461</v>
      </c>
      <c r="KO242" s="7">
        <f t="shared" ca="1" si="1157"/>
        <v>1</v>
      </c>
      <c r="KP242" s="7" t="str">
        <f t="shared" ca="1" si="1158"/>
        <v>3</v>
      </c>
      <c r="KQ242" s="7" t="str">
        <f ca="1">IFERROR(IF(KQ241+KP242&gt;KR$4,KQ241,KQ241+KP242),"")</f>
        <v/>
      </c>
      <c r="KR242" s="7">
        <f t="shared" ca="1" si="1250"/>
        <v>0</v>
      </c>
      <c r="KS242" s="7">
        <f t="shared" ca="1" si="1159"/>
        <v>0.15147045498948786</v>
      </c>
      <c r="KT242" s="7">
        <f t="shared" ca="1" si="1160"/>
        <v>0.54083723731820443</v>
      </c>
      <c r="KU242" s="7">
        <f t="shared" ca="1" si="1161"/>
        <v>1</v>
      </c>
      <c r="KV242" s="7" t="str">
        <f t="shared" ca="1" si="1162"/>
        <v>3</v>
      </c>
      <c r="KW242" s="7" t="str">
        <f ca="1">IFERROR(IF(KW241+KV242&gt;KX$4,KW241,KW241+KV242),"")</f>
        <v/>
      </c>
      <c r="KX242" s="7">
        <f t="shared" ca="1" si="1251"/>
        <v>0</v>
      </c>
      <c r="KY242" s="7">
        <f t="shared" ca="1" si="1163"/>
        <v>8.4539165290770879E-2</v>
      </c>
      <c r="KZ242" s="7">
        <f t="shared" ca="1" si="1164"/>
        <v>0.60776852701692141</v>
      </c>
      <c r="LA242" s="7">
        <f t="shared" ca="1" si="1165"/>
        <v>1</v>
      </c>
      <c r="LB242" s="7" t="str">
        <f t="shared" ca="1" si="1166"/>
        <v>3</v>
      </c>
      <c r="LC242" s="7" t="str">
        <f ca="1">IFERROR(IF(LC241+LB242&gt;LD$4,LC241,LC241+LB242),"")</f>
        <v/>
      </c>
      <c r="LD242" s="7">
        <f t="shared" ca="1" si="1252"/>
        <v>0</v>
      </c>
      <c r="LE242" s="7">
        <f t="shared" ca="1" si="1167"/>
        <v>0.21672625244914423</v>
      </c>
      <c r="LF242" s="7">
        <f t="shared" ca="1" si="1168"/>
        <v>0.47558143985854806</v>
      </c>
      <c r="LG242" s="7">
        <f t="shared" ca="1" si="1169"/>
        <v>1</v>
      </c>
      <c r="LH242" s="7" t="str">
        <f t="shared" ca="1" si="1170"/>
        <v>3</v>
      </c>
      <c r="LI242" s="7" t="str">
        <f ca="1">IFERROR(IF(LI241+LH242&gt;LJ$4,LI241,LI241+LH242),"")</f>
        <v/>
      </c>
      <c r="LJ242" s="7">
        <f t="shared" ca="1" si="1253"/>
        <v>0</v>
      </c>
      <c r="LK242" s="7">
        <f t="shared" ca="1" si="1171"/>
        <v>0.77379451936599064</v>
      </c>
      <c r="LL242" s="7">
        <f t="shared" ca="1" si="1172"/>
        <v>-8.148682705829835E-2</v>
      </c>
      <c r="LM242" s="7">
        <f t="shared" ca="1" si="1173"/>
        <v>0</v>
      </c>
      <c r="LN242" s="7">
        <f t="shared" ca="1" si="1174"/>
        <v>0</v>
      </c>
      <c r="LO242" s="7" t="str">
        <f ca="1">IFERROR(IF(LO241+LN242&gt;LP$4,LO241,LO241+LN242),"")</f>
        <v/>
      </c>
      <c r="LP242" s="7">
        <f t="shared" ca="1" si="1254"/>
        <v>0</v>
      </c>
      <c r="LQ242" s="7">
        <f t="shared" ca="1" si="1175"/>
        <v>0.21385304026535812</v>
      </c>
      <c r="LR242" s="7">
        <f t="shared" ca="1" si="1176"/>
        <v>0.47845465204233417</v>
      </c>
      <c r="LS242" s="7">
        <f t="shared" ca="1" si="1177"/>
        <v>1</v>
      </c>
      <c r="LT242" s="7" t="str">
        <f t="shared" ca="1" si="1178"/>
        <v>3</v>
      </c>
      <c r="LU242" s="7" t="str">
        <f ca="1">IFERROR(IF(LU241+LT242&gt;LV$4,LU241,LU241+LT242),"")</f>
        <v/>
      </c>
      <c r="LV242" s="7">
        <f t="shared" ca="1" si="1255"/>
        <v>0</v>
      </c>
      <c r="LW242" s="7">
        <f t="shared" ca="1" si="1179"/>
        <v>0.4521642705234622</v>
      </c>
      <c r="LX242" s="7">
        <f t="shared" ca="1" si="1180"/>
        <v>0.24014342178423009</v>
      </c>
      <c r="LY242" s="7">
        <f t="shared" ca="1" si="1181"/>
        <v>1</v>
      </c>
      <c r="LZ242" s="7" t="str">
        <f t="shared" ca="1" si="1182"/>
        <v>3</v>
      </c>
      <c r="MA242" s="7" t="str">
        <f ca="1">IFERROR(IF(MA241+LZ242&gt;MB$4,MA241,MA241+LZ242),"")</f>
        <v/>
      </c>
      <c r="MB242" s="7">
        <f t="shared" ca="1" si="1256"/>
        <v>0</v>
      </c>
      <c r="MC242" s="7">
        <f t="shared" ca="1" si="1183"/>
        <v>0.78846877950966376</v>
      </c>
      <c r="MD242" s="7">
        <f t="shared" ca="1" si="1184"/>
        <v>-9.6161087201971474E-2</v>
      </c>
      <c r="ME242" s="7">
        <f t="shared" ca="1" si="1185"/>
        <v>0</v>
      </c>
      <c r="MF242" s="7">
        <f t="shared" ca="1" si="1186"/>
        <v>0</v>
      </c>
      <c r="MG242" s="7" t="str">
        <f ca="1">IFERROR(IF(MG241+MF242&gt;MH$4,MG241,MG241+MF242),"")</f>
        <v/>
      </c>
      <c r="MH242" s="7">
        <f t="shared" ca="1" si="1257"/>
        <v>0</v>
      </c>
      <c r="MI242" s="7">
        <f t="shared" ca="1" si="1187"/>
        <v>0.12782587623717412</v>
      </c>
      <c r="MJ242" s="7">
        <f t="shared" ca="1" si="1188"/>
        <v>0.56448181607051817</v>
      </c>
      <c r="MK242" s="7">
        <f t="shared" ca="1" si="1189"/>
        <v>1</v>
      </c>
      <c r="ML242" s="7" t="str">
        <f t="shared" ca="1" si="1190"/>
        <v>3</v>
      </c>
      <c r="MM242" s="7" t="str">
        <f ca="1">IFERROR(IF(MM241+ML242&gt;MN$4,MM241,MM241+ML242),"")</f>
        <v/>
      </c>
      <c r="MN242" s="7">
        <f t="shared" ca="1" si="1258"/>
        <v>0</v>
      </c>
      <c r="MO242" s="7">
        <f t="shared" ca="1" si="1191"/>
        <v>4.2242123506646911E-2</v>
      </c>
      <c r="MP242" s="7">
        <f t="shared" ca="1" si="1192"/>
        <v>0.65006556880104538</v>
      </c>
      <c r="MQ242" s="7">
        <f t="shared" ca="1" si="1193"/>
        <v>1</v>
      </c>
      <c r="MR242" s="7" t="str">
        <f t="shared" ca="1" si="1194"/>
        <v>3</v>
      </c>
      <c r="MS242" s="7" t="str">
        <f ca="1">IFERROR(IF(MS241+MR242&gt;MT$4,MS241,MS241+MR242),"")</f>
        <v/>
      </c>
      <c r="MT242" s="7">
        <f t="shared" ca="1" si="1259"/>
        <v>0</v>
      </c>
      <c r="MU242" s="7">
        <f t="shared" ca="1" si="1195"/>
        <v>0.50539486302764891</v>
      </c>
      <c r="MV242" s="7">
        <f t="shared" ca="1" si="1196"/>
        <v>0.18691282928004338</v>
      </c>
      <c r="MW242" s="7">
        <f t="shared" ca="1" si="1197"/>
        <v>1</v>
      </c>
      <c r="MX242" s="7" t="str">
        <f t="shared" ca="1" si="1198"/>
        <v>3</v>
      </c>
      <c r="MY242" s="7" t="str">
        <f ca="1">IFERROR(IF(MY241+MX242&gt;MZ$4,MY241,MY241+MX242),"")</f>
        <v/>
      </c>
      <c r="MZ242" s="7">
        <f t="shared" ca="1" si="1260"/>
        <v>0</v>
      </c>
      <c r="NA242" s="7">
        <f t="shared" ca="1" si="1199"/>
        <v>0.79619870854961516</v>
      </c>
      <c r="NB242" s="7">
        <f t="shared" ca="1" si="1200"/>
        <v>-0.10389101624192287</v>
      </c>
      <c r="NC242" s="7">
        <f t="shared" ca="1" si="1201"/>
        <v>0</v>
      </c>
      <c r="ND242" s="7">
        <f t="shared" ca="1" si="1202"/>
        <v>0</v>
      </c>
      <c r="NE242" s="7" t="str">
        <f ca="1">IFERROR(IF(NE241+ND242&gt;NF$4,NE241,NE241+ND242),"")</f>
        <v/>
      </c>
      <c r="NF242" s="7">
        <f t="shared" ca="1" si="1261"/>
        <v>0</v>
      </c>
      <c r="NG242" s="7">
        <f t="shared" ca="1" si="1203"/>
        <v>0.69934004488583823</v>
      </c>
      <c r="NH242" s="7">
        <f t="shared" ca="1" si="1204"/>
        <v>-7.0323525781459395E-3</v>
      </c>
      <c r="NI242" s="7">
        <f t="shared" ca="1" si="1205"/>
        <v>0</v>
      </c>
      <c r="NJ242" s="7">
        <f t="shared" ca="1" si="1206"/>
        <v>0</v>
      </c>
      <c r="NK242" s="7" t="str">
        <f ca="1">IFERROR(IF(NK241+NJ242&gt;NL$4,NK241,NK241+NJ242),"")</f>
        <v/>
      </c>
      <c r="NL242" s="7">
        <f t="shared" ca="1" si="1262"/>
        <v>0</v>
      </c>
      <c r="NM242" s="7">
        <f t="shared" ca="1" si="1207"/>
        <v>0.88875212550145921</v>
      </c>
      <c r="NN242" s="7">
        <f t="shared" ca="1" si="1208"/>
        <v>-0.19644443319376692</v>
      </c>
      <c r="NO242" s="7">
        <f t="shared" ca="1" si="1209"/>
        <v>0</v>
      </c>
      <c r="NP242" s="7">
        <f t="shared" ca="1" si="1210"/>
        <v>0</v>
      </c>
      <c r="NQ242" s="7" t="str">
        <f ca="1">IFERROR(IF(NQ241+NP242&gt;NR$4,NQ241,NQ241+NP242),"")</f>
        <v/>
      </c>
      <c r="NR242" s="7">
        <f t="shared" ca="1" si="1263"/>
        <v>0</v>
      </c>
      <c r="NT242">
        <v>244</v>
      </c>
      <c r="NU242" s="7" t="s">
        <v>19</v>
      </c>
      <c r="NV242" s="7" t="str">
        <f t="shared" ca="1" si="967"/>
        <v/>
      </c>
      <c r="NW242" s="7" t="str">
        <f t="shared" ca="1" si="961"/>
        <v/>
      </c>
      <c r="NX242" t="str">
        <f ca="1">IFERROR(VLOOKUP(NT242,$K$3:$AK$568,8,FALSE),"")</f>
        <v/>
      </c>
      <c r="NY242" t="str">
        <f ca="1">IFERROR(VLOOKUP(NT242,$K$3:$AK$568,9,FALSE),"")</f>
        <v/>
      </c>
      <c r="NZ242" s="7" t="str">
        <f ca="1">IFERROR(VLOOKUP(NT242,$K$3:$AK$568,27,FALSE),"")</f>
        <v/>
      </c>
      <c r="OB242">
        <v>244</v>
      </c>
      <c r="OC242" s="7" t="s">
        <v>19</v>
      </c>
      <c r="OD242" t="e">
        <f t="shared" ca="1" si="968"/>
        <v>#N/A</v>
      </c>
      <c r="OE242" s="7" t="str">
        <f t="shared" ca="1" si="969"/>
        <v/>
      </c>
      <c r="OF242" s="7" t="str">
        <f t="shared" ca="1" si="970"/>
        <v/>
      </c>
      <c r="OG242" t="str">
        <f t="shared" ca="1" si="971"/>
        <v/>
      </c>
      <c r="OI242">
        <v>244</v>
      </c>
      <c r="OJ242" s="7" t="s">
        <v>19</v>
      </c>
      <c r="OK242" s="7" t="str">
        <f t="shared" ca="1" si="972"/>
        <v/>
      </c>
      <c r="OL242" s="7" t="str">
        <f t="shared" ca="1" si="973"/>
        <v/>
      </c>
      <c r="OM242" t="str">
        <f ca="1">IFERROR(VLOOKUP(OI242,$L$3:$AK$568,7,FALSE),"")</f>
        <v/>
      </c>
      <c r="ON242" t="str">
        <f ca="1">IFERROR(VLOOKUP(OI242,$L$3:$AK$568,8,FALSE),"")</f>
        <v/>
      </c>
      <c r="OO242" s="7" t="str">
        <f ca="1">IFERROR(VLOOKUP(OI242,$L$3:$AK$568,26,FALSE),"")</f>
        <v/>
      </c>
      <c r="OQ242">
        <v>244</v>
      </c>
      <c r="OR242" s="7" t="s">
        <v>19</v>
      </c>
      <c r="OS242" t="e">
        <f t="shared" ca="1" si="974"/>
        <v>#N/A</v>
      </c>
      <c r="OT242" s="7" t="str">
        <f t="shared" ca="1" si="975"/>
        <v/>
      </c>
      <c r="OU242" s="7" t="str">
        <f t="shared" ca="1" si="976"/>
        <v/>
      </c>
      <c r="OV242" t="str">
        <f t="shared" ca="1" si="977"/>
        <v/>
      </c>
      <c r="OX242">
        <v>244</v>
      </c>
      <c r="OY242" s="7" t="s">
        <v>19</v>
      </c>
      <c r="OZ242" s="7" t="str">
        <f t="shared" ca="1" si="978"/>
        <v/>
      </c>
      <c r="PA242" s="7" t="str">
        <f t="shared" ca="1" si="979"/>
        <v/>
      </c>
      <c r="PB242" t="str">
        <f ca="1">IFERROR(VLOOKUP(OX242,$M$3:$AK$568,6,FALSE),"")</f>
        <v/>
      </c>
      <c r="PC242" t="str">
        <f ca="1">IFERROR(VLOOKUP(OX242,$M$3:$AK$568,7,FALSE),"")</f>
        <v/>
      </c>
      <c r="PD242" s="7" t="str">
        <f ca="1">IFERROR(VLOOKUP(OX242,$M$3:$AK$568,25,FALSE),"")</f>
        <v/>
      </c>
      <c r="PF242">
        <v>244</v>
      </c>
      <c r="PG242" s="7" t="s">
        <v>19</v>
      </c>
      <c r="PH242" t="e">
        <f t="shared" ca="1" si="980"/>
        <v>#N/A</v>
      </c>
      <c r="PI242" s="7" t="str">
        <f t="shared" ca="1" si="981"/>
        <v/>
      </c>
      <c r="PJ242" s="7" t="str">
        <f t="shared" ca="1" si="982"/>
        <v/>
      </c>
      <c r="PK242" t="str">
        <f t="shared" ca="1" si="983"/>
        <v/>
      </c>
      <c r="PM242">
        <v>244</v>
      </c>
      <c r="PN242" s="7" t="s">
        <v>19</v>
      </c>
      <c r="PO242" s="202" t="str">
        <f t="shared" ca="1" si="984"/>
        <v/>
      </c>
      <c r="PP242" s="7" t="str">
        <f t="shared" ca="1" si="985"/>
        <v/>
      </c>
      <c r="PQ242" t="str">
        <f ca="1">IFERROR(VLOOKUP(PM242,$G$325:$R$409,12,FALSE),"")</f>
        <v/>
      </c>
      <c r="PR242" t="e">
        <f ca="1">VLOOKUP(PM242,$G$324:$Q$409,11,FALSE)</f>
        <v>#N/A</v>
      </c>
      <c r="PS242" s="7" t="str">
        <f ca="1">VLOOKUP(PQ242,$R$325:$Y$409,8,FALSE)</f>
        <v>- -</v>
      </c>
      <c r="PT242" s="7">
        <f ca="1">ReSt</f>
        <v>-4</v>
      </c>
      <c r="PU242" s="7" t="e">
        <f t="shared" ca="1" si="986"/>
        <v>#N/A</v>
      </c>
      <c r="PV242" s="7" t="e">
        <f t="shared" ca="1" si="987"/>
        <v>#N/A</v>
      </c>
      <c r="PW242" s="7" t="str">
        <f ca="1">VLOOKUP(PQ242,$R$325:$AK$409,8,FALSE)</f>
        <v>- -</v>
      </c>
      <c r="PX242" s="7"/>
      <c r="PY242">
        <v>244</v>
      </c>
      <c r="PZ242" s="7" t="s">
        <v>19</v>
      </c>
      <c r="QA242" t="str">
        <f t="shared" ca="1" si="988"/>
        <v/>
      </c>
      <c r="QB242" s="7" t="str">
        <f t="shared" ca="1" si="989"/>
        <v/>
      </c>
      <c r="QC242" s="7" t="str">
        <f t="shared" ca="1" si="990"/>
        <v/>
      </c>
      <c r="QD242" t="str">
        <f t="shared" ca="1" si="991"/>
        <v/>
      </c>
      <c r="QF242">
        <v>244</v>
      </c>
      <c r="QG242" s="7" t="s">
        <v>19</v>
      </c>
      <c r="QH242" s="7" t="str">
        <f t="shared" ca="1" si="992"/>
        <v/>
      </c>
      <c r="QI242" s="7" t="e">
        <f t="shared" ca="1" si="993"/>
        <v>#VALUE!</v>
      </c>
      <c r="QJ242" t="e">
        <f t="shared" ca="1" si="994"/>
        <v>#N/A</v>
      </c>
      <c r="QK242" s="7" t="e">
        <f t="shared" ca="1" si="995"/>
        <v>#N/A</v>
      </c>
      <c r="QM242">
        <v>244</v>
      </c>
      <c r="QN242" s="7" t="s">
        <v>19</v>
      </c>
      <c r="QO242" t="str">
        <f t="shared" ca="1" si="996"/>
        <v/>
      </c>
      <c r="QP242" s="7" t="str">
        <f t="shared" ca="1" si="997"/>
        <v/>
      </c>
      <c r="QQ242" t="str">
        <f t="shared" ca="1" si="998"/>
        <v/>
      </c>
    </row>
    <row r="243" spans="1:459" x14ac:dyDescent="0.25">
      <c r="A243" s="240"/>
      <c r="C243" s="75"/>
      <c r="D243" s="76"/>
      <c r="F243" s="75"/>
      <c r="G243" s="76"/>
      <c r="I243" s="75"/>
      <c r="J243" s="85"/>
      <c r="K243" s="85">
        <f t="shared" ca="1" si="962"/>
        <v>7</v>
      </c>
      <c r="L243" s="85">
        <f t="shared" ca="1" si="1265"/>
        <v>2</v>
      </c>
      <c r="M243" s="70">
        <f t="shared" ca="1" si="1270"/>
        <v>10</v>
      </c>
      <c r="O243" s="222">
        <f t="shared" ca="1" si="963"/>
        <v>47</v>
      </c>
      <c r="Q243" s="7" t="s">
        <v>1747</v>
      </c>
      <c r="R243" s="9" t="s">
        <v>1501</v>
      </c>
      <c r="S243" s="9" t="s">
        <v>1992</v>
      </c>
      <c r="T243" s="61" t="str">
        <f>SUBSTITUTE(IFERROR(IFERROR(VLOOKUP(R243,'[1]Skill Statistics'!$A$3:$C$513,2,FALSE),VLOOKUP(Q243,'[1]Skill Statistics'!$A$3:$C$513,2,FALSE)),T242),"R*","ReSt")</f>
        <v>Me/Me</v>
      </c>
      <c r="U243" s="61" t="str">
        <f>IFERROR(IFERROR(VLOOKUP(R243,'[1]Skill Statistics'!$A$3:$C$513,3,FALSE),VLOOKUP(Q243,'[1]Skill Statistics'!$A$3:$C$513,3,FALSE)),U242)</f>
        <v>Re</v>
      </c>
      <c r="V243" s="61" t="str">
        <f>IF(ISNUMBER(SEARCH("Category",R243)),"- -",IFERROR(IFERROR(VLOOKUP(Q243,[1]Professions!$A$4:$AM$288,MATCH(Profession,[1]Professions!$A$1:$AM$1,0),FALSE),VLOOKUP(Q243,Calculations!$B$91:$I$95,8,FALSE)),"- -"))</f>
        <v>2 / 3</v>
      </c>
      <c r="W243" s="60">
        <f t="shared" ca="1" si="964"/>
        <v>0</v>
      </c>
      <c r="X243" s="7">
        <f ca="1">IFERROR(VLOOKUP(R243,$BS$6:$NR$519,MATCH(ActualLevel,$BS$3:$NR$3,0),FALSE),"- -")</f>
        <v>0</v>
      </c>
      <c r="Y243" s="7">
        <f t="shared" ca="1" si="1269"/>
        <v>0</v>
      </c>
      <c r="Z243" s="7">
        <f ca="1">IFERROR(VLOOKUP(Y243,Charts!$BQ$2:$BR$52,2,FALSE),"- -")</f>
        <v>-25</v>
      </c>
      <c r="AA243" s="7">
        <f t="shared" ca="1" si="1000"/>
        <v>3</v>
      </c>
      <c r="AB243" s="7">
        <f t="shared" ca="1" si="1266"/>
        <v>0</v>
      </c>
      <c r="AC243" s="7"/>
      <c r="AD243" s="7"/>
      <c r="AE243" s="7"/>
      <c r="AF243" s="7"/>
      <c r="AG243" s="7"/>
      <c r="AH243" s="43"/>
      <c r="AI243" s="7"/>
      <c r="AJ243" s="7"/>
      <c r="AK243" s="7">
        <f t="shared" ca="1" si="1001"/>
        <v>-22</v>
      </c>
      <c r="AL243" s="7"/>
      <c r="AM243" s="69">
        <f>IFERROR(VLOOKUP(R243,'[1]Skill Statistics'!$A$3:$AN$513,MATCH(Profession,'[1]Skill Statistics'!$A$2:$AN$2,0),FALSE),0)</f>
        <v>0</v>
      </c>
      <c r="AN243" s="85">
        <f>IFERROR(VLOOKUP(Q243,'[1]Skill Statistics'!$A$3:$BK$513,MATCH(Archetype,'[1]Skill Statistics'!$A$2:$BK$2,0),FALSE),0)</f>
        <v>0</v>
      </c>
      <c r="AO243" s="85">
        <f>IFERROR(VLOOKUP(Q243,'[1]Skill Statistics'!$A$3:$BB$513,MATCH(Race,'[1]Skill Statistics'!$A$2:$BB$2,0),FALSE),0)</f>
        <v>0</v>
      </c>
      <c r="AP243" s="85">
        <f t="shared" ca="1" si="965"/>
        <v>0.3</v>
      </c>
      <c r="AQ243" s="70"/>
      <c r="AS243" s="69">
        <f>IFERROR(VLOOKUP(Q243,'[1]Professional Skills'!$A$4:$AM$288,MATCH(Profession,'[1]Professional Skills'!$A$3:$AM$3,0),FALSE),"- -")</f>
        <v>0</v>
      </c>
      <c r="AT243" t="s">
        <v>1812</v>
      </c>
      <c r="AU243" s="7" t="str">
        <f t="shared" si="1268"/>
        <v/>
      </c>
      <c r="AV243" s="7">
        <f t="shared" ca="1" si="1267"/>
        <v>0</v>
      </c>
      <c r="AW243" t="str">
        <f t="shared" si="1004"/>
        <v/>
      </c>
      <c r="AX243" t="str">
        <f>IFERROR(_xlfn.RANK.EQ(AW243,$AW$5:$AW$568),"")</f>
        <v/>
      </c>
      <c r="AY243">
        <f t="shared" si="959"/>
        <v>0</v>
      </c>
      <c r="AZ243" s="70" t="str">
        <f t="shared" si="1002"/>
        <v/>
      </c>
      <c r="BB243" s="69">
        <f>IFERROR(IF(Q243="Language",VLOOKUP(R243,[1]Cultures!$B$4:$N$218,MATCH(Culture,[1]Cultures!$B$3:$N$3,0),FALSE),VLOOKUP(Q243,[1]Cultures!$B$4:$O$212,MATCH(Culture,[1]Cultures!$B$3:$O$3,0),FALSE)),"- -")</f>
        <v>0</v>
      </c>
      <c r="BC243" t="s">
        <v>1812</v>
      </c>
      <c r="BD243">
        <f t="shared" ca="1" si="1264"/>
        <v>0.9495226851930727</v>
      </c>
      <c r="BE243">
        <f t="shared" ca="1" si="1211"/>
        <v>1.2495226851930727</v>
      </c>
      <c r="BH243">
        <f t="shared" ca="1" si="1272"/>
        <v>1</v>
      </c>
      <c r="BI243" s="7">
        <f t="shared" ca="1" si="1003"/>
        <v>0</v>
      </c>
      <c r="BK243" s="7"/>
      <c r="BL243" s="70">
        <f t="shared" ca="1" si="960"/>
        <v>0</v>
      </c>
      <c r="BN243" s="69">
        <f>IFERROR(VLOOKUP(V243,Charts!$BT$2:$BV$14,3,FALSE),"- -")</f>
        <v>0.84615384615384615</v>
      </c>
      <c r="BO243" s="85">
        <f t="shared" ca="1" si="966"/>
        <v>2.6106429728836535</v>
      </c>
      <c r="BP243" s="70">
        <f t="shared" ca="1" si="1212"/>
        <v>47</v>
      </c>
      <c r="BR243" s="7">
        <v>242</v>
      </c>
      <c r="BS243" s="9" t="str">
        <f ca="1">VLOOKUP(BR243,$O$3:$R$568,4,FALSE)</f>
        <v>Interior Design</v>
      </c>
      <c r="BT243" s="7" t="str">
        <f ca="1">VLOOKUP(BS243,$R$3:$V$568,5,FALSE)</f>
        <v>5 / 7</v>
      </c>
      <c r="BU243" s="7">
        <f ca="1">VLOOKUP(BT243,Charts!$BT$2:$BV$14,3,FALSE)</f>
        <v>0.46153846153846156</v>
      </c>
      <c r="BV243" s="7" t="str">
        <f t="shared" ca="1" si="1005"/>
        <v>5</v>
      </c>
      <c r="BW243" s="7" t="str">
        <f t="shared" ca="1" si="1006"/>
        <v>7</v>
      </c>
      <c r="BY243" s="7">
        <f t="shared" ca="1" si="1007"/>
        <v>0.16391870665679231</v>
      </c>
      <c r="BZ243" s="7">
        <f t="shared" ca="1" si="1008"/>
        <v>0.29761975488166925</v>
      </c>
      <c r="CA243" s="7">
        <f t="shared" ca="1" si="1009"/>
        <v>1</v>
      </c>
      <c r="CB243" s="7" t="str">
        <f t="shared" ca="1" si="1010"/>
        <v>5</v>
      </c>
      <c r="CC243" s="7" t="str">
        <f ca="1">IFERROR(IF(CC242+CB243&gt;CD$4,CC242,CC242+CB243),"")</f>
        <v/>
      </c>
      <c r="CD243" s="7">
        <f t="shared" ca="1" si="1213"/>
        <v>0</v>
      </c>
      <c r="CE243" s="7">
        <f t="shared" ca="1" si="1011"/>
        <v>0.22089074017134402</v>
      </c>
      <c r="CF243" s="7">
        <f t="shared" ca="1" si="1012"/>
        <v>0.24064772136711754</v>
      </c>
      <c r="CG243" s="7">
        <f t="shared" ca="1" si="1013"/>
        <v>1</v>
      </c>
      <c r="CH243" s="7" t="str">
        <f t="shared" ca="1" si="1014"/>
        <v>5</v>
      </c>
      <c r="CI243" s="7" t="str">
        <f ca="1">IFERROR(IF(CI242+CH243&gt;CJ$4,CI242,CI242+CH243),"")</f>
        <v/>
      </c>
      <c r="CJ243" s="7">
        <f t="shared" ca="1" si="1214"/>
        <v>0</v>
      </c>
      <c r="CK243" s="7">
        <f t="shared" ca="1" si="1015"/>
        <v>0.36070836749749702</v>
      </c>
      <c r="CL243" s="7">
        <f t="shared" ca="1" si="1016"/>
        <v>0.10083009404096455</v>
      </c>
      <c r="CM243" s="7">
        <f t="shared" ca="1" si="1017"/>
        <v>1</v>
      </c>
      <c r="CN243" s="7" t="str">
        <f t="shared" ca="1" si="1018"/>
        <v>5</v>
      </c>
      <c r="CO243" s="7" t="str">
        <f ca="1">IFERROR(IF(CO242+CN243&gt;CP$4,CO242,CO242+CN243),"")</f>
        <v/>
      </c>
      <c r="CP243" s="7">
        <f t="shared" ca="1" si="1215"/>
        <v>0</v>
      </c>
      <c r="CQ243" s="7">
        <f t="shared" ca="1" si="1019"/>
        <v>0.64780385679335728</v>
      </c>
      <c r="CR243" s="7">
        <f t="shared" ca="1" si="1020"/>
        <v>-0.18626539525489572</v>
      </c>
      <c r="CS243" s="7">
        <f t="shared" ca="1" si="1021"/>
        <v>0</v>
      </c>
      <c r="CT243" s="7">
        <f t="shared" ca="1" si="1022"/>
        <v>0</v>
      </c>
      <c r="CU243" s="7" t="str">
        <f ca="1">IFERROR(IF(CU242+CT243&gt;CV$4,CU242,CU242+CT243),"")</f>
        <v/>
      </c>
      <c r="CV243" s="7">
        <f t="shared" ca="1" si="1216"/>
        <v>0</v>
      </c>
      <c r="CW243" s="7">
        <f t="shared" ca="1" si="1023"/>
        <v>0.11063716878522045</v>
      </c>
      <c r="CX243" s="7">
        <f t="shared" ca="1" si="1024"/>
        <v>0.35090129275324111</v>
      </c>
      <c r="CY243" s="7">
        <f t="shared" ca="1" si="1025"/>
        <v>1</v>
      </c>
      <c r="CZ243" s="7" t="str">
        <f t="shared" ca="1" si="1026"/>
        <v>5</v>
      </c>
      <c r="DA243" s="7" t="str">
        <f ca="1">IFERROR(IF(DA242+CZ243&gt;DB$4,DA242,DA242+CZ243),"")</f>
        <v/>
      </c>
      <c r="DB243" s="7">
        <f t="shared" ca="1" si="1217"/>
        <v>0</v>
      </c>
      <c r="DC243" s="7">
        <f t="shared" ca="1" si="1027"/>
        <v>0.29229557324257149</v>
      </c>
      <c r="DD243" s="7">
        <f t="shared" ca="1" si="1028"/>
        <v>0.16924288829589007</v>
      </c>
      <c r="DE243" s="7">
        <f t="shared" ca="1" si="1029"/>
        <v>1</v>
      </c>
      <c r="DF243" s="7" t="str">
        <f t="shared" ca="1" si="1030"/>
        <v>5</v>
      </c>
      <c r="DG243" s="7" t="str">
        <f ca="1">IFERROR(IF(DG242+DF243&gt;DH$4,DG242,DG242+DF243),"")</f>
        <v/>
      </c>
      <c r="DH243" s="7">
        <f t="shared" ca="1" si="1218"/>
        <v>0</v>
      </c>
      <c r="DI243" s="7">
        <f t="shared" ca="1" si="1031"/>
        <v>0.9778868382295538</v>
      </c>
      <c r="DJ243" s="7">
        <f t="shared" ca="1" si="1032"/>
        <v>-0.51634837669109224</v>
      </c>
      <c r="DK243" s="7">
        <f t="shared" ca="1" si="1033"/>
        <v>0</v>
      </c>
      <c r="DL243" s="7">
        <f t="shared" ca="1" si="1034"/>
        <v>0</v>
      </c>
      <c r="DM243" s="7" t="str">
        <f ca="1">IFERROR(IF(DM242+DL243&gt;DN$4,DM242,DM242+DL243),"")</f>
        <v/>
      </c>
      <c r="DN243" s="7">
        <f t="shared" ca="1" si="1219"/>
        <v>0</v>
      </c>
      <c r="DO243" s="7">
        <f t="shared" ca="1" si="1035"/>
        <v>0.21745387474537548</v>
      </c>
      <c r="DP243" s="7">
        <f t="shared" ca="1" si="1036"/>
        <v>0.24408458679308609</v>
      </c>
      <c r="DQ243" s="7">
        <f t="shared" ca="1" si="1037"/>
        <v>1</v>
      </c>
      <c r="DR243" s="7" t="str">
        <f t="shared" ca="1" si="1038"/>
        <v>5</v>
      </c>
      <c r="DS243" s="7" t="str">
        <f ca="1">IFERROR(IF(DS242+DR243&gt;DT$4,DS242,DS242+DR243),"")</f>
        <v/>
      </c>
      <c r="DT243" s="7">
        <f t="shared" ca="1" si="1220"/>
        <v>0</v>
      </c>
      <c r="DU243" s="7">
        <f t="shared" ca="1" si="1039"/>
        <v>0.2581045844706189</v>
      </c>
      <c r="DV243" s="7">
        <f t="shared" ca="1" si="1040"/>
        <v>0.20343387706784266</v>
      </c>
      <c r="DW243" s="7">
        <f t="shared" ca="1" si="1041"/>
        <v>1</v>
      </c>
      <c r="DX243" s="7" t="str">
        <f t="shared" ca="1" si="1042"/>
        <v>5</v>
      </c>
      <c r="DY243" s="7" t="str">
        <f ca="1">IFERROR(IF(DY242+DX243&gt;DZ$4,DY242,DY242+DX243),"")</f>
        <v/>
      </c>
      <c r="DZ243" s="7">
        <f t="shared" ca="1" si="1221"/>
        <v>0</v>
      </c>
      <c r="EA243" s="7">
        <f t="shared" ca="1" si="1043"/>
        <v>0.36196006102973644</v>
      </c>
      <c r="EB243" s="7">
        <f t="shared" ca="1" si="1044"/>
        <v>9.9578400508725129E-2</v>
      </c>
      <c r="EC243" s="7">
        <f t="shared" ca="1" si="1045"/>
        <v>1</v>
      </c>
      <c r="ED243" s="7" t="str">
        <f t="shared" ca="1" si="1046"/>
        <v>5</v>
      </c>
      <c r="EE243" s="7" t="str">
        <f ca="1">IFERROR(IF(EE242+ED243&gt;EF$4,EE242,EE242+ED243),"")</f>
        <v/>
      </c>
      <c r="EF243" s="7">
        <f t="shared" ca="1" si="1222"/>
        <v>0</v>
      </c>
      <c r="EG243" s="7">
        <f t="shared" ca="1" si="1047"/>
        <v>0.48058821066125434</v>
      </c>
      <c r="EH243" s="7">
        <f t="shared" ca="1" si="1048"/>
        <v>-1.9049749122792781E-2</v>
      </c>
      <c r="EI243" s="7">
        <f t="shared" ca="1" si="1049"/>
        <v>0</v>
      </c>
      <c r="EJ243" s="7">
        <f t="shared" ca="1" si="1050"/>
        <v>0</v>
      </c>
      <c r="EK243" s="7" t="str">
        <f ca="1">IFERROR(IF(EK242+EJ243&gt;EL$4,EK242,EK242+EJ243),"")</f>
        <v/>
      </c>
      <c r="EL243" s="7">
        <f t="shared" ca="1" si="1223"/>
        <v>0</v>
      </c>
      <c r="EM243" s="7">
        <f t="shared" ca="1" si="1051"/>
        <v>0.58645564479609713</v>
      </c>
      <c r="EN243" s="7">
        <f t="shared" ca="1" si="1052"/>
        <v>-0.12491718325763557</v>
      </c>
      <c r="EO243" s="7">
        <f t="shared" ca="1" si="1053"/>
        <v>0</v>
      </c>
      <c r="EP243" s="7">
        <f t="shared" ca="1" si="1054"/>
        <v>0</v>
      </c>
      <c r="EQ243" s="7" t="str">
        <f ca="1">IFERROR(IF(EQ242+EP243&gt;ER$4,EQ242,EQ242+EP243),"")</f>
        <v/>
      </c>
      <c r="ER243" s="7">
        <f t="shared" ca="1" si="1224"/>
        <v>0</v>
      </c>
      <c r="ES243" s="7">
        <f t="shared" ca="1" si="1055"/>
        <v>0.53905200840897516</v>
      </c>
      <c r="ET243" s="7">
        <f t="shared" ca="1" si="1056"/>
        <v>-7.7513546870513594E-2</v>
      </c>
      <c r="EU243" s="7">
        <f t="shared" ca="1" si="1057"/>
        <v>0</v>
      </c>
      <c r="EV243" s="7">
        <f t="shared" ca="1" si="1058"/>
        <v>0</v>
      </c>
      <c r="EW243" s="7" t="str">
        <f ca="1">IFERROR(IF(EW242+EV243&gt;EX$4,EW242,EW242+EV243),"")</f>
        <v/>
      </c>
      <c r="EX243" s="7">
        <f t="shared" ca="1" si="1225"/>
        <v>0</v>
      </c>
      <c r="EY243" s="7">
        <f t="shared" ca="1" si="1059"/>
        <v>0.25225804402644514</v>
      </c>
      <c r="EZ243" s="7">
        <f t="shared" ca="1" si="1060"/>
        <v>0.20928041751201643</v>
      </c>
      <c r="FA243" s="7">
        <f t="shared" ca="1" si="1061"/>
        <v>1</v>
      </c>
      <c r="FB243" s="7" t="str">
        <f t="shared" ca="1" si="1062"/>
        <v>5</v>
      </c>
      <c r="FC243" s="7" t="str">
        <f ca="1">IFERROR(IF(FC242+FB243&gt;FD$4,FC242,FC242+FB243),"")</f>
        <v/>
      </c>
      <c r="FD243" s="7">
        <f t="shared" ca="1" si="1226"/>
        <v>0</v>
      </c>
      <c r="FE243" s="7">
        <f t="shared" ca="1" si="1063"/>
        <v>0.23411730149196097</v>
      </c>
      <c r="FF243" s="7">
        <f t="shared" ca="1" si="1064"/>
        <v>0.22742116004650059</v>
      </c>
      <c r="FG243" s="7">
        <f t="shared" ca="1" si="1065"/>
        <v>1</v>
      </c>
      <c r="FH243" s="7" t="str">
        <f t="shared" ca="1" si="1066"/>
        <v>5</v>
      </c>
      <c r="FI243" s="7" t="str">
        <f ca="1">IFERROR(IF(FI242+FH243&gt;FJ$4,FI242,FI242+FH243),"")</f>
        <v/>
      </c>
      <c r="FJ243" s="7">
        <f t="shared" ca="1" si="1227"/>
        <v>0</v>
      </c>
      <c r="FK243" s="7">
        <f t="shared" ca="1" si="1067"/>
        <v>0.38545296673398644</v>
      </c>
      <c r="FL243" s="7">
        <f t="shared" ca="1" si="1068"/>
        <v>7.6085494804475129E-2</v>
      </c>
      <c r="FM243" s="7">
        <f t="shared" ca="1" si="1069"/>
        <v>1</v>
      </c>
      <c r="FN243" s="7" t="str">
        <f t="shared" ca="1" si="1070"/>
        <v>5</v>
      </c>
      <c r="FO243" s="7" t="str">
        <f ca="1">IFERROR(IF(FO242+FN243&gt;FP$4,FO242,FO242+FN243),"")</f>
        <v/>
      </c>
      <c r="FP243" s="7">
        <f t="shared" ca="1" si="1228"/>
        <v>0</v>
      </c>
      <c r="FQ243" s="7">
        <f t="shared" ca="1" si="1071"/>
        <v>0.21477814408863816</v>
      </c>
      <c r="FR243" s="7">
        <f t="shared" ca="1" si="1072"/>
        <v>0.24676031744982341</v>
      </c>
      <c r="FS243" s="7">
        <f t="shared" ca="1" si="1073"/>
        <v>1</v>
      </c>
      <c r="FT243" s="7" t="str">
        <f t="shared" ca="1" si="1074"/>
        <v>5</v>
      </c>
      <c r="FU243" s="7" t="str">
        <f ca="1">IFERROR(IF(FU242+FT243&gt;FV$4,FU242,FU242+FT243),"")</f>
        <v/>
      </c>
      <c r="FV243" s="7">
        <f t="shared" ca="1" si="1229"/>
        <v>0</v>
      </c>
      <c r="FW243" s="7">
        <f t="shared" ca="1" si="1075"/>
        <v>0.17243977475809036</v>
      </c>
      <c r="FX243" s="7">
        <f t="shared" ca="1" si="1076"/>
        <v>0.28909868678037121</v>
      </c>
      <c r="FY243" s="7">
        <f t="shared" ca="1" si="1077"/>
        <v>1</v>
      </c>
      <c r="FZ243" s="7" t="str">
        <f t="shared" ca="1" si="1078"/>
        <v>5</v>
      </c>
      <c r="GA243" s="7" t="str">
        <f ca="1">IFERROR(IF(GA242+FZ243&gt;GB$4,GA242,GA242+FZ243),"")</f>
        <v/>
      </c>
      <c r="GB243" s="7">
        <f t="shared" ca="1" si="1230"/>
        <v>0</v>
      </c>
      <c r="GC243" s="7">
        <f t="shared" ca="1" si="1079"/>
        <v>0.90205890392172627</v>
      </c>
      <c r="GD243" s="7">
        <f t="shared" ca="1" si="1080"/>
        <v>-0.44052044238326471</v>
      </c>
      <c r="GE243" s="7">
        <f t="shared" ca="1" si="1081"/>
        <v>0</v>
      </c>
      <c r="GF243" s="7">
        <f t="shared" ca="1" si="1082"/>
        <v>0</v>
      </c>
      <c r="GG243" s="7" t="str">
        <f ca="1">IFERROR(IF(GG242+GF243&gt;GH$4,GG242,GG242+GF243),"")</f>
        <v/>
      </c>
      <c r="GH243" s="7">
        <f t="shared" ca="1" si="1231"/>
        <v>0</v>
      </c>
      <c r="GI243" s="7">
        <f t="shared" ca="1" si="1083"/>
        <v>0.4116852305488311</v>
      </c>
      <c r="GJ243" s="7">
        <f t="shared" ca="1" si="1084"/>
        <v>4.9853230989630459E-2</v>
      </c>
      <c r="GK243" s="7">
        <f t="shared" ca="1" si="1085"/>
        <v>1</v>
      </c>
      <c r="GL243" s="7" t="str">
        <f t="shared" ca="1" si="1086"/>
        <v>5</v>
      </c>
      <c r="GM243" s="7" t="str">
        <f ca="1">IFERROR(IF(GM242+GL243&gt;GN$4,GM242,GM242+GL243),"")</f>
        <v/>
      </c>
      <c r="GN243" s="7">
        <f t="shared" ca="1" si="1232"/>
        <v>0</v>
      </c>
      <c r="GO243" s="7">
        <f t="shared" ca="1" si="1087"/>
        <v>0.68157759866058365</v>
      </c>
      <c r="GP243" s="7">
        <f t="shared" ca="1" si="1088"/>
        <v>-0.22003913712212209</v>
      </c>
      <c r="GQ243" s="7">
        <f t="shared" ca="1" si="1089"/>
        <v>0</v>
      </c>
      <c r="GR243" s="7">
        <f t="shared" ca="1" si="1090"/>
        <v>0</v>
      </c>
      <c r="GS243" s="7" t="str">
        <f ca="1">IFERROR(IF(GS242+GR243&gt;GT$4,GS242,GS242+GR243),"")</f>
        <v/>
      </c>
      <c r="GT243" s="7">
        <f t="shared" ca="1" si="1233"/>
        <v>0</v>
      </c>
      <c r="GU243" s="7">
        <f t="shared" ca="1" si="1091"/>
        <v>0.42824520422335832</v>
      </c>
      <c r="GV243" s="7">
        <f t="shared" ca="1" si="1092"/>
        <v>3.3293257315103242E-2</v>
      </c>
      <c r="GW243" s="7">
        <f t="shared" ca="1" si="1093"/>
        <v>1</v>
      </c>
      <c r="GX243" s="7" t="str">
        <f t="shared" ca="1" si="1094"/>
        <v>5</v>
      </c>
      <c r="GY243" s="7" t="str">
        <f ca="1">IFERROR(IF(GY242+GX243&gt;GZ$4,GY242,GY242+GX243),"")</f>
        <v/>
      </c>
      <c r="GZ243" s="7">
        <f t="shared" ca="1" si="1234"/>
        <v>0</v>
      </c>
      <c r="HA243" s="7">
        <f t="shared" ca="1" si="1095"/>
        <v>0.25460742170038486</v>
      </c>
      <c r="HB243" s="7">
        <f t="shared" ca="1" si="1096"/>
        <v>0.2069310398380767</v>
      </c>
      <c r="HC243" s="7">
        <f t="shared" ca="1" si="1097"/>
        <v>1</v>
      </c>
      <c r="HD243" s="7" t="str">
        <f t="shared" ca="1" si="1098"/>
        <v>5</v>
      </c>
      <c r="HE243" s="7" t="str">
        <f ca="1">IFERROR(IF(HE242+HD243&gt;HF$4,HE242,HE242+HD243),"")</f>
        <v/>
      </c>
      <c r="HF243" s="7">
        <f t="shared" ca="1" si="1235"/>
        <v>0</v>
      </c>
      <c r="HG243" s="7">
        <f t="shared" ca="1" si="1099"/>
        <v>0.33166557094864368</v>
      </c>
      <c r="HH243" s="7">
        <f t="shared" ca="1" si="1100"/>
        <v>0.12987289058981788</v>
      </c>
      <c r="HI243" s="7">
        <f t="shared" ca="1" si="1101"/>
        <v>1</v>
      </c>
      <c r="HJ243" s="7" t="str">
        <f t="shared" ca="1" si="1102"/>
        <v>5</v>
      </c>
      <c r="HK243" s="7" t="str">
        <f ca="1">IFERROR(IF(HK242+HJ243&gt;HL$4,HK242,HK242+HJ243),"")</f>
        <v/>
      </c>
      <c r="HL243" s="7">
        <f t="shared" ca="1" si="1236"/>
        <v>0</v>
      </c>
      <c r="HM243" s="7">
        <f t="shared" ca="1" si="1103"/>
        <v>0.1142301321240321</v>
      </c>
      <c r="HN243" s="7">
        <f t="shared" ca="1" si="1104"/>
        <v>0.34730832941442946</v>
      </c>
      <c r="HO243" s="7">
        <f t="shared" ca="1" si="1105"/>
        <v>1</v>
      </c>
      <c r="HP243" s="7" t="str">
        <f t="shared" ca="1" si="1106"/>
        <v>5</v>
      </c>
      <c r="HQ243" s="7" t="str">
        <f ca="1">IFERROR(IF(HQ242+HP243&gt;HR$4,HQ242,HQ242+HP243),"")</f>
        <v/>
      </c>
      <c r="HR243" s="7">
        <f t="shared" ca="1" si="1237"/>
        <v>0</v>
      </c>
      <c r="HS243" s="7">
        <f t="shared" ca="1" si="1107"/>
        <v>0.56204137101078044</v>
      </c>
      <c r="HT243" s="7">
        <f t="shared" ca="1" si="1108"/>
        <v>-0.10050290947231888</v>
      </c>
      <c r="HU243" s="7">
        <f t="shared" ca="1" si="1109"/>
        <v>0</v>
      </c>
      <c r="HV243" s="7">
        <f t="shared" ca="1" si="1110"/>
        <v>0</v>
      </c>
      <c r="HW243" s="7" t="str">
        <f ca="1">IFERROR(IF(HW242+HV243&gt;HX$4,HW242,HW242+HV243),"")</f>
        <v/>
      </c>
      <c r="HX243" s="7">
        <f t="shared" ca="1" si="1238"/>
        <v>0</v>
      </c>
      <c r="HY243" s="7">
        <f t="shared" ca="1" si="1111"/>
        <v>0.62073796237162293</v>
      </c>
      <c r="HZ243" s="7">
        <f t="shared" ca="1" si="1112"/>
        <v>-0.15919950083316137</v>
      </c>
      <c r="IA243" s="7">
        <f t="shared" ca="1" si="1113"/>
        <v>0</v>
      </c>
      <c r="IB243" s="7">
        <f t="shared" ca="1" si="1114"/>
        <v>0</v>
      </c>
      <c r="IC243" s="7" t="str">
        <f ca="1">IFERROR(IF(IC242+IB243&gt;ID$4,IC242,IC242+IB243),"")</f>
        <v/>
      </c>
      <c r="ID243" s="7">
        <f t="shared" ca="1" si="1239"/>
        <v>0</v>
      </c>
      <c r="IE243" s="7">
        <f t="shared" ca="1" si="1115"/>
        <v>0.28645790365248558</v>
      </c>
      <c r="IF243" s="7">
        <f t="shared" ca="1" si="1116"/>
        <v>0.17508055788597598</v>
      </c>
      <c r="IG243" s="7">
        <f t="shared" ca="1" si="1117"/>
        <v>1</v>
      </c>
      <c r="IH243" s="7" t="str">
        <f t="shared" ca="1" si="1118"/>
        <v>5</v>
      </c>
      <c r="II243" s="7" t="str">
        <f ca="1">IFERROR(IF(II242+IH243&gt;IJ$4,II242,II242+IH243),"")</f>
        <v/>
      </c>
      <c r="IJ243" s="7">
        <f t="shared" ca="1" si="1240"/>
        <v>0</v>
      </c>
      <c r="IK243" s="7">
        <f t="shared" ca="1" si="1119"/>
        <v>3.3283078430152102E-2</v>
      </c>
      <c r="IL243" s="7">
        <f t="shared" ca="1" si="1120"/>
        <v>0.42825538310830946</v>
      </c>
      <c r="IM243" s="7">
        <f t="shared" ca="1" si="1121"/>
        <v>1</v>
      </c>
      <c r="IN243" s="7" t="str">
        <f t="shared" ca="1" si="1122"/>
        <v>5</v>
      </c>
      <c r="IO243" s="7" t="str">
        <f ca="1">IFERROR(IF(IO242+IN243&gt;IP$4,IO242,IO242+IN243),"")</f>
        <v/>
      </c>
      <c r="IP243" s="7">
        <f t="shared" ca="1" si="1241"/>
        <v>0</v>
      </c>
      <c r="IQ243" s="7">
        <f t="shared" ca="1" si="1123"/>
        <v>0.76693846633849638</v>
      </c>
      <c r="IR243" s="7">
        <f t="shared" ca="1" si="1124"/>
        <v>-0.30540000480003482</v>
      </c>
      <c r="IS243" s="7">
        <f t="shared" ca="1" si="1125"/>
        <v>0</v>
      </c>
      <c r="IT243" s="7">
        <f t="shared" ca="1" si="1126"/>
        <v>0</v>
      </c>
      <c r="IU243" s="7" t="str">
        <f ca="1">IFERROR(IF(IU242+IT243&gt;IV$4,IU242,IU242+IT243),"")</f>
        <v/>
      </c>
      <c r="IV243" s="7">
        <f t="shared" ca="1" si="1242"/>
        <v>0</v>
      </c>
      <c r="IW243" s="7">
        <f t="shared" ca="1" si="1127"/>
        <v>0.97412406209465086</v>
      </c>
      <c r="IX243" s="7">
        <f t="shared" ca="1" si="1128"/>
        <v>-0.51258560055618929</v>
      </c>
      <c r="IY243" s="7">
        <f t="shared" ca="1" si="1129"/>
        <v>0</v>
      </c>
      <c r="IZ243" s="7">
        <f t="shared" ca="1" si="1130"/>
        <v>0</v>
      </c>
      <c r="JA243" s="7" t="str">
        <f ca="1">IFERROR(IF(JA242+IZ243&gt;JB$4,JA242,JA242+IZ243),"")</f>
        <v/>
      </c>
      <c r="JB243" s="7">
        <f t="shared" ca="1" si="1243"/>
        <v>0</v>
      </c>
      <c r="JC243" s="7">
        <f t="shared" ca="1" si="1131"/>
        <v>0.93474988769149148</v>
      </c>
      <c r="JD243" s="7">
        <f t="shared" ca="1" si="1132"/>
        <v>-0.47321142615302991</v>
      </c>
      <c r="JE243" s="7">
        <f t="shared" ca="1" si="1133"/>
        <v>0</v>
      </c>
      <c r="JF243" s="7">
        <f t="shared" ca="1" si="1134"/>
        <v>0</v>
      </c>
      <c r="JG243" s="7" t="str">
        <f ca="1">IFERROR(IF(JG242+JF243&gt;JH$4,JG242,JG242+JF243),"")</f>
        <v/>
      </c>
      <c r="JH243" s="7">
        <f t="shared" ca="1" si="1244"/>
        <v>0</v>
      </c>
      <c r="JI243" s="7">
        <f t="shared" ca="1" si="1135"/>
        <v>0.97831681613999255</v>
      </c>
      <c r="JJ243" s="7">
        <f t="shared" ca="1" si="1136"/>
        <v>-0.51677835460153099</v>
      </c>
      <c r="JK243" s="7">
        <f t="shared" ca="1" si="1137"/>
        <v>0</v>
      </c>
      <c r="JL243" s="7">
        <f t="shared" ca="1" si="1138"/>
        <v>0</v>
      </c>
      <c r="JM243" s="7" t="str">
        <f ca="1">IFERROR(IF(JM242+JL243&gt;JN$4,JM242,JM242+JL243),"")</f>
        <v/>
      </c>
      <c r="JN243" s="7">
        <f t="shared" ca="1" si="1245"/>
        <v>0</v>
      </c>
      <c r="JO243" s="7">
        <f t="shared" ca="1" si="1139"/>
        <v>0.63066479666094977</v>
      </c>
      <c r="JP243" s="7">
        <f t="shared" ca="1" si="1140"/>
        <v>-0.1691263351224882</v>
      </c>
      <c r="JQ243" s="7">
        <f t="shared" ca="1" si="1141"/>
        <v>0</v>
      </c>
      <c r="JR243" s="7">
        <f t="shared" ca="1" si="1142"/>
        <v>0</v>
      </c>
      <c r="JS243" s="7" t="str">
        <f ca="1">IFERROR(IF(JS242+JR243&gt;JT$4,JS242,JS242+JR243),"")</f>
        <v/>
      </c>
      <c r="JT243" s="7">
        <f t="shared" ca="1" si="1246"/>
        <v>0</v>
      </c>
      <c r="JU243" s="7">
        <f t="shared" ca="1" si="1143"/>
        <v>0.33073070491144807</v>
      </c>
      <c r="JV243" s="7">
        <f t="shared" ca="1" si="1144"/>
        <v>0.13080775662701349</v>
      </c>
      <c r="JW243" s="7">
        <f t="shared" ca="1" si="1145"/>
        <v>1</v>
      </c>
      <c r="JX243" s="7" t="str">
        <f t="shared" ca="1" si="1146"/>
        <v>5</v>
      </c>
      <c r="JY243" s="7" t="str">
        <f ca="1">IFERROR(IF(JY242+JX243&gt;JZ$4,JY242,JY242+JX243),"")</f>
        <v/>
      </c>
      <c r="JZ243" s="7">
        <f t="shared" ca="1" si="1247"/>
        <v>0</v>
      </c>
      <c r="KA243" s="7">
        <f t="shared" ca="1" si="1147"/>
        <v>0.19059688014572218</v>
      </c>
      <c r="KB243" s="7">
        <f t="shared" ca="1" si="1148"/>
        <v>0.27094158139273938</v>
      </c>
      <c r="KC243" s="7">
        <f t="shared" ca="1" si="1149"/>
        <v>1</v>
      </c>
      <c r="KD243" s="7" t="str">
        <f t="shared" ca="1" si="1150"/>
        <v>5</v>
      </c>
      <c r="KE243" s="7" t="str">
        <f ca="1">IFERROR(IF(KE242+KD243&gt;KF$4,KE242,KE242+KD243),"")</f>
        <v/>
      </c>
      <c r="KF243" s="7">
        <f t="shared" ca="1" si="1248"/>
        <v>0</v>
      </c>
      <c r="KG243" s="7">
        <f t="shared" ca="1" si="1151"/>
        <v>9.8242063409044622E-2</v>
      </c>
      <c r="KH243" s="7">
        <f t="shared" ca="1" si="1152"/>
        <v>0.36329639812941694</v>
      </c>
      <c r="KI243" s="7">
        <f t="shared" ca="1" si="1153"/>
        <v>1</v>
      </c>
      <c r="KJ243" s="7" t="str">
        <f t="shared" ca="1" si="1154"/>
        <v>5</v>
      </c>
      <c r="KK243" s="7" t="str">
        <f ca="1">IFERROR(IF(KK242+KJ243&gt;KL$4,KK242,KK242+KJ243),"")</f>
        <v/>
      </c>
      <c r="KL243" s="7">
        <f t="shared" ca="1" si="1249"/>
        <v>0</v>
      </c>
      <c r="KM243" s="7">
        <f t="shared" ca="1" si="1155"/>
        <v>0.89363991490234629</v>
      </c>
      <c r="KN243" s="7">
        <f t="shared" ca="1" si="1156"/>
        <v>-0.43210145336388472</v>
      </c>
      <c r="KO243" s="7">
        <f t="shared" ca="1" si="1157"/>
        <v>0</v>
      </c>
      <c r="KP243" s="7">
        <f t="shared" ca="1" si="1158"/>
        <v>0</v>
      </c>
      <c r="KQ243" s="7" t="str">
        <f ca="1">IFERROR(IF(KQ242+KP243&gt;KR$4,KQ242,KQ242+KP243),"")</f>
        <v/>
      </c>
      <c r="KR243" s="7">
        <f t="shared" ca="1" si="1250"/>
        <v>0</v>
      </c>
      <c r="KS243" s="7">
        <f t="shared" ca="1" si="1159"/>
        <v>0.71488702953980165</v>
      </c>
      <c r="KT243" s="7">
        <f t="shared" ca="1" si="1160"/>
        <v>-0.25334856800134009</v>
      </c>
      <c r="KU243" s="7">
        <f t="shared" ca="1" si="1161"/>
        <v>0</v>
      </c>
      <c r="KV243" s="7">
        <f t="shared" ca="1" si="1162"/>
        <v>0</v>
      </c>
      <c r="KW243" s="7" t="str">
        <f ca="1">IFERROR(IF(KW242+KV243&gt;KX$4,KW242,KW242+KV243),"")</f>
        <v/>
      </c>
      <c r="KX243" s="7">
        <f t="shared" ca="1" si="1251"/>
        <v>0</v>
      </c>
      <c r="KY243" s="7">
        <f t="shared" ca="1" si="1163"/>
        <v>0.78241946503453308</v>
      </c>
      <c r="KZ243" s="7">
        <f t="shared" ca="1" si="1164"/>
        <v>-0.32088100349607152</v>
      </c>
      <c r="LA243" s="7">
        <f t="shared" ca="1" si="1165"/>
        <v>0</v>
      </c>
      <c r="LB243" s="7">
        <f t="shared" ca="1" si="1166"/>
        <v>0</v>
      </c>
      <c r="LC243" s="7" t="str">
        <f ca="1">IFERROR(IF(LC242+LB243&gt;LD$4,LC242,LC242+LB243),"")</f>
        <v/>
      </c>
      <c r="LD243" s="7">
        <f t="shared" ca="1" si="1252"/>
        <v>0</v>
      </c>
      <c r="LE243" s="7">
        <f t="shared" ca="1" si="1167"/>
        <v>0.82156163014756389</v>
      </c>
      <c r="LF243" s="7">
        <f t="shared" ca="1" si="1168"/>
        <v>-0.36002316860910233</v>
      </c>
      <c r="LG243" s="7">
        <f t="shared" ca="1" si="1169"/>
        <v>0</v>
      </c>
      <c r="LH243" s="7">
        <f t="shared" ca="1" si="1170"/>
        <v>0</v>
      </c>
      <c r="LI243" s="7" t="str">
        <f ca="1">IFERROR(IF(LI242+LH243&gt;LJ$4,LI242,LI242+LH243),"")</f>
        <v/>
      </c>
      <c r="LJ243" s="7">
        <f t="shared" ca="1" si="1253"/>
        <v>0</v>
      </c>
      <c r="LK243" s="7">
        <f t="shared" ca="1" si="1171"/>
        <v>0.31598976741368612</v>
      </c>
      <c r="LL243" s="7">
        <f t="shared" ca="1" si="1172"/>
        <v>0.14554869412477545</v>
      </c>
      <c r="LM243" s="7">
        <f t="shared" ca="1" si="1173"/>
        <v>1</v>
      </c>
      <c r="LN243" s="7" t="str">
        <f t="shared" ca="1" si="1174"/>
        <v>5</v>
      </c>
      <c r="LO243" s="7" t="str">
        <f ca="1">IFERROR(IF(LO242+LN243&gt;LP$4,LO242,LO242+LN243),"")</f>
        <v/>
      </c>
      <c r="LP243" s="7">
        <f t="shared" ca="1" si="1254"/>
        <v>0</v>
      </c>
      <c r="LQ243" s="7">
        <f t="shared" ca="1" si="1175"/>
        <v>0.98806285038805075</v>
      </c>
      <c r="LR243" s="7">
        <f t="shared" ca="1" si="1176"/>
        <v>-0.52652438884958919</v>
      </c>
      <c r="LS243" s="7">
        <f t="shared" ca="1" si="1177"/>
        <v>0</v>
      </c>
      <c r="LT243" s="7">
        <f t="shared" ca="1" si="1178"/>
        <v>0</v>
      </c>
      <c r="LU243" s="7" t="str">
        <f ca="1">IFERROR(IF(LU242+LT243&gt;LV$4,LU242,LU242+LT243),"")</f>
        <v/>
      </c>
      <c r="LV243" s="7">
        <f t="shared" ca="1" si="1255"/>
        <v>0</v>
      </c>
      <c r="LW243" s="7">
        <f t="shared" ca="1" si="1179"/>
        <v>0.5940858337572007</v>
      </c>
      <c r="LX243" s="7">
        <f t="shared" ca="1" si="1180"/>
        <v>-0.13254737221873913</v>
      </c>
      <c r="LY243" s="7">
        <f t="shared" ca="1" si="1181"/>
        <v>0</v>
      </c>
      <c r="LZ243" s="7">
        <f t="shared" ca="1" si="1182"/>
        <v>0</v>
      </c>
      <c r="MA243" s="7" t="str">
        <f ca="1">IFERROR(IF(MA242+LZ243&gt;MB$4,MA242,MA242+LZ243),"")</f>
        <v/>
      </c>
      <c r="MB243" s="7">
        <f t="shared" ca="1" si="1256"/>
        <v>0</v>
      </c>
      <c r="MC243" s="7">
        <f t="shared" ca="1" si="1183"/>
        <v>0.88961055924059906</v>
      </c>
      <c r="MD243" s="7">
        <f t="shared" ca="1" si="1184"/>
        <v>-0.4280720977021375</v>
      </c>
      <c r="ME243" s="7">
        <f t="shared" ca="1" si="1185"/>
        <v>0</v>
      </c>
      <c r="MF243" s="7">
        <f t="shared" ca="1" si="1186"/>
        <v>0</v>
      </c>
      <c r="MG243" s="7" t="str">
        <f ca="1">IFERROR(IF(MG242+MF243&gt;MH$4,MG242,MG242+MF243),"")</f>
        <v/>
      </c>
      <c r="MH243" s="7">
        <f t="shared" ca="1" si="1257"/>
        <v>0</v>
      </c>
      <c r="MI243" s="7">
        <f t="shared" ca="1" si="1187"/>
        <v>0.445386896970698</v>
      </c>
      <c r="MJ243" s="7">
        <f t="shared" ca="1" si="1188"/>
        <v>1.6151564567763566E-2</v>
      </c>
      <c r="MK243" s="7">
        <f t="shared" ca="1" si="1189"/>
        <v>1</v>
      </c>
      <c r="ML243" s="7" t="str">
        <f t="shared" ca="1" si="1190"/>
        <v>5</v>
      </c>
      <c r="MM243" s="7" t="str">
        <f ca="1">IFERROR(IF(MM242+ML243&gt;MN$4,MM242,MM242+ML243),"")</f>
        <v/>
      </c>
      <c r="MN243" s="7">
        <f t="shared" ca="1" si="1258"/>
        <v>0</v>
      </c>
      <c r="MO243" s="7">
        <f t="shared" ca="1" si="1191"/>
        <v>0.97469405453990143</v>
      </c>
      <c r="MP243" s="7">
        <f t="shared" ca="1" si="1192"/>
        <v>-0.51315559300143987</v>
      </c>
      <c r="MQ243" s="7">
        <f t="shared" ca="1" si="1193"/>
        <v>0</v>
      </c>
      <c r="MR243" s="7">
        <f t="shared" ca="1" si="1194"/>
        <v>0</v>
      </c>
      <c r="MS243" s="7" t="str">
        <f ca="1">IFERROR(IF(MS242+MR243&gt;MT$4,MS242,MS242+MR243),"")</f>
        <v/>
      </c>
      <c r="MT243" s="7">
        <f t="shared" ca="1" si="1259"/>
        <v>0</v>
      </c>
      <c r="MU243" s="7">
        <f t="shared" ca="1" si="1195"/>
        <v>0.42197202150471658</v>
      </c>
      <c r="MV243" s="7">
        <f t="shared" ca="1" si="1196"/>
        <v>3.9566440033744987E-2</v>
      </c>
      <c r="MW243" s="7">
        <f t="shared" ca="1" si="1197"/>
        <v>1</v>
      </c>
      <c r="MX243" s="7" t="str">
        <f t="shared" ca="1" si="1198"/>
        <v>5</v>
      </c>
      <c r="MY243" s="7" t="str">
        <f ca="1">IFERROR(IF(MY242+MX243&gt;MZ$4,MY242,MY242+MX243),"")</f>
        <v/>
      </c>
      <c r="MZ243" s="7">
        <f t="shared" ca="1" si="1260"/>
        <v>0</v>
      </c>
      <c r="NA243" s="7">
        <f t="shared" ca="1" si="1199"/>
        <v>0.45972185519733444</v>
      </c>
      <c r="NB243" s="7">
        <f t="shared" ca="1" si="1200"/>
        <v>1.8166063411271249E-3</v>
      </c>
      <c r="NC243" s="7">
        <f t="shared" ca="1" si="1201"/>
        <v>1</v>
      </c>
      <c r="ND243" s="7" t="str">
        <f t="shared" ca="1" si="1202"/>
        <v>5</v>
      </c>
      <c r="NE243" s="7" t="str">
        <f ca="1">IFERROR(IF(NE242+ND243&gt;NF$4,NE242,NE242+ND243),"")</f>
        <v/>
      </c>
      <c r="NF243" s="7">
        <f t="shared" ca="1" si="1261"/>
        <v>0</v>
      </c>
      <c r="NG243" s="7">
        <f t="shared" ca="1" si="1203"/>
        <v>0.10100465445332929</v>
      </c>
      <c r="NH243" s="7">
        <f t="shared" ca="1" si="1204"/>
        <v>0.36053380708513227</v>
      </c>
      <c r="NI243" s="7">
        <f t="shared" ca="1" si="1205"/>
        <v>1</v>
      </c>
      <c r="NJ243" s="7" t="str">
        <f t="shared" ca="1" si="1206"/>
        <v>5</v>
      </c>
      <c r="NK243" s="7" t="str">
        <f ca="1">IFERROR(IF(NK242+NJ243&gt;NL$4,NK242,NK242+NJ243),"")</f>
        <v/>
      </c>
      <c r="NL243" s="7">
        <f t="shared" ca="1" si="1262"/>
        <v>0</v>
      </c>
      <c r="NM243" s="7">
        <f t="shared" ca="1" si="1207"/>
        <v>0.468838637273429</v>
      </c>
      <c r="NN243" s="7">
        <f t="shared" ca="1" si="1208"/>
        <v>-7.3001757349674401E-3</v>
      </c>
      <c r="NO243" s="7">
        <f t="shared" ca="1" si="1209"/>
        <v>0</v>
      </c>
      <c r="NP243" s="7">
        <f t="shared" ca="1" si="1210"/>
        <v>0</v>
      </c>
      <c r="NQ243" s="7" t="str">
        <f ca="1">IFERROR(IF(NQ242+NP243&gt;NR$4,NQ242,NQ242+NP243),"")</f>
        <v/>
      </c>
      <c r="NR243" s="7">
        <f t="shared" ca="1" si="1263"/>
        <v>0</v>
      </c>
      <c r="NT243">
        <v>245</v>
      </c>
      <c r="NU243" s="7" t="s">
        <v>19</v>
      </c>
      <c r="NV243" s="7" t="str">
        <f t="shared" ca="1" si="967"/>
        <v/>
      </c>
      <c r="NW243" s="7" t="str">
        <f t="shared" ca="1" si="961"/>
        <v/>
      </c>
      <c r="NX243" t="str">
        <f ca="1">IFERROR(VLOOKUP(NT243,$K$3:$AK$568,8,FALSE),"")</f>
        <v/>
      </c>
      <c r="NY243" t="str">
        <f ca="1">IFERROR(VLOOKUP(NT243,$K$3:$AK$568,9,FALSE),"")</f>
        <v/>
      </c>
      <c r="NZ243" s="7" t="str">
        <f ca="1">IFERROR(VLOOKUP(NT243,$K$3:$AK$568,27,FALSE),"")</f>
        <v/>
      </c>
      <c r="OB243">
        <v>245</v>
      </c>
      <c r="OC243" s="7" t="s">
        <v>19</v>
      </c>
      <c r="OD243" t="e">
        <f t="shared" ca="1" si="968"/>
        <v>#N/A</v>
      </c>
      <c r="OE243" s="7" t="str">
        <f t="shared" ca="1" si="969"/>
        <v/>
      </c>
      <c r="OF243" s="7" t="str">
        <f t="shared" ca="1" si="970"/>
        <v/>
      </c>
      <c r="OG243" t="str">
        <f t="shared" ca="1" si="971"/>
        <v/>
      </c>
      <c r="OI243">
        <v>245</v>
      </c>
      <c r="OJ243" s="7" t="s">
        <v>19</v>
      </c>
      <c r="OK243" s="7" t="str">
        <f t="shared" ca="1" si="972"/>
        <v/>
      </c>
      <c r="OL243" s="7" t="str">
        <f t="shared" ca="1" si="973"/>
        <v/>
      </c>
      <c r="OM243" t="str">
        <f ca="1">IFERROR(VLOOKUP(OI243,$L$3:$AK$568,7,FALSE),"")</f>
        <v/>
      </c>
      <c r="ON243" t="str">
        <f ca="1">IFERROR(VLOOKUP(OI243,$L$3:$AK$568,8,FALSE),"")</f>
        <v/>
      </c>
      <c r="OO243" s="7" t="str">
        <f ca="1">IFERROR(VLOOKUP(OI243,$L$3:$AK$568,26,FALSE),"")</f>
        <v/>
      </c>
      <c r="OQ243">
        <v>245</v>
      </c>
      <c r="OR243" s="7" t="s">
        <v>19</v>
      </c>
      <c r="OS243" t="e">
        <f t="shared" ca="1" si="974"/>
        <v>#N/A</v>
      </c>
      <c r="OT243" s="7" t="str">
        <f t="shared" ca="1" si="975"/>
        <v/>
      </c>
      <c r="OU243" s="7" t="str">
        <f t="shared" ca="1" si="976"/>
        <v/>
      </c>
      <c r="OV243" t="str">
        <f t="shared" ca="1" si="977"/>
        <v/>
      </c>
      <c r="OX243">
        <v>245</v>
      </c>
      <c r="OY243" s="7" t="s">
        <v>19</v>
      </c>
      <c r="OZ243" s="7" t="str">
        <f t="shared" ca="1" si="978"/>
        <v/>
      </c>
      <c r="PA243" s="7" t="str">
        <f t="shared" ca="1" si="979"/>
        <v/>
      </c>
      <c r="PB243" t="str">
        <f ca="1">IFERROR(VLOOKUP(OX243,$M$3:$AK$568,6,FALSE),"")</f>
        <v/>
      </c>
      <c r="PC243" t="str">
        <f ca="1">IFERROR(VLOOKUP(OX243,$M$3:$AK$568,7,FALSE),"")</f>
        <v/>
      </c>
      <c r="PD243" s="7" t="str">
        <f ca="1">IFERROR(VLOOKUP(OX243,$M$3:$AK$568,25,FALSE),"")</f>
        <v/>
      </c>
      <c r="PF243">
        <v>245</v>
      </c>
      <c r="PG243" s="7" t="s">
        <v>19</v>
      </c>
      <c r="PH243" t="e">
        <f t="shared" ca="1" si="980"/>
        <v>#N/A</v>
      </c>
      <c r="PI243" s="7" t="str">
        <f t="shared" ca="1" si="981"/>
        <v/>
      </c>
      <c r="PJ243" s="7" t="str">
        <f t="shared" ca="1" si="982"/>
        <v/>
      </c>
      <c r="PK243" t="str">
        <f t="shared" ca="1" si="983"/>
        <v/>
      </c>
      <c r="PM243">
        <v>245</v>
      </c>
      <c r="PN243" s="7" t="s">
        <v>19</v>
      </c>
      <c r="PO243" s="202" t="str">
        <f t="shared" ca="1" si="984"/>
        <v/>
      </c>
      <c r="PP243" s="7" t="str">
        <f t="shared" ca="1" si="985"/>
        <v/>
      </c>
      <c r="PQ243" t="str">
        <f ca="1">IFERROR(VLOOKUP(PM243,$G$325:$R$409,12,FALSE),"")</f>
        <v/>
      </c>
      <c r="PR243" t="e">
        <f ca="1">VLOOKUP(PM243,$G$324:$Q$409,11,FALSE)</f>
        <v>#N/A</v>
      </c>
      <c r="PS243" s="7" t="str">
        <f ca="1">VLOOKUP(PQ243,$R$325:$Y$409,8,FALSE)</f>
        <v>- -</v>
      </c>
      <c r="PT243" s="7">
        <f ca="1">ReSt</f>
        <v>-4</v>
      </c>
      <c r="PU243" s="7" t="e">
        <f t="shared" ca="1" si="986"/>
        <v>#N/A</v>
      </c>
      <c r="PV243" s="7" t="e">
        <f t="shared" ca="1" si="987"/>
        <v>#N/A</v>
      </c>
      <c r="PW243" s="7" t="str">
        <f ca="1">VLOOKUP(PQ243,$R$325:$AK$409,8,FALSE)</f>
        <v>- -</v>
      </c>
      <c r="PX243" s="7"/>
      <c r="PY243">
        <v>245</v>
      </c>
      <c r="PZ243" s="7" t="s">
        <v>19</v>
      </c>
      <c r="QA243" t="str">
        <f t="shared" ca="1" si="988"/>
        <v/>
      </c>
      <c r="QB243" s="7" t="str">
        <f t="shared" ca="1" si="989"/>
        <v/>
      </c>
      <c r="QC243" s="7" t="str">
        <f t="shared" ca="1" si="990"/>
        <v/>
      </c>
      <c r="QD243" t="str">
        <f t="shared" ca="1" si="991"/>
        <v/>
      </c>
      <c r="QF243">
        <v>245</v>
      </c>
      <c r="QG243" s="7" t="s">
        <v>19</v>
      </c>
      <c r="QH243" s="7" t="str">
        <f t="shared" ca="1" si="992"/>
        <v/>
      </c>
      <c r="QI243" s="7" t="e">
        <f t="shared" ca="1" si="993"/>
        <v>#VALUE!</v>
      </c>
      <c r="QJ243" t="e">
        <f t="shared" ca="1" si="994"/>
        <v>#N/A</v>
      </c>
      <c r="QK243" s="7" t="e">
        <f t="shared" ca="1" si="995"/>
        <v>#N/A</v>
      </c>
      <c r="QM243">
        <v>245</v>
      </c>
      <c r="QN243" s="7" t="s">
        <v>19</v>
      </c>
      <c r="QO243" t="str">
        <f t="shared" ca="1" si="996"/>
        <v/>
      </c>
      <c r="QP243" s="7" t="str">
        <f t="shared" ca="1" si="997"/>
        <v/>
      </c>
      <c r="QQ243" t="str">
        <f t="shared" ca="1" si="998"/>
        <v/>
      </c>
    </row>
    <row r="244" spans="1:459" x14ac:dyDescent="0.25">
      <c r="A244" s="240" t="str">
        <f>IF('Character Sheet'!$B$4="Creature","N","Y")</f>
        <v>Y</v>
      </c>
      <c r="C244" s="75"/>
      <c r="D244" s="76"/>
      <c r="F244" s="75"/>
      <c r="G244" s="76"/>
      <c r="I244" s="75"/>
      <c r="J244" s="85"/>
      <c r="K244" s="85">
        <f t="shared" ca="1" si="962"/>
        <v>7</v>
      </c>
      <c r="L244" s="85">
        <f t="shared" ca="1" si="1265"/>
        <v>2</v>
      </c>
      <c r="M244" s="70">
        <f t="shared" ca="1" si="1270"/>
        <v>10</v>
      </c>
      <c r="O244" s="222">
        <f t="shared" ca="1" si="963"/>
        <v>94</v>
      </c>
      <c r="Q244" s="7" t="s">
        <v>1747</v>
      </c>
      <c r="R244" s="9" t="s">
        <v>1502</v>
      </c>
      <c r="S244" s="9" t="s">
        <v>1993</v>
      </c>
      <c r="T244" s="61" t="str">
        <f>SUBSTITUTE(IFERROR(IFERROR(VLOOKUP(R244,'[1]Skill Statistics'!$A$3:$C$513,2,FALSE),VLOOKUP(Q244,'[1]Skill Statistics'!$A$3:$C$513,2,FALSE)),T243),"R*","ReSt")</f>
        <v>Me/Me</v>
      </c>
      <c r="U244" s="61" t="str">
        <f>IFERROR(IFERROR(VLOOKUP(R244,'[1]Skill Statistics'!$A$3:$C$513,3,FALSE),VLOOKUP(Q244,'[1]Skill Statistics'!$A$3:$C$513,3,FALSE)),U243)</f>
        <v>Re</v>
      </c>
      <c r="V244" s="61" t="str">
        <f>IF(ISNUMBER(SEARCH("Category",R244)),"- -",IFERROR(IFERROR(VLOOKUP(Q244,[1]Professions!$A$4:$AM$288,MATCH(Profession,[1]Professions!$A$1:$AM$1,0),FALSE),VLOOKUP(Q244,Calculations!$B$91:$I$95,8,FALSE)),"- -"))</f>
        <v>2 / 3</v>
      </c>
      <c r="W244" s="60">
        <f t="shared" ca="1" si="964"/>
        <v>0</v>
      </c>
      <c r="X244" s="7">
        <f ca="1">IFERROR(VLOOKUP(R244,$BS$6:$NR$519,MATCH(ActualLevel,$BS$3:$NR$3,0),FALSE),"- -")</f>
        <v>0</v>
      </c>
      <c r="Y244" s="7">
        <f t="shared" ca="1" si="1269"/>
        <v>0</v>
      </c>
      <c r="Z244" s="7">
        <f ca="1">IFERROR(VLOOKUP(Y244,Charts!$BQ$2:$BR$52,2,FALSE),"- -")</f>
        <v>-25</v>
      </c>
      <c r="AA244" s="7">
        <f t="shared" ca="1" si="1000"/>
        <v>3</v>
      </c>
      <c r="AB244" s="7">
        <f t="shared" ca="1" si="1266"/>
        <v>0</v>
      </c>
      <c r="AC244" s="7"/>
      <c r="AD244" s="7"/>
      <c r="AE244" s="7"/>
      <c r="AF244" s="7"/>
      <c r="AG244" s="7"/>
      <c r="AH244" s="43"/>
      <c r="AI244" s="7"/>
      <c r="AJ244" s="7"/>
      <c r="AK244" s="7">
        <f t="shared" ca="1" si="1001"/>
        <v>-22</v>
      </c>
      <c r="AL244" s="7"/>
      <c r="AM244" s="69">
        <f>IFERROR(VLOOKUP(R244,'[1]Skill Statistics'!$A$3:$AN$513,MATCH(Profession,'[1]Skill Statistics'!$A$2:$AN$2,0),FALSE),0)</f>
        <v>0</v>
      </c>
      <c r="AN244" s="85">
        <f>IFERROR(VLOOKUP(Q244,'[1]Skill Statistics'!$A$3:$BK$513,MATCH(Archetype,'[1]Skill Statistics'!$A$2:$BK$2,0),FALSE),0)</f>
        <v>0</v>
      </c>
      <c r="AO244" s="85">
        <f>IFERROR(VLOOKUP(Q244,'[1]Skill Statistics'!$A$3:$BB$513,MATCH(Race,'[1]Skill Statistics'!$A$2:$BB$2,0),FALSE),0)</f>
        <v>0</v>
      </c>
      <c r="AP244" s="85">
        <f t="shared" ca="1" si="965"/>
        <v>0.3</v>
      </c>
      <c r="AQ244" s="70"/>
      <c r="AS244" s="69">
        <f>IFERROR(VLOOKUP(Q244,'[1]Professional Skills'!$A$4:$AM$288,MATCH(Profession,'[1]Professional Skills'!$A$3:$AM$3,0),FALSE),"- -")</f>
        <v>0</v>
      </c>
      <c r="AT244" t="s">
        <v>1812</v>
      </c>
      <c r="AU244" s="7" t="str">
        <f t="shared" si="1268"/>
        <v/>
      </c>
      <c r="AV244" s="7">
        <f t="shared" ca="1" si="1267"/>
        <v>0</v>
      </c>
      <c r="AW244" t="str">
        <f t="shared" si="1004"/>
        <v/>
      </c>
      <c r="AX244" t="str">
        <f>IFERROR(_xlfn.RANK.EQ(AW244,$AW$5:$AW$568),"")</f>
        <v/>
      </c>
      <c r="AY244">
        <f t="shared" si="959"/>
        <v>0</v>
      </c>
      <c r="AZ244" s="70" t="str">
        <f t="shared" si="1002"/>
        <v/>
      </c>
      <c r="BB244" s="69">
        <f>IFERROR(IF(Q244="Language",VLOOKUP(R244,[1]Cultures!$B$4:$N$218,MATCH(Culture,[1]Cultures!$B$3:$N$3,0),FALSE),VLOOKUP(Q244,[1]Cultures!$B$4:$O$212,MATCH(Culture,[1]Cultures!$B$3:$O$3,0),FALSE)),"- -")</f>
        <v>0</v>
      </c>
      <c r="BC244" t="s">
        <v>1812</v>
      </c>
      <c r="BD244">
        <f t="shared" ca="1" si="1264"/>
        <v>0.50178621878957363</v>
      </c>
      <c r="BE244">
        <f t="shared" ca="1" si="1211"/>
        <v>0.80178621878957368</v>
      </c>
      <c r="BH244">
        <f t="shared" ca="1" si="1272"/>
        <v>4</v>
      </c>
      <c r="BI244" s="7">
        <f t="shared" ca="1" si="1003"/>
        <v>0</v>
      </c>
      <c r="BK244" s="7"/>
      <c r="BL244" s="70">
        <f t="shared" ca="1" si="960"/>
        <v>0</v>
      </c>
      <c r="BN244" s="69">
        <f>IFERROR(VLOOKUP(V244,Charts!$BT$2:$BV$14,3,FALSE),"- -")</f>
        <v>0.84615384615384615</v>
      </c>
      <c r="BO244" s="85">
        <f t="shared" ca="1" si="966"/>
        <v>2.0750408724782514</v>
      </c>
      <c r="BP244" s="70">
        <f t="shared" ca="1" si="1212"/>
        <v>94</v>
      </c>
      <c r="BR244" s="7">
        <v>243</v>
      </c>
      <c r="BS244" s="9" t="str">
        <f ca="1">VLOOKUP(BR244,$O$3:$R$568,4,FALSE)</f>
        <v>Fabrication</v>
      </c>
      <c r="BT244" s="7" t="str">
        <f ca="1">VLOOKUP(BS244,$R$3:$V$568,5,FALSE)</f>
        <v>5 / 7</v>
      </c>
      <c r="BU244" s="7">
        <f ca="1">VLOOKUP(BT244,Charts!$BT$2:$BV$14,3,FALSE)</f>
        <v>0.46153846153846156</v>
      </c>
      <c r="BV244" s="7" t="str">
        <f t="shared" ca="1" si="1005"/>
        <v>5</v>
      </c>
      <c r="BW244" s="7" t="str">
        <f t="shared" ca="1" si="1006"/>
        <v>7</v>
      </c>
      <c r="BY244" s="7">
        <f t="shared" ca="1" si="1007"/>
        <v>0.5275924111770306</v>
      </c>
      <c r="BZ244" s="7">
        <f t="shared" ca="1" si="1008"/>
        <v>-6.6053949638569032E-2</v>
      </c>
      <c r="CA244" s="7">
        <f t="shared" ca="1" si="1009"/>
        <v>0</v>
      </c>
      <c r="CB244" s="7">
        <f t="shared" ca="1" si="1010"/>
        <v>0</v>
      </c>
      <c r="CC244" s="7" t="str">
        <f ca="1">IFERROR(IF(CC243+CB244&gt;CD$4,CC243,CC243+CB244),"")</f>
        <v/>
      </c>
      <c r="CD244" s="7">
        <f t="shared" ca="1" si="1213"/>
        <v>0</v>
      </c>
      <c r="CE244" s="7">
        <f t="shared" ca="1" si="1011"/>
        <v>0.34428191071236114</v>
      </c>
      <c r="CF244" s="7">
        <f t="shared" ca="1" si="1012"/>
        <v>0.11725655082610043</v>
      </c>
      <c r="CG244" s="7">
        <f t="shared" ca="1" si="1013"/>
        <v>1</v>
      </c>
      <c r="CH244" s="7" t="str">
        <f t="shared" ca="1" si="1014"/>
        <v>5</v>
      </c>
      <c r="CI244" s="7" t="str">
        <f ca="1">IFERROR(IF(CI243+CH244&gt;CJ$4,CI243,CI243+CH244),"")</f>
        <v/>
      </c>
      <c r="CJ244" s="7">
        <f t="shared" ca="1" si="1214"/>
        <v>0</v>
      </c>
      <c r="CK244" s="7">
        <f t="shared" ca="1" si="1015"/>
        <v>0.10534642464912591</v>
      </c>
      <c r="CL244" s="7">
        <f t="shared" ca="1" si="1016"/>
        <v>0.35619203688933565</v>
      </c>
      <c r="CM244" s="7">
        <f t="shared" ca="1" si="1017"/>
        <v>1</v>
      </c>
      <c r="CN244" s="7" t="str">
        <f t="shared" ca="1" si="1018"/>
        <v>5</v>
      </c>
      <c r="CO244" s="7" t="str">
        <f ca="1">IFERROR(IF(CO243+CN244&gt;CP$4,CO243,CO243+CN244),"")</f>
        <v/>
      </c>
      <c r="CP244" s="7">
        <f t="shared" ca="1" si="1215"/>
        <v>0</v>
      </c>
      <c r="CQ244" s="7">
        <f t="shared" ca="1" si="1019"/>
        <v>3.1346824459001055E-2</v>
      </c>
      <c r="CR244" s="7">
        <f t="shared" ca="1" si="1020"/>
        <v>0.43019163707946051</v>
      </c>
      <c r="CS244" s="7">
        <f t="shared" ca="1" si="1021"/>
        <v>1</v>
      </c>
      <c r="CT244" s="7" t="str">
        <f t="shared" ca="1" si="1022"/>
        <v>5</v>
      </c>
      <c r="CU244" s="7" t="str">
        <f ca="1">IFERROR(IF(CU243+CT244&gt;CV$4,CU243,CU243+CT244),"")</f>
        <v/>
      </c>
      <c r="CV244" s="7">
        <f t="shared" ca="1" si="1216"/>
        <v>0</v>
      </c>
      <c r="CW244" s="7">
        <f t="shared" ca="1" si="1023"/>
        <v>8.7174552867329558E-3</v>
      </c>
      <c r="CX244" s="7">
        <f t="shared" ca="1" si="1024"/>
        <v>0.45282100625172861</v>
      </c>
      <c r="CY244" s="7">
        <f t="shared" ca="1" si="1025"/>
        <v>1</v>
      </c>
      <c r="CZ244" s="7" t="str">
        <f t="shared" ca="1" si="1026"/>
        <v>5</v>
      </c>
      <c r="DA244" s="7" t="str">
        <f ca="1">IFERROR(IF(DA243+CZ244&gt;DB$4,DA243,DA243+CZ244),"")</f>
        <v/>
      </c>
      <c r="DB244" s="7">
        <f t="shared" ca="1" si="1217"/>
        <v>0</v>
      </c>
      <c r="DC244" s="7">
        <f t="shared" ca="1" si="1027"/>
        <v>0.86131232467506236</v>
      </c>
      <c r="DD244" s="7">
        <f t="shared" ca="1" si="1028"/>
        <v>-0.39977386313660079</v>
      </c>
      <c r="DE244" s="7">
        <f t="shared" ca="1" si="1029"/>
        <v>0</v>
      </c>
      <c r="DF244" s="7">
        <f t="shared" ca="1" si="1030"/>
        <v>0</v>
      </c>
      <c r="DG244" s="7" t="str">
        <f ca="1">IFERROR(IF(DG243+DF244&gt;DH$4,DG243,DG243+DF244),"")</f>
        <v/>
      </c>
      <c r="DH244" s="7">
        <f t="shared" ca="1" si="1218"/>
        <v>0</v>
      </c>
      <c r="DI244" s="7">
        <f t="shared" ca="1" si="1031"/>
        <v>6.3636196816611701E-2</v>
      </c>
      <c r="DJ244" s="7">
        <f t="shared" ca="1" si="1032"/>
        <v>0.39790226472184986</v>
      </c>
      <c r="DK244" s="7">
        <f t="shared" ca="1" si="1033"/>
        <v>1</v>
      </c>
      <c r="DL244" s="7" t="str">
        <f t="shared" ca="1" si="1034"/>
        <v>5</v>
      </c>
      <c r="DM244" s="7" t="str">
        <f ca="1">IFERROR(IF(DM243+DL244&gt;DN$4,DM243,DM243+DL244),"")</f>
        <v/>
      </c>
      <c r="DN244" s="7">
        <f t="shared" ca="1" si="1219"/>
        <v>0</v>
      </c>
      <c r="DO244" s="7">
        <f t="shared" ca="1" si="1035"/>
        <v>0.3814813719541118</v>
      </c>
      <c r="DP244" s="7">
        <f t="shared" ca="1" si="1036"/>
        <v>8.0057089584349761E-2</v>
      </c>
      <c r="DQ244" s="7">
        <f t="shared" ca="1" si="1037"/>
        <v>1</v>
      </c>
      <c r="DR244" s="7" t="str">
        <f t="shared" ca="1" si="1038"/>
        <v>5</v>
      </c>
      <c r="DS244" s="7" t="str">
        <f ca="1">IFERROR(IF(DS243+DR244&gt;DT$4,DS243,DS243+DR244),"")</f>
        <v/>
      </c>
      <c r="DT244" s="7">
        <f t="shared" ca="1" si="1220"/>
        <v>0</v>
      </c>
      <c r="DU244" s="7">
        <f t="shared" ca="1" si="1039"/>
        <v>0.68729394650398867</v>
      </c>
      <c r="DV244" s="7">
        <f t="shared" ca="1" si="1040"/>
        <v>-0.22575548496552711</v>
      </c>
      <c r="DW244" s="7">
        <f t="shared" ca="1" si="1041"/>
        <v>0</v>
      </c>
      <c r="DX244" s="7">
        <f t="shared" ca="1" si="1042"/>
        <v>0</v>
      </c>
      <c r="DY244" s="7" t="str">
        <f ca="1">IFERROR(IF(DY243+DX244&gt;DZ$4,DY243,DY243+DX244),"")</f>
        <v/>
      </c>
      <c r="DZ244" s="7">
        <f t="shared" ca="1" si="1221"/>
        <v>0</v>
      </c>
      <c r="EA244" s="7">
        <f t="shared" ca="1" si="1043"/>
        <v>0.60147295154478186</v>
      </c>
      <c r="EB244" s="7">
        <f t="shared" ca="1" si="1044"/>
        <v>-0.1399344900063203</v>
      </c>
      <c r="EC244" s="7">
        <f t="shared" ca="1" si="1045"/>
        <v>0</v>
      </c>
      <c r="ED244" s="7">
        <f t="shared" ca="1" si="1046"/>
        <v>0</v>
      </c>
      <c r="EE244" s="7" t="str">
        <f ca="1">IFERROR(IF(EE243+ED244&gt;EF$4,EE243,EE243+ED244),"")</f>
        <v/>
      </c>
      <c r="EF244" s="7">
        <f t="shared" ca="1" si="1222"/>
        <v>0</v>
      </c>
      <c r="EG244" s="7">
        <f t="shared" ca="1" si="1047"/>
        <v>0.48337573485652552</v>
      </c>
      <c r="EH244" s="7">
        <f t="shared" ca="1" si="1048"/>
        <v>-2.1837273318063954E-2</v>
      </c>
      <c r="EI244" s="7">
        <f t="shared" ca="1" si="1049"/>
        <v>0</v>
      </c>
      <c r="EJ244" s="7">
        <f t="shared" ca="1" si="1050"/>
        <v>0</v>
      </c>
      <c r="EK244" s="7" t="str">
        <f ca="1">IFERROR(IF(EK243+EJ244&gt;EL$4,EK243,EK243+EJ244),"")</f>
        <v/>
      </c>
      <c r="EL244" s="7">
        <f t="shared" ca="1" si="1223"/>
        <v>0</v>
      </c>
      <c r="EM244" s="7">
        <f t="shared" ca="1" si="1051"/>
        <v>0.88318348699285254</v>
      </c>
      <c r="EN244" s="7">
        <f t="shared" ca="1" si="1052"/>
        <v>-0.42164502545439098</v>
      </c>
      <c r="EO244" s="7">
        <f t="shared" ca="1" si="1053"/>
        <v>0</v>
      </c>
      <c r="EP244" s="7">
        <f t="shared" ca="1" si="1054"/>
        <v>0</v>
      </c>
      <c r="EQ244" s="7" t="str">
        <f ca="1">IFERROR(IF(EQ243+EP244&gt;ER$4,EQ243,EQ243+EP244),"")</f>
        <v/>
      </c>
      <c r="ER244" s="7">
        <f t="shared" ca="1" si="1224"/>
        <v>0</v>
      </c>
      <c r="ES244" s="7">
        <f t="shared" ca="1" si="1055"/>
        <v>0.32926259397510016</v>
      </c>
      <c r="ET244" s="7">
        <f t="shared" ca="1" si="1056"/>
        <v>0.1322758675633614</v>
      </c>
      <c r="EU244" s="7">
        <f t="shared" ca="1" si="1057"/>
        <v>1</v>
      </c>
      <c r="EV244" s="7" t="str">
        <f t="shared" ca="1" si="1058"/>
        <v>5</v>
      </c>
      <c r="EW244" s="7" t="str">
        <f ca="1">IFERROR(IF(EW243+EV244&gt;EX$4,EW243,EW243+EV244),"")</f>
        <v/>
      </c>
      <c r="EX244" s="7">
        <f t="shared" ca="1" si="1225"/>
        <v>0</v>
      </c>
      <c r="EY244" s="7">
        <f t="shared" ca="1" si="1059"/>
        <v>0.68901760324869454</v>
      </c>
      <c r="EZ244" s="7">
        <f t="shared" ca="1" si="1060"/>
        <v>-0.22747914171023298</v>
      </c>
      <c r="FA244" s="7">
        <f t="shared" ca="1" si="1061"/>
        <v>0</v>
      </c>
      <c r="FB244" s="7">
        <f t="shared" ca="1" si="1062"/>
        <v>0</v>
      </c>
      <c r="FC244" s="7" t="str">
        <f ca="1">IFERROR(IF(FC243+FB244&gt;FD$4,FC243,FC243+FB244),"")</f>
        <v/>
      </c>
      <c r="FD244" s="7">
        <f t="shared" ca="1" si="1226"/>
        <v>0</v>
      </c>
      <c r="FE244" s="7">
        <f t="shared" ca="1" si="1063"/>
        <v>0.49375845588612077</v>
      </c>
      <c r="FF244" s="7">
        <f t="shared" ca="1" si="1064"/>
        <v>-3.2219994347659209E-2</v>
      </c>
      <c r="FG244" s="7">
        <f t="shared" ca="1" si="1065"/>
        <v>0</v>
      </c>
      <c r="FH244" s="7">
        <f t="shared" ca="1" si="1066"/>
        <v>0</v>
      </c>
      <c r="FI244" s="7" t="str">
        <f ca="1">IFERROR(IF(FI243+FH244&gt;FJ$4,FI243,FI243+FH244),"")</f>
        <v/>
      </c>
      <c r="FJ244" s="7">
        <f t="shared" ca="1" si="1227"/>
        <v>0</v>
      </c>
      <c r="FK244" s="7">
        <f t="shared" ca="1" si="1067"/>
        <v>0.72034374023591874</v>
      </c>
      <c r="FL244" s="7">
        <f t="shared" ca="1" si="1068"/>
        <v>-0.25880527869745718</v>
      </c>
      <c r="FM244" s="7">
        <f t="shared" ca="1" si="1069"/>
        <v>0</v>
      </c>
      <c r="FN244" s="7">
        <f t="shared" ca="1" si="1070"/>
        <v>0</v>
      </c>
      <c r="FO244" s="7" t="str">
        <f ca="1">IFERROR(IF(FO243+FN244&gt;FP$4,FO243,FO243+FN244),"")</f>
        <v/>
      </c>
      <c r="FP244" s="7">
        <f t="shared" ca="1" si="1228"/>
        <v>0</v>
      </c>
      <c r="FQ244" s="7">
        <f t="shared" ca="1" si="1071"/>
        <v>0.41521369296658672</v>
      </c>
      <c r="FR244" s="7">
        <f t="shared" ca="1" si="1072"/>
        <v>4.6324768571874841E-2</v>
      </c>
      <c r="FS244" s="7">
        <f t="shared" ca="1" si="1073"/>
        <v>1</v>
      </c>
      <c r="FT244" s="7" t="str">
        <f t="shared" ca="1" si="1074"/>
        <v>5</v>
      </c>
      <c r="FU244" s="7" t="str">
        <f ca="1">IFERROR(IF(FU243+FT244&gt;FV$4,FU243,FU243+FT244),"")</f>
        <v/>
      </c>
      <c r="FV244" s="7">
        <f t="shared" ca="1" si="1229"/>
        <v>0</v>
      </c>
      <c r="FW244" s="7">
        <f t="shared" ca="1" si="1075"/>
        <v>0.45104175863810092</v>
      </c>
      <c r="FX244" s="7">
        <f t="shared" ca="1" si="1076"/>
        <v>1.0496702900360644E-2</v>
      </c>
      <c r="FY244" s="7">
        <f t="shared" ca="1" si="1077"/>
        <v>1</v>
      </c>
      <c r="FZ244" s="7" t="str">
        <f t="shared" ca="1" si="1078"/>
        <v>5</v>
      </c>
      <c r="GA244" s="7" t="str">
        <f ca="1">IFERROR(IF(GA243+FZ244&gt;GB$4,GA243,GA243+FZ244),"")</f>
        <v/>
      </c>
      <c r="GB244" s="7">
        <f t="shared" ca="1" si="1230"/>
        <v>0</v>
      </c>
      <c r="GC244" s="7">
        <f t="shared" ca="1" si="1079"/>
        <v>0.76065871591640533</v>
      </c>
      <c r="GD244" s="7">
        <f t="shared" ca="1" si="1080"/>
        <v>-0.29912025437794376</v>
      </c>
      <c r="GE244" s="7">
        <f t="shared" ca="1" si="1081"/>
        <v>0</v>
      </c>
      <c r="GF244" s="7">
        <f t="shared" ca="1" si="1082"/>
        <v>0</v>
      </c>
      <c r="GG244" s="7" t="str">
        <f ca="1">IFERROR(IF(GG243+GF244&gt;GH$4,GG243,GG243+GF244),"")</f>
        <v/>
      </c>
      <c r="GH244" s="7">
        <f t="shared" ca="1" si="1231"/>
        <v>0</v>
      </c>
      <c r="GI244" s="7">
        <f t="shared" ca="1" si="1083"/>
        <v>0.97517635189315732</v>
      </c>
      <c r="GJ244" s="7">
        <f t="shared" ca="1" si="1084"/>
        <v>-0.51363789035469576</v>
      </c>
      <c r="GK244" s="7">
        <f t="shared" ca="1" si="1085"/>
        <v>0</v>
      </c>
      <c r="GL244" s="7">
        <f t="shared" ca="1" si="1086"/>
        <v>0</v>
      </c>
      <c r="GM244" s="7" t="str">
        <f ca="1">IFERROR(IF(GM243+GL244&gt;GN$4,GM243,GM243+GL244),"")</f>
        <v/>
      </c>
      <c r="GN244" s="7">
        <f t="shared" ca="1" si="1232"/>
        <v>0</v>
      </c>
      <c r="GO244" s="7">
        <f t="shared" ca="1" si="1087"/>
        <v>0.81395878376279496</v>
      </c>
      <c r="GP244" s="7">
        <f t="shared" ca="1" si="1088"/>
        <v>-0.35242032222433339</v>
      </c>
      <c r="GQ244" s="7">
        <f t="shared" ca="1" si="1089"/>
        <v>0</v>
      </c>
      <c r="GR244" s="7">
        <f t="shared" ca="1" si="1090"/>
        <v>0</v>
      </c>
      <c r="GS244" s="7" t="str">
        <f ca="1">IFERROR(IF(GS243+GR244&gt;GT$4,GS243,GS243+GR244),"")</f>
        <v/>
      </c>
      <c r="GT244" s="7">
        <f t="shared" ca="1" si="1233"/>
        <v>0</v>
      </c>
      <c r="GU244" s="7">
        <f t="shared" ca="1" si="1091"/>
        <v>0.82993608129244301</v>
      </c>
      <c r="GV244" s="7">
        <f t="shared" ca="1" si="1092"/>
        <v>-0.36839761975398144</v>
      </c>
      <c r="GW244" s="7">
        <f t="shared" ca="1" si="1093"/>
        <v>0</v>
      </c>
      <c r="GX244" s="7">
        <f t="shared" ca="1" si="1094"/>
        <v>0</v>
      </c>
      <c r="GY244" s="7" t="str">
        <f ca="1">IFERROR(IF(GY243+GX244&gt;GZ$4,GY243,GY243+GX244),"")</f>
        <v/>
      </c>
      <c r="GZ244" s="7">
        <f t="shared" ca="1" si="1234"/>
        <v>0</v>
      </c>
      <c r="HA244" s="7">
        <f t="shared" ca="1" si="1095"/>
        <v>0.97325605827773543</v>
      </c>
      <c r="HB244" s="7">
        <f t="shared" ca="1" si="1096"/>
        <v>-0.51171759673927386</v>
      </c>
      <c r="HC244" s="7">
        <f t="shared" ca="1" si="1097"/>
        <v>0</v>
      </c>
      <c r="HD244" s="7">
        <f t="shared" ca="1" si="1098"/>
        <v>0</v>
      </c>
      <c r="HE244" s="7" t="str">
        <f ca="1">IFERROR(IF(HE243+HD244&gt;HF$4,HE243,HE243+HD244),"")</f>
        <v/>
      </c>
      <c r="HF244" s="7">
        <f t="shared" ca="1" si="1235"/>
        <v>0</v>
      </c>
      <c r="HG244" s="7">
        <f t="shared" ca="1" si="1099"/>
        <v>0.73753055750378982</v>
      </c>
      <c r="HH244" s="7">
        <f t="shared" ca="1" si="1100"/>
        <v>-0.27599209596532825</v>
      </c>
      <c r="HI244" s="7">
        <f t="shared" ca="1" si="1101"/>
        <v>0</v>
      </c>
      <c r="HJ244" s="7">
        <f t="shared" ca="1" si="1102"/>
        <v>0</v>
      </c>
      <c r="HK244" s="7" t="str">
        <f ca="1">IFERROR(IF(HK243+HJ244&gt;HL$4,HK243,HK243+HJ244),"")</f>
        <v/>
      </c>
      <c r="HL244" s="7">
        <f t="shared" ca="1" si="1236"/>
        <v>0</v>
      </c>
      <c r="HM244" s="7">
        <f t="shared" ca="1" si="1103"/>
        <v>0.73358858626909795</v>
      </c>
      <c r="HN244" s="7">
        <f t="shared" ca="1" si="1104"/>
        <v>-0.27205012473063639</v>
      </c>
      <c r="HO244" s="7">
        <f t="shared" ca="1" si="1105"/>
        <v>0</v>
      </c>
      <c r="HP244" s="7">
        <f t="shared" ca="1" si="1106"/>
        <v>0</v>
      </c>
      <c r="HQ244" s="7" t="str">
        <f ca="1">IFERROR(IF(HQ243+HP244&gt;HR$4,HQ243,HQ243+HP244),"")</f>
        <v/>
      </c>
      <c r="HR244" s="7">
        <f t="shared" ca="1" si="1237"/>
        <v>0</v>
      </c>
      <c r="HS244" s="7">
        <f t="shared" ca="1" si="1107"/>
        <v>0.2701889940127562</v>
      </c>
      <c r="HT244" s="7">
        <f t="shared" ca="1" si="1108"/>
        <v>0.19134946752570536</v>
      </c>
      <c r="HU244" s="7">
        <f t="shared" ca="1" si="1109"/>
        <v>1</v>
      </c>
      <c r="HV244" s="7" t="str">
        <f t="shared" ca="1" si="1110"/>
        <v>5</v>
      </c>
      <c r="HW244" s="7" t="str">
        <f ca="1">IFERROR(IF(HW243+HV244&gt;HX$4,HW243,HW243+HV244),"")</f>
        <v/>
      </c>
      <c r="HX244" s="7">
        <f t="shared" ca="1" si="1238"/>
        <v>0</v>
      </c>
      <c r="HY244" s="7">
        <f t="shared" ca="1" si="1111"/>
        <v>0.71904773292181368</v>
      </c>
      <c r="HZ244" s="7">
        <f t="shared" ca="1" si="1112"/>
        <v>-0.25750927138335211</v>
      </c>
      <c r="IA244" s="7">
        <f t="shared" ca="1" si="1113"/>
        <v>0</v>
      </c>
      <c r="IB244" s="7">
        <f t="shared" ca="1" si="1114"/>
        <v>0</v>
      </c>
      <c r="IC244" s="7" t="str">
        <f ca="1">IFERROR(IF(IC243+IB244&gt;ID$4,IC243,IC243+IB244),"")</f>
        <v/>
      </c>
      <c r="ID244" s="7">
        <f t="shared" ca="1" si="1239"/>
        <v>0</v>
      </c>
      <c r="IE244" s="7">
        <f t="shared" ca="1" si="1115"/>
        <v>0.21826329759834184</v>
      </c>
      <c r="IF244" s="7">
        <f t="shared" ca="1" si="1116"/>
        <v>0.24327516394011972</v>
      </c>
      <c r="IG244" s="7">
        <f t="shared" ca="1" si="1117"/>
        <v>1</v>
      </c>
      <c r="IH244" s="7" t="str">
        <f t="shared" ca="1" si="1118"/>
        <v>5</v>
      </c>
      <c r="II244" s="7" t="str">
        <f ca="1">IFERROR(IF(II243+IH244&gt;IJ$4,II243,II243+IH244),"")</f>
        <v/>
      </c>
      <c r="IJ244" s="7">
        <f t="shared" ca="1" si="1240"/>
        <v>0</v>
      </c>
      <c r="IK244" s="7">
        <f t="shared" ca="1" si="1119"/>
        <v>0.44078787492428173</v>
      </c>
      <c r="IL244" s="7">
        <f t="shared" ca="1" si="1120"/>
        <v>2.0750586614179833E-2</v>
      </c>
      <c r="IM244" s="7">
        <f t="shared" ca="1" si="1121"/>
        <v>1</v>
      </c>
      <c r="IN244" s="7" t="str">
        <f t="shared" ca="1" si="1122"/>
        <v>5</v>
      </c>
      <c r="IO244" s="7" t="str">
        <f ca="1">IFERROR(IF(IO243+IN244&gt;IP$4,IO243,IO243+IN244),"")</f>
        <v/>
      </c>
      <c r="IP244" s="7">
        <f t="shared" ca="1" si="1241"/>
        <v>0</v>
      </c>
      <c r="IQ244" s="7">
        <f t="shared" ca="1" si="1123"/>
        <v>3.5113373762895028E-2</v>
      </c>
      <c r="IR244" s="7">
        <f t="shared" ca="1" si="1124"/>
        <v>0.42642508777556654</v>
      </c>
      <c r="IS244" s="7">
        <f t="shared" ca="1" si="1125"/>
        <v>1</v>
      </c>
      <c r="IT244" s="7" t="str">
        <f t="shared" ca="1" si="1126"/>
        <v>5</v>
      </c>
      <c r="IU244" s="7" t="str">
        <f ca="1">IFERROR(IF(IU243+IT244&gt;IV$4,IU243,IU243+IT244),"")</f>
        <v/>
      </c>
      <c r="IV244" s="7">
        <f t="shared" ca="1" si="1242"/>
        <v>0</v>
      </c>
      <c r="IW244" s="7">
        <f t="shared" ca="1" si="1127"/>
        <v>0.80874331898131735</v>
      </c>
      <c r="IX244" s="7">
        <f t="shared" ca="1" si="1128"/>
        <v>-0.34720485744285579</v>
      </c>
      <c r="IY244" s="7">
        <f t="shared" ca="1" si="1129"/>
        <v>0</v>
      </c>
      <c r="IZ244" s="7">
        <f t="shared" ca="1" si="1130"/>
        <v>0</v>
      </c>
      <c r="JA244" s="7" t="str">
        <f ca="1">IFERROR(IF(JA243+IZ244&gt;JB$4,JA243,JA243+IZ244),"")</f>
        <v/>
      </c>
      <c r="JB244" s="7">
        <f t="shared" ca="1" si="1243"/>
        <v>0</v>
      </c>
      <c r="JC244" s="7">
        <f t="shared" ca="1" si="1131"/>
        <v>0.12815159342821525</v>
      </c>
      <c r="JD244" s="7">
        <f t="shared" ca="1" si="1132"/>
        <v>0.33338686811024631</v>
      </c>
      <c r="JE244" s="7">
        <f t="shared" ca="1" si="1133"/>
        <v>1</v>
      </c>
      <c r="JF244" s="7" t="str">
        <f t="shared" ca="1" si="1134"/>
        <v>5</v>
      </c>
      <c r="JG244" s="7" t="str">
        <f ca="1">IFERROR(IF(JG243+JF244&gt;JH$4,JG243,JG243+JF244),"")</f>
        <v/>
      </c>
      <c r="JH244" s="7">
        <f t="shared" ca="1" si="1244"/>
        <v>0</v>
      </c>
      <c r="JI244" s="7">
        <f t="shared" ca="1" si="1135"/>
        <v>0.69785597475265237</v>
      </c>
      <c r="JJ244" s="7">
        <f t="shared" ca="1" si="1136"/>
        <v>-0.23631751321419081</v>
      </c>
      <c r="JK244" s="7">
        <f t="shared" ca="1" si="1137"/>
        <v>0</v>
      </c>
      <c r="JL244" s="7">
        <f t="shared" ca="1" si="1138"/>
        <v>0</v>
      </c>
      <c r="JM244" s="7" t="str">
        <f ca="1">IFERROR(IF(JM243+JL244&gt;JN$4,JM243,JM243+JL244),"")</f>
        <v/>
      </c>
      <c r="JN244" s="7">
        <f t="shared" ca="1" si="1245"/>
        <v>0</v>
      </c>
      <c r="JO244" s="7">
        <f t="shared" ca="1" si="1139"/>
        <v>0.37288846726236458</v>
      </c>
      <c r="JP244" s="7">
        <f t="shared" ca="1" si="1140"/>
        <v>8.8649994276096988E-2</v>
      </c>
      <c r="JQ244" s="7">
        <f t="shared" ca="1" si="1141"/>
        <v>1</v>
      </c>
      <c r="JR244" s="7" t="str">
        <f t="shared" ca="1" si="1142"/>
        <v>5</v>
      </c>
      <c r="JS244" s="7" t="str">
        <f ca="1">IFERROR(IF(JS243+JR244&gt;JT$4,JS243,JS243+JR244),"")</f>
        <v/>
      </c>
      <c r="JT244" s="7">
        <f t="shared" ca="1" si="1246"/>
        <v>0</v>
      </c>
      <c r="JU244" s="7">
        <f t="shared" ca="1" si="1143"/>
        <v>0.54666040319433717</v>
      </c>
      <c r="JV244" s="7">
        <f t="shared" ca="1" si="1144"/>
        <v>-8.512194165587561E-2</v>
      </c>
      <c r="JW244" s="7">
        <f t="shared" ca="1" si="1145"/>
        <v>0</v>
      </c>
      <c r="JX244" s="7">
        <f t="shared" ca="1" si="1146"/>
        <v>0</v>
      </c>
      <c r="JY244" s="7" t="str">
        <f ca="1">IFERROR(IF(JY243+JX244&gt;JZ$4,JY243,JY243+JX244),"")</f>
        <v/>
      </c>
      <c r="JZ244" s="7">
        <f t="shared" ca="1" si="1247"/>
        <v>0</v>
      </c>
      <c r="KA244" s="7">
        <f t="shared" ca="1" si="1147"/>
        <v>0.81191320596927863</v>
      </c>
      <c r="KB244" s="7">
        <f t="shared" ca="1" si="1148"/>
        <v>-0.35037474443081706</v>
      </c>
      <c r="KC244" s="7">
        <f t="shared" ca="1" si="1149"/>
        <v>0</v>
      </c>
      <c r="KD244" s="7">
        <f t="shared" ca="1" si="1150"/>
        <v>0</v>
      </c>
      <c r="KE244" s="7" t="str">
        <f ca="1">IFERROR(IF(KE243+KD244&gt;KF$4,KE243,KE243+KD244),"")</f>
        <v/>
      </c>
      <c r="KF244" s="7">
        <f t="shared" ca="1" si="1248"/>
        <v>0</v>
      </c>
      <c r="KG244" s="7">
        <f t="shared" ca="1" si="1151"/>
        <v>0.46893896261854673</v>
      </c>
      <c r="KH244" s="7">
        <f t="shared" ca="1" si="1152"/>
        <v>-7.4005010800851645E-3</v>
      </c>
      <c r="KI244" s="7">
        <f t="shared" ca="1" si="1153"/>
        <v>0</v>
      </c>
      <c r="KJ244" s="7">
        <f t="shared" ca="1" si="1154"/>
        <v>0</v>
      </c>
      <c r="KK244" s="7" t="str">
        <f ca="1">IFERROR(IF(KK243+KJ244&gt;KL$4,KK243,KK243+KJ244),"")</f>
        <v/>
      </c>
      <c r="KL244" s="7">
        <f t="shared" ca="1" si="1249"/>
        <v>0</v>
      </c>
      <c r="KM244" s="7">
        <f t="shared" ca="1" si="1155"/>
        <v>0.794307551650415</v>
      </c>
      <c r="KN244" s="7">
        <f t="shared" ca="1" si="1156"/>
        <v>-0.33276909011195344</v>
      </c>
      <c r="KO244" s="7">
        <f t="shared" ca="1" si="1157"/>
        <v>0</v>
      </c>
      <c r="KP244" s="7">
        <f t="shared" ca="1" si="1158"/>
        <v>0</v>
      </c>
      <c r="KQ244" s="7" t="str">
        <f ca="1">IFERROR(IF(KQ243+KP244&gt;KR$4,KQ243,KQ243+KP244),"")</f>
        <v/>
      </c>
      <c r="KR244" s="7">
        <f t="shared" ca="1" si="1250"/>
        <v>0</v>
      </c>
      <c r="KS244" s="7">
        <f t="shared" ca="1" si="1159"/>
        <v>0.5427598896070297</v>
      </c>
      <c r="KT244" s="7">
        <f t="shared" ca="1" si="1160"/>
        <v>-8.1221428068568136E-2</v>
      </c>
      <c r="KU244" s="7">
        <f t="shared" ca="1" si="1161"/>
        <v>0</v>
      </c>
      <c r="KV244" s="7">
        <f t="shared" ca="1" si="1162"/>
        <v>0</v>
      </c>
      <c r="KW244" s="7" t="str">
        <f ca="1">IFERROR(IF(KW243+KV244&gt;KX$4,KW243,KW243+KV244),"")</f>
        <v/>
      </c>
      <c r="KX244" s="7">
        <f t="shared" ca="1" si="1251"/>
        <v>0</v>
      </c>
      <c r="KY244" s="7">
        <f t="shared" ca="1" si="1163"/>
        <v>0.19282368367871106</v>
      </c>
      <c r="KZ244" s="7">
        <f t="shared" ca="1" si="1164"/>
        <v>0.26871477785975051</v>
      </c>
      <c r="LA244" s="7">
        <f t="shared" ca="1" si="1165"/>
        <v>1</v>
      </c>
      <c r="LB244" s="7" t="str">
        <f t="shared" ca="1" si="1166"/>
        <v>5</v>
      </c>
      <c r="LC244" s="7" t="str">
        <f ca="1">IFERROR(IF(LC243+LB244&gt;LD$4,LC243,LC243+LB244),"")</f>
        <v/>
      </c>
      <c r="LD244" s="7">
        <f t="shared" ca="1" si="1252"/>
        <v>0</v>
      </c>
      <c r="LE244" s="7">
        <f t="shared" ca="1" si="1167"/>
        <v>0.72822300925612371</v>
      </c>
      <c r="LF244" s="7">
        <f t="shared" ca="1" si="1168"/>
        <v>-0.26668454771766215</v>
      </c>
      <c r="LG244" s="7">
        <f t="shared" ca="1" si="1169"/>
        <v>0</v>
      </c>
      <c r="LH244" s="7">
        <f t="shared" ca="1" si="1170"/>
        <v>0</v>
      </c>
      <c r="LI244" s="7" t="str">
        <f ca="1">IFERROR(IF(LI243+LH244&gt;LJ$4,LI243,LI243+LH244),"")</f>
        <v/>
      </c>
      <c r="LJ244" s="7">
        <f t="shared" ca="1" si="1253"/>
        <v>0</v>
      </c>
      <c r="LK244" s="7">
        <f t="shared" ca="1" si="1171"/>
        <v>0.81019534712149577</v>
      </c>
      <c r="LL244" s="7">
        <f t="shared" ca="1" si="1172"/>
        <v>-0.3486568855830342</v>
      </c>
      <c r="LM244" s="7">
        <f t="shared" ca="1" si="1173"/>
        <v>0</v>
      </c>
      <c r="LN244" s="7">
        <f t="shared" ca="1" si="1174"/>
        <v>0</v>
      </c>
      <c r="LO244" s="7" t="str">
        <f ca="1">IFERROR(IF(LO243+LN244&gt;LP$4,LO243,LO243+LN244),"")</f>
        <v/>
      </c>
      <c r="LP244" s="7">
        <f t="shared" ca="1" si="1254"/>
        <v>0</v>
      </c>
      <c r="LQ244" s="7">
        <f t="shared" ca="1" si="1175"/>
        <v>0.25055494691441105</v>
      </c>
      <c r="LR244" s="7">
        <f t="shared" ca="1" si="1176"/>
        <v>0.21098351462405052</v>
      </c>
      <c r="LS244" s="7">
        <f t="shared" ca="1" si="1177"/>
        <v>1</v>
      </c>
      <c r="LT244" s="7" t="str">
        <f t="shared" ca="1" si="1178"/>
        <v>5</v>
      </c>
      <c r="LU244" s="7" t="str">
        <f ca="1">IFERROR(IF(LU243+LT244&gt;LV$4,LU243,LU243+LT244),"")</f>
        <v/>
      </c>
      <c r="LV244" s="7">
        <f t="shared" ca="1" si="1255"/>
        <v>0</v>
      </c>
      <c r="LW244" s="7">
        <f t="shared" ca="1" si="1179"/>
        <v>0.93722533412428277</v>
      </c>
      <c r="LX244" s="7">
        <f t="shared" ca="1" si="1180"/>
        <v>-0.47568687258582121</v>
      </c>
      <c r="LY244" s="7">
        <f t="shared" ca="1" si="1181"/>
        <v>0</v>
      </c>
      <c r="LZ244" s="7">
        <f t="shared" ca="1" si="1182"/>
        <v>0</v>
      </c>
      <c r="MA244" s="7" t="str">
        <f ca="1">IFERROR(IF(MA243+LZ244&gt;MB$4,MA243,MA243+LZ244),"")</f>
        <v/>
      </c>
      <c r="MB244" s="7">
        <f t="shared" ca="1" si="1256"/>
        <v>0</v>
      </c>
      <c r="MC244" s="7">
        <f t="shared" ca="1" si="1183"/>
        <v>0.49842288561052117</v>
      </c>
      <c r="MD244" s="7">
        <f t="shared" ca="1" si="1184"/>
        <v>-3.6884424072059607E-2</v>
      </c>
      <c r="ME244" s="7">
        <f t="shared" ca="1" si="1185"/>
        <v>0</v>
      </c>
      <c r="MF244" s="7">
        <f t="shared" ca="1" si="1186"/>
        <v>0</v>
      </c>
      <c r="MG244" s="7" t="str">
        <f ca="1">IFERROR(IF(MG243+MF244&gt;MH$4,MG243,MG243+MF244),"")</f>
        <v/>
      </c>
      <c r="MH244" s="7">
        <f t="shared" ca="1" si="1257"/>
        <v>0</v>
      </c>
      <c r="MI244" s="7">
        <f t="shared" ca="1" si="1187"/>
        <v>0.67283099886717668</v>
      </c>
      <c r="MJ244" s="7">
        <f t="shared" ca="1" si="1188"/>
        <v>-0.21129253732871511</v>
      </c>
      <c r="MK244" s="7">
        <f t="shared" ca="1" si="1189"/>
        <v>0</v>
      </c>
      <c r="ML244" s="7">
        <f t="shared" ca="1" si="1190"/>
        <v>0</v>
      </c>
      <c r="MM244" s="7" t="str">
        <f ca="1">IFERROR(IF(MM243+ML244&gt;MN$4,MM243,MM243+ML244),"")</f>
        <v/>
      </c>
      <c r="MN244" s="7">
        <f t="shared" ca="1" si="1258"/>
        <v>0</v>
      </c>
      <c r="MO244" s="7">
        <f t="shared" ca="1" si="1191"/>
        <v>0.97390926938685662</v>
      </c>
      <c r="MP244" s="7">
        <f t="shared" ca="1" si="1192"/>
        <v>-0.51237080784839506</v>
      </c>
      <c r="MQ244" s="7">
        <f t="shared" ca="1" si="1193"/>
        <v>0</v>
      </c>
      <c r="MR244" s="7">
        <f t="shared" ca="1" si="1194"/>
        <v>0</v>
      </c>
      <c r="MS244" s="7" t="str">
        <f ca="1">IFERROR(IF(MS243+MR244&gt;MT$4,MS243,MS243+MR244),"")</f>
        <v/>
      </c>
      <c r="MT244" s="7">
        <f t="shared" ca="1" si="1259"/>
        <v>0</v>
      </c>
      <c r="MU244" s="7">
        <f t="shared" ca="1" si="1195"/>
        <v>0.27073624809566055</v>
      </c>
      <c r="MV244" s="7">
        <f t="shared" ca="1" si="1196"/>
        <v>0.19080221344280102</v>
      </c>
      <c r="MW244" s="7">
        <f t="shared" ca="1" si="1197"/>
        <v>1</v>
      </c>
      <c r="MX244" s="7" t="str">
        <f t="shared" ca="1" si="1198"/>
        <v>5</v>
      </c>
      <c r="MY244" s="7" t="str">
        <f ca="1">IFERROR(IF(MY243+MX244&gt;MZ$4,MY243,MY243+MX244),"")</f>
        <v/>
      </c>
      <c r="MZ244" s="7">
        <f t="shared" ca="1" si="1260"/>
        <v>0</v>
      </c>
      <c r="NA244" s="7">
        <f t="shared" ca="1" si="1199"/>
        <v>0.34935477284961269</v>
      </c>
      <c r="NB244" s="7">
        <f t="shared" ca="1" si="1200"/>
        <v>0.11218368868884887</v>
      </c>
      <c r="NC244" s="7">
        <f t="shared" ca="1" si="1201"/>
        <v>1</v>
      </c>
      <c r="ND244" s="7" t="str">
        <f t="shared" ca="1" si="1202"/>
        <v>5</v>
      </c>
      <c r="NE244" s="7" t="str">
        <f ca="1">IFERROR(IF(NE243+ND244&gt;NF$4,NE243,NE243+ND244),"")</f>
        <v/>
      </c>
      <c r="NF244" s="7">
        <f t="shared" ca="1" si="1261"/>
        <v>0</v>
      </c>
      <c r="NG244" s="7">
        <f t="shared" ca="1" si="1203"/>
        <v>9.2546449329720226E-2</v>
      </c>
      <c r="NH244" s="7">
        <f t="shared" ca="1" si="1204"/>
        <v>0.36899201220874134</v>
      </c>
      <c r="NI244" s="7">
        <f t="shared" ca="1" si="1205"/>
        <v>1</v>
      </c>
      <c r="NJ244" s="7" t="str">
        <f t="shared" ca="1" si="1206"/>
        <v>5</v>
      </c>
      <c r="NK244" s="7" t="str">
        <f ca="1">IFERROR(IF(NK243+NJ244&gt;NL$4,NK243,NK243+NJ244),"")</f>
        <v/>
      </c>
      <c r="NL244" s="7">
        <f t="shared" ca="1" si="1262"/>
        <v>0</v>
      </c>
      <c r="NM244" s="7">
        <f t="shared" ca="1" si="1207"/>
        <v>0.35948036342916523</v>
      </c>
      <c r="NN244" s="7">
        <f t="shared" ca="1" si="1208"/>
        <v>0.10205809810929634</v>
      </c>
      <c r="NO244" s="7">
        <f t="shared" ca="1" si="1209"/>
        <v>1</v>
      </c>
      <c r="NP244" s="7" t="str">
        <f t="shared" ca="1" si="1210"/>
        <v>5</v>
      </c>
      <c r="NQ244" s="7" t="str">
        <f ca="1">IFERROR(IF(NQ243+NP244&gt;NR$4,NQ243,NQ243+NP244),"")</f>
        <v/>
      </c>
      <c r="NR244" s="7">
        <f t="shared" ca="1" si="1263"/>
        <v>0</v>
      </c>
      <c r="NT244">
        <v>246</v>
      </c>
      <c r="NU244" s="7" t="s">
        <v>19</v>
      </c>
      <c r="NV244" s="7" t="str">
        <f t="shared" ca="1" si="967"/>
        <v/>
      </c>
      <c r="NW244" s="7" t="str">
        <f t="shared" ca="1" si="961"/>
        <v/>
      </c>
      <c r="NX244" t="str">
        <f ca="1">IFERROR(VLOOKUP(NT244,$K$3:$AK$568,8,FALSE),"")</f>
        <v/>
      </c>
      <c r="NY244" t="str">
        <f ca="1">IFERROR(VLOOKUP(NT244,$K$3:$AK$568,9,FALSE),"")</f>
        <v/>
      </c>
      <c r="NZ244" s="7" t="str">
        <f ca="1">IFERROR(VLOOKUP(NT244,$K$3:$AK$568,27,FALSE),"")</f>
        <v/>
      </c>
      <c r="OB244">
        <v>246</v>
      </c>
      <c r="OC244" s="7" t="s">
        <v>19</v>
      </c>
      <c r="OD244" t="e">
        <f t="shared" ca="1" si="968"/>
        <v>#N/A</v>
      </c>
      <c r="OE244" s="7" t="str">
        <f t="shared" ca="1" si="969"/>
        <v/>
      </c>
      <c r="OF244" s="7" t="str">
        <f t="shared" ca="1" si="970"/>
        <v/>
      </c>
      <c r="OG244" t="str">
        <f t="shared" ca="1" si="971"/>
        <v/>
      </c>
      <c r="OI244">
        <v>246</v>
      </c>
      <c r="OJ244" s="7" t="s">
        <v>19</v>
      </c>
      <c r="OK244" s="7" t="str">
        <f t="shared" ca="1" si="972"/>
        <v/>
      </c>
      <c r="OL244" s="7" t="str">
        <f t="shared" ca="1" si="973"/>
        <v/>
      </c>
      <c r="OM244" t="str">
        <f ca="1">IFERROR(VLOOKUP(OI244,$L$3:$AK$568,7,FALSE),"")</f>
        <v/>
      </c>
      <c r="ON244" t="str">
        <f ca="1">IFERROR(VLOOKUP(OI244,$L$3:$AK$568,8,FALSE),"")</f>
        <v/>
      </c>
      <c r="OO244" s="7" t="str">
        <f ca="1">IFERROR(VLOOKUP(OI244,$L$3:$AK$568,26,FALSE),"")</f>
        <v/>
      </c>
      <c r="OQ244">
        <v>246</v>
      </c>
      <c r="OR244" s="7" t="s">
        <v>19</v>
      </c>
      <c r="OS244" t="e">
        <f t="shared" ca="1" si="974"/>
        <v>#N/A</v>
      </c>
      <c r="OT244" s="7" t="str">
        <f t="shared" ca="1" si="975"/>
        <v/>
      </c>
      <c r="OU244" s="7" t="str">
        <f t="shared" ca="1" si="976"/>
        <v/>
      </c>
      <c r="OV244" t="str">
        <f t="shared" ca="1" si="977"/>
        <v/>
      </c>
      <c r="OX244">
        <v>246</v>
      </c>
      <c r="OY244" s="7" t="s">
        <v>19</v>
      </c>
      <c r="OZ244" s="7" t="str">
        <f t="shared" ca="1" si="978"/>
        <v/>
      </c>
      <c r="PA244" s="7" t="str">
        <f t="shared" ca="1" si="979"/>
        <v/>
      </c>
      <c r="PB244" t="str">
        <f ca="1">IFERROR(VLOOKUP(OX244,$M$3:$AK$568,6,FALSE),"")</f>
        <v/>
      </c>
      <c r="PC244" t="str">
        <f ca="1">IFERROR(VLOOKUP(OX244,$M$3:$AK$568,7,FALSE),"")</f>
        <v/>
      </c>
      <c r="PD244" s="7" t="str">
        <f ca="1">IFERROR(VLOOKUP(OX244,$M$3:$AK$568,25,FALSE),"")</f>
        <v/>
      </c>
      <c r="PF244">
        <v>246</v>
      </c>
      <c r="PG244" s="7" t="s">
        <v>19</v>
      </c>
      <c r="PH244" t="e">
        <f t="shared" ca="1" si="980"/>
        <v>#N/A</v>
      </c>
      <c r="PI244" s="7" t="str">
        <f t="shared" ca="1" si="981"/>
        <v/>
      </c>
      <c r="PJ244" s="7" t="str">
        <f t="shared" ca="1" si="982"/>
        <v/>
      </c>
      <c r="PK244" t="str">
        <f t="shared" ca="1" si="983"/>
        <v/>
      </c>
      <c r="PM244">
        <v>246</v>
      </c>
      <c r="PN244" s="7" t="s">
        <v>19</v>
      </c>
      <c r="PO244" s="202" t="str">
        <f t="shared" ca="1" si="984"/>
        <v/>
      </c>
      <c r="PP244" s="7" t="str">
        <f t="shared" ca="1" si="985"/>
        <v/>
      </c>
      <c r="PQ244" t="str">
        <f ca="1">IFERROR(VLOOKUP(PM244,$G$325:$R$409,12,FALSE),"")</f>
        <v/>
      </c>
      <c r="PR244" t="e">
        <f ca="1">VLOOKUP(PM244,$G$324:$Q$409,11,FALSE)</f>
        <v>#N/A</v>
      </c>
      <c r="PS244" s="7" t="str">
        <f ca="1">VLOOKUP(PQ244,$R$325:$Y$409,8,FALSE)</f>
        <v>- -</v>
      </c>
      <c r="PT244" s="7">
        <f ca="1">ReSt</f>
        <v>-4</v>
      </c>
      <c r="PU244" s="7" t="e">
        <f t="shared" ca="1" si="986"/>
        <v>#N/A</v>
      </c>
      <c r="PV244" s="7" t="e">
        <f t="shared" ca="1" si="987"/>
        <v>#N/A</v>
      </c>
      <c r="PW244" s="7" t="str">
        <f ca="1">VLOOKUP(PQ244,$R$325:$AK$409,8,FALSE)</f>
        <v>- -</v>
      </c>
      <c r="PX244" s="7"/>
      <c r="PY244">
        <v>246</v>
      </c>
      <c r="PZ244" s="7" t="s">
        <v>19</v>
      </c>
      <c r="QA244" t="str">
        <f t="shared" ca="1" si="988"/>
        <v/>
      </c>
      <c r="QB244" s="7" t="str">
        <f t="shared" ca="1" si="989"/>
        <v/>
      </c>
      <c r="QC244" s="7" t="str">
        <f t="shared" ca="1" si="990"/>
        <v/>
      </c>
      <c r="QD244" t="str">
        <f t="shared" ca="1" si="991"/>
        <v/>
      </c>
      <c r="QF244">
        <v>246</v>
      </c>
      <c r="QG244" s="7" t="s">
        <v>19</v>
      </c>
      <c r="QH244" s="7" t="str">
        <f t="shared" ca="1" si="992"/>
        <v/>
      </c>
      <c r="QI244" s="7" t="e">
        <f t="shared" ca="1" si="993"/>
        <v>#VALUE!</v>
      </c>
      <c r="QJ244" t="e">
        <f t="shared" ca="1" si="994"/>
        <v>#N/A</v>
      </c>
      <c r="QK244" s="7" t="e">
        <f t="shared" ca="1" si="995"/>
        <v>#N/A</v>
      </c>
      <c r="QM244">
        <v>246</v>
      </c>
      <c r="QN244" s="7" t="s">
        <v>19</v>
      </c>
      <c r="QO244" t="str">
        <f t="shared" ca="1" si="996"/>
        <v/>
      </c>
      <c r="QP244" s="7" t="str">
        <f t="shared" ca="1" si="997"/>
        <v/>
      </c>
      <c r="QQ244" t="str">
        <f t="shared" ca="1" si="998"/>
        <v/>
      </c>
    </row>
    <row r="245" spans="1:459" x14ac:dyDescent="0.25">
      <c r="A245" s="240" t="str">
        <f>IF('Character Sheet'!$B$4="Creature","N","Y")</f>
        <v>Y</v>
      </c>
      <c r="C245" s="75"/>
      <c r="D245" s="76"/>
      <c r="F245" s="75"/>
      <c r="G245" s="76"/>
      <c r="I245" s="75"/>
      <c r="J245" s="85"/>
      <c r="K245" s="85">
        <f t="shared" ca="1" si="962"/>
        <v>7</v>
      </c>
      <c r="L245" s="85">
        <f t="shared" ca="1" si="1265"/>
        <v>2</v>
      </c>
      <c r="M245" s="70">
        <f t="shared" ca="1" si="1270"/>
        <v>10</v>
      </c>
      <c r="O245" s="222">
        <f t="shared" ca="1" si="963"/>
        <v>84</v>
      </c>
      <c r="Q245" s="7" t="s">
        <v>1747</v>
      </c>
      <c r="R245" s="9" t="s">
        <v>1503</v>
      </c>
      <c r="S245" s="9" t="s">
        <v>1994</v>
      </c>
      <c r="T245" s="61" t="str">
        <f>SUBSTITUTE(IFERROR(IFERROR(VLOOKUP(R245,'[1]Skill Statistics'!$A$3:$C$513,2,FALSE),VLOOKUP(Q245,'[1]Skill Statistics'!$A$3:$C$513,2,FALSE)),T244),"R*","ReSt")</f>
        <v>Me/Me</v>
      </c>
      <c r="U245" s="61" t="str">
        <f>IFERROR(IFERROR(VLOOKUP(R245,'[1]Skill Statistics'!$A$3:$C$513,3,FALSE),VLOOKUP(Q245,'[1]Skill Statistics'!$A$3:$C$513,3,FALSE)),U244)</f>
        <v>Re</v>
      </c>
      <c r="V245" s="61" t="str">
        <f>IF(ISNUMBER(SEARCH("Category",R245)),"- -",IFERROR(IFERROR(VLOOKUP(Q245,[1]Professions!$A$4:$AM$288,MATCH(Profession,[1]Professions!$A$1:$AM$1,0),FALSE),VLOOKUP(Q245,Calculations!$B$91:$I$95,8,FALSE)),"- -"))</f>
        <v>2 / 3</v>
      </c>
      <c r="W245" s="60">
        <f t="shared" ca="1" si="964"/>
        <v>0</v>
      </c>
      <c r="X245" s="7">
        <f ca="1">IFERROR(VLOOKUP(R245,$BS$6:$NR$519,MATCH(ActualLevel,$BS$3:$NR$3,0),FALSE),"- -")</f>
        <v>0</v>
      </c>
      <c r="Y245" s="7">
        <f t="shared" ca="1" si="1269"/>
        <v>0</v>
      </c>
      <c r="Z245" s="7">
        <f ca="1">IFERROR(VLOOKUP(Y245,Charts!$BQ$2:$BR$52,2,FALSE),"- -")</f>
        <v>-25</v>
      </c>
      <c r="AA245" s="7">
        <f t="shared" ca="1" si="1000"/>
        <v>3</v>
      </c>
      <c r="AB245" s="7">
        <f t="shared" ca="1" si="1266"/>
        <v>0</v>
      </c>
      <c r="AC245" s="7"/>
      <c r="AD245" s="7"/>
      <c r="AE245" s="7"/>
      <c r="AF245" s="7"/>
      <c r="AG245" s="7"/>
      <c r="AH245" s="43"/>
      <c r="AI245" s="7"/>
      <c r="AJ245" s="7"/>
      <c r="AK245" s="7">
        <f t="shared" ca="1" si="1001"/>
        <v>-22</v>
      </c>
      <c r="AL245" s="7"/>
      <c r="AM245" s="69">
        <f>IFERROR(VLOOKUP(R245,'[1]Skill Statistics'!$A$3:$AN$513,MATCH(Profession,'[1]Skill Statistics'!$A$2:$AN$2,0),FALSE),0)</f>
        <v>0</v>
      </c>
      <c r="AN245" s="85">
        <f>IFERROR(VLOOKUP(Q245,'[1]Skill Statistics'!$A$3:$BK$513,MATCH(Archetype,'[1]Skill Statistics'!$A$2:$BK$2,0),FALSE),0)</f>
        <v>0</v>
      </c>
      <c r="AO245" s="85">
        <f>IFERROR(VLOOKUP(Q245,'[1]Skill Statistics'!$A$3:$BB$513,MATCH(Race,'[1]Skill Statistics'!$A$2:$BB$2,0),FALSE),0)</f>
        <v>0</v>
      </c>
      <c r="AP245" s="85">
        <f t="shared" ca="1" si="965"/>
        <v>0.3</v>
      </c>
      <c r="AQ245" s="70"/>
      <c r="AS245" s="69">
        <f>IFERROR(VLOOKUP(Q245,'[1]Professional Skills'!$A$4:$AM$288,MATCH(Profession,'[1]Professional Skills'!$A$3:$AM$3,0),FALSE),"- -")</f>
        <v>0</v>
      </c>
      <c r="AT245" t="s">
        <v>1812</v>
      </c>
      <c r="AU245" s="7" t="str">
        <f t="shared" si="1268"/>
        <v/>
      </c>
      <c r="AV245" s="7">
        <f t="shared" ca="1" si="1267"/>
        <v>0</v>
      </c>
      <c r="AW245" t="str">
        <f t="shared" si="1004"/>
        <v/>
      </c>
      <c r="AX245" t="str">
        <f>IFERROR(_xlfn.RANK.EQ(AW245,$AW$5:$AW$568),"")</f>
        <v/>
      </c>
      <c r="AY245">
        <f t="shared" si="959"/>
        <v>0</v>
      </c>
      <c r="AZ245" s="70" t="str">
        <f t="shared" si="1002"/>
        <v/>
      </c>
      <c r="BB245" s="69">
        <f>IFERROR(IF(Q245="Language",VLOOKUP(R245,[1]Cultures!$B$4:$N$218,MATCH(Culture,[1]Cultures!$B$3:$N$3,0),FALSE),VLOOKUP(Q245,[1]Cultures!$B$4:$O$212,MATCH(Culture,[1]Cultures!$B$3:$O$3,0),FALSE)),"- -")</f>
        <v>0</v>
      </c>
      <c r="BC245" t="s">
        <v>1812</v>
      </c>
      <c r="BD245">
        <f t="shared" ca="1" si="1264"/>
        <v>0.61792990014204918</v>
      </c>
      <c r="BE245">
        <f t="shared" ca="1" si="1211"/>
        <v>0.91792990014204912</v>
      </c>
      <c r="BH245">
        <f t="shared" ca="1" si="1272"/>
        <v>3</v>
      </c>
      <c r="BI245" s="7">
        <f t="shared" ca="1" si="1003"/>
        <v>0</v>
      </c>
      <c r="BK245" s="7"/>
      <c r="BL245" s="70">
        <f t="shared" ca="1" si="960"/>
        <v>0</v>
      </c>
      <c r="BN245" s="69">
        <f>IFERROR(VLOOKUP(V245,Charts!$BT$2:$BV$14,3,FALSE),"- -")</f>
        <v>0.84615384615384615</v>
      </c>
      <c r="BO245" s="85">
        <f t="shared" ca="1" si="966"/>
        <v>2.1751416249334161</v>
      </c>
      <c r="BP245" s="70">
        <f t="shared" ca="1" si="1212"/>
        <v>84</v>
      </c>
      <c r="BR245" s="7">
        <v>244</v>
      </c>
      <c r="BS245" s="9" t="str">
        <f ca="1">VLOOKUP(BR245,$O$3:$R$568,4,FALSE)</f>
        <v>Acrobatics</v>
      </c>
      <c r="BT245" s="7" t="str">
        <f ca="1">VLOOKUP(BS245,$R$3:$V$568,5,FALSE)</f>
        <v>2 / 4</v>
      </c>
      <c r="BU245" s="7">
        <f ca="1">VLOOKUP(BT245,Charts!$BT$2:$BV$14,3,FALSE)</f>
        <v>0.76923076923076927</v>
      </c>
      <c r="BV245" s="7" t="str">
        <f t="shared" ca="1" si="1005"/>
        <v>2</v>
      </c>
      <c r="BW245" s="7" t="str">
        <f t="shared" ca="1" si="1006"/>
        <v>4</v>
      </c>
      <c r="BY245" s="7">
        <f t="shared" ca="1" si="1007"/>
        <v>0.73652061962567961</v>
      </c>
      <c r="BZ245" s="7">
        <f t="shared" ca="1" si="1008"/>
        <v>3.2710149605089667E-2</v>
      </c>
      <c r="CA245" s="7">
        <f t="shared" ca="1" si="1009"/>
        <v>1</v>
      </c>
      <c r="CB245" s="7" t="str">
        <f t="shared" ca="1" si="1010"/>
        <v>2</v>
      </c>
      <c r="CC245" s="7" t="str">
        <f ca="1">IFERROR(IF(CC244+CB245&gt;CD$4,CC244,CC244+CB245),"")</f>
        <v/>
      </c>
      <c r="CD245" s="7">
        <f t="shared" ca="1" si="1213"/>
        <v>0</v>
      </c>
      <c r="CE245" s="7">
        <f t="shared" ca="1" si="1011"/>
        <v>6.0819116808694229E-2</v>
      </c>
      <c r="CF245" s="7">
        <f t="shared" ca="1" si="1012"/>
        <v>0.70841165242207504</v>
      </c>
      <c r="CG245" s="7">
        <f t="shared" ca="1" si="1013"/>
        <v>1</v>
      </c>
      <c r="CH245" s="7" t="str">
        <f t="shared" ca="1" si="1014"/>
        <v>2</v>
      </c>
      <c r="CI245" s="7" t="str">
        <f ca="1">IFERROR(IF(CI244+CH245&gt;CJ$4,CI244,CI244+CH245),"")</f>
        <v/>
      </c>
      <c r="CJ245" s="7">
        <f t="shared" ca="1" si="1214"/>
        <v>0</v>
      </c>
      <c r="CK245" s="7">
        <f t="shared" ca="1" si="1015"/>
        <v>2.5466319781877522E-2</v>
      </c>
      <c r="CL245" s="7">
        <f t="shared" ca="1" si="1016"/>
        <v>0.74376444944889175</v>
      </c>
      <c r="CM245" s="7">
        <f t="shared" ca="1" si="1017"/>
        <v>1</v>
      </c>
      <c r="CN245" s="7" t="str">
        <f t="shared" ca="1" si="1018"/>
        <v>2</v>
      </c>
      <c r="CO245" s="7" t="str">
        <f ca="1">IFERROR(IF(CO244+CN245&gt;CP$4,CO244,CO244+CN245),"")</f>
        <v/>
      </c>
      <c r="CP245" s="7">
        <f t="shared" ca="1" si="1215"/>
        <v>0</v>
      </c>
      <c r="CQ245" s="7">
        <f t="shared" ca="1" si="1019"/>
        <v>0.29296083652288507</v>
      </c>
      <c r="CR245" s="7">
        <f t="shared" ca="1" si="1020"/>
        <v>0.4762699327078842</v>
      </c>
      <c r="CS245" s="7">
        <f t="shared" ca="1" si="1021"/>
        <v>1</v>
      </c>
      <c r="CT245" s="7" t="str">
        <f t="shared" ca="1" si="1022"/>
        <v>2</v>
      </c>
      <c r="CU245" s="7" t="str">
        <f ca="1">IFERROR(IF(CU244+CT245&gt;CV$4,CU244,CU244+CT245),"")</f>
        <v/>
      </c>
      <c r="CV245" s="7">
        <f t="shared" ca="1" si="1216"/>
        <v>0</v>
      </c>
      <c r="CW245" s="7">
        <f t="shared" ca="1" si="1023"/>
        <v>0.49166844826318035</v>
      </c>
      <c r="CX245" s="7">
        <f t="shared" ca="1" si="1024"/>
        <v>0.27756232096758893</v>
      </c>
      <c r="CY245" s="7">
        <f t="shared" ca="1" si="1025"/>
        <v>1</v>
      </c>
      <c r="CZ245" s="7" t="str">
        <f t="shared" ca="1" si="1026"/>
        <v>2</v>
      </c>
      <c r="DA245" s="7" t="str">
        <f ca="1">IFERROR(IF(DA244+CZ245&gt;DB$4,DA244,DA244+CZ245),"")</f>
        <v/>
      </c>
      <c r="DB245" s="7">
        <f t="shared" ca="1" si="1217"/>
        <v>0</v>
      </c>
      <c r="DC245" s="7">
        <f t="shared" ca="1" si="1027"/>
        <v>0.30901543730027492</v>
      </c>
      <c r="DD245" s="7">
        <f t="shared" ca="1" si="1028"/>
        <v>0.46021533193049435</v>
      </c>
      <c r="DE245" s="7">
        <f t="shared" ca="1" si="1029"/>
        <v>1</v>
      </c>
      <c r="DF245" s="7" t="str">
        <f t="shared" ca="1" si="1030"/>
        <v>2</v>
      </c>
      <c r="DG245" s="7" t="str">
        <f ca="1">IFERROR(IF(DG244+DF245&gt;DH$4,DG244,DG244+DF245),"")</f>
        <v/>
      </c>
      <c r="DH245" s="7">
        <f t="shared" ca="1" si="1218"/>
        <v>0</v>
      </c>
      <c r="DI245" s="7">
        <f t="shared" ca="1" si="1031"/>
        <v>0.40411268426183955</v>
      </c>
      <c r="DJ245" s="7">
        <f t="shared" ca="1" si="1032"/>
        <v>0.36511808496892972</v>
      </c>
      <c r="DK245" s="7">
        <f t="shared" ca="1" si="1033"/>
        <v>1</v>
      </c>
      <c r="DL245" s="7" t="str">
        <f t="shared" ca="1" si="1034"/>
        <v>2</v>
      </c>
      <c r="DM245" s="7" t="str">
        <f ca="1">IFERROR(IF(DM244+DL245&gt;DN$4,DM244,DM244+DL245),"")</f>
        <v/>
      </c>
      <c r="DN245" s="7">
        <f t="shared" ca="1" si="1219"/>
        <v>0</v>
      </c>
      <c r="DO245" s="7">
        <f t="shared" ca="1" si="1035"/>
        <v>0.46114880068175668</v>
      </c>
      <c r="DP245" s="7">
        <f t="shared" ca="1" si="1036"/>
        <v>0.3080819685490126</v>
      </c>
      <c r="DQ245" s="7">
        <f t="shared" ca="1" si="1037"/>
        <v>1</v>
      </c>
      <c r="DR245" s="7" t="str">
        <f t="shared" ca="1" si="1038"/>
        <v>2</v>
      </c>
      <c r="DS245" s="7" t="str">
        <f ca="1">IFERROR(IF(DS244+DR245&gt;DT$4,DS244,DS244+DR245),"")</f>
        <v/>
      </c>
      <c r="DT245" s="7">
        <f t="shared" ca="1" si="1220"/>
        <v>0</v>
      </c>
      <c r="DU245" s="7">
        <f t="shared" ca="1" si="1039"/>
        <v>0.75149878435082251</v>
      </c>
      <c r="DV245" s="7">
        <f t="shared" ca="1" si="1040"/>
        <v>1.7731984879946761E-2</v>
      </c>
      <c r="DW245" s="7">
        <f t="shared" ca="1" si="1041"/>
        <v>1</v>
      </c>
      <c r="DX245" s="7" t="str">
        <f t="shared" ca="1" si="1042"/>
        <v>2</v>
      </c>
      <c r="DY245" s="7" t="str">
        <f ca="1">IFERROR(IF(DY244+DX245&gt;DZ$4,DY244,DY244+DX245),"")</f>
        <v/>
      </c>
      <c r="DZ245" s="7">
        <f t="shared" ca="1" si="1221"/>
        <v>0</v>
      </c>
      <c r="EA245" s="7">
        <f t="shared" ca="1" si="1043"/>
        <v>0.95622010850198158</v>
      </c>
      <c r="EB245" s="7">
        <f t="shared" ca="1" si="1044"/>
        <v>-0.18698933927121231</v>
      </c>
      <c r="EC245" s="7">
        <f t="shared" ca="1" si="1045"/>
        <v>0</v>
      </c>
      <c r="ED245" s="7">
        <f t="shared" ca="1" si="1046"/>
        <v>0</v>
      </c>
      <c r="EE245" s="7" t="str">
        <f ca="1">IFERROR(IF(EE244+ED245&gt;EF$4,EE244,EE244+ED245),"")</f>
        <v/>
      </c>
      <c r="EF245" s="7">
        <f t="shared" ca="1" si="1222"/>
        <v>0</v>
      </c>
      <c r="EG245" s="7">
        <f t="shared" ca="1" si="1047"/>
        <v>0.37049546049946624</v>
      </c>
      <c r="EH245" s="7">
        <f t="shared" ca="1" si="1048"/>
        <v>0.39873530873130303</v>
      </c>
      <c r="EI245" s="7">
        <f t="shared" ca="1" si="1049"/>
        <v>1</v>
      </c>
      <c r="EJ245" s="7" t="str">
        <f t="shared" ca="1" si="1050"/>
        <v>2</v>
      </c>
      <c r="EK245" s="7" t="str">
        <f ca="1">IFERROR(IF(EK244+EJ245&gt;EL$4,EK244,EK244+EJ245),"")</f>
        <v/>
      </c>
      <c r="EL245" s="7">
        <f t="shared" ca="1" si="1223"/>
        <v>0</v>
      </c>
      <c r="EM245" s="7">
        <f t="shared" ca="1" si="1051"/>
        <v>0.22085546340083806</v>
      </c>
      <c r="EN245" s="7">
        <f t="shared" ca="1" si="1052"/>
        <v>0.54837530582993121</v>
      </c>
      <c r="EO245" s="7">
        <f t="shared" ca="1" si="1053"/>
        <v>1</v>
      </c>
      <c r="EP245" s="7" t="str">
        <f t="shared" ca="1" si="1054"/>
        <v>2</v>
      </c>
      <c r="EQ245" s="7" t="str">
        <f ca="1">IFERROR(IF(EQ244+EP245&gt;ER$4,EQ244,EQ244+EP245),"")</f>
        <v/>
      </c>
      <c r="ER245" s="7">
        <f t="shared" ca="1" si="1224"/>
        <v>0</v>
      </c>
      <c r="ES245" s="7">
        <f t="shared" ca="1" si="1055"/>
        <v>0.97530753420788563</v>
      </c>
      <c r="ET245" s="7">
        <f t="shared" ca="1" si="1056"/>
        <v>-0.20607676497711636</v>
      </c>
      <c r="EU245" s="7">
        <f t="shared" ca="1" si="1057"/>
        <v>0</v>
      </c>
      <c r="EV245" s="7">
        <f t="shared" ca="1" si="1058"/>
        <v>0</v>
      </c>
      <c r="EW245" s="7" t="str">
        <f ca="1">IFERROR(IF(EW244+EV245&gt;EX$4,EW244,EW244+EV245),"")</f>
        <v/>
      </c>
      <c r="EX245" s="7">
        <f t="shared" ca="1" si="1225"/>
        <v>0</v>
      </c>
      <c r="EY245" s="7">
        <f t="shared" ca="1" si="1059"/>
        <v>0.61358881909542995</v>
      </c>
      <c r="EZ245" s="7">
        <f t="shared" ca="1" si="1060"/>
        <v>0.15564195013533932</v>
      </c>
      <c r="FA245" s="7">
        <f t="shared" ca="1" si="1061"/>
        <v>1</v>
      </c>
      <c r="FB245" s="7" t="str">
        <f t="shared" ca="1" si="1062"/>
        <v>2</v>
      </c>
      <c r="FC245" s="7" t="str">
        <f ca="1">IFERROR(IF(FC244+FB245&gt;FD$4,FC244,FC244+FB245),"")</f>
        <v/>
      </c>
      <c r="FD245" s="7">
        <f t="shared" ca="1" si="1226"/>
        <v>0</v>
      </c>
      <c r="FE245" s="7">
        <f t="shared" ca="1" si="1063"/>
        <v>0.77941777166970982</v>
      </c>
      <c r="FF245" s="7">
        <f t="shared" ca="1" si="1064"/>
        <v>-1.0187002438940551E-2</v>
      </c>
      <c r="FG245" s="7">
        <f t="shared" ca="1" si="1065"/>
        <v>0</v>
      </c>
      <c r="FH245" s="7">
        <f t="shared" ca="1" si="1066"/>
        <v>0</v>
      </c>
      <c r="FI245" s="7" t="str">
        <f ca="1">IFERROR(IF(FI244+FH245&gt;FJ$4,FI244,FI244+FH245),"")</f>
        <v/>
      </c>
      <c r="FJ245" s="7">
        <f t="shared" ca="1" si="1227"/>
        <v>0</v>
      </c>
      <c r="FK245" s="7">
        <f t="shared" ca="1" si="1067"/>
        <v>0.507944647287632</v>
      </c>
      <c r="FL245" s="7">
        <f t="shared" ca="1" si="1068"/>
        <v>0.26128612194313727</v>
      </c>
      <c r="FM245" s="7">
        <f t="shared" ca="1" si="1069"/>
        <v>1</v>
      </c>
      <c r="FN245" s="7" t="str">
        <f t="shared" ca="1" si="1070"/>
        <v>2</v>
      </c>
      <c r="FO245" s="7" t="str">
        <f ca="1">IFERROR(IF(FO244+FN245&gt;FP$4,FO244,FO244+FN245),"")</f>
        <v/>
      </c>
      <c r="FP245" s="7">
        <f t="shared" ca="1" si="1228"/>
        <v>0</v>
      </c>
      <c r="FQ245" s="7">
        <f t="shared" ca="1" si="1071"/>
        <v>0.97710934244517478</v>
      </c>
      <c r="FR245" s="7">
        <f t="shared" ca="1" si="1072"/>
        <v>-0.2078785732144055</v>
      </c>
      <c r="FS245" s="7">
        <f t="shared" ca="1" si="1073"/>
        <v>0</v>
      </c>
      <c r="FT245" s="7">
        <f t="shared" ca="1" si="1074"/>
        <v>0</v>
      </c>
      <c r="FU245" s="7" t="str">
        <f ca="1">IFERROR(IF(FU244+FT245&gt;FV$4,FU244,FU244+FT245),"")</f>
        <v/>
      </c>
      <c r="FV245" s="7">
        <f t="shared" ca="1" si="1229"/>
        <v>0</v>
      </c>
      <c r="FW245" s="7">
        <f t="shared" ca="1" si="1075"/>
        <v>0.83460775126171216</v>
      </c>
      <c r="FX245" s="7">
        <f t="shared" ca="1" si="1076"/>
        <v>-6.5376982030942887E-2</v>
      </c>
      <c r="FY245" s="7">
        <f t="shared" ca="1" si="1077"/>
        <v>0</v>
      </c>
      <c r="FZ245" s="7">
        <f t="shared" ca="1" si="1078"/>
        <v>0</v>
      </c>
      <c r="GA245" s="7" t="str">
        <f ca="1">IFERROR(IF(GA244+FZ245&gt;GB$4,GA244,GA244+FZ245),"")</f>
        <v/>
      </c>
      <c r="GB245" s="7">
        <f t="shared" ca="1" si="1230"/>
        <v>0</v>
      </c>
      <c r="GC245" s="7">
        <f t="shared" ca="1" si="1079"/>
        <v>0.35761017911597603</v>
      </c>
      <c r="GD245" s="7">
        <f t="shared" ca="1" si="1080"/>
        <v>0.41162059011479324</v>
      </c>
      <c r="GE245" s="7">
        <f t="shared" ca="1" si="1081"/>
        <v>1</v>
      </c>
      <c r="GF245" s="7" t="str">
        <f t="shared" ca="1" si="1082"/>
        <v>2</v>
      </c>
      <c r="GG245" s="7" t="str">
        <f ca="1">IFERROR(IF(GG244+GF245&gt;GH$4,GG244,GG244+GF245),"")</f>
        <v/>
      </c>
      <c r="GH245" s="7">
        <f t="shared" ca="1" si="1231"/>
        <v>0</v>
      </c>
      <c r="GI245" s="7">
        <f t="shared" ca="1" si="1083"/>
        <v>0.77436967256558753</v>
      </c>
      <c r="GJ245" s="7">
        <f t="shared" ca="1" si="1084"/>
        <v>-5.1389033348182567E-3</v>
      </c>
      <c r="GK245" s="7">
        <f t="shared" ca="1" si="1085"/>
        <v>0</v>
      </c>
      <c r="GL245" s="7">
        <f t="shared" ca="1" si="1086"/>
        <v>0</v>
      </c>
      <c r="GM245" s="7" t="str">
        <f ca="1">IFERROR(IF(GM244+GL245&gt;GN$4,GM244,GM244+GL245),"")</f>
        <v/>
      </c>
      <c r="GN245" s="7">
        <f t="shared" ca="1" si="1232"/>
        <v>0</v>
      </c>
      <c r="GO245" s="7">
        <f t="shared" ca="1" si="1087"/>
        <v>0.18425563652842969</v>
      </c>
      <c r="GP245" s="7">
        <f t="shared" ca="1" si="1088"/>
        <v>0.58497513270233958</v>
      </c>
      <c r="GQ245" s="7">
        <f t="shared" ca="1" si="1089"/>
        <v>1</v>
      </c>
      <c r="GR245" s="7" t="str">
        <f t="shared" ca="1" si="1090"/>
        <v>2</v>
      </c>
      <c r="GS245" s="7" t="str">
        <f ca="1">IFERROR(IF(GS244+GR245&gt;GT$4,GS244,GS244+GR245),"")</f>
        <v/>
      </c>
      <c r="GT245" s="7">
        <f t="shared" ca="1" si="1233"/>
        <v>0</v>
      </c>
      <c r="GU245" s="7">
        <f t="shared" ca="1" si="1091"/>
        <v>0.80710593590329915</v>
      </c>
      <c r="GV245" s="7">
        <f t="shared" ca="1" si="1092"/>
        <v>-3.7875166672529881E-2</v>
      </c>
      <c r="GW245" s="7">
        <f t="shared" ca="1" si="1093"/>
        <v>0</v>
      </c>
      <c r="GX245" s="7">
        <f t="shared" ca="1" si="1094"/>
        <v>0</v>
      </c>
      <c r="GY245" s="7" t="str">
        <f ca="1">IFERROR(IF(GY244+GX245&gt;GZ$4,GY244,GY244+GX245),"")</f>
        <v/>
      </c>
      <c r="GZ245" s="7">
        <f t="shared" ca="1" si="1234"/>
        <v>0</v>
      </c>
      <c r="HA245" s="7">
        <f t="shared" ca="1" si="1095"/>
        <v>0.35120660657902336</v>
      </c>
      <c r="HB245" s="7">
        <f t="shared" ca="1" si="1096"/>
        <v>0.41802416265174591</v>
      </c>
      <c r="HC245" s="7">
        <f t="shared" ca="1" si="1097"/>
        <v>1</v>
      </c>
      <c r="HD245" s="7" t="str">
        <f t="shared" ca="1" si="1098"/>
        <v>2</v>
      </c>
      <c r="HE245" s="7" t="str">
        <f ca="1">IFERROR(IF(HE244+HD245&gt;HF$4,HE244,HE244+HD245),"")</f>
        <v/>
      </c>
      <c r="HF245" s="7">
        <f t="shared" ca="1" si="1235"/>
        <v>0</v>
      </c>
      <c r="HG245" s="7">
        <f t="shared" ca="1" si="1099"/>
        <v>0.25955478641189011</v>
      </c>
      <c r="HH245" s="7">
        <f t="shared" ca="1" si="1100"/>
        <v>0.50967598281887916</v>
      </c>
      <c r="HI245" s="7">
        <f t="shared" ca="1" si="1101"/>
        <v>1</v>
      </c>
      <c r="HJ245" s="7" t="str">
        <f t="shared" ca="1" si="1102"/>
        <v>2</v>
      </c>
      <c r="HK245" s="7" t="str">
        <f ca="1">IFERROR(IF(HK244+HJ245&gt;HL$4,HK244,HK244+HJ245),"")</f>
        <v/>
      </c>
      <c r="HL245" s="7">
        <f t="shared" ca="1" si="1236"/>
        <v>0</v>
      </c>
      <c r="HM245" s="7">
        <f t="shared" ca="1" si="1103"/>
        <v>0.22737426718489384</v>
      </c>
      <c r="HN245" s="7">
        <f t="shared" ca="1" si="1104"/>
        <v>0.54185650204587543</v>
      </c>
      <c r="HO245" s="7">
        <f t="shared" ca="1" si="1105"/>
        <v>1</v>
      </c>
      <c r="HP245" s="7" t="str">
        <f t="shared" ca="1" si="1106"/>
        <v>2</v>
      </c>
      <c r="HQ245" s="7" t="str">
        <f ca="1">IFERROR(IF(HQ244+HP245&gt;HR$4,HQ244,HQ244+HP245),"")</f>
        <v/>
      </c>
      <c r="HR245" s="7">
        <f t="shared" ca="1" si="1237"/>
        <v>0</v>
      </c>
      <c r="HS245" s="7">
        <f t="shared" ca="1" si="1107"/>
        <v>0.74432577282898238</v>
      </c>
      <c r="HT245" s="7">
        <f t="shared" ca="1" si="1108"/>
        <v>2.4904996401786894E-2</v>
      </c>
      <c r="HU245" s="7">
        <f t="shared" ca="1" si="1109"/>
        <v>1</v>
      </c>
      <c r="HV245" s="7" t="str">
        <f t="shared" ca="1" si="1110"/>
        <v>2</v>
      </c>
      <c r="HW245" s="7" t="str">
        <f ca="1">IFERROR(IF(HW244+HV245&gt;HX$4,HW244,HW244+HV245),"")</f>
        <v/>
      </c>
      <c r="HX245" s="7">
        <f t="shared" ca="1" si="1238"/>
        <v>0</v>
      </c>
      <c r="HY245" s="7">
        <f t="shared" ca="1" si="1111"/>
        <v>0.98007566051048145</v>
      </c>
      <c r="HZ245" s="7">
        <f t="shared" ca="1" si="1112"/>
        <v>-0.21084489127971218</v>
      </c>
      <c r="IA245" s="7">
        <f t="shared" ca="1" si="1113"/>
        <v>0</v>
      </c>
      <c r="IB245" s="7">
        <f t="shared" ca="1" si="1114"/>
        <v>0</v>
      </c>
      <c r="IC245" s="7" t="str">
        <f ca="1">IFERROR(IF(IC244+IB245&gt;ID$4,IC244,IC244+IB245),"")</f>
        <v/>
      </c>
      <c r="ID245" s="7">
        <f t="shared" ca="1" si="1239"/>
        <v>0</v>
      </c>
      <c r="IE245" s="7">
        <f t="shared" ca="1" si="1115"/>
        <v>0.92150875799948373</v>
      </c>
      <c r="IF245" s="7">
        <f t="shared" ca="1" si="1116"/>
        <v>-0.15227798876871446</v>
      </c>
      <c r="IG245" s="7">
        <f t="shared" ca="1" si="1117"/>
        <v>0</v>
      </c>
      <c r="IH245" s="7">
        <f t="shared" ca="1" si="1118"/>
        <v>0</v>
      </c>
      <c r="II245" s="7" t="str">
        <f ca="1">IFERROR(IF(II244+IH245&gt;IJ$4,II244,II244+IH245),"")</f>
        <v/>
      </c>
      <c r="IJ245" s="7">
        <f t="shared" ca="1" si="1240"/>
        <v>0</v>
      </c>
      <c r="IK245" s="7">
        <f t="shared" ca="1" si="1119"/>
        <v>0.73139076173225603</v>
      </c>
      <c r="IL245" s="7">
        <f t="shared" ca="1" si="1120"/>
        <v>3.784000749851324E-2</v>
      </c>
      <c r="IM245" s="7">
        <f t="shared" ca="1" si="1121"/>
        <v>1</v>
      </c>
      <c r="IN245" s="7" t="str">
        <f t="shared" ca="1" si="1122"/>
        <v>2</v>
      </c>
      <c r="IO245" s="7" t="str">
        <f ca="1">IFERROR(IF(IO244+IN245&gt;IP$4,IO244,IO244+IN245),"")</f>
        <v/>
      </c>
      <c r="IP245" s="7">
        <f t="shared" ca="1" si="1241"/>
        <v>0</v>
      </c>
      <c r="IQ245" s="7">
        <f t="shared" ca="1" si="1123"/>
        <v>0.96584810508582164</v>
      </c>
      <c r="IR245" s="7">
        <f t="shared" ca="1" si="1124"/>
        <v>-0.19661733585505237</v>
      </c>
      <c r="IS245" s="7">
        <f t="shared" ca="1" si="1125"/>
        <v>0</v>
      </c>
      <c r="IT245" s="7">
        <f t="shared" ca="1" si="1126"/>
        <v>0</v>
      </c>
      <c r="IU245" s="7" t="str">
        <f ca="1">IFERROR(IF(IU244+IT245&gt;IV$4,IU244,IU244+IT245),"")</f>
        <v/>
      </c>
      <c r="IV245" s="7">
        <f t="shared" ca="1" si="1242"/>
        <v>0</v>
      </c>
      <c r="IW245" s="7">
        <f t="shared" ca="1" si="1127"/>
        <v>0.57416311174490919</v>
      </c>
      <c r="IX245" s="7">
        <f t="shared" ca="1" si="1128"/>
        <v>0.19506765748586008</v>
      </c>
      <c r="IY245" s="7">
        <f t="shared" ca="1" si="1129"/>
        <v>1</v>
      </c>
      <c r="IZ245" s="7" t="str">
        <f t="shared" ca="1" si="1130"/>
        <v>2</v>
      </c>
      <c r="JA245" s="7" t="str">
        <f ca="1">IFERROR(IF(JA244+IZ245&gt;JB$4,JA244,JA244+IZ245),"")</f>
        <v/>
      </c>
      <c r="JB245" s="7">
        <f t="shared" ca="1" si="1243"/>
        <v>0</v>
      </c>
      <c r="JC245" s="7">
        <f t="shared" ca="1" si="1131"/>
        <v>0.59716010835818534</v>
      </c>
      <c r="JD245" s="7">
        <f t="shared" ca="1" si="1132"/>
        <v>0.17207066087258394</v>
      </c>
      <c r="JE245" s="7">
        <f t="shared" ca="1" si="1133"/>
        <v>1</v>
      </c>
      <c r="JF245" s="7" t="str">
        <f t="shared" ca="1" si="1134"/>
        <v>2</v>
      </c>
      <c r="JG245" s="7" t="str">
        <f ca="1">IFERROR(IF(JG244+JF245&gt;JH$4,JG244,JG244+JF245),"")</f>
        <v/>
      </c>
      <c r="JH245" s="7">
        <f t="shared" ca="1" si="1244"/>
        <v>0</v>
      </c>
      <c r="JI245" s="7">
        <f t="shared" ca="1" si="1135"/>
        <v>0.12830814814435509</v>
      </c>
      <c r="JJ245" s="7">
        <f t="shared" ca="1" si="1136"/>
        <v>0.64092262108641418</v>
      </c>
      <c r="JK245" s="7">
        <f t="shared" ca="1" si="1137"/>
        <v>1</v>
      </c>
      <c r="JL245" s="7" t="str">
        <f t="shared" ca="1" si="1138"/>
        <v>2</v>
      </c>
      <c r="JM245" s="7" t="str">
        <f ca="1">IFERROR(IF(JM244+JL245&gt;JN$4,JM244,JM244+JL245),"")</f>
        <v/>
      </c>
      <c r="JN245" s="7">
        <f t="shared" ca="1" si="1245"/>
        <v>0</v>
      </c>
      <c r="JO245" s="7">
        <f t="shared" ca="1" si="1139"/>
        <v>0.81927971049252435</v>
      </c>
      <c r="JP245" s="7">
        <f t="shared" ca="1" si="1140"/>
        <v>-5.0048941261755076E-2</v>
      </c>
      <c r="JQ245" s="7">
        <f t="shared" ca="1" si="1141"/>
        <v>0</v>
      </c>
      <c r="JR245" s="7">
        <f t="shared" ca="1" si="1142"/>
        <v>0</v>
      </c>
      <c r="JS245" s="7" t="str">
        <f ca="1">IFERROR(IF(JS244+JR245&gt;JT$4,JS244,JS244+JR245),"")</f>
        <v/>
      </c>
      <c r="JT245" s="7">
        <f t="shared" ca="1" si="1246"/>
        <v>0</v>
      </c>
      <c r="JU245" s="7">
        <f t="shared" ca="1" si="1143"/>
        <v>0.76395446731528427</v>
      </c>
      <c r="JV245" s="7">
        <f t="shared" ca="1" si="1144"/>
        <v>5.2763019154850044E-3</v>
      </c>
      <c r="JW245" s="7">
        <f t="shared" ca="1" si="1145"/>
        <v>1</v>
      </c>
      <c r="JX245" s="7" t="str">
        <f t="shared" ca="1" si="1146"/>
        <v>2</v>
      </c>
      <c r="JY245" s="7" t="str">
        <f ca="1">IFERROR(IF(JY244+JX245&gt;JZ$4,JY244,JY244+JX245),"")</f>
        <v/>
      </c>
      <c r="JZ245" s="7">
        <f t="shared" ca="1" si="1247"/>
        <v>0</v>
      </c>
      <c r="KA245" s="7">
        <f t="shared" ca="1" si="1147"/>
        <v>0.10191409554193187</v>
      </c>
      <c r="KB245" s="7">
        <f t="shared" ca="1" si="1148"/>
        <v>0.6673166736888374</v>
      </c>
      <c r="KC245" s="7">
        <f t="shared" ca="1" si="1149"/>
        <v>1</v>
      </c>
      <c r="KD245" s="7" t="str">
        <f t="shared" ca="1" si="1150"/>
        <v>2</v>
      </c>
      <c r="KE245" s="7" t="str">
        <f ca="1">IFERROR(IF(KE244+KD245&gt;KF$4,KE244,KE244+KD245),"")</f>
        <v/>
      </c>
      <c r="KF245" s="7">
        <f t="shared" ca="1" si="1248"/>
        <v>0</v>
      </c>
      <c r="KG245" s="7">
        <f t="shared" ca="1" si="1151"/>
        <v>0.42722952982774054</v>
      </c>
      <c r="KH245" s="7">
        <f t="shared" ca="1" si="1152"/>
        <v>0.34200123940302873</v>
      </c>
      <c r="KI245" s="7">
        <f t="shared" ca="1" si="1153"/>
        <v>1</v>
      </c>
      <c r="KJ245" s="7" t="str">
        <f t="shared" ca="1" si="1154"/>
        <v>2</v>
      </c>
      <c r="KK245" s="7" t="str">
        <f ca="1">IFERROR(IF(KK244+KJ245&gt;KL$4,KK244,KK244+KJ245),"")</f>
        <v/>
      </c>
      <c r="KL245" s="7">
        <f t="shared" ca="1" si="1249"/>
        <v>0</v>
      </c>
      <c r="KM245" s="7">
        <f t="shared" ca="1" si="1155"/>
        <v>0.57135372982664734</v>
      </c>
      <c r="KN245" s="7">
        <f t="shared" ca="1" si="1156"/>
        <v>0.19787703940412193</v>
      </c>
      <c r="KO245" s="7">
        <f t="shared" ca="1" si="1157"/>
        <v>1</v>
      </c>
      <c r="KP245" s="7" t="str">
        <f t="shared" ca="1" si="1158"/>
        <v>2</v>
      </c>
      <c r="KQ245" s="7" t="str">
        <f ca="1">IFERROR(IF(KQ244+KP245&gt;KR$4,KQ244,KQ244+KP245),"")</f>
        <v/>
      </c>
      <c r="KR245" s="7">
        <f t="shared" ca="1" si="1250"/>
        <v>0</v>
      </c>
      <c r="KS245" s="7">
        <f t="shared" ca="1" si="1159"/>
        <v>0.25704325083052981</v>
      </c>
      <c r="KT245" s="7">
        <f t="shared" ca="1" si="1160"/>
        <v>0.51218751840023946</v>
      </c>
      <c r="KU245" s="7">
        <f t="shared" ca="1" si="1161"/>
        <v>1</v>
      </c>
      <c r="KV245" s="7" t="str">
        <f t="shared" ca="1" si="1162"/>
        <v>2</v>
      </c>
      <c r="KW245" s="7" t="str">
        <f ca="1">IFERROR(IF(KW244+KV245&gt;KX$4,KW244,KW244+KV245),"")</f>
        <v/>
      </c>
      <c r="KX245" s="7">
        <f t="shared" ca="1" si="1251"/>
        <v>0</v>
      </c>
      <c r="KY245" s="7">
        <f t="shared" ca="1" si="1163"/>
        <v>0.8538398052154651</v>
      </c>
      <c r="KZ245" s="7">
        <f t="shared" ca="1" si="1164"/>
        <v>-8.4609035984695824E-2</v>
      </c>
      <c r="LA245" s="7">
        <f t="shared" ca="1" si="1165"/>
        <v>0</v>
      </c>
      <c r="LB245" s="7">
        <f t="shared" ca="1" si="1166"/>
        <v>0</v>
      </c>
      <c r="LC245" s="7" t="str">
        <f ca="1">IFERROR(IF(LC244+LB245&gt;LD$4,LC244,LC244+LB245),"")</f>
        <v/>
      </c>
      <c r="LD245" s="7">
        <f t="shared" ca="1" si="1252"/>
        <v>0</v>
      </c>
      <c r="LE245" s="7">
        <f t="shared" ca="1" si="1167"/>
        <v>0.38947390985396158</v>
      </c>
      <c r="LF245" s="7">
        <f t="shared" ca="1" si="1168"/>
        <v>0.3797568593768077</v>
      </c>
      <c r="LG245" s="7">
        <f t="shared" ca="1" si="1169"/>
        <v>1</v>
      </c>
      <c r="LH245" s="7" t="str">
        <f t="shared" ca="1" si="1170"/>
        <v>2</v>
      </c>
      <c r="LI245" s="7" t="str">
        <f ca="1">IFERROR(IF(LI244+LH245&gt;LJ$4,LI244,LI244+LH245),"")</f>
        <v/>
      </c>
      <c r="LJ245" s="7">
        <f t="shared" ca="1" si="1253"/>
        <v>0</v>
      </c>
      <c r="LK245" s="7">
        <f t="shared" ca="1" si="1171"/>
        <v>0.51620876410564231</v>
      </c>
      <c r="LL245" s="7">
        <f t="shared" ca="1" si="1172"/>
        <v>0.25302200512512696</v>
      </c>
      <c r="LM245" s="7">
        <f t="shared" ca="1" si="1173"/>
        <v>1</v>
      </c>
      <c r="LN245" s="7" t="str">
        <f t="shared" ca="1" si="1174"/>
        <v>2</v>
      </c>
      <c r="LO245" s="7" t="str">
        <f ca="1">IFERROR(IF(LO244+LN245&gt;LP$4,LO244,LO244+LN245),"")</f>
        <v/>
      </c>
      <c r="LP245" s="7">
        <f t="shared" ca="1" si="1254"/>
        <v>0</v>
      </c>
      <c r="LQ245" s="7">
        <f t="shared" ca="1" si="1175"/>
        <v>0.92104348103726652</v>
      </c>
      <c r="LR245" s="7">
        <f t="shared" ca="1" si="1176"/>
        <v>-0.15181271180649725</v>
      </c>
      <c r="LS245" s="7">
        <f t="shared" ca="1" si="1177"/>
        <v>0</v>
      </c>
      <c r="LT245" s="7">
        <f t="shared" ca="1" si="1178"/>
        <v>0</v>
      </c>
      <c r="LU245" s="7" t="str">
        <f ca="1">IFERROR(IF(LU244+LT245&gt;LV$4,LU244,LU244+LT245),"")</f>
        <v/>
      </c>
      <c r="LV245" s="7">
        <f t="shared" ca="1" si="1255"/>
        <v>0</v>
      </c>
      <c r="LW245" s="7">
        <f t="shared" ca="1" si="1179"/>
        <v>0.75519297359649828</v>
      </c>
      <c r="LX245" s="7">
        <f t="shared" ca="1" si="1180"/>
        <v>1.4037795634270989E-2</v>
      </c>
      <c r="LY245" s="7">
        <f t="shared" ca="1" si="1181"/>
        <v>1</v>
      </c>
      <c r="LZ245" s="7" t="str">
        <f t="shared" ca="1" si="1182"/>
        <v>2</v>
      </c>
      <c r="MA245" s="7" t="str">
        <f ca="1">IFERROR(IF(MA244+LZ245&gt;MB$4,MA244,MA244+LZ245),"")</f>
        <v/>
      </c>
      <c r="MB245" s="7">
        <f t="shared" ca="1" si="1256"/>
        <v>0</v>
      </c>
      <c r="MC245" s="7">
        <f t="shared" ca="1" si="1183"/>
        <v>0.66134710399818464</v>
      </c>
      <c r="MD245" s="7">
        <f t="shared" ca="1" si="1184"/>
        <v>0.10788366523258464</v>
      </c>
      <c r="ME245" s="7">
        <f t="shared" ca="1" si="1185"/>
        <v>1</v>
      </c>
      <c r="MF245" s="7" t="str">
        <f t="shared" ca="1" si="1186"/>
        <v>2</v>
      </c>
      <c r="MG245" s="7" t="str">
        <f ca="1">IFERROR(IF(MG244+MF245&gt;MH$4,MG244,MG244+MF245),"")</f>
        <v/>
      </c>
      <c r="MH245" s="7">
        <f t="shared" ca="1" si="1257"/>
        <v>0</v>
      </c>
      <c r="MI245" s="7">
        <f t="shared" ca="1" si="1187"/>
        <v>0.82544431192382106</v>
      </c>
      <c r="MJ245" s="7">
        <f t="shared" ca="1" si="1188"/>
        <v>-5.6213542693051788E-2</v>
      </c>
      <c r="MK245" s="7">
        <f t="shared" ca="1" si="1189"/>
        <v>0</v>
      </c>
      <c r="ML245" s="7">
        <f t="shared" ca="1" si="1190"/>
        <v>0</v>
      </c>
      <c r="MM245" s="7" t="str">
        <f ca="1">IFERROR(IF(MM244+ML245&gt;MN$4,MM244,MM244+ML245),"")</f>
        <v/>
      </c>
      <c r="MN245" s="7">
        <f t="shared" ca="1" si="1258"/>
        <v>0</v>
      </c>
      <c r="MO245" s="7">
        <f t="shared" ca="1" si="1191"/>
        <v>0.43348984945797198</v>
      </c>
      <c r="MP245" s="7">
        <f t="shared" ca="1" si="1192"/>
        <v>0.3357409197727973</v>
      </c>
      <c r="MQ245" s="7">
        <f t="shared" ca="1" si="1193"/>
        <v>1</v>
      </c>
      <c r="MR245" s="7" t="str">
        <f t="shared" ca="1" si="1194"/>
        <v>2</v>
      </c>
      <c r="MS245" s="7" t="str">
        <f ca="1">IFERROR(IF(MS244+MR245&gt;MT$4,MS244,MS244+MR245),"")</f>
        <v/>
      </c>
      <c r="MT245" s="7">
        <f t="shared" ca="1" si="1259"/>
        <v>0</v>
      </c>
      <c r="MU245" s="7">
        <f t="shared" ca="1" si="1195"/>
        <v>0.13741549570504952</v>
      </c>
      <c r="MV245" s="7">
        <f t="shared" ca="1" si="1196"/>
        <v>0.63181527352571976</v>
      </c>
      <c r="MW245" s="7">
        <f t="shared" ca="1" si="1197"/>
        <v>1</v>
      </c>
      <c r="MX245" s="7" t="str">
        <f t="shared" ca="1" si="1198"/>
        <v>2</v>
      </c>
      <c r="MY245" s="7" t="str">
        <f ca="1">IFERROR(IF(MY244+MX245&gt;MZ$4,MY244,MY244+MX245),"")</f>
        <v/>
      </c>
      <c r="MZ245" s="7">
        <f t="shared" ca="1" si="1260"/>
        <v>0</v>
      </c>
      <c r="NA245" s="7">
        <f t="shared" ca="1" si="1199"/>
        <v>0.62494610808888396</v>
      </c>
      <c r="NB245" s="7">
        <f t="shared" ca="1" si="1200"/>
        <v>0.14428466114188532</v>
      </c>
      <c r="NC245" s="7">
        <f t="shared" ca="1" si="1201"/>
        <v>1</v>
      </c>
      <c r="ND245" s="7" t="str">
        <f t="shared" ca="1" si="1202"/>
        <v>2</v>
      </c>
      <c r="NE245" s="7" t="str">
        <f ca="1">IFERROR(IF(NE244+ND245&gt;NF$4,NE244,NE244+ND245),"")</f>
        <v/>
      </c>
      <c r="NF245" s="7">
        <f t="shared" ca="1" si="1261"/>
        <v>0</v>
      </c>
      <c r="NG245" s="7">
        <f t="shared" ca="1" si="1203"/>
        <v>4.4923390574689748E-2</v>
      </c>
      <c r="NH245" s="7">
        <f t="shared" ca="1" si="1204"/>
        <v>0.72430737865607953</v>
      </c>
      <c r="NI245" s="7">
        <f t="shared" ca="1" si="1205"/>
        <v>1</v>
      </c>
      <c r="NJ245" s="7" t="str">
        <f t="shared" ca="1" si="1206"/>
        <v>2</v>
      </c>
      <c r="NK245" s="7" t="str">
        <f ca="1">IFERROR(IF(NK244+NJ245&gt;NL$4,NK244,NK244+NJ245),"")</f>
        <v/>
      </c>
      <c r="NL245" s="7">
        <f t="shared" ca="1" si="1262"/>
        <v>0</v>
      </c>
      <c r="NM245" s="7">
        <f t="shared" ca="1" si="1207"/>
        <v>2.5485805356414981E-2</v>
      </c>
      <c r="NN245" s="7">
        <f t="shared" ca="1" si="1208"/>
        <v>0.74374496387435429</v>
      </c>
      <c r="NO245" s="7">
        <f t="shared" ca="1" si="1209"/>
        <v>1</v>
      </c>
      <c r="NP245" s="7" t="str">
        <f t="shared" ca="1" si="1210"/>
        <v>2</v>
      </c>
      <c r="NQ245" s="7" t="str">
        <f ca="1">IFERROR(IF(NQ244+NP245&gt;NR$4,NQ244,NQ244+NP245),"")</f>
        <v/>
      </c>
      <c r="NR245" s="7">
        <f t="shared" ca="1" si="1263"/>
        <v>0</v>
      </c>
      <c r="NT245">
        <v>247</v>
      </c>
      <c r="NU245" s="7" t="s">
        <v>19</v>
      </c>
      <c r="NV245" s="7" t="str">
        <f t="shared" ca="1" si="967"/>
        <v/>
      </c>
      <c r="NW245" s="7" t="str">
        <f t="shared" ca="1" si="961"/>
        <v/>
      </c>
      <c r="NX245" t="str">
        <f ca="1">IFERROR(VLOOKUP(NT245,$K$3:$AK$568,8,FALSE),"")</f>
        <v/>
      </c>
      <c r="NY245" t="str">
        <f ca="1">IFERROR(VLOOKUP(NT245,$K$3:$AK$568,9,FALSE),"")</f>
        <v/>
      </c>
      <c r="NZ245" s="7" t="str">
        <f ca="1">IFERROR(VLOOKUP(NT245,$K$3:$AK$568,27,FALSE),"")</f>
        <v/>
      </c>
      <c r="OB245">
        <v>247</v>
      </c>
      <c r="OC245" s="7" t="s">
        <v>19</v>
      </c>
      <c r="OD245" t="e">
        <f t="shared" ca="1" si="968"/>
        <v>#N/A</v>
      </c>
      <c r="OE245" s="7" t="str">
        <f t="shared" ca="1" si="969"/>
        <v/>
      </c>
      <c r="OF245" s="7" t="str">
        <f t="shared" ca="1" si="970"/>
        <v/>
      </c>
      <c r="OG245" t="str">
        <f t="shared" ca="1" si="971"/>
        <v/>
      </c>
      <c r="OI245">
        <v>247</v>
      </c>
      <c r="OJ245" s="7" t="s">
        <v>19</v>
      </c>
      <c r="OK245" s="7" t="str">
        <f t="shared" ca="1" si="972"/>
        <v/>
      </c>
      <c r="OL245" s="7" t="str">
        <f t="shared" ca="1" si="973"/>
        <v/>
      </c>
      <c r="OM245" t="str">
        <f ca="1">IFERROR(VLOOKUP(OI245,$L$3:$AK$568,7,FALSE),"")</f>
        <v/>
      </c>
      <c r="ON245" t="str">
        <f ca="1">IFERROR(VLOOKUP(OI245,$L$3:$AK$568,8,FALSE),"")</f>
        <v/>
      </c>
      <c r="OO245" s="7" t="str">
        <f ca="1">IFERROR(VLOOKUP(OI245,$L$3:$AK$568,26,FALSE),"")</f>
        <v/>
      </c>
      <c r="OQ245">
        <v>247</v>
      </c>
      <c r="OR245" s="7" t="s">
        <v>19</v>
      </c>
      <c r="OS245" t="e">
        <f t="shared" ca="1" si="974"/>
        <v>#N/A</v>
      </c>
      <c r="OT245" s="7" t="str">
        <f t="shared" ca="1" si="975"/>
        <v/>
      </c>
      <c r="OU245" s="7" t="str">
        <f t="shared" ca="1" si="976"/>
        <v/>
      </c>
      <c r="OV245" t="str">
        <f t="shared" ca="1" si="977"/>
        <v/>
      </c>
      <c r="OX245">
        <v>247</v>
      </c>
      <c r="OY245" s="7" t="s">
        <v>19</v>
      </c>
      <c r="OZ245" s="7" t="str">
        <f t="shared" ca="1" si="978"/>
        <v/>
      </c>
      <c r="PA245" s="7" t="str">
        <f t="shared" ca="1" si="979"/>
        <v/>
      </c>
      <c r="PB245" t="str">
        <f ca="1">IFERROR(VLOOKUP(OX245,$M$3:$AK$568,6,FALSE),"")</f>
        <v/>
      </c>
      <c r="PC245" t="str">
        <f ca="1">IFERROR(VLOOKUP(OX245,$M$3:$AK$568,7,FALSE),"")</f>
        <v/>
      </c>
      <c r="PD245" s="7" t="str">
        <f ca="1">IFERROR(VLOOKUP(OX245,$M$3:$AK$568,25,FALSE),"")</f>
        <v/>
      </c>
      <c r="PF245">
        <v>247</v>
      </c>
      <c r="PG245" s="7" t="s">
        <v>19</v>
      </c>
      <c r="PH245" t="e">
        <f t="shared" ca="1" si="980"/>
        <v>#N/A</v>
      </c>
      <c r="PI245" s="7" t="str">
        <f t="shared" ca="1" si="981"/>
        <v/>
      </c>
      <c r="PJ245" s="7" t="str">
        <f t="shared" ca="1" si="982"/>
        <v/>
      </c>
      <c r="PK245" t="str">
        <f t="shared" ca="1" si="983"/>
        <v/>
      </c>
      <c r="PM245">
        <v>247</v>
      </c>
      <c r="PN245" s="7" t="s">
        <v>19</v>
      </c>
      <c r="PO245" s="202" t="str">
        <f t="shared" ca="1" si="984"/>
        <v/>
      </c>
      <c r="PP245" s="7" t="str">
        <f t="shared" ca="1" si="985"/>
        <v/>
      </c>
      <c r="PQ245" t="str">
        <f ca="1">IFERROR(VLOOKUP(PM245,$G$325:$R$409,12,FALSE),"")</f>
        <v/>
      </c>
      <c r="PR245" t="e">
        <f ca="1">VLOOKUP(PM245,$G$324:$Q$409,11,FALSE)</f>
        <v>#N/A</v>
      </c>
      <c r="PS245" s="7" t="str">
        <f ca="1">VLOOKUP(PQ245,$R$325:$Y$409,8,FALSE)</f>
        <v>- -</v>
      </c>
      <c r="PT245" s="7">
        <f ca="1">ReSt</f>
        <v>-4</v>
      </c>
      <c r="PU245" s="7" t="e">
        <f t="shared" ca="1" si="986"/>
        <v>#N/A</v>
      </c>
      <c r="PV245" s="7" t="e">
        <f t="shared" ca="1" si="987"/>
        <v>#N/A</v>
      </c>
      <c r="PW245" s="7" t="str">
        <f ca="1">VLOOKUP(PQ245,$R$325:$AK$409,8,FALSE)</f>
        <v>- -</v>
      </c>
      <c r="PX245" s="7"/>
      <c r="PY245">
        <v>247</v>
      </c>
      <c r="PZ245" s="7" t="s">
        <v>19</v>
      </c>
      <c r="QA245" t="str">
        <f t="shared" ca="1" si="988"/>
        <v/>
      </c>
      <c r="QB245" s="7" t="str">
        <f t="shared" ca="1" si="989"/>
        <v/>
      </c>
      <c r="QC245" s="7" t="str">
        <f t="shared" ca="1" si="990"/>
        <v/>
      </c>
      <c r="QD245" t="str">
        <f t="shared" ca="1" si="991"/>
        <v/>
      </c>
      <c r="QF245">
        <v>247</v>
      </c>
      <c r="QG245" s="7" t="s">
        <v>19</v>
      </c>
      <c r="QH245" s="7" t="str">
        <f t="shared" ca="1" si="992"/>
        <v/>
      </c>
      <c r="QI245" s="7" t="e">
        <f t="shared" ca="1" si="993"/>
        <v>#VALUE!</v>
      </c>
      <c r="QJ245" t="e">
        <f t="shared" ca="1" si="994"/>
        <v>#N/A</v>
      </c>
      <c r="QK245" s="7" t="e">
        <f t="shared" ca="1" si="995"/>
        <v>#N/A</v>
      </c>
      <c r="QM245">
        <v>247</v>
      </c>
      <c r="QN245" s="7" t="s">
        <v>19</v>
      </c>
      <c r="QO245" t="str">
        <f t="shared" ca="1" si="996"/>
        <v/>
      </c>
      <c r="QP245" s="7" t="str">
        <f t="shared" ca="1" si="997"/>
        <v/>
      </c>
      <c r="QQ245" t="str">
        <f t="shared" ca="1" si="998"/>
        <v/>
      </c>
    </row>
    <row r="246" spans="1:459" x14ac:dyDescent="0.25">
      <c r="A246" s="240" t="str">
        <f>IF('Character Sheet'!$B$4="Creature","N","Y")</f>
        <v>Y</v>
      </c>
      <c r="C246" s="75"/>
      <c r="D246" s="76"/>
      <c r="F246" s="75"/>
      <c r="G246" s="76"/>
      <c r="I246" s="75"/>
      <c r="J246" s="85"/>
      <c r="K246" s="85">
        <f t="shared" ca="1" si="962"/>
        <v>7</v>
      </c>
      <c r="L246" s="85">
        <f t="shared" ca="1" si="1265"/>
        <v>2</v>
      </c>
      <c r="M246" s="70">
        <f t="shared" ca="1" si="1270"/>
        <v>10</v>
      </c>
      <c r="O246" s="222">
        <f t="shared" ca="1" si="963"/>
        <v>49</v>
      </c>
      <c r="Q246" s="7" t="s">
        <v>1747</v>
      </c>
      <c r="R246" s="9" t="s">
        <v>1504</v>
      </c>
      <c r="S246" s="9" t="s">
        <v>1995</v>
      </c>
      <c r="T246" s="61" t="str">
        <f>SUBSTITUTE(IFERROR(IFERROR(VLOOKUP(R246,'[1]Skill Statistics'!$A$3:$C$513,2,FALSE),VLOOKUP(Q246,'[1]Skill Statistics'!$A$3:$C$513,2,FALSE)),T245),"R*","ReSt")</f>
        <v>Me/Me</v>
      </c>
      <c r="U246" s="61" t="str">
        <f>IFERROR(IFERROR(VLOOKUP(R246,'[1]Skill Statistics'!$A$3:$C$513,3,FALSE),VLOOKUP(Q246,'[1]Skill Statistics'!$A$3:$C$513,3,FALSE)),U245)</f>
        <v>Re</v>
      </c>
      <c r="V246" s="61" t="str">
        <f>IF(ISNUMBER(SEARCH("Category",R246)),"- -",IFERROR(IFERROR(VLOOKUP(Q246,[1]Professions!$A$4:$AM$288,MATCH(Profession,[1]Professions!$A$1:$AM$1,0),FALSE),VLOOKUP(Q246,Calculations!$B$91:$I$95,8,FALSE)),"- -"))</f>
        <v>2 / 3</v>
      </c>
      <c r="W246" s="60">
        <f t="shared" ca="1" si="964"/>
        <v>0</v>
      </c>
      <c r="X246" s="7">
        <f ca="1">IFERROR(VLOOKUP(R246,$BS$6:$NR$519,MATCH(ActualLevel,$BS$3:$NR$3,0),FALSE),"- -")</f>
        <v>0</v>
      </c>
      <c r="Y246" s="7">
        <f t="shared" ca="1" si="1269"/>
        <v>0</v>
      </c>
      <c r="Z246" s="7">
        <f ca="1">IFERROR(VLOOKUP(Y246,Charts!$BQ$2:$BR$52,2,FALSE),"- -")</f>
        <v>-25</v>
      </c>
      <c r="AA246" s="7">
        <f t="shared" ca="1" si="1000"/>
        <v>3</v>
      </c>
      <c r="AB246" s="7">
        <f t="shared" ca="1" si="1266"/>
        <v>0</v>
      </c>
      <c r="AC246" s="7"/>
      <c r="AD246" s="7"/>
      <c r="AE246" s="7"/>
      <c r="AF246" s="7"/>
      <c r="AG246" s="7"/>
      <c r="AH246" s="43"/>
      <c r="AI246" s="7"/>
      <c r="AJ246" s="7"/>
      <c r="AK246" s="7">
        <f t="shared" ca="1" si="1001"/>
        <v>-22</v>
      </c>
      <c r="AL246" s="7"/>
      <c r="AM246" s="69">
        <f>IFERROR(VLOOKUP(R246,'[1]Skill Statistics'!$A$3:$AN$513,MATCH(Profession,'[1]Skill Statistics'!$A$2:$AN$2,0),FALSE),0)</f>
        <v>0</v>
      </c>
      <c r="AN246" s="85">
        <f>IFERROR(VLOOKUP(Q246,'[1]Skill Statistics'!$A$3:$BK$513,MATCH(Archetype,'[1]Skill Statistics'!$A$2:$BK$2,0),FALSE),0)</f>
        <v>0</v>
      </c>
      <c r="AO246" s="85">
        <f>IFERROR(VLOOKUP(Q246,'[1]Skill Statistics'!$A$3:$BB$513,MATCH(Race,'[1]Skill Statistics'!$A$2:$BB$2,0),FALSE),0)</f>
        <v>0</v>
      </c>
      <c r="AP246" s="85">
        <f t="shared" ca="1" si="965"/>
        <v>0.3</v>
      </c>
      <c r="AQ246" s="70"/>
      <c r="AS246" s="69">
        <f>IFERROR(VLOOKUP(Q246,'[1]Professional Skills'!$A$4:$AM$288,MATCH(Profession,'[1]Professional Skills'!$A$3:$AM$3,0),FALSE),"- -")</f>
        <v>0</v>
      </c>
      <c r="AT246" t="s">
        <v>1812</v>
      </c>
      <c r="AU246" s="7" t="str">
        <f t="shared" si="1268"/>
        <v/>
      </c>
      <c r="AV246" s="7">
        <f t="shared" ca="1" si="1267"/>
        <v>0</v>
      </c>
      <c r="AW246" t="str">
        <f t="shared" si="1004"/>
        <v/>
      </c>
      <c r="AX246" t="str">
        <f>IFERROR(_xlfn.RANK.EQ(AW246,$AW$5:$AW$568),"")</f>
        <v/>
      </c>
      <c r="AY246">
        <f t="shared" si="959"/>
        <v>0</v>
      </c>
      <c r="AZ246" s="70" t="str">
        <f t="shared" si="1002"/>
        <v/>
      </c>
      <c r="BB246" s="69">
        <f>IFERROR(IF(Q246="Language",VLOOKUP(R246,[1]Cultures!$B$4:$N$218,MATCH(Culture,[1]Cultures!$B$3:$N$3,0),FALSE),VLOOKUP(Q246,[1]Cultures!$B$4:$O$212,MATCH(Culture,[1]Cultures!$B$3:$O$3,0),FALSE)),"- -")</f>
        <v>0</v>
      </c>
      <c r="BC246" t="s">
        <v>1812</v>
      </c>
      <c r="BD246">
        <f t="shared" ca="1" si="1264"/>
        <v>0.48365663051289209</v>
      </c>
      <c r="BE246">
        <f t="shared" ca="1" si="1211"/>
        <v>0.78365663051289203</v>
      </c>
      <c r="BH246">
        <f t="shared" ca="1" si="1272"/>
        <v>5</v>
      </c>
      <c r="BI246" s="7">
        <f t="shared" ca="1" si="1003"/>
        <v>0</v>
      </c>
      <c r="BK246" s="7"/>
      <c r="BL246" s="70">
        <f t="shared" ca="1" si="960"/>
        <v>0</v>
      </c>
      <c r="BN246" s="69">
        <f>IFERROR(VLOOKUP(V246,Charts!$BT$2:$BV$14,3,FALSE),"- -")</f>
        <v>0.84615384615384615</v>
      </c>
      <c r="BO246" s="85">
        <f t="shared" ca="1" si="966"/>
        <v>2.5438238981353938</v>
      </c>
      <c r="BP246" s="70">
        <f t="shared" ca="1" si="1212"/>
        <v>49</v>
      </c>
      <c r="BR246" s="7">
        <v>245</v>
      </c>
      <c r="BS246" s="9" t="str">
        <f ca="1">VLOOKUP(BR246,$O$3:$R$568,4,FALSE)</f>
        <v>Subduing</v>
      </c>
      <c r="BT246" s="7" t="str">
        <f ca="1">VLOOKUP(BS246,$R$3:$V$568,5,FALSE)</f>
        <v>2 / 3</v>
      </c>
      <c r="BU246" s="7">
        <f ca="1">VLOOKUP(BT246,Charts!$BT$2:$BV$14,3,FALSE)</f>
        <v>0.84615384615384615</v>
      </c>
      <c r="BV246" s="7" t="str">
        <f t="shared" ca="1" si="1005"/>
        <v>2</v>
      </c>
      <c r="BW246" s="7" t="str">
        <f t="shared" ca="1" si="1006"/>
        <v>3</v>
      </c>
      <c r="BY246" s="7">
        <f t="shared" ca="1" si="1007"/>
        <v>8.568530915680439E-2</v>
      </c>
      <c r="BZ246" s="7">
        <f t="shared" ca="1" si="1008"/>
        <v>0.76046853699704176</v>
      </c>
      <c r="CA246" s="7">
        <f t="shared" ca="1" si="1009"/>
        <v>1</v>
      </c>
      <c r="CB246" s="7" t="str">
        <f t="shared" ca="1" si="1010"/>
        <v>2</v>
      </c>
      <c r="CC246" s="7" t="str">
        <f ca="1">IFERROR(IF(CC245+CB246&gt;CD$4,CC245,CC245+CB246),"")</f>
        <v/>
      </c>
      <c r="CD246" s="7">
        <f t="shared" ca="1" si="1213"/>
        <v>0</v>
      </c>
      <c r="CE246" s="7">
        <f t="shared" ca="1" si="1011"/>
        <v>0.56061247367165645</v>
      </c>
      <c r="CF246" s="7">
        <f t="shared" ca="1" si="1012"/>
        <v>0.28554137248218969</v>
      </c>
      <c r="CG246" s="7">
        <f t="shared" ca="1" si="1013"/>
        <v>1</v>
      </c>
      <c r="CH246" s="7" t="str">
        <f t="shared" ca="1" si="1014"/>
        <v>2</v>
      </c>
      <c r="CI246" s="7" t="str">
        <f ca="1">IFERROR(IF(CI245+CH246&gt;CJ$4,CI245,CI245+CH246),"")</f>
        <v/>
      </c>
      <c r="CJ246" s="7">
        <f t="shared" ca="1" si="1214"/>
        <v>0</v>
      </c>
      <c r="CK246" s="7">
        <f t="shared" ca="1" si="1015"/>
        <v>0.88077904346267388</v>
      </c>
      <c r="CL246" s="7">
        <f t="shared" ca="1" si="1016"/>
        <v>-3.4625197308827738E-2</v>
      </c>
      <c r="CM246" s="7">
        <f t="shared" ca="1" si="1017"/>
        <v>0</v>
      </c>
      <c r="CN246" s="7">
        <f t="shared" ca="1" si="1018"/>
        <v>0</v>
      </c>
      <c r="CO246" s="7" t="str">
        <f ca="1">IFERROR(IF(CO245+CN246&gt;CP$4,CO245,CO245+CN246),"")</f>
        <v/>
      </c>
      <c r="CP246" s="7">
        <f t="shared" ca="1" si="1215"/>
        <v>0</v>
      </c>
      <c r="CQ246" s="7">
        <f t="shared" ca="1" si="1019"/>
        <v>0.16488216666842237</v>
      </c>
      <c r="CR246" s="7">
        <f t="shared" ca="1" si="1020"/>
        <v>0.68127167948542378</v>
      </c>
      <c r="CS246" s="7">
        <f t="shared" ca="1" si="1021"/>
        <v>1</v>
      </c>
      <c r="CT246" s="7" t="str">
        <f t="shared" ca="1" si="1022"/>
        <v>2</v>
      </c>
      <c r="CU246" s="7" t="str">
        <f ca="1">IFERROR(IF(CU245+CT246&gt;CV$4,CU245,CU245+CT246),"")</f>
        <v/>
      </c>
      <c r="CV246" s="7">
        <f t="shared" ca="1" si="1216"/>
        <v>0</v>
      </c>
      <c r="CW246" s="7">
        <f t="shared" ca="1" si="1023"/>
        <v>0.90004046106628544</v>
      </c>
      <c r="CX246" s="7">
        <f t="shared" ca="1" si="1024"/>
        <v>-5.388661491243929E-2</v>
      </c>
      <c r="CY246" s="7">
        <f t="shared" ca="1" si="1025"/>
        <v>0</v>
      </c>
      <c r="CZ246" s="7">
        <f t="shared" ca="1" si="1026"/>
        <v>0</v>
      </c>
      <c r="DA246" s="7" t="str">
        <f ca="1">IFERROR(IF(DA245+CZ246&gt;DB$4,DA245,DA245+CZ246),"")</f>
        <v/>
      </c>
      <c r="DB246" s="7">
        <f t="shared" ca="1" si="1217"/>
        <v>0</v>
      </c>
      <c r="DC246" s="7">
        <f t="shared" ca="1" si="1027"/>
        <v>0.23617515585467341</v>
      </c>
      <c r="DD246" s="7">
        <f t="shared" ca="1" si="1028"/>
        <v>0.60997869029917273</v>
      </c>
      <c r="DE246" s="7">
        <f t="shared" ca="1" si="1029"/>
        <v>1</v>
      </c>
      <c r="DF246" s="7" t="str">
        <f t="shared" ca="1" si="1030"/>
        <v>2</v>
      </c>
      <c r="DG246" s="7" t="str">
        <f ca="1">IFERROR(IF(DG245+DF246&gt;DH$4,DG245,DG245+DF246),"")</f>
        <v/>
      </c>
      <c r="DH246" s="7">
        <f t="shared" ca="1" si="1218"/>
        <v>0</v>
      </c>
      <c r="DI246" s="7">
        <f t="shared" ca="1" si="1031"/>
        <v>0.23077506008361193</v>
      </c>
      <c r="DJ246" s="7">
        <f t="shared" ca="1" si="1032"/>
        <v>0.61537878607023422</v>
      </c>
      <c r="DK246" s="7">
        <f t="shared" ca="1" si="1033"/>
        <v>1</v>
      </c>
      <c r="DL246" s="7" t="str">
        <f t="shared" ca="1" si="1034"/>
        <v>2</v>
      </c>
      <c r="DM246" s="7" t="str">
        <f ca="1">IFERROR(IF(DM245+DL246&gt;DN$4,DM245,DM245+DL246),"")</f>
        <v/>
      </c>
      <c r="DN246" s="7">
        <f t="shared" ca="1" si="1219"/>
        <v>0</v>
      </c>
      <c r="DO246" s="7">
        <f t="shared" ca="1" si="1035"/>
        <v>0.6039339480932886</v>
      </c>
      <c r="DP246" s="7">
        <f t="shared" ca="1" si="1036"/>
        <v>0.24221989806055755</v>
      </c>
      <c r="DQ246" s="7">
        <f t="shared" ca="1" si="1037"/>
        <v>1</v>
      </c>
      <c r="DR246" s="7" t="str">
        <f t="shared" ca="1" si="1038"/>
        <v>2</v>
      </c>
      <c r="DS246" s="7" t="str">
        <f ca="1">IFERROR(IF(DS245+DR246&gt;DT$4,DS245,DS245+DR246),"")</f>
        <v/>
      </c>
      <c r="DT246" s="7">
        <f t="shared" ca="1" si="1220"/>
        <v>0</v>
      </c>
      <c r="DU246" s="7">
        <f t="shared" ca="1" si="1039"/>
        <v>8.1651507906807863E-2</v>
      </c>
      <c r="DV246" s="7">
        <f t="shared" ca="1" si="1040"/>
        <v>0.76450233824703828</v>
      </c>
      <c r="DW246" s="7">
        <f t="shared" ca="1" si="1041"/>
        <v>1</v>
      </c>
      <c r="DX246" s="7" t="str">
        <f t="shared" ca="1" si="1042"/>
        <v>2</v>
      </c>
      <c r="DY246" s="7" t="str">
        <f ca="1">IFERROR(IF(DY245+DX246&gt;DZ$4,DY245,DY245+DX246),"")</f>
        <v/>
      </c>
      <c r="DZ246" s="7">
        <f t="shared" ca="1" si="1221"/>
        <v>0</v>
      </c>
      <c r="EA246" s="7">
        <f t="shared" ca="1" si="1043"/>
        <v>0.9904029655676222</v>
      </c>
      <c r="EB246" s="7">
        <f t="shared" ca="1" si="1044"/>
        <v>-0.14424911941377605</v>
      </c>
      <c r="EC246" s="7">
        <f t="shared" ca="1" si="1045"/>
        <v>0</v>
      </c>
      <c r="ED246" s="7">
        <f t="shared" ca="1" si="1046"/>
        <v>0</v>
      </c>
      <c r="EE246" s="7" t="str">
        <f ca="1">IFERROR(IF(EE245+ED246&gt;EF$4,EE245,EE245+ED246),"")</f>
        <v/>
      </c>
      <c r="EF246" s="7">
        <f t="shared" ca="1" si="1222"/>
        <v>0</v>
      </c>
      <c r="EG246" s="7">
        <f t="shared" ca="1" si="1047"/>
        <v>0.47559582579374626</v>
      </c>
      <c r="EH246" s="7">
        <f t="shared" ca="1" si="1048"/>
        <v>0.37055802036009988</v>
      </c>
      <c r="EI246" s="7">
        <f t="shared" ca="1" si="1049"/>
        <v>1</v>
      </c>
      <c r="EJ246" s="7" t="str">
        <f t="shared" ca="1" si="1050"/>
        <v>2</v>
      </c>
      <c r="EK246" s="7" t="str">
        <f ca="1">IFERROR(IF(EK245+EJ246&gt;EL$4,EK245,EK245+EJ246),"")</f>
        <v/>
      </c>
      <c r="EL246" s="7">
        <f t="shared" ca="1" si="1223"/>
        <v>0</v>
      </c>
      <c r="EM246" s="7">
        <f t="shared" ca="1" si="1051"/>
        <v>0.77463709093973998</v>
      </c>
      <c r="EN246" s="7">
        <f t="shared" ca="1" si="1052"/>
        <v>7.1516755214106165E-2</v>
      </c>
      <c r="EO246" s="7">
        <f t="shared" ca="1" si="1053"/>
        <v>1</v>
      </c>
      <c r="EP246" s="7" t="str">
        <f t="shared" ca="1" si="1054"/>
        <v>2</v>
      </c>
      <c r="EQ246" s="7" t="str">
        <f ca="1">IFERROR(IF(EQ245+EP246&gt;ER$4,EQ245,EQ245+EP246),"")</f>
        <v/>
      </c>
      <c r="ER246" s="7">
        <f t="shared" ca="1" si="1224"/>
        <v>0</v>
      </c>
      <c r="ES246" s="7">
        <f t="shared" ca="1" si="1055"/>
        <v>0.11915455785048645</v>
      </c>
      <c r="ET246" s="7">
        <f t="shared" ca="1" si="1056"/>
        <v>0.72699928830335969</v>
      </c>
      <c r="EU246" s="7">
        <f t="shared" ca="1" si="1057"/>
        <v>1</v>
      </c>
      <c r="EV246" s="7" t="str">
        <f t="shared" ca="1" si="1058"/>
        <v>2</v>
      </c>
      <c r="EW246" s="7" t="str">
        <f ca="1">IFERROR(IF(EW245+EV246&gt;EX$4,EW245,EW245+EV246),"")</f>
        <v/>
      </c>
      <c r="EX246" s="7">
        <f t="shared" ca="1" si="1225"/>
        <v>0</v>
      </c>
      <c r="EY246" s="7">
        <f t="shared" ca="1" si="1059"/>
        <v>0.47939030246906422</v>
      </c>
      <c r="EZ246" s="7">
        <f t="shared" ca="1" si="1060"/>
        <v>0.36676354368478192</v>
      </c>
      <c r="FA246" s="7">
        <f t="shared" ca="1" si="1061"/>
        <v>1</v>
      </c>
      <c r="FB246" s="7" t="str">
        <f t="shared" ca="1" si="1062"/>
        <v>2</v>
      </c>
      <c r="FC246" s="7" t="str">
        <f ca="1">IFERROR(IF(FC245+FB246&gt;FD$4,FC245,FC245+FB246),"")</f>
        <v/>
      </c>
      <c r="FD246" s="7">
        <f t="shared" ca="1" si="1226"/>
        <v>0</v>
      </c>
      <c r="FE246" s="7">
        <f t="shared" ca="1" si="1063"/>
        <v>0.12203441585530395</v>
      </c>
      <c r="FF246" s="7">
        <f t="shared" ca="1" si="1064"/>
        <v>0.7241194302985422</v>
      </c>
      <c r="FG246" s="7">
        <f t="shared" ca="1" si="1065"/>
        <v>1</v>
      </c>
      <c r="FH246" s="7" t="str">
        <f t="shared" ca="1" si="1066"/>
        <v>2</v>
      </c>
      <c r="FI246" s="7" t="str">
        <f ca="1">IFERROR(IF(FI245+FH246&gt;FJ$4,FI245,FI245+FH246),"")</f>
        <v/>
      </c>
      <c r="FJ246" s="7">
        <f t="shared" ca="1" si="1227"/>
        <v>0</v>
      </c>
      <c r="FK246" s="7">
        <f t="shared" ca="1" si="1067"/>
        <v>0.5145943050642261</v>
      </c>
      <c r="FL246" s="7">
        <f t="shared" ca="1" si="1068"/>
        <v>0.33155954108962005</v>
      </c>
      <c r="FM246" s="7">
        <f t="shared" ca="1" si="1069"/>
        <v>1</v>
      </c>
      <c r="FN246" s="7" t="str">
        <f t="shared" ca="1" si="1070"/>
        <v>2</v>
      </c>
      <c r="FO246" s="7" t="str">
        <f ca="1">IFERROR(IF(FO245+FN246&gt;FP$4,FO245,FO245+FN246),"")</f>
        <v/>
      </c>
      <c r="FP246" s="7">
        <f t="shared" ca="1" si="1228"/>
        <v>0</v>
      </c>
      <c r="FQ246" s="7">
        <f t="shared" ca="1" si="1071"/>
        <v>0.19368774664256327</v>
      </c>
      <c r="FR246" s="7">
        <f t="shared" ca="1" si="1072"/>
        <v>0.65246609951128287</v>
      </c>
      <c r="FS246" s="7">
        <f t="shared" ca="1" si="1073"/>
        <v>1</v>
      </c>
      <c r="FT246" s="7" t="str">
        <f t="shared" ca="1" si="1074"/>
        <v>2</v>
      </c>
      <c r="FU246" s="7" t="str">
        <f ca="1">IFERROR(IF(FU245+FT246&gt;FV$4,FU245,FU245+FT246),"")</f>
        <v/>
      </c>
      <c r="FV246" s="7">
        <f t="shared" ca="1" si="1229"/>
        <v>0</v>
      </c>
      <c r="FW246" s="7">
        <f t="shared" ca="1" si="1075"/>
        <v>0.22513288911527451</v>
      </c>
      <c r="FX246" s="7">
        <f t="shared" ca="1" si="1076"/>
        <v>0.62102095703857163</v>
      </c>
      <c r="FY246" s="7">
        <f t="shared" ca="1" si="1077"/>
        <v>1</v>
      </c>
      <c r="FZ246" s="7" t="str">
        <f t="shared" ca="1" si="1078"/>
        <v>2</v>
      </c>
      <c r="GA246" s="7" t="str">
        <f ca="1">IFERROR(IF(GA245+FZ246&gt;GB$4,GA245,GA245+FZ246),"")</f>
        <v/>
      </c>
      <c r="GB246" s="7">
        <f t="shared" ca="1" si="1230"/>
        <v>0</v>
      </c>
      <c r="GC246" s="7">
        <f t="shared" ca="1" si="1079"/>
        <v>0.85788546008891375</v>
      </c>
      <c r="GD246" s="7">
        <f t="shared" ca="1" si="1080"/>
        <v>-1.1731613935067609E-2</v>
      </c>
      <c r="GE246" s="7">
        <f t="shared" ca="1" si="1081"/>
        <v>0</v>
      </c>
      <c r="GF246" s="7">
        <f t="shared" ca="1" si="1082"/>
        <v>0</v>
      </c>
      <c r="GG246" s="7" t="str">
        <f ca="1">IFERROR(IF(GG245+GF246&gt;GH$4,GG245,GG245+GF246),"")</f>
        <v/>
      </c>
      <c r="GH246" s="7">
        <f t="shared" ca="1" si="1231"/>
        <v>0</v>
      </c>
      <c r="GI246" s="7">
        <f t="shared" ca="1" si="1083"/>
        <v>0.39065036880195314</v>
      </c>
      <c r="GJ246" s="7">
        <f t="shared" ca="1" si="1084"/>
        <v>0.455503477351893</v>
      </c>
      <c r="GK246" s="7">
        <f t="shared" ca="1" si="1085"/>
        <v>1</v>
      </c>
      <c r="GL246" s="7" t="str">
        <f t="shared" ca="1" si="1086"/>
        <v>2</v>
      </c>
      <c r="GM246" s="7" t="str">
        <f ca="1">IFERROR(IF(GM245+GL246&gt;GN$4,GM245,GM245+GL246),"")</f>
        <v/>
      </c>
      <c r="GN246" s="7">
        <f t="shared" ca="1" si="1232"/>
        <v>0</v>
      </c>
      <c r="GO246" s="7">
        <f t="shared" ca="1" si="1087"/>
        <v>0.65525267936395371</v>
      </c>
      <c r="GP246" s="7">
        <f t="shared" ca="1" si="1088"/>
        <v>0.19090116678989244</v>
      </c>
      <c r="GQ246" s="7">
        <f t="shared" ca="1" si="1089"/>
        <v>1</v>
      </c>
      <c r="GR246" s="7" t="str">
        <f t="shared" ca="1" si="1090"/>
        <v>2</v>
      </c>
      <c r="GS246" s="7" t="str">
        <f ca="1">IFERROR(IF(GS245+GR246&gt;GT$4,GS245,GS245+GR246),"")</f>
        <v/>
      </c>
      <c r="GT246" s="7">
        <f t="shared" ca="1" si="1233"/>
        <v>0</v>
      </c>
      <c r="GU246" s="7">
        <f t="shared" ca="1" si="1091"/>
        <v>0.50079208340835346</v>
      </c>
      <c r="GV246" s="7">
        <f t="shared" ca="1" si="1092"/>
        <v>0.34536176274549268</v>
      </c>
      <c r="GW246" s="7">
        <f t="shared" ca="1" si="1093"/>
        <v>1</v>
      </c>
      <c r="GX246" s="7" t="str">
        <f t="shared" ca="1" si="1094"/>
        <v>2</v>
      </c>
      <c r="GY246" s="7" t="str">
        <f ca="1">IFERROR(IF(GY245+GX246&gt;GZ$4,GY245,GY245+GX246),"")</f>
        <v/>
      </c>
      <c r="GZ246" s="7">
        <f t="shared" ca="1" si="1234"/>
        <v>0</v>
      </c>
      <c r="HA246" s="7">
        <f t="shared" ca="1" si="1095"/>
        <v>0.56481692677676276</v>
      </c>
      <c r="HB246" s="7">
        <f t="shared" ca="1" si="1096"/>
        <v>0.28133691937708338</v>
      </c>
      <c r="HC246" s="7">
        <f t="shared" ca="1" si="1097"/>
        <v>1</v>
      </c>
      <c r="HD246" s="7" t="str">
        <f t="shared" ca="1" si="1098"/>
        <v>2</v>
      </c>
      <c r="HE246" s="7" t="str">
        <f ca="1">IFERROR(IF(HE245+HD246&gt;HF$4,HE245,HE245+HD246),"")</f>
        <v/>
      </c>
      <c r="HF246" s="7">
        <f t="shared" ca="1" si="1235"/>
        <v>0</v>
      </c>
      <c r="HG246" s="7">
        <f t="shared" ca="1" si="1099"/>
        <v>0.80444648459330859</v>
      </c>
      <c r="HH246" s="7">
        <f t="shared" ca="1" si="1100"/>
        <v>4.1707361560537559E-2</v>
      </c>
      <c r="HI246" s="7">
        <f t="shared" ca="1" si="1101"/>
        <v>1</v>
      </c>
      <c r="HJ246" s="7" t="str">
        <f t="shared" ca="1" si="1102"/>
        <v>2</v>
      </c>
      <c r="HK246" s="7" t="str">
        <f ca="1">IFERROR(IF(HK245+HJ246&gt;HL$4,HK245,HK245+HJ246),"")</f>
        <v/>
      </c>
      <c r="HL246" s="7">
        <f t="shared" ca="1" si="1236"/>
        <v>0</v>
      </c>
      <c r="HM246" s="7">
        <f t="shared" ca="1" si="1103"/>
        <v>0.41949605631473807</v>
      </c>
      <c r="HN246" s="7">
        <f t="shared" ca="1" si="1104"/>
        <v>0.42665778983910807</v>
      </c>
      <c r="HO246" s="7">
        <f t="shared" ca="1" si="1105"/>
        <v>1</v>
      </c>
      <c r="HP246" s="7" t="str">
        <f t="shared" ca="1" si="1106"/>
        <v>2</v>
      </c>
      <c r="HQ246" s="7" t="str">
        <f ca="1">IFERROR(IF(HQ245+HP246&gt;HR$4,HQ245,HQ245+HP246),"")</f>
        <v/>
      </c>
      <c r="HR246" s="7">
        <f t="shared" ca="1" si="1237"/>
        <v>0</v>
      </c>
      <c r="HS246" s="7">
        <f t="shared" ca="1" si="1107"/>
        <v>0.21675316366871566</v>
      </c>
      <c r="HT246" s="7">
        <f t="shared" ca="1" si="1108"/>
        <v>0.62940068248513048</v>
      </c>
      <c r="HU246" s="7">
        <f t="shared" ca="1" si="1109"/>
        <v>1</v>
      </c>
      <c r="HV246" s="7" t="str">
        <f t="shared" ca="1" si="1110"/>
        <v>2</v>
      </c>
      <c r="HW246" s="7" t="str">
        <f ca="1">IFERROR(IF(HW245+HV246&gt;HX$4,HW245,HW245+HV246),"")</f>
        <v/>
      </c>
      <c r="HX246" s="7">
        <f t="shared" ca="1" si="1238"/>
        <v>0</v>
      </c>
      <c r="HY246" s="7">
        <f t="shared" ca="1" si="1111"/>
        <v>0.54222886691044925</v>
      </c>
      <c r="HZ246" s="7">
        <f t="shared" ca="1" si="1112"/>
        <v>0.3039249792433969</v>
      </c>
      <c r="IA246" s="7">
        <f t="shared" ca="1" si="1113"/>
        <v>1</v>
      </c>
      <c r="IB246" s="7" t="str">
        <f t="shared" ca="1" si="1114"/>
        <v>2</v>
      </c>
      <c r="IC246" s="7" t="str">
        <f ca="1">IFERROR(IF(IC245+IB246&gt;ID$4,IC245,IC245+IB246),"")</f>
        <v/>
      </c>
      <c r="ID246" s="7">
        <f t="shared" ca="1" si="1239"/>
        <v>0</v>
      </c>
      <c r="IE246" s="7">
        <f t="shared" ca="1" si="1115"/>
        <v>0.22582465764749815</v>
      </c>
      <c r="IF246" s="7">
        <f t="shared" ca="1" si="1116"/>
        <v>0.62032918850634799</v>
      </c>
      <c r="IG246" s="7">
        <f t="shared" ca="1" si="1117"/>
        <v>1</v>
      </c>
      <c r="IH246" s="7" t="str">
        <f t="shared" ca="1" si="1118"/>
        <v>2</v>
      </c>
      <c r="II246" s="7" t="str">
        <f ca="1">IFERROR(IF(II245+IH246&gt;IJ$4,II245,II245+IH246),"")</f>
        <v/>
      </c>
      <c r="IJ246" s="7">
        <f t="shared" ca="1" si="1240"/>
        <v>0</v>
      </c>
      <c r="IK246" s="7">
        <f t="shared" ca="1" si="1119"/>
        <v>0.53601573222878041</v>
      </c>
      <c r="IL246" s="7">
        <f t="shared" ca="1" si="1120"/>
        <v>0.31013811392506574</v>
      </c>
      <c r="IM246" s="7">
        <f t="shared" ca="1" si="1121"/>
        <v>1</v>
      </c>
      <c r="IN246" s="7" t="str">
        <f t="shared" ca="1" si="1122"/>
        <v>2</v>
      </c>
      <c r="IO246" s="7" t="str">
        <f ca="1">IFERROR(IF(IO245+IN246&gt;IP$4,IO245,IO245+IN246),"")</f>
        <v/>
      </c>
      <c r="IP246" s="7">
        <f t="shared" ca="1" si="1241"/>
        <v>0</v>
      </c>
      <c r="IQ246" s="7">
        <f t="shared" ca="1" si="1123"/>
        <v>0.49432916265813054</v>
      </c>
      <c r="IR246" s="7">
        <f t="shared" ca="1" si="1124"/>
        <v>0.35182468349571561</v>
      </c>
      <c r="IS246" s="7">
        <f t="shared" ca="1" si="1125"/>
        <v>1</v>
      </c>
      <c r="IT246" s="7" t="str">
        <f t="shared" ca="1" si="1126"/>
        <v>2</v>
      </c>
      <c r="IU246" s="7" t="str">
        <f ca="1">IFERROR(IF(IU245+IT246&gt;IV$4,IU245,IU245+IT246),"")</f>
        <v/>
      </c>
      <c r="IV246" s="7">
        <f t="shared" ca="1" si="1242"/>
        <v>0</v>
      </c>
      <c r="IW246" s="7">
        <f t="shared" ca="1" si="1127"/>
        <v>0.33153550560589717</v>
      </c>
      <c r="IX246" s="7">
        <f t="shared" ca="1" si="1128"/>
        <v>0.51461834054794897</v>
      </c>
      <c r="IY246" s="7">
        <f t="shared" ca="1" si="1129"/>
        <v>1</v>
      </c>
      <c r="IZ246" s="7" t="str">
        <f t="shared" ca="1" si="1130"/>
        <v>2</v>
      </c>
      <c r="JA246" s="7" t="str">
        <f ca="1">IFERROR(IF(JA245+IZ246&gt;JB$4,JA245,JA245+IZ246),"")</f>
        <v/>
      </c>
      <c r="JB246" s="7">
        <f t="shared" ca="1" si="1243"/>
        <v>0</v>
      </c>
      <c r="JC246" s="7">
        <f t="shared" ca="1" si="1131"/>
        <v>0.47685047230378252</v>
      </c>
      <c r="JD246" s="7">
        <f t="shared" ca="1" si="1132"/>
        <v>0.36930337385006362</v>
      </c>
      <c r="JE246" s="7">
        <f t="shared" ca="1" si="1133"/>
        <v>1</v>
      </c>
      <c r="JF246" s="7" t="str">
        <f t="shared" ca="1" si="1134"/>
        <v>2</v>
      </c>
      <c r="JG246" s="7" t="str">
        <f ca="1">IFERROR(IF(JG245+JF246&gt;JH$4,JG245,JG245+JF246),"")</f>
        <v/>
      </c>
      <c r="JH246" s="7">
        <f t="shared" ca="1" si="1244"/>
        <v>0</v>
      </c>
      <c r="JI246" s="7">
        <f t="shared" ca="1" si="1135"/>
        <v>0.97671759714426676</v>
      </c>
      <c r="JJ246" s="7">
        <f t="shared" ca="1" si="1136"/>
        <v>-0.13056375099042061</v>
      </c>
      <c r="JK246" s="7">
        <f t="shared" ca="1" si="1137"/>
        <v>0</v>
      </c>
      <c r="JL246" s="7">
        <f t="shared" ca="1" si="1138"/>
        <v>0</v>
      </c>
      <c r="JM246" s="7" t="str">
        <f ca="1">IFERROR(IF(JM245+JL246&gt;JN$4,JM245,JM245+JL246),"")</f>
        <v/>
      </c>
      <c r="JN246" s="7">
        <f t="shared" ca="1" si="1245"/>
        <v>0</v>
      </c>
      <c r="JO246" s="7">
        <f t="shared" ca="1" si="1139"/>
        <v>0.48462084907624936</v>
      </c>
      <c r="JP246" s="7">
        <f t="shared" ca="1" si="1140"/>
        <v>0.36153299707759678</v>
      </c>
      <c r="JQ246" s="7">
        <f t="shared" ca="1" si="1141"/>
        <v>1</v>
      </c>
      <c r="JR246" s="7" t="str">
        <f t="shared" ca="1" si="1142"/>
        <v>2</v>
      </c>
      <c r="JS246" s="7" t="str">
        <f ca="1">IFERROR(IF(JS245+JR246&gt;JT$4,JS245,JS245+JR246),"")</f>
        <v/>
      </c>
      <c r="JT246" s="7">
        <f t="shared" ca="1" si="1246"/>
        <v>0</v>
      </c>
      <c r="JU246" s="7">
        <f t="shared" ca="1" si="1143"/>
        <v>0.16141144096720728</v>
      </c>
      <c r="JV246" s="7">
        <f t="shared" ca="1" si="1144"/>
        <v>0.68474240518663887</v>
      </c>
      <c r="JW246" s="7">
        <f t="shared" ca="1" si="1145"/>
        <v>1</v>
      </c>
      <c r="JX246" s="7" t="str">
        <f t="shared" ca="1" si="1146"/>
        <v>2</v>
      </c>
      <c r="JY246" s="7" t="str">
        <f ca="1">IFERROR(IF(JY245+JX246&gt;JZ$4,JY245,JY245+JX246),"")</f>
        <v/>
      </c>
      <c r="JZ246" s="7">
        <f t="shared" ca="1" si="1247"/>
        <v>0</v>
      </c>
      <c r="KA246" s="7">
        <f t="shared" ca="1" si="1147"/>
        <v>0.4536916723964679</v>
      </c>
      <c r="KB246" s="7">
        <f t="shared" ca="1" si="1148"/>
        <v>0.39246217375737824</v>
      </c>
      <c r="KC246" s="7">
        <f t="shared" ca="1" si="1149"/>
        <v>1</v>
      </c>
      <c r="KD246" s="7" t="str">
        <f t="shared" ca="1" si="1150"/>
        <v>2</v>
      </c>
      <c r="KE246" s="7" t="str">
        <f ca="1">IFERROR(IF(KE245+KD246&gt;KF$4,KE245,KE245+KD246),"")</f>
        <v/>
      </c>
      <c r="KF246" s="7">
        <f t="shared" ca="1" si="1248"/>
        <v>0</v>
      </c>
      <c r="KG246" s="7">
        <f t="shared" ca="1" si="1151"/>
        <v>0.90186071994419004</v>
      </c>
      <c r="KH246" s="7">
        <f t="shared" ca="1" si="1152"/>
        <v>-5.5706873790343892E-2</v>
      </c>
      <c r="KI246" s="7">
        <f t="shared" ca="1" si="1153"/>
        <v>0</v>
      </c>
      <c r="KJ246" s="7">
        <f t="shared" ca="1" si="1154"/>
        <v>0</v>
      </c>
      <c r="KK246" s="7" t="str">
        <f ca="1">IFERROR(IF(KK245+KJ246&gt;KL$4,KK245,KK245+KJ246),"")</f>
        <v/>
      </c>
      <c r="KL246" s="7">
        <f t="shared" ca="1" si="1249"/>
        <v>0</v>
      </c>
      <c r="KM246" s="7">
        <f t="shared" ca="1" si="1155"/>
        <v>0.76002655104614703</v>
      </c>
      <c r="KN246" s="7">
        <f t="shared" ca="1" si="1156"/>
        <v>8.612729510769912E-2</v>
      </c>
      <c r="KO246" s="7">
        <f t="shared" ca="1" si="1157"/>
        <v>1</v>
      </c>
      <c r="KP246" s="7" t="str">
        <f t="shared" ca="1" si="1158"/>
        <v>2</v>
      </c>
      <c r="KQ246" s="7" t="str">
        <f ca="1">IFERROR(IF(KQ245+KP246&gt;KR$4,KQ245,KQ245+KP246),"")</f>
        <v/>
      </c>
      <c r="KR246" s="7">
        <f t="shared" ca="1" si="1250"/>
        <v>0</v>
      </c>
      <c r="KS246" s="7">
        <f t="shared" ca="1" si="1159"/>
        <v>0.2534282103228751</v>
      </c>
      <c r="KT246" s="7">
        <f t="shared" ca="1" si="1160"/>
        <v>0.59272563583097104</v>
      </c>
      <c r="KU246" s="7">
        <f t="shared" ca="1" si="1161"/>
        <v>1</v>
      </c>
      <c r="KV246" s="7" t="str">
        <f t="shared" ca="1" si="1162"/>
        <v>2</v>
      </c>
      <c r="KW246" s="7" t="str">
        <f ca="1">IFERROR(IF(KW245+KV246&gt;KX$4,KW245,KW245+KV246),"")</f>
        <v/>
      </c>
      <c r="KX246" s="7">
        <f t="shared" ca="1" si="1251"/>
        <v>0</v>
      </c>
      <c r="KY246" s="7">
        <f t="shared" ca="1" si="1163"/>
        <v>0.52654548346889885</v>
      </c>
      <c r="KZ246" s="7">
        <f t="shared" ca="1" si="1164"/>
        <v>0.3196083626849473</v>
      </c>
      <c r="LA246" s="7">
        <f t="shared" ca="1" si="1165"/>
        <v>1</v>
      </c>
      <c r="LB246" s="7" t="str">
        <f t="shared" ca="1" si="1166"/>
        <v>2</v>
      </c>
      <c r="LC246" s="7" t="str">
        <f ca="1">IFERROR(IF(LC245+LB246&gt;LD$4,LC245,LC245+LB246),"")</f>
        <v/>
      </c>
      <c r="LD246" s="7">
        <f t="shared" ca="1" si="1252"/>
        <v>0</v>
      </c>
      <c r="LE246" s="7">
        <f t="shared" ca="1" si="1167"/>
        <v>0.64711096160790382</v>
      </c>
      <c r="LF246" s="7">
        <f t="shared" ca="1" si="1168"/>
        <v>0.19904288454594232</v>
      </c>
      <c r="LG246" s="7">
        <f t="shared" ca="1" si="1169"/>
        <v>1</v>
      </c>
      <c r="LH246" s="7" t="str">
        <f t="shared" ca="1" si="1170"/>
        <v>2</v>
      </c>
      <c r="LI246" s="7" t="str">
        <f ca="1">IFERROR(IF(LI245+LH246&gt;LJ$4,LI245,LI245+LH246),"")</f>
        <v/>
      </c>
      <c r="LJ246" s="7">
        <f t="shared" ca="1" si="1253"/>
        <v>0</v>
      </c>
      <c r="LK246" s="7">
        <f t="shared" ca="1" si="1171"/>
        <v>0.19602840568969548</v>
      </c>
      <c r="LL246" s="7">
        <f t="shared" ca="1" si="1172"/>
        <v>0.65012544046415066</v>
      </c>
      <c r="LM246" s="7">
        <f t="shared" ca="1" si="1173"/>
        <v>1</v>
      </c>
      <c r="LN246" s="7" t="str">
        <f t="shared" ca="1" si="1174"/>
        <v>2</v>
      </c>
      <c r="LO246" s="7" t="str">
        <f ca="1">IFERROR(IF(LO245+LN246&gt;LP$4,LO245,LO245+LN246),"")</f>
        <v/>
      </c>
      <c r="LP246" s="7">
        <f t="shared" ca="1" si="1254"/>
        <v>0</v>
      </c>
      <c r="LQ246" s="7">
        <f t="shared" ca="1" si="1175"/>
        <v>0.76356310034958541</v>
      </c>
      <c r="LR246" s="7">
        <f t="shared" ca="1" si="1176"/>
        <v>8.2590745804260735E-2</v>
      </c>
      <c r="LS246" s="7">
        <f t="shared" ca="1" si="1177"/>
        <v>1</v>
      </c>
      <c r="LT246" s="7" t="str">
        <f t="shared" ca="1" si="1178"/>
        <v>2</v>
      </c>
      <c r="LU246" s="7" t="str">
        <f ca="1">IFERROR(IF(LU245+LT246&gt;LV$4,LU245,LU245+LT246),"")</f>
        <v/>
      </c>
      <c r="LV246" s="7">
        <f t="shared" ca="1" si="1255"/>
        <v>0</v>
      </c>
      <c r="LW246" s="7">
        <f t="shared" ca="1" si="1179"/>
        <v>0.37779470220057842</v>
      </c>
      <c r="LX246" s="7">
        <f t="shared" ca="1" si="1180"/>
        <v>0.46835914395326772</v>
      </c>
      <c r="LY246" s="7">
        <f t="shared" ca="1" si="1181"/>
        <v>1</v>
      </c>
      <c r="LZ246" s="7" t="str">
        <f t="shared" ca="1" si="1182"/>
        <v>2</v>
      </c>
      <c r="MA246" s="7" t="str">
        <f ca="1">IFERROR(IF(MA245+LZ246&gt;MB$4,MA245,MA245+LZ246),"")</f>
        <v/>
      </c>
      <c r="MB246" s="7">
        <f t="shared" ca="1" si="1256"/>
        <v>0</v>
      </c>
      <c r="MC246" s="7">
        <f t="shared" ca="1" si="1183"/>
        <v>0.99330674262486141</v>
      </c>
      <c r="MD246" s="7">
        <f t="shared" ca="1" si="1184"/>
        <v>-0.14715289647101526</v>
      </c>
      <c r="ME246" s="7">
        <f t="shared" ca="1" si="1185"/>
        <v>0</v>
      </c>
      <c r="MF246" s="7">
        <f t="shared" ca="1" si="1186"/>
        <v>0</v>
      </c>
      <c r="MG246" s="7" t="str">
        <f ca="1">IFERROR(IF(MG245+MF246&gt;MH$4,MG245,MG245+MF246),"")</f>
        <v/>
      </c>
      <c r="MH246" s="7">
        <f t="shared" ca="1" si="1257"/>
        <v>0</v>
      </c>
      <c r="MI246" s="7">
        <f t="shared" ca="1" si="1187"/>
        <v>0.43851129403398759</v>
      </c>
      <c r="MJ246" s="7">
        <f t="shared" ca="1" si="1188"/>
        <v>0.40764255211985856</v>
      </c>
      <c r="MK246" s="7">
        <f t="shared" ca="1" si="1189"/>
        <v>1</v>
      </c>
      <c r="ML246" s="7" t="str">
        <f t="shared" ca="1" si="1190"/>
        <v>2</v>
      </c>
      <c r="MM246" s="7" t="str">
        <f ca="1">IFERROR(IF(MM245+ML246&gt;MN$4,MM245,MM245+ML246),"")</f>
        <v/>
      </c>
      <c r="MN246" s="7">
        <f t="shared" ca="1" si="1258"/>
        <v>0</v>
      </c>
      <c r="MO246" s="7">
        <f t="shared" ca="1" si="1191"/>
        <v>0.33555760122454914</v>
      </c>
      <c r="MP246" s="7">
        <f t="shared" ca="1" si="1192"/>
        <v>0.51059624492929701</v>
      </c>
      <c r="MQ246" s="7">
        <f t="shared" ca="1" si="1193"/>
        <v>1</v>
      </c>
      <c r="MR246" s="7" t="str">
        <f t="shared" ca="1" si="1194"/>
        <v>2</v>
      </c>
      <c r="MS246" s="7" t="str">
        <f ca="1">IFERROR(IF(MS245+MR246&gt;MT$4,MS245,MS245+MR246),"")</f>
        <v/>
      </c>
      <c r="MT246" s="7">
        <f t="shared" ca="1" si="1259"/>
        <v>0</v>
      </c>
      <c r="MU246" s="7">
        <f t="shared" ca="1" si="1195"/>
        <v>0.19877459118118457</v>
      </c>
      <c r="MV246" s="7">
        <f t="shared" ca="1" si="1196"/>
        <v>0.64737925497266158</v>
      </c>
      <c r="MW246" s="7">
        <f t="shared" ca="1" si="1197"/>
        <v>1</v>
      </c>
      <c r="MX246" s="7" t="str">
        <f t="shared" ca="1" si="1198"/>
        <v>2</v>
      </c>
      <c r="MY246" s="7" t="str">
        <f ca="1">IFERROR(IF(MY245+MX246&gt;MZ$4,MY245,MY245+MX246),"")</f>
        <v/>
      </c>
      <c r="MZ246" s="7">
        <f t="shared" ca="1" si="1260"/>
        <v>0</v>
      </c>
      <c r="NA246" s="7">
        <f t="shared" ca="1" si="1199"/>
        <v>0.181720198100355</v>
      </c>
      <c r="NB246" s="7">
        <f t="shared" ca="1" si="1200"/>
        <v>0.66443364805349114</v>
      </c>
      <c r="NC246" s="7">
        <f t="shared" ca="1" si="1201"/>
        <v>1</v>
      </c>
      <c r="ND246" s="7" t="str">
        <f t="shared" ca="1" si="1202"/>
        <v>2</v>
      </c>
      <c r="NE246" s="7" t="str">
        <f ca="1">IFERROR(IF(NE245+ND246&gt;NF$4,NE245,NE245+ND246),"")</f>
        <v/>
      </c>
      <c r="NF246" s="7">
        <f t="shared" ca="1" si="1261"/>
        <v>0</v>
      </c>
      <c r="NG246" s="7">
        <f t="shared" ca="1" si="1203"/>
        <v>0.76147081368023628</v>
      </c>
      <c r="NH246" s="7">
        <f t="shared" ca="1" si="1204"/>
        <v>8.4683032473609865E-2</v>
      </c>
      <c r="NI246" s="7">
        <f t="shared" ca="1" si="1205"/>
        <v>1</v>
      </c>
      <c r="NJ246" s="7" t="str">
        <f t="shared" ca="1" si="1206"/>
        <v>2</v>
      </c>
      <c r="NK246" s="7" t="str">
        <f ca="1">IFERROR(IF(NK245+NJ246&gt;NL$4,NK245,NK245+NJ246),"")</f>
        <v/>
      </c>
      <c r="NL246" s="7">
        <f t="shared" ca="1" si="1262"/>
        <v>0</v>
      </c>
      <c r="NM246" s="7">
        <f t="shared" ca="1" si="1207"/>
        <v>0.52163516340841853</v>
      </c>
      <c r="NN246" s="7">
        <f t="shared" ca="1" si="1208"/>
        <v>0.32451868274542761</v>
      </c>
      <c r="NO246" s="7">
        <f t="shared" ca="1" si="1209"/>
        <v>1</v>
      </c>
      <c r="NP246" s="7" t="str">
        <f t="shared" ca="1" si="1210"/>
        <v>2</v>
      </c>
      <c r="NQ246" s="7" t="str">
        <f ca="1">IFERROR(IF(NQ245+NP246&gt;NR$4,NQ245,NQ245+NP246),"")</f>
        <v/>
      </c>
      <c r="NR246" s="7">
        <f t="shared" ca="1" si="1263"/>
        <v>0</v>
      </c>
      <c r="NT246">
        <v>248</v>
      </c>
      <c r="NU246" s="7" t="s">
        <v>19</v>
      </c>
      <c r="NV246" s="7" t="str">
        <f t="shared" ca="1" si="967"/>
        <v/>
      </c>
      <c r="NW246" s="7" t="str">
        <f t="shared" ca="1" si="961"/>
        <v/>
      </c>
      <c r="NX246" t="str">
        <f ca="1">IFERROR(VLOOKUP(NT246,$K$3:$AK$568,8,FALSE),"")</f>
        <v/>
      </c>
      <c r="NY246" t="str">
        <f ca="1">IFERROR(VLOOKUP(NT246,$K$3:$AK$568,9,FALSE),"")</f>
        <v/>
      </c>
      <c r="NZ246" s="7" t="str">
        <f ca="1">IFERROR(VLOOKUP(NT246,$K$3:$AK$568,27,FALSE),"")</f>
        <v/>
      </c>
      <c r="OB246">
        <v>248</v>
      </c>
      <c r="OC246" s="7" t="s">
        <v>19</v>
      </c>
      <c r="OD246" t="e">
        <f t="shared" ca="1" si="968"/>
        <v>#N/A</v>
      </c>
      <c r="OE246" s="7" t="str">
        <f t="shared" ca="1" si="969"/>
        <v/>
      </c>
      <c r="OF246" s="7" t="str">
        <f t="shared" ca="1" si="970"/>
        <v/>
      </c>
      <c r="OG246" t="str">
        <f t="shared" ca="1" si="971"/>
        <v/>
      </c>
      <c r="OI246">
        <v>248</v>
      </c>
      <c r="OJ246" s="7" t="s">
        <v>19</v>
      </c>
      <c r="OK246" s="7" t="str">
        <f t="shared" ca="1" si="972"/>
        <v/>
      </c>
      <c r="OL246" s="7" t="str">
        <f t="shared" ca="1" si="973"/>
        <v/>
      </c>
      <c r="OM246" t="str">
        <f ca="1">IFERROR(VLOOKUP(OI246,$L$3:$AK$568,7,FALSE),"")</f>
        <v/>
      </c>
      <c r="ON246" t="str">
        <f ca="1">IFERROR(VLOOKUP(OI246,$L$3:$AK$568,8,FALSE),"")</f>
        <v/>
      </c>
      <c r="OO246" s="7" t="str">
        <f ca="1">IFERROR(VLOOKUP(OI246,$L$3:$AK$568,26,FALSE),"")</f>
        <v/>
      </c>
      <c r="OQ246">
        <v>248</v>
      </c>
      <c r="OR246" s="7" t="s">
        <v>19</v>
      </c>
      <c r="OS246" t="e">
        <f t="shared" ca="1" si="974"/>
        <v>#N/A</v>
      </c>
      <c r="OT246" s="7" t="str">
        <f t="shared" ca="1" si="975"/>
        <v/>
      </c>
      <c r="OU246" s="7" t="str">
        <f t="shared" ca="1" si="976"/>
        <v/>
      </c>
      <c r="OV246" t="str">
        <f t="shared" ca="1" si="977"/>
        <v/>
      </c>
      <c r="OX246">
        <v>248</v>
      </c>
      <c r="OY246" s="7" t="s">
        <v>19</v>
      </c>
      <c r="OZ246" s="7" t="str">
        <f t="shared" ca="1" si="978"/>
        <v/>
      </c>
      <c r="PA246" s="7" t="str">
        <f t="shared" ca="1" si="979"/>
        <v/>
      </c>
      <c r="PB246" t="str">
        <f ca="1">IFERROR(VLOOKUP(OX246,$M$3:$AK$568,6,FALSE),"")</f>
        <v/>
      </c>
      <c r="PC246" t="str">
        <f ca="1">IFERROR(VLOOKUP(OX246,$M$3:$AK$568,7,FALSE),"")</f>
        <v/>
      </c>
      <c r="PD246" s="7" t="str">
        <f ca="1">IFERROR(VLOOKUP(OX246,$M$3:$AK$568,25,FALSE),"")</f>
        <v/>
      </c>
      <c r="PF246">
        <v>248</v>
      </c>
      <c r="PG246" s="7" t="s">
        <v>19</v>
      </c>
      <c r="PH246" t="e">
        <f t="shared" ca="1" si="980"/>
        <v>#N/A</v>
      </c>
      <c r="PI246" s="7" t="str">
        <f t="shared" ca="1" si="981"/>
        <v/>
      </c>
      <c r="PJ246" s="7" t="str">
        <f t="shared" ca="1" si="982"/>
        <v/>
      </c>
      <c r="PK246" t="str">
        <f t="shared" ca="1" si="983"/>
        <v/>
      </c>
      <c r="PM246">
        <v>248</v>
      </c>
      <c r="PN246" s="7" t="s">
        <v>19</v>
      </c>
      <c r="PO246" s="202" t="str">
        <f t="shared" ca="1" si="984"/>
        <v/>
      </c>
      <c r="PP246" s="7" t="str">
        <f t="shared" ca="1" si="985"/>
        <v/>
      </c>
      <c r="PQ246" t="str">
        <f ca="1">IFERROR(VLOOKUP(PM246,$G$325:$R$409,12,FALSE),"")</f>
        <v/>
      </c>
      <c r="PR246" t="e">
        <f ca="1">VLOOKUP(PM246,$G$324:$Q$409,11,FALSE)</f>
        <v>#N/A</v>
      </c>
      <c r="PS246" s="7" t="str">
        <f ca="1">VLOOKUP(PQ246,$R$325:$Y$409,8,FALSE)</f>
        <v>- -</v>
      </c>
      <c r="PT246" s="7">
        <f ca="1">ReSt</f>
        <v>-4</v>
      </c>
      <c r="PU246" s="7" t="e">
        <f t="shared" ca="1" si="986"/>
        <v>#N/A</v>
      </c>
      <c r="PV246" s="7" t="e">
        <f t="shared" ca="1" si="987"/>
        <v>#N/A</v>
      </c>
      <c r="PW246" s="7" t="str">
        <f ca="1">VLOOKUP(PQ246,$R$325:$AK$409,8,FALSE)</f>
        <v>- -</v>
      </c>
      <c r="PX246" s="7"/>
      <c r="PY246">
        <v>248</v>
      </c>
      <c r="PZ246" s="7" t="s">
        <v>19</v>
      </c>
      <c r="QA246" t="str">
        <f t="shared" ca="1" si="988"/>
        <v/>
      </c>
      <c r="QB246" s="7" t="str">
        <f t="shared" ca="1" si="989"/>
        <v/>
      </c>
      <c r="QC246" s="7" t="str">
        <f t="shared" ca="1" si="990"/>
        <v/>
      </c>
      <c r="QD246" t="str">
        <f t="shared" ca="1" si="991"/>
        <v/>
      </c>
      <c r="QF246">
        <v>248</v>
      </c>
      <c r="QG246" s="7" t="s">
        <v>19</v>
      </c>
      <c r="QH246" s="7" t="str">
        <f t="shared" ca="1" si="992"/>
        <v/>
      </c>
      <c r="QI246" s="7" t="e">
        <f t="shared" ca="1" si="993"/>
        <v>#VALUE!</v>
      </c>
      <c r="QJ246" t="e">
        <f t="shared" ca="1" si="994"/>
        <v>#N/A</v>
      </c>
      <c r="QK246" s="7" t="e">
        <f t="shared" ca="1" si="995"/>
        <v>#N/A</v>
      </c>
      <c r="QM246">
        <v>248</v>
      </c>
      <c r="QN246" s="7" t="s">
        <v>19</v>
      </c>
      <c r="QO246" t="str">
        <f t="shared" ca="1" si="996"/>
        <v/>
      </c>
      <c r="QP246" s="7" t="str">
        <f t="shared" ca="1" si="997"/>
        <v/>
      </c>
      <c r="QQ246" t="str">
        <f t="shared" ca="1" si="998"/>
        <v/>
      </c>
    </row>
    <row r="247" spans="1:459" x14ac:dyDescent="0.25">
      <c r="A247" s="240" t="str">
        <f>IF('Character Sheet'!$B$4="Creature","N","Y")</f>
        <v>Y</v>
      </c>
      <c r="C247" s="75"/>
      <c r="D247" s="76"/>
      <c r="F247" s="75"/>
      <c r="G247" s="76"/>
      <c r="I247" s="75"/>
      <c r="J247" s="85"/>
      <c r="K247" s="85">
        <f t="shared" ca="1" si="962"/>
        <v>7</v>
      </c>
      <c r="L247" s="85">
        <f t="shared" ca="1" si="1265"/>
        <v>2</v>
      </c>
      <c r="M247" s="70">
        <f t="shared" ca="1" si="1270"/>
        <v>10</v>
      </c>
      <c r="O247" s="222">
        <f t="shared" ca="1" si="963"/>
        <v>78</v>
      </c>
      <c r="Q247" s="7" t="s">
        <v>1747</v>
      </c>
      <c r="R247" s="9" t="s">
        <v>1505</v>
      </c>
      <c r="S247" s="9" t="s">
        <v>1996</v>
      </c>
      <c r="T247" s="61" t="str">
        <f>SUBSTITUTE(IFERROR(IFERROR(VLOOKUP(R247,'[1]Skill Statistics'!$A$3:$C$513,2,FALSE),VLOOKUP(Q247,'[1]Skill Statistics'!$A$3:$C$513,2,FALSE)),T246),"R*","ReSt")</f>
        <v>Me/Me</v>
      </c>
      <c r="U247" s="61" t="str">
        <f>IFERROR(IFERROR(VLOOKUP(R247,'[1]Skill Statistics'!$A$3:$C$513,3,FALSE),VLOOKUP(Q247,'[1]Skill Statistics'!$A$3:$C$513,3,FALSE)),U246)</f>
        <v>Re</v>
      </c>
      <c r="V247" s="61" t="str">
        <f>IF(ISNUMBER(SEARCH("Category",R247)),"- -",IFERROR(IFERROR(VLOOKUP(Q247,[1]Professions!$A$4:$AM$288,MATCH(Profession,[1]Professions!$A$1:$AM$1,0),FALSE),VLOOKUP(Q247,Calculations!$B$91:$I$95,8,FALSE)),"- -"))</f>
        <v>2 / 3</v>
      </c>
      <c r="W247" s="60">
        <f t="shared" ca="1" si="964"/>
        <v>0</v>
      </c>
      <c r="X247" s="7">
        <f ca="1">IFERROR(VLOOKUP(R247,$BS$6:$NR$519,MATCH(ActualLevel,$BS$3:$NR$3,0),FALSE),"- -")</f>
        <v>0</v>
      </c>
      <c r="Y247" s="7">
        <f t="shared" ca="1" si="1269"/>
        <v>0</v>
      </c>
      <c r="Z247" s="7">
        <f ca="1">IFERROR(VLOOKUP(Y247,Charts!$BQ$2:$BR$52,2,FALSE),"- -")</f>
        <v>-25</v>
      </c>
      <c r="AA247" s="7">
        <f t="shared" ca="1" si="1000"/>
        <v>3</v>
      </c>
      <c r="AB247" s="7">
        <f t="shared" ca="1" si="1266"/>
        <v>0</v>
      </c>
      <c r="AC247" s="7"/>
      <c r="AD247" s="7"/>
      <c r="AE247" s="7"/>
      <c r="AF247" s="7"/>
      <c r="AG247" s="7"/>
      <c r="AH247" s="43"/>
      <c r="AI247" s="7"/>
      <c r="AJ247" s="7"/>
      <c r="AK247" s="7">
        <f t="shared" ca="1" si="1001"/>
        <v>-22</v>
      </c>
      <c r="AL247" s="7"/>
      <c r="AM247" s="69">
        <f>IFERROR(VLOOKUP(R247,'[1]Skill Statistics'!$A$3:$AN$513,MATCH(Profession,'[1]Skill Statistics'!$A$2:$AN$2,0),FALSE),0)</f>
        <v>0</v>
      </c>
      <c r="AN247" s="85">
        <f>IFERROR(VLOOKUP(Q247,'[1]Skill Statistics'!$A$3:$BK$513,MATCH(Archetype,'[1]Skill Statistics'!$A$2:$BK$2,0),FALSE),0)</f>
        <v>0</v>
      </c>
      <c r="AO247" s="85">
        <f>IFERROR(VLOOKUP(Q247,'[1]Skill Statistics'!$A$3:$BB$513,MATCH(Race,'[1]Skill Statistics'!$A$2:$BB$2,0),FALSE),0)</f>
        <v>0</v>
      </c>
      <c r="AP247" s="85">
        <f t="shared" ca="1" si="965"/>
        <v>0.3</v>
      </c>
      <c r="AQ247" s="70"/>
      <c r="AS247" s="69">
        <f>IFERROR(VLOOKUP(Q247,'[1]Professional Skills'!$A$4:$AM$288,MATCH(Profession,'[1]Professional Skills'!$A$3:$AM$3,0),FALSE),"- -")</f>
        <v>0</v>
      </c>
      <c r="AT247" t="s">
        <v>1812</v>
      </c>
      <c r="AU247" s="7" t="str">
        <f t="shared" si="1268"/>
        <v/>
      </c>
      <c r="AV247" s="7">
        <f t="shared" ca="1" si="1267"/>
        <v>0</v>
      </c>
      <c r="AW247" t="str">
        <f t="shared" si="1004"/>
        <v/>
      </c>
      <c r="AX247" t="str">
        <f>IFERROR(_xlfn.RANK.EQ(AW247,$AW$5:$AW$568),"")</f>
        <v/>
      </c>
      <c r="AY247">
        <f t="shared" si="959"/>
        <v>0</v>
      </c>
      <c r="AZ247" s="70" t="str">
        <f t="shared" si="1002"/>
        <v/>
      </c>
      <c r="BB247" s="69">
        <f>IFERROR(IF(Q247="Language",VLOOKUP(R247,[1]Cultures!$B$4:$N$218,MATCH(Culture,[1]Cultures!$B$3:$N$3,0),FALSE),VLOOKUP(Q247,[1]Cultures!$B$4:$O$212,MATCH(Culture,[1]Cultures!$B$3:$O$3,0),FALSE)),"- -")</f>
        <v>0</v>
      </c>
      <c r="BC247" t="s">
        <v>1812</v>
      </c>
      <c r="BD247">
        <f t="shared" ca="1" si="1264"/>
        <v>0.80348514893399559</v>
      </c>
      <c r="BE247">
        <f t="shared" ca="1" si="1211"/>
        <v>1.1034851489339956</v>
      </c>
      <c r="BH247">
        <f t="shared" ca="1" si="1272"/>
        <v>2</v>
      </c>
      <c r="BI247" s="7">
        <f t="shared" ca="1" si="1003"/>
        <v>0</v>
      </c>
      <c r="BK247" s="7"/>
      <c r="BL247" s="70">
        <f t="shared" ca="1" si="960"/>
        <v>0</v>
      </c>
      <c r="BN247" s="69">
        <f>IFERROR(VLOOKUP(V247,Charts!$BT$2:$BV$14,3,FALSE),"- -")</f>
        <v>0.84615384615384615</v>
      </c>
      <c r="BO247" s="85">
        <f t="shared" ca="1" si="966"/>
        <v>2.2708972419557121</v>
      </c>
      <c r="BP247" s="70">
        <f t="shared" ca="1" si="1212"/>
        <v>78</v>
      </c>
      <c r="BR247" s="7">
        <v>246</v>
      </c>
      <c r="BS247" s="9" t="str">
        <f ca="1">VLOOKUP(BR247,$O$3:$R$568,4,FALSE)</f>
        <v>Net Making</v>
      </c>
      <c r="BT247" s="7" t="str">
        <f ca="1">VLOOKUP(BS247,$R$3:$V$568,5,FALSE)</f>
        <v>2 / 4</v>
      </c>
      <c r="BU247" s="7">
        <f ca="1">VLOOKUP(BT247,Charts!$BT$2:$BV$14,3,FALSE)</f>
        <v>0.76923076923076927</v>
      </c>
      <c r="BV247" s="7" t="str">
        <f t="shared" ca="1" si="1005"/>
        <v>2</v>
      </c>
      <c r="BW247" s="7" t="str">
        <f t="shared" ca="1" si="1006"/>
        <v>4</v>
      </c>
      <c r="BY247" s="7">
        <f t="shared" ca="1" si="1007"/>
        <v>0.77330875026862234</v>
      </c>
      <c r="BZ247" s="7">
        <f t="shared" ca="1" si="1008"/>
        <v>-4.0779810378530623E-3</v>
      </c>
      <c r="CA247" s="7">
        <f t="shared" ca="1" si="1009"/>
        <v>0</v>
      </c>
      <c r="CB247" s="7">
        <f t="shared" ca="1" si="1010"/>
        <v>0</v>
      </c>
      <c r="CC247" s="7" t="str">
        <f ca="1">IFERROR(IF(CC246+CB247&gt;CD$4,CC246,CC246+CB247),"")</f>
        <v/>
      </c>
      <c r="CD247" s="7">
        <f t="shared" ca="1" si="1213"/>
        <v>0</v>
      </c>
      <c r="CE247" s="7">
        <f t="shared" ca="1" si="1011"/>
        <v>0.56443998326047184</v>
      </c>
      <c r="CF247" s="7">
        <f t="shared" ca="1" si="1012"/>
        <v>0.20479078597029743</v>
      </c>
      <c r="CG247" s="7">
        <f t="shared" ca="1" si="1013"/>
        <v>1</v>
      </c>
      <c r="CH247" s="7" t="str">
        <f t="shared" ca="1" si="1014"/>
        <v>2</v>
      </c>
      <c r="CI247" s="7" t="str">
        <f ca="1">IFERROR(IF(CI246+CH247&gt;CJ$4,CI246,CI246+CH247),"")</f>
        <v/>
      </c>
      <c r="CJ247" s="7">
        <f t="shared" ca="1" si="1214"/>
        <v>0</v>
      </c>
      <c r="CK247" s="7">
        <f t="shared" ca="1" si="1015"/>
        <v>0.97250765146414841</v>
      </c>
      <c r="CL247" s="7">
        <f t="shared" ca="1" si="1016"/>
        <v>-0.20327688223337914</v>
      </c>
      <c r="CM247" s="7">
        <f t="shared" ca="1" si="1017"/>
        <v>0</v>
      </c>
      <c r="CN247" s="7">
        <f t="shared" ca="1" si="1018"/>
        <v>0</v>
      </c>
      <c r="CO247" s="7" t="str">
        <f ca="1">IFERROR(IF(CO246+CN247&gt;CP$4,CO246,CO246+CN247),"")</f>
        <v/>
      </c>
      <c r="CP247" s="7">
        <f t="shared" ca="1" si="1215"/>
        <v>0</v>
      </c>
      <c r="CQ247" s="7">
        <f t="shared" ca="1" si="1019"/>
        <v>3.810500914708459E-2</v>
      </c>
      <c r="CR247" s="7">
        <f t="shared" ca="1" si="1020"/>
        <v>0.73112576008368468</v>
      </c>
      <c r="CS247" s="7">
        <f t="shared" ca="1" si="1021"/>
        <v>1</v>
      </c>
      <c r="CT247" s="7" t="str">
        <f t="shared" ca="1" si="1022"/>
        <v>2</v>
      </c>
      <c r="CU247" s="7" t="str">
        <f ca="1">IFERROR(IF(CU246+CT247&gt;CV$4,CU246,CU246+CT247),"")</f>
        <v/>
      </c>
      <c r="CV247" s="7">
        <f t="shared" ca="1" si="1216"/>
        <v>0</v>
      </c>
      <c r="CW247" s="7">
        <f t="shared" ca="1" si="1023"/>
        <v>0.179686371555841</v>
      </c>
      <c r="CX247" s="7">
        <f t="shared" ca="1" si="1024"/>
        <v>0.58954439767492828</v>
      </c>
      <c r="CY247" s="7">
        <f t="shared" ca="1" si="1025"/>
        <v>1</v>
      </c>
      <c r="CZ247" s="7" t="str">
        <f t="shared" ca="1" si="1026"/>
        <v>2</v>
      </c>
      <c r="DA247" s="7" t="str">
        <f ca="1">IFERROR(IF(DA246+CZ247&gt;DB$4,DA246,DA246+CZ247),"")</f>
        <v/>
      </c>
      <c r="DB247" s="7">
        <f t="shared" ca="1" si="1217"/>
        <v>0</v>
      </c>
      <c r="DC247" s="7">
        <f t="shared" ca="1" si="1027"/>
        <v>0.22087623866340789</v>
      </c>
      <c r="DD247" s="7">
        <f t="shared" ca="1" si="1028"/>
        <v>0.54835453056736139</v>
      </c>
      <c r="DE247" s="7">
        <f t="shared" ca="1" si="1029"/>
        <v>1</v>
      </c>
      <c r="DF247" s="7" t="str">
        <f t="shared" ca="1" si="1030"/>
        <v>2</v>
      </c>
      <c r="DG247" s="7" t="str">
        <f ca="1">IFERROR(IF(DG246+DF247&gt;DH$4,DG246,DG246+DF247),"")</f>
        <v/>
      </c>
      <c r="DH247" s="7">
        <f t="shared" ca="1" si="1218"/>
        <v>0</v>
      </c>
      <c r="DI247" s="7">
        <f t="shared" ca="1" si="1031"/>
        <v>0.83388805539452859</v>
      </c>
      <c r="DJ247" s="7">
        <f t="shared" ca="1" si="1032"/>
        <v>-6.465728616375932E-2</v>
      </c>
      <c r="DK247" s="7">
        <f t="shared" ca="1" si="1033"/>
        <v>0</v>
      </c>
      <c r="DL247" s="7">
        <f t="shared" ca="1" si="1034"/>
        <v>0</v>
      </c>
      <c r="DM247" s="7" t="str">
        <f ca="1">IFERROR(IF(DM246+DL247&gt;DN$4,DM246,DM246+DL247),"")</f>
        <v/>
      </c>
      <c r="DN247" s="7">
        <f t="shared" ca="1" si="1219"/>
        <v>0</v>
      </c>
      <c r="DO247" s="7">
        <f t="shared" ca="1" si="1035"/>
        <v>0.13601429768875151</v>
      </c>
      <c r="DP247" s="7">
        <f t="shared" ca="1" si="1036"/>
        <v>0.63321647154201777</v>
      </c>
      <c r="DQ247" s="7">
        <f t="shared" ca="1" si="1037"/>
        <v>1</v>
      </c>
      <c r="DR247" s="7" t="str">
        <f t="shared" ca="1" si="1038"/>
        <v>2</v>
      </c>
      <c r="DS247" s="7" t="str">
        <f ca="1">IFERROR(IF(DS246+DR247&gt;DT$4,DS246,DS246+DR247),"")</f>
        <v/>
      </c>
      <c r="DT247" s="7">
        <f t="shared" ca="1" si="1220"/>
        <v>0</v>
      </c>
      <c r="DU247" s="7">
        <f t="shared" ca="1" si="1039"/>
        <v>0.98858667681698187</v>
      </c>
      <c r="DV247" s="7">
        <f t="shared" ca="1" si="1040"/>
        <v>-0.2193559075862126</v>
      </c>
      <c r="DW247" s="7">
        <f t="shared" ca="1" si="1041"/>
        <v>0</v>
      </c>
      <c r="DX247" s="7">
        <f t="shared" ca="1" si="1042"/>
        <v>0</v>
      </c>
      <c r="DY247" s="7" t="str">
        <f ca="1">IFERROR(IF(DY246+DX247&gt;DZ$4,DY246,DY246+DX247),"")</f>
        <v/>
      </c>
      <c r="DZ247" s="7">
        <f t="shared" ca="1" si="1221"/>
        <v>0</v>
      </c>
      <c r="EA247" s="7">
        <f t="shared" ca="1" si="1043"/>
        <v>0.200642742922444</v>
      </c>
      <c r="EB247" s="7">
        <f t="shared" ca="1" si="1044"/>
        <v>0.56858802630832528</v>
      </c>
      <c r="EC247" s="7">
        <f t="shared" ca="1" si="1045"/>
        <v>1</v>
      </c>
      <c r="ED247" s="7" t="str">
        <f t="shared" ca="1" si="1046"/>
        <v>2</v>
      </c>
      <c r="EE247" s="7" t="str">
        <f ca="1">IFERROR(IF(EE246+ED247&gt;EF$4,EE246,EE246+ED247),"")</f>
        <v/>
      </c>
      <c r="EF247" s="7">
        <f t="shared" ca="1" si="1222"/>
        <v>0</v>
      </c>
      <c r="EG247" s="7">
        <f t="shared" ca="1" si="1047"/>
        <v>2.2234396355388042E-2</v>
      </c>
      <c r="EH247" s="7">
        <f t="shared" ca="1" si="1048"/>
        <v>0.74699637287538123</v>
      </c>
      <c r="EI247" s="7">
        <f t="shared" ca="1" si="1049"/>
        <v>1</v>
      </c>
      <c r="EJ247" s="7" t="str">
        <f t="shared" ca="1" si="1050"/>
        <v>2</v>
      </c>
      <c r="EK247" s="7" t="str">
        <f ca="1">IFERROR(IF(EK246+EJ247&gt;EL$4,EK246,EK246+EJ247),"")</f>
        <v/>
      </c>
      <c r="EL247" s="7">
        <f t="shared" ca="1" si="1223"/>
        <v>0</v>
      </c>
      <c r="EM247" s="7">
        <f t="shared" ca="1" si="1051"/>
        <v>0.11931160009520692</v>
      </c>
      <c r="EN247" s="7">
        <f t="shared" ca="1" si="1052"/>
        <v>0.64991916913556236</v>
      </c>
      <c r="EO247" s="7">
        <f t="shared" ca="1" si="1053"/>
        <v>1</v>
      </c>
      <c r="EP247" s="7" t="str">
        <f t="shared" ca="1" si="1054"/>
        <v>2</v>
      </c>
      <c r="EQ247" s="7" t="str">
        <f ca="1">IFERROR(IF(EQ246+EP247&gt;ER$4,EQ246,EQ246+EP247),"")</f>
        <v/>
      </c>
      <c r="ER247" s="7">
        <f t="shared" ca="1" si="1224"/>
        <v>0</v>
      </c>
      <c r="ES247" s="7">
        <f t="shared" ca="1" si="1055"/>
        <v>0.46016816679445005</v>
      </c>
      <c r="ET247" s="7">
        <f t="shared" ca="1" si="1056"/>
        <v>0.30906260243631922</v>
      </c>
      <c r="EU247" s="7">
        <f t="shared" ca="1" si="1057"/>
        <v>1</v>
      </c>
      <c r="EV247" s="7" t="str">
        <f t="shared" ca="1" si="1058"/>
        <v>2</v>
      </c>
      <c r="EW247" s="7" t="str">
        <f ca="1">IFERROR(IF(EW246+EV247&gt;EX$4,EW246,EW246+EV247),"")</f>
        <v/>
      </c>
      <c r="EX247" s="7">
        <f t="shared" ca="1" si="1225"/>
        <v>0</v>
      </c>
      <c r="EY247" s="7">
        <f t="shared" ca="1" si="1059"/>
        <v>0.5110640033486491</v>
      </c>
      <c r="EZ247" s="7">
        <f t="shared" ca="1" si="1060"/>
        <v>0.25816676588212017</v>
      </c>
      <c r="FA247" s="7">
        <f t="shared" ca="1" si="1061"/>
        <v>1</v>
      </c>
      <c r="FB247" s="7" t="str">
        <f t="shared" ca="1" si="1062"/>
        <v>2</v>
      </c>
      <c r="FC247" s="7" t="str">
        <f ca="1">IFERROR(IF(FC246+FB247&gt;FD$4,FC246,FC246+FB247),"")</f>
        <v/>
      </c>
      <c r="FD247" s="7">
        <f t="shared" ca="1" si="1226"/>
        <v>0</v>
      </c>
      <c r="FE247" s="7">
        <f t="shared" ca="1" si="1063"/>
        <v>0.28030898325584841</v>
      </c>
      <c r="FF247" s="7">
        <f t="shared" ca="1" si="1064"/>
        <v>0.48892178597492086</v>
      </c>
      <c r="FG247" s="7">
        <f t="shared" ca="1" si="1065"/>
        <v>1</v>
      </c>
      <c r="FH247" s="7" t="str">
        <f t="shared" ca="1" si="1066"/>
        <v>2</v>
      </c>
      <c r="FI247" s="7" t="str">
        <f ca="1">IFERROR(IF(FI246+FH247&gt;FJ$4,FI246,FI246+FH247),"")</f>
        <v/>
      </c>
      <c r="FJ247" s="7">
        <f t="shared" ca="1" si="1227"/>
        <v>0</v>
      </c>
      <c r="FK247" s="7">
        <f t="shared" ca="1" si="1067"/>
        <v>5.3325183286884625E-2</v>
      </c>
      <c r="FL247" s="7">
        <f t="shared" ca="1" si="1068"/>
        <v>0.71590558594388465</v>
      </c>
      <c r="FM247" s="7">
        <f t="shared" ca="1" si="1069"/>
        <v>1</v>
      </c>
      <c r="FN247" s="7" t="str">
        <f t="shared" ca="1" si="1070"/>
        <v>2</v>
      </c>
      <c r="FO247" s="7" t="str">
        <f ca="1">IFERROR(IF(FO246+FN247&gt;FP$4,FO246,FO246+FN247),"")</f>
        <v/>
      </c>
      <c r="FP247" s="7">
        <f t="shared" ca="1" si="1228"/>
        <v>0</v>
      </c>
      <c r="FQ247" s="7">
        <f t="shared" ca="1" si="1071"/>
        <v>4.6529059002221484E-2</v>
      </c>
      <c r="FR247" s="7">
        <f t="shared" ca="1" si="1072"/>
        <v>0.72270171022854779</v>
      </c>
      <c r="FS247" s="7">
        <f t="shared" ca="1" si="1073"/>
        <v>1</v>
      </c>
      <c r="FT247" s="7" t="str">
        <f t="shared" ca="1" si="1074"/>
        <v>2</v>
      </c>
      <c r="FU247" s="7" t="str">
        <f ca="1">IFERROR(IF(FU246+FT247&gt;FV$4,FU246,FU246+FT247),"")</f>
        <v/>
      </c>
      <c r="FV247" s="7">
        <f t="shared" ca="1" si="1229"/>
        <v>0</v>
      </c>
      <c r="FW247" s="7">
        <f t="shared" ca="1" si="1075"/>
        <v>0.32723124017663385</v>
      </c>
      <c r="FX247" s="7">
        <f t="shared" ca="1" si="1076"/>
        <v>0.44199952905413542</v>
      </c>
      <c r="FY247" s="7">
        <f t="shared" ca="1" si="1077"/>
        <v>1</v>
      </c>
      <c r="FZ247" s="7" t="str">
        <f t="shared" ca="1" si="1078"/>
        <v>2</v>
      </c>
      <c r="GA247" s="7" t="str">
        <f ca="1">IFERROR(IF(GA246+FZ247&gt;GB$4,GA246,GA246+FZ247),"")</f>
        <v/>
      </c>
      <c r="GB247" s="7">
        <f t="shared" ca="1" si="1230"/>
        <v>0</v>
      </c>
      <c r="GC247" s="7">
        <f t="shared" ca="1" si="1079"/>
        <v>0.53568012610052007</v>
      </c>
      <c r="GD247" s="7">
        <f t="shared" ca="1" si="1080"/>
        <v>0.2335506431302492</v>
      </c>
      <c r="GE247" s="7">
        <f t="shared" ca="1" si="1081"/>
        <v>1</v>
      </c>
      <c r="GF247" s="7" t="str">
        <f t="shared" ca="1" si="1082"/>
        <v>2</v>
      </c>
      <c r="GG247" s="7" t="str">
        <f ca="1">IFERROR(IF(GG246+GF247&gt;GH$4,GG246,GG246+GF247),"")</f>
        <v/>
      </c>
      <c r="GH247" s="7">
        <f t="shared" ca="1" si="1231"/>
        <v>0</v>
      </c>
      <c r="GI247" s="7">
        <f t="shared" ca="1" si="1083"/>
        <v>0.4232508676651574</v>
      </c>
      <c r="GJ247" s="7">
        <f t="shared" ca="1" si="1084"/>
        <v>0.34597990156561187</v>
      </c>
      <c r="GK247" s="7">
        <f t="shared" ca="1" si="1085"/>
        <v>1</v>
      </c>
      <c r="GL247" s="7" t="str">
        <f t="shared" ca="1" si="1086"/>
        <v>2</v>
      </c>
      <c r="GM247" s="7" t="str">
        <f ca="1">IFERROR(IF(GM246+GL247&gt;GN$4,GM246,GM246+GL247),"")</f>
        <v/>
      </c>
      <c r="GN247" s="7">
        <f t="shared" ca="1" si="1232"/>
        <v>0</v>
      </c>
      <c r="GO247" s="7">
        <f t="shared" ca="1" si="1087"/>
        <v>0.75229375522748665</v>
      </c>
      <c r="GP247" s="7">
        <f t="shared" ca="1" si="1088"/>
        <v>1.6937014003282624E-2</v>
      </c>
      <c r="GQ247" s="7">
        <f t="shared" ca="1" si="1089"/>
        <v>1</v>
      </c>
      <c r="GR247" s="7" t="str">
        <f t="shared" ca="1" si="1090"/>
        <v>2</v>
      </c>
      <c r="GS247" s="7" t="str">
        <f ca="1">IFERROR(IF(GS246+GR247&gt;GT$4,GS246,GS246+GR247),"")</f>
        <v/>
      </c>
      <c r="GT247" s="7">
        <f t="shared" ca="1" si="1233"/>
        <v>0</v>
      </c>
      <c r="GU247" s="7">
        <f t="shared" ca="1" si="1091"/>
        <v>0.27038092086179344</v>
      </c>
      <c r="GV247" s="7">
        <f t="shared" ca="1" si="1092"/>
        <v>0.49884984836897583</v>
      </c>
      <c r="GW247" s="7">
        <f t="shared" ca="1" si="1093"/>
        <v>1</v>
      </c>
      <c r="GX247" s="7" t="str">
        <f t="shared" ca="1" si="1094"/>
        <v>2</v>
      </c>
      <c r="GY247" s="7" t="str">
        <f ca="1">IFERROR(IF(GY246+GX247&gt;GZ$4,GY246,GY246+GX247),"")</f>
        <v/>
      </c>
      <c r="GZ247" s="7">
        <f t="shared" ca="1" si="1234"/>
        <v>0</v>
      </c>
      <c r="HA247" s="7">
        <f t="shared" ca="1" si="1095"/>
        <v>0.60006994205183517</v>
      </c>
      <c r="HB247" s="7">
        <f t="shared" ca="1" si="1096"/>
        <v>0.1691608271789341</v>
      </c>
      <c r="HC247" s="7">
        <f t="shared" ca="1" si="1097"/>
        <v>1</v>
      </c>
      <c r="HD247" s="7" t="str">
        <f t="shared" ca="1" si="1098"/>
        <v>2</v>
      </c>
      <c r="HE247" s="7" t="str">
        <f ca="1">IFERROR(IF(HE246+HD247&gt;HF$4,HE246,HE246+HD247),"")</f>
        <v/>
      </c>
      <c r="HF247" s="7">
        <f t="shared" ca="1" si="1235"/>
        <v>0</v>
      </c>
      <c r="HG247" s="7">
        <f t="shared" ca="1" si="1099"/>
        <v>0.22383834978510653</v>
      </c>
      <c r="HH247" s="7">
        <f t="shared" ca="1" si="1100"/>
        <v>0.54539241944566275</v>
      </c>
      <c r="HI247" s="7">
        <f t="shared" ca="1" si="1101"/>
        <v>1</v>
      </c>
      <c r="HJ247" s="7" t="str">
        <f t="shared" ca="1" si="1102"/>
        <v>2</v>
      </c>
      <c r="HK247" s="7" t="str">
        <f ca="1">IFERROR(IF(HK246+HJ247&gt;HL$4,HK246,HK246+HJ247),"")</f>
        <v/>
      </c>
      <c r="HL247" s="7">
        <f t="shared" ca="1" si="1236"/>
        <v>0</v>
      </c>
      <c r="HM247" s="7">
        <f t="shared" ca="1" si="1103"/>
        <v>0.53400022343213605</v>
      </c>
      <c r="HN247" s="7">
        <f t="shared" ca="1" si="1104"/>
        <v>0.23523054579863323</v>
      </c>
      <c r="HO247" s="7">
        <f t="shared" ca="1" si="1105"/>
        <v>1</v>
      </c>
      <c r="HP247" s="7" t="str">
        <f t="shared" ca="1" si="1106"/>
        <v>2</v>
      </c>
      <c r="HQ247" s="7" t="str">
        <f ca="1">IFERROR(IF(HQ246+HP247&gt;HR$4,HQ246,HQ246+HP247),"")</f>
        <v/>
      </c>
      <c r="HR247" s="7">
        <f t="shared" ca="1" si="1237"/>
        <v>0</v>
      </c>
      <c r="HS247" s="7">
        <f t="shared" ca="1" si="1107"/>
        <v>4.1135003782547863E-2</v>
      </c>
      <c r="HT247" s="7">
        <f t="shared" ca="1" si="1108"/>
        <v>0.72809576544822141</v>
      </c>
      <c r="HU247" s="7">
        <f t="shared" ca="1" si="1109"/>
        <v>1</v>
      </c>
      <c r="HV247" s="7" t="str">
        <f t="shared" ca="1" si="1110"/>
        <v>2</v>
      </c>
      <c r="HW247" s="7" t="str">
        <f ca="1">IFERROR(IF(HW246+HV247&gt;HX$4,HW246,HW246+HV247),"")</f>
        <v/>
      </c>
      <c r="HX247" s="7">
        <f t="shared" ca="1" si="1238"/>
        <v>0</v>
      </c>
      <c r="HY247" s="7">
        <f t="shared" ca="1" si="1111"/>
        <v>0.94617022407857565</v>
      </c>
      <c r="HZ247" s="7">
        <f t="shared" ca="1" si="1112"/>
        <v>-0.17693945484780638</v>
      </c>
      <c r="IA247" s="7">
        <f t="shared" ca="1" si="1113"/>
        <v>0</v>
      </c>
      <c r="IB247" s="7">
        <f t="shared" ca="1" si="1114"/>
        <v>0</v>
      </c>
      <c r="IC247" s="7" t="str">
        <f ca="1">IFERROR(IF(IC246+IB247&gt;ID$4,IC246,IC246+IB247),"")</f>
        <v/>
      </c>
      <c r="ID247" s="7">
        <f t="shared" ca="1" si="1239"/>
        <v>0</v>
      </c>
      <c r="IE247" s="7">
        <f t="shared" ca="1" si="1115"/>
        <v>0.78437745204500409</v>
      </c>
      <c r="IF247" s="7">
        <f t="shared" ca="1" si="1116"/>
        <v>-1.5146682814234813E-2</v>
      </c>
      <c r="IG247" s="7">
        <f t="shared" ca="1" si="1117"/>
        <v>0</v>
      </c>
      <c r="IH247" s="7">
        <f t="shared" ca="1" si="1118"/>
        <v>0</v>
      </c>
      <c r="II247" s="7" t="str">
        <f ca="1">IFERROR(IF(II246+IH247&gt;IJ$4,II246,II246+IH247),"")</f>
        <v/>
      </c>
      <c r="IJ247" s="7">
        <f t="shared" ca="1" si="1240"/>
        <v>0</v>
      </c>
      <c r="IK247" s="7">
        <f t="shared" ca="1" si="1119"/>
        <v>0.6001113475258445</v>
      </c>
      <c r="IL247" s="7">
        <f t="shared" ca="1" si="1120"/>
        <v>0.16911942170492478</v>
      </c>
      <c r="IM247" s="7">
        <f t="shared" ca="1" si="1121"/>
        <v>1</v>
      </c>
      <c r="IN247" s="7" t="str">
        <f t="shared" ca="1" si="1122"/>
        <v>2</v>
      </c>
      <c r="IO247" s="7" t="str">
        <f ca="1">IFERROR(IF(IO246+IN247&gt;IP$4,IO246,IO246+IN247),"")</f>
        <v/>
      </c>
      <c r="IP247" s="7">
        <f t="shared" ca="1" si="1241"/>
        <v>0</v>
      </c>
      <c r="IQ247" s="7">
        <f t="shared" ca="1" si="1123"/>
        <v>0.47007743479701614</v>
      </c>
      <c r="IR247" s="7">
        <f t="shared" ca="1" si="1124"/>
        <v>0.29915333443375314</v>
      </c>
      <c r="IS247" s="7">
        <f t="shared" ca="1" si="1125"/>
        <v>1</v>
      </c>
      <c r="IT247" s="7" t="str">
        <f t="shared" ca="1" si="1126"/>
        <v>2</v>
      </c>
      <c r="IU247" s="7" t="str">
        <f ca="1">IFERROR(IF(IU246+IT247&gt;IV$4,IU246,IU246+IT247),"")</f>
        <v/>
      </c>
      <c r="IV247" s="7">
        <f t="shared" ca="1" si="1242"/>
        <v>0</v>
      </c>
      <c r="IW247" s="7">
        <f t="shared" ca="1" si="1127"/>
        <v>0.81527335528443834</v>
      </c>
      <c r="IX247" s="7">
        <f t="shared" ca="1" si="1128"/>
        <v>-4.6042586053669066E-2</v>
      </c>
      <c r="IY247" s="7">
        <f t="shared" ca="1" si="1129"/>
        <v>0</v>
      </c>
      <c r="IZ247" s="7">
        <f t="shared" ca="1" si="1130"/>
        <v>0</v>
      </c>
      <c r="JA247" s="7" t="str">
        <f ca="1">IFERROR(IF(JA246+IZ247&gt;JB$4,JA246,JA246+IZ247),"")</f>
        <v/>
      </c>
      <c r="JB247" s="7">
        <f t="shared" ca="1" si="1243"/>
        <v>0</v>
      </c>
      <c r="JC247" s="7">
        <f t="shared" ca="1" si="1131"/>
        <v>0.15049220612638459</v>
      </c>
      <c r="JD247" s="7">
        <f t="shared" ca="1" si="1132"/>
        <v>0.61873856310438469</v>
      </c>
      <c r="JE247" s="7">
        <f t="shared" ca="1" si="1133"/>
        <v>1</v>
      </c>
      <c r="JF247" s="7" t="str">
        <f t="shared" ca="1" si="1134"/>
        <v>2</v>
      </c>
      <c r="JG247" s="7" t="str">
        <f ca="1">IFERROR(IF(JG246+JF247&gt;JH$4,JG246,JG246+JF247),"")</f>
        <v/>
      </c>
      <c r="JH247" s="7">
        <f t="shared" ca="1" si="1244"/>
        <v>0</v>
      </c>
      <c r="JI247" s="7">
        <f t="shared" ca="1" si="1135"/>
        <v>0.37130727996333046</v>
      </c>
      <c r="JJ247" s="7">
        <f t="shared" ca="1" si="1136"/>
        <v>0.39792348926743881</v>
      </c>
      <c r="JK247" s="7">
        <f t="shared" ca="1" si="1137"/>
        <v>1</v>
      </c>
      <c r="JL247" s="7" t="str">
        <f t="shared" ca="1" si="1138"/>
        <v>2</v>
      </c>
      <c r="JM247" s="7" t="str">
        <f ca="1">IFERROR(IF(JM246+JL247&gt;JN$4,JM246,JM246+JL247),"")</f>
        <v/>
      </c>
      <c r="JN247" s="7">
        <f t="shared" ca="1" si="1245"/>
        <v>0</v>
      </c>
      <c r="JO247" s="7">
        <f t="shared" ca="1" si="1139"/>
        <v>0.45547242522223674</v>
      </c>
      <c r="JP247" s="7">
        <f t="shared" ca="1" si="1140"/>
        <v>0.31375834400853253</v>
      </c>
      <c r="JQ247" s="7">
        <f t="shared" ca="1" si="1141"/>
        <v>1</v>
      </c>
      <c r="JR247" s="7" t="str">
        <f t="shared" ca="1" si="1142"/>
        <v>2</v>
      </c>
      <c r="JS247" s="7" t="str">
        <f ca="1">IFERROR(IF(JS246+JR247&gt;JT$4,JS246,JS246+JR247),"")</f>
        <v/>
      </c>
      <c r="JT247" s="7">
        <f t="shared" ca="1" si="1246"/>
        <v>0</v>
      </c>
      <c r="JU247" s="7">
        <f t="shared" ca="1" si="1143"/>
        <v>0.30526339478731135</v>
      </c>
      <c r="JV247" s="7">
        <f t="shared" ca="1" si="1144"/>
        <v>0.46396737444345793</v>
      </c>
      <c r="JW247" s="7">
        <f t="shared" ca="1" si="1145"/>
        <v>1</v>
      </c>
      <c r="JX247" s="7" t="str">
        <f t="shared" ca="1" si="1146"/>
        <v>2</v>
      </c>
      <c r="JY247" s="7" t="str">
        <f ca="1">IFERROR(IF(JY246+JX247&gt;JZ$4,JY246,JY246+JX247),"")</f>
        <v/>
      </c>
      <c r="JZ247" s="7">
        <f t="shared" ca="1" si="1247"/>
        <v>0</v>
      </c>
      <c r="KA247" s="7">
        <f t="shared" ca="1" si="1147"/>
        <v>0.2253157702720594</v>
      </c>
      <c r="KB247" s="7">
        <f t="shared" ca="1" si="1148"/>
        <v>0.54391499895870987</v>
      </c>
      <c r="KC247" s="7">
        <f t="shared" ca="1" si="1149"/>
        <v>1</v>
      </c>
      <c r="KD247" s="7" t="str">
        <f t="shared" ca="1" si="1150"/>
        <v>2</v>
      </c>
      <c r="KE247" s="7" t="str">
        <f ca="1">IFERROR(IF(KE246+KD247&gt;KF$4,KE246,KE246+KD247),"")</f>
        <v/>
      </c>
      <c r="KF247" s="7">
        <f t="shared" ca="1" si="1248"/>
        <v>0</v>
      </c>
      <c r="KG247" s="7">
        <f t="shared" ca="1" si="1151"/>
        <v>0.66204470637661539</v>
      </c>
      <c r="KH247" s="7">
        <f t="shared" ca="1" si="1152"/>
        <v>0.10718606285415389</v>
      </c>
      <c r="KI247" s="7">
        <f t="shared" ca="1" si="1153"/>
        <v>1</v>
      </c>
      <c r="KJ247" s="7" t="str">
        <f t="shared" ca="1" si="1154"/>
        <v>2</v>
      </c>
      <c r="KK247" s="7" t="str">
        <f ca="1">IFERROR(IF(KK246+KJ247&gt;KL$4,KK246,KK246+KJ247),"")</f>
        <v/>
      </c>
      <c r="KL247" s="7">
        <f t="shared" ca="1" si="1249"/>
        <v>0</v>
      </c>
      <c r="KM247" s="7">
        <f t="shared" ca="1" si="1155"/>
        <v>0.49490734242919576</v>
      </c>
      <c r="KN247" s="7">
        <f t="shared" ca="1" si="1156"/>
        <v>0.27432342680157351</v>
      </c>
      <c r="KO247" s="7">
        <f t="shared" ca="1" si="1157"/>
        <v>1</v>
      </c>
      <c r="KP247" s="7" t="str">
        <f t="shared" ca="1" si="1158"/>
        <v>2</v>
      </c>
      <c r="KQ247" s="7" t="str">
        <f ca="1">IFERROR(IF(KQ246+KP247&gt;KR$4,KQ246,KQ246+KP247),"")</f>
        <v/>
      </c>
      <c r="KR247" s="7">
        <f t="shared" ca="1" si="1250"/>
        <v>0</v>
      </c>
      <c r="KS247" s="7">
        <f t="shared" ca="1" si="1159"/>
        <v>0.11748198090534467</v>
      </c>
      <c r="KT247" s="7">
        <f t="shared" ca="1" si="1160"/>
        <v>0.6517487883254246</v>
      </c>
      <c r="KU247" s="7">
        <f t="shared" ca="1" si="1161"/>
        <v>1</v>
      </c>
      <c r="KV247" s="7" t="str">
        <f t="shared" ca="1" si="1162"/>
        <v>2</v>
      </c>
      <c r="KW247" s="7" t="str">
        <f ca="1">IFERROR(IF(KW246+KV247&gt;KX$4,KW246,KW246+KV247),"")</f>
        <v/>
      </c>
      <c r="KX247" s="7">
        <f t="shared" ca="1" si="1251"/>
        <v>0</v>
      </c>
      <c r="KY247" s="7">
        <f t="shared" ca="1" si="1163"/>
        <v>0.57581615035831368</v>
      </c>
      <c r="KZ247" s="7">
        <f t="shared" ca="1" si="1164"/>
        <v>0.19341461887245559</v>
      </c>
      <c r="LA247" s="7">
        <f t="shared" ca="1" si="1165"/>
        <v>1</v>
      </c>
      <c r="LB247" s="7" t="str">
        <f t="shared" ca="1" si="1166"/>
        <v>2</v>
      </c>
      <c r="LC247" s="7" t="str">
        <f ca="1">IFERROR(IF(LC246+LB247&gt;LD$4,LC246,LC246+LB247),"")</f>
        <v/>
      </c>
      <c r="LD247" s="7">
        <f t="shared" ca="1" si="1252"/>
        <v>0</v>
      </c>
      <c r="LE247" s="7">
        <f t="shared" ca="1" si="1167"/>
        <v>1.5079782497448901E-2</v>
      </c>
      <c r="LF247" s="7">
        <f t="shared" ca="1" si="1168"/>
        <v>0.75415098673332037</v>
      </c>
      <c r="LG247" s="7">
        <f t="shared" ca="1" si="1169"/>
        <v>1</v>
      </c>
      <c r="LH247" s="7" t="str">
        <f t="shared" ca="1" si="1170"/>
        <v>2</v>
      </c>
      <c r="LI247" s="7" t="str">
        <f ca="1">IFERROR(IF(LI246+LH247&gt;LJ$4,LI246,LI246+LH247),"")</f>
        <v/>
      </c>
      <c r="LJ247" s="7">
        <f t="shared" ca="1" si="1253"/>
        <v>0</v>
      </c>
      <c r="LK247" s="7">
        <f t="shared" ca="1" si="1171"/>
        <v>0.64353987518280031</v>
      </c>
      <c r="LL247" s="7">
        <f t="shared" ca="1" si="1172"/>
        <v>0.12569089404796896</v>
      </c>
      <c r="LM247" s="7">
        <f t="shared" ca="1" si="1173"/>
        <v>1</v>
      </c>
      <c r="LN247" s="7" t="str">
        <f t="shared" ca="1" si="1174"/>
        <v>2</v>
      </c>
      <c r="LO247" s="7" t="str">
        <f ca="1">IFERROR(IF(LO246+LN247&gt;LP$4,LO246,LO246+LN247),"")</f>
        <v/>
      </c>
      <c r="LP247" s="7">
        <f t="shared" ca="1" si="1254"/>
        <v>0</v>
      </c>
      <c r="LQ247" s="7">
        <f t="shared" ca="1" si="1175"/>
        <v>0.55272373173301381</v>
      </c>
      <c r="LR247" s="7">
        <f t="shared" ca="1" si="1176"/>
        <v>0.21650703749775546</v>
      </c>
      <c r="LS247" s="7">
        <f t="shared" ca="1" si="1177"/>
        <v>1</v>
      </c>
      <c r="LT247" s="7" t="str">
        <f t="shared" ca="1" si="1178"/>
        <v>2</v>
      </c>
      <c r="LU247" s="7" t="str">
        <f ca="1">IFERROR(IF(LU246+LT247&gt;LV$4,LU246,LU246+LT247),"")</f>
        <v/>
      </c>
      <c r="LV247" s="7">
        <f t="shared" ca="1" si="1255"/>
        <v>0</v>
      </c>
      <c r="LW247" s="7">
        <f t="shared" ca="1" si="1179"/>
        <v>0.73611327482614952</v>
      </c>
      <c r="LX247" s="7">
        <f t="shared" ca="1" si="1180"/>
        <v>3.3117494404619752E-2</v>
      </c>
      <c r="LY247" s="7">
        <f t="shared" ca="1" si="1181"/>
        <v>1</v>
      </c>
      <c r="LZ247" s="7" t="str">
        <f t="shared" ca="1" si="1182"/>
        <v>2</v>
      </c>
      <c r="MA247" s="7" t="str">
        <f ca="1">IFERROR(IF(MA246+LZ247&gt;MB$4,MA246,MA246+LZ247),"")</f>
        <v/>
      </c>
      <c r="MB247" s="7">
        <f t="shared" ca="1" si="1256"/>
        <v>0</v>
      </c>
      <c r="MC247" s="7">
        <f t="shared" ca="1" si="1183"/>
        <v>0.72759219449956658</v>
      </c>
      <c r="MD247" s="7">
        <f t="shared" ca="1" si="1184"/>
        <v>4.1638574731202693E-2</v>
      </c>
      <c r="ME247" s="7">
        <f t="shared" ca="1" si="1185"/>
        <v>1</v>
      </c>
      <c r="MF247" s="7" t="str">
        <f t="shared" ca="1" si="1186"/>
        <v>2</v>
      </c>
      <c r="MG247" s="7" t="str">
        <f ca="1">IFERROR(IF(MG246+MF247&gt;MH$4,MG246,MG246+MF247),"")</f>
        <v/>
      </c>
      <c r="MH247" s="7">
        <f t="shared" ca="1" si="1257"/>
        <v>0</v>
      </c>
      <c r="MI247" s="7">
        <f t="shared" ca="1" si="1187"/>
        <v>0.54950994459528946</v>
      </c>
      <c r="MJ247" s="7">
        <f t="shared" ca="1" si="1188"/>
        <v>0.21972082463547982</v>
      </c>
      <c r="MK247" s="7">
        <f t="shared" ca="1" si="1189"/>
        <v>1</v>
      </c>
      <c r="ML247" s="7" t="str">
        <f t="shared" ca="1" si="1190"/>
        <v>2</v>
      </c>
      <c r="MM247" s="7" t="str">
        <f ca="1">IFERROR(IF(MM246+ML247&gt;MN$4,MM246,MM246+ML247),"")</f>
        <v/>
      </c>
      <c r="MN247" s="7">
        <f t="shared" ca="1" si="1258"/>
        <v>0</v>
      </c>
      <c r="MO247" s="7">
        <f t="shared" ca="1" si="1191"/>
        <v>0.41506224015506521</v>
      </c>
      <c r="MP247" s="7">
        <f t="shared" ca="1" si="1192"/>
        <v>0.35416852907570406</v>
      </c>
      <c r="MQ247" s="7">
        <f t="shared" ca="1" si="1193"/>
        <v>1</v>
      </c>
      <c r="MR247" s="7" t="str">
        <f t="shared" ca="1" si="1194"/>
        <v>2</v>
      </c>
      <c r="MS247" s="7" t="str">
        <f ca="1">IFERROR(IF(MS246+MR247&gt;MT$4,MS246,MS246+MR247),"")</f>
        <v/>
      </c>
      <c r="MT247" s="7">
        <f t="shared" ca="1" si="1259"/>
        <v>0</v>
      </c>
      <c r="MU247" s="7">
        <f t="shared" ca="1" si="1195"/>
        <v>0.74262341547163346</v>
      </c>
      <c r="MV247" s="7">
        <f t="shared" ca="1" si="1196"/>
        <v>2.660735375913581E-2</v>
      </c>
      <c r="MW247" s="7">
        <f t="shared" ca="1" si="1197"/>
        <v>1</v>
      </c>
      <c r="MX247" s="7" t="str">
        <f t="shared" ca="1" si="1198"/>
        <v>2</v>
      </c>
      <c r="MY247" s="7" t="str">
        <f ca="1">IFERROR(IF(MY246+MX247&gt;MZ$4,MY246,MY246+MX247),"")</f>
        <v/>
      </c>
      <c r="MZ247" s="7">
        <f t="shared" ca="1" si="1260"/>
        <v>0</v>
      </c>
      <c r="NA247" s="7">
        <f t="shared" ca="1" si="1199"/>
        <v>0.6644767684852918</v>
      </c>
      <c r="NB247" s="7">
        <f t="shared" ca="1" si="1200"/>
        <v>0.10475400074547747</v>
      </c>
      <c r="NC247" s="7">
        <f t="shared" ca="1" si="1201"/>
        <v>1</v>
      </c>
      <c r="ND247" s="7" t="str">
        <f t="shared" ca="1" si="1202"/>
        <v>2</v>
      </c>
      <c r="NE247" s="7" t="str">
        <f ca="1">IFERROR(IF(NE246+ND247&gt;NF$4,NE246,NE246+ND247),"")</f>
        <v/>
      </c>
      <c r="NF247" s="7">
        <f t="shared" ca="1" si="1261"/>
        <v>0</v>
      </c>
      <c r="NG247" s="7">
        <f t="shared" ca="1" si="1203"/>
        <v>3.8814906526589366E-2</v>
      </c>
      <c r="NH247" s="7">
        <f t="shared" ca="1" si="1204"/>
        <v>0.73041586270417991</v>
      </c>
      <c r="NI247" s="7">
        <f t="shared" ca="1" si="1205"/>
        <v>1</v>
      </c>
      <c r="NJ247" s="7" t="str">
        <f t="shared" ca="1" si="1206"/>
        <v>2</v>
      </c>
      <c r="NK247" s="7" t="str">
        <f ca="1">IFERROR(IF(NK246+NJ247&gt;NL$4,NK246,NK246+NJ247),"")</f>
        <v/>
      </c>
      <c r="NL247" s="7">
        <f t="shared" ca="1" si="1262"/>
        <v>0</v>
      </c>
      <c r="NM247" s="7">
        <f t="shared" ca="1" si="1207"/>
        <v>5.1877911610574423E-2</v>
      </c>
      <c r="NN247" s="7">
        <f t="shared" ca="1" si="1208"/>
        <v>0.71735285762019485</v>
      </c>
      <c r="NO247" s="7">
        <f t="shared" ca="1" si="1209"/>
        <v>1</v>
      </c>
      <c r="NP247" s="7" t="str">
        <f t="shared" ca="1" si="1210"/>
        <v>2</v>
      </c>
      <c r="NQ247" s="7" t="str">
        <f ca="1">IFERROR(IF(NQ246+NP247&gt;NR$4,NQ246,NQ246+NP247),"")</f>
        <v/>
      </c>
      <c r="NR247" s="7">
        <f t="shared" ca="1" si="1263"/>
        <v>0</v>
      </c>
      <c r="NT247">
        <v>249</v>
      </c>
      <c r="NU247" s="7" t="s">
        <v>19</v>
      </c>
      <c r="NV247" s="7" t="str">
        <f t="shared" ca="1" si="967"/>
        <v/>
      </c>
      <c r="NW247" s="7" t="str">
        <f t="shared" ca="1" si="961"/>
        <v/>
      </c>
      <c r="NX247" t="str">
        <f ca="1">IFERROR(VLOOKUP(NT247,$K$3:$AK$568,8,FALSE),"")</f>
        <v/>
      </c>
      <c r="NY247" t="str">
        <f ca="1">IFERROR(VLOOKUP(NT247,$K$3:$AK$568,9,FALSE),"")</f>
        <v/>
      </c>
      <c r="NZ247" s="7" t="str">
        <f ca="1">IFERROR(VLOOKUP(NT247,$K$3:$AK$568,27,FALSE),"")</f>
        <v/>
      </c>
      <c r="OB247">
        <v>249</v>
      </c>
      <c r="OC247" s="7" t="s">
        <v>19</v>
      </c>
      <c r="OD247" t="e">
        <f t="shared" ca="1" si="968"/>
        <v>#N/A</v>
      </c>
      <c r="OE247" s="7" t="str">
        <f t="shared" ca="1" si="969"/>
        <v/>
      </c>
      <c r="OF247" s="7" t="str">
        <f t="shared" ca="1" si="970"/>
        <v/>
      </c>
      <c r="OG247" t="str">
        <f t="shared" ca="1" si="971"/>
        <v/>
      </c>
      <c r="OI247">
        <v>249</v>
      </c>
      <c r="OJ247" s="7" t="s">
        <v>19</v>
      </c>
      <c r="OK247" s="7" t="str">
        <f t="shared" ca="1" si="972"/>
        <v/>
      </c>
      <c r="OL247" s="7" t="str">
        <f t="shared" ca="1" si="973"/>
        <v/>
      </c>
      <c r="OM247" t="str">
        <f ca="1">IFERROR(VLOOKUP(OI247,$L$3:$AK$568,7,FALSE),"")</f>
        <v/>
      </c>
      <c r="ON247" t="str">
        <f ca="1">IFERROR(VLOOKUP(OI247,$L$3:$AK$568,8,FALSE),"")</f>
        <v/>
      </c>
      <c r="OO247" s="7" t="str">
        <f ca="1">IFERROR(VLOOKUP(OI247,$L$3:$AK$568,26,FALSE),"")</f>
        <v/>
      </c>
      <c r="OQ247">
        <v>249</v>
      </c>
      <c r="OR247" s="7" t="s">
        <v>19</v>
      </c>
      <c r="OS247" t="e">
        <f t="shared" ca="1" si="974"/>
        <v>#N/A</v>
      </c>
      <c r="OT247" s="7" t="str">
        <f t="shared" ca="1" si="975"/>
        <v/>
      </c>
      <c r="OU247" s="7" t="str">
        <f t="shared" ca="1" si="976"/>
        <v/>
      </c>
      <c r="OV247" t="str">
        <f t="shared" ca="1" si="977"/>
        <v/>
      </c>
      <c r="OX247">
        <v>249</v>
      </c>
      <c r="OY247" s="7" t="s">
        <v>19</v>
      </c>
      <c r="OZ247" s="7" t="str">
        <f t="shared" ca="1" si="978"/>
        <v/>
      </c>
      <c r="PA247" s="7" t="str">
        <f t="shared" ca="1" si="979"/>
        <v/>
      </c>
      <c r="PB247" t="str">
        <f ca="1">IFERROR(VLOOKUP(OX247,$M$3:$AK$568,6,FALSE),"")</f>
        <v/>
      </c>
      <c r="PC247" t="str">
        <f ca="1">IFERROR(VLOOKUP(OX247,$M$3:$AK$568,7,FALSE),"")</f>
        <v/>
      </c>
      <c r="PD247" s="7" t="str">
        <f ca="1">IFERROR(VLOOKUP(OX247,$M$3:$AK$568,25,FALSE),"")</f>
        <v/>
      </c>
      <c r="PF247">
        <v>249</v>
      </c>
      <c r="PG247" s="7" t="s">
        <v>19</v>
      </c>
      <c r="PH247" t="e">
        <f t="shared" ca="1" si="980"/>
        <v>#N/A</v>
      </c>
      <c r="PI247" s="7" t="str">
        <f t="shared" ca="1" si="981"/>
        <v/>
      </c>
      <c r="PJ247" s="7" t="str">
        <f t="shared" ca="1" si="982"/>
        <v/>
      </c>
      <c r="PK247" t="str">
        <f t="shared" ca="1" si="983"/>
        <v/>
      </c>
      <c r="PM247">
        <v>249</v>
      </c>
      <c r="PN247" s="7" t="s">
        <v>19</v>
      </c>
      <c r="PO247" s="202" t="str">
        <f t="shared" ca="1" si="984"/>
        <v/>
      </c>
      <c r="PP247" s="7" t="str">
        <f t="shared" ca="1" si="985"/>
        <v/>
      </c>
      <c r="PQ247" t="str">
        <f ca="1">IFERROR(VLOOKUP(PM247,$G$325:$R$409,12,FALSE),"")</f>
        <v/>
      </c>
      <c r="PR247" t="e">
        <f ca="1">VLOOKUP(PM247,$G$324:$Q$409,11,FALSE)</f>
        <v>#N/A</v>
      </c>
      <c r="PS247" s="7" t="str">
        <f ca="1">VLOOKUP(PQ247,$R$325:$Y$409,8,FALSE)</f>
        <v>- -</v>
      </c>
      <c r="PT247" s="7">
        <f ca="1">ReSt</f>
        <v>-4</v>
      </c>
      <c r="PU247" s="7" t="e">
        <f t="shared" ca="1" si="986"/>
        <v>#N/A</v>
      </c>
      <c r="PV247" s="7" t="e">
        <f t="shared" ca="1" si="987"/>
        <v>#N/A</v>
      </c>
      <c r="PW247" s="7" t="str">
        <f ca="1">VLOOKUP(PQ247,$R$325:$AK$409,8,FALSE)</f>
        <v>- -</v>
      </c>
      <c r="PX247" s="7"/>
      <c r="PY247">
        <v>249</v>
      </c>
      <c r="PZ247" s="7" t="s">
        <v>19</v>
      </c>
      <c r="QA247" t="str">
        <f t="shared" ca="1" si="988"/>
        <v/>
      </c>
      <c r="QB247" s="7" t="str">
        <f t="shared" ca="1" si="989"/>
        <v/>
      </c>
      <c r="QC247" s="7" t="str">
        <f t="shared" ca="1" si="990"/>
        <v/>
      </c>
      <c r="QD247" t="str">
        <f t="shared" ca="1" si="991"/>
        <v/>
      </c>
      <c r="QF247">
        <v>249</v>
      </c>
      <c r="QG247" s="7" t="s">
        <v>19</v>
      </c>
      <c r="QH247" s="7" t="str">
        <f t="shared" ca="1" si="992"/>
        <v/>
      </c>
      <c r="QI247" s="7" t="e">
        <f t="shared" ca="1" si="993"/>
        <v>#VALUE!</v>
      </c>
      <c r="QJ247" t="e">
        <f t="shared" ca="1" si="994"/>
        <v>#N/A</v>
      </c>
      <c r="QK247" s="7" t="e">
        <f t="shared" ca="1" si="995"/>
        <v>#N/A</v>
      </c>
      <c r="QM247">
        <v>249</v>
      </c>
      <c r="QN247" s="7" t="s">
        <v>19</v>
      </c>
      <c r="QO247" t="str">
        <f t="shared" ca="1" si="996"/>
        <v/>
      </c>
      <c r="QP247" s="7" t="str">
        <f t="shared" ca="1" si="997"/>
        <v/>
      </c>
      <c r="QQ247" t="str">
        <f t="shared" ca="1" si="998"/>
        <v/>
      </c>
    </row>
    <row r="248" spans="1:459" x14ac:dyDescent="0.25">
      <c r="A248" s="240" t="str">
        <f>IF('Character Sheet'!$B$4="Creature","N","Y")</f>
        <v>Y</v>
      </c>
      <c r="C248" s="75"/>
      <c r="D248" s="76"/>
      <c r="F248" s="75"/>
      <c r="G248" s="76"/>
      <c r="I248" s="75"/>
      <c r="J248" s="85"/>
      <c r="K248" s="85">
        <f t="shared" ca="1" si="962"/>
        <v>7</v>
      </c>
      <c r="L248" s="85">
        <f t="shared" ca="1" si="1265"/>
        <v>2</v>
      </c>
      <c r="M248" s="70">
        <f t="shared" ca="1" si="1270"/>
        <v>10</v>
      </c>
      <c r="O248" s="222" t="str">
        <f t="shared" ca="1" si="963"/>
        <v>- -</v>
      </c>
      <c r="Q248" s="7" t="s">
        <v>1748</v>
      </c>
      <c r="R248" s="9" t="s">
        <v>1292</v>
      </c>
      <c r="S248" s="9"/>
      <c r="T248" s="61" t="str">
        <f>SUBSTITUTE(IFERROR(IFERROR(VLOOKUP(R248,'[1]Skill Statistics'!$A$3:$C$513,2,FALSE),VLOOKUP(Q248,'[1]Skill Statistics'!$A$3:$C$513,2,FALSE)),T247),"R*","ReSt")</f>
        <v>- -</v>
      </c>
      <c r="U248" s="61" t="str">
        <f>IFERROR(IFERROR(VLOOKUP(R248,'[1]Skill Statistics'!$A$3:$C$513,3,FALSE),VLOOKUP(Q248,'[1]Skill Statistics'!$A$3:$C$513,3,FALSE)),U247)</f>
        <v>- -</v>
      </c>
      <c r="V248" s="61" t="str">
        <f>IF(ISNUMBER(SEARCH("Category",R248)),"- -",IFERROR(IFERROR(VLOOKUP(Q248,[1]Professions!$A$4:$AM$288,MATCH(Profession,[1]Professions!$A$1:$AM$1,0),FALSE),VLOOKUP(Q248,Calculations!$B$91:$I$95,8,FALSE)),"- -"))</f>
        <v>- -</v>
      </c>
      <c r="W248" s="60" t="str">
        <f t="shared" si="964"/>
        <v>- -</v>
      </c>
      <c r="X248" s="7" t="str">
        <f ca="1">IFERROR(VLOOKUP(R248,$BS$6:$NR$519,MATCH(ActualLevel,$BS$3:$NR$3,0),FALSE),"- -")</f>
        <v>- -</v>
      </c>
      <c r="Y248" s="7" t="str">
        <f t="shared" si="1269"/>
        <v>- -</v>
      </c>
      <c r="Z248" s="7" t="str">
        <f>IFERROR(VLOOKUP(Y248,Charts!$BQ$2:$BR$52,2,FALSE),"- -")</f>
        <v>- -</v>
      </c>
      <c r="AA248" s="7" t="str">
        <f t="shared" ca="1" si="1000"/>
        <v>- -</v>
      </c>
      <c r="AB248" s="7" t="str">
        <f t="shared" si="1266"/>
        <v>- -</v>
      </c>
      <c r="AC248" s="7"/>
      <c r="AD248" s="7"/>
      <c r="AE248" s="7"/>
      <c r="AF248" s="7"/>
      <c r="AG248" s="7"/>
      <c r="AH248" s="43"/>
      <c r="AI248" s="7"/>
      <c r="AJ248" s="7"/>
      <c r="AK248" s="7">
        <f t="shared" ca="1" si="1001"/>
        <v>0</v>
      </c>
      <c r="AL248" s="7"/>
      <c r="AM248" s="69">
        <f>IFERROR(VLOOKUP(R248,'[1]Skill Statistics'!$A$3:$AN$513,MATCH(Profession,'[1]Skill Statistics'!$A$2:$AN$2,0),FALSE),0)</f>
        <v>0</v>
      </c>
      <c r="AN248" s="85">
        <f>IFERROR(VLOOKUP(Q248,'[1]Skill Statistics'!$A$3:$BK$513,MATCH(Archetype,'[1]Skill Statistics'!$A$2:$BK$2,0),FALSE),0)</f>
        <v>0</v>
      </c>
      <c r="AO248" s="85">
        <f>IFERROR(VLOOKUP(Q248,'[1]Skill Statistics'!$A$3:$BB$513,MATCH(Race,'[1]Skill Statistics'!$A$2:$BB$2,0),FALSE),0)</f>
        <v>0</v>
      </c>
      <c r="AP248" s="85">
        <f t="shared" ca="1" si="965"/>
        <v>0</v>
      </c>
      <c r="AQ248" s="70"/>
      <c r="AS248" s="69" t="str">
        <f>IFERROR(VLOOKUP(Q248,'[1]Professional Skills'!$A$4:$AM$288,MATCH(Profession,'[1]Professional Skills'!$A$3:$AM$3,0),FALSE),"- -")</f>
        <v>- -</v>
      </c>
      <c r="AU248" s="7" t="str">
        <f t="shared" si="1268"/>
        <v>- -</v>
      </c>
      <c r="AV248" s="7">
        <f t="shared" ca="1" si="1267"/>
        <v>0</v>
      </c>
      <c r="AW248" t="str">
        <f t="shared" si="1004"/>
        <v/>
      </c>
      <c r="AX248" t="str">
        <f>IFERROR(_xlfn.RANK.EQ(AW248,$AW$5:$AW$568),"")</f>
        <v/>
      </c>
      <c r="AY248">
        <f t="shared" si="959"/>
        <v>0</v>
      </c>
      <c r="AZ248" s="70" t="str">
        <f t="shared" si="1002"/>
        <v/>
      </c>
      <c r="BB248" s="69" t="str">
        <f>IFERROR(IF(Q248="Language",VLOOKUP(R248,[1]Cultures!$B$4:$N$218,MATCH(Culture,[1]Cultures!$B$3:$N$3,0),FALSE),VLOOKUP(Q248,[1]Cultures!$B$4:$O$212,MATCH(Culture,[1]Cultures!$B$3:$O$3,0),FALSE)),"- -")</f>
        <v>- -</v>
      </c>
      <c r="BD248">
        <f t="shared" ca="1" si="1264"/>
        <v>0</v>
      </c>
      <c r="BE248" t="str">
        <f t="shared" si="1211"/>
        <v/>
      </c>
      <c r="BI248" s="7" t="str">
        <f t="shared" si="1003"/>
        <v>- -</v>
      </c>
      <c r="BK248" s="7"/>
      <c r="BL248" s="70" t="str">
        <f t="shared" si="960"/>
        <v>- -</v>
      </c>
      <c r="BN248" s="69" t="str">
        <f>IFERROR(VLOOKUP(V248,Charts!$BT$2:$BV$14,3,FALSE),"- -")</f>
        <v>- -</v>
      </c>
      <c r="BO248" s="85" t="str">
        <f t="shared" ca="1" si="966"/>
        <v>- -</v>
      </c>
      <c r="BP248" s="70" t="str">
        <f t="shared" ca="1" si="1212"/>
        <v>- -</v>
      </c>
      <c r="BR248" s="7">
        <v>247</v>
      </c>
      <c r="BS248" s="9" t="str">
        <f ca="1">VLOOKUP(BR248,$O$3:$R$568,4,FALSE)</f>
        <v>Hot Deserts</v>
      </c>
      <c r="BT248" s="7" t="str">
        <f ca="1">VLOOKUP(BS248,$R$3:$V$568,5,FALSE)</f>
        <v>3 / 4</v>
      </c>
      <c r="BU248" s="7">
        <f ca="1">VLOOKUP(BT248,Charts!$BT$2:$BV$14,3,FALSE)</f>
        <v>0.69230769230769229</v>
      </c>
      <c r="BV248" s="7" t="str">
        <f t="shared" ca="1" si="1005"/>
        <v>3</v>
      </c>
      <c r="BW248" s="7" t="str">
        <f t="shared" ca="1" si="1006"/>
        <v>4</v>
      </c>
      <c r="BY248" s="7">
        <f t="shared" ca="1" si="1007"/>
        <v>0.5487794420340949</v>
      </c>
      <c r="BZ248" s="7">
        <f t="shared" ca="1" si="1008"/>
        <v>0.14352825027359739</v>
      </c>
      <c r="CA248" s="7">
        <f t="shared" ca="1" si="1009"/>
        <v>1</v>
      </c>
      <c r="CB248" s="7" t="str">
        <f t="shared" ca="1" si="1010"/>
        <v>3</v>
      </c>
      <c r="CC248" s="7" t="str">
        <f ca="1">IFERROR(IF(CC247+CB248&gt;CD$4,CC247,CC247+CB248),"")</f>
        <v/>
      </c>
      <c r="CD248" s="7">
        <f t="shared" ca="1" si="1213"/>
        <v>0</v>
      </c>
      <c r="CE248" s="7">
        <f t="shared" ca="1" si="1011"/>
        <v>9.2639849273275177E-2</v>
      </c>
      <c r="CF248" s="7">
        <f t="shared" ca="1" si="1012"/>
        <v>0.59966784303441711</v>
      </c>
      <c r="CG248" s="7">
        <f t="shared" ca="1" si="1013"/>
        <v>1</v>
      </c>
      <c r="CH248" s="7" t="str">
        <f t="shared" ca="1" si="1014"/>
        <v>3</v>
      </c>
      <c r="CI248" s="7" t="str">
        <f ca="1">IFERROR(IF(CI247+CH248&gt;CJ$4,CI247,CI247+CH248),"")</f>
        <v/>
      </c>
      <c r="CJ248" s="7">
        <f t="shared" ca="1" si="1214"/>
        <v>0</v>
      </c>
      <c r="CK248" s="7">
        <f t="shared" ca="1" si="1015"/>
        <v>0.60220541243429226</v>
      </c>
      <c r="CL248" s="7">
        <f t="shared" ca="1" si="1016"/>
        <v>9.0102279873400026E-2</v>
      </c>
      <c r="CM248" s="7">
        <f t="shared" ca="1" si="1017"/>
        <v>1</v>
      </c>
      <c r="CN248" s="7" t="str">
        <f t="shared" ca="1" si="1018"/>
        <v>3</v>
      </c>
      <c r="CO248" s="7" t="str">
        <f ca="1">IFERROR(IF(CO247+CN248&gt;CP$4,CO247,CO247+CN248),"")</f>
        <v/>
      </c>
      <c r="CP248" s="7">
        <f t="shared" ca="1" si="1215"/>
        <v>0</v>
      </c>
      <c r="CQ248" s="7">
        <f t="shared" ca="1" si="1019"/>
        <v>0.64384672900374529</v>
      </c>
      <c r="CR248" s="7">
        <f t="shared" ca="1" si="1020"/>
        <v>4.8460963303947002E-2</v>
      </c>
      <c r="CS248" s="7">
        <f t="shared" ca="1" si="1021"/>
        <v>1</v>
      </c>
      <c r="CT248" s="7" t="str">
        <f t="shared" ca="1" si="1022"/>
        <v>3</v>
      </c>
      <c r="CU248" s="7" t="str">
        <f ca="1">IFERROR(IF(CU247+CT248&gt;CV$4,CU247,CU247+CT248),"")</f>
        <v/>
      </c>
      <c r="CV248" s="7">
        <f t="shared" ca="1" si="1216"/>
        <v>0</v>
      </c>
      <c r="CW248" s="7">
        <f t="shared" ca="1" si="1023"/>
        <v>0.46657489762968785</v>
      </c>
      <c r="CX248" s="7">
        <f t="shared" ca="1" si="1024"/>
        <v>0.22573279467800444</v>
      </c>
      <c r="CY248" s="7">
        <f t="shared" ca="1" si="1025"/>
        <v>1</v>
      </c>
      <c r="CZ248" s="7" t="str">
        <f t="shared" ca="1" si="1026"/>
        <v>3</v>
      </c>
      <c r="DA248" s="7" t="str">
        <f ca="1">IFERROR(IF(DA247+CZ248&gt;DB$4,DA247,DA247+CZ248),"")</f>
        <v/>
      </c>
      <c r="DB248" s="7">
        <f t="shared" ca="1" si="1217"/>
        <v>0</v>
      </c>
      <c r="DC248" s="7">
        <f t="shared" ca="1" si="1027"/>
        <v>7.3130752398279486E-2</v>
      </c>
      <c r="DD248" s="7">
        <f t="shared" ca="1" si="1028"/>
        <v>0.6191769399094128</v>
      </c>
      <c r="DE248" s="7">
        <f t="shared" ca="1" si="1029"/>
        <v>1</v>
      </c>
      <c r="DF248" s="7" t="str">
        <f t="shared" ca="1" si="1030"/>
        <v>3</v>
      </c>
      <c r="DG248" s="7" t="str">
        <f ca="1">IFERROR(IF(DG247+DF248&gt;DH$4,DG247,DG247+DF248),"")</f>
        <v/>
      </c>
      <c r="DH248" s="7">
        <f t="shared" ca="1" si="1218"/>
        <v>0</v>
      </c>
      <c r="DI248" s="7">
        <f t="shared" ca="1" si="1031"/>
        <v>0.51838778469325097</v>
      </c>
      <c r="DJ248" s="7">
        <f t="shared" ca="1" si="1032"/>
        <v>0.17391990761444132</v>
      </c>
      <c r="DK248" s="7">
        <f t="shared" ca="1" si="1033"/>
        <v>1</v>
      </c>
      <c r="DL248" s="7" t="str">
        <f t="shared" ca="1" si="1034"/>
        <v>3</v>
      </c>
      <c r="DM248" s="7" t="str">
        <f ca="1">IFERROR(IF(DM247+DL248&gt;DN$4,DM247,DM247+DL248),"")</f>
        <v/>
      </c>
      <c r="DN248" s="7">
        <f t="shared" ca="1" si="1219"/>
        <v>0</v>
      </c>
      <c r="DO248" s="7">
        <f t="shared" ca="1" si="1035"/>
        <v>0.46048846321209813</v>
      </c>
      <c r="DP248" s="7">
        <f t="shared" ca="1" si="1036"/>
        <v>0.23181922909559416</v>
      </c>
      <c r="DQ248" s="7">
        <f t="shared" ca="1" si="1037"/>
        <v>1</v>
      </c>
      <c r="DR248" s="7" t="str">
        <f t="shared" ca="1" si="1038"/>
        <v>3</v>
      </c>
      <c r="DS248" s="7" t="str">
        <f ca="1">IFERROR(IF(DS247+DR248&gt;DT$4,DS247,DS247+DR248),"")</f>
        <v/>
      </c>
      <c r="DT248" s="7">
        <f t="shared" ca="1" si="1220"/>
        <v>0</v>
      </c>
      <c r="DU248" s="7">
        <f t="shared" ca="1" si="1039"/>
        <v>0.77487016665054476</v>
      </c>
      <c r="DV248" s="7">
        <f t="shared" ca="1" si="1040"/>
        <v>-8.2562474342852465E-2</v>
      </c>
      <c r="DW248" s="7">
        <f t="shared" ca="1" si="1041"/>
        <v>0</v>
      </c>
      <c r="DX248" s="7">
        <f t="shared" ca="1" si="1042"/>
        <v>0</v>
      </c>
      <c r="DY248" s="7" t="str">
        <f ca="1">IFERROR(IF(DY247+DX248&gt;DZ$4,DY247,DY247+DX248),"")</f>
        <v/>
      </c>
      <c r="DZ248" s="7">
        <f t="shared" ca="1" si="1221"/>
        <v>0</v>
      </c>
      <c r="EA248" s="7">
        <f t="shared" ca="1" si="1043"/>
        <v>7.8182111965467649E-2</v>
      </c>
      <c r="EB248" s="7">
        <f t="shared" ca="1" si="1044"/>
        <v>0.61412558034222464</v>
      </c>
      <c r="EC248" s="7">
        <f t="shared" ca="1" si="1045"/>
        <v>1</v>
      </c>
      <c r="ED248" s="7" t="str">
        <f t="shared" ca="1" si="1046"/>
        <v>3</v>
      </c>
      <c r="EE248" s="7" t="str">
        <f ca="1">IFERROR(IF(EE247+ED248&gt;EF$4,EE247,EE247+ED248),"")</f>
        <v/>
      </c>
      <c r="EF248" s="7">
        <f t="shared" ca="1" si="1222"/>
        <v>0</v>
      </c>
      <c r="EG248" s="7">
        <f t="shared" ca="1" si="1047"/>
        <v>0.94408092422685741</v>
      </c>
      <c r="EH248" s="7">
        <f t="shared" ca="1" si="1048"/>
        <v>-0.25177323191916512</v>
      </c>
      <c r="EI248" s="7">
        <f t="shared" ca="1" si="1049"/>
        <v>0</v>
      </c>
      <c r="EJ248" s="7">
        <f t="shared" ca="1" si="1050"/>
        <v>0</v>
      </c>
      <c r="EK248" s="7" t="str">
        <f ca="1">IFERROR(IF(EK247+EJ248&gt;EL$4,EK247,EK247+EJ248),"")</f>
        <v/>
      </c>
      <c r="EL248" s="7">
        <f t="shared" ca="1" si="1223"/>
        <v>0</v>
      </c>
      <c r="EM248" s="7">
        <f t="shared" ca="1" si="1051"/>
        <v>0.51177574296862705</v>
      </c>
      <c r="EN248" s="7">
        <f t="shared" ca="1" si="1052"/>
        <v>0.18053194933906525</v>
      </c>
      <c r="EO248" s="7">
        <f t="shared" ca="1" si="1053"/>
        <v>1</v>
      </c>
      <c r="EP248" s="7" t="str">
        <f t="shared" ca="1" si="1054"/>
        <v>3</v>
      </c>
      <c r="EQ248" s="7" t="str">
        <f ca="1">IFERROR(IF(EQ247+EP248&gt;ER$4,EQ247,EQ247+EP248),"")</f>
        <v/>
      </c>
      <c r="ER248" s="7">
        <f t="shared" ca="1" si="1224"/>
        <v>0</v>
      </c>
      <c r="ES248" s="7">
        <f t="shared" ca="1" si="1055"/>
        <v>0.79779498300529861</v>
      </c>
      <c r="ET248" s="7">
        <f t="shared" ca="1" si="1056"/>
        <v>-0.10548729069760632</v>
      </c>
      <c r="EU248" s="7">
        <f t="shared" ca="1" si="1057"/>
        <v>0</v>
      </c>
      <c r="EV248" s="7">
        <f t="shared" ca="1" si="1058"/>
        <v>0</v>
      </c>
      <c r="EW248" s="7" t="str">
        <f ca="1">IFERROR(IF(EW247+EV248&gt;EX$4,EW247,EW247+EV248),"")</f>
        <v/>
      </c>
      <c r="EX248" s="7">
        <f t="shared" ca="1" si="1225"/>
        <v>0</v>
      </c>
      <c r="EY248" s="7">
        <f t="shared" ca="1" si="1059"/>
        <v>0.76039663990261597</v>
      </c>
      <c r="EZ248" s="7">
        <f t="shared" ca="1" si="1060"/>
        <v>-6.8088947594923677E-2</v>
      </c>
      <c r="FA248" s="7">
        <f t="shared" ca="1" si="1061"/>
        <v>0</v>
      </c>
      <c r="FB248" s="7">
        <f t="shared" ca="1" si="1062"/>
        <v>0</v>
      </c>
      <c r="FC248" s="7" t="str">
        <f ca="1">IFERROR(IF(FC247+FB248&gt;FD$4,FC247,FC247+FB248),"")</f>
        <v/>
      </c>
      <c r="FD248" s="7">
        <f t="shared" ca="1" si="1226"/>
        <v>0</v>
      </c>
      <c r="FE248" s="7">
        <f t="shared" ca="1" si="1063"/>
        <v>0.56289672878391361</v>
      </c>
      <c r="FF248" s="7">
        <f t="shared" ca="1" si="1064"/>
        <v>0.12941096352377868</v>
      </c>
      <c r="FG248" s="7">
        <f t="shared" ca="1" si="1065"/>
        <v>1</v>
      </c>
      <c r="FH248" s="7" t="str">
        <f t="shared" ca="1" si="1066"/>
        <v>3</v>
      </c>
      <c r="FI248" s="7" t="str">
        <f ca="1">IFERROR(IF(FI247+FH248&gt;FJ$4,FI247,FI247+FH248),"")</f>
        <v/>
      </c>
      <c r="FJ248" s="7">
        <f t="shared" ca="1" si="1227"/>
        <v>0</v>
      </c>
      <c r="FK248" s="7">
        <f t="shared" ca="1" si="1067"/>
        <v>0.95975707890367479</v>
      </c>
      <c r="FL248" s="7">
        <f t="shared" ca="1" si="1068"/>
        <v>-0.2674493865959825</v>
      </c>
      <c r="FM248" s="7">
        <f t="shared" ca="1" si="1069"/>
        <v>0</v>
      </c>
      <c r="FN248" s="7">
        <f t="shared" ca="1" si="1070"/>
        <v>0</v>
      </c>
      <c r="FO248" s="7" t="str">
        <f ca="1">IFERROR(IF(FO247+FN248&gt;FP$4,FO247,FO247+FN248),"")</f>
        <v/>
      </c>
      <c r="FP248" s="7">
        <f t="shared" ca="1" si="1228"/>
        <v>0</v>
      </c>
      <c r="FQ248" s="7">
        <f t="shared" ca="1" si="1071"/>
        <v>0.36167573827694555</v>
      </c>
      <c r="FR248" s="7">
        <f t="shared" ca="1" si="1072"/>
        <v>0.33063195403074674</v>
      </c>
      <c r="FS248" s="7">
        <f t="shared" ca="1" si="1073"/>
        <v>1</v>
      </c>
      <c r="FT248" s="7" t="str">
        <f t="shared" ca="1" si="1074"/>
        <v>3</v>
      </c>
      <c r="FU248" s="7" t="str">
        <f ca="1">IFERROR(IF(FU247+FT248&gt;FV$4,FU247,FU247+FT248),"")</f>
        <v/>
      </c>
      <c r="FV248" s="7">
        <f t="shared" ca="1" si="1229"/>
        <v>0</v>
      </c>
      <c r="FW248" s="7">
        <f t="shared" ca="1" si="1075"/>
        <v>0.62690950892264541</v>
      </c>
      <c r="FX248" s="7">
        <f t="shared" ca="1" si="1076"/>
        <v>6.5398183385046882E-2</v>
      </c>
      <c r="FY248" s="7">
        <f t="shared" ca="1" si="1077"/>
        <v>1</v>
      </c>
      <c r="FZ248" s="7" t="str">
        <f t="shared" ca="1" si="1078"/>
        <v>3</v>
      </c>
      <c r="GA248" s="7" t="str">
        <f ca="1">IFERROR(IF(GA247+FZ248&gt;GB$4,GA247,GA247+FZ248),"")</f>
        <v/>
      </c>
      <c r="GB248" s="7">
        <f t="shared" ca="1" si="1230"/>
        <v>0</v>
      </c>
      <c r="GC248" s="7">
        <f t="shared" ca="1" si="1079"/>
        <v>0.28814564404767096</v>
      </c>
      <c r="GD248" s="7">
        <f t="shared" ca="1" si="1080"/>
        <v>0.40416204826002133</v>
      </c>
      <c r="GE248" s="7">
        <f t="shared" ca="1" si="1081"/>
        <v>1</v>
      </c>
      <c r="GF248" s="7" t="str">
        <f t="shared" ca="1" si="1082"/>
        <v>3</v>
      </c>
      <c r="GG248" s="7" t="str">
        <f ca="1">IFERROR(IF(GG247+GF248&gt;GH$4,GG247,GG247+GF248),"")</f>
        <v/>
      </c>
      <c r="GH248" s="7">
        <f t="shared" ca="1" si="1231"/>
        <v>0</v>
      </c>
      <c r="GI248" s="7">
        <f t="shared" ca="1" si="1083"/>
        <v>0.1575921860839361</v>
      </c>
      <c r="GJ248" s="7">
        <f t="shared" ca="1" si="1084"/>
        <v>0.53471550622375619</v>
      </c>
      <c r="GK248" s="7">
        <f t="shared" ca="1" si="1085"/>
        <v>1</v>
      </c>
      <c r="GL248" s="7" t="str">
        <f t="shared" ca="1" si="1086"/>
        <v>3</v>
      </c>
      <c r="GM248" s="7" t="str">
        <f ca="1">IFERROR(IF(GM247+GL248&gt;GN$4,GM247,GM247+GL248),"")</f>
        <v/>
      </c>
      <c r="GN248" s="7">
        <f t="shared" ca="1" si="1232"/>
        <v>0</v>
      </c>
      <c r="GO248" s="7">
        <f t="shared" ca="1" si="1087"/>
        <v>0.88688093745396868</v>
      </c>
      <c r="GP248" s="7">
        <f t="shared" ca="1" si="1088"/>
        <v>-0.19457324514627639</v>
      </c>
      <c r="GQ248" s="7">
        <f t="shared" ca="1" si="1089"/>
        <v>0</v>
      </c>
      <c r="GR248" s="7">
        <f t="shared" ca="1" si="1090"/>
        <v>0</v>
      </c>
      <c r="GS248" s="7" t="str">
        <f ca="1">IFERROR(IF(GS247+GR248&gt;GT$4,GS247,GS247+GR248),"")</f>
        <v/>
      </c>
      <c r="GT248" s="7">
        <f t="shared" ca="1" si="1233"/>
        <v>0</v>
      </c>
      <c r="GU248" s="7">
        <f t="shared" ca="1" si="1091"/>
        <v>0.79514198338579589</v>
      </c>
      <c r="GV248" s="7">
        <f t="shared" ca="1" si="1092"/>
        <v>-0.1028342910781036</v>
      </c>
      <c r="GW248" s="7">
        <f t="shared" ca="1" si="1093"/>
        <v>0</v>
      </c>
      <c r="GX248" s="7">
        <f t="shared" ca="1" si="1094"/>
        <v>0</v>
      </c>
      <c r="GY248" s="7" t="str">
        <f ca="1">IFERROR(IF(GY247+GX248&gt;GZ$4,GY247,GY247+GX248),"")</f>
        <v/>
      </c>
      <c r="GZ248" s="7">
        <f t="shared" ca="1" si="1234"/>
        <v>0</v>
      </c>
      <c r="HA248" s="7">
        <f t="shared" ca="1" si="1095"/>
        <v>0.4925753340490856</v>
      </c>
      <c r="HB248" s="7">
        <f t="shared" ca="1" si="1096"/>
        <v>0.19973235825860669</v>
      </c>
      <c r="HC248" s="7">
        <f t="shared" ca="1" si="1097"/>
        <v>1</v>
      </c>
      <c r="HD248" s="7" t="str">
        <f t="shared" ca="1" si="1098"/>
        <v>3</v>
      </c>
      <c r="HE248" s="7" t="str">
        <f ca="1">IFERROR(IF(HE247+HD248&gt;HF$4,HE247,HE247+HD248),"")</f>
        <v/>
      </c>
      <c r="HF248" s="7">
        <f t="shared" ca="1" si="1235"/>
        <v>0</v>
      </c>
      <c r="HG248" s="7">
        <f t="shared" ca="1" si="1099"/>
        <v>8.8879597318913039E-2</v>
      </c>
      <c r="HH248" s="7">
        <f t="shared" ca="1" si="1100"/>
        <v>0.60342809498877925</v>
      </c>
      <c r="HI248" s="7">
        <f t="shared" ca="1" si="1101"/>
        <v>1</v>
      </c>
      <c r="HJ248" s="7" t="str">
        <f t="shared" ca="1" si="1102"/>
        <v>3</v>
      </c>
      <c r="HK248" s="7" t="str">
        <f ca="1">IFERROR(IF(HK247+HJ248&gt;HL$4,HK247,HK247+HJ248),"")</f>
        <v/>
      </c>
      <c r="HL248" s="7">
        <f t="shared" ca="1" si="1236"/>
        <v>0</v>
      </c>
      <c r="HM248" s="7">
        <f t="shared" ca="1" si="1103"/>
        <v>0.89860961753152924</v>
      </c>
      <c r="HN248" s="7">
        <f t="shared" ca="1" si="1104"/>
        <v>-0.20630192522383695</v>
      </c>
      <c r="HO248" s="7">
        <f t="shared" ca="1" si="1105"/>
        <v>0</v>
      </c>
      <c r="HP248" s="7">
        <f t="shared" ca="1" si="1106"/>
        <v>0</v>
      </c>
      <c r="HQ248" s="7" t="str">
        <f ca="1">IFERROR(IF(HQ247+HP248&gt;HR$4,HQ247,HQ247+HP248),"")</f>
        <v/>
      </c>
      <c r="HR248" s="7">
        <f t="shared" ca="1" si="1237"/>
        <v>0</v>
      </c>
      <c r="HS248" s="7">
        <f t="shared" ca="1" si="1107"/>
        <v>9.3379377268637098E-2</v>
      </c>
      <c r="HT248" s="7">
        <f t="shared" ca="1" si="1108"/>
        <v>0.59892831503905519</v>
      </c>
      <c r="HU248" s="7">
        <f t="shared" ca="1" si="1109"/>
        <v>1</v>
      </c>
      <c r="HV248" s="7" t="str">
        <f t="shared" ca="1" si="1110"/>
        <v>3</v>
      </c>
      <c r="HW248" s="7" t="str">
        <f ca="1">IFERROR(IF(HW247+HV248&gt;HX$4,HW247,HW247+HV248),"")</f>
        <v/>
      </c>
      <c r="HX248" s="7">
        <f t="shared" ca="1" si="1238"/>
        <v>0</v>
      </c>
      <c r="HY248" s="7">
        <f t="shared" ca="1" si="1111"/>
        <v>0.16994949455795272</v>
      </c>
      <c r="HZ248" s="7">
        <f t="shared" ca="1" si="1112"/>
        <v>0.52235819774973957</v>
      </c>
      <c r="IA248" s="7">
        <f t="shared" ca="1" si="1113"/>
        <v>1</v>
      </c>
      <c r="IB248" s="7" t="str">
        <f t="shared" ca="1" si="1114"/>
        <v>3</v>
      </c>
      <c r="IC248" s="7" t="str">
        <f ca="1">IFERROR(IF(IC247+IB248&gt;ID$4,IC247,IC247+IB248),"")</f>
        <v/>
      </c>
      <c r="ID248" s="7">
        <f t="shared" ca="1" si="1239"/>
        <v>0</v>
      </c>
      <c r="IE248" s="7">
        <f t="shared" ca="1" si="1115"/>
        <v>0.33795274340499848</v>
      </c>
      <c r="IF248" s="7">
        <f t="shared" ca="1" si="1116"/>
        <v>0.35435494890269381</v>
      </c>
      <c r="IG248" s="7">
        <f t="shared" ca="1" si="1117"/>
        <v>1</v>
      </c>
      <c r="IH248" s="7" t="str">
        <f t="shared" ca="1" si="1118"/>
        <v>3</v>
      </c>
      <c r="II248" s="7" t="str">
        <f ca="1">IFERROR(IF(II247+IH248&gt;IJ$4,II247,II247+IH248),"")</f>
        <v/>
      </c>
      <c r="IJ248" s="7">
        <f t="shared" ca="1" si="1240"/>
        <v>0</v>
      </c>
      <c r="IK248" s="7">
        <f t="shared" ca="1" si="1119"/>
        <v>0.50502451498289413</v>
      </c>
      <c r="IL248" s="7">
        <f t="shared" ca="1" si="1120"/>
        <v>0.18728317732479816</v>
      </c>
      <c r="IM248" s="7">
        <f t="shared" ca="1" si="1121"/>
        <v>1</v>
      </c>
      <c r="IN248" s="7" t="str">
        <f t="shared" ca="1" si="1122"/>
        <v>3</v>
      </c>
      <c r="IO248" s="7" t="str">
        <f ca="1">IFERROR(IF(IO247+IN248&gt;IP$4,IO247,IO247+IN248),"")</f>
        <v/>
      </c>
      <c r="IP248" s="7">
        <f t="shared" ca="1" si="1241"/>
        <v>0</v>
      </c>
      <c r="IQ248" s="7">
        <f t="shared" ca="1" si="1123"/>
        <v>0.39356518407717112</v>
      </c>
      <c r="IR248" s="7">
        <f t="shared" ca="1" si="1124"/>
        <v>0.29874250823052118</v>
      </c>
      <c r="IS248" s="7">
        <f t="shared" ca="1" si="1125"/>
        <v>1</v>
      </c>
      <c r="IT248" s="7" t="str">
        <f t="shared" ca="1" si="1126"/>
        <v>3</v>
      </c>
      <c r="IU248" s="7" t="str">
        <f ca="1">IFERROR(IF(IU247+IT248&gt;IV$4,IU247,IU247+IT248),"")</f>
        <v/>
      </c>
      <c r="IV248" s="7">
        <f t="shared" ca="1" si="1242"/>
        <v>0</v>
      </c>
      <c r="IW248" s="7">
        <f t="shared" ca="1" si="1127"/>
        <v>0.99224951611154899</v>
      </c>
      <c r="IX248" s="7">
        <f t="shared" ca="1" si="1128"/>
        <v>-0.2999418238038567</v>
      </c>
      <c r="IY248" s="7">
        <f t="shared" ca="1" si="1129"/>
        <v>0</v>
      </c>
      <c r="IZ248" s="7">
        <f t="shared" ca="1" si="1130"/>
        <v>0</v>
      </c>
      <c r="JA248" s="7" t="str">
        <f ca="1">IFERROR(IF(JA247+IZ248&gt;JB$4,JA247,JA247+IZ248),"")</f>
        <v/>
      </c>
      <c r="JB248" s="7">
        <f t="shared" ca="1" si="1243"/>
        <v>0</v>
      </c>
      <c r="JC248" s="7">
        <f t="shared" ca="1" si="1131"/>
        <v>0.57934148091759685</v>
      </c>
      <c r="JD248" s="7">
        <f t="shared" ca="1" si="1132"/>
        <v>0.11296621139009544</v>
      </c>
      <c r="JE248" s="7">
        <f t="shared" ca="1" si="1133"/>
        <v>1</v>
      </c>
      <c r="JF248" s="7" t="str">
        <f t="shared" ca="1" si="1134"/>
        <v>3</v>
      </c>
      <c r="JG248" s="7" t="str">
        <f ca="1">IFERROR(IF(JG247+JF248&gt;JH$4,JG247,JG247+JF248),"")</f>
        <v/>
      </c>
      <c r="JH248" s="7">
        <f t="shared" ca="1" si="1244"/>
        <v>0</v>
      </c>
      <c r="JI248" s="7">
        <f t="shared" ca="1" si="1135"/>
        <v>0.67994986457086004</v>
      </c>
      <c r="JJ248" s="7">
        <f t="shared" ca="1" si="1136"/>
        <v>1.235782773683225E-2</v>
      </c>
      <c r="JK248" s="7">
        <f t="shared" ca="1" si="1137"/>
        <v>1</v>
      </c>
      <c r="JL248" s="7" t="str">
        <f t="shared" ca="1" si="1138"/>
        <v>3</v>
      </c>
      <c r="JM248" s="7" t="str">
        <f ca="1">IFERROR(IF(JM247+JL248&gt;JN$4,JM247,JM247+JL248),"")</f>
        <v/>
      </c>
      <c r="JN248" s="7">
        <f t="shared" ca="1" si="1245"/>
        <v>0</v>
      </c>
      <c r="JO248" s="7">
        <f t="shared" ca="1" si="1139"/>
        <v>0.85392463952945841</v>
      </c>
      <c r="JP248" s="7">
        <f t="shared" ca="1" si="1140"/>
        <v>-0.16161694722176612</v>
      </c>
      <c r="JQ248" s="7">
        <f t="shared" ca="1" si="1141"/>
        <v>0</v>
      </c>
      <c r="JR248" s="7">
        <f t="shared" ca="1" si="1142"/>
        <v>0</v>
      </c>
      <c r="JS248" s="7" t="str">
        <f ca="1">IFERROR(IF(JS247+JR248&gt;JT$4,JS247,JS247+JR248),"")</f>
        <v/>
      </c>
      <c r="JT248" s="7">
        <f t="shared" ca="1" si="1246"/>
        <v>0</v>
      </c>
      <c r="JU248" s="7">
        <f t="shared" ca="1" si="1143"/>
        <v>0.35815315376241763</v>
      </c>
      <c r="JV248" s="7">
        <f t="shared" ca="1" si="1144"/>
        <v>0.33415453854527466</v>
      </c>
      <c r="JW248" s="7">
        <f t="shared" ca="1" si="1145"/>
        <v>1</v>
      </c>
      <c r="JX248" s="7" t="str">
        <f t="shared" ca="1" si="1146"/>
        <v>3</v>
      </c>
      <c r="JY248" s="7" t="str">
        <f ca="1">IFERROR(IF(JY247+JX248&gt;JZ$4,JY247,JY247+JX248),"")</f>
        <v/>
      </c>
      <c r="JZ248" s="7">
        <f t="shared" ca="1" si="1247"/>
        <v>0</v>
      </c>
      <c r="KA248" s="7">
        <f t="shared" ca="1" si="1147"/>
        <v>0.66583407321234078</v>
      </c>
      <c r="KB248" s="7">
        <f t="shared" ca="1" si="1148"/>
        <v>2.6473619095351508E-2</v>
      </c>
      <c r="KC248" s="7">
        <f t="shared" ca="1" si="1149"/>
        <v>1</v>
      </c>
      <c r="KD248" s="7" t="str">
        <f t="shared" ca="1" si="1150"/>
        <v>3</v>
      </c>
      <c r="KE248" s="7" t="str">
        <f ca="1">IFERROR(IF(KE247+KD248&gt;KF$4,KE247,KE247+KD248),"")</f>
        <v/>
      </c>
      <c r="KF248" s="7">
        <f t="shared" ca="1" si="1248"/>
        <v>0</v>
      </c>
      <c r="KG248" s="7">
        <f t="shared" ca="1" si="1151"/>
        <v>0.23107015042687717</v>
      </c>
      <c r="KH248" s="7">
        <f t="shared" ca="1" si="1152"/>
        <v>0.46123754188081512</v>
      </c>
      <c r="KI248" s="7">
        <f t="shared" ca="1" si="1153"/>
        <v>1</v>
      </c>
      <c r="KJ248" s="7" t="str">
        <f t="shared" ca="1" si="1154"/>
        <v>3</v>
      </c>
      <c r="KK248" s="7" t="str">
        <f ca="1">IFERROR(IF(KK247+KJ248&gt;KL$4,KK247,KK247+KJ248),"")</f>
        <v/>
      </c>
      <c r="KL248" s="7">
        <f t="shared" ca="1" si="1249"/>
        <v>0</v>
      </c>
      <c r="KM248" s="7">
        <f t="shared" ca="1" si="1155"/>
        <v>9.9440132981228446E-2</v>
      </c>
      <c r="KN248" s="7">
        <f t="shared" ca="1" si="1156"/>
        <v>0.59286755932646384</v>
      </c>
      <c r="KO248" s="7">
        <f t="shared" ca="1" si="1157"/>
        <v>1</v>
      </c>
      <c r="KP248" s="7" t="str">
        <f t="shared" ca="1" si="1158"/>
        <v>3</v>
      </c>
      <c r="KQ248" s="7" t="str">
        <f ca="1">IFERROR(IF(KQ247+KP248&gt;KR$4,KQ247,KQ247+KP248),"")</f>
        <v/>
      </c>
      <c r="KR248" s="7">
        <f t="shared" ca="1" si="1250"/>
        <v>0</v>
      </c>
      <c r="KS248" s="7">
        <f t="shared" ca="1" si="1159"/>
        <v>0.46748982845927134</v>
      </c>
      <c r="KT248" s="7">
        <f t="shared" ca="1" si="1160"/>
        <v>0.22481786384842095</v>
      </c>
      <c r="KU248" s="7">
        <f t="shared" ca="1" si="1161"/>
        <v>1</v>
      </c>
      <c r="KV248" s="7" t="str">
        <f t="shared" ca="1" si="1162"/>
        <v>3</v>
      </c>
      <c r="KW248" s="7" t="str">
        <f ca="1">IFERROR(IF(KW247+KV248&gt;KX$4,KW247,KW247+KV248),"")</f>
        <v/>
      </c>
      <c r="KX248" s="7">
        <f t="shared" ca="1" si="1251"/>
        <v>0</v>
      </c>
      <c r="KY248" s="7">
        <f t="shared" ca="1" si="1163"/>
        <v>4.0193693469956049E-2</v>
      </c>
      <c r="KZ248" s="7">
        <f t="shared" ca="1" si="1164"/>
        <v>0.65211399883773624</v>
      </c>
      <c r="LA248" s="7">
        <f t="shared" ca="1" si="1165"/>
        <v>1</v>
      </c>
      <c r="LB248" s="7" t="str">
        <f t="shared" ca="1" si="1166"/>
        <v>3</v>
      </c>
      <c r="LC248" s="7" t="str">
        <f ca="1">IFERROR(IF(LC247+LB248&gt;LD$4,LC247,LC247+LB248),"")</f>
        <v/>
      </c>
      <c r="LD248" s="7">
        <f t="shared" ca="1" si="1252"/>
        <v>0</v>
      </c>
      <c r="LE248" s="7">
        <f t="shared" ca="1" si="1167"/>
        <v>0.59996325126636318</v>
      </c>
      <c r="LF248" s="7">
        <f t="shared" ca="1" si="1168"/>
        <v>9.2344441041329106E-2</v>
      </c>
      <c r="LG248" s="7">
        <f t="shared" ca="1" si="1169"/>
        <v>1</v>
      </c>
      <c r="LH248" s="7" t="str">
        <f t="shared" ca="1" si="1170"/>
        <v>3</v>
      </c>
      <c r="LI248" s="7" t="str">
        <f ca="1">IFERROR(IF(LI247+LH248&gt;LJ$4,LI247,LI247+LH248),"")</f>
        <v/>
      </c>
      <c r="LJ248" s="7">
        <f t="shared" ca="1" si="1253"/>
        <v>0</v>
      </c>
      <c r="LK248" s="7">
        <f t="shared" ca="1" si="1171"/>
        <v>0.4222044754814811</v>
      </c>
      <c r="LL248" s="7">
        <f t="shared" ca="1" si="1172"/>
        <v>0.27010321682621119</v>
      </c>
      <c r="LM248" s="7">
        <f t="shared" ca="1" si="1173"/>
        <v>1</v>
      </c>
      <c r="LN248" s="7" t="str">
        <f t="shared" ca="1" si="1174"/>
        <v>3</v>
      </c>
      <c r="LO248" s="7" t="str">
        <f ca="1">IFERROR(IF(LO247+LN248&gt;LP$4,LO247,LO247+LN248),"")</f>
        <v/>
      </c>
      <c r="LP248" s="7">
        <f t="shared" ca="1" si="1254"/>
        <v>0</v>
      </c>
      <c r="LQ248" s="7">
        <f t="shared" ca="1" si="1175"/>
        <v>6.1540949269138445E-2</v>
      </c>
      <c r="LR248" s="7">
        <f t="shared" ca="1" si="1176"/>
        <v>0.63076674303855385</v>
      </c>
      <c r="LS248" s="7">
        <f t="shared" ca="1" si="1177"/>
        <v>1</v>
      </c>
      <c r="LT248" s="7" t="str">
        <f t="shared" ca="1" si="1178"/>
        <v>3</v>
      </c>
      <c r="LU248" s="7" t="str">
        <f ca="1">IFERROR(IF(LU247+LT248&gt;LV$4,LU247,LU247+LT248),"")</f>
        <v/>
      </c>
      <c r="LV248" s="7">
        <f t="shared" ca="1" si="1255"/>
        <v>0</v>
      </c>
      <c r="LW248" s="7">
        <f t="shared" ca="1" si="1179"/>
        <v>0.86083482422193569</v>
      </c>
      <c r="LX248" s="7">
        <f t="shared" ca="1" si="1180"/>
        <v>-0.1685271319142434</v>
      </c>
      <c r="LY248" s="7">
        <f t="shared" ca="1" si="1181"/>
        <v>0</v>
      </c>
      <c r="LZ248" s="7">
        <f t="shared" ca="1" si="1182"/>
        <v>0</v>
      </c>
      <c r="MA248" s="7" t="str">
        <f ca="1">IFERROR(IF(MA247+LZ248&gt;MB$4,MA247,MA247+LZ248),"")</f>
        <v/>
      </c>
      <c r="MB248" s="7">
        <f t="shared" ca="1" si="1256"/>
        <v>0</v>
      </c>
      <c r="MC248" s="7">
        <f t="shared" ca="1" si="1183"/>
        <v>0.96397085146783013</v>
      </c>
      <c r="MD248" s="7">
        <f t="shared" ca="1" si="1184"/>
        <v>-0.27166315916013783</v>
      </c>
      <c r="ME248" s="7">
        <f t="shared" ca="1" si="1185"/>
        <v>0</v>
      </c>
      <c r="MF248" s="7">
        <f t="shared" ca="1" si="1186"/>
        <v>0</v>
      </c>
      <c r="MG248" s="7" t="str">
        <f ca="1">IFERROR(IF(MG247+MF248&gt;MH$4,MG247,MG247+MF248),"")</f>
        <v/>
      </c>
      <c r="MH248" s="7">
        <f t="shared" ca="1" si="1257"/>
        <v>0</v>
      </c>
      <c r="MI248" s="7">
        <f t="shared" ca="1" si="1187"/>
        <v>0.48285478326327591</v>
      </c>
      <c r="MJ248" s="7">
        <f t="shared" ca="1" si="1188"/>
        <v>0.20945290904441638</v>
      </c>
      <c r="MK248" s="7">
        <f t="shared" ca="1" si="1189"/>
        <v>1</v>
      </c>
      <c r="ML248" s="7" t="str">
        <f t="shared" ca="1" si="1190"/>
        <v>3</v>
      </c>
      <c r="MM248" s="7" t="str">
        <f ca="1">IFERROR(IF(MM247+ML248&gt;MN$4,MM247,MM247+ML248),"")</f>
        <v/>
      </c>
      <c r="MN248" s="7">
        <f t="shared" ca="1" si="1258"/>
        <v>0</v>
      </c>
      <c r="MO248" s="7">
        <f t="shared" ca="1" si="1191"/>
        <v>0.62115263788936981</v>
      </c>
      <c r="MP248" s="7">
        <f t="shared" ca="1" si="1192"/>
        <v>7.1155054418322483E-2</v>
      </c>
      <c r="MQ248" s="7">
        <f t="shared" ca="1" si="1193"/>
        <v>1</v>
      </c>
      <c r="MR248" s="7" t="str">
        <f t="shared" ca="1" si="1194"/>
        <v>3</v>
      </c>
      <c r="MS248" s="7" t="str">
        <f ca="1">IFERROR(IF(MS247+MR248&gt;MT$4,MS247,MS247+MR248),"")</f>
        <v/>
      </c>
      <c r="MT248" s="7">
        <f t="shared" ca="1" si="1259"/>
        <v>0</v>
      </c>
      <c r="MU248" s="7">
        <f t="shared" ca="1" si="1195"/>
        <v>3.0014770662026846E-2</v>
      </c>
      <c r="MV248" s="7">
        <f t="shared" ca="1" si="1196"/>
        <v>0.66229292164566544</v>
      </c>
      <c r="MW248" s="7">
        <f t="shared" ca="1" si="1197"/>
        <v>1</v>
      </c>
      <c r="MX248" s="7" t="str">
        <f t="shared" ca="1" si="1198"/>
        <v>3</v>
      </c>
      <c r="MY248" s="7" t="str">
        <f ca="1">IFERROR(IF(MY247+MX248&gt;MZ$4,MY247,MY247+MX248),"")</f>
        <v/>
      </c>
      <c r="MZ248" s="7">
        <f t="shared" ca="1" si="1260"/>
        <v>0</v>
      </c>
      <c r="NA248" s="7">
        <f t="shared" ca="1" si="1199"/>
        <v>0.83528977805291993</v>
      </c>
      <c r="NB248" s="7">
        <f t="shared" ca="1" si="1200"/>
        <v>-0.14298208574522764</v>
      </c>
      <c r="NC248" s="7">
        <f t="shared" ca="1" si="1201"/>
        <v>0</v>
      </c>
      <c r="ND248" s="7">
        <f t="shared" ca="1" si="1202"/>
        <v>0</v>
      </c>
      <c r="NE248" s="7" t="str">
        <f ca="1">IFERROR(IF(NE247+ND248&gt;NF$4,NE247,NE247+ND248),"")</f>
        <v/>
      </c>
      <c r="NF248" s="7">
        <f t="shared" ca="1" si="1261"/>
        <v>0</v>
      </c>
      <c r="NG248" s="7">
        <f t="shared" ca="1" si="1203"/>
        <v>0.88378395527956144</v>
      </c>
      <c r="NH248" s="7">
        <f t="shared" ca="1" si="1204"/>
        <v>-0.19147626297186915</v>
      </c>
      <c r="NI248" s="7">
        <f t="shared" ca="1" si="1205"/>
        <v>0</v>
      </c>
      <c r="NJ248" s="7">
        <f t="shared" ca="1" si="1206"/>
        <v>0</v>
      </c>
      <c r="NK248" s="7" t="str">
        <f ca="1">IFERROR(IF(NK247+NJ248&gt;NL$4,NK247,NK247+NJ248),"")</f>
        <v/>
      </c>
      <c r="NL248" s="7">
        <f t="shared" ca="1" si="1262"/>
        <v>0</v>
      </c>
      <c r="NM248" s="7">
        <f t="shared" ca="1" si="1207"/>
        <v>0.38832788645047467</v>
      </c>
      <c r="NN248" s="7">
        <f t="shared" ca="1" si="1208"/>
        <v>0.30397980585721762</v>
      </c>
      <c r="NO248" s="7">
        <f t="shared" ca="1" si="1209"/>
        <v>1</v>
      </c>
      <c r="NP248" s="7" t="str">
        <f t="shared" ca="1" si="1210"/>
        <v>3</v>
      </c>
      <c r="NQ248" s="7" t="str">
        <f ca="1">IFERROR(IF(NQ247+NP248&gt;NR$4,NQ247,NQ247+NP248),"")</f>
        <v/>
      </c>
      <c r="NR248" s="7">
        <f t="shared" ca="1" si="1263"/>
        <v>0</v>
      </c>
      <c r="NT248">
        <v>250</v>
      </c>
      <c r="NU248" s="7" t="s">
        <v>19</v>
      </c>
      <c r="NV248" s="7" t="str">
        <f t="shared" ca="1" si="967"/>
        <v/>
      </c>
      <c r="NW248" s="7" t="str">
        <f t="shared" ca="1" si="961"/>
        <v/>
      </c>
      <c r="NX248" t="str">
        <f ca="1">IFERROR(VLOOKUP(NT248,$K$3:$AK$568,8,FALSE),"")</f>
        <v/>
      </c>
      <c r="NY248" t="str">
        <f ca="1">IFERROR(VLOOKUP(NT248,$K$3:$AK$568,9,FALSE),"")</f>
        <v/>
      </c>
      <c r="NZ248" s="7" t="str">
        <f ca="1">IFERROR(VLOOKUP(NT248,$K$3:$AK$568,27,FALSE),"")</f>
        <v/>
      </c>
      <c r="OB248">
        <v>250</v>
      </c>
      <c r="OC248" s="7" t="s">
        <v>19</v>
      </c>
      <c r="OD248" t="e">
        <f t="shared" ca="1" si="968"/>
        <v>#N/A</v>
      </c>
      <c r="OE248" s="7" t="str">
        <f t="shared" ca="1" si="969"/>
        <v/>
      </c>
      <c r="OF248" s="7" t="str">
        <f t="shared" ca="1" si="970"/>
        <v/>
      </c>
      <c r="OG248" t="str">
        <f t="shared" ca="1" si="971"/>
        <v/>
      </c>
      <c r="OI248">
        <v>250</v>
      </c>
      <c r="OJ248" s="7" t="s">
        <v>19</v>
      </c>
      <c r="OK248" s="7" t="str">
        <f t="shared" ca="1" si="972"/>
        <v/>
      </c>
      <c r="OL248" s="7" t="str">
        <f t="shared" ca="1" si="973"/>
        <v/>
      </c>
      <c r="OM248" t="str">
        <f ca="1">IFERROR(VLOOKUP(OI248,$L$3:$AK$568,7,FALSE),"")</f>
        <v/>
      </c>
      <c r="ON248" t="str">
        <f ca="1">IFERROR(VLOOKUP(OI248,$L$3:$AK$568,8,FALSE),"")</f>
        <v/>
      </c>
      <c r="OO248" s="7" t="str">
        <f ca="1">IFERROR(VLOOKUP(OI248,$L$3:$AK$568,26,FALSE),"")</f>
        <v/>
      </c>
      <c r="OQ248">
        <v>250</v>
      </c>
      <c r="OR248" s="7" t="s">
        <v>19</v>
      </c>
      <c r="OS248" t="e">
        <f t="shared" ca="1" si="974"/>
        <v>#N/A</v>
      </c>
      <c r="OT248" s="7" t="str">
        <f t="shared" ca="1" si="975"/>
        <v/>
      </c>
      <c r="OU248" s="7" t="str">
        <f t="shared" ca="1" si="976"/>
        <v/>
      </c>
      <c r="OV248" t="str">
        <f t="shared" ca="1" si="977"/>
        <v/>
      </c>
      <c r="OX248">
        <v>250</v>
      </c>
      <c r="OY248" s="7" t="s">
        <v>19</v>
      </c>
      <c r="OZ248" s="7" t="str">
        <f t="shared" ca="1" si="978"/>
        <v/>
      </c>
      <c r="PA248" s="7" t="str">
        <f t="shared" ca="1" si="979"/>
        <v/>
      </c>
      <c r="PB248" t="str">
        <f ca="1">IFERROR(VLOOKUP(OX248,$M$3:$AK$568,6,FALSE),"")</f>
        <v/>
      </c>
      <c r="PC248" t="str">
        <f ca="1">IFERROR(VLOOKUP(OX248,$M$3:$AK$568,7,FALSE),"")</f>
        <v/>
      </c>
      <c r="PD248" s="7" t="str">
        <f ca="1">IFERROR(VLOOKUP(OX248,$M$3:$AK$568,25,FALSE),"")</f>
        <v/>
      </c>
      <c r="PF248">
        <v>250</v>
      </c>
      <c r="PG248" s="7" t="s">
        <v>19</v>
      </c>
      <c r="PH248" t="e">
        <f t="shared" ca="1" si="980"/>
        <v>#N/A</v>
      </c>
      <c r="PI248" s="7" t="str">
        <f t="shared" ca="1" si="981"/>
        <v/>
      </c>
      <c r="PJ248" s="7" t="str">
        <f t="shared" ca="1" si="982"/>
        <v/>
      </c>
      <c r="PK248" t="str">
        <f t="shared" ca="1" si="983"/>
        <v/>
      </c>
      <c r="PM248">
        <v>250</v>
      </c>
      <c r="PN248" s="7" t="s">
        <v>19</v>
      </c>
      <c r="PO248" s="202" t="str">
        <f t="shared" ca="1" si="984"/>
        <v/>
      </c>
      <c r="PP248" s="7" t="str">
        <f t="shared" ca="1" si="985"/>
        <v/>
      </c>
      <c r="PQ248" t="str">
        <f ca="1">IFERROR(VLOOKUP(PM248,$G$325:$R$409,12,FALSE),"")</f>
        <v/>
      </c>
      <c r="PR248" t="e">
        <f ca="1">VLOOKUP(PM248,$G$324:$Q$409,11,FALSE)</f>
        <v>#N/A</v>
      </c>
      <c r="PS248" s="7" t="str">
        <f ca="1">VLOOKUP(PQ248,$R$325:$Y$409,8,FALSE)</f>
        <v>- -</v>
      </c>
      <c r="PT248" s="7">
        <f ca="1">ReSt</f>
        <v>-4</v>
      </c>
      <c r="PU248" s="7" t="e">
        <f t="shared" ca="1" si="986"/>
        <v>#N/A</v>
      </c>
      <c r="PV248" s="7" t="e">
        <f t="shared" ca="1" si="987"/>
        <v>#N/A</v>
      </c>
      <c r="PW248" s="7" t="str">
        <f ca="1">VLOOKUP(PQ248,$R$325:$AK$409,8,FALSE)</f>
        <v>- -</v>
      </c>
      <c r="PX248" s="7"/>
      <c r="PY248">
        <v>250</v>
      </c>
      <c r="PZ248" s="7" t="s">
        <v>19</v>
      </c>
      <c r="QA248" t="str">
        <f t="shared" ca="1" si="988"/>
        <v/>
      </c>
      <c r="QB248" s="7" t="str">
        <f t="shared" ca="1" si="989"/>
        <v/>
      </c>
      <c r="QC248" s="7" t="str">
        <f t="shared" ca="1" si="990"/>
        <v/>
      </c>
      <c r="QD248" t="str">
        <f t="shared" ca="1" si="991"/>
        <v/>
      </c>
      <c r="QF248">
        <v>250</v>
      </c>
      <c r="QG248" s="7" t="s">
        <v>19</v>
      </c>
      <c r="QH248" s="7" t="str">
        <f t="shared" ca="1" si="992"/>
        <v/>
      </c>
      <c r="QI248" s="7" t="e">
        <f t="shared" ca="1" si="993"/>
        <v>#VALUE!</v>
      </c>
      <c r="QJ248" t="e">
        <f t="shared" ca="1" si="994"/>
        <v>#N/A</v>
      </c>
      <c r="QK248" s="7" t="e">
        <f t="shared" ca="1" si="995"/>
        <v>#N/A</v>
      </c>
      <c r="QM248">
        <v>250</v>
      </c>
      <c r="QN248" s="7" t="s">
        <v>19</v>
      </c>
      <c r="QO248" t="str">
        <f t="shared" ca="1" si="996"/>
        <v/>
      </c>
      <c r="QP248" s="7" t="str">
        <f t="shared" ca="1" si="997"/>
        <v/>
      </c>
      <c r="QQ248" t="str">
        <f t="shared" ca="1" si="998"/>
        <v/>
      </c>
    </row>
    <row r="249" spans="1:459" x14ac:dyDescent="0.25">
      <c r="A249" s="240"/>
      <c r="C249" s="75"/>
      <c r="D249" s="76"/>
      <c r="F249" s="75"/>
      <c r="G249" s="76"/>
      <c r="I249" s="75"/>
      <c r="J249" s="85"/>
      <c r="K249" s="85">
        <f t="shared" ca="1" si="962"/>
        <v>7</v>
      </c>
      <c r="L249" s="85">
        <f t="shared" ca="1" si="1265"/>
        <v>3</v>
      </c>
      <c r="M249" s="70">
        <f t="shared" ca="1" si="1270"/>
        <v>10</v>
      </c>
      <c r="O249" s="222">
        <f t="shared" ca="1" si="963"/>
        <v>44</v>
      </c>
      <c r="Q249" s="7" t="str">
        <f>R249</f>
        <v>Region 1</v>
      </c>
      <c r="R249" s="9" t="s">
        <v>1506</v>
      </c>
      <c r="S249" s="9" t="str">
        <f t="shared" ref="S249:S254" si="1273">R249</f>
        <v>Region 1</v>
      </c>
      <c r="T249" s="61" t="str">
        <f>SUBSTITUTE(IFERROR(IFERROR(VLOOKUP(R249,'[1]Skill Statistics'!$A$3:$C$513,2,FALSE),VLOOKUP(Q249,'[1]Skill Statistics'!$A$3:$C$513,2,FALSE)),T248),"R*","ReSt")</f>
        <v>Me/Me</v>
      </c>
      <c r="U249" s="61" t="str">
        <f>IFERROR(IFERROR(VLOOKUP(R249,'[1]Skill Statistics'!$A$3:$C$513,3,FALSE),VLOOKUP(Q249,'[1]Skill Statistics'!$A$3:$C$513,3,FALSE)),U248)</f>
        <v>Re</v>
      </c>
      <c r="V249" s="61" t="str">
        <f>IF(ISNUMBER(SEARCH("Category",R249)),"- -",IFERROR(IFERROR(VLOOKUP(Q249,[1]Professions!$A$4:$AM$288,MATCH(Profession,[1]Professions!$A$1:$AM$1,0),FALSE),VLOOKUP(Q249,Calculations!$B$91:$I$95,8,FALSE)),"- -"))</f>
        <v>1 / 3</v>
      </c>
      <c r="W249" s="60">
        <f t="shared" si="964"/>
        <v>5</v>
      </c>
      <c r="X249" s="7">
        <f ca="1">IFERROR(VLOOKUP(R249,$BS$6:$NR$519,MATCH(ActualLevel,$BS$3:$NR$3,0),FALSE),"- -")</f>
        <v>3</v>
      </c>
      <c r="Y249" s="7">
        <f t="shared" ca="1" si="1269"/>
        <v>8</v>
      </c>
      <c r="Z249" s="7">
        <f ca="1">IFERROR(VLOOKUP(Y249,Charts!$BQ$2:$BR$52,2,FALSE),"- -")</f>
        <v>40</v>
      </c>
      <c r="AA249" s="7">
        <f t="shared" ca="1" si="1000"/>
        <v>3</v>
      </c>
      <c r="AB249" s="7">
        <f t="shared" ca="1" si="1266"/>
        <v>0</v>
      </c>
      <c r="AC249" s="7"/>
      <c r="AD249" s="7"/>
      <c r="AE249" s="7"/>
      <c r="AF249" s="7"/>
      <c r="AG249" s="7"/>
      <c r="AH249" s="43"/>
      <c r="AI249" s="7"/>
      <c r="AJ249" s="7"/>
      <c r="AK249" s="7">
        <f t="shared" ca="1" si="1001"/>
        <v>43</v>
      </c>
      <c r="AL249" s="7"/>
      <c r="AM249" s="69">
        <f>IFERROR(VLOOKUP(R249,'[1]Skill Statistics'!$A$3:$AN$513,MATCH(Profession,'[1]Skill Statistics'!$A$2:$AN$2,0),FALSE),0)</f>
        <v>0</v>
      </c>
      <c r="AN249" s="85">
        <f>IFERROR(VLOOKUP(Q249,'[1]Skill Statistics'!$A$3:$BK$513,MATCH(Archetype,'[1]Skill Statistics'!$A$2:$BK$2,0),FALSE),0)</f>
        <v>0</v>
      </c>
      <c r="AO249" s="85">
        <f>IFERROR(VLOOKUP(Q249,'[1]Skill Statistics'!$A$3:$BB$513,MATCH(Race,'[1]Skill Statistics'!$A$2:$BB$2,0),FALSE),0)</f>
        <v>1</v>
      </c>
      <c r="AP249" s="85">
        <f t="shared" ca="1" si="965"/>
        <v>0.3</v>
      </c>
      <c r="AQ249" s="70"/>
      <c r="AS249" s="69">
        <f>IFERROR(VLOOKUP(Q249,'[1]Professional Skills'!$A$4:$AM$288,MATCH(Profession,'[1]Professional Skills'!$A$3:$AM$3,0),FALSE),"- -")</f>
        <v>0</v>
      </c>
      <c r="AT249" t="s">
        <v>1812</v>
      </c>
      <c r="AU249" s="7" t="str">
        <f t="shared" si="1268"/>
        <v/>
      </c>
      <c r="AV249" s="7">
        <f t="shared" ca="1" si="1267"/>
        <v>0</v>
      </c>
      <c r="AW249" t="str">
        <f t="shared" si="1004"/>
        <v/>
      </c>
      <c r="AX249" t="str">
        <f>IFERROR(_xlfn.RANK.EQ(AW249,$AW$5:$AW$568),"")</f>
        <v/>
      </c>
      <c r="AY249">
        <f t="shared" si="959"/>
        <v>0</v>
      </c>
      <c r="AZ249" s="70" t="str">
        <f t="shared" si="1002"/>
        <v/>
      </c>
      <c r="BB249" s="69">
        <f>IFERROR(IF(Q249="Language",VLOOKUP(R249,[1]Cultures!$B$4:$N$218,MATCH(Culture,[1]Cultures!$B$3:$N$3,0),FALSE),VLOOKUP(Q249,[1]Cultures!$B$4:$O$212,MATCH(Culture,[1]Cultures!$B$3:$O$3,0),FALSE)),"- -")</f>
        <v>5</v>
      </c>
      <c r="BD249">
        <f t="shared" ca="1" si="1264"/>
        <v>0</v>
      </c>
      <c r="BE249" t="str">
        <f t="shared" si="1211"/>
        <v/>
      </c>
      <c r="BI249" s="7">
        <f t="shared" si="1003"/>
        <v>5</v>
      </c>
      <c r="BK249" s="7"/>
      <c r="BL249" s="70">
        <f t="shared" si="960"/>
        <v>5</v>
      </c>
      <c r="BN249" s="69">
        <f>IFERROR(VLOOKUP(V249,Charts!$BT$2:$BV$14,3,FALSE),"- -")</f>
        <v>0.92307692307692313</v>
      </c>
      <c r="BO249" s="85">
        <f t="shared" ca="1" si="966"/>
        <v>2.6487785497614</v>
      </c>
      <c r="BP249" s="70">
        <f t="shared" ca="1" si="1212"/>
        <v>44</v>
      </c>
      <c r="BR249" s="7">
        <v>248</v>
      </c>
      <c r="BS249" s="9" t="str">
        <f ca="1">VLOOKUP(BR249,$O$3:$R$568,4,FALSE)</f>
        <v>Language, Written 1</v>
      </c>
      <c r="BT249" s="7" t="str">
        <f ca="1">VLOOKUP(BS249,$R$3:$V$568,5,FALSE)</f>
        <v>2 / 4</v>
      </c>
      <c r="BU249" s="7">
        <f ca="1">VLOOKUP(BT249,Charts!$BT$2:$BV$14,3,FALSE)</f>
        <v>0.76923076923076927</v>
      </c>
      <c r="BV249" s="7" t="str">
        <f t="shared" ca="1" si="1005"/>
        <v>2</v>
      </c>
      <c r="BW249" s="7" t="str">
        <f t="shared" ca="1" si="1006"/>
        <v>4</v>
      </c>
      <c r="BY249" s="7">
        <f t="shared" ca="1" si="1007"/>
        <v>0.42948555917853104</v>
      </c>
      <c r="BZ249" s="7">
        <f t="shared" ca="1" si="1008"/>
        <v>0.33974521005223823</v>
      </c>
      <c r="CA249" s="7">
        <f t="shared" ca="1" si="1009"/>
        <v>1</v>
      </c>
      <c r="CB249" s="7" t="str">
        <f t="shared" ca="1" si="1010"/>
        <v>2</v>
      </c>
      <c r="CC249" s="7" t="str">
        <f ca="1">IFERROR(IF(CC248+CB249&gt;CD$4,CC248,CC248+CB249),"")</f>
        <v/>
      </c>
      <c r="CD249" s="7">
        <f t="shared" ca="1" si="1213"/>
        <v>0</v>
      </c>
      <c r="CE249" s="7">
        <f t="shared" ca="1" si="1011"/>
        <v>0.15223979455276127</v>
      </c>
      <c r="CF249" s="7">
        <f t="shared" ca="1" si="1012"/>
        <v>0.61699097467800801</v>
      </c>
      <c r="CG249" s="7">
        <f t="shared" ca="1" si="1013"/>
        <v>1</v>
      </c>
      <c r="CH249" s="7" t="str">
        <f t="shared" ca="1" si="1014"/>
        <v>2</v>
      </c>
      <c r="CI249" s="7" t="str">
        <f ca="1">IFERROR(IF(CI248+CH249&gt;CJ$4,CI248,CI248+CH249),"")</f>
        <v/>
      </c>
      <c r="CJ249" s="7">
        <f t="shared" ca="1" si="1214"/>
        <v>0</v>
      </c>
      <c r="CK249" s="7">
        <f t="shared" ca="1" si="1015"/>
        <v>0.71606327342087472</v>
      </c>
      <c r="CL249" s="7">
        <f t="shared" ca="1" si="1016"/>
        <v>5.3167495809894549E-2</v>
      </c>
      <c r="CM249" s="7">
        <f t="shared" ca="1" si="1017"/>
        <v>1</v>
      </c>
      <c r="CN249" s="7" t="str">
        <f t="shared" ca="1" si="1018"/>
        <v>2</v>
      </c>
      <c r="CO249" s="7" t="str">
        <f ca="1">IFERROR(IF(CO248+CN249&gt;CP$4,CO248,CO248+CN249),"")</f>
        <v/>
      </c>
      <c r="CP249" s="7">
        <f t="shared" ca="1" si="1215"/>
        <v>0</v>
      </c>
      <c r="CQ249" s="7">
        <f t="shared" ca="1" si="1019"/>
        <v>2.1835938053851089E-2</v>
      </c>
      <c r="CR249" s="7">
        <f t="shared" ca="1" si="1020"/>
        <v>0.74739483117691818</v>
      </c>
      <c r="CS249" s="7">
        <f t="shared" ca="1" si="1021"/>
        <v>1</v>
      </c>
      <c r="CT249" s="7" t="str">
        <f t="shared" ca="1" si="1022"/>
        <v>2</v>
      </c>
      <c r="CU249" s="7" t="str">
        <f ca="1">IFERROR(IF(CU248+CT249&gt;CV$4,CU248,CU248+CT249),"")</f>
        <v/>
      </c>
      <c r="CV249" s="7">
        <f t="shared" ca="1" si="1216"/>
        <v>0</v>
      </c>
      <c r="CW249" s="7">
        <f t="shared" ca="1" si="1023"/>
        <v>0.67049323606289712</v>
      </c>
      <c r="CX249" s="7">
        <f t="shared" ca="1" si="1024"/>
        <v>9.8737533167872149E-2</v>
      </c>
      <c r="CY249" s="7">
        <f t="shared" ca="1" si="1025"/>
        <v>1</v>
      </c>
      <c r="CZ249" s="7" t="str">
        <f t="shared" ca="1" si="1026"/>
        <v>2</v>
      </c>
      <c r="DA249" s="7" t="str">
        <f ca="1">IFERROR(IF(DA248+CZ249&gt;DB$4,DA248,DA248+CZ249),"")</f>
        <v/>
      </c>
      <c r="DB249" s="7">
        <f t="shared" ca="1" si="1217"/>
        <v>0</v>
      </c>
      <c r="DC249" s="7">
        <f t="shared" ca="1" si="1027"/>
        <v>0.77942999797737478</v>
      </c>
      <c r="DD249" s="7">
        <f t="shared" ca="1" si="1028"/>
        <v>-1.0199228746605504E-2</v>
      </c>
      <c r="DE249" s="7">
        <f t="shared" ca="1" si="1029"/>
        <v>0</v>
      </c>
      <c r="DF249" s="7">
        <f t="shared" ca="1" si="1030"/>
        <v>0</v>
      </c>
      <c r="DG249" s="7" t="str">
        <f ca="1">IFERROR(IF(DG248+DF249&gt;DH$4,DG248,DG248+DF249),"")</f>
        <v/>
      </c>
      <c r="DH249" s="7">
        <f t="shared" ca="1" si="1218"/>
        <v>0</v>
      </c>
      <c r="DI249" s="7">
        <f t="shared" ca="1" si="1031"/>
        <v>0.55161194259385893</v>
      </c>
      <c r="DJ249" s="7">
        <f t="shared" ca="1" si="1032"/>
        <v>0.21761882663691035</v>
      </c>
      <c r="DK249" s="7">
        <f t="shared" ca="1" si="1033"/>
        <v>1</v>
      </c>
      <c r="DL249" s="7" t="str">
        <f t="shared" ca="1" si="1034"/>
        <v>2</v>
      </c>
      <c r="DM249" s="7" t="str">
        <f ca="1">IFERROR(IF(DM248+DL249&gt;DN$4,DM248,DM248+DL249),"")</f>
        <v/>
      </c>
      <c r="DN249" s="7">
        <f t="shared" ca="1" si="1219"/>
        <v>0</v>
      </c>
      <c r="DO249" s="7">
        <f t="shared" ca="1" si="1035"/>
        <v>0.63517590550110448</v>
      </c>
      <c r="DP249" s="7">
        <f t="shared" ca="1" si="1036"/>
        <v>0.1340548637296648</v>
      </c>
      <c r="DQ249" s="7">
        <f t="shared" ca="1" si="1037"/>
        <v>1</v>
      </c>
      <c r="DR249" s="7" t="str">
        <f t="shared" ca="1" si="1038"/>
        <v>2</v>
      </c>
      <c r="DS249" s="7" t="str">
        <f ca="1">IFERROR(IF(DS248+DR249&gt;DT$4,DS248,DS248+DR249),"")</f>
        <v/>
      </c>
      <c r="DT249" s="7">
        <f t="shared" ca="1" si="1220"/>
        <v>0</v>
      </c>
      <c r="DU249" s="7">
        <f t="shared" ca="1" si="1039"/>
        <v>0.2250010997745393</v>
      </c>
      <c r="DV249" s="7">
        <f t="shared" ca="1" si="1040"/>
        <v>0.54422966945622997</v>
      </c>
      <c r="DW249" s="7">
        <f t="shared" ca="1" si="1041"/>
        <v>1</v>
      </c>
      <c r="DX249" s="7" t="str">
        <f t="shared" ca="1" si="1042"/>
        <v>2</v>
      </c>
      <c r="DY249" s="7" t="str">
        <f ca="1">IFERROR(IF(DY248+DX249&gt;DZ$4,DY248,DY248+DX249),"")</f>
        <v/>
      </c>
      <c r="DZ249" s="7">
        <f t="shared" ca="1" si="1221"/>
        <v>0</v>
      </c>
      <c r="EA249" s="7">
        <f t="shared" ca="1" si="1043"/>
        <v>0.35835491596005731</v>
      </c>
      <c r="EB249" s="7">
        <f t="shared" ca="1" si="1044"/>
        <v>0.41087585327071197</v>
      </c>
      <c r="EC249" s="7">
        <f t="shared" ca="1" si="1045"/>
        <v>1</v>
      </c>
      <c r="ED249" s="7" t="str">
        <f t="shared" ca="1" si="1046"/>
        <v>2</v>
      </c>
      <c r="EE249" s="7" t="str">
        <f ca="1">IFERROR(IF(EE248+ED249&gt;EF$4,EE248,EE248+ED249),"")</f>
        <v/>
      </c>
      <c r="EF249" s="7">
        <f t="shared" ca="1" si="1222"/>
        <v>0</v>
      </c>
      <c r="EG249" s="7">
        <f t="shared" ca="1" si="1047"/>
        <v>0.67657091423374693</v>
      </c>
      <c r="EH249" s="7">
        <f t="shared" ca="1" si="1048"/>
        <v>9.265985499702234E-2</v>
      </c>
      <c r="EI249" s="7">
        <f t="shared" ca="1" si="1049"/>
        <v>1</v>
      </c>
      <c r="EJ249" s="7" t="str">
        <f t="shared" ca="1" si="1050"/>
        <v>2</v>
      </c>
      <c r="EK249" s="7" t="str">
        <f ca="1">IFERROR(IF(EK248+EJ249&gt;EL$4,EK248,EK248+EJ249),"")</f>
        <v/>
      </c>
      <c r="EL249" s="7">
        <f t="shared" ca="1" si="1223"/>
        <v>0</v>
      </c>
      <c r="EM249" s="7">
        <f t="shared" ca="1" si="1051"/>
        <v>0.64072518198160033</v>
      </c>
      <c r="EN249" s="7">
        <f t="shared" ca="1" si="1052"/>
        <v>0.12850558724916894</v>
      </c>
      <c r="EO249" s="7">
        <f t="shared" ca="1" si="1053"/>
        <v>1</v>
      </c>
      <c r="EP249" s="7" t="str">
        <f t="shared" ca="1" si="1054"/>
        <v>2</v>
      </c>
      <c r="EQ249" s="7" t="str">
        <f ca="1">IFERROR(IF(EQ248+EP249&gt;ER$4,EQ248,EQ248+EP249),"")</f>
        <v/>
      </c>
      <c r="ER249" s="7">
        <f t="shared" ca="1" si="1224"/>
        <v>0</v>
      </c>
      <c r="ES249" s="7">
        <f t="shared" ca="1" si="1055"/>
        <v>0.66555431756737404</v>
      </c>
      <c r="ET249" s="7">
        <f t="shared" ca="1" si="1056"/>
        <v>0.10367645166339523</v>
      </c>
      <c r="EU249" s="7">
        <f t="shared" ca="1" si="1057"/>
        <v>1</v>
      </c>
      <c r="EV249" s="7" t="str">
        <f t="shared" ca="1" si="1058"/>
        <v>2</v>
      </c>
      <c r="EW249" s="7" t="str">
        <f ca="1">IFERROR(IF(EW248+EV249&gt;EX$4,EW248,EW248+EV249),"")</f>
        <v/>
      </c>
      <c r="EX249" s="7">
        <f t="shared" ca="1" si="1225"/>
        <v>0</v>
      </c>
      <c r="EY249" s="7">
        <f t="shared" ca="1" si="1059"/>
        <v>0.44190493889268456</v>
      </c>
      <c r="EZ249" s="7">
        <f t="shared" ca="1" si="1060"/>
        <v>0.32732583033808471</v>
      </c>
      <c r="FA249" s="7">
        <f t="shared" ca="1" si="1061"/>
        <v>1</v>
      </c>
      <c r="FB249" s="7" t="str">
        <f t="shared" ca="1" si="1062"/>
        <v>2</v>
      </c>
      <c r="FC249" s="7" t="str">
        <f ca="1">IFERROR(IF(FC248+FB249&gt;FD$4,FC248,FC248+FB249),"")</f>
        <v/>
      </c>
      <c r="FD249" s="7">
        <f t="shared" ca="1" si="1226"/>
        <v>0</v>
      </c>
      <c r="FE249" s="7">
        <f t="shared" ca="1" si="1063"/>
        <v>0.30328823116504611</v>
      </c>
      <c r="FF249" s="7">
        <f t="shared" ca="1" si="1064"/>
        <v>0.46594253806572317</v>
      </c>
      <c r="FG249" s="7">
        <f t="shared" ca="1" si="1065"/>
        <v>1</v>
      </c>
      <c r="FH249" s="7" t="str">
        <f t="shared" ca="1" si="1066"/>
        <v>2</v>
      </c>
      <c r="FI249" s="7" t="str">
        <f ca="1">IFERROR(IF(FI248+FH249&gt;FJ$4,FI248,FI248+FH249),"")</f>
        <v/>
      </c>
      <c r="FJ249" s="7">
        <f t="shared" ca="1" si="1227"/>
        <v>0</v>
      </c>
      <c r="FK249" s="7">
        <f t="shared" ca="1" si="1067"/>
        <v>0.77109092819526603</v>
      </c>
      <c r="FL249" s="7">
        <f t="shared" ca="1" si="1068"/>
        <v>-1.8601589644967609E-3</v>
      </c>
      <c r="FM249" s="7">
        <f t="shared" ca="1" si="1069"/>
        <v>0</v>
      </c>
      <c r="FN249" s="7">
        <f t="shared" ca="1" si="1070"/>
        <v>0</v>
      </c>
      <c r="FO249" s="7" t="str">
        <f ca="1">IFERROR(IF(FO248+FN249&gt;FP$4,FO248,FO248+FN249),"")</f>
        <v/>
      </c>
      <c r="FP249" s="7">
        <f t="shared" ca="1" si="1228"/>
        <v>0</v>
      </c>
      <c r="FQ249" s="7">
        <f t="shared" ca="1" si="1071"/>
        <v>0.75211049072058189</v>
      </c>
      <c r="FR249" s="7">
        <f t="shared" ca="1" si="1072"/>
        <v>1.7120278510187381E-2</v>
      </c>
      <c r="FS249" s="7">
        <f t="shared" ca="1" si="1073"/>
        <v>1</v>
      </c>
      <c r="FT249" s="7" t="str">
        <f t="shared" ca="1" si="1074"/>
        <v>2</v>
      </c>
      <c r="FU249" s="7" t="str">
        <f ca="1">IFERROR(IF(FU248+FT249&gt;FV$4,FU248,FU248+FT249),"")</f>
        <v/>
      </c>
      <c r="FV249" s="7">
        <f t="shared" ca="1" si="1229"/>
        <v>0</v>
      </c>
      <c r="FW249" s="7">
        <f t="shared" ca="1" si="1075"/>
        <v>7.8899844771275207E-2</v>
      </c>
      <c r="FX249" s="7">
        <f t="shared" ca="1" si="1076"/>
        <v>0.69033092445949407</v>
      </c>
      <c r="FY249" s="7">
        <f t="shared" ca="1" si="1077"/>
        <v>1</v>
      </c>
      <c r="FZ249" s="7" t="str">
        <f t="shared" ca="1" si="1078"/>
        <v>2</v>
      </c>
      <c r="GA249" s="7" t="str">
        <f ca="1">IFERROR(IF(GA248+FZ249&gt;GB$4,GA248,GA248+FZ249),"")</f>
        <v/>
      </c>
      <c r="GB249" s="7">
        <f t="shared" ca="1" si="1230"/>
        <v>0</v>
      </c>
      <c r="GC249" s="7">
        <f t="shared" ca="1" si="1079"/>
        <v>0.1801257325417176</v>
      </c>
      <c r="GD249" s="7">
        <f t="shared" ca="1" si="1080"/>
        <v>0.58910503668905168</v>
      </c>
      <c r="GE249" s="7">
        <f t="shared" ca="1" si="1081"/>
        <v>1</v>
      </c>
      <c r="GF249" s="7" t="str">
        <f t="shared" ca="1" si="1082"/>
        <v>2</v>
      </c>
      <c r="GG249" s="7" t="str">
        <f ca="1">IFERROR(IF(GG248+GF249&gt;GH$4,GG248,GG248+GF249),"")</f>
        <v/>
      </c>
      <c r="GH249" s="7">
        <f t="shared" ca="1" si="1231"/>
        <v>0</v>
      </c>
      <c r="GI249" s="7">
        <f t="shared" ca="1" si="1083"/>
        <v>0.71693432821429803</v>
      </c>
      <c r="GJ249" s="7">
        <f t="shared" ca="1" si="1084"/>
        <v>5.229644101647124E-2</v>
      </c>
      <c r="GK249" s="7">
        <f t="shared" ca="1" si="1085"/>
        <v>1</v>
      </c>
      <c r="GL249" s="7" t="str">
        <f t="shared" ca="1" si="1086"/>
        <v>2</v>
      </c>
      <c r="GM249" s="7" t="str">
        <f ca="1">IFERROR(IF(GM248+GL249&gt;GN$4,GM248,GM248+GL249),"")</f>
        <v/>
      </c>
      <c r="GN249" s="7">
        <f t="shared" ca="1" si="1232"/>
        <v>0</v>
      </c>
      <c r="GO249" s="7">
        <f t="shared" ca="1" si="1087"/>
        <v>0.35963143841758005</v>
      </c>
      <c r="GP249" s="7">
        <f t="shared" ca="1" si="1088"/>
        <v>0.40959933081318922</v>
      </c>
      <c r="GQ249" s="7">
        <f t="shared" ca="1" si="1089"/>
        <v>1</v>
      </c>
      <c r="GR249" s="7" t="str">
        <f t="shared" ca="1" si="1090"/>
        <v>2</v>
      </c>
      <c r="GS249" s="7" t="str">
        <f ca="1">IFERROR(IF(GS248+GR249&gt;GT$4,GS248,GS248+GR249),"")</f>
        <v/>
      </c>
      <c r="GT249" s="7">
        <f t="shared" ca="1" si="1233"/>
        <v>0</v>
      </c>
      <c r="GU249" s="7">
        <f t="shared" ca="1" si="1091"/>
        <v>7.9810965840074188E-2</v>
      </c>
      <c r="GV249" s="7">
        <f t="shared" ca="1" si="1092"/>
        <v>0.68941980339069509</v>
      </c>
      <c r="GW249" s="7">
        <f t="shared" ca="1" si="1093"/>
        <v>1</v>
      </c>
      <c r="GX249" s="7" t="str">
        <f t="shared" ca="1" si="1094"/>
        <v>2</v>
      </c>
      <c r="GY249" s="7" t="str">
        <f ca="1">IFERROR(IF(GY248+GX249&gt;GZ$4,GY248,GY248+GX249),"")</f>
        <v/>
      </c>
      <c r="GZ249" s="7">
        <f t="shared" ca="1" si="1234"/>
        <v>0</v>
      </c>
      <c r="HA249" s="7">
        <f t="shared" ca="1" si="1095"/>
        <v>0.86320195190285254</v>
      </c>
      <c r="HB249" s="7">
        <f t="shared" ca="1" si="1096"/>
        <v>-9.3971182672083264E-2</v>
      </c>
      <c r="HC249" s="7">
        <f t="shared" ca="1" si="1097"/>
        <v>0</v>
      </c>
      <c r="HD249" s="7">
        <f t="shared" ca="1" si="1098"/>
        <v>0</v>
      </c>
      <c r="HE249" s="7" t="str">
        <f ca="1">IFERROR(IF(HE248+HD249&gt;HF$4,HE248,HE248+HD249),"")</f>
        <v/>
      </c>
      <c r="HF249" s="7">
        <f t="shared" ca="1" si="1235"/>
        <v>0</v>
      </c>
      <c r="HG249" s="7">
        <f t="shared" ca="1" si="1099"/>
        <v>0.88117238263794029</v>
      </c>
      <c r="HH249" s="7">
        <f t="shared" ca="1" si="1100"/>
        <v>-0.11194161340717101</v>
      </c>
      <c r="HI249" s="7">
        <f t="shared" ca="1" si="1101"/>
        <v>0</v>
      </c>
      <c r="HJ249" s="7">
        <f t="shared" ca="1" si="1102"/>
        <v>0</v>
      </c>
      <c r="HK249" s="7" t="str">
        <f ca="1">IFERROR(IF(HK248+HJ249&gt;HL$4,HK248,HK248+HJ249),"")</f>
        <v/>
      </c>
      <c r="HL249" s="7">
        <f t="shared" ca="1" si="1236"/>
        <v>0</v>
      </c>
      <c r="HM249" s="7">
        <f t="shared" ca="1" si="1103"/>
        <v>0.15087236119192315</v>
      </c>
      <c r="HN249" s="7">
        <f t="shared" ca="1" si="1104"/>
        <v>0.61835840803884612</v>
      </c>
      <c r="HO249" s="7">
        <f t="shared" ca="1" si="1105"/>
        <v>1</v>
      </c>
      <c r="HP249" s="7" t="str">
        <f t="shared" ca="1" si="1106"/>
        <v>2</v>
      </c>
      <c r="HQ249" s="7" t="str">
        <f ca="1">IFERROR(IF(HQ248+HP249&gt;HR$4,HQ248,HQ248+HP249),"")</f>
        <v/>
      </c>
      <c r="HR249" s="7">
        <f t="shared" ca="1" si="1237"/>
        <v>0</v>
      </c>
      <c r="HS249" s="7">
        <f t="shared" ca="1" si="1107"/>
        <v>0.87471064551669109</v>
      </c>
      <c r="HT249" s="7">
        <f t="shared" ca="1" si="1108"/>
        <v>-0.10547987628592181</v>
      </c>
      <c r="HU249" s="7">
        <f t="shared" ca="1" si="1109"/>
        <v>0</v>
      </c>
      <c r="HV249" s="7">
        <f t="shared" ca="1" si="1110"/>
        <v>0</v>
      </c>
      <c r="HW249" s="7" t="str">
        <f ca="1">IFERROR(IF(HW248+HV249&gt;HX$4,HW248,HW248+HV249),"")</f>
        <v/>
      </c>
      <c r="HX249" s="7">
        <f t="shared" ca="1" si="1238"/>
        <v>0</v>
      </c>
      <c r="HY249" s="7">
        <f t="shared" ca="1" si="1111"/>
        <v>0.26705046212842332</v>
      </c>
      <c r="HZ249" s="7">
        <f t="shared" ca="1" si="1112"/>
        <v>0.50218030710234596</v>
      </c>
      <c r="IA249" s="7">
        <f t="shared" ca="1" si="1113"/>
        <v>1</v>
      </c>
      <c r="IB249" s="7" t="str">
        <f t="shared" ca="1" si="1114"/>
        <v>2</v>
      </c>
      <c r="IC249" s="7" t="str">
        <f ca="1">IFERROR(IF(IC248+IB249&gt;ID$4,IC248,IC248+IB249),"")</f>
        <v/>
      </c>
      <c r="ID249" s="7">
        <f t="shared" ca="1" si="1239"/>
        <v>0</v>
      </c>
      <c r="IE249" s="7">
        <f t="shared" ca="1" si="1115"/>
        <v>0.18148040463015869</v>
      </c>
      <c r="IF249" s="7">
        <f t="shared" ca="1" si="1116"/>
        <v>0.58775036460061059</v>
      </c>
      <c r="IG249" s="7">
        <f t="shared" ca="1" si="1117"/>
        <v>1</v>
      </c>
      <c r="IH249" s="7" t="str">
        <f t="shared" ca="1" si="1118"/>
        <v>2</v>
      </c>
      <c r="II249" s="7" t="str">
        <f ca="1">IFERROR(IF(II248+IH249&gt;IJ$4,II248,II248+IH249),"")</f>
        <v/>
      </c>
      <c r="IJ249" s="7">
        <f t="shared" ca="1" si="1240"/>
        <v>0</v>
      </c>
      <c r="IK249" s="7">
        <f t="shared" ca="1" si="1119"/>
        <v>0.44045748819103192</v>
      </c>
      <c r="IL249" s="7">
        <f t="shared" ca="1" si="1120"/>
        <v>0.32877328103973735</v>
      </c>
      <c r="IM249" s="7">
        <f t="shared" ca="1" si="1121"/>
        <v>1</v>
      </c>
      <c r="IN249" s="7" t="str">
        <f t="shared" ca="1" si="1122"/>
        <v>2</v>
      </c>
      <c r="IO249" s="7" t="str">
        <f ca="1">IFERROR(IF(IO248+IN249&gt;IP$4,IO248,IO248+IN249),"")</f>
        <v/>
      </c>
      <c r="IP249" s="7">
        <f t="shared" ca="1" si="1241"/>
        <v>0</v>
      </c>
      <c r="IQ249" s="7">
        <f t="shared" ca="1" si="1123"/>
        <v>0.8707511348712641</v>
      </c>
      <c r="IR249" s="7">
        <f t="shared" ca="1" si="1124"/>
        <v>-0.10152036564049483</v>
      </c>
      <c r="IS249" s="7">
        <f t="shared" ca="1" si="1125"/>
        <v>0</v>
      </c>
      <c r="IT249" s="7">
        <f t="shared" ca="1" si="1126"/>
        <v>0</v>
      </c>
      <c r="IU249" s="7" t="str">
        <f ca="1">IFERROR(IF(IU248+IT249&gt;IV$4,IU248,IU248+IT249),"")</f>
        <v/>
      </c>
      <c r="IV249" s="7">
        <f t="shared" ca="1" si="1242"/>
        <v>0</v>
      </c>
      <c r="IW249" s="7">
        <f t="shared" ca="1" si="1127"/>
        <v>0.97923545759676167</v>
      </c>
      <c r="IX249" s="7">
        <f t="shared" ca="1" si="1128"/>
        <v>-0.2100046883659924</v>
      </c>
      <c r="IY249" s="7">
        <f t="shared" ca="1" si="1129"/>
        <v>0</v>
      </c>
      <c r="IZ249" s="7">
        <f t="shared" ca="1" si="1130"/>
        <v>0</v>
      </c>
      <c r="JA249" s="7" t="str">
        <f ca="1">IFERROR(IF(JA248+IZ249&gt;JB$4,JA248,JA248+IZ249),"")</f>
        <v/>
      </c>
      <c r="JB249" s="7">
        <f t="shared" ca="1" si="1243"/>
        <v>0</v>
      </c>
      <c r="JC249" s="7">
        <f t="shared" ca="1" si="1131"/>
        <v>0.25707156190953373</v>
      </c>
      <c r="JD249" s="7">
        <f t="shared" ca="1" si="1132"/>
        <v>0.51215920732123554</v>
      </c>
      <c r="JE249" s="7">
        <f t="shared" ca="1" si="1133"/>
        <v>1</v>
      </c>
      <c r="JF249" s="7" t="str">
        <f t="shared" ca="1" si="1134"/>
        <v>2</v>
      </c>
      <c r="JG249" s="7" t="str">
        <f ca="1">IFERROR(IF(JG248+JF249&gt;JH$4,JG248,JG248+JF249),"")</f>
        <v/>
      </c>
      <c r="JH249" s="7">
        <f t="shared" ca="1" si="1244"/>
        <v>0</v>
      </c>
      <c r="JI249" s="7">
        <f t="shared" ca="1" si="1135"/>
        <v>0.77791927268212768</v>
      </c>
      <c r="JJ249" s="7">
        <f t="shared" ca="1" si="1136"/>
        <v>-8.6885034513584092E-3</v>
      </c>
      <c r="JK249" s="7">
        <f t="shared" ca="1" si="1137"/>
        <v>0</v>
      </c>
      <c r="JL249" s="7">
        <f t="shared" ca="1" si="1138"/>
        <v>0</v>
      </c>
      <c r="JM249" s="7" t="str">
        <f ca="1">IFERROR(IF(JM248+JL249&gt;JN$4,JM248,JM248+JL249),"")</f>
        <v/>
      </c>
      <c r="JN249" s="7">
        <f t="shared" ca="1" si="1245"/>
        <v>0</v>
      </c>
      <c r="JO249" s="7">
        <f t="shared" ca="1" si="1139"/>
        <v>0.32586607486806107</v>
      </c>
      <c r="JP249" s="7">
        <f t="shared" ca="1" si="1140"/>
        <v>0.4433646943627082</v>
      </c>
      <c r="JQ249" s="7">
        <f t="shared" ca="1" si="1141"/>
        <v>1</v>
      </c>
      <c r="JR249" s="7" t="str">
        <f t="shared" ca="1" si="1142"/>
        <v>2</v>
      </c>
      <c r="JS249" s="7" t="str">
        <f ca="1">IFERROR(IF(JS248+JR249&gt;JT$4,JS248,JS248+JR249),"")</f>
        <v/>
      </c>
      <c r="JT249" s="7">
        <f t="shared" ca="1" si="1246"/>
        <v>0</v>
      </c>
      <c r="JU249" s="7">
        <f t="shared" ca="1" si="1143"/>
        <v>0.81830093423841599</v>
      </c>
      <c r="JV249" s="7">
        <f t="shared" ca="1" si="1144"/>
        <v>-4.9070165007646716E-2</v>
      </c>
      <c r="JW249" s="7">
        <f t="shared" ca="1" si="1145"/>
        <v>0</v>
      </c>
      <c r="JX249" s="7">
        <f t="shared" ca="1" si="1146"/>
        <v>0</v>
      </c>
      <c r="JY249" s="7" t="str">
        <f ca="1">IFERROR(IF(JY248+JX249&gt;JZ$4,JY248,JY248+JX249),"")</f>
        <v/>
      </c>
      <c r="JZ249" s="7">
        <f t="shared" ca="1" si="1247"/>
        <v>0</v>
      </c>
      <c r="KA249" s="7">
        <f t="shared" ca="1" si="1147"/>
        <v>0.41210938051231349</v>
      </c>
      <c r="KB249" s="7">
        <f t="shared" ca="1" si="1148"/>
        <v>0.35712138871845578</v>
      </c>
      <c r="KC249" s="7">
        <f t="shared" ca="1" si="1149"/>
        <v>1</v>
      </c>
      <c r="KD249" s="7" t="str">
        <f t="shared" ca="1" si="1150"/>
        <v>2</v>
      </c>
      <c r="KE249" s="7" t="str">
        <f ca="1">IFERROR(IF(KE248+KD249&gt;KF$4,KE248,KE248+KD249),"")</f>
        <v/>
      </c>
      <c r="KF249" s="7">
        <f t="shared" ca="1" si="1248"/>
        <v>0</v>
      </c>
      <c r="KG249" s="7">
        <f t="shared" ca="1" si="1151"/>
        <v>0.43179442688791159</v>
      </c>
      <c r="KH249" s="7">
        <f t="shared" ca="1" si="1152"/>
        <v>0.33743634234285769</v>
      </c>
      <c r="KI249" s="7">
        <f t="shared" ca="1" si="1153"/>
        <v>1</v>
      </c>
      <c r="KJ249" s="7" t="str">
        <f t="shared" ca="1" si="1154"/>
        <v>2</v>
      </c>
      <c r="KK249" s="7" t="str">
        <f ca="1">IFERROR(IF(KK248+KJ249&gt;KL$4,KK248,KK248+KJ249),"")</f>
        <v/>
      </c>
      <c r="KL249" s="7">
        <f t="shared" ca="1" si="1249"/>
        <v>0</v>
      </c>
      <c r="KM249" s="7">
        <f t="shared" ca="1" si="1155"/>
        <v>0.61711975597614643</v>
      </c>
      <c r="KN249" s="7">
        <f t="shared" ca="1" si="1156"/>
        <v>0.15211101325462284</v>
      </c>
      <c r="KO249" s="7">
        <f t="shared" ca="1" si="1157"/>
        <v>1</v>
      </c>
      <c r="KP249" s="7" t="str">
        <f t="shared" ca="1" si="1158"/>
        <v>2</v>
      </c>
      <c r="KQ249" s="7" t="str">
        <f ca="1">IFERROR(IF(KQ248+KP249&gt;KR$4,KQ248,KQ248+KP249),"")</f>
        <v/>
      </c>
      <c r="KR249" s="7">
        <f t="shared" ca="1" si="1250"/>
        <v>0</v>
      </c>
      <c r="KS249" s="7">
        <f t="shared" ca="1" si="1159"/>
        <v>6.2958228501947211E-2</v>
      </c>
      <c r="KT249" s="7">
        <f t="shared" ca="1" si="1160"/>
        <v>0.70627254072882206</v>
      </c>
      <c r="KU249" s="7">
        <f t="shared" ca="1" si="1161"/>
        <v>1</v>
      </c>
      <c r="KV249" s="7" t="str">
        <f t="shared" ca="1" si="1162"/>
        <v>2</v>
      </c>
      <c r="KW249" s="7" t="str">
        <f ca="1">IFERROR(IF(KW248+KV249&gt;KX$4,KW248,KW248+KV249),"")</f>
        <v/>
      </c>
      <c r="KX249" s="7">
        <f t="shared" ca="1" si="1251"/>
        <v>0</v>
      </c>
      <c r="KY249" s="7">
        <f t="shared" ca="1" si="1163"/>
        <v>0.63519122466473765</v>
      </c>
      <c r="KZ249" s="7">
        <f t="shared" ca="1" si="1164"/>
        <v>0.13403954456603162</v>
      </c>
      <c r="LA249" s="7">
        <f t="shared" ca="1" si="1165"/>
        <v>1</v>
      </c>
      <c r="LB249" s="7" t="str">
        <f t="shared" ca="1" si="1166"/>
        <v>2</v>
      </c>
      <c r="LC249" s="7" t="str">
        <f ca="1">IFERROR(IF(LC248+LB249&gt;LD$4,LC248,LC248+LB249),"")</f>
        <v/>
      </c>
      <c r="LD249" s="7">
        <f t="shared" ca="1" si="1252"/>
        <v>0</v>
      </c>
      <c r="LE249" s="7">
        <f t="shared" ca="1" si="1167"/>
        <v>0.79165290723298853</v>
      </c>
      <c r="LF249" s="7">
        <f t="shared" ca="1" si="1168"/>
        <v>-2.2422138002219261E-2</v>
      </c>
      <c r="LG249" s="7">
        <f t="shared" ca="1" si="1169"/>
        <v>0</v>
      </c>
      <c r="LH249" s="7">
        <f t="shared" ca="1" si="1170"/>
        <v>0</v>
      </c>
      <c r="LI249" s="7" t="str">
        <f ca="1">IFERROR(IF(LI248+LH249&gt;LJ$4,LI248,LI248+LH249),"")</f>
        <v/>
      </c>
      <c r="LJ249" s="7">
        <f t="shared" ca="1" si="1253"/>
        <v>0</v>
      </c>
      <c r="LK249" s="7">
        <f t="shared" ca="1" si="1171"/>
        <v>0.48095721346780496</v>
      </c>
      <c r="LL249" s="7">
        <f t="shared" ca="1" si="1172"/>
        <v>0.28827355576296432</v>
      </c>
      <c r="LM249" s="7">
        <f t="shared" ca="1" si="1173"/>
        <v>1</v>
      </c>
      <c r="LN249" s="7" t="str">
        <f t="shared" ca="1" si="1174"/>
        <v>2</v>
      </c>
      <c r="LO249" s="7" t="str">
        <f ca="1">IFERROR(IF(LO248+LN249&gt;LP$4,LO248,LO248+LN249),"")</f>
        <v/>
      </c>
      <c r="LP249" s="7">
        <f t="shared" ca="1" si="1254"/>
        <v>0</v>
      </c>
      <c r="LQ249" s="7">
        <f t="shared" ca="1" si="1175"/>
        <v>1.9662957386507141E-2</v>
      </c>
      <c r="LR249" s="7">
        <f t="shared" ca="1" si="1176"/>
        <v>0.74956781184426213</v>
      </c>
      <c r="LS249" s="7">
        <f t="shared" ca="1" si="1177"/>
        <v>1</v>
      </c>
      <c r="LT249" s="7" t="str">
        <f t="shared" ca="1" si="1178"/>
        <v>2</v>
      </c>
      <c r="LU249" s="7" t="str">
        <f ca="1">IFERROR(IF(LU248+LT249&gt;LV$4,LU248,LU248+LT249),"")</f>
        <v/>
      </c>
      <c r="LV249" s="7">
        <f t="shared" ca="1" si="1255"/>
        <v>0</v>
      </c>
      <c r="LW249" s="7">
        <f t="shared" ca="1" si="1179"/>
        <v>0.47326291593017522</v>
      </c>
      <c r="LX249" s="7">
        <f t="shared" ca="1" si="1180"/>
        <v>0.29596785330059405</v>
      </c>
      <c r="LY249" s="7">
        <f t="shared" ca="1" si="1181"/>
        <v>1</v>
      </c>
      <c r="LZ249" s="7" t="str">
        <f t="shared" ca="1" si="1182"/>
        <v>2</v>
      </c>
      <c r="MA249" s="7" t="str">
        <f ca="1">IFERROR(IF(MA248+LZ249&gt;MB$4,MA248,MA248+LZ249),"")</f>
        <v/>
      </c>
      <c r="MB249" s="7">
        <f t="shared" ca="1" si="1256"/>
        <v>0</v>
      </c>
      <c r="MC249" s="7">
        <f t="shared" ca="1" si="1183"/>
        <v>0.47319186729474216</v>
      </c>
      <c r="MD249" s="7">
        <f t="shared" ca="1" si="1184"/>
        <v>0.29603890193602711</v>
      </c>
      <c r="ME249" s="7">
        <f t="shared" ca="1" si="1185"/>
        <v>1</v>
      </c>
      <c r="MF249" s="7" t="str">
        <f t="shared" ca="1" si="1186"/>
        <v>2</v>
      </c>
      <c r="MG249" s="7" t="str">
        <f ca="1">IFERROR(IF(MG248+MF249&gt;MH$4,MG248,MG248+MF249),"")</f>
        <v/>
      </c>
      <c r="MH249" s="7">
        <f t="shared" ca="1" si="1257"/>
        <v>0</v>
      </c>
      <c r="MI249" s="7">
        <f t="shared" ca="1" si="1187"/>
        <v>0.83727954628675161</v>
      </c>
      <c r="MJ249" s="7">
        <f t="shared" ca="1" si="1188"/>
        <v>-6.8048777055982335E-2</v>
      </c>
      <c r="MK249" s="7">
        <f t="shared" ca="1" si="1189"/>
        <v>0</v>
      </c>
      <c r="ML249" s="7">
        <f t="shared" ca="1" si="1190"/>
        <v>0</v>
      </c>
      <c r="MM249" s="7" t="str">
        <f ca="1">IFERROR(IF(MM248+ML249&gt;MN$4,MM248,MM248+ML249),"")</f>
        <v/>
      </c>
      <c r="MN249" s="7">
        <f t="shared" ca="1" si="1258"/>
        <v>0</v>
      </c>
      <c r="MO249" s="7">
        <f t="shared" ca="1" si="1191"/>
        <v>0.15445769585233915</v>
      </c>
      <c r="MP249" s="7">
        <f t="shared" ca="1" si="1192"/>
        <v>0.61477307337843012</v>
      </c>
      <c r="MQ249" s="7">
        <f t="shared" ca="1" si="1193"/>
        <v>1</v>
      </c>
      <c r="MR249" s="7" t="str">
        <f t="shared" ca="1" si="1194"/>
        <v>2</v>
      </c>
      <c r="MS249" s="7" t="str">
        <f ca="1">IFERROR(IF(MS248+MR249&gt;MT$4,MS248,MS248+MR249),"")</f>
        <v/>
      </c>
      <c r="MT249" s="7">
        <f t="shared" ca="1" si="1259"/>
        <v>0</v>
      </c>
      <c r="MU249" s="7">
        <f t="shared" ca="1" si="1195"/>
        <v>0.38175900727423706</v>
      </c>
      <c r="MV249" s="7">
        <f t="shared" ca="1" si="1196"/>
        <v>0.38747176195653221</v>
      </c>
      <c r="MW249" s="7">
        <f t="shared" ca="1" si="1197"/>
        <v>1</v>
      </c>
      <c r="MX249" s="7" t="str">
        <f t="shared" ca="1" si="1198"/>
        <v>2</v>
      </c>
      <c r="MY249" s="7" t="str">
        <f ca="1">IFERROR(IF(MY248+MX249&gt;MZ$4,MY248,MY248+MX249),"")</f>
        <v/>
      </c>
      <c r="MZ249" s="7">
        <f t="shared" ca="1" si="1260"/>
        <v>0</v>
      </c>
      <c r="NA249" s="7">
        <f t="shared" ca="1" si="1199"/>
        <v>0.51719732079578984</v>
      </c>
      <c r="NB249" s="7">
        <f t="shared" ca="1" si="1200"/>
        <v>0.25203344843497943</v>
      </c>
      <c r="NC249" s="7">
        <f t="shared" ca="1" si="1201"/>
        <v>1</v>
      </c>
      <c r="ND249" s="7" t="str">
        <f t="shared" ca="1" si="1202"/>
        <v>2</v>
      </c>
      <c r="NE249" s="7" t="str">
        <f ca="1">IFERROR(IF(NE248+ND249&gt;NF$4,NE248,NE248+ND249),"")</f>
        <v/>
      </c>
      <c r="NF249" s="7">
        <f t="shared" ca="1" si="1261"/>
        <v>0</v>
      </c>
      <c r="NG249" s="7">
        <f t="shared" ca="1" si="1203"/>
        <v>0.53937646511520443</v>
      </c>
      <c r="NH249" s="7">
        <f t="shared" ca="1" si="1204"/>
        <v>0.22985430411556484</v>
      </c>
      <c r="NI249" s="7">
        <f t="shared" ca="1" si="1205"/>
        <v>1</v>
      </c>
      <c r="NJ249" s="7" t="str">
        <f t="shared" ca="1" si="1206"/>
        <v>2</v>
      </c>
      <c r="NK249" s="7" t="str">
        <f ca="1">IFERROR(IF(NK248+NJ249&gt;NL$4,NK248,NK248+NJ249),"")</f>
        <v/>
      </c>
      <c r="NL249" s="7">
        <f t="shared" ca="1" si="1262"/>
        <v>0</v>
      </c>
      <c r="NM249" s="7">
        <f t="shared" ca="1" si="1207"/>
        <v>9.6573097883189907E-2</v>
      </c>
      <c r="NN249" s="7">
        <f t="shared" ca="1" si="1208"/>
        <v>0.67265767134757937</v>
      </c>
      <c r="NO249" s="7">
        <f t="shared" ca="1" si="1209"/>
        <v>1</v>
      </c>
      <c r="NP249" s="7" t="str">
        <f t="shared" ca="1" si="1210"/>
        <v>2</v>
      </c>
      <c r="NQ249" s="7" t="str">
        <f ca="1">IFERROR(IF(NQ248+NP249&gt;NR$4,NQ248,NQ248+NP249),"")</f>
        <v/>
      </c>
      <c r="NR249" s="7">
        <f t="shared" ca="1" si="1263"/>
        <v>0</v>
      </c>
      <c r="NT249">
        <v>251</v>
      </c>
      <c r="NU249" s="7" t="s">
        <v>19</v>
      </c>
      <c r="NV249" s="7" t="str">
        <f t="shared" ca="1" si="967"/>
        <v/>
      </c>
      <c r="NW249" s="7" t="str">
        <f t="shared" ca="1" si="961"/>
        <v/>
      </c>
      <c r="NX249" t="str">
        <f ca="1">IFERROR(VLOOKUP(NT249,$K$3:$AK$568,8,FALSE),"")</f>
        <v/>
      </c>
      <c r="NY249" t="str">
        <f ca="1">IFERROR(VLOOKUP(NT249,$K$3:$AK$568,9,FALSE),"")</f>
        <v/>
      </c>
      <c r="NZ249" s="7" t="str">
        <f ca="1">IFERROR(VLOOKUP(NT249,$K$3:$AK$568,27,FALSE),"")</f>
        <v/>
      </c>
      <c r="OB249">
        <v>251</v>
      </c>
      <c r="OC249" s="7" t="s">
        <v>19</v>
      </c>
      <c r="OD249" t="e">
        <f t="shared" ca="1" si="968"/>
        <v>#N/A</v>
      </c>
      <c r="OE249" s="7" t="str">
        <f t="shared" ca="1" si="969"/>
        <v/>
      </c>
      <c r="OF249" s="7" t="str">
        <f t="shared" ca="1" si="970"/>
        <v/>
      </c>
      <c r="OG249" t="str">
        <f t="shared" ca="1" si="971"/>
        <v/>
      </c>
      <c r="OI249">
        <v>251</v>
      </c>
      <c r="OJ249" s="7" t="s">
        <v>19</v>
      </c>
      <c r="OK249" s="7" t="str">
        <f t="shared" ca="1" si="972"/>
        <v/>
      </c>
      <c r="OL249" s="7" t="str">
        <f t="shared" ca="1" si="973"/>
        <v/>
      </c>
      <c r="OM249" t="str">
        <f ca="1">IFERROR(VLOOKUP(OI249,$L$3:$AK$568,7,FALSE),"")</f>
        <v/>
      </c>
      <c r="ON249" t="str">
        <f ca="1">IFERROR(VLOOKUP(OI249,$L$3:$AK$568,8,FALSE),"")</f>
        <v/>
      </c>
      <c r="OO249" s="7" t="str">
        <f ca="1">IFERROR(VLOOKUP(OI249,$L$3:$AK$568,26,FALSE),"")</f>
        <v/>
      </c>
      <c r="OQ249">
        <v>251</v>
      </c>
      <c r="OR249" s="7" t="s">
        <v>19</v>
      </c>
      <c r="OS249" t="e">
        <f t="shared" ca="1" si="974"/>
        <v>#N/A</v>
      </c>
      <c r="OT249" s="7" t="str">
        <f t="shared" ca="1" si="975"/>
        <v/>
      </c>
      <c r="OU249" s="7" t="str">
        <f t="shared" ca="1" si="976"/>
        <v/>
      </c>
      <c r="OV249" t="str">
        <f t="shared" ca="1" si="977"/>
        <v/>
      </c>
      <c r="OX249">
        <v>251</v>
      </c>
      <c r="OY249" s="7" t="s">
        <v>19</v>
      </c>
      <c r="OZ249" s="7" t="str">
        <f t="shared" ca="1" si="978"/>
        <v/>
      </c>
      <c r="PA249" s="7" t="str">
        <f t="shared" ca="1" si="979"/>
        <v/>
      </c>
      <c r="PB249" t="str">
        <f ca="1">IFERROR(VLOOKUP(OX249,$M$3:$AK$568,6,FALSE),"")</f>
        <v/>
      </c>
      <c r="PC249" t="str">
        <f ca="1">IFERROR(VLOOKUP(OX249,$M$3:$AK$568,7,FALSE),"")</f>
        <v/>
      </c>
      <c r="PD249" s="7" t="str">
        <f ca="1">IFERROR(VLOOKUP(OX249,$M$3:$AK$568,25,FALSE),"")</f>
        <v/>
      </c>
      <c r="PF249">
        <v>251</v>
      </c>
      <c r="PG249" s="7" t="s">
        <v>19</v>
      </c>
      <c r="PH249" t="e">
        <f t="shared" ca="1" si="980"/>
        <v>#N/A</v>
      </c>
      <c r="PI249" s="7" t="str">
        <f t="shared" ca="1" si="981"/>
        <v/>
      </c>
      <c r="PJ249" s="7" t="str">
        <f t="shared" ca="1" si="982"/>
        <v/>
      </c>
      <c r="PK249" t="str">
        <f t="shared" ca="1" si="983"/>
        <v/>
      </c>
      <c r="PM249">
        <v>251</v>
      </c>
      <c r="PN249" s="7" t="s">
        <v>19</v>
      </c>
      <c r="PO249" s="202" t="str">
        <f t="shared" ca="1" si="984"/>
        <v/>
      </c>
      <c r="PP249" s="7" t="str">
        <f t="shared" ca="1" si="985"/>
        <v/>
      </c>
      <c r="PQ249" t="str">
        <f ca="1">IFERROR(VLOOKUP(PM249,$G$325:$R$409,12,FALSE),"")</f>
        <v/>
      </c>
      <c r="PR249" t="e">
        <f ca="1">VLOOKUP(PM249,$G$324:$Q$409,11,FALSE)</f>
        <v>#N/A</v>
      </c>
      <c r="PS249" s="7" t="str">
        <f ca="1">VLOOKUP(PQ249,$R$325:$Y$409,8,FALSE)</f>
        <v>- -</v>
      </c>
      <c r="PT249" s="7">
        <f ca="1">ReSt</f>
        <v>-4</v>
      </c>
      <c r="PU249" s="7" t="e">
        <f t="shared" ca="1" si="986"/>
        <v>#N/A</v>
      </c>
      <c r="PV249" s="7" t="e">
        <f t="shared" ca="1" si="987"/>
        <v>#N/A</v>
      </c>
      <c r="PW249" s="7" t="str">
        <f ca="1">VLOOKUP(PQ249,$R$325:$AK$409,8,FALSE)</f>
        <v>- -</v>
      </c>
      <c r="PX249" s="7"/>
      <c r="PY249">
        <v>251</v>
      </c>
      <c r="PZ249" s="7" t="s">
        <v>19</v>
      </c>
      <c r="QA249" t="str">
        <f t="shared" ca="1" si="988"/>
        <v/>
      </c>
      <c r="QB249" s="7" t="str">
        <f t="shared" ca="1" si="989"/>
        <v/>
      </c>
      <c r="QC249" s="7" t="str">
        <f t="shared" ca="1" si="990"/>
        <v/>
      </c>
      <c r="QD249" t="str">
        <f t="shared" ca="1" si="991"/>
        <v/>
      </c>
      <c r="QF249">
        <v>251</v>
      </c>
      <c r="QG249" s="7" t="s">
        <v>19</v>
      </c>
      <c r="QH249" s="7" t="str">
        <f t="shared" ca="1" si="992"/>
        <v/>
      </c>
      <c r="QI249" s="7" t="e">
        <f t="shared" ca="1" si="993"/>
        <v>#VALUE!</v>
      </c>
      <c r="QJ249" t="e">
        <f t="shared" ca="1" si="994"/>
        <v>#N/A</v>
      </c>
      <c r="QK249" s="7" t="e">
        <f t="shared" ca="1" si="995"/>
        <v>#N/A</v>
      </c>
      <c r="QM249">
        <v>251</v>
      </c>
      <c r="QN249" s="7" t="s">
        <v>19</v>
      </c>
      <c r="QO249" t="str">
        <f t="shared" ca="1" si="996"/>
        <v/>
      </c>
      <c r="QP249" s="7" t="str">
        <f t="shared" ca="1" si="997"/>
        <v/>
      </c>
      <c r="QQ249" t="str">
        <f t="shared" ca="1" si="998"/>
        <v/>
      </c>
    </row>
    <row r="250" spans="1:459" x14ac:dyDescent="0.25">
      <c r="A250" s="240"/>
      <c r="C250" s="75"/>
      <c r="D250" s="76"/>
      <c r="F250" s="75"/>
      <c r="G250" s="76"/>
      <c r="I250" s="75"/>
      <c r="J250" s="85"/>
      <c r="K250" s="85">
        <f t="shared" ca="1" si="962"/>
        <v>7</v>
      </c>
      <c r="L250" s="85">
        <f t="shared" ca="1" si="1265"/>
        <v>3</v>
      </c>
      <c r="M250" s="70">
        <f t="shared" ca="1" si="1270"/>
        <v>10</v>
      </c>
      <c r="O250" s="222">
        <f t="shared" ca="1" si="963"/>
        <v>125</v>
      </c>
      <c r="Q250" s="7" t="str">
        <f t="shared" ref="Q250:Q254" si="1274">R250</f>
        <v>Region 2</v>
      </c>
      <c r="R250" s="9" t="s">
        <v>1507</v>
      </c>
      <c r="S250" s="9" t="str">
        <f t="shared" si="1273"/>
        <v>Region 2</v>
      </c>
      <c r="T250" s="61" t="str">
        <f>SUBSTITUTE(IFERROR(IFERROR(VLOOKUP(R250,'[1]Skill Statistics'!$A$3:$C$513,2,FALSE),VLOOKUP(Q250,'[1]Skill Statistics'!$A$3:$C$513,2,FALSE)),T249),"R*","ReSt")</f>
        <v>Me/Me</v>
      </c>
      <c r="U250" s="61" t="str">
        <f>IFERROR(IFERROR(VLOOKUP(R250,'[1]Skill Statistics'!$A$3:$C$513,3,FALSE),VLOOKUP(Q250,'[1]Skill Statistics'!$A$3:$C$513,3,FALSE)),U249)</f>
        <v>Re</v>
      </c>
      <c r="V250" s="61" t="str">
        <f>IF(ISNUMBER(SEARCH("Category",R250)),"- -",IFERROR(IFERROR(VLOOKUP(Q250,[1]Professions!$A$4:$AM$288,MATCH(Profession,[1]Professions!$A$1:$AM$1,0),FALSE),VLOOKUP(Q250,Calculations!$B$91:$I$95,8,FALSE)),"- -"))</f>
        <v>2 / 3</v>
      </c>
      <c r="W250" s="60">
        <f t="shared" si="964"/>
        <v>0</v>
      </c>
      <c r="X250" s="7">
        <f ca="1">IFERROR(VLOOKUP(R250,$BS$6:$NR$519,MATCH(ActualLevel,$BS$3:$NR$3,0),FALSE),"- -")</f>
        <v>0</v>
      </c>
      <c r="Y250" s="7">
        <f t="shared" ca="1" si="1269"/>
        <v>0</v>
      </c>
      <c r="Z250" s="7">
        <f ca="1">IFERROR(VLOOKUP(Y250,Charts!$BQ$2:$BR$52,2,FALSE),"- -")</f>
        <v>-25</v>
      </c>
      <c r="AA250" s="7">
        <f t="shared" ca="1" si="1000"/>
        <v>3</v>
      </c>
      <c r="AB250" s="7">
        <f t="shared" ca="1" si="1266"/>
        <v>0</v>
      </c>
      <c r="AC250" s="7"/>
      <c r="AD250" s="7"/>
      <c r="AE250" s="7"/>
      <c r="AF250" s="7"/>
      <c r="AG250" s="7"/>
      <c r="AH250" s="43"/>
      <c r="AI250" s="7"/>
      <c r="AJ250" s="7"/>
      <c r="AK250" s="7">
        <f t="shared" ca="1" si="1001"/>
        <v>-22</v>
      </c>
      <c r="AL250" s="7"/>
      <c r="AM250" s="69">
        <f>IFERROR(VLOOKUP(R250,'[1]Skill Statistics'!$A$3:$AN$513,MATCH(Profession,'[1]Skill Statistics'!$A$2:$AN$2,0),FALSE),0)</f>
        <v>0</v>
      </c>
      <c r="AN250" s="85">
        <f>IFERROR(VLOOKUP(Q250,'[1]Skill Statistics'!$A$3:$BK$513,MATCH(Archetype,'[1]Skill Statistics'!$A$2:$BK$2,0),FALSE),0)</f>
        <v>0</v>
      </c>
      <c r="AO250" s="85">
        <f>IFERROR(VLOOKUP(Q250,'[1]Skill Statistics'!$A$3:$BB$513,MATCH(Race,'[1]Skill Statistics'!$A$2:$BB$2,0),FALSE),0)</f>
        <v>0.4</v>
      </c>
      <c r="AP250" s="85">
        <f t="shared" ca="1" si="965"/>
        <v>0.3</v>
      </c>
      <c r="AQ250" s="70"/>
      <c r="AS250" s="69">
        <f>IFERROR(VLOOKUP(Q250,'[1]Professional Skills'!$A$4:$AM$288,MATCH(Profession,'[1]Professional Skills'!$A$3:$AM$3,0),FALSE),"- -")</f>
        <v>0</v>
      </c>
      <c r="AT250" t="s">
        <v>1812</v>
      </c>
      <c r="AU250" s="7" t="str">
        <f t="shared" si="1268"/>
        <v/>
      </c>
      <c r="AV250" s="7">
        <f t="shared" ca="1" si="1267"/>
        <v>0</v>
      </c>
      <c r="AW250" t="str">
        <f t="shared" si="1004"/>
        <v/>
      </c>
      <c r="AX250" t="str">
        <f>IFERROR(_xlfn.RANK.EQ(AW250,$AW$5:$AW$568),"")</f>
        <v/>
      </c>
      <c r="AY250">
        <f t="shared" si="959"/>
        <v>0</v>
      </c>
      <c r="AZ250" s="70" t="str">
        <f t="shared" si="1002"/>
        <v/>
      </c>
      <c r="BB250" s="69">
        <f>IFERROR(IF(Q250="Language",VLOOKUP(R250,[1]Cultures!$B$4:$N$218,MATCH(Culture,[1]Cultures!$B$3:$N$3,0),FALSE),VLOOKUP(Q250,[1]Cultures!$B$4:$O$212,MATCH(Culture,[1]Cultures!$B$3:$O$3,0),FALSE)),"- -")</f>
        <v>0</v>
      </c>
      <c r="BD250">
        <f t="shared" ca="1" si="1264"/>
        <v>0</v>
      </c>
      <c r="BE250" t="str">
        <f t="shared" si="1211"/>
        <v/>
      </c>
      <c r="BI250" s="7">
        <f t="shared" si="1003"/>
        <v>0</v>
      </c>
      <c r="BK250" s="7"/>
      <c r="BL250" s="70">
        <f t="shared" si="960"/>
        <v>0</v>
      </c>
      <c r="BN250" s="69">
        <f>IFERROR(VLOOKUP(V250,Charts!$BT$2:$BV$14,3,FALSE),"- -")</f>
        <v>0.84615384615384615</v>
      </c>
      <c r="BO250" s="85">
        <f t="shared" ca="1" si="966"/>
        <v>1.9313575607012559</v>
      </c>
      <c r="BP250" s="70">
        <f t="shared" ca="1" si="1212"/>
        <v>125</v>
      </c>
      <c r="BR250" s="7">
        <v>249</v>
      </c>
      <c r="BS250" s="9" t="str">
        <f ca="1">VLOOKUP(BR250,$O$3:$R$568,4,FALSE)</f>
        <v>Dancing</v>
      </c>
      <c r="BT250" s="7" t="str">
        <f ca="1">VLOOKUP(BS250,$R$3:$V$568,5,FALSE)</f>
        <v>3 / 4</v>
      </c>
      <c r="BU250" s="7">
        <f ca="1">VLOOKUP(BT250,Charts!$BT$2:$BV$14,3,FALSE)</f>
        <v>0.69230769230769229</v>
      </c>
      <c r="BV250" s="7" t="str">
        <f t="shared" ca="1" si="1005"/>
        <v>3</v>
      </c>
      <c r="BW250" s="7" t="str">
        <f t="shared" ca="1" si="1006"/>
        <v>4</v>
      </c>
      <c r="BY250" s="7">
        <f t="shared" ca="1" si="1007"/>
        <v>0.73005148969433575</v>
      </c>
      <c r="BZ250" s="7">
        <f t="shared" ca="1" si="1008"/>
        <v>-3.7743797386643463E-2</v>
      </c>
      <c r="CA250" s="7">
        <f t="shared" ca="1" si="1009"/>
        <v>0</v>
      </c>
      <c r="CB250" s="7">
        <f t="shared" ca="1" si="1010"/>
        <v>0</v>
      </c>
      <c r="CC250" s="7" t="str">
        <f ca="1">IFERROR(IF(CC249+CB250&gt;CD$4,CC249,CC249+CB250),"")</f>
        <v/>
      </c>
      <c r="CD250" s="7">
        <f t="shared" ca="1" si="1213"/>
        <v>0</v>
      </c>
      <c r="CE250" s="7">
        <f t="shared" ca="1" si="1011"/>
        <v>0.80566030423300661</v>
      </c>
      <c r="CF250" s="7">
        <f t="shared" ca="1" si="1012"/>
        <v>-0.11335261192531432</v>
      </c>
      <c r="CG250" s="7">
        <f t="shared" ca="1" si="1013"/>
        <v>0</v>
      </c>
      <c r="CH250" s="7">
        <f t="shared" ca="1" si="1014"/>
        <v>0</v>
      </c>
      <c r="CI250" s="7" t="str">
        <f ca="1">IFERROR(IF(CI249+CH250&gt;CJ$4,CI249,CI249+CH250),"")</f>
        <v/>
      </c>
      <c r="CJ250" s="7">
        <f t="shared" ca="1" si="1214"/>
        <v>0</v>
      </c>
      <c r="CK250" s="7">
        <f t="shared" ca="1" si="1015"/>
        <v>0.77020522569651284</v>
      </c>
      <c r="CL250" s="7">
        <f t="shared" ca="1" si="1016"/>
        <v>-7.789753338882055E-2</v>
      </c>
      <c r="CM250" s="7">
        <f t="shared" ca="1" si="1017"/>
        <v>0</v>
      </c>
      <c r="CN250" s="7">
        <f t="shared" ca="1" si="1018"/>
        <v>0</v>
      </c>
      <c r="CO250" s="7" t="str">
        <f ca="1">IFERROR(IF(CO249+CN250&gt;CP$4,CO249,CO249+CN250),"")</f>
        <v/>
      </c>
      <c r="CP250" s="7">
        <f t="shared" ca="1" si="1215"/>
        <v>0</v>
      </c>
      <c r="CQ250" s="7">
        <f t="shared" ca="1" si="1019"/>
        <v>0.31322358760941982</v>
      </c>
      <c r="CR250" s="7">
        <f t="shared" ca="1" si="1020"/>
        <v>0.37908410469827247</v>
      </c>
      <c r="CS250" s="7">
        <f t="shared" ca="1" si="1021"/>
        <v>1</v>
      </c>
      <c r="CT250" s="7" t="str">
        <f t="shared" ca="1" si="1022"/>
        <v>3</v>
      </c>
      <c r="CU250" s="7" t="str">
        <f ca="1">IFERROR(IF(CU249+CT250&gt;CV$4,CU249,CU249+CT250),"")</f>
        <v/>
      </c>
      <c r="CV250" s="7">
        <f t="shared" ca="1" si="1216"/>
        <v>0</v>
      </c>
      <c r="CW250" s="7">
        <f t="shared" ca="1" si="1023"/>
        <v>8.6169057956983153E-2</v>
      </c>
      <c r="CX250" s="7">
        <f t="shared" ca="1" si="1024"/>
        <v>0.60613863435070914</v>
      </c>
      <c r="CY250" s="7">
        <f t="shared" ca="1" si="1025"/>
        <v>1</v>
      </c>
      <c r="CZ250" s="7" t="str">
        <f t="shared" ca="1" si="1026"/>
        <v>3</v>
      </c>
      <c r="DA250" s="7" t="str">
        <f ca="1">IFERROR(IF(DA249+CZ250&gt;DB$4,DA249,DA249+CZ250),"")</f>
        <v/>
      </c>
      <c r="DB250" s="7">
        <f t="shared" ca="1" si="1217"/>
        <v>0</v>
      </c>
      <c r="DC250" s="7">
        <f t="shared" ca="1" si="1027"/>
        <v>0.23573201520756371</v>
      </c>
      <c r="DD250" s="7">
        <f t="shared" ca="1" si="1028"/>
        <v>0.45657567710012859</v>
      </c>
      <c r="DE250" s="7">
        <f t="shared" ca="1" si="1029"/>
        <v>1</v>
      </c>
      <c r="DF250" s="7" t="str">
        <f t="shared" ca="1" si="1030"/>
        <v>3</v>
      </c>
      <c r="DG250" s="7" t="str">
        <f ca="1">IFERROR(IF(DG249+DF250&gt;DH$4,DG249,DG249+DF250),"")</f>
        <v/>
      </c>
      <c r="DH250" s="7">
        <f t="shared" ca="1" si="1218"/>
        <v>0</v>
      </c>
      <c r="DI250" s="7">
        <f t="shared" ca="1" si="1031"/>
        <v>0.70356403994764949</v>
      </c>
      <c r="DJ250" s="7">
        <f t="shared" ca="1" si="1032"/>
        <v>-1.1256347639957198E-2</v>
      </c>
      <c r="DK250" s="7">
        <f t="shared" ca="1" si="1033"/>
        <v>0</v>
      </c>
      <c r="DL250" s="7">
        <f t="shared" ca="1" si="1034"/>
        <v>0</v>
      </c>
      <c r="DM250" s="7" t="str">
        <f ca="1">IFERROR(IF(DM249+DL250&gt;DN$4,DM249,DM249+DL250),"")</f>
        <v/>
      </c>
      <c r="DN250" s="7">
        <f t="shared" ca="1" si="1219"/>
        <v>0</v>
      </c>
      <c r="DO250" s="7">
        <f t="shared" ca="1" si="1035"/>
        <v>0.37761820393669132</v>
      </c>
      <c r="DP250" s="7">
        <f t="shared" ca="1" si="1036"/>
        <v>0.31468948837100097</v>
      </c>
      <c r="DQ250" s="7">
        <f t="shared" ca="1" si="1037"/>
        <v>1</v>
      </c>
      <c r="DR250" s="7" t="str">
        <f t="shared" ca="1" si="1038"/>
        <v>3</v>
      </c>
      <c r="DS250" s="7" t="str">
        <f ca="1">IFERROR(IF(DS249+DR250&gt;DT$4,DS249,DS249+DR250),"")</f>
        <v/>
      </c>
      <c r="DT250" s="7">
        <f t="shared" ca="1" si="1220"/>
        <v>0</v>
      </c>
      <c r="DU250" s="7">
        <f t="shared" ca="1" si="1039"/>
        <v>0.95194439888616156</v>
      </c>
      <c r="DV250" s="7">
        <f t="shared" ca="1" si="1040"/>
        <v>-0.25963670657846927</v>
      </c>
      <c r="DW250" s="7">
        <f t="shared" ca="1" si="1041"/>
        <v>0</v>
      </c>
      <c r="DX250" s="7">
        <f t="shared" ca="1" si="1042"/>
        <v>0</v>
      </c>
      <c r="DY250" s="7" t="str">
        <f ca="1">IFERROR(IF(DY249+DX250&gt;DZ$4,DY249,DY249+DX250),"")</f>
        <v/>
      </c>
      <c r="DZ250" s="7">
        <f t="shared" ca="1" si="1221"/>
        <v>0</v>
      </c>
      <c r="EA250" s="7">
        <f t="shared" ca="1" si="1043"/>
        <v>0.75247874229512823</v>
      </c>
      <c r="EB250" s="7">
        <f t="shared" ca="1" si="1044"/>
        <v>-6.0171049987435943E-2</v>
      </c>
      <c r="EC250" s="7">
        <f t="shared" ca="1" si="1045"/>
        <v>0</v>
      </c>
      <c r="ED250" s="7">
        <f t="shared" ca="1" si="1046"/>
        <v>0</v>
      </c>
      <c r="EE250" s="7" t="str">
        <f ca="1">IFERROR(IF(EE249+ED250&gt;EF$4,EE249,EE249+ED250),"")</f>
        <v/>
      </c>
      <c r="EF250" s="7">
        <f t="shared" ca="1" si="1222"/>
        <v>0</v>
      </c>
      <c r="EG250" s="7">
        <f t="shared" ca="1" si="1047"/>
        <v>0.78152082574134141</v>
      </c>
      <c r="EH250" s="7">
        <f t="shared" ca="1" si="1048"/>
        <v>-8.9213133433649117E-2</v>
      </c>
      <c r="EI250" s="7">
        <f t="shared" ca="1" si="1049"/>
        <v>0</v>
      </c>
      <c r="EJ250" s="7">
        <f t="shared" ca="1" si="1050"/>
        <v>0</v>
      </c>
      <c r="EK250" s="7" t="str">
        <f ca="1">IFERROR(IF(EK249+EJ250&gt;EL$4,EK249,EK249+EJ250),"")</f>
        <v/>
      </c>
      <c r="EL250" s="7">
        <f t="shared" ca="1" si="1223"/>
        <v>0</v>
      </c>
      <c r="EM250" s="7">
        <f t="shared" ca="1" si="1051"/>
        <v>0.55329724063804731</v>
      </c>
      <c r="EN250" s="7">
        <f t="shared" ca="1" si="1052"/>
        <v>0.13901045166964499</v>
      </c>
      <c r="EO250" s="7">
        <f t="shared" ca="1" si="1053"/>
        <v>1</v>
      </c>
      <c r="EP250" s="7" t="str">
        <f t="shared" ca="1" si="1054"/>
        <v>3</v>
      </c>
      <c r="EQ250" s="7" t="str">
        <f ca="1">IFERROR(IF(EQ249+EP250&gt;ER$4,EQ249,EQ249+EP250),"")</f>
        <v/>
      </c>
      <c r="ER250" s="7">
        <f t="shared" ca="1" si="1224"/>
        <v>0</v>
      </c>
      <c r="ES250" s="7">
        <f t="shared" ca="1" si="1055"/>
        <v>6.3728909065619233E-2</v>
      </c>
      <c r="ET250" s="7">
        <f t="shared" ca="1" si="1056"/>
        <v>0.62857878324207306</v>
      </c>
      <c r="EU250" s="7">
        <f t="shared" ca="1" si="1057"/>
        <v>1</v>
      </c>
      <c r="EV250" s="7" t="str">
        <f t="shared" ca="1" si="1058"/>
        <v>3</v>
      </c>
      <c r="EW250" s="7" t="str">
        <f ca="1">IFERROR(IF(EW249+EV250&gt;EX$4,EW249,EW249+EV250),"")</f>
        <v/>
      </c>
      <c r="EX250" s="7">
        <f t="shared" ca="1" si="1225"/>
        <v>0</v>
      </c>
      <c r="EY250" s="7">
        <f t="shared" ca="1" si="1059"/>
        <v>0.60953431896646437</v>
      </c>
      <c r="EZ250" s="7">
        <f t="shared" ca="1" si="1060"/>
        <v>8.2773373341227918E-2</v>
      </c>
      <c r="FA250" s="7">
        <f t="shared" ca="1" si="1061"/>
        <v>1</v>
      </c>
      <c r="FB250" s="7" t="str">
        <f t="shared" ca="1" si="1062"/>
        <v>3</v>
      </c>
      <c r="FC250" s="7" t="str">
        <f ca="1">IFERROR(IF(FC249+FB250&gt;FD$4,FC249,FC249+FB250),"")</f>
        <v/>
      </c>
      <c r="FD250" s="7">
        <f t="shared" ca="1" si="1226"/>
        <v>0</v>
      </c>
      <c r="FE250" s="7">
        <f t="shared" ca="1" si="1063"/>
        <v>0.54829840688264331</v>
      </c>
      <c r="FF250" s="7">
        <f t="shared" ca="1" si="1064"/>
        <v>0.14400928542504898</v>
      </c>
      <c r="FG250" s="7">
        <f t="shared" ca="1" si="1065"/>
        <v>1</v>
      </c>
      <c r="FH250" s="7" t="str">
        <f t="shared" ca="1" si="1066"/>
        <v>3</v>
      </c>
      <c r="FI250" s="7" t="str">
        <f ca="1">IFERROR(IF(FI249+FH250&gt;FJ$4,FI249,FI249+FH250),"")</f>
        <v/>
      </c>
      <c r="FJ250" s="7">
        <f t="shared" ca="1" si="1227"/>
        <v>0</v>
      </c>
      <c r="FK250" s="7">
        <f t="shared" ca="1" si="1067"/>
        <v>0.96383517456773771</v>
      </c>
      <c r="FL250" s="7">
        <f t="shared" ca="1" si="1068"/>
        <v>-0.27152748226004542</v>
      </c>
      <c r="FM250" s="7">
        <f t="shared" ca="1" si="1069"/>
        <v>0</v>
      </c>
      <c r="FN250" s="7">
        <f t="shared" ca="1" si="1070"/>
        <v>0</v>
      </c>
      <c r="FO250" s="7" t="str">
        <f ca="1">IFERROR(IF(FO249+FN250&gt;FP$4,FO249,FO249+FN250),"")</f>
        <v/>
      </c>
      <c r="FP250" s="7">
        <f t="shared" ca="1" si="1228"/>
        <v>0</v>
      </c>
      <c r="FQ250" s="7">
        <f t="shared" ca="1" si="1071"/>
        <v>0.84504165131732478</v>
      </c>
      <c r="FR250" s="7">
        <f t="shared" ca="1" si="1072"/>
        <v>-0.15273395900963249</v>
      </c>
      <c r="FS250" s="7">
        <f t="shared" ca="1" si="1073"/>
        <v>0</v>
      </c>
      <c r="FT250" s="7">
        <f t="shared" ca="1" si="1074"/>
        <v>0</v>
      </c>
      <c r="FU250" s="7" t="str">
        <f ca="1">IFERROR(IF(FU249+FT250&gt;FV$4,FU249,FU249+FT250),"")</f>
        <v/>
      </c>
      <c r="FV250" s="7">
        <f t="shared" ca="1" si="1229"/>
        <v>0</v>
      </c>
      <c r="FW250" s="7">
        <f t="shared" ca="1" si="1075"/>
        <v>0.74117750855048603</v>
      </c>
      <c r="FX250" s="7">
        <f t="shared" ca="1" si="1076"/>
        <v>-4.886981624279374E-2</v>
      </c>
      <c r="FY250" s="7">
        <f t="shared" ca="1" si="1077"/>
        <v>0</v>
      </c>
      <c r="FZ250" s="7">
        <f t="shared" ca="1" si="1078"/>
        <v>0</v>
      </c>
      <c r="GA250" s="7" t="str">
        <f ca="1">IFERROR(IF(GA249+FZ250&gt;GB$4,GA249,GA249+FZ250),"")</f>
        <v/>
      </c>
      <c r="GB250" s="7">
        <f t="shared" ca="1" si="1230"/>
        <v>0</v>
      </c>
      <c r="GC250" s="7">
        <f t="shared" ca="1" si="1079"/>
        <v>0.15035544743808593</v>
      </c>
      <c r="GD250" s="7">
        <f t="shared" ca="1" si="1080"/>
        <v>0.54195224486960636</v>
      </c>
      <c r="GE250" s="7">
        <f t="shared" ca="1" si="1081"/>
        <v>1</v>
      </c>
      <c r="GF250" s="7" t="str">
        <f t="shared" ca="1" si="1082"/>
        <v>3</v>
      </c>
      <c r="GG250" s="7" t="str">
        <f ca="1">IFERROR(IF(GG249+GF250&gt;GH$4,GG249,GG249+GF250),"")</f>
        <v/>
      </c>
      <c r="GH250" s="7">
        <f t="shared" ca="1" si="1231"/>
        <v>0</v>
      </c>
      <c r="GI250" s="7">
        <f t="shared" ca="1" si="1083"/>
        <v>0.46682141555400503</v>
      </c>
      <c r="GJ250" s="7">
        <f t="shared" ca="1" si="1084"/>
        <v>0.22548627675368726</v>
      </c>
      <c r="GK250" s="7">
        <f t="shared" ca="1" si="1085"/>
        <v>1</v>
      </c>
      <c r="GL250" s="7" t="str">
        <f t="shared" ca="1" si="1086"/>
        <v>3</v>
      </c>
      <c r="GM250" s="7" t="str">
        <f ca="1">IFERROR(IF(GM249+GL250&gt;GN$4,GM249,GM249+GL250),"")</f>
        <v/>
      </c>
      <c r="GN250" s="7">
        <f t="shared" ca="1" si="1232"/>
        <v>0</v>
      </c>
      <c r="GO250" s="7">
        <f t="shared" ca="1" si="1087"/>
        <v>0.21998084513062877</v>
      </c>
      <c r="GP250" s="7">
        <f t="shared" ca="1" si="1088"/>
        <v>0.47232684717706352</v>
      </c>
      <c r="GQ250" s="7">
        <f t="shared" ca="1" si="1089"/>
        <v>1</v>
      </c>
      <c r="GR250" s="7" t="str">
        <f t="shared" ca="1" si="1090"/>
        <v>3</v>
      </c>
      <c r="GS250" s="7" t="str">
        <f ca="1">IFERROR(IF(GS249+GR250&gt;GT$4,GS249,GS249+GR250),"")</f>
        <v/>
      </c>
      <c r="GT250" s="7">
        <f t="shared" ca="1" si="1233"/>
        <v>0</v>
      </c>
      <c r="GU250" s="7">
        <f t="shared" ca="1" si="1091"/>
        <v>0.65040994981726052</v>
      </c>
      <c r="GV250" s="7">
        <f t="shared" ca="1" si="1092"/>
        <v>4.1897742490431766E-2</v>
      </c>
      <c r="GW250" s="7">
        <f t="shared" ca="1" si="1093"/>
        <v>1</v>
      </c>
      <c r="GX250" s="7" t="str">
        <f t="shared" ca="1" si="1094"/>
        <v>3</v>
      </c>
      <c r="GY250" s="7" t="str">
        <f ca="1">IFERROR(IF(GY249+GX250&gt;GZ$4,GY249,GY249+GX250),"")</f>
        <v/>
      </c>
      <c r="GZ250" s="7">
        <f t="shared" ca="1" si="1234"/>
        <v>0</v>
      </c>
      <c r="HA250" s="7">
        <f t="shared" ca="1" si="1095"/>
        <v>0.81569742116921196</v>
      </c>
      <c r="HB250" s="7">
        <f t="shared" ca="1" si="1096"/>
        <v>-0.12338972886151967</v>
      </c>
      <c r="HC250" s="7">
        <f t="shared" ca="1" si="1097"/>
        <v>0</v>
      </c>
      <c r="HD250" s="7">
        <f t="shared" ca="1" si="1098"/>
        <v>0</v>
      </c>
      <c r="HE250" s="7" t="str">
        <f ca="1">IFERROR(IF(HE249+HD250&gt;HF$4,HE249,HE249+HD250),"")</f>
        <v/>
      </c>
      <c r="HF250" s="7">
        <f t="shared" ca="1" si="1235"/>
        <v>0</v>
      </c>
      <c r="HG250" s="7">
        <f t="shared" ca="1" si="1099"/>
        <v>0.5250105029594917</v>
      </c>
      <c r="HH250" s="7">
        <f t="shared" ca="1" si="1100"/>
        <v>0.16729718934820059</v>
      </c>
      <c r="HI250" s="7">
        <f t="shared" ca="1" si="1101"/>
        <v>1</v>
      </c>
      <c r="HJ250" s="7" t="str">
        <f t="shared" ca="1" si="1102"/>
        <v>3</v>
      </c>
      <c r="HK250" s="7" t="str">
        <f ca="1">IFERROR(IF(HK249+HJ250&gt;HL$4,HK249,HK249+HJ250),"")</f>
        <v/>
      </c>
      <c r="HL250" s="7">
        <f t="shared" ca="1" si="1236"/>
        <v>0</v>
      </c>
      <c r="HM250" s="7">
        <f t="shared" ca="1" si="1103"/>
        <v>0.32238321217922872</v>
      </c>
      <c r="HN250" s="7">
        <f t="shared" ca="1" si="1104"/>
        <v>0.36992448012846357</v>
      </c>
      <c r="HO250" s="7">
        <f t="shared" ca="1" si="1105"/>
        <v>1</v>
      </c>
      <c r="HP250" s="7" t="str">
        <f t="shared" ca="1" si="1106"/>
        <v>3</v>
      </c>
      <c r="HQ250" s="7" t="str">
        <f ca="1">IFERROR(IF(HQ249+HP250&gt;HR$4,HQ249,HQ249+HP250),"")</f>
        <v/>
      </c>
      <c r="HR250" s="7">
        <f t="shared" ca="1" si="1237"/>
        <v>0</v>
      </c>
      <c r="HS250" s="7">
        <f t="shared" ca="1" si="1107"/>
        <v>0.20818302702421299</v>
      </c>
      <c r="HT250" s="7">
        <f t="shared" ca="1" si="1108"/>
        <v>0.48412466528347931</v>
      </c>
      <c r="HU250" s="7">
        <f t="shared" ca="1" si="1109"/>
        <v>1</v>
      </c>
      <c r="HV250" s="7" t="str">
        <f t="shared" ca="1" si="1110"/>
        <v>3</v>
      </c>
      <c r="HW250" s="7" t="str">
        <f ca="1">IFERROR(IF(HW249+HV250&gt;HX$4,HW249,HW249+HV250),"")</f>
        <v/>
      </c>
      <c r="HX250" s="7">
        <f t="shared" ca="1" si="1238"/>
        <v>0</v>
      </c>
      <c r="HY250" s="7">
        <f t="shared" ca="1" si="1111"/>
        <v>0.9266630494226743</v>
      </c>
      <c r="HZ250" s="7">
        <f t="shared" ca="1" si="1112"/>
        <v>-0.23435535711498201</v>
      </c>
      <c r="IA250" s="7">
        <f t="shared" ca="1" si="1113"/>
        <v>0</v>
      </c>
      <c r="IB250" s="7">
        <f t="shared" ca="1" si="1114"/>
        <v>0</v>
      </c>
      <c r="IC250" s="7" t="str">
        <f ca="1">IFERROR(IF(IC249+IB250&gt;ID$4,IC249,IC249+IB250),"")</f>
        <v/>
      </c>
      <c r="ID250" s="7">
        <f t="shared" ca="1" si="1239"/>
        <v>0</v>
      </c>
      <c r="IE250" s="7">
        <f t="shared" ca="1" si="1115"/>
        <v>0.99389393072667298</v>
      </c>
      <c r="IF250" s="7">
        <f t="shared" ca="1" si="1116"/>
        <v>-0.30158623841898069</v>
      </c>
      <c r="IG250" s="7">
        <f t="shared" ca="1" si="1117"/>
        <v>0</v>
      </c>
      <c r="IH250" s="7">
        <f t="shared" ca="1" si="1118"/>
        <v>0</v>
      </c>
      <c r="II250" s="7" t="str">
        <f ca="1">IFERROR(IF(II249+IH250&gt;IJ$4,II249,II249+IH250),"")</f>
        <v/>
      </c>
      <c r="IJ250" s="7">
        <f t="shared" ca="1" si="1240"/>
        <v>0</v>
      </c>
      <c r="IK250" s="7">
        <f t="shared" ca="1" si="1119"/>
        <v>0.46982897857633033</v>
      </c>
      <c r="IL250" s="7">
        <f t="shared" ca="1" si="1120"/>
        <v>0.22247871373136197</v>
      </c>
      <c r="IM250" s="7">
        <f t="shared" ca="1" si="1121"/>
        <v>1</v>
      </c>
      <c r="IN250" s="7" t="str">
        <f t="shared" ca="1" si="1122"/>
        <v>3</v>
      </c>
      <c r="IO250" s="7" t="str">
        <f ca="1">IFERROR(IF(IO249+IN250&gt;IP$4,IO249,IO249+IN250),"")</f>
        <v/>
      </c>
      <c r="IP250" s="7">
        <f t="shared" ca="1" si="1241"/>
        <v>0</v>
      </c>
      <c r="IQ250" s="7">
        <f t="shared" ca="1" si="1123"/>
        <v>0.30421755952097562</v>
      </c>
      <c r="IR250" s="7">
        <f t="shared" ca="1" si="1124"/>
        <v>0.38809013278671667</v>
      </c>
      <c r="IS250" s="7">
        <f t="shared" ca="1" si="1125"/>
        <v>1</v>
      </c>
      <c r="IT250" s="7" t="str">
        <f t="shared" ca="1" si="1126"/>
        <v>3</v>
      </c>
      <c r="IU250" s="7" t="str">
        <f ca="1">IFERROR(IF(IU249+IT250&gt;IV$4,IU249,IU249+IT250),"")</f>
        <v/>
      </c>
      <c r="IV250" s="7">
        <f t="shared" ca="1" si="1242"/>
        <v>0</v>
      </c>
      <c r="IW250" s="7">
        <f t="shared" ca="1" si="1127"/>
        <v>0.81781953701430476</v>
      </c>
      <c r="IX250" s="7">
        <f t="shared" ca="1" si="1128"/>
        <v>-0.12551184470661247</v>
      </c>
      <c r="IY250" s="7">
        <f t="shared" ca="1" si="1129"/>
        <v>0</v>
      </c>
      <c r="IZ250" s="7">
        <f t="shared" ca="1" si="1130"/>
        <v>0</v>
      </c>
      <c r="JA250" s="7" t="str">
        <f ca="1">IFERROR(IF(JA249+IZ250&gt;JB$4,JA249,JA249+IZ250),"")</f>
        <v/>
      </c>
      <c r="JB250" s="7">
        <f t="shared" ca="1" si="1243"/>
        <v>0</v>
      </c>
      <c r="JC250" s="7">
        <f t="shared" ca="1" si="1131"/>
        <v>0.13783367577197347</v>
      </c>
      <c r="JD250" s="7">
        <f t="shared" ca="1" si="1132"/>
        <v>0.55447401653571882</v>
      </c>
      <c r="JE250" s="7">
        <f t="shared" ca="1" si="1133"/>
        <v>1</v>
      </c>
      <c r="JF250" s="7" t="str">
        <f t="shared" ca="1" si="1134"/>
        <v>3</v>
      </c>
      <c r="JG250" s="7" t="str">
        <f ca="1">IFERROR(IF(JG249+JF250&gt;JH$4,JG249,JG249+JF250),"")</f>
        <v/>
      </c>
      <c r="JH250" s="7">
        <f t="shared" ca="1" si="1244"/>
        <v>0</v>
      </c>
      <c r="JI250" s="7">
        <f t="shared" ca="1" si="1135"/>
        <v>0.52941698537097892</v>
      </c>
      <c r="JJ250" s="7">
        <f t="shared" ca="1" si="1136"/>
        <v>0.16289070693671337</v>
      </c>
      <c r="JK250" s="7">
        <f t="shared" ca="1" si="1137"/>
        <v>1</v>
      </c>
      <c r="JL250" s="7" t="str">
        <f t="shared" ca="1" si="1138"/>
        <v>3</v>
      </c>
      <c r="JM250" s="7" t="str">
        <f ca="1">IFERROR(IF(JM249+JL250&gt;JN$4,JM249,JM249+JL250),"")</f>
        <v/>
      </c>
      <c r="JN250" s="7">
        <f t="shared" ca="1" si="1245"/>
        <v>0</v>
      </c>
      <c r="JO250" s="7">
        <f t="shared" ca="1" si="1139"/>
        <v>0.53177611368116429</v>
      </c>
      <c r="JP250" s="7">
        <f t="shared" ca="1" si="1140"/>
        <v>0.160531578626528</v>
      </c>
      <c r="JQ250" s="7">
        <f t="shared" ca="1" si="1141"/>
        <v>1</v>
      </c>
      <c r="JR250" s="7" t="str">
        <f t="shared" ca="1" si="1142"/>
        <v>3</v>
      </c>
      <c r="JS250" s="7" t="str">
        <f ca="1">IFERROR(IF(JS249+JR250&gt;JT$4,JS249,JS249+JR250),"")</f>
        <v/>
      </c>
      <c r="JT250" s="7">
        <f t="shared" ca="1" si="1246"/>
        <v>0</v>
      </c>
      <c r="JU250" s="7">
        <f t="shared" ca="1" si="1143"/>
        <v>0.11079185206831943</v>
      </c>
      <c r="JV250" s="7">
        <f t="shared" ca="1" si="1144"/>
        <v>0.58151584023937286</v>
      </c>
      <c r="JW250" s="7">
        <f t="shared" ca="1" si="1145"/>
        <v>1</v>
      </c>
      <c r="JX250" s="7" t="str">
        <f t="shared" ca="1" si="1146"/>
        <v>3</v>
      </c>
      <c r="JY250" s="7" t="str">
        <f ca="1">IFERROR(IF(JY249+JX250&gt;JZ$4,JY249,JY249+JX250),"")</f>
        <v/>
      </c>
      <c r="JZ250" s="7">
        <f t="shared" ca="1" si="1247"/>
        <v>0</v>
      </c>
      <c r="KA250" s="7">
        <f t="shared" ca="1" si="1147"/>
        <v>0.58622556689319072</v>
      </c>
      <c r="KB250" s="7">
        <f t="shared" ca="1" si="1148"/>
        <v>0.10608212541450157</v>
      </c>
      <c r="KC250" s="7">
        <f t="shared" ca="1" si="1149"/>
        <v>1</v>
      </c>
      <c r="KD250" s="7" t="str">
        <f t="shared" ca="1" si="1150"/>
        <v>3</v>
      </c>
      <c r="KE250" s="7" t="str">
        <f ca="1">IFERROR(IF(KE249+KD250&gt;KF$4,KE249,KE249+KD250),"")</f>
        <v/>
      </c>
      <c r="KF250" s="7">
        <f t="shared" ca="1" si="1248"/>
        <v>0</v>
      </c>
      <c r="KG250" s="7">
        <f t="shared" ca="1" si="1151"/>
        <v>0.87816984359665307</v>
      </c>
      <c r="KH250" s="7">
        <f t="shared" ca="1" si="1152"/>
        <v>-0.18586215128896078</v>
      </c>
      <c r="KI250" s="7">
        <f t="shared" ca="1" si="1153"/>
        <v>0</v>
      </c>
      <c r="KJ250" s="7">
        <f t="shared" ca="1" si="1154"/>
        <v>0</v>
      </c>
      <c r="KK250" s="7" t="str">
        <f ca="1">IFERROR(IF(KK249+KJ250&gt;KL$4,KK249,KK249+KJ250),"")</f>
        <v/>
      </c>
      <c r="KL250" s="7">
        <f t="shared" ca="1" si="1249"/>
        <v>0</v>
      </c>
      <c r="KM250" s="7">
        <f t="shared" ca="1" si="1155"/>
        <v>0.31334156114405043</v>
      </c>
      <c r="KN250" s="7">
        <f t="shared" ca="1" si="1156"/>
        <v>0.37896613116364186</v>
      </c>
      <c r="KO250" s="7">
        <f t="shared" ca="1" si="1157"/>
        <v>1</v>
      </c>
      <c r="KP250" s="7" t="str">
        <f t="shared" ca="1" si="1158"/>
        <v>3</v>
      </c>
      <c r="KQ250" s="7" t="str">
        <f ca="1">IFERROR(IF(KQ249+KP250&gt;KR$4,KQ249,KQ249+KP250),"")</f>
        <v/>
      </c>
      <c r="KR250" s="7">
        <f t="shared" ca="1" si="1250"/>
        <v>0</v>
      </c>
      <c r="KS250" s="7">
        <f t="shared" ca="1" si="1159"/>
        <v>6.5318599042162528E-2</v>
      </c>
      <c r="KT250" s="7">
        <f t="shared" ca="1" si="1160"/>
        <v>0.62698909326552976</v>
      </c>
      <c r="KU250" s="7">
        <f t="shared" ca="1" si="1161"/>
        <v>1</v>
      </c>
      <c r="KV250" s="7" t="str">
        <f t="shared" ca="1" si="1162"/>
        <v>3</v>
      </c>
      <c r="KW250" s="7" t="str">
        <f ca="1">IFERROR(IF(KW249+KV250&gt;KX$4,KW249,KW249+KV250),"")</f>
        <v/>
      </c>
      <c r="KX250" s="7">
        <f t="shared" ca="1" si="1251"/>
        <v>0</v>
      </c>
      <c r="KY250" s="7">
        <f t="shared" ca="1" si="1163"/>
        <v>0.25075978654661191</v>
      </c>
      <c r="KZ250" s="7">
        <f t="shared" ca="1" si="1164"/>
        <v>0.44154790576108038</v>
      </c>
      <c r="LA250" s="7">
        <f t="shared" ca="1" si="1165"/>
        <v>1</v>
      </c>
      <c r="LB250" s="7" t="str">
        <f t="shared" ca="1" si="1166"/>
        <v>3</v>
      </c>
      <c r="LC250" s="7" t="str">
        <f ca="1">IFERROR(IF(LC249+LB250&gt;LD$4,LC249,LC249+LB250),"")</f>
        <v/>
      </c>
      <c r="LD250" s="7">
        <f t="shared" ca="1" si="1252"/>
        <v>0</v>
      </c>
      <c r="LE250" s="7">
        <f t="shared" ca="1" si="1167"/>
        <v>0.27129192953887482</v>
      </c>
      <c r="LF250" s="7">
        <f t="shared" ca="1" si="1168"/>
        <v>0.42101576276881747</v>
      </c>
      <c r="LG250" s="7">
        <f t="shared" ca="1" si="1169"/>
        <v>1</v>
      </c>
      <c r="LH250" s="7" t="str">
        <f t="shared" ca="1" si="1170"/>
        <v>3</v>
      </c>
      <c r="LI250" s="7" t="str">
        <f ca="1">IFERROR(IF(LI249+LH250&gt;LJ$4,LI249,LI249+LH250),"")</f>
        <v/>
      </c>
      <c r="LJ250" s="7">
        <f t="shared" ca="1" si="1253"/>
        <v>0</v>
      </c>
      <c r="LK250" s="7">
        <f t="shared" ca="1" si="1171"/>
        <v>0.89215066463986847</v>
      </c>
      <c r="LL250" s="7">
        <f t="shared" ca="1" si="1172"/>
        <v>-0.19984297233217618</v>
      </c>
      <c r="LM250" s="7">
        <f t="shared" ca="1" si="1173"/>
        <v>0</v>
      </c>
      <c r="LN250" s="7">
        <f t="shared" ca="1" si="1174"/>
        <v>0</v>
      </c>
      <c r="LO250" s="7" t="str">
        <f ca="1">IFERROR(IF(LO249+LN250&gt;LP$4,LO249,LO249+LN250),"")</f>
        <v/>
      </c>
      <c r="LP250" s="7">
        <f t="shared" ca="1" si="1254"/>
        <v>0</v>
      </c>
      <c r="LQ250" s="7">
        <f t="shared" ca="1" si="1175"/>
        <v>0.9766298865192391</v>
      </c>
      <c r="LR250" s="7">
        <f t="shared" ca="1" si="1176"/>
        <v>-0.28432219421154681</v>
      </c>
      <c r="LS250" s="7">
        <f t="shared" ca="1" si="1177"/>
        <v>0</v>
      </c>
      <c r="LT250" s="7">
        <f t="shared" ca="1" si="1178"/>
        <v>0</v>
      </c>
      <c r="LU250" s="7" t="str">
        <f ca="1">IFERROR(IF(LU249+LT250&gt;LV$4,LU249,LU249+LT250),"")</f>
        <v/>
      </c>
      <c r="LV250" s="7">
        <f t="shared" ca="1" si="1255"/>
        <v>0</v>
      </c>
      <c r="LW250" s="7">
        <f t="shared" ca="1" si="1179"/>
        <v>0.26833926809180131</v>
      </c>
      <c r="LX250" s="7">
        <f t="shared" ca="1" si="1180"/>
        <v>0.42396842421589098</v>
      </c>
      <c r="LY250" s="7">
        <f t="shared" ca="1" si="1181"/>
        <v>1</v>
      </c>
      <c r="LZ250" s="7" t="str">
        <f t="shared" ca="1" si="1182"/>
        <v>3</v>
      </c>
      <c r="MA250" s="7" t="str">
        <f ca="1">IFERROR(IF(MA249+LZ250&gt;MB$4,MA249,MA249+LZ250),"")</f>
        <v/>
      </c>
      <c r="MB250" s="7">
        <f t="shared" ca="1" si="1256"/>
        <v>0</v>
      </c>
      <c r="MC250" s="7">
        <f t="shared" ca="1" si="1183"/>
        <v>0.5806149099823168</v>
      </c>
      <c r="MD250" s="7">
        <f t="shared" ca="1" si="1184"/>
        <v>0.11169278232537549</v>
      </c>
      <c r="ME250" s="7">
        <f t="shared" ca="1" si="1185"/>
        <v>1</v>
      </c>
      <c r="MF250" s="7" t="str">
        <f t="shared" ca="1" si="1186"/>
        <v>3</v>
      </c>
      <c r="MG250" s="7" t="str">
        <f ca="1">IFERROR(IF(MG249+MF250&gt;MH$4,MG249,MG249+MF250),"")</f>
        <v/>
      </c>
      <c r="MH250" s="7">
        <f t="shared" ca="1" si="1257"/>
        <v>0</v>
      </c>
      <c r="MI250" s="7">
        <f t="shared" ca="1" si="1187"/>
        <v>0.22961264316445307</v>
      </c>
      <c r="MJ250" s="7">
        <f t="shared" ca="1" si="1188"/>
        <v>0.46269504914323922</v>
      </c>
      <c r="MK250" s="7">
        <f t="shared" ca="1" si="1189"/>
        <v>1</v>
      </c>
      <c r="ML250" s="7" t="str">
        <f t="shared" ca="1" si="1190"/>
        <v>3</v>
      </c>
      <c r="MM250" s="7" t="str">
        <f ca="1">IFERROR(IF(MM249+ML250&gt;MN$4,MM249,MM249+ML250),"")</f>
        <v/>
      </c>
      <c r="MN250" s="7">
        <f t="shared" ca="1" si="1258"/>
        <v>0</v>
      </c>
      <c r="MO250" s="7">
        <f t="shared" ca="1" si="1191"/>
        <v>0.24636017381045638</v>
      </c>
      <c r="MP250" s="7">
        <f t="shared" ca="1" si="1192"/>
        <v>0.44594751849723591</v>
      </c>
      <c r="MQ250" s="7">
        <f t="shared" ca="1" si="1193"/>
        <v>1</v>
      </c>
      <c r="MR250" s="7" t="str">
        <f t="shared" ca="1" si="1194"/>
        <v>3</v>
      </c>
      <c r="MS250" s="7" t="str">
        <f ca="1">IFERROR(IF(MS249+MR250&gt;MT$4,MS249,MS249+MR250),"")</f>
        <v/>
      </c>
      <c r="MT250" s="7">
        <f t="shared" ca="1" si="1259"/>
        <v>0</v>
      </c>
      <c r="MU250" s="7">
        <f t="shared" ca="1" si="1195"/>
        <v>0.57294334351754173</v>
      </c>
      <c r="MV250" s="7">
        <f t="shared" ca="1" si="1196"/>
        <v>0.11936434879015057</v>
      </c>
      <c r="MW250" s="7">
        <f t="shared" ca="1" si="1197"/>
        <v>1</v>
      </c>
      <c r="MX250" s="7" t="str">
        <f t="shared" ca="1" si="1198"/>
        <v>3</v>
      </c>
      <c r="MY250" s="7" t="str">
        <f ca="1">IFERROR(IF(MY249+MX250&gt;MZ$4,MY249,MY249+MX250),"")</f>
        <v/>
      </c>
      <c r="MZ250" s="7">
        <f t="shared" ca="1" si="1260"/>
        <v>0</v>
      </c>
      <c r="NA250" s="7">
        <f t="shared" ca="1" si="1199"/>
        <v>0.75514920322625512</v>
      </c>
      <c r="NB250" s="7">
        <f t="shared" ca="1" si="1200"/>
        <v>-6.2841510918562826E-2</v>
      </c>
      <c r="NC250" s="7">
        <f t="shared" ca="1" si="1201"/>
        <v>0</v>
      </c>
      <c r="ND250" s="7">
        <f t="shared" ca="1" si="1202"/>
        <v>0</v>
      </c>
      <c r="NE250" s="7" t="str">
        <f ca="1">IFERROR(IF(NE249+ND250&gt;NF$4,NE249,NE249+ND250),"")</f>
        <v/>
      </c>
      <c r="NF250" s="7">
        <f t="shared" ca="1" si="1261"/>
        <v>0</v>
      </c>
      <c r="NG250" s="7">
        <f t="shared" ca="1" si="1203"/>
        <v>9.4544742290011308E-2</v>
      </c>
      <c r="NH250" s="7">
        <f t="shared" ca="1" si="1204"/>
        <v>0.59776295001768098</v>
      </c>
      <c r="NI250" s="7">
        <f t="shared" ca="1" si="1205"/>
        <v>1</v>
      </c>
      <c r="NJ250" s="7" t="str">
        <f t="shared" ca="1" si="1206"/>
        <v>3</v>
      </c>
      <c r="NK250" s="7" t="str">
        <f ca="1">IFERROR(IF(NK249+NJ250&gt;NL$4,NK249,NK249+NJ250),"")</f>
        <v/>
      </c>
      <c r="NL250" s="7">
        <f t="shared" ca="1" si="1262"/>
        <v>0</v>
      </c>
      <c r="NM250" s="7">
        <f t="shared" ca="1" si="1207"/>
        <v>0.4031195682740486</v>
      </c>
      <c r="NN250" s="7">
        <f t="shared" ca="1" si="1208"/>
        <v>0.28918812403364369</v>
      </c>
      <c r="NO250" s="7">
        <f t="shared" ca="1" si="1209"/>
        <v>1</v>
      </c>
      <c r="NP250" s="7" t="str">
        <f t="shared" ca="1" si="1210"/>
        <v>3</v>
      </c>
      <c r="NQ250" s="7" t="str">
        <f ca="1">IFERROR(IF(NQ249+NP250&gt;NR$4,NQ249,NQ249+NP250),"")</f>
        <v/>
      </c>
      <c r="NR250" s="7">
        <f t="shared" ca="1" si="1263"/>
        <v>0</v>
      </c>
      <c r="NT250">
        <v>252</v>
      </c>
      <c r="NU250" s="7" t="s">
        <v>19</v>
      </c>
      <c r="NV250" s="7" t="str">
        <f t="shared" ca="1" si="967"/>
        <v/>
      </c>
      <c r="NW250" s="7" t="str">
        <f t="shared" ca="1" si="961"/>
        <v/>
      </c>
      <c r="NX250" t="str">
        <f ca="1">IFERROR(VLOOKUP(NT250,$K$3:$AK$568,8,FALSE),"")</f>
        <v/>
      </c>
      <c r="NY250" t="str">
        <f ca="1">IFERROR(VLOOKUP(NT250,$K$3:$AK$568,9,FALSE),"")</f>
        <v/>
      </c>
      <c r="NZ250" s="7" t="str">
        <f ca="1">IFERROR(VLOOKUP(NT250,$K$3:$AK$568,27,FALSE),"")</f>
        <v/>
      </c>
      <c r="OB250">
        <v>252</v>
      </c>
      <c r="OC250" s="7" t="s">
        <v>19</v>
      </c>
      <c r="OD250" t="e">
        <f t="shared" ca="1" si="968"/>
        <v>#N/A</v>
      </c>
      <c r="OE250" s="7" t="str">
        <f t="shared" ca="1" si="969"/>
        <v/>
      </c>
      <c r="OF250" s="7" t="str">
        <f t="shared" ca="1" si="970"/>
        <v/>
      </c>
      <c r="OG250" t="str">
        <f t="shared" ca="1" si="971"/>
        <v/>
      </c>
      <c r="OI250">
        <v>252</v>
      </c>
      <c r="OJ250" s="7" t="s">
        <v>19</v>
      </c>
      <c r="OK250" s="7" t="str">
        <f t="shared" ca="1" si="972"/>
        <v/>
      </c>
      <c r="OL250" s="7" t="str">
        <f t="shared" ca="1" si="973"/>
        <v/>
      </c>
      <c r="OM250" t="str">
        <f ca="1">IFERROR(VLOOKUP(OI250,$L$3:$AK$568,7,FALSE),"")</f>
        <v/>
      </c>
      <c r="ON250" t="str">
        <f ca="1">IFERROR(VLOOKUP(OI250,$L$3:$AK$568,8,FALSE),"")</f>
        <v/>
      </c>
      <c r="OO250" s="7" t="str">
        <f ca="1">IFERROR(VLOOKUP(OI250,$L$3:$AK$568,26,FALSE),"")</f>
        <v/>
      </c>
      <c r="OQ250">
        <v>252</v>
      </c>
      <c r="OR250" s="7" t="s">
        <v>19</v>
      </c>
      <c r="OS250" t="e">
        <f t="shared" ca="1" si="974"/>
        <v>#N/A</v>
      </c>
      <c r="OT250" s="7" t="str">
        <f t="shared" ca="1" si="975"/>
        <v/>
      </c>
      <c r="OU250" s="7" t="str">
        <f t="shared" ca="1" si="976"/>
        <v/>
      </c>
      <c r="OV250" t="str">
        <f t="shared" ca="1" si="977"/>
        <v/>
      </c>
      <c r="OX250">
        <v>252</v>
      </c>
      <c r="OY250" s="7" t="s">
        <v>19</v>
      </c>
      <c r="OZ250" s="7" t="str">
        <f t="shared" ca="1" si="978"/>
        <v/>
      </c>
      <c r="PA250" s="7" t="str">
        <f t="shared" ca="1" si="979"/>
        <v/>
      </c>
      <c r="PB250" t="str">
        <f ca="1">IFERROR(VLOOKUP(OX250,$M$3:$AK$568,6,FALSE),"")</f>
        <v/>
      </c>
      <c r="PC250" t="str">
        <f ca="1">IFERROR(VLOOKUP(OX250,$M$3:$AK$568,7,FALSE),"")</f>
        <v/>
      </c>
      <c r="PD250" s="7" t="str">
        <f ca="1">IFERROR(VLOOKUP(OX250,$M$3:$AK$568,25,FALSE),"")</f>
        <v/>
      </c>
      <c r="PF250">
        <v>252</v>
      </c>
      <c r="PG250" s="7" t="s">
        <v>19</v>
      </c>
      <c r="PH250" t="e">
        <f t="shared" ca="1" si="980"/>
        <v>#N/A</v>
      </c>
      <c r="PI250" s="7" t="str">
        <f t="shared" ca="1" si="981"/>
        <v/>
      </c>
      <c r="PJ250" s="7" t="str">
        <f t="shared" ca="1" si="982"/>
        <v/>
      </c>
      <c r="PK250" t="str">
        <f t="shared" ca="1" si="983"/>
        <v/>
      </c>
      <c r="PM250">
        <v>252</v>
      </c>
      <c r="PN250" s="7" t="s">
        <v>19</v>
      </c>
      <c r="PO250" s="202" t="str">
        <f t="shared" ca="1" si="984"/>
        <v/>
      </c>
      <c r="PP250" s="7" t="str">
        <f t="shared" ca="1" si="985"/>
        <v/>
      </c>
      <c r="PQ250" t="str">
        <f ca="1">IFERROR(VLOOKUP(PM250,$G$325:$R$409,12,FALSE),"")</f>
        <v/>
      </c>
      <c r="PR250" t="e">
        <f ca="1">VLOOKUP(PM250,$G$324:$Q$409,11,FALSE)</f>
        <v>#N/A</v>
      </c>
      <c r="PS250" s="7" t="str">
        <f ca="1">VLOOKUP(PQ250,$R$325:$Y$409,8,FALSE)</f>
        <v>- -</v>
      </c>
      <c r="PT250" s="7">
        <f ca="1">ReSt</f>
        <v>-4</v>
      </c>
      <c r="PU250" s="7" t="e">
        <f t="shared" ca="1" si="986"/>
        <v>#N/A</v>
      </c>
      <c r="PV250" s="7" t="e">
        <f t="shared" ca="1" si="987"/>
        <v>#N/A</v>
      </c>
      <c r="PW250" s="7" t="str">
        <f ca="1">VLOOKUP(PQ250,$R$325:$AK$409,8,FALSE)</f>
        <v>- -</v>
      </c>
      <c r="PX250" s="7"/>
      <c r="PY250">
        <v>252</v>
      </c>
      <c r="PZ250" s="7" t="s">
        <v>19</v>
      </c>
      <c r="QA250" t="str">
        <f t="shared" ca="1" si="988"/>
        <v/>
      </c>
      <c r="QB250" s="7" t="str">
        <f t="shared" ca="1" si="989"/>
        <v/>
      </c>
      <c r="QC250" s="7" t="str">
        <f t="shared" ca="1" si="990"/>
        <v/>
      </c>
      <c r="QD250" t="str">
        <f t="shared" ca="1" si="991"/>
        <v/>
      </c>
      <c r="QF250">
        <v>252</v>
      </c>
      <c r="QG250" s="7" t="s">
        <v>19</v>
      </c>
      <c r="QH250" s="7" t="str">
        <f t="shared" ca="1" si="992"/>
        <v/>
      </c>
      <c r="QI250" s="7" t="e">
        <f t="shared" ca="1" si="993"/>
        <v>#VALUE!</v>
      </c>
      <c r="QJ250" t="e">
        <f t="shared" ca="1" si="994"/>
        <v>#N/A</v>
      </c>
      <c r="QK250" s="7" t="e">
        <f t="shared" ca="1" si="995"/>
        <v>#N/A</v>
      </c>
      <c r="QM250">
        <v>252</v>
      </c>
      <c r="QN250" s="7" t="s">
        <v>19</v>
      </c>
      <c r="QO250" t="str">
        <f t="shared" ca="1" si="996"/>
        <v/>
      </c>
      <c r="QP250" s="7" t="str">
        <f t="shared" ca="1" si="997"/>
        <v/>
      </c>
      <c r="QQ250" t="str">
        <f t="shared" ca="1" si="998"/>
        <v/>
      </c>
    </row>
    <row r="251" spans="1:459" x14ac:dyDescent="0.25">
      <c r="A251" s="240" t="str">
        <f>IF('Character Sheet'!$B$4="Creature","N","Y")</f>
        <v>Y</v>
      </c>
      <c r="C251" s="75"/>
      <c r="D251" s="76"/>
      <c r="F251" s="75"/>
      <c r="G251" s="76"/>
      <c r="I251" s="75"/>
      <c r="J251" s="85"/>
      <c r="K251" s="85">
        <f t="shared" ca="1" si="962"/>
        <v>7</v>
      </c>
      <c r="L251" s="85">
        <f t="shared" ca="1" si="1265"/>
        <v>3</v>
      </c>
      <c r="M251" s="70">
        <f t="shared" ca="1" si="1270"/>
        <v>10</v>
      </c>
      <c r="O251" s="222">
        <f t="shared" ca="1" si="963"/>
        <v>134</v>
      </c>
      <c r="Q251" s="7" t="str">
        <f t="shared" si="1274"/>
        <v>Region 3</v>
      </c>
      <c r="R251" s="9" t="s">
        <v>1508</v>
      </c>
      <c r="S251" s="9" t="str">
        <f t="shared" si="1273"/>
        <v>Region 3</v>
      </c>
      <c r="T251" s="61" t="str">
        <f>SUBSTITUTE(IFERROR(IFERROR(VLOOKUP(R251,'[1]Skill Statistics'!$A$3:$C$513,2,FALSE),VLOOKUP(Q251,'[1]Skill Statistics'!$A$3:$C$513,2,FALSE)),T250),"R*","ReSt")</f>
        <v>Me/Me</v>
      </c>
      <c r="U251" s="61" t="str">
        <f>IFERROR(IFERROR(VLOOKUP(R251,'[1]Skill Statistics'!$A$3:$C$513,3,FALSE),VLOOKUP(Q251,'[1]Skill Statistics'!$A$3:$C$513,3,FALSE)),U250)</f>
        <v>Re</v>
      </c>
      <c r="V251" s="61" t="str">
        <f>V250</f>
        <v>2 / 3</v>
      </c>
      <c r="W251" s="60">
        <f t="shared" ca="1" si="964"/>
        <v>0</v>
      </c>
      <c r="X251" s="7">
        <f ca="1">IFERROR(VLOOKUP(R251,$BS$6:$NR$519,MATCH(ActualLevel,$BS$3:$NR$3,0),FALSE),"- -")</f>
        <v>0</v>
      </c>
      <c r="Y251" s="7">
        <f t="shared" ca="1" si="1269"/>
        <v>0</v>
      </c>
      <c r="Z251" s="7">
        <f ca="1">IFERROR(VLOOKUP(Y251,Charts!$BQ$2:$BR$52,2,FALSE),"- -")</f>
        <v>-25</v>
      </c>
      <c r="AA251" s="7">
        <f t="shared" ca="1" si="1000"/>
        <v>3</v>
      </c>
      <c r="AB251" s="7">
        <f t="shared" ca="1" si="1266"/>
        <v>0</v>
      </c>
      <c r="AC251" s="7"/>
      <c r="AD251" s="7"/>
      <c r="AE251" s="7"/>
      <c r="AF251" s="7"/>
      <c r="AG251" s="7"/>
      <c r="AH251" s="43"/>
      <c r="AI251" s="7"/>
      <c r="AJ251" s="7"/>
      <c r="AK251" s="7">
        <f t="shared" ca="1" si="1001"/>
        <v>-22</v>
      </c>
      <c r="AL251" s="7"/>
      <c r="AM251" s="69">
        <f>IFERROR(VLOOKUP(R251,'[1]Skill Statistics'!$A$3:$AN$513,MATCH(Profession,'[1]Skill Statistics'!$A$2:$AN$2,0),FALSE),0)</f>
        <v>0</v>
      </c>
      <c r="AN251" s="85">
        <f>IFERROR(VLOOKUP(Q251,'[1]Skill Statistics'!$A$3:$BK$513,MATCH(Archetype,'[1]Skill Statistics'!$A$2:$BK$2,0),FALSE),0)</f>
        <v>0</v>
      </c>
      <c r="AO251" s="85">
        <f>IFERROR(VLOOKUP(Q251,'[1]Skill Statistics'!$A$3:$BB$513,MATCH(Race,'[1]Skill Statistics'!$A$2:$BB$2,0),FALSE),0)</f>
        <v>0</v>
      </c>
      <c r="AP251" s="85">
        <f t="shared" ca="1" si="965"/>
        <v>0.3</v>
      </c>
      <c r="AQ251" s="70">
        <v>-0.2</v>
      </c>
      <c r="AS251" s="69" t="str">
        <f>IFERROR(VLOOKUP(Q251,'[1]Professional Skills'!$A$4:$AM$288,MATCH(Profession,'[1]Professional Skills'!$A$3:$AM$3,0),FALSE),"- -")</f>
        <v>- -</v>
      </c>
      <c r="AT251" t="s">
        <v>1812</v>
      </c>
      <c r="AU251" s="7" t="str">
        <f t="shared" si="1268"/>
        <v/>
      </c>
      <c r="AV251" s="7">
        <f t="shared" ca="1" si="1267"/>
        <v>0</v>
      </c>
      <c r="AW251" t="str">
        <f t="shared" si="1004"/>
        <v/>
      </c>
      <c r="AX251" t="str">
        <f>IFERROR(_xlfn.RANK.EQ(AW251,$AW$5:$AW$568),"")</f>
        <v/>
      </c>
      <c r="AY251">
        <f t="shared" si="959"/>
        <v>0</v>
      </c>
      <c r="AZ251" s="70" t="str">
        <f t="shared" si="1002"/>
        <v/>
      </c>
      <c r="BB251" s="69" t="str">
        <f>IFERROR(IF(Q251="Language",VLOOKUP(R251,[1]Cultures!$B$4:$N$218,MATCH(Culture,[1]Cultures!$B$3:$N$3,0),FALSE),VLOOKUP(Q251,[1]Cultures!$B$4:$O$212,MATCH(Culture,[1]Cultures!$B$3:$O$3,0),FALSE)),"- -")</f>
        <v>- -</v>
      </c>
      <c r="BC251" t="s">
        <v>1812</v>
      </c>
      <c r="BD251">
        <f t="shared" ca="1" si="1264"/>
        <v>0.79433977662898181</v>
      </c>
      <c r="BE251">
        <f t="shared" ca="1" si="1211"/>
        <v>0.89433977662898179</v>
      </c>
      <c r="BH251">
        <f t="shared" ref="BH251:BH254" ca="1" si="1275">_xlfn.RANK.EQ(BE251,$BE$249:$BE$254)</f>
        <v>1</v>
      </c>
      <c r="BI251" s="7">
        <f t="shared" ca="1" si="1003"/>
        <v>0</v>
      </c>
      <c r="BK251" s="7"/>
      <c r="BL251" s="70">
        <f t="shared" ca="1" si="960"/>
        <v>0</v>
      </c>
      <c r="BN251" s="69">
        <f>IFERROR(VLOOKUP(V251,Charts!$BT$2:$BV$14,3,FALSE),"- -")</f>
        <v>0.84615384615384615</v>
      </c>
      <c r="BO251" s="85">
        <f t="shared" ca="1" si="966"/>
        <v>1.8827233915214983</v>
      </c>
      <c r="BP251" s="70">
        <f t="shared" ca="1" si="1212"/>
        <v>134</v>
      </c>
      <c r="BR251" s="7">
        <v>250</v>
      </c>
      <c r="BS251" s="9" t="str">
        <f ca="1">VLOOKUP(BR251,$O$3:$R$568,4,FALSE)</f>
        <v>Rope Mastery</v>
      </c>
      <c r="BT251" s="7" t="str">
        <f ca="1">VLOOKUP(BS251,$R$3:$V$568,5,FALSE)</f>
        <v>5 / 7</v>
      </c>
      <c r="BU251" s="7">
        <f ca="1">VLOOKUP(BT251,Charts!$BT$2:$BV$14,3,FALSE)</f>
        <v>0.46153846153846156</v>
      </c>
      <c r="BV251" s="7" t="str">
        <f t="shared" ca="1" si="1005"/>
        <v>5</v>
      </c>
      <c r="BW251" s="7" t="str">
        <f t="shared" ca="1" si="1006"/>
        <v>7</v>
      </c>
      <c r="BY251" s="7">
        <f t="shared" ca="1" si="1007"/>
        <v>0.77605426367736963</v>
      </c>
      <c r="BZ251" s="7">
        <f t="shared" ca="1" si="1008"/>
        <v>-0.31451580213890806</v>
      </c>
      <c r="CA251" s="7">
        <f t="shared" ca="1" si="1009"/>
        <v>0</v>
      </c>
      <c r="CB251" s="7">
        <f t="shared" ca="1" si="1010"/>
        <v>0</v>
      </c>
      <c r="CC251" s="7" t="str">
        <f ca="1">IFERROR(IF(CC250+CB251&gt;CD$4,CC250,CC250+CB251),"")</f>
        <v/>
      </c>
      <c r="CD251" s="7">
        <f t="shared" ca="1" si="1213"/>
        <v>0</v>
      </c>
      <c r="CE251" s="7">
        <f t="shared" ca="1" si="1011"/>
        <v>0.28569870626623772</v>
      </c>
      <c r="CF251" s="7">
        <f t="shared" ca="1" si="1012"/>
        <v>0.17583975527222384</v>
      </c>
      <c r="CG251" s="7">
        <f t="shared" ca="1" si="1013"/>
        <v>1</v>
      </c>
      <c r="CH251" s="7" t="str">
        <f t="shared" ca="1" si="1014"/>
        <v>5</v>
      </c>
      <c r="CI251" s="7" t="str">
        <f ca="1">IFERROR(IF(CI250+CH251&gt;CJ$4,CI250,CI250+CH251),"")</f>
        <v/>
      </c>
      <c r="CJ251" s="7">
        <f t="shared" ca="1" si="1214"/>
        <v>0</v>
      </c>
      <c r="CK251" s="7">
        <f t="shared" ca="1" si="1015"/>
        <v>0.5962924772004774</v>
      </c>
      <c r="CL251" s="7">
        <f t="shared" ca="1" si="1016"/>
        <v>-0.13475401566201584</v>
      </c>
      <c r="CM251" s="7">
        <f t="shared" ca="1" si="1017"/>
        <v>0</v>
      </c>
      <c r="CN251" s="7">
        <f t="shared" ca="1" si="1018"/>
        <v>0</v>
      </c>
      <c r="CO251" s="7" t="str">
        <f ca="1">IFERROR(IF(CO250+CN251&gt;CP$4,CO250,CO250+CN251),"")</f>
        <v/>
      </c>
      <c r="CP251" s="7">
        <f t="shared" ca="1" si="1215"/>
        <v>0</v>
      </c>
      <c r="CQ251" s="7">
        <f t="shared" ca="1" si="1019"/>
        <v>6.8688214173220685E-2</v>
      </c>
      <c r="CR251" s="7">
        <f t="shared" ca="1" si="1020"/>
        <v>0.39285024736524088</v>
      </c>
      <c r="CS251" s="7">
        <f t="shared" ca="1" si="1021"/>
        <v>1</v>
      </c>
      <c r="CT251" s="7" t="str">
        <f t="shared" ca="1" si="1022"/>
        <v>5</v>
      </c>
      <c r="CU251" s="7" t="str">
        <f ca="1">IFERROR(IF(CU250+CT251&gt;CV$4,CU250,CU250+CT251),"")</f>
        <v/>
      </c>
      <c r="CV251" s="7">
        <f t="shared" ca="1" si="1216"/>
        <v>0</v>
      </c>
      <c r="CW251" s="7">
        <f t="shared" ca="1" si="1023"/>
        <v>0.31489481509328254</v>
      </c>
      <c r="CX251" s="7">
        <f t="shared" ca="1" si="1024"/>
        <v>0.14664364644517902</v>
      </c>
      <c r="CY251" s="7">
        <f t="shared" ca="1" si="1025"/>
        <v>1</v>
      </c>
      <c r="CZ251" s="7" t="str">
        <f t="shared" ca="1" si="1026"/>
        <v>5</v>
      </c>
      <c r="DA251" s="7" t="str">
        <f ca="1">IFERROR(IF(DA250+CZ251&gt;DB$4,DA250,DA250+CZ251),"")</f>
        <v/>
      </c>
      <c r="DB251" s="7">
        <f t="shared" ca="1" si="1217"/>
        <v>0</v>
      </c>
      <c r="DC251" s="7">
        <f t="shared" ca="1" si="1027"/>
        <v>0.5114997087066514</v>
      </c>
      <c r="DD251" s="7">
        <f t="shared" ca="1" si="1028"/>
        <v>-4.9961247168189837E-2</v>
      </c>
      <c r="DE251" s="7">
        <f t="shared" ca="1" si="1029"/>
        <v>0</v>
      </c>
      <c r="DF251" s="7">
        <f t="shared" ca="1" si="1030"/>
        <v>0</v>
      </c>
      <c r="DG251" s="7" t="str">
        <f ca="1">IFERROR(IF(DG250+DF251&gt;DH$4,DG250,DG250+DF251),"")</f>
        <v/>
      </c>
      <c r="DH251" s="7">
        <f t="shared" ca="1" si="1218"/>
        <v>0</v>
      </c>
      <c r="DI251" s="7">
        <f t="shared" ca="1" si="1031"/>
        <v>0.4872559101124353</v>
      </c>
      <c r="DJ251" s="7">
        <f t="shared" ca="1" si="1032"/>
        <v>-2.5717448573973734E-2</v>
      </c>
      <c r="DK251" s="7">
        <f t="shared" ca="1" si="1033"/>
        <v>0</v>
      </c>
      <c r="DL251" s="7">
        <f t="shared" ca="1" si="1034"/>
        <v>0</v>
      </c>
      <c r="DM251" s="7" t="str">
        <f ca="1">IFERROR(IF(DM250+DL251&gt;DN$4,DM250,DM250+DL251),"")</f>
        <v/>
      </c>
      <c r="DN251" s="7">
        <f t="shared" ca="1" si="1219"/>
        <v>0</v>
      </c>
      <c r="DO251" s="7">
        <f t="shared" ca="1" si="1035"/>
        <v>0.41563725798465867</v>
      </c>
      <c r="DP251" s="7">
        <f t="shared" ca="1" si="1036"/>
        <v>4.5901203553802894E-2</v>
      </c>
      <c r="DQ251" s="7">
        <f t="shared" ca="1" si="1037"/>
        <v>1</v>
      </c>
      <c r="DR251" s="7" t="str">
        <f t="shared" ca="1" si="1038"/>
        <v>5</v>
      </c>
      <c r="DS251" s="7" t="str">
        <f ca="1">IFERROR(IF(DS250+DR251&gt;DT$4,DS250,DS250+DR251),"")</f>
        <v/>
      </c>
      <c r="DT251" s="7">
        <f t="shared" ca="1" si="1220"/>
        <v>0</v>
      </c>
      <c r="DU251" s="7">
        <f t="shared" ca="1" si="1039"/>
        <v>0.16983329711762285</v>
      </c>
      <c r="DV251" s="7">
        <f t="shared" ca="1" si="1040"/>
        <v>0.29170516442083871</v>
      </c>
      <c r="DW251" s="7">
        <f t="shared" ca="1" si="1041"/>
        <v>1</v>
      </c>
      <c r="DX251" s="7" t="str">
        <f t="shared" ca="1" si="1042"/>
        <v>5</v>
      </c>
      <c r="DY251" s="7" t="str">
        <f ca="1">IFERROR(IF(DY250+DX251&gt;DZ$4,DY250,DY250+DX251),"")</f>
        <v/>
      </c>
      <c r="DZ251" s="7">
        <f t="shared" ca="1" si="1221"/>
        <v>0</v>
      </c>
      <c r="EA251" s="7">
        <f t="shared" ca="1" si="1043"/>
        <v>0.67117029159038932</v>
      </c>
      <c r="EB251" s="7">
        <f t="shared" ca="1" si="1044"/>
        <v>-0.20963183005192776</v>
      </c>
      <c r="EC251" s="7">
        <f t="shared" ca="1" si="1045"/>
        <v>0</v>
      </c>
      <c r="ED251" s="7">
        <f t="shared" ca="1" si="1046"/>
        <v>0</v>
      </c>
      <c r="EE251" s="7" t="str">
        <f ca="1">IFERROR(IF(EE250+ED251&gt;EF$4,EE250,EE250+ED251),"")</f>
        <v/>
      </c>
      <c r="EF251" s="7">
        <f t="shared" ca="1" si="1222"/>
        <v>0</v>
      </c>
      <c r="EG251" s="7">
        <f t="shared" ca="1" si="1047"/>
        <v>0.82071391359277412</v>
      </c>
      <c r="EH251" s="7">
        <f t="shared" ca="1" si="1048"/>
        <v>-0.35917545205431256</v>
      </c>
      <c r="EI251" s="7">
        <f t="shared" ca="1" si="1049"/>
        <v>0</v>
      </c>
      <c r="EJ251" s="7">
        <f t="shared" ca="1" si="1050"/>
        <v>0</v>
      </c>
      <c r="EK251" s="7" t="str">
        <f ca="1">IFERROR(IF(EK250+EJ251&gt;EL$4,EK250,EK250+EJ251),"")</f>
        <v/>
      </c>
      <c r="EL251" s="7">
        <f t="shared" ca="1" si="1223"/>
        <v>0</v>
      </c>
      <c r="EM251" s="7">
        <f t="shared" ca="1" si="1051"/>
        <v>0.86802184529431858</v>
      </c>
      <c r="EN251" s="7">
        <f t="shared" ca="1" si="1052"/>
        <v>-0.40648338375585702</v>
      </c>
      <c r="EO251" s="7">
        <f t="shared" ca="1" si="1053"/>
        <v>0</v>
      </c>
      <c r="EP251" s="7">
        <f t="shared" ca="1" si="1054"/>
        <v>0</v>
      </c>
      <c r="EQ251" s="7" t="str">
        <f ca="1">IFERROR(IF(EQ250+EP251&gt;ER$4,EQ250,EQ250+EP251),"")</f>
        <v/>
      </c>
      <c r="ER251" s="7">
        <f t="shared" ca="1" si="1224"/>
        <v>0</v>
      </c>
      <c r="ES251" s="7">
        <f t="shared" ca="1" si="1055"/>
        <v>0.41597554814402204</v>
      </c>
      <c r="ET251" s="7">
        <f t="shared" ca="1" si="1056"/>
        <v>4.5562913394439519E-2</v>
      </c>
      <c r="EU251" s="7">
        <f t="shared" ca="1" si="1057"/>
        <v>1</v>
      </c>
      <c r="EV251" s="7" t="str">
        <f t="shared" ca="1" si="1058"/>
        <v>5</v>
      </c>
      <c r="EW251" s="7" t="str">
        <f ca="1">IFERROR(IF(EW250+EV251&gt;EX$4,EW250,EW250+EV251),"")</f>
        <v/>
      </c>
      <c r="EX251" s="7">
        <f t="shared" ca="1" si="1225"/>
        <v>0</v>
      </c>
      <c r="EY251" s="7">
        <f t="shared" ca="1" si="1059"/>
        <v>0.71179481064566485</v>
      </c>
      <c r="EZ251" s="7">
        <f t="shared" ca="1" si="1060"/>
        <v>-0.25025634910720329</v>
      </c>
      <c r="FA251" s="7">
        <f t="shared" ca="1" si="1061"/>
        <v>0</v>
      </c>
      <c r="FB251" s="7">
        <f t="shared" ca="1" si="1062"/>
        <v>0</v>
      </c>
      <c r="FC251" s="7" t="str">
        <f ca="1">IFERROR(IF(FC250+FB251&gt;FD$4,FC250,FC250+FB251),"")</f>
        <v/>
      </c>
      <c r="FD251" s="7">
        <f t="shared" ca="1" si="1226"/>
        <v>0</v>
      </c>
      <c r="FE251" s="7">
        <f t="shared" ca="1" si="1063"/>
        <v>0.82644787818974152</v>
      </c>
      <c r="FF251" s="7">
        <f t="shared" ca="1" si="1064"/>
        <v>-0.36490941665127996</v>
      </c>
      <c r="FG251" s="7">
        <f t="shared" ca="1" si="1065"/>
        <v>0</v>
      </c>
      <c r="FH251" s="7">
        <f t="shared" ca="1" si="1066"/>
        <v>0</v>
      </c>
      <c r="FI251" s="7" t="str">
        <f ca="1">IFERROR(IF(FI250+FH251&gt;FJ$4,FI250,FI250+FH251),"")</f>
        <v/>
      </c>
      <c r="FJ251" s="7">
        <f t="shared" ca="1" si="1227"/>
        <v>0</v>
      </c>
      <c r="FK251" s="7">
        <f t="shared" ca="1" si="1067"/>
        <v>0.36969627938181748</v>
      </c>
      <c r="FL251" s="7">
        <f t="shared" ca="1" si="1068"/>
        <v>9.1842182156644081E-2</v>
      </c>
      <c r="FM251" s="7">
        <f t="shared" ca="1" si="1069"/>
        <v>1</v>
      </c>
      <c r="FN251" s="7" t="str">
        <f t="shared" ca="1" si="1070"/>
        <v>5</v>
      </c>
      <c r="FO251" s="7" t="str">
        <f ca="1">IFERROR(IF(FO250+FN251&gt;FP$4,FO250,FO250+FN251),"")</f>
        <v/>
      </c>
      <c r="FP251" s="7">
        <f t="shared" ca="1" si="1228"/>
        <v>0</v>
      </c>
      <c r="FQ251" s="7">
        <f t="shared" ca="1" si="1071"/>
        <v>0.47480895314279858</v>
      </c>
      <c r="FR251" s="7">
        <f t="shared" ca="1" si="1072"/>
        <v>-1.327049160433702E-2</v>
      </c>
      <c r="FS251" s="7">
        <f t="shared" ca="1" si="1073"/>
        <v>0</v>
      </c>
      <c r="FT251" s="7">
        <f t="shared" ca="1" si="1074"/>
        <v>0</v>
      </c>
      <c r="FU251" s="7" t="str">
        <f ca="1">IFERROR(IF(FU250+FT251&gt;FV$4,FU250,FU250+FT251),"")</f>
        <v/>
      </c>
      <c r="FV251" s="7">
        <f t="shared" ca="1" si="1229"/>
        <v>0</v>
      </c>
      <c r="FW251" s="7">
        <f t="shared" ca="1" si="1075"/>
        <v>2.6148438722322087E-2</v>
      </c>
      <c r="FX251" s="7">
        <f t="shared" ca="1" si="1076"/>
        <v>0.43539002281613948</v>
      </c>
      <c r="FY251" s="7">
        <f t="shared" ca="1" si="1077"/>
        <v>1</v>
      </c>
      <c r="FZ251" s="7" t="str">
        <f t="shared" ca="1" si="1078"/>
        <v>5</v>
      </c>
      <c r="GA251" s="7" t="str">
        <f ca="1">IFERROR(IF(GA250+FZ251&gt;GB$4,GA250,GA250+FZ251),"")</f>
        <v/>
      </c>
      <c r="GB251" s="7">
        <f t="shared" ca="1" si="1230"/>
        <v>0</v>
      </c>
      <c r="GC251" s="7">
        <f t="shared" ca="1" si="1079"/>
        <v>0.22227739117027123</v>
      </c>
      <c r="GD251" s="7">
        <f t="shared" ca="1" si="1080"/>
        <v>0.23926107036819033</v>
      </c>
      <c r="GE251" s="7">
        <f t="shared" ca="1" si="1081"/>
        <v>1</v>
      </c>
      <c r="GF251" s="7" t="str">
        <f t="shared" ca="1" si="1082"/>
        <v>5</v>
      </c>
      <c r="GG251" s="7" t="str">
        <f ca="1">IFERROR(IF(GG250+GF251&gt;GH$4,GG250,GG250+GF251),"")</f>
        <v/>
      </c>
      <c r="GH251" s="7">
        <f t="shared" ca="1" si="1231"/>
        <v>0</v>
      </c>
      <c r="GI251" s="7">
        <f t="shared" ca="1" si="1083"/>
        <v>0.64606250024747425</v>
      </c>
      <c r="GJ251" s="7">
        <f t="shared" ca="1" si="1084"/>
        <v>-0.18452403870901268</v>
      </c>
      <c r="GK251" s="7">
        <f t="shared" ca="1" si="1085"/>
        <v>0</v>
      </c>
      <c r="GL251" s="7">
        <f t="shared" ca="1" si="1086"/>
        <v>0</v>
      </c>
      <c r="GM251" s="7" t="str">
        <f ca="1">IFERROR(IF(GM250+GL251&gt;GN$4,GM250,GM250+GL251),"")</f>
        <v/>
      </c>
      <c r="GN251" s="7">
        <f t="shared" ca="1" si="1232"/>
        <v>0</v>
      </c>
      <c r="GO251" s="7">
        <f t="shared" ca="1" si="1087"/>
        <v>0.23868425161627083</v>
      </c>
      <c r="GP251" s="7">
        <f t="shared" ca="1" si="1088"/>
        <v>0.22285420992219074</v>
      </c>
      <c r="GQ251" s="7">
        <f t="shared" ca="1" si="1089"/>
        <v>1</v>
      </c>
      <c r="GR251" s="7" t="str">
        <f t="shared" ca="1" si="1090"/>
        <v>5</v>
      </c>
      <c r="GS251" s="7" t="str">
        <f ca="1">IFERROR(IF(GS250+GR251&gt;GT$4,GS250,GS250+GR251),"")</f>
        <v/>
      </c>
      <c r="GT251" s="7">
        <f t="shared" ca="1" si="1233"/>
        <v>0</v>
      </c>
      <c r="GU251" s="7">
        <f t="shared" ca="1" si="1091"/>
        <v>0.75630591172521455</v>
      </c>
      <c r="GV251" s="7">
        <f t="shared" ca="1" si="1092"/>
        <v>-0.29476745018675299</v>
      </c>
      <c r="GW251" s="7">
        <f t="shared" ca="1" si="1093"/>
        <v>0</v>
      </c>
      <c r="GX251" s="7">
        <f t="shared" ca="1" si="1094"/>
        <v>0</v>
      </c>
      <c r="GY251" s="7" t="str">
        <f ca="1">IFERROR(IF(GY250+GX251&gt;GZ$4,GY250,GY250+GX251),"")</f>
        <v/>
      </c>
      <c r="GZ251" s="7">
        <f t="shared" ca="1" si="1234"/>
        <v>0</v>
      </c>
      <c r="HA251" s="7">
        <f t="shared" ca="1" si="1095"/>
        <v>0.58314526259679744</v>
      </c>
      <c r="HB251" s="7">
        <f t="shared" ca="1" si="1096"/>
        <v>-0.12160680105833588</v>
      </c>
      <c r="HC251" s="7">
        <f t="shared" ca="1" si="1097"/>
        <v>0</v>
      </c>
      <c r="HD251" s="7">
        <f t="shared" ca="1" si="1098"/>
        <v>0</v>
      </c>
      <c r="HE251" s="7" t="str">
        <f ca="1">IFERROR(IF(HE250+HD251&gt;HF$4,HE250,HE250+HD251),"")</f>
        <v/>
      </c>
      <c r="HF251" s="7">
        <f t="shared" ca="1" si="1235"/>
        <v>0</v>
      </c>
      <c r="HG251" s="7">
        <f t="shared" ca="1" si="1099"/>
        <v>0.30046826988734365</v>
      </c>
      <c r="HH251" s="7">
        <f t="shared" ca="1" si="1100"/>
        <v>0.16107019165111791</v>
      </c>
      <c r="HI251" s="7">
        <f t="shared" ca="1" si="1101"/>
        <v>1</v>
      </c>
      <c r="HJ251" s="7" t="str">
        <f t="shared" ca="1" si="1102"/>
        <v>5</v>
      </c>
      <c r="HK251" s="7" t="str">
        <f ca="1">IFERROR(IF(HK250+HJ251&gt;HL$4,HK250,HK250+HJ251),"")</f>
        <v/>
      </c>
      <c r="HL251" s="7">
        <f t="shared" ca="1" si="1236"/>
        <v>0</v>
      </c>
      <c r="HM251" s="7">
        <f t="shared" ca="1" si="1103"/>
        <v>0.80173524025052123</v>
      </c>
      <c r="HN251" s="7">
        <f t="shared" ca="1" si="1104"/>
        <v>-0.34019677871205967</v>
      </c>
      <c r="HO251" s="7">
        <f t="shared" ca="1" si="1105"/>
        <v>0</v>
      </c>
      <c r="HP251" s="7">
        <f t="shared" ca="1" si="1106"/>
        <v>0</v>
      </c>
      <c r="HQ251" s="7" t="str">
        <f ca="1">IFERROR(IF(HQ250+HP251&gt;HR$4,HQ250,HQ250+HP251),"")</f>
        <v/>
      </c>
      <c r="HR251" s="7">
        <f t="shared" ca="1" si="1237"/>
        <v>0</v>
      </c>
      <c r="HS251" s="7">
        <f t="shared" ca="1" si="1107"/>
        <v>0.61734498370319146</v>
      </c>
      <c r="HT251" s="7">
        <f t="shared" ca="1" si="1108"/>
        <v>-0.1558065221647299</v>
      </c>
      <c r="HU251" s="7">
        <f t="shared" ca="1" si="1109"/>
        <v>0</v>
      </c>
      <c r="HV251" s="7">
        <f t="shared" ca="1" si="1110"/>
        <v>0</v>
      </c>
      <c r="HW251" s="7" t="str">
        <f ca="1">IFERROR(IF(HW250+HV251&gt;HX$4,HW250,HW250+HV251),"")</f>
        <v/>
      </c>
      <c r="HX251" s="7">
        <f t="shared" ca="1" si="1238"/>
        <v>0</v>
      </c>
      <c r="HY251" s="7">
        <f t="shared" ca="1" si="1111"/>
        <v>0.45488020921127326</v>
      </c>
      <c r="HZ251" s="7">
        <f t="shared" ca="1" si="1112"/>
        <v>6.6582523271883076E-3</v>
      </c>
      <c r="IA251" s="7">
        <f t="shared" ca="1" si="1113"/>
        <v>1</v>
      </c>
      <c r="IB251" s="7" t="str">
        <f t="shared" ca="1" si="1114"/>
        <v>5</v>
      </c>
      <c r="IC251" s="7" t="str">
        <f ca="1">IFERROR(IF(IC250+IB251&gt;ID$4,IC250,IC250+IB251),"")</f>
        <v/>
      </c>
      <c r="ID251" s="7">
        <f t="shared" ca="1" si="1239"/>
        <v>0</v>
      </c>
      <c r="IE251" s="7">
        <f t="shared" ca="1" si="1115"/>
        <v>0.63170371064856079</v>
      </c>
      <c r="IF251" s="7">
        <f t="shared" ca="1" si="1116"/>
        <v>-0.17016524911009923</v>
      </c>
      <c r="IG251" s="7">
        <f t="shared" ca="1" si="1117"/>
        <v>0</v>
      </c>
      <c r="IH251" s="7">
        <f t="shared" ca="1" si="1118"/>
        <v>0</v>
      </c>
      <c r="II251" s="7" t="str">
        <f ca="1">IFERROR(IF(II250+IH251&gt;IJ$4,II250,II250+IH251),"")</f>
        <v/>
      </c>
      <c r="IJ251" s="7">
        <f t="shared" ca="1" si="1240"/>
        <v>0</v>
      </c>
      <c r="IK251" s="7">
        <f t="shared" ca="1" si="1119"/>
        <v>0.28122438770325953</v>
      </c>
      <c r="IL251" s="7">
        <f t="shared" ca="1" si="1120"/>
        <v>0.18031407383520204</v>
      </c>
      <c r="IM251" s="7">
        <f t="shared" ca="1" si="1121"/>
        <v>1</v>
      </c>
      <c r="IN251" s="7" t="str">
        <f t="shared" ca="1" si="1122"/>
        <v>5</v>
      </c>
      <c r="IO251" s="7" t="str">
        <f ca="1">IFERROR(IF(IO250+IN251&gt;IP$4,IO250,IO250+IN251),"")</f>
        <v/>
      </c>
      <c r="IP251" s="7">
        <f t="shared" ca="1" si="1241"/>
        <v>0</v>
      </c>
      <c r="IQ251" s="7">
        <f t="shared" ca="1" si="1123"/>
        <v>0.72265595942886462</v>
      </c>
      <c r="IR251" s="7">
        <f t="shared" ca="1" si="1124"/>
        <v>-0.26111749789040306</v>
      </c>
      <c r="IS251" s="7">
        <f t="shared" ca="1" si="1125"/>
        <v>0</v>
      </c>
      <c r="IT251" s="7">
        <f t="shared" ca="1" si="1126"/>
        <v>0</v>
      </c>
      <c r="IU251" s="7" t="str">
        <f ca="1">IFERROR(IF(IU250+IT251&gt;IV$4,IU250,IU250+IT251),"")</f>
        <v/>
      </c>
      <c r="IV251" s="7">
        <f t="shared" ca="1" si="1242"/>
        <v>0</v>
      </c>
      <c r="IW251" s="7">
        <f t="shared" ca="1" si="1127"/>
        <v>0.76956706989748369</v>
      </c>
      <c r="IX251" s="7">
        <f t="shared" ca="1" si="1128"/>
        <v>-0.30802860835902213</v>
      </c>
      <c r="IY251" s="7">
        <f t="shared" ca="1" si="1129"/>
        <v>0</v>
      </c>
      <c r="IZ251" s="7">
        <f t="shared" ca="1" si="1130"/>
        <v>0</v>
      </c>
      <c r="JA251" s="7" t="str">
        <f ca="1">IFERROR(IF(JA250+IZ251&gt;JB$4,JA250,JA250+IZ251),"")</f>
        <v/>
      </c>
      <c r="JB251" s="7">
        <f t="shared" ca="1" si="1243"/>
        <v>0</v>
      </c>
      <c r="JC251" s="7">
        <f t="shared" ca="1" si="1131"/>
        <v>0.16031647631309509</v>
      </c>
      <c r="JD251" s="7">
        <f t="shared" ca="1" si="1132"/>
        <v>0.30122198522536647</v>
      </c>
      <c r="JE251" s="7">
        <f t="shared" ca="1" si="1133"/>
        <v>1</v>
      </c>
      <c r="JF251" s="7" t="str">
        <f t="shared" ca="1" si="1134"/>
        <v>5</v>
      </c>
      <c r="JG251" s="7" t="str">
        <f ca="1">IFERROR(IF(JG250+JF251&gt;JH$4,JG250,JG250+JF251),"")</f>
        <v/>
      </c>
      <c r="JH251" s="7">
        <f t="shared" ca="1" si="1244"/>
        <v>0</v>
      </c>
      <c r="JI251" s="7">
        <f t="shared" ca="1" si="1135"/>
        <v>0.15052895633229801</v>
      </c>
      <c r="JJ251" s="7">
        <f t="shared" ca="1" si="1136"/>
        <v>0.31100950520616355</v>
      </c>
      <c r="JK251" s="7">
        <f t="shared" ca="1" si="1137"/>
        <v>1</v>
      </c>
      <c r="JL251" s="7" t="str">
        <f t="shared" ca="1" si="1138"/>
        <v>5</v>
      </c>
      <c r="JM251" s="7" t="str">
        <f ca="1">IFERROR(IF(JM250+JL251&gt;JN$4,JM250,JM250+JL251),"")</f>
        <v/>
      </c>
      <c r="JN251" s="7">
        <f t="shared" ca="1" si="1245"/>
        <v>0</v>
      </c>
      <c r="JO251" s="7">
        <f t="shared" ca="1" si="1139"/>
        <v>0.1417992935080874</v>
      </c>
      <c r="JP251" s="7">
        <f t="shared" ca="1" si="1140"/>
        <v>0.31973916803037417</v>
      </c>
      <c r="JQ251" s="7">
        <f t="shared" ca="1" si="1141"/>
        <v>1</v>
      </c>
      <c r="JR251" s="7" t="str">
        <f t="shared" ca="1" si="1142"/>
        <v>5</v>
      </c>
      <c r="JS251" s="7" t="str">
        <f ca="1">IFERROR(IF(JS250+JR251&gt;JT$4,JS250,JS250+JR251),"")</f>
        <v/>
      </c>
      <c r="JT251" s="7">
        <f t="shared" ca="1" si="1246"/>
        <v>0</v>
      </c>
      <c r="JU251" s="7">
        <f t="shared" ca="1" si="1143"/>
        <v>0.11187476881725356</v>
      </c>
      <c r="JV251" s="7">
        <f t="shared" ca="1" si="1144"/>
        <v>0.34966369272120801</v>
      </c>
      <c r="JW251" s="7">
        <f t="shared" ca="1" si="1145"/>
        <v>1</v>
      </c>
      <c r="JX251" s="7" t="str">
        <f t="shared" ca="1" si="1146"/>
        <v>5</v>
      </c>
      <c r="JY251" s="7" t="str">
        <f ca="1">IFERROR(IF(JY250+JX251&gt;JZ$4,JY250,JY250+JX251),"")</f>
        <v/>
      </c>
      <c r="JZ251" s="7">
        <f t="shared" ca="1" si="1247"/>
        <v>0</v>
      </c>
      <c r="KA251" s="7">
        <f t="shared" ca="1" si="1147"/>
        <v>0.95488530842945085</v>
      </c>
      <c r="KB251" s="7">
        <f t="shared" ca="1" si="1148"/>
        <v>-0.49334684689098929</v>
      </c>
      <c r="KC251" s="7">
        <f t="shared" ca="1" si="1149"/>
        <v>0</v>
      </c>
      <c r="KD251" s="7">
        <f t="shared" ca="1" si="1150"/>
        <v>0</v>
      </c>
      <c r="KE251" s="7" t="str">
        <f ca="1">IFERROR(IF(KE250+KD251&gt;KF$4,KE250,KE250+KD251),"")</f>
        <v/>
      </c>
      <c r="KF251" s="7">
        <f t="shared" ca="1" si="1248"/>
        <v>0</v>
      </c>
      <c r="KG251" s="7">
        <f t="shared" ca="1" si="1151"/>
        <v>0.71190709439193534</v>
      </c>
      <c r="KH251" s="7">
        <f t="shared" ca="1" si="1152"/>
        <v>-0.25036863285347377</v>
      </c>
      <c r="KI251" s="7">
        <f t="shared" ca="1" si="1153"/>
        <v>0</v>
      </c>
      <c r="KJ251" s="7">
        <f t="shared" ca="1" si="1154"/>
        <v>0</v>
      </c>
      <c r="KK251" s="7" t="str">
        <f ca="1">IFERROR(IF(KK250+KJ251&gt;KL$4,KK250,KK250+KJ251),"")</f>
        <v/>
      </c>
      <c r="KL251" s="7">
        <f t="shared" ca="1" si="1249"/>
        <v>0</v>
      </c>
      <c r="KM251" s="7">
        <f t="shared" ca="1" si="1155"/>
        <v>6.658924024450863E-2</v>
      </c>
      <c r="KN251" s="7">
        <f t="shared" ca="1" si="1156"/>
        <v>0.39494922129395293</v>
      </c>
      <c r="KO251" s="7">
        <f t="shared" ca="1" si="1157"/>
        <v>1</v>
      </c>
      <c r="KP251" s="7" t="str">
        <f t="shared" ca="1" si="1158"/>
        <v>5</v>
      </c>
      <c r="KQ251" s="7" t="str">
        <f ca="1">IFERROR(IF(KQ250+KP251&gt;KR$4,KQ250,KQ250+KP251),"")</f>
        <v/>
      </c>
      <c r="KR251" s="7">
        <f t="shared" ca="1" si="1250"/>
        <v>0</v>
      </c>
      <c r="KS251" s="7">
        <f t="shared" ca="1" si="1159"/>
        <v>0.72317094226394441</v>
      </c>
      <c r="KT251" s="7">
        <f t="shared" ca="1" si="1160"/>
        <v>-0.26163248072548284</v>
      </c>
      <c r="KU251" s="7">
        <f t="shared" ca="1" si="1161"/>
        <v>0</v>
      </c>
      <c r="KV251" s="7">
        <f t="shared" ca="1" si="1162"/>
        <v>0</v>
      </c>
      <c r="KW251" s="7" t="str">
        <f ca="1">IFERROR(IF(KW250+KV251&gt;KX$4,KW250,KW250+KV251),"")</f>
        <v/>
      </c>
      <c r="KX251" s="7">
        <f t="shared" ca="1" si="1251"/>
        <v>0</v>
      </c>
      <c r="KY251" s="7">
        <f t="shared" ca="1" si="1163"/>
        <v>0.30429361842220715</v>
      </c>
      <c r="KZ251" s="7">
        <f t="shared" ca="1" si="1164"/>
        <v>0.15724484311625442</v>
      </c>
      <c r="LA251" s="7">
        <f t="shared" ca="1" si="1165"/>
        <v>1</v>
      </c>
      <c r="LB251" s="7" t="str">
        <f t="shared" ca="1" si="1166"/>
        <v>5</v>
      </c>
      <c r="LC251" s="7" t="str">
        <f ca="1">IFERROR(IF(LC250+LB251&gt;LD$4,LC250,LC250+LB251),"")</f>
        <v/>
      </c>
      <c r="LD251" s="7">
        <f t="shared" ca="1" si="1252"/>
        <v>0</v>
      </c>
      <c r="LE251" s="7">
        <f t="shared" ca="1" si="1167"/>
        <v>0.7623760456519405</v>
      </c>
      <c r="LF251" s="7">
        <f t="shared" ca="1" si="1168"/>
        <v>-0.30083758411347894</v>
      </c>
      <c r="LG251" s="7">
        <f t="shared" ca="1" si="1169"/>
        <v>0</v>
      </c>
      <c r="LH251" s="7">
        <f t="shared" ca="1" si="1170"/>
        <v>0</v>
      </c>
      <c r="LI251" s="7" t="str">
        <f ca="1">IFERROR(IF(LI250+LH251&gt;LJ$4,LI250,LI250+LH251),"")</f>
        <v/>
      </c>
      <c r="LJ251" s="7">
        <f t="shared" ca="1" si="1253"/>
        <v>0</v>
      </c>
      <c r="LK251" s="7">
        <f t="shared" ca="1" si="1171"/>
        <v>0.1409970554336728</v>
      </c>
      <c r="LL251" s="7">
        <f t="shared" ca="1" si="1172"/>
        <v>0.32054140610478876</v>
      </c>
      <c r="LM251" s="7">
        <f t="shared" ca="1" si="1173"/>
        <v>1</v>
      </c>
      <c r="LN251" s="7" t="str">
        <f t="shared" ca="1" si="1174"/>
        <v>5</v>
      </c>
      <c r="LO251" s="7" t="str">
        <f ca="1">IFERROR(IF(LO250+LN251&gt;LP$4,LO250,LO250+LN251),"")</f>
        <v/>
      </c>
      <c r="LP251" s="7">
        <f t="shared" ca="1" si="1254"/>
        <v>0</v>
      </c>
      <c r="LQ251" s="7">
        <f t="shared" ca="1" si="1175"/>
        <v>0.14072242067071805</v>
      </c>
      <c r="LR251" s="7">
        <f t="shared" ca="1" si="1176"/>
        <v>0.32081604086774351</v>
      </c>
      <c r="LS251" s="7">
        <f t="shared" ca="1" si="1177"/>
        <v>1</v>
      </c>
      <c r="LT251" s="7" t="str">
        <f t="shared" ca="1" si="1178"/>
        <v>5</v>
      </c>
      <c r="LU251" s="7" t="str">
        <f ca="1">IFERROR(IF(LU250+LT251&gt;LV$4,LU250,LU250+LT251),"")</f>
        <v/>
      </c>
      <c r="LV251" s="7">
        <f t="shared" ca="1" si="1255"/>
        <v>0</v>
      </c>
      <c r="LW251" s="7">
        <f t="shared" ca="1" si="1179"/>
        <v>0.16870198004868464</v>
      </c>
      <c r="LX251" s="7">
        <f t="shared" ca="1" si="1180"/>
        <v>0.29283648148977692</v>
      </c>
      <c r="LY251" s="7">
        <f t="shared" ca="1" si="1181"/>
        <v>1</v>
      </c>
      <c r="LZ251" s="7" t="str">
        <f t="shared" ca="1" si="1182"/>
        <v>5</v>
      </c>
      <c r="MA251" s="7" t="str">
        <f ca="1">IFERROR(IF(MA250+LZ251&gt;MB$4,MA250,MA250+LZ251),"")</f>
        <v/>
      </c>
      <c r="MB251" s="7">
        <f t="shared" ca="1" si="1256"/>
        <v>0</v>
      </c>
      <c r="MC251" s="7">
        <f t="shared" ca="1" si="1183"/>
        <v>0.73814095927120704</v>
      </c>
      <c r="MD251" s="7">
        <f t="shared" ca="1" si="1184"/>
        <v>-0.27660249773274548</v>
      </c>
      <c r="ME251" s="7">
        <f t="shared" ca="1" si="1185"/>
        <v>0</v>
      </c>
      <c r="MF251" s="7">
        <f t="shared" ca="1" si="1186"/>
        <v>0</v>
      </c>
      <c r="MG251" s="7" t="str">
        <f ca="1">IFERROR(IF(MG250+MF251&gt;MH$4,MG250,MG250+MF251),"")</f>
        <v/>
      </c>
      <c r="MH251" s="7">
        <f t="shared" ca="1" si="1257"/>
        <v>0</v>
      </c>
      <c r="MI251" s="7">
        <f t="shared" ca="1" si="1187"/>
        <v>0.35396494945702128</v>
      </c>
      <c r="MJ251" s="7">
        <f t="shared" ca="1" si="1188"/>
        <v>0.10757351208144028</v>
      </c>
      <c r="MK251" s="7">
        <f t="shared" ca="1" si="1189"/>
        <v>1</v>
      </c>
      <c r="ML251" s="7" t="str">
        <f t="shared" ca="1" si="1190"/>
        <v>5</v>
      </c>
      <c r="MM251" s="7" t="str">
        <f ca="1">IFERROR(IF(MM250+ML251&gt;MN$4,MM250,MM250+ML251),"")</f>
        <v/>
      </c>
      <c r="MN251" s="7">
        <f t="shared" ca="1" si="1258"/>
        <v>0</v>
      </c>
      <c r="MO251" s="7">
        <f t="shared" ca="1" si="1191"/>
        <v>0.1620889188074307</v>
      </c>
      <c r="MP251" s="7">
        <f t="shared" ca="1" si="1192"/>
        <v>0.29944954273103086</v>
      </c>
      <c r="MQ251" s="7">
        <f t="shared" ca="1" si="1193"/>
        <v>1</v>
      </c>
      <c r="MR251" s="7" t="str">
        <f t="shared" ca="1" si="1194"/>
        <v>5</v>
      </c>
      <c r="MS251" s="7" t="str">
        <f ca="1">IFERROR(IF(MS250+MR251&gt;MT$4,MS250,MS250+MR251),"")</f>
        <v/>
      </c>
      <c r="MT251" s="7">
        <f t="shared" ca="1" si="1259"/>
        <v>0</v>
      </c>
      <c r="MU251" s="7">
        <f t="shared" ca="1" si="1195"/>
        <v>7.4054999418749601E-2</v>
      </c>
      <c r="MV251" s="7">
        <f t="shared" ca="1" si="1196"/>
        <v>0.38748346211971196</v>
      </c>
      <c r="MW251" s="7">
        <f t="shared" ca="1" si="1197"/>
        <v>1</v>
      </c>
      <c r="MX251" s="7" t="str">
        <f t="shared" ca="1" si="1198"/>
        <v>5</v>
      </c>
      <c r="MY251" s="7" t="str">
        <f ca="1">IFERROR(IF(MY250+MX251&gt;MZ$4,MY250,MY250+MX251),"")</f>
        <v/>
      </c>
      <c r="MZ251" s="7">
        <f t="shared" ca="1" si="1260"/>
        <v>0</v>
      </c>
      <c r="NA251" s="7">
        <f t="shared" ca="1" si="1199"/>
        <v>0.19850174478881943</v>
      </c>
      <c r="NB251" s="7">
        <f t="shared" ca="1" si="1200"/>
        <v>0.26303671674964213</v>
      </c>
      <c r="NC251" s="7">
        <f t="shared" ca="1" si="1201"/>
        <v>1</v>
      </c>
      <c r="ND251" s="7" t="str">
        <f t="shared" ca="1" si="1202"/>
        <v>5</v>
      </c>
      <c r="NE251" s="7" t="str">
        <f ca="1">IFERROR(IF(NE250+ND251&gt;NF$4,NE250,NE250+ND251),"")</f>
        <v/>
      </c>
      <c r="NF251" s="7">
        <f t="shared" ca="1" si="1261"/>
        <v>0</v>
      </c>
      <c r="NG251" s="7">
        <f t="shared" ca="1" si="1203"/>
        <v>0.50506995268889676</v>
      </c>
      <c r="NH251" s="7">
        <f t="shared" ca="1" si="1204"/>
        <v>-4.3531491150435198E-2</v>
      </c>
      <c r="NI251" s="7">
        <f t="shared" ca="1" si="1205"/>
        <v>0</v>
      </c>
      <c r="NJ251" s="7">
        <f t="shared" ca="1" si="1206"/>
        <v>0</v>
      </c>
      <c r="NK251" s="7" t="str">
        <f ca="1">IFERROR(IF(NK250+NJ251&gt;NL$4,NK250,NK250+NJ251),"")</f>
        <v/>
      </c>
      <c r="NL251" s="7">
        <f t="shared" ca="1" si="1262"/>
        <v>0</v>
      </c>
      <c r="NM251" s="7">
        <f t="shared" ca="1" si="1207"/>
        <v>0.24216209502616826</v>
      </c>
      <c r="NN251" s="7">
        <f t="shared" ca="1" si="1208"/>
        <v>0.21937636651229331</v>
      </c>
      <c r="NO251" s="7">
        <f t="shared" ca="1" si="1209"/>
        <v>1</v>
      </c>
      <c r="NP251" s="7" t="str">
        <f t="shared" ca="1" si="1210"/>
        <v>5</v>
      </c>
      <c r="NQ251" s="7" t="str">
        <f ca="1">IFERROR(IF(NQ250+NP251&gt;NR$4,NQ250,NQ250+NP251),"")</f>
        <v/>
      </c>
      <c r="NR251" s="7">
        <f t="shared" ca="1" si="1263"/>
        <v>0</v>
      </c>
      <c r="NT251">
        <v>253</v>
      </c>
      <c r="NU251" s="7" t="s">
        <v>19</v>
      </c>
      <c r="NV251" s="7" t="str">
        <f t="shared" ca="1" si="967"/>
        <v/>
      </c>
      <c r="NW251" s="7" t="str">
        <f t="shared" ca="1" si="961"/>
        <v/>
      </c>
      <c r="NX251" t="str">
        <f ca="1">IFERROR(VLOOKUP(NT251,$K$3:$AK$568,8,FALSE),"")</f>
        <v/>
      </c>
      <c r="NY251" t="str">
        <f ca="1">IFERROR(VLOOKUP(NT251,$K$3:$AK$568,9,FALSE),"")</f>
        <v/>
      </c>
      <c r="NZ251" s="7" t="str">
        <f ca="1">IFERROR(VLOOKUP(NT251,$K$3:$AK$568,27,FALSE),"")</f>
        <v/>
      </c>
      <c r="OB251">
        <v>253</v>
      </c>
      <c r="OC251" s="7" t="s">
        <v>19</v>
      </c>
      <c r="OD251" t="e">
        <f t="shared" ca="1" si="968"/>
        <v>#N/A</v>
      </c>
      <c r="OE251" s="7" t="str">
        <f t="shared" ca="1" si="969"/>
        <v/>
      </c>
      <c r="OF251" s="7" t="str">
        <f t="shared" ca="1" si="970"/>
        <v/>
      </c>
      <c r="OG251" t="str">
        <f t="shared" ca="1" si="971"/>
        <v/>
      </c>
      <c r="OI251">
        <v>253</v>
      </c>
      <c r="OJ251" s="7" t="s">
        <v>19</v>
      </c>
      <c r="OK251" s="7" t="str">
        <f t="shared" ca="1" si="972"/>
        <v/>
      </c>
      <c r="OL251" s="7" t="str">
        <f t="shared" ca="1" si="973"/>
        <v/>
      </c>
      <c r="OM251" t="str">
        <f ca="1">IFERROR(VLOOKUP(OI251,$L$3:$AK$568,7,FALSE),"")</f>
        <v/>
      </c>
      <c r="ON251" t="str">
        <f ca="1">IFERROR(VLOOKUP(OI251,$L$3:$AK$568,8,FALSE),"")</f>
        <v/>
      </c>
      <c r="OO251" s="7" t="str">
        <f ca="1">IFERROR(VLOOKUP(OI251,$L$3:$AK$568,26,FALSE),"")</f>
        <v/>
      </c>
      <c r="OQ251">
        <v>253</v>
      </c>
      <c r="OR251" s="7" t="s">
        <v>19</v>
      </c>
      <c r="OS251" t="e">
        <f t="shared" ca="1" si="974"/>
        <v>#N/A</v>
      </c>
      <c r="OT251" s="7" t="str">
        <f t="shared" ca="1" si="975"/>
        <v/>
      </c>
      <c r="OU251" s="7" t="str">
        <f t="shared" ca="1" si="976"/>
        <v/>
      </c>
      <c r="OV251" t="str">
        <f t="shared" ca="1" si="977"/>
        <v/>
      </c>
      <c r="OX251">
        <v>253</v>
      </c>
      <c r="OY251" s="7" t="s">
        <v>19</v>
      </c>
      <c r="OZ251" s="7" t="str">
        <f t="shared" ca="1" si="978"/>
        <v/>
      </c>
      <c r="PA251" s="7" t="str">
        <f t="shared" ca="1" si="979"/>
        <v/>
      </c>
      <c r="PB251" t="str">
        <f ca="1">IFERROR(VLOOKUP(OX251,$M$3:$AK$568,6,FALSE),"")</f>
        <v/>
      </c>
      <c r="PC251" t="str">
        <f ca="1">IFERROR(VLOOKUP(OX251,$M$3:$AK$568,7,FALSE),"")</f>
        <v/>
      </c>
      <c r="PD251" s="7" t="str">
        <f ca="1">IFERROR(VLOOKUP(OX251,$M$3:$AK$568,25,FALSE),"")</f>
        <v/>
      </c>
      <c r="PF251">
        <v>253</v>
      </c>
      <c r="PG251" s="7" t="s">
        <v>19</v>
      </c>
      <c r="PH251" t="e">
        <f t="shared" ca="1" si="980"/>
        <v>#N/A</v>
      </c>
      <c r="PI251" s="7" t="str">
        <f t="shared" ca="1" si="981"/>
        <v/>
      </c>
      <c r="PJ251" s="7" t="str">
        <f t="shared" ca="1" si="982"/>
        <v/>
      </c>
      <c r="PK251" t="str">
        <f t="shared" ca="1" si="983"/>
        <v/>
      </c>
      <c r="PM251">
        <v>253</v>
      </c>
      <c r="PN251" s="7" t="s">
        <v>19</v>
      </c>
      <c r="PO251" s="202" t="str">
        <f t="shared" ca="1" si="984"/>
        <v/>
      </c>
      <c r="PP251" s="7" t="str">
        <f t="shared" ca="1" si="985"/>
        <v/>
      </c>
      <c r="PQ251" t="str">
        <f ca="1">IFERROR(VLOOKUP(PM251,$G$325:$R$409,12,FALSE),"")</f>
        <v/>
      </c>
      <c r="PR251" t="e">
        <f ca="1">VLOOKUP(PM251,$G$324:$Q$409,11,FALSE)</f>
        <v>#N/A</v>
      </c>
      <c r="PS251" s="7" t="str">
        <f ca="1">VLOOKUP(PQ251,$R$325:$Y$409,8,FALSE)</f>
        <v>- -</v>
      </c>
      <c r="PT251" s="7">
        <f ca="1">ReSt</f>
        <v>-4</v>
      </c>
      <c r="PU251" s="7" t="e">
        <f t="shared" ca="1" si="986"/>
        <v>#N/A</v>
      </c>
      <c r="PV251" s="7" t="e">
        <f t="shared" ca="1" si="987"/>
        <v>#N/A</v>
      </c>
      <c r="PW251" s="7" t="str">
        <f ca="1">VLOOKUP(PQ251,$R$325:$AK$409,8,FALSE)</f>
        <v>- -</v>
      </c>
      <c r="PX251" s="7"/>
      <c r="PY251">
        <v>253</v>
      </c>
      <c r="PZ251" s="7" t="s">
        <v>19</v>
      </c>
      <c r="QA251" t="str">
        <f t="shared" ca="1" si="988"/>
        <v/>
      </c>
      <c r="QB251" s="7" t="str">
        <f t="shared" ca="1" si="989"/>
        <v/>
      </c>
      <c r="QC251" s="7" t="str">
        <f t="shared" ca="1" si="990"/>
        <v/>
      </c>
      <c r="QD251" t="str">
        <f t="shared" ca="1" si="991"/>
        <v/>
      </c>
      <c r="QF251">
        <v>253</v>
      </c>
      <c r="QG251" s="7" t="s">
        <v>19</v>
      </c>
      <c r="QH251" s="7" t="str">
        <f t="shared" ca="1" si="992"/>
        <v/>
      </c>
      <c r="QI251" s="7" t="e">
        <f t="shared" ca="1" si="993"/>
        <v>#VALUE!</v>
      </c>
      <c r="QJ251" t="e">
        <f t="shared" ca="1" si="994"/>
        <v>#N/A</v>
      </c>
      <c r="QK251" s="7" t="e">
        <f t="shared" ca="1" si="995"/>
        <v>#N/A</v>
      </c>
      <c r="QM251">
        <v>253</v>
      </c>
      <c r="QN251" s="7" t="s">
        <v>19</v>
      </c>
      <c r="QO251" t="str">
        <f t="shared" ca="1" si="996"/>
        <v/>
      </c>
      <c r="QP251" s="7" t="str">
        <f t="shared" ca="1" si="997"/>
        <v/>
      </c>
      <c r="QQ251" t="str">
        <f t="shared" ca="1" si="998"/>
        <v/>
      </c>
    </row>
    <row r="252" spans="1:459" x14ac:dyDescent="0.25">
      <c r="A252" s="240" t="str">
        <f>IF('Character Sheet'!$B$4="Creature","N","Y")</f>
        <v>Y</v>
      </c>
      <c r="C252" s="75"/>
      <c r="D252" s="76"/>
      <c r="F252" s="75"/>
      <c r="G252" s="76"/>
      <c r="I252" s="75"/>
      <c r="J252" s="85"/>
      <c r="K252" s="85">
        <f t="shared" ca="1" si="962"/>
        <v>7</v>
      </c>
      <c r="L252" s="85">
        <f t="shared" ca="1" si="1265"/>
        <v>3</v>
      </c>
      <c r="M252" s="70">
        <f t="shared" ca="1" si="1270"/>
        <v>10</v>
      </c>
      <c r="O252" s="222">
        <f t="shared" ca="1" si="963"/>
        <v>213</v>
      </c>
      <c r="Q252" s="7" t="str">
        <f t="shared" si="1274"/>
        <v>Region 4</v>
      </c>
      <c r="R252" s="9" t="s">
        <v>1793</v>
      </c>
      <c r="S252" s="9" t="str">
        <f t="shared" si="1273"/>
        <v>Region 4</v>
      </c>
      <c r="T252" s="61" t="str">
        <f>SUBSTITUTE(IFERROR(IFERROR(VLOOKUP(R252,'[1]Skill Statistics'!$A$3:$C$513,2,FALSE),VLOOKUP(Q252,'[1]Skill Statistics'!$A$3:$C$513,2,FALSE)),T251),"R*","ReSt")</f>
        <v>Me/Me</v>
      </c>
      <c r="U252" s="61" t="str">
        <f>IFERROR(IFERROR(VLOOKUP(R252,'[1]Skill Statistics'!$A$3:$C$513,3,FALSE),VLOOKUP(Q252,'[1]Skill Statistics'!$A$3:$C$513,3,FALSE)),U251)</f>
        <v>Re</v>
      </c>
      <c r="V252" s="61" t="str">
        <f t="shared" ref="V252:V254" si="1276">V251</f>
        <v>2 / 3</v>
      </c>
      <c r="W252" s="60">
        <f t="shared" ca="1" si="964"/>
        <v>0</v>
      </c>
      <c r="X252" s="7" t="str">
        <f ca="1">IFERROR(VLOOKUP(R252,$BS$6:$NR$519,MATCH(ActualLevel,$BS$3:$NR$3,0),FALSE),"- -")</f>
        <v>- -</v>
      </c>
      <c r="Y252" s="7">
        <f t="shared" ca="1" si="1269"/>
        <v>0</v>
      </c>
      <c r="Z252" s="7">
        <f ca="1">IFERROR(VLOOKUP(Y252,Charts!$BQ$2:$BR$52,2,FALSE),"- -")</f>
        <v>-25</v>
      </c>
      <c r="AA252" s="7">
        <f t="shared" ca="1" si="1000"/>
        <v>3</v>
      </c>
      <c r="AB252" s="7">
        <f t="shared" ca="1" si="1266"/>
        <v>0</v>
      </c>
      <c r="AC252" s="7"/>
      <c r="AD252" s="7"/>
      <c r="AE252" s="7"/>
      <c r="AF252" s="7"/>
      <c r="AG252" s="7"/>
      <c r="AH252" s="43"/>
      <c r="AI252" s="7"/>
      <c r="AJ252" s="7"/>
      <c r="AK252" s="7">
        <f t="shared" ca="1" si="1001"/>
        <v>-22</v>
      </c>
      <c r="AL252" s="7"/>
      <c r="AM252" s="69">
        <f>IFERROR(VLOOKUP(R252,'[1]Skill Statistics'!$A$3:$AN$513,MATCH(Profession,'[1]Skill Statistics'!$A$2:$AN$2,0),FALSE),0)</f>
        <v>0</v>
      </c>
      <c r="AN252" s="85">
        <f>IFERROR(VLOOKUP(Q252,'[1]Skill Statistics'!$A$3:$BK$513,MATCH(Archetype,'[1]Skill Statistics'!$A$2:$BK$2,0),FALSE),0)</f>
        <v>0</v>
      </c>
      <c r="AO252" s="85">
        <f>IFERROR(VLOOKUP(Q252,'[1]Skill Statistics'!$A$3:$BB$513,MATCH(Race,'[1]Skill Statistics'!$A$2:$BB$2,0),FALSE),0)</f>
        <v>0</v>
      </c>
      <c r="AP252" s="85">
        <f t="shared" ca="1" si="965"/>
        <v>0.3</v>
      </c>
      <c r="AQ252" s="70">
        <v>-0.4</v>
      </c>
      <c r="AS252" s="69" t="str">
        <f>IFERROR(VLOOKUP(Q252,'[1]Professional Skills'!$A$4:$AM$288,MATCH(Profession,'[1]Professional Skills'!$A$3:$AM$3,0),FALSE),"- -")</f>
        <v>- -</v>
      </c>
      <c r="AT252" t="s">
        <v>1812</v>
      </c>
      <c r="AU252" s="7" t="str">
        <f t="shared" si="1268"/>
        <v/>
      </c>
      <c r="AV252" s="7">
        <f t="shared" ca="1" si="1267"/>
        <v>0</v>
      </c>
      <c r="AW252" t="str">
        <f t="shared" si="1004"/>
        <v/>
      </c>
      <c r="AX252" t="str">
        <f>IFERROR(_xlfn.RANK.EQ(AW252,$AW$5:$AW$568),"")</f>
        <v/>
      </c>
      <c r="AY252">
        <f t="shared" si="959"/>
        <v>0</v>
      </c>
      <c r="AZ252" s="70" t="str">
        <f t="shared" si="1002"/>
        <v/>
      </c>
      <c r="BB252" s="69" t="str">
        <f>IFERROR(IF(Q252="Language",VLOOKUP(R252,[1]Cultures!$B$4:$N$218,MATCH(Culture,[1]Cultures!$B$3:$N$3,0),FALSE),VLOOKUP(Q252,[1]Cultures!$B$4:$O$212,MATCH(Culture,[1]Cultures!$B$3:$O$3,0),FALSE)),"- -")</f>
        <v>- -</v>
      </c>
      <c r="BC252" t="s">
        <v>1812</v>
      </c>
      <c r="BD252">
        <f t="shared" ca="1" si="1264"/>
        <v>0.59007788787605664</v>
      </c>
      <c r="BE252">
        <f t="shared" ca="1" si="1211"/>
        <v>0.49007788787605666</v>
      </c>
      <c r="BH252">
        <f t="shared" ca="1" si="1275"/>
        <v>2</v>
      </c>
      <c r="BI252" s="7">
        <f t="shared" ca="1" si="1003"/>
        <v>0</v>
      </c>
      <c r="BK252" s="7"/>
      <c r="BL252" s="70">
        <f t="shared" ca="1" si="960"/>
        <v>0</v>
      </c>
      <c r="BN252" s="69">
        <f>IFERROR(VLOOKUP(V252,Charts!$BT$2:$BV$14,3,FALSE),"- -")</f>
        <v>0.84615384615384615</v>
      </c>
      <c r="BO252" s="85">
        <f t="shared" ca="1" si="966"/>
        <v>1.6009215851197514</v>
      </c>
      <c r="BP252" s="70">
        <f t="shared" ca="1" si="1212"/>
        <v>213</v>
      </c>
      <c r="BR252" s="7">
        <v>251</v>
      </c>
      <c r="BS252" s="9" t="str">
        <f ca="1">VLOOKUP(BR252,$O$3:$R$568,4,FALSE)</f>
        <v>Attack Avoidance</v>
      </c>
      <c r="BT252" s="7" t="str">
        <f ca="1">VLOOKUP(BS252,$R$3:$V$568,5,FALSE)</f>
        <v>3 / 5</v>
      </c>
      <c r="BU252" s="7">
        <f ca="1">VLOOKUP(BT252,Charts!$BT$2:$BV$14,3,FALSE)</f>
        <v>0.61538461538461542</v>
      </c>
      <c r="BV252" s="7" t="str">
        <f t="shared" ca="1" si="1005"/>
        <v>3</v>
      </c>
      <c r="BW252" s="7" t="str">
        <f t="shared" ca="1" si="1006"/>
        <v>5</v>
      </c>
      <c r="BY252" s="7">
        <f t="shared" ca="1" si="1007"/>
        <v>0.90691046061200198</v>
      </c>
      <c r="BZ252" s="7">
        <f t="shared" ca="1" si="1008"/>
        <v>-0.29152584522738656</v>
      </c>
      <c r="CA252" s="7">
        <f t="shared" ca="1" si="1009"/>
        <v>0</v>
      </c>
      <c r="CB252" s="7">
        <f t="shared" ca="1" si="1010"/>
        <v>0</v>
      </c>
      <c r="CC252" s="7" t="str">
        <f ca="1">IFERROR(IF(CC251+CB252&gt;CD$4,CC251,CC251+CB252),"")</f>
        <v/>
      </c>
      <c r="CD252" s="7">
        <f t="shared" ca="1" si="1213"/>
        <v>0</v>
      </c>
      <c r="CE252" s="7">
        <f t="shared" ca="1" si="1011"/>
        <v>0.36278014598398867</v>
      </c>
      <c r="CF252" s="7">
        <f t="shared" ca="1" si="1012"/>
        <v>0.25260446940062675</v>
      </c>
      <c r="CG252" s="7">
        <f t="shared" ca="1" si="1013"/>
        <v>1</v>
      </c>
      <c r="CH252" s="7" t="str">
        <f t="shared" ca="1" si="1014"/>
        <v>3</v>
      </c>
      <c r="CI252" s="7" t="str">
        <f ca="1">IFERROR(IF(CI251+CH252&gt;CJ$4,CI251,CI251+CH252),"")</f>
        <v/>
      </c>
      <c r="CJ252" s="7">
        <f t="shared" ca="1" si="1214"/>
        <v>0</v>
      </c>
      <c r="CK252" s="7">
        <f t="shared" ca="1" si="1015"/>
        <v>0.46485084525405829</v>
      </c>
      <c r="CL252" s="7">
        <f t="shared" ca="1" si="1016"/>
        <v>0.15053377013055713</v>
      </c>
      <c r="CM252" s="7">
        <f t="shared" ca="1" si="1017"/>
        <v>1</v>
      </c>
      <c r="CN252" s="7" t="str">
        <f t="shared" ca="1" si="1018"/>
        <v>3</v>
      </c>
      <c r="CO252" s="7" t="str">
        <f ca="1">IFERROR(IF(CO251+CN252&gt;CP$4,CO251,CO251+CN252),"")</f>
        <v/>
      </c>
      <c r="CP252" s="7">
        <f t="shared" ca="1" si="1215"/>
        <v>0</v>
      </c>
      <c r="CQ252" s="7">
        <f t="shared" ca="1" si="1019"/>
        <v>0.21455503802752351</v>
      </c>
      <c r="CR252" s="7">
        <f t="shared" ca="1" si="1020"/>
        <v>0.4008295773570919</v>
      </c>
      <c r="CS252" s="7">
        <f t="shared" ca="1" si="1021"/>
        <v>1</v>
      </c>
      <c r="CT252" s="7" t="str">
        <f t="shared" ca="1" si="1022"/>
        <v>3</v>
      </c>
      <c r="CU252" s="7" t="str">
        <f ca="1">IFERROR(IF(CU251+CT252&gt;CV$4,CU251,CU251+CT252),"")</f>
        <v/>
      </c>
      <c r="CV252" s="7">
        <f t="shared" ca="1" si="1216"/>
        <v>0</v>
      </c>
      <c r="CW252" s="7">
        <f t="shared" ca="1" si="1023"/>
        <v>8.4164415380335922E-2</v>
      </c>
      <c r="CX252" s="7">
        <f t="shared" ca="1" si="1024"/>
        <v>0.5312202000042795</v>
      </c>
      <c r="CY252" s="7">
        <f t="shared" ca="1" si="1025"/>
        <v>1</v>
      </c>
      <c r="CZ252" s="7" t="str">
        <f t="shared" ca="1" si="1026"/>
        <v>3</v>
      </c>
      <c r="DA252" s="7" t="str">
        <f ca="1">IFERROR(IF(DA251+CZ252&gt;DB$4,DA251,DA251+CZ252),"")</f>
        <v/>
      </c>
      <c r="DB252" s="7">
        <f t="shared" ca="1" si="1217"/>
        <v>0</v>
      </c>
      <c r="DC252" s="7">
        <f t="shared" ca="1" si="1027"/>
        <v>0.89201810462016606</v>
      </c>
      <c r="DD252" s="7">
        <f t="shared" ca="1" si="1028"/>
        <v>-0.27663348923555064</v>
      </c>
      <c r="DE252" s="7">
        <f t="shared" ca="1" si="1029"/>
        <v>0</v>
      </c>
      <c r="DF252" s="7">
        <f t="shared" ca="1" si="1030"/>
        <v>0</v>
      </c>
      <c r="DG252" s="7" t="str">
        <f ca="1">IFERROR(IF(DG251+DF252&gt;DH$4,DG251,DG251+DF252),"")</f>
        <v/>
      </c>
      <c r="DH252" s="7">
        <f t="shared" ca="1" si="1218"/>
        <v>0</v>
      </c>
      <c r="DI252" s="7">
        <f t="shared" ca="1" si="1031"/>
        <v>0.61443333261354327</v>
      </c>
      <c r="DJ252" s="7">
        <f t="shared" ca="1" si="1032"/>
        <v>9.5128277107214831E-4</v>
      </c>
      <c r="DK252" s="7">
        <f t="shared" ca="1" si="1033"/>
        <v>1</v>
      </c>
      <c r="DL252" s="7" t="str">
        <f t="shared" ca="1" si="1034"/>
        <v>3</v>
      </c>
      <c r="DM252" s="7" t="str">
        <f ca="1">IFERROR(IF(DM251+DL252&gt;DN$4,DM251,DM251+DL252),"")</f>
        <v/>
      </c>
      <c r="DN252" s="7">
        <f t="shared" ca="1" si="1219"/>
        <v>0</v>
      </c>
      <c r="DO252" s="7">
        <f t="shared" ca="1" si="1035"/>
        <v>0.38772940356260299</v>
      </c>
      <c r="DP252" s="7">
        <f t="shared" ca="1" si="1036"/>
        <v>0.22765521182201243</v>
      </c>
      <c r="DQ252" s="7">
        <f t="shared" ca="1" si="1037"/>
        <v>1</v>
      </c>
      <c r="DR252" s="7" t="str">
        <f t="shared" ca="1" si="1038"/>
        <v>3</v>
      </c>
      <c r="DS252" s="7" t="str">
        <f ca="1">IFERROR(IF(DS251+DR252&gt;DT$4,DS251,DS251+DR252),"")</f>
        <v/>
      </c>
      <c r="DT252" s="7">
        <f t="shared" ca="1" si="1220"/>
        <v>0</v>
      </c>
      <c r="DU252" s="7">
        <f t="shared" ca="1" si="1039"/>
        <v>0.77673183828061421</v>
      </c>
      <c r="DV252" s="7">
        <f t="shared" ca="1" si="1040"/>
        <v>-0.16134722289599879</v>
      </c>
      <c r="DW252" s="7">
        <f t="shared" ca="1" si="1041"/>
        <v>0</v>
      </c>
      <c r="DX252" s="7">
        <f t="shared" ca="1" si="1042"/>
        <v>0</v>
      </c>
      <c r="DY252" s="7" t="str">
        <f ca="1">IFERROR(IF(DY251+DX252&gt;DZ$4,DY251,DY251+DX252),"")</f>
        <v/>
      </c>
      <c r="DZ252" s="7">
        <f t="shared" ca="1" si="1221"/>
        <v>0</v>
      </c>
      <c r="EA252" s="7">
        <f t="shared" ca="1" si="1043"/>
        <v>3.5958914200553416E-2</v>
      </c>
      <c r="EB252" s="7">
        <f t="shared" ca="1" si="1044"/>
        <v>0.579425701184062</v>
      </c>
      <c r="EC252" s="7">
        <f t="shared" ca="1" si="1045"/>
        <v>1</v>
      </c>
      <c r="ED252" s="7" t="str">
        <f t="shared" ca="1" si="1046"/>
        <v>3</v>
      </c>
      <c r="EE252" s="7" t="str">
        <f ca="1">IFERROR(IF(EE251+ED252&gt;EF$4,EE251,EE251+ED252),"")</f>
        <v/>
      </c>
      <c r="EF252" s="7">
        <f t="shared" ca="1" si="1222"/>
        <v>0</v>
      </c>
      <c r="EG252" s="7">
        <f t="shared" ca="1" si="1047"/>
        <v>7.9406462210608653E-2</v>
      </c>
      <c r="EH252" s="7">
        <f t="shared" ca="1" si="1048"/>
        <v>0.53597815317400677</v>
      </c>
      <c r="EI252" s="7">
        <f t="shared" ca="1" si="1049"/>
        <v>1</v>
      </c>
      <c r="EJ252" s="7" t="str">
        <f t="shared" ca="1" si="1050"/>
        <v>3</v>
      </c>
      <c r="EK252" s="7" t="str">
        <f ca="1">IFERROR(IF(EK251+EJ252&gt;EL$4,EK251,EK251+EJ252),"")</f>
        <v/>
      </c>
      <c r="EL252" s="7">
        <f t="shared" ca="1" si="1223"/>
        <v>0</v>
      </c>
      <c r="EM252" s="7">
        <f t="shared" ca="1" si="1051"/>
        <v>0.63545043678784874</v>
      </c>
      <c r="EN252" s="7">
        <f t="shared" ca="1" si="1052"/>
        <v>-2.0065821403233319E-2</v>
      </c>
      <c r="EO252" s="7">
        <f t="shared" ca="1" si="1053"/>
        <v>0</v>
      </c>
      <c r="EP252" s="7">
        <f t="shared" ca="1" si="1054"/>
        <v>0</v>
      </c>
      <c r="EQ252" s="7" t="str">
        <f ca="1">IFERROR(IF(EQ251+EP252&gt;ER$4,EQ251,EQ251+EP252),"")</f>
        <v/>
      </c>
      <c r="ER252" s="7">
        <f t="shared" ca="1" si="1224"/>
        <v>0</v>
      </c>
      <c r="ES252" s="7">
        <f t="shared" ca="1" si="1055"/>
        <v>0.69084445424154517</v>
      </c>
      <c r="ET252" s="7">
        <f t="shared" ca="1" si="1056"/>
        <v>-7.5459838856929751E-2</v>
      </c>
      <c r="EU252" s="7">
        <f t="shared" ca="1" si="1057"/>
        <v>0</v>
      </c>
      <c r="EV252" s="7">
        <f t="shared" ca="1" si="1058"/>
        <v>0</v>
      </c>
      <c r="EW252" s="7" t="str">
        <f ca="1">IFERROR(IF(EW251+EV252&gt;EX$4,EW251,EW251+EV252),"")</f>
        <v/>
      </c>
      <c r="EX252" s="7">
        <f t="shared" ca="1" si="1225"/>
        <v>0</v>
      </c>
      <c r="EY252" s="7">
        <f t="shared" ca="1" si="1059"/>
        <v>0.61359210194628144</v>
      </c>
      <c r="EZ252" s="7">
        <f t="shared" ca="1" si="1060"/>
        <v>1.7925134383339758E-3</v>
      </c>
      <c r="FA252" s="7">
        <f t="shared" ca="1" si="1061"/>
        <v>1</v>
      </c>
      <c r="FB252" s="7" t="str">
        <f t="shared" ca="1" si="1062"/>
        <v>3</v>
      </c>
      <c r="FC252" s="7" t="str">
        <f ca="1">IFERROR(IF(FC251+FB252&gt;FD$4,FC251,FC251+FB252),"")</f>
        <v/>
      </c>
      <c r="FD252" s="7">
        <f t="shared" ca="1" si="1226"/>
        <v>0</v>
      </c>
      <c r="FE252" s="7">
        <f t="shared" ca="1" si="1063"/>
        <v>0.40698794258883797</v>
      </c>
      <c r="FF252" s="7">
        <f t="shared" ca="1" si="1064"/>
        <v>0.20839667279577745</v>
      </c>
      <c r="FG252" s="7">
        <f t="shared" ca="1" si="1065"/>
        <v>1</v>
      </c>
      <c r="FH252" s="7" t="str">
        <f t="shared" ca="1" si="1066"/>
        <v>3</v>
      </c>
      <c r="FI252" s="7" t="str">
        <f ca="1">IFERROR(IF(FI251+FH252&gt;FJ$4,FI251,FI251+FH252),"")</f>
        <v/>
      </c>
      <c r="FJ252" s="7">
        <f t="shared" ca="1" si="1227"/>
        <v>0</v>
      </c>
      <c r="FK252" s="7">
        <f t="shared" ca="1" si="1067"/>
        <v>0.1205506452228905</v>
      </c>
      <c r="FL252" s="7">
        <f t="shared" ca="1" si="1068"/>
        <v>0.49483397016172492</v>
      </c>
      <c r="FM252" s="7">
        <f t="shared" ca="1" si="1069"/>
        <v>1</v>
      </c>
      <c r="FN252" s="7" t="str">
        <f t="shared" ca="1" si="1070"/>
        <v>3</v>
      </c>
      <c r="FO252" s="7" t="str">
        <f ca="1">IFERROR(IF(FO251+FN252&gt;FP$4,FO251,FO251+FN252),"")</f>
        <v/>
      </c>
      <c r="FP252" s="7">
        <f t="shared" ca="1" si="1228"/>
        <v>0</v>
      </c>
      <c r="FQ252" s="7">
        <f t="shared" ca="1" si="1071"/>
        <v>0.32336865601125786</v>
      </c>
      <c r="FR252" s="7">
        <f t="shared" ca="1" si="1072"/>
        <v>0.29201595937335756</v>
      </c>
      <c r="FS252" s="7">
        <f t="shared" ca="1" si="1073"/>
        <v>1</v>
      </c>
      <c r="FT252" s="7" t="str">
        <f t="shared" ca="1" si="1074"/>
        <v>3</v>
      </c>
      <c r="FU252" s="7" t="str">
        <f ca="1">IFERROR(IF(FU251+FT252&gt;FV$4,FU251,FU251+FT252),"")</f>
        <v/>
      </c>
      <c r="FV252" s="7">
        <f t="shared" ca="1" si="1229"/>
        <v>0</v>
      </c>
      <c r="FW252" s="7">
        <f t="shared" ca="1" si="1075"/>
        <v>0.14588960627338776</v>
      </c>
      <c r="FX252" s="7">
        <f t="shared" ca="1" si="1076"/>
        <v>0.46949500911122766</v>
      </c>
      <c r="FY252" s="7">
        <f t="shared" ca="1" si="1077"/>
        <v>1</v>
      </c>
      <c r="FZ252" s="7" t="str">
        <f t="shared" ca="1" si="1078"/>
        <v>3</v>
      </c>
      <c r="GA252" s="7" t="str">
        <f ca="1">IFERROR(IF(GA251+FZ252&gt;GB$4,GA251,GA251+FZ252),"")</f>
        <v/>
      </c>
      <c r="GB252" s="7">
        <f t="shared" ca="1" si="1230"/>
        <v>0</v>
      </c>
      <c r="GC252" s="7">
        <f t="shared" ca="1" si="1079"/>
        <v>0.87985078419852336</v>
      </c>
      <c r="GD252" s="7">
        <f t="shared" ca="1" si="1080"/>
        <v>-0.26446616881390794</v>
      </c>
      <c r="GE252" s="7">
        <f t="shared" ca="1" si="1081"/>
        <v>0</v>
      </c>
      <c r="GF252" s="7">
        <f t="shared" ca="1" si="1082"/>
        <v>0</v>
      </c>
      <c r="GG252" s="7" t="str">
        <f ca="1">IFERROR(IF(GG251+GF252&gt;GH$4,GG251,GG251+GF252),"")</f>
        <v/>
      </c>
      <c r="GH252" s="7">
        <f t="shared" ca="1" si="1231"/>
        <v>0</v>
      </c>
      <c r="GI252" s="7">
        <f t="shared" ca="1" si="1083"/>
        <v>6.1040041170127624E-2</v>
      </c>
      <c r="GJ252" s="7">
        <f t="shared" ca="1" si="1084"/>
        <v>0.5543445742144878</v>
      </c>
      <c r="GK252" s="7">
        <f t="shared" ca="1" si="1085"/>
        <v>1</v>
      </c>
      <c r="GL252" s="7" t="str">
        <f t="shared" ca="1" si="1086"/>
        <v>3</v>
      </c>
      <c r="GM252" s="7" t="str">
        <f ca="1">IFERROR(IF(GM251+GL252&gt;GN$4,GM251,GM251+GL252),"")</f>
        <v/>
      </c>
      <c r="GN252" s="7">
        <f t="shared" ca="1" si="1232"/>
        <v>0</v>
      </c>
      <c r="GO252" s="7">
        <f t="shared" ca="1" si="1087"/>
        <v>0.45365468554431543</v>
      </c>
      <c r="GP252" s="7">
        <f t="shared" ca="1" si="1088"/>
        <v>0.16172992984029999</v>
      </c>
      <c r="GQ252" s="7">
        <f t="shared" ca="1" si="1089"/>
        <v>1</v>
      </c>
      <c r="GR252" s="7" t="str">
        <f t="shared" ca="1" si="1090"/>
        <v>3</v>
      </c>
      <c r="GS252" s="7" t="str">
        <f ca="1">IFERROR(IF(GS251+GR252&gt;GT$4,GS251,GS251+GR252),"")</f>
        <v/>
      </c>
      <c r="GT252" s="7">
        <f t="shared" ca="1" si="1233"/>
        <v>0</v>
      </c>
      <c r="GU252" s="7">
        <f t="shared" ca="1" si="1091"/>
        <v>0.36883869870646291</v>
      </c>
      <c r="GV252" s="7">
        <f t="shared" ca="1" si="1092"/>
        <v>0.24654591667815251</v>
      </c>
      <c r="GW252" s="7">
        <f t="shared" ca="1" si="1093"/>
        <v>1</v>
      </c>
      <c r="GX252" s="7" t="str">
        <f t="shared" ca="1" si="1094"/>
        <v>3</v>
      </c>
      <c r="GY252" s="7" t="str">
        <f ca="1">IFERROR(IF(GY251+GX252&gt;GZ$4,GY251,GY251+GX252),"")</f>
        <v/>
      </c>
      <c r="GZ252" s="7">
        <f t="shared" ca="1" si="1234"/>
        <v>0</v>
      </c>
      <c r="HA252" s="7">
        <f t="shared" ca="1" si="1095"/>
        <v>0.38282064383227499</v>
      </c>
      <c r="HB252" s="7">
        <f t="shared" ca="1" si="1096"/>
        <v>0.23256397155234043</v>
      </c>
      <c r="HC252" s="7">
        <f t="shared" ca="1" si="1097"/>
        <v>1</v>
      </c>
      <c r="HD252" s="7" t="str">
        <f t="shared" ca="1" si="1098"/>
        <v>3</v>
      </c>
      <c r="HE252" s="7" t="str">
        <f ca="1">IFERROR(IF(HE251+HD252&gt;HF$4,HE251,HE251+HD252),"")</f>
        <v/>
      </c>
      <c r="HF252" s="7">
        <f t="shared" ca="1" si="1235"/>
        <v>0</v>
      </c>
      <c r="HG252" s="7">
        <f t="shared" ca="1" si="1099"/>
        <v>0.31760063101474945</v>
      </c>
      <c r="HH252" s="7">
        <f t="shared" ca="1" si="1100"/>
        <v>0.29778398436986597</v>
      </c>
      <c r="HI252" s="7">
        <f t="shared" ca="1" si="1101"/>
        <v>1</v>
      </c>
      <c r="HJ252" s="7" t="str">
        <f t="shared" ca="1" si="1102"/>
        <v>3</v>
      </c>
      <c r="HK252" s="7" t="str">
        <f ca="1">IFERROR(IF(HK251+HJ252&gt;HL$4,HK251,HK251+HJ252),"")</f>
        <v/>
      </c>
      <c r="HL252" s="7">
        <f t="shared" ca="1" si="1236"/>
        <v>0</v>
      </c>
      <c r="HM252" s="7">
        <f t="shared" ca="1" si="1103"/>
        <v>1.3280499057193862E-2</v>
      </c>
      <c r="HN252" s="7">
        <f t="shared" ca="1" si="1104"/>
        <v>0.60210411632742156</v>
      </c>
      <c r="HO252" s="7">
        <f t="shared" ca="1" si="1105"/>
        <v>1</v>
      </c>
      <c r="HP252" s="7" t="str">
        <f t="shared" ca="1" si="1106"/>
        <v>3</v>
      </c>
      <c r="HQ252" s="7" t="str">
        <f ca="1">IFERROR(IF(HQ251+HP252&gt;HR$4,HQ251,HQ251+HP252),"")</f>
        <v/>
      </c>
      <c r="HR252" s="7">
        <f t="shared" ca="1" si="1237"/>
        <v>0</v>
      </c>
      <c r="HS252" s="7">
        <f t="shared" ca="1" si="1107"/>
        <v>0.12474579094379123</v>
      </c>
      <c r="HT252" s="7">
        <f t="shared" ca="1" si="1108"/>
        <v>0.49063882444082418</v>
      </c>
      <c r="HU252" s="7">
        <f t="shared" ca="1" si="1109"/>
        <v>1</v>
      </c>
      <c r="HV252" s="7" t="str">
        <f t="shared" ca="1" si="1110"/>
        <v>3</v>
      </c>
      <c r="HW252" s="7" t="str">
        <f ca="1">IFERROR(IF(HW251+HV252&gt;HX$4,HW251,HW251+HV252),"")</f>
        <v/>
      </c>
      <c r="HX252" s="7">
        <f t="shared" ca="1" si="1238"/>
        <v>0</v>
      </c>
      <c r="HY252" s="7">
        <f t="shared" ca="1" si="1111"/>
        <v>0.87778471597453078</v>
      </c>
      <c r="HZ252" s="7">
        <f t="shared" ca="1" si="1112"/>
        <v>-0.26240010058991536</v>
      </c>
      <c r="IA252" s="7">
        <f t="shared" ca="1" si="1113"/>
        <v>0</v>
      </c>
      <c r="IB252" s="7">
        <f t="shared" ca="1" si="1114"/>
        <v>0</v>
      </c>
      <c r="IC252" s="7" t="str">
        <f ca="1">IFERROR(IF(IC251+IB252&gt;ID$4,IC251,IC251+IB252),"")</f>
        <v/>
      </c>
      <c r="ID252" s="7">
        <f t="shared" ca="1" si="1239"/>
        <v>0</v>
      </c>
      <c r="IE252" s="7">
        <f t="shared" ca="1" si="1115"/>
        <v>0.64115632742637396</v>
      </c>
      <c r="IF252" s="7">
        <f t="shared" ca="1" si="1116"/>
        <v>-2.5771712041758543E-2</v>
      </c>
      <c r="IG252" s="7">
        <f t="shared" ca="1" si="1117"/>
        <v>0</v>
      </c>
      <c r="IH252" s="7">
        <f t="shared" ca="1" si="1118"/>
        <v>0</v>
      </c>
      <c r="II252" s="7" t="str">
        <f ca="1">IFERROR(IF(II251+IH252&gt;IJ$4,II251,II251+IH252),"")</f>
        <v/>
      </c>
      <c r="IJ252" s="7">
        <f t="shared" ca="1" si="1240"/>
        <v>0</v>
      </c>
      <c r="IK252" s="7">
        <f t="shared" ca="1" si="1119"/>
        <v>0.37431945955536416</v>
      </c>
      <c r="IL252" s="7">
        <f t="shared" ca="1" si="1120"/>
        <v>0.24106515582925125</v>
      </c>
      <c r="IM252" s="7">
        <f t="shared" ca="1" si="1121"/>
        <v>1</v>
      </c>
      <c r="IN252" s="7" t="str">
        <f t="shared" ca="1" si="1122"/>
        <v>3</v>
      </c>
      <c r="IO252" s="7" t="str">
        <f ca="1">IFERROR(IF(IO251+IN252&gt;IP$4,IO251,IO251+IN252),"")</f>
        <v/>
      </c>
      <c r="IP252" s="7">
        <f t="shared" ca="1" si="1241"/>
        <v>0</v>
      </c>
      <c r="IQ252" s="7">
        <f t="shared" ca="1" si="1123"/>
        <v>0.25766376680601721</v>
      </c>
      <c r="IR252" s="7">
        <f t="shared" ca="1" si="1124"/>
        <v>0.35772084857859821</v>
      </c>
      <c r="IS252" s="7">
        <f t="shared" ca="1" si="1125"/>
        <v>1</v>
      </c>
      <c r="IT252" s="7" t="str">
        <f t="shared" ca="1" si="1126"/>
        <v>3</v>
      </c>
      <c r="IU252" s="7" t="str">
        <f ca="1">IFERROR(IF(IU251+IT252&gt;IV$4,IU251,IU251+IT252),"")</f>
        <v/>
      </c>
      <c r="IV252" s="7">
        <f t="shared" ca="1" si="1242"/>
        <v>0</v>
      </c>
      <c r="IW252" s="7">
        <f t="shared" ca="1" si="1127"/>
        <v>0.30720864419307436</v>
      </c>
      <c r="IX252" s="7">
        <f t="shared" ca="1" si="1128"/>
        <v>0.30817597119154105</v>
      </c>
      <c r="IY252" s="7">
        <f t="shared" ca="1" si="1129"/>
        <v>1</v>
      </c>
      <c r="IZ252" s="7" t="str">
        <f t="shared" ca="1" si="1130"/>
        <v>3</v>
      </c>
      <c r="JA252" s="7" t="str">
        <f ca="1">IFERROR(IF(JA251+IZ252&gt;JB$4,JA251,JA251+IZ252),"")</f>
        <v/>
      </c>
      <c r="JB252" s="7">
        <f t="shared" ca="1" si="1243"/>
        <v>0</v>
      </c>
      <c r="JC252" s="7">
        <f t="shared" ca="1" si="1131"/>
        <v>0.7913645559671989</v>
      </c>
      <c r="JD252" s="7">
        <f t="shared" ca="1" si="1132"/>
        <v>-0.17597994058258348</v>
      </c>
      <c r="JE252" s="7">
        <f t="shared" ca="1" si="1133"/>
        <v>0</v>
      </c>
      <c r="JF252" s="7">
        <f t="shared" ca="1" si="1134"/>
        <v>0</v>
      </c>
      <c r="JG252" s="7" t="str">
        <f ca="1">IFERROR(IF(JG251+JF252&gt;JH$4,JG251,JG251+JF252),"")</f>
        <v/>
      </c>
      <c r="JH252" s="7">
        <f t="shared" ca="1" si="1244"/>
        <v>0</v>
      </c>
      <c r="JI252" s="7">
        <f t="shared" ca="1" si="1135"/>
        <v>0.68482070799007944</v>
      </c>
      <c r="JJ252" s="7">
        <f t="shared" ca="1" si="1136"/>
        <v>-6.9436092605464017E-2</v>
      </c>
      <c r="JK252" s="7">
        <f t="shared" ca="1" si="1137"/>
        <v>0</v>
      </c>
      <c r="JL252" s="7">
        <f t="shared" ca="1" si="1138"/>
        <v>0</v>
      </c>
      <c r="JM252" s="7" t="str">
        <f ca="1">IFERROR(IF(JM251+JL252&gt;JN$4,JM251,JM251+JL252),"")</f>
        <v/>
      </c>
      <c r="JN252" s="7">
        <f t="shared" ca="1" si="1245"/>
        <v>0</v>
      </c>
      <c r="JO252" s="7">
        <f t="shared" ca="1" si="1139"/>
        <v>0.74570986781171722</v>
      </c>
      <c r="JP252" s="7">
        <f t="shared" ca="1" si="1140"/>
        <v>-0.1303252524271018</v>
      </c>
      <c r="JQ252" s="7">
        <f t="shared" ca="1" si="1141"/>
        <v>0</v>
      </c>
      <c r="JR252" s="7">
        <f t="shared" ca="1" si="1142"/>
        <v>0</v>
      </c>
      <c r="JS252" s="7" t="str">
        <f ca="1">IFERROR(IF(JS251+JR252&gt;JT$4,JS251,JS251+JR252),"")</f>
        <v/>
      </c>
      <c r="JT252" s="7">
        <f t="shared" ca="1" si="1246"/>
        <v>0</v>
      </c>
      <c r="JU252" s="7">
        <f t="shared" ca="1" si="1143"/>
        <v>0.8016555702330751</v>
      </c>
      <c r="JV252" s="7">
        <f t="shared" ca="1" si="1144"/>
        <v>-0.18627095484845968</v>
      </c>
      <c r="JW252" s="7">
        <f t="shared" ca="1" si="1145"/>
        <v>0</v>
      </c>
      <c r="JX252" s="7">
        <f t="shared" ca="1" si="1146"/>
        <v>0</v>
      </c>
      <c r="JY252" s="7" t="str">
        <f ca="1">IFERROR(IF(JY251+JX252&gt;JZ$4,JY251,JY251+JX252),"")</f>
        <v/>
      </c>
      <c r="JZ252" s="7">
        <f t="shared" ca="1" si="1247"/>
        <v>0</v>
      </c>
      <c r="KA252" s="7">
        <f t="shared" ca="1" si="1147"/>
        <v>0.4158808230552431</v>
      </c>
      <c r="KB252" s="7">
        <f t="shared" ca="1" si="1148"/>
        <v>0.19950379232937232</v>
      </c>
      <c r="KC252" s="7">
        <f t="shared" ca="1" si="1149"/>
        <v>1</v>
      </c>
      <c r="KD252" s="7" t="str">
        <f t="shared" ca="1" si="1150"/>
        <v>3</v>
      </c>
      <c r="KE252" s="7" t="str">
        <f ca="1">IFERROR(IF(KE251+KD252&gt;KF$4,KE251,KE251+KD252),"")</f>
        <v/>
      </c>
      <c r="KF252" s="7">
        <f t="shared" ca="1" si="1248"/>
        <v>0</v>
      </c>
      <c r="KG252" s="7">
        <f t="shared" ca="1" si="1151"/>
        <v>0.14783206754120626</v>
      </c>
      <c r="KH252" s="7">
        <f t="shared" ca="1" si="1152"/>
        <v>0.46755254784340916</v>
      </c>
      <c r="KI252" s="7">
        <f t="shared" ca="1" si="1153"/>
        <v>1</v>
      </c>
      <c r="KJ252" s="7" t="str">
        <f t="shared" ca="1" si="1154"/>
        <v>3</v>
      </c>
      <c r="KK252" s="7" t="str">
        <f ca="1">IFERROR(IF(KK251+KJ252&gt;KL$4,KK251,KK251+KJ252),"")</f>
        <v/>
      </c>
      <c r="KL252" s="7">
        <f t="shared" ca="1" si="1249"/>
        <v>0</v>
      </c>
      <c r="KM252" s="7">
        <f t="shared" ca="1" si="1155"/>
        <v>0.26498971382099812</v>
      </c>
      <c r="KN252" s="7">
        <f t="shared" ca="1" si="1156"/>
        <v>0.3503949015636173</v>
      </c>
      <c r="KO252" s="7">
        <f t="shared" ca="1" si="1157"/>
        <v>1</v>
      </c>
      <c r="KP252" s="7" t="str">
        <f t="shared" ca="1" si="1158"/>
        <v>3</v>
      </c>
      <c r="KQ252" s="7" t="str">
        <f ca="1">IFERROR(IF(KQ251+KP252&gt;KR$4,KQ251,KQ251+KP252),"")</f>
        <v/>
      </c>
      <c r="KR252" s="7">
        <f t="shared" ca="1" si="1250"/>
        <v>0</v>
      </c>
      <c r="KS252" s="7">
        <f t="shared" ca="1" si="1159"/>
        <v>0.23073175985403316</v>
      </c>
      <c r="KT252" s="7">
        <f t="shared" ca="1" si="1160"/>
        <v>0.38465285553058226</v>
      </c>
      <c r="KU252" s="7">
        <f t="shared" ca="1" si="1161"/>
        <v>1</v>
      </c>
      <c r="KV252" s="7" t="str">
        <f t="shared" ca="1" si="1162"/>
        <v>3</v>
      </c>
      <c r="KW252" s="7" t="str">
        <f ca="1">IFERROR(IF(KW251+KV252&gt;KX$4,KW251,KW251+KV252),"")</f>
        <v/>
      </c>
      <c r="KX252" s="7">
        <f t="shared" ca="1" si="1251"/>
        <v>0</v>
      </c>
      <c r="KY252" s="7">
        <f t="shared" ca="1" si="1163"/>
        <v>0.16515790896798166</v>
      </c>
      <c r="KZ252" s="7">
        <f t="shared" ca="1" si="1164"/>
        <v>0.45022670641663376</v>
      </c>
      <c r="LA252" s="7">
        <f t="shared" ca="1" si="1165"/>
        <v>1</v>
      </c>
      <c r="LB252" s="7" t="str">
        <f t="shared" ca="1" si="1166"/>
        <v>3</v>
      </c>
      <c r="LC252" s="7" t="str">
        <f ca="1">IFERROR(IF(LC251+LB252&gt;LD$4,LC251,LC251+LB252),"")</f>
        <v/>
      </c>
      <c r="LD252" s="7">
        <f t="shared" ca="1" si="1252"/>
        <v>0</v>
      </c>
      <c r="LE252" s="7">
        <f t="shared" ca="1" si="1167"/>
        <v>0.84565770521978834</v>
      </c>
      <c r="LF252" s="7">
        <f t="shared" ca="1" si="1168"/>
        <v>-0.23027308983517292</v>
      </c>
      <c r="LG252" s="7">
        <f t="shared" ca="1" si="1169"/>
        <v>0</v>
      </c>
      <c r="LH252" s="7">
        <f t="shared" ca="1" si="1170"/>
        <v>0</v>
      </c>
      <c r="LI252" s="7" t="str">
        <f ca="1">IFERROR(IF(LI251+LH252&gt;LJ$4,LI251,LI251+LH252),"")</f>
        <v/>
      </c>
      <c r="LJ252" s="7">
        <f t="shared" ca="1" si="1253"/>
        <v>0</v>
      </c>
      <c r="LK252" s="7">
        <f t="shared" ca="1" si="1171"/>
        <v>0.46947774148716381</v>
      </c>
      <c r="LL252" s="7">
        <f t="shared" ca="1" si="1172"/>
        <v>0.14590687389745161</v>
      </c>
      <c r="LM252" s="7">
        <f t="shared" ca="1" si="1173"/>
        <v>1</v>
      </c>
      <c r="LN252" s="7" t="str">
        <f t="shared" ca="1" si="1174"/>
        <v>3</v>
      </c>
      <c r="LO252" s="7" t="str">
        <f ca="1">IFERROR(IF(LO251+LN252&gt;LP$4,LO251,LO251+LN252),"")</f>
        <v/>
      </c>
      <c r="LP252" s="7">
        <f t="shared" ca="1" si="1254"/>
        <v>0</v>
      </c>
      <c r="LQ252" s="7">
        <f t="shared" ca="1" si="1175"/>
        <v>0.3546962529084704</v>
      </c>
      <c r="LR252" s="7">
        <f t="shared" ca="1" si="1176"/>
        <v>0.26068836247614502</v>
      </c>
      <c r="LS252" s="7">
        <f t="shared" ca="1" si="1177"/>
        <v>1</v>
      </c>
      <c r="LT252" s="7" t="str">
        <f t="shared" ca="1" si="1178"/>
        <v>3</v>
      </c>
      <c r="LU252" s="7" t="str">
        <f ca="1">IFERROR(IF(LU251+LT252&gt;LV$4,LU251,LU251+LT252),"")</f>
        <v/>
      </c>
      <c r="LV252" s="7">
        <f t="shared" ca="1" si="1255"/>
        <v>0</v>
      </c>
      <c r="LW252" s="7">
        <f t="shared" ca="1" si="1179"/>
        <v>0.586369612374255</v>
      </c>
      <c r="LX252" s="7">
        <f t="shared" ca="1" si="1180"/>
        <v>2.9015003010360418E-2</v>
      </c>
      <c r="LY252" s="7">
        <f t="shared" ca="1" si="1181"/>
        <v>1</v>
      </c>
      <c r="LZ252" s="7" t="str">
        <f t="shared" ca="1" si="1182"/>
        <v>3</v>
      </c>
      <c r="MA252" s="7" t="str">
        <f ca="1">IFERROR(IF(MA251+LZ252&gt;MB$4,MA251,MA251+LZ252),"")</f>
        <v/>
      </c>
      <c r="MB252" s="7">
        <f t="shared" ca="1" si="1256"/>
        <v>0</v>
      </c>
      <c r="MC252" s="7">
        <f t="shared" ca="1" si="1183"/>
        <v>0.91422952538683844</v>
      </c>
      <c r="MD252" s="7">
        <f t="shared" ca="1" si="1184"/>
        <v>-0.29884491000222302</v>
      </c>
      <c r="ME252" s="7">
        <f t="shared" ca="1" si="1185"/>
        <v>0</v>
      </c>
      <c r="MF252" s="7">
        <f t="shared" ca="1" si="1186"/>
        <v>0</v>
      </c>
      <c r="MG252" s="7" t="str">
        <f ca="1">IFERROR(IF(MG251+MF252&gt;MH$4,MG251,MG251+MF252),"")</f>
        <v/>
      </c>
      <c r="MH252" s="7">
        <f t="shared" ca="1" si="1257"/>
        <v>0</v>
      </c>
      <c r="MI252" s="7">
        <f t="shared" ca="1" si="1187"/>
        <v>0.30005313471458117</v>
      </c>
      <c r="MJ252" s="7">
        <f t="shared" ca="1" si="1188"/>
        <v>0.31533148067003425</v>
      </c>
      <c r="MK252" s="7">
        <f t="shared" ca="1" si="1189"/>
        <v>1</v>
      </c>
      <c r="ML252" s="7" t="str">
        <f t="shared" ca="1" si="1190"/>
        <v>3</v>
      </c>
      <c r="MM252" s="7" t="str">
        <f ca="1">IFERROR(IF(MM251+ML252&gt;MN$4,MM251,MM251+ML252),"")</f>
        <v/>
      </c>
      <c r="MN252" s="7">
        <f t="shared" ca="1" si="1258"/>
        <v>0</v>
      </c>
      <c r="MO252" s="7">
        <f t="shared" ca="1" si="1191"/>
        <v>0.31338217502276133</v>
      </c>
      <c r="MP252" s="7">
        <f t="shared" ca="1" si="1192"/>
        <v>0.30200244036185409</v>
      </c>
      <c r="MQ252" s="7">
        <f t="shared" ca="1" si="1193"/>
        <v>1</v>
      </c>
      <c r="MR252" s="7" t="str">
        <f t="shared" ca="1" si="1194"/>
        <v>3</v>
      </c>
      <c r="MS252" s="7" t="str">
        <f ca="1">IFERROR(IF(MS251+MR252&gt;MT$4,MS251,MS251+MR252),"")</f>
        <v/>
      </c>
      <c r="MT252" s="7">
        <f t="shared" ca="1" si="1259"/>
        <v>0</v>
      </c>
      <c r="MU252" s="7">
        <f t="shared" ca="1" si="1195"/>
        <v>0.38397878498656768</v>
      </c>
      <c r="MV252" s="7">
        <f t="shared" ca="1" si="1196"/>
        <v>0.23140583039804774</v>
      </c>
      <c r="MW252" s="7">
        <f t="shared" ca="1" si="1197"/>
        <v>1</v>
      </c>
      <c r="MX252" s="7" t="str">
        <f t="shared" ca="1" si="1198"/>
        <v>3</v>
      </c>
      <c r="MY252" s="7" t="str">
        <f ca="1">IFERROR(IF(MY251+MX252&gt;MZ$4,MY251,MY251+MX252),"")</f>
        <v/>
      </c>
      <c r="MZ252" s="7">
        <f t="shared" ca="1" si="1260"/>
        <v>0</v>
      </c>
      <c r="NA252" s="7">
        <f t="shared" ca="1" si="1199"/>
        <v>0.83888562630462871</v>
      </c>
      <c r="NB252" s="7">
        <f t="shared" ca="1" si="1200"/>
        <v>-0.22350101092001329</v>
      </c>
      <c r="NC252" s="7">
        <f t="shared" ca="1" si="1201"/>
        <v>0</v>
      </c>
      <c r="ND252" s="7">
        <f t="shared" ca="1" si="1202"/>
        <v>0</v>
      </c>
      <c r="NE252" s="7" t="str">
        <f ca="1">IFERROR(IF(NE251+ND252&gt;NF$4,NE251,NE251+ND252),"")</f>
        <v/>
      </c>
      <c r="NF252" s="7">
        <f t="shared" ca="1" si="1261"/>
        <v>0</v>
      </c>
      <c r="NG252" s="7">
        <f t="shared" ca="1" si="1203"/>
        <v>0.7241666529011761</v>
      </c>
      <c r="NH252" s="7">
        <f t="shared" ca="1" si="1204"/>
        <v>-0.10878203751656068</v>
      </c>
      <c r="NI252" s="7">
        <f t="shared" ca="1" si="1205"/>
        <v>0</v>
      </c>
      <c r="NJ252" s="7">
        <f t="shared" ca="1" si="1206"/>
        <v>0</v>
      </c>
      <c r="NK252" s="7" t="str">
        <f ca="1">IFERROR(IF(NK251+NJ252&gt;NL$4,NK251,NK251+NJ252),"")</f>
        <v/>
      </c>
      <c r="NL252" s="7">
        <f t="shared" ca="1" si="1262"/>
        <v>0</v>
      </c>
      <c r="NM252" s="7">
        <f t="shared" ca="1" si="1207"/>
        <v>0.32092957546152934</v>
      </c>
      <c r="NN252" s="7">
        <f t="shared" ca="1" si="1208"/>
        <v>0.29445503992308608</v>
      </c>
      <c r="NO252" s="7">
        <f t="shared" ca="1" si="1209"/>
        <v>1</v>
      </c>
      <c r="NP252" s="7" t="str">
        <f t="shared" ca="1" si="1210"/>
        <v>3</v>
      </c>
      <c r="NQ252" s="7" t="str">
        <f ca="1">IFERROR(IF(NQ251+NP252&gt;NR$4,NQ251,NQ251+NP252),"")</f>
        <v/>
      </c>
      <c r="NR252" s="7">
        <f t="shared" ca="1" si="1263"/>
        <v>0</v>
      </c>
      <c r="NT252">
        <v>254</v>
      </c>
      <c r="NU252" s="7" t="s">
        <v>19</v>
      </c>
      <c r="NV252" s="7" t="str">
        <f t="shared" ca="1" si="967"/>
        <v/>
      </c>
      <c r="NW252" s="7" t="str">
        <f t="shared" ca="1" si="961"/>
        <v/>
      </c>
      <c r="NX252" t="str">
        <f ca="1">IFERROR(VLOOKUP(NT252,$K$3:$AK$568,8,FALSE),"")</f>
        <v/>
      </c>
      <c r="NY252" t="str">
        <f ca="1">IFERROR(VLOOKUP(NT252,$K$3:$AK$568,9,FALSE),"")</f>
        <v/>
      </c>
      <c r="NZ252" s="7" t="str">
        <f ca="1">IFERROR(VLOOKUP(NT252,$K$3:$AK$568,27,FALSE),"")</f>
        <v/>
      </c>
      <c r="OB252">
        <v>254</v>
      </c>
      <c r="OC252" s="7" t="s">
        <v>19</v>
      </c>
      <c r="OD252" t="e">
        <f t="shared" ca="1" si="968"/>
        <v>#N/A</v>
      </c>
      <c r="OE252" s="7" t="str">
        <f t="shared" ca="1" si="969"/>
        <v/>
      </c>
      <c r="OF252" s="7" t="str">
        <f t="shared" ca="1" si="970"/>
        <v/>
      </c>
      <c r="OG252" t="str">
        <f t="shared" ca="1" si="971"/>
        <v/>
      </c>
      <c r="OI252">
        <v>254</v>
      </c>
      <c r="OJ252" s="7" t="s">
        <v>19</v>
      </c>
      <c r="OK252" s="7" t="str">
        <f t="shared" ca="1" si="972"/>
        <v/>
      </c>
      <c r="OL252" s="7" t="str">
        <f t="shared" ca="1" si="973"/>
        <v/>
      </c>
      <c r="OM252" t="str">
        <f ca="1">IFERROR(VLOOKUP(OI252,$L$3:$AK$568,7,FALSE),"")</f>
        <v/>
      </c>
      <c r="ON252" t="str">
        <f ca="1">IFERROR(VLOOKUP(OI252,$L$3:$AK$568,8,FALSE),"")</f>
        <v/>
      </c>
      <c r="OO252" s="7" t="str">
        <f ca="1">IFERROR(VLOOKUP(OI252,$L$3:$AK$568,26,FALSE),"")</f>
        <v/>
      </c>
      <c r="OQ252">
        <v>254</v>
      </c>
      <c r="OR252" s="7" t="s">
        <v>19</v>
      </c>
      <c r="OS252" t="e">
        <f t="shared" ca="1" si="974"/>
        <v>#N/A</v>
      </c>
      <c r="OT252" s="7" t="str">
        <f t="shared" ca="1" si="975"/>
        <v/>
      </c>
      <c r="OU252" s="7" t="str">
        <f t="shared" ca="1" si="976"/>
        <v/>
      </c>
      <c r="OV252" t="str">
        <f t="shared" ca="1" si="977"/>
        <v/>
      </c>
      <c r="OX252">
        <v>254</v>
      </c>
      <c r="OY252" s="7" t="s">
        <v>19</v>
      </c>
      <c r="OZ252" s="7" t="str">
        <f t="shared" ca="1" si="978"/>
        <v/>
      </c>
      <c r="PA252" s="7" t="str">
        <f t="shared" ca="1" si="979"/>
        <v/>
      </c>
      <c r="PB252" t="str">
        <f ca="1">IFERROR(VLOOKUP(OX252,$M$3:$AK$568,6,FALSE),"")</f>
        <v/>
      </c>
      <c r="PC252" t="str">
        <f ca="1">IFERROR(VLOOKUP(OX252,$M$3:$AK$568,7,FALSE),"")</f>
        <v/>
      </c>
      <c r="PD252" s="7" t="str">
        <f ca="1">IFERROR(VLOOKUP(OX252,$M$3:$AK$568,25,FALSE),"")</f>
        <v/>
      </c>
      <c r="PF252">
        <v>254</v>
      </c>
      <c r="PG252" s="7" t="s">
        <v>19</v>
      </c>
      <c r="PH252" t="e">
        <f t="shared" ca="1" si="980"/>
        <v>#N/A</v>
      </c>
      <c r="PI252" s="7" t="str">
        <f t="shared" ca="1" si="981"/>
        <v/>
      </c>
      <c r="PJ252" s="7" t="str">
        <f t="shared" ca="1" si="982"/>
        <v/>
      </c>
      <c r="PK252" t="str">
        <f t="shared" ca="1" si="983"/>
        <v/>
      </c>
      <c r="PM252">
        <v>254</v>
      </c>
      <c r="PN252" s="7" t="s">
        <v>19</v>
      </c>
      <c r="PO252" s="202" t="str">
        <f t="shared" ca="1" si="984"/>
        <v/>
      </c>
      <c r="PP252" s="7" t="str">
        <f t="shared" ca="1" si="985"/>
        <v/>
      </c>
      <c r="PQ252" t="str">
        <f ca="1">IFERROR(VLOOKUP(PM252,$G$325:$R$409,12,FALSE),"")</f>
        <v/>
      </c>
      <c r="PR252" t="e">
        <f ca="1">VLOOKUP(PM252,$G$324:$Q$409,11,FALSE)</f>
        <v>#N/A</v>
      </c>
      <c r="PS252" s="7" t="str">
        <f ca="1">VLOOKUP(PQ252,$R$325:$Y$409,8,FALSE)</f>
        <v>- -</v>
      </c>
      <c r="PT252" s="7">
        <f ca="1">ReSt</f>
        <v>-4</v>
      </c>
      <c r="PU252" s="7" t="e">
        <f t="shared" ca="1" si="986"/>
        <v>#N/A</v>
      </c>
      <c r="PV252" s="7" t="e">
        <f t="shared" ca="1" si="987"/>
        <v>#N/A</v>
      </c>
      <c r="PW252" s="7" t="str">
        <f ca="1">VLOOKUP(PQ252,$R$325:$AK$409,8,FALSE)</f>
        <v>- -</v>
      </c>
      <c r="PX252" s="7"/>
      <c r="PY252">
        <v>254</v>
      </c>
      <c r="PZ252" s="7" t="s">
        <v>19</v>
      </c>
      <c r="QA252" t="str">
        <f t="shared" ca="1" si="988"/>
        <v/>
      </c>
      <c r="QB252" s="7" t="str">
        <f t="shared" ca="1" si="989"/>
        <v/>
      </c>
      <c r="QC252" s="7" t="str">
        <f t="shared" ca="1" si="990"/>
        <v/>
      </c>
      <c r="QD252" t="str">
        <f t="shared" ca="1" si="991"/>
        <v/>
      </c>
      <c r="QF252">
        <v>254</v>
      </c>
      <c r="QG252" s="7" t="s">
        <v>19</v>
      </c>
      <c r="QH252" s="7" t="str">
        <f t="shared" ca="1" si="992"/>
        <v/>
      </c>
      <c r="QI252" s="7" t="e">
        <f t="shared" ca="1" si="993"/>
        <v>#VALUE!</v>
      </c>
      <c r="QJ252" t="e">
        <f t="shared" ca="1" si="994"/>
        <v>#N/A</v>
      </c>
      <c r="QK252" s="7" t="e">
        <f t="shared" ca="1" si="995"/>
        <v>#N/A</v>
      </c>
      <c r="QM252">
        <v>254</v>
      </c>
      <c r="QN252" s="7" t="s">
        <v>19</v>
      </c>
      <c r="QO252" t="str">
        <f t="shared" ca="1" si="996"/>
        <v/>
      </c>
      <c r="QP252" s="7" t="str">
        <f t="shared" ca="1" si="997"/>
        <v/>
      </c>
      <c r="QQ252" t="str">
        <f t="shared" ca="1" si="998"/>
        <v/>
      </c>
    </row>
    <row r="253" spans="1:459" x14ac:dyDescent="0.25">
      <c r="A253" s="240" t="str">
        <f>IF('Character Sheet'!$B$4="Creature","N","Y")</f>
        <v>Y</v>
      </c>
      <c r="C253" s="75"/>
      <c r="D253" s="76"/>
      <c r="F253" s="75"/>
      <c r="G253" s="76"/>
      <c r="I253" s="75"/>
      <c r="J253" s="85"/>
      <c r="K253" s="85">
        <f t="shared" ca="1" si="962"/>
        <v>7</v>
      </c>
      <c r="L253" s="85">
        <f t="shared" ca="1" si="1265"/>
        <v>3</v>
      </c>
      <c r="M253" s="70">
        <f t="shared" ca="1" si="1270"/>
        <v>10</v>
      </c>
      <c r="O253" s="222">
        <f t="shared" ca="1" si="963"/>
        <v>276</v>
      </c>
      <c r="Q253" s="7" t="str">
        <f t="shared" si="1274"/>
        <v>Region 5</v>
      </c>
      <c r="R253" s="9" t="s">
        <v>1794</v>
      </c>
      <c r="S253" s="9" t="str">
        <f t="shared" si="1273"/>
        <v>Region 5</v>
      </c>
      <c r="T253" s="61" t="str">
        <f>SUBSTITUTE(IFERROR(IFERROR(VLOOKUP(R253,'[1]Skill Statistics'!$A$3:$C$513,2,FALSE),VLOOKUP(Q253,'[1]Skill Statistics'!$A$3:$C$513,2,FALSE)),T252),"R*","ReSt")</f>
        <v>Me/Me</v>
      </c>
      <c r="U253" s="61" t="str">
        <f>IFERROR(IFERROR(VLOOKUP(R253,'[1]Skill Statistics'!$A$3:$C$513,3,FALSE),VLOOKUP(Q253,'[1]Skill Statistics'!$A$3:$C$513,3,FALSE)),U252)</f>
        <v>Re</v>
      </c>
      <c r="V253" s="61" t="str">
        <f t="shared" si="1276"/>
        <v>2 / 3</v>
      </c>
      <c r="W253" s="60">
        <f t="shared" ca="1" si="964"/>
        <v>0</v>
      </c>
      <c r="X253" s="7">
        <f ca="1">IFERROR(VLOOKUP(R253,$BS$6:$NR$519,MATCH(ActualLevel,$BS$3:$NR$3,0),FALSE),"- -")</f>
        <v>0</v>
      </c>
      <c r="Y253" s="7">
        <f t="shared" ca="1" si="1269"/>
        <v>0</v>
      </c>
      <c r="Z253" s="7">
        <f ca="1">IFERROR(VLOOKUP(Y253,Charts!$BQ$2:$BR$52,2,FALSE),"- -")</f>
        <v>-25</v>
      </c>
      <c r="AA253" s="7">
        <f t="shared" ca="1" si="1000"/>
        <v>3</v>
      </c>
      <c r="AB253" s="7">
        <f t="shared" ca="1" si="1266"/>
        <v>0</v>
      </c>
      <c r="AC253" s="7"/>
      <c r="AD253" s="7"/>
      <c r="AE253" s="7"/>
      <c r="AF253" s="7"/>
      <c r="AG253" s="7"/>
      <c r="AH253" s="43"/>
      <c r="AI253" s="7"/>
      <c r="AJ253" s="7"/>
      <c r="AK253" s="7">
        <f t="shared" ca="1" si="1001"/>
        <v>-22</v>
      </c>
      <c r="AL253" s="7"/>
      <c r="AM253" s="69">
        <f>IFERROR(VLOOKUP(R253,'[1]Skill Statistics'!$A$3:$AN$513,MATCH(Profession,'[1]Skill Statistics'!$A$2:$AN$2,0),FALSE),0)</f>
        <v>0</v>
      </c>
      <c r="AN253" s="85">
        <f>IFERROR(VLOOKUP(Q253,'[1]Skill Statistics'!$A$3:$BK$513,MATCH(Archetype,'[1]Skill Statistics'!$A$2:$BK$2,0),FALSE),0)</f>
        <v>0</v>
      </c>
      <c r="AO253" s="85">
        <f>IFERROR(VLOOKUP(Q253,'[1]Skill Statistics'!$A$3:$BB$513,MATCH(Race,'[1]Skill Statistics'!$A$2:$BB$2,0),FALSE),0)</f>
        <v>0</v>
      </c>
      <c r="AP253" s="85">
        <f t="shared" ca="1" si="965"/>
        <v>0.3</v>
      </c>
      <c r="AQ253" s="70">
        <v>-0.6</v>
      </c>
      <c r="AS253" s="69" t="str">
        <f>IFERROR(VLOOKUP(Q253,'[1]Professional Skills'!$A$4:$AM$288,MATCH(Profession,'[1]Professional Skills'!$A$3:$AM$3,0),FALSE),"- -")</f>
        <v>- -</v>
      </c>
      <c r="AT253" t="s">
        <v>1812</v>
      </c>
      <c r="AU253" s="7" t="str">
        <f t="shared" si="1268"/>
        <v/>
      </c>
      <c r="AV253" s="7">
        <f t="shared" ca="1" si="1267"/>
        <v>0</v>
      </c>
      <c r="AW253" t="str">
        <f t="shared" si="1004"/>
        <v/>
      </c>
      <c r="AX253" t="str">
        <f>IFERROR(_xlfn.RANK.EQ(AW253,$AW$5:$AW$568),"")</f>
        <v/>
      </c>
      <c r="AY253">
        <f t="shared" si="959"/>
        <v>0</v>
      </c>
      <c r="AZ253" s="70" t="str">
        <f t="shared" si="1002"/>
        <v/>
      </c>
      <c r="BB253" s="69" t="str">
        <f>IFERROR(IF(Q253="Language",VLOOKUP(R253,[1]Cultures!$B$4:$N$218,MATCH(Culture,[1]Cultures!$B$3:$N$3,0),FALSE),VLOOKUP(Q253,[1]Cultures!$B$4:$O$212,MATCH(Culture,[1]Cultures!$B$3:$O$3,0),FALSE)),"- -")</f>
        <v>- -</v>
      </c>
      <c r="BC253" t="s">
        <v>1812</v>
      </c>
      <c r="BD253">
        <f t="shared" ca="1" si="1264"/>
        <v>0.72921788947720678</v>
      </c>
      <c r="BE253">
        <f t="shared" ca="1" si="1211"/>
        <v>0.42921788947720685</v>
      </c>
      <c r="BH253">
        <f t="shared" ca="1" si="1275"/>
        <v>3</v>
      </c>
      <c r="BI253" s="7">
        <f t="shared" ca="1" si="1003"/>
        <v>0</v>
      </c>
      <c r="BK253" s="7"/>
      <c r="BL253" s="70">
        <f t="shared" ca="1" si="960"/>
        <v>0</v>
      </c>
      <c r="BN253" s="69">
        <f>IFERROR(VLOOKUP(V253,Charts!$BT$2:$BV$14,3,FALSE),"- -")</f>
        <v>0.84615384615384615</v>
      </c>
      <c r="BO253" s="85">
        <f t="shared" ca="1" si="966"/>
        <v>1.3931050802026772</v>
      </c>
      <c r="BP253" s="70">
        <f t="shared" ca="1" si="1212"/>
        <v>276</v>
      </c>
      <c r="BR253" s="7">
        <v>252</v>
      </c>
      <c r="BS253" s="9" t="str">
        <f ca="1">VLOOKUP(BR253,$O$3:$R$568,4,FALSE)</f>
        <v>Counterfeiting Technics</v>
      </c>
      <c r="BT253" s="7" t="str">
        <f ca="1">VLOOKUP(BS253,$R$3:$V$568,5,FALSE)</f>
        <v>5 / 7</v>
      </c>
      <c r="BU253" s="7">
        <f ca="1">VLOOKUP(BT253,Charts!$BT$2:$BV$14,3,FALSE)</f>
        <v>0.46153846153846156</v>
      </c>
      <c r="BV253" s="7" t="str">
        <f t="shared" ca="1" si="1005"/>
        <v>5</v>
      </c>
      <c r="BW253" s="7" t="str">
        <f t="shared" ca="1" si="1006"/>
        <v>7</v>
      </c>
      <c r="BY253" s="7">
        <f t="shared" ca="1" si="1007"/>
        <v>0.20312505661128921</v>
      </c>
      <c r="BZ253" s="7">
        <f t="shared" ca="1" si="1008"/>
        <v>0.25841340492717235</v>
      </c>
      <c r="CA253" s="7">
        <f t="shared" ca="1" si="1009"/>
        <v>1</v>
      </c>
      <c r="CB253" s="7" t="str">
        <f t="shared" ca="1" si="1010"/>
        <v>5</v>
      </c>
      <c r="CC253" s="7" t="str">
        <f ca="1">IFERROR(IF(CC252+CB253&gt;CD$4,CC252,CC252+CB253),"")</f>
        <v/>
      </c>
      <c r="CD253" s="7">
        <f t="shared" ca="1" si="1213"/>
        <v>0</v>
      </c>
      <c r="CE253" s="7">
        <f t="shared" ca="1" si="1011"/>
        <v>0.10616130613142016</v>
      </c>
      <c r="CF253" s="7">
        <f t="shared" ca="1" si="1012"/>
        <v>0.3553771554070414</v>
      </c>
      <c r="CG253" s="7">
        <f t="shared" ca="1" si="1013"/>
        <v>1</v>
      </c>
      <c r="CH253" s="7" t="str">
        <f t="shared" ca="1" si="1014"/>
        <v>5</v>
      </c>
      <c r="CI253" s="7" t="str">
        <f ca="1">IFERROR(IF(CI252+CH253&gt;CJ$4,CI252,CI252+CH253),"")</f>
        <v/>
      </c>
      <c r="CJ253" s="7">
        <f t="shared" ca="1" si="1214"/>
        <v>0</v>
      </c>
      <c r="CK253" s="7">
        <f t="shared" ca="1" si="1015"/>
        <v>0.46776685071540303</v>
      </c>
      <c r="CL253" s="7">
        <f t="shared" ca="1" si="1016"/>
        <v>-6.2283891769414623E-3</v>
      </c>
      <c r="CM253" s="7">
        <f t="shared" ca="1" si="1017"/>
        <v>0</v>
      </c>
      <c r="CN253" s="7">
        <f t="shared" ca="1" si="1018"/>
        <v>0</v>
      </c>
      <c r="CO253" s="7" t="str">
        <f ca="1">IFERROR(IF(CO252+CN253&gt;CP$4,CO252,CO252+CN253),"")</f>
        <v/>
      </c>
      <c r="CP253" s="7">
        <f t="shared" ca="1" si="1215"/>
        <v>0</v>
      </c>
      <c r="CQ253" s="7">
        <f t="shared" ca="1" si="1019"/>
        <v>3.3858753572905687E-2</v>
      </c>
      <c r="CR253" s="7">
        <f t="shared" ca="1" si="1020"/>
        <v>0.42767970796555588</v>
      </c>
      <c r="CS253" s="7">
        <f t="shared" ca="1" si="1021"/>
        <v>1</v>
      </c>
      <c r="CT253" s="7" t="str">
        <f t="shared" ca="1" si="1022"/>
        <v>5</v>
      </c>
      <c r="CU253" s="7" t="str">
        <f ca="1">IFERROR(IF(CU252+CT253&gt;CV$4,CU252,CU252+CT253),"")</f>
        <v/>
      </c>
      <c r="CV253" s="7">
        <f t="shared" ca="1" si="1216"/>
        <v>0</v>
      </c>
      <c r="CW253" s="7">
        <f t="shared" ca="1" si="1023"/>
        <v>0.63089701198460857</v>
      </c>
      <c r="CX253" s="7">
        <f t="shared" ca="1" si="1024"/>
        <v>-0.169358550446147</v>
      </c>
      <c r="CY253" s="7">
        <f t="shared" ca="1" si="1025"/>
        <v>0</v>
      </c>
      <c r="CZ253" s="7">
        <f t="shared" ca="1" si="1026"/>
        <v>0</v>
      </c>
      <c r="DA253" s="7" t="str">
        <f ca="1">IFERROR(IF(DA252+CZ253&gt;DB$4,DA252,DA252+CZ253),"")</f>
        <v/>
      </c>
      <c r="DB253" s="7">
        <f t="shared" ca="1" si="1217"/>
        <v>0</v>
      </c>
      <c r="DC253" s="7">
        <f t="shared" ca="1" si="1027"/>
        <v>0.751554337000928</v>
      </c>
      <c r="DD253" s="7">
        <f t="shared" ca="1" si="1028"/>
        <v>-0.29001587546246643</v>
      </c>
      <c r="DE253" s="7">
        <f t="shared" ca="1" si="1029"/>
        <v>0</v>
      </c>
      <c r="DF253" s="7">
        <f t="shared" ca="1" si="1030"/>
        <v>0</v>
      </c>
      <c r="DG253" s="7" t="str">
        <f ca="1">IFERROR(IF(DG252+DF253&gt;DH$4,DG252,DG252+DF253),"")</f>
        <v/>
      </c>
      <c r="DH253" s="7">
        <f t="shared" ca="1" si="1218"/>
        <v>0</v>
      </c>
      <c r="DI253" s="7">
        <f t="shared" ca="1" si="1031"/>
        <v>0.87611602149465473</v>
      </c>
      <c r="DJ253" s="7">
        <f t="shared" ca="1" si="1032"/>
        <v>-0.41457755995619316</v>
      </c>
      <c r="DK253" s="7">
        <f t="shared" ca="1" si="1033"/>
        <v>0</v>
      </c>
      <c r="DL253" s="7">
        <f t="shared" ca="1" si="1034"/>
        <v>0</v>
      </c>
      <c r="DM253" s="7" t="str">
        <f ca="1">IFERROR(IF(DM252+DL253&gt;DN$4,DM252,DM252+DL253),"")</f>
        <v/>
      </c>
      <c r="DN253" s="7">
        <f t="shared" ca="1" si="1219"/>
        <v>0</v>
      </c>
      <c r="DO253" s="7">
        <f t="shared" ca="1" si="1035"/>
        <v>0.81027852859324456</v>
      </c>
      <c r="DP253" s="7">
        <f t="shared" ca="1" si="1036"/>
        <v>-0.348740067054783</v>
      </c>
      <c r="DQ253" s="7">
        <f t="shared" ca="1" si="1037"/>
        <v>0</v>
      </c>
      <c r="DR253" s="7">
        <f t="shared" ca="1" si="1038"/>
        <v>0</v>
      </c>
      <c r="DS253" s="7" t="str">
        <f ca="1">IFERROR(IF(DS252+DR253&gt;DT$4,DS252,DS252+DR253),"")</f>
        <v/>
      </c>
      <c r="DT253" s="7">
        <f t="shared" ca="1" si="1220"/>
        <v>0</v>
      </c>
      <c r="DU253" s="7">
        <f t="shared" ca="1" si="1039"/>
        <v>0.94529136069078579</v>
      </c>
      <c r="DV253" s="7">
        <f t="shared" ca="1" si="1040"/>
        <v>-0.48375289915232422</v>
      </c>
      <c r="DW253" s="7">
        <f t="shared" ca="1" si="1041"/>
        <v>0</v>
      </c>
      <c r="DX253" s="7">
        <f t="shared" ca="1" si="1042"/>
        <v>0</v>
      </c>
      <c r="DY253" s="7" t="str">
        <f ca="1">IFERROR(IF(DY252+DX253&gt;DZ$4,DY252,DY252+DX253),"")</f>
        <v/>
      </c>
      <c r="DZ253" s="7">
        <f t="shared" ca="1" si="1221"/>
        <v>0</v>
      </c>
      <c r="EA253" s="7">
        <f t="shared" ca="1" si="1043"/>
        <v>0.81610678482686483</v>
      </c>
      <c r="EB253" s="7">
        <f t="shared" ca="1" si="1044"/>
        <v>-0.35456832328840326</v>
      </c>
      <c r="EC253" s="7">
        <f t="shared" ca="1" si="1045"/>
        <v>0</v>
      </c>
      <c r="ED253" s="7">
        <f t="shared" ca="1" si="1046"/>
        <v>0</v>
      </c>
      <c r="EE253" s="7" t="str">
        <f ca="1">IFERROR(IF(EE252+ED253&gt;EF$4,EE252,EE252+ED253),"")</f>
        <v/>
      </c>
      <c r="EF253" s="7">
        <f t="shared" ca="1" si="1222"/>
        <v>0</v>
      </c>
      <c r="EG253" s="7">
        <f t="shared" ca="1" si="1047"/>
        <v>0.15905280655389986</v>
      </c>
      <c r="EH253" s="7">
        <f t="shared" ca="1" si="1048"/>
        <v>0.3024856549845617</v>
      </c>
      <c r="EI253" s="7">
        <f t="shared" ca="1" si="1049"/>
        <v>1</v>
      </c>
      <c r="EJ253" s="7" t="str">
        <f t="shared" ca="1" si="1050"/>
        <v>5</v>
      </c>
      <c r="EK253" s="7" t="str">
        <f ca="1">IFERROR(IF(EK252+EJ253&gt;EL$4,EK252,EK252+EJ253),"")</f>
        <v/>
      </c>
      <c r="EL253" s="7">
        <f t="shared" ca="1" si="1223"/>
        <v>0</v>
      </c>
      <c r="EM253" s="7">
        <f t="shared" ca="1" si="1051"/>
        <v>0.23629002542043509</v>
      </c>
      <c r="EN253" s="7">
        <f t="shared" ca="1" si="1052"/>
        <v>0.22524843611802647</v>
      </c>
      <c r="EO253" s="7">
        <f t="shared" ca="1" si="1053"/>
        <v>1</v>
      </c>
      <c r="EP253" s="7" t="str">
        <f t="shared" ca="1" si="1054"/>
        <v>5</v>
      </c>
      <c r="EQ253" s="7" t="str">
        <f ca="1">IFERROR(IF(EQ252+EP253&gt;ER$4,EQ252,EQ252+EP253),"")</f>
        <v/>
      </c>
      <c r="ER253" s="7">
        <f t="shared" ca="1" si="1224"/>
        <v>0</v>
      </c>
      <c r="ES253" s="7">
        <f t="shared" ca="1" si="1055"/>
        <v>0.48805611886346378</v>
      </c>
      <c r="ET253" s="7">
        <f t="shared" ca="1" si="1056"/>
        <v>-2.651765732500222E-2</v>
      </c>
      <c r="EU253" s="7">
        <f t="shared" ca="1" si="1057"/>
        <v>0</v>
      </c>
      <c r="EV253" s="7">
        <f t="shared" ca="1" si="1058"/>
        <v>0</v>
      </c>
      <c r="EW253" s="7" t="str">
        <f ca="1">IFERROR(IF(EW252+EV253&gt;EX$4,EW252,EW252+EV253),"")</f>
        <v/>
      </c>
      <c r="EX253" s="7">
        <f t="shared" ca="1" si="1225"/>
        <v>0</v>
      </c>
      <c r="EY253" s="7">
        <f t="shared" ca="1" si="1059"/>
        <v>0.20837622216792195</v>
      </c>
      <c r="EZ253" s="7">
        <f t="shared" ca="1" si="1060"/>
        <v>0.25316223937053961</v>
      </c>
      <c r="FA253" s="7">
        <f t="shared" ca="1" si="1061"/>
        <v>1</v>
      </c>
      <c r="FB253" s="7" t="str">
        <f t="shared" ca="1" si="1062"/>
        <v>5</v>
      </c>
      <c r="FC253" s="7" t="str">
        <f ca="1">IFERROR(IF(FC252+FB253&gt;FD$4,FC252,FC252+FB253),"")</f>
        <v/>
      </c>
      <c r="FD253" s="7">
        <f t="shared" ca="1" si="1226"/>
        <v>0</v>
      </c>
      <c r="FE253" s="7">
        <f t="shared" ca="1" si="1063"/>
        <v>9.3972302556201037E-2</v>
      </c>
      <c r="FF253" s="7">
        <f t="shared" ca="1" si="1064"/>
        <v>0.36756615898226053</v>
      </c>
      <c r="FG253" s="7">
        <f t="shared" ca="1" si="1065"/>
        <v>1</v>
      </c>
      <c r="FH253" s="7" t="str">
        <f t="shared" ca="1" si="1066"/>
        <v>5</v>
      </c>
      <c r="FI253" s="7" t="str">
        <f ca="1">IFERROR(IF(FI252+FH253&gt;FJ$4,FI252,FI252+FH253),"")</f>
        <v/>
      </c>
      <c r="FJ253" s="7">
        <f t="shared" ca="1" si="1227"/>
        <v>0</v>
      </c>
      <c r="FK253" s="7">
        <f t="shared" ca="1" si="1067"/>
        <v>0.49479407330137115</v>
      </c>
      <c r="FL253" s="7">
        <f t="shared" ca="1" si="1068"/>
        <v>-3.3255611762909587E-2</v>
      </c>
      <c r="FM253" s="7">
        <f t="shared" ca="1" si="1069"/>
        <v>0</v>
      </c>
      <c r="FN253" s="7">
        <f t="shared" ca="1" si="1070"/>
        <v>0</v>
      </c>
      <c r="FO253" s="7" t="str">
        <f ca="1">IFERROR(IF(FO252+FN253&gt;FP$4,FO252,FO252+FN253),"")</f>
        <v/>
      </c>
      <c r="FP253" s="7">
        <f t="shared" ca="1" si="1228"/>
        <v>0</v>
      </c>
      <c r="FQ253" s="7">
        <f t="shared" ca="1" si="1071"/>
        <v>0.40464141884452431</v>
      </c>
      <c r="FR253" s="7">
        <f t="shared" ca="1" si="1072"/>
        <v>5.689704269393725E-2</v>
      </c>
      <c r="FS253" s="7">
        <f t="shared" ca="1" si="1073"/>
        <v>1</v>
      </c>
      <c r="FT253" s="7" t="str">
        <f t="shared" ca="1" si="1074"/>
        <v>5</v>
      </c>
      <c r="FU253" s="7" t="str">
        <f ca="1">IFERROR(IF(FU252+FT253&gt;FV$4,FU252,FU252+FT253),"")</f>
        <v/>
      </c>
      <c r="FV253" s="7">
        <f t="shared" ca="1" si="1229"/>
        <v>0</v>
      </c>
      <c r="FW253" s="7">
        <f t="shared" ca="1" si="1075"/>
        <v>0.38037925133632122</v>
      </c>
      <c r="FX253" s="7">
        <f t="shared" ca="1" si="1076"/>
        <v>8.1159210202140342E-2</v>
      </c>
      <c r="FY253" s="7">
        <f t="shared" ca="1" si="1077"/>
        <v>1</v>
      </c>
      <c r="FZ253" s="7" t="str">
        <f t="shared" ca="1" si="1078"/>
        <v>5</v>
      </c>
      <c r="GA253" s="7" t="str">
        <f ca="1">IFERROR(IF(GA252+FZ253&gt;GB$4,GA252,GA252+FZ253),"")</f>
        <v/>
      </c>
      <c r="GB253" s="7">
        <f t="shared" ca="1" si="1230"/>
        <v>0</v>
      </c>
      <c r="GC253" s="7">
        <f t="shared" ca="1" si="1079"/>
        <v>5.4479412380161185E-2</v>
      </c>
      <c r="GD253" s="7">
        <f t="shared" ca="1" si="1080"/>
        <v>0.40705904915830038</v>
      </c>
      <c r="GE253" s="7">
        <f t="shared" ca="1" si="1081"/>
        <v>1</v>
      </c>
      <c r="GF253" s="7" t="str">
        <f t="shared" ca="1" si="1082"/>
        <v>5</v>
      </c>
      <c r="GG253" s="7" t="str">
        <f ca="1">IFERROR(IF(GG252+GF253&gt;GH$4,GG252,GG252+GF253),"")</f>
        <v/>
      </c>
      <c r="GH253" s="7">
        <f t="shared" ca="1" si="1231"/>
        <v>0</v>
      </c>
      <c r="GI253" s="7">
        <f t="shared" ca="1" si="1083"/>
        <v>0.88997202730804204</v>
      </c>
      <c r="GJ253" s="7">
        <f t="shared" ca="1" si="1084"/>
        <v>-0.42843356576958047</v>
      </c>
      <c r="GK253" s="7">
        <f t="shared" ca="1" si="1085"/>
        <v>0</v>
      </c>
      <c r="GL253" s="7">
        <f t="shared" ca="1" si="1086"/>
        <v>0</v>
      </c>
      <c r="GM253" s="7" t="str">
        <f ca="1">IFERROR(IF(GM252+GL253&gt;GN$4,GM252,GM252+GL253),"")</f>
        <v/>
      </c>
      <c r="GN253" s="7">
        <f t="shared" ca="1" si="1232"/>
        <v>0</v>
      </c>
      <c r="GO253" s="7">
        <f t="shared" ca="1" si="1087"/>
        <v>0.91430113700455018</v>
      </c>
      <c r="GP253" s="7">
        <f t="shared" ca="1" si="1088"/>
        <v>-0.45276267546608862</v>
      </c>
      <c r="GQ253" s="7">
        <f t="shared" ca="1" si="1089"/>
        <v>0</v>
      </c>
      <c r="GR253" s="7">
        <f t="shared" ca="1" si="1090"/>
        <v>0</v>
      </c>
      <c r="GS253" s="7" t="str">
        <f ca="1">IFERROR(IF(GS252+GR253&gt;GT$4,GS252,GS252+GR253),"")</f>
        <v/>
      </c>
      <c r="GT253" s="7">
        <f t="shared" ca="1" si="1233"/>
        <v>0</v>
      </c>
      <c r="GU253" s="7">
        <f t="shared" ca="1" si="1091"/>
        <v>0.73907953916777391</v>
      </c>
      <c r="GV253" s="7">
        <f t="shared" ca="1" si="1092"/>
        <v>-0.27754107762931235</v>
      </c>
      <c r="GW253" s="7">
        <f t="shared" ca="1" si="1093"/>
        <v>0</v>
      </c>
      <c r="GX253" s="7">
        <f t="shared" ca="1" si="1094"/>
        <v>0</v>
      </c>
      <c r="GY253" s="7" t="str">
        <f ca="1">IFERROR(IF(GY252+GX253&gt;GZ$4,GY252,GY252+GX253),"")</f>
        <v/>
      </c>
      <c r="GZ253" s="7">
        <f t="shared" ca="1" si="1234"/>
        <v>0</v>
      </c>
      <c r="HA253" s="7">
        <f t="shared" ca="1" si="1095"/>
        <v>0.10832586246781717</v>
      </c>
      <c r="HB253" s="7">
        <f t="shared" ca="1" si="1096"/>
        <v>0.3532125990706444</v>
      </c>
      <c r="HC253" s="7">
        <f t="shared" ca="1" si="1097"/>
        <v>1</v>
      </c>
      <c r="HD253" s="7" t="str">
        <f t="shared" ca="1" si="1098"/>
        <v>5</v>
      </c>
      <c r="HE253" s="7" t="str">
        <f ca="1">IFERROR(IF(HE252+HD253&gt;HF$4,HE252,HE252+HD253),"")</f>
        <v/>
      </c>
      <c r="HF253" s="7">
        <f t="shared" ca="1" si="1235"/>
        <v>0</v>
      </c>
      <c r="HG253" s="7">
        <f t="shared" ca="1" si="1099"/>
        <v>0.92506930272127152</v>
      </c>
      <c r="HH253" s="7">
        <f t="shared" ca="1" si="1100"/>
        <v>-0.46353084118280996</v>
      </c>
      <c r="HI253" s="7">
        <f t="shared" ca="1" si="1101"/>
        <v>0</v>
      </c>
      <c r="HJ253" s="7">
        <f t="shared" ca="1" si="1102"/>
        <v>0</v>
      </c>
      <c r="HK253" s="7" t="str">
        <f ca="1">IFERROR(IF(HK252+HJ253&gt;HL$4,HK252,HK252+HJ253),"")</f>
        <v/>
      </c>
      <c r="HL253" s="7">
        <f t="shared" ca="1" si="1236"/>
        <v>0</v>
      </c>
      <c r="HM253" s="7">
        <f t="shared" ca="1" si="1103"/>
        <v>0.28409293728194696</v>
      </c>
      <c r="HN253" s="7">
        <f t="shared" ca="1" si="1104"/>
        <v>0.17744552425651461</v>
      </c>
      <c r="HO253" s="7">
        <f t="shared" ca="1" si="1105"/>
        <v>1</v>
      </c>
      <c r="HP253" s="7" t="str">
        <f t="shared" ca="1" si="1106"/>
        <v>5</v>
      </c>
      <c r="HQ253" s="7" t="str">
        <f ca="1">IFERROR(IF(HQ252+HP253&gt;HR$4,HQ252,HQ252+HP253),"")</f>
        <v/>
      </c>
      <c r="HR253" s="7">
        <f t="shared" ca="1" si="1237"/>
        <v>0</v>
      </c>
      <c r="HS253" s="7">
        <f t="shared" ca="1" si="1107"/>
        <v>0.84516701031023378</v>
      </c>
      <c r="HT253" s="7">
        <f t="shared" ca="1" si="1108"/>
        <v>-0.38362854877177222</v>
      </c>
      <c r="HU253" s="7">
        <f t="shared" ca="1" si="1109"/>
        <v>0</v>
      </c>
      <c r="HV253" s="7">
        <f t="shared" ca="1" si="1110"/>
        <v>0</v>
      </c>
      <c r="HW253" s="7" t="str">
        <f ca="1">IFERROR(IF(HW252+HV253&gt;HX$4,HW252,HW252+HV253),"")</f>
        <v/>
      </c>
      <c r="HX253" s="7">
        <f t="shared" ca="1" si="1238"/>
        <v>0</v>
      </c>
      <c r="HY253" s="7">
        <f t="shared" ca="1" si="1111"/>
        <v>0.82197118426274574</v>
      </c>
      <c r="HZ253" s="7">
        <f t="shared" ca="1" si="1112"/>
        <v>-0.36043272272428417</v>
      </c>
      <c r="IA253" s="7">
        <f t="shared" ca="1" si="1113"/>
        <v>0</v>
      </c>
      <c r="IB253" s="7">
        <f t="shared" ca="1" si="1114"/>
        <v>0</v>
      </c>
      <c r="IC253" s="7" t="str">
        <f ca="1">IFERROR(IF(IC252+IB253&gt;ID$4,IC252,IC252+IB253),"")</f>
        <v/>
      </c>
      <c r="ID253" s="7">
        <f t="shared" ca="1" si="1239"/>
        <v>0</v>
      </c>
      <c r="IE253" s="7">
        <f t="shared" ca="1" si="1115"/>
        <v>0.87358260841168989</v>
      </c>
      <c r="IF253" s="7">
        <f t="shared" ca="1" si="1116"/>
        <v>-0.41204414687322832</v>
      </c>
      <c r="IG253" s="7">
        <f t="shared" ca="1" si="1117"/>
        <v>0</v>
      </c>
      <c r="IH253" s="7">
        <f t="shared" ca="1" si="1118"/>
        <v>0</v>
      </c>
      <c r="II253" s="7" t="str">
        <f ca="1">IFERROR(IF(II252+IH253&gt;IJ$4,II252,II252+IH253),"")</f>
        <v/>
      </c>
      <c r="IJ253" s="7">
        <f t="shared" ca="1" si="1240"/>
        <v>0</v>
      </c>
      <c r="IK253" s="7">
        <f t="shared" ca="1" si="1119"/>
        <v>0.82079692438382945</v>
      </c>
      <c r="IL253" s="7">
        <f t="shared" ca="1" si="1120"/>
        <v>-0.35925846284536789</v>
      </c>
      <c r="IM253" s="7">
        <f t="shared" ca="1" si="1121"/>
        <v>0</v>
      </c>
      <c r="IN253" s="7">
        <f t="shared" ca="1" si="1122"/>
        <v>0</v>
      </c>
      <c r="IO253" s="7" t="str">
        <f ca="1">IFERROR(IF(IO252+IN253&gt;IP$4,IO252,IO252+IN253),"")</f>
        <v/>
      </c>
      <c r="IP253" s="7">
        <f t="shared" ca="1" si="1241"/>
        <v>0</v>
      </c>
      <c r="IQ253" s="7">
        <f t="shared" ca="1" si="1123"/>
        <v>0.50010480273065805</v>
      </c>
      <c r="IR253" s="7">
        <f t="shared" ca="1" si="1124"/>
        <v>-3.8566341192196485E-2</v>
      </c>
      <c r="IS253" s="7">
        <f t="shared" ca="1" si="1125"/>
        <v>0</v>
      </c>
      <c r="IT253" s="7">
        <f t="shared" ca="1" si="1126"/>
        <v>0</v>
      </c>
      <c r="IU253" s="7" t="str">
        <f ca="1">IFERROR(IF(IU252+IT253&gt;IV$4,IU252,IU252+IT253),"")</f>
        <v/>
      </c>
      <c r="IV253" s="7">
        <f t="shared" ca="1" si="1242"/>
        <v>0</v>
      </c>
      <c r="IW253" s="7">
        <f t="shared" ca="1" si="1127"/>
        <v>0.54513796068571441</v>
      </c>
      <c r="IX253" s="7">
        <f t="shared" ca="1" si="1128"/>
        <v>-8.3599499147252843E-2</v>
      </c>
      <c r="IY253" s="7">
        <f t="shared" ca="1" si="1129"/>
        <v>0</v>
      </c>
      <c r="IZ253" s="7">
        <f t="shared" ca="1" si="1130"/>
        <v>0</v>
      </c>
      <c r="JA253" s="7" t="str">
        <f ca="1">IFERROR(IF(JA252+IZ253&gt;JB$4,JA252,JA252+IZ253),"")</f>
        <v/>
      </c>
      <c r="JB253" s="7">
        <f t="shared" ca="1" si="1243"/>
        <v>0</v>
      </c>
      <c r="JC253" s="7">
        <f t="shared" ca="1" si="1131"/>
        <v>0.80787997200185813</v>
      </c>
      <c r="JD253" s="7">
        <f t="shared" ca="1" si="1132"/>
        <v>-0.34634151046339656</v>
      </c>
      <c r="JE253" s="7">
        <f t="shared" ca="1" si="1133"/>
        <v>0</v>
      </c>
      <c r="JF253" s="7">
        <f t="shared" ca="1" si="1134"/>
        <v>0</v>
      </c>
      <c r="JG253" s="7" t="str">
        <f ca="1">IFERROR(IF(JG252+JF253&gt;JH$4,JG252,JG252+JF253),"")</f>
        <v/>
      </c>
      <c r="JH253" s="7">
        <f t="shared" ca="1" si="1244"/>
        <v>0</v>
      </c>
      <c r="JI253" s="7">
        <f t="shared" ca="1" si="1135"/>
        <v>0.77940252119062925</v>
      </c>
      <c r="JJ253" s="7">
        <f t="shared" ca="1" si="1136"/>
        <v>-0.31786405965216769</v>
      </c>
      <c r="JK253" s="7">
        <f t="shared" ca="1" si="1137"/>
        <v>0</v>
      </c>
      <c r="JL253" s="7">
        <f t="shared" ca="1" si="1138"/>
        <v>0</v>
      </c>
      <c r="JM253" s="7" t="str">
        <f ca="1">IFERROR(IF(JM252+JL253&gt;JN$4,JM252,JM252+JL253),"")</f>
        <v/>
      </c>
      <c r="JN253" s="7">
        <f t="shared" ca="1" si="1245"/>
        <v>0</v>
      </c>
      <c r="JO253" s="7">
        <f t="shared" ca="1" si="1139"/>
        <v>0.25650606168132928</v>
      </c>
      <c r="JP253" s="7">
        <f t="shared" ca="1" si="1140"/>
        <v>0.20503239985713229</v>
      </c>
      <c r="JQ253" s="7">
        <f t="shared" ca="1" si="1141"/>
        <v>1</v>
      </c>
      <c r="JR253" s="7" t="str">
        <f t="shared" ca="1" si="1142"/>
        <v>5</v>
      </c>
      <c r="JS253" s="7" t="str">
        <f ca="1">IFERROR(IF(JS252+JR253&gt;JT$4,JS252,JS252+JR253),"")</f>
        <v/>
      </c>
      <c r="JT253" s="7">
        <f t="shared" ca="1" si="1246"/>
        <v>0</v>
      </c>
      <c r="JU253" s="7">
        <f t="shared" ca="1" si="1143"/>
        <v>0.11133001020252209</v>
      </c>
      <c r="JV253" s="7">
        <f t="shared" ca="1" si="1144"/>
        <v>0.35020845133593947</v>
      </c>
      <c r="JW253" s="7">
        <f t="shared" ca="1" si="1145"/>
        <v>1</v>
      </c>
      <c r="JX253" s="7" t="str">
        <f t="shared" ca="1" si="1146"/>
        <v>5</v>
      </c>
      <c r="JY253" s="7" t="str">
        <f ca="1">IFERROR(IF(JY252+JX253&gt;JZ$4,JY252,JY252+JX253),"")</f>
        <v/>
      </c>
      <c r="JZ253" s="7">
        <f t="shared" ca="1" si="1247"/>
        <v>0</v>
      </c>
      <c r="KA253" s="7">
        <f t="shared" ca="1" si="1147"/>
        <v>0.72332082016947186</v>
      </c>
      <c r="KB253" s="7">
        <f t="shared" ca="1" si="1148"/>
        <v>-0.26178235863101029</v>
      </c>
      <c r="KC253" s="7">
        <f t="shared" ca="1" si="1149"/>
        <v>0</v>
      </c>
      <c r="KD253" s="7">
        <f t="shared" ca="1" si="1150"/>
        <v>0</v>
      </c>
      <c r="KE253" s="7" t="str">
        <f ca="1">IFERROR(IF(KE252+KD253&gt;KF$4,KE252,KE252+KD253),"")</f>
        <v/>
      </c>
      <c r="KF253" s="7">
        <f t="shared" ca="1" si="1248"/>
        <v>0</v>
      </c>
      <c r="KG253" s="7">
        <f t="shared" ca="1" si="1151"/>
        <v>0.52840443549684446</v>
      </c>
      <c r="KH253" s="7">
        <f t="shared" ca="1" si="1152"/>
        <v>-6.6865973958382896E-2</v>
      </c>
      <c r="KI253" s="7">
        <f t="shared" ca="1" si="1153"/>
        <v>0</v>
      </c>
      <c r="KJ253" s="7">
        <f t="shared" ca="1" si="1154"/>
        <v>0</v>
      </c>
      <c r="KK253" s="7" t="str">
        <f ca="1">IFERROR(IF(KK252+KJ253&gt;KL$4,KK252,KK252+KJ253),"")</f>
        <v/>
      </c>
      <c r="KL253" s="7">
        <f t="shared" ca="1" si="1249"/>
        <v>0</v>
      </c>
      <c r="KM253" s="7">
        <f t="shared" ca="1" si="1155"/>
        <v>0.78541002795231396</v>
      </c>
      <c r="KN253" s="7">
        <f t="shared" ca="1" si="1156"/>
        <v>-0.3238715664138524</v>
      </c>
      <c r="KO253" s="7">
        <f t="shared" ca="1" si="1157"/>
        <v>0</v>
      </c>
      <c r="KP253" s="7">
        <f t="shared" ca="1" si="1158"/>
        <v>0</v>
      </c>
      <c r="KQ253" s="7" t="str">
        <f ca="1">IFERROR(IF(KQ252+KP253&gt;KR$4,KQ252,KQ252+KP253),"")</f>
        <v/>
      </c>
      <c r="KR253" s="7">
        <f t="shared" ca="1" si="1250"/>
        <v>0</v>
      </c>
      <c r="KS253" s="7">
        <f t="shared" ca="1" si="1159"/>
        <v>0.29031398398994213</v>
      </c>
      <c r="KT253" s="7">
        <f t="shared" ca="1" si="1160"/>
        <v>0.17122447754851944</v>
      </c>
      <c r="KU253" s="7">
        <f t="shared" ca="1" si="1161"/>
        <v>1</v>
      </c>
      <c r="KV253" s="7" t="str">
        <f t="shared" ca="1" si="1162"/>
        <v>5</v>
      </c>
      <c r="KW253" s="7" t="str">
        <f ca="1">IFERROR(IF(KW252+KV253&gt;KX$4,KW252,KW252+KV253),"")</f>
        <v/>
      </c>
      <c r="KX253" s="7">
        <f t="shared" ca="1" si="1251"/>
        <v>0</v>
      </c>
      <c r="KY253" s="7">
        <f t="shared" ca="1" si="1163"/>
        <v>0.99937445542147763</v>
      </c>
      <c r="KZ253" s="7">
        <f t="shared" ca="1" si="1164"/>
        <v>-0.53783599388301606</v>
      </c>
      <c r="LA253" s="7">
        <f t="shared" ca="1" si="1165"/>
        <v>0</v>
      </c>
      <c r="LB253" s="7">
        <f t="shared" ca="1" si="1166"/>
        <v>0</v>
      </c>
      <c r="LC253" s="7" t="str">
        <f ca="1">IFERROR(IF(LC252+LB253&gt;LD$4,LC252,LC252+LB253),"")</f>
        <v/>
      </c>
      <c r="LD253" s="7">
        <f t="shared" ca="1" si="1252"/>
        <v>0</v>
      </c>
      <c r="LE253" s="7">
        <f t="shared" ca="1" si="1167"/>
        <v>0.19559738659003567</v>
      </c>
      <c r="LF253" s="7">
        <f t="shared" ca="1" si="1168"/>
        <v>0.26594107494842589</v>
      </c>
      <c r="LG253" s="7">
        <f t="shared" ca="1" si="1169"/>
        <v>1</v>
      </c>
      <c r="LH253" s="7" t="str">
        <f t="shared" ca="1" si="1170"/>
        <v>5</v>
      </c>
      <c r="LI253" s="7" t="str">
        <f ca="1">IFERROR(IF(LI252+LH253&gt;LJ$4,LI252,LI252+LH253),"")</f>
        <v/>
      </c>
      <c r="LJ253" s="7">
        <f t="shared" ca="1" si="1253"/>
        <v>0</v>
      </c>
      <c r="LK253" s="7">
        <f t="shared" ca="1" si="1171"/>
        <v>0.59532747941993092</v>
      </c>
      <c r="LL253" s="7">
        <f t="shared" ca="1" si="1172"/>
        <v>-0.13378901788146935</v>
      </c>
      <c r="LM253" s="7">
        <f t="shared" ca="1" si="1173"/>
        <v>0</v>
      </c>
      <c r="LN253" s="7">
        <f t="shared" ca="1" si="1174"/>
        <v>0</v>
      </c>
      <c r="LO253" s="7" t="str">
        <f ca="1">IFERROR(IF(LO252+LN253&gt;LP$4,LO252,LO252+LN253),"")</f>
        <v/>
      </c>
      <c r="LP253" s="7">
        <f t="shared" ca="1" si="1254"/>
        <v>0</v>
      </c>
      <c r="LQ253" s="7">
        <f t="shared" ca="1" si="1175"/>
        <v>0.86429041628111802</v>
      </c>
      <c r="LR253" s="7">
        <f t="shared" ca="1" si="1176"/>
        <v>-0.40275195474265646</v>
      </c>
      <c r="LS253" s="7">
        <f t="shared" ca="1" si="1177"/>
        <v>0</v>
      </c>
      <c r="LT253" s="7">
        <f t="shared" ca="1" si="1178"/>
        <v>0</v>
      </c>
      <c r="LU253" s="7" t="str">
        <f ca="1">IFERROR(IF(LU252+LT253&gt;LV$4,LU252,LU252+LT253),"")</f>
        <v/>
      </c>
      <c r="LV253" s="7">
        <f t="shared" ca="1" si="1255"/>
        <v>0</v>
      </c>
      <c r="LW253" s="7">
        <f t="shared" ca="1" si="1179"/>
        <v>0.91494381399343661</v>
      </c>
      <c r="LX253" s="7">
        <f t="shared" ca="1" si="1180"/>
        <v>-0.45340535245497504</v>
      </c>
      <c r="LY253" s="7">
        <f t="shared" ca="1" si="1181"/>
        <v>0</v>
      </c>
      <c r="LZ253" s="7">
        <f t="shared" ca="1" si="1182"/>
        <v>0</v>
      </c>
      <c r="MA253" s="7" t="str">
        <f ca="1">IFERROR(IF(MA252+LZ253&gt;MB$4,MA252,MA252+LZ253),"")</f>
        <v/>
      </c>
      <c r="MB253" s="7">
        <f t="shared" ca="1" si="1256"/>
        <v>0</v>
      </c>
      <c r="MC253" s="7">
        <f t="shared" ca="1" si="1183"/>
        <v>0.42453951015712199</v>
      </c>
      <c r="MD253" s="7">
        <f t="shared" ca="1" si="1184"/>
        <v>3.6998951381339573E-2</v>
      </c>
      <c r="ME253" s="7">
        <f t="shared" ca="1" si="1185"/>
        <v>1</v>
      </c>
      <c r="MF253" s="7" t="str">
        <f t="shared" ca="1" si="1186"/>
        <v>5</v>
      </c>
      <c r="MG253" s="7" t="str">
        <f ca="1">IFERROR(IF(MG252+MF253&gt;MH$4,MG252,MG252+MF253),"")</f>
        <v/>
      </c>
      <c r="MH253" s="7">
        <f t="shared" ca="1" si="1257"/>
        <v>0</v>
      </c>
      <c r="MI253" s="7">
        <f t="shared" ca="1" si="1187"/>
        <v>0.1770965387049801</v>
      </c>
      <c r="MJ253" s="7">
        <f t="shared" ca="1" si="1188"/>
        <v>0.28444192283348146</v>
      </c>
      <c r="MK253" s="7">
        <f t="shared" ca="1" si="1189"/>
        <v>1</v>
      </c>
      <c r="ML253" s="7" t="str">
        <f t="shared" ca="1" si="1190"/>
        <v>5</v>
      </c>
      <c r="MM253" s="7" t="str">
        <f ca="1">IFERROR(IF(MM252+ML253&gt;MN$4,MM252,MM252+ML253),"")</f>
        <v/>
      </c>
      <c r="MN253" s="7">
        <f t="shared" ca="1" si="1258"/>
        <v>0</v>
      </c>
      <c r="MO253" s="7">
        <f t="shared" ca="1" si="1191"/>
        <v>0.14290027282488671</v>
      </c>
      <c r="MP253" s="7">
        <f t="shared" ca="1" si="1192"/>
        <v>0.31863818871357485</v>
      </c>
      <c r="MQ253" s="7">
        <f t="shared" ca="1" si="1193"/>
        <v>1</v>
      </c>
      <c r="MR253" s="7" t="str">
        <f t="shared" ca="1" si="1194"/>
        <v>5</v>
      </c>
      <c r="MS253" s="7" t="str">
        <f ca="1">IFERROR(IF(MS252+MR253&gt;MT$4,MS252,MS252+MR253),"")</f>
        <v/>
      </c>
      <c r="MT253" s="7">
        <f t="shared" ca="1" si="1259"/>
        <v>0</v>
      </c>
      <c r="MU253" s="7">
        <f t="shared" ca="1" si="1195"/>
        <v>0.20220912062882013</v>
      </c>
      <c r="MV253" s="7">
        <f t="shared" ca="1" si="1196"/>
        <v>0.25932934090964144</v>
      </c>
      <c r="MW253" s="7">
        <f t="shared" ca="1" si="1197"/>
        <v>1</v>
      </c>
      <c r="MX253" s="7" t="str">
        <f t="shared" ca="1" si="1198"/>
        <v>5</v>
      </c>
      <c r="MY253" s="7" t="str">
        <f ca="1">IFERROR(IF(MY252+MX253&gt;MZ$4,MY252,MY252+MX253),"")</f>
        <v/>
      </c>
      <c r="MZ253" s="7">
        <f t="shared" ca="1" si="1260"/>
        <v>0</v>
      </c>
      <c r="NA253" s="7">
        <f t="shared" ca="1" si="1199"/>
        <v>0.6327463041929613</v>
      </c>
      <c r="NB253" s="7">
        <f t="shared" ca="1" si="1200"/>
        <v>-0.17120784265449973</v>
      </c>
      <c r="NC253" s="7">
        <f t="shared" ca="1" si="1201"/>
        <v>0</v>
      </c>
      <c r="ND253" s="7">
        <f t="shared" ca="1" si="1202"/>
        <v>0</v>
      </c>
      <c r="NE253" s="7" t="str">
        <f ca="1">IFERROR(IF(NE252+ND253&gt;NF$4,NE252,NE252+ND253),"")</f>
        <v/>
      </c>
      <c r="NF253" s="7">
        <f t="shared" ca="1" si="1261"/>
        <v>0</v>
      </c>
      <c r="NG253" s="7">
        <f t="shared" ca="1" si="1203"/>
        <v>0.88967995658449239</v>
      </c>
      <c r="NH253" s="7">
        <f t="shared" ca="1" si="1204"/>
        <v>-0.42814149504603083</v>
      </c>
      <c r="NI253" s="7">
        <f t="shared" ca="1" si="1205"/>
        <v>0</v>
      </c>
      <c r="NJ253" s="7">
        <f t="shared" ca="1" si="1206"/>
        <v>0</v>
      </c>
      <c r="NK253" s="7" t="str">
        <f ca="1">IFERROR(IF(NK252+NJ253&gt;NL$4,NK252,NK252+NJ253),"")</f>
        <v/>
      </c>
      <c r="NL253" s="7">
        <f t="shared" ca="1" si="1262"/>
        <v>0</v>
      </c>
      <c r="NM253" s="7">
        <f t="shared" ca="1" si="1207"/>
        <v>6.4866242753915171E-2</v>
      </c>
      <c r="NN253" s="7">
        <f t="shared" ca="1" si="1208"/>
        <v>0.39667221878454639</v>
      </c>
      <c r="NO253" s="7">
        <f t="shared" ca="1" si="1209"/>
        <v>1</v>
      </c>
      <c r="NP253" s="7" t="str">
        <f t="shared" ca="1" si="1210"/>
        <v>5</v>
      </c>
      <c r="NQ253" s="7" t="str">
        <f ca="1">IFERROR(IF(NQ252+NP253&gt;NR$4,NQ252,NQ252+NP253),"")</f>
        <v/>
      </c>
      <c r="NR253" s="7">
        <f t="shared" ca="1" si="1263"/>
        <v>0</v>
      </c>
      <c r="NT253">
        <v>255</v>
      </c>
      <c r="NU253" s="7" t="s">
        <v>19</v>
      </c>
      <c r="NV253" s="7" t="str">
        <f t="shared" ca="1" si="967"/>
        <v/>
      </c>
      <c r="NW253" s="7" t="str">
        <f t="shared" ca="1" si="961"/>
        <v/>
      </c>
      <c r="NX253" t="str">
        <f ca="1">IFERROR(VLOOKUP(NT253,$K$3:$AK$568,8,FALSE),"")</f>
        <v/>
      </c>
      <c r="NY253" t="str">
        <f ca="1">IFERROR(VLOOKUP(NT253,$K$3:$AK$568,9,FALSE),"")</f>
        <v/>
      </c>
      <c r="NZ253" s="7" t="str">
        <f ca="1">IFERROR(VLOOKUP(NT253,$K$3:$AK$568,27,FALSE),"")</f>
        <v/>
      </c>
      <c r="OB253">
        <v>255</v>
      </c>
      <c r="OC253" s="7" t="s">
        <v>19</v>
      </c>
      <c r="OD253" t="e">
        <f t="shared" ca="1" si="968"/>
        <v>#N/A</v>
      </c>
      <c r="OE253" s="7" t="str">
        <f t="shared" ca="1" si="969"/>
        <v/>
      </c>
      <c r="OF253" s="7" t="str">
        <f t="shared" ca="1" si="970"/>
        <v/>
      </c>
      <c r="OG253" t="str">
        <f t="shared" ca="1" si="971"/>
        <v/>
      </c>
      <c r="OI253">
        <v>255</v>
      </c>
      <c r="OJ253" s="7" t="s">
        <v>19</v>
      </c>
      <c r="OK253" s="7" t="str">
        <f t="shared" ca="1" si="972"/>
        <v/>
      </c>
      <c r="OL253" s="7" t="str">
        <f t="shared" ca="1" si="973"/>
        <v/>
      </c>
      <c r="OM253" t="str">
        <f ca="1">IFERROR(VLOOKUP(OI253,$L$3:$AK$568,7,FALSE),"")</f>
        <v/>
      </c>
      <c r="ON253" t="str">
        <f ca="1">IFERROR(VLOOKUP(OI253,$L$3:$AK$568,8,FALSE),"")</f>
        <v/>
      </c>
      <c r="OO253" s="7" t="str">
        <f ca="1">IFERROR(VLOOKUP(OI253,$L$3:$AK$568,26,FALSE),"")</f>
        <v/>
      </c>
      <c r="OQ253">
        <v>255</v>
      </c>
      <c r="OR253" s="7" t="s">
        <v>19</v>
      </c>
      <c r="OS253" t="e">
        <f t="shared" ca="1" si="974"/>
        <v>#N/A</v>
      </c>
      <c r="OT253" s="7" t="str">
        <f t="shared" ca="1" si="975"/>
        <v/>
      </c>
      <c r="OU253" s="7" t="str">
        <f t="shared" ca="1" si="976"/>
        <v/>
      </c>
      <c r="OV253" t="str">
        <f t="shared" ca="1" si="977"/>
        <v/>
      </c>
      <c r="OX253">
        <v>255</v>
      </c>
      <c r="OY253" s="7" t="s">
        <v>19</v>
      </c>
      <c r="OZ253" s="7" t="str">
        <f t="shared" ca="1" si="978"/>
        <v/>
      </c>
      <c r="PA253" s="7" t="str">
        <f t="shared" ca="1" si="979"/>
        <v/>
      </c>
      <c r="PB253" t="str">
        <f ca="1">IFERROR(VLOOKUP(OX253,$M$3:$AK$568,6,FALSE),"")</f>
        <v/>
      </c>
      <c r="PC253" t="str">
        <f ca="1">IFERROR(VLOOKUP(OX253,$M$3:$AK$568,7,FALSE),"")</f>
        <v/>
      </c>
      <c r="PD253" s="7" t="str">
        <f ca="1">IFERROR(VLOOKUP(OX253,$M$3:$AK$568,25,FALSE),"")</f>
        <v/>
      </c>
      <c r="PF253">
        <v>255</v>
      </c>
      <c r="PG253" s="7" t="s">
        <v>19</v>
      </c>
      <c r="PH253" t="e">
        <f t="shared" ca="1" si="980"/>
        <v>#N/A</v>
      </c>
      <c r="PI253" s="7" t="str">
        <f t="shared" ca="1" si="981"/>
        <v/>
      </c>
      <c r="PJ253" s="7" t="str">
        <f t="shared" ca="1" si="982"/>
        <v/>
      </c>
      <c r="PK253" t="str">
        <f t="shared" ca="1" si="983"/>
        <v/>
      </c>
      <c r="PM253">
        <v>255</v>
      </c>
      <c r="PN253" s="7" t="s">
        <v>19</v>
      </c>
      <c r="PO253" s="202" t="str">
        <f t="shared" ca="1" si="984"/>
        <v/>
      </c>
      <c r="PP253" s="7" t="str">
        <f t="shared" ca="1" si="985"/>
        <v/>
      </c>
      <c r="PQ253" t="str">
        <f ca="1">IFERROR(VLOOKUP(PM253,$G$325:$R$409,12,FALSE),"")</f>
        <v/>
      </c>
      <c r="PR253" t="e">
        <f ca="1">VLOOKUP(PM253,$G$324:$Q$409,11,FALSE)</f>
        <v>#N/A</v>
      </c>
      <c r="PS253" s="7" t="str">
        <f ca="1">VLOOKUP(PQ253,$R$325:$Y$409,8,FALSE)</f>
        <v>- -</v>
      </c>
      <c r="PT253" s="7">
        <f ca="1">ReSt</f>
        <v>-4</v>
      </c>
      <c r="PU253" s="7" t="e">
        <f t="shared" ca="1" si="986"/>
        <v>#N/A</v>
      </c>
      <c r="PV253" s="7" t="e">
        <f t="shared" ca="1" si="987"/>
        <v>#N/A</v>
      </c>
      <c r="PW253" s="7" t="str">
        <f ca="1">VLOOKUP(PQ253,$R$325:$AK$409,8,FALSE)</f>
        <v>- -</v>
      </c>
      <c r="PX253" s="7"/>
      <c r="PY253">
        <v>255</v>
      </c>
      <c r="PZ253" s="7" t="s">
        <v>19</v>
      </c>
      <c r="QA253" t="str">
        <f t="shared" ca="1" si="988"/>
        <v/>
      </c>
      <c r="QB253" s="7" t="str">
        <f t="shared" ca="1" si="989"/>
        <v/>
      </c>
      <c r="QC253" s="7" t="str">
        <f t="shared" ca="1" si="990"/>
        <v/>
      </c>
      <c r="QD253" t="str">
        <f t="shared" ca="1" si="991"/>
        <v/>
      </c>
      <c r="QF253">
        <v>255</v>
      </c>
      <c r="QG253" s="7" t="s">
        <v>19</v>
      </c>
      <c r="QH253" s="7" t="str">
        <f t="shared" ca="1" si="992"/>
        <v/>
      </c>
      <c r="QI253" s="7" t="e">
        <f t="shared" ca="1" si="993"/>
        <v>#VALUE!</v>
      </c>
      <c r="QJ253" t="e">
        <f t="shared" ca="1" si="994"/>
        <v>#N/A</v>
      </c>
      <c r="QK253" s="7" t="e">
        <f t="shared" ca="1" si="995"/>
        <v>#N/A</v>
      </c>
      <c r="QM253">
        <v>255</v>
      </c>
      <c r="QN253" s="7" t="s">
        <v>19</v>
      </c>
      <c r="QO253" t="str">
        <f t="shared" ca="1" si="996"/>
        <v/>
      </c>
      <c r="QP253" s="7" t="str">
        <f t="shared" ca="1" si="997"/>
        <v/>
      </c>
      <c r="QQ253" t="str">
        <f t="shared" ca="1" si="998"/>
        <v/>
      </c>
    </row>
    <row r="254" spans="1:459" x14ac:dyDescent="0.25">
      <c r="A254" s="240" t="str">
        <f>IF('Character Sheet'!$B$4="Creature","N","Y")</f>
        <v>Y</v>
      </c>
      <c r="C254" s="75"/>
      <c r="D254" s="76"/>
      <c r="F254" s="75"/>
      <c r="G254" s="76"/>
      <c r="I254" s="75"/>
      <c r="J254" s="85"/>
      <c r="K254" s="85">
        <f t="shared" ca="1" si="962"/>
        <v>7</v>
      </c>
      <c r="L254" s="85">
        <f t="shared" ca="1" si="1265"/>
        <v>3</v>
      </c>
      <c r="M254" s="70">
        <f t="shared" ca="1" si="1270"/>
        <v>10</v>
      </c>
      <c r="O254" s="222">
        <f t="shared" ca="1" si="963"/>
        <v>180</v>
      </c>
      <c r="Q254" s="7" t="str">
        <f t="shared" si="1274"/>
        <v>Region 6</v>
      </c>
      <c r="R254" s="9" t="s">
        <v>1795</v>
      </c>
      <c r="S254" s="9" t="str">
        <f t="shared" si="1273"/>
        <v>Region 6</v>
      </c>
      <c r="T254" s="61" t="str">
        <f>SUBSTITUTE(IFERROR(IFERROR(VLOOKUP(R254,'[1]Skill Statistics'!$A$3:$C$513,2,FALSE),VLOOKUP(Q254,'[1]Skill Statistics'!$A$3:$C$513,2,FALSE)),T253),"R*","ReSt")</f>
        <v>Me/Me</v>
      </c>
      <c r="U254" s="61" t="str">
        <f>IFERROR(IFERROR(VLOOKUP(R254,'[1]Skill Statistics'!$A$3:$C$513,3,FALSE),VLOOKUP(Q254,'[1]Skill Statistics'!$A$3:$C$513,3,FALSE)),U253)</f>
        <v>Re</v>
      </c>
      <c r="V254" s="61" t="str">
        <f t="shared" si="1276"/>
        <v>2 / 3</v>
      </c>
      <c r="W254" s="60">
        <f t="shared" ca="1" si="964"/>
        <v>0</v>
      </c>
      <c r="X254" s="7">
        <f ca="1">IFERROR(VLOOKUP(R254,$BS$6:$NR$519,MATCH(ActualLevel,$BS$3:$NR$3,0),FALSE),"- -")</f>
        <v>0</v>
      </c>
      <c r="Y254" s="7">
        <f t="shared" ca="1" si="1269"/>
        <v>0</v>
      </c>
      <c r="Z254" s="7">
        <f ca="1">IFERROR(VLOOKUP(Y254,Charts!$BQ$2:$BR$52,2,FALSE),"- -")</f>
        <v>-25</v>
      </c>
      <c r="AA254" s="7">
        <f t="shared" ca="1" si="1000"/>
        <v>3</v>
      </c>
      <c r="AB254" s="7">
        <f t="shared" ca="1" si="1266"/>
        <v>0</v>
      </c>
      <c r="AC254" s="7"/>
      <c r="AD254" s="7"/>
      <c r="AE254" s="7"/>
      <c r="AF254" s="7"/>
      <c r="AG254" s="7"/>
      <c r="AH254" s="43"/>
      <c r="AI254" s="7"/>
      <c r="AJ254" s="7"/>
      <c r="AK254" s="7">
        <f t="shared" ca="1" si="1001"/>
        <v>-22</v>
      </c>
      <c r="AL254" s="7"/>
      <c r="AM254" s="69">
        <f>IFERROR(VLOOKUP(R254,'[1]Skill Statistics'!$A$3:$AN$513,MATCH(Profession,'[1]Skill Statistics'!$A$2:$AN$2,0),FALSE),0)</f>
        <v>0</v>
      </c>
      <c r="AN254" s="85">
        <f>IFERROR(VLOOKUP(Q254,'[1]Skill Statistics'!$A$3:$BK$513,MATCH(Archetype,'[1]Skill Statistics'!$A$2:$BK$2,0),FALSE),0)</f>
        <v>0</v>
      </c>
      <c r="AO254" s="85">
        <f>IFERROR(VLOOKUP(Q254,'[1]Skill Statistics'!$A$3:$BB$513,MATCH(Race,'[1]Skill Statistics'!$A$2:$BB$2,0),FALSE),0)</f>
        <v>0</v>
      </c>
      <c r="AP254" s="85">
        <f t="shared" ca="1" si="965"/>
        <v>0.3</v>
      </c>
      <c r="AQ254" s="70">
        <v>-0.8</v>
      </c>
      <c r="AS254" s="69" t="str">
        <f>IFERROR(VLOOKUP(Q254,'[1]Professional Skills'!$A$4:$AM$288,MATCH(Profession,'[1]Professional Skills'!$A$3:$AM$3,0),FALSE),"- -")</f>
        <v>- -</v>
      </c>
      <c r="AT254" t="s">
        <v>1812</v>
      </c>
      <c r="AU254" s="7" t="str">
        <f t="shared" si="1268"/>
        <v/>
      </c>
      <c r="AV254" s="7">
        <f t="shared" ca="1" si="1267"/>
        <v>0</v>
      </c>
      <c r="AW254" t="str">
        <f t="shared" si="1004"/>
        <v/>
      </c>
      <c r="AX254" t="str">
        <f>IFERROR(_xlfn.RANK.EQ(AW254,$AW$5:$AW$568),"")</f>
        <v/>
      </c>
      <c r="AY254">
        <f t="shared" si="959"/>
        <v>0</v>
      </c>
      <c r="AZ254" s="70" t="str">
        <f t="shared" si="1002"/>
        <v/>
      </c>
      <c r="BB254" s="69" t="str">
        <f>IFERROR(IF(Q254="Language",VLOOKUP(R254,[1]Cultures!$B$4:$N$218,MATCH(Culture,[1]Cultures!$B$3:$N$3,0),FALSE),VLOOKUP(Q254,[1]Cultures!$B$4:$O$212,MATCH(Culture,[1]Cultures!$B$3:$O$3,0),FALSE)),"- -")</f>
        <v>- -</v>
      </c>
      <c r="BC254" t="s">
        <v>1812</v>
      </c>
      <c r="BD254">
        <f t="shared" ca="1" si="1264"/>
        <v>0.6521821738535849</v>
      </c>
      <c r="BE254">
        <f t="shared" ca="1" si="1211"/>
        <v>0.1521821738535849</v>
      </c>
      <c r="BH254">
        <f t="shared" ca="1" si="1275"/>
        <v>4</v>
      </c>
      <c r="BI254" s="7">
        <f t="shared" ca="1" si="1003"/>
        <v>0</v>
      </c>
      <c r="BK254" s="7"/>
      <c r="BL254" s="70">
        <f t="shared" ca="1" si="960"/>
        <v>0</v>
      </c>
      <c r="BN254" s="69">
        <f>IFERROR(VLOOKUP(V254,Charts!$BT$2:$BV$14,3,FALSE),"- -")</f>
        <v>0.84615384615384615</v>
      </c>
      <c r="BO254" s="85">
        <f t="shared" ca="1" si="966"/>
        <v>1.7152927017930102</v>
      </c>
      <c r="BP254" s="70">
        <f t="shared" ca="1" si="1212"/>
        <v>180</v>
      </c>
      <c r="BR254" s="7">
        <v>253</v>
      </c>
      <c r="BS254" s="9" t="str">
        <f ca="1">VLOOKUP(BR254,$O$3:$R$568,4,FALSE)</f>
        <v>Drug Trafficking</v>
      </c>
      <c r="BT254" s="7" t="str">
        <f ca="1">VLOOKUP(BS254,$R$3:$V$568,5,FALSE)</f>
        <v>5 / 7</v>
      </c>
      <c r="BU254" s="7">
        <f ca="1">VLOOKUP(BT254,Charts!$BT$2:$BV$14,3,FALSE)</f>
        <v>0.46153846153846156</v>
      </c>
      <c r="BV254" s="7" t="str">
        <f t="shared" ca="1" si="1005"/>
        <v>5</v>
      </c>
      <c r="BW254" s="7" t="str">
        <f t="shared" ca="1" si="1006"/>
        <v>7</v>
      </c>
      <c r="BY254" s="7">
        <f t="shared" ca="1" si="1007"/>
        <v>0.66803376334206532</v>
      </c>
      <c r="BZ254" s="7">
        <f t="shared" ca="1" si="1008"/>
        <v>-0.20649530180360376</v>
      </c>
      <c r="CA254" s="7">
        <f t="shared" ca="1" si="1009"/>
        <v>0</v>
      </c>
      <c r="CB254" s="7">
        <f t="shared" ca="1" si="1010"/>
        <v>0</v>
      </c>
      <c r="CC254" s="7" t="str">
        <f ca="1">IFERROR(IF(CC253+CB254&gt;CD$4,CC253,CC253+CB254),"")</f>
        <v/>
      </c>
      <c r="CD254" s="7">
        <f t="shared" ca="1" si="1213"/>
        <v>0</v>
      </c>
      <c r="CE254" s="7">
        <f t="shared" ca="1" si="1011"/>
        <v>0.27391445679947002</v>
      </c>
      <c r="CF254" s="7">
        <f t="shared" ca="1" si="1012"/>
        <v>0.18762400473899155</v>
      </c>
      <c r="CG254" s="7">
        <f t="shared" ca="1" si="1013"/>
        <v>1</v>
      </c>
      <c r="CH254" s="7" t="str">
        <f t="shared" ca="1" si="1014"/>
        <v>5</v>
      </c>
      <c r="CI254" s="7" t="str">
        <f ca="1">IFERROR(IF(CI253+CH254&gt;CJ$4,CI253,CI253+CH254),"")</f>
        <v/>
      </c>
      <c r="CJ254" s="7">
        <f t="shared" ca="1" si="1214"/>
        <v>0</v>
      </c>
      <c r="CK254" s="7">
        <f t="shared" ca="1" si="1015"/>
        <v>0.35920818091660067</v>
      </c>
      <c r="CL254" s="7">
        <f t="shared" ca="1" si="1016"/>
        <v>0.10233028062186089</v>
      </c>
      <c r="CM254" s="7">
        <f t="shared" ca="1" si="1017"/>
        <v>1</v>
      </c>
      <c r="CN254" s="7" t="str">
        <f t="shared" ca="1" si="1018"/>
        <v>5</v>
      </c>
      <c r="CO254" s="7" t="str">
        <f ca="1">IFERROR(IF(CO253+CN254&gt;CP$4,CO253,CO253+CN254),"")</f>
        <v/>
      </c>
      <c r="CP254" s="7">
        <f t="shared" ca="1" si="1215"/>
        <v>0</v>
      </c>
      <c r="CQ254" s="7">
        <f t="shared" ca="1" si="1019"/>
        <v>0.82055143205213188</v>
      </c>
      <c r="CR254" s="7">
        <f t="shared" ca="1" si="1020"/>
        <v>-0.35901297051367032</v>
      </c>
      <c r="CS254" s="7">
        <f t="shared" ca="1" si="1021"/>
        <v>0</v>
      </c>
      <c r="CT254" s="7">
        <f t="shared" ca="1" si="1022"/>
        <v>0</v>
      </c>
      <c r="CU254" s="7" t="str">
        <f ca="1">IFERROR(IF(CU253+CT254&gt;CV$4,CU253,CU253+CT254),"")</f>
        <v/>
      </c>
      <c r="CV254" s="7">
        <f t="shared" ca="1" si="1216"/>
        <v>0</v>
      </c>
      <c r="CW254" s="7">
        <f t="shared" ca="1" si="1023"/>
        <v>0.46832274407559804</v>
      </c>
      <c r="CX254" s="7">
        <f t="shared" ca="1" si="1024"/>
        <v>-6.7842825371364768E-3</v>
      </c>
      <c r="CY254" s="7">
        <f t="shared" ca="1" si="1025"/>
        <v>0</v>
      </c>
      <c r="CZ254" s="7">
        <f t="shared" ca="1" si="1026"/>
        <v>0</v>
      </c>
      <c r="DA254" s="7" t="str">
        <f ca="1">IFERROR(IF(DA253+CZ254&gt;DB$4,DA253,DA253+CZ254),"")</f>
        <v/>
      </c>
      <c r="DB254" s="7">
        <f t="shared" ca="1" si="1217"/>
        <v>0</v>
      </c>
      <c r="DC254" s="7">
        <f t="shared" ca="1" si="1027"/>
        <v>0.70362262101800011</v>
      </c>
      <c r="DD254" s="7">
        <f t="shared" ca="1" si="1028"/>
        <v>-0.24208415947953854</v>
      </c>
      <c r="DE254" s="7">
        <f t="shared" ca="1" si="1029"/>
        <v>0</v>
      </c>
      <c r="DF254" s="7">
        <f t="shared" ca="1" si="1030"/>
        <v>0</v>
      </c>
      <c r="DG254" s="7" t="str">
        <f ca="1">IFERROR(IF(DG253+DF254&gt;DH$4,DG253,DG253+DF254),"")</f>
        <v/>
      </c>
      <c r="DH254" s="7">
        <f t="shared" ca="1" si="1218"/>
        <v>0</v>
      </c>
      <c r="DI254" s="7">
        <f t="shared" ca="1" si="1031"/>
        <v>6.6312120647236461E-2</v>
      </c>
      <c r="DJ254" s="7">
        <f t="shared" ca="1" si="1032"/>
        <v>0.3952263408912251</v>
      </c>
      <c r="DK254" s="7">
        <f t="shared" ca="1" si="1033"/>
        <v>1</v>
      </c>
      <c r="DL254" s="7" t="str">
        <f t="shared" ca="1" si="1034"/>
        <v>5</v>
      </c>
      <c r="DM254" s="7" t="str">
        <f ca="1">IFERROR(IF(DM253+DL254&gt;DN$4,DM253,DM253+DL254),"")</f>
        <v/>
      </c>
      <c r="DN254" s="7">
        <f t="shared" ca="1" si="1219"/>
        <v>0</v>
      </c>
      <c r="DO254" s="7">
        <f t="shared" ca="1" si="1035"/>
        <v>0.20275946752314067</v>
      </c>
      <c r="DP254" s="7">
        <f t="shared" ca="1" si="1036"/>
        <v>0.2587789940153209</v>
      </c>
      <c r="DQ254" s="7">
        <f t="shared" ca="1" si="1037"/>
        <v>1</v>
      </c>
      <c r="DR254" s="7" t="str">
        <f t="shared" ca="1" si="1038"/>
        <v>5</v>
      </c>
      <c r="DS254" s="7" t="str">
        <f ca="1">IFERROR(IF(DS253+DR254&gt;DT$4,DS253,DS253+DR254),"")</f>
        <v/>
      </c>
      <c r="DT254" s="7">
        <f t="shared" ca="1" si="1220"/>
        <v>0</v>
      </c>
      <c r="DU254" s="7">
        <f t="shared" ca="1" si="1039"/>
        <v>8.4443917570117266E-2</v>
      </c>
      <c r="DV254" s="7">
        <f t="shared" ca="1" si="1040"/>
        <v>0.3770945439683443</v>
      </c>
      <c r="DW254" s="7">
        <f t="shared" ca="1" si="1041"/>
        <v>1</v>
      </c>
      <c r="DX254" s="7" t="str">
        <f t="shared" ca="1" si="1042"/>
        <v>5</v>
      </c>
      <c r="DY254" s="7" t="str">
        <f ca="1">IFERROR(IF(DY253+DX254&gt;DZ$4,DY253,DY253+DX254),"")</f>
        <v/>
      </c>
      <c r="DZ254" s="7">
        <f t="shared" ca="1" si="1221"/>
        <v>0</v>
      </c>
      <c r="EA254" s="7">
        <f t="shared" ca="1" si="1043"/>
        <v>0.93727489368038197</v>
      </c>
      <c r="EB254" s="7">
        <f t="shared" ca="1" si="1044"/>
        <v>-0.47573643214192041</v>
      </c>
      <c r="EC254" s="7">
        <f t="shared" ca="1" si="1045"/>
        <v>0</v>
      </c>
      <c r="ED254" s="7">
        <f t="shared" ca="1" si="1046"/>
        <v>0</v>
      </c>
      <c r="EE254" s="7" t="str">
        <f ca="1">IFERROR(IF(EE253+ED254&gt;EF$4,EE253,EE253+ED254),"")</f>
        <v/>
      </c>
      <c r="EF254" s="7">
        <f t="shared" ca="1" si="1222"/>
        <v>0</v>
      </c>
      <c r="EG254" s="7">
        <f t="shared" ca="1" si="1047"/>
        <v>0.6115275088923543</v>
      </c>
      <c r="EH254" s="7">
        <f t="shared" ca="1" si="1048"/>
        <v>-0.14998904735389273</v>
      </c>
      <c r="EI254" s="7">
        <f t="shared" ca="1" si="1049"/>
        <v>0</v>
      </c>
      <c r="EJ254" s="7">
        <f t="shared" ca="1" si="1050"/>
        <v>0</v>
      </c>
      <c r="EK254" s="7" t="str">
        <f ca="1">IFERROR(IF(EK253+EJ254&gt;EL$4,EK253,EK253+EJ254),"")</f>
        <v/>
      </c>
      <c r="EL254" s="7">
        <f t="shared" ca="1" si="1223"/>
        <v>0</v>
      </c>
      <c r="EM254" s="7">
        <f t="shared" ca="1" si="1051"/>
        <v>0.64827329341305517</v>
      </c>
      <c r="EN254" s="7">
        <f t="shared" ca="1" si="1052"/>
        <v>-0.18673483187459361</v>
      </c>
      <c r="EO254" s="7">
        <f t="shared" ca="1" si="1053"/>
        <v>0</v>
      </c>
      <c r="EP254" s="7">
        <f t="shared" ca="1" si="1054"/>
        <v>0</v>
      </c>
      <c r="EQ254" s="7" t="str">
        <f ca="1">IFERROR(IF(EQ253+EP254&gt;ER$4,EQ253,EQ253+EP254),"")</f>
        <v/>
      </c>
      <c r="ER254" s="7">
        <f t="shared" ca="1" si="1224"/>
        <v>0</v>
      </c>
      <c r="ES254" s="7">
        <f t="shared" ca="1" si="1055"/>
        <v>0.47315590523280793</v>
      </c>
      <c r="ET254" s="7">
        <f t="shared" ca="1" si="1056"/>
        <v>-1.1617443694346363E-2</v>
      </c>
      <c r="EU254" s="7">
        <f t="shared" ca="1" si="1057"/>
        <v>0</v>
      </c>
      <c r="EV254" s="7">
        <f t="shared" ca="1" si="1058"/>
        <v>0</v>
      </c>
      <c r="EW254" s="7" t="str">
        <f ca="1">IFERROR(IF(EW253+EV254&gt;EX$4,EW253,EW253+EV254),"")</f>
        <v/>
      </c>
      <c r="EX254" s="7">
        <f t="shared" ca="1" si="1225"/>
        <v>0</v>
      </c>
      <c r="EY254" s="7">
        <f t="shared" ca="1" si="1059"/>
        <v>0.95532832426464853</v>
      </c>
      <c r="EZ254" s="7">
        <f t="shared" ca="1" si="1060"/>
        <v>-0.49378986272618697</v>
      </c>
      <c r="FA254" s="7">
        <f t="shared" ca="1" si="1061"/>
        <v>0</v>
      </c>
      <c r="FB254" s="7">
        <f t="shared" ca="1" si="1062"/>
        <v>0</v>
      </c>
      <c r="FC254" s="7" t="str">
        <f ca="1">IFERROR(IF(FC253+FB254&gt;FD$4,FC253,FC253+FB254),"")</f>
        <v/>
      </c>
      <c r="FD254" s="7">
        <f t="shared" ca="1" si="1226"/>
        <v>0</v>
      </c>
      <c r="FE254" s="7">
        <f t="shared" ca="1" si="1063"/>
        <v>0.29968056405846766</v>
      </c>
      <c r="FF254" s="7">
        <f t="shared" ca="1" si="1064"/>
        <v>0.16185789747999391</v>
      </c>
      <c r="FG254" s="7">
        <f t="shared" ca="1" si="1065"/>
        <v>1</v>
      </c>
      <c r="FH254" s="7" t="str">
        <f t="shared" ca="1" si="1066"/>
        <v>5</v>
      </c>
      <c r="FI254" s="7" t="str">
        <f ca="1">IFERROR(IF(FI253+FH254&gt;FJ$4,FI253,FI253+FH254),"")</f>
        <v/>
      </c>
      <c r="FJ254" s="7">
        <f t="shared" ca="1" si="1227"/>
        <v>0</v>
      </c>
      <c r="FK254" s="7">
        <f t="shared" ca="1" si="1067"/>
        <v>0.65902515972352105</v>
      </c>
      <c r="FL254" s="7">
        <f t="shared" ca="1" si="1068"/>
        <v>-0.19748669818505948</v>
      </c>
      <c r="FM254" s="7">
        <f t="shared" ca="1" si="1069"/>
        <v>0</v>
      </c>
      <c r="FN254" s="7">
        <f t="shared" ca="1" si="1070"/>
        <v>0</v>
      </c>
      <c r="FO254" s="7" t="str">
        <f ca="1">IFERROR(IF(FO253+FN254&gt;FP$4,FO253,FO253+FN254),"")</f>
        <v/>
      </c>
      <c r="FP254" s="7">
        <f t="shared" ca="1" si="1228"/>
        <v>0</v>
      </c>
      <c r="FQ254" s="7">
        <f t="shared" ca="1" si="1071"/>
        <v>0.6860947472570933</v>
      </c>
      <c r="FR254" s="7">
        <f t="shared" ca="1" si="1072"/>
        <v>-0.22455628571863173</v>
      </c>
      <c r="FS254" s="7">
        <f t="shared" ca="1" si="1073"/>
        <v>0</v>
      </c>
      <c r="FT254" s="7">
        <f t="shared" ca="1" si="1074"/>
        <v>0</v>
      </c>
      <c r="FU254" s="7" t="str">
        <f ca="1">IFERROR(IF(FU253+FT254&gt;FV$4,FU253,FU253+FT254),"")</f>
        <v/>
      </c>
      <c r="FV254" s="7">
        <f t="shared" ca="1" si="1229"/>
        <v>0</v>
      </c>
      <c r="FW254" s="7">
        <f t="shared" ca="1" si="1075"/>
        <v>0.51873388253563346</v>
      </c>
      <c r="FX254" s="7">
        <f t="shared" ca="1" si="1076"/>
        <v>-5.7195420997171897E-2</v>
      </c>
      <c r="FY254" s="7">
        <f t="shared" ca="1" si="1077"/>
        <v>0</v>
      </c>
      <c r="FZ254" s="7">
        <f t="shared" ca="1" si="1078"/>
        <v>0</v>
      </c>
      <c r="GA254" s="7" t="str">
        <f ca="1">IFERROR(IF(GA253+FZ254&gt;GB$4,GA253,GA253+FZ254),"")</f>
        <v/>
      </c>
      <c r="GB254" s="7">
        <f t="shared" ca="1" si="1230"/>
        <v>0</v>
      </c>
      <c r="GC254" s="7">
        <f t="shared" ca="1" si="1079"/>
        <v>0.44526726605696387</v>
      </c>
      <c r="GD254" s="7">
        <f t="shared" ca="1" si="1080"/>
        <v>1.6271195481497691E-2</v>
      </c>
      <c r="GE254" s="7">
        <f t="shared" ca="1" si="1081"/>
        <v>1</v>
      </c>
      <c r="GF254" s="7" t="str">
        <f t="shared" ca="1" si="1082"/>
        <v>5</v>
      </c>
      <c r="GG254" s="7" t="str">
        <f ca="1">IFERROR(IF(GG253+GF254&gt;GH$4,GG253,GG253+GF254),"")</f>
        <v/>
      </c>
      <c r="GH254" s="7">
        <f t="shared" ca="1" si="1231"/>
        <v>0</v>
      </c>
      <c r="GI254" s="7">
        <f t="shared" ca="1" si="1083"/>
        <v>1.6906343018704306E-2</v>
      </c>
      <c r="GJ254" s="7">
        <f t="shared" ca="1" si="1084"/>
        <v>0.44463211851975726</v>
      </c>
      <c r="GK254" s="7">
        <f t="shared" ca="1" si="1085"/>
        <v>1</v>
      </c>
      <c r="GL254" s="7" t="str">
        <f t="shared" ca="1" si="1086"/>
        <v>5</v>
      </c>
      <c r="GM254" s="7" t="str">
        <f ca="1">IFERROR(IF(GM253+GL254&gt;GN$4,GM253,GM253+GL254),"")</f>
        <v/>
      </c>
      <c r="GN254" s="7">
        <f t="shared" ca="1" si="1232"/>
        <v>0</v>
      </c>
      <c r="GO254" s="7">
        <f t="shared" ca="1" si="1087"/>
        <v>0.75139286509360226</v>
      </c>
      <c r="GP254" s="7">
        <f t="shared" ca="1" si="1088"/>
        <v>-0.28985440355514069</v>
      </c>
      <c r="GQ254" s="7">
        <f t="shared" ca="1" si="1089"/>
        <v>0</v>
      </c>
      <c r="GR254" s="7">
        <f t="shared" ca="1" si="1090"/>
        <v>0</v>
      </c>
      <c r="GS254" s="7" t="str">
        <f ca="1">IFERROR(IF(GS253+GR254&gt;GT$4,GS253,GS253+GR254),"")</f>
        <v/>
      </c>
      <c r="GT254" s="7">
        <f t="shared" ca="1" si="1233"/>
        <v>0</v>
      </c>
      <c r="GU254" s="7">
        <f t="shared" ca="1" si="1091"/>
        <v>0.25541789677581828</v>
      </c>
      <c r="GV254" s="7">
        <f t="shared" ca="1" si="1092"/>
        <v>0.20612056476264329</v>
      </c>
      <c r="GW254" s="7">
        <f t="shared" ca="1" si="1093"/>
        <v>1</v>
      </c>
      <c r="GX254" s="7" t="str">
        <f t="shared" ca="1" si="1094"/>
        <v>5</v>
      </c>
      <c r="GY254" s="7" t="str">
        <f ca="1">IFERROR(IF(GY253+GX254&gt;GZ$4,GY253,GY253+GX254),"")</f>
        <v/>
      </c>
      <c r="GZ254" s="7">
        <f t="shared" ca="1" si="1234"/>
        <v>0</v>
      </c>
      <c r="HA254" s="7">
        <f t="shared" ca="1" si="1095"/>
        <v>0.88187148393306991</v>
      </c>
      <c r="HB254" s="7">
        <f t="shared" ca="1" si="1096"/>
        <v>-0.42033302239460835</v>
      </c>
      <c r="HC254" s="7">
        <f t="shared" ca="1" si="1097"/>
        <v>0</v>
      </c>
      <c r="HD254" s="7">
        <f t="shared" ca="1" si="1098"/>
        <v>0</v>
      </c>
      <c r="HE254" s="7" t="str">
        <f ca="1">IFERROR(IF(HE253+HD254&gt;HF$4,HE253,HE253+HD254),"")</f>
        <v/>
      </c>
      <c r="HF254" s="7">
        <f t="shared" ca="1" si="1235"/>
        <v>0</v>
      </c>
      <c r="HG254" s="7">
        <f t="shared" ca="1" si="1099"/>
        <v>0.97698764229165558</v>
      </c>
      <c r="HH254" s="7">
        <f t="shared" ca="1" si="1100"/>
        <v>-0.51544918075319401</v>
      </c>
      <c r="HI254" s="7">
        <f t="shared" ca="1" si="1101"/>
        <v>0</v>
      </c>
      <c r="HJ254" s="7">
        <f t="shared" ca="1" si="1102"/>
        <v>0</v>
      </c>
      <c r="HK254" s="7" t="str">
        <f ca="1">IFERROR(IF(HK253+HJ254&gt;HL$4,HK253,HK253+HJ254),"")</f>
        <v/>
      </c>
      <c r="HL254" s="7">
        <f t="shared" ca="1" si="1236"/>
        <v>0</v>
      </c>
      <c r="HM254" s="7">
        <f t="shared" ca="1" si="1103"/>
        <v>0.46188831591466362</v>
      </c>
      <c r="HN254" s="7">
        <f t="shared" ca="1" si="1104"/>
        <v>-3.4985437620205229E-4</v>
      </c>
      <c r="HO254" s="7">
        <f t="shared" ca="1" si="1105"/>
        <v>0</v>
      </c>
      <c r="HP254" s="7">
        <f t="shared" ca="1" si="1106"/>
        <v>0</v>
      </c>
      <c r="HQ254" s="7" t="str">
        <f ca="1">IFERROR(IF(HQ253+HP254&gt;HR$4,HQ253,HQ253+HP254),"")</f>
        <v/>
      </c>
      <c r="HR254" s="7">
        <f t="shared" ca="1" si="1237"/>
        <v>0</v>
      </c>
      <c r="HS254" s="7">
        <f t="shared" ca="1" si="1107"/>
        <v>0.19660153470083985</v>
      </c>
      <c r="HT254" s="7">
        <f t="shared" ca="1" si="1108"/>
        <v>0.26493692683762171</v>
      </c>
      <c r="HU254" s="7">
        <f t="shared" ca="1" si="1109"/>
        <v>1</v>
      </c>
      <c r="HV254" s="7" t="str">
        <f t="shared" ca="1" si="1110"/>
        <v>5</v>
      </c>
      <c r="HW254" s="7" t="str">
        <f ca="1">IFERROR(IF(HW253+HV254&gt;HX$4,HW253,HW253+HV254),"")</f>
        <v/>
      </c>
      <c r="HX254" s="7">
        <f t="shared" ca="1" si="1238"/>
        <v>0</v>
      </c>
      <c r="HY254" s="7">
        <f t="shared" ca="1" si="1111"/>
        <v>0.97978466705664691</v>
      </c>
      <c r="HZ254" s="7">
        <f t="shared" ca="1" si="1112"/>
        <v>-0.51824620551818534</v>
      </c>
      <c r="IA254" s="7">
        <f t="shared" ca="1" si="1113"/>
        <v>0</v>
      </c>
      <c r="IB254" s="7">
        <f t="shared" ca="1" si="1114"/>
        <v>0</v>
      </c>
      <c r="IC254" s="7" t="str">
        <f ca="1">IFERROR(IF(IC253+IB254&gt;ID$4,IC253,IC253+IB254),"")</f>
        <v/>
      </c>
      <c r="ID254" s="7">
        <f t="shared" ca="1" si="1239"/>
        <v>0</v>
      </c>
      <c r="IE254" s="7">
        <f t="shared" ca="1" si="1115"/>
        <v>0.41900710238006189</v>
      </c>
      <c r="IF254" s="7">
        <f t="shared" ca="1" si="1116"/>
        <v>4.2531359158399673E-2</v>
      </c>
      <c r="IG254" s="7">
        <f t="shared" ca="1" si="1117"/>
        <v>1</v>
      </c>
      <c r="IH254" s="7" t="str">
        <f t="shared" ca="1" si="1118"/>
        <v>5</v>
      </c>
      <c r="II254" s="7" t="str">
        <f ca="1">IFERROR(IF(II253+IH254&gt;IJ$4,II253,II253+IH254),"")</f>
        <v/>
      </c>
      <c r="IJ254" s="7">
        <f t="shared" ca="1" si="1240"/>
        <v>0</v>
      </c>
      <c r="IK254" s="7">
        <f t="shared" ca="1" si="1119"/>
        <v>0.84909569489498893</v>
      </c>
      <c r="IL254" s="7">
        <f t="shared" ca="1" si="1120"/>
        <v>-0.38755723335652736</v>
      </c>
      <c r="IM254" s="7">
        <f t="shared" ca="1" si="1121"/>
        <v>0</v>
      </c>
      <c r="IN254" s="7">
        <f t="shared" ca="1" si="1122"/>
        <v>0</v>
      </c>
      <c r="IO254" s="7" t="str">
        <f ca="1">IFERROR(IF(IO253+IN254&gt;IP$4,IO253,IO253+IN254),"")</f>
        <v/>
      </c>
      <c r="IP254" s="7">
        <f t="shared" ca="1" si="1241"/>
        <v>0</v>
      </c>
      <c r="IQ254" s="7">
        <f t="shared" ca="1" si="1123"/>
        <v>0.77184105462253605</v>
      </c>
      <c r="IR254" s="7">
        <f t="shared" ca="1" si="1124"/>
        <v>-0.31030259308407449</v>
      </c>
      <c r="IS254" s="7">
        <f t="shared" ca="1" si="1125"/>
        <v>0</v>
      </c>
      <c r="IT254" s="7">
        <f t="shared" ca="1" si="1126"/>
        <v>0</v>
      </c>
      <c r="IU254" s="7" t="str">
        <f ca="1">IFERROR(IF(IU253+IT254&gt;IV$4,IU253,IU253+IT254),"")</f>
        <v/>
      </c>
      <c r="IV254" s="7">
        <f t="shared" ca="1" si="1242"/>
        <v>0</v>
      </c>
      <c r="IW254" s="7">
        <f t="shared" ca="1" si="1127"/>
        <v>0.24286113086989136</v>
      </c>
      <c r="IX254" s="7">
        <f t="shared" ca="1" si="1128"/>
        <v>0.2186773306685702</v>
      </c>
      <c r="IY254" s="7">
        <f t="shared" ca="1" si="1129"/>
        <v>1</v>
      </c>
      <c r="IZ254" s="7" t="str">
        <f t="shared" ca="1" si="1130"/>
        <v>5</v>
      </c>
      <c r="JA254" s="7" t="str">
        <f ca="1">IFERROR(IF(JA253+IZ254&gt;JB$4,JA253,JA253+IZ254),"")</f>
        <v/>
      </c>
      <c r="JB254" s="7">
        <f t="shared" ca="1" si="1243"/>
        <v>0</v>
      </c>
      <c r="JC254" s="7">
        <f t="shared" ca="1" si="1131"/>
        <v>0.15284721794760525</v>
      </c>
      <c r="JD254" s="7">
        <f t="shared" ca="1" si="1132"/>
        <v>0.30869124359085631</v>
      </c>
      <c r="JE254" s="7">
        <f t="shared" ca="1" si="1133"/>
        <v>1</v>
      </c>
      <c r="JF254" s="7" t="str">
        <f t="shared" ca="1" si="1134"/>
        <v>5</v>
      </c>
      <c r="JG254" s="7" t="str">
        <f ca="1">IFERROR(IF(JG253+JF254&gt;JH$4,JG253,JG253+JF254),"")</f>
        <v/>
      </c>
      <c r="JH254" s="7">
        <f t="shared" ca="1" si="1244"/>
        <v>0</v>
      </c>
      <c r="JI254" s="7">
        <f t="shared" ca="1" si="1135"/>
        <v>0.42562848455842683</v>
      </c>
      <c r="JJ254" s="7">
        <f t="shared" ca="1" si="1136"/>
        <v>3.590997698003473E-2</v>
      </c>
      <c r="JK254" s="7">
        <f t="shared" ca="1" si="1137"/>
        <v>1</v>
      </c>
      <c r="JL254" s="7" t="str">
        <f t="shared" ca="1" si="1138"/>
        <v>5</v>
      </c>
      <c r="JM254" s="7" t="str">
        <f ca="1">IFERROR(IF(JM253+JL254&gt;JN$4,JM253,JM253+JL254),"")</f>
        <v/>
      </c>
      <c r="JN254" s="7">
        <f t="shared" ca="1" si="1245"/>
        <v>0</v>
      </c>
      <c r="JO254" s="7">
        <f t="shared" ca="1" si="1139"/>
        <v>0.72978944467332196</v>
      </c>
      <c r="JP254" s="7">
        <f t="shared" ca="1" si="1140"/>
        <v>-0.2682509831348604</v>
      </c>
      <c r="JQ254" s="7">
        <f t="shared" ca="1" si="1141"/>
        <v>0</v>
      </c>
      <c r="JR254" s="7">
        <f t="shared" ca="1" si="1142"/>
        <v>0</v>
      </c>
      <c r="JS254" s="7" t="str">
        <f ca="1">IFERROR(IF(JS253+JR254&gt;JT$4,JS253,JS253+JR254),"")</f>
        <v/>
      </c>
      <c r="JT254" s="7">
        <f t="shared" ca="1" si="1246"/>
        <v>0</v>
      </c>
      <c r="JU254" s="7">
        <f t="shared" ca="1" si="1143"/>
        <v>0.77177624826908231</v>
      </c>
      <c r="JV254" s="7">
        <f t="shared" ca="1" si="1144"/>
        <v>-0.31023778673062075</v>
      </c>
      <c r="JW254" s="7">
        <f t="shared" ca="1" si="1145"/>
        <v>0</v>
      </c>
      <c r="JX254" s="7">
        <f t="shared" ca="1" si="1146"/>
        <v>0</v>
      </c>
      <c r="JY254" s="7" t="str">
        <f ca="1">IFERROR(IF(JY253+JX254&gt;JZ$4,JY253,JY253+JX254),"")</f>
        <v/>
      </c>
      <c r="JZ254" s="7">
        <f t="shared" ca="1" si="1247"/>
        <v>0</v>
      </c>
      <c r="KA254" s="7">
        <f t="shared" ca="1" si="1147"/>
        <v>2.8073176471669736E-2</v>
      </c>
      <c r="KB254" s="7">
        <f t="shared" ca="1" si="1148"/>
        <v>0.43346528506679183</v>
      </c>
      <c r="KC254" s="7">
        <f t="shared" ca="1" si="1149"/>
        <v>1</v>
      </c>
      <c r="KD254" s="7" t="str">
        <f t="shared" ca="1" si="1150"/>
        <v>5</v>
      </c>
      <c r="KE254" s="7" t="str">
        <f ca="1">IFERROR(IF(KE253+KD254&gt;KF$4,KE253,KE253+KD254),"")</f>
        <v/>
      </c>
      <c r="KF254" s="7">
        <f t="shared" ca="1" si="1248"/>
        <v>0</v>
      </c>
      <c r="KG254" s="7">
        <f t="shared" ca="1" si="1151"/>
        <v>0.407457921471851</v>
      </c>
      <c r="KH254" s="7">
        <f t="shared" ca="1" si="1152"/>
        <v>5.4080540066610561E-2</v>
      </c>
      <c r="KI254" s="7">
        <f t="shared" ca="1" si="1153"/>
        <v>1</v>
      </c>
      <c r="KJ254" s="7" t="str">
        <f t="shared" ca="1" si="1154"/>
        <v>5</v>
      </c>
      <c r="KK254" s="7" t="str">
        <f ca="1">IFERROR(IF(KK253+KJ254&gt;KL$4,KK253,KK253+KJ254),"")</f>
        <v/>
      </c>
      <c r="KL254" s="7">
        <f t="shared" ca="1" si="1249"/>
        <v>0</v>
      </c>
      <c r="KM254" s="7">
        <f t="shared" ca="1" si="1155"/>
        <v>1.4432477808952959E-2</v>
      </c>
      <c r="KN254" s="7">
        <f t="shared" ca="1" si="1156"/>
        <v>0.4471059837295086</v>
      </c>
      <c r="KO254" s="7">
        <f t="shared" ca="1" si="1157"/>
        <v>1</v>
      </c>
      <c r="KP254" s="7" t="str">
        <f t="shared" ca="1" si="1158"/>
        <v>5</v>
      </c>
      <c r="KQ254" s="7" t="str">
        <f ca="1">IFERROR(IF(KQ253+KP254&gt;KR$4,KQ253,KQ253+KP254),"")</f>
        <v/>
      </c>
      <c r="KR254" s="7">
        <f t="shared" ca="1" si="1250"/>
        <v>0</v>
      </c>
      <c r="KS254" s="7">
        <f t="shared" ca="1" si="1159"/>
        <v>0.46942682207679221</v>
      </c>
      <c r="KT254" s="7">
        <f t="shared" ca="1" si="1160"/>
        <v>-7.888360538330641E-3</v>
      </c>
      <c r="KU254" s="7">
        <f t="shared" ca="1" si="1161"/>
        <v>0</v>
      </c>
      <c r="KV254" s="7">
        <f t="shared" ca="1" si="1162"/>
        <v>0</v>
      </c>
      <c r="KW254" s="7" t="str">
        <f ca="1">IFERROR(IF(KW253+KV254&gt;KX$4,KW253,KW253+KV254),"")</f>
        <v/>
      </c>
      <c r="KX254" s="7">
        <f t="shared" ca="1" si="1251"/>
        <v>0</v>
      </c>
      <c r="KY254" s="7">
        <f t="shared" ca="1" si="1163"/>
        <v>0.58558588529478917</v>
      </c>
      <c r="KZ254" s="7">
        <f t="shared" ca="1" si="1164"/>
        <v>-0.1240474237563276</v>
      </c>
      <c r="LA254" s="7">
        <f t="shared" ca="1" si="1165"/>
        <v>0</v>
      </c>
      <c r="LB254" s="7">
        <f t="shared" ca="1" si="1166"/>
        <v>0</v>
      </c>
      <c r="LC254" s="7" t="str">
        <f ca="1">IFERROR(IF(LC253+LB254&gt;LD$4,LC253,LC253+LB254),"")</f>
        <v/>
      </c>
      <c r="LD254" s="7">
        <f t="shared" ca="1" si="1252"/>
        <v>0</v>
      </c>
      <c r="LE254" s="7">
        <f t="shared" ca="1" si="1167"/>
        <v>0.34260216948073396</v>
      </c>
      <c r="LF254" s="7">
        <f t="shared" ca="1" si="1168"/>
        <v>0.1189362920577276</v>
      </c>
      <c r="LG254" s="7">
        <f t="shared" ca="1" si="1169"/>
        <v>1</v>
      </c>
      <c r="LH254" s="7" t="str">
        <f t="shared" ca="1" si="1170"/>
        <v>5</v>
      </c>
      <c r="LI254" s="7" t="str">
        <f ca="1">IFERROR(IF(LI253+LH254&gt;LJ$4,LI253,LI253+LH254),"")</f>
        <v/>
      </c>
      <c r="LJ254" s="7">
        <f t="shared" ca="1" si="1253"/>
        <v>0</v>
      </c>
      <c r="LK254" s="7">
        <f t="shared" ca="1" si="1171"/>
        <v>0.13705276599844318</v>
      </c>
      <c r="LL254" s="7">
        <f t="shared" ca="1" si="1172"/>
        <v>0.32448569554001838</v>
      </c>
      <c r="LM254" s="7">
        <f t="shared" ca="1" si="1173"/>
        <v>1</v>
      </c>
      <c r="LN254" s="7" t="str">
        <f t="shared" ca="1" si="1174"/>
        <v>5</v>
      </c>
      <c r="LO254" s="7" t="str">
        <f ca="1">IFERROR(IF(LO253+LN254&gt;LP$4,LO253,LO253+LN254),"")</f>
        <v/>
      </c>
      <c r="LP254" s="7">
        <f t="shared" ca="1" si="1254"/>
        <v>0</v>
      </c>
      <c r="LQ254" s="7">
        <f t="shared" ca="1" si="1175"/>
        <v>0.37817169799748129</v>
      </c>
      <c r="LR254" s="7">
        <f t="shared" ca="1" si="1176"/>
        <v>8.3366763540980271E-2</v>
      </c>
      <c r="LS254" s="7">
        <f t="shared" ca="1" si="1177"/>
        <v>1</v>
      </c>
      <c r="LT254" s="7" t="str">
        <f t="shared" ca="1" si="1178"/>
        <v>5</v>
      </c>
      <c r="LU254" s="7" t="str">
        <f ca="1">IFERROR(IF(LU253+LT254&gt;LV$4,LU253,LU253+LT254),"")</f>
        <v/>
      </c>
      <c r="LV254" s="7">
        <f t="shared" ca="1" si="1255"/>
        <v>0</v>
      </c>
      <c r="LW254" s="7">
        <f t="shared" ca="1" si="1179"/>
        <v>0.13401262711001116</v>
      </c>
      <c r="LX254" s="7">
        <f t="shared" ca="1" si="1180"/>
        <v>0.3275258344284504</v>
      </c>
      <c r="LY254" s="7">
        <f t="shared" ca="1" si="1181"/>
        <v>1</v>
      </c>
      <c r="LZ254" s="7" t="str">
        <f t="shared" ca="1" si="1182"/>
        <v>5</v>
      </c>
      <c r="MA254" s="7" t="str">
        <f ca="1">IFERROR(IF(MA253+LZ254&gt;MB$4,MA253,MA253+LZ254),"")</f>
        <v/>
      </c>
      <c r="MB254" s="7">
        <f t="shared" ca="1" si="1256"/>
        <v>0</v>
      </c>
      <c r="MC254" s="7">
        <f t="shared" ca="1" si="1183"/>
        <v>0.87081998519738657</v>
      </c>
      <c r="MD254" s="7">
        <f t="shared" ca="1" si="1184"/>
        <v>-0.40928152365892501</v>
      </c>
      <c r="ME254" s="7">
        <f t="shared" ca="1" si="1185"/>
        <v>0</v>
      </c>
      <c r="MF254" s="7">
        <f t="shared" ca="1" si="1186"/>
        <v>0</v>
      </c>
      <c r="MG254" s="7" t="str">
        <f ca="1">IFERROR(IF(MG253+MF254&gt;MH$4,MG253,MG253+MF254),"")</f>
        <v/>
      </c>
      <c r="MH254" s="7">
        <f t="shared" ca="1" si="1257"/>
        <v>0</v>
      </c>
      <c r="MI254" s="7">
        <f t="shared" ca="1" si="1187"/>
        <v>5.3376354828322925E-2</v>
      </c>
      <c r="MJ254" s="7">
        <f t="shared" ca="1" si="1188"/>
        <v>0.40816210671013864</v>
      </c>
      <c r="MK254" s="7">
        <f t="shared" ca="1" si="1189"/>
        <v>1</v>
      </c>
      <c r="ML254" s="7" t="str">
        <f t="shared" ca="1" si="1190"/>
        <v>5</v>
      </c>
      <c r="MM254" s="7" t="str">
        <f ca="1">IFERROR(IF(MM253+ML254&gt;MN$4,MM253,MM253+ML254),"")</f>
        <v/>
      </c>
      <c r="MN254" s="7">
        <f t="shared" ca="1" si="1258"/>
        <v>0</v>
      </c>
      <c r="MO254" s="7">
        <f t="shared" ca="1" si="1191"/>
        <v>0.98429856892318068</v>
      </c>
      <c r="MP254" s="7">
        <f t="shared" ca="1" si="1192"/>
        <v>-0.52276010738471912</v>
      </c>
      <c r="MQ254" s="7">
        <f t="shared" ca="1" si="1193"/>
        <v>0</v>
      </c>
      <c r="MR254" s="7">
        <f t="shared" ca="1" si="1194"/>
        <v>0</v>
      </c>
      <c r="MS254" s="7" t="str">
        <f ca="1">IFERROR(IF(MS253+MR254&gt;MT$4,MS253,MS253+MR254),"")</f>
        <v/>
      </c>
      <c r="MT254" s="7">
        <f t="shared" ca="1" si="1259"/>
        <v>0</v>
      </c>
      <c r="MU254" s="7">
        <f t="shared" ca="1" si="1195"/>
        <v>3.1600174071170772E-2</v>
      </c>
      <c r="MV254" s="7">
        <f t="shared" ca="1" si="1196"/>
        <v>0.42993828746729079</v>
      </c>
      <c r="MW254" s="7">
        <f t="shared" ca="1" si="1197"/>
        <v>1</v>
      </c>
      <c r="MX254" s="7" t="str">
        <f t="shared" ca="1" si="1198"/>
        <v>5</v>
      </c>
      <c r="MY254" s="7" t="str">
        <f ca="1">IFERROR(IF(MY253+MX254&gt;MZ$4,MY253,MY253+MX254),"")</f>
        <v/>
      </c>
      <c r="MZ254" s="7">
        <f t="shared" ca="1" si="1260"/>
        <v>0</v>
      </c>
      <c r="NA254" s="7">
        <f t="shared" ca="1" si="1199"/>
        <v>0.70927786092442702</v>
      </c>
      <c r="NB254" s="7">
        <f t="shared" ca="1" si="1200"/>
        <v>-0.24773939938596545</v>
      </c>
      <c r="NC254" s="7">
        <f t="shared" ca="1" si="1201"/>
        <v>0</v>
      </c>
      <c r="ND254" s="7">
        <f t="shared" ca="1" si="1202"/>
        <v>0</v>
      </c>
      <c r="NE254" s="7" t="str">
        <f ca="1">IFERROR(IF(NE253+ND254&gt;NF$4,NE253,NE253+ND254),"")</f>
        <v/>
      </c>
      <c r="NF254" s="7">
        <f t="shared" ca="1" si="1261"/>
        <v>0</v>
      </c>
      <c r="NG254" s="7">
        <f t="shared" ca="1" si="1203"/>
        <v>0.45558582751292565</v>
      </c>
      <c r="NH254" s="7">
        <f t="shared" ca="1" si="1204"/>
        <v>5.9526340255359189E-3</v>
      </c>
      <c r="NI254" s="7">
        <f t="shared" ca="1" si="1205"/>
        <v>1</v>
      </c>
      <c r="NJ254" s="7" t="str">
        <f t="shared" ca="1" si="1206"/>
        <v>5</v>
      </c>
      <c r="NK254" s="7" t="str">
        <f ca="1">IFERROR(IF(NK253+NJ254&gt;NL$4,NK253,NK253+NJ254),"")</f>
        <v/>
      </c>
      <c r="NL254" s="7">
        <f t="shared" ca="1" si="1262"/>
        <v>0</v>
      </c>
      <c r="NM254" s="7">
        <f t="shared" ca="1" si="1207"/>
        <v>9.5393223327268961E-2</v>
      </c>
      <c r="NN254" s="7">
        <f t="shared" ca="1" si="1208"/>
        <v>0.3661452382111926</v>
      </c>
      <c r="NO254" s="7">
        <f t="shared" ca="1" si="1209"/>
        <v>1</v>
      </c>
      <c r="NP254" s="7" t="str">
        <f t="shared" ca="1" si="1210"/>
        <v>5</v>
      </c>
      <c r="NQ254" s="7" t="str">
        <f ca="1">IFERROR(IF(NQ253+NP254&gt;NR$4,NQ253,NQ253+NP254),"")</f>
        <v/>
      </c>
      <c r="NR254" s="7">
        <f t="shared" ca="1" si="1263"/>
        <v>0</v>
      </c>
      <c r="NT254">
        <v>256</v>
      </c>
      <c r="NU254" s="7" t="s">
        <v>19</v>
      </c>
      <c r="NV254" s="7" t="str">
        <f t="shared" ca="1" si="967"/>
        <v/>
      </c>
      <c r="NW254" s="7" t="str">
        <f t="shared" ca="1" si="961"/>
        <v/>
      </c>
      <c r="NX254" t="str">
        <f ca="1">IFERROR(VLOOKUP(NT254,$K$3:$AK$568,8,FALSE),"")</f>
        <v/>
      </c>
      <c r="NY254" t="str">
        <f ca="1">IFERROR(VLOOKUP(NT254,$K$3:$AK$568,9,FALSE),"")</f>
        <v/>
      </c>
      <c r="NZ254" s="7" t="str">
        <f ca="1">IFERROR(VLOOKUP(NT254,$K$3:$AK$568,27,FALSE),"")</f>
        <v/>
      </c>
      <c r="OB254">
        <v>256</v>
      </c>
      <c r="OC254" s="7" t="s">
        <v>19</v>
      </c>
      <c r="OD254" t="e">
        <f t="shared" ca="1" si="968"/>
        <v>#N/A</v>
      </c>
      <c r="OE254" s="7" t="str">
        <f t="shared" ca="1" si="969"/>
        <v/>
      </c>
      <c r="OF254" s="7" t="str">
        <f t="shared" ca="1" si="970"/>
        <v/>
      </c>
      <c r="OG254" t="str">
        <f t="shared" ca="1" si="971"/>
        <v/>
      </c>
      <c r="OI254">
        <v>256</v>
      </c>
      <c r="OJ254" s="7" t="s">
        <v>19</v>
      </c>
      <c r="OK254" s="7" t="str">
        <f t="shared" ca="1" si="972"/>
        <v/>
      </c>
      <c r="OL254" s="7" t="str">
        <f t="shared" ca="1" si="973"/>
        <v/>
      </c>
      <c r="OM254" t="str">
        <f ca="1">IFERROR(VLOOKUP(OI254,$L$3:$AK$568,7,FALSE),"")</f>
        <v/>
      </c>
      <c r="ON254" t="str">
        <f ca="1">IFERROR(VLOOKUP(OI254,$L$3:$AK$568,8,FALSE),"")</f>
        <v/>
      </c>
      <c r="OO254" s="7" t="str">
        <f ca="1">IFERROR(VLOOKUP(OI254,$L$3:$AK$568,26,FALSE),"")</f>
        <v/>
      </c>
      <c r="OQ254">
        <v>256</v>
      </c>
      <c r="OR254" s="7" t="s">
        <v>19</v>
      </c>
      <c r="OS254" t="e">
        <f t="shared" ca="1" si="974"/>
        <v>#N/A</v>
      </c>
      <c r="OT254" s="7" t="str">
        <f t="shared" ca="1" si="975"/>
        <v/>
      </c>
      <c r="OU254" s="7" t="str">
        <f t="shared" ca="1" si="976"/>
        <v/>
      </c>
      <c r="OV254" t="str">
        <f t="shared" ca="1" si="977"/>
        <v/>
      </c>
      <c r="OX254">
        <v>256</v>
      </c>
      <c r="OY254" s="7" t="s">
        <v>19</v>
      </c>
      <c r="OZ254" s="7" t="str">
        <f t="shared" ca="1" si="978"/>
        <v/>
      </c>
      <c r="PA254" s="7" t="str">
        <f t="shared" ca="1" si="979"/>
        <v/>
      </c>
      <c r="PB254" t="str">
        <f ca="1">IFERROR(VLOOKUP(OX254,$M$3:$AK$568,6,FALSE),"")</f>
        <v/>
      </c>
      <c r="PC254" t="str">
        <f ca="1">IFERROR(VLOOKUP(OX254,$M$3:$AK$568,7,FALSE),"")</f>
        <v/>
      </c>
      <c r="PD254" s="7" t="str">
        <f ca="1">IFERROR(VLOOKUP(OX254,$M$3:$AK$568,25,FALSE),"")</f>
        <v/>
      </c>
      <c r="PF254">
        <v>256</v>
      </c>
      <c r="PG254" s="7" t="s">
        <v>19</v>
      </c>
      <c r="PH254" t="e">
        <f t="shared" ca="1" si="980"/>
        <v>#N/A</v>
      </c>
      <c r="PI254" s="7" t="str">
        <f t="shared" ca="1" si="981"/>
        <v/>
      </c>
      <c r="PJ254" s="7" t="str">
        <f t="shared" ca="1" si="982"/>
        <v/>
      </c>
      <c r="PK254" t="str">
        <f t="shared" ca="1" si="983"/>
        <v/>
      </c>
      <c r="PM254">
        <v>256</v>
      </c>
      <c r="PN254" s="7" t="s">
        <v>19</v>
      </c>
      <c r="PO254" s="202" t="str">
        <f t="shared" ca="1" si="984"/>
        <v/>
      </c>
      <c r="PP254" s="7" t="str">
        <f t="shared" ca="1" si="985"/>
        <v/>
      </c>
      <c r="PQ254" t="str">
        <f ca="1">IFERROR(VLOOKUP(PM254,$G$325:$R$409,12,FALSE),"")</f>
        <v/>
      </c>
      <c r="PR254" t="e">
        <f ca="1">VLOOKUP(PM254,$G$324:$Q$409,11,FALSE)</f>
        <v>#N/A</v>
      </c>
      <c r="PS254" s="7" t="str">
        <f ca="1">VLOOKUP(PQ254,$R$325:$Y$409,8,FALSE)</f>
        <v>- -</v>
      </c>
      <c r="PT254" s="7">
        <f ca="1">ReSt</f>
        <v>-4</v>
      </c>
      <c r="PU254" s="7" t="e">
        <f t="shared" ca="1" si="986"/>
        <v>#N/A</v>
      </c>
      <c r="PV254" s="7" t="e">
        <f t="shared" ca="1" si="987"/>
        <v>#N/A</v>
      </c>
      <c r="PW254" s="7" t="str">
        <f ca="1">VLOOKUP(PQ254,$R$325:$AK$409,8,FALSE)</f>
        <v>- -</v>
      </c>
      <c r="PX254" s="7"/>
      <c r="PY254">
        <v>256</v>
      </c>
      <c r="PZ254" s="7" t="s">
        <v>19</v>
      </c>
      <c r="QA254" t="str">
        <f t="shared" ca="1" si="988"/>
        <v/>
      </c>
      <c r="QB254" s="7" t="str">
        <f t="shared" ca="1" si="989"/>
        <v/>
      </c>
      <c r="QC254" s="7" t="str">
        <f t="shared" ca="1" si="990"/>
        <v/>
      </c>
      <c r="QD254" t="str">
        <f t="shared" ca="1" si="991"/>
        <v/>
      </c>
      <c r="QF254">
        <v>256</v>
      </c>
      <c r="QG254" s="7" t="s">
        <v>19</v>
      </c>
      <c r="QH254" s="7" t="str">
        <f t="shared" ca="1" si="992"/>
        <v/>
      </c>
      <c r="QI254" s="7" t="e">
        <f t="shared" ca="1" si="993"/>
        <v>#VALUE!</v>
      </c>
      <c r="QJ254" t="e">
        <f t="shared" ca="1" si="994"/>
        <v>#N/A</v>
      </c>
      <c r="QK254" s="7" t="e">
        <f t="shared" ca="1" si="995"/>
        <v>#N/A</v>
      </c>
      <c r="QM254">
        <v>256</v>
      </c>
      <c r="QN254" s="7" t="s">
        <v>19</v>
      </c>
      <c r="QO254" t="str">
        <f t="shared" ca="1" si="996"/>
        <v/>
      </c>
      <c r="QP254" s="7" t="str">
        <f t="shared" ca="1" si="997"/>
        <v/>
      </c>
      <c r="QQ254" t="str">
        <f t="shared" ca="1" si="998"/>
        <v/>
      </c>
    </row>
    <row r="255" spans="1:459" x14ac:dyDescent="0.25">
      <c r="A255" s="240" t="str">
        <f>IF('Character Sheet'!$B$4="Creature","N","Y")</f>
        <v>Y</v>
      </c>
      <c r="C255" s="75"/>
      <c r="D255" s="76"/>
      <c r="F255" s="75"/>
      <c r="G255" s="76"/>
      <c r="I255" s="75"/>
      <c r="J255" s="85"/>
      <c r="K255" s="85">
        <f t="shared" ca="1" si="962"/>
        <v>7</v>
      </c>
      <c r="L255" s="85">
        <f t="shared" ca="1" si="1265"/>
        <v>3</v>
      </c>
      <c r="M255" s="70">
        <f t="shared" ca="1" si="1270"/>
        <v>10</v>
      </c>
      <c r="O255" s="222" t="str">
        <f t="shared" ca="1" si="963"/>
        <v>- -</v>
      </c>
      <c r="Q255" s="7" t="s">
        <v>1749</v>
      </c>
      <c r="R255" s="9" t="s">
        <v>1293</v>
      </c>
      <c r="S255" s="9"/>
      <c r="T255" s="61" t="str">
        <f>SUBSTITUTE(IFERROR(IFERROR(VLOOKUP(R255,'[1]Skill Statistics'!$A$3:$C$513,2,FALSE),VLOOKUP(Q255,'[1]Skill Statistics'!$A$3:$C$513,2,FALSE)),T254),"R*","ReSt")</f>
        <v>- -</v>
      </c>
      <c r="U255" s="61" t="str">
        <f>IFERROR(IFERROR(VLOOKUP(R255,'[1]Skill Statistics'!$A$3:$C$513,3,FALSE),VLOOKUP(Q255,'[1]Skill Statistics'!$A$3:$C$513,3,FALSE)),U254)</f>
        <v>- -</v>
      </c>
      <c r="V255" s="61" t="str">
        <f>IF(ISNUMBER(SEARCH("Category",R255)),"- -",IFERROR(IFERROR(VLOOKUP(Q255,[1]Professions!$A$4:$AM$288,MATCH(Profession,[1]Professions!$A$1:$AM$1,0),FALSE),VLOOKUP(Q255,Calculations!$B$91:$I$95,8,FALSE)),"- -"))</f>
        <v>- -</v>
      </c>
      <c r="W255" s="60" t="str">
        <f t="shared" si="964"/>
        <v>- -</v>
      </c>
      <c r="X255" s="7" t="str">
        <f ca="1">IFERROR(VLOOKUP(R255,$BS$6:$NR$519,MATCH(ActualLevel,$BS$3:$NR$3,0),FALSE),"- -")</f>
        <v>- -</v>
      </c>
      <c r="Y255" s="7" t="str">
        <f t="shared" si="1269"/>
        <v>- -</v>
      </c>
      <c r="Z255" s="7" t="str">
        <f>IFERROR(VLOOKUP(Y255,Charts!$BQ$2:$BR$52,2,FALSE),"- -")</f>
        <v>- -</v>
      </c>
      <c r="AA255" s="7" t="str">
        <f t="shared" ca="1" si="1000"/>
        <v>- -</v>
      </c>
      <c r="AB255" s="7" t="str">
        <f t="shared" si="1266"/>
        <v>- -</v>
      </c>
      <c r="AC255" s="7"/>
      <c r="AD255" s="7"/>
      <c r="AE255" s="7"/>
      <c r="AF255" s="7"/>
      <c r="AG255" s="7"/>
      <c r="AH255" s="43"/>
      <c r="AI255" s="7"/>
      <c r="AJ255" s="7"/>
      <c r="AK255" s="7">
        <f t="shared" ca="1" si="1001"/>
        <v>0</v>
      </c>
      <c r="AL255" s="7"/>
      <c r="AM255" s="69">
        <f>IFERROR(VLOOKUP(R255,'[1]Skill Statistics'!$A$3:$AN$513,MATCH(Profession,'[1]Skill Statistics'!$A$2:$AN$2,0),FALSE),0)</f>
        <v>0</v>
      </c>
      <c r="AN255" s="85">
        <f>IFERROR(VLOOKUP(Q255,'[1]Skill Statistics'!$A$3:$BK$513,MATCH(Archetype,'[1]Skill Statistics'!$A$2:$BK$2,0),FALSE),0)</f>
        <v>0</v>
      </c>
      <c r="AO255" s="85">
        <f>IFERROR(VLOOKUP(Q255,'[1]Skill Statistics'!$A$3:$BB$513,MATCH(Race,'[1]Skill Statistics'!$A$2:$BB$2,0),FALSE),0)</f>
        <v>0</v>
      </c>
      <c r="AP255" s="85">
        <f t="shared" ca="1" si="965"/>
        <v>0</v>
      </c>
      <c r="AQ255" s="70"/>
      <c r="AS255" s="69" t="str">
        <f>IFERROR(VLOOKUP(Q255,'[1]Professional Skills'!$A$4:$AM$288,MATCH(Profession,'[1]Professional Skills'!$A$3:$AM$3,0),FALSE),"- -")</f>
        <v>x</v>
      </c>
      <c r="AU255" s="7" t="str">
        <f t="shared" si="1268"/>
        <v>x</v>
      </c>
      <c r="AV255" s="7">
        <f t="shared" ca="1" si="1267"/>
        <v>6.2401736979108335E-2</v>
      </c>
      <c r="AW255">
        <f t="shared" ca="1" si="1004"/>
        <v>6.2401736979108335E-2</v>
      </c>
      <c r="AX255">
        <f ca="1">IFERROR(_xlfn.RANK.EQ(AW255,$AW$5:$AW$568),"")</f>
        <v>15</v>
      </c>
      <c r="AY255">
        <f t="shared" ca="1" si="959"/>
        <v>6.2401736979108335E-2</v>
      </c>
      <c r="AZ255" s="70" t="str">
        <f t="shared" ca="1" si="1002"/>
        <v/>
      </c>
      <c r="BB255" s="69">
        <f>IFERROR(IF(Q255="Language",VLOOKUP(R255,[1]Cultures!$B$4:$N$218,MATCH(Culture,[1]Cultures!$B$3:$N$3,0),FALSE),VLOOKUP(Q255,[1]Cultures!$B$4:$O$212,MATCH(Culture,[1]Cultures!$B$3:$O$3,0),FALSE)),"- -")</f>
        <v>0</v>
      </c>
      <c r="BD255">
        <f t="shared" ca="1" si="1264"/>
        <v>0</v>
      </c>
      <c r="BE255" t="str">
        <f t="shared" si="1211"/>
        <v/>
      </c>
      <c r="BI255" s="7">
        <f t="shared" si="1003"/>
        <v>0</v>
      </c>
      <c r="BK255" s="7"/>
      <c r="BL255" s="70" t="str">
        <f t="shared" si="960"/>
        <v>- -</v>
      </c>
      <c r="BN255" s="69" t="str">
        <f>IFERROR(VLOOKUP(V255,Charts!$BT$2:$BV$14,3,FALSE),"- -")</f>
        <v>- -</v>
      </c>
      <c r="BO255" s="85" t="str">
        <f t="shared" ca="1" si="966"/>
        <v>- -</v>
      </c>
      <c r="BP255" s="70" t="str">
        <f t="shared" ca="1" si="1212"/>
        <v>- -</v>
      </c>
      <c r="BR255" s="7">
        <v>254</v>
      </c>
      <c r="BS255" s="9" t="str">
        <f ca="1">VLOOKUP(BR255,$O$3:$R$568,4,FALSE)</f>
        <v>Weather Watching</v>
      </c>
      <c r="BT255" s="7" t="str">
        <f ca="1">VLOOKUP(BS255,$R$3:$V$568,5,FALSE)</f>
        <v>5 / 7</v>
      </c>
      <c r="BU255" s="7">
        <f ca="1">VLOOKUP(BT255,Charts!$BT$2:$BV$14,3,FALSE)</f>
        <v>0.46153846153846156</v>
      </c>
      <c r="BV255" s="7" t="str">
        <f t="shared" ca="1" si="1005"/>
        <v>5</v>
      </c>
      <c r="BW255" s="7" t="str">
        <f t="shared" ca="1" si="1006"/>
        <v>7</v>
      </c>
      <c r="BY255" s="7">
        <f t="shared" ca="1" si="1007"/>
        <v>0.5732011363173346</v>
      </c>
      <c r="BZ255" s="7">
        <f t="shared" ca="1" si="1008"/>
        <v>-0.11166267477887304</v>
      </c>
      <c r="CA255" s="7">
        <f t="shared" ca="1" si="1009"/>
        <v>0</v>
      </c>
      <c r="CB255" s="7">
        <f t="shared" ca="1" si="1010"/>
        <v>0</v>
      </c>
      <c r="CC255" s="7" t="str">
        <f ca="1">IFERROR(IF(CC254+CB255&gt;CD$4,CC254,CC254+CB255),"")</f>
        <v/>
      </c>
      <c r="CD255" s="7">
        <f t="shared" ca="1" si="1213"/>
        <v>0</v>
      </c>
      <c r="CE255" s="7">
        <f t="shared" ca="1" si="1011"/>
        <v>0.24843646067735536</v>
      </c>
      <c r="CF255" s="7">
        <f t="shared" ca="1" si="1012"/>
        <v>0.2131020008611062</v>
      </c>
      <c r="CG255" s="7">
        <f t="shared" ca="1" si="1013"/>
        <v>1</v>
      </c>
      <c r="CH255" s="7" t="str">
        <f t="shared" ca="1" si="1014"/>
        <v>5</v>
      </c>
      <c r="CI255" s="7" t="str">
        <f ca="1">IFERROR(IF(CI254+CH255&gt;CJ$4,CI254,CI254+CH255),"")</f>
        <v/>
      </c>
      <c r="CJ255" s="7">
        <f t="shared" ca="1" si="1214"/>
        <v>0</v>
      </c>
      <c r="CK255" s="7">
        <f t="shared" ca="1" si="1015"/>
        <v>0.8060602659346725</v>
      </c>
      <c r="CL255" s="7">
        <f t="shared" ca="1" si="1016"/>
        <v>-0.34452180439621094</v>
      </c>
      <c r="CM255" s="7">
        <f t="shared" ca="1" si="1017"/>
        <v>0</v>
      </c>
      <c r="CN255" s="7">
        <f t="shared" ca="1" si="1018"/>
        <v>0</v>
      </c>
      <c r="CO255" s="7" t="str">
        <f ca="1">IFERROR(IF(CO254+CN255&gt;CP$4,CO254,CO254+CN255),"")</f>
        <v/>
      </c>
      <c r="CP255" s="7">
        <f t="shared" ca="1" si="1215"/>
        <v>0</v>
      </c>
      <c r="CQ255" s="7">
        <f t="shared" ca="1" si="1019"/>
        <v>0.48995216027705413</v>
      </c>
      <c r="CR255" s="7">
        <f t="shared" ca="1" si="1020"/>
        <v>-2.8413698738592563E-2</v>
      </c>
      <c r="CS255" s="7">
        <f t="shared" ca="1" si="1021"/>
        <v>0</v>
      </c>
      <c r="CT255" s="7">
        <f t="shared" ca="1" si="1022"/>
        <v>0</v>
      </c>
      <c r="CU255" s="7" t="str">
        <f ca="1">IFERROR(IF(CU254+CT255&gt;CV$4,CU254,CU254+CT255),"")</f>
        <v/>
      </c>
      <c r="CV255" s="7">
        <f t="shared" ca="1" si="1216"/>
        <v>0</v>
      </c>
      <c r="CW255" s="7">
        <f t="shared" ca="1" si="1023"/>
        <v>0.26953770037826363</v>
      </c>
      <c r="CX255" s="7">
        <f t="shared" ca="1" si="1024"/>
        <v>0.19200076116019793</v>
      </c>
      <c r="CY255" s="7">
        <f t="shared" ca="1" si="1025"/>
        <v>1</v>
      </c>
      <c r="CZ255" s="7" t="str">
        <f t="shared" ca="1" si="1026"/>
        <v>5</v>
      </c>
      <c r="DA255" s="7" t="str">
        <f ca="1">IFERROR(IF(DA254+CZ255&gt;DB$4,DA254,DA254+CZ255),"")</f>
        <v/>
      </c>
      <c r="DB255" s="7">
        <f t="shared" ca="1" si="1217"/>
        <v>0</v>
      </c>
      <c r="DC255" s="7">
        <f t="shared" ca="1" si="1027"/>
        <v>0.93080066334945244</v>
      </c>
      <c r="DD255" s="7">
        <f t="shared" ca="1" si="1028"/>
        <v>-0.46926220181099088</v>
      </c>
      <c r="DE255" s="7">
        <f t="shared" ca="1" si="1029"/>
        <v>0</v>
      </c>
      <c r="DF255" s="7">
        <f t="shared" ca="1" si="1030"/>
        <v>0</v>
      </c>
      <c r="DG255" s="7" t="str">
        <f ca="1">IFERROR(IF(DG254+DF255&gt;DH$4,DG254,DG254+DF255),"")</f>
        <v/>
      </c>
      <c r="DH255" s="7">
        <f t="shared" ca="1" si="1218"/>
        <v>0</v>
      </c>
      <c r="DI255" s="7">
        <f t="shared" ca="1" si="1031"/>
        <v>0.21974827238845818</v>
      </c>
      <c r="DJ255" s="7">
        <f t="shared" ca="1" si="1032"/>
        <v>0.24179018915000339</v>
      </c>
      <c r="DK255" s="7">
        <f t="shared" ca="1" si="1033"/>
        <v>1</v>
      </c>
      <c r="DL255" s="7" t="str">
        <f t="shared" ca="1" si="1034"/>
        <v>5</v>
      </c>
      <c r="DM255" s="7" t="str">
        <f ca="1">IFERROR(IF(DM254+DL255&gt;DN$4,DM254,DM254+DL255),"")</f>
        <v/>
      </c>
      <c r="DN255" s="7">
        <f t="shared" ca="1" si="1219"/>
        <v>0</v>
      </c>
      <c r="DO255" s="7">
        <f t="shared" ca="1" si="1035"/>
        <v>0.7703831109984659</v>
      </c>
      <c r="DP255" s="7">
        <f t="shared" ca="1" si="1036"/>
        <v>-0.30884464946000434</v>
      </c>
      <c r="DQ255" s="7">
        <f t="shared" ca="1" si="1037"/>
        <v>0</v>
      </c>
      <c r="DR255" s="7">
        <f t="shared" ca="1" si="1038"/>
        <v>0</v>
      </c>
      <c r="DS255" s="7" t="str">
        <f ca="1">IFERROR(IF(DS254+DR255&gt;DT$4,DS254,DS254+DR255),"")</f>
        <v/>
      </c>
      <c r="DT255" s="7">
        <f t="shared" ca="1" si="1220"/>
        <v>0</v>
      </c>
      <c r="DU255" s="7">
        <f t="shared" ca="1" si="1039"/>
        <v>0.87003858343994767</v>
      </c>
      <c r="DV255" s="7">
        <f t="shared" ca="1" si="1040"/>
        <v>-0.4085001219014861</v>
      </c>
      <c r="DW255" s="7">
        <f t="shared" ca="1" si="1041"/>
        <v>0</v>
      </c>
      <c r="DX255" s="7">
        <f t="shared" ca="1" si="1042"/>
        <v>0</v>
      </c>
      <c r="DY255" s="7" t="str">
        <f ca="1">IFERROR(IF(DY254+DX255&gt;DZ$4,DY254,DY254+DX255),"")</f>
        <v/>
      </c>
      <c r="DZ255" s="7">
        <f t="shared" ca="1" si="1221"/>
        <v>0</v>
      </c>
      <c r="EA255" s="7">
        <f t="shared" ca="1" si="1043"/>
        <v>0.95005964610725446</v>
      </c>
      <c r="EB255" s="7">
        <f t="shared" ca="1" si="1044"/>
        <v>-0.4885211845687929</v>
      </c>
      <c r="EC255" s="7">
        <f t="shared" ca="1" si="1045"/>
        <v>0</v>
      </c>
      <c r="ED255" s="7">
        <f t="shared" ca="1" si="1046"/>
        <v>0</v>
      </c>
      <c r="EE255" s="7" t="str">
        <f ca="1">IFERROR(IF(EE254+ED255&gt;EF$4,EE254,EE254+ED255),"")</f>
        <v/>
      </c>
      <c r="EF255" s="7">
        <f t="shared" ca="1" si="1222"/>
        <v>0</v>
      </c>
      <c r="EG255" s="7">
        <f t="shared" ca="1" si="1047"/>
        <v>0.7224277034140687</v>
      </c>
      <c r="EH255" s="7">
        <f t="shared" ca="1" si="1048"/>
        <v>-0.26088924187560714</v>
      </c>
      <c r="EI255" s="7">
        <f t="shared" ca="1" si="1049"/>
        <v>0</v>
      </c>
      <c r="EJ255" s="7">
        <f t="shared" ca="1" si="1050"/>
        <v>0</v>
      </c>
      <c r="EK255" s="7" t="str">
        <f ca="1">IFERROR(IF(EK254+EJ255&gt;EL$4,EK254,EK254+EJ255),"")</f>
        <v/>
      </c>
      <c r="EL255" s="7">
        <f t="shared" ca="1" si="1223"/>
        <v>0</v>
      </c>
      <c r="EM255" s="7">
        <f t="shared" ca="1" si="1051"/>
        <v>0.54744162305580102</v>
      </c>
      <c r="EN255" s="7">
        <f t="shared" ca="1" si="1052"/>
        <v>-8.5903161517339455E-2</v>
      </c>
      <c r="EO255" s="7">
        <f t="shared" ca="1" si="1053"/>
        <v>0</v>
      </c>
      <c r="EP255" s="7">
        <f t="shared" ca="1" si="1054"/>
        <v>0</v>
      </c>
      <c r="EQ255" s="7" t="str">
        <f ca="1">IFERROR(IF(EQ254+EP255&gt;ER$4,EQ254,EQ254+EP255),"")</f>
        <v/>
      </c>
      <c r="ER255" s="7">
        <f t="shared" ca="1" si="1224"/>
        <v>0</v>
      </c>
      <c r="ES255" s="7">
        <f t="shared" ca="1" si="1055"/>
        <v>0.81532642383614273</v>
      </c>
      <c r="ET255" s="7">
        <f t="shared" ca="1" si="1056"/>
        <v>-0.35378796229768117</v>
      </c>
      <c r="EU255" s="7">
        <f t="shared" ca="1" si="1057"/>
        <v>0</v>
      </c>
      <c r="EV255" s="7">
        <f t="shared" ca="1" si="1058"/>
        <v>0</v>
      </c>
      <c r="EW255" s="7" t="str">
        <f ca="1">IFERROR(IF(EW254+EV255&gt;EX$4,EW254,EW254+EV255),"")</f>
        <v/>
      </c>
      <c r="EX255" s="7">
        <f t="shared" ca="1" si="1225"/>
        <v>0</v>
      </c>
      <c r="EY255" s="7">
        <f t="shared" ca="1" si="1059"/>
        <v>0.58057357092177164</v>
      </c>
      <c r="EZ255" s="7">
        <f t="shared" ca="1" si="1060"/>
        <v>-0.11903510938331008</v>
      </c>
      <c r="FA255" s="7">
        <f t="shared" ca="1" si="1061"/>
        <v>0</v>
      </c>
      <c r="FB255" s="7">
        <f t="shared" ca="1" si="1062"/>
        <v>0</v>
      </c>
      <c r="FC255" s="7" t="str">
        <f ca="1">IFERROR(IF(FC254+FB255&gt;FD$4,FC254,FC254+FB255),"")</f>
        <v/>
      </c>
      <c r="FD255" s="7">
        <f t="shared" ca="1" si="1226"/>
        <v>0</v>
      </c>
      <c r="FE255" s="7">
        <f t="shared" ca="1" si="1063"/>
        <v>0.40564701125128344</v>
      </c>
      <c r="FF255" s="7">
        <f t="shared" ca="1" si="1064"/>
        <v>5.5891450287178124E-2</v>
      </c>
      <c r="FG255" s="7">
        <f t="shared" ca="1" si="1065"/>
        <v>1</v>
      </c>
      <c r="FH255" s="7" t="str">
        <f t="shared" ca="1" si="1066"/>
        <v>5</v>
      </c>
      <c r="FI255" s="7" t="str">
        <f ca="1">IFERROR(IF(FI254+FH255&gt;FJ$4,FI254,FI254+FH255),"")</f>
        <v/>
      </c>
      <c r="FJ255" s="7">
        <f t="shared" ca="1" si="1227"/>
        <v>0</v>
      </c>
      <c r="FK255" s="7">
        <f t="shared" ca="1" si="1067"/>
        <v>0.54391922193593722</v>
      </c>
      <c r="FL255" s="7">
        <f t="shared" ca="1" si="1068"/>
        <v>-8.2380760397475661E-2</v>
      </c>
      <c r="FM255" s="7">
        <f t="shared" ca="1" si="1069"/>
        <v>0</v>
      </c>
      <c r="FN255" s="7">
        <f t="shared" ca="1" si="1070"/>
        <v>0</v>
      </c>
      <c r="FO255" s="7" t="str">
        <f ca="1">IFERROR(IF(FO254+FN255&gt;FP$4,FO254,FO254+FN255),"")</f>
        <v/>
      </c>
      <c r="FP255" s="7">
        <f t="shared" ca="1" si="1228"/>
        <v>0</v>
      </c>
      <c r="FQ255" s="7">
        <f t="shared" ca="1" si="1071"/>
        <v>0.63140754300908131</v>
      </c>
      <c r="FR255" s="7">
        <f t="shared" ca="1" si="1072"/>
        <v>-0.16986908147061974</v>
      </c>
      <c r="FS255" s="7">
        <f t="shared" ca="1" si="1073"/>
        <v>0</v>
      </c>
      <c r="FT255" s="7">
        <f t="shared" ca="1" si="1074"/>
        <v>0</v>
      </c>
      <c r="FU255" s="7" t="str">
        <f ca="1">IFERROR(IF(FU254+FT255&gt;FV$4,FU254,FU254+FT255),"")</f>
        <v/>
      </c>
      <c r="FV255" s="7">
        <f t="shared" ca="1" si="1229"/>
        <v>0</v>
      </c>
      <c r="FW255" s="7">
        <f t="shared" ca="1" si="1075"/>
        <v>0.46546819895642966</v>
      </c>
      <c r="FX255" s="7">
        <f t="shared" ca="1" si="1076"/>
        <v>-3.9297374179680933E-3</v>
      </c>
      <c r="FY255" s="7">
        <f t="shared" ca="1" si="1077"/>
        <v>0</v>
      </c>
      <c r="FZ255" s="7">
        <f t="shared" ca="1" si="1078"/>
        <v>0</v>
      </c>
      <c r="GA255" s="7" t="str">
        <f ca="1">IFERROR(IF(GA254+FZ255&gt;GB$4,GA254,GA254+FZ255),"")</f>
        <v/>
      </c>
      <c r="GB255" s="7">
        <f t="shared" ca="1" si="1230"/>
        <v>0</v>
      </c>
      <c r="GC255" s="7">
        <f t="shared" ca="1" si="1079"/>
        <v>0.9965064123161278</v>
      </c>
      <c r="GD255" s="7">
        <f t="shared" ca="1" si="1080"/>
        <v>-0.53496795077766623</v>
      </c>
      <c r="GE255" s="7">
        <f t="shared" ca="1" si="1081"/>
        <v>0</v>
      </c>
      <c r="GF255" s="7">
        <f t="shared" ca="1" si="1082"/>
        <v>0</v>
      </c>
      <c r="GG255" s="7" t="str">
        <f ca="1">IFERROR(IF(GG254+GF255&gt;GH$4,GG254,GG254+GF255),"")</f>
        <v/>
      </c>
      <c r="GH255" s="7">
        <f t="shared" ca="1" si="1231"/>
        <v>0</v>
      </c>
      <c r="GI255" s="7">
        <f t="shared" ca="1" si="1083"/>
        <v>0.57040562074801571</v>
      </c>
      <c r="GJ255" s="7">
        <f t="shared" ca="1" si="1084"/>
        <v>-0.10886715920955414</v>
      </c>
      <c r="GK255" s="7">
        <f t="shared" ca="1" si="1085"/>
        <v>0</v>
      </c>
      <c r="GL255" s="7">
        <f t="shared" ca="1" si="1086"/>
        <v>0</v>
      </c>
      <c r="GM255" s="7" t="str">
        <f ca="1">IFERROR(IF(GM254+GL255&gt;GN$4,GM254,GM254+GL255),"")</f>
        <v/>
      </c>
      <c r="GN255" s="7">
        <f t="shared" ca="1" si="1232"/>
        <v>0</v>
      </c>
      <c r="GO255" s="7">
        <f t="shared" ca="1" si="1087"/>
        <v>0.45465799998055589</v>
      </c>
      <c r="GP255" s="7">
        <f t="shared" ca="1" si="1088"/>
        <v>6.8804615579056705E-3</v>
      </c>
      <c r="GQ255" s="7">
        <f t="shared" ca="1" si="1089"/>
        <v>1</v>
      </c>
      <c r="GR255" s="7" t="str">
        <f t="shared" ca="1" si="1090"/>
        <v>5</v>
      </c>
      <c r="GS255" s="7" t="str">
        <f ca="1">IFERROR(IF(GS254+GR255&gt;GT$4,GS254,GS254+GR255),"")</f>
        <v/>
      </c>
      <c r="GT255" s="7">
        <f t="shared" ca="1" si="1233"/>
        <v>0</v>
      </c>
      <c r="GU255" s="7">
        <f t="shared" ca="1" si="1091"/>
        <v>0.37997228940067163</v>
      </c>
      <c r="GV255" s="7">
        <f t="shared" ca="1" si="1092"/>
        <v>8.1566172137789938E-2</v>
      </c>
      <c r="GW255" s="7">
        <f t="shared" ca="1" si="1093"/>
        <v>1</v>
      </c>
      <c r="GX255" s="7" t="str">
        <f t="shared" ca="1" si="1094"/>
        <v>5</v>
      </c>
      <c r="GY255" s="7" t="str">
        <f ca="1">IFERROR(IF(GY254+GX255&gt;GZ$4,GY254,GY254+GX255),"")</f>
        <v/>
      </c>
      <c r="GZ255" s="7">
        <f t="shared" ca="1" si="1234"/>
        <v>0</v>
      </c>
      <c r="HA255" s="7">
        <f t="shared" ca="1" si="1095"/>
        <v>0.67282872743382893</v>
      </c>
      <c r="HB255" s="7">
        <f t="shared" ca="1" si="1096"/>
        <v>-0.21129026589536737</v>
      </c>
      <c r="HC255" s="7">
        <f t="shared" ca="1" si="1097"/>
        <v>0</v>
      </c>
      <c r="HD255" s="7">
        <f t="shared" ca="1" si="1098"/>
        <v>0</v>
      </c>
      <c r="HE255" s="7" t="str">
        <f ca="1">IFERROR(IF(HE254+HD255&gt;HF$4,HE254,HE254+HD255),"")</f>
        <v/>
      </c>
      <c r="HF255" s="7">
        <f t="shared" ca="1" si="1235"/>
        <v>0</v>
      </c>
      <c r="HG255" s="7">
        <f t="shared" ca="1" si="1099"/>
        <v>5.088067829891052E-2</v>
      </c>
      <c r="HH255" s="7">
        <f t="shared" ca="1" si="1100"/>
        <v>0.41065778323955104</v>
      </c>
      <c r="HI255" s="7">
        <f t="shared" ca="1" si="1101"/>
        <v>1</v>
      </c>
      <c r="HJ255" s="7" t="str">
        <f t="shared" ca="1" si="1102"/>
        <v>5</v>
      </c>
      <c r="HK255" s="7" t="str">
        <f ca="1">IFERROR(IF(HK254+HJ255&gt;HL$4,HK254,HK254+HJ255),"")</f>
        <v/>
      </c>
      <c r="HL255" s="7">
        <f t="shared" ca="1" si="1236"/>
        <v>0</v>
      </c>
      <c r="HM255" s="7">
        <f t="shared" ca="1" si="1103"/>
        <v>0.49211835106683732</v>
      </c>
      <c r="HN255" s="7">
        <f t="shared" ca="1" si="1104"/>
        <v>-3.0579889528375759E-2</v>
      </c>
      <c r="HO255" s="7">
        <f t="shared" ca="1" si="1105"/>
        <v>0</v>
      </c>
      <c r="HP255" s="7">
        <f t="shared" ca="1" si="1106"/>
        <v>0</v>
      </c>
      <c r="HQ255" s="7" t="str">
        <f ca="1">IFERROR(IF(HQ254+HP255&gt;HR$4,HQ254,HQ254+HP255),"")</f>
        <v/>
      </c>
      <c r="HR255" s="7">
        <f t="shared" ca="1" si="1237"/>
        <v>0</v>
      </c>
      <c r="HS255" s="7">
        <f t="shared" ca="1" si="1107"/>
        <v>0.54450716134249122</v>
      </c>
      <c r="HT255" s="7">
        <f t="shared" ca="1" si="1108"/>
        <v>-8.2968699804029655E-2</v>
      </c>
      <c r="HU255" s="7">
        <f t="shared" ca="1" si="1109"/>
        <v>0</v>
      </c>
      <c r="HV255" s="7">
        <f t="shared" ca="1" si="1110"/>
        <v>0</v>
      </c>
      <c r="HW255" s="7" t="str">
        <f ca="1">IFERROR(IF(HW254+HV255&gt;HX$4,HW254,HW254+HV255),"")</f>
        <v/>
      </c>
      <c r="HX255" s="7">
        <f t="shared" ca="1" si="1238"/>
        <v>0</v>
      </c>
      <c r="HY255" s="7">
        <f t="shared" ca="1" si="1111"/>
        <v>0.17491278576253833</v>
      </c>
      <c r="HZ255" s="7">
        <f t="shared" ca="1" si="1112"/>
        <v>0.28662567577592324</v>
      </c>
      <c r="IA255" s="7">
        <f t="shared" ca="1" si="1113"/>
        <v>1</v>
      </c>
      <c r="IB255" s="7" t="str">
        <f t="shared" ca="1" si="1114"/>
        <v>5</v>
      </c>
      <c r="IC255" s="7" t="str">
        <f ca="1">IFERROR(IF(IC254+IB255&gt;ID$4,IC254,IC254+IB255),"")</f>
        <v/>
      </c>
      <c r="ID255" s="7">
        <f t="shared" ca="1" si="1239"/>
        <v>0</v>
      </c>
      <c r="IE255" s="7">
        <f t="shared" ca="1" si="1115"/>
        <v>0.62391777821432659</v>
      </c>
      <c r="IF255" s="7">
        <f t="shared" ca="1" si="1116"/>
        <v>-0.16237931667586503</v>
      </c>
      <c r="IG255" s="7">
        <f t="shared" ca="1" si="1117"/>
        <v>0</v>
      </c>
      <c r="IH255" s="7">
        <f t="shared" ca="1" si="1118"/>
        <v>0</v>
      </c>
      <c r="II255" s="7" t="str">
        <f ca="1">IFERROR(IF(II254+IH255&gt;IJ$4,II254,II254+IH255),"")</f>
        <v/>
      </c>
      <c r="IJ255" s="7">
        <f t="shared" ca="1" si="1240"/>
        <v>0</v>
      </c>
      <c r="IK255" s="7">
        <f t="shared" ca="1" si="1119"/>
        <v>0.4131994215094158</v>
      </c>
      <c r="IL255" s="7">
        <f t="shared" ca="1" si="1120"/>
        <v>4.8339040029045766E-2</v>
      </c>
      <c r="IM255" s="7">
        <f t="shared" ca="1" si="1121"/>
        <v>1</v>
      </c>
      <c r="IN255" s="7" t="str">
        <f t="shared" ca="1" si="1122"/>
        <v>5</v>
      </c>
      <c r="IO255" s="7" t="str">
        <f ca="1">IFERROR(IF(IO254+IN255&gt;IP$4,IO254,IO254+IN255),"")</f>
        <v/>
      </c>
      <c r="IP255" s="7">
        <f t="shared" ca="1" si="1241"/>
        <v>0</v>
      </c>
      <c r="IQ255" s="7">
        <f t="shared" ca="1" si="1123"/>
        <v>3.3185178831994122E-2</v>
      </c>
      <c r="IR255" s="7">
        <f t="shared" ca="1" si="1124"/>
        <v>0.42835328270646744</v>
      </c>
      <c r="IS255" s="7">
        <f t="shared" ca="1" si="1125"/>
        <v>1</v>
      </c>
      <c r="IT255" s="7" t="str">
        <f t="shared" ca="1" si="1126"/>
        <v>5</v>
      </c>
      <c r="IU255" s="7" t="str">
        <f ca="1">IFERROR(IF(IU254+IT255&gt;IV$4,IU254,IU254+IT255),"")</f>
        <v/>
      </c>
      <c r="IV255" s="7">
        <f t="shared" ca="1" si="1242"/>
        <v>0</v>
      </c>
      <c r="IW255" s="7">
        <f t="shared" ca="1" si="1127"/>
        <v>0.57774821883829597</v>
      </c>
      <c r="IX255" s="7">
        <f t="shared" ca="1" si="1128"/>
        <v>-0.1162097572998344</v>
      </c>
      <c r="IY255" s="7">
        <f t="shared" ca="1" si="1129"/>
        <v>0</v>
      </c>
      <c r="IZ255" s="7">
        <f t="shared" ca="1" si="1130"/>
        <v>0</v>
      </c>
      <c r="JA255" s="7" t="str">
        <f ca="1">IFERROR(IF(JA254+IZ255&gt;JB$4,JA254,JA254+IZ255),"")</f>
        <v/>
      </c>
      <c r="JB255" s="7">
        <f t="shared" ca="1" si="1243"/>
        <v>0</v>
      </c>
      <c r="JC255" s="7">
        <f t="shared" ca="1" si="1131"/>
        <v>0.30858214492071057</v>
      </c>
      <c r="JD255" s="7">
        <f t="shared" ca="1" si="1132"/>
        <v>0.152956316617751</v>
      </c>
      <c r="JE255" s="7">
        <f t="shared" ca="1" si="1133"/>
        <v>1</v>
      </c>
      <c r="JF255" s="7" t="str">
        <f t="shared" ca="1" si="1134"/>
        <v>5</v>
      </c>
      <c r="JG255" s="7" t="str">
        <f ca="1">IFERROR(IF(JG254+JF255&gt;JH$4,JG254,JG254+JF255),"")</f>
        <v/>
      </c>
      <c r="JH255" s="7">
        <f t="shared" ca="1" si="1244"/>
        <v>0</v>
      </c>
      <c r="JI255" s="7">
        <f t="shared" ca="1" si="1135"/>
        <v>0.27600385093266966</v>
      </c>
      <c r="JJ255" s="7">
        <f t="shared" ca="1" si="1136"/>
        <v>0.18553461060579191</v>
      </c>
      <c r="JK255" s="7">
        <f t="shared" ca="1" si="1137"/>
        <v>1</v>
      </c>
      <c r="JL255" s="7" t="str">
        <f t="shared" ca="1" si="1138"/>
        <v>5</v>
      </c>
      <c r="JM255" s="7" t="str">
        <f ca="1">IFERROR(IF(JM254+JL255&gt;JN$4,JM254,JM254+JL255),"")</f>
        <v/>
      </c>
      <c r="JN255" s="7">
        <f t="shared" ca="1" si="1245"/>
        <v>0</v>
      </c>
      <c r="JO255" s="7">
        <f t="shared" ca="1" si="1139"/>
        <v>0.71756418136291478</v>
      </c>
      <c r="JP255" s="7">
        <f t="shared" ca="1" si="1140"/>
        <v>-0.25602571982445321</v>
      </c>
      <c r="JQ255" s="7">
        <f t="shared" ca="1" si="1141"/>
        <v>0</v>
      </c>
      <c r="JR255" s="7">
        <f t="shared" ca="1" si="1142"/>
        <v>0</v>
      </c>
      <c r="JS255" s="7" t="str">
        <f ca="1">IFERROR(IF(JS254+JR255&gt;JT$4,JS254,JS254+JR255),"")</f>
        <v/>
      </c>
      <c r="JT255" s="7">
        <f t="shared" ca="1" si="1246"/>
        <v>0</v>
      </c>
      <c r="JU255" s="7">
        <f t="shared" ca="1" si="1143"/>
        <v>0.5667354641486303</v>
      </c>
      <c r="JV255" s="7">
        <f t="shared" ca="1" si="1144"/>
        <v>-0.10519700261016873</v>
      </c>
      <c r="JW255" s="7">
        <f t="shared" ca="1" si="1145"/>
        <v>0</v>
      </c>
      <c r="JX255" s="7">
        <f t="shared" ca="1" si="1146"/>
        <v>0</v>
      </c>
      <c r="JY255" s="7" t="str">
        <f ca="1">IFERROR(IF(JY254+JX255&gt;JZ$4,JY254,JY254+JX255),"")</f>
        <v/>
      </c>
      <c r="JZ255" s="7">
        <f t="shared" ca="1" si="1247"/>
        <v>0</v>
      </c>
      <c r="KA255" s="7">
        <f t="shared" ca="1" si="1147"/>
        <v>0.17859434324274237</v>
      </c>
      <c r="KB255" s="7">
        <f t="shared" ca="1" si="1148"/>
        <v>0.28294411829571919</v>
      </c>
      <c r="KC255" s="7">
        <f t="shared" ca="1" si="1149"/>
        <v>1</v>
      </c>
      <c r="KD255" s="7" t="str">
        <f t="shared" ca="1" si="1150"/>
        <v>5</v>
      </c>
      <c r="KE255" s="7" t="str">
        <f ca="1">IFERROR(IF(KE254+KD255&gt;KF$4,KE254,KE254+KD255),"")</f>
        <v/>
      </c>
      <c r="KF255" s="7">
        <f t="shared" ca="1" si="1248"/>
        <v>0</v>
      </c>
      <c r="KG255" s="7">
        <f t="shared" ca="1" si="1151"/>
        <v>0.22592747613413589</v>
      </c>
      <c r="KH255" s="7">
        <f t="shared" ca="1" si="1152"/>
        <v>0.23561098540432568</v>
      </c>
      <c r="KI255" s="7">
        <f t="shared" ca="1" si="1153"/>
        <v>1</v>
      </c>
      <c r="KJ255" s="7" t="str">
        <f t="shared" ca="1" si="1154"/>
        <v>5</v>
      </c>
      <c r="KK255" s="7" t="str">
        <f ca="1">IFERROR(IF(KK254+KJ255&gt;KL$4,KK254,KK254+KJ255),"")</f>
        <v/>
      </c>
      <c r="KL255" s="7">
        <f t="shared" ca="1" si="1249"/>
        <v>0</v>
      </c>
      <c r="KM255" s="7">
        <f t="shared" ca="1" si="1155"/>
        <v>0.95818257567975829</v>
      </c>
      <c r="KN255" s="7">
        <f t="shared" ca="1" si="1156"/>
        <v>-0.49664411414129672</v>
      </c>
      <c r="KO255" s="7">
        <f t="shared" ca="1" si="1157"/>
        <v>0</v>
      </c>
      <c r="KP255" s="7">
        <f t="shared" ca="1" si="1158"/>
        <v>0</v>
      </c>
      <c r="KQ255" s="7" t="str">
        <f ca="1">IFERROR(IF(KQ254+KP255&gt;KR$4,KQ254,KQ254+KP255),"")</f>
        <v/>
      </c>
      <c r="KR255" s="7">
        <f t="shared" ca="1" si="1250"/>
        <v>0</v>
      </c>
      <c r="KS255" s="7">
        <f t="shared" ca="1" si="1159"/>
        <v>0.66115428248722452</v>
      </c>
      <c r="KT255" s="7">
        <f t="shared" ca="1" si="1160"/>
        <v>-0.19961582094876296</v>
      </c>
      <c r="KU255" s="7">
        <f t="shared" ca="1" si="1161"/>
        <v>0</v>
      </c>
      <c r="KV255" s="7">
        <f t="shared" ca="1" si="1162"/>
        <v>0</v>
      </c>
      <c r="KW255" s="7" t="str">
        <f ca="1">IFERROR(IF(KW254+KV255&gt;KX$4,KW254,KW254+KV255),"")</f>
        <v/>
      </c>
      <c r="KX255" s="7">
        <f t="shared" ca="1" si="1251"/>
        <v>0</v>
      </c>
      <c r="KY255" s="7">
        <f t="shared" ca="1" si="1163"/>
        <v>0.47517726699865082</v>
      </c>
      <c r="KZ255" s="7">
        <f t="shared" ca="1" si="1164"/>
        <v>-1.3638805460189252E-2</v>
      </c>
      <c r="LA255" s="7">
        <f t="shared" ca="1" si="1165"/>
        <v>0</v>
      </c>
      <c r="LB255" s="7">
        <f t="shared" ca="1" si="1166"/>
        <v>0</v>
      </c>
      <c r="LC255" s="7" t="str">
        <f ca="1">IFERROR(IF(LC254+LB255&gt;LD$4,LC254,LC254+LB255),"")</f>
        <v/>
      </c>
      <c r="LD255" s="7">
        <f t="shared" ca="1" si="1252"/>
        <v>0</v>
      </c>
      <c r="LE255" s="7">
        <f t="shared" ca="1" si="1167"/>
        <v>0.27005175955804273</v>
      </c>
      <c r="LF255" s="7">
        <f t="shared" ca="1" si="1168"/>
        <v>0.19148670198041884</v>
      </c>
      <c r="LG255" s="7">
        <f t="shared" ca="1" si="1169"/>
        <v>1</v>
      </c>
      <c r="LH255" s="7" t="str">
        <f t="shared" ca="1" si="1170"/>
        <v>5</v>
      </c>
      <c r="LI255" s="7" t="str">
        <f ca="1">IFERROR(IF(LI254+LH255&gt;LJ$4,LI254,LI254+LH255),"")</f>
        <v/>
      </c>
      <c r="LJ255" s="7">
        <f t="shared" ca="1" si="1253"/>
        <v>0</v>
      </c>
      <c r="LK255" s="7">
        <f t="shared" ca="1" si="1171"/>
        <v>3.1854992891682476E-2</v>
      </c>
      <c r="LL255" s="7">
        <f t="shared" ca="1" si="1172"/>
        <v>0.42968346864677909</v>
      </c>
      <c r="LM255" s="7">
        <f t="shared" ca="1" si="1173"/>
        <v>1</v>
      </c>
      <c r="LN255" s="7" t="str">
        <f t="shared" ca="1" si="1174"/>
        <v>5</v>
      </c>
      <c r="LO255" s="7" t="str">
        <f ca="1">IFERROR(IF(LO254+LN255&gt;LP$4,LO254,LO254+LN255),"")</f>
        <v/>
      </c>
      <c r="LP255" s="7">
        <f t="shared" ca="1" si="1254"/>
        <v>0</v>
      </c>
      <c r="LQ255" s="7">
        <f t="shared" ca="1" si="1175"/>
        <v>0.98181520752117568</v>
      </c>
      <c r="LR255" s="7">
        <f t="shared" ca="1" si="1176"/>
        <v>-0.52027674598271412</v>
      </c>
      <c r="LS255" s="7">
        <f t="shared" ca="1" si="1177"/>
        <v>0</v>
      </c>
      <c r="LT255" s="7">
        <f t="shared" ca="1" si="1178"/>
        <v>0</v>
      </c>
      <c r="LU255" s="7" t="str">
        <f ca="1">IFERROR(IF(LU254+LT255&gt;LV$4,LU254,LU254+LT255),"")</f>
        <v/>
      </c>
      <c r="LV255" s="7">
        <f t="shared" ca="1" si="1255"/>
        <v>0</v>
      </c>
      <c r="LW255" s="7">
        <f t="shared" ca="1" si="1179"/>
        <v>0.66319394863621339</v>
      </c>
      <c r="LX255" s="7">
        <f t="shared" ca="1" si="1180"/>
        <v>-0.20165548709775183</v>
      </c>
      <c r="LY255" s="7">
        <f t="shared" ca="1" si="1181"/>
        <v>0</v>
      </c>
      <c r="LZ255" s="7">
        <f t="shared" ca="1" si="1182"/>
        <v>0</v>
      </c>
      <c r="MA255" s="7" t="str">
        <f ca="1">IFERROR(IF(MA254+LZ255&gt;MB$4,MA254,MA254+LZ255),"")</f>
        <v/>
      </c>
      <c r="MB255" s="7">
        <f t="shared" ca="1" si="1256"/>
        <v>0</v>
      </c>
      <c r="MC255" s="7">
        <f t="shared" ca="1" si="1183"/>
        <v>0.18748071522624188</v>
      </c>
      <c r="MD255" s="7">
        <f t="shared" ca="1" si="1184"/>
        <v>0.27405774631221969</v>
      </c>
      <c r="ME255" s="7">
        <f t="shared" ca="1" si="1185"/>
        <v>1</v>
      </c>
      <c r="MF255" s="7" t="str">
        <f t="shared" ca="1" si="1186"/>
        <v>5</v>
      </c>
      <c r="MG255" s="7" t="str">
        <f ca="1">IFERROR(IF(MG254+MF255&gt;MH$4,MG254,MG254+MF255),"")</f>
        <v/>
      </c>
      <c r="MH255" s="7">
        <f t="shared" ca="1" si="1257"/>
        <v>0</v>
      </c>
      <c r="MI255" s="7">
        <f t="shared" ca="1" si="1187"/>
        <v>0.18122806784470613</v>
      </c>
      <c r="MJ255" s="7">
        <f t="shared" ca="1" si="1188"/>
        <v>0.28031039369375543</v>
      </c>
      <c r="MK255" s="7">
        <f t="shared" ca="1" si="1189"/>
        <v>1</v>
      </c>
      <c r="ML255" s="7" t="str">
        <f t="shared" ca="1" si="1190"/>
        <v>5</v>
      </c>
      <c r="MM255" s="7" t="str">
        <f ca="1">IFERROR(IF(MM254+ML255&gt;MN$4,MM254,MM254+ML255),"")</f>
        <v/>
      </c>
      <c r="MN255" s="7">
        <f t="shared" ca="1" si="1258"/>
        <v>0</v>
      </c>
      <c r="MO255" s="7">
        <f t="shared" ca="1" si="1191"/>
        <v>0.80988407814045005</v>
      </c>
      <c r="MP255" s="7">
        <f t="shared" ca="1" si="1192"/>
        <v>-0.34834561660198848</v>
      </c>
      <c r="MQ255" s="7">
        <f t="shared" ca="1" si="1193"/>
        <v>0</v>
      </c>
      <c r="MR255" s="7">
        <f t="shared" ca="1" si="1194"/>
        <v>0</v>
      </c>
      <c r="MS255" s="7" t="str">
        <f ca="1">IFERROR(IF(MS254+MR255&gt;MT$4,MS254,MS254+MR255),"")</f>
        <v/>
      </c>
      <c r="MT255" s="7">
        <f t="shared" ca="1" si="1259"/>
        <v>0</v>
      </c>
      <c r="MU255" s="7">
        <f t="shared" ca="1" si="1195"/>
        <v>0.28055965426105522</v>
      </c>
      <c r="MV255" s="7">
        <f t="shared" ca="1" si="1196"/>
        <v>0.18097880727740634</v>
      </c>
      <c r="MW255" s="7">
        <f t="shared" ca="1" si="1197"/>
        <v>1</v>
      </c>
      <c r="MX255" s="7" t="str">
        <f t="shared" ca="1" si="1198"/>
        <v>5</v>
      </c>
      <c r="MY255" s="7" t="str">
        <f ca="1">IFERROR(IF(MY254+MX255&gt;MZ$4,MY254,MY254+MX255),"")</f>
        <v/>
      </c>
      <c r="MZ255" s="7">
        <f t="shared" ca="1" si="1260"/>
        <v>0</v>
      </c>
      <c r="NA255" s="7">
        <f t="shared" ca="1" si="1199"/>
        <v>0.14411463559038828</v>
      </c>
      <c r="NB255" s="7">
        <f t="shared" ca="1" si="1200"/>
        <v>0.31742382594807328</v>
      </c>
      <c r="NC255" s="7">
        <f t="shared" ca="1" si="1201"/>
        <v>1</v>
      </c>
      <c r="ND255" s="7" t="str">
        <f t="shared" ca="1" si="1202"/>
        <v>5</v>
      </c>
      <c r="NE255" s="7" t="str">
        <f ca="1">IFERROR(IF(NE254+ND255&gt;NF$4,NE254,NE254+ND255),"")</f>
        <v/>
      </c>
      <c r="NF255" s="7">
        <f t="shared" ca="1" si="1261"/>
        <v>0</v>
      </c>
      <c r="NG255" s="7">
        <f t="shared" ca="1" si="1203"/>
        <v>0.80280512638992629</v>
      </c>
      <c r="NH255" s="7">
        <f t="shared" ca="1" si="1204"/>
        <v>-0.34126666485146473</v>
      </c>
      <c r="NI255" s="7">
        <f t="shared" ca="1" si="1205"/>
        <v>0</v>
      </c>
      <c r="NJ255" s="7">
        <f t="shared" ca="1" si="1206"/>
        <v>0</v>
      </c>
      <c r="NK255" s="7" t="str">
        <f ca="1">IFERROR(IF(NK254+NJ255&gt;NL$4,NK254,NK254+NJ255),"")</f>
        <v/>
      </c>
      <c r="NL255" s="7">
        <f t="shared" ca="1" si="1262"/>
        <v>0</v>
      </c>
      <c r="NM255" s="7">
        <f t="shared" ca="1" si="1207"/>
        <v>0.34415405573476476</v>
      </c>
      <c r="NN255" s="7">
        <f t="shared" ca="1" si="1208"/>
        <v>0.1173844058036968</v>
      </c>
      <c r="NO255" s="7">
        <f t="shared" ca="1" si="1209"/>
        <v>1</v>
      </c>
      <c r="NP255" s="7" t="str">
        <f t="shared" ca="1" si="1210"/>
        <v>5</v>
      </c>
      <c r="NQ255" s="7" t="str">
        <f ca="1">IFERROR(IF(NQ254+NP255&gt;NR$4,NQ254,NQ254+NP255),"")</f>
        <v/>
      </c>
      <c r="NR255" s="7">
        <f t="shared" ca="1" si="1263"/>
        <v>0</v>
      </c>
      <c r="NT255">
        <v>257</v>
      </c>
      <c r="NU255" s="7" t="s">
        <v>19</v>
      </c>
      <c r="NV255" s="7" t="str">
        <f t="shared" ca="1" si="967"/>
        <v/>
      </c>
      <c r="NW255" s="7" t="str">
        <f t="shared" ca="1" si="961"/>
        <v/>
      </c>
      <c r="NX255" t="str">
        <f ca="1">IFERROR(VLOOKUP(NT255,$K$3:$AK$568,8,FALSE),"")</f>
        <v/>
      </c>
      <c r="NY255" t="str">
        <f ca="1">IFERROR(VLOOKUP(NT255,$K$3:$AK$568,9,FALSE),"")</f>
        <v/>
      </c>
      <c r="NZ255" s="7" t="str">
        <f ca="1">IFERROR(VLOOKUP(NT255,$K$3:$AK$568,27,FALSE),"")</f>
        <v/>
      </c>
      <c r="OB255">
        <v>257</v>
      </c>
      <c r="OC255" s="7" t="s">
        <v>19</v>
      </c>
      <c r="OD255" t="e">
        <f t="shared" ca="1" si="968"/>
        <v>#N/A</v>
      </c>
      <c r="OE255" s="7" t="str">
        <f t="shared" ca="1" si="969"/>
        <v/>
      </c>
      <c r="OF255" s="7" t="str">
        <f t="shared" ca="1" si="970"/>
        <v/>
      </c>
      <c r="OG255" t="str">
        <f t="shared" ca="1" si="971"/>
        <v/>
      </c>
      <c r="OI255">
        <v>257</v>
      </c>
      <c r="OJ255" s="7" t="s">
        <v>19</v>
      </c>
      <c r="OK255" s="7" t="str">
        <f t="shared" ca="1" si="972"/>
        <v/>
      </c>
      <c r="OL255" s="7" t="str">
        <f t="shared" ca="1" si="973"/>
        <v/>
      </c>
      <c r="OM255" t="str">
        <f ca="1">IFERROR(VLOOKUP(OI255,$L$3:$AK$568,7,FALSE),"")</f>
        <v/>
      </c>
      <c r="ON255" t="str">
        <f ca="1">IFERROR(VLOOKUP(OI255,$L$3:$AK$568,8,FALSE),"")</f>
        <v/>
      </c>
      <c r="OO255" s="7" t="str">
        <f ca="1">IFERROR(VLOOKUP(OI255,$L$3:$AK$568,26,FALSE),"")</f>
        <v/>
      </c>
      <c r="OQ255">
        <v>257</v>
      </c>
      <c r="OR255" s="7" t="s">
        <v>19</v>
      </c>
      <c r="OS255" t="e">
        <f t="shared" ca="1" si="974"/>
        <v>#N/A</v>
      </c>
      <c r="OT255" s="7" t="str">
        <f t="shared" ca="1" si="975"/>
        <v/>
      </c>
      <c r="OU255" s="7" t="str">
        <f t="shared" ca="1" si="976"/>
        <v/>
      </c>
      <c r="OV255" t="str">
        <f t="shared" ca="1" si="977"/>
        <v/>
      </c>
      <c r="OX255">
        <v>257</v>
      </c>
      <c r="OY255" s="7" t="s">
        <v>19</v>
      </c>
      <c r="OZ255" s="7" t="str">
        <f t="shared" ca="1" si="978"/>
        <v/>
      </c>
      <c r="PA255" s="7" t="str">
        <f t="shared" ca="1" si="979"/>
        <v/>
      </c>
      <c r="PB255" t="str">
        <f ca="1">IFERROR(VLOOKUP(OX255,$M$3:$AK$568,6,FALSE),"")</f>
        <v/>
      </c>
      <c r="PC255" t="str">
        <f ca="1">IFERROR(VLOOKUP(OX255,$M$3:$AK$568,7,FALSE),"")</f>
        <v/>
      </c>
      <c r="PD255" s="7" t="str">
        <f ca="1">IFERROR(VLOOKUP(OX255,$M$3:$AK$568,25,FALSE),"")</f>
        <v/>
      </c>
      <c r="PF255">
        <v>257</v>
      </c>
      <c r="PG255" s="7" t="s">
        <v>19</v>
      </c>
      <c r="PH255" t="e">
        <f t="shared" ca="1" si="980"/>
        <v>#N/A</v>
      </c>
      <c r="PI255" s="7" t="str">
        <f t="shared" ca="1" si="981"/>
        <v/>
      </c>
      <c r="PJ255" s="7" t="str">
        <f t="shared" ca="1" si="982"/>
        <v/>
      </c>
      <c r="PK255" t="str">
        <f t="shared" ca="1" si="983"/>
        <v/>
      </c>
      <c r="PM255">
        <v>257</v>
      </c>
      <c r="PN255" s="7" t="s">
        <v>19</v>
      </c>
      <c r="PO255" s="202" t="str">
        <f t="shared" ca="1" si="984"/>
        <v/>
      </c>
      <c r="PP255" s="7" t="str">
        <f t="shared" ca="1" si="985"/>
        <v/>
      </c>
      <c r="PQ255" t="str">
        <f ca="1">IFERROR(VLOOKUP(PM255,$G$325:$R$409,12,FALSE),"")</f>
        <v/>
      </c>
      <c r="PR255" t="e">
        <f ca="1">VLOOKUP(PM255,$G$324:$Q$409,11,FALSE)</f>
        <v>#N/A</v>
      </c>
      <c r="PS255" s="7" t="str">
        <f ca="1">VLOOKUP(PQ255,$R$325:$Y$409,8,FALSE)</f>
        <v>- -</v>
      </c>
      <c r="PT255" s="7">
        <f ca="1">ReSt</f>
        <v>-4</v>
      </c>
      <c r="PU255" s="7" t="e">
        <f t="shared" ca="1" si="986"/>
        <v>#N/A</v>
      </c>
      <c r="PV255" s="7" t="e">
        <f t="shared" ca="1" si="987"/>
        <v>#N/A</v>
      </c>
      <c r="PW255" s="7" t="str">
        <f ca="1">VLOOKUP(PQ255,$R$325:$AK$409,8,FALSE)</f>
        <v>- -</v>
      </c>
      <c r="PX255" s="7"/>
      <c r="PY255">
        <v>257</v>
      </c>
      <c r="PZ255" s="7" t="s">
        <v>19</v>
      </c>
      <c r="QA255" t="str">
        <f t="shared" ca="1" si="988"/>
        <v/>
      </c>
      <c r="QB255" s="7" t="str">
        <f t="shared" ca="1" si="989"/>
        <v/>
      </c>
      <c r="QC255" s="7" t="str">
        <f t="shared" ca="1" si="990"/>
        <v/>
      </c>
      <c r="QD255" t="str">
        <f t="shared" ca="1" si="991"/>
        <v/>
      </c>
      <c r="QF255">
        <v>257</v>
      </c>
      <c r="QG255" s="7" t="s">
        <v>19</v>
      </c>
      <c r="QH255" s="7" t="str">
        <f t="shared" ca="1" si="992"/>
        <v/>
      </c>
      <c r="QI255" s="7" t="e">
        <f t="shared" ca="1" si="993"/>
        <v>#VALUE!</v>
      </c>
      <c r="QJ255" t="e">
        <f t="shared" ca="1" si="994"/>
        <v>#N/A</v>
      </c>
      <c r="QK255" s="7" t="e">
        <f t="shared" ca="1" si="995"/>
        <v>#N/A</v>
      </c>
      <c r="QM255">
        <v>257</v>
      </c>
      <c r="QN255" s="7" t="s">
        <v>19</v>
      </c>
      <c r="QO255" t="str">
        <f t="shared" ca="1" si="996"/>
        <v/>
      </c>
      <c r="QP255" s="7" t="str">
        <f t="shared" ca="1" si="997"/>
        <v/>
      </c>
      <c r="QQ255" t="str">
        <f t="shared" ca="1" si="998"/>
        <v/>
      </c>
    </row>
    <row r="256" spans="1:459" x14ac:dyDescent="0.25">
      <c r="A256" s="240" t="str">
        <f>IF('Character Sheet'!$B$4="Creature","N","Y")</f>
        <v>Y</v>
      </c>
      <c r="C256" s="75"/>
      <c r="D256" s="76"/>
      <c r="F256" s="75"/>
      <c r="G256" s="76"/>
      <c r="I256" s="75"/>
      <c r="J256" s="85"/>
      <c r="K256" s="85">
        <f t="shared" ca="1" si="962"/>
        <v>7</v>
      </c>
      <c r="L256" s="85">
        <f t="shared" ca="1" si="1265"/>
        <v>4</v>
      </c>
      <c r="M256" s="70">
        <f t="shared" ca="1" si="1270"/>
        <v>10</v>
      </c>
      <c r="O256" s="222">
        <f t="shared" ref="O256:O319" ca="1" si="1277">BP256</f>
        <v>9</v>
      </c>
      <c r="Q256" s="7" t="s">
        <v>1749</v>
      </c>
      <c r="R256" s="9" t="s">
        <v>1509</v>
      </c>
      <c r="S256" s="9" t="s">
        <v>1997</v>
      </c>
      <c r="T256" s="61" t="str">
        <f>SUBSTITUTE(IFERROR(IFERROR(VLOOKUP(R256,'[1]Skill Statistics'!$A$3:$C$513,2,FALSE),VLOOKUP(Q256,'[1]Skill Statistics'!$A$3:$C$513,2,FALSE)),T255),"R*","ReSt")</f>
        <v>Me/Me</v>
      </c>
      <c r="U256" s="61" t="str">
        <f>IFERROR(IFERROR(VLOOKUP(R256,'[1]Skill Statistics'!$A$3:$C$513,3,FALSE),VLOOKUP(Q256,'[1]Skill Statistics'!$A$3:$C$513,3,FALSE)),U255)</f>
        <v>Re</v>
      </c>
      <c r="V256" s="61" t="str">
        <f>IF(ISNUMBER(SEARCH("Category",R256)),"- -",IFERROR(IFERROR(VLOOKUP(Q256,[1]Professions!$A$4:$AM$288,MATCH(Profession,[1]Professions!$A$1:$AM$1,0),FALSE),VLOOKUP(Q256,Calculations!$B$91:$I$95,8,FALSE)),"- -"))</f>
        <v>1 / 3</v>
      </c>
      <c r="W256" s="60">
        <f t="shared" ref="W256:W319" ca="1" si="1278">BL256</f>
        <v>0</v>
      </c>
      <c r="X256" s="7">
        <f ca="1">IFERROR(VLOOKUP(R256,$BS$6:$NR$519,MATCH(ActualLevel,$BS$3:$NR$3,0),FALSE),"- -")</f>
        <v>12</v>
      </c>
      <c r="Y256" s="7">
        <f t="shared" ca="1" si="1269"/>
        <v>12</v>
      </c>
      <c r="Z256" s="7">
        <f ca="1">IFERROR(VLOOKUP(Y256,Charts!$BQ$2:$BR$52,2,FALSE),"- -")</f>
        <v>56</v>
      </c>
      <c r="AA256" s="7">
        <f t="shared" ca="1" si="1000"/>
        <v>3</v>
      </c>
      <c r="AB256" s="7">
        <f t="shared" ca="1" si="1266"/>
        <v>0</v>
      </c>
      <c r="AC256" s="7"/>
      <c r="AD256" s="7"/>
      <c r="AE256" s="7"/>
      <c r="AF256" s="7"/>
      <c r="AG256" s="7"/>
      <c r="AH256" s="43"/>
      <c r="AI256" s="7"/>
      <c r="AJ256" s="7"/>
      <c r="AK256" s="7">
        <f t="shared" ca="1" si="1001"/>
        <v>59</v>
      </c>
      <c r="AL256" s="7"/>
      <c r="AM256" s="69">
        <f>IFERROR(VLOOKUP(R256,'[1]Skill Statistics'!$A$3:$AN$513,MATCH(Profession,'[1]Skill Statistics'!$A$2:$AN$2,0),FALSE),0)</f>
        <v>1</v>
      </c>
      <c r="AN256" s="85">
        <f>IFERROR(VLOOKUP(Q256,'[1]Skill Statistics'!$A$3:$BK$513,MATCH(Archetype,'[1]Skill Statistics'!$A$2:$BK$2,0),FALSE),0)</f>
        <v>0</v>
      </c>
      <c r="AO256" s="85">
        <f>IFERROR(VLOOKUP(Q256,'[1]Skill Statistics'!$A$3:$BB$513,MATCH(Race,'[1]Skill Statistics'!$A$2:$BB$2,0),FALSE),0)</f>
        <v>0</v>
      </c>
      <c r="AP256" s="85">
        <f t="shared" ca="1" si="965"/>
        <v>0.3</v>
      </c>
      <c r="AQ256" s="70"/>
      <c r="AS256" s="69" t="str">
        <f>IFERROR(VLOOKUP(Q256,'[1]Professional Skills'!$A$4:$AM$288,MATCH(Profession,'[1]Professional Skills'!$A$3:$AM$3,0),FALSE),"- -")</f>
        <v>x</v>
      </c>
      <c r="AT256" t="s">
        <v>1812</v>
      </c>
      <c r="AU256" s="7" t="str">
        <f t="shared" si="1268"/>
        <v/>
      </c>
      <c r="AV256" s="7">
        <f t="shared" ca="1" si="1267"/>
        <v>0</v>
      </c>
      <c r="AW256" t="str">
        <f t="shared" si="1004"/>
        <v/>
      </c>
      <c r="AX256" t="str">
        <f>IFERROR(_xlfn.RANK.EQ(AW256,$AW$5:$AW$568),"")</f>
        <v/>
      </c>
      <c r="AY256">
        <f t="shared" ca="1" si="959"/>
        <v>6.2401736979108335E-2</v>
      </c>
      <c r="AZ256" s="70" t="str">
        <f t="shared" ca="1" si="1002"/>
        <v/>
      </c>
      <c r="BB256" s="69">
        <f>IFERROR(IF(Q256="Language",VLOOKUP(R256,[1]Cultures!$B$4:$N$218,MATCH(Culture,[1]Cultures!$B$3:$N$3,0),FALSE),VLOOKUP(Q256,[1]Cultures!$B$4:$O$212,MATCH(Culture,[1]Cultures!$B$3:$O$3,0),FALSE)),"- -")</f>
        <v>0</v>
      </c>
      <c r="BC256" t="s">
        <v>1812</v>
      </c>
      <c r="BD256">
        <f t="shared" ca="1" si="1264"/>
        <v>0.98184894005462764</v>
      </c>
      <c r="BE256">
        <f t="shared" ca="1" si="1211"/>
        <v>2.2818489400546276</v>
      </c>
      <c r="BH256">
        <f t="shared" ref="BH256:BH261" ca="1" si="1279">_xlfn.RANK.EQ(BE256,$BE$256:$BE$261)</f>
        <v>1</v>
      </c>
      <c r="BI256" s="7">
        <f t="shared" ca="1" si="1003"/>
        <v>0</v>
      </c>
      <c r="BK256" s="7"/>
      <c r="BL256" s="70">
        <f t="shared" ca="1" si="960"/>
        <v>0</v>
      </c>
      <c r="BN256" s="69">
        <f>IFERROR(VLOOKUP(V256,Charts!$BT$2:$BV$14,3,FALSE),"- -")</f>
        <v>0.92307692307692313</v>
      </c>
      <c r="BO256" s="85">
        <f t="shared" ca="1" si="966"/>
        <v>3.8932853018642231</v>
      </c>
      <c r="BP256" s="70">
        <f t="shared" ca="1" si="1212"/>
        <v>9</v>
      </c>
      <c r="BR256" s="7">
        <v>255</v>
      </c>
      <c r="BS256" s="9" t="str">
        <f ca="1">VLOOKUP(BR256,$O$3:$R$568,4,FALSE)</f>
        <v>Silver Smith</v>
      </c>
      <c r="BT256" s="7" t="str">
        <f ca="1">VLOOKUP(BS256,$R$3:$V$568,5,FALSE)</f>
        <v>2 / 4</v>
      </c>
      <c r="BU256" s="7">
        <f ca="1">VLOOKUP(BT256,Charts!$BT$2:$BV$14,3,FALSE)</f>
        <v>0.76923076923076927</v>
      </c>
      <c r="BV256" s="7" t="str">
        <f t="shared" ca="1" si="1005"/>
        <v>2</v>
      </c>
      <c r="BW256" s="7" t="str">
        <f t="shared" ca="1" si="1006"/>
        <v>4</v>
      </c>
      <c r="BY256" s="7">
        <f t="shared" ca="1" si="1007"/>
        <v>0.23871338600271008</v>
      </c>
      <c r="BZ256" s="7">
        <f t="shared" ca="1" si="1008"/>
        <v>0.53051738322805919</v>
      </c>
      <c r="CA256" s="7">
        <f t="shared" ca="1" si="1009"/>
        <v>1</v>
      </c>
      <c r="CB256" s="7" t="str">
        <f t="shared" ca="1" si="1010"/>
        <v>2</v>
      </c>
      <c r="CC256" s="7" t="str">
        <f ca="1">IFERROR(IF(CC255+CB256&gt;CD$4,CC255,CC255+CB256),"")</f>
        <v/>
      </c>
      <c r="CD256" s="7">
        <f t="shared" ca="1" si="1213"/>
        <v>0</v>
      </c>
      <c r="CE256" s="7">
        <f t="shared" ca="1" si="1011"/>
        <v>0.35888209993564302</v>
      </c>
      <c r="CF256" s="7">
        <f t="shared" ca="1" si="1012"/>
        <v>0.41034866929512626</v>
      </c>
      <c r="CG256" s="7">
        <f t="shared" ca="1" si="1013"/>
        <v>1</v>
      </c>
      <c r="CH256" s="7" t="str">
        <f t="shared" ca="1" si="1014"/>
        <v>2</v>
      </c>
      <c r="CI256" s="7" t="str">
        <f ca="1">IFERROR(IF(CI255+CH256&gt;CJ$4,CI255,CI255+CH256),"")</f>
        <v/>
      </c>
      <c r="CJ256" s="7">
        <f t="shared" ca="1" si="1214"/>
        <v>0</v>
      </c>
      <c r="CK256" s="7">
        <f t="shared" ca="1" si="1015"/>
        <v>0.74854436951544334</v>
      </c>
      <c r="CL256" s="7">
        <f t="shared" ca="1" si="1016"/>
        <v>2.0686399715325932E-2</v>
      </c>
      <c r="CM256" s="7">
        <f t="shared" ca="1" si="1017"/>
        <v>1</v>
      </c>
      <c r="CN256" s="7" t="str">
        <f t="shared" ca="1" si="1018"/>
        <v>2</v>
      </c>
      <c r="CO256" s="7" t="str">
        <f ca="1">IFERROR(IF(CO255+CN256&gt;CP$4,CO255,CO255+CN256),"")</f>
        <v/>
      </c>
      <c r="CP256" s="7">
        <f t="shared" ca="1" si="1215"/>
        <v>0</v>
      </c>
      <c r="CQ256" s="7">
        <f t="shared" ca="1" si="1019"/>
        <v>0.44248286922224078</v>
      </c>
      <c r="CR256" s="7">
        <f t="shared" ca="1" si="1020"/>
        <v>0.32674790000852849</v>
      </c>
      <c r="CS256" s="7">
        <f t="shared" ca="1" si="1021"/>
        <v>1</v>
      </c>
      <c r="CT256" s="7" t="str">
        <f t="shared" ca="1" si="1022"/>
        <v>2</v>
      </c>
      <c r="CU256" s="7" t="str">
        <f ca="1">IFERROR(IF(CU255+CT256&gt;CV$4,CU255,CU255+CT256),"")</f>
        <v/>
      </c>
      <c r="CV256" s="7">
        <f t="shared" ca="1" si="1216"/>
        <v>0</v>
      </c>
      <c r="CW256" s="7">
        <f t="shared" ca="1" si="1023"/>
        <v>0.84765159146458935</v>
      </c>
      <c r="CX256" s="7">
        <f t="shared" ca="1" si="1024"/>
        <v>-7.8420822233820076E-2</v>
      </c>
      <c r="CY256" s="7">
        <f t="shared" ca="1" si="1025"/>
        <v>0</v>
      </c>
      <c r="CZ256" s="7">
        <f t="shared" ca="1" si="1026"/>
        <v>0</v>
      </c>
      <c r="DA256" s="7" t="str">
        <f ca="1">IFERROR(IF(DA255+CZ256&gt;DB$4,DA255,DA255+CZ256),"")</f>
        <v/>
      </c>
      <c r="DB256" s="7">
        <f t="shared" ca="1" si="1217"/>
        <v>0</v>
      </c>
      <c r="DC256" s="7">
        <f t="shared" ca="1" si="1027"/>
        <v>0.47835649819130144</v>
      </c>
      <c r="DD256" s="7">
        <f t="shared" ca="1" si="1028"/>
        <v>0.29087427103946784</v>
      </c>
      <c r="DE256" s="7">
        <f t="shared" ca="1" si="1029"/>
        <v>1</v>
      </c>
      <c r="DF256" s="7" t="str">
        <f t="shared" ca="1" si="1030"/>
        <v>2</v>
      </c>
      <c r="DG256" s="7" t="str">
        <f ca="1">IFERROR(IF(DG255+DF256&gt;DH$4,DG255,DG255+DF256),"")</f>
        <v/>
      </c>
      <c r="DH256" s="7">
        <f t="shared" ca="1" si="1218"/>
        <v>0</v>
      </c>
      <c r="DI256" s="7">
        <f t="shared" ca="1" si="1031"/>
        <v>0.38255312127047225</v>
      </c>
      <c r="DJ256" s="7">
        <f t="shared" ca="1" si="1032"/>
        <v>0.38667764796029702</v>
      </c>
      <c r="DK256" s="7">
        <f t="shared" ca="1" si="1033"/>
        <v>1</v>
      </c>
      <c r="DL256" s="7" t="str">
        <f t="shared" ca="1" si="1034"/>
        <v>2</v>
      </c>
      <c r="DM256" s="7" t="str">
        <f ca="1">IFERROR(IF(DM255+DL256&gt;DN$4,DM255,DM255+DL256),"")</f>
        <v/>
      </c>
      <c r="DN256" s="7">
        <f t="shared" ca="1" si="1219"/>
        <v>0</v>
      </c>
      <c r="DO256" s="7">
        <f t="shared" ca="1" si="1035"/>
        <v>0.21475270739232899</v>
      </c>
      <c r="DP256" s="7">
        <f t="shared" ca="1" si="1036"/>
        <v>0.55447806183844028</v>
      </c>
      <c r="DQ256" s="7">
        <f t="shared" ca="1" si="1037"/>
        <v>1</v>
      </c>
      <c r="DR256" s="7" t="str">
        <f t="shared" ca="1" si="1038"/>
        <v>2</v>
      </c>
      <c r="DS256" s="7" t="str">
        <f ca="1">IFERROR(IF(DS255+DR256&gt;DT$4,DS255,DS255+DR256),"")</f>
        <v/>
      </c>
      <c r="DT256" s="7">
        <f t="shared" ca="1" si="1220"/>
        <v>0</v>
      </c>
      <c r="DU256" s="7">
        <f t="shared" ca="1" si="1039"/>
        <v>0.84324474617401479</v>
      </c>
      <c r="DV256" s="7">
        <f t="shared" ca="1" si="1040"/>
        <v>-7.4013976943245519E-2</v>
      </c>
      <c r="DW256" s="7">
        <f t="shared" ca="1" si="1041"/>
        <v>0</v>
      </c>
      <c r="DX256" s="7">
        <f t="shared" ca="1" si="1042"/>
        <v>0</v>
      </c>
      <c r="DY256" s="7" t="str">
        <f ca="1">IFERROR(IF(DY255+DX256&gt;DZ$4,DY255,DY255+DX256),"")</f>
        <v/>
      </c>
      <c r="DZ256" s="7">
        <f t="shared" ca="1" si="1221"/>
        <v>0</v>
      </c>
      <c r="EA256" s="7">
        <f t="shared" ca="1" si="1043"/>
        <v>0.34185945825385067</v>
      </c>
      <c r="EB256" s="7">
        <f t="shared" ca="1" si="1044"/>
        <v>0.42737131097691861</v>
      </c>
      <c r="EC256" s="7">
        <f t="shared" ca="1" si="1045"/>
        <v>1</v>
      </c>
      <c r="ED256" s="7" t="str">
        <f t="shared" ca="1" si="1046"/>
        <v>2</v>
      </c>
      <c r="EE256" s="7" t="str">
        <f ca="1">IFERROR(IF(EE255+ED256&gt;EF$4,EE255,EE255+ED256),"")</f>
        <v/>
      </c>
      <c r="EF256" s="7">
        <f t="shared" ca="1" si="1222"/>
        <v>0</v>
      </c>
      <c r="EG256" s="7">
        <f t="shared" ca="1" si="1047"/>
        <v>7.8909824636736015E-2</v>
      </c>
      <c r="EH256" s="7">
        <f t="shared" ca="1" si="1048"/>
        <v>0.69032094459403326</v>
      </c>
      <c r="EI256" s="7">
        <f t="shared" ca="1" si="1049"/>
        <v>1</v>
      </c>
      <c r="EJ256" s="7" t="str">
        <f t="shared" ca="1" si="1050"/>
        <v>2</v>
      </c>
      <c r="EK256" s="7" t="str">
        <f ca="1">IFERROR(IF(EK255+EJ256&gt;EL$4,EK255,EK255+EJ256),"")</f>
        <v/>
      </c>
      <c r="EL256" s="7">
        <f t="shared" ca="1" si="1223"/>
        <v>0</v>
      </c>
      <c r="EM256" s="7">
        <f t="shared" ca="1" si="1051"/>
        <v>0.69150752777895752</v>
      </c>
      <c r="EN256" s="7">
        <f t="shared" ca="1" si="1052"/>
        <v>7.7723241451811753E-2</v>
      </c>
      <c r="EO256" s="7">
        <f t="shared" ca="1" si="1053"/>
        <v>1</v>
      </c>
      <c r="EP256" s="7" t="str">
        <f t="shared" ca="1" si="1054"/>
        <v>2</v>
      </c>
      <c r="EQ256" s="7" t="str">
        <f ca="1">IFERROR(IF(EQ255+EP256&gt;ER$4,EQ255,EQ255+EP256),"")</f>
        <v/>
      </c>
      <c r="ER256" s="7">
        <f t="shared" ca="1" si="1224"/>
        <v>0</v>
      </c>
      <c r="ES256" s="7">
        <f t="shared" ca="1" si="1055"/>
        <v>0.13179590877486203</v>
      </c>
      <c r="ET256" s="7">
        <f t="shared" ca="1" si="1056"/>
        <v>0.63743486045590725</v>
      </c>
      <c r="EU256" s="7">
        <f t="shared" ca="1" si="1057"/>
        <v>1</v>
      </c>
      <c r="EV256" s="7" t="str">
        <f t="shared" ca="1" si="1058"/>
        <v>2</v>
      </c>
      <c r="EW256" s="7" t="str">
        <f ca="1">IFERROR(IF(EW255+EV256&gt;EX$4,EW255,EW255+EV256),"")</f>
        <v/>
      </c>
      <c r="EX256" s="7">
        <f t="shared" ca="1" si="1225"/>
        <v>0</v>
      </c>
      <c r="EY256" s="7">
        <f t="shared" ca="1" si="1059"/>
        <v>0.33660631373803307</v>
      </c>
      <c r="EZ256" s="7">
        <f t="shared" ca="1" si="1060"/>
        <v>0.4326244554927362</v>
      </c>
      <c r="FA256" s="7">
        <f t="shared" ca="1" si="1061"/>
        <v>1</v>
      </c>
      <c r="FB256" s="7" t="str">
        <f t="shared" ca="1" si="1062"/>
        <v>2</v>
      </c>
      <c r="FC256" s="7" t="str">
        <f ca="1">IFERROR(IF(FC255+FB256&gt;FD$4,FC255,FC255+FB256),"")</f>
        <v/>
      </c>
      <c r="FD256" s="7">
        <f t="shared" ca="1" si="1226"/>
        <v>0</v>
      </c>
      <c r="FE256" s="7">
        <f t="shared" ca="1" si="1063"/>
        <v>0.55168578649901523</v>
      </c>
      <c r="FF256" s="7">
        <f t="shared" ca="1" si="1064"/>
        <v>0.21754498273175404</v>
      </c>
      <c r="FG256" s="7">
        <f t="shared" ca="1" si="1065"/>
        <v>1</v>
      </c>
      <c r="FH256" s="7" t="str">
        <f t="shared" ca="1" si="1066"/>
        <v>2</v>
      </c>
      <c r="FI256" s="7" t="str">
        <f ca="1">IFERROR(IF(FI255+FH256&gt;FJ$4,FI255,FI255+FH256),"")</f>
        <v/>
      </c>
      <c r="FJ256" s="7">
        <f t="shared" ca="1" si="1227"/>
        <v>0</v>
      </c>
      <c r="FK256" s="7">
        <f t="shared" ca="1" si="1067"/>
        <v>0.13801826134908324</v>
      </c>
      <c r="FL256" s="7">
        <f t="shared" ca="1" si="1068"/>
        <v>0.63121250788168604</v>
      </c>
      <c r="FM256" s="7">
        <f t="shared" ca="1" si="1069"/>
        <v>1</v>
      </c>
      <c r="FN256" s="7" t="str">
        <f t="shared" ca="1" si="1070"/>
        <v>2</v>
      </c>
      <c r="FO256" s="7" t="str">
        <f ca="1">IFERROR(IF(FO255+FN256&gt;FP$4,FO255,FO255+FN256),"")</f>
        <v/>
      </c>
      <c r="FP256" s="7">
        <f t="shared" ca="1" si="1228"/>
        <v>0</v>
      </c>
      <c r="FQ256" s="7">
        <f t="shared" ca="1" si="1071"/>
        <v>0.6075652236245368</v>
      </c>
      <c r="FR256" s="7">
        <f t="shared" ca="1" si="1072"/>
        <v>0.16166554560623247</v>
      </c>
      <c r="FS256" s="7">
        <f t="shared" ca="1" si="1073"/>
        <v>1</v>
      </c>
      <c r="FT256" s="7" t="str">
        <f t="shared" ca="1" si="1074"/>
        <v>2</v>
      </c>
      <c r="FU256" s="7" t="str">
        <f ca="1">IFERROR(IF(FU255+FT256&gt;FV$4,FU255,FU255+FT256),"")</f>
        <v/>
      </c>
      <c r="FV256" s="7">
        <f t="shared" ca="1" si="1229"/>
        <v>0</v>
      </c>
      <c r="FW256" s="7">
        <f t="shared" ca="1" si="1075"/>
        <v>0.38680759766310824</v>
      </c>
      <c r="FX256" s="7">
        <f t="shared" ca="1" si="1076"/>
        <v>0.38242317156766104</v>
      </c>
      <c r="FY256" s="7">
        <f t="shared" ca="1" si="1077"/>
        <v>1</v>
      </c>
      <c r="FZ256" s="7" t="str">
        <f t="shared" ca="1" si="1078"/>
        <v>2</v>
      </c>
      <c r="GA256" s="7" t="str">
        <f ca="1">IFERROR(IF(GA255+FZ256&gt;GB$4,GA255,GA255+FZ256),"")</f>
        <v/>
      </c>
      <c r="GB256" s="7">
        <f t="shared" ca="1" si="1230"/>
        <v>0</v>
      </c>
      <c r="GC256" s="7">
        <f t="shared" ca="1" si="1079"/>
        <v>0.12360316397891336</v>
      </c>
      <c r="GD256" s="7">
        <f t="shared" ca="1" si="1080"/>
        <v>0.64562760525185592</v>
      </c>
      <c r="GE256" s="7">
        <f t="shared" ca="1" si="1081"/>
        <v>1</v>
      </c>
      <c r="GF256" s="7" t="str">
        <f t="shared" ca="1" si="1082"/>
        <v>2</v>
      </c>
      <c r="GG256" s="7" t="str">
        <f ca="1">IFERROR(IF(GG255+GF256&gt;GH$4,GG255,GG255+GF256),"")</f>
        <v/>
      </c>
      <c r="GH256" s="7">
        <f t="shared" ca="1" si="1231"/>
        <v>0</v>
      </c>
      <c r="GI256" s="7">
        <f t="shared" ca="1" si="1083"/>
        <v>0.5128838894999268</v>
      </c>
      <c r="GJ256" s="7">
        <f t="shared" ca="1" si="1084"/>
        <v>0.25634687973084247</v>
      </c>
      <c r="GK256" s="7">
        <f t="shared" ca="1" si="1085"/>
        <v>1</v>
      </c>
      <c r="GL256" s="7" t="str">
        <f t="shared" ca="1" si="1086"/>
        <v>2</v>
      </c>
      <c r="GM256" s="7" t="str">
        <f ca="1">IFERROR(IF(GM255+GL256&gt;GN$4,GM255,GM255+GL256),"")</f>
        <v/>
      </c>
      <c r="GN256" s="7">
        <f t="shared" ca="1" si="1232"/>
        <v>0</v>
      </c>
      <c r="GO256" s="7">
        <f t="shared" ca="1" si="1087"/>
        <v>0.20683104100919891</v>
      </c>
      <c r="GP256" s="7">
        <f t="shared" ca="1" si="1088"/>
        <v>0.56239972822157036</v>
      </c>
      <c r="GQ256" s="7">
        <f t="shared" ca="1" si="1089"/>
        <v>1</v>
      </c>
      <c r="GR256" s="7" t="str">
        <f t="shared" ca="1" si="1090"/>
        <v>2</v>
      </c>
      <c r="GS256" s="7" t="str">
        <f ca="1">IFERROR(IF(GS255+GR256&gt;GT$4,GS255,GS255+GR256),"")</f>
        <v/>
      </c>
      <c r="GT256" s="7">
        <f t="shared" ca="1" si="1233"/>
        <v>0</v>
      </c>
      <c r="GU256" s="7">
        <f t="shared" ca="1" si="1091"/>
        <v>0.99177448717382621</v>
      </c>
      <c r="GV256" s="7">
        <f t="shared" ca="1" si="1092"/>
        <v>-0.22254371794305694</v>
      </c>
      <c r="GW256" s="7">
        <f t="shared" ca="1" si="1093"/>
        <v>0</v>
      </c>
      <c r="GX256" s="7">
        <f t="shared" ca="1" si="1094"/>
        <v>0</v>
      </c>
      <c r="GY256" s="7" t="str">
        <f ca="1">IFERROR(IF(GY255+GX256&gt;GZ$4,GY255,GY255+GX256),"")</f>
        <v/>
      </c>
      <c r="GZ256" s="7">
        <f t="shared" ca="1" si="1234"/>
        <v>0</v>
      </c>
      <c r="HA256" s="7">
        <f t="shared" ca="1" si="1095"/>
        <v>0.80147606245965253</v>
      </c>
      <c r="HB256" s="7">
        <f t="shared" ca="1" si="1096"/>
        <v>-3.2245293228883254E-2</v>
      </c>
      <c r="HC256" s="7">
        <f t="shared" ca="1" si="1097"/>
        <v>0</v>
      </c>
      <c r="HD256" s="7">
        <f t="shared" ca="1" si="1098"/>
        <v>0</v>
      </c>
      <c r="HE256" s="7" t="str">
        <f ca="1">IFERROR(IF(HE255+HD256&gt;HF$4,HE255,HE255+HD256),"")</f>
        <v/>
      </c>
      <c r="HF256" s="7">
        <f t="shared" ca="1" si="1235"/>
        <v>0</v>
      </c>
      <c r="HG256" s="7">
        <f t="shared" ca="1" si="1099"/>
        <v>0.59761284178848117</v>
      </c>
      <c r="HH256" s="7">
        <f t="shared" ca="1" si="1100"/>
        <v>0.1716179274422881</v>
      </c>
      <c r="HI256" s="7">
        <f t="shared" ca="1" si="1101"/>
        <v>1</v>
      </c>
      <c r="HJ256" s="7" t="str">
        <f t="shared" ca="1" si="1102"/>
        <v>2</v>
      </c>
      <c r="HK256" s="7" t="str">
        <f ca="1">IFERROR(IF(HK255+HJ256&gt;HL$4,HK255,HK255+HJ256),"")</f>
        <v/>
      </c>
      <c r="HL256" s="7">
        <f t="shared" ca="1" si="1236"/>
        <v>0</v>
      </c>
      <c r="HM256" s="7">
        <f t="shared" ca="1" si="1103"/>
        <v>2.4833979183098043E-2</v>
      </c>
      <c r="HN256" s="7">
        <f t="shared" ca="1" si="1104"/>
        <v>0.74439679004767123</v>
      </c>
      <c r="HO256" s="7">
        <f t="shared" ca="1" si="1105"/>
        <v>1</v>
      </c>
      <c r="HP256" s="7" t="str">
        <f t="shared" ca="1" si="1106"/>
        <v>2</v>
      </c>
      <c r="HQ256" s="7" t="str">
        <f ca="1">IFERROR(IF(HQ255+HP256&gt;HR$4,HQ255,HQ255+HP256),"")</f>
        <v/>
      </c>
      <c r="HR256" s="7">
        <f t="shared" ca="1" si="1237"/>
        <v>0</v>
      </c>
      <c r="HS256" s="7">
        <f t="shared" ca="1" si="1107"/>
        <v>0.11018095936306371</v>
      </c>
      <c r="HT256" s="7">
        <f t="shared" ca="1" si="1108"/>
        <v>0.65904980986770556</v>
      </c>
      <c r="HU256" s="7">
        <f t="shared" ca="1" si="1109"/>
        <v>1</v>
      </c>
      <c r="HV256" s="7" t="str">
        <f t="shared" ca="1" si="1110"/>
        <v>2</v>
      </c>
      <c r="HW256" s="7" t="str">
        <f ca="1">IFERROR(IF(HW255+HV256&gt;HX$4,HW255,HW255+HV256),"")</f>
        <v/>
      </c>
      <c r="HX256" s="7">
        <f t="shared" ca="1" si="1238"/>
        <v>0</v>
      </c>
      <c r="HY256" s="7">
        <f t="shared" ca="1" si="1111"/>
        <v>0.56090765326053305</v>
      </c>
      <c r="HZ256" s="7">
        <f t="shared" ca="1" si="1112"/>
        <v>0.20832311597023623</v>
      </c>
      <c r="IA256" s="7">
        <f t="shared" ca="1" si="1113"/>
        <v>1</v>
      </c>
      <c r="IB256" s="7" t="str">
        <f t="shared" ca="1" si="1114"/>
        <v>2</v>
      </c>
      <c r="IC256" s="7" t="str">
        <f ca="1">IFERROR(IF(IC255+IB256&gt;ID$4,IC255,IC255+IB256),"")</f>
        <v/>
      </c>
      <c r="ID256" s="7">
        <f t="shared" ca="1" si="1239"/>
        <v>0</v>
      </c>
      <c r="IE256" s="7">
        <f t="shared" ca="1" si="1115"/>
        <v>0.21620917914109228</v>
      </c>
      <c r="IF256" s="7">
        <f t="shared" ca="1" si="1116"/>
        <v>0.553021590089677</v>
      </c>
      <c r="IG256" s="7">
        <f t="shared" ca="1" si="1117"/>
        <v>1</v>
      </c>
      <c r="IH256" s="7" t="str">
        <f t="shared" ca="1" si="1118"/>
        <v>2</v>
      </c>
      <c r="II256" s="7" t="str">
        <f ca="1">IFERROR(IF(II255+IH256&gt;IJ$4,II255,II255+IH256),"")</f>
        <v/>
      </c>
      <c r="IJ256" s="7">
        <f t="shared" ca="1" si="1240"/>
        <v>0</v>
      </c>
      <c r="IK256" s="7">
        <f t="shared" ca="1" si="1119"/>
        <v>0.26495143067835369</v>
      </c>
      <c r="IL256" s="7">
        <f t="shared" ca="1" si="1120"/>
        <v>0.50427933855241558</v>
      </c>
      <c r="IM256" s="7">
        <f t="shared" ca="1" si="1121"/>
        <v>1</v>
      </c>
      <c r="IN256" s="7" t="str">
        <f t="shared" ca="1" si="1122"/>
        <v>2</v>
      </c>
      <c r="IO256" s="7" t="str">
        <f ca="1">IFERROR(IF(IO255+IN256&gt;IP$4,IO255,IO255+IN256),"")</f>
        <v/>
      </c>
      <c r="IP256" s="7">
        <f t="shared" ca="1" si="1241"/>
        <v>0</v>
      </c>
      <c r="IQ256" s="7">
        <f t="shared" ca="1" si="1123"/>
        <v>3.8869643075245541E-2</v>
      </c>
      <c r="IR256" s="7">
        <f t="shared" ca="1" si="1124"/>
        <v>0.73036112615552373</v>
      </c>
      <c r="IS256" s="7">
        <f t="shared" ca="1" si="1125"/>
        <v>1</v>
      </c>
      <c r="IT256" s="7" t="str">
        <f t="shared" ca="1" si="1126"/>
        <v>2</v>
      </c>
      <c r="IU256" s="7" t="str">
        <f ca="1">IFERROR(IF(IU255+IT256&gt;IV$4,IU255,IU255+IT256),"")</f>
        <v/>
      </c>
      <c r="IV256" s="7">
        <f t="shared" ca="1" si="1242"/>
        <v>0</v>
      </c>
      <c r="IW256" s="7">
        <f t="shared" ca="1" si="1127"/>
        <v>3.0000880288386211E-2</v>
      </c>
      <c r="IX256" s="7">
        <f t="shared" ca="1" si="1128"/>
        <v>0.73922988894238306</v>
      </c>
      <c r="IY256" s="7">
        <f t="shared" ca="1" si="1129"/>
        <v>1</v>
      </c>
      <c r="IZ256" s="7" t="str">
        <f t="shared" ca="1" si="1130"/>
        <v>2</v>
      </c>
      <c r="JA256" s="7" t="str">
        <f ca="1">IFERROR(IF(JA255+IZ256&gt;JB$4,JA255,JA255+IZ256),"")</f>
        <v/>
      </c>
      <c r="JB256" s="7">
        <f t="shared" ca="1" si="1243"/>
        <v>0</v>
      </c>
      <c r="JC256" s="7">
        <f t="shared" ca="1" si="1131"/>
        <v>0.84827141268867512</v>
      </c>
      <c r="JD256" s="7">
        <f t="shared" ca="1" si="1132"/>
        <v>-7.9040643457905846E-2</v>
      </c>
      <c r="JE256" s="7">
        <f t="shared" ca="1" si="1133"/>
        <v>0</v>
      </c>
      <c r="JF256" s="7">
        <f t="shared" ca="1" si="1134"/>
        <v>0</v>
      </c>
      <c r="JG256" s="7" t="str">
        <f ca="1">IFERROR(IF(JG255+JF256&gt;JH$4,JG255,JG255+JF256),"")</f>
        <v/>
      </c>
      <c r="JH256" s="7">
        <f t="shared" ca="1" si="1244"/>
        <v>0</v>
      </c>
      <c r="JI256" s="7">
        <f t="shared" ca="1" si="1135"/>
        <v>0.33565981866065842</v>
      </c>
      <c r="JJ256" s="7">
        <f t="shared" ca="1" si="1136"/>
        <v>0.43357095057011086</v>
      </c>
      <c r="JK256" s="7">
        <f t="shared" ca="1" si="1137"/>
        <v>1</v>
      </c>
      <c r="JL256" s="7" t="str">
        <f t="shared" ca="1" si="1138"/>
        <v>2</v>
      </c>
      <c r="JM256" s="7" t="str">
        <f ca="1">IFERROR(IF(JM255+JL256&gt;JN$4,JM255,JM255+JL256),"")</f>
        <v/>
      </c>
      <c r="JN256" s="7">
        <f t="shared" ca="1" si="1245"/>
        <v>0</v>
      </c>
      <c r="JO256" s="7">
        <f t="shared" ca="1" si="1139"/>
        <v>0.39967833166120326</v>
      </c>
      <c r="JP256" s="7">
        <f t="shared" ca="1" si="1140"/>
        <v>0.36955243756956602</v>
      </c>
      <c r="JQ256" s="7">
        <f t="shared" ca="1" si="1141"/>
        <v>1</v>
      </c>
      <c r="JR256" s="7" t="str">
        <f t="shared" ca="1" si="1142"/>
        <v>2</v>
      </c>
      <c r="JS256" s="7" t="str">
        <f ca="1">IFERROR(IF(JS255+JR256&gt;JT$4,JS255,JS255+JR256),"")</f>
        <v/>
      </c>
      <c r="JT256" s="7">
        <f t="shared" ca="1" si="1246"/>
        <v>0</v>
      </c>
      <c r="JU256" s="7">
        <f t="shared" ca="1" si="1143"/>
        <v>0.21332154289349781</v>
      </c>
      <c r="JV256" s="7">
        <f t="shared" ca="1" si="1144"/>
        <v>0.55590922633727147</v>
      </c>
      <c r="JW256" s="7">
        <f t="shared" ca="1" si="1145"/>
        <v>1</v>
      </c>
      <c r="JX256" s="7" t="str">
        <f t="shared" ca="1" si="1146"/>
        <v>2</v>
      </c>
      <c r="JY256" s="7" t="str">
        <f ca="1">IFERROR(IF(JY255+JX256&gt;JZ$4,JY255,JY255+JX256),"")</f>
        <v/>
      </c>
      <c r="JZ256" s="7">
        <f t="shared" ca="1" si="1247"/>
        <v>0</v>
      </c>
      <c r="KA256" s="7">
        <f t="shared" ca="1" si="1147"/>
        <v>6.115494991879511E-2</v>
      </c>
      <c r="KB256" s="7">
        <f t="shared" ca="1" si="1148"/>
        <v>0.70807581931197416</v>
      </c>
      <c r="KC256" s="7">
        <f t="shared" ca="1" si="1149"/>
        <v>1</v>
      </c>
      <c r="KD256" s="7" t="str">
        <f t="shared" ca="1" si="1150"/>
        <v>2</v>
      </c>
      <c r="KE256" s="7" t="str">
        <f ca="1">IFERROR(IF(KE255+KD256&gt;KF$4,KE255,KE255+KD256),"")</f>
        <v/>
      </c>
      <c r="KF256" s="7">
        <f t="shared" ca="1" si="1248"/>
        <v>0</v>
      </c>
      <c r="KG256" s="7">
        <f t="shared" ca="1" si="1151"/>
        <v>0.86597487692532138</v>
      </c>
      <c r="KH256" s="7">
        <f t="shared" ca="1" si="1152"/>
        <v>-9.6744107694552106E-2</v>
      </c>
      <c r="KI256" s="7">
        <f t="shared" ca="1" si="1153"/>
        <v>0</v>
      </c>
      <c r="KJ256" s="7">
        <f t="shared" ca="1" si="1154"/>
        <v>0</v>
      </c>
      <c r="KK256" s="7" t="str">
        <f ca="1">IFERROR(IF(KK255+KJ256&gt;KL$4,KK255,KK255+KJ256),"")</f>
        <v/>
      </c>
      <c r="KL256" s="7">
        <f t="shared" ca="1" si="1249"/>
        <v>0</v>
      </c>
      <c r="KM256" s="7">
        <f t="shared" ca="1" si="1155"/>
        <v>0.94094345200951568</v>
      </c>
      <c r="KN256" s="7">
        <f t="shared" ca="1" si="1156"/>
        <v>-0.17171268277874641</v>
      </c>
      <c r="KO256" s="7">
        <f t="shared" ca="1" si="1157"/>
        <v>0</v>
      </c>
      <c r="KP256" s="7">
        <f t="shared" ca="1" si="1158"/>
        <v>0</v>
      </c>
      <c r="KQ256" s="7" t="str">
        <f ca="1">IFERROR(IF(KQ255+KP256&gt;KR$4,KQ255,KQ255+KP256),"")</f>
        <v/>
      </c>
      <c r="KR256" s="7">
        <f t="shared" ca="1" si="1250"/>
        <v>0</v>
      </c>
      <c r="KS256" s="7">
        <f t="shared" ca="1" si="1159"/>
        <v>0.94089422263825606</v>
      </c>
      <c r="KT256" s="7">
        <f t="shared" ca="1" si="1160"/>
        <v>-0.17166345340748679</v>
      </c>
      <c r="KU256" s="7">
        <f t="shared" ca="1" si="1161"/>
        <v>0</v>
      </c>
      <c r="KV256" s="7">
        <f t="shared" ca="1" si="1162"/>
        <v>0</v>
      </c>
      <c r="KW256" s="7" t="str">
        <f ca="1">IFERROR(IF(KW255+KV256&gt;KX$4,KW255,KW255+KV256),"")</f>
        <v/>
      </c>
      <c r="KX256" s="7">
        <f t="shared" ca="1" si="1251"/>
        <v>0</v>
      </c>
      <c r="KY256" s="7">
        <f t="shared" ca="1" si="1163"/>
        <v>0.23432305981301649</v>
      </c>
      <c r="KZ256" s="7">
        <f t="shared" ca="1" si="1164"/>
        <v>0.53490770941775279</v>
      </c>
      <c r="LA256" s="7">
        <f t="shared" ca="1" si="1165"/>
        <v>1</v>
      </c>
      <c r="LB256" s="7" t="str">
        <f t="shared" ca="1" si="1166"/>
        <v>2</v>
      </c>
      <c r="LC256" s="7" t="str">
        <f ca="1">IFERROR(IF(LC255+LB256&gt;LD$4,LC255,LC255+LB256),"")</f>
        <v/>
      </c>
      <c r="LD256" s="7">
        <f t="shared" ca="1" si="1252"/>
        <v>0</v>
      </c>
      <c r="LE256" s="7">
        <f t="shared" ca="1" si="1167"/>
        <v>0.74203771381256678</v>
      </c>
      <c r="LF256" s="7">
        <f t="shared" ca="1" si="1168"/>
        <v>2.7193055418202494E-2</v>
      </c>
      <c r="LG256" s="7">
        <f t="shared" ca="1" si="1169"/>
        <v>1</v>
      </c>
      <c r="LH256" s="7" t="str">
        <f t="shared" ca="1" si="1170"/>
        <v>2</v>
      </c>
      <c r="LI256" s="7" t="str">
        <f ca="1">IFERROR(IF(LI255+LH256&gt;LJ$4,LI255,LI255+LH256),"")</f>
        <v/>
      </c>
      <c r="LJ256" s="7">
        <f t="shared" ca="1" si="1253"/>
        <v>0</v>
      </c>
      <c r="LK256" s="7">
        <f t="shared" ca="1" si="1171"/>
        <v>0.73509263133278446</v>
      </c>
      <c r="LL256" s="7">
        <f t="shared" ca="1" si="1172"/>
        <v>3.413813789798481E-2</v>
      </c>
      <c r="LM256" s="7">
        <f t="shared" ca="1" si="1173"/>
        <v>1</v>
      </c>
      <c r="LN256" s="7" t="str">
        <f t="shared" ca="1" si="1174"/>
        <v>2</v>
      </c>
      <c r="LO256" s="7" t="str">
        <f ca="1">IFERROR(IF(LO255+LN256&gt;LP$4,LO255,LO255+LN256),"")</f>
        <v/>
      </c>
      <c r="LP256" s="7">
        <f t="shared" ca="1" si="1254"/>
        <v>0</v>
      </c>
      <c r="LQ256" s="7">
        <f t="shared" ca="1" si="1175"/>
        <v>0.89552034947859316</v>
      </c>
      <c r="LR256" s="7">
        <f t="shared" ca="1" si="1176"/>
        <v>-0.12628958024782388</v>
      </c>
      <c r="LS256" s="7">
        <f t="shared" ca="1" si="1177"/>
        <v>0</v>
      </c>
      <c r="LT256" s="7">
        <f t="shared" ca="1" si="1178"/>
        <v>0</v>
      </c>
      <c r="LU256" s="7" t="str">
        <f ca="1">IFERROR(IF(LU255+LT256&gt;LV$4,LU255,LU255+LT256),"")</f>
        <v/>
      </c>
      <c r="LV256" s="7">
        <f t="shared" ca="1" si="1255"/>
        <v>0</v>
      </c>
      <c r="LW256" s="7">
        <f t="shared" ca="1" si="1179"/>
        <v>0.7075859783000934</v>
      </c>
      <c r="LX256" s="7">
        <f t="shared" ca="1" si="1180"/>
        <v>6.1644790930675875E-2</v>
      </c>
      <c r="LY256" s="7">
        <f t="shared" ca="1" si="1181"/>
        <v>1</v>
      </c>
      <c r="LZ256" s="7" t="str">
        <f t="shared" ca="1" si="1182"/>
        <v>2</v>
      </c>
      <c r="MA256" s="7" t="str">
        <f ca="1">IFERROR(IF(MA255+LZ256&gt;MB$4,MA255,MA255+LZ256),"")</f>
        <v/>
      </c>
      <c r="MB256" s="7">
        <f t="shared" ca="1" si="1256"/>
        <v>0</v>
      </c>
      <c r="MC256" s="7">
        <f t="shared" ca="1" si="1183"/>
        <v>0.71647767071968993</v>
      </c>
      <c r="MD256" s="7">
        <f t="shared" ca="1" si="1184"/>
        <v>5.2753098511079344E-2</v>
      </c>
      <c r="ME256" s="7">
        <f t="shared" ca="1" si="1185"/>
        <v>1</v>
      </c>
      <c r="MF256" s="7" t="str">
        <f t="shared" ca="1" si="1186"/>
        <v>2</v>
      </c>
      <c r="MG256" s="7" t="str">
        <f ca="1">IFERROR(IF(MG255+MF256&gt;MH$4,MG255,MG255+MF256),"")</f>
        <v/>
      </c>
      <c r="MH256" s="7">
        <f t="shared" ca="1" si="1257"/>
        <v>0</v>
      </c>
      <c r="MI256" s="7">
        <f t="shared" ca="1" si="1187"/>
        <v>0.43370354435607317</v>
      </c>
      <c r="MJ256" s="7">
        <f t="shared" ca="1" si="1188"/>
        <v>0.33552722487469611</v>
      </c>
      <c r="MK256" s="7">
        <f t="shared" ca="1" si="1189"/>
        <v>1</v>
      </c>
      <c r="ML256" s="7" t="str">
        <f t="shared" ca="1" si="1190"/>
        <v>2</v>
      </c>
      <c r="MM256" s="7" t="str">
        <f ca="1">IFERROR(IF(MM255+ML256&gt;MN$4,MM255,MM255+ML256),"")</f>
        <v/>
      </c>
      <c r="MN256" s="7">
        <f t="shared" ca="1" si="1258"/>
        <v>0</v>
      </c>
      <c r="MO256" s="7">
        <f t="shared" ca="1" si="1191"/>
        <v>0.23692959547402004</v>
      </c>
      <c r="MP256" s="7">
        <f t="shared" ca="1" si="1192"/>
        <v>0.53230117375674924</v>
      </c>
      <c r="MQ256" s="7">
        <f t="shared" ca="1" si="1193"/>
        <v>1</v>
      </c>
      <c r="MR256" s="7" t="str">
        <f t="shared" ca="1" si="1194"/>
        <v>2</v>
      </c>
      <c r="MS256" s="7" t="str">
        <f ca="1">IFERROR(IF(MS255+MR256&gt;MT$4,MS255,MS255+MR256),"")</f>
        <v/>
      </c>
      <c r="MT256" s="7">
        <f t="shared" ca="1" si="1259"/>
        <v>0</v>
      </c>
      <c r="MU256" s="7">
        <f t="shared" ca="1" si="1195"/>
        <v>0.77026611195067407</v>
      </c>
      <c r="MV256" s="7">
        <f t="shared" ca="1" si="1196"/>
        <v>-1.0353427199047971E-3</v>
      </c>
      <c r="MW256" s="7">
        <f t="shared" ca="1" si="1197"/>
        <v>0</v>
      </c>
      <c r="MX256" s="7">
        <f t="shared" ca="1" si="1198"/>
        <v>0</v>
      </c>
      <c r="MY256" s="7" t="str">
        <f ca="1">IFERROR(IF(MY255+MX256&gt;MZ$4,MY255,MY255+MX256),"")</f>
        <v/>
      </c>
      <c r="MZ256" s="7">
        <f t="shared" ca="1" si="1260"/>
        <v>0</v>
      </c>
      <c r="NA256" s="7">
        <f t="shared" ca="1" si="1199"/>
        <v>0.67161382099684896</v>
      </c>
      <c r="NB256" s="7">
        <f t="shared" ca="1" si="1200"/>
        <v>9.7616948233920309E-2</v>
      </c>
      <c r="NC256" s="7">
        <f t="shared" ca="1" si="1201"/>
        <v>1</v>
      </c>
      <c r="ND256" s="7" t="str">
        <f t="shared" ca="1" si="1202"/>
        <v>2</v>
      </c>
      <c r="NE256" s="7" t="str">
        <f ca="1">IFERROR(IF(NE255+ND256&gt;NF$4,NE255,NE255+ND256),"")</f>
        <v/>
      </c>
      <c r="NF256" s="7">
        <f t="shared" ca="1" si="1261"/>
        <v>0</v>
      </c>
      <c r="NG256" s="7">
        <f t="shared" ca="1" si="1203"/>
        <v>0.42225464744515551</v>
      </c>
      <c r="NH256" s="7">
        <f t="shared" ca="1" si="1204"/>
        <v>0.34697612178561377</v>
      </c>
      <c r="NI256" s="7">
        <f t="shared" ca="1" si="1205"/>
        <v>1</v>
      </c>
      <c r="NJ256" s="7" t="str">
        <f t="shared" ca="1" si="1206"/>
        <v>2</v>
      </c>
      <c r="NK256" s="7" t="str">
        <f ca="1">IFERROR(IF(NK255+NJ256&gt;NL$4,NK255,NK255+NJ256),"")</f>
        <v/>
      </c>
      <c r="NL256" s="7">
        <f t="shared" ca="1" si="1262"/>
        <v>0</v>
      </c>
      <c r="NM256" s="7">
        <f t="shared" ca="1" si="1207"/>
        <v>0.63480318417877513</v>
      </c>
      <c r="NN256" s="7">
        <f t="shared" ca="1" si="1208"/>
        <v>0.13442758505199415</v>
      </c>
      <c r="NO256" s="7">
        <f t="shared" ca="1" si="1209"/>
        <v>1</v>
      </c>
      <c r="NP256" s="7" t="str">
        <f t="shared" ca="1" si="1210"/>
        <v>2</v>
      </c>
      <c r="NQ256" s="7" t="str">
        <f ca="1">IFERROR(IF(NQ255+NP256&gt;NR$4,NQ255,NQ255+NP256),"")</f>
        <v/>
      </c>
      <c r="NR256" s="7">
        <f t="shared" ca="1" si="1263"/>
        <v>0</v>
      </c>
      <c r="NT256">
        <v>258</v>
      </c>
      <c r="NU256" s="7" t="s">
        <v>19</v>
      </c>
      <c r="NV256" s="7" t="str">
        <f t="shared" ref="NV256:NV319" ca="1" si="1280">IFERROR(RAND()+NZ256,"")</f>
        <v/>
      </c>
      <c r="NW256" s="7" t="str">
        <f t="shared" ca="1" si="961"/>
        <v/>
      </c>
      <c r="NX256" t="str">
        <f ca="1">IFERROR(VLOOKUP(NT256,$K$3:$AK$568,8,FALSE),"")</f>
        <v/>
      </c>
      <c r="NY256" t="str">
        <f ca="1">IFERROR(VLOOKUP(NT256,$K$3:$AK$568,9,FALSE),"")</f>
        <v/>
      </c>
      <c r="NZ256" s="7" t="str">
        <f ca="1">IFERROR(VLOOKUP(NT256,$K$3:$AK$568,27,FALSE),"")</f>
        <v/>
      </c>
      <c r="OB256">
        <v>258</v>
      </c>
      <c r="OC256" s="7" t="s">
        <v>19</v>
      </c>
      <c r="OD256" t="e">
        <f t="shared" ca="1" si="968"/>
        <v>#N/A</v>
      </c>
      <c r="OE256" s="7" t="str">
        <f t="shared" ca="1" si="969"/>
        <v/>
      </c>
      <c r="OF256" s="7" t="str">
        <f t="shared" ca="1" si="970"/>
        <v/>
      </c>
      <c r="OG256" t="str">
        <f t="shared" ca="1" si="971"/>
        <v/>
      </c>
      <c r="OI256">
        <v>258</v>
      </c>
      <c r="OJ256" s="7" t="s">
        <v>19</v>
      </c>
      <c r="OK256" s="7" t="str">
        <f t="shared" ca="1" si="972"/>
        <v/>
      </c>
      <c r="OL256" s="7" t="str">
        <f t="shared" ca="1" si="973"/>
        <v/>
      </c>
      <c r="OM256" t="str">
        <f ca="1">IFERROR(VLOOKUP(OI256,$L$3:$AK$568,7,FALSE),"")</f>
        <v/>
      </c>
      <c r="ON256" t="str">
        <f ca="1">IFERROR(VLOOKUP(OI256,$L$3:$AK$568,8,FALSE),"")</f>
        <v/>
      </c>
      <c r="OO256" s="7" t="str">
        <f ca="1">IFERROR(VLOOKUP(OI256,$L$3:$AK$568,26,FALSE),"")</f>
        <v/>
      </c>
      <c r="OQ256">
        <v>258</v>
      </c>
      <c r="OR256" s="7" t="s">
        <v>19</v>
      </c>
      <c r="OS256" t="e">
        <f t="shared" ca="1" si="974"/>
        <v>#N/A</v>
      </c>
      <c r="OT256" s="7" t="str">
        <f t="shared" ca="1" si="975"/>
        <v/>
      </c>
      <c r="OU256" s="7" t="str">
        <f t="shared" ca="1" si="976"/>
        <v/>
      </c>
      <c r="OV256" t="str">
        <f t="shared" ca="1" si="977"/>
        <v/>
      </c>
      <c r="OX256">
        <v>258</v>
      </c>
      <c r="OY256" s="7" t="s">
        <v>19</v>
      </c>
      <c r="OZ256" s="7" t="str">
        <f t="shared" ca="1" si="978"/>
        <v/>
      </c>
      <c r="PA256" s="7" t="str">
        <f t="shared" ca="1" si="979"/>
        <v/>
      </c>
      <c r="PB256" t="str">
        <f ca="1">IFERROR(VLOOKUP(OX256,$M$3:$AK$568,6,FALSE),"")</f>
        <v/>
      </c>
      <c r="PC256" t="str">
        <f ca="1">IFERROR(VLOOKUP(OX256,$M$3:$AK$568,7,FALSE),"")</f>
        <v/>
      </c>
      <c r="PD256" s="7" t="str">
        <f ca="1">IFERROR(VLOOKUP(OX256,$M$3:$AK$568,25,FALSE),"")</f>
        <v/>
      </c>
      <c r="PF256">
        <v>258</v>
      </c>
      <c r="PG256" s="7" t="s">
        <v>19</v>
      </c>
      <c r="PH256" t="e">
        <f t="shared" ca="1" si="980"/>
        <v>#N/A</v>
      </c>
      <c r="PI256" s="7" t="str">
        <f t="shared" ca="1" si="981"/>
        <v/>
      </c>
      <c r="PJ256" s="7" t="str">
        <f t="shared" ca="1" si="982"/>
        <v/>
      </c>
      <c r="PK256" t="str">
        <f t="shared" ca="1" si="983"/>
        <v/>
      </c>
      <c r="PM256">
        <v>258</v>
      </c>
      <c r="PN256" s="7" t="s">
        <v>19</v>
      </c>
      <c r="PO256" s="202" t="str">
        <f t="shared" ca="1" si="984"/>
        <v/>
      </c>
      <c r="PP256" s="7" t="str">
        <f t="shared" ca="1" si="985"/>
        <v/>
      </c>
      <c r="PQ256" t="str">
        <f ca="1">IFERROR(VLOOKUP(PM256,$G$325:$R$409,12,FALSE),"")</f>
        <v/>
      </c>
      <c r="PR256" t="e">
        <f ca="1">VLOOKUP(PM256,$G$324:$Q$409,11,FALSE)</f>
        <v>#N/A</v>
      </c>
      <c r="PS256" s="7" t="str">
        <f ca="1">VLOOKUP(PQ256,$R$325:$Y$409,8,FALSE)</f>
        <v>- -</v>
      </c>
      <c r="PT256" s="7">
        <f ca="1">ReSt</f>
        <v>-4</v>
      </c>
      <c r="PU256" s="7" t="e">
        <f t="shared" ca="1" si="986"/>
        <v>#N/A</v>
      </c>
      <c r="PV256" s="7" t="e">
        <f t="shared" ca="1" si="987"/>
        <v>#N/A</v>
      </c>
      <c r="PW256" s="7" t="str">
        <f ca="1">VLOOKUP(PQ256,$R$325:$AK$409,8,FALSE)</f>
        <v>- -</v>
      </c>
      <c r="PX256" s="7"/>
      <c r="PY256">
        <v>258</v>
      </c>
      <c r="PZ256" s="7" t="s">
        <v>19</v>
      </c>
      <c r="QA256" t="str">
        <f t="shared" ca="1" si="988"/>
        <v/>
      </c>
      <c r="QB256" s="7" t="str">
        <f t="shared" ca="1" si="989"/>
        <v/>
      </c>
      <c r="QC256" s="7" t="str">
        <f t="shared" ca="1" si="990"/>
        <v/>
      </c>
      <c r="QD256" t="str">
        <f t="shared" ca="1" si="991"/>
        <v/>
      </c>
      <c r="QF256">
        <v>258</v>
      </c>
      <c r="QG256" s="7" t="s">
        <v>19</v>
      </c>
      <c r="QH256" s="7" t="str">
        <f t="shared" ca="1" si="992"/>
        <v/>
      </c>
      <c r="QI256" s="7" t="e">
        <f t="shared" ca="1" si="993"/>
        <v>#VALUE!</v>
      </c>
      <c r="QJ256" t="e">
        <f t="shared" ca="1" si="994"/>
        <v>#N/A</v>
      </c>
      <c r="QK256" s="7" t="e">
        <f t="shared" ca="1" si="995"/>
        <v>#N/A</v>
      </c>
      <c r="QM256">
        <v>258</v>
      </c>
      <c r="QN256" s="7" t="s">
        <v>19</v>
      </c>
      <c r="QO256" t="str">
        <f t="shared" ca="1" si="996"/>
        <v/>
      </c>
      <c r="QP256" s="7" t="str">
        <f t="shared" ca="1" si="997"/>
        <v/>
      </c>
      <c r="QQ256" t="str">
        <f t="shared" ca="1" si="998"/>
        <v/>
      </c>
    </row>
    <row r="257" spans="1:459" x14ac:dyDescent="0.25">
      <c r="A257" s="240" t="str">
        <f>IF('Character Sheet'!$B$4="Creature","N","Y")</f>
        <v>Y</v>
      </c>
      <c r="C257" s="75"/>
      <c r="D257" s="76"/>
      <c r="F257" s="75"/>
      <c r="G257" s="76"/>
      <c r="I257" s="75"/>
      <c r="J257" s="85"/>
      <c r="K257" s="85">
        <f t="shared" ca="1" si="962"/>
        <v>7</v>
      </c>
      <c r="L257" s="85">
        <f t="shared" ca="1" si="1265"/>
        <v>4</v>
      </c>
      <c r="M257" s="70">
        <f t="shared" ca="1" si="1270"/>
        <v>11</v>
      </c>
      <c r="O257" s="222">
        <f t="shared" ca="1" si="1277"/>
        <v>108</v>
      </c>
      <c r="Q257" s="7" t="s">
        <v>1749</v>
      </c>
      <c r="R257" s="9" t="s">
        <v>1510</v>
      </c>
      <c r="S257" s="9" t="s">
        <v>1998</v>
      </c>
      <c r="T257" s="61" t="str">
        <f>SUBSTITUTE(IFERROR(IFERROR(VLOOKUP(R257,'[1]Skill Statistics'!$A$3:$C$513,2,FALSE),VLOOKUP(Q257,'[1]Skill Statistics'!$A$3:$C$513,2,FALSE)),T256),"R*","ReSt")</f>
        <v>Me/Me</v>
      </c>
      <c r="U257" s="61" t="str">
        <f>IFERROR(IFERROR(VLOOKUP(R257,'[1]Skill Statistics'!$A$3:$C$513,3,FALSE),VLOOKUP(Q257,'[1]Skill Statistics'!$A$3:$C$513,3,FALSE)),U256)</f>
        <v>Re</v>
      </c>
      <c r="V257" s="61" t="str">
        <f>IF(ISNUMBER(SEARCH("Category",R257)),"- -",IFERROR(IFERROR(VLOOKUP(Q257,[1]Professions!$A$4:$AM$288,MATCH(Profession,[1]Professions!$A$1:$AM$1,0),FALSE),VLOOKUP(Q257,Calculations!$B$91:$I$95,8,FALSE)),"- -"))</f>
        <v>1 / 3</v>
      </c>
      <c r="W257" s="60">
        <f t="shared" ca="1" si="1278"/>
        <v>0</v>
      </c>
      <c r="X257" s="7">
        <f ca="1">IFERROR(VLOOKUP(R257,$BS$6:$NR$519,MATCH(ActualLevel,$BS$3:$NR$3,0),FALSE),"- -")</f>
        <v>1</v>
      </c>
      <c r="Y257" s="7">
        <f t="shared" ca="1" si="1269"/>
        <v>1</v>
      </c>
      <c r="Z257" s="7">
        <f ca="1">IFERROR(VLOOKUP(Y257,Charts!$BQ$2:$BR$52,2,FALSE),"- -")</f>
        <v>5</v>
      </c>
      <c r="AA257" s="7">
        <f t="shared" ca="1" si="1000"/>
        <v>3</v>
      </c>
      <c r="AB257" s="7">
        <f t="shared" ca="1" si="1266"/>
        <v>0</v>
      </c>
      <c r="AC257" s="7"/>
      <c r="AD257" s="7"/>
      <c r="AE257" s="7"/>
      <c r="AF257" s="7"/>
      <c r="AG257" s="7"/>
      <c r="AH257" s="43"/>
      <c r="AI257" s="7"/>
      <c r="AJ257" s="7"/>
      <c r="AK257" s="7">
        <f t="shared" ca="1" si="1001"/>
        <v>8</v>
      </c>
      <c r="AL257" s="7"/>
      <c r="AM257" s="69">
        <f>IFERROR(VLOOKUP(R257,'[1]Skill Statistics'!$A$3:$AN$513,MATCH(Profession,'[1]Skill Statistics'!$A$2:$AN$2,0),FALSE),0)</f>
        <v>0</v>
      </c>
      <c r="AN257" s="85">
        <f>IFERROR(VLOOKUP(Q257,'[1]Skill Statistics'!$A$3:$BK$513,MATCH(Archetype,'[1]Skill Statistics'!$A$2:$BK$2,0),FALSE),0)</f>
        <v>0</v>
      </c>
      <c r="AO257" s="85">
        <f>IFERROR(VLOOKUP(Q257,'[1]Skill Statistics'!$A$3:$BB$513,MATCH(Race,'[1]Skill Statistics'!$A$2:$BB$2,0),FALSE),0)</f>
        <v>0</v>
      </c>
      <c r="AP257" s="85">
        <f t="shared" ca="1" si="965"/>
        <v>0.3</v>
      </c>
      <c r="AQ257" s="70"/>
      <c r="AS257" s="69" t="str">
        <f>IFERROR(VLOOKUP(Q257,'[1]Professional Skills'!$A$4:$AM$288,MATCH(Profession,'[1]Professional Skills'!$A$3:$AM$3,0),FALSE),"- -")</f>
        <v>x</v>
      </c>
      <c r="AT257" t="s">
        <v>1812</v>
      </c>
      <c r="AU257" s="7" t="str">
        <f t="shared" si="1268"/>
        <v/>
      </c>
      <c r="AV257" s="7">
        <f t="shared" ca="1" si="1267"/>
        <v>0</v>
      </c>
      <c r="AW257" t="str">
        <f t="shared" si="1004"/>
        <v/>
      </c>
      <c r="AX257" t="str">
        <f>IFERROR(_xlfn.RANK.EQ(AW257,$AW$5:$AW$568),"")</f>
        <v/>
      </c>
      <c r="AY257">
        <f t="shared" ca="1" si="959"/>
        <v>6.2401736979108335E-2</v>
      </c>
      <c r="AZ257" s="70" t="str">
        <f t="shared" ca="1" si="1002"/>
        <v/>
      </c>
      <c r="BB257" s="69">
        <f>IFERROR(IF(Q257="Language",VLOOKUP(R257,[1]Cultures!$B$4:$N$218,MATCH(Culture,[1]Cultures!$B$3:$N$3,0),FALSE),VLOOKUP(Q257,[1]Cultures!$B$4:$O$212,MATCH(Culture,[1]Cultures!$B$3:$O$3,0),FALSE)),"- -")</f>
        <v>0</v>
      </c>
      <c r="BC257" t="s">
        <v>1812</v>
      </c>
      <c r="BD257">
        <f t="shared" ca="1" si="1264"/>
        <v>0.27912076977863143</v>
      </c>
      <c r="BE257">
        <f t="shared" ca="1" si="1211"/>
        <v>0.57912076977863136</v>
      </c>
      <c r="BH257">
        <f t="shared" ca="1" si="1279"/>
        <v>5</v>
      </c>
      <c r="BI257" s="7">
        <f t="shared" ca="1" si="1003"/>
        <v>0</v>
      </c>
      <c r="BK257" s="7"/>
      <c r="BL257" s="70">
        <f t="shared" ca="1" si="960"/>
        <v>0</v>
      </c>
      <c r="BN257" s="69">
        <f>IFERROR(VLOOKUP(V257,Charts!$BT$2:$BV$14,3,FALSE),"- -")</f>
        <v>0.92307692307692313</v>
      </c>
      <c r="BO257" s="85">
        <f t="shared" ca="1" si="966"/>
        <v>1.9899835749975845</v>
      </c>
      <c r="BP257" s="70">
        <f t="shared" ca="1" si="1212"/>
        <v>108</v>
      </c>
      <c r="BR257" s="7">
        <v>256</v>
      </c>
      <c r="BS257" s="9" t="str">
        <f ca="1">VLOOKUP(BR257,$O$3:$R$568,4,FALSE)</f>
        <v>Animal Riding</v>
      </c>
      <c r="BT257" s="7" t="str">
        <f ca="1">VLOOKUP(BS257,$R$3:$V$568,5,FALSE)</f>
        <v>2 / 4</v>
      </c>
      <c r="BU257" s="7">
        <f ca="1">VLOOKUP(BT257,Charts!$BT$2:$BV$14,3,FALSE)</f>
        <v>0.76923076923076927</v>
      </c>
      <c r="BV257" s="7" t="str">
        <f t="shared" ca="1" si="1005"/>
        <v>2</v>
      </c>
      <c r="BW257" s="7" t="str">
        <f t="shared" ca="1" si="1006"/>
        <v>4</v>
      </c>
      <c r="BY257" s="7">
        <f t="shared" ca="1" si="1007"/>
        <v>0.60504557393887837</v>
      </c>
      <c r="BZ257" s="7">
        <f t="shared" ca="1" si="1008"/>
        <v>0.16418519529189091</v>
      </c>
      <c r="CA257" s="7">
        <f t="shared" ca="1" si="1009"/>
        <v>1</v>
      </c>
      <c r="CB257" s="7" t="str">
        <f t="shared" ca="1" si="1010"/>
        <v>2</v>
      </c>
      <c r="CC257" s="7" t="str">
        <f ca="1">IFERROR(IF(CC256+CB257&gt;CD$4,CC256,CC256+CB257),"")</f>
        <v/>
      </c>
      <c r="CD257" s="7">
        <f t="shared" ca="1" si="1213"/>
        <v>0</v>
      </c>
      <c r="CE257" s="7">
        <f t="shared" ca="1" si="1011"/>
        <v>0.23457314243555927</v>
      </c>
      <c r="CF257" s="7">
        <f t="shared" ca="1" si="1012"/>
        <v>0.53465762679521001</v>
      </c>
      <c r="CG257" s="7">
        <f t="shared" ca="1" si="1013"/>
        <v>1</v>
      </c>
      <c r="CH257" s="7" t="str">
        <f t="shared" ca="1" si="1014"/>
        <v>2</v>
      </c>
      <c r="CI257" s="7" t="str">
        <f ca="1">IFERROR(IF(CI256+CH257&gt;CJ$4,CI256,CI256+CH257),"")</f>
        <v/>
      </c>
      <c r="CJ257" s="7">
        <f t="shared" ca="1" si="1214"/>
        <v>0</v>
      </c>
      <c r="CK257" s="7">
        <f t="shared" ca="1" si="1015"/>
        <v>0.58254986690076926</v>
      </c>
      <c r="CL257" s="7">
        <f t="shared" ca="1" si="1016"/>
        <v>0.18668090233000001</v>
      </c>
      <c r="CM257" s="7">
        <f t="shared" ca="1" si="1017"/>
        <v>1</v>
      </c>
      <c r="CN257" s="7" t="str">
        <f t="shared" ca="1" si="1018"/>
        <v>2</v>
      </c>
      <c r="CO257" s="7" t="str">
        <f ca="1">IFERROR(IF(CO256+CN257&gt;CP$4,CO256,CO256+CN257),"")</f>
        <v/>
      </c>
      <c r="CP257" s="7">
        <f t="shared" ca="1" si="1215"/>
        <v>0</v>
      </c>
      <c r="CQ257" s="7">
        <f t="shared" ca="1" si="1019"/>
        <v>0.39903782479363159</v>
      </c>
      <c r="CR257" s="7">
        <f t="shared" ca="1" si="1020"/>
        <v>0.37019294443713768</v>
      </c>
      <c r="CS257" s="7">
        <f t="shared" ca="1" si="1021"/>
        <v>1</v>
      </c>
      <c r="CT257" s="7" t="str">
        <f t="shared" ca="1" si="1022"/>
        <v>2</v>
      </c>
      <c r="CU257" s="7" t="str">
        <f ca="1">IFERROR(IF(CU256+CT257&gt;CV$4,CU256,CU256+CT257),"")</f>
        <v/>
      </c>
      <c r="CV257" s="7">
        <f t="shared" ca="1" si="1216"/>
        <v>0</v>
      </c>
      <c r="CW257" s="7">
        <f t="shared" ca="1" si="1023"/>
        <v>0.71660422281505964</v>
      </c>
      <c r="CX257" s="7">
        <f t="shared" ca="1" si="1024"/>
        <v>5.262654641570963E-2</v>
      </c>
      <c r="CY257" s="7">
        <f t="shared" ca="1" si="1025"/>
        <v>1</v>
      </c>
      <c r="CZ257" s="7" t="str">
        <f t="shared" ca="1" si="1026"/>
        <v>2</v>
      </c>
      <c r="DA257" s="7" t="str">
        <f ca="1">IFERROR(IF(DA256+CZ257&gt;DB$4,DA256,DA256+CZ257),"")</f>
        <v/>
      </c>
      <c r="DB257" s="7">
        <f t="shared" ca="1" si="1217"/>
        <v>0</v>
      </c>
      <c r="DC257" s="7">
        <f t="shared" ca="1" si="1027"/>
        <v>0.14989645151545883</v>
      </c>
      <c r="DD257" s="7">
        <f t="shared" ca="1" si="1028"/>
        <v>0.61933431771531045</v>
      </c>
      <c r="DE257" s="7">
        <f t="shared" ca="1" si="1029"/>
        <v>1</v>
      </c>
      <c r="DF257" s="7" t="str">
        <f t="shared" ca="1" si="1030"/>
        <v>2</v>
      </c>
      <c r="DG257" s="7" t="str">
        <f ca="1">IFERROR(IF(DG256+DF257&gt;DH$4,DG256,DG256+DF257),"")</f>
        <v/>
      </c>
      <c r="DH257" s="7">
        <f t="shared" ca="1" si="1218"/>
        <v>0</v>
      </c>
      <c r="DI257" s="7">
        <f t="shared" ca="1" si="1031"/>
        <v>0.60973908167812807</v>
      </c>
      <c r="DJ257" s="7">
        <f t="shared" ca="1" si="1032"/>
        <v>0.1594916875526412</v>
      </c>
      <c r="DK257" s="7">
        <f t="shared" ca="1" si="1033"/>
        <v>1</v>
      </c>
      <c r="DL257" s="7" t="str">
        <f t="shared" ca="1" si="1034"/>
        <v>2</v>
      </c>
      <c r="DM257" s="7" t="str">
        <f ca="1">IFERROR(IF(DM256+DL257&gt;DN$4,DM256,DM256+DL257),"")</f>
        <v/>
      </c>
      <c r="DN257" s="7">
        <f t="shared" ca="1" si="1219"/>
        <v>0</v>
      </c>
      <c r="DO257" s="7">
        <f t="shared" ca="1" si="1035"/>
        <v>0.51985492759244223</v>
      </c>
      <c r="DP257" s="7">
        <f t="shared" ca="1" si="1036"/>
        <v>0.24937584163832704</v>
      </c>
      <c r="DQ257" s="7">
        <f t="shared" ca="1" si="1037"/>
        <v>1</v>
      </c>
      <c r="DR257" s="7" t="str">
        <f t="shared" ca="1" si="1038"/>
        <v>2</v>
      </c>
      <c r="DS257" s="7" t="str">
        <f ca="1">IFERROR(IF(DS256+DR257&gt;DT$4,DS256,DS256+DR257),"")</f>
        <v/>
      </c>
      <c r="DT257" s="7">
        <f t="shared" ca="1" si="1220"/>
        <v>0</v>
      </c>
      <c r="DU257" s="7">
        <f t="shared" ca="1" si="1039"/>
        <v>0.47647423299804714</v>
      </c>
      <c r="DV257" s="7">
        <f t="shared" ca="1" si="1040"/>
        <v>0.29275653623272213</v>
      </c>
      <c r="DW257" s="7">
        <f t="shared" ca="1" si="1041"/>
        <v>1</v>
      </c>
      <c r="DX257" s="7" t="str">
        <f t="shared" ca="1" si="1042"/>
        <v>2</v>
      </c>
      <c r="DY257" s="7" t="str">
        <f ca="1">IFERROR(IF(DY256+DX257&gt;DZ$4,DY256,DY256+DX257),"")</f>
        <v/>
      </c>
      <c r="DZ257" s="7">
        <f t="shared" ca="1" si="1221"/>
        <v>0</v>
      </c>
      <c r="EA257" s="7">
        <f t="shared" ca="1" si="1043"/>
        <v>0.39732142391014058</v>
      </c>
      <c r="EB257" s="7">
        <f t="shared" ca="1" si="1044"/>
        <v>0.37190934532062869</v>
      </c>
      <c r="EC257" s="7">
        <f t="shared" ca="1" si="1045"/>
        <v>1</v>
      </c>
      <c r="ED257" s="7" t="str">
        <f t="shared" ca="1" si="1046"/>
        <v>2</v>
      </c>
      <c r="EE257" s="7" t="str">
        <f ca="1">IFERROR(IF(EE256+ED257&gt;EF$4,EE256,EE256+ED257),"")</f>
        <v/>
      </c>
      <c r="EF257" s="7">
        <f t="shared" ca="1" si="1222"/>
        <v>0</v>
      </c>
      <c r="EG257" s="7">
        <f t="shared" ca="1" si="1047"/>
        <v>0.75895747955489923</v>
      </c>
      <c r="EH257" s="7">
        <f t="shared" ca="1" si="1048"/>
        <v>1.0273289675870045E-2</v>
      </c>
      <c r="EI257" s="7">
        <f t="shared" ca="1" si="1049"/>
        <v>1</v>
      </c>
      <c r="EJ257" s="7" t="str">
        <f t="shared" ca="1" si="1050"/>
        <v>2</v>
      </c>
      <c r="EK257" s="7" t="str">
        <f ca="1">IFERROR(IF(EK256+EJ257&gt;EL$4,EK256,EK256+EJ257),"")</f>
        <v/>
      </c>
      <c r="EL257" s="7">
        <f t="shared" ca="1" si="1223"/>
        <v>0</v>
      </c>
      <c r="EM257" s="7">
        <f t="shared" ca="1" si="1051"/>
        <v>0.50912117664656265</v>
      </c>
      <c r="EN257" s="7">
        <f t="shared" ca="1" si="1052"/>
        <v>0.26010959258420663</v>
      </c>
      <c r="EO257" s="7">
        <f t="shared" ca="1" si="1053"/>
        <v>1</v>
      </c>
      <c r="EP257" s="7" t="str">
        <f t="shared" ca="1" si="1054"/>
        <v>2</v>
      </c>
      <c r="EQ257" s="7" t="str">
        <f ca="1">IFERROR(IF(EQ256+EP257&gt;ER$4,EQ256,EQ256+EP257),"")</f>
        <v/>
      </c>
      <c r="ER257" s="7">
        <f t="shared" ca="1" si="1224"/>
        <v>0</v>
      </c>
      <c r="ES257" s="7">
        <f t="shared" ca="1" si="1055"/>
        <v>0.95536038146320357</v>
      </c>
      <c r="ET257" s="7">
        <f t="shared" ca="1" si="1056"/>
        <v>-0.18612961223243429</v>
      </c>
      <c r="EU257" s="7">
        <f t="shared" ca="1" si="1057"/>
        <v>0</v>
      </c>
      <c r="EV257" s="7">
        <f t="shared" ca="1" si="1058"/>
        <v>0</v>
      </c>
      <c r="EW257" s="7" t="str">
        <f ca="1">IFERROR(IF(EW256+EV257&gt;EX$4,EW256,EW256+EV257),"")</f>
        <v/>
      </c>
      <c r="EX257" s="7">
        <f t="shared" ca="1" si="1225"/>
        <v>0</v>
      </c>
      <c r="EY257" s="7">
        <f t="shared" ca="1" si="1059"/>
        <v>0.4667213314307096</v>
      </c>
      <c r="EZ257" s="7">
        <f t="shared" ca="1" si="1060"/>
        <v>0.30250943780005968</v>
      </c>
      <c r="FA257" s="7">
        <f t="shared" ca="1" si="1061"/>
        <v>1</v>
      </c>
      <c r="FB257" s="7" t="str">
        <f t="shared" ca="1" si="1062"/>
        <v>2</v>
      </c>
      <c r="FC257" s="7" t="str">
        <f ca="1">IFERROR(IF(FC256+FB257&gt;FD$4,FC256,FC256+FB257),"")</f>
        <v/>
      </c>
      <c r="FD257" s="7">
        <f t="shared" ca="1" si="1226"/>
        <v>0</v>
      </c>
      <c r="FE257" s="7">
        <f t="shared" ca="1" si="1063"/>
        <v>0.55567127289268026</v>
      </c>
      <c r="FF257" s="7">
        <f t="shared" ca="1" si="1064"/>
        <v>0.21355949633808902</v>
      </c>
      <c r="FG257" s="7">
        <f t="shared" ca="1" si="1065"/>
        <v>1</v>
      </c>
      <c r="FH257" s="7" t="str">
        <f t="shared" ca="1" si="1066"/>
        <v>2</v>
      </c>
      <c r="FI257" s="7" t="str">
        <f ca="1">IFERROR(IF(FI256+FH257&gt;FJ$4,FI256,FI256+FH257),"")</f>
        <v/>
      </c>
      <c r="FJ257" s="7">
        <f t="shared" ca="1" si="1227"/>
        <v>0</v>
      </c>
      <c r="FK257" s="7">
        <f t="shared" ca="1" si="1067"/>
        <v>0.14507889924662742</v>
      </c>
      <c r="FL257" s="7">
        <f t="shared" ca="1" si="1068"/>
        <v>0.62415186998414185</v>
      </c>
      <c r="FM257" s="7">
        <f t="shared" ca="1" si="1069"/>
        <v>1</v>
      </c>
      <c r="FN257" s="7" t="str">
        <f t="shared" ca="1" si="1070"/>
        <v>2</v>
      </c>
      <c r="FO257" s="7" t="str">
        <f ca="1">IFERROR(IF(FO256+FN257&gt;FP$4,FO256,FO256+FN257),"")</f>
        <v/>
      </c>
      <c r="FP257" s="7">
        <f t="shared" ca="1" si="1228"/>
        <v>0</v>
      </c>
      <c r="FQ257" s="7">
        <f t="shared" ca="1" si="1071"/>
        <v>0.79664744890702333</v>
      </c>
      <c r="FR257" s="7">
        <f t="shared" ca="1" si="1072"/>
        <v>-2.7416679676254052E-2</v>
      </c>
      <c r="FS257" s="7">
        <f t="shared" ca="1" si="1073"/>
        <v>0</v>
      </c>
      <c r="FT257" s="7">
        <f t="shared" ca="1" si="1074"/>
        <v>0</v>
      </c>
      <c r="FU257" s="7" t="str">
        <f ca="1">IFERROR(IF(FU256+FT257&gt;FV$4,FU256,FU256+FT257),"")</f>
        <v/>
      </c>
      <c r="FV257" s="7">
        <f t="shared" ca="1" si="1229"/>
        <v>0</v>
      </c>
      <c r="FW257" s="7">
        <f t="shared" ca="1" si="1075"/>
        <v>0.70131761870101728</v>
      </c>
      <c r="FX257" s="7">
        <f t="shared" ca="1" si="1076"/>
        <v>6.7913150529751998E-2</v>
      </c>
      <c r="FY257" s="7">
        <f t="shared" ca="1" si="1077"/>
        <v>1</v>
      </c>
      <c r="FZ257" s="7" t="str">
        <f t="shared" ca="1" si="1078"/>
        <v>2</v>
      </c>
      <c r="GA257" s="7" t="str">
        <f ca="1">IFERROR(IF(GA256+FZ257&gt;GB$4,GA256,GA256+FZ257),"")</f>
        <v/>
      </c>
      <c r="GB257" s="7">
        <f t="shared" ca="1" si="1230"/>
        <v>0</v>
      </c>
      <c r="GC257" s="7">
        <f t="shared" ca="1" si="1079"/>
        <v>0.5457328897230368</v>
      </c>
      <c r="GD257" s="7">
        <f t="shared" ca="1" si="1080"/>
        <v>0.22349787950773248</v>
      </c>
      <c r="GE257" s="7">
        <f t="shared" ca="1" si="1081"/>
        <v>1</v>
      </c>
      <c r="GF257" s="7" t="str">
        <f t="shared" ca="1" si="1082"/>
        <v>2</v>
      </c>
      <c r="GG257" s="7" t="str">
        <f ca="1">IFERROR(IF(GG256+GF257&gt;GH$4,GG256,GG256+GF257),"")</f>
        <v/>
      </c>
      <c r="GH257" s="7">
        <f t="shared" ca="1" si="1231"/>
        <v>0</v>
      </c>
      <c r="GI257" s="7">
        <f t="shared" ca="1" si="1083"/>
        <v>0.46574685103228786</v>
      </c>
      <c r="GJ257" s="7">
        <f t="shared" ca="1" si="1084"/>
        <v>0.30348391819848142</v>
      </c>
      <c r="GK257" s="7">
        <f t="shared" ca="1" si="1085"/>
        <v>1</v>
      </c>
      <c r="GL257" s="7" t="str">
        <f t="shared" ca="1" si="1086"/>
        <v>2</v>
      </c>
      <c r="GM257" s="7" t="str">
        <f ca="1">IFERROR(IF(GM256+GL257&gt;GN$4,GM256,GM256+GL257),"")</f>
        <v/>
      </c>
      <c r="GN257" s="7">
        <f t="shared" ca="1" si="1232"/>
        <v>0</v>
      </c>
      <c r="GO257" s="7">
        <f t="shared" ca="1" si="1087"/>
        <v>0.28365459695174289</v>
      </c>
      <c r="GP257" s="7">
        <f t="shared" ca="1" si="1088"/>
        <v>0.48557617227902639</v>
      </c>
      <c r="GQ257" s="7">
        <f t="shared" ca="1" si="1089"/>
        <v>1</v>
      </c>
      <c r="GR257" s="7" t="str">
        <f t="shared" ca="1" si="1090"/>
        <v>2</v>
      </c>
      <c r="GS257" s="7" t="str">
        <f ca="1">IFERROR(IF(GS256+GR257&gt;GT$4,GS256,GS256+GR257),"")</f>
        <v/>
      </c>
      <c r="GT257" s="7">
        <f t="shared" ca="1" si="1233"/>
        <v>0</v>
      </c>
      <c r="GU257" s="7">
        <f t="shared" ca="1" si="1091"/>
        <v>8.5833544109533255E-2</v>
      </c>
      <c r="GV257" s="7">
        <f t="shared" ca="1" si="1092"/>
        <v>0.68339722512123602</v>
      </c>
      <c r="GW257" s="7">
        <f t="shared" ca="1" si="1093"/>
        <v>1</v>
      </c>
      <c r="GX257" s="7" t="str">
        <f t="shared" ca="1" si="1094"/>
        <v>2</v>
      </c>
      <c r="GY257" s="7" t="str">
        <f ca="1">IFERROR(IF(GY256+GX257&gt;GZ$4,GY256,GY256+GX257),"")</f>
        <v/>
      </c>
      <c r="GZ257" s="7">
        <f t="shared" ca="1" si="1234"/>
        <v>0</v>
      </c>
      <c r="HA257" s="7">
        <f t="shared" ca="1" si="1095"/>
        <v>1.8489921125212083E-2</v>
      </c>
      <c r="HB257" s="7">
        <f t="shared" ca="1" si="1096"/>
        <v>0.75074084810555719</v>
      </c>
      <c r="HC257" s="7">
        <f t="shared" ca="1" si="1097"/>
        <v>1</v>
      </c>
      <c r="HD257" s="7" t="str">
        <f t="shared" ca="1" si="1098"/>
        <v>2</v>
      </c>
      <c r="HE257" s="7" t="str">
        <f ca="1">IFERROR(IF(HE256+HD257&gt;HF$4,HE256,HE256+HD257),"")</f>
        <v/>
      </c>
      <c r="HF257" s="7">
        <f t="shared" ca="1" si="1235"/>
        <v>0</v>
      </c>
      <c r="HG257" s="7">
        <f t="shared" ca="1" si="1099"/>
        <v>0.99162754729622771</v>
      </c>
      <c r="HH257" s="7">
        <f t="shared" ca="1" si="1100"/>
        <v>-0.22239677806545843</v>
      </c>
      <c r="HI257" s="7">
        <f t="shared" ca="1" si="1101"/>
        <v>0</v>
      </c>
      <c r="HJ257" s="7">
        <f t="shared" ca="1" si="1102"/>
        <v>0</v>
      </c>
      <c r="HK257" s="7" t="str">
        <f ca="1">IFERROR(IF(HK256+HJ257&gt;HL$4,HK256,HK256+HJ257),"")</f>
        <v/>
      </c>
      <c r="HL257" s="7">
        <f t="shared" ca="1" si="1236"/>
        <v>0</v>
      </c>
      <c r="HM257" s="7">
        <f t="shared" ca="1" si="1103"/>
        <v>0.25126233829185463</v>
      </c>
      <c r="HN257" s="7">
        <f t="shared" ca="1" si="1104"/>
        <v>0.51796843093891465</v>
      </c>
      <c r="HO257" s="7">
        <f t="shared" ca="1" si="1105"/>
        <v>1</v>
      </c>
      <c r="HP257" s="7" t="str">
        <f t="shared" ca="1" si="1106"/>
        <v>2</v>
      </c>
      <c r="HQ257" s="7" t="str">
        <f ca="1">IFERROR(IF(HQ256+HP257&gt;HR$4,HQ256,HQ256+HP257),"")</f>
        <v/>
      </c>
      <c r="HR257" s="7">
        <f t="shared" ca="1" si="1237"/>
        <v>0</v>
      </c>
      <c r="HS257" s="7">
        <f t="shared" ca="1" si="1107"/>
        <v>0.33634614490636139</v>
      </c>
      <c r="HT257" s="7">
        <f t="shared" ca="1" si="1108"/>
        <v>0.43288462432440789</v>
      </c>
      <c r="HU257" s="7">
        <f t="shared" ca="1" si="1109"/>
        <v>1</v>
      </c>
      <c r="HV257" s="7" t="str">
        <f t="shared" ca="1" si="1110"/>
        <v>2</v>
      </c>
      <c r="HW257" s="7" t="str">
        <f ca="1">IFERROR(IF(HW256+HV257&gt;HX$4,HW256,HW256+HV257),"")</f>
        <v/>
      </c>
      <c r="HX257" s="7">
        <f t="shared" ca="1" si="1238"/>
        <v>0</v>
      </c>
      <c r="HY257" s="7">
        <f t="shared" ca="1" si="1111"/>
        <v>0.85469280891664356</v>
      </c>
      <c r="HZ257" s="7">
        <f t="shared" ca="1" si="1112"/>
        <v>-8.5462039685874291E-2</v>
      </c>
      <c r="IA257" s="7">
        <f t="shared" ca="1" si="1113"/>
        <v>0</v>
      </c>
      <c r="IB257" s="7">
        <f t="shared" ca="1" si="1114"/>
        <v>0</v>
      </c>
      <c r="IC257" s="7" t="str">
        <f ca="1">IFERROR(IF(IC256+IB257&gt;ID$4,IC256,IC256+IB257),"")</f>
        <v/>
      </c>
      <c r="ID257" s="7">
        <f t="shared" ca="1" si="1239"/>
        <v>0</v>
      </c>
      <c r="IE257" s="7">
        <f t="shared" ca="1" si="1115"/>
        <v>0.50356134777981931</v>
      </c>
      <c r="IF257" s="7">
        <f t="shared" ca="1" si="1116"/>
        <v>0.26566942145094996</v>
      </c>
      <c r="IG257" s="7">
        <f t="shared" ca="1" si="1117"/>
        <v>1</v>
      </c>
      <c r="IH257" s="7" t="str">
        <f t="shared" ca="1" si="1118"/>
        <v>2</v>
      </c>
      <c r="II257" s="7" t="str">
        <f ca="1">IFERROR(IF(II256+IH257&gt;IJ$4,II256,II256+IH257),"")</f>
        <v/>
      </c>
      <c r="IJ257" s="7">
        <f t="shared" ca="1" si="1240"/>
        <v>0</v>
      </c>
      <c r="IK257" s="7">
        <f t="shared" ca="1" si="1119"/>
        <v>0.12685106788902212</v>
      </c>
      <c r="IL257" s="7">
        <f t="shared" ca="1" si="1120"/>
        <v>0.64237970134174716</v>
      </c>
      <c r="IM257" s="7">
        <f t="shared" ca="1" si="1121"/>
        <v>1</v>
      </c>
      <c r="IN257" s="7" t="str">
        <f t="shared" ca="1" si="1122"/>
        <v>2</v>
      </c>
      <c r="IO257" s="7" t="str">
        <f ca="1">IFERROR(IF(IO256+IN257&gt;IP$4,IO256,IO256+IN257),"")</f>
        <v/>
      </c>
      <c r="IP257" s="7">
        <f t="shared" ca="1" si="1241"/>
        <v>0</v>
      </c>
      <c r="IQ257" s="7">
        <f t="shared" ca="1" si="1123"/>
        <v>0.43573486329234168</v>
      </c>
      <c r="IR257" s="7">
        <f t="shared" ca="1" si="1124"/>
        <v>0.33349590593842759</v>
      </c>
      <c r="IS257" s="7">
        <f t="shared" ca="1" si="1125"/>
        <v>1</v>
      </c>
      <c r="IT257" s="7" t="str">
        <f t="shared" ca="1" si="1126"/>
        <v>2</v>
      </c>
      <c r="IU257" s="7" t="str">
        <f ca="1">IFERROR(IF(IU256+IT257&gt;IV$4,IU256,IU256+IT257),"")</f>
        <v/>
      </c>
      <c r="IV257" s="7">
        <f t="shared" ca="1" si="1242"/>
        <v>0</v>
      </c>
      <c r="IW257" s="7">
        <f t="shared" ca="1" si="1127"/>
        <v>0.49837911499385956</v>
      </c>
      <c r="IX257" s="7">
        <f t="shared" ca="1" si="1128"/>
        <v>0.27085165423690971</v>
      </c>
      <c r="IY257" s="7">
        <f t="shared" ca="1" si="1129"/>
        <v>1</v>
      </c>
      <c r="IZ257" s="7" t="str">
        <f t="shared" ca="1" si="1130"/>
        <v>2</v>
      </c>
      <c r="JA257" s="7" t="str">
        <f ca="1">IFERROR(IF(JA256+IZ257&gt;JB$4,JA256,JA256+IZ257),"")</f>
        <v/>
      </c>
      <c r="JB257" s="7">
        <f t="shared" ca="1" si="1243"/>
        <v>0</v>
      </c>
      <c r="JC257" s="7">
        <f t="shared" ca="1" si="1131"/>
        <v>0.96324905479067113</v>
      </c>
      <c r="JD257" s="7">
        <f t="shared" ca="1" si="1132"/>
        <v>-0.19401828555990186</v>
      </c>
      <c r="JE257" s="7">
        <f t="shared" ca="1" si="1133"/>
        <v>0</v>
      </c>
      <c r="JF257" s="7">
        <f t="shared" ca="1" si="1134"/>
        <v>0</v>
      </c>
      <c r="JG257" s="7" t="str">
        <f ca="1">IFERROR(IF(JG256+JF257&gt;JH$4,JG256,JG256+JF257),"")</f>
        <v/>
      </c>
      <c r="JH257" s="7">
        <f t="shared" ca="1" si="1244"/>
        <v>0</v>
      </c>
      <c r="JI257" s="7">
        <f t="shared" ca="1" si="1135"/>
        <v>0.66702035775545265</v>
      </c>
      <c r="JJ257" s="7">
        <f t="shared" ca="1" si="1136"/>
        <v>0.10221041147531662</v>
      </c>
      <c r="JK257" s="7">
        <f t="shared" ca="1" si="1137"/>
        <v>1</v>
      </c>
      <c r="JL257" s="7" t="str">
        <f t="shared" ca="1" si="1138"/>
        <v>2</v>
      </c>
      <c r="JM257" s="7" t="str">
        <f ca="1">IFERROR(IF(JM256+JL257&gt;JN$4,JM256,JM256+JL257),"")</f>
        <v/>
      </c>
      <c r="JN257" s="7">
        <f t="shared" ca="1" si="1245"/>
        <v>0</v>
      </c>
      <c r="JO257" s="7">
        <f t="shared" ca="1" si="1139"/>
        <v>0.55136488473422141</v>
      </c>
      <c r="JP257" s="7">
        <f t="shared" ca="1" si="1140"/>
        <v>0.21786588449654787</v>
      </c>
      <c r="JQ257" s="7">
        <f t="shared" ca="1" si="1141"/>
        <v>1</v>
      </c>
      <c r="JR257" s="7" t="str">
        <f t="shared" ca="1" si="1142"/>
        <v>2</v>
      </c>
      <c r="JS257" s="7" t="str">
        <f ca="1">IFERROR(IF(JS256+JR257&gt;JT$4,JS256,JS256+JR257),"")</f>
        <v/>
      </c>
      <c r="JT257" s="7">
        <f t="shared" ca="1" si="1246"/>
        <v>0</v>
      </c>
      <c r="JU257" s="7">
        <f t="shared" ca="1" si="1143"/>
        <v>9.1884863386127003E-2</v>
      </c>
      <c r="JV257" s="7">
        <f t="shared" ca="1" si="1144"/>
        <v>0.67734590584464227</v>
      </c>
      <c r="JW257" s="7">
        <f t="shared" ca="1" si="1145"/>
        <v>1</v>
      </c>
      <c r="JX257" s="7" t="str">
        <f t="shared" ca="1" si="1146"/>
        <v>2</v>
      </c>
      <c r="JY257" s="7" t="str">
        <f ca="1">IFERROR(IF(JY256+JX257&gt;JZ$4,JY256,JY256+JX257),"")</f>
        <v/>
      </c>
      <c r="JZ257" s="7">
        <f t="shared" ca="1" si="1247"/>
        <v>0</v>
      </c>
      <c r="KA257" s="7">
        <f t="shared" ca="1" si="1147"/>
        <v>0.91643044968512977</v>
      </c>
      <c r="KB257" s="7">
        <f t="shared" ca="1" si="1148"/>
        <v>-0.14719968045436049</v>
      </c>
      <c r="KC257" s="7">
        <f t="shared" ca="1" si="1149"/>
        <v>0</v>
      </c>
      <c r="KD257" s="7">
        <f t="shared" ca="1" si="1150"/>
        <v>0</v>
      </c>
      <c r="KE257" s="7" t="str">
        <f ca="1">IFERROR(IF(KE256+KD257&gt;KF$4,KE256,KE256+KD257),"")</f>
        <v/>
      </c>
      <c r="KF257" s="7">
        <f t="shared" ca="1" si="1248"/>
        <v>0</v>
      </c>
      <c r="KG257" s="7">
        <f t="shared" ca="1" si="1151"/>
        <v>0.35863722205427029</v>
      </c>
      <c r="KH257" s="7">
        <f t="shared" ca="1" si="1152"/>
        <v>0.41059354717649899</v>
      </c>
      <c r="KI257" s="7">
        <f t="shared" ca="1" si="1153"/>
        <v>1</v>
      </c>
      <c r="KJ257" s="7" t="str">
        <f t="shared" ca="1" si="1154"/>
        <v>2</v>
      </c>
      <c r="KK257" s="7" t="str">
        <f ca="1">IFERROR(IF(KK256+KJ257&gt;KL$4,KK256,KK256+KJ257),"")</f>
        <v/>
      </c>
      <c r="KL257" s="7">
        <f t="shared" ca="1" si="1249"/>
        <v>0</v>
      </c>
      <c r="KM257" s="7">
        <f t="shared" ca="1" si="1155"/>
        <v>0.83364015417250292</v>
      </c>
      <c r="KN257" s="7">
        <f t="shared" ca="1" si="1156"/>
        <v>-6.4409384941733649E-2</v>
      </c>
      <c r="KO257" s="7">
        <f t="shared" ca="1" si="1157"/>
        <v>0</v>
      </c>
      <c r="KP257" s="7">
        <f t="shared" ca="1" si="1158"/>
        <v>0</v>
      </c>
      <c r="KQ257" s="7" t="str">
        <f ca="1">IFERROR(IF(KQ256+KP257&gt;KR$4,KQ256,KQ256+KP257),"")</f>
        <v/>
      </c>
      <c r="KR257" s="7">
        <f t="shared" ca="1" si="1250"/>
        <v>0</v>
      </c>
      <c r="KS257" s="7">
        <f t="shared" ca="1" si="1159"/>
        <v>0.37453523265868516</v>
      </c>
      <c r="KT257" s="7">
        <f t="shared" ca="1" si="1160"/>
        <v>0.39469553657208412</v>
      </c>
      <c r="KU257" s="7">
        <f t="shared" ca="1" si="1161"/>
        <v>1</v>
      </c>
      <c r="KV257" s="7" t="str">
        <f t="shared" ca="1" si="1162"/>
        <v>2</v>
      </c>
      <c r="KW257" s="7" t="str">
        <f ca="1">IFERROR(IF(KW256+KV257&gt;KX$4,KW256,KW256+KV257),"")</f>
        <v/>
      </c>
      <c r="KX257" s="7">
        <f t="shared" ca="1" si="1251"/>
        <v>0</v>
      </c>
      <c r="KY257" s="7">
        <f t="shared" ca="1" si="1163"/>
        <v>0.66575443481112417</v>
      </c>
      <c r="KZ257" s="7">
        <f t="shared" ca="1" si="1164"/>
        <v>0.1034763344196451</v>
      </c>
      <c r="LA257" s="7">
        <f t="shared" ca="1" si="1165"/>
        <v>1</v>
      </c>
      <c r="LB257" s="7" t="str">
        <f t="shared" ca="1" si="1166"/>
        <v>2</v>
      </c>
      <c r="LC257" s="7" t="str">
        <f ca="1">IFERROR(IF(LC256+LB257&gt;LD$4,LC256,LC256+LB257),"")</f>
        <v/>
      </c>
      <c r="LD257" s="7">
        <f t="shared" ca="1" si="1252"/>
        <v>0</v>
      </c>
      <c r="LE257" s="7">
        <f t="shared" ca="1" si="1167"/>
        <v>0.79415687535843327</v>
      </c>
      <c r="LF257" s="7">
        <f t="shared" ca="1" si="1168"/>
        <v>-2.4926106127663994E-2</v>
      </c>
      <c r="LG257" s="7">
        <f t="shared" ca="1" si="1169"/>
        <v>0</v>
      </c>
      <c r="LH257" s="7">
        <f t="shared" ca="1" si="1170"/>
        <v>0</v>
      </c>
      <c r="LI257" s="7" t="str">
        <f ca="1">IFERROR(IF(LI256+LH257&gt;LJ$4,LI256,LI256+LH257),"")</f>
        <v/>
      </c>
      <c r="LJ257" s="7">
        <f t="shared" ca="1" si="1253"/>
        <v>0</v>
      </c>
      <c r="LK257" s="7">
        <f t="shared" ca="1" si="1171"/>
        <v>0.45221327216374663</v>
      </c>
      <c r="LL257" s="7">
        <f t="shared" ca="1" si="1172"/>
        <v>0.31701749706702265</v>
      </c>
      <c r="LM257" s="7">
        <f t="shared" ca="1" si="1173"/>
        <v>1</v>
      </c>
      <c r="LN257" s="7" t="str">
        <f t="shared" ca="1" si="1174"/>
        <v>2</v>
      </c>
      <c r="LO257" s="7" t="str">
        <f ca="1">IFERROR(IF(LO256+LN257&gt;LP$4,LO256,LO256+LN257),"")</f>
        <v/>
      </c>
      <c r="LP257" s="7">
        <f t="shared" ca="1" si="1254"/>
        <v>0</v>
      </c>
      <c r="LQ257" s="7">
        <f t="shared" ca="1" si="1175"/>
        <v>0.2950128919291547</v>
      </c>
      <c r="LR257" s="7">
        <f t="shared" ca="1" si="1176"/>
        <v>0.47421787730161458</v>
      </c>
      <c r="LS257" s="7">
        <f t="shared" ca="1" si="1177"/>
        <v>1</v>
      </c>
      <c r="LT257" s="7" t="str">
        <f t="shared" ca="1" si="1178"/>
        <v>2</v>
      </c>
      <c r="LU257" s="7" t="str">
        <f ca="1">IFERROR(IF(LU256+LT257&gt;LV$4,LU256,LU256+LT257),"")</f>
        <v/>
      </c>
      <c r="LV257" s="7">
        <f t="shared" ca="1" si="1255"/>
        <v>0</v>
      </c>
      <c r="LW257" s="7">
        <f t="shared" ca="1" si="1179"/>
        <v>3.8589339292816383E-2</v>
      </c>
      <c r="LX257" s="7">
        <f t="shared" ca="1" si="1180"/>
        <v>0.73064142993795289</v>
      </c>
      <c r="LY257" s="7">
        <f t="shared" ca="1" si="1181"/>
        <v>1</v>
      </c>
      <c r="LZ257" s="7" t="str">
        <f t="shared" ca="1" si="1182"/>
        <v>2</v>
      </c>
      <c r="MA257" s="7" t="str">
        <f ca="1">IFERROR(IF(MA256+LZ257&gt;MB$4,MA256,MA256+LZ257),"")</f>
        <v/>
      </c>
      <c r="MB257" s="7">
        <f t="shared" ca="1" si="1256"/>
        <v>0</v>
      </c>
      <c r="MC257" s="7">
        <f t="shared" ca="1" si="1183"/>
        <v>0.68594711453568002</v>
      </c>
      <c r="MD257" s="7">
        <f t="shared" ca="1" si="1184"/>
        <v>8.3283654695089249E-2</v>
      </c>
      <c r="ME257" s="7">
        <f t="shared" ca="1" si="1185"/>
        <v>1</v>
      </c>
      <c r="MF257" s="7" t="str">
        <f t="shared" ca="1" si="1186"/>
        <v>2</v>
      </c>
      <c r="MG257" s="7" t="str">
        <f ca="1">IFERROR(IF(MG256+MF257&gt;MH$4,MG256,MG256+MF257),"")</f>
        <v/>
      </c>
      <c r="MH257" s="7">
        <f t="shared" ca="1" si="1257"/>
        <v>0</v>
      </c>
      <c r="MI257" s="7">
        <f t="shared" ca="1" si="1187"/>
        <v>0.81980019703442242</v>
      </c>
      <c r="MJ257" s="7">
        <f t="shared" ca="1" si="1188"/>
        <v>-5.0569427803653144E-2</v>
      </c>
      <c r="MK257" s="7">
        <f t="shared" ca="1" si="1189"/>
        <v>0</v>
      </c>
      <c r="ML257" s="7">
        <f t="shared" ca="1" si="1190"/>
        <v>0</v>
      </c>
      <c r="MM257" s="7" t="str">
        <f ca="1">IFERROR(IF(MM256+ML257&gt;MN$4,MM256,MM256+ML257),"")</f>
        <v/>
      </c>
      <c r="MN257" s="7">
        <f t="shared" ca="1" si="1258"/>
        <v>0</v>
      </c>
      <c r="MO257" s="7">
        <f t="shared" ca="1" si="1191"/>
        <v>0.35128727637479706</v>
      </c>
      <c r="MP257" s="7">
        <f t="shared" ca="1" si="1192"/>
        <v>0.41794349285597221</v>
      </c>
      <c r="MQ257" s="7">
        <f t="shared" ca="1" si="1193"/>
        <v>1</v>
      </c>
      <c r="MR257" s="7" t="str">
        <f t="shared" ca="1" si="1194"/>
        <v>2</v>
      </c>
      <c r="MS257" s="7" t="str">
        <f ca="1">IFERROR(IF(MS256+MR257&gt;MT$4,MS256,MS256+MR257),"")</f>
        <v/>
      </c>
      <c r="MT257" s="7">
        <f t="shared" ca="1" si="1259"/>
        <v>0</v>
      </c>
      <c r="MU257" s="7">
        <f t="shared" ca="1" si="1195"/>
        <v>0.93485553567644752</v>
      </c>
      <c r="MV257" s="7">
        <f t="shared" ca="1" si="1196"/>
        <v>-0.16562476644567825</v>
      </c>
      <c r="MW257" s="7">
        <f t="shared" ca="1" si="1197"/>
        <v>0</v>
      </c>
      <c r="MX257" s="7">
        <f t="shared" ca="1" si="1198"/>
        <v>0</v>
      </c>
      <c r="MY257" s="7" t="str">
        <f ca="1">IFERROR(IF(MY256+MX257&gt;MZ$4,MY256,MY256+MX257),"")</f>
        <v/>
      </c>
      <c r="MZ257" s="7">
        <f t="shared" ca="1" si="1260"/>
        <v>0</v>
      </c>
      <c r="NA257" s="7">
        <f t="shared" ca="1" si="1199"/>
        <v>0.87501958047904915</v>
      </c>
      <c r="NB257" s="7">
        <f t="shared" ca="1" si="1200"/>
        <v>-0.10578881124827988</v>
      </c>
      <c r="NC257" s="7">
        <f t="shared" ca="1" si="1201"/>
        <v>0</v>
      </c>
      <c r="ND257" s="7">
        <f t="shared" ca="1" si="1202"/>
        <v>0</v>
      </c>
      <c r="NE257" s="7" t="str">
        <f ca="1">IFERROR(IF(NE256+ND257&gt;NF$4,NE256,NE256+ND257),"")</f>
        <v/>
      </c>
      <c r="NF257" s="7">
        <f t="shared" ca="1" si="1261"/>
        <v>0</v>
      </c>
      <c r="NG257" s="7">
        <f t="shared" ca="1" si="1203"/>
        <v>0.59395667289139276</v>
      </c>
      <c r="NH257" s="7">
        <f t="shared" ca="1" si="1204"/>
        <v>0.17527409633937652</v>
      </c>
      <c r="NI257" s="7">
        <f t="shared" ca="1" si="1205"/>
        <v>1</v>
      </c>
      <c r="NJ257" s="7" t="str">
        <f t="shared" ca="1" si="1206"/>
        <v>2</v>
      </c>
      <c r="NK257" s="7" t="str">
        <f ca="1">IFERROR(IF(NK256+NJ257&gt;NL$4,NK256,NK256+NJ257),"")</f>
        <v/>
      </c>
      <c r="NL257" s="7">
        <f t="shared" ca="1" si="1262"/>
        <v>0</v>
      </c>
      <c r="NM257" s="7">
        <f t="shared" ca="1" si="1207"/>
        <v>0.11781233758599319</v>
      </c>
      <c r="NN257" s="7">
        <f t="shared" ca="1" si="1208"/>
        <v>0.65141843164477609</v>
      </c>
      <c r="NO257" s="7">
        <f t="shared" ca="1" si="1209"/>
        <v>1</v>
      </c>
      <c r="NP257" s="7" t="str">
        <f t="shared" ca="1" si="1210"/>
        <v>2</v>
      </c>
      <c r="NQ257" s="7" t="str">
        <f ca="1">IFERROR(IF(NQ256+NP257&gt;NR$4,NQ256,NQ256+NP257),"")</f>
        <v/>
      </c>
      <c r="NR257" s="7">
        <f t="shared" ca="1" si="1263"/>
        <v>0</v>
      </c>
      <c r="NT257">
        <v>259</v>
      </c>
      <c r="NU257" s="7" t="s">
        <v>19</v>
      </c>
      <c r="NV257" s="7" t="str">
        <f t="shared" ca="1" si="1280"/>
        <v/>
      </c>
      <c r="NW257" s="7" t="str">
        <f t="shared" ca="1" si="961"/>
        <v/>
      </c>
      <c r="NX257" t="str">
        <f ca="1">IFERROR(VLOOKUP(NT257,$K$3:$AK$568,8,FALSE),"")</f>
        <v/>
      </c>
      <c r="NY257" t="str">
        <f ca="1">IFERROR(VLOOKUP(NT257,$K$3:$AK$568,9,FALSE),"")</f>
        <v/>
      </c>
      <c r="NZ257" s="7" t="str">
        <f ca="1">IFERROR(VLOOKUP(NT257,$K$3:$AK$568,27,FALSE),"")</f>
        <v/>
      </c>
      <c r="OB257">
        <v>259</v>
      </c>
      <c r="OC257" s="7" t="s">
        <v>19</v>
      </c>
      <c r="OD257" t="e">
        <f t="shared" ca="1" si="968"/>
        <v>#N/A</v>
      </c>
      <c r="OE257" s="7" t="str">
        <f t="shared" ca="1" si="969"/>
        <v/>
      </c>
      <c r="OF257" s="7" t="str">
        <f t="shared" ca="1" si="970"/>
        <v/>
      </c>
      <c r="OG257" t="str">
        <f t="shared" ca="1" si="971"/>
        <v/>
      </c>
      <c r="OI257">
        <v>259</v>
      </c>
      <c r="OJ257" s="7" t="s">
        <v>19</v>
      </c>
      <c r="OK257" s="7" t="str">
        <f t="shared" ca="1" si="972"/>
        <v/>
      </c>
      <c r="OL257" s="7" t="str">
        <f t="shared" ca="1" si="973"/>
        <v/>
      </c>
      <c r="OM257" t="str">
        <f ca="1">IFERROR(VLOOKUP(OI257,$L$3:$AK$568,7,FALSE),"")</f>
        <v/>
      </c>
      <c r="ON257" t="str">
        <f ca="1">IFERROR(VLOOKUP(OI257,$L$3:$AK$568,8,FALSE),"")</f>
        <v/>
      </c>
      <c r="OO257" s="7" t="str">
        <f ca="1">IFERROR(VLOOKUP(OI257,$L$3:$AK$568,26,FALSE),"")</f>
        <v/>
      </c>
      <c r="OQ257">
        <v>259</v>
      </c>
      <c r="OR257" s="7" t="s">
        <v>19</v>
      </c>
      <c r="OS257" t="e">
        <f t="shared" ca="1" si="974"/>
        <v>#N/A</v>
      </c>
      <c r="OT257" s="7" t="str">
        <f t="shared" ca="1" si="975"/>
        <v/>
      </c>
      <c r="OU257" s="7" t="str">
        <f t="shared" ca="1" si="976"/>
        <v/>
      </c>
      <c r="OV257" t="str">
        <f t="shared" ca="1" si="977"/>
        <v/>
      </c>
      <c r="OX257">
        <v>259</v>
      </c>
      <c r="OY257" s="7" t="s">
        <v>19</v>
      </c>
      <c r="OZ257" s="7" t="str">
        <f t="shared" ca="1" si="978"/>
        <v/>
      </c>
      <c r="PA257" s="7" t="str">
        <f t="shared" ca="1" si="979"/>
        <v/>
      </c>
      <c r="PB257" t="str">
        <f ca="1">IFERROR(VLOOKUP(OX257,$M$3:$AK$568,6,FALSE),"")</f>
        <v/>
      </c>
      <c r="PC257" t="str">
        <f ca="1">IFERROR(VLOOKUP(OX257,$M$3:$AK$568,7,FALSE),"")</f>
        <v/>
      </c>
      <c r="PD257" s="7" t="str">
        <f ca="1">IFERROR(VLOOKUP(OX257,$M$3:$AK$568,25,FALSE),"")</f>
        <v/>
      </c>
      <c r="PF257">
        <v>259</v>
      </c>
      <c r="PG257" s="7" t="s">
        <v>19</v>
      </c>
      <c r="PH257" t="e">
        <f t="shared" ca="1" si="980"/>
        <v>#N/A</v>
      </c>
      <c r="PI257" s="7" t="str">
        <f t="shared" ca="1" si="981"/>
        <v/>
      </c>
      <c r="PJ257" s="7" t="str">
        <f t="shared" ca="1" si="982"/>
        <v/>
      </c>
      <c r="PK257" t="str">
        <f t="shared" ca="1" si="983"/>
        <v/>
      </c>
      <c r="PM257">
        <v>259</v>
      </c>
      <c r="PN257" s="7" t="s">
        <v>19</v>
      </c>
      <c r="PO257" s="202" t="str">
        <f t="shared" ca="1" si="984"/>
        <v/>
      </c>
      <c r="PP257" s="7" t="str">
        <f t="shared" ca="1" si="985"/>
        <v/>
      </c>
      <c r="PQ257" t="str">
        <f ca="1">IFERROR(VLOOKUP(PM257,$G$325:$R$409,12,FALSE),"")</f>
        <v/>
      </c>
      <c r="PR257" t="e">
        <f ca="1">VLOOKUP(PM257,$G$324:$Q$409,11,FALSE)</f>
        <v>#N/A</v>
      </c>
      <c r="PS257" s="7" t="str">
        <f ca="1">VLOOKUP(PQ257,$R$325:$Y$409,8,FALSE)</f>
        <v>- -</v>
      </c>
      <c r="PT257" s="7">
        <f ca="1">ReSt</f>
        <v>-4</v>
      </c>
      <c r="PU257" s="7" t="e">
        <f t="shared" ca="1" si="986"/>
        <v>#N/A</v>
      </c>
      <c r="PV257" s="7" t="e">
        <f t="shared" ca="1" si="987"/>
        <v>#N/A</v>
      </c>
      <c r="PW257" s="7" t="str">
        <f ca="1">VLOOKUP(PQ257,$R$325:$AK$409,8,FALSE)</f>
        <v>- -</v>
      </c>
      <c r="PX257" s="7"/>
      <c r="PY257">
        <v>259</v>
      </c>
      <c r="PZ257" s="7" t="s">
        <v>19</v>
      </c>
      <c r="QA257" t="str">
        <f t="shared" ca="1" si="988"/>
        <v/>
      </c>
      <c r="QB257" s="7" t="str">
        <f t="shared" ca="1" si="989"/>
        <v/>
      </c>
      <c r="QC257" s="7" t="str">
        <f t="shared" ca="1" si="990"/>
        <v/>
      </c>
      <c r="QD257" t="str">
        <f t="shared" ca="1" si="991"/>
        <v/>
      </c>
      <c r="QF257">
        <v>259</v>
      </c>
      <c r="QG257" s="7" t="s">
        <v>19</v>
      </c>
      <c r="QH257" s="7" t="str">
        <f t="shared" ca="1" si="992"/>
        <v/>
      </c>
      <c r="QI257" s="7" t="e">
        <f t="shared" ca="1" si="993"/>
        <v>#VALUE!</v>
      </c>
      <c r="QJ257" t="e">
        <f t="shared" ca="1" si="994"/>
        <v>#N/A</v>
      </c>
      <c r="QK257" s="7" t="e">
        <f t="shared" ca="1" si="995"/>
        <v>#N/A</v>
      </c>
      <c r="QM257">
        <v>259</v>
      </c>
      <c r="QN257" s="7" t="s">
        <v>19</v>
      </c>
      <c r="QO257" t="str">
        <f t="shared" ca="1" si="996"/>
        <v/>
      </c>
      <c r="QP257" s="7" t="str">
        <f t="shared" ca="1" si="997"/>
        <v/>
      </c>
      <c r="QQ257" t="str">
        <f t="shared" ca="1" si="998"/>
        <v/>
      </c>
    </row>
    <row r="258" spans="1:459" x14ac:dyDescent="0.25">
      <c r="A258" s="240" t="str">
        <f>IF('Character Sheet'!$B$4="Creature","N","Y")</f>
        <v>Y</v>
      </c>
      <c r="C258" s="75"/>
      <c r="D258" s="76"/>
      <c r="F258" s="75"/>
      <c r="G258" s="76"/>
      <c r="I258" s="75"/>
      <c r="J258" s="85"/>
      <c r="K258" s="85">
        <f t="shared" ca="1" si="962"/>
        <v>7</v>
      </c>
      <c r="L258" s="85">
        <f t="shared" ca="1" si="1265"/>
        <v>5</v>
      </c>
      <c r="M258" s="70">
        <f t="shared" ca="1" si="1270"/>
        <v>11</v>
      </c>
      <c r="O258" s="222">
        <f t="shared" ca="1" si="1277"/>
        <v>26</v>
      </c>
      <c r="Q258" s="7" t="s">
        <v>1749</v>
      </c>
      <c r="R258" s="9" t="s">
        <v>1511</v>
      </c>
      <c r="S258" s="9" t="s">
        <v>1999</v>
      </c>
      <c r="T258" s="61" t="str">
        <f>SUBSTITUTE(IFERROR(IFERROR(VLOOKUP(R258,'[1]Skill Statistics'!$A$3:$C$513,2,FALSE),VLOOKUP(Q258,'[1]Skill Statistics'!$A$3:$C$513,2,FALSE)),T257),"R*","ReSt")</f>
        <v>Me/Me</v>
      </c>
      <c r="U258" s="61" t="str">
        <f>IFERROR(IFERROR(VLOOKUP(R258,'[1]Skill Statistics'!$A$3:$C$513,3,FALSE),VLOOKUP(Q258,'[1]Skill Statistics'!$A$3:$C$513,3,FALSE)),U257)</f>
        <v>Re</v>
      </c>
      <c r="V258" s="61" t="str">
        <f>IF(ISNUMBER(SEARCH("Category",R258)),"- -",IFERROR(IFERROR(VLOOKUP(Q258,[1]Professions!$A$4:$AM$288,MATCH(Profession,[1]Professions!$A$1:$AM$1,0),FALSE),VLOOKUP(Q258,Calculations!$B$91:$I$95,8,FALSE)),"- -"))</f>
        <v>1 / 3</v>
      </c>
      <c r="W258" s="60">
        <f t="shared" ca="1" si="1278"/>
        <v>0</v>
      </c>
      <c r="X258" s="7">
        <f ca="1">IFERROR(VLOOKUP(R258,$BS$6:$NR$519,MATCH(ActualLevel,$BS$3:$NR$3,0),FALSE),"- -")</f>
        <v>7</v>
      </c>
      <c r="Y258" s="7">
        <f t="shared" ca="1" si="1269"/>
        <v>7</v>
      </c>
      <c r="Z258" s="7">
        <f ca="1">IFERROR(VLOOKUP(Y258,Charts!$BQ$2:$BR$52,2,FALSE),"- -")</f>
        <v>35</v>
      </c>
      <c r="AA258" s="7">
        <f t="shared" ref="AA258:AA321" ca="1" si="1281">IFERROR((INDIRECT(LEFT(T258,FIND("/",T258)-1))+INDIRECT(MID(T258,FIND("/",T258)+1,2))+INDIRECT(U258)),"- -")</f>
        <v>3</v>
      </c>
      <c r="AB258" s="7">
        <f t="shared" ca="1" si="1266"/>
        <v>0</v>
      </c>
      <c r="AC258" s="7"/>
      <c r="AD258" s="7"/>
      <c r="AE258" s="7"/>
      <c r="AF258" s="7"/>
      <c r="AG258" s="7"/>
      <c r="AH258" s="43"/>
      <c r="AI258" s="7"/>
      <c r="AJ258" s="7"/>
      <c r="AK258" s="7">
        <f t="shared" ref="AK258:AK321" ca="1" si="1282">IF(AE258=AF258,(SUM(Z258:AE258)+SUM(AG258:AJ258)),(SUM(Z258:AE258)+SUM(AG258:AJ258))&amp;"/"&amp;(SUM(Z258:AD258)+SUM(AF258:AJ258)))</f>
        <v>38</v>
      </c>
      <c r="AL258" s="7"/>
      <c r="AM258" s="69">
        <f>IFERROR(VLOOKUP(R258,'[1]Skill Statistics'!$A$3:$AN$513,MATCH(Profession,'[1]Skill Statistics'!$A$2:$AN$2,0),FALSE),0)</f>
        <v>0</v>
      </c>
      <c r="AN258" s="85">
        <f>IFERROR(VLOOKUP(Q258,'[1]Skill Statistics'!$A$3:$BK$513,MATCH(Archetype,'[1]Skill Statistics'!$A$2:$BK$2,0),FALSE),0)</f>
        <v>0</v>
      </c>
      <c r="AO258" s="85">
        <f>IFERROR(VLOOKUP(Q258,'[1]Skill Statistics'!$A$3:$BB$513,MATCH(Race,'[1]Skill Statistics'!$A$2:$BB$2,0),FALSE),0)</f>
        <v>0</v>
      </c>
      <c r="AP258" s="85">
        <f t="shared" ca="1" si="965"/>
        <v>0.3</v>
      </c>
      <c r="AQ258" s="70"/>
      <c r="AS258" s="69" t="str">
        <f>IFERROR(VLOOKUP(Q258,'[1]Professional Skills'!$A$4:$AM$288,MATCH(Profession,'[1]Professional Skills'!$A$3:$AM$3,0),FALSE),"- -")</f>
        <v>x</v>
      </c>
      <c r="AT258" t="s">
        <v>1812</v>
      </c>
      <c r="AU258" s="7" t="str">
        <f t="shared" si="1268"/>
        <v/>
      </c>
      <c r="AV258" s="7">
        <f t="shared" ca="1" si="1267"/>
        <v>0</v>
      </c>
      <c r="AW258" t="str">
        <f t="shared" si="1004"/>
        <v/>
      </c>
      <c r="AX258" t="str">
        <f>IFERROR(_xlfn.RANK.EQ(AW258,$AW$5:$AW$568),"")</f>
        <v/>
      </c>
      <c r="AY258">
        <f t="shared" ca="1" si="959"/>
        <v>6.2401736979108335E-2</v>
      </c>
      <c r="AZ258" s="70" t="str">
        <f t="shared" ref="AZ258:AZ321" ca="1" si="1283">IF(AT258="*",AZ257,IF(AX258&lt;=10,"x",""))</f>
        <v/>
      </c>
      <c r="BB258" s="69">
        <f>IFERROR(IF(Q258="Language",VLOOKUP(R258,[1]Cultures!$B$4:$N$218,MATCH(Culture,[1]Cultures!$B$3:$N$3,0),FALSE),VLOOKUP(Q258,[1]Cultures!$B$4:$O$212,MATCH(Culture,[1]Cultures!$B$3:$O$3,0),FALSE)),"- -")</f>
        <v>0</v>
      </c>
      <c r="BC258" t="s">
        <v>1812</v>
      </c>
      <c r="BD258">
        <f t="shared" ca="1" si="1264"/>
        <v>0.75045383428891621</v>
      </c>
      <c r="BE258">
        <f t="shared" ca="1" si="1211"/>
        <v>1.0504538342889163</v>
      </c>
      <c r="BH258">
        <f t="shared" ca="1" si="1279"/>
        <v>3</v>
      </c>
      <c r="BI258" s="7">
        <f t="shared" ref="BI258:BI321" ca="1" si="1284">IFERROR(IF(BH258=1,IF(BB258=1,1,IF(BB258=2,2,IF(BH258=2,IF(BB258=3,1,IF(BB258&gt;=4,2,IF(BH258=3,IF(BB258=5,1,IF(BB258&gt;=6,2,IF(BH258=4,IF(BB258=7,1,IF(BB258&gt;=8,2,IF(BH258=5,IF(BB258=9,1,IF(BB258&gt;=10,2,0)),0))),0))),0))),0))),0)+(IF(BC258="*",0,BB258)),"- -")</f>
        <v>0</v>
      </c>
      <c r="BK258" s="7"/>
      <c r="BL258" s="70">
        <f t="shared" ca="1" si="960"/>
        <v>0</v>
      </c>
      <c r="BN258" s="69">
        <f>IFERROR(VLOOKUP(V258,Charts!$BT$2:$BV$14,3,FALSE),"- -")</f>
        <v>0.92307692307692313</v>
      </c>
      <c r="BO258" s="85">
        <f t="shared" ca="1" si="966"/>
        <v>3.0187135686103872</v>
      </c>
      <c r="BP258" s="70">
        <f t="shared" ca="1" si="1212"/>
        <v>26</v>
      </c>
      <c r="BR258" s="7">
        <v>257</v>
      </c>
      <c r="BS258" s="9" t="str">
        <f ca="1">VLOOKUP(BR258,$O$3:$R$568,4,FALSE)</f>
        <v>Business Law</v>
      </c>
      <c r="BT258" s="7" t="str">
        <f ca="1">VLOOKUP(BS258,$R$3:$V$568,5,FALSE)</f>
        <v>2 / 3</v>
      </c>
      <c r="BU258" s="7">
        <f ca="1">VLOOKUP(BT258,Charts!$BT$2:$BV$14,3,FALSE)</f>
        <v>0.84615384615384615</v>
      </c>
      <c r="BV258" s="7" t="str">
        <f t="shared" ca="1" si="1005"/>
        <v>2</v>
      </c>
      <c r="BW258" s="7" t="str">
        <f t="shared" ca="1" si="1006"/>
        <v>3</v>
      </c>
      <c r="BY258" s="7">
        <f t="shared" ca="1" si="1007"/>
        <v>0.13836060139460027</v>
      </c>
      <c r="BZ258" s="7">
        <f t="shared" ca="1" si="1008"/>
        <v>0.70779324475924588</v>
      </c>
      <c r="CA258" s="7">
        <f t="shared" ca="1" si="1009"/>
        <v>1</v>
      </c>
      <c r="CB258" s="7" t="str">
        <f t="shared" ca="1" si="1010"/>
        <v>2</v>
      </c>
      <c r="CC258" s="7" t="str">
        <f ca="1">IFERROR(IF(CC257+CB258&gt;CD$4,CC257,CC257+CB258),"")</f>
        <v/>
      </c>
      <c r="CD258" s="7">
        <f t="shared" ca="1" si="1213"/>
        <v>0</v>
      </c>
      <c r="CE258" s="7">
        <f t="shared" ca="1" si="1011"/>
        <v>0.41487977569933732</v>
      </c>
      <c r="CF258" s="7">
        <f t="shared" ca="1" si="1012"/>
        <v>0.43127407045450883</v>
      </c>
      <c r="CG258" s="7">
        <f t="shared" ca="1" si="1013"/>
        <v>1</v>
      </c>
      <c r="CH258" s="7" t="str">
        <f t="shared" ca="1" si="1014"/>
        <v>2</v>
      </c>
      <c r="CI258" s="7" t="str">
        <f ca="1">IFERROR(IF(CI257+CH258&gt;CJ$4,CI257,CI257+CH258),"")</f>
        <v/>
      </c>
      <c r="CJ258" s="7">
        <f t="shared" ca="1" si="1214"/>
        <v>0</v>
      </c>
      <c r="CK258" s="7">
        <f t="shared" ca="1" si="1015"/>
        <v>0.72076169356872299</v>
      </c>
      <c r="CL258" s="7">
        <f t="shared" ca="1" si="1016"/>
        <v>0.12539215258512315</v>
      </c>
      <c r="CM258" s="7">
        <f t="shared" ca="1" si="1017"/>
        <v>1</v>
      </c>
      <c r="CN258" s="7" t="str">
        <f t="shared" ca="1" si="1018"/>
        <v>2</v>
      </c>
      <c r="CO258" s="7" t="str">
        <f ca="1">IFERROR(IF(CO257+CN258&gt;CP$4,CO257,CO257+CN258),"")</f>
        <v/>
      </c>
      <c r="CP258" s="7">
        <f t="shared" ca="1" si="1215"/>
        <v>0</v>
      </c>
      <c r="CQ258" s="7">
        <f t="shared" ca="1" si="1019"/>
        <v>0.21893100080454575</v>
      </c>
      <c r="CR258" s="7">
        <f t="shared" ca="1" si="1020"/>
        <v>0.6272228453493004</v>
      </c>
      <c r="CS258" s="7">
        <f t="shared" ca="1" si="1021"/>
        <v>1</v>
      </c>
      <c r="CT258" s="7" t="str">
        <f t="shared" ca="1" si="1022"/>
        <v>2</v>
      </c>
      <c r="CU258" s="7" t="str">
        <f ca="1">IFERROR(IF(CU257+CT258&gt;CV$4,CU257,CU257+CT258),"")</f>
        <v/>
      </c>
      <c r="CV258" s="7">
        <f t="shared" ca="1" si="1216"/>
        <v>0</v>
      </c>
      <c r="CW258" s="7">
        <f t="shared" ca="1" si="1023"/>
        <v>0.2336886240120345</v>
      </c>
      <c r="CX258" s="7">
        <f t="shared" ca="1" si="1024"/>
        <v>0.61246522214181165</v>
      </c>
      <c r="CY258" s="7">
        <f t="shared" ca="1" si="1025"/>
        <v>1</v>
      </c>
      <c r="CZ258" s="7" t="str">
        <f t="shared" ca="1" si="1026"/>
        <v>2</v>
      </c>
      <c r="DA258" s="7" t="str">
        <f ca="1">IFERROR(IF(DA257+CZ258&gt;DB$4,DA257,DA257+CZ258),"")</f>
        <v/>
      </c>
      <c r="DB258" s="7">
        <f t="shared" ca="1" si="1217"/>
        <v>0</v>
      </c>
      <c r="DC258" s="7">
        <f t="shared" ca="1" si="1027"/>
        <v>0.93534162793129438</v>
      </c>
      <c r="DD258" s="7">
        <f t="shared" ca="1" si="1028"/>
        <v>-8.9187781777448238E-2</v>
      </c>
      <c r="DE258" s="7">
        <f t="shared" ca="1" si="1029"/>
        <v>0</v>
      </c>
      <c r="DF258" s="7">
        <f t="shared" ca="1" si="1030"/>
        <v>0</v>
      </c>
      <c r="DG258" s="7" t="str">
        <f ca="1">IFERROR(IF(DG257+DF258&gt;DH$4,DG257,DG257+DF258),"")</f>
        <v/>
      </c>
      <c r="DH258" s="7">
        <f t="shared" ca="1" si="1218"/>
        <v>0</v>
      </c>
      <c r="DI258" s="7">
        <f t="shared" ca="1" si="1031"/>
        <v>0.54743692339528238</v>
      </c>
      <c r="DJ258" s="7">
        <f t="shared" ca="1" si="1032"/>
        <v>0.29871692275856376</v>
      </c>
      <c r="DK258" s="7">
        <f t="shared" ca="1" si="1033"/>
        <v>1</v>
      </c>
      <c r="DL258" s="7" t="str">
        <f t="shared" ca="1" si="1034"/>
        <v>2</v>
      </c>
      <c r="DM258" s="7" t="str">
        <f ca="1">IFERROR(IF(DM257+DL258&gt;DN$4,DM257,DM257+DL258),"")</f>
        <v/>
      </c>
      <c r="DN258" s="7">
        <f t="shared" ca="1" si="1219"/>
        <v>0</v>
      </c>
      <c r="DO258" s="7">
        <f t="shared" ca="1" si="1035"/>
        <v>0.38361340108645892</v>
      </c>
      <c r="DP258" s="7">
        <f t="shared" ca="1" si="1036"/>
        <v>0.46254044506738723</v>
      </c>
      <c r="DQ258" s="7">
        <f t="shared" ca="1" si="1037"/>
        <v>1</v>
      </c>
      <c r="DR258" s="7" t="str">
        <f t="shared" ca="1" si="1038"/>
        <v>2</v>
      </c>
      <c r="DS258" s="7" t="str">
        <f ca="1">IFERROR(IF(DS257+DR258&gt;DT$4,DS257,DS257+DR258),"")</f>
        <v/>
      </c>
      <c r="DT258" s="7">
        <f t="shared" ca="1" si="1220"/>
        <v>0</v>
      </c>
      <c r="DU258" s="7">
        <f t="shared" ca="1" si="1039"/>
        <v>8.9272851668408149E-2</v>
      </c>
      <c r="DV258" s="7">
        <f t="shared" ca="1" si="1040"/>
        <v>0.756880994485438</v>
      </c>
      <c r="DW258" s="7">
        <f t="shared" ca="1" si="1041"/>
        <v>1</v>
      </c>
      <c r="DX258" s="7" t="str">
        <f t="shared" ca="1" si="1042"/>
        <v>2</v>
      </c>
      <c r="DY258" s="7" t="str">
        <f ca="1">IFERROR(IF(DY257+DX258&gt;DZ$4,DY257,DY257+DX258),"")</f>
        <v/>
      </c>
      <c r="DZ258" s="7">
        <f t="shared" ca="1" si="1221"/>
        <v>0</v>
      </c>
      <c r="EA258" s="7">
        <f t="shared" ca="1" si="1043"/>
        <v>0.15063522905474214</v>
      </c>
      <c r="EB258" s="7">
        <f t="shared" ca="1" si="1044"/>
        <v>0.69551861709910401</v>
      </c>
      <c r="EC258" s="7">
        <f t="shared" ca="1" si="1045"/>
        <v>1</v>
      </c>
      <c r="ED258" s="7" t="str">
        <f t="shared" ca="1" si="1046"/>
        <v>2</v>
      </c>
      <c r="EE258" s="7" t="str">
        <f ca="1">IFERROR(IF(EE257+ED258&gt;EF$4,EE257,EE257+ED258),"")</f>
        <v/>
      </c>
      <c r="EF258" s="7">
        <f t="shared" ca="1" si="1222"/>
        <v>0</v>
      </c>
      <c r="EG258" s="7">
        <f t="shared" ca="1" si="1047"/>
        <v>2.5882545234936827E-2</v>
      </c>
      <c r="EH258" s="7">
        <f t="shared" ca="1" si="1048"/>
        <v>0.82027130091890932</v>
      </c>
      <c r="EI258" s="7">
        <f t="shared" ca="1" si="1049"/>
        <v>2</v>
      </c>
      <c r="EJ258" s="7">
        <f t="shared" ca="1" si="1050"/>
        <v>5</v>
      </c>
      <c r="EK258" s="7" t="str">
        <f ca="1">IFERROR(IF(EK257+EJ258&gt;EL$4,EK257,EK257+EJ258),"")</f>
        <v/>
      </c>
      <c r="EL258" s="7">
        <f t="shared" ca="1" si="1223"/>
        <v>0</v>
      </c>
      <c r="EM258" s="7">
        <f t="shared" ca="1" si="1051"/>
        <v>0.94388434725404824</v>
      </c>
      <c r="EN258" s="7">
        <f t="shared" ca="1" si="1052"/>
        <v>-9.7730501100202094E-2</v>
      </c>
      <c r="EO258" s="7">
        <f t="shared" ca="1" si="1053"/>
        <v>0</v>
      </c>
      <c r="EP258" s="7">
        <f t="shared" ca="1" si="1054"/>
        <v>0</v>
      </c>
      <c r="EQ258" s="7" t="str">
        <f ca="1">IFERROR(IF(EQ257+EP258&gt;ER$4,EQ257,EQ257+EP258),"")</f>
        <v/>
      </c>
      <c r="ER258" s="7">
        <f t="shared" ca="1" si="1224"/>
        <v>0</v>
      </c>
      <c r="ES258" s="7">
        <f t="shared" ca="1" si="1055"/>
        <v>0.57927862365027205</v>
      </c>
      <c r="ET258" s="7">
        <f t="shared" ca="1" si="1056"/>
        <v>0.26687522250357409</v>
      </c>
      <c r="EU258" s="7">
        <f t="shared" ca="1" si="1057"/>
        <v>1</v>
      </c>
      <c r="EV258" s="7" t="str">
        <f t="shared" ca="1" si="1058"/>
        <v>2</v>
      </c>
      <c r="EW258" s="7" t="str">
        <f ca="1">IFERROR(IF(EW257+EV258&gt;EX$4,EW257,EW257+EV258),"")</f>
        <v/>
      </c>
      <c r="EX258" s="7">
        <f t="shared" ca="1" si="1225"/>
        <v>0</v>
      </c>
      <c r="EY258" s="7">
        <f t="shared" ca="1" si="1059"/>
        <v>0.44163383301471926</v>
      </c>
      <c r="EZ258" s="7">
        <f t="shared" ca="1" si="1060"/>
        <v>0.40452001313912689</v>
      </c>
      <c r="FA258" s="7">
        <f t="shared" ca="1" si="1061"/>
        <v>1</v>
      </c>
      <c r="FB258" s="7" t="str">
        <f t="shared" ca="1" si="1062"/>
        <v>2</v>
      </c>
      <c r="FC258" s="7" t="str">
        <f ca="1">IFERROR(IF(FC257+FB258&gt;FD$4,FC257,FC257+FB258),"")</f>
        <v/>
      </c>
      <c r="FD258" s="7">
        <f t="shared" ca="1" si="1226"/>
        <v>0</v>
      </c>
      <c r="FE258" s="7">
        <f t="shared" ca="1" si="1063"/>
        <v>0.77177912536703919</v>
      </c>
      <c r="FF258" s="7">
        <f t="shared" ca="1" si="1064"/>
        <v>7.4374720786806958E-2</v>
      </c>
      <c r="FG258" s="7">
        <f t="shared" ca="1" si="1065"/>
        <v>1</v>
      </c>
      <c r="FH258" s="7" t="str">
        <f t="shared" ca="1" si="1066"/>
        <v>2</v>
      </c>
      <c r="FI258" s="7" t="str">
        <f ca="1">IFERROR(IF(FI257+FH258&gt;FJ$4,FI257,FI257+FH258),"")</f>
        <v/>
      </c>
      <c r="FJ258" s="7">
        <f t="shared" ca="1" si="1227"/>
        <v>0</v>
      </c>
      <c r="FK258" s="7">
        <f t="shared" ca="1" si="1067"/>
        <v>0.17499729650182949</v>
      </c>
      <c r="FL258" s="7">
        <f t="shared" ca="1" si="1068"/>
        <v>0.67115654965201665</v>
      </c>
      <c r="FM258" s="7">
        <f t="shared" ca="1" si="1069"/>
        <v>1</v>
      </c>
      <c r="FN258" s="7" t="str">
        <f t="shared" ca="1" si="1070"/>
        <v>2</v>
      </c>
      <c r="FO258" s="7" t="str">
        <f ca="1">IFERROR(IF(FO257+FN258&gt;FP$4,FO257,FO257+FN258),"")</f>
        <v/>
      </c>
      <c r="FP258" s="7">
        <f t="shared" ca="1" si="1228"/>
        <v>0</v>
      </c>
      <c r="FQ258" s="7">
        <f t="shared" ca="1" si="1071"/>
        <v>9.1179915296224934E-2</v>
      </c>
      <c r="FR258" s="7">
        <f t="shared" ca="1" si="1072"/>
        <v>0.75497393085762121</v>
      </c>
      <c r="FS258" s="7">
        <f t="shared" ca="1" si="1073"/>
        <v>1</v>
      </c>
      <c r="FT258" s="7" t="str">
        <f t="shared" ca="1" si="1074"/>
        <v>2</v>
      </c>
      <c r="FU258" s="7" t="str">
        <f ca="1">IFERROR(IF(FU257+FT258&gt;FV$4,FU257,FU257+FT258),"")</f>
        <v/>
      </c>
      <c r="FV258" s="7">
        <f t="shared" ca="1" si="1229"/>
        <v>0</v>
      </c>
      <c r="FW258" s="7">
        <f t="shared" ca="1" si="1075"/>
        <v>0.12608809604217397</v>
      </c>
      <c r="FX258" s="7">
        <f t="shared" ca="1" si="1076"/>
        <v>0.72006575011167218</v>
      </c>
      <c r="FY258" s="7">
        <f t="shared" ca="1" si="1077"/>
        <v>1</v>
      </c>
      <c r="FZ258" s="7" t="str">
        <f t="shared" ca="1" si="1078"/>
        <v>2</v>
      </c>
      <c r="GA258" s="7" t="str">
        <f ca="1">IFERROR(IF(GA257+FZ258&gt;GB$4,GA257,GA257+FZ258),"")</f>
        <v/>
      </c>
      <c r="GB258" s="7">
        <f t="shared" ca="1" si="1230"/>
        <v>0</v>
      </c>
      <c r="GC258" s="7">
        <f t="shared" ca="1" si="1079"/>
        <v>0.77281991045311826</v>
      </c>
      <c r="GD258" s="7">
        <f t="shared" ca="1" si="1080"/>
        <v>7.3333935700727881E-2</v>
      </c>
      <c r="GE258" s="7">
        <f t="shared" ca="1" si="1081"/>
        <v>1</v>
      </c>
      <c r="GF258" s="7" t="str">
        <f t="shared" ca="1" si="1082"/>
        <v>2</v>
      </c>
      <c r="GG258" s="7" t="str">
        <f ca="1">IFERROR(IF(GG257+GF258&gt;GH$4,GG257,GG257+GF258),"")</f>
        <v/>
      </c>
      <c r="GH258" s="7">
        <f t="shared" ca="1" si="1231"/>
        <v>0</v>
      </c>
      <c r="GI258" s="7">
        <f t="shared" ca="1" si="1083"/>
        <v>0.81044158217119444</v>
      </c>
      <c r="GJ258" s="7">
        <f t="shared" ca="1" si="1084"/>
        <v>3.5712263982651704E-2</v>
      </c>
      <c r="GK258" s="7">
        <f t="shared" ca="1" si="1085"/>
        <v>1</v>
      </c>
      <c r="GL258" s="7" t="str">
        <f t="shared" ca="1" si="1086"/>
        <v>2</v>
      </c>
      <c r="GM258" s="7" t="str">
        <f ca="1">IFERROR(IF(GM257+GL258&gt;GN$4,GM257,GM257+GL258),"")</f>
        <v/>
      </c>
      <c r="GN258" s="7">
        <f t="shared" ca="1" si="1232"/>
        <v>0</v>
      </c>
      <c r="GO258" s="7">
        <f t="shared" ca="1" si="1087"/>
        <v>0.75680752251103611</v>
      </c>
      <c r="GP258" s="7">
        <f t="shared" ca="1" si="1088"/>
        <v>8.9346323642810033E-2</v>
      </c>
      <c r="GQ258" s="7">
        <f t="shared" ca="1" si="1089"/>
        <v>1</v>
      </c>
      <c r="GR258" s="7" t="str">
        <f t="shared" ca="1" si="1090"/>
        <v>2</v>
      </c>
      <c r="GS258" s="7" t="str">
        <f ca="1">IFERROR(IF(GS257+GR258&gt;GT$4,GS257,GS257+GR258),"")</f>
        <v/>
      </c>
      <c r="GT258" s="7">
        <f t="shared" ca="1" si="1233"/>
        <v>0</v>
      </c>
      <c r="GU258" s="7">
        <f t="shared" ca="1" si="1091"/>
        <v>7.4003673891108956E-2</v>
      </c>
      <c r="GV258" s="7">
        <f t="shared" ca="1" si="1092"/>
        <v>0.77215017226273719</v>
      </c>
      <c r="GW258" s="7">
        <f t="shared" ca="1" si="1093"/>
        <v>1</v>
      </c>
      <c r="GX258" s="7" t="str">
        <f t="shared" ca="1" si="1094"/>
        <v>2</v>
      </c>
      <c r="GY258" s="7" t="str">
        <f ca="1">IFERROR(IF(GY257+GX258&gt;GZ$4,GY257,GY257+GX258),"")</f>
        <v/>
      </c>
      <c r="GZ258" s="7">
        <f t="shared" ca="1" si="1234"/>
        <v>0</v>
      </c>
      <c r="HA258" s="7">
        <f t="shared" ca="1" si="1095"/>
        <v>0.78006567294942131</v>
      </c>
      <c r="HB258" s="7">
        <f t="shared" ca="1" si="1096"/>
        <v>6.6088173204424838E-2</v>
      </c>
      <c r="HC258" s="7">
        <f t="shared" ca="1" si="1097"/>
        <v>1</v>
      </c>
      <c r="HD258" s="7" t="str">
        <f t="shared" ca="1" si="1098"/>
        <v>2</v>
      </c>
      <c r="HE258" s="7" t="str">
        <f ca="1">IFERROR(IF(HE257+HD258&gt;HF$4,HE257,HE257+HD258),"")</f>
        <v/>
      </c>
      <c r="HF258" s="7">
        <f t="shared" ca="1" si="1235"/>
        <v>0</v>
      </c>
      <c r="HG258" s="7">
        <f t="shared" ca="1" si="1099"/>
        <v>0.37469448654375503</v>
      </c>
      <c r="HH258" s="7">
        <f t="shared" ca="1" si="1100"/>
        <v>0.47145935961009111</v>
      </c>
      <c r="HI258" s="7">
        <f t="shared" ca="1" si="1101"/>
        <v>1</v>
      </c>
      <c r="HJ258" s="7" t="str">
        <f t="shared" ca="1" si="1102"/>
        <v>2</v>
      </c>
      <c r="HK258" s="7" t="str">
        <f ca="1">IFERROR(IF(HK257+HJ258&gt;HL$4,HK257,HK257+HJ258),"")</f>
        <v/>
      </c>
      <c r="HL258" s="7">
        <f t="shared" ca="1" si="1236"/>
        <v>0</v>
      </c>
      <c r="HM258" s="7">
        <f t="shared" ca="1" si="1103"/>
        <v>0.95808270624556258</v>
      </c>
      <c r="HN258" s="7">
        <f t="shared" ca="1" si="1104"/>
        <v>-0.11192886009171643</v>
      </c>
      <c r="HO258" s="7">
        <f t="shared" ca="1" si="1105"/>
        <v>0</v>
      </c>
      <c r="HP258" s="7">
        <f t="shared" ca="1" si="1106"/>
        <v>0</v>
      </c>
      <c r="HQ258" s="7" t="str">
        <f ca="1">IFERROR(IF(HQ257+HP258&gt;HR$4,HQ257,HQ257+HP258),"")</f>
        <v/>
      </c>
      <c r="HR258" s="7">
        <f t="shared" ca="1" si="1237"/>
        <v>0</v>
      </c>
      <c r="HS258" s="7">
        <f t="shared" ca="1" si="1107"/>
        <v>0.70182905329363332</v>
      </c>
      <c r="HT258" s="7">
        <f t="shared" ca="1" si="1108"/>
        <v>0.14432479286021282</v>
      </c>
      <c r="HU258" s="7">
        <f t="shared" ca="1" si="1109"/>
        <v>1</v>
      </c>
      <c r="HV258" s="7" t="str">
        <f t="shared" ca="1" si="1110"/>
        <v>2</v>
      </c>
      <c r="HW258" s="7" t="str">
        <f ca="1">IFERROR(IF(HW257+HV258&gt;HX$4,HW257,HW257+HV258),"")</f>
        <v/>
      </c>
      <c r="HX258" s="7">
        <f t="shared" ca="1" si="1238"/>
        <v>0</v>
      </c>
      <c r="HY258" s="7">
        <f t="shared" ca="1" si="1111"/>
        <v>0.54705208590261223</v>
      </c>
      <c r="HZ258" s="7">
        <f t="shared" ca="1" si="1112"/>
        <v>0.29910176025123392</v>
      </c>
      <c r="IA258" s="7">
        <f t="shared" ca="1" si="1113"/>
        <v>1</v>
      </c>
      <c r="IB258" s="7" t="str">
        <f t="shared" ca="1" si="1114"/>
        <v>2</v>
      </c>
      <c r="IC258" s="7" t="str">
        <f ca="1">IFERROR(IF(IC257+IB258&gt;ID$4,IC257,IC257+IB258),"")</f>
        <v/>
      </c>
      <c r="ID258" s="7">
        <f t="shared" ca="1" si="1239"/>
        <v>0</v>
      </c>
      <c r="IE258" s="7">
        <f t="shared" ca="1" si="1115"/>
        <v>0.9206778640761375</v>
      </c>
      <c r="IF258" s="7">
        <f t="shared" ca="1" si="1116"/>
        <v>-7.4524017922291352E-2</v>
      </c>
      <c r="IG258" s="7">
        <f t="shared" ca="1" si="1117"/>
        <v>0</v>
      </c>
      <c r="IH258" s="7">
        <f t="shared" ca="1" si="1118"/>
        <v>0</v>
      </c>
      <c r="II258" s="7" t="str">
        <f ca="1">IFERROR(IF(II257+IH258&gt;IJ$4,II257,II257+IH258),"")</f>
        <v/>
      </c>
      <c r="IJ258" s="7">
        <f t="shared" ca="1" si="1240"/>
        <v>0</v>
      </c>
      <c r="IK258" s="7">
        <f t="shared" ca="1" si="1119"/>
        <v>0.77965677720552928</v>
      </c>
      <c r="IL258" s="7">
        <f t="shared" ca="1" si="1120"/>
        <v>6.6497068948316862E-2</v>
      </c>
      <c r="IM258" s="7">
        <f t="shared" ca="1" si="1121"/>
        <v>1</v>
      </c>
      <c r="IN258" s="7" t="str">
        <f t="shared" ca="1" si="1122"/>
        <v>2</v>
      </c>
      <c r="IO258" s="7" t="str">
        <f ca="1">IFERROR(IF(IO257+IN258&gt;IP$4,IO257,IO257+IN258),"")</f>
        <v/>
      </c>
      <c r="IP258" s="7">
        <f t="shared" ca="1" si="1241"/>
        <v>0</v>
      </c>
      <c r="IQ258" s="7">
        <f t="shared" ca="1" si="1123"/>
        <v>0.19370475656886044</v>
      </c>
      <c r="IR258" s="7">
        <f t="shared" ca="1" si="1124"/>
        <v>0.65244908958498571</v>
      </c>
      <c r="IS258" s="7">
        <f t="shared" ca="1" si="1125"/>
        <v>1</v>
      </c>
      <c r="IT258" s="7" t="str">
        <f t="shared" ca="1" si="1126"/>
        <v>2</v>
      </c>
      <c r="IU258" s="7" t="str">
        <f ca="1">IFERROR(IF(IU257+IT258&gt;IV$4,IU257,IU257+IT258),"")</f>
        <v/>
      </c>
      <c r="IV258" s="7">
        <f t="shared" ca="1" si="1242"/>
        <v>0</v>
      </c>
      <c r="IW258" s="7">
        <f t="shared" ca="1" si="1127"/>
        <v>0.78067800579875979</v>
      </c>
      <c r="IX258" s="7">
        <f t="shared" ca="1" si="1128"/>
        <v>6.5475840355086357E-2</v>
      </c>
      <c r="IY258" s="7">
        <f t="shared" ca="1" si="1129"/>
        <v>1</v>
      </c>
      <c r="IZ258" s="7" t="str">
        <f t="shared" ca="1" si="1130"/>
        <v>2</v>
      </c>
      <c r="JA258" s="7" t="str">
        <f ca="1">IFERROR(IF(JA257+IZ258&gt;JB$4,JA257,JA257+IZ258),"")</f>
        <v/>
      </c>
      <c r="JB258" s="7">
        <f t="shared" ca="1" si="1243"/>
        <v>0</v>
      </c>
      <c r="JC258" s="7">
        <f t="shared" ca="1" si="1131"/>
        <v>0.48331105658158247</v>
      </c>
      <c r="JD258" s="7">
        <f t="shared" ca="1" si="1132"/>
        <v>0.36284278957226368</v>
      </c>
      <c r="JE258" s="7">
        <f t="shared" ca="1" si="1133"/>
        <v>1</v>
      </c>
      <c r="JF258" s="7" t="str">
        <f t="shared" ca="1" si="1134"/>
        <v>2</v>
      </c>
      <c r="JG258" s="7" t="str">
        <f ca="1">IFERROR(IF(JG257+JF258&gt;JH$4,JG257,JG257+JF258),"")</f>
        <v/>
      </c>
      <c r="JH258" s="7">
        <f t="shared" ca="1" si="1244"/>
        <v>0</v>
      </c>
      <c r="JI258" s="7">
        <f t="shared" ca="1" si="1135"/>
        <v>0.88969867368011846</v>
      </c>
      <c r="JJ258" s="7">
        <f t="shared" ca="1" si="1136"/>
        <v>-4.3544827526272312E-2</v>
      </c>
      <c r="JK258" s="7">
        <f t="shared" ca="1" si="1137"/>
        <v>0</v>
      </c>
      <c r="JL258" s="7">
        <f t="shared" ca="1" si="1138"/>
        <v>0</v>
      </c>
      <c r="JM258" s="7" t="str">
        <f ca="1">IFERROR(IF(JM257+JL258&gt;JN$4,JM257,JM257+JL258),"")</f>
        <v/>
      </c>
      <c r="JN258" s="7">
        <f t="shared" ca="1" si="1245"/>
        <v>0</v>
      </c>
      <c r="JO258" s="7">
        <f t="shared" ca="1" si="1139"/>
        <v>0.7005861797505617</v>
      </c>
      <c r="JP258" s="7">
        <f t="shared" ca="1" si="1140"/>
        <v>0.14556766640328445</v>
      </c>
      <c r="JQ258" s="7">
        <f t="shared" ca="1" si="1141"/>
        <v>1</v>
      </c>
      <c r="JR258" s="7" t="str">
        <f t="shared" ca="1" si="1142"/>
        <v>2</v>
      </c>
      <c r="JS258" s="7" t="str">
        <f ca="1">IFERROR(IF(JS257+JR258&gt;JT$4,JS257,JS257+JR258),"")</f>
        <v/>
      </c>
      <c r="JT258" s="7">
        <f t="shared" ca="1" si="1246"/>
        <v>0</v>
      </c>
      <c r="JU258" s="7">
        <f t="shared" ca="1" si="1143"/>
        <v>0.70497432877096988</v>
      </c>
      <c r="JV258" s="7">
        <f t="shared" ca="1" si="1144"/>
        <v>0.14117951738287626</v>
      </c>
      <c r="JW258" s="7">
        <f t="shared" ca="1" si="1145"/>
        <v>1</v>
      </c>
      <c r="JX258" s="7" t="str">
        <f t="shared" ca="1" si="1146"/>
        <v>2</v>
      </c>
      <c r="JY258" s="7" t="str">
        <f ca="1">IFERROR(IF(JY257+JX258&gt;JZ$4,JY257,JY257+JX258),"")</f>
        <v/>
      </c>
      <c r="JZ258" s="7">
        <f t="shared" ca="1" si="1247"/>
        <v>0</v>
      </c>
      <c r="KA258" s="7">
        <f t="shared" ca="1" si="1147"/>
        <v>0.36380181965392067</v>
      </c>
      <c r="KB258" s="7">
        <f t="shared" ca="1" si="1148"/>
        <v>0.48235202649992548</v>
      </c>
      <c r="KC258" s="7">
        <f t="shared" ca="1" si="1149"/>
        <v>1</v>
      </c>
      <c r="KD258" s="7" t="str">
        <f t="shared" ca="1" si="1150"/>
        <v>2</v>
      </c>
      <c r="KE258" s="7" t="str">
        <f ca="1">IFERROR(IF(KE257+KD258&gt;KF$4,KE257,KE257+KD258),"")</f>
        <v/>
      </c>
      <c r="KF258" s="7">
        <f t="shared" ca="1" si="1248"/>
        <v>0</v>
      </c>
      <c r="KG258" s="7">
        <f t="shared" ca="1" si="1151"/>
        <v>0.88633603499910329</v>
      </c>
      <c r="KH258" s="7">
        <f t="shared" ca="1" si="1152"/>
        <v>-4.018218884525715E-2</v>
      </c>
      <c r="KI258" s="7">
        <f t="shared" ca="1" si="1153"/>
        <v>0</v>
      </c>
      <c r="KJ258" s="7">
        <f t="shared" ca="1" si="1154"/>
        <v>0</v>
      </c>
      <c r="KK258" s="7" t="str">
        <f ca="1">IFERROR(IF(KK257+KJ258&gt;KL$4,KK257,KK257+KJ258),"")</f>
        <v/>
      </c>
      <c r="KL258" s="7">
        <f t="shared" ca="1" si="1249"/>
        <v>0</v>
      </c>
      <c r="KM258" s="7">
        <f t="shared" ca="1" si="1155"/>
        <v>0.16679356311634863</v>
      </c>
      <c r="KN258" s="7">
        <f t="shared" ca="1" si="1156"/>
        <v>0.67936028303749751</v>
      </c>
      <c r="KO258" s="7">
        <f t="shared" ca="1" si="1157"/>
        <v>1</v>
      </c>
      <c r="KP258" s="7" t="str">
        <f t="shared" ca="1" si="1158"/>
        <v>2</v>
      </c>
      <c r="KQ258" s="7" t="str">
        <f ca="1">IFERROR(IF(KQ257+KP258&gt;KR$4,KQ257,KQ257+KP258),"")</f>
        <v/>
      </c>
      <c r="KR258" s="7">
        <f t="shared" ca="1" si="1250"/>
        <v>0</v>
      </c>
      <c r="KS258" s="7">
        <f t="shared" ca="1" si="1159"/>
        <v>0.83560730349724088</v>
      </c>
      <c r="KT258" s="7">
        <f t="shared" ca="1" si="1160"/>
        <v>1.0546542656605262E-2</v>
      </c>
      <c r="KU258" s="7">
        <f t="shared" ca="1" si="1161"/>
        <v>1</v>
      </c>
      <c r="KV258" s="7" t="str">
        <f t="shared" ca="1" si="1162"/>
        <v>2</v>
      </c>
      <c r="KW258" s="7" t="str">
        <f ca="1">IFERROR(IF(KW257+KV258&gt;KX$4,KW257,KW257+KV258),"")</f>
        <v/>
      </c>
      <c r="KX258" s="7">
        <f t="shared" ca="1" si="1251"/>
        <v>0</v>
      </c>
      <c r="KY258" s="7">
        <f t="shared" ca="1" si="1163"/>
        <v>0.68236555541783828</v>
      </c>
      <c r="KZ258" s="7">
        <f t="shared" ca="1" si="1164"/>
        <v>0.16378829073600787</v>
      </c>
      <c r="LA258" s="7">
        <f t="shared" ca="1" si="1165"/>
        <v>1</v>
      </c>
      <c r="LB258" s="7" t="str">
        <f t="shared" ca="1" si="1166"/>
        <v>2</v>
      </c>
      <c r="LC258" s="7" t="str">
        <f ca="1">IFERROR(IF(LC257+LB258&gt;LD$4,LC257,LC257+LB258),"")</f>
        <v/>
      </c>
      <c r="LD258" s="7">
        <f t="shared" ca="1" si="1252"/>
        <v>0</v>
      </c>
      <c r="LE258" s="7">
        <f t="shared" ca="1" si="1167"/>
        <v>0.64878090714075398</v>
      </c>
      <c r="LF258" s="7">
        <f t="shared" ca="1" si="1168"/>
        <v>0.19737293901309216</v>
      </c>
      <c r="LG258" s="7">
        <f t="shared" ca="1" si="1169"/>
        <v>1</v>
      </c>
      <c r="LH258" s="7" t="str">
        <f t="shared" ca="1" si="1170"/>
        <v>2</v>
      </c>
      <c r="LI258" s="7" t="str">
        <f ca="1">IFERROR(IF(LI257+LH258&gt;LJ$4,LI257,LI257+LH258),"")</f>
        <v/>
      </c>
      <c r="LJ258" s="7">
        <f t="shared" ca="1" si="1253"/>
        <v>0</v>
      </c>
      <c r="LK258" s="7">
        <f t="shared" ca="1" si="1171"/>
        <v>0.88869589375657509</v>
      </c>
      <c r="LL258" s="7">
        <f t="shared" ca="1" si="1172"/>
        <v>-4.254204760272895E-2</v>
      </c>
      <c r="LM258" s="7">
        <f t="shared" ca="1" si="1173"/>
        <v>0</v>
      </c>
      <c r="LN258" s="7">
        <f t="shared" ca="1" si="1174"/>
        <v>0</v>
      </c>
      <c r="LO258" s="7" t="str">
        <f ca="1">IFERROR(IF(LO257+LN258&gt;LP$4,LO257,LO257+LN258),"")</f>
        <v/>
      </c>
      <c r="LP258" s="7">
        <f t="shared" ca="1" si="1254"/>
        <v>0</v>
      </c>
      <c r="LQ258" s="7">
        <f t="shared" ca="1" si="1175"/>
        <v>0.76470494899603991</v>
      </c>
      <c r="LR258" s="7">
        <f t="shared" ca="1" si="1176"/>
        <v>8.1448897157806233E-2</v>
      </c>
      <c r="LS258" s="7">
        <f t="shared" ca="1" si="1177"/>
        <v>1</v>
      </c>
      <c r="LT258" s="7" t="str">
        <f t="shared" ca="1" si="1178"/>
        <v>2</v>
      </c>
      <c r="LU258" s="7" t="str">
        <f ca="1">IFERROR(IF(LU257+LT258&gt;LV$4,LU257,LU257+LT258),"")</f>
        <v/>
      </c>
      <c r="LV258" s="7">
        <f t="shared" ca="1" si="1255"/>
        <v>0</v>
      </c>
      <c r="LW258" s="7">
        <f t="shared" ca="1" si="1179"/>
        <v>0.11052320739070298</v>
      </c>
      <c r="LX258" s="7">
        <f t="shared" ca="1" si="1180"/>
        <v>0.73563063876314316</v>
      </c>
      <c r="LY258" s="7">
        <f t="shared" ca="1" si="1181"/>
        <v>1</v>
      </c>
      <c r="LZ258" s="7" t="str">
        <f t="shared" ca="1" si="1182"/>
        <v>2</v>
      </c>
      <c r="MA258" s="7" t="str">
        <f ca="1">IFERROR(IF(MA257+LZ258&gt;MB$4,MA257,MA257+LZ258),"")</f>
        <v/>
      </c>
      <c r="MB258" s="7">
        <f t="shared" ca="1" si="1256"/>
        <v>0</v>
      </c>
      <c r="MC258" s="7">
        <f t="shared" ca="1" si="1183"/>
        <v>0.31169678435806192</v>
      </c>
      <c r="MD258" s="7">
        <f t="shared" ca="1" si="1184"/>
        <v>0.53445706179578423</v>
      </c>
      <c r="ME258" s="7">
        <f t="shared" ca="1" si="1185"/>
        <v>1</v>
      </c>
      <c r="MF258" s="7" t="str">
        <f t="shared" ca="1" si="1186"/>
        <v>2</v>
      </c>
      <c r="MG258" s="7" t="str">
        <f ca="1">IFERROR(IF(MG257+MF258&gt;MH$4,MG257,MG257+MF258),"")</f>
        <v/>
      </c>
      <c r="MH258" s="7">
        <f t="shared" ca="1" si="1257"/>
        <v>0</v>
      </c>
      <c r="MI258" s="7">
        <f t="shared" ca="1" si="1187"/>
        <v>0.62686401500076783</v>
      </c>
      <c r="MJ258" s="7">
        <f t="shared" ca="1" si="1188"/>
        <v>0.21928983115307832</v>
      </c>
      <c r="MK258" s="7">
        <f t="shared" ca="1" si="1189"/>
        <v>1</v>
      </c>
      <c r="ML258" s="7" t="str">
        <f t="shared" ca="1" si="1190"/>
        <v>2</v>
      </c>
      <c r="MM258" s="7" t="str">
        <f ca="1">IFERROR(IF(MM257+ML258&gt;MN$4,MM257,MM257+ML258),"")</f>
        <v/>
      </c>
      <c r="MN258" s="7">
        <f t="shared" ca="1" si="1258"/>
        <v>0</v>
      </c>
      <c r="MO258" s="7">
        <f t="shared" ca="1" si="1191"/>
        <v>0.5348661084320363</v>
      </c>
      <c r="MP258" s="7">
        <f t="shared" ca="1" si="1192"/>
        <v>0.31128773772180984</v>
      </c>
      <c r="MQ258" s="7">
        <f t="shared" ca="1" si="1193"/>
        <v>1</v>
      </c>
      <c r="MR258" s="7" t="str">
        <f t="shared" ca="1" si="1194"/>
        <v>2</v>
      </c>
      <c r="MS258" s="7" t="str">
        <f ca="1">IFERROR(IF(MS257+MR258&gt;MT$4,MS257,MS257+MR258),"")</f>
        <v/>
      </c>
      <c r="MT258" s="7">
        <f t="shared" ca="1" si="1259"/>
        <v>0</v>
      </c>
      <c r="MU258" s="7">
        <f t="shared" ca="1" si="1195"/>
        <v>0.35224229553668684</v>
      </c>
      <c r="MV258" s="7">
        <f t="shared" ca="1" si="1196"/>
        <v>0.4939115506171593</v>
      </c>
      <c r="MW258" s="7">
        <f t="shared" ca="1" si="1197"/>
        <v>1</v>
      </c>
      <c r="MX258" s="7" t="str">
        <f t="shared" ca="1" si="1198"/>
        <v>2</v>
      </c>
      <c r="MY258" s="7" t="str">
        <f ca="1">IFERROR(IF(MY257+MX258&gt;MZ$4,MY257,MY257+MX258),"")</f>
        <v/>
      </c>
      <c r="MZ258" s="7">
        <f t="shared" ca="1" si="1260"/>
        <v>0</v>
      </c>
      <c r="NA258" s="7">
        <f t="shared" ca="1" si="1199"/>
        <v>0.25578584998512843</v>
      </c>
      <c r="NB258" s="7">
        <f t="shared" ca="1" si="1200"/>
        <v>0.59036799616871771</v>
      </c>
      <c r="NC258" s="7">
        <f t="shared" ca="1" si="1201"/>
        <v>1</v>
      </c>
      <c r="ND258" s="7" t="str">
        <f t="shared" ca="1" si="1202"/>
        <v>2</v>
      </c>
      <c r="NE258" s="7" t="str">
        <f ca="1">IFERROR(IF(NE257+ND258&gt;NF$4,NE257,NE257+ND258),"")</f>
        <v/>
      </c>
      <c r="NF258" s="7">
        <f t="shared" ca="1" si="1261"/>
        <v>0</v>
      </c>
      <c r="NG258" s="7">
        <f t="shared" ca="1" si="1203"/>
        <v>0.17681391635582067</v>
      </c>
      <c r="NH258" s="7">
        <f t="shared" ca="1" si="1204"/>
        <v>0.66933992979802548</v>
      </c>
      <c r="NI258" s="7">
        <f t="shared" ca="1" si="1205"/>
        <v>1</v>
      </c>
      <c r="NJ258" s="7" t="str">
        <f t="shared" ca="1" si="1206"/>
        <v>2</v>
      </c>
      <c r="NK258" s="7" t="str">
        <f ca="1">IFERROR(IF(NK257+NJ258&gt;NL$4,NK257,NK257+NJ258),"")</f>
        <v/>
      </c>
      <c r="NL258" s="7">
        <f t="shared" ca="1" si="1262"/>
        <v>0</v>
      </c>
      <c r="NM258" s="7">
        <f t="shared" ca="1" si="1207"/>
        <v>0.47963899091858009</v>
      </c>
      <c r="NN258" s="7">
        <f t="shared" ca="1" si="1208"/>
        <v>0.36651485523526606</v>
      </c>
      <c r="NO258" s="7">
        <f t="shared" ca="1" si="1209"/>
        <v>1</v>
      </c>
      <c r="NP258" s="7" t="str">
        <f t="shared" ca="1" si="1210"/>
        <v>2</v>
      </c>
      <c r="NQ258" s="7" t="str">
        <f ca="1">IFERROR(IF(NQ257+NP258&gt;NR$4,NQ257,NQ257+NP258),"")</f>
        <v/>
      </c>
      <c r="NR258" s="7">
        <f t="shared" ca="1" si="1263"/>
        <v>0</v>
      </c>
      <c r="NT258">
        <v>260</v>
      </c>
      <c r="NU258" s="7" t="s">
        <v>19</v>
      </c>
      <c r="NV258" s="7" t="str">
        <f t="shared" ca="1" si="1280"/>
        <v/>
      </c>
      <c r="NW258" s="7" t="str">
        <f t="shared" ca="1" si="961"/>
        <v/>
      </c>
      <c r="NX258" t="str">
        <f ca="1">IFERROR(VLOOKUP(NT258,$K$3:$AK$568,8,FALSE),"")</f>
        <v/>
      </c>
      <c r="NY258" t="str">
        <f ca="1">IFERROR(VLOOKUP(NT258,$K$3:$AK$568,9,FALSE),"")</f>
        <v/>
      </c>
      <c r="NZ258" s="7" t="str">
        <f ca="1">IFERROR(VLOOKUP(NT258,$K$3:$AK$568,27,FALSE),"")</f>
        <v/>
      </c>
      <c r="OB258">
        <v>260</v>
      </c>
      <c r="OC258" s="7" t="s">
        <v>19</v>
      </c>
      <c r="OD258" t="e">
        <f t="shared" ca="1" si="968"/>
        <v>#N/A</v>
      </c>
      <c r="OE258" s="7" t="str">
        <f t="shared" ca="1" si="969"/>
        <v/>
      </c>
      <c r="OF258" s="7" t="str">
        <f t="shared" ca="1" si="970"/>
        <v/>
      </c>
      <c r="OG258" t="str">
        <f t="shared" ca="1" si="971"/>
        <v/>
      </c>
      <c r="OI258">
        <v>260</v>
      </c>
      <c r="OJ258" s="7" t="s">
        <v>19</v>
      </c>
      <c r="OK258" s="7" t="str">
        <f t="shared" ca="1" si="972"/>
        <v/>
      </c>
      <c r="OL258" s="7" t="str">
        <f t="shared" ca="1" si="973"/>
        <v/>
      </c>
      <c r="OM258" t="str">
        <f ca="1">IFERROR(VLOOKUP(OI258,$L$3:$AK$568,7,FALSE),"")</f>
        <v/>
      </c>
      <c r="ON258" t="str">
        <f ca="1">IFERROR(VLOOKUP(OI258,$L$3:$AK$568,8,FALSE),"")</f>
        <v/>
      </c>
      <c r="OO258" s="7" t="str">
        <f ca="1">IFERROR(VLOOKUP(OI258,$L$3:$AK$568,26,FALSE),"")</f>
        <v/>
      </c>
      <c r="OQ258">
        <v>260</v>
      </c>
      <c r="OR258" s="7" t="s">
        <v>19</v>
      </c>
      <c r="OS258" t="e">
        <f t="shared" ca="1" si="974"/>
        <v>#N/A</v>
      </c>
      <c r="OT258" s="7" t="str">
        <f t="shared" ca="1" si="975"/>
        <v/>
      </c>
      <c r="OU258" s="7" t="str">
        <f t="shared" ca="1" si="976"/>
        <v/>
      </c>
      <c r="OV258" t="str">
        <f t="shared" ca="1" si="977"/>
        <v/>
      </c>
      <c r="OX258">
        <v>260</v>
      </c>
      <c r="OY258" s="7" t="s">
        <v>19</v>
      </c>
      <c r="OZ258" s="7" t="str">
        <f t="shared" ca="1" si="978"/>
        <v/>
      </c>
      <c r="PA258" s="7" t="str">
        <f t="shared" ca="1" si="979"/>
        <v/>
      </c>
      <c r="PB258" t="str">
        <f ca="1">IFERROR(VLOOKUP(OX258,$M$3:$AK$568,6,FALSE),"")</f>
        <v/>
      </c>
      <c r="PC258" t="str">
        <f ca="1">IFERROR(VLOOKUP(OX258,$M$3:$AK$568,7,FALSE),"")</f>
        <v/>
      </c>
      <c r="PD258" s="7" t="str">
        <f ca="1">IFERROR(VLOOKUP(OX258,$M$3:$AK$568,25,FALSE),"")</f>
        <v/>
      </c>
      <c r="PF258">
        <v>260</v>
      </c>
      <c r="PG258" s="7" t="s">
        <v>19</v>
      </c>
      <c r="PH258" t="e">
        <f t="shared" ca="1" si="980"/>
        <v>#N/A</v>
      </c>
      <c r="PI258" s="7" t="str">
        <f t="shared" ca="1" si="981"/>
        <v/>
      </c>
      <c r="PJ258" s="7" t="str">
        <f t="shared" ca="1" si="982"/>
        <v/>
      </c>
      <c r="PK258" t="str">
        <f t="shared" ca="1" si="983"/>
        <v/>
      </c>
      <c r="PM258">
        <v>260</v>
      </c>
      <c r="PN258" s="7" t="s">
        <v>19</v>
      </c>
      <c r="PO258" s="202" t="str">
        <f t="shared" ca="1" si="984"/>
        <v/>
      </c>
      <c r="PP258" s="7" t="str">
        <f t="shared" ca="1" si="985"/>
        <v/>
      </c>
      <c r="PQ258" t="str">
        <f ca="1">IFERROR(VLOOKUP(PM258,$G$325:$R$409,12,FALSE),"")</f>
        <v/>
      </c>
      <c r="PR258" t="e">
        <f ca="1">VLOOKUP(PM258,$G$324:$Q$409,11,FALSE)</f>
        <v>#N/A</v>
      </c>
      <c r="PS258" s="7" t="str">
        <f ca="1">VLOOKUP(PQ258,$R$325:$Y$409,8,FALSE)</f>
        <v>- -</v>
      </c>
      <c r="PT258" s="7">
        <f ca="1">ReSt</f>
        <v>-4</v>
      </c>
      <c r="PU258" s="7" t="e">
        <f t="shared" ca="1" si="986"/>
        <v>#N/A</v>
      </c>
      <c r="PV258" s="7" t="e">
        <f t="shared" ca="1" si="987"/>
        <v>#N/A</v>
      </c>
      <c r="PW258" s="7" t="str">
        <f ca="1">VLOOKUP(PQ258,$R$325:$AK$409,8,FALSE)</f>
        <v>- -</v>
      </c>
      <c r="PX258" s="7"/>
      <c r="PY258">
        <v>260</v>
      </c>
      <c r="PZ258" s="7" t="s">
        <v>19</v>
      </c>
      <c r="QA258" t="str">
        <f t="shared" ca="1" si="988"/>
        <v/>
      </c>
      <c r="QB258" s="7" t="str">
        <f t="shared" ca="1" si="989"/>
        <v/>
      </c>
      <c r="QC258" s="7" t="str">
        <f t="shared" ca="1" si="990"/>
        <v/>
      </c>
      <c r="QD258" t="str">
        <f t="shared" ca="1" si="991"/>
        <v/>
      </c>
      <c r="QF258">
        <v>260</v>
      </c>
      <c r="QG258" s="7" t="s">
        <v>19</v>
      </c>
      <c r="QH258" s="7" t="str">
        <f t="shared" ca="1" si="992"/>
        <v/>
      </c>
      <c r="QI258" s="7" t="e">
        <f t="shared" ca="1" si="993"/>
        <v>#VALUE!</v>
      </c>
      <c r="QJ258" t="e">
        <f t="shared" ca="1" si="994"/>
        <v>#N/A</v>
      </c>
      <c r="QK258" s="7" t="e">
        <f t="shared" ca="1" si="995"/>
        <v>#N/A</v>
      </c>
      <c r="QM258">
        <v>260</v>
      </c>
      <c r="QN258" s="7" t="s">
        <v>19</v>
      </c>
      <c r="QO258" t="str">
        <f t="shared" ca="1" si="996"/>
        <v/>
      </c>
      <c r="QP258" s="7" t="str">
        <f t="shared" ca="1" si="997"/>
        <v/>
      </c>
      <c r="QQ258" t="str">
        <f t="shared" ca="1" si="998"/>
        <v/>
      </c>
    </row>
    <row r="259" spans="1:459" x14ac:dyDescent="0.25">
      <c r="A259" s="240" t="str">
        <f>IF('Character Sheet'!$B$4="Creature","N","Y")</f>
        <v>Y</v>
      </c>
      <c r="C259" s="75"/>
      <c r="D259" s="76"/>
      <c r="F259" s="75"/>
      <c r="G259" s="76"/>
      <c r="I259" s="75"/>
      <c r="J259" s="85"/>
      <c r="K259" s="85">
        <f t="shared" ca="1" si="962"/>
        <v>7</v>
      </c>
      <c r="L259" s="85">
        <f t="shared" ca="1" si="1265"/>
        <v>5</v>
      </c>
      <c r="M259" s="70">
        <f t="shared" ca="1" si="1270"/>
        <v>11</v>
      </c>
      <c r="O259" s="222">
        <f t="shared" ca="1" si="1277"/>
        <v>185</v>
      </c>
      <c r="Q259" s="7" t="s">
        <v>1749</v>
      </c>
      <c r="R259" s="9" t="s">
        <v>1512</v>
      </c>
      <c r="S259" s="9" t="s">
        <v>2000</v>
      </c>
      <c r="T259" s="61" t="str">
        <f>SUBSTITUTE(IFERROR(IFERROR(VLOOKUP(R259,'[1]Skill Statistics'!$A$3:$C$513,2,FALSE),VLOOKUP(Q259,'[1]Skill Statistics'!$A$3:$C$513,2,FALSE)),T258),"R*","ReSt")</f>
        <v>Me/Me</v>
      </c>
      <c r="U259" s="61" t="str">
        <f>IFERROR(IFERROR(VLOOKUP(R259,'[1]Skill Statistics'!$A$3:$C$513,3,FALSE),VLOOKUP(Q259,'[1]Skill Statistics'!$A$3:$C$513,3,FALSE)),U258)</f>
        <v>Re</v>
      </c>
      <c r="V259" s="61" t="str">
        <f>IF(ISNUMBER(SEARCH("Category",R259)),"- -",IFERROR(IFERROR(VLOOKUP(Q259,[1]Professions!$A$4:$AM$288,MATCH(Profession,[1]Professions!$A$1:$AM$1,0),FALSE),VLOOKUP(Q259,Calculations!$B$91:$I$95,8,FALSE)),"- -"))</f>
        <v>1 / 3</v>
      </c>
      <c r="W259" s="60">
        <f t="shared" ca="1" si="1278"/>
        <v>0</v>
      </c>
      <c r="X259" s="7">
        <f ca="1">IFERROR(VLOOKUP(R259,$BS$6:$NR$519,MATCH(ActualLevel,$BS$3:$NR$3,0),FALSE),"- -")</f>
        <v>0</v>
      </c>
      <c r="Y259" s="7">
        <f t="shared" ca="1" si="1269"/>
        <v>0</v>
      </c>
      <c r="Z259" s="7">
        <f ca="1">IFERROR(VLOOKUP(Y259,Charts!$BQ$2:$BR$52,2,FALSE),"- -")</f>
        <v>-25</v>
      </c>
      <c r="AA259" s="7">
        <f t="shared" ca="1" si="1281"/>
        <v>3</v>
      </c>
      <c r="AB259" s="7">
        <f t="shared" ca="1" si="1266"/>
        <v>0</v>
      </c>
      <c r="AC259" s="7"/>
      <c r="AD259" s="7"/>
      <c r="AE259" s="7"/>
      <c r="AF259" s="7"/>
      <c r="AG259" s="7"/>
      <c r="AH259" s="43"/>
      <c r="AI259" s="7"/>
      <c r="AJ259" s="7"/>
      <c r="AK259" s="7">
        <f t="shared" ca="1" si="1282"/>
        <v>-22</v>
      </c>
      <c r="AL259" s="7"/>
      <c r="AM259" s="69">
        <f>IFERROR(VLOOKUP(R259,'[1]Skill Statistics'!$A$3:$AN$513,MATCH(Profession,'[1]Skill Statistics'!$A$2:$AN$2,0),FALSE),0)</f>
        <v>0</v>
      </c>
      <c r="AN259" s="85">
        <f>IFERROR(VLOOKUP(Q259,'[1]Skill Statistics'!$A$3:$BK$513,MATCH(Archetype,'[1]Skill Statistics'!$A$2:$BK$2,0),FALSE),0)</f>
        <v>0</v>
      </c>
      <c r="AO259" s="85">
        <f>IFERROR(VLOOKUP(Q259,'[1]Skill Statistics'!$A$3:$BB$513,MATCH(Race,'[1]Skill Statistics'!$A$2:$BB$2,0),FALSE),0)</f>
        <v>0</v>
      </c>
      <c r="AP259" s="85">
        <f t="shared" ca="1" si="965"/>
        <v>0.3</v>
      </c>
      <c r="AQ259" s="70"/>
      <c r="AS259" s="69" t="str">
        <f>IFERROR(VLOOKUP(Q259,'[1]Professional Skills'!$A$4:$AM$288,MATCH(Profession,'[1]Professional Skills'!$A$3:$AM$3,0),FALSE),"- -")</f>
        <v>x</v>
      </c>
      <c r="AT259" t="s">
        <v>1812</v>
      </c>
      <c r="AU259" s="7" t="str">
        <f t="shared" si="1268"/>
        <v/>
      </c>
      <c r="AV259" s="7">
        <f t="shared" ca="1" si="1267"/>
        <v>0</v>
      </c>
      <c r="AW259" t="str">
        <f t="shared" si="1004"/>
        <v/>
      </c>
      <c r="AX259" t="str">
        <f>IFERROR(_xlfn.RANK.EQ(AW259,$AW$5:$AW$568),"")</f>
        <v/>
      </c>
      <c r="AY259">
        <f t="shared" ref="AY259:AY305" ca="1" si="1285">IF(IF(AT259="*",AY258,AW259)="",0,IF(AT259="*",AY258,AW259))</f>
        <v>6.2401736979108335E-2</v>
      </c>
      <c r="AZ259" s="70" t="str">
        <f t="shared" ca="1" si="1283"/>
        <v/>
      </c>
      <c r="BB259" s="69">
        <f>IFERROR(IF(Q259="Language",VLOOKUP(R259,[1]Cultures!$B$4:$N$218,MATCH(Culture,[1]Cultures!$B$3:$N$3,0),FALSE),VLOOKUP(Q259,[1]Cultures!$B$4:$O$212,MATCH(Culture,[1]Cultures!$B$3:$O$3,0),FALSE)),"- -")</f>
        <v>0</v>
      </c>
      <c r="BC259" t="s">
        <v>1812</v>
      </c>
      <c r="BD259">
        <f t="shared" ca="1" si="1264"/>
        <v>5.7513882973788788E-2</v>
      </c>
      <c r="BE259">
        <f t="shared" ca="1" si="1211"/>
        <v>0.35751388297378878</v>
      </c>
      <c r="BH259">
        <f t="shared" ca="1" si="1279"/>
        <v>6</v>
      </c>
      <c r="BI259" s="7">
        <f t="shared" ca="1" si="1284"/>
        <v>0</v>
      </c>
      <c r="BK259" s="7"/>
      <c r="BL259" s="70">
        <f t="shared" ref="BL259:BL322" ca="1" si="1286">IF(V259="- -","- -",SUM(BI259:BK259))</f>
        <v>0</v>
      </c>
      <c r="BN259" s="69">
        <f>IFERROR(VLOOKUP(V259,Charts!$BT$2:$BV$14,3,FALSE),"- -")</f>
        <v>0.92307692307692313</v>
      </c>
      <c r="BO259" s="85">
        <f t="shared" ca="1" si="966"/>
        <v>1.7000803901995463</v>
      </c>
      <c r="BP259" s="70">
        <f t="shared" ca="1" si="1212"/>
        <v>185</v>
      </c>
      <c r="BR259" s="7">
        <v>258</v>
      </c>
      <c r="BS259" s="9" t="str">
        <f ca="1">VLOOKUP(BR259,$O$3:$R$568,4,FALSE)</f>
        <v>Desert &amp; Xeric Shrublands</v>
      </c>
      <c r="BT259" s="7" t="str">
        <f ca="1">VLOOKUP(BS259,$R$3:$V$568,5,FALSE)</f>
        <v>3 / 4</v>
      </c>
      <c r="BU259" s="7">
        <f ca="1">VLOOKUP(BT259,Charts!$BT$2:$BV$14,3,FALSE)</f>
        <v>0.69230769230769229</v>
      </c>
      <c r="BV259" s="7" t="str">
        <f t="shared" ref="BV259:BV322" ca="1" si="1287">LEFT(BT259,FIND("/",BT259)-2)</f>
        <v>3</v>
      </c>
      <c r="BW259" s="7" t="str">
        <f t="shared" ref="BW259:BW322" ca="1" si="1288">MID(BT259,FIND("/",BT259)+2,2)</f>
        <v>4</v>
      </c>
      <c r="BY259" s="7">
        <f t="shared" ref="BY259:BY322" ca="1" si="1289">RAND()</f>
        <v>0.15291038562358494</v>
      </c>
      <c r="BZ259" s="7">
        <f t="shared" ref="BZ259:BZ322" ca="1" si="1290">IFERROR($BU259-BY259,"")</f>
        <v>0.53939730668410735</v>
      </c>
      <c r="CA259" s="7">
        <f t="shared" ref="CA259:CA322" ca="1" si="1291">IF(BZ259="","",IF(BZ259&lt;0,0,IF(BZ259&lt;0.8,1,2)))</f>
        <v>1</v>
      </c>
      <c r="CB259" s="7" t="str">
        <f t="shared" ref="CB259:CB322" ca="1" si="1292">IF(CA259="","",IF(CA259=1,$BV259,IF(CA259=2,$BV259+$BW259,0)))</f>
        <v>3</v>
      </c>
      <c r="CC259" s="7" t="str">
        <f ca="1">IFERROR(IF(CC258+CB259&gt;CD$4,CC258,CC258+CB259),"")</f>
        <v/>
      </c>
      <c r="CD259" s="7">
        <f t="shared" ca="1" si="1213"/>
        <v>0</v>
      </c>
      <c r="CE259" s="7">
        <f t="shared" ref="CE259:CE322" ca="1" si="1293">RAND()</f>
        <v>0.59687118597700983</v>
      </c>
      <c r="CF259" s="7">
        <f t="shared" ref="CF259:CF322" ca="1" si="1294">IFERROR($BU259-CE259,"")</f>
        <v>9.5436506330682458E-2</v>
      </c>
      <c r="CG259" s="7">
        <f t="shared" ref="CG259:CG322" ca="1" si="1295">IF(CF259="","",IF(CF259&lt;0,0,IF(CF259&lt;0.8,1,2)))</f>
        <v>1</v>
      </c>
      <c r="CH259" s="7" t="str">
        <f t="shared" ref="CH259:CH322" ca="1" si="1296">IF(CG259="","",IF(CG259=1,$BV259,IF(CG259=2,$BV259+$BW259,0)))</f>
        <v>3</v>
      </c>
      <c r="CI259" s="7" t="str">
        <f ca="1">IFERROR(IF(CI258+CH259&gt;CJ$4,CI258,CI258+CH259),"")</f>
        <v/>
      </c>
      <c r="CJ259" s="7">
        <f t="shared" ca="1" si="1214"/>
        <v>0</v>
      </c>
      <c r="CK259" s="7">
        <f t="shared" ref="CK259:CK322" ca="1" si="1297">RAND()</f>
        <v>0.65326501469796683</v>
      </c>
      <c r="CL259" s="7">
        <f t="shared" ref="CL259:CL322" ca="1" si="1298">IFERROR($BU259-CK259,"")</f>
        <v>3.9042677609725462E-2</v>
      </c>
      <c r="CM259" s="7">
        <f t="shared" ref="CM259:CM322" ca="1" si="1299">IF(CL259="","",IF(CL259&lt;0,0,IF(CL259&lt;0.8,1,2)))</f>
        <v>1</v>
      </c>
      <c r="CN259" s="7" t="str">
        <f t="shared" ref="CN259:CN322" ca="1" si="1300">IF(CM259="","",IF(CM259=1,$BV259,IF(CM259=2,$BV259+$BW259,0)))</f>
        <v>3</v>
      </c>
      <c r="CO259" s="7" t="str">
        <f ca="1">IFERROR(IF(CO258+CN259&gt;CP$4,CO258,CO258+CN259),"")</f>
        <v/>
      </c>
      <c r="CP259" s="7">
        <f t="shared" ca="1" si="1215"/>
        <v>0</v>
      </c>
      <c r="CQ259" s="7">
        <f t="shared" ref="CQ259:CQ322" ca="1" si="1301">RAND()</f>
        <v>0.64994142343425099</v>
      </c>
      <c r="CR259" s="7">
        <f t="shared" ref="CR259:CR322" ca="1" si="1302">IFERROR($BU259-CQ259,"")</f>
        <v>4.2366268873441304E-2</v>
      </c>
      <c r="CS259" s="7">
        <f t="shared" ref="CS259:CS322" ca="1" si="1303">IF(CR259="","",IF(CR259&lt;0,0,IF(CR259&lt;0.8,1,2)))</f>
        <v>1</v>
      </c>
      <c r="CT259" s="7" t="str">
        <f t="shared" ref="CT259:CT322" ca="1" si="1304">IF(CS259="","",IF(CS259=1,$BV259,IF(CS259=2,$BV259+$BW259,0)))</f>
        <v>3</v>
      </c>
      <c r="CU259" s="7" t="str">
        <f ca="1">IFERROR(IF(CU258+CT259&gt;CV$4,CU258,CU258+CT259),"")</f>
        <v/>
      </c>
      <c r="CV259" s="7">
        <f t="shared" ca="1" si="1216"/>
        <v>0</v>
      </c>
      <c r="CW259" s="7">
        <f t="shared" ref="CW259:CW322" ca="1" si="1305">RAND()</f>
        <v>0.65310179948011926</v>
      </c>
      <c r="CX259" s="7">
        <f t="shared" ref="CX259:CX322" ca="1" si="1306">IFERROR($BU259-CW259,"")</f>
        <v>3.920589282757303E-2</v>
      </c>
      <c r="CY259" s="7">
        <f t="shared" ref="CY259:CY322" ca="1" si="1307">IF(CX259="","",IF(CX259&lt;0,0,IF(CX259&lt;0.8,1,2)))</f>
        <v>1</v>
      </c>
      <c r="CZ259" s="7" t="str">
        <f t="shared" ref="CZ259:CZ322" ca="1" si="1308">IF(CY259="","",IF(CY259=1,$BV259,IF(CY259=2,$BV259+$BW259,0)))</f>
        <v>3</v>
      </c>
      <c r="DA259" s="7" t="str">
        <f ca="1">IFERROR(IF(DA258+CZ259&gt;DB$4,DA258,DA258+CZ259),"")</f>
        <v/>
      </c>
      <c r="DB259" s="7">
        <f t="shared" ca="1" si="1217"/>
        <v>0</v>
      </c>
      <c r="DC259" s="7">
        <f t="shared" ref="DC259:DC322" ca="1" si="1309">RAND()</f>
        <v>0.30374015229084217</v>
      </c>
      <c r="DD259" s="7">
        <f t="shared" ref="DD259:DD322" ca="1" si="1310">IFERROR($BU259-DC259,"")</f>
        <v>0.38856754001685012</v>
      </c>
      <c r="DE259" s="7">
        <f t="shared" ref="DE259:DE322" ca="1" si="1311">IF(DD259="","",IF(DD259&lt;0,0,IF(DD259&lt;0.8,1,2)))</f>
        <v>1</v>
      </c>
      <c r="DF259" s="7" t="str">
        <f t="shared" ref="DF259:DF322" ca="1" si="1312">IF(DE259="","",IF(DE259=1,$BV259,IF(DE259=2,$BV259+$BW259,0)))</f>
        <v>3</v>
      </c>
      <c r="DG259" s="7" t="str">
        <f ca="1">IFERROR(IF(DG258+DF259&gt;DH$4,DG258,DG258+DF259),"")</f>
        <v/>
      </c>
      <c r="DH259" s="7">
        <f t="shared" ca="1" si="1218"/>
        <v>0</v>
      </c>
      <c r="DI259" s="7">
        <f t="shared" ref="DI259:DI322" ca="1" si="1313">RAND()</f>
        <v>0.4218659294221464</v>
      </c>
      <c r="DJ259" s="7">
        <f t="shared" ref="DJ259:DJ322" ca="1" si="1314">IFERROR($BU259-DI259,"")</f>
        <v>0.27044176288554589</v>
      </c>
      <c r="DK259" s="7">
        <f t="shared" ref="DK259:DK322" ca="1" si="1315">IF(DJ259="","",IF(DJ259&lt;0,0,IF(DJ259&lt;0.8,1,2)))</f>
        <v>1</v>
      </c>
      <c r="DL259" s="7" t="str">
        <f t="shared" ref="DL259:DL322" ca="1" si="1316">IF(DK259="","",IF(DK259=1,$BV259,IF(DK259=2,$BV259+$BW259,0)))</f>
        <v>3</v>
      </c>
      <c r="DM259" s="7" t="str">
        <f ca="1">IFERROR(IF(DM258+DL259&gt;DN$4,DM258,DM258+DL259),"")</f>
        <v/>
      </c>
      <c r="DN259" s="7">
        <f t="shared" ca="1" si="1219"/>
        <v>0</v>
      </c>
      <c r="DO259" s="7">
        <f t="shared" ref="DO259:DO322" ca="1" si="1317">RAND()</f>
        <v>0.791638567102247</v>
      </c>
      <c r="DP259" s="7">
        <f t="shared" ref="DP259:DP322" ca="1" si="1318">IFERROR($BU259-DO259,"")</f>
        <v>-9.9330874794554713E-2</v>
      </c>
      <c r="DQ259" s="7">
        <f t="shared" ref="DQ259:DQ322" ca="1" si="1319">IF(DP259="","",IF(DP259&lt;0,0,IF(DP259&lt;0.8,1,2)))</f>
        <v>0</v>
      </c>
      <c r="DR259" s="7">
        <f t="shared" ref="DR259:DR322" ca="1" si="1320">IF(DQ259="","",IF(DQ259=1,$BV259,IF(DQ259=2,$BV259+$BW259,0)))</f>
        <v>0</v>
      </c>
      <c r="DS259" s="7" t="str">
        <f ca="1">IFERROR(IF(DS258+DR259&gt;DT$4,DS258,DS258+DR259),"")</f>
        <v/>
      </c>
      <c r="DT259" s="7">
        <f t="shared" ca="1" si="1220"/>
        <v>0</v>
      </c>
      <c r="DU259" s="7">
        <f t="shared" ref="DU259:DU322" ca="1" si="1321">RAND()</f>
        <v>0.74873329973631886</v>
      </c>
      <c r="DV259" s="7">
        <f t="shared" ref="DV259:DV322" ca="1" si="1322">IFERROR($BU259-DU259,"")</f>
        <v>-5.6425607428626567E-2</v>
      </c>
      <c r="DW259" s="7">
        <f t="shared" ref="DW259:DW322" ca="1" si="1323">IF(DV259="","",IF(DV259&lt;0,0,IF(DV259&lt;0.8,1,2)))</f>
        <v>0</v>
      </c>
      <c r="DX259" s="7">
        <f t="shared" ref="DX259:DX322" ca="1" si="1324">IF(DW259="","",IF(DW259=1,$BV259,IF(DW259=2,$BV259+$BW259,0)))</f>
        <v>0</v>
      </c>
      <c r="DY259" s="7" t="str">
        <f ca="1">IFERROR(IF(DY258+DX259&gt;DZ$4,DY258,DY258+DX259),"")</f>
        <v/>
      </c>
      <c r="DZ259" s="7">
        <f t="shared" ca="1" si="1221"/>
        <v>0</v>
      </c>
      <c r="EA259" s="7">
        <f t="shared" ref="EA259:EA322" ca="1" si="1325">RAND()</f>
        <v>6.8581720536029511E-3</v>
      </c>
      <c r="EB259" s="7">
        <f t="shared" ref="EB259:EB322" ca="1" si="1326">IFERROR($BU259-EA259,"")</f>
        <v>0.68544952025408934</v>
      </c>
      <c r="EC259" s="7">
        <f t="shared" ref="EC259:EC322" ca="1" si="1327">IF(EB259="","",IF(EB259&lt;0,0,IF(EB259&lt;0.8,1,2)))</f>
        <v>1</v>
      </c>
      <c r="ED259" s="7" t="str">
        <f t="shared" ref="ED259:ED322" ca="1" si="1328">IF(EC259="","",IF(EC259=1,$BV259,IF(EC259=2,$BV259+$BW259,0)))</f>
        <v>3</v>
      </c>
      <c r="EE259" s="7" t="str">
        <f ca="1">IFERROR(IF(EE258+ED259&gt;EF$4,EE258,EE258+ED259),"")</f>
        <v/>
      </c>
      <c r="EF259" s="7">
        <f t="shared" ca="1" si="1222"/>
        <v>0</v>
      </c>
      <c r="EG259" s="7">
        <f t="shared" ref="EG259:EG322" ca="1" si="1329">RAND()</f>
        <v>0.20802434823461002</v>
      </c>
      <c r="EH259" s="7">
        <f t="shared" ref="EH259:EH322" ca="1" si="1330">IFERROR($BU259-EG259,"")</f>
        <v>0.48428334407308227</v>
      </c>
      <c r="EI259" s="7">
        <f t="shared" ref="EI259:EI322" ca="1" si="1331">IF(EH259="","",IF(EH259&lt;0,0,IF(EH259&lt;0.8,1,2)))</f>
        <v>1</v>
      </c>
      <c r="EJ259" s="7" t="str">
        <f t="shared" ref="EJ259:EJ322" ca="1" si="1332">IF(EI259="","",IF(EI259=1,$BV259,IF(EI259=2,$BV259+$BW259,0)))</f>
        <v>3</v>
      </c>
      <c r="EK259" s="7" t="str">
        <f ca="1">IFERROR(IF(EK258+EJ259&gt;EL$4,EK258,EK258+EJ259),"")</f>
        <v/>
      </c>
      <c r="EL259" s="7">
        <f t="shared" ca="1" si="1223"/>
        <v>0</v>
      </c>
      <c r="EM259" s="7">
        <f t="shared" ref="EM259:EM322" ca="1" si="1333">RAND()</f>
        <v>0.6813412336842789</v>
      </c>
      <c r="EN259" s="7">
        <f t="shared" ref="EN259:EN322" ca="1" si="1334">IFERROR($BU259-EM259,"")</f>
        <v>1.0966458623413389E-2</v>
      </c>
      <c r="EO259" s="7">
        <f t="shared" ref="EO259:EO322" ca="1" si="1335">IF(EN259="","",IF(EN259&lt;0,0,IF(EN259&lt;0.8,1,2)))</f>
        <v>1</v>
      </c>
      <c r="EP259" s="7" t="str">
        <f t="shared" ref="EP259:EP322" ca="1" si="1336">IF(EO259="","",IF(EO259=1,$BV259,IF(EO259=2,$BV259+$BW259,0)))</f>
        <v>3</v>
      </c>
      <c r="EQ259" s="7" t="str">
        <f ca="1">IFERROR(IF(EQ258+EP259&gt;ER$4,EQ258,EQ258+EP259),"")</f>
        <v/>
      </c>
      <c r="ER259" s="7">
        <f t="shared" ca="1" si="1224"/>
        <v>0</v>
      </c>
      <c r="ES259" s="7">
        <f t="shared" ref="ES259:ES322" ca="1" si="1337">RAND()</f>
        <v>0.20434804980369026</v>
      </c>
      <c r="ET259" s="7">
        <f t="shared" ref="ET259:ET322" ca="1" si="1338">IFERROR($BU259-ES259,"")</f>
        <v>0.48795964250400203</v>
      </c>
      <c r="EU259" s="7">
        <f t="shared" ref="EU259:EU322" ca="1" si="1339">IF(ET259="","",IF(ET259&lt;0,0,IF(ET259&lt;0.8,1,2)))</f>
        <v>1</v>
      </c>
      <c r="EV259" s="7" t="str">
        <f t="shared" ref="EV259:EV322" ca="1" si="1340">IF(EU259="","",IF(EU259=1,$BV259,IF(EU259=2,$BV259+$BW259,0)))</f>
        <v>3</v>
      </c>
      <c r="EW259" s="7" t="str">
        <f ca="1">IFERROR(IF(EW258+EV259&gt;EX$4,EW258,EW258+EV259),"")</f>
        <v/>
      </c>
      <c r="EX259" s="7">
        <f t="shared" ca="1" si="1225"/>
        <v>0</v>
      </c>
      <c r="EY259" s="7">
        <f t="shared" ref="EY259:EY322" ca="1" si="1341">RAND()</f>
        <v>0.86908451683176968</v>
      </c>
      <c r="EZ259" s="7">
        <f t="shared" ref="EZ259:EZ322" ca="1" si="1342">IFERROR($BU259-EY259,"")</f>
        <v>-0.17677682452407739</v>
      </c>
      <c r="FA259" s="7">
        <f t="shared" ref="FA259:FA322" ca="1" si="1343">IF(EZ259="","",IF(EZ259&lt;0,0,IF(EZ259&lt;0.8,1,2)))</f>
        <v>0</v>
      </c>
      <c r="FB259" s="7">
        <f t="shared" ref="FB259:FB322" ca="1" si="1344">IF(FA259="","",IF(FA259=1,$BV259,IF(FA259=2,$BV259+$BW259,0)))</f>
        <v>0</v>
      </c>
      <c r="FC259" s="7" t="str">
        <f ca="1">IFERROR(IF(FC258+FB259&gt;FD$4,FC258,FC258+FB259),"")</f>
        <v/>
      </c>
      <c r="FD259" s="7">
        <f t="shared" ca="1" si="1226"/>
        <v>0</v>
      </c>
      <c r="FE259" s="7">
        <f t="shared" ref="FE259:FE322" ca="1" si="1345">RAND()</f>
        <v>0.36691333555260786</v>
      </c>
      <c r="FF259" s="7">
        <f t="shared" ref="FF259:FF322" ca="1" si="1346">IFERROR($BU259-FE259,"")</f>
        <v>0.32539435675508444</v>
      </c>
      <c r="FG259" s="7">
        <f t="shared" ref="FG259:FG322" ca="1" si="1347">IF(FF259="","",IF(FF259&lt;0,0,IF(FF259&lt;0.8,1,2)))</f>
        <v>1</v>
      </c>
      <c r="FH259" s="7" t="str">
        <f t="shared" ref="FH259:FH322" ca="1" si="1348">IF(FG259="","",IF(FG259=1,$BV259,IF(FG259=2,$BV259+$BW259,0)))</f>
        <v>3</v>
      </c>
      <c r="FI259" s="7" t="str">
        <f ca="1">IFERROR(IF(FI258+FH259&gt;FJ$4,FI258,FI258+FH259),"")</f>
        <v/>
      </c>
      <c r="FJ259" s="7">
        <f t="shared" ca="1" si="1227"/>
        <v>0</v>
      </c>
      <c r="FK259" s="7">
        <f t="shared" ref="FK259:FK322" ca="1" si="1349">RAND()</f>
        <v>0.31824394837142855</v>
      </c>
      <c r="FL259" s="7">
        <f t="shared" ref="FL259:FL322" ca="1" si="1350">IFERROR($BU259-FK259,"")</f>
        <v>0.37406374393626374</v>
      </c>
      <c r="FM259" s="7">
        <f t="shared" ref="FM259:FM322" ca="1" si="1351">IF(FL259="","",IF(FL259&lt;0,0,IF(FL259&lt;0.8,1,2)))</f>
        <v>1</v>
      </c>
      <c r="FN259" s="7" t="str">
        <f t="shared" ref="FN259:FN322" ca="1" si="1352">IF(FM259="","",IF(FM259=1,$BV259,IF(FM259=2,$BV259+$BW259,0)))</f>
        <v>3</v>
      </c>
      <c r="FO259" s="7" t="str">
        <f ca="1">IFERROR(IF(FO258+FN259&gt;FP$4,FO258,FO258+FN259),"")</f>
        <v/>
      </c>
      <c r="FP259" s="7">
        <f t="shared" ca="1" si="1228"/>
        <v>0</v>
      </c>
      <c r="FQ259" s="7">
        <f t="shared" ref="FQ259:FQ322" ca="1" si="1353">RAND()</f>
        <v>0.75343780165956475</v>
      </c>
      <c r="FR259" s="7">
        <f t="shared" ref="FR259:FR322" ca="1" si="1354">IFERROR($BU259-FQ259,"")</f>
        <v>-6.1130109351872464E-2</v>
      </c>
      <c r="FS259" s="7">
        <f t="shared" ref="FS259:FS322" ca="1" si="1355">IF(FR259="","",IF(FR259&lt;0,0,IF(FR259&lt;0.8,1,2)))</f>
        <v>0</v>
      </c>
      <c r="FT259" s="7">
        <f t="shared" ref="FT259:FT322" ca="1" si="1356">IF(FS259="","",IF(FS259=1,$BV259,IF(FS259=2,$BV259+$BW259,0)))</f>
        <v>0</v>
      </c>
      <c r="FU259" s="7" t="str">
        <f ca="1">IFERROR(IF(FU258+FT259&gt;FV$4,FU258,FU258+FT259),"")</f>
        <v/>
      </c>
      <c r="FV259" s="7">
        <f t="shared" ca="1" si="1229"/>
        <v>0</v>
      </c>
      <c r="FW259" s="7">
        <f t="shared" ref="FW259:FW322" ca="1" si="1357">RAND()</f>
        <v>0.86072069374633353</v>
      </c>
      <c r="FX259" s="7">
        <f t="shared" ref="FX259:FX322" ca="1" si="1358">IFERROR($BU259-FW259,"")</f>
        <v>-0.16841300143864124</v>
      </c>
      <c r="FY259" s="7">
        <f t="shared" ref="FY259:FY322" ca="1" si="1359">IF(FX259="","",IF(FX259&lt;0,0,IF(FX259&lt;0.8,1,2)))</f>
        <v>0</v>
      </c>
      <c r="FZ259" s="7">
        <f t="shared" ref="FZ259:FZ322" ca="1" si="1360">IF(FY259="","",IF(FY259=1,$BV259,IF(FY259=2,$BV259+$BW259,0)))</f>
        <v>0</v>
      </c>
      <c r="GA259" s="7" t="str">
        <f ca="1">IFERROR(IF(GA258+FZ259&gt;GB$4,GA258,GA258+FZ259),"")</f>
        <v/>
      </c>
      <c r="GB259" s="7">
        <f t="shared" ca="1" si="1230"/>
        <v>0</v>
      </c>
      <c r="GC259" s="7">
        <f t="shared" ref="GC259:GC322" ca="1" si="1361">RAND()</f>
        <v>0.91423242457493126</v>
      </c>
      <c r="GD259" s="7">
        <f t="shared" ref="GD259:GD322" ca="1" si="1362">IFERROR($BU259-GC259,"")</f>
        <v>-0.22192473226723897</v>
      </c>
      <c r="GE259" s="7">
        <f t="shared" ref="GE259:GE322" ca="1" si="1363">IF(GD259="","",IF(GD259&lt;0,0,IF(GD259&lt;0.8,1,2)))</f>
        <v>0</v>
      </c>
      <c r="GF259" s="7">
        <f t="shared" ref="GF259:GF322" ca="1" si="1364">IF(GE259="","",IF(GE259=1,$BV259,IF(GE259=2,$BV259+$BW259,0)))</f>
        <v>0</v>
      </c>
      <c r="GG259" s="7" t="str">
        <f ca="1">IFERROR(IF(GG258+GF259&gt;GH$4,GG258,GG258+GF259),"")</f>
        <v/>
      </c>
      <c r="GH259" s="7">
        <f t="shared" ca="1" si="1231"/>
        <v>0</v>
      </c>
      <c r="GI259" s="7">
        <f t="shared" ref="GI259:GI322" ca="1" si="1365">RAND()</f>
        <v>0.74380176596255443</v>
      </c>
      <c r="GJ259" s="7">
        <f t="shared" ref="GJ259:GJ322" ca="1" si="1366">IFERROR($BU259-GI259,"")</f>
        <v>-5.1494073654862138E-2</v>
      </c>
      <c r="GK259" s="7">
        <f t="shared" ref="GK259:GK322" ca="1" si="1367">IF(GJ259="","",IF(GJ259&lt;0,0,IF(GJ259&lt;0.8,1,2)))</f>
        <v>0</v>
      </c>
      <c r="GL259" s="7">
        <f t="shared" ref="GL259:GL322" ca="1" si="1368">IF(GK259="","",IF(GK259=1,$BV259,IF(GK259=2,$BV259+$BW259,0)))</f>
        <v>0</v>
      </c>
      <c r="GM259" s="7" t="str">
        <f ca="1">IFERROR(IF(GM258+GL259&gt;GN$4,GM258,GM258+GL259),"")</f>
        <v/>
      </c>
      <c r="GN259" s="7">
        <f t="shared" ca="1" si="1232"/>
        <v>0</v>
      </c>
      <c r="GO259" s="7">
        <f t="shared" ref="GO259:GO322" ca="1" si="1369">RAND()</f>
        <v>0.52512484823503269</v>
      </c>
      <c r="GP259" s="7">
        <f t="shared" ref="GP259:GP322" ca="1" si="1370">IFERROR($BU259-GO259,"")</f>
        <v>0.1671828440726596</v>
      </c>
      <c r="GQ259" s="7">
        <f t="shared" ref="GQ259:GQ322" ca="1" si="1371">IF(GP259="","",IF(GP259&lt;0,0,IF(GP259&lt;0.8,1,2)))</f>
        <v>1</v>
      </c>
      <c r="GR259" s="7" t="str">
        <f t="shared" ref="GR259:GR322" ca="1" si="1372">IF(GQ259="","",IF(GQ259=1,$BV259,IF(GQ259=2,$BV259+$BW259,0)))</f>
        <v>3</v>
      </c>
      <c r="GS259" s="7" t="str">
        <f ca="1">IFERROR(IF(GS258+GR259&gt;GT$4,GS258,GS258+GR259),"")</f>
        <v/>
      </c>
      <c r="GT259" s="7">
        <f t="shared" ca="1" si="1233"/>
        <v>0</v>
      </c>
      <c r="GU259" s="7">
        <f t="shared" ref="GU259:GU322" ca="1" si="1373">RAND()</f>
        <v>0.37865851777202209</v>
      </c>
      <c r="GV259" s="7">
        <f t="shared" ref="GV259:GV322" ca="1" si="1374">IFERROR($BU259-GU259,"")</f>
        <v>0.31364917453567021</v>
      </c>
      <c r="GW259" s="7">
        <f t="shared" ref="GW259:GW322" ca="1" si="1375">IF(GV259="","",IF(GV259&lt;0,0,IF(GV259&lt;0.8,1,2)))</f>
        <v>1</v>
      </c>
      <c r="GX259" s="7" t="str">
        <f t="shared" ref="GX259:GX322" ca="1" si="1376">IF(GW259="","",IF(GW259=1,$BV259,IF(GW259=2,$BV259+$BW259,0)))</f>
        <v>3</v>
      </c>
      <c r="GY259" s="7" t="str">
        <f ca="1">IFERROR(IF(GY258+GX259&gt;GZ$4,GY258,GY258+GX259),"")</f>
        <v/>
      </c>
      <c r="GZ259" s="7">
        <f t="shared" ca="1" si="1234"/>
        <v>0</v>
      </c>
      <c r="HA259" s="7">
        <f t="shared" ref="HA259:HA322" ca="1" si="1377">RAND()</f>
        <v>0.14882787879350645</v>
      </c>
      <c r="HB259" s="7">
        <f t="shared" ref="HB259:HB322" ca="1" si="1378">IFERROR($BU259-HA259,"")</f>
        <v>0.54347981351418584</v>
      </c>
      <c r="HC259" s="7">
        <f t="shared" ref="HC259:HC322" ca="1" si="1379">IF(HB259="","",IF(HB259&lt;0,0,IF(HB259&lt;0.8,1,2)))</f>
        <v>1</v>
      </c>
      <c r="HD259" s="7" t="str">
        <f t="shared" ref="HD259:HD322" ca="1" si="1380">IF(HC259="","",IF(HC259=1,$BV259,IF(HC259=2,$BV259+$BW259,0)))</f>
        <v>3</v>
      </c>
      <c r="HE259" s="7" t="str">
        <f ca="1">IFERROR(IF(HE258+HD259&gt;HF$4,HE258,HE258+HD259),"")</f>
        <v/>
      </c>
      <c r="HF259" s="7">
        <f t="shared" ca="1" si="1235"/>
        <v>0</v>
      </c>
      <c r="HG259" s="7">
        <f t="shared" ref="HG259:HG322" ca="1" si="1381">RAND()</f>
        <v>0.5722065088142948</v>
      </c>
      <c r="HH259" s="7">
        <f t="shared" ref="HH259:HH322" ca="1" si="1382">IFERROR($BU259-HG259,"")</f>
        <v>0.12010118349339749</v>
      </c>
      <c r="HI259" s="7">
        <f t="shared" ref="HI259:HI322" ca="1" si="1383">IF(HH259="","",IF(HH259&lt;0,0,IF(HH259&lt;0.8,1,2)))</f>
        <v>1</v>
      </c>
      <c r="HJ259" s="7" t="str">
        <f t="shared" ref="HJ259:HJ322" ca="1" si="1384">IF(HI259="","",IF(HI259=1,$BV259,IF(HI259=2,$BV259+$BW259,0)))</f>
        <v>3</v>
      </c>
      <c r="HK259" s="7" t="str">
        <f ca="1">IFERROR(IF(HK258+HJ259&gt;HL$4,HK258,HK258+HJ259),"")</f>
        <v/>
      </c>
      <c r="HL259" s="7">
        <f t="shared" ca="1" si="1236"/>
        <v>0</v>
      </c>
      <c r="HM259" s="7">
        <f t="shared" ref="HM259:HM322" ca="1" si="1385">RAND()</f>
        <v>0.3970553959532428</v>
      </c>
      <c r="HN259" s="7">
        <f t="shared" ref="HN259:HN322" ca="1" si="1386">IFERROR($BU259-HM259,"")</f>
        <v>0.29525229635444949</v>
      </c>
      <c r="HO259" s="7">
        <f t="shared" ref="HO259:HO322" ca="1" si="1387">IF(HN259="","",IF(HN259&lt;0,0,IF(HN259&lt;0.8,1,2)))</f>
        <v>1</v>
      </c>
      <c r="HP259" s="7" t="str">
        <f t="shared" ref="HP259:HP322" ca="1" si="1388">IF(HO259="","",IF(HO259=1,$BV259,IF(HO259=2,$BV259+$BW259,0)))</f>
        <v>3</v>
      </c>
      <c r="HQ259" s="7" t="str">
        <f ca="1">IFERROR(IF(HQ258+HP259&gt;HR$4,HQ258,HQ258+HP259),"")</f>
        <v/>
      </c>
      <c r="HR259" s="7">
        <f t="shared" ca="1" si="1237"/>
        <v>0</v>
      </c>
      <c r="HS259" s="7">
        <f t="shared" ref="HS259:HS322" ca="1" si="1389">RAND()</f>
        <v>0.59543799743106718</v>
      </c>
      <c r="HT259" s="7">
        <f t="shared" ref="HT259:HT322" ca="1" si="1390">IFERROR($BU259-HS259,"")</f>
        <v>9.6869694876625112E-2</v>
      </c>
      <c r="HU259" s="7">
        <f t="shared" ref="HU259:HU322" ca="1" si="1391">IF(HT259="","",IF(HT259&lt;0,0,IF(HT259&lt;0.8,1,2)))</f>
        <v>1</v>
      </c>
      <c r="HV259" s="7" t="str">
        <f t="shared" ref="HV259:HV322" ca="1" si="1392">IF(HU259="","",IF(HU259=1,$BV259,IF(HU259=2,$BV259+$BW259,0)))</f>
        <v>3</v>
      </c>
      <c r="HW259" s="7" t="str">
        <f ca="1">IFERROR(IF(HW258+HV259&gt;HX$4,HW258,HW258+HV259),"")</f>
        <v/>
      </c>
      <c r="HX259" s="7">
        <f t="shared" ca="1" si="1238"/>
        <v>0</v>
      </c>
      <c r="HY259" s="7">
        <f t="shared" ref="HY259:HY322" ca="1" si="1393">RAND()</f>
        <v>0.31294753079849391</v>
      </c>
      <c r="HZ259" s="7">
        <f t="shared" ref="HZ259:HZ322" ca="1" si="1394">IFERROR($BU259-HY259,"")</f>
        <v>0.37936016150919838</v>
      </c>
      <c r="IA259" s="7">
        <f t="shared" ref="IA259:IA322" ca="1" si="1395">IF(HZ259="","",IF(HZ259&lt;0,0,IF(HZ259&lt;0.8,1,2)))</f>
        <v>1</v>
      </c>
      <c r="IB259" s="7" t="str">
        <f t="shared" ref="IB259:IB322" ca="1" si="1396">IF(IA259="","",IF(IA259=1,$BV259,IF(IA259=2,$BV259+$BW259,0)))</f>
        <v>3</v>
      </c>
      <c r="IC259" s="7" t="str">
        <f ca="1">IFERROR(IF(IC258+IB259&gt;ID$4,IC258,IC258+IB259),"")</f>
        <v/>
      </c>
      <c r="ID259" s="7">
        <f t="shared" ca="1" si="1239"/>
        <v>0</v>
      </c>
      <c r="IE259" s="7">
        <f t="shared" ref="IE259:IE322" ca="1" si="1397">RAND()</f>
        <v>0.39347151620102327</v>
      </c>
      <c r="IF259" s="7">
        <f t="shared" ref="IF259:IF322" ca="1" si="1398">IFERROR($BU259-IE259,"")</f>
        <v>0.29883617610666902</v>
      </c>
      <c r="IG259" s="7">
        <f t="shared" ref="IG259:IG322" ca="1" si="1399">IF(IF259="","",IF(IF259&lt;0,0,IF(IF259&lt;0.8,1,2)))</f>
        <v>1</v>
      </c>
      <c r="IH259" s="7" t="str">
        <f t="shared" ref="IH259:IH322" ca="1" si="1400">IF(IG259="","",IF(IG259=1,$BV259,IF(IG259=2,$BV259+$BW259,0)))</f>
        <v>3</v>
      </c>
      <c r="II259" s="7" t="str">
        <f ca="1">IFERROR(IF(II258+IH259&gt;IJ$4,II258,II258+IH259),"")</f>
        <v/>
      </c>
      <c r="IJ259" s="7">
        <f t="shared" ca="1" si="1240"/>
        <v>0</v>
      </c>
      <c r="IK259" s="7">
        <f t="shared" ref="IK259:IK322" ca="1" si="1401">RAND()</f>
        <v>0.45840443351966287</v>
      </c>
      <c r="IL259" s="7">
        <f t="shared" ref="IL259:IL322" ca="1" si="1402">IFERROR($BU259-IK259,"")</f>
        <v>0.23390325878802942</v>
      </c>
      <c r="IM259" s="7">
        <f t="shared" ref="IM259:IM322" ca="1" si="1403">IF(IL259="","",IF(IL259&lt;0,0,IF(IL259&lt;0.8,1,2)))</f>
        <v>1</v>
      </c>
      <c r="IN259" s="7" t="str">
        <f t="shared" ref="IN259:IN322" ca="1" si="1404">IF(IM259="","",IF(IM259=1,$BV259,IF(IM259=2,$BV259+$BW259,0)))</f>
        <v>3</v>
      </c>
      <c r="IO259" s="7" t="str">
        <f ca="1">IFERROR(IF(IO258+IN259&gt;IP$4,IO258,IO258+IN259),"")</f>
        <v/>
      </c>
      <c r="IP259" s="7">
        <f t="shared" ca="1" si="1241"/>
        <v>0</v>
      </c>
      <c r="IQ259" s="7">
        <f t="shared" ref="IQ259:IQ322" ca="1" si="1405">RAND()</f>
        <v>0.36232140738795315</v>
      </c>
      <c r="IR259" s="7">
        <f t="shared" ref="IR259:IR322" ca="1" si="1406">IFERROR($BU259-IQ259,"")</f>
        <v>0.32998628491973914</v>
      </c>
      <c r="IS259" s="7">
        <f t="shared" ref="IS259:IS322" ca="1" si="1407">IF(IR259="","",IF(IR259&lt;0,0,IF(IR259&lt;0.8,1,2)))</f>
        <v>1</v>
      </c>
      <c r="IT259" s="7" t="str">
        <f t="shared" ref="IT259:IT322" ca="1" si="1408">IF(IS259="","",IF(IS259=1,$BV259,IF(IS259=2,$BV259+$BW259,0)))</f>
        <v>3</v>
      </c>
      <c r="IU259" s="7" t="str">
        <f ca="1">IFERROR(IF(IU258+IT259&gt;IV$4,IU258,IU258+IT259),"")</f>
        <v/>
      </c>
      <c r="IV259" s="7">
        <f t="shared" ca="1" si="1242"/>
        <v>0</v>
      </c>
      <c r="IW259" s="7">
        <f t="shared" ref="IW259:IW322" ca="1" si="1409">RAND()</f>
        <v>0.41861767793784099</v>
      </c>
      <c r="IX259" s="7">
        <f t="shared" ref="IX259:IX322" ca="1" si="1410">IFERROR($BU259-IW259,"")</f>
        <v>0.2736900143698513</v>
      </c>
      <c r="IY259" s="7">
        <f t="shared" ref="IY259:IY322" ca="1" si="1411">IF(IX259="","",IF(IX259&lt;0,0,IF(IX259&lt;0.8,1,2)))</f>
        <v>1</v>
      </c>
      <c r="IZ259" s="7" t="str">
        <f t="shared" ref="IZ259:IZ322" ca="1" si="1412">IF(IY259="","",IF(IY259=1,$BV259,IF(IY259=2,$BV259+$BW259,0)))</f>
        <v>3</v>
      </c>
      <c r="JA259" s="7" t="str">
        <f ca="1">IFERROR(IF(JA258+IZ259&gt;JB$4,JA258,JA258+IZ259),"")</f>
        <v/>
      </c>
      <c r="JB259" s="7">
        <f t="shared" ca="1" si="1243"/>
        <v>0</v>
      </c>
      <c r="JC259" s="7">
        <f t="shared" ref="JC259:JC322" ca="1" si="1413">RAND()</f>
        <v>0.39181184530527291</v>
      </c>
      <c r="JD259" s="7">
        <f t="shared" ref="JD259:JD322" ca="1" si="1414">IFERROR($BU259-JC259,"")</f>
        <v>0.30049584700241938</v>
      </c>
      <c r="JE259" s="7">
        <f t="shared" ref="JE259:JE322" ca="1" si="1415">IF(JD259="","",IF(JD259&lt;0,0,IF(JD259&lt;0.8,1,2)))</f>
        <v>1</v>
      </c>
      <c r="JF259" s="7" t="str">
        <f t="shared" ref="JF259:JF322" ca="1" si="1416">IF(JE259="","",IF(JE259=1,$BV259,IF(JE259=2,$BV259+$BW259,0)))</f>
        <v>3</v>
      </c>
      <c r="JG259" s="7" t="str">
        <f ca="1">IFERROR(IF(JG258+JF259&gt;JH$4,JG258,JG258+JF259),"")</f>
        <v/>
      </c>
      <c r="JH259" s="7">
        <f t="shared" ca="1" si="1244"/>
        <v>0</v>
      </c>
      <c r="JI259" s="7">
        <f t="shared" ref="JI259:JI322" ca="1" si="1417">RAND()</f>
        <v>9.225342502194056E-2</v>
      </c>
      <c r="JJ259" s="7">
        <f t="shared" ref="JJ259:JJ322" ca="1" si="1418">IFERROR($BU259-JI259,"")</f>
        <v>0.60005426728575173</v>
      </c>
      <c r="JK259" s="7">
        <f t="shared" ref="JK259:JK322" ca="1" si="1419">IF(JJ259="","",IF(JJ259&lt;0,0,IF(JJ259&lt;0.8,1,2)))</f>
        <v>1</v>
      </c>
      <c r="JL259" s="7" t="str">
        <f t="shared" ref="JL259:JL322" ca="1" si="1420">IF(JK259="","",IF(JK259=1,$BV259,IF(JK259=2,$BV259+$BW259,0)))</f>
        <v>3</v>
      </c>
      <c r="JM259" s="7" t="str">
        <f ca="1">IFERROR(IF(JM258+JL259&gt;JN$4,JM258,JM258+JL259),"")</f>
        <v/>
      </c>
      <c r="JN259" s="7">
        <f t="shared" ca="1" si="1245"/>
        <v>0</v>
      </c>
      <c r="JO259" s="7">
        <f t="shared" ref="JO259:JO322" ca="1" si="1421">RAND()</f>
        <v>0.96264242813852829</v>
      </c>
      <c r="JP259" s="7">
        <f t="shared" ref="JP259:JP322" ca="1" si="1422">IFERROR($BU259-JO259,"")</f>
        <v>-0.270334735830836</v>
      </c>
      <c r="JQ259" s="7">
        <f t="shared" ref="JQ259:JQ322" ca="1" si="1423">IF(JP259="","",IF(JP259&lt;0,0,IF(JP259&lt;0.8,1,2)))</f>
        <v>0</v>
      </c>
      <c r="JR259" s="7">
        <f t="shared" ref="JR259:JR322" ca="1" si="1424">IF(JQ259="","",IF(JQ259=1,$BV259,IF(JQ259=2,$BV259+$BW259,0)))</f>
        <v>0</v>
      </c>
      <c r="JS259" s="7" t="str">
        <f ca="1">IFERROR(IF(JS258+JR259&gt;JT$4,JS258,JS258+JR259),"")</f>
        <v/>
      </c>
      <c r="JT259" s="7">
        <f t="shared" ca="1" si="1246"/>
        <v>0</v>
      </c>
      <c r="JU259" s="7">
        <f t="shared" ref="JU259:JU322" ca="1" si="1425">RAND()</f>
        <v>0.80154370485587989</v>
      </c>
      <c r="JV259" s="7">
        <f t="shared" ref="JV259:JV322" ca="1" si="1426">IFERROR($BU259-JU259,"")</f>
        <v>-0.1092360125481876</v>
      </c>
      <c r="JW259" s="7">
        <f t="shared" ref="JW259:JW322" ca="1" si="1427">IF(JV259="","",IF(JV259&lt;0,0,IF(JV259&lt;0.8,1,2)))</f>
        <v>0</v>
      </c>
      <c r="JX259" s="7">
        <f t="shared" ref="JX259:JX322" ca="1" si="1428">IF(JW259="","",IF(JW259=1,$BV259,IF(JW259=2,$BV259+$BW259,0)))</f>
        <v>0</v>
      </c>
      <c r="JY259" s="7" t="str">
        <f ca="1">IFERROR(IF(JY258+JX259&gt;JZ$4,JY258,JY258+JX259),"")</f>
        <v/>
      </c>
      <c r="JZ259" s="7">
        <f t="shared" ca="1" si="1247"/>
        <v>0</v>
      </c>
      <c r="KA259" s="7">
        <f t="shared" ref="KA259:KA322" ca="1" si="1429">RAND()</f>
        <v>0.72351782791449237</v>
      </c>
      <c r="KB259" s="7">
        <f t="shared" ref="KB259:KB322" ca="1" si="1430">IFERROR($BU259-KA259,"")</f>
        <v>-3.1210135606800082E-2</v>
      </c>
      <c r="KC259" s="7">
        <f t="shared" ref="KC259:KC322" ca="1" si="1431">IF(KB259="","",IF(KB259&lt;0,0,IF(KB259&lt;0.8,1,2)))</f>
        <v>0</v>
      </c>
      <c r="KD259" s="7">
        <f t="shared" ref="KD259:KD322" ca="1" si="1432">IF(KC259="","",IF(KC259=1,$BV259,IF(KC259=2,$BV259+$BW259,0)))</f>
        <v>0</v>
      </c>
      <c r="KE259" s="7" t="str">
        <f ca="1">IFERROR(IF(KE258+KD259&gt;KF$4,KE258,KE258+KD259),"")</f>
        <v/>
      </c>
      <c r="KF259" s="7">
        <f t="shared" ca="1" si="1248"/>
        <v>0</v>
      </c>
      <c r="KG259" s="7">
        <f t="shared" ref="KG259:KG322" ca="1" si="1433">RAND()</f>
        <v>0.93783199184703769</v>
      </c>
      <c r="KH259" s="7">
        <f t="shared" ref="KH259:KH322" ca="1" si="1434">IFERROR($BU259-KG259,"")</f>
        <v>-0.2455242995393454</v>
      </c>
      <c r="KI259" s="7">
        <f t="shared" ref="KI259:KI322" ca="1" si="1435">IF(KH259="","",IF(KH259&lt;0,0,IF(KH259&lt;0.8,1,2)))</f>
        <v>0</v>
      </c>
      <c r="KJ259" s="7">
        <f t="shared" ref="KJ259:KJ322" ca="1" si="1436">IF(KI259="","",IF(KI259=1,$BV259,IF(KI259=2,$BV259+$BW259,0)))</f>
        <v>0</v>
      </c>
      <c r="KK259" s="7" t="str">
        <f ca="1">IFERROR(IF(KK258+KJ259&gt;KL$4,KK258,KK258+KJ259),"")</f>
        <v/>
      </c>
      <c r="KL259" s="7">
        <f t="shared" ca="1" si="1249"/>
        <v>0</v>
      </c>
      <c r="KM259" s="7">
        <f t="shared" ref="KM259:KM322" ca="1" si="1437">RAND()</f>
        <v>0.75598436815823011</v>
      </c>
      <c r="KN259" s="7">
        <f t="shared" ref="KN259:KN322" ca="1" si="1438">IFERROR($BU259-KM259,"")</f>
        <v>-6.3676675850537823E-2</v>
      </c>
      <c r="KO259" s="7">
        <f t="shared" ref="KO259:KO322" ca="1" si="1439">IF(KN259="","",IF(KN259&lt;0,0,IF(KN259&lt;0.8,1,2)))</f>
        <v>0</v>
      </c>
      <c r="KP259" s="7">
        <f t="shared" ref="KP259:KP322" ca="1" si="1440">IF(KO259="","",IF(KO259=1,$BV259,IF(KO259=2,$BV259+$BW259,0)))</f>
        <v>0</v>
      </c>
      <c r="KQ259" s="7" t="str">
        <f ca="1">IFERROR(IF(KQ258+KP259&gt;KR$4,KQ258,KQ258+KP259),"")</f>
        <v/>
      </c>
      <c r="KR259" s="7">
        <f t="shared" ca="1" si="1250"/>
        <v>0</v>
      </c>
      <c r="KS259" s="7">
        <f t="shared" ref="KS259:KS322" ca="1" si="1441">RAND()</f>
        <v>0.41671778669864312</v>
      </c>
      <c r="KT259" s="7">
        <f t="shared" ref="KT259:KT322" ca="1" si="1442">IFERROR($BU259-KS259,"")</f>
        <v>0.27558990560904917</v>
      </c>
      <c r="KU259" s="7">
        <f t="shared" ref="KU259:KU322" ca="1" si="1443">IF(KT259="","",IF(KT259&lt;0,0,IF(KT259&lt;0.8,1,2)))</f>
        <v>1</v>
      </c>
      <c r="KV259" s="7" t="str">
        <f t="shared" ref="KV259:KV322" ca="1" si="1444">IF(KU259="","",IF(KU259=1,$BV259,IF(KU259=2,$BV259+$BW259,0)))</f>
        <v>3</v>
      </c>
      <c r="KW259" s="7" t="str">
        <f ca="1">IFERROR(IF(KW258+KV259&gt;KX$4,KW258,KW258+KV259),"")</f>
        <v/>
      </c>
      <c r="KX259" s="7">
        <f t="shared" ca="1" si="1251"/>
        <v>0</v>
      </c>
      <c r="KY259" s="7">
        <f t="shared" ref="KY259:KY322" ca="1" si="1445">RAND()</f>
        <v>0.13943125794631628</v>
      </c>
      <c r="KZ259" s="7">
        <f t="shared" ref="KZ259:KZ322" ca="1" si="1446">IFERROR($BU259-KY259,"")</f>
        <v>0.55287643436137601</v>
      </c>
      <c r="LA259" s="7">
        <f t="shared" ref="LA259:LA322" ca="1" si="1447">IF(KZ259="","",IF(KZ259&lt;0,0,IF(KZ259&lt;0.8,1,2)))</f>
        <v>1</v>
      </c>
      <c r="LB259" s="7" t="str">
        <f t="shared" ref="LB259:LB322" ca="1" si="1448">IF(LA259="","",IF(LA259=1,$BV259,IF(LA259=2,$BV259+$BW259,0)))</f>
        <v>3</v>
      </c>
      <c r="LC259" s="7" t="str">
        <f ca="1">IFERROR(IF(LC258+LB259&gt;LD$4,LC258,LC258+LB259),"")</f>
        <v/>
      </c>
      <c r="LD259" s="7">
        <f t="shared" ca="1" si="1252"/>
        <v>0</v>
      </c>
      <c r="LE259" s="7">
        <f t="shared" ref="LE259:LE322" ca="1" si="1449">RAND()</f>
        <v>1.7880271438276085E-2</v>
      </c>
      <c r="LF259" s="7">
        <f t="shared" ref="LF259:LF322" ca="1" si="1450">IFERROR($BU259-LE259,"")</f>
        <v>0.67442742086941621</v>
      </c>
      <c r="LG259" s="7">
        <f t="shared" ref="LG259:LG322" ca="1" si="1451">IF(LF259="","",IF(LF259&lt;0,0,IF(LF259&lt;0.8,1,2)))</f>
        <v>1</v>
      </c>
      <c r="LH259" s="7" t="str">
        <f t="shared" ref="LH259:LH322" ca="1" si="1452">IF(LG259="","",IF(LG259=1,$BV259,IF(LG259=2,$BV259+$BW259,0)))</f>
        <v>3</v>
      </c>
      <c r="LI259" s="7" t="str">
        <f ca="1">IFERROR(IF(LI258+LH259&gt;LJ$4,LI258,LI258+LH259),"")</f>
        <v/>
      </c>
      <c r="LJ259" s="7">
        <f t="shared" ca="1" si="1253"/>
        <v>0</v>
      </c>
      <c r="LK259" s="7">
        <f t="shared" ref="LK259:LK322" ca="1" si="1453">RAND()</f>
        <v>0.55078231978472292</v>
      </c>
      <c r="LL259" s="7">
        <f t="shared" ref="LL259:LL322" ca="1" si="1454">IFERROR($BU259-LK259,"")</f>
        <v>0.14152537252296937</v>
      </c>
      <c r="LM259" s="7">
        <f t="shared" ref="LM259:LM322" ca="1" si="1455">IF(LL259="","",IF(LL259&lt;0,0,IF(LL259&lt;0.8,1,2)))</f>
        <v>1</v>
      </c>
      <c r="LN259" s="7" t="str">
        <f t="shared" ref="LN259:LN322" ca="1" si="1456">IF(LM259="","",IF(LM259=1,$BV259,IF(LM259=2,$BV259+$BW259,0)))</f>
        <v>3</v>
      </c>
      <c r="LO259" s="7" t="str">
        <f ca="1">IFERROR(IF(LO258+LN259&gt;LP$4,LO258,LO258+LN259),"")</f>
        <v/>
      </c>
      <c r="LP259" s="7">
        <f t="shared" ca="1" si="1254"/>
        <v>0</v>
      </c>
      <c r="LQ259" s="7">
        <f t="shared" ref="LQ259:LQ322" ca="1" si="1457">RAND()</f>
        <v>0.15953933896661554</v>
      </c>
      <c r="LR259" s="7">
        <f t="shared" ref="LR259:LR322" ca="1" si="1458">IFERROR($BU259-LQ259,"")</f>
        <v>0.53276835334107675</v>
      </c>
      <c r="LS259" s="7">
        <f t="shared" ref="LS259:LS322" ca="1" si="1459">IF(LR259="","",IF(LR259&lt;0,0,IF(LR259&lt;0.8,1,2)))</f>
        <v>1</v>
      </c>
      <c r="LT259" s="7" t="str">
        <f t="shared" ref="LT259:LT322" ca="1" si="1460">IF(LS259="","",IF(LS259=1,$BV259,IF(LS259=2,$BV259+$BW259,0)))</f>
        <v>3</v>
      </c>
      <c r="LU259" s="7" t="str">
        <f ca="1">IFERROR(IF(LU258+LT259&gt;LV$4,LU258,LU258+LT259),"")</f>
        <v/>
      </c>
      <c r="LV259" s="7">
        <f t="shared" ca="1" si="1255"/>
        <v>0</v>
      </c>
      <c r="LW259" s="7">
        <f t="shared" ref="LW259:LW322" ca="1" si="1461">RAND()</f>
        <v>0.11177441026712609</v>
      </c>
      <c r="LX259" s="7">
        <f t="shared" ref="LX259:LX322" ca="1" si="1462">IFERROR($BU259-LW259,"")</f>
        <v>0.5805332820405662</v>
      </c>
      <c r="LY259" s="7">
        <f t="shared" ref="LY259:LY322" ca="1" si="1463">IF(LX259="","",IF(LX259&lt;0,0,IF(LX259&lt;0.8,1,2)))</f>
        <v>1</v>
      </c>
      <c r="LZ259" s="7" t="str">
        <f t="shared" ref="LZ259:LZ322" ca="1" si="1464">IF(LY259="","",IF(LY259=1,$BV259,IF(LY259=2,$BV259+$BW259,0)))</f>
        <v>3</v>
      </c>
      <c r="MA259" s="7" t="str">
        <f ca="1">IFERROR(IF(MA258+LZ259&gt;MB$4,MA258,MA258+LZ259),"")</f>
        <v/>
      </c>
      <c r="MB259" s="7">
        <f t="shared" ca="1" si="1256"/>
        <v>0</v>
      </c>
      <c r="MC259" s="7">
        <f t="shared" ref="MC259:MC322" ca="1" si="1465">RAND()</f>
        <v>0.48224325663170664</v>
      </c>
      <c r="MD259" s="7">
        <f t="shared" ref="MD259:MD322" ca="1" si="1466">IFERROR($BU259-MC259,"")</f>
        <v>0.21006443567598565</v>
      </c>
      <c r="ME259" s="7">
        <f t="shared" ref="ME259:ME322" ca="1" si="1467">IF(MD259="","",IF(MD259&lt;0,0,IF(MD259&lt;0.8,1,2)))</f>
        <v>1</v>
      </c>
      <c r="MF259" s="7" t="str">
        <f t="shared" ref="MF259:MF322" ca="1" si="1468">IF(ME259="","",IF(ME259=1,$BV259,IF(ME259=2,$BV259+$BW259,0)))</f>
        <v>3</v>
      </c>
      <c r="MG259" s="7" t="str">
        <f ca="1">IFERROR(IF(MG258+MF259&gt;MH$4,MG258,MG258+MF259),"")</f>
        <v/>
      </c>
      <c r="MH259" s="7">
        <f t="shared" ca="1" si="1257"/>
        <v>0</v>
      </c>
      <c r="MI259" s="7">
        <f t="shared" ref="MI259:MI322" ca="1" si="1469">RAND()</f>
        <v>0.73287583065073225</v>
      </c>
      <c r="MJ259" s="7">
        <f t="shared" ref="MJ259:MJ322" ca="1" si="1470">IFERROR($BU259-MI259,"")</f>
        <v>-4.0568138343039961E-2</v>
      </c>
      <c r="MK259" s="7">
        <f t="shared" ref="MK259:MK322" ca="1" si="1471">IF(MJ259="","",IF(MJ259&lt;0,0,IF(MJ259&lt;0.8,1,2)))</f>
        <v>0</v>
      </c>
      <c r="ML259" s="7">
        <f t="shared" ref="ML259:ML322" ca="1" si="1472">IF(MK259="","",IF(MK259=1,$BV259,IF(MK259=2,$BV259+$BW259,0)))</f>
        <v>0</v>
      </c>
      <c r="MM259" s="7" t="str">
        <f ca="1">IFERROR(IF(MM258+ML259&gt;MN$4,MM258,MM258+ML259),"")</f>
        <v/>
      </c>
      <c r="MN259" s="7">
        <f t="shared" ca="1" si="1258"/>
        <v>0</v>
      </c>
      <c r="MO259" s="7">
        <f t="shared" ref="MO259:MO322" ca="1" si="1473">RAND()</f>
        <v>0.88518357609583098</v>
      </c>
      <c r="MP259" s="7">
        <f t="shared" ref="MP259:MP322" ca="1" si="1474">IFERROR($BU259-MO259,"")</f>
        <v>-0.19287588378813869</v>
      </c>
      <c r="MQ259" s="7">
        <f t="shared" ref="MQ259:MQ322" ca="1" si="1475">IF(MP259="","",IF(MP259&lt;0,0,IF(MP259&lt;0.8,1,2)))</f>
        <v>0</v>
      </c>
      <c r="MR259" s="7">
        <f t="shared" ref="MR259:MR322" ca="1" si="1476">IF(MQ259="","",IF(MQ259=1,$BV259,IF(MQ259=2,$BV259+$BW259,0)))</f>
        <v>0</v>
      </c>
      <c r="MS259" s="7" t="str">
        <f ca="1">IFERROR(IF(MS258+MR259&gt;MT$4,MS258,MS258+MR259),"")</f>
        <v/>
      </c>
      <c r="MT259" s="7">
        <f t="shared" ca="1" si="1259"/>
        <v>0</v>
      </c>
      <c r="MU259" s="7">
        <f t="shared" ref="MU259:MU322" ca="1" si="1477">RAND()</f>
        <v>0.60428157999216814</v>
      </c>
      <c r="MV259" s="7">
        <f t="shared" ref="MV259:MV322" ca="1" si="1478">IFERROR($BU259-MU259,"")</f>
        <v>8.8026112315524152E-2</v>
      </c>
      <c r="MW259" s="7">
        <f t="shared" ref="MW259:MW322" ca="1" si="1479">IF(MV259="","",IF(MV259&lt;0,0,IF(MV259&lt;0.8,1,2)))</f>
        <v>1</v>
      </c>
      <c r="MX259" s="7" t="str">
        <f t="shared" ref="MX259:MX322" ca="1" si="1480">IF(MW259="","",IF(MW259=1,$BV259,IF(MW259=2,$BV259+$BW259,0)))</f>
        <v>3</v>
      </c>
      <c r="MY259" s="7" t="str">
        <f ca="1">IFERROR(IF(MY258+MX259&gt;MZ$4,MY258,MY258+MX259),"")</f>
        <v/>
      </c>
      <c r="MZ259" s="7">
        <f t="shared" ca="1" si="1260"/>
        <v>0</v>
      </c>
      <c r="NA259" s="7">
        <f t="shared" ref="NA259:NA322" ca="1" si="1481">RAND()</f>
        <v>0.509698403961795</v>
      </c>
      <c r="NB259" s="7">
        <f t="shared" ref="NB259:NB322" ca="1" si="1482">IFERROR($BU259-NA259,"")</f>
        <v>0.18260928834589729</v>
      </c>
      <c r="NC259" s="7">
        <f t="shared" ref="NC259:NC322" ca="1" si="1483">IF(NB259="","",IF(NB259&lt;0,0,IF(NB259&lt;0.8,1,2)))</f>
        <v>1</v>
      </c>
      <c r="ND259" s="7" t="str">
        <f t="shared" ref="ND259:ND322" ca="1" si="1484">IF(NC259="","",IF(NC259=1,$BV259,IF(NC259=2,$BV259+$BW259,0)))</f>
        <v>3</v>
      </c>
      <c r="NE259" s="7" t="str">
        <f ca="1">IFERROR(IF(NE258+ND259&gt;NF$4,NE258,NE258+ND259),"")</f>
        <v/>
      </c>
      <c r="NF259" s="7">
        <f t="shared" ca="1" si="1261"/>
        <v>0</v>
      </c>
      <c r="NG259" s="7">
        <f t="shared" ref="NG259:NG322" ca="1" si="1485">RAND()</f>
        <v>0.68076092926756293</v>
      </c>
      <c r="NH259" s="7">
        <f t="shared" ref="NH259:NH322" ca="1" si="1486">IFERROR($BU259-NG259,"")</f>
        <v>1.154676304012936E-2</v>
      </c>
      <c r="NI259" s="7">
        <f t="shared" ref="NI259:NI322" ca="1" si="1487">IF(NH259="","",IF(NH259&lt;0,0,IF(NH259&lt;0.8,1,2)))</f>
        <v>1</v>
      </c>
      <c r="NJ259" s="7" t="str">
        <f t="shared" ref="NJ259:NJ322" ca="1" si="1488">IF(NI259="","",IF(NI259=1,$BV259,IF(NI259=2,$BV259+$BW259,0)))</f>
        <v>3</v>
      </c>
      <c r="NK259" s="7" t="str">
        <f ca="1">IFERROR(IF(NK258+NJ259&gt;NL$4,NK258,NK258+NJ259),"")</f>
        <v/>
      </c>
      <c r="NL259" s="7">
        <f t="shared" ca="1" si="1262"/>
        <v>0</v>
      </c>
      <c r="NM259" s="7">
        <f t="shared" ref="NM259:NM322" ca="1" si="1489">RAND()</f>
        <v>0.10697803088295466</v>
      </c>
      <c r="NN259" s="7">
        <f t="shared" ref="NN259:NN322" ca="1" si="1490">IFERROR($BU259-NM259,"")</f>
        <v>0.58532966142473764</v>
      </c>
      <c r="NO259" s="7">
        <f t="shared" ref="NO259:NO322" ca="1" si="1491">IF(NN259="","",IF(NN259&lt;0,0,IF(NN259&lt;0.8,1,2)))</f>
        <v>1</v>
      </c>
      <c r="NP259" s="7" t="str">
        <f t="shared" ref="NP259:NP322" ca="1" si="1492">IF(NO259="","",IF(NO259=1,$BV259,IF(NO259=2,$BV259+$BW259,0)))</f>
        <v>3</v>
      </c>
      <c r="NQ259" s="7" t="str">
        <f ca="1">IFERROR(IF(NQ258+NP259&gt;NR$4,NQ258,NQ258+NP259),"")</f>
        <v/>
      </c>
      <c r="NR259" s="7">
        <f t="shared" ca="1" si="1263"/>
        <v>0</v>
      </c>
      <c r="NT259">
        <v>261</v>
      </c>
      <c r="NU259" s="7" t="s">
        <v>19</v>
      </c>
      <c r="NV259" s="7" t="str">
        <f t="shared" ca="1" si="1280"/>
        <v/>
      </c>
      <c r="NW259" s="7" t="str">
        <f t="shared" ref="NW259:NW322" ca="1" si="1493">IFERROR(_xlfn.RANK.EQ(NV259,$NV$3:$NV$427),"")</f>
        <v/>
      </c>
      <c r="NX259" t="str">
        <f ca="1">IFERROR(VLOOKUP(NT259,$K$3:$AK$568,8,FALSE),"")</f>
        <v/>
      </c>
      <c r="NY259" t="str">
        <f ca="1">IFERROR(VLOOKUP(NT259,$K$3:$AK$568,9,FALSE),"")</f>
        <v/>
      </c>
      <c r="NZ259" s="7" t="str">
        <f ca="1">IFERROR(VLOOKUP(NT259,$K$3:$AK$568,27,FALSE),"")</f>
        <v/>
      </c>
      <c r="OB259">
        <v>261</v>
      </c>
      <c r="OC259" s="7" t="s">
        <v>19</v>
      </c>
      <c r="OD259" t="e">
        <f t="shared" ca="1" si="968"/>
        <v>#N/A</v>
      </c>
      <c r="OE259" s="7" t="str">
        <f t="shared" ca="1" si="969"/>
        <v/>
      </c>
      <c r="OF259" s="7" t="str">
        <f t="shared" ca="1" si="970"/>
        <v/>
      </c>
      <c r="OG259" t="str">
        <f t="shared" ca="1" si="971"/>
        <v/>
      </c>
      <c r="OI259">
        <v>261</v>
      </c>
      <c r="OJ259" s="7" t="s">
        <v>19</v>
      </c>
      <c r="OK259" s="7" t="str">
        <f t="shared" ca="1" si="972"/>
        <v/>
      </c>
      <c r="OL259" s="7" t="str">
        <f t="shared" ca="1" si="973"/>
        <v/>
      </c>
      <c r="OM259" t="str">
        <f ca="1">IFERROR(VLOOKUP(OI259,$L$3:$AK$568,7,FALSE),"")</f>
        <v/>
      </c>
      <c r="ON259" t="str">
        <f ca="1">IFERROR(VLOOKUP(OI259,$L$3:$AK$568,8,FALSE),"")</f>
        <v/>
      </c>
      <c r="OO259" s="7" t="str">
        <f ca="1">IFERROR(VLOOKUP(OI259,$L$3:$AK$568,26,FALSE),"")</f>
        <v/>
      </c>
      <c r="OQ259">
        <v>261</v>
      </c>
      <c r="OR259" s="7" t="s">
        <v>19</v>
      </c>
      <c r="OS259" t="e">
        <f t="shared" ca="1" si="974"/>
        <v>#N/A</v>
      </c>
      <c r="OT259" s="7" t="str">
        <f t="shared" ca="1" si="975"/>
        <v/>
      </c>
      <c r="OU259" s="7" t="str">
        <f t="shared" ca="1" si="976"/>
        <v/>
      </c>
      <c r="OV259" t="str">
        <f t="shared" ca="1" si="977"/>
        <v/>
      </c>
      <c r="OX259">
        <v>261</v>
      </c>
      <c r="OY259" s="7" t="s">
        <v>19</v>
      </c>
      <c r="OZ259" s="7" t="str">
        <f t="shared" ca="1" si="978"/>
        <v/>
      </c>
      <c r="PA259" s="7" t="str">
        <f t="shared" ca="1" si="979"/>
        <v/>
      </c>
      <c r="PB259" t="str">
        <f ca="1">IFERROR(VLOOKUP(OX259,$M$3:$AK$568,6,FALSE),"")</f>
        <v/>
      </c>
      <c r="PC259" t="str">
        <f ca="1">IFERROR(VLOOKUP(OX259,$M$3:$AK$568,7,FALSE),"")</f>
        <v/>
      </c>
      <c r="PD259" s="7" t="str">
        <f ca="1">IFERROR(VLOOKUP(OX259,$M$3:$AK$568,25,FALSE),"")</f>
        <v/>
      </c>
      <c r="PF259">
        <v>261</v>
      </c>
      <c r="PG259" s="7" t="s">
        <v>19</v>
      </c>
      <c r="PH259" t="e">
        <f t="shared" ca="1" si="980"/>
        <v>#N/A</v>
      </c>
      <c r="PI259" s="7" t="str">
        <f t="shared" ca="1" si="981"/>
        <v/>
      </c>
      <c r="PJ259" s="7" t="str">
        <f t="shared" ca="1" si="982"/>
        <v/>
      </c>
      <c r="PK259" t="str">
        <f t="shared" ca="1" si="983"/>
        <v/>
      </c>
      <c r="PM259">
        <v>261</v>
      </c>
      <c r="PN259" s="7" t="s">
        <v>19</v>
      </c>
      <c r="PO259" s="202" t="str">
        <f t="shared" ca="1" si="984"/>
        <v/>
      </c>
      <c r="PP259" s="7" t="str">
        <f t="shared" ca="1" si="985"/>
        <v/>
      </c>
      <c r="PQ259" t="str">
        <f ca="1">IFERROR(VLOOKUP(PM259,$G$325:$R$409,12,FALSE),"")</f>
        <v/>
      </c>
      <c r="PR259" t="e">
        <f ca="1">VLOOKUP(PM259,$G$324:$Q$409,11,FALSE)</f>
        <v>#N/A</v>
      </c>
      <c r="PS259" s="7" t="str">
        <f ca="1">VLOOKUP(PQ259,$R$325:$Y$409,8,FALSE)</f>
        <v>- -</v>
      </c>
      <c r="PT259" s="7">
        <f ca="1">ReSt</f>
        <v>-4</v>
      </c>
      <c r="PU259" s="7" t="e">
        <f t="shared" ca="1" si="986"/>
        <v>#N/A</v>
      </c>
      <c r="PV259" s="7" t="e">
        <f t="shared" ca="1" si="987"/>
        <v>#N/A</v>
      </c>
      <c r="PW259" s="7" t="str">
        <f ca="1">VLOOKUP(PQ259,$R$325:$AK$409,8,FALSE)</f>
        <v>- -</v>
      </c>
      <c r="PX259" s="7"/>
      <c r="PY259">
        <v>261</v>
      </c>
      <c r="PZ259" s="7" t="s">
        <v>19</v>
      </c>
      <c r="QA259" t="str">
        <f t="shared" ca="1" si="988"/>
        <v/>
      </c>
      <c r="QB259" s="7" t="str">
        <f t="shared" ca="1" si="989"/>
        <v/>
      </c>
      <c r="QC259" s="7" t="str">
        <f t="shared" ca="1" si="990"/>
        <v/>
      </c>
      <c r="QD259" t="str">
        <f t="shared" ca="1" si="991"/>
        <v/>
      </c>
      <c r="QF259">
        <v>261</v>
      </c>
      <c r="QG259" s="7" t="s">
        <v>19</v>
      </c>
      <c r="QH259" s="7" t="str">
        <f t="shared" ca="1" si="992"/>
        <v/>
      </c>
      <c r="QI259" s="7" t="e">
        <f t="shared" ca="1" si="993"/>
        <v>#VALUE!</v>
      </c>
      <c r="QJ259" t="e">
        <f t="shared" ca="1" si="994"/>
        <v>#N/A</v>
      </c>
      <c r="QK259" s="7" t="e">
        <f t="shared" ca="1" si="995"/>
        <v>#N/A</v>
      </c>
      <c r="QM259">
        <v>261</v>
      </c>
      <c r="QN259" s="7" t="s">
        <v>19</v>
      </c>
      <c r="QO259" t="str">
        <f t="shared" ca="1" si="996"/>
        <v/>
      </c>
      <c r="QP259" s="7" t="str">
        <f t="shared" ca="1" si="997"/>
        <v/>
      </c>
      <c r="QQ259" t="str">
        <f t="shared" ca="1" si="998"/>
        <v/>
      </c>
    </row>
    <row r="260" spans="1:459" x14ac:dyDescent="0.25">
      <c r="A260" s="240" t="str">
        <f>IF('Character Sheet'!$B$4="Creature","N","Y")</f>
        <v>Y</v>
      </c>
      <c r="C260" s="75"/>
      <c r="D260" s="76"/>
      <c r="F260" s="75"/>
      <c r="G260" s="76"/>
      <c r="I260" s="75"/>
      <c r="J260" s="85"/>
      <c r="K260" s="85">
        <f t="shared" ref="K260:K280" ca="1" si="1494">IF(V260="- -",K259,IF(I260="*",K259,IF(Y260=0,K259,IF(AZ260="x",K259+1,K259))))</f>
        <v>7</v>
      </c>
      <c r="L260" s="85">
        <f t="shared" ca="1" si="1265"/>
        <v>5</v>
      </c>
      <c r="M260" s="70">
        <f t="shared" ca="1" si="1270"/>
        <v>11</v>
      </c>
      <c r="O260" s="222">
        <f t="shared" ca="1" si="1277"/>
        <v>60</v>
      </c>
      <c r="Q260" s="7" t="s">
        <v>1749</v>
      </c>
      <c r="R260" s="9" t="s">
        <v>1513</v>
      </c>
      <c r="S260" s="9" t="s">
        <v>2001</v>
      </c>
      <c r="T260" s="61" t="str">
        <f>SUBSTITUTE(IFERROR(IFERROR(VLOOKUP(R260,'[1]Skill Statistics'!$A$3:$C$513,2,FALSE),VLOOKUP(Q260,'[1]Skill Statistics'!$A$3:$C$513,2,FALSE)),T259),"R*","ReSt")</f>
        <v>Me/Me</v>
      </c>
      <c r="U260" s="61" t="str">
        <f>IFERROR(IFERROR(VLOOKUP(R260,'[1]Skill Statistics'!$A$3:$C$513,3,FALSE),VLOOKUP(Q260,'[1]Skill Statistics'!$A$3:$C$513,3,FALSE)),U259)</f>
        <v>Re</v>
      </c>
      <c r="V260" s="61" t="str">
        <f>IF(ISNUMBER(SEARCH("Category",R260)),"- -",IFERROR(IFERROR(VLOOKUP(Q260,[1]Professions!$A$4:$AM$288,MATCH(Profession,[1]Professions!$A$1:$AM$1,0),FALSE),VLOOKUP(Q260,Calculations!$B$91:$I$95,8,FALSE)),"- -"))</f>
        <v>1 / 3</v>
      </c>
      <c r="W260" s="60">
        <f t="shared" ca="1" si="1278"/>
        <v>0</v>
      </c>
      <c r="X260" s="7">
        <f ca="1">IFERROR(VLOOKUP(R260,$BS$6:$NR$519,MATCH(ActualLevel,$BS$3:$NR$3,0),FALSE),"- -")</f>
        <v>0</v>
      </c>
      <c r="Y260" s="7">
        <f t="shared" ca="1" si="1269"/>
        <v>0</v>
      </c>
      <c r="Z260" s="7">
        <f ca="1">IFERROR(VLOOKUP(Y260,Charts!$BQ$2:$BR$52,2,FALSE),"- -")</f>
        <v>-25</v>
      </c>
      <c r="AA260" s="7">
        <f t="shared" ca="1" si="1281"/>
        <v>3</v>
      </c>
      <c r="AB260" s="7">
        <f t="shared" ca="1" si="1266"/>
        <v>0</v>
      </c>
      <c r="AC260" s="7"/>
      <c r="AD260" s="7"/>
      <c r="AE260" s="7"/>
      <c r="AF260" s="7"/>
      <c r="AG260" s="7"/>
      <c r="AH260" s="43"/>
      <c r="AI260" s="7"/>
      <c r="AJ260" s="7"/>
      <c r="AK260" s="7">
        <f t="shared" ca="1" si="1282"/>
        <v>-22</v>
      </c>
      <c r="AL260" s="7"/>
      <c r="AM260" s="69">
        <f>IFERROR(VLOOKUP(R260,'[1]Skill Statistics'!$A$3:$AN$513,MATCH(Profession,'[1]Skill Statistics'!$A$2:$AN$2,0),FALSE),0)</f>
        <v>0</v>
      </c>
      <c r="AN260" s="85">
        <f>IFERROR(VLOOKUP(Q260,'[1]Skill Statistics'!$A$3:$BK$513,MATCH(Archetype,'[1]Skill Statistics'!$A$2:$BK$2,0),FALSE),0)</f>
        <v>0</v>
      </c>
      <c r="AO260" s="85">
        <f>IFERROR(VLOOKUP(Q260,'[1]Skill Statistics'!$A$3:$BB$513,MATCH(Race,'[1]Skill Statistics'!$A$2:$BB$2,0),FALSE),0)</f>
        <v>0</v>
      </c>
      <c r="AP260" s="85">
        <f t="shared" ref="AP260:AP323" ca="1" si="1495">IFERROR(AA260/10,0)</f>
        <v>0.3</v>
      </c>
      <c r="AQ260" s="70"/>
      <c r="AS260" s="69" t="str">
        <f>IFERROR(VLOOKUP(Q260,'[1]Professional Skills'!$A$4:$AM$288,MATCH(Profession,'[1]Professional Skills'!$A$3:$AM$3,0),FALSE),"- -")</f>
        <v>x</v>
      </c>
      <c r="AT260" t="s">
        <v>1812</v>
      </c>
      <c r="AU260" s="7" t="str">
        <f t="shared" si="1268"/>
        <v/>
      </c>
      <c r="AV260" s="7">
        <f t="shared" ca="1" si="1267"/>
        <v>0</v>
      </c>
      <c r="AW260" t="str">
        <f t="shared" si="1004"/>
        <v/>
      </c>
      <c r="AX260" t="str">
        <f>IFERROR(_xlfn.RANK.EQ(AW260,$AW$5:$AW$568),"")</f>
        <v/>
      </c>
      <c r="AY260">
        <f t="shared" ca="1" si="1285"/>
        <v>6.2401736979108335E-2</v>
      </c>
      <c r="AZ260" s="70" t="str">
        <f t="shared" ca="1" si="1283"/>
        <v/>
      </c>
      <c r="BB260" s="69">
        <f>IFERROR(IF(Q260="Language",VLOOKUP(R260,[1]Cultures!$B$4:$N$218,MATCH(Culture,[1]Cultures!$B$3:$N$3,0),FALSE),VLOOKUP(Q260,[1]Cultures!$B$4:$O$212,MATCH(Culture,[1]Cultures!$B$3:$O$3,0),FALSE)),"- -")</f>
        <v>0</v>
      </c>
      <c r="BC260" t="s">
        <v>1812</v>
      </c>
      <c r="BD260">
        <f t="shared" ca="1" si="1264"/>
        <v>0.61817858024380878</v>
      </c>
      <c r="BE260">
        <f t="shared" ca="1" si="1211"/>
        <v>0.91817858024380872</v>
      </c>
      <c r="BH260">
        <f t="shared" ca="1" si="1279"/>
        <v>4</v>
      </c>
      <c r="BI260" s="7">
        <f t="shared" ca="1" si="1284"/>
        <v>0</v>
      </c>
      <c r="BK260" s="7"/>
      <c r="BL260" s="70">
        <f t="shared" ca="1" si="1286"/>
        <v>0</v>
      </c>
      <c r="BN260" s="69">
        <f>IFERROR(VLOOKUP(V260,Charts!$BT$2:$BV$14,3,FALSE),"- -")</f>
        <v>0.92307692307692313</v>
      </c>
      <c r="BO260" s="85">
        <f t="shared" ref="BO260:BO323" ca="1" si="1496">IF(A260="N","- -",IF(V260="- -","- -",RAND()+AM260+AO260+AP260+AQ260+AV260+AY260+BD260+BN260))</f>
        <v>2.4298572582346827</v>
      </c>
      <c r="BP260" s="70">
        <f t="shared" ca="1" si="1212"/>
        <v>60</v>
      </c>
      <c r="BR260" s="7">
        <v>259</v>
      </c>
      <c r="BS260" s="9" t="str">
        <f ca="1">VLOOKUP(BR260,$O$3:$R$568,4,FALSE)</f>
        <v>Heavy Machine Operation</v>
      </c>
      <c r="BT260" s="7" t="str">
        <f ca="1">VLOOKUP(BS260,$R$3:$V$568,5,FALSE)</f>
        <v>5 / 7</v>
      </c>
      <c r="BU260" s="7">
        <f ca="1">VLOOKUP(BT260,Charts!$BT$2:$BV$14,3,FALSE)</f>
        <v>0.46153846153846156</v>
      </c>
      <c r="BV260" s="7" t="str">
        <f t="shared" ca="1" si="1287"/>
        <v>5</v>
      </c>
      <c r="BW260" s="7" t="str">
        <f t="shared" ca="1" si="1288"/>
        <v>7</v>
      </c>
      <c r="BY260" s="7">
        <f t="shared" ca="1" si="1289"/>
        <v>0.36093861866914667</v>
      </c>
      <c r="BZ260" s="7">
        <f t="shared" ca="1" si="1290"/>
        <v>0.10059984286931489</v>
      </c>
      <c r="CA260" s="7">
        <f t="shared" ca="1" si="1291"/>
        <v>1</v>
      </c>
      <c r="CB260" s="7" t="str">
        <f t="shared" ca="1" si="1292"/>
        <v>5</v>
      </c>
      <c r="CC260" s="7" t="str">
        <f ca="1">IFERROR(IF(CC259+CB260&gt;CD$4,CC259,CC259+CB260),"")</f>
        <v/>
      </c>
      <c r="CD260" s="7">
        <f t="shared" ref="CD260:CD323" ca="1" si="1497">IF(CC260=CC259,0,CA260)</f>
        <v>0</v>
      </c>
      <c r="CE260" s="7">
        <f t="shared" ca="1" si="1293"/>
        <v>0.58634401909258305</v>
      </c>
      <c r="CF260" s="7">
        <f t="shared" ca="1" si="1294"/>
        <v>-0.12480555755412148</v>
      </c>
      <c r="CG260" s="7">
        <f t="shared" ca="1" si="1295"/>
        <v>0</v>
      </c>
      <c r="CH260" s="7">
        <f t="shared" ca="1" si="1296"/>
        <v>0</v>
      </c>
      <c r="CI260" s="7" t="str">
        <f ca="1">IFERROR(IF(CI259+CH260&gt;CJ$4,CI259,CI259+CH260),"")</f>
        <v/>
      </c>
      <c r="CJ260" s="7">
        <f t="shared" ref="CJ260:CJ323" ca="1" si="1498">IF(CI260=CI259,CD260,CG260+CD260)</f>
        <v>0</v>
      </c>
      <c r="CK260" s="7">
        <f t="shared" ca="1" si="1297"/>
        <v>0.91237403072609979</v>
      </c>
      <c r="CL260" s="7">
        <f t="shared" ca="1" si="1298"/>
        <v>-0.45083556918763823</v>
      </c>
      <c r="CM260" s="7">
        <f t="shared" ca="1" si="1299"/>
        <v>0</v>
      </c>
      <c r="CN260" s="7">
        <f t="shared" ca="1" si="1300"/>
        <v>0</v>
      </c>
      <c r="CO260" s="7" t="str">
        <f ca="1">IFERROR(IF(CO259+CN260&gt;CP$4,CO259,CO259+CN260),"")</f>
        <v/>
      </c>
      <c r="CP260" s="7">
        <f t="shared" ref="CP260:CP323" ca="1" si="1499">IF(CO260=CO259,CJ260,CM260+CJ260)</f>
        <v>0</v>
      </c>
      <c r="CQ260" s="7">
        <f t="shared" ca="1" si="1301"/>
        <v>5.0073169195527178E-2</v>
      </c>
      <c r="CR260" s="7">
        <f t="shared" ca="1" si="1302"/>
        <v>0.41146529234293439</v>
      </c>
      <c r="CS260" s="7">
        <f t="shared" ca="1" si="1303"/>
        <v>1</v>
      </c>
      <c r="CT260" s="7" t="str">
        <f t="shared" ca="1" si="1304"/>
        <v>5</v>
      </c>
      <c r="CU260" s="7" t="str">
        <f ca="1">IFERROR(IF(CU259+CT260&gt;CV$4,CU259,CU259+CT260),"")</f>
        <v/>
      </c>
      <c r="CV260" s="7">
        <f t="shared" ref="CV260:CV323" ca="1" si="1500">IF(CU260=CU259,CP260,CS260+CP260)</f>
        <v>0</v>
      </c>
      <c r="CW260" s="7">
        <f t="shared" ca="1" si="1305"/>
        <v>0.80008622208680436</v>
      </c>
      <c r="CX260" s="7">
        <f t="shared" ca="1" si="1306"/>
        <v>-0.33854776054834279</v>
      </c>
      <c r="CY260" s="7">
        <f t="shared" ca="1" si="1307"/>
        <v>0</v>
      </c>
      <c r="CZ260" s="7">
        <f t="shared" ca="1" si="1308"/>
        <v>0</v>
      </c>
      <c r="DA260" s="7" t="str">
        <f ca="1">IFERROR(IF(DA259+CZ260&gt;DB$4,DA259,DA259+CZ260),"")</f>
        <v/>
      </c>
      <c r="DB260" s="7">
        <f t="shared" ref="DB260:DB323" ca="1" si="1501">IF(DA260=DA259,CV260,CY260+CV260)</f>
        <v>0</v>
      </c>
      <c r="DC260" s="7">
        <f t="shared" ca="1" si="1309"/>
        <v>0.84978264260997638</v>
      </c>
      <c r="DD260" s="7">
        <f t="shared" ca="1" si="1310"/>
        <v>-0.38824418107151482</v>
      </c>
      <c r="DE260" s="7">
        <f t="shared" ca="1" si="1311"/>
        <v>0</v>
      </c>
      <c r="DF260" s="7">
        <f t="shared" ca="1" si="1312"/>
        <v>0</v>
      </c>
      <c r="DG260" s="7" t="str">
        <f ca="1">IFERROR(IF(DG259+DF260&gt;DH$4,DG259,DG259+DF260),"")</f>
        <v/>
      </c>
      <c r="DH260" s="7">
        <f t="shared" ref="DH260:DH323" ca="1" si="1502">IF(DG260=DG259,DB260,DE260+DB260)</f>
        <v>0</v>
      </c>
      <c r="DI260" s="7">
        <f t="shared" ca="1" si="1313"/>
        <v>0.32598820060104305</v>
      </c>
      <c r="DJ260" s="7">
        <f t="shared" ca="1" si="1314"/>
        <v>0.13555026093741851</v>
      </c>
      <c r="DK260" s="7">
        <f t="shared" ca="1" si="1315"/>
        <v>1</v>
      </c>
      <c r="DL260" s="7" t="str">
        <f t="shared" ca="1" si="1316"/>
        <v>5</v>
      </c>
      <c r="DM260" s="7" t="str">
        <f ca="1">IFERROR(IF(DM259+DL260&gt;DN$4,DM259,DM259+DL260),"")</f>
        <v/>
      </c>
      <c r="DN260" s="7">
        <f t="shared" ref="DN260:DN323" ca="1" si="1503">IF(DM260=DM259,DH260,DK260+DH260)</f>
        <v>0</v>
      </c>
      <c r="DO260" s="7">
        <f t="shared" ca="1" si="1317"/>
        <v>0.40885888572020168</v>
      </c>
      <c r="DP260" s="7">
        <f t="shared" ca="1" si="1318"/>
        <v>5.2679575818259883E-2</v>
      </c>
      <c r="DQ260" s="7">
        <f t="shared" ca="1" si="1319"/>
        <v>1</v>
      </c>
      <c r="DR260" s="7" t="str">
        <f t="shared" ca="1" si="1320"/>
        <v>5</v>
      </c>
      <c r="DS260" s="7" t="str">
        <f ca="1">IFERROR(IF(DS259+DR260&gt;DT$4,DS259,DS259+DR260),"")</f>
        <v/>
      </c>
      <c r="DT260" s="7">
        <f t="shared" ref="DT260:DT323" ca="1" si="1504">IF(DS260=DS259,DN260,DQ260+DN260)</f>
        <v>0</v>
      </c>
      <c r="DU260" s="7">
        <f t="shared" ca="1" si="1321"/>
        <v>0.37623008553348403</v>
      </c>
      <c r="DV260" s="7">
        <f t="shared" ca="1" si="1322"/>
        <v>8.5308376004977537E-2</v>
      </c>
      <c r="DW260" s="7">
        <f t="shared" ca="1" si="1323"/>
        <v>1</v>
      </c>
      <c r="DX260" s="7" t="str">
        <f t="shared" ca="1" si="1324"/>
        <v>5</v>
      </c>
      <c r="DY260" s="7" t="str">
        <f ca="1">IFERROR(IF(DY259+DX260&gt;DZ$4,DY259,DY259+DX260),"")</f>
        <v/>
      </c>
      <c r="DZ260" s="7">
        <f t="shared" ref="DZ260:DZ323" ca="1" si="1505">IF(DY260=DY259,DT260,DW260+DT260)</f>
        <v>0</v>
      </c>
      <c r="EA260" s="7">
        <f t="shared" ca="1" si="1325"/>
        <v>0.74023769517150373</v>
      </c>
      <c r="EB260" s="7">
        <f t="shared" ca="1" si="1326"/>
        <v>-0.27869923363304216</v>
      </c>
      <c r="EC260" s="7">
        <f t="shared" ca="1" si="1327"/>
        <v>0</v>
      </c>
      <c r="ED260" s="7">
        <f t="shared" ca="1" si="1328"/>
        <v>0</v>
      </c>
      <c r="EE260" s="7" t="str">
        <f ca="1">IFERROR(IF(EE259+ED260&gt;EF$4,EE259,EE259+ED260),"")</f>
        <v/>
      </c>
      <c r="EF260" s="7">
        <f t="shared" ref="EF260:EF323" ca="1" si="1506">IF(EE260=EE259,DZ260,EC260+DZ260)</f>
        <v>0</v>
      </c>
      <c r="EG260" s="7">
        <f t="shared" ca="1" si="1329"/>
        <v>0.55757806133244625</v>
      </c>
      <c r="EH260" s="7">
        <f t="shared" ca="1" si="1330"/>
        <v>-9.6039599793984687E-2</v>
      </c>
      <c r="EI260" s="7">
        <f t="shared" ca="1" si="1331"/>
        <v>0</v>
      </c>
      <c r="EJ260" s="7">
        <f t="shared" ca="1" si="1332"/>
        <v>0</v>
      </c>
      <c r="EK260" s="7" t="str">
        <f ca="1">IFERROR(IF(EK259+EJ260&gt;EL$4,EK259,EK259+EJ260),"")</f>
        <v/>
      </c>
      <c r="EL260" s="7">
        <f t="shared" ref="EL260:EL323" ca="1" si="1507">IF(EK260=EK259,EF260,EI260+EF260)</f>
        <v>0</v>
      </c>
      <c r="EM260" s="7">
        <f t="shared" ca="1" si="1333"/>
        <v>0.98914896756371151</v>
      </c>
      <c r="EN260" s="7">
        <f t="shared" ca="1" si="1334"/>
        <v>-0.52761050602524995</v>
      </c>
      <c r="EO260" s="7">
        <f t="shared" ca="1" si="1335"/>
        <v>0</v>
      </c>
      <c r="EP260" s="7">
        <f t="shared" ca="1" si="1336"/>
        <v>0</v>
      </c>
      <c r="EQ260" s="7" t="str">
        <f ca="1">IFERROR(IF(EQ259+EP260&gt;ER$4,EQ259,EQ259+EP260),"")</f>
        <v/>
      </c>
      <c r="ER260" s="7">
        <f t="shared" ref="ER260:ER323" ca="1" si="1508">IF(EQ260=EQ259,EL260,EO260+EL260)</f>
        <v>0</v>
      </c>
      <c r="ES260" s="7">
        <f t="shared" ca="1" si="1337"/>
        <v>0.47280607896333882</v>
      </c>
      <c r="ET260" s="7">
        <f t="shared" ca="1" si="1338"/>
        <v>-1.1267617424877252E-2</v>
      </c>
      <c r="EU260" s="7">
        <f t="shared" ca="1" si="1339"/>
        <v>0</v>
      </c>
      <c r="EV260" s="7">
        <f t="shared" ca="1" si="1340"/>
        <v>0</v>
      </c>
      <c r="EW260" s="7" t="str">
        <f ca="1">IFERROR(IF(EW259+EV260&gt;EX$4,EW259,EW259+EV260),"")</f>
        <v/>
      </c>
      <c r="EX260" s="7">
        <f t="shared" ref="EX260:EX323" ca="1" si="1509">IF(EW260=EW259,ER260,EU260+ER260)</f>
        <v>0</v>
      </c>
      <c r="EY260" s="7">
        <f t="shared" ca="1" si="1341"/>
        <v>0.80915124492717172</v>
      </c>
      <c r="EZ260" s="7">
        <f t="shared" ca="1" si="1342"/>
        <v>-0.34761278338871016</v>
      </c>
      <c r="FA260" s="7">
        <f t="shared" ca="1" si="1343"/>
        <v>0</v>
      </c>
      <c r="FB260" s="7">
        <f t="shared" ca="1" si="1344"/>
        <v>0</v>
      </c>
      <c r="FC260" s="7" t="str">
        <f ca="1">IFERROR(IF(FC259+FB260&gt;FD$4,FC259,FC259+FB260),"")</f>
        <v/>
      </c>
      <c r="FD260" s="7">
        <f t="shared" ref="FD260:FD323" ca="1" si="1510">IF(FC260=FC259,EX260,FA260+EX260)</f>
        <v>0</v>
      </c>
      <c r="FE260" s="7">
        <f t="shared" ca="1" si="1345"/>
        <v>7.7682798220265359E-2</v>
      </c>
      <c r="FF260" s="7">
        <f t="shared" ca="1" si="1346"/>
        <v>0.38385566331819621</v>
      </c>
      <c r="FG260" s="7">
        <f t="shared" ca="1" si="1347"/>
        <v>1</v>
      </c>
      <c r="FH260" s="7" t="str">
        <f t="shared" ca="1" si="1348"/>
        <v>5</v>
      </c>
      <c r="FI260" s="7" t="str">
        <f ca="1">IFERROR(IF(FI259+FH260&gt;FJ$4,FI259,FI259+FH260),"")</f>
        <v/>
      </c>
      <c r="FJ260" s="7">
        <f t="shared" ref="FJ260:FJ323" ca="1" si="1511">IF(FI260=FI259,FD260,FG260+FD260)</f>
        <v>0</v>
      </c>
      <c r="FK260" s="7">
        <f t="shared" ca="1" si="1349"/>
        <v>0.57614158188726405</v>
      </c>
      <c r="FL260" s="7">
        <f t="shared" ca="1" si="1350"/>
        <v>-0.11460312034880249</v>
      </c>
      <c r="FM260" s="7">
        <f t="shared" ca="1" si="1351"/>
        <v>0</v>
      </c>
      <c r="FN260" s="7">
        <f t="shared" ca="1" si="1352"/>
        <v>0</v>
      </c>
      <c r="FO260" s="7" t="str">
        <f ca="1">IFERROR(IF(FO259+FN260&gt;FP$4,FO259,FO259+FN260),"")</f>
        <v/>
      </c>
      <c r="FP260" s="7">
        <f t="shared" ref="FP260:FP323" ca="1" si="1512">IF(FO260=FO259,FJ260,FM260+FJ260)</f>
        <v>0</v>
      </c>
      <c r="FQ260" s="7">
        <f t="shared" ca="1" si="1353"/>
        <v>0.14947657583086837</v>
      </c>
      <c r="FR260" s="7">
        <f t="shared" ca="1" si="1354"/>
        <v>0.31206188570759319</v>
      </c>
      <c r="FS260" s="7">
        <f t="shared" ca="1" si="1355"/>
        <v>1</v>
      </c>
      <c r="FT260" s="7" t="str">
        <f t="shared" ca="1" si="1356"/>
        <v>5</v>
      </c>
      <c r="FU260" s="7" t="str">
        <f ca="1">IFERROR(IF(FU259+FT260&gt;FV$4,FU259,FU259+FT260),"")</f>
        <v/>
      </c>
      <c r="FV260" s="7">
        <f t="shared" ref="FV260:FV323" ca="1" si="1513">IF(FU260=FU259,FP260,FS260+FP260)</f>
        <v>0</v>
      </c>
      <c r="FW260" s="7">
        <f t="shared" ca="1" si="1357"/>
        <v>5.2415956798334884E-2</v>
      </c>
      <c r="FX260" s="7">
        <f t="shared" ca="1" si="1358"/>
        <v>0.40912250474012668</v>
      </c>
      <c r="FY260" s="7">
        <f t="shared" ca="1" si="1359"/>
        <v>1</v>
      </c>
      <c r="FZ260" s="7" t="str">
        <f t="shared" ca="1" si="1360"/>
        <v>5</v>
      </c>
      <c r="GA260" s="7" t="str">
        <f ca="1">IFERROR(IF(GA259+FZ260&gt;GB$4,GA259,GA259+FZ260),"")</f>
        <v/>
      </c>
      <c r="GB260" s="7">
        <f t="shared" ref="GB260:GB323" ca="1" si="1514">IF(GA260=GA259,FV260,FY260+FV260)</f>
        <v>0</v>
      </c>
      <c r="GC260" s="7">
        <f t="shared" ca="1" si="1361"/>
        <v>8.8543043022529577E-2</v>
      </c>
      <c r="GD260" s="7">
        <f t="shared" ca="1" si="1362"/>
        <v>0.37299541851593199</v>
      </c>
      <c r="GE260" s="7">
        <f t="shared" ca="1" si="1363"/>
        <v>1</v>
      </c>
      <c r="GF260" s="7" t="str">
        <f t="shared" ca="1" si="1364"/>
        <v>5</v>
      </c>
      <c r="GG260" s="7" t="str">
        <f ca="1">IFERROR(IF(GG259+GF260&gt;GH$4,GG259,GG259+GF260),"")</f>
        <v/>
      </c>
      <c r="GH260" s="7">
        <f t="shared" ref="GH260:GH323" ca="1" si="1515">IF(GG260=GG259,GB260,GE260+GB260)</f>
        <v>0</v>
      </c>
      <c r="GI260" s="7">
        <f t="shared" ca="1" si="1365"/>
        <v>0.17711616001060682</v>
      </c>
      <c r="GJ260" s="7">
        <f t="shared" ca="1" si="1366"/>
        <v>0.28442230152785475</v>
      </c>
      <c r="GK260" s="7">
        <f t="shared" ca="1" si="1367"/>
        <v>1</v>
      </c>
      <c r="GL260" s="7" t="str">
        <f t="shared" ca="1" si="1368"/>
        <v>5</v>
      </c>
      <c r="GM260" s="7" t="str">
        <f ca="1">IFERROR(IF(GM259+GL260&gt;GN$4,GM259,GM259+GL260),"")</f>
        <v/>
      </c>
      <c r="GN260" s="7">
        <f t="shared" ref="GN260:GN323" ca="1" si="1516">IF(GM260=GM259,GH260,GK260+GH260)</f>
        <v>0</v>
      </c>
      <c r="GO260" s="7">
        <f t="shared" ca="1" si="1369"/>
        <v>0.31012048768730638</v>
      </c>
      <c r="GP260" s="7">
        <f t="shared" ca="1" si="1370"/>
        <v>0.15141797385115519</v>
      </c>
      <c r="GQ260" s="7">
        <f t="shared" ca="1" si="1371"/>
        <v>1</v>
      </c>
      <c r="GR260" s="7" t="str">
        <f t="shared" ca="1" si="1372"/>
        <v>5</v>
      </c>
      <c r="GS260" s="7" t="str">
        <f ca="1">IFERROR(IF(GS259+GR260&gt;GT$4,GS259,GS259+GR260),"")</f>
        <v/>
      </c>
      <c r="GT260" s="7">
        <f t="shared" ref="GT260:GT323" ca="1" si="1517">IF(GS260=GS259,GN260,GQ260+GN260)</f>
        <v>0</v>
      </c>
      <c r="GU260" s="7">
        <f t="shared" ca="1" si="1373"/>
        <v>0.32657718691623749</v>
      </c>
      <c r="GV260" s="7">
        <f t="shared" ca="1" si="1374"/>
        <v>0.13496127462222407</v>
      </c>
      <c r="GW260" s="7">
        <f t="shared" ca="1" si="1375"/>
        <v>1</v>
      </c>
      <c r="GX260" s="7" t="str">
        <f t="shared" ca="1" si="1376"/>
        <v>5</v>
      </c>
      <c r="GY260" s="7" t="str">
        <f ca="1">IFERROR(IF(GY259+GX260&gt;GZ$4,GY259,GY259+GX260),"")</f>
        <v/>
      </c>
      <c r="GZ260" s="7">
        <f t="shared" ref="GZ260:GZ323" ca="1" si="1518">IF(GY260=GY259,GT260,GW260+GT260)</f>
        <v>0</v>
      </c>
      <c r="HA260" s="7">
        <f t="shared" ca="1" si="1377"/>
        <v>0.57588960065558437</v>
      </c>
      <c r="HB260" s="7">
        <f t="shared" ca="1" si="1378"/>
        <v>-0.1143511391171228</v>
      </c>
      <c r="HC260" s="7">
        <f t="shared" ca="1" si="1379"/>
        <v>0</v>
      </c>
      <c r="HD260" s="7">
        <f t="shared" ca="1" si="1380"/>
        <v>0</v>
      </c>
      <c r="HE260" s="7" t="str">
        <f ca="1">IFERROR(IF(HE259+HD260&gt;HF$4,HE259,HE259+HD260),"")</f>
        <v/>
      </c>
      <c r="HF260" s="7">
        <f t="shared" ref="HF260:HF323" ca="1" si="1519">IF(HE260=HE259,GZ260,HC260+GZ260)</f>
        <v>0</v>
      </c>
      <c r="HG260" s="7">
        <f t="shared" ca="1" si="1381"/>
        <v>0.2938399446309945</v>
      </c>
      <c r="HH260" s="7">
        <f t="shared" ca="1" si="1382"/>
        <v>0.16769851690746707</v>
      </c>
      <c r="HI260" s="7">
        <f t="shared" ca="1" si="1383"/>
        <v>1</v>
      </c>
      <c r="HJ260" s="7" t="str">
        <f t="shared" ca="1" si="1384"/>
        <v>5</v>
      </c>
      <c r="HK260" s="7" t="str">
        <f ca="1">IFERROR(IF(HK259+HJ260&gt;HL$4,HK259,HK259+HJ260),"")</f>
        <v/>
      </c>
      <c r="HL260" s="7">
        <f t="shared" ref="HL260:HL323" ca="1" si="1520">IF(HK260=HK259,HF260,HI260+HF260)</f>
        <v>0</v>
      </c>
      <c r="HM260" s="7">
        <f t="shared" ca="1" si="1385"/>
        <v>3.3838162133779659E-2</v>
      </c>
      <c r="HN260" s="7">
        <f t="shared" ca="1" si="1386"/>
        <v>0.42770029940468191</v>
      </c>
      <c r="HO260" s="7">
        <f t="shared" ca="1" si="1387"/>
        <v>1</v>
      </c>
      <c r="HP260" s="7" t="str">
        <f t="shared" ca="1" si="1388"/>
        <v>5</v>
      </c>
      <c r="HQ260" s="7" t="str">
        <f ca="1">IFERROR(IF(HQ259+HP260&gt;HR$4,HQ259,HQ259+HP260),"")</f>
        <v/>
      </c>
      <c r="HR260" s="7">
        <f t="shared" ref="HR260:HR323" ca="1" si="1521">IF(HQ260=HQ259,HL260,HO260+HL260)</f>
        <v>0</v>
      </c>
      <c r="HS260" s="7">
        <f t="shared" ca="1" si="1389"/>
        <v>0.21714144530357316</v>
      </c>
      <c r="HT260" s="7">
        <f t="shared" ca="1" si="1390"/>
        <v>0.24439701623488841</v>
      </c>
      <c r="HU260" s="7">
        <f t="shared" ca="1" si="1391"/>
        <v>1</v>
      </c>
      <c r="HV260" s="7" t="str">
        <f t="shared" ca="1" si="1392"/>
        <v>5</v>
      </c>
      <c r="HW260" s="7" t="str">
        <f ca="1">IFERROR(IF(HW259+HV260&gt;HX$4,HW259,HW259+HV260),"")</f>
        <v/>
      </c>
      <c r="HX260" s="7">
        <f t="shared" ref="HX260:HX323" ca="1" si="1522">IF(HW260=HW259,HR260,HU260+HR260)</f>
        <v>0</v>
      </c>
      <c r="HY260" s="7">
        <f t="shared" ca="1" si="1393"/>
        <v>0.62881094760979317</v>
      </c>
      <c r="HZ260" s="7">
        <f t="shared" ca="1" si="1394"/>
        <v>-0.16727248607133161</v>
      </c>
      <c r="IA260" s="7">
        <f t="shared" ca="1" si="1395"/>
        <v>0</v>
      </c>
      <c r="IB260" s="7">
        <f t="shared" ca="1" si="1396"/>
        <v>0</v>
      </c>
      <c r="IC260" s="7" t="str">
        <f ca="1">IFERROR(IF(IC259+IB260&gt;ID$4,IC259,IC259+IB260),"")</f>
        <v/>
      </c>
      <c r="ID260" s="7">
        <f t="shared" ref="ID260:ID323" ca="1" si="1523">IF(IC260=IC259,HX260,IA260+HX260)</f>
        <v>0</v>
      </c>
      <c r="IE260" s="7">
        <f t="shared" ca="1" si="1397"/>
        <v>2.1579471712578013E-2</v>
      </c>
      <c r="IF260" s="7">
        <f t="shared" ca="1" si="1398"/>
        <v>0.43995898982588355</v>
      </c>
      <c r="IG260" s="7">
        <f t="shared" ca="1" si="1399"/>
        <v>1</v>
      </c>
      <c r="IH260" s="7" t="str">
        <f t="shared" ca="1" si="1400"/>
        <v>5</v>
      </c>
      <c r="II260" s="7" t="str">
        <f ca="1">IFERROR(IF(II259+IH260&gt;IJ$4,II259,II259+IH260),"")</f>
        <v/>
      </c>
      <c r="IJ260" s="7">
        <f t="shared" ref="IJ260:IJ323" ca="1" si="1524">IF(II260=II259,ID260,IG260+ID260)</f>
        <v>0</v>
      </c>
      <c r="IK260" s="7">
        <f t="shared" ca="1" si="1401"/>
        <v>0.68391092064377423</v>
      </c>
      <c r="IL260" s="7">
        <f t="shared" ca="1" si="1402"/>
        <v>-0.22237245910531267</v>
      </c>
      <c r="IM260" s="7">
        <f t="shared" ca="1" si="1403"/>
        <v>0</v>
      </c>
      <c r="IN260" s="7">
        <f t="shared" ca="1" si="1404"/>
        <v>0</v>
      </c>
      <c r="IO260" s="7" t="str">
        <f ca="1">IFERROR(IF(IO259+IN260&gt;IP$4,IO259,IO259+IN260),"")</f>
        <v/>
      </c>
      <c r="IP260" s="7">
        <f t="shared" ref="IP260:IP323" ca="1" si="1525">IF(IO260=IO259,IJ260,IM260+IJ260)</f>
        <v>0</v>
      </c>
      <c r="IQ260" s="7">
        <f t="shared" ca="1" si="1405"/>
        <v>0.46152174185094419</v>
      </c>
      <c r="IR260" s="7">
        <f t="shared" ca="1" si="1406"/>
        <v>1.6719687517374737E-5</v>
      </c>
      <c r="IS260" s="7">
        <f t="shared" ca="1" si="1407"/>
        <v>1</v>
      </c>
      <c r="IT260" s="7" t="str">
        <f t="shared" ca="1" si="1408"/>
        <v>5</v>
      </c>
      <c r="IU260" s="7" t="str">
        <f ca="1">IFERROR(IF(IU259+IT260&gt;IV$4,IU259,IU259+IT260),"")</f>
        <v/>
      </c>
      <c r="IV260" s="7">
        <f t="shared" ref="IV260:IV323" ca="1" si="1526">IF(IU260=IU259,IP260,IS260+IP260)</f>
        <v>0</v>
      </c>
      <c r="IW260" s="7">
        <f t="shared" ca="1" si="1409"/>
        <v>0.50001823099544451</v>
      </c>
      <c r="IX260" s="7">
        <f t="shared" ca="1" si="1410"/>
        <v>-3.8479769456982948E-2</v>
      </c>
      <c r="IY260" s="7">
        <f t="shared" ca="1" si="1411"/>
        <v>0</v>
      </c>
      <c r="IZ260" s="7">
        <f t="shared" ca="1" si="1412"/>
        <v>0</v>
      </c>
      <c r="JA260" s="7" t="str">
        <f ca="1">IFERROR(IF(JA259+IZ260&gt;JB$4,JA259,JA259+IZ260),"")</f>
        <v/>
      </c>
      <c r="JB260" s="7">
        <f t="shared" ref="JB260:JB323" ca="1" si="1527">IF(JA260=JA259,IV260,IY260+IV260)</f>
        <v>0</v>
      </c>
      <c r="JC260" s="7">
        <f t="shared" ca="1" si="1413"/>
        <v>0.57075045585722484</v>
      </c>
      <c r="JD260" s="7">
        <f t="shared" ca="1" si="1414"/>
        <v>-0.10921199431876327</v>
      </c>
      <c r="JE260" s="7">
        <f t="shared" ca="1" si="1415"/>
        <v>0</v>
      </c>
      <c r="JF260" s="7">
        <f t="shared" ca="1" si="1416"/>
        <v>0</v>
      </c>
      <c r="JG260" s="7" t="str">
        <f ca="1">IFERROR(IF(JG259+JF260&gt;JH$4,JG259,JG259+JF260),"")</f>
        <v/>
      </c>
      <c r="JH260" s="7">
        <f t="shared" ref="JH260:JH323" ca="1" si="1528">IF(JG260=JG259,JB260,JE260+JB260)</f>
        <v>0</v>
      </c>
      <c r="JI260" s="7">
        <f t="shared" ca="1" si="1417"/>
        <v>0.82010973251981156</v>
      </c>
      <c r="JJ260" s="7">
        <f t="shared" ca="1" si="1418"/>
        <v>-0.35857127098135</v>
      </c>
      <c r="JK260" s="7">
        <f t="shared" ca="1" si="1419"/>
        <v>0</v>
      </c>
      <c r="JL260" s="7">
        <f t="shared" ca="1" si="1420"/>
        <v>0</v>
      </c>
      <c r="JM260" s="7" t="str">
        <f ca="1">IFERROR(IF(JM259+JL260&gt;JN$4,JM259,JM259+JL260),"")</f>
        <v/>
      </c>
      <c r="JN260" s="7">
        <f t="shared" ref="JN260:JN323" ca="1" si="1529">IF(JM260=JM259,JH260,JK260+JH260)</f>
        <v>0</v>
      </c>
      <c r="JO260" s="7">
        <f t="shared" ca="1" si="1421"/>
        <v>0.26393922756203414</v>
      </c>
      <c r="JP260" s="7">
        <f t="shared" ca="1" si="1422"/>
        <v>0.19759923397642742</v>
      </c>
      <c r="JQ260" s="7">
        <f t="shared" ca="1" si="1423"/>
        <v>1</v>
      </c>
      <c r="JR260" s="7" t="str">
        <f t="shared" ca="1" si="1424"/>
        <v>5</v>
      </c>
      <c r="JS260" s="7" t="str">
        <f ca="1">IFERROR(IF(JS259+JR260&gt;JT$4,JS259,JS259+JR260),"")</f>
        <v/>
      </c>
      <c r="JT260" s="7">
        <f t="shared" ref="JT260:JT323" ca="1" si="1530">IF(JS260=JS259,JN260,JQ260+JN260)</f>
        <v>0</v>
      </c>
      <c r="JU260" s="7">
        <f t="shared" ca="1" si="1425"/>
        <v>0.14756729514695754</v>
      </c>
      <c r="JV260" s="7">
        <f t="shared" ca="1" si="1426"/>
        <v>0.31397116639150402</v>
      </c>
      <c r="JW260" s="7">
        <f t="shared" ca="1" si="1427"/>
        <v>1</v>
      </c>
      <c r="JX260" s="7" t="str">
        <f t="shared" ca="1" si="1428"/>
        <v>5</v>
      </c>
      <c r="JY260" s="7" t="str">
        <f ca="1">IFERROR(IF(JY259+JX260&gt;JZ$4,JY259,JY259+JX260),"")</f>
        <v/>
      </c>
      <c r="JZ260" s="7">
        <f t="shared" ref="JZ260:JZ323" ca="1" si="1531">IF(JY260=JY259,JT260,JW260+JT260)</f>
        <v>0</v>
      </c>
      <c r="KA260" s="7">
        <f t="shared" ca="1" si="1429"/>
        <v>0.41326981615032554</v>
      </c>
      <c r="KB260" s="7">
        <f t="shared" ca="1" si="1430"/>
        <v>4.8268645388136022E-2</v>
      </c>
      <c r="KC260" s="7">
        <f t="shared" ca="1" si="1431"/>
        <v>1</v>
      </c>
      <c r="KD260" s="7" t="str">
        <f t="shared" ca="1" si="1432"/>
        <v>5</v>
      </c>
      <c r="KE260" s="7" t="str">
        <f ca="1">IFERROR(IF(KE259+KD260&gt;KF$4,KE259,KE259+KD260),"")</f>
        <v/>
      </c>
      <c r="KF260" s="7">
        <f t="shared" ref="KF260:KF323" ca="1" si="1532">IF(KE260=KE259,JZ260,KC260+JZ260)</f>
        <v>0</v>
      </c>
      <c r="KG260" s="7">
        <f t="shared" ca="1" si="1433"/>
        <v>0.72869213547762479</v>
      </c>
      <c r="KH260" s="7">
        <f t="shared" ca="1" si="1434"/>
        <v>-0.26715367393916323</v>
      </c>
      <c r="KI260" s="7">
        <f t="shared" ca="1" si="1435"/>
        <v>0</v>
      </c>
      <c r="KJ260" s="7">
        <f t="shared" ca="1" si="1436"/>
        <v>0</v>
      </c>
      <c r="KK260" s="7" t="str">
        <f ca="1">IFERROR(IF(KK259+KJ260&gt;KL$4,KK259,KK259+KJ260),"")</f>
        <v/>
      </c>
      <c r="KL260" s="7">
        <f t="shared" ref="KL260:KL323" ca="1" si="1533">IF(KK260=KK259,KF260,KI260+KF260)</f>
        <v>0</v>
      </c>
      <c r="KM260" s="7">
        <f t="shared" ca="1" si="1437"/>
        <v>0.91564410532682916</v>
      </c>
      <c r="KN260" s="7">
        <f t="shared" ca="1" si="1438"/>
        <v>-0.4541056437883676</v>
      </c>
      <c r="KO260" s="7">
        <f t="shared" ca="1" si="1439"/>
        <v>0</v>
      </c>
      <c r="KP260" s="7">
        <f t="shared" ca="1" si="1440"/>
        <v>0</v>
      </c>
      <c r="KQ260" s="7" t="str">
        <f ca="1">IFERROR(IF(KQ259+KP260&gt;KR$4,KQ259,KQ259+KP260),"")</f>
        <v/>
      </c>
      <c r="KR260" s="7">
        <f t="shared" ref="KR260:KR323" ca="1" si="1534">IF(KQ260=KQ259,KL260,KO260+KL260)</f>
        <v>0</v>
      </c>
      <c r="KS260" s="7">
        <f t="shared" ca="1" si="1441"/>
        <v>0.1637250177997096</v>
      </c>
      <c r="KT260" s="7">
        <f t="shared" ca="1" si="1442"/>
        <v>0.29781344373875196</v>
      </c>
      <c r="KU260" s="7">
        <f t="shared" ca="1" si="1443"/>
        <v>1</v>
      </c>
      <c r="KV260" s="7" t="str">
        <f t="shared" ca="1" si="1444"/>
        <v>5</v>
      </c>
      <c r="KW260" s="7" t="str">
        <f ca="1">IFERROR(IF(KW259+KV260&gt;KX$4,KW259,KW259+KV260),"")</f>
        <v/>
      </c>
      <c r="KX260" s="7">
        <f t="shared" ref="KX260:KX323" ca="1" si="1535">IF(KW260=KW259,KR260,KU260+KR260)</f>
        <v>0</v>
      </c>
      <c r="KY260" s="7">
        <f t="shared" ca="1" si="1445"/>
        <v>1.1228274336630317E-2</v>
      </c>
      <c r="KZ260" s="7">
        <f t="shared" ca="1" si="1446"/>
        <v>0.45031018720183125</v>
      </c>
      <c r="LA260" s="7">
        <f t="shared" ca="1" si="1447"/>
        <v>1</v>
      </c>
      <c r="LB260" s="7" t="str">
        <f t="shared" ca="1" si="1448"/>
        <v>5</v>
      </c>
      <c r="LC260" s="7" t="str">
        <f ca="1">IFERROR(IF(LC259+LB260&gt;LD$4,LC259,LC259+LB260),"")</f>
        <v/>
      </c>
      <c r="LD260" s="7">
        <f t="shared" ref="LD260:LD323" ca="1" si="1536">IF(LC260=LC259,KX260,LA260+KX260)</f>
        <v>0</v>
      </c>
      <c r="LE260" s="7">
        <f t="shared" ca="1" si="1449"/>
        <v>0.56377890395364838</v>
      </c>
      <c r="LF260" s="7">
        <f t="shared" ca="1" si="1450"/>
        <v>-0.10224044241518682</v>
      </c>
      <c r="LG260" s="7">
        <f t="shared" ca="1" si="1451"/>
        <v>0</v>
      </c>
      <c r="LH260" s="7">
        <f t="shared" ca="1" si="1452"/>
        <v>0</v>
      </c>
      <c r="LI260" s="7" t="str">
        <f ca="1">IFERROR(IF(LI259+LH260&gt;LJ$4,LI259,LI259+LH260),"")</f>
        <v/>
      </c>
      <c r="LJ260" s="7">
        <f t="shared" ref="LJ260:LJ323" ca="1" si="1537">IF(LI260=LI259,LD260,LG260+LD260)</f>
        <v>0</v>
      </c>
      <c r="LK260" s="7">
        <f t="shared" ca="1" si="1453"/>
        <v>0.22910472985195685</v>
      </c>
      <c r="LL260" s="7">
        <f t="shared" ca="1" si="1454"/>
        <v>0.23243373168650472</v>
      </c>
      <c r="LM260" s="7">
        <f t="shared" ca="1" si="1455"/>
        <v>1</v>
      </c>
      <c r="LN260" s="7" t="str">
        <f t="shared" ca="1" si="1456"/>
        <v>5</v>
      </c>
      <c r="LO260" s="7" t="str">
        <f ca="1">IFERROR(IF(LO259+LN260&gt;LP$4,LO259,LO259+LN260),"")</f>
        <v/>
      </c>
      <c r="LP260" s="7">
        <f t="shared" ref="LP260:LP323" ca="1" si="1538">IF(LO260=LO259,LJ260,LM260+LJ260)</f>
        <v>0</v>
      </c>
      <c r="LQ260" s="7">
        <f t="shared" ca="1" si="1457"/>
        <v>0.43416344613378355</v>
      </c>
      <c r="LR260" s="7">
        <f t="shared" ca="1" si="1458"/>
        <v>2.7375015404678016E-2</v>
      </c>
      <c r="LS260" s="7">
        <f t="shared" ca="1" si="1459"/>
        <v>1</v>
      </c>
      <c r="LT260" s="7" t="str">
        <f t="shared" ca="1" si="1460"/>
        <v>5</v>
      </c>
      <c r="LU260" s="7" t="str">
        <f ca="1">IFERROR(IF(LU259+LT260&gt;LV$4,LU259,LU259+LT260),"")</f>
        <v/>
      </c>
      <c r="LV260" s="7">
        <f t="shared" ref="LV260:LV323" ca="1" si="1539">IF(LU260=LU259,LP260,LS260+LP260)</f>
        <v>0</v>
      </c>
      <c r="LW260" s="7">
        <f t="shared" ca="1" si="1461"/>
        <v>0.6317158830361137</v>
      </c>
      <c r="LX260" s="7">
        <f t="shared" ca="1" si="1462"/>
        <v>-0.17017742149765214</v>
      </c>
      <c r="LY260" s="7">
        <f t="shared" ca="1" si="1463"/>
        <v>0</v>
      </c>
      <c r="LZ260" s="7">
        <f t="shared" ca="1" si="1464"/>
        <v>0</v>
      </c>
      <c r="MA260" s="7" t="str">
        <f ca="1">IFERROR(IF(MA259+LZ260&gt;MB$4,MA259,MA259+LZ260),"")</f>
        <v/>
      </c>
      <c r="MB260" s="7">
        <f t="shared" ref="MB260:MB323" ca="1" si="1540">IF(MA260=MA259,LV260,LY260+LV260)</f>
        <v>0</v>
      </c>
      <c r="MC260" s="7">
        <f t="shared" ca="1" si="1465"/>
        <v>0.12674877168882093</v>
      </c>
      <c r="MD260" s="7">
        <f t="shared" ca="1" si="1466"/>
        <v>0.33478968984964064</v>
      </c>
      <c r="ME260" s="7">
        <f t="shared" ca="1" si="1467"/>
        <v>1</v>
      </c>
      <c r="MF260" s="7" t="str">
        <f t="shared" ca="1" si="1468"/>
        <v>5</v>
      </c>
      <c r="MG260" s="7" t="str">
        <f ca="1">IFERROR(IF(MG259+MF260&gt;MH$4,MG259,MG259+MF260),"")</f>
        <v/>
      </c>
      <c r="MH260" s="7">
        <f t="shared" ref="MH260:MH323" ca="1" si="1541">IF(MG260=MG259,MB260,ME260+MB260)</f>
        <v>0</v>
      </c>
      <c r="MI260" s="7">
        <f t="shared" ca="1" si="1469"/>
        <v>0.38841836940018493</v>
      </c>
      <c r="MJ260" s="7">
        <f t="shared" ca="1" si="1470"/>
        <v>7.3120092138276638E-2</v>
      </c>
      <c r="MK260" s="7">
        <f t="shared" ca="1" si="1471"/>
        <v>1</v>
      </c>
      <c r="ML260" s="7" t="str">
        <f t="shared" ca="1" si="1472"/>
        <v>5</v>
      </c>
      <c r="MM260" s="7" t="str">
        <f ca="1">IFERROR(IF(MM259+ML260&gt;MN$4,MM259,MM259+ML260),"")</f>
        <v/>
      </c>
      <c r="MN260" s="7">
        <f t="shared" ref="MN260:MN323" ca="1" si="1542">IF(MM260=MM259,MH260,MK260+MH260)</f>
        <v>0</v>
      </c>
      <c r="MO260" s="7">
        <f t="shared" ca="1" si="1473"/>
        <v>0.61413301891698335</v>
      </c>
      <c r="MP260" s="7">
        <f t="shared" ca="1" si="1474"/>
        <v>-0.15259455737852179</v>
      </c>
      <c r="MQ260" s="7">
        <f t="shared" ca="1" si="1475"/>
        <v>0</v>
      </c>
      <c r="MR260" s="7">
        <f t="shared" ca="1" si="1476"/>
        <v>0</v>
      </c>
      <c r="MS260" s="7" t="str">
        <f ca="1">IFERROR(IF(MS259+MR260&gt;MT$4,MS259,MS259+MR260),"")</f>
        <v/>
      </c>
      <c r="MT260" s="7">
        <f t="shared" ref="MT260:MT323" ca="1" si="1543">IF(MS260=MS259,MN260,MQ260+MN260)</f>
        <v>0</v>
      </c>
      <c r="MU260" s="7">
        <f t="shared" ca="1" si="1477"/>
        <v>0.69637123298053305</v>
      </c>
      <c r="MV260" s="7">
        <f t="shared" ca="1" si="1478"/>
        <v>-0.23483277144207149</v>
      </c>
      <c r="MW260" s="7">
        <f t="shared" ca="1" si="1479"/>
        <v>0</v>
      </c>
      <c r="MX260" s="7">
        <f t="shared" ca="1" si="1480"/>
        <v>0</v>
      </c>
      <c r="MY260" s="7" t="str">
        <f ca="1">IFERROR(IF(MY259+MX260&gt;MZ$4,MY259,MY259+MX260),"")</f>
        <v/>
      </c>
      <c r="MZ260" s="7">
        <f t="shared" ref="MZ260:MZ323" ca="1" si="1544">IF(MY260=MY259,MT260,MW260+MT260)</f>
        <v>0</v>
      </c>
      <c r="NA260" s="7">
        <f t="shared" ca="1" si="1481"/>
        <v>0.57878995394554367</v>
      </c>
      <c r="NB260" s="7">
        <f t="shared" ca="1" si="1482"/>
        <v>-0.1172514924070821</v>
      </c>
      <c r="NC260" s="7">
        <f t="shared" ca="1" si="1483"/>
        <v>0</v>
      </c>
      <c r="ND260" s="7">
        <f t="shared" ca="1" si="1484"/>
        <v>0</v>
      </c>
      <c r="NE260" s="7" t="str">
        <f ca="1">IFERROR(IF(NE259+ND260&gt;NF$4,NE259,NE259+ND260),"")</f>
        <v/>
      </c>
      <c r="NF260" s="7">
        <f t="shared" ref="NF260:NF323" ca="1" si="1545">IF(NE260=NE259,MZ260,NC260+MZ260)</f>
        <v>0</v>
      </c>
      <c r="NG260" s="7">
        <f t="shared" ca="1" si="1485"/>
        <v>0.40909576066394959</v>
      </c>
      <c r="NH260" s="7">
        <f t="shared" ca="1" si="1486"/>
        <v>5.2442700874511972E-2</v>
      </c>
      <c r="NI260" s="7">
        <f t="shared" ca="1" si="1487"/>
        <v>1</v>
      </c>
      <c r="NJ260" s="7" t="str">
        <f t="shared" ca="1" si="1488"/>
        <v>5</v>
      </c>
      <c r="NK260" s="7" t="str">
        <f ca="1">IFERROR(IF(NK259+NJ260&gt;NL$4,NK259,NK259+NJ260),"")</f>
        <v/>
      </c>
      <c r="NL260" s="7">
        <f t="shared" ref="NL260:NL323" ca="1" si="1546">IF(NK260=NK259,NF260,NI260+NF260)</f>
        <v>0</v>
      </c>
      <c r="NM260" s="7">
        <f t="shared" ca="1" si="1489"/>
        <v>0.35551082633915254</v>
      </c>
      <c r="NN260" s="7">
        <f t="shared" ca="1" si="1490"/>
        <v>0.10602763519930902</v>
      </c>
      <c r="NO260" s="7">
        <f t="shared" ca="1" si="1491"/>
        <v>1</v>
      </c>
      <c r="NP260" s="7" t="str">
        <f t="shared" ca="1" si="1492"/>
        <v>5</v>
      </c>
      <c r="NQ260" s="7" t="str">
        <f ca="1">IFERROR(IF(NQ259+NP260&gt;NR$4,NQ259,NQ259+NP260),"")</f>
        <v/>
      </c>
      <c r="NR260" s="7">
        <f t="shared" ref="NR260:NR323" ca="1" si="1547">IF(NQ260=NQ259,NL260,NO260+NL260)</f>
        <v>0</v>
      </c>
      <c r="NT260">
        <v>262</v>
      </c>
      <c r="NU260" s="7" t="s">
        <v>19</v>
      </c>
      <c r="NV260" s="7" t="str">
        <f t="shared" ca="1" si="1280"/>
        <v/>
      </c>
      <c r="NW260" s="7" t="str">
        <f t="shared" ca="1" si="1493"/>
        <v/>
      </c>
      <c r="NX260" t="str">
        <f ca="1">IFERROR(VLOOKUP(NT260,$K$3:$AK$568,8,FALSE),"")</f>
        <v/>
      </c>
      <c r="NY260" t="str">
        <f ca="1">IFERROR(VLOOKUP(NT260,$K$3:$AK$568,9,FALSE),"")</f>
        <v/>
      </c>
      <c r="NZ260" s="7" t="str">
        <f ca="1">IFERROR(VLOOKUP(NT260,$K$3:$AK$568,27,FALSE),"")</f>
        <v/>
      </c>
      <c r="OB260">
        <v>262</v>
      </c>
      <c r="OC260" s="7" t="s">
        <v>19</v>
      </c>
      <c r="OD260" t="e">
        <f t="shared" ref="OD260:OD323" ca="1" si="1548">VLOOKUP(OB260,$NW$3:$NX$427,2,FALSE)</f>
        <v>#N/A</v>
      </c>
      <c r="OE260" s="7" t="str">
        <f t="shared" ref="OE260:OE323" ca="1" si="1549">IFERROR(VLOOKUP(OD260,$NX$3:$NZ$431,2,FALSE),"")</f>
        <v/>
      </c>
      <c r="OF260" s="7" t="str">
        <f t="shared" ref="OF260:OF323" ca="1" si="1550">IFERROR(VLOOKUP(OE260,$NY$3:$NZ$427,2,FALSE),"")</f>
        <v/>
      </c>
      <c r="OG260" t="str">
        <f t="shared" ref="OG260:OG323" ca="1" si="1551">IF(OE260="","",OE260&amp;" ("&amp;OF260&amp;"), ")</f>
        <v/>
      </c>
      <c r="OI260">
        <v>262</v>
      </c>
      <c r="OJ260" s="7" t="s">
        <v>19</v>
      </c>
      <c r="OK260" s="7" t="str">
        <f t="shared" ref="OK260:OK323" ca="1" si="1552">IFERROR(RAND()+OO260,"")</f>
        <v/>
      </c>
      <c r="OL260" s="7" t="str">
        <f t="shared" ref="OL260:OL323" ca="1" si="1553">IFERROR(_xlfn.RANK.EQ(OK260,$OK$3:$OK$427),"")</f>
        <v/>
      </c>
      <c r="OM260" t="str">
        <f ca="1">IFERROR(VLOOKUP(OI260,$L$3:$AK$568,7,FALSE),"")</f>
        <v/>
      </c>
      <c r="ON260" t="str">
        <f ca="1">IFERROR(VLOOKUP(OI260,$L$3:$AK$568,8,FALSE),"")</f>
        <v/>
      </c>
      <c r="OO260" s="7" t="str">
        <f ca="1">IFERROR(VLOOKUP(OI260,$L$3:$AK$568,26,FALSE),"")</f>
        <v/>
      </c>
      <c r="OQ260">
        <v>262</v>
      </c>
      <c r="OR260" s="7" t="s">
        <v>19</v>
      </c>
      <c r="OS260" t="e">
        <f t="shared" ref="OS260:OS323" ca="1" si="1554">VLOOKUP(OQ260,$OL$3:$OM$427,2,FALSE)</f>
        <v>#N/A</v>
      </c>
      <c r="OT260" s="7" t="str">
        <f t="shared" ref="OT260:OT323" ca="1" si="1555">IFERROR(VLOOKUP(OS260,$OM$3:$OO$427,2,FALSE),"")</f>
        <v/>
      </c>
      <c r="OU260" s="7" t="str">
        <f t="shared" ref="OU260:OU323" ca="1" si="1556">IFERROR(VLOOKUP(OS260,$OM$3:$OO$427,3,FALSE),"")</f>
        <v/>
      </c>
      <c r="OV260" t="str">
        <f t="shared" ref="OV260:OV323" ca="1" si="1557">IF(OT260="","",OT260&amp;" ("&amp;OU260&amp;"), ")</f>
        <v/>
      </c>
      <c r="OX260">
        <v>262</v>
      </c>
      <c r="OY260" s="7" t="s">
        <v>19</v>
      </c>
      <c r="OZ260" s="7" t="str">
        <f t="shared" ref="OZ260:OZ323" ca="1" si="1558">IFERROR(RAND()+PD260,"")</f>
        <v/>
      </c>
      <c r="PA260" s="7" t="str">
        <f t="shared" ref="PA260:PA323" ca="1" si="1559">IFERROR(_xlfn.RANK.EQ(OZ260,$OZ$3:$OZ$427),"")</f>
        <v/>
      </c>
      <c r="PB260" t="str">
        <f ca="1">IFERROR(VLOOKUP(OX260,$M$3:$AK$568,6,FALSE),"")</f>
        <v/>
      </c>
      <c r="PC260" t="str">
        <f ca="1">IFERROR(VLOOKUP(OX260,$M$3:$AK$568,7,FALSE),"")</f>
        <v/>
      </c>
      <c r="PD260" s="7" t="str">
        <f ca="1">IFERROR(VLOOKUP(OX260,$M$3:$AK$568,25,FALSE),"")</f>
        <v/>
      </c>
      <c r="PF260">
        <v>262</v>
      </c>
      <c r="PG260" s="7" t="s">
        <v>19</v>
      </c>
      <c r="PH260" t="e">
        <f t="shared" ref="PH260:PH323" ca="1" si="1560">VLOOKUP(PF260,$PA$3:$PB$427,2,FALSE)</f>
        <v>#N/A</v>
      </c>
      <c r="PI260" s="7" t="str">
        <f t="shared" ref="PI260:PI323" ca="1" si="1561">IFERROR(VLOOKUP(PH260,$PB$3:$PD$427,2,FALSE),"")</f>
        <v/>
      </c>
      <c r="PJ260" s="7" t="str">
        <f t="shared" ref="PJ260:PJ323" ca="1" si="1562">IFERROR(VLOOKUP(PH260,$PB$3:$PD$427,3,FALSE),"")</f>
        <v/>
      </c>
      <c r="PK260" t="str">
        <f t="shared" ref="PK260:PK323" ca="1" si="1563">IF(PI260="","",PI260&amp;" ("&amp;PJ260&amp;"), ")</f>
        <v/>
      </c>
      <c r="PM260">
        <v>262</v>
      </c>
      <c r="PN260" s="7" t="s">
        <v>19</v>
      </c>
      <c r="PO260" s="202" t="str">
        <f t="shared" ref="PO260:PO323" ca="1" si="1564">IFERROR((RAND()/10)+PV260+(PW260/10),"")</f>
        <v/>
      </c>
      <c r="PP260" s="7" t="str">
        <f t="shared" ref="PP260:PP323" ca="1" si="1565">IFERROR(_xlfn.RANK.EQ(PO260,$PO$3:$PO$427),"")</f>
        <v/>
      </c>
      <c r="PQ260" t="str">
        <f ca="1">IFERROR(VLOOKUP(PM260,$G$325:$R$409,12,FALSE),"")</f>
        <v/>
      </c>
      <c r="PR260" t="e">
        <f ca="1">VLOOKUP(PM260,$G$324:$Q$409,11,FALSE)</f>
        <v>#N/A</v>
      </c>
      <c r="PS260" s="7" t="str">
        <f ca="1">VLOOKUP(PQ260,$R$325:$Y$409,8,FALSE)</f>
        <v>- -</v>
      </c>
      <c r="PT260" s="7">
        <f ca="1">ReSt</f>
        <v>-4</v>
      </c>
      <c r="PU260" s="7" t="e">
        <f t="shared" ref="PU260:PU323" ca="1" si="1566">IF(PR260="Base",5,IF(PR260="Open",0,IF(PR260="Closed",-5,IF(PR260="Restricted",-10))))</f>
        <v>#N/A</v>
      </c>
      <c r="PV260" s="7" t="e">
        <f t="shared" ref="PV260:PV323" ca="1" si="1567">SUM(PS260:PU260)</f>
        <v>#N/A</v>
      </c>
      <c r="PW260" s="7" t="str">
        <f ca="1">VLOOKUP(PQ260,$R$325:$AK$409,8,FALSE)</f>
        <v>- -</v>
      </c>
      <c r="PX260" s="7"/>
      <c r="PY260">
        <v>262</v>
      </c>
      <c r="PZ260" s="7" t="s">
        <v>19</v>
      </c>
      <c r="QA260" t="str">
        <f t="shared" ref="QA260:QA323" ca="1" si="1568">IFERROR(VLOOKUP(PY260,$PP$3:$PQ$427,2,FALSE),"")</f>
        <v/>
      </c>
      <c r="QB260" s="7" t="str">
        <f t="shared" ref="QB260:QB323" ca="1" si="1569">IFERROR(VLOOKUP(PY260,$PP$3:$PV$427,7,FALSE),"")</f>
        <v/>
      </c>
      <c r="QC260" s="7" t="str">
        <f t="shared" ref="QC260:QC323" ca="1" si="1570">IFERROR(VLOOKUP(PY260,$PP$3:$PW$427,8,FALSE),"")</f>
        <v/>
      </c>
      <c r="QD260" t="str">
        <f t="shared" ref="QD260:QD323" ca="1" si="1571">IF(QA260="","",QA260&amp;" (R-"&amp;QC260&amp;", "&amp;QB260&amp;"), ")</f>
        <v/>
      </c>
      <c r="QF260">
        <v>262</v>
      </c>
      <c r="QG260" s="7" t="s">
        <v>19</v>
      </c>
      <c r="QH260" s="7" t="str">
        <f t="shared" ref="QH260:QH323" ca="1" si="1572">IFERROR(QK260+RAND(),"")</f>
        <v/>
      </c>
      <c r="QI260" s="7" t="e">
        <f t="shared" ref="QI260:QI323" ca="1" si="1573">_xlfn.RANK.EQ(QH260,$QH$3:$QH$427)</f>
        <v>#VALUE!</v>
      </c>
      <c r="QJ260" t="e">
        <f t="shared" ref="QJ260:QJ323" ca="1" si="1574">VLOOKUP(QF260,$D$48:$AK$79,16,FALSE)</f>
        <v>#N/A</v>
      </c>
      <c r="QK260" s="7" t="e">
        <f t="shared" ref="QK260:QK323" ca="1" si="1575">VLOOKUP(QF260,$D$48:$AK$79,34,FALSE)</f>
        <v>#N/A</v>
      </c>
      <c r="QM260">
        <v>262</v>
      </c>
      <c r="QN260" s="7" t="s">
        <v>19</v>
      </c>
      <c r="QO260" t="str">
        <f t="shared" ref="QO260:QO323" ca="1" si="1576">IFERROR(VLOOKUP(QM260,$QI$3:$QK$427,2,FALSE),"")</f>
        <v/>
      </c>
      <c r="QP260" s="7" t="str">
        <f t="shared" ref="QP260:QP323" ca="1" si="1577">IFERROR(VLOOKUP(QM260,$QI$3:$QK$427,3,FALSE),"")</f>
        <v/>
      </c>
      <c r="QQ260" t="str">
        <f t="shared" ref="QQ260:QQ323" ca="1" si="1578">IF(QO260="","",QO260&amp;" ("&amp;QP260&amp;"), ")</f>
        <v/>
      </c>
    </row>
    <row r="261" spans="1:459" x14ac:dyDescent="0.25">
      <c r="A261" s="240" t="str">
        <f>IF('Character Sheet'!$B$4="Creature","N","Y")</f>
        <v>Y</v>
      </c>
      <c r="C261" s="75"/>
      <c r="D261" s="76"/>
      <c r="F261" s="75"/>
      <c r="G261" s="76"/>
      <c r="I261" s="75"/>
      <c r="J261" s="85"/>
      <c r="K261" s="85">
        <f t="shared" ca="1" si="1494"/>
        <v>7</v>
      </c>
      <c r="L261" s="85">
        <f t="shared" ca="1" si="1265"/>
        <v>6</v>
      </c>
      <c r="M261" s="70">
        <f t="shared" ca="1" si="1270"/>
        <v>11</v>
      </c>
      <c r="O261" s="222">
        <f t="shared" ca="1" si="1277"/>
        <v>23</v>
      </c>
      <c r="Q261" s="7" t="s">
        <v>1749</v>
      </c>
      <c r="R261" s="9" t="s">
        <v>1514</v>
      </c>
      <c r="S261" s="9" t="s">
        <v>2002</v>
      </c>
      <c r="T261" s="61" t="str">
        <f>SUBSTITUTE(IFERROR(IFERROR(VLOOKUP(R261,'[1]Skill Statistics'!$A$3:$C$513,2,FALSE),VLOOKUP(Q261,'[1]Skill Statistics'!$A$3:$C$513,2,FALSE)),T260),"R*","ReSt")</f>
        <v>Me/Me</v>
      </c>
      <c r="U261" s="61" t="str">
        <f>IFERROR(IFERROR(VLOOKUP(R261,'[1]Skill Statistics'!$A$3:$C$513,3,FALSE),VLOOKUP(Q261,'[1]Skill Statistics'!$A$3:$C$513,3,FALSE)),U260)</f>
        <v>Re</v>
      </c>
      <c r="V261" s="61" t="str">
        <f>IF(ISNUMBER(SEARCH("Category",R261)),"- -",IFERROR(IFERROR(VLOOKUP(Q261,[1]Professions!$A$4:$AM$288,MATCH(Profession,[1]Professions!$A$1:$AM$1,0),FALSE),VLOOKUP(Q261,Calculations!$B$91:$I$95,8,FALSE)),"- -"))</f>
        <v>1 / 3</v>
      </c>
      <c r="W261" s="60">
        <f t="shared" ca="1" si="1278"/>
        <v>0</v>
      </c>
      <c r="X261" s="7">
        <f ca="1">IFERROR(VLOOKUP(R261,$BS$6:$NR$519,MATCH(ActualLevel,$BS$3:$NR$3,0),FALSE),"- -")</f>
        <v>9</v>
      </c>
      <c r="Y261" s="7">
        <f t="shared" ca="1" si="1269"/>
        <v>9</v>
      </c>
      <c r="Z261" s="7">
        <f ca="1">IFERROR(VLOOKUP(Y261,Charts!$BQ$2:$BR$52,2,FALSE),"- -")</f>
        <v>45</v>
      </c>
      <c r="AA261" s="7">
        <f t="shared" ca="1" si="1281"/>
        <v>3</v>
      </c>
      <c r="AB261" s="7">
        <f t="shared" ca="1" si="1266"/>
        <v>0</v>
      </c>
      <c r="AC261" s="7"/>
      <c r="AD261" s="7"/>
      <c r="AE261" s="7"/>
      <c r="AF261" s="7"/>
      <c r="AG261" s="7"/>
      <c r="AH261" s="43"/>
      <c r="AI261" s="7"/>
      <c r="AJ261" s="7"/>
      <c r="AK261" s="7">
        <f t="shared" ca="1" si="1282"/>
        <v>48</v>
      </c>
      <c r="AL261" s="7"/>
      <c r="AM261" s="69">
        <f>IFERROR(VLOOKUP(R261,'[1]Skill Statistics'!$A$3:$AN$513,MATCH(Profession,'[1]Skill Statistics'!$A$2:$AN$2,0),FALSE),0)</f>
        <v>0</v>
      </c>
      <c r="AN261" s="85">
        <f>IFERROR(VLOOKUP(Q261,'[1]Skill Statistics'!$A$3:$BK$513,MATCH(Archetype,'[1]Skill Statistics'!$A$2:$BK$2,0),FALSE),0)</f>
        <v>0</v>
      </c>
      <c r="AO261" s="85">
        <f>IFERROR(VLOOKUP(Q261,'[1]Skill Statistics'!$A$3:$BB$513,MATCH(Race,'[1]Skill Statistics'!$A$2:$BB$2,0),FALSE),0)</f>
        <v>0</v>
      </c>
      <c r="AP261" s="85">
        <f t="shared" ca="1" si="1495"/>
        <v>0.3</v>
      </c>
      <c r="AQ261" s="70"/>
      <c r="AS261" s="69" t="str">
        <f>IFERROR(VLOOKUP(Q261,'[1]Professional Skills'!$A$4:$AM$288,MATCH(Profession,'[1]Professional Skills'!$A$3:$AM$3,0),FALSE),"- -")</f>
        <v>x</v>
      </c>
      <c r="AT261" t="s">
        <v>1812</v>
      </c>
      <c r="AU261" s="7" t="str">
        <f t="shared" si="1268"/>
        <v/>
      </c>
      <c r="AV261" s="7">
        <f t="shared" ca="1" si="1267"/>
        <v>0</v>
      </c>
      <c r="AW261" t="str">
        <f t="shared" si="1004"/>
        <v/>
      </c>
      <c r="AX261" t="str">
        <f>IFERROR(_xlfn.RANK.EQ(AW261,$AW$5:$AW$568),"")</f>
        <v/>
      </c>
      <c r="AY261">
        <f t="shared" ca="1" si="1285"/>
        <v>6.2401736979108335E-2</v>
      </c>
      <c r="AZ261" s="70" t="str">
        <f t="shared" ca="1" si="1283"/>
        <v/>
      </c>
      <c r="BB261" s="69">
        <f>IFERROR(IF(Q261="Language",VLOOKUP(R261,[1]Cultures!$B$4:$N$218,MATCH(Culture,[1]Cultures!$B$3:$N$3,0),FALSE),VLOOKUP(Q261,[1]Cultures!$B$4:$O$212,MATCH(Culture,[1]Cultures!$B$3:$O$3,0),FALSE)),"- -")</f>
        <v>0</v>
      </c>
      <c r="BC261" t="s">
        <v>1812</v>
      </c>
      <c r="BD261">
        <f t="shared" ca="1" si="1264"/>
        <v>0.88556016244891855</v>
      </c>
      <c r="BE261">
        <f t="shared" ca="1" si="1211"/>
        <v>1.1855601624489185</v>
      </c>
      <c r="BH261">
        <f t="shared" ca="1" si="1279"/>
        <v>2</v>
      </c>
      <c r="BI261" s="7">
        <f t="shared" ca="1" si="1284"/>
        <v>0</v>
      </c>
      <c r="BK261" s="7"/>
      <c r="BL261" s="70">
        <f t="shared" ca="1" si="1286"/>
        <v>0</v>
      </c>
      <c r="BN261" s="69">
        <f>IFERROR(VLOOKUP(V261,Charts!$BT$2:$BV$14,3,FALSE),"- -")</f>
        <v>0.92307692307692313</v>
      </c>
      <c r="BO261" s="85">
        <f t="shared" ca="1" si="1496"/>
        <v>3.1096859496427296</v>
      </c>
      <c r="BP261" s="70">
        <f t="shared" ca="1" si="1212"/>
        <v>23</v>
      </c>
      <c r="BR261" s="7">
        <v>260</v>
      </c>
      <c r="BS261" s="9" t="str">
        <f ca="1">VLOOKUP(BR261,$O$3:$R$568,4,FALSE)</f>
        <v>Melee</v>
      </c>
      <c r="BT261" s="7" t="str">
        <f ca="1">VLOOKUP(BS261,$R$3:$V$568,5,FALSE)</f>
        <v>4 / 6</v>
      </c>
      <c r="BU261" s="7">
        <f ca="1">VLOOKUP(BT261,Charts!$BT$2:$BV$14,3,FALSE)</f>
        <v>0.53846153846153844</v>
      </c>
      <c r="BV261" s="7" t="str">
        <f t="shared" ca="1" si="1287"/>
        <v>4</v>
      </c>
      <c r="BW261" s="7" t="str">
        <f t="shared" ca="1" si="1288"/>
        <v>6</v>
      </c>
      <c r="BY261" s="7">
        <f t="shared" ca="1" si="1289"/>
        <v>0.34340503518245402</v>
      </c>
      <c r="BZ261" s="7">
        <f t="shared" ca="1" si="1290"/>
        <v>0.19505650327908441</v>
      </c>
      <c r="CA261" s="7">
        <f t="shared" ca="1" si="1291"/>
        <v>1</v>
      </c>
      <c r="CB261" s="7" t="str">
        <f t="shared" ca="1" si="1292"/>
        <v>4</v>
      </c>
      <c r="CC261" s="7" t="str">
        <f ca="1">IFERROR(IF(CC260+CB261&gt;CD$4,CC260,CC260+CB261),"")</f>
        <v/>
      </c>
      <c r="CD261" s="7">
        <f t="shared" ca="1" si="1497"/>
        <v>0</v>
      </c>
      <c r="CE261" s="7">
        <f t="shared" ca="1" si="1293"/>
        <v>0.18740691378857244</v>
      </c>
      <c r="CF261" s="7">
        <f t="shared" ca="1" si="1294"/>
        <v>0.351054624672966</v>
      </c>
      <c r="CG261" s="7">
        <f t="shared" ca="1" si="1295"/>
        <v>1</v>
      </c>
      <c r="CH261" s="7" t="str">
        <f t="shared" ca="1" si="1296"/>
        <v>4</v>
      </c>
      <c r="CI261" s="7" t="str">
        <f ca="1">IFERROR(IF(CI260+CH261&gt;CJ$4,CI260,CI260+CH261),"")</f>
        <v/>
      </c>
      <c r="CJ261" s="7">
        <f t="shared" ca="1" si="1498"/>
        <v>0</v>
      </c>
      <c r="CK261" s="7">
        <f t="shared" ca="1" si="1297"/>
        <v>0.15587385718069824</v>
      </c>
      <c r="CL261" s="7">
        <f t="shared" ca="1" si="1298"/>
        <v>0.3825876812808402</v>
      </c>
      <c r="CM261" s="7">
        <f t="shared" ca="1" si="1299"/>
        <v>1</v>
      </c>
      <c r="CN261" s="7" t="str">
        <f t="shared" ca="1" si="1300"/>
        <v>4</v>
      </c>
      <c r="CO261" s="7" t="str">
        <f ca="1">IFERROR(IF(CO260+CN261&gt;CP$4,CO260,CO260+CN261),"")</f>
        <v/>
      </c>
      <c r="CP261" s="7">
        <f t="shared" ca="1" si="1499"/>
        <v>0</v>
      </c>
      <c r="CQ261" s="7">
        <f t="shared" ca="1" si="1301"/>
        <v>0.85953309740742756</v>
      </c>
      <c r="CR261" s="7">
        <f t="shared" ca="1" si="1302"/>
        <v>-0.32107155894588912</v>
      </c>
      <c r="CS261" s="7">
        <f t="shared" ca="1" si="1303"/>
        <v>0</v>
      </c>
      <c r="CT261" s="7">
        <f t="shared" ca="1" si="1304"/>
        <v>0</v>
      </c>
      <c r="CU261" s="7" t="str">
        <f ca="1">IFERROR(IF(CU260+CT261&gt;CV$4,CU260,CU260+CT261),"")</f>
        <v/>
      </c>
      <c r="CV261" s="7">
        <f t="shared" ca="1" si="1500"/>
        <v>0</v>
      </c>
      <c r="CW261" s="7">
        <f t="shared" ca="1" si="1305"/>
        <v>0.35218153757927717</v>
      </c>
      <c r="CX261" s="7">
        <f t="shared" ca="1" si="1306"/>
        <v>0.18628000088226127</v>
      </c>
      <c r="CY261" s="7">
        <f t="shared" ca="1" si="1307"/>
        <v>1</v>
      </c>
      <c r="CZ261" s="7" t="str">
        <f t="shared" ca="1" si="1308"/>
        <v>4</v>
      </c>
      <c r="DA261" s="7" t="str">
        <f ca="1">IFERROR(IF(DA260+CZ261&gt;DB$4,DA260,DA260+CZ261),"")</f>
        <v/>
      </c>
      <c r="DB261" s="7">
        <f t="shared" ca="1" si="1501"/>
        <v>0</v>
      </c>
      <c r="DC261" s="7">
        <f t="shared" ca="1" si="1309"/>
        <v>0.62674608323368697</v>
      </c>
      <c r="DD261" s="7">
        <f t="shared" ca="1" si="1310"/>
        <v>-8.8284544772148532E-2</v>
      </c>
      <c r="DE261" s="7">
        <f t="shared" ca="1" si="1311"/>
        <v>0</v>
      </c>
      <c r="DF261" s="7">
        <f t="shared" ca="1" si="1312"/>
        <v>0</v>
      </c>
      <c r="DG261" s="7" t="str">
        <f ca="1">IFERROR(IF(DG260+DF261&gt;DH$4,DG260,DG260+DF261),"")</f>
        <v/>
      </c>
      <c r="DH261" s="7">
        <f t="shared" ca="1" si="1502"/>
        <v>0</v>
      </c>
      <c r="DI261" s="7">
        <f t="shared" ca="1" si="1313"/>
        <v>0.27999844316842559</v>
      </c>
      <c r="DJ261" s="7">
        <f t="shared" ca="1" si="1314"/>
        <v>0.25846309529311284</v>
      </c>
      <c r="DK261" s="7">
        <f t="shared" ca="1" si="1315"/>
        <v>1</v>
      </c>
      <c r="DL261" s="7" t="str">
        <f t="shared" ca="1" si="1316"/>
        <v>4</v>
      </c>
      <c r="DM261" s="7" t="str">
        <f ca="1">IFERROR(IF(DM260+DL261&gt;DN$4,DM260,DM260+DL261),"")</f>
        <v/>
      </c>
      <c r="DN261" s="7">
        <f t="shared" ca="1" si="1503"/>
        <v>0</v>
      </c>
      <c r="DO261" s="7">
        <f t="shared" ca="1" si="1317"/>
        <v>0.9381138944913493</v>
      </c>
      <c r="DP261" s="7">
        <f t="shared" ca="1" si="1318"/>
        <v>-0.39965235602981086</v>
      </c>
      <c r="DQ261" s="7">
        <f t="shared" ca="1" si="1319"/>
        <v>0</v>
      </c>
      <c r="DR261" s="7">
        <f t="shared" ca="1" si="1320"/>
        <v>0</v>
      </c>
      <c r="DS261" s="7" t="str">
        <f ca="1">IFERROR(IF(DS260+DR261&gt;DT$4,DS260,DS260+DR261),"")</f>
        <v/>
      </c>
      <c r="DT261" s="7">
        <f t="shared" ca="1" si="1504"/>
        <v>0</v>
      </c>
      <c r="DU261" s="7">
        <f t="shared" ca="1" si="1321"/>
        <v>0.42030677145619122</v>
      </c>
      <c r="DV261" s="7">
        <f t="shared" ca="1" si="1322"/>
        <v>0.11815476700534722</v>
      </c>
      <c r="DW261" s="7">
        <f t="shared" ca="1" si="1323"/>
        <v>1</v>
      </c>
      <c r="DX261" s="7" t="str">
        <f t="shared" ca="1" si="1324"/>
        <v>4</v>
      </c>
      <c r="DY261" s="7" t="str">
        <f ca="1">IFERROR(IF(DY260+DX261&gt;DZ$4,DY260,DY260+DX261),"")</f>
        <v/>
      </c>
      <c r="DZ261" s="7">
        <f t="shared" ca="1" si="1505"/>
        <v>0</v>
      </c>
      <c r="EA261" s="7">
        <f t="shared" ca="1" si="1325"/>
        <v>0.97775055490332052</v>
      </c>
      <c r="EB261" s="7">
        <f t="shared" ca="1" si="1326"/>
        <v>-0.43928901644178209</v>
      </c>
      <c r="EC261" s="7">
        <f t="shared" ca="1" si="1327"/>
        <v>0</v>
      </c>
      <c r="ED261" s="7">
        <f t="shared" ca="1" si="1328"/>
        <v>0</v>
      </c>
      <c r="EE261" s="7" t="str">
        <f ca="1">IFERROR(IF(EE260+ED261&gt;EF$4,EE260,EE260+ED261),"")</f>
        <v/>
      </c>
      <c r="EF261" s="7">
        <f t="shared" ca="1" si="1506"/>
        <v>0</v>
      </c>
      <c r="EG261" s="7">
        <f t="shared" ca="1" si="1329"/>
        <v>0.13838666482147532</v>
      </c>
      <c r="EH261" s="7">
        <f t="shared" ca="1" si="1330"/>
        <v>0.40007487364006311</v>
      </c>
      <c r="EI261" s="7">
        <f t="shared" ca="1" si="1331"/>
        <v>1</v>
      </c>
      <c r="EJ261" s="7" t="str">
        <f t="shared" ca="1" si="1332"/>
        <v>4</v>
      </c>
      <c r="EK261" s="7" t="str">
        <f ca="1">IFERROR(IF(EK260+EJ261&gt;EL$4,EK260,EK260+EJ261),"")</f>
        <v/>
      </c>
      <c r="EL261" s="7">
        <f t="shared" ca="1" si="1507"/>
        <v>0</v>
      </c>
      <c r="EM261" s="7">
        <f t="shared" ca="1" si="1333"/>
        <v>0.71649145289820315</v>
      </c>
      <c r="EN261" s="7">
        <f t="shared" ca="1" si="1334"/>
        <v>-0.17802991443666472</v>
      </c>
      <c r="EO261" s="7">
        <f t="shared" ca="1" si="1335"/>
        <v>0</v>
      </c>
      <c r="EP261" s="7">
        <f t="shared" ca="1" si="1336"/>
        <v>0</v>
      </c>
      <c r="EQ261" s="7" t="str">
        <f ca="1">IFERROR(IF(EQ260+EP261&gt;ER$4,EQ260,EQ260+EP261),"")</f>
        <v/>
      </c>
      <c r="ER261" s="7">
        <f t="shared" ca="1" si="1508"/>
        <v>0</v>
      </c>
      <c r="ES261" s="7">
        <f t="shared" ca="1" si="1337"/>
        <v>0.55544873111921145</v>
      </c>
      <c r="ET261" s="7">
        <f t="shared" ca="1" si="1338"/>
        <v>-1.6987192657673011E-2</v>
      </c>
      <c r="EU261" s="7">
        <f t="shared" ca="1" si="1339"/>
        <v>0</v>
      </c>
      <c r="EV261" s="7">
        <f t="shared" ca="1" si="1340"/>
        <v>0</v>
      </c>
      <c r="EW261" s="7" t="str">
        <f ca="1">IFERROR(IF(EW260+EV261&gt;EX$4,EW260,EW260+EV261),"")</f>
        <v/>
      </c>
      <c r="EX261" s="7">
        <f t="shared" ca="1" si="1509"/>
        <v>0</v>
      </c>
      <c r="EY261" s="7">
        <f t="shared" ca="1" si="1341"/>
        <v>0.1201357573017181</v>
      </c>
      <c r="EZ261" s="7">
        <f t="shared" ca="1" si="1342"/>
        <v>0.41832578115982033</v>
      </c>
      <c r="FA261" s="7">
        <f t="shared" ca="1" si="1343"/>
        <v>1</v>
      </c>
      <c r="FB261" s="7" t="str">
        <f t="shared" ca="1" si="1344"/>
        <v>4</v>
      </c>
      <c r="FC261" s="7" t="str">
        <f ca="1">IFERROR(IF(FC260+FB261&gt;FD$4,FC260,FC260+FB261),"")</f>
        <v/>
      </c>
      <c r="FD261" s="7">
        <f t="shared" ca="1" si="1510"/>
        <v>0</v>
      </c>
      <c r="FE261" s="7">
        <f t="shared" ca="1" si="1345"/>
        <v>0.14980844183815356</v>
      </c>
      <c r="FF261" s="7">
        <f t="shared" ca="1" si="1346"/>
        <v>0.38865309662338487</v>
      </c>
      <c r="FG261" s="7">
        <f t="shared" ca="1" si="1347"/>
        <v>1</v>
      </c>
      <c r="FH261" s="7" t="str">
        <f t="shared" ca="1" si="1348"/>
        <v>4</v>
      </c>
      <c r="FI261" s="7" t="str">
        <f ca="1">IFERROR(IF(FI260+FH261&gt;FJ$4,FI260,FI260+FH261),"")</f>
        <v/>
      </c>
      <c r="FJ261" s="7">
        <f t="shared" ca="1" si="1511"/>
        <v>0</v>
      </c>
      <c r="FK261" s="7">
        <f t="shared" ca="1" si="1349"/>
        <v>5.6480458854681892E-2</v>
      </c>
      <c r="FL261" s="7">
        <f t="shared" ca="1" si="1350"/>
        <v>0.48198107960685654</v>
      </c>
      <c r="FM261" s="7">
        <f t="shared" ca="1" si="1351"/>
        <v>1</v>
      </c>
      <c r="FN261" s="7" t="str">
        <f t="shared" ca="1" si="1352"/>
        <v>4</v>
      </c>
      <c r="FO261" s="7" t="str">
        <f ca="1">IFERROR(IF(FO260+FN261&gt;FP$4,FO260,FO260+FN261),"")</f>
        <v/>
      </c>
      <c r="FP261" s="7">
        <f t="shared" ca="1" si="1512"/>
        <v>0</v>
      </c>
      <c r="FQ261" s="7">
        <f t="shared" ca="1" si="1353"/>
        <v>0.82028439096459871</v>
      </c>
      <c r="FR261" s="7">
        <f t="shared" ca="1" si="1354"/>
        <v>-0.28182285250306027</v>
      </c>
      <c r="FS261" s="7">
        <f t="shared" ca="1" si="1355"/>
        <v>0</v>
      </c>
      <c r="FT261" s="7">
        <f t="shared" ca="1" si="1356"/>
        <v>0</v>
      </c>
      <c r="FU261" s="7" t="str">
        <f ca="1">IFERROR(IF(FU260+FT261&gt;FV$4,FU260,FU260+FT261),"")</f>
        <v/>
      </c>
      <c r="FV261" s="7">
        <f t="shared" ca="1" si="1513"/>
        <v>0</v>
      </c>
      <c r="FW261" s="7">
        <f t="shared" ca="1" si="1357"/>
        <v>0.70069631717464542</v>
      </c>
      <c r="FX261" s="7">
        <f t="shared" ca="1" si="1358"/>
        <v>-0.16223477871310699</v>
      </c>
      <c r="FY261" s="7">
        <f t="shared" ca="1" si="1359"/>
        <v>0</v>
      </c>
      <c r="FZ261" s="7">
        <f t="shared" ca="1" si="1360"/>
        <v>0</v>
      </c>
      <c r="GA261" s="7" t="str">
        <f ca="1">IFERROR(IF(GA260+FZ261&gt;GB$4,GA260,GA260+FZ261),"")</f>
        <v/>
      </c>
      <c r="GB261" s="7">
        <f t="shared" ca="1" si="1514"/>
        <v>0</v>
      </c>
      <c r="GC261" s="7">
        <f t="shared" ca="1" si="1361"/>
        <v>0.33062162309164178</v>
      </c>
      <c r="GD261" s="7">
        <f t="shared" ca="1" si="1362"/>
        <v>0.20783991536989666</v>
      </c>
      <c r="GE261" s="7">
        <f t="shared" ca="1" si="1363"/>
        <v>1</v>
      </c>
      <c r="GF261" s="7" t="str">
        <f t="shared" ca="1" si="1364"/>
        <v>4</v>
      </c>
      <c r="GG261" s="7" t="str">
        <f ca="1">IFERROR(IF(GG260+GF261&gt;GH$4,GG260,GG260+GF261),"")</f>
        <v/>
      </c>
      <c r="GH261" s="7">
        <f t="shared" ca="1" si="1515"/>
        <v>0</v>
      </c>
      <c r="GI261" s="7">
        <f t="shared" ca="1" si="1365"/>
        <v>0.76252165543406458</v>
      </c>
      <c r="GJ261" s="7">
        <f t="shared" ca="1" si="1366"/>
        <v>-0.22406011697252615</v>
      </c>
      <c r="GK261" s="7">
        <f t="shared" ca="1" si="1367"/>
        <v>0</v>
      </c>
      <c r="GL261" s="7">
        <f t="shared" ca="1" si="1368"/>
        <v>0</v>
      </c>
      <c r="GM261" s="7" t="str">
        <f ca="1">IFERROR(IF(GM260+GL261&gt;GN$4,GM260,GM260+GL261),"")</f>
        <v/>
      </c>
      <c r="GN261" s="7">
        <f t="shared" ca="1" si="1516"/>
        <v>0</v>
      </c>
      <c r="GO261" s="7">
        <f t="shared" ca="1" si="1369"/>
        <v>0.65992225939075255</v>
      </c>
      <c r="GP261" s="7">
        <f t="shared" ca="1" si="1370"/>
        <v>-0.12146072092921412</v>
      </c>
      <c r="GQ261" s="7">
        <f t="shared" ca="1" si="1371"/>
        <v>0</v>
      </c>
      <c r="GR261" s="7">
        <f t="shared" ca="1" si="1372"/>
        <v>0</v>
      </c>
      <c r="GS261" s="7" t="str">
        <f ca="1">IFERROR(IF(GS260+GR261&gt;GT$4,GS260,GS260+GR261),"")</f>
        <v/>
      </c>
      <c r="GT261" s="7">
        <f t="shared" ca="1" si="1517"/>
        <v>0</v>
      </c>
      <c r="GU261" s="7">
        <f t="shared" ca="1" si="1373"/>
        <v>0.22698938653758727</v>
      </c>
      <c r="GV261" s="7">
        <f t="shared" ca="1" si="1374"/>
        <v>0.31147215192395117</v>
      </c>
      <c r="GW261" s="7">
        <f t="shared" ca="1" si="1375"/>
        <v>1</v>
      </c>
      <c r="GX261" s="7" t="str">
        <f t="shared" ca="1" si="1376"/>
        <v>4</v>
      </c>
      <c r="GY261" s="7" t="str">
        <f ca="1">IFERROR(IF(GY260+GX261&gt;GZ$4,GY260,GY260+GX261),"")</f>
        <v/>
      </c>
      <c r="GZ261" s="7">
        <f t="shared" ca="1" si="1518"/>
        <v>0</v>
      </c>
      <c r="HA261" s="7">
        <f t="shared" ca="1" si="1377"/>
        <v>0.11018170857396381</v>
      </c>
      <c r="HB261" s="7">
        <f t="shared" ca="1" si="1378"/>
        <v>0.42827982988757463</v>
      </c>
      <c r="HC261" s="7">
        <f t="shared" ca="1" si="1379"/>
        <v>1</v>
      </c>
      <c r="HD261" s="7" t="str">
        <f t="shared" ca="1" si="1380"/>
        <v>4</v>
      </c>
      <c r="HE261" s="7" t="str">
        <f ca="1">IFERROR(IF(HE260+HD261&gt;HF$4,HE260,HE260+HD261),"")</f>
        <v/>
      </c>
      <c r="HF261" s="7">
        <f t="shared" ca="1" si="1519"/>
        <v>0</v>
      </c>
      <c r="HG261" s="7">
        <f t="shared" ca="1" si="1381"/>
        <v>0.42527527658236175</v>
      </c>
      <c r="HH261" s="7">
        <f t="shared" ca="1" si="1382"/>
        <v>0.11318626187917669</v>
      </c>
      <c r="HI261" s="7">
        <f t="shared" ca="1" si="1383"/>
        <v>1</v>
      </c>
      <c r="HJ261" s="7" t="str">
        <f t="shared" ca="1" si="1384"/>
        <v>4</v>
      </c>
      <c r="HK261" s="7" t="str">
        <f ca="1">IFERROR(IF(HK260+HJ261&gt;HL$4,HK260,HK260+HJ261),"")</f>
        <v/>
      </c>
      <c r="HL261" s="7">
        <f t="shared" ca="1" si="1520"/>
        <v>0</v>
      </c>
      <c r="HM261" s="7">
        <f t="shared" ca="1" si="1385"/>
        <v>4.1476598249339025E-2</v>
      </c>
      <c r="HN261" s="7">
        <f t="shared" ca="1" si="1386"/>
        <v>0.49698494021219941</v>
      </c>
      <c r="HO261" s="7">
        <f t="shared" ca="1" si="1387"/>
        <v>1</v>
      </c>
      <c r="HP261" s="7" t="str">
        <f t="shared" ca="1" si="1388"/>
        <v>4</v>
      </c>
      <c r="HQ261" s="7" t="str">
        <f ca="1">IFERROR(IF(HQ260+HP261&gt;HR$4,HQ260,HQ260+HP261),"")</f>
        <v/>
      </c>
      <c r="HR261" s="7">
        <f t="shared" ca="1" si="1521"/>
        <v>0</v>
      </c>
      <c r="HS261" s="7">
        <f t="shared" ca="1" si="1389"/>
        <v>0.95928604494069358</v>
      </c>
      <c r="HT261" s="7">
        <f t="shared" ca="1" si="1390"/>
        <v>-0.42082450647915515</v>
      </c>
      <c r="HU261" s="7">
        <f t="shared" ca="1" si="1391"/>
        <v>0</v>
      </c>
      <c r="HV261" s="7">
        <f t="shared" ca="1" si="1392"/>
        <v>0</v>
      </c>
      <c r="HW261" s="7" t="str">
        <f ca="1">IFERROR(IF(HW260+HV261&gt;HX$4,HW260,HW260+HV261),"")</f>
        <v/>
      </c>
      <c r="HX261" s="7">
        <f t="shared" ca="1" si="1522"/>
        <v>0</v>
      </c>
      <c r="HY261" s="7">
        <f t="shared" ca="1" si="1393"/>
        <v>0.80315512800165823</v>
      </c>
      <c r="HZ261" s="7">
        <f t="shared" ca="1" si="1394"/>
        <v>-0.26469358954011979</v>
      </c>
      <c r="IA261" s="7">
        <f t="shared" ca="1" si="1395"/>
        <v>0</v>
      </c>
      <c r="IB261" s="7">
        <f t="shared" ca="1" si="1396"/>
        <v>0</v>
      </c>
      <c r="IC261" s="7" t="str">
        <f ca="1">IFERROR(IF(IC260+IB261&gt;ID$4,IC260,IC260+IB261),"")</f>
        <v/>
      </c>
      <c r="ID261" s="7">
        <f t="shared" ca="1" si="1523"/>
        <v>0</v>
      </c>
      <c r="IE261" s="7">
        <f t="shared" ca="1" si="1397"/>
        <v>0.52502279810187458</v>
      </c>
      <c r="IF261" s="7">
        <f t="shared" ca="1" si="1398"/>
        <v>1.3438740359663859E-2</v>
      </c>
      <c r="IG261" s="7">
        <f t="shared" ca="1" si="1399"/>
        <v>1</v>
      </c>
      <c r="IH261" s="7" t="str">
        <f t="shared" ca="1" si="1400"/>
        <v>4</v>
      </c>
      <c r="II261" s="7" t="str">
        <f ca="1">IFERROR(IF(II260+IH261&gt;IJ$4,II260,II260+IH261),"")</f>
        <v/>
      </c>
      <c r="IJ261" s="7">
        <f t="shared" ca="1" si="1524"/>
        <v>0</v>
      </c>
      <c r="IK261" s="7">
        <f t="shared" ca="1" si="1401"/>
        <v>0.92357741929786308</v>
      </c>
      <c r="IL261" s="7">
        <f t="shared" ca="1" si="1402"/>
        <v>-0.38511588083632464</v>
      </c>
      <c r="IM261" s="7">
        <f t="shared" ca="1" si="1403"/>
        <v>0</v>
      </c>
      <c r="IN261" s="7">
        <f t="shared" ca="1" si="1404"/>
        <v>0</v>
      </c>
      <c r="IO261" s="7" t="str">
        <f ca="1">IFERROR(IF(IO260+IN261&gt;IP$4,IO260,IO260+IN261),"")</f>
        <v/>
      </c>
      <c r="IP261" s="7">
        <f t="shared" ca="1" si="1525"/>
        <v>0</v>
      </c>
      <c r="IQ261" s="7">
        <f t="shared" ca="1" si="1405"/>
        <v>2.448407149325571E-2</v>
      </c>
      <c r="IR261" s="7">
        <f t="shared" ca="1" si="1406"/>
        <v>0.51397746696828273</v>
      </c>
      <c r="IS261" s="7">
        <f t="shared" ca="1" si="1407"/>
        <v>1</v>
      </c>
      <c r="IT261" s="7" t="str">
        <f t="shared" ca="1" si="1408"/>
        <v>4</v>
      </c>
      <c r="IU261" s="7" t="str">
        <f ca="1">IFERROR(IF(IU260+IT261&gt;IV$4,IU260,IU260+IT261),"")</f>
        <v/>
      </c>
      <c r="IV261" s="7">
        <f t="shared" ca="1" si="1526"/>
        <v>0</v>
      </c>
      <c r="IW261" s="7">
        <f t="shared" ca="1" si="1409"/>
        <v>1.8739366210369202E-2</v>
      </c>
      <c r="IX261" s="7">
        <f t="shared" ca="1" si="1410"/>
        <v>0.51972217225116923</v>
      </c>
      <c r="IY261" s="7">
        <f t="shared" ca="1" si="1411"/>
        <v>1</v>
      </c>
      <c r="IZ261" s="7" t="str">
        <f t="shared" ca="1" si="1412"/>
        <v>4</v>
      </c>
      <c r="JA261" s="7" t="str">
        <f ca="1">IFERROR(IF(JA260+IZ261&gt;JB$4,JA260,JA260+IZ261),"")</f>
        <v/>
      </c>
      <c r="JB261" s="7">
        <f t="shared" ca="1" si="1527"/>
        <v>0</v>
      </c>
      <c r="JC261" s="7">
        <f t="shared" ca="1" si="1413"/>
        <v>0.23857287162193908</v>
      </c>
      <c r="JD261" s="7">
        <f t="shared" ca="1" si="1414"/>
        <v>0.29988866683959936</v>
      </c>
      <c r="JE261" s="7">
        <f t="shared" ca="1" si="1415"/>
        <v>1</v>
      </c>
      <c r="JF261" s="7" t="str">
        <f t="shared" ca="1" si="1416"/>
        <v>4</v>
      </c>
      <c r="JG261" s="7" t="str">
        <f ca="1">IFERROR(IF(JG260+JF261&gt;JH$4,JG260,JG260+JF261),"")</f>
        <v/>
      </c>
      <c r="JH261" s="7">
        <f t="shared" ca="1" si="1528"/>
        <v>0</v>
      </c>
      <c r="JI261" s="7">
        <f t="shared" ca="1" si="1417"/>
        <v>0.20003191383653063</v>
      </c>
      <c r="JJ261" s="7">
        <f t="shared" ca="1" si="1418"/>
        <v>0.33842962462500781</v>
      </c>
      <c r="JK261" s="7">
        <f t="shared" ca="1" si="1419"/>
        <v>1</v>
      </c>
      <c r="JL261" s="7" t="str">
        <f t="shared" ca="1" si="1420"/>
        <v>4</v>
      </c>
      <c r="JM261" s="7" t="str">
        <f ca="1">IFERROR(IF(JM260+JL261&gt;JN$4,JM260,JM260+JL261),"")</f>
        <v/>
      </c>
      <c r="JN261" s="7">
        <f t="shared" ca="1" si="1529"/>
        <v>0</v>
      </c>
      <c r="JO261" s="7">
        <f t="shared" ca="1" si="1421"/>
        <v>0.34848814407483941</v>
      </c>
      <c r="JP261" s="7">
        <f t="shared" ca="1" si="1422"/>
        <v>0.18997339438669902</v>
      </c>
      <c r="JQ261" s="7">
        <f t="shared" ca="1" si="1423"/>
        <v>1</v>
      </c>
      <c r="JR261" s="7" t="str">
        <f t="shared" ca="1" si="1424"/>
        <v>4</v>
      </c>
      <c r="JS261" s="7" t="str">
        <f ca="1">IFERROR(IF(JS260+JR261&gt;JT$4,JS260,JS260+JR261),"")</f>
        <v/>
      </c>
      <c r="JT261" s="7">
        <f t="shared" ca="1" si="1530"/>
        <v>0</v>
      </c>
      <c r="JU261" s="7">
        <f t="shared" ca="1" si="1425"/>
        <v>0.7768295097404323</v>
      </c>
      <c r="JV261" s="7">
        <f t="shared" ca="1" si="1426"/>
        <v>-0.23836797127889386</v>
      </c>
      <c r="JW261" s="7">
        <f t="shared" ca="1" si="1427"/>
        <v>0</v>
      </c>
      <c r="JX261" s="7">
        <f t="shared" ca="1" si="1428"/>
        <v>0</v>
      </c>
      <c r="JY261" s="7" t="str">
        <f ca="1">IFERROR(IF(JY260+JX261&gt;JZ$4,JY260,JY260+JX261),"")</f>
        <v/>
      </c>
      <c r="JZ261" s="7">
        <f t="shared" ca="1" si="1531"/>
        <v>0</v>
      </c>
      <c r="KA261" s="7">
        <f t="shared" ca="1" si="1429"/>
        <v>0.97059772226098784</v>
      </c>
      <c r="KB261" s="7">
        <f t="shared" ca="1" si="1430"/>
        <v>-0.4321361837994494</v>
      </c>
      <c r="KC261" s="7">
        <f t="shared" ca="1" si="1431"/>
        <v>0</v>
      </c>
      <c r="KD261" s="7">
        <f t="shared" ca="1" si="1432"/>
        <v>0</v>
      </c>
      <c r="KE261" s="7" t="str">
        <f ca="1">IFERROR(IF(KE260+KD261&gt;KF$4,KE260,KE260+KD261),"")</f>
        <v/>
      </c>
      <c r="KF261" s="7">
        <f t="shared" ca="1" si="1532"/>
        <v>0</v>
      </c>
      <c r="KG261" s="7">
        <f t="shared" ca="1" si="1433"/>
        <v>0.83431263343060635</v>
      </c>
      <c r="KH261" s="7">
        <f t="shared" ca="1" si="1434"/>
        <v>-0.29585109496906792</v>
      </c>
      <c r="KI261" s="7">
        <f t="shared" ca="1" si="1435"/>
        <v>0</v>
      </c>
      <c r="KJ261" s="7">
        <f t="shared" ca="1" si="1436"/>
        <v>0</v>
      </c>
      <c r="KK261" s="7" t="str">
        <f ca="1">IFERROR(IF(KK260+KJ261&gt;KL$4,KK260,KK260+KJ261),"")</f>
        <v/>
      </c>
      <c r="KL261" s="7">
        <f t="shared" ca="1" si="1533"/>
        <v>0</v>
      </c>
      <c r="KM261" s="7">
        <f t="shared" ca="1" si="1437"/>
        <v>0.19340176186868363</v>
      </c>
      <c r="KN261" s="7">
        <f t="shared" ca="1" si="1438"/>
        <v>0.34505977659285481</v>
      </c>
      <c r="KO261" s="7">
        <f t="shared" ca="1" si="1439"/>
        <v>1</v>
      </c>
      <c r="KP261" s="7" t="str">
        <f t="shared" ca="1" si="1440"/>
        <v>4</v>
      </c>
      <c r="KQ261" s="7" t="str">
        <f ca="1">IFERROR(IF(KQ260+KP261&gt;KR$4,KQ260,KQ260+KP261),"")</f>
        <v/>
      </c>
      <c r="KR261" s="7">
        <f t="shared" ca="1" si="1534"/>
        <v>0</v>
      </c>
      <c r="KS261" s="7">
        <f t="shared" ca="1" si="1441"/>
        <v>0.82414673176364472</v>
      </c>
      <c r="KT261" s="7">
        <f t="shared" ca="1" si="1442"/>
        <v>-0.28568519330210629</v>
      </c>
      <c r="KU261" s="7">
        <f t="shared" ca="1" si="1443"/>
        <v>0</v>
      </c>
      <c r="KV261" s="7">
        <f t="shared" ca="1" si="1444"/>
        <v>0</v>
      </c>
      <c r="KW261" s="7" t="str">
        <f ca="1">IFERROR(IF(KW260+KV261&gt;KX$4,KW260,KW260+KV261),"")</f>
        <v/>
      </c>
      <c r="KX261" s="7">
        <f t="shared" ca="1" si="1535"/>
        <v>0</v>
      </c>
      <c r="KY261" s="7">
        <f t="shared" ca="1" si="1445"/>
        <v>9.5909490409303522E-2</v>
      </c>
      <c r="KZ261" s="7">
        <f t="shared" ca="1" si="1446"/>
        <v>0.44255204805223491</v>
      </c>
      <c r="LA261" s="7">
        <f t="shared" ca="1" si="1447"/>
        <v>1</v>
      </c>
      <c r="LB261" s="7" t="str">
        <f t="shared" ca="1" si="1448"/>
        <v>4</v>
      </c>
      <c r="LC261" s="7" t="str">
        <f ca="1">IFERROR(IF(LC260+LB261&gt;LD$4,LC260,LC260+LB261),"")</f>
        <v/>
      </c>
      <c r="LD261" s="7">
        <f t="shared" ca="1" si="1536"/>
        <v>0</v>
      </c>
      <c r="LE261" s="7">
        <f t="shared" ca="1" si="1449"/>
        <v>0.95044499192068177</v>
      </c>
      <c r="LF261" s="7">
        <f t="shared" ca="1" si="1450"/>
        <v>-0.41198345345914333</v>
      </c>
      <c r="LG261" s="7">
        <f t="shared" ca="1" si="1451"/>
        <v>0</v>
      </c>
      <c r="LH261" s="7">
        <f t="shared" ca="1" si="1452"/>
        <v>0</v>
      </c>
      <c r="LI261" s="7" t="str">
        <f ca="1">IFERROR(IF(LI260+LH261&gt;LJ$4,LI260,LI260+LH261),"")</f>
        <v/>
      </c>
      <c r="LJ261" s="7">
        <f t="shared" ca="1" si="1537"/>
        <v>0</v>
      </c>
      <c r="LK261" s="7">
        <f t="shared" ca="1" si="1453"/>
        <v>5.2679161862042356E-2</v>
      </c>
      <c r="LL261" s="7">
        <f t="shared" ca="1" si="1454"/>
        <v>0.48578237659949608</v>
      </c>
      <c r="LM261" s="7">
        <f t="shared" ca="1" si="1455"/>
        <v>1</v>
      </c>
      <c r="LN261" s="7" t="str">
        <f t="shared" ca="1" si="1456"/>
        <v>4</v>
      </c>
      <c r="LO261" s="7" t="str">
        <f ca="1">IFERROR(IF(LO260+LN261&gt;LP$4,LO260,LO260+LN261),"")</f>
        <v/>
      </c>
      <c r="LP261" s="7">
        <f t="shared" ca="1" si="1538"/>
        <v>0</v>
      </c>
      <c r="LQ261" s="7">
        <f t="shared" ca="1" si="1457"/>
        <v>0.46618070333195771</v>
      </c>
      <c r="LR261" s="7">
        <f t="shared" ca="1" si="1458"/>
        <v>7.2280835129580723E-2</v>
      </c>
      <c r="LS261" s="7">
        <f t="shared" ca="1" si="1459"/>
        <v>1</v>
      </c>
      <c r="LT261" s="7" t="str">
        <f t="shared" ca="1" si="1460"/>
        <v>4</v>
      </c>
      <c r="LU261" s="7" t="str">
        <f ca="1">IFERROR(IF(LU260+LT261&gt;LV$4,LU260,LU260+LT261),"")</f>
        <v/>
      </c>
      <c r="LV261" s="7">
        <f t="shared" ca="1" si="1539"/>
        <v>0</v>
      </c>
      <c r="LW261" s="7">
        <f t="shared" ca="1" si="1461"/>
        <v>0.21429597675478973</v>
      </c>
      <c r="LX261" s="7">
        <f t="shared" ca="1" si="1462"/>
        <v>0.32416556170674871</v>
      </c>
      <c r="LY261" s="7">
        <f t="shared" ca="1" si="1463"/>
        <v>1</v>
      </c>
      <c r="LZ261" s="7" t="str">
        <f t="shared" ca="1" si="1464"/>
        <v>4</v>
      </c>
      <c r="MA261" s="7" t="str">
        <f ca="1">IFERROR(IF(MA260+LZ261&gt;MB$4,MA260,MA260+LZ261),"")</f>
        <v/>
      </c>
      <c r="MB261" s="7">
        <f t="shared" ca="1" si="1540"/>
        <v>0</v>
      </c>
      <c r="MC261" s="7">
        <f t="shared" ca="1" si="1465"/>
        <v>0.52419651405241752</v>
      </c>
      <c r="MD261" s="7">
        <f t="shared" ca="1" si="1466"/>
        <v>1.4265024409120919E-2</v>
      </c>
      <c r="ME261" s="7">
        <f t="shared" ca="1" si="1467"/>
        <v>1</v>
      </c>
      <c r="MF261" s="7" t="str">
        <f t="shared" ca="1" si="1468"/>
        <v>4</v>
      </c>
      <c r="MG261" s="7" t="str">
        <f ca="1">IFERROR(IF(MG260+MF261&gt;MH$4,MG260,MG260+MF261),"")</f>
        <v/>
      </c>
      <c r="MH261" s="7">
        <f t="shared" ca="1" si="1541"/>
        <v>0</v>
      </c>
      <c r="MI261" s="7">
        <f t="shared" ca="1" si="1469"/>
        <v>0.10855026925920919</v>
      </c>
      <c r="MJ261" s="7">
        <f t="shared" ca="1" si="1470"/>
        <v>0.42991126920232925</v>
      </c>
      <c r="MK261" s="7">
        <f t="shared" ca="1" si="1471"/>
        <v>1</v>
      </c>
      <c r="ML261" s="7" t="str">
        <f t="shared" ca="1" si="1472"/>
        <v>4</v>
      </c>
      <c r="MM261" s="7" t="str">
        <f ca="1">IFERROR(IF(MM260+ML261&gt;MN$4,MM260,MM260+ML261),"")</f>
        <v/>
      </c>
      <c r="MN261" s="7">
        <f t="shared" ca="1" si="1542"/>
        <v>0</v>
      </c>
      <c r="MO261" s="7">
        <f t="shared" ca="1" si="1473"/>
        <v>0.73896433007390649</v>
      </c>
      <c r="MP261" s="7">
        <f t="shared" ca="1" si="1474"/>
        <v>-0.20050279161236806</v>
      </c>
      <c r="MQ261" s="7">
        <f t="shared" ca="1" si="1475"/>
        <v>0</v>
      </c>
      <c r="MR261" s="7">
        <f t="shared" ca="1" si="1476"/>
        <v>0</v>
      </c>
      <c r="MS261" s="7" t="str">
        <f ca="1">IFERROR(IF(MS260+MR261&gt;MT$4,MS260,MS260+MR261),"")</f>
        <v/>
      </c>
      <c r="MT261" s="7">
        <f t="shared" ca="1" si="1543"/>
        <v>0</v>
      </c>
      <c r="MU261" s="7">
        <f t="shared" ca="1" si="1477"/>
        <v>0.61974842325769042</v>
      </c>
      <c r="MV261" s="7">
        <f t="shared" ca="1" si="1478"/>
        <v>-8.1286884796151981E-2</v>
      </c>
      <c r="MW261" s="7">
        <f t="shared" ca="1" si="1479"/>
        <v>0</v>
      </c>
      <c r="MX261" s="7">
        <f t="shared" ca="1" si="1480"/>
        <v>0</v>
      </c>
      <c r="MY261" s="7" t="str">
        <f ca="1">IFERROR(IF(MY260+MX261&gt;MZ$4,MY260,MY260+MX261),"")</f>
        <v/>
      </c>
      <c r="MZ261" s="7">
        <f t="shared" ca="1" si="1544"/>
        <v>0</v>
      </c>
      <c r="NA261" s="7">
        <f t="shared" ca="1" si="1481"/>
        <v>0.28225441779706495</v>
      </c>
      <c r="NB261" s="7">
        <f t="shared" ca="1" si="1482"/>
        <v>0.25620712066447349</v>
      </c>
      <c r="NC261" s="7">
        <f t="shared" ca="1" si="1483"/>
        <v>1</v>
      </c>
      <c r="ND261" s="7" t="str">
        <f t="shared" ca="1" si="1484"/>
        <v>4</v>
      </c>
      <c r="NE261" s="7" t="str">
        <f ca="1">IFERROR(IF(NE260+ND261&gt;NF$4,NE260,NE260+ND261),"")</f>
        <v/>
      </c>
      <c r="NF261" s="7">
        <f t="shared" ca="1" si="1545"/>
        <v>0</v>
      </c>
      <c r="NG261" s="7">
        <f t="shared" ca="1" si="1485"/>
        <v>0.8203052636142969</v>
      </c>
      <c r="NH261" s="7">
        <f t="shared" ca="1" si="1486"/>
        <v>-0.28184372515275846</v>
      </c>
      <c r="NI261" s="7">
        <f t="shared" ca="1" si="1487"/>
        <v>0</v>
      </c>
      <c r="NJ261" s="7">
        <f t="shared" ca="1" si="1488"/>
        <v>0</v>
      </c>
      <c r="NK261" s="7" t="str">
        <f ca="1">IFERROR(IF(NK260+NJ261&gt;NL$4,NK260,NK260+NJ261),"")</f>
        <v/>
      </c>
      <c r="NL261" s="7">
        <f t="shared" ca="1" si="1546"/>
        <v>0</v>
      </c>
      <c r="NM261" s="7">
        <f t="shared" ca="1" si="1489"/>
        <v>0.27302395373763244</v>
      </c>
      <c r="NN261" s="7">
        <f t="shared" ca="1" si="1490"/>
        <v>0.26543758472390599</v>
      </c>
      <c r="NO261" s="7">
        <f t="shared" ca="1" si="1491"/>
        <v>1</v>
      </c>
      <c r="NP261" s="7" t="str">
        <f t="shared" ca="1" si="1492"/>
        <v>4</v>
      </c>
      <c r="NQ261" s="7" t="str">
        <f ca="1">IFERROR(IF(NQ260+NP261&gt;NR$4,NQ260,NQ260+NP261),"")</f>
        <v/>
      </c>
      <c r="NR261" s="7">
        <f t="shared" ca="1" si="1547"/>
        <v>0</v>
      </c>
      <c r="NT261">
        <v>263</v>
      </c>
      <c r="NU261" s="7" t="s">
        <v>19</v>
      </c>
      <c r="NV261" s="7" t="str">
        <f t="shared" ca="1" si="1280"/>
        <v/>
      </c>
      <c r="NW261" s="7" t="str">
        <f t="shared" ca="1" si="1493"/>
        <v/>
      </c>
      <c r="NX261" t="str">
        <f ca="1">IFERROR(VLOOKUP(NT261,$K$3:$AK$568,8,FALSE),"")</f>
        <v/>
      </c>
      <c r="NY261" t="str">
        <f ca="1">IFERROR(VLOOKUP(NT261,$K$3:$AK$568,9,FALSE),"")</f>
        <v/>
      </c>
      <c r="NZ261" s="7" t="str">
        <f ca="1">IFERROR(VLOOKUP(NT261,$K$3:$AK$568,27,FALSE),"")</f>
        <v/>
      </c>
      <c r="OB261">
        <v>263</v>
      </c>
      <c r="OC261" s="7" t="s">
        <v>19</v>
      </c>
      <c r="OD261" t="e">
        <f t="shared" ca="1" si="1548"/>
        <v>#N/A</v>
      </c>
      <c r="OE261" s="7" t="str">
        <f t="shared" ca="1" si="1549"/>
        <v/>
      </c>
      <c r="OF261" s="7" t="str">
        <f t="shared" ca="1" si="1550"/>
        <v/>
      </c>
      <c r="OG261" t="str">
        <f t="shared" ca="1" si="1551"/>
        <v/>
      </c>
      <c r="OI261">
        <v>263</v>
      </c>
      <c r="OJ261" s="7" t="s">
        <v>19</v>
      </c>
      <c r="OK261" s="7" t="str">
        <f t="shared" ca="1" si="1552"/>
        <v/>
      </c>
      <c r="OL261" s="7" t="str">
        <f t="shared" ca="1" si="1553"/>
        <v/>
      </c>
      <c r="OM261" t="str">
        <f ca="1">IFERROR(VLOOKUP(OI261,$L$3:$AK$568,7,FALSE),"")</f>
        <v/>
      </c>
      <c r="ON261" t="str">
        <f ca="1">IFERROR(VLOOKUP(OI261,$L$3:$AK$568,8,FALSE),"")</f>
        <v/>
      </c>
      <c r="OO261" s="7" t="str">
        <f ca="1">IFERROR(VLOOKUP(OI261,$L$3:$AK$568,26,FALSE),"")</f>
        <v/>
      </c>
      <c r="OQ261">
        <v>263</v>
      </c>
      <c r="OR261" s="7" t="s">
        <v>19</v>
      </c>
      <c r="OS261" t="e">
        <f t="shared" ca="1" si="1554"/>
        <v>#N/A</v>
      </c>
      <c r="OT261" s="7" t="str">
        <f t="shared" ca="1" si="1555"/>
        <v/>
      </c>
      <c r="OU261" s="7" t="str">
        <f t="shared" ca="1" si="1556"/>
        <v/>
      </c>
      <c r="OV261" t="str">
        <f t="shared" ca="1" si="1557"/>
        <v/>
      </c>
      <c r="OX261">
        <v>263</v>
      </c>
      <c r="OY261" s="7" t="s">
        <v>19</v>
      </c>
      <c r="OZ261" s="7" t="str">
        <f t="shared" ca="1" si="1558"/>
        <v/>
      </c>
      <c r="PA261" s="7" t="str">
        <f t="shared" ca="1" si="1559"/>
        <v/>
      </c>
      <c r="PB261" t="str">
        <f ca="1">IFERROR(VLOOKUP(OX261,$M$3:$AK$568,6,FALSE),"")</f>
        <v/>
      </c>
      <c r="PC261" t="str">
        <f ca="1">IFERROR(VLOOKUP(OX261,$M$3:$AK$568,7,FALSE),"")</f>
        <v/>
      </c>
      <c r="PD261" s="7" t="str">
        <f ca="1">IFERROR(VLOOKUP(OX261,$M$3:$AK$568,25,FALSE),"")</f>
        <v/>
      </c>
      <c r="PF261">
        <v>263</v>
      </c>
      <c r="PG261" s="7" t="s">
        <v>19</v>
      </c>
      <c r="PH261" t="e">
        <f t="shared" ca="1" si="1560"/>
        <v>#N/A</v>
      </c>
      <c r="PI261" s="7" t="str">
        <f t="shared" ca="1" si="1561"/>
        <v/>
      </c>
      <c r="PJ261" s="7" t="str">
        <f t="shared" ca="1" si="1562"/>
        <v/>
      </c>
      <c r="PK261" t="str">
        <f t="shared" ca="1" si="1563"/>
        <v/>
      </c>
      <c r="PM261">
        <v>263</v>
      </c>
      <c r="PN261" s="7" t="s">
        <v>19</v>
      </c>
      <c r="PO261" s="202" t="str">
        <f t="shared" ca="1" si="1564"/>
        <v/>
      </c>
      <c r="PP261" s="7" t="str">
        <f t="shared" ca="1" si="1565"/>
        <v/>
      </c>
      <c r="PQ261" t="str">
        <f ca="1">IFERROR(VLOOKUP(PM261,$G$325:$R$409,12,FALSE),"")</f>
        <v/>
      </c>
      <c r="PR261" t="e">
        <f ca="1">VLOOKUP(PM261,$G$324:$Q$409,11,FALSE)</f>
        <v>#N/A</v>
      </c>
      <c r="PS261" s="7" t="str">
        <f ca="1">VLOOKUP(PQ261,$R$325:$Y$409,8,FALSE)</f>
        <v>- -</v>
      </c>
      <c r="PT261" s="7">
        <f ca="1">ReSt</f>
        <v>-4</v>
      </c>
      <c r="PU261" s="7" t="e">
        <f t="shared" ca="1" si="1566"/>
        <v>#N/A</v>
      </c>
      <c r="PV261" s="7" t="e">
        <f t="shared" ca="1" si="1567"/>
        <v>#N/A</v>
      </c>
      <c r="PW261" s="7" t="str">
        <f ca="1">VLOOKUP(PQ261,$R$325:$AK$409,8,FALSE)</f>
        <v>- -</v>
      </c>
      <c r="PX261" s="7"/>
      <c r="PY261">
        <v>263</v>
      </c>
      <c r="PZ261" s="7" t="s">
        <v>19</v>
      </c>
      <c r="QA261" t="str">
        <f t="shared" ca="1" si="1568"/>
        <v/>
      </c>
      <c r="QB261" s="7" t="str">
        <f t="shared" ca="1" si="1569"/>
        <v/>
      </c>
      <c r="QC261" s="7" t="str">
        <f t="shared" ca="1" si="1570"/>
        <v/>
      </c>
      <c r="QD261" t="str">
        <f t="shared" ca="1" si="1571"/>
        <v/>
      </c>
      <c r="QF261">
        <v>263</v>
      </c>
      <c r="QG261" s="7" t="s">
        <v>19</v>
      </c>
      <c r="QH261" s="7" t="str">
        <f t="shared" ca="1" si="1572"/>
        <v/>
      </c>
      <c r="QI261" s="7" t="e">
        <f t="shared" ca="1" si="1573"/>
        <v>#VALUE!</v>
      </c>
      <c r="QJ261" t="e">
        <f t="shared" ca="1" si="1574"/>
        <v>#N/A</v>
      </c>
      <c r="QK261" s="7" t="e">
        <f t="shared" ca="1" si="1575"/>
        <v>#N/A</v>
      </c>
      <c r="QM261">
        <v>263</v>
      </c>
      <c r="QN261" s="7" t="s">
        <v>19</v>
      </c>
      <c r="QO261" t="str">
        <f t="shared" ca="1" si="1576"/>
        <v/>
      </c>
      <c r="QP261" s="7" t="str">
        <f t="shared" ca="1" si="1577"/>
        <v/>
      </c>
      <c r="QQ261" t="str">
        <f t="shared" ca="1" si="1578"/>
        <v/>
      </c>
    </row>
    <row r="262" spans="1:459" x14ac:dyDescent="0.25">
      <c r="A262" s="240" t="str">
        <f>IF('Character Sheet'!$B$4="Creature","N","Y")</f>
        <v>Y</v>
      </c>
      <c r="C262" s="75"/>
      <c r="D262" s="76"/>
      <c r="F262" s="75"/>
      <c r="G262" s="76"/>
      <c r="I262" s="75"/>
      <c r="J262" s="85"/>
      <c r="K262" s="85">
        <f t="shared" ca="1" si="1494"/>
        <v>7</v>
      </c>
      <c r="L262" s="85">
        <f t="shared" ca="1" si="1265"/>
        <v>6</v>
      </c>
      <c r="M262" s="70">
        <f t="shared" ca="1" si="1270"/>
        <v>11</v>
      </c>
      <c r="O262" s="222" t="str">
        <f t="shared" ca="1" si="1277"/>
        <v>- -</v>
      </c>
      <c r="Q262" s="7" t="str">
        <f t="shared" ref="Q262:Q318" si="1579">IF(ISNUMBER(SEARCH("Category",R262)),"",R262)</f>
        <v/>
      </c>
      <c r="R262" s="9" t="s">
        <v>1294</v>
      </c>
      <c r="S262" s="9"/>
      <c r="T262" s="61" t="str">
        <f>SUBSTITUTE(IFERROR(IFERROR(VLOOKUP(R262,'[1]Skill Statistics'!$A$3:$C$513,2,FALSE),VLOOKUP(Q262,'[1]Skill Statistics'!$A$3:$C$513,2,FALSE)),T261),"R*","ReSt")</f>
        <v>- -</v>
      </c>
      <c r="U262" s="61" t="str">
        <f>IFERROR(IFERROR(VLOOKUP(R262,'[1]Skill Statistics'!$A$3:$C$513,3,FALSE),VLOOKUP(Q262,'[1]Skill Statistics'!$A$3:$C$513,3,FALSE)),U261)</f>
        <v>- -</v>
      </c>
      <c r="V262" s="61" t="str">
        <f>IF(ISNUMBER(SEARCH("Category",R262)),"- -",IFERROR(IFERROR(VLOOKUP(Q262,[1]Professions!$A$4:$AM$288,MATCH(Profession,[1]Professions!$A$1:$AM$1,0),FALSE),VLOOKUP(Q262,Calculations!$B$91:$I$95,8,FALSE)),"- -"))</f>
        <v>- -</v>
      </c>
      <c r="W262" s="60" t="str">
        <f t="shared" si="1278"/>
        <v>- -</v>
      </c>
      <c r="X262" s="7" t="str">
        <f ca="1">IFERROR(VLOOKUP(R262,$BS$6:$NR$519,MATCH(ActualLevel,$BS$3:$NR$3,0),FALSE),"- -")</f>
        <v>- -</v>
      </c>
      <c r="Y262" s="7" t="str">
        <f t="shared" si="1269"/>
        <v>- -</v>
      </c>
      <c r="Z262" s="7" t="str">
        <f>IFERROR(VLOOKUP(Y262,Charts!$BQ$2:$BR$52,2,FALSE),"- -")</f>
        <v>- -</v>
      </c>
      <c r="AA262" s="7" t="str">
        <f t="shared" ca="1" si="1281"/>
        <v>- -</v>
      </c>
      <c r="AB262" s="7" t="str">
        <f t="shared" si="1266"/>
        <v>- -</v>
      </c>
      <c r="AC262" s="7"/>
      <c r="AD262" s="7"/>
      <c r="AE262" s="7"/>
      <c r="AF262" s="7"/>
      <c r="AG262" s="7"/>
      <c r="AH262" s="43"/>
      <c r="AI262" s="7"/>
      <c r="AJ262" s="7"/>
      <c r="AK262" s="7">
        <f t="shared" ca="1" si="1282"/>
        <v>0</v>
      </c>
      <c r="AL262" s="7"/>
      <c r="AM262" s="69">
        <f>IFERROR(VLOOKUP(R262,'[1]Skill Statistics'!$A$3:$AN$513,MATCH(Profession,'[1]Skill Statistics'!$A$2:$AN$2,0),FALSE),0)</f>
        <v>0</v>
      </c>
      <c r="AN262" s="85">
        <f>IFERROR(VLOOKUP(Q262,'[1]Skill Statistics'!$A$3:$BK$513,MATCH(Archetype,'[1]Skill Statistics'!$A$2:$BK$2,0),FALSE),0)</f>
        <v>0</v>
      </c>
      <c r="AO262" s="85">
        <f>IFERROR(VLOOKUP(Q262,'[1]Skill Statistics'!$A$3:$BB$513,MATCH(Race,'[1]Skill Statistics'!$A$2:$BB$2,0),FALSE),0)</f>
        <v>0</v>
      </c>
      <c r="AP262" s="85">
        <f t="shared" ca="1" si="1495"/>
        <v>0</v>
      </c>
      <c r="AQ262" s="70"/>
      <c r="AS262" s="69" t="str">
        <f>IFERROR(VLOOKUP(Q262,'[1]Professional Skills'!$A$4:$AM$288,MATCH(Profession,'[1]Professional Skills'!$A$3:$AM$3,0),FALSE),"- -")</f>
        <v>- -</v>
      </c>
      <c r="AU262" s="7" t="str">
        <f t="shared" si="1268"/>
        <v>- -</v>
      </c>
      <c r="AV262" s="7">
        <f t="shared" ca="1" si="1267"/>
        <v>0</v>
      </c>
      <c r="AW262" t="str">
        <f t="shared" si="1004"/>
        <v/>
      </c>
      <c r="AX262" t="str">
        <f>IFERROR(_xlfn.RANK.EQ(AW262,$AW$5:$AW$568),"")</f>
        <v/>
      </c>
      <c r="AY262">
        <f t="shared" si="1285"/>
        <v>0</v>
      </c>
      <c r="AZ262" s="70" t="str">
        <f t="shared" si="1283"/>
        <v/>
      </c>
      <c r="BB262" s="69" t="str">
        <f>IFERROR(IF(Q262="Language",VLOOKUP(R262,[1]Cultures!$B$4:$N$218,MATCH(Culture,[1]Cultures!$B$3:$N$3,0),FALSE),VLOOKUP(Q262,[1]Cultures!$B$4:$O$212,MATCH(Culture,[1]Cultures!$B$3:$O$3,0),FALSE)),"- -")</f>
        <v>- -</v>
      </c>
      <c r="BD262">
        <f t="shared" ca="1" si="1264"/>
        <v>0</v>
      </c>
      <c r="BE262" t="str">
        <f t="shared" si="1211"/>
        <v/>
      </c>
      <c r="BI262" s="7" t="str">
        <f t="shared" si="1284"/>
        <v>- -</v>
      </c>
      <c r="BK262" s="7"/>
      <c r="BL262" s="70" t="str">
        <f t="shared" si="1286"/>
        <v>- -</v>
      </c>
      <c r="BN262" s="69" t="str">
        <f>IFERROR(VLOOKUP(V262,Charts!$BT$2:$BV$14,3,FALSE),"- -")</f>
        <v>- -</v>
      </c>
      <c r="BO262" s="85" t="str">
        <f t="shared" ca="1" si="1496"/>
        <v>- -</v>
      </c>
      <c r="BP262" s="70" t="str">
        <f t="shared" ca="1" si="1212"/>
        <v>- -</v>
      </c>
      <c r="BR262" s="7">
        <v>261</v>
      </c>
      <c r="BS262" s="9" t="str">
        <f ca="1">VLOOKUP(BR262,$O$3:$R$568,4,FALSE)</f>
        <v>Journalism</v>
      </c>
      <c r="BT262" s="7" t="str">
        <f ca="1">VLOOKUP(BS262,$R$3:$V$568,5,FALSE)</f>
        <v>3 / 4</v>
      </c>
      <c r="BU262" s="7">
        <f ca="1">VLOOKUP(BT262,Charts!$BT$2:$BV$14,3,FALSE)</f>
        <v>0.69230769230769229</v>
      </c>
      <c r="BV262" s="7" t="str">
        <f t="shared" ca="1" si="1287"/>
        <v>3</v>
      </c>
      <c r="BW262" s="7" t="str">
        <f t="shared" ca="1" si="1288"/>
        <v>4</v>
      </c>
      <c r="BY262" s="7">
        <f t="shared" ca="1" si="1289"/>
        <v>0.71461621348279381</v>
      </c>
      <c r="BZ262" s="7">
        <f t="shared" ca="1" si="1290"/>
        <v>-2.2308521175101514E-2</v>
      </c>
      <c r="CA262" s="7">
        <f t="shared" ca="1" si="1291"/>
        <v>0</v>
      </c>
      <c r="CB262" s="7">
        <f t="shared" ca="1" si="1292"/>
        <v>0</v>
      </c>
      <c r="CC262" s="7" t="str">
        <f ca="1">IFERROR(IF(CC261+CB262&gt;CD$4,CC261,CC261+CB262),"")</f>
        <v/>
      </c>
      <c r="CD262" s="7">
        <f t="shared" ca="1" si="1497"/>
        <v>0</v>
      </c>
      <c r="CE262" s="7">
        <f t="shared" ca="1" si="1293"/>
        <v>0.63638105985974169</v>
      </c>
      <c r="CF262" s="7">
        <f t="shared" ca="1" si="1294"/>
        <v>5.5926632447950597E-2</v>
      </c>
      <c r="CG262" s="7">
        <f t="shared" ca="1" si="1295"/>
        <v>1</v>
      </c>
      <c r="CH262" s="7" t="str">
        <f t="shared" ca="1" si="1296"/>
        <v>3</v>
      </c>
      <c r="CI262" s="7" t="str">
        <f ca="1">IFERROR(IF(CI261+CH262&gt;CJ$4,CI261,CI261+CH262),"")</f>
        <v/>
      </c>
      <c r="CJ262" s="7">
        <f t="shared" ca="1" si="1498"/>
        <v>0</v>
      </c>
      <c r="CK262" s="7">
        <f t="shared" ca="1" si="1297"/>
        <v>0.82272971554054808</v>
      </c>
      <c r="CL262" s="7">
        <f t="shared" ca="1" si="1298"/>
        <v>-0.13042202323285579</v>
      </c>
      <c r="CM262" s="7">
        <f t="shared" ca="1" si="1299"/>
        <v>0</v>
      </c>
      <c r="CN262" s="7">
        <f t="shared" ca="1" si="1300"/>
        <v>0</v>
      </c>
      <c r="CO262" s="7" t="str">
        <f ca="1">IFERROR(IF(CO261+CN262&gt;CP$4,CO261,CO261+CN262),"")</f>
        <v/>
      </c>
      <c r="CP262" s="7">
        <f t="shared" ca="1" si="1499"/>
        <v>0</v>
      </c>
      <c r="CQ262" s="7">
        <f t="shared" ca="1" si="1301"/>
        <v>0.716770407142862</v>
      </c>
      <c r="CR262" s="7">
        <f t="shared" ca="1" si="1302"/>
        <v>-2.4462714835169708E-2</v>
      </c>
      <c r="CS262" s="7">
        <f t="shared" ca="1" si="1303"/>
        <v>0</v>
      </c>
      <c r="CT262" s="7">
        <f t="shared" ca="1" si="1304"/>
        <v>0</v>
      </c>
      <c r="CU262" s="7" t="str">
        <f ca="1">IFERROR(IF(CU261+CT262&gt;CV$4,CU261,CU261+CT262),"")</f>
        <v/>
      </c>
      <c r="CV262" s="7">
        <f t="shared" ca="1" si="1500"/>
        <v>0</v>
      </c>
      <c r="CW262" s="7">
        <f t="shared" ca="1" si="1305"/>
        <v>0.99723773377834124</v>
      </c>
      <c r="CX262" s="7">
        <f t="shared" ca="1" si="1306"/>
        <v>-0.30493004147064895</v>
      </c>
      <c r="CY262" s="7">
        <f t="shared" ca="1" si="1307"/>
        <v>0</v>
      </c>
      <c r="CZ262" s="7">
        <f t="shared" ca="1" si="1308"/>
        <v>0</v>
      </c>
      <c r="DA262" s="7" t="str">
        <f ca="1">IFERROR(IF(DA261+CZ262&gt;DB$4,DA261,DA261+CZ262),"")</f>
        <v/>
      </c>
      <c r="DB262" s="7">
        <f t="shared" ca="1" si="1501"/>
        <v>0</v>
      </c>
      <c r="DC262" s="7">
        <f t="shared" ca="1" si="1309"/>
        <v>0.72431209625068793</v>
      </c>
      <c r="DD262" s="7">
        <f t="shared" ca="1" si="1310"/>
        <v>-3.2004403942995641E-2</v>
      </c>
      <c r="DE262" s="7">
        <f t="shared" ca="1" si="1311"/>
        <v>0</v>
      </c>
      <c r="DF262" s="7">
        <f t="shared" ca="1" si="1312"/>
        <v>0</v>
      </c>
      <c r="DG262" s="7" t="str">
        <f ca="1">IFERROR(IF(DG261+DF262&gt;DH$4,DG261,DG261+DF262),"")</f>
        <v/>
      </c>
      <c r="DH262" s="7">
        <f t="shared" ca="1" si="1502"/>
        <v>0</v>
      </c>
      <c r="DI262" s="7">
        <f t="shared" ca="1" si="1313"/>
        <v>0.30180857836682617</v>
      </c>
      <c r="DJ262" s="7">
        <f t="shared" ca="1" si="1314"/>
        <v>0.39049911394086612</v>
      </c>
      <c r="DK262" s="7">
        <f t="shared" ca="1" si="1315"/>
        <v>1</v>
      </c>
      <c r="DL262" s="7" t="str">
        <f t="shared" ca="1" si="1316"/>
        <v>3</v>
      </c>
      <c r="DM262" s="7" t="str">
        <f ca="1">IFERROR(IF(DM261+DL262&gt;DN$4,DM261,DM261+DL262),"")</f>
        <v/>
      </c>
      <c r="DN262" s="7">
        <f t="shared" ca="1" si="1503"/>
        <v>0</v>
      </c>
      <c r="DO262" s="7">
        <f t="shared" ca="1" si="1317"/>
        <v>0.11851746957112974</v>
      </c>
      <c r="DP262" s="7">
        <f t="shared" ca="1" si="1318"/>
        <v>0.57379022273656255</v>
      </c>
      <c r="DQ262" s="7">
        <f t="shared" ca="1" si="1319"/>
        <v>1</v>
      </c>
      <c r="DR262" s="7" t="str">
        <f t="shared" ca="1" si="1320"/>
        <v>3</v>
      </c>
      <c r="DS262" s="7" t="str">
        <f ca="1">IFERROR(IF(DS261+DR262&gt;DT$4,DS261,DS261+DR262),"")</f>
        <v/>
      </c>
      <c r="DT262" s="7">
        <f t="shared" ca="1" si="1504"/>
        <v>0</v>
      </c>
      <c r="DU262" s="7">
        <f t="shared" ca="1" si="1321"/>
        <v>0.14229693343088501</v>
      </c>
      <c r="DV262" s="7">
        <f t="shared" ca="1" si="1322"/>
        <v>0.55001075887680728</v>
      </c>
      <c r="DW262" s="7">
        <f t="shared" ca="1" si="1323"/>
        <v>1</v>
      </c>
      <c r="DX262" s="7" t="str">
        <f t="shared" ca="1" si="1324"/>
        <v>3</v>
      </c>
      <c r="DY262" s="7" t="str">
        <f ca="1">IFERROR(IF(DY261+DX262&gt;DZ$4,DY261,DY261+DX262),"")</f>
        <v/>
      </c>
      <c r="DZ262" s="7">
        <f t="shared" ca="1" si="1505"/>
        <v>0</v>
      </c>
      <c r="EA262" s="7">
        <f t="shared" ca="1" si="1325"/>
        <v>0.65623065681597748</v>
      </c>
      <c r="EB262" s="7">
        <f t="shared" ca="1" si="1326"/>
        <v>3.6077035491714815E-2</v>
      </c>
      <c r="EC262" s="7">
        <f t="shared" ca="1" si="1327"/>
        <v>1</v>
      </c>
      <c r="ED262" s="7" t="str">
        <f t="shared" ca="1" si="1328"/>
        <v>3</v>
      </c>
      <c r="EE262" s="7" t="str">
        <f ca="1">IFERROR(IF(EE261+ED262&gt;EF$4,EE261,EE261+ED262),"")</f>
        <v/>
      </c>
      <c r="EF262" s="7">
        <f t="shared" ca="1" si="1506"/>
        <v>0</v>
      </c>
      <c r="EG262" s="7">
        <f t="shared" ca="1" si="1329"/>
        <v>0.72787116623712089</v>
      </c>
      <c r="EH262" s="7">
        <f t="shared" ca="1" si="1330"/>
        <v>-3.5563473929428602E-2</v>
      </c>
      <c r="EI262" s="7">
        <f t="shared" ca="1" si="1331"/>
        <v>0</v>
      </c>
      <c r="EJ262" s="7">
        <f t="shared" ca="1" si="1332"/>
        <v>0</v>
      </c>
      <c r="EK262" s="7" t="str">
        <f ca="1">IFERROR(IF(EK261+EJ262&gt;EL$4,EK261,EK261+EJ262),"")</f>
        <v/>
      </c>
      <c r="EL262" s="7">
        <f t="shared" ca="1" si="1507"/>
        <v>0</v>
      </c>
      <c r="EM262" s="7">
        <f t="shared" ca="1" si="1333"/>
        <v>0.60791407752700266</v>
      </c>
      <c r="EN262" s="7">
        <f t="shared" ca="1" si="1334"/>
        <v>8.439361478068963E-2</v>
      </c>
      <c r="EO262" s="7">
        <f t="shared" ca="1" si="1335"/>
        <v>1</v>
      </c>
      <c r="EP262" s="7" t="str">
        <f t="shared" ca="1" si="1336"/>
        <v>3</v>
      </c>
      <c r="EQ262" s="7" t="str">
        <f ca="1">IFERROR(IF(EQ261+EP262&gt;ER$4,EQ261,EQ261+EP262),"")</f>
        <v/>
      </c>
      <c r="ER262" s="7">
        <f t="shared" ca="1" si="1508"/>
        <v>0</v>
      </c>
      <c r="ES262" s="7">
        <f t="shared" ca="1" si="1337"/>
        <v>0.99512512418118104</v>
      </c>
      <c r="ET262" s="7">
        <f t="shared" ca="1" si="1338"/>
        <v>-0.30281743187348875</v>
      </c>
      <c r="EU262" s="7">
        <f t="shared" ca="1" si="1339"/>
        <v>0</v>
      </c>
      <c r="EV262" s="7">
        <f t="shared" ca="1" si="1340"/>
        <v>0</v>
      </c>
      <c r="EW262" s="7" t="str">
        <f ca="1">IFERROR(IF(EW261+EV262&gt;EX$4,EW261,EW261+EV262),"")</f>
        <v/>
      </c>
      <c r="EX262" s="7">
        <f t="shared" ca="1" si="1509"/>
        <v>0</v>
      </c>
      <c r="EY262" s="7">
        <f t="shared" ca="1" si="1341"/>
        <v>0.80645360321589488</v>
      </c>
      <c r="EZ262" s="7">
        <f t="shared" ca="1" si="1342"/>
        <v>-0.11414591090820259</v>
      </c>
      <c r="FA262" s="7">
        <f t="shared" ca="1" si="1343"/>
        <v>0</v>
      </c>
      <c r="FB262" s="7">
        <f t="shared" ca="1" si="1344"/>
        <v>0</v>
      </c>
      <c r="FC262" s="7" t="str">
        <f ca="1">IFERROR(IF(FC261+FB262&gt;FD$4,FC261,FC261+FB262),"")</f>
        <v/>
      </c>
      <c r="FD262" s="7">
        <f t="shared" ca="1" si="1510"/>
        <v>0</v>
      </c>
      <c r="FE262" s="7">
        <f t="shared" ca="1" si="1345"/>
        <v>0.65811000450929891</v>
      </c>
      <c r="FF262" s="7">
        <f t="shared" ca="1" si="1346"/>
        <v>3.4197687798393384E-2</v>
      </c>
      <c r="FG262" s="7">
        <f t="shared" ca="1" si="1347"/>
        <v>1</v>
      </c>
      <c r="FH262" s="7" t="str">
        <f t="shared" ca="1" si="1348"/>
        <v>3</v>
      </c>
      <c r="FI262" s="7" t="str">
        <f ca="1">IFERROR(IF(FI261+FH262&gt;FJ$4,FI261,FI261+FH262),"")</f>
        <v/>
      </c>
      <c r="FJ262" s="7">
        <f t="shared" ca="1" si="1511"/>
        <v>0</v>
      </c>
      <c r="FK262" s="7">
        <f t="shared" ca="1" si="1349"/>
        <v>0.39460263101637605</v>
      </c>
      <c r="FL262" s="7">
        <f t="shared" ca="1" si="1350"/>
        <v>0.29770506129131624</v>
      </c>
      <c r="FM262" s="7">
        <f t="shared" ca="1" si="1351"/>
        <v>1</v>
      </c>
      <c r="FN262" s="7" t="str">
        <f t="shared" ca="1" si="1352"/>
        <v>3</v>
      </c>
      <c r="FO262" s="7" t="str">
        <f ca="1">IFERROR(IF(FO261+FN262&gt;FP$4,FO261,FO261+FN262),"")</f>
        <v/>
      </c>
      <c r="FP262" s="7">
        <f t="shared" ca="1" si="1512"/>
        <v>0</v>
      </c>
      <c r="FQ262" s="7">
        <f t="shared" ca="1" si="1353"/>
        <v>0.47986903802151515</v>
      </c>
      <c r="FR262" s="7">
        <f t="shared" ca="1" si="1354"/>
        <v>0.21243865428617714</v>
      </c>
      <c r="FS262" s="7">
        <f t="shared" ca="1" si="1355"/>
        <v>1</v>
      </c>
      <c r="FT262" s="7" t="str">
        <f t="shared" ca="1" si="1356"/>
        <v>3</v>
      </c>
      <c r="FU262" s="7" t="str">
        <f ca="1">IFERROR(IF(FU261+FT262&gt;FV$4,FU261,FU261+FT262),"")</f>
        <v/>
      </c>
      <c r="FV262" s="7">
        <f t="shared" ca="1" si="1513"/>
        <v>0</v>
      </c>
      <c r="FW262" s="7">
        <f t="shared" ca="1" si="1357"/>
        <v>0.3042560353135233</v>
      </c>
      <c r="FX262" s="7">
        <f t="shared" ca="1" si="1358"/>
        <v>0.38805165699416899</v>
      </c>
      <c r="FY262" s="7">
        <f t="shared" ca="1" si="1359"/>
        <v>1</v>
      </c>
      <c r="FZ262" s="7" t="str">
        <f t="shared" ca="1" si="1360"/>
        <v>3</v>
      </c>
      <c r="GA262" s="7" t="str">
        <f ca="1">IFERROR(IF(GA261+FZ262&gt;GB$4,GA261,GA261+FZ262),"")</f>
        <v/>
      </c>
      <c r="GB262" s="7">
        <f t="shared" ca="1" si="1514"/>
        <v>0</v>
      </c>
      <c r="GC262" s="7">
        <f t="shared" ca="1" si="1361"/>
        <v>0.10177828545316658</v>
      </c>
      <c r="GD262" s="7">
        <f t="shared" ca="1" si="1362"/>
        <v>0.59052940685452571</v>
      </c>
      <c r="GE262" s="7">
        <f t="shared" ca="1" si="1363"/>
        <v>1</v>
      </c>
      <c r="GF262" s="7" t="str">
        <f t="shared" ca="1" si="1364"/>
        <v>3</v>
      </c>
      <c r="GG262" s="7" t="str">
        <f ca="1">IFERROR(IF(GG261+GF262&gt;GH$4,GG261,GG261+GF262),"")</f>
        <v/>
      </c>
      <c r="GH262" s="7">
        <f t="shared" ca="1" si="1515"/>
        <v>0</v>
      </c>
      <c r="GI262" s="7">
        <f t="shared" ca="1" si="1365"/>
        <v>0.26034908955484992</v>
      </c>
      <c r="GJ262" s="7">
        <f t="shared" ca="1" si="1366"/>
        <v>0.43195860275284237</v>
      </c>
      <c r="GK262" s="7">
        <f t="shared" ca="1" si="1367"/>
        <v>1</v>
      </c>
      <c r="GL262" s="7" t="str">
        <f t="shared" ca="1" si="1368"/>
        <v>3</v>
      </c>
      <c r="GM262" s="7" t="str">
        <f ca="1">IFERROR(IF(GM261+GL262&gt;GN$4,GM261,GM261+GL262),"")</f>
        <v/>
      </c>
      <c r="GN262" s="7">
        <f t="shared" ca="1" si="1516"/>
        <v>0</v>
      </c>
      <c r="GO262" s="7">
        <f t="shared" ca="1" si="1369"/>
        <v>0.86134992174967817</v>
      </c>
      <c r="GP262" s="7">
        <f t="shared" ca="1" si="1370"/>
        <v>-0.16904222944198588</v>
      </c>
      <c r="GQ262" s="7">
        <f t="shared" ca="1" si="1371"/>
        <v>0</v>
      </c>
      <c r="GR262" s="7">
        <f t="shared" ca="1" si="1372"/>
        <v>0</v>
      </c>
      <c r="GS262" s="7" t="str">
        <f ca="1">IFERROR(IF(GS261+GR262&gt;GT$4,GS261,GS261+GR262),"")</f>
        <v/>
      </c>
      <c r="GT262" s="7">
        <f t="shared" ca="1" si="1517"/>
        <v>0</v>
      </c>
      <c r="GU262" s="7">
        <f t="shared" ca="1" si="1373"/>
        <v>0.89600477905499809</v>
      </c>
      <c r="GV262" s="7">
        <f t="shared" ca="1" si="1374"/>
        <v>-0.2036970867473058</v>
      </c>
      <c r="GW262" s="7">
        <f t="shared" ca="1" si="1375"/>
        <v>0</v>
      </c>
      <c r="GX262" s="7">
        <f t="shared" ca="1" si="1376"/>
        <v>0</v>
      </c>
      <c r="GY262" s="7" t="str">
        <f ca="1">IFERROR(IF(GY261+GX262&gt;GZ$4,GY261,GY261+GX262),"")</f>
        <v/>
      </c>
      <c r="GZ262" s="7">
        <f t="shared" ca="1" si="1518"/>
        <v>0</v>
      </c>
      <c r="HA262" s="7">
        <f t="shared" ca="1" si="1377"/>
        <v>0.80328034534739889</v>
      </c>
      <c r="HB262" s="7">
        <f t="shared" ca="1" si="1378"/>
        <v>-0.1109726530397066</v>
      </c>
      <c r="HC262" s="7">
        <f t="shared" ca="1" si="1379"/>
        <v>0</v>
      </c>
      <c r="HD262" s="7">
        <f t="shared" ca="1" si="1380"/>
        <v>0</v>
      </c>
      <c r="HE262" s="7" t="str">
        <f ca="1">IFERROR(IF(HE261+HD262&gt;HF$4,HE261,HE261+HD262),"")</f>
        <v/>
      </c>
      <c r="HF262" s="7">
        <f t="shared" ca="1" si="1519"/>
        <v>0</v>
      </c>
      <c r="HG262" s="7">
        <f t="shared" ca="1" si="1381"/>
        <v>0.79027193880437263</v>
      </c>
      <c r="HH262" s="7">
        <f t="shared" ca="1" si="1382"/>
        <v>-9.7964246496680341E-2</v>
      </c>
      <c r="HI262" s="7">
        <f t="shared" ca="1" si="1383"/>
        <v>0</v>
      </c>
      <c r="HJ262" s="7">
        <f t="shared" ca="1" si="1384"/>
        <v>0</v>
      </c>
      <c r="HK262" s="7" t="str">
        <f ca="1">IFERROR(IF(HK261+HJ262&gt;HL$4,HK261,HK261+HJ262),"")</f>
        <v/>
      </c>
      <c r="HL262" s="7">
        <f t="shared" ca="1" si="1520"/>
        <v>0</v>
      </c>
      <c r="HM262" s="7">
        <f t="shared" ca="1" si="1385"/>
        <v>0.14099447282826871</v>
      </c>
      <c r="HN262" s="7">
        <f t="shared" ca="1" si="1386"/>
        <v>0.55131321947942358</v>
      </c>
      <c r="HO262" s="7">
        <f t="shared" ca="1" si="1387"/>
        <v>1</v>
      </c>
      <c r="HP262" s="7" t="str">
        <f t="shared" ca="1" si="1388"/>
        <v>3</v>
      </c>
      <c r="HQ262" s="7" t="str">
        <f ca="1">IFERROR(IF(HQ261+HP262&gt;HR$4,HQ261,HQ261+HP262),"")</f>
        <v/>
      </c>
      <c r="HR262" s="7">
        <f t="shared" ca="1" si="1521"/>
        <v>0</v>
      </c>
      <c r="HS262" s="7">
        <f t="shared" ca="1" si="1389"/>
        <v>0.8117342332670342</v>
      </c>
      <c r="HT262" s="7">
        <f t="shared" ca="1" si="1390"/>
        <v>-0.11942654095934191</v>
      </c>
      <c r="HU262" s="7">
        <f t="shared" ca="1" si="1391"/>
        <v>0</v>
      </c>
      <c r="HV262" s="7">
        <f t="shared" ca="1" si="1392"/>
        <v>0</v>
      </c>
      <c r="HW262" s="7" t="str">
        <f ca="1">IFERROR(IF(HW261+HV262&gt;HX$4,HW261,HW261+HV262),"")</f>
        <v/>
      </c>
      <c r="HX262" s="7">
        <f t="shared" ca="1" si="1522"/>
        <v>0</v>
      </c>
      <c r="HY262" s="7">
        <f t="shared" ca="1" si="1393"/>
        <v>0.58049040285638287</v>
      </c>
      <c r="HZ262" s="7">
        <f t="shared" ca="1" si="1394"/>
        <v>0.11181728945130942</v>
      </c>
      <c r="IA262" s="7">
        <f t="shared" ca="1" si="1395"/>
        <v>1</v>
      </c>
      <c r="IB262" s="7" t="str">
        <f t="shared" ca="1" si="1396"/>
        <v>3</v>
      </c>
      <c r="IC262" s="7" t="str">
        <f ca="1">IFERROR(IF(IC261+IB262&gt;ID$4,IC261,IC261+IB262),"")</f>
        <v/>
      </c>
      <c r="ID262" s="7">
        <f t="shared" ca="1" si="1523"/>
        <v>0</v>
      </c>
      <c r="IE262" s="7">
        <f t="shared" ca="1" si="1397"/>
        <v>0.85422592455903879</v>
      </c>
      <c r="IF262" s="7">
        <f t="shared" ca="1" si="1398"/>
        <v>-0.16191823225134649</v>
      </c>
      <c r="IG262" s="7">
        <f t="shared" ca="1" si="1399"/>
        <v>0</v>
      </c>
      <c r="IH262" s="7">
        <f t="shared" ca="1" si="1400"/>
        <v>0</v>
      </c>
      <c r="II262" s="7" t="str">
        <f ca="1">IFERROR(IF(II261+IH262&gt;IJ$4,II261,II261+IH262),"")</f>
        <v/>
      </c>
      <c r="IJ262" s="7">
        <f t="shared" ca="1" si="1524"/>
        <v>0</v>
      </c>
      <c r="IK262" s="7">
        <f t="shared" ca="1" si="1401"/>
        <v>0.8112910748244021</v>
      </c>
      <c r="IL262" s="7">
        <f t="shared" ca="1" si="1402"/>
        <v>-0.11898338251670981</v>
      </c>
      <c r="IM262" s="7">
        <f t="shared" ca="1" si="1403"/>
        <v>0</v>
      </c>
      <c r="IN262" s="7">
        <f t="shared" ca="1" si="1404"/>
        <v>0</v>
      </c>
      <c r="IO262" s="7" t="str">
        <f ca="1">IFERROR(IF(IO261+IN262&gt;IP$4,IO261,IO261+IN262),"")</f>
        <v/>
      </c>
      <c r="IP262" s="7">
        <f t="shared" ca="1" si="1525"/>
        <v>0</v>
      </c>
      <c r="IQ262" s="7">
        <f t="shared" ca="1" si="1405"/>
        <v>0.44682220379611681</v>
      </c>
      <c r="IR262" s="7">
        <f t="shared" ca="1" si="1406"/>
        <v>0.24548548851157548</v>
      </c>
      <c r="IS262" s="7">
        <f t="shared" ca="1" si="1407"/>
        <v>1</v>
      </c>
      <c r="IT262" s="7" t="str">
        <f t="shared" ca="1" si="1408"/>
        <v>3</v>
      </c>
      <c r="IU262" s="7" t="str">
        <f ca="1">IFERROR(IF(IU261+IT262&gt;IV$4,IU261,IU261+IT262),"")</f>
        <v/>
      </c>
      <c r="IV262" s="7">
        <f t="shared" ca="1" si="1526"/>
        <v>0</v>
      </c>
      <c r="IW262" s="7">
        <f t="shared" ca="1" si="1409"/>
        <v>0.18524553187153958</v>
      </c>
      <c r="IX262" s="7">
        <f t="shared" ca="1" si="1410"/>
        <v>0.50706216043615271</v>
      </c>
      <c r="IY262" s="7">
        <f t="shared" ca="1" si="1411"/>
        <v>1</v>
      </c>
      <c r="IZ262" s="7" t="str">
        <f t="shared" ca="1" si="1412"/>
        <v>3</v>
      </c>
      <c r="JA262" s="7" t="str">
        <f ca="1">IFERROR(IF(JA261+IZ262&gt;JB$4,JA261,JA261+IZ262),"")</f>
        <v/>
      </c>
      <c r="JB262" s="7">
        <f t="shared" ca="1" si="1527"/>
        <v>0</v>
      </c>
      <c r="JC262" s="7">
        <f t="shared" ca="1" si="1413"/>
        <v>0.88544250921454648</v>
      </c>
      <c r="JD262" s="7">
        <f t="shared" ca="1" si="1414"/>
        <v>-0.19313481690685419</v>
      </c>
      <c r="JE262" s="7">
        <f t="shared" ca="1" si="1415"/>
        <v>0</v>
      </c>
      <c r="JF262" s="7">
        <f t="shared" ca="1" si="1416"/>
        <v>0</v>
      </c>
      <c r="JG262" s="7" t="str">
        <f ca="1">IFERROR(IF(JG261+JF262&gt;JH$4,JG261,JG261+JF262),"")</f>
        <v/>
      </c>
      <c r="JH262" s="7">
        <f t="shared" ca="1" si="1528"/>
        <v>0</v>
      </c>
      <c r="JI262" s="7">
        <f t="shared" ca="1" si="1417"/>
        <v>9.048059994765556E-2</v>
      </c>
      <c r="JJ262" s="7">
        <f t="shared" ca="1" si="1418"/>
        <v>0.60182709236003673</v>
      </c>
      <c r="JK262" s="7">
        <f t="shared" ca="1" si="1419"/>
        <v>1</v>
      </c>
      <c r="JL262" s="7" t="str">
        <f t="shared" ca="1" si="1420"/>
        <v>3</v>
      </c>
      <c r="JM262" s="7" t="str">
        <f ca="1">IFERROR(IF(JM261+JL262&gt;JN$4,JM261,JM261+JL262),"")</f>
        <v/>
      </c>
      <c r="JN262" s="7">
        <f t="shared" ca="1" si="1529"/>
        <v>0</v>
      </c>
      <c r="JO262" s="7">
        <f t="shared" ca="1" si="1421"/>
        <v>0.31079679002494232</v>
      </c>
      <c r="JP262" s="7">
        <f t="shared" ca="1" si="1422"/>
        <v>0.38151090228274998</v>
      </c>
      <c r="JQ262" s="7">
        <f t="shared" ca="1" si="1423"/>
        <v>1</v>
      </c>
      <c r="JR262" s="7" t="str">
        <f t="shared" ca="1" si="1424"/>
        <v>3</v>
      </c>
      <c r="JS262" s="7" t="str">
        <f ca="1">IFERROR(IF(JS261+JR262&gt;JT$4,JS261,JS261+JR262),"")</f>
        <v/>
      </c>
      <c r="JT262" s="7">
        <f t="shared" ca="1" si="1530"/>
        <v>0</v>
      </c>
      <c r="JU262" s="7">
        <f t="shared" ca="1" si="1425"/>
        <v>0.76301359679103031</v>
      </c>
      <c r="JV262" s="7">
        <f t="shared" ca="1" si="1426"/>
        <v>-7.0705904483338022E-2</v>
      </c>
      <c r="JW262" s="7">
        <f t="shared" ca="1" si="1427"/>
        <v>0</v>
      </c>
      <c r="JX262" s="7">
        <f t="shared" ca="1" si="1428"/>
        <v>0</v>
      </c>
      <c r="JY262" s="7" t="str">
        <f ca="1">IFERROR(IF(JY261+JX262&gt;JZ$4,JY261,JY261+JX262),"")</f>
        <v/>
      </c>
      <c r="JZ262" s="7">
        <f t="shared" ca="1" si="1531"/>
        <v>0</v>
      </c>
      <c r="KA262" s="7">
        <f t="shared" ca="1" si="1429"/>
        <v>0.73322628553626712</v>
      </c>
      <c r="KB262" s="7">
        <f t="shared" ca="1" si="1430"/>
        <v>-4.0918593228574829E-2</v>
      </c>
      <c r="KC262" s="7">
        <f t="shared" ca="1" si="1431"/>
        <v>0</v>
      </c>
      <c r="KD262" s="7">
        <f t="shared" ca="1" si="1432"/>
        <v>0</v>
      </c>
      <c r="KE262" s="7" t="str">
        <f ca="1">IFERROR(IF(KE261+KD262&gt;KF$4,KE261,KE261+KD262),"")</f>
        <v/>
      </c>
      <c r="KF262" s="7">
        <f t="shared" ca="1" si="1532"/>
        <v>0</v>
      </c>
      <c r="KG262" s="7">
        <f t="shared" ca="1" si="1433"/>
        <v>0.15817049449459486</v>
      </c>
      <c r="KH262" s="7">
        <f t="shared" ca="1" si="1434"/>
        <v>0.53413719781309743</v>
      </c>
      <c r="KI262" s="7">
        <f t="shared" ca="1" si="1435"/>
        <v>1</v>
      </c>
      <c r="KJ262" s="7" t="str">
        <f t="shared" ca="1" si="1436"/>
        <v>3</v>
      </c>
      <c r="KK262" s="7" t="str">
        <f ca="1">IFERROR(IF(KK261+KJ262&gt;KL$4,KK261,KK261+KJ262),"")</f>
        <v/>
      </c>
      <c r="KL262" s="7">
        <f t="shared" ca="1" si="1533"/>
        <v>0</v>
      </c>
      <c r="KM262" s="7">
        <f t="shared" ca="1" si="1437"/>
        <v>0.82888061355096343</v>
      </c>
      <c r="KN262" s="7">
        <f t="shared" ca="1" si="1438"/>
        <v>-0.13657292124327114</v>
      </c>
      <c r="KO262" s="7">
        <f t="shared" ca="1" si="1439"/>
        <v>0</v>
      </c>
      <c r="KP262" s="7">
        <f t="shared" ca="1" si="1440"/>
        <v>0</v>
      </c>
      <c r="KQ262" s="7" t="str">
        <f ca="1">IFERROR(IF(KQ261+KP262&gt;KR$4,KQ261,KQ261+KP262),"")</f>
        <v/>
      </c>
      <c r="KR262" s="7">
        <f t="shared" ca="1" si="1534"/>
        <v>0</v>
      </c>
      <c r="KS262" s="7">
        <f t="shared" ca="1" si="1441"/>
        <v>0.65869426604140369</v>
      </c>
      <c r="KT262" s="7">
        <f t="shared" ca="1" si="1442"/>
        <v>3.3613426266288604E-2</v>
      </c>
      <c r="KU262" s="7">
        <f t="shared" ca="1" si="1443"/>
        <v>1</v>
      </c>
      <c r="KV262" s="7" t="str">
        <f t="shared" ca="1" si="1444"/>
        <v>3</v>
      </c>
      <c r="KW262" s="7" t="str">
        <f ca="1">IFERROR(IF(KW261+KV262&gt;KX$4,KW261,KW261+KV262),"")</f>
        <v/>
      </c>
      <c r="KX262" s="7">
        <f t="shared" ca="1" si="1535"/>
        <v>0</v>
      </c>
      <c r="KY262" s="7">
        <f t="shared" ca="1" si="1445"/>
        <v>0.49288175775781362</v>
      </c>
      <c r="KZ262" s="7">
        <f t="shared" ca="1" si="1446"/>
        <v>0.19942593454987867</v>
      </c>
      <c r="LA262" s="7">
        <f t="shared" ca="1" si="1447"/>
        <v>1</v>
      </c>
      <c r="LB262" s="7" t="str">
        <f t="shared" ca="1" si="1448"/>
        <v>3</v>
      </c>
      <c r="LC262" s="7" t="str">
        <f ca="1">IFERROR(IF(LC261+LB262&gt;LD$4,LC261,LC261+LB262),"")</f>
        <v/>
      </c>
      <c r="LD262" s="7">
        <f t="shared" ca="1" si="1536"/>
        <v>0</v>
      </c>
      <c r="LE262" s="7">
        <f t="shared" ca="1" si="1449"/>
        <v>0.13201456529380495</v>
      </c>
      <c r="LF262" s="7">
        <f t="shared" ca="1" si="1450"/>
        <v>0.56029312701388734</v>
      </c>
      <c r="LG262" s="7">
        <f t="shared" ca="1" si="1451"/>
        <v>1</v>
      </c>
      <c r="LH262" s="7" t="str">
        <f t="shared" ca="1" si="1452"/>
        <v>3</v>
      </c>
      <c r="LI262" s="7" t="str">
        <f ca="1">IFERROR(IF(LI261+LH262&gt;LJ$4,LI261,LI261+LH262),"")</f>
        <v/>
      </c>
      <c r="LJ262" s="7">
        <f t="shared" ca="1" si="1537"/>
        <v>0</v>
      </c>
      <c r="LK262" s="7">
        <f t="shared" ca="1" si="1453"/>
        <v>0.93130848332081095</v>
      </c>
      <c r="LL262" s="7">
        <f t="shared" ca="1" si="1454"/>
        <v>-0.23900079101311866</v>
      </c>
      <c r="LM262" s="7">
        <f t="shared" ca="1" si="1455"/>
        <v>0</v>
      </c>
      <c r="LN262" s="7">
        <f t="shared" ca="1" si="1456"/>
        <v>0</v>
      </c>
      <c r="LO262" s="7" t="str">
        <f ca="1">IFERROR(IF(LO261+LN262&gt;LP$4,LO261,LO261+LN262),"")</f>
        <v/>
      </c>
      <c r="LP262" s="7">
        <f t="shared" ca="1" si="1538"/>
        <v>0</v>
      </c>
      <c r="LQ262" s="7">
        <f t="shared" ca="1" si="1457"/>
        <v>0.43642287960428128</v>
      </c>
      <c r="LR262" s="7">
        <f t="shared" ca="1" si="1458"/>
        <v>0.25588481270341101</v>
      </c>
      <c r="LS262" s="7">
        <f t="shared" ca="1" si="1459"/>
        <v>1</v>
      </c>
      <c r="LT262" s="7" t="str">
        <f t="shared" ca="1" si="1460"/>
        <v>3</v>
      </c>
      <c r="LU262" s="7" t="str">
        <f ca="1">IFERROR(IF(LU261+LT262&gt;LV$4,LU261,LU261+LT262),"")</f>
        <v/>
      </c>
      <c r="LV262" s="7">
        <f t="shared" ca="1" si="1539"/>
        <v>0</v>
      </c>
      <c r="LW262" s="7">
        <f t="shared" ca="1" si="1461"/>
        <v>0.67817212435830632</v>
      </c>
      <c r="LX262" s="7">
        <f t="shared" ca="1" si="1462"/>
        <v>1.4135567949385974E-2</v>
      </c>
      <c r="LY262" s="7">
        <f t="shared" ca="1" si="1463"/>
        <v>1</v>
      </c>
      <c r="LZ262" s="7" t="str">
        <f t="shared" ca="1" si="1464"/>
        <v>3</v>
      </c>
      <c r="MA262" s="7" t="str">
        <f ca="1">IFERROR(IF(MA261+LZ262&gt;MB$4,MA261,MA261+LZ262),"")</f>
        <v/>
      </c>
      <c r="MB262" s="7">
        <f t="shared" ca="1" si="1540"/>
        <v>0</v>
      </c>
      <c r="MC262" s="7">
        <f t="shared" ca="1" si="1465"/>
        <v>0.68843676619440786</v>
      </c>
      <c r="MD262" s="7">
        <f t="shared" ca="1" si="1466"/>
        <v>3.8709261132844341E-3</v>
      </c>
      <c r="ME262" s="7">
        <f t="shared" ca="1" si="1467"/>
        <v>1</v>
      </c>
      <c r="MF262" s="7" t="str">
        <f t="shared" ca="1" si="1468"/>
        <v>3</v>
      </c>
      <c r="MG262" s="7" t="str">
        <f ca="1">IFERROR(IF(MG261+MF262&gt;MH$4,MG261,MG261+MF262),"")</f>
        <v/>
      </c>
      <c r="MH262" s="7">
        <f t="shared" ca="1" si="1541"/>
        <v>0</v>
      </c>
      <c r="MI262" s="7">
        <f t="shared" ca="1" si="1469"/>
        <v>0.18280239653689057</v>
      </c>
      <c r="MJ262" s="7">
        <f t="shared" ca="1" si="1470"/>
        <v>0.50950529577080172</v>
      </c>
      <c r="MK262" s="7">
        <f t="shared" ca="1" si="1471"/>
        <v>1</v>
      </c>
      <c r="ML262" s="7" t="str">
        <f t="shared" ca="1" si="1472"/>
        <v>3</v>
      </c>
      <c r="MM262" s="7" t="str">
        <f ca="1">IFERROR(IF(MM261+ML262&gt;MN$4,MM261,MM261+ML262),"")</f>
        <v/>
      </c>
      <c r="MN262" s="7">
        <f t="shared" ca="1" si="1542"/>
        <v>0</v>
      </c>
      <c r="MO262" s="7">
        <f t="shared" ca="1" si="1473"/>
        <v>0.21139469174672421</v>
      </c>
      <c r="MP262" s="7">
        <f t="shared" ca="1" si="1474"/>
        <v>0.48091300056096808</v>
      </c>
      <c r="MQ262" s="7">
        <f t="shared" ca="1" si="1475"/>
        <v>1</v>
      </c>
      <c r="MR262" s="7" t="str">
        <f t="shared" ca="1" si="1476"/>
        <v>3</v>
      </c>
      <c r="MS262" s="7" t="str">
        <f ca="1">IFERROR(IF(MS261+MR262&gt;MT$4,MS261,MS261+MR262),"")</f>
        <v/>
      </c>
      <c r="MT262" s="7">
        <f t="shared" ca="1" si="1543"/>
        <v>0</v>
      </c>
      <c r="MU262" s="7">
        <f t="shared" ca="1" si="1477"/>
        <v>0.44253797488659097</v>
      </c>
      <c r="MV262" s="7">
        <f t="shared" ca="1" si="1478"/>
        <v>0.24976971742110132</v>
      </c>
      <c r="MW262" s="7">
        <f t="shared" ca="1" si="1479"/>
        <v>1</v>
      </c>
      <c r="MX262" s="7" t="str">
        <f t="shared" ca="1" si="1480"/>
        <v>3</v>
      </c>
      <c r="MY262" s="7" t="str">
        <f ca="1">IFERROR(IF(MY261+MX262&gt;MZ$4,MY261,MY261+MX262),"")</f>
        <v/>
      </c>
      <c r="MZ262" s="7">
        <f t="shared" ca="1" si="1544"/>
        <v>0</v>
      </c>
      <c r="NA262" s="7">
        <f t="shared" ca="1" si="1481"/>
        <v>0.10302029937225932</v>
      </c>
      <c r="NB262" s="7">
        <f t="shared" ca="1" si="1482"/>
        <v>0.58928739293543297</v>
      </c>
      <c r="NC262" s="7">
        <f t="shared" ca="1" si="1483"/>
        <v>1</v>
      </c>
      <c r="ND262" s="7" t="str">
        <f t="shared" ca="1" si="1484"/>
        <v>3</v>
      </c>
      <c r="NE262" s="7" t="str">
        <f ca="1">IFERROR(IF(NE261+ND262&gt;NF$4,NE261,NE261+ND262),"")</f>
        <v/>
      </c>
      <c r="NF262" s="7">
        <f t="shared" ca="1" si="1545"/>
        <v>0</v>
      </c>
      <c r="NG262" s="7">
        <f t="shared" ca="1" si="1485"/>
        <v>0.50531999796585725</v>
      </c>
      <c r="NH262" s="7">
        <f t="shared" ca="1" si="1486"/>
        <v>0.18698769434183504</v>
      </c>
      <c r="NI262" s="7">
        <f t="shared" ca="1" si="1487"/>
        <v>1</v>
      </c>
      <c r="NJ262" s="7" t="str">
        <f t="shared" ca="1" si="1488"/>
        <v>3</v>
      </c>
      <c r="NK262" s="7" t="str">
        <f ca="1">IFERROR(IF(NK261+NJ262&gt;NL$4,NK261,NK261+NJ262),"")</f>
        <v/>
      </c>
      <c r="NL262" s="7">
        <f t="shared" ca="1" si="1546"/>
        <v>0</v>
      </c>
      <c r="NM262" s="7">
        <f t="shared" ca="1" si="1489"/>
        <v>0.3448204732873128</v>
      </c>
      <c r="NN262" s="7">
        <f t="shared" ca="1" si="1490"/>
        <v>0.34748721902037949</v>
      </c>
      <c r="NO262" s="7">
        <f t="shared" ca="1" si="1491"/>
        <v>1</v>
      </c>
      <c r="NP262" s="7" t="str">
        <f t="shared" ca="1" si="1492"/>
        <v>3</v>
      </c>
      <c r="NQ262" s="7" t="str">
        <f ca="1">IFERROR(IF(NQ261+NP262&gt;NR$4,NQ261,NQ261+NP262),"")</f>
        <v/>
      </c>
      <c r="NR262" s="7">
        <f t="shared" ca="1" si="1547"/>
        <v>0</v>
      </c>
      <c r="NT262">
        <v>264</v>
      </c>
      <c r="NU262" s="7" t="s">
        <v>19</v>
      </c>
      <c r="NV262" s="7" t="str">
        <f t="shared" ca="1" si="1280"/>
        <v/>
      </c>
      <c r="NW262" s="7" t="str">
        <f t="shared" ca="1" si="1493"/>
        <v/>
      </c>
      <c r="NX262" t="str">
        <f ca="1">IFERROR(VLOOKUP(NT262,$K$3:$AK$568,8,FALSE),"")</f>
        <v/>
      </c>
      <c r="NY262" t="str">
        <f ca="1">IFERROR(VLOOKUP(NT262,$K$3:$AK$568,9,FALSE),"")</f>
        <v/>
      </c>
      <c r="NZ262" s="7" t="str">
        <f ca="1">IFERROR(VLOOKUP(NT262,$K$3:$AK$568,27,FALSE),"")</f>
        <v/>
      </c>
      <c r="OB262">
        <v>264</v>
      </c>
      <c r="OC262" s="7" t="s">
        <v>19</v>
      </c>
      <c r="OD262" t="e">
        <f t="shared" ca="1" si="1548"/>
        <v>#N/A</v>
      </c>
      <c r="OE262" s="7" t="str">
        <f t="shared" ca="1" si="1549"/>
        <v/>
      </c>
      <c r="OF262" s="7" t="str">
        <f t="shared" ca="1" si="1550"/>
        <v/>
      </c>
      <c r="OG262" t="str">
        <f t="shared" ca="1" si="1551"/>
        <v/>
      </c>
      <c r="OI262">
        <v>264</v>
      </c>
      <c r="OJ262" s="7" t="s">
        <v>19</v>
      </c>
      <c r="OK262" s="7" t="str">
        <f t="shared" ca="1" si="1552"/>
        <v/>
      </c>
      <c r="OL262" s="7" t="str">
        <f t="shared" ca="1" si="1553"/>
        <v/>
      </c>
      <c r="OM262" t="str">
        <f ca="1">IFERROR(VLOOKUP(OI262,$L$3:$AK$568,7,FALSE),"")</f>
        <v/>
      </c>
      <c r="ON262" t="str">
        <f ca="1">IFERROR(VLOOKUP(OI262,$L$3:$AK$568,8,FALSE),"")</f>
        <v/>
      </c>
      <c r="OO262" s="7" t="str">
        <f ca="1">IFERROR(VLOOKUP(OI262,$L$3:$AK$568,26,FALSE),"")</f>
        <v/>
      </c>
      <c r="OQ262">
        <v>264</v>
      </c>
      <c r="OR262" s="7" t="s">
        <v>19</v>
      </c>
      <c r="OS262" t="e">
        <f t="shared" ca="1" si="1554"/>
        <v>#N/A</v>
      </c>
      <c r="OT262" s="7" t="str">
        <f t="shared" ca="1" si="1555"/>
        <v/>
      </c>
      <c r="OU262" s="7" t="str">
        <f t="shared" ca="1" si="1556"/>
        <v/>
      </c>
      <c r="OV262" t="str">
        <f t="shared" ca="1" si="1557"/>
        <v/>
      </c>
      <c r="OX262">
        <v>264</v>
      </c>
      <c r="OY262" s="7" t="s">
        <v>19</v>
      </c>
      <c r="OZ262" s="7" t="str">
        <f t="shared" ca="1" si="1558"/>
        <v/>
      </c>
      <c r="PA262" s="7" t="str">
        <f t="shared" ca="1" si="1559"/>
        <v/>
      </c>
      <c r="PB262" t="str">
        <f ca="1">IFERROR(VLOOKUP(OX262,$M$3:$AK$568,6,FALSE),"")</f>
        <v/>
      </c>
      <c r="PC262" t="str">
        <f ca="1">IFERROR(VLOOKUP(OX262,$M$3:$AK$568,7,FALSE),"")</f>
        <v/>
      </c>
      <c r="PD262" s="7" t="str">
        <f ca="1">IFERROR(VLOOKUP(OX262,$M$3:$AK$568,25,FALSE),"")</f>
        <v/>
      </c>
      <c r="PF262">
        <v>264</v>
      </c>
      <c r="PG262" s="7" t="s">
        <v>19</v>
      </c>
      <c r="PH262" t="e">
        <f t="shared" ca="1" si="1560"/>
        <v>#N/A</v>
      </c>
      <c r="PI262" s="7" t="str">
        <f t="shared" ca="1" si="1561"/>
        <v/>
      </c>
      <c r="PJ262" s="7" t="str">
        <f t="shared" ca="1" si="1562"/>
        <v/>
      </c>
      <c r="PK262" t="str">
        <f t="shared" ca="1" si="1563"/>
        <v/>
      </c>
      <c r="PM262">
        <v>264</v>
      </c>
      <c r="PN262" s="7" t="s">
        <v>19</v>
      </c>
      <c r="PO262" s="202" t="str">
        <f t="shared" ca="1" si="1564"/>
        <v/>
      </c>
      <c r="PP262" s="7" t="str">
        <f t="shared" ca="1" si="1565"/>
        <v/>
      </c>
      <c r="PQ262" t="str">
        <f ca="1">IFERROR(VLOOKUP(PM262,$G$325:$R$409,12,FALSE),"")</f>
        <v/>
      </c>
      <c r="PR262" t="e">
        <f ca="1">VLOOKUP(PM262,$G$324:$Q$409,11,FALSE)</f>
        <v>#N/A</v>
      </c>
      <c r="PS262" s="7" t="str">
        <f ca="1">VLOOKUP(PQ262,$R$325:$Y$409,8,FALSE)</f>
        <v>- -</v>
      </c>
      <c r="PT262" s="7">
        <f ca="1">ReSt</f>
        <v>-4</v>
      </c>
      <c r="PU262" s="7" t="e">
        <f t="shared" ca="1" si="1566"/>
        <v>#N/A</v>
      </c>
      <c r="PV262" s="7" t="e">
        <f t="shared" ca="1" si="1567"/>
        <v>#N/A</v>
      </c>
      <c r="PW262" s="7" t="str">
        <f ca="1">VLOOKUP(PQ262,$R$325:$AK$409,8,FALSE)</f>
        <v>- -</v>
      </c>
      <c r="PX262" s="7"/>
      <c r="PY262">
        <v>264</v>
      </c>
      <c r="PZ262" s="7" t="s">
        <v>19</v>
      </c>
      <c r="QA262" t="str">
        <f t="shared" ca="1" si="1568"/>
        <v/>
      </c>
      <c r="QB262" s="7" t="str">
        <f t="shared" ca="1" si="1569"/>
        <v/>
      </c>
      <c r="QC262" s="7" t="str">
        <f t="shared" ca="1" si="1570"/>
        <v/>
      </c>
      <c r="QD262" t="str">
        <f t="shared" ca="1" si="1571"/>
        <v/>
      </c>
      <c r="QF262">
        <v>264</v>
      </c>
      <c r="QG262" s="7" t="s">
        <v>19</v>
      </c>
      <c r="QH262" s="7" t="str">
        <f t="shared" ca="1" si="1572"/>
        <v/>
      </c>
      <c r="QI262" s="7" t="e">
        <f t="shared" ca="1" si="1573"/>
        <v>#VALUE!</v>
      </c>
      <c r="QJ262" t="e">
        <f t="shared" ca="1" si="1574"/>
        <v>#N/A</v>
      </c>
      <c r="QK262" s="7" t="e">
        <f t="shared" ca="1" si="1575"/>
        <v>#N/A</v>
      </c>
      <c r="QM262">
        <v>264</v>
      </c>
      <c r="QN262" s="7" t="s">
        <v>19</v>
      </c>
      <c r="QO262" t="str">
        <f t="shared" ca="1" si="1576"/>
        <v/>
      </c>
      <c r="QP262" s="7" t="str">
        <f t="shared" ca="1" si="1577"/>
        <v/>
      </c>
      <c r="QQ262" t="str">
        <f t="shared" ca="1" si="1578"/>
        <v/>
      </c>
    </row>
    <row r="263" spans="1:459" x14ac:dyDescent="0.25">
      <c r="A263" s="240" t="str">
        <f>IF('Character Sheet'!$B$4="Creature","N","Y")</f>
        <v>Y</v>
      </c>
      <c r="C263" s="75"/>
      <c r="D263" s="76"/>
      <c r="F263" s="75"/>
      <c r="G263" s="76"/>
      <c r="I263" s="75"/>
      <c r="J263" s="85" t="s">
        <v>2151</v>
      </c>
      <c r="K263" s="85">
        <f t="shared" ca="1" si="1494"/>
        <v>7</v>
      </c>
      <c r="L263" s="85">
        <f t="shared" ca="1" si="1265"/>
        <v>6</v>
      </c>
      <c r="M263" s="70">
        <f t="shared" ca="1" si="1270"/>
        <v>12</v>
      </c>
      <c r="O263" s="222">
        <f t="shared" ca="1" si="1277"/>
        <v>208</v>
      </c>
      <c r="Q263" s="7" t="str">
        <f t="shared" si="1579"/>
        <v>Herbalism</v>
      </c>
      <c r="R263" s="9" t="s">
        <v>1515</v>
      </c>
      <c r="S263" s="9" t="s">
        <v>1861</v>
      </c>
      <c r="T263" s="61" t="str">
        <f>SUBSTITUTE(IFERROR(IFERROR(VLOOKUP(R263,'[1]Skill Statistics'!$A$3:$C$513,2,FALSE),VLOOKUP(Q263,'[1]Skill Statistics'!$A$3:$C$513,2,FALSE)),T262),"R*","ReSt")</f>
        <v>In/Me</v>
      </c>
      <c r="U263" s="61" t="str">
        <f>IFERROR(IFERROR(VLOOKUP(R263,'[1]Skill Statistics'!$A$3:$C$513,3,FALSE),VLOOKUP(Q263,'[1]Skill Statistics'!$A$3:$C$513,3,FALSE)),U262)</f>
        <v>Re</v>
      </c>
      <c r="V263" s="61" t="str">
        <f>IF(ISNUMBER(SEARCH("Category",R263)),"- -",IFERROR(IFERROR(VLOOKUP(Q263,[1]Professions!$A$4:$AM$288,MATCH(Profession,[1]Professions!$A$1:$AM$1,0),FALSE),VLOOKUP(Q263,Calculations!$B$91:$I$95,8,FALSE)),"- -"))</f>
        <v>4 / 6</v>
      </c>
      <c r="W263" s="60">
        <f t="shared" si="1278"/>
        <v>0</v>
      </c>
      <c r="X263" s="7">
        <f ca="1">IFERROR(VLOOKUP(R263,$BS$6:$NR$519,MATCH(ActualLevel,$BS$3:$NR$3,0),FALSE),"- -")</f>
        <v>0</v>
      </c>
      <c r="Y263" s="7">
        <f t="shared" ca="1" si="1269"/>
        <v>0</v>
      </c>
      <c r="Z263" s="7">
        <f ca="1">IFERROR(VLOOKUP(Y263,Charts!$BQ$2:$BR$52,2,FALSE),"- -")</f>
        <v>-25</v>
      </c>
      <c r="AA263" s="7">
        <f t="shared" ca="1" si="1281"/>
        <v>5</v>
      </c>
      <c r="AB263" s="7">
        <f t="shared" ca="1" si="1266"/>
        <v>0</v>
      </c>
      <c r="AC263" s="7"/>
      <c r="AD263" s="7"/>
      <c r="AE263" s="7"/>
      <c r="AF263" s="7"/>
      <c r="AG263" s="7"/>
      <c r="AH263" s="43"/>
      <c r="AI263" s="7"/>
      <c r="AJ263" s="7"/>
      <c r="AK263" s="7">
        <f t="shared" ca="1" si="1282"/>
        <v>-20</v>
      </c>
      <c r="AL263" s="7"/>
      <c r="AM263" s="69">
        <f>IFERROR(VLOOKUP(R263,'[1]Skill Statistics'!$A$3:$AN$513,MATCH(Profession,'[1]Skill Statistics'!$A$2:$AN$2,0),FALSE),0)</f>
        <v>0</v>
      </c>
      <c r="AN263" s="85">
        <f>IFERROR(VLOOKUP(Q263,'[1]Skill Statistics'!$A$3:$BK$513,MATCH(Archetype,'[1]Skill Statistics'!$A$2:$BK$2,0),FALSE),0)</f>
        <v>0</v>
      </c>
      <c r="AO263" s="85">
        <f>IFERROR(VLOOKUP(Q263,'[1]Skill Statistics'!$A$3:$BB$513,MATCH(Race,'[1]Skill Statistics'!$A$2:$BB$2,0),FALSE),0)</f>
        <v>0</v>
      </c>
      <c r="AP263" s="85">
        <f t="shared" ca="1" si="1495"/>
        <v>0.5</v>
      </c>
      <c r="AQ263" s="70"/>
      <c r="AS263" s="69">
        <f>IFERROR(VLOOKUP(Q263,'[1]Professional Skills'!$A$4:$AM$288,MATCH(Profession,'[1]Professional Skills'!$A$3:$AM$3,0),FALSE),"- -")</f>
        <v>0</v>
      </c>
      <c r="AU263" s="7">
        <f t="shared" si="1268"/>
        <v>0</v>
      </c>
      <c r="AV263" s="7">
        <f t="shared" ca="1" si="1267"/>
        <v>0</v>
      </c>
      <c r="AW263" t="str">
        <f t="shared" ref="AW263:AW326" si="1580">IF(AU263="x",AV263+AM263+AO263+AP263+AQ263,"")</f>
        <v/>
      </c>
      <c r="AX263" t="str">
        <f>IFERROR(_xlfn.RANK.EQ(AW263,$AW$5:$AW$568),"")</f>
        <v/>
      </c>
      <c r="AY263">
        <f t="shared" si="1285"/>
        <v>0</v>
      </c>
      <c r="AZ263" s="70" t="str">
        <f t="shared" si="1283"/>
        <v/>
      </c>
      <c r="BB263" s="69">
        <f>IFERROR(IF(Q263="Language",VLOOKUP(R263,[1]Cultures!$B$4:$N$218,MATCH(Culture,[1]Cultures!$B$3:$N$3,0),FALSE),VLOOKUP(Q263,[1]Cultures!$B$4:$O$212,MATCH(Culture,[1]Cultures!$B$3:$O$3,0),FALSE)),"- -")</f>
        <v>0</v>
      </c>
      <c r="BD263">
        <f t="shared" ref="BD263:BD326" ca="1" si="1581">IF(BC263="*",RAND(),0)</f>
        <v>0</v>
      </c>
      <c r="BE263" t="str">
        <f t="shared" si="1211"/>
        <v/>
      </c>
      <c r="BI263" s="7">
        <f t="shared" si="1284"/>
        <v>0</v>
      </c>
      <c r="BK263" s="7"/>
      <c r="BL263" s="70">
        <f t="shared" si="1286"/>
        <v>0</v>
      </c>
      <c r="BN263" s="69">
        <f>IFERROR(VLOOKUP(V263,Charts!$BT$2:$BV$14,3,FALSE),"- -")</f>
        <v>0.53846153846153844</v>
      </c>
      <c r="BO263" s="85">
        <f t="shared" ca="1" si="1496"/>
        <v>1.6141996238986214</v>
      </c>
      <c r="BP263" s="70">
        <f t="shared" ca="1" si="1212"/>
        <v>208</v>
      </c>
      <c r="BR263" s="7">
        <v>262</v>
      </c>
      <c r="BS263" s="9" t="str">
        <f ca="1">VLOOKUP(BR263,$O$3:$R$568,4,FALSE)</f>
        <v>Canon</v>
      </c>
      <c r="BT263" s="7" t="str">
        <f ca="1">VLOOKUP(BS263,$R$3:$V$568,5,FALSE)</f>
        <v>3 / 4</v>
      </c>
      <c r="BU263" s="7">
        <f ca="1">VLOOKUP(BT263,Charts!$BT$2:$BV$14,3,FALSE)</f>
        <v>0.69230769230769229</v>
      </c>
      <c r="BV263" s="7" t="str">
        <f t="shared" ca="1" si="1287"/>
        <v>3</v>
      </c>
      <c r="BW263" s="7" t="str">
        <f t="shared" ca="1" si="1288"/>
        <v>4</v>
      </c>
      <c r="BY263" s="7">
        <f t="shared" ca="1" si="1289"/>
        <v>1.4396061862873788E-2</v>
      </c>
      <c r="BZ263" s="7">
        <f t="shared" ca="1" si="1290"/>
        <v>0.6779116304448185</v>
      </c>
      <c r="CA263" s="7">
        <f t="shared" ca="1" si="1291"/>
        <v>1</v>
      </c>
      <c r="CB263" s="7" t="str">
        <f t="shared" ca="1" si="1292"/>
        <v>3</v>
      </c>
      <c r="CC263" s="7" t="str">
        <f ca="1">IFERROR(IF(CC262+CB263&gt;CD$4,CC262,CC262+CB263),"")</f>
        <v/>
      </c>
      <c r="CD263" s="7">
        <f t="shared" ca="1" si="1497"/>
        <v>0</v>
      </c>
      <c r="CE263" s="7">
        <f t="shared" ca="1" si="1293"/>
        <v>0.37537666815973325</v>
      </c>
      <c r="CF263" s="7">
        <f t="shared" ca="1" si="1294"/>
        <v>0.31693102414795904</v>
      </c>
      <c r="CG263" s="7">
        <f t="shared" ca="1" si="1295"/>
        <v>1</v>
      </c>
      <c r="CH263" s="7" t="str">
        <f t="shared" ca="1" si="1296"/>
        <v>3</v>
      </c>
      <c r="CI263" s="7" t="str">
        <f ca="1">IFERROR(IF(CI262+CH263&gt;CJ$4,CI262,CI262+CH263),"")</f>
        <v/>
      </c>
      <c r="CJ263" s="7">
        <f t="shared" ca="1" si="1498"/>
        <v>0</v>
      </c>
      <c r="CK263" s="7">
        <f t="shared" ca="1" si="1297"/>
        <v>0.67510206434558118</v>
      </c>
      <c r="CL263" s="7">
        <f t="shared" ca="1" si="1298"/>
        <v>1.7205627962111114E-2</v>
      </c>
      <c r="CM263" s="7">
        <f t="shared" ca="1" si="1299"/>
        <v>1</v>
      </c>
      <c r="CN263" s="7" t="str">
        <f t="shared" ca="1" si="1300"/>
        <v>3</v>
      </c>
      <c r="CO263" s="7" t="str">
        <f ca="1">IFERROR(IF(CO262+CN263&gt;CP$4,CO262,CO262+CN263),"")</f>
        <v/>
      </c>
      <c r="CP263" s="7">
        <f t="shared" ca="1" si="1499"/>
        <v>0</v>
      </c>
      <c r="CQ263" s="7">
        <f t="shared" ca="1" si="1301"/>
        <v>0.7315345403590795</v>
      </c>
      <c r="CR263" s="7">
        <f t="shared" ca="1" si="1302"/>
        <v>-3.9226848051387209E-2</v>
      </c>
      <c r="CS263" s="7">
        <f t="shared" ca="1" si="1303"/>
        <v>0</v>
      </c>
      <c r="CT263" s="7">
        <f t="shared" ca="1" si="1304"/>
        <v>0</v>
      </c>
      <c r="CU263" s="7" t="str">
        <f ca="1">IFERROR(IF(CU262+CT263&gt;CV$4,CU262,CU262+CT263),"")</f>
        <v/>
      </c>
      <c r="CV263" s="7">
        <f t="shared" ca="1" si="1500"/>
        <v>0</v>
      </c>
      <c r="CW263" s="7">
        <f t="shared" ca="1" si="1305"/>
        <v>0.83600439259341219</v>
      </c>
      <c r="CX263" s="7">
        <f t="shared" ca="1" si="1306"/>
        <v>-0.1436967002857199</v>
      </c>
      <c r="CY263" s="7">
        <f t="shared" ca="1" si="1307"/>
        <v>0</v>
      </c>
      <c r="CZ263" s="7">
        <f t="shared" ca="1" si="1308"/>
        <v>0</v>
      </c>
      <c r="DA263" s="7" t="str">
        <f ca="1">IFERROR(IF(DA262+CZ263&gt;DB$4,DA262,DA262+CZ263),"")</f>
        <v/>
      </c>
      <c r="DB263" s="7">
        <f t="shared" ca="1" si="1501"/>
        <v>0</v>
      </c>
      <c r="DC263" s="7">
        <f t="shared" ca="1" si="1309"/>
        <v>0.36763786059121861</v>
      </c>
      <c r="DD263" s="7">
        <f t="shared" ca="1" si="1310"/>
        <v>0.32466983171647368</v>
      </c>
      <c r="DE263" s="7">
        <f t="shared" ca="1" si="1311"/>
        <v>1</v>
      </c>
      <c r="DF263" s="7" t="str">
        <f t="shared" ca="1" si="1312"/>
        <v>3</v>
      </c>
      <c r="DG263" s="7" t="str">
        <f ca="1">IFERROR(IF(DG262+DF263&gt;DH$4,DG262,DG262+DF263),"")</f>
        <v/>
      </c>
      <c r="DH263" s="7">
        <f t="shared" ca="1" si="1502"/>
        <v>0</v>
      </c>
      <c r="DI263" s="7">
        <f t="shared" ca="1" si="1313"/>
        <v>0.70371423546343304</v>
      </c>
      <c r="DJ263" s="7">
        <f t="shared" ca="1" si="1314"/>
        <v>-1.1406543155740745E-2</v>
      </c>
      <c r="DK263" s="7">
        <f t="shared" ca="1" si="1315"/>
        <v>0</v>
      </c>
      <c r="DL263" s="7">
        <f t="shared" ca="1" si="1316"/>
        <v>0</v>
      </c>
      <c r="DM263" s="7" t="str">
        <f ca="1">IFERROR(IF(DM262+DL263&gt;DN$4,DM262,DM262+DL263),"")</f>
        <v/>
      </c>
      <c r="DN263" s="7">
        <f t="shared" ca="1" si="1503"/>
        <v>0</v>
      </c>
      <c r="DO263" s="7">
        <f t="shared" ca="1" si="1317"/>
        <v>0.49472488478116861</v>
      </c>
      <c r="DP263" s="7">
        <f t="shared" ca="1" si="1318"/>
        <v>0.19758280752652368</v>
      </c>
      <c r="DQ263" s="7">
        <f t="shared" ca="1" si="1319"/>
        <v>1</v>
      </c>
      <c r="DR263" s="7" t="str">
        <f t="shared" ca="1" si="1320"/>
        <v>3</v>
      </c>
      <c r="DS263" s="7" t="str">
        <f ca="1">IFERROR(IF(DS262+DR263&gt;DT$4,DS262,DS262+DR263),"")</f>
        <v/>
      </c>
      <c r="DT263" s="7">
        <f t="shared" ca="1" si="1504"/>
        <v>0</v>
      </c>
      <c r="DU263" s="7">
        <f t="shared" ca="1" si="1321"/>
        <v>0.40260024248053627</v>
      </c>
      <c r="DV263" s="7">
        <f t="shared" ca="1" si="1322"/>
        <v>0.28970744982715602</v>
      </c>
      <c r="DW263" s="7">
        <f t="shared" ca="1" si="1323"/>
        <v>1</v>
      </c>
      <c r="DX263" s="7" t="str">
        <f t="shared" ca="1" si="1324"/>
        <v>3</v>
      </c>
      <c r="DY263" s="7" t="str">
        <f ca="1">IFERROR(IF(DY262+DX263&gt;DZ$4,DY262,DY262+DX263),"")</f>
        <v/>
      </c>
      <c r="DZ263" s="7">
        <f t="shared" ca="1" si="1505"/>
        <v>0</v>
      </c>
      <c r="EA263" s="7">
        <f t="shared" ca="1" si="1325"/>
        <v>0.54372632898737894</v>
      </c>
      <c r="EB263" s="7">
        <f t="shared" ca="1" si="1326"/>
        <v>0.14858136332031335</v>
      </c>
      <c r="EC263" s="7">
        <f t="shared" ca="1" si="1327"/>
        <v>1</v>
      </c>
      <c r="ED263" s="7" t="str">
        <f t="shared" ca="1" si="1328"/>
        <v>3</v>
      </c>
      <c r="EE263" s="7" t="str">
        <f ca="1">IFERROR(IF(EE262+ED263&gt;EF$4,EE262,EE262+ED263),"")</f>
        <v/>
      </c>
      <c r="EF263" s="7">
        <f t="shared" ca="1" si="1506"/>
        <v>0</v>
      </c>
      <c r="EG263" s="7">
        <f t="shared" ca="1" si="1329"/>
        <v>0.70170567138693074</v>
      </c>
      <c r="EH263" s="7">
        <f t="shared" ca="1" si="1330"/>
        <v>-9.3979790792384499E-3</v>
      </c>
      <c r="EI263" s="7">
        <f t="shared" ca="1" si="1331"/>
        <v>0</v>
      </c>
      <c r="EJ263" s="7">
        <f t="shared" ca="1" si="1332"/>
        <v>0</v>
      </c>
      <c r="EK263" s="7" t="str">
        <f ca="1">IFERROR(IF(EK262+EJ263&gt;EL$4,EK262,EK262+EJ263),"")</f>
        <v/>
      </c>
      <c r="EL263" s="7">
        <f t="shared" ca="1" si="1507"/>
        <v>0</v>
      </c>
      <c r="EM263" s="7">
        <f t="shared" ca="1" si="1333"/>
        <v>0.82237266253171182</v>
      </c>
      <c r="EN263" s="7">
        <f t="shared" ca="1" si="1334"/>
        <v>-0.13006497022401953</v>
      </c>
      <c r="EO263" s="7">
        <f t="shared" ca="1" si="1335"/>
        <v>0</v>
      </c>
      <c r="EP263" s="7">
        <f t="shared" ca="1" si="1336"/>
        <v>0</v>
      </c>
      <c r="EQ263" s="7" t="str">
        <f ca="1">IFERROR(IF(EQ262+EP263&gt;ER$4,EQ262,EQ262+EP263),"")</f>
        <v/>
      </c>
      <c r="ER263" s="7">
        <f t="shared" ca="1" si="1508"/>
        <v>0</v>
      </c>
      <c r="ES263" s="7">
        <f t="shared" ca="1" si="1337"/>
        <v>0.75959899983401591</v>
      </c>
      <c r="ET263" s="7">
        <f t="shared" ca="1" si="1338"/>
        <v>-6.7291307526323618E-2</v>
      </c>
      <c r="EU263" s="7">
        <f t="shared" ca="1" si="1339"/>
        <v>0</v>
      </c>
      <c r="EV263" s="7">
        <f t="shared" ca="1" si="1340"/>
        <v>0</v>
      </c>
      <c r="EW263" s="7" t="str">
        <f ca="1">IFERROR(IF(EW262+EV263&gt;EX$4,EW262,EW262+EV263),"")</f>
        <v/>
      </c>
      <c r="EX263" s="7">
        <f t="shared" ca="1" si="1509"/>
        <v>0</v>
      </c>
      <c r="EY263" s="7">
        <f t="shared" ca="1" si="1341"/>
        <v>0.56007848636247881</v>
      </c>
      <c r="EZ263" s="7">
        <f t="shared" ca="1" si="1342"/>
        <v>0.13222920594521348</v>
      </c>
      <c r="FA263" s="7">
        <f t="shared" ca="1" si="1343"/>
        <v>1</v>
      </c>
      <c r="FB263" s="7" t="str">
        <f t="shared" ca="1" si="1344"/>
        <v>3</v>
      </c>
      <c r="FC263" s="7" t="str">
        <f ca="1">IFERROR(IF(FC262+FB263&gt;FD$4,FC262,FC262+FB263),"")</f>
        <v/>
      </c>
      <c r="FD263" s="7">
        <f t="shared" ca="1" si="1510"/>
        <v>0</v>
      </c>
      <c r="FE263" s="7">
        <f t="shared" ca="1" si="1345"/>
        <v>0.53946928274928529</v>
      </c>
      <c r="FF263" s="7">
        <f t="shared" ca="1" si="1346"/>
        <v>0.152838409558407</v>
      </c>
      <c r="FG263" s="7">
        <f t="shared" ca="1" si="1347"/>
        <v>1</v>
      </c>
      <c r="FH263" s="7" t="str">
        <f t="shared" ca="1" si="1348"/>
        <v>3</v>
      </c>
      <c r="FI263" s="7" t="str">
        <f ca="1">IFERROR(IF(FI262+FH263&gt;FJ$4,FI262,FI262+FH263),"")</f>
        <v/>
      </c>
      <c r="FJ263" s="7">
        <f t="shared" ca="1" si="1511"/>
        <v>0</v>
      </c>
      <c r="FK263" s="7">
        <f t="shared" ca="1" si="1349"/>
        <v>0.7266721487257578</v>
      </c>
      <c r="FL263" s="7">
        <f t="shared" ca="1" si="1350"/>
        <v>-3.4364456418065514E-2</v>
      </c>
      <c r="FM263" s="7">
        <f t="shared" ca="1" si="1351"/>
        <v>0</v>
      </c>
      <c r="FN263" s="7">
        <f t="shared" ca="1" si="1352"/>
        <v>0</v>
      </c>
      <c r="FO263" s="7" t="str">
        <f ca="1">IFERROR(IF(FO262+FN263&gt;FP$4,FO262,FO262+FN263),"")</f>
        <v/>
      </c>
      <c r="FP263" s="7">
        <f t="shared" ca="1" si="1512"/>
        <v>0</v>
      </c>
      <c r="FQ263" s="7">
        <f t="shared" ca="1" si="1353"/>
        <v>0.22693424581951582</v>
      </c>
      <c r="FR263" s="7">
        <f t="shared" ca="1" si="1354"/>
        <v>0.46537344648817647</v>
      </c>
      <c r="FS263" s="7">
        <f t="shared" ca="1" si="1355"/>
        <v>1</v>
      </c>
      <c r="FT263" s="7" t="str">
        <f t="shared" ca="1" si="1356"/>
        <v>3</v>
      </c>
      <c r="FU263" s="7" t="str">
        <f ca="1">IFERROR(IF(FU262+FT263&gt;FV$4,FU262,FU262+FT263),"")</f>
        <v/>
      </c>
      <c r="FV263" s="7">
        <f t="shared" ca="1" si="1513"/>
        <v>0</v>
      </c>
      <c r="FW263" s="7">
        <f t="shared" ca="1" si="1357"/>
        <v>0.66202354082381831</v>
      </c>
      <c r="FX263" s="7">
        <f t="shared" ca="1" si="1358"/>
        <v>3.0284151483873978E-2</v>
      </c>
      <c r="FY263" s="7">
        <f t="shared" ca="1" si="1359"/>
        <v>1</v>
      </c>
      <c r="FZ263" s="7" t="str">
        <f t="shared" ca="1" si="1360"/>
        <v>3</v>
      </c>
      <c r="GA263" s="7" t="str">
        <f ca="1">IFERROR(IF(GA262+FZ263&gt;GB$4,GA262,GA262+FZ263),"")</f>
        <v/>
      </c>
      <c r="GB263" s="7">
        <f t="shared" ca="1" si="1514"/>
        <v>0</v>
      </c>
      <c r="GC263" s="7">
        <f t="shared" ca="1" si="1361"/>
        <v>0.67752152758392736</v>
      </c>
      <c r="GD263" s="7">
        <f t="shared" ca="1" si="1362"/>
        <v>1.4786164723764927E-2</v>
      </c>
      <c r="GE263" s="7">
        <f t="shared" ca="1" si="1363"/>
        <v>1</v>
      </c>
      <c r="GF263" s="7" t="str">
        <f t="shared" ca="1" si="1364"/>
        <v>3</v>
      </c>
      <c r="GG263" s="7" t="str">
        <f ca="1">IFERROR(IF(GG262+GF263&gt;GH$4,GG262,GG262+GF263),"")</f>
        <v/>
      </c>
      <c r="GH263" s="7">
        <f t="shared" ca="1" si="1515"/>
        <v>0</v>
      </c>
      <c r="GI263" s="7">
        <f t="shared" ca="1" si="1365"/>
        <v>0.93646464183416234</v>
      </c>
      <c r="GJ263" s="7">
        <f t="shared" ca="1" si="1366"/>
        <v>-0.24415694952647005</v>
      </c>
      <c r="GK263" s="7">
        <f t="shared" ca="1" si="1367"/>
        <v>0</v>
      </c>
      <c r="GL263" s="7">
        <f t="shared" ca="1" si="1368"/>
        <v>0</v>
      </c>
      <c r="GM263" s="7" t="str">
        <f ca="1">IFERROR(IF(GM262+GL263&gt;GN$4,GM262,GM262+GL263),"")</f>
        <v/>
      </c>
      <c r="GN263" s="7">
        <f t="shared" ca="1" si="1516"/>
        <v>0</v>
      </c>
      <c r="GO263" s="7">
        <f t="shared" ca="1" si="1369"/>
        <v>0.19884598330280367</v>
      </c>
      <c r="GP263" s="7">
        <f t="shared" ca="1" si="1370"/>
        <v>0.49346170900488862</v>
      </c>
      <c r="GQ263" s="7">
        <f t="shared" ca="1" si="1371"/>
        <v>1</v>
      </c>
      <c r="GR263" s="7" t="str">
        <f t="shared" ca="1" si="1372"/>
        <v>3</v>
      </c>
      <c r="GS263" s="7" t="str">
        <f ca="1">IFERROR(IF(GS262+GR263&gt;GT$4,GS262,GS262+GR263),"")</f>
        <v/>
      </c>
      <c r="GT263" s="7">
        <f t="shared" ca="1" si="1517"/>
        <v>0</v>
      </c>
      <c r="GU263" s="7">
        <f t="shared" ca="1" si="1373"/>
        <v>0.83874262849308345</v>
      </c>
      <c r="GV263" s="7">
        <f t="shared" ca="1" si="1374"/>
        <v>-0.14643493618539116</v>
      </c>
      <c r="GW263" s="7">
        <f t="shared" ca="1" si="1375"/>
        <v>0</v>
      </c>
      <c r="GX263" s="7">
        <f t="shared" ca="1" si="1376"/>
        <v>0</v>
      </c>
      <c r="GY263" s="7" t="str">
        <f ca="1">IFERROR(IF(GY262+GX263&gt;GZ$4,GY262,GY262+GX263),"")</f>
        <v/>
      </c>
      <c r="GZ263" s="7">
        <f t="shared" ca="1" si="1518"/>
        <v>0</v>
      </c>
      <c r="HA263" s="7">
        <f t="shared" ca="1" si="1377"/>
        <v>0.31439433823272056</v>
      </c>
      <c r="HB263" s="7">
        <f t="shared" ca="1" si="1378"/>
        <v>0.37791335407497173</v>
      </c>
      <c r="HC263" s="7">
        <f t="shared" ca="1" si="1379"/>
        <v>1</v>
      </c>
      <c r="HD263" s="7" t="str">
        <f t="shared" ca="1" si="1380"/>
        <v>3</v>
      </c>
      <c r="HE263" s="7" t="str">
        <f ca="1">IFERROR(IF(HE262+HD263&gt;HF$4,HE262,HE262+HD263),"")</f>
        <v/>
      </c>
      <c r="HF263" s="7">
        <f t="shared" ca="1" si="1519"/>
        <v>0</v>
      </c>
      <c r="HG263" s="7">
        <f t="shared" ca="1" si="1381"/>
        <v>0.73173202348582733</v>
      </c>
      <c r="HH263" s="7">
        <f t="shared" ca="1" si="1382"/>
        <v>-3.9424331178135041E-2</v>
      </c>
      <c r="HI263" s="7">
        <f t="shared" ca="1" si="1383"/>
        <v>0</v>
      </c>
      <c r="HJ263" s="7">
        <f t="shared" ca="1" si="1384"/>
        <v>0</v>
      </c>
      <c r="HK263" s="7" t="str">
        <f ca="1">IFERROR(IF(HK262+HJ263&gt;HL$4,HK262,HK262+HJ263),"")</f>
        <v/>
      </c>
      <c r="HL263" s="7">
        <f t="shared" ca="1" si="1520"/>
        <v>0</v>
      </c>
      <c r="HM263" s="7">
        <f t="shared" ca="1" si="1385"/>
        <v>0.30946493056966828</v>
      </c>
      <c r="HN263" s="7">
        <f t="shared" ca="1" si="1386"/>
        <v>0.38284276173802401</v>
      </c>
      <c r="HO263" s="7">
        <f t="shared" ca="1" si="1387"/>
        <v>1</v>
      </c>
      <c r="HP263" s="7" t="str">
        <f t="shared" ca="1" si="1388"/>
        <v>3</v>
      </c>
      <c r="HQ263" s="7" t="str">
        <f ca="1">IFERROR(IF(HQ262+HP263&gt;HR$4,HQ262,HQ262+HP263),"")</f>
        <v/>
      </c>
      <c r="HR263" s="7">
        <f t="shared" ca="1" si="1521"/>
        <v>0</v>
      </c>
      <c r="HS263" s="7">
        <f t="shared" ca="1" si="1389"/>
        <v>0.58520812371054176</v>
      </c>
      <c r="HT263" s="7">
        <f t="shared" ca="1" si="1390"/>
        <v>0.10709956859715053</v>
      </c>
      <c r="HU263" s="7">
        <f t="shared" ca="1" si="1391"/>
        <v>1</v>
      </c>
      <c r="HV263" s="7" t="str">
        <f t="shared" ca="1" si="1392"/>
        <v>3</v>
      </c>
      <c r="HW263" s="7" t="str">
        <f ca="1">IFERROR(IF(HW262+HV263&gt;HX$4,HW262,HW262+HV263),"")</f>
        <v/>
      </c>
      <c r="HX263" s="7">
        <f t="shared" ca="1" si="1522"/>
        <v>0</v>
      </c>
      <c r="HY263" s="7">
        <f t="shared" ca="1" si="1393"/>
        <v>0.77359489507091206</v>
      </c>
      <c r="HZ263" s="7">
        <f t="shared" ca="1" si="1394"/>
        <v>-8.1287202763219768E-2</v>
      </c>
      <c r="IA263" s="7">
        <f t="shared" ca="1" si="1395"/>
        <v>0</v>
      </c>
      <c r="IB263" s="7">
        <f t="shared" ca="1" si="1396"/>
        <v>0</v>
      </c>
      <c r="IC263" s="7" t="str">
        <f ca="1">IFERROR(IF(IC262+IB263&gt;ID$4,IC262,IC262+IB263),"")</f>
        <v/>
      </c>
      <c r="ID263" s="7">
        <f t="shared" ca="1" si="1523"/>
        <v>0</v>
      </c>
      <c r="IE263" s="7">
        <f t="shared" ca="1" si="1397"/>
        <v>0.89729821656773279</v>
      </c>
      <c r="IF263" s="7">
        <f t="shared" ca="1" si="1398"/>
        <v>-0.2049905242600405</v>
      </c>
      <c r="IG263" s="7">
        <f t="shared" ca="1" si="1399"/>
        <v>0</v>
      </c>
      <c r="IH263" s="7">
        <f t="shared" ca="1" si="1400"/>
        <v>0</v>
      </c>
      <c r="II263" s="7" t="str">
        <f ca="1">IFERROR(IF(II262+IH263&gt;IJ$4,II262,II262+IH263),"")</f>
        <v/>
      </c>
      <c r="IJ263" s="7">
        <f t="shared" ca="1" si="1524"/>
        <v>0</v>
      </c>
      <c r="IK263" s="7">
        <f t="shared" ca="1" si="1401"/>
        <v>0.54054413930805856</v>
      </c>
      <c r="IL263" s="7">
        <f t="shared" ca="1" si="1402"/>
        <v>0.15176355299963373</v>
      </c>
      <c r="IM263" s="7">
        <f t="shared" ca="1" si="1403"/>
        <v>1</v>
      </c>
      <c r="IN263" s="7" t="str">
        <f t="shared" ca="1" si="1404"/>
        <v>3</v>
      </c>
      <c r="IO263" s="7" t="str">
        <f ca="1">IFERROR(IF(IO262+IN263&gt;IP$4,IO262,IO262+IN263),"")</f>
        <v/>
      </c>
      <c r="IP263" s="7">
        <f t="shared" ca="1" si="1525"/>
        <v>0</v>
      </c>
      <c r="IQ263" s="7">
        <f t="shared" ca="1" si="1405"/>
        <v>0.31228376449346751</v>
      </c>
      <c r="IR263" s="7">
        <f t="shared" ca="1" si="1406"/>
        <v>0.38002392781422478</v>
      </c>
      <c r="IS263" s="7">
        <f t="shared" ca="1" si="1407"/>
        <v>1</v>
      </c>
      <c r="IT263" s="7" t="str">
        <f t="shared" ca="1" si="1408"/>
        <v>3</v>
      </c>
      <c r="IU263" s="7" t="str">
        <f ca="1">IFERROR(IF(IU262+IT263&gt;IV$4,IU262,IU262+IT263),"")</f>
        <v/>
      </c>
      <c r="IV263" s="7">
        <f t="shared" ca="1" si="1526"/>
        <v>0</v>
      </c>
      <c r="IW263" s="7">
        <f t="shared" ca="1" si="1409"/>
        <v>0.70584694281547988</v>
      </c>
      <c r="IX263" s="7">
        <f t="shared" ca="1" si="1410"/>
        <v>-1.3539250507787592E-2</v>
      </c>
      <c r="IY263" s="7">
        <f t="shared" ca="1" si="1411"/>
        <v>0</v>
      </c>
      <c r="IZ263" s="7">
        <f t="shared" ca="1" si="1412"/>
        <v>0</v>
      </c>
      <c r="JA263" s="7" t="str">
        <f ca="1">IFERROR(IF(JA262+IZ263&gt;JB$4,JA262,JA262+IZ263),"")</f>
        <v/>
      </c>
      <c r="JB263" s="7">
        <f t="shared" ca="1" si="1527"/>
        <v>0</v>
      </c>
      <c r="JC263" s="7">
        <f t="shared" ca="1" si="1413"/>
        <v>0.88789476507111886</v>
      </c>
      <c r="JD263" s="7">
        <f t="shared" ca="1" si="1414"/>
        <v>-0.19558707276342657</v>
      </c>
      <c r="JE263" s="7">
        <f t="shared" ca="1" si="1415"/>
        <v>0</v>
      </c>
      <c r="JF263" s="7">
        <f t="shared" ca="1" si="1416"/>
        <v>0</v>
      </c>
      <c r="JG263" s="7" t="str">
        <f ca="1">IFERROR(IF(JG262+JF263&gt;JH$4,JG262,JG262+JF263),"")</f>
        <v/>
      </c>
      <c r="JH263" s="7">
        <f t="shared" ca="1" si="1528"/>
        <v>0</v>
      </c>
      <c r="JI263" s="7">
        <f t="shared" ca="1" si="1417"/>
        <v>0.7548491571307</v>
      </c>
      <c r="JJ263" s="7">
        <f t="shared" ca="1" si="1418"/>
        <v>-6.2541464823007709E-2</v>
      </c>
      <c r="JK263" s="7">
        <f t="shared" ca="1" si="1419"/>
        <v>0</v>
      </c>
      <c r="JL263" s="7">
        <f t="shared" ca="1" si="1420"/>
        <v>0</v>
      </c>
      <c r="JM263" s="7" t="str">
        <f ca="1">IFERROR(IF(JM262+JL263&gt;JN$4,JM262,JM262+JL263),"")</f>
        <v/>
      </c>
      <c r="JN263" s="7">
        <f t="shared" ca="1" si="1529"/>
        <v>0</v>
      </c>
      <c r="JO263" s="7">
        <f t="shared" ca="1" si="1421"/>
        <v>0.38490106267577595</v>
      </c>
      <c r="JP263" s="7">
        <f t="shared" ca="1" si="1422"/>
        <v>0.30740662963191634</v>
      </c>
      <c r="JQ263" s="7">
        <f t="shared" ca="1" si="1423"/>
        <v>1</v>
      </c>
      <c r="JR263" s="7" t="str">
        <f t="shared" ca="1" si="1424"/>
        <v>3</v>
      </c>
      <c r="JS263" s="7" t="str">
        <f ca="1">IFERROR(IF(JS262+JR263&gt;JT$4,JS262,JS262+JR263),"")</f>
        <v/>
      </c>
      <c r="JT263" s="7">
        <f t="shared" ca="1" si="1530"/>
        <v>0</v>
      </c>
      <c r="JU263" s="7">
        <f t="shared" ca="1" si="1425"/>
        <v>0.62620348005302251</v>
      </c>
      <c r="JV263" s="7">
        <f t="shared" ca="1" si="1426"/>
        <v>6.6104212254669781E-2</v>
      </c>
      <c r="JW263" s="7">
        <f t="shared" ca="1" si="1427"/>
        <v>1</v>
      </c>
      <c r="JX263" s="7" t="str">
        <f t="shared" ca="1" si="1428"/>
        <v>3</v>
      </c>
      <c r="JY263" s="7" t="str">
        <f ca="1">IFERROR(IF(JY262+JX263&gt;JZ$4,JY262,JY262+JX263),"")</f>
        <v/>
      </c>
      <c r="JZ263" s="7">
        <f t="shared" ca="1" si="1531"/>
        <v>0</v>
      </c>
      <c r="KA263" s="7">
        <f t="shared" ca="1" si="1429"/>
        <v>0.1461072981408118</v>
      </c>
      <c r="KB263" s="7">
        <f t="shared" ca="1" si="1430"/>
        <v>0.54620039416688049</v>
      </c>
      <c r="KC263" s="7">
        <f t="shared" ca="1" si="1431"/>
        <v>1</v>
      </c>
      <c r="KD263" s="7" t="str">
        <f t="shared" ca="1" si="1432"/>
        <v>3</v>
      </c>
      <c r="KE263" s="7" t="str">
        <f ca="1">IFERROR(IF(KE262+KD263&gt;KF$4,KE262,KE262+KD263),"")</f>
        <v/>
      </c>
      <c r="KF263" s="7">
        <f t="shared" ca="1" si="1532"/>
        <v>0</v>
      </c>
      <c r="KG263" s="7">
        <f t="shared" ca="1" si="1433"/>
        <v>4.0909747189753709E-2</v>
      </c>
      <c r="KH263" s="7">
        <f t="shared" ca="1" si="1434"/>
        <v>0.65139794511793858</v>
      </c>
      <c r="KI263" s="7">
        <f t="shared" ca="1" si="1435"/>
        <v>1</v>
      </c>
      <c r="KJ263" s="7" t="str">
        <f t="shared" ca="1" si="1436"/>
        <v>3</v>
      </c>
      <c r="KK263" s="7" t="str">
        <f ca="1">IFERROR(IF(KK262+KJ263&gt;KL$4,KK262,KK262+KJ263),"")</f>
        <v/>
      </c>
      <c r="KL263" s="7">
        <f t="shared" ca="1" si="1533"/>
        <v>0</v>
      </c>
      <c r="KM263" s="7">
        <f t="shared" ca="1" si="1437"/>
        <v>0.42667936696139863</v>
      </c>
      <c r="KN263" s="7">
        <f t="shared" ca="1" si="1438"/>
        <v>0.26562832534629366</v>
      </c>
      <c r="KO263" s="7">
        <f t="shared" ca="1" si="1439"/>
        <v>1</v>
      </c>
      <c r="KP263" s="7" t="str">
        <f t="shared" ca="1" si="1440"/>
        <v>3</v>
      </c>
      <c r="KQ263" s="7" t="str">
        <f ca="1">IFERROR(IF(KQ262+KP263&gt;KR$4,KQ262,KQ262+KP263),"")</f>
        <v/>
      </c>
      <c r="KR263" s="7">
        <f t="shared" ca="1" si="1534"/>
        <v>0</v>
      </c>
      <c r="KS263" s="7">
        <f t="shared" ca="1" si="1441"/>
        <v>0.8304749591638737</v>
      </c>
      <c r="KT263" s="7">
        <f t="shared" ca="1" si="1442"/>
        <v>-0.13816726685618141</v>
      </c>
      <c r="KU263" s="7">
        <f t="shared" ca="1" si="1443"/>
        <v>0</v>
      </c>
      <c r="KV263" s="7">
        <f t="shared" ca="1" si="1444"/>
        <v>0</v>
      </c>
      <c r="KW263" s="7" t="str">
        <f ca="1">IFERROR(IF(KW262+KV263&gt;KX$4,KW262,KW262+KV263),"")</f>
        <v/>
      </c>
      <c r="KX263" s="7">
        <f t="shared" ca="1" si="1535"/>
        <v>0</v>
      </c>
      <c r="KY263" s="7">
        <f t="shared" ca="1" si="1445"/>
        <v>2.2093584455433302E-2</v>
      </c>
      <c r="KZ263" s="7">
        <f t="shared" ca="1" si="1446"/>
        <v>0.67021410785225899</v>
      </c>
      <c r="LA263" s="7">
        <f t="shared" ca="1" si="1447"/>
        <v>1</v>
      </c>
      <c r="LB263" s="7" t="str">
        <f t="shared" ca="1" si="1448"/>
        <v>3</v>
      </c>
      <c r="LC263" s="7" t="str">
        <f ca="1">IFERROR(IF(LC262+LB263&gt;LD$4,LC262,LC262+LB263),"")</f>
        <v/>
      </c>
      <c r="LD263" s="7">
        <f t="shared" ca="1" si="1536"/>
        <v>0</v>
      </c>
      <c r="LE263" s="7">
        <f t="shared" ca="1" si="1449"/>
        <v>0.7361394563409025</v>
      </c>
      <c r="LF263" s="7">
        <f t="shared" ca="1" si="1450"/>
        <v>-4.3831764033210208E-2</v>
      </c>
      <c r="LG263" s="7">
        <f t="shared" ca="1" si="1451"/>
        <v>0</v>
      </c>
      <c r="LH263" s="7">
        <f t="shared" ca="1" si="1452"/>
        <v>0</v>
      </c>
      <c r="LI263" s="7" t="str">
        <f ca="1">IFERROR(IF(LI262+LH263&gt;LJ$4,LI262,LI262+LH263),"")</f>
        <v/>
      </c>
      <c r="LJ263" s="7">
        <f t="shared" ca="1" si="1537"/>
        <v>0</v>
      </c>
      <c r="LK263" s="7">
        <f t="shared" ca="1" si="1453"/>
        <v>0.8108109299105194</v>
      </c>
      <c r="LL263" s="7">
        <f t="shared" ca="1" si="1454"/>
        <v>-0.11850323760282711</v>
      </c>
      <c r="LM263" s="7">
        <f t="shared" ca="1" si="1455"/>
        <v>0</v>
      </c>
      <c r="LN263" s="7">
        <f t="shared" ca="1" si="1456"/>
        <v>0</v>
      </c>
      <c r="LO263" s="7" t="str">
        <f ca="1">IFERROR(IF(LO262+LN263&gt;LP$4,LO262,LO262+LN263),"")</f>
        <v/>
      </c>
      <c r="LP263" s="7">
        <f t="shared" ca="1" si="1538"/>
        <v>0</v>
      </c>
      <c r="LQ263" s="7">
        <f t="shared" ca="1" si="1457"/>
        <v>6.4374862448505321E-2</v>
      </c>
      <c r="LR263" s="7">
        <f t="shared" ca="1" si="1458"/>
        <v>0.62793282985918697</v>
      </c>
      <c r="LS263" s="7">
        <f t="shared" ca="1" si="1459"/>
        <v>1</v>
      </c>
      <c r="LT263" s="7" t="str">
        <f t="shared" ca="1" si="1460"/>
        <v>3</v>
      </c>
      <c r="LU263" s="7" t="str">
        <f ca="1">IFERROR(IF(LU262+LT263&gt;LV$4,LU262,LU262+LT263),"")</f>
        <v/>
      </c>
      <c r="LV263" s="7">
        <f t="shared" ca="1" si="1539"/>
        <v>0</v>
      </c>
      <c r="LW263" s="7">
        <f t="shared" ca="1" si="1461"/>
        <v>0.93138966487765662</v>
      </c>
      <c r="LX263" s="7">
        <f t="shared" ca="1" si="1462"/>
        <v>-0.23908197256996433</v>
      </c>
      <c r="LY263" s="7">
        <f t="shared" ca="1" si="1463"/>
        <v>0</v>
      </c>
      <c r="LZ263" s="7">
        <f t="shared" ca="1" si="1464"/>
        <v>0</v>
      </c>
      <c r="MA263" s="7" t="str">
        <f ca="1">IFERROR(IF(MA262+LZ263&gt;MB$4,MA262,MA262+LZ263),"")</f>
        <v/>
      </c>
      <c r="MB263" s="7">
        <f t="shared" ca="1" si="1540"/>
        <v>0</v>
      </c>
      <c r="MC263" s="7">
        <f t="shared" ca="1" si="1465"/>
        <v>6.2742876095201128E-2</v>
      </c>
      <c r="MD263" s="7">
        <f t="shared" ca="1" si="1466"/>
        <v>0.62956481621249116</v>
      </c>
      <c r="ME263" s="7">
        <f t="shared" ca="1" si="1467"/>
        <v>1</v>
      </c>
      <c r="MF263" s="7" t="str">
        <f t="shared" ca="1" si="1468"/>
        <v>3</v>
      </c>
      <c r="MG263" s="7" t="str">
        <f ca="1">IFERROR(IF(MG262+MF263&gt;MH$4,MG262,MG262+MF263),"")</f>
        <v/>
      </c>
      <c r="MH263" s="7">
        <f t="shared" ca="1" si="1541"/>
        <v>0</v>
      </c>
      <c r="MI263" s="7">
        <f t="shared" ca="1" si="1469"/>
        <v>0.29633334283527413</v>
      </c>
      <c r="MJ263" s="7">
        <f t="shared" ca="1" si="1470"/>
        <v>0.39597434947241816</v>
      </c>
      <c r="MK263" s="7">
        <f t="shared" ca="1" si="1471"/>
        <v>1</v>
      </c>
      <c r="ML263" s="7" t="str">
        <f t="shared" ca="1" si="1472"/>
        <v>3</v>
      </c>
      <c r="MM263" s="7" t="str">
        <f ca="1">IFERROR(IF(MM262+ML263&gt;MN$4,MM262,MM262+ML263),"")</f>
        <v/>
      </c>
      <c r="MN263" s="7">
        <f t="shared" ca="1" si="1542"/>
        <v>0</v>
      </c>
      <c r="MO263" s="7">
        <f t="shared" ca="1" si="1473"/>
        <v>0.81009957504838892</v>
      </c>
      <c r="MP263" s="7">
        <f t="shared" ca="1" si="1474"/>
        <v>-0.11779188274069663</v>
      </c>
      <c r="MQ263" s="7">
        <f t="shared" ca="1" si="1475"/>
        <v>0</v>
      </c>
      <c r="MR263" s="7">
        <f t="shared" ca="1" si="1476"/>
        <v>0</v>
      </c>
      <c r="MS263" s="7" t="str">
        <f ca="1">IFERROR(IF(MS262+MR263&gt;MT$4,MS262,MS262+MR263),"")</f>
        <v/>
      </c>
      <c r="MT263" s="7">
        <f t="shared" ca="1" si="1543"/>
        <v>0</v>
      </c>
      <c r="MU263" s="7">
        <f t="shared" ca="1" si="1477"/>
        <v>0.38554659973227656</v>
      </c>
      <c r="MV263" s="7">
        <f t="shared" ca="1" si="1478"/>
        <v>0.30676109257541573</v>
      </c>
      <c r="MW263" s="7">
        <f t="shared" ca="1" si="1479"/>
        <v>1</v>
      </c>
      <c r="MX263" s="7" t="str">
        <f t="shared" ca="1" si="1480"/>
        <v>3</v>
      </c>
      <c r="MY263" s="7" t="str">
        <f ca="1">IFERROR(IF(MY262+MX263&gt;MZ$4,MY262,MY262+MX263),"")</f>
        <v/>
      </c>
      <c r="MZ263" s="7">
        <f t="shared" ca="1" si="1544"/>
        <v>0</v>
      </c>
      <c r="NA263" s="7">
        <f t="shared" ca="1" si="1481"/>
        <v>0.55153226994577775</v>
      </c>
      <c r="NB263" s="7">
        <f t="shared" ca="1" si="1482"/>
        <v>0.14077542236191454</v>
      </c>
      <c r="NC263" s="7">
        <f t="shared" ca="1" si="1483"/>
        <v>1</v>
      </c>
      <c r="ND263" s="7" t="str">
        <f t="shared" ca="1" si="1484"/>
        <v>3</v>
      </c>
      <c r="NE263" s="7" t="str">
        <f ca="1">IFERROR(IF(NE262+ND263&gt;NF$4,NE262,NE262+ND263),"")</f>
        <v/>
      </c>
      <c r="NF263" s="7">
        <f t="shared" ca="1" si="1545"/>
        <v>0</v>
      </c>
      <c r="NG263" s="7">
        <f t="shared" ca="1" si="1485"/>
        <v>0.49499974252172696</v>
      </c>
      <c r="NH263" s="7">
        <f t="shared" ca="1" si="1486"/>
        <v>0.19730794978596533</v>
      </c>
      <c r="NI263" s="7">
        <f t="shared" ca="1" si="1487"/>
        <v>1</v>
      </c>
      <c r="NJ263" s="7" t="str">
        <f t="shared" ca="1" si="1488"/>
        <v>3</v>
      </c>
      <c r="NK263" s="7" t="str">
        <f ca="1">IFERROR(IF(NK262+NJ263&gt;NL$4,NK262,NK262+NJ263),"")</f>
        <v/>
      </c>
      <c r="NL263" s="7">
        <f t="shared" ca="1" si="1546"/>
        <v>0</v>
      </c>
      <c r="NM263" s="7">
        <f t="shared" ca="1" si="1489"/>
        <v>0.83824478642915456</v>
      </c>
      <c r="NN263" s="7">
        <f t="shared" ca="1" si="1490"/>
        <v>-0.14593709412146227</v>
      </c>
      <c r="NO263" s="7">
        <f t="shared" ca="1" si="1491"/>
        <v>0</v>
      </c>
      <c r="NP263" s="7">
        <f t="shared" ca="1" si="1492"/>
        <v>0</v>
      </c>
      <c r="NQ263" s="7" t="str">
        <f ca="1">IFERROR(IF(NQ262+NP263&gt;NR$4,NQ262,NQ262+NP263),"")</f>
        <v/>
      </c>
      <c r="NR263" s="7">
        <f t="shared" ca="1" si="1547"/>
        <v>0</v>
      </c>
      <c r="NT263">
        <v>265</v>
      </c>
      <c r="NU263" s="7" t="s">
        <v>19</v>
      </c>
      <c r="NV263" s="7" t="str">
        <f t="shared" ca="1" si="1280"/>
        <v/>
      </c>
      <c r="NW263" s="7" t="str">
        <f t="shared" ca="1" si="1493"/>
        <v/>
      </c>
      <c r="NX263" t="str">
        <f ca="1">IFERROR(VLOOKUP(NT263,$K$3:$AK$568,8,FALSE),"")</f>
        <v/>
      </c>
      <c r="NY263" t="str">
        <f ca="1">IFERROR(VLOOKUP(NT263,$K$3:$AK$568,9,FALSE),"")</f>
        <v/>
      </c>
      <c r="NZ263" s="7" t="str">
        <f ca="1">IFERROR(VLOOKUP(NT263,$K$3:$AK$568,27,FALSE),"")</f>
        <v/>
      </c>
      <c r="OB263">
        <v>265</v>
      </c>
      <c r="OC263" s="7" t="s">
        <v>19</v>
      </c>
      <c r="OD263" t="e">
        <f t="shared" ca="1" si="1548"/>
        <v>#N/A</v>
      </c>
      <c r="OE263" s="7" t="str">
        <f t="shared" ca="1" si="1549"/>
        <v/>
      </c>
      <c r="OF263" s="7" t="str">
        <f t="shared" ca="1" si="1550"/>
        <v/>
      </c>
      <c r="OG263" t="str">
        <f t="shared" ca="1" si="1551"/>
        <v/>
      </c>
      <c r="OI263">
        <v>265</v>
      </c>
      <c r="OJ263" s="7" t="s">
        <v>19</v>
      </c>
      <c r="OK263" s="7" t="str">
        <f t="shared" ca="1" si="1552"/>
        <v/>
      </c>
      <c r="OL263" s="7" t="str">
        <f t="shared" ca="1" si="1553"/>
        <v/>
      </c>
      <c r="OM263" t="str">
        <f ca="1">IFERROR(VLOOKUP(OI263,$L$3:$AK$568,7,FALSE),"")</f>
        <v/>
      </c>
      <c r="ON263" t="str">
        <f ca="1">IFERROR(VLOOKUP(OI263,$L$3:$AK$568,8,FALSE),"")</f>
        <v/>
      </c>
      <c r="OO263" s="7" t="str">
        <f ca="1">IFERROR(VLOOKUP(OI263,$L$3:$AK$568,26,FALSE),"")</f>
        <v/>
      </c>
      <c r="OQ263">
        <v>265</v>
      </c>
      <c r="OR263" s="7" t="s">
        <v>19</v>
      </c>
      <c r="OS263" t="e">
        <f t="shared" ca="1" si="1554"/>
        <v>#N/A</v>
      </c>
      <c r="OT263" s="7" t="str">
        <f t="shared" ca="1" si="1555"/>
        <v/>
      </c>
      <c r="OU263" s="7" t="str">
        <f t="shared" ca="1" si="1556"/>
        <v/>
      </c>
      <c r="OV263" t="str">
        <f t="shared" ca="1" si="1557"/>
        <v/>
      </c>
      <c r="OX263">
        <v>265</v>
      </c>
      <c r="OY263" s="7" t="s">
        <v>19</v>
      </c>
      <c r="OZ263" s="7" t="str">
        <f t="shared" ca="1" si="1558"/>
        <v/>
      </c>
      <c r="PA263" s="7" t="str">
        <f t="shared" ca="1" si="1559"/>
        <v/>
      </c>
      <c r="PB263" t="str">
        <f ca="1">IFERROR(VLOOKUP(OX263,$M$3:$AK$568,6,FALSE),"")</f>
        <v/>
      </c>
      <c r="PC263" t="str">
        <f ca="1">IFERROR(VLOOKUP(OX263,$M$3:$AK$568,7,FALSE),"")</f>
        <v/>
      </c>
      <c r="PD263" s="7" t="str">
        <f ca="1">IFERROR(VLOOKUP(OX263,$M$3:$AK$568,25,FALSE),"")</f>
        <v/>
      </c>
      <c r="PF263">
        <v>265</v>
      </c>
      <c r="PG263" s="7" t="s">
        <v>19</v>
      </c>
      <c r="PH263" t="e">
        <f t="shared" ca="1" si="1560"/>
        <v>#N/A</v>
      </c>
      <c r="PI263" s="7" t="str">
        <f t="shared" ca="1" si="1561"/>
        <v/>
      </c>
      <c r="PJ263" s="7" t="str">
        <f t="shared" ca="1" si="1562"/>
        <v/>
      </c>
      <c r="PK263" t="str">
        <f t="shared" ca="1" si="1563"/>
        <v/>
      </c>
      <c r="PM263">
        <v>265</v>
      </c>
      <c r="PN263" s="7" t="s">
        <v>19</v>
      </c>
      <c r="PO263" s="202" t="str">
        <f t="shared" ca="1" si="1564"/>
        <v/>
      </c>
      <c r="PP263" s="7" t="str">
        <f t="shared" ca="1" si="1565"/>
        <v/>
      </c>
      <c r="PQ263" t="str">
        <f ca="1">IFERROR(VLOOKUP(PM263,$G$325:$R$409,12,FALSE),"")</f>
        <v/>
      </c>
      <c r="PR263" t="e">
        <f ca="1">VLOOKUP(PM263,$G$324:$Q$409,11,FALSE)</f>
        <v>#N/A</v>
      </c>
      <c r="PS263" s="7" t="str">
        <f ca="1">VLOOKUP(PQ263,$R$325:$Y$409,8,FALSE)</f>
        <v>- -</v>
      </c>
      <c r="PT263" s="7">
        <f ca="1">ReSt</f>
        <v>-4</v>
      </c>
      <c r="PU263" s="7" t="e">
        <f t="shared" ca="1" si="1566"/>
        <v>#N/A</v>
      </c>
      <c r="PV263" s="7" t="e">
        <f t="shared" ca="1" si="1567"/>
        <v>#N/A</v>
      </c>
      <c r="PW263" s="7" t="str">
        <f ca="1">VLOOKUP(PQ263,$R$325:$AK$409,8,FALSE)</f>
        <v>- -</v>
      </c>
      <c r="PX263" s="7"/>
      <c r="PY263">
        <v>265</v>
      </c>
      <c r="PZ263" s="7" t="s">
        <v>19</v>
      </c>
      <c r="QA263" t="str">
        <f t="shared" ca="1" si="1568"/>
        <v/>
      </c>
      <c r="QB263" s="7" t="str">
        <f t="shared" ca="1" si="1569"/>
        <v/>
      </c>
      <c r="QC263" s="7" t="str">
        <f t="shared" ca="1" si="1570"/>
        <v/>
      </c>
      <c r="QD263" t="str">
        <f t="shared" ca="1" si="1571"/>
        <v/>
      </c>
      <c r="QF263">
        <v>265</v>
      </c>
      <c r="QG263" s="7" t="s">
        <v>19</v>
      </c>
      <c r="QH263" s="7" t="str">
        <f t="shared" ca="1" si="1572"/>
        <v/>
      </c>
      <c r="QI263" s="7" t="e">
        <f t="shared" ca="1" si="1573"/>
        <v>#VALUE!</v>
      </c>
      <c r="QJ263" t="e">
        <f t="shared" ca="1" si="1574"/>
        <v>#N/A</v>
      </c>
      <c r="QK263" s="7" t="e">
        <f t="shared" ca="1" si="1575"/>
        <v>#N/A</v>
      </c>
      <c r="QM263">
        <v>265</v>
      </c>
      <c r="QN263" s="7" t="s">
        <v>19</v>
      </c>
      <c r="QO263" t="str">
        <f t="shared" ca="1" si="1576"/>
        <v/>
      </c>
      <c r="QP263" s="7" t="str">
        <f t="shared" ca="1" si="1577"/>
        <v/>
      </c>
      <c r="QQ263" t="str">
        <f t="shared" ca="1" si="1578"/>
        <v/>
      </c>
    </row>
    <row r="264" spans="1:459" x14ac:dyDescent="0.25">
      <c r="A264" s="240" t="str">
        <f>IF('Character Sheet'!$B$4="Creature","N","Y")</f>
        <v>Y</v>
      </c>
      <c r="C264" s="75"/>
      <c r="D264" s="76"/>
      <c r="F264" s="75"/>
      <c r="G264" s="76"/>
      <c r="I264" s="75"/>
      <c r="J264" s="85" t="s">
        <v>2151</v>
      </c>
      <c r="K264" s="85">
        <f t="shared" ca="1" si="1494"/>
        <v>7</v>
      </c>
      <c r="L264" s="85">
        <f t="shared" ca="1" si="1265"/>
        <v>6</v>
      </c>
      <c r="M264" s="70">
        <f t="shared" ca="1" si="1270"/>
        <v>13</v>
      </c>
      <c r="O264" s="222">
        <f t="shared" ca="1" si="1277"/>
        <v>130</v>
      </c>
      <c r="Q264" s="7" t="str">
        <f t="shared" si="1579"/>
        <v>First Aid</v>
      </c>
      <c r="R264" s="9" t="s">
        <v>1516</v>
      </c>
      <c r="S264" s="9" t="s">
        <v>2003</v>
      </c>
      <c r="T264" s="61" t="str">
        <f>SUBSTITUTE(IFERROR(IFERROR(VLOOKUP(R264,'[1]Skill Statistics'!$A$3:$C$513,2,FALSE),VLOOKUP(Q264,'[1]Skill Statistics'!$A$3:$C$513,2,FALSE)),T263),"R*","ReSt")</f>
        <v>In/Me</v>
      </c>
      <c r="U264" s="61" t="str">
        <f>IFERROR(IFERROR(VLOOKUP(R264,'[1]Skill Statistics'!$A$3:$C$513,3,FALSE),VLOOKUP(Q264,'[1]Skill Statistics'!$A$3:$C$513,3,FALSE)),U263)</f>
        <v>Re</v>
      </c>
      <c r="V264" s="61" t="str">
        <f>IF(ISNUMBER(SEARCH("Category",R264)),"- -",IFERROR(IFERROR(VLOOKUP(Q264,[1]Professions!$A$4:$AM$288,MATCH(Profession,[1]Professions!$A$1:$AM$1,0),FALSE),VLOOKUP(Q264,Calculations!$B$91:$I$95,8,FALSE)),"- -"))</f>
        <v>3 / 5</v>
      </c>
      <c r="W264" s="60">
        <f t="shared" si="1278"/>
        <v>2</v>
      </c>
      <c r="X264" s="7">
        <f ca="1">IFERROR(VLOOKUP(R264,$BS$6:$NR$519,MATCH(ActualLevel,$BS$3:$NR$3,0),FALSE),"- -")</f>
        <v>0</v>
      </c>
      <c r="Y264" s="7">
        <f t="shared" ca="1" si="1269"/>
        <v>2</v>
      </c>
      <c r="Z264" s="7">
        <f ca="1">IFERROR(VLOOKUP(Y264,Charts!$BQ$2:$BR$52,2,FALSE),"- -")</f>
        <v>10</v>
      </c>
      <c r="AA264" s="7">
        <f t="shared" ca="1" si="1281"/>
        <v>5</v>
      </c>
      <c r="AB264" s="7">
        <f t="shared" ca="1" si="1266"/>
        <v>0</v>
      </c>
      <c r="AC264" s="7"/>
      <c r="AD264" s="7"/>
      <c r="AE264" s="7"/>
      <c r="AF264" s="7"/>
      <c r="AG264" s="7"/>
      <c r="AH264" s="43"/>
      <c r="AI264" s="7"/>
      <c r="AJ264" s="7"/>
      <c r="AK264" s="7">
        <f t="shared" ca="1" si="1282"/>
        <v>15</v>
      </c>
      <c r="AL264" s="7"/>
      <c r="AM264" s="69">
        <f>IFERROR(VLOOKUP(R264,'[1]Skill Statistics'!$A$3:$AN$513,MATCH(Profession,'[1]Skill Statistics'!$A$2:$AN$2,0),FALSE),0)</f>
        <v>0.7</v>
      </c>
      <c r="AN264" s="85">
        <f>IFERROR(VLOOKUP(Q264,'[1]Skill Statistics'!$A$3:$BK$513,MATCH(Archetype,'[1]Skill Statistics'!$A$2:$BK$2,0),FALSE),0)</f>
        <v>0</v>
      </c>
      <c r="AO264" s="85">
        <f>IFERROR(VLOOKUP(Q264,'[1]Skill Statistics'!$A$3:$BB$513,MATCH(Race,'[1]Skill Statistics'!$A$2:$BB$2,0),FALSE),0)</f>
        <v>0</v>
      </c>
      <c r="AP264" s="85">
        <f t="shared" ca="1" si="1495"/>
        <v>0.5</v>
      </c>
      <c r="AQ264" s="70"/>
      <c r="AS264" s="69">
        <f>IFERROR(VLOOKUP(Q264,'[1]Professional Skills'!$A$4:$AM$288,MATCH(Profession,'[1]Professional Skills'!$A$3:$AM$3,0),FALSE),"- -")</f>
        <v>0</v>
      </c>
      <c r="AU264" s="7">
        <f t="shared" si="1268"/>
        <v>0</v>
      </c>
      <c r="AV264" s="7">
        <f t="shared" ca="1" si="1267"/>
        <v>0</v>
      </c>
      <c r="AW264" t="str">
        <f t="shared" si="1580"/>
        <v/>
      </c>
      <c r="AX264" t="str">
        <f>IFERROR(_xlfn.RANK.EQ(AW264,$AW$5:$AW$568),"")</f>
        <v/>
      </c>
      <c r="AY264">
        <f t="shared" si="1285"/>
        <v>0</v>
      </c>
      <c r="AZ264" s="70" t="str">
        <f t="shared" si="1283"/>
        <v/>
      </c>
      <c r="BB264" s="69">
        <f>IFERROR(IF(Q264="Language",VLOOKUP(R264,[1]Cultures!$B$4:$N$218,MATCH(Culture,[1]Cultures!$B$3:$N$3,0),FALSE),VLOOKUP(Q264,[1]Cultures!$B$4:$O$212,MATCH(Culture,[1]Cultures!$B$3:$O$3,0),FALSE)),"- -")</f>
        <v>2</v>
      </c>
      <c r="BD264">
        <f t="shared" ca="1" si="1581"/>
        <v>0</v>
      </c>
      <c r="BE264" t="str">
        <f t="shared" ref="BE264:BE327" si="1582">IF(BC264="*",BD264+AM264+AO264+AP264+AQ264,"")</f>
        <v/>
      </c>
      <c r="BI264" s="7">
        <f t="shared" si="1284"/>
        <v>2</v>
      </c>
      <c r="BK264" s="7"/>
      <c r="BL264" s="70">
        <f t="shared" si="1286"/>
        <v>2</v>
      </c>
      <c r="BN264" s="69">
        <f>IFERROR(VLOOKUP(V264,Charts!$BT$2:$BV$14,3,FALSE),"- -")</f>
        <v>0.61538461538461542</v>
      </c>
      <c r="BO264" s="85">
        <f t="shared" ca="1" si="1496"/>
        <v>1.8970443314365664</v>
      </c>
      <c r="BP264" s="70">
        <f t="shared" ref="BP264:BP327" ca="1" si="1583">IF(A264="N","- -",IFERROR(_xlfn.RANK.EQ(BO264,$BO$3:$BO$568),"- -"))</f>
        <v>130</v>
      </c>
      <c r="BR264" s="7">
        <v>263</v>
      </c>
      <c r="BS264" s="9" t="str">
        <f ca="1">VLOOKUP(BR264,$O$3:$R$568,4,FALSE)</f>
        <v>Acting</v>
      </c>
      <c r="BT264" s="7" t="str">
        <f ca="1">VLOOKUP(BS264,$R$3:$V$568,5,FALSE)</f>
        <v>3 / 4</v>
      </c>
      <c r="BU264" s="7">
        <f ca="1">VLOOKUP(BT264,Charts!$BT$2:$BV$14,3,FALSE)</f>
        <v>0.69230769230769229</v>
      </c>
      <c r="BV264" s="7" t="str">
        <f t="shared" ca="1" si="1287"/>
        <v>3</v>
      </c>
      <c r="BW264" s="7" t="str">
        <f t="shared" ca="1" si="1288"/>
        <v>4</v>
      </c>
      <c r="BY264" s="7">
        <f t="shared" ca="1" si="1289"/>
        <v>0.56090284217731268</v>
      </c>
      <c r="BZ264" s="7">
        <f t="shared" ca="1" si="1290"/>
        <v>0.13140485013037961</v>
      </c>
      <c r="CA264" s="7">
        <f t="shared" ca="1" si="1291"/>
        <v>1</v>
      </c>
      <c r="CB264" s="7" t="str">
        <f t="shared" ca="1" si="1292"/>
        <v>3</v>
      </c>
      <c r="CC264" s="7" t="str">
        <f ca="1">IFERROR(IF(CC263+CB264&gt;CD$4,CC263,CC263+CB264),"")</f>
        <v/>
      </c>
      <c r="CD264" s="7">
        <f t="shared" ca="1" si="1497"/>
        <v>0</v>
      </c>
      <c r="CE264" s="7">
        <f t="shared" ca="1" si="1293"/>
        <v>0.37638589712095338</v>
      </c>
      <c r="CF264" s="7">
        <f t="shared" ca="1" si="1294"/>
        <v>0.31592179518673891</v>
      </c>
      <c r="CG264" s="7">
        <f t="shared" ca="1" si="1295"/>
        <v>1</v>
      </c>
      <c r="CH264" s="7" t="str">
        <f t="shared" ca="1" si="1296"/>
        <v>3</v>
      </c>
      <c r="CI264" s="7" t="str">
        <f ca="1">IFERROR(IF(CI263+CH264&gt;CJ$4,CI263,CI263+CH264),"")</f>
        <v/>
      </c>
      <c r="CJ264" s="7">
        <f t="shared" ca="1" si="1498"/>
        <v>0</v>
      </c>
      <c r="CK264" s="7">
        <f t="shared" ca="1" si="1297"/>
        <v>3.924787198975821E-2</v>
      </c>
      <c r="CL264" s="7">
        <f t="shared" ca="1" si="1298"/>
        <v>0.65305982031793408</v>
      </c>
      <c r="CM264" s="7">
        <f t="shared" ca="1" si="1299"/>
        <v>1</v>
      </c>
      <c r="CN264" s="7" t="str">
        <f t="shared" ca="1" si="1300"/>
        <v>3</v>
      </c>
      <c r="CO264" s="7" t="str">
        <f ca="1">IFERROR(IF(CO263+CN264&gt;CP$4,CO263,CO263+CN264),"")</f>
        <v/>
      </c>
      <c r="CP264" s="7">
        <f t="shared" ca="1" si="1499"/>
        <v>0</v>
      </c>
      <c r="CQ264" s="7">
        <f t="shared" ca="1" si="1301"/>
        <v>0.57462604627752745</v>
      </c>
      <c r="CR264" s="7">
        <f t="shared" ca="1" si="1302"/>
        <v>0.11768164603016484</v>
      </c>
      <c r="CS264" s="7">
        <f t="shared" ca="1" si="1303"/>
        <v>1</v>
      </c>
      <c r="CT264" s="7" t="str">
        <f t="shared" ca="1" si="1304"/>
        <v>3</v>
      </c>
      <c r="CU264" s="7" t="str">
        <f ca="1">IFERROR(IF(CU263+CT264&gt;CV$4,CU263,CU263+CT264),"")</f>
        <v/>
      </c>
      <c r="CV264" s="7">
        <f t="shared" ca="1" si="1500"/>
        <v>0</v>
      </c>
      <c r="CW264" s="7">
        <f t="shared" ca="1" si="1305"/>
        <v>0.44975805434903982</v>
      </c>
      <c r="CX264" s="7">
        <f t="shared" ca="1" si="1306"/>
        <v>0.24254963795865248</v>
      </c>
      <c r="CY264" s="7">
        <f t="shared" ca="1" si="1307"/>
        <v>1</v>
      </c>
      <c r="CZ264" s="7" t="str">
        <f t="shared" ca="1" si="1308"/>
        <v>3</v>
      </c>
      <c r="DA264" s="7" t="str">
        <f ca="1">IFERROR(IF(DA263+CZ264&gt;DB$4,DA263,DA263+CZ264),"")</f>
        <v/>
      </c>
      <c r="DB264" s="7">
        <f t="shared" ca="1" si="1501"/>
        <v>0</v>
      </c>
      <c r="DC264" s="7">
        <f t="shared" ca="1" si="1309"/>
        <v>1.6975927401899793E-2</v>
      </c>
      <c r="DD264" s="7">
        <f t="shared" ca="1" si="1310"/>
        <v>0.6753317649057925</v>
      </c>
      <c r="DE264" s="7">
        <f t="shared" ca="1" si="1311"/>
        <v>1</v>
      </c>
      <c r="DF264" s="7" t="str">
        <f t="shared" ca="1" si="1312"/>
        <v>3</v>
      </c>
      <c r="DG264" s="7" t="str">
        <f ca="1">IFERROR(IF(DG263+DF264&gt;DH$4,DG263,DG263+DF264),"")</f>
        <v/>
      </c>
      <c r="DH264" s="7">
        <f t="shared" ca="1" si="1502"/>
        <v>0</v>
      </c>
      <c r="DI264" s="7">
        <f t="shared" ca="1" si="1313"/>
        <v>2.5651161489867791E-2</v>
      </c>
      <c r="DJ264" s="7">
        <f t="shared" ca="1" si="1314"/>
        <v>0.6666565308178245</v>
      </c>
      <c r="DK264" s="7">
        <f t="shared" ca="1" si="1315"/>
        <v>1</v>
      </c>
      <c r="DL264" s="7" t="str">
        <f t="shared" ca="1" si="1316"/>
        <v>3</v>
      </c>
      <c r="DM264" s="7" t="str">
        <f ca="1">IFERROR(IF(DM263+DL264&gt;DN$4,DM263,DM263+DL264),"")</f>
        <v/>
      </c>
      <c r="DN264" s="7">
        <f t="shared" ca="1" si="1503"/>
        <v>0</v>
      </c>
      <c r="DO264" s="7">
        <f t="shared" ca="1" si="1317"/>
        <v>0.94944230276673836</v>
      </c>
      <c r="DP264" s="7">
        <f t="shared" ca="1" si="1318"/>
        <v>-0.25713461045904606</v>
      </c>
      <c r="DQ264" s="7">
        <f t="shared" ca="1" si="1319"/>
        <v>0</v>
      </c>
      <c r="DR264" s="7">
        <f t="shared" ca="1" si="1320"/>
        <v>0</v>
      </c>
      <c r="DS264" s="7" t="str">
        <f ca="1">IFERROR(IF(DS263+DR264&gt;DT$4,DS263,DS263+DR264),"")</f>
        <v/>
      </c>
      <c r="DT264" s="7">
        <f t="shared" ca="1" si="1504"/>
        <v>0</v>
      </c>
      <c r="DU264" s="7">
        <f t="shared" ca="1" si="1321"/>
        <v>0.34305729850363387</v>
      </c>
      <c r="DV264" s="7">
        <f t="shared" ca="1" si="1322"/>
        <v>0.34925039380405842</v>
      </c>
      <c r="DW264" s="7">
        <f t="shared" ca="1" si="1323"/>
        <v>1</v>
      </c>
      <c r="DX264" s="7" t="str">
        <f t="shared" ca="1" si="1324"/>
        <v>3</v>
      </c>
      <c r="DY264" s="7" t="str">
        <f ca="1">IFERROR(IF(DY263+DX264&gt;DZ$4,DY263,DY263+DX264),"")</f>
        <v/>
      </c>
      <c r="DZ264" s="7">
        <f t="shared" ca="1" si="1505"/>
        <v>0</v>
      </c>
      <c r="EA264" s="7">
        <f t="shared" ca="1" si="1325"/>
        <v>0.96887768047738021</v>
      </c>
      <c r="EB264" s="7">
        <f t="shared" ca="1" si="1326"/>
        <v>-0.27656998816968792</v>
      </c>
      <c r="EC264" s="7">
        <f t="shared" ca="1" si="1327"/>
        <v>0</v>
      </c>
      <c r="ED264" s="7">
        <f t="shared" ca="1" si="1328"/>
        <v>0</v>
      </c>
      <c r="EE264" s="7" t="str">
        <f ca="1">IFERROR(IF(EE263+ED264&gt;EF$4,EE263,EE263+ED264),"")</f>
        <v/>
      </c>
      <c r="EF264" s="7">
        <f t="shared" ca="1" si="1506"/>
        <v>0</v>
      </c>
      <c r="EG264" s="7">
        <f t="shared" ca="1" si="1329"/>
        <v>0.41503938904360282</v>
      </c>
      <c r="EH264" s="7">
        <f t="shared" ca="1" si="1330"/>
        <v>0.27726830326408947</v>
      </c>
      <c r="EI264" s="7">
        <f t="shared" ca="1" si="1331"/>
        <v>1</v>
      </c>
      <c r="EJ264" s="7" t="str">
        <f t="shared" ca="1" si="1332"/>
        <v>3</v>
      </c>
      <c r="EK264" s="7" t="str">
        <f ca="1">IFERROR(IF(EK263+EJ264&gt;EL$4,EK263,EK263+EJ264),"")</f>
        <v/>
      </c>
      <c r="EL264" s="7">
        <f t="shared" ca="1" si="1507"/>
        <v>0</v>
      </c>
      <c r="EM264" s="7">
        <f t="shared" ca="1" si="1333"/>
        <v>0.8419360166792611</v>
      </c>
      <c r="EN264" s="7">
        <f t="shared" ca="1" si="1334"/>
        <v>-0.14962832437156881</v>
      </c>
      <c r="EO264" s="7">
        <f t="shared" ca="1" si="1335"/>
        <v>0</v>
      </c>
      <c r="EP264" s="7">
        <f t="shared" ca="1" si="1336"/>
        <v>0</v>
      </c>
      <c r="EQ264" s="7" t="str">
        <f ca="1">IFERROR(IF(EQ263+EP264&gt;ER$4,EQ263,EQ263+EP264),"")</f>
        <v/>
      </c>
      <c r="ER264" s="7">
        <f t="shared" ca="1" si="1508"/>
        <v>0</v>
      </c>
      <c r="ES264" s="7">
        <f t="shared" ca="1" si="1337"/>
        <v>0.68448838739003937</v>
      </c>
      <c r="ET264" s="7">
        <f t="shared" ca="1" si="1338"/>
        <v>7.819304917652925E-3</v>
      </c>
      <c r="EU264" s="7">
        <f t="shared" ca="1" si="1339"/>
        <v>1</v>
      </c>
      <c r="EV264" s="7" t="str">
        <f t="shared" ca="1" si="1340"/>
        <v>3</v>
      </c>
      <c r="EW264" s="7" t="str">
        <f ca="1">IFERROR(IF(EW263+EV264&gt;EX$4,EW263,EW263+EV264),"")</f>
        <v/>
      </c>
      <c r="EX264" s="7">
        <f t="shared" ca="1" si="1509"/>
        <v>0</v>
      </c>
      <c r="EY264" s="7">
        <f t="shared" ca="1" si="1341"/>
        <v>0.59341958858433375</v>
      </c>
      <c r="EZ264" s="7">
        <f t="shared" ca="1" si="1342"/>
        <v>9.8888103723358545E-2</v>
      </c>
      <c r="FA264" s="7">
        <f t="shared" ca="1" si="1343"/>
        <v>1</v>
      </c>
      <c r="FB264" s="7" t="str">
        <f t="shared" ca="1" si="1344"/>
        <v>3</v>
      </c>
      <c r="FC264" s="7" t="str">
        <f ca="1">IFERROR(IF(FC263+FB264&gt;FD$4,FC263,FC263+FB264),"")</f>
        <v/>
      </c>
      <c r="FD264" s="7">
        <f t="shared" ca="1" si="1510"/>
        <v>0</v>
      </c>
      <c r="FE264" s="7">
        <f t="shared" ca="1" si="1345"/>
        <v>0.99372123985724192</v>
      </c>
      <c r="FF264" s="7">
        <f t="shared" ca="1" si="1346"/>
        <v>-0.30141354754954963</v>
      </c>
      <c r="FG264" s="7">
        <f t="shared" ca="1" si="1347"/>
        <v>0</v>
      </c>
      <c r="FH264" s="7">
        <f t="shared" ca="1" si="1348"/>
        <v>0</v>
      </c>
      <c r="FI264" s="7" t="str">
        <f ca="1">IFERROR(IF(FI263+FH264&gt;FJ$4,FI263,FI263+FH264),"")</f>
        <v/>
      </c>
      <c r="FJ264" s="7">
        <f t="shared" ca="1" si="1511"/>
        <v>0</v>
      </c>
      <c r="FK264" s="7">
        <f t="shared" ca="1" si="1349"/>
        <v>0.48709881083627227</v>
      </c>
      <c r="FL264" s="7">
        <f t="shared" ca="1" si="1350"/>
        <v>0.20520888147142002</v>
      </c>
      <c r="FM264" s="7">
        <f t="shared" ca="1" si="1351"/>
        <v>1</v>
      </c>
      <c r="FN264" s="7" t="str">
        <f t="shared" ca="1" si="1352"/>
        <v>3</v>
      </c>
      <c r="FO264" s="7" t="str">
        <f ca="1">IFERROR(IF(FO263+FN264&gt;FP$4,FO263,FO263+FN264),"")</f>
        <v/>
      </c>
      <c r="FP264" s="7">
        <f t="shared" ca="1" si="1512"/>
        <v>0</v>
      </c>
      <c r="FQ264" s="7">
        <f t="shared" ca="1" si="1353"/>
        <v>0.68130753322012749</v>
      </c>
      <c r="FR264" s="7">
        <f t="shared" ca="1" si="1354"/>
        <v>1.1000159087564798E-2</v>
      </c>
      <c r="FS264" s="7">
        <f t="shared" ca="1" si="1355"/>
        <v>1</v>
      </c>
      <c r="FT264" s="7" t="str">
        <f t="shared" ca="1" si="1356"/>
        <v>3</v>
      </c>
      <c r="FU264" s="7" t="str">
        <f ca="1">IFERROR(IF(FU263+FT264&gt;FV$4,FU263,FU263+FT264),"")</f>
        <v/>
      </c>
      <c r="FV264" s="7">
        <f t="shared" ca="1" si="1513"/>
        <v>0</v>
      </c>
      <c r="FW264" s="7">
        <f t="shared" ca="1" si="1357"/>
        <v>0.37388685360798823</v>
      </c>
      <c r="FX264" s="7">
        <f t="shared" ca="1" si="1358"/>
        <v>0.31842083869970406</v>
      </c>
      <c r="FY264" s="7">
        <f t="shared" ca="1" si="1359"/>
        <v>1</v>
      </c>
      <c r="FZ264" s="7" t="str">
        <f t="shared" ca="1" si="1360"/>
        <v>3</v>
      </c>
      <c r="GA264" s="7" t="str">
        <f ca="1">IFERROR(IF(GA263+FZ264&gt;GB$4,GA263,GA263+FZ264),"")</f>
        <v/>
      </c>
      <c r="GB264" s="7">
        <f t="shared" ca="1" si="1514"/>
        <v>0</v>
      </c>
      <c r="GC264" s="7">
        <f t="shared" ca="1" si="1361"/>
        <v>0.78241089935957908</v>
      </c>
      <c r="GD264" s="7">
        <f t="shared" ca="1" si="1362"/>
        <v>-9.0103207051886791E-2</v>
      </c>
      <c r="GE264" s="7">
        <f t="shared" ca="1" si="1363"/>
        <v>0</v>
      </c>
      <c r="GF264" s="7">
        <f t="shared" ca="1" si="1364"/>
        <v>0</v>
      </c>
      <c r="GG264" s="7" t="str">
        <f ca="1">IFERROR(IF(GG263+GF264&gt;GH$4,GG263,GG263+GF264),"")</f>
        <v/>
      </c>
      <c r="GH264" s="7">
        <f t="shared" ca="1" si="1515"/>
        <v>0</v>
      </c>
      <c r="GI264" s="7">
        <f t="shared" ca="1" si="1365"/>
        <v>0.11740808299168171</v>
      </c>
      <c r="GJ264" s="7">
        <f t="shared" ca="1" si="1366"/>
        <v>0.57489960931601058</v>
      </c>
      <c r="GK264" s="7">
        <f t="shared" ca="1" si="1367"/>
        <v>1</v>
      </c>
      <c r="GL264" s="7" t="str">
        <f t="shared" ca="1" si="1368"/>
        <v>3</v>
      </c>
      <c r="GM264" s="7" t="str">
        <f ca="1">IFERROR(IF(GM263+GL264&gt;GN$4,GM263,GM263+GL264),"")</f>
        <v/>
      </c>
      <c r="GN264" s="7">
        <f t="shared" ca="1" si="1516"/>
        <v>0</v>
      </c>
      <c r="GO264" s="7">
        <f t="shared" ca="1" si="1369"/>
        <v>0.38180241351043442</v>
      </c>
      <c r="GP264" s="7">
        <f t="shared" ca="1" si="1370"/>
        <v>0.31050527879725787</v>
      </c>
      <c r="GQ264" s="7">
        <f t="shared" ca="1" si="1371"/>
        <v>1</v>
      </c>
      <c r="GR264" s="7" t="str">
        <f t="shared" ca="1" si="1372"/>
        <v>3</v>
      </c>
      <c r="GS264" s="7" t="str">
        <f ca="1">IFERROR(IF(GS263+GR264&gt;GT$4,GS263,GS263+GR264),"")</f>
        <v/>
      </c>
      <c r="GT264" s="7">
        <f t="shared" ca="1" si="1517"/>
        <v>0</v>
      </c>
      <c r="GU264" s="7">
        <f t="shared" ca="1" si="1373"/>
        <v>0.12906002252477811</v>
      </c>
      <c r="GV264" s="7">
        <f t="shared" ca="1" si="1374"/>
        <v>0.56324766978291418</v>
      </c>
      <c r="GW264" s="7">
        <f t="shared" ca="1" si="1375"/>
        <v>1</v>
      </c>
      <c r="GX264" s="7" t="str">
        <f t="shared" ca="1" si="1376"/>
        <v>3</v>
      </c>
      <c r="GY264" s="7" t="str">
        <f ca="1">IFERROR(IF(GY263+GX264&gt;GZ$4,GY263,GY263+GX264),"")</f>
        <v/>
      </c>
      <c r="GZ264" s="7">
        <f t="shared" ca="1" si="1518"/>
        <v>0</v>
      </c>
      <c r="HA264" s="7">
        <f t="shared" ca="1" si="1377"/>
        <v>0.65102027554466124</v>
      </c>
      <c r="HB264" s="7">
        <f t="shared" ca="1" si="1378"/>
        <v>4.1287416763031048E-2</v>
      </c>
      <c r="HC264" s="7">
        <f t="shared" ca="1" si="1379"/>
        <v>1</v>
      </c>
      <c r="HD264" s="7" t="str">
        <f t="shared" ca="1" si="1380"/>
        <v>3</v>
      </c>
      <c r="HE264" s="7" t="str">
        <f ca="1">IFERROR(IF(HE263+HD264&gt;HF$4,HE263,HE263+HD264),"")</f>
        <v/>
      </c>
      <c r="HF264" s="7">
        <f t="shared" ca="1" si="1519"/>
        <v>0</v>
      </c>
      <c r="HG264" s="7">
        <f t="shared" ca="1" si="1381"/>
        <v>0.58269477300249339</v>
      </c>
      <c r="HH264" s="7">
        <f t="shared" ca="1" si="1382"/>
        <v>0.1096129193051989</v>
      </c>
      <c r="HI264" s="7">
        <f t="shared" ca="1" si="1383"/>
        <v>1</v>
      </c>
      <c r="HJ264" s="7" t="str">
        <f t="shared" ca="1" si="1384"/>
        <v>3</v>
      </c>
      <c r="HK264" s="7" t="str">
        <f ca="1">IFERROR(IF(HK263+HJ264&gt;HL$4,HK263,HK263+HJ264),"")</f>
        <v/>
      </c>
      <c r="HL264" s="7">
        <f t="shared" ca="1" si="1520"/>
        <v>0</v>
      </c>
      <c r="HM264" s="7">
        <f t="shared" ca="1" si="1385"/>
        <v>0.33321095857953442</v>
      </c>
      <c r="HN264" s="7">
        <f t="shared" ca="1" si="1386"/>
        <v>0.35909673372815787</v>
      </c>
      <c r="HO264" s="7">
        <f t="shared" ca="1" si="1387"/>
        <v>1</v>
      </c>
      <c r="HP264" s="7" t="str">
        <f t="shared" ca="1" si="1388"/>
        <v>3</v>
      </c>
      <c r="HQ264" s="7" t="str">
        <f ca="1">IFERROR(IF(HQ263+HP264&gt;HR$4,HQ263,HQ263+HP264),"")</f>
        <v/>
      </c>
      <c r="HR264" s="7">
        <f t="shared" ca="1" si="1521"/>
        <v>0</v>
      </c>
      <c r="HS264" s="7">
        <f t="shared" ca="1" si="1389"/>
        <v>0.46688799381617363</v>
      </c>
      <c r="HT264" s="7">
        <f t="shared" ca="1" si="1390"/>
        <v>0.22541969849151866</v>
      </c>
      <c r="HU264" s="7">
        <f t="shared" ca="1" si="1391"/>
        <v>1</v>
      </c>
      <c r="HV264" s="7" t="str">
        <f t="shared" ca="1" si="1392"/>
        <v>3</v>
      </c>
      <c r="HW264" s="7" t="str">
        <f ca="1">IFERROR(IF(HW263+HV264&gt;HX$4,HW263,HW263+HV264),"")</f>
        <v/>
      </c>
      <c r="HX264" s="7">
        <f t="shared" ca="1" si="1522"/>
        <v>0</v>
      </c>
      <c r="HY264" s="7">
        <f t="shared" ca="1" si="1393"/>
        <v>0.51998339849825759</v>
      </c>
      <c r="HZ264" s="7">
        <f t="shared" ca="1" si="1394"/>
        <v>0.1723242938094347</v>
      </c>
      <c r="IA264" s="7">
        <f t="shared" ca="1" si="1395"/>
        <v>1</v>
      </c>
      <c r="IB264" s="7" t="str">
        <f t="shared" ca="1" si="1396"/>
        <v>3</v>
      </c>
      <c r="IC264" s="7" t="str">
        <f ca="1">IFERROR(IF(IC263+IB264&gt;ID$4,IC263,IC263+IB264),"")</f>
        <v/>
      </c>
      <c r="ID264" s="7">
        <f t="shared" ca="1" si="1523"/>
        <v>0</v>
      </c>
      <c r="IE264" s="7">
        <f t="shared" ca="1" si="1397"/>
        <v>0.46522867665962331</v>
      </c>
      <c r="IF264" s="7">
        <f t="shared" ca="1" si="1398"/>
        <v>0.22707901564806898</v>
      </c>
      <c r="IG264" s="7">
        <f t="shared" ca="1" si="1399"/>
        <v>1</v>
      </c>
      <c r="IH264" s="7" t="str">
        <f t="shared" ca="1" si="1400"/>
        <v>3</v>
      </c>
      <c r="II264" s="7" t="str">
        <f ca="1">IFERROR(IF(II263+IH264&gt;IJ$4,II263,II263+IH264),"")</f>
        <v/>
      </c>
      <c r="IJ264" s="7">
        <f t="shared" ca="1" si="1524"/>
        <v>0</v>
      </c>
      <c r="IK264" s="7">
        <f t="shared" ca="1" si="1401"/>
        <v>0.92062734093904686</v>
      </c>
      <c r="IL264" s="7">
        <f t="shared" ca="1" si="1402"/>
        <v>-0.22831964863135457</v>
      </c>
      <c r="IM264" s="7">
        <f t="shared" ca="1" si="1403"/>
        <v>0</v>
      </c>
      <c r="IN264" s="7">
        <f t="shared" ca="1" si="1404"/>
        <v>0</v>
      </c>
      <c r="IO264" s="7" t="str">
        <f ca="1">IFERROR(IF(IO263+IN264&gt;IP$4,IO263,IO263+IN264),"")</f>
        <v/>
      </c>
      <c r="IP264" s="7">
        <f t="shared" ca="1" si="1525"/>
        <v>0</v>
      </c>
      <c r="IQ264" s="7">
        <f t="shared" ca="1" si="1405"/>
        <v>6.299050984133292E-2</v>
      </c>
      <c r="IR264" s="7">
        <f t="shared" ca="1" si="1406"/>
        <v>0.62931718246635937</v>
      </c>
      <c r="IS264" s="7">
        <f t="shared" ca="1" si="1407"/>
        <v>1</v>
      </c>
      <c r="IT264" s="7" t="str">
        <f t="shared" ca="1" si="1408"/>
        <v>3</v>
      </c>
      <c r="IU264" s="7" t="str">
        <f ca="1">IFERROR(IF(IU263+IT264&gt;IV$4,IU263,IU263+IT264),"")</f>
        <v/>
      </c>
      <c r="IV264" s="7">
        <f t="shared" ca="1" si="1526"/>
        <v>0</v>
      </c>
      <c r="IW264" s="7">
        <f t="shared" ca="1" si="1409"/>
        <v>0.15715671783875518</v>
      </c>
      <c r="IX264" s="7">
        <f t="shared" ca="1" si="1410"/>
        <v>0.53515097446893711</v>
      </c>
      <c r="IY264" s="7">
        <f t="shared" ca="1" si="1411"/>
        <v>1</v>
      </c>
      <c r="IZ264" s="7" t="str">
        <f t="shared" ca="1" si="1412"/>
        <v>3</v>
      </c>
      <c r="JA264" s="7" t="str">
        <f ca="1">IFERROR(IF(JA263+IZ264&gt;JB$4,JA263,JA263+IZ264),"")</f>
        <v/>
      </c>
      <c r="JB264" s="7">
        <f t="shared" ca="1" si="1527"/>
        <v>0</v>
      </c>
      <c r="JC264" s="7">
        <f t="shared" ca="1" si="1413"/>
        <v>0.61181119838566012</v>
      </c>
      <c r="JD264" s="7">
        <f t="shared" ca="1" si="1414"/>
        <v>8.0496493922032175E-2</v>
      </c>
      <c r="JE264" s="7">
        <f t="shared" ca="1" si="1415"/>
        <v>1</v>
      </c>
      <c r="JF264" s="7" t="str">
        <f t="shared" ca="1" si="1416"/>
        <v>3</v>
      </c>
      <c r="JG264" s="7" t="str">
        <f ca="1">IFERROR(IF(JG263+JF264&gt;JH$4,JG263,JG263+JF264),"")</f>
        <v/>
      </c>
      <c r="JH264" s="7">
        <f t="shared" ca="1" si="1528"/>
        <v>0</v>
      </c>
      <c r="JI264" s="7">
        <f t="shared" ca="1" si="1417"/>
        <v>0.7167068863303987</v>
      </c>
      <c r="JJ264" s="7">
        <f t="shared" ca="1" si="1418"/>
        <v>-2.4399194022706405E-2</v>
      </c>
      <c r="JK264" s="7">
        <f t="shared" ca="1" si="1419"/>
        <v>0</v>
      </c>
      <c r="JL264" s="7">
        <f t="shared" ca="1" si="1420"/>
        <v>0</v>
      </c>
      <c r="JM264" s="7" t="str">
        <f ca="1">IFERROR(IF(JM263+JL264&gt;JN$4,JM263,JM263+JL264),"")</f>
        <v/>
      </c>
      <c r="JN264" s="7">
        <f t="shared" ca="1" si="1529"/>
        <v>0</v>
      </c>
      <c r="JO264" s="7">
        <f t="shared" ca="1" si="1421"/>
        <v>0.21268727518964281</v>
      </c>
      <c r="JP264" s="7">
        <f t="shared" ca="1" si="1422"/>
        <v>0.47962041711804948</v>
      </c>
      <c r="JQ264" s="7">
        <f t="shared" ca="1" si="1423"/>
        <v>1</v>
      </c>
      <c r="JR264" s="7" t="str">
        <f t="shared" ca="1" si="1424"/>
        <v>3</v>
      </c>
      <c r="JS264" s="7" t="str">
        <f ca="1">IFERROR(IF(JS263+JR264&gt;JT$4,JS263,JS263+JR264),"")</f>
        <v/>
      </c>
      <c r="JT264" s="7">
        <f t="shared" ca="1" si="1530"/>
        <v>0</v>
      </c>
      <c r="JU264" s="7">
        <f t="shared" ca="1" si="1425"/>
        <v>0.60081055093690106</v>
      </c>
      <c r="JV264" s="7">
        <f t="shared" ca="1" si="1426"/>
        <v>9.1497141370791235E-2</v>
      </c>
      <c r="JW264" s="7">
        <f t="shared" ca="1" si="1427"/>
        <v>1</v>
      </c>
      <c r="JX264" s="7" t="str">
        <f t="shared" ca="1" si="1428"/>
        <v>3</v>
      </c>
      <c r="JY264" s="7" t="str">
        <f ca="1">IFERROR(IF(JY263+JX264&gt;JZ$4,JY263,JY263+JX264),"")</f>
        <v/>
      </c>
      <c r="JZ264" s="7">
        <f t="shared" ca="1" si="1531"/>
        <v>0</v>
      </c>
      <c r="KA264" s="7">
        <f t="shared" ca="1" si="1429"/>
        <v>0.73556911814384962</v>
      </c>
      <c r="KB264" s="7">
        <f t="shared" ca="1" si="1430"/>
        <v>-4.326142583615733E-2</v>
      </c>
      <c r="KC264" s="7">
        <f t="shared" ca="1" si="1431"/>
        <v>0</v>
      </c>
      <c r="KD264" s="7">
        <f t="shared" ca="1" si="1432"/>
        <v>0</v>
      </c>
      <c r="KE264" s="7" t="str">
        <f ca="1">IFERROR(IF(KE263+KD264&gt;KF$4,KE263,KE263+KD264),"")</f>
        <v/>
      </c>
      <c r="KF264" s="7">
        <f t="shared" ca="1" si="1532"/>
        <v>0</v>
      </c>
      <c r="KG264" s="7">
        <f t="shared" ca="1" si="1433"/>
        <v>0.26098723542031832</v>
      </c>
      <c r="KH264" s="7">
        <f t="shared" ca="1" si="1434"/>
        <v>0.43132045688737397</v>
      </c>
      <c r="KI264" s="7">
        <f t="shared" ca="1" si="1435"/>
        <v>1</v>
      </c>
      <c r="KJ264" s="7" t="str">
        <f t="shared" ca="1" si="1436"/>
        <v>3</v>
      </c>
      <c r="KK264" s="7" t="str">
        <f ca="1">IFERROR(IF(KK263+KJ264&gt;KL$4,KK263,KK263+KJ264),"")</f>
        <v/>
      </c>
      <c r="KL264" s="7">
        <f t="shared" ca="1" si="1533"/>
        <v>0</v>
      </c>
      <c r="KM264" s="7">
        <f t="shared" ca="1" si="1437"/>
        <v>0.60466333881991841</v>
      </c>
      <c r="KN264" s="7">
        <f t="shared" ca="1" si="1438"/>
        <v>8.7644353487773885E-2</v>
      </c>
      <c r="KO264" s="7">
        <f t="shared" ca="1" si="1439"/>
        <v>1</v>
      </c>
      <c r="KP264" s="7" t="str">
        <f t="shared" ca="1" si="1440"/>
        <v>3</v>
      </c>
      <c r="KQ264" s="7" t="str">
        <f ca="1">IFERROR(IF(KQ263+KP264&gt;KR$4,KQ263,KQ263+KP264),"")</f>
        <v/>
      </c>
      <c r="KR264" s="7">
        <f t="shared" ca="1" si="1534"/>
        <v>0</v>
      </c>
      <c r="KS264" s="7">
        <f t="shared" ca="1" si="1441"/>
        <v>3.0253717145132586E-2</v>
      </c>
      <c r="KT264" s="7">
        <f t="shared" ca="1" si="1442"/>
        <v>0.6620539751625597</v>
      </c>
      <c r="KU264" s="7">
        <f t="shared" ca="1" si="1443"/>
        <v>1</v>
      </c>
      <c r="KV264" s="7" t="str">
        <f t="shared" ca="1" si="1444"/>
        <v>3</v>
      </c>
      <c r="KW264" s="7" t="str">
        <f ca="1">IFERROR(IF(KW263+KV264&gt;KX$4,KW263,KW263+KV264),"")</f>
        <v/>
      </c>
      <c r="KX264" s="7">
        <f t="shared" ca="1" si="1535"/>
        <v>0</v>
      </c>
      <c r="KY264" s="7">
        <f t="shared" ca="1" si="1445"/>
        <v>0.7664190894357622</v>
      </c>
      <c r="KZ264" s="7">
        <f t="shared" ca="1" si="1446"/>
        <v>-7.4111397128069911E-2</v>
      </c>
      <c r="LA264" s="7">
        <f t="shared" ca="1" si="1447"/>
        <v>0</v>
      </c>
      <c r="LB264" s="7">
        <f t="shared" ca="1" si="1448"/>
        <v>0</v>
      </c>
      <c r="LC264" s="7" t="str">
        <f ca="1">IFERROR(IF(LC263+LB264&gt;LD$4,LC263,LC263+LB264),"")</f>
        <v/>
      </c>
      <c r="LD264" s="7">
        <f t="shared" ca="1" si="1536"/>
        <v>0</v>
      </c>
      <c r="LE264" s="7">
        <f t="shared" ca="1" si="1449"/>
        <v>0.68760225572860512</v>
      </c>
      <c r="LF264" s="7">
        <f t="shared" ca="1" si="1450"/>
        <v>4.7054365790871744E-3</v>
      </c>
      <c r="LG264" s="7">
        <f t="shared" ca="1" si="1451"/>
        <v>1</v>
      </c>
      <c r="LH264" s="7" t="str">
        <f t="shared" ca="1" si="1452"/>
        <v>3</v>
      </c>
      <c r="LI264" s="7" t="str">
        <f ca="1">IFERROR(IF(LI263+LH264&gt;LJ$4,LI263,LI263+LH264),"")</f>
        <v/>
      </c>
      <c r="LJ264" s="7">
        <f t="shared" ca="1" si="1537"/>
        <v>0</v>
      </c>
      <c r="LK264" s="7">
        <f t="shared" ca="1" si="1453"/>
        <v>0.78716778776782637</v>
      </c>
      <c r="LL264" s="7">
        <f t="shared" ca="1" si="1454"/>
        <v>-9.4860095460134075E-2</v>
      </c>
      <c r="LM264" s="7">
        <f t="shared" ca="1" si="1455"/>
        <v>0</v>
      </c>
      <c r="LN264" s="7">
        <f t="shared" ca="1" si="1456"/>
        <v>0</v>
      </c>
      <c r="LO264" s="7" t="str">
        <f ca="1">IFERROR(IF(LO263+LN264&gt;LP$4,LO263,LO263+LN264),"")</f>
        <v/>
      </c>
      <c r="LP264" s="7">
        <f t="shared" ca="1" si="1538"/>
        <v>0</v>
      </c>
      <c r="LQ264" s="7">
        <f t="shared" ca="1" si="1457"/>
        <v>0.84576040429824362</v>
      </c>
      <c r="LR264" s="7">
        <f t="shared" ca="1" si="1458"/>
        <v>-0.15345271199055133</v>
      </c>
      <c r="LS264" s="7">
        <f t="shared" ca="1" si="1459"/>
        <v>0</v>
      </c>
      <c r="LT264" s="7">
        <f t="shared" ca="1" si="1460"/>
        <v>0</v>
      </c>
      <c r="LU264" s="7" t="str">
        <f ca="1">IFERROR(IF(LU263+LT264&gt;LV$4,LU263,LU263+LT264),"")</f>
        <v/>
      </c>
      <c r="LV264" s="7">
        <f t="shared" ca="1" si="1539"/>
        <v>0</v>
      </c>
      <c r="LW264" s="7">
        <f t="shared" ca="1" si="1461"/>
        <v>0.85831588528780378</v>
      </c>
      <c r="LX264" s="7">
        <f t="shared" ca="1" si="1462"/>
        <v>-0.16600819298011149</v>
      </c>
      <c r="LY264" s="7">
        <f t="shared" ca="1" si="1463"/>
        <v>0</v>
      </c>
      <c r="LZ264" s="7">
        <f t="shared" ca="1" si="1464"/>
        <v>0</v>
      </c>
      <c r="MA264" s="7" t="str">
        <f ca="1">IFERROR(IF(MA263+LZ264&gt;MB$4,MA263,MA263+LZ264),"")</f>
        <v/>
      </c>
      <c r="MB264" s="7">
        <f t="shared" ca="1" si="1540"/>
        <v>0</v>
      </c>
      <c r="MC264" s="7">
        <f t="shared" ca="1" si="1465"/>
        <v>0.14179085973762906</v>
      </c>
      <c r="MD264" s="7">
        <f t="shared" ca="1" si="1466"/>
        <v>0.55051683257006323</v>
      </c>
      <c r="ME264" s="7">
        <f t="shared" ca="1" si="1467"/>
        <v>1</v>
      </c>
      <c r="MF264" s="7" t="str">
        <f t="shared" ca="1" si="1468"/>
        <v>3</v>
      </c>
      <c r="MG264" s="7" t="str">
        <f ca="1">IFERROR(IF(MG263+MF264&gt;MH$4,MG263,MG263+MF264),"")</f>
        <v/>
      </c>
      <c r="MH264" s="7">
        <f t="shared" ca="1" si="1541"/>
        <v>0</v>
      </c>
      <c r="MI264" s="7">
        <f t="shared" ca="1" si="1469"/>
        <v>0.16220663540249103</v>
      </c>
      <c r="MJ264" s="7">
        <f t="shared" ca="1" si="1470"/>
        <v>0.53010105690520126</v>
      </c>
      <c r="MK264" s="7">
        <f t="shared" ca="1" si="1471"/>
        <v>1</v>
      </c>
      <c r="ML264" s="7" t="str">
        <f t="shared" ca="1" si="1472"/>
        <v>3</v>
      </c>
      <c r="MM264" s="7" t="str">
        <f ca="1">IFERROR(IF(MM263+ML264&gt;MN$4,MM263,MM263+ML264),"")</f>
        <v/>
      </c>
      <c r="MN264" s="7">
        <f t="shared" ca="1" si="1542"/>
        <v>0</v>
      </c>
      <c r="MO264" s="7">
        <f t="shared" ca="1" si="1473"/>
        <v>0.20644783771872366</v>
      </c>
      <c r="MP264" s="7">
        <f t="shared" ca="1" si="1474"/>
        <v>0.48585985458896863</v>
      </c>
      <c r="MQ264" s="7">
        <f t="shared" ca="1" si="1475"/>
        <v>1</v>
      </c>
      <c r="MR264" s="7" t="str">
        <f t="shared" ca="1" si="1476"/>
        <v>3</v>
      </c>
      <c r="MS264" s="7" t="str">
        <f ca="1">IFERROR(IF(MS263+MR264&gt;MT$4,MS263,MS263+MR264),"")</f>
        <v/>
      </c>
      <c r="MT264" s="7">
        <f t="shared" ca="1" si="1543"/>
        <v>0</v>
      </c>
      <c r="MU264" s="7">
        <f t="shared" ca="1" si="1477"/>
        <v>0.28213108397127717</v>
      </c>
      <c r="MV264" s="7">
        <f t="shared" ca="1" si="1478"/>
        <v>0.41017660833641512</v>
      </c>
      <c r="MW264" s="7">
        <f t="shared" ca="1" si="1479"/>
        <v>1</v>
      </c>
      <c r="MX264" s="7" t="str">
        <f t="shared" ca="1" si="1480"/>
        <v>3</v>
      </c>
      <c r="MY264" s="7" t="str">
        <f ca="1">IFERROR(IF(MY263+MX264&gt;MZ$4,MY263,MY263+MX264),"")</f>
        <v/>
      </c>
      <c r="MZ264" s="7">
        <f t="shared" ca="1" si="1544"/>
        <v>0</v>
      </c>
      <c r="NA264" s="7">
        <f t="shared" ca="1" si="1481"/>
        <v>0.15792872019980775</v>
      </c>
      <c r="NB264" s="7">
        <f t="shared" ca="1" si="1482"/>
        <v>0.53437897210788454</v>
      </c>
      <c r="NC264" s="7">
        <f t="shared" ca="1" si="1483"/>
        <v>1</v>
      </c>
      <c r="ND264" s="7" t="str">
        <f t="shared" ca="1" si="1484"/>
        <v>3</v>
      </c>
      <c r="NE264" s="7" t="str">
        <f ca="1">IFERROR(IF(NE263+ND264&gt;NF$4,NE263,NE263+ND264),"")</f>
        <v/>
      </c>
      <c r="NF264" s="7">
        <f t="shared" ca="1" si="1545"/>
        <v>0</v>
      </c>
      <c r="NG264" s="7">
        <f t="shared" ca="1" si="1485"/>
        <v>9.7597927502354742E-2</v>
      </c>
      <c r="NH264" s="7">
        <f t="shared" ca="1" si="1486"/>
        <v>0.59470976480533755</v>
      </c>
      <c r="NI264" s="7">
        <f t="shared" ca="1" si="1487"/>
        <v>1</v>
      </c>
      <c r="NJ264" s="7" t="str">
        <f t="shared" ca="1" si="1488"/>
        <v>3</v>
      </c>
      <c r="NK264" s="7" t="str">
        <f ca="1">IFERROR(IF(NK263+NJ264&gt;NL$4,NK263,NK263+NJ264),"")</f>
        <v/>
      </c>
      <c r="NL264" s="7">
        <f t="shared" ca="1" si="1546"/>
        <v>0</v>
      </c>
      <c r="NM264" s="7">
        <f t="shared" ca="1" si="1489"/>
        <v>0.42130440487166354</v>
      </c>
      <c r="NN264" s="7">
        <f t="shared" ca="1" si="1490"/>
        <v>0.27100328743602875</v>
      </c>
      <c r="NO264" s="7">
        <f t="shared" ca="1" si="1491"/>
        <v>1</v>
      </c>
      <c r="NP264" s="7" t="str">
        <f t="shared" ca="1" si="1492"/>
        <v>3</v>
      </c>
      <c r="NQ264" s="7" t="str">
        <f ca="1">IFERROR(IF(NQ263+NP264&gt;NR$4,NQ263,NQ263+NP264),"")</f>
        <v/>
      </c>
      <c r="NR264" s="7">
        <f t="shared" ca="1" si="1547"/>
        <v>0</v>
      </c>
      <c r="NT264">
        <v>266</v>
      </c>
      <c r="NU264" s="7" t="s">
        <v>19</v>
      </c>
      <c r="NV264" s="7" t="str">
        <f t="shared" ca="1" si="1280"/>
        <v/>
      </c>
      <c r="NW264" s="7" t="str">
        <f t="shared" ca="1" si="1493"/>
        <v/>
      </c>
      <c r="NX264" t="str">
        <f ca="1">IFERROR(VLOOKUP(NT264,$K$3:$AK$568,8,FALSE),"")</f>
        <v/>
      </c>
      <c r="NY264" t="str">
        <f ca="1">IFERROR(VLOOKUP(NT264,$K$3:$AK$568,9,FALSE),"")</f>
        <v/>
      </c>
      <c r="NZ264" s="7" t="str">
        <f ca="1">IFERROR(VLOOKUP(NT264,$K$3:$AK$568,27,FALSE),"")</f>
        <v/>
      </c>
      <c r="OB264">
        <v>266</v>
      </c>
      <c r="OC264" s="7" t="s">
        <v>19</v>
      </c>
      <c r="OD264" t="e">
        <f t="shared" ca="1" si="1548"/>
        <v>#N/A</v>
      </c>
      <c r="OE264" s="7" t="str">
        <f t="shared" ca="1" si="1549"/>
        <v/>
      </c>
      <c r="OF264" s="7" t="str">
        <f t="shared" ca="1" si="1550"/>
        <v/>
      </c>
      <c r="OG264" t="str">
        <f t="shared" ca="1" si="1551"/>
        <v/>
      </c>
      <c r="OI264">
        <v>266</v>
      </c>
      <c r="OJ264" s="7" t="s">
        <v>19</v>
      </c>
      <c r="OK264" s="7" t="str">
        <f t="shared" ca="1" si="1552"/>
        <v/>
      </c>
      <c r="OL264" s="7" t="str">
        <f t="shared" ca="1" si="1553"/>
        <v/>
      </c>
      <c r="OM264" t="str">
        <f ca="1">IFERROR(VLOOKUP(OI264,$L$3:$AK$568,7,FALSE),"")</f>
        <v/>
      </c>
      <c r="ON264" t="str">
        <f ca="1">IFERROR(VLOOKUP(OI264,$L$3:$AK$568,8,FALSE),"")</f>
        <v/>
      </c>
      <c r="OO264" s="7" t="str">
        <f ca="1">IFERROR(VLOOKUP(OI264,$L$3:$AK$568,26,FALSE),"")</f>
        <v/>
      </c>
      <c r="OQ264">
        <v>266</v>
      </c>
      <c r="OR264" s="7" t="s">
        <v>19</v>
      </c>
      <c r="OS264" t="e">
        <f t="shared" ca="1" si="1554"/>
        <v>#N/A</v>
      </c>
      <c r="OT264" s="7" t="str">
        <f t="shared" ca="1" si="1555"/>
        <v/>
      </c>
      <c r="OU264" s="7" t="str">
        <f t="shared" ca="1" si="1556"/>
        <v/>
      </c>
      <c r="OV264" t="str">
        <f t="shared" ca="1" si="1557"/>
        <v/>
      </c>
      <c r="OX264">
        <v>266</v>
      </c>
      <c r="OY264" s="7" t="s">
        <v>19</v>
      </c>
      <c r="OZ264" s="7" t="str">
        <f t="shared" ca="1" si="1558"/>
        <v/>
      </c>
      <c r="PA264" s="7" t="str">
        <f t="shared" ca="1" si="1559"/>
        <v/>
      </c>
      <c r="PB264" t="str">
        <f ca="1">IFERROR(VLOOKUP(OX264,$M$3:$AK$568,6,FALSE),"")</f>
        <v/>
      </c>
      <c r="PC264" t="str">
        <f ca="1">IFERROR(VLOOKUP(OX264,$M$3:$AK$568,7,FALSE),"")</f>
        <v/>
      </c>
      <c r="PD264" s="7" t="str">
        <f ca="1">IFERROR(VLOOKUP(OX264,$M$3:$AK$568,25,FALSE),"")</f>
        <v/>
      </c>
      <c r="PF264">
        <v>266</v>
      </c>
      <c r="PG264" s="7" t="s">
        <v>19</v>
      </c>
      <c r="PH264" t="e">
        <f t="shared" ca="1" si="1560"/>
        <v>#N/A</v>
      </c>
      <c r="PI264" s="7" t="str">
        <f t="shared" ca="1" si="1561"/>
        <v/>
      </c>
      <c r="PJ264" s="7" t="str">
        <f t="shared" ca="1" si="1562"/>
        <v/>
      </c>
      <c r="PK264" t="str">
        <f t="shared" ca="1" si="1563"/>
        <v/>
      </c>
      <c r="PM264">
        <v>266</v>
      </c>
      <c r="PN264" s="7" t="s">
        <v>19</v>
      </c>
      <c r="PO264" s="202" t="str">
        <f t="shared" ca="1" si="1564"/>
        <v/>
      </c>
      <c r="PP264" s="7" t="str">
        <f t="shared" ca="1" si="1565"/>
        <v/>
      </c>
      <c r="PQ264" t="str">
        <f ca="1">IFERROR(VLOOKUP(PM264,$G$325:$R$409,12,FALSE),"")</f>
        <v/>
      </c>
      <c r="PR264" t="e">
        <f ca="1">VLOOKUP(PM264,$G$324:$Q$409,11,FALSE)</f>
        <v>#N/A</v>
      </c>
      <c r="PS264" s="7" t="str">
        <f ca="1">VLOOKUP(PQ264,$R$325:$Y$409,8,FALSE)</f>
        <v>- -</v>
      </c>
      <c r="PT264" s="7">
        <f ca="1">ReSt</f>
        <v>-4</v>
      </c>
      <c r="PU264" s="7" t="e">
        <f t="shared" ca="1" si="1566"/>
        <v>#N/A</v>
      </c>
      <c r="PV264" s="7" t="e">
        <f t="shared" ca="1" si="1567"/>
        <v>#N/A</v>
      </c>
      <c r="PW264" s="7" t="str">
        <f ca="1">VLOOKUP(PQ264,$R$325:$AK$409,8,FALSE)</f>
        <v>- -</v>
      </c>
      <c r="PX264" s="7"/>
      <c r="PY264">
        <v>266</v>
      </c>
      <c r="PZ264" s="7" t="s">
        <v>19</v>
      </c>
      <c r="QA264" t="str">
        <f t="shared" ca="1" si="1568"/>
        <v/>
      </c>
      <c r="QB264" s="7" t="str">
        <f t="shared" ca="1" si="1569"/>
        <v/>
      </c>
      <c r="QC264" s="7" t="str">
        <f t="shared" ca="1" si="1570"/>
        <v/>
      </c>
      <c r="QD264" t="str">
        <f t="shared" ca="1" si="1571"/>
        <v/>
      </c>
      <c r="QF264">
        <v>266</v>
      </c>
      <c r="QG264" s="7" t="s">
        <v>19</v>
      </c>
      <c r="QH264" s="7" t="str">
        <f t="shared" ca="1" si="1572"/>
        <v/>
      </c>
      <c r="QI264" s="7" t="e">
        <f t="shared" ca="1" si="1573"/>
        <v>#VALUE!</v>
      </c>
      <c r="QJ264" t="e">
        <f t="shared" ca="1" si="1574"/>
        <v>#N/A</v>
      </c>
      <c r="QK264" s="7" t="e">
        <f t="shared" ca="1" si="1575"/>
        <v>#N/A</v>
      </c>
      <c r="QM264">
        <v>266</v>
      </c>
      <c r="QN264" s="7" t="s">
        <v>19</v>
      </c>
      <c r="QO264" t="str">
        <f t="shared" ca="1" si="1576"/>
        <v/>
      </c>
      <c r="QP264" s="7" t="str">
        <f t="shared" ca="1" si="1577"/>
        <v/>
      </c>
      <c r="QQ264" t="str">
        <f t="shared" ca="1" si="1578"/>
        <v/>
      </c>
    </row>
    <row r="265" spans="1:459" x14ac:dyDescent="0.25">
      <c r="A265" s="240" t="str">
        <f>IF('Character Sheet'!$B$4="Creature","N","Y")</f>
        <v>Y</v>
      </c>
      <c r="C265" s="75"/>
      <c r="D265" s="76"/>
      <c r="F265" s="75"/>
      <c r="G265" s="76"/>
      <c r="I265" s="75"/>
      <c r="J265" s="85"/>
      <c r="K265" s="85">
        <f t="shared" ca="1" si="1494"/>
        <v>7</v>
      </c>
      <c r="L265" s="85">
        <f t="shared" ca="1" si="1265"/>
        <v>6</v>
      </c>
      <c r="M265" s="70">
        <f t="shared" ca="1" si="1270"/>
        <v>13</v>
      </c>
      <c r="O265" s="222">
        <f t="shared" ca="1" si="1277"/>
        <v>187</v>
      </c>
      <c r="Q265" s="7" t="str">
        <f t="shared" si="1579"/>
        <v>Second Aid</v>
      </c>
      <c r="R265" s="9" t="s">
        <v>1517</v>
      </c>
      <c r="S265" s="9" t="s">
        <v>2004</v>
      </c>
      <c r="T265" s="61" t="str">
        <f>SUBSTITUTE(IFERROR(IFERROR(VLOOKUP(R265,'[1]Skill Statistics'!$A$3:$C$513,2,FALSE),VLOOKUP(Q265,'[1]Skill Statistics'!$A$3:$C$513,2,FALSE)),T264),"R*","ReSt")</f>
        <v>In/Me</v>
      </c>
      <c r="U265" s="61" t="str">
        <f>IFERROR(IFERROR(VLOOKUP(R265,'[1]Skill Statistics'!$A$3:$C$513,3,FALSE),VLOOKUP(Q265,'[1]Skill Statistics'!$A$3:$C$513,3,FALSE)),U264)</f>
        <v>Re</v>
      </c>
      <c r="V265" s="61" t="str">
        <f>IF(ISNUMBER(SEARCH("Category",R265)),"- -",IFERROR(IFERROR(VLOOKUP(Q265,[1]Professions!$A$4:$AM$288,MATCH(Profession,[1]Professions!$A$1:$AM$1,0),FALSE),VLOOKUP(Q265,Calculations!$B$91:$I$95,8,FALSE)),"- -"))</f>
        <v>4 / 6</v>
      </c>
      <c r="W265" s="60">
        <f t="shared" si="1278"/>
        <v>0</v>
      </c>
      <c r="X265" s="7">
        <f ca="1">IFERROR(VLOOKUP(R265,$BS$6:$NR$519,MATCH(ActualLevel,$BS$3:$NR$3,0),FALSE),"- -")</f>
        <v>0</v>
      </c>
      <c r="Y265" s="7">
        <f t="shared" ca="1" si="1269"/>
        <v>0</v>
      </c>
      <c r="Z265" s="7">
        <f ca="1">IFERROR(VLOOKUP(Y265,Charts!$BQ$2:$BR$52,2,FALSE),"- -")</f>
        <v>-25</v>
      </c>
      <c r="AA265" s="7">
        <f t="shared" ca="1" si="1281"/>
        <v>5</v>
      </c>
      <c r="AB265" s="7">
        <f t="shared" ca="1" si="1266"/>
        <v>0</v>
      </c>
      <c r="AC265" s="7"/>
      <c r="AD265" s="7"/>
      <c r="AE265" s="7"/>
      <c r="AF265" s="7"/>
      <c r="AG265" s="7"/>
      <c r="AH265" s="43"/>
      <c r="AI265" s="7"/>
      <c r="AJ265" s="7"/>
      <c r="AK265" s="7">
        <f t="shared" ca="1" si="1282"/>
        <v>-20</v>
      </c>
      <c r="AL265" s="7"/>
      <c r="AM265" s="69">
        <f>IFERROR(VLOOKUP(R265,'[1]Skill Statistics'!$A$3:$AN$513,MATCH(Profession,'[1]Skill Statistics'!$A$2:$AN$2,0),FALSE),0)</f>
        <v>0</v>
      </c>
      <c r="AN265" s="85">
        <f>IFERROR(VLOOKUP(Q265,'[1]Skill Statistics'!$A$3:$BK$513,MATCH(Archetype,'[1]Skill Statistics'!$A$2:$BK$2,0),FALSE),0)</f>
        <v>0</v>
      </c>
      <c r="AO265" s="85">
        <f>IFERROR(VLOOKUP(Q265,'[1]Skill Statistics'!$A$3:$BB$513,MATCH(Race,'[1]Skill Statistics'!$A$2:$BB$2,0),FALSE),0)</f>
        <v>0</v>
      </c>
      <c r="AP265" s="85">
        <f t="shared" ca="1" si="1495"/>
        <v>0.5</v>
      </c>
      <c r="AQ265" s="70"/>
      <c r="AS265" s="69">
        <f>IFERROR(VLOOKUP(Q265,'[1]Professional Skills'!$A$4:$AM$288,MATCH(Profession,'[1]Professional Skills'!$A$3:$AM$3,0),FALSE),"- -")</f>
        <v>0</v>
      </c>
      <c r="AU265" s="7">
        <f t="shared" si="1268"/>
        <v>0</v>
      </c>
      <c r="AV265" s="7">
        <f t="shared" ca="1" si="1267"/>
        <v>0</v>
      </c>
      <c r="AW265" t="str">
        <f t="shared" si="1580"/>
        <v/>
      </c>
      <c r="AX265" t="str">
        <f>IFERROR(_xlfn.RANK.EQ(AW265,$AW$5:$AW$568),"")</f>
        <v/>
      </c>
      <c r="AY265">
        <f t="shared" si="1285"/>
        <v>0</v>
      </c>
      <c r="AZ265" s="70" t="str">
        <f t="shared" si="1283"/>
        <v/>
      </c>
      <c r="BB265" s="69">
        <f>IFERROR(IF(Q265="Language",VLOOKUP(R265,[1]Cultures!$B$4:$N$218,MATCH(Culture,[1]Cultures!$B$3:$N$3,0),FALSE),VLOOKUP(Q265,[1]Cultures!$B$4:$O$212,MATCH(Culture,[1]Cultures!$B$3:$O$3,0),FALSE)),"- -")</f>
        <v>0</v>
      </c>
      <c r="BD265">
        <f t="shared" ca="1" si="1581"/>
        <v>0</v>
      </c>
      <c r="BE265" t="str">
        <f t="shared" si="1582"/>
        <v/>
      </c>
      <c r="BI265" s="7">
        <f t="shared" si="1284"/>
        <v>0</v>
      </c>
      <c r="BK265" s="7"/>
      <c r="BL265" s="70">
        <f t="shared" si="1286"/>
        <v>0</v>
      </c>
      <c r="BN265" s="69">
        <f>IFERROR(VLOOKUP(V265,Charts!$BT$2:$BV$14,3,FALSE),"- -")</f>
        <v>0.53846153846153844</v>
      </c>
      <c r="BO265" s="85">
        <f t="shared" ca="1" si="1496"/>
        <v>1.6919327127433292</v>
      </c>
      <c r="BP265" s="70">
        <f t="shared" ca="1" si="1583"/>
        <v>187</v>
      </c>
      <c r="BR265" s="7">
        <v>264</v>
      </c>
      <c r="BS265" s="9" t="str">
        <f ca="1">VLOOKUP(BR265,$O$3:$R$568,4,FALSE)</f>
        <v>Mapping</v>
      </c>
      <c r="BT265" s="7" t="str">
        <f ca="1">VLOOKUP(BS265,$R$3:$V$568,5,FALSE)</f>
        <v>5 / 7</v>
      </c>
      <c r="BU265" s="7">
        <f ca="1">VLOOKUP(BT265,Charts!$BT$2:$BV$14,3,FALSE)</f>
        <v>0.46153846153846156</v>
      </c>
      <c r="BV265" s="7" t="str">
        <f t="shared" ca="1" si="1287"/>
        <v>5</v>
      </c>
      <c r="BW265" s="7" t="str">
        <f t="shared" ca="1" si="1288"/>
        <v>7</v>
      </c>
      <c r="BY265" s="7">
        <f t="shared" ca="1" si="1289"/>
        <v>0.36204864849726059</v>
      </c>
      <c r="BZ265" s="7">
        <f t="shared" ca="1" si="1290"/>
        <v>9.948981304120097E-2</v>
      </c>
      <c r="CA265" s="7">
        <f t="shared" ca="1" si="1291"/>
        <v>1</v>
      </c>
      <c r="CB265" s="7" t="str">
        <f t="shared" ca="1" si="1292"/>
        <v>5</v>
      </c>
      <c r="CC265" s="7" t="str">
        <f ca="1">IFERROR(IF(CC264+CB265&gt;CD$4,CC264,CC264+CB265),"")</f>
        <v/>
      </c>
      <c r="CD265" s="7">
        <f t="shared" ca="1" si="1497"/>
        <v>0</v>
      </c>
      <c r="CE265" s="7">
        <f t="shared" ca="1" si="1293"/>
        <v>0.23819094231968974</v>
      </c>
      <c r="CF265" s="7">
        <f t="shared" ca="1" si="1294"/>
        <v>0.22334751921877183</v>
      </c>
      <c r="CG265" s="7">
        <f t="shared" ca="1" si="1295"/>
        <v>1</v>
      </c>
      <c r="CH265" s="7" t="str">
        <f t="shared" ca="1" si="1296"/>
        <v>5</v>
      </c>
      <c r="CI265" s="7" t="str">
        <f ca="1">IFERROR(IF(CI264+CH265&gt;CJ$4,CI264,CI264+CH265),"")</f>
        <v/>
      </c>
      <c r="CJ265" s="7">
        <f t="shared" ca="1" si="1498"/>
        <v>0</v>
      </c>
      <c r="CK265" s="7">
        <f t="shared" ca="1" si="1297"/>
        <v>0.54232518334631952</v>
      </c>
      <c r="CL265" s="7">
        <f t="shared" ca="1" si="1298"/>
        <v>-8.0786721807857953E-2</v>
      </c>
      <c r="CM265" s="7">
        <f t="shared" ca="1" si="1299"/>
        <v>0</v>
      </c>
      <c r="CN265" s="7">
        <f t="shared" ca="1" si="1300"/>
        <v>0</v>
      </c>
      <c r="CO265" s="7" t="str">
        <f ca="1">IFERROR(IF(CO264+CN265&gt;CP$4,CO264,CO264+CN265),"")</f>
        <v/>
      </c>
      <c r="CP265" s="7">
        <f t="shared" ca="1" si="1499"/>
        <v>0</v>
      </c>
      <c r="CQ265" s="7">
        <f t="shared" ca="1" si="1301"/>
        <v>0.30027893513963377</v>
      </c>
      <c r="CR265" s="7">
        <f t="shared" ca="1" si="1302"/>
        <v>0.16125952639882779</v>
      </c>
      <c r="CS265" s="7">
        <f t="shared" ca="1" si="1303"/>
        <v>1</v>
      </c>
      <c r="CT265" s="7" t="str">
        <f t="shared" ca="1" si="1304"/>
        <v>5</v>
      </c>
      <c r="CU265" s="7" t="str">
        <f ca="1">IFERROR(IF(CU264+CT265&gt;CV$4,CU264,CU264+CT265),"")</f>
        <v/>
      </c>
      <c r="CV265" s="7">
        <f t="shared" ca="1" si="1500"/>
        <v>0</v>
      </c>
      <c r="CW265" s="7">
        <f t="shared" ca="1" si="1305"/>
        <v>4.4698633702431878E-2</v>
      </c>
      <c r="CX265" s="7">
        <f t="shared" ca="1" si="1306"/>
        <v>0.41683982783602969</v>
      </c>
      <c r="CY265" s="7">
        <f t="shared" ca="1" si="1307"/>
        <v>1</v>
      </c>
      <c r="CZ265" s="7" t="str">
        <f t="shared" ca="1" si="1308"/>
        <v>5</v>
      </c>
      <c r="DA265" s="7" t="str">
        <f ca="1">IFERROR(IF(DA264+CZ265&gt;DB$4,DA264,DA264+CZ265),"")</f>
        <v/>
      </c>
      <c r="DB265" s="7">
        <f t="shared" ca="1" si="1501"/>
        <v>0</v>
      </c>
      <c r="DC265" s="7">
        <f t="shared" ca="1" si="1309"/>
        <v>0.69078988599627156</v>
      </c>
      <c r="DD265" s="7">
        <f t="shared" ca="1" si="1310"/>
        <v>-0.22925142445780999</v>
      </c>
      <c r="DE265" s="7">
        <f t="shared" ca="1" si="1311"/>
        <v>0</v>
      </c>
      <c r="DF265" s="7">
        <f t="shared" ca="1" si="1312"/>
        <v>0</v>
      </c>
      <c r="DG265" s="7" t="str">
        <f ca="1">IFERROR(IF(DG264+DF265&gt;DH$4,DG264,DG264+DF265),"")</f>
        <v/>
      </c>
      <c r="DH265" s="7">
        <f t="shared" ca="1" si="1502"/>
        <v>0</v>
      </c>
      <c r="DI265" s="7">
        <f t="shared" ca="1" si="1313"/>
        <v>0.41697627829090544</v>
      </c>
      <c r="DJ265" s="7">
        <f t="shared" ca="1" si="1314"/>
        <v>4.456218324755612E-2</v>
      </c>
      <c r="DK265" s="7">
        <f t="shared" ca="1" si="1315"/>
        <v>1</v>
      </c>
      <c r="DL265" s="7" t="str">
        <f t="shared" ca="1" si="1316"/>
        <v>5</v>
      </c>
      <c r="DM265" s="7" t="str">
        <f ca="1">IFERROR(IF(DM264+DL265&gt;DN$4,DM264,DM264+DL265),"")</f>
        <v/>
      </c>
      <c r="DN265" s="7">
        <f t="shared" ca="1" si="1503"/>
        <v>0</v>
      </c>
      <c r="DO265" s="7">
        <f t="shared" ca="1" si="1317"/>
        <v>0.31659935526582939</v>
      </c>
      <c r="DP265" s="7">
        <f t="shared" ca="1" si="1318"/>
        <v>0.14493910627263218</v>
      </c>
      <c r="DQ265" s="7">
        <f t="shared" ca="1" si="1319"/>
        <v>1</v>
      </c>
      <c r="DR265" s="7" t="str">
        <f t="shared" ca="1" si="1320"/>
        <v>5</v>
      </c>
      <c r="DS265" s="7" t="str">
        <f ca="1">IFERROR(IF(DS264+DR265&gt;DT$4,DS264,DS264+DR265),"")</f>
        <v/>
      </c>
      <c r="DT265" s="7">
        <f t="shared" ca="1" si="1504"/>
        <v>0</v>
      </c>
      <c r="DU265" s="7">
        <f t="shared" ca="1" si="1321"/>
        <v>0.11678352923028679</v>
      </c>
      <c r="DV265" s="7">
        <f t="shared" ca="1" si="1322"/>
        <v>0.34475493230817478</v>
      </c>
      <c r="DW265" s="7">
        <f t="shared" ca="1" si="1323"/>
        <v>1</v>
      </c>
      <c r="DX265" s="7" t="str">
        <f t="shared" ca="1" si="1324"/>
        <v>5</v>
      </c>
      <c r="DY265" s="7" t="str">
        <f ca="1">IFERROR(IF(DY264+DX265&gt;DZ$4,DY264,DY264+DX265),"")</f>
        <v/>
      </c>
      <c r="DZ265" s="7">
        <f t="shared" ca="1" si="1505"/>
        <v>0</v>
      </c>
      <c r="EA265" s="7">
        <f t="shared" ca="1" si="1325"/>
        <v>1.2611869243424834E-2</v>
      </c>
      <c r="EB265" s="7">
        <f t="shared" ca="1" si="1326"/>
        <v>0.44892659229503673</v>
      </c>
      <c r="EC265" s="7">
        <f t="shared" ca="1" si="1327"/>
        <v>1</v>
      </c>
      <c r="ED265" s="7" t="str">
        <f t="shared" ca="1" si="1328"/>
        <v>5</v>
      </c>
      <c r="EE265" s="7" t="str">
        <f ca="1">IFERROR(IF(EE264+ED265&gt;EF$4,EE264,EE264+ED265),"")</f>
        <v/>
      </c>
      <c r="EF265" s="7">
        <f t="shared" ca="1" si="1506"/>
        <v>0</v>
      </c>
      <c r="EG265" s="7">
        <f t="shared" ca="1" si="1329"/>
        <v>0.81058534913142533</v>
      </c>
      <c r="EH265" s="7">
        <f t="shared" ca="1" si="1330"/>
        <v>-0.34904688759296376</v>
      </c>
      <c r="EI265" s="7">
        <f t="shared" ca="1" si="1331"/>
        <v>0</v>
      </c>
      <c r="EJ265" s="7">
        <f t="shared" ca="1" si="1332"/>
        <v>0</v>
      </c>
      <c r="EK265" s="7" t="str">
        <f ca="1">IFERROR(IF(EK264+EJ265&gt;EL$4,EK264,EK264+EJ265),"")</f>
        <v/>
      </c>
      <c r="EL265" s="7">
        <f t="shared" ca="1" si="1507"/>
        <v>0</v>
      </c>
      <c r="EM265" s="7">
        <f t="shared" ca="1" si="1333"/>
        <v>0.46071691871896914</v>
      </c>
      <c r="EN265" s="7">
        <f t="shared" ca="1" si="1334"/>
        <v>8.215428194924268E-4</v>
      </c>
      <c r="EO265" s="7">
        <f t="shared" ca="1" si="1335"/>
        <v>1</v>
      </c>
      <c r="EP265" s="7" t="str">
        <f t="shared" ca="1" si="1336"/>
        <v>5</v>
      </c>
      <c r="EQ265" s="7" t="str">
        <f ca="1">IFERROR(IF(EQ264+EP265&gt;ER$4,EQ264,EQ264+EP265),"")</f>
        <v/>
      </c>
      <c r="ER265" s="7">
        <f t="shared" ca="1" si="1508"/>
        <v>0</v>
      </c>
      <c r="ES265" s="7">
        <f t="shared" ca="1" si="1337"/>
        <v>0.31818101529751619</v>
      </c>
      <c r="ET265" s="7">
        <f t="shared" ca="1" si="1338"/>
        <v>0.14335744624094537</v>
      </c>
      <c r="EU265" s="7">
        <f t="shared" ca="1" si="1339"/>
        <v>1</v>
      </c>
      <c r="EV265" s="7" t="str">
        <f t="shared" ca="1" si="1340"/>
        <v>5</v>
      </c>
      <c r="EW265" s="7" t="str">
        <f ca="1">IFERROR(IF(EW264+EV265&gt;EX$4,EW264,EW264+EV265),"")</f>
        <v/>
      </c>
      <c r="EX265" s="7">
        <f t="shared" ca="1" si="1509"/>
        <v>0</v>
      </c>
      <c r="EY265" s="7">
        <f t="shared" ca="1" si="1341"/>
        <v>0.66205434237162009</v>
      </c>
      <c r="EZ265" s="7">
        <f t="shared" ca="1" si="1342"/>
        <v>-0.20051588083315852</v>
      </c>
      <c r="FA265" s="7">
        <f t="shared" ca="1" si="1343"/>
        <v>0</v>
      </c>
      <c r="FB265" s="7">
        <f t="shared" ca="1" si="1344"/>
        <v>0</v>
      </c>
      <c r="FC265" s="7" t="str">
        <f ca="1">IFERROR(IF(FC264+FB265&gt;FD$4,FC264,FC264+FB265),"")</f>
        <v/>
      </c>
      <c r="FD265" s="7">
        <f t="shared" ca="1" si="1510"/>
        <v>0</v>
      </c>
      <c r="FE265" s="7">
        <f t="shared" ca="1" si="1345"/>
        <v>6.4128676903924653E-2</v>
      </c>
      <c r="FF265" s="7">
        <f t="shared" ca="1" si="1346"/>
        <v>0.39740978463453691</v>
      </c>
      <c r="FG265" s="7">
        <f t="shared" ca="1" si="1347"/>
        <v>1</v>
      </c>
      <c r="FH265" s="7" t="str">
        <f t="shared" ca="1" si="1348"/>
        <v>5</v>
      </c>
      <c r="FI265" s="7" t="str">
        <f ca="1">IFERROR(IF(FI264+FH265&gt;FJ$4,FI264,FI264+FH265),"")</f>
        <v/>
      </c>
      <c r="FJ265" s="7">
        <f t="shared" ca="1" si="1511"/>
        <v>0</v>
      </c>
      <c r="FK265" s="7">
        <f t="shared" ca="1" si="1349"/>
        <v>2.3827525745622191E-3</v>
      </c>
      <c r="FL265" s="7">
        <f t="shared" ca="1" si="1350"/>
        <v>0.45915570896389934</v>
      </c>
      <c r="FM265" s="7">
        <f t="shared" ca="1" si="1351"/>
        <v>1</v>
      </c>
      <c r="FN265" s="7" t="str">
        <f t="shared" ca="1" si="1352"/>
        <v>5</v>
      </c>
      <c r="FO265" s="7" t="str">
        <f ca="1">IFERROR(IF(FO264+FN265&gt;FP$4,FO264,FO264+FN265),"")</f>
        <v/>
      </c>
      <c r="FP265" s="7">
        <f t="shared" ca="1" si="1512"/>
        <v>0</v>
      </c>
      <c r="FQ265" s="7">
        <f t="shared" ca="1" si="1353"/>
        <v>0.22466959194346736</v>
      </c>
      <c r="FR265" s="7">
        <f t="shared" ca="1" si="1354"/>
        <v>0.2368688695949942</v>
      </c>
      <c r="FS265" s="7">
        <f t="shared" ca="1" si="1355"/>
        <v>1</v>
      </c>
      <c r="FT265" s="7" t="str">
        <f t="shared" ca="1" si="1356"/>
        <v>5</v>
      </c>
      <c r="FU265" s="7" t="str">
        <f ca="1">IFERROR(IF(FU264+FT265&gt;FV$4,FU264,FU264+FT265),"")</f>
        <v/>
      </c>
      <c r="FV265" s="7">
        <f t="shared" ca="1" si="1513"/>
        <v>0</v>
      </c>
      <c r="FW265" s="7">
        <f t="shared" ca="1" si="1357"/>
        <v>0.66136431983102661</v>
      </c>
      <c r="FX265" s="7">
        <f t="shared" ca="1" si="1358"/>
        <v>-0.19982585829256505</v>
      </c>
      <c r="FY265" s="7">
        <f t="shared" ca="1" si="1359"/>
        <v>0</v>
      </c>
      <c r="FZ265" s="7">
        <f t="shared" ca="1" si="1360"/>
        <v>0</v>
      </c>
      <c r="GA265" s="7" t="str">
        <f ca="1">IFERROR(IF(GA264+FZ265&gt;GB$4,GA264,GA264+FZ265),"")</f>
        <v/>
      </c>
      <c r="GB265" s="7">
        <f t="shared" ca="1" si="1514"/>
        <v>0</v>
      </c>
      <c r="GC265" s="7">
        <f t="shared" ca="1" si="1361"/>
        <v>0.74792069271775863</v>
      </c>
      <c r="GD265" s="7">
        <f t="shared" ca="1" si="1362"/>
        <v>-0.28638223117929706</v>
      </c>
      <c r="GE265" s="7">
        <f t="shared" ca="1" si="1363"/>
        <v>0</v>
      </c>
      <c r="GF265" s="7">
        <f t="shared" ca="1" si="1364"/>
        <v>0</v>
      </c>
      <c r="GG265" s="7" t="str">
        <f ca="1">IFERROR(IF(GG264+GF265&gt;GH$4,GG264,GG264+GF265),"")</f>
        <v/>
      </c>
      <c r="GH265" s="7">
        <f t="shared" ca="1" si="1515"/>
        <v>0</v>
      </c>
      <c r="GI265" s="7">
        <f t="shared" ca="1" si="1365"/>
        <v>0.53485176669448209</v>
      </c>
      <c r="GJ265" s="7">
        <f t="shared" ca="1" si="1366"/>
        <v>-7.3313305156020525E-2</v>
      </c>
      <c r="GK265" s="7">
        <f t="shared" ca="1" si="1367"/>
        <v>0</v>
      </c>
      <c r="GL265" s="7">
        <f t="shared" ca="1" si="1368"/>
        <v>0</v>
      </c>
      <c r="GM265" s="7" t="str">
        <f ca="1">IFERROR(IF(GM264+GL265&gt;GN$4,GM264,GM264+GL265),"")</f>
        <v/>
      </c>
      <c r="GN265" s="7">
        <f t="shared" ca="1" si="1516"/>
        <v>0</v>
      </c>
      <c r="GO265" s="7">
        <f t="shared" ca="1" si="1369"/>
        <v>0.58620751465419929</v>
      </c>
      <c r="GP265" s="7">
        <f t="shared" ca="1" si="1370"/>
        <v>-0.12466905311573773</v>
      </c>
      <c r="GQ265" s="7">
        <f t="shared" ca="1" si="1371"/>
        <v>0</v>
      </c>
      <c r="GR265" s="7">
        <f t="shared" ca="1" si="1372"/>
        <v>0</v>
      </c>
      <c r="GS265" s="7" t="str">
        <f ca="1">IFERROR(IF(GS264+GR265&gt;GT$4,GS264,GS264+GR265),"")</f>
        <v/>
      </c>
      <c r="GT265" s="7">
        <f t="shared" ca="1" si="1517"/>
        <v>0</v>
      </c>
      <c r="GU265" s="7">
        <f t="shared" ca="1" si="1373"/>
        <v>0.5703024074758889</v>
      </c>
      <c r="GV265" s="7">
        <f t="shared" ca="1" si="1374"/>
        <v>-0.10876394593742733</v>
      </c>
      <c r="GW265" s="7">
        <f t="shared" ca="1" si="1375"/>
        <v>0</v>
      </c>
      <c r="GX265" s="7">
        <f t="shared" ca="1" si="1376"/>
        <v>0</v>
      </c>
      <c r="GY265" s="7" t="str">
        <f ca="1">IFERROR(IF(GY264+GX265&gt;GZ$4,GY264,GY264+GX265),"")</f>
        <v/>
      </c>
      <c r="GZ265" s="7">
        <f t="shared" ca="1" si="1518"/>
        <v>0</v>
      </c>
      <c r="HA265" s="7">
        <f t="shared" ca="1" si="1377"/>
        <v>0.16202082520917094</v>
      </c>
      <c r="HB265" s="7">
        <f t="shared" ca="1" si="1378"/>
        <v>0.29951763632929063</v>
      </c>
      <c r="HC265" s="7">
        <f t="shared" ca="1" si="1379"/>
        <v>1</v>
      </c>
      <c r="HD265" s="7" t="str">
        <f t="shared" ca="1" si="1380"/>
        <v>5</v>
      </c>
      <c r="HE265" s="7" t="str">
        <f ca="1">IFERROR(IF(HE264+HD265&gt;HF$4,HE264,HE264+HD265),"")</f>
        <v/>
      </c>
      <c r="HF265" s="7">
        <f t="shared" ca="1" si="1519"/>
        <v>0</v>
      </c>
      <c r="HG265" s="7">
        <f t="shared" ca="1" si="1381"/>
        <v>0.94375284912271462</v>
      </c>
      <c r="HH265" s="7">
        <f t="shared" ca="1" si="1382"/>
        <v>-0.48221438758425306</v>
      </c>
      <c r="HI265" s="7">
        <f t="shared" ca="1" si="1383"/>
        <v>0</v>
      </c>
      <c r="HJ265" s="7">
        <f t="shared" ca="1" si="1384"/>
        <v>0</v>
      </c>
      <c r="HK265" s="7" t="str">
        <f ca="1">IFERROR(IF(HK264+HJ265&gt;HL$4,HK264,HK264+HJ265),"")</f>
        <v/>
      </c>
      <c r="HL265" s="7">
        <f t="shared" ca="1" si="1520"/>
        <v>0</v>
      </c>
      <c r="HM265" s="7">
        <f t="shared" ca="1" si="1385"/>
        <v>0.29838682979445408</v>
      </c>
      <c r="HN265" s="7">
        <f t="shared" ca="1" si="1386"/>
        <v>0.16315163174400749</v>
      </c>
      <c r="HO265" s="7">
        <f t="shared" ca="1" si="1387"/>
        <v>1</v>
      </c>
      <c r="HP265" s="7" t="str">
        <f t="shared" ca="1" si="1388"/>
        <v>5</v>
      </c>
      <c r="HQ265" s="7" t="str">
        <f ca="1">IFERROR(IF(HQ264+HP265&gt;HR$4,HQ264,HQ264+HP265),"")</f>
        <v/>
      </c>
      <c r="HR265" s="7">
        <f t="shared" ca="1" si="1521"/>
        <v>0</v>
      </c>
      <c r="HS265" s="7">
        <f t="shared" ca="1" si="1389"/>
        <v>0.57266201702071962</v>
      </c>
      <c r="HT265" s="7">
        <f t="shared" ca="1" si="1390"/>
        <v>-0.11112355548225805</v>
      </c>
      <c r="HU265" s="7">
        <f t="shared" ca="1" si="1391"/>
        <v>0</v>
      </c>
      <c r="HV265" s="7">
        <f t="shared" ca="1" si="1392"/>
        <v>0</v>
      </c>
      <c r="HW265" s="7" t="str">
        <f ca="1">IFERROR(IF(HW264+HV265&gt;HX$4,HW264,HW264+HV265),"")</f>
        <v/>
      </c>
      <c r="HX265" s="7">
        <f t="shared" ca="1" si="1522"/>
        <v>0</v>
      </c>
      <c r="HY265" s="7">
        <f t="shared" ca="1" si="1393"/>
        <v>0.4854033839096783</v>
      </c>
      <c r="HZ265" s="7">
        <f t="shared" ca="1" si="1394"/>
        <v>-2.3864922371216735E-2</v>
      </c>
      <c r="IA265" s="7">
        <f t="shared" ca="1" si="1395"/>
        <v>0</v>
      </c>
      <c r="IB265" s="7">
        <f t="shared" ca="1" si="1396"/>
        <v>0</v>
      </c>
      <c r="IC265" s="7" t="str">
        <f ca="1">IFERROR(IF(IC264+IB265&gt;ID$4,IC264,IC264+IB265),"")</f>
        <v/>
      </c>
      <c r="ID265" s="7">
        <f t="shared" ca="1" si="1523"/>
        <v>0</v>
      </c>
      <c r="IE265" s="7">
        <f t="shared" ca="1" si="1397"/>
        <v>0.63224845320729695</v>
      </c>
      <c r="IF265" s="7">
        <f t="shared" ca="1" si="1398"/>
        <v>-0.17070999166883538</v>
      </c>
      <c r="IG265" s="7">
        <f t="shared" ca="1" si="1399"/>
        <v>0</v>
      </c>
      <c r="IH265" s="7">
        <f t="shared" ca="1" si="1400"/>
        <v>0</v>
      </c>
      <c r="II265" s="7" t="str">
        <f ca="1">IFERROR(IF(II264+IH265&gt;IJ$4,II264,II264+IH265),"")</f>
        <v/>
      </c>
      <c r="IJ265" s="7">
        <f t="shared" ca="1" si="1524"/>
        <v>0</v>
      </c>
      <c r="IK265" s="7">
        <f t="shared" ca="1" si="1401"/>
        <v>0.1156952193962979</v>
      </c>
      <c r="IL265" s="7">
        <f t="shared" ca="1" si="1402"/>
        <v>0.34584324214216366</v>
      </c>
      <c r="IM265" s="7">
        <f t="shared" ca="1" si="1403"/>
        <v>1</v>
      </c>
      <c r="IN265" s="7" t="str">
        <f t="shared" ca="1" si="1404"/>
        <v>5</v>
      </c>
      <c r="IO265" s="7" t="str">
        <f ca="1">IFERROR(IF(IO264+IN265&gt;IP$4,IO264,IO264+IN265),"")</f>
        <v/>
      </c>
      <c r="IP265" s="7">
        <f t="shared" ca="1" si="1525"/>
        <v>0</v>
      </c>
      <c r="IQ265" s="7">
        <f t="shared" ca="1" si="1405"/>
        <v>0.37385648087356738</v>
      </c>
      <c r="IR265" s="7">
        <f t="shared" ca="1" si="1406"/>
        <v>8.7681980664894188E-2</v>
      </c>
      <c r="IS265" s="7">
        <f t="shared" ca="1" si="1407"/>
        <v>1</v>
      </c>
      <c r="IT265" s="7" t="str">
        <f t="shared" ca="1" si="1408"/>
        <v>5</v>
      </c>
      <c r="IU265" s="7" t="str">
        <f ca="1">IFERROR(IF(IU264+IT265&gt;IV$4,IU264,IU264+IT265),"")</f>
        <v/>
      </c>
      <c r="IV265" s="7">
        <f t="shared" ca="1" si="1526"/>
        <v>0</v>
      </c>
      <c r="IW265" s="7">
        <f t="shared" ca="1" si="1409"/>
        <v>0.24443883974510461</v>
      </c>
      <c r="IX265" s="7">
        <f t="shared" ca="1" si="1410"/>
        <v>0.21709962179335696</v>
      </c>
      <c r="IY265" s="7">
        <f t="shared" ca="1" si="1411"/>
        <v>1</v>
      </c>
      <c r="IZ265" s="7" t="str">
        <f t="shared" ca="1" si="1412"/>
        <v>5</v>
      </c>
      <c r="JA265" s="7" t="str">
        <f ca="1">IFERROR(IF(JA264+IZ265&gt;JB$4,JA264,JA264+IZ265),"")</f>
        <v/>
      </c>
      <c r="JB265" s="7">
        <f t="shared" ca="1" si="1527"/>
        <v>0</v>
      </c>
      <c r="JC265" s="7">
        <f t="shared" ca="1" si="1413"/>
        <v>0.26950477816846941</v>
      </c>
      <c r="JD265" s="7">
        <f t="shared" ca="1" si="1414"/>
        <v>0.19203368336999216</v>
      </c>
      <c r="JE265" s="7">
        <f t="shared" ca="1" si="1415"/>
        <v>1</v>
      </c>
      <c r="JF265" s="7" t="str">
        <f t="shared" ca="1" si="1416"/>
        <v>5</v>
      </c>
      <c r="JG265" s="7" t="str">
        <f ca="1">IFERROR(IF(JG264+JF265&gt;JH$4,JG264,JG264+JF265),"")</f>
        <v/>
      </c>
      <c r="JH265" s="7">
        <f t="shared" ca="1" si="1528"/>
        <v>0</v>
      </c>
      <c r="JI265" s="7">
        <f t="shared" ca="1" si="1417"/>
        <v>0.59596404549940973</v>
      </c>
      <c r="JJ265" s="7">
        <f t="shared" ca="1" si="1418"/>
        <v>-0.13442558396094817</v>
      </c>
      <c r="JK265" s="7">
        <f t="shared" ca="1" si="1419"/>
        <v>0</v>
      </c>
      <c r="JL265" s="7">
        <f t="shared" ca="1" si="1420"/>
        <v>0</v>
      </c>
      <c r="JM265" s="7" t="str">
        <f ca="1">IFERROR(IF(JM264+JL265&gt;JN$4,JM264,JM264+JL265),"")</f>
        <v/>
      </c>
      <c r="JN265" s="7">
        <f t="shared" ca="1" si="1529"/>
        <v>0</v>
      </c>
      <c r="JO265" s="7">
        <f t="shared" ca="1" si="1421"/>
        <v>0.57963958882152777</v>
      </c>
      <c r="JP265" s="7">
        <f t="shared" ca="1" si="1422"/>
        <v>-0.11810112728306621</v>
      </c>
      <c r="JQ265" s="7">
        <f t="shared" ca="1" si="1423"/>
        <v>0</v>
      </c>
      <c r="JR265" s="7">
        <f t="shared" ca="1" si="1424"/>
        <v>0</v>
      </c>
      <c r="JS265" s="7" t="str">
        <f ca="1">IFERROR(IF(JS264+JR265&gt;JT$4,JS264,JS264+JR265),"")</f>
        <v/>
      </c>
      <c r="JT265" s="7">
        <f t="shared" ca="1" si="1530"/>
        <v>0</v>
      </c>
      <c r="JU265" s="7">
        <f t="shared" ca="1" si="1425"/>
        <v>0.87123196976432005</v>
      </c>
      <c r="JV265" s="7">
        <f t="shared" ca="1" si="1426"/>
        <v>-0.40969350822585848</v>
      </c>
      <c r="JW265" s="7">
        <f t="shared" ca="1" si="1427"/>
        <v>0</v>
      </c>
      <c r="JX265" s="7">
        <f t="shared" ca="1" si="1428"/>
        <v>0</v>
      </c>
      <c r="JY265" s="7" t="str">
        <f ca="1">IFERROR(IF(JY264+JX265&gt;JZ$4,JY264,JY264+JX265),"")</f>
        <v/>
      </c>
      <c r="JZ265" s="7">
        <f t="shared" ca="1" si="1531"/>
        <v>0</v>
      </c>
      <c r="KA265" s="7">
        <f t="shared" ca="1" si="1429"/>
        <v>0.8841958028314667</v>
      </c>
      <c r="KB265" s="7">
        <f t="shared" ca="1" si="1430"/>
        <v>-0.42265734129300514</v>
      </c>
      <c r="KC265" s="7">
        <f t="shared" ca="1" si="1431"/>
        <v>0</v>
      </c>
      <c r="KD265" s="7">
        <f t="shared" ca="1" si="1432"/>
        <v>0</v>
      </c>
      <c r="KE265" s="7" t="str">
        <f ca="1">IFERROR(IF(KE264+KD265&gt;KF$4,KE264,KE264+KD265),"")</f>
        <v/>
      </c>
      <c r="KF265" s="7">
        <f t="shared" ca="1" si="1532"/>
        <v>0</v>
      </c>
      <c r="KG265" s="7">
        <f t="shared" ca="1" si="1433"/>
        <v>0.8439893202890596</v>
      </c>
      <c r="KH265" s="7">
        <f t="shared" ca="1" si="1434"/>
        <v>-0.38245085875059803</v>
      </c>
      <c r="KI265" s="7">
        <f t="shared" ca="1" si="1435"/>
        <v>0</v>
      </c>
      <c r="KJ265" s="7">
        <f t="shared" ca="1" si="1436"/>
        <v>0</v>
      </c>
      <c r="KK265" s="7" t="str">
        <f ca="1">IFERROR(IF(KK264+KJ265&gt;KL$4,KK264,KK264+KJ265),"")</f>
        <v/>
      </c>
      <c r="KL265" s="7">
        <f t="shared" ca="1" si="1533"/>
        <v>0</v>
      </c>
      <c r="KM265" s="7">
        <f t="shared" ca="1" si="1437"/>
        <v>0.43975697040457951</v>
      </c>
      <c r="KN265" s="7">
        <f t="shared" ca="1" si="1438"/>
        <v>2.1781491133882058E-2</v>
      </c>
      <c r="KO265" s="7">
        <f t="shared" ca="1" si="1439"/>
        <v>1</v>
      </c>
      <c r="KP265" s="7" t="str">
        <f t="shared" ca="1" si="1440"/>
        <v>5</v>
      </c>
      <c r="KQ265" s="7" t="str">
        <f ca="1">IFERROR(IF(KQ264+KP265&gt;KR$4,KQ264,KQ264+KP265),"")</f>
        <v/>
      </c>
      <c r="KR265" s="7">
        <f t="shared" ca="1" si="1534"/>
        <v>0</v>
      </c>
      <c r="KS265" s="7">
        <f t="shared" ca="1" si="1441"/>
        <v>0.3597617806314356</v>
      </c>
      <c r="KT265" s="7">
        <f t="shared" ca="1" si="1442"/>
        <v>0.10177668090702596</v>
      </c>
      <c r="KU265" s="7">
        <f t="shared" ca="1" si="1443"/>
        <v>1</v>
      </c>
      <c r="KV265" s="7" t="str">
        <f t="shared" ca="1" si="1444"/>
        <v>5</v>
      </c>
      <c r="KW265" s="7" t="str">
        <f ca="1">IFERROR(IF(KW264+KV265&gt;KX$4,KW264,KW264+KV265),"")</f>
        <v/>
      </c>
      <c r="KX265" s="7">
        <f t="shared" ca="1" si="1535"/>
        <v>0</v>
      </c>
      <c r="KY265" s="7">
        <f t="shared" ca="1" si="1445"/>
        <v>0.20080360012231613</v>
      </c>
      <c r="KZ265" s="7">
        <f t="shared" ca="1" si="1446"/>
        <v>0.26073486141614544</v>
      </c>
      <c r="LA265" s="7">
        <f t="shared" ca="1" si="1447"/>
        <v>1</v>
      </c>
      <c r="LB265" s="7" t="str">
        <f t="shared" ca="1" si="1448"/>
        <v>5</v>
      </c>
      <c r="LC265" s="7" t="str">
        <f ca="1">IFERROR(IF(LC264+LB265&gt;LD$4,LC264,LC264+LB265),"")</f>
        <v/>
      </c>
      <c r="LD265" s="7">
        <f t="shared" ca="1" si="1536"/>
        <v>0</v>
      </c>
      <c r="LE265" s="7">
        <f t="shared" ca="1" si="1449"/>
        <v>0.25894315570741333</v>
      </c>
      <c r="LF265" s="7">
        <f t="shared" ca="1" si="1450"/>
        <v>0.20259530583104823</v>
      </c>
      <c r="LG265" s="7">
        <f t="shared" ca="1" si="1451"/>
        <v>1</v>
      </c>
      <c r="LH265" s="7" t="str">
        <f t="shared" ca="1" si="1452"/>
        <v>5</v>
      </c>
      <c r="LI265" s="7" t="str">
        <f ca="1">IFERROR(IF(LI264+LH265&gt;LJ$4,LI264,LI264+LH265),"")</f>
        <v/>
      </c>
      <c r="LJ265" s="7">
        <f t="shared" ca="1" si="1537"/>
        <v>0</v>
      </c>
      <c r="LK265" s="7">
        <f t="shared" ca="1" si="1453"/>
        <v>0.38648342401873004</v>
      </c>
      <c r="LL265" s="7">
        <f t="shared" ca="1" si="1454"/>
        <v>7.5055037519731527E-2</v>
      </c>
      <c r="LM265" s="7">
        <f t="shared" ca="1" si="1455"/>
        <v>1</v>
      </c>
      <c r="LN265" s="7" t="str">
        <f t="shared" ca="1" si="1456"/>
        <v>5</v>
      </c>
      <c r="LO265" s="7" t="str">
        <f ca="1">IFERROR(IF(LO264+LN265&gt;LP$4,LO264,LO264+LN265),"")</f>
        <v/>
      </c>
      <c r="LP265" s="7">
        <f t="shared" ca="1" si="1538"/>
        <v>0</v>
      </c>
      <c r="LQ265" s="7">
        <f t="shared" ca="1" si="1457"/>
        <v>0.55658270159153089</v>
      </c>
      <c r="LR265" s="7">
        <f t="shared" ca="1" si="1458"/>
        <v>-9.5044240053069329E-2</v>
      </c>
      <c r="LS265" s="7">
        <f t="shared" ca="1" si="1459"/>
        <v>0</v>
      </c>
      <c r="LT265" s="7">
        <f t="shared" ca="1" si="1460"/>
        <v>0</v>
      </c>
      <c r="LU265" s="7" t="str">
        <f ca="1">IFERROR(IF(LU264+LT265&gt;LV$4,LU264,LU264+LT265),"")</f>
        <v/>
      </c>
      <c r="LV265" s="7">
        <f t="shared" ca="1" si="1539"/>
        <v>0</v>
      </c>
      <c r="LW265" s="7">
        <f t="shared" ca="1" si="1461"/>
        <v>0.49804523467153849</v>
      </c>
      <c r="LX265" s="7">
        <f t="shared" ca="1" si="1462"/>
        <v>-3.6506773133076931E-2</v>
      </c>
      <c r="LY265" s="7">
        <f t="shared" ca="1" si="1463"/>
        <v>0</v>
      </c>
      <c r="LZ265" s="7">
        <f t="shared" ca="1" si="1464"/>
        <v>0</v>
      </c>
      <c r="MA265" s="7" t="str">
        <f ca="1">IFERROR(IF(MA264+LZ265&gt;MB$4,MA264,MA264+LZ265),"")</f>
        <v/>
      </c>
      <c r="MB265" s="7">
        <f t="shared" ca="1" si="1540"/>
        <v>0</v>
      </c>
      <c r="MC265" s="7">
        <f t="shared" ca="1" si="1465"/>
        <v>0.90073882741150191</v>
      </c>
      <c r="MD265" s="7">
        <f t="shared" ca="1" si="1466"/>
        <v>-0.43920036587304034</v>
      </c>
      <c r="ME265" s="7">
        <f t="shared" ca="1" si="1467"/>
        <v>0</v>
      </c>
      <c r="MF265" s="7">
        <f t="shared" ca="1" si="1468"/>
        <v>0</v>
      </c>
      <c r="MG265" s="7" t="str">
        <f ca="1">IFERROR(IF(MG264+MF265&gt;MH$4,MG264,MG264+MF265),"")</f>
        <v/>
      </c>
      <c r="MH265" s="7">
        <f t="shared" ca="1" si="1541"/>
        <v>0</v>
      </c>
      <c r="MI265" s="7">
        <f t="shared" ca="1" si="1469"/>
        <v>4.9317227725798052E-4</v>
      </c>
      <c r="MJ265" s="7">
        <f t="shared" ca="1" si="1470"/>
        <v>0.46104528926120358</v>
      </c>
      <c r="MK265" s="7">
        <f t="shared" ca="1" si="1471"/>
        <v>1</v>
      </c>
      <c r="ML265" s="7" t="str">
        <f t="shared" ca="1" si="1472"/>
        <v>5</v>
      </c>
      <c r="MM265" s="7" t="str">
        <f ca="1">IFERROR(IF(MM264+ML265&gt;MN$4,MM264,MM264+ML265),"")</f>
        <v/>
      </c>
      <c r="MN265" s="7">
        <f t="shared" ca="1" si="1542"/>
        <v>0</v>
      </c>
      <c r="MO265" s="7">
        <f t="shared" ca="1" si="1473"/>
        <v>0.81627541729132247</v>
      </c>
      <c r="MP265" s="7">
        <f t="shared" ca="1" si="1474"/>
        <v>-0.35473695575286091</v>
      </c>
      <c r="MQ265" s="7">
        <f t="shared" ca="1" si="1475"/>
        <v>0</v>
      </c>
      <c r="MR265" s="7">
        <f t="shared" ca="1" si="1476"/>
        <v>0</v>
      </c>
      <c r="MS265" s="7" t="str">
        <f ca="1">IFERROR(IF(MS264+MR265&gt;MT$4,MS264,MS264+MR265),"")</f>
        <v/>
      </c>
      <c r="MT265" s="7">
        <f t="shared" ca="1" si="1543"/>
        <v>0</v>
      </c>
      <c r="MU265" s="7">
        <f t="shared" ca="1" si="1477"/>
        <v>0.5226733555529931</v>
      </c>
      <c r="MV265" s="7">
        <f t="shared" ca="1" si="1478"/>
        <v>-6.1134894014531538E-2</v>
      </c>
      <c r="MW265" s="7">
        <f t="shared" ca="1" si="1479"/>
        <v>0</v>
      </c>
      <c r="MX265" s="7">
        <f t="shared" ca="1" si="1480"/>
        <v>0</v>
      </c>
      <c r="MY265" s="7" t="str">
        <f ca="1">IFERROR(IF(MY264+MX265&gt;MZ$4,MY264,MY264+MX265),"")</f>
        <v/>
      </c>
      <c r="MZ265" s="7">
        <f t="shared" ca="1" si="1544"/>
        <v>0</v>
      </c>
      <c r="NA265" s="7">
        <f t="shared" ca="1" si="1481"/>
        <v>0.69418153917029413</v>
      </c>
      <c r="NB265" s="7">
        <f t="shared" ca="1" si="1482"/>
        <v>-0.23264307763183256</v>
      </c>
      <c r="NC265" s="7">
        <f t="shared" ca="1" si="1483"/>
        <v>0</v>
      </c>
      <c r="ND265" s="7">
        <f t="shared" ca="1" si="1484"/>
        <v>0</v>
      </c>
      <c r="NE265" s="7" t="str">
        <f ca="1">IFERROR(IF(NE264+ND265&gt;NF$4,NE264,NE264+ND265),"")</f>
        <v/>
      </c>
      <c r="NF265" s="7">
        <f t="shared" ca="1" si="1545"/>
        <v>0</v>
      </c>
      <c r="NG265" s="7">
        <f t="shared" ca="1" si="1485"/>
        <v>0.3972023009021276</v>
      </c>
      <c r="NH265" s="7">
        <f t="shared" ca="1" si="1486"/>
        <v>6.4336160636333961E-2</v>
      </c>
      <c r="NI265" s="7">
        <f t="shared" ca="1" si="1487"/>
        <v>1</v>
      </c>
      <c r="NJ265" s="7" t="str">
        <f t="shared" ca="1" si="1488"/>
        <v>5</v>
      </c>
      <c r="NK265" s="7" t="str">
        <f ca="1">IFERROR(IF(NK264+NJ265&gt;NL$4,NK264,NK264+NJ265),"")</f>
        <v/>
      </c>
      <c r="NL265" s="7">
        <f t="shared" ca="1" si="1546"/>
        <v>0</v>
      </c>
      <c r="NM265" s="7">
        <f t="shared" ca="1" si="1489"/>
        <v>0.12046574561896806</v>
      </c>
      <c r="NN265" s="7">
        <f t="shared" ca="1" si="1490"/>
        <v>0.34107271591949351</v>
      </c>
      <c r="NO265" s="7">
        <f t="shared" ca="1" si="1491"/>
        <v>1</v>
      </c>
      <c r="NP265" s="7" t="str">
        <f t="shared" ca="1" si="1492"/>
        <v>5</v>
      </c>
      <c r="NQ265" s="7" t="str">
        <f ca="1">IFERROR(IF(NQ264+NP265&gt;NR$4,NQ264,NQ264+NP265),"")</f>
        <v/>
      </c>
      <c r="NR265" s="7">
        <f t="shared" ca="1" si="1547"/>
        <v>0</v>
      </c>
      <c r="NT265">
        <v>267</v>
      </c>
      <c r="NU265" s="7" t="s">
        <v>19</v>
      </c>
      <c r="NV265" s="7" t="str">
        <f t="shared" ca="1" si="1280"/>
        <v/>
      </c>
      <c r="NW265" s="7" t="str">
        <f t="shared" ca="1" si="1493"/>
        <v/>
      </c>
      <c r="NX265" t="str">
        <f ca="1">IFERROR(VLOOKUP(NT265,$K$3:$AK$568,8,FALSE),"")</f>
        <v/>
      </c>
      <c r="NY265" t="str">
        <f ca="1">IFERROR(VLOOKUP(NT265,$K$3:$AK$568,9,FALSE),"")</f>
        <v/>
      </c>
      <c r="NZ265" s="7" t="str">
        <f ca="1">IFERROR(VLOOKUP(NT265,$K$3:$AK$568,27,FALSE),"")</f>
        <v/>
      </c>
      <c r="OB265">
        <v>267</v>
      </c>
      <c r="OC265" s="7" t="s">
        <v>19</v>
      </c>
      <c r="OD265" t="e">
        <f t="shared" ca="1" si="1548"/>
        <v>#N/A</v>
      </c>
      <c r="OE265" s="7" t="str">
        <f t="shared" ca="1" si="1549"/>
        <v/>
      </c>
      <c r="OF265" s="7" t="str">
        <f t="shared" ca="1" si="1550"/>
        <v/>
      </c>
      <c r="OG265" t="str">
        <f t="shared" ca="1" si="1551"/>
        <v/>
      </c>
      <c r="OI265">
        <v>267</v>
      </c>
      <c r="OJ265" s="7" t="s">
        <v>19</v>
      </c>
      <c r="OK265" s="7" t="str">
        <f t="shared" ca="1" si="1552"/>
        <v/>
      </c>
      <c r="OL265" s="7" t="str">
        <f t="shared" ca="1" si="1553"/>
        <v/>
      </c>
      <c r="OM265" t="str">
        <f ca="1">IFERROR(VLOOKUP(OI265,$L$3:$AK$568,7,FALSE),"")</f>
        <v/>
      </c>
      <c r="ON265" t="str">
        <f ca="1">IFERROR(VLOOKUP(OI265,$L$3:$AK$568,8,FALSE),"")</f>
        <v/>
      </c>
      <c r="OO265" s="7" t="str">
        <f ca="1">IFERROR(VLOOKUP(OI265,$L$3:$AK$568,26,FALSE),"")</f>
        <v/>
      </c>
      <c r="OQ265">
        <v>267</v>
      </c>
      <c r="OR265" s="7" t="s">
        <v>19</v>
      </c>
      <c r="OS265" t="e">
        <f t="shared" ca="1" si="1554"/>
        <v>#N/A</v>
      </c>
      <c r="OT265" s="7" t="str">
        <f t="shared" ca="1" si="1555"/>
        <v/>
      </c>
      <c r="OU265" s="7" t="str">
        <f t="shared" ca="1" si="1556"/>
        <v/>
      </c>
      <c r="OV265" t="str">
        <f t="shared" ca="1" si="1557"/>
        <v/>
      </c>
      <c r="OX265">
        <v>267</v>
      </c>
      <c r="OY265" s="7" t="s">
        <v>19</v>
      </c>
      <c r="OZ265" s="7" t="str">
        <f t="shared" ca="1" si="1558"/>
        <v/>
      </c>
      <c r="PA265" s="7" t="str">
        <f t="shared" ca="1" si="1559"/>
        <v/>
      </c>
      <c r="PB265" t="str">
        <f ca="1">IFERROR(VLOOKUP(OX265,$M$3:$AK$568,6,FALSE),"")</f>
        <v/>
      </c>
      <c r="PC265" t="str">
        <f ca="1">IFERROR(VLOOKUP(OX265,$M$3:$AK$568,7,FALSE),"")</f>
        <v/>
      </c>
      <c r="PD265" s="7" t="str">
        <f ca="1">IFERROR(VLOOKUP(OX265,$M$3:$AK$568,25,FALSE),"")</f>
        <v/>
      </c>
      <c r="PF265">
        <v>267</v>
      </c>
      <c r="PG265" s="7" t="s">
        <v>19</v>
      </c>
      <c r="PH265" t="e">
        <f t="shared" ca="1" si="1560"/>
        <v>#N/A</v>
      </c>
      <c r="PI265" s="7" t="str">
        <f t="shared" ca="1" si="1561"/>
        <v/>
      </c>
      <c r="PJ265" s="7" t="str">
        <f t="shared" ca="1" si="1562"/>
        <v/>
      </c>
      <c r="PK265" t="str">
        <f t="shared" ca="1" si="1563"/>
        <v/>
      </c>
      <c r="PM265">
        <v>267</v>
      </c>
      <c r="PN265" s="7" t="s">
        <v>19</v>
      </c>
      <c r="PO265" s="202" t="str">
        <f t="shared" ca="1" si="1564"/>
        <v/>
      </c>
      <c r="PP265" s="7" t="str">
        <f t="shared" ca="1" si="1565"/>
        <v/>
      </c>
      <c r="PQ265" t="str">
        <f ca="1">IFERROR(VLOOKUP(PM265,$G$325:$R$409,12,FALSE),"")</f>
        <v/>
      </c>
      <c r="PR265" t="e">
        <f ca="1">VLOOKUP(PM265,$G$324:$Q$409,11,FALSE)</f>
        <v>#N/A</v>
      </c>
      <c r="PS265" s="7" t="str">
        <f ca="1">VLOOKUP(PQ265,$R$325:$Y$409,8,FALSE)</f>
        <v>- -</v>
      </c>
      <c r="PT265" s="7">
        <f ca="1">ReSt</f>
        <v>-4</v>
      </c>
      <c r="PU265" s="7" t="e">
        <f t="shared" ca="1" si="1566"/>
        <v>#N/A</v>
      </c>
      <c r="PV265" s="7" t="e">
        <f t="shared" ca="1" si="1567"/>
        <v>#N/A</v>
      </c>
      <c r="PW265" s="7" t="str">
        <f ca="1">VLOOKUP(PQ265,$R$325:$AK$409,8,FALSE)</f>
        <v>- -</v>
      </c>
      <c r="PX265" s="7"/>
      <c r="PY265">
        <v>267</v>
      </c>
      <c r="PZ265" s="7" t="s">
        <v>19</v>
      </c>
      <c r="QA265" t="str">
        <f t="shared" ca="1" si="1568"/>
        <v/>
      </c>
      <c r="QB265" s="7" t="str">
        <f t="shared" ca="1" si="1569"/>
        <v/>
      </c>
      <c r="QC265" s="7" t="str">
        <f t="shared" ca="1" si="1570"/>
        <v/>
      </c>
      <c r="QD265" t="str">
        <f t="shared" ca="1" si="1571"/>
        <v/>
      </c>
      <c r="QF265">
        <v>267</v>
      </c>
      <c r="QG265" s="7" t="s">
        <v>19</v>
      </c>
      <c r="QH265" s="7" t="str">
        <f t="shared" ca="1" si="1572"/>
        <v/>
      </c>
      <c r="QI265" s="7" t="e">
        <f t="shared" ca="1" si="1573"/>
        <v>#VALUE!</v>
      </c>
      <c r="QJ265" t="e">
        <f t="shared" ca="1" si="1574"/>
        <v>#N/A</v>
      </c>
      <c r="QK265" s="7" t="e">
        <f t="shared" ca="1" si="1575"/>
        <v>#N/A</v>
      </c>
      <c r="QM265">
        <v>267</v>
      </c>
      <c r="QN265" s="7" t="s">
        <v>19</v>
      </c>
      <c r="QO265" t="str">
        <f t="shared" ca="1" si="1576"/>
        <v/>
      </c>
      <c r="QP265" s="7" t="str">
        <f t="shared" ca="1" si="1577"/>
        <v/>
      </c>
      <c r="QQ265" t="str">
        <f t="shared" ca="1" si="1578"/>
        <v/>
      </c>
    </row>
    <row r="266" spans="1:459" x14ac:dyDescent="0.25">
      <c r="A266" s="240" t="str">
        <f>IF('Character Sheet'!$B$4="Creature","N","Y")</f>
        <v>Y</v>
      </c>
      <c r="C266" s="75"/>
      <c r="D266" s="76"/>
      <c r="F266" s="75"/>
      <c r="G266" s="76"/>
      <c r="I266" s="75"/>
      <c r="J266" s="85"/>
      <c r="K266" s="85">
        <f t="shared" ca="1" si="1494"/>
        <v>7</v>
      </c>
      <c r="L266" s="85">
        <f t="shared" ca="1" si="1265"/>
        <v>6</v>
      </c>
      <c r="M266" s="70">
        <f t="shared" ca="1" si="1270"/>
        <v>13</v>
      </c>
      <c r="O266" s="222">
        <f t="shared" ca="1" si="1277"/>
        <v>266</v>
      </c>
      <c r="Q266" s="7" t="str">
        <f t="shared" si="1579"/>
        <v>Medical Practice</v>
      </c>
      <c r="R266" s="9" t="s">
        <v>1518</v>
      </c>
      <c r="S266" s="9" t="s">
        <v>2005</v>
      </c>
      <c r="T266" s="61" t="str">
        <f>SUBSTITUTE(IFERROR(IFERROR(VLOOKUP(R266,'[1]Skill Statistics'!$A$3:$C$513,2,FALSE),VLOOKUP(Q266,'[1]Skill Statistics'!$A$3:$C$513,2,FALSE)),T265),"R*","ReSt")</f>
        <v>In/Me</v>
      </c>
      <c r="U266" s="61" t="str">
        <f>IFERROR(IFERROR(VLOOKUP(R266,'[1]Skill Statistics'!$A$3:$C$513,3,FALSE),VLOOKUP(Q266,'[1]Skill Statistics'!$A$3:$C$513,3,FALSE)),U265)</f>
        <v>Re</v>
      </c>
      <c r="V266" s="61" t="str">
        <f>IF(ISNUMBER(SEARCH("Category",R266)),"- -",IFERROR(IFERROR(VLOOKUP(Q266,[1]Professions!$A$4:$AM$288,MATCH(Profession,[1]Professions!$A$1:$AM$1,0),FALSE),VLOOKUP(Q266,Calculations!$B$91:$I$95,8,FALSE)),"- -"))</f>
        <v>6 / 8</v>
      </c>
      <c r="W266" s="60">
        <f t="shared" si="1278"/>
        <v>0</v>
      </c>
      <c r="X266" s="7">
        <f ca="1">IFERROR(VLOOKUP(R266,$BS$6:$NR$519,MATCH(ActualLevel,$BS$3:$NR$3,0),FALSE),"- -")</f>
        <v>0</v>
      </c>
      <c r="Y266" s="7">
        <f t="shared" ca="1" si="1269"/>
        <v>0</v>
      </c>
      <c r="Z266" s="7">
        <f ca="1">IFERROR(VLOOKUP(Y266,Charts!$BQ$2:$BR$52,2,FALSE),"- -")</f>
        <v>-25</v>
      </c>
      <c r="AA266" s="7">
        <f t="shared" ca="1" si="1281"/>
        <v>5</v>
      </c>
      <c r="AB266" s="7">
        <f t="shared" ca="1" si="1266"/>
        <v>0</v>
      </c>
      <c r="AC266" s="7"/>
      <c r="AD266" s="7"/>
      <c r="AE266" s="7"/>
      <c r="AF266" s="7"/>
      <c r="AG266" s="7"/>
      <c r="AH266" s="43"/>
      <c r="AI266" s="7"/>
      <c r="AJ266" s="7"/>
      <c r="AK266" s="7">
        <f t="shared" ca="1" si="1282"/>
        <v>-20</v>
      </c>
      <c r="AL266" s="7"/>
      <c r="AM266" s="69">
        <f>IFERROR(VLOOKUP(R266,'[1]Skill Statistics'!$A$3:$AN$513,MATCH(Profession,'[1]Skill Statistics'!$A$2:$AN$2,0),FALSE),0)</f>
        <v>0</v>
      </c>
      <c r="AN266" s="85">
        <f>IFERROR(VLOOKUP(Q266,'[1]Skill Statistics'!$A$3:$BK$513,MATCH(Archetype,'[1]Skill Statistics'!$A$2:$BK$2,0),FALSE),0)</f>
        <v>0</v>
      </c>
      <c r="AO266" s="85">
        <f>IFERROR(VLOOKUP(Q266,'[1]Skill Statistics'!$A$3:$BB$513,MATCH(Race,'[1]Skill Statistics'!$A$2:$BB$2,0),FALSE),0)</f>
        <v>0</v>
      </c>
      <c r="AP266" s="85">
        <f t="shared" ca="1" si="1495"/>
        <v>0.5</v>
      </c>
      <c r="AQ266" s="70"/>
      <c r="AS266" s="69">
        <f>IFERROR(VLOOKUP(Q266,'[1]Professional Skills'!$A$4:$AM$288,MATCH(Profession,'[1]Professional Skills'!$A$3:$AM$3,0),FALSE),"- -")</f>
        <v>0</v>
      </c>
      <c r="AU266" s="7">
        <f t="shared" si="1268"/>
        <v>0</v>
      </c>
      <c r="AV266" s="7">
        <f t="shared" ca="1" si="1267"/>
        <v>0</v>
      </c>
      <c r="AW266" t="str">
        <f t="shared" si="1580"/>
        <v/>
      </c>
      <c r="AX266" t="str">
        <f>IFERROR(_xlfn.RANK.EQ(AW266,$AW$5:$AW$568),"")</f>
        <v/>
      </c>
      <c r="AY266">
        <f t="shared" si="1285"/>
        <v>0</v>
      </c>
      <c r="AZ266" s="70" t="str">
        <f t="shared" si="1283"/>
        <v/>
      </c>
      <c r="BB266" s="69">
        <f>IFERROR(IF(Q266="Language",VLOOKUP(R266,[1]Cultures!$B$4:$N$218,MATCH(Culture,[1]Cultures!$B$3:$N$3,0),FALSE),VLOOKUP(Q266,[1]Cultures!$B$4:$O$212,MATCH(Culture,[1]Cultures!$B$3:$O$3,0),FALSE)),"- -")</f>
        <v>0</v>
      </c>
      <c r="BD266">
        <f t="shared" ca="1" si="1581"/>
        <v>0</v>
      </c>
      <c r="BE266" t="str">
        <f t="shared" si="1582"/>
        <v/>
      </c>
      <c r="BI266" s="7">
        <f t="shared" si="1284"/>
        <v>0</v>
      </c>
      <c r="BK266" s="7"/>
      <c r="BL266" s="70">
        <f t="shared" si="1286"/>
        <v>0</v>
      </c>
      <c r="BN266" s="69">
        <f>IFERROR(VLOOKUP(V266,Charts!$BT$2:$BV$14,3,FALSE),"- -")</f>
        <v>0.38461538461538464</v>
      </c>
      <c r="BO266" s="85">
        <f t="shared" ca="1" si="1496"/>
        <v>1.4443854720209124</v>
      </c>
      <c r="BP266" s="70">
        <f t="shared" ca="1" si="1583"/>
        <v>266</v>
      </c>
      <c r="BR266" s="7">
        <v>265</v>
      </c>
      <c r="BS266" s="9" t="str">
        <f ca="1">VLOOKUP(BR266,$O$3:$R$568,4,FALSE)</f>
        <v>Safe Cracking</v>
      </c>
      <c r="BT266" s="7" t="str">
        <f ca="1">VLOOKUP(BS266,$R$3:$V$568,5,FALSE)</f>
        <v>5 / 7</v>
      </c>
      <c r="BU266" s="7">
        <f ca="1">VLOOKUP(BT266,Charts!$BT$2:$BV$14,3,FALSE)</f>
        <v>0.46153846153846156</v>
      </c>
      <c r="BV266" s="7" t="str">
        <f t="shared" ca="1" si="1287"/>
        <v>5</v>
      </c>
      <c r="BW266" s="7" t="str">
        <f t="shared" ca="1" si="1288"/>
        <v>7</v>
      </c>
      <c r="BY266" s="7">
        <f t="shared" ca="1" si="1289"/>
        <v>0.21658886360865937</v>
      </c>
      <c r="BZ266" s="7">
        <f t="shared" ca="1" si="1290"/>
        <v>0.2449495979298022</v>
      </c>
      <c r="CA266" s="7">
        <f t="shared" ca="1" si="1291"/>
        <v>1</v>
      </c>
      <c r="CB266" s="7" t="str">
        <f t="shared" ca="1" si="1292"/>
        <v>5</v>
      </c>
      <c r="CC266" s="7" t="str">
        <f ca="1">IFERROR(IF(CC265+CB266&gt;CD$4,CC265,CC265+CB266),"")</f>
        <v/>
      </c>
      <c r="CD266" s="7">
        <f t="shared" ca="1" si="1497"/>
        <v>0</v>
      </c>
      <c r="CE266" s="7">
        <f t="shared" ca="1" si="1293"/>
        <v>0.77213852272933003</v>
      </c>
      <c r="CF266" s="7">
        <f t="shared" ca="1" si="1294"/>
        <v>-0.31060006119086847</v>
      </c>
      <c r="CG266" s="7">
        <f t="shared" ca="1" si="1295"/>
        <v>0</v>
      </c>
      <c r="CH266" s="7">
        <f t="shared" ca="1" si="1296"/>
        <v>0</v>
      </c>
      <c r="CI266" s="7" t="str">
        <f ca="1">IFERROR(IF(CI265+CH266&gt;CJ$4,CI265,CI265+CH266),"")</f>
        <v/>
      </c>
      <c r="CJ266" s="7">
        <f t="shared" ca="1" si="1498"/>
        <v>0</v>
      </c>
      <c r="CK266" s="7">
        <f t="shared" ca="1" si="1297"/>
        <v>7.4576662673972116E-2</v>
      </c>
      <c r="CL266" s="7">
        <f t="shared" ca="1" si="1298"/>
        <v>0.38696179886448945</v>
      </c>
      <c r="CM266" s="7">
        <f t="shared" ca="1" si="1299"/>
        <v>1</v>
      </c>
      <c r="CN266" s="7" t="str">
        <f t="shared" ca="1" si="1300"/>
        <v>5</v>
      </c>
      <c r="CO266" s="7" t="str">
        <f ca="1">IFERROR(IF(CO265+CN266&gt;CP$4,CO265,CO265+CN266),"")</f>
        <v/>
      </c>
      <c r="CP266" s="7">
        <f t="shared" ca="1" si="1499"/>
        <v>0</v>
      </c>
      <c r="CQ266" s="7">
        <f t="shared" ca="1" si="1301"/>
        <v>7.935206155855945E-2</v>
      </c>
      <c r="CR266" s="7">
        <f t="shared" ca="1" si="1302"/>
        <v>0.38218639997990211</v>
      </c>
      <c r="CS266" s="7">
        <f t="shared" ca="1" si="1303"/>
        <v>1</v>
      </c>
      <c r="CT266" s="7" t="str">
        <f t="shared" ca="1" si="1304"/>
        <v>5</v>
      </c>
      <c r="CU266" s="7" t="str">
        <f ca="1">IFERROR(IF(CU265+CT266&gt;CV$4,CU265,CU265+CT266),"")</f>
        <v/>
      </c>
      <c r="CV266" s="7">
        <f t="shared" ca="1" si="1500"/>
        <v>0</v>
      </c>
      <c r="CW266" s="7">
        <f t="shared" ca="1" si="1305"/>
        <v>0.55253016715997938</v>
      </c>
      <c r="CX266" s="7">
        <f t="shared" ca="1" si="1306"/>
        <v>-9.0991705621517815E-2</v>
      </c>
      <c r="CY266" s="7">
        <f t="shared" ca="1" si="1307"/>
        <v>0</v>
      </c>
      <c r="CZ266" s="7">
        <f t="shared" ca="1" si="1308"/>
        <v>0</v>
      </c>
      <c r="DA266" s="7" t="str">
        <f ca="1">IFERROR(IF(DA265+CZ266&gt;DB$4,DA265,DA265+CZ266),"")</f>
        <v/>
      </c>
      <c r="DB266" s="7">
        <f t="shared" ca="1" si="1501"/>
        <v>0</v>
      </c>
      <c r="DC266" s="7">
        <f t="shared" ca="1" si="1309"/>
        <v>0.33201639736368693</v>
      </c>
      <c r="DD266" s="7">
        <f t="shared" ca="1" si="1310"/>
        <v>0.12952206417477463</v>
      </c>
      <c r="DE266" s="7">
        <f t="shared" ca="1" si="1311"/>
        <v>1</v>
      </c>
      <c r="DF266" s="7" t="str">
        <f t="shared" ca="1" si="1312"/>
        <v>5</v>
      </c>
      <c r="DG266" s="7" t="str">
        <f ca="1">IFERROR(IF(DG265+DF266&gt;DH$4,DG265,DG265+DF266),"")</f>
        <v/>
      </c>
      <c r="DH266" s="7">
        <f t="shared" ca="1" si="1502"/>
        <v>0</v>
      </c>
      <c r="DI266" s="7">
        <f t="shared" ca="1" si="1313"/>
        <v>0.97569727751427682</v>
      </c>
      <c r="DJ266" s="7">
        <f t="shared" ca="1" si="1314"/>
        <v>-0.51415881597581525</v>
      </c>
      <c r="DK266" s="7">
        <f t="shared" ca="1" si="1315"/>
        <v>0</v>
      </c>
      <c r="DL266" s="7">
        <f t="shared" ca="1" si="1316"/>
        <v>0</v>
      </c>
      <c r="DM266" s="7" t="str">
        <f ca="1">IFERROR(IF(DM265+DL266&gt;DN$4,DM265,DM265+DL266),"")</f>
        <v/>
      </c>
      <c r="DN266" s="7">
        <f t="shared" ca="1" si="1503"/>
        <v>0</v>
      </c>
      <c r="DO266" s="7">
        <f t="shared" ca="1" si="1317"/>
        <v>0.51296086390321483</v>
      </c>
      <c r="DP266" s="7">
        <f t="shared" ca="1" si="1318"/>
        <v>-5.1422402364753261E-2</v>
      </c>
      <c r="DQ266" s="7">
        <f t="shared" ca="1" si="1319"/>
        <v>0</v>
      </c>
      <c r="DR266" s="7">
        <f t="shared" ca="1" si="1320"/>
        <v>0</v>
      </c>
      <c r="DS266" s="7" t="str">
        <f ca="1">IFERROR(IF(DS265+DR266&gt;DT$4,DS265,DS265+DR266),"")</f>
        <v/>
      </c>
      <c r="DT266" s="7">
        <f t="shared" ca="1" si="1504"/>
        <v>0</v>
      </c>
      <c r="DU266" s="7">
        <f t="shared" ca="1" si="1321"/>
        <v>0.43933329651426467</v>
      </c>
      <c r="DV266" s="7">
        <f t="shared" ca="1" si="1322"/>
        <v>2.2205165024196893E-2</v>
      </c>
      <c r="DW266" s="7">
        <f t="shared" ca="1" si="1323"/>
        <v>1</v>
      </c>
      <c r="DX266" s="7" t="str">
        <f t="shared" ca="1" si="1324"/>
        <v>5</v>
      </c>
      <c r="DY266" s="7" t="str">
        <f ca="1">IFERROR(IF(DY265+DX266&gt;DZ$4,DY265,DY265+DX266),"")</f>
        <v/>
      </c>
      <c r="DZ266" s="7">
        <f t="shared" ca="1" si="1505"/>
        <v>0</v>
      </c>
      <c r="EA266" s="7">
        <f t="shared" ca="1" si="1325"/>
        <v>0.22898698585650989</v>
      </c>
      <c r="EB266" s="7">
        <f t="shared" ca="1" si="1326"/>
        <v>0.23255147568195167</v>
      </c>
      <c r="EC266" s="7">
        <f t="shared" ca="1" si="1327"/>
        <v>1</v>
      </c>
      <c r="ED266" s="7" t="str">
        <f t="shared" ca="1" si="1328"/>
        <v>5</v>
      </c>
      <c r="EE266" s="7" t="str">
        <f ca="1">IFERROR(IF(EE265+ED266&gt;EF$4,EE265,EE265+ED266),"")</f>
        <v/>
      </c>
      <c r="EF266" s="7">
        <f t="shared" ca="1" si="1506"/>
        <v>0</v>
      </c>
      <c r="EG266" s="7">
        <f t="shared" ca="1" si="1329"/>
        <v>0.48907299688828698</v>
      </c>
      <c r="EH266" s="7">
        <f t="shared" ca="1" si="1330"/>
        <v>-2.7534535349825418E-2</v>
      </c>
      <c r="EI266" s="7">
        <f t="shared" ca="1" si="1331"/>
        <v>0</v>
      </c>
      <c r="EJ266" s="7">
        <f t="shared" ca="1" si="1332"/>
        <v>0</v>
      </c>
      <c r="EK266" s="7" t="str">
        <f ca="1">IFERROR(IF(EK265+EJ266&gt;EL$4,EK265,EK265+EJ266),"")</f>
        <v/>
      </c>
      <c r="EL266" s="7">
        <f t="shared" ca="1" si="1507"/>
        <v>0</v>
      </c>
      <c r="EM266" s="7">
        <f t="shared" ca="1" si="1333"/>
        <v>0.32792400347984829</v>
      </c>
      <c r="EN266" s="7">
        <f t="shared" ca="1" si="1334"/>
        <v>0.13361445805861327</v>
      </c>
      <c r="EO266" s="7">
        <f t="shared" ca="1" si="1335"/>
        <v>1</v>
      </c>
      <c r="EP266" s="7" t="str">
        <f t="shared" ca="1" si="1336"/>
        <v>5</v>
      </c>
      <c r="EQ266" s="7" t="str">
        <f ca="1">IFERROR(IF(EQ265+EP266&gt;ER$4,EQ265,EQ265+EP266),"")</f>
        <v/>
      </c>
      <c r="ER266" s="7">
        <f t="shared" ca="1" si="1508"/>
        <v>0</v>
      </c>
      <c r="ES266" s="7">
        <f t="shared" ca="1" si="1337"/>
        <v>0.43049355539016221</v>
      </c>
      <c r="ET266" s="7">
        <f t="shared" ca="1" si="1338"/>
        <v>3.1044906148299356E-2</v>
      </c>
      <c r="EU266" s="7">
        <f t="shared" ca="1" si="1339"/>
        <v>1</v>
      </c>
      <c r="EV266" s="7" t="str">
        <f t="shared" ca="1" si="1340"/>
        <v>5</v>
      </c>
      <c r="EW266" s="7" t="str">
        <f ca="1">IFERROR(IF(EW265+EV266&gt;EX$4,EW265,EW265+EV266),"")</f>
        <v/>
      </c>
      <c r="EX266" s="7">
        <f t="shared" ca="1" si="1509"/>
        <v>0</v>
      </c>
      <c r="EY266" s="7">
        <f t="shared" ca="1" si="1341"/>
        <v>0.45387663978766213</v>
      </c>
      <c r="EZ266" s="7">
        <f t="shared" ca="1" si="1342"/>
        <v>7.6618217507994357E-3</v>
      </c>
      <c r="FA266" s="7">
        <f t="shared" ca="1" si="1343"/>
        <v>1</v>
      </c>
      <c r="FB266" s="7" t="str">
        <f t="shared" ca="1" si="1344"/>
        <v>5</v>
      </c>
      <c r="FC266" s="7" t="str">
        <f ca="1">IFERROR(IF(FC265+FB266&gt;FD$4,FC265,FC265+FB266),"")</f>
        <v/>
      </c>
      <c r="FD266" s="7">
        <f t="shared" ca="1" si="1510"/>
        <v>0</v>
      </c>
      <c r="FE266" s="7">
        <f t="shared" ca="1" si="1345"/>
        <v>0.74413017196135789</v>
      </c>
      <c r="FF266" s="7">
        <f t="shared" ca="1" si="1346"/>
        <v>-0.28259171042289633</v>
      </c>
      <c r="FG266" s="7">
        <f t="shared" ca="1" si="1347"/>
        <v>0</v>
      </c>
      <c r="FH266" s="7">
        <f t="shared" ca="1" si="1348"/>
        <v>0</v>
      </c>
      <c r="FI266" s="7" t="str">
        <f ca="1">IFERROR(IF(FI265+FH266&gt;FJ$4,FI265,FI265+FH266),"")</f>
        <v/>
      </c>
      <c r="FJ266" s="7">
        <f t="shared" ca="1" si="1511"/>
        <v>0</v>
      </c>
      <c r="FK266" s="7">
        <f t="shared" ca="1" si="1349"/>
        <v>0.40386724996514911</v>
      </c>
      <c r="FL266" s="7">
        <f t="shared" ca="1" si="1350"/>
        <v>5.7671211573312453E-2</v>
      </c>
      <c r="FM266" s="7">
        <f t="shared" ca="1" si="1351"/>
        <v>1</v>
      </c>
      <c r="FN266" s="7" t="str">
        <f t="shared" ca="1" si="1352"/>
        <v>5</v>
      </c>
      <c r="FO266" s="7" t="str">
        <f ca="1">IFERROR(IF(FO265+FN266&gt;FP$4,FO265,FO265+FN266),"")</f>
        <v/>
      </c>
      <c r="FP266" s="7">
        <f t="shared" ca="1" si="1512"/>
        <v>0</v>
      </c>
      <c r="FQ266" s="7">
        <f t="shared" ca="1" si="1353"/>
        <v>0.31345090315858537</v>
      </c>
      <c r="FR266" s="7">
        <f t="shared" ca="1" si="1354"/>
        <v>0.14808755837987619</v>
      </c>
      <c r="FS266" s="7">
        <f t="shared" ca="1" si="1355"/>
        <v>1</v>
      </c>
      <c r="FT266" s="7" t="str">
        <f t="shared" ca="1" si="1356"/>
        <v>5</v>
      </c>
      <c r="FU266" s="7" t="str">
        <f ca="1">IFERROR(IF(FU265+FT266&gt;FV$4,FU265,FU265+FT266),"")</f>
        <v/>
      </c>
      <c r="FV266" s="7">
        <f t="shared" ca="1" si="1513"/>
        <v>0</v>
      </c>
      <c r="FW266" s="7">
        <f t="shared" ca="1" si="1357"/>
        <v>9.5031682241263238E-2</v>
      </c>
      <c r="FX266" s="7">
        <f t="shared" ca="1" si="1358"/>
        <v>0.36650677929719833</v>
      </c>
      <c r="FY266" s="7">
        <f t="shared" ca="1" si="1359"/>
        <v>1</v>
      </c>
      <c r="FZ266" s="7" t="str">
        <f t="shared" ca="1" si="1360"/>
        <v>5</v>
      </c>
      <c r="GA266" s="7" t="str">
        <f ca="1">IFERROR(IF(GA265+FZ266&gt;GB$4,GA265,GA265+FZ266),"")</f>
        <v/>
      </c>
      <c r="GB266" s="7">
        <f t="shared" ca="1" si="1514"/>
        <v>0</v>
      </c>
      <c r="GC266" s="7">
        <f t="shared" ca="1" si="1361"/>
        <v>0.46495264266743053</v>
      </c>
      <c r="GD266" s="7">
        <f t="shared" ca="1" si="1362"/>
        <v>-3.4141811289689628E-3</v>
      </c>
      <c r="GE266" s="7">
        <f t="shared" ca="1" si="1363"/>
        <v>0</v>
      </c>
      <c r="GF266" s="7">
        <f t="shared" ca="1" si="1364"/>
        <v>0</v>
      </c>
      <c r="GG266" s="7" t="str">
        <f ca="1">IFERROR(IF(GG265+GF266&gt;GH$4,GG265,GG265+GF266),"")</f>
        <v/>
      </c>
      <c r="GH266" s="7">
        <f t="shared" ca="1" si="1515"/>
        <v>0</v>
      </c>
      <c r="GI266" s="7">
        <f t="shared" ca="1" si="1365"/>
        <v>0.71044525302895856</v>
      </c>
      <c r="GJ266" s="7">
        <f t="shared" ca="1" si="1366"/>
        <v>-0.24890679149049699</v>
      </c>
      <c r="GK266" s="7">
        <f t="shared" ca="1" si="1367"/>
        <v>0</v>
      </c>
      <c r="GL266" s="7">
        <f t="shared" ca="1" si="1368"/>
        <v>0</v>
      </c>
      <c r="GM266" s="7" t="str">
        <f ca="1">IFERROR(IF(GM265+GL266&gt;GN$4,GM265,GM265+GL266),"")</f>
        <v/>
      </c>
      <c r="GN266" s="7">
        <f t="shared" ca="1" si="1516"/>
        <v>0</v>
      </c>
      <c r="GO266" s="7">
        <f t="shared" ca="1" si="1369"/>
        <v>0.35386264357401642</v>
      </c>
      <c r="GP266" s="7">
        <f t="shared" ca="1" si="1370"/>
        <v>0.10767581796444514</v>
      </c>
      <c r="GQ266" s="7">
        <f t="shared" ca="1" si="1371"/>
        <v>1</v>
      </c>
      <c r="GR266" s="7" t="str">
        <f t="shared" ca="1" si="1372"/>
        <v>5</v>
      </c>
      <c r="GS266" s="7" t="str">
        <f ca="1">IFERROR(IF(GS265+GR266&gt;GT$4,GS265,GS265+GR266),"")</f>
        <v/>
      </c>
      <c r="GT266" s="7">
        <f t="shared" ca="1" si="1517"/>
        <v>0</v>
      </c>
      <c r="GU266" s="7">
        <f t="shared" ca="1" si="1373"/>
        <v>0.34111968334081855</v>
      </c>
      <c r="GV266" s="7">
        <f t="shared" ca="1" si="1374"/>
        <v>0.12041877819764302</v>
      </c>
      <c r="GW266" s="7">
        <f t="shared" ca="1" si="1375"/>
        <v>1</v>
      </c>
      <c r="GX266" s="7" t="str">
        <f t="shared" ca="1" si="1376"/>
        <v>5</v>
      </c>
      <c r="GY266" s="7" t="str">
        <f ca="1">IFERROR(IF(GY265+GX266&gt;GZ$4,GY265,GY265+GX266),"")</f>
        <v/>
      </c>
      <c r="GZ266" s="7">
        <f t="shared" ca="1" si="1518"/>
        <v>0</v>
      </c>
      <c r="HA266" s="7">
        <f t="shared" ca="1" si="1377"/>
        <v>0.55298948620975086</v>
      </c>
      <c r="HB266" s="7">
        <f t="shared" ca="1" si="1378"/>
        <v>-9.1451024671289294E-2</v>
      </c>
      <c r="HC266" s="7">
        <f t="shared" ca="1" si="1379"/>
        <v>0</v>
      </c>
      <c r="HD266" s="7">
        <f t="shared" ca="1" si="1380"/>
        <v>0</v>
      </c>
      <c r="HE266" s="7" t="str">
        <f ca="1">IFERROR(IF(HE265+HD266&gt;HF$4,HE265,HE265+HD266),"")</f>
        <v/>
      </c>
      <c r="HF266" s="7">
        <f t="shared" ca="1" si="1519"/>
        <v>0</v>
      </c>
      <c r="HG266" s="7">
        <f t="shared" ca="1" si="1381"/>
        <v>0.30735666064736888</v>
      </c>
      <c r="HH266" s="7">
        <f t="shared" ca="1" si="1382"/>
        <v>0.15418180089109268</v>
      </c>
      <c r="HI266" s="7">
        <f t="shared" ca="1" si="1383"/>
        <v>1</v>
      </c>
      <c r="HJ266" s="7" t="str">
        <f t="shared" ca="1" si="1384"/>
        <v>5</v>
      </c>
      <c r="HK266" s="7" t="str">
        <f ca="1">IFERROR(IF(HK265+HJ266&gt;HL$4,HK265,HK265+HJ266),"")</f>
        <v/>
      </c>
      <c r="HL266" s="7">
        <f t="shared" ca="1" si="1520"/>
        <v>0</v>
      </c>
      <c r="HM266" s="7">
        <f t="shared" ca="1" si="1385"/>
        <v>0.84673113040618997</v>
      </c>
      <c r="HN266" s="7">
        <f t="shared" ca="1" si="1386"/>
        <v>-0.3851926688677284</v>
      </c>
      <c r="HO266" s="7">
        <f t="shared" ca="1" si="1387"/>
        <v>0</v>
      </c>
      <c r="HP266" s="7">
        <f t="shared" ca="1" si="1388"/>
        <v>0</v>
      </c>
      <c r="HQ266" s="7" t="str">
        <f ca="1">IFERROR(IF(HQ265+HP266&gt;HR$4,HQ265,HQ265+HP266),"")</f>
        <v/>
      </c>
      <c r="HR266" s="7">
        <f t="shared" ca="1" si="1521"/>
        <v>0</v>
      </c>
      <c r="HS266" s="7">
        <f t="shared" ca="1" si="1389"/>
        <v>0.89744665310052496</v>
      </c>
      <c r="HT266" s="7">
        <f t="shared" ca="1" si="1390"/>
        <v>-0.4359081915620634</v>
      </c>
      <c r="HU266" s="7">
        <f t="shared" ca="1" si="1391"/>
        <v>0</v>
      </c>
      <c r="HV266" s="7">
        <f t="shared" ca="1" si="1392"/>
        <v>0</v>
      </c>
      <c r="HW266" s="7" t="str">
        <f ca="1">IFERROR(IF(HW265+HV266&gt;HX$4,HW265,HW265+HV266),"")</f>
        <v/>
      </c>
      <c r="HX266" s="7">
        <f t="shared" ca="1" si="1522"/>
        <v>0</v>
      </c>
      <c r="HY266" s="7">
        <f t="shared" ca="1" si="1393"/>
        <v>0.47684613165462164</v>
      </c>
      <c r="HZ266" s="7">
        <f t="shared" ca="1" si="1394"/>
        <v>-1.5307670116160077E-2</v>
      </c>
      <c r="IA266" s="7">
        <f t="shared" ca="1" si="1395"/>
        <v>0</v>
      </c>
      <c r="IB266" s="7">
        <f t="shared" ca="1" si="1396"/>
        <v>0</v>
      </c>
      <c r="IC266" s="7" t="str">
        <f ca="1">IFERROR(IF(IC265+IB266&gt;ID$4,IC265,IC265+IB266),"")</f>
        <v/>
      </c>
      <c r="ID266" s="7">
        <f t="shared" ca="1" si="1523"/>
        <v>0</v>
      </c>
      <c r="IE266" s="7">
        <f t="shared" ca="1" si="1397"/>
        <v>0.65867076851056539</v>
      </c>
      <c r="IF266" s="7">
        <f t="shared" ca="1" si="1398"/>
        <v>-0.19713230697210382</v>
      </c>
      <c r="IG266" s="7">
        <f t="shared" ca="1" si="1399"/>
        <v>0</v>
      </c>
      <c r="IH266" s="7">
        <f t="shared" ca="1" si="1400"/>
        <v>0</v>
      </c>
      <c r="II266" s="7" t="str">
        <f ca="1">IFERROR(IF(II265+IH266&gt;IJ$4,II265,II265+IH266),"")</f>
        <v/>
      </c>
      <c r="IJ266" s="7">
        <f t="shared" ca="1" si="1524"/>
        <v>0</v>
      </c>
      <c r="IK266" s="7">
        <f t="shared" ca="1" si="1401"/>
        <v>8.5250756866298794E-2</v>
      </c>
      <c r="IL266" s="7">
        <f t="shared" ca="1" si="1402"/>
        <v>0.37628770467216277</v>
      </c>
      <c r="IM266" s="7">
        <f t="shared" ca="1" si="1403"/>
        <v>1</v>
      </c>
      <c r="IN266" s="7" t="str">
        <f t="shared" ca="1" si="1404"/>
        <v>5</v>
      </c>
      <c r="IO266" s="7" t="str">
        <f ca="1">IFERROR(IF(IO265+IN266&gt;IP$4,IO265,IO265+IN266),"")</f>
        <v/>
      </c>
      <c r="IP266" s="7">
        <f t="shared" ca="1" si="1525"/>
        <v>0</v>
      </c>
      <c r="IQ266" s="7">
        <f t="shared" ca="1" si="1405"/>
        <v>0.77553334038733579</v>
      </c>
      <c r="IR266" s="7">
        <f t="shared" ca="1" si="1406"/>
        <v>-0.31399487884887423</v>
      </c>
      <c r="IS266" s="7">
        <f t="shared" ca="1" si="1407"/>
        <v>0</v>
      </c>
      <c r="IT266" s="7">
        <f t="shared" ca="1" si="1408"/>
        <v>0</v>
      </c>
      <c r="IU266" s="7" t="str">
        <f ca="1">IFERROR(IF(IU265+IT266&gt;IV$4,IU265,IU265+IT266),"")</f>
        <v/>
      </c>
      <c r="IV266" s="7">
        <f t="shared" ca="1" si="1526"/>
        <v>0</v>
      </c>
      <c r="IW266" s="7">
        <f t="shared" ca="1" si="1409"/>
        <v>0.20754698981628583</v>
      </c>
      <c r="IX266" s="7">
        <f t="shared" ca="1" si="1410"/>
        <v>0.25399147172217573</v>
      </c>
      <c r="IY266" s="7">
        <f t="shared" ca="1" si="1411"/>
        <v>1</v>
      </c>
      <c r="IZ266" s="7" t="str">
        <f t="shared" ca="1" si="1412"/>
        <v>5</v>
      </c>
      <c r="JA266" s="7" t="str">
        <f ca="1">IFERROR(IF(JA265+IZ266&gt;JB$4,JA265,JA265+IZ266),"")</f>
        <v/>
      </c>
      <c r="JB266" s="7">
        <f t="shared" ca="1" si="1527"/>
        <v>0</v>
      </c>
      <c r="JC266" s="7">
        <f t="shared" ca="1" si="1413"/>
        <v>0.96613947985607684</v>
      </c>
      <c r="JD266" s="7">
        <f t="shared" ca="1" si="1414"/>
        <v>-0.50460101831761528</v>
      </c>
      <c r="JE266" s="7">
        <f t="shared" ca="1" si="1415"/>
        <v>0</v>
      </c>
      <c r="JF266" s="7">
        <f t="shared" ca="1" si="1416"/>
        <v>0</v>
      </c>
      <c r="JG266" s="7" t="str">
        <f ca="1">IFERROR(IF(JG265+JF266&gt;JH$4,JG265,JG265+JF266),"")</f>
        <v/>
      </c>
      <c r="JH266" s="7">
        <f t="shared" ca="1" si="1528"/>
        <v>0</v>
      </c>
      <c r="JI266" s="7">
        <f t="shared" ca="1" si="1417"/>
        <v>0.46062285252108581</v>
      </c>
      <c r="JJ266" s="7">
        <f t="shared" ca="1" si="1418"/>
        <v>9.156090173757514E-4</v>
      </c>
      <c r="JK266" s="7">
        <f t="shared" ca="1" si="1419"/>
        <v>1</v>
      </c>
      <c r="JL266" s="7" t="str">
        <f t="shared" ca="1" si="1420"/>
        <v>5</v>
      </c>
      <c r="JM266" s="7" t="str">
        <f ca="1">IFERROR(IF(JM265+JL266&gt;JN$4,JM265,JM265+JL266),"")</f>
        <v/>
      </c>
      <c r="JN266" s="7">
        <f t="shared" ca="1" si="1529"/>
        <v>0</v>
      </c>
      <c r="JO266" s="7">
        <f t="shared" ca="1" si="1421"/>
        <v>0.51524042517470336</v>
      </c>
      <c r="JP266" s="7">
        <f t="shared" ca="1" si="1422"/>
        <v>-5.3701963636241801E-2</v>
      </c>
      <c r="JQ266" s="7">
        <f t="shared" ca="1" si="1423"/>
        <v>0</v>
      </c>
      <c r="JR266" s="7">
        <f t="shared" ca="1" si="1424"/>
        <v>0</v>
      </c>
      <c r="JS266" s="7" t="str">
        <f ca="1">IFERROR(IF(JS265+JR266&gt;JT$4,JS265,JS265+JR266),"")</f>
        <v/>
      </c>
      <c r="JT266" s="7">
        <f t="shared" ca="1" si="1530"/>
        <v>0</v>
      </c>
      <c r="JU266" s="7">
        <f t="shared" ca="1" si="1425"/>
        <v>0.4220076070741241</v>
      </c>
      <c r="JV266" s="7">
        <f t="shared" ca="1" si="1426"/>
        <v>3.9530854464337462E-2</v>
      </c>
      <c r="JW266" s="7">
        <f t="shared" ca="1" si="1427"/>
        <v>1</v>
      </c>
      <c r="JX266" s="7" t="str">
        <f t="shared" ca="1" si="1428"/>
        <v>5</v>
      </c>
      <c r="JY266" s="7" t="str">
        <f ca="1">IFERROR(IF(JY265+JX266&gt;JZ$4,JY265,JY265+JX266),"")</f>
        <v/>
      </c>
      <c r="JZ266" s="7">
        <f t="shared" ca="1" si="1531"/>
        <v>0</v>
      </c>
      <c r="KA266" s="7">
        <f t="shared" ca="1" si="1429"/>
        <v>0.19045771909249876</v>
      </c>
      <c r="KB266" s="7">
        <f t="shared" ca="1" si="1430"/>
        <v>0.27108074244596281</v>
      </c>
      <c r="KC266" s="7">
        <f t="shared" ca="1" si="1431"/>
        <v>1</v>
      </c>
      <c r="KD266" s="7" t="str">
        <f t="shared" ca="1" si="1432"/>
        <v>5</v>
      </c>
      <c r="KE266" s="7" t="str">
        <f ca="1">IFERROR(IF(KE265+KD266&gt;KF$4,KE265,KE265+KD266),"")</f>
        <v/>
      </c>
      <c r="KF266" s="7">
        <f t="shared" ca="1" si="1532"/>
        <v>0</v>
      </c>
      <c r="KG266" s="7">
        <f t="shared" ca="1" si="1433"/>
        <v>0.10830502771028472</v>
      </c>
      <c r="KH266" s="7">
        <f t="shared" ca="1" si="1434"/>
        <v>0.35323343382817685</v>
      </c>
      <c r="KI266" s="7">
        <f t="shared" ca="1" si="1435"/>
        <v>1</v>
      </c>
      <c r="KJ266" s="7" t="str">
        <f t="shared" ca="1" si="1436"/>
        <v>5</v>
      </c>
      <c r="KK266" s="7" t="str">
        <f ca="1">IFERROR(IF(KK265+KJ266&gt;KL$4,KK265,KK265+KJ266),"")</f>
        <v/>
      </c>
      <c r="KL266" s="7">
        <f t="shared" ca="1" si="1533"/>
        <v>0</v>
      </c>
      <c r="KM266" s="7">
        <f t="shared" ca="1" si="1437"/>
        <v>0.14882731765770663</v>
      </c>
      <c r="KN266" s="7">
        <f t="shared" ca="1" si="1438"/>
        <v>0.31271114388075494</v>
      </c>
      <c r="KO266" s="7">
        <f t="shared" ca="1" si="1439"/>
        <v>1</v>
      </c>
      <c r="KP266" s="7" t="str">
        <f t="shared" ca="1" si="1440"/>
        <v>5</v>
      </c>
      <c r="KQ266" s="7" t="str">
        <f ca="1">IFERROR(IF(KQ265+KP266&gt;KR$4,KQ265,KQ265+KP266),"")</f>
        <v/>
      </c>
      <c r="KR266" s="7">
        <f t="shared" ca="1" si="1534"/>
        <v>0</v>
      </c>
      <c r="KS266" s="7">
        <f t="shared" ca="1" si="1441"/>
        <v>0.35938370138418618</v>
      </c>
      <c r="KT266" s="7">
        <f t="shared" ca="1" si="1442"/>
        <v>0.10215476015427538</v>
      </c>
      <c r="KU266" s="7">
        <f t="shared" ca="1" si="1443"/>
        <v>1</v>
      </c>
      <c r="KV266" s="7" t="str">
        <f t="shared" ca="1" si="1444"/>
        <v>5</v>
      </c>
      <c r="KW266" s="7" t="str">
        <f ca="1">IFERROR(IF(KW265+KV266&gt;KX$4,KW265,KW265+KV266),"")</f>
        <v/>
      </c>
      <c r="KX266" s="7">
        <f t="shared" ca="1" si="1535"/>
        <v>0</v>
      </c>
      <c r="KY266" s="7">
        <f t="shared" ca="1" si="1445"/>
        <v>0.42921860380001553</v>
      </c>
      <c r="KZ266" s="7">
        <f t="shared" ca="1" si="1446"/>
        <v>3.2319857738446034E-2</v>
      </c>
      <c r="LA266" s="7">
        <f t="shared" ca="1" si="1447"/>
        <v>1</v>
      </c>
      <c r="LB266" s="7" t="str">
        <f t="shared" ca="1" si="1448"/>
        <v>5</v>
      </c>
      <c r="LC266" s="7" t="str">
        <f ca="1">IFERROR(IF(LC265+LB266&gt;LD$4,LC265,LC265+LB266),"")</f>
        <v/>
      </c>
      <c r="LD266" s="7">
        <f t="shared" ca="1" si="1536"/>
        <v>0</v>
      </c>
      <c r="LE266" s="7">
        <f t="shared" ca="1" si="1449"/>
        <v>0.38795557797697977</v>
      </c>
      <c r="LF266" s="7">
        <f t="shared" ca="1" si="1450"/>
        <v>7.3582883561481793E-2</v>
      </c>
      <c r="LG266" s="7">
        <f t="shared" ca="1" si="1451"/>
        <v>1</v>
      </c>
      <c r="LH266" s="7" t="str">
        <f t="shared" ca="1" si="1452"/>
        <v>5</v>
      </c>
      <c r="LI266" s="7" t="str">
        <f ca="1">IFERROR(IF(LI265+LH266&gt;LJ$4,LI265,LI265+LH266),"")</f>
        <v/>
      </c>
      <c r="LJ266" s="7">
        <f t="shared" ca="1" si="1537"/>
        <v>0</v>
      </c>
      <c r="LK266" s="7">
        <f t="shared" ca="1" si="1453"/>
        <v>3.6235842076124181E-2</v>
      </c>
      <c r="LL266" s="7">
        <f t="shared" ca="1" si="1454"/>
        <v>0.42530261946233738</v>
      </c>
      <c r="LM266" s="7">
        <f t="shared" ca="1" si="1455"/>
        <v>1</v>
      </c>
      <c r="LN266" s="7" t="str">
        <f t="shared" ca="1" si="1456"/>
        <v>5</v>
      </c>
      <c r="LO266" s="7" t="str">
        <f ca="1">IFERROR(IF(LO265+LN266&gt;LP$4,LO265,LO265+LN266),"")</f>
        <v/>
      </c>
      <c r="LP266" s="7">
        <f t="shared" ca="1" si="1538"/>
        <v>0</v>
      </c>
      <c r="LQ266" s="7">
        <f t="shared" ca="1" si="1457"/>
        <v>0.91973357650925358</v>
      </c>
      <c r="LR266" s="7">
        <f t="shared" ca="1" si="1458"/>
        <v>-0.45819511497079202</v>
      </c>
      <c r="LS266" s="7">
        <f t="shared" ca="1" si="1459"/>
        <v>0</v>
      </c>
      <c r="LT266" s="7">
        <f t="shared" ca="1" si="1460"/>
        <v>0</v>
      </c>
      <c r="LU266" s="7" t="str">
        <f ca="1">IFERROR(IF(LU265+LT266&gt;LV$4,LU265,LU265+LT266),"")</f>
        <v/>
      </c>
      <c r="LV266" s="7">
        <f t="shared" ca="1" si="1539"/>
        <v>0</v>
      </c>
      <c r="LW266" s="7">
        <f t="shared" ca="1" si="1461"/>
        <v>0.34354925770516187</v>
      </c>
      <c r="LX266" s="7">
        <f t="shared" ca="1" si="1462"/>
        <v>0.11798920383329969</v>
      </c>
      <c r="LY266" s="7">
        <f t="shared" ca="1" si="1463"/>
        <v>1</v>
      </c>
      <c r="LZ266" s="7" t="str">
        <f t="shared" ca="1" si="1464"/>
        <v>5</v>
      </c>
      <c r="MA266" s="7" t="str">
        <f ca="1">IFERROR(IF(MA265+LZ266&gt;MB$4,MA265,MA265+LZ266),"")</f>
        <v/>
      </c>
      <c r="MB266" s="7">
        <f t="shared" ca="1" si="1540"/>
        <v>0</v>
      </c>
      <c r="MC266" s="7">
        <f t="shared" ca="1" si="1465"/>
        <v>0.67687749663311381</v>
      </c>
      <c r="MD266" s="7">
        <f t="shared" ca="1" si="1466"/>
        <v>-0.21533903509465224</v>
      </c>
      <c r="ME266" s="7">
        <f t="shared" ca="1" si="1467"/>
        <v>0</v>
      </c>
      <c r="MF266" s="7">
        <f t="shared" ca="1" si="1468"/>
        <v>0</v>
      </c>
      <c r="MG266" s="7" t="str">
        <f ca="1">IFERROR(IF(MG265+MF266&gt;MH$4,MG265,MG265+MF266),"")</f>
        <v/>
      </c>
      <c r="MH266" s="7">
        <f t="shared" ca="1" si="1541"/>
        <v>0</v>
      </c>
      <c r="MI266" s="7">
        <f t="shared" ca="1" si="1469"/>
        <v>0.61849284343883193</v>
      </c>
      <c r="MJ266" s="7">
        <f t="shared" ca="1" si="1470"/>
        <v>-0.15695438190037037</v>
      </c>
      <c r="MK266" s="7">
        <f t="shared" ca="1" si="1471"/>
        <v>0</v>
      </c>
      <c r="ML266" s="7">
        <f t="shared" ca="1" si="1472"/>
        <v>0</v>
      </c>
      <c r="MM266" s="7" t="str">
        <f ca="1">IFERROR(IF(MM265+ML266&gt;MN$4,MM265,MM265+ML266),"")</f>
        <v/>
      </c>
      <c r="MN266" s="7">
        <f t="shared" ca="1" si="1542"/>
        <v>0</v>
      </c>
      <c r="MO266" s="7">
        <f t="shared" ca="1" si="1473"/>
        <v>0.12771138270748394</v>
      </c>
      <c r="MP266" s="7">
        <f t="shared" ca="1" si="1474"/>
        <v>0.33382707883097762</v>
      </c>
      <c r="MQ266" s="7">
        <f t="shared" ca="1" si="1475"/>
        <v>1</v>
      </c>
      <c r="MR266" s="7" t="str">
        <f t="shared" ca="1" si="1476"/>
        <v>5</v>
      </c>
      <c r="MS266" s="7" t="str">
        <f ca="1">IFERROR(IF(MS265+MR266&gt;MT$4,MS265,MS265+MR266),"")</f>
        <v/>
      </c>
      <c r="MT266" s="7">
        <f t="shared" ca="1" si="1543"/>
        <v>0</v>
      </c>
      <c r="MU266" s="7">
        <f t="shared" ca="1" si="1477"/>
        <v>0.75995494780617656</v>
      </c>
      <c r="MV266" s="7">
        <f t="shared" ca="1" si="1478"/>
        <v>-0.298416486267715</v>
      </c>
      <c r="MW266" s="7">
        <f t="shared" ca="1" si="1479"/>
        <v>0</v>
      </c>
      <c r="MX266" s="7">
        <f t="shared" ca="1" si="1480"/>
        <v>0</v>
      </c>
      <c r="MY266" s="7" t="str">
        <f ca="1">IFERROR(IF(MY265+MX266&gt;MZ$4,MY265,MY265+MX266),"")</f>
        <v/>
      </c>
      <c r="MZ266" s="7">
        <f t="shared" ca="1" si="1544"/>
        <v>0</v>
      </c>
      <c r="NA266" s="7">
        <f t="shared" ca="1" si="1481"/>
        <v>0.84479267123885471</v>
      </c>
      <c r="NB266" s="7">
        <f t="shared" ca="1" si="1482"/>
        <v>-0.38325420970039314</v>
      </c>
      <c r="NC266" s="7">
        <f t="shared" ca="1" si="1483"/>
        <v>0</v>
      </c>
      <c r="ND266" s="7">
        <f t="shared" ca="1" si="1484"/>
        <v>0</v>
      </c>
      <c r="NE266" s="7" t="str">
        <f ca="1">IFERROR(IF(NE265+ND266&gt;NF$4,NE265,NE265+ND266),"")</f>
        <v/>
      </c>
      <c r="NF266" s="7">
        <f t="shared" ca="1" si="1545"/>
        <v>0</v>
      </c>
      <c r="NG266" s="7">
        <f t="shared" ca="1" si="1485"/>
        <v>0.74869970177876888</v>
      </c>
      <c r="NH266" s="7">
        <f t="shared" ca="1" si="1486"/>
        <v>-0.28716124024030731</v>
      </c>
      <c r="NI266" s="7">
        <f t="shared" ca="1" si="1487"/>
        <v>0</v>
      </c>
      <c r="NJ266" s="7">
        <f t="shared" ca="1" si="1488"/>
        <v>0</v>
      </c>
      <c r="NK266" s="7" t="str">
        <f ca="1">IFERROR(IF(NK265+NJ266&gt;NL$4,NK265,NK265+NJ266),"")</f>
        <v/>
      </c>
      <c r="NL266" s="7">
        <f t="shared" ca="1" si="1546"/>
        <v>0</v>
      </c>
      <c r="NM266" s="7">
        <f t="shared" ca="1" si="1489"/>
        <v>0.30824548567510968</v>
      </c>
      <c r="NN266" s="7">
        <f t="shared" ca="1" si="1490"/>
        <v>0.15329297586335189</v>
      </c>
      <c r="NO266" s="7">
        <f t="shared" ca="1" si="1491"/>
        <v>1</v>
      </c>
      <c r="NP266" s="7" t="str">
        <f t="shared" ca="1" si="1492"/>
        <v>5</v>
      </c>
      <c r="NQ266" s="7" t="str">
        <f ca="1">IFERROR(IF(NQ265+NP266&gt;NR$4,NQ265,NQ265+NP266),"")</f>
        <v/>
      </c>
      <c r="NR266" s="7">
        <f t="shared" ca="1" si="1547"/>
        <v>0</v>
      </c>
      <c r="NT266">
        <v>268</v>
      </c>
      <c r="NU266" s="7" t="s">
        <v>19</v>
      </c>
      <c r="NV266" s="7" t="str">
        <f t="shared" ca="1" si="1280"/>
        <v/>
      </c>
      <c r="NW266" s="7" t="str">
        <f t="shared" ca="1" si="1493"/>
        <v/>
      </c>
      <c r="NX266" t="str">
        <f ca="1">IFERROR(VLOOKUP(NT266,$K$3:$AK$568,8,FALSE),"")</f>
        <v/>
      </c>
      <c r="NY266" t="str">
        <f ca="1">IFERROR(VLOOKUP(NT266,$K$3:$AK$568,9,FALSE),"")</f>
        <v/>
      </c>
      <c r="NZ266" s="7" t="str">
        <f ca="1">IFERROR(VLOOKUP(NT266,$K$3:$AK$568,27,FALSE),"")</f>
        <v/>
      </c>
      <c r="OB266">
        <v>268</v>
      </c>
      <c r="OC266" s="7" t="s">
        <v>19</v>
      </c>
      <c r="OD266" t="e">
        <f t="shared" ca="1" si="1548"/>
        <v>#N/A</v>
      </c>
      <c r="OE266" s="7" t="str">
        <f t="shared" ca="1" si="1549"/>
        <v/>
      </c>
      <c r="OF266" s="7" t="str">
        <f t="shared" ca="1" si="1550"/>
        <v/>
      </c>
      <c r="OG266" t="str">
        <f t="shared" ca="1" si="1551"/>
        <v/>
      </c>
      <c r="OI266">
        <v>268</v>
      </c>
      <c r="OJ266" s="7" t="s">
        <v>19</v>
      </c>
      <c r="OK266" s="7" t="str">
        <f t="shared" ca="1" si="1552"/>
        <v/>
      </c>
      <c r="OL266" s="7" t="str">
        <f t="shared" ca="1" si="1553"/>
        <v/>
      </c>
      <c r="OM266" t="str">
        <f ca="1">IFERROR(VLOOKUP(OI266,$L$3:$AK$568,7,FALSE),"")</f>
        <v/>
      </c>
      <c r="ON266" t="str">
        <f ca="1">IFERROR(VLOOKUP(OI266,$L$3:$AK$568,8,FALSE),"")</f>
        <v/>
      </c>
      <c r="OO266" s="7" t="str">
        <f ca="1">IFERROR(VLOOKUP(OI266,$L$3:$AK$568,26,FALSE),"")</f>
        <v/>
      </c>
      <c r="OQ266">
        <v>268</v>
      </c>
      <c r="OR266" s="7" t="s">
        <v>19</v>
      </c>
      <c r="OS266" t="e">
        <f t="shared" ca="1" si="1554"/>
        <v>#N/A</v>
      </c>
      <c r="OT266" s="7" t="str">
        <f t="shared" ca="1" si="1555"/>
        <v/>
      </c>
      <c r="OU266" s="7" t="str">
        <f t="shared" ca="1" si="1556"/>
        <v/>
      </c>
      <c r="OV266" t="str">
        <f t="shared" ca="1" si="1557"/>
        <v/>
      </c>
      <c r="OX266">
        <v>268</v>
      </c>
      <c r="OY266" s="7" t="s">
        <v>19</v>
      </c>
      <c r="OZ266" s="7" t="str">
        <f t="shared" ca="1" si="1558"/>
        <v/>
      </c>
      <c r="PA266" s="7" t="str">
        <f t="shared" ca="1" si="1559"/>
        <v/>
      </c>
      <c r="PB266" t="str">
        <f ca="1">IFERROR(VLOOKUP(OX266,$M$3:$AK$568,6,FALSE),"")</f>
        <v/>
      </c>
      <c r="PC266" t="str">
        <f ca="1">IFERROR(VLOOKUP(OX266,$M$3:$AK$568,7,FALSE),"")</f>
        <v/>
      </c>
      <c r="PD266" s="7" t="str">
        <f ca="1">IFERROR(VLOOKUP(OX266,$M$3:$AK$568,25,FALSE),"")</f>
        <v/>
      </c>
      <c r="PF266">
        <v>268</v>
      </c>
      <c r="PG266" s="7" t="s">
        <v>19</v>
      </c>
      <c r="PH266" t="e">
        <f t="shared" ca="1" si="1560"/>
        <v>#N/A</v>
      </c>
      <c r="PI266" s="7" t="str">
        <f t="shared" ca="1" si="1561"/>
        <v/>
      </c>
      <c r="PJ266" s="7" t="str">
        <f t="shared" ca="1" si="1562"/>
        <v/>
      </c>
      <c r="PK266" t="str">
        <f t="shared" ca="1" si="1563"/>
        <v/>
      </c>
      <c r="PM266">
        <v>268</v>
      </c>
      <c r="PN266" s="7" t="s">
        <v>19</v>
      </c>
      <c r="PO266" s="202" t="str">
        <f t="shared" ca="1" si="1564"/>
        <v/>
      </c>
      <c r="PP266" s="7" t="str">
        <f t="shared" ca="1" si="1565"/>
        <v/>
      </c>
      <c r="PQ266" t="str">
        <f ca="1">IFERROR(VLOOKUP(PM266,$G$325:$R$409,12,FALSE),"")</f>
        <v/>
      </c>
      <c r="PR266" t="e">
        <f ca="1">VLOOKUP(PM266,$G$324:$Q$409,11,FALSE)</f>
        <v>#N/A</v>
      </c>
      <c r="PS266" s="7" t="str">
        <f ca="1">VLOOKUP(PQ266,$R$325:$Y$409,8,FALSE)</f>
        <v>- -</v>
      </c>
      <c r="PT266" s="7">
        <f ca="1">ReSt</f>
        <v>-4</v>
      </c>
      <c r="PU266" s="7" t="e">
        <f t="shared" ca="1" si="1566"/>
        <v>#N/A</v>
      </c>
      <c r="PV266" s="7" t="e">
        <f t="shared" ca="1" si="1567"/>
        <v>#N/A</v>
      </c>
      <c r="PW266" s="7" t="str">
        <f ca="1">VLOOKUP(PQ266,$R$325:$AK$409,8,FALSE)</f>
        <v>- -</v>
      </c>
      <c r="PX266" s="7"/>
      <c r="PY266">
        <v>268</v>
      </c>
      <c r="PZ266" s="7" t="s">
        <v>19</v>
      </c>
      <c r="QA266" t="str">
        <f t="shared" ca="1" si="1568"/>
        <v/>
      </c>
      <c r="QB266" s="7" t="str">
        <f t="shared" ca="1" si="1569"/>
        <v/>
      </c>
      <c r="QC266" s="7" t="str">
        <f t="shared" ca="1" si="1570"/>
        <v/>
      </c>
      <c r="QD266" t="str">
        <f t="shared" ca="1" si="1571"/>
        <v/>
      </c>
      <c r="QF266">
        <v>268</v>
      </c>
      <c r="QG266" s="7" t="s">
        <v>19</v>
      </c>
      <c r="QH266" s="7" t="str">
        <f t="shared" ca="1" si="1572"/>
        <v/>
      </c>
      <c r="QI266" s="7" t="e">
        <f t="shared" ca="1" si="1573"/>
        <v>#VALUE!</v>
      </c>
      <c r="QJ266" t="e">
        <f t="shared" ca="1" si="1574"/>
        <v>#N/A</v>
      </c>
      <c r="QK266" s="7" t="e">
        <f t="shared" ca="1" si="1575"/>
        <v>#N/A</v>
      </c>
      <c r="QM266">
        <v>268</v>
      </c>
      <c r="QN266" s="7" t="s">
        <v>19</v>
      </c>
      <c r="QO266" t="str">
        <f t="shared" ca="1" si="1576"/>
        <v/>
      </c>
      <c r="QP266" s="7" t="str">
        <f t="shared" ca="1" si="1577"/>
        <v/>
      </c>
      <c r="QQ266" t="str">
        <f t="shared" ca="1" si="1578"/>
        <v/>
      </c>
    </row>
    <row r="267" spans="1:459" x14ac:dyDescent="0.25">
      <c r="A267" s="240" t="str">
        <f>IF('Character Sheet'!$B$4="Creature","N","Y")</f>
        <v>Y</v>
      </c>
      <c r="C267" s="75"/>
      <c r="D267" s="76"/>
      <c r="F267" s="75"/>
      <c r="G267" s="76"/>
      <c r="I267" s="75"/>
      <c r="J267" s="85"/>
      <c r="K267" s="85">
        <f t="shared" ca="1" si="1494"/>
        <v>7</v>
      </c>
      <c r="L267" s="85">
        <f t="shared" ca="1" si="1265"/>
        <v>6</v>
      </c>
      <c r="M267" s="70">
        <f t="shared" ca="1" si="1270"/>
        <v>13</v>
      </c>
      <c r="O267" s="222">
        <f t="shared" ca="1" si="1277"/>
        <v>281</v>
      </c>
      <c r="Q267" s="7" t="str">
        <f t="shared" si="1579"/>
        <v>Poison Mastery</v>
      </c>
      <c r="R267" s="9" t="s">
        <v>1519</v>
      </c>
      <c r="S267" s="9" t="s">
        <v>2006</v>
      </c>
      <c r="T267" s="61" t="str">
        <f>SUBSTITUTE(IFERROR(IFERROR(VLOOKUP(R267,'[1]Skill Statistics'!$A$3:$C$513,2,FALSE),VLOOKUP(Q267,'[1]Skill Statistics'!$A$3:$C$513,2,FALSE)),T266),"R*","ReSt")</f>
        <v>In/Me</v>
      </c>
      <c r="U267" s="61" t="str">
        <f>IFERROR(IFERROR(VLOOKUP(R267,'[1]Skill Statistics'!$A$3:$C$513,3,FALSE),VLOOKUP(Q267,'[1]Skill Statistics'!$A$3:$C$513,3,FALSE)),U266)</f>
        <v>Re</v>
      </c>
      <c r="V267" s="61" t="str">
        <f>IF(ISNUMBER(SEARCH("Category",R267)),"- -",IFERROR(IFERROR(VLOOKUP(Q267,[1]Professions!$A$4:$AM$288,MATCH(Profession,[1]Professions!$A$1:$AM$1,0),FALSE),VLOOKUP(Q267,Calculations!$B$91:$I$95,8,FALSE)),"- -"))</f>
        <v>3 / 5</v>
      </c>
      <c r="W267" s="60">
        <f t="shared" si="1278"/>
        <v>0</v>
      </c>
      <c r="X267" s="7">
        <f ca="1">IFERROR(VLOOKUP(R267,$BS$6:$NR$519,MATCH(ActualLevel,$BS$3:$NR$3,0),FALSE),"- -")</f>
        <v>0</v>
      </c>
      <c r="Y267" s="7">
        <f t="shared" ca="1" si="1269"/>
        <v>0</v>
      </c>
      <c r="Z267" s="7">
        <f ca="1">IFERROR(VLOOKUP(Y267,Charts!$BQ$2:$BR$52,2,FALSE),"- -")</f>
        <v>-25</v>
      </c>
      <c r="AA267" s="7">
        <f t="shared" ca="1" si="1281"/>
        <v>5</v>
      </c>
      <c r="AB267" s="7">
        <f t="shared" ca="1" si="1266"/>
        <v>0</v>
      </c>
      <c r="AC267" s="7"/>
      <c r="AD267" s="7"/>
      <c r="AE267" s="7"/>
      <c r="AF267" s="7"/>
      <c r="AG267" s="7"/>
      <c r="AH267" s="43"/>
      <c r="AI267" s="7"/>
      <c r="AJ267" s="7"/>
      <c r="AK267" s="7">
        <f t="shared" ca="1" si="1282"/>
        <v>-20</v>
      </c>
      <c r="AL267" s="7"/>
      <c r="AM267" s="69">
        <f>IFERROR(VLOOKUP(R267,'[1]Skill Statistics'!$A$3:$AN$513,MATCH(Profession,'[1]Skill Statistics'!$A$2:$AN$2,0),FALSE),0)</f>
        <v>0</v>
      </c>
      <c r="AN267" s="85">
        <f>IFERROR(VLOOKUP(Q267,'[1]Skill Statistics'!$A$3:$BK$513,MATCH(Archetype,'[1]Skill Statistics'!$A$2:$BK$2,0),FALSE),0)</f>
        <v>0</v>
      </c>
      <c r="AO267" s="85">
        <f>IFERROR(VLOOKUP(Q267,'[1]Skill Statistics'!$A$3:$BB$513,MATCH(Race,'[1]Skill Statistics'!$A$2:$BB$2,0),FALSE),0)</f>
        <v>0</v>
      </c>
      <c r="AP267" s="85">
        <f t="shared" ca="1" si="1495"/>
        <v>0.5</v>
      </c>
      <c r="AQ267" s="70"/>
      <c r="AS267" s="69">
        <f>IFERROR(VLOOKUP(Q267,'[1]Professional Skills'!$A$4:$AM$288,MATCH(Profession,'[1]Professional Skills'!$A$3:$AM$3,0),FALSE),"- -")</f>
        <v>0</v>
      </c>
      <c r="AU267" s="7">
        <f t="shared" si="1268"/>
        <v>0</v>
      </c>
      <c r="AV267" s="7">
        <f t="shared" ca="1" si="1267"/>
        <v>0</v>
      </c>
      <c r="AW267" t="str">
        <f t="shared" si="1580"/>
        <v/>
      </c>
      <c r="AX267" t="str">
        <f>IFERROR(_xlfn.RANK.EQ(AW267,$AW$5:$AW$568),"")</f>
        <v/>
      </c>
      <c r="AY267">
        <f t="shared" si="1285"/>
        <v>0</v>
      </c>
      <c r="AZ267" s="70" t="str">
        <f t="shared" si="1283"/>
        <v/>
      </c>
      <c r="BB267" s="69">
        <f>IFERROR(IF(Q267="Language",VLOOKUP(R267,[1]Cultures!$B$4:$N$218,MATCH(Culture,[1]Cultures!$B$3:$N$3,0),FALSE),VLOOKUP(Q267,[1]Cultures!$B$4:$O$212,MATCH(Culture,[1]Cultures!$B$3:$O$3,0),FALSE)),"- -")</f>
        <v>0</v>
      </c>
      <c r="BD267">
        <f t="shared" ca="1" si="1581"/>
        <v>0</v>
      </c>
      <c r="BE267" t="str">
        <f t="shared" si="1582"/>
        <v/>
      </c>
      <c r="BI267" s="7">
        <f t="shared" si="1284"/>
        <v>0</v>
      </c>
      <c r="BK267" s="7"/>
      <c r="BL267" s="70">
        <f t="shared" si="1286"/>
        <v>0</v>
      </c>
      <c r="BN267" s="69">
        <f>IFERROR(VLOOKUP(V267,Charts!$BT$2:$BV$14,3,FALSE),"- -")</f>
        <v>0.61538461538461542</v>
      </c>
      <c r="BO267" s="85">
        <f t="shared" ca="1" si="1496"/>
        <v>1.3680702992144127</v>
      </c>
      <c r="BP267" s="70">
        <f t="shared" ca="1" si="1583"/>
        <v>281</v>
      </c>
      <c r="BR267" s="7">
        <v>266</v>
      </c>
      <c r="BS267" s="9" t="str">
        <f ca="1">VLOOKUP(BR267,$O$3:$R$568,4,FALSE)</f>
        <v>Medical Practice</v>
      </c>
      <c r="BT267" s="7" t="str">
        <f ca="1">VLOOKUP(BS267,$R$3:$V$568,5,FALSE)</f>
        <v>6 / 8</v>
      </c>
      <c r="BU267" s="7">
        <f ca="1">VLOOKUP(BT267,Charts!$BT$2:$BV$14,3,FALSE)</f>
        <v>0.38461538461538464</v>
      </c>
      <c r="BV267" s="7" t="str">
        <f t="shared" ca="1" si="1287"/>
        <v>6</v>
      </c>
      <c r="BW267" s="7" t="str">
        <f t="shared" ca="1" si="1288"/>
        <v>8</v>
      </c>
      <c r="BY267" s="7">
        <f t="shared" ca="1" si="1289"/>
        <v>0.87300065850449016</v>
      </c>
      <c r="BZ267" s="7">
        <f t="shared" ca="1" si="1290"/>
        <v>-0.48838527388910552</v>
      </c>
      <c r="CA267" s="7">
        <f t="shared" ca="1" si="1291"/>
        <v>0</v>
      </c>
      <c r="CB267" s="7">
        <f t="shared" ca="1" si="1292"/>
        <v>0</v>
      </c>
      <c r="CC267" s="7" t="str">
        <f ca="1">IFERROR(IF(CC266+CB267&gt;CD$4,CC266,CC266+CB267),"")</f>
        <v/>
      </c>
      <c r="CD267" s="7">
        <f t="shared" ca="1" si="1497"/>
        <v>0</v>
      </c>
      <c r="CE267" s="7">
        <f t="shared" ca="1" si="1293"/>
        <v>0.16938976560751184</v>
      </c>
      <c r="CF267" s="7">
        <f t="shared" ca="1" si="1294"/>
        <v>0.21522561900787279</v>
      </c>
      <c r="CG267" s="7">
        <f t="shared" ca="1" si="1295"/>
        <v>1</v>
      </c>
      <c r="CH267" s="7" t="str">
        <f t="shared" ca="1" si="1296"/>
        <v>6</v>
      </c>
      <c r="CI267" s="7" t="str">
        <f ca="1">IFERROR(IF(CI266+CH267&gt;CJ$4,CI266,CI266+CH267),"")</f>
        <v/>
      </c>
      <c r="CJ267" s="7">
        <f t="shared" ca="1" si="1498"/>
        <v>0</v>
      </c>
      <c r="CK267" s="7">
        <f t="shared" ca="1" si="1297"/>
        <v>0.99486981832256649</v>
      </c>
      <c r="CL267" s="7">
        <f t="shared" ca="1" si="1298"/>
        <v>-0.6102544337071818</v>
      </c>
      <c r="CM267" s="7">
        <f t="shared" ca="1" si="1299"/>
        <v>0</v>
      </c>
      <c r="CN267" s="7">
        <f t="shared" ca="1" si="1300"/>
        <v>0</v>
      </c>
      <c r="CO267" s="7" t="str">
        <f ca="1">IFERROR(IF(CO266+CN267&gt;CP$4,CO266,CO266+CN267),"")</f>
        <v/>
      </c>
      <c r="CP267" s="7">
        <f t="shared" ca="1" si="1499"/>
        <v>0</v>
      </c>
      <c r="CQ267" s="7">
        <f t="shared" ca="1" si="1301"/>
        <v>0.91456348287572475</v>
      </c>
      <c r="CR267" s="7">
        <f t="shared" ca="1" si="1302"/>
        <v>-0.52994809826034017</v>
      </c>
      <c r="CS267" s="7">
        <f t="shared" ca="1" si="1303"/>
        <v>0</v>
      </c>
      <c r="CT267" s="7">
        <f t="shared" ca="1" si="1304"/>
        <v>0</v>
      </c>
      <c r="CU267" s="7" t="str">
        <f ca="1">IFERROR(IF(CU266+CT267&gt;CV$4,CU266,CU266+CT267),"")</f>
        <v/>
      </c>
      <c r="CV267" s="7">
        <f t="shared" ca="1" si="1500"/>
        <v>0</v>
      </c>
      <c r="CW267" s="7">
        <f t="shared" ca="1" si="1305"/>
        <v>5.0880022365433097E-2</v>
      </c>
      <c r="CX267" s="7">
        <f t="shared" ca="1" si="1306"/>
        <v>0.33373536224995154</v>
      </c>
      <c r="CY267" s="7">
        <f t="shared" ca="1" si="1307"/>
        <v>1</v>
      </c>
      <c r="CZ267" s="7" t="str">
        <f t="shared" ca="1" si="1308"/>
        <v>6</v>
      </c>
      <c r="DA267" s="7" t="str">
        <f ca="1">IFERROR(IF(DA266+CZ267&gt;DB$4,DA266,DA266+CZ267),"")</f>
        <v/>
      </c>
      <c r="DB267" s="7">
        <f t="shared" ca="1" si="1501"/>
        <v>0</v>
      </c>
      <c r="DC267" s="7">
        <f t="shared" ca="1" si="1309"/>
        <v>0.96643772309840015</v>
      </c>
      <c r="DD267" s="7">
        <f t="shared" ca="1" si="1310"/>
        <v>-0.58182233848301546</v>
      </c>
      <c r="DE267" s="7">
        <f t="shared" ca="1" si="1311"/>
        <v>0</v>
      </c>
      <c r="DF267" s="7">
        <f t="shared" ca="1" si="1312"/>
        <v>0</v>
      </c>
      <c r="DG267" s="7" t="str">
        <f ca="1">IFERROR(IF(DG266+DF267&gt;DH$4,DG266,DG266+DF267),"")</f>
        <v/>
      </c>
      <c r="DH267" s="7">
        <f t="shared" ca="1" si="1502"/>
        <v>0</v>
      </c>
      <c r="DI267" s="7">
        <f t="shared" ca="1" si="1313"/>
        <v>7.8357949884562239E-2</v>
      </c>
      <c r="DJ267" s="7">
        <f t="shared" ca="1" si="1314"/>
        <v>0.3062574347308224</v>
      </c>
      <c r="DK267" s="7">
        <f t="shared" ca="1" si="1315"/>
        <v>1</v>
      </c>
      <c r="DL267" s="7" t="str">
        <f t="shared" ca="1" si="1316"/>
        <v>6</v>
      </c>
      <c r="DM267" s="7" t="str">
        <f ca="1">IFERROR(IF(DM266+DL267&gt;DN$4,DM266,DM266+DL267),"")</f>
        <v/>
      </c>
      <c r="DN267" s="7">
        <f t="shared" ca="1" si="1503"/>
        <v>0</v>
      </c>
      <c r="DO267" s="7">
        <f t="shared" ca="1" si="1317"/>
        <v>0.97535503723239803</v>
      </c>
      <c r="DP267" s="7">
        <f t="shared" ca="1" si="1318"/>
        <v>-0.59073965261701344</v>
      </c>
      <c r="DQ267" s="7">
        <f t="shared" ca="1" si="1319"/>
        <v>0</v>
      </c>
      <c r="DR267" s="7">
        <f t="shared" ca="1" si="1320"/>
        <v>0</v>
      </c>
      <c r="DS267" s="7" t="str">
        <f ca="1">IFERROR(IF(DS266+DR267&gt;DT$4,DS266,DS266+DR267),"")</f>
        <v/>
      </c>
      <c r="DT267" s="7">
        <f t="shared" ca="1" si="1504"/>
        <v>0</v>
      </c>
      <c r="DU267" s="7">
        <f t="shared" ca="1" si="1321"/>
        <v>0.28166412016963316</v>
      </c>
      <c r="DV267" s="7">
        <f t="shared" ca="1" si="1322"/>
        <v>0.10295126444575148</v>
      </c>
      <c r="DW267" s="7">
        <f t="shared" ca="1" si="1323"/>
        <v>1</v>
      </c>
      <c r="DX267" s="7" t="str">
        <f t="shared" ca="1" si="1324"/>
        <v>6</v>
      </c>
      <c r="DY267" s="7" t="str">
        <f ca="1">IFERROR(IF(DY266+DX267&gt;DZ$4,DY266,DY266+DX267),"")</f>
        <v/>
      </c>
      <c r="DZ267" s="7">
        <f t="shared" ca="1" si="1505"/>
        <v>0</v>
      </c>
      <c r="EA267" s="7">
        <f t="shared" ca="1" si="1325"/>
        <v>0.13497158133803033</v>
      </c>
      <c r="EB267" s="7">
        <f t="shared" ca="1" si="1326"/>
        <v>0.2496438032773543</v>
      </c>
      <c r="EC267" s="7">
        <f t="shared" ca="1" si="1327"/>
        <v>1</v>
      </c>
      <c r="ED267" s="7" t="str">
        <f t="shared" ca="1" si="1328"/>
        <v>6</v>
      </c>
      <c r="EE267" s="7" t="str">
        <f ca="1">IFERROR(IF(EE266+ED267&gt;EF$4,EE266,EE266+ED267),"")</f>
        <v/>
      </c>
      <c r="EF267" s="7">
        <f t="shared" ca="1" si="1506"/>
        <v>0</v>
      </c>
      <c r="EG267" s="7">
        <f t="shared" ca="1" si="1329"/>
        <v>1.0154417604163246E-2</v>
      </c>
      <c r="EH267" s="7">
        <f t="shared" ca="1" si="1330"/>
        <v>0.37446096701122139</v>
      </c>
      <c r="EI267" s="7">
        <f t="shared" ca="1" si="1331"/>
        <v>1</v>
      </c>
      <c r="EJ267" s="7" t="str">
        <f t="shared" ca="1" si="1332"/>
        <v>6</v>
      </c>
      <c r="EK267" s="7" t="str">
        <f ca="1">IFERROR(IF(EK266+EJ267&gt;EL$4,EK266,EK266+EJ267),"")</f>
        <v/>
      </c>
      <c r="EL267" s="7">
        <f t="shared" ca="1" si="1507"/>
        <v>0</v>
      </c>
      <c r="EM267" s="7">
        <f t="shared" ca="1" si="1333"/>
        <v>0.49343120556417341</v>
      </c>
      <c r="EN267" s="7">
        <f t="shared" ca="1" si="1334"/>
        <v>-0.10881582094878878</v>
      </c>
      <c r="EO267" s="7">
        <f t="shared" ca="1" si="1335"/>
        <v>0</v>
      </c>
      <c r="EP267" s="7">
        <f t="shared" ca="1" si="1336"/>
        <v>0</v>
      </c>
      <c r="EQ267" s="7" t="str">
        <f ca="1">IFERROR(IF(EQ266+EP267&gt;ER$4,EQ266,EQ266+EP267),"")</f>
        <v/>
      </c>
      <c r="ER267" s="7">
        <f t="shared" ca="1" si="1508"/>
        <v>0</v>
      </c>
      <c r="ES267" s="7">
        <f t="shared" ca="1" si="1337"/>
        <v>0.49397771444040239</v>
      </c>
      <c r="ET267" s="7">
        <f t="shared" ca="1" si="1338"/>
        <v>-0.10936232982501776</v>
      </c>
      <c r="EU267" s="7">
        <f t="shared" ca="1" si="1339"/>
        <v>0</v>
      </c>
      <c r="EV267" s="7">
        <f t="shared" ca="1" si="1340"/>
        <v>0</v>
      </c>
      <c r="EW267" s="7" t="str">
        <f ca="1">IFERROR(IF(EW266+EV267&gt;EX$4,EW266,EW266+EV267),"")</f>
        <v/>
      </c>
      <c r="EX267" s="7">
        <f t="shared" ca="1" si="1509"/>
        <v>0</v>
      </c>
      <c r="EY267" s="7">
        <f t="shared" ca="1" si="1341"/>
        <v>0.92348952907529946</v>
      </c>
      <c r="EZ267" s="7">
        <f t="shared" ca="1" si="1342"/>
        <v>-0.53887414445991477</v>
      </c>
      <c r="FA267" s="7">
        <f t="shared" ca="1" si="1343"/>
        <v>0</v>
      </c>
      <c r="FB267" s="7">
        <f t="shared" ca="1" si="1344"/>
        <v>0</v>
      </c>
      <c r="FC267" s="7" t="str">
        <f ca="1">IFERROR(IF(FC266+FB267&gt;FD$4,FC266,FC266+FB267),"")</f>
        <v/>
      </c>
      <c r="FD267" s="7">
        <f t="shared" ca="1" si="1510"/>
        <v>0</v>
      </c>
      <c r="FE267" s="7">
        <f t="shared" ca="1" si="1345"/>
        <v>0.21280619173449233</v>
      </c>
      <c r="FF267" s="7">
        <f t="shared" ca="1" si="1346"/>
        <v>0.1718091928808923</v>
      </c>
      <c r="FG267" s="7">
        <f t="shared" ca="1" si="1347"/>
        <v>1</v>
      </c>
      <c r="FH267" s="7" t="str">
        <f t="shared" ca="1" si="1348"/>
        <v>6</v>
      </c>
      <c r="FI267" s="7" t="str">
        <f ca="1">IFERROR(IF(FI266+FH267&gt;FJ$4,FI266,FI266+FH267),"")</f>
        <v/>
      </c>
      <c r="FJ267" s="7">
        <f t="shared" ca="1" si="1511"/>
        <v>0</v>
      </c>
      <c r="FK267" s="7">
        <f t="shared" ca="1" si="1349"/>
        <v>0.43967581375330733</v>
      </c>
      <c r="FL267" s="7">
        <f t="shared" ca="1" si="1350"/>
        <v>-5.5060429137922695E-2</v>
      </c>
      <c r="FM267" s="7">
        <f t="shared" ca="1" si="1351"/>
        <v>0</v>
      </c>
      <c r="FN267" s="7">
        <f t="shared" ca="1" si="1352"/>
        <v>0</v>
      </c>
      <c r="FO267" s="7" t="str">
        <f ca="1">IFERROR(IF(FO266+FN267&gt;FP$4,FO266,FO266+FN267),"")</f>
        <v/>
      </c>
      <c r="FP267" s="7">
        <f t="shared" ca="1" si="1512"/>
        <v>0</v>
      </c>
      <c r="FQ267" s="7">
        <f t="shared" ca="1" si="1353"/>
        <v>0.4327103006279206</v>
      </c>
      <c r="FR267" s="7">
        <f t="shared" ca="1" si="1354"/>
        <v>-4.809491601253596E-2</v>
      </c>
      <c r="FS267" s="7">
        <f t="shared" ca="1" si="1355"/>
        <v>0</v>
      </c>
      <c r="FT267" s="7">
        <f t="shared" ca="1" si="1356"/>
        <v>0</v>
      </c>
      <c r="FU267" s="7" t="str">
        <f ca="1">IFERROR(IF(FU266+FT267&gt;FV$4,FU266,FU266+FT267),"")</f>
        <v/>
      </c>
      <c r="FV267" s="7">
        <f t="shared" ca="1" si="1513"/>
        <v>0</v>
      </c>
      <c r="FW267" s="7">
        <f t="shared" ca="1" si="1357"/>
        <v>0.57631279384864698</v>
      </c>
      <c r="FX267" s="7">
        <f t="shared" ca="1" si="1358"/>
        <v>-0.19169740923326234</v>
      </c>
      <c r="FY267" s="7">
        <f t="shared" ca="1" si="1359"/>
        <v>0</v>
      </c>
      <c r="FZ267" s="7">
        <f t="shared" ca="1" si="1360"/>
        <v>0</v>
      </c>
      <c r="GA267" s="7" t="str">
        <f ca="1">IFERROR(IF(GA266+FZ267&gt;GB$4,GA266,GA266+FZ267),"")</f>
        <v/>
      </c>
      <c r="GB267" s="7">
        <f t="shared" ca="1" si="1514"/>
        <v>0</v>
      </c>
      <c r="GC267" s="7">
        <f t="shared" ca="1" si="1361"/>
        <v>0.13718639707452018</v>
      </c>
      <c r="GD267" s="7">
        <f t="shared" ca="1" si="1362"/>
        <v>0.24742898754086445</v>
      </c>
      <c r="GE267" s="7">
        <f t="shared" ca="1" si="1363"/>
        <v>1</v>
      </c>
      <c r="GF267" s="7" t="str">
        <f t="shared" ca="1" si="1364"/>
        <v>6</v>
      </c>
      <c r="GG267" s="7" t="str">
        <f ca="1">IFERROR(IF(GG266+GF267&gt;GH$4,GG266,GG266+GF267),"")</f>
        <v/>
      </c>
      <c r="GH267" s="7">
        <f t="shared" ca="1" si="1515"/>
        <v>0</v>
      </c>
      <c r="GI267" s="7">
        <f t="shared" ca="1" si="1365"/>
        <v>0.92365269053515964</v>
      </c>
      <c r="GJ267" s="7">
        <f t="shared" ca="1" si="1366"/>
        <v>-0.53903730591977506</v>
      </c>
      <c r="GK267" s="7">
        <f t="shared" ca="1" si="1367"/>
        <v>0</v>
      </c>
      <c r="GL267" s="7">
        <f t="shared" ca="1" si="1368"/>
        <v>0</v>
      </c>
      <c r="GM267" s="7" t="str">
        <f ca="1">IFERROR(IF(GM266+GL267&gt;GN$4,GM266,GM266+GL267),"")</f>
        <v/>
      </c>
      <c r="GN267" s="7">
        <f t="shared" ca="1" si="1516"/>
        <v>0</v>
      </c>
      <c r="GO267" s="7">
        <f t="shared" ca="1" si="1369"/>
        <v>0.15391426404558728</v>
      </c>
      <c r="GP267" s="7">
        <f t="shared" ca="1" si="1370"/>
        <v>0.23070112056979736</v>
      </c>
      <c r="GQ267" s="7">
        <f t="shared" ca="1" si="1371"/>
        <v>1</v>
      </c>
      <c r="GR267" s="7" t="str">
        <f t="shared" ca="1" si="1372"/>
        <v>6</v>
      </c>
      <c r="GS267" s="7" t="str">
        <f ca="1">IFERROR(IF(GS266+GR267&gt;GT$4,GS266,GS266+GR267),"")</f>
        <v/>
      </c>
      <c r="GT267" s="7">
        <f t="shared" ca="1" si="1517"/>
        <v>0</v>
      </c>
      <c r="GU267" s="7">
        <f t="shared" ca="1" si="1373"/>
        <v>0.49420837430671138</v>
      </c>
      <c r="GV267" s="7">
        <f t="shared" ca="1" si="1374"/>
        <v>-0.10959298969132675</v>
      </c>
      <c r="GW267" s="7">
        <f t="shared" ca="1" si="1375"/>
        <v>0</v>
      </c>
      <c r="GX267" s="7">
        <f t="shared" ca="1" si="1376"/>
        <v>0</v>
      </c>
      <c r="GY267" s="7" t="str">
        <f ca="1">IFERROR(IF(GY266+GX267&gt;GZ$4,GY266,GY266+GX267),"")</f>
        <v/>
      </c>
      <c r="GZ267" s="7">
        <f t="shared" ca="1" si="1518"/>
        <v>0</v>
      </c>
      <c r="HA267" s="7">
        <f t="shared" ca="1" si="1377"/>
        <v>0.95914423830203122</v>
      </c>
      <c r="HB267" s="7">
        <f t="shared" ca="1" si="1378"/>
        <v>-0.57452885368664663</v>
      </c>
      <c r="HC267" s="7">
        <f t="shared" ca="1" si="1379"/>
        <v>0</v>
      </c>
      <c r="HD267" s="7">
        <f t="shared" ca="1" si="1380"/>
        <v>0</v>
      </c>
      <c r="HE267" s="7" t="str">
        <f ca="1">IFERROR(IF(HE266+HD267&gt;HF$4,HE266,HE266+HD267),"")</f>
        <v/>
      </c>
      <c r="HF267" s="7">
        <f t="shared" ca="1" si="1519"/>
        <v>0</v>
      </c>
      <c r="HG267" s="7">
        <f t="shared" ca="1" si="1381"/>
        <v>0.95738984106287384</v>
      </c>
      <c r="HH267" s="7">
        <f t="shared" ca="1" si="1382"/>
        <v>-0.57277445644748926</v>
      </c>
      <c r="HI267" s="7">
        <f t="shared" ca="1" si="1383"/>
        <v>0</v>
      </c>
      <c r="HJ267" s="7">
        <f t="shared" ca="1" si="1384"/>
        <v>0</v>
      </c>
      <c r="HK267" s="7" t="str">
        <f ca="1">IFERROR(IF(HK266+HJ267&gt;HL$4,HK266,HK266+HJ267),"")</f>
        <v/>
      </c>
      <c r="HL267" s="7">
        <f t="shared" ca="1" si="1520"/>
        <v>0</v>
      </c>
      <c r="HM267" s="7">
        <f t="shared" ca="1" si="1385"/>
        <v>0.77186770083071865</v>
      </c>
      <c r="HN267" s="7">
        <f t="shared" ca="1" si="1386"/>
        <v>-0.38725231621533401</v>
      </c>
      <c r="HO267" s="7">
        <f t="shared" ca="1" si="1387"/>
        <v>0</v>
      </c>
      <c r="HP267" s="7">
        <f t="shared" ca="1" si="1388"/>
        <v>0</v>
      </c>
      <c r="HQ267" s="7" t="str">
        <f ca="1">IFERROR(IF(HQ266+HP267&gt;HR$4,HQ266,HQ266+HP267),"")</f>
        <v/>
      </c>
      <c r="HR267" s="7">
        <f t="shared" ca="1" si="1521"/>
        <v>0</v>
      </c>
      <c r="HS267" s="7">
        <f t="shared" ca="1" si="1389"/>
        <v>0.85815106301591804</v>
      </c>
      <c r="HT267" s="7">
        <f t="shared" ca="1" si="1390"/>
        <v>-0.4735356784005334</v>
      </c>
      <c r="HU267" s="7">
        <f t="shared" ca="1" si="1391"/>
        <v>0</v>
      </c>
      <c r="HV267" s="7">
        <f t="shared" ca="1" si="1392"/>
        <v>0</v>
      </c>
      <c r="HW267" s="7" t="str">
        <f ca="1">IFERROR(IF(HW266+HV267&gt;HX$4,HW266,HW266+HV267),"")</f>
        <v/>
      </c>
      <c r="HX267" s="7">
        <f t="shared" ca="1" si="1522"/>
        <v>0</v>
      </c>
      <c r="HY267" s="7">
        <f t="shared" ca="1" si="1393"/>
        <v>0.66915923520749343</v>
      </c>
      <c r="HZ267" s="7">
        <f t="shared" ca="1" si="1394"/>
        <v>-0.28454385059210879</v>
      </c>
      <c r="IA267" s="7">
        <f t="shared" ca="1" si="1395"/>
        <v>0</v>
      </c>
      <c r="IB267" s="7">
        <f t="shared" ca="1" si="1396"/>
        <v>0</v>
      </c>
      <c r="IC267" s="7" t="str">
        <f ca="1">IFERROR(IF(IC266+IB267&gt;ID$4,IC266,IC266+IB267),"")</f>
        <v/>
      </c>
      <c r="ID267" s="7">
        <f t="shared" ca="1" si="1523"/>
        <v>0</v>
      </c>
      <c r="IE267" s="7">
        <f t="shared" ca="1" si="1397"/>
        <v>7.71932809257454E-2</v>
      </c>
      <c r="IF267" s="7">
        <f t="shared" ca="1" si="1398"/>
        <v>0.30742210368963924</v>
      </c>
      <c r="IG267" s="7">
        <f t="shared" ca="1" si="1399"/>
        <v>1</v>
      </c>
      <c r="IH267" s="7" t="str">
        <f t="shared" ca="1" si="1400"/>
        <v>6</v>
      </c>
      <c r="II267" s="7" t="str">
        <f ca="1">IFERROR(IF(II266+IH267&gt;IJ$4,II266,II266+IH267),"")</f>
        <v/>
      </c>
      <c r="IJ267" s="7">
        <f t="shared" ca="1" si="1524"/>
        <v>0</v>
      </c>
      <c r="IK267" s="7">
        <f t="shared" ca="1" si="1401"/>
        <v>0.26911965462346232</v>
      </c>
      <c r="IL267" s="7">
        <f t="shared" ca="1" si="1402"/>
        <v>0.11549572999192231</v>
      </c>
      <c r="IM267" s="7">
        <f t="shared" ca="1" si="1403"/>
        <v>1</v>
      </c>
      <c r="IN267" s="7" t="str">
        <f t="shared" ca="1" si="1404"/>
        <v>6</v>
      </c>
      <c r="IO267" s="7" t="str">
        <f ca="1">IFERROR(IF(IO266+IN267&gt;IP$4,IO266,IO266+IN267),"")</f>
        <v/>
      </c>
      <c r="IP267" s="7">
        <f t="shared" ca="1" si="1525"/>
        <v>0</v>
      </c>
      <c r="IQ267" s="7">
        <f t="shared" ca="1" si="1405"/>
        <v>0.26430471864321259</v>
      </c>
      <c r="IR267" s="7">
        <f t="shared" ca="1" si="1406"/>
        <v>0.12031066597217205</v>
      </c>
      <c r="IS267" s="7">
        <f t="shared" ca="1" si="1407"/>
        <v>1</v>
      </c>
      <c r="IT267" s="7" t="str">
        <f t="shared" ca="1" si="1408"/>
        <v>6</v>
      </c>
      <c r="IU267" s="7" t="str">
        <f ca="1">IFERROR(IF(IU266+IT267&gt;IV$4,IU266,IU266+IT267),"")</f>
        <v/>
      </c>
      <c r="IV267" s="7">
        <f t="shared" ca="1" si="1526"/>
        <v>0</v>
      </c>
      <c r="IW267" s="7">
        <f t="shared" ca="1" si="1409"/>
        <v>0.81900882606946468</v>
      </c>
      <c r="IX267" s="7">
        <f t="shared" ca="1" si="1410"/>
        <v>-0.43439344145408004</v>
      </c>
      <c r="IY267" s="7">
        <f t="shared" ca="1" si="1411"/>
        <v>0</v>
      </c>
      <c r="IZ267" s="7">
        <f t="shared" ca="1" si="1412"/>
        <v>0</v>
      </c>
      <c r="JA267" s="7" t="str">
        <f ca="1">IFERROR(IF(JA266+IZ267&gt;JB$4,JA266,JA266+IZ267),"")</f>
        <v/>
      </c>
      <c r="JB267" s="7">
        <f t="shared" ca="1" si="1527"/>
        <v>0</v>
      </c>
      <c r="JC267" s="7">
        <f t="shared" ca="1" si="1413"/>
        <v>0.30455724499349235</v>
      </c>
      <c r="JD267" s="7">
        <f t="shared" ca="1" si="1414"/>
        <v>8.0058139621892288E-2</v>
      </c>
      <c r="JE267" s="7">
        <f t="shared" ca="1" si="1415"/>
        <v>1</v>
      </c>
      <c r="JF267" s="7" t="str">
        <f t="shared" ca="1" si="1416"/>
        <v>6</v>
      </c>
      <c r="JG267" s="7" t="str">
        <f ca="1">IFERROR(IF(JG266+JF267&gt;JH$4,JG266,JG266+JF267),"")</f>
        <v/>
      </c>
      <c r="JH267" s="7">
        <f t="shared" ca="1" si="1528"/>
        <v>0</v>
      </c>
      <c r="JI267" s="7">
        <f t="shared" ca="1" si="1417"/>
        <v>0.44401956535690501</v>
      </c>
      <c r="JJ267" s="7">
        <f t="shared" ca="1" si="1418"/>
        <v>-5.9404180741520374E-2</v>
      </c>
      <c r="JK267" s="7">
        <f t="shared" ca="1" si="1419"/>
        <v>0</v>
      </c>
      <c r="JL267" s="7">
        <f t="shared" ca="1" si="1420"/>
        <v>0</v>
      </c>
      <c r="JM267" s="7" t="str">
        <f ca="1">IFERROR(IF(JM266+JL267&gt;JN$4,JM266,JM266+JL267),"")</f>
        <v/>
      </c>
      <c r="JN267" s="7">
        <f t="shared" ca="1" si="1529"/>
        <v>0</v>
      </c>
      <c r="JO267" s="7">
        <f t="shared" ca="1" si="1421"/>
        <v>0.50390467199254596</v>
      </c>
      <c r="JP267" s="7">
        <f t="shared" ca="1" si="1422"/>
        <v>-0.11928928737716132</v>
      </c>
      <c r="JQ267" s="7">
        <f t="shared" ca="1" si="1423"/>
        <v>0</v>
      </c>
      <c r="JR267" s="7">
        <f t="shared" ca="1" si="1424"/>
        <v>0</v>
      </c>
      <c r="JS267" s="7" t="str">
        <f ca="1">IFERROR(IF(JS266+JR267&gt;JT$4,JS266,JS266+JR267),"")</f>
        <v/>
      </c>
      <c r="JT267" s="7">
        <f t="shared" ca="1" si="1530"/>
        <v>0</v>
      </c>
      <c r="JU267" s="7">
        <f t="shared" ca="1" si="1425"/>
        <v>0.32072975290957273</v>
      </c>
      <c r="JV267" s="7">
        <f t="shared" ca="1" si="1426"/>
        <v>6.3885631705811907E-2</v>
      </c>
      <c r="JW267" s="7">
        <f t="shared" ca="1" si="1427"/>
        <v>1</v>
      </c>
      <c r="JX267" s="7" t="str">
        <f t="shared" ca="1" si="1428"/>
        <v>6</v>
      </c>
      <c r="JY267" s="7" t="str">
        <f ca="1">IFERROR(IF(JY266+JX267&gt;JZ$4,JY266,JY266+JX267),"")</f>
        <v/>
      </c>
      <c r="JZ267" s="7">
        <f t="shared" ca="1" si="1531"/>
        <v>0</v>
      </c>
      <c r="KA267" s="7">
        <f t="shared" ca="1" si="1429"/>
        <v>0.56481662058188276</v>
      </c>
      <c r="KB267" s="7">
        <f t="shared" ca="1" si="1430"/>
        <v>-0.18020123596649812</v>
      </c>
      <c r="KC267" s="7">
        <f t="shared" ca="1" si="1431"/>
        <v>0</v>
      </c>
      <c r="KD267" s="7">
        <f t="shared" ca="1" si="1432"/>
        <v>0</v>
      </c>
      <c r="KE267" s="7" t="str">
        <f ca="1">IFERROR(IF(KE266+KD267&gt;KF$4,KE266,KE266+KD267),"")</f>
        <v/>
      </c>
      <c r="KF267" s="7">
        <f t="shared" ca="1" si="1532"/>
        <v>0</v>
      </c>
      <c r="KG267" s="7">
        <f t="shared" ca="1" si="1433"/>
        <v>0.12552611782203338</v>
      </c>
      <c r="KH267" s="7">
        <f t="shared" ca="1" si="1434"/>
        <v>0.25908926679335126</v>
      </c>
      <c r="KI267" s="7">
        <f t="shared" ca="1" si="1435"/>
        <v>1</v>
      </c>
      <c r="KJ267" s="7" t="str">
        <f t="shared" ca="1" si="1436"/>
        <v>6</v>
      </c>
      <c r="KK267" s="7" t="str">
        <f ca="1">IFERROR(IF(KK266+KJ267&gt;KL$4,KK266,KK266+KJ267),"")</f>
        <v/>
      </c>
      <c r="KL267" s="7">
        <f t="shared" ca="1" si="1533"/>
        <v>0</v>
      </c>
      <c r="KM267" s="7">
        <f t="shared" ca="1" si="1437"/>
        <v>0.65785054778734775</v>
      </c>
      <c r="KN267" s="7">
        <f t="shared" ca="1" si="1438"/>
        <v>-0.27323516317196311</v>
      </c>
      <c r="KO267" s="7">
        <f t="shared" ca="1" si="1439"/>
        <v>0</v>
      </c>
      <c r="KP267" s="7">
        <f t="shared" ca="1" si="1440"/>
        <v>0</v>
      </c>
      <c r="KQ267" s="7" t="str">
        <f ca="1">IFERROR(IF(KQ266+KP267&gt;KR$4,KQ266,KQ266+KP267),"")</f>
        <v/>
      </c>
      <c r="KR267" s="7">
        <f t="shared" ca="1" si="1534"/>
        <v>0</v>
      </c>
      <c r="KS267" s="7">
        <f t="shared" ca="1" si="1441"/>
        <v>0.78519144552814468</v>
      </c>
      <c r="KT267" s="7">
        <f t="shared" ca="1" si="1442"/>
        <v>-0.40057606091276005</v>
      </c>
      <c r="KU267" s="7">
        <f t="shared" ca="1" si="1443"/>
        <v>0</v>
      </c>
      <c r="KV267" s="7">
        <f t="shared" ca="1" si="1444"/>
        <v>0</v>
      </c>
      <c r="KW267" s="7" t="str">
        <f ca="1">IFERROR(IF(KW266+KV267&gt;KX$4,KW266,KW266+KV267),"")</f>
        <v/>
      </c>
      <c r="KX267" s="7">
        <f t="shared" ca="1" si="1535"/>
        <v>0</v>
      </c>
      <c r="KY267" s="7">
        <f t="shared" ca="1" si="1445"/>
        <v>0.36318518497873042</v>
      </c>
      <c r="KZ267" s="7">
        <f t="shared" ca="1" si="1446"/>
        <v>2.1430199636654212E-2</v>
      </c>
      <c r="LA267" s="7">
        <f t="shared" ca="1" si="1447"/>
        <v>1</v>
      </c>
      <c r="LB267" s="7" t="str">
        <f t="shared" ca="1" si="1448"/>
        <v>6</v>
      </c>
      <c r="LC267" s="7" t="str">
        <f ca="1">IFERROR(IF(LC266+LB267&gt;LD$4,LC266,LC266+LB267),"")</f>
        <v/>
      </c>
      <c r="LD267" s="7">
        <f t="shared" ca="1" si="1536"/>
        <v>0</v>
      </c>
      <c r="LE267" s="7">
        <f t="shared" ca="1" si="1449"/>
        <v>0.26894463126161383</v>
      </c>
      <c r="LF267" s="7">
        <f t="shared" ca="1" si="1450"/>
        <v>0.11567075335377081</v>
      </c>
      <c r="LG267" s="7">
        <f t="shared" ca="1" si="1451"/>
        <v>1</v>
      </c>
      <c r="LH267" s="7" t="str">
        <f t="shared" ca="1" si="1452"/>
        <v>6</v>
      </c>
      <c r="LI267" s="7" t="str">
        <f ca="1">IFERROR(IF(LI266+LH267&gt;LJ$4,LI266,LI266+LH267),"")</f>
        <v/>
      </c>
      <c r="LJ267" s="7">
        <f t="shared" ca="1" si="1537"/>
        <v>0</v>
      </c>
      <c r="LK267" s="7">
        <f t="shared" ca="1" si="1453"/>
        <v>0.71696082437020214</v>
      </c>
      <c r="LL267" s="7">
        <f t="shared" ca="1" si="1454"/>
        <v>-0.33234543975481751</v>
      </c>
      <c r="LM267" s="7">
        <f t="shared" ca="1" si="1455"/>
        <v>0</v>
      </c>
      <c r="LN267" s="7">
        <f t="shared" ca="1" si="1456"/>
        <v>0</v>
      </c>
      <c r="LO267" s="7" t="str">
        <f ca="1">IFERROR(IF(LO266+LN267&gt;LP$4,LO266,LO266+LN267),"")</f>
        <v/>
      </c>
      <c r="LP267" s="7">
        <f t="shared" ca="1" si="1538"/>
        <v>0</v>
      </c>
      <c r="LQ267" s="7">
        <f t="shared" ca="1" si="1457"/>
        <v>0.32202029426055712</v>
      </c>
      <c r="LR267" s="7">
        <f t="shared" ca="1" si="1458"/>
        <v>6.2595090354827521E-2</v>
      </c>
      <c r="LS267" s="7">
        <f t="shared" ca="1" si="1459"/>
        <v>1</v>
      </c>
      <c r="LT267" s="7" t="str">
        <f t="shared" ca="1" si="1460"/>
        <v>6</v>
      </c>
      <c r="LU267" s="7" t="str">
        <f ca="1">IFERROR(IF(LU266+LT267&gt;LV$4,LU266,LU266+LT267),"")</f>
        <v/>
      </c>
      <c r="LV267" s="7">
        <f t="shared" ca="1" si="1539"/>
        <v>0</v>
      </c>
      <c r="LW267" s="7">
        <f t="shared" ca="1" si="1461"/>
        <v>0.29879301257664415</v>
      </c>
      <c r="LX267" s="7">
        <f t="shared" ca="1" si="1462"/>
        <v>8.5822372038740491E-2</v>
      </c>
      <c r="LY267" s="7">
        <f t="shared" ca="1" si="1463"/>
        <v>1</v>
      </c>
      <c r="LZ267" s="7" t="str">
        <f t="shared" ca="1" si="1464"/>
        <v>6</v>
      </c>
      <c r="MA267" s="7" t="str">
        <f ca="1">IFERROR(IF(MA266+LZ267&gt;MB$4,MA266,MA266+LZ267),"")</f>
        <v/>
      </c>
      <c r="MB267" s="7">
        <f t="shared" ca="1" si="1540"/>
        <v>0</v>
      </c>
      <c r="MC267" s="7">
        <f t="shared" ca="1" si="1465"/>
        <v>0.38587528858716502</v>
      </c>
      <c r="MD267" s="7">
        <f t="shared" ca="1" si="1466"/>
        <v>-1.259903971780385E-3</v>
      </c>
      <c r="ME267" s="7">
        <f t="shared" ca="1" si="1467"/>
        <v>0</v>
      </c>
      <c r="MF267" s="7">
        <f t="shared" ca="1" si="1468"/>
        <v>0</v>
      </c>
      <c r="MG267" s="7" t="str">
        <f ca="1">IFERROR(IF(MG266+MF267&gt;MH$4,MG266,MG266+MF267),"")</f>
        <v/>
      </c>
      <c r="MH267" s="7">
        <f t="shared" ca="1" si="1541"/>
        <v>0</v>
      </c>
      <c r="MI267" s="7">
        <f t="shared" ca="1" si="1469"/>
        <v>0.12216247845979211</v>
      </c>
      <c r="MJ267" s="7">
        <f t="shared" ca="1" si="1470"/>
        <v>0.26245290615559252</v>
      </c>
      <c r="MK267" s="7">
        <f t="shared" ca="1" si="1471"/>
        <v>1</v>
      </c>
      <c r="ML267" s="7" t="str">
        <f t="shared" ca="1" si="1472"/>
        <v>6</v>
      </c>
      <c r="MM267" s="7" t="str">
        <f ca="1">IFERROR(IF(MM266+ML267&gt;MN$4,MM266,MM266+ML267),"")</f>
        <v/>
      </c>
      <c r="MN267" s="7">
        <f t="shared" ca="1" si="1542"/>
        <v>0</v>
      </c>
      <c r="MO267" s="7">
        <f t="shared" ca="1" si="1473"/>
        <v>0.74431469438858711</v>
      </c>
      <c r="MP267" s="7">
        <f t="shared" ca="1" si="1474"/>
        <v>-0.35969930977320247</v>
      </c>
      <c r="MQ267" s="7">
        <f t="shared" ca="1" si="1475"/>
        <v>0</v>
      </c>
      <c r="MR267" s="7">
        <f t="shared" ca="1" si="1476"/>
        <v>0</v>
      </c>
      <c r="MS267" s="7" t="str">
        <f ca="1">IFERROR(IF(MS266+MR267&gt;MT$4,MS266,MS266+MR267),"")</f>
        <v/>
      </c>
      <c r="MT267" s="7">
        <f t="shared" ca="1" si="1543"/>
        <v>0</v>
      </c>
      <c r="MU267" s="7">
        <f t="shared" ca="1" si="1477"/>
        <v>0.81573729058277467</v>
      </c>
      <c r="MV267" s="7">
        <f t="shared" ca="1" si="1478"/>
        <v>-0.43112190596739003</v>
      </c>
      <c r="MW267" s="7">
        <f t="shared" ca="1" si="1479"/>
        <v>0</v>
      </c>
      <c r="MX267" s="7">
        <f t="shared" ca="1" si="1480"/>
        <v>0</v>
      </c>
      <c r="MY267" s="7" t="str">
        <f ca="1">IFERROR(IF(MY266+MX267&gt;MZ$4,MY266,MY266+MX267),"")</f>
        <v/>
      </c>
      <c r="MZ267" s="7">
        <f t="shared" ca="1" si="1544"/>
        <v>0</v>
      </c>
      <c r="NA267" s="7">
        <f t="shared" ca="1" si="1481"/>
        <v>8.4078242407147008E-2</v>
      </c>
      <c r="NB267" s="7">
        <f t="shared" ca="1" si="1482"/>
        <v>0.30053714220823763</v>
      </c>
      <c r="NC267" s="7">
        <f t="shared" ca="1" si="1483"/>
        <v>1</v>
      </c>
      <c r="ND267" s="7" t="str">
        <f t="shared" ca="1" si="1484"/>
        <v>6</v>
      </c>
      <c r="NE267" s="7" t="str">
        <f ca="1">IFERROR(IF(NE266+ND267&gt;NF$4,NE266,NE266+ND267),"")</f>
        <v/>
      </c>
      <c r="NF267" s="7">
        <f t="shared" ca="1" si="1545"/>
        <v>0</v>
      </c>
      <c r="NG267" s="7">
        <f t="shared" ca="1" si="1485"/>
        <v>0.20108017130477485</v>
      </c>
      <c r="NH267" s="7">
        <f t="shared" ca="1" si="1486"/>
        <v>0.18353521331060979</v>
      </c>
      <c r="NI267" s="7">
        <f t="shared" ca="1" si="1487"/>
        <v>1</v>
      </c>
      <c r="NJ267" s="7" t="str">
        <f t="shared" ca="1" si="1488"/>
        <v>6</v>
      </c>
      <c r="NK267" s="7" t="str">
        <f ca="1">IFERROR(IF(NK266+NJ267&gt;NL$4,NK266,NK266+NJ267),"")</f>
        <v/>
      </c>
      <c r="NL267" s="7">
        <f t="shared" ca="1" si="1546"/>
        <v>0</v>
      </c>
      <c r="NM267" s="7">
        <f t="shared" ca="1" si="1489"/>
        <v>0.81222346946515078</v>
      </c>
      <c r="NN267" s="7">
        <f t="shared" ca="1" si="1490"/>
        <v>-0.42760808484976615</v>
      </c>
      <c r="NO267" s="7">
        <f t="shared" ca="1" si="1491"/>
        <v>0</v>
      </c>
      <c r="NP267" s="7">
        <f t="shared" ca="1" si="1492"/>
        <v>0</v>
      </c>
      <c r="NQ267" s="7" t="str">
        <f ca="1">IFERROR(IF(NQ266+NP267&gt;NR$4,NQ266,NQ266+NP267),"")</f>
        <v/>
      </c>
      <c r="NR267" s="7">
        <f t="shared" ca="1" si="1547"/>
        <v>0</v>
      </c>
      <c r="NT267">
        <v>269</v>
      </c>
      <c r="NU267" s="7" t="s">
        <v>19</v>
      </c>
      <c r="NV267" s="7" t="str">
        <f t="shared" ca="1" si="1280"/>
        <v/>
      </c>
      <c r="NW267" s="7" t="str">
        <f t="shared" ca="1" si="1493"/>
        <v/>
      </c>
      <c r="NX267" t="str">
        <f ca="1">IFERROR(VLOOKUP(NT267,$K$3:$AK$568,8,FALSE),"")</f>
        <v/>
      </c>
      <c r="NY267" t="str">
        <f ca="1">IFERROR(VLOOKUP(NT267,$K$3:$AK$568,9,FALSE),"")</f>
        <v/>
      </c>
      <c r="NZ267" s="7" t="str">
        <f ca="1">IFERROR(VLOOKUP(NT267,$K$3:$AK$568,27,FALSE),"")</f>
        <v/>
      </c>
      <c r="OB267">
        <v>269</v>
      </c>
      <c r="OC267" s="7" t="s">
        <v>19</v>
      </c>
      <c r="OD267" t="e">
        <f t="shared" ca="1" si="1548"/>
        <v>#N/A</v>
      </c>
      <c r="OE267" s="7" t="str">
        <f t="shared" ca="1" si="1549"/>
        <v/>
      </c>
      <c r="OF267" s="7" t="str">
        <f t="shared" ca="1" si="1550"/>
        <v/>
      </c>
      <c r="OG267" t="str">
        <f t="shared" ca="1" si="1551"/>
        <v/>
      </c>
      <c r="OI267">
        <v>269</v>
      </c>
      <c r="OJ267" s="7" t="s">
        <v>19</v>
      </c>
      <c r="OK267" s="7" t="str">
        <f t="shared" ca="1" si="1552"/>
        <v/>
      </c>
      <c r="OL267" s="7" t="str">
        <f t="shared" ca="1" si="1553"/>
        <v/>
      </c>
      <c r="OM267" t="str">
        <f ca="1">IFERROR(VLOOKUP(OI267,$L$3:$AK$568,7,FALSE),"")</f>
        <v/>
      </c>
      <c r="ON267" t="str">
        <f ca="1">IFERROR(VLOOKUP(OI267,$L$3:$AK$568,8,FALSE),"")</f>
        <v/>
      </c>
      <c r="OO267" s="7" t="str">
        <f ca="1">IFERROR(VLOOKUP(OI267,$L$3:$AK$568,26,FALSE),"")</f>
        <v/>
      </c>
      <c r="OQ267">
        <v>269</v>
      </c>
      <c r="OR267" s="7" t="s">
        <v>19</v>
      </c>
      <c r="OS267" t="e">
        <f t="shared" ca="1" si="1554"/>
        <v>#N/A</v>
      </c>
      <c r="OT267" s="7" t="str">
        <f t="shared" ca="1" si="1555"/>
        <v/>
      </c>
      <c r="OU267" s="7" t="str">
        <f t="shared" ca="1" si="1556"/>
        <v/>
      </c>
      <c r="OV267" t="str">
        <f t="shared" ca="1" si="1557"/>
        <v/>
      </c>
      <c r="OX267">
        <v>269</v>
      </c>
      <c r="OY267" s="7" t="s">
        <v>19</v>
      </c>
      <c r="OZ267" s="7" t="str">
        <f t="shared" ca="1" si="1558"/>
        <v/>
      </c>
      <c r="PA267" s="7" t="str">
        <f t="shared" ca="1" si="1559"/>
        <v/>
      </c>
      <c r="PB267" t="str">
        <f ca="1">IFERROR(VLOOKUP(OX267,$M$3:$AK$568,6,FALSE),"")</f>
        <v/>
      </c>
      <c r="PC267" t="str">
        <f ca="1">IFERROR(VLOOKUP(OX267,$M$3:$AK$568,7,FALSE),"")</f>
        <v/>
      </c>
      <c r="PD267" s="7" t="str">
        <f ca="1">IFERROR(VLOOKUP(OX267,$M$3:$AK$568,25,FALSE),"")</f>
        <v/>
      </c>
      <c r="PF267">
        <v>269</v>
      </c>
      <c r="PG267" s="7" t="s">
        <v>19</v>
      </c>
      <c r="PH267" t="e">
        <f t="shared" ca="1" si="1560"/>
        <v>#N/A</v>
      </c>
      <c r="PI267" s="7" t="str">
        <f t="shared" ca="1" si="1561"/>
        <v/>
      </c>
      <c r="PJ267" s="7" t="str">
        <f t="shared" ca="1" si="1562"/>
        <v/>
      </c>
      <c r="PK267" t="str">
        <f t="shared" ca="1" si="1563"/>
        <v/>
      </c>
      <c r="PM267">
        <v>269</v>
      </c>
      <c r="PN267" s="7" t="s">
        <v>19</v>
      </c>
      <c r="PO267" s="202" t="str">
        <f t="shared" ca="1" si="1564"/>
        <v/>
      </c>
      <c r="PP267" s="7" t="str">
        <f t="shared" ca="1" si="1565"/>
        <v/>
      </c>
      <c r="PQ267" t="str">
        <f ca="1">IFERROR(VLOOKUP(PM267,$G$325:$R$409,12,FALSE),"")</f>
        <v/>
      </c>
      <c r="PR267" t="e">
        <f ca="1">VLOOKUP(PM267,$G$324:$Q$409,11,FALSE)</f>
        <v>#N/A</v>
      </c>
      <c r="PS267" s="7" t="str">
        <f ca="1">VLOOKUP(PQ267,$R$325:$Y$409,8,FALSE)</f>
        <v>- -</v>
      </c>
      <c r="PT267" s="7">
        <f ca="1">ReSt</f>
        <v>-4</v>
      </c>
      <c r="PU267" s="7" t="e">
        <f t="shared" ca="1" si="1566"/>
        <v>#N/A</v>
      </c>
      <c r="PV267" s="7" t="e">
        <f t="shared" ca="1" si="1567"/>
        <v>#N/A</v>
      </c>
      <c r="PW267" s="7" t="str">
        <f ca="1">VLOOKUP(PQ267,$R$325:$AK$409,8,FALSE)</f>
        <v>- -</v>
      </c>
      <c r="PX267" s="7"/>
      <c r="PY267">
        <v>269</v>
      </c>
      <c r="PZ267" s="7" t="s">
        <v>19</v>
      </c>
      <c r="QA267" t="str">
        <f t="shared" ca="1" si="1568"/>
        <v/>
      </c>
      <c r="QB267" s="7" t="str">
        <f t="shared" ca="1" si="1569"/>
        <v/>
      </c>
      <c r="QC267" s="7" t="str">
        <f t="shared" ca="1" si="1570"/>
        <v/>
      </c>
      <c r="QD267" t="str">
        <f t="shared" ca="1" si="1571"/>
        <v/>
      </c>
      <c r="QF267">
        <v>269</v>
      </c>
      <c r="QG267" s="7" t="s">
        <v>19</v>
      </c>
      <c r="QH267" s="7" t="str">
        <f t="shared" ca="1" si="1572"/>
        <v/>
      </c>
      <c r="QI267" s="7" t="e">
        <f t="shared" ca="1" si="1573"/>
        <v>#VALUE!</v>
      </c>
      <c r="QJ267" t="e">
        <f t="shared" ca="1" si="1574"/>
        <v>#N/A</v>
      </c>
      <c r="QK267" s="7" t="e">
        <f t="shared" ca="1" si="1575"/>
        <v>#N/A</v>
      </c>
      <c r="QM267">
        <v>269</v>
      </c>
      <c r="QN267" s="7" t="s">
        <v>19</v>
      </c>
      <c r="QO267" t="str">
        <f t="shared" ca="1" si="1576"/>
        <v/>
      </c>
      <c r="QP267" s="7" t="str">
        <f t="shared" ca="1" si="1577"/>
        <v/>
      </c>
      <c r="QQ267" t="str">
        <f t="shared" ca="1" si="1578"/>
        <v/>
      </c>
    </row>
    <row r="268" spans="1:459" x14ac:dyDescent="0.25">
      <c r="A268" s="240" t="str">
        <f>IF('Character Sheet'!$B$4="Creature","N","Y")</f>
        <v>Y</v>
      </c>
      <c r="C268" s="75"/>
      <c r="D268" s="76"/>
      <c r="F268" s="75"/>
      <c r="G268" s="76"/>
      <c r="I268" s="75"/>
      <c r="J268" s="85"/>
      <c r="K268" s="85">
        <f t="shared" ca="1" si="1494"/>
        <v>7</v>
      </c>
      <c r="L268" s="85">
        <f t="shared" ca="1" si="1265"/>
        <v>6</v>
      </c>
      <c r="M268" s="70">
        <f t="shared" ca="1" si="1270"/>
        <v>13</v>
      </c>
      <c r="O268" s="222" t="str">
        <f t="shared" ca="1" si="1277"/>
        <v>- -</v>
      </c>
      <c r="Q268" s="7" t="s">
        <v>1750</v>
      </c>
      <c r="R268" s="9" t="s">
        <v>1295</v>
      </c>
      <c r="S268" s="9"/>
      <c r="T268" s="61" t="str">
        <f>SUBSTITUTE(IFERROR(IFERROR(VLOOKUP(R268,'[1]Skill Statistics'!$A$3:$C$513,2,FALSE),VLOOKUP(Q268,'[1]Skill Statistics'!$A$3:$C$513,2,FALSE)),T267),"R*","ReSt")</f>
        <v>- -</v>
      </c>
      <c r="U268" s="61" t="str">
        <f>IFERROR(IFERROR(VLOOKUP(R268,'[1]Skill Statistics'!$A$3:$C$513,3,FALSE),VLOOKUP(Q268,'[1]Skill Statistics'!$A$3:$C$513,3,FALSE)),U267)</f>
        <v>- -</v>
      </c>
      <c r="V268" s="61" t="str">
        <f>IF(ISNUMBER(SEARCH("Category",R268)),"- -",IFERROR(IFERROR(VLOOKUP(Q268,[1]Professions!$A$4:$AM$288,MATCH(Profession,[1]Professions!$A$1:$AM$1,0),FALSE),VLOOKUP(Q268,Calculations!$B$91:$I$95,8,FALSE)),"- -"))</f>
        <v>- -</v>
      </c>
      <c r="W268" s="60" t="str">
        <f t="shared" si="1278"/>
        <v>- -</v>
      </c>
      <c r="X268" s="7" t="str">
        <f ca="1">IFERROR(VLOOKUP(R268,$BS$6:$NR$519,MATCH(ActualLevel,$BS$3:$NR$3,0),FALSE),"- -")</f>
        <v>- -</v>
      </c>
      <c r="Y268" s="7" t="str">
        <f t="shared" si="1269"/>
        <v>- -</v>
      </c>
      <c r="Z268" s="7" t="str">
        <f>IFERROR(VLOOKUP(Y268,Charts!$BQ$2:$BR$52,2,FALSE),"- -")</f>
        <v>- -</v>
      </c>
      <c r="AA268" s="7" t="str">
        <f t="shared" ca="1" si="1281"/>
        <v>- -</v>
      </c>
      <c r="AB268" s="7" t="str">
        <f t="shared" ref="AB268:AB338" si="1584">IF(Y268="- -","- -",IF(AZ268="x",MIN(30,Y268),0))</f>
        <v>- -</v>
      </c>
      <c r="AC268" s="7"/>
      <c r="AD268" s="7"/>
      <c r="AE268" s="7"/>
      <c r="AF268" s="7"/>
      <c r="AG268" s="7"/>
      <c r="AH268" s="43"/>
      <c r="AI268" s="7"/>
      <c r="AJ268" s="7"/>
      <c r="AK268" s="7">
        <f t="shared" ca="1" si="1282"/>
        <v>0</v>
      </c>
      <c r="AL268" s="7"/>
      <c r="AM268" s="69">
        <f>IFERROR(VLOOKUP(R268,'[1]Skill Statistics'!$A$3:$AN$513,MATCH(Profession,'[1]Skill Statistics'!$A$2:$AN$2,0),FALSE),0)</f>
        <v>0</v>
      </c>
      <c r="AN268" s="85">
        <f>IFERROR(VLOOKUP(Q268,'[1]Skill Statistics'!$A$3:$BK$513,MATCH(Archetype,'[1]Skill Statistics'!$A$2:$BK$2,0),FALSE),0)</f>
        <v>0</v>
      </c>
      <c r="AO268" s="85">
        <f>IFERROR(VLOOKUP(Q268,'[1]Skill Statistics'!$A$3:$BB$513,MATCH(Race,'[1]Skill Statistics'!$A$2:$BB$2,0),FALSE),0)</f>
        <v>0</v>
      </c>
      <c r="AP268" s="85">
        <f t="shared" ca="1" si="1495"/>
        <v>0</v>
      </c>
      <c r="AQ268" s="70"/>
      <c r="AS268" s="69">
        <f>IFERROR(VLOOKUP(Q268,'[1]Professional Skills'!$A$4:$AM$288,MATCH(Profession,'[1]Professional Skills'!$A$3:$AM$3,0),FALSE),"- -")</f>
        <v>0</v>
      </c>
      <c r="AU268" s="7">
        <f t="shared" si="1268"/>
        <v>0</v>
      </c>
      <c r="AV268" s="7">
        <f t="shared" ref="AV268:AV338" ca="1" si="1585">IF(AU268="x",RAND(),0)</f>
        <v>0</v>
      </c>
      <c r="AW268" t="str">
        <f t="shared" si="1580"/>
        <v/>
      </c>
      <c r="AX268" t="str">
        <f>IFERROR(_xlfn.RANK.EQ(AW268,$AW$5:$AW$568),"")</f>
        <v/>
      </c>
      <c r="AY268">
        <f t="shared" si="1285"/>
        <v>0</v>
      </c>
      <c r="AZ268" s="70" t="str">
        <f t="shared" si="1283"/>
        <v/>
      </c>
      <c r="BB268" s="69">
        <f>IFERROR(IF(Q268="Language",VLOOKUP(R268,[1]Cultures!$B$4:$N$218,MATCH(Culture,[1]Cultures!$B$3:$N$3,0),FALSE),VLOOKUP(Q268,[1]Cultures!$B$4:$O$212,MATCH(Culture,[1]Cultures!$B$3:$O$3,0),FALSE)),"- -")</f>
        <v>0</v>
      </c>
      <c r="BD268">
        <f t="shared" ca="1" si="1581"/>
        <v>0</v>
      </c>
      <c r="BE268" t="str">
        <f t="shared" si="1582"/>
        <v/>
      </c>
      <c r="BI268" s="7">
        <f t="shared" si="1284"/>
        <v>0</v>
      </c>
      <c r="BK268" s="7"/>
      <c r="BL268" s="70" t="str">
        <f t="shared" si="1286"/>
        <v>- -</v>
      </c>
      <c r="BN268" s="69" t="str">
        <f>IFERROR(VLOOKUP(V268,Charts!$BT$2:$BV$14,3,FALSE),"- -")</f>
        <v>- -</v>
      </c>
      <c r="BO268" s="85" t="str">
        <f t="shared" ca="1" si="1496"/>
        <v>- -</v>
      </c>
      <c r="BP268" s="70" t="str">
        <f t="shared" ca="1" si="1583"/>
        <v>- -</v>
      </c>
      <c r="BR268" s="7">
        <v>267</v>
      </c>
      <c r="BS268" s="9" t="str">
        <f ca="1">VLOOKUP(BR268,$O$3:$R$568,4,FALSE)</f>
        <v>Booking</v>
      </c>
      <c r="BT268" s="7" t="str">
        <f ca="1">VLOOKUP(BS268,$R$3:$V$568,5,FALSE)</f>
        <v>3 / 4</v>
      </c>
      <c r="BU268" s="7">
        <f ca="1">VLOOKUP(BT268,Charts!$BT$2:$BV$14,3,FALSE)</f>
        <v>0.69230769230769229</v>
      </c>
      <c r="BV268" s="7" t="str">
        <f t="shared" ca="1" si="1287"/>
        <v>3</v>
      </c>
      <c r="BW268" s="7" t="str">
        <f t="shared" ca="1" si="1288"/>
        <v>4</v>
      </c>
      <c r="BY268" s="7">
        <f t="shared" ca="1" si="1289"/>
        <v>0.1234715216660488</v>
      </c>
      <c r="BZ268" s="7">
        <f t="shared" ca="1" si="1290"/>
        <v>0.56883617064164349</v>
      </c>
      <c r="CA268" s="7">
        <f t="shared" ca="1" si="1291"/>
        <v>1</v>
      </c>
      <c r="CB268" s="7" t="str">
        <f t="shared" ca="1" si="1292"/>
        <v>3</v>
      </c>
      <c r="CC268" s="7" t="str">
        <f ca="1">IFERROR(IF(CC267+CB268&gt;CD$4,CC267,CC267+CB268),"")</f>
        <v/>
      </c>
      <c r="CD268" s="7">
        <f t="shared" ca="1" si="1497"/>
        <v>0</v>
      </c>
      <c r="CE268" s="7">
        <f t="shared" ca="1" si="1293"/>
        <v>0.71594334875484589</v>
      </c>
      <c r="CF268" s="7">
        <f t="shared" ca="1" si="1294"/>
        <v>-2.3635656447153597E-2</v>
      </c>
      <c r="CG268" s="7">
        <f t="shared" ca="1" si="1295"/>
        <v>0</v>
      </c>
      <c r="CH268" s="7">
        <f t="shared" ca="1" si="1296"/>
        <v>0</v>
      </c>
      <c r="CI268" s="7" t="str">
        <f ca="1">IFERROR(IF(CI267+CH268&gt;CJ$4,CI267,CI267+CH268),"")</f>
        <v/>
      </c>
      <c r="CJ268" s="7">
        <f t="shared" ca="1" si="1498"/>
        <v>0</v>
      </c>
      <c r="CK268" s="7">
        <f t="shared" ca="1" si="1297"/>
        <v>0.4128022668474719</v>
      </c>
      <c r="CL268" s="7">
        <f t="shared" ca="1" si="1298"/>
        <v>0.27950542546022039</v>
      </c>
      <c r="CM268" s="7">
        <f t="shared" ca="1" si="1299"/>
        <v>1</v>
      </c>
      <c r="CN268" s="7" t="str">
        <f t="shared" ca="1" si="1300"/>
        <v>3</v>
      </c>
      <c r="CO268" s="7" t="str">
        <f ca="1">IFERROR(IF(CO267+CN268&gt;CP$4,CO267,CO267+CN268),"")</f>
        <v/>
      </c>
      <c r="CP268" s="7">
        <f t="shared" ca="1" si="1499"/>
        <v>0</v>
      </c>
      <c r="CQ268" s="7">
        <f t="shared" ca="1" si="1301"/>
        <v>9.6929568922718645E-2</v>
      </c>
      <c r="CR268" s="7">
        <f t="shared" ca="1" si="1302"/>
        <v>0.59537812338497365</v>
      </c>
      <c r="CS268" s="7">
        <f t="shared" ca="1" si="1303"/>
        <v>1</v>
      </c>
      <c r="CT268" s="7" t="str">
        <f t="shared" ca="1" si="1304"/>
        <v>3</v>
      </c>
      <c r="CU268" s="7" t="str">
        <f ca="1">IFERROR(IF(CU267+CT268&gt;CV$4,CU267,CU267+CT268),"")</f>
        <v/>
      </c>
      <c r="CV268" s="7">
        <f t="shared" ca="1" si="1500"/>
        <v>0</v>
      </c>
      <c r="CW268" s="7">
        <f t="shared" ca="1" si="1305"/>
        <v>0.35154750834730908</v>
      </c>
      <c r="CX268" s="7">
        <f t="shared" ca="1" si="1306"/>
        <v>0.34076018396038321</v>
      </c>
      <c r="CY268" s="7">
        <f t="shared" ca="1" si="1307"/>
        <v>1</v>
      </c>
      <c r="CZ268" s="7" t="str">
        <f t="shared" ca="1" si="1308"/>
        <v>3</v>
      </c>
      <c r="DA268" s="7" t="str">
        <f ca="1">IFERROR(IF(DA267+CZ268&gt;DB$4,DA267,DA267+CZ268),"")</f>
        <v/>
      </c>
      <c r="DB268" s="7">
        <f t="shared" ca="1" si="1501"/>
        <v>0</v>
      </c>
      <c r="DC268" s="7">
        <f t="shared" ca="1" si="1309"/>
        <v>0.34840165482474061</v>
      </c>
      <c r="DD268" s="7">
        <f t="shared" ca="1" si="1310"/>
        <v>0.34390603748295168</v>
      </c>
      <c r="DE268" s="7">
        <f t="shared" ca="1" si="1311"/>
        <v>1</v>
      </c>
      <c r="DF268" s="7" t="str">
        <f t="shared" ca="1" si="1312"/>
        <v>3</v>
      </c>
      <c r="DG268" s="7" t="str">
        <f ca="1">IFERROR(IF(DG267+DF268&gt;DH$4,DG267,DG267+DF268),"")</f>
        <v/>
      </c>
      <c r="DH268" s="7">
        <f t="shared" ca="1" si="1502"/>
        <v>0</v>
      </c>
      <c r="DI268" s="7">
        <f t="shared" ca="1" si="1313"/>
        <v>0.19571173394090347</v>
      </c>
      <c r="DJ268" s="7">
        <f t="shared" ca="1" si="1314"/>
        <v>0.49659595836678883</v>
      </c>
      <c r="DK268" s="7">
        <f t="shared" ca="1" si="1315"/>
        <v>1</v>
      </c>
      <c r="DL268" s="7" t="str">
        <f t="shared" ca="1" si="1316"/>
        <v>3</v>
      </c>
      <c r="DM268" s="7" t="str">
        <f ca="1">IFERROR(IF(DM267+DL268&gt;DN$4,DM267,DM267+DL268),"")</f>
        <v/>
      </c>
      <c r="DN268" s="7">
        <f t="shared" ca="1" si="1503"/>
        <v>0</v>
      </c>
      <c r="DO268" s="7">
        <f t="shared" ca="1" si="1317"/>
        <v>0.25117142264853987</v>
      </c>
      <c r="DP268" s="7">
        <f t="shared" ca="1" si="1318"/>
        <v>0.44113626965915242</v>
      </c>
      <c r="DQ268" s="7">
        <f t="shared" ca="1" si="1319"/>
        <v>1</v>
      </c>
      <c r="DR268" s="7" t="str">
        <f t="shared" ca="1" si="1320"/>
        <v>3</v>
      </c>
      <c r="DS268" s="7" t="str">
        <f ca="1">IFERROR(IF(DS267+DR268&gt;DT$4,DS267,DS267+DR268),"")</f>
        <v/>
      </c>
      <c r="DT268" s="7">
        <f t="shared" ca="1" si="1504"/>
        <v>0</v>
      </c>
      <c r="DU268" s="7">
        <f t="shared" ca="1" si="1321"/>
        <v>0.25278105605763923</v>
      </c>
      <c r="DV268" s="7">
        <f t="shared" ca="1" si="1322"/>
        <v>0.43952663625005306</v>
      </c>
      <c r="DW268" s="7">
        <f t="shared" ca="1" si="1323"/>
        <v>1</v>
      </c>
      <c r="DX268" s="7" t="str">
        <f t="shared" ca="1" si="1324"/>
        <v>3</v>
      </c>
      <c r="DY268" s="7" t="str">
        <f ca="1">IFERROR(IF(DY267+DX268&gt;DZ$4,DY267,DY267+DX268),"")</f>
        <v/>
      </c>
      <c r="DZ268" s="7">
        <f t="shared" ca="1" si="1505"/>
        <v>0</v>
      </c>
      <c r="EA268" s="7">
        <f t="shared" ca="1" si="1325"/>
        <v>0.65197006601546381</v>
      </c>
      <c r="EB268" s="7">
        <f t="shared" ca="1" si="1326"/>
        <v>4.0337626292228479E-2</v>
      </c>
      <c r="EC268" s="7">
        <f t="shared" ca="1" si="1327"/>
        <v>1</v>
      </c>
      <c r="ED268" s="7" t="str">
        <f t="shared" ca="1" si="1328"/>
        <v>3</v>
      </c>
      <c r="EE268" s="7" t="str">
        <f ca="1">IFERROR(IF(EE267+ED268&gt;EF$4,EE267,EE267+ED268),"")</f>
        <v/>
      </c>
      <c r="EF268" s="7">
        <f t="shared" ca="1" si="1506"/>
        <v>0</v>
      </c>
      <c r="EG268" s="7">
        <f t="shared" ca="1" si="1329"/>
        <v>7.3919567215251281E-2</v>
      </c>
      <c r="EH268" s="7">
        <f t="shared" ca="1" si="1330"/>
        <v>0.61838812509244101</v>
      </c>
      <c r="EI268" s="7">
        <f t="shared" ca="1" si="1331"/>
        <v>1</v>
      </c>
      <c r="EJ268" s="7" t="str">
        <f t="shared" ca="1" si="1332"/>
        <v>3</v>
      </c>
      <c r="EK268" s="7" t="str">
        <f ca="1">IFERROR(IF(EK267+EJ268&gt;EL$4,EK267,EK267+EJ268),"")</f>
        <v/>
      </c>
      <c r="EL268" s="7">
        <f t="shared" ca="1" si="1507"/>
        <v>0</v>
      </c>
      <c r="EM268" s="7">
        <f t="shared" ca="1" si="1333"/>
        <v>0.93332880797882634</v>
      </c>
      <c r="EN268" s="7">
        <f t="shared" ca="1" si="1334"/>
        <v>-0.24102111567113405</v>
      </c>
      <c r="EO268" s="7">
        <f t="shared" ca="1" si="1335"/>
        <v>0</v>
      </c>
      <c r="EP268" s="7">
        <f t="shared" ca="1" si="1336"/>
        <v>0</v>
      </c>
      <c r="EQ268" s="7" t="str">
        <f ca="1">IFERROR(IF(EQ267+EP268&gt;ER$4,EQ267,EQ267+EP268),"")</f>
        <v/>
      </c>
      <c r="ER268" s="7">
        <f t="shared" ca="1" si="1508"/>
        <v>0</v>
      </c>
      <c r="ES268" s="7">
        <f t="shared" ca="1" si="1337"/>
        <v>0.84659189766113541</v>
      </c>
      <c r="ET268" s="7">
        <f t="shared" ca="1" si="1338"/>
        <v>-0.15428420535344312</v>
      </c>
      <c r="EU268" s="7">
        <f t="shared" ca="1" si="1339"/>
        <v>0</v>
      </c>
      <c r="EV268" s="7">
        <f t="shared" ca="1" si="1340"/>
        <v>0</v>
      </c>
      <c r="EW268" s="7" t="str">
        <f ca="1">IFERROR(IF(EW267+EV268&gt;EX$4,EW267,EW267+EV268),"")</f>
        <v/>
      </c>
      <c r="EX268" s="7">
        <f t="shared" ca="1" si="1509"/>
        <v>0</v>
      </c>
      <c r="EY268" s="7">
        <f t="shared" ca="1" si="1341"/>
        <v>0.79963129938440469</v>
      </c>
      <c r="EZ268" s="7">
        <f t="shared" ca="1" si="1342"/>
        <v>-0.1073236070767124</v>
      </c>
      <c r="FA268" s="7">
        <f t="shared" ca="1" si="1343"/>
        <v>0</v>
      </c>
      <c r="FB268" s="7">
        <f t="shared" ca="1" si="1344"/>
        <v>0</v>
      </c>
      <c r="FC268" s="7" t="str">
        <f ca="1">IFERROR(IF(FC267+FB268&gt;FD$4,FC267,FC267+FB268),"")</f>
        <v/>
      </c>
      <c r="FD268" s="7">
        <f t="shared" ca="1" si="1510"/>
        <v>0</v>
      </c>
      <c r="FE268" s="7">
        <f t="shared" ca="1" si="1345"/>
        <v>0.4793453308494523</v>
      </c>
      <c r="FF268" s="7">
        <f t="shared" ca="1" si="1346"/>
        <v>0.21296236145823999</v>
      </c>
      <c r="FG268" s="7">
        <f t="shared" ca="1" si="1347"/>
        <v>1</v>
      </c>
      <c r="FH268" s="7" t="str">
        <f t="shared" ca="1" si="1348"/>
        <v>3</v>
      </c>
      <c r="FI268" s="7" t="str">
        <f ca="1">IFERROR(IF(FI267+FH268&gt;FJ$4,FI267,FI267+FH268),"")</f>
        <v/>
      </c>
      <c r="FJ268" s="7">
        <f t="shared" ca="1" si="1511"/>
        <v>0</v>
      </c>
      <c r="FK268" s="7">
        <f t="shared" ca="1" si="1349"/>
        <v>0.73035038543874753</v>
      </c>
      <c r="FL268" s="7">
        <f t="shared" ca="1" si="1350"/>
        <v>-3.8042693131055239E-2</v>
      </c>
      <c r="FM268" s="7">
        <f t="shared" ca="1" si="1351"/>
        <v>0</v>
      </c>
      <c r="FN268" s="7">
        <f t="shared" ca="1" si="1352"/>
        <v>0</v>
      </c>
      <c r="FO268" s="7" t="str">
        <f ca="1">IFERROR(IF(FO267+FN268&gt;FP$4,FO267,FO267+FN268),"")</f>
        <v/>
      </c>
      <c r="FP268" s="7">
        <f t="shared" ca="1" si="1512"/>
        <v>0</v>
      </c>
      <c r="FQ268" s="7">
        <f t="shared" ca="1" si="1353"/>
        <v>2.4467072497654008E-2</v>
      </c>
      <c r="FR268" s="7">
        <f t="shared" ca="1" si="1354"/>
        <v>0.66784061981003828</v>
      </c>
      <c r="FS268" s="7">
        <f t="shared" ca="1" si="1355"/>
        <v>1</v>
      </c>
      <c r="FT268" s="7" t="str">
        <f t="shared" ca="1" si="1356"/>
        <v>3</v>
      </c>
      <c r="FU268" s="7" t="str">
        <f ca="1">IFERROR(IF(FU267+FT268&gt;FV$4,FU267,FU267+FT268),"")</f>
        <v/>
      </c>
      <c r="FV268" s="7">
        <f t="shared" ca="1" si="1513"/>
        <v>0</v>
      </c>
      <c r="FW268" s="7">
        <f t="shared" ca="1" si="1357"/>
        <v>0.85396904798815887</v>
      </c>
      <c r="FX268" s="7">
        <f t="shared" ca="1" si="1358"/>
        <v>-0.16166135568046658</v>
      </c>
      <c r="FY268" s="7">
        <f t="shared" ca="1" si="1359"/>
        <v>0</v>
      </c>
      <c r="FZ268" s="7">
        <f t="shared" ca="1" si="1360"/>
        <v>0</v>
      </c>
      <c r="GA268" s="7" t="str">
        <f ca="1">IFERROR(IF(GA267+FZ268&gt;GB$4,GA267,GA267+FZ268),"")</f>
        <v/>
      </c>
      <c r="GB268" s="7">
        <f t="shared" ca="1" si="1514"/>
        <v>0</v>
      </c>
      <c r="GC268" s="7">
        <f t="shared" ca="1" si="1361"/>
        <v>0.99333029814330875</v>
      </c>
      <c r="GD268" s="7">
        <f t="shared" ca="1" si="1362"/>
        <v>-0.30102260583561646</v>
      </c>
      <c r="GE268" s="7">
        <f t="shared" ca="1" si="1363"/>
        <v>0</v>
      </c>
      <c r="GF268" s="7">
        <f t="shared" ca="1" si="1364"/>
        <v>0</v>
      </c>
      <c r="GG268" s="7" t="str">
        <f ca="1">IFERROR(IF(GG267+GF268&gt;GH$4,GG267,GG267+GF268),"")</f>
        <v/>
      </c>
      <c r="GH268" s="7">
        <f t="shared" ca="1" si="1515"/>
        <v>0</v>
      </c>
      <c r="GI268" s="7">
        <f t="shared" ca="1" si="1365"/>
        <v>0.34731942811280392</v>
      </c>
      <c r="GJ268" s="7">
        <f t="shared" ca="1" si="1366"/>
        <v>0.34498826419488837</v>
      </c>
      <c r="GK268" s="7">
        <f t="shared" ca="1" si="1367"/>
        <v>1</v>
      </c>
      <c r="GL268" s="7" t="str">
        <f t="shared" ca="1" si="1368"/>
        <v>3</v>
      </c>
      <c r="GM268" s="7" t="str">
        <f ca="1">IFERROR(IF(GM267+GL268&gt;GN$4,GM267,GM267+GL268),"")</f>
        <v/>
      </c>
      <c r="GN268" s="7">
        <f t="shared" ca="1" si="1516"/>
        <v>0</v>
      </c>
      <c r="GO268" s="7">
        <f t="shared" ca="1" si="1369"/>
        <v>0.45193671377957001</v>
      </c>
      <c r="GP268" s="7">
        <f t="shared" ca="1" si="1370"/>
        <v>0.24037097852812228</v>
      </c>
      <c r="GQ268" s="7">
        <f t="shared" ca="1" si="1371"/>
        <v>1</v>
      </c>
      <c r="GR268" s="7" t="str">
        <f t="shared" ca="1" si="1372"/>
        <v>3</v>
      </c>
      <c r="GS268" s="7" t="str">
        <f ca="1">IFERROR(IF(GS267+GR268&gt;GT$4,GS267,GS267+GR268),"")</f>
        <v/>
      </c>
      <c r="GT268" s="7">
        <f t="shared" ca="1" si="1517"/>
        <v>0</v>
      </c>
      <c r="GU268" s="7">
        <f t="shared" ca="1" si="1373"/>
        <v>0.11817512617453374</v>
      </c>
      <c r="GV268" s="7">
        <f t="shared" ca="1" si="1374"/>
        <v>0.57413256613315855</v>
      </c>
      <c r="GW268" s="7">
        <f t="shared" ca="1" si="1375"/>
        <v>1</v>
      </c>
      <c r="GX268" s="7" t="str">
        <f t="shared" ca="1" si="1376"/>
        <v>3</v>
      </c>
      <c r="GY268" s="7" t="str">
        <f ca="1">IFERROR(IF(GY267+GX268&gt;GZ$4,GY267,GY267+GX268),"")</f>
        <v/>
      </c>
      <c r="GZ268" s="7">
        <f t="shared" ca="1" si="1518"/>
        <v>0</v>
      </c>
      <c r="HA268" s="7">
        <f t="shared" ca="1" si="1377"/>
        <v>0.62062750800821387</v>
      </c>
      <c r="HB268" s="7">
        <f t="shared" ca="1" si="1378"/>
        <v>7.1680184299478422E-2</v>
      </c>
      <c r="HC268" s="7">
        <f t="shared" ca="1" si="1379"/>
        <v>1</v>
      </c>
      <c r="HD268" s="7" t="str">
        <f t="shared" ca="1" si="1380"/>
        <v>3</v>
      </c>
      <c r="HE268" s="7" t="str">
        <f ca="1">IFERROR(IF(HE267+HD268&gt;HF$4,HE267,HE267+HD268),"")</f>
        <v/>
      </c>
      <c r="HF268" s="7">
        <f t="shared" ca="1" si="1519"/>
        <v>0</v>
      </c>
      <c r="HG268" s="7">
        <f t="shared" ca="1" si="1381"/>
        <v>0.6851866874463125</v>
      </c>
      <c r="HH268" s="7">
        <f t="shared" ca="1" si="1382"/>
        <v>7.1210048613797872E-3</v>
      </c>
      <c r="HI268" s="7">
        <f t="shared" ca="1" si="1383"/>
        <v>1</v>
      </c>
      <c r="HJ268" s="7" t="str">
        <f t="shared" ca="1" si="1384"/>
        <v>3</v>
      </c>
      <c r="HK268" s="7" t="str">
        <f ca="1">IFERROR(IF(HK267+HJ268&gt;HL$4,HK267,HK267+HJ268),"")</f>
        <v/>
      </c>
      <c r="HL268" s="7">
        <f t="shared" ca="1" si="1520"/>
        <v>0</v>
      </c>
      <c r="HM268" s="7">
        <f t="shared" ca="1" si="1385"/>
        <v>0.81436143077369594</v>
      </c>
      <c r="HN268" s="7">
        <f t="shared" ca="1" si="1386"/>
        <v>-0.12205373846600365</v>
      </c>
      <c r="HO268" s="7">
        <f t="shared" ca="1" si="1387"/>
        <v>0</v>
      </c>
      <c r="HP268" s="7">
        <f t="shared" ca="1" si="1388"/>
        <v>0</v>
      </c>
      <c r="HQ268" s="7" t="str">
        <f ca="1">IFERROR(IF(HQ267+HP268&gt;HR$4,HQ267,HQ267+HP268),"")</f>
        <v/>
      </c>
      <c r="HR268" s="7">
        <f t="shared" ca="1" si="1521"/>
        <v>0</v>
      </c>
      <c r="HS268" s="7">
        <f t="shared" ca="1" si="1389"/>
        <v>0.97570510883666073</v>
      </c>
      <c r="HT268" s="7">
        <f t="shared" ca="1" si="1390"/>
        <v>-0.28339741652896844</v>
      </c>
      <c r="HU268" s="7">
        <f t="shared" ca="1" si="1391"/>
        <v>0</v>
      </c>
      <c r="HV268" s="7">
        <f t="shared" ca="1" si="1392"/>
        <v>0</v>
      </c>
      <c r="HW268" s="7" t="str">
        <f ca="1">IFERROR(IF(HW267+HV268&gt;HX$4,HW267,HW267+HV268),"")</f>
        <v/>
      </c>
      <c r="HX268" s="7">
        <f t="shared" ca="1" si="1522"/>
        <v>0</v>
      </c>
      <c r="HY268" s="7">
        <f t="shared" ca="1" si="1393"/>
        <v>0.31371708613973459</v>
      </c>
      <c r="HZ268" s="7">
        <f t="shared" ca="1" si="1394"/>
        <v>0.3785906061679577</v>
      </c>
      <c r="IA268" s="7">
        <f t="shared" ca="1" si="1395"/>
        <v>1</v>
      </c>
      <c r="IB268" s="7" t="str">
        <f t="shared" ca="1" si="1396"/>
        <v>3</v>
      </c>
      <c r="IC268" s="7" t="str">
        <f ca="1">IFERROR(IF(IC267+IB268&gt;ID$4,IC267,IC267+IB268),"")</f>
        <v/>
      </c>
      <c r="ID268" s="7">
        <f t="shared" ca="1" si="1523"/>
        <v>0</v>
      </c>
      <c r="IE268" s="7">
        <f t="shared" ca="1" si="1397"/>
        <v>0.70909634575072089</v>
      </c>
      <c r="IF268" s="7">
        <f t="shared" ca="1" si="1398"/>
        <v>-1.6788653443028601E-2</v>
      </c>
      <c r="IG268" s="7">
        <f t="shared" ca="1" si="1399"/>
        <v>0</v>
      </c>
      <c r="IH268" s="7">
        <f t="shared" ca="1" si="1400"/>
        <v>0</v>
      </c>
      <c r="II268" s="7" t="str">
        <f ca="1">IFERROR(IF(II267+IH268&gt;IJ$4,II267,II267+IH268),"")</f>
        <v/>
      </c>
      <c r="IJ268" s="7">
        <f t="shared" ca="1" si="1524"/>
        <v>0</v>
      </c>
      <c r="IK268" s="7">
        <f t="shared" ca="1" si="1401"/>
        <v>0.88977371518994663</v>
      </c>
      <c r="IL268" s="7">
        <f t="shared" ca="1" si="1402"/>
        <v>-0.19746602288225434</v>
      </c>
      <c r="IM268" s="7">
        <f t="shared" ca="1" si="1403"/>
        <v>0</v>
      </c>
      <c r="IN268" s="7">
        <f t="shared" ca="1" si="1404"/>
        <v>0</v>
      </c>
      <c r="IO268" s="7" t="str">
        <f ca="1">IFERROR(IF(IO267+IN268&gt;IP$4,IO267,IO267+IN268),"")</f>
        <v/>
      </c>
      <c r="IP268" s="7">
        <f t="shared" ca="1" si="1525"/>
        <v>0</v>
      </c>
      <c r="IQ268" s="7">
        <f t="shared" ca="1" si="1405"/>
        <v>0.15329998257805344</v>
      </c>
      <c r="IR268" s="7">
        <f t="shared" ca="1" si="1406"/>
        <v>0.53900770972963885</v>
      </c>
      <c r="IS268" s="7">
        <f t="shared" ca="1" si="1407"/>
        <v>1</v>
      </c>
      <c r="IT268" s="7" t="str">
        <f t="shared" ca="1" si="1408"/>
        <v>3</v>
      </c>
      <c r="IU268" s="7" t="str">
        <f ca="1">IFERROR(IF(IU267+IT268&gt;IV$4,IU267,IU267+IT268),"")</f>
        <v/>
      </c>
      <c r="IV268" s="7">
        <f t="shared" ca="1" si="1526"/>
        <v>0</v>
      </c>
      <c r="IW268" s="7">
        <f t="shared" ca="1" si="1409"/>
        <v>0.65005574937846122</v>
      </c>
      <c r="IX268" s="7">
        <f t="shared" ca="1" si="1410"/>
        <v>4.2251942929231068E-2</v>
      </c>
      <c r="IY268" s="7">
        <f t="shared" ca="1" si="1411"/>
        <v>1</v>
      </c>
      <c r="IZ268" s="7" t="str">
        <f t="shared" ca="1" si="1412"/>
        <v>3</v>
      </c>
      <c r="JA268" s="7" t="str">
        <f ca="1">IFERROR(IF(JA267+IZ268&gt;JB$4,JA267,JA267+IZ268),"")</f>
        <v/>
      </c>
      <c r="JB268" s="7">
        <f t="shared" ca="1" si="1527"/>
        <v>0</v>
      </c>
      <c r="JC268" s="7">
        <f t="shared" ca="1" si="1413"/>
        <v>1.7520536521334673E-2</v>
      </c>
      <c r="JD268" s="7">
        <f t="shared" ca="1" si="1414"/>
        <v>0.67478715578635762</v>
      </c>
      <c r="JE268" s="7">
        <f t="shared" ca="1" si="1415"/>
        <v>1</v>
      </c>
      <c r="JF268" s="7" t="str">
        <f t="shared" ca="1" si="1416"/>
        <v>3</v>
      </c>
      <c r="JG268" s="7" t="str">
        <f ca="1">IFERROR(IF(JG267+JF268&gt;JH$4,JG267,JG267+JF268),"")</f>
        <v/>
      </c>
      <c r="JH268" s="7">
        <f t="shared" ca="1" si="1528"/>
        <v>0</v>
      </c>
      <c r="JI268" s="7">
        <f t="shared" ca="1" si="1417"/>
        <v>0.47719497056769666</v>
      </c>
      <c r="JJ268" s="7">
        <f t="shared" ca="1" si="1418"/>
        <v>0.21511272173999563</v>
      </c>
      <c r="JK268" s="7">
        <f t="shared" ca="1" si="1419"/>
        <v>1</v>
      </c>
      <c r="JL268" s="7" t="str">
        <f t="shared" ca="1" si="1420"/>
        <v>3</v>
      </c>
      <c r="JM268" s="7" t="str">
        <f ca="1">IFERROR(IF(JM267+JL268&gt;JN$4,JM267,JM267+JL268),"")</f>
        <v/>
      </c>
      <c r="JN268" s="7">
        <f t="shared" ca="1" si="1529"/>
        <v>0</v>
      </c>
      <c r="JO268" s="7">
        <f t="shared" ca="1" si="1421"/>
        <v>0.63300700328621651</v>
      </c>
      <c r="JP268" s="7">
        <f t="shared" ca="1" si="1422"/>
        <v>5.9300689021475783E-2</v>
      </c>
      <c r="JQ268" s="7">
        <f t="shared" ca="1" si="1423"/>
        <v>1</v>
      </c>
      <c r="JR268" s="7" t="str">
        <f t="shared" ca="1" si="1424"/>
        <v>3</v>
      </c>
      <c r="JS268" s="7" t="str">
        <f ca="1">IFERROR(IF(JS267+JR268&gt;JT$4,JS267,JS267+JR268),"")</f>
        <v/>
      </c>
      <c r="JT268" s="7">
        <f t="shared" ca="1" si="1530"/>
        <v>0</v>
      </c>
      <c r="JU268" s="7">
        <f t="shared" ca="1" si="1425"/>
        <v>0.46589479691575897</v>
      </c>
      <c r="JV268" s="7">
        <f t="shared" ca="1" si="1426"/>
        <v>0.22641289539193332</v>
      </c>
      <c r="JW268" s="7">
        <f t="shared" ca="1" si="1427"/>
        <v>1</v>
      </c>
      <c r="JX268" s="7" t="str">
        <f t="shared" ca="1" si="1428"/>
        <v>3</v>
      </c>
      <c r="JY268" s="7" t="str">
        <f ca="1">IFERROR(IF(JY267+JX268&gt;JZ$4,JY267,JY267+JX268),"")</f>
        <v/>
      </c>
      <c r="JZ268" s="7">
        <f t="shared" ca="1" si="1531"/>
        <v>0</v>
      </c>
      <c r="KA268" s="7">
        <f t="shared" ca="1" si="1429"/>
        <v>0.82558311116894201</v>
      </c>
      <c r="KB268" s="7">
        <f t="shared" ca="1" si="1430"/>
        <v>-0.13327541886124972</v>
      </c>
      <c r="KC268" s="7">
        <f t="shared" ca="1" si="1431"/>
        <v>0</v>
      </c>
      <c r="KD268" s="7">
        <f t="shared" ca="1" si="1432"/>
        <v>0</v>
      </c>
      <c r="KE268" s="7" t="str">
        <f ca="1">IFERROR(IF(KE267+KD268&gt;KF$4,KE267,KE267+KD268),"")</f>
        <v/>
      </c>
      <c r="KF268" s="7">
        <f t="shared" ca="1" si="1532"/>
        <v>0</v>
      </c>
      <c r="KG268" s="7">
        <f t="shared" ca="1" si="1433"/>
        <v>0.93844697183746173</v>
      </c>
      <c r="KH268" s="7">
        <f t="shared" ca="1" si="1434"/>
        <v>-0.24613927952976944</v>
      </c>
      <c r="KI268" s="7">
        <f t="shared" ca="1" si="1435"/>
        <v>0</v>
      </c>
      <c r="KJ268" s="7">
        <f t="shared" ca="1" si="1436"/>
        <v>0</v>
      </c>
      <c r="KK268" s="7" t="str">
        <f ca="1">IFERROR(IF(KK267+KJ268&gt;KL$4,KK267,KK267+KJ268),"")</f>
        <v/>
      </c>
      <c r="KL268" s="7">
        <f t="shared" ca="1" si="1533"/>
        <v>0</v>
      </c>
      <c r="KM268" s="7">
        <f t="shared" ca="1" si="1437"/>
        <v>0.57057374231947655</v>
      </c>
      <c r="KN268" s="7">
        <f t="shared" ca="1" si="1438"/>
        <v>0.12173394998821574</v>
      </c>
      <c r="KO268" s="7">
        <f t="shared" ca="1" si="1439"/>
        <v>1</v>
      </c>
      <c r="KP268" s="7" t="str">
        <f t="shared" ca="1" si="1440"/>
        <v>3</v>
      </c>
      <c r="KQ268" s="7" t="str">
        <f ca="1">IFERROR(IF(KQ267+KP268&gt;KR$4,KQ267,KQ267+KP268),"")</f>
        <v/>
      </c>
      <c r="KR268" s="7">
        <f t="shared" ca="1" si="1534"/>
        <v>0</v>
      </c>
      <c r="KS268" s="7">
        <f t="shared" ca="1" si="1441"/>
        <v>6.0140359010149358E-2</v>
      </c>
      <c r="KT268" s="7">
        <f t="shared" ca="1" si="1442"/>
        <v>0.63216733329754293</v>
      </c>
      <c r="KU268" s="7">
        <f t="shared" ca="1" si="1443"/>
        <v>1</v>
      </c>
      <c r="KV268" s="7" t="str">
        <f t="shared" ca="1" si="1444"/>
        <v>3</v>
      </c>
      <c r="KW268" s="7" t="str">
        <f ca="1">IFERROR(IF(KW267+KV268&gt;KX$4,KW267,KW267+KV268),"")</f>
        <v/>
      </c>
      <c r="KX268" s="7">
        <f t="shared" ca="1" si="1535"/>
        <v>0</v>
      </c>
      <c r="KY268" s="7">
        <f t="shared" ca="1" si="1445"/>
        <v>8.5232496744603647E-2</v>
      </c>
      <c r="KZ268" s="7">
        <f t="shared" ca="1" si="1446"/>
        <v>0.60707519556308864</v>
      </c>
      <c r="LA268" s="7">
        <f t="shared" ca="1" si="1447"/>
        <v>1</v>
      </c>
      <c r="LB268" s="7" t="str">
        <f t="shared" ca="1" si="1448"/>
        <v>3</v>
      </c>
      <c r="LC268" s="7" t="str">
        <f ca="1">IFERROR(IF(LC267+LB268&gt;LD$4,LC267,LC267+LB268),"")</f>
        <v/>
      </c>
      <c r="LD268" s="7">
        <f t="shared" ca="1" si="1536"/>
        <v>0</v>
      </c>
      <c r="LE268" s="7">
        <f t="shared" ca="1" si="1449"/>
        <v>0.43844424746029209</v>
      </c>
      <c r="LF268" s="7">
        <f t="shared" ca="1" si="1450"/>
        <v>0.2538634448474002</v>
      </c>
      <c r="LG268" s="7">
        <f t="shared" ca="1" si="1451"/>
        <v>1</v>
      </c>
      <c r="LH268" s="7" t="str">
        <f t="shared" ca="1" si="1452"/>
        <v>3</v>
      </c>
      <c r="LI268" s="7" t="str">
        <f ca="1">IFERROR(IF(LI267+LH268&gt;LJ$4,LI267,LI267+LH268),"")</f>
        <v/>
      </c>
      <c r="LJ268" s="7">
        <f t="shared" ca="1" si="1537"/>
        <v>0</v>
      </c>
      <c r="LK268" s="7">
        <f t="shared" ca="1" si="1453"/>
        <v>0.96726526633011023</v>
      </c>
      <c r="LL268" s="7">
        <f t="shared" ca="1" si="1454"/>
        <v>-0.27495757402241794</v>
      </c>
      <c r="LM268" s="7">
        <f t="shared" ca="1" si="1455"/>
        <v>0</v>
      </c>
      <c r="LN268" s="7">
        <f t="shared" ca="1" si="1456"/>
        <v>0</v>
      </c>
      <c r="LO268" s="7" t="str">
        <f ca="1">IFERROR(IF(LO267+LN268&gt;LP$4,LO267,LO267+LN268),"")</f>
        <v/>
      </c>
      <c r="LP268" s="7">
        <f t="shared" ca="1" si="1538"/>
        <v>0</v>
      </c>
      <c r="LQ268" s="7">
        <f t="shared" ca="1" si="1457"/>
        <v>0.4843160470721467</v>
      </c>
      <c r="LR268" s="7">
        <f t="shared" ca="1" si="1458"/>
        <v>0.20799164523554559</v>
      </c>
      <c r="LS268" s="7">
        <f t="shared" ca="1" si="1459"/>
        <v>1</v>
      </c>
      <c r="LT268" s="7" t="str">
        <f t="shared" ca="1" si="1460"/>
        <v>3</v>
      </c>
      <c r="LU268" s="7" t="str">
        <f ca="1">IFERROR(IF(LU267+LT268&gt;LV$4,LU267,LU267+LT268),"")</f>
        <v/>
      </c>
      <c r="LV268" s="7">
        <f t="shared" ca="1" si="1539"/>
        <v>0</v>
      </c>
      <c r="LW268" s="7">
        <f t="shared" ca="1" si="1461"/>
        <v>0.28623373593950319</v>
      </c>
      <c r="LX268" s="7">
        <f t="shared" ca="1" si="1462"/>
        <v>0.4060739563681891</v>
      </c>
      <c r="LY268" s="7">
        <f t="shared" ca="1" si="1463"/>
        <v>1</v>
      </c>
      <c r="LZ268" s="7" t="str">
        <f t="shared" ca="1" si="1464"/>
        <v>3</v>
      </c>
      <c r="MA268" s="7" t="str">
        <f ca="1">IFERROR(IF(MA267+LZ268&gt;MB$4,MA267,MA267+LZ268),"")</f>
        <v/>
      </c>
      <c r="MB268" s="7">
        <f t="shared" ca="1" si="1540"/>
        <v>0</v>
      </c>
      <c r="MC268" s="7">
        <f t="shared" ca="1" si="1465"/>
        <v>0.67208768514698547</v>
      </c>
      <c r="MD268" s="7">
        <f t="shared" ca="1" si="1466"/>
        <v>2.0220007160706821E-2</v>
      </c>
      <c r="ME268" s="7">
        <f t="shared" ca="1" si="1467"/>
        <v>1</v>
      </c>
      <c r="MF268" s="7" t="str">
        <f t="shared" ca="1" si="1468"/>
        <v>3</v>
      </c>
      <c r="MG268" s="7" t="str">
        <f ca="1">IFERROR(IF(MG267+MF268&gt;MH$4,MG267,MG267+MF268),"")</f>
        <v/>
      </c>
      <c r="MH268" s="7">
        <f t="shared" ca="1" si="1541"/>
        <v>0</v>
      </c>
      <c r="MI268" s="7">
        <f t="shared" ca="1" si="1469"/>
        <v>0.98858269059942316</v>
      </c>
      <c r="MJ268" s="7">
        <f t="shared" ca="1" si="1470"/>
        <v>-0.29627499829173087</v>
      </c>
      <c r="MK268" s="7">
        <f t="shared" ca="1" si="1471"/>
        <v>0</v>
      </c>
      <c r="ML268" s="7">
        <f t="shared" ca="1" si="1472"/>
        <v>0</v>
      </c>
      <c r="MM268" s="7" t="str">
        <f ca="1">IFERROR(IF(MM267+ML268&gt;MN$4,MM267,MM267+ML268),"")</f>
        <v/>
      </c>
      <c r="MN268" s="7">
        <f t="shared" ca="1" si="1542"/>
        <v>0</v>
      </c>
      <c r="MO268" s="7">
        <f t="shared" ca="1" si="1473"/>
        <v>0.48347202153009972</v>
      </c>
      <c r="MP268" s="7">
        <f t="shared" ca="1" si="1474"/>
        <v>0.20883567077759257</v>
      </c>
      <c r="MQ268" s="7">
        <f t="shared" ca="1" si="1475"/>
        <v>1</v>
      </c>
      <c r="MR268" s="7" t="str">
        <f t="shared" ca="1" si="1476"/>
        <v>3</v>
      </c>
      <c r="MS268" s="7" t="str">
        <f ca="1">IFERROR(IF(MS267+MR268&gt;MT$4,MS267,MS267+MR268),"")</f>
        <v/>
      </c>
      <c r="MT268" s="7">
        <f t="shared" ca="1" si="1543"/>
        <v>0</v>
      </c>
      <c r="MU268" s="7">
        <f t="shared" ca="1" si="1477"/>
        <v>0.74289637563134081</v>
      </c>
      <c r="MV268" s="7">
        <f t="shared" ca="1" si="1478"/>
        <v>-5.058868332364852E-2</v>
      </c>
      <c r="MW268" s="7">
        <f t="shared" ca="1" si="1479"/>
        <v>0</v>
      </c>
      <c r="MX268" s="7">
        <f t="shared" ca="1" si="1480"/>
        <v>0</v>
      </c>
      <c r="MY268" s="7" t="str">
        <f ca="1">IFERROR(IF(MY267+MX268&gt;MZ$4,MY267,MY267+MX268),"")</f>
        <v/>
      </c>
      <c r="MZ268" s="7">
        <f t="shared" ca="1" si="1544"/>
        <v>0</v>
      </c>
      <c r="NA268" s="7">
        <f t="shared" ca="1" si="1481"/>
        <v>6.4492802083439438E-2</v>
      </c>
      <c r="NB268" s="7">
        <f t="shared" ca="1" si="1482"/>
        <v>0.62781489022425285</v>
      </c>
      <c r="NC268" s="7">
        <f t="shared" ca="1" si="1483"/>
        <v>1</v>
      </c>
      <c r="ND268" s="7" t="str">
        <f t="shared" ca="1" si="1484"/>
        <v>3</v>
      </c>
      <c r="NE268" s="7" t="str">
        <f ca="1">IFERROR(IF(NE267+ND268&gt;NF$4,NE267,NE267+ND268),"")</f>
        <v/>
      </c>
      <c r="NF268" s="7">
        <f t="shared" ca="1" si="1545"/>
        <v>0</v>
      </c>
      <c r="NG268" s="7">
        <f t="shared" ca="1" si="1485"/>
        <v>0.29397698559571028</v>
      </c>
      <c r="NH268" s="7">
        <f t="shared" ca="1" si="1486"/>
        <v>0.39833070671198201</v>
      </c>
      <c r="NI268" s="7">
        <f t="shared" ca="1" si="1487"/>
        <v>1</v>
      </c>
      <c r="NJ268" s="7" t="str">
        <f t="shared" ca="1" si="1488"/>
        <v>3</v>
      </c>
      <c r="NK268" s="7" t="str">
        <f ca="1">IFERROR(IF(NK267+NJ268&gt;NL$4,NK267,NK267+NJ268),"")</f>
        <v/>
      </c>
      <c r="NL268" s="7">
        <f t="shared" ca="1" si="1546"/>
        <v>0</v>
      </c>
      <c r="NM268" s="7">
        <f t="shared" ca="1" si="1489"/>
        <v>0.21252458477328695</v>
      </c>
      <c r="NN268" s="7">
        <f t="shared" ca="1" si="1490"/>
        <v>0.47978310753440534</v>
      </c>
      <c r="NO268" s="7">
        <f t="shared" ca="1" si="1491"/>
        <v>1</v>
      </c>
      <c r="NP268" s="7" t="str">
        <f t="shared" ca="1" si="1492"/>
        <v>3</v>
      </c>
      <c r="NQ268" s="7" t="str">
        <f ca="1">IFERROR(IF(NQ267+NP268&gt;NR$4,NQ267,NQ267+NP268),"")</f>
        <v/>
      </c>
      <c r="NR268" s="7">
        <f t="shared" ca="1" si="1547"/>
        <v>0</v>
      </c>
      <c r="NT268">
        <v>270</v>
      </c>
      <c r="NU268" s="7" t="s">
        <v>19</v>
      </c>
      <c r="NV268" s="7" t="str">
        <f t="shared" ca="1" si="1280"/>
        <v/>
      </c>
      <c r="NW268" s="7" t="str">
        <f t="shared" ca="1" si="1493"/>
        <v/>
      </c>
      <c r="NX268" t="str">
        <f ca="1">IFERROR(VLOOKUP(NT268,$K$3:$AK$568,8,FALSE),"")</f>
        <v/>
      </c>
      <c r="NY268" t="str">
        <f ca="1">IFERROR(VLOOKUP(NT268,$K$3:$AK$568,9,FALSE),"")</f>
        <v/>
      </c>
      <c r="NZ268" s="7" t="str">
        <f ca="1">IFERROR(VLOOKUP(NT268,$K$3:$AK$568,27,FALSE),"")</f>
        <v/>
      </c>
      <c r="OB268">
        <v>270</v>
      </c>
      <c r="OC268" s="7" t="s">
        <v>19</v>
      </c>
      <c r="OD268" t="e">
        <f t="shared" ca="1" si="1548"/>
        <v>#N/A</v>
      </c>
      <c r="OE268" s="7" t="str">
        <f t="shared" ca="1" si="1549"/>
        <v/>
      </c>
      <c r="OF268" s="7" t="str">
        <f t="shared" ca="1" si="1550"/>
        <v/>
      </c>
      <c r="OG268" t="str">
        <f t="shared" ca="1" si="1551"/>
        <v/>
      </c>
      <c r="OI268">
        <v>270</v>
      </c>
      <c r="OJ268" s="7" t="s">
        <v>19</v>
      </c>
      <c r="OK268" s="7" t="str">
        <f t="shared" ca="1" si="1552"/>
        <v/>
      </c>
      <c r="OL268" s="7" t="str">
        <f t="shared" ca="1" si="1553"/>
        <v/>
      </c>
      <c r="OM268" t="str">
        <f ca="1">IFERROR(VLOOKUP(OI268,$L$3:$AK$568,7,FALSE),"")</f>
        <v/>
      </c>
      <c r="ON268" t="str">
        <f ca="1">IFERROR(VLOOKUP(OI268,$L$3:$AK$568,8,FALSE),"")</f>
        <v/>
      </c>
      <c r="OO268" s="7" t="str">
        <f ca="1">IFERROR(VLOOKUP(OI268,$L$3:$AK$568,26,FALSE),"")</f>
        <v/>
      </c>
      <c r="OQ268">
        <v>270</v>
      </c>
      <c r="OR268" s="7" t="s">
        <v>19</v>
      </c>
      <c r="OS268" t="e">
        <f t="shared" ca="1" si="1554"/>
        <v>#N/A</v>
      </c>
      <c r="OT268" s="7" t="str">
        <f t="shared" ca="1" si="1555"/>
        <v/>
      </c>
      <c r="OU268" s="7" t="str">
        <f t="shared" ca="1" si="1556"/>
        <v/>
      </c>
      <c r="OV268" t="str">
        <f t="shared" ca="1" si="1557"/>
        <v/>
      </c>
      <c r="OX268">
        <v>270</v>
      </c>
      <c r="OY268" s="7" t="s">
        <v>19</v>
      </c>
      <c r="OZ268" s="7" t="str">
        <f t="shared" ca="1" si="1558"/>
        <v/>
      </c>
      <c r="PA268" s="7" t="str">
        <f t="shared" ca="1" si="1559"/>
        <v/>
      </c>
      <c r="PB268" t="str">
        <f ca="1">IFERROR(VLOOKUP(OX268,$M$3:$AK$568,6,FALSE),"")</f>
        <v/>
      </c>
      <c r="PC268" t="str">
        <f ca="1">IFERROR(VLOOKUP(OX268,$M$3:$AK$568,7,FALSE),"")</f>
        <v/>
      </c>
      <c r="PD268" s="7" t="str">
        <f ca="1">IFERROR(VLOOKUP(OX268,$M$3:$AK$568,25,FALSE),"")</f>
        <v/>
      </c>
      <c r="PF268">
        <v>270</v>
      </c>
      <c r="PG268" s="7" t="s">
        <v>19</v>
      </c>
      <c r="PH268" t="e">
        <f t="shared" ca="1" si="1560"/>
        <v>#N/A</v>
      </c>
      <c r="PI268" s="7" t="str">
        <f t="shared" ca="1" si="1561"/>
        <v/>
      </c>
      <c r="PJ268" s="7" t="str">
        <f t="shared" ca="1" si="1562"/>
        <v/>
      </c>
      <c r="PK268" t="str">
        <f t="shared" ca="1" si="1563"/>
        <v/>
      </c>
      <c r="PM268">
        <v>270</v>
      </c>
      <c r="PN268" s="7" t="s">
        <v>19</v>
      </c>
      <c r="PO268" s="202" t="str">
        <f t="shared" ca="1" si="1564"/>
        <v/>
      </c>
      <c r="PP268" s="7" t="str">
        <f t="shared" ca="1" si="1565"/>
        <v/>
      </c>
      <c r="PQ268" t="str">
        <f ca="1">IFERROR(VLOOKUP(PM268,$G$325:$R$409,12,FALSE),"")</f>
        <v/>
      </c>
      <c r="PR268" t="e">
        <f ca="1">VLOOKUP(PM268,$G$324:$Q$409,11,FALSE)</f>
        <v>#N/A</v>
      </c>
      <c r="PS268" s="7" t="str">
        <f ca="1">VLOOKUP(PQ268,$R$325:$Y$409,8,FALSE)</f>
        <v>- -</v>
      </c>
      <c r="PT268" s="7">
        <f ca="1">ReSt</f>
        <v>-4</v>
      </c>
      <c r="PU268" s="7" t="e">
        <f t="shared" ca="1" si="1566"/>
        <v>#N/A</v>
      </c>
      <c r="PV268" s="7" t="e">
        <f t="shared" ca="1" si="1567"/>
        <v>#N/A</v>
      </c>
      <c r="PW268" s="7" t="str">
        <f ca="1">VLOOKUP(PQ268,$R$325:$AK$409,8,FALSE)</f>
        <v>- -</v>
      </c>
      <c r="PX268" s="7"/>
      <c r="PY268">
        <v>270</v>
      </c>
      <c r="PZ268" s="7" t="s">
        <v>19</v>
      </c>
      <c r="QA268" t="str">
        <f t="shared" ca="1" si="1568"/>
        <v/>
      </c>
      <c r="QB268" s="7" t="str">
        <f t="shared" ca="1" si="1569"/>
        <v/>
      </c>
      <c r="QC268" s="7" t="str">
        <f t="shared" ca="1" si="1570"/>
        <v/>
      </c>
      <c r="QD268" t="str">
        <f t="shared" ca="1" si="1571"/>
        <v/>
      </c>
      <c r="QF268">
        <v>270</v>
      </c>
      <c r="QG268" s="7" t="s">
        <v>19</v>
      </c>
      <c r="QH268" s="7" t="str">
        <f t="shared" ca="1" si="1572"/>
        <v/>
      </c>
      <c r="QI268" s="7" t="e">
        <f t="shared" ca="1" si="1573"/>
        <v>#VALUE!</v>
      </c>
      <c r="QJ268" t="e">
        <f t="shared" ca="1" si="1574"/>
        <v>#N/A</v>
      </c>
      <c r="QK268" s="7" t="e">
        <f t="shared" ca="1" si="1575"/>
        <v>#N/A</v>
      </c>
      <c r="QM268">
        <v>270</v>
      </c>
      <c r="QN268" s="7" t="s">
        <v>19</v>
      </c>
      <c r="QO268" t="str">
        <f t="shared" ca="1" si="1576"/>
        <v/>
      </c>
      <c r="QP268" s="7" t="str">
        <f t="shared" ca="1" si="1577"/>
        <v/>
      </c>
      <c r="QQ268" t="str">
        <f t="shared" ca="1" si="1578"/>
        <v/>
      </c>
    </row>
    <row r="269" spans="1:459" x14ac:dyDescent="0.25">
      <c r="A269" s="240" t="str">
        <f>IF('Character Sheet'!$B$4="Creature","N","Y")</f>
        <v>Y</v>
      </c>
      <c r="C269" s="75"/>
      <c r="D269" s="76"/>
      <c r="F269" s="75"/>
      <c r="G269" s="76"/>
      <c r="I269" s="75"/>
      <c r="J269" s="85"/>
      <c r="K269" s="85">
        <f t="shared" ca="1" si="1494"/>
        <v>7</v>
      </c>
      <c r="L269" s="85">
        <f t="shared" ca="1" si="1265"/>
        <v>6</v>
      </c>
      <c r="M269" s="70">
        <f t="shared" ca="1" si="1270"/>
        <v>14</v>
      </c>
      <c r="O269" s="222">
        <f t="shared" ca="1" si="1277"/>
        <v>33</v>
      </c>
      <c r="Q269" s="7" t="s">
        <v>1750</v>
      </c>
      <c r="R269" s="9" t="s">
        <v>1796</v>
      </c>
      <c r="S269" s="9" t="str">
        <f>R269</f>
        <v>Medical Science 1</v>
      </c>
      <c r="T269" s="61" t="str">
        <f>SUBSTITUTE(IFERROR(IFERROR(VLOOKUP(R269,'[1]Skill Statistics'!$A$3:$C$513,2,FALSE),VLOOKUP(Q269,'[1]Skill Statistics'!$A$3:$C$513,2,FALSE)),T268),"R*","ReSt")</f>
        <v>Me/Re</v>
      </c>
      <c r="U269" s="61" t="str">
        <f>IFERROR(IFERROR(VLOOKUP(R269,'[1]Skill Statistics'!$A$3:$C$513,3,FALSE),VLOOKUP(Q269,'[1]Skill Statistics'!$A$3:$C$513,3,FALSE)),U268)</f>
        <v>In</v>
      </c>
      <c r="V269" s="61" t="str">
        <f>IF(ISNUMBER(SEARCH("Category",R269)),"- -",IFERROR(IFERROR(VLOOKUP(Q269,[1]Professions!$A$4:$AM$288,MATCH(Profession,[1]Professions!$A$1:$AM$1,0),FALSE),VLOOKUP(Q269,Calculations!$B$91:$I$95,8,FALSE)),"- -"))</f>
        <v>5 / 7</v>
      </c>
      <c r="W269" s="60">
        <f t="shared" ca="1" si="1278"/>
        <v>0</v>
      </c>
      <c r="X269" s="7">
        <f ca="1">IFERROR(VLOOKUP(R269,$BS$6:$NR$519,MATCH(ActualLevel,$BS$3:$NR$3,0),FALSE),"- -")</f>
        <v>1</v>
      </c>
      <c r="Y269" s="7">
        <f t="shared" ca="1" si="1269"/>
        <v>1</v>
      </c>
      <c r="Z269" s="7">
        <f ca="1">IFERROR(VLOOKUP(Y269,Charts!$BQ$2:$BR$52,2,FALSE),"- -")</f>
        <v>5</v>
      </c>
      <c r="AA269" s="7">
        <f t="shared" ca="1" si="1281"/>
        <v>5</v>
      </c>
      <c r="AB269" s="7">
        <f t="shared" ca="1" si="1584"/>
        <v>0</v>
      </c>
      <c r="AC269" s="7"/>
      <c r="AD269" s="7"/>
      <c r="AE269" s="7"/>
      <c r="AF269" s="7"/>
      <c r="AG269" s="7"/>
      <c r="AH269" s="43"/>
      <c r="AI269" s="7"/>
      <c r="AJ269" s="7"/>
      <c r="AK269" s="7">
        <f t="shared" ca="1" si="1282"/>
        <v>10</v>
      </c>
      <c r="AL269" s="7"/>
      <c r="AM269" s="69">
        <f>IFERROR(VLOOKUP(R269,'[1]Skill Statistics'!$A$3:$AN$513,MATCH(Profession,'[1]Skill Statistics'!$A$2:$AN$2,0),FALSE),0)</f>
        <v>0</v>
      </c>
      <c r="AN269" s="85">
        <f>IFERROR(VLOOKUP(Q269,'[1]Skill Statistics'!$A$3:$BK$513,MATCH(Archetype,'[1]Skill Statistics'!$A$2:$BK$2,0),FALSE),0)</f>
        <v>0</v>
      </c>
      <c r="AO269" s="85">
        <f>IFERROR(VLOOKUP(Q269,'[1]Skill Statistics'!$A$3:$BB$513,MATCH(Race,'[1]Skill Statistics'!$A$2:$BB$2,0),FALSE),0)</f>
        <v>0</v>
      </c>
      <c r="AP269" s="85">
        <f t="shared" ca="1" si="1495"/>
        <v>0.5</v>
      </c>
      <c r="AQ269" s="70"/>
      <c r="AS269" s="69">
        <f>IFERROR(VLOOKUP(Q269,'[1]Professional Skills'!$A$4:$AM$288,MATCH(Profession,'[1]Professional Skills'!$A$3:$AM$3,0),FALSE),"- -")</f>
        <v>0</v>
      </c>
      <c r="AT269" t="s">
        <v>1812</v>
      </c>
      <c r="AU269" s="7" t="str">
        <f t="shared" ref="AU269:AU339" si="1586">IF(AT269="*","",AS269)</f>
        <v/>
      </c>
      <c r="AV269" s="7">
        <f t="shared" ca="1" si="1585"/>
        <v>0</v>
      </c>
      <c r="AW269" t="str">
        <f t="shared" si="1580"/>
        <v/>
      </c>
      <c r="AX269" t="str">
        <f>IFERROR(_xlfn.RANK.EQ(AW269,$AW$5:$AW$568),"")</f>
        <v/>
      </c>
      <c r="AY269">
        <f t="shared" si="1285"/>
        <v>0</v>
      </c>
      <c r="AZ269" s="70" t="str">
        <f t="shared" si="1283"/>
        <v/>
      </c>
      <c r="BB269" s="69">
        <f>IFERROR(IF(Q269="Language",VLOOKUP(R269,[1]Cultures!$B$4:$N$218,MATCH(Culture,[1]Cultures!$B$3:$N$3,0),FALSE),VLOOKUP(Q269,[1]Cultures!$B$4:$O$212,MATCH(Culture,[1]Cultures!$B$3:$O$3,0),FALSE)),"- -")</f>
        <v>0</v>
      </c>
      <c r="BC269" t="s">
        <v>1812</v>
      </c>
      <c r="BD269">
        <f t="shared" ca="1" si="1581"/>
        <v>0.9689117945721718</v>
      </c>
      <c r="BE269">
        <f t="shared" ca="1" si="1582"/>
        <v>1.4689117945721719</v>
      </c>
      <c r="BH269">
        <f ca="1">_xlfn.RANK.EQ(BE269,$BE$269:$BE$272)</f>
        <v>1</v>
      </c>
      <c r="BI269" s="7">
        <f t="shared" ca="1" si="1284"/>
        <v>0</v>
      </c>
      <c r="BK269" s="7"/>
      <c r="BL269" s="70">
        <f t="shared" ca="1" si="1286"/>
        <v>0</v>
      </c>
      <c r="BN269" s="69">
        <f>IFERROR(VLOOKUP(V269,Charts!$BT$2:$BV$14,3,FALSE),"- -")</f>
        <v>0.46153846153846156</v>
      </c>
      <c r="BO269" s="85">
        <f t="shared" ca="1" si="1496"/>
        <v>2.8440409621002707</v>
      </c>
      <c r="BP269" s="70">
        <f t="shared" ca="1" si="1583"/>
        <v>33</v>
      </c>
      <c r="BR269" s="7">
        <v>268</v>
      </c>
      <c r="BS269" s="9" t="str">
        <f ca="1">VLOOKUP(BR269,$O$3:$R$568,4,FALSE)</f>
        <v>Photography</v>
      </c>
      <c r="BT269" s="7" t="str">
        <f ca="1">VLOOKUP(BS269,$R$3:$V$568,5,FALSE)</f>
        <v>5 / 7</v>
      </c>
      <c r="BU269" s="7">
        <f ca="1">VLOOKUP(BT269,Charts!$BT$2:$BV$14,3,FALSE)</f>
        <v>0.46153846153846156</v>
      </c>
      <c r="BV269" s="7" t="str">
        <f t="shared" ca="1" si="1287"/>
        <v>5</v>
      </c>
      <c r="BW269" s="7" t="str">
        <f t="shared" ca="1" si="1288"/>
        <v>7</v>
      </c>
      <c r="BY269" s="7">
        <f t="shared" ca="1" si="1289"/>
        <v>0.76400651278392806</v>
      </c>
      <c r="BZ269" s="7">
        <f t="shared" ca="1" si="1290"/>
        <v>-0.3024680512454665</v>
      </c>
      <c r="CA269" s="7">
        <f t="shared" ca="1" si="1291"/>
        <v>0</v>
      </c>
      <c r="CB269" s="7">
        <f t="shared" ca="1" si="1292"/>
        <v>0</v>
      </c>
      <c r="CC269" s="7" t="str">
        <f ca="1">IFERROR(IF(CC268+CB269&gt;CD$4,CC268,CC268+CB269),"")</f>
        <v/>
      </c>
      <c r="CD269" s="7">
        <f t="shared" ca="1" si="1497"/>
        <v>0</v>
      </c>
      <c r="CE269" s="7">
        <f t="shared" ca="1" si="1293"/>
        <v>0.88759601714168401</v>
      </c>
      <c r="CF269" s="7">
        <f t="shared" ca="1" si="1294"/>
        <v>-0.42605755560322245</v>
      </c>
      <c r="CG269" s="7">
        <f t="shared" ca="1" si="1295"/>
        <v>0</v>
      </c>
      <c r="CH269" s="7">
        <f t="shared" ca="1" si="1296"/>
        <v>0</v>
      </c>
      <c r="CI269" s="7" t="str">
        <f ca="1">IFERROR(IF(CI268+CH269&gt;CJ$4,CI268,CI268+CH269),"")</f>
        <v/>
      </c>
      <c r="CJ269" s="7">
        <f t="shared" ca="1" si="1498"/>
        <v>0</v>
      </c>
      <c r="CK269" s="7">
        <f t="shared" ca="1" si="1297"/>
        <v>0.30472375306193866</v>
      </c>
      <c r="CL269" s="7">
        <f t="shared" ca="1" si="1298"/>
        <v>0.1568147084765229</v>
      </c>
      <c r="CM269" s="7">
        <f t="shared" ca="1" si="1299"/>
        <v>1</v>
      </c>
      <c r="CN269" s="7" t="str">
        <f t="shared" ca="1" si="1300"/>
        <v>5</v>
      </c>
      <c r="CO269" s="7" t="str">
        <f ca="1">IFERROR(IF(CO268+CN269&gt;CP$4,CO268,CO268+CN269),"")</f>
        <v/>
      </c>
      <c r="CP269" s="7">
        <f t="shared" ca="1" si="1499"/>
        <v>0</v>
      </c>
      <c r="CQ269" s="7">
        <f t="shared" ca="1" si="1301"/>
        <v>0.24439020770502473</v>
      </c>
      <c r="CR269" s="7">
        <f t="shared" ca="1" si="1302"/>
        <v>0.21714825383343683</v>
      </c>
      <c r="CS269" s="7">
        <f t="shared" ca="1" si="1303"/>
        <v>1</v>
      </c>
      <c r="CT269" s="7" t="str">
        <f t="shared" ca="1" si="1304"/>
        <v>5</v>
      </c>
      <c r="CU269" s="7" t="str">
        <f ca="1">IFERROR(IF(CU268+CT269&gt;CV$4,CU268,CU268+CT269),"")</f>
        <v/>
      </c>
      <c r="CV269" s="7">
        <f t="shared" ca="1" si="1500"/>
        <v>0</v>
      </c>
      <c r="CW269" s="7">
        <f t="shared" ca="1" si="1305"/>
        <v>0.85839205066258906</v>
      </c>
      <c r="CX269" s="7">
        <f t="shared" ca="1" si="1306"/>
        <v>-0.39685358912412749</v>
      </c>
      <c r="CY269" s="7">
        <f t="shared" ca="1" si="1307"/>
        <v>0</v>
      </c>
      <c r="CZ269" s="7">
        <f t="shared" ca="1" si="1308"/>
        <v>0</v>
      </c>
      <c r="DA269" s="7" t="str">
        <f ca="1">IFERROR(IF(DA268+CZ269&gt;DB$4,DA268,DA268+CZ269),"")</f>
        <v/>
      </c>
      <c r="DB269" s="7">
        <f t="shared" ca="1" si="1501"/>
        <v>0</v>
      </c>
      <c r="DC269" s="7">
        <f t="shared" ca="1" si="1309"/>
        <v>0.33622581169468657</v>
      </c>
      <c r="DD269" s="7">
        <f t="shared" ca="1" si="1310"/>
        <v>0.12531264984377499</v>
      </c>
      <c r="DE269" s="7">
        <f t="shared" ca="1" si="1311"/>
        <v>1</v>
      </c>
      <c r="DF269" s="7" t="str">
        <f t="shared" ca="1" si="1312"/>
        <v>5</v>
      </c>
      <c r="DG269" s="7" t="str">
        <f ca="1">IFERROR(IF(DG268+DF269&gt;DH$4,DG268,DG268+DF269),"")</f>
        <v/>
      </c>
      <c r="DH269" s="7">
        <f t="shared" ca="1" si="1502"/>
        <v>0</v>
      </c>
      <c r="DI269" s="7">
        <f t="shared" ca="1" si="1313"/>
        <v>5.375557031273126E-3</v>
      </c>
      <c r="DJ269" s="7">
        <f t="shared" ca="1" si="1314"/>
        <v>0.45616290450718844</v>
      </c>
      <c r="DK269" s="7">
        <f t="shared" ca="1" si="1315"/>
        <v>1</v>
      </c>
      <c r="DL269" s="7" t="str">
        <f t="shared" ca="1" si="1316"/>
        <v>5</v>
      </c>
      <c r="DM269" s="7" t="str">
        <f ca="1">IFERROR(IF(DM268+DL269&gt;DN$4,DM268,DM268+DL269),"")</f>
        <v/>
      </c>
      <c r="DN269" s="7">
        <f t="shared" ca="1" si="1503"/>
        <v>0</v>
      </c>
      <c r="DO269" s="7">
        <f t="shared" ca="1" si="1317"/>
        <v>0.38436482548770612</v>
      </c>
      <c r="DP269" s="7">
        <f t="shared" ca="1" si="1318"/>
        <v>7.7173636050755445E-2</v>
      </c>
      <c r="DQ269" s="7">
        <f t="shared" ca="1" si="1319"/>
        <v>1</v>
      </c>
      <c r="DR269" s="7" t="str">
        <f t="shared" ca="1" si="1320"/>
        <v>5</v>
      </c>
      <c r="DS269" s="7" t="str">
        <f ca="1">IFERROR(IF(DS268+DR269&gt;DT$4,DS268,DS268+DR269),"")</f>
        <v/>
      </c>
      <c r="DT269" s="7">
        <f t="shared" ca="1" si="1504"/>
        <v>0</v>
      </c>
      <c r="DU269" s="7">
        <f t="shared" ca="1" si="1321"/>
        <v>0.86357501896620359</v>
      </c>
      <c r="DV269" s="7">
        <f t="shared" ca="1" si="1322"/>
        <v>-0.40203655742774203</v>
      </c>
      <c r="DW269" s="7">
        <f t="shared" ca="1" si="1323"/>
        <v>0</v>
      </c>
      <c r="DX269" s="7">
        <f t="shared" ca="1" si="1324"/>
        <v>0</v>
      </c>
      <c r="DY269" s="7" t="str">
        <f ca="1">IFERROR(IF(DY268+DX269&gt;DZ$4,DY268,DY268+DX269),"")</f>
        <v/>
      </c>
      <c r="DZ269" s="7">
        <f t="shared" ca="1" si="1505"/>
        <v>0</v>
      </c>
      <c r="EA269" s="7">
        <f t="shared" ca="1" si="1325"/>
        <v>0.36390243753140694</v>
      </c>
      <c r="EB269" s="7">
        <f t="shared" ca="1" si="1326"/>
        <v>9.7636024007054623E-2</v>
      </c>
      <c r="EC269" s="7">
        <f t="shared" ca="1" si="1327"/>
        <v>1</v>
      </c>
      <c r="ED269" s="7" t="str">
        <f t="shared" ca="1" si="1328"/>
        <v>5</v>
      </c>
      <c r="EE269" s="7" t="str">
        <f ca="1">IFERROR(IF(EE268+ED269&gt;EF$4,EE268,EE268+ED269),"")</f>
        <v/>
      </c>
      <c r="EF269" s="7">
        <f t="shared" ca="1" si="1506"/>
        <v>0</v>
      </c>
      <c r="EG269" s="7">
        <f t="shared" ca="1" si="1329"/>
        <v>0.14909810169066617</v>
      </c>
      <c r="EH269" s="7">
        <f t="shared" ca="1" si="1330"/>
        <v>0.31244035984779539</v>
      </c>
      <c r="EI269" s="7">
        <f t="shared" ca="1" si="1331"/>
        <v>1</v>
      </c>
      <c r="EJ269" s="7" t="str">
        <f t="shared" ca="1" si="1332"/>
        <v>5</v>
      </c>
      <c r="EK269" s="7" t="str">
        <f ca="1">IFERROR(IF(EK268+EJ269&gt;EL$4,EK268,EK268+EJ269),"")</f>
        <v/>
      </c>
      <c r="EL269" s="7">
        <f t="shared" ca="1" si="1507"/>
        <v>0</v>
      </c>
      <c r="EM269" s="7">
        <f t="shared" ca="1" si="1333"/>
        <v>0.94197916033552509</v>
      </c>
      <c r="EN269" s="7">
        <f t="shared" ca="1" si="1334"/>
        <v>-0.48044069879706353</v>
      </c>
      <c r="EO269" s="7">
        <f t="shared" ca="1" si="1335"/>
        <v>0</v>
      </c>
      <c r="EP269" s="7">
        <f t="shared" ca="1" si="1336"/>
        <v>0</v>
      </c>
      <c r="EQ269" s="7" t="str">
        <f ca="1">IFERROR(IF(EQ268+EP269&gt;ER$4,EQ268,EQ268+EP269),"")</f>
        <v/>
      </c>
      <c r="ER269" s="7">
        <f t="shared" ca="1" si="1508"/>
        <v>0</v>
      </c>
      <c r="ES269" s="7">
        <f t="shared" ca="1" si="1337"/>
        <v>0.56576978924971422</v>
      </c>
      <c r="ET269" s="7">
        <f t="shared" ca="1" si="1338"/>
        <v>-0.10423132771125265</v>
      </c>
      <c r="EU269" s="7">
        <f t="shared" ca="1" si="1339"/>
        <v>0</v>
      </c>
      <c r="EV269" s="7">
        <f t="shared" ca="1" si="1340"/>
        <v>0</v>
      </c>
      <c r="EW269" s="7" t="str">
        <f ca="1">IFERROR(IF(EW268+EV269&gt;EX$4,EW268,EW268+EV269),"")</f>
        <v/>
      </c>
      <c r="EX269" s="7">
        <f t="shared" ca="1" si="1509"/>
        <v>0</v>
      </c>
      <c r="EY269" s="7">
        <f t="shared" ca="1" si="1341"/>
        <v>0.43707968238419881</v>
      </c>
      <c r="EZ269" s="7">
        <f t="shared" ca="1" si="1342"/>
        <v>2.4458779154262755E-2</v>
      </c>
      <c r="FA269" s="7">
        <f t="shared" ca="1" si="1343"/>
        <v>1</v>
      </c>
      <c r="FB269" s="7" t="str">
        <f t="shared" ca="1" si="1344"/>
        <v>5</v>
      </c>
      <c r="FC269" s="7" t="str">
        <f ca="1">IFERROR(IF(FC268+FB269&gt;FD$4,FC268,FC268+FB269),"")</f>
        <v/>
      </c>
      <c r="FD269" s="7">
        <f t="shared" ca="1" si="1510"/>
        <v>0</v>
      </c>
      <c r="FE269" s="7">
        <f t="shared" ca="1" si="1345"/>
        <v>0.38067949173209203</v>
      </c>
      <c r="FF269" s="7">
        <f t="shared" ca="1" si="1346"/>
        <v>8.0858969806369529E-2</v>
      </c>
      <c r="FG269" s="7">
        <f t="shared" ca="1" si="1347"/>
        <v>1</v>
      </c>
      <c r="FH269" s="7" t="str">
        <f t="shared" ca="1" si="1348"/>
        <v>5</v>
      </c>
      <c r="FI269" s="7" t="str">
        <f ca="1">IFERROR(IF(FI268+FH269&gt;FJ$4,FI268,FI268+FH269),"")</f>
        <v/>
      </c>
      <c r="FJ269" s="7">
        <f t="shared" ca="1" si="1511"/>
        <v>0</v>
      </c>
      <c r="FK269" s="7">
        <f t="shared" ca="1" si="1349"/>
        <v>0.92696930136865741</v>
      </c>
      <c r="FL269" s="7">
        <f t="shared" ca="1" si="1350"/>
        <v>-0.46543083983019584</v>
      </c>
      <c r="FM269" s="7">
        <f t="shared" ca="1" si="1351"/>
        <v>0</v>
      </c>
      <c r="FN269" s="7">
        <f t="shared" ca="1" si="1352"/>
        <v>0</v>
      </c>
      <c r="FO269" s="7" t="str">
        <f ca="1">IFERROR(IF(FO268+FN269&gt;FP$4,FO268,FO268+FN269),"")</f>
        <v/>
      </c>
      <c r="FP269" s="7">
        <f t="shared" ca="1" si="1512"/>
        <v>0</v>
      </c>
      <c r="FQ269" s="7">
        <f t="shared" ca="1" si="1353"/>
        <v>4.896255959815643E-2</v>
      </c>
      <c r="FR269" s="7">
        <f t="shared" ca="1" si="1354"/>
        <v>0.41257590194030513</v>
      </c>
      <c r="FS269" s="7">
        <f t="shared" ca="1" si="1355"/>
        <v>1</v>
      </c>
      <c r="FT269" s="7" t="str">
        <f t="shared" ca="1" si="1356"/>
        <v>5</v>
      </c>
      <c r="FU269" s="7" t="str">
        <f ca="1">IFERROR(IF(FU268+FT269&gt;FV$4,FU268,FU268+FT269),"")</f>
        <v/>
      </c>
      <c r="FV269" s="7">
        <f t="shared" ca="1" si="1513"/>
        <v>0</v>
      </c>
      <c r="FW269" s="7">
        <f t="shared" ca="1" si="1357"/>
        <v>0.2476403209955409</v>
      </c>
      <c r="FX269" s="7">
        <f t="shared" ca="1" si="1358"/>
        <v>0.21389814054292067</v>
      </c>
      <c r="FY269" s="7">
        <f t="shared" ca="1" si="1359"/>
        <v>1</v>
      </c>
      <c r="FZ269" s="7" t="str">
        <f t="shared" ca="1" si="1360"/>
        <v>5</v>
      </c>
      <c r="GA269" s="7" t="str">
        <f ca="1">IFERROR(IF(GA268+FZ269&gt;GB$4,GA268,GA268+FZ269),"")</f>
        <v/>
      </c>
      <c r="GB269" s="7">
        <f t="shared" ca="1" si="1514"/>
        <v>0</v>
      </c>
      <c r="GC269" s="7">
        <f t="shared" ca="1" si="1361"/>
        <v>0.83423523904689867</v>
      </c>
      <c r="GD269" s="7">
        <f t="shared" ca="1" si="1362"/>
        <v>-0.3726967775084371</v>
      </c>
      <c r="GE269" s="7">
        <f t="shared" ca="1" si="1363"/>
        <v>0</v>
      </c>
      <c r="GF269" s="7">
        <f t="shared" ca="1" si="1364"/>
        <v>0</v>
      </c>
      <c r="GG269" s="7" t="str">
        <f ca="1">IFERROR(IF(GG268+GF269&gt;GH$4,GG268,GG268+GF269),"")</f>
        <v/>
      </c>
      <c r="GH269" s="7">
        <f t="shared" ca="1" si="1515"/>
        <v>0</v>
      </c>
      <c r="GI269" s="7">
        <f t="shared" ca="1" si="1365"/>
        <v>0.9834316116917432</v>
      </c>
      <c r="GJ269" s="7">
        <f t="shared" ca="1" si="1366"/>
        <v>-0.52189315015328164</v>
      </c>
      <c r="GK269" s="7">
        <f t="shared" ca="1" si="1367"/>
        <v>0</v>
      </c>
      <c r="GL269" s="7">
        <f t="shared" ca="1" si="1368"/>
        <v>0</v>
      </c>
      <c r="GM269" s="7" t="str">
        <f ca="1">IFERROR(IF(GM268+GL269&gt;GN$4,GM268,GM268+GL269),"")</f>
        <v/>
      </c>
      <c r="GN269" s="7">
        <f t="shared" ca="1" si="1516"/>
        <v>0</v>
      </c>
      <c r="GO269" s="7">
        <f t="shared" ca="1" si="1369"/>
        <v>0.37722755161050692</v>
      </c>
      <c r="GP269" s="7">
        <f t="shared" ca="1" si="1370"/>
        <v>8.4310909927954647E-2</v>
      </c>
      <c r="GQ269" s="7">
        <f t="shared" ca="1" si="1371"/>
        <v>1</v>
      </c>
      <c r="GR269" s="7" t="str">
        <f t="shared" ca="1" si="1372"/>
        <v>5</v>
      </c>
      <c r="GS269" s="7" t="str">
        <f ca="1">IFERROR(IF(GS268+GR269&gt;GT$4,GS268,GS268+GR269),"")</f>
        <v/>
      </c>
      <c r="GT269" s="7">
        <f t="shared" ca="1" si="1517"/>
        <v>0</v>
      </c>
      <c r="GU269" s="7">
        <f t="shared" ca="1" si="1373"/>
        <v>0.48372070433788439</v>
      </c>
      <c r="GV269" s="7">
        <f t="shared" ca="1" si="1374"/>
        <v>-2.2182242799422824E-2</v>
      </c>
      <c r="GW269" s="7">
        <f t="shared" ca="1" si="1375"/>
        <v>0</v>
      </c>
      <c r="GX269" s="7">
        <f t="shared" ca="1" si="1376"/>
        <v>0</v>
      </c>
      <c r="GY269" s="7" t="str">
        <f ca="1">IFERROR(IF(GY268+GX269&gt;GZ$4,GY268,GY268+GX269),"")</f>
        <v/>
      </c>
      <c r="GZ269" s="7">
        <f t="shared" ca="1" si="1518"/>
        <v>0</v>
      </c>
      <c r="HA269" s="7">
        <f t="shared" ca="1" si="1377"/>
        <v>0.49458597527987691</v>
      </c>
      <c r="HB269" s="7">
        <f t="shared" ca="1" si="1378"/>
        <v>-3.3047513741415346E-2</v>
      </c>
      <c r="HC269" s="7">
        <f t="shared" ca="1" si="1379"/>
        <v>0</v>
      </c>
      <c r="HD269" s="7">
        <f t="shared" ca="1" si="1380"/>
        <v>0</v>
      </c>
      <c r="HE269" s="7" t="str">
        <f ca="1">IFERROR(IF(HE268+HD269&gt;HF$4,HE268,HE268+HD269),"")</f>
        <v/>
      </c>
      <c r="HF269" s="7">
        <f t="shared" ca="1" si="1519"/>
        <v>0</v>
      </c>
      <c r="HG269" s="7">
        <f t="shared" ca="1" si="1381"/>
        <v>0.79042273279370034</v>
      </c>
      <c r="HH269" s="7">
        <f t="shared" ca="1" si="1382"/>
        <v>-0.32888427125523878</v>
      </c>
      <c r="HI269" s="7">
        <f t="shared" ca="1" si="1383"/>
        <v>0</v>
      </c>
      <c r="HJ269" s="7">
        <f t="shared" ca="1" si="1384"/>
        <v>0</v>
      </c>
      <c r="HK269" s="7" t="str">
        <f ca="1">IFERROR(IF(HK268+HJ269&gt;HL$4,HK268,HK268+HJ269),"")</f>
        <v/>
      </c>
      <c r="HL269" s="7">
        <f t="shared" ca="1" si="1520"/>
        <v>0</v>
      </c>
      <c r="HM269" s="7">
        <f t="shared" ca="1" si="1385"/>
        <v>0.36739877037888879</v>
      </c>
      <c r="HN269" s="7">
        <f t="shared" ca="1" si="1386"/>
        <v>9.4139691159572769E-2</v>
      </c>
      <c r="HO269" s="7">
        <f t="shared" ca="1" si="1387"/>
        <v>1</v>
      </c>
      <c r="HP269" s="7" t="str">
        <f t="shared" ca="1" si="1388"/>
        <v>5</v>
      </c>
      <c r="HQ269" s="7" t="str">
        <f ca="1">IFERROR(IF(HQ268+HP269&gt;HR$4,HQ268,HQ268+HP269),"")</f>
        <v/>
      </c>
      <c r="HR269" s="7">
        <f t="shared" ca="1" si="1521"/>
        <v>0</v>
      </c>
      <c r="HS269" s="7">
        <f t="shared" ca="1" si="1389"/>
        <v>0.24716033965189088</v>
      </c>
      <c r="HT269" s="7">
        <f t="shared" ca="1" si="1390"/>
        <v>0.21437812188657068</v>
      </c>
      <c r="HU269" s="7">
        <f t="shared" ca="1" si="1391"/>
        <v>1</v>
      </c>
      <c r="HV269" s="7" t="str">
        <f t="shared" ca="1" si="1392"/>
        <v>5</v>
      </c>
      <c r="HW269" s="7" t="str">
        <f ca="1">IFERROR(IF(HW268+HV269&gt;HX$4,HW268,HW268+HV269),"")</f>
        <v/>
      </c>
      <c r="HX269" s="7">
        <f t="shared" ca="1" si="1522"/>
        <v>0</v>
      </c>
      <c r="HY269" s="7">
        <f t="shared" ca="1" si="1393"/>
        <v>0.31814941521562334</v>
      </c>
      <c r="HZ269" s="7">
        <f t="shared" ca="1" si="1394"/>
        <v>0.14338904632283822</v>
      </c>
      <c r="IA269" s="7">
        <f t="shared" ca="1" si="1395"/>
        <v>1</v>
      </c>
      <c r="IB269" s="7" t="str">
        <f t="shared" ca="1" si="1396"/>
        <v>5</v>
      </c>
      <c r="IC269" s="7" t="str">
        <f ca="1">IFERROR(IF(IC268+IB269&gt;ID$4,IC268,IC268+IB269),"")</f>
        <v/>
      </c>
      <c r="ID269" s="7">
        <f t="shared" ca="1" si="1523"/>
        <v>0</v>
      </c>
      <c r="IE269" s="7">
        <f t="shared" ca="1" si="1397"/>
        <v>0.16966119239487709</v>
      </c>
      <c r="IF269" s="7">
        <f t="shared" ca="1" si="1398"/>
        <v>0.29187726914358447</v>
      </c>
      <c r="IG269" s="7">
        <f t="shared" ca="1" si="1399"/>
        <v>1</v>
      </c>
      <c r="IH269" s="7" t="str">
        <f t="shared" ca="1" si="1400"/>
        <v>5</v>
      </c>
      <c r="II269" s="7" t="str">
        <f ca="1">IFERROR(IF(II268+IH269&gt;IJ$4,II268,II268+IH269),"")</f>
        <v/>
      </c>
      <c r="IJ269" s="7">
        <f t="shared" ca="1" si="1524"/>
        <v>0</v>
      </c>
      <c r="IK269" s="7">
        <f t="shared" ca="1" si="1401"/>
        <v>6.5599632506372352E-3</v>
      </c>
      <c r="IL269" s="7">
        <f t="shared" ca="1" si="1402"/>
        <v>0.45497849828782433</v>
      </c>
      <c r="IM269" s="7">
        <f t="shared" ca="1" si="1403"/>
        <v>1</v>
      </c>
      <c r="IN269" s="7" t="str">
        <f t="shared" ca="1" si="1404"/>
        <v>5</v>
      </c>
      <c r="IO269" s="7" t="str">
        <f ca="1">IFERROR(IF(IO268+IN269&gt;IP$4,IO268,IO268+IN269),"")</f>
        <v/>
      </c>
      <c r="IP269" s="7">
        <f t="shared" ca="1" si="1525"/>
        <v>0</v>
      </c>
      <c r="IQ269" s="7">
        <f t="shared" ca="1" si="1405"/>
        <v>0.21786209797059686</v>
      </c>
      <c r="IR269" s="7">
        <f t="shared" ca="1" si="1406"/>
        <v>0.24367636356786471</v>
      </c>
      <c r="IS269" s="7">
        <f t="shared" ca="1" si="1407"/>
        <v>1</v>
      </c>
      <c r="IT269" s="7" t="str">
        <f t="shared" ca="1" si="1408"/>
        <v>5</v>
      </c>
      <c r="IU269" s="7" t="str">
        <f ca="1">IFERROR(IF(IU268+IT269&gt;IV$4,IU268,IU268+IT269),"")</f>
        <v/>
      </c>
      <c r="IV269" s="7">
        <f t="shared" ca="1" si="1526"/>
        <v>0</v>
      </c>
      <c r="IW269" s="7">
        <f t="shared" ca="1" si="1409"/>
        <v>0.94225242784513052</v>
      </c>
      <c r="IX269" s="7">
        <f t="shared" ca="1" si="1410"/>
        <v>-0.48071396630666896</v>
      </c>
      <c r="IY269" s="7">
        <f t="shared" ca="1" si="1411"/>
        <v>0</v>
      </c>
      <c r="IZ269" s="7">
        <f t="shared" ca="1" si="1412"/>
        <v>0</v>
      </c>
      <c r="JA269" s="7" t="str">
        <f ca="1">IFERROR(IF(JA268+IZ269&gt;JB$4,JA268,JA268+IZ269),"")</f>
        <v/>
      </c>
      <c r="JB269" s="7">
        <f t="shared" ca="1" si="1527"/>
        <v>0</v>
      </c>
      <c r="JC269" s="7">
        <f t="shared" ca="1" si="1413"/>
        <v>0.10048397571713341</v>
      </c>
      <c r="JD269" s="7">
        <f t="shared" ca="1" si="1414"/>
        <v>0.36105448582132815</v>
      </c>
      <c r="JE269" s="7">
        <f t="shared" ca="1" si="1415"/>
        <v>1</v>
      </c>
      <c r="JF269" s="7" t="str">
        <f t="shared" ca="1" si="1416"/>
        <v>5</v>
      </c>
      <c r="JG269" s="7" t="str">
        <f ca="1">IFERROR(IF(JG268+JF269&gt;JH$4,JG268,JG268+JF269),"")</f>
        <v/>
      </c>
      <c r="JH269" s="7">
        <f t="shared" ca="1" si="1528"/>
        <v>0</v>
      </c>
      <c r="JI269" s="7">
        <f t="shared" ca="1" si="1417"/>
        <v>0.46463010803724436</v>
      </c>
      <c r="JJ269" s="7">
        <f t="shared" ca="1" si="1418"/>
        <v>-3.0916464987827963E-3</v>
      </c>
      <c r="JK269" s="7">
        <f t="shared" ca="1" si="1419"/>
        <v>0</v>
      </c>
      <c r="JL269" s="7">
        <f t="shared" ca="1" si="1420"/>
        <v>0</v>
      </c>
      <c r="JM269" s="7" t="str">
        <f ca="1">IFERROR(IF(JM268+JL269&gt;JN$4,JM268,JM268+JL269),"")</f>
        <v/>
      </c>
      <c r="JN269" s="7">
        <f t="shared" ca="1" si="1529"/>
        <v>0</v>
      </c>
      <c r="JO269" s="7">
        <f t="shared" ca="1" si="1421"/>
        <v>0.57503523951411883</v>
      </c>
      <c r="JP269" s="7">
        <f t="shared" ca="1" si="1422"/>
        <v>-0.11349677797565727</v>
      </c>
      <c r="JQ269" s="7">
        <f t="shared" ca="1" si="1423"/>
        <v>0</v>
      </c>
      <c r="JR269" s="7">
        <f t="shared" ca="1" si="1424"/>
        <v>0</v>
      </c>
      <c r="JS269" s="7" t="str">
        <f ca="1">IFERROR(IF(JS268+JR269&gt;JT$4,JS268,JS268+JR269),"")</f>
        <v/>
      </c>
      <c r="JT269" s="7">
        <f t="shared" ca="1" si="1530"/>
        <v>0</v>
      </c>
      <c r="JU269" s="7">
        <f t="shared" ca="1" si="1425"/>
        <v>0.59276621827672993</v>
      </c>
      <c r="JV269" s="7">
        <f t="shared" ca="1" si="1426"/>
        <v>-0.13122775673826836</v>
      </c>
      <c r="JW269" s="7">
        <f t="shared" ca="1" si="1427"/>
        <v>0</v>
      </c>
      <c r="JX269" s="7">
        <f t="shared" ca="1" si="1428"/>
        <v>0</v>
      </c>
      <c r="JY269" s="7" t="str">
        <f ca="1">IFERROR(IF(JY268+JX269&gt;JZ$4,JY268,JY268+JX269),"")</f>
        <v/>
      </c>
      <c r="JZ269" s="7">
        <f t="shared" ca="1" si="1531"/>
        <v>0</v>
      </c>
      <c r="KA269" s="7">
        <f t="shared" ca="1" si="1429"/>
        <v>0.123503229219184</v>
      </c>
      <c r="KB269" s="7">
        <f t="shared" ca="1" si="1430"/>
        <v>0.33803523231927757</v>
      </c>
      <c r="KC269" s="7">
        <f t="shared" ca="1" si="1431"/>
        <v>1</v>
      </c>
      <c r="KD269" s="7" t="str">
        <f t="shared" ca="1" si="1432"/>
        <v>5</v>
      </c>
      <c r="KE269" s="7" t="str">
        <f ca="1">IFERROR(IF(KE268+KD269&gt;KF$4,KE268,KE268+KD269),"")</f>
        <v/>
      </c>
      <c r="KF269" s="7">
        <f t="shared" ca="1" si="1532"/>
        <v>0</v>
      </c>
      <c r="KG269" s="7">
        <f t="shared" ca="1" si="1433"/>
        <v>0.96588302124581549</v>
      </c>
      <c r="KH269" s="7">
        <f t="shared" ca="1" si="1434"/>
        <v>-0.50434455970735392</v>
      </c>
      <c r="KI269" s="7">
        <f t="shared" ca="1" si="1435"/>
        <v>0</v>
      </c>
      <c r="KJ269" s="7">
        <f t="shared" ca="1" si="1436"/>
        <v>0</v>
      </c>
      <c r="KK269" s="7" t="str">
        <f ca="1">IFERROR(IF(KK268+KJ269&gt;KL$4,KK268,KK268+KJ269),"")</f>
        <v/>
      </c>
      <c r="KL269" s="7">
        <f t="shared" ca="1" si="1533"/>
        <v>0</v>
      </c>
      <c r="KM269" s="7">
        <f t="shared" ca="1" si="1437"/>
        <v>0.44067998563642152</v>
      </c>
      <c r="KN269" s="7">
        <f t="shared" ca="1" si="1438"/>
        <v>2.0858475902040041E-2</v>
      </c>
      <c r="KO269" s="7">
        <f t="shared" ca="1" si="1439"/>
        <v>1</v>
      </c>
      <c r="KP269" s="7" t="str">
        <f t="shared" ca="1" si="1440"/>
        <v>5</v>
      </c>
      <c r="KQ269" s="7" t="str">
        <f ca="1">IFERROR(IF(KQ268+KP269&gt;KR$4,KQ268,KQ268+KP269),"")</f>
        <v/>
      </c>
      <c r="KR269" s="7">
        <f t="shared" ca="1" si="1534"/>
        <v>0</v>
      </c>
      <c r="KS269" s="7">
        <f t="shared" ca="1" si="1441"/>
        <v>0.85739680221450532</v>
      </c>
      <c r="KT269" s="7">
        <f t="shared" ca="1" si="1442"/>
        <v>-0.39585834067604375</v>
      </c>
      <c r="KU269" s="7">
        <f t="shared" ca="1" si="1443"/>
        <v>0</v>
      </c>
      <c r="KV269" s="7">
        <f t="shared" ca="1" si="1444"/>
        <v>0</v>
      </c>
      <c r="KW269" s="7" t="str">
        <f ca="1">IFERROR(IF(KW268+KV269&gt;KX$4,KW268,KW268+KV269),"")</f>
        <v/>
      </c>
      <c r="KX269" s="7">
        <f t="shared" ca="1" si="1535"/>
        <v>0</v>
      </c>
      <c r="KY269" s="7">
        <f t="shared" ca="1" si="1445"/>
        <v>0.60561257730923812</v>
      </c>
      <c r="KZ269" s="7">
        <f t="shared" ca="1" si="1446"/>
        <v>-0.14407411577077656</v>
      </c>
      <c r="LA269" s="7">
        <f t="shared" ca="1" si="1447"/>
        <v>0</v>
      </c>
      <c r="LB269" s="7">
        <f t="shared" ca="1" si="1448"/>
        <v>0</v>
      </c>
      <c r="LC269" s="7" t="str">
        <f ca="1">IFERROR(IF(LC268+LB269&gt;LD$4,LC268,LC268+LB269),"")</f>
        <v/>
      </c>
      <c r="LD269" s="7">
        <f t="shared" ca="1" si="1536"/>
        <v>0</v>
      </c>
      <c r="LE269" s="7">
        <f t="shared" ca="1" si="1449"/>
        <v>0.63531426568938887</v>
      </c>
      <c r="LF269" s="7">
        <f t="shared" ca="1" si="1450"/>
        <v>-0.1737758041509273</v>
      </c>
      <c r="LG269" s="7">
        <f t="shared" ca="1" si="1451"/>
        <v>0</v>
      </c>
      <c r="LH269" s="7">
        <f t="shared" ca="1" si="1452"/>
        <v>0</v>
      </c>
      <c r="LI269" s="7" t="str">
        <f ca="1">IFERROR(IF(LI268+LH269&gt;LJ$4,LI268,LI268+LH269),"")</f>
        <v/>
      </c>
      <c r="LJ269" s="7">
        <f t="shared" ca="1" si="1537"/>
        <v>0</v>
      </c>
      <c r="LK269" s="7">
        <f t="shared" ca="1" si="1453"/>
        <v>1.5049628686173211E-2</v>
      </c>
      <c r="LL269" s="7">
        <f t="shared" ca="1" si="1454"/>
        <v>0.44648883285228835</v>
      </c>
      <c r="LM269" s="7">
        <f t="shared" ca="1" si="1455"/>
        <v>1</v>
      </c>
      <c r="LN269" s="7" t="str">
        <f t="shared" ca="1" si="1456"/>
        <v>5</v>
      </c>
      <c r="LO269" s="7" t="str">
        <f ca="1">IFERROR(IF(LO268+LN269&gt;LP$4,LO268,LO268+LN269),"")</f>
        <v/>
      </c>
      <c r="LP269" s="7">
        <f t="shared" ca="1" si="1538"/>
        <v>0</v>
      </c>
      <c r="LQ269" s="7">
        <f t="shared" ca="1" si="1457"/>
        <v>0.25841137063777608</v>
      </c>
      <c r="LR269" s="7">
        <f t="shared" ca="1" si="1458"/>
        <v>0.20312709090068548</v>
      </c>
      <c r="LS269" s="7">
        <f t="shared" ca="1" si="1459"/>
        <v>1</v>
      </c>
      <c r="LT269" s="7" t="str">
        <f t="shared" ca="1" si="1460"/>
        <v>5</v>
      </c>
      <c r="LU269" s="7" t="str">
        <f ca="1">IFERROR(IF(LU268+LT269&gt;LV$4,LU268,LU268+LT269),"")</f>
        <v/>
      </c>
      <c r="LV269" s="7">
        <f t="shared" ca="1" si="1539"/>
        <v>0</v>
      </c>
      <c r="LW269" s="7">
        <f t="shared" ca="1" si="1461"/>
        <v>0.43736382959329112</v>
      </c>
      <c r="LX269" s="7">
        <f t="shared" ca="1" si="1462"/>
        <v>2.4174631945170444E-2</v>
      </c>
      <c r="LY269" s="7">
        <f t="shared" ca="1" si="1463"/>
        <v>1</v>
      </c>
      <c r="LZ269" s="7" t="str">
        <f t="shared" ca="1" si="1464"/>
        <v>5</v>
      </c>
      <c r="MA269" s="7" t="str">
        <f ca="1">IFERROR(IF(MA268+LZ269&gt;MB$4,MA268,MA268+LZ269),"")</f>
        <v/>
      </c>
      <c r="MB269" s="7">
        <f t="shared" ca="1" si="1540"/>
        <v>0</v>
      </c>
      <c r="MC269" s="7">
        <f t="shared" ca="1" si="1465"/>
        <v>0.68578692556372833</v>
      </c>
      <c r="MD269" s="7">
        <f t="shared" ca="1" si="1466"/>
        <v>-0.22424846402526677</v>
      </c>
      <c r="ME269" s="7">
        <f t="shared" ca="1" si="1467"/>
        <v>0</v>
      </c>
      <c r="MF269" s="7">
        <f t="shared" ca="1" si="1468"/>
        <v>0</v>
      </c>
      <c r="MG269" s="7" t="str">
        <f ca="1">IFERROR(IF(MG268+MF269&gt;MH$4,MG268,MG268+MF269),"")</f>
        <v/>
      </c>
      <c r="MH269" s="7">
        <f t="shared" ca="1" si="1541"/>
        <v>0</v>
      </c>
      <c r="MI269" s="7">
        <f t="shared" ca="1" si="1469"/>
        <v>0.88654932896169258</v>
      </c>
      <c r="MJ269" s="7">
        <f t="shared" ca="1" si="1470"/>
        <v>-0.42501086742323102</v>
      </c>
      <c r="MK269" s="7">
        <f t="shared" ca="1" si="1471"/>
        <v>0</v>
      </c>
      <c r="ML269" s="7">
        <f t="shared" ca="1" si="1472"/>
        <v>0</v>
      </c>
      <c r="MM269" s="7" t="str">
        <f ca="1">IFERROR(IF(MM268+ML269&gt;MN$4,MM268,MM268+ML269),"")</f>
        <v/>
      </c>
      <c r="MN269" s="7">
        <f t="shared" ca="1" si="1542"/>
        <v>0</v>
      </c>
      <c r="MO269" s="7">
        <f t="shared" ca="1" si="1473"/>
        <v>0.75866611518125315</v>
      </c>
      <c r="MP269" s="7">
        <f t="shared" ca="1" si="1474"/>
        <v>-0.29712765364279159</v>
      </c>
      <c r="MQ269" s="7">
        <f t="shared" ca="1" si="1475"/>
        <v>0</v>
      </c>
      <c r="MR269" s="7">
        <f t="shared" ca="1" si="1476"/>
        <v>0</v>
      </c>
      <c r="MS269" s="7" t="str">
        <f ca="1">IFERROR(IF(MS268+MR269&gt;MT$4,MS268,MS268+MR269),"")</f>
        <v/>
      </c>
      <c r="MT269" s="7">
        <f t="shared" ca="1" si="1543"/>
        <v>0</v>
      </c>
      <c r="MU269" s="7">
        <f t="shared" ca="1" si="1477"/>
        <v>0.81929420987181989</v>
      </c>
      <c r="MV269" s="7">
        <f t="shared" ca="1" si="1478"/>
        <v>-0.35775574833335833</v>
      </c>
      <c r="MW269" s="7">
        <f t="shared" ca="1" si="1479"/>
        <v>0</v>
      </c>
      <c r="MX269" s="7">
        <f t="shared" ca="1" si="1480"/>
        <v>0</v>
      </c>
      <c r="MY269" s="7" t="str">
        <f ca="1">IFERROR(IF(MY268+MX269&gt;MZ$4,MY268,MY268+MX269),"")</f>
        <v/>
      </c>
      <c r="MZ269" s="7">
        <f t="shared" ca="1" si="1544"/>
        <v>0</v>
      </c>
      <c r="NA269" s="7">
        <f t="shared" ca="1" si="1481"/>
        <v>0.80052500742470711</v>
      </c>
      <c r="NB269" s="7">
        <f t="shared" ca="1" si="1482"/>
        <v>-0.33898654588624555</v>
      </c>
      <c r="NC269" s="7">
        <f t="shared" ca="1" si="1483"/>
        <v>0</v>
      </c>
      <c r="ND269" s="7">
        <f t="shared" ca="1" si="1484"/>
        <v>0</v>
      </c>
      <c r="NE269" s="7" t="str">
        <f ca="1">IFERROR(IF(NE268+ND269&gt;NF$4,NE268,NE268+ND269),"")</f>
        <v/>
      </c>
      <c r="NF269" s="7">
        <f t="shared" ca="1" si="1545"/>
        <v>0</v>
      </c>
      <c r="NG269" s="7">
        <f t="shared" ca="1" si="1485"/>
        <v>0.83880122429958404</v>
      </c>
      <c r="NH269" s="7">
        <f t="shared" ca="1" si="1486"/>
        <v>-0.37726276276112247</v>
      </c>
      <c r="NI269" s="7">
        <f t="shared" ca="1" si="1487"/>
        <v>0</v>
      </c>
      <c r="NJ269" s="7">
        <f t="shared" ca="1" si="1488"/>
        <v>0</v>
      </c>
      <c r="NK269" s="7" t="str">
        <f ca="1">IFERROR(IF(NK268+NJ269&gt;NL$4,NK268,NK268+NJ269),"")</f>
        <v/>
      </c>
      <c r="NL269" s="7">
        <f t="shared" ca="1" si="1546"/>
        <v>0</v>
      </c>
      <c r="NM269" s="7">
        <f t="shared" ca="1" si="1489"/>
        <v>0.352101470331599</v>
      </c>
      <c r="NN269" s="7">
        <f t="shared" ca="1" si="1490"/>
        <v>0.10943699120686257</v>
      </c>
      <c r="NO269" s="7">
        <f t="shared" ca="1" si="1491"/>
        <v>1</v>
      </c>
      <c r="NP269" s="7" t="str">
        <f t="shared" ca="1" si="1492"/>
        <v>5</v>
      </c>
      <c r="NQ269" s="7" t="str">
        <f ca="1">IFERROR(IF(NQ268+NP269&gt;NR$4,NQ268,NQ268+NP269),"")</f>
        <v/>
      </c>
      <c r="NR269" s="7">
        <f t="shared" ca="1" si="1547"/>
        <v>0</v>
      </c>
      <c r="NT269">
        <v>271</v>
      </c>
      <c r="NU269" s="7" t="s">
        <v>19</v>
      </c>
      <c r="NV269" s="7" t="str">
        <f t="shared" ca="1" si="1280"/>
        <v/>
      </c>
      <c r="NW269" s="7" t="str">
        <f t="shared" ca="1" si="1493"/>
        <v/>
      </c>
      <c r="NX269" t="str">
        <f ca="1">IFERROR(VLOOKUP(NT269,$K$3:$AK$568,8,FALSE),"")</f>
        <v/>
      </c>
      <c r="NY269" t="str">
        <f ca="1">IFERROR(VLOOKUP(NT269,$K$3:$AK$568,9,FALSE),"")</f>
        <v/>
      </c>
      <c r="NZ269" s="7" t="str">
        <f ca="1">IFERROR(VLOOKUP(NT269,$K$3:$AK$568,27,FALSE),"")</f>
        <v/>
      </c>
      <c r="OB269">
        <v>271</v>
      </c>
      <c r="OC269" s="7" t="s">
        <v>19</v>
      </c>
      <c r="OD269" t="e">
        <f t="shared" ca="1" si="1548"/>
        <v>#N/A</v>
      </c>
      <c r="OE269" s="7" t="str">
        <f t="shared" ca="1" si="1549"/>
        <v/>
      </c>
      <c r="OF269" s="7" t="str">
        <f t="shared" ca="1" si="1550"/>
        <v/>
      </c>
      <c r="OG269" t="str">
        <f t="shared" ca="1" si="1551"/>
        <v/>
      </c>
      <c r="OI269">
        <v>271</v>
      </c>
      <c r="OJ269" s="7" t="s">
        <v>19</v>
      </c>
      <c r="OK269" s="7" t="str">
        <f t="shared" ca="1" si="1552"/>
        <v/>
      </c>
      <c r="OL269" s="7" t="str">
        <f t="shared" ca="1" si="1553"/>
        <v/>
      </c>
      <c r="OM269" t="str">
        <f ca="1">IFERROR(VLOOKUP(OI269,$L$3:$AK$568,7,FALSE),"")</f>
        <v/>
      </c>
      <c r="ON269" t="str">
        <f ca="1">IFERROR(VLOOKUP(OI269,$L$3:$AK$568,8,FALSE),"")</f>
        <v/>
      </c>
      <c r="OO269" s="7" t="str">
        <f ca="1">IFERROR(VLOOKUP(OI269,$L$3:$AK$568,26,FALSE),"")</f>
        <v/>
      </c>
      <c r="OQ269">
        <v>271</v>
      </c>
      <c r="OR269" s="7" t="s">
        <v>19</v>
      </c>
      <c r="OS269" t="e">
        <f t="shared" ca="1" si="1554"/>
        <v>#N/A</v>
      </c>
      <c r="OT269" s="7" t="str">
        <f t="shared" ca="1" si="1555"/>
        <v/>
      </c>
      <c r="OU269" s="7" t="str">
        <f t="shared" ca="1" si="1556"/>
        <v/>
      </c>
      <c r="OV269" t="str">
        <f t="shared" ca="1" si="1557"/>
        <v/>
      </c>
      <c r="OX269">
        <v>271</v>
      </c>
      <c r="OY269" s="7" t="s">
        <v>19</v>
      </c>
      <c r="OZ269" s="7" t="str">
        <f t="shared" ca="1" si="1558"/>
        <v/>
      </c>
      <c r="PA269" s="7" t="str">
        <f t="shared" ca="1" si="1559"/>
        <v/>
      </c>
      <c r="PB269" t="str">
        <f ca="1">IFERROR(VLOOKUP(OX269,$M$3:$AK$568,6,FALSE),"")</f>
        <v/>
      </c>
      <c r="PC269" t="str">
        <f ca="1">IFERROR(VLOOKUP(OX269,$M$3:$AK$568,7,FALSE),"")</f>
        <v/>
      </c>
      <c r="PD269" s="7" t="str">
        <f ca="1">IFERROR(VLOOKUP(OX269,$M$3:$AK$568,25,FALSE),"")</f>
        <v/>
      </c>
      <c r="PF269">
        <v>271</v>
      </c>
      <c r="PG269" s="7" t="s">
        <v>19</v>
      </c>
      <c r="PH269" t="e">
        <f t="shared" ca="1" si="1560"/>
        <v>#N/A</v>
      </c>
      <c r="PI269" s="7" t="str">
        <f t="shared" ca="1" si="1561"/>
        <v/>
      </c>
      <c r="PJ269" s="7" t="str">
        <f t="shared" ca="1" si="1562"/>
        <v/>
      </c>
      <c r="PK269" t="str">
        <f t="shared" ca="1" si="1563"/>
        <v/>
      </c>
      <c r="PM269">
        <v>271</v>
      </c>
      <c r="PN269" s="7" t="s">
        <v>19</v>
      </c>
      <c r="PO269" s="202" t="str">
        <f t="shared" ca="1" si="1564"/>
        <v/>
      </c>
      <c r="PP269" s="7" t="str">
        <f t="shared" ca="1" si="1565"/>
        <v/>
      </c>
      <c r="PQ269" t="str">
        <f ca="1">IFERROR(VLOOKUP(PM269,$G$325:$R$409,12,FALSE),"")</f>
        <v/>
      </c>
      <c r="PR269" t="e">
        <f ca="1">VLOOKUP(PM269,$G$324:$Q$409,11,FALSE)</f>
        <v>#N/A</v>
      </c>
      <c r="PS269" s="7" t="str">
        <f ca="1">VLOOKUP(PQ269,$R$325:$Y$409,8,FALSE)</f>
        <v>- -</v>
      </c>
      <c r="PT269" s="7">
        <f ca="1">ReSt</f>
        <v>-4</v>
      </c>
      <c r="PU269" s="7" t="e">
        <f t="shared" ca="1" si="1566"/>
        <v>#N/A</v>
      </c>
      <c r="PV269" s="7" t="e">
        <f t="shared" ca="1" si="1567"/>
        <v>#N/A</v>
      </c>
      <c r="PW269" s="7" t="str">
        <f ca="1">VLOOKUP(PQ269,$R$325:$AK$409,8,FALSE)</f>
        <v>- -</v>
      </c>
      <c r="PX269" s="7"/>
      <c r="PY269">
        <v>271</v>
      </c>
      <c r="PZ269" s="7" t="s">
        <v>19</v>
      </c>
      <c r="QA269" t="str">
        <f t="shared" ca="1" si="1568"/>
        <v/>
      </c>
      <c r="QB269" s="7" t="str">
        <f t="shared" ca="1" si="1569"/>
        <v/>
      </c>
      <c r="QC269" s="7" t="str">
        <f t="shared" ca="1" si="1570"/>
        <v/>
      </c>
      <c r="QD269" t="str">
        <f t="shared" ca="1" si="1571"/>
        <v/>
      </c>
      <c r="QF269">
        <v>271</v>
      </c>
      <c r="QG269" s="7" t="s">
        <v>19</v>
      </c>
      <c r="QH269" s="7" t="str">
        <f t="shared" ca="1" si="1572"/>
        <v/>
      </c>
      <c r="QI269" s="7" t="e">
        <f t="shared" ca="1" si="1573"/>
        <v>#VALUE!</v>
      </c>
      <c r="QJ269" t="e">
        <f t="shared" ca="1" si="1574"/>
        <v>#N/A</v>
      </c>
      <c r="QK269" s="7" t="e">
        <f t="shared" ca="1" si="1575"/>
        <v>#N/A</v>
      </c>
      <c r="QM269">
        <v>271</v>
      </c>
      <c r="QN269" s="7" t="s">
        <v>19</v>
      </c>
      <c r="QO269" t="str">
        <f t="shared" ca="1" si="1576"/>
        <v/>
      </c>
      <c r="QP269" s="7" t="str">
        <f t="shared" ca="1" si="1577"/>
        <v/>
      </c>
      <c r="QQ269" t="str">
        <f t="shared" ca="1" si="1578"/>
        <v/>
      </c>
    </row>
    <row r="270" spans="1:459" x14ac:dyDescent="0.25">
      <c r="A270" s="240" t="str">
        <f>IF('Character Sheet'!$B$4="Creature","N","Y")</f>
        <v>Y</v>
      </c>
      <c r="C270" s="75"/>
      <c r="D270" s="76"/>
      <c r="F270" s="75"/>
      <c r="G270" s="76"/>
      <c r="I270" s="75"/>
      <c r="J270" s="85"/>
      <c r="K270" s="85">
        <f t="shared" ca="1" si="1494"/>
        <v>7</v>
      </c>
      <c r="L270" s="85">
        <f t="shared" ca="1" si="1265"/>
        <v>6</v>
      </c>
      <c r="M270" s="70">
        <f t="shared" ca="1" si="1270"/>
        <v>14</v>
      </c>
      <c r="O270" s="222">
        <f t="shared" ca="1" si="1277"/>
        <v>64</v>
      </c>
      <c r="Q270" s="7" t="s">
        <v>1750</v>
      </c>
      <c r="R270" s="9" t="s">
        <v>1797</v>
      </c>
      <c r="S270" s="9" t="str">
        <f>R270</f>
        <v>Medical Science 2</v>
      </c>
      <c r="T270" s="61" t="str">
        <f>SUBSTITUTE(IFERROR(IFERROR(VLOOKUP(R270,'[1]Skill Statistics'!$A$3:$C$513,2,FALSE),VLOOKUP(Q270,'[1]Skill Statistics'!$A$3:$C$513,2,FALSE)),T269),"R*","ReSt")</f>
        <v>Me/Re</v>
      </c>
      <c r="U270" s="61" t="str">
        <f>IFERROR(IFERROR(VLOOKUP(R270,'[1]Skill Statistics'!$A$3:$C$513,3,FALSE),VLOOKUP(Q270,'[1]Skill Statistics'!$A$3:$C$513,3,FALSE)),U269)</f>
        <v>In</v>
      </c>
      <c r="V270" s="61" t="str">
        <f>IF(ISNUMBER(SEARCH("Category",R270)),"- -",IFERROR(IFERROR(VLOOKUP(Q270,[1]Professions!$A$4:$AM$288,MATCH(Profession,[1]Professions!$A$1:$AM$1,0),FALSE),VLOOKUP(Q270,Calculations!$B$91:$I$95,8,FALSE)),"- -"))</f>
        <v>5 / 7</v>
      </c>
      <c r="W270" s="60">
        <f t="shared" ca="1" si="1278"/>
        <v>0</v>
      </c>
      <c r="X270" s="7">
        <f ca="1">IFERROR(VLOOKUP(R270,$BS$6:$NR$519,MATCH(ActualLevel,$BS$3:$NR$3,0),FALSE),"- -")</f>
        <v>0</v>
      </c>
      <c r="Y270" s="7">
        <f t="shared" ca="1" si="1269"/>
        <v>0</v>
      </c>
      <c r="Z270" s="7">
        <f ca="1">IFERROR(VLOOKUP(Y270,Charts!$BQ$2:$BR$52,2,FALSE),"- -")</f>
        <v>-25</v>
      </c>
      <c r="AA270" s="7">
        <f t="shared" ca="1" si="1281"/>
        <v>5</v>
      </c>
      <c r="AB270" s="7">
        <f t="shared" ca="1" si="1584"/>
        <v>0</v>
      </c>
      <c r="AC270" s="7"/>
      <c r="AD270" s="7"/>
      <c r="AE270" s="7"/>
      <c r="AF270" s="7"/>
      <c r="AG270" s="7"/>
      <c r="AH270" s="43"/>
      <c r="AI270" s="7"/>
      <c r="AJ270" s="7"/>
      <c r="AK270" s="7">
        <f t="shared" ca="1" si="1282"/>
        <v>-20</v>
      </c>
      <c r="AL270" s="7"/>
      <c r="AM270" s="69">
        <f>IFERROR(VLOOKUP(R270,'[1]Skill Statistics'!$A$3:$AN$513,MATCH(Profession,'[1]Skill Statistics'!$A$2:$AN$2,0),FALSE),0)</f>
        <v>0</v>
      </c>
      <c r="AN270" s="85">
        <f>IFERROR(VLOOKUP(Q270,'[1]Skill Statistics'!$A$3:$BK$513,MATCH(Archetype,'[1]Skill Statistics'!$A$2:$BK$2,0),FALSE),0)</f>
        <v>0</v>
      </c>
      <c r="AO270" s="85">
        <f>IFERROR(VLOOKUP(Q270,'[1]Skill Statistics'!$A$3:$BB$513,MATCH(Race,'[1]Skill Statistics'!$A$2:$BB$2,0),FALSE),0)</f>
        <v>0</v>
      </c>
      <c r="AP270" s="85">
        <f t="shared" ca="1" si="1495"/>
        <v>0.5</v>
      </c>
      <c r="AQ270" s="70"/>
      <c r="AS270" s="69">
        <f>IFERROR(VLOOKUP(Q270,'[1]Professional Skills'!$A$4:$AM$288,MATCH(Profession,'[1]Professional Skills'!$A$3:$AM$3,0),FALSE),"- -")</f>
        <v>0</v>
      </c>
      <c r="AT270" t="s">
        <v>1812</v>
      </c>
      <c r="AU270" s="7" t="str">
        <f t="shared" si="1586"/>
        <v/>
      </c>
      <c r="AV270" s="7">
        <f t="shared" ca="1" si="1585"/>
        <v>0</v>
      </c>
      <c r="AW270" t="str">
        <f t="shared" si="1580"/>
        <v/>
      </c>
      <c r="AX270" t="str">
        <f>IFERROR(_xlfn.RANK.EQ(AW270,$AW$5:$AW$568),"")</f>
        <v/>
      </c>
      <c r="AY270">
        <f t="shared" si="1285"/>
        <v>0</v>
      </c>
      <c r="AZ270" s="70" t="str">
        <f t="shared" si="1283"/>
        <v/>
      </c>
      <c r="BB270" s="69">
        <f>IFERROR(IF(Q270="Language",VLOOKUP(R270,[1]Cultures!$B$4:$N$218,MATCH(Culture,[1]Cultures!$B$3:$N$3,0),FALSE),VLOOKUP(Q270,[1]Cultures!$B$4:$O$212,MATCH(Culture,[1]Cultures!$B$3:$O$3,0),FALSE)),"- -")</f>
        <v>0</v>
      </c>
      <c r="BC270" t="s">
        <v>1812</v>
      </c>
      <c r="BD270">
        <f t="shared" ca="1" si="1581"/>
        <v>0.58453113435888804</v>
      </c>
      <c r="BE270">
        <f t="shared" ca="1" si="1582"/>
        <v>1.0845311343588881</v>
      </c>
      <c r="BH270">
        <f ca="1">_xlfn.RANK.EQ(BE270,$BE$269:$BE$272)</f>
        <v>2</v>
      </c>
      <c r="BI270" s="7">
        <f t="shared" ca="1" si="1284"/>
        <v>0</v>
      </c>
      <c r="BK270" s="7"/>
      <c r="BL270" s="70">
        <f t="shared" ca="1" si="1286"/>
        <v>0</v>
      </c>
      <c r="BN270" s="69">
        <f>IFERROR(VLOOKUP(V270,Charts!$BT$2:$BV$14,3,FALSE),"- -")</f>
        <v>0.46153846153846156</v>
      </c>
      <c r="BO270" s="85">
        <f t="shared" ca="1" si="1496"/>
        <v>2.382734661298715</v>
      </c>
      <c r="BP270" s="70">
        <f t="shared" ca="1" si="1583"/>
        <v>64</v>
      </c>
      <c r="BR270" s="7">
        <v>269</v>
      </c>
      <c r="BS270" s="9" t="str">
        <f ca="1">VLOOKUP(BR270,$O$3:$R$568,4,FALSE)</f>
        <v>Grace 4</v>
      </c>
      <c r="BT270" s="7" t="str">
        <f ca="1">VLOOKUP(BS270,$R$3:$V$568,5,FALSE)</f>
        <v>5 / 7</v>
      </c>
      <c r="BU270" s="7">
        <f ca="1">VLOOKUP(BT270,Charts!$BT$2:$BV$14,3,FALSE)</f>
        <v>0.46153846153846156</v>
      </c>
      <c r="BV270" s="7" t="str">
        <f t="shared" ca="1" si="1287"/>
        <v>5</v>
      </c>
      <c r="BW270" s="7" t="str">
        <f t="shared" ca="1" si="1288"/>
        <v>7</v>
      </c>
      <c r="BY270" s="7">
        <f t="shared" ca="1" si="1289"/>
        <v>0.98939413890366401</v>
      </c>
      <c r="BZ270" s="7">
        <f t="shared" ca="1" si="1290"/>
        <v>-0.52785567736520245</v>
      </c>
      <c r="CA270" s="7">
        <f t="shared" ca="1" si="1291"/>
        <v>0</v>
      </c>
      <c r="CB270" s="7">
        <f t="shared" ca="1" si="1292"/>
        <v>0</v>
      </c>
      <c r="CC270" s="7" t="str">
        <f ca="1">IFERROR(IF(CC269+CB270&gt;CD$4,CC269,CC269+CB270),"")</f>
        <v/>
      </c>
      <c r="CD270" s="7">
        <f t="shared" ca="1" si="1497"/>
        <v>0</v>
      </c>
      <c r="CE270" s="7">
        <f t="shared" ca="1" si="1293"/>
        <v>0.61779691228855793</v>
      </c>
      <c r="CF270" s="7">
        <f t="shared" ca="1" si="1294"/>
        <v>-0.15625845075009637</v>
      </c>
      <c r="CG270" s="7">
        <f t="shared" ca="1" si="1295"/>
        <v>0</v>
      </c>
      <c r="CH270" s="7">
        <f t="shared" ca="1" si="1296"/>
        <v>0</v>
      </c>
      <c r="CI270" s="7" t="str">
        <f ca="1">IFERROR(IF(CI269+CH270&gt;CJ$4,CI269,CI269+CH270),"")</f>
        <v/>
      </c>
      <c r="CJ270" s="7">
        <f t="shared" ca="1" si="1498"/>
        <v>0</v>
      </c>
      <c r="CK270" s="7">
        <f t="shared" ca="1" si="1297"/>
        <v>0.56628221364157583</v>
      </c>
      <c r="CL270" s="7">
        <f t="shared" ca="1" si="1298"/>
        <v>-0.10474375210311426</v>
      </c>
      <c r="CM270" s="7">
        <f t="shared" ca="1" si="1299"/>
        <v>0</v>
      </c>
      <c r="CN270" s="7">
        <f t="shared" ca="1" si="1300"/>
        <v>0</v>
      </c>
      <c r="CO270" s="7" t="str">
        <f ca="1">IFERROR(IF(CO269+CN270&gt;CP$4,CO269,CO269+CN270),"")</f>
        <v/>
      </c>
      <c r="CP270" s="7">
        <f t="shared" ca="1" si="1499"/>
        <v>0</v>
      </c>
      <c r="CQ270" s="7">
        <f t="shared" ca="1" si="1301"/>
        <v>0.36085333385053719</v>
      </c>
      <c r="CR270" s="7">
        <f t="shared" ca="1" si="1302"/>
        <v>0.10068512768792437</v>
      </c>
      <c r="CS270" s="7">
        <f t="shared" ca="1" si="1303"/>
        <v>1</v>
      </c>
      <c r="CT270" s="7" t="str">
        <f t="shared" ca="1" si="1304"/>
        <v>5</v>
      </c>
      <c r="CU270" s="7" t="str">
        <f ca="1">IFERROR(IF(CU269+CT270&gt;CV$4,CU269,CU269+CT270),"")</f>
        <v/>
      </c>
      <c r="CV270" s="7">
        <f t="shared" ca="1" si="1500"/>
        <v>0</v>
      </c>
      <c r="CW270" s="7">
        <f t="shared" ca="1" si="1305"/>
        <v>0.32809720453199287</v>
      </c>
      <c r="CX270" s="7">
        <f t="shared" ca="1" si="1306"/>
        <v>0.13344125700646869</v>
      </c>
      <c r="CY270" s="7">
        <f t="shared" ca="1" si="1307"/>
        <v>1</v>
      </c>
      <c r="CZ270" s="7" t="str">
        <f t="shared" ca="1" si="1308"/>
        <v>5</v>
      </c>
      <c r="DA270" s="7" t="str">
        <f ca="1">IFERROR(IF(DA269+CZ270&gt;DB$4,DA269,DA269+CZ270),"")</f>
        <v/>
      </c>
      <c r="DB270" s="7">
        <f t="shared" ca="1" si="1501"/>
        <v>0</v>
      </c>
      <c r="DC270" s="7">
        <f t="shared" ca="1" si="1309"/>
        <v>0.11704167483264472</v>
      </c>
      <c r="DD270" s="7">
        <f t="shared" ca="1" si="1310"/>
        <v>0.34449678670581685</v>
      </c>
      <c r="DE270" s="7">
        <f t="shared" ca="1" si="1311"/>
        <v>1</v>
      </c>
      <c r="DF270" s="7" t="str">
        <f t="shared" ca="1" si="1312"/>
        <v>5</v>
      </c>
      <c r="DG270" s="7" t="str">
        <f ca="1">IFERROR(IF(DG269+DF270&gt;DH$4,DG269,DG269+DF270),"")</f>
        <v/>
      </c>
      <c r="DH270" s="7">
        <f t="shared" ca="1" si="1502"/>
        <v>0</v>
      </c>
      <c r="DI270" s="7">
        <f t="shared" ca="1" si="1313"/>
        <v>0.91915913881345745</v>
      </c>
      <c r="DJ270" s="7">
        <f t="shared" ca="1" si="1314"/>
        <v>-0.45762067727499589</v>
      </c>
      <c r="DK270" s="7">
        <f t="shared" ca="1" si="1315"/>
        <v>0</v>
      </c>
      <c r="DL270" s="7">
        <f t="shared" ca="1" si="1316"/>
        <v>0</v>
      </c>
      <c r="DM270" s="7" t="str">
        <f ca="1">IFERROR(IF(DM269+DL270&gt;DN$4,DM269,DM269+DL270),"")</f>
        <v/>
      </c>
      <c r="DN270" s="7">
        <f t="shared" ca="1" si="1503"/>
        <v>0</v>
      </c>
      <c r="DO270" s="7">
        <f t="shared" ca="1" si="1317"/>
        <v>0.74325516041998607</v>
      </c>
      <c r="DP270" s="7">
        <f t="shared" ca="1" si="1318"/>
        <v>-0.28171669888152451</v>
      </c>
      <c r="DQ270" s="7">
        <f t="shared" ca="1" si="1319"/>
        <v>0</v>
      </c>
      <c r="DR270" s="7">
        <f t="shared" ca="1" si="1320"/>
        <v>0</v>
      </c>
      <c r="DS270" s="7" t="str">
        <f ca="1">IFERROR(IF(DS269+DR270&gt;DT$4,DS269,DS269+DR270),"")</f>
        <v/>
      </c>
      <c r="DT270" s="7">
        <f t="shared" ca="1" si="1504"/>
        <v>0</v>
      </c>
      <c r="DU270" s="7">
        <f t="shared" ca="1" si="1321"/>
        <v>0.27476603336134031</v>
      </c>
      <c r="DV270" s="7">
        <f t="shared" ca="1" si="1322"/>
        <v>0.18677242817712125</v>
      </c>
      <c r="DW270" s="7">
        <f t="shared" ca="1" si="1323"/>
        <v>1</v>
      </c>
      <c r="DX270" s="7" t="str">
        <f t="shared" ca="1" si="1324"/>
        <v>5</v>
      </c>
      <c r="DY270" s="7" t="str">
        <f ca="1">IFERROR(IF(DY269+DX270&gt;DZ$4,DY269,DY269+DX270),"")</f>
        <v/>
      </c>
      <c r="DZ270" s="7">
        <f t="shared" ca="1" si="1505"/>
        <v>0</v>
      </c>
      <c r="EA270" s="7">
        <f t="shared" ca="1" si="1325"/>
        <v>0.45661292974562939</v>
      </c>
      <c r="EB270" s="7">
        <f t="shared" ca="1" si="1326"/>
        <v>4.9255317928321718E-3</v>
      </c>
      <c r="EC270" s="7">
        <f t="shared" ca="1" si="1327"/>
        <v>1</v>
      </c>
      <c r="ED270" s="7" t="str">
        <f t="shared" ca="1" si="1328"/>
        <v>5</v>
      </c>
      <c r="EE270" s="7" t="str">
        <f ca="1">IFERROR(IF(EE269+ED270&gt;EF$4,EE269,EE269+ED270),"")</f>
        <v/>
      </c>
      <c r="EF270" s="7">
        <f t="shared" ca="1" si="1506"/>
        <v>0</v>
      </c>
      <c r="EG270" s="7">
        <f t="shared" ca="1" si="1329"/>
        <v>0.67525980482253223</v>
      </c>
      <c r="EH270" s="7">
        <f t="shared" ca="1" si="1330"/>
        <v>-0.21372134328407066</v>
      </c>
      <c r="EI270" s="7">
        <f t="shared" ca="1" si="1331"/>
        <v>0</v>
      </c>
      <c r="EJ270" s="7">
        <f t="shared" ca="1" si="1332"/>
        <v>0</v>
      </c>
      <c r="EK270" s="7" t="str">
        <f ca="1">IFERROR(IF(EK269+EJ270&gt;EL$4,EK269,EK269+EJ270),"")</f>
        <v/>
      </c>
      <c r="EL270" s="7">
        <f t="shared" ca="1" si="1507"/>
        <v>0</v>
      </c>
      <c r="EM270" s="7">
        <f t="shared" ca="1" si="1333"/>
        <v>0.18304959228376094</v>
      </c>
      <c r="EN270" s="7">
        <f t="shared" ca="1" si="1334"/>
        <v>0.27848886925470062</v>
      </c>
      <c r="EO270" s="7">
        <f t="shared" ca="1" si="1335"/>
        <v>1</v>
      </c>
      <c r="EP270" s="7" t="str">
        <f t="shared" ca="1" si="1336"/>
        <v>5</v>
      </c>
      <c r="EQ270" s="7" t="str">
        <f ca="1">IFERROR(IF(EQ269+EP270&gt;ER$4,EQ269,EQ269+EP270),"")</f>
        <v/>
      </c>
      <c r="ER270" s="7">
        <f t="shared" ca="1" si="1508"/>
        <v>0</v>
      </c>
      <c r="ES270" s="7">
        <f t="shared" ca="1" si="1337"/>
        <v>0.89973316981700457</v>
      </c>
      <c r="ET270" s="7">
        <f t="shared" ca="1" si="1338"/>
        <v>-0.43819470827854301</v>
      </c>
      <c r="EU270" s="7">
        <f t="shared" ca="1" si="1339"/>
        <v>0</v>
      </c>
      <c r="EV270" s="7">
        <f t="shared" ca="1" si="1340"/>
        <v>0</v>
      </c>
      <c r="EW270" s="7" t="str">
        <f ca="1">IFERROR(IF(EW269+EV270&gt;EX$4,EW269,EW269+EV270),"")</f>
        <v/>
      </c>
      <c r="EX270" s="7">
        <f t="shared" ca="1" si="1509"/>
        <v>0</v>
      </c>
      <c r="EY270" s="7">
        <f t="shared" ca="1" si="1341"/>
        <v>0.58314496084504475</v>
      </c>
      <c r="EZ270" s="7">
        <f t="shared" ca="1" si="1342"/>
        <v>-0.12160649930658318</v>
      </c>
      <c r="FA270" s="7">
        <f t="shared" ca="1" si="1343"/>
        <v>0</v>
      </c>
      <c r="FB270" s="7">
        <f t="shared" ca="1" si="1344"/>
        <v>0</v>
      </c>
      <c r="FC270" s="7" t="str">
        <f ca="1">IFERROR(IF(FC269+FB270&gt;FD$4,FC269,FC269+FB270),"")</f>
        <v/>
      </c>
      <c r="FD270" s="7">
        <f t="shared" ca="1" si="1510"/>
        <v>0</v>
      </c>
      <c r="FE270" s="7">
        <f t="shared" ca="1" si="1345"/>
        <v>0.57390719985626182</v>
      </c>
      <c r="FF270" s="7">
        <f t="shared" ca="1" si="1346"/>
        <v>-0.11236873831780025</v>
      </c>
      <c r="FG270" s="7">
        <f t="shared" ca="1" si="1347"/>
        <v>0</v>
      </c>
      <c r="FH270" s="7">
        <f t="shared" ca="1" si="1348"/>
        <v>0</v>
      </c>
      <c r="FI270" s="7" t="str">
        <f ca="1">IFERROR(IF(FI269+FH270&gt;FJ$4,FI269,FI269+FH270),"")</f>
        <v/>
      </c>
      <c r="FJ270" s="7">
        <f t="shared" ca="1" si="1511"/>
        <v>0</v>
      </c>
      <c r="FK270" s="7">
        <f t="shared" ca="1" si="1349"/>
        <v>0.87746395152964851</v>
      </c>
      <c r="FL270" s="7">
        <f t="shared" ca="1" si="1350"/>
        <v>-0.41592548999118695</v>
      </c>
      <c r="FM270" s="7">
        <f t="shared" ca="1" si="1351"/>
        <v>0</v>
      </c>
      <c r="FN270" s="7">
        <f t="shared" ca="1" si="1352"/>
        <v>0</v>
      </c>
      <c r="FO270" s="7" t="str">
        <f ca="1">IFERROR(IF(FO269+FN270&gt;FP$4,FO269,FO269+FN270),"")</f>
        <v/>
      </c>
      <c r="FP270" s="7">
        <f t="shared" ca="1" si="1512"/>
        <v>0</v>
      </c>
      <c r="FQ270" s="7">
        <f t="shared" ca="1" si="1353"/>
        <v>0.63856955273034044</v>
      </c>
      <c r="FR270" s="7">
        <f t="shared" ca="1" si="1354"/>
        <v>-0.17703109119187888</v>
      </c>
      <c r="FS270" s="7">
        <f t="shared" ca="1" si="1355"/>
        <v>0</v>
      </c>
      <c r="FT270" s="7">
        <f t="shared" ca="1" si="1356"/>
        <v>0</v>
      </c>
      <c r="FU270" s="7" t="str">
        <f ca="1">IFERROR(IF(FU269+FT270&gt;FV$4,FU269,FU269+FT270),"")</f>
        <v/>
      </c>
      <c r="FV270" s="7">
        <f t="shared" ca="1" si="1513"/>
        <v>0</v>
      </c>
      <c r="FW270" s="7">
        <f t="shared" ca="1" si="1357"/>
        <v>0.7965859812436048</v>
      </c>
      <c r="FX270" s="7">
        <f t="shared" ca="1" si="1358"/>
        <v>-0.33504751970514324</v>
      </c>
      <c r="FY270" s="7">
        <f t="shared" ca="1" si="1359"/>
        <v>0</v>
      </c>
      <c r="FZ270" s="7">
        <f t="shared" ca="1" si="1360"/>
        <v>0</v>
      </c>
      <c r="GA270" s="7" t="str">
        <f ca="1">IFERROR(IF(GA269+FZ270&gt;GB$4,GA269,GA269+FZ270),"")</f>
        <v/>
      </c>
      <c r="GB270" s="7">
        <f t="shared" ca="1" si="1514"/>
        <v>0</v>
      </c>
      <c r="GC270" s="7">
        <f t="shared" ca="1" si="1361"/>
        <v>0.36242793698030773</v>
      </c>
      <c r="GD270" s="7">
        <f t="shared" ca="1" si="1362"/>
        <v>9.9110524558153834E-2</v>
      </c>
      <c r="GE270" s="7">
        <f t="shared" ca="1" si="1363"/>
        <v>1</v>
      </c>
      <c r="GF270" s="7" t="str">
        <f t="shared" ca="1" si="1364"/>
        <v>5</v>
      </c>
      <c r="GG270" s="7" t="str">
        <f ca="1">IFERROR(IF(GG269+GF270&gt;GH$4,GG269,GG269+GF270),"")</f>
        <v/>
      </c>
      <c r="GH270" s="7">
        <f t="shared" ca="1" si="1515"/>
        <v>0</v>
      </c>
      <c r="GI270" s="7">
        <f t="shared" ca="1" si="1365"/>
        <v>0.78280119848311913</v>
      </c>
      <c r="GJ270" s="7">
        <f t="shared" ca="1" si="1366"/>
        <v>-0.32126273694465757</v>
      </c>
      <c r="GK270" s="7">
        <f t="shared" ca="1" si="1367"/>
        <v>0</v>
      </c>
      <c r="GL270" s="7">
        <f t="shared" ca="1" si="1368"/>
        <v>0</v>
      </c>
      <c r="GM270" s="7" t="str">
        <f ca="1">IFERROR(IF(GM269+GL270&gt;GN$4,GM269,GM269+GL270),"")</f>
        <v/>
      </c>
      <c r="GN270" s="7">
        <f t="shared" ca="1" si="1516"/>
        <v>0</v>
      </c>
      <c r="GO270" s="7">
        <f t="shared" ca="1" si="1369"/>
        <v>0.97851561055442404</v>
      </c>
      <c r="GP270" s="7">
        <f t="shared" ca="1" si="1370"/>
        <v>-0.51697714901596248</v>
      </c>
      <c r="GQ270" s="7">
        <f t="shared" ca="1" si="1371"/>
        <v>0</v>
      </c>
      <c r="GR270" s="7">
        <f t="shared" ca="1" si="1372"/>
        <v>0</v>
      </c>
      <c r="GS270" s="7" t="str">
        <f ca="1">IFERROR(IF(GS269+GR270&gt;GT$4,GS269,GS269+GR270),"")</f>
        <v/>
      </c>
      <c r="GT270" s="7">
        <f t="shared" ca="1" si="1517"/>
        <v>0</v>
      </c>
      <c r="GU270" s="7">
        <f t="shared" ca="1" si="1373"/>
        <v>0.10555889396510942</v>
      </c>
      <c r="GV270" s="7">
        <f t="shared" ca="1" si="1374"/>
        <v>0.35597956757335214</v>
      </c>
      <c r="GW270" s="7">
        <f t="shared" ca="1" si="1375"/>
        <v>1</v>
      </c>
      <c r="GX270" s="7" t="str">
        <f t="shared" ca="1" si="1376"/>
        <v>5</v>
      </c>
      <c r="GY270" s="7" t="str">
        <f ca="1">IFERROR(IF(GY269+GX270&gt;GZ$4,GY269,GY269+GX270),"")</f>
        <v/>
      </c>
      <c r="GZ270" s="7">
        <f t="shared" ca="1" si="1518"/>
        <v>0</v>
      </c>
      <c r="HA270" s="7">
        <f t="shared" ca="1" si="1377"/>
        <v>6.369404352653818E-2</v>
      </c>
      <c r="HB270" s="7">
        <f t="shared" ca="1" si="1378"/>
        <v>0.39784441801192338</v>
      </c>
      <c r="HC270" s="7">
        <f t="shared" ca="1" si="1379"/>
        <v>1</v>
      </c>
      <c r="HD270" s="7" t="str">
        <f t="shared" ca="1" si="1380"/>
        <v>5</v>
      </c>
      <c r="HE270" s="7" t="str">
        <f ca="1">IFERROR(IF(HE269+HD270&gt;HF$4,HE269,HE269+HD270),"")</f>
        <v/>
      </c>
      <c r="HF270" s="7">
        <f t="shared" ca="1" si="1519"/>
        <v>0</v>
      </c>
      <c r="HG270" s="7">
        <f t="shared" ca="1" si="1381"/>
        <v>0.35124665662198407</v>
      </c>
      <c r="HH270" s="7">
        <f t="shared" ca="1" si="1382"/>
        <v>0.1102918049164775</v>
      </c>
      <c r="HI270" s="7">
        <f t="shared" ca="1" si="1383"/>
        <v>1</v>
      </c>
      <c r="HJ270" s="7" t="str">
        <f t="shared" ca="1" si="1384"/>
        <v>5</v>
      </c>
      <c r="HK270" s="7" t="str">
        <f ca="1">IFERROR(IF(HK269+HJ270&gt;HL$4,HK269,HK269+HJ270),"")</f>
        <v/>
      </c>
      <c r="HL270" s="7">
        <f t="shared" ca="1" si="1520"/>
        <v>0</v>
      </c>
      <c r="HM270" s="7">
        <f t="shared" ca="1" si="1385"/>
        <v>0.70351103194311615</v>
      </c>
      <c r="HN270" s="7">
        <f t="shared" ca="1" si="1386"/>
        <v>-0.24197257040465459</v>
      </c>
      <c r="HO270" s="7">
        <f t="shared" ca="1" si="1387"/>
        <v>0</v>
      </c>
      <c r="HP270" s="7">
        <f t="shared" ca="1" si="1388"/>
        <v>0</v>
      </c>
      <c r="HQ270" s="7" t="str">
        <f ca="1">IFERROR(IF(HQ269+HP270&gt;HR$4,HQ269,HQ269+HP270),"")</f>
        <v/>
      </c>
      <c r="HR270" s="7">
        <f t="shared" ca="1" si="1521"/>
        <v>0</v>
      </c>
      <c r="HS270" s="7">
        <f t="shared" ca="1" si="1389"/>
        <v>0.36438473555325135</v>
      </c>
      <c r="HT270" s="7">
        <f t="shared" ca="1" si="1390"/>
        <v>9.7153725985210215E-2</v>
      </c>
      <c r="HU270" s="7">
        <f t="shared" ca="1" si="1391"/>
        <v>1</v>
      </c>
      <c r="HV270" s="7" t="str">
        <f t="shared" ca="1" si="1392"/>
        <v>5</v>
      </c>
      <c r="HW270" s="7" t="str">
        <f ca="1">IFERROR(IF(HW269+HV270&gt;HX$4,HW269,HW269+HV270),"")</f>
        <v/>
      </c>
      <c r="HX270" s="7">
        <f t="shared" ca="1" si="1522"/>
        <v>0</v>
      </c>
      <c r="HY270" s="7">
        <f t="shared" ca="1" si="1393"/>
        <v>0.52999453280932396</v>
      </c>
      <c r="HZ270" s="7">
        <f t="shared" ca="1" si="1394"/>
        <v>-6.8456071270862395E-2</v>
      </c>
      <c r="IA270" s="7">
        <f t="shared" ca="1" si="1395"/>
        <v>0</v>
      </c>
      <c r="IB270" s="7">
        <f t="shared" ca="1" si="1396"/>
        <v>0</v>
      </c>
      <c r="IC270" s="7" t="str">
        <f ca="1">IFERROR(IF(IC269+IB270&gt;ID$4,IC269,IC269+IB270),"")</f>
        <v/>
      </c>
      <c r="ID270" s="7">
        <f t="shared" ca="1" si="1523"/>
        <v>0</v>
      </c>
      <c r="IE270" s="7">
        <f t="shared" ca="1" si="1397"/>
        <v>0.70256191834647863</v>
      </c>
      <c r="IF270" s="7">
        <f t="shared" ca="1" si="1398"/>
        <v>-0.24102345680801707</v>
      </c>
      <c r="IG270" s="7">
        <f t="shared" ca="1" si="1399"/>
        <v>0</v>
      </c>
      <c r="IH270" s="7">
        <f t="shared" ca="1" si="1400"/>
        <v>0</v>
      </c>
      <c r="II270" s="7" t="str">
        <f ca="1">IFERROR(IF(II269+IH270&gt;IJ$4,II269,II269+IH270),"")</f>
        <v/>
      </c>
      <c r="IJ270" s="7">
        <f t="shared" ca="1" si="1524"/>
        <v>0</v>
      </c>
      <c r="IK270" s="7">
        <f t="shared" ca="1" si="1401"/>
        <v>0.60902810648223982</v>
      </c>
      <c r="IL270" s="7">
        <f t="shared" ca="1" si="1402"/>
        <v>-0.14748964494377825</v>
      </c>
      <c r="IM270" s="7">
        <f t="shared" ca="1" si="1403"/>
        <v>0</v>
      </c>
      <c r="IN270" s="7">
        <f t="shared" ca="1" si="1404"/>
        <v>0</v>
      </c>
      <c r="IO270" s="7" t="str">
        <f ca="1">IFERROR(IF(IO269+IN270&gt;IP$4,IO269,IO269+IN270),"")</f>
        <v/>
      </c>
      <c r="IP270" s="7">
        <f t="shared" ca="1" si="1525"/>
        <v>0</v>
      </c>
      <c r="IQ270" s="7">
        <f t="shared" ca="1" si="1405"/>
        <v>0.15257293707173125</v>
      </c>
      <c r="IR270" s="7">
        <f t="shared" ca="1" si="1406"/>
        <v>0.30896552446673031</v>
      </c>
      <c r="IS270" s="7">
        <f t="shared" ca="1" si="1407"/>
        <v>1</v>
      </c>
      <c r="IT270" s="7" t="str">
        <f t="shared" ca="1" si="1408"/>
        <v>5</v>
      </c>
      <c r="IU270" s="7" t="str">
        <f ca="1">IFERROR(IF(IU269+IT270&gt;IV$4,IU269,IU269+IT270),"")</f>
        <v/>
      </c>
      <c r="IV270" s="7">
        <f t="shared" ca="1" si="1526"/>
        <v>0</v>
      </c>
      <c r="IW270" s="7">
        <f t="shared" ca="1" si="1409"/>
        <v>0.73113898883339268</v>
      </c>
      <c r="IX270" s="7">
        <f t="shared" ca="1" si="1410"/>
        <v>-0.26960052729493111</v>
      </c>
      <c r="IY270" s="7">
        <f t="shared" ca="1" si="1411"/>
        <v>0</v>
      </c>
      <c r="IZ270" s="7">
        <f t="shared" ca="1" si="1412"/>
        <v>0</v>
      </c>
      <c r="JA270" s="7" t="str">
        <f ca="1">IFERROR(IF(JA269+IZ270&gt;JB$4,JA269,JA269+IZ270),"")</f>
        <v/>
      </c>
      <c r="JB270" s="7">
        <f t="shared" ca="1" si="1527"/>
        <v>0</v>
      </c>
      <c r="JC270" s="7">
        <f t="shared" ca="1" si="1413"/>
        <v>4.7593400565921762E-3</v>
      </c>
      <c r="JD270" s="7">
        <f t="shared" ca="1" si="1414"/>
        <v>0.45677912148186939</v>
      </c>
      <c r="JE270" s="7">
        <f t="shared" ca="1" si="1415"/>
        <v>1</v>
      </c>
      <c r="JF270" s="7" t="str">
        <f t="shared" ca="1" si="1416"/>
        <v>5</v>
      </c>
      <c r="JG270" s="7" t="str">
        <f ca="1">IFERROR(IF(JG269+JF270&gt;JH$4,JG269,JG269+JF270),"")</f>
        <v/>
      </c>
      <c r="JH270" s="7">
        <f t="shared" ca="1" si="1528"/>
        <v>0</v>
      </c>
      <c r="JI270" s="7">
        <f t="shared" ca="1" si="1417"/>
        <v>0.204779119180864</v>
      </c>
      <c r="JJ270" s="7">
        <f t="shared" ca="1" si="1418"/>
        <v>0.25675934235759756</v>
      </c>
      <c r="JK270" s="7">
        <f t="shared" ca="1" si="1419"/>
        <v>1</v>
      </c>
      <c r="JL270" s="7" t="str">
        <f t="shared" ca="1" si="1420"/>
        <v>5</v>
      </c>
      <c r="JM270" s="7" t="str">
        <f ca="1">IFERROR(IF(JM269+JL270&gt;JN$4,JM269,JM269+JL270),"")</f>
        <v/>
      </c>
      <c r="JN270" s="7">
        <f t="shared" ca="1" si="1529"/>
        <v>0</v>
      </c>
      <c r="JO270" s="7">
        <f t="shared" ca="1" si="1421"/>
        <v>0.21055566696971095</v>
      </c>
      <c r="JP270" s="7">
        <f t="shared" ca="1" si="1422"/>
        <v>0.25098279456875061</v>
      </c>
      <c r="JQ270" s="7">
        <f t="shared" ca="1" si="1423"/>
        <v>1</v>
      </c>
      <c r="JR270" s="7" t="str">
        <f t="shared" ca="1" si="1424"/>
        <v>5</v>
      </c>
      <c r="JS270" s="7" t="str">
        <f ca="1">IFERROR(IF(JS269+JR270&gt;JT$4,JS269,JS269+JR270),"")</f>
        <v/>
      </c>
      <c r="JT270" s="7">
        <f t="shared" ca="1" si="1530"/>
        <v>0</v>
      </c>
      <c r="JU270" s="7">
        <f t="shared" ca="1" si="1425"/>
        <v>0.18721442726388038</v>
      </c>
      <c r="JV270" s="7">
        <f t="shared" ca="1" si="1426"/>
        <v>0.27432403427458119</v>
      </c>
      <c r="JW270" s="7">
        <f t="shared" ca="1" si="1427"/>
        <v>1</v>
      </c>
      <c r="JX270" s="7" t="str">
        <f t="shared" ca="1" si="1428"/>
        <v>5</v>
      </c>
      <c r="JY270" s="7" t="str">
        <f ca="1">IFERROR(IF(JY269+JX270&gt;JZ$4,JY269,JY269+JX270),"")</f>
        <v/>
      </c>
      <c r="JZ270" s="7">
        <f t="shared" ca="1" si="1531"/>
        <v>0</v>
      </c>
      <c r="KA270" s="7">
        <f t="shared" ca="1" si="1429"/>
        <v>0.39695383995114519</v>
      </c>
      <c r="KB270" s="7">
        <f t="shared" ca="1" si="1430"/>
        <v>6.4584621587316371E-2</v>
      </c>
      <c r="KC270" s="7">
        <f t="shared" ca="1" si="1431"/>
        <v>1</v>
      </c>
      <c r="KD270" s="7" t="str">
        <f t="shared" ca="1" si="1432"/>
        <v>5</v>
      </c>
      <c r="KE270" s="7" t="str">
        <f ca="1">IFERROR(IF(KE269+KD270&gt;KF$4,KE269,KE269+KD270),"")</f>
        <v/>
      </c>
      <c r="KF270" s="7">
        <f t="shared" ca="1" si="1532"/>
        <v>0</v>
      </c>
      <c r="KG270" s="7">
        <f t="shared" ca="1" si="1433"/>
        <v>6.8584299630680245E-2</v>
      </c>
      <c r="KH270" s="7">
        <f t="shared" ca="1" si="1434"/>
        <v>0.39295416190778132</v>
      </c>
      <c r="KI270" s="7">
        <f t="shared" ca="1" si="1435"/>
        <v>1</v>
      </c>
      <c r="KJ270" s="7" t="str">
        <f t="shared" ca="1" si="1436"/>
        <v>5</v>
      </c>
      <c r="KK270" s="7" t="str">
        <f ca="1">IFERROR(IF(KK269+KJ270&gt;KL$4,KK269,KK269+KJ270),"")</f>
        <v/>
      </c>
      <c r="KL270" s="7">
        <f t="shared" ca="1" si="1533"/>
        <v>0</v>
      </c>
      <c r="KM270" s="7">
        <f t="shared" ca="1" si="1437"/>
        <v>0.47955773700467486</v>
      </c>
      <c r="KN270" s="7">
        <f t="shared" ca="1" si="1438"/>
        <v>-1.8019275466213291E-2</v>
      </c>
      <c r="KO270" s="7">
        <f t="shared" ca="1" si="1439"/>
        <v>0</v>
      </c>
      <c r="KP270" s="7">
        <f t="shared" ca="1" si="1440"/>
        <v>0</v>
      </c>
      <c r="KQ270" s="7" t="str">
        <f ca="1">IFERROR(IF(KQ269+KP270&gt;KR$4,KQ269,KQ269+KP270),"")</f>
        <v/>
      </c>
      <c r="KR270" s="7">
        <f t="shared" ca="1" si="1534"/>
        <v>0</v>
      </c>
      <c r="KS270" s="7">
        <f t="shared" ca="1" si="1441"/>
        <v>0.49650926674000784</v>
      </c>
      <c r="KT270" s="7">
        <f t="shared" ca="1" si="1442"/>
        <v>-3.4970805201546273E-2</v>
      </c>
      <c r="KU270" s="7">
        <f t="shared" ca="1" si="1443"/>
        <v>0</v>
      </c>
      <c r="KV270" s="7">
        <f t="shared" ca="1" si="1444"/>
        <v>0</v>
      </c>
      <c r="KW270" s="7" t="str">
        <f ca="1">IFERROR(IF(KW269+KV270&gt;KX$4,KW269,KW269+KV270),"")</f>
        <v/>
      </c>
      <c r="KX270" s="7">
        <f t="shared" ca="1" si="1535"/>
        <v>0</v>
      </c>
      <c r="KY270" s="7">
        <f t="shared" ca="1" si="1445"/>
        <v>0.67150550958206201</v>
      </c>
      <c r="KZ270" s="7">
        <f t="shared" ca="1" si="1446"/>
        <v>-0.20996704804360045</v>
      </c>
      <c r="LA270" s="7">
        <f t="shared" ca="1" si="1447"/>
        <v>0</v>
      </c>
      <c r="LB270" s="7">
        <f t="shared" ca="1" si="1448"/>
        <v>0</v>
      </c>
      <c r="LC270" s="7" t="str">
        <f ca="1">IFERROR(IF(LC269+LB270&gt;LD$4,LC269,LC269+LB270),"")</f>
        <v/>
      </c>
      <c r="LD270" s="7">
        <f t="shared" ca="1" si="1536"/>
        <v>0</v>
      </c>
      <c r="LE270" s="7">
        <f t="shared" ca="1" si="1449"/>
        <v>0.60409390838763843</v>
      </c>
      <c r="LF270" s="7">
        <f t="shared" ca="1" si="1450"/>
        <v>-0.14255544684917687</v>
      </c>
      <c r="LG270" s="7">
        <f t="shared" ca="1" si="1451"/>
        <v>0</v>
      </c>
      <c r="LH270" s="7">
        <f t="shared" ca="1" si="1452"/>
        <v>0</v>
      </c>
      <c r="LI270" s="7" t="str">
        <f ca="1">IFERROR(IF(LI269+LH270&gt;LJ$4,LI269,LI269+LH270),"")</f>
        <v/>
      </c>
      <c r="LJ270" s="7">
        <f t="shared" ca="1" si="1537"/>
        <v>0</v>
      </c>
      <c r="LK270" s="7">
        <f t="shared" ca="1" si="1453"/>
        <v>0.88767043084562613</v>
      </c>
      <c r="LL270" s="7">
        <f t="shared" ca="1" si="1454"/>
        <v>-0.42613196930716457</v>
      </c>
      <c r="LM270" s="7">
        <f t="shared" ca="1" si="1455"/>
        <v>0</v>
      </c>
      <c r="LN270" s="7">
        <f t="shared" ca="1" si="1456"/>
        <v>0</v>
      </c>
      <c r="LO270" s="7" t="str">
        <f ca="1">IFERROR(IF(LO269+LN270&gt;LP$4,LO269,LO269+LN270),"")</f>
        <v/>
      </c>
      <c r="LP270" s="7">
        <f t="shared" ca="1" si="1538"/>
        <v>0</v>
      </c>
      <c r="LQ270" s="7">
        <f t="shared" ca="1" si="1457"/>
        <v>0.79285126339661594</v>
      </c>
      <c r="LR270" s="7">
        <f t="shared" ca="1" si="1458"/>
        <v>-0.33131280185815437</v>
      </c>
      <c r="LS270" s="7">
        <f t="shared" ca="1" si="1459"/>
        <v>0</v>
      </c>
      <c r="LT270" s="7">
        <f t="shared" ca="1" si="1460"/>
        <v>0</v>
      </c>
      <c r="LU270" s="7" t="str">
        <f ca="1">IFERROR(IF(LU269+LT270&gt;LV$4,LU269,LU269+LT270),"")</f>
        <v/>
      </c>
      <c r="LV270" s="7">
        <f t="shared" ca="1" si="1539"/>
        <v>0</v>
      </c>
      <c r="LW270" s="7">
        <f t="shared" ca="1" si="1461"/>
        <v>0.93655197627347753</v>
      </c>
      <c r="LX270" s="7">
        <f t="shared" ca="1" si="1462"/>
        <v>-0.47501351473501596</v>
      </c>
      <c r="LY270" s="7">
        <f t="shared" ca="1" si="1463"/>
        <v>0</v>
      </c>
      <c r="LZ270" s="7">
        <f t="shared" ca="1" si="1464"/>
        <v>0</v>
      </c>
      <c r="MA270" s="7" t="str">
        <f ca="1">IFERROR(IF(MA269+LZ270&gt;MB$4,MA269,MA269+LZ270),"")</f>
        <v/>
      </c>
      <c r="MB270" s="7">
        <f t="shared" ca="1" si="1540"/>
        <v>0</v>
      </c>
      <c r="MC270" s="7">
        <f t="shared" ca="1" si="1465"/>
        <v>0.80520947758116901</v>
      </c>
      <c r="MD270" s="7">
        <f t="shared" ca="1" si="1466"/>
        <v>-0.34367101604270744</v>
      </c>
      <c r="ME270" s="7">
        <f t="shared" ca="1" si="1467"/>
        <v>0</v>
      </c>
      <c r="MF270" s="7">
        <f t="shared" ca="1" si="1468"/>
        <v>0</v>
      </c>
      <c r="MG270" s="7" t="str">
        <f ca="1">IFERROR(IF(MG269+MF270&gt;MH$4,MG269,MG269+MF270),"")</f>
        <v/>
      </c>
      <c r="MH270" s="7">
        <f t="shared" ca="1" si="1541"/>
        <v>0</v>
      </c>
      <c r="MI270" s="7">
        <f t="shared" ca="1" si="1469"/>
        <v>0.25881784132668029</v>
      </c>
      <c r="MJ270" s="7">
        <f t="shared" ca="1" si="1470"/>
        <v>0.20272062021178128</v>
      </c>
      <c r="MK270" s="7">
        <f t="shared" ca="1" si="1471"/>
        <v>1</v>
      </c>
      <c r="ML270" s="7" t="str">
        <f t="shared" ca="1" si="1472"/>
        <v>5</v>
      </c>
      <c r="MM270" s="7" t="str">
        <f ca="1">IFERROR(IF(MM269+ML270&gt;MN$4,MM269,MM269+ML270),"")</f>
        <v/>
      </c>
      <c r="MN270" s="7">
        <f t="shared" ca="1" si="1542"/>
        <v>0</v>
      </c>
      <c r="MO270" s="7">
        <f t="shared" ca="1" si="1473"/>
        <v>1.8606623569280889E-2</v>
      </c>
      <c r="MP270" s="7">
        <f t="shared" ca="1" si="1474"/>
        <v>0.44293183796918068</v>
      </c>
      <c r="MQ270" s="7">
        <f t="shared" ca="1" si="1475"/>
        <v>1</v>
      </c>
      <c r="MR270" s="7" t="str">
        <f t="shared" ca="1" si="1476"/>
        <v>5</v>
      </c>
      <c r="MS270" s="7" t="str">
        <f ca="1">IFERROR(IF(MS269+MR270&gt;MT$4,MS269,MS269+MR270),"")</f>
        <v/>
      </c>
      <c r="MT270" s="7">
        <f t="shared" ca="1" si="1543"/>
        <v>0</v>
      </c>
      <c r="MU270" s="7">
        <f t="shared" ca="1" si="1477"/>
        <v>2.1826391808330903E-2</v>
      </c>
      <c r="MV270" s="7">
        <f t="shared" ca="1" si="1478"/>
        <v>0.43971206973013066</v>
      </c>
      <c r="MW270" s="7">
        <f t="shared" ca="1" si="1479"/>
        <v>1</v>
      </c>
      <c r="MX270" s="7" t="str">
        <f t="shared" ca="1" si="1480"/>
        <v>5</v>
      </c>
      <c r="MY270" s="7" t="str">
        <f ca="1">IFERROR(IF(MY269+MX270&gt;MZ$4,MY269,MY269+MX270),"")</f>
        <v/>
      </c>
      <c r="MZ270" s="7">
        <f t="shared" ca="1" si="1544"/>
        <v>0</v>
      </c>
      <c r="NA270" s="7">
        <f t="shared" ca="1" si="1481"/>
        <v>0.74468940782102722</v>
      </c>
      <c r="NB270" s="7">
        <f t="shared" ca="1" si="1482"/>
        <v>-0.28315094628256565</v>
      </c>
      <c r="NC270" s="7">
        <f t="shared" ca="1" si="1483"/>
        <v>0</v>
      </c>
      <c r="ND270" s="7">
        <f t="shared" ca="1" si="1484"/>
        <v>0</v>
      </c>
      <c r="NE270" s="7" t="str">
        <f ca="1">IFERROR(IF(NE269+ND270&gt;NF$4,NE269,NE269+ND270),"")</f>
        <v/>
      </c>
      <c r="NF270" s="7">
        <f t="shared" ca="1" si="1545"/>
        <v>0</v>
      </c>
      <c r="NG270" s="7">
        <f t="shared" ca="1" si="1485"/>
        <v>0.48026242065557301</v>
      </c>
      <c r="NH270" s="7">
        <f t="shared" ca="1" si="1486"/>
        <v>-1.8723959117111444E-2</v>
      </c>
      <c r="NI270" s="7">
        <f t="shared" ca="1" si="1487"/>
        <v>0</v>
      </c>
      <c r="NJ270" s="7">
        <f t="shared" ca="1" si="1488"/>
        <v>0</v>
      </c>
      <c r="NK270" s="7" t="str">
        <f ca="1">IFERROR(IF(NK269+NJ270&gt;NL$4,NK269,NK269+NJ270),"")</f>
        <v/>
      </c>
      <c r="NL270" s="7">
        <f t="shared" ca="1" si="1546"/>
        <v>0</v>
      </c>
      <c r="NM270" s="7">
        <f t="shared" ca="1" si="1489"/>
        <v>0.35804589584805591</v>
      </c>
      <c r="NN270" s="7">
        <f t="shared" ca="1" si="1490"/>
        <v>0.10349256569040566</v>
      </c>
      <c r="NO270" s="7">
        <f t="shared" ca="1" si="1491"/>
        <v>1</v>
      </c>
      <c r="NP270" s="7" t="str">
        <f t="shared" ca="1" si="1492"/>
        <v>5</v>
      </c>
      <c r="NQ270" s="7" t="str">
        <f ca="1">IFERROR(IF(NQ269+NP270&gt;NR$4,NQ269,NQ269+NP270),"")</f>
        <v/>
      </c>
      <c r="NR270" s="7">
        <f t="shared" ca="1" si="1547"/>
        <v>0</v>
      </c>
      <c r="NT270">
        <v>272</v>
      </c>
      <c r="NU270" s="7" t="s">
        <v>19</v>
      </c>
      <c r="NV270" s="7" t="str">
        <f t="shared" ca="1" si="1280"/>
        <v/>
      </c>
      <c r="NW270" s="7" t="str">
        <f t="shared" ca="1" si="1493"/>
        <v/>
      </c>
      <c r="NX270" t="str">
        <f ca="1">IFERROR(VLOOKUP(NT270,$K$3:$AK$568,8,FALSE),"")</f>
        <v/>
      </c>
      <c r="NY270" t="str">
        <f ca="1">IFERROR(VLOOKUP(NT270,$K$3:$AK$568,9,FALSE),"")</f>
        <v/>
      </c>
      <c r="NZ270" s="7" t="str">
        <f ca="1">IFERROR(VLOOKUP(NT270,$K$3:$AK$568,27,FALSE),"")</f>
        <v/>
      </c>
      <c r="OB270">
        <v>272</v>
      </c>
      <c r="OC270" s="7" t="s">
        <v>19</v>
      </c>
      <c r="OD270" t="e">
        <f t="shared" ca="1" si="1548"/>
        <v>#N/A</v>
      </c>
      <c r="OE270" s="7" t="str">
        <f t="shared" ca="1" si="1549"/>
        <v/>
      </c>
      <c r="OF270" s="7" t="str">
        <f t="shared" ca="1" si="1550"/>
        <v/>
      </c>
      <c r="OG270" t="str">
        <f t="shared" ca="1" si="1551"/>
        <v/>
      </c>
      <c r="OI270">
        <v>272</v>
      </c>
      <c r="OJ270" s="7" t="s">
        <v>19</v>
      </c>
      <c r="OK270" s="7" t="str">
        <f t="shared" ca="1" si="1552"/>
        <v/>
      </c>
      <c r="OL270" s="7" t="str">
        <f t="shared" ca="1" si="1553"/>
        <v/>
      </c>
      <c r="OM270" t="str">
        <f ca="1">IFERROR(VLOOKUP(OI270,$L$3:$AK$568,7,FALSE),"")</f>
        <v/>
      </c>
      <c r="ON270" t="str">
        <f ca="1">IFERROR(VLOOKUP(OI270,$L$3:$AK$568,8,FALSE),"")</f>
        <v/>
      </c>
      <c r="OO270" s="7" t="str">
        <f ca="1">IFERROR(VLOOKUP(OI270,$L$3:$AK$568,26,FALSE),"")</f>
        <v/>
      </c>
      <c r="OQ270">
        <v>272</v>
      </c>
      <c r="OR270" s="7" t="s">
        <v>19</v>
      </c>
      <c r="OS270" t="e">
        <f t="shared" ca="1" si="1554"/>
        <v>#N/A</v>
      </c>
      <c r="OT270" s="7" t="str">
        <f t="shared" ca="1" si="1555"/>
        <v/>
      </c>
      <c r="OU270" s="7" t="str">
        <f t="shared" ca="1" si="1556"/>
        <v/>
      </c>
      <c r="OV270" t="str">
        <f t="shared" ca="1" si="1557"/>
        <v/>
      </c>
      <c r="OX270">
        <v>272</v>
      </c>
      <c r="OY270" s="7" t="s">
        <v>19</v>
      </c>
      <c r="OZ270" s="7" t="str">
        <f t="shared" ca="1" si="1558"/>
        <v/>
      </c>
      <c r="PA270" s="7" t="str">
        <f t="shared" ca="1" si="1559"/>
        <v/>
      </c>
      <c r="PB270" t="str">
        <f ca="1">IFERROR(VLOOKUP(OX270,$M$3:$AK$568,6,FALSE),"")</f>
        <v/>
      </c>
      <c r="PC270" t="str">
        <f ca="1">IFERROR(VLOOKUP(OX270,$M$3:$AK$568,7,FALSE),"")</f>
        <v/>
      </c>
      <c r="PD270" s="7" t="str">
        <f ca="1">IFERROR(VLOOKUP(OX270,$M$3:$AK$568,25,FALSE),"")</f>
        <v/>
      </c>
      <c r="PF270">
        <v>272</v>
      </c>
      <c r="PG270" s="7" t="s">
        <v>19</v>
      </c>
      <c r="PH270" t="e">
        <f t="shared" ca="1" si="1560"/>
        <v>#N/A</v>
      </c>
      <c r="PI270" s="7" t="str">
        <f t="shared" ca="1" si="1561"/>
        <v/>
      </c>
      <c r="PJ270" s="7" t="str">
        <f t="shared" ca="1" si="1562"/>
        <v/>
      </c>
      <c r="PK270" t="str">
        <f t="shared" ca="1" si="1563"/>
        <v/>
      </c>
      <c r="PM270">
        <v>272</v>
      </c>
      <c r="PN270" s="7" t="s">
        <v>19</v>
      </c>
      <c r="PO270" s="202" t="str">
        <f t="shared" ca="1" si="1564"/>
        <v/>
      </c>
      <c r="PP270" s="7" t="str">
        <f t="shared" ca="1" si="1565"/>
        <v/>
      </c>
      <c r="PQ270" t="str">
        <f ca="1">IFERROR(VLOOKUP(PM270,$G$325:$R$409,12,FALSE),"")</f>
        <v/>
      </c>
      <c r="PR270" t="e">
        <f ca="1">VLOOKUP(PM270,$G$324:$Q$409,11,FALSE)</f>
        <v>#N/A</v>
      </c>
      <c r="PS270" s="7" t="str">
        <f ca="1">VLOOKUP(PQ270,$R$325:$Y$409,8,FALSE)</f>
        <v>- -</v>
      </c>
      <c r="PT270" s="7">
        <f ca="1">ReSt</f>
        <v>-4</v>
      </c>
      <c r="PU270" s="7" t="e">
        <f t="shared" ca="1" si="1566"/>
        <v>#N/A</v>
      </c>
      <c r="PV270" s="7" t="e">
        <f t="shared" ca="1" si="1567"/>
        <v>#N/A</v>
      </c>
      <c r="PW270" s="7" t="str">
        <f ca="1">VLOOKUP(PQ270,$R$325:$AK$409,8,FALSE)</f>
        <v>- -</v>
      </c>
      <c r="PX270" s="7"/>
      <c r="PY270">
        <v>272</v>
      </c>
      <c r="PZ270" s="7" t="s">
        <v>19</v>
      </c>
      <c r="QA270" t="str">
        <f t="shared" ca="1" si="1568"/>
        <v/>
      </c>
      <c r="QB270" s="7" t="str">
        <f t="shared" ca="1" si="1569"/>
        <v/>
      </c>
      <c r="QC270" s="7" t="str">
        <f t="shared" ca="1" si="1570"/>
        <v/>
      </c>
      <c r="QD270" t="str">
        <f t="shared" ca="1" si="1571"/>
        <v/>
      </c>
      <c r="QF270">
        <v>272</v>
      </c>
      <c r="QG270" s="7" t="s">
        <v>19</v>
      </c>
      <c r="QH270" s="7" t="str">
        <f t="shared" ca="1" si="1572"/>
        <v/>
      </c>
      <c r="QI270" s="7" t="e">
        <f t="shared" ca="1" si="1573"/>
        <v>#VALUE!</v>
      </c>
      <c r="QJ270" t="e">
        <f t="shared" ca="1" si="1574"/>
        <v>#N/A</v>
      </c>
      <c r="QK270" s="7" t="e">
        <f t="shared" ca="1" si="1575"/>
        <v>#N/A</v>
      </c>
      <c r="QM270">
        <v>272</v>
      </c>
      <c r="QN270" s="7" t="s">
        <v>19</v>
      </c>
      <c r="QO270" t="str">
        <f t="shared" ca="1" si="1576"/>
        <v/>
      </c>
      <c r="QP270" s="7" t="str">
        <f t="shared" ca="1" si="1577"/>
        <v/>
      </c>
      <c r="QQ270" t="str">
        <f t="shared" ca="1" si="1578"/>
        <v/>
      </c>
    </row>
    <row r="271" spans="1:459" x14ac:dyDescent="0.25">
      <c r="A271" s="240" t="str">
        <f>IF('Character Sheet'!$B$4="Creature","N","Y")</f>
        <v>Y</v>
      </c>
      <c r="C271" s="75"/>
      <c r="D271" s="76"/>
      <c r="F271" s="75"/>
      <c r="G271" s="76"/>
      <c r="I271" s="75"/>
      <c r="J271" s="85"/>
      <c r="K271" s="85">
        <f t="shared" ca="1" si="1494"/>
        <v>7</v>
      </c>
      <c r="L271" s="85">
        <f t="shared" ca="1" si="1265"/>
        <v>6</v>
      </c>
      <c r="M271" s="70">
        <f t="shared" ca="1" si="1270"/>
        <v>14</v>
      </c>
      <c r="O271" s="222">
        <f t="shared" ca="1" si="1277"/>
        <v>68</v>
      </c>
      <c r="Q271" s="7" t="s">
        <v>1750</v>
      </c>
      <c r="R271" s="9" t="s">
        <v>1798</v>
      </c>
      <c r="S271" s="9" t="str">
        <f>R271</f>
        <v>Medical Science 3</v>
      </c>
      <c r="T271" s="61" t="str">
        <f>SUBSTITUTE(IFERROR(IFERROR(VLOOKUP(R271,'[1]Skill Statistics'!$A$3:$C$513,2,FALSE),VLOOKUP(Q271,'[1]Skill Statistics'!$A$3:$C$513,2,FALSE)),T270),"R*","ReSt")</f>
        <v>Me/Re</v>
      </c>
      <c r="U271" s="61" t="str">
        <f>IFERROR(IFERROR(VLOOKUP(R271,'[1]Skill Statistics'!$A$3:$C$513,3,FALSE),VLOOKUP(Q271,'[1]Skill Statistics'!$A$3:$C$513,3,FALSE)),U270)</f>
        <v>In</v>
      </c>
      <c r="V271" s="61" t="str">
        <f>IF(ISNUMBER(SEARCH("Category",R271)),"- -",IFERROR(IFERROR(VLOOKUP(Q271,[1]Professions!$A$4:$AM$288,MATCH(Profession,[1]Professions!$A$1:$AM$1,0),FALSE),VLOOKUP(Q271,Calculations!$B$91:$I$95,8,FALSE)),"- -"))</f>
        <v>5 / 7</v>
      </c>
      <c r="W271" s="60">
        <f t="shared" ca="1" si="1278"/>
        <v>0</v>
      </c>
      <c r="X271" s="7">
        <f ca="1">IFERROR(VLOOKUP(R271,$BS$6:$NR$519,MATCH(ActualLevel,$BS$3:$NR$3,0),FALSE),"- -")</f>
        <v>0</v>
      </c>
      <c r="Y271" s="7">
        <f t="shared" ca="1" si="1269"/>
        <v>0</v>
      </c>
      <c r="Z271" s="7">
        <f ca="1">IFERROR(VLOOKUP(Y271,Charts!$BQ$2:$BR$52,2,FALSE),"- -")</f>
        <v>-25</v>
      </c>
      <c r="AA271" s="7">
        <f t="shared" ca="1" si="1281"/>
        <v>5</v>
      </c>
      <c r="AB271" s="7">
        <f t="shared" ca="1" si="1584"/>
        <v>0</v>
      </c>
      <c r="AC271" s="7"/>
      <c r="AD271" s="7"/>
      <c r="AE271" s="7"/>
      <c r="AF271" s="7"/>
      <c r="AG271" s="7"/>
      <c r="AH271" s="43"/>
      <c r="AI271" s="7"/>
      <c r="AJ271" s="7"/>
      <c r="AK271" s="7">
        <f t="shared" ca="1" si="1282"/>
        <v>-20</v>
      </c>
      <c r="AL271" s="7"/>
      <c r="AM271" s="69">
        <f>IFERROR(VLOOKUP(R271,'[1]Skill Statistics'!$A$3:$AN$513,MATCH(Profession,'[1]Skill Statistics'!$A$2:$AN$2,0),FALSE),0)</f>
        <v>0</v>
      </c>
      <c r="AN271" s="85">
        <f>IFERROR(VLOOKUP(Q271,'[1]Skill Statistics'!$A$3:$BK$513,MATCH(Archetype,'[1]Skill Statistics'!$A$2:$BK$2,0),FALSE),0)</f>
        <v>0</v>
      </c>
      <c r="AO271" s="85">
        <f>IFERROR(VLOOKUP(Q271,'[1]Skill Statistics'!$A$3:$BB$513,MATCH(Race,'[1]Skill Statistics'!$A$2:$BB$2,0),FALSE),0)</f>
        <v>0</v>
      </c>
      <c r="AP271" s="85">
        <f t="shared" ca="1" si="1495"/>
        <v>0.5</v>
      </c>
      <c r="AQ271" s="70"/>
      <c r="AS271" s="69">
        <f>IFERROR(VLOOKUP(Q271,'[1]Professional Skills'!$A$4:$AM$288,MATCH(Profession,'[1]Professional Skills'!$A$3:$AM$3,0),FALSE),"- -")</f>
        <v>0</v>
      </c>
      <c r="AT271" t="s">
        <v>1812</v>
      </c>
      <c r="AU271" s="7" t="str">
        <f t="shared" si="1586"/>
        <v/>
      </c>
      <c r="AV271" s="7">
        <f t="shared" ca="1" si="1585"/>
        <v>0</v>
      </c>
      <c r="AW271" t="str">
        <f t="shared" si="1580"/>
        <v/>
      </c>
      <c r="AX271" t="str">
        <f>IFERROR(_xlfn.RANK.EQ(AW271,$AW$5:$AW$568),"")</f>
        <v/>
      </c>
      <c r="AY271">
        <f t="shared" si="1285"/>
        <v>0</v>
      </c>
      <c r="AZ271" s="70" t="str">
        <f t="shared" si="1283"/>
        <v/>
      </c>
      <c r="BB271" s="69">
        <f>IFERROR(IF(Q271="Language",VLOOKUP(R271,[1]Cultures!$B$4:$N$218,MATCH(Culture,[1]Cultures!$B$3:$N$3,0),FALSE),VLOOKUP(Q271,[1]Cultures!$B$4:$O$212,MATCH(Culture,[1]Cultures!$B$3:$O$3,0),FALSE)),"- -")</f>
        <v>0</v>
      </c>
      <c r="BC271" t="s">
        <v>1812</v>
      </c>
      <c r="BD271">
        <f t="shared" ca="1" si="1581"/>
        <v>0.51639837574584224</v>
      </c>
      <c r="BE271">
        <f t="shared" ca="1" si="1582"/>
        <v>1.0163983757458421</v>
      </c>
      <c r="BH271">
        <f ca="1">_xlfn.RANK.EQ(BE271,$BE$269:$BE$272)</f>
        <v>3</v>
      </c>
      <c r="BI271" s="7">
        <f t="shared" ca="1" si="1284"/>
        <v>0</v>
      </c>
      <c r="BK271" s="7"/>
      <c r="BL271" s="70">
        <f t="shared" ca="1" si="1286"/>
        <v>0</v>
      </c>
      <c r="BN271" s="69">
        <f>IFERROR(VLOOKUP(V271,Charts!$BT$2:$BV$14,3,FALSE),"- -")</f>
        <v>0.46153846153846156</v>
      </c>
      <c r="BO271" s="85">
        <f t="shared" ca="1" si="1496"/>
        <v>2.3239422324083936</v>
      </c>
      <c r="BP271" s="70">
        <f t="shared" ca="1" si="1583"/>
        <v>68</v>
      </c>
      <c r="BR271" s="7">
        <v>270</v>
      </c>
      <c r="BS271" s="9" t="str">
        <f ca="1">VLOOKUP(BR271,$O$3:$R$568,4,FALSE)</f>
        <v>Evaluation, Weapon</v>
      </c>
      <c r="BT271" s="7" t="str">
        <f ca="1">VLOOKUP(BS271,$R$3:$V$568,5,FALSE)</f>
        <v>2 / 3</v>
      </c>
      <c r="BU271" s="7">
        <f ca="1">VLOOKUP(BT271,Charts!$BT$2:$BV$14,3,FALSE)</f>
        <v>0.84615384615384615</v>
      </c>
      <c r="BV271" s="7" t="str">
        <f t="shared" ca="1" si="1287"/>
        <v>2</v>
      </c>
      <c r="BW271" s="7" t="str">
        <f t="shared" ca="1" si="1288"/>
        <v>3</v>
      </c>
      <c r="BY271" s="7">
        <f t="shared" ca="1" si="1289"/>
        <v>4.0638950219640257E-4</v>
      </c>
      <c r="BZ271" s="7">
        <f t="shared" ca="1" si="1290"/>
        <v>0.84574745665164974</v>
      </c>
      <c r="CA271" s="7">
        <f t="shared" ca="1" si="1291"/>
        <v>2</v>
      </c>
      <c r="CB271" s="7">
        <f t="shared" ca="1" si="1292"/>
        <v>5</v>
      </c>
      <c r="CC271" s="7" t="str">
        <f ca="1">IFERROR(IF(CC270+CB271&gt;CD$4,CC270,CC270+CB271),"")</f>
        <v/>
      </c>
      <c r="CD271" s="7">
        <f t="shared" ca="1" si="1497"/>
        <v>0</v>
      </c>
      <c r="CE271" s="7">
        <f t="shared" ca="1" si="1293"/>
        <v>0.70107267686864227</v>
      </c>
      <c r="CF271" s="7">
        <f t="shared" ca="1" si="1294"/>
        <v>0.14508116928520387</v>
      </c>
      <c r="CG271" s="7">
        <f t="shared" ca="1" si="1295"/>
        <v>1</v>
      </c>
      <c r="CH271" s="7" t="str">
        <f t="shared" ca="1" si="1296"/>
        <v>2</v>
      </c>
      <c r="CI271" s="7" t="str">
        <f ca="1">IFERROR(IF(CI270+CH271&gt;CJ$4,CI270,CI270+CH271),"")</f>
        <v/>
      </c>
      <c r="CJ271" s="7">
        <f t="shared" ca="1" si="1498"/>
        <v>0</v>
      </c>
      <c r="CK271" s="7">
        <f t="shared" ca="1" si="1297"/>
        <v>0.74062650825769993</v>
      </c>
      <c r="CL271" s="7">
        <f t="shared" ca="1" si="1298"/>
        <v>0.10552733789614621</v>
      </c>
      <c r="CM271" s="7">
        <f t="shared" ca="1" si="1299"/>
        <v>1</v>
      </c>
      <c r="CN271" s="7" t="str">
        <f t="shared" ca="1" si="1300"/>
        <v>2</v>
      </c>
      <c r="CO271" s="7" t="str">
        <f ca="1">IFERROR(IF(CO270+CN271&gt;CP$4,CO270,CO270+CN271),"")</f>
        <v/>
      </c>
      <c r="CP271" s="7">
        <f t="shared" ca="1" si="1499"/>
        <v>0</v>
      </c>
      <c r="CQ271" s="7">
        <f t="shared" ca="1" si="1301"/>
        <v>0.52544525445474655</v>
      </c>
      <c r="CR271" s="7">
        <f t="shared" ca="1" si="1302"/>
        <v>0.3207085916990996</v>
      </c>
      <c r="CS271" s="7">
        <f t="shared" ca="1" si="1303"/>
        <v>1</v>
      </c>
      <c r="CT271" s="7" t="str">
        <f t="shared" ca="1" si="1304"/>
        <v>2</v>
      </c>
      <c r="CU271" s="7" t="str">
        <f ca="1">IFERROR(IF(CU270+CT271&gt;CV$4,CU270,CU270+CT271),"")</f>
        <v/>
      </c>
      <c r="CV271" s="7">
        <f t="shared" ca="1" si="1500"/>
        <v>0</v>
      </c>
      <c r="CW271" s="7">
        <f t="shared" ca="1" si="1305"/>
        <v>0.57555549576699006</v>
      </c>
      <c r="CX271" s="7">
        <f t="shared" ca="1" si="1306"/>
        <v>0.27059835038685609</v>
      </c>
      <c r="CY271" s="7">
        <f t="shared" ca="1" si="1307"/>
        <v>1</v>
      </c>
      <c r="CZ271" s="7" t="str">
        <f t="shared" ca="1" si="1308"/>
        <v>2</v>
      </c>
      <c r="DA271" s="7" t="str">
        <f ca="1">IFERROR(IF(DA270+CZ271&gt;DB$4,DA270,DA270+CZ271),"")</f>
        <v/>
      </c>
      <c r="DB271" s="7">
        <f t="shared" ca="1" si="1501"/>
        <v>0</v>
      </c>
      <c r="DC271" s="7">
        <f t="shared" ca="1" si="1309"/>
        <v>0.41358477291083573</v>
      </c>
      <c r="DD271" s="7">
        <f t="shared" ca="1" si="1310"/>
        <v>0.43256907324301042</v>
      </c>
      <c r="DE271" s="7">
        <f t="shared" ca="1" si="1311"/>
        <v>1</v>
      </c>
      <c r="DF271" s="7" t="str">
        <f t="shared" ca="1" si="1312"/>
        <v>2</v>
      </c>
      <c r="DG271" s="7" t="str">
        <f ca="1">IFERROR(IF(DG270+DF271&gt;DH$4,DG270,DG270+DF271),"")</f>
        <v/>
      </c>
      <c r="DH271" s="7">
        <f t="shared" ca="1" si="1502"/>
        <v>0</v>
      </c>
      <c r="DI271" s="7">
        <f t="shared" ca="1" si="1313"/>
        <v>0.16447354450557761</v>
      </c>
      <c r="DJ271" s="7">
        <f t="shared" ca="1" si="1314"/>
        <v>0.68168030164826854</v>
      </c>
      <c r="DK271" s="7">
        <f t="shared" ca="1" si="1315"/>
        <v>1</v>
      </c>
      <c r="DL271" s="7" t="str">
        <f t="shared" ca="1" si="1316"/>
        <v>2</v>
      </c>
      <c r="DM271" s="7" t="str">
        <f ca="1">IFERROR(IF(DM270+DL271&gt;DN$4,DM270,DM270+DL271),"")</f>
        <v/>
      </c>
      <c r="DN271" s="7">
        <f t="shared" ca="1" si="1503"/>
        <v>0</v>
      </c>
      <c r="DO271" s="7">
        <f t="shared" ca="1" si="1317"/>
        <v>0.71579369853702235</v>
      </c>
      <c r="DP271" s="7">
        <f t="shared" ca="1" si="1318"/>
        <v>0.1303601476168238</v>
      </c>
      <c r="DQ271" s="7">
        <f t="shared" ca="1" si="1319"/>
        <v>1</v>
      </c>
      <c r="DR271" s="7" t="str">
        <f t="shared" ca="1" si="1320"/>
        <v>2</v>
      </c>
      <c r="DS271" s="7" t="str">
        <f ca="1">IFERROR(IF(DS270+DR271&gt;DT$4,DS270,DS270+DR271),"")</f>
        <v/>
      </c>
      <c r="DT271" s="7">
        <f t="shared" ca="1" si="1504"/>
        <v>0</v>
      </c>
      <c r="DU271" s="7">
        <f t="shared" ca="1" si="1321"/>
        <v>0.8981048902938561</v>
      </c>
      <c r="DV271" s="7">
        <f t="shared" ca="1" si="1322"/>
        <v>-5.195104414000995E-2</v>
      </c>
      <c r="DW271" s="7">
        <f t="shared" ca="1" si="1323"/>
        <v>0</v>
      </c>
      <c r="DX271" s="7">
        <f t="shared" ca="1" si="1324"/>
        <v>0</v>
      </c>
      <c r="DY271" s="7" t="str">
        <f ca="1">IFERROR(IF(DY270+DX271&gt;DZ$4,DY270,DY270+DX271),"")</f>
        <v/>
      </c>
      <c r="DZ271" s="7">
        <f t="shared" ca="1" si="1505"/>
        <v>0</v>
      </c>
      <c r="EA271" s="7">
        <f t="shared" ca="1" si="1325"/>
        <v>0.43321277040851081</v>
      </c>
      <c r="EB271" s="7">
        <f t="shared" ca="1" si="1326"/>
        <v>0.41294107574533534</v>
      </c>
      <c r="EC271" s="7">
        <f t="shared" ca="1" si="1327"/>
        <v>1</v>
      </c>
      <c r="ED271" s="7" t="str">
        <f t="shared" ca="1" si="1328"/>
        <v>2</v>
      </c>
      <c r="EE271" s="7" t="str">
        <f ca="1">IFERROR(IF(EE270+ED271&gt;EF$4,EE270,EE270+ED271),"")</f>
        <v/>
      </c>
      <c r="EF271" s="7">
        <f t="shared" ca="1" si="1506"/>
        <v>0</v>
      </c>
      <c r="EG271" s="7">
        <f t="shared" ca="1" si="1329"/>
        <v>0.88280551717935407</v>
      </c>
      <c r="EH271" s="7">
        <f t="shared" ca="1" si="1330"/>
        <v>-3.6651671025507926E-2</v>
      </c>
      <c r="EI271" s="7">
        <f t="shared" ca="1" si="1331"/>
        <v>0</v>
      </c>
      <c r="EJ271" s="7">
        <f t="shared" ca="1" si="1332"/>
        <v>0</v>
      </c>
      <c r="EK271" s="7" t="str">
        <f ca="1">IFERROR(IF(EK270+EJ271&gt;EL$4,EK270,EK270+EJ271),"")</f>
        <v/>
      </c>
      <c r="EL271" s="7">
        <f t="shared" ca="1" si="1507"/>
        <v>0</v>
      </c>
      <c r="EM271" s="7">
        <f t="shared" ca="1" si="1333"/>
        <v>0.18600009138652673</v>
      </c>
      <c r="EN271" s="7">
        <f t="shared" ca="1" si="1334"/>
        <v>0.66015375476731941</v>
      </c>
      <c r="EO271" s="7">
        <f t="shared" ca="1" si="1335"/>
        <v>1</v>
      </c>
      <c r="EP271" s="7" t="str">
        <f t="shared" ca="1" si="1336"/>
        <v>2</v>
      </c>
      <c r="EQ271" s="7" t="str">
        <f ca="1">IFERROR(IF(EQ270+EP271&gt;ER$4,EQ270,EQ270+EP271),"")</f>
        <v/>
      </c>
      <c r="ER271" s="7">
        <f t="shared" ca="1" si="1508"/>
        <v>0</v>
      </c>
      <c r="ES271" s="7">
        <f t="shared" ca="1" si="1337"/>
        <v>0.79429914101098764</v>
      </c>
      <c r="ET271" s="7">
        <f t="shared" ca="1" si="1338"/>
        <v>5.1854705142858504E-2</v>
      </c>
      <c r="EU271" s="7">
        <f t="shared" ca="1" si="1339"/>
        <v>1</v>
      </c>
      <c r="EV271" s="7" t="str">
        <f t="shared" ca="1" si="1340"/>
        <v>2</v>
      </c>
      <c r="EW271" s="7" t="str">
        <f ca="1">IFERROR(IF(EW270+EV271&gt;EX$4,EW270,EW270+EV271),"")</f>
        <v/>
      </c>
      <c r="EX271" s="7">
        <f t="shared" ca="1" si="1509"/>
        <v>0</v>
      </c>
      <c r="EY271" s="7">
        <f t="shared" ca="1" si="1341"/>
        <v>5.3868827118699447E-2</v>
      </c>
      <c r="EZ271" s="7">
        <f t="shared" ca="1" si="1342"/>
        <v>0.7922850190351467</v>
      </c>
      <c r="FA271" s="7">
        <f t="shared" ca="1" si="1343"/>
        <v>1</v>
      </c>
      <c r="FB271" s="7" t="str">
        <f t="shared" ca="1" si="1344"/>
        <v>2</v>
      </c>
      <c r="FC271" s="7" t="str">
        <f ca="1">IFERROR(IF(FC270+FB271&gt;FD$4,FC270,FC270+FB271),"")</f>
        <v/>
      </c>
      <c r="FD271" s="7">
        <f t="shared" ca="1" si="1510"/>
        <v>0</v>
      </c>
      <c r="FE271" s="7">
        <f t="shared" ca="1" si="1345"/>
        <v>0.33983703046110159</v>
      </c>
      <c r="FF271" s="7">
        <f t="shared" ca="1" si="1346"/>
        <v>0.50631681569274456</v>
      </c>
      <c r="FG271" s="7">
        <f t="shared" ca="1" si="1347"/>
        <v>1</v>
      </c>
      <c r="FH271" s="7" t="str">
        <f t="shared" ca="1" si="1348"/>
        <v>2</v>
      </c>
      <c r="FI271" s="7" t="str">
        <f ca="1">IFERROR(IF(FI270+FH271&gt;FJ$4,FI270,FI270+FH271),"")</f>
        <v/>
      </c>
      <c r="FJ271" s="7">
        <f t="shared" ca="1" si="1511"/>
        <v>0</v>
      </c>
      <c r="FK271" s="7">
        <f t="shared" ca="1" si="1349"/>
        <v>0.22036737064118372</v>
      </c>
      <c r="FL271" s="7">
        <f t="shared" ca="1" si="1350"/>
        <v>0.62578647551266242</v>
      </c>
      <c r="FM271" s="7">
        <f t="shared" ca="1" si="1351"/>
        <v>1</v>
      </c>
      <c r="FN271" s="7" t="str">
        <f t="shared" ca="1" si="1352"/>
        <v>2</v>
      </c>
      <c r="FO271" s="7" t="str">
        <f ca="1">IFERROR(IF(FO270+FN271&gt;FP$4,FO270,FO270+FN271),"")</f>
        <v/>
      </c>
      <c r="FP271" s="7">
        <f t="shared" ca="1" si="1512"/>
        <v>0</v>
      </c>
      <c r="FQ271" s="7">
        <f t="shared" ca="1" si="1353"/>
        <v>0.44599955840106842</v>
      </c>
      <c r="FR271" s="7">
        <f t="shared" ca="1" si="1354"/>
        <v>0.40015428775277773</v>
      </c>
      <c r="FS271" s="7">
        <f t="shared" ca="1" si="1355"/>
        <v>1</v>
      </c>
      <c r="FT271" s="7" t="str">
        <f t="shared" ca="1" si="1356"/>
        <v>2</v>
      </c>
      <c r="FU271" s="7" t="str">
        <f ca="1">IFERROR(IF(FU270+FT271&gt;FV$4,FU270,FU270+FT271),"")</f>
        <v/>
      </c>
      <c r="FV271" s="7">
        <f t="shared" ca="1" si="1513"/>
        <v>0</v>
      </c>
      <c r="FW271" s="7">
        <f t="shared" ca="1" si="1357"/>
        <v>0.16390480279616337</v>
      </c>
      <c r="FX271" s="7">
        <f t="shared" ca="1" si="1358"/>
        <v>0.68224904335768277</v>
      </c>
      <c r="FY271" s="7">
        <f t="shared" ca="1" si="1359"/>
        <v>1</v>
      </c>
      <c r="FZ271" s="7" t="str">
        <f t="shared" ca="1" si="1360"/>
        <v>2</v>
      </c>
      <c r="GA271" s="7" t="str">
        <f ca="1">IFERROR(IF(GA270+FZ271&gt;GB$4,GA270,GA270+FZ271),"")</f>
        <v/>
      </c>
      <c r="GB271" s="7">
        <f t="shared" ca="1" si="1514"/>
        <v>0</v>
      </c>
      <c r="GC271" s="7">
        <f t="shared" ca="1" si="1361"/>
        <v>0.52159951954531658</v>
      </c>
      <c r="GD271" s="7">
        <f t="shared" ca="1" si="1362"/>
        <v>0.32455432660852956</v>
      </c>
      <c r="GE271" s="7">
        <f t="shared" ca="1" si="1363"/>
        <v>1</v>
      </c>
      <c r="GF271" s="7" t="str">
        <f t="shared" ca="1" si="1364"/>
        <v>2</v>
      </c>
      <c r="GG271" s="7" t="str">
        <f ca="1">IFERROR(IF(GG270+GF271&gt;GH$4,GG270,GG270+GF271),"")</f>
        <v/>
      </c>
      <c r="GH271" s="7">
        <f t="shared" ca="1" si="1515"/>
        <v>0</v>
      </c>
      <c r="GI271" s="7">
        <f t="shared" ca="1" si="1365"/>
        <v>0.42490987953270276</v>
      </c>
      <c r="GJ271" s="7">
        <f t="shared" ca="1" si="1366"/>
        <v>0.42124396662114338</v>
      </c>
      <c r="GK271" s="7">
        <f t="shared" ca="1" si="1367"/>
        <v>1</v>
      </c>
      <c r="GL271" s="7" t="str">
        <f t="shared" ca="1" si="1368"/>
        <v>2</v>
      </c>
      <c r="GM271" s="7" t="str">
        <f ca="1">IFERROR(IF(GM270+GL271&gt;GN$4,GM270,GM270+GL271),"")</f>
        <v/>
      </c>
      <c r="GN271" s="7">
        <f t="shared" ca="1" si="1516"/>
        <v>0</v>
      </c>
      <c r="GO271" s="7">
        <f t="shared" ca="1" si="1369"/>
        <v>0.49606266155625112</v>
      </c>
      <c r="GP271" s="7">
        <f t="shared" ca="1" si="1370"/>
        <v>0.35009118459759503</v>
      </c>
      <c r="GQ271" s="7">
        <f t="shared" ca="1" si="1371"/>
        <v>1</v>
      </c>
      <c r="GR271" s="7" t="str">
        <f t="shared" ca="1" si="1372"/>
        <v>2</v>
      </c>
      <c r="GS271" s="7" t="str">
        <f ca="1">IFERROR(IF(GS270+GR271&gt;GT$4,GS270,GS270+GR271),"")</f>
        <v/>
      </c>
      <c r="GT271" s="7">
        <f t="shared" ca="1" si="1517"/>
        <v>0</v>
      </c>
      <c r="GU271" s="7">
        <f t="shared" ca="1" si="1373"/>
        <v>0.76473723853131992</v>
      </c>
      <c r="GV271" s="7">
        <f t="shared" ca="1" si="1374"/>
        <v>8.1416607622526227E-2</v>
      </c>
      <c r="GW271" s="7">
        <f t="shared" ca="1" si="1375"/>
        <v>1</v>
      </c>
      <c r="GX271" s="7" t="str">
        <f t="shared" ca="1" si="1376"/>
        <v>2</v>
      </c>
      <c r="GY271" s="7" t="str">
        <f ca="1">IFERROR(IF(GY270+GX271&gt;GZ$4,GY270,GY270+GX271),"")</f>
        <v/>
      </c>
      <c r="GZ271" s="7">
        <f t="shared" ca="1" si="1518"/>
        <v>0</v>
      </c>
      <c r="HA271" s="7">
        <f t="shared" ca="1" si="1377"/>
        <v>0.22475957803808166</v>
      </c>
      <c r="HB271" s="7">
        <f t="shared" ca="1" si="1378"/>
        <v>0.62139426811576448</v>
      </c>
      <c r="HC271" s="7">
        <f t="shared" ca="1" si="1379"/>
        <v>1</v>
      </c>
      <c r="HD271" s="7" t="str">
        <f t="shared" ca="1" si="1380"/>
        <v>2</v>
      </c>
      <c r="HE271" s="7" t="str">
        <f ca="1">IFERROR(IF(HE270+HD271&gt;HF$4,HE270,HE270+HD271),"")</f>
        <v/>
      </c>
      <c r="HF271" s="7">
        <f t="shared" ca="1" si="1519"/>
        <v>0</v>
      </c>
      <c r="HG271" s="7">
        <f t="shared" ca="1" si="1381"/>
        <v>0.80990197336780789</v>
      </c>
      <c r="HH271" s="7">
        <f t="shared" ca="1" si="1382"/>
        <v>3.6251872786038253E-2</v>
      </c>
      <c r="HI271" s="7">
        <f t="shared" ca="1" si="1383"/>
        <v>1</v>
      </c>
      <c r="HJ271" s="7" t="str">
        <f t="shared" ca="1" si="1384"/>
        <v>2</v>
      </c>
      <c r="HK271" s="7" t="str">
        <f ca="1">IFERROR(IF(HK270+HJ271&gt;HL$4,HK270,HK270+HJ271),"")</f>
        <v/>
      </c>
      <c r="HL271" s="7">
        <f t="shared" ca="1" si="1520"/>
        <v>0</v>
      </c>
      <c r="HM271" s="7">
        <f t="shared" ca="1" si="1385"/>
        <v>0.25817970101429466</v>
      </c>
      <c r="HN271" s="7">
        <f t="shared" ca="1" si="1386"/>
        <v>0.58797414513955149</v>
      </c>
      <c r="HO271" s="7">
        <f t="shared" ca="1" si="1387"/>
        <v>1</v>
      </c>
      <c r="HP271" s="7" t="str">
        <f t="shared" ca="1" si="1388"/>
        <v>2</v>
      </c>
      <c r="HQ271" s="7" t="str">
        <f ca="1">IFERROR(IF(HQ270+HP271&gt;HR$4,HQ270,HQ270+HP271),"")</f>
        <v/>
      </c>
      <c r="HR271" s="7">
        <f t="shared" ca="1" si="1521"/>
        <v>0</v>
      </c>
      <c r="HS271" s="7">
        <f t="shared" ca="1" si="1389"/>
        <v>0.43534958585360228</v>
      </c>
      <c r="HT271" s="7">
        <f t="shared" ca="1" si="1390"/>
        <v>0.41080426030024386</v>
      </c>
      <c r="HU271" s="7">
        <f t="shared" ca="1" si="1391"/>
        <v>1</v>
      </c>
      <c r="HV271" s="7" t="str">
        <f t="shared" ca="1" si="1392"/>
        <v>2</v>
      </c>
      <c r="HW271" s="7" t="str">
        <f ca="1">IFERROR(IF(HW270+HV271&gt;HX$4,HW270,HW270+HV271),"")</f>
        <v/>
      </c>
      <c r="HX271" s="7">
        <f t="shared" ca="1" si="1522"/>
        <v>0</v>
      </c>
      <c r="HY271" s="7">
        <f t="shared" ca="1" si="1393"/>
        <v>0.72540497542018412</v>
      </c>
      <c r="HZ271" s="7">
        <f t="shared" ca="1" si="1394"/>
        <v>0.12074887073366203</v>
      </c>
      <c r="IA271" s="7">
        <f t="shared" ca="1" si="1395"/>
        <v>1</v>
      </c>
      <c r="IB271" s="7" t="str">
        <f t="shared" ca="1" si="1396"/>
        <v>2</v>
      </c>
      <c r="IC271" s="7" t="str">
        <f ca="1">IFERROR(IF(IC270+IB271&gt;ID$4,IC270,IC270+IB271),"")</f>
        <v/>
      </c>
      <c r="ID271" s="7">
        <f t="shared" ca="1" si="1523"/>
        <v>0</v>
      </c>
      <c r="IE271" s="7">
        <f t="shared" ca="1" si="1397"/>
        <v>0.5740176918523564</v>
      </c>
      <c r="IF271" s="7">
        <f t="shared" ca="1" si="1398"/>
        <v>0.27213615430148974</v>
      </c>
      <c r="IG271" s="7">
        <f t="shared" ca="1" si="1399"/>
        <v>1</v>
      </c>
      <c r="IH271" s="7" t="str">
        <f t="shared" ca="1" si="1400"/>
        <v>2</v>
      </c>
      <c r="II271" s="7" t="str">
        <f ca="1">IFERROR(IF(II270+IH271&gt;IJ$4,II270,II270+IH271),"")</f>
        <v/>
      </c>
      <c r="IJ271" s="7">
        <f t="shared" ca="1" si="1524"/>
        <v>0</v>
      </c>
      <c r="IK271" s="7">
        <f t="shared" ca="1" si="1401"/>
        <v>0.40446661850702581</v>
      </c>
      <c r="IL271" s="7">
        <f t="shared" ca="1" si="1402"/>
        <v>0.44168722764682034</v>
      </c>
      <c r="IM271" s="7">
        <f t="shared" ca="1" si="1403"/>
        <v>1</v>
      </c>
      <c r="IN271" s="7" t="str">
        <f t="shared" ca="1" si="1404"/>
        <v>2</v>
      </c>
      <c r="IO271" s="7" t="str">
        <f ca="1">IFERROR(IF(IO270+IN271&gt;IP$4,IO270,IO270+IN271),"")</f>
        <v/>
      </c>
      <c r="IP271" s="7">
        <f t="shared" ca="1" si="1525"/>
        <v>0</v>
      </c>
      <c r="IQ271" s="7">
        <f t="shared" ca="1" si="1405"/>
        <v>0.9177753638611329</v>
      </c>
      <c r="IR271" s="7">
        <f t="shared" ca="1" si="1406"/>
        <v>-7.1621517707286753E-2</v>
      </c>
      <c r="IS271" s="7">
        <f t="shared" ca="1" si="1407"/>
        <v>0</v>
      </c>
      <c r="IT271" s="7">
        <f t="shared" ca="1" si="1408"/>
        <v>0</v>
      </c>
      <c r="IU271" s="7" t="str">
        <f ca="1">IFERROR(IF(IU270+IT271&gt;IV$4,IU270,IU270+IT271),"")</f>
        <v/>
      </c>
      <c r="IV271" s="7">
        <f t="shared" ca="1" si="1526"/>
        <v>0</v>
      </c>
      <c r="IW271" s="7">
        <f t="shared" ca="1" si="1409"/>
        <v>0.47570052446881494</v>
      </c>
      <c r="IX271" s="7">
        <f t="shared" ca="1" si="1410"/>
        <v>0.3704533216850312</v>
      </c>
      <c r="IY271" s="7">
        <f t="shared" ca="1" si="1411"/>
        <v>1</v>
      </c>
      <c r="IZ271" s="7" t="str">
        <f t="shared" ca="1" si="1412"/>
        <v>2</v>
      </c>
      <c r="JA271" s="7" t="str">
        <f ca="1">IFERROR(IF(JA270+IZ271&gt;JB$4,JA270,JA270+IZ271),"")</f>
        <v/>
      </c>
      <c r="JB271" s="7">
        <f t="shared" ca="1" si="1527"/>
        <v>0</v>
      </c>
      <c r="JC271" s="7">
        <f t="shared" ca="1" si="1413"/>
        <v>0.36846638115374397</v>
      </c>
      <c r="JD271" s="7">
        <f t="shared" ca="1" si="1414"/>
        <v>0.47768746500010217</v>
      </c>
      <c r="JE271" s="7">
        <f t="shared" ca="1" si="1415"/>
        <v>1</v>
      </c>
      <c r="JF271" s="7" t="str">
        <f t="shared" ca="1" si="1416"/>
        <v>2</v>
      </c>
      <c r="JG271" s="7" t="str">
        <f ca="1">IFERROR(IF(JG270+JF271&gt;JH$4,JG270,JG270+JF271),"")</f>
        <v/>
      </c>
      <c r="JH271" s="7">
        <f t="shared" ca="1" si="1528"/>
        <v>0</v>
      </c>
      <c r="JI271" s="7">
        <f t="shared" ca="1" si="1417"/>
        <v>0.36191720981163122</v>
      </c>
      <c r="JJ271" s="7">
        <f t="shared" ca="1" si="1418"/>
        <v>0.48423663634221492</v>
      </c>
      <c r="JK271" s="7">
        <f t="shared" ca="1" si="1419"/>
        <v>1</v>
      </c>
      <c r="JL271" s="7" t="str">
        <f t="shared" ca="1" si="1420"/>
        <v>2</v>
      </c>
      <c r="JM271" s="7" t="str">
        <f ca="1">IFERROR(IF(JM270+JL271&gt;JN$4,JM270,JM270+JL271),"")</f>
        <v/>
      </c>
      <c r="JN271" s="7">
        <f t="shared" ca="1" si="1529"/>
        <v>0</v>
      </c>
      <c r="JO271" s="7">
        <f t="shared" ca="1" si="1421"/>
        <v>0.32134434445863003</v>
      </c>
      <c r="JP271" s="7">
        <f t="shared" ca="1" si="1422"/>
        <v>0.52480950169521612</v>
      </c>
      <c r="JQ271" s="7">
        <f t="shared" ca="1" si="1423"/>
        <v>1</v>
      </c>
      <c r="JR271" s="7" t="str">
        <f t="shared" ca="1" si="1424"/>
        <v>2</v>
      </c>
      <c r="JS271" s="7" t="str">
        <f ca="1">IFERROR(IF(JS270+JR271&gt;JT$4,JS270,JS270+JR271),"")</f>
        <v/>
      </c>
      <c r="JT271" s="7">
        <f t="shared" ca="1" si="1530"/>
        <v>0</v>
      </c>
      <c r="JU271" s="7">
        <f t="shared" ca="1" si="1425"/>
        <v>0.54815781710287004</v>
      </c>
      <c r="JV271" s="7">
        <f t="shared" ca="1" si="1426"/>
        <v>0.29799602905097611</v>
      </c>
      <c r="JW271" s="7">
        <f t="shared" ca="1" si="1427"/>
        <v>1</v>
      </c>
      <c r="JX271" s="7" t="str">
        <f t="shared" ca="1" si="1428"/>
        <v>2</v>
      </c>
      <c r="JY271" s="7" t="str">
        <f ca="1">IFERROR(IF(JY270+JX271&gt;JZ$4,JY270,JY270+JX271),"")</f>
        <v/>
      </c>
      <c r="JZ271" s="7">
        <f t="shared" ca="1" si="1531"/>
        <v>0</v>
      </c>
      <c r="KA271" s="7">
        <f t="shared" ca="1" si="1429"/>
        <v>0.98295137791411058</v>
      </c>
      <c r="KB271" s="7">
        <f t="shared" ca="1" si="1430"/>
        <v>-0.13679753176026443</v>
      </c>
      <c r="KC271" s="7">
        <f t="shared" ca="1" si="1431"/>
        <v>0</v>
      </c>
      <c r="KD271" s="7">
        <f t="shared" ca="1" si="1432"/>
        <v>0</v>
      </c>
      <c r="KE271" s="7" t="str">
        <f ca="1">IFERROR(IF(KE270+KD271&gt;KF$4,KE270,KE270+KD271),"")</f>
        <v/>
      </c>
      <c r="KF271" s="7">
        <f t="shared" ca="1" si="1532"/>
        <v>0</v>
      </c>
      <c r="KG271" s="7">
        <f t="shared" ca="1" si="1433"/>
        <v>0.28982536414998028</v>
      </c>
      <c r="KH271" s="7">
        <f t="shared" ca="1" si="1434"/>
        <v>0.55632848200386587</v>
      </c>
      <c r="KI271" s="7">
        <f t="shared" ca="1" si="1435"/>
        <v>1</v>
      </c>
      <c r="KJ271" s="7" t="str">
        <f t="shared" ca="1" si="1436"/>
        <v>2</v>
      </c>
      <c r="KK271" s="7" t="str">
        <f ca="1">IFERROR(IF(KK270+KJ271&gt;KL$4,KK270,KK270+KJ271),"")</f>
        <v/>
      </c>
      <c r="KL271" s="7">
        <f t="shared" ca="1" si="1533"/>
        <v>0</v>
      </c>
      <c r="KM271" s="7">
        <f t="shared" ca="1" si="1437"/>
        <v>0.32080130545582985</v>
      </c>
      <c r="KN271" s="7">
        <f t="shared" ca="1" si="1438"/>
        <v>0.52535254069801629</v>
      </c>
      <c r="KO271" s="7">
        <f t="shared" ca="1" si="1439"/>
        <v>1</v>
      </c>
      <c r="KP271" s="7" t="str">
        <f t="shared" ca="1" si="1440"/>
        <v>2</v>
      </c>
      <c r="KQ271" s="7" t="str">
        <f ca="1">IFERROR(IF(KQ270+KP271&gt;KR$4,KQ270,KQ270+KP271),"")</f>
        <v/>
      </c>
      <c r="KR271" s="7">
        <f t="shared" ca="1" si="1534"/>
        <v>0</v>
      </c>
      <c r="KS271" s="7">
        <f t="shared" ca="1" si="1441"/>
        <v>0.30797236198713596</v>
      </c>
      <c r="KT271" s="7">
        <f t="shared" ca="1" si="1442"/>
        <v>0.53818148416671019</v>
      </c>
      <c r="KU271" s="7">
        <f t="shared" ca="1" si="1443"/>
        <v>1</v>
      </c>
      <c r="KV271" s="7" t="str">
        <f t="shared" ca="1" si="1444"/>
        <v>2</v>
      </c>
      <c r="KW271" s="7" t="str">
        <f ca="1">IFERROR(IF(KW270+KV271&gt;KX$4,KW270,KW270+KV271),"")</f>
        <v/>
      </c>
      <c r="KX271" s="7">
        <f t="shared" ca="1" si="1535"/>
        <v>0</v>
      </c>
      <c r="KY271" s="7">
        <f t="shared" ca="1" si="1445"/>
        <v>0.16340183634794248</v>
      </c>
      <c r="KZ271" s="7">
        <f t="shared" ca="1" si="1446"/>
        <v>0.68275200980590367</v>
      </c>
      <c r="LA271" s="7">
        <f t="shared" ca="1" si="1447"/>
        <v>1</v>
      </c>
      <c r="LB271" s="7" t="str">
        <f t="shared" ca="1" si="1448"/>
        <v>2</v>
      </c>
      <c r="LC271" s="7" t="str">
        <f ca="1">IFERROR(IF(LC270+LB271&gt;LD$4,LC270,LC270+LB271),"")</f>
        <v/>
      </c>
      <c r="LD271" s="7">
        <f t="shared" ca="1" si="1536"/>
        <v>0</v>
      </c>
      <c r="LE271" s="7">
        <f t="shared" ca="1" si="1449"/>
        <v>3.0102997364488182E-2</v>
      </c>
      <c r="LF271" s="7">
        <f t="shared" ca="1" si="1450"/>
        <v>0.81605084878935796</v>
      </c>
      <c r="LG271" s="7">
        <f t="shared" ca="1" si="1451"/>
        <v>2</v>
      </c>
      <c r="LH271" s="7">
        <f t="shared" ca="1" si="1452"/>
        <v>5</v>
      </c>
      <c r="LI271" s="7" t="str">
        <f ca="1">IFERROR(IF(LI270+LH271&gt;LJ$4,LI270,LI270+LH271),"")</f>
        <v/>
      </c>
      <c r="LJ271" s="7">
        <f t="shared" ca="1" si="1537"/>
        <v>0</v>
      </c>
      <c r="LK271" s="7">
        <f t="shared" ca="1" si="1453"/>
        <v>0.85884393310982177</v>
      </c>
      <c r="LL271" s="7">
        <f t="shared" ca="1" si="1454"/>
        <v>-1.2690086955975621E-2</v>
      </c>
      <c r="LM271" s="7">
        <f t="shared" ca="1" si="1455"/>
        <v>0</v>
      </c>
      <c r="LN271" s="7">
        <f t="shared" ca="1" si="1456"/>
        <v>0</v>
      </c>
      <c r="LO271" s="7" t="str">
        <f ca="1">IFERROR(IF(LO270+LN271&gt;LP$4,LO270,LO270+LN271),"")</f>
        <v/>
      </c>
      <c r="LP271" s="7">
        <f t="shared" ca="1" si="1538"/>
        <v>0</v>
      </c>
      <c r="LQ271" s="7">
        <f t="shared" ca="1" si="1457"/>
        <v>0.75867317436394854</v>
      </c>
      <c r="LR271" s="7">
        <f t="shared" ca="1" si="1458"/>
        <v>8.7480671789897602E-2</v>
      </c>
      <c r="LS271" s="7">
        <f t="shared" ca="1" si="1459"/>
        <v>1</v>
      </c>
      <c r="LT271" s="7" t="str">
        <f t="shared" ca="1" si="1460"/>
        <v>2</v>
      </c>
      <c r="LU271" s="7" t="str">
        <f ca="1">IFERROR(IF(LU270+LT271&gt;LV$4,LU270,LU270+LT271),"")</f>
        <v/>
      </c>
      <c r="LV271" s="7">
        <f t="shared" ca="1" si="1539"/>
        <v>0</v>
      </c>
      <c r="LW271" s="7">
        <f t="shared" ca="1" si="1461"/>
        <v>0.79778110098200028</v>
      </c>
      <c r="LX271" s="7">
        <f t="shared" ca="1" si="1462"/>
        <v>4.8372745171845866E-2</v>
      </c>
      <c r="LY271" s="7">
        <f t="shared" ca="1" si="1463"/>
        <v>1</v>
      </c>
      <c r="LZ271" s="7" t="str">
        <f t="shared" ca="1" si="1464"/>
        <v>2</v>
      </c>
      <c r="MA271" s="7" t="str">
        <f ca="1">IFERROR(IF(MA270+LZ271&gt;MB$4,MA270,MA270+LZ271),"")</f>
        <v/>
      </c>
      <c r="MB271" s="7">
        <f t="shared" ca="1" si="1540"/>
        <v>0</v>
      </c>
      <c r="MC271" s="7">
        <f t="shared" ca="1" si="1465"/>
        <v>2.8866318710413785E-2</v>
      </c>
      <c r="MD271" s="7">
        <f t="shared" ca="1" si="1466"/>
        <v>0.81728752744343236</v>
      </c>
      <c r="ME271" s="7">
        <f t="shared" ca="1" si="1467"/>
        <v>2</v>
      </c>
      <c r="MF271" s="7">
        <f t="shared" ca="1" si="1468"/>
        <v>5</v>
      </c>
      <c r="MG271" s="7" t="str">
        <f ca="1">IFERROR(IF(MG270+MF271&gt;MH$4,MG270,MG270+MF271),"")</f>
        <v/>
      </c>
      <c r="MH271" s="7">
        <f t="shared" ca="1" si="1541"/>
        <v>0</v>
      </c>
      <c r="MI271" s="7">
        <f t="shared" ca="1" si="1469"/>
        <v>0.30610657338188363</v>
      </c>
      <c r="MJ271" s="7">
        <f t="shared" ca="1" si="1470"/>
        <v>0.54004727277196252</v>
      </c>
      <c r="MK271" s="7">
        <f t="shared" ca="1" si="1471"/>
        <v>1</v>
      </c>
      <c r="ML271" s="7" t="str">
        <f t="shared" ca="1" si="1472"/>
        <v>2</v>
      </c>
      <c r="MM271" s="7" t="str">
        <f ca="1">IFERROR(IF(MM270+ML271&gt;MN$4,MM270,MM270+ML271),"")</f>
        <v/>
      </c>
      <c r="MN271" s="7">
        <f t="shared" ca="1" si="1542"/>
        <v>0</v>
      </c>
      <c r="MO271" s="7">
        <f t="shared" ca="1" si="1473"/>
        <v>0.45464661056825173</v>
      </c>
      <c r="MP271" s="7">
        <f t="shared" ca="1" si="1474"/>
        <v>0.39150723558559442</v>
      </c>
      <c r="MQ271" s="7">
        <f t="shared" ca="1" si="1475"/>
        <v>1</v>
      </c>
      <c r="MR271" s="7" t="str">
        <f t="shared" ca="1" si="1476"/>
        <v>2</v>
      </c>
      <c r="MS271" s="7" t="str">
        <f ca="1">IFERROR(IF(MS270+MR271&gt;MT$4,MS270,MS270+MR271),"")</f>
        <v/>
      </c>
      <c r="MT271" s="7">
        <f t="shared" ca="1" si="1543"/>
        <v>0</v>
      </c>
      <c r="MU271" s="7">
        <f t="shared" ca="1" si="1477"/>
        <v>0.93619179642045114</v>
      </c>
      <c r="MV271" s="7">
        <f t="shared" ca="1" si="1478"/>
        <v>-9.0037950266604994E-2</v>
      </c>
      <c r="MW271" s="7">
        <f t="shared" ca="1" si="1479"/>
        <v>0</v>
      </c>
      <c r="MX271" s="7">
        <f t="shared" ca="1" si="1480"/>
        <v>0</v>
      </c>
      <c r="MY271" s="7" t="str">
        <f ca="1">IFERROR(IF(MY270+MX271&gt;MZ$4,MY270,MY270+MX271),"")</f>
        <v/>
      </c>
      <c r="MZ271" s="7">
        <f t="shared" ca="1" si="1544"/>
        <v>0</v>
      </c>
      <c r="NA271" s="7">
        <f t="shared" ca="1" si="1481"/>
        <v>0.97089452405247334</v>
      </c>
      <c r="NB271" s="7">
        <f t="shared" ca="1" si="1482"/>
        <v>-0.12474067789862719</v>
      </c>
      <c r="NC271" s="7">
        <f t="shared" ca="1" si="1483"/>
        <v>0</v>
      </c>
      <c r="ND271" s="7">
        <f t="shared" ca="1" si="1484"/>
        <v>0</v>
      </c>
      <c r="NE271" s="7" t="str">
        <f ca="1">IFERROR(IF(NE270+ND271&gt;NF$4,NE270,NE270+ND271),"")</f>
        <v/>
      </c>
      <c r="NF271" s="7">
        <f t="shared" ca="1" si="1545"/>
        <v>0</v>
      </c>
      <c r="NG271" s="7">
        <f t="shared" ca="1" si="1485"/>
        <v>0.94781273284551582</v>
      </c>
      <c r="NH271" s="7">
        <f t="shared" ca="1" si="1486"/>
        <v>-0.10165888669166967</v>
      </c>
      <c r="NI271" s="7">
        <f t="shared" ca="1" si="1487"/>
        <v>0</v>
      </c>
      <c r="NJ271" s="7">
        <f t="shared" ca="1" si="1488"/>
        <v>0</v>
      </c>
      <c r="NK271" s="7" t="str">
        <f ca="1">IFERROR(IF(NK270+NJ271&gt;NL$4,NK270,NK270+NJ271),"")</f>
        <v/>
      </c>
      <c r="NL271" s="7">
        <f t="shared" ca="1" si="1546"/>
        <v>0</v>
      </c>
      <c r="NM271" s="7">
        <f t="shared" ca="1" si="1489"/>
        <v>0.40658360464407783</v>
      </c>
      <c r="NN271" s="7">
        <f t="shared" ca="1" si="1490"/>
        <v>0.43957024150976831</v>
      </c>
      <c r="NO271" s="7">
        <f t="shared" ca="1" si="1491"/>
        <v>1</v>
      </c>
      <c r="NP271" s="7" t="str">
        <f t="shared" ca="1" si="1492"/>
        <v>2</v>
      </c>
      <c r="NQ271" s="7" t="str">
        <f ca="1">IFERROR(IF(NQ270+NP271&gt;NR$4,NQ270,NQ270+NP271),"")</f>
        <v/>
      </c>
      <c r="NR271" s="7">
        <f t="shared" ca="1" si="1547"/>
        <v>0</v>
      </c>
      <c r="NT271">
        <v>273</v>
      </c>
      <c r="NU271" s="7" t="s">
        <v>19</v>
      </c>
      <c r="NV271" s="7" t="str">
        <f t="shared" ca="1" si="1280"/>
        <v/>
      </c>
      <c r="NW271" s="7" t="str">
        <f t="shared" ca="1" si="1493"/>
        <v/>
      </c>
      <c r="NX271" t="str">
        <f ca="1">IFERROR(VLOOKUP(NT271,$K$3:$AK$568,8,FALSE),"")</f>
        <v/>
      </c>
      <c r="NY271" t="str">
        <f ca="1">IFERROR(VLOOKUP(NT271,$K$3:$AK$568,9,FALSE),"")</f>
        <v/>
      </c>
      <c r="NZ271" s="7" t="str">
        <f ca="1">IFERROR(VLOOKUP(NT271,$K$3:$AK$568,27,FALSE),"")</f>
        <v/>
      </c>
      <c r="OB271">
        <v>273</v>
      </c>
      <c r="OC271" s="7" t="s">
        <v>19</v>
      </c>
      <c r="OD271" t="e">
        <f t="shared" ca="1" si="1548"/>
        <v>#N/A</v>
      </c>
      <c r="OE271" s="7" t="str">
        <f t="shared" ca="1" si="1549"/>
        <v/>
      </c>
      <c r="OF271" s="7" t="str">
        <f t="shared" ca="1" si="1550"/>
        <v/>
      </c>
      <c r="OG271" t="str">
        <f t="shared" ca="1" si="1551"/>
        <v/>
      </c>
      <c r="OI271">
        <v>273</v>
      </c>
      <c r="OJ271" s="7" t="s">
        <v>19</v>
      </c>
      <c r="OK271" s="7" t="str">
        <f t="shared" ca="1" si="1552"/>
        <v/>
      </c>
      <c r="OL271" s="7" t="str">
        <f t="shared" ca="1" si="1553"/>
        <v/>
      </c>
      <c r="OM271" t="str">
        <f ca="1">IFERROR(VLOOKUP(OI271,$L$3:$AK$568,7,FALSE),"")</f>
        <v/>
      </c>
      <c r="ON271" t="str">
        <f ca="1">IFERROR(VLOOKUP(OI271,$L$3:$AK$568,8,FALSE),"")</f>
        <v/>
      </c>
      <c r="OO271" s="7" t="str">
        <f ca="1">IFERROR(VLOOKUP(OI271,$L$3:$AK$568,26,FALSE),"")</f>
        <v/>
      </c>
      <c r="OQ271">
        <v>273</v>
      </c>
      <c r="OR271" s="7" t="s">
        <v>19</v>
      </c>
      <c r="OS271" t="e">
        <f t="shared" ca="1" si="1554"/>
        <v>#N/A</v>
      </c>
      <c r="OT271" s="7" t="str">
        <f t="shared" ca="1" si="1555"/>
        <v/>
      </c>
      <c r="OU271" s="7" t="str">
        <f t="shared" ca="1" si="1556"/>
        <v/>
      </c>
      <c r="OV271" t="str">
        <f t="shared" ca="1" si="1557"/>
        <v/>
      </c>
      <c r="OX271">
        <v>273</v>
      </c>
      <c r="OY271" s="7" t="s">
        <v>19</v>
      </c>
      <c r="OZ271" s="7" t="str">
        <f t="shared" ca="1" si="1558"/>
        <v/>
      </c>
      <c r="PA271" s="7" t="str">
        <f t="shared" ca="1" si="1559"/>
        <v/>
      </c>
      <c r="PB271" t="str">
        <f ca="1">IFERROR(VLOOKUP(OX271,$M$3:$AK$568,6,FALSE),"")</f>
        <v/>
      </c>
      <c r="PC271" t="str">
        <f ca="1">IFERROR(VLOOKUP(OX271,$M$3:$AK$568,7,FALSE),"")</f>
        <v/>
      </c>
      <c r="PD271" s="7" t="str">
        <f ca="1">IFERROR(VLOOKUP(OX271,$M$3:$AK$568,25,FALSE),"")</f>
        <v/>
      </c>
      <c r="PF271">
        <v>273</v>
      </c>
      <c r="PG271" s="7" t="s">
        <v>19</v>
      </c>
      <c r="PH271" t="e">
        <f t="shared" ca="1" si="1560"/>
        <v>#N/A</v>
      </c>
      <c r="PI271" s="7" t="str">
        <f t="shared" ca="1" si="1561"/>
        <v/>
      </c>
      <c r="PJ271" s="7" t="str">
        <f t="shared" ca="1" si="1562"/>
        <v/>
      </c>
      <c r="PK271" t="str">
        <f t="shared" ca="1" si="1563"/>
        <v/>
      </c>
      <c r="PM271">
        <v>273</v>
      </c>
      <c r="PN271" s="7" t="s">
        <v>19</v>
      </c>
      <c r="PO271" s="202" t="str">
        <f t="shared" ca="1" si="1564"/>
        <v/>
      </c>
      <c r="PP271" s="7" t="str">
        <f t="shared" ca="1" si="1565"/>
        <v/>
      </c>
      <c r="PQ271" t="str">
        <f ca="1">IFERROR(VLOOKUP(PM271,$G$325:$R$409,12,FALSE),"")</f>
        <v/>
      </c>
      <c r="PR271" t="e">
        <f ca="1">VLOOKUP(PM271,$G$324:$Q$409,11,FALSE)</f>
        <v>#N/A</v>
      </c>
      <c r="PS271" s="7" t="str">
        <f ca="1">VLOOKUP(PQ271,$R$325:$Y$409,8,FALSE)</f>
        <v>- -</v>
      </c>
      <c r="PT271" s="7">
        <f ca="1">ReSt</f>
        <v>-4</v>
      </c>
      <c r="PU271" s="7" t="e">
        <f t="shared" ca="1" si="1566"/>
        <v>#N/A</v>
      </c>
      <c r="PV271" s="7" t="e">
        <f t="shared" ca="1" si="1567"/>
        <v>#N/A</v>
      </c>
      <c r="PW271" s="7" t="str">
        <f ca="1">VLOOKUP(PQ271,$R$325:$AK$409,8,FALSE)</f>
        <v>- -</v>
      </c>
      <c r="PX271" s="7"/>
      <c r="PY271">
        <v>273</v>
      </c>
      <c r="PZ271" s="7" t="s">
        <v>19</v>
      </c>
      <c r="QA271" t="str">
        <f t="shared" ca="1" si="1568"/>
        <v/>
      </c>
      <c r="QB271" s="7" t="str">
        <f t="shared" ca="1" si="1569"/>
        <v/>
      </c>
      <c r="QC271" s="7" t="str">
        <f t="shared" ca="1" si="1570"/>
        <v/>
      </c>
      <c r="QD271" t="str">
        <f t="shared" ca="1" si="1571"/>
        <v/>
      </c>
      <c r="QF271">
        <v>273</v>
      </c>
      <c r="QG271" s="7" t="s">
        <v>19</v>
      </c>
      <c r="QH271" s="7" t="str">
        <f t="shared" ca="1" si="1572"/>
        <v/>
      </c>
      <c r="QI271" s="7" t="e">
        <f t="shared" ca="1" si="1573"/>
        <v>#VALUE!</v>
      </c>
      <c r="QJ271" t="e">
        <f t="shared" ca="1" si="1574"/>
        <v>#N/A</v>
      </c>
      <c r="QK271" s="7" t="e">
        <f t="shared" ca="1" si="1575"/>
        <v>#N/A</v>
      </c>
      <c r="QM271">
        <v>273</v>
      </c>
      <c r="QN271" s="7" t="s">
        <v>19</v>
      </c>
      <c r="QO271" t="str">
        <f t="shared" ca="1" si="1576"/>
        <v/>
      </c>
      <c r="QP271" s="7" t="str">
        <f t="shared" ca="1" si="1577"/>
        <v/>
      </c>
      <c r="QQ271" t="str">
        <f t="shared" ca="1" si="1578"/>
        <v/>
      </c>
    </row>
    <row r="272" spans="1:459" x14ac:dyDescent="0.25">
      <c r="A272" s="240" t="str">
        <f>IF('Character Sheet'!$B$4="Creature","N","Y")</f>
        <v>Y</v>
      </c>
      <c r="C272" s="75"/>
      <c r="D272" s="76"/>
      <c r="F272" s="75"/>
      <c r="G272" s="76"/>
      <c r="I272" s="75"/>
      <c r="J272" s="85"/>
      <c r="K272" s="85">
        <f t="shared" ca="1" si="1494"/>
        <v>7</v>
      </c>
      <c r="L272" s="85">
        <f t="shared" ref="L272:L342" ca="1" si="1587">IF(Y272="- -",L271,IF(I272="*",L271,IF(K272&gt;K271,L271,IF(Y272=0,L271,IF((Y272/$L$1)&gt;0.3,L271+1,L271)))))</f>
        <v>6</v>
      </c>
      <c r="M272" s="70">
        <f t="shared" ca="1" si="1270"/>
        <v>14</v>
      </c>
      <c r="O272" s="222">
        <f t="shared" ca="1" si="1277"/>
        <v>99</v>
      </c>
      <c r="Q272" s="7" t="s">
        <v>1750</v>
      </c>
      <c r="R272" s="9" t="s">
        <v>1799</v>
      </c>
      <c r="S272" s="9" t="str">
        <f>R272</f>
        <v>Medical Science 4</v>
      </c>
      <c r="T272" s="61" t="str">
        <f>SUBSTITUTE(IFERROR(IFERROR(VLOOKUP(R272,'[1]Skill Statistics'!$A$3:$C$513,2,FALSE),VLOOKUP(Q272,'[1]Skill Statistics'!$A$3:$C$513,2,FALSE)),T271),"R*","ReSt")</f>
        <v>Me/Re</v>
      </c>
      <c r="U272" s="61" t="str">
        <f>IFERROR(IFERROR(VLOOKUP(R272,'[1]Skill Statistics'!$A$3:$C$513,3,FALSE),VLOOKUP(Q272,'[1]Skill Statistics'!$A$3:$C$513,3,FALSE)),U271)</f>
        <v>In</v>
      </c>
      <c r="V272" s="61" t="str">
        <f>IF(ISNUMBER(SEARCH("Category",R272)),"- -",IFERROR(IFERROR(VLOOKUP(Q272,[1]Professions!$A$4:$AM$288,MATCH(Profession,[1]Professions!$A$1:$AM$1,0),FALSE),VLOOKUP(Q272,Calculations!$B$91:$I$95,8,FALSE)),"- -"))</f>
        <v>5 / 7</v>
      </c>
      <c r="W272" s="60">
        <f t="shared" ca="1" si="1278"/>
        <v>0</v>
      </c>
      <c r="X272" s="7">
        <f ca="1">IFERROR(VLOOKUP(R272,$BS$6:$NR$519,MATCH(ActualLevel,$BS$3:$NR$3,0),FALSE),"- -")</f>
        <v>0</v>
      </c>
      <c r="Y272" s="7">
        <f t="shared" ca="1" si="1269"/>
        <v>0</v>
      </c>
      <c r="Z272" s="7">
        <f ca="1">IFERROR(VLOOKUP(Y272,Charts!$BQ$2:$BR$52,2,FALSE),"- -")</f>
        <v>-25</v>
      </c>
      <c r="AA272" s="7">
        <f t="shared" ca="1" si="1281"/>
        <v>5</v>
      </c>
      <c r="AB272" s="7">
        <f t="shared" ca="1" si="1584"/>
        <v>0</v>
      </c>
      <c r="AC272" s="7"/>
      <c r="AD272" s="7"/>
      <c r="AE272" s="7"/>
      <c r="AF272" s="7"/>
      <c r="AG272" s="7"/>
      <c r="AH272" s="43"/>
      <c r="AI272" s="7"/>
      <c r="AJ272" s="7"/>
      <c r="AK272" s="7">
        <f t="shared" ca="1" si="1282"/>
        <v>-20</v>
      </c>
      <c r="AL272" s="7"/>
      <c r="AM272" s="69">
        <f>IFERROR(VLOOKUP(R272,'[1]Skill Statistics'!$A$3:$AN$513,MATCH(Profession,'[1]Skill Statistics'!$A$2:$AN$2,0),FALSE),0)</f>
        <v>0</v>
      </c>
      <c r="AN272" s="85">
        <f>IFERROR(VLOOKUP(Q272,'[1]Skill Statistics'!$A$3:$BK$513,MATCH(Archetype,'[1]Skill Statistics'!$A$2:$BK$2,0),FALSE),0)</f>
        <v>0</v>
      </c>
      <c r="AO272" s="85">
        <f>IFERROR(VLOOKUP(Q272,'[1]Skill Statistics'!$A$3:$BB$513,MATCH(Race,'[1]Skill Statistics'!$A$2:$BB$2,0),FALSE),0)</f>
        <v>0</v>
      </c>
      <c r="AP272" s="85">
        <f t="shared" ca="1" si="1495"/>
        <v>0.5</v>
      </c>
      <c r="AQ272" s="70"/>
      <c r="AS272" s="69">
        <f>IFERROR(VLOOKUP(Q272,'[1]Professional Skills'!$A$4:$AM$288,MATCH(Profession,'[1]Professional Skills'!$A$3:$AM$3,0),FALSE),"- -")</f>
        <v>0</v>
      </c>
      <c r="AT272" t="s">
        <v>1812</v>
      </c>
      <c r="AU272" s="7" t="str">
        <f t="shared" si="1586"/>
        <v/>
      </c>
      <c r="AV272" s="7">
        <f t="shared" ca="1" si="1585"/>
        <v>0</v>
      </c>
      <c r="AW272" t="str">
        <f t="shared" si="1580"/>
        <v/>
      </c>
      <c r="AX272" t="str">
        <f>IFERROR(_xlfn.RANK.EQ(AW272,$AW$5:$AW$568),"")</f>
        <v/>
      </c>
      <c r="AY272">
        <f t="shared" si="1285"/>
        <v>0</v>
      </c>
      <c r="AZ272" s="70" t="str">
        <f t="shared" si="1283"/>
        <v/>
      </c>
      <c r="BB272" s="69">
        <f>IFERROR(IF(Q272="Language",VLOOKUP(R272,[1]Cultures!$B$4:$N$218,MATCH(Culture,[1]Cultures!$B$3:$N$3,0),FALSE),VLOOKUP(Q272,[1]Cultures!$B$4:$O$212,MATCH(Culture,[1]Cultures!$B$3:$O$3,0),FALSE)),"- -")</f>
        <v>0</v>
      </c>
      <c r="BC272" t="s">
        <v>1812</v>
      </c>
      <c r="BD272">
        <f t="shared" ca="1" si="1581"/>
        <v>0.48134280806885843</v>
      </c>
      <c r="BE272">
        <f t="shared" ca="1" si="1582"/>
        <v>0.98134280806885843</v>
      </c>
      <c r="BH272">
        <f ca="1">_xlfn.RANK.EQ(BE272,$BE$269:$BE$272)</f>
        <v>4</v>
      </c>
      <c r="BI272" s="7">
        <f t="shared" ca="1" si="1284"/>
        <v>0</v>
      </c>
      <c r="BK272" s="7"/>
      <c r="BL272" s="70">
        <f t="shared" ca="1" si="1286"/>
        <v>0</v>
      </c>
      <c r="BN272" s="69">
        <f>IFERROR(VLOOKUP(V272,Charts!$BT$2:$BV$14,3,FALSE),"- -")</f>
        <v>0.46153846153846156</v>
      </c>
      <c r="BO272" s="85">
        <f t="shared" ca="1" si="1496"/>
        <v>2.0474401029997313</v>
      </c>
      <c r="BP272" s="70">
        <f t="shared" ca="1" si="1583"/>
        <v>99</v>
      </c>
      <c r="BR272" s="7">
        <v>271</v>
      </c>
      <c r="BS272" s="9" t="str">
        <f ca="1">VLOOKUP(BR272,$O$3:$R$568,4,FALSE)</f>
        <v>Mimickry</v>
      </c>
      <c r="BT272" s="7" t="str">
        <f ca="1">VLOOKUP(BS272,$R$3:$V$568,5,FALSE)</f>
        <v>3 / 4</v>
      </c>
      <c r="BU272" s="7">
        <f ca="1">VLOOKUP(BT272,Charts!$BT$2:$BV$14,3,FALSE)</f>
        <v>0.69230769230769229</v>
      </c>
      <c r="BV272" s="7" t="str">
        <f t="shared" ca="1" si="1287"/>
        <v>3</v>
      </c>
      <c r="BW272" s="7" t="str">
        <f t="shared" ca="1" si="1288"/>
        <v>4</v>
      </c>
      <c r="BY272" s="7">
        <f t="shared" ca="1" si="1289"/>
        <v>0.49981092933305549</v>
      </c>
      <c r="BZ272" s="7">
        <f t="shared" ca="1" si="1290"/>
        <v>0.1924967629746368</v>
      </c>
      <c r="CA272" s="7">
        <f t="shared" ca="1" si="1291"/>
        <v>1</v>
      </c>
      <c r="CB272" s="7" t="str">
        <f t="shared" ca="1" si="1292"/>
        <v>3</v>
      </c>
      <c r="CC272" s="7" t="str">
        <f ca="1">IFERROR(IF(CC271+CB272&gt;CD$4,CC271,CC271+CB272),"")</f>
        <v/>
      </c>
      <c r="CD272" s="7">
        <f t="shared" ca="1" si="1497"/>
        <v>0</v>
      </c>
      <c r="CE272" s="7">
        <f t="shared" ca="1" si="1293"/>
        <v>0.71140541020450943</v>
      </c>
      <c r="CF272" s="7">
        <f t="shared" ca="1" si="1294"/>
        <v>-1.9097717896817135E-2</v>
      </c>
      <c r="CG272" s="7">
        <f t="shared" ca="1" si="1295"/>
        <v>0</v>
      </c>
      <c r="CH272" s="7">
        <f t="shared" ca="1" si="1296"/>
        <v>0</v>
      </c>
      <c r="CI272" s="7" t="str">
        <f ca="1">IFERROR(IF(CI271+CH272&gt;CJ$4,CI271,CI271+CH272),"")</f>
        <v/>
      </c>
      <c r="CJ272" s="7">
        <f t="shared" ca="1" si="1498"/>
        <v>0</v>
      </c>
      <c r="CK272" s="7">
        <f t="shared" ca="1" si="1297"/>
        <v>0.78936853991590294</v>
      </c>
      <c r="CL272" s="7">
        <f t="shared" ca="1" si="1298"/>
        <v>-9.7060847608210654E-2</v>
      </c>
      <c r="CM272" s="7">
        <f t="shared" ca="1" si="1299"/>
        <v>0</v>
      </c>
      <c r="CN272" s="7">
        <f t="shared" ca="1" si="1300"/>
        <v>0</v>
      </c>
      <c r="CO272" s="7" t="str">
        <f ca="1">IFERROR(IF(CO271+CN272&gt;CP$4,CO271,CO271+CN272),"")</f>
        <v/>
      </c>
      <c r="CP272" s="7">
        <f t="shared" ca="1" si="1499"/>
        <v>0</v>
      </c>
      <c r="CQ272" s="7">
        <f t="shared" ca="1" si="1301"/>
        <v>0.25411734568554312</v>
      </c>
      <c r="CR272" s="7">
        <f t="shared" ca="1" si="1302"/>
        <v>0.43819034662214917</v>
      </c>
      <c r="CS272" s="7">
        <f t="shared" ca="1" si="1303"/>
        <v>1</v>
      </c>
      <c r="CT272" s="7" t="str">
        <f t="shared" ca="1" si="1304"/>
        <v>3</v>
      </c>
      <c r="CU272" s="7" t="str">
        <f ca="1">IFERROR(IF(CU271+CT272&gt;CV$4,CU271,CU271+CT272),"")</f>
        <v/>
      </c>
      <c r="CV272" s="7">
        <f t="shared" ca="1" si="1500"/>
        <v>0</v>
      </c>
      <c r="CW272" s="7">
        <f t="shared" ca="1" si="1305"/>
        <v>0.77371320129965826</v>
      </c>
      <c r="CX272" s="7">
        <f t="shared" ca="1" si="1306"/>
        <v>-8.1405508991965969E-2</v>
      </c>
      <c r="CY272" s="7">
        <f t="shared" ca="1" si="1307"/>
        <v>0</v>
      </c>
      <c r="CZ272" s="7">
        <f t="shared" ca="1" si="1308"/>
        <v>0</v>
      </c>
      <c r="DA272" s="7" t="str">
        <f ca="1">IFERROR(IF(DA271+CZ272&gt;DB$4,DA271,DA271+CZ272),"")</f>
        <v/>
      </c>
      <c r="DB272" s="7">
        <f t="shared" ca="1" si="1501"/>
        <v>0</v>
      </c>
      <c r="DC272" s="7">
        <f t="shared" ca="1" si="1309"/>
        <v>0.73165066982656557</v>
      </c>
      <c r="DD272" s="7">
        <f t="shared" ca="1" si="1310"/>
        <v>-3.9342977518873279E-2</v>
      </c>
      <c r="DE272" s="7">
        <f t="shared" ca="1" si="1311"/>
        <v>0</v>
      </c>
      <c r="DF272" s="7">
        <f t="shared" ca="1" si="1312"/>
        <v>0</v>
      </c>
      <c r="DG272" s="7" t="str">
        <f ca="1">IFERROR(IF(DG271+DF272&gt;DH$4,DG271,DG271+DF272),"")</f>
        <v/>
      </c>
      <c r="DH272" s="7">
        <f t="shared" ca="1" si="1502"/>
        <v>0</v>
      </c>
      <c r="DI272" s="7">
        <f t="shared" ca="1" si="1313"/>
        <v>0.16643092831911965</v>
      </c>
      <c r="DJ272" s="7">
        <f t="shared" ca="1" si="1314"/>
        <v>0.52587676398857264</v>
      </c>
      <c r="DK272" s="7">
        <f t="shared" ca="1" si="1315"/>
        <v>1</v>
      </c>
      <c r="DL272" s="7" t="str">
        <f t="shared" ca="1" si="1316"/>
        <v>3</v>
      </c>
      <c r="DM272" s="7" t="str">
        <f ca="1">IFERROR(IF(DM271+DL272&gt;DN$4,DM271,DM271+DL272),"")</f>
        <v/>
      </c>
      <c r="DN272" s="7">
        <f t="shared" ca="1" si="1503"/>
        <v>0</v>
      </c>
      <c r="DO272" s="7">
        <f t="shared" ca="1" si="1317"/>
        <v>0.84666651156163908</v>
      </c>
      <c r="DP272" s="7">
        <f t="shared" ca="1" si="1318"/>
        <v>-0.15435881925394679</v>
      </c>
      <c r="DQ272" s="7">
        <f t="shared" ca="1" si="1319"/>
        <v>0</v>
      </c>
      <c r="DR272" s="7">
        <f t="shared" ca="1" si="1320"/>
        <v>0</v>
      </c>
      <c r="DS272" s="7" t="str">
        <f ca="1">IFERROR(IF(DS271+DR272&gt;DT$4,DS271,DS271+DR272),"")</f>
        <v/>
      </c>
      <c r="DT272" s="7">
        <f t="shared" ca="1" si="1504"/>
        <v>0</v>
      </c>
      <c r="DU272" s="7">
        <f t="shared" ca="1" si="1321"/>
        <v>0.1461100727202993</v>
      </c>
      <c r="DV272" s="7">
        <f t="shared" ca="1" si="1322"/>
        <v>0.54619761958739299</v>
      </c>
      <c r="DW272" s="7">
        <f t="shared" ca="1" si="1323"/>
        <v>1</v>
      </c>
      <c r="DX272" s="7" t="str">
        <f t="shared" ca="1" si="1324"/>
        <v>3</v>
      </c>
      <c r="DY272" s="7" t="str">
        <f ca="1">IFERROR(IF(DY271+DX272&gt;DZ$4,DY271,DY271+DX272),"")</f>
        <v/>
      </c>
      <c r="DZ272" s="7">
        <f t="shared" ca="1" si="1505"/>
        <v>0</v>
      </c>
      <c r="EA272" s="7">
        <f t="shared" ca="1" si="1325"/>
        <v>0.31796497994375073</v>
      </c>
      <c r="EB272" s="7">
        <f t="shared" ca="1" si="1326"/>
        <v>0.37434271236394157</v>
      </c>
      <c r="EC272" s="7">
        <f t="shared" ca="1" si="1327"/>
        <v>1</v>
      </c>
      <c r="ED272" s="7" t="str">
        <f t="shared" ca="1" si="1328"/>
        <v>3</v>
      </c>
      <c r="EE272" s="7" t="str">
        <f ca="1">IFERROR(IF(EE271+ED272&gt;EF$4,EE271,EE271+ED272),"")</f>
        <v/>
      </c>
      <c r="EF272" s="7">
        <f t="shared" ca="1" si="1506"/>
        <v>0</v>
      </c>
      <c r="EG272" s="7">
        <f t="shared" ca="1" si="1329"/>
        <v>0.32082677838336893</v>
      </c>
      <c r="EH272" s="7">
        <f t="shared" ca="1" si="1330"/>
        <v>0.37148091392432336</v>
      </c>
      <c r="EI272" s="7">
        <f t="shared" ca="1" si="1331"/>
        <v>1</v>
      </c>
      <c r="EJ272" s="7" t="str">
        <f t="shared" ca="1" si="1332"/>
        <v>3</v>
      </c>
      <c r="EK272" s="7" t="str">
        <f ca="1">IFERROR(IF(EK271+EJ272&gt;EL$4,EK271,EK271+EJ272),"")</f>
        <v/>
      </c>
      <c r="EL272" s="7">
        <f t="shared" ca="1" si="1507"/>
        <v>0</v>
      </c>
      <c r="EM272" s="7">
        <f t="shared" ca="1" si="1333"/>
        <v>0.53577007228300833</v>
      </c>
      <c r="EN272" s="7">
        <f t="shared" ca="1" si="1334"/>
        <v>0.15653762002468397</v>
      </c>
      <c r="EO272" s="7">
        <f t="shared" ca="1" si="1335"/>
        <v>1</v>
      </c>
      <c r="EP272" s="7" t="str">
        <f t="shared" ca="1" si="1336"/>
        <v>3</v>
      </c>
      <c r="EQ272" s="7" t="str">
        <f ca="1">IFERROR(IF(EQ271+EP272&gt;ER$4,EQ271,EQ271+EP272),"")</f>
        <v/>
      </c>
      <c r="ER272" s="7">
        <f t="shared" ca="1" si="1508"/>
        <v>0</v>
      </c>
      <c r="ES272" s="7">
        <f t="shared" ca="1" si="1337"/>
        <v>0.11153844779875277</v>
      </c>
      <c r="ET272" s="7">
        <f t="shared" ca="1" si="1338"/>
        <v>0.58076924450893952</v>
      </c>
      <c r="EU272" s="7">
        <f t="shared" ca="1" si="1339"/>
        <v>1</v>
      </c>
      <c r="EV272" s="7" t="str">
        <f t="shared" ca="1" si="1340"/>
        <v>3</v>
      </c>
      <c r="EW272" s="7" t="str">
        <f ca="1">IFERROR(IF(EW271+EV272&gt;EX$4,EW271,EW271+EV272),"")</f>
        <v/>
      </c>
      <c r="EX272" s="7">
        <f t="shared" ca="1" si="1509"/>
        <v>0</v>
      </c>
      <c r="EY272" s="7">
        <f t="shared" ca="1" si="1341"/>
        <v>0.98966240080535184</v>
      </c>
      <c r="EZ272" s="7">
        <f t="shared" ca="1" si="1342"/>
        <v>-0.29735470849765955</v>
      </c>
      <c r="FA272" s="7">
        <f t="shared" ca="1" si="1343"/>
        <v>0</v>
      </c>
      <c r="FB272" s="7">
        <f t="shared" ca="1" si="1344"/>
        <v>0</v>
      </c>
      <c r="FC272" s="7" t="str">
        <f ca="1">IFERROR(IF(FC271+FB272&gt;FD$4,FC271,FC271+FB272),"")</f>
        <v/>
      </c>
      <c r="FD272" s="7">
        <f t="shared" ca="1" si="1510"/>
        <v>0</v>
      </c>
      <c r="FE272" s="7">
        <f t="shared" ca="1" si="1345"/>
        <v>0.58910236776819835</v>
      </c>
      <c r="FF272" s="7">
        <f t="shared" ca="1" si="1346"/>
        <v>0.10320532453949394</v>
      </c>
      <c r="FG272" s="7">
        <f t="shared" ca="1" si="1347"/>
        <v>1</v>
      </c>
      <c r="FH272" s="7" t="str">
        <f t="shared" ca="1" si="1348"/>
        <v>3</v>
      </c>
      <c r="FI272" s="7" t="str">
        <f ca="1">IFERROR(IF(FI271+FH272&gt;FJ$4,FI271,FI271+FH272),"")</f>
        <v/>
      </c>
      <c r="FJ272" s="7">
        <f t="shared" ca="1" si="1511"/>
        <v>0</v>
      </c>
      <c r="FK272" s="7">
        <f t="shared" ca="1" si="1349"/>
        <v>0.46728471376798419</v>
      </c>
      <c r="FL272" s="7">
        <f t="shared" ca="1" si="1350"/>
        <v>0.2250229785397081</v>
      </c>
      <c r="FM272" s="7">
        <f t="shared" ca="1" si="1351"/>
        <v>1</v>
      </c>
      <c r="FN272" s="7" t="str">
        <f t="shared" ca="1" si="1352"/>
        <v>3</v>
      </c>
      <c r="FO272" s="7" t="str">
        <f ca="1">IFERROR(IF(FO271+FN272&gt;FP$4,FO271,FO271+FN272),"")</f>
        <v/>
      </c>
      <c r="FP272" s="7">
        <f t="shared" ca="1" si="1512"/>
        <v>0</v>
      </c>
      <c r="FQ272" s="7">
        <f t="shared" ca="1" si="1353"/>
        <v>0.55482246942980018</v>
      </c>
      <c r="FR272" s="7">
        <f t="shared" ca="1" si="1354"/>
        <v>0.13748522287789211</v>
      </c>
      <c r="FS272" s="7">
        <f t="shared" ca="1" si="1355"/>
        <v>1</v>
      </c>
      <c r="FT272" s="7" t="str">
        <f t="shared" ca="1" si="1356"/>
        <v>3</v>
      </c>
      <c r="FU272" s="7" t="str">
        <f ca="1">IFERROR(IF(FU271+FT272&gt;FV$4,FU271,FU271+FT272),"")</f>
        <v/>
      </c>
      <c r="FV272" s="7">
        <f t="shared" ca="1" si="1513"/>
        <v>0</v>
      </c>
      <c r="FW272" s="7">
        <f t="shared" ca="1" si="1357"/>
        <v>0.25495893128913649</v>
      </c>
      <c r="FX272" s="7">
        <f t="shared" ca="1" si="1358"/>
        <v>0.4373487610185558</v>
      </c>
      <c r="FY272" s="7">
        <f t="shared" ca="1" si="1359"/>
        <v>1</v>
      </c>
      <c r="FZ272" s="7" t="str">
        <f t="shared" ca="1" si="1360"/>
        <v>3</v>
      </c>
      <c r="GA272" s="7" t="str">
        <f ca="1">IFERROR(IF(GA271+FZ272&gt;GB$4,GA271,GA271+FZ272),"")</f>
        <v/>
      </c>
      <c r="GB272" s="7">
        <f t="shared" ca="1" si="1514"/>
        <v>0</v>
      </c>
      <c r="GC272" s="7">
        <f t="shared" ca="1" si="1361"/>
        <v>0.77193935984839257</v>
      </c>
      <c r="GD272" s="7">
        <f t="shared" ca="1" si="1362"/>
        <v>-7.9631667540700279E-2</v>
      </c>
      <c r="GE272" s="7">
        <f t="shared" ca="1" si="1363"/>
        <v>0</v>
      </c>
      <c r="GF272" s="7">
        <f t="shared" ca="1" si="1364"/>
        <v>0</v>
      </c>
      <c r="GG272" s="7" t="str">
        <f ca="1">IFERROR(IF(GG271+GF272&gt;GH$4,GG271,GG271+GF272),"")</f>
        <v/>
      </c>
      <c r="GH272" s="7">
        <f t="shared" ca="1" si="1515"/>
        <v>0</v>
      </c>
      <c r="GI272" s="7">
        <f t="shared" ca="1" si="1365"/>
        <v>0.19679808067496452</v>
      </c>
      <c r="GJ272" s="7">
        <f t="shared" ca="1" si="1366"/>
        <v>0.49550961163272778</v>
      </c>
      <c r="GK272" s="7">
        <f t="shared" ca="1" si="1367"/>
        <v>1</v>
      </c>
      <c r="GL272" s="7" t="str">
        <f t="shared" ca="1" si="1368"/>
        <v>3</v>
      </c>
      <c r="GM272" s="7" t="str">
        <f ca="1">IFERROR(IF(GM271+GL272&gt;GN$4,GM271,GM271+GL272),"")</f>
        <v/>
      </c>
      <c r="GN272" s="7">
        <f t="shared" ca="1" si="1516"/>
        <v>0</v>
      </c>
      <c r="GO272" s="7">
        <f t="shared" ca="1" si="1369"/>
        <v>0.10528939381428926</v>
      </c>
      <c r="GP272" s="7">
        <f t="shared" ca="1" si="1370"/>
        <v>0.58701829849340303</v>
      </c>
      <c r="GQ272" s="7">
        <f t="shared" ca="1" si="1371"/>
        <v>1</v>
      </c>
      <c r="GR272" s="7" t="str">
        <f t="shared" ca="1" si="1372"/>
        <v>3</v>
      </c>
      <c r="GS272" s="7" t="str">
        <f ca="1">IFERROR(IF(GS271+GR272&gt;GT$4,GS271,GS271+GR272),"")</f>
        <v/>
      </c>
      <c r="GT272" s="7">
        <f t="shared" ca="1" si="1517"/>
        <v>0</v>
      </c>
      <c r="GU272" s="7">
        <f t="shared" ca="1" si="1373"/>
        <v>0.99595913535833636</v>
      </c>
      <c r="GV272" s="7">
        <f t="shared" ca="1" si="1374"/>
        <v>-0.30365144305064407</v>
      </c>
      <c r="GW272" s="7">
        <f t="shared" ca="1" si="1375"/>
        <v>0</v>
      </c>
      <c r="GX272" s="7">
        <f t="shared" ca="1" si="1376"/>
        <v>0</v>
      </c>
      <c r="GY272" s="7" t="str">
        <f ca="1">IFERROR(IF(GY271+GX272&gt;GZ$4,GY271,GY271+GX272),"")</f>
        <v/>
      </c>
      <c r="GZ272" s="7">
        <f t="shared" ca="1" si="1518"/>
        <v>0</v>
      </c>
      <c r="HA272" s="7">
        <f t="shared" ca="1" si="1377"/>
        <v>0.42766681682685748</v>
      </c>
      <c r="HB272" s="7">
        <f t="shared" ca="1" si="1378"/>
        <v>0.26464087548083481</v>
      </c>
      <c r="HC272" s="7">
        <f t="shared" ca="1" si="1379"/>
        <v>1</v>
      </c>
      <c r="HD272" s="7" t="str">
        <f t="shared" ca="1" si="1380"/>
        <v>3</v>
      </c>
      <c r="HE272" s="7" t="str">
        <f ca="1">IFERROR(IF(HE271+HD272&gt;HF$4,HE271,HE271+HD272),"")</f>
        <v/>
      </c>
      <c r="HF272" s="7">
        <f t="shared" ca="1" si="1519"/>
        <v>0</v>
      </c>
      <c r="HG272" s="7">
        <f t="shared" ca="1" si="1381"/>
        <v>0.26378863039778311</v>
      </c>
      <c r="HH272" s="7">
        <f t="shared" ca="1" si="1382"/>
        <v>0.42851906190990918</v>
      </c>
      <c r="HI272" s="7">
        <f t="shared" ca="1" si="1383"/>
        <v>1</v>
      </c>
      <c r="HJ272" s="7" t="str">
        <f t="shared" ca="1" si="1384"/>
        <v>3</v>
      </c>
      <c r="HK272" s="7" t="str">
        <f ca="1">IFERROR(IF(HK271+HJ272&gt;HL$4,HK271,HK271+HJ272),"")</f>
        <v/>
      </c>
      <c r="HL272" s="7">
        <f t="shared" ca="1" si="1520"/>
        <v>0</v>
      </c>
      <c r="HM272" s="7">
        <f t="shared" ca="1" si="1385"/>
        <v>0.6217771312067395</v>
      </c>
      <c r="HN272" s="7">
        <f t="shared" ca="1" si="1386"/>
        <v>7.0530561100952793E-2</v>
      </c>
      <c r="HO272" s="7">
        <f t="shared" ca="1" si="1387"/>
        <v>1</v>
      </c>
      <c r="HP272" s="7" t="str">
        <f t="shared" ca="1" si="1388"/>
        <v>3</v>
      </c>
      <c r="HQ272" s="7" t="str">
        <f ca="1">IFERROR(IF(HQ271+HP272&gt;HR$4,HQ271,HQ271+HP272),"")</f>
        <v/>
      </c>
      <c r="HR272" s="7">
        <f t="shared" ca="1" si="1521"/>
        <v>0</v>
      </c>
      <c r="HS272" s="7">
        <f t="shared" ca="1" si="1389"/>
        <v>0.69096355867026205</v>
      </c>
      <c r="HT272" s="7">
        <f t="shared" ca="1" si="1390"/>
        <v>1.3441336374302448E-3</v>
      </c>
      <c r="HU272" s="7">
        <f t="shared" ca="1" si="1391"/>
        <v>1</v>
      </c>
      <c r="HV272" s="7" t="str">
        <f t="shared" ca="1" si="1392"/>
        <v>3</v>
      </c>
      <c r="HW272" s="7" t="str">
        <f ca="1">IFERROR(IF(HW271+HV272&gt;HX$4,HW271,HW271+HV272),"")</f>
        <v/>
      </c>
      <c r="HX272" s="7">
        <f t="shared" ca="1" si="1522"/>
        <v>0</v>
      </c>
      <c r="HY272" s="7">
        <f t="shared" ca="1" si="1393"/>
        <v>7.4827385279599978E-3</v>
      </c>
      <c r="HZ272" s="7">
        <f t="shared" ca="1" si="1394"/>
        <v>0.68482495377973229</v>
      </c>
      <c r="IA272" s="7">
        <f t="shared" ca="1" si="1395"/>
        <v>1</v>
      </c>
      <c r="IB272" s="7" t="str">
        <f t="shared" ca="1" si="1396"/>
        <v>3</v>
      </c>
      <c r="IC272" s="7" t="str">
        <f ca="1">IFERROR(IF(IC271+IB272&gt;ID$4,IC271,IC271+IB272),"")</f>
        <v/>
      </c>
      <c r="ID272" s="7">
        <f t="shared" ca="1" si="1523"/>
        <v>0</v>
      </c>
      <c r="IE272" s="7">
        <f t="shared" ca="1" si="1397"/>
        <v>0.95252357359850559</v>
      </c>
      <c r="IF272" s="7">
        <f t="shared" ca="1" si="1398"/>
        <v>-0.2602158812908133</v>
      </c>
      <c r="IG272" s="7">
        <f t="shared" ca="1" si="1399"/>
        <v>0</v>
      </c>
      <c r="IH272" s="7">
        <f t="shared" ca="1" si="1400"/>
        <v>0</v>
      </c>
      <c r="II272" s="7" t="str">
        <f ca="1">IFERROR(IF(II271+IH272&gt;IJ$4,II271,II271+IH272),"")</f>
        <v/>
      </c>
      <c r="IJ272" s="7">
        <f t="shared" ca="1" si="1524"/>
        <v>0</v>
      </c>
      <c r="IK272" s="7">
        <f t="shared" ca="1" si="1401"/>
        <v>0.74680843595786717</v>
      </c>
      <c r="IL272" s="7">
        <f t="shared" ca="1" si="1402"/>
        <v>-5.4500743650174877E-2</v>
      </c>
      <c r="IM272" s="7">
        <f t="shared" ca="1" si="1403"/>
        <v>0</v>
      </c>
      <c r="IN272" s="7">
        <f t="shared" ca="1" si="1404"/>
        <v>0</v>
      </c>
      <c r="IO272" s="7" t="str">
        <f ca="1">IFERROR(IF(IO271+IN272&gt;IP$4,IO271,IO271+IN272),"")</f>
        <v/>
      </c>
      <c r="IP272" s="7">
        <f t="shared" ca="1" si="1525"/>
        <v>0</v>
      </c>
      <c r="IQ272" s="7">
        <f t="shared" ca="1" si="1405"/>
        <v>0.19994139114962572</v>
      </c>
      <c r="IR272" s="7">
        <f t="shared" ca="1" si="1406"/>
        <v>0.49236630115806657</v>
      </c>
      <c r="IS272" s="7">
        <f t="shared" ca="1" si="1407"/>
        <v>1</v>
      </c>
      <c r="IT272" s="7" t="str">
        <f t="shared" ca="1" si="1408"/>
        <v>3</v>
      </c>
      <c r="IU272" s="7" t="str">
        <f ca="1">IFERROR(IF(IU271+IT272&gt;IV$4,IU271,IU271+IT272),"")</f>
        <v/>
      </c>
      <c r="IV272" s="7">
        <f t="shared" ca="1" si="1526"/>
        <v>0</v>
      </c>
      <c r="IW272" s="7">
        <f t="shared" ca="1" si="1409"/>
        <v>0.27650532777525616</v>
      </c>
      <c r="IX272" s="7">
        <f t="shared" ca="1" si="1410"/>
        <v>0.41580236453243613</v>
      </c>
      <c r="IY272" s="7">
        <f t="shared" ca="1" si="1411"/>
        <v>1</v>
      </c>
      <c r="IZ272" s="7" t="str">
        <f t="shared" ca="1" si="1412"/>
        <v>3</v>
      </c>
      <c r="JA272" s="7" t="str">
        <f ca="1">IFERROR(IF(JA271+IZ272&gt;JB$4,JA271,JA271+IZ272),"")</f>
        <v/>
      </c>
      <c r="JB272" s="7">
        <f t="shared" ca="1" si="1527"/>
        <v>0</v>
      </c>
      <c r="JC272" s="7">
        <f t="shared" ca="1" si="1413"/>
        <v>0.26864867660224012</v>
      </c>
      <c r="JD272" s="7">
        <f t="shared" ca="1" si="1414"/>
        <v>0.42365901570545217</v>
      </c>
      <c r="JE272" s="7">
        <f t="shared" ca="1" si="1415"/>
        <v>1</v>
      </c>
      <c r="JF272" s="7" t="str">
        <f t="shared" ca="1" si="1416"/>
        <v>3</v>
      </c>
      <c r="JG272" s="7" t="str">
        <f ca="1">IFERROR(IF(JG271+JF272&gt;JH$4,JG271,JG271+JF272),"")</f>
        <v/>
      </c>
      <c r="JH272" s="7">
        <f t="shared" ca="1" si="1528"/>
        <v>0</v>
      </c>
      <c r="JI272" s="7">
        <f t="shared" ca="1" si="1417"/>
        <v>0.53456390886966576</v>
      </c>
      <c r="JJ272" s="7">
        <f t="shared" ca="1" si="1418"/>
        <v>0.15774378343802653</v>
      </c>
      <c r="JK272" s="7">
        <f t="shared" ca="1" si="1419"/>
        <v>1</v>
      </c>
      <c r="JL272" s="7" t="str">
        <f t="shared" ca="1" si="1420"/>
        <v>3</v>
      </c>
      <c r="JM272" s="7" t="str">
        <f ca="1">IFERROR(IF(JM271+JL272&gt;JN$4,JM271,JM271+JL272),"")</f>
        <v/>
      </c>
      <c r="JN272" s="7">
        <f t="shared" ca="1" si="1529"/>
        <v>0</v>
      </c>
      <c r="JO272" s="7">
        <f t="shared" ca="1" si="1421"/>
        <v>1.1145947139979184E-2</v>
      </c>
      <c r="JP272" s="7">
        <f t="shared" ca="1" si="1422"/>
        <v>0.68116174516771311</v>
      </c>
      <c r="JQ272" s="7">
        <f t="shared" ca="1" si="1423"/>
        <v>1</v>
      </c>
      <c r="JR272" s="7" t="str">
        <f t="shared" ca="1" si="1424"/>
        <v>3</v>
      </c>
      <c r="JS272" s="7" t="str">
        <f ca="1">IFERROR(IF(JS271+JR272&gt;JT$4,JS271,JS271+JR272),"")</f>
        <v/>
      </c>
      <c r="JT272" s="7">
        <f t="shared" ca="1" si="1530"/>
        <v>0</v>
      </c>
      <c r="JU272" s="7">
        <f t="shared" ca="1" si="1425"/>
        <v>0.22273777053774746</v>
      </c>
      <c r="JV272" s="7">
        <f t="shared" ca="1" si="1426"/>
        <v>0.46956992176994483</v>
      </c>
      <c r="JW272" s="7">
        <f t="shared" ca="1" si="1427"/>
        <v>1</v>
      </c>
      <c r="JX272" s="7" t="str">
        <f t="shared" ca="1" si="1428"/>
        <v>3</v>
      </c>
      <c r="JY272" s="7" t="str">
        <f ca="1">IFERROR(IF(JY271+JX272&gt;JZ$4,JY271,JY271+JX272),"")</f>
        <v/>
      </c>
      <c r="JZ272" s="7">
        <f t="shared" ca="1" si="1531"/>
        <v>0</v>
      </c>
      <c r="KA272" s="7">
        <f t="shared" ca="1" si="1429"/>
        <v>0.57247506247196767</v>
      </c>
      <c r="KB272" s="7">
        <f t="shared" ca="1" si="1430"/>
        <v>0.11983262983572462</v>
      </c>
      <c r="KC272" s="7">
        <f t="shared" ca="1" si="1431"/>
        <v>1</v>
      </c>
      <c r="KD272" s="7" t="str">
        <f t="shared" ca="1" si="1432"/>
        <v>3</v>
      </c>
      <c r="KE272" s="7" t="str">
        <f ca="1">IFERROR(IF(KE271+KD272&gt;KF$4,KE271,KE271+KD272),"")</f>
        <v/>
      </c>
      <c r="KF272" s="7">
        <f t="shared" ca="1" si="1532"/>
        <v>0</v>
      </c>
      <c r="KG272" s="7">
        <f t="shared" ca="1" si="1433"/>
        <v>5.4834571823519695E-2</v>
      </c>
      <c r="KH272" s="7">
        <f t="shared" ca="1" si="1434"/>
        <v>0.6374731204841726</v>
      </c>
      <c r="KI272" s="7">
        <f t="shared" ca="1" si="1435"/>
        <v>1</v>
      </c>
      <c r="KJ272" s="7" t="str">
        <f t="shared" ca="1" si="1436"/>
        <v>3</v>
      </c>
      <c r="KK272" s="7" t="str">
        <f ca="1">IFERROR(IF(KK271+KJ272&gt;KL$4,KK271,KK271+KJ272),"")</f>
        <v/>
      </c>
      <c r="KL272" s="7">
        <f t="shared" ca="1" si="1533"/>
        <v>0</v>
      </c>
      <c r="KM272" s="7">
        <f t="shared" ca="1" si="1437"/>
        <v>0.2766083192876736</v>
      </c>
      <c r="KN272" s="7">
        <f t="shared" ca="1" si="1438"/>
        <v>0.41569937302001869</v>
      </c>
      <c r="KO272" s="7">
        <f t="shared" ca="1" si="1439"/>
        <v>1</v>
      </c>
      <c r="KP272" s="7" t="str">
        <f t="shared" ca="1" si="1440"/>
        <v>3</v>
      </c>
      <c r="KQ272" s="7" t="str">
        <f ca="1">IFERROR(IF(KQ271+KP272&gt;KR$4,KQ271,KQ271+KP272),"")</f>
        <v/>
      </c>
      <c r="KR272" s="7">
        <f t="shared" ca="1" si="1534"/>
        <v>0</v>
      </c>
      <c r="KS272" s="7">
        <f t="shared" ca="1" si="1441"/>
        <v>0.25648992738329301</v>
      </c>
      <c r="KT272" s="7">
        <f t="shared" ca="1" si="1442"/>
        <v>0.43581776492439928</v>
      </c>
      <c r="KU272" s="7">
        <f t="shared" ca="1" si="1443"/>
        <v>1</v>
      </c>
      <c r="KV272" s="7" t="str">
        <f t="shared" ca="1" si="1444"/>
        <v>3</v>
      </c>
      <c r="KW272" s="7" t="str">
        <f ca="1">IFERROR(IF(KW271+KV272&gt;KX$4,KW271,KW271+KV272),"")</f>
        <v/>
      </c>
      <c r="KX272" s="7">
        <f t="shared" ca="1" si="1535"/>
        <v>0</v>
      </c>
      <c r="KY272" s="7">
        <f t="shared" ca="1" si="1445"/>
        <v>0.99722896750219103</v>
      </c>
      <c r="KZ272" s="7">
        <f t="shared" ca="1" si="1446"/>
        <v>-0.30492127519449874</v>
      </c>
      <c r="LA272" s="7">
        <f t="shared" ca="1" si="1447"/>
        <v>0</v>
      </c>
      <c r="LB272" s="7">
        <f t="shared" ca="1" si="1448"/>
        <v>0</v>
      </c>
      <c r="LC272" s="7" t="str">
        <f ca="1">IFERROR(IF(LC271+LB272&gt;LD$4,LC271,LC271+LB272),"")</f>
        <v/>
      </c>
      <c r="LD272" s="7">
        <f t="shared" ca="1" si="1536"/>
        <v>0</v>
      </c>
      <c r="LE272" s="7">
        <f t="shared" ca="1" si="1449"/>
        <v>0.44572900157010686</v>
      </c>
      <c r="LF272" s="7">
        <f t="shared" ca="1" si="1450"/>
        <v>0.24657869073758543</v>
      </c>
      <c r="LG272" s="7">
        <f t="shared" ca="1" si="1451"/>
        <v>1</v>
      </c>
      <c r="LH272" s="7" t="str">
        <f t="shared" ca="1" si="1452"/>
        <v>3</v>
      </c>
      <c r="LI272" s="7" t="str">
        <f ca="1">IFERROR(IF(LI271+LH272&gt;LJ$4,LI271,LI271+LH272),"")</f>
        <v/>
      </c>
      <c r="LJ272" s="7">
        <f t="shared" ca="1" si="1537"/>
        <v>0</v>
      </c>
      <c r="LK272" s="7">
        <f t="shared" ca="1" si="1453"/>
        <v>0.65507743702015175</v>
      </c>
      <c r="LL272" s="7">
        <f t="shared" ca="1" si="1454"/>
        <v>3.7230255287540537E-2</v>
      </c>
      <c r="LM272" s="7">
        <f t="shared" ca="1" si="1455"/>
        <v>1</v>
      </c>
      <c r="LN272" s="7" t="str">
        <f t="shared" ca="1" si="1456"/>
        <v>3</v>
      </c>
      <c r="LO272" s="7" t="str">
        <f ca="1">IFERROR(IF(LO271+LN272&gt;LP$4,LO271,LO271+LN272),"")</f>
        <v/>
      </c>
      <c r="LP272" s="7">
        <f t="shared" ca="1" si="1538"/>
        <v>0</v>
      </c>
      <c r="LQ272" s="7">
        <f t="shared" ca="1" si="1457"/>
        <v>0.17918272640830113</v>
      </c>
      <c r="LR272" s="7">
        <f t="shared" ca="1" si="1458"/>
        <v>0.51312496589939116</v>
      </c>
      <c r="LS272" s="7">
        <f t="shared" ca="1" si="1459"/>
        <v>1</v>
      </c>
      <c r="LT272" s="7" t="str">
        <f t="shared" ca="1" si="1460"/>
        <v>3</v>
      </c>
      <c r="LU272" s="7" t="str">
        <f ca="1">IFERROR(IF(LU271+LT272&gt;LV$4,LU271,LU271+LT272),"")</f>
        <v/>
      </c>
      <c r="LV272" s="7">
        <f t="shared" ca="1" si="1539"/>
        <v>0</v>
      </c>
      <c r="LW272" s="7">
        <f t="shared" ca="1" si="1461"/>
        <v>0.97385856338270049</v>
      </c>
      <c r="LX272" s="7">
        <f t="shared" ca="1" si="1462"/>
        <v>-0.2815508710750082</v>
      </c>
      <c r="LY272" s="7">
        <f t="shared" ca="1" si="1463"/>
        <v>0</v>
      </c>
      <c r="LZ272" s="7">
        <f t="shared" ca="1" si="1464"/>
        <v>0</v>
      </c>
      <c r="MA272" s="7" t="str">
        <f ca="1">IFERROR(IF(MA271+LZ272&gt;MB$4,MA271,MA271+LZ272),"")</f>
        <v/>
      </c>
      <c r="MB272" s="7">
        <f t="shared" ca="1" si="1540"/>
        <v>0</v>
      </c>
      <c r="MC272" s="7">
        <f t="shared" ca="1" si="1465"/>
        <v>0.66790159462974552</v>
      </c>
      <c r="MD272" s="7">
        <f t="shared" ca="1" si="1466"/>
        <v>2.440609767794677E-2</v>
      </c>
      <c r="ME272" s="7">
        <f t="shared" ca="1" si="1467"/>
        <v>1</v>
      </c>
      <c r="MF272" s="7" t="str">
        <f t="shared" ca="1" si="1468"/>
        <v>3</v>
      </c>
      <c r="MG272" s="7" t="str">
        <f ca="1">IFERROR(IF(MG271+MF272&gt;MH$4,MG271,MG271+MF272),"")</f>
        <v/>
      </c>
      <c r="MH272" s="7">
        <f t="shared" ca="1" si="1541"/>
        <v>0</v>
      </c>
      <c r="MI272" s="7">
        <f t="shared" ca="1" si="1469"/>
        <v>0.60723206868252944</v>
      </c>
      <c r="MJ272" s="7">
        <f t="shared" ca="1" si="1470"/>
        <v>8.5075623625162855E-2</v>
      </c>
      <c r="MK272" s="7">
        <f t="shared" ca="1" si="1471"/>
        <v>1</v>
      </c>
      <c r="ML272" s="7" t="str">
        <f t="shared" ca="1" si="1472"/>
        <v>3</v>
      </c>
      <c r="MM272" s="7" t="str">
        <f ca="1">IFERROR(IF(MM271+ML272&gt;MN$4,MM271,MM271+ML272),"")</f>
        <v/>
      </c>
      <c r="MN272" s="7">
        <f t="shared" ca="1" si="1542"/>
        <v>0</v>
      </c>
      <c r="MO272" s="7">
        <f t="shared" ca="1" si="1473"/>
        <v>0.72564168447827015</v>
      </c>
      <c r="MP272" s="7">
        <f t="shared" ca="1" si="1474"/>
        <v>-3.3333992170577864E-2</v>
      </c>
      <c r="MQ272" s="7">
        <f t="shared" ca="1" si="1475"/>
        <v>0</v>
      </c>
      <c r="MR272" s="7">
        <f t="shared" ca="1" si="1476"/>
        <v>0</v>
      </c>
      <c r="MS272" s="7" t="str">
        <f ca="1">IFERROR(IF(MS271+MR272&gt;MT$4,MS271,MS271+MR272),"")</f>
        <v/>
      </c>
      <c r="MT272" s="7">
        <f t="shared" ca="1" si="1543"/>
        <v>0</v>
      </c>
      <c r="MU272" s="7">
        <f t="shared" ca="1" si="1477"/>
        <v>6.1278181476206672E-2</v>
      </c>
      <c r="MV272" s="7">
        <f t="shared" ca="1" si="1478"/>
        <v>0.63102951083148562</v>
      </c>
      <c r="MW272" s="7">
        <f t="shared" ca="1" si="1479"/>
        <v>1</v>
      </c>
      <c r="MX272" s="7" t="str">
        <f t="shared" ca="1" si="1480"/>
        <v>3</v>
      </c>
      <c r="MY272" s="7" t="str">
        <f ca="1">IFERROR(IF(MY271+MX272&gt;MZ$4,MY271,MY271+MX272),"")</f>
        <v/>
      </c>
      <c r="MZ272" s="7">
        <f t="shared" ca="1" si="1544"/>
        <v>0</v>
      </c>
      <c r="NA272" s="7">
        <f t="shared" ca="1" si="1481"/>
        <v>0.5469426258515856</v>
      </c>
      <c r="NB272" s="7">
        <f t="shared" ca="1" si="1482"/>
        <v>0.1453650664561067</v>
      </c>
      <c r="NC272" s="7">
        <f t="shared" ca="1" si="1483"/>
        <v>1</v>
      </c>
      <c r="ND272" s="7" t="str">
        <f t="shared" ca="1" si="1484"/>
        <v>3</v>
      </c>
      <c r="NE272" s="7" t="str">
        <f ca="1">IFERROR(IF(NE271+ND272&gt;NF$4,NE271,NE271+ND272),"")</f>
        <v/>
      </c>
      <c r="NF272" s="7">
        <f t="shared" ca="1" si="1545"/>
        <v>0</v>
      </c>
      <c r="NG272" s="7">
        <f t="shared" ca="1" si="1485"/>
        <v>0.44307245032838838</v>
      </c>
      <c r="NH272" s="7">
        <f t="shared" ca="1" si="1486"/>
        <v>0.24923524197930391</v>
      </c>
      <c r="NI272" s="7">
        <f t="shared" ca="1" si="1487"/>
        <v>1</v>
      </c>
      <c r="NJ272" s="7" t="str">
        <f t="shared" ca="1" si="1488"/>
        <v>3</v>
      </c>
      <c r="NK272" s="7" t="str">
        <f ca="1">IFERROR(IF(NK271+NJ272&gt;NL$4,NK271,NK271+NJ272),"")</f>
        <v/>
      </c>
      <c r="NL272" s="7">
        <f t="shared" ca="1" si="1546"/>
        <v>0</v>
      </c>
      <c r="NM272" s="7">
        <f t="shared" ca="1" si="1489"/>
        <v>0.36404605798627854</v>
      </c>
      <c r="NN272" s="7">
        <f t="shared" ca="1" si="1490"/>
        <v>0.32826163432141375</v>
      </c>
      <c r="NO272" s="7">
        <f t="shared" ca="1" si="1491"/>
        <v>1</v>
      </c>
      <c r="NP272" s="7" t="str">
        <f t="shared" ca="1" si="1492"/>
        <v>3</v>
      </c>
      <c r="NQ272" s="7" t="str">
        <f ca="1">IFERROR(IF(NQ271+NP272&gt;NR$4,NQ271,NQ271+NP272),"")</f>
        <v/>
      </c>
      <c r="NR272" s="7">
        <f t="shared" ca="1" si="1547"/>
        <v>0</v>
      </c>
      <c r="NT272">
        <v>274</v>
      </c>
      <c r="NU272" s="7" t="s">
        <v>19</v>
      </c>
      <c r="NV272" s="7" t="str">
        <f t="shared" ca="1" si="1280"/>
        <v/>
      </c>
      <c r="NW272" s="7" t="str">
        <f t="shared" ca="1" si="1493"/>
        <v/>
      </c>
      <c r="NX272" t="str">
        <f ca="1">IFERROR(VLOOKUP(NT272,$K$3:$AK$568,8,FALSE),"")</f>
        <v/>
      </c>
      <c r="NY272" t="str">
        <f ca="1">IFERROR(VLOOKUP(NT272,$K$3:$AK$568,9,FALSE),"")</f>
        <v/>
      </c>
      <c r="NZ272" s="7" t="str">
        <f ca="1">IFERROR(VLOOKUP(NT272,$K$3:$AK$568,27,FALSE),"")</f>
        <v/>
      </c>
      <c r="OB272">
        <v>274</v>
      </c>
      <c r="OC272" s="7" t="s">
        <v>19</v>
      </c>
      <c r="OD272" t="e">
        <f t="shared" ca="1" si="1548"/>
        <v>#N/A</v>
      </c>
      <c r="OE272" s="7" t="str">
        <f t="shared" ca="1" si="1549"/>
        <v/>
      </c>
      <c r="OF272" s="7" t="str">
        <f t="shared" ca="1" si="1550"/>
        <v/>
      </c>
      <c r="OG272" t="str">
        <f t="shared" ca="1" si="1551"/>
        <v/>
      </c>
      <c r="OI272">
        <v>274</v>
      </c>
      <c r="OJ272" s="7" t="s">
        <v>19</v>
      </c>
      <c r="OK272" s="7" t="str">
        <f t="shared" ca="1" si="1552"/>
        <v/>
      </c>
      <c r="OL272" s="7" t="str">
        <f t="shared" ca="1" si="1553"/>
        <v/>
      </c>
      <c r="OM272" t="str">
        <f ca="1">IFERROR(VLOOKUP(OI272,$L$3:$AK$568,7,FALSE),"")</f>
        <v/>
      </c>
      <c r="ON272" t="str">
        <f ca="1">IFERROR(VLOOKUP(OI272,$L$3:$AK$568,8,FALSE),"")</f>
        <v/>
      </c>
      <c r="OO272" s="7" t="str">
        <f ca="1">IFERROR(VLOOKUP(OI272,$L$3:$AK$568,26,FALSE),"")</f>
        <v/>
      </c>
      <c r="OQ272">
        <v>274</v>
      </c>
      <c r="OR272" s="7" t="s">
        <v>19</v>
      </c>
      <c r="OS272" t="e">
        <f t="shared" ca="1" si="1554"/>
        <v>#N/A</v>
      </c>
      <c r="OT272" s="7" t="str">
        <f t="shared" ca="1" si="1555"/>
        <v/>
      </c>
      <c r="OU272" s="7" t="str">
        <f t="shared" ca="1" si="1556"/>
        <v/>
      </c>
      <c r="OV272" t="str">
        <f t="shared" ca="1" si="1557"/>
        <v/>
      </c>
      <c r="OX272">
        <v>274</v>
      </c>
      <c r="OY272" s="7" t="s">
        <v>19</v>
      </c>
      <c r="OZ272" s="7" t="str">
        <f t="shared" ca="1" si="1558"/>
        <v/>
      </c>
      <c r="PA272" s="7" t="str">
        <f t="shared" ca="1" si="1559"/>
        <v/>
      </c>
      <c r="PB272" t="str">
        <f ca="1">IFERROR(VLOOKUP(OX272,$M$3:$AK$568,6,FALSE),"")</f>
        <v/>
      </c>
      <c r="PC272" t="str">
        <f ca="1">IFERROR(VLOOKUP(OX272,$M$3:$AK$568,7,FALSE),"")</f>
        <v/>
      </c>
      <c r="PD272" s="7" t="str">
        <f ca="1">IFERROR(VLOOKUP(OX272,$M$3:$AK$568,25,FALSE),"")</f>
        <v/>
      </c>
      <c r="PF272">
        <v>274</v>
      </c>
      <c r="PG272" s="7" t="s">
        <v>19</v>
      </c>
      <c r="PH272" t="e">
        <f t="shared" ca="1" si="1560"/>
        <v>#N/A</v>
      </c>
      <c r="PI272" s="7" t="str">
        <f t="shared" ca="1" si="1561"/>
        <v/>
      </c>
      <c r="PJ272" s="7" t="str">
        <f t="shared" ca="1" si="1562"/>
        <v/>
      </c>
      <c r="PK272" t="str">
        <f t="shared" ca="1" si="1563"/>
        <v/>
      </c>
      <c r="PM272">
        <v>274</v>
      </c>
      <c r="PN272" s="7" t="s">
        <v>19</v>
      </c>
      <c r="PO272" s="202" t="str">
        <f t="shared" ca="1" si="1564"/>
        <v/>
      </c>
      <c r="PP272" s="7" t="str">
        <f t="shared" ca="1" si="1565"/>
        <v/>
      </c>
      <c r="PQ272" t="str">
        <f ca="1">IFERROR(VLOOKUP(PM272,$G$325:$R$409,12,FALSE),"")</f>
        <v/>
      </c>
      <c r="PR272" t="e">
        <f ca="1">VLOOKUP(PM272,$G$324:$Q$409,11,FALSE)</f>
        <v>#N/A</v>
      </c>
      <c r="PS272" s="7" t="str">
        <f ca="1">VLOOKUP(PQ272,$R$325:$Y$409,8,FALSE)</f>
        <v>- -</v>
      </c>
      <c r="PT272" s="7">
        <f ca="1">ReSt</f>
        <v>-4</v>
      </c>
      <c r="PU272" s="7" t="e">
        <f t="shared" ca="1" si="1566"/>
        <v>#N/A</v>
      </c>
      <c r="PV272" s="7" t="e">
        <f t="shared" ca="1" si="1567"/>
        <v>#N/A</v>
      </c>
      <c r="PW272" s="7" t="str">
        <f ca="1">VLOOKUP(PQ272,$R$325:$AK$409,8,FALSE)</f>
        <v>- -</v>
      </c>
      <c r="PX272" s="7"/>
      <c r="PY272">
        <v>274</v>
      </c>
      <c r="PZ272" s="7" t="s">
        <v>19</v>
      </c>
      <c r="QA272" t="str">
        <f t="shared" ca="1" si="1568"/>
        <v/>
      </c>
      <c r="QB272" s="7" t="str">
        <f t="shared" ca="1" si="1569"/>
        <v/>
      </c>
      <c r="QC272" s="7" t="str">
        <f t="shared" ca="1" si="1570"/>
        <v/>
      </c>
      <c r="QD272" t="str">
        <f t="shared" ca="1" si="1571"/>
        <v/>
      </c>
      <c r="QF272">
        <v>274</v>
      </c>
      <c r="QG272" s="7" t="s">
        <v>19</v>
      </c>
      <c r="QH272" s="7" t="str">
        <f t="shared" ca="1" si="1572"/>
        <v/>
      </c>
      <c r="QI272" s="7" t="e">
        <f t="shared" ca="1" si="1573"/>
        <v>#VALUE!</v>
      </c>
      <c r="QJ272" t="e">
        <f t="shared" ca="1" si="1574"/>
        <v>#N/A</v>
      </c>
      <c r="QK272" s="7" t="e">
        <f t="shared" ca="1" si="1575"/>
        <v>#N/A</v>
      </c>
      <c r="QM272">
        <v>274</v>
      </c>
      <c r="QN272" s="7" t="s">
        <v>19</v>
      </c>
      <c r="QO272" t="str">
        <f t="shared" ca="1" si="1576"/>
        <v/>
      </c>
      <c r="QP272" s="7" t="str">
        <f t="shared" ca="1" si="1577"/>
        <v/>
      </c>
      <c r="QQ272" t="str">
        <f t="shared" ca="1" si="1578"/>
        <v/>
      </c>
    </row>
    <row r="273" spans="1:459" x14ac:dyDescent="0.25">
      <c r="A273" s="240" t="str">
        <f>IF('Character Sheet'!$B$4="Creature","N","Y")</f>
        <v>Y</v>
      </c>
      <c r="C273" s="75"/>
      <c r="D273" s="76"/>
      <c r="F273" s="75"/>
      <c r="G273" s="76"/>
      <c r="I273" s="75"/>
      <c r="J273" s="85"/>
      <c r="K273" s="85">
        <f t="shared" ca="1" si="1494"/>
        <v>7</v>
      </c>
      <c r="L273" s="85">
        <f t="shared" ca="1" si="1587"/>
        <v>6</v>
      </c>
      <c r="M273" s="70">
        <f t="shared" ca="1" si="1270"/>
        <v>14</v>
      </c>
      <c r="O273" s="222" t="str">
        <f t="shared" ca="1" si="1277"/>
        <v>- -</v>
      </c>
      <c r="Q273" s="7" t="str">
        <f t="shared" si="1579"/>
        <v/>
      </c>
      <c r="R273" s="9" t="s">
        <v>1296</v>
      </c>
      <c r="S273" s="9"/>
      <c r="T273" s="61" t="str">
        <f>SUBSTITUTE(IFERROR(IFERROR(VLOOKUP(R273,'[1]Skill Statistics'!$A$3:$C$513,2,FALSE),VLOOKUP(Q273,'[1]Skill Statistics'!$A$3:$C$513,2,FALSE)),T272),"R*","ReSt")</f>
        <v>- -</v>
      </c>
      <c r="U273" s="61" t="str">
        <f>IFERROR(IFERROR(VLOOKUP(R273,'[1]Skill Statistics'!$A$3:$C$513,3,FALSE),VLOOKUP(Q273,'[1]Skill Statistics'!$A$3:$C$513,3,FALSE)),U272)</f>
        <v>- -</v>
      </c>
      <c r="V273" s="61" t="str">
        <f>IF(ISNUMBER(SEARCH("Category",R273)),"- -",IFERROR(IFERROR(VLOOKUP(Q273,[1]Professions!$A$4:$AM$288,MATCH(Profession,[1]Professions!$A$1:$AM$1,0),FALSE),VLOOKUP(Q273,Calculations!$B$91:$I$95,8,FALSE)),"- -"))</f>
        <v>- -</v>
      </c>
      <c r="W273" s="60" t="str">
        <f t="shared" si="1278"/>
        <v>- -</v>
      </c>
      <c r="X273" s="7" t="str">
        <f ca="1">IFERROR(VLOOKUP(R273,$BS$6:$NR$519,MATCH(ActualLevel,$BS$3:$NR$3,0),FALSE),"- -")</f>
        <v>- -</v>
      </c>
      <c r="Y273" s="7" t="str">
        <f t="shared" si="1269"/>
        <v>- -</v>
      </c>
      <c r="Z273" s="7" t="str">
        <f>IFERROR(VLOOKUP(Y273,Charts!$BQ$2:$BR$52,2,FALSE),"- -")</f>
        <v>- -</v>
      </c>
      <c r="AA273" s="7" t="str">
        <f t="shared" ca="1" si="1281"/>
        <v>- -</v>
      </c>
      <c r="AB273" s="7" t="str">
        <f t="shared" si="1584"/>
        <v>- -</v>
      </c>
      <c r="AC273" s="7"/>
      <c r="AD273" s="7"/>
      <c r="AE273" s="7"/>
      <c r="AF273" s="7"/>
      <c r="AG273" s="7"/>
      <c r="AH273" s="43"/>
      <c r="AI273" s="7"/>
      <c r="AJ273" s="7"/>
      <c r="AK273" s="7">
        <f t="shared" ca="1" si="1282"/>
        <v>0</v>
      </c>
      <c r="AL273" s="7"/>
      <c r="AM273" s="69">
        <f>IFERROR(VLOOKUP(R273,'[1]Skill Statistics'!$A$3:$AN$513,MATCH(Profession,'[1]Skill Statistics'!$A$2:$AN$2,0),FALSE),0)</f>
        <v>0</v>
      </c>
      <c r="AN273" s="85">
        <f>IFERROR(VLOOKUP(Q273,'[1]Skill Statistics'!$A$3:$BK$513,MATCH(Archetype,'[1]Skill Statistics'!$A$2:$BK$2,0),FALSE),0)</f>
        <v>0</v>
      </c>
      <c r="AO273" s="85">
        <f>IFERROR(VLOOKUP(Q273,'[1]Skill Statistics'!$A$3:$BB$513,MATCH(Race,'[1]Skill Statistics'!$A$2:$BB$2,0),FALSE),0)</f>
        <v>0</v>
      </c>
      <c r="AP273" s="85">
        <f t="shared" ca="1" si="1495"/>
        <v>0</v>
      </c>
      <c r="AQ273" s="70"/>
      <c r="AS273" s="69" t="str">
        <f>IFERROR(VLOOKUP(Q273,'[1]Professional Skills'!$A$4:$AM$288,MATCH(Profession,'[1]Professional Skills'!$A$3:$AM$3,0),FALSE),"- -")</f>
        <v>- -</v>
      </c>
      <c r="AU273" s="7" t="str">
        <f t="shared" si="1586"/>
        <v>- -</v>
      </c>
      <c r="AV273" s="7">
        <f t="shared" ca="1" si="1585"/>
        <v>0</v>
      </c>
      <c r="AW273" t="str">
        <f t="shared" si="1580"/>
        <v/>
      </c>
      <c r="AX273" t="str">
        <f>IFERROR(_xlfn.RANK.EQ(AW273,$AW$5:$AW$568),"")</f>
        <v/>
      </c>
      <c r="AY273">
        <f t="shared" si="1285"/>
        <v>0</v>
      </c>
      <c r="AZ273" s="70" t="str">
        <f t="shared" si="1283"/>
        <v/>
      </c>
      <c r="BB273" s="69" t="str">
        <f>IFERROR(IF(Q273="Language",VLOOKUP(R273,[1]Cultures!$B$4:$N$218,MATCH(Culture,[1]Cultures!$B$3:$N$3,0),FALSE),VLOOKUP(Q273,[1]Cultures!$B$4:$O$212,MATCH(Culture,[1]Cultures!$B$3:$O$3,0),FALSE)),"- -")</f>
        <v>- -</v>
      </c>
      <c r="BD273">
        <f t="shared" ca="1" si="1581"/>
        <v>0</v>
      </c>
      <c r="BE273" t="str">
        <f t="shared" si="1582"/>
        <v/>
      </c>
      <c r="BI273" s="7" t="str">
        <f t="shared" si="1284"/>
        <v>- -</v>
      </c>
      <c r="BK273" s="7"/>
      <c r="BL273" s="70" t="str">
        <f t="shared" si="1286"/>
        <v>- -</v>
      </c>
      <c r="BN273" s="69" t="str">
        <f>IFERROR(VLOOKUP(V273,Charts!$BT$2:$BV$14,3,FALSE),"- -")</f>
        <v>- -</v>
      </c>
      <c r="BO273" s="85" t="str">
        <f t="shared" ca="1" si="1496"/>
        <v>- -</v>
      </c>
      <c r="BP273" s="70" t="str">
        <f t="shared" ca="1" si="1583"/>
        <v>- -</v>
      </c>
      <c r="BR273" s="7">
        <v>272</v>
      </c>
      <c r="BS273" s="9" t="str">
        <f ca="1">VLOOKUP(BR273,$O$3:$R$568,4,FALSE)</f>
        <v>Grace 5</v>
      </c>
      <c r="BT273" s="7" t="str">
        <f ca="1">VLOOKUP(BS273,$R$3:$V$568,5,FALSE)</f>
        <v>5 / 7</v>
      </c>
      <c r="BU273" s="7">
        <f ca="1">VLOOKUP(BT273,Charts!$BT$2:$BV$14,3,FALSE)</f>
        <v>0.46153846153846156</v>
      </c>
      <c r="BV273" s="7" t="str">
        <f t="shared" ca="1" si="1287"/>
        <v>5</v>
      </c>
      <c r="BW273" s="7" t="str">
        <f t="shared" ca="1" si="1288"/>
        <v>7</v>
      </c>
      <c r="BY273" s="7">
        <f t="shared" ca="1" si="1289"/>
        <v>0.30788343949446662</v>
      </c>
      <c r="BZ273" s="7">
        <f t="shared" ca="1" si="1290"/>
        <v>0.15365502204399495</v>
      </c>
      <c r="CA273" s="7">
        <f t="shared" ca="1" si="1291"/>
        <v>1</v>
      </c>
      <c r="CB273" s="7" t="str">
        <f t="shared" ca="1" si="1292"/>
        <v>5</v>
      </c>
      <c r="CC273" s="7" t="str">
        <f ca="1">IFERROR(IF(CC272+CB273&gt;CD$4,CC272,CC272+CB273),"")</f>
        <v/>
      </c>
      <c r="CD273" s="7">
        <f t="shared" ca="1" si="1497"/>
        <v>0</v>
      </c>
      <c r="CE273" s="7">
        <f t="shared" ca="1" si="1293"/>
        <v>5.7955009853245643E-2</v>
      </c>
      <c r="CF273" s="7">
        <f t="shared" ca="1" si="1294"/>
        <v>0.40358345168521592</v>
      </c>
      <c r="CG273" s="7">
        <f t="shared" ca="1" si="1295"/>
        <v>1</v>
      </c>
      <c r="CH273" s="7" t="str">
        <f t="shared" ca="1" si="1296"/>
        <v>5</v>
      </c>
      <c r="CI273" s="7" t="str">
        <f ca="1">IFERROR(IF(CI272+CH273&gt;CJ$4,CI272,CI272+CH273),"")</f>
        <v/>
      </c>
      <c r="CJ273" s="7">
        <f t="shared" ca="1" si="1498"/>
        <v>0</v>
      </c>
      <c r="CK273" s="7">
        <f t="shared" ca="1" si="1297"/>
        <v>0.36719635330613842</v>
      </c>
      <c r="CL273" s="7">
        <f t="shared" ca="1" si="1298"/>
        <v>9.4342108232323141E-2</v>
      </c>
      <c r="CM273" s="7">
        <f t="shared" ca="1" si="1299"/>
        <v>1</v>
      </c>
      <c r="CN273" s="7" t="str">
        <f t="shared" ca="1" si="1300"/>
        <v>5</v>
      </c>
      <c r="CO273" s="7" t="str">
        <f ca="1">IFERROR(IF(CO272+CN273&gt;CP$4,CO272,CO272+CN273),"")</f>
        <v/>
      </c>
      <c r="CP273" s="7">
        <f t="shared" ca="1" si="1499"/>
        <v>0</v>
      </c>
      <c r="CQ273" s="7">
        <f t="shared" ca="1" si="1301"/>
        <v>0.51011631005910074</v>
      </c>
      <c r="CR273" s="7">
        <f t="shared" ca="1" si="1302"/>
        <v>-4.8577848520639177E-2</v>
      </c>
      <c r="CS273" s="7">
        <f t="shared" ca="1" si="1303"/>
        <v>0</v>
      </c>
      <c r="CT273" s="7">
        <f t="shared" ca="1" si="1304"/>
        <v>0</v>
      </c>
      <c r="CU273" s="7" t="str">
        <f ca="1">IFERROR(IF(CU272+CT273&gt;CV$4,CU272,CU272+CT273),"")</f>
        <v/>
      </c>
      <c r="CV273" s="7">
        <f t="shared" ca="1" si="1500"/>
        <v>0</v>
      </c>
      <c r="CW273" s="7">
        <f t="shared" ca="1" si="1305"/>
        <v>0.85837344905179225</v>
      </c>
      <c r="CX273" s="7">
        <f t="shared" ca="1" si="1306"/>
        <v>-0.39683498751333068</v>
      </c>
      <c r="CY273" s="7">
        <f t="shared" ca="1" si="1307"/>
        <v>0</v>
      </c>
      <c r="CZ273" s="7">
        <f t="shared" ca="1" si="1308"/>
        <v>0</v>
      </c>
      <c r="DA273" s="7" t="str">
        <f ca="1">IFERROR(IF(DA272+CZ273&gt;DB$4,DA272,DA272+CZ273),"")</f>
        <v/>
      </c>
      <c r="DB273" s="7">
        <f t="shared" ca="1" si="1501"/>
        <v>0</v>
      </c>
      <c r="DC273" s="7">
        <f t="shared" ca="1" si="1309"/>
        <v>0.45007041946540494</v>
      </c>
      <c r="DD273" s="7">
        <f t="shared" ca="1" si="1310"/>
        <v>1.1468042073056628E-2</v>
      </c>
      <c r="DE273" s="7">
        <f t="shared" ca="1" si="1311"/>
        <v>1</v>
      </c>
      <c r="DF273" s="7" t="str">
        <f t="shared" ca="1" si="1312"/>
        <v>5</v>
      </c>
      <c r="DG273" s="7" t="str">
        <f ca="1">IFERROR(IF(DG272+DF273&gt;DH$4,DG272,DG272+DF273),"")</f>
        <v/>
      </c>
      <c r="DH273" s="7">
        <f t="shared" ca="1" si="1502"/>
        <v>0</v>
      </c>
      <c r="DI273" s="7">
        <f t="shared" ca="1" si="1313"/>
        <v>0.69066255650305708</v>
      </c>
      <c r="DJ273" s="7">
        <f t="shared" ca="1" si="1314"/>
        <v>-0.22912409496459551</v>
      </c>
      <c r="DK273" s="7">
        <f t="shared" ca="1" si="1315"/>
        <v>0</v>
      </c>
      <c r="DL273" s="7">
        <f t="shared" ca="1" si="1316"/>
        <v>0</v>
      </c>
      <c r="DM273" s="7" t="str">
        <f ca="1">IFERROR(IF(DM272+DL273&gt;DN$4,DM272,DM272+DL273),"")</f>
        <v/>
      </c>
      <c r="DN273" s="7">
        <f t="shared" ca="1" si="1503"/>
        <v>0</v>
      </c>
      <c r="DO273" s="7">
        <f t="shared" ca="1" si="1317"/>
        <v>0.70480526667320786</v>
      </c>
      <c r="DP273" s="7">
        <f t="shared" ca="1" si="1318"/>
        <v>-0.2432668051347463</v>
      </c>
      <c r="DQ273" s="7">
        <f t="shared" ca="1" si="1319"/>
        <v>0</v>
      </c>
      <c r="DR273" s="7">
        <f t="shared" ca="1" si="1320"/>
        <v>0</v>
      </c>
      <c r="DS273" s="7" t="str">
        <f ca="1">IFERROR(IF(DS272+DR273&gt;DT$4,DS272,DS272+DR273),"")</f>
        <v/>
      </c>
      <c r="DT273" s="7">
        <f t="shared" ca="1" si="1504"/>
        <v>0</v>
      </c>
      <c r="DU273" s="7">
        <f t="shared" ca="1" si="1321"/>
        <v>0.49356573421060423</v>
      </c>
      <c r="DV273" s="7">
        <f t="shared" ca="1" si="1322"/>
        <v>-3.202727267214267E-2</v>
      </c>
      <c r="DW273" s="7">
        <f t="shared" ca="1" si="1323"/>
        <v>0</v>
      </c>
      <c r="DX273" s="7">
        <f t="shared" ca="1" si="1324"/>
        <v>0</v>
      </c>
      <c r="DY273" s="7" t="str">
        <f ca="1">IFERROR(IF(DY272+DX273&gt;DZ$4,DY272,DY272+DX273),"")</f>
        <v/>
      </c>
      <c r="DZ273" s="7">
        <f t="shared" ca="1" si="1505"/>
        <v>0</v>
      </c>
      <c r="EA273" s="7">
        <f t="shared" ca="1" si="1325"/>
        <v>0.66345439403423778</v>
      </c>
      <c r="EB273" s="7">
        <f t="shared" ca="1" si="1326"/>
        <v>-0.20191593249577622</v>
      </c>
      <c r="EC273" s="7">
        <f t="shared" ca="1" si="1327"/>
        <v>0</v>
      </c>
      <c r="ED273" s="7">
        <f t="shared" ca="1" si="1328"/>
        <v>0</v>
      </c>
      <c r="EE273" s="7" t="str">
        <f ca="1">IFERROR(IF(EE272+ED273&gt;EF$4,EE272,EE272+ED273),"")</f>
        <v/>
      </c>
      <c r="EF273" s="7">
        <f t="shared" ca="1" si="1506"/>
        <v>0</v>
      </c>
      <c r="EG273" s="7">
        <f t="shared" ca="1" si="1329"/>
        <v>0.12562682167321682</v>
      </c>
      <c r="EH273" s="7">
        <f t="shared" ca="1" si="1330"/>
        <v>0.33591163986524475</v>
      </c>
      <c r="EI273" s="7">
        <f t="shared" ca="1" si="1331"/>
        <v>1</v>
      </c>
      <c r="EJ273" s="7" t="str">
        <f t="shared" ca="1" si="1332"/>
        <v>5</v>
      </c>
      <c r="EK273" s="7" t="str">
        <f ca="1">IFERROR(IF(EK272+EJ273&gt;EL$4,EK272,EK272+EJ273),"")</f>
        <v/>
      </c>
      <c r="EL273" s="7">
        <f t="shared" ca="1" si="1507"/>
        <v>0</v>
      </c>
      <c r="EM273" s="7">
        <f t="shared" ca="1" si="1333"/>
        <v>0.11722175586694716</v>
      </c>
      <c r="EN273" s="7">
        <f t="shared" ca="1" si="1334"/>
        <v>0.3443167056715144</v>
      </c>
      <c r="EO273" s="7">
        <f t="shared" ca="1" si="1335"/>
        <v>1</v>
      </c>
      <c r="EP273" s="7" t="str">
        <f t="shared" ca="1" si="1336"/>
        <v>5</v>
      </c>
      <c r="EQ273" s="7" t="str">
        <f ca="1">IFERROR(IF(EQ272+EP273&gt;ER$4,EQ272,EQ272+EP273),"")</f>
        <v/>
      </c>
      <c r="ER273" s="7">
        <f t="shared" ca="1" si="1508"/>
        <v>0</v>
      </c>
      <c r="ES273" s="7">
        <f t="shared" ca="1" si="1337"/>
        <v>0.5151955434221055</v>
      </c>
      <c r="ET273" s="7">
        <f t="shared" ca="1" si="1338"/>
        <v>-5.3657081883643931E-2</v>
      </c>
      <c r="EU273" s="7">
        <f t="shared" ca="1" si="1339"/>
        <v>0</v>
      </c>
      <c r="EV273" s="7">
        <f t="shared" ca="1" si="1340"/>
        <v>0</v>
      </c>
      <c r="EW273" s="7" t="str">
        <f ca="1">IFERROR(IF(EW272+EV273&gt;EX$4,EW272,EW272+EV273),"")</f>
        <v/>
      </c>
      <c r="EX273" s="7">
        <f t="shared" ca="1" si="1509"/>
        <v>0</v>
      </c>
      <c r="EY273" s="7">
        <f t="shared" ca="1" si="1341"/>
        <v>0.93575091099595664</v>
      </c>
      <c r="EZ273" s="7">
        <f t="shared" ca="1" si="1342"/>
        <v>-0.47421244945749508</v>
      </c>
      <c r="FA273" s="7">
        <f t="shared" ca="1" si="1343"/>
        <v>0</v>
      </c>
      <c r="FB273" s="7">
        <f t="shared" ca="1" si="1344"/>
        <v>0</v>
      </c>
      <c r="FC273" s="7" t="str">
        <f ca="1">IFERROR(IF(FC272+FB273&gt;FD$4,FC272,FC272+FB273),"")</f>
        <v/>
      </c>
      <c r="FD273" s="7">
        <f t="shared" ca="1" si="1510"/>
        <v>0</v>
      </c>
      <c r="FE273" s="7">
        <f t="shared" ca="1" si="1345"/>
        <v>0.75536019982611935</v>
      </c>
      <c r="FF273" s="7">
        <f t="shared" ca="1" si="1346"/>
        <v>-0.29382173828765779</v>
      </c>
      <c r="FG273" s="7">
        <f t="shared" ca="1" si="1347"/>
        <v>0</v>
      </c>
      <c r="FH273" s="7">
        <f t="shared" ca="1" si="1348"/>
        <v>0</v>
      </c>
      <c r="FI273" s="7" t="str">
        <f ca="1">IFERROR(IF(FI272+FH273&gt;FJ$4,FI272,FI272+FH273),"")</f>
        <v/>
      </c>
      <c r="FJ273" s="7">
        <f t="shared" ca="1" si="1511"/>
        <v>0</v>
      </c>
      <c r="FK273" s="7">
        <f t="shared" ca="1" si="1349"/>
        <v>0.45185526612530125</v>
      </c>
      <c r="FL273" s="7">
        <f t="shared" ca="1" si="1350"/>
        <v>9.6831954131603171E-3</v>
      </c>
      <c r="FM273" s="7">
        <f t="shared" ca="1" si="1351"/>
        <v>1</v>
      </c>
      <c r="FN273" s="7" t="str">
        <f t="shared" ca="1" si="1352"/>
        <v>5</v>
      </c>
      <c r="FO273" s="7" t="str">
        <f ca="1">IFERROR(IF(FO272+FN273&gt;FP$4,FO272,FO272+FN273),"")</f>
        <v/>
      </c>
      <c r="FP273" s="7">
        <f t="shared" ca="1" si="1512"/>
        <v>0</v>
      </c>
      <c r="FQ273" s="7">
        <f t="shared" ca="1" si="1353"/>
        <v>0.61499530449541573</v>
      </c>
      <c r="FR273" s="7">
        <f t="shared" ca="1" si="1354"/>
        <v>-0.15345684295695416</v>
      </c>
      <c r="FS273" s="7">
        <f t="shared" ca="1" si="1355"/>
        <v>0</v>
      </c>
      <c r="FT273" s="7">
        <f t="shared" ca="1" si="1356"/>
        <v>0</v>
      </c>
      <c r="FU273" s="7" t="str">
        <f ca="1">IFERROR(IF(FU272+FT273&gt;FV$4,FU272,FU272+FT273),"")</f>
        <v/>
      </c>
      <c r="FV273" s="7">
        <f t="shared" ca="1" si="1513"/>
        <v>0</v>
      </c>
      <c r="FW273" s="7">
        <f t="shared" ca="1" si="1357"/>
        <v>0.75943243825828932</v>
      </c>
      <c r="FX273" s="7">
        <f t="shared" ca="1" si="1358"/>
        <v>-0.29789397671982776</v>
      </c>
      <c r="FY273" s="7">
        <f t="shared" ca="1" si="1359"/>
        <v>0</v>
      </c>
      <c r="FZ273" s="7">
        <f t="shared" ca="1" si="1360"/>
        <v>0</v>
      </c>
      <c r="GA273" s="7" t="str">
        <f ca="1">IFERROR(IF(GA272+FZ273&gt;GB$4,GA272,GA272+FZ273),"")</f>
        <v/>
      </c>
      <c r="GB273" s="7">
        <f t="shared" ca="1" si="1514"/>
        <v>0</v>
      </c>
      <c r="GC273" s="7">
        <f t="shared" ca="1" si="1361"/>
        <v>0.80639697233682039</v>
      </c>
      <c r="GD273" s="7">
        <f t="shared" ca="1" si="1362"/>
        <v>-0.34485851079835883</v>
      </c>
      <c r="GE273" s="7">
        <f t="shared" ca="1" si="1363"/>
        <v>0</v>
      </c>
      <c r="GF273" s="7">
        <f t="shared" ca="1" si="1364"/>
        <v>0</v>
      </c>
      <c r="GG273" s="7" t="str">
        <f ca="1">IFERROR(IF(GG272+GF273&gt;GH$4,GG272,GG272+GF273),"")</f>
        <v/>
      </c>
      <c r="GH273" s="7">
        <f t="shared" ca="1" si="1515"/>
        <v>0</v>
      </c>
      <c r="GI273" s="7">
        <f t="shared" ca="1" si="1365"/>
        <v>0.55785145585727614</v>
      </c>
      <c r="GJ273" s="7">
        <f t="shared" ca="1" si="1366"/>
        <v>-9.6312994318814571E-2</v>
      </c>
      <c r="GK273" s="7">
        <f t="shared" ca="1" si="1367"/>
        <v>0</v>
      </c>
      <c r="GL273" s="7">
        <f t="shared" ca="1" si="1368"/>
        <v>0</v>
      </c>
      <c r="GM273" s="7" t="str">
        <f ca="1">IFERROR(IF(GM272+GL273&gt;GN$4,GM272,GM272+GL273),"")</f>
        <v/>
      </c>
      <c r="GN273" s="7">
        <f t="shared" ca="1" si="1516"/>
        <v>0</v>
      </c>
      <c r="GO273" s="7">
        <f t="shared" ca="1" si="1369"/>
        <v>0.76007353565247993</v>
      </c>
      <c r="GP273" s="7">
        <f t="shared" ca="1" si="1370"/>
        <v>-0.29853507411401836</v>
      </c>
      <c r="GQ273" s="7">
        <f t="shared" ca="1" si="1371"/>
        <v>0</v>
      </c>
      <c r="GR273" s="7">
        <f t="shared" ca="1" si="1372"/>
        <v>0</v>
      </c>
      <c r="GS273" s="7" t="str">
        <f ca="1">IFERROR(IF(GS272+GR273&gt;GT$4,GS272,GS272+GR273),"")</f>
        <v/>
      </c>
      <c r="GT273" s="7">
        <f t="shared" ca="1" si="1517"/>
        <v>0</v>
      </c>
      <c r="GU273" s="7">
        <f t="shared" ca="1" si="1373"/>
        <v>0.66211534575286157</v>
      </c>
      <c r="GV273" s="7">
        <f t="shared" ca="1" si="1374"/>
        <v>-0.20057688421440001</v>
      </c>
      <c r="GW273" s="7">
        <f t="shared" ca="1" si="1375"/>
        <v>0</v>
      </c>
      <c r="GX273" s="7">
        <f t="shared" ca="1" si="1376"/>
        <v>0</v>
      </c>
      <c r="GY273" s="7" t="str">
        <f ca="1">IFERROR(IF(GY272+GX273&gt;GZ$4,GY272,GY272+GX273),"")</f>
        <v/>
      </c>
      <c r="GZ273" s="7">
        <f t="shared" ca="1" si="1518"/>
        <v>0</v>
      </c>
      <c r="HA273" s="7">
        <f t="shared" ca="1" si="1377"/>
        <v>0.26938724392763513</v>
      </c>
      <c r="HB273" s="7">
        <f t="shared" ca="1" si="1378"/>
        <v>0.19215121761082643</v>
      </c>
      <c r="HC273" s="7">
        <f t="shared" ca="1" si="1379"/>
        <v>1</v>
      </c>
      <c r="HD273" s="7" t="str">
        <f t="shared" ca="1" si="1380"/>
        <v>5</v>
      </c>
      <c r="HE273" s="7" t="str">
        <f ca="1">IFERROR(IF(HE272+HD273&gt;HF$4,HE272,HE272+HD273),"")</f>
        <v/>
      </c>
      <c r="HF273" s="7">
        <f t="shared" ca="1" si="1519"/>
        <v>0</v>
      </c>
      <c r="HG273" s="7">
        <f t="shared" ca="1" si="1381"/>
        <v>4.0448588198011559E-2</v>
      </c>
      <c r="HH273" s="7">
        <f t="shared" ca="1" si="1382"/>
        <v>0.42108987334045</v>
      </c>
      <c r="HI273" s="7">
        <f t="shared" ca="1" si="1383"/>
        <v>1</v>
      </c>
      <c r="HJ273" s="7" t="str">
        <f t="shared" ca="1" si="1384"/>
        <v>5</v>
      </c>
      <c r="HK273" s="7" t="str">
        <f ca="1">IFERROR(IF(HK272+HJ273&gt;HL$4,HK272,HK272+HJ273),"")</f>
        <v/>
      </c>
      <c r="HL273" s="7">
        <f t="shared" ca="1" si="1520"/>
        <v>0</v>
      </c>
      <c r="HM273" s="7">
        <f t="shared" ca="1" si="1385"/>
        <v>8.7305663030412983E-2</v>
      </c>
      <c r="HN273" s="7">
        <f t="shared" ca="1" si="1386"/>
        <v>0.37423279850804858</v>
      </c>
      <c r="HO273" s="7">
        <f t="shared" ca="1" si="1387"/>
        <v>1</v>
      </c>
      <c r="HP273" s="7" t="str">
        <f t="shared" ca="1" si="1388"/>
        <v>5</v>
      </c>
      <c r="HQ273" s="7" t="str">
        <f ca="1">IFERROR(IF(HQ272+HP273&gt;HR$4,HQ272,HQ272+HP273),"")</f>
        <v/>
      </c>
      <c r="HR273" s="7">
        <f t="shared" ca="1" si="1521"/>
        <v>0</v>
      </c>
      <c r="HS273" s="7">
        <f t="shared" ca="1" si="1389"/>
        <v>0.33156853315083967</v>
      </c>
      <c r="HT273" s="7">
        <f t="shared" ca="1" si="1390"/>
        <v>0.12996992838762189</v>
      </c>
      <c r="HU273" s="7">
        <f t="shared" ca="1" si="1391"/>
        <v>1</v>
      </c>
      <c r="HV273" s="7" t="str">
        <f t="shared" ca="1" si="1392"/>
        <v>5</v>
      </c>
      <c r="HW273" s="7" t="str">
        <f ca="1">IFERROR(IF(HW272+HV273&gt;HX$4,HW272,HW272+HV273),"")</f>
        <v/>
      </c>
      <c r="HX273" s="7">
        <f t="shared" ca="1" si="1522"/>
        <v>0</v>
      </c>
      <c r="HY273" s="7">
        <f t="shared" ca="1" si="1393"/>
        <v>1.7423484465423633E-2</v>
      </c>
      <c r="HZ273" s="7">
        <f t="shared" ca="1" si="1394"/>
        <v>0.44411497707303793</v>
      </c>
      <c r="IA273" s="7">
        <f t="shared" ca="1" si="1395"/>
        <v>1</v>
      </c>
      <c r="IB273" s="7" t="str">
        <f t="shared" ca="1" si="1396"/>
        <v>5</v>
      </c>
      <c r="IC273" s="7" t="str">
        <f ca="1">IFERROR(IF(IC272+IB273&gt;ID$4,IC272,IC272+IB273),"")</f>
        <v/>
      </c>
      <c r="ID273" s="7">
        <f t="shared" ca="1" si="1523"/>
        <v>0</v>
      </c>
      <c r="IE273" s="7">
        <f t="shared" ca="1" si="1397"/>
        <v>0.46382677745840317</v>
      </c>
      <c r="IF273" s="7">
        <f t="shared" ca="1" si="1398"/>
        <v>-2.2883159199416081E-3</v>
      </c>
      <c r="IG273" s="7">
        <f t="shared" ca="1" si="1399"/>
        <v>0</v>
      </c>
      <c r="IH273" s="7">
        <f t="shared" ca="1" si="1400"/>
        <v>0</v>
      </c>
      <c r="II273" s="7" t="str">
        <f ca="1">IFERROR(IF(II272+IH273&gt;IJ$4,II272,II272+IH273),"")</f>
        <v/>
      </c>
      <c r="IJ273" s="7">
        <f t="shared" ca="1" si="1524"/>
        <v>0</v>
      </c>
      <c r="IK273" s="7">
        <f t="shared" ca="1" si="1401"/>
        <v>0.59437631676874769</v>
      </c>
      <c r="IL273" s="7">
        <f t="shared" ca="1" si="1402"/>
        <v>-0.13283785523028613</v>
      </c>
      <c r="IM273" s="7">
        <f t="shared" ca="1" si="1403"/>
        <v>0</v>
      </c>
      <c r="IN273" s="7">
        <f t="shared" ca="1" si="1404"/>
        <v>0</v>
      </c>
      <c r="IO273" s="7" t="str">
        <f ca="1">IFERROR(IF(IO272+IN273&gt;IP$4,IO272,IO272+IN273),"")</f>
        <v/>
      </c>
      <c r="IP273" s="7">
        <f t="shared" ca="1" si="1525"/>
        <v>0</v>
      </c>
      <c r="IQ273" s="7">
        <f t="shared" ca="1" si="1405"/>
        <v>0.7613795983809406</v>
      </c>
      <c r="IR273" s="7">
        <f t="shared" ca="1" si="1406"/>
        <v>-0.29984113684247904</v>
      </c>
      <c r="IS273" s="7">
        <f t="shared" ca="1" si="1407"/>
        <v>0</v>
      </c>
      <c r="IT273" s="7">
        <f t="shared" ca="1" si="1408"/>
        <v>0</v>
      </c>
      <c r="IU273" s="7" t="str">
        <f ca="1">IFERROR(IF(IU272+IT273&gt;IV$4,IU272,IU272+IT273),"")</f>
        <v/>
      </c>
      <c r="IV273" s="7">
        <f t="shared" ca="1" si="1526"/>
        <v>0</v>
      </c>
      <c r="IW273" s="7">
        <f t="shared" ca="1" si="1409"/>
        <v>0.640583061141209</v>
      </c>
      <c r="IX273" s="7">
        <f t="shared" ca="1" si="1410"/>
        <v>-0.17904459960274743</v>
      </c>
      <c r="IY273" s="7">
        <f t="shared" ca="1" si="1411"/>
        <v>0</v>
      </c>
      <c r="IZ273" s="7">
        <f t="shared" ca="1" si="1412"/>
        <v>0</v>
      </c>
      <c r="JA273" s="7" t="str">
        <f ca="1">IFERROR(IF(JA272+IZ273&gt;JB$4,JA272,JA272+IZ273),"")</f>
        <v/>
      </c>
      <c r="JB273" s="7">
        <f t="shared" ca="1" si="1527"/>
        <v>0</v>
      </c>
      <c r="JC273" s="7">
        <f t="shared" ca="1" si="1413"/>
        <v>0.17272471823981106</v>
      </c>
      <c r="JD273" s="7">
        <f t="shared" ca="1" si="1414"/>
        <v>0.2888137432986505</v>
      </c>
      <c r="JE273" s="7">
        <f t="shared" ca="1" si="1415"/>
        <v>1</v>
      </c>
      <c r="JF273" s="7" t="str">
        <f t="shared" ca="1" si="1416"/>
        <v>5</v>
      </c>
      <c r="JG273" s="7" t="str">
        <f ca="1">IFERROR(IF(JG272+JF273&gt;JH$4,JG272,JG272+JF273),"")</f>
        <v/>
      </c>
      <c r="JH273" s="7">
        <f t="shared" ca="1" si="1528"/>
        <v>0</v>
      </c>
      <c r="JI273" s="7">
        <f t="shared" ca="1" si="1417"/>
        <v>0.54812710661991715</v>
      </c>
      <c r="JJ273" s="7">
        <f t="shared" ca="1" si="1418"/>
        <v>-8.6588645081455584E-2</v>
      </c>
      <c r="JK273" s="7">
        <f t="shared" ca="1" si="1419"/>
        <v>0</v>
      </c>
      <c r="JL273" s="7">
        <f t="shared" ca="1" si="1420"/>
        <v>0</v>
      </c>
      <c r="JM273" s="7" t="str">
        <f ca="1">IFERROR(IF(JM272+JL273&gt;JN$4,JM272,JM272+JL273),"")</f>
        <v/>
      </c>
      <c r="JN273" s="7">
        <f t="shared" ca="1" si="1529"/>
        <v>0</v>
      </c>
      <c r="JO273" s="7">
        <f t="shared" ca="1" si="1421"/>
        <v>7.1469351988330265E-2</v>
      </c>
      <c r="JP273" s="7">
        <f t="shared" ca="1" si="1422"/>
        <v>0.3900691095501313</v>
      </c>
      <c r="JQ273" s="7">
        <f t="shared" ca="1" si="1423"/>
        <v>1</v>
      </c>
      <c r="JR273" s="7" t="str">
        <f t="shared" ca="1" si="1424"/>
        <v>5</v>
      </c>
      <c r="JS273" s="7" t="str">
        <f ca="1">IFERROR(IF(JS272+JR273&gt;JT$4,JS272,JS272+JR273),"")</f>
        <v/>
      </c>
      <c r="JT273" s="7">
        <f t="shared" ca="1" si="1530"/>
        <v>0</v>
      </c>
      <c r="JU273" s="7">
        <f t="shared" ca="1" si="1425"/>
        <v>0.45245733955940182</v>
      </c>
      <c r="JV273" s="7">
        <f t="shared" ca="1" si="1426"/>
        <v>9.0811219790597475E-3</v>
      </c>
      <c r="JW273" s="7">
        <f t="shared" ca="1" si="1427"/>
        <v>1</v>
      </c>
      <c r="JX273" s="7" t="str">
        <f t="shared" ca="1" si="1428"/>
        <v>5</v>
      </c>
      <c r="JY273" s="7" t="str">
        <f ca="1">IFERROR(IF(JY272+JX273&gt;JZ$4,JY272,JY272+JX273),"")</f>
        <v/>
      </c>
      <c r="JZ273" s="7">
        <f t="shared" ca="1" si="1531"/>
        <v>0</v>
      </c>
      <c r="KA273" s="7">
        <f t="shared" ca="1" si="1429"/>
        <v>0.38786326163459983</v>
      </c>
      <c r="KB273" s="7">
        <f t="shared" ca="1" si="1430"/>
        <v>7.3675199903861732E-2</v>
      </c>
      <c r="KC273" s="7">
        <f t="shared" ca="1" si="1431"/>
        <v>1</v>
      </c>
      <c r="KD273" s="7" t="str">
        <f t="shared" ca="1" si="1432"/>
        <v>5</v>
      </c>
      <c r="KE273" s="7" t="str">
        <f ca="1">IFERROR(IF(KE272+KD273&gt;KF$4,KE272,KE272+KD273),"")</f>
        <v/>
      </c>
      <c r="KF273" s="7">
        <f t="shared" ca="1" si="1532"/>
        <v>0</v>
      </c>
      <c r="KG273" s="7">
        <f t="shared" ca="1" si="1433"/>
        <v>0.33984220112266605</v>
      </c>
      <c r="KH273" s="7">
        <f t="shared" ca="1" si="1434"/>
        <v>0.12169626041579551</v>
      </c>
      <c r="KI273" s="7">
        <f t="shared" ca="1" si="1435"/>
        <v>1</v>
      </c>
      <c r="KJ273" s="7" t="str">
        <f t="shared" ca="1" si="1436"/>
        <v>5</v>
      </c>
      <c r="KK273" s="7" t="str">
        <f ca="1">IFERROR(IF(KK272+KJ273&gt;KL$4,KK272,KK272+KJ273),"")</f>
        <v/>
      </c>
      <c r="KL273" s="7">
        <f t="shared" ca="1" si="1533"/>
        <v>0</v>
      </c>
      <c r="KM273" s="7">
        <f t="shared" ca="1" si="1437"/>
        <v>0.8260380507703099</v>
      </c>
      <c r="KN273" s="7">
        <f t="shared" ca="1" si="1438"/>
        <v>-0.36449958923184833</v>
      </c>
      <c r="KO273" s="7">
        <f t="shared" ca="1" si="1439"/>
        <v>0</v>
      </c>
      <c r="KP273" s="7">
        <f t="shared" ca="1" si="1440"/>
        <v>0</v>
      </c>
      <c r="KQ273" s="7" t="str">
        <f ca="1">IFERROR(IF(KQ272+KP273&gt;KR$4,KQ272,KQ272+KP273),"")</f>
        <v/>
      </c>
      <c r="KR273" s="7">
        <f t="shared" ca="1" si="1534"/>
        <v>0</v>
      </c>
      <c r="KS273" s="7">
        <f t="shared" ca="1" si="1441"/>
        <v>0.73055741655503526</v>
      </c>
      <c r="KT273" s="7">
        <f t="shared" ca="1" si="1442"/>
        <v>-0.26901895501657369</v>
      </c>
      <c r="KU273" s="7">
        <f t="shared" ca="1" si="1443"/>
        <v>0</v>
      </c>
      <c r="KV273" s="7">
        <f t="shared" ca="1" si="1444"/>
        <v>0</v>
      </c>
      <c r="KW273" s="7" t="str">
        <f ca="1">IFERROR(IF(KW272+KV273&gt;KX$4,KW272,KW272+KV273),"")</f>
        <v/>
      </c>
      <c r="KX273" s="7">
        <f t="shared" ca="1" si="1535"/>
        <v>0</v>
      </c>
      <c r="KY273" s="7">
        <f t="shared" ca="1" si="1445"/>
        <v>0.73429451714983818</v>
      </c>
      <c r="KZ273" s="7">
        <f t="shared" ca="1" si="1446"/>
        <v>-0.27275605561137661</v>
      </c>
      <c r="LA273" s="7">
        <f t="shared" ca="1" si="1447"/>
        <v>0</v>
      </c>
      <c r="LB273" s="7">
        <f t="shared" ca="1" si="1448"/>
        <v>0</v>
      </c>
      <c r="LC273" s="7" t="str">
        <f ca="1">IFERROR(IF(LC272+LB273&gt;LD$4,LC272,LC272+LB273),"")</f>
        <v/>
      </c>
      <c r="LD273" s="7">
        <f t="shared" ca="1" si="1536"/>
        <v>0</v>
      </c>
      <c r="LE273" s="7">
        <f t="shared" ca="1" si="1449"/>
        <v>0.76100439679314102</v>
      </c>
      <c r="LF273" s="7">
        <f t="shared" ca="1" si="1450"/>
        <v>-0.29946593525467946</v>
      </c>
      <c r="LG273" s="7">
        <f t="shared" ca="1" si="1451"/>
        <v>0</v>
      </c>
      <c r="LH273" s="7">
        <f t="shared" ca="1" si="1452"/>
        <v>0</v>
      </c>
      <c r="LI273" s="7" t="str">
        <f ca="1">IFERROR(IF(LI272+LH273&gt;LJ$4,LI272,LI272+LH273),"")</f>
        <v/>
      </c>
      <c r="LJ273" s="7">
        <f t="shared" ca="1" si="1537"/>
        <v>0</v>
      </c>
      <c r="LK273" s="7">
        <f t="shared" ca="1" si="1453"/>
        <v>0.17266509792810469</v>
      </c>
      <c r="LL273" s="7">
        <f t="shared" ca="1" si="1454"/>
        <v>0.28887336361035687</v>
      </c>
      <c r="LM273" s="7">
        <f t="shared" ca="1" si="1455"/>
        <v>1</v>
      </c>
      <c r="LN273" s="7" t="str">
        <f t="shared" ca="1" si="1456"/>
        <v>5</v>
      </c>
      <c r="LO273" s="7" t="str">
        <f ca="1">IFERROR(IF(LO272+LN273&gt;LP$4,LO272,LO272+LN273),"")</f>
        <v/>
      </c>
      <c r="LP273" s="7">
        <f t="shared" ca="1" si="1538"/>
        <v>0</v>
      </c>
      <c r="LQ273" s="7">
        <f t="shared" ca="1" si="1457"/>
        <v>0.62335851392795516</v>
      </c>
      <c r="LR273" s="7">
        <f t="shared" ca="1" si="1458"/>
        <v>-0.1618200523894936</v>
      </c>
      <c r="LS273" s="7">
        <f t="shared" ca="1" si="1459"/>
        <v>0</v>
      </c>
      <c r="LT273" s="7">
        <f t="shared" ca="1" si="1460"/>
        <v>0</v>
      </c>
      <c r="LU273" s="7" t="str">
        <f ca="1">IFERROR(IF(LU272+LT273&gt;LV$4,LU272,LU272+LT273),"")</f>
        <v/>
      </c>
      <c r="LV273" s="7">
        <f t="shared" ca="1" si="1539"/>
        <v>0</v>
      </c>
      <c r="LW273" s="7">
        <f t="shared" ca="1" si="1461"/>
        <v>0.70571724118222956</v>
      </c>
      <c r="LX273" s="7">
        <f t="shared" ca="1" si="1462"/>
        <v>-0.244178779643768</v>
      </c>
      <c r="LY273" s="7">
        <f t="shared" ca="1" si="1463"/>
        <v>0</v>
      </c>
      <c r="LZ273" s="7">
        <f t="shared" ca="1" si="1464"/>
        <v>0</v>
      </c>
      <c r="MA273" s="7" t="str">
        <f ca="1">IFERROR(IF(MA272+LZ273&gt;MB$4,MA272,MA272+LZ273),"")</f>
        <v/>
      </c>
      <c r="MB273" s="7">
        <f t="shared" ca="1" si="1540"/>
        <v>0</v>
      </c>
      <c r="MC273" s="7">
        <f t="shared" ca="1" si="1465"/>
        <v>0.14540862073827243</v>
      </c>
      <c r="MD273" s="7">
        <f t="shared" ca="1" si="1466"/>
        <v>0.31612984080018913</v>
      </c>
      <c r="ME273" s="7">
        <f t="shared" ca="1" si="1467"/>
        <v>1</v>
      </c>
      <c r="MF273" s="7" t="str">
        <f t="shared" ca="1" si="1468"/>
        <v>5</v>
      </c>
      <c r="MG273" s="7" t="str">
        <f ca="1">IFERROR(IF(MG272+MF273&gt;MH$4,MG272,MG272+MF273),"")</f>
        <v/>
      </c>
      <c r="MH273" s="7">
        <f t="shared" ca="1" si="1541"/>
        <v>0</v>
      </c>
      <c r="MI273" s="7">
        <f t="shared" ca="1" si="1469"/>
        <v>3.8228903821667992E-2</v>
      </c>
      <c r="MJ273" s="7">
        <f t="shared" ca="1" si="1470"/>
        <v>0.42330955771679357</v>
      </c>
      <c r="MK273" s="7">
        <f t="shared" ca="1" si="1471"/>
        <v>1</v>
      </c>
      <c r="ML273" s="7" t="str">
        <f t="shared" ca="1" si="1472"/>
        <v>5</v>
      </c>
      <c r="MM273" s="7" t="str">
        <f ca="1">IFERROR(IF(MM272+ML273&gt;MN$4,MM272,MM272+ML273),"")</f>
        <v/>
      </c>
      <c r="MN273" s="7">
        <f t="shared" ca="1" si="1542"/>
        <v>0</v>
      </c>
      <c r="MO273" s="7">
        <f t="shared" ca="1" si="1473"/>
        <v>0.15177999966600786</v>
      </c>
      <c r="MP273" s="7">
        <f t="shared" ca="1" si="1474"/>
        <v>0.30975846187245371</v>
      </c>
      <c r="MQ273" s="7">
        <f t="shared" ca="1" si="1475"/>
        <v>1</v>
      </c>
      <c r="MR273" s="7" t="str">
        <f t="shared" ca="1" si="1476"/>
        <v>5</v>
      </c>
      <c r="MS273" s="7" t="str">
        <f ca="1">IFERROR(IF(MS272+MR273&gt;MT$4,MS272,MS272+MR273),"")</f>
        <v/>
      </c>
      <c r="MT273" s="7">
        <f t="shared" ca="1" si="1543"/>
        <v>0</v>
      </c>
      <c r="MU273" s="7">
        <f t="shared" ca="1" si="1477"/>
        <v>0.5792747895010415</v>
      </c>
      <c r="MV273" s="7">
        <f t="shared" ca="1" si="1478"/>
        <v>-0.11773632796257993</v>
      </c>
      <c r="MW273" s="7">
        <f t="shared" ca="1" si="1479"/>
        <v>0</v>
      </c>
      <c r="MX273" s="7">
        <f t="shared" ca="1" si="1480"/>
        <v>0</v>
      </c>
      <c r="MY273" s="7" t="str">
        <f ca="1">IFERROR(IF(MY272+MX273&gt;MZ$4,MY272,MY272+MX273),"")</f>
        <v/>
      </c>
      <c r="MZ273" s="7">
        <f t="shared" ca="1" si="1544"/>
        <v>0</v>
      </c>
      <c r="NA273" s="7">
        <f t="shared" ca="1" si="1481"/>
        <v>0.95346222871521313</v>
      </c>
      <c r="NB273" s="7">
        <f t="shared" ca="1" si="1482"/>
        <v>-0.49192376717675157</v>
      </c>
      <c r="NC273" s="7">
        <f t="shared" ca="1" si="1483"/>
        <v>0</v>
      </c>
      <c r="ND273" s="7">
        <f t="shared" ca="1" si="1484"/>
        <v>0</v>
      </c>
      <c r="NE273" s="7" t="str">
        <f ca="1">IFERROR(IF(NE272+ND273&gt;NF$4,NE272,NE272+ND273),"")</f>
        <v/>
      </c>
      <c r="NF273" s="7">
        <f t="shared" ca="1" si="1545"/>
        <v>0</v>
      </c>
      <c r="NG273" s="7">
        <f t="shared" ca="1" si="1485"/>
        <v>0.17066541240878463</v>
      </c>
      <c r="NH273" s="7">
        <f t="shared" ca="1" si="1486"/>
        <v>0.29087304912967693</v>
      </c>
      <c r="NI273" s="7">
        <f t="shared" ca="1" si="1487"/>
        <v>1</v>
      </c>
      <c r="NJ273" s="7" t="str">
        <f t="shared" ca="1" si="1488"/>
        <v>5</v>
      </c>
      <c r="NK273" s="7" t="str">
        <f ca="1">IFERROR(IF(NK272+NJ273&gt;NL$4,NK272,NK272+NJ273),"")</f>
        <v/>
      </c>
      <c r="NL273" s="7">
        <f t="shared" ca="1" si="1546"/>
        <v>0</v>
      </c>
      <c r="NM273" s="7">
        <f t="shared" ca="1" si="1489"/>
        <v>0.55019296676630669</v>
      </c>
      <c r="NN273" s="7">
        <f t="shared" ca="1" si="1490"/>
        <v>-8.8654505227845126E-2</v>
      </c>
      <c r="NO273" s="7">
        <f t="shared" ca="1" si="1491"/>
        <v>0</v>
      </c>
      <c r="NP273" s="7">
        <f t="shared" ca="1" si="1492"/>
        <v>0</v>
      </c>
      <c r="NQ273" s="7" t="str">
        <f ca="1">IFERROR(IF(NQ272+NP273&gt;NR$4,NQ272,NQ272+NP273),"")</f>
        <v/>
      </c>
      <c r="NR273" s="7">
        <f t="shared" ca="1" si="1547"/>
        <v>0</v>
      </c>
      <c r="NT273">
        <v>275</v>
      </c>
      <c r="NU273" s="7" t="s">
        <v>19</v>
      </c>
      <c r="NV273" s="7" t="str">
        <f t="shared" ca="1" si="1280"/>
        <v/>
      </c>
      <c r="NW273" s="7" t="str">
        <f t="shared" ca="1" si="1493"/>
        <v/>
      </c>
      <c r="NX273" t="str">
        <f ca="1">IFERROR(VLOOKUP(NT273,$K$3:$AK$568,8,FALSE),"")</f>
        <v/>
      </c>
      <c r="NY273" t="str">
        <f ca="1">IFERROR(VLOOKUP(NT273,$K$3:$AK$568,9,FALSE),"")</f>
        <v/>
      </c>
      <c r="NZ273" s="7" t="str">
        <f ca="1">IFERROR(VLOOKUP(NT273,$K$3:$AK$568,27,FALSE),"")</f>
        <v/>
      </c>
      <c r="OB273">
        <v>275</v>
      </c>
      <c r="OC273" s="7" t="s">
        <v>19</v>
      </c>
      <c r="OD273" t="e">
        <f t="shared" ca="1" si="1548"/>
        <v>#N/A</v>
      </c>
      <c r="OE273" s="7" t="str">
        <f t="shared" ca="1" si="1549"/>
        <v/>
      </c>
      <c r="OF273" s="7" t="str">
        <f t="shared" ca="1" si="1550"/>
        <v/>
      </c>
      <c r="OG273" t="str">
        <f t="shared" ca="1" si="1551"/>
        <v/>
      </c>
      <c r="OI273">
        <v>275</v>
      </c>
      <c r="OJ273" s="7" t="s">
        <v>19</v>
      </c>
      <c r="OK273" s="7" t="str">
        <f t="shared" ca="1" si="1552"/>
        <v/>
      </c>
      <c r="OL273" s="7" t="str">
        <f t="shared" ca="1" si="1553"/>
        <v/>
      </c>
      <c r="OM273" t="str">
        <f ca="1">IFERROR(VLOOKUP(OI273,$L$3:$AK$568,7,FALSE),"")</f>
        <v/>
      </c>
      <c r="ON273" t="str">
        <f ca="1">IFERROR(VLOOKUP(OI273,$L$3:$AK$568,8,FALSE),"")</f>
        <v/>
      </c>
      <c r="OO273" s="7" t="str">
        <f ca="1">IFERROR(VLOOKUP(OI273,$L$3:$AK$568,26,FALSE),"")</f>
        <v/>
      </c>
      <c r="OQ273">
        <v>275</v>
      </c>
      <c r="OR273" s="7" t="s">
        <v>19</v>
      </c>
      <c r="OS273" t="e">
        <f t="shared" ca="1" si="1554"/>
        <v>#N/A</v>
      </c>
      <c r="OT273" s="7" t="str">
        <f t="shared" ca="1" si="1555"/>
        <v/>
      </c>
      <c r="OU273" s="7" t="str">
        <f t="shared" ca="1" si="1556"/>
        <v/>
      </c>
      <c r="OV273" t="str">
        <f t="shared" ca="1" si="1557"/>
        <v/>
      </c>
      <c r="OX273">
        <v>275</v>
      </c>
      <c r="OY273" s="7" t="s">
        <v>19</v>
      </c>
      <c r="OZ273" s="7" t="str">
        <f t="shared" ca="1" si="1558"/>
        <v/>
      </c>
      <c r="PA273" s="7" t="str">
        <f t="shared" ca="1" si="1559"/>
        <v/>
      </c>
      <c r="PB273" t="str">
        <f ca="1">IFERROR(VLOOKUP(OX273,$M$3:$AK$568,6,FALSE),"")</f>
        <v/>
      </c>
      <c r="PC273" t="str">
        <f ca="1">IFERROR(VLOOKUP(OX273,$M$3:$AK$568,7,FALSE),"")</f>
        <v/>
      </c>
      <c r="PD273" s="7" t="str">
        <f ca="1">IFERROR(VLOOKUP(OX273,$M$3:$AK$568,25,FALSE),"")</f>
        <v/>
      </c>
      <c r="PF273">
        <v>275</v>
      </c>
      <c r="PG273" s="7" t="s">
        <v>19</v>
      </c>
      <c r="PH273" t="e">
        <f t="shared" ca="1" si="1560"/>
        <v>#N/A</v>
      </c>
      <c r="PI273" s="7" t="str">
        <f t="shared" ca="1" si="1561"/>
        <v/>
      </c>
      <c r="PJ273" s="7" t="str">
        <f t="shared" ca="1" si="1562"/>
        <v/>
      </c>
      <c r="PK273" t="str">
        <f t="shared" ca="1" si="1563"/>
        <v/>
      </c>
      <c r="PM273">
        <v>275</v>
      </c>
      <c r="PN273" s="7" t="s">
        <v>19</v>
      </c>
      <c r="PO273" s="202" t="str">
        <f t="shared" ca="1" si="1564"/>
        <v/>
      </c>
      <c r="PP273" s="7" t="str">
        <f t="shared" ca="1" si="1565"/>
        <v/>
      </c>
      <c r="PQ273" t="str">
        <f ca="1">IFERROR(VLOOKUP(PM273,$G$325:$R$409,12,FALSE),"")</f>
        <v/>
      </c>
      <c r="PR273" t="e">
        <f ca="1">VLOOKUP(PM273,$G$324:$Q$409,11,FALSE)</f>
        <v>#N/A</v>
      </c>
      <c r="PS273" s="7" t="str">
        <f ca="1">VLOOKUP(PQ273,$R$325:$Y$409,8,FALSE)</f>
        <v>- -</v>
      </c>
      <c r="PT273" s="7">
        <f ca="1">ReSt</f>
        <v>-4</v>
      </c>
      <c r="PU273" s="7" t="e">
        <f t="shared" ca="1" si="1566"/>
        <v>#N/A</v>
      </c>
      <c r="PV273" s="7" t="e">
        <f t="shared" ca="1" si="1567"/>
        <v>#N/A</v>
      </c>
      <c r="PW273" s="7" t="str">
        <f ca="1">VLOOKUP(PQ273,$R$325:$AK$409,8,FALSE)</f>
        <v>- -</v>
      </c>
      <c r="PX273" s="7"/>
      <c r="PY273">
        <v>275</v>
      </c>
      <c r="PZ273" s="7" t="s">
        <v>19</v>
      </c>
      <c r="QA273" t="str">
        <f t="shared" ca="1" si="1568"/>
        <v/>
      </c>
      <c r="QB273" s="7" t="str">
        <f t="shared" ca="1" si="1569"/>
        <v/>
      </c>
      <c r="QC273" s="7" t="str">
        <f t="shared" ca="1" si="1570"/>
        <v/>
      </c>
      <c r="QD273" t="str">
        <f t="shared" ca="1" si="1571"/>
        <v/>
      </c>
      <c r="QF273">
        <v>275</v>
      </c>
      <c r="QG273" s="7" t="s">
        <v>19</v>
      </c>
      <c r="QH273" s="7" t="str">
        <f t="shared" ca="1" si="1572"/>
        <v/>
      </c>
      <c r="QI273" s="7" t="e">
        <f t="shared" ca="1" si="1573"/>
        <v>#VALUE!</v>
      </c>
      <c r="QJ273" t="e">
        <f t="shared" ca="1" si="1574"/>
        <v>#N/A</v>
      </c>
      <c r="QK273" s="7" t="e">
        <f t="shared" ca="1" si="1575"/>
        <v>#N/A</v>
      </c>
      <c r="QM273">
        <v>275</v>
      </c>
      <c r="QN273" s="7" t="s">
        <v>19</v>
      </c>
      <c r="QO273" t="str">
        <f t="shared" ca="1" si="1576"/>
        <v/>
      </c>
      <c r="QP273" s="7" t="str">
        <f t="shared" ca="1" si="1577"/>
        <v/>
      </c>
      <c r="QQ273" t="str">
        <f t="shared" ca="1" si="1578"/>
        <v/>
      </c>
    </row>
    <row r="274" spans="1:459" x14ac:dyDescent="0.25">
      <c r="A274" s="240" t="str">
        <f>IF('Character Sheet'!$B$4="Creature","N","Y")</f>
        <v>Y</v>
      </c>
      <c r="C274" s="75"/>
      <c r="D274" s="76"/>
      <c r="F274" s="75"/>
      <c r="G274" s="76"/>
      <c r="I274" s="75"/>
      <c r="J274" s="85"/>
      <c r="K274" s="85">
        <f t="shared" ca="1" si="1494"/>
        <v>7</v>
      </c>
      <c r="L274" s="85">
        <f t="shared" ca="1" si="1587"/>
        <v>6</v>
      </c>
      <c r="M274" s="70">
        <f t="shared" ca="1" si="1270"/>
        <v>14</v>
      </c>
      <c r="O274" s="222">
        <f t="shared" ca="1" si="1277"/>
        <v>423</v>
      </c>
      <c r="Q274" s="7" t="str">
        <f t="shared" si="1579"/>
        <v>Control Lycanthropy</v>
      </c>
      <c r="R274" s="9" t="s">
        <v>1520</v>
      </c>
      <c r="S274" s="9" t="s">
        <v>1862</v>
      </c>
      <c r="T274" s="61" t="str">
        <f>SUBSTITUTE(IFERROR(IFERROR(VLOOKUP(R274,'[1]Skill Statistics'!$A$3:$C$513,2,FALSE),VLOOKUP(Q274,'[1]Skill Statistics'!$A$3:$C$513,2,FALSE)),T273),"R*","ReSt")</f>
        <v>Pr/SD</v>
      </c>
      <c r="U274" s="61" t="str">
        <f>IFERROR(IFERROR(VLOOKUP(R274,'[1]Skill Statistics'!$A$3:$C$513,3,FALSE),VLOOKUP(Q274,'[1]Skill Statistics'!$A$3:$C$513,3,FALSE)),U273)</f>
        <v>SD</v>
      </c>
      <c r="V274" s="61" t="str">
        <f>IF(ISNUMBER(SEARCH("Category",R274)),"- -",IFERROR(IFERROR(VLOOKUP(Q274,[1]Professions!$A$4:$AM$288,MATCH(Profession,[1]Professions!$A$1:$AM$1,0),FALSE),VLOOKUP(Q274,Calculations!$B$91:$I$95,8,FALSE)),"- -"))</f>
        <v>3 / 5</v>
      </c>
      <c r="W274" s="60">
        <f t="shared" si="1278"/>
        <v>0</v>
      </c>
      <c r="X274" s="7">
        <f ca="1">IFERROR(VLOOKUP(R274,$BS$6:$NR$519,MATCH(ActualLevel,$BS$3:$NR$3,0),FALSE),"- -")</f>
        <v>0</v>
      </c>
      <c r="Y274" s="7">
        <f t="shared" ca="1" si="1269"/>
        <v>0</v>
      </c>
      <c r="Z274" s="7">
        <f ca="1">IFERROR(VLOOKUP(Y274,Charts!$BQ$2:$BR$52,2,FALSE),"- -")</f>
        <v>-25</v>
      </c>
      <c r="AA274" s="7">
        <f t="shared" ca="1" si="1281"/>
        <v>-8</v>
      </c>
      <c r="AB274" s="7">
        <f t="shared" ca="1" si="1584"/>
        <v>0</v>
      </c>
      <c r="AC274" s="7"/>
      <c r="AD274" s="7"/>
      <c r="AE274" s="7"/>
      <c r="AF274" s="7"/>
      <c r="AG274" s="7"/>
      <c r="AH274" s="43"/>
      <c r="AI274" s="7"/>
      <c r="AJ274" s="7"/>
      <c r="AK274" s="7">
        <f t="shared" ca="1" si="1282"/>
        <v>-33</v>
      </c>
      <c r="AL274" s="7"/>
      <c r="AM274" s="69">
        <f>IFERROR(VLOOKUP(R274,'[1]Skill Statistics'!$A$3:$AN$513,MATCH(Profession,'[1]Skill Statistics'!$A$2:$AN$2,0),FALSE),0)</f>
        <v>0</v>
      </c>
      <c r="AN274" s="85">
        <f>IFERROR(VLOOKUP(Q274,'[1]Skill Statistics'!$A$3:$BK$513,MATCH(Archetype,'[1]Skill Statistics'!$A$2:$BK$2,0),FALSE),0)</f>
        <v>0</v>
      </c>
      <c r="AO274" s="85">
        <f>IFERROR(VLOOKUP(Q274,'[1]Skill Statistics'!$A$3:$BB$513,MATCH(Race,'[1]Skill Statistics'!$A$2:$BB$2,0),FALSE),0)</f>
        <v>0</v>
      </c>
      <c r="AP274" s="85">
        <f t="shared" ca="1" si="1495"/>
        <v>-0.8</v>
      </c>
      <c r="AQ274" s="70">
        <v>-1</v>
      </c>
      <c r="AS274" s="69">
        <f>IFERROR(VLOOKUP(Q274,'[1]Professional Skills'!$A$4:$AM$288,MATCH(Profession,'[1]Professional Skills'!$A$3:$AM$3,0),FALSE),"- -")</f>
        <v>0</v>
      </c>
      <c r="AU274" s="7">
        <f t="shared" si="1586"/>
        <v>0</v>
      </c>
      <c r="AV274" s="7">
        <f t="shared" ca="1" si="1585"/>
        <v>0</v>
      </c>
      <c r="AW274" t="str">
        <f t="shared" si="1580"/>
        <v/>
      </c>
      <c r="AX274" t="str">
        <f>IFERROR(_xlfn.RANK.EQ(AW274,$AW$5:$AW$568),"")</f>
        <v/>
      </c>
      <c r="AY274">
        <f t="shared" si="1285"/>
        <v>0</v>
      </c>
      <c r="AZ274" s="70" t="str">
        <f t="shared" si="1283"/>
        <v/>
      </c>
      <c r="BB274" s="69">
        <f>IFERROR(IF(Q274="Language",VLOOKUP(R274,[1]Cultures!$B$4:$N$218,MATCH(Culture,[1]Cultures!$B$3:$N$3,0),FALSE),VLOOKUP(Q274,[1]Cultures!$B$4:$O$212,MATCH(Culture,[1]Cultures!$B$3:$O$3,0),FALSE)),"- -")</f>
        <v>0</v>
      </c>
      <c r="BD274">
        <f t="shared" ca="1" si="1581"/>
        <v>0</v>
      </c>
      <c r="BE274" t="str">
        <f t="shared" si="1582"/>
        <v/>
      </c>
      <c r="BI274" s="7">
        <f t="shared" si="1284"/>
        <v>0</v>
      </c>
      <c r="BK274" s="7"/>
      <c r="BL274" s="70">
        <f t="shared" si="1286"/>
        <v>0</v>
      </c>
      <c r="BN274" s="69">
        <f>IFERROR(VLOOKUP(V274,Charts!$BT$2:$BV$14,3,FALSE),"- -")</f>
        <v>0.61538461538461542</v>
      </c>
      <c r="BO274" s="85">
        <f t="shared" ca="1" si="1496"/>
        <v>-0.48102176740014624</v>
      </c>
      <c r="BP274" s="70">
        <f t="shared" ca="1" si="1583"/>
        <v>423</v>
      </c>
      <c r="BR274" s="7">
        <v>273</v>
      </c>
      <c r="BS274" s="9" t="str">
        <f ca="1">VLOOKUP(BR274,$O$3:$R$568,4,FALSE)</f>
        <v>Coachman</v>
      </c>
      <c r="BT274" s="7" t="str">
        <f ca="1">VLOOKUP(BS274,$R$3:$V$568,5,FALSE)</f>
        <v>3 / 4</v>
      </c>
      <c r="BU274" s="7">
        <f ca="1">VLOOKUP(BT274,Charts!$BT$2:$BV$14,3,FALSE)</f>
        <v>0.69230769230769229</v>
      </c>
      <c r="BV274" s="7" t="str">
        <f t="shared" ca="1" si="1287"/>
        <v>3</v>
      </c>
      <c r="BW274" s="7" t="str">
        <f t="shared" ca="1" si="1288"/>
        <v>4</v>
      </c>
      <c r="BY274" s="7">
        <f t="shared" ca="1" si="1289"/>
        <v>0.42835956723036817</v>
      </c>
      <c r="BZ274" s="7">
        <f t="shared" ca="1" si="1290"/>
        <v>0.26394812507732412</v>
      </c>
      <c r="CA274" s="7">
        <f t="shared" ca="1" si="1291"/>
        <v>1</v>
      </c>
      <c r="CB274" s="7" t="str">
        <f t="shared" ca="1" si="1292"/>
        <v>3</v>
      </c>
      <c r="CC274" s="7" t="str">
        <f ca="1">IFERROR(IF(CC273+CB274&gt;CD$4,CC273,CC273+CB274),"")</f>
        <v/>
      </c>
      <c r="CD274" s="7">
        <f t="shared" ca="1" si="1497"/>
        <v>0</v>
      </c>
      <c r="CE274" s="7">
        <f t="shared" ca="1" si="1293"/>
        <v>0.83136643594820814</v>
      </c>
      <c r="CF274" s="7">
        <f t="shared" ca="1" si="1294"/>
        <v>-0.13905874364051585</v>
      </c>
      <c r="CG274" s="7">
        <f t="shared" ca="1" si="1295"/>
        <v>0</v>
      </c>
      <c r="CH274" s="7">
        <f t="shared" ca="1" si="1296"/>
        <v>0</v>
      </c>
      <c r="CI274" s="7" t="str">
        <f ca="1">IFERROR(IF(CI273+CH274&gt;CJ$4,CI273,CI273+CH274),"")</f>
        <v/>
      </c>
      <c r="CJ274" s="7">
        <f t="shared" ca="1" si="1498"/>
        <v>0</v>
      </c>
      <c r="CK274" s="7">
        <f t="shared" ca="1" si="1297"/>
        <v>0.65555367800594189</v>
      </c>
      <c r="CL274" s="7">
        <f t="shared" ca="1" si="1298"/>
        <v>3.6754014301750404E-2</v>
      </c>
      <c r="CM274" s="7">
        <f t="shared" ca="1" si="1299"/>
        <v>1</v>
      </c>
      <c r="CN274" s="7" t="str">
        <f t="shared" ca="1" si="1300"/>
        <v>3</v>
      </c>
      <c r="CO274" s="7" t="str">
        <f ca="1">IFERROR(IF(CO273+CN274&gt;CP$4,CO273,CO273+CN274),"")</f>
        <v/>
      </c>
      <c r="CP274" s="7">
        <f t="shared" ca="1" si="1499"/>
        <v>0</v>
      </c>
      <c r="CQ274" s="7">
        <f t="shared" ca="1" si="1301"/>
        <v>0.8439041028769747</v>
      </c>
      <c r="CR274" s="7">
        <f t="shared" ca="1" si="1302"/>
        <v>-0.15159641056928241</v>
      </c>
      <c r="CS274" s="7">
        <f t="shared" ca="1" si="1303"/>
        <v>0</v>
      </c>
      <c r="CT274" s="7">
        <f t="shared" ca="1" si="1304"/>
        <v>0</v>
      </c>
      <c r="CU274" s="7" t="str">
        <f ca="1">IFERROR(IF(CU273+CT274&gt;CV$4,CU273,CU273+CT274),"")</f>
        <v/>
      </c>
      <c r="CV274" s="7">
        <f t="shared" ca="1" si="1500"/>
        <v>0</v>
      </c>
      <c r="CW274" s="7">
        <f t="shared" ca="1" si="1305"/>
        <v>0.94821638895629101</v>
      </c>
      <c r="CX274" s="7">
        <f t="shared" ca="1" si="1306"/>
        <v>-0.25590869664859872</v>
      </c>
      <c r="CY274" s="7">
        <f t="shared" ca="1" si="1307"/>
        <v>0</v>
      </c>
      <c r="CZ274" s="7">
        <f t="shared" ca="1" si="1308"/>
        <v>0</v>
      </c>
      <c r="DA274" s="7" t="str">
        <f ca="1">IFERROR(IF(DA273+CZ274&gt;DB$4,DA273,DA273+CZ274),"")</f>
        <v/>
      </c>
      <c r="DB274" s="7">
        <f t="shared" ca="1" si="1501"/>
        <v>0</v>
      </c>
      <c r="DC274" s="7">
        <f t="shared" ca="1" si="1309"/>
        <v>9.1086090739495362E-2</v>
      </c>
      <c r="DD274" s="7">
        <f t="shared" ca="1" si="1310"/>
        <v>0.60122160156819693</v>
      </c>
      <c r="DE274" s="7">
        <f t="shared" ca="1" si="1311"/>
        <v>1</v>
      </c>
      <c r="DF274" s="7" t="str">
        <f t="shared" ca="1" si="1312"/>
        <v>3</v>
      </c>
      <c r="DG274" s="7" t="str">
        <f ca="1">IFERROR(IF(DG273+DF274&gt;DH$4,DG273,DG273+DF274),"")</f>
        <v/>
      </c>
      <c r="DH274" s="7">
        <f t="shared" ca="1" si="1502"/>
        <v>0</v>
      </c>
      <c r="DI274" s="7">
        <f t="shared" ca="1" si="1313"/>
        <v>0.58838287711610826</v>
      </c>
      <c r="DJ274" s="7">
        <f t="shared" ca="1" si="1314"/>
        <v>0.10392481519158403</v>
      </c>
      <c r="DK274" s="7">
        <f t="shared" ca="1" si="1315"/>
        <v>1</v>
      </c>
      <c r="DL274" s="7" t="str">
        <f t="shared" ca="1" si="1316"/>
        <v>3</v>
      </c>
      <c r="DM274" s="7" t="str">
        <f ca="1">IFERROR(IF(DM273+DL274&gt;DN$4,DM273,DM273+DL274),"")</f>
        <v/>
      </c>
      <c r="DN274" s="7">
        <f t="shared" ca="1" si="1503"/>
        <v>0</v>
      </c>
      <c r="DO274" s="7">
        <f t="shared" ca="1" si="1317"/>
        <v>0.72729728643323455</v>
      </c>
      <c r="DP274" s="7">
        <f t="shared" ca="1" si="1318"/>
        <v>-3.4989594125542256E-2</v>
      </c>
      <c r="DQ274" s="7">
        <f t="shared" ca="1" si="1319"/>
        <v>0</v>
      </c>
      <c r="DR274" s="7">
        <f t="shared" ca="1" si="1320"/>
        <v>0</v>
      </c>
      <c r="DS274" s="7" t="str">
        <f ca="1">IFERROR(IF(DS273+DR274&gt;DT$4,DS273,DS273+DR274),"")</f>
        <v/>
      </c>
      <c r="DT274" s="7">
        <f t="shared" ca="1" si="1504"/>
        <v>0</v>
      </c>
      <c r="DU274" s="7">
        <f t="shared" ca="1" si="1321"/>
        <v>0.19712318831553832</v>
      </c>
      <c r="DV274" s="7">
        <f t="shared" ca="1" si="1322"/>
        <v>0.49518450399215397</v>
      </c>
      <c r="DW274" s="7">
        <f t="shared" ca="1" si="1323"/>
        <v>1</v>
      </c>
      <c r="DX274" s="7" t="str">
        <f t="shared" ca="1" si="1324"/>
        <v>3</v>
      </c>
      <c r="DY274" s="7" t="str">
        <f ca="1">IFERROR(IF(DY273+DX274&gt;DZ$4,DY273,DY273+DX274),"")</f>
        <v/>
      </c>
      <c r="DZ274" s="7">
        <f t="shared" ca="1" si="1505"/>
        <v>0</v>
      </c>
      <c r="EA274" s="7">
        <f t="shared" ca="1" si="1325"/>
        <v>0.26805960854798339</v>
      </c>
      <c r="EB274" s="7">
        <f t="shared" ca="1" si="1326"/>
        <v>0.4242480837597089</v>
      </c>
      <c r="EC274" s="7">
        <f t="shared" ca="1" si="1327"/>
        <v>1</v>
      </c>
      <c r="ED274" s="7" t="str">
        <f t="shared" ca="1" si="1328"/>
        <v>3</v>
      </c>
      <c r="EE274" s="7" t="str">
        <f ca="1">IFERROR(IF(EE273+ED274&gt;EF$4,EE273,EE273+ED274),"")</f>
        <v/>
      </c>
      <c r="EF274" s="7">
        <f t="shared" ca="1" si="1506"/>
        <v>0</v>
      </c>
      <c r="EG274" s="7">
        <f t="shared" ca="1" si="1329"/>
        <v>0.98871799482391087</v>
      </c>
      <c r="EH274" s="7">
        <f t="shared" ca="1" si="1330"/>
        <v>-0.29641030251621858</v>
      </c>
      <c r="EI274" s="7">
        <f t="shared" ca="1" si="1331"/>
        <v>0</v>
      </c>
      <c r="EJ274" s="7">
        <f t="shared" ca="1" si="1332"/>
        <v>0</v>
      </c>
      <c r="EK274" s="7" t="str">
        <f ca="1">IFERROR(IF(EK273+EJ274&gt;EL$4,EK273,EK273+EJ274),"")</f>
        <v/>
      </c>
      <c r="EL274" s="7">
        <f t="shared" ca="1" si="1507"/>
        <v>0</v>
      </c>
      <c r="EM274" s="7">
        <f t="shared" ca="1" si="1333"/>
        <v>0.33614218834455734</v>
      </c>
      <c r="EN274" s="7">
        <f t="shared" ca="1" si="1334"/>
        <v>0.35616550396313496</v>
      </c>
      <c r="EO274" s="7">
        <f t="shared" ca="1" si="1335"/>
        <v>1</v>
      </c>
      <c r="EP274" s="7" t="str">
        <f t="shared" ca="1" si="1336"/>
        <v>3</v>
      </c>
      <c r="EQ274" s="7" t="str">
        <f ca="1">IFERROR(IF(EQ273+EP274&gt;ER$4,EQ273,EQ273+EP274),"")</f>
        <v/>
      </c>
      <c r="ER274" s="7">
        <f t="shared" ca="1" si="1508"/>
        <v>0</v>
      </c>
      <c r="ES274" s="7">
        <f t="shared" ca="1" si="1337"/>
        <v>0.78059289542529442</v>
      </c>
      <c r="ET274" s="7">
        <f t="shared" ca="1" si="1338"/>
        <v>-8.8285203117602129E-2</v>
      </c>
      <c r="EU274" s="7">
        <f t="shared" ca="1" si="1339"/>
        <v>0</v>
      </c>
      <c r="EV274" s="7">
        <f t="shared" ca="1" si="1340"/>
        <v>0</v>
      </c>
      <c r="EW274" s="7" t="str">
        <f ca="1">IFERROR(IF(EW273+EV274&gt;EX$4,EW273,EW273+EV274),"")</f>
        <v/>
      </c>
      <c r="EX274" s="7">
        <f t="shared" ca="1" si="1509"/>
        <v>0</v>
      </c>
      <c r="EY274" s="7">
        <f t="shared" ca="1" si="1341"/>
        <v>0.81225376558967788</v>
      </c>
      <c r="EZ274" s="7">
        <f t="shared" ca="1" si="1342"/>
        <v>-0.11994607328198559</v>
      </c>
      <c r="FA274" s="7">
        <f t="shared" ca="1" si="1343"/>
        <v>0</v>
      </c>
      <c r="FB274" s="7">
        <f t="shared" ca="1" si="1344"/>
        <v>0</v>
      </c>
      <c r="FC274" s="7" t="str">
        <f ca="1">IFERROR(IF(FC273+FB274&gt;FD$4,FC273,FC273+FB274),"")</f>
        <v/>
      </c>
      <c r="FD274" s="7">
        <f t="shared" ca="1" si="1510"/>
        <v>0</v>
      </c>
      <c r="FE274" s="7">
        <f t="shared" ca="1" si="1345"/>
        <v>0.8382109538215673</v>
      </c>
      <c r="FF274" s="7">
        <f t="shared" ca="1" si="1346"/>
        <v>-0.145903261513875</v>
      </c>
      <c r="FG274" s="7">
        <f t="shared" ca="1" si="1347"/>
        <v>0</v>
      </c>
      <c r="FH274" s="7">
        <f t="shared" ca="1" si="1348"/>
        <v>0</v>
      </c>
      <c r="FI274" s="7" t="str">
        <f ca="1">IFERROR(IF(FI273+FH274&gt;FJ$4,FI273,FI273+FH274),"")</f>
        <v/>
      </c>
      <c r="FJ274" s="7">
        <f t="shared" ca="1" si="1511"/>
        <v>0</v>
      </c>
      <c r="FK274" s="7">
        <f t="shared" ca="1" si="1349"/>
        <v>0.18293520293074106</v>
      </c>
      <c r="FL274" s="7">
        <f t="shared" ca="1" si="1350"/>
        <v>0.50937248937695123</v>
      </c>
      <c r="FM274" s="7">
        <f t="shared" ca="1" si="1351"/>
        <v>1</v>
      </c>
      <c r="FN274" s="7" t="str">
        <f t="shared" ca="1" si="1352"/>
        <v>3</v>
      </c>
      <c r="FO274" s="7" t="str">
        <f ca="1">IFERROR(IF(FO273+FN274&gt;FP$4,FO273,FO273+FN274),"")</f>
        <v/>
      </c>
      <c r="FP274" s="7">
        <f t="shared" ca="1" si="1512"/>
        <v>0</v>
      </c>
      <c r="FQ274" s="7">
        <f t="shared" ca="1" si="1353"/>
        <v>0.3131803876339978</v>
      </c>
      <c r="FR274" s="7">
        <f t="shared" ca="1" si="1354"/>
        <v>0.37912730467369449</v>
      </c>
      <c r="FS274" s="7">
        <f t="shared" ca="1" si="1355"/>
        <v>1</v>
      </c>
      <c r="FT274" s="7" t="str">
        <f t="shared" ca="1" si="1356"/>
        <v>3</v>
      </c>
      <c r="FU274" s="7" t="str">
        <f ca="1">IFERROR(IF(FU273+FT274&gt;FV$4,FU273,FU273+FT274),"")</f>
        <v/>
      </c>
      <c r="FV274" s="7">
        <f t="shared" ca="1" si="1513"/>
        <v>0</v>
      </c>
      <c r="FW274" s="7">
        <f t="shared" ca="1" si="1357"/>
        <v>0.10377255551600661</v>
      </c>
      <c r="FX274" s="7">
        <f t="shared" ca="1" si="1358"/>
        <v>0.58853513679168568</v>
      </c>
      <c r="FY274" s="7">
        <f t="shared" ca="1" si="1359"/>
        <v>1</v>
      </c>
      <c r="FZ274" s="7" t="str">
        <f t="shared" ca="1" si="1360"/>
        <v>3</v>
      </c>
      <c r="GA274" s="7" t="str">
        <f ca="1">IFERROR(IF(GA273+FZ274&gt;GB$4,GA273,GA273+FZ274),"")</f>
        <v/>
      </c>
      <c r="GB274" s="7">
        <f t="shared" ca="1" si="1514"/>
        <v>0</v>
      </c>
      <c r="GC274" s="7">
        <f t="shared" ca="1" si="1361"/>
        <v>0.47409921298216939</v>
      </c>
      <c r="GD274" s="7">
        <f t="shared" ca="1" si="1362"/>
        <v>0.2182084793255229</v>
      </c>
      <c r="GE274" s="7">
        <f t="shared" ca="1" si="1363"/>
        <v>1</v>
      </c>
      <c r="GF274" s="7" t="str">
        <f t="shared" ca="1" si="1364"/>
        <v>3</v>
      </c>
      <c r="GG274" s="7" t="str">
        <f ca="1">IFERROR(IF(GG273+GF274&gt;GH$4,GG273,GG273+GF274),"")</f>
        <v/>
      </c>
      <c r="GH274" s="7">
        <f t="shared" ca="1" si="1515"/>
        <v>0</v>
      </c>
      <c r="GI274" s="7">
        <f t="shared" ca="1" si="1365"/>
        <v>0.40659327141361867</v>
      </c>
      <c r="GJ274" s="7">
        <f t="shared" ca="1" si="1366"/>
        <v>0.28571442089407362</v>
      </c>
      <c r="GK274" s="7">
        <f t="shared" ca="1" si="1367"/>
        <v>1</v>
      </c>
      <c r="GL274" s="7" t="str">
        <f t="shared" ca="1" si="1368"/>
        <v>3</v>
      </c>
      <c r="GM274" s="7" t="str">
        <f ca="1">IFERROR(IF(GM273+GL274&gt;GN$4,GM273,GM273+GL274),"")</f>
        <v/>
      </c>
      <c r="GN274" s="7">
        <f t="shared" ca="1" si="1516"/>
        <v>0</v>
      </c>
      <c r="GO274" s="7">
        <f t="shared" ca="1" si="1369"/>
        <v>0.1580588005504211</v>
      </c>
      <c r="GP274" s="7">
        <f t="shared" ca="1" si="1370"/>
        <v>0.53424889175727119</v>
      </c>
      <c r="GQ274" s="7">
        <f t="shared" ca="1" si="1371"/>
        <v>1</v>
      </c>
      <c r="GR274" s="7" t="str">
        <f t="shared" ca="1" si="1372"/>
        <v>3</v>
      </c>
      <c r="GS274" s="7" t="str">
        <f ca="1">IFERROR(IF(GS273+GR274&gt;GT$4,GS273,GS273+GR274),"")</f>
        <v/>
      </c>
      <c r="GT274" s="7">
        <f t="shared" ca="1" si="1517"/>
        <v>0</v>
      </c>
      <c r="GU274" s="7">
        <f t="shared" ca="1" si="1373"/>
        <v>0.45827237177083591</v>
      </c>
      <c r="GV274" s="7">
        <f t="shared" ca="1" si="1374"/>
        <v>0.23403532053685638</v>
      </c>
      <c r="GW274" s="7">
        <f t="shared" ca="1" si="1375"/>
        <v>1</v>
      </c>
      <c r="GX274" s="7" t="str">
        <f t="shared" ca="1" si="1376"/>
        <v>3</v>
      </c>
      <c r="GY274" s="7" t="str">
        <f ca="1">IFERROR(IF(GY273+GX274&gt;GZ$4,GY273,GY273+GX274),"")</f>
        <v/>
      </c>
      <c r="GZ274" s="7">
        <f t="shared" ca="1" si="1518"/>
        <v>0</v>
      </c>
      <c r="HA274" s="7">
        <f t="shared" ca="1" si="1377"/>
        <v>5.9106133429705165E-2</v>
      </c>
      <c r="HB274" s="7">
        <f t="shared" ca="1" si="1378"/>
        <v>0.63320155887798713</v>
      </c>
      <c r="HC274" s="7">
        <f t="shared" ca="1" si="1379"/>
        <v>1</v>
      </c>
      <c r="HD274" s="7" t="str">
        <f t="shared" ca="1" si="1380"/>
        <v>3</v>
      </c>
      <c r="HE274" s="7" t="str">
        <f ca="1">IFERROR(IF(HE273+HD274&gt;HF$4,HE273,HE273+HD274),"")</f>
        <v/>
      </c>
      <c r="HF274" s="7">
        <f t="shared" ca="1" si="1519"/>
        <v>0</v>
      </c>
      <c r="HG274" s="7">
        <f t="shared" ca="1" si="1381"/>
        <v>0.89554673292212494</v>
      </c>
      <c r="HH274" s="7">
        <f t="shared" ca="1" si="1382"/>
        <v>-0.20323904061443265</v>
      </c>
      <c r="HI274" s="7">
        <f t="shared" ca="1" si="1383"/>
        <v>0</v>
      </c>
      <c r="HJ274" s="7">
        <f t="shared" ca="1" si="1384"/>
        <v>0</v>
      </c>
      <c r="HK274" s="7" t="str">
        <f ca="1">IFERROR(IF(HK273+HJ274&gt;HL$4,HK273,HK273+HJ274),"")</f>
        <v/>
      </c>
      <c r="HL274" s="7">
        <f t="shared" ca="1" si="1520"/>
        <v>0</v>
      </c>
      <c r="HM274" s="7">
        <f t="shared" ca="1" si="1385"/>
        <v>0.36215776734290162</v>
      </c>
      <c r="HN274" s="7">
        <f t="shared" ca="1" si="1386"/>
        <v>0.33014992496479068</v>
      </c>
      <c r="HO274" s="7">
        <f t="shared" ca="1" si="1387"/>
        <v>1</v>
      </c>
      <c r="HP274" s="7" t="str">
        <f t="shared" ca="1" si="1388"/>
        <v>3</v>
      </c>
      <c r="HQ274" s="7" t="str">
        <f ca="1">IFERROR(IF(HQ273+HP274&gt;HR$4,HQ273,HQ273+HP274),"")</f>
        <v/>
      </c>
      <c r="HR274" s="7">
        <f t="shared" ca="1" si="1521"/>
        <v>0</v>
      </c>
      <c r="HS274" s="7">
        <f t="shared" ca="1" si="1389"/>
        <v>0.59657454292247381</v>
      </c>
      <c r="HT274" s="7">
        <f t="shared" ca="1" si="1390"/>
        <v>9.5733149385218486E-2</v>
      </c>
      <c r="HU274" s="7">
        <f t="shared" ca="1" si="1391"/>
        <v>1</v>
      </c>
      <c r="HV274" s="7" t="str">
        <f t="shared" ca="1" si="1392"/>
        <v>3</v>
      </c>
      <c r="HW274" s="7" t="str">
        <f ca="1">IFERROR(IF(HW273+HV274&gt;HX$4,HW273,HW273+HV274),"")</f>
        <v/>
      </c>
      <c r="HX274" s="7">
        <f t="shared" ca="1" si="1522"/>
        <v>0</v>
      </c>
      <c r="HY274" s="7">
        <f t="shared" ca="1" si="1393"/>
        <v>0.63061020777225552</v>
      </c>
      <c r="HZ274" s="7">
        <f t="shared" ca="1" si="1394"/>
        <v>6.1697484535436775E-2</v>
      </c>
      <c r="IA274" s="7">
        <f t="shared" ca="1" si="1395"/>
        <v>1</v>
      </c>
      <c r="IB274" s="7" t="str">
        <f t="shared" ca="1" si="1396"/>
        <v>3</v>
      </c>
      <c r="IC274" s="7" t="str">
        <f ca="1">IFERROR(IF(IC273+IB274&gt;ID$4,IC273,IC273+IB274),"")</f>
        <v/>
      </c>
      <c r="ID274" s="7">
        <f t="shared" ca="1" si="1523"/>
        <v>0</v>
      </c>
      <c r="IE274" s="7">
        <f t="shared" ca="1" si="1397"/>
        <v>0.79049918853576351</v>
      </c>
      <c r="IF274" s="7">
        <f t="shared" ca="1" si="1398"/>
        <v>-9.8191496228071218E-2</v>
      </c>
      <c r="IG274" s="7">
        <f t="shared" ca="1" si="1399"/>
        <v>0</v>
      </c>
      <c r="IH274" s="7">
        <f t="shared" ca="1" si="1400"/>
        <v>0</v>
      </c>
      <c r="II274" s="7" t="str">
        <f ca="1">IFERROR(IF(II273+IH274&gt;IJ$4,II273,II273+IH274),"")</f>
        <v/>
      </c>
      <c r="IJ274" s="7">
        <f t="shared" ca="1" si="1524"/>
        <v>0</v>
      </c>
      <c r="IK274" s="7">
        <f t="shared" ca="1" si="1401"/>
        <v>0.75860649506430144</v>
      </c>
      <c r="IL274" s="7">
        <f t="shared" ca="1" si="1402"/>
        <v>-6.6298802756609154E-2</v>
      </c>
      <c r="IM274" s="7">
        <f t="shared" ca="1" si="1403"/>
        <v>0</v>
      </c>
      <c r="IN274" s="7">
        <f t="shared" ca="1" si="1404"/>
        <v>0</v>
      </c>
      <c r="IO274" s="7" t="str">
        <f ca="1">IFERROR(IF(IO273+IN274&gt;IP$4,IO273,IO273+IN274),"")</f>
        <v/>
      </c>
      <c r="IP274" s="7">
        <f t="shared" ca="1" si="1525"/>
        <v>0</v>
      </c>
      <c r="IQ274" s="7">
        <f t="shared" ca="1" si="1405"/>
        <v>0.17563842794215156</v>
      </c>
      <c r="IR274" s="7">
        <f t="shared" ca="1" si="1406"/>
        <v>0.51666926436554073</v>
      </c>
      <c r="IS274" s="7">
        <f t="shared" ca="1" si="1407"/>
        <v>1</v>
      </c>
      <c r="IT274" s="7" t="str">
        <f t="shared" ca="1" si="1408"/>
        <v>3</v>
      </c>
      <c r="IU274" s="7" t="str">
        <f ca="1">IFERROR(IF(IU273+IT274&gt;IV$4,IU273,IU273+IT274),"")</f>
        <v/>
      </c>
      <c r="IV274" s="7">
        <f t="shared" ca="1" si="1526"/>
        <v>0</v>
      </c>
      <c r="IW274" s="7">
        <f t="shared" ca="1" si="1409"/>
        <v>0.86941955590940123</v>
      </c>
      <c r="IX274" s="7">
        <f t="shared" ca="1" si="1410"/>
        <v>-0.17711186360170894</v>
      </c>
      <c r="IY274" s="7">
        <f t="shared" ca="1" si="1411"/>
        <v>0</v>
      </c>
      <c r="IZ274" s="7">
        <f t="shared" ca="1" si="1412"/>
        <v>0</v>
      </c>
      <c r="JA274" s="7" t="str">
        <f ca="1">IFERROR(IF(JA273+IZ274&gt;JB$4,JA273,JA273+IZ274),"")</f>
        <v/>
      </c>
      <c r="JB274" s="7">
        <f t="shared" ca="1" si="1527"/>
        <v>0</v>
      </c>
      <c r="JC274" s="7">
        <f t="shared" ca="1" si="1413"/>
        <v>0.53023930847857925</v>
      </c>
      <c r="JD274" s="7">
        <f t="shared" ca="1" si="1414"/>
        <v>0.16206838382911304</v>
      </c>
      <c r="JE274" s="7">
        <f t="shared" ca="1" si="1415"/>
        <v>1</v>
      </c>
      <c r="JF274" s="7" t="str">
        <f t="shared" ca="1" si="1416"/>
        <v>3</v>
      </c>
      <c r="JG274" s="7" t="str">
        <f ca="1">IFERROR(IF(JG273+JF274&gt;JH$4,JG273,JG273+JF274),"")</f>
        <v/>
      </c>
      <c r="JH274" s="7">
        <f t="shared" ca="1" si="1528"/>
        <v>0</v>
      </c>
      <c r="JI274" s="7">
        <f t="shared" ca="1" si="1417"/>
        <v>0.44969347405463911</v>
      </c>
      <c r="JJ274" s="7">
        <f t="shared" ca="1" si="1418"/>
        <v>0.24261421825305318</v>
      </c>
      <c r="JK274" s="7">
        <f t="shared" ca="1" si="1419"/>
        <v>1</v>
      </c>
      <c r="JL274" s="7" t="str">
        <f t="shared" ca="1" si="1420"/>
        <v>3</v>
      </c>
      <c r="JM274" s="7" t="str">
        <f ca="1">IFERROR(IF(JM273+JL274&gt;JN$4,JM273,JM273+JL274),"")</f>
        <v/>
      </c>
      <c r="JN274" s="7">
        <f t="shared" ca="1" si="1529"/>
        <v>0</v>
      </c>
      <c r="JO274" s="7">
        <f t="shared" ca="1" si="1421"/>
        <v>0.5357457392641749</v>
      </c>
      <c r="JP274" s="7">
        <f t="shared" ca="1" si="1422"/>
        <v>0.15656195304351739</v>
      </c>
      <c r="JQ274" s="7">
        <f t="shared" ca="1" si="1423"/>
        <v>1</v>
      </c>
      <c r="JR274" s="7" t="str">
        <f t="shared" ca="1" si="1424"/>
        <v>3</v>
      </c>
      <c r="JS274" s="7" t="str">
        <f ca="1">IFERROR(IF(JS273+JR274&gt;JT$4,JS273,JS273+JR274),"")</f>
        <v/>
      </c>
      <c r="JT274" s="7">
        <f t="shared" ca="1" si="1530"/>
        <v>0</v>
      </c>
      <c r="JU274" s="7">
        <f t="shared" ca="1" si="1425"/>
        <v>0.1645582582274705</v>
      </c>
      <c r="JV274" s="7">
        <f t="shared" ca="1" si="1426"/>
        <v>0.52774943408022179</v>
      </c>
      <c r="JW274" s="7">
        <f t="shared" ca="1" si="1427"/>
        <v>1</v>
      </c>
      <c r="JX274" s="7" t="str">
        <f t="shared" ca="1" si="1428"/>
        <v>3</v>
      </c>
      <c r="JY274" s="7" t="str">
        <f ca="1">IFERROR(IF(JY273+JX274&gt;JZ$4,JY273,JY273+JX274),"")</f>
        <v/>
      </c>
      <c r="JZ274" s="7">
        <f t="shared" ca="1" si="1531"/>
        <v>0</v>
      </c>
      <c r="KA274" s="7">
        <f t="shared" ca="1" si="1429"/>
        <v>0.5003679358579366</v>
      </c>
      <c r="KB274" s="7">
        <f t="shared" ca="1" si="1430"/>
        <v>0.19193975644975569</v>
      </c>
      <c r="KC274" s="7">
        <f t="shared" ca="1" si="1431"/>
        <v>1</v>
      </c>
      <c r="KD274" s="7" t="str">
        <f t="shared" ca="1" si="1432"/>
        <v>3</v>
      </c>
      <c r="KE274" s="7" t="str">
        <f ca="1">IFERROR(IF(KE273+KD274&gt;KF$4,KE273,KE273+KD274),"")</f>
        <v/>
      </c>
      <c r="KF274" s="7">
        <f t="shared" ca="1" si="1532"/>
        <v>0</v>
      </c>
      <c r="KG274" s="7">
        <f t="shared" ca="1" si="1433"/>
        <v>0.52040206939173517</v>
      </c>
      <c r="KH274" s="7">
        <f t="shared" ca="1" si="1434"/>
        <v>0.17190562291595712</v>
      </c>
      <c r="KI274" s="7">
        <f t="shared" ca="1" si="1435"/>
        <v>1</v>
      </c>
      <c r="KJ274" s="7" t="str">
        <f t="shared" ca="1" si="1436"/>
        <v>3</v>
      </c>
      <c r="KK274" s="7" t="str">
        <f ca="1">IFERROR(IF(KK273+KJ274&gt;KL$4,KK273,KK273+KJ274),"")</f>
        <v/>
      </c>
      <c r="KL274" s="7">
        <f t="shared" ca="1" si="1533"/>
        <v>0</v>
      </c>
      <c r="KM274" s="7">
        <f t="shared" ca="1" si="1437"/>
        <v>0.35953313356271366</v>
      </c>
      <c r="KN274" s="7">
        <f t="shared" ca="1" si="1438"/>
        <v>0.33277455874497863</v>
      </c>
      <c r="KO274" s="7">
        <f t="shared" ca="1" si="1439"/>
        <v>1</v>
      </c>
      <c r="KP274" s="7" t="str">
        <f t="shared" ca="1" si="1440"/>
        <v>3</v>
      </c>
      <c r="KQ274" s="7" t="str">
        <f ca="1">IFERROR(IF(KQ273+KP274&gt;KR$4,KQ273,KQ273+KP274),"")</f>
        <v/>
      </c>
      <c r="KR274" s="7">
        <f t="shared" ca="1" si="1534"/>
        <v>0</v>
      </c>
      <c r="KS274" s="7">
        <f t="shared" ca="1" si="1441"/>
        <v>0.5362158333300856</v>
      </c>
      <c r="KT274" s="7">
        <f t="shared" ca="1" si="1442"/>
        <v>0.15609185897760669</v>
      </c>
      <c r="KU274" s="7">
        <f t="shared" ca="1" si="1443"/>
        <v>1</v>
      </c>
      <c r="KV274" s="7" t="str">
        <f t="shared" ca="1" si="1444"/>
        <v>3</v>
      </c>
      <c r="KW274" s="7" t="str">
        <f ca="1">IFERROR(IF(KW273+KV274&gt;KX$4,KW273,KW273+KV274),"")</f>
        <v/>
      </c>
      <c r="KX274" s="7">
        <f t="shared" ca="1" si="1535"/>
        <v>0</v>
      </c>
      <c r="KY274" s="7">
        <f t="shared" ca="1" si="1445"/>
        <v>0.42152820476570585</v>
      </c>
      <c r="KZ274" s="7">
        <f t="shared" ca="1" si="1446"/>
        <v>0.27077948754198644</v>
      </c>
      <c r="LA274" s="7">
        <f t="shared" ca="1" si="1447"/>
        <v>1</v>
      </c>
      <c r="LB274" s="7" t="str">
        <f t="shared" ca="1" si="1448"/>
        <v>3</v>
      </c>
      <c r="LC274" s="7" t="str">
        <f ca="1">IFERROR(IF(LC273+LB274&gt;LD$4,LC273,LC273+LB274),"")</f>
        <v/>
      </c>
      <c r="LD274" s="7">
        <f t="shared" ca="1" si="1536"/>
        <v>0</v>
      </c>
      <c r="LE274" s="7">
        <f t="shared" ca="1" si="1449"/>
        <v>0.70677532155901757</v>
      </c>
      <c r="LF274" s="7">
        <f t="shared" ca="1" si="1450"/>
        <v>-1.4467629251325276E-2</v>
      </c>
      <c r="LG274" s="7">
        <f t="shared" ca="1" si="1451"/>
        <v>0</v>
      </c>
      <c r="LH274" s="7">
        <f t="shared" ca="1" si="1452"/>
        <v>0</v>
      </c>
      <c r="LI274" s="7" t="str">
        <f ca="1">IFERROR(IF(LI273+LH274&gt;LJ$4,LI273,LI273+LH274),"")</f>
        <v/>
      </c>
      <c r="LJ274" s="7">
        <f t="shared" ca="1" si="1537"/>
        <v>0</v>
      </c>
      <c r="LK274" s="7">
        <f t="shared" ca="1" si="1453"/>
        <v>0.59143860741848875</v>
      </c>
      <c r="LL274" s="7">
        <f t="shared" ca="1" si="1454"/>
        <v>0.10086908488920354</v>
      </c>
      <c r="LM274" s="7">
        <f t="shared" ca="1" si="1455"/>
        <v>1</v>
      </c>
      <c r="LN274" s="7" t="str">
        <f t="shared" ca="1" si="1456"/>
        <v>3</v>
      </c>
      <c r="LO274" s="7" t="str">
        <f ca="1">IFERROR(IF(LO273+LN274&gt;LP$4,LO273,LO273+LN274),"")</f>
        <v/>
      </c>
      <c r="LP274" s="7">
        <f t="shared" ca="1" si="1538"/>
        <v>0</v>
      </c>
      <c r="LQ274" s="7">
        <f t="shared" ca="1" si="1457"/>
        <v>0.98035332525662977</v>
      </c>
      <c r="LR274" s="7">
        <f t="shared" ca="1" si="1458"/>
        <v>-0.28804563294893748</v>
      </c>
      <c r="LS274" s="7">
        <f t="shared" ca="1" si="1459"/>
        <v>0</v>
      </c>
      <c r="LT274" s="7">
        <f t="shared" ca="1" si="1460"/>
        <v>0</v>
      </c>
      <c r="LU274" s="7" t="str">
        <f ca="1">IFERROR(IF(LU273+LT274&gt;LV$4,LU273,LU273+LT274),"")</f>
        <v/>
      </c>
      <c r="LV274" s="7">
        <f t="shared" ca="1" si="1539"/>
        <v>0</v>
      </c>
      <c r="LW274" s="7">
        <f t="shared" ca="1" si="1461"/>
        <v>0.9476279848844944</v>
      </c>
      <c r="LX274" s="7">
        <f t="shared" ca="1" si="1462"/>
        <v>-0.25532029257680211</v>
      </c>
      <c r="LY274" s="7">
        <f t="shared" ca="1" si="1463"/>
        <v>0</v>
      </c>
      <c r="LZ274" s="7">
        <f t="shared" ca="1" si="1464"/>
        <v>0</v>
      </c>
      <c r="MA274" s="7" t="str">
        <f ca="1">IFERROR(IF(MA273+LZ274&gt;MB$4,MA273,MA273+LZ274),"")</f>
        <v/>
      </c>
      <c r="MB274" s="7">
        <f t="shared" ca="1" si="1540"/>
        <v>0</v>
      </c>
      <c r="MC274" s="7">
        <f t="shared" ca="1" si="1465"/>
        <v>0.72494398001243332</v>
      </c>
      <c r="MD274" s="7">
        <f t="shared" ca="1" si="1466"/>
        <v>-3.2636287704741029E-2</v>
      </c>
      <c r="ME274" s="7">
        <f t="shared" ca="1" si="1467"/>
        <v>0</v>
      </c>
      <c r="MF274" s="7">
        <f t="shared" ca="1" si="1468"/>
        <v>0</v>
      </c>
      <c r="MG274" s="7" t="str">
        <f ca="1">IFERROR(IF(MG273+MF274&gt;MH$4,MG273,MG273+MF274),"")</f>
        <v/>
      </c>
      <c r="MH274" s="7">
        <f t="shared" ca="1" si="1541"/>
        <v>0</v>
      </c>
      <c r="MI274" s="7">
        <f t="shared" ca="1" si="1469"/>
        <v>0.7113158157707089</v>
      </c>
      <c r="MJ274" s="7">
        <f t="shared" ca="1" si="1470"/>
        <v>-1.9008123463016613E-2</v>
      </c>
      <c r="MK274" s="7">
        <f t="shared" ca="1" si="1471"/>
        <v>0</v>
      </c>
      <c r="ML274" s="7">
        <f t="shared" ca="1" si="1472"/>
        <v>0</v>
      </c>
      <c r="MM274" s="7" t="str">
        <f ca="1">IFERROR(IF(MM273+ML274&gt;MN$4,MM273,MM273+ML274),"")</f>
        <v/>
      </c>
      <c r="MN274" s="7">
        <f t="shared" ca="1" si="1542"/>
        <v>0</v>
      </c>
      <c r="MO274" s="7">
        <f t="shared" ca="1" si="1473"/>
        <v>0.63902361451265122</v>
      </c>
      <c r="MP274" s="7">
        <f t="shared" ca="1" si="1474"/>
        <v>5.3284077795041074E-2</v>
      </c>
      <c r="MQ274" s="7">
        <f t="shared" ca="1" si="1475"/>
        <v>1</v>
      </c>
      <c r="MR274" s="7" t="str">
        <f t="shared" ca="1" si="1476"/>
        <v>3</v>
      </c>
      <c r="MS274" s="7" t="str">
        <f ca="1">IFERROR(IF(MS273+MR274&gt;MT$4,MS273,MS273+MR274),"")</f>
        <v/>
      </c>
      <c r="MT274" s="7">
        <f t="shared" ca="1" si="1543"/>
        <v>0</v>
      </c>
      <c r="MU274" s="7">
        <f t="shared" ca="1" si="1477"/>
        <v>0.89527166122001545</v>
      </c>
      <c r="MV274" s="7">
        <f t="shared" ca="1" si="1478"/>
        <v>-0.20296396891232316</v>
      </c>
      <c r="MW274" s="7">
        <f t="shared" ca="1" si="1479"/>
        <v>0</v>
      </c>
      <c r="MX274" s="7">
        <f t="shared" ca="1" si="1480"/>
        <v>0</v>
      </c>
      <c r="MY274" s="7" t="str">
        <f ca="1">IFERROR(IF(MY273+MX274&gt;MZ$4,MY273,MY273+MX274),"")</f>
        <v/>
      </c>
      <c r="MZ274" s="7">
        <f t="shared" ca="1" si="1544"/>
        <v>0</v>
      </c>
      <c r="NA274" s="7">
        <f t="shared" ca="1" si="1481"/>
        <v>0.76842671142518271</v>
      </c>
      <c r="NB274" s="7">
        <f t="shared" ca="1" si="1482"/>
        <v>-7.6119019117490416E-2</v>
      </c>
      <c r="NC274" s="7">
        <f t="shared" ca="1" si="1483"/>
        <v>0</v>
      </c>
      <c r="ND274" s="7">
        <f t="shared" ca="1" si="1484"/>
        <v>0</v>
      </c>
      <c r="NE274" s="7" t="str">
        <f ca="1">IFERROR(IF(NE273+ND274&gt;NF$4,NE273,NE273+ND274),"")</f>
        <v/>
      </c>
      <c r="NF274" s="7">
        <f t="shared" ca="1" si="1545"/>
        <v>0</v>
      </c>
      <c r="NG274" s="7">
        <f t="shared" ca="1" si="1485"/>
        <v>4.4183124866888357E-2</v>
      </c>
      <c r="NH274" s="7">
        <f t="shared" ca="1" si="1486"/>
        <v>0.64812456744080393</v>
      </c>
      <c r="NI274" s="7">
        <f t="shared" ca="1" si="1487"/>
        <v>1</v>
      </c>
      <c r="NJ274" s="7" t="str">
        <f t="shared" ca="1" si="1488"/>
        <v>3</v>
      </c>
      <c r="NK274" s="7" t="str">
        <f ca="1">IFERROR(IF(NK273+NJ274&gt;NL$4,NK273,NK273+NJ274),"")</f>
        <v/>
      </c>
      <c r="NL274" s="7">
        <f t="shared" ca="1" si="1546"/>
        <v>0</v>
      </c>
      <c r="NM274" s="7">
        <f t="shared" ca="1" si="1489"/>
        <v>0.90103093519843225</v>
      </c>
      <c r="NN274" s="7">
        <f t="shared" ca="1" si="1490"/>
        <v>-0.20872324289073996</v>
      </c>
      <c r="NO274" s="7">
        <f t="shared" ca="1" si="1491"/>
        <v>0</v>
      </c>
      <c r="NP274" s="7">
        <f t="shared" ca="1" si="1492"/>
        <v>0</v>
      </c>
      <c r="NQ274" s="7" t="str">
        <f ca="1">IFERROR(IF(NQ273+NP274&gt;NR$4,NQ273,NQ273+NP274),"")</f>
        <v/>
      </c>
      <c r="NR274" s="7">
        <f t="shared" ca="1" si="1547"/>
        <v>0</v>
      </c>
      <c r="NT274">
        <v>276</v>
      </c>
      <c r="NU274" s="7" t="s">
        <v>19</v>
      </c>
      <c r="NV274" s="7" t="str">
        <f t="shared" ca="1" si="1280"/>
        <v/>
      </c>
      <c r="NW274" s="7" t="str">
        <f t="shared" ca="1" si="1493"/>
        <v/>
      </c>
      <c r="NX274" t="str">
        <f ca="1">IFERROR(VLOOKUP(NT274,$K$3:$AK$568,8,FALSE),"")</f>
        <v/>
      </c>
      <c r="NY274" t="str">
        <f ca="1">IFERROR(VLOOKUP(NT274,$K$3:$AK$568,9,FALSE),"")</f>
        <v/>
      </c>
      <c r="NZ274" s="7" t="str">
        <f ca="1">IFERROR(VLOOKUP(NT274,$K$3:$AK$568,27,FALSE),"")</f>
        <v/>
      </c>
      <c r="OB274">
        <v>276</v>
      </c>
      <c r="OC274" s="7" t="s">
        <v>19</v>
      </c>
      <c r="OD274" t="e">
        <f t="shared" ca="1" si="1548"/>
        <v>#N/A</v>
      </c>
      <c r="OE274" s="7" t="str">
        <f t="shared" ca="1" si="1549"/>
        <v/>
      </c>
      <c r="OF274" s="7" t="str">
        <f t="shared" ca="1" si="1550"/>
        <v/>
      </c>
      <c r="OG274" t="str">
        <f t="shared" ca="1" si="1551"/>
        <v/>
      </c>
      <c r="OI274">
        <v>276</v>
      </c>
      <c r="OJ274" s="7" t="s">
        <v>19</v>
      </c>
      <c r="OK274" s="7" t="str">
        <f t="shared" ca="1" si="1552"/>
        <v/>
      </c>
      <c r="OL274" s="7" t="str">
        <f t="shared" ca="1" si="1553"/>
        <v/>
      </c>
      <c r="OM274" t="str">
        <f ca="1">IFERROR(VLOOKUP(OI274,$L$3:$AK$568,7,FALSE),"")</f>
        <v/>
      </c>
      <c r="ON274" t="str">
        <f ca="1">IFERROR(VLOOKUP(OI274,$L$3:$AK$568,8,FALSE),"")</f>
        <v/>
      </c>
      <c r="OO274" s="7" t="str">
        <f ca="1">IFERROR(VLOOKUP(OI274,$L$3:$AK$568,26,FALSE),"")</f>
        <v/>
      </c>
      <c r="OQ274">
        <v>276</v>
      </c>
      <c r="OR274" s="7" t="s">
        <v>19</v>
      </c>
      <c r="OS274" t="e">
        <f t="shared" ca="1" si="1554"/>
        <v>#N/A</v>
      </c>
      <c r="OT274" s="7" t="str">
        <f t="shared" ca="1" si="1555"/>
        <v/>
      </c>
      <c r="OU274" s="7" t="str">
        <f t="shared" ca="1" si="1556"/>
        <v/>
      </c>
      <c r="OV274" t="str">
        <f t="shared" ca="1" si="1557"/>
        <v/>
      </c>
      <c r="OX274">
        <v>276</v>
      </c>
      <c r="OY274" s="7" t="s">
        <v>19</v>
      </c>
      <c r="OZ274" s="7" t="str">
        <f t="shared" ca="1" si="1558"/>
        <v/>
      </c>
      <c r="PA274" s="7" t="str">
        <f t="shared" ca="1" si="1559"/>
        <v/>
      </c>
      <c r="PB274" t="str">
        <f ca="1">IFERROR(VLOOKUP(OX274,$M$3:$AK$568,6,FALSE),"")</f>
        <v/>
      </c>
      <c r="PC274" t="str">
        <f ca="1">IFERROR(VLOOKUP(OX274,$M$3:$AK$568,7,FALSE),"")</f>
        <v/>
      </c>
      <c r="PD274" s="7" t="str">
        <f ca="1">IFERROR(VLOOKUP(OX274,$M$3:$AK$568,25,FALSE),"")</f>
        <v/>
      </c>
      <c r="PF274">
        <v>276</v>
      </c>
      <c r="PG274" s="7" t="s">
        <v>19</v>
      </c>
      <c r="PH274" t="e">
        <f t="shared" ca="1" si="1560"/>
        <v>#N/A</v>
      </c>
      <c r="PI274" s="7" t="str">
        <f t="shared" ca="1" si="1561"/>
        <v/>
      </c>
      <c r="PJ274" s="7" t="str">
        <f t="shared" ca="1" si="1562"/>
        <v/>
      </c>
      <c r="PK274" t="str">
        <f t="shared" ca="1" si="1563"/>
        <v/>
      </c>
      <c r="PM274">
        <v>276</v>
      </c>
      <c r="PN274" s="7" t="s">
        <v>19</v>
      </c>
      <c r="PO274" s="202" t="str">
        <f t="shared" ca="1" si="1564"/>
        <v/>
      </c>
      <c r="PP274" s="7" t="str">
        <f t="shared" ca="1" si="1565"/>
        <v/>
      </c>
      <c r="PQ274" t="str">
        <f ca="1">IFERROR(VLOOKUP(PM274,$G$325:$R$409,12,FALSE),"")</f>
        <v/>
      </c>
      <c r="PR274" t="e">
        <f ca="1">VLOOKUP(PM274,$G$324:$Q$409,11,FALSE)</f>
        <v>#N/A</v>
      </c>
      <c r="PS274" s="7" t="str">
        <f ca="1">VLOOKUP(PQ274,$R$325:$Y$409,8,FALSE)</f>
        <v>- -</v>
      </c>
      <c r="PT274" s="7">
        <f ca="1">ReSt</f>
        <v>-4</v>
      </c>
      <c r="PU274" s="7" t="e">
        <f t="shared" ca="1" si="1566"/>
        <v>#N/A</v>
      </c>
      <c r="PV274" s="7" t="e">
        <f t="shared" ca="1" si="1567"/>
        <v>#N/A</v>
      </c>
      <c r="PW274" s="7" t="str">
        <f ca="1">VLOOKUP(PQ274,$R$325:$AK$409,8,FALSE)</f>
        <v>- -</v>
      </c>
      <c r="PX274" s="7"/>
      <c r="PY274">
        <v>276</v>
      </c>
      <c r="PZ274" s="7" t="s">
        <v>19</v>
      </c>
      <c r="QA274" t="str">
        <f t="shared" ca="1" si="1568"/>
        <v/>
      </c>
      <c r="QB274" s="7" t="str">
        <f t="shared" ca="1" si="1569"/>
        <v/>
      </c>
      <c r="QC274" s="7" t="str">
        <f t="shared" ca="1" si="1570"/>
        <v/>
      </c>
      <c r="QD274" t="str">
        <f t="shared" ca="1" si="1571"/>
        <v/>
      </c>
      <c r="QF274">
        <v>276</v>
      </c>
      <c r="QG274" s="7" t="s">
        <v>19</v>
      </c>
      <c r="QH274" s="7" t="str">
        <f t="shared" ca="1" si="1572"/>
        <v/>
      </c>
      <c r="QI274" s="7" t="e">
        <f t="shared" ca="1" si="1573"/>
        <v>#VALUE!</v>
      </c>
      <c r="QJ274" t="e">
        <f t="shared" ca="1" si="1574"/>
        <v>#N/A</v>
      </c>
      <c r="QK274" s="7" t="e">
        <f t="shared" ca="1" si="1575"/>
        <v>#N/A</v>
      </c>
      <c r="QM274">
        <v>276</v>
      </c>
      <c r="QN274" s="7" t="s">
        <v>19</v>
      </c>
      <c r="QO274" t="str">
        <f t="shared" ca="1" si="1576"/>
        <v/>
      </c>
      <c r="QP274" s="7" t="str">
        <f t="shared" ca="1" si="1577"/>
        <v/>
      </c>
      <c r="QQ274" t="str">
        <f t="shared" ca="1" si="1578"/>
        <v/>
      </c>
    </row>
    <row r="275" spans="1:459" x14ac:dyDescent="0.25">
      <c r="A275" s="240" t="str">
        <f>IF('Character Sheet'!$B$4="Creature","N","Y")</f>
        <v>Y</v>
      </c>
      <c r="C275" s="75"/>
      <c r="D275" s="76"/>
      <c r="F275" s="75"/>
      <c r="G275" s="76"/>
      <c r="I275" s="75"/>
      <c r="J275" s="85"/>
      <c r="K275" s="85">
        <f t="shared" ca="1" si="1494"/>
        <v>7</v>
      </c>
      <c r="L275" s="85">
        <f t="shared" ca="1" si="1587"/>
        <v>6</v>
      </c>
      <c r="M275" s="70">
        <f t="shared" ca="1" si="1270"/>
        <v>14</v>
      </c>
      <c r="O275" s="222">
        <f t="shared" ca="1" si="1277"/>
        <v>420</v>
      </c>
      <c r="Q275" s="7" t="str">
        <f t="shared" si="1579"/>
        <v>Meditation</v>
      </c>
      <c r="R275" s="9" t="s">
        <v>1521</v>
      </c>
      <c r="S275" s="9" t="s">
        <v>2007</v>
      </c>
      <c r="T275" s="61" t="str">
        <f>SUBSTITUTE(IFERROR(IFERROR(VLOOKUP(R275,'[1]Skill Statistics'!$A$3:$C$513,2,FALSE),VLOOKUP(Q275,'[1]Skill Statistics'!$A$3:$C$513,2,FALSE)),T274),"R*","ReSt")</f>
        <v>Pr/SD</v>
      </c>
      <c r="U275" s="61" t="str">
        <f>IFERROR(IFERROR(VLOOKUP(R275,'[1]Skill Statistics'!$A$3:$C$513,3,FALSE),VLOOKUP(Q275,'[1]Skill Statistics'!$A$3:$C$513,3,FALSE)),U274)</f>
        <v>SD</v>
      </c>
      <c r="V275" s="61" t="str">
        <f>IF(ISNUMBER(SEARCH("Category",R275)),"- -",IFERROR(IFERROR(VLOOKUP(Q275,[1]Professions!$A$4:$AM$288,MATCH(Profession,[1]Professions!$A$1:$AM$1,0),FALSE),VLOOKUP(Q275,Calculations!$B$91:$I$95,8,FALSE)),"- -"))</f>
        <v>3 / 5</v>
      </c>
      <c r="W275" s="60">
        <f t="shared" si="1278"/>
        <v>0</v>
      </c>
      <c r="X275" s="7">
        <f ca="1">IFERROR(VLOOKUP(R275,$BS$6:$NR$519,MATCH(ActualLevel,$BS$3:$NR$3,0),FALSE),"- -")</f>
        <v>0</v>
      </c>
      <c r="Y275" s="7">
        <f t="shared" ca="1" si="1269"/>
        <v>0</v>
      </c>
      <c r="Z275" s="7">
        <f ca="1">IFERROR(VLOOKUP(Y275,Charts!$BQ$2:$BR$52,2,FALSE),"- -")</f>
        <v>-25</v>
      </c>
      <c r="AA275" s="7">
        <f t="shared" ca="1" si="1281"/>
        <v>-8</v>
      </c>
      <c r="AB275" s="7">
        <f t="shared" ca="1" si="1584"/>
        <v>0</v>
      </c>
      <c r="AC275" s="7"/>
      <c r="AD275" s="7"/>
      <c r="AE275" s="7"/>
      <c r="AF275" s="7"/>
      <c r="AG275" s="7"/>
      <c r="AH275" s="43"/>
      <c r="AI275" s="7"/>
      <c r="AJ275" s="7"/>
      <c r="AK275" s="7">
        <f t="shared" ca="1" si="1282"/>
        <v>-33</v>
      </c>
      <c r="AL275" s="7"/>
      <c r="AM275" s="69">
        <f>IFERROR(VLOOKUP(R275,'[1]Skill Statistics'!$A$3:$AN$513,MATCH(Profession,'[1]Skill Statistics'!$A$2:$AN$2,0),FALSE),0)</f>
        <v>0</v>
      </c>
      <c r="AN275" s="85">
        <f>IFERROR(VLOOKUP(Q275,'[1]Skill Statistics'!$A$3:$BK$513,MATCH(Archetype,'[1]Skill Statistics'!$A$2:$BK$2,0),FALSE),0)</f>
        <v>0</v>
      </c>
      <c r="AO275" s="85">
        <f>IFERROR(VLOOKUP(Q275,'[1]Skill Statistics'!$A$3:$BB$513,MATCH(Race,'[1]Skill Statistics'!$A$2:$BB$2,0),FALSE),0)</f>
        <v>0</v>
      </c>
      <c r="AP275" s="85">
        <f t="shared" ca="1" si="1495"/>
        <v>-0.8</v>
      </c>
      <c r="AQ275" s="70"/>
      <c r="AS275" s="69">
        <f>IFERROR(VLOOKUP(Q275,'[1]Professional Skills'!$A$4:$AM$288,MATCH(Profession,'[1]Professional Skills'!$A$3:$AM$3,0),FALSE),"- -")</f>
        <v>0</v>
      </c>
      <c r="AU275" s="7">
        <f t="shared" si="1586"/>
        <v>0</v>
      </c>
      <c r="AV275" s="7">
        <f t="shared" ca="1" si="1585"/>
        <v>0</v>
      </c>
      <c r="AW275" t="str">
        <f t="shared" si="1580"/>
        <v/>
      </c>
      <c r="AX275" t="str">
        <f>IFERROR(_xlfn.RANK.EQ(AW275,$AW$5:$AW$568),"")</f>
        <v/>
      </c>
      <c r="AY275">
        <f t="shared" si="1285"/>
        <v>0</v>
      </c>
      <c r="AZ275" s="70" t="str">
        <f t="shared" si="1283"/>
        <v/>
      </c>
      <c r="BB275" s="69">
        <f>IFERROR(IF(Q275="Language",VLOOKUP(R275,[1]Cultures!$B$4:$N$218,MATCH(Culture,[1]Cultures!$B$3:$N$3,0),FALSE),VLOOKUP(Q275,[1]Cultures!$B$4:$O$212,MATCH(Culture,[1]Cultures!$B$3:$O$3,0),FALSE)),"- -")</f>
        <v>0</v>
      </c>
      <c r="BD275">
        <f t="shared" ca="1" si="1581"/>
        <v>0</v>
      </c>
      <c r="BE275" t="str">
        <f t="shared" si="1582"/>
        <v/>
      </c>
      <c r="BI275" s="7">
        <f t="shared" si="1284"/>
        <v>0</v>
      </c>
      <c r="BK275" s="7"/>
      <c r="BL275" s="70">
        <f t="shared" si="1286"/>
        <v>0</v>
      </c>
      <c r="BN275" s="69">
        <f>IFERROR(VLOOKUP(V275,Charts!$BT$2:$BV$14,3,FALSE),"- -")</f>
        <v>0.61538461538461542</v>
      </c>
      <c r="BO275" s="85">
        <f t="shared" ca="1" si="1496"/>
        <v>0.37086429160351542</v>
      </c>
      <c r="BP275" s="70">
        <f t="shared" ca="1" si="1583"/>
        <v>420</v>
      </c>
      <c r="BR275" s="7">
        <v>274</v>
      </c>
      <c r="BS275" s="9" t="str">
        <f ca="1">VLOOKUP(BR275,$O$3:$R$568,4,FALSE)</f>
        <v>Taste</v>
      </c>
      <c r="BT275" s="7" t="str">
        <f ca="1">VLOOKUP(BS275,$R$3:$V$568,5,FALSE)</f>
        <v>2 / 4</v>
      </c>
      <c r="BU275" s="7">
        <f ca="1">VLOOKUP(BT275,Charts!$BT$2:$BV$14,3,FALSE)</f>
        <v>0.76923076923076927</v>
      </c>
      <c r="BV275" s="7" t="str">
        <f t="shared" ca="1" si="1287"/>
        <v>2</v>
      </c>
      <c r="BW275" s="7" t="str">
        <f t="shared" ca="1" si="1288"/>
        <v>4</v>
      </c>
      <c r="BY275" s="7">
        <f t="shared" ca="1" si="1289"/>
        <v>0.56458374091386743</v>
      </c>
      <c r="BZ275" s="7">
        <f t="shared" ca="1" si="1290"/>
        <v>0.20464702831690185</v>
      </c>
      <c r="CA275" s="7">
        <f t="shared" ca="1" si="1291"/>
        <v>1</v>
      </c>
      <c r="CB275" s="7" t="str">
        <f t="shared" ca="1" si="1292"/>
        <v>2</v>
      </c>
      <c r="CC275" s="7" t="str">
        <f ca="1">IFERROR(IF(CC274+CB275&gt;CD$4,CC274,CC274+CB275),"")</f>
        <v/>
      </c>
      <c r="CD275" s="7">
        <f t="shared" ca="1" si="1497"/>
        <v>0</v>
      </c>
      <c r="CE275" s="7">
        <f t="shared" ca="1" si="1293"/>
        <v>0.50014166589446207</v>
      </c>
      <c r="CF275" s="7">
        <f t="shared" ca="1" si="1294"/>
        <v>0.2690891033363072</v>
      </c>
      <c r="CG275" s="7">
        <f t="shared" ca="1" si="1295"/>
        <v>1</v>
      </c>
      <c r="CH275" s="7" t="str">
        <f t="shared" ca="1" si="1296"/>
        <v>2</v>
      </c>
      <c r="CI275" s="7" t="str">
        <f ca="1">IFERROR(IF(CI274+CH275&gt;CJ$4,CI274,CI274+CH275),"")</f>
        <v/>
      </c>
      <c r="CJ275" s="7">
        <f t="shared" ca="1" si="1498"/>
        <v>0</v>
      </c>
      <c r="CK275" s="7">
        <f t="shared" ca="1" si="1297"/>
        <v>0.11710562188479967</v>
      </c>
      <c r="CL275" s="7">
        <f t="shared" ca="1" si="1298"/>
        <v>0.6521251473459696</v>
      </c>
      <c r="CM275" s="7">
        <f t="shared" ca="1" si="1299"/>
        <v>1</v>
      </c>
      <c r="CN275" s="7" t="str">
        <f t="shared" ca="1" si="1300"/>
        <v>2</v>
      </c>
      <c r="CO275" s="7" t="str">
        <f ca="1">IFERROR(IF(CO274+CN275&gt;CP$4,CO274,CO274+CN275),"")</f>
        <v/>
      </c>
      <c r="CP275" s="7">
        <f t="shared" ca="1" si="1499"/>
        <v>0</v>
      </c>
      <c r="CQ275" s="7">
        <f t="shared" ca="1" si="1301"/>
        <v>0.57906295926343543</v>
      </c>
      <c r="CR275" s="7">
        <f t="shared" ca="1" si="1302"/>
        <v>0.19016780996733385</v>
      </c>
      <c r="CS275" s="7">
        <f t="shared" ca="1" si="1303"/>
        <v>1</v>
      </c>
      <c r="CT275" s="7" t="str">
        <f t="shared" ca="1" si="1304"/>
        <v>2</v>
      </c>
      <c r="CU275" s="7" t="str">
        <f ca="1">IFERROR(IF(CU274+CT275&gt;CV$4,CU274,CU274+CT275),"")</f>
        <v/>
      </c>
      <c r="CV275" s="7">
        <f t="shared" ca="1" si="1500"/>
        <v>0</v>
      </c>
      <c r="CW275" s="7">
        <f t="shared" ca="1" si="1305"/>
        <v>0.92874994216654916</v>
      </c>
      <c r="CX275" s="7">
        <f t="shared" ca="1" si="1306"/>
        <v>-0.15951917293577988</v>
      </c>
      <c r="CY275" s="7">
        <f t="shared" ca="1" si="1307"/>
        <v>0</v>
      </c>
      <c r="CZ275" s="7">
        <f t="shared" ca="1" si="1308"/>
        <v>0</v>
      </c>
      <c r="DA275" s="7" t="str">
        <f ca="1">IFERROR(IF(DA274+CZ275&gt;DB$4,DA274,DA274+CZ275),"")</f>
        <v/>
      </c>
      <c r="DB275" s="7">
        <f t="shared" ca="1" si="1501"/>
        <v>0</v>
      </c>
      <c r="DC275" s="7">
        <f t="shared" ca="1" si="1309"/>
        <v>0.15863048701833049</v>
      </c>
      <c r="DD275" s="7">
        <f t="shared" ca="1" si="1310"/>
        <v>0.61060028221243878</v>
      </c>
      <c r="DE275" s="7">
        <f t="shared" ca="1" si="1311"/>
        <v>1</v>
      </c>
      <c r="DF275" s="7" t="str">
        <f t="shared" ca="1" si="1312"/>
        <v>2</v>
      </c>
      <c r="DG275" s="7" t="str">
        <f ca="1">IFERROR(IF(DG274+DF275&gt;DH$4,DG274,DG274+DF275),"")</f>
        <v/>
      </c>
      <c r="DH275" s="7">
        <f t="shared" ca="1" si="1502"/>
        <v>0</v>
      </c>
      <c r="DI275" s="7">
        <f t="shared" ca="1" si="1313"/>
        <v>0.38364072810369765</v>
      </c>
      <c r="DJ275" s="7">
        <f t="shared" ca="1" si="1314"/>
        <v>0.38559004112707163</v>
      </c>
      <c r="DK275" s="7">
        <f t="shared" ca="1" si="1315"/>
        <v>1</v>
      </c>
      <c r="DL275" s="7" t="str">
        <f t="shared" ca="1" si="1316"/>
        <v>2</v>
      </c>
      <c r="DM275" s="7" t="str">
        <f ca="1">IFERROR(IF(DM274+DL275&gt;DN$4,DM274,DM274+DL275),"")</f>
        <v/>
      </c>
      <c r="DN275" s="7">
        <f t="shared" ca="1" si="1503"/>
        <v>0</v>
      </c>
      <c r="DO275" s="7">
        <f t="shared" ca="1" si="1317"/>
        <v>0.26410263644508158</v>
      </c>
      <c r="DP275" s="7">
        <f t="shared" ca="1" si="1318"/>
        <v>0.50512813278568769</v>
      </c>
      <c r="DQ275" s="7">
        <f t="shared" ca="1" si="1319"/>
        <v>1</v>
      </c>
      <c r="DR275" s="7" t="str">
        <f t="shared" ca="1" si="1320"/>
        <v>2</v>
      </c>
      <c r="DS275" s="7" t="str">
        <f ca="1">IFERROR(IF(DS274+DR275&gt;DT$4,DS274,DS274+DR275),"")</f>
        <v/>
      </c>
      <c r="DT275" s="7">
        <f t="shared" ca="1" si="1504"/>
        <v>0</v>
      </c>
      <c r="DU275" s="7">
        <f t="shared" ca="1" si="1321"/>
        <v>0.69481180001544374</v>
      </c>
      <c r="DV275" s="7">
        <f t="shared" ca="1" si="1322"/>
        <v>7.4418969215325537E-2</v>
      </c>
      <c r="DW275" s="7">
        <f t="shared" ca="1" si="1323"/>
        <v>1</v>
      </c>
      <c r="DX275" s="7" t="str">
        <f t="shared" ca="1" si="1324"/>
        <v>2</v>
      </c>
      <c r="DY275" s="7" t="str">
        <f ca="1">IFERROR(IF(DY274+DX275&gt;DZ$4,DY274,DY274+DX275),"")</f>
        <v/>
      </c>
      <c r="DZ275" s="7">
        <f t="shared" ca="1" si="1505"/>
        <v>0</v>
      </c>
      <c r="EA275" s="7">
        <f t="shared" ca="1" si="1325"/>
        <v>0.56034504960828291</v>
      </c>
      <c r="EB275" s="7">
        <f t="shared" ca="1" si="1326"/>
        <v>0.20888571962248637</v>
      </c>
      <c r="EC275" s="7">
        <f t="shared" ca="1" si="1327"/>
        <v>1</v>
      </c>
      <c r="ED275" s="7" t="str">
        <f t="shared" ca="1" si="1328"/>
        <v>2</v>
      </c>
      <c r="EE275" s="7" t="str">
        <f ca="1">IFERROR(IF(EE274+ED275&gt;EF$4,EE274,EE274+ED275),"")</f>
        <v/>
      </c>
      <c r="EF275" s="7">
        <f t="shared" ca="1" si="1506"/>
        <v>0</v>
      </c>
      <c r="EG275" s="7">
        <f t="shared" ca="1" si="1329"/>
        <v>0.46802605828837174</v>
      </c>
      <c r="EH275" s="7">
        <f t="shared" ca="1" si="1330"/>
        <v>0.30120471094239754</v>
      </c>
      <c r="EI275" s="7">
        <f t="shared" ca="1" si="1331"/>
        <v>1</v>
      </c>
      <c r="EJ275" s="7" t="str">
        <f t="shared" ca="1" si="1332"/>
        <v>2</v>
      </c>
      <c r="EK275" s="7" t="str">
        <f ca="1">IFERROR(IF(EK274+EJ275&gt;EL$4,EK274,EK274+EJ275),"")</f>
        <v/>
      </c>
      <c r="EL275" s="7">
        <f t="shared" ca="1" si="1507"/>
        <v>0</v>
      </c>
      <c r="EM275" s="7">
        <f t="shared" ca="1" si="1333"/>
        <v>0.58864040624284086</v>
      </c>
      <c r="EN275" s="7">
        <f t="shared" ca="1" si="1334"/>
        <v>0.18059036298792841</v>
      </c>
      <c r="EO275" s="7">
        <f t="shared" ca="1" si="1335"/>
        <v>1</v>
      </c>
      <c r="EP275" s="7" t="str">
        <f t="shared" ca="1" si="1336"/>
        <v>2</v>
      </c>
      <c r="EQ275" s="7" t="str">
        <f ca="1">IFERROR(IF(EQ274+EP275&gt;ER$4,EQ274,EQ274+EP275),"")</f>
        <v/>
      </c>
      <c r="ER275" s="7">
        <f t="shared" ca="1" si="1508"/>
        <v>0</v>
      </c>
      <c r="ES275" s="7">
        <f t="shared" ca="1" si="1337"/>
        <v>0.16205786019812252</v>
      </c>
      <c r="ET275" s="7">
        <f t="shared" ca="1" si="1338"/>
        <v>0.60717290903264676</v>
      </c>
      <c r="EU275" s="7">
        <f t="shared" ca="1" si="1339"/>
        <v>1</v>
      </c>
      <c r="EV275" s="7" t="str">
        <f t="shared" ca="1" si="1340"/>
        <v>2</v>
      </c>
      <c r="EW275" s="7" t="str">
        <f ca="1">IFERROR(IF(EW274+EV275&gt;EX$4,EW274,EW274+EV275),"")</f>
        <v/>
      </c>
      <c r="EX275" s="7">
        <f t="shared" ca="1" si="1509"/>
        <v>0</v>
      </c>
      <c r="EY275" s="7">
        <f t="shared" ca="1" si="1341"/>
        <v>0.59966509346811037</v>
      </c>
      <c r="EZ275" s="7">
        <f t="shared" ca="1" si="1342"/>
        <v>0.16956567576265891</v>
      </c>
      <c r="FA275" s="7">
        <f t="shared" ca="1" si="1343"/>
        <v>1</v>
      </c>
      <c r="FB275" s="7" t="str">
        <f t="shared" ca="1" si="1344"/>
        <v>2</v>
      </c>
      <c r="FC275" s="7" t="str">
        <f ca="1">IFERROR(IF(FC274+FB275&gt;FD$4,FC274,FC274+FB275),"")</f>
        <v/>
      </c>
      <c r="FD275" s="7">
        <f t="shared" ca="1" si="1510"/>
        <v>0</v>
      </c>
      <c r="FE275" s="7">
        <f t="shared" ca="1" si="1345"/>
        <v>7.3400896299729124E-2</v>
      </c>
      <c r="FF275" s="7">
        <f t="shared" ca="1" si="1346"/>
        <v>0.69582987293104015</v>
      </c>
      <c r="FG275" s="7">
        <f t="shared" ca="1" si="1347"/>
        <v>1</v>
      </c>
      <c r="FH275" s="7" t="str">
        <f t="shared" ca="1" si="1348"/>
        <v>2</v>
      </c>
      <c r="FI275" s="7" t="str">
        <f ca="1">IFERROR(IF(FI274+FH275&gt;FJ$4,FI274,FI274+FH275),"")</f>
        <v/>
      </c>
      <c r="FJ275" s="7">
        <f t="shared" ca="1" si="1511"/>
        <v>0</v>
      </c>
      <c r="FK275" s="7">
        <f t="shared" ca="1" si="1349"/>
        <v>0.89171011517671483</v>
      </c>
      <c r="FL275" s="7">
        <f t="shared" ca="1" si="1350"/>
        <v>-0.12247934594594556</v>
      </c>
      <c r="FM275" s="7">
        <f t="shared" ca="1" si="1351"/>
        <v>0</v>
      </c>
      <c r="FN275" s="7">
        <f t="shared" ca="1" si="1352"/>
        <v>0</v>
      </c>
      <c r="FO275" s="7" t="str">
        <f ca="1">IFERROR(IF(FO274+FN275&gt;FP$4,FO274,FO274+FN275),"")</f>
        <v/>
      </c>
      <c r="FP275" s="7">
        <f t="shared" ca="1" si="1512"/>
        <v>0</v>
      </c>
      <c r="FQ275" s="7">
        <f t="shared" ca="1" si="1353"/>
        <v>0.18388517864003995</v>
      </c>
      <c r="FR275" s="7">
        <f t="shared" ca="1" si="1354"/>
        <v>0.58534559059072933</v>
      </c>
      <c r="FS275" s="7">
        <f t="shared" ca="1" si="1355"/>
        <v>1</v>
      </c>
      <c r="FT275" s="7" t="str">
        <f t="shared" ca="1" si="1356"/>
        <v>2</v>
      </c>
      <c r="FU275" s="7" t="str">
        <f ca="1">IFERROR(IF(FU274+FT275&gt;FV$4,FU274,FU274+FT275),"")</f>
        <v/>
      </c>
      <c r="FV275" s="7">
        <f t="shared" ca="1" si="1513"/>
        <v>0</v>
      </c>
      <c r="FW275" s="7">
        <f t="shared" ca="1" si="1357"/>
        <v>0.3556066331549026</v>
      </c>
      <c r="FX275" s="7">
        <f t="shared" ca="1" si="1358"/>
        <v>0.41362413607586668</v>
      </c>
      <c r="FY275" s="7">
        <f t="shared" ca="1" si="1359"/>
        <v>1</v>
      </c>
      <c r="FZ275" s="7" t="str">
        <f t="shared" ca="1" si="1360"/>
        <v>2</v>
      </c>
      <c r="GA275" s="7" t="str">
        <f ca="1">IFERROR(IF(GA274+FZ275&gt;GB$4,GA274,GA274+FZ275),"")</f>
        <v/>
      </c>
      <c r="GB275" s="7">
        <f t="shared" ca="1" si="1514"/>
        <v>0</v>
      </c>
      <c r="GC275" s="7">
        <f t="shared" ca="1" si="1361"/>
        <v>0.19603350816905807</v>
      </c>
      <c r="GD275" s="7">
        <f t="shared" ca="1" si="1362"/>
        <v>0.57319726106171121</v>
      </c>
      <c r="GE275" s="7">
        <f t="shared" ca="1" si="1363"/>
        <v>1</v>
      </c>
      <c r="GF275" s="7" t="str">
        <f t="shared" ca="1" si="1364"/>
        <v>2</v>
      </c>
      <c r="GG275" s="7" t="str">
        <f ca="1">IFERROR(IF(GG274+GF275&gt;GH$4,GG274,GG274+GF275),"")</f>
        <v/>
      </c>
      <c r="GH275" s="7">
        <f t="shared" ca="1" si="1515"/>
        <v>0</v>
      </c>
      <c r="GI275" s="7">
        <f t="shared" ca="1" si="1365"/>
        <v>0.21174662773850117</v>
      </c>
      <c r="GJ275" s="7">
        <f t="shared" ca="1" si="1366"/>
        <v>0.5574841414922681</v>
      </c>
      <c r="GK275" s="7">
        <f t="shared" ca="1" si="1367"/>
        <v>1</v>
      </c>
      <c r="GL275" s="7" t="str">
        <f t="shared" ca="1" si="1368"/>
        <v>2</v>
      </c>
      <c r="GM275" s="7" t="str">
        <f ca="1">IFERROR(IF(GM274+GL275&gt;GN$4,GM274,GM274+GL275),"")</f>
        <v/>
      </c>
      <c r="GN275" s="7">
        <f t="shared" ca="1" si="1516"/>
        <v>0</v>
      </c>
      <c r="GO275" s="7">
        <f t="shared" ca="1" si="1369"/>
        <v>8.9467777794790204E-2</v>
      </c>
      <c r="GP275" s="7">
        <f t="shared" ca="1" si="1370"/>
        <v>0.67976299143597907</v>
      </c>
      <c r="GQ275" s="7">
        <f t="shared" ca="1" si="1371"/>
        <v>1</v>
      </c>
      <c r="GR275" s="7" t="str">
        <f t="shared" ca="1" si="1372"/>
        <v>2</v>
      </c>
      <c r="GS275" s="7" t="str">
        <f ca="1">IFERROR(IF(GS274+GR275&gt;GT$4,GS274,GS274+GR275),"")</f>
        <v/>
      </c>
      <c r="GT275" s="7">
        <f t="shared" ca="1" si="1517"/>
        <v>0</v>
      </c>
      <c r="GU275" s="7">
        <f t="shared" ca="1" si="1373"/>
        <v>9.9497415691719437E-2</v>
      </c>
      <c r="GV275" s="7">
        <f t="shared" ca="1" si="1374"/>
        <v>0.66973335353904984</v>
      </c>
      <c r="GW275" s="7">
        <f t="shared" ca="1" si="1375"/>
        <v>1</v>
      </c>
      <c r="GX275" s="7" t="str">
        <f t="shared" ca="1" si="1376"/>
        <v>2</v>
      </c>
      <c r="GY275" s="7" t="str">
        <f ca="1">IFERROR(IF(GY274+GX275&gt;GZ$4,GY274,GY274+GX275),"")</f>
        <v/>
      </c>
      <c r="GZ275" s="7">
        <f t="shared" ca="1" si="1518"/>
        <v>0</v>
      </c>
      <c r="HA275" s="7">
        <f t="shared" ca="1" si="1377"/>
        <v>0.85265757494322381</v>
      </c>
      <c r="HB275" s="7">
        <f t="shared" ca="1" si="1378"/>
        <v>-8.3426805712454533E-2</v>
      </c>
      <c r="HC275" s="7">
        <f t="shared" ca="1" si="1379"/>
        <v>0</v>
      </c>
      <c r="HD275" s="7">
        <f t="shared" ca="1" si="1380"/>
        <v>0</v>
      </c>
      <c r="HE275" s="7" t="str">
        <f ca="1">IFERROR(IF(HE274+HD275&gt;HF$4,HE274,HE274+HD275),"")</f>
        <v/>
      </c>
      <c r="HF275" s="7">
        <f t="shared" ca="1" si="1519"/>
        <v>0</v>
      </c>
      <c r="HG275" s="7">
        <f t="shared" ca="1" si="1381"/>
        <v>0.9315662437598432</v>
      </c>
      <c r="HH275" s="7">
        <f t="shared" ca="1" si="1382"/>
        <v>-0.16233547452907393</v>
      </c>
      <c r="HI275" s="7">
        <f t="shared" ca="1" si="1383"/>
        <v>0</v>
      </c>
      <c r="HJ275" s="7">
        <f t="shared" ca="1" si="1384"/>
        <v>0</v>
      </c>
      <c r="HK275" s="7" t="str">
        <f ca="1">IFERROR(IF(HK274+HJ275&gt;HL$4,HK274,HK274+HJ275),"")</f>
        <v/>
      </c>
      <c r="HL275" s="7">
        <f t="shared" ca="1" si="1520"/>
        <v>0</v>
      </c>
      <c r="HM275" s="7">
        <f t="shared" ca="1" si="1385"/>
        <v>0.2346227552337441</v>
      </c>
      <c r="HN275" s="7">
        <f t="shared" ca="1" si="1386"/>
        <v>0.53460801399702518</v>
      </c>
      <c r="HO275" s="7">
        <f t="shared" ca="1" si="1387"/>
        <v>1</v>
      </c>
      <c r="HP275" s="7" t="str">
        <f t="shared" ca="1" si="1388"/>
        <v>2</v>
      </c>
      <c r="HQ275" s="7" t="str">
        <f ca="1">IFERROR(IF(HQ274+HP275&gt;HR$4,HQ274,HQ274+HP275),"")</f>
        <v/>
      </c>
      <c r="HR275" s="7">
        <f t="shared" ca="1" si="1521"/>
        <v>0</v>
      </c>
      <c r="HS275" s="7">
        <f t="shared" ca="1" si="1389"/>
        <v>3.2491945325111904E-2</v>
      </c>
      <c r="HT275" s="7">
        <f t="shared" ca="1" si="1390"/>
        <v>0.73673882390565737</v>
      </c>
      <c r="HU275" s="7">
        <f t="shared" ca="1" si="1391"/>
        <v>1</v>
      </c>
      <c r="HV275" s="7" t="str">
        <f t="shared" ca="1" si="1392"/>
        <v>2</v>
      </c>
      <c r="HW275" s="7" t="str">
        <f ca="1">IFERROR(IF(HW274+HV275&gt;HX$4,HW274,HW274+HV275),"")</f>
        <v/>
      </c>
      <c r="HX275" s="7">
        <f t="shared" ca="1" si="1522"/>
        <v>0</v>
      </c>
      <c r="HY275" s="7">
        <f t="shared" ca="1" si="1393"/>
        <v>0.46718741151108856</v>
      </c>
      <c r="HZ275" s="7">
        <f t="shared" ca="1" si="1394"/>
        <v>0.30204335771968072</v>
      </c>
      <c r="IA275" s="7">
        <f t="shared" ca="1" si="1395"/>
        <v>1</v>
      </c>
      <c r="IB275" s="7" t="str">
        <f t="shared" ca="1" si="1396"/>
        <v>2</v>
      </c>
      <c r="IC275" s="7" t="str">
        <f ca="1">IFERROR(IF(IC274+IB275&gt;ID$4,IC274,IC274+IB275),"")</f>
        <v/>
      </c>
      <c r="ID275" s="7">
        <f t="shared" ca="1" si="1523"/>
        <v>0</v>
      </c>
      <c r="IE275" s="7">
        <f t="shared" ca="1" si="1397"/>
        <v>0.75800981792754418</v>
      </c>
      <c r="IF275" s="7">
        <f t="shared" ca="1" si="1398"/>
        <v>1.1220951303225091E-2</v>
      </c>
      <c r="IG275" s="7">
        <f t="shared" ca="1" si="1399"/>
        <v>1</v>
      </c>
      <c r="IH275" s="7" t="str">
        <f t="shared" ca="1" si="1400"/>
        <v>2</v>
      </c>
      <c r="II275" s="7" t="str">
        <f ca="1">IFERROR(IF(II274+IH275&gt;IJ$4,II274,II274+IH275),"")</f>
        <v/>
      </c>
      <c r="IJ275" s="7">
        <f t="shared" ca="1" si="1524"/>
        <v>0</v>
      </c>
      <c r="IK275" s="7">
        <f t="shared" ca="1" si="1401"/>
        <v>6.6693463201917491E-2</v>
      </c>
      <c r="IL275" s="7">
        <f t="shared" ca="1" si="1402"/>
        <v>0.70253730602885178</v>
      </c>
      <c r="IM275" s="7">
        <f t="shared" ca="1" si="1403"/>
        <v>1</v>
      </c>
      <c r="IN275" s="7" t="str">
        <f t="shared" ca="1" si="1404"/>
        <v>2</v>
      </c>
      <c r="IO275" s="7" t="str">
        <f ca="1">IFERROR(IF(IO274+IN275&gt;IP$4,IO274,IO274+IN275),"")</f>
        <v/>
      </c>
      <c r="IP275" s="7">
        <f t="shared" ca="1" si="1525"/>
        <v>0</v>
      </c>
      <c r="IQ275" s="7">
        <f t="shared" ca="1" si="1405"/>
        <v>0.77200561635350073</v>
      </c>
      <c r="IR275" s="7">
        <f t="shared" ca="1" si="1406"/>
        <v>-2.7748471227314608E-3</v>
      </c>
      <c r="IS275" s="7">
        <f t="shared" ca="1" si="1407"/>
        <v>0</v>
      </c>
      <c r="IT275" s="7">
        <f t="shared" ca="1" si="1408"/>
        <v>0</v>
      </c>
      <c r="IU275" s="7" t="str">
        <f ca="1">IFERROR(IF(IU274+IT275&gt;IV$4,IU274,IU274+IT275),"")</f>
        <v/>
      </c>
      <c r="IV275" s="7">
        <f t="shared" ca="1" si="1526"/>
        <v>0</v>
      </c>
      <c r="IW275" s="7">
        <f t="shared" ca="1" si="1409"/>
        <v>0.79916289853792077</v>
      </c>
      <c r="IX275" s="7">
        <f t="shared" ca="1" si="1410"/>
        <v>-2.99321293071515E-2</v>
      </c>
      <c r="IY275" s="7">
        <f t="shared" ca="1" si="1411"/>
        <v>0</v>
      </c>
      <c r="IZ275" s="7">
        <f t="shared" ca="1" si="1412"/>
        <v>0</v>
      </c>
      <c r="JA275" s="7" t="str">
        <f ca="1">IFERROR(IF(JA274+IZ275&gt;JB$4,JA274,JA274+IZ275),"")</f>
        <v/>
      </c>
      <c r="JB275" s="7">
        <f t="shared" ca="1" si="1527"/>
        <v>0</v>
      </c>
      <c r="JC275" s="7">
        <f t="shared" ca="1" si="1413"/>
        <v>0.81085334984677315</v>
      </c>
      <c r="JD275" s="7">
        <f t="shared" ca="1" si="1414"/>
        <v>-4.1622580616003879E-2</v>
      </c>
      <c r="JE275" s="7">
        <f t="shared" ca="1" si="1415"/>
        <v>0</v>
      </c>
      <c r="JF275" s="7">
        <f t="shared" ca="1" si="1416"/>
        <v>0</v>
      </c>
      <c r="JG275" s="7" t="str">
        <f ca="1">IFERROR(IF(JG274+JF275&gt;JH$4,JG274,JG274+JF275),"")</f>
        <v/>
      </c>
      <c r="JH275" s="7">
        <f t="shared" ca="1" si="1528"/>
        <v>0</v>
      </c>
      <c r="JI275" s="7">
        <f t="shared" ca="1" si="1417"/>
        <v>0.40119884175777998</v>
      </c>
      <c r="JJ275" s="7">
        <f t="shared" ca="1" si="1418"/>
        <v>0.3680319274729893</v>
      </c>
      <c r="JK275" s="7">
        <f t="shared" ca="1" si="1419"/>
        <v>1</v>
      </c>
      <c r="JL275" s="7" t="str">
        <f t="shared" ca="1" si="1420"/>
        <v>2</v>
      </c>
      <c r="JM275" s="7" t="str">
        <f ca="1">IFERROR(IF(JM274+JL275&gt;JN$4,JM274,JM274+JL275),"")</f>
        <v/>
      </c>
      <c r="JN275" s="7">
        <f t="shared" ca="1" si="1529"/>
        <v>0</v>
      </c>
      <c r="JO275" s="7">
        <f t="shared" ca="1" si="1421"/>
        <v>0.74091045288474022</v>
      </c>
      <c r="JP275" s="7">
        <f t="shared" ca="1" si="1422"/>
        <v>2.8320316346029051E-2</v>
      </c>
      <c r="JQ275" s="7">
        <f t="shared" ca="1" si="1423"/>
        <v>1</v>
      </c>
      <c r="JR275" s="7" t="str">
        <f t="shared" ca="1" si="1424"/>
        <v>2</v>
      </c>
      <c r="JS275" s="7" t="str">
        <f ca="1">IFERROR(IF(JS274+JR275&gt;JT$4,JS274,JS274+JR275),"")</f>
        <v/>
      </c>
      <c r="JT275" s="7">
        <f t="shared" ca="1" si="1530"/>
        <v>0</v>
      </c>
      <c r="JU275" s="7">
        <f t="shared" ca="1" si="1425"/>
        <v>0.99642238169190545</v>
      </c>
      <c r="JV275" s="7">
        <f t="shared" ca="1" si="1426"/>
        <v>-0.22719161246113617</v>
      </c>
      <c r="JW275" s="7">
        <f t="shared" ca="1" si="1427"/>
        <v>0</v>
      </c>
      <c r="JX275" s="7">
        <f t="shared" ca="1" si="1428"/>
        <v>0</v>
      </c>
      <c r="JY275" s="7" t="str">
        <f ca="1">IFERROR(IF(JY274+JX275&gt;JZ$4,JY274,JY274+JX275),"")</f>
        <v/>
      </c>
      <c r="JZ275" s="7">
        <f t="shared" ca="1" si="1531"/>
        <v>0</v>
      </c>
      <c r="KA275" s="7">
        <f t="shared" ca="1" si="1429"/>
        <v>0.35177468100967191</v>
      </c>
      <c r="KB275" s="7">
        <f t="shared" ca="1" si="1430"/>
        <v>0.41745608822109737</v>
      </c>
      <c r="KC275" s="7">
        <f t="shared" ca="1" si="1431"/>
        <v>1</v>
      </c>
      <c r="KD275" s="7" t="str">
        <f t="shared" ca="1" si="1432"/>
        <v>2</v>
      </c>
      <c r="KE275" s="7" t="str">
        <f ca="1">IFERROR(IF(KE274+KD275&gt;KF$4,KE274,KE274+KD275),"")</f>
        <v/>
      </c>
      <c r="KF275" s="7">
        <f t="shared" ca="1" si="1532"/>
        <v>0</v>
      </c>
      <c r="KG275" s="7">
        <f t="shared" ca="1" si="1433"/>
        <v>0.52287414037009983</v>
      </c>
      <c r="KH275" s="7">
        <f t="shared" ca="1" si="1434"/>
        <v>0.24635662886066945</v>
      </c>
      <c r="KI275" s="7">
        <f t="shared" ca="1" si="1435"/>
        <v>1</v>
      </c>
      <c r="KJ275" s="7" t="str">
        <f t="shared" ca="1" si="1436"/>
        <v>2</v>
      </c>
      <c r="KK275" s="7" t="str">
        <f ca="1">IFERROR(IF(KK274+KJ275&gt;KL$4,KK274,KK274+KJ275),"")</f>
        <v/>
      </c>
      <c r="KL275" s="7">
        <f t="shared" ca="1" si="1533"/>
        <v>0</v>
      </c>
      <c r="KM275" s="7">
        <f t="shared" ca="1" si="1437"/>
        <v>0.74758440623703093</v>
      </c>
      <c r="KN275" s="7">
        <f t="shared" ca="1" si="1438"/>
        <v>2.1646362993738344E-2</v>
      </c>
      <c r="KO275" s="7">
        <f t="shared" ca="1" si="1439"/>
        <v>1</v>
      </c>
      <c r="KP275" s="7" t="str">
        <f t="shared" ca="1" si="1440"/>
        <v>2</v>
      </c>
      <c r="KQ275" s="7" t="str">
        <f ca="1">IFERROR(IF(KQ274+KP275&gt;KR$4,KQ274,KQ274+KP275),"")</f>
        <v/>
      </c>
      <c r="KR275" s="7">
        <f t="shared" ca="1" si="1534"/>
        <v>0</v>
      </c>
      <c r="KS275" s="7">
        <f t="shared" ca="1" si="1441"/>
        <v>0.22036755493243443</v>
      </c>
      <c r="KT275" s="7">
        <f t="shared" ca="1" si="1442"/>
        <v>0.54886321429833484</v>
      </c>
      <c r="KU275" s="7">
        <f t="shared" ca="1" si="1443"/>
        <v>1</v>
      </c>
      <c r="KV275" s="7" t="str">
        <f t="shared" ca="1" si="1444"/>
        <v>2</v>
      </c>
      <c r="KW275" s="7" t="str">
        <f ca="1">IFERROR(IF(KW274+KV275&gt;KX$4,KW274,KW274+KV275),"")</f>
        <v/>
      </c>
      <c r="KX275" s="7">
        <f t="shared" ca="1" si="1535"/>
        <v>0</v>
      </c>
      <c r="KY275" s="7">
        <f t="shared" ca="1" si="1445"/>
        <v>0.89544608943154158</v>
      </c>
      <c r="KZ275" s="7">
        <f t="shared" ca="1" si="1446"/>
        <v>-0.12621532020077231</v>
      </c>
      <c r="LA275" s="7">
        <f t="shared" ca="1" si="1447"/>
        <v>0</v>
      </c>
      <c r="LB275" s="7">
        <f t="shared" ca="1" si="1448"/>
        <v>0</v>
      </c>
      <c r="LC275" s="7" t="str">
        <f ca="1">IFERROR(IF(LC274+LB275&gt;LD$4,LC274,LC274+LB275),"")</f>
        <v/>
      </c>
      <c r="LD275" s="7">
        <f t="shared" ca="1" si="1536"/>
        <v>0</v>
      </c>
      <c r="LE275" s="7">
        <f t="shared" ca="1" si="1449"/>
        <v>0.77421075625559466</v>
      </c>
      <c r="LF275" s="7">
        <f t="shared" ca="1" si="1450"/>
        <v>-4.979987024825383E-3</v>
      </c>
      <c r="LG275" s="7">
        <f t="shared" ca="1" si="1451"/>
        <v>0</v>
      </c>
      <c r="LH275" s="7">
        <f t="shared" ca="1" si="1452"/>
        <v>0</v>
      </c>
      <c r="LI275" s="7" t="str">
        <f ca="1">IFERROR(IF(LI274+LH275&gt;LJ$4,LI274,LI274+LH275),"")</f>
        <v/>
      </c>
      <c r="LJ275" s="7">
        <f t="shared" ca="1" si="1537"/>
        <v>0</v>
      </c>
      <c r="LK275" s="7">
        <f t="shared" ca="1" si="1453"/>
        <v>0.94978566743502491</v>
      </c>
      <c r="LL275" s="7">
        <f t="shared" ca="1" si="1454"/>
        <v>-0.18055489820425563</v>
      </c>
      <c r="LM275" s="7">
        <f t="shared" ca="1" si="1455"/>
        <v>0</v>
      </c>
      <c r="LN275" s="7">
        <f t="shared" ca="1" si="1456"/>
        <v>0</v>
      </c>
      <c r="LO275" s="7" t="str">
        <f ca="1">IFERROR(IF(LO274+LN275&gt;LP$4,LO274,LO274+LN275),"")</f>
        <v/>
      </c>
      <c r="LP275" s="7">
        <f t="shared" ca="1" si="1538"/>
        <v>0</v>
      </c>
      <c r="LQ275" s="7">
        <f t="shared" ca="1" si="1457"/>
        <v>4.0862755859409572E-2</v>
      </c>
      <c r="LR275" s="7">
        <f t="shared" ca="1" si="1458"/>
        <v>0.7283680133713597</v>
      </c>
      <c r="LS275" s="7">
        <f t="shared" ca="1" si="1459"/>
        <v>1</v>
      </c>
      <c r="LT275" s="7" t="str">
        <f t="shared" ca="1" si="1460"/>
        <v>2</v>
      </c>
      <c r="LU275" s="7" t="str">
        <f ca="1">IFERROR(IF(LU274+LT275&gt;LV$4,LU274,LU274+LT275),"")</f>
        <v/>
      </c>
      <c r="LV275" s="7">
        <f t="shared" ca="1" si="1539"/>
        <v>0</v>
      </c>
      <c r="LW275" s="7">
        <f t="shared" ca="1" si="1461"/>
        <v>0.76006087205889783</v>
      </c>
      <c r="LX275" s="7">
        <f t="shared" ca="1" si="1462"/>
        <v>9.1698971718714439E-3</v>
      </c>
      <c r="LY275" s="7">
        <f t="shared" ca="1" si="1463"/>
        <v>1</v>
      </c>
      <c r="LZ275" s="7" t="str">
        <f t="shared" ca="1" si="1464"/>
        <v>2</v>
      </c>
      <c r="MA275" s="7" t="str">
        <f ca="1">IFERROR(IF(MA274+LZ275&gt;MB$4,MA274,MA274+LZ275),"")</f>
        <v/>
      </c>
      <c r="MB275" s="7">
        <f t="shared" ca="1" si="1540"/>
        <v>0</v>
      </c>
      <c r="MC275" s="7">
        <f t="shared" ca="1" si="1465"/>
        <v>0.37271440879818096</v>
      </c>
      <c r="MD275" s="7">
        <f t="shared" ca="1" si="1466"/>
        <v>0.39651636043258831</v>
      </c>
      <c r="ME275" s="7">
        <f t="shared" ca="1" si="1467"/>
        <v>1</v>
      </c>
      <c r="MF275" s="7" t="str">
        <f t="shared" ca="1" si="1468"/>
        <v>2</v>
      </c>
      <c r="MG275" s="7" t="str">
        <f ca="1">IFERROR(IF(MG274+MF275&gt;MH$4,MG274,MG274+MF275),"")</f>
        <v/>
      </c>
      <c r="MH275" s="7">
        <f t="shared" ca="1" si="1541"/>
        <v>0</v>
      </c>
      <c r="MI275" s="7">
        <f t="shared" ca="1" si="1469"/>
        <v>0.41099002453113387</v>
      </c>
      <c r="MJ275" s="7">
        <f t="shared" ca="1" si="1470"/>
        <v>0.35824074469963541</v>
      </c>
      <c r="MK275" s="7">
        <f t="shared" ca="1" si="1471"/>
        <v>1</v>
      </c>
      <c r="ML275" s="7" t="str">
        <f t="shared" ca="1" si="1472"/>
        <v>2</v>
      </c>
      <c r="MM275" s="7" t="str">
        <f ca="1">IFERROR(IF(MM274+ML275&gt;MN$4,MM274,MM274+ML275),"")</f>
        <v/>
      </c>
      <c r="MN275" s="7">
        <f t="shared" ca="1" si="1542"/>
        <v>0</v>
      </c>
      <c r="MO275" s="7">
        <f t="shared" ca="1" si="1473"/>
        <v>0.19846397277892458</v>
      </c>
      <c r="MP275" s="7">
        <f t="shared" ca="1" si="1474"/>
        <v>0.57076679645184469</v>
      </c>
      <c r="MQ275" s="7">
        <f t="shared" ca="1" si="1475"/>
        <v>1</v>
      </c>
      <c r="MR275" s="7" t="str">
        <f t="shared" ca="1" si="1476"/>
        <v>2</v>
      </c>
      <c r="MS275" s="7" t="str">
        <f ca="1">IFERROR(IF(MS274+MR275&gt;MT$4,MS274,MS274+MR275),"")</f>
        <v/>
      </c>
      <c r="MT275" s="7">
        <f t="shared" ca="1" si="1543"/>
        <v>0</v>
      </c>
      <c r="MU275" s="7">
        <f t="shared" ca="1" si="1477"/>
        <v>0.3492583899881081</v>
      </c>
      <c r="MV275" s="7">
        <f t="shared" ca="1" si="1478"/>
        <v>0.41997237924266118</v>
      </c>
      <c r="MW275" s="7">
        <f t="shared" ca="1" si="1479"/>
        <v>1</v>
      </c>
      <c r="MX275" s="7" t="str">
        <f t="shared" ca="1" si="1480"/>
        <v>2</v>
      </c>
      <c r="MY275" s="7" t="str">
        <f ca="1">IFERROR(IF(MY274+MX275&gt;MZ$4,MY274,MY274+MX275),"")</f>
        <v/>
      </c>
      <c r="MZ275" s="7">
        <f t="shared" ca="1" si="1544"/>
        <v>0</v>
      </c>
      <c r="NA275" s="7">
        <f t="shared" ca="1" si="1481"/>
        <v>0.4048888380051413</v>
      </c>
      <c r="NB275" s="7">
        <f t="shared" ca="1" si="1482"/>
        <v>0.36434193122562797</v>
      </c>
      <c r="NC275" s="7">
        <f t="shared" ca="1" si="1483"/>
        <v>1</v>
      </c>
      <c r="ND275" s="7" t="str">
        <f t="shared" ca="1" si="1484"/>
        <v>2</v>
      </c>
      <c r="NE275" s="7" t="str">
        <f ca="1">IFERROR(IF(NE274+ND275&gt;NF$4,NE274,NE274+ND275),"")</f>
        <v/>
      </c>
      <c r="NF275" s="7">
        <f t="shared" ca="1" si="1545"/>
        <v>0</v>
      </c>
      <c r="NG275" s="7">
        <f t="shared" ca="1" si="1485"/>
        <v>0.80827166443845133</v>
      </c>
      <c r="NH275" s="7">
        <f t="shared" ca="1" si="1486"/>
        <v>-3.9040895207682058E-2</v>
      </c>
      <c r="NI275" s="7">
        <f t="shared" ca="1" si="1487"/>
        <v>0</v>
      </c>
      <c r="NJ275" s="7">
        <f t="shared" ca="1" si="1488"/>
        <v>0</v>
      </c>
      <c r="NK275" s="7" t="str">
        <f ca="1">IFERROR(IF(NK274+NJ275&gt;NL$4,NK274,NK274+NJ275),"")</f>
        <v/>
      </c>
      <c r="NL275" s="7">
        <f t="shared" ca="1" si="1546"/>
        <v>0</v>
      </c>
      <c r="NM275" s="7">
        <f t="shared" ca="1" si="1489"/>
        <v>0.76555871589067048</v>
      </c>
      <c r="NN275" s="7">
        <f t="shared" ca="1" si="1490"/>
        <v>3.6720533400987909E-3</v>
      </c>
      <c r="NO275" s="7">
        <f t="shared" ca="1" si="1491"/>
        <v>1</v>
      </c>
      <c r="NP275" s="7" t="str">
        <f t="shared" ca="1" si="1492"/>
        <v>2</v>
      </c>
      <c r="NQ275" s="7" t="str">
        <f ca="1">IFERROR(IF(NQ274+NP275&gt;NR$4,NQ274,NQ274+NP275),"")</f>
        <v/>
      </c>
      <c r="NR275" s="7">
        <f t="shared" ca="1" si="1547"/>
        <v>0</v>
      </c>
      <c r="NT275">
        <v>277</v>
      </c>
      <c r="NU275" s="7" t="s">
        <v>19</v>
      </c>
      <c r="NV275" s="7" t="str">
        <f t="shared" ca="1" si="1280"/>
        <v/>
      </c>
      <c r="NW275" s="7" t="str">
        <f t="shared" ca="1" si="1493"/>
        <v/>
      </c>
      <c r="NX275" t="str">
        <f ca="1">IFERROR(VLOOKUP(NT275,$K$3:$AK$568,8,FALSE),"")</f>
        <v/>
      </c>
      <c r="NY275" t="str">
        <f ca="1">IFERROR(VLOOKUP(NT275,$K$3:$AK$568,9,FALSE),"")</f>
        <v/>
      </c>
      <c r="NZ275" s="7" t="str">
        <f ca="1">IFERROR(VLOOKUP(NT275,$K$3:$AK$568,27,FALSE),"")</f>
        <v/>
      </c>
      <c r="OB275">
        <v>277</v>
      </c>
      <c r="OC275" s="7" t="s">
        <v>19</v>
      </c>
      <c r="OD275" t="e">
        <f t="shared" ca="1" si="1548"/>
        <v>#N/A</v>
      </c>
      <c r="OE275" s="7" t="str">
        <f t="shared" ca="1" si="1549"/>
        <v/>
      </c>
      <c r="OF275" s="7" t="str">
        <f t="shared" ca="1" si="1550"/>
        <v/>
      </c>
      <c r="OG275" t="str">
        <f t="shared" ca="1" si="1551"/>
        <v/>
      </c>
      <c r="OI275">
        <v>277</v>
      </c>
      <c r="OJ275" s="7" t="s">
        <v>19</v>
      </c>
      <c r="OK275" s="7" t="str">
        <f t="shared" ca="1" si="1552"/>
        <v/>
      </c>
      <c r="OL275" s="7" t="str">
        <f t="shared" ca="1" si="1553"/>
        <v/>
      </c>
      <c r="OM275" t="str">
        <f ca="1">IFERROR(VLOOKUP(OI275,$L$3:$AK$568,7,FALSE),"")</f>
        <v/>
      </c>
      <c r="ON275" t="str">
        <f ca="1">IFERROR(VLOOKUP(OI275,$L$3:$AK$568,8,FALSE),"")</f>
        <v/>
      </c>
      <c r="OO275" s="7" t="str">
        <f ca="1">IFERROR(VLOOKUP(OI275,$L$3:$AK$568,26,FALSE),"")</f>
        <v/>
      </c>
      <c r="OQ275">
        <v>277</v>
      </c>
      <c r="OR275" s="7" t="s">
        <v>19</v>
      </c>
      <c r="OS275" t="e">
        <f t="shared" ca="1" si="1554"/>
        <v>#N/A</v>
      </c>
      <c r="OT275" s="7" t="str">
        <f t="shared" ca="1" si="1555"/>
        <v/>
      </c>
      <c r="OU275" s="7" t="str">
        <f t="shared" ca="1" si="1556"/>
        <v/>
      </c>
      <c r="OV275" t="str">
        <f t="shared" ca="1" si="1557"/>
        <v/>
      </c>
      <c r="OX275">
        <v>277</v>
      </c>
      <c r="OY275" s="7" t="s">
        <v>19</v>
      </c>
      <c r="OZ275" s="7" t="str">
        <f t="shared" ca="1" si="1558"/>
        <v/>
      </c>
      <c r="PA275" s="7" t="str">
        <f t="shared" ca="1" si="1559"/>
        <v/>
      </c>
      <c r="PB275" t="str">
        <f ca="1">IFERROR(VLOOKUP(OX275,$M$3:$AK$568,6,FALSE),"")</f>
        <v/>
      </c>
      <c r="PC275" t="str">
        <f ca="1">IFERROR(VLOOKUP(OX275,$M$3:$AK$568,7,FALSE),"")</f>
        <v/>
      </c>
      <c r="PD275" s="7" t="str">
        <f ca="1">IFERROR(VLOOKUP(OX275,$M$3:$AK$568,25,FALSE),"")</f>
        <v/>
      </c>
      <c r="PF275">
        <v>277</v>
      </c>
      <c r="PG275" s="7" t="s">
        <v>19</v>
      </c>
      <c r="PH275" t="e">
        <f t="shared" ca="1" si="1560"/>
        <v>#N/A</v>
      </c>
      <c r="PI275" s="7" t="str">
        <f t="shared" ca="1" si="1561"/>
        <v/>
      </c>
      <c r="PJ275" s="7" t="str">
        <f t="shared" ca="1" si="1562"/>
        <v/>
      </c>
      <c r="PK275" t="str">
        <f t="shared" ca="1" si="1563"/>
        <v/>
      </c>
      <c r="PM275">
        <v>277</v>
      </c>
      <c r="PN275" s="7" t="s">
        <v>19</v>
      </c>
      <c r="PO275" s="202" t="str">
        <f t="shared" ca="1" si="1564"/>
        <v/>
      </c>
      <c r="PP275" s="7" t="str">
        <f t="shared" ca="1" si="1565"/>
        <v/>
      </c>
      <c r="PQ275" t="str">
        <f ca="1">IFERROR(VLOOKUP(PM275,$G$325:$R$409,12,FALSE),"")</f>
        <v/>
      </c>
      <c r="PR275" t="e">
        <f ca="1">VLOOKUP(PM275,$G$324:$Q$409,11,FALSE)</f>
        <v>#N/A</v>
      </c>
      <c r="PS275" s="7" t="str">
        <f ca="1">VLOOKUP(PQ275,$R$325:$Y$409,8,FALSE)</f>
        <v>- -</v>
      </c>
      <c r="PT275" s="7">
        <f ca="1">ReSt</f>
        <v>-4</v>
      </c>
      <c r="PU275" s="7" t="e">
        <f t="shared" ca="1" si="1566"/>
        <v>#N/A</v>
      </c>
      <c r="PV275" s="7" t="e">
        <f t="shared" ca="1" si="1567"/>
        <v>#N/A</v>
      </c>
      <c r="PW275" s="7" t="str">
        <f ca="1">VLOOKUP(PQ275,$R$325:$AK$409,8,FALSE)</f>
        <v>- -</v>
      </c>
      <c r="PX275" s="7"/>
      <c r="PY275">
        <v>277</v>
      </c>
      <c r="PZ275" s="7" t="s">
        <v>19</v>
      </c>
      <c r="QA275" t="str">
        <f t="shared" ca="1" si="1568"/>
        <v/>
      </c>
      <c r="QB275" s="7" t="str">
        <f t="shared" ca="1" si="1569"/>
        <v/>
      </c>
      <c r="QC275" s="7" t="str">
        <f t="shared" ca="1" si="1570"/>
        <v/>
      </c>
      <c r="QD275" t="str">
        <f t="shared" ca="1" si="1571"/>
        <v/>
      </c>
      <c r="QF275">
        <v>277</v>
      </c>
      <c r="QG275" s="7" t="s">
        <v>19</v>
      </c>
      <c r="QH275" s="7" t="str">
        <f t="shared" ca="1" si="1572"/>
        <v/>
      </c>
      <c r="QI275" s="7" t="e">
        <f t="shared" ca="1" si="1573"/>
        <v>#VALUE!</v>
      </c>
      <c r="QJ275" t="e">
        <f t="shared" ca="1" si="1574"/>
        <v>#N/A</v>
      </c>
      <c r="QK275" s="7" t="e">
        <f t="shared" ca="1" si="1575"/>
        <v>#N/A</v>
      </c>
      <c r="QM275">
        <v>277</v>
      </c>
      <c r="QN275" s="7" t="s">
        <v>19</v>
      </c>
      <c r="QO275" t="str">
        <f t="shared" ca="1" si="1576"/>
        <v/>
      </c>
      <c r="QP275" s="7" t="str">
        <f t="shared" ca="1" si="1577"/>
        <v/>
      </c>
      <c r="QQ275" t="str">
        <f t="shared" ca="1" si="1578"/>
        <v/>
      </c>
    </row>
    <row r="276" spans="1:459" x14ac:dyDescent="0.25">
      <c r="A276" s="240"/>
      <c r="C276" s="75"/>
      <c r="D276" s="76"/>
      <c r="F276" s="75"/>
      <c r="G276" s="76"/>
      <c r="I276" s="75"/>
      <c r="J276" s="85" t="s">
        <v>2151</v>
      </c>
      <c r="K276" s="85">
        <f t="shared" ca="1" si="1494"/>
        <v>7</v>
      </c>
      <c r="L276" s="85">
        <f t="shared" ca="1" si="1587"/>
        <v>6</v>
      </c>
      <c r="M276" s="70">
        <f t="shared" ca="1" si="1270"/>
        <v>15</v>
      </c>
      <c r="O276" s="222">
        <f t="shared" ca="1" si="1277"/>
        <v>408</v>
      </c>
      <c r="Q276" s="7" t="str">
        <f t="shared" si="1579"/>
        <v>Mental Focus</v>
      </c>
      <c r="R276" s="9" t="s">
        <v>1522</v>
      </c>
      <c r="S276" s="9" t="s">
        <v>2008</v>
      </c>
      <c r="T276" s="61" t="str">
        <f>SUBSTITUTE(IFERROR(IFERROR(VLOOKUP(R276,'[1]Skill Statistics'!$A$3:$C$513,2,FALSE),VLOOKUP(Q276,'[1]Skill Statistics'!$A$3:$C$513,2,FALSE)),T275),"R*","ReSt")</f>
        <v>Pr/SD</v>
      </c>
      <c r="U276" s="61" t="str">
        <f>IFERROR(IFERROR(VLOOKUP(R276,'[1]Skill Statistics'!$A$3:$C$513,3,FALSE),VLOOKUP(Q276,'[1]Skill Statistics'!$A$3:$C$513,3,FALSE)),U275)</f>
        <v>SD</v>
      </c>
      <c r="V276" s="61" t="str">
        <f>IF(ISNUMBER(SEARCH("Category",R276)),"- -",IFERROR(IFERROR(VLOOKUP(Q276,[1]Professions!$A$4:$AM$288,MATCH(Profession,[1]Professions!$A$1:$AM$1,0),FALSE),VLOOKUP(Q276,Calculations!$B$91:$I$95,8,FALSE)),"- -"))</f>
        <v>3 / 5</v>
      </c>
      <c r="W276" s="60">
        <f t="shared" si="1278"/>
        <v>0</v>
      </c>
      <c r="X276" s="7">
        <f ca="1">IFERROR(VLOOKUP(R276,$BS$6:$NR$519,MATCH(ActualLevel,$BS$3:$NR$3,0),FALSE),"- -")</f>
        <v>0</v>
      </c>
      <c r="Y276" s="7">
        <f t="shared" ca="1" si="1269"/>
        <v>0</v>
      </c>
      <c r="Z276" s="7">
        <f ca="1">IFERROR(VLOOKUP(Y276,Charts!$BQ$2:$BR$52,2,FALSE),"- -")</f>
        <v>-25</v>
      </c>
      <c r="AA276" s="7">
        <f t="shared" ca="1" si="1281"/>
        <v>-8</v>
      </c>
      <c r="AB276" s="7">
        <f t="shared" ca="1" si="1584"/>
        <v>0</v>
      </c>
      <c r="AC276" s="7"/>
      <c r="AD276" s="7"/>
      <c r="AE276" s="7"/>
      <c r="AF276" s="7"/>
      <c r="AG276" s="7"/>
      <c r="AH276" s="43"/>
      <c r="AI276" s="7"/>
      <c r="AJ276" s="7"/>
      <c r="AK276" s="7">
        <f t="shared" ca="1" si="1282"/>
        <v>-33</v>
      </c>
      <c r="AL276" s="7"/>
      <c r="AM276" s="69">
        <f>IFERROR(VLOOKUP(R276,'[1]Skill Statistics'!$A$3:$AN$513,MATCH(Profession,'[1]Skill Statistics'!$A$2:$AN$2,0),FALSE),0)</f>
        <v>0.8</v>
      </c>
      <c r="AN276" s="85">
        <f>IFERROR(VLOOKUP(Q276,'[1]Skill Statistics'!$A$3:$BK$513,MATCH(Archetype,'[1]Skill Statistics'!$A$2:$BK$2,0),FALSE),0)</f>
        <v>1</v>
      </c>
      <c r="AO276" s="85">
        <f>IFERROR(VLOOKUP(Q276,'[1]Skill Statistics'!$A$3:$BB$513,MATCH(Race,'[1]Skill Statistics'!$A$2:$BB$2,0),FALSE),0)</f>
        <v>0</v>
      </c>
      <c r="AP276" s="85">
        <f t="shared" ca="1" si="1495"/>
        <v>-0.8</v>
      </c>
      <c r="AQ276" s="70"/>
      <c r="AS276" s="69">
        <f>IFERROR(VLOOKUP(Q276,'[1]Professional Skills'!$A$4:$AM$288,MATCH(Profession,'[1]Professional Skills'!$A$3:$AM$3,0),FALSE),"- -")</f>
        <v>0</v>
      </c>
      <c r="AU276" s="7">
        <f t="shared" si="1586"/>
        <v>0</v>
      </c>
      <c r="AV276" s="7">
        <f t="shared" ca="1" si="1585"/>
        <v>0</v>
      </c>
      <c r="AW276" t="str">
        <f t="shared" si="1580"/>
        <v/>
      </c>
      <c r="AX276" t="str">
        <f>IFERROR(_xlfn.RANK.EQ(AW276,$AW$5:$AW$568),"")</f>
        <v/>
      </c>
      <c r="AY276">
        <f t="shared" si="1285"/>
        <v>0</v>
      </c>
      <c r="AZ276" s="70" t="str">
        <f t="shared" si="1283"/>
        <v/>
      </c>
      <c r="BB276" s="69">
        <f>IFERROR(IF(Q276="Language",VLOOKUP(R276,[1]Cultures!$B$4:$N$218,MATCH(Culture,[1]Cultures!$B$3:$N$3,0),FALSE),VLOOKUP(Q276,[1]Cultures!$B$4:$O$212,MATCH(Culture,[1]Cultures!$B$3:$O$3,0),FALSE)),"- -")</f>
        <v>0</v>
      </c>
      <c r="BD276">
        <f t="shared" ca="1" si="1581"/>
        <v>0</v>
      </c>
      <c r="BE276" t="str">
        <f t="shared" si="1582"/>
        <v/>
      </c>
      <c r="BI276" s="7">
        <f t="shared" si="1284"/>
        <v>0</v>
      </c>
      <c r="BK276" s="7"/>
      <c r="BL276" s="70">
        <f t="shared" si="1286"/>
        <v>0</v>
      </c>
      <c r="BN276" s="69">
        <f>IFERROR(VLOOKUP(V276,Charts!$BT$2:$BV$14,3,FALSE),"- -")</f>
        <v>0.61538461538461542</v>
      </c>
      <c r="BO276" s="85">
        <f t="shared" ca="1" si="1496"/>
        <v>0.74228812610281625</v>
      </c>
      <c r="BP276" s="70">
        <f t="shared" ca="1" si="1583"/>
        <v>408</v>
      </c>
      <c r="BR276" s="7">
        <v>275</v>
      </c>
      <c r="BS276" s="9" t="str">
        <f ca="1">VLOOKUP(BR276,$O$3:$R$568,4,FALSE)</f>
        <v>Foundry</v>
      </c>
      <c r="BT276" s="7" t="str">
        <f ca="1">VLOOKUP(BS276,$R$3:$V$568,5,FALSE)</f>
        <v>2 / 4</v>
      </c>
      <c r="BU276" s="7">
        <f ca="1">VLOOKUP(BT276,Charts!$BT$2:$BV$14,3,FALSE)</f>
        <v>0.76923076923076927</v>
      </c>
      <c r="BV276" s="7" t="str">
        <f t="shared" ca="1" si="1287"/>
        <v>2</v>
      </c>
      <c r="BW276" s="7" t="str">
        <f t="shared" ca="1" si="1288"/>
        <v>4</v>
      </c>
      <c r="BY276" s="7">
        <f t="shared" ca="1" si="1289"/>
        <v>0.72281531971994772</v>
      </c>
      <c r="BZ276" s="7">
        <f t="shared" ca="1" si="1290"/>
        <v>4.6415449510821549E-2</v>
      </c>
      <c r="CA276" s="7">
        <f t="shared" ca="1" si="1291"/>
        <v>1</v>
      </c>
      <c r="CB276" s="7" t="str">
        <f t="shared" ca="1" si="1292"/>
        <v>2</v>
      </c>
      <c r="CC276" s="7" t="str">
        <f ca="1">IFERROR(IF(CC275+CB276&gt;CD$4,CC275,CC275+CB276),"")</f>
        <v/>
      </c>
      <c r="CD276" s="7">
        <f t="shared" ca="1" si="1497"/>
        <v>0</v>
      </c>
      <c r="CE276" s="7">
        <f t="shared" ca="1" si="1293"/>
        <v>1.2912395314840897E-2</v>
      </c>
      <c r="CF276" s="7">
        <f t="shared" ca="1" si="1294"/>
        <v>0.75631837391592838</v>
      </c>
      <c r="CG276" s="7">
        <f t="shared" ca="1" si="1295"/>
        <v>1</v>
      </c>
      <c r="CH276" s="7" t="str">
        <f t="shared" ca="1" si="1296"/>
        <v>2</v>
      </c>
      <c r="CI276" s="7" t="str">
        <f ca="1">IFERROR(IF(CI275+CH276&gt;CJ$4,CI275,CI275+CH276),"")</f>
        <v/>
      </c>
      <c r="CJ276" s="7">
        <f t="shared" ca="1" si="1498"/>
        <v>0</v>
      </c>
      <c r="CK276" s="7">
        <f t="shared" ca="1" si="1297"/>
        <v>0.62099066087103649</v>
      </c>
      <c r="CL276" s="7">
        <f t="shared" ca="1" si="1298"/>
        <v>0.14824010835973278</v>
      </c>
      <c r="CM276" s="7">
        <f t="shared" ca="1" si="1299"/>
        <v>1</v>
      </c>
      <c r="CN276" s="7" t="str">
        <f t="shared" ca="1" si="1300"/>
        <v>2</v>
      </c>
      <c r="CO276" s="7" t="str">
        <f ca="1">IFERROR(IF(CO275+CN276&gt;CP$4,CO275,CO275+CN276),"")</f>
        <v/>
      </c>
      <c r="CP276" s="7">
        <f t="shared" ca="1" si="1499"/>
        <v>0</v>
      </c>
      <c r="CQ276" s="7">
        <f t="shared" ca="1" si="1301"/>
        <v>0.88270906237380975</v>
      </c>
      <c r="CR276" s="7">
        <f t="shared" ca="1" si="1302"/>
        <v>-0.11347829314304048</v>
      </c>
      <c r="CS276" s="7">
        <f t="shared" ca="1" si="1303"/>
        <v>0</v>
      </c>
      <c r="CT276" s="7">
        <f t="shared" ca="1" si="1304"/>
        <v>0</v>
      </c>
      <c r="CU276" s="7" t="str">
        <f ca="1">IFERROR(IF(CU275+CT276&gt;CV$4,CU275,CU275+CT276),"")</f>
        <v/>
      </c>
      <c r="CV276" s="7">
        <f t="shared" ca="1" si="1500"/>
        <v>0</v>
      </c>
      <c r="CW276" s="7">
        <f t="shared" ca="1" si="1305"/>
        <v>0.97763669068650205</v>
      </c>
      <c r="CX276" s="7">
        <f t="shared" ca="1" si="1306"/>
        <v>-0.20840592145573278</v>
      </c>
      <c r="CY276" s="7">
        <f t="shared" ca="1" si="1307"/>
        <v>0</v>
      </c>
      <c r="CZ276" s="7">
        <f t="shared" ca="1" si="1308"/>
        <v>0</v>
      </c>
      <c r="DA276" s="7" t="str">
        <f ca="1">IFERROR(IF(DA275+CZ276&gt;DB$4,DA275,DA275+CZ276),"")</f>
        <v/>
      </c>
      <c r="DB276" s="7">
        <f t="shared" ca="1" si="1501"/>
        <v>0</v>
      </c>
      <c r="DC276" s="7">
        <f t="shared" ca="1" si="1309"/>
        <v>0.63438315779522947</v>
      </c>
      <c r="DD276" s="7">
        <f t="shared" ca="1" si="1310"/>
        <v>0.1348476114355398</v>
      </c>
      <c r="DE276" s="7">
        <f t="shared" ca="1" si="1311"/>
        <v>1</v>
      </c>
      <c r="DF276" s="7" t="str">
        <f t="shared" ca="1" si="1312"/>
        <v>2</v>
      </c>
      <c r="DG276" s="7" t="str">
        <f ca="1">IFERROR(IF(DG275+DF276&gt;DH$4,DG275,DG275+DF276),"")</f>
        <v/>
      </c>
      <c r="DH276" s="7">
        <f t="shared" ca="1" si="1502"/>
        <v>0</v>
      </c>
      <c r="DI276" s="7">
        <f t="shared" ca="1" si="1313"/>
        <v>0.89635261840878777</v>
      </c>
      <c r="DJ276" s="7">
        <f t="shared" ca="1" si="1314"/>
        <v>-0.1271218491780185</v>
      </c>
      <c r="DK276" s="7">
        <f t="shared" ca="1" si="1315"/>
        <v>0</v>
      </c>
      <c r="DL276" s="7">
        <f t="shared" ca="1" si="1316"/>
        <v>0</v>
      </c>
      <c r="DM276" s="7" t="str">
        <f ca="1">IFERROR(IF(DM275+DL276&gt;DN$4,DM275,DM275+DL276),"")</f>
        <v/>
      </c>
      <c r="DN276" s="7">
        <f t="shared" ca="1" si="1503"/>
        <v>0</v>
      </c>
      <c r="DO276" s="7">
        <f t="shared" ca="1" si="1317"/>
        <v>0.30478768186648231</v>
      </c>
      <c r="DP276" s="7">
        <f t="shared" ca="1" si="1318"/>
        <v>0.46444308736428697</v>
      </c>
      <c r="DQ276" s="7">
        <f t="shared" ca="1" si="1319"/>
        <v>1</v>
      </c>
      <c r="DR276" s="7" t="str">
        <f t="shared" ca="1" si="1320"/>
        <v>2</v>
      </c>
      <c r="DS276" s="7" t="str">
        <f ca="1">IFERROR(IF(DS275+DR276&gt;DT$4,DS275,DS275+DR276),"")</f>
        <v/>
      </c>
      <c r="DT276" s="7">
        <f t="shared" ca="1" si="1504"/>
        <v>0</v>
      </c>
      <c r="DU276" s="7">
        <f t="shared" ca="1" si="1321"/>
        <v>0.10852711635032519</v>
      </c>
      <c r="DV276" s="7">
        <f t="shared" ca="1" si="1322"/>
        <v>0.66070365288044408</v>
      </c>
      <c r="DW276" s="7">
        <f t="shared" ca="1" si="1323"/>
        <v>1</v>
      </c>
      <c r="DX276" s="7" t="str">
        <f t="shared" ca="1" si="1324"/>
        <v>2</v>
      </c>
      <c r="DY276" s="7" t="str">
        <f ca="1">IFERROR(IF(DY275+DX276&gt;DZ$4,DY275,DY275+DX276),"")</f>
        <v/>
      </c>
      <c r="DZ276" s="7">
        <f t="shared" ca="1" si="1505"/>
        <v>0</v>
      </c>
      <c r="EA276" s="7">
        <f t="shared" ca="1" si="1325"/>
        <v>0.24808360740225144</v>
      </c>
      <c r="EB276" s="7">
        <f t="shared" ca="1" si="1326"/>
        <v>0.52114716182851784</v>
      </c>
      <c r="EC276" s="7">
        <f t="shared" ca="1" si="1327"/>
        <v>1</v>
      </c>
      <c r="ED276" s="7" t="str">
        <f t="shared" ca="1" si="1328"/>
        <v>2</v>
      </c>
      <c r="EE276" s="7" t="str">
        <f ca="1">IFERROR(IF(EE275+ED276&gt;EF$4,EE275,EE275+ED276),"")</f>
        <v/>
      </c>
      <c r="EF276" s="7">
        <f t="shared" ca="1" si="1506"/>
        <v>0</v>
      </c>
      <c r="EG276" s="7">
        <f t="shared" ca="1" si="1329"/>
        <v>0.51659880229598132</v>
      </c>
      <c r="EH276" s="7">
        <f t="shared" ca="1" si="1330"/>
        <v>0.25263196693478795</v>
      </c>
      <c r="EI276" s="7">
        <f t="shared" ca="1" si="1331"/>
        <v>1</v>
      </c>
      <c r="EJ276" s="7" t="str">
        <f t="shared" ca="1" si="1332"/>
        <v>2</v>
      </c>
      <c r="EK276" s="7" t="str">
        <f ca="1">IFERROR(IF(EK275+EJ276&gt;EL$4,EK275,EK275+EJ276),"")</f>
        <v/>
      </c>
      <c r="EL276" s="7">
        <f t="shared" ca="1" si="1507"/>
        <v>0</v>
      </c>
      <c r="EM276" s="7">
        <f t="shared" ca="1" si="1333"/>
        <v>0.91919399521933287</v>
      </c>
      <c r="EN276" s="7">
        <f t="shared" ca="1" si="1334"/>
        <v>-0.1499632259885636</v>
      </c>
      <c r="EO276" s="7">
        <f t="shared" ca="1" si="1335"/>
        <v>0</v>
      </c>
      <c r="EP276" s="7">
        <f t="shared" ca="1" si="1336"/>
        <v>0</v>
      </c>
      <c r="EQ276" s="7" t="str">
        <f ca="1">IFERROR(IF(EQ275+EP276&gt;ER$4,EQ275,EQ275+EP276),"")</f>
        <v/>
      </c>
      <c r="ER276" s="7">
        <f t="shared" ca="1" si="1508"/>
        <v>0</v>
      </c>
      <c r="ES276" s="7">
        <f t="shared" ca="1" si="1337"/>
        <v>0.23219402208119744</v>
      </c>
      <c r="ET276" s="7">
        <f t="shared" ca="1" si="1338"/>
        <v>0.53703674714957184</v>
      </c>
      <c r="EU276" s="7">
        <f t="shared" ca="1" si="1339"/>
        <v>1</v>
      </c>
      <c r="EV276" s="7" t="str">
        <f t="shared" ca="1" si="1340"/>
        <v>2</v>
      </c>
      <c r="EW276" s="7" t="str">
        <f ca="1">IFERROR(IF(EW275+EV276&gt;EX$4,EW275,EW275+EV276),"")</f>
        <v/>
      </c>
      <c r="EX276" s="7">
        <f t="shared" ca="1" si="1509"/>
        <v>0</v>
      </c>
      <c r="EY276" s="7">
        <f t="shared" ca="1" si="1341"/>
        <v>0.26271341653818714</v>
      </c>
      <c r="EZ276" s="7">
        <f t="shared" ca="1" si="1342"/>
        <v>0.50651735269258213</v>
      </c>
      <c r="FA276" s="7">
        <f t="shared" ca="1" si="1343"/>
        <v>1</v>
      </c>
      <c r="FB276" s="7" t="str">
        <f t="shared" ca="1" si="1344"/>
        <v>2</v>
      </c>
      <c r="FC276" s="7" t="str">
        <f ca="1">IFERROR(IF(FC275+FB276&gt;FD$4,FC275,FC275+FB276),"")</f>
        <v/>
      </c>
      <c r="FD276" s="7">
        <f t="shared" ca="1" si="1510"/>
        <v>0</v>
      </c>
      <c r="FE276" s="7">
        <f t="shared" ca="1" si="1345"/>
        <v>0.10516847688366071</v>
      </c>
      <c r="FF276" s="7">
        <f t="shared" ca="1" si="1346"/>
        <v>0.66406229234710856</v>
      </c>
      <c r="FG276" s="7">
        <f t="shared" ca="1" si="1347"/>
        <v>1</v>
      </c>
      <c r="FH276" s="7" t="str">
        <f t="shared" ca="1" si="1348"/>
        <v>2</v>
      </c>
      <c r="FI276" s="7" t="str">
        <f ca="1">IFERROR(IF(FI275+FH276&gt;FJ$4,FI275,FI275+FH276),"")</f>
        <v/>
      </c>
      <c r="FJ276" s="7">
        <f t="shared" ca="1" si="1511"/>
        <v>0</v>
      </c>
      <c r="FK276" s="7">
        <f t="shared" ca="1" si="1349"/>
        <v>0.48598342228057223</v>
      </c>
      <c r="FL276" s="7">
        <f t="shared" ca="1" si="1350"/>
        <v>0.28324734695019704</v>
      </c>
      <c r="FM276" s="7">
        <f t="shared" ca="1" si="1351"/>
        <v>1</v>
      </c>
      <c r="FN276" s="7" t="str">
        <f t="shared" ca="1" si="1352"/>
        <v>2</v>
      </c>
      <c r="FO276" s="7" t="str">
        <f ca="1">IFERROR(IF(FO275+FN276&gt;FP$4,FO275,FO275+FN276),"")</f>
        <v/>
      </c>
      <c r="FP276" s="7">
        <f t="shared" ca="1" si="1512"/>
        <v>0</v>
      </c>
      <c r="FQ276" s="7">
        <f t="shared" ca="1" si="1353"/>
        <v>0.83642513004005536</v>
      </c>
      <c r="FR276" s="7">
        <f t="shared" ca="1" si="1354"/>
        <v>-6.7194360809286091E-2</v>
      </c>
      <c r="FS276" s="7">
        <f t="shared" ca="1" si="1355"/>
        <v>0</v>
      </c>
      <c r="FT276" s="7">
        <f t="shared" ca="1" si="1356"/>
        <v>0</v>
      </c>
      <c r="FU276" s="7" t="str">
        <f ca="1">IFERROR(IF(FU275+FT276&gt;FV$4,FU275,FU275+FT276),"")</f>
        <v/>
      </c>
      <c r="FV276" s="7">
        <f t="shared" ca="1" si="1513"/>
        <v>0</v>
      </c>
      <c r="FW276" s="7">
        <f t="shared" ca="1" si="1357"/>
        <v>0.95931200423294916</v>
      </c>
      <c r="FX276" s="7">
        <f t="shared" ca="1" si="1358"/>
        <v>-0.19008123500217988</v>
      </c>
      <c r="FY276" s="7">
        <f t="shared" ca="1" si="1359"/>
        <v>0</v>
      </c>
      <c r="FZ276" s="7">
        <f t="shared" ca="1" si="1360"/>
        <v>0</v>
      </c>
      <c r="GA276" s="7" t="str">
        <f ca="1">IFERROR(IF(GA275+FZ276&gt;GB$4,GA275,GA275+FZ276),"")</f>
        <v/>
      </c>
      <c r="GB276" s="7">
        <f t="shared" ca="1" si="1514"/>
        <v>0</v>
      </c>
      <c r="GC276" s="7">
        <f t="shared" ca="1" si="1361"/>
        <v>0.34414268319074548</v>
      </c>
      <c r="GD276" s="7">
        <f t="shared" ca="1" si="1362"/>
        <v>0.42508808604002379</v>
      </c>
      <c r="GE276" s="7">
        <f t="shared" ca="1" si="1363"/>
        <v>1</v>
      </c>
      <c r="GF276" s="7" t="str">
        <f t="shared" ca="1" si="1364"/>
        <v>2</v>
      </c>
      <c r="GG276" s="7" t="str">
        <f ca="1">IFERROR(IF(GG275+GF276&gt;GH$4,GG275,GG275+GF276),"")</f>
        <v/>
      </c>
      <c r="GH276" s="7">
        <f t="shared" ca="1" si="1515"/>
        <v>0</v>
      </c>
      <c r="GI276" s="7">
        <f t="shared" ca="1" si="1365"/>
        <v>0.95430111192331812</v>
      </c>
      <c r="GJ276" s="7">
        <f t="shared" ca="1" si="1366"/>
        <v>-0.18507034269254885</v>
      </c>
      <c r="GK276" s="7">
        <f t="shared" ca="1" si="1367"/>
        <v>0</v>
      </c>
      <c r="GL276" s="7">
        <f t="shared" ca="1" si="1368"/>
        <v>0</v>
      </c>
      <c r="GM276" s="7" t="str">
        <f ca="1">IFERROR(IF(GM275+GL276&gt;GN$4,GM275,GM275+GL276),"")</f>
        <v/>
      </c>
      <c r="GN276" s="7">
        <f t="shared" ca="1" si="1516"/>
        <v>0</v>
      </c>
      <c r="GO276" s="7">
        <f t="shared" ca="1" si="1369"/>
        <v>0.16735595106320711</v>
      </c>
      <c r="GP276" s="7">
        <f t="shared" ca="1" si="1370"/>
        <v>0.60187481816756216</v>
      </c>
      <c r="GQ276" s="7">
        <f t="shared" ca="1" si="1371"/>
        <v>1</v>
      </c>
      <c r="GR276" s="7" t="str">
        <f t="shared" ca="1" si="1372"/>
        <v>2</v>
      </c>
      <c r="GS276" s="7" t="str">
        <f ca="1">IFERROR(IF(GS275+GR276&gt;GT$4,GS275,GS275+GR276),"")</f>
        <v/>
      </c>
      <c r="GT276" s="7">
        <f t="shared" ca="1" si="1517"/>
        <v>0</v>
      </c>
      <c r="GU276" s="7">
        <f t="shared" ca="1" si="1373"/>
        <v>7.5342896275359394E-2</v>
      </c>
      <c r="GV276" s="7">
        <f t="shared" ca="1" si="1374"/>
        <v>0.69388787295540988</v>
      </c>
      <c r="GW276" s="7">
        <f t="shared" ca="1" si="1375"/>
        <v>1</v>
      </c>
      <c r="GX276" s="7" t="str">
        <f t="shared" ca="1" si="1376"/>
        <v>2</v>
      </c>
      <c r="GY276" s="7" t="str">
        <f ca="1">IFERROR(IF(GY275+GX276&gt;GZ$4,GY275,GY275+GX276),"")</f>
        <v/>
      </c>
      <c r="GZ276" s="7">
        <f t="shared" ca="1" si="1518"/>
        <v>0</v>
      </c>
      <c r="HA276" s="7">
        <f t="shared" ca="1" si="1377"/>
        <v>0.56395342757838784</v>
      </c>
      <c r="HB276" s="7">
        <f t="shared" ca="1" si="1378"/>
        <v>0.20527734165238143</v>
      </c>
      <c r="HC276" s="7">
        <f t="shared" ca="1" si="1379"/>
        <v>1</v>
      </c>
      <c r="HD276" s="7" t="str">
        <f t="shared" ca="1" si="1380"/>
        <v>2</v>
      </c>
      <c r="HE276" s="7" t="str">
        <f ca="1">IFERROR(IF(HE275+HD276&gt;HF$4,HE275,HE275+HD276),"")</f>
        <v/>
      </c>
      <c r="HF276" s="7">
        <f t="shared" ca="1" si="1519"/>
        <v>0</v>
      </c>
      <c r="HG276" s="7">
        <f t="shared" ca="1" si="1381"/>
        <v>0.45684260485841965</v>
      </c>
      <c r="HH276" s="7">
        <f t="shared" ca="1" si="1382"/>
        <v>0.31238816437234962</v>
      </c>
      <c r="HI276" s="7">
        <f t="shared" ca="1" si="1383"/>
        <v>1</v>
      </c>
      <c r="HJ276" s="7" t="str">
        <f t="shared" ca="1" si="1384"/>
        <v>2</v>
      </c>
      <c r="HK276" s="7" t="str">
        <f ca="1">IFERROR(IF(HK275+HJ276&gt;HL$4,HK275,HK275+HJ276),"")</f>
        <v/>
      </c>
      <c r="HL276" s="7">
        <f t="shared" ca="1" si="1520"/>
        <v>0</v>
      </c>
      <c r="HM276" s="7">
        <f t="shared" ca="1" si="1385"/>
        <v>2.9891885171991706E-2</v>
      </c>
      <c r="HN276" s="7">
        <f t="shared" ca="1" si="1386"/>
        <v>0.73933888405877757</v>
      </c>
      <c r="HO276" s="7">
        <f t="shared" ca="1" si="1387"/>
        <v>1</v>
      </c>
      <c r="HP276" s="7" t="str">
        <f t="shared" ca="1" si="1388"/>
        <v>2</v>
      </c>
      <c r="HQ276" s="7" t="str">
        <f ca="1">IFERROR(IF(HQ275+HP276&gt;HR$4,HQ275,HQ275+HP276),"")</f>
        <v/>
      </c>
      <c r="HR276" s="7">
        <f t="shared" ca="1" si="1521"/>
        <v>0</v>
      </c>
      <c r="HS276" s="7">
        <f t="shared" ca="1" si="1389"/>
        <v>0.32704339887502465</v>
      </c>
      <c r="HT276" s="7">
        <f t="shared" ca="1" si="1390"/>
        <v>0.44218737035574462</v>
      </c>
      <c r="HU276" s="7">
        <f t="shared" ca="1" si="1391"/>
        <v>1</v>
      </c>
      <c r="HV276" s="7" t="str">
        <f t="shared" ca="1" si="1392"/>
        <v>2</v>
      </c>
      <c r="HW276" s="7" t="str">
        <f ca="1">IFERROR(IF(HW275+HV276&gt;HX$4,HW275,HW275+HV276),"")</f>
        <v/>
      </c>
      <c r="HX276" s="7">
        <f t="shared" ca="1" si="1522"/>
        <v>0</v>
      </c>
      <c r="HY276" s="7">
        <f t="shared" ca="1" si="1393"/>
        <v>0.84016012079351876</v>
      </c>
      <c r="HZ276" s="7">
        <f t="shared" ca="1" si="1394"/>
        <v>-7.0929351562749487E-2</v>
      </c>
      <c r="IA276" s="7">
        <f t="shared" ca="1" si="1395"/>
        <v>0</v>
      </c>
      <c r="IB276" s="7">
        <f t="shared" ca="1" si="1396"/>
        <v>0</v>
      </c>
      <c r="IC276" s="7" t="str">
        <f ca="1">IFERROR(IF(IC275+IB276&gt;ID$4,IC275,IC275+IB276),"")</f>
        <v/>
      </c>
      <c r="ID276" s="7">
        <f t="shared" ca="1" si="1523"/>
        <v>0</v>
      </c>
      <c r="IE276" s="7">
        <f t="shared" ca="1" si="1397"/>
        <v>0.16555773695596132</v>
      </c>
      <c r="IF276" s="7">
        <f t="shared" ca="1" si="1398"/>
        <v>0.60367303227480795</v>
      </c>
      <c r="IG276" s="7">
        <f t="shared" ca="1" si="1399"/>
        <v>1</v>
      </c>
      <c r="IH276" s="7" t="str">
        <f t="shared" ca="1" si="1400"/>
        <v>2</v>
      </c>
      <c r="II276" s="7" t="str">
        <f ca="1">IFERROR(IF(II275+IH276&gt;IJ$4,II275,II275+IH276),"")</f>
        <v/>
      </c>
      <c r="IJ276" s="7">
        <f t="shared" ca="1" si="1524"/>
        <v>0</v>
      </c>
      <c r="IK276" s="7">
        <f t="shared" ca="1" si="1401"/>
        <v>0.60613998879555442</v>
      </c>
      <c r="IL276" s="7">
        <f t="shared" ca="1" si="1402"/>
        <v>0.16309078043521485</v>
      </c>
      <c r="IM276" s="7">
        <f t="shared" ca="1" si="1403"/>
        <v>1</v>
      </c>
      <c r="IN276" s="7" t="str">
        <f t="shared" ca="1" si="1404"/>
        <v>2</v>
      </c>
      <c r="IO276" s="7" t="str">
        <f ca="1">IFERROR(IF(IO275+IN276&gt;IP$4,IO275,IO275+IN276),"")</f>
        <v/>
      </c>
      <c r="IP276" s="7">
        <f t="shared" ca="1" si="1525"/>
        <v>0</v>
      </c>
      <c r="IQ276" s="7">
        <f t="shared" ca="1" si="1405"/>
        <v>0.58185979526397991</v>
      </c>
      <c r="IR276" s="7">
        <f t="shared" ca="1" si="1406"/>
        <v>0.18737097396678937</v>
      </c>
      <c r="IS276" s="7">
        <f t="shared" ca="1" si="1407"/>
        <v>1</v>
      </c>
      <c r="IT276" s="7" t="str">
        <f t="shared" ca="1" si="1408"/>
        <v>2</v>
      </c>
      <c r="IU276" s="7" t="str">
        <f ca="1">IFERROR(IF(IU275+IT276&gt;IV$4,IU275,IU275+IT276),"")</f>
        <v/>
      </c>
      <c r="IV276" s="7">
        <f t="shared" ca="1" si="1526"/>
        <v>0</v>
      </c>
      <c r="IW276" s="7">
        <f t="shared" ca="1" si="1409"/>
        <v>0.60476037828683493</v>
      </c>
      <c r="IX276" s="7">
        <f t="shared" ca="1" si="1410"/>
        <v>0.16447039094393434</v>
      </c>
      <c r="IY276" s="7">
        <f t="shared" ca="1" si="1411"/>
        <v>1</v>
      </c>
      <c r="IZ276" s="7" t="str">
        <f t="shared" ca="1" si="1412"/>
        <v>2</v>
      </c>
      <c r="JA276" s="7" t="str">
        <f ca="1">IFERROR(IF(JA275+IZ276&gt;JB$4,JA275,JA275+IZ276),"")</f>
        <v/>
      </c>
      <c r="JB276" s="7">
        <f t="shared" ca="1" si="1527"/>
        <v>0</v>
      </c>
      <c r="JC276" s="7">
        <f t="shared" ca="1" si="1413"/>
        <v>0.771054322526595</v>
      </c>
      <c r="JD276" s="7">
        <f t="shared" ca="1" si="1414"/>
        <v>-1.8235532958257306E-3</v>
      </c>
      <c r="JE276" s="7">
        <f t="shared" ca="1" si="1415"/>
        <v>0</v>
      </c>
      <c r="JF276" s="7">
        <f t="shared" ca="1" si="1416"/>
        <v>0</v>
      </c>
      <c r="JG276" s="7" t="str">
        <f ca="1">IFERROR(IF(JG275+JF276&gt;JH$4,JG275,JG275+JF276),"")</f>
        <v/>
      </c>
      <c r="JH276" s="7">
        <f t="shared" ca="1" si="1528"/>
        <v>0</v>
      </c>
      <c r="JI276" s="7">
        <f t="shared" ca="1" si="1417"/>
        <v>0.73309499822299673</v>
      </c>
      <c r="JJ276" s="7">
        <f t="shared" ca="1" si="1418"/>
        <v>3.6135771007772544E-2</v>
      </c>
      <c r="JK276" s="7">
        <f t="shared" ca="1" si="1419"/>
        <v>1</v>
      </c>
      <c r="JL276" s="7" t="str">
        <f t="shared" ca="1" si="1420"/>
        <v>2</v>
      </c>
      <c r="JM276" s="7" t="str">
        <f ca="1">IFERROR(IF(JM275+JL276&gt;JN$4,JM275,JM275+JL276),"")</f>
        <v/>
      </c>
      <c r="JN276" s="7">
        <f t="shared" ca="1" si="1529"/>
        <v>0</v>
      </c>
      <c r="JO276" s="7">
        <f t="shared" ca="1" si="1421"/>
        <v>0.79411032035790519</v>
      </c>
      <c r="JP276" s="7">
        <f t="shared" ca="1" si="1422"/>
        <v>-2.4879551127135913E-2</v>
      </c>
      <c r="JQ276" s="7">
        <f t="shared" ca="1" si="1423"/>
        <v>0</v>
      </c>
      <c r="JR276" s="7">
        <f t="shared" ca="1" si="1424"/>
        <v>0</v>
      </c>
      <c r="JS276" s="7" t="str">
        <f ca="1">IFERROR(IF(JS275+JR276&gt;JT$4,JS275,JS275+JR276),"")</f>
        <v/>
      </c>
      <c r="JT276" s="7">
        <f t="shared" ca="1" si="1530"/>
        <v>0</v>
      </c>
      <c r="JU276" s="7">
        <f t="shared" ca="1" si="1425"/>
        <v>0.78172646064317797</v>
      </c>
      <c r="JV276" s="7">
        <f t="shared" ca="1" si="1426"/>
        <v>-1.2495691412408694E-2</v>
      </c>
      <c r="JW276" s="7">
        <f t="shared" ca="1" si="1427"/>
        <v>0</v>
      </c>
      <c r="JX276" s="7">
        <f t="shared" ca="1" si="1428"/>
        <v>0</v>
      </c>
      <c r="JY276" s="7" t="str">
        <f ca="1">IFERROR(IF(JY275+JX276&gt;JZ$4,JY275,JY275+JX276),"")</f>
        <v/>
      </c>
      <c r="JZ276" s="7">
        <f t="shared" ca="1" si="1531"/>
        <v>0</v>
      </c>
      <c r="KA276" s="7">
        <f t="shared" ca="1" si="1429"/>
        <v>0.68303527404425579</v>
      </c>
      <c r="KB276" s="7">
        <f t="shared" ca="1" si="1430"/>
        <v>8.6195495186513482E-2</v>
      </c>
      <c r="KC276" s="7">
        <f t="shared" ca="1" si="1431"/>
        <v>1</v>
      </c>
      <c r="KD276" s="7" t="str">
        <f t="shared" ca="1" si="1432"/>
        <v>2</v>
      </c>
      <c r="KE276" s="7" t="str">
        <f ca="1">IFERROR(IF(KE275+KD276&gt;KF$4,KE275,KE275+KD276),"")</f>
        <v/>
      </c>
      <c r="KF276" s="7">
        <f t="shared" ca="1" si="1532"/>
        <v>0</v>
      </c>
      <c r="KG276" s="7">
        <f t="shared" ca="1" si="1433"/>
        <v>0.46072513636290569</v>
      </c>
      <c r="KH276" s="7">
        <f t="shared" ca="1" si="1434"/>
        <v>0.30850563286786359</v>
      </c>
      <c r="KI276" s="7">
        <f t="shared" ca="1" si="1435"/>
        <v>1</v>
      </c>
      <c r="KJ276" s="7" t="str">
        <f t="shared" ca="1" si="1436"/>
        <v>2</v>
      </c>
      <c r="KK276" s="7" t="str">
        <f ca="1">IFERROR(IF(KK275+KJ276&gt;KL$4,KK275,KK275+KJ276),"")</f>
        <v/>
      </c>
      <c r="KL276" s="7">
        <f t="shared" ca="1" si="1533"/>
        <v>0</v>
      </c>
      <c r="KM276" s="7">
        <f t="shared" ca="1" si="1437"/>
        <v>3.5198229371995682E-2</v>
      </c>
      <c r="KN276" s="7">
        <f t="shared" ca="1" si="1438"/>
        <v>0.73403253985877359</v>
      </c>
      <c r="KO276" s="7">
        <f t="shared" ca="1" si="1439"/>
        <v>1</v>
      </c>
      <c r="KP276" s="7" t="str">
        <f t="shared" ca="1" si="1440"/>
        <v>2</v>
      </c>
      <c r="KQ276" s="7" t="str">
        <f ca="1">IFERROR(IF(KQ275+KP276&gt;KR$4,KQ275,KQ275+KP276),"")</f>
        <v/>
      </c>
      <c r="KR276" s="7">
        <f t="shared" ca="1" si="1534"/>
        <v>0</v>
      </c>
      <c r="KS276" s="7">
        <f t="shared" ca="1" si="1441"/>
        <v>0.79238327790587704</v>
      </c>
      <c r="KT276" s="7">
        <f t="shared" ca="1" si="1442"/>
        <v>-2.3152508675107764E-2</v>
      </c>
      <c r="KU276" s="7">
        <f t="shared" ca="1" si="1443"/>
        <v>0</v>
      </c>
      <c r="KV276" s="7">
        <f t="shared" ca="1" si="1444"/>
        <v>0</v>
      </c>
      <c r="KW276" s="7" t="str">
        <f ca="1">IFERROR(IF(KW275+KV276&gt;KX$4,KW275,KW275+KV276),"")</f>
        <v/>
      </c>
      <c r="KX276" s="7">
        <f t="shared" ca="1" si="1535"/>
        <v>0</v>
      </c>
      <c r="KY276" s="7">
        <f t="shared" ca="1" si="1445"/>
        <v>8.9796451368535424E-2</v>
      </c>
      <c r="KZ276" s="7">
        <f t="shared" ca="1" si="1446"/>
        <v>0.67943431786223385</v>
      </c>
      <c r="LA276" s="7">
        <f t="shared" ca="1" si="1447"/>
        <v>1</v>
      </c>
      <c r="LB276" s="7" t="str">
        <f t="shared" ca="1" si="1448"/>
        <v>2</v>
      </c>
      <c r="LC276" s="7" t="str">
        <f ca="1">IFERROR(IF(LC275+LB276&gt;LD$4,LC275,LC275+LB276),"")</f>
        <v/>
      </c>
      <c r="LD276" s="7">
        <f t="shared" ca="1" si="1536"/>
        <v>0</v>
      </c>
      <c r="LE276" s="7">
        <f t="shared" ca="1" si="1449"/>
        <v>0.88854761766172996</v>
      </c>
      <c r="LF276" s="7">
        <f t="shared" ca="1" si="1450"/>
        <v>-0.11931684843096069</v>
      </c>
      <c r="LG276" s="7">
        <f t="shared" ca="1" si="1451"/>
        <v>0</v>
      </c>
      <c r="LH276" s="7">
        <f t="shared" ca="1" si="1452"/>
        <v>0</v>
      </c>
      <c r="LI276" s="7" t="str">
        <f ca="1">IFERROR(IF(LI275+LH276&gt;LJ$4,LI275,LI275+LH276),"")</f>
        <v/>
      </c>
      <c r="LJ276" s="7">
        <f t="shared" ca="1" si="1537"/>
        <v>0</v>
      </c>
      <c r="LK276" s="7">
        <f t="shared" ca="1" si="1453"/>
        <v>0.48624576787082119</v>
      </c>
      <c r="LL276" s="7">
        <f t="shared" ca="1" si="1454"/>
        <v>0.28298500135994809</v>
      </c>
      <c r="LM276" s="7">
        <f t="shared" ca="1" si="1455"/>
        <v>1</v>
      </c>
      <c r="LN276" s="7" t="str">
        <f t="shared" ca="1" si="1456"/>
        <v>2</v>
      </c>
      <c r="LO276" s="7" t="str">
        <f ca="1">IFERROR(IF(LO275+LN276&gt;LP$4,LO275,LO275+LN276),"")</f>
        <v/>
      </c>
      <c r="LP276" s="7">
        <f t="shared" ca="1" si="1538"/>
        <v>0</v>
      </c>
      <c r="LQ276" s="7">
        <f t="shared" ca="1" si="1457"/>
        <v>0.37615129346923526</v>
      </c>
      <c r="LR276" s="7">
        <f t="shared" ca="1" si="1458"/>
        <v>0.39307947576153401</v>
      </c>
      <c r="LS276" s="7">
        <f t="shared" ca="1" si="1459"/>
        <v>1</v>
      </c>
      <c r="LT276" s="7" t="str">
        <f t="shared" ca="1" si="1460"/>
        <v>2</v>
      </c>
      <c r="LU276" s="7" t="str">
        <f ca="1">IFERROR(IF(LU275+LT276&gt;LV$4,LU275,LU275+LT276),"")</f>
        <v/>
      </c>
      <c r="LV276" s="7">
        <f t="shared" ca="1" si="1539"/>
        <v>0</v>
      </c>
      <c r="LW276" s="7">
        <f t="shared" ca="1" si="1461"/>
        <v>0.14936350560864098</v>
      </c>
      <c r="LX276" s="7">
        <f t="shared" ca="1" si="1462"/>
        <v>0.61986726362212829</v>
      </c>
      <c r="LY276" s="7">
        <f t="shared" ca="1" si="1463"/>
        <v>1</v>
      </c>
      <c r="LZ276" s="7" t="str">
        <f t="shared" ca="1" si="1464"/>
        <v>2</v>
      </c>
      <c r="MA276" s="7" t="str">
        <f ca="1">IFERROR(IF(MA275+LZ276&gt;MB$4,MA275,MA275+LZ276),"")</f>
        <v/>
      </c>
      <c r="MB276" s="7">
        <f t="shared" ca="1" si="1540"/>
        <v>0</v>
      </c>
      <c r="MC276" s="7">
        <f t="shared" ca="1" si="1465"/>
        <v>0.20722516699064375</v>
      </c>
      <c r="MD276" s="7">
        <f t="shared" ca="1" si="1466"/>
        <v>0.56200560224012552</v>
      </c>
      <c r="ME276" s="7">
        <f t="shared" ca="1" si="1467"/>
        <v>1</v>
      </c>
      <c r="MF276" s="7" t="str">
        <f t="shared" ca="1" si="1468"/>
        <v>2</v>
      </c>
      <c r="MG276" s="7" t="str">
        <f ca="1">IFERROR(IF(MG275+MF276&gt;MH$4,MG275,MG275+MF276),"")</f>
        <v/>
      </c>
      <c r="MH276" s="7">
        <f t="shared" ca="1" si="1541"/>
        <v>0</v>
      </c>
      <c r="MI276" s="7">
        <f t="shared" ca="1" si="1469"/>
        <v>0.92407551512388264</v>
      </c>
      <c r="MJ276" s="7">
        <f t="shared" ca="1" si="1470"/>
        <v>-0.15484474589311337</v>
      </c>
      <c r="MK276" s="7">
        <f t="shared" ca="1" si="1471"/>
        <v>0</v>
      </c>
      <c r="ML276" s="7">
        <f t="shared" ca="1" si="1472"/>
        <v>0</v>
      </c>
      <c r="MM276" s="7" t="str">
        <f ca="1">IFERROR(IF(MM275+ML276&gt;MN$4,MM275,MM275+ML276),"")</f>
        <v/>
      </c>
      <c r="MN276" s="7">
        <f t="shared" ca="1" si="1542"/>
        <v>0</v>
      </c>
      <c r="MO276" s="7">
        <f t="shared" ca="1" si="1473"/>
        <v>0.1477442952569239</v>
      </c>
      <c r="MP276" s="7">
        <f t="shared" ca="1" si="1474"/>
        <v>0.62148647397384538</v>
      </c>
      <c r="MQ276" s="7">
        <f t="shared" ca="1" si="1475"/>
        <v>1</v>
      </c>
      <c r="MR276" s="7" t="str">
        <f t="shared" ca="1" si="1476"/>
        <v>2</v>
      </c>
      <c r="MS276" s="7" t="str">
        <f ca="1">IFERROR(IF(MS275+MR276&gt;MT$4,MS275,MS275+MR276),"")</f>
        <v/>
      </c>
      <c r="MT276" s="7">
        <f t="shared" ca="1" si="1543"/>
        <v>0</v>
      </c>
      <c r="MU276" s="7">
        <f t="shared" ca="1" si="1477"/>
        <v>0.54072117782343165</v>
      </c>
      <c r="MV276" s="7">
        <f t="shared" ca="1" si="1478"/>
        <v>0.22850959140733762</v>
      </c>
      <c r="MW276" s="7">
        <f t="shared" ca="1" si="1479"/>
        <v>1</v>
      </c>
      <c r="MX276" s="7" t="str">
        <f t="shared" ca="1" si="1480"/>
        <v>2</v>
      </c>
      <c r="MY276" s="7" t="str">
        <f ca="1">IFERROR(IF(MY275+MX276&gt;MZ$4,MY275,MY275+MX276),"")</f>
        <v/>
      </c>
      <c r="MZ276" s="7">
        <f t="shared" ca="1" si="1544"/>
        <v>0</v>
      </c>
      <c r="NA276" s="7">
        <f t="shared" ca="1" si="1481"/>
        <v>0.32198101848157212</v>
      </c>
      <c r="NB276" s="7">
        <f t="shared" ca="1" si="1482"/>
        <v>0.44724975074919715</v>
      </c>
      <c r="NC276" s="7">
        <f t="shared" ca="1" si="1483"/>
        <v>1</v>
      </c>
      <c r="ND276" s="7" t="str">
        <f t="shared" ca="1" si="1484"/>
        <v>2</v>
      </c>
      <c r="NE276" s="7" t="str">
        <f ca="1">IFERROR(IF(NE275+ND276&gt;NF$4,NE275,NE275+ND276),"")</f>
        <v/>
      </c>
      <c r="NF276" s="7">
        <f t="shared" ca="1" si="1545"/>
        <v>0</v>
      </c>
      <c r="NG276" s="7">
        <f t="shared" ca="1" si="1485"/>
        <v>0.70072577918422263</v>
      </c>
      <c r="NH276" s="7">
        <f t="shared" ca="1" si="1486"/>
        <v>6.8504990046546643E-2</v>
      </c>
      <c r="NI276" s="7">
        <f t="shared" ca="1" si="1487"/>
        <v>1</v>
      </c>
      <c r="NJ276" s="7" t="str">
        <f t="shared" ca="1" si="1488"/>
        <v>2</v>
      </c>
      <c r="NK276" s="7" t="str">
        <f ca="1">IFERROR(IF(NK275+NJ276&gt;NL$4,NK275,NK275+NJ276),"")</f>
        <v/>
      </c>
      <c r="NL276" s="7">
        <f t="shared" ca="1" si="1546"/>
        <v>0</v>
      </c>
      <c r="NM276" s="7">
        <f t="shared" ca="1" si="1489"/>
        <v>7.8471511112986114E-2</v>
      </c>
      <c r="NN276" s="7">
        <f t="shared" ca="1" si="1490"/>
        <v>0.69075925811778316</v>
      </c>
      <c r="NO276" s="7">
        <f t="shared" ca="1" si="1491"/>
        <v>1</v>
      </c>
      <c r="NP276" s="7" t="str">
        <f t="shared" ca="1" si="1492"/>
        <v>2</v>
      </c>
      <c r="NQ276" s="7" t="str">
        <f ca="1">IFERROR(IF(NQ275+NP276&gt;NR$4,NQ275,NQ275+NP276),"")</f>
        <v/>
      </c>
      <c r="NR276" s="7">
        <f t="shared" ca="1" si="1547"/>
        <v>0</v>
      </c>
      <c r="NT276">
        <v>278</v>
      </c>
      <c r="NU276" s="7" t="s">
        <v>19</v>
      </c>
      <c r="NV276" s="7" t="str">
        <f t="shared" ca="1" si="1280"/>
        <v/>
      </c>
      <c r="NW276" s="7" t="str">
        <f t="shared" ca="1" si="1493"/>
        <v/>
      </c>
      <c r="NX276" t="str">
        <f ca="1">IFERROR(VLOOKUP(NT276,$K$3:$AK$568,8,FALSE),"")</f>
        <v/>
      </c>
      <c r="NY276" t="str">
        <f ca="1">IFERROR(VLOOKUP(NT276,$K$3:$AK$568,9,FALSE),"")</f>
        <v/>
      </c>
      <c r="NZ276" s="7" t="str">
        <f ca="1">IFERROR(VLOOKUP(NT276,$K$3:$AK$568,27,FALSE),"")</f>
        <v/>
      </c>
      <c r="OB276">
        <v>278</v>
      </c>
      <c r="OC276" s="7" t="s">
        <v>19</v>
      </c>
      <c r="OD276" t="e">
        <f t="shared" ca="1" si="1548"/>
        <v>#N/A</v>
      </c>
      <c r="OE276" s="7" t="str">
        <f t="shared" ca="1" si="1549"/>
        <v/>
      </c>
      <c r="OF276" s="7" t="str">
        <f t="shared" ca="1" si="1550"/>
        <v/>
      </c>
      <c r="OG276" t="str">
        <f t="shared" ca="1" si="1551"/>
        <v/>
      </c>
      <c r="OI276">
        <v>278</v>
      </c>
      <c r="OJ276" s="7" t="s">
        <v>19</v>
      </c>
      <c r="OK276" s="7" t="str">
        <f t="shared" ca="1" si="1552"/>
        <v/>
      </c>
      <c r="OL276" s="7" t="str">
        <f t="shared" ca="1" si="1553"/>
        <v/>
      </c>
      <c r="OM276" t="str">
        <f ca="1">IFERROR(VLOOKUP(OI276,$L$3:$AK$568,7,FALSE),"")</f>
        <v/>
      </c>
      <c r="ON276" t="str">
        <f ca="1">IFERROR(VLOOKUP(OI276,$L$3:$AK$568,8,FALSE),"")</f>
        <v/>
      </c>
      <c r="OO276" s="7" t="str">
        <f ca="1">IFERROR(VLOOKUP(OI276,$L$3:$AK$568,26,FALSE),"")</f>
        <v/>
      </c>
      <c r="OQ276">
        <v>278</v>
      </c>
      <c r="OR276" s="7" t="s">
        <v>19</v>
      </c>
      <c r="OS276" t="e">
        <f t="shared" ca="1" si="1554"/>
        <v>#N/A</v>
      </c>
      <c r="OT276" s="7" t="str">
        <f t="shared" ca="1" si="1555"/>
        <v/>
      </c>
      <c r="OU276" s="7" t="str">
        <f t="shared" ca="1" si="1556"/>
        <v/>
      </c>
      <c r="OV276" t="str">
        <f t="shared" ca="1" si="1557"/>
        <v/>
      </c>
      <c r="OX276">
        <v>278</v>
      </c>
      <c r="OY276" s="7" t="s">
        <v>19</v>
      </c>
      <c r="OZ276" s="7" t="str">
        <f t="shared" ca="1" si="1558"/>
        <v/>
      </c>
      <c r="PA276" s="7" t="str">
        <f t="shared" ca="1" si="1559"/>
        <v/>
      </c>
      <c r="PB276" t="str">
        <f ca="1">IFERROR(VLOOKUP(OX276,$M$3:$AK$568,6,FALSE),"")</f>
        <v/>
      </c>
      <c r="PC276" t="str">
        <f ca="1">IFERROR(VLOOKUP(OX276,$M$3:$AK$568,7,FALSE),"")</f>
        <v/>
      </c>
      <c r="PD276" s="7" t="str">
        <f ca="1">IFERROR(VLOOKUP(OX276,$M$3:$AK$568,25,FALSE),"")</f>
        <v/>
      </c>
      <c r="PF276">
        <v>278</v>
      </c>
      <c r="PG276" s="7" t="s">
        <v>19</v>
      </c>
      <c r="PH276" t="e">
        <f t="shared" ca="1" si="1560"/>
        <v>#N/A</v>
      </c>
      <c r="PI276" s="7" t="str">
        <f t="shared" ca="1" si="1561"/>
        <v/>
      </c>
      <c r="PJ276" s="7" t="str">
        <f t="shared" ca="1" si="1562"/>
        <v/>
      </c>
      <c r="PK276" t="str">
        <f t="shared" ca="1" si="1563"/>
        <v/>
      </c>
      <c r="PM276">
        <v>278</v>
      </c>
      <c r="PN276" s="7" t="s">
        <v>19</v>
      </c>
      <c r="PO276" s="202" t="str">
        <f t="shared" ca="1" si="1564"/>
        <v/>
      </c>
      <c r="PP276" s="7" t="str">
        <f t="shared" ca="1" si="1565"/>
        <v/>
      </c>
      <c r="PQ276" t="str">
        <f ca="1">IFERROR(VLOOKUP(PM276,$G$325:$R$409,12,FALSE),"")</f>
        <v/>
      </c>
      <c r="PR276" t="e">
        <f ca="1">VLOOKUP(PM276,$G$324:$Q$409,11,FALSE)</f>
        <v>#N/A</v>
      </c>
      <c r="PS276" s="7" t="str">
        <f ca="1">VLOOKUP(PQ276,$R$325:$Y$409,8,FALSE)</f>
        <v>- -</v>
      </c>
      <c r="PT276" s="7">
        <f ca="1">ReSt</f>
        <v>-4</v>
      </c>
      <c r="PU276" s="7" t="e">
        <f t="shared" ca="1" si="1566"/>
        <v>#N/A</v>
      </c>
      <c r="PV276" s="7" t="e">
        <f t="shared" ca="1" si="1567"/>
        <v>#N/A</v>
      </c>
      <c r="PW276" s="7" t="str">
        <f ca="1">VLOOKUP(PQ276,$R$325:$AK$409,8,FALSE)</f>
        <v>- -</v>
      </c>
      <c r="PX276" s="7"/>
      <c r="PY276">
        <v>278</v>
      </c>
      <c r="PZ276" s="7" t="s">
        <v>19</v>
      </c>
      <c r="QA276" t="str">
        <f t="shared" ca="1" si="1568"/>
        <v/>
      </c>
      <c r="QB276" s="7" t="str">
        <f t="shared" ca="1" si="1569"/>
        <v/>
      </c>
      <c r="QC276" s="7" t="str">
        <f t="shared" ca="1" si="1570"/>
        <v/>
      </c>
      <c r="QD276" t="str">
        <f t="shared" ca="1" si="1571"/>
        <v/>
      </c>
      <c r="QF276">
        <v>278</v>
      </c>
      <c r="QG276" s="7" t="s">
        <v>19</v>
      </c>
      <c r="QH276" s="7" t="str">
        <f t="shared" ca="1" si="1572"/>
        <v/>
      </c>
      <c r="QI276" s="7" t="e">
        <f t="shared" ca="1" si="1573"/>
        <v>#VALUE!</v>
      </c>
      <c r="QJ276" t="e">
        <f t="shared" ca="1" si="1574"/>
        <v>#N/A</v>
      </c>
      <c r="QK276" s="7" t="e">
        <f t="shared" ca="1" si="1575"/>
        <v>#N/A</v>
      </c>
      <c r="QM276">
        <v>278</v>
      </c>
      <c r="QN276" s="7" t="s">
        <v>19</v>
      </c>
      <c r="QO276" t="str">
        <f t="shared" ca="1" si="1576"/>
        <v/>
      </c>
      <c r="QP276" s="7" t="str">
        <f t="shared" ca="1" si="1577"/>
        <v/>
      </c>
      <c r="QQ276" t="str">
        <f t="shared" ca="1" si="1578"/>
        <v/>
      </c>
    </row>
    <row r="277" spans="1:459" x14ac:dyDescent="0.25">
      <c r="A277" s="240" t="str">
        <f>IF('Character Sheet'!$B$4="Creature","N","Y")</f>
        <v>Y</v>
      </c>
      <c r="C277" s="75"/>
      <c r="D277" s="76"/>
      <c r="F277" s="75"/>
      <c r="G277" s="76"/>
      <c r="I277" s="75"/>
      <c r="J277" s="85"/>
      <c r="K277" s="85">
        <f t="shared" ca="1" si="1494"/>
        <v>7</v>
      </c>
      <c r="L277" s="85">
        <f t="shared" ca="1" si="1587"/>
        <v>6</v>
      </c>
      <c r="M277" s="70">
        <f t="shared" ca="1" si="1270"/>
        <v>15</v>
      </c>
      <c r="O277" s="222">
        <f t="shared" ca="1" si="1277"/>
        <v>419</v>
      </c>
      <c r="Q277" s="7" t="str">
        <f t="shared" si="1579"/>
        <v>Mnemonics</v>
      </c>
      <c r="R277" s="9" t="s">
        <v>1523</v>
      </c>
      <c r="S277" s="9" t="s">
        <v>1863</v>
      </c>
      <c r="T277" s="61" t="str">
        <f>SUBSTITUTE(IFERROR(IFERROR(VLOOKUP(R277,'[1]Skill Statistics'!$A$3:$C$513,2,FALSE),VLOOKUP(Q277,'[1]Skill Statistics'!$A$3:$C$513,2,FALSE)),T276),"R*","ReSt")</f>
        <v>Pr/SD</v>
      </c>
      <c r="U277" s="61" t="str">
        <f>IFERROR(IFERROR(VLOOKUP(R277,'[1]Skill Statistics'!$A$3:$C$513,3,FALSE),VLOOKUP(Q277,'[1]Skill Statistics'!$A$3:$C$513,3,FALSE)),U276)</f>
        <v>Me</v>
      </c>
      <c r="V277" s="61" t="str">
        <f>IF(ISNUMBER(SEARCH("Category",R277)),"- -",IFERROR(IFERROR(VLOOKUP(Q277,[1]Professions!$A$4:$AM$288,MATCH(Profession,[1]Professions!$A$1:$AM$1,0),FALSE),VLOOKUP(Q277,Calculations!$B$91:$I$95,8,FALSE)),"- -"))</f>
        <v>3 / 5</v>
      </c>
      <c r="W277" s="60">
        <f t="shared" si="1278"/>
        <v>0</v>
      </c>
      <c r="X277" s="7">
        <f ca="1">IFERROR(VLOOKUP(R277,$BS$6:$NR$519,MATCH(ActualLevel,$BS$3:$NR$3,0),FALSE),"- -")</f>
        <v>0</v>
      </c>
      <c r="Y277" s="7">
        <f t="shared" ref="Y277:Y347" ca="1" si="1588">IF(V277="- -","- -",SUM(W277:X277))</f>
        <v>0</v>
      </c>
      <c r="Z277" s="7">
        <f ca="1">IFERROR(VLOOKUP(Y277,Charts!$BQ$2:$BR$52,2,FALSE),"- -")</f>
        <v>-25</v>
      </c>
      <c r="AA277" s="7">
        <f t="shared" ca="1" si="1281"/>
        <v>-6</v>
      </c>
      <c r="AB277" s="7">
        <f t="shared" ca="1" si="1584"/>
        <v>0</v>
      </c>
      <c r="AC277" s="7"/>
      <c r="AD277" s="7"/>
      <c r="AE277" s="7"/>
      <c r="AF277" s="7"/>
      <c r="AG277" s="7"/>
      <c r="AH277" s="43"/>
      <c r="AI277" s="7"/>
      <c r="AJ277" s="7"/>
      <c r="AK277" s="7">
        <f t="shared" ca="1" si="1282"/>
        <v>-31</v>
      </c>
      <c r="AL277" s="7"/>
      <c r="AM277" s="69">
        <f>IFERROR(VLOOKUP(R277,'[1]Skill Statistics'!$A$3:$AN$513,MATCH(Profession,'[1]Skill Statistics'!$A$2:$AN$2,0),FALSE),0)</f>
        <v>0</v>
      </c>
      <c r="AN277" s="85">
        <f>IFERROR(VLOOKUP(Q277,'[1]Skill Statistics'!$A$3:$BK$513,MATCH(Archetype,'[1]Skill Statistics'!$A$2:$BK$2,0),FALSE),0)</f>
        <v>0</v>
      </c>
      <c r="AO277" s="85">
        <f>IFERROR(VLOOKUP(Q277,'[1]Skill Statistics'!$A$3:$BB$513,MATCH(Race,'[1]Skill Statistics'!$A$2:$BB$2,0),FALSE),0)</f>
        <v>0</v>
      </c>
      <c r="AP277" s="85">
        <f t="shared" ca="1" si="1495"/>
        <v>-0.6</v>
      </c>
      <c r="AQ277" s="70"/>
      <c r="AS277" s="69">
        <f>IFERROR(VLOOKUP(Q277,'[1]Professional Skills'!$A$4:$AM$288,MATCH(Profession,'[1]Professional Skills'!$A$3:$AM$3,0),FALSE),"- -")</f>
        <v>0</v>
      </c>
      <c r="AU277" s="7">
        <f t="shared" si="1586"/>
        <v>0</v>
      </c>
      <c r="AV277" s="7">
        <f t="shared" ca="1" si="1585"/>
        <v>0</v>
      </c>
      <c r="AW277" t="str">
        <f t="shared" si="1580"/>
        <v/>
      </c>
      <c r="AX277" t="str">
        <f>IFERROR(_xlfn.RANK.EQ(AW277,$AW$5:$AW$568),"")</f>
        <v/>
      </c>
      <c r="AY277">
        <f t="shared" si="1285"/>
        <v>0</v>
      </c>
      <c r="AZ277" s="70" t="str">
        <f t="shared" si="1283"/>
        <v/>
      </c>
      <c r="BB277" s="69">
        <f>IFERROR(IF(Q277="Language",VLOOKUP(R277,[1]Cultures!$B$4:$N$218,MATCH(Culture,[1]Cultures!$B$3:$N$3,0),FALSE),VLOOKUP(Q277,[1]Cultures!$B$4:$O$212,MATCH(Culture,[1]Cultures!$B$3:$O$3,0),FALSE)),"- -")</f>
        <v>0</v>
      </c>
      <c r="BD277">
        <f t="shared" ca="1" si="1581"/>
        <v>0</v>
      </c>
      <c r="BE277" t="str">
        <f t="shared" si="1582"/>
        <v/>
      </c>
      <c r="BI277" s="7">
        <f t="shared" si="1284"/>
        <v>0</v>
      </c>
      <c r="BK277" s="7"/>
      <c r="BL277" s="70">
        <f t="shared" si="1286"/>
        <v>0</v>
      </c>
      <c r="BN277" s="69">
        <f>IFERROR(VLOOKUP(V277,Charts!$BT$2:$BV$14,3,FALSE),"- -")</f>
        <v>0.61538461538461542</v>
      </c>
      <c r="BO277" s="85">
        <f t="shared" ca="1" si="1496"/>
        <v>0.37227704675652229</v>
      </c>
      <c r="BP277" s="70">
        <f t="shared" ca="1" si="1583"/>
        <v>419</v>
      </c>
      <c r="BR277" s="7">
        <v>276</v>
      </c>
      <c r="BS277" s="9" t="str">
        <f ca="1">VLOOKUP(BR277,$O$3:$R$568,4,FALSE)</f>
        <v>Region 5</v>
      </c>
      <c r="BT277" s="7" t="str">
        <f ca="1">VLOOKUP(BS277,$R$3:$V$568,5,FALSE)</f>
        <v>2 / 3</v>
      </c>
      <c r="BU277" s="7">
        <f ca="1">VLOOKUP(BT277,Charts!$BT$2:$BV$14,3,FALSE)</f>
        <v>0.84615384615384615</v>
      </c>
      <c r="BV277" s="7" t="str">
        <f t="shared" ca="1" si="1287"/>
        <v>2</v>
      </c>
      <c r="BW277" s="7" t="str">
        <f t="shared" ca="1" si="1288"/>
        <v>3</v>
      </c>
      <c r="BY277" s="7">
        <f t="shared" ca="1" si="1289"/>
        <v>0.83671843616114205</v>
      </c>
      <c r="BZ277" s="7">
        <f t="shared" ca="1" si="1290"/>
        <v>9.4354099927040913E-3</v>
      </c>
      <c r="CA277" s="7">
        <f t="shared" ca="1" si="1291"/>
        <v>1</v>
      </c>
      <c r="CB277" s="7" t="str">
        <f t="shared" ca="1" si="1292"/>
        <v>2</v>
      </c>
      <c r="CC277" s="7" t="str">
        <f ca="1">IFERROR(IF(CC276+CB277&gt;CD$4,CC276,CC276+CB277),"")</f>
        <v/>
      </c>
      <c r="CD277" s="7">
        <f t="shared" ca="1" si="1497"/>
        <v>0</v>
      </c>
      <c r="CE277" s="7">
        <f t="shared" ca="1" si="1293"/>
        <v>0.85127284765325151</v>
      </c>
      <c r="CF277" s="7">
        <f t="shared" ca="1" si="1294"/>
        <v>-5.1190014994053623E-3</v>
      </c>
      <c r="CG277" s="7">
        <f t="shared" ca="1" si="1295"/>
        <v>0</v>
      </c>
      <c r="CH277" s="7">
        <f t="shared" ca="1" si="1296"/>
        <v>0</v>
      </c>
      <c r="CI277" s="7" t="str">
        <f ca="1">IFERROR(IF(CI276+CH277&gt;CJ$4,CI276,CI276+CH277),"")</f>
        <v/>
      </c>
      <c r="CJ277" s="7">
        <f t="shared" ca="1" si="1498"/>
        <v>0</v>
      </c>
      <c r="CK277" s="7">
        <f t="shared" ca="1" si="1297"/>
        <v>0.24955130120966407</v>
      </c>
      <c r="CL277" s="7">
        <f t="shared" ca="1" si="1298"/>
        <v>0.59660254494418208</v>
      </c>
      <c r="CM277" s="7">
        <f t="shared" ca="1" si="1299"/>
        <v>1</v>
      </c>
      <c r="CN277" s="7" t="str">
        <f t="shared" ca="1" si="1300"/>
        <v>2</v>
      </c>
      <c r="CO277" s="7" t="str">
        <f ca="1">IFERROR(IF(CO276+CN277&gt;CP$4,CO276,CO276+CN277),"")</f>
        <v/>
      </c>
      <c r="CP277" s="7">
        <f t="shared" ca="1" si="1499"/>
        <v>0</v>
      </c>
      <c r="CQ277" s="7">
        <f t="shared" ca="1" si="1301"/>
        <v>0.84870608222349997</v>
      </c>
      <c r="CR277" s="7">
        <f t="shared" ca="1" si="1302"/>
        <v>-2.5522360696538238E-3</v>
      </c>
      <c r="CS277" s="7">
        <f t="shared" ca="1" si="1303"/>
        <v>0</v>
      </c>
      <c r="CT277" s="7">
        <f t="shared" ca="1" si="1304"/>
        <v>0</v>
      </c>
      <c r="CU277" s="7" t="str">
        <f ca="1">IFERROR(IF(CU276+CT277&gt;CV$4,CU276,CU276+CT277),"")</f>
        <v/>
      </c>
      <c r="CV277" s="7">
        <f t="shared" ca="1" si="1500"/>
        <v>0</v>
      </c>
      <c r="CW277" s="7">
        <f t="shared" ca="1" si="1305"/>
        <v>0.58405094082418496</v>
      </c>
      <c r="CX277" s="7">
        <f t="shared" ca="1" si="1306"/>
        <v>0.26210290532966118</v>
      </c>
      <c r="CY277" s="7">
        <f t="shared" ca="1" si="1307"/>
        <v>1</v>
      </c>
      <c r="CZ277" s="7" t="str">
        <f t="shared" ca="1" si="1308"/>
        <v>2</v>
      </c>
      <c r="DA277" s="7" t="str">
        <f ca="1">IFERROR(IF(DA276+CZ277&gt;DB$4,DA276,DA276+CZ277),"")</f>
        <v/>
      </c>
      <c r="DB277" s="7">
        <f t="shared" ca="1" si="1501"/>
        <v>0</v>
      </c>
      <c r="DC277" s="7">
        <f t="shared" ca="1" si="1309"/>
        <v>0.66215041369956973</v>
      </c>
      <c r="DD277" s="7">
        <f t="shared" ca="1" si="1310"/>
        <v>0.18400343245427642</v>
      </c>
      <c r="DE277" s="7">
        <f t="shared" ca="1" si="1311"/>
        <v>1</v>
      </c>
      <c r="DF277" s="7" t="str">
        <f t="shared" ca="1" si="1312"/>
        <v>2</v>
      </c>
      <c r="DG277" s="7" t="str">
        <f ca="1">IFERROR(IF(DG276+DF277&gt;DH$4,DG276,DG276+DF277),"")</f>
        <v/>
      </c>
      <c r="DH277" s="7">
        <f t="shared" ca="1" si="1502"/>
        <v>0</v>
      </c>
      <c r="DI277" s="7">
        <f t="shared" ca="1" si="1313"/>
        <v>0.80681631541986443</v>
      </c>
      <c r="DJ277" s="7">
        <f t="shared" ca="1" si="1314"/>
        <v>3.9337530733981718E-2</v>
      </c>
      <c r="DK277" s="7">
        <f t="shared" ca="1" si="1315"/>
        <v>1</v>
      </c>
      <c r="DL277" s="7" t="str">
        <f t="shared" ca="1" si="1316"/>
        <v>2</v>
      </c>
      <c r="DM277" s="7" t="str">
        <f ca="1">IFERROR(IF(DM276+DL277&gt;DN$4,DM276,DM276+DL277),"")</f>
        <v/>
      </c>
      <c r="DN277" s="7">
        <f t="shared" ca="1" si="1503"/>
        <v>0</v>
      </c>
      <c r="DO277" s="7">
        <f t="shared" ca="1" si="1317"/>
        <v>0.80342682460096648</v>
      </c>
      <c r="DP277" s="7">
        <f t="shared" ca="1" si="1318"/>
        <v>4.2727021552879663E-2</v>
      </c>
      <c r="DQ277" s="7">
        <f t="shared" ca="1" si="1319"/>
        <v>1</v>
      </c>
      <c r="DR277" s="7" t="str">
        <f t="shared" ca="1" si="1320"/>
        <v>2</v>
      </c>
      <c r="DS277" s="7" t="str">
        <f ca="1">IFERROR(IF(DS276+DR277&gt;DT$4,DS276,DS276+DR277),"")</f>
        <v/>
      </c>
      <c r="DT277" s="7">
        <f t="shared" ca="1" si="1504"/>
        <v>0</v>
      </c>
      <c r="DU277" s="7">
        <f t="shared" ca="1" si="1321"/>
        <v>6.7540221017649227E-2</v>
      </c>
      <c r="DV277" s="7">
        <f t="shared" ca="1" si="1322"/>
        <v>0.77861362513619692</v>
      </c>
      <c r="DW277" s="7">
        <f t="shared" ca="1" si="1323"/>
        <v>1</v>
      </c>
      <c r="DX277" s="7" t="str">
        <f t="shared" ca="1" si="1324"/>
        <v>2</v>
      </c>
      <c r="DY277" s="7" t="str">
        <f ca="1">IFERROR(IF(DY276+DX277&gt;DZ$4,DY276,DY276+DX277),"")</f>
        <v/>
      </c>
      <c r="DZ277" s="7">
        <f t="shared" ca="1" si="1505"/>
        <v>0</v>
      </c>
      <c r="EA277" s="7">
        <f t="shared" ca="1" si="1325"/>
        <v>0.78053013982148323</v>
      </c>
      <c r="EB277" s="7">
        <f t="shared" ca="1" si="1326"/>
        <v>6.5623706332362919E-2</v>
      </c>
      <c r="EC277" s="7">
        <f t="shared" ca="1" si="1327"/>
        <v>1</v>
      </c>
      <c r="ED277" s="7" t="str">
        <f t="shared" ca="1" si="1328"/>
        <v>2</v>
      </c>
      <c r="EE277" s="7" t="str">
        <f ca="1">IFERROR(IF(EE276+ED277&gt;EF$4,EE276,EE276+ED277),"")</f>
        <v/>
      </c>
      <c r="EF277" s="7">
        <f t="shared" ca="1" si="1506"/>
        <v>0</v>
      </c>
      <c r="EG277" s="7">
        <f t="shared" ca="1" si="1329"/>
        <v>0.9381252259531323</v>
      </c>
      <c r="EH277" s="7">
        <f t="shared" ca="1" si="1330"/>
        <v>-9.1971379799286157E-2</v>
      </c>
      <c r="EI277" s="7">
        <f t="shared" ca="1" si="1331"/>
        <v>0</v>
      </c>
      <c r="EJ277" s="7">
        <f t="shared" ca="1" si="1332"/>
        <v>0</v>
      </c>
      <c r="EK277" s="7" t="str">
        <f ca="1">IFERROR(IF(EK276+EJ277&gt;EL$4,EK276,EK276+EJ277),"")</f>
        <v/>
      </c>
      <c r="EL277" s="7">
        <f t="shared" ca="1" si="1507"/>
        <v>0</v>
      </c>
      <c r="EM277" s="7">
        <f t="shared" ca="1" si="1333"/>
        <v>0.85336136977665611</v>
      </c>
      <c r="EN277" s="7">
        <f t="shared" ca="1" si="1334"/>
        <v>-7.2075236228099637E-3</v>
      </c>
      <c r="EO277" s="7">
        <f t="shared" ca="1" si="1335"/>
        <v>0</v>
      </c>
      <c r="EP277" s="7">
        <f t="shared" ca="1" si="1336"/>
        <v>0</v>
      </c>
      <c r="EQ277" s="7" t="str">
        <f ca="1">IFERROR(IF(EQ276+EP277&gt;ER$4,EQ276,EQ276+EP277),"")</f>
        <v/>
      </c>
      <c r="ER277" s="7">
        <f t="shared" ca="1" si="1508"/>
        <v>0</v>
      </c>
      <c r="ES277" s="7">
        <f t="shared" ca="1" si="1337"/>
        <v>7.8393140433395958E-2</v>
      </c>
      <c r="ET277" s="7">
        <f t="shared" ca="1" si="1338"/>
        <v>0.76776070572045019</v>
      </c>
      <c r="EU277" s="7">
        <f t="shared" ca="1" si="1339"/>
        <v>1</v>
      </c>
      <c r="EV277" s="7" t="str">
        <f t="shared" ca="1" si="1340"/>
        <v>2</v>
      </c>
      <c r="EW277" s="7" t="str">
        <f ca="1">IFERROR(IF(EW276+EV277&gt;EX$4,EW276,EW276+EV277),"")</f>
        <v/>
      </c>
      <c r="EX277" s="7">
        <f t="shared" ca="1" si="1509"/>
        <v>0</v>
      </c>
      <c r="EY277" s="7">
        <f t="shared" ca="1" si="1341"/>
        <v>0.79592635282747537</v>
      </c>
      <c r="EZ277" s="7">
        <f t="shared" ca="1" si="1342"/>
        <v>5.0227493326370776E-2</v>
      </c>
      <c r="FA277" s="7">
        <f t="shared" ca="1" si="1343"/>
        <v>1</v>
      </c>
      <c r="FB277" s="7" t="str">
        <f t="shared" ca="1" si="1344"/>
        <v>2</v>
      </c>
      <c r="FC277" s="7" t="str">
        <f ca="1">IFERROR(IF(FC276+FB277&gt;FD$4,FC276,FC276+FB277),"")</f>
        <v/>
      </c>
      <c r="FD277" s="7">
        <f t="shared" ca="1" si="1510"/>
        <v>0</v>
      </c>
      <c r="FE277" s="7">
        <f t="shared" ca="1" si="1345"/>
        <v>0.97893975324919302</v>
      </c>
      <c r="FF277" s="7">
        <f t="shared" ca="1" si="1346"/>
        <v>-0.13278590709534688</v>
      </c>
      <c r="FG277" s="7">
        <f t="shared" ca="1" si="1347"/>
        <v>0</v>
      </c>
      <c r="FH277" s="7">
        <f t="shared" ca="1" si="1348"/>
        <v>0</v>
      </c>
      <c r="FI277" s="7" t="str">
        <f ca="1">IFERROR(IF(FI276+FH277&gt;FJ$4,FI276,FI276+FH277),"")</f>
        <v/>
      </c>
      <c r="FJ277" s="7">
        <f t="shared" ca="1" si="1511"/>
        <v>0</v>
      </c>
      <c r="FK277" s="7">
        <f t="shared" ca="1" si="1349"/>
        <v>0.37338622442866232</v>
      </c>
      <c r="FL277" s="7">
        <f t="shared" ca="1" si="1350"/>
        <v>0.47276762172518383</v>
      </c>
      <c r="FM277" s="7">
        <f t="shared" ca="1" si="1351"/>
        <v>1</v>
      </c>
      <c r="FN277" s="7" t="str">
        <f t="shared" ca="1" si="1352"/>
        <v>2</v>
      </c>
      <c r="FO277" s="7" t="str">
        <f ca="1">IFERROR(IF(FO276+FN277&gt;FP$4,FO276,FO276+FN277),"")</f>
        <v/>
      </c>
      <c r="FP277" s="7">
        <f t="shared" ca="1" si="1512"/>
        <v>0</v>
      </c>
      <c r="FQ277" s="7">
        <f t="shared" ca="1" si="1353"/>
        <v>0.31738904939955592</v>
      </c>
      <c r="FR277" s="7">
        <f t="shared" ca="1" si="1354"/>
        <v>0.52876479675429022</v>
      </c>
      <c r="FS277" s="7">
        <f t="shared" ca="1" si="1355"/>
        <v>1</v>
      </c>
      <c r="FT277" s="7" t="str">
        <f t="shared" ca="1" si="1356"/>
        <v>2</v>
      </c>
      <c r="FU277" s="7" t="str">
        <f ca="1">IFERROR(IF(FU276+FT277&gt;FV$4,FU276,FU276+FT277),"")</f>
        <v/>
      </c>
      <c r="FV277" s="7">
        <f t="shared" ca="1" si="1513"/>
        <v>0</v>
      </c>
      <c r="FW277" s="7">
        <f t="shared" ca="1" si="1357"/>
        <v>0.53247461583021294</v>
      </c>
      <c r="FX277" s="7">
        <f t="shared" ca="1" si="1358"/>
        <v>0.31367923032363321</v>
      </c>
      <c r="FY277" s="7">
        <f t="shared" ca="1" si="1359"/>
        <v>1</v>
      </c>
      <c r="FZ277" s="7" t="str">
        <f t="shared" ca="1" si="1360"/>
        <v>2</v>
      </c>
      <c r="GA277" s="7" t="str">
        <f ca="1">IFERROR(IF(GA276+FZ277&gt;GB$4,GA276,GA276+FZ277),"")</f>
        <v/>
      </c>
      <c r="GB277" s="7">
        <f t="shared" ca="1" si="1514"/>
        <v>0</v>
      </c>
      <c r="GC277" s="7">
        <f t="shared" ca="1" si="1361"/>
        <v>0.35050357154095568</v>
      </c>
      <c r="GD277" s="7">
        <f t="shared" ca="1" si="1362"/>
        <v>0.49565027461289046</v>
      </c>
      <c r="GE277" s="7">
        <f t="shared" ca="1" si="1363"/>
        <v>1</v>
      </c>
      <c r="GF277" s="7" t="str">
        <f t="shared" ca="1" si="1364"/>
        <v>2</v>
      </c>
      <c r="GG277" s="7" t="str">
        <f ca="1">IFERROR(IF(GG276+GF277&gt;GH$4,GG276,GG276+GF277),"")</f>
        <v/>
      </c>
      <c r="GH277" s="7">
        <f t="shared" ca="1" si="1515"/>
        <v>0</v>
      </c>
      <c r="GI277" s="7">
        <f t="shared" ca="1" si="1365"/>
        <v>0.64310824620753237</v>
      </c>
      <c r="GJ277" s="7">
        <f t="shared" ca="1" si="1366"/>
        <v>0.20304559994631377</v>
      </c>
      <c r="GK277" s="7">
        <f t="shared" ca="1" si="1367"/>
        <v>1</v>
      </c>
      <c r="GL277" s="7" t="str">
        <f t="shared" ca="1" si="1368"/>
        <v>2</v>
      </c>
      <c r="GM277" s="7" t="str">
        <f ca="1">IFERROR(IF(GM276+GL277&gt;GN$4,GM276,GM276+GL277),"")</f>
        <v/>
      </c>
      <c r="GN277" s="7">
        <f t="shared" ca="1" si="1516"/>
        <v>0</v>
      </c>
      <c r="GO277" s="7">
        <f t="shared" ca="1" si="1369"/>
        <v>0.13710893042381378</v>
      </c>
      <c r="GP277" s="7">
        <f t="shared" ca="1" si="1370"/>
        <v>0.70904491573003237</v>
      </c>
      <c r="GQ277" s="7">
        <f t="shared" ca="1" si="1371"/>
        <v>1</v>
      </c>
      <c r="GR277" s="7" t="str">
        <f t="shared" ca="1" si="1372"/>
        <v>2</v>
      </c>
      <c r="GS277" s="7" t="str">
        <f ca="1">IFERROR(IF(GS276+GR277&gt;GT$4,GS276,GS276+GR277),"")</f>
        <v/>
      </c>
      <c r="GT277" s="7">
        <f t="shared" ca="1" si="1517"/>
        <v>0</v>
      </c>
      <c r="GU277" s="7">
        <f t="shared" ca="1" si="1373"/>
        <v>0.81290650863901692</v>
      </c>
      <c r="GV277" s="7">
        <f t="shared" ca="1" si="1374"/>
        <v>3.3247337514829223E-2</v>
      </c>
      <c r="GW277" s="7">
        <f t="shared" ca="1" si="1375"/>
        <v>1</v>
      </c>
      <c r="GX277" s="7" t="str">
        <f t="shared" ca="1" si="1376"/>
        <v>2</v>
      </c>
      <c r="GY277" s="7" t="str">
        <f ca="1">IFERROR(IF(GY276+GX277&gt;GZ$4,GY276,GY276+GX277),"")</f>
        <v/>
      </c>
      <c r="GZ277" s="7">
        <f t="shared" ca="1" si="1518"/>
        <v>0</v>
      </c>
      <c r="HA277" s="7">
        <f t="shared" ca="1" si="1377"/>
        <v>0.51685709223005405</v>
      </c>
      <c r="HB277" s="7">
        <f t="shared" ca="1" si="1378"/>
        <v>0.3292967539237921</v>
      </c>
      <c r="HC277" s="7">
        <f t="shared" ca="1" si="1379"/>
        <v>1</v>
      </c>
      <c r="HD277" s="7" t="str">
        <f t="shared" ca="1" si="1380"/>
        <v>2</v>
      </c>
      <c r="HE277" s="7" t="str">
        <f ca="1">IFERROR(IF(HE276+HD277&gt;HF$4,HE276,HE276+HD277),"")</f>
        <v/>
      </c>
      <c r="HF277" s="7">
        <f t="shared" ca="1" si="1519"/>
        <v>0</v>
      </c>
      <c r="HG277" s="7">
        <f t="shared" ca="1" si="1381"/>
        <v>0.72679123383258748</v>
      </c>
      <c r="HH277" s="7">
        <f t="shared" ca="1" si="1382"/>
        <v>0.11936261232125867</v>
      </c>
      <c r="HI277" s="7">
        <f t="shared" ca="1" si="1383"/>
        <v>1</v>
      </c>
      <c r="HJ277" s="7" t="str">
        <f t="shared" ca="1" si="1384"/>
        <v>2</v>
      </c>
      <c r="HK277" s="7" t="str">
        <f ca="1">IFERROR(IF(HK276+HJ277&gt;HL$4,HK276,HK276+HJ277),"")</f>
        <v/>
      </c>
      <c r="HL277" s="7">
        <f t="shared" ca="1" si="1520"/>
        <v>0</v>
      </c>
      <c r="HM277" s="7">
        <f t="shared" ca="1" si="1385"/>
        <v>0.68078733500362454</v>
      </c>
      <c r="HN277" s="7">
        <f t="shared" ca="1" si="1386"/>
        <v>0.16536651115022161</v>
      </c>
      <c r="HO277" s="7">
        <f t="shared" ca="1" si="1387"/>
        <v>1</v>
      </c>
      <c r="HP277" s="7" t="str">
        <f t="shared" ca="1" si="1388"/>
        <v>2</v>
      </c>
      <c r="HQ277" s="7" t="str">
        <f ca="1">IFERROR(IF(HQ276+HP277&gt;HR$4,HQ276,HQ276+HP277),"")</f>
        <v/>
      </c>
      <c r="HR277" s="7">
        <f t="shared" ca="1" si="1521"/>
        <v>0</v>
      </c>
      <c r="HS277" s="7">
        <f t="shared" ca="1" si="1389"/>
        <v>0.19431317880151255</v>
      </c>
      <c r="HT277" s="7">
        <f t="shared" ca="1" si="1390"/>
        <v>0.65184066735233359</v>
      </c>
      <c r="HU277" s="7">
        <f t="shared" ca="1" si="1391"/>
        <v>1</v>
      </c>
      <c r="HV277" s="7" t="str">
        <f t="shared" ca="1" si="1392"/>
        <v>2</v>
      </c>
      <c r="HW277" s="7" t="str">
        <f ca="1">IFERROR(IF(HW276+HV277&gt;HX$4,HW276,HW276+HV277),"")</f>
        <v/>
      </c>
      <c r="HX277" s="7">
        <f t="shared" ca="1" si="1522"/>
        <v>0</v>
      </c>
      <c r="HY277" s="7">
        <f t="shared" ca="1" si="1393"/>
        <v>0.84514366700922317</v>
      </c>
      <c r="HZ277" s="7">
        <f t="shared" ca="1" si="1394"/>
        <v>1.0101791446229802E-3</v>
      </c>
      <c r="IA277" s="7">
        <f t="shared" ca="1" si="1395"/>
        <v>1</v>
      </c>
      <c r="IB277" s="7" t="str">
        <f t="shared" ca="1" si="1396"/>
        <v>2</v>
      </c>
      <c r="IC277" s="7" t="str">
        <f ca="1">IFERROR(IF(IC276+IB277&gt;ID$4,IC276,IC276+IB277),"")</f>
        <v/>
      </c>
      <c r="ID277" s="7">
        <f t="shared" ca="1" si="1523"/>
        <v>0</v>
      </c>
      <c r="IE277" s="7">
        <f t="shared" ca="1" si="1397"/>
        <v>0.73490935849684647</v>
      </c>
      <c r="IF277" s="7">
        <f t="shared" ca="1" si="1398"/>
        <v>0.11124448765699968</v>
      </c>
      <c r="IG277" s="7">
        <f t="shared" ca="1" si="1399"/>
        <v>1</v>
      </c>
      <c r="IH277" s="7" t="str">
        <f t="shared" ca="1" si="1400"/>
        <v>2</v>
      </c>
      <c r="II277" s="7" t="str">
        <f ca="1">IFERROR(IF(II276+IH277&gt;IJ$4,II276,II276+IH277),"")</f>
        <v/>
      </c>
      <c r="IJ277" s="7">
        <f t="shared" ca="1" si="1524"/>
        <v>0</v>
      </c>
      <c r="IK277" s="7">
        <f t="shared" ca="1" si="1401"/>
        <v>0.58516700333510285</v>
      </c>
      <c r="IL277" s="7">
        <f t="shared" ca="1" si="1402"/>
        <v>0.26098684281874329</v>
      </c>
      <c r="IM277" s="7">
        <f t="shared" ca="1" si="1403"/>
        <v>1</v>
      </c>
      <c r="IN277" s="7" t="str">
        <f t="shared" ca="1" si="1404"/>
        <v>2</v>
      </c>
      <c r="IO277" s="7" t="str">
        <f ca="1">IFERROR(IF(IO276+IN277&gt;IP$4,IO276,IO276+IN277),"")</f>
        <v/>
      </c>
      <c r="IP277" s="7">
        <f t="shared" ca="1" si="1525"/>
        <v>0</v>
      </c>
      <c r="IQ277" s="7">
        <f t="shared" ca="1" si="1405"/>
        <v>0.54517140502942507</v>
      </c>
      <c r="IR277" s="7">
        <f t="shared" ca="1" si="1406"/>
        <v>0.30098244112442107</v>
      </c>
      <c r="IS277" s="7">
        <f t="shared" ca="1" si="1407"/>
        <v>1</v>
      </c>
      <c r="IT277" s="7" t="str">
        <f t="shared" ca="1" si="1408"/>
        <v>2</v>
      </c>
      <c r="IU277" s="7" t="str">
        <f ca="1">IFERROR(IF(IU276+IT277&gt;IV$4,IU276,IU276+IT277),"")</f>
        <v/>
      </c>
      <c r="IV277" s="7">
        <f t="shared" ca="1" si="1526"/>
        <v>0</v>
      </c>
      <c r="IW277" s="7">
        <f t="shared" ca="1" si="1409"/>
        <v>0.56222447961186395</v>
      </c>
      <c r="IX277" s="7">
        <f t="shared" ca="1" si="1410"/>
        <v>0.2839293665419822</v>
      </c>
      <c r="IY277" s="7">
        <f t="shared" ca="1" si="1411"/>
        <v>1</v>
      </c>
      <c r="IZ277" s="7" t="str">
        <f t="shared" ca="1" si="1412"/>
        <v>2</v>
      </c>
      <c r="JA277" s="7" t="str">
        <f ca="1">IFERROR(IF(JA276+IZ277&gt;JB$4,JA276,JA276+IZ277),"")</f>
        <v/>
      </c>
      <c r="JB277" s="7">
        <f t="shared" ca="1" si="1527"/>
        <v>0</v>
      </c>
      <c r="JC277" s="7">
        <f t="shared" ca="1" si="1413"/>
        <v>0.73776305545682674</v>
      </c>
      <c r="JD277" s="7">
        <f t="shared" ca="1" si="1414"/>
        <v>0.1083907906970194</v>
      </c>
      <c r="JE277" s="7">
        <f t="shared" ca="1" si="1415"/>
        <v>1</v>
      </c>
      <c r="JF277" s="7" t="str">
        <f t="shared" ca="1" si="1416"/>
        <v>2</v>
      </c>
      <c r="JG277" s="7" t="str">
        <f ca="1">IFERROR(IF(JG276+JF277&gt;JH$4,JG276,JG276+JF277),"")</f>
        <v/>
      </c>
      <c r="JH277" s="7">
        <f t="shared" ca="1" si="1528"/>
        <v>0</v>
      </c>
      <c r="JI277" s="7">
        <f t="shared" ca="1" si="1417"/>
        <v>0.30183065553038047</v>
      </c>
      <c r="JJ277" s="7">
        <f t="shared" ca="1" si="1418"/>
        <v>0.54432319062346568</v>
      </c>
      <c r="JK277" s="7">
        <f t="shared" ca="1" si="1419"/>
        <v>1</v>
      </c>
      <c r="JL277" s="7" t="str">
        <f t="shared" ca="1" si="1420"/>
        <v>2</v>
      </c>
      <c r="JM277" s="7" t="str">
        <f ca="1">IFERROR(IF(JM276+JL277&gt;JN$4,JM276,JM276+JL277),"")</f>
        <v/>
      </c>
      <c r="JN277" s="7">
        <f t="shared" ca="1" si="1529"/>
        <v>0</v>
      </c>
      <c r="JO277" s="7">
        <f t="shared" ca="1" si="1421"/>
        <v>0.17191851602109121</v>
      </c>
      <c r="JP277" s="7">
        <f t="shared" ca="1" si="1422"/>
        <v>0.67423533013275494</v>
      </c>
      <c r="JQ277" s="7">
        <f t="shared" ca="1" si="1423"/>
        <v>1</v>
      </c>
      <c r="JR277" s="7" t="str">
        <f t="shared" ca="1" si="1424"/>
        <v>2</v>
      </c>
      <c r="JS277" s="7" t="str">
        <f ca="1">IFERROR(IF(JS276+JR277&gt;JT$4,JS276,JS276+JR277),"")</f>
        <v/>
      </c>
      <c r="JT277" s="7">
        <f t="shared" ca="1" si="1530"/>
        <v>0</v>
      </c>
      <c r="JU277" s="7">
        <f t="shared" ca="1" si="1425"/>
        <v>0.81265378197385973</v>
      </c>
      <c r="JV277" s="7">
        <f t="shared" ca="1" si="1426"/>
        <v>3.3500064179986411E-2</v>
      </c>
      <c r="JW277" s="7">
        <f t="shared" ca="1" si="1427"/>
        <v>1</v>
      </c>
      <c r="JX277" s="7" t="str">
        <f t="shared" ca="1" si="1428"/>
        <v>2</v>
      </c>
      <c r="JY277" s="7" t="str">
        <f ca="1">IFERROR(IF(JY276+JX277&gt;JZ$4,JY276,JY276+JX277),"")</f>
        <v/>
      </c>
      <c r="JZ277" s="7">
        <f t="shared" ca="1" si="1531"/>
        <v>0</v>
      </c>
      <c r="KA277" s="7">
        <f t="shared" ca="1" si="1429"/>
        <v>0.46900932903595405</v>
      </c>
      <c r="KB277" s="7">
        <f t="shared" ca="1" si="1430"/>
        <v>0.3771445171178921</v>
      </c>
      <c r="KC277" s="7">
        <f t="shared" ca="1" si="1431"/>
        <v>1</v>
      </c>
      <c r="KD277" s="7" t="str">
        <f t="shared" ca="1" si="1432"/>
        <v>2</v>
      </c>
      <c r="KE277" s="7" t="str">
        <f ca="1">IFERROR(IF(KE276+KD277&gt;KF$4,KE276,KE276+KD277),"")</f>
        <v/>
      </c>
      <c r="KF277" s="7">
        <f t="shared" ca="1" si="1532"/>
        <v>0</v>
      </c>
      <c r="KG277" s="7">
        <f t="shared" ca="1" si="1433"/>
        <v>0.76019486456717145</v>
      </c>
      <c r="KH277" s="7">
        <f t="shared" ca="1" si="1434"/>
        <v>8.5958981586674699E-2</v>
      </c>
      <c r="KI277" s="7">
        <f t="shared" ca="1" si="1435"/>
        <v>1</v>
      </c>
      <c r="KJ277" s="7" t="str">
        <f t="shared" ca="1" si="1436"/>
        <v>2</v>
      </c>
      <c r="KK277" s="7" t="str">
        <f ca="1">IFERROR(IF(KK276+KJ277&gt;KL$4,KK276,KK276+KJ277),"")</f>
        <v/>
      </c>
      <c r="KL277" s="7">
        <f t="shared" ca="1" si="1533"/>
        <v>0</v>
      </c>
      <c r="KM277" s="7">
        <f t="shared" ca="1" si="1437"/>
        <v>8.4328288063004075E-2</v>
      </c>
      <c r="KN277" s="7">
        <f t="shared" ca="1" si="1438"/>
        <v>0.76182555809084207</v>
      </c>
      <c r="KO277" s="7">
        <f t="shared" ca="1" si="1439"/>
        <v>1</v>
      </c>
      <c r="KP277" s="7" t="str">
        <f t="shared" ca="1" si="1440"/>
        <v>2</v>
      </c>
      <c r="KQ277" s="7" t="str">
        <f ca="1">IFERROR(IF(KQ276+KP277&gt;KR$4,KQ276,KQ276+KP277),"")</f>
        <v/>
      </c>
      <c r="KR277" s="7">
        <f t="shared" ca="1" si="1534"/>
        <v>0</v>
      </c>
      <c r="KS277" s="7">
        <f t="shared" ca="1" si="1441"/>
        <v>0.24815948961785561</v>
      </c>
      <c r="KT277" s="7">
        <f t="shared" ca="1" si="1442"/>
        <v>0.59799435653599053</v>
      </c>
      <c r="KU277" s="7">
        <f t="shared" ca="1" si="1443"/>
        <v>1</v>
      </c>
      <c r="KV277" s="7" t="str">
        <f t="shared" ca="1" si="1444"/>
        <v>2</v>
      </c>
      <c r="KW277" s="7" t="str">
        <f ca="1">IFERROR(IF(KW276+KV277&gt;KX$4,KW276,KW276+KV277),"")</f>
        <v/>
      </c>
      <c r="KX277" s="7">
        <f t="shared" ca="1" si="1535"/>
        <v>0</v>
      </c>
      <c r="KY277" s="7">
        <f t="shared" ca="1" si="1445"/>
        <v>0.81935997496772539</v>
      </c>
      <c r="KZ277" s="7">
        <f t="shared" ca="1" si="1446"/>
        <v>2.6793871186120755E-2</v>
      </c>
      <c r="LA277" s="7">
        <f t="shared" ca="1" si="1447"/>
        <v>1</v>
      </c>
      <c r="LB277" s="7" t="str">
        <f t="shared" ca="1" si="1448"/>
        <v>2</v>
      </c>
      <c r="LC277" s="7" t="str">
        <f ca="1">IFERROR(IF(LC276+LB277&gt;LD$4,LC276,LC276+LB277),"")</f>
        <v/>
      </c>
      <c r="LD277" s="7">
        <f t="shared" ca="1" si="1536"/>
        <v>0</v>
      </c>
      <c r="LE277" s="7">
        <f t="shared" ca="1" si="1449"/>
        <v>0.40481151704573359</v>
      </c>
      <c r="LF277" s="7">
        <f t="shared" ca="1" si="1450"/>
        <v>0.44134232910811255</v>
      </c>
      <c r="LG277" s="7">
        <f t="shared" ca="1" si="1451"/>
        <v>1</v>
      </c>
      <c r="LH277" s="7" t="str">
        <f t="shared" ca="1" si="1452"/>
        <v>2</v>
      </c>
      <c r="LI277" s="7" t="str">
        <f ca="1">IFERROR(IF(LI276+LH277&gt;LJ$4,LI276,LI276+LH277),"")</f>
        <v/>
      </c>
      <c r="LJ277" s="7">
        <f t="shared" ca="1" si="1537"/>
        <v>0</v>
      </c>
      <c r="LK277" s="7">
        <f t="shared" ca="1" si="1453"/>
        <v>3.7477501614306519E-2</v>
      </c>
      <c r="LL277" s="7">
        <f t="shared" ca="1" si="1454"/>
        <v>0.80867634453953963</v>
      </c>
      <c r="LM277" s="7">
        <f t="shared" ca="1" si="1455"/>
        <v>2</v>
      </c>
      <c r="LN277" s="7">
        <f t="shared" ca="1" si="1456"/>
        <v>5</v>
      </c>
      <c r="LO277" s="7" t="str">
        <f ca="1">IFERROR(IF(LO276+LN277&gt;LP$4,LO276,LO276+LN277),"")</f>
        <v/>
      </c>
      <c r="LP277" s="7">
        <f t="shared" ca="1" si="1538"/>
        <v>0</v>
      </c>
      <c r="LQ277" s="7">
        <f t="shared" ca="1" si="1457"/>
        <v>0.65493414632115354</v>
      </c>
      <c r="LR277" s="7">
        <f t="shared" ca="1" si="1458"/>
        <v>0.1912196998326926</v>
      </c>
      <c r="LS277" s="7">
        <f t="shared" ca="1" si="1459"/>
        <v>1</v>
      </c>
      <c r="LT277" s="7" t="str">
        <f t="shared" ca="1" si="1460"/>
        <v>2</v>
      </c>
      <c r="LU277" s="7" t="str">
        <f ca="1">IFERROR(IF(LU276+LT277&gt;LV$4,LU276,LU276+LT277),"")</f>
        <v/>
      </c>
      <c r="LV277" s="7">
        <f t="shared" ca="1" si="1539"/>
        <v>0</v>
      </c>
      <c r="LW277" s="7">
        <f t="shared" ca="1" si="1461"/>
        <v>0.97284783598645364</v>
      </c>
      <c r="LX277" s="7">
        <f t="shared" ca="1" si="1462"/>
        <v>-0.12669398983260749</v>
      </c>
      <c r="LY277" s="7">
        <f t="shared" ca="1" si="1463"/>
        <v>0</v>
      </c>
      <c r="LZ277" s="7">
        <f t="shared" ca="1" si="1464"/>
        <v>0</v>
      </c>
      <c r="MA277" s="7" t="str">
        <f ca="1">IFERROR(IF(MA276+LZ277&gt;MB$4,MA276,MA276+LZ277),"")</f>
        <v/>
      </c>
      <c r="MB277" s="7">
        <f t="shared" ca="1" si="1540"/>
        <v>0</v>
      </c>
      <c r="MC277" s="7">
        <f t="shared" ca="1" si="1465"/>
        <v>0.81265939572018153</v>
      </c>
      <c r="MD277" s="7">
        <f t="shared" ca="1" si="1466"/>
        <v>3.3494450433664613E-2</v>
      </c>
      <c r="ME277" s="7">
        <f t="shared" ca="1" si="1467"/>
        <v>1</v>
      </c>
      <c r="MF277" s="7" t="str">
        <f t="shared" ca="1" si="1468"/>
        <v>2</v>
      </c>
      <c r="MG277" s="7" t="str">
        <f ca="1">IFERROR(IF(MG276+MF277&gt;MH$4,MG276,MG276+MF277),"")</f>
        <v/>
      </c>
      <c r="MH277" s="7">
        <f t="shared" ca="1" si="1541"/>
        <v>0</v>
      </c>
      <c r="MI277" s="7">
        <f t="shared" ca="1" si="1469"/>
        <v>0.53508470025629551</v>
      </c>
      <c r="MJ277" s="7">
        <f t="shared" ca="1" si="1470"/>
        <v>0.31106914589755064</v>
      </c>
      <c r="MK277" s="7">
        <f t="shared" ca="1" si="1471"/>
        <v>1</v>
      </c>
      <c r="ML277" s="7" t="str">
        <f t="shared" ca="1" si="1472"/>
        <v>2</v>
      </c>
      <c r="MM277" s="7" t="str">
        <f ca="1">IFERROR(IF(MM276+ML277&gt;MN$4,MM276,MM276+ML277),"")</f>
        <v/>
      </c>
      <c r="MN277" s="7">
        <f t="shared" ca="1" si="1542"/>
        <v>0</v>
      </c>
      <c r="MO277" s="7">
        <f t="shared" ca="1" si="1473"/>
        <v>0.97722615655065204</v>
      </c>
      <c r="MP277" s="7">
        <f t="shared" ca="1" si="1474"/>
        <v>-0.13107231039680589</v>
      </c>
      <c r="MQ277" s="7">
        <f t="shared" ca="1" si="1475"/>
        <v>0</v>
      </c>
      <c r="MR277" s="7">
        <f t="shared" ca="1" si="1476"/>
        <v>0</v>
      </c>
      <c r="MS277" s="7" t="str">
        <f ca="1">IFERROR(IF(MS276+MR277&gt;MT$4,MS276,MS276+MR277),"")</f>
        <v/>
      </c>
      <c r="MT277" s="7">
        <f t="shared" ca="1" si="1543"/>
        <v>0</v>
      </c>
      <c r="MU277" s="7">
        <f t="shared" ca="1" si="1477"/>
        <v>0.4965628828649068</v>
      </c>
      <c r="MV277" s="7">
        <f t="shared" ca="1" si="1478"/>
        <v>0.34959096328893935</v>
      </c>
      <c r="MW277" s="7">
        <f t="shared" ca="1" si="1479"/>
        <v>1</v>
      </c>
      <c r="MX277" s="7" t="str">
        <f t="shared" ca="1" si="1480"/>
        <v>2</v>
      </c>
      <c r="MY277" s="7" t="str">
        <f ca="1">IFERROR(IF(MY276+MX277&gt;MZ$4,MY276,MY276+MX277),"")</f>
        <v/>
      </c>
      <c r="MZ277" s="7">
        <f t="shared" ca="1" si="1544"/>
        <v>0</v>
      </c>
      <c r="NA277" s="7">
        <f t="shared" ca="1" si="1481"/>
        <v>5.8647382533884129E-2</v>
      </c>
      <c r="NB277" s="7">
        <f t="shared" ca="1" si="1482"/>
        <v>0.78750646361996202</v>
      </c>
      <c r="NC277" s="7">
        <f t="shared" ca="1" si="1483"/>
        <v>1</v>
      </c>
      <c r="ND277" s="7" t="str">
        <f t="shared" ca="1" si="1484"/>
        <v>2</v>
      </c>
      <c r="NE277" s="7" t="str">
        <f ca="1">IFERROR(IF(NE276+ND277&gt;NF$4,NE276,NE276+ND277),"")</f>
        <v/>
      </c>
      <c r="NF277" s="7">
        <f t="shared" ca="1" si="1545"/>
        <v>0</v>
      </c>
      <c r="NG277" s="7">
        <f t="shared" ca="1" si="1485"/>
        <v>0.89738665169479326</v>
      </c>
      <c r="NH277" s="7">
        <f t="shared" ca="1" si="1486"/>
        <v>-5.1232805540947113E-2</v>
      </c>
      <c r="NI277" s="7">
        <f t="shared" ca="1" si="1487"/>
        <v>0</v>
      </c>
      <c r="NJ277" s="7">
        <f t="shared" ca="1" si="1488"/>
        <v>0</v>
      </c>
      <c r="NK277" s="7" t="str">
        <f ca="1">IFERROR(IF(NK276+NJ277&gt;NL$4,NK276,NK276+NJ277),"")</f>
        <v/>
      </c>
      <c r="NL277" s="7">
        <f t="shared" ca="1" si="1546"/>
        <v>0</v>
      </c>
      <c r="NM277" s="7">
        <f t="shared" ca="1" si="1489"/>
        <v>0.71816759169542366</v>
      </c>
      <c r="NN277" s="7">
        <f t="shared" ca="1" si="1490"/>
        <v>0.12798625445842249</v>
      </c>
      <c r="NO277" s="7">
        <f t="shared" ca="1" si="1491"/>
        <v>1</v>
      </c>
      <c r="NP277" s="7" t="str">
        <f t="shared" ca="1" si="1492"/>
        <v>2</v>
      </c>
      <c r="NQ277" s="7" t="str">
        <f ca="1">IFERROR(IF(NQ276+NP277&gt;NR$4,NQ276,NQ276+NP277),"")</f>
        <v/>
      </c>
      <c r="NR277" s="7">
        <f t="shared" ca="1" si="1547"/>
        <v>0</v>
      </c>
      <c r="NT277">
        <v>279</v>
      </c>
      <c r="NU277" s="7" t="s">
        <v>19</v>
      </c>
      <c r="NV277" s="7" t="str">
        <f t="shared" ca="1" si="1280"/>
        <v/>
      </c>
      <c r="NW277" s="7" t="str">
        <f t="shared" ca="1" si="1493"/>
        <v/>
      </c>
      <c r="NX277" t="str">
        <f ca="1">IFERROR(VLOOKUP(NT277,$K$3:$AK$568,8,FALSE),"")</f>
        <v/>
      </c>
      <c r="NY277" t="str">
        <f ca="1">IFERROR(VLOOKUP(NT277,$K$3:$AK$568,9,FALSE),"")</f>
        <v/>
      </c>
      <c r="NZ277" s="7" t="str">
        <f ca="1">IFERROR(VLOOKUP(NT277,$K$3:$AK$568,27,FALSE),"")</f>
        <v/>
      </c>
      <c r="OB277">
        <v>279</v>
      </c>
      <c r="OC277" s="7" t="s">
        <v>19</v>
      </c>
      <c r="OD277" t="e">
        <f t="shared" ca="1" si="1548"/>
        <v>#N/A</v>
      </c>
      <c r="OE277" s="7" t="str">
        <f t="shared" ca="1" si="1549"/>
        <v/>
      </c>
      <c r="OF277" s="7" t="str">
        <f t="shared" ca="1" si="1550"/>
        <v/>
      </c>
      <c r="OG277" t="str">
        <f t="shared" ca="1" si="1551"/>
        <v/>
      </c>
      <c r="OI277">
        <v>279</v>
      </c>
      <c r="OJ277" s="7" t="s">
        <v>19</v>
      </c>
      <c r="OK277" s="7" t="str">
        <f t="shared" ca="1" si="1552"/>
        <v/>
      </c>
      <c r="OL277" s="7" t="str">
        <f t="shared" ca="1" si="1553"/>
        <v/>
      </c>
      <c r="OM277" t="str">
        <f ca="1">IFERROR(VLOOKUP(OI277,$L$3:$AK$568,7,FALSE),"")</f>
        <v/>
      </c>
      <c r="ON277" t="str">
        <f ca="1">IFERROR(VLOOKUP(OI277,$L$3:$AK$568,8,FALSE),"")</f>
        <v/>
      </c>
      <c r="OO277" s="7" t="str">
        <f ca="1">IFERROR(VLOOKUP(OI277,$L$3:$AK$568,26,FALSE),"")</f>
        <v/>
      </c>
      <c r="OQ277">
        <v>279</v>
      </c>
      <c r="OR277" s="7" t="s">
        <v>19</v>
      </c>
      <c r="OS277" t="e">
        <f t="shared" ca="1" si="1554"/>
        <v>#N/A</v>
      </c>
      <c r="OT277" s="7" t="str">
        <f t="shared" ca="1" si="1555"/>
        <v/>
      </c>
      <c r="OU277" s="7" t="str">
        <f t="shared" ca="1" si="1556"/>
        <v/>
      </c>
      <c r="OV277" t="str">
        <f t="shared" ca="1" si="1557"/>
        <v/>
      </c>
      <c r="OX277">
        <v>279</v>
      </c>
      <c r="OY277" s="7" t="s">
        <v>19</v>
      </c>
      <c r="OZ277" s="7" t="str">
        <f t="shared" ca="1" si="1558"/>
        <v/>
      </c>
      <c r="PA277" s="7" t="str">
        <f t="shared" ca="1" si="1559"/>
        <v/>
      </c>
      <c r="PB277" t="str">
        <f ca="1">IFERROR(VLOOKUP(OX277,$M$3:$AK$568,6,FALSE),"")</f>
        <v/>
      </c>
      <c r="PC277" t="str">
        <f ca="1">IFERROR(VLOOKUP(OX277,$M$3:$AK$568,7,FALSE),"")</f>
        <v/>
      </c>
      <c r="PD277" s="7" t="str">
        <f ca="1">IFERROR(VLOOKUP(OX277,$M$3:$AK$568,25,FALSE),"")</f>
        <v/>
      </c>
      <c r="PF277">
        <v>279</v>
      </c>
      <c r="PG277" s="7" t="s">
        <v>19</v>
      </c>
      <c r="PH277" t="e">
        <f t="shared" ca="1" si="1560"/>
        <v>#N/A</v>
      </c>
      <c r="PI277" s="7" t="str">
        <f t="shared" ca="1" si="1561"/>
        <v/>
      </c>
      <c r="PJ277" s="7" t="str">
        <f t="shared" ca="1" si="1562"/>
        <v/>
      </c>
      <c r="PK277" t="str">
        <f t="shared" ca="1" si="1563"/>
        <v/>
      </c>
      <c r="PM277">
        <v>279</v>
      </c>
      <c r="PN277" s="7" t="s">
        <v>19</v>
      </c>
      <c r="PO277" s="202" t="str">
        <f t="shared" ca="1" si="1564"/>
        <v/>
      </c>
      <c r="PP277" s="7" t="str">
        <f t="shared" ca="1" si="1565"/>
        <v/>
      </c>
      <c r="PQ277" t="str">
        <f ca="1">IFERROR(VLOOKUP(PM277,$G$325:$R$409,12,FALSE),"")</f>
        <v/>
      </c>
      <c r="PR277" t="e">
        <f ca="1">VLOOKUP(PM277,$G$324:$Q$409,11,FALSE)</f>
        <v>#N/A</v>
      </c>
      <c r="PS277" s="7" t="str">
        <f ca="1">VLOOKUP(PQ277,$R$325:$Y$409,8,FALSE)</f>
        <v>- -</v>
      </c>
      <c r="PT277" s="7">
        <f ca="1">ReSt</f>
        <v>-4</v>
      </c>
      <c r="PU277" s="7" t="e">
        <f t="shared" ca="1" si="1566"/>
        <v>#N/A</v>
      </c>
      <c r="PV277" s="7" t="e">
        <f t="shared" ca="1" si="1567"/>
        <v>#N/A</v>
      </c>
      <c r="PW277" s="7" t="str">
        <f ca="1">VLOOKUP(PQ277,$R$325:$AK$409,8,FALSE)</f>
        <v>- -</v>
      </c>
      <c r="PX277" s="7"/>
      <c r="PY277">
        <v>279</v>
      </c>
      <c r="PZ277" s="7" t="s">
        <v>19</v>
      </c>
      <c r="QA277" t="str">
        <f t="shared" ca="1" si="1568"/>
        <v/>
      </c>
      <c r="QB277" s="7" t="str">
        <f t="shared" ca="1" si="1569"/>
        <v/>
      </c>
      <c r="QC277" s="7" t="str">
        <f t="shared" ca="1" si="1570"/>
        <v/>
      </c>
      <c r="QD277" t="str">
        <f t="shared" ca="1" si="1571"/>
        <v/>
      </c>
      <c r="QF277">
        <v>279</v>
      </c>
      <c r="QG277" s="7" t="s">
        <v>19</v>
      </c>
      <c r="QH277" s="7" t="str">
        <f t="shared" ca="1" si="1572"/>
        <v/>
      </c>
      <c r="QI277" s="7" t="e">
        <f t="shared" ca="1" si="1573"/>
        <v>#VALUE!</v>
      </c>
      <c r="QJ277" t="e">
        <f t="shared" ca="1" si="1574"/>
        <v>#N/A</v>
      </c>
      <c r="QK277" s="7" t="e">
        <f t="shared" ca="1" si="1575"/>
        <v>#N/A</v>
      </c>
      <c r="QM277">
        <v>279</v>
      </c>
      <c r="QN277" s="7" t="s">
        <v>19</v>
      </c>
      <c r="QO277" t="str">
        <f t="shared" ca="1" si="1576"/>
        <v/>
      </c>
      <c r="QP277" s="7" t="str">
        <f t="shared" ca="1" si="1577"/>
        <v/>
      </c>
      <c r="QQ277" t="str">
        <f t="shared" ca="1" si="1578"/>
        <v/>
      </c>
    </row>
    <row r="278" spans="1:459" x14ac:dyDescent="0.25">
      <c r="A278" s="240" t="str">
        <f>IF('Character Sheet'!$B$4="Creature","N","Y")</f>
        <v>Y</v>
      </c>
      <c r="C278" s="75"/>
      <c r="D278" s="76"/>
      <c r="F278" s="75"/>
      <c r="G278" s="76"/>
      <c r="I278" s="75"/>
      <c r="J278" s="85"/>
      <c r="K278" s="85">
        <f t="shared" ca="1" si="1494"/>
        <v>7</v>
      </c>
      <c r="L278" s="85">
        <f t="shared" ca="1" si="1587"/>
        <v>6</v>
      </c>
      <c r="M278" s="70">
        <f t="shared" ca="1" si="1270"/>
        <v>15</v>
      </c>
      <c r="O278" s="222" t="str">
        <f t="shared" ca="1" si="1277"/>
        <v>- -</v>
      </c>
      <c r="Q278" s="7" t="str">
        <f t="shared" si="1579"/>
        <v/>
      </c>
      <c r="R278" s="9" t="s">
        <v>1297</v>
      </c>
      <c r="S278" s="9"/>
      <c r="T278" s="61" t="str">
        <f>SUBSTITUTE(IFERROR(IFERROR(VLOOKUP(R278,'[1]Skill Statistics'!$A$3:$C$513,2,FALSE),VLOOKUP(Q278,'[1]Skill Statistics'!$A$3:$C$513,2,FALSE)),T277),"R*","ReSt")</f>
        <v>- -</v>
      </c>
      <c r="U278" s="61" t="str">
        <f>IFERROR(IFERROR(VLOOKUP(R278,'[1]Skill Statistics'!$A$3:$C$513,3,FALSE),VLOOKUP(Q278,'[1]Skill Statistics'!$A$3:$C$513,3,FALSE)),U277)</f>
        <v>- -</v>
      </c>
      <c r="V278" s="61" t="str">
        <f>IF(ISNUMBER(SEARCH("Category",R278)),"- -",IFERROR(IFERROR(VLOOKUP(Q278,[1]Professions!$A$4:$AM$288,MATCH(Profession,[1]Professions!$A$1:$AM$1,0),FALSE),VLOOKUP(Q278,Calculations!$B$91:$I$95,8,FALSE)),"- -"))</f>
        <v>- -</v>
      </c>
      <c r="W278" s="60" t="str">
        <f t="shared" si="1278"/>
        <v>- -</v>
      </c>
      <c r="X278" s="7" t="str">
        <f ca="1">IFERROR(VLOOKUP(R278,$BS$6:$NR$519,MATCH(ActualLevel,$BS$3:$NR$3,0),FALSE),"- -")</f>
        <v>- -</v>
      </c>
      <c r="Y278" s="7" t="str">
        <f t="shared" si="1588"/>
        <v>- -</v>
      </c>
      <c r="Z278" s="7" t="str">
        <f>IFERROR(VLOOKUP(Y278,Charts!$BQ$2:$BR$52,2,FALSE),"- -")</f>
        <v>- -</v>
      </c>
      <c r="AA278" s="7" t="str">
        <f t="shared" ca="1" si="1281"/>
        <v>- -</v>
      </c>
      <c r="AB278" s="7" t="str">
        <f t="shared" si="1584"/>
        <v>- -</v>
      </c>
      <c r="AC278" s="7"/>
      <c r="AD278" s="7"/>
      <c r="AE278" s="7"/>
      <c r="AF278" s="7"/>
      <c r="AG278" s="7"/>
      <c r="AH278" s="43"/>
      <c r="AI278" s="7"/>
      <c r="AJ278" s="7"/>
      <c r="AK278" s="7">
        <f t="shared" ca="1" si="1282"/>
        <v>0</v>
      </c>
      <c r="AL278" s="7"/>
      <c r="AM278" s="69">
        <f>IFERROR(VLOOKUP(R278,'[1]Skill Statistics'!$A$3:$AN$513,MATCH(Profession,'[1]Skill Statistics'!$A$2:$AN$2,0),FALSE),0)</f>
        <v>0</v>
      </c>
      <c r="AN278" s="85">
        <f>IFERROR(VLOOKUP(Q278,'[1]Skill Statistics'!$A$3:$BK$513,MATCH(Archetype,'[1]Skill Statistics'!$A$2:$BK$2,0),FALSE),0)</f>
        <v>0</v>
      </c>
      <c r="AO278" s="85">
        <f>IFERROR(VLOOKUP(Q278,'[1]Skill Statistics'!$A$3:$BB$513,MATCH(Race,'[1]Skill Statistics'!$A$2:$BB$2,0),FALSE),0)</f>
        <v>0</v>
      </c>
      <c r="AP278" s="85">
        <f t="shared" ca="1" si="1495"/>
        <v>0</v>
      </c>
      <c r="AQ278" s="70"/>
      <c r="AS278" s="69" t="str">
        <f>IFERROR(VLOOKUP(Q278,'[1]Professional Skills'!$A$4:$AM$288,MATCH(Profession,'[1]Professional Skills'!$A$3:$AM$3,0),FALSE),"- -")</f>
        <v>- -</v>
      </c>
      <c r="AU278" s="7" t="str">
        <f t="shared" si="1586"/>
        <v>- -</v>
      </c>
      <c r="AV278" s="7">
        <f t="shared" ca="1" si="1585"/>
        <v>0</v>
      </c>
      <c r="AW278" t="str">
        <f t="shared" si="1580"/>
        <v/>
      </c>
      <c r="AX278" t="str">
        <f>IFERROR(_xlfn.RANK.EQ(AW278,$AW$5:$AW$568),"")</f>
        <v/>
      </c>
      <c r="AY278">
        <f t="shared" si="1285"/>
        <v>0</v>
      </c>
      <c r="AZ278" s="70" t="str">
        <f t="shared" si="1283"/>
        <v/>
      </c>
      <c r="BB278" s="69" t="str">
        <f>IFERROR(IF(Q278="Language",VLOOKUP(R278,[1]Cultures!$B$4:$N$218,MATCH(Culture,[1]Cultures!$B$3:$N$3,0),FALSE),VLOOKUP(Q278,[1]Cultures!$B$4:$O$212,MATCH(Culture,[1]Cultures!$B$3:$O$3,0),FALSE)),"- -")</f>
        <v>- -</v>
      </c>
      <c r="BD278">
        <f t="shared" ca="1" si="1581"/>
        <v>0</v>
      </c>
      <c r="BE278" t="str">
        <f t="shared" si="1582"/>
        <v/>
      </c>
      <c r="BI278" s="7" t="str">
        <f t="shared" si="1284"/>
        <v>- -</v>
      </c>
      <c r="BK278" s="7"/>
      <c r="BL278" s="70" t="str">
        <f t="shared" si="1286"/>
        <v>- -</v>
      </c>
      <c r="BN278" s="69" t="str">
        <f>IFERROR(VLOOKUP(V278,Charts!$BT$2:$BV$14,3,FALSE),"- -")</f>
        <v>- -</v>
      </c>
      <c r="BO278" s="85" t="str">
        <f t="shared" ca="1" si="1496"/>
        <v>- -</v>
      </c>
      <c r="BP278" s="70" t="str">
        <f t="shared" ca="1" si="1583"/>
        <v>- -</v>
      </c>
      <c r="BR278" s="7">
        <v>277</v>
      </c>
      <c r="BS278" s="9" t="str">
        <f ca="1">VLOOKUP(BR278,$O$3:$R$568,4,FALSE)</f>
        <v>Mimery</v>
      </c>
      <c r="BT278" s="7" t="str">
        <f ca="1">VLOOKUP(BS278,$R$3:$V$568,5,FALSE)</f>
        <v>3 / 4</v>
      </c>
      <c r="BU278" s="7">
        <f ca="1">VLOOKUP(BT278,Charts!$BT$2:$BV$14,3,FALSE)</f>
        <v>0.69230769230769229</v>
      </c>
      <c r="BV278" s="7" t="str">
        <f t="shared" ca="1" si="1287"/>
        <v>3</v>
      </c>
      <c r="BW278" s="7" t="str">
        <f t="shared" ca="1" si="1288"/>
        <v>4</v>
      </c>
      <c r="BY278" s="7">
        <f t="shared" ca="1" si="1289"/>
        <v>0.73559733033075081</v>
      </c>
      <c r="BZ278" s="7">
        <f t="shared" ca="1" si="1290"/>
        <v>-4.3289638023058519E-2</v>
      </c>
      <c r="CA278" s="7">
        <f t="shared" ca="1" si="1291"/>
        <v>0</v>
      </c>
      <c r="CB278" s="7">
        <f t="shared" ca="1" si="1292"/>
        <v>0</v>
      </c>
      <c r="CC278" s="7" t="str">
        <f ca="1">IFERROR(IF(CC277+CB278&gt;CD$4,CC277,CC277+CB278),"")</f>
        <v/>
      </c>
      <c r="CD278" s="7">
        <f t="shared" ca="1" si="1497"/>
        <v>0</v>
      </c>
      <c r="CE278" s="7">
        <f t="shared" ca="1" si="1293"/>
        <v>0.2157724388344312</v>
      </c>
      <c r="CF278" s="7">
        <f t="shared" ca="1" si="1294"/>
        <v>0.47653525347326109</v>
      </c>
      <c r="CG278" s="7">
        <f t="shared" ca="1" si="1295"/>
        <v>1</v>
      </c>
      <c r="CH278" s="7" t="str">
        <f t="shared" ca="1" si="1296"/>
        <v>3</v>
      </c>
      <c r="CI278" s="7" t="str">
        <f ca="1">IFERROR(IF(CI277+CH278&gt;CJ$4,CI277,CI277+CH278),"")</f>
        <v/>
      </c>
      <c r="CJ278" s="7">
        <f t="shared" ca="1" si="1498"/>
        <v>0</v>
      </c>
      <c r="CK278" s="7">
        <f t="shared" ca="1" si="1297"/>
        <v>0.75673354610181376</v>
      </c>
      <c r="CL278" s="7">
        <f t="shared" ca="1" si="1298"/>
        <v>-6.4425853794121468E-2</v>
      </c>
      <c r="CM278" s="7">
        <f t="shared" ca="1" si="1299"/>
        <v>0</v>
      </c>
      <c r="CN278" s="7">
        <f t="shared" ca="1" si="1300"/>
        <v>0</v>
      </c>
      <c r="CO278" s="7" t="str">
        <f ca="1">IFERROR(IF(CO277+CN278&gt;CP$4,CO277,CO277+CN278),"")</f>
        <v/>
      </c>
      <c r="CP278" s="7">
        <f t="shared" ca="1" si="1499"/>
        <v>0</v>
      </c>
      <c r="CQ278" s="7">
        <f t="shared" ca="1" si="1301"/>
        <v>0.14269945230551351</v>
      </c>
      <c r="CR278" s="7">
        <f t="shared" ca="1" si="1302"/>
        <v>0.54960824000217878</v>
      </c>
      <c r="CS278" s="7">
        <f t="shared" ca="1" si="1303"/>
        <v>1</v>
      </c>
      <c r="CT278" s="7" t="str">
        <f t="shared" ca="1" si="1304"/>
        <v>3</v>
      </c>
      <c r="CU278" s="7" t="str">
        <f ca="1">IFERROR(IF(CU277+CT278&gt;CV$4,CU277,CU277+CT278),"")</f>
        <v/>
      </c>
      <c r="CV278" s="7">
        <f t="shared" ca="1" si="1500"/>
        <v>0</v>
      </c>
      <c r="CW278" s="7">
        <f t="shared" ca="1" si="1305"/>
        <v>4.1850744982360855E-2</v>
      </c>
      <c r="CX278" s="7">
        <f t="shared" ca="1" si="1306"/>
        <v>0.65045694732533144</v>
      </c>
      <c r="CY278" s="7">
        <f t="shared" ca="1" si="1307"/>
        <v>1</v>
      </c>
      <c r="CZ278" s="7" t="str">
        <f t="shared" ca="1" si="1308"/>
        <v>3</v>
      </c>
      <c r="DA278" s="7" t="str">
        <f ca="1">IFERROR(IF(DA277+CZ278&gt;DB$4,DA277,DA277+CZ278),"")</f>
        <v/>
      </c>
      <c r="DB278" s="7">
        <f t="shared" ca="1" si="1501"/>
        <v>0</v>
      </c>
      <c r="DC278" s="7">
        <f t="shared" ca="1" si="1309"/>
        <v>0.21897110084047866</v>
      </c>
      <c r="DD278" s="7">
        <f t="shared" ca="1" si="1310"/>
        <v>0.47333659146721363</v>
      </c>
      <c r="DE278" s="7">
        <f t="shared" ca="1" si="1311"/>
        <v>1</v>
      </c>
      <c r="DF278" s="7" t="str">
        <f t="shared" ca="1" si="1312"/>
        <v>3</v>
      </c>
      <c r="DG278" s="7" t="str">
        <f ca="1">IFERROR(IF(DG277+DF278&gt;DH$4,DG277,DG277+DF278),"")</f>
        <v/>
      </c>
      <c r="DH278" s="7">
        <f t="shared" ca="1" si="1502"/>
        <v>0</v>
      </c>
      <c r="DI278" s="7">
        <f t="shared" ca="1" si="1313"/>
        <v>5.6506112715360657E-2</v>
      </c>
      <c r="DJ278" s="7">
        <f t="shared" ca="1" si="1314"/>
        <v>0.63580157959233163</v>
      </c>
      <c r="DK278" s="7">
        <f t="shared" ca="1" si="1315"/>
        <v>1</v>
      </c>
      <c r="DL278" s="7" t="str">
        <f t="shared" ca="1" si="1316"/>
        <v>3</v>
      </c>
      <c r="DM278" s="7" t="str">
        <f ca="1">IFERROR(IF(DM277+DL278&gt;DN$4,DM277,DM277+DL278),"")</f>
        <v/>
      </c>
      <c r="DN278" s="7">
        <f t="shared" ca="1" si="1503"/>
        <v>0</v>
      </c>
      <c r="DO278" s="7">
        <f t="shared" ca="1" si="1317"/>
        <v>0.89835632339806981</v>
      </c>
      <c r="DP278" s="7">
        <f t="shared" ca="1" si="1318"/>
        <v>-0.20604863109037752</v>
      </c>
      <c r="DQ278" s="7">
        <f t="shared" ca="1" si="1319"/>
        <v>0</v>
      </c>
      <c r="DR278" s="7">
        <f t="shared" ca="1" si="1320"/>
        <v>0</v>
      </c>
      <c r="DS278" s="7" t="str">
        <f ca="1">IFERROR(IF(DS277+DR278&gt;DT$4,DS277,DS277+DR278),"")</f>
        <v/>
      </c>
      <c r="DT278" s="7">
        <f t="shared" ca="1" si="1504"/>
        <v>0</v>
      </c>
      <c r="DU278" s="7">
        <f t="shared" ca="1" si="1321"/>
        <v>0.27325923234257277</v>
      </c>
      <c r="DV278" s="7">
        <f t="shared" ca="1" si="1322"/>
        <v>0.41904845996511952</v>
      </c>
      <c r="DW278" s="7">
        <f t="shared" ca="1" si="1323"/>
        <v>1</v>
      </c>
      <c r="DX278" s="7" t="str">
        <f t="shared" ca="1" si="1324"/>
        <v>3</v>
      </c>
      <c r="DY278" s="7" t="str">
        <f ca="1">IFERROR(IF(DY277+DX278&gt;DZ$4,DY277,DY277+DX278),"")</f>
        <v/>
      </c>
      <c r="DZ278" s="7">
        <f t="shared" ca="1" si="1505"/>
        <v>0</v>
      </c>
      <c r="EA278" s="7">
        <f t="shared" ca="1" si="1325"/>
        <v>0.79256649350090458</v>
      </c>
      <c r="EB278" s="7">
        <f t="shared" ca="1" si="1326"/>
        <v>-0.10025880119321229</v>
      </c>
      <c r="EC278" s="7">
        <f t="shared" ca="1" si="1327"/>
        <v>0</v>
      </c>
      <c r="ED278" s="7">
        <f t="shared" ca="1" si="1328"/>
        <v>0</v>
      </c>
      <c r="EE278" s="7" t="str">
        <f ca="1">IFERROR(IF(EE277+ED278&gt;EF$4,EE277,EE277+ED278),"")</f>
        <v/>
      </c>
      <c r="EF278" s="7">
        <f t="shared" ca="1" si="1506"/>
        <v>0</v>
      </c>
      <c r="EG278" s="7">
        <f t="shared" ca="1" si="1329"/>
        <v>0.87804089169963495</v>
      </c>
      <c r="EH278" s="7">
        <f t="shared" ca="1" si="1330"/>
        <v>-0.18573319939194266</v>
      </c>
      <c r="EI278" s="7">
        <f t="shared" ca="1" si="1331"/>
        <v>0</v>
      </c>
      <c r="EJ278" s="7">
        <f t="shared" ca="1" si="1332"/>
        <v>0</v>
      </c>
      <c r="EK278" s="7" t="str">
        <f ca="1">IFERROR(IF(EK277+EJ278&gt;EL$4,EK277,EK277+EJ278),"")</f>
        <v/>
      </c>
      <c r="EL278" s="7">
        <f t="shared" ca="1" si="1507"/>
        <v>0</v>
      </c>
      <c r="EM278" s="7">
        <f t="shared" ca="1" si="1333"/>
        <v>0.14831434148549816</v>
      </c>
      <c r="EN278" s="7">
        <f t="shared" ca="1" si="1334"/>
        <v>0.54399335082219413</v>
      </c>
      <c r="EO278" s="7">
        <f t="shared" ca="1" si="1335"/>
        <v>1</v>
      </c>
      <c r="EP278" s="7" t="str">
        <f t="shared" ca="1" si="1336"/>
        <v>3</v>
      </c>
      <c r="EQ278" s="7" t="str">
        <f ca="1">IFERROR(IF(EQ277+EP278&gt;ER$4,EQ277,EQ277+EP278),"")</f>
        <v/>
      </c>
      <c r="ER278" s="7">
        <f t="shared" ca="1" si="1508"/>
        <v>0</v>
      </c>
      <c r="ES278" s="7">
        <f t="shared" ca="1" si="1337"/>
        <v>4.1650907218384603E-2</v>
      </c>
      <c r="ET278" s="7">
        <f t="shared" ca="1" si="1338"/>
        <v>0.65065678508930769</v>
      </c>
      <c r="EU278" s="7">
        <f t="shared" ca="1" si="1339"/>
        <v>1</v>
      </c>
      <c r="EV278" s="7" t="str">
        <f t="shared" ca="1" si="1340"/>
        <v>3</v>
      </c>
      <c r="EW278" s="7" t="str">
        <f ca="1">IFERROR(IF(EW277+EV278&gt;EX$4,EW277,EW277+EV278),"")</f>
        <v/>
      </c>
      <c r="EX278" s="7">
        <f t="shared" ca="1" si="1509"/>
        <v>0</v>
      </c>
      <c r="EY278" s="7">
        <f t="shared" ca="1" si="1341"/>
        <v>0.53713496038823794</v>
      </c>
      <c r="EZ278" s="7">
        <f t="shared" ca="1" si="1342"/>
        <v>0.15517273191945435</v>
      </c>
      <c r="FA278" s="7">
        <f t="shared" ca="1" si="1343"/>
        <v>1</v>
      </c>
      <c r="FB278" s="7" t="str">
        <f t="shared" ca="1" si="1344"/>
        <v>3</v>
      </c>
      <c r="FC278" s="7" t="str">
        <f ca="1">IFERROR(IF(FC277+FB278&gt;FD$4,FC277,FC277+FB278),"")</f>
        <v/>
      </c>
      <c r="FD278" s="7">
        <f t="shared" ca="1" si="1510"/>
        <v>0</v>
      </c>
      <c r="FE278" s="7">
        <f t="shared" ca="1" si="1345"/>
        <v>0.42448555359479079</v>
      </c>
      <c r="FF278" s="7">
        <f t="shared" ca="1" si="1346"/>
        <v>0.2678221387129015</v>
      </c>
      <c r="FG278" s="7">
        <f t="shared" ca="1" si="1347"/>
        <v>1</v>
      </c>
      <c r="FH278" s="7" t="str">
        <f t="shared" ca="1" si="1348"/>
        <v>3</v>
      </c>
      <c r="FI278" s="7" t="str">
        <f ca="1">IFERROR(IF(FI277+FH278&gt;FJ$4,FI277,FI277+FH278),"")</f>
        <v/>
      </c>
      <c r="FJ278" s="7">
        <f t="shared" ca="1" si="1511"/>
        <v>0</v>
      </c>
      <c r="FK278" s="7">
        <f t="shared" ca="1" si="1349"/>
        <v>9.4415215441766565E-2</v>
      </c>
      <c r="FL278" s="7">
        <f t="shared" ca="1" si="1350"/>
        <v>0.59789247686592573</v>
      </c>
      <c r="FM278" s="7">
        <f t="shared" ca="1" si="1351"/>
        <v>1</v>
      </c>
      <c r="FN278" s="7" t="str">
        <f t="shared" ca="1" si="1352"/>
        <v>3</v>
      </c>
      <c r="FO278" s="7" t="str">
        <f ca="1">IFERROR(IF(FO277+FN278&gt;FP$4,FO277,FO277+FN278),"")</f>
        <v/>
      </c>
      <c r="FP278" s="7">
        <f t="shared" ca="1" si="1512"/>
        <v>0</v>
      </c>
      <c r="FQ278" s="7">
        <f t="shared" ca="1" si="1353"/>
        <v>0.99315465162222627</v>
      </c>
      <c r="FR278" s="7">
        <f t="shared" ca="1" si="1354"/>
        <v>-0.30084695931453398</v>
      </c>
      <c r="FS278" s="7">
        <f t="shared" ca="1" si="1355"/>
        <v>0</v>
      </c>
      <c r="FT278" s="7">
        <f t="shared" ca="1" si="1356"/>
        <v>0</v>
      </c>
      <c r="FU278" s="7" t="str">
        <f ca="1">IFERROR(IF(FU277+FT278&gt;FV$4,FU277,FU277+FT278),"")</f>
        <v/>
      </c>
      <c r="FV278" s="7">
        <f t="shared" ca="1" si="1513"/>
        <v>0</v>
      </c>
      <c r="FW278" s="7">
        <f t="shared" ca="1" si="1357"/>
        <v>0.90467214284500963</v>
      </c>
      <c r="FX278" s="7">
        <f t="shared" ca="1" si="1358"/>
        <v>-0.21236445053731734</v>
      </c>
      <c r="FY278" s="7">
        <f t="shared" ca="1" si="1359"/>
        <v>0</v>
      </c>
      <c r="FZ278" s="7">
        <f t="shared" ca="1" si="1360"/>
        <v>0</v>
      </c>
      <c r="GA278" s="7" t="str">
        <f ca="1">IFERROR(IF(GA277+FZ278&gt;GB$4,GA277,GA277+FZ278),"")</f>
        <v/>
      </c>
      <c r="GB278" s="7">
        <f t="shared" ca="1" si="1514"/>
        <v>0</v>
      </c>
      <c r="GC278" s="7">
        <f t="shared" ca="1" si="1361"/>
        <v>0.88546098667873663</v>
      </c>
      <c r="GD278" s="7">
        <f t="shared" ca="1" si="1362"/>
        <v>-0.19315329437104434</v>
      </c>
      <c r="GE278" s="7">
        <f t="shared" ca="1" si="1363"/>
        <v>0</v>
      </c>
      <c r="GF278" s="7">
        <f t="shared" ca="1" si="1364"/>
        <v>0</v>
      </c>
      <c r="GG278" s="7" t="str">
        <f ca="1">IFERROR(IF(GG277+GF278&gt;GH$4,GG277,GG277+GF278),"")</f>
        <v/>
      </c>
      <c r="GH278" s="7">
        <f t="shared" ca="1" si="1515"/>
        <v>0</v>
      </c>
      <c r="GI278" s="7">
        <f t="shared" ca="1" si="1365"/>
        <v>0.11880634529401624</v>
      </c>
      <c r="GJ278" s="7">
        <f t="shared" ca="1" si="1366"/>
        <v>0.57350134701367605</v>
      </c>
      <c r="GK278" s="7">
        <f t="shared" ca="1" si="1367"/>
        <v>1</v>
      </c>
      <c r="GL278" s="7" t="str">
        <f t="shared" ca="1" si="1368"/>
        <v>3</v>
      </c>
      <c r="GM278" s="7" t="str">
        <f ca="1">IFERROR(IF(GM277+GL278&gt;GN$4,GM277,GM277+GL278),"")</f>
        <v/>
      </c>
      <c r="GN278" s="7">
        <f t="shared" ca="1" si="1516"/>
        <v>0</v>
      </c>
      <c r="GO278" s="7">
        <f t="shared" ca="1" si="1369"/>
        <v>0.68115762332047858</v>
      </c>
      <c r="GP278" s="7">
        <f t="shared" ca="1" si="1370"/>
        <v>1.1150068987213713E-2</v>
      </c>
      <c r="GQ278" s="7">
        <f t="shared" ca="1" si="1371"/>
        <v>1</v>
      </c>
      <c r="GR278" s="7" t="str">
        <f t="shared" ca="1" si="1372"/>
        <v>3</v>
      </c>
      <c r="GS278" s="7" t="str">
        <f ca="1">IFERROR(IF(GS277+GR278&gt;GT$4,GS277,GS277+GR278),"")</f>
        <v/>
      </c>
      <c r="GT278" s="7">
        <f t="shared" ca="1" si="1517"/>
        <v>0</v>
      </c>
      <c r="GU278" s="7">
        <f t="shared" ca="1" si="1373"/>
        <v>8.8095348596484269E-2</v>
      </c>
      <c r="GV278" s="7">
        <f t="shared" ca="1" si="1374"/>
        <v>0.60421234371120802</v>
      </c>
      <c r="GW278" s="7">
        <f t="shared" ca="1" si="1375"/>
        <v>1</v>
      </c>
      <c r="GX278" s="7" t="str">
        <f t="shared" ca="1" si="1376"/>
        <v>3</v>
      </c>
      <c r="GY278" s="7" t="str">
        <f ca="1">IFERROR(IF(GY277+GX278&gt;GZ$4,GY277,GY277+GX278),"")</f>
        <v/>
      </c>
      <c r="GZ278" s="7">
        <f t="shared" ca="1" si="1518"/>
        <v>0</v>
      </c>
      <c r="HA278" s="7">
        <f t="shared" ca="1" si="1377"/>
        <v>0.30667961797825227</v>
      </c>
      <c r="HB278" s="7">
        <f t="shared" ca="1" si="1378"/>
        <v>0.38562807432944002</v>
      </c>
      <c r="HC278" s="7">
        <f t="shared" ca="1" si="1379"/>
        <v>1</v>
      </c>
      <c r="HD278" s="7" t="str">
        <f t="shared" ca="1" si="1380"/>
        <v>3</v>
      </c>
      <c r="HE278" s="7" t="str">
        <f ca="1">IFERROR(IF(HE277+HD278&gt;HF$4,HE277,HE277+HD278),"")</f>
        <v/>
      </c>
      <c r="HF278" s="7">
        <f t="shared" ca="1" si="1519"/>
        <v>0</v>
      </c>
      <c r="HG278" s="7">
        <f t="shared" ca="1" si="1381"/>
        <v>0.80789824929232124</v>
      </c>
      <c r="HH278" s="7">
        <f t="shared" ca="1" si="1382"/>
        <v>-0.11559055698462894</v>
      </c>
      <c r="HI278" s="7">
        <f t="shared" ca="1" si="1383"/>
        <v>0</v>
      </c>
      <c r="HJ278" s="7">
        <f t="shared" ca="1" si="1384"/>
        <v>0</v>
      </c>
      <c r="HK278" s="7" t="str">
        <f ca="1">IFERROR(IF(HK277+HJ278&gt;HL$4,HK277,HK277+HJ278),"")</f>
        <v/>
      </c>
      <c r="HL278" s="7">
        <f t="shared" ca="1" si="1520"/>
        <v>0</v>
      </c>
      <c r="HM278" s="7">
        <f t="shared" ca="1" si="1385"/>
        <v>0.84156221541166021</v>
      </c>
      <c r="HN278" s="7">
        <f t="shared" ca="1" si="1386"/>
        <v>-0.14925452310396792</v>
      </c>
      <c r="HO278" s="7">
        <f t="shared" ca="1" si="1387"/>
        <v>0</v>
      </c>
      <c r="HP278" s="7">
        <f t="shared" ca="1" si="1388"/>
        <v>0</v>
      </c>
      <c r="HQ278" s="7" t="str">
        <f ca="1">IFERROR(IF(HQ277+HP278&gt;HR$4,HQ277,HQ277+HP278),"")</f>
        <v/>
      </c>
      <c r="HR278" s="7">
        <f t="shared" ca="1" si="1521"/>
        <v>0</v>
      </c>
      <c r="HS278" s="7">
        <f t="shared" ca="1" si="1389"/>
        <v>0.88880107935014641</v>
      </c>
      <c r="HT278" s="7">
        <f t="shared" ca="1" si="1390"/>
        <v>-0.19649338704245412</v>
      </c>
      <c r="HU278" s="7">
        <f t="shared" ca="1" si="1391"/>
        <v>0</v>
      </c>
      <c r="HV278" s="7">
        <f t="shared" ca="1" si="1392"/>
        <v>0</v>
      </c>
      <c r="HW278" s="7" t="str">
        <f ca="1">IFERROR(IF(HW277+HV278&gt;HX$4,HW277,HW277+HV278),"")</f>
        <v/>
      </c>
      <c r="HX278" s="7">
        <f t="shared" ca="1" si="1522"/>
        <v>0</v>
      </c>
      <c r="HY278" s="7">
        <f t="shared" ca="1" si="1393"/>
        <v>0.37992666911327522</v>
      </c>
      <c r="HZ278" s="7">
        <f t="shared" ca="1" si="1394"/>
        <v>0.31238102319441707</v>
      </c>
      <c r="IA278" s="7">
        <f t="shared" ca="1" si="1395"/>
        <v>1</v>
      </c>
      <c r="IB278" s="7" t="str">
        <f t="shared" ca="1" si="1396"/>
        <v>3</v>
      </c>
      <c r="IC278" s="7" t="str">
        <f ca="1">IFERROR(IF(IC277+IB278&gt;ID$4,IC277,IC277+IB278),"")</f>
        <v/>
      </c>
      <c r="ID278" s="7">
        <f t="shared" ca="1" si="1523"/>
        <v>0</v>
      </c>
      <c r="IE278" s="7">
        <f t="shared" ca="1" si="1397"/>
        <v>0.12626150424153426</v>
      </c>
      <c r="IF278" s="7">
        <f t="shared" ca="1" si="1398"/>
        <v>0.56604618806615803</v>
      </c>
      <c r="IG278" s="7">
        <f t="shared" ca="1" si="1399"/>
        <v>1</v>
      </c>
      <c r="IH278" s="7" t="str">
        <f t="shared" ca="1" si="1400"/>
        <v>3</v>
      </c>
      <c r="II278" s="7" t="str">
        <f ca="1">IFERROR(IF(II277+IH278&gt;IJ$4,II277,II277+IH278),"")</f>
        <v/>
      </c>
      <c r="IJ278" s="7">
        <f t="shared" ca="1" si="1524"/>
        <v>0</v>
      </c>
      <c r="IK278" s="7">
        <f t="shared" ca="1" si="1401"/>
        <v>0.63190270064688125</v>
      </c>
      <c r="IL278" s="7">
        <f t="shared" ca="1" si="1402"/>
        <v>6.0404991660811036E-2</v>
      </c>
      <c r="IM278" s="7">
        <f t="shared" ca="1" si="1403"/>
        <v>1</v>
      </c>
      <c r="IN278" s="7" t="str">
        <f t="shared" ca="1" si="1404"/>
        <v>3</v>
      </c>
      <c r="IO278" s="7" t="str">
        <f ca="1">IFERROR(IF(IO277+IN278&gt;IP$4,IO277,IO277+IN278),"")</f>
        <v/>
      </c>
      <c r="IP278" s="7">
        <f t="shared" ca="1" si="1525"/>
        <v>0</v>
      </c>
      <c r="IQ278" s="7">
        <f t="shared" ca="1" si="1405"/>
        <v>0.15433580937440228</v>
      </c>
      <c r="IR278" s="7">
        <f t="shared" ca="1" si="1406"/>
        <v>0.53797188293329001</v>
      </c>
      <c r="IS278" s="7">
        <f t="shared" ca="1" si="1407"/>
        <v>1</v>
      </c>
      <c r="IT278" s="7" t="str">
        <f t="shared" ca="1" si="1408"/>
        <v>3</v>
      </c>
      <c r="IU278" s="7" t="str">
        <f ca="1">IFERROR(IF(IU277+IT278&gt;IV$4,IU277,IU277+IT278),"")</f>
        <v/>
      </c>
      <c r="IV278" s="7">
        <f t="shared" ca="1" si="1526"/>
        <v>0</v>
      </c>
      <c r="IW278" s="7">
        <f t="shared" ca="1" si="1409"/>
        <v>0.41957753103632212</v>
      </c>
      <c r="IX278" s="7">
        <f t="shared" ca="1" si="1410"/>
        <v>0.27273016127137018</v>
      </c>
      <c r="IY278" s="7">
        <f t="shared" ca="1" si="1411"/>
        <v>1</v>
      </c>
      <c r="IZ278" s="7" t="str">
        <f t="shared" ca="1" si="1412"/>
        <v>3</v>
      </c>
      <c r="JA278" s="7" t="str">
        <f ca="1">IFERROR(IF(JA277+IZ278&gt;JB$4,JA277,JA277+IZ278),"")</f>
        <v/>
      </c>
      <c r="JB278" s="7">
        <f t="shared" ca="1" si="1527"/>
        <v>0</v>
      </c>
      <c r="JC278" s="7">
        <f t="shared" ca="1" si="1413"/>
        <v>0.82669909456490698</v>
      </c>
      <c r="JD278" s="7">
        <f t="shared" ca="1" si="1414"/>
        <v>-0.13439140225721469</v>
      </c>
      <c r="JE278" s="7">
        <f t="shared" ca="1" si="1415"/>
        <v>0</v>
      </c>
      <c r="JF278" s="7">
        <f t="shared" ca="1" si="1416"/>
        <v>0</v>
      </c>
      <c r="JG278" s="7" t="str">
        <f ca="1">IFERROR(IF(JG277+JF278&gt;JH$4,JG277,JG277+JF278),"")</f>
        <v/>
      </c>
      <c r="JH278" s="7">
        <f t="shared" ca="1" si="1528"/>
        <v>0</v>
      </c>
      <c r="JI278" s="7">
        <f t="shared" ca="1" si="1417"/>
        <v>5.3360108054207767E-2</v>
      </c>
      <c r="JJ278" s="7">
        <f t="shared" ca="1" si="1418"/>
        <v>0.63894758425348452</v>
      </c>
      <c r="JK278" s="7">
        <f t="shared" ca="1" si="1419"/>
        <v>1</v>
      </c>
      <c r="JL278" s="7" t="str">
        <f t="shared" ca="1" si="1420"/>
        <v>3</v>
      </c>
      <c r="JM278" s="7" t="str">
        <f ca="1">IFERROR(IF(JM277+JL278&gt;JN$4,JM277,JM277+JL278),"")</f>
        <v/>
      </c>
      <c r="JN278" s="7">
        <f t="shared" ca="1" si="1529"/>
        <v>0</v>
      </c>
      <c r="JO278" s="7">
        <f t="shared" ca="1" si="1421"/>
        <v>0.65549944263852844</v>
      </c>
      <c r="JP278" s="7">
        <f t="shared" ca="1" si="1422"/>
        <v>3.6808249669163851E-2</v>
      </c>
      <c r="JQ278" s="7">
        <f t="shared" ca="1" si="1423"/>
        <v>1</v>
      </c>
      <c r="JR278" s="7" t="str">
        <f t="shared" ca="1" si="1424"/>
        <v>3</v>
      </c>
      <c r="JS278" s="7" t="str">
        <f ca="1">IFERROR(IF(JS277+JR278&gt;JT$4,JS277,JS277+JR278),"")</f>
        <v/>
      </c>
      <c r="JT278" s="7">
        <f t="shared" ca="1" si="1530"/>
        <v>0</v>
      </c>
      <c r="JU278" s="7">
        <f t="shared" ca="1" si="1425"/>
        <v>0.37088061791962856</v>
      </c>
      <c r="JV278" s="7">
        <f t="shared" ca="1" si="1426"/>
        <v>0.32142707438806373</v>
      </c>
      <c r="JW278" s="7">
        <f t="shared" ca="1" si="1427"/>
        <v>1</v>
      </c>
      <c r="JX278" s="7" t="str">
        <f t="shared" ca="1" si="1428"/>
        <v>3</v>
      </c>
      <c r="JY278" s="7" t="str">
        <f ca="1">IFERROR(IF(JY277+JX278&gt;JZ$4,JY277,JY277+JX278),"")</f>
        <v/>
      </c>
      <c r="JZ278" s="7">
        <f t="shared" ca="1" si="1531"/>
        <v>0</v>
      </c>
      <c r="KA278" s="7">
        <f t="shared" ca="1" si="1429"/>
        <v>0.60699558316202795</v>
      </c>
      <c r="KB278" s="7">
        <f t="shared" ca="1" si="1430"/>
        <v>8.5312109145664339E-2</v>
      </c>
      <c r="KC278" s="7">
        <f t="shared" ca="1" si="1431"/>
        <v>1</v>
      </c>
      <c r="KD278" s="7" t="str">
        <f t="shared" ca="1" si="1432"/>
        <v>3</v>
      </c>
      <c r="KE278" s="7" t="str">
        <f ca="1">IFERROR(IF(KE277+KD278&gt;KF$4,KE277,KE277+KD278),"")</f>
        <v/>
      </c>
      <c r="KF278" s="7">
        <f t="shared" ca="1" si="1532"/>
        <v>0</v>
      </c>
      <c r="KG278" s="7">
        <f t="shared" ca="1" si="1433"/>
        <v>0.9527696236272496</v>
      </c>
      <c r="KH278" s="7">
        <f t="shared" ca="1" si="1434"/>
        <v>-0.2604619313195573</v>
      </c>
      <c r="KI278" s="7">
        <f t="shared" ca="1" si="1435"/>
        <v>0</v>
      </c>
      <c r="KJ278" s="7">
        <f t="shared" ca="1" si="1436"/>
        <v>0</v>
      </c>
      <c r="KK278" s="7" t="str">
        <f ca="1">IFERROR(IF(KK277+KJ278&gt;KL$4,KK277,KK277+KJ278),"")</f>
        <v/>
      </c>
      <c r="KL278" s="7">
        <f t="shared" ca="1" si="1533"/>
        <v>0</v>
      </c>
      <c r="KM278" s="7">
        <f t="shared" ca="1" si="1437"/>
        <v>0.14939223190608075</v>
      </c>
      <c r="KN278" s="7">
        <f t="shared" ca="1" si="1438"/>
        <v>0.54291546040161154</v>
      </c>
      <c r="KO278" s="7">
        <f t="shared" ca="1" si="1439"/>
        <v>1</v>
      </c>
      <c r="KP278" s="7" t="str">
        <f t="shared" ca="1" si="1440"/>
        <v>3</v>
      </c>
      <c r="KQ278" s="7" t="str">
        <f ca="1">IFERROR(IF(KQ277+KP278&gt;KR$4,KQ277,KQ277+KP278),"")</f>
        <v/>
      </c>
      <c r="KR278" s="7">
        <f t="shared" ca="1" si="1534"/>
        <v>0</v>
      </c>
      <c r="KS278" s="7">
        <f t="shared" ca="1" si="1441"/>
        <v>0.78152963558202548</v>
      </c>
      <c r="KT278" s="7">
        <f t="shared" ca="1" si="1442"/>
        <v>-8.9221943274333193E-2</v>
      </c>
      <c r="KU278" s="7">
        <f t="shared" ca="1" si="1443"/>
        <v>0</v>
      </c>
      <c r="KV278" s="7">
        <f t="shared" ca="1" si="1444"/>
        <v>0</v>
      </c>
      <c r="KW278" s="7" t="str">
        <f ca="1">IFERROR(IF(KW277+KV278&gt;KX$4,KW277,KW277+KV278),"")</f>
        <v/>
      </c>
      <c r="KX278" s="7">
        <f t="shared" ca="1" si="1535"/>
        <v>0</v>
      </c>
      <c r="KY278" s="7">
        <f t="shared" ca="1" si="1445"/>
        <v>0.90971418036964502</v>
      </c>
      <c r="KZ278" s="7">
        <f t="shared" ca="1" si="1446"/>
        <v>-0.21740648806195273</v>
      </c>
      <c r="LA278" s="7">
        <f t="shared" ca="1" si="1447"/>
        <v>0</v>
      </c>
      <c r="LB278" s="7">
        <f t="shared" ca="1" si="1448"/>
        <v>0</v>
      </c>
      <c r="LC278" s="7" t="str">
        <f ca="1">IFERROR(IF(LC277+LB278&gt;LD$4,LC277,LC277+LB278),"")</f>
        <v/>
      </c>
      <c r="LD278" s="7">
        <f t="shared" ca="1" si="1536"/>
        <v>0</v>
      </c>
      <c r="LE278" s="7">
        <f t="shared" ca="1" si="1449"/>
        <v>6.2386686240299194E-2</v>
      </c>
      <c r="LF278" s="7">
        <f t="shared" ca="1" si="1450"/>
        <v>0.6299210060673931</v>
      </c>
      <c r="LG278" s="7">
        <f t="shared" ca="1" si="1451"/>
        <v>1</v>
      </c>
      <c r="LH278" s="7" t="str">
        <f t="shared" ca="1" si="1452"/>
        <v>3</v>
      </c>
      <c r="LI278" s="7" t="str">
        <f ca="1">IFERROR(IF(LI277+LH278&gt;LJ$4,LI277,LI277+LH278),"")</f>
        <v/>
      </c>
      <c r="LJ278" s="7">
        <f t="shared" ca="1" si="1537"/>
        <v>0</v>
      </c>
      <c r="LK278" s="7">
        <f t="shared" ca="1" si="1453"/>
        <v>0.12091694499074823</v>
      </c>
      <c r="LL278" s="7">
        <f t="shared" ca="1" si="1454"/>
        <v>0.57139074731694406</v>
      </c>
      <c r="LM278" s="7">
        <f t="shared" ca="1" si="1455"/>
        <v>1</v>
      </c>
      <c r="LN278" s="7" t="str">
        <f t="shared" ca="1" si="1456"/>
        <v>3</v>
      </c>
      <c r="LO278" s="7" t="str">
        <f ca="1">IFERROR(IF(LO277+LN278&gt;LP$4,LO277,LO277+LN278),"")</f>
        <v/>
      </c>
      <c r="LP278" s="7">
        <f t="shared" ca="1" si="1538"/>
        <v>0</v>
      </c>
      <c r="LQ278" s="7">
        <f t="shared" ca="1" si="1457"/>
        <v>0.40566194037119507</v>
      </c>
      <c r="LR278" s="7">
        <f t="shared" ca="1" si="1458"/>
        <v>0.28664575193649722</v>
      </c>
      <c r="LS278" s="7">
        <f t="shared" ca="1" si="1459"/>
        <v>1</v>
      </c>
      <c r="LT278" s="7" t="str">
        <f t="shared" ca="1" si="1460"/>
        <v>3</v>
      </c>
      <c r="LU278" s="7" t="str">
        <f ca="1">IFERROR(IF(LU277+LT278&gt;LV$4,LU277,LU277+LT278),"")</f>
        <v/>
      </c>
      <c r="LV278" s="7">
        <f t="shared" ca="1" si="1539"/>
        <v>0</v>
      </c>
      <c r="LW278" s="7">
        <f t="shared" ca="1" si="1461"/>
        <v>0.68632411572594043</v>
      </c>
      <c r="LX278" s="7">
        <f t="shared" ca="1" si="1462"/>
        <v>5.9835765817518594E-3</v>
      </c>
      <c r="LY278" s="7">
        <f t="shared" ca="1" si="1463"/>
        <v>1</v>
      </c>
      <c r="LZ278" s="7" t="str">
        <f t="shared" ca="1" si="1464"/>
        <v>3</v>
      </c>
      <c r="MA278" s="7" t="str">
        <f ca="1">IFERROR(IF(MA277+LZ278&gt;MB$4,MA277,MA277+LZ278),"")</f>
        <v/>
      </c>
      <c r="MB278" s="7">
        <f t="shared" ca="1" si="1540"/>
        <v>0</v>
      </c>
      <c r="MC278" s="7">
        <f t="shared" ca="1" si="1465"/>
        <v>0.3503595400867997</v>
      </c>
      <c r="MD278" s="7">
        <f t="shared" ca="1" si="1466"/>
        <v>0.34194815222089259</v>
      </c>
      <c r="ME278" s="7">
        <f t="shared" ca="1" si="1467"/>
        <v>1</v>
      </c>
      <c r="MF278" s="7" t="str">
        <f t="shared" ca="1" si="1468"/>
        <v>3</v>
      </c>
      <c r="MG278" s="7" t="str">
        <f ca="1">IFERROR(IF(MG277+MF278&gt;MH$4,MG277,MG277+MF278),"")</f>
        <v/>
      </c>
      <c r="MH278" s="7">
        <f t="shared" ca="1" si="1541"/>
        <v>0</v>
      </c>
      <c r="MI278" s="7">
        <f t="shared" ca="1" si="1469"/>
        <v>0.62194530274488102</v>
      </c>
      <c r="MJ278" s="7">
        <f t="shared" ca="1" si="1470"/>
        <v>7.0362389562811267E-2</v>
      </c>
      <c r="MK278" s="7">
        <f t="shared" ca="1" si="1471"/>
        <v>1</v>
      </c>
      <c r="ML278" s="7" t="str">
        <f t="shared" ca="1" si="1472"/>
        <v>3</v>
      </c>
      <c r="MM278" s="7" t="str">
        <f ca="1">IFERROR(IF(MM277+ML278&gt;MN$4,MM277,MM277+ML278),"")</f>
        <v/>
      </c>
      <c r="MN278" s="7">
        <f t="shared" ca="1" si="1542"/>
        <v>0</v>
      </c>
      <c r="MO278" s="7">
        <f t="shared" ca="1" si="1473"/>
        <v>0.74656821390824823</v>
      </c>
      <c r="MP278" s="7">
        <f t="shared" ca="1" si="1474"/>
        <v>-5.4260521600555944E-2</v>
      </c>
      <c r="MQ278" s="7">
        <f t="shared" ca="1" si="1475"/>
        <v>0</v>
      </c>
      <c r="MR278" s="7">
        <f t="shared" ca="1" si="1476"/>
        <v>0</v>
      </c>
      <c r="MS278" s="7" t="str">
        <f ca="1">IFERROR(IF(MS277+MR278&gt;MT$4,MS277,MS277+MR278),"")</f>
        <v/>
      </c>
      <c r="MT278" s="7">
        <f t="shared" ca="1" si="1543"/>
        <v>0</v>
      </c>
      <c r="MU278" s="7">
        <f t="shared" ca="1" si="1477"/>
        <v>0.87818265259415706</v>
      </c>
      <c r="MV278" s="7">
        <f t="shared" ca="1" si="1478"/>
        <v>-0.18587496028646477</v>
      </c>
      <c r="MW278" s="7">
        <f t="shared" ca="1" si="1479"/>
        <v>0</v>
      </c>
      <c r="MX278" s="7">
        <f t="shared" ca="1" si="1480"/>
        <v>0</v>
      </c>
      <c r="MY278" s="7" t="str">
        <f ca="1">IFERROR(IF(MY277+MX278&gt;MZ$4,MY277,MY277+MX278),"")</f>
        <v/>
      </c>
      <c r="MZ278" s="7">
        <f t="shared" ca="1" si="1544"/>
        <v>0</v>
      </c>
      <c r="NA278" s="7">
        <f t="shared" ca="1" si="1481"/>
        <v>0.2909988149290218</v>
      </c>
      <c r="NB278" s="7">
        <f t="shared" ca="1" si="1482"/>
        <v>0.40130887737867049</v>
      </c>
      <c r="NC278" s="7">
        <f t="shared" ca="1" si="1483"/>
        <v>1</v>
      </c>
      <c r="ND278" s="7" t="str">
        <f t="shared" ca="1" si="1484"/>
        <v>3</v>
      </c>
      <c r="NE278" s="7" t="str">
        <f ca="1">IFERROR(IF(NE277+ND278&gt;NF$4,NE277,NE277+ND278),"")</f>
        <v/>
      </c>
      <c r="NF278" s="7">
        <f t="shared" ca="1" si="1545"/>
        <v>0</v>
      </c>
      <c r="NG278" s="7">
        <f t="shared" ca="1" si="1485"/>
        <v>0.22381966412279597</v>
      </c>
      <c r="NH278" s="7">
        <f t="shared" ca="1" si="1486"/>
        <v>0.46848802818489632</v>
      </c>
      <c r="NI278" s="7">
        <f t="shared" ca="1" si="1487"/>
        <v>1</v>
      </c>
      <c r="NJ278" s="7" t="str">
        <f t="shared" ca="1" si="1488"/>
        <v>3</v>
      </c>
      <c r="NK278" s="7" t="str">
        <f ca="1">IFERROR(IF(NK277+NJ278&gt;NL$4,NK277,NK277+NJ278),"")</f>
        <v/>
      </c>
      <c r="NL278" s="7">
        <f t="shared" ca="1" si="1546"/>
        <v>0</v>
      </c>
      <c r="NM278" s="7">
        <f t="shared" ca="1" si="1489"/>
        <v>0.75866978271473917</v>
      </c>
      <c r="NN278" s="7">
        <f t="shared" ca="1" si="1490"/>
        <v>-6.6362090407046881E-2</v>
      </c>
      <c r="NO278" s="7">
        <f t="shared" ca="1" si="1491"/>
        <v>0</v>
      </c>
      <c r="NP278" s="7">
        <f t="shared" ca="1" si="1492"/>
        <v>0</v>
      </c>
      <c r="NQ278" s="7" t="str">
        <f ca="1">IFERROR(IF(NQ277+NP278&gt;NR$4,NQ277,NQ277+NP278),"")</f>
        <v/>
      </c>
      <c r="NR278" s="7">
        <f t="shared" ca="1" si="1547"/>
        <v>0</v>
      </c>
      <c r="NT278">
        <v>280</v>
      </c>
      <c r="NU278" s="7" t="s">
        <v>19</v>
      </c>
      <c r="NV278" s="7" t="str">
        <f t="shared" ca="1" si="1280"/>
        <v/>
      </c>
      <c r="NW278" s="7" t="str">
        <f t="shared" ca="1" si="1493"/>
        <v/>
      </c>
      <c r="NX278" t="str">
        <f ca="1">IFERROR(VLOOKUP(NT278,$K$3:$AK$568,8,FALSE),"")</f>
        <v/>
      </c>
      <c r="NY278" t="str">
        <f ca="1">IFERROR(VLOOKUP(NT278,$K$3:$AK$568,9,FALSE),"")</f>
        <v/>
      </c>
      <c r="NZ278" s="7" t="str">
        <f ca="1">IFERROR(VLOOKUP(NT278,$K$3:$AK$568,27,FALSE),"")</f>
        <v/>
      </c>
      <c r="OB278">
        <v>280</v>
      </c>
      <c r="OC278" s="7" t="s">
        <v>19</v>
      </c>
      <c r="OD278" t="e">
        <f t="shared" ca="1" si="1548"/>
        <v>#N/A</v>
      </c>
      <c r="OE278" s="7" t="str">
        <f t="shared" ca="1" si="1549"/>
        <v/>
      </c>
      <c r="OF278" s="7" t="str">
        <f t="shared" ca="1" si="1550"/>
        <v/>
      </c>
      <c r="OG278" t="str">
        <f t="shared" ca="1" si="1551"/>
        <v/>
      </c>
      <c r="OI278">
        <v>280</v>
      </c>
      <c r="OJ278" s="7" t="s">
        <v>19</v>
      </c>
      <c r="OK278" s="7" t="str">
        <f t="shared" ca="1" si="1552"/>
        <v/>
      </c>
      <c r="OL278" s="7" t="str">
        <f t="shared" ca="1" si="1553"/>
        <v/>
      </c>
      <c r="OM278" t="str">
        <f ca="1">IFERROR(VLOOKUP(OI278,$L$3:$AK$568,7,FALSE),"")</f>
        <v/>
      </c>
      <c r="ON278" t="str">
        <f ca="1">IFERROR(VLOOKUP(OI278,$L$3:$AK$568,8,FALSE),"")</f>
        <v/>
      </c>
      <c r="OO278" s="7" t="str">
        <f ca="1">IFERROR(VLOOKUP(OI278,$L$3:$AK$568,26,FALSE),"")</f>
        <v/>
      </c>
      <c r="OQ278">
        <v>280</v>
      </c>
      <c r="OR278" s="7" t="s">
        <v>19</v>
      </c>
      <c r="OS278" t="e">
        <f t="shared" ca="1" si="1554"/>
        <v>#N/A</v>
      </c>
      <c r="OT278" s="7" t="str">
        <f t="shared" ca="1" si="1555"/>
        <v/>
      </c>
      <c r="OU278" s="7" t="str">
        <f t="shared" ca="1" si="1556"/>
        <v/>
      </c>
      <c r="OV278" t="str">
        <f t="shared" ca="1" si="1557"/>
        <v/>
      </c>
      <c r="OX278">
        <v>280</v>
      </c>
      <c r="OY278" s="7" t="s">
        <v>19</v>
      </c>
      <c r="OZ278" s="7" t="str">
        <f t="shared" ca="1" si="1558"/>
        <v/>
      </c>
      <c r="PA278" s="7" t="str">
        <f t="shared" ca="1" si="1559"/>
        <v/>
      </c>
      <c r="PB278" t="str">
        <f ca="1">IFERROR(VLOOKUP(OX278,$M$3:$AK$568,6,FALSE),"")</f>
        <v/>
      </c>
      <c r="PC278" t="str">
        <f ca="1">IFERROR(VLOOKUP(OX278,$M$3:$AK$568,7,FALSE),"")</f>
        <v/>
      </c>
      <c r="PD278" s="7" t="str">
        <f ca="1">IFERROR(VLOOKUP(OX278,$M$3:$AK$568,25,FALSE),"")</f>
        <v/>
      </c>
      <c r="PF278">
        <v>280</v>
      </c>
      <c r="PG278" s="7" t="s">
        <v>19</v>
      </c>
      <c r="PH278" t="e">
        <f t="shared" ca="1" si="1560"/>
        <v>#N/A</v>
      </c>
      <c r="PI278" s="7" t="str">
        <f t="shared" ca="1" si="1561"/>
        <v/>
      </c>
      <c r="PJ278" s="7" t="str">
        <f t="shared" ca="1" si="1562"/>
        <v/>
      </c>
      <c r="PK278" t="str">
        <f t="shared" ca="1" si="1563"/>
        <v/>
      </c>
      <c r="PM278">
        <v>280</v>
      </c>
      <c r="PN278" s="7" t="s">
        <v>19</v>
      </c>
      <c r="PO278" s="202" t="str">
        <f t="shared" ca="1" si="1564"/>
        <v/>
      </c>
      <c r="PP278" s="7" t="str">
        <f t="shared" ca="1" si="1565"/>
        <v/>
      </c>
      <c r="PQ278" t="str">
        <f ca="1">IFERROR(VLOOKUP(PM278,$G$325:$R$409,12,FALSE),"")</f>
        <v/>
      </c>
      <c r="PR278" t="e">
        <f ca="1">VLOOKUP(PM278,$G$324:$Q$409,11,FALSE)</f>
        <v>#N/A</v>
      </c>
      <c r="PS278" s="7" t="str">
        <f ca="1">VLOOKUP(PQ278,$R$325:$Y$409,8,FALSE)</f>
        <v>- -</v>
      </c>
      <c r="PT278" s="7">
        <f ca="1">ReSt</f>
        <v>-4</v>
      </c>
      <c r="PU278" s="7" t="e">
        <f t="shared" ca="1" si="1566"/>
        <v>#N/A</v>
      </c>
      <c r="PV278" s="7" t="e">
        <f t="shared" ca="1" si="1567"/>
        <v>#N/A</v>
      </c>
      <c r="PW278" s="7" t="str">
        <f ca="1">VLOOKUP(PQ278,$R$325:$AK$409,8,FALSE)</f>
        <v>- -</v>
      </c>
      <c r="PX278" s="7"/>
      <c r="PY278">
        <v>280</v>
      </c>
      <c r="PZ278" s="7" t="s">
        <v>19</v>
      </c>
      <c r="QA278" t="str">
        <f t="shared" ca="1" si="1568"/>
        <v/>
      </c>
      <c r="QB278" s="7" t="str">
        <f t="shared" ca="1" si="1569"/>
        <v/>
      </c>
      <c r="QC278" s="7" t="str">
        <f t="shared" ca="1" si="1570"/>
        <v/>
      </c>
      <c r="QD278" t="str">
        <f t="shared" ca="1" si="1571"/>
        <v/>
      </c>
      <c r="QF278">
        <v>280</v>
      </c>
      <c r="QG278" s="7" t="s">
        <v>19</v>
      </c>
      <c r="QH278" s="7" t="str">
        <f t="shared" ca="1" si="1572"/>
        <v/>
      </c>
      <c r="QI278" s="7" t="e">
        <f t="shared" ca="1" si="1573"/>
        <v>#VALUE!</v>
      </c>
      <c r="QJ278" t="e">
        <f t="shared" ca="1" si="1574"/>
        <v>#N/A</v>
      </c>
      <c r="QK278" s="7" t="e">
        <f t="shared" ca="1" si="1575"/>
        <v>#N/A</v>
      </c>
      <c r="QM278">
        <v>280</v>
      </c>
      <c r="QN278" s="7" t="s">
        <v>19</v>
      </c>
      <c r="QO278" t="str">
        <f t="shared" ca="1" si="1576"/>
        <v/>
      </c>
      <c r="QP278" s="7" t="str">
        <f t="shared" ca="1" si="1577"/>
        <v/>
      </c>
      <c r="QQ278" t="str">
        <f t="shared" ca="1" si="1578"/>
        <v/>
      </c>
    </row>
    <row r="279" spans="1:459" x14ac:dyDescent="0.25">
      <c r="A279" s="240"/>
      <c r="C279" s="75"/>
      <c r="D279" s="76"/>
      <c r="F279" s="75"/>
      <c r="G279" s="76"/>
      <c r="I279" s="75"/>
      <c r="J279" s="85" t="s">
        <v>2151</v>
      </c>
      <c r="K279" s="85">
        <f t="shared" ca="1" si="1494"/>
        <v>7</v>
      </c>
      <c r="L279" s="85">
        <f t="shared" ca="1" si="1587"/>
        <v>6</v>
      </c>
      <c r="M279" s="70">
        <f t="shared" ca="1" si="1270"/>
        <v>16</v>
      </c>
      <c r="O279" s="222">
        <f t="shared" ca="1" si="1277"/>
        <v>46</v>
      </c>
      <c r="Q279" s="7" t="str">
        <f t="shared" si="1579"/>
        <v>Climbing</v>
      </c>
      <c r="R279" s="9" t="s">
        <v>1524</v>
      </c>
      <c r="S279" s="9" t="s">
        <v>2009</v>
      </c>
      <c r="T279" s="61" t="str">
        <f>SUBSTITUTE(IFERROR(IFERROR(VLOOKUP(R279,'[1]Skill Statistics'!$A$3:$C$513,2,FALSE),VLOOKUP(Q279,'[1]Skill Statistics'!$A$3:$C$513,2,FALSE)),T278),"R*","ReSt")</f>
        <v>Ag/St</v>
      </c>
      <c r="U279" s="61" t="str">
        <f>IFERROR(IFERROR(VLOOKUP(R279,'[1]Skill Statistics'!$A$3:$C$513,3,FALSE),VLOOKUP(Q279,'[1]Skill Statistics'!$A$3:$C$513,3,FALSE)),U278)</f>
        <v>Co</v>
      </c>
      <c r="V279" s="61" t="str">
        <f>IF(ISNUMBER(SEARCH("Category",R279)),"- -",IFERROR(IFERROR(VLOOKUP(Q279,[1]Professions!$A$4:$AM$288,MATCH(Profession,[1]Professions!$A$1:$AM$1,0),FALSE),VLOOKUP(Q279,Calculations!$B$91:$I$95,8,FALSE)),"- -"))</f>
        <v>2 / 3</v>
      </c>
      <c r="W279" s="60">
        <f t="shared" si="1278"/>
        <v>0</v>
      </c>
      <c r="X279" s="7">
        <f ca="1">IFERROR(VLOOKUP(R279,$BS$6:$NR$519,MATCH(ActualLevel,$BS$3:$NR$3,0),FALSE),"- -")</f>
        <v>0</v>
      </c>
      <c r="Y279" s="7">
        <f t="shared" ca="1" si="1588"/>
        <v>0</v>
      </c>
      <c r="Z279" s="7">
        <f ca="1">IFERROR(VLOOKUP(Y279,Charts!$BQ$2:$BR$52,2,FALSE),"- -")</f>
        <v>-25</v>
      </c>
      <c r="AA279" s="7">
        <f t="shared" ca="1" si="1281"/>
        <v>12</v>
      </c>
      <c r="AB279" s="7">
        <f t="shared" ca="1" si="1584"/>
        <v>0</v>
      </c>
      <c r="AC279" s="7"/>
      <c r="AD279" s="7"/>
      <c r="AE279" s="7"/>
      <c r="AF279" s="7"/>
      <c r="AG279" s="7"/>
      <c r="AH279" s="43"/>
      <c r="AI279" s="7"/>
      <c r="AJ279" s="7"/>
      <c r="AK279" s="7">
        <f t="shared" ca="1" si="1282"/>
        <v>-13</v>
      </c>
      <c r="AL279" s="7"/>
      <c r="AM279" s="69">
        <f>IFERROR(VLOOKUP(R279,'[1]Skill Statistics'!$A$3:$AN$513,MATCH(Profession,'[1]Skill Statistics'!$A$2:$AN$2,0),FALSE),0)</f>
        <v>0</v>
      </c>
      <c r="AN279" s="85">
        <f>IFERROR(VLOOKUP(Q279,'[1]Skill Statistics'!$A$3:$BK$513,MATCH(Archetype,'[1]Skill Statistics'!$A$2:$BK$2,0),FALSE),0)</f>
        <v>0</v>
      </c>
      <c r="AO279" s="85">
        <f>IFERROR(VLOOKUP(Q279,'[1]Skill Statistics'!$A$3:$BB$513,MATCH(Race,'[1]Skill Statistics'!$A$2:$BB$2,0),FALSE),0)</f>
        <v>0</v>
      </c>
      <c r="AP279" s="85">
        <f t="shared" ca="1" si="1495"/>
        <v>1.2</v>
      </c>
      <c r="AQ279" s="70"/>
      <c r="AS279" s="69">
        <f>IFERROR(VLOOKUP(Q279,'[1]Professional Skills'!$A$4:$AM$288,MATCH(Profession,'[1]Professional Skills'!$A$3:$AM$3,0),FALSE),"- -")</f>
        <v>0</v>
      </c>
      <c r="AU279" s="7">
        <f t="shared" si="1586"/>
        <v>0</v>
      </c>
      <c r="AV279" s="7">
        <f t="shared" ca="1" si="1585"/>
        <v>0</v>
      </c>
      <c r="AW279" t="str">
        <f t="shared" si="1580"/>
        <v/>
      </c>
      <c r="AX279" t="str">
        <f>IFERROR(_xlfn.RANK.EQ(AW279,$AW$5:$AW$568),"")</f>
        <v/>
      </c>
      <c r="AY279">
        <f t="shared" si="1285"/>
        <v>0</v>
      </c>
      <c r="AZ279" s="70" t="str">
        <f t="shared" si="1283"/>
        <v/>
      </c>
      <c r="BB279" s="69">
        <f>IFERROR(IF(Q279="Language",VLOOKUP(R279,[1]Cultures!$B$4:$N$218,MATCH(Culture,[1]Cultures!$B$3:$N$3,0),FALSE),VLOOKUP(Q279,[1]Cultures!$B$4:$O$212,MATCH(Culture,[1]Cultures!$B$3:$O$3,0),FALSE)),"- -")</f>
        <v>0</v>
      </c>
      <c r="BD279">
        <f t="shared" ca="1" si="1581"/>
        <v>0</v>
      </c>
      <c r="BE279" t="str">
        <f t="shared" si="1582"/>
        <v/>
      </c>
      <c r="BI279" s="7">
        <f t="shared" si="1284"/>
        <v>0</v>
      </c>
      <c r="BK279" s="7"/>
      <c r="BL279" s="70">
        <f t="shared" si="1286"/>
        <v>0</v>
      </c>
      <c r="BN279" s="69">
        <f>IFERROR(VLOOKUP(V279,Charts!$BT$2:$BV$14,3,FALSE),"- -")</f>
        <v>0.84615384615384615</v>
      </c>
      <c r="BO279" s="85">
        <f t="shared" ca="1" si="1496"/>
        <v>2.6268149778184982</v>
      </c>
      <c r="BP279" s="70">
        <f t="shared" ca="1" si="1583"/>
        <v>46</v>
      </c>
      <c r="BR279" s="7">
        <v>278</v>
      </c>
      <c r="BS279" s="9" t="str">
        <f ca="1">VLOOKUP(BR279,$O$3:$R$568,4,FALSE)</f>
        <v>Anthropology</v>
      </c>
      <c r="BT279" s="7" t="str">
        <f ca="1">VLOOKUP(BS279,$R$3:$V$568,5,FALSE)</f>
        <v>5 / 7</v>
      </c>
      <c r="BU279" s="7">
        <f ca="1">VLOOKUP(BT279,Charts!$BT$2:$BV$14,3,FALSE)</f>
        <v>0.46153846153846156</v>
      </c>
      <c r="BV279" s="7" t="str">
        <f t="shared" ca="1" si="1287"/>
        <v>5</v>
      </c>
      <c r="BW279" s="7" t="str">
        <f t="shared" ca="1" si="1288"/>
        <v>7</v>
      </c>
      <c r="BY279" s="7">
        <f t="shared" ca="1" si="1289"/>
        <v>0.38493829443992589</v>
      </c>
      <c r="BZ279" s="7">
        <f t="shared" ca="1" si="1290"/>
        <v>7.6600167098535676E-2</v>
      </c>
      <c r="CA279" s="7">
        <f t="shared" ca="1" si="1291"/>
        <v>1</v>
      </c>
      <c r="CB279" s="7" t="str">
        <f t="shared" ca="1" si="1292"/>
        <v>5</v>
      </c>
      <c r="CC279" s="7" t="str">
        <f ca="1">IFERROR(IF(CC278+CB279&gt;CD$4,CC278,CC278+CB279),"")</f>
        <v/>
      </c>
      <c r="CD279" s="7">
        <f t="shared" ca="1" si="1497"/>
        <v>0</v>
      </c>
      <c r="CE279" s="7">
        <f t="shared" ca="1" si="1293"/>
        <v>0.17379991535559092</v>
      </c>
      <c r="CF279" s="7">
        <f t="shared" ca="1" si="1294"/>
        <v>0.28773854618287065</v>
      </c>
      <c r="CG279" s="7">
        <f t="shared" ca="1" si="1295"/>
        <v>1</v>
      </c>
      <c r="CH279" s="7" t="str">
        <f t="shared" ca="1" si="1296"/>
        <v>5</v>
      </c>
      <c r="CI279" s="7" t="str">
        <f ca="1">IFERROR(IF(CI278+CH279&gt;CJ$4,CI278,CI278+CH279),"")</f>
        <v/>
      </c>
      <c r="CJ279" s="7">
        <f t="shared" ca="1" si="1498"/>
        <v>0</v>
      </c>
      <c r="CK279" s="7">
        <f t="shared" ca="1" si="1297"/>
        <v>0.42432257000572049</v>
      </c>
      <c r="CL279" s="7">
        <f t="shared" ca="1" si="1298"/>
        <v>3.7215891532741074E-2</v>
      </c>
      <c r="CM279" s="7">
        <f t="shared" ca="1" si="1299"/>
        <v>1</v>
      </c>
      <c r="CN279" s="7" t="str">
        <f t="shared" ca="1" si="1300"/>
        <v>5</v>
      </c>
      <c r="CO279" s="7" t="str">
        <f ca="1">IFERROR(IF(CO278+CN279&gt;CP$4,CO278,CO278+CN279),"")</f>
        <v/>
      </c>
      <c r="CP279" s="7">
        <f t="shared" ca="1" si="1499"/>
        <v>0</v>
      </c>
      <c r="CQ279" s="7">
        <f t="shared" ca="1" si="1301"/>
        <v>0.34321714733955333</v>
      </c>
      <c r="CR279" s="7">
        <f t="shared" ca="1" si="1302"/>
        <v>0.11832131419890823</v>
      </c>
      <c r="CS279" s="7">
        <f t="shared" ca="1" si="1303"/>
        <v>1</v>
      </c>
      <c r="CT279" s="7" t="str">
        <f t="shared" ca="1" si="1304"/>
        <v>5</v>
      </c>
      <c r="CU279" s="7" t="str">
        <f ca="1">IFERROR(IF(CU278+CT279&gt;CV$4,CU278,CU278+CT279),"")</f>
        <v/>
      </c>
      <c r="CV279" s="7">
        <f t="shared" ca="1" si="1500"/>
        <v>0</v>
      </c>
      <c r="CW279" s="7">
        <f t="shared" ca="1" si="1305"/>
        <v>0.72231237693005812</v>
      </c>
      <c r="CX279" s="7">
        <f t="shared" ca="1" si="1306"/>
        <v>-0.26077391539159656</v>
      </c>
      <c r="CY279" s="7">
        <f t="shared" ca="1" si="1307"/>
        <v>0</v>
      </c>
      <c r="CZ279" s="7">
        <f t="shared" ca="1" si="1308"/>
        <v>0</v>
      </c>
      <c r="DA279" s="7" t="str">
        <f ca="1">IFERROR(IF(DA278+CZ279&gt;DB$4,DA278,DA278+CZ279),"")</f>
        <v/>
      </c>
      <c r="DB279" s="7">
        <f t="shared" ca="1" si="1501"/>
        <v>0</v>
      </c>
      <c r="DC279" s="7">
        <f t="shared" ca="1" si="1309"/>
        <v>0.29531498425012492</v>
      </c>
      <c r="DD279" s="7">
        <f t="shared" ca="1" si="1310"/>
        <v>0.16622347728833664</v>
      </c>
      <c r="DE279" s="7">
        <f t="shared" ca="1" si="1311"/>
        <v>1</v>
      </c>
      <c r="DF279" s="7" t="str">
        <f t="shared" ca="1" si="1312"/>
        <v>5</v>
      </c>
      <c r="DG279" s="7" t="str">
        <f ca="1">IFERROR(IF(DG278+DF279&gt;DH$4,DG278,DG278+DF279),"")</f>
        <v/>
      </c>
      <c r="DH279" s="7">
        <f t="shared" ca="1" si="1502"/>
        <v>0</v>
      </c>
      <c r="DI279" s="7">
        <f t="shared" ca="1" si="1313"/>
        <v>0.59105242082802389</v>
      </c>
      <c r="DJ279" s="7">
        <f t="shared" ca="1" si="1314"/>
        <v>-0.12951395928956233</v>
      </c>
      <c r="DK279" s="7">
        <f t="shared" ca="1" si="1315"/>
        <v>0</v>
      </c>
      <c r="DL279" s="7">
        <f t="shared" ca="1" si="1316"/>
        <v>0</v>
      </c>
      <c r="DM279" s="7" t="str">
        <f ca="1">IFERROR(IF(DM278+DL279&gt;DN$4,DM278,DM278+DL279),"")</f>
        <v/>
      </c>
      <c r="DN279" s="7">
        <f t="shared" ca="1" si="1503"/>
        <v>0</v>
      </c>
      <c r="DO279" s="7">
        <f t="shared" ca="1" si="1317"/>
        <v>0.84181892980458806</v>
      </c>
      <c r="DP279" s="7">
        <f t="shared" ca="1" si="1318"/>
        <v>-0.38028046826612649</v>
      </c>
      <c r="DQ279" s="7">
        <f t="shared" ca="1" si="1319"/>
        <v>0</v>
      </c>
      <c r="DR279" s="7">
        <f t="shared" ca="1" si="1320"/>
        <v>0</v>
      </c>
      <c r="DS279" s="7" t="str">
        <f ca="1">IFERROR(IF(DS278+DR279&gt;DT$4,DS278,DS278+DR279),"")</f>
        <v/>
      </c>
      <c r="DT279" s="7">
        <f t="shared" ca="1" si="1504"/>
        <v>0</v>
      </c>
      <c r="DU279" s="7">
        <f t="shared" ca="1" si="1321"/>
        <v>0.12248490215464125</v>
      </c>
      <c r="DV279" s="7">
        <f t="shared" ca="1" si="1322"/>
        <v>0.33905355938382031</v>
      </c>
      <c r="DW279" s="7">
        <f t="shared" ca="1" si="1323"/>
        <v>1</v>
      </c>
      <c r="DX279" s="7" t="str">
        <f t="shared" ca="1" si="1324"/>
        <v>5</v>
      </c>
      <c r="DY279" s="7" t="str">
        <f ca="1">IFERROR(IF(DY278+DX279&gt;DZ$4,DY278,DY278+DX279),"")</f>
        <v/>
      </c>
      <c r="DZ279" s="7">
        <f t="shared" ca="1" si="1505"/>
        <v>0</v>
      </c>
      <c r="EA279" s="7">
        <f t="shared" ca="1" si="1325"/>
        <v>0.73848018681996075</v>
      </c>
      <c r="EB279" s="7">
        <f t="shared" ca="1" si="1326"/>
        <v>-0.27694172528149918</v>
      </c>
      <c r="EC279" s="7">
        <f t="shared" ca="1" si="1327"/>
        <v>0</v>
      </c>
      <c r="ED279" s="7">
        <f t="shared" ca="1" si="1328"/>
        <v>0</v>
      </c>
      <c r="EE279" s="7" t="str">
        <f ca="1">IFERROR(IF(EE278+ED279&gt;EF$4,EE278,EE278+ED279),"")</f>
        <v/>
      </c>
      <c r="EF279" s="7">
        <f t="shared" ca="1" si="1506"/>
        <v>0</v>
      </c>
      <c r="EG279" s="7">
        <f t="shared" ca="1" si="1329"/>
        <v>0.21188469401817323</v>
      </c>
      <c r="EH279" s="7">
        <f t="shared" ca="1" si="1330"/>
        <v>0.24965376752028834</v>
      </c>
      <c r="EI279" s="7">
        <f t="shared" ca="1" si="1331"/>
        <v>1</v>
      </c>
      <c r="EJ279" s="7" t="str">
        <f t="shared" ca="1" si="1332"/>
        <v>5</v>
      </c>
      <c r="EK279" s="7" t="str">
        <f ca="1">IFERROR(IF(EK278+EJ279&gt;EL$4,EK278,EK278+EJ279),"")</f>
        <v/>
      </c>
      <c r="EL279" s="7">
        <f t="shared" ca="1" si="1507"/>
        <v>0</v>
      </c>
      <c r="EM279" s="7">
        <f t="shared" ca="1" si="1333"/>
        <v>0.6483363418512077</v>
      </c>
      <c r="EN279" s="7">
        <f t="shared" ca="1" si="1334"/>
        <v>-0.18679788031274613</v>
      </c>
      <c r="EO279" s="7">
        <f t="shared" ca="1" si="1335"/>
        <v>0</v>
      </c>
      <c r="EP279" s="7">
        <f t="shared" ca="1" si="1336"/>
        <v>0</v>
      </c>
      <c r="EQ279" s="7" t="str">
        <f ca="1">IFERROR(IF(EQ278+EP279&gt;ER$4,EQ278,EQ278+EP279),"")</f>
        <v/>
      </c>
      <c r="ER279" s="7">
        <f t="shared" ca="1" si="1508"/>
        <v>0</v>
      </c>
      <c r="ES279" s="7">
        <f t="shared" ca="1" si="1337"/>
        <v>0.79974674284744585</v>
      </c>
      <c r="ET279" s="7">
        <f t="shared" ca="1" si="1338"/>
        <v>-0.33820828130898428</v>
      </c>
      <c r="EU279" s="7">
        <f t="shared" ca="1" si="1339"/>
        <v>0</v>
      </c>
      <c r="EV279" s="7">
        <f t="shared" ca="1" si="1340"/>
        <v>0</v>
      </c>
      <c r="EW279" s="7" t="str">
        <f ca="1">IFERROR(IF(EW278+EV279&gt;EX$4,EW278,EW278+EV279),"")</f>
        <v/>
      </c>
      <c r="EX279" s="7">
        <f t="shared" ca="1" si="1509"/>
        <v>0</v>
      </c>
      <c r="EY279" s="7">
        <f t="shared" ca="1" si="1341"/>
        <v>0.42441910629971813</v>
      </c>
      <c r="EZ279" s="7">
        <f t="shared" ca="1" si="1342"/>
        <v>3.7119355238743434E-2</v>
      </c>
      <c r="FA279" s="7">
        <f t="shared" ca="1" si="1343"/>
        <v>1</v>
      </c>
      <c r="FB279" s="7" t="str">
        <f t="shared" ca="1" si="1344"/>
        <v>5</v>
      </c>
      <c r="FC279" s="7" t="str">
        <f ca="1">IFERROR(IF(FC278+FB279&gt;FD$4,FC278,FC278+FB279),"")</f>
        <v/>
      </c>
      <c r="FD279" s="7">
        <f t="shared" ca="1" si="1510"/>
        <v>0</v>
      </c>
      <c r="FE279" s="7">
        <f t="shared" ca="1" si="1345"/>
        <v>0.47518889515677654</v>
      </c>
      <c r="FF279" s="7">
        <f t="shared" ca="1" si="1346"/>
        <v>-1.3650433618314972E-2</v>
      </c>
      <c r="FG279" s="7">
        <f t="shared" ca="1" si="1347"/>
        <v>0</v>
      </c>
      <c r="FH279" s="7">
        <f t="shared" ca="1" si="1348"/>
        <v>0</v>
      </c>
      <c r="FI279" s="7" t="str">
        <f ca="1">IFERROR(IF(FI278+FH279&gt;FJ$4,FI278,FI278+FH279),"")</f>
        <v/>
      </c>
      <c r="FJ279" s="7">
        <f t="shared" ca="1" si="1511"/>
        <v>0</v>
      </c>
      <c r="FK279" s="7">
        <f t="shared" ca="1" si="1349"/>
        <v>0.59297856077997269</v>
      </c>
      <c r="FL279" s="7">
        <f t="shared" ca="1" si="1350"/>
        <v>-0.13144009924151112</v>
      </c>
      <c r="FM279" s="7">
        <f t="shared" ca="1" si="1351"/>
        <v>0</v>
      </c>
      <c r="FN279" s="7">
        <f t="shared" ca="1" si="1352"/>
        <v>0</v>
      </c>
      <c r="FO279" s="7" t="str">
        <f ca="1">IFERROR(IF(FO278+FN279&gt;FP$4,FO278,FO278+FN279),"")</f>
        <v/>
      </c>
      <c r="FP279" s="7">
        <f t="shared" ca="1" si="1512"/>
        <v>0</v>
      </c>
      <c r="FQ279" s="7">
        <f t="shared" ca="1" si="1353"/>
        <v>0.22318960110466435</v>
      </c>
      <c r="FR279" s="7">
        <f t="shared" ca="1" si="1354"/>
        <v>0.23834886043379722</v>
      </c>
      <c r="FS279" s="7">
        <f t="shared" ca="1" si="1355"/>
        <v>1</v>
      </c>
      <c r="FT279" s="7" t="str">
        <f t="shared" ca="1" si="1356"/>
        <v>5</v>
      </c>
      <c r="FU279" s="7" t="str">
        <f ca="1">IFERROR(IF(FU278+FT279&gt;FV$4,FU278,FU278+FT279),"")</f>
        <v/>
      </c>
      <c r="FV279" s="7">
        <f t="shared" ca="1" si="1513"/>
        <v>0</v>
      </c>
      <c r="FW279" s="7">
        <f t="shared" ca="1" si="1357"/>
        <v>0.8682847575450513</v>
      </c>
      <c r="FX279" s="7">
        <f t="shared" ca="1" si="1358"/>
        <v>-0.40674629600658974</v>
      </c>
      <c r="FY279" s="7">
        <f t="shared" ca="1" si="1359"/>
        <v>0</v>
      </c>
      <c r="FZ279" s="7">
        <f t="shared" ca="1" si="1360"/>
        <v>0</v>
      </c>
      <c r="GA279" s="7" t="str">
        <f ca="1">IFERROR(IF(GA278+FZ279&gt;GB$4,GA278,GA278+FZ279),"")</f>
        <v/>
      </c>
      <c r="GB279" s="7">
        <f t="shared" ca="1" si="1514"/>
        <v>0</v>
      </c>
      <c r="GC279" s="7">
        <f t="shared" ca="1" si="1361"/>
        <v>0.53927754662444372</v>
      </c>
      <c r="GD279" s="7">
        <f t="shared" ca="1" si="1362"/>
        <v>-7.7739085085982151E-2</v>
      </c>
      <c r="GE279" s="7">
        <f t="shared" ca="1" si="1363"/>
        <v>0</v>
      </c>
      <c r="GF279" s="7">
        <f t="shared" ca="1" si="1364"/>
        <v>0</v>
      </c>
      <c r="GG279" s="7" t="str">
        <f ca="1">IFERROR(IF(GG278+GF279&gt;GH$4,GG278,GG278+GF279),"")</f>
        <v/>
      </c>
      <c r="GH279" s="7">
        <f t="shared" ca="1" si="1515"/>
        <v>0</v>
      </c>
      <c r="GI279" s="7">
        <f t="shared" ca="1" si="1365"/>
        <v>0.89225875773968177</v>
      </c>
      <c r="GJ279" s="7">
        <f t="shared" ca="1" si="1366"/>
        <v>-0.43072029620122021</v>
      </c>
      <c r="GK279" s="7">
        <f t="shared" ca="1" si="1367"/>
        <v>0</v>
      </c>
      <c r="GL279" s="7">
        <f t="shared" ca="1" si="1368"/>
        <v>0</v>
      </c>
      <c r="GM279" s="7" t="str">
        <f ca="1">IFERROR(IF(GM278+GL279&gt;GN$4,GM278,GM278+GL279),"")</f>
        <v/>
      </c>
      <c r="GN279" s="7">
        <f t="shared" ca="1" si="1516"/>
        <v>0</v>
      </c>
      <c r="GO279" s="7">
        <f t="shared" ca="1" si="1369"/>
        <v>0.53286366367263238</v>
      </c>
      <c r="GP279" s="7">
        <f t="shared" ca="1" si="1370"/>
        <v>-7.1325202134170818E-2</v>
      </c>
      <c r="GQ279" s="7">
        <f t="shared" ca="1" si="1371"/>
        <v>0</v>
      </c>
      <c r="GR279" s="7">
        <f t="shared" ca="1" si="1372"/>
        <v>0</v>
      </c>
      <c r="GS279" s="7" t="str">
        <f ca="1">IFERROR(IF(GS278+GR279&gt;GT$4,GS278,GS278+GR279),"")</f>
        <v/>
      </c>
      <c r="GT279" s="7">
        <f t="shared" ca="1" si="1517"/>
        <v>0</v>
      </c>
      <c r="GU279" s="7">
        <f t="shared" ca="1" si="1373"/>
        <v>0.71097208674651058</v>
      </c>
      <c r="GV279" s="7">
        <f t="shared" ca="1" si="1374"/>
        <v>-0.24943362520804901</v>
      </c>
      <c r="GW279" s="7">
        <f t="shared" ca="1" si="1375"/>
        <v>0</v>
      </c>
      <c r="GX279" s="7">
        <f t="shared" ca="1" si="1376"/>
        <v>0</v>
      </c>
      <c r="GY279" s="7" t="str">
        <f ca="1">IFERROR(IF(GY278+GX279&gt;GZ$4,GY278,GY278+GX279),"")</f>
        <v/>
      </c>
      <c r="GZ279" s="7">
        <f t="shared" ca="1" si="1518"/>
        <v>0</v>
      </c>
      <c r="HA279" s="7">
        <f t="shared" ca="1" si="1377"/>
        <v>0.35608766604320363</v>
      </c>
      <c r="HB279" s="7">
        <f t="shared" ca="1" si="1378"/>
        <v>0.10545079549525793</v>
      </c>
      <c r="HC279" s="7">
        <f t="shared" ca="1" si="1379"/>
        <v>1</v>
      </c>
      <c r="HD279" s="7" t="str">
        <f t="shared" ca="1" si="1380"/>
        <v>5</v>
      </c>
      <c r="HE279" s="7" t="str">
        <f ca="1">IFERROR(IF(HE278+HD279&gt;HF$4,HE278,HE278+HD279),"")</f>
        <v/>
      </c>
      <c r="HF279" s="7">
        <f t="shared" ca="1" si="1519"/>
        <v>0</v>
      </c>
      <c r="HG279" s="7">
        <f t="shared" ca="1" si="1381"/>
        <v>0.95324309858861689</v>
      </c>
      <c r="HH279" s="7">
        <f t="shared" ca="1" si="1382"/>
        <v>-0.49170463705015532</v>
      </c>
      <c r="HI279" s="7">
        <f t="shared" ca="1" si="1383"/>
        <v>0</v>
      </c>
      <c r="HJ279" s="7">
        <f t="shared" ca="1" si="1384"/>
        <v>0</v>
      </c>
      <c r="HK279" s="7" t="str">
        <f ca="1">IFERROR(IF(HK278+HJ279&gt;HL$4,HK278,HK278+HJ279),"")</f>
        <v/>
      </c>
      <c r="HL279" s="7">
        <f t="shared" ca="1" si="1520"/>
        <v>0</v>
      </c>
      <c r="HM279" s="7">
        <f t="shared" ca="1" si="1385"/>
        <v>0.90748581587231325</v>
      </c>
      <c r="HN279" s="7">
        <f t="shared" ca="1" si="1386"/>
        <v>-0.44594735433385169</v>
      </c>
      <c r="HO279" s="7">
        <f t="shared" ca="1" si="1387"/>
        <v>0</v>
      </c>
      <c r="HP279" s="7">
        <f t="shared" ca="1" si="1388"/>
        <v>0</v>
      </c>
      <c r="HQ279" s="7" t="str">
        <f ca="1">IFERROR(IF(HQ278+HP279&gt;HR$4,HQ278,HQ278+HP279),"")</f>
        <v/>
      </c>
      <c r="HR279" s="7">
        <f t="shared" ca="1" si="1521"/>
        <v>0</v>
      </c>
      <c r="HS279" s="7">
        <f t="shared" ca="1" si="1389"/>
        <v>0.81763630656030262</v>
      </c>
      <c r="HT279" s="7">
        <f t="shared" ca="1" si="1390"/>
        <v>-0.35609784502184105</v>
      </c>
      <c r="HU279" s="7">
        <f t="shared" ca="1" si="1391"/>
        <v>0</v>
      </c>
      <c r="HV279" s="7">
        <f t="shared" ca="1" si="1392"/>
        <v>0</v>
      </c>
      <c r="HW279" s="7" t="str">
        <f ca="1">IFERROR(IF(HW278+HV279&gt;HX$4,HW278,HW278+HV279),"")</f>
        <v/>
      </c>
      <c r="HX279" s="7">
        <f t="shared" ca="1" si="1522"/>
        <v>0</v>
      </c>
      <c r="HY279" s="7">
        <f t="shared" ca="1" si="1393"/>
        <v>0.8308536443002974</v>
      </c>
      <c r="HZ279" s="7">
        <f t="shared" ca="1" si="1394"/>
        <v>-0.36931518276183584</v>
      </c>
      <c r="IA279" s="7">
        <f t="shared" ca="1" si="1395"/>
        <v>0</v>
      </c>
      <c r="IB279" s="7">
        <f t="shared" ca="1" si="1396"/>
        <v>0</v>
      </c>
      <c r="IC279" s="7" t="str">
        <f ca="1">IFERROR(IF(IC278+IB279&gt;ID$4,IC278,IC278+IB279),"")</f>
        <v/>
      </c>
      <c r="ID279" s="7">
        <f t="shared" ca="1" si="1523"/>
        <v>0</v>
      </c>
      <c r="IE279" s="7">
        <f t="shared" ca="1" si="1397"/>
        <v>7.086460552602758E-3</v>
      </c>
      <c r="IF279" s="7">
        <f t="shared" ca="1" si="1398"/>
        <v>0.45445200098585881</v>
      </c>
      <c r="IG279" s="7">
        <f t="shared" ca="1" si="1399"/>
        <v>1</v>
      </c>
      <c r="IH279" s="7" t="str">
        <f t="shared" ca="1" si="1400"/>
        <v>5</v>
      </c>
      <c r="II279" s="7" t="str">
        <f ca="1">IFERROR(IF(II278+IH279&gt;IJ$4,II278,II278+IH279),"")</f>
        <v/>
      </c>
      <c r="IJ279" s="7">
        <f t="shared" ca="1" si="1524"/>
        <v>0</v>
      </c>
      <c r="IK279" s="7">
        <f t="shared" ca="1" si="1401"/>
        <v>0.82600675278774438</v>
      </c>
      <c r="IL279" s="7">
        <f t="shared" ca="1" si="1402"/>
        <v>-0.36446829124928282</v>
      </c>
      <c r="IM279" s="7">
        <f t="shared" ca="1" si="1403"/>
        <v>0</v>
      </c>
      <c r="IN279" s="7">
        <f t="shared" ca="1" si="1404"/>
        <v>0</v>
      </c>
      <c r="IO279" s="7" t="str">
        <f ca="1">IFERROR(IF(IO278+IN279&gt;IP$4,IO278,IO278+IN279),"")</f>
        <v/>
      </c>
      <c r="IP279" s="7">
        <f t="shared" ca="1" si="1525"/>
        <v>0</v>
      </c>
      <c r="IQ279" s="7">
        <f t="shared" ca="1" si="1405"/>
        <v>0.90703975206125176</v>
      </c>
      <c r="IR279" s="7">
        <f t="shared" ca="1" si="1406"/>
        <v>-0.44550129052279019</v>
      </c>
      <c r="IS279" s="7">
        <f t="shared" ca="1" si="1407"/>
        <v>0</v>
      </c>
      <c r="IT279" s="7">
        <f t="shared" ca="1" si="1408"/>
        <v>0</v>
      </c>
      <c r="IU279" s="7" t="str">
        <f ca="1">IFERROR(IF(IU278+IT279&gt;IV$4,IU278,IU278+IT279),"")</f>
        <v/>
      </c>
      <c r="IV279" s="7">
        <f t="shared" ca="1" si="1526"/>
        <v>0</v>
      </c>
      <c r="IW279" s="7">
        <f t="shared" ca="1" si="1409"/>
        <v>0.46369504943540163</v>
      </c>
      <c r="IX279" s="7">
        <f t="shared" ca="1" si="1410"/>
        <v>-2.1565878969400654E-3</v>
      </c>
      <c r="IY279" s="7">
        <f t="shared" ca="1" si="1411"/>
        <v>0</v>
      </c>
      <c r="IZ279" s="7">
        <f t="shared" ca="1" si="1412"/>
        <v>0</v>
      </c>
      <c r="JA279" s="7" t="str">
        <f ca="1">IFERROR(IF(JA278+IZ279&gt;JB$4,JA278,JA278+IZ279),"")</f>
        <v/>
      </c>
      <c r="JB279" s="7">
        <f t="shared" ca="1" si="1527"/>
        <v>0</v>
      </c>
      <c r="JC279" s="7">
        <f t="shared" ca="1" si="1413"/>
        <v>0.23381294184748058</v>
      </c>
      <c r="JD279" s="7">
        <f t="shared" ca="1" si="1414"/>
        <v>0.22772551969098098</v>
      </c>
      <c r="JE279" s="7">
        <f t="shared" ca="1" si="1415"/>
        <v>1</v>
      </c>
      <c r="JF279" s="7" t="str">
        <f t="shared" ca="1" si="1416"/>
        <v>5</v>
      </c>
      <c r="JG279" s="7" t="str">
        <f ca="1">IFERROR(IF(JG278+JF279&gt;JH$4,JG278,JG278+JF279),"")</f>
        <v/>
      </c>
      <c r="JH279" s="7">
        <f t="shared" ca="1" si="1528"/>
        <v>0</v>
      </c>
      <c r="JI279" s="7">
        <f t="shared" ca="1" si="1417"/>
        <v>0.62144728622354051</v>
      </c>
      <c r="JJ279" s="7">
        <f t="shared" ca="1" si="1418"/>
        <v>-0.15990882468507894</v>
      </c>
      <c r="JK279" s="7">
        <f t="shared" ca="1" si="1419"/>
        <v>0</v>
      </c>
      <c r="JL279" s="7">
        <f t="shared" ca="1" si="1420"/>
        <v>0</v>
      </c>
      <c r="JM279" s="7" t="str">
        <f ca="1">IFERROR(IF(JM278+JL279&gt;JN$4,JM278,JM278+JL279),"")</f>
        <v/>
      </c>
      <c r="JN279" s="7">
        <f t="shared" ca="1" si="1529"/>
        <v>0</v>
      </c>
      <c r="JO279" s="7">
        <f t="shared" ca="1" si="1421"/>
        <v>0.83735166571019659</v>
      </c>
      <c r="JP279" s="7">
        <f t="shared" ca="1" si="1422"/>
        <v>-0.37581320417173503</v>
      </c>
      <c r="JQ279" s="7">
        <f t="shared" ca="1" si="1423"/>
        <v>0</v>
      </c>
      <c r="JR279" s="7">
        <f t="shared" ca="1" si="1424"/>
        <v>0</v>
      </c>
      <c r="JS279" s="7" t="str">
        <f ca="1">IFERROR(IF(JS278+JR279&gt;JT$4,JS278,JS278+JR279),"")</f>
        <v/>
      </c>
      <c r="JT279" s="7">
        <f t="shared" ca="1" si="1530"/>
        <v>0</v>
      </c>
      <c r="JU279" s="7">
        <f t="shared" ca="1" si="1425"/>
        <v>0.47716954858766236</v>
      </c>
      <c r="JV279" s="7">
        <f t="shared" ca="1" si="1426"/>
        <v>-1.5631087049200798E-2</v>
      </c>
      <c r="JW279" s="7">
        <f t="shared" ca="1" si="1427"/>
        <v>0</v>
      </c>
      <c r="JX279" s="7">
        <f t="shared" ca="1" si="1428"/>
        <v>0</v>
      </c>
      <c r="JY279" s="7" t="str">
        <f ca="1">IFERROR(IF(JY278+JX279&gt;JZ$4,JY278,JY278+JX279),"")</f>
        <v/>
      </c>
      <c r="JZ279" s="7">
        <f t="shared" ca="1" si="1531"/>
        <v>0</v>
      </c>
      <c r="KA279" s="7">
        <f t="shared" ca="1" si="1429"/>
        <v>0.61109529201980284</v>
      </c>
      <c r="KB279" s="7">
        <f t="shared" ca="1" si="1430"/>
        <v>-0.14955683048134127</v>
      </c>
      <c r="KC279" s="7">
        <f t="shared" ca="1" si="1431"/>
        <v>0</v>
      </c>
      <c r="KD279" s="7">
        <f t="shared" ca="1" si="1432"/>
        <v>0</v>
      </c>
      <c r="KE279" s="7" t="str">
        <f ca="1">IFERROR(IF(KE278+KD279&gt;KF$4,KE278,KE278+KD279),"")</f>
        <v/>
      </c>
      <c r="KF279" s="7">
        <f t="shared" ca="1" si="1532"/>
        <v>0</v>
      </c>
      <c r="KG279" s="7">
        <f t="shared" ca="1" si="1433"/>
        <v>0.40999914251762382</v>
      </c>
      <c r="KH279" s="7">
        <f t="shared" ca="1" si="1434"/>
        <v>5.1539319020837748E-2</v>
      </c>
      <c r="KI279" s="7">
        <f t="shared" ca="1" si="1435"/>
        <v>1</v>
      </c>
      <c r="KJ279" s="7" t="str">
        <f t="shared" ca="1" si="1436"/>
        <v>5</v>
      </c>
      <c r="KK279" s="7" t="str">
        <f ca="1">IFERROR(IF(KK278+KJ279&gt;KL$4,KK278,KK278+KJ279),"")</f>
        <v/>
      </c>
      <c r="KL279" s="7">
        <f t="shared" ca="1" si="1533"/>
        <v>0</v>
      </c>
      <c r="KM279" s="7">
        <f t="shared" ca="1" si="1437"/>
        <v>0.66692841347715059</v>
      </c>
      <c r="KN279" s="7">
        <f t="shared" ca="1" si="1438"/>
        <v>-0.20538995193868903</v>
      </c>
      <c r="KO279" s="7">
        <f t="shared" ca="1" si="1439"/>
        <v>0</v>
      </c>
      <c r="KP279" s="7">
        <f t="shared" ca="1" si="1440"/>
        <v>0</v>
      </c>
      <c r="KQ279" s="7" t="str">
        <f ca="1">IFERROR(IF(KQ278+KP279&gt;KR$4,KQ278,KQ278+KP279),"")</f>
        <v/>
      </c>
      <c r="KR279" s="7">
        <f t="shared" ca="1" si="1534"/>
        <v>0</v>
      </c>
      <c r="KS279" s="7">
        <f t="shared" ca="1" si="1441"/>
        <v>0.4358143845329957</v>
      </c>
      <c r="KT279" s="7">
        <f t="shared" ca="1" si="1442"/>
        <v>2.5724077005465862E-2</v>
      </c>
      <c r="KU279" s="7">
        <f t="shared" ca="1" si="1443"/>
        <v>1</v>
      </c>
      <c r="KV279" s="7" t="str">
        <f t="shared" ca="1" si="1444"/>
        <v>5</v>
      </c>
      <c r="KW279" s="7" t="str">
        <f ca="1">IFERROR(IF(KW278+KV279&gt;KX$4,KW278,KW278+KV279),"")</f>
        <v/>
      </c>
      <c r="KX279" s="7">
        <f t="shared" ca="1" si="1535"/>
        <v>0</v>
      </c>
      <c r="KY279" s="7">
        <f t="shared" ca="1" si="1445"/>
        <v>0.9342374471152558</v>
      </c>
      <c r="KZ279" s="7">
        <f t="shared" ca="1" si="1446"/>
        <v>-0.47269898557679424</v>
      </c>
      <c r="LA279" s="7">
        <f t="shared" ca="1" si="1447"/>
        <v>0</v>
      </c>
      <c r="LB279" s="7">
        <f t="shared" ca="1" si="1448"/>
        <v>0</v>
      </c>
      <c r="LC279" s="7" t="str">
        <f ca="1">IFERROR(IF(LC278+LB279&gt;LD$4,LC278,LC278+LB279),"")</f>
        <v/>
      </c>
      <c r="LD279" s="7">
        <f t="shared" ca="1" si="1536"/>
        <v>0</v>
      </c>
      <c r="LE279" s="7">
        <f t="shared" ca="1" si="1449"/>
        <v>0.9147995794798367</v>
      </c>
      <c r="LF279" s="7">
        <f t="shared" ca="1" si="1450"/>
        <v>-0.45326111794137514</v>
      </c>
      <c r="LG279" s="7">
        <f t="shared" ca="1" si="1451"/>
        <v>0</v>
      </c>
      <c r="LH279" s="7">
        <f t="shared" ca="1" si="1452"/>
        <v>0</v>
      </c>
      <c r="LI279" s="7" t="str">
        <f ca="1">IFERROR(IF(LI278+LH279&gt;LJ$4,LI278,LI278+LH279),"")</f>
        <v/>
      </c>
      <c r="LJ279" s="7">
        <f t="shared" ca="1" si="1537"/>
        <v>0</v>
      </c>
      <c r="LK279" s="7">
        <f t="shared" ca="1" si="1453"/>
        <v>0.87420203531672147</v>
      </c>
      <c r="LL279" s="7">
        <f t="shared" ca="1" si="1454"/>
        <v>-0.41266357377825991</v>
      </c>
      <c r="LM279" s="7">
        <f t="shared" ca="1" si="1455"/>
        <v>0</v>
      </c>
      <c r="LN279" s="7">
        <f t="shared" ca="1" si="1456"/>
        <v>0</v>
      </c>
      <c r="LO279" s="7" t="str">
        <f ca="1">IFERROR(IF(LO278+LN279&gt;LP$4,LO278,LO278+LN279),"")</f>
        <v/>
      </c>
      <c r="LP279" s="7">
        <f t="shared" ca="1" si="1538"/>
        <v>0</v>
      </c>
      <c r="LQ279" s="7">
        <f t="shared" ca="1" si="1457"/>
        <v>0.573071286419371</v>
      </c>
      <c r="LR279" s="7">
        <f t="shared" ca="1" si="1458"/>
        <v>-0.11153282488090943</v>
      </c>
      <c r="LS279" s="7">
        <f t="shared" ca="1" si="1459"/>
        <v>0</v>
      </c>
      <c r="LT279" s="7">
        <f t="shared" ca="1" si="1460"/>
        <v>0</v>
      </c>
      <c r="LU279" s="7" t="str">
        <f ca="1">IFERROR(IF(LU278+LT279&gt;LV$4,LU278,LU278+LT279),"")</f>
        <v/>
      </c>
      <c r="LV279" s="7">
        <f t="shared" ca="1" si="1539"/>
        <v>0</v>
      </c>
      <c r="LW279" s="7">
        <f t="shared" ca="1" si="1461"/>
        <v>0.43341776163581414</v>
      </c>
      <c r="LX279" s="7">
        <f t="shared" ca="1" si="1462"/>
        <v>2.8120699902647428E-2</v>
      </c>
      <c r="LY279" s="7">
        <f t="shared" ca="1" si="1463"/>
        <v>1</v>
      </c>
      <c r="LZ279" s="7" t="str">
        <f t="shared" ca="1" si="1464"/>
        <v>5</v>
      </c>
      <c r="MA279" s="7" t="str">
        <f ca="1">IFERROR(IF(MA278+LZ279&gt;MB$4,MA278,MA278+LZ279),"")</f>
        <v/>
      </c>
      <c r="MB279" s="7">
        <f t="shared" ca="1" si="1540"/>
        <v>0</v>
      </c>
      <c r="MC279" s="7">
        <f t="shared" ca="1" si="1465"/>
        <v>0.85723556308317284</v>
      </c>
      <c r="MD279" s="7">
        <f t="shared" ca="1" si="1466"/>
        <v>-0.39569710154471127</v>
      </c>
      <c r="ME279" s="7">
        <f t="shared" ca="1" si="1467"/>
        <v>0</v>
      </c>
      <c r="MF279" s="7">
        <f t="shared" ca="1" si="1468"/>
        <v>0</v>
      </c>
      <c r="MG279" s="7" t="str">
        <f ca="1">IFERROR(IF(MG278+MF279&gt;MH$4,MG278,MG278+MF279),"")</f>
        <v/>
      </c>
      <c r="MH279" s="7">
        <f t="shared" ca="1" si="1541"/>
        <v>0</v>
      </c>
      <c r="MI279" s="7">
        <f t="shared" ca="1" si="1469"/>
        <v>0.89674779106299607</v>
      </c>
      <c r="MJ279" s="7">
        <f t="shared" ca="1" si="1470"/>
        <v>-0.43520932952453451</v>
      </c>
      <c r="MK279" s="7">
        <f t="shared" ca="1" si="1471"/>
        <v>0</v>
      </c>
      <c r="ML279" s="7">
        <f t="shared" ca="1" si="1472"/>
        <v>0</v>
      </c>
      <c r="MM279" s="7" t="str">
        <f ca="1">IFERROR(IF(MM278+ML279&gt;MN$4,MM278,MM278+ML279),"")</f>
        <v/>
      </c>
      <c r="MN279" s="7">
        <f t="shared" ca="1" si="1542"/>
        <v>0</v>
      </c>
      <c r="MO279" s="7">
        <f t="shared" ca="1" si="1473"/>
        <v>0.11569573697871816</v>
      </c>
      <c r="MP279" s="7">
        <f t="shared" ca="1" si="1474"/>
        <v>0.34584272455974341</v>
      </c>
      <c r="MQ279" s="7">
        <f t="shared" ca="1" si="1475"/>
        <v>1</v>
      </c>
      <c r="MR279" s="7" t="str">
        <f t="shared" ca="1" si="1476"/>
        <v>5</v>
      </c>
      <c r="MS279" s="7" t="str">
        <f ca="1">IFERROR(IF(MS278+MR279&gt;MT$4,MS278,MS278+MR279),"")</f>
        <v/>
      </c>
      <c r="MT279" s="7">
        <f t="shared" ca="1" si="1543"/>
        <v>0</v>
      </c>
      <c r="MU279" s="7">
        <f t="shared" ca="1" si="1477"/>
        <v>0.21384211831904132</v>
      </c>
      <c r="MV279" s="7">
        <f t="shared" ca="1" si="1478"/>
        <v>0.24769634321942025</v>
      </c>
      <c r="MW279" s="7">
        <f t="shared" ca="1" si="1479"/>
        <v>1</v>
      </c>
      <c r="MX279" s="7" t="str">
        <f t="shared" ca="1" si="1480"/>
        <v>5</v>
      </c>
      <c r="MY279" s="7" t="str">
        <f ca="1">IFERROR(IF(MY278+MX279&gt;MZ$4,MY278,MY278+MX279),"")</f>
        <v/>
      </c>
      <c r="MZ279" s="7">
        <f t="shared" ca="1" si="1544"/>
        <v>0</v>
      </c>
      <c r="NA279" s="7">
        <f t="shared" ca="1" si="1481"/>
        <v>0.33251507353190224</v>
      </c>
      <c r="NB279" s="7">
        <f t="shared" ca="1" si="1482"/>
        <v>0.12902338800655933</v>
      </c>
      <c r="NC279" s="7">
        <f t="shared" ca="1" si="1483"/>
        <v>1</v>
      </c>
      <c r="ND279" s="7" t="str">
        <f t="shared" ca="1" si="1484"/>
        <v>5</v>
      </c>
      <c r="NE279" s="7" t="str">
        <f ca="1">IFERROR(IF(NE278+ND279&gt;NF$4,NE278,NE278+ND279),"")</f>
        <v/>
      </c>
      <c r="NF279" s="7">
        <f t="shared" ca="1" si="1545"/>
        <v>0</v>
      </c>
      <c r="NG279" s="7">
        <f t="shared" ca="1" si="1485"/>
        <v>0.15589954149338725</v>
      </c>
      <c r="NH279" s="7">
        <f t="shared" ca="1" si="1486"/>
        <v>0.30563892004507431</v>
      </c>
      <c r="NI279" s="7">
        <f t="shared" ca="1" si="1487"/>
        <v>1</v>
      </c>
      <c r="NJ279" s="7" t="str">
        <f t="shared" ca="1" si="1488"/>
        <v>5</v>
      </c>
      <c r="NK279" s="7" t="str">
        <f ca="1">IFERROR(IF(NK278+NJ279&gt;NL$4,NK278,NK278+NJ279),"")</f>
        <v/>
      </c>
      <c r="NL279" s="7">
        <f t="shared" ca="1" si="1546"/>
        <v>0</v>
      </c>
      <c r="NM279" s="7">
        <f t="shared" ca="1" si="1489"/>
        <v>0.94330581571158356</v>
      </c>
      <c r="NN279" s="7">
        <f t="shared" ca="1" si="1490"/>
        <v>-0.481767354173122</v>
      </c>
      <c r="NO279" s="7">
        <f t="shared" ca="1" si="1491"/>
        <v>0</v>
      </c>
      <c r="NP279" s="7">
        <f t="shared" ca="1" si="1492"/>
        <v>0</v>
      </c>
      <c r="NQ279" s="7" t="str">
        <f ca="1">IFERROR(IF(NQ278+NP279&gt;NR$4,NQ278,NQ278+NP279),"")</f>
        <v/>
      </c>
      <c r="NR279" s="7">
        <f t="shared" ca="1" si="1547"/>
        <v>0</v>
      </c>
      <c r="NT279">
        <v>281</v>
      </c>
      <c r="NU279" s="7" t="s">
        <v>19</v>
      </c>
      <c r="NV279" s="7" t="str">
        <f t="shared" ca="1" si="1280"/>
        <v/>
      </c>
      <c r="NW279" s="7" t="str">
        <f t="shared" ca="1" si="1493"/>
        <v/>
      </c>
      <c r="NX279" t="str">
        <f ca="1">IFERROR(VLOOKUP(NT279,$K$3:$AK$568,8,FALSE),"")</f>
        <v/>
      </c>
      <c r="NY279" t="str">
        <f ca="1">IFERROR(VLOOKUP(NT279,$K$3:$AK$568,9,FALSE),"")</f>
        <v/>
      </c>
      <c r="NZ279" s="7" t="str">
        <f ca="1">IFERROR(VLOOKUP(NT279,$K$3:$AK$568,27,FALSE),"")</f>
        <v/>
      </c>
      <c r="OB279">
        <v>281</v>
      </c>
      <c r="OC279" s="7" t="s">
        <v>19</v>
      </c>
      <c r="OD279" t="e">
        <f t="shared" ca="1" si="1548"/>
        <v>#N/A</v>
      </c>
      <c r="OE279" s="7" t="str">
        <f t="shared" ca="1" si="1549"/>
        <v/>
      </c>
      <c r="OF279" s="7" t="str">
        <f t="shared" ca="1" si="1550"/>
        <v/>
      </c>
      <c r="OG279" t="str">
        <f t="shared" ca="1" si="1551"/>
        <v/>
      </c>
      <c r="OI279">
        <v>281</v>
      </c>
      <c r="OJ279" s="7" t="s">
        <v>19</v>
      </c>
      <c r="OK279" s="7" t="str">
        <f t="shared" ca="1" si="1552"/>
        <v/>
      </c>
      <c r="OL279" s="7" t="str">
        <f t="shared" ca="1" si="1553"/>
        <v/>
      </c>
      <c r="OM279" t="str">
        <f ca="1">IFERROR(VLOOKUP(OI279,$L$3:$AK$568,7,FALSE),"")</f>
        <v/>
      </c>
      <c r="ON279" t="str">
        <f ca="1">IFERROR(VLOOKUP(OI279,$L$3:$AK$568,8,FALSE),"")</f>
        <v/>
      </c>
      <c r="OO279" s="7" t="str">
        <f ca="1">IFERROR(VLOOKUP(OI279,$L$3:$AK$568,26,FALSE),"")</f>
        <v/>
      </c>
      <c r="OQ279">
        <v>281</v>
      </c>
      <c r="OR279" s="7" t="s">
        <v>19</v>
      </c>
      <c r="OS279" t="e">
        <f t="shared" ca="1" si="1554"/>
        <v>#N/A</v>
      </c>
      <c r="OT279" s="7" t="str">
        <f t="shared" ca="1" si="1555"/>
        <v/>
      </c>
      <c r="OU279" s="7" t="str">
        <f t="shared" ca="1" si="1556"/>
        <v/>
      </c>
      <c r="OV279" t="str">
        <f t="shared" ca="1" si="1557"/>
        <v/>
      </c>
      <c r="OX279">
        <v>281</v>
      </c>
      <c r="OY279" s="7" t="s">
        <v>19</v>
      </c>
      <c r="OZ279" s="7" t="str">
        <f t="shared" ca="1" si="1558"/>
        <v/>
      </c>
      <c r="PA279" s="7" t="str">
        <f t="shared" ca="1" si="1559"/>
        <v/>
      </c>
      <c r="PB279" t="str">
        <f ca="1">IFERROR(VLOOKUP(OX279,$M$3:$AK$568,6,FALSE),"")</f>
        <v/>
      </c>
      <c r="PC279" t="str">
        <f ca="1">IFERROR(VLOOKUP(OX279,$M$3:$AK$568,7,FALSE),"")</f>
        <v/>
      </c>
      <c r="PD279" s="7" t="str">
        <f ca="1">IFERROR(VLOOKUP(OX279,$M$3:$AK$568,25,FALSE),"")</f>
        <v/>
      </c>
      <c r="PF279">
        <v>281</v>
      </c>
      <c r="PG279" s="7" t="s">
        <v>19</v>
      </c>
      <c r="PH279" t="e">
        <f t="shared" ca="1" si="1560"/>
        <v>#N/A</v>
      </c>
      <c r="PI279" s="7" t="str">
        <f t="shared" ca="1" si="1561"/>
        <v/>
      </c>
      <c r="PJ279" s="7" t="str">
        <f t="shared" ca="1" si="1562"/>
        <v/>
      </c>
      <c r="PK279" t="str">
        <f t="shared" ca="1" si="1563"/>
        <v/>
      </c>
      <c r="PM279">
        <v>281</v>
      </c>
      <c r="PN279" s="7" t="s">
        <v>19</v>
      </c>
      <c r="PO279" s="202" t="str">
        <f t="shared" ca="1" si="1564"/>
        <v/>
      </c>
      <c r="PP279" s="7" t="str">
        <f t="shared" ca="1" si="1565"/>
        <v/>
      </c>
      <c r="PQ279" t="str">
        <f ca="1">IFERROR(VLOOKUP(PM279,$G$325:$R$409,12,FALSE),"")</f>
        <v/>
      </c>
      <c r="PR279" t="e">
        <f ca="1">VLOOKUP(PM279,$G$324:$Q$409,11,FALSE)</f>
        <v>#N/A</v>
      </c>
      <c r="PS279" s="7" t="str">
        <f ca="1">VLOOKUP(PQ279,$R$325:$Y$409,8,FALSE)</f>
        <v>- -</v>
      </c>
      <c r="PT279" s="7">
        <f ca="1">ReSt</f>
        <v>-4</v>
      </c>
      <c r="PU279" s="7" t="e">
        <f t="shared" ca="1" si="1566"/>
        <v>#N/A</v>
      </c>
      <c r="PV279" s="7" t="e">
        <f t="shared" ca="1" si="1567"/>
        <v>#N/A</v>
      </c>
      <c r="PW279" s="7" t="str">
        <f ca="1">VLOOKUP(PQ279,$R$325:$AK$409,8,FALSE)</f>
        <v>- -</v>
      </c>
      <c r="PX279" s="7"/>
      <c r="PY279">
        <v>281</v>
      </c>
      <c r="PZ279" s="7" t="s">
        <v>19</v>
      </c>
      <c r="QA279" t="str">
        <f t="shared" ca="1" si="1568"/>
        <v/>
      </c>
      <c r="QB279" s="7" t="str">
        <f t="shared" ca="1" si="1569"/>
        <v/>
      </c>
      <c r="QC279" s="7" t="str">
        <f t="shared" ca="1" si="1570"/>
        <v/>
      </c>
      <c r="QD279" t="str">
        <f t="shared" ca="1" si="1571"/>
        <v/>
      </c>
      <c r="QF279">
        <v>281</v>
      </c>
      <c r="QG279" s="7" t="s">
        <v>19</v>
      </c>
      <c r="QH279" s="7" t="str">
        <f t="shared" ca="1" si="1572"/>
        <v/>
      </c>
      <c r="QI279" s="7" t="e">
        <f t="shared" ca="1" si="1573"/>
        <v>#VALUE!</v>
      </c>
      <c r="QJ279" t="e">
        <f t="shared" ca="1" si="1574"/>
        <v>#N/A</v>
      </c>
      <c r="QK279" s="7" t="e">
        <f t="shared" ca="1" si="1575"/>
        <v>#N/A</v>
      </c>
      <c r="QM279">
        <v>281</v>
      </c>
      <c r="QN279" s="7" t="s">
        <v>19</v>
      </c>
      <c r="QO279" t="str">
        <f t="shared" ca="1" si="1576"/>
        <v/>
      </c>
      <c r="QP279" s="7" t="str">
        <f t="shared" ca="1" si="1577"/>
        <v/>
      </c>
      <c r="QQ279" t="str">
        <f t="shared" ca="1" si="1578"/>
        <v/>
      </c>
    </row>
    <row r="280" spans="1:459" x14ac:dyDescent="0.25">
      <c r="A280" s="240"/>
      <c r="C280" s="75"/>
      <c r="D280" s="76"/>
      <c r="F280" s="75"/>
      <c r="G280" s="76"/>
      <c r="I280" s="75"/>
      <c r="J280" s="85"/>
      <c r="K280" s="85">
        <f t="shared" ca="1" si="1494"/>
        <v>7</v>
      </c>
      <c r="L280" s="85">
        <f t="shared" ca="1" si="1587"/>
        <v>6</v>
      </c>
      <c r="M280" s="70">
        <f t="shared" ca="1" si="1270"/>
        <v>16</v>
      </c>
      <c r="O280" s="222">
        <f t="shared" ca="1" si="1277"/>
        <v>374</v>
      </c>
      <c r="Q280" s="7" t="str">
        <f t="shared" si="1579"/>
        <v>Flying</v>
      </c>
      <c r="R280" s="9" t="s">
        <v>93</v>
      </c>
      <c r="S280" s="9" t="s">
        <v>2010</v>
      </c>
      <c r="T280" s="61" t="str">
        <f>SUBSTITUTE(IFERROR(IFERROR(VLOOKUP(R280,'[1]Skill Statistics'!$A$3:$C$513,2,FALSE),VLOOKUP(Q280,'[1]Skill Statistics'!$A$3:$C$513,2,FALSE)),T279),"R*","ReSt")</f>
        <v>Ag/St</v>
      </c>
      <c r="U280" s="61" t="str">
        <f>IFERROR(IFERROR(VLOOKUP(R280,'[1]Skill Statistics'!$A$3:$C$513,3,FALSE),VLOOKUP(Q280,'[1]Skill Statistics'!$A$3:$C$513,3,FALSE)),U279)</f>
        <v>Co</v>
      </c>
      <c r="V280" s="61" t="str">
        <f>IF(ISNUMBER(SEARCH("Category",R280)),"- -",IFERROR(IFERROR(VLOOKUP(Q280,[1]Professions!$A$4:$AM$288,MATCH(Profession,[1]Professions!$A$1:$AM$1,0),FALSE),VLOOKUP(Q280,Calculations!$B$91:$I$95,8,FALSE)),"- -"))</f>
        <v>3 / 5</v>
      </c>
      <c r="W280" s="60">
        <f t="shared" si="1278"/>
        <v>0</v>
      </c>
      <c r="X280" s="7">
        <f ca="1">IFERROR(VLOOKUP(R280,$BS$6:$NR$519,MATCH(ActualLevel,$BS$3:$NR$3,0),FALSE),"- -")</f>
        <v>0</v>
      </c>
      <c r="Y280" s="7">
        <f t="shared" ca="1" si="1588"/>
        <v>0</v>
      </c>
      <c r="Z280" s="7">
        <f ca="1">IFERROR(VLOOKUP(Y280,Charts!$BQ$2:$BR$52,2,FALSE),"- -")</f>
        <v>-25</v>
      </c>
      <c r="AA280" s="7">
        <f t="shared" ca="1" si="1281"/>
        <v>12</v>
      </c>
      <c r="AB280" s="7">
        <f t="shared" ca="1" si="1584"/>
        <v>0</v>
      </c>
      <c r="AC280" s="7"/>
      <c r="AD280" s="7"/>
      <c r="AE280" s="7"/>
      <c r="AF280" s="7"/>
      <c r="AG280" s="7"/>
      <c r="AH280" s="43"/>
      <c r="AI280" s="7"/>
      <c r="AJ280" s="7"/>
      <c r="AK280" s="7">
        <f t="shared" ca="1" si="1282"/>
        <v>-13</v>
      </c>
      <c r="AL280" s="7"/>
      <c r="AM280" s="69">
        <f>IFERROR(VLOOKUP(R280,'[1]Skill Statistics'!$A$3:$AN$513,MATCH(Profession,'[1]Skill Statistics'!$A$2:$AN$2,0),FALSE),0)</f>
        <v>0</v>
      </c>
      <c r="AN280" s="85">
        <f>IFERROR(VLOOKUP(Q280,'[1]Skill Statistics'!$A$3:$BK$513,MATCH(Archetype,'[1]Skill Statistics'!$A$2:$BK$2,0),FALSE),0)</f>
        <v>0</v>
      </c>
      <c r="AO280" s="85">
        <f>IFERROR(VLOOKUP(Q280,'[1]Skill Statistics'!$A$3:$BB$513,MATCH(Race,'[1]Skill Statistics'!$A$2:$BB$2,0),FALSE),0)</f>
        <v>0</v>
      </c>
      <c r="AP280" s="85">
        <f t="shared" ca="1" si="1495"/>
        <v>1.2</v>
      </c>
      <c r="AQ280" s="70">
        <v>-1</v>
      </c>
      <c r="AS280" s="69">
        <f>IFERROR(VLOOKUP(Q280,'[1]Professional Skills'!$A$4:$AM$288,MATCH(Profession,'[1]Professional Skills'!$A$3:$AM$3,0),FALSE),"- -")</f>
        <v>0</v>
      </c>
      <c r="AU280" s="7">
        <f t="shared" si="1586"/>
        <v>0</v>
      </c>
      <c r="AV280" s="7">
        <f t="shared" ca="1" si="1585"/>
        <v>0</v>
      </c>
      <c r="AW280" t="str">
        <f t="shared" si="1580"/>
        <v/>
      </c>
      <c r="AX280" t="str">
        <f>IFERROR(_xlfn.RANK.EQ(AW280,$AW$5:$AW$568),"")</f>
        <v/>
      </c>
      <c r="AY280">
        <f t="shared" si="1285"/>
        <v>0</v>
      </c>
      <c r="AZ280" s="70" t="str">
        <f t="shared" si="1283"/>
        <v/>
      </c>
      <c r="BB280" s="69">
        <f>IFERROR(IF(Q280="Language",VLOOKUP(R280,[1]Cultures!$B$4:$N$218,MATCH(Culture,[1]Cultures!$B$3:$N$3,0),FALSE),VLOOKUP(Q280,[1]Cultures!$B$4:$O$212,MATCH(Culture,[1]Cultures!$B$3:$O$3,0),FALSE)),"- -")</f>
        <v>0</v>
      </c>
      <c r="BD280">
        <f t="shared" ca="1" si="1581"/>
        <v>0</v>
      </c>
      <c r="BE280" t="str">
        <f t="shared" si="1582"/>
        <v/>
      </c>
      <c r="BI280" s="7">
        <f t="shared" si="1284"/>
        <v>0</v>
      </c>
      <c r="BK280" s="7"/>
      <c r="BL280" s="70">
        <f t="shared" si="1286"/>
        <v>0</v>
      </c>
      <c r="BN280" s="69">
        <f>IFERROR(VLOOKUP(V280,Charts!$BT$2:$BV$14,3,FALSE),"- -")</f>
        <v>0.61538461538461542</v>
      </c>
      <c r="BO280" s="85">
        <f t="shared" ca="1" si="1496"/>
        <v>1.0290486899984774</v>
      </c>
      <c r="BP280" s="70">
        <f t="shared" ca="1" si="1583"/>
        <v>374</v>
      </c>
      <c r="BR280" s="7">
        <v>279</v>
      </c>
      <c r="BS280" s="9" t="str">
        <f ca="1">VLOOKUP(BR280,$O$3:$R$568,4,FALSE)</f>
        <v>Audiophile Technics</v>
      </c>
      <c r="BT280" s="7" t="str">
        <f ca="1">VLOOKUP(BS280,$R$3:$V$568,5,FALSE)</f>
        <v>5 / 7</v>
      </c>
      <c r="BU280" s="7">
        <f ca="1">VLOOKUP(BT280,Charts!$BT$2:$BV$14,3,FALSE)</f>
        <v>0.46153846153846156</v>
      </c>
      <c r="BV280" s="7" t="str">
        <f t="shared" ca="1" si="1287"/>
        <v>5</v>
      </c>
      <c r="BW280" s="7" t="str">
        <f t="shared" ca="1" si="1288"/>
        <v>7</v>
      </c>
      <c r="BY280" s="7">
        <f t="shared" ca="1" si="1289"/>
        <v>5.5272098020652582E-2</v>
      </c>
      <c r="BZ280" s="7">
        <f t="shared" ca="1" si="1290"/>
        <v>0.40626636351780898</v>
      </c>
      <c r="CA280" s="7">
        <f t="shared" ca="1" si="1291"/>
        <v>1</v>
      </c>
      <c r="CB280" s="7" t="str">
        <f t="shared" ca="1" si="1292"/>
        <v>5</v>
      </c>
      <c r="CC280" s="7" t="str">
        <f ca="1">IFERROR(IF(CC279+CB280&gt;CD$4,CC279,CC279+CB280),"")</f>
        <v/>
      </c>
      <c r="CD280" s="7">
        <f t="shared" ca="1" si="1497"/>
        <v>0</v>
      </c>
      <c r="CE280" s="7">
        <f t="shared" ca="1" si="1293"/>
        <v>0.24851070483323168</v>
      </c>
      <c r="CF280" s="7">
        <f t="shared" ca="1" si="1294"/>
        <v>0.21302775670522989</v>
      </c>
      <c r="CG280" s="7">
        <f t="shared" ca="1" si="1295"/>
        <v>1</v>
      </c>
      <c r="CH280" s="7" t="str">
        <f t="shared" ca="1" si="1296"/>
        <v>5</v>
      </c>
      <c r="CI280" s="7" t="str">
        <f ca="1">IFERROR(IF(CI279+CH280&gt;CJ$4,CI279,CI279+CH280),"")</f>
        <v/>
      </c>
      <c r="CJ280" s="7">
        <f t="shared" ca="1" si="1498"/>
        <v>0</v>
      </c>
      <c r="CK280" s="7">
        <f t="shared" ca="1" si="1297"/>
        <v>0.25213413631985471</v>
      </c>
      <c r="CL280" s="7">
        <f t="shared" ca="1" si="1298"/>
        <v>0.20940432521860686</v>
      </c>
      <c r="CM280" s="7">
        <f t="shared" ca="1" si="1299"/>
        <v>1</v>
      </c>
      <c r="CN280" s="7" t="str">
        <f t="shared" ca="1" si="1300"/>
        <v>5</v>
      </c>
      <c r="CO280" s="7" t="str">
        <f ca="1">IFERROR(IF(CO279+CN280&gt;CP$4,CO279,CO279+CN280),"")</f>
        <v/>
      </c>
      <c r="CP280" s="7">
        <f t="shared" ca="1" si="1499"/>
        <v>0</v>
      </c>
      <c r="CQ280" s="7">
        <f t="shared" ca="1" si="1301"/>
        <v>0.93521769180247072</v>
      </c>
      <c r="CR280" s="7">
        <f t="shared" ca="1" si="1302"/>
        <v>-0.47367923026400915</v>
      </c>
      <c r="CS280" s="7">
        <f t="shared" ca="1" si="1303"/>
        <v>0</v>
      </c>
      <c r="CT280" s="7">
        <f t="shared" ca="1" si="1304"/>
        <v>0</v>
      </c>
      <c r="CU280" s="7" t="str">
        <f ca="1">IFERROR(IF(CU279+CT280&gt;CV$4,CU279,CU279+CT280),"")</f>
        <v/>
      </c>
      <c r="CV280" s="7">
        <f t="shared" ca="1" si="1500"/>
        <v>0</v>
      </c>
      <c r="CW280" s="7">
        <f t="shared" ca="1" si="1305"/>
        <v>0.27541184842526611</v>
      </c>
      <c r="CX280" s="7">
        <f t="shared" ca="1" si="1306"/>
        <v>0.18612661311319545</v>
      </c>
      <c r="CY280" s="7">
        <f t="shared" ca="1" si="1307"/>
        <v>1</v>
      </c>
      <c r="CZ280" s="7" t="str">
        <f t="shared" ca="1" si="1308"/>
        <v>5</v>
      </c>
      <c r="DA280" s="7" t="str">
        <f ca="1">IFERROR(IF(DA279+CZ280&gt;DB$4,DA279,DA279+CZ280),"")</f>
        <v/>
      </c>
      <c r="DB280" s="7">
        <f t="shared" ca="1" si="1501"/>
        <v>0</v>
      </c>
      <c r="DC280" s="7">
        <f t="shared" ca="1" si="1309"/>
        <v>0.23611507012155586</v>
      </c>
      <c r="DD280" s="7">
        <f t="shared" ca="1" si="1310"/>
        <v>0.22542339141690571</v>
      </c>
      <c r="DE280" s="7">
        <f t="shared" ca="1" si="1311"/>
        <v>1</v>
      </c>
      <c r="DF280" s="7" t="str">
        <f t="shared" ca="1" si="1312"/>
        <v>5</v>
      </c>
      <c r="DG280" s="7" t="str">
        <f ca="1">IFERROR(IF(DG279+DF280&gt;DH$4,DG279,DG279+DF280),"")</f>
        <v/>
      </c>
      <c r="DH280" s="7">
        <f t="shared" ca="1" si="1502"/>
        <v>0</v>
      </c>
      <c r="DI280" s="7">
        <f t="shared" ca="1" si="1313"/>
        <v>0.48051311994386836</v>
      </c>
      <c r="DJ280" s="7">
        <f t="shared" ca="1" si="1314"/>
        <v>-1.8974658405406797E-2</v>
      </c>
      <c r="DK280" s="7">
        <f t="shared" ca="1" si="1315"/>
        <v>0</v>
      </c>
      <c r="DL280" s="7">
        <f t="shared" ca="1" si="1316"/>
        <v>0</v>
      </c>
      <c r="DM280" s="7" t="str">
        <f ca="1">IFERROR(IF(DM279+DL280&gt;DN$4,DM279,DM279+DL280),"")</f>
        <v/>
      </c>
      <c r="DN280" s="7">
        <f t="shared" ca="1" si="1503"/>
        <v>0</v>
      </c>
      <c r="DO280" s="7">
        <f t="shared" ca="1" si="1317"/>
        <v>0.29777012490698274</v>
      </c>
      <c r="DP280" s="7">
        <f t="shared" ca="1" si="1318"/>
        <v>0.16376833663147883</v>
      </c>
      <c r="DQ280" s="7">
        <f t="shared" ca="1" si="1319"/>
        <v>1</v>
      </c>
      <c r="DR280" s="7" t="str">
        <f t="shared" ca="1" si="1320"/>
        <v>5</v>
      </c>
      <c r="DS280" s="7" t="str">
        <f ca="1">IFERROR(IF(DS279+DR280&gt;DT$4,DS279,DS279+DR280),"")</f>
        <v/>
      </c>
      <c r="DT280" s="7">
        <f t="shared" ca="1" si="1504"/>
        <v>0</v>
      </c>
      <c r="DU280" s="7">
        <f t="shared" ca="1" si="1321"/>
        <v>0.43411730146844763</v>
      </c>
      <c r="DV280" s="7">
        <f t="shared" ca="1" si="1322"/>
        <v>2.7421160070013939E-2</v>
      </c>
      <c r="DW280" s="7">
        <f t="shared" ca="1" si="1323"/>
        <v>1</v>
      </c>
      <c r="DX280" s="7" t="str">
        <f t="shared" ca="1" si="1324"/>
        <v>5</v>
      </c>
      <c r="DY280" s="7" t="str">
        <f ca="1">IFERROR(IF(DY279+DX280&gt;DZ$4,DY279,DY279+DX280),"")</f>
        <v/>
      </c>
      <c r="DZ280" s="7">
        <f t="shared" ca="1" si="1505"/>
        <v>0</v>
      </c>
      <c r="EA280" s="7">
        <f t="shared" ca="1" si="1325"/>
        <v>6.4450310783562559E-3</v>
      </c>
      <c r="EB280" s="7">
        <f t="shared" ca="1" si="1326"/>
        <v>0.45509343046010531</v>
      </c>
      <c r="EC280" s="7">
        <f t="shared" ca="1" si="1327"/>
        <v>1</v>
      </c>
      <c r="ED280" s="7" t="str">
        <f t="shared" ca="1" si="1328"/>
        <v>5</v>
      </c>
      <c r="EE280" s="7" t="str">
        <f ca="1">IFERROR(IF(EE279+ED280&gt;EF$4,EE279,EE279+ED280),"")</f>
        <v/>
      </c>
      <c r="EF280" s="7">
        <f t="shared" ca="1" si="1506"/>
        <v>0</v>
      </c>
      <c r="EG280" s="7">
        <f t="shared" ca="1" si="1329"/>
        <v>0.60321868559399094</v>
      </c>
      <c r="EH280" s="7">
        <f t="shared" ca="1" si="1330"/>
        <v>-0.14168022405552938</v>
      </c>
      <c r="EI280" s="7">
        <f t="shared" ca="1" si="1331"/>
        <v>0</v>
      </c>
      <c r="EJ280" s="7">
        <f t="shared" ca="1" si="1332"/>
        <v>0</v>
      </c>
      <c r="EK280" s="7" t="str">
        <f ca="1">IFERROR(IF(EK279+EJ280&gt;EL$4,EK279,EK279+EJ280),"")</f>
        <v/>
      </c>
      <c r="EL280" s="7">
        <f t="shared" ca="1" si="1507"/>
        <v>0</v>
      </c>
      <c r="EM280" s="7">
        <f t="shared" ca="1" si="1333"/>
        <v>0.62338740631731115</v>
      </c>
      <c r="EN280" s="7">
        <f t="shared" ca="1" si="1334"/>
        <v>-0.16184894477884959</v>
      </c>
      <c r="EO280" s="7">
        <f t="shared" ca="1" si="1335"/>
        <v>0</v>
      </c>
      <c r="EP280" s="7">
        <f t="shared" ca="1" si="1336"/>
        <v>0</v>
      </c>
      <c r="EQ280" s="7" t="str">
        <f ca="1">IFERROR(IF(EQ279+EP280&gt;ER$4,EQ279,EQ279+EP280),"")</f>
        <v/>
      </c>
      <c r="ER280" s="7">
        <f t="shared" ca="1" si="1508"/>
        <v>0</v>
      </c>
      <c r="ES280" s="7">
        <f t="shared" ca="1" si="1337"/>
        <v>0.64865015389565106</v>
      </c>
      <c r="ET280" s="7">
        <f t="shared" ca="1" si="1338"/>
        <v>-0.1871116923571895</v>
      </c>
      <c r="EU280" s="7">
        <f t="shared" ca="1" si="1339"/>
        <v>0</v>
      </c>
      <c r="EV280" s="7">
        <f t="shared" ca="1" si="1340"/>
        <v>0</v>
      </c>
      <c r="EW280" s="7" t="str">
        <f ca="1">IFERROR(IF(EW279+EV280&gt;EX$4,EW279,EW279+EV280),"")</f>
        <v/>
      </c>
      <c r="EX280" s="7">
        <f t="shared" ca="1" si="1509"/>
        <v>0</v>
      </c>
      <c r="EY280" s="7">
        <f t="shared" ca="1" si="1341"/>
        <v>0.50068452507823868</v>
      </c>
      <c r="EZ280" s="7">
        <f t="shared" ca="1" si="1342"/>
        <v>-3.9146063539777121E-2</v>
      </c>
      <c r="FA280" s="7">
        <f t="shared" ca="1" si="1343"/>
        <v>0</v>
      </c>
      <c r="FB280" s="7">
        <f t="shared" ca="1" si="1344"/>
        <v>0</v>
      </c>
      <c r="FC280" s="7" t="str">
        <f ca="1">IFERROR(IF(FC279+FB280&gt;FD$4,FC279,FC279+FB280),"")</f>
        <v/>
      </c>
      <c r="FD280" s="7">
        <f t="shared" ca="1" si="1510"/>
        <v>0</v>
      </c>
      <c r="FE280" s="7">
        <f t="shared" ca="1" si="1345"/>
        <v>0.40808016838624084</v>
      </c>
      <c r="FF280" s="7">
        <f t="shared" ca="1" si="1346"/>
        <v>5.3458293152220726E-2</v>
      </c>
      <c r="FG280" s="7">
        <f t="shared" ca="1" si="1347"/>
        <v>1</v>
      </c>
      <c r="FH280" s="7" t="str">
        <f t="shared" ca="1" si="1348"/>
        <v>5</v>
      </c>
      <c r="FI280" s="7" t="str">
        <f ca="1">IFERROR(IF(FI279+FH280&gt;FJ$4,FI279,FI279+FH280),"")</f>
        <v/>
      </c>
      <c r="FJ280" s="7">
        <f t="shared" ca="1" si="1511"/>
        <v>0</v>
      </c>
      <c r="FK280" s="7">
        <f t="shared" ca="1" si="1349"/>
        <v>0.65456038513474524</v>
      </c>
      <c r="FL280" s="7">
        <f t="shared" ca="1" si="1350"/>
        <v>-0.19302192359628367</v>
      </c>
      <c r="FM280" s="7">
        <f t="shared" ca="1" si="1351"/>
        <v>0</v>
      </c>
      <c r="FN280" s="7">
        <f t="shared" ca="1" si="1352"/>
        <v>0</v>
      </c>
      <c r="FO280" s="7" t="str">
        <f ca="1">IFERROR(IF(FO279+FN280&gt;FP$4,FO279,FO279+FN280),"")</f>
        <v/>
      </c>
      <c r="FP280" s="7">
        <f t="shared" ca="1" si="1512"/>
        <v>0</v>
      </c>
      <c r="FQ280" s="7">
        <f t="shared" ca="1" si="1353"/>
        <v>0.39222830587601176</v>
      </c>
      <c r="FR280" s="7">
        <f t="shared" ca="1" si="1354"/>
        <v>6.9310155662449802E-2</v>
      </c>
      <c r="FS280" s="7">
        <f t="shared" ca="1" si="1355"/>
        <v>1</v>
      </c>
      <c r="FT280" s="7" t="str">
        <f t="shared" ca="1" si="1356"/>
        <v>5</v>
      </c>
      <c r="FU280" s="7" t="str">
        <f ca="1">IFERROR(IF(FU279+FT280&gt;FV$4,FU279,FU279+FT280),"")</f>
        <v/>
      </c>
      <c r="FV280" s="7">
        <f t="shared" ca="1" si="1513"/>
        <v>0</v>
      </c>
      <c r="FW280" s="7">
        <f t="shared" ca="1" si="1357"/>
        <v>0.85973681395536006</v>
      </c>
      <c r="FX280" s="7">
        <f t="shared" ca="1" si="1358"/>
        <v>-0.39819835241689849</v>
      </c>
      <c r="FY280" s="7">
        <f t="shared" ca="1" si="1359"/>
        <v>0</v>
      </c>
      <c r="FZ280" s="7">
        <f t="shared" ca="1" si="1360"/>
        <v>0</v>
      </c>
      <c r="GA280" s="7" t="str">
        <f ca="1">IFERROR(IF(GA279+FZ280&gt;GB$4,GA279,GA279+FZ280),"")</f>
        <v/>
      </c>
      <c r="GB280" s="7">
        <f t="shared" ca="1" si="1514"/>
        <v>0</v>
      </c>
      <c r="GC280" s="7">
        <f t="shared" ca="1" si="1361"/>
        <v>0.50516607932431834</v>
      </c>
      <c r="GD280" s="7">
        <f t="shared" ca="1" si="1362"/>
        <v>-4.3627617785856776E-2</v>
      </c>
      <c r="GE280" s="7">
        <f t="shared" ca="1" si="1363"/>
        <v>0</v>
      </c>
      <c r="GF280" s="7">
        <f t="shared" ca="1" si="1364"/>
        <v>0</v>
      </c>
      <c r="GG280" s="7" t="str">
        <f ca="1">IFERROR(IF(GG279+GF280&gt;GH$4,GG279,GG279+GF280),"")</f>
        <v/>
      </c>
      <c r="GH280" s="7">
        <f t="shared" ca="1" si="1515"/>
        <v>0</v>
      </c>
      <c r="GI280" s="7">
        <f t="shared" ca="1" si="1365"/>
        <v>0.50178044433881197</v>
      </c>
      <c r="GJ280" s="7">
        <f t="shared" ca="1" si="1366"/>
        <v>-4.0241982800350407E-2</v>
      </c>
      <c r="GK280" s="7">
        <f t="shared" ca="1" si="1367"/>
        <v>0</v>
      </c>
      <c r="GL280" s="7">
        <f t="shared" ca="1" si="1368"/>
        <v>0</v>
      </c>
      <c r="GM280" s="7" t="str">
        <f ca="1">IFERROR(IF(GM279+GL280&gt;GN$4,GM279,GM279+GL280),"")</f>
        <v/>
      </c>
      <c r="GN280" s="7">
        <f t="shared" ca="1" si="1516"/>
        <v>0</v>
      </c>
      <c r="GO280" s="7">
        <f t="shared" ca="1" si="1369"/>
        <v>0.41217806572195248</v>
      </c>
      <c r="GP280" s="7">
        <f t="shared" ca="1" si="1370"/>
        <v>4.9360395816509084E-2</v>
      </c>
      <c r="GQ280" s="7">
        <f t="shared" ca="1" si="1371"/>
        <v>1</v>
      </c>
      <c r="GR280" s="7" t="str">
        <f t="shared" ca="1" si="1372"/>
        <v>5</v>
      </c>
      <c r="GS280" s="7" t="str">
        <f ca="1">IFERROR(IF(GS279+GR280&gt;GT$4,GS279,GS279+GR280),"")</f>
        <v/>
      </c>
      <c r="GT280" s="7">
        <f t="shared" ca="1" si="1517"/>
        <v>0</v>
      </c>
      <c r="GU280" s="7">
        <f t="shared" ca="1" si="1373"/>
        <v>1.1644930965097888E-3</v>
      </c>
      <c r="GV280" s="7">
        <f t="shared" ca="1" si="1374"/>
        <v>0.46037396844195178</v>
      </c>
      <c r="GW280" s="7">
        <f t="shared" ca="1" si="1375"/>
        <v>1</v>
      </c>
      <c r="GX280" s="7" t="str">
        <f t="shared" ca="1" si="1376"/>
        <v>5</v>
      </c>
      <c r="GY280" s="7" t="str">
        <f ca="1">IFERROR(IF(GY279+GX280&gt;GZ$4,GY279,GY279+GX280),"")</f>
        <v/>
      </c>
      <c r="GZ280" s="7">
        <f t="shared" ca="1" si="1518"/>
        <v>0</v>
      </c>
      <c r="HA280" s="7">
        <f t="shared" ca="1" si="1377"/>
        <v>0.66073847381925166</v>
      </c>
      <c r="HB280" s="7">
        <f t="shared" ca="1" si="1378"/>
        <v>-0.1992000122807901</v>
      </c>
      <c r="HC280" s="7">
        <f t="shared" ca="1" si="1379"/>
        <v>0</v>
      </c>
      <c r="HD280" s="7">
        <f t="shared" ca="1" si="1380"/>
        <v>0</v>
      </c>
      <c r="HE280" s="7" t="str">
        <f ca="1">IFERROR(IF(HE279+HD280&gt;HF$4,HE279,HE279+HD280),"")</f>
        <v/>
      </c>
      <c r="HF280" s="7">
        <f t="shared" ca="1" si="1519"/>
        <v>0</v>
      </c>
      <c r="HG280" s="7">
        <f t="shared" ca="1" si="1381"/>
        <v>0.63616258326389297</v>
      </c>
      <c r="HH280" s="7">
        <f t="shared" ca="1" si="1382"/>
        <v>-0.1746241217254314</v>
      </c>
      <c r="HI280" s="7">
        <f t="shared" ca="1" si="1383"/>
        <v>0</v>
      </c>
      <c r="HJ280" s="7">
        <f t="shared" ca="1" si="1384"/>
        <v>0</v>
      </c>
      <c r="HK280" s="7" t="str">
        <f ca="1">IFERROR(IF(HK279+HJ280&gt;HL$4,HK279,HK279+HJ280),"")</f>
        <v/>
      </c>
      <c r="HL280" s="7">
        <f t="shared" ca="1" si="1520"/>
        <v>0</v>
      </c>
      <c r="HM280" s="7">
        <f t="shared" ca="1" si="1385"/>
        <v>0.52195305053258079</v>
      </c>
      <c r="HN280" s="7">
        <f t="shared" ca="1" si="1386"/>
        <v>-6.0414588994119223E-2</v>
      </c>
      <c r="HO280" s="7">
        <f t="shared" ca="1" si="1387"/>
        <v>0</v>
      </c>
      <c r="HP280" s="7">
        <f t="shared" ca="1" si="1388"/>
        <v>0</v>
      </c>
      <c r="HQ280" s="7" t="str">
        <f ca="1">IFERROR(IF(HQ279+HP280&gt;HR$4,HQ279,HQ279+HP280),"")</f>
        <v/>
      </c>
      <c r="HR280" s="7">
        <f t="shared" ca="1" si="1521"/>
        <v>0</v>
      </c>
      <c r="HS280" s="7">
        <f t="shared" ca="1" si="1389"/>
        <v>0.99970677575134625</v>
      </c>
      <c r="HT280" s="7">
        <f t="shared" ca="1" si="1390"/>
        <v>-0.53816831421288469</v>
      </c>
      <c r="HU280" s="7">
        <f t="shared" ca="1" si="1391"/>
        <v>0</v>
      </c>
      <c r="HV280" s="7">
        <f t="shared" ca="1" si="1392"/>
        <v>0</v>
      </c>
      <c r="HW280" s="7" t="str">
        <f ca="1">IFERROR(IF(HW279+HV280&gt;HX$4,HW279,HW279+HV280),"")</f>
        <v/>
      </c>
      <c r="HX280" s="7">
        <f t="shared" ca="1" si="1522"/>
        <v>0</v>
      </c>
      <c r="HY280" s="7">
        <f t="shared" ca="1" si="1393"/>
        <v>0.20901387745645139</v>
      </c>
      <c r="HZ280" s="7">
        <f t="shared" ca="1" si="1394"/>
        <v>0.25252458408201017</v>
      </c>
      <c r="IA280" s="7">
        <f t="shared" ca="1" si="1395"/>
        <v>1</v>
      </c>
      <c r="IB280" s="7" t="str">
        <f t="shared" ca="1" si="1396"/>
        <v>5</v>
      </c>
      <c r="IC280" s="7" t="str">
        <f ca="1">IFERROR(IF(IC279+IB280&gt;ID$4,IC279,IC279+IB280),"")</f>
        <v/>
      </c>
      <c r="ID280" s="7">
        <f t="shared" ca="1" si="1523"/>
        <v>0</v>
      </c>
      <c r="IE280" s="7">
        <f t="shared" ca="1" si="1397"/>
        <v>9.6796995648539941E-2</v>
      </c>
      <c r="IF280" s="7">
        <f t="shared" ca="1" si="1398"/>
        <v>0.36474146588992162</v>
      </c>
      <c r="IG280" s="7">
        <f t="shared" ca="1" si="1399"/>
        <v>1</v>
      </c>
      <c r="IH280" s="7" t="str">
        <f t="shared" ca="1" si="1400"/>
        <v>5</v>
      </c>
      <c r="II280" s="7" t="str">
        <f ca="1">IFERROR(IF(II279+IH280&gt;IJ$4,II279,II279+IH280),"")</f>
        <v/>
      </c>
      <c r="IJ280" s="7">
        <f t="shared" ca="1" si="1524"/>
        <v>0</v>
      </c>
      <c r="IK280" s="7">
        <f t="shared" ca="1" si="1401"/>
        <v>0.4797187071591611</v>
      </c>
      <c r="IL280" s="7">
        <f t="shared" ca="1" si="1402"/>
        <v>-1.8180245620699531E-2</v>
      </c>
      <c r="IM280" s="7">
        <f t="shared" ca="1" si="1403"/>
        <v>0</v>
      </c>
      <c r="IN280" s="7">
        <f t="shared" ca="1" si="1404"/>
        <v>0</v>
      </c>
      <c r="IO280" s="7" t="str">
        <f ca="1">IFERROR(IF(IO279+IN280&gt;IP$4,IO279,IO279+IN280),"")</f>
        <v/>
      </c>
      <c r="IP280" s="7">
        <f t="shared" ca="1" si="1525"/>
        <v>0</v>
      </c>
      <c r="IQ280" s="7">
        <f t="shared" ca="1" si="1405"/>
        <v>0.27706217482732498</v>
      </c>
      <c r="IR280" s="7">
        <f t="shared" ca="1" si="1406"/>
        <v>0.18447628671113658</v>
      </c>
      <c r="IS280" s="7">
        <f t="shared" ca="1" si="1407"/>
        <v>1</v>
      </c>
      <c r="IT280" s="7" t="str">
        <f t="shared" ca="1" si="1408"/>
        <v>5</v>
      </c>
      <c r="IU280" s="7" t="str">
        <f ca="1">IFERROR(IF(IU279+IT280&gt;IV$4,IU279,IU279+IT280),"")</f>
        <v/>
      </c>
      <c r="IV280" s="7">
        <f t="shared" ca="1" si="1526"/>
        <v>0</v>
      </c>
      <c r="IW280" s="7">
        <f t="shared" ca="1" si="1409"/>
        <v>1.0971429732810067E-2</v>
      </c>
      <c r="IX280" s="7">
        <f t="shared" ca="1" si="1410"/>
        <v>0.4505670318056515</v>
      </c>
      <c r="IY280" s="7">
        <f t="shared" ca="1" si="1411"/>
        <v>1</v>
      </c>
      <c r="IZ280" s="7" t="str">
        <f t="shared" ca="1" si="1412"/>
        <v>5</v>
      </c>
      <c r="JA280" s="7" t="str">
        <f ca="1">IFERROR(IF(JA279+IZ280&gt;JB$4,JA279,JA279+IZ280),"")</f>
        <v/>
      </c>
      <c r="JB280" s="7">
        <f t="shared" ca="1" si="1527"/>
        <v>0</v>
      </c>
      <c r="JC280" s="7">
        <f t="shared" ca="1" si="1413"/>
        <v>0.28236736243332805</v>
      </c>
      <c r="JD280" s="7">
        <f t="shared" ca="1" si="1414"/>
        <v>0.17917109910513351</v>
      </c>
      <c r="JE280" s="7">
        <f t="shared" ca="1" si="1415"/>
        <v>1</v>
      </c>
      <c r="JF280" s="7" t="str">
        <f t="shared" ca="1" si="1416"/>
        <v>5</v>
      </c>
      <c r="JG280" s="7" t="str">
        <f ca="1">IFERROR(IF(JG279+JF280&gt;JH$4,JG279,JG279+JF280),"")</f>
        <v/>
      </c>
      <c r="JH280" s="7">
        <f t="shared" ca="1" si="1528"/>
        <v>0</v>
      </c>
      <c r="JI280" s="7">
        <f t="shared" ca="1" si="1417"/>
        <v>0.83918529885000825</v>
      </c>
      <c r="JJ280" s="7">
        <f t="shared" ca="1" si="1418"/>
        <v>-0.37764683731154669</v>
      </c>
      <c r="JK280" s="7">
        <f t="shared" ca="1" si="1419"/>
        <v>0</v>
      </c>
      <c r="JL280" s="7">
        <f t="shared" ca="1" si="1420"/>
        <v>0</v>
      </c>
      <c r="JM280" s="7" t="str">
        <f ca="1">IFERROR(IF(JM279+JL280&gt;JN$4,JM279,JM279+JL280),"")</f>
        <v/>
      </c>
      <c r="JN280" s="7">
        <f t="shared" ca="1" si="1529"/>
        <v>0</v>
      </c>
      <c r="JO280" s="7">
        <f t="shared" ca="1" si="1421"/>
        <v>0.78757368660467264</v>
      </c>
      <c r="JP280" s="7">
        <f t="shared" ca="1" si="1422"/>
        <v>-0.32603522506621108</v>
      </c>
      <c r="JQ280" s="7">
        <f t="shared" ca="1" si="1423"/>
        <v>0</v>
      </c>
      <c r="JR280" s="7">
        <f t="shared" ca="1" si="1424"/>
        <v>0</v>
      </c>
      <c r="JS280" s="7" t="str">
        <f ca="1">IFERROR(IF(JS279+JR280&gt;JT$4,JS279,JS279+JR280),"")</f>
        <v/>
      </c>
      <c r="JT280" s="7">
        <f t="shared" ca="1" si="1530"/>
        <v>0</v>
      </c>
      <c r="JU280" s="7">
        <f t="shared" ca="1" si="1425"/>
        <v>0.22560422080471609</v>
      </c>
      <c r="JV280" s="7">
        <f t="shared" ca="1" si="1426"/>
        <v>0.23593424073374547</v>
      </c>
      <c r="JW280" s="7">
        <f t="shared" ca="1" si="1427"/>
        <v>1</v>
      </c>
      <c r="JX280" s="7" t="str">
        <f t="shared" ca="1" si="1428"/>
        <v>5</v>
      </c>
      <c r="JY280" s="7" t="str">
        <f ca="1">IFERROR(IF(JY279+JX280&gt;JZ$4,JY279,JY279+JX280),"")</f>
        <v/>
      </c>
      <c r="JZ280" s="7">
        <f t="shared" ca="1" si="1531"/>
        <v>0</v>
      </c>
      <c r="KA280" s="7">
        <f t="shared" ca="1" si="1429"/>
        <v>0.11698102997568449</v>
      </c>
      <c r="KB280" s="7">
        <f t="shared" ca="1" si="1430"/>
        <v>0.34455743156277707</v>
      </c>
      <c r="KC280" s="7">
        <f t="shared" ca="1" si="1431"/>
        <v>1</v>
      </c>
      <c r="KD280" s="7" t="str">
        <f t="shared" ca="1" si="1432"/>
        <v>5</v>
      </c>
      <c r="KE280" s="7" t="str">
        <f ca="1">IFERROR(IF(KE279+KD280&gt;KF$4,KE279,KE279+KD280),"")</f>
        <v/>
      </c>
      <c r="KF280" s="7">
        <f t="shared" ca="1" si="1532"/>
        <v>0</v>
      </c>
      <c r="KG280" s="7">
        <f t="shared" ca="1" si="1433"/>
        <v>0.52653118097948892</v>
      </c>
      <c r="KH280" s="7">
        <f t="shared" ca="1" si="1434"/>
        <v>-6.4992719441027358E-2</v>
      </c>
      <c r="KI280" s="7">
        <f t="shared" ca="1" si="1435"/>
        <v>0</v>
      </c>
      <c r="KJ280" s="7">
        <f t="shared" ca="1" si="1436"/>
        <v>0</v>
      </c>
      <c r="KK280" s="7" t="str">
        <f ca="1">IFERROR(IF(KK279+KJ280&gt;KL$4,KK279,KK279+KJ280),"")</f>
        <v/>
      </c>
      <c r="KL280" s="7">
        <f t="shared" ca="1" si="1533"/>
        <v>0</v>
      </c>
      <c r="KM280" s="7">
        <f t="shared" ca="1" si="1437"/>
        <v>0.95396088090977027</v>
      </c>
      <c r="KN280" s="7">
        <f t="shared" ca="1" si="1438"/>
        <v>-0.49242241937130871</v>
      </c>
      <c r="KO280" s="7">
        <f t="shared" ca="1" si="1439"/>
        <v>0</v>
      </c>
      <c r="KP280" s="7">
        <f t="shared" ca="1" si="1440"/>
        <v>0</v>
      </c>
      <c r="KQ280" s="7" t="str">
        <f ca="1">IFERROR(IF(KQ279+KP280&gt;KR$4,KQ279,KQ279+KP280),"")</f>
        <v/>
      </c>
      <c r="KR280" s="7">
        <f t="shared" ca="1" si="1534"/>
        <v>0</v>
      </c>
      <c r="KS280" s="7">
        <f t="shared" ca="1" si="1441"/>
        <v>0.5335740435213373</v>
      </c>
      <c r="KT280" s="7">
        <f t="shared" ca="1" si="1442"/>
        <v>-7.203558198287574E-2</v>
      </c>
      <c r="KU280" s="7">
        <f t="shared" ca="1" si="1443"/>
        <v>0</v>
      </c>
      <c r="KV280" s="7">
        <f t="shared" ca="1" si="1444"/>
        <v>0</v>
      </c>
      <c r="KW280" s="7" t="str">
        <f ca="1">IFERROR(IF(KW279+KV280&gt;KX$4,KW279,KW279+KV280),"")</f>
        <v/>
      </c>
      <c r="KX280" s="7">
        <f t="shared" ca="1" si="1535"/>
        <v>0</v>
      </c>
      <c r="KY280" s="7">
        <f t="shared" ca="1" si="1445"/>
        <v>0.79537814173242782</v>
      </c>
      <c r="KZ280" s="7">
        <f t="shared" ca="1" si="1446"/>
        <v>-0.33383968019396626</v>
      </c>
      <c r="LA280" s="7">
        <f t="shared" ca="1" si="1447"/>
        <v>0</v>
      </c>
      <c r="LB280" s="7">
        <f t="shared" ca="1" si="1448"/>
        <v>0</v>
      </c>
      <c r="LC280" s="7" t="str">
        <f ca="1">IFERROR(IF(LC279+LB280&gt;LD$4,LC279,LC279+LB280),"")</f>
        <v/>
      </c>
      <c r="LD280" s="7">
        <f t="shared" ca="1" si="1536"/>
        <v>0</v>
      </c>
      <c r="LE280" s="7">
        <f t="shared" ca="1" si="1449"/>
        <v>0.23962102054165679</v>
      </c>
      <c r="LF280" s="7">
        <f t="shared" ca="1" si="1450"/>
        <v>0.22191744099680477</v>
      </c>
      <c r="LG280" s="7">
        <f t="shared" ca="1" si="1451"/>
        <v>1</v>
      </c>
      <c r="LH280" s="7" t="str">
        <f t="shared" ca="1" si="1452"/>
        <v>5</v>
      </c>
      <c r="LI280" s="7" t="str">
        <f ca="1">IFERROR(IF(LI279+LH280&gt;LJ$4,LI279,LI279+LH280),"")</f>
        <v/>
      </c>
      <c r="LJ280" s="7">
        <f t="shared" ca="1" si="1537"/>
        <v>0</v>
      </c>
      <c r="LK280" s="7">
        <f t="shared" ca="1" si="1453"/>
        <v>0.43270531465901274</v>
      </c>
      <c r="LL280" s="7">
        <f t="shared" ca="1" si="1454"/>
        <v>2.8833146879448823E-2</v>
      </c>
      <c r="LM280" s="7">
        <f t="shared" ca="1" si="1455"/>
        <v>1</v>
      </c>
      <c r="LN280" s="7" t="str">
        <f t="shared" ca="1" si="1456"/>
        <v>5</v>
      </c>
      <c r="LO280" s="7" t="str">
        <f ca="1">IFERROR(IF(LO279+LN280&gt;LP$4,LO279,LO279+LN280),"")</f>
        <v/>
      </c>
      <c r="LP280" s="7">
        <f t="shared" ca="1" si="1538"/>
        <v>0</v>
      </c>
      <c r="LQ280" s="7">
        <f t="shared" ca="1" si="1457"/>
        <v>0.40132935213085708</v>
      </c>
      <c r="LR280" s="7">
        <f t="shared" ca="1" si="1458"/>
        <v>6.0209109407604489E-2</v>
      </c>
      <c r="LS280" s="7">
        <f t="shared" ca="1" si="1459"/>
        <v>1</v>
      </c>
      <c r="LT280" s="7" t="str">
        <f t="shared" ca="1" si="1460"/>
        <v>5</v>
      </c>
      <c r="LU280" s="7" t="str">
        <f ca="1">IFERROR(IF(LU279+LT280&gt;LV$4,LU279,LU279+LT280),"")</f>
        <v/>
      </c>
      <c r="LV280" s="7">
        <f t="shared" ca="1" si="1539"/>
        <v>0</v>
      </c>
      <c r="LW280" s="7">
        <f t="shared" ca="1" si="1461"/>
        <v>0.55145142097298327</v>
      </c>
      <c r="LX280" s="7">
        <f t="shared" ca="1" si="1462"/>
        <v>-8.9912959434521711E-2</v>
      </c>
      <c r="LY280" s="7">
        <f t="shared" ca="1" si="1463"/>
        <v>0</v>
      </c>
      <c r="LZ280" s="7">
        <f t="shared" ca="1" si="1464"/>
        <v>0</v>
      </c>
      <c r="MA280" s="7" t="str">
        <f ca="1">IFERROR(IF(MA279+LZ280&gt;MB$4,MA279,MA279+LZ280),"")</f>
        <v/>
      </c>
      <c r="MB280" s="7">
        <f t="shared" ca="1" si="1540"/>
        <v>0</v>
      </c>
      <c r="MC280" s="7">
        <f t="shared" ca="1" si="1465"/>
        <v>0.12029775934889309</v>
      </c>
      <c r="MD280" s="7">
        <f t="shared" ca="1" si="1466"/>
        <v>0.34124070218956848</v>
      </c>
      <c r="ME280" s="7">
        <f t="shared" ca="1" si="1467"/>
        <v>1</v>
      </c>
      <c r="MF280" s="7" t="str">
        <f t="shared" ca="1" si="1468"/>
        <v>5</v>
      </c>
      <c r="MG280" s="7" t="str">
        <f ca="1">IFERROR(IF(MG279+MF280&gt;MH$4,MG279,MG279+MF280),"")</f>
        <v/>
      </c>
      <c r="MH280" s="7">
        <f t="shared" ca="1" si="1541"/>
        <v>0</v>
      </c>
      <c r="MI280" s="7">
        <f t="shared" ca="1" si="1469"/>
        <v>0.53000311036453451</v>
      </c>
      <c r="MJ280" s="7">
        <f t="shared" ca="1" si="1470"/>
        <v>-6.8464648826072949E-2</v>
      </c>
      <c r="MK280" s="7">
        <f t="shared" ca="1" si="1471"/>
        <v>0</v>
      </c>
      <c r="ML280" s="7">
        <f t="shared" ca="1" si="1472"/>
        <v>0</v>
      </c>
      <c r="MM280" s="7" t="str">
        <f ca="1">IFERROR(IF(MM279+ML280&gt;MN$4,MM279,MM279+ML280),"")</f>
        <v/>
      </c>
      <c r="MN280" s="7">
        <f t="shared" ca="1" si="1542"/>
        <v>0</v>
      </c>
      <c r="MO280" s="7">
        <f t="shared" ca="1" si="1473"/>
        <v>0.18958708055353324</v>
      </c>
      <c r="MP280" s="7">
        <f t="shared" ca="1" si="1474"/>
        <v>0.27195138098492833</v>
      </c>
      <c r="MQ280" s="7">
        <f t="shared" ca="1" si="1475"/>
        <v>1</v>
      </c>
      <c r="MR280" s="7" t="str">
        <f t="shared" ca="1" si="1476"/>
        <v>5</v>
      </c>
      <c r="MS280" s="7" t="str">
        <f ca="1">IFERROR(IF(MS279+MR280&gt;MT$4,MS279,MS279+MR280),"")</f>
        <v/>
      </c>
      <c r="MT280" s="7">
        <f t="shared" ca="1" si="1543"/>
        <v>0</v>
      </c>
      <c r="MU280" s="7">
        <f t="shared" ca="1" si="1477"/>
        <v>0.88251720872675032</v>
      </c>
      <c r="MV280" s="7">
        <f t="shared" ca="1" si="1478"/>
        <v>-0.42097874718828876</v>
      </c>
      <c r="MW280" s="7">
        <f t="shared" ca="1" si="1479"/>
        <v>0</v>
      </c>
      <c r="MX280" s="7">
        <f t="shared" ca="1" si="1480"/>
        <v>0</v>
      </c>
      <c r="MY280" s="7" t="str">
        <f ca="1">IFERROR(IF(MY279+MX280&gt;MZ$4,MY279,MY279+MX280),"")</f>
        <v/>
      </c>
      <c r="MZ280" s="7">
        <f t="shared" ca="1" si="1544"/>
        <v>0</v>
      </c>
      <c r="NA280" s="7">
        <f t="shared" ca="1" si="1481"/>
        <v>0.93839721933404008</v>
      </c>
      <c r="NB280" s="7">
        <f t="shared" ca="1" si="1482"/>
        <v>-0.47685875779557851</v>
      </c>
      <c r="NC280" s="7">
        <f t="shared" ca="1" si="1483"/>
        <v>0</v>
      </c>
      <c r="ND280" s="7">
        <f t="shared" ca="1" si="1484"/>
        <v>0</v>
      </c>
      <c r="NE280" s="7" t="str">
        <f ca="1">IFERROR(IF(NE279+ND280&gt;NF$4,NE279,NE279+ND280),"")</f>
        <v/>
      </c>
      <c r="NF280" s="7">
        <f t="shared" ca="1" si="1545"/>
        <v>0</v>
      </c>
      <c r="NG280" s="7">
        <f t="shared" ca="1" si="1485"/>
        <v>0.49247174678421912</v>
      </c>
      <c r="NH280" s="7">
        <f t="shared" ca="1" si="1486"/>
        <v>-3.0933285245757558E-2</v>
      </c>
      <c r="NI280" s="7">
        <f t="shared" ca="1" si="1487"/>
        <v>0</v>
      </c>
      <c r="NJ280" s="7">
        <f t="shared" ca="1" si="1488"/>
        <v>0</v>
      </c>
      <c r="NK280" s="7" t="str">
        <f ca="1">IFERROR(IF(NK279+NJ280&gt;NL$4,NK279,NK279+NJ280),"")</f>
        <v/>
      </c>
      <c r="NL280" s="7">
        <f t="shared" ca="1" si="1546"/>
        <v>0</v>
      </c>
      <c r="NM280" s="7">
        <f t="shared" ca="1" si="1489"/>
        <v>0.59860468130008049</v>
      </c>
      <c r="NN280" s="7">
        <f t="shared" ca="1" si="1490"/>
        <v>-0.13706621976161892</v>
      </c>
      <c r="NO280" s="7">
        <f t="shared" ca="1" si="1491"/>
        <v>0</v>
      </c>
      <c r="NP280" s="7">
        <f t="shared" ca="1" si="1492"/>
        <v>0</v>
      </c>
      <c r="NQ280" s="7" t="str">
        <f ca="1">IFERROR(IF(NQ279+NP280&gt;NR$4,NQ279,NQ279+NP280),"")</f>
        <v/>
      </c>
      <c r="NR280" s="7">
        <f t="shared" ca="1" si="1547"/>
        <v>0</v>
      </c>
      <c r="NT280">
        <v>282</v>
      </c>
      <c r="NU280" s="7" t="s">
        <v>19</v>
      </c>
      <c r="NV280" s="7" t="str">
        <f t="shared" ca="1" si="1280"/>
        <v/>
      </c>
      <c r="NW280" s="7" t="str">
        <f t="shared" ca="1" si="1493"/>
        <v/>
      </c>
      <c r="NX280" t="str">
        <f ca="1">IFERROR(VLOOKUP(NT280,$K$3:$AK$568,8,FALSE),"")</f>
        <v/>
      </c>
      <c r="NY280" t="str">
        <f ca="1">IFERROR(VLOOKUP(NT280,$K$3:$AK$568,9,FALSE),"")</f>
        <v/>
      </c>
      <c r="NZ280" s="7" t="str">
        <f ca="1">IFERROR(VLOOKUP(NT280,$K$3:$AK$568,27,FALSE),"")</f>
        <v/>
      </c>
      <c r="OB280">
        <v>282</v>
      </c>
      <c r="OC280" s="7" t="s">
        <v>19</v>
      </c>
      <c r="OD280" t="e">
        <f t="shared" ca="1" si="1548"/>
        <v>#N/A</v>
      </c>
      <c r="OE280" s="7" t="str">
        <f t="shared" ca="1" si="1549"/>
        <v/>
      </c>
      <c r="OF280" s="7" t="str">
        <f t="shared" ca="1" si="1550"/>
        <v/>
      </c>
      <c r="OG280" t="str">
        <f t="shared" ca="1" si="1551"/>
        <v/>
      </c>
      <c r="OI280">
        <v>282</v>
      </c>
      <c r="OJ280" s="7" t="s">
        <v>19</v>
      </c>
      <c r="OK280" s="7" t="str">
        <f t="shared" ca="1" si="1552"/>
        <v/>
      </c>
      <c r="OL280" s="7" t="str">
        <f t="shared" ca="1" si="1553"/>
        <v/>
      </c>
      <c r="OM280" t="str">
        <f ca="1">IFERROR(VLOOKUP(OI280,$L$3:$AK$568,7,FALSE),"")</f>
        <v/>
      </c>
      <c r="ON280" t="str">
        <f ca="1">IFERROR(VLOOKUP(OI280,$L$3:$AK$568,8,FALSE),"")</f>
        <v/>
      </c>
      <c r="OO280" s="7" t="str">
        <f ca="1">IFERROR(VLOOKUP(OI280,$L$3:$AK$568,26,FALSE),"")</f>
        <v/>
      </c>
      <c r="OQ280">
        <v>282</v>
      </c>
      <c r="OR280" s="7" t="s">
        <v>19</v>
      </c>
      <c r="OS280" t="e">
        <f t="shared" ca="1" si="1554"/>
        <v>#N/A</v>
      </c>
      <c r="OT280" s="7" t="str">
        <f t="shared" ca="1" si="1555"/>
        <v/>
      </c>
      <c r="OU280" s="7" t="str">
        <f t="shared" ca="1" si="1556"/>
        <v/>
      </c>
      <c r="OV280" t="str">
        <f t="shared" ca="1" si="1557"/>
        <v/>
      </c>
      <c r="OX280">
        <v>282</v>
      </c>
      <c r="OY280" s="7" t="s">
        <v>19</v>
      </c>
      <c r="OZ280" s="7" t="str">
        <f t="shared" ca="1" si="1558"/>
        <v/>
      </c>
      <c r="PA280" s="7" t="str">
        <f t="shared" ca="1" si="1559"/>
        <v/>
      </c>
      <c r="PB280" t="str">
        <f ca="1">IFERROR(VLOOKUP(OX280,$M$3:$AK$568,6,FALSE),"")</f>
        <v/>
      </c>
      <c r="PC280" t="str">
        <f ca="1">IFERROR(VLOOKUP(OX280,$M$3:$AK$568,7,FALSE),"")</f>
        <v/>
      </c>
      <c r="PD280" s="7" t="str">
        <f ca="1">IFERROR(VLOOKUP(OX280,$M$3:$AK$568,25,FALSE),"")</f>
        <v/>
      </c>
      <c r="PF280">
        <v>282</v>
      </c>
      <c r="PG280" s="7" t="s">
        <v>19</v>
      </c>
      <c r="PH280" t="e">
        <f t="shared" ca="1" si="1560"/>
        <v>#N/A</v>
      </c>
      <c r="PI280" s="7" t="str">
        <f t="shared" ca="1" si="1561"/>
        <v/>
      </c>
      <c r="PJ280" s="7" t="str">
        <f t="shared" ca="1" si="1562"/>
        <v/>
      </c>
      <c r="PK280" t="str">
        <f t="shared" ca="1" si="1563"/>
        <v/>
      </c>
      <c r="PM280">
        <v>282</v>
      </c>
      <c r="PN280" s="7" t="s">
        <v>19</v>
      </c>
      <c r="PO280" s="202" t="str">
        <f t="shared" ca="1" si="1564"/>
        <v/>
      </c>
      <c r="PP280" s="7" t="str">
        <f t="shared" ca="1" si="1565"/>
        <v/>
      </c>
      <c r="PQ280" t="str">
        <f ca="1">IFERROR(VLOOKUP(PM280,$G$325:$R$409,12,FALSE),"")</f>
        <v/>
      </c>
      <c r="PR280" t="e">
        <f ca="1">VLOOKUP(PM280,$G$324:$Q$409,11,FALSE)</f>
        <v>#N/A</v>
      </c>
      <c r="PS280" s="7" t="str">
        <f ca="1">VLOOKUP(PQ280,$R$325:$Y$409,8,FALSE)</f>
        <v>- -</v>
      </c>
      <c r="PT280" s="7">
        <f ca="1">ReSt</f>
        <v>-4</v>
      </c>
      <c r="PU280" s="7" t="e">
        <f t="shared" ca="1" si="1566"/>
        <v>#N/A</v>
      </c>
      <c r="PV280" s="7" t="e">
        <f t="shared" ca="1" si="1567"/>
        <v>#N/A</v>
      </c>
      <c r="PW280" s="7" t="str">
        <f ca="1">VLOOKUP(PQ280,$R$325:$AK$409,8,FALSE)</f>
        <v>- -</v>
      </c>
      <c r="PX280" s="7"/>
      <c r="PY280">
        <v>282</v>
      </c>
      <c r="PZ280" s="7" t="s">
        <v>19</v>
      </c>
      <c r="QA280" t="str">
        <f t="shared" ca="1" si="1568"/>
        <v/>
      </c>
      <c r="QB280" s="7" t="str">
        <f t="shared" ca="1" si="1569"/>
        <v/>
      </c>
      <c r="QC280" s="7" t="str">
        <f t="shared" ca="1" si="1570"/>
        <v/>
      </c>
      <c r="QD280" t="str">
        <f t="shared" ca="1" si="1571"/>
        <v/>
      </c>
      <c r="QF280">
        <v>282</v>
      </c>
      <c r="QG280" s="7" t="s">
        <v>19</v>
      </c>
      <c r="QH280" s="7" t="str">
        <f t="shared" ca="1" si="1572"/>
        <v/>
      </c>
      <c r="QI280" s="7" t="e">
        <f t="shared" ca="1" si="1573"/>
        <v>#VALUE!</v>
      </c>
      <c r="QJ280" t="e">
        <f t="shared" ca="1" si="1574"/>
        <v>#N/A</v>
      </c>
      <c r="QK280" s="7" t="e">
        <f t="shared" ca="1" si="1575"/>
        <v>#N/A</v>
      </c>
      <c r="QM280">
        <v>282</v>
      </c>
      <c r="QN280" s="7" t="s">
        <v>19</v>
      </c>
      <c r="QO280" t="str">
        <f t="shared" ca="1" si="1576"/>
        <v/>
      </c>
      <c r="QP280" s="7" t="str">
        <f t="shared" ca="1" si="1577"/>
        <v/>
      </c>
      <c r="QQ280" t="str">
        <f t="shared" ca="1" si="1578"/>
        <v/>
      </c>
    </row>
    <row r="281" spans="1:459" x14ac:dyDescent="0.25">
      <c r="A281" s="240"/>
      <c r="C281" s="75"/>
      <c r="D281" s="76"/>
      <c r="F281" s="75"/>
      <c r="G281" s="76"/>
      <c r="I281" s="75"/>
      <c r="J281" s="85" t="s">
        <v>2151</v>
      </c>
      <c r="K281" s="85">
        <f ca="1">IF(V281="- -",K280,IF(I281="*",K280,IF(Y281=0,K280,IF(AZ281="x",K280+1,K280))))</f>
        <v>7</v>
      </c>
      <c r="L281" s="85">
        <f t="shared" ca="1" si="1587"/>
        <v>7</v>
      </c>
      <c r="M281" s="70">
        <f t="shared" ca="1" si="1270"/>
        <v>16</v>
      </c>
      <c r="O281" s="222">
        <f t="shared" ca="1" si="1277"/>
        <v>22</v>
      </c>
      <c r="Q281" s="7" t="str">
        <f t="shared" si="1579"/>
        <v>Running</v>
      </c>
      <c r="R281" s="9" t="s">
        <v>99</v>
      </c>
      <c r="S281" s="9" t="s">
        <v>2011</v>
      </c>
      <c r="T281" s="61" t="str">
        <f>SUBSTITUTE(IFERROR(IFERROR(VLOOKUP(R281,'[1]Skill Statistics'!$A$3:$C$513,2,FALSE),VLOOKUP(Q281,'[1]Skill Statistics'!$A$3:$C$513,2,FALSE)),T280),"R*","ReSt")</f>
        <v>Ag/St</v>
      </c>
      <c r="U281" s="61" t="str">
        <f>IFERROR(IFERROR(VLOOKUP(R281,'[1]Skill Statistics'!$A$3:$C$513,3,FALSE),VLOOKUP(Q281,'[1]Skill Statistics'!$A$3:$C$513,3,FALSE)),U280)</f>
        <v>Co</v>
      </c>
      <c r="V281" s="61" t="str">
        <f>IF(ISNUMBER(SEARCH("Category",R281)),"- -",IFERROR(IFERROR(VLOOKUP(Q281,[1]Professions!$A$4:$AM$288,MATCH(Profession,[1]Professions!$A$1:$AM$1,0),FALSE),VLOOKUP(Q281,Calculations!$B$91:$I$95,8,FALSE)),"- -"))</f>
        <v>2 / 3</v>
      </c>
      <c r="W281" s="60">
        <f t="shared" si="1278"/>
        <v>2</v>
      </c>
      <c r="X281" s="7">
        <f ca="1">IFERROR(VLOOKUP(R281,$BS$6:$NR$519,MATCH(ActualLevel,$BS$3:$NR$3,0),FALSE),"- -")</f>
        <v>7</v>
      </c>
      <c r="Y281" s="7">
        <f t="shared" ca="1" si="1588"/>
        <v>9</v>
      </c>
      <c r="Z281" s="7">
        <f ca="1">IFERROR(VLOOKUP(Y281,Charts!$BQ$2:$BR$52,2,FALSE),"- -")</f>
        <v>45</v>
      </c>
      <c r="AA281" s="7">
        <f t="shared" ca="1" si="1281"/>
        <v>12</v>
      </c>
      <c r="AB281" s="7">
        <f t="shared" ca="1" si="1584"/>
        <v>0</v>
      </c>
      <c r="AC281" s="7"/>
      <c r="AD281" s="7"/>
      <c r="AE281" s="7"/>
      <c r="AF281" s="7"/>
      <c r="AG281" s="7"/>
      <c r="AH281" s="43"/>
      <c r="AI281" s="7"/>
      <c r="AJ281" s="7"/>
      <c r="AK281" s="7">
        <f t="shared" ca="1" si="1282"/>
        <v>57</v>
      </c>
      <c r="AL281" s="7"/>
      <c r="AM281" s="69">
        <f>IFERROR(VLOOKUP(R281,'[1]Skill Statistics'!$A$3:$AN$513,MATCH(Profession,'[1]Skill Statistics'!$A$2:$AN$2,0),FALSE),0)</f>
        <v>0.7</v>
      </c>
      <c r="AN281" s="85">
        <f>IFERROR(VLOOKUP(Q281,'[1]Skill Statistics'!$A$3:$BK$513,MATCH(Archetype,'[1]Skill Statistics'!$A$2:$BK$2,0),FALSE),0)</f>
        <v>1</v>
      </c>
      <c r="AO281" s="85">
        <f>IFERROR(VLOOKUP(Q281,'[1]Skill Statistics'!$A$3:$BB$513,MATCH(Race,'[1]Skill Statistics'!$A$2:$BB$2,0),FALSE),0)</f>
        <v>0</v>
      </c>
      <c r="AP281" s="85">
        <f t="shared" ca="1" si="1495"/>
        <v>1.2</v>
      </c>
      <c r="AQ281" s="70"/>
      <c r="AS281" s="69">
        <f>IFERROR(VLOOKUP(Q281,'[1]Professional Skills'!$A$4:$AM$288,MATCH(Profession,'[1]Professional Skills'!$A$3:$AM$3,0),FALSE),"- -")</f>
        <v>0</v>
      </c>
      <c r="AU281" s="7">
        <f t="shared" si="1586"/>
        <v>0</v>
      </c>
      <c r="AV281" s="7">
        <f t="shared" ca="1" si="1585"/>
        <v>0</v>
      </c>
      <c r="AW281" t="str">
        <f t="shared" si="1580"/>
        <v/>
      </c>
      <c r="AX281" t="str">
        <f>IFERROR(_xlfn.RANK.EQ(AW281,$AW$5:$AW$568),"")</f>
        <v/>
      </c>
      <c r="AY281">
        <f t="shared" si="1285"/>
        <v>0</v>
      </c>
      <c r="AZ281" s="70" t="str">
        <f t="shared" si="1283"/>
        <v/>
      </c>
      <c r="BB281" s="69">
        <f>IFERROR(IF(Q281="Language",VLOOKUP(R281,[1]Cultures!$B$4:$N$218,MATCH(Culture,[1]Cultures!$B$3:$N$3,0),FALSE),VLOOKUP(Q281,[1]Cultures!$B$4:$O$212,MATCH(Culture,[1]Cultures!$B$3:$O$3,0),FALSE)),"- -")</f>
        <v>2</v>
      </c>
      <c r="BD281">
        <f t="shared" ca="1" si="1581"/>
        <v>0</v>
      </c>
      <c r="BE281" t="str">
        <f t="shared" si="1582"/>
        <v/>
      </c>
      <c r="BI281" s="7">
        <f t="shared" si="1284"/>
        <v>2</v>
      </c>
      <c r="BK281" s="7"/>
      <c r="BL281" s="70">
        <f t="shared" si="1286"/>
        <v>2</v>
      </c>
      <c r="BN281" s="69">
        <f>IFERROR(VLOOKUP(V281,Charts!$BT$2:$BV$14,3,FALSE),"- -")</f>
        <v>0.84615384615384615</v>
      </c>
      <c r="BO281" s="85">
        <f t="shared" ca="1" si="1496"/>
        <v>3.1571471378434257</v>
      </c>
      <c r="BP281" s="70">
        <f t="shared" ca="1" si="1583"/>
        <v>22</v>
      </c>
      <c r="BR281" s="7">
        <v>280</v>
      </c>
      <c r="BS281" s="9" t="str">
        <f ca="1">VLOOKUP(BR281,$O$3:$R$568,4,FALSE)</f>
        <v>Illusion Crafting</v>
      </c>
      <c r="BT281" s="7" t="str">
        <f ca="1">VLOOKUP(BS281,$R$3:$V$568,5,FALSE)</f>
        <v>3 / 4</v>
      </c>
      <c r="BU281" s="7">
        <f ca="1">VLOOKUP(BT281,Charts!$BT$2:$BV$14,3,FALSE)</f>
        <v>0.69230769230769229</v>
      </c>
      <c r="BV281" s="7" t="str">
        <f t="shared" ca="1" si="1287"/>
        <v>3</v>
      </c>
      <c r="BW281" s="7" t="str">
        <f t="shared" ca="1" si="1288"/>
        <v>4</v>
      </c>
      <c r="BY281" s="7">
        <f t="shared" ca="1" si="1289"/>
        <v>0.79592020608261582</v>
      </c>
      <c r="BZ281" s="7">
        <f t="shared" ca="1" si="1290"/>
        <v>-0.10361251377492353</v>
      </c>
      <c r="CA281" s="7">
        <f t="shared" ca="1" si="1291"/>
        <v>0</v>
      </c>
      <c r="CB281" s="7">
        <f t="shared" ca="1" si="1292"/>
        <v>0</v>
      </c>
      <c r="CC281" s="7" t="str">
        <f ca="1">IFERROR(IF(CC280+CB281&gt;CD$4,CC280,CC280+CB281),"")</f>
        <v/>
      </c>
      <c r="CD281" s="7">
        <f t="shared" ca="1" si="1497"/>
        <v>0</v>
      </c>
      <c r="CE281" s="7">
        <f t="shared" ca="1" si="1293"/>
        <v>0.43092633440088079</v>
      </c>
      <c r="CF281" s="7">
        <f t="shared" ca="1" si="1294"/>
        <v>0.2613813579068115</v>
      </c>
      <c r="CG281" s="7">
        <f t="shared" ca="1" si="1295"/>
        <v>1</v>
      </c>
      <c r="CH281" s="7" t="str">
        <f t="shared" ca="1" si="1296"/>
        <v>3</v>
      </c>
      <c r="CI281" s="7" t="str">
        <f ca="1">IFERROR(IF(CI280+CH281&gt;CJ$4,CI280,CI280+CH281),"")</f>
        <v/>
      </c>
      <c r="CJ281" s="7">
        <f t="shared" ca="1" si="1498"/>
        <v>0</v>
      </c>
      <c r="CK281" s="7">
        <f t="shared" ca="1" si="1297"/>
        <v>0.8536180467125376</v>
      </c>
      <c r="CL281" s="7">
        <f t="shared" ca="1" si="1298"/>
        <v>-0.16131035440484531</v>
      </c>
      <c r="CM281" s="7">
        <f t="shared" ca="1" si="1299"/>
        <v>0</v>
      </c>
      <c r="CN281" s="7">
        <f t="shared" ca="1" si="1300"/>
        <v>0</v>
      </c>
      <c r="CO281" s="7" t="str">
        <f ca="1">IFERROR(IF(CO280+CN281&gt;CP$4,CO280,CO280+CN281),"")</f>
        <v/>
      </c>
      <c r="CP281" s="7">
        <f t="shared" ca="1" si="1499"/>
        <v>0</v>
      </c>
      <c r="CQ281" s="7">
        <f t="shared" ca="1" si="1301"/>
        <v>0.54857675860273369</v>
      </c>
      <c r="CR281" s="7">
        <f t="shared" ca="1" si="1302"/>
        <v>0.1437309337049586</v>
      </c>
      <c r="CS281" s="7">
        <f t="shared" ca="1" si="1303"/>
        <v>1</v>
      </c>
      <c r="CT281" s="7" t="str">
        <f t="shared" ca="1" si="1304"/>
        <v>3</v>
      </c>
      <c r="CU281" s="7" t="str">
        <f ca="1">IFERROR(IF(CU280+CT281&gt;CV$4,CU280,CU280+CT281),"")</f>
        <v/>
      </c>
      <c r="CV281" s="7">
        <f t="shared" ca="1" si="1500"/>
        <v>0</v>
      </c>
      <c r="CW281" s="7">
        <f t="shared" ca="1" si="1305"/>
        <v>0.65631418016290299</v>
      </c>
      <c r="CX281" s="7">
        <f t="shared" ca="1" si="1306"/>
        <v>3.5993512144789297E-2</v>
      </c>
      <c r="CY281" s="7">
        <f t="shared" ca="1" si="1307"/>
        <v>1</v>
      </c>
      <c r="CZ281" s="7" t="str">
        <f t="shared" ca="1" si="1308"/>
        <v>3</v>
      </c>
      <c r="DA281" s="7" t="str">
        <f ca="1">IFERROR(IF(DA280+CZ281&gt;DB$4,DA280,DA280+CZ281),"")</f>
        <v/>
      </c>
      <c r="DB281" s="7">
        <f t="shared" ca="1" si="1501"/>
        <v>0</v>
      </c>
      <c r="DC281" s="7">
        <f t="shared" ca="1" si="1309"/>
        <v>0.93213996170525737</v>
      </c>
      <c r="DD281" s="7">
        <f t="shared" ca="1" si="1310"/>
        <v>-0.23983226939756508</v>
      </c>
      <c r="DE281" s="7">
        <f t="shared" ca="1" si="1311"/>
        <v>0</v>
      </c>
      <c r="DF281" s="7">
        <f t="shared" ca="1" si="1312"/>
        <v>0</v>
      </c>
      <c r="DG281" s="7" t="str">
        <f ca="1">IFERROR(IF(DG280+DF281&gt;DH$4,DG280,DG280+DF281),"")</f>
        <v/>
      </c>
      <c r="DH281" s="7">
        <f t="shared" ca="1" si="1502"/>
        <v>0</v>
      </c>
      <c r="DI281" s="7">
        <f t="shared" ca="1" si="1313"/>
        <v>0.60345629560765501</v>
      </c>
      <c r="DJ281" s="7">
        <f t="shared" ca="1" si="1314"/>
        <v>8.8851396700037277E-2</v>
      </c>
      <c r="DK281" s="7">
        <f t="shared" ca="1" si="1315"/>
        <v>1</v>
      </c>
      <c r="DL281" s="7" t="str">
        <f t="shared" ca="1" si="1316"/>
        <v>3</v>
      </c>
      <c r="DM281" s="7" t="str">
        <f ca="1">IFERROR(IF(DM280+DL281&gt;DN$4,DM280,DM280+DL281),"")</f>
        <v/>
      </c>
      <c r="DN281" s="7">
        <f t="shared" ca="1" si="1503"/>
        <v>0</v>
      </c>
      <c r="DO281" s="7">
        <f t="shared" ca="1" si="1317"/>
        <v>0.44311960498712621</v>
      </c>
      <c r="DP281" s="7">
        <f t="shared" ca="1" si="1318"/>
        <v>0.24918808732056608</v>
      </c>
      <c r="DQ281" s="7">
        <f t="shared" ca="1" si="1319"/>
        <v>1</v>
      </c>
      <c r="DR281" s="7" t="str">
        <f t="shared" ca="1" si="1320"/>
        <v>3</v>
      </c>
      <c r="DS281" s="7" t="str">
        <f ca="1">IFERROR(IF(DS280+DR281&gt;DT$4,DS280,DS280+DR281),"")</f>
        <v/>
      </c>
      <c r="DT281" s="7">
        <f t="shared" ca="1" si="1504"/>
        <v>0</v>
      </c>
      <c r="DU281" s="7">
        <f t="shared" ca="1" si="1321"/>
        <v>0.16606457325363388</v>
      </c>
      <c r="DV281" s="7">
        <f t="shared" ca="1" si="1322"/>
        <v>0.52624311905405841</v>
      </c>
      <c r="DW281" s="7">
        <f t="shared" ca="1" si="1323"/>
        <v>1</v>
      </c>
      <c r="DX281" s="7" t="str">
        <f t="shared" ca="1" si="1324"/>
        <v>3</v>
      </c>
      <c r="DY281" s="7" t="str">
        <f ca="1">IFERROR(IF(DY280+DX281&gt;DZ$4,DY280,DY280+DX281),"")</f>
        <v/>
      </c>
      <c r="DZ281" s="7">
        <f t="shared" ca="1" si="1505"/>
        <v>0</v>
      </c>
      <c r="EA281" s="7">
        <f t="shared" ca="1" si="1325"/>
        <v>0.461061466810328</v>
      </c>
      <c r="EB281" s="7">
        <f t="shared" ca="1" si="1326"/>
        <v>0.23124622549736429</v>
      </c>
      <c r="EC281" s="7">
        <f t="shared" ca="1" si="1327"/>
        <v>1</v>
      </c>
      <c r="ED281" s="7" t="str">
        <f t="shared" ca="1" si="1328"/>
        <v>3</v>
      </c>
      <c r="EE281" s="7" t="str">
        <f ca="1">IFERROR(IF(EE280+ED281&gt;EF$4,EE280,EE280+ED281),"")</f>
        <v/>
      </c>
      <c r="EF281" s="7">
        <f t="shared" ca="1" si="1506"/>
        <v>0</v>
      </c>
      <c r="EG281" s="7">
        <f t="shared" ca="1" si="1329"/>
        <v>2.6298069485059195E-2</v>
      </c>
      <c r="EH281" s="7">
        <f t="shared" ca="1" si="1330"/>
        <v>0.6660096228226331</v>
      </c>
      <c r="EI281" s="7">
        <f t="shared" ca="1" si="1331"/>
        <v>1</v>
      </c>
      <c r="EJ281" s="7" t="str">
        <f t="shared" ca="1" si="1332"/>
        <v>3</v>
      </c>
      <c r="EK281" s="7" t="str">
        <f ca="1">IFERROR(IF(EK280+EJ281&gt;EL$4,EK280,EK280+EJ281),"")</f>
        <v/>
      </c>
      <c r="EL281" s="7">
        <f t="shared" ca="1" si="1507"/>
        <v>0</v>
      </c>
      <c r="EM281" s="7">
        <f t="shared" ca="1" si="1333"/>
        <v>0.48414601122914513</v>
      </c>
      <c r="EN281" s="7">
        <f t="shared" ca="1" si="1334"/>
        <v>0.20816168107854716</v>
      </c>
      <c r="EO281" s="7">
        <f t="shared" ca="1" si="1335"/>
        <v>1</v>
      </c>
      <c r="EP281" s="7" t="str">
        <f t="shared" ca="1" si="1336"/>
        <v>3</v>
      </c>
      <c r="EQ281" s="7" t="str">
        <f ca="1">IFERROR(IF(EQ280+EP281&gt;ER$4,EQ280,EQ280+EP281),"")</f>
        <v/>
      </c>
      <c r="ER281" s="7">
        <f t="shared" ca="1" si="1508"/>
        <v>0</v>
      </c>
      <c r="ES281" s="7">
        <f t="shared" ca="1" si="1337"/>
        <v>0.24981955516417387</v>
      </c>
      <c r="ET281" s="7">
        <f t="shared" ca="1" si="1338"/>
        <v>0.44248813714351842</v>
      </c>
      <c r="EU281" s="7">
        <f t="shared" ca="1" si="1339"/>
        <v>1</v>
      </c>
      <c r="EV281" s="7" t="str">
        <f t="shared" ca="1" si="1340"/>
        <v>3</v>
      </c>
      <c r="EW281" s="7" t="str">
        <f ca="1">IFERROR(IF(EW280+EV281&gt;EX$4,EW280,EW280+EV281),"")</f>
        <v/>
      </c>
      <c r="EX281" s="7">
        <f t="shared" ca="1" si="1509"/>
        <v>0</v>
      </c>
      <c r="EY281" s="7">
        <f t="shared" ca="1" si="1341"/>
        <v>0.60343822753168841</v>
      </c>
      <c r="EZ281" s="7">
        <f t="shared" ca="1" si="1342"/>
        <v>8.8869464776003881E-2</v>
      </c>
      <c r="FA281" s="7">
        <f t="shared" ca="1" si="1343"/>
        <v>1</v>
      </c>
      <c r="FB281" s="7" t="str">
        <f t="shared" ca="1" si="1344"/>
        <v>3</v>
      </c>
      <c r="FC281" s="7" t="str">
        <f ca="1">IFERROR(IF(FC280+FB281&gt;FD$4,FC280,FC280+FB281),"")</f>
        <v/>
      </c>
      <c r="FD281" s="7">
        <f t="shared" ca="1" si="1510"/>
        <v>0</v>
      </c>
      <c r="FE281" s="7">
        <f t="shared" ca="1" si="1345"/>
        <v>0.9581011136099703</v>
      </c>
      <c r="FF281" s="7">
        <f t="shared" ca="1" si="1346"/>
        <v>-0.26579342130227801</v>
      </c>
      <c r="FG281" s="7">
        <f t="shared" ca="1" si="1347"/>
        <v>0</v>
      </c>
      <c r="FH281" s="7">
        <f t="shared" ca="1" si="1348"/>
        <v>0</v>
      </c>
      <c r="FI281" s="7" t="str">
        <f ca="1">IFERROR(IF(FI280+FH281&gt;FJ$4,FI280,FI280+FH281),"")</f>
        <v/>
      </c>
      <c r="FJ281" s="7">
        <f t="shared" ca="1" si="1511"/>
        <v>0</v>
      </c>
      <c r="FK281" s="7">
        <f t="shared" ca="1" si="1349"/>
        <v>0.5931350008402072</v>
      </c>
      <c r="FL281" s="7">
        <f t="shared" ca="1" si="1350"/>
        <v>9.9172691467485086E-2</v>
      </c>
      <c r="FM281" s="7">
        <f t="shared" ca="1" si="1351"/>
        <v>1</v>
      </c>
      <c r="FN281" s="7" t="str">
        <f t="shared" ca="1" si="1352"/>
        <v>3</v>
      </c>
      <c r="FO281" s="7" t="str">
        <f ca="1">IFERROR(IF(FO280+FN281&gt;FP$4,FO280,FO280+FN281),"")</f>
        <v/>
      </c>
      <c r="FP281" s="7">
        <f t="shared" ca="1" si="1512"/>
        <v>0</v>
      </c>
      <c r="FQ281" s="7">
        <f t="shared" ca="1" si="1353"/>
        <v>0.94399394359630417</v>
      </c>
      <c r="FR281" s="7">
        <f t="shared" ca="1" si="1354"/>
        <v>-0.25168625128861188</v>
      </c>
      <c r="FS281" s="7">
        <f t="shared" ca="1" si="1355"/>
        <v>0</v>
      </c>
      <c r="FT281" s="7">
        <f t="shared" ca="1" si="1356"/>
        <v>0</v>
      </c>
      <c r="FU281" s="7" t="str">
        <f ca="1">IFERROR(IF(FU280+FT281&gt;FV$4,FU280,FU280+FT281),"")</f>
        <v/>
      </c>
      <c r="FV281" s="7">
        <f t="shared" ca="1" si="1513"/>
        <v>0</v>
      </c>
      <c r="FW281" s="7">
        <f t="shared" ca="1" si="1357"/>
        <v>0.85129723174653626</v>
      </c>
      <c r="FX281" s="7">
        <f t="shared" ca="1" si="1358"/>
        <v>-0.15898953943884397</v>
      </c>
      <c r="FY281" s="7">
        <f t="shared" ca="1" si="1359"/>
        <v>0</v>
      </c>
      <c r="FZ281" s="7">
        <f t="shared" ca="1" si="1360"/>
        <v>0</v>
      </c>
      <c r="GA281" s="7" t="str">
        <f ca="1">IFERROR(IF(GA280+FZ281&gt;GB$4,GA280,GA280+FZ281),"")</f>
        <v/>
      </c>
      <c r="GB281" s="7">
        <f t="shared" ca="1" si="1514"/>
        <v>0</v>
      </c>
      <c r="GC281" s="7">
        <f t="shared" ca="1" si="1361"/>
        <v>0.42156948064894062</v>
      </c>
      <c r="GD281" s="7">
        <f t="shared" ca="1" si="1362"/>
        <v>0.27073821165875167</v>
      </c>
      <c r="GE281" s="7">
        <f t="shared" ca="1" si="1363"/>
        <v>1</v>
      </c>
      <c r="GF281" s="7" t="str">
        <f t="shared" ca="1" si="1364"/>
        <v>3</v>
      </c>
      <c r="GG281" s="7" t="str">
        <f ca="1">IFERROR(IF(GG280+GF281&gt;GH$4,GG280,GG280+GF281),"")</f>
        <v/>
      </c>
      <c r="GH281" s="7">
        <f t="shared" ca="1" si="1515"/>
        <v>0</v>
      </c>
      <c r="GI281" s="7">
        <f t="shared" ca="1" si="1365"/>
        <v>0.52217548613277476</v>
      </c>
      <c r="GJ281" s="7">
        <f t="shared" ca="1" si="1366"/>
        <v>0.17013220617491753</v>
      </c>
      <c r="GK281" s="7">
        <f t="shared" ca="1" si="1367"/>
        <v>1</v>
      </c>
      <c r="GL281" s="7" t="str">
        <f t="shared" ca="1" si="1368"/>
        <v>3</v>
      </c>
      <c r="GM281" s="7" t="str">
        <f ca="1">IFERROR(IF(GM280+GL281&gt;GN$4,GM280,GM280+GL281),"")</f>
        <v/>
      </c>
      <c r="GN281" s="7">
        <f t="shared" ca="1" si="1516"/>
        <v>0</v>
      </c>
      <c r="GO281" s="7">
        <f t="shared" ca="1" si="1369"/>
        <v>4.4327337877905215E-2</v>
      </c>
      <c r="GP281" s="7">
        <f t="shared" ca="1" si="1370"/>
        <v>0.64798035442978708</v>
      </c>
      <c r="GQ281" s="7">
        <f t="shared" ca="1" si="1371"/>
        <v>1</v>
      </c>
      <c r="GR281" s="7" t="str">
        <f t="shared" ca="1" si="1372"/>
        <v>3</v>
      </c>
      <c r="GS281" s="7" t="str">
        <f ca="1">IFERROR(IF(GS280+GR281&gt;GT$4,GS280,GS280+GR281),"")</f>
        <v/>
      </c>
      <c r="GT281" s="7">
        <f t="shared" ca="1" si="1517"/>
        <v>0</v>
      </c>
      <c r="GU281" s="7">
        <f t="shared" ca="1" si="1373"/>
        <v>0.97782602004486641</v>
      </c>
      <c r="GV281" s="7">
        <f t="shared" ca="1" si="1374"/>
        <v>-0.28551832773717412</v>
      </c>
      <c r="GW281" s="7">
        <f t="shared" ca="1" si="1375"/>
        <v>0</v>
      </c>
      <c r="GX281" s="7">
        <f t="shared" ca="1" si="1376"/>
        <v>0</v>
      </c>
      <c r="GY281" s="7" t="str">
        <f ca="1">IFERROR(IF(GY280+GX281&gt;GZ$4,GY280,GY280+GX281),"")</f>
        <v/>
      </c>
      <c r="GZ281" s="7">
        <f t="shared" ca="1" si="1518"/>
        <v>0</v>
      </c>
      <c r="HA281" s="7">
        <f t="shared" ca="1" si="1377"/>
        <v>0.43359845832478505</v>
      </c>
      <c r="HB281" s="7">
        <f t="shared" ca="1" si="1378"/>
        <v>0.25870923398290724</v>
      </c>
      <c r="HC281" s="7">
        <f t="shared" ca="1" si="1379"/>
        <v>1</v>
      </c>
      <c r="HD281" s="7" t="str">
        <f t="shared" ca="1" si="1380"/>
        <v>3</v>
      </c>
      <c r="HE281" s="7" t="str">
        <f ca="1">IFERROR(IF(HE280+HD281&gt;HF$4,HE280,HE280+HD281),"")</f>
        <v/>
      </c>
      <c r="HF281" s="7">
        <f t="shared" ca="1" si="1519"/>
        <v>0</v>
      </c>
      <c r="HG281" s="7">
        <f t="shared" ca="1" si="1381"/>
        <v>0.6031066411543401</v>
      </c>
      <c r="HH281" s="7">
        <f t="shared" ca="1" si="1382"/>
        <v>8.9201051153352195E-2</v>
      </c>
      <c r="HI281" s="7">
        <f t="shared" ca="1" si="1383"/>
        <v>1</v>
      </c>
      <c r="HJ281" s="7" t="str">
        <f t="shared" ca="1" si="1384"/>
        <v>3</v>
      </c>
      <c r="HK281" s="7" t="str">
        <f ca="1">IFERROR(IF(HK280+HJ281&gt;HL$4,HK280,HK280+HJ281),"")</f>
        <v/>
      </c>
      <c r="HL281" s="7">
        <f t="shared" ca="1" si="1520"/>
        <v>0</v>
      </c>
      <c r="HM281" s="7">
        <f t="shared" ca="1" si="1385"/>
        <v>0.34741966722559059</v>
      </c>
      <c r="HN281" s="7">
        <f t="shared" ca="1" si="1386"/>
        <v>0.3448880250821017</v>
      </c>
      <c r="HO281" s="7">
        <f t="shared" ca="1" si="1387"/>
        <v>1</v>
      </c>
      <c r="HP281" s="7" t="str">
        <f t="shared" ca="1" si="1388"/>
        <v>3</v>
      </c>
      <c r="HQ281" s="7" t="str">
        <f ca="1">IFERROR(IF(HQ280+HP281&gt;HR$4,HQ280,HQ280+HP281),"")</f>
        <v/>
      </c>
      <c r="HR281" s="7">
        <f t="shared" ca="1" si="1521"/>
        <v>0</v>
      </c>
      <c r="HS281" s="7">
        <f t="shared" ca="1" si="1389"/>
        <v>6.2308334873546367E-2</v>
      </c>
      <c r="HT281" s="7">
        <f t="shared" ca="1" si="1390"/>
        <v>0.62999935743414592</v>
      </c>
      <c r="HU281" s="7">
        <f t="shared" ca="1" si="1391"/>
        <v>1</v>
      </c>
      <c r="HV281" s="7" t="str">
        <f t="shared" ca="1" si="1392"/>
        <v>3</v>
      </c>
      <c r="HW281" s="7" t="str">
        <f ca="1">IFERROR(IF(HW280+HV281&gt;HX$4,HW280,HW280+HV281),"")</f>
        <v/>
      </c>
      <c r="HX281" s="7">
        <f t="shared" ca="1" si="1522"/>
        <v>0</v>
      </c>
      <c r="HY281" s="7">
        <f t="shared" ca="1" si="1393"/>
        <v>4.3668092023239069E-3</v>
      </c>
      <c r="HZ281" s="7">
        <f t="shared" ca="1" si="1394"/>
        <v>0.68794088310536838</v>
      </c>
      <c r="IA281" s="7">
        <f t="shared" ca="1" si="1395"/>
        <v>1</v>
      </c>
      <c r="IB281" s="7" t="str">
        <f t="shared" ca="1" si="1396"/>
        <v>3</v>
      </c>
      <c r="IC281" s="7" t="str">
        <f ca="1">IFERROR(IF(IC280+IB281&gt;ID$4,IC280,IC280+IB281),"")</f>
        <v/>
      </c>
      <c r="ID281" s="7">
        <f t="shared" ca="1" si="1523"/>
        <v>0</v>
      </c>
      <c r="IE281" s="7">
        <f t="shared" ca="1" si="1397"/>
        <v>0.82685461731743215</v>
      </c>
      <c r="IF281" s="7">
        <f t="shared" ca="1" si="1398"/>
        <v>-0.13454692500973986</v>
      </c>
      <c r="IG281" s="7">
        <f t="shared" ca="1" si="1399"/>
        <v>0</v>
      </c>
      <c r="IH281" s="7">
        <f t="shared" ca="1" si="1400"/>
        <v>0</v>
      </c>
      <c r="II281" s="7" t="str">
        <f ca="1">IFERROR(IF(II280+IH281&gt;IJ$4,II280,II280+IH281),"")</f>
        <v/>
      </c>
      <c r="IJ281" s="7">
        <f t="shared" ca="1" si="1524"/>
        <v>0</v>
      </c>
      <c r="IK281" s="7">
        <f t="shared" ca="1" si="1401"/>
        <v>2.0840081577262026E-2</v>
      </c>
      <c r="IL281" s="7">
        <f t="shared" ca="1" si="1402"/>
        <v>0.67146761073043026</v>
      </c>
      <c r="IM281" s="7">
        <f t="shared" ca="1" si="1403"/>
        <v>1</v>
      </c>
      <c r="IN281" s="7" t="str">
        <f t="shared" ca="1" si="1404"/>
        <v>3</v>
      </c>
      <c r="IO281" s="7" t="str">
        <f ca="1">IFERROR(IF(IO280+IN281&gt;IP$4,IO280,IO280+IN281),"")</f>
        <v/>
      </c>
      <c r="IP281" s="7">
        <f t="shared" ca="1" si="1525"/>
        <v>0</v>
      </c>
      <c r="IQ281" s="7">
        <f t="shared" ca="1" si="1405"/>
        <v>0.5943689173479505</v>
      </c>
      <c r="IR281" s="7">
        <f t="shared" ca="1" si="1406"/>
        <v>9.7938774959741792E-2</v>
      </c>
      <c r="IS281" s="7">
        <f t="shared" ca="1" si="1407"/>
        <v>1</v>
      </c>
      <c r="IT281" s="7" t="str">
        <f t="shared" ca="1" si="1408"/>
        <v>3</v>
      </c>
      <c r="IU281" s="7" t="str">
        <f ca="1">IFERROR(IF(IU280+IT281&gt;IV$4,IU280,IU280+IT281),"")</f>
        <v/>
      </c>
      <c r="IV281" s="7">
        <f t="shared" ca="1" si="1526"/>
        <v>0</v>
      </c>
      <c r="IW281" s="7">
        <f t="shared" ca="1" si="1409"/>
        <v>0.76547582165795069</v>
      </c>
      <c r="IX281" s="7">
        <f t="shared" ca="1" si="1410"/>
        <v>-7.3168129350258404E-2</v>
      </c>
      <c r="IY281" s="7">
        <f t="shared" ca="1" si="1411"/>
        <v>0</v>
      </c>
      <c r="IZ281" s="7">
        <f t="shared" ca="1" si="1412"/>
        <v>0</v>
      </c>
      <c r="JA281" s="7" t="str">
        <f ca="1">IFERROR(IF(JA280+IZ281&gt;JB$4,JA280,JA280+IZ281),"")</f>
        <v/>
      </c>
      <c r="JB281" s="7">
        <f t="shared" ca="1" si="1527"/>
        <v>0</v>
      </c>
      <c r="JC281" s="7">
        <f t="shared" ca="1" si="1413"/>
        <v>0.26396563901273262</v>
      </c>
      <c r="JD281" s="7">
        <f t="shared" ca="1" si="1414"/>
        <v>0.42834205329495967</v>
      </c>
      <c r="JE281" s="7">
        <f t="shared" ca="1" si="1415"/>
        <v>1</v>
      </c>
      <c r="JF281" s="7" t="str">
        <f t="shared" ca="1" si="1416"/>
        <v>3</v>
      </c>
      <c r="JG281" s="7" t="str">
        <f ca="1">IFERROR(IF(JG280+JF281&gt;JH$4,JG280,JG280+JF281),"")</f>
        <v/>
      </c>
      <c r="JH281" s="7">
        <f t="shared" ca="1" si="1528"/>
        <v>0</v>
      </c>
      <c r="JI281" s="7">
        <f t="shared" ca="1" si="1417"/>
        <v>0.37095780543898449</v>
      </c>
      <c r="JJ281" s="7">
        <f t="shared" ca="1" si="1418"/>
        <v>0.3213498868687078</v>
      </c>
      <c r="JK281" s="7">
        <f t="shared" ca="1" si="1419"/>
        <v>1</v>
      </c>
      <c r="JL281" s="7" t="str">
        <f t="shared" ca="1" si="1420"/>
        <v>3</v>
      </c>
      <c r="JM281" s="7" t="str">
        <f ca="1">IFERROR(IF(JM280+JL281&gt;JN$4,JM280,JM280+JL281),"")</f>
        <v/>
      </c>
      <c r="JN281" s="7">
        <f t="shared" ca="1" si="1529"/>
        <v>0</v>
      </c>
      <c r="JO281" s="7">
        <f t="shared" ca="1" si="1421"/>
        <v>0.59124990143419121</v>
      </c>
      <c r="JP281" s="7">
        <f t="shared" ca="1" si="1422"/>
        <v>0.10105779087350109</v>
      </c>
      <c r="JQ281" s="7">
        <f t="shared" ca="1" si="1423"/>
        <v>1</v>
      </c>
      <c r="JR281" s="7" t="str">
        <f t="shared" ca="1" si="1424"/>
        <v>3</v>
      </c>
      <c r="JS281" s="7" t="str">
        <f ca="1">IFERROR(IF(JS280+JR281&gt;JT$4,JS280,JS280+JR281),"")</f>
        <v/>
      </c>
      <c r="JT281" s="7">
        <f t="shared" ca="1" si="1530"/>
        <v>0</v>
      </c>
      <c r="JU281" s="7">
        <f t="shared" ca="1" si="1425"/>
        <v>0.36167388644569831</v>
      </c>
      <c r="JV281" s="7">
        <f t="shared" ca="1" si="1426"/>
        <v>0.33063380586199398</v>
      </c>
      <c r="JW281" s="7">
        <f t="shared" ca="1" si="1427"/>
        <v>1</v>
      </c>
      <c r="JX281" s="7" t="str">
        <f t="shared" ca="1" si="1428"/>
        <v>3</v>
      </c>
      <c r="JY281" s="7" t="str">
        <f ca="1">IFERROR(IF(JY280+JX281&gt;JZ$4,JY280,JY280+JX281),"")</f>
        <v/>
      </c>
      <c r="JZ281" s="7">
        <f t="shared" ca="1" si="1531"/>
        <v>0</v>
      </c>
      <c r="KA281" s="7">
        <f t="shared" ca="1" si="1429"/>
        <v>0.88740636858735267</v>
      </c>
      <c r="KB281" s="7">
        <f t="shared" ca="1" si="1430"/>
        <v>-0.19509867627966038</v>
      </c>
      <c r="KC281" s="7">
        <f t="shared" ca="1" si="1431"/>
        <v>0</v>
      </c>
      <c r="KD281" s="7">
        <f t="shared" ca="1" si="1432"/>
        <v>0</v>
      </c>
      <c r="KE281" s="7" t="str">
        <f ca="1">IFERROR(IF(KE280+KD281&gt;KF$4,KE280,KE280+KD281),"")</f>
        <v/>
      </c>
      <c r="KF281" s="7">
        <f t="shared" ca="1" si="1532"/>
        <v>0</v>
      </c>
      <c r="KG281" s="7">
        <f t="shared" ca="1" si="1433"/>
        <v>0.32945484727150753</v>
      </c>
      <c r="KH281" s="7">
        <f t="shared" ca="1" si="1434"/>
        <v>0.36285284503618476</v>
      </c>
      <c r="KI281" s="7">
        <f t="shared" ca="1" si="1435"/>
        <v>1</v>
      </c>
      <c r="KJ281" s="7" t="str">
        <f t="shared" ca="1" si="1436"/>
        <v>3</v>
      </c>
      <c r="KK281" s="7" t="str">
        <f ca="1">IFERROR(IF(KK280+KJ281&gt;KL$4,KK280,KK280+KJ281),"")</f>
        <v/>
      </c>
      <c r="KL281" s="7">
        <f t="shared" ca="1" si="1533"/>
        <v>0</v>
      </c>
      <c r="KM281" s="7">
        <f t="shared" ca="1" si="1437"/>
        <v>0.77611016975486957</v>
      </c>
      <c r="KN281" s="7">
        <f t="shared" ca="1" si="1438"/>
        <v>-8.3802477447177282E-2</v>
      </c>
      <c r="KO281" s="7">
        <f t="shared" ca="1" si="1439"/>
        <v>0</v>
      </c>
      <c r="KP281" s="7">
        <f t="shared" ca="1" si="1440"/>
        <v>0</v>
      </c>
      <c r="KQ281" s="7" t="str">
        <f ca="1">IFERROR(IF(KQ280+KP281&gt;KR$4,KQ280,KQ280+KP281),"")</f>
        <v/>
      </c>
      <c r="KR281" s="7">
        <f t="shared" ca="1" si="1534"/>
        <v>0</v>
      </c>
      <c r="KS281" s="7">
        <f t="shared" ca="1" si="1441"/>
        <v>1.220945401877882E-2</v>
      </c>
      <c r="KT281" s="7">
        <f t="shared" ca="1" si="1442"/>
        <v>0.68009823828891347</v>
      </c>
      <c r="KU281" s="7">
        <f t="shared" ca="1" si="1443"/>
        <v>1</v>
      </c>
      <c r="KV281" s="7" t="str">
        <f t="shared" ca="1" si="1444"/>
        <v>3</v>
      </c>
      <c r="KW281" s="7" t="str">
        <f ca="1">IFERROR(IF(KW280+KV281&gt;KX$4,KW280,KW280+KV281),"")</f>
        <v/>
      </c>
      <c r="KX281" s="7">
        <f t="shared" ca="1" si="1535"/>
        <v>0</v>
      </c>
      <c r="KY281" s="7">
        <f t="shared" ca="1" si="1445"/>
        <v>0.49779389580502564</v>
      </c>
      <c r="KZ281" s="7">
        <f t="shared" ca="1" si="1446"/>
        <v>0.19451379650266665</v>
      </c>
      <c r="LA281" s="7">
        <f t="shared" ca="1" si="1447"/>
        <v>1</v>
      </c>
      <c r="LB281" s="7" t="str">
        <f t="shared" ca="1" si="1448"/>
        <v>3</v>
      </c>
      <c r="LC281" s="7" t="str">
        <f ca="1">IFERROR(IF(LC280+LB281&gt;LD$4,LC280,LC280+LB281),"")</f>
        <v/>
      </c>
      <c r="LD281" s="7">
        <f t="shared" ca="1" si="1536"/>
        <v>0</v>
      </c>
      <c r="LE281" s="7">
        <f t="shared" ca="1" si="1449"/>
        <v>7.0603003636204864E-3</v>
      </c>
      <c r="LF281" s="7">
        <f t="shared" ca="1" si="1450"/>
        <v>0.6852473919440718</v>
      </c>
      <c r="LG281" s="7">
        <f t="shared" ca="1" si="1451"/>
        <v>1</v>
      </c>
      <c r="LH281" s="7" t="str">
        <f t="shared" ca="1" si="1452"/>
        <v>3</v>
      </c>
      <c r="LI281" s="7" t="str">
        <f ca="1">IFERROR(IF(LI280+LH281&gt;LJ$4,LI280,LI280+LH281),"")</f>
        <v/>
      </c>
      <c r="LJ281" s="7">
        <f t="shared" ca="1" si="1537"/>
        <v>0</v>
      </c>
      <c r="LK281" s="7">
        <f t="shared" ca="1" si="1453"/>
        <v>0.16776295841371791</v>
      </c>
      <c r="LL281" s="7">
        <f t="shared" ca="1" si="1454"/>
        <v>0.52454473389397438</v>
      </c>
      <c r="LM281" s="7">
        <f t="shared" ca="1" si="1455"/>
        <v>1</v>
      </c>
      <c r="LN281" s="7" t="str">
        <f t="shared" ca="1" si="1456"/>
        <v>3</v>
      </c>
      <c r="LO281" s="7" t="str">
        <f ca="1">IFERROR(IF(LO280+LN281&gt;LP$4,LO280,LO280+LN281),"")</f>
        <v/>
      </c>
      <c r="LP281" s="7">
        <f t="shared" ca="1" si="1538"/>
        <v>0</v>
      </c>
      <c r="LQ281" s="7">
        <f t="shared" ca="1" si="1457"/>
        <v>0.79784759306766884</v>
      </c>
      <c r="LR281" s="7">
        <f t="shared" ca="1" si="1458"/>
        <v>-0.10553990075997655</v>
      </c>
      <c r="LS281" s="7">
        <f t="shared" ca="1" si="1459"/>
        <v>0</v>
      </c>
      <c r="LT281" s="7">
        <f t="shared" ca="1" si="1460"/>
        <v>0</v>
      </c>
      <c r="LU281" s="7" t="str">
        <f ca="1">IFERROR(IF(LU280+LT281&gt;LV$4,LU280,LU280+LT281),"")</f>
        <v/>
      </c>
      <c r="LV281" s="7">
        <f t="shared" ca="1" si="1539"/>
        <v>0</v>
      </c>
      <c r="LW281" s="7">
        <f t="shared" ca="1" si="1461"/>
        <v>0.56116635330257969</v>
      </c>
      <c r="LX281" s="7">
        <f t="shared" ca="1" si="1462"/>
        <v>0.1311413390051126</v>
      </c>
      <c r="LY281" s="7">
        <f t="shared" ca="1" si="1463"/>
        <v>1</v>
      </c>
      <c r="LZ281" s="7" t="str">
        <f t="shared" ca="1" si="1464"/>
        <v>3</v>
      </c>
      <c r="MA281" s="7" t="str">
        <f ca="1">IFERROR(IF(MA280+LZ281&gt;MB$4,MA280,MA280+LZ281),"")</f>
        <v/>
      </c>
      <c r="MB281" s="7">
        <f t="shared" ca="1" si="1540"/>
        <v>0</v>
      </c>
      <c r="MC281" s="7">
        <f t="shared" ca="1" si="1465"/>
        <v>3.8033810787124755E-3</v>
      </c>
      <c r="MD281" s="7">
        <f t="shared" ca="1" si="1466"/>
        <v>0.68850431122897982</v>
      </c>
      <c r="ME281" s="7">
        <f t="shared" ca="1" si="1467"/>
        <v>1</v>
      </c>
      <c r="MF281" s="7" t="str">
        <f t="shared" ca="1" si="1468"/>
        <v>3</v>
      </c>
      <c r="MG281" s="7" t="str">
        <f ca="1">IFERROR(IF(MG280+MF281&gt;MH$4,MG280,MG280+MF281),"")</f>
        <v/>
      </c>
      <c r="MH281" s="7">
        <f t="shared" ca="1" si="1541"/>
        <v>0</v>
      </c>
      <c r="MI281" s="7">
        <f t="shared" ca="1" si="1469"/>
        <v>6.3043582863552605E-2</v>
      </c>
      <c r="MJ281" s="7">
        <f t="shared" ca="1" si="1470"/>
        <v>0.62926410944413969</v>
      </c>
      <c r="MK281" s="7">
        <f t="shared" ca="1" si="1471"/>
        <v>1</v>
      </c>
      <c r="ML281" s="7" t="str">
        <f t="shared" ca="1" si="1472"/>
        <v>3</v>
      </c>
      <c r="MM281" s="7" t="str">
        <f ca="1">IFERROR(IF(MM280+ML281&gt;MN$4,MM280,MM280+ML281),"")</f>
        <v/>
      </c>
      <c r="MN281" s="7">
        <f t="shared" ca="1" si="1542"/>
        <v>0</v>
      </c>
      <c r="MO281" s="7">
        <f t="shared" ca="1" si="1473"/>
        <v>0.22610141755119906</v>
      </c>
      <c r="MP281" s="7">
        <f t="shared" ca="1" si="1474"/>
        <v>0.46620627475649323</v>
      </c>
      <c r="MQ281" s="7">
        <f t="shared" ca="1" si="1475"/>
        <v>1</v>
      </c>
      <c r="MR281" s="7" t="str">
        <f t="shared" ca="1" si="1476"/>
        <v>3</v>
      </c>
      <c r="MS281" s="7" t="str">
        <f ca="1">IFERROR(IF(MS280+MR281&gt;MT$4,MS280,MS280+MR281),"")</f>
        <v/>
      </c>
      <c r="MT281" s="7">
        <f t="shared" ca="1" si="1543"/>
        <v>0</v>
      </c>
      <c r="MU281" s="7">
        <f t="shared" ca="1" si="1477"/>
        <v>0.21157273920565822</v>
      </c>
      <c r="MV281" s="7">
        <f t="shared" ca="1" si="1478"/>
        <v>0.48073495310203407</v>
      </c>
      <c r="MW281" s="7">
        <f t="shared" ca="1" si="1479"/>
        <v>1</v>
      </c>
      <c r="MX281" s="7" t="str">
        <f t="shared" ca="1" si="1480"/>
        <v>3</v>
      </c>
      <c r="MY281" s="7" t="str">
        <f ca="1">IFERROR(IF(MY280+MX281&gt;MZ$4,MY280,MY280+MX281),"")</f>
        <v/>
      </c>
      <c r="MZ281" s="7">
        <f t="shared" ca="1" si="1544"/>
        <v>0</v>
      </c>
      <c r="NA281" s="7">
        <f t="shared" ca="1" si="1481"/>
        <v>0.7069386009886125</v>
      </c>
      <c r="NB281" s="7">
        <f t="shared" ca="1" si="1482"/>
        <v>-1.4630908680920207E-2</v>
      </c>
      <c r="NC281" s="7">
        <f t="shared" ca="1" si="1483"/>
        <v>0</v>
      </c>
      <c r="ND281" s="7">
        <f t="shared" ca="1" si="1484"/>
        <v>0</v>
      </c>
      <c r="NE281" s="7" t="str">
        <f ca="1">IFERROR(IF(NE280+ND281&gt;NF$4,NE280,NE280+ND281),"")</f>
        <v/>
      </c>
      <c r="NF281" s="7">
        <f t="shared" ca="1" si="1545"/>
        <v>0</v>
      </c>
      <c r="NG281" s="7">
        <f t="shared" ca="1" si="1485"/>
        <v>0.10986986954857292</v>
      </c>
      <c r="NH281" s="7">
        <f t="shared" ca="1" si="1486"/>
        <v>0.58243782275911937</v>
      </c>
      <c r="NI281" s="7">
        <f t="shared" ca="1" si="1487"/>
        <v>1</v>
      </c>
      <c r="NJ281" s="7" t="str">
        <f t="shared" ca="1" si="1488"/>
        <v>3</v>
      </c>
      <c r="NK281" s="7" t="str">
        <f ca="1">IFERROR(IF(NK280+NJ281&gt;NL$4,NK280,NK280+NJ281),"")</f>
        <v/>
      </c>
      <c r="NL281" s="7">
        <f t="shared" ca="1" si="1546"/>
        <v>0</v>
      </c>
      <c r="NM281" s="7">
        <f t="shared" ca="1" si="1489"/>
        <v>0.80434642874561124</v>
      </c>
      <c r="NN281" s="7">
        <f t="shared" ca="1" si="1490"/>
        <v>-0.11203873643791895</v>
      </c>
      <c r="NO281" s="7">
        <f t="shared" ca="1" si="1491"/>
        <v>0</v>
      </c>
      <c r="NP281" s="7">
        <f t="shared" ca="1" si="1492"/>
        <v>0</v>
      </c>
      <c r="NQ281" s="7" t="str">
        <f ca="1">IFERROR(IF(NQ280+NP281&gt;NR$4,NQ280,NQ280+NP281),"")</f>
        <v/>
      </c>
      <c r="NR281" s="7">
        <f t="shared" ca="1" si="1547"/>
        <v>0</v>
      </c>
      <c r="NT281">
        <v>283</v>
      </c>
      <c r="NU281" s="7" t="s">
        <v>19</v>
      </c>
      <c r="NV281" s="7" t="str">
        <f t="shared" ca="1" si="1280"/>
        <v/>
      </c>
      <c r="NW281" s="7" t="str">
        <f t="shared" ca="1" si="1493"/>
        <v/>
      </c>
      <c r="NX281" t="str">
        <f ca="1">IFERROR(VLOOKUP(NT281,$K$3:$AK$568,8,FALSE),"")</f>
        <v/>
      </c>
      <c r="NY281" t="str">
        <f ca="1">IFERROR(VLOOKUP(NT281,$K$3:$AK$568,9,FALSE),"")</f>
        <v/>
      </c>
      <c r="NZ281" s="7" t="str">
        <f ca="1">IFERROR(VLOOKUP(NT281,$K$3:$AK$568,27,FALSE),"")</f>
        <v/>
      </c>
      <c r="OB281">
        <v>283</v>
      </c>
      <c r="OC281" s="7" t="s">
        <v>19</v>
      </c>
      <c r="OD281" t="e">
        <f t="shared" ca="1" si="1548"/>
        <v>#N/A</v>
      </c>
      <c r="OE281" s="7" t="str">
        <f t="shared" ca="1" si="1549"/>
        <v/>
      </c>
      <c r="OF281" s="7" t="str">
        <f t="shared" ca="1" si="1550"/>
        <v/>
      </c>
      <c r="OG281" t="str">
        <f t="shared" ca="1" si="1551"/>
        <v/>
      </c>
      <c r="OI281">
        <v>283</v>
      </c>
      <c r="OJ281" s="7" t="s">
        <v>19</v>
      </c>
      <c r="OK281" s="7" t="str">
        <f t="shared" ca="1" si="1552"/>
        <v/>
      </c>
      <c r="OL281" s="7" t="str">
        <f t="shared" ca="1" si="1553"/>
        <v/>
      </c>
      <c r="OM281" t="str">
        <f ca="1">IFERROR(VLOOKUP(OI281,$L$3:$AK$568,7,FALSE),"")</f>
        <v/>
      </c>
      <c r="ON281" t="str">
        <f ca="1">IFERROR(VLOOKUP(OI281,$L$3:$AK$568,8,FALSE),"")</f>
        <v/>
      </c>
      <c r="OO281" s="7" t="str">
        <f ca="1">IFERROR(VLOOKUP(OI281,$L$3:$AK$568,26,FALSE),"")</f>
        <v/>
      </c>
      <c r="OQ281">
        <v>283</v>
      </c>
      <c r="OR281" s="7" t="s">
        <v>19</v>
      </c>
      <c r="OS281" t="e">
        <f t="shared" ca="1" si="1554"/>
        <v>#N/A</v>
      </c>
      <c r="OT281" s="7" t="str">
        <f t="shared" ca="1" si="1555"/>
        <v/>
      </c>
      <c r="OU281" s="7" t="str">
        <f t="shared" ca="1" si="1556"/>
        <v/>
      </c>
      <c r="OV281" t="str">
        <f t="shared" ca="1" si="1557"/>
        <v/>
      </c>
      <c r="OX281">
        <v>283</v>
      </c>
      <c r="OY281" s="7" t="s">
        <v>19</v>
      </c>
      <c r="OZ281" s="7" t="str">
        <f t="shared" ca="1" si="1558"/>
        <v/>
      </c>
      <c r="PA281" s="7" t="str">
        <f t="shared" ca="1" si="1559"/>
        <v/>
      </c>
      <c r="PB281" t="str">
        <f ca="1">IFERROR(VLOOKUP(OX281,$M$3:$AK$568,6,FALSE),"")</f>
        <v/>
      </c>
      <c r="PC281" t="str">
        <f ca="1">IFERROR(VLOOKUP(OX281,$M$3:$AK$568,7,FALSE),"")</f>
        <v/>
      </c>
      <c r="PD281" s="7" t="str">
        <f ca="1">IFERROR(VLOOKUP(OX281,$M$3:$AK$568,25,FALSE),"")</f>
        <v/>
      </c>
      <c r="PF281">
        <v>283</v>
      </c>
      <c r="PG281" s="7" t="s">
        <v>19</v>
      </c>
      <c r="PH281" t="e">
        <f t="shared" ca="1" si="1560"/>
        <v>#N/A</v>
      </c>
      <c r="PI281" s="7" t="str">
        <f t="shared" ca="1" si="1561"/>
        <v/>
      </c>
      <c r="PJ281" s="7" t="str">
        <f t="shared" ca="1" si="1562"/>
        <v/>
      </c>
      <c r="PK281" t="str">
        <f t="shared" ca="1" si="1563"/>
        <v/>
      </c>
      <c r="PM281">
        <v>283</v>
      </c>
      <c r="PN281" s="7" t="s">
        <v>19</v>
      </c>
      <c r="PO281" s="202" t="str">
        <f t="shared" ca="1" si="1564"/>
        <v/>
      </c>
      <c r="PP281" s="7" t="str">
        <f t="shared" ca="1" si="1565"/>
        <v/>
      </c>
      <c r="PQ281" t="str">
        <f ca="1">IFERROR(VLOOKUP(PM281,$G$325:$R$409,12,FALSE),"")</f>
        <v/>
      </c>
      <c r="PR281" t="e">
        <f ca="1">VLOOKUP(PM281,$G$324:$Q$409,11,FALSE)</f>
        <v>#N/A</v>
      </c>
      <c r="PS281" s="7" t="str">
        <f ca="1">VLOOKUP(PQ281,$R$325:$Y$409,8,FALSE)</f>
        <v>- -</v>
      </c>
      <c r="PT281" s="7">
        <f ca="1">ReSt</f>
        <v>-4</v>
      </c>
      <c r="PU281" s="7" t="e">
        <f t="shared" ca="1" si="1566"/>
        <v>#N/A</v>
      </c>
      <c r="PV281" s="7" t="e">
        <f t="shared" ca="1" si="1567"/>
        <v>#N/A</v>
      </c>
      <c r="PW281" s="7" t="str">
        <f ca="1">VLOOKUP(PQ281,$R$325:$AK$409,8,FALSE)</f>
        <v>- -</v>
      </c>
      <c r="PX281" s="7"/>
      <c r="PY281">
        <v>283</v>
      </c>
      <c r="PZ281" s="7" t="s">
        <v>19</v>
      </c>
      <c r="QA281" t="str">
        <f t="shared" ca="1" si="1568"/>
        <v/>
      </c>
      <c r="QB281" s="7" t="str">
        <f t="shared" ca="1" si="1569"/>
        <v/>
      </c>
      <c r="QC281" s="7" t="str">
        <f t="shared" ca="1" si="1570"/>
        <v/>
      </c>
      <c r="QD281" t="str">
        <f t="shared" ca="1" si="1571"/>
        <v/>
      </c>
      <c r="QF281">
        <v>283</v>
      </c>
      <c r="QG281" s="7" t="s">
        <v>19</v>
      </c>
      <c r="QH281" s="7" t="str">
        <f t="shared" ca="1" si="1572"/>
        <v/>
      </c>
      <c r="QI281" s="7" t="e">
        <f t="shared" ca="1" si="1573"/>
        <v>#VALUE!</v>
      </c>
      <c r="QJ281" t="e">
        <f t="shared" ca="1" si="1574"/>
        <v>#N/A</v>
      </c>
      <c r="QK281" s="7" t="e">
        <f t="shared" ca="1" si="1575"/>
        <v>#N/A</v>
      </c>
      <c r="QM281">
        <v>283</v>
      </c>
      <c r="QN281" s="7" t="s">
        <v>19</v>
      </c>
      <c r="QO281" t="str">
        <f t="shared" ca="1" si="1576"/>
        <v/>
      </c>
      <c r="QP281" s="7" t="str">
        <f t="shared" ca="1" si="1577"/>
        <v/>
      </c>
      <c r="QQ281" t="str">
        <f t="shared" ca="1" si="1578"/>
        <v/>
      </c>
    </row>
    <row r="282" spans="1:459" x14ac:dyDescent="0.25">
      <c r="A282" s="240"/>
      <c r="C282" s="75"/>
      <c r="D282" s="76"/>
      <c r="F282" s="75"/>
      <c r="G282" s="76"/>
      <c r="I282" s="75"/>
      <c r="J282" s="85" t="s">
        <v>2151</v>
      </c>
      <c r="K282" s="85">
        <f t="shared" ref="K282:K372" ca="1" si="1589">IF(V282="- -",K281,IF(I282="*",K281,IF(Y282=0,K281,IF(AZ282="x",K281+1,K281))))</f>
        <v>7</v>
      </c>
      <c r="L282" s="85">
        <f t="shared" ca="1" si="1587"/>
        <v>7</v>
      </c>
      <c r="M282" s="70">
        <f t="shared" ca="1" si="1270"/>
        <v>17</v>
      </c>
      <c r="O282" s="222">
        <f t="shared" ca="1" si="1277"/>
        <v>31</v>
      </c>
      <c r="Q282" s="7" t="str">
        <f t="shared" si="1579"/>
        <v>Swimming</v>
      </c>
      <c r="R282" s="9" t="s">
        <v>112</v>
      </c>
      <c r="S282" s="9" t="s">
        <v>1864</v>
      </c>
      <c r="T282" s="61" t="str">
        <f>SUBSTITUTE(IFERROR(IFERROR(VLOOKUP(R282,'[1]Skill Statistics'!$A$3:$C$513,2,FALSE),VLOOKUP(Q282,'[1]Skill Statistics'!$A$3:$C$513,2,FALSE)),T281),"R*","ReSt")</f>
        <v>Ag/St</v>
      </c>
      <c r="U282" s="61" t="str">
        <f>IFERROR(IFERROR(VLOOKUP(R282,'[1]Skill Statistics'!$A$3:$C$513,3,FALSE),VLOOKUP(Q282,'[1]Skill Statistics'!$A$3:$C$513,3,FALSE)),U281)</f>
        <v>Co</v>
      </c>
      <c r="V282" s="61" t="str">
        <f>IF(ISNUMBER(SEARCH("Category",R282)),"- -",IFERROR(IFERROR(VLOOKUP(Q282,[1]Professions!$A$4:$AM$288,MATCH(Profession,[1]Professions!$A$1:$AM$1,0),FALSE),VLOOKUP(Q282,Calculations!$B$91:$I$95,8,FALSE)),"- -"))</f>
        <v>2 / 4</v>
      </c>
      <c r="W282" s="60">
        <f t="shared" si="1278"/>
        <v>0</v>
      </c>
      <c r="X282" s="7">
        <f ca="1">IFERROR(VLOOKUP(R282,$BS$6:$NR$519,MATCH(ActualLevel,$BS$3:$NR$3,0),FALSE),"- -")</f>
        <v>2</v>
      </c>
      <c r="Y282" s="7">
        <f t="shared" ca="1" si="1588"/>
        <v>2</v>
      </c>
      <c r="Z282" s="7">
        <f ca="1">IFERROR(VLOOKUP(Y282,Charts!$BQ$2:$BR$52,2,FALSE),"- -")</f>
        <v>10</v>
      </c>
      <c r="AA282" s="7">
        <f t="shared" ca="1" si="1281"/>
        <v>12</v>
      </c>
      <c r="AB282" s="7">
        <f t="shared" ca="1" si="1584"/>
        <v>0</v>
      </c>
      <c r="AC282" s="7"/>
      <c r="AD282" s="7"/>
      <c r="AE282" s="7"/>
      <c r="AF282" s="7"/>
      <c r="AG282" s="7"/>
      <c r="AH282" s="43"/>
      <c r="AI282" s="7"/>
      <c r="AJ282" s="7"/>
      <c r="AK282" s="7">
        <f t="shared" ca="1" si="1282"/>
        <v>22</v>
      </c>
      <c r="AL282" s="7"/>
      <c r="AM282" s="69">
        <f>IFERROR(VLOOKUP(R282,'[1]Skill Statistics'!$A$3:$AN$513,MATCH(Profession,'[1]Skill Statistics'!$A$2:$AN$2,0),FALSE),0)</f>
        <v>0</v>
      </c>
      <c r="AN282" s="85">
        <f>IFERROR(VLOOKUP(Q282,'[1]Skill Statistics'!$A$3:$BK$513,MATCH(Archetype,'[1]Skill Statistics'!$A$2:$BK$2,0),FALSE),0)</f>
        <v>0</v>
      </c>
      <c r="AO282" s="85">
        <f>IFERROR(VLOOKUP(Q282,'[1]Skill Statistics'!$A$3:$BB$513,MATCH(Race,'[1]Skill Statistics'!$A$2:$BB$2,0),FALSE),0)</f>
        <v>0</v>
      </c>
      <c r="AP282" s="85">
        <f t="shared" ca="1" si="1495"/>
        <v>1.2</v>
      </c>
      <c r="AQ282" s="70"/>
      <c r="AS282" s="69">
        <f>IFERROR(VLOOKUP(Q282,'[1]Professional Skills'!$A$4:$AM$288,MATCH(Profession,'[1]Professional Skills'!$A$3:$AM$3,0),FALSE),"- -")</f>
        <v>0</v>
      </c>
      <c r="AU282" s="7">
        <f t="shared" si="1586"/>
        <v>0</v>
      </c>
      <c r="AV282" s="7">
        <f t="shared" ca="1" si="1585"/>
        <v>0</v>
      </c>
      <c r="AW282" t="str">
        <f t="shared" si="1580"/>
        <v/>
      </c>
      <c r="AX282" t="str">
        <f>IFERROR(_xlfn.RANK.EQ(AW282,$AW$5:$AW$568),"")</f>
        <v/>
      </c>
      <c r="AY282">
        <f t="shared" si="1285"/>
        <v>0</v>
      </c>
      <c r="AZ282" s="70" t="str">
        <f t="shared" si="1283"/>
        <v/>
      </c>
      <c r="BB282" s="69">
        <f>IFERROR(IF(Q282="Language",VLOOKUP(R282,[1]Cultures!$B$4:$N$218,MATCH(Culture,[1]Cultures!$B$3:$N$3,0),FALSE),VLOOKUP(Q282,[1]Cultures!$B$4:$O$212,MATCH(Culture,[1]Cultures!$B$3:$O$3,0),FALSE)),"- -")</f>
        <v>0</v>
      </c>
      <c r="BD282">
        <f t="shared" ca="1" si="1581"/>
        <v>0</v>
      </c>
      <c r="BE282" t="str">
        <f t="shared" si="1582"/>
        <v/>
      </c>
      <c r="BI282" s="7">
        <f t="shared" si="1284"/>
        <v>0</v>
      </c>
      <c r="BK282" s="7"/>
      <c r="BL282" s="70">
        <f t="shared" si="1286"/>
        <v>0</v>
      </c>
      <c r="BN282" s="69">
        <f>IFERROR(VLOOKUP(V282,Charts!$BT$2:$BV$14,3,FALSE),"- -")</f>
        <v>0.76923076923076927</v>
      </c>
      <c r="BO282" s="85">
        <f t="shared" ca="1" si="1496"/>
        <v>2.8490029124336647</v>
      </c>
      <c r="BP282" s="70">
        <f t="shared" ca="1" si="1583"/>
        <v>31</v>
      </c>
      <c r="BR282" s="7">
        <v>281</v>
      </c>
      <c r="BS282" s="9" t="str">
        <f ca="1">VLOOKUP(BR282,$O$3:$R$568,4,FALSE)</f>
        <v>Poison Mastery</v>
      </c>
      <c r="BT282" s="7" t="str">
        <f ca="1">VLOOKUP(BS282,$R$3:$V$568,5,FALSE)</f>
        <v>3 / 5</v>
      </c>
      <c r="BU282" s="7">
        <f ca="1">VLOOKUP(BT282,Charts!$BT$2:$BV$14,3,FALSE)</f>
        <v>0.61538461538461542</v>
      </c>
      <c r="BV282" s="7" t="str">
        <f t="shared" ca="1" si="1287"/>
        <v>3</v>
      </c>
      <c r="BW282" s="7" t="str">
        <f t="shared" ca="1" si="1288"/>
        <v>5</v>
      </c>
      <c r="BY282" s="7">
        <f t="shared" ca="1" si="1289"/>
        <v>0.28963144922168382</v>
      </c>
      <c r="BZ282" s="7">
        <f t="shared" ca="1" si="1290"/>
        <v>0.3257531661629316</v>
      </c>
      <c r="CA282" s="7">
        <f t="shared" ca="1" si="1291"/>
        <v>1</v>
      </c>
      <c r="CB282" s="7" t="str">
        <f t="shared" ca="1" si="1292"/>
        <v>3</v>
      </c>
      <c r="CC282" s="7" t="str">
        <f ca="1">IFERROR(IF(CC281+CB282&gt;CD$4,CC281,CC281+CB282),"")</f>
        <v/>
      </c>
      <c r="CD282" s="7">
        <f t="shared" ca="1" si="1497"/>
        <v>0</v>
      </c>
      <c r="CE282" s="7">
        <f t="shared" ca="1" si="1293"/>
        <v>0.95408099032184923</v>
      </c>
      <c r="CF282" s="7">
        <f t="shared" ca="1" si="1294"/>
        <v>-0.33869637493723381</v>
      </c>
      <c r="CG282" s="7">
        <f t="shared" ca="1" si="1295"/>
        <v>0</v>
      </c>
      <c r="CH282" s="7">
        <f t="shared" ca="1" si="1296"/>
        <v>0</v>
      </c>
      <c r="CI282" s="7" t="str">
        <f ca="1">IFERROR(IF(CI281+CH282&gt;CJ$4,CI281,CI281+CH282),"")</f>
        <v/>
      </c>
      <c r="CJ282" s="7">
        <f t="shared" ca="1" si="1498"/>
        <v>0</v>
      </c>
      <c r="CK282" s="7">
        <f t="shared" ca="1" si="1297"/>
        <v>0.8905147384721529</v>
      </c>
      <c r="CL282" s="7">
        <f t="shared" ca="1" si="1298"/>
        <v>-0.27513012308753748</v>
      </c>
      <c r="CM282" s="7">
        <f t="shared" ca="1" si="1299"/>
        <v>0</v>
      </c>
      <c r="CN282" s="7">
        <f t="shared" ca="1" si="1300"/>
        <v>0</v>
      </c>
      <c r="CO282" s="7" t="str">
        <f ca="1">IFERROR(IF(CO281+CN282&gt;CP$4,CO281,CO281+CN282),"")</f>
        <v/>
      </c>
      <c r="CP282" s="7">
        <f t="shared" ca="1" si="1499"/>
        <v>0</v>
      </c>
      <c r="CQ282" s="7">
        <f t="shared" ca="1" si="1301"/>
        <v>0.70428338204692187</v>
      </c>
      <c r="CR282" s="7">
        <f t="shared" ca="1" si="1302"/>
        <v>-8.889876666230645E-2</v>
      </c>
      <c r="CS282" s="7">
        <f t="shared" ca="1" si="1303"/>
        <v>0</v>
      </c>
      <c r="CT282" s="7">
        <f t="shared" ca="1" si="1304"/>
        <v>0</v>
      </c>
      <c r="CU282" s="7" t="str">
        <f ca="1">IFERROR(IF(CU281+CT282&gt;CV$4,CU281,CU281+CT282),"")</f>
        <v/>
      </c>
      <c r="CV282" s="7">
        <f t="shared" ca="1" si="1500"/>
        <v>0</v>
      </c>
      <c r="CW282" s="7">
        <f t="shared" ca="1" si="1305"/>
        <v>0.32931415412156029</v>
      </c>
      <c r="CX282" s="7">
        <f t="shared" ca="1" si="1306"/>
        <v>0.28607046126305513</v>
      </c>
      <c r="CY282" s="7">
        <f t="shared" ca="1" si="1307"/>
        <v>1</v>
      </c>
      <c r="CZ282" s="7" t="str">
        <f t="shared" ca="1" si="1308"/>
        <v>3</v>
      </c>
      <c r="DA282" s="7" t="str">
        <f ca="1">IFERROR(IF(DA281+CZ282&gt;DB$4,DA281,DA281+CZ282),"")</f>
        <v/>
      </c>
      <c r="DB282" s="7">
        <f t="shared" ca="1" si="1501"/>
        <v>0</v>
      </c>
      <c r="DC282" s="7">
        <f t="shared" ca="1" si="1309"/>
        <v>0.34921814485671898</v>
      </c>
      <c r="DD282" s="7">
        <f t="shared" ca="1" si="1310"/>
        <v>0.26616647052789644</v>
      </c>
      <c r="DE282" s="7">
        <f t="shared" ca="1" si="1311"/>
        <v>1</v>
      </c>
      <c r="DF282" s="7" t="str">
        <f t="shared" ca="1" si="1312"/>
        <v>3</v>
      </c>
      <c r="DG282" s="7" t="str">
        <f ca="1">IFERROR(IF(DG281+DF282&gt;DH$4,DG281,DG281+DF282),"")</f>
        <v/>
      </c>
      <c r="DH282" s="7">
        <f t="shared" ca="1" si="1502"/>
        <v>0</v>
      </c>
      <c r="DI282" s="7">
        <f t="shared" ca="1" si="1313"/>
        <v>0.97988475775821327</v>
      </c>
      <c r="DJ282" s="7">
        <f t="shared" ca="1" si="1314"/>
        <v>-0.36450014237359785</v>
      </c>
      <c r="DK282" s="7">
        <f t="shared" ca="1" si="1315"/>
        <v>0</v>
      </c>
      <c r="DL282" s="7">
        <f t="shared" ca="1" si="1316"/>
        <v>0</v>
      </c>
      <c r="DM282" s="7" t="str">
        <f ca="1">IFERROR(IF(DM281+DL282&gt;DN$4,DM281,DM281+DL282),"")</f>
        <v/>
      </c>
      <c r="DN282" s="7">
        <f t="shared" ca="1" si="1503"/>
        <v>0</v>
      </c>
      <c r="DO282" s="7">
        <f t="shared" ca="1" si="1317"/>
        <v>0.41818527065131506</v>
      </c>
      <c r="DP282" s="7">
        <f t="shared" ca="1" si="1318"/>
        <v>0.19719934473330036</v>
      </c>
      <c r="DQ282" s="7">
        <f t="shared" ca="1" si="1319"/>
        <v>1</v>
      </c>
      <c r="DR282" s="7" t="str">
        <f t="shared" ca="1" si="1320"/>
        <v>3</v>
      </c>
      <c r="DS282" s="7" t="str">
        <f ca="1">IFERROR(IF(DS281+DR282&gt;DT$4,DS281,DS281+DR282),"")</f>
        <v/>
      </c>
      <c r="DT282" s="7">
        <f t="shared" ca="1" si="1504"/>
        <v>0</v>
      </c>
      <c r="DU282" s="7">
        <f t="shared" ca="1" si="1321"/>
        <v>0.58724239639259701</v>
      </c>
      <c r="DV282" s="7">
        <f t="shared" ca="1" si="1322"/>
        <v>2.8142218992018408E-2</v>
      </c>
      <c r="DW282" s="7">
        <f t="shared" ca="1" si="1323"/>
        <v>1</v>
      </c>
      <c r="DX282" s="7" t="str">
        <f t="shared" ca="1" si="1324"/>
        <v>3</v>
      </c>
      <c r="DY282" s="7" t="str">
        <f ca="1">IFERROR(IF(DY281+DX282&gt;DZ$4,DY281,DY281+DX282),"")</f>
        <v/>
      </c>
      <c r="DZ282" s="7">
        <f t="shared" ca="1" si="1505"/>
        <v>0</v>
      </c>
      <c r="EA282" s="7">
        <f t="shared" ca="1" si="1325"/>
        <v>8.0841075511828731E-2</v>
      </c>
      <c r="EB282" s="7">
        <f t="shared" ca="1" si="1326"/>
        <v>0.53454353987278669</v>
      </c>
      <c r="EC282" s="7">
        <f t="shared" ca="1" si="1327"/>
        <v>1</v>
      </c>
      <c r="ED282" s="7" t="str">
        <f t="shared" ca="1" si="1328"/>
        <v>3</v>
      </c>
      <c r="EE282" s="7" t="str">
        <f ca="1">IFERROR(IF(EE281+ED282&gt;EF$4,EE281,EE281+ED282),"")</f>
        <v/>
      </c>
      <c r="EF282" s="7">
        <f t="shared" ca="1" si="1506"/>
        <v>0</v>
      </c>
      <c r="EG282" s="7">
        <f t="shared" ca="1" si="1329"/>
        <v>0.64517096290906717</v>
      </c>
      <c r="EH282" s="7">
        <f t="shared" ca="1" si="1330"/>
        <v>-2.9786347524451751E-2</v>
      </c>
      <c r="EI282" s="7">
        <f t="shared" ca="1" si="1331"/>
        <v>0</v>
      </c>
      <c r="EJ282" s="7">
        <f t="shared" ca="1" si="1332"/>
        <v>0</v>
      </c>
      <c r="EK282" s="7" t="str">
        <f ca="1">IFERROR(IF(EK281+EJ282&gt;EL$4,EK281,EK281+EJ282),"")</f>
        <v/>
      </c>
      <c r="EL282" s="7">
        <f t="shared" ca="1" si="1507"/>
        <v>0</v>
      </c>
      <c r="EM282" s="7">
        <f t="shared" ca="1" si="1333"/>
        <v>0.69737142614958791</v>
      </c>
      <c r="EN282" s="7">
        <f t="shared" ca="1" si="1334"/>
        <v>-8.1986810764972495E-2</v>
      </c>
      <c r="EO282" s="7">
        <f t="shared" ca="1" si="1335"/>
        <v>0</v>
      </c>
      <c r="EP282" s="7">
        <f t="shared" ca="1" si="1336"/>
        <v>0</v>
      </c>
      <c r="EQ282" s="7" t="str">
        <f ca="1">IFERROR(IF(EQ281+EP282&gt;ER$4,EQ281,EQ281+EP282),"")</f>
        <v/>
      </c>
      <c r="ER282" s="7">
        <f t="shared" ca="1" si="1508"/>
        <v>0</v>
      </c>
      <c r="ES282" s="7">
        <f t="shared" ca="1" si="1337"/>
        <v>0.94404352164873662</v>
      </c>
      <c r="ET282" s="7">
        <f t="shared" ca="1" si="1338"/>
        <v>-0.3286589062641212</v>
      </c>
      <c r="EU282" s="7">
        <f t="shared" ca="1" si="1339"/>
        <v>0</v>
      </c>
      <c r="EV282" s="7">
        <f t="shared" ca="1" si="1340"/>
        <v>0</v>
      </c>
      <c r="EW282" s="7" t="str">
        <f ca="1">IFERROR(IF(EW281+EV282&gt;EX$4,EW281,EW281+EV282),"")</f>
        <v/>
      </c>
      <c r="EX282" s="7">
        <f t="shared" ca="1" si="1509"/>
        <v>0</v>
      </c>
      <c r="EY282" s="7">
        <f t="shared" ca="1" si="1341"/>
        <v>0.74984966435123568</v>
      </c>
      <c r="EZ282" s="7">
        <f t="shared" ca="1" si="1342"/>
        <v>-0.13446504896662026</v>
      </c>
      <c r="FA282" s="7">
        <f t="shared" ca="1" si="1343"/>
        <v>0</v>
      </c>
      <c r="FB282" s="7">
        <f t="shared" ca="1" si="1344"/>
        <v>0</v>
      </c>
      <c r="FC282" s="7" t="str">
        <f ca="1">IFERROR(IF(FC281+FB282&gt;FD$4,FC281,FC281+FB282),"")</f>
        <v/>
      </c>
      <c r="FD282" s="7">
        <f t="shared" ca="1" si="1510"/>
        <v>0</v>
      </c>
      <c r="FE282" s="7">
        <f t="shared" ca="1" si="1345"/>
        <v>0.90660854519186895</v>
      </c>
      <c r="FF282" s="7">
        <f t="shared" ca="1" si="1346"/>
        <v>-0.29122392980725353</v>
      </c>
      <c r="FG282" s="7">
        <f t="shared" ca="1" si="1347"/>
        <v>0</v>
      </c>
      <c r="FH282" s="7">
        <f t="shared" ca="1" si="1348"/>
        <v>0</v>
      </c>
      <c r="FI282" s="7" t="str">
        <f ca="1">IFERROR(IF(FI281+FH282&gt;FJ$4,FI281,FI281+FH282),"")</f>
        <v/>
      </c>
      <c r="FJ282" s="7">
        <f t="shared" ca="1" si="1511"/>
        <v>0</v>
      </c>
      <c r="FK282" s="7">
        <f t="shared" ca="1" si="1349"/>
        <v>1.2934024383219223E-2</v>
      </c>
      <c r="FL282" s="7">
        <f t="shared" ca="1" si="1350"/>
        <v>0.6024505910013962</v>
      </c>
      <c r="FM282" s="7">
        <f t="shared" ca="1" si="1351"/>
        <v>1</v>
      </c>
      <c r="FN282" s="7" t="str">
        <f t="shared" ca="1" si="1352"/>
        <v>3</v>
      </c>
      <c r="FO282" s="7" t="str">
        <f ca="1">IFERROR(IF(FO281+FN282&gt;FP$4,FO281,FO281+FN282),"")</f>
        <v/>
      </c>
      <c r="FP282" s="7">
        <f t="shared" ca="1" si="1512"/>
        <v>0</v>
      </c>
      <c r="FQ282" s="7">
        <f t="shared" ca="1" si="1353"/>
        <v>0.1985699423904822</v>
      </c>
      <c r="FR282" s="7">
        <f t="shared" ca="1" si="1354"/>
        <v>0.41681467299413322</v>
      </c>
      <c r="FS282" s="7">
        <f t="shared" ca="1" si="1355"/>
        <v>1</v>
      </c>
      <c r="FT282" s="7" t="str">
        <f t="shared" ca="1" si="1356"/>
        <v>3</v>
      </c>
      <c r="FU282" s="7" t="str">
        <f ca="1">IFERROR(IF(FU281+FT282&gt;FV$4,FU281,FU281+FT282),"")</f>
        <v/>
      </c>
      <c r="FV282" s="7">
        <f t="shared" ca="1" si="1513"/>
        <v>0</v>
      </c>
      <c r="FW282" s="7">
        <f t="shared" ca="1" si="1357"/>
        <v>0.96444683392636454</v>
      </c>
      <c r="FX282" s="7">
        <f t="shared" ca="1" si="1358"/>
        <v>-0.34906221854174913</v>
      </c>
      <c r="FY282" s="7">
        <f t="shared" ca="1" si="1359"/>
        <v>0</v>
      </c>
      <c r="FZ282" s="7">
        <f t="shared" ca="1" si="1360"/>
        <v>0</v>
      </c>
      <c r="GA282" s="7" t="str">
        <f ca="1">IFERROR(IF(GA281+FZ282&gt;GB$4,GA281,GA281+FZ282),"")</f>
        <v/>
      </c>
      <c r="GB282" s="7">
        <f t="shared" ca="1" si="1514"/>
        <v>0</v>
      </c>
      <c r="GC282" s="7">
        <f t="shared" ca="1" si="1361"/>
        <v>0.32808183744595487</v>
      </c>
      <c r="GD282" s="7">
        <f t="shared" ca="1" si="1362"/>
        <v>0.28730277793866055</v>
      </c>
      <c r="GE282" s="7">
        <f t="shared" ca="1" si="1363"/>
        <v>1</v>
      </c>
      <c r="GF282" s="7" t="str">
        <f t="shared" ca="1" si="1364"/>
        <v>3</v>
      </c>
      <c r="GG282" s="7" t="str">
        <f ca="1">IFERROR(IF(GG281+GF282&gt;GH$4,GG281,GG281+GF282),"")</f>
        <v/>
      </c>
      <c r="GH282" s="7">
        <f t="shared" ca="1" si="1515"/>
        <v>0</v>
      </c>
      <c r="GI282" s="7">
        <f t="shared" ca="1" si="1365"/>
        <v>0.55747701189063781</v>
      </c>
      <c r="GJ282" s="7">
        <f t="shared" ca="1" si="1366"/>
        <v>5.7907603493977611E-2</v>
      </c>
      <c r="GK282" s="7">
        <f t="shared" ca="1" si="1367"/>
        <v>1</v>
      </c>
      <c r="GL282" s="7" t="str">
        <f t="shared" ca="1" si="1368"/>
        <v>3</v>
      </c>
      <c r="GM282" s="7" t="str">
        <f ca="1">IFERROR(IF(GM281+GL282&gt;GN$4,GM281,GM281+GL282),"")</f>
        <v/>
      </c>
      <c r="GN282" s="7">
        <f t="shared" ca="1" si="1516"/>
        <v>0</v>
      </c>
      <c r="GO282" s="7">
        <f t="shared" ca="1" si="1369"/>
        <v>0.55005107931677721</v>
      </c>
      <c r="GP282" s="7">
        <f t="shared" ca="1" si="1370"/>
        <v>6.5333536067838205E-2</v>
      </c>
      <c r="GQ282" s="7">
        <f t="shared" ca="1" si="1371"/>
        <v>1</v>
      </c>
      <c r="GR282" s="7" t="str">
        <f t="shared" ca="1" si="1372"/>
        <v>3</v>
      </c>
      <c r="GS282" s="7" t="str">
        <f ca="1">IFERROR(IF(GS281+GR282&gt;GT$4,GS281,GS281+GR282),"")</f>
        <v/>
      </c>
      <c r="GT282" s="7">
        <f t="shared" ca="1" si="1517"/>
        <v>0</v>
      </c>
      <c r="GU282" s="7">
        <f t="shared" ca="1" si="1373"/>
        <v>0.45868891874731499</v>
      </c>
      <c r="GV282" s="7">
        <f t="shared" ca="1" si="1374"/>
        <v>0.15669569663730043</v>
      </c>
      <c r="GW282" s="7">
        <f t="shared" ca="1" si="1375"/>
        <v>1</v>
      </c>
      <c r="GX282" s="7" t="str">
        <f t="shared" ca="1" si="1376"/>
        <v>3</v>
      </c>
      <c r="GY282" s="7" t="str">
        <f ca="1">IFERROR(IF(GY281+GX282&gt;GZ$4,GY281,GY281+GX282),"")</f>
        <v/>
      </c>
      <c r="GZ282" s="7">
        <f t="shared" ca="1" si="1518"/>
        <v>0</v>
      </c>
      <c r="HA282" s="7">
        <f t="shared" ca="1" si="1377"/>
        <v>0.51612922642500236</v>
      </c>
      <c r="HB282" s="7">
        <f t="shared" ca="1" si="1378"/>
        <v>9.9255388959613056E-2</v>
      </c>
      <c r="HC282" s="7">
        <f t="shared" ca="1" si="1379"/>
        <v>1</v>
      </c>
      <c r="HD282" s="7" t="str">
        <f t="shared" ca="1" si="1380"/>
        <v>3</v>
      </c>
      <c r="HE282" s="7" t="str">
        <f ca="1">IFERROR(IF(HE281+HD282&gt;HF$4,HE281,HE281+HD282),"")</f>
        <v/>
      </c>
      <c r="HF282" s="7">
        <f t="shared" ca="1" si="1519"/>
        <v>0</v>
      </c>
      <c r="HG282" s="7">
        <f t="shared" ca="1" si="1381"/>
        <v>0.24095180180524856</v>
      </c>
      <c r="HH282" s="7">
        <f t="shared" ca="1" si="1382"/>
        <v>0.37443281357936686</v>
      </c>
      <c r="HI282" s="7">
        <f t="shared" ca="1" si="1383"/>
        <v>1</v>
      </c>
      <c r="HJ282" s="7" t="str">
        <f t="shared" ca="1" si="1384"/>
        <v>3</v>
      </c>
      <c r="HK282" s="7" t="str">
        <f ca="1">IFERROR(IF(HK281+HJ282&gt;HL$4,HK281,HK281+HJ282),"")</f>
        <v/>
      </c>
      <c r="HL282" s="7">
        <f t="shared" ca="1" si="1520"/>
        <v>0</v>
      </c>
      <c r="HM282" s="7">
        <f t="shared" ca="1" si="1385"/>
        <v>0.82047393818623326</v>
      </c>
      <c r="HN282" s="7">
        <f t="shared" ca="1" si="1386"/>
        <v>-0.20508932280161785</v>
      </c>
      <c r="HO282" s="7">
        <f t="shared" ca="1" si="1387"/>
        <v>0</v>
      </c>
      <c r="HP282" s="7">
        <f t="shared" ca="1" si="1388"/>
        <v>0</v>
      </c>
      <c r="HQ282" s="7" t="str">
        <f ca="1">IFERROR(IF(HQ281+HP282&gt;HR$4,HQ281,HQ281+HP282),"")</f>
        <v/>
      </c>
      <c r="HR282" s="7">
        <f t="shared" ca="1" si="1521"/>
        <v>0</v>
      </c>
      <c r="HS282" s="7">
        <f t="shared" ca="1" si="1389"/>
        <v>0.12320979779495334</v>
      </c>
      <c r="HT282" s="7">
        <f t="shared" ca="1" si="1390"/>
        <v>0.49217481758966208</v>
      </c>
      <c r="HU282" s="7">
        <f t="shared" ca="1" si="1391"/>
        <v>1</v>
      </c>
      <c r="HV282" s="7" t="str">
        <f t="shared" ca="1" si="1392"/>
        <v>3</v>
      </c>
      <c r="HW282" s="7" t="str">
        <f ca="1">IFERROR(IF(HW281+HV282&gt;HX$4,HW281,HW281+HV282),"")</f>
        <v/>
      </c>
      <c r="HX282" s="7">
        <f t="shared" ca="1" si="1522"/>
        <v>0</v>
      </c>
      <c r="HY282" s="7">
        <f t="shared" ca="1" si="1393"/>
        <v>0.30768348229543718</v>
      </c>
      <c r="HZ282" s="7">
        <f t="shared" ca="1" si="1394"/>
        <v>0.30770113308917824</v>
      </c>
      <c r="IA282" s="7">
        <f t="shared" ca="1" si="1395"/>
        <v>1</v>
      </c>
      <c r="IB282" s="7" t="str">
        <f t="shared" ca="1" si="1396"/>
        <v>3</v>
      </c>
      <c r="IC282" s="7" t="str">
        <f ca="1">IFERROR(IF(IC281+IB282&gt;ID$4,IC281,IC281+IB282),"")</f>
        <v/>
      </c>
      <c r="ID282" s="7">
        <f t="shared" ca="1" si="1523"/>
        <v>0</v>
      </c>
      <c r="IE282" s="7">
        <f t="shared" ca="1" si="1397"/>
        <v>0.55799977866464912</v>
      </c>
      <c r="IF282" s="7">
        <f t="shared" ca="1" si="1398"/>
        <v>5.7384836719966303E-2</v>
      </c>
      <c r="IG282" s="7">
        <f t="shared" ca="1" si="1399"/>
        <v>1</v>
      </c>
      <c r="IH282" s="7" t="str">
        <f t="shared" ca="1" si="1400"/>
        <v>3</v>
      </c>
      <c r="II282" s="7" t="str">
        <f ca="1">IFERROR(IF(II281+IH282&gt;IJ$4,II281,II281+IH282),"")</f>
        <v/>
      </c>
      <c r="IJ282" s="7">
        <f t="shared" ca="1" si="1524"/>
        <v>0</v>
      </c>
      <c r="IK282" s="7">
        <f t="shared" ca="1" si="1401"/>
        <v>3.9996938324930897E-2</v>
      </c>
      <c r="IL282" s="7">
        <f t="shared" ca="1" si="1402"/>
        <v>0.57538767705968452</v>
      </c>
      <c r="IM282" s="7">
        <f t="shared" ca="1" si="1403"/>
        <v>1</v>
      </c>
      <c r="IN282" s="7" t="str">
        <f t="shared" ca="1" si="1404"/>
        <v>3</v>
      </c>
      <c r="IO282" s="7" t="str">
        <f ca="1">IFERROR(IF(IO281+IN282&gt;IP$4,IO281,IO281+IN282),"")</f>
        <v/>
      </c>
      <c r="IP282" s="7">
        <f t="shared" ca="1" si="1525"/>
        <v>0</v>
      </c>
      <c r="IQ282" s="7">
        <f t="shared" ca="1" si="1405"/>
        <v>1.8350290983545348E-3</v>
      </c>
      <c r="IR282" s="7">
        <f t="shared" ca="1" si="1406"/>
        <v>0.61354958628626088</v>
      </c>
      <c r="IS282" s="7">
        <f t="shared" ca="1" si="1407"/>
        <v>1</v>
      </c>
      <c r="IT282" s="7" t="str">
        <f t="shared" ca="1" si="1408"/>
        <v>3</v>
      </c>
      <c r="IU282" s="7" t="str">
        <f ca="1">IFERROR(IF(IU281+IT282&gt;IV$4,IU281,IU281+IT282),"")</f>
        <v/>
      </c>
      <c r="IV282" s="7">
        <f t="shared" ca="1" si="1526"/>
        <v>0</v>
      </c>
      <c r="IW282" s="7">
        <f t="shared" ca="1" si="1409"/>
        <v>0.73613414122393594</v>
      </c>
      <c r="IX282" s="7">
        <f t="shared" ca="1" si="1410"/>
        <v>-0.12074952583932053</v>
      </c>
      <c r="IY282" s="7">
        <f t="shared" ca="1" si="1411"/>
        <v>0</v>
      </c>
      <c r="IZ282" s="7">
        <f t="shared" ca="1" si="1412"/>
        <v>0</v>
      </c>
      <c r="JA282" s="7" t="str">
        <f ca="1">IFERROR(IF(JA281+IZ282&gt;JB$4,JA281,JA281+IZ282),"")</f>
        <v/>
      </c>
      <c r="JB282" s="7">
        <f t="shared" ca="1" si="1527"/>
        <v>0</v>
      </c>
      <c r="JC282" s="7">
        <f t="shared" ca="1" si="1413"/>
        <v>0.91217331837242632</v>
      </c>
      <c r="JD282" s="7">
        <f t="shared" ca="1" si="1414"/>
        <v>-0.2967887029878109</v>
      </c>
      <c r="JE282" s="7">
        <f t="shared" ca="1" si="1415"/>
        <v>0</v>
      </c>
      <c r="JF282" s="7">
        <f t="shared" ca="1" si="1416"/>
        <v>0</v>
      </c>
      <c r="JG282" s="7" t="str">
        <f ca="1">IFERROR(IF(JG281+JF282&gt;JH$4,JG281,JG281+JF282),"")</f>
        <v/>
      </c>
      <c r="JH282" s="7">
        <f t="shared" ca="1" si="1528"/>
        <v>0</v>
      </c>
      <c r="JI282" s="7">
        <f t="shared" ca="1" si="1417"/>
        <v>0.77579383648071654</v>
      </c>
      <c r="JJ282" s="7">
        <f t="shared" ca="1" si="1418"/>
        <v>-0.16040922109610112</v>
      </c>
      <c r="JK282" s="7">
        <f t="shared" ca="1" si="1419"/>
        <v>0</v>
      </c>
      <c r="JL282" s="7">
        <f t="shared" ca="1" si="1420"/>
        <v>0</v>
      </c>
      <c r="JM282" s="7" t="str">
        <f ca="1">IFERROR(IF(JM281+JL282&gt;JN$4,JM281,JM281+JL282),"")</f>
        <v/>
      </c>
      <c r="JN282" s="7">
        <f t="shared" ca="1" si="1529"/>
        <v>0</v>
      </c>
      <c r="JO282" s="7">
        <f t="shared" ca="1" si="1421"/>
        <v>0.8781612372903348</v>
      </c>
      <c r="JP282" s="7">
        <f t="shared" ca="1" si="1422"/>
        <v>-0.26277662190571938</v>
      </c>
      <c r="JQ282" s="7">
        <f t="shared" ca="1" si="1423"/>
        <v>0</v>
      </c>
      <c r="JR282" s="7">
        <f t="shared" ca="1" si="1424"/>
        <v>0</v>
      </c>
      <c r="JS282" s="7" t="str">
        <f ca="1">IFERROR(IF(JS281+JR282&gt;JT$4,JS281,JS281+JR282),"")</f>
        <v/>
      </c>
      <c r="JT282" s="7">
        <f t="shared" ca="1" si="1530"/>
        <v>0</v>
      </c>
      <c r="JU282" s="7">
        <f t="shared" ca="1" si="1425"/>
        <v>0.79829984229794992</v>
      </c>
      <c r="JV282" s="7">
        <f t="shared" ca="1" si="1426"/>
        <v>-0.18291522691333451</v>
      </c>
      <c r="JW282" s="7">
        <f t="shared" ca="1" si="1427"/>
        <v>0</v>
      </c>
      <c r="JX282" s="7">
        <f t="shared" ca="1" si="1428"/>
        <v>0</v>
      </c>
      <c r="JY282" s="7" t="str">
        <f ca="1">IFERROR(IF(JY281+JX282&gt;JZ$4,JY281,JY281+JX282),"")</f>
        <v/>
      </c>
      <c r="JZ282" s="7">
        <f t="shared" ca="1" si="1531"/>
        <v>0</v>
      </c>
      <c r="KA282" s="7">
        <f t="shared" ca="1" si="1429"/>
        <v>0.32603601714686348</v>
      </c>
      <c r="KB282" s="7">
        <f t="shared" ca="1" si="1430"/>
        <v>0.28934859823775194</v>
      </c>
      <c r="KC282" s="7">
        <f t="shared" ca="1" si="1431"/>
        <v>1</v>
      </c>
      <c r="KD282" s="7" t="str">
        <f t="shared" ca="1" si="1432"/>
        <v>3</v>
      </c>
      <c r="KE282" s="7" t="str">
        <f ca="1">IFERROR(IF(KE281+KD282&gt;KF$4,KE281,KE281+KD282),"")</f>
        <v/>
      </c>
      <c r="KF282" s="7">
        <f t="shared" ca="1" si="1532"/>
        <v>0</v>
      </c>
      <c r="KG282" s="7">
        <f t="shared" ca="1" si="1433"/>
        <v>0.12523433770939585</v>
      </c>
      <c r="KH282" s="7">
        <f t="shared" ca="1" si="1434"/>
        <v>0.49015027767521957</v>
      </c>
      <c r="KI282" s="7">
        <f t="shared" ca="1" si="1435"/>
        <v>1</v>
      </c>
      <c r="KJ282" s="7" t="str">
        <f t="shared" ca="1" si="1436"/>
        <v>3</v>
      </c>
      <c r="KK282" s="7" t="str">
        <f ca="1">IFERROR(IF(KK281+KJ282&gt;KL$4,KK281,KK281+KJ282),"")</f>
        <v/>
      </c>
      <c r="KL282" s="7">
        <f t="shared" ca="1" si="1533"/>
        <v>0</v>
      </c>
      <c r="KM282" s="7">
        <f t="shared" ca="1" si="1437"/>
        <v>0.23008720737731736</v>
      </c>
      <c r="KN282" s="7">
        <f t="shared" ca="1" si="1438"/>
        <v>0.38529740800729806</v>
      </c>
      <c r="KO282" s="7">
        <f t="shared" ca="1" si="1439"/>
        <v>1</v>
      </c>
      <c r="KP282" s="7" t="str">
        <f t="shared" ca="1" si="1440"/>
        <v>3</v>
      </c>
      <c r="KQ282" s="7" t="str">
        <f ca="1">IFERROR(IF(KQ281+KP282&gt;KR$4,KQ281,KQ281+KP282),"")</f>
        <v/>
      </c>
      <c r="KR282" s="7">
        <f t="shared" ca="1" si="1534"/>
        <v>0</v>
      </c>
      <c r="KS282" s="7">
        <f t="shared" ca="1" si="1441"/>
        <v>0.74030803667933232</v>
      </c>
      <c r="KT282" s="7">
        <f t="shared" ca="1" si="1442"/>
        <v>-0.1249234212947169</v>
      </c>
      <c r="KU282" s="7">
        <f t="shared" ca="1" si="1443"/>
        <v>0</v>
      </c>
      <c r="KV282" s="7">
        <f t="shared" ca="1" si="1444"/>
        <v>0</v>
      </c>
      <c r="KW282" s="7" t="str">
        <f ca="1">IFERROR(IF(KW281+KV282&gt;KX$4,KW281,KW281+KV282),"")</f>
        <v/>
      </c>
      <c r="KX282" s="7">
        <f t="shared" ca="1" si="1535"/>
        <v>0</v>
      </c>
      <c r="KY282" s="7">
        <f t="shared" ca="1" si="1445"/>
        <v>0.53848654213808078</v>
      </c>
      <c r="KZ282" s="7">
        <f t="shared" ca="1" si="1446"/>
        <v>7.6898073246534637E-2</v>
      </c>
      <c r="LA282" s="7">
        <f t="shared" ca="1" si="1447"/>
        <v>1</v>
      </c>
      <c r="LB282" s="7" t="str">
        <f t="shared" ca="1" si="1448"/>
        <v>3</v>
      </c>
      <c r="LC282" s="7" t="str">
        <f ca="1">IFERROR(IF(LC281+LB282&gt;LD$4,LC281,LC281+LB282),"")</f>
        <v/>
      </c>
      <c r="LD282" s="7">
        <f t="shared" ca="1" si="1536"/>
        <v>0</v>
      </c>
      <c r="LE282" s="7">
        <f t="shared" ca="1" si="1449"/>
        <v>1.160857967846729E-2</v>
      </c>
      <c r="LF282" s="7">
        <f t="shared" ca="1" si="1450"/>
        <v>0.60377603570614813</v>
      </c>
      <c r="LG282" s="7">
        <f t="shared" ca="1" si="1451"/>
        <v>1</v>
      </c>
      <c r="LH282" s="7" t="str">
        <f t="shared" ca="1" si="1452"/>
        <v>3</v>
      </c>
      <c r="LI282" s="7" t="str">
        <f ca="1">IFERROR(IF(LI281+LH282&gt;LJ$4,LI281,LI281+LH282),"")</f>
        <v/>
      </c>
      <c r="LJ282" s="7">
        <f t="shared" ca="1" si="1537"/>
        <v>0</v>
      </c>
      <c r="LK282" s="7">
        <f t="shared" ca="1" si="1453"/>
        <v>0.75526913547246077</v>
      </c>
      <c r="LL282" s="7">
        <f t="shared" ca="1" si="1454"/>
        <v>-0.13988452008784535</v>
      </c>
      <c r="LM282" s="7">
        <f t="shared" ca="1" si="1455"/>
        <v>0</v>
      </c>
      <c r="LN282" s="7">
        <f t="shared" ca="1" si="1456"/>
        <v>0</v>
      </c>
      <c r="LO282" s="7" t="str">
        <f ca="1">IFERROR(IF(LO281+LN282&gt;LP$4,LO281,LO281+LN282),"")</f>
        <v/>
      </c>
      <c r="LP282" s="7">
        <f t="shared" ca="1" si="1538"/>
        <v>0</v>
      </c>
      <c r="LQ282" s="7">
        <f t="shared" ca="1" si="1457"/>
        <v>0.41605543953897972</v>
      </c>
      <c r="LR282" s="7">
        <f t="shared" ca="1" si="1458"/>
        <v>0.1993291758456357</v>
      </c>
      <c r="LS282" s="7">
        <f t="shared" ca="1" si="1459"/>
        <v>1</v>
      </c>
      <c r="LT282" s="7" t="str">
        <f t="shared" ca="1" si="1460"/>
        <v>3</v>
      </c>
      <c r="LU282" s="7" t="str">
        <f ca="1">IFERROR(IF(LU281+LT282&gt;LV$4,LU281,LU281+LT282),"")</f>
        <v/>
      </c>
      <c r="LV282" s="7">
        <f t="shared" ca="1" si="1539"/>
        <v>0</v>
      </c>
      <c r="LW282" s="7">
        <f t="shared" ca="1" si="1461"/>
        <v>0.94392839422412522</v>
      </c>
      <c r="LX282" s="7">
        <f t="shared" ca="1" si="1462"/>
        <v>-0.3285437788395098</v>
      </c>
      <c r="LY282" s="7">
        <f t="shared" ca="1" si="1463"/>
        <v>0</v>
      </c>
      <c r="LZ282" s="7">
        <f t="shared" ca="1" si="1464"/>
        <v>0</v>
      </c>
      <c r="MA282" s="7" t="str">
        <f ca="1">IFERROR(IF(MA281+LZ282&gt;MB$4,MA281,MA281+LZ282),"")</f>
        <v/>
      </c>
      <c r="MB282" s="7">
        <f t="shared" ca="1" si="1540"/>
        <v>0</v>
      </c>
      <c r="MC282" s="7">
        <f t="shared" ca="1" si="1465"/>
        <v>5.6653343294520431E-2</v>
      </c>
      <c r="MD282" s="7">
        <f t="shared" ca="1" si="1466"/>
        <v>0.55873127209009499</v>
      </c>
      <c r="ME282" s="7">
        <f t="shared" ca="1" si="1467"/>
        <v>1</v>
      </c>
      <c r="MF282" s="7" t="str">
        <f t="shared" ca="1" si="1468"/>
        <v>3</v>
      </c>
      <c r="MG282" s="7" t="str">
        <f ca="1">IFERROR(IF(MG281+MF282&gt;MH$4,MG281,MG281+MF282),"")</f>
        <v/>
      </c>
      <c r="MH282" s="7">
        <f t="shared" ca="1" si="1541"/>
        <v>0</v>
      </c>
      <c r="MI282" s="7">
        <f t="shared" ca="1" si="1469"/>
        <v>0.78631638865558262</v>
      </c>
      <c r="MJ282" s="7">
        <f t="shared" ca="1" si="1470"/>
        <v>-0.1709317732709672</v>
      </c>
      <c r="MK282" s="7">
        <f t="shared" ca="1" si="1471"/>
        <v>0</v>
      </c>
      <c r="ML282" s="7">
        <f t="shared" ca="1" si="1472"/>
        <v>0</v>
      </c>
      <c r="MM282" s="7" t="str">
        <f ca="1">IFERROR(IF(MM281+ML282&gt;MN$4,MM281,MM281+ML282),"")</f>
        <v/>
      </c>
      <c r="MN282" s="7">
        <f t="shared" ca="1" si="1542"/>
        <v>0</v>
      </c>
      <c r="MO282" s="7">
        <f t="shared" ca="1" si="1473"/>
        <v>0.97049557063927261</v>
      </c>
      <c r="MP282" s="7">
        <f t="shared" ca="1" si="1474"/>
        <v>-0.35511095525465719</v>
      </c>
      <c r="MQ282" s="7">
        <f t="shared" ca="1" si="1475"/>
        <v>0</v>
      </c>
      <c r="MR282" s="7">
        <f t="shared" ca="1" si="1476"/>
        <v>0</v>
      </c>
      <c r="MS282" s="7" t="str">
        <f ca="1">IFERROR(IF(MS281+MR282&gt;MT$4,MS281,MS281+MR282),"")</f>
        <v/>
      </c>
      <c r="MT282" s="7">
        <f t="shared" ca="1" si="1543"/>
        <v>0</v>
      </c>
      <c r="MU282" s="7">
        <f t="shared" ca="1" si="1477"/>
        <v>0.47103311500510958</v>
      </c>
      <c r="MV282" s="7">
        <f t="shared" ca="1" si="1478"/>
        <v>0.14435150037950584</v>
      </c>
      <c r="MW282" s="7">
        <f t="shared" ca="1" si="1479"/>
        <v>1</v>
      </c>
      <c r="MX282" s="7" t="str">
        <f t="shared" ca="1" si="1480"/>
        <v>3</v>
      </c>
      <c r="MY282" s="7" t="str">
        <f ca="1">IFERROR(IF(MY281+MX282&gt;MZ$4,MY281,MY281+MX282),"")</f>
        <v/>
      </c>
      <c r="MZ282" s="7">
        <f t="shared" ca="1" si="1544"/>
        <v>0</v>
      </c>
      <c r="NA282" s="7">
        <f t="shared" ca="1" si="1481"/>
        <v>0.37843462650342563</v>
      </c>
      <c r="NB282" s="7">
        <f t="shared" ca="1" si="1482"/>
        <v>0.23694998888118979</v>
      </c>
      <c r="NC282" s="7">
        <f t="shared" ca="1" si="1483"/>
        <v>1</v>
      </c>
      <c r="ND282" s="7" t="str">
        <f t="shared" ca="1" si="1484"/>
        <v>3</v>
      </c>
      <c r="NE282" s="7" t="str">
        <f ca="1">IFERROR(IF(NE281+ND282&gt;NF$4,NE281,NE281+ND282),"")</f>
        <v/>
      </c>
      <c r="NF282" s="7">
        <f t="shared" ca="1" si="1545"/>
        <v>0</v>
      </c>
      <c r="NG282" s="7">
        <f t="shared" ca="1" si="1485"/>
        <v>0.96636534674495467</v>
      </c>
      <c r="NH282" s="7">
        <f t="shared" ca="1" si="1486"/>
        <v>-0.35098073136033925</v>
      </c>
      <c r="NI282" s="7">
        <f t="shared" ca="1" si="1487"/>
        <v>0</v>
      </c>
      <c r="NJ282" s="7">
        <f t="shared" ca="1" si="1488"/>
        <v>0</v>
      </c>
      <c r="NK282" s="7" t="str">
        <f ca="1">IFERROR(IF(NK281+NJ282&gt;NL$4,NK281,NK281+NJ282),"")</f>
        <v/>
      </c>
      <c r="NL282" s="7">
        <f t="shared" ca="1" si="1546"/>
        <v>0</v>
      </c>
      <c r="NM282" s="7">
        <f t="shared" ca="1" si="1489"/>
        <v>0.18394972798574893</v>
      </c>
      <c r="NN282" s="7">
        <f t="shared" ca="1" si="1490"/>
        <v>0.43143488739886648</v>
      </c>
      <c r="NO282" s="7">
        <f t="shared" ca="1" si="1491"/>
        <v>1</v>
      </c>
      <c r="NP282" s="7" t="str">
        <f t="shared" ca="1" si="1492"/>
        <v>3</v>
      </c>
      <c r="NQ282" s="7" t="str">
        <f ca="1">IFERROR(IF(NQ281+NP282&gt;NR$4,NQ281,NQ281+NP282),"")</f>
        <v/>
      </c>
      <c r="NR282" s="7">
        <f t="shared" ca="1" si="1547"/>
        <v>0</v>
      </c>
      <c r="NT282">
        <v>284</v>
      </c>
      <c r="NU282" s="7" t="s">
        <v>19</v>
      </c>
      <c r="NV282" s="7" t="str">
        <f t="shared" ca="1" si="1280"/>
        <v/>
      </c>
      <c r="NW282" s="7" t="str">
        <f t="shared" ca="1" si="1493"/>
        <v/>
      </c>
      <c r="NX282" t="str">
        <f ca="1">IFERROR(VLOOKUP(NT282,$K$3:$AK$568,8,FALSE),"")</f>
        <v/>
      </c>
      <c r="NY282" t="str">
        <f ca="1">IFERROR(VLOOKUP(NT282,$K$3:$AK$568,9,FALSE),"")</f>
        <v/>
      </c>
      <c r="NZ282" s="7" t="str">
        <f ca="1">IFERROR(VLOOKUP(NT282,$K$3:$AK$568,27,FALSE),"")</f>
        <v/>
      </c>
      <c r="OB282">
        <v>284</v>
      </c>
      <c r="OC282" s="7" t="s">
        <v>19</v>
      </c>
      <c r="OD282" t="e">
        <f t="shared" ca="1" si="1548"/>
        <v>#N/A</v>
      </c>
      <c r="OE282" s="7" t="str">
        <f t="shared" ca="1" si="1549"/>
        <v/>
      </c>
      <c r="OF282" s="7" t="str">
        <f t="shared" ca="1" si="1550"/>
        <v/>
      </c>
      <c r="OG282" t="str">
        <f t="shared" ca="1" si="1551"/>
        <v/>
      </c>
      <c r="OI282">
        <v>284</v>
      </c>
      <c r="OJ282" s="7" t="s">
        <v>19</v>
      </c>
      <c r="OK282" s="7" t="str">
        <f t="shared" ca="1" si="1552"/>
        <v/>
      </c>
      <c r="OL282" s="7" t="str">
        <f t="shared" ca="1" si="1553"/>
        <v/>
      </c>
      <c r="OM282" t="str">
        <f ca="1">IFERROR(VLOOKUP(OI282,$L$3:$AK$568,7,FALSE),"")</f>
        <v/>
      </c>
      <c r="ON282" t="str">
        <f ca="1">IFERROR(VLOOKUP(OI282,$L$3:$AK$568,8,FALSE),"")</f>
        <v/>
      </c>
      <c r="OO282" s="7" t="str">
        <f ca="1">IFERROR(VLOOKUP(OI282,$L$3:$AK$568,26,FALSE),"")</f>
        <v/>
      </c>
      <c r="OQ282">
        <v>284</v>
      </c>
      <c r="OR282" s="7" t="s">
        <v>19</v>
      </c>
      <c r="OS282" t="e">
        <f t="shared" ca="1" si="1554"/>
        <v>#N/A</v>
      </c>
      <c r="OT282" s="7" t="str">
        <f t="shared" ca="1" si="1555"/>
        <v/>
      </c>
      <c r="OU282" s="7" t="str">
        <f t="shared" ca="1" si="1556"/>
        <v/>
      </c>
      <c r="OV282" t="str">
        <f t="shared" ca="1" si="1557"/>
        <v/>
      </c>
      <c r="OX282">
        <v>284</v>
      </c>
      <c r="OY282" s="7" t="s">
        <v>19</v>
      </c>
      <c r="OZ282" s="7" t="str">
        <f t="shared" ca="1" si="1558"/>
        <v/>
      </c>
      <c r="PA282" s="7" t="str">
        <f t="shared" ca="1" si="1559"/>
        <v/>
      </c>
      <c r="PB282" t="str">
        <f ca="1">IFERROR(VLOOKUP(OX282,$M$3:$AK$568,6,FALSE),"")</f>
        <v/>
      </c>
      <c r="PC282" t="str">
        <f ca="1">IFERROR(VLOOKUP(OX282,$M$3:$AK$568,7,FALSE),"")</f>
        <v/>
      </c>
      <c r="PD282" s="7" t="str">
        <f ca="1">IFERROR(VLOOKUP(OX282,$M$3:$AK$568,25,FALSE),"")</f>
        <v/>
      </c>
      <c r="PF282">
        <v>284</v>
      </c>
      <c r="PG282" s="7" t="s">
        <v>19</v>
      </c>
      <c r="PH282" t="e">
        <f t="shared" ca="1" si="1560"/>
        <v>#N/A</v>
      </c>
      <c r="PI282" s="7" t="str">
        <f t="shared" ca="1" si="1561"/>
        <v/>
      </c>
      <c r="PJ282" s="7" t="str">
        <f t="shared" ca="1" si="1562"/>
        <v/>
      </c>
      <c r="PK282" t="str">
        <f t="shared" ca="1" si="1563"/>
        <v/>
      </c>
      <c r="PM282">
        <v>284</v>
      </c>
      <c r="PN282" s="7" t="s">
        <v>19</v>
      </c>
      <c r="PO282" s="202" t="str">
        <f t="shared" ca="1" si="1564"/>
        <v/>
      </c>
      <c r="PP282" s="7" t="str">
        <f t="shared" ca="1" si="1565"/>
        <v/>
      </c>
      <c r="PQ282" t="str">
        <f ca="1">IFERROR(VLOOKUP(PM282,$G$325:$R$409,12,FALSE),"")</f>
        <v/>
      </c>
      <c r="PR282" t="e">
        <f ca="1">VLOOKUP(PM282,$G$324:$Q$409,11,FALSE)</f>
        <v>#N/A</v>
      </c>
      <c r="PS282" s="7" t="str">
        <f ca="1">VLOOKUP(PQ282,$R$325:$Y$409,8,FALSE)</f>
        <v>- -</v>
      </c>
      <c r="PT282" s="7">
        <f ca="1">ReSt</f>
        <v>-4</v>
      </c>
      <c r="PU282" s="7" t="e">
        <f t="shared" ca="1" si="1566"/>
        <v>#N/A</v>
      </c>
      <c r="PV282" s="7" t="e">
        <f t="shared" ca="1" si="1567"/>
        <v>#N/A</v>
      </c>
      <c r="PW282" s="7" t="str">
        <f ca="1">VLOOKUP(PQ282,$R$325:$AK$409,8,FALSE)</f>
        <v>- -</v>
      </c>
      <c r="PX282" s="7"/>
      <c r="PY282">
        <v>284</v>
      </c>
      <c r="PZ282" s="7" t="s">
        <v>19</v>
      </c>
      <c r="QA282" t="str">
        <f t="shared" ca="1" si="1568"/>
        <v/>
      </c>
      <c r="QB282" s="7" t="str">
        <f t="shared" ca="1" si="1569"/>
        <v/>
      </c>
      <c r="QC282" s="7" t="str">
        <f t="shared" ca="1" si="1570"/>
        <v/>
      </c>
      <c r="QD282" t="str">
        <f t="shared" ca="1" si="1571"/>
        <v/>
      </c>
      <c r="QF282">
        <v>284</v>
      </c>
      <c r="QG282" s="7" t="s">
        <v>19</v>
      </c>
      <c r="QH282" s="7" t="str">
        <f t="shared" ca="1" si="1572"/>
        <v/>
      </c>
      <c r="QI282" s="7" t="e">
        <f t="shared" ca="1" si="1573"/>
        <v>#VALUE!</v>
      </c>
      <c r="QJ282" t="e">
        <f t="shared" ca="1" si="1574"/>
        <v>#N/A</v>
      </c>
      <c r="QK282" s="7" t="e">
        <f t="shared" ca="1" si="1575"/>
        <v>#N/A</v>
      </c>
      <c r="QM282">
        <v>284</v>
      </c>
      <c r="QN282" s="7" t="s">
        <v>19</v>
      </c>
      <c r="QO282" t="str">
        <f t="shared" ca="1" si="1576"/>
        <v/>
      </c>
      <c r="QP282" s="7" t="str">
        <f t="shared" ca="1" si="1577"/>
        <v/>
      </c>
      <c r="QQ282" t="str">
        <f t="shared" ca="1" si="1578"/>
        <v/>
      </c>
    </row>
    <row r="283" spans="1:459" x14ac:dyDescent="0.25">
      <c r="A283" s="240" t="str">
        <f>IF('Character Sheet'!$B$4="Creature","N","Y")</f>
        <v>Y</v>
      </c>
      <c r="C283" s="75"/>
      <c r="D283" s="76"/>
      <c r="F283" s="75"/>
      <c r="G283" s="76"/>
      <c r="I283" s="75"/>
      <c r="J283" s="85"/>
      <c r="K283" s="85">
        <f t="shared" ca="1" si="1589"/>
        <v>7</v>
      </c>
      <c r="L283" s="85">
        <f t="shared" ca="1" si="1587"/>
        <v>7</v>
      </c>
      <c r="M283" s="70">
        <f t="shared" ca="1" si="1270"/>
        <v>17</v>
      </c>
      <c r="O283" s="222" t="str">
        <f t="shared" ca="1" si="1277"/>
        <v>- -</v>
      </c>
      <c r="Q283" s="7" t="str">
        <f t="shared" si="1579"/>
        <v/>
      </c>
      <c r="R283" s="9" t="s">
        <v>1298</v>
      </c>
      <c r="S283" s="9"/>
      <c r="T283" s="61" t="str">
        <f>SUBSTITUTE(IFERROR(IFERROR(VLOOKUP(R283,'[1]Skill Statistics'!$A$3:$C$513,2,FALSE),VLOOKUP(Q283,'[1]Skill Statistics'!$A$3:$C$513,2,FALSE)),T282),"R*","ReSt")</f>
        <v>- -</v>
      </c>
      <c r="U283" s="61" t="str">
        <f>IFERROR(IFERROR(VLOOKUP(R283,'[1]Skill Statistics'!$A$3:$C$513,3,FALSE),VLOOKUP(Q283,'[1]Skill Statistics'!$A$3:$C$513,3,FALSE)),U282)</f>
        <v>- -</v>
      </c>
      <c r="V283" s="61" t="str">
        <f>IF(ISNUMBER(SEARCH("Category",R283)),"- -",IFERROR(IFERROR(VLOOKUP(Q283,[1]Professions!$A$4:$AM$288,MATCH(Profession,[1]Professions!$A$1:$AM$1,0),FALSE),VLOOKUP(Q283,Calculations!$B$91:$I$95,8,FALSE)),"- -"))</f>
        <v>- -</v>
      </c>
      <c r="W283" s="60" t="str">
        <f t="shared" si="1278"/>
        <v>- -</v>
      </c>
      <c r="X283" s="7" t="str">
        <f ca="1">IFERROR(VLOOKUP(R283,$BS$6:$NR$519,MATCH(ActualLevel,$BS$3:$NR$3,0),FALSE),"- -")</f>
        <v>- -</v>
      </c>
      <c r="Y283" s="7" t="str">
        <f t="shared" si="1588"/>
        <v>- -</v>
      </c>
      <c r="Z283" s="7" t="str">
        <f>IFERROR(VLOOKUP(Y283,Charts!$BQ$2:$BR$52,2,FALSE),"- -")</f>
        <v>- -</v>
      </c>
      <c r="AA283" s="7" t="str">
        <f t="shared" ca="1" si="1281"/>
        <v>- -</v>
      </c>
      <c r="AB283" s="7" t="str">
        <f t="shared" si="1584"/>
        <v>- -</v>
      </c>
      <c r="AC283" s="7"/>
      <c r="AD283" s="7"/>
      <c r="AE283" s="7"/>
      <c r="AF283" s="7"/>
      <c r="AG283" s="7"/>
      <c r="AH283" s="43"/>
      <c r="AI283" s="7"/>
      <c r="AJ283" s="7"/>
      <c r="AK283" s="7">
        <f t="shared" ca="1" si="1282"/>
        <v>0</v>
      </c>
      <c r="AL283" s="7"/>
      <c r="AM283" s="69">
        <f>IFERROR(VLOOKUP(R283,'[1]Skill Statistics'!$A$3:$AN$513,MATCH(Profession,'[1]Skill Statistics'!$A$2:$AN$2,0),FALSE),0)</f>
        <v>0</v>
      </c>
      <c r="AN283" s="85">
        <f>IFERROR(VLOOKUP(Q283,'[1]Skill Statistics'!$A$3:$BK$513,MATCH(Archetype,'[1]Skill Statistics'!$A$2:$BK$2,0),FALSE),0)</f>
        <v>0</v>
      </c>
      <c r="AO283" s="85">
        <f>IFERROR(VLOOKUP(Q283,'[1]Skill Statistics'!$A$3:$BB$513,MATCH(Race,'[1]Skill Statistics'!$A$2:$BB$2,0),FALSE),0)</f>
        <v>0</v>
      </c>
      <c r="AP283" s="85">
        <f t="shared" ca="1" si="1495"/>
        <v>0</v>
      </c>
      <c r="AQ283" s="70"/>
      <c r="AS283" s="69" t="str">
        <f>IFERROR(VLOOKUP(Q283,'[1]Professional Skills'!$A$4:$AM$288,MATCH(Profession,'[1]Professional Skills'!$A$3:$AM$3,0),FALSE),"- -")</f>
        <v>- -</v>
      </c>
      <c r="AU283" s="7" t="str">
        <f t="shared" si="1586"/>
        <v>- -</v>
      </c>
      <c r="AV283" s="7">
        <f t="shared" ca="1" si="1585"/>
        <v>0</v>
      </c>
      <c r="AW283" t="str">
        <f t="shared" si="1580"/>
        <v/>
      </c>
      <c r="AX283" t="str">
        <f>IFERROR(_xlfn.RANK.EQ(AW283,$AW$5:$AW$568),"")</f>
        <v/>
      </c>
      <c r="AY283">
        <f t="shared" si="1285"/>
        <v>0</v>
      </c>
      <c r="AZ283" s="70" t="str">
        <f t="shared" si="1283"/>
        <v/>
      </c>
      <c r="BB283" s="69" t="str">
        <f>IFERROR(IF(Q283="Language",VLOOKUP(R283,[1]Cultures!$B$4:$N$218,MATCH(Culture,[1]Cultures!$B$3:$N$3,0),FALSE),VLOOKUP(Q283,[1]Cultures!$B$4:$O$212,MATCH(Culture,[1]Cultures!$B$3:$O$3,0),FALSE)),"- -")</f>
        <v>- -</v>
      </c>
      <c r="BD283">
        <f t="shared" ca="1" si="1581"/>
        <v>0</v>
      </c>
      <c r="BE283" t="str">
        <f t="shared" si="1582"/>
        <v/>
      </c>
      <c r="BI283" s="7" t="str">
        <f t="shared" si="1284"/>
        <v>- -</v>
      </c>
      <c r="BK283" s="7"/>
      <c r="BL283" s="70" t="str">
        <f t="shared" si="1286"/>
        <v>- -</v>
      </c>
      <c r="BN283" s="69" t="str">
        <f>IFERROR(VLOOKUP(V283,Charts!$BT$2:$BV$14,3,FALSE),"- -")</f>
        <v>- -</v>
      </c>
      <c r="BO283" s="85" t="str">
        <f t="shared" ca="1" si="1496"/>
        <v>- -</v>
      </c>
      <c r="BP283" s="70" t="str">
        <f t="shared" ca="1" si="1583"/>
        <v>- -</v>
      </c>
      <c r="BR283" s="7">
        <v>282</v>
      </c>
      <c r="BS283" s="9" t="str">
        <f ca="1">VLOOKUP(BR283,$O$3:$R$568,4,FALSE)</f>
        <v>Forgery</v>
      </c>
      <c r="BT283" s="7" t="str">
        <f ca="1">VLOOKUP(BS283,$R$3:$V$568,5,FALSE)</f>
        <v>2 / 4</v>
      </c>
      <c r="BU283" s="7">
        <f ca="1">VLOOKUP(BT283,Charts!$BT$2:$BV$14,3,FALSE)</f>
        <v>0.76923076923076927</v>
      </c>
      <c r="BV283" s="7" t="str">
        <f t="shared" ca="1" si="1287"/>
        <v>2</v>
      </c>
      <c r="BW283" s="7" t="str">
        <f t="shared" ca="1" si="1288"/>
        <v>4</v>
      </c>
      <c r="BY283" s="7">
        <f t="shared" ca="1" si="1289"/>
        <v>0.62189329313702346</v>
      </c>
      <c r="BZ283" s="7">
        <f t="shared" ca="1" si="1290"/>
        <v>0.14733747609374581</v>
      </c>
      <c r="CA283" s="7">
        <f t="shared" ca="1" si="1291"/>
        <v>1</v>
      </c>
      <c r="CB283" s="7" t="str">
        <f t="shared" ca="1" si="1292"/>
        <v>2</v>
      </c>
      <c r="CC283" s="7" t="str">
        <f ca="1">IFERROR(IF(CC282+CB283&gt;CD$4,CC282,CC282+CB283),"")</f>
        <v/>
      </c>
      <c r="CD283" s="7">
        <f t="shared" ca="1" si="1497"/>
        <v>0</v>
      </c>
      <c r="CE283" s="7">
        <f t="shared" ca="1" si="1293"/>
        <v>0.74869759926573154</v>
      </c>
      <c r="CF283" s="7">
        <f t="shared" ca="1" si="1294"/>
        <v>2.0533169965037734E-2</v>
      </c>
      <c r="CG283" s="7">
        <f t="shared" ca="1" si="1295"/>
        <v>1</v>
      </c>
      <c r="CH283" s="7" t="str">
        <f t="shared" ca="1" si="1296"/>
        <v>2</v>
      </c>
      <c r="CI283" s="7" t="str">
        <f ca="1">IFERROR(IF(CI282+CH283&gt;CJ$4,CI282,CI282+CH283),"")</f>
        <v/>
      </c>
      <c r="CJ283" s="7">
        <f t="shared" ca="1" si="1498"/>
        <v>0</v>
      </c>
      <c r="CK283" s="7">
        <f t="shared" ca="1" si="1297"/>
        <v>0.73506248489082093</v>
      </c>
      <c r="CL283" s="7">
        <f t="shared" ca="1" si="1298"/>
        <v>3.416828433994834E-2</v>
      </c>
      <c r="CM283" s="7">
        <f t="shared" ca="1" si="1299"/>
        <v>1</v>
      </c>
      <c r="CN283" s="7" t="str">
        <f t="shared" ca="1" si="1300"/>
        <v>2</v>
      </c>
      <c r="CO283" s="7" t="str">
        <f ca="1">IFERROR(IF(CO282+CN283&gt;CP$4,CO282,CO282+CN283),"")</f>
        <v/>
      </c>
      <c r="CP283" s="7">
        <f t="shared" ca="1" si="1499"/>
        <v>0</v>
      </c>
      <c r="CQ283" s="7">
        <f t="shared" ca="1" si="1301"/>
        <v>0.2260820669359368</v>
      </c>
      <c r="CR283" s="7">
        <f t="shared" ca="1" si="1302"/>
        <v>0.54314870229483247</v>
      </c>
      <c r="CS283" s="7">
        <f t="shared" ca="1" si="1303"/>
        <v>1</v>
      </c>
      <c r="CT283" s="7" t="str">
        <f t="shared" ca="1" si="1304"/>
        <v>2</v>
      </c>
      <c r="CU283" s="7" t="str">
        <f ca="1">IFERROR(IF(CU282+CT283&gt;CV$4,CU282,CU282+CT283),"")</f>
        <v/>
      </c>
      <c r="CV283" s="7">
        <f t="shared" ca="1" si="1500"/>
        <v>0</v>
      </c>
      <c r="CW283" s="7">
        <f t="shared" ca="1" si="1305"/>
        <v>0.31569246699981401</v>
      </c>
      <c r="CX283" s="7">
        <f t="shared" ca="1" si="1306"/>
        <v>0.45353830223095526</v>
      </c>
      <c r="CY283" s="7">
        <f t="shared" ca="1" si="1307"/>
        <v>1</v>
      </c>
      <c r="CZ283" s="7" t="str">
        <f t="shared" ca="1" si="1308"/>
        <v>2</v>
      </c>
      <c r="DA283" s="7" t="str">
        <f ca="1">IFERROR(IF(DA282+CZ283&gt;DB$4,DA282,DA282+CZ283),"")</f>
        <v/>
      </c>
      <c r="DB283" s="7">
        <f t="shared" ca="1" si="1501"/>
        <v>0</v>
      </c>
      <c r="DC283" s="7">
        <f t="shared" ca="1" si="1309"/>
        <v>0.83078770942941249</v>
      </c>
      <c r="DD283" s="7">
        <f t="shared" ca="1" si="1310"/>
        <v>-6.1556940198643217E-2</v>
      </c>
      <c r="DE283" s="7">
        <f t="shared" ca="1" si="1311"/>
        <v>0</v>
      </c>
      <c r="DF283" s="7">
        <f t="shared" ca="1" si="1312"/>
        <v>0</v>
      </c>
      <c r="DG283" s="7" t="str">
        <f ca="1">IFERROR(IF(DG282+DF283&gt;DH$4,DG282,DG282+DF283),"")</f>
        <v/>
      </c>
      <c r="DH283" s="7">
        <f t="shared" ca="1" si="1502"/>
        <v>0</v>
      </c>
      <c r="DI283" s="7">
        <f t="shared" ca="1" si="1313"/>
        <v>0.96199327345888574</v>
      </c>
      <c r="DJ283" s="7">
        <f t="shared" ca="1" si="1314"/>
        <v>-0.19276250422811647</v>
      </c>
      <c r="DK283" s="7">
        <f t="shared" ca="1" si="1315"/>
        <v>0</v>
      </c>
      <c r="DL283" s="7">
        <f t="shared" ca="1" si="1316"/>
        <v>0</v>
      </c>
      <c r="DM283" s="7" t="str">
        <f ca="1">IFERROR(IF(DM282+DL283&gt;DN$4,DM282,DM282+DL283),"")</f>
        <v/>
      </c>
      <c r="DN283" s="7">
        <f t="shared" ca="1" si="1503"/>
        <v>0</v>
      </c>
      <c r="DO283" s="7">
        <f t="shared" ca="1" si="1317"/>
        <v>0.80124819977252804</v>
      </c>
      <c r="DP283" s="7">
        <f t="shared" ca="1" si="1318"/>
        <v>-3.2017430541758762E-2</v>
      </c>
      <c r="DQ283" s="7">
        <f t="shared" ca="1" si="1319"/>
        <v>0</v>
      </c>
      <c r="DR283" s="7">
        <f t="shared" ca="1" si="1320"/>
        <v>0</v>
      </c>
      <c r="DS283" s="7" t="str">
        <f ca="1">IFERROR(IF(DS282+DR283&gt;DT$4,DS282,DS282+DR283),"")</f>
        <v/>
      </c>
      <c r="DT283" s="7">
        <f t="shared" ca="1" si="1504"/>
        <v>0</v>
      </c>
      <c r="DU283" s="7">
        <f t="shared" ca="1" si="1321"/>
        <v>0.41104404994486499</v>
      </c>
      <c r="DV283" s="7">
        <f t="shared" ca="1" si="1322"/>
        <v>0.35818671928590429</v>
      </c>
      <c r="DW283" s="7">
        <f t="shared" ca="1" si="1323"/>
        <v>1</v>
      </c>
      <c r="DX283" s="7" t="str">
        <f t="shared" ca="1" si="1324"/>
        <v>2</v>
      </c>
      <c r="DY283" s="7" t="str">
        <f ca="1">IFERROR(IF(DY282+DX283&gt;DZ$4,DY282,DY282+DX283),"")</f>
        <v/>
      </c>
      <c r="DZ283" s="7">
        <f t="shared" ca="1" si="1505"/>
        <v>0</v>
      </c>
      <c r="EA283" s="7">
        <f t="shared" ca="1" si="1325"/>
        <v>0.56541756354397332</v>
      </c>
      <c r="EB283" s="7">
        <f t="shared" ca="1" si="1326"/>
        <v>0.20381320568679595</v>
      </c>
      <c r="EC283" s="7">
        <f t="shared" ca="1" si="1327"/>
        <v>1</v>
      </c>
      <c r="ED283" s="7" t="str">
        <f t="shared" ca="1" si="1328"/>
        <v>2</v>
      </c>
      <c r="EE283" s="7" t="str">
        <f ca="1">IFERROR(IF(EE282+ED283&gt;EF$4,EE282,EE282+ED283),"")</f>
        <v/>
      </c>
      <c r="EF283" s="7">
        <f t="shared" ca="1" si="1506"/>
        <v>0</v>
      </c>
      <c r="EG283" s="7">
        <f t="shared" ca="1" si="1329"/>
        <v>0.10916594553803305</v>
      </c>
      <c r="EH283" s="7">
        <f t="shared" ca="1" si="1330"/>
        <v>0.66006482369273622</v>
      </c>
      <c r="EI283" s="7">
        <f t="shared" ca="1" si="1331"/>
        <v>1</v>
      </c>
      <c r="EJ283" s="7" t="str">
        <f t="shared" ca="1" si="1332"/>
        <v>2</v>
      </c>
      <c r="EK283" s="7" t="str">
        <f ca="1">IFERROR(IF(EK282+EJ283&gt;EL$4,EK282,EK282+EJ283),"")</f>
        <v/>
      </c>
      <c r="EL283" s="7">
        <f t="shared" ca="1" si="1507"/>
        <v>0</v>
      </c>
      <c r="EM283" s="7">
        <f t="shared" ca="1" si="1333"/>
        <v>0.21161289664716254</v>
      </c>
      <c r="EN283" s="7">
        <f t="shared" ca="1" si="1334"/>
        <v>0.55761787258360673</v>
      </c>
      <c r="EO283" s="7">
        <f t="shared" ca="1" si="1335"/>
        <v>1</v>
      </c>
      <c r="EP283" s="7" t="str">
        <f t="shared" ca="1" si="1336"/>
        <v>2</v>
      </c>
      <c r="EQ283" s="7" t="str">
        <f ca="1">IFERROR(IF(EQ282+EP283&gt;ER$4,EQ282,EQ282+EP283),"")</f>
        <v/>
      </c>
      <c r="ER283" s="7">
        <f t="shared" ca="1" si="1508"/>
        <v>0</v>
      </c>
      <c r="ES283" s="7">
        <f t="shared" ca="1" si="1337"/>
        <v>0.76860390526252498</v>
      </c>
      <c r="ET283" s="7">
        <f t="shared" ca="1" si="1338"/>
        <v>6.2686396824429558E-4</v>
      </c>
      <c r="EU283" s="7">
        <f t="shared" ca="1" si="1339"/>
        <v>1</v>
      </c>
      <c r="EV283" s="7" t="str">
        <f t="shared" ca="1" si="1340"/>
        <v>2</v>
      </c>
      <c r="EW283" s="7" t="str">
        <f ca="1">IFERROR(IF(EW282+EV283&gt;EX$4,EW282,EW282+EV283),"")</f>
        <v/>
      </c>
      <c r="EX283" s="7">
        <f t="shared" ca="1" si="1509"/>
        <v>0</v>
      </c>
      <c r="EY283" s="7">
        <f t="shared" ca="1" si="1341"/>
        <v>0.93121225762211346</v>
      </c>
      <c r="EZ283" s="7">
        <f t="shared" ca="1" si="1342"/>
        <v>-0.16198148839134419</v>
      </c>
      <c r="FA283" s="7">
        <f t="shared" ca="1" si="1343"/>
        <v>0</v>
      </c>
      <c r="FB283" s="7">
        <f t="shared" ca="1" si="1344"/>
        <v>0</v>
      </c>
      <c r="FC283" s="7" t="str">
        <f ca="1">IFERROR(IF(FC282+FB283&gt;FD$4,FC282,FC282+FB283),"")</f>
        <v/>
      </c>
      <c r="FD283" s="7">
        <f t="shared" ca="1" si="1510"/>
        <v>0</v>
      </c>
      <c r="FE283" s="7">
        <f t="shared" ca="1" si="1345"/>
        <v>0.24968939873190865</v>
      </c>
      <c r="FF283" s="7">
        <f t="shared" ca="1" si="1346"/>
        <v>0.51954137049886062</v>
      </c>
      <c r="FG283" s="7">
        <f t="shared" ca="1" si="1347"/>
        <v>1</v>
      </c>
      <c r="FH283" s="7" t="str">
        <f t="shared" ca="1" si="1348"/>
        <v>2</v>
      </c>
      <c r="FI283" s="7" t="str">
        <f ca="1">IFERROR(IF(FI282+FH283&gt;FJ$4,FI282,FI282+FH283),"")</f>
        <v/>
      </c>
      <c r="FJ283" s="7">
        <f t="shared" ca="1" si="1511"/>
        <v>0</v>
      </c>
      <c r="FK283" s="7">
        <f t="shared" ca="1" si="1349"/>
        <v>0.49615747452033621</v>
      </c>
      <c r="FL283" s="7">
        <f t="shared" ca="1" si="1350"/>
        <v>0.27307329471043307</v>
      </c>
      <c r="FM283" s="7">
        <f t="shared" ca="1" si="1351"/>
        <v>1</v>
      </c>
      <c r="FN283" s="7" t="str">
        <f t="shared" ca="1" si="1352"/>
        <v>2</v>
      </c>
      <c r="FO283" s="7" t="str">
        <f ca="1">IFERROR(IF(FO282+FN283&gt;FP$4,FO282,FO282+FN283),"")</f>
        <v/>
      </c>
      <c r="FP283" s="7">
        <f t="shared" ca="1" si="1512"/>
        <v>0</v>
      </c>
      <c r="FQ283" s="7">
        <f t="shared" ca="1" si="1353"/>
        <v>0.85755899233005728</v>
      </c>
      <c r="FR283" s="7">
        <f t="shared" ca="1" si="1354"/>
        <v>-8.8328223099288006E-2</v>
      </c>
      <c r="FS283" s="7">
        <f t="shared" ca="1" si="1355"/>
        <v>0</v>
      </c>
      <c r="FT283" s="7">
        <f t="shared" ca="1" si="1356"/>
        <v>0</v>
      </c>
      <c r="FU283" s="7" t="str">
        <f ca="1">IFERROR(IF(FU282+FT283&gt;FV$4,FU282,FU282+FT283),"")</f>
        <v/>
      </c>
      <c r="FV283" s="7">
        <f t="shared" ca="1" si="1513"/>
        <v>0</v>
      </c>
      <c r="FW283" s="7">
        <f t="shared" ca="1" si="1357"/>
        <v>0.37121248952431785</v>
      </c>
      <c r="FX283" s="7">
        <f t="shared" ca="1" si="1358"/>
        <v>0.39801827970645143</v>
      </c>
      <c r="FY283" s="7">
        <f t="shared" ca="1" si="1359"/>
        <v>1</v>
      </c>
      <c r="FZ283" s="7" t="str">
        <f t="shared" ca="1" si="1360"/>
        <v>2</v>
      </c>
      <c r="GA283" s="7" t="str">
        <f ca="1">IFERROR(IF(GA282+FZ283&gt;GB$4,GA282,GA282+FZ283),"")</f>
        <v/>
      </c>
      <c r="GB283" s="7">
        <f t="shared" ca="1" si="1514"/>
        <v>0</v>
      </c>
      <c r="GC283" s="7">
        <f t="shared" ca="1" si="1361"/>
        <v>0.41949087165452048</v>
      </c>
      <c r="GD283" s="7">
        <f t="shared" ca="1" si="1362"/>
        <v>0.34973989757624879</v>
      </c>
      <c r="GE283" s="7">
        <f t="shared" ca="1" si="1363"/>
        <v>1</v>
      </c>
      <c r="GF283" s="7" t="str">
        <f t="shared" ca="1" si="1364"/>
        <v>2</v>
      </c>
      <c r="GG283" s="7" t="str">
        <f ca="1">IFERROR(IF(GG282+GF283&gt;GH$4,GG282,GG282+GF283),"")</f>
        <v/>
      </c>
      <c r="GH283" s="7">
        <f t="shared" ca="1" si="1515"/>
        <v>0</v>
      </c>
      <c r="GI283" s="7">
        <f t="shared" ca="1" si="1365"/>
        <v>0.84790400676777034</v>
      </c>
      <c r="GJ283" s="7">
        <f t="shared" ca="1" si="1366"/>
        <v>-7.8673237537001062E-2</v>
      </c>
      <c r="GK283" s="7">
        <f t="shared" ca="1" si="1367"/>
        <v>0</v>
      </c>
      <c r="GL283" s="7">
        <f t="shared" ca="1" si="1368"/>
        <v>0</v>
      </c>
      <c r="GM283" s="7" t="str">
        <f ca="1">IFERROR(IF(GM282+GL283&gt;GN$4,GM282,GM282+GL283),"")</f>
        <v/>
      </c>
      <c r="GN283" s="7">
        <f t="shared" ca="1" si="1516"/>
        <v>0</v>
      </c>
      <c r="GO283" s="7">
        <f t="shared" ca="1" si="1369"/>
        <v>0.41907999249648431</v>
      </c>
      <c r="GP283" s="7">
        <f t="shared" ca="1" si="1370"/>
        <v>0.35015077673428496</v>
      </c>
      <c r="GQ283" s="7">
        <f t="shared" ca="1" si="1371"/>
        <v>1</v>
      </c>
      <c r="GR283" s="7" t="str">
        <f t="shared" ca="1" si="1372"/>
        <v>2</v>
      </c>
      <c r="GS283" s="7" t="str">
        <f ca="1">IFERROR(IF(GS282+GR283&gt;GT$4,GS282,GS282+GR283),"")</f>
        <v/>
      </c>
      <c r="GT283" s="7">
        <f t="shared" ca="1" si="1517"/>
        <v>0</v>
      </c>
      <c r="GU283" s="7">
        <f t="shared" ca="1" si="1373"/>
        <v>0.46609880916625279</v>
      </c>
      <c r="GV283" s="7">
        <f t="shared" ca="1" si="1374"/>
        <v>0.30313196006451648</v>
      </c>
      <c r="GW283" s="7">
        <f t="shared" ca="1" si="1375"/>
        <v>1</v>
      </c>
      <c r="GX283" s="7" t="str">
        <f t="shared" ca="1" si="1376"/>
        <v>2</v>
      </c>
      <c r="GY283" s="7" t="str">
        <f ca="1">IFERROR(IF(GY282+GX283&gt;GZ$4,GY282,GY282+GX283),"")</f>
        <v/>
      </c>
      <c r="GZ283" s="7">
        <f t="shared" ca="1" si="1518"/>
        <v>0</v>
      </c>
      <c r="HA283" s="7">
        <f t="shared" ca="1" si="1377"/>
        <v>0.70468053980194212</v>
      </c>
      <c r="HB283" s="7">
        <f t="shared" ca="1" si="1378"/>
        <v>6.4550229428827155E-2</v>
      </c>
      <c r="HC283" s="7">
        <f t="shared" ca="1" si="1379"/>
        <v>1</v>
      </c>
      <c r="HD283" s="7" t="str">
        <f t="shared" ca="1" si="1380"/>
        <v>2</v>
      </c>
      <c r="HE283" s="7" t="str">
        <f ca="1">IFERROR(IF(HE282+HD283&gt;HF$4,HE282,HE282+HD283),"")</f>
        <v/>
      </c>
      <c r="HF283" s="7">
        <f t="shared" ca="1" si="1519"/>
        <v>0</v>
      </c>
      <c r="HG283" s="7">
        <f t="shared" ca="1" si="1381"/>
        <v>7.470164352913955E-2</v>
      </c>
      <c r="HH283" s="7">
        <f t="shared" ca="1" si="1382"/>
        <v>0.69452912570162972</v>
      </c>
      <c r="HI283" s="7">
        <f t="shared" ca="1" si="1383"/>
        <v>1</v>
      </c>
      <c r="HJ283" s="7" t="str">
        <f t="shared" ca="1" si="1384"/>
        <v>2</v>
      </c>
      <c r="HK283" s="7" t="str">
        <f ca="1">IFERROR(IF(HK282+HJ283&gt;HL$4,HK282,HK282+HJ283),"")</f>
        <v/>
      </c>
      <c r="HL283" s="7">
        <f t="shared" ca="1" si="1520"/>
        <v>0</v>
      </c>
      <c r="HM283" s="7">
        <f t="shared" ca="1" si="1385"/>
        <v>0.46429642204032473</v>
      </c>
      <c r="HN283" s="7">
        <f t="shared" ca="1" si="1386"/>
        <v>0.30493434719044454</v>
      </c>
      <c r="HO283" s="7">
        <f t="shared" ca="1" si="1387"/>
        <v>1</v>
      </c>
      <c r="HP283" s="7" t="str">
        <f t="shared" ca="1" si="1388"/>
        <v>2</v>
      </c>
      <c r="HQ283" s="7" t="str">
        <f ca="1">IFERROR(IF(HQ282+HP283&gt;HR$4,HQ282,HQ282+HP283),"")</f>
        <v/>
      </c>
      <c r="HR283" s="7">
        <f t="shared" ca="1" si="1521"/>
        <v>0</v>
      </c>
      <c r="HS283" s="7">
        <f t="shared" ca="1" si="1389"/>
        <v>0.66279248326294149</v>
      </c>
      <c r="HT283" s="7">
        <f t="shared" ca="1" si="1390"/>
        <v>0.10643828596782778</v>
      </c>
      <c r="HU283" s="7">
        <f t="shared" ca="1" si="1391"/>
        <v>1</v>
      </c>
      <c r="HV283" s="7" t="str">
        <f t="shared" ca="1" si="1392"/>
        <v>2</v>
      </c>
      <c r="HW283" s="7" t="str">
        <f ca="1">IFERROR(IF(HW282+HV283&gt;HX$4,HW282,HW282+HV283),"")</f>
        <v/>
      </c>
      <c r="HX283" s="7">
        <f t="shared" ca="1" si="1522"/>
        <v>0</v>
      </c>
      <c r="HY283" s="7">
        <f t="shared" ca="1" si="1393"/>
        <v>0.67164392988485411</v>
      </c>
      <c r="HZ283" s="7">
        <f t="shared" ca="1" si="1394"/>
        <v>9.7586839345915166E-2</v>
      </c>
      <c r="IA283" s="7">
        <f t="shared" ca="1" si="1395"/>
        <v>1</v>
      </c>
      <c r="IB283" s="7" t="str">
        <f t="shared" ca="1" si="1396"/>
        <v>2</v>
      </c>
      <c r="IC283" s="7" t="str">
        <f ca="1">IFERROR(IF(IC282+IB283&gt;ID$4,IC282,IC282+IB283),"")</f>
        <v/>
      </c>
      <c r="ID283" s="7">
        <f t="shared" ca="1" si="1523"/>
        <v>0</v>
      </c>
      <c r="IE283" s="7">
        <f t="shared" ca="1" si="1397"/>
        <v>0.24686745229743556</v>
      </c>
      <c r="IF283" s="7">
        <f t="shared" ca="1" si="1398"/>
        <v>0.52236331693333371</v>
      </c>
      <c r="IG283" s="7">
        <f t="shared" ca="1" si="1399"/>
        <v>1</v>
      </c>
      <c r="IH283" s="7" t="str">
        <f t="shared" ca="1" si="1400"/>
        <v>2</v>
      </c>
      <c r="II283" s="7" t="str">
        <f ca="1">IFERROR(IF(II282+IH283&gt;IJ$4,II282,II282+IH283),"")</f>
        <v/>
      </c>
      <c r="IJ283" s="7">
        <f t="shared" ca="1" si="1524"/>
        <v>0</v>
      </c>
      <c r="IK283" s="7">
        <f t="shared" ca="1" si="1401"/>
        <v>0.90075086641818403</v>
      </c>
      <c r="IL283" s="7">
        <f t="shared" ca="1" si="1402"/>
        <v>-0.13152009718741475</v>
      </c>
      <c r="IM283" s="7">
        <f t="shared" ca="1" si="1403"/>
        <v>0</v>
      </c>
      <c r="IN283" s="7">
        <f t="shared" ca="1" si="1404"/>
        <v>0</v>
      </c>
      <c r="IO283" s="7" t="str">
        <f ca="1">IFERROR(IF(IO282+IN283&gt;IP$4,IO282,IO282+IN283),"")</f>
        <v/>
      </c>
      <c r="IP283" s="7">
        <f t="shared" ca="1" si="1525"/>
        <v>0</v>
      </c>
      <c r="IQ283" s="7">
        <f t="shared" ca="1" si="1405"/>
        <v>0.99806670463919089</v>
      </c>
      <c r="IR283" s="7">
        <f t="shared" ca="1" si="1406"/>
        <v>-0.22883593540842162</v>
      </c>
      <c r="IS283" s="7">
        <f t="shared" ca="1" si="1407"/>
        <v>0</v>
      </c>
      <c r="IT283" s="7">
        <f t="shared" ca="1" si="1408"/>
        <v>0</v>
      </c>
      <c r="IU283" s="7" t="str">
        <f ca="1">IFERROR(IF(IU282+IT283&gt;IV$4,IU282,IU282+IT283),"")</f>
        <v/>
      </c>
      <c r="IV283" s="7">
        <f t="shared" ca="1" si="1526"/>
        <v>0</v>
      </c>
      <c r="IW283" s="7">
        <f t="shared" ca="1" si="1409"/>
        <v>0.71215306776339893</v>
      </c>
      <c r="IX283" s="7">
        <f t="shared" ca="1" si="1410"/>
        <v>5.7077701467370345E-2</v>
      </c>
      <c r="IY283" s="7">
        <f t="shared" ca="1" si="1411"/>
        <v>1</v>
      </c>
      <c r="IZ283" s="7" t="str">
        <f t="shared" ca="1" si="1412"/>
        <v>2</v>
      </c>
      <c r="JA283" s="7" t="str">
        <f ca="1">IFERROR(IF(JA282+IZ283&gt;JB$4,JA282,JA282+IZ283),"")</f>
        <v/>
      </c>
      <c r="JB283" s="7">
        <f t="shared" ca="1" si="1527"/>
        <v>0</v>
      </c>
      <c r="JC283" s="7">
        <f t="shared" ca="1" si="1413"/>
        <v>0.54237046360176011</v>
      </c>
      <c r="JD283" s="7">
        <f t="shared" ca="1" si="1414"/>
        <v>0.22686030562900916</v>
      </c>
      <c r="JE283" s="7">
        <f t="shared" ca="1" si="1415"/>
        <v>1</v>
      </c>
      <c r="JF283" s="7" t="str">
        <f t="shared" ca="1" si="1416"/>
        <v>2</v>
      </c>
      <c r="JG283" s="7" t="str">
        <f ca="1">IFERROR(IF(JG282+JF283&gt;JH$4,JG282,JG282+JF283),"")</f>
        <v/>
      </c>
      <c r="JH283" s="7">
        <f t="shared" ca="1" si="1528"/>
        <v>0</v>
      </c>
      <c r="JI283" s="7">
        <f t="shared" ca="1" si="1417"/>
        <v>0.70218503937164223</v>
      </c>
      <c r="JJ283" s="7">
        <f t="shared" ca="1" si="1418"/>
        <v>6.7045729859127046E-2</v>
      </c>
      <c r="JK283" s="7">
        <f t="shared" ca="1" si="1419"/>
        <v>1</v>
      </c>
      <c r="JL283" s="7" t="str">
        <f t="shared" ca="1" si="1420"/>
        <v>2</v>
      </c>
      <c r="JM283" s="7" t="str">
        <f ca="1">IFERROR(IF(JM282+JL283&gt;JN$4,JM282,JM282+JL283),"")</f>
        <v/>
      </c>
      <c r="JN283" s="7">
        <f t="shared" ca="1" si="1529"/>
        <v>0</v>
      </c>
      <c r="JO283" s="7">
        <f t="shared" ca="1" si="1421"/>
        <v>0.79949395616900321</v>
      </c>
      <c r="JP283" s="7">
        <f t="shared" ca="1" si="1422"/>
        <v>-3.0263186938233932E-2</v>
      </c>
      <c r="JQ283" s="7">
        <f t="shared" ca="1" si="1423"/>
        <v>0</v>
      </c>
      <c r="JR283" s="7">
        <f t="shared" ca="1" si="1424"/>
        <v>0</v>
      </c>
      <c r="JS283" s="7" t="str">
        <f ca="1">IFERROR(IF(JS282+JR283&gt;JT$4,JS282,JS282+JR283),"")</f>
        <v/>
      </c>
      <c r="JT283" s="7">
        <f t="shared" ca="1" si="1530"/>
        <v>0</v>
      </c>
      <c r="JU283" s="7">
        <f t="shared" ca="1" si="1425"/>
        <v>0.34585285480559069</v>
      </c>
      <c r="JV283" s="7">
        <f t="shared" ca="1" si="1426"/>
        <v>0.42337791442517858</v>
      </c>
      <c r="JW283" s="7">
        <f t="shared" ca="1" si="1427"/>
        <v>1</v>
      </c>
      <c r="JX283" s="7" t="str">
        <f t="shared" ca="1" si="1428"/>
        <v>2</v>
      </c>
      <c r="JY283" s="7" t="str">
        <f ca="1">IFERROR(IF(JY282+JX283&gt;JZ$4,JY282,JY282+JX283),"")</f>
        <v/>
      </c>
      <c r="JZ283" s="7">
        <f t="shared" ca="1" si="1531"/>
        <v>0</v>
      </c>
      <c r="KA283" s="7">
        <f t="shared" ca="1" si="1429"/>
        <v>0.35372385050928756</v>
      </c>
      <c r="KB283" s="7">
        <f t="shared" ca="1" si="1430"/>
        <v>0.41550691872148171</v>
      </c>
      <c r="KC283" s="7">
        <f t="shared" ca="1" si="1431"/>
        <v>1</v>
      </c>
      <c r="KD283" s="7" t="str">
        <f t="shared" ca="1" si="1432"/>
        <v>2</v>
      </c>
      <c r="KE283" s="7" t="str">
        <f ca="1">IFERROR(IF(KE282+KD283&gt;KF$4,KE282,KE282+KD283),"")</f>
        <v/>
      </c>
      <c r="KF283" s="7">
        <f t="shared" ca="1" si="1532"/>
        <v>0</v>
      </c>
      <c r="KG283" s="7">
        <f t="shared" ca="1" si="1433"/>
        <v>0.65367210662997599</v>
      </c>
      <c r="KH283" s="7">
        <f t="shared" ca="1" si="1434"/>
        <v>0.11555866260079328</v>
      </c>
      <c r="KI283" s="7">
        <f t="shared" ca="1" si="1435"/>
        <v>1</v>
      </c>
      <c r="KJ283" s="7" t="str">
        <f t="shared" ca="1" si="1436"/>
        <v>2</v>
      </c>
      <c r="KK283" s="7" t="str">
        <f ca="1">IFERROR(IF(KK282+KJ283&gt;KL$4,KK282,KK282+KJ283),"")</f>
        <v/>
      </c>
      <c r="KL283" s="7">
        <f t="shared" ca="1" si="1533"/>
        <v>0</v>
      </c>
      <c r="KM283" s="7">
        <f t="shared" ca="1" si="1437"/>
        <v>0.71168575885285112</v>
      </c>
      <c r="KN283" s="7">
        <f t="shared" ca="1" si="1438"/>
        <v>5.7545010377918149E-2</v>
      </c>
      <c r="KO283" s="7">
        <f t="shared" ca="1" si="1439"/>
        <v>1</v>
      </c>
      <c r="KP283" s="7" t="str">
        <f t="shared" ca="1" si="1440"/>
        <v>2</v>
      </c>
      <c r="KQ283" s="7" t="str">
        <f ca="1">IFERROR(IF(KQ282+KP283&gt;KR$4,KQ282,KQ282+KP283),"")</f>
        <v/>
      </c>
      <c r="KR283" s="7">
        <f t="shared" ca="1" si="1534"/>
        <v>0</v>
      </c>
      <c r="KS283" s="7">
        <f t="shared" ca="1" si="1441"/>
        <v>0.97722183944904162</v>
      </c>
      <c r="KT283" s="7">
        <f t="shared" ca="1" si="1442"/>
        <v>-0.20799107021827234</v>
      </c>
      <c r="KU283" s="7">
        <f t="shared" ca="1" si="1443"/>
        <v>0</v>
      </c>
      <c r="KV283" s="7">
        <f t="shared" ca="1" si="1444"/>
        <v>0</v>
      </c>
      <c r="KW283" s="7" t="str">
        <f ca="1">IFERROR(IF(KW282+KV283&gt;KX$4,KW282,KW282+KV283),"")</f>
        <v/>
      </c>
      <c r="KX283" s="7">
        <f t="shared" ca="1" si="1535"/>
        <v>0</v>
      </c>
      <c r="KY283" s="7">
        <f t="shared" ca="1" si="1445"/>
        <v>9.4915039782041855E-2</v>
      </c>
      <c r="KZ283" s="7">
        <f t="shared" ca="1" si="1446"/>
        <v>0.67431572944872742</v>
      </c>
      <c r="LA283" s="7">
        <f t="shared" ca="1" si="1447"/>
        <v>1</v>
      </c>
      <c r="LB283" s="7" t="str">
        <f t="shared" ca="1" si="1448"/>
        <v>2</v>
      </c>
      <c r="LC283" s="7" t="str">
        <f ca="1">IFERROR(IF(LC282+LB283&gt;LD$4,LC282,LC282+LB283),"")</f>
        <v/>
      </c>
      <c r="LD283" s="7">
        <f t="shared" ca="1" si="1536"/>
        <v>0</v>
      </c>
      <c r="LE283" s="7">
        <f t="shared" ca="1" si="1449"/>
        <v>0.52225360766425211</v>
      </c>
      <c r="LF283" s="7">
        <f t="shared" ca="1" si="1450"/>
        <v>0.24697716156651717</v>
      </c>
      <c r="LG283" s="7">
        <f t="shared" ca="1" si="1451"/>
        <v>1</v>
      </c>
      <c r="LH283" s="7" t="str">
        <f t="shared" ca="1" si="1452"/>
        <v>2</v>
      </c>
      <c r="LI283" s="7" t="str">
        <f ca="1">IFERROR(IF(LI282+LH283&gt;LJ$4,LI282,LI282+LH283),"")</f>
        <v/>
      </c>
      <c r="LJ283" s="7">
        <f t="shared" ca="1" si="1537"/>
        <v>0</v>
      </c>
      <c r="LK283" s="7">
        <f t="shared" ca="1" si="1453"/>
        <v>0.87147013165590581</v>
      </c>
      <c r="LL283" s="7">
        <f t="shared" ca="1" si="1454"/>
        <v>-0.10223936242513654</v>
      </c>
      <c r="LM283" s="7">
        <f t="shared" ca="1" si="1455"/>
        <v>0</v>
      </c>
      <c r="LN283" s="7">
        <f t="shared" ca="1" si="1456"/>
        <v>0</v>
      </c>
      <c r="LO283" s="7" t="str">
        <f ca="1">IFERROR(IF(LO282+LN283&gt;LP$4,LO282,LO282+LN283),"")</f>
        <v/>
      </c>
      <c r="LP283" s="7">
        <f t="shared" ca="1" si="1538"/>
        <v>0</v>
      </c>
      <c r="LQ283" s="7">
        <f t="shared" ca="1" si="1457"/>
        <v>0.23673914441380062</v>
      </c>
      <c r="LR283" s="7">
        <f t="shared" ca="1" si="1458"/>
        <v>0.53249162481696866</v>
      </c>
      <c r="LS283" s="7">
        <f t="shared" ca="1" si="1459"/>
        <v>1</v>
      </c>
      <c r="LT283" s="7" t="str">
        <f t="shared" ca="1" si="1460"/>
        <v>2</v>
      </c>
      <c r="LU283" s="7" t="str">
        <f ca="1">IFERROR(IF(LU282+LT283&gt;LV$4,LU282,LU282+LT283),"")</f>
        <v/>
      </c>
      <c r="LV283" s="7">
        <f t="shared" ca="1" si="1539"/>
        <v>0</v>
      </c>
      <c r="LW283" s="7">
        <f t="shared" ca="1" si="1461"/>
        <v>0.74692848986353344</v>
      </c>
      <c r="LX283" s="7">
        <f t="shared" ca="1" si="1462"/>
        <v>2.2302279367235833E-2</v>
      </c>
      <c r="LY283" s="7">
        <f t="shared" ca="1" si="1463"/>
        <v>1</v>
      </c>
      <c r="LZ283" s="7" t="str">
        <f t="shared" ca="1" si="1464"/>
        <v>2</v>
      </c>
      <c r="MA283" s="7" t="str">
        <f ca="1">IFERROR(IF(MA282+LZ283&gt;MB$4,MA282,MA282+LZ283),"")</f>
        <v/>
      </c>
      <c r="MB283" s="7">
        <f t="shared" ca="1" si="1540"/>
        <v>0</v>
      </c>
      <c r="MC283" s="7">
        <f t="shared" ca="1" si="1465"/>
        <v>0.84435147052400494</v>
      </c>
      <c r="MD283" s="7">
        <f t="shared" ca="1" si="1466"/>
        <v>-7.512070129323567E-2</v>
      </c>
      <c r="ME283" s="7">
        <f t="shared" ca="1" si="1467"/>
        <v>0</v>
      </c>
      <c r="MF283" s="7">
        <f t="shared" ca="1" si="1468"/>
        <v>0</v>
      </c>
      <c r="MG283" s="7" t="str">
        <f ca="1">IFERROR(IF(MG282+MF283&gt;MH$4,MG282,MG282+MF283),"")</f>
        <v/>
      </c>
      <c r="MH283" s="7">
        <f t="shared" ca="1" si="1541"/>
        <v>0</v>
      </c>
      <c r="MI283" s="7">
        <f t="shared" ca="1" si="1469"/>
        <v>0.13054774551476334</v>
      </c>
      <c r="MJ283" s="7">
        <f t="shared" ca="1" si="1470"/>
        <v>0.63868302371600594</v>
      </c>
      <c r="MK283" s="7">
        <f t="shared" ca="1" si="1471"/>
        <v>1</v>
      </c>
      <c r="ML283" s="7" t="str">
        <f t="shared" ca="1" si="1472"/>
        <v>2</v>
      </c>
      <c r="MM283" s="7" t="str">
        <f ca="1">IFERROR(IF(MM282+ML283&gt;MN$4,MM282,MM282+ML283),"")</f>
        <v/>
      </c>
      <c r="MN283" s="7">
        <f t="shared" ca="1" si="1542"/>
        <v>0</v>
      </c>
      <c r="MO283" s="7">
        <f t="shared" ca="1" si="1473"/>
        <v>0.96123845849986511</v>
      </c>
      <c r="MP283" s="7">
        <f t="shared" ca="1" si="1474"/>
        <v>-0.19200768926909584</v>
      </c>
      <c r="MQ283" s="7">
        <f t="shared" ca="1" si="1475"/>
        <v>0</v>
      </c>
      <c r="MR283" s="7">
        <f t="shared" ca="1" si="1476"/>
        <v>0</v>
      </c>
      <c r="MS283" s="7" t="str">
        <f ca="1">IFERROR(IF(MS282+MR283&gt;MT$4,MS282,MS282+MR283),"")</f>
        <v/>
      </c>
      <c r="MT283" s="7">
        <f t="shared" ca="1" si="1543"/>
        <v>0</v>
      </c>
      <c r="MU283" s="7">
        <f t="shared" ca="1" si="1477"/>
        <v>0.95436160004086579</v>
      </c>
      <c r="MV283" s="7">
        <f t="shared" ca="1" si="1478"/>
        <v>-0.18513083081009651</v>
      </c>
      <c r="MW283" s="7">
        <f t="shared" ca="1" si="1479"/>
        <v>0</v>
      </c>
      <c r="MX283" s="7">
        <f t="shared" ca="1" si="1480"/>
        <v>0</v>
      </c>
      <c r="MY283" s="7" t="str">
        <f ca="1">IFERROR(IF(MY282+MX283&gt;MZ$4,MY282,MY282+MX283),"")</f>
        <v/>
      </c>
      <c r="MZ283" s="7">
        <f t="shared" ca="1" si="1544"/>
        <v>0</v>
      </c>
      <c r="NA283" s="7">
        <f t="shared" ca="1" si="1481"/>
        <v>0.84162526074936728</v>
      </c>
      <c r="NB283" s="7">
        <f t="shared" ca="1" si="1482"/>
        <v>-7.2394491518598003E-2</v>
      </c>
      <c r="NC283" s="7">
        <f t="shared" ca="1" si="1483"/>
        <v>0</v>
      </c>
      <c r="ND283" s="7">
        <f t="shared" ca="1" si="1484"/>
        <v>0</v>
      </c>
      <c r="NE283" s="7" t="str">
        <f ca="1">IFERROR(IF(NE282+ND283&gt;NF$4,NE282,NE282+ND283),"")</f>
        <v/>
      </c>
      <c r="NF283" s="7">
        <f t="shared" ca="1" si="1545"/>
        <v>0</v>
      </c>
      <c r="NG283" s="7">
        <f t="shared" ca="1" si="1485"/>
        <v>0.49297865800531859</v>
      </c>
      <c r="NH283" s="7">
        <f t="shared" ca="1" si="1486"/>
        <v>0.27625211122545068</v>
      </c>
      <c r="NI283" s="7">
        <f t="shared" ca="1" si="1487"/>
        <v>1</v>
      </c>
      <c r="NJ283" s="7" t="str">
        <f t="shared" ca="1" si="1488"/>
        <v>2</v>
      </c>
      <c r="NK283" s="7" t="str">
        <f ca="1">IFERROR(IF(NK282+NJ283&gt;NL$4,NK282,NK282+NJ283),"")</f>
        <v/>
      </c>
      <c r="NL283" s="7">
        <f t="shared" ca="1" si="1546"/>
        <v>0</v>
      </c>
      <c r="NM283" s="7">
        <f t="shared" ca="1" si="1489"/>
        <v>0.22691580735916017</v>
      </c>
      <c r="NN283" s="7">
        <f t="shared" ca="1" si="1490"/>
        <v>0.5423149618716091</v>
      </c>
      <c r="NO283" s="7">
        <f t="shared" ca="1" si="1491"/>
        <v>1</v>
      </c>
      <c r="NP283" s="7" t="str">
        <f t="shared" ca="1" si="1492"/>
        <v>2</v>
      </c>
      <c r="NQ283" s="7" t="str">
        <f ca="1">IFERROR(IF(NQ282+NP283&gt;NR$4,NQ282,NQ282+NP283),"")</f>
        <v/>
      </c>
      <c r="NR283" s="7">
        <f t="shared" ca="1" si="1547"/>
        <v>0</v>
      </c>
      <c r="NT283">
        <v>285</v>
      </c>
      <c r="NU283" s="7" t="s">
        <v>19</v>
      </c>
      <c r="NV283" s="7" t="str">
        <f t="shared" ca="1" si="1280"/>
        <v/>
      </c>
      <c r="NW283" s="7" t="str">
        <f t="shared" ca="1" si="1493"/>
        <v/>
      </c>
      <c r="NX283" t="str">
        <f ca="1">IFERROR(VLOOKUP(NT283,$K$3:$AK$568,8,FALSE),"")</f>
        <v/>
      </c>
      <c r="NY283" t="str">
        <f ca="1">IFERROR(VLOOKUP(NT283,$K$3:$AK$568,9,FALSE),"")</f>
        <v/>
      </c>
      <c r="NZ283" s="7" t="str">
        <f ca="1">IFERROR(VLOOKUP(NT283,$K$3:$AK$568,27,FALSE),"")</f>
        <v/>
      </c>
      <c r="OB283">
        <v>285</v>
      </c>
      <c r="OC283" s="7" t="s">
        <v>19</v>
      </c>
      <c r="OD283" t="e">
        <f t="shared" ca="1" si="1548"/>
        <v>#N/A</v>
      </c>
      <c r="OE283" s="7" t="str">
        <f t="shared" ca="1" si="1549"/>
        <v/>
      </c>
      <c r="OF283" s="7" t="str">
        <f t="shared" ca="1" si="1550"/>
        <v/>
      </c>
      <c r="OG283" t="str">
        <f t="shared" ca="1" si="1551"/>
        <v/>
      </c>
      <c r="OI283">
        <v>285</v>
      </c>
      <c r="OJ283" s="7" t="s">
        <v>19</v>
      </c>
      <c r="OK283" s="7" t="str">
        <f t="shared" ca="1" si="1552"/>
        <v/>
      </c>
      <c r="OL283" s="7" t="str">
        <f t="shared" ca="1" si="1553"/>
        <v/>
      </c>
      <c r="OM283" t="str">
        <f ca="1">IFERROR(VLOOKUP(OI283,$L$3:$AK$568,7,FALSE),"")</f>
        <v/>
      </c>
      <c r="ON283" t="str">
        <f ca="1">IFERROR(VLOOKUP(OI283,$L$3:$AK$568,8,FALSE),"")</f>
        <v/>
      </c>
      <c r="OO283" s="7" t="str">
        <f ca="1">IFERROR(VLOOKUP(OI283,$L$3:$AK$568,26,FALSE),"")</f>
        <v/>
      </c>
      <c r="OQ283">
        <v>285</v>
      </c>
      <c r="OR283" s="7" t="s">
        <v>19</v>
      </c>
      <c r="OS283" t="e">
        <f t="shared" ca="1" si="1554"/>
        <v>#N/A</v>
      </c>
      <c r="OT283" s="7" t="str">
        <f t="shared" ca="1" si="1555"/>
        <v/>
      </c>
      <c r="OU283" s="7" t="str">
        <f t="shared" ca="1" si="1556"/>
        <v/>
      </c>
      <c r="OV283" t="str">
        <f t="shared" ca="1" si="1557"/>
        <v/>
      </c>
      <c r="OX283">
        <v>285</v>
      </c>
      <c r="OY283" s="7" t="s">
        <v>19</v>
      </c>
      <c r="OZ283" s="7" t="str">
        <f t="shared" ca="1" si="1558"/>
        <v/>
      </c>
      <c r="PA283" s="7" t="str">
        <f t="shared" ca="1" si="1559"/>
        <v/>
      </c>
      <c r="PB283" t="str">
        <f ca="1">IFERROR(VLOOKUP(OX283,$M$3:$AK$568,6,FALSE),"")</f>
        <v/>
      </c>
      <c r="PC283" t="str">
        <f ca="1">IFERROR(VLOOKUP(OX283,$M$3:$AK$568,7,FALSE),"")</f>
        <v/>
      </c>
      <c r="PD283" s="7" t="str">
        <f ca="1">IFERROR(VLOOKUP(OX283,$M$3:$AK$568,25,FALSE),"")</f>
        <v/>
      </c>
      <c r="PF283">
        <v>285</v>
      </c>
      <c r="PG283" s="7" t="s">
        <v>19</v>
      </c>
      <c r="PH283" t="e">
        <f t="shared" ca="1" si="1560"/>
        <v>#N/A</v>
      </c>
      <c r="PI283" s="7" t="str">
        <f t="shared" ca="1" si="1561"/>
        <v/>
      </c>
      <c r="PJ283" s="7" t="str">
        <f t="shared" ca="1" si="1562"/>
        <v/>
      </c>
      <c r="PK283" t="str">
        <f t="shared" ca="1" si="1563"/>
        <v/>
      </c>
      <c r="PM283">
        <v>285</v>
      </c>
      <c r="PN283" s="7" t="s">
        <v>19</v>
      </c>
      <c r="PO283" s="202" t="str">
        <f t="shared" ca="1" si="1564"/>
        <v/>
      </c>
      <c r="PP283" s="7" t="str">
        <f t="shared" ca="1" si="1565"/>
        <v/>
      </c>
      <c r="PQ283" t="str">
        <f ca="1">IFERROR(VLOOKUP(PM283,$G$325:$R$409,12,FALSE),"")</f>
        <v/>
      </c>
      <c r="PR283" t="e">
        <f ca="1">VLOOKUP(PM283,$G$324:$Q$409,11,FALSE)</f>
        <v>#N/A</v>
      </c>
      <c r="PS283" s="7" t="str">
        <f ca="1">VLOOKUP(PQ283,$R$325:$Y$409,8,FALSE)</f>
        <v>- -</v>
      </c>
      <c r="PT283" s="7">
        <f ca="1">ReSt</f>
        <v>-4</v>
      </c>
      <c r="PU283" s="7" t="e">
        <f t="shared" ca="1" si="1566"/>
        <v>#N/A</v>
      </c>
      <c r="PV283" s="7" t="e">
        <f t="shared" ca="1" si="1567"/>
        <v>#N/A</v>
      </c>
      <c r="PW283" s="7" t="str">
        <f ca="1">VLOOKUP(PQ283,$R$325:$AK$409,8,FALSE)</f>
        <v>- -</v>
      </c>
      <c r="PX283" s="7"/>
      <c r="PY283">
        <v>285</v>
      </c>
      <c r="PZ283" s="7" t="s">
        <v>19</v>
      </c>
      <c r="QA283" t="str">
        <f t="shared" ca="1" si="1568"/>
        <v/>
      </c>
      <c r="QB283" s="7" t="str">
        <f t="shared" ca="1" si="1569"/>
        <v/>
      </c>
      <c r="QC283" s="7" t="str">
        <f t="shared" ca="1" si="1570"/>
        <v/>
      </c>
      <c r="QD283" t="str">
        <f t="shared" ca="1" si="1571"/>
        <v/>
      </c>
      <c r="QF283">
        <v>285</v>
      </c>
      <c r="QG283" s="7" t="s">
        <v>19</v>
      </c>
      <c r="QH283" s="7" t="str">
        <f t="shared" ca="1" si="1572"/>
        <v/>
      </c>
      <c r="QI283" s="7" t="e">
        <f t="shared" ca="1" si="1573"/>
        <v>#VALUE!</v>
      </c>
      <c r="QJ283" t="e">
        <f t="shared" ca="1" si="1574"/>
        <v>#N/A</v>
      </c>
      <c r="QK283" s="7" t="e">
        <f t="shared" ca="1" si="1575"/>
        <v>#N/A</v>
      </c>
      <c r="QM283">
        <v>285</v>
      </c>
      <c r="QN283" s="7" t="s">
        <v>19</v>
      </c>
      <c r="QO283" t="str">
        <f t="shared" ca="1" si="1576"/>
        <v/>
      </c>
      <c r="QP283" s="7" t="str">
        <f t="shared" ca="1" si="1577"/>
        <v/>
      </c>
      <c r="QQ283" t="str">
        <f t="shared" ca="1" si="1578"/>
        <v/>
      </c>
    </row>
    <row r="284" spans="1:459" x14ac:dyDescent="0.25">
      <c r="A284" s="240" t="str">
        <f>IF('Character Sheet'!$B$4="Creature","N","Y")</f>
        <v>Y</v>
      </c>
      <c r="C284" s="75"/>
      <c r="D284" s="76"/>
      <c r="F284" s="75"/>
      <c r="G284" s="76"/>
      <c r="I284" s="75"/>
      <c r="J284" s="85"/>
      <c r="K284" s="85">
        <f t="shared" ca="1" si="1589"/>
        <v>7</v>
      </c>
      <c r="L284" s="85">
        <f t="shared" ca="1" si="1587"/>
        <v>7</v>
      </c>
      <c r="M284" s="70">
        <f t="shared" ca="1" si="1270"/>
        <v>17</v>
      </c>
      <c r="O284" s="222" t="str">
        <f t="shared" ca="1" si="1277"/>
        <v>- -</v>
      </c>
      <c r="Q284" s="7" t="str">
        <f t="shared" si="1579"/>
        <v/>
      </c>
      <c r="R284" s="9" t="s">
        <v>1299</v>
      </c>
      <c r="S284" s="9"/>
      <c r="T284" s="61" t="str">
        <f>SUBSTITUTE(IFERROR(IFERROR(VLOOKUP(R284,'[1]Skill Statistics'!$A$3:$C$513,2,FALSE),VLOOKUP(Q284,'[1]Skill Statistics'!$A$3:$C$513,2,FALSE)),T283),"R*","ReSt")</f>
        <v>- -</v>
      </c>
      <c r="U284" s="61" t="str">
        <f>IFERROR(IFERROR(VLOOKUP(R284,'[1]Skill Statistics'!$A$3:$C$513,3,FALSE),VLOOKUP(Q284,'[1]Skill Statistics'!$A$3:$C$513,3,FALSE)),U283)</f>
        <v>- -</v>
      </c>
      <c r="V284" s="61" t="str">
        <f>IF(ISNUMBER(SEARCH("Category",R284)),"- -",IFERROR(IFERROR(VLOOKUP(Q284,[1]Professions!$A$4:$AM$288,MATCH(Profession,[1]Professions!$A$1:$AM$1,0),FALSE),VLOOKUP(Q284,Calculations!$B$91:$I$95,8,FALSE)),"- -"))</f>
        <v>- -</v>
      </c>
      <c r="W284" s="60" t="str">
        <f t="shared" si="1278"/>
        <v>- -</v>
      </c>
      <c r="X284" s="7" t="str">
        <f ca="1">IFERROR(VLOOKUP(R284,$BS$6:$NR$519,MATCH(ActualLevel,$BS$3:$NR$3,0),FALSE),"- -")</f>
        <v>- -</v>
      </c>
      <c r="Y284" s="7" t="str">
        <f t="shared" si="1588"/>
        <v>- -</v>
      </c>
      <c r="Z284" s="7" t="str">
        <f>IFERROR(VLOOKUP(Y284,Charts!$BQ$2:$BR$52,2,FALSE),"- -")</f>
        <v>- -</v>
      </c>
      <c r="AA284" s="7" t="str">
        <f t="shared" ca="1" si="1281"/>
        <v>- -</v>
      </c>
      <c r="AB284" s="7" t="str">
        <f t="shared" si="1584"/>
        <v>- -</v>
      </c>
      <c r="AC284" s="7"/>
      <c r="AD284" s="7"/>
      <c r="AE284" s="7"/>
      <c r="AF284" s="7"/>
      <c r="AG284" s="7"/>
      <c r="AH284" s="43"/>
      <c r="AI284" s="7"/>
      <c r="AJ284" s="7"/>
      <c r="AK284" s="7">
        <f t="shared" ca="1" si="1282"/>
        <v>0</v>
      </c>
      <c r="AL284" s="7"/>
      <c r="AM284" s="69">
        <f>IFERROR(VLOOKUP(R284,'[1]Skill Statistics'!$A$3:$AN$513,MATCH(Profession,'[1]Skill Statistics'!$A$2:$AN$2,0),FALSE),0)</f>
        <v>0</v>
      </c>
      <c r="AN284" s="85">
        <f>IFERROR(VLOOKUP(Q284,'[1]Skill Statistics'!$A$3:$BK$513,MATCH(Archetype,'[1]Skill Statistics'!$A$2:$BK$2,0),FALSE),0)</f>
        <v>0</v>
      </c>
      <c r="AO284" s="85">
        <f>IFERROR(VLOOKUP(Q284,'[1]Skill Statistics'!$A$3:$BB$513,MATCH(Race,'[1]Skill Statistics'!$A$2:$BB$2,0),FALSE),0)</f>
        <v>0</v>
      </c>
      <c r="AP284" s="85">
        <f t="shared" ca="1" si="1495"/>
        <v>0</v>
      </c>
      <c r="AQ284" s="70"/>
      <c r="AS284" s="69" t="str">
        <f>IFERROR(VLOOKUP(Q284,'[1]Professional Skills'!$A$4:$AM$288,MATCH(Profession,'[1]Professional Skills'!$A$3:$AM$3,0),FALSE),"- -")</f>
        <v>- -</v>
      </c>
      <c r="AU284" s="7" t="str">
        <f t="shared" si="1586"/>
        <v>- -</v>
      </c>
      <c r="AV284" s="7">
        <f t="shared" ca="1" si="1585"/>
        <v>0</v>
      </c>
      <c r="AW284" t="str">
        <f t="shared" si="1580"/>
        <v/>
      </c>
      <c r="AX284" t="str">
        <f>IFERROR(_xlfn.RANK.EQ(AW284,$AW$5:$AW$568),"")</f>
        <v/>
      </c>
      <c r="AY284">
        <f t="shared" si="1285"/>
        <v>0</v>
      </c>
      <c r="AZ284" s="70" t="str">
        <f t="shared" si="1283"/>
        <v/>
      </c>
      <c r="BB284" s="69" t="str">
        <f>IFERROR(IF(Q284="Language",VLOOKUP(R284,[1]Cultures!$B$4:$N$218,MATCH(Culture,[1]Cultures!$B$3:$N$3,0),FALSE),VLOOKUP(Q284,[1]Cultures!$B$4:$O$212,MATCH(Culture,[1]Cultures!$B$3:$O$3,0),FALSE)),"- -")</f>
        <v>- -</v>
      </c>
      <c r="BD284">
        <f t="shared" ca="1" si="1581"/>
        <v>0</v>
      </c>
      <c r="BE284" t="str">
        <f t="shared" si="1582"/>
        <v/>
      </c>
      <c r="BI284" s="7" t="str">
        <f t="shared" si="1284"/>
        <v>- -</v>
      </c>
      <c r="BK284" s="7"/>
      <c r="BL284" s="70" t="str">
        <f t="shared" si="1286"/>
        <v>- -</v>
      </c>
      <c r="BN284" s="69" t="str">
        <f>IFERROR(VLOOKUP(V284,Charts!$BT$2:$BV$14,3,FALSE),"- -")</f>
        <v>- -</v>
      </c>
      <c r="BO284" s="85" t="str">
        <f t="shared" ca="1" si="1496"/>
        <v>- -</v>
      </c>
      <c r="BP284" s="70" t="str">
        <f t="shared" ca="1" si="1583"/>
        <v>- -</v>
      </c>
      <c r="BR284" s="7">
        <v>283</v>
      </c>
      <c r="BS284" s="9" t="str">
        <f ca="1">VLOOKUP(BR284,$O$3:$R$568,4,FALSE)</f>
        <v>Speed</v>
      </c>
      <c r="BT284" s="7" t="str">
        <f ca="1">VLOOKUP(BS284,$R$3:$V$568,5,FALSE)</f>
        <v>6 / 8</v>
      </c>
      <c r="BU284" s="7">
        <f ca="1">VLOOKUP(BT284,Charts!$BT$2:$BV$14,3,FALSE)</f>
        <v>0.38461538461538464</v>
      </c>
      <c r="BV284" s="7" t="str">
        <f t="shared" ca="1" si="1287"/>
        <v>6</v>
      </c>
      <c r="BW284" s="7" t="str">
        <f t="shared" ca="1" si="1288"/>
        <v>8</v>
      </c>
      <c r="BY284" s="7">
        <f t="shared" ca="1" si="1289"/>
        <v>0.94038790726006782</v>
      </c>
      <c r="BZ284" s="7">
        <f t="shared" ca="1" si="1290"/>
        <v>-0.55577252264468324</v>
      </c>
      <c r="CA284" s="7">
        <f t="shared" ca="1" si="1291"/>
        <v>0</v>
      </c>
      <c r="CB284" s="7">
        <f t="shared" ca="1" si="1292"/>
        <v>0</v>
      </c>
      <c r="CC284" s="7" t="str">
        <f ca="1">IFERROR(IF(CC283+CB284&gt;CD$4,CC283,CC283+CB284),"")</f>
        <v/>
      </c>
      <c r="CD284" s="7">
        <f t="shared" ca="1" si="1497"/>
        <v>0</v>
      </c>
      <c r="CE284" s="7">
        <f t="shared" ca="1" si="1293"/>
        <v>0.86100254745651217</v>
      </c>
      <c r="CF284" s="7">
        <f t="shared" ca="1" si="1294"/>
        <v>-0.47638716284112753</v>
      </c>
      <c r="CG284" s="7">
        <f t="shared" ca="1" si="1295"/>
        <v>0</v>
      </c>
      <c r="CH284" s="7">
        <f t="shared" ca="1" si="1296"/>
        <v>0</v>
      </c>
      <c r="CI284" s="7" t="str">
        <f ca="1">IFERROR(IF(CI283+CH284&gt;CJ$4,CI283,CI283+CH284),"")</f>
        <v/>
      </c>
      <c r="CJ284" s="7">
        <f t="shared" ca="1" si="1498"/>
        <v>0</v>
      </c>
      <c r="CK284" s="7">
        <f t="shared" ca="1" si="1297"/>
        <v>2.706255649345124E-4</v>
      </c>
      <c r="CL284" s="7">
        <f t="shared" ca="1" si="1298"/>
        <v>0.38434475905045012</v>
      </c>
      <c r="CM284" s="7">
        <f t="shared" ca="1" si="1299"/>
        <v>1</v>
      </c>
      <c r="CN284" s="7" t="str">
        <f t="shared" ca="1" si="1300"/>
        <v>6</v>
      </c>
      <c r="CO284" s="7" t="str">
        <f ca="1">IFERROR(IF(CO283+CN284&gt;CP$4,CO283,CO283+CN284),"")</f>
        <v/>
      </c>
      <c r="CP284" s="7">
        <f t="shared" ca="1" si="1499"/>
        <v>0</v>
      </c>
      <c r="CQ284" s="7">
        <f t="shared" ca="1" si="1301"/>
        <v>0.47416404545673829</v>
      </c>
      <c r="CR284" s="7">
        <f t="shared" ca="1" si="1302"/>
        <v>-8.9548660841353656E-2</v>
      </c>
      <c r="CS284" s="7">
        <f t="shared" ca="1" si="1303"/>
        <v>0</v>
      </c>
      <c r="CT284" s="7">
        <f t="shared" ca="1" si="1304"/>
        <v>0</v>
      </c>
      <c r="CU284" s="7" t="str">
        <f ca="1">IFERROR(IF(CU283+CT284&gt;CV$4,CU283,CU283+CT284),"")</f>
        <v/>
      </c>
      <c r="CV284" s="7">
        <f t="shared" ca="1" si="1500"/>
        <v>0</v>
      </c>
      <c r="CW284" s="7">
        <f t="shared" ca="1" si="1305"/>
        <v>0.66257290387089929</v>
      </c>
      <c r="CX284" s="7">
        <f t="shared" ca="1" si="1306"/>
        <v>-0.27795751925551465</v>
      </c>
      <c r="CY284" s="7">
        <f t="shared" ca="1" si="1307"/>
        <v>0</v>
      </c>
      <c r="CZ284" s="7">
        <f t="shared" ca="1" si="1308"/>
        <v>0</v>
      </c>
      <c r="DA284" s="7" t="str">
        <f ca="1">IFERROR(IF(DA283+CZ284&gt;DB$4,DA283,DA283+CZ284),"")</f>
        <v/>
      </c>
      <c r="DB284" s="7">
        <f t="shared" ca="1" si="1501"/>
        <v>0</v>
      </c>
      <c r="DC284" s="7">
        <f t="shared" ca="1" si="1309"/>
        <v>0.24548205744769136</v>
      </c>
      <c r="DD284" s="7">
        <f t="shared" ca="1" si="1310"/>
        <v>0.13913332716769328</v>
      </c>
      <c r="DE284" s="7">
        <f t="shared" ca="1" si="1311"/>
        <v>1</v>
      </c>
      <c r="DF284" s="7" t="str">
        <f t="shared" ca="1" si="1312"/>
        <v>6</v>
      </c>
      <c r="DG284" s="7" t="str">
        <f ca="1">IFERROR(IF(DG283+DF284&gt;DH$4,DG283,DG283+DF284),"")</f>
        <v/>
      </c>
      <c r="DH284" s="7">
        <f t="shared" ca="1" si="1502"/>
        <v>0</v>
      </c>
      <c r="DI284" s="7">
        <f t="shared" ca="1" si="1313"/>
        <v>0.48545575936315277</v>
      </c>
      <c r="DJ284" s="7">
        <f t="shared" ca="1" si="1314"/>
        <v>-0.10084037474776814</v>
      </c>
      <c r="DK284" s="7">
        <f t="shared" ca="1" si="1315"/>
        <v>0</v>
      </c>
      <c r="DL284" s="7">
        <f t="shared" ca="1" si="1316"/>
        <v>0</v>
      </c>
      <c r="DM284" s="7" t="str">
        <f ca="1">IFERROR(IF(DM283+DL284&gt;DN$4,DM283,DM283+DL284),"")</f>
        <v/>
      </c>
      <c r="DN284" s="7">
        <f t="shared" ca="1" si="1503"/>
        <v>0</v>
      </c>
      <c r="DO284" s="7">
        <f t="shared" ca="1" si="1317"/>
        <v>0.55019465475493057</v>
      </c>
      <c r="DP284" s="7">
        <f t="shared" ca="1" si="1318"/>
        <v>-0.16557927013954593</v>
      </c>
      <c r="DQ284" s="7">
        <f t="shared" ca="1" si="1319"/>
        <v>0</v>
      </c>
      <c r="DR284" s="7">
        <f t="shared" ca="1" si="1320"/>
        <v>0</v>
      </c>
      <c r="DS284" s="7" t="str">
        <f ca="1">IFERROR(IF(DS283+DR284&gt;DT$4,DS283,DS283+DR284),"")</f>
        <v/>
      </c>
      <c r="DT284" s="7">
        <f t="shared" ca="1" si="1504"/>
        <v>0</v>
      </c>
      <c r="DU284" s="7">
        <f t="shared" ca="1" si="1321"/>
        <v>2.8307877254583391E-2</v>
      </c>
      <c r="DV284" s="7">
        <f t="shared" ca="1" si="1322"/>
        <v>0.35630750736080125</v>
      </c>
      <c r="DW284" s="7">
        <f t="shared" ca="1" si="1323"/>
        <v>1</v>
      </c>
      <c r="DX284" s="7" t="str">
        <f t="shared" ca="1" si="1324"/>
        <v>6</v>
      </c>
      <c r="DY284" s="7" t="str">
        <f ca="1">IFERROR(IF(DY283+DX284&gt;DZ$4,DY283,DY283+DX284),"")</f>
        <v/>
      </c>
      <c r="DZ284" s="7">
        <f t="shared" ca="1" si="1505"/>
        <v>0</v>
      </c>
      <c r="EA284" s="7">
        <f t="shared" ca="1" si="1325"/>
        <v>0.39674305274323185</v>
      </c>
      <c r="EB284" s="7">
        <f t="shared" ca="1" si="1326"/>
        <v>-1.2127668127847213E-2</v>
      </c>
      <c r="EC284" s="7">
        <f t="shared" ca="1" si="1327"/>
        <v>0</v>
      </c>
      <c r="ED284" s="7">
        <f t="shared" ca="1" si="1328"/>
        <v>0</v>
      </c>
      <c r="EE284" s="7" t="str">
        <f ca="1">IFERROR(IF(EE283+ED284&gt;EF$4,EE283,EE283+ED284),"")</f>
        <v/>
      </c>
      <c r="EF284" s="7">
        <f t="shared" ca="1" si="1506"/>
        <v>0</v>
      </c>
      <c r="EG284" s="7">
        <f t="shared" ca="1" si="1329"/>
        <v>0.23763976700199663</v>
      </c>
      <c r="EH284" s="7">
        <f t="shared" ca="1" si="1330"/>
        <v>0.14697561761338801</v>
      </c>
      <c r="EI284" s="7">
        <f t="shared" ca="1" si="1331"/>
        <v>1</v>
      </c>
      <c r="EJ284" s="7" t="str">
        <f t="shared" ca="1" si="1332"/>
        <v>6</v>
      </c>
      <c r="EK284" s="7" t="str">
        <f ca="1">IFERROR(IF(EK283+EJ284&gt;EL$4,EK283,EK283+EJ284),"")</f>
        <v/>
      </c>
      <c r="EL284" s="7">
        <f t="shared" ca="1" si="1507"/>
        <v>0</v>
      </c>
      <c r="EM284" s="7">
        <f t="shared" ca="1" si="1333"/>
        <v>0.56922176333927366</v>
      </c>
      <c r="EN284" s="7">
        <f t="shared" ca="1" si="1334"/>
        <v>-0.18460637872388902</v>
      </c>
      <c r="EO284" s="7">
        <f t="shared" ca="1" si="1335"/>
        <v>0</v>
      </c>
      <c r="EP284" s="7">
        <f t="shared" ca="1" si="1336"/>
        <v>0</v>
      </c>
      <c r="EQ284" s="7" t="str">
        <f ca="1">IFERROR(IF(EQ283+EP284&gt;ER$4,EQ283,EQ283+EP284),"")</f>
        <v/>
      </c>
      <c r="ER284" s="7">
        <f t="shared" ca="1" si="1508"/>
        <v>0</v>
      </c>
      <c r="ES284" s="7">
        <f t="shared" ca="1" si="1337"/>
        <v>0.37129494205465863</v>
      </c>
      <c r="ET284" s="7">
        <f t="shared" ca="1" si="1338"/>
        <v>1.3320442560726009E-2</v>
      </c>
      <c r="EU284" s="7">
        <f t="shared" ca="1" si="1339"/>
        <v>1</v>
      </c>
      <c r="EV284" s="7" t="str">
        <f t="shared" ca="1" si="1340"/>
        <v>6</v>
      </c>
      <c r="EW284" s="7" t="str">
        <f ca="1">IFERROR(IF(EW283+EV284&gt;EX$4,EW283,EW283+EV284),"")</f>
        <v/>
      </c>
      <c r="EX284" s="7">
        <f t="shared" ca="1" si="1509"/>
        <v>0</v>
      </c>
      <c r="EY284" s="7">
        <f t="shared" ca="1" si="1341"/>
        <v>0.78682788811489335</v>
      </c>
      <c r="EZ284" s="7">
        <f t="shared" ca="1" si="1342"/>
        <v>-0.40221250349950871</v>
      </c>
      <c r="FA284" s="7">
        <f t="shared" ca="1" si="1343"/>
        <v>0</v>
      </c>
      <c r="FB284" s="7">
        <f t="shared" ca="1" si="1344"/>
        <v>0</v>
      </c>
      <c r="FC284" s="7" t="str">
        <f ca="1">IFERROR(IF(FC283+FB284&gt;FD$4,FC283,FC283+FB284),"")</f>
        <v/>
      </c>
      <c r="FD284" s="7">
        <f t="shared" ca="1" si="1510"/>
        <v>0</v>
      </c>
      <c r="FE284" s="7">
        <f t="shared" ca="1" si="1345"/>
        <v>0.50487365476770973</v>
      </c>
      <c r="FF284" s="7">
        <f t="shared" ca="1" si="1346"/>
        <v>-0.1202582701523251</v>
      </c>
      <c r="FG284" s="7">
        <f t="shared" ca="1" si="1347"/>
        <v>0</v>
      </c>
      <c r="FH284" s="7">
        <f t="shared" ca="1" si="1348"/>
        <v>0</v>
      </c>
      <c r="FI284" s="7" t="str">
        <f ca="1">IFERROR(IF(FI283+FH284&gt;FJ$4,FI283,FI283+FH284),"")</f>
        <v/>
      </c>
      <c r="FJ284" s="7">
        <f t="shared" ca="1" si="1511"/>
        <v>0</v>
      </c>
      <c r="FK284" s="7">
        <f t="shared" ca="1" si="1349"/>
        <v>0.75874434766148602</v>
      </c>
      <c r="FL284" s="7">
        <f t="shared" ca="1" si="1350"/>
        <v>-0.37412896304610138</v>
      </c>
      <c r="FM284" s="7">
        <f t="shared" ca="1" si="1351"/>
        <v>0</v>
      </c>
      <c r="FN284" s="7">
        <f t="shared" ca="1" si="1352"/>
        <v>0</v>
      </c>
      <c r="FO284" s="7" t="str">
        <f ca="1">IFERROR(IF(FO283+FN284&gt;FP$4,FO283,FO283+FN284),"")</f>
        <v/>
      </c>
      <c r="FP284" s="7">
        <f t="shared" ca="1" si="1512"/>
        <v>0</v>
      </c>
      <c r="FQ284" s="7">
        <f t="shared" ca="1" si="1353"/>
        <v>0.84886394601513249</v>
      </c>
      <c r="FR284" s="7">
        <f t="shared" ca="1" si="1354"/>
        <v>-0.46424856139974785</v>
      </c>
      <c r="FS284" s="7">
        <f t="shared" ca="1" si="1355"/>
        <v>0</v>
      </c>
      <c r="FT284" s="7">
        <f t="shared" ca="1" si="1356"/>
        <v>0</v>
      </c>
      <c r="FU284" s="7" t="str">
        <f ca="1">IFERROR(IF(FU283+FT284&gt;FV$4,FU283,FU283+FT284),"")</f>
        <v/>
      </c>
      <c r="FV284" s="7">
        <f t="shared" ca="1" si="1513"/>
        <v>0</v>
      </c>
      <c r="FW284" s="7">
        <f t="shared" ca="1" si="1357"/>
        <v>0.48341074994786914</v>
      </c>
      <c r="FX284" s="7">
        <f t="shared" ca="1" si="1358"/>
        <v>-9.8795365332484508E-2</v>
      </c>
      <c r="FY284" s="7">
        <f t="shared" ca="1" si="1359"/>
        <v>0</v>
      </c>
      <c r="FZ284" s="7">
        <f t="shared" ca="1" si="1360"/>
        <v>0</v>
      </c>
      <c r="GA284" s="7" t="str">
        <f ca="1">IFERROR(IF(GA283+FZ284&gt;GB$4,GA283,GA283+FZ284),"")</f>
        <v/>
      </c>
      <c r="GB284" s="7">
        <f t="shared" ca="1" si="1514"/>
        <v>0</v>
      </c>
      <c r="GC284" s="7">
        <f t="shared" ca="1" si="1361"/>
        <v>0.51378653874282088</v>
      </c>
      <c r="GD284" s="7">
        <f t="shared" ca="1" si="1362"/>
        <v>-0.12917115412743624</v>
      </c>
      <c r="GE284" s="7">
        <f t="shared" ca="1" si="1363"/>
        <v>0</v>
      </c>
      <c r="GF284" s="7">
        <f t="shared" ca="1" si="1364"/>
        <v>0</v>
      </c>
      <c r="GG284" s="7" t="str">
        <f ca="1">IFERROR(IF(GG283+GF284&gt;GH$4,GG283,GG283+GF284),"")</f>
        <v/>
      </c>
      <c r="GH284" s="7">
        <f t="shared" ca="1" si="1515"/>
        <v>0</v>
      </c>
      <c r="GI284" s="7">
        <f t="shared" ca="1" si="1365"/>
        <v>0.40493865229437853</v>
      </c>
      <c r="GJ284" s="7">
        <f t="shared" ca="1" si="1366"/>
        <v>-2.0323267678993895E-2</v>
      </c>
      <c r="GK284" s="7">
        <f t="shared" ca="1" si="1367"/>
        <v>0</v>
      </c>
      <c r="GL284" s="7">
        <f t="shared" ca="1" si="1368"/>
        <v>0</v>
      </c>
      <c r="GM284" s="7" t="str">
        <f ca="1">IFERROR(IF(GM283+GL284&gt;GN$4,GM283,GM283+GL284),"")</f>
        <v/>
      </c>
      <c r="GN284" s="7">
        <f t="shared" ca="1" si="1516"/>
        <v>0</v>
      </c>
      <c r="GO284" s="7">
        <f t="shared" ca="1" si="1369"/>
        <v>0.14852835823601285</v>
      </c>
      <c r="GP284" s="7">
        <f t="shared" ca="1" si="1370"/>
        <v>0.23608702637937179</v>
      </c>
      <c r="GQ284" s="7">
        <f t="shared" ca="1" si="1371"/>
        <v>1</v>
      </c>
      <c r="GR284" s="7" t="str">
        <f t="shared" ca="1" si="1372"/>
        <v>6</v>
      </c>
      <c r="GS284" s="7" t="str">
        <f ca="1">IFERROR(IF(GS283+GR284&gt;GT$4,GS283,GS283+GR284),"")</f>
        <v/>
      </c>
      <c r="GT284" s="7">
        <f t="shared" ca="1" si="1517"/>
        <v>0</v>
      </c>
      <c r="GU284" s="7">
        <f t="shared" ca="1" si="1373"/>
        <v>0.10130232369362613</v>
      </c>
      <c r="GV284" s="7">
        <f t="shared" ca="1" si="1374"/>
        <v>0.28331306092175851</v>
      </c>
      <c r="GW284" s="7">
        <f t="shared" ca="1" si="1375"/>
        <v>1</v>
      </c>
      <c r="GX284" s="7" t="str">
        <f t="shared" ca="1" si="1376"/>
        <v>6</v>
      </c>
      <c r="GY284" s="7" t="str">
        <f ca="1">IFERROR(IF(GY283+GX284&gt;GZ$4,GY283,GY283+GX284),"")</f>
        <v/>
      </c>
      <c r="GZ284" s="7">
        <f t="shared" ca="1" si="1518"/>
        <v>0</v>
      </c>
      <c r="HA284" s="7">
        <f t="shared" ca="1" si="1377"/>
        <v>0.50098418849049398</v>
      </c>
      <c r="HB284" s="7">
        <f t="shared" ca="1" si="1378"/>
        <v>-0.11636880387510934</v>
      </c>
      <c r="HC284" s="7">
        <f t="shared" ca="1" si="1379"/>
        <v>0</v>
      </c>
      <c r="HD284" s="7">
        <f t="shared" ca="1" si="1380"/>
        <v>0</v>
      </c>
      <c r="HE284" s="7" t="str">
        <f ca="1">IFERROR(IF(HE283+HD284&gt;HF$4,HE283,HE283+HD284),"")</f>
        <v/>
      </c>
      <c r="HF284" s="7">
        <f t="shared" ca="1" si="1519"/>
        <v>0</v>
      </c>
      <c r="HG284" s="7">
        <f t="shared" ca="1" si="1381"/>
        <v>0.26471713727655444</v>
      </c>
      <c r="HH284" s="7">
        <f t="shared" ca="1" si="1382"/>
        <v>0.1198982473388302</v>
      </c>
      <c r="HI284" s="7">
        <f t="shared" ca="1" si="1383"/>
        <v>1</v>
      </c>
      <c r="HJ284" s="7" t="str">
        <f t="shared" ca="1" si="1384"/>
        <v>6</v>
      </c>
      <c r="HK284" s="7" t="str">
        <f ca="1">IFERROR(IF(HK283+HJ284&gt;HL$4,HK283,HK283+HJ284),"")</f>
        <v/>
      </c>
      <c r="HL284" s="7">
        <f t="shared" ca="1" si="1520"/>
        <v>0</v>
      </c>
      <c r="HM284" s="7">
        <f t="shared" ca="1" si="1385"/>
        <v>0.5882674872274839</v>
      </c>
      <c r="HN284" s="7">
        <f t="shared" ca="1" si="1386"/>
        <v>-0.20365210261209926</v>
      </c>
      <c r="HO284" s="7">
        <f t="shared" ca="1" si="1387"/>
        <v>0</v>
      </c>
      <c r="HP284" s="7">
        <f t="shared" ca="1" si="1388"/>
        <v>0</v>
      </c>
      <c r="HQ284" s="7" t="str">
        <f ca="1">IFERROR(IF(HQ283+HP284&gt;HR$4,HQ283,HQ283+HP284),"")</f>
        <v/>
      </c>
      <c r="HR284" s="7">
        <f t="shared" ca="1" si="1521"/>
        <v>0</v>
      </c>
      <c r="HS284" s="7">
        <f t="shared" ca="1" si="1389"/>
        <v>0.81346196905769208</v>
      </c>
      <c r="HT284" s="7">
        <f t="shared" ca="1" si="1390"/>
        <v>-0.42884658444230744</v>
      </c>
      <c r="HU284" s="7">
        <f t="shared" ca="1" si="1391"/>
        <v>0</v>
      </c>
      <c r="HV284" s="7">
        <f t="shared" ca="1" si="1392"/>
        <v>0</v>
      </c>
      <c r="HW284" s="7" t="str">
        <f ca="1">IFERROR(IF(HW283+HV284&gt;HX$4,HW283,HW283+HV284),"")</f>
        <v/>
      </c>
      <c r="HX284" s="7">
        <f t="shared" ca="1" si="1522"/>
        <v>0</v>
      </c>
      <c r="HY284" s="7">
        <f t="shared" ca="1" si="1393"/>
        <v>0.36891780057528567</v>
      </c>
      <c r="HZ284" s="7">
        <f t="shared" ca="1" si="1394"/>
        <v>1.5697584040098966E-2</v>
      </c>
      <c r="IA284" s="7">
        <f t="shared" ca="1" si="1395"/>
        <v>1</v>
      </c>
      <c r="IB284" s="7" t="str">
        <f t="shared" ca="1" si="1396"/>
        <v>6</v>
      </c>
      <c r="IC284" s="7" t="str">
        <f ca="1">IFERROR(IF(IC283+IB284&gt;ID$4,IC283,IC283+IB284),"")</f>
        <v/>
      </c>
      <c r="ID284" s="7">
        <f t="shared" ca="1" si="1523"/>
        <v>0</v>
      </c>
      <c r="IE284" s="7">
        <f t="shared" ca="1" si="1397"/>
        <v>0.614719560178562</v>
      </c>
      <c r="IF284" s="7">
        <f t="shared" ca="1" si="1398"/>
        <v>-0.23010417556317736</v>
      </c>
      <c r="IG284" s="7">
        <f t="shared" ca="1" si="1399"/>
        <v>0</v>
      </c>
      <c r="IH284" s="7">
        <f t="shared" ca="1" si="1400"/>
        <v>0</v>
      </c>
      <c r="II284" s="7" t="str">
        <f ca="1">IFERROR(IF(II283+IH284&gt;IJ$4,II283,II283+IH284),"")</f>
        <v/>
      </c>
      <c r="IJ284" s="7">
        <f t="shared" ca="1" si="1524"/>
        <v>0</v>
      </c>
      <c r="IK284" s="7">
        <f t="shared" ca="1" si="1401"/>
        <v>0.37248607702094616</v>
      </c>
      <c r="IL284" s="7">
        <f t="shared" ca="1" si="1402"/>
        <v>1.2129307594438477E-2</v>
      </c>
      <c r="IM284" s="7">
        <f t="shared" ca="1" si="1403"/>
        <v>1</v>
      </c>
      <c r="IN284" s="7" t="str">
        <f t="shared" ca="1" si="1404"/>
        <v>6</v>
      </c>
      <c r="IO284" s="7" t="str">
        <f ca="1">IFERROR(IF(IO283+IN284&gt;IP$4,IO283,IO283+IN284),"")</f>
        <v/>
      </c>
      <c r="IP284" s="7">
        <f t="shared" ca="1" si="1525"/>
        <v>0</v>
      </c>
      <c r="IQ284" s="7">
        <f t="shared" ca="1" si="1405"/>
        <v>7.1043712521632996E-2</v>
      </c>
      <c r="IR284" s="7">
        <f t="shared" ca="1" si="1406"/>
        <v>0.31357167209375164</v>
      </c>
      <c r="IS284" s="7">
        <f t="shared" ca="1" si="1407"/>
        <v>1</v>
      </c>
      <c r="IT284" s="7" t="str">
        <f t="shared" ca="1" si="1408"/>
        <v>6</v>
      </c>
      <c r="IU284" s="7" t="str">
        <f ca="1">IFERROR(IF(IU283+IT284&gt;IV$4,IU283,IU283+IT284),"")</f>
        <v/>
      </c>
      <c r="IV284" s="7">
        <f t="shared" ca="1" si="1526"/>
        <v>0</v>
      </c>
      <c r="IW284" s="7">
        <f t="shared" ca="1" si="1409"/>
        <v>0.51097599366368707</v>
      </c>
      <c r="IX284" s="7">
        <f t="shared" ca="1" si="1410"/>
        <v>-0.12636060904830243</v>
      </c>
      <c r="IY284" s="7">
        <f t="shared" ca="1" si="1411"/>
        <v>0</v>
      </c>
      <c r="IZ284" s="7">
        <f t="shared" ca="1" si="1412"/>
        <v>0</v>
      </c>
      <c r="JA284" s="7" t="str">
        <f ca="1">IFERROR(IF(JA283+IZ284&gt;JB$4,JA283,JA283+IZ284),"")</f>
        <v/>
      </c>
      <c r="JB284" s="7">
        <f t="shared" ca="1" si="1527"/>
        <v>0</v>
      </c>
      <c r="JC284" s="7">
        <f t="shared" ca="1" si="1413"/>
        <v>0.43431924955739154</v>
      </c>
      <c r="JD284" s="7">
        <f t="shared" ca="1" si="1414"/>
        <v>-4.9703864942006903E-2</v>
      </c>
      <c r="JE284" s="7">
        <f t="shared" ca="1" si="1415"/>
        <v>0</v>
      </c>
      <c r="JF284" s="7">
        <f t="shared" ca="1" si="1416"/>
        <v>0</v>
      </c>
      <c r="JG284" s="7" t="str">
        <f ca="1">IFERROR(IF(JG283+JF284&gt;JH$4,JG283,JG283+JF284),"")</f>
        <v/>
      </c>
      <c r="JH284" s="7">
        <f t="shared" ca="1" si="1528"/>
        <v>0</v>
      </c>
      <c r="JI284" s="7">
        <f t="shared" ca="1" si="1417"/>
        <v>0.81884251123303264</v>
      </c>
      <c r="JJ284" s="7">
        <f t="shared" ca="1" si="1418"/>
        <v>-0.43422712661764801</v>
      </c>
      <c r="JK284" s="7">
        <f t="shared" ca="1" si="1419"/>
        <v>0</v>
      </c>
      <c r="JL284" s="7">
        <f t="shared" ca="1" si="1420"/>
        <v>0</v>
      </c>
      <c r="JM284" s="7" t="str">
        <f ca="1">IFERROR(IF(JM283+JL284&gt;JN$4,JM283,JM283+JL284),"")</f>
        <v/>
      </c>
      <c r="JN284" s="7">
        <f t="shared" ca="1" si="1529"/>
        <v>0</v>
      </c>
      <c r="JO284" s="7">
        <f t="shared" ca="1" si="1421"/>
        <v>0.81178349637914615</v>
      </c>
      <c r="JP284" s="7">
        <f t="shared" ca="1" si="1422"/>
        <v>-0.42716811176376152</v>
      </c>
      <c r="JQ284" s="7">
        <f t="shared" ca="1" si="1423"/>
        <v>0</v>
      </c>
      <c r="JR284" s="7">
        <f t="shared" ca="1" si="1424"/>
        <v>0</v>
      </c>
      <c r="JS284" s="7" t="str">
        <f ca="1">IFERROR(IF(JS283+JR284&gt;JT$4,JS283,JS283+JR284),"")</f>
        <v/>
      </c>
      <c r="JT284" s="7">
        <f t="shared" ca="1" si="1530"/>
        <v>0</v>
      </c>
      <c r="JU284" s="7">
        <f t="shared" ca="1" si="1425"/>
        <v>0.31545754584411068</v>
      </c>
      <c r="JV284" s="7">
        <f t="shared" ca="1" si="1426"/>
        <v>6.9157838771273961E-2</v>
      </c>
      <c r="JW284" s="7">
        <f t="shared" ca="1" si="1427"/>
        <v>1</v>
      </c>
      <c r="JX284" s="7" t="str">
        <f t="shared" ca="1" si="1428"/>
        <v>6</v>
      </c>
      <c r="JY284" s="7" t="str">
        <f ca="1">IFERROR(IF(JY283+JX284&gt;JZ$4,JY283,JY283+JX284),"")</f>
        <v/>
      </c>
      <c r="JZ284" s="7">
        <f t="shared" ca="1" si="1531"/>
        <v>0</v>
      </c>
      <c r="KA284" s="7">
        <f t="shared" ca="1" si="1429"/>
        <v>0.34360597691452832</v>
      </c>
      <c r="KB284" s="7">
        <f t="shared" ca="1" si="1430"/>
        <v>4.1009407700856315E-2</v>
      </c>
      <c r="KC284" s="7">
        <f t="shared" ca="1" si="1431"/>
        <v>1</v>
      </c>
      <c r="KD284" s="7" t="str">
        <f t="shared" ca="1" si="1432"/>
        <v>6</v>
      </c>
      <c r="KE284" s="7" t="str">
        <f ca="1">IFERROR(IF(KE283+KD284&gt;KF$4,KE283,KE283+KD284),"")</f>
        <v/>
      </c>
      <c r="KF284" s="7">
        <f t="shared" ca="1" si="1532"/>
        <v>0</v>
      </c>
      <c r="KG284" s="7">
        <f t="shared" ca="1" si="1433"/>
        <v>0.20313133287500051</v>
      </c>
      <c r="KH284" s="7">
        <f t="shared" ca="1" si="1434"/>
        <v>0.18148405174038412</v>
      </c>
      <c r="KI284" s="7">
        <f t="shared" ca="1" si="1435"/>
        <v>1</v>
      </c>
      <c r="KJ284" s="7" t="str">
        <f t="shared" ca="1" si="1436"/>
        <v>6</v>
      </c>
      <c r="KK284" s="7" t="str">
        <f ca="1">IFERROR(IF(KK283+KJ284&gt;KL$4,KK283,KK283+KJ284),"")</f>
        <v/>
      </c>
      <c r="KL284" s="7">
        <f t="shared" ca="1" si="1533"/>
        <v>0</v>
      </c>
      <c r="KM284" s="7">
        <f t="shared" ca="1" si="1437"/>
        <v>0.83332194342355137</v>
      </c>
      <c r="KN284" s="7">
        <f t="shared" ca="1" si="1438"/>
        <v>-0.44870655880816673</v>
      </c>
      <c r="KO284" s="7">
        <f t="shared" ca="1" si="1439"/>
        <v>0</v>
      </c>
      <c r="KP284" s="7">
        <f t="shared" ca="1" si="1440"/>
        <v>0</v>
      </c>
      <c r="KQ284" s="7" t="str">
        <f ca="1">IFERROR(IF(KQ283+KP284&gt;KR$4,KQ283,KQ283+KP284),"")</f>
        <v/>
      </c>
      <c r="KR284" s="7">
        <f t="shared" ca="1" si="1534"/>
        <v>0</v>
      </c>
      <c r="KS284" s="7">
        <f t="shared" ca="1" si="1441"/>
        <v>0.32383895441864818</v>
      </c>
      <c r="KT284" s="7">
        <f t="shared" ca="1" si="1442"/>
        <v>6.0776430196736453E-2</v>
      </c>
      <c r="KU284" s="7">
        <f t="shared" ca="1" si="1443"/>
        <v>1</v>
      </c>
      <c r="KV284" s="7" t="str">
        <f t="shared" ca="1" si="1444"/>
        <v>6</v>
      </c>
      <c r="KW284" s="7" t="str">
        <f ca="1">IFERROR(IF(KW283+KV284&gt;KX$4,KW283,KW283+KV284),"")</f>
        <v/>
      </c>
      <c r="KX284" s="7">
        <f t="shared" ca="1" si="1535"/>
        <v>0</v>
      </c>
      <c r="KY284" s="7">
        <f t="shared" ca="1" si="1445"/>
        <v>0.13590679059585997</v>
      </c>
      <c r="KZ284" s="7">
        <f t="shared" ca="1" si="1446"/>
        <v>0.24870859401952466</v>
      </c>
      <c r="LA284" s="7">
        <f t="shared" ca="1" si="1447"/>
        <v>1</v>
      </c>
      <c r="LB284" s="7" t="str">
        <f t="shared" ca="1" si="1448"/>
        <v>6</v>
      </c>
      <c r="LC284" s="7" t="str">
        <f ca="1">IFERROR(IF(LC283+LB284&gt;LD$4,LC283,LC283+LB284),"")</f>
        <v/>
      </c>
      <c r="LD284" s="7">
        <f t="shared" ca="1" si="1536"/>
        <v>0</v>
      </c>
      <c r="LE284" s="7">
        <f t="shared" ca="1" si="1449"/>
        <v>0.92737642120948427</v>
      </c>
      <c r="LF284" s="7">
        <f t="shared" ca="1" si="1450"/>
        <v>-0.54276103659409958</v>
      </c>
      <c r="LG284" s="7">
        <f t="shared" ca="1" si="1451"/>
        <v>0</v>
      </c>
      <c r="LH284" s="7">
        <f t="shared" ca="1" si="1452"/>
        <v>0</v>
      </c>
      <c r="LI284" s="7" t="str">
        <f ca="1">IFERROR(IF(LI283+LH284&gt;LJ$4,LI283,LI283+LH284),"")</f>
        <v/>
      </c>
      <c r="LJ284" s="7">
        <f t="shared" ca="1" si="1537"/>
        <v>0</v>
      </c>
      <c r="LK284" s="7">
        <f t="shared" ca="1" si="1453"/>
        <v>0.81193332275064178</v>
      </c>
      <c r="LL284" s="7">
        <f t="shared" ca="1" si="1454"/>
        <v>-0.42731793813525715</v>
      </c>
      <c r="LM284" s="7">
        <f t="shared" ca="1" si="1455"/>
        <v>0</v>
      </c>
      <c r="LN284" s="7">
        <f t="shared" ca="1" si="1456"/>
        <v>0</v>
      </c>
      <c r="LO284" s="7" t="str">
        <f ca="1">IFERROR(IF(LO283+LN284&gt;LP$4,LO283,LO283+LN284),"")</f>
        <v/>
      </c>
      <c r="LP284" s="7">
        <f t="shared" ca="1" si="1538"/>
        <v>0</v>
      </c>
      <c r="LQ284" s="7">
        <f t="shared" ca="1" si="1457"/>
        <v>0.77583856027798881</v>
      </c>
      <c r="LR284" s="7">
        <f t="shared" ca="1" si="1458"/>
        <v>-0.39122317566260417</v>
      </c>
      <c r="LS284" s="7">
        <f t="shared" ca="1" si="1459"/>
        <v>0</v>
      </c>
      <c r="LT284" s="7">
        <f t="shared" ca="1" si="1460"/>
        <v>0</v>
      </c>
      <c r="LU284" s="7" t="str">
        <f ca="1">IFERROR(IF(LU283+LT284&gt;LV$4,LU283,LU283+LT284),"")</f>
        <v/>
      </c>
      <c r="LV284" s="7">
        <f t="shared" ca="1" si="1539"/>
        <v>0</v>
      </c>
      <c r="LW284" s="7">
        <f t="shared" ca="1" si="1461"/>
        <v>0.85294110483947894</v>
      </c>
      <c r="LX284" s="7">
        <f t="shared" ca="1" si="1462"/>
        <v>-0.4683257202240943</v>
      </c>
      <c r="LY284" s="7">
        <f t="shared" ca="1" si="1463"/>
        <v>0</v>
      </c>
      <c r="LZ284" s="7">
        <f t="shared" ca="1" si="1464"/>
        <v>0</v>
      </c>
      <c r="MA284" s="7" t="str">
        <f ca="1">IFERROR(IF(MA283+LZ284&gt;MB$4,MA283,MA283+LZ284),"")</f>
        <v/>
      </c>
      <c r="MB284" s="7">
        <f t="shared" ca="1" si="1540"/>
        <v>0</v>
      </c>
      <c r="MC284" s="7">
        <f t="shared" ca="1" si="1465"/>
        <v>0.61461741700237482</v>
      </c>
      <c r="MD284" s="7">
        <f t="shared" ca="1" si="1466"/>
        <v>-0.23000203238699019</v>
      </c>
      <c r="ME284" s="7">
        <f t="shared" ca="1" si="1467"/>
        <v>0</v>
      </c>
      <c r="MF284" s="7">
        <f t="shared" ca="1" si="1468"/>
        <v>0</v>
      </c>
      <c r="MG284" s="7" t="str">
        <f ca="1">IFERROR(IF(MG283+MF284&gt;MH$4,MG283,MG283+MF284),"")</f>
        <v/>
      </c>
      <c r="MH284" s="7">
        <f t="shared" ca="1" si="1541"/>
        <v>0</v>
      </c>
      <c r="MI284" s="7">
        <f t="shared" ca="1" si="1469"/>
        <v>0.72619916704498488</v>
      </c>
      <c r="MJ284" s="7">
        <f t="shared" ca="1" si="1470"/>
        <v>-0.34158378242960025</v>
      </c>
      <c r="MK284" s="7">
        <f t="shared" ca="1" si="1471"/>
        <v>0</v>
      </c>
      <c r="ML284" s="7">
        <f t="shared" ca="1" si="1472"/>
        <v>0</v>
      </c>
      <c r="MM284" s="7" t="str">
        <f ca="1">IFERROR(IF(MM283+ML284&gt;MN$4,MM283,MM283+ML284),"")</f>
        <v/>
      </c>
      <c r="MN284" s="7">
        <f t="shared" ca="1" si="1542"/>
        <v>0</v>
      </c>
      <c r="MO284" s="7">
        <f t="shared" ca="1" si="1473"/>
        <v>0.35100831611914929</v>
      </c>
      <c r="MP284" s="7">
        <f t="shared" ca="1" si="1474"/>
        <v>3.3607068496235348E-2</v>
      </c>
      <c r="MQ284" s="7">
        <f t="shared" ca="1" si="1475"/>
        <v>1</v>
      </c>
      <c r="MR284" s="7" t="str">
        <f t="shared" ca="1" si="1476"/>
        <v>6</v>
      </c>
      <c r="MS284" s="7" t="str">
        <f ca="1">IFERROR(IF(MS283+MR284&gt;MT$4,MS283,MS283+MR284),"")</f>
        <v/>
      </c>
      <c r="MT284" s="7">
        <f t="shared" ca="1" si="1543"/>
        <v>0</v>
      </c>
      <c r="MU284" s="7">
        <f t="shared" ca="1" si="1477"/>
        <v>0.64713658640348559</v>
      </c>
      <c r="MV284" s="7">
        <f t="shared" ca="1" si="1478"/>
        <v>-0.26252120178810096</v>
      </c>
      <c r="MW284" s="7">
        <f t="shared" ca="1" si="1479"/>
        <v>0</v>
      </c>
      <c r="MX284" s="7">
        <f t="shared" ca="1" si="1480"/>
        <v>0</v>
      </c>
      <c r="MY284" s="7" t="str">
        <f ca="1">IFERROR(IF(MY283+MX284&gt;MZ$4,MY283,MY283+MX284),"")</f>
        <v/>
      </c>
      <c r="MZ284" s="7">
        <f t="shared" ca="1" si="1544"/>
        <v>0</v>
      </c>
      <c r="NA284" s="7">
        <f t="shared" ca="1" si="1481"/>
        <v>8.965438434462325E-2</v>
      </c>
      <c r="NB284" s="7">
        <f t="shared" ca="1" si="1482"/>
        <v>0.29496100027076139</v>
      </c>
      <c r="NC284" s="7">
        <f t="shared" ca="1" si="1483"/>
        <v>1</v>
      </c>
      <c r="ND284" s="7" t="str">
        <f t="shared" ca="1" si="1484"/>
        <v>6</v>
      </c>
      <c r="NE284" s="7" t="str">
        <f ca="1">IFERROR(IF(NE283+ND284&gt;NF$4,NE283,NE283+ND284),"")</f>
        <v/>
      </c>
      <c r="NF284" s="7">
        <f t="shared" ca="1" si="1545"/>
        <v>0</v>
      </c>
      <c r="NG284" s="7">
        <f t="shared" ca="1" si="1485"/>
        <v>0.77139447653181015</v>
      </c>
      <c r="NH284" s="7">
        <f t="shared" ca="1" si="1486"/>
        <v>-0.38677909191642551</v>
      </c>
      <c r="NI284" s="7">
        <f t="shared" ca="1" si="1487"/>
        <v>0</v>
      </c>
      <c r="NJ284" s="7">
        <f t="shared" ca="1" si="1488"/>
        <v>0</v>
      </c>
      <c r="NK284" s="7" t="str">
        <f ca="1">IFERROR(IF(NK283+NJ284&gt;NL$4,NK283,NK283+NJ284),"")</f>
        <v/>
      </c>
      <c r="NL284" s="7">
        <f t="shared" ca="1" si="1546"/>
        <v>0</v>
      </c>
      <c r="NM284" s="7">
        <f t="shared" ca="1" si="1489"/>
        <v>0.11604345884606082</v>
      </c>
      <c r="NN284" s="7">
        <f t="shared" ca="1" si="1490"/>
        <v>0.26857192576932382</v>
      </c>
      <c r="NO284" s="7">
        <f t="shared" ca="1" si="1491"/>
        <v>1</v>
      </c>
      <c r="NP284" s="7" t="str">
        <f t="shared" ca="1" si="1492"/>
        <v>6</v>
      </c>
      <c r="NQ284" s="7" t="str">
        <f ca="1">IFERROR(IF(NQ283+NP284&gt;NR$4,NQ283,NQ283+NP284),"")</f>
        <v/>
      </c>
      <c r="NR284" s="7">
        <f t="shared" ca="1" si="1547"/>
        <v>0</v>
      </c>
      <c r="NT284">
        <v>286</v>
      </c>
      <c r="NU284" s="7" t="s">
        <v>19</v>
      </c>
      <c r="NV284" s="7" t="str">
        <f t="shared" ca="1" si="1280"/>
        <v/>
      </c>
      <c r="NW284" s="7" t="str">
        <f t="shared" ca="1" si="1493"/>
        <v/>
      </c>
      <c r="NX284" t="str">
        <f ca="1">IFERROR(VLOOKUP(NT284,$K$3:$AK$568,8,FALSE),"")</f>
        <v/>
      </c>
      <c r="NY284" t="str">
        <f ca="1">IFERROR(VLOOKUP(NT284,$K$3:$AK$568,9,FALSE),"")</f>
        <v/>
      </c>
      <c r="NZ284" s="7" t="str">
        <f ca="1">IFERROR(VLOOKUP(NT284,$K$3:$AK$568,27,FALSE),"")</f>
        <v/>
      </c>
      <c r="OB284">
        <v>286</v>
      </c>
      <c r="OC284" s="7" t="s">
        <v>19</v>
      </c>
      <c r="OD284" t="e">
        <f t="shared" ca="1" si="1548"/>
        <v>#N/A</v>
      </c>
      <c r="OE284" s="7" t="str">
        <f t="shared" ca="1" si="1549"/>
        <v/>
      </c>
      <c r="OF284" s="7" t="str">
        <f t="shared" ca="1" si="1550"/>
        <v/>
      </c>
      <c r="OG284" t="str">
        <f t="shared" ca="1" si="1551"/>
        <v/>
      </c>
      <c r="OI284">
        <v>286</v>
      </c>
      <c r="OJ284" s="7" t="s">
        <v>19</v>
      </c>
      <c r="OK284" s="7" t="str">
        <f t="shared" ca="1" si="1552"/>
        <v/>
      </c>
      <c r="OL284" s="7" t="str">
        <f t="shared" ca="1" si="1553"/>
        <v/>
      </c>
      <c r="OM284" t="str">
        <f ca="1">IFERROR(VLOOKUP(OI284,$L$3:$AK$568,7,FALSE),"")</f>
        <v/>
      </c>
      <c r="ON284" t="str">
        <f ca="1">IFERROR(VLOOKUP(OI284,$L$3:$AK$568,8,FALSE),"")</f>
        <v/>
      </c>
      <c r="OO284" s="7" t="str">
        <f ca="1">IFERROR(VLOOKUP(OI284,$L$3:$AK$568,26,FALSE),"")</f>
        <v/>
      </c>
      <c r="OQ284">
        <v>286</v>
      </c>
      <c r="OR284" s="7" t="s">
        <v>19</v>
      </c>
      <c r="OS284" t="e">
        <f t="shared" ca="1" si="1554"/>
        <v>#N/A</v>
      </c>
      <c r="OT284" s="7" t="str">
        <f t="shared" ca="1" si="1555"/>
        <v/>
      </c>
      <c r="OU284" s="7" t="str">
        <f t="shared" ca="1" si="1556"/>
        <v/>
      </c>
      <c r="OV284" t="str">
        <f t="shared" ca="1" si="1557"/>
        <v/>
      </c>
      <c r="OX284">
        <v>286</v>
      </c>
      <c r="OY284" s="7" t="s">
        <v>19</v>
      </c>
      <c r="OZ284" s="7" t="str">
        <f t="shared" ca="1" si="1558"/>
        <v/>
      </c>
      <c r="PA284" s="7" t="str">
        <f t="shared" ca="1" si="1559"/>
        <v/>
      </c>
      <c r="PB284" t="str">
        <f ca="1">IFERROR(VLOOKUP(OX284,$M$3:$AK$568,6,FALSE),"")</f>
        <v/>
      </c>
      <c r="PC284" t="str">
        <f ca="1">IFERROR(VLOOKUP(OX284,$M$3:$AK$568,7,FALSE),"")</f>
        <v/>
      </c>
      <c r="PD284" s="7" t="str">
        <f ca="1">IFERROR(VLOOKUP(OX284,$M$3:$AK$568,25,FALSE),"")</f>
        <v/>
      </c>
      <c r="PF284">
        <v>286</v>
      </c>
      <c r="PG284" s="7" t="s">
        <v>19</v>
      </c>
      <c r="PH284" t="e">
        <f t="shared" ca="1" si="1560"/>
        <v>#N/A</v>
      </c>
      <c r="PI284" s="7" t="str">
        <f t="shared" ca="1" si="1561"/>
        <v/>
      </c>
      <c r="PJ284" s="7" t="str">
        <f t="shared" ca="1" si="1562"/>
        <v/>
      </c>
      <c r="PK284" t="str">
        <f t="shared" ca="1" si="1563"/>
        <v/>
      </c>
      <c r="PM284">
        <v>286</v>
      </c>
      <c r="PN284" s="7" t="s">
        <v>19</v>
      </c>
      <c r="PO284" s="202" t="str">
        <f t="shared" ca="1" si="1564"/>
        <v/>
      </c>
      <c r="PP284" s="7" t="str">
        <f t="shared" ca="1" si="1565"/>
        <v/>
      </c>
      <c r="PQ284" t="str">
        <f ca="1">IFERROR(VLOOKUP(PM284,$G$325:$R$409,12,FALSE),"")</f>
        <v/>
      </c>
      <c r="PR284" t="e">
        <f ca="1">VLOOKUP(PM284,$G$324:$Q$409,11,FALSE)</f>
        <v>#N/A</v>
      </c>
      <c r="PS284" s="7" t="str">
        <f ca="1">VLOOKUP(PQ284,$R$325:$Y$409,8,FALSE)</f>
        <v>- -</v>
      </c>
      <c r="PT284" s="7">
        <f ca="1">ReSt</f>
        <v>-4</v>
      </c>
      <c r="PU284" s="7" t="e">
        <f t="shared" ca="1" si="1566"/>
        <v>#N/A</v>
      </c>
      <c r="PV284" s="7" t="e">
        <f t="shared" ca="1" si="1567"/>
        <v>#N/A</v>
      </c>
      <c r="PW284" s="7" t="str">
        <f ca="1">VLOOKUP(PQ284,$R$325:$AK$409,8,FALSE)</f>
        <v>- -</v>
      </c>
      <c r="PX284" s="7"/>
      <c r="PY284">
        <v>286</v>
      </c>
      <c r="PZ284" s="7" t="s">
        <v>19</v>
      </c>
      <c r="QA284" t="str">
        <f t="shared" ca="1" si="1568"/>
        <v/>
      </c>
      <c r="QB284" s="7" t="str">
        <f t="shared" ca="1" si="1569"/>
        <v/>
      </c>
      <c r="QC284" s="7" t="str">
        <f t="shared" ca="1" si="1570"/>
        <v/>
      </c>
      <c r="QD284" t="str">
        <f t="shared" ca="1" si="1571"/>
        <v/>
      </c>
      <c r="QF284">
        <v>286</v>
      </c>
      <c r="QG284" s="7" t="s">
        <v>19</v>
      </c>
      <c r="QH284" s="7" t="str">
        <f t="shared" ca="1" si="1572"/>
        <v/>
      </c>
      <c r="QI284" s="7" t="e">
        <f t="shared" ca="1" si="1573"/>
        <v>#VALUE!</v>
      </c>
      <c r="QJ284" t="e">
        <f t="shared" ca="1" si="1574"/>
        <v>#N/A</v>
      </c>
      <c r="QK284" s="7" t="e">
        <f t="shared" ca="1" si="1575"/>
        <v>#N/A</v>
      </c>
      <c r="QM284">
        <v>286</v>
      </c>
      <c r="QN284" s="7" t="s">
        <v>19</v>
      </c>
      <c r="QO284" t="str">
        <f t="shared" ca="1" si="1576"/>
        <v/>
      </c>
      <c r="QP284" s="7" t="str">
        <f t="shared" ca="1" si="1577"/>
        <v/>
      </c>
      <c r="QQ284" t="str">
        <f t="shared" ca="1" si="1578"/>
        <v/>
      </c>
    </row>
    <row r="285" spans="1:459" x14ac:dyDescent="0.25">
      <c r="A285" s="240" t="str">
        <f>IF('Character Sheet'!$B$4="Creature","N","Y")</f>
        <v>Y</v>
      </c>
      <c r="C285" s="75"/>
      <c r="D285" s="76"/>
      <c r="F285" s="75"/>
      <c r="G285" s="76"/>
      <c r="I285" s="75"/>
      <c r="J285" s="85" t="s">
        <v>2151</v>
      </c>
      <c r="K285" s="85">
        <f t="shared" ca="1" si="1589"/>
        <v>7</v>
      </c>
      <c r="L285" s="85">
        <f t="shared" ca="1" si="1587"/>
        <v>7</v>
      </c>
      <c r="M285" s="70">
        <f t="shared" ca="1" si="1270"/>
        <v>18</v>
      </c>
      <c r="O285" s="222">
        <f t="shared" ca="1" si="1277"/>
        <v>263</v>
      </c>
      <c r="Q285" s="7" t="str">
        <f t="shared" si="1579"/>
        <v>Acting</v>
      </c>
      <c r="R285" s="9" t="s">
        <v>1525</v>
      </c>
      <c r="S285" s="9" t="s">
        <v>2012</v>
      </c>
      <c r="T285" s="61" t="str">
        <f>SUBSTITUTE(IFERROR(IFERROR(VLOOKUP(R285,'[1]Skill Statistics'!$A$3:$C$513,2,FALSE),VLOOKUP(Q285,'[1]Skill Statistics'!$A$3:$C$513,2,FALSE)),T284),"R*","ReSt")</f>
        <v>Em/Pr</v>
      </c>
      <c r="U285" s="61" t="str">
        <f>IFERROR(IFERROR(VLOOKUP(R285,'[1]Skill Statistics'!$A$3:$C$513,3,FALSE),VLOOKUP(Q285,'[1]Skill Statistics'!$A$3:$C$513,3,FALSE)),U284)</f>
        <v>Me</v>
      </c>
      <c r="V285" s="61" t="str">
        <f>IF(ISNUMBER(SEARCH("Category",R285)),"- -",IFERROR(IFERROR(VLOOKUP(Q285,[1]Professions!$A$4:$AM$288,MATCH(Profession,[1]Professions!$A$1:$AM$1,0),FALSE),VLOOKUP(Q285,Calculations!$B$91:$I$95,8,FALSE)),"- -"))</f>
        <v>3 / 4</v>
      </c>
      <c r="W285" s="60">
        <f t="shared" ca="1" si="1278"/>
        <v>0</v>
      </c>
      <c r="X285" s="7">
        <f ca="1">IFERROR(VLOOKUP(R285,$BS$6:$NR$519,MATCH(ActualLevel,$BS$3:$NR$3,0),FALSE),"- -")</f>
        <v>0</v>
      </c>
      <c r="Y285" s="7">
        <f t="shared" ca="1" si="1588"/>
        <v>0</v>
      </c>
      <c r="Z285" s="7">
        <f ca="1">IFERROR(VLOOKUP(Y285,Charts!$BQ$2:$BR$52,2,FALSE),"- -")</f>
        <v>-25</v>
      </c>
      <c r="AA285" s="7">
        <f t="shared" ca="1" si="1281"/>
        <v>-2</v>
      </c>
      <c r="AB285" s="7">
        <f t="shared" ca="1" si="1584"/>
        <v>0</v>
      </c>
      <c r="AC285" s="7"/>
      <c r="AD285" s="7"/>
      <c r="AE285" s="7"/>
      <c r="AF285" s="7"/>
      <c r="AG285" s="7"/>
      <c r="AH285" s="43"/>
      <c r="AI285" s="7"/>
      <c r="AJ285" s="7"/>
      <c r="AK285" s="7">
        <f t="shared" ca="1" si="1282"/>
        <v>-27</v>
      </c>
      <c r="AL285" s="7"/>
      <c r="AM285" s="69">
        <f>IFERROR(VLOOKUP(R285,'[1]Skill Statistics'!$A$3:$AN$513,MATCH(Profession,'[1]Skill Statistics'!$A$2:$AN$2,0),FALSE),0)</f>
        <v>0</v>
      </c>
      <c r="AN285" s="85">
        <f>IFERROR(VLOOKUP(Q285,'[1]Skill Statistics'!$A$3:$BK$513,MATCH(Archetype,'[1]Skill Statistics'!$A$2:$BK$2,0),FALSE),0)</f>
        <v>0</v>
      </c>
      <c r="AO285" s="85">
        <f>IFERROR(VLOOKUP(Q285,'[1]Skill Statistics'!$A$3:$BB$513,MATCH(Race,'[1]Skill Statistics'!$A$2:$BB$2,0),FALSE),0)</f>
        <v>0</v>
      </c>
      <c r="AP285" s="85">
        <f t="shared" ca="1" si="1495"/>
        <v>-0.2</v>
      </c>
      <c r="AQ285" s="70"/>
      <c r="AS285" s="69">
        <f>IFERROR(VLOOKUP(Q285,'[1]Professional Skills'!$A$4:$AM$288,MATCH(Profession,'[1]Professional Skills'!$A$3:$AM$3,0),FALSE),"- -")</f>
        <v>0</v>
      </c>
      <c r="AU285" s="7">
        <f t="shared" si="1586"/>
        <v>0</v>
      </c>
      <c r="AV285" s="7">
        <f t="shared" ca="1" si="1585"/>
        <v>0</v>
      </c>
      <c r="AW285" t="str">
        <f t="shared" si="1580"/>
        <v/>
      </c>
      <c r="AX285" t="str">
        <f>IFERROR(_xlfn.RANK.EQ(AW285,$AW$5:$AW$568),"")</f>
        <v/>
      </c>
      <c r="AY285">
        <f>IF(IF(AT285="*",AY284,AW285)="",0,IF(AT285="*",AY284,AW285))</f>
        <v>0</v>
      </c>
      <c r="AZ285" s="70" t="str">
        <f t="shared" si="1283"/>
        <v/>
      </c>
      <c r="BB285" s="69" t="str">
        <f>IFERROR(IF(Q285="Language",VLOOKUP(R285,[1]Cultures!$B$4:$N$218,MATCH(Culture,[1]Cultures!$B$3:$N$3,0),FALSE),VLOOKUP(Q285,[1]Cultures!$B$4:$O$212,MATCH(Culture,[1]Cultures!$B$3:$O$3,0),FALSE)),"- -")</f>
        <v>- -</v>
      </c>
      <c r="BD285">
        <f t="shared" ca="1" si="1581"/>
        <v>0</v>
      </c>
      <c r="BE285" t="str">
        <f t="shared" si="1582"/>
        <v/>
      </c>
      <c r="BF285">
        <f t="shared" ref="BF285:BF294" ca="1" si="1590">RAND()+AM285+AQ285</f>
        <v>0.81237083168992275</v>
      </c>
      <c r="BH285">
        <f t="shared" ref="BH285:BH294" ca="1" si="1591">_xlfn.RANK.EQ(BF285,$BF$81:$BF$298)</f>
        <v>3</v>
      </c>
      <c r="BI285" s="7" t="str">
        <f t="shared" ca="1" si="1284"/>
        <v>- -</v>
      </c>
      <c r="BJ285">
        <f ca="1">IF(BH285=1,IF($BB$3=1,1,IF($BB$3&gt;=2,2,0)),IF(BH285=2,IF($BB$3=3,1,IF($BB$3&gt;=4,2,0)),IF(BH285=3,IF($BB$3=5,1,IF($BB$3&gt;=6,2,0)),IF(BH285=4,IF($BB$3=7,1,IF($BB$3&gt;=8,2,0)),IF(BH285=5,IF($BB$3=9,1,IF($BB$3&gt;=10,2,0)),0)))))</f>
        <v>0</v>
      </c>
      <c r="BK285" s="7"/>
      <c r="BL285" s="70">
        <f t="shared" ca="1" si="1286"/>
        <v>0</v>
      </c>
      <c r="BN285" s="69">
        <f>IFERROR(VLOOKUP(V285,Charts!$BT$2:$BV$14,3,FALSE),"- -")</f>
        <v>0.69230769230769229</v>
      </c>
      <c r="BO285" s="85">
        <f t="shared" ca="1" si="1496"/>
        <v>1.4537742712461736</v>
      </c>
      <c r="BP285" s="70">
        <f t="shared" ca="1" si="1583"/>
        <v>263</v>
      </c>
      <c r="BR285" s="7">
        <v>284</v>
      </c>
      <c r="BS285" s="9" t="str">
        <f ca="1">VLOOKUP(BR285,$O$3:$R$568,4,FALSE)</f>
        <v>Tax Evasion</v>
      </c>
      <c r="BT285" s="7" t="str">
        <f ca="1">VLOOKUP(BS285,$R$3:$V$568,5,FALSE)</f>
        <v>5 / 7</v>
      </c>
      <c r="BU285" s="7">
        <f ca="1">VLOOKUP(BT285,Charts!$BT$2:$BV$14,3,FALSE)</f>
        <v>0.46153846153846156</v>
      </c>
      <c r="BV285" s="7" t="str">
        <f t="shared" ca="1" si="1287"/>
        <v>5</v>
      </c>
      <c r="BW285" s="7" t="str">
        <f t="shared" ca="1" si="1288"/>
        <v>7</v>
      </c>
      <c r="BY285" s="7">
        <f t="shared" ca="1" si="1289"/>
        <v>0.39611085277888691</v>
      </c>
      <c r="BZ285" s="7">
        <f t="shared" ca="1" si="1290"/>
        <v>6.5427608759574651E-2</v>
      </c>
      <c r="CA285" s="7">
        <f t="shared" ca="1" si="1291"/>
        <v>1</v>
      </c>
      <c r="CB285" s="7" t="str">
        <f t="shared" ca="1" si="1292"/>
        <v>5</v>
      </c>
      <c r="CC285" s="7" t="str">
        <f ca="1">IFERROR(IF(CC284+CB285&gt;CD$4,CC284,CC284+CB285),"")</f>
        <v/>
      </c>
      <c r="CD285" s="7">
        <f t="shared" ca="1" si="1497"/>
        <v>0</v>
      </c>
      <c r="CE285" s="7">
        <f t="shared" ca="1" si="1293"/>
        <v>0.48693216988396404</v>
      </c>
      <c r="CF285" s="7">
        <f t="shared" ca="1" si="1294"/>
        <v>-2.5393708345502475E-2</v>
      </c>
      <c r="CG285" s="7">
        <f t="shared" ca="1" si="1295"/>
        <v>0</v>
      </c>
      <c r="CH285" s="7">
        <f t="shared" ca="1" si="1296"/>
        <v>0</v>
      </c>
      <c r="CI285" s="7" t="str">
        <f ca="1">IFERROR(IF(CI284+CH285&gt;CJ$4,CI284,CI284+CH285),"")</f>
        <v/>
      </c>
      <c r="CJ285" s="7">
        <f t="shared" ca="1" si="1498"/>
        <v>0</v>
      </c>
      <c r="CK285" s="7">
        <f t="shared" ca="1" si="1297"/>
        <v>0.66289331181799516</v>
      </c>
      <c r="CL285" s="7">
        <f t="shared" ca="1" si="1298"/>
        <v>-0.20135485027953359</v>
      </c>
      <c r="CM285" s="7">
        <f t="shared" ca="1" si="1299"/>
        <v>0</v>
      </c>
      <c r="CN285" s="7">
        <f t="shared" ca="1" si="1300"/>
        <v>0</v>
      </c>
      <c r="CO285" s="7" t="str">
        <f ca="1">IFERROR(IF(CO284+CN285&gt;CP$4,CO284,CO284+CN285),"")</f>
        <v/>
      </c>
      <c r="CP285" s="7">
        <f t="shared" ca="1" si="1499"/>
        <v>0</v>
      </c>
      <c r="CQ285" s="7">
        <f t="shared" ca="1" si="1301"/>
        <v>0.1057335456894215</v>
      </c>
      <c r="CR285" s="7">
        <f t="shared" ca="1" si="1302"/>
        <v>0.35580491584904006</v>
      </c>
      <c r="CS285" s="7">
        <f t="shared" ca="1" si="1303"/>
        <v>1</v>
      </c>
      <c r="CT285" s="7" t="str">
        <f t="shared" ca="1" si="1304"/>
        <v>5</v>
      </c>
      <c r="CU285" s="7" t="str">
        <f ca="1">IFERROR(IF(CU284+CT285&gt;CV$4,CU284,CU284+CT285),"")</f>
        <v/>
      </c>
      <c r="CV285" s="7">
        <f t="shared" ca="1" si="1500"/>
        <v>0</v>
      </c>
      <c r="CW285" s="7">
        <f t="shared" ca="1" si="1305"/>
        <v>9.1010947196995984E-2</v>
      </c>
      <c r="CX285" s="7">
        <f t="shared" ca="1" si="1306"/>
        <v>0.37052751434146558</v>
      </c>
      <c r="CY285" s="7">
        <f t="shared" ca="1" si="1307"/>
        <v>1</v>
      </c>
      <c r="CZ285" s="7" t="str">
        <f t="shared" ca="1" si="1308"/>
        <v>5</v>
      </c>
      <c r="DA285" s="7" t="str">
        <f ca="1">IFERROR(IF(DA284+CZ285&gt;DB$4,DA284,DA284+CZ285),"")</f>
        <v/>
      </c>
      <c r="DB285" s="7">
        <f t="shared" ca="1" si="1501"/>
        <v>0</v>
      </c>
      <c r="DC285" s="7">
        <f t="shared" ca="1" si="1309"/>
        <v>0.86415682696339957</v>
      </c>
      <c r="DD285" s="7">
        <f t="shared" ca="1" si="1310"/>
        <v>-0.40261836542493801</v>
      </c>
      <c r="DE285" s="7">
        <f t="shared" ca="1" si="1311"/>
        <v>0</v>
      </c>
      <c r="DF285" s="7">
        <f t="shared" ca="1" si="1312"/>
        <v>0</v>
      </c>
      <c r="DG285" s="7" t="str">
        <f ca="1">IFERROR(IF(DG284+DF285&gt;DH$4,DG284,DG284+DF285),"")</f>
        <v/>
      </c>
      <c r="DH285" s="7">
        <f t="shared" ca="1" si="1502"/>
        <v>0</v>
      </c>
      <c r="DI285" s="7">
        <f t="shared" ca="1" si="1313"/>
        <v>0.18655513190259976</v>
      </c>
      <c r="DJ285" s="7">
        <f t="shared" ca="1" si="1314"/>
        <v>0.27498332963586181</v>
      </c>
      <c r="DK285" s="7">
        <f t="shared" ca="1" si="1315"/>
        <v>1</v>
      </c>
      <c r="DL285" s="7" t="str">
        <f t="shared" ca="1" si="1316"/>
        <v>5</v>
      </c>
      <c r="DM285" s="7" t="str">
        <f ca="1">IFERROR(IF(DM284+DL285&gt;DN$4,DM284,DM284+DL285),"")</f>
        <v/>
      </c>
      <c r="DN285" s="7">
        <f t="shared" ca="1" si="1503"/>
        <v>0</v>
      </c>
      <c r="DO285" s="7">
        <f t="shared" ca="1" si="1317"/>
        <v>0.27478853526207669</v>
      </c>
      <c r="DP285" s="7">
        <f t="shared" ca="1" si="1318"/>
        <v>0.18674992627638487</v>
      </c>
      <c r="DQ285" s="7">
        <f t="shared" ca="1" si="1319"/>
        <v>1</v>
      </c>
      <c r="DR285" s="7" t="str">
        <f t="shared" ca="1" si="1320"/>
        <v>5</v>
      </c>
      <c r="DS285" s="7" t="str">
        <f ca="1">IFERROR(IF(DS284+DR285&gt;DT$4,DS284,DS284+DR285),"")</f>
        <v/>
      </c>
      <c r="DT285" s="7">
        <f t="shared" ca="1" si="1504"/>
        <v>0</v>
      </c>
      <c r="DU285" s="7">
        <f t="shared" ca="1" si="1321"/>
        <v>0.98737846306600974</v>
      </c>
      <c r="DV285" s="7">
        <f t="shared" ca="1" si="1322"/>
        <v>-0.52584000152754817</v>
      </c>
      <c r="DW285" s="7">
        <f t="shared" ca="1" si="1323"/>
        <v>0</v>
      </c>
      <c r="DX285" s="7">
        <f t="shared" ca="1" si="1324"/>
        <v>0</v>
      </c>
      <c r="DY285" s="7" t="str">
        <f ca="1">IFERROR(IF(DY284+DX285&gt;DZ$4,DY284,DY284+DX285),"")</f>
        <v/>
      </c>
      <c r="DZ285" s="7">
        <f t="shared" ca="1" si="1505"/>
        <v>0</v>
      </c>
      <c r="EA285" s="7">
        <f t="shared" ca="1" si="1325"/>
        <v>0.80245399882683144</v>
      </c>
      <c r="EB285" s="7">
        <f t="shared" ca="1" si="1326"/>
        <v>-0.34091553728836987</v>
      </c>
      <c r="EC285" s="7">
        <f t="shared" ca="1" si="1327"/>
        <v>0</v>
      </c>
      <c r="ED285" s="7">
        <f t="shared" ca="1" si="1328"/>
        <v>0</v>
      </c>
      <c r="EE285" s="7" t="str">
        <f ca="1">IFERROR(IF(EE284+ED285&gt;EF$4,EE284,EE284+ED285),"")</f>
        <v/>
      </c>
      <c r="EF285" s="7">
        <f t="shared" ca="1" si="1506"/>
        <v>0</v>
      </c>
      <c r="EG285" s="7">
        <f t="shared" ca="1" si="1329"/>
        <v>0.33517542292857538</v>
      </c>
      <c r="EH285" s="7">
        <f t="shared" ca="1" si="1330"/>
        <v>0.12636303860988618</v>
      </c>
      <c r="EI285" s="7">
        <f t="shared" ca="1" si="1331"/>
        <v>1</v>
      </c>
      <c r="EJ285" s="7" t="str">
        <f t="shared" ca="1" si="1332"/>
        <v>5</v>
      </c>
      <c r="EK285" s="7" t="str">
        <f ca="1">IFERROR(IF(EK284+EJ285&gt;EL$4,EK284,EK284+EJ285),"")</f>
        <v/>
      </c>
      <c r="EL285" s="7">
        <f t="shared" ca="1" si="1507"/>
        <v>0</v>
      </c>
      <c r="EM285" s="7">
        <f t="shared" ca="1" si="1333"/>
        <v>0.96087496467338207</v>
      </c>
      <c r="EN285" s="7">
        <f t="shared" ca="1" si="1334"/>
        <v>-0.49933650313492051</v>
      </c>
      <c r="EO285" s="7">
        <f t="shared" ca="1" si="1335"/>
        <v>0</v>
      </c>
      <c r="EP285" s="7">
        <f t="shared" ca="1" si="1336"/>
        <v>0</v>
      </c>
      <c r="EQ285" s="7" t="str">
        <f ca="1">IFERROR(IF(EQ284+EP285&gt;ER$4,EQ284,EQ284+EP285),"")</f>
        <v/>
      </c>
      <c r="ER285" s="7">
        <f t="shared" ca="1" si="1508"/>
        <v>0</v>
      </c>
      <c r="ES285" s="7">
        <f t="shared" ca="1" si="1337"/>
        <v>0.72632305221078763</v>
      </c>
      <c r="ET285" s="7">
        <f t="shared" ca="1" si="1338"/>
        <v>-0.26478459067232607</v>
      </c>
      <c r="EU285" s="7">
        <f t="shared" ca="1" si="1339"/>
        <v>0</v>
      </c>
      <c r="EV285" s="7">
        <f t="shared" ca="1" si="1340"/>
        <v>0</v>
      </c>
      <c r="EW285" s="7" t="str">
        <f ca="1">IFERROR(IF(EW284+EV285&gt;EX$4,EW284,EW284+EV285),"")</f>
        <v/>
      </c>
      <c r="EX285" s="7">
        <f t="shared" ca="1" si="1509"/>
        <v>0</v>
      </c>
      <c r="EY285" s="7">
        <f t="shared" ca="1" si="1341"/>
        <v>0.1782674689232765</v>
      </c>
      <c r="EZ285" s="7">
        <f t="shared" ca="1" si="1342"/>
        <v>0.28327099261518507</v>
      </c>
      <c r="FA285" s="7">
        <f t="shared" ca="1" si="1343"/>
        <v>1</v>
      </c>
      <c r="FB285" s="7" t="str">
        <f t="shared" ca="1" si="1344"/>
        <v>5</v>
      </c>
      <c r="FC285" s="7" t="str">
        <f ca="1">IFERROR(IF(FC284+FB285&gt;FD$4,FC284,FC284+FB285),"")</f>
        <v/>
      </c>
      <c r="FD285" s="7">
        <f t="shared" ca="1" si="1510"/>
        <v>0</v>
      </c>
      <c r="FE285" s="7">
        <f t="shared" ca="1" si="1345"/>
        <v>0.3066361796600332</v>
      </c>
      <c r="FF285" s="7">
        <f t="shared" ca="1" si="1346"/>
        <v>0.15490228187842836</v>
      </c>
      <c r="FG285" s="7">
        <f t="shared" ca="1" si="1347"/>
        <v>1</v>
      </c>
      <c r="FH285" s="7" t="str">
        <f t="shared" ca="1" si="1348"/>
        <v>5</v>
      </c>
      <c r="FI285" s="7" t="str">
        <f ca="1">IFERROR(IF(FI284+FH285&gt;FJ$4,FI284,FI284+FH285),"")</f>
        <v/>
      </c>
      <c r="FJ285" s="7">
        <f t="shared" ca="1" si="1511"/>
        <v>0</v>
      </c>
      <c r="FK285" s="7">
        <f t="shared" ca="1" si="1349"/>
        <v>0.76537040384774446</v>
      </c>
      <c r="FL285" s="7">
        <f t="shared" ca="1" si="1350"/>
        <v>-0.3038319423092829</v>
      </c>
      <c r="FM285" s="7">
        <f t="shared" ca="1" si="1351"/>
        <v>0</v>
      </c>
      <c r="FN285" s="7">
        <f t="shared" ca="1" si="1352"/>
        <v>0</v>
      </c>
      <c r="FO285" s="7" t="str">
        <f ca="1">IFERROR(IF(FO284+FN285&gt;FP$4,FO284,FO284+FN285),"")</f>
        <v/>
      </c>
      <c r="FP285" s="7">
        <f t="shared" ca="1" si="1512"/>
        <v>0</v>
      </c>
      <c r="FQ285" s="7">
        <f t="shared" ca="1" si="1353"/>
        <v>0.49178729123610887</v>
      </c>
      <c r="FR285" s="7">
        <f t="shared" ca="1" si="1354"/>
        <v>-3.0248829697647306E-2</v>
      </c>
      <c r="FS285" s="7">
        <f t="shared" ca="1" si="1355"/>
        <v>0</v>
      </c>
      <c r="FT285" s="7">
        <f t="shared" ca="1" si="1356"/>
        <v>0</v>
      </c>
      <c r="FU285" s="7" t="str">
        <f ca="1">IFERROR(IF(FU284+FT285&gt;FV$4,FU284,FU284+FT285),"")</f>
        <v/>
      </c>
      <c r="FV285" s="7">
        <f t="shared" ca="1" si="1513"/>
        <v>0</v>
      </c>
      <c r="FW285" s="7">
        <f t="shared" ca="1" si="1357"/>
        <v>0.52310212237330178</v>
      </c>
      <c r="FX285" s="7">
        <f t="shared" ca="1" si="1358"/>
        <v>-6.1563660834840217E-2</v>
      </c>
      <c r="FY285" s="7">
        <f t="shared" ca="1" si="1359"/>
        <v>0</v>
      </c>
      <c r="FZ285" s="7">
        <f t="shared" ca="1" si="1360"/>
        <v>0</v>
      </c>
      <c r="GA285" s="7" t="str">
        <f ca="1">IFERROR(IF(GA284+FZ285&gt;GB$4,GA284,GA284+FZ285),"")</f>
        <v/>
      </c>
      <c r="GB285" s="7">
        <f t="shared" ca="1" si="1514"/>
        <v>0</v>
      </c>
      <c r="GC285" s="7">
        <f t="shared" ca="1" si="1361"/>
        <v>0.56089059107311501</v>
      </c>
      <c r="GD285" s="7">
        <f t="shared" ca="1" si="1362"/>
        <v>-9.9352129534653444E-2</v>
      </c>
      <c r="GE285" s="7">
        <f t="shared" ca="1" si="1363"/>
        <v>0</v>
      </c>
      <c r="GF285" s="7">
        <f t="shared" ca="1" si="1364"/>
        <v>0</v>
      </c>
      <c r="GG285" s="7" t="str">
        <f ca="1">IFERROR(IF(GG284+GF285&gt;GH$4,GG284,GG284+GF285),"")</f>
        <v/>
      </c>
      <c r="GH285" s="7">
        <f t="shared" ca="1" si="1515"/>
        <v>0</v>
      </c>
      <c r="GI285" s="7">
        <f t="shared" ca="1" si="1365"/>
        <v>0.95177889789294401</v>
      </c>
      <c r="GJ285" s="7">
        <f t="shared" ca="1" si="1366"/>
        <v>-0.49024043635448245</v>
      </c>
      <c r="GK285" s="7">
        <f t="shared" ca="1" si="1367"/>
        <v>0</v>
      </c>
      <c r="GL285" s="7">
        <f t="shared" ca="1" si="1368"/>
        <v>0</v>
      </c>
      <c r="GM285" s="7" t="str">
        <f ca="1">IFERROR(IF(GM284+GL285&gt;GN$4,GM284,GM284+GL285),"")</f>
        <v/>
      </c>
      <c r="GN285" s="7">
        <f t="shared" ca="1" si="1516"/>
        <v>0</v>
      </c>
      <c r="GO285" s="7">
        <f t="shared" ca="1" si="1369"/>
        <v>0.47892743732700616</v>
      </c>
      <c r="GP285" s="7">
        <f t="shared" ca="1" si="1370"/>
        <v>-1.7388975788544592E-2</v>
      </c>
      <c r="GQ285" s="7">
        <f t="shared" ca="1" si="1371"/>
        <v>0</v>
      </c>
      <c r="GR285" s="7">
        <f t="shared" ca="1" si="1372"/>
        <v>0</v>
      </c>
      <c r="GS285" s="7" t="str">
        <f ca="1">IFERROR(IF(GS284+GR285&gt;GT$4,GS284,GS284+GR285),"")</f>
        <v/>
      </c>
      <c r="GT285" s="7">
        <f t="shared" ca="1" si="1517"/>
        <v>0</v>
      </c>
      <c r="GU285" s="7">
        <f t="shared" ca="1" si="1373"/>
        <v>8.7621813993726261E-2</v>
      </c>
      <c r="GV285" s="7">
        <f t="shared" ca="1" si="1374"/>
        <v>0.3739166475447353</v>
      </c>
      <c r="GW285" s="7">
        <f t="shared" ca="1" si="1375"/>
        <v>1</v>
      </c>
      <c r="GX285" s="7" t="str">
        <f t="shared" ca="1" si="1376"/>
        <v>5</v>
      </c>
      <c r="GY285" s="7" t="str">
        <f ca="1">IFERROR(IF(GY284+GX285&gt;GZ$4,GY284,GY284+GX285),"")</f>
        <v/>
      </c>
      <c r="GZ285" s="7">
        <f t="shared" ca="1" si="1518"/>
        <v>0</v>
      </c>
      <c r="HA285" s="7">
        <f t="shared" ca="1" si="1377"/>
        <v>3.5696586627465554E-2</v>
      </c>
      <c r="HB285" s="7">
        <f t="shared" ca="1" si="1378"/>
        <v>0.42584187491099601</v>
      </c>
      <c r="HC285" s="7">
        <f t="shared" ca="1" si="1379"/>
        <v>1</v>
      </c>
      <c r="HD285" s="7" t="str">
        <f t="shared" ca="1" si="1380"/>
        <v>5</v>
      </c>
      <c r="HE285" s="7" t="str">
        <f ca="1">IFERROR(IF(HE284+HD285&gt;HF$4,HE284,HE284+HD285),"")</f>
        <v/>
      </c>
      <c r="HF285" s="7">
        <f t="shared" ca="1" si="1519"/>
        <v>0</v>
      </c>
      <c r="HG285" s="7">
        <f t="shared" ca="1" si="1381"/>
        <v>0.32174055455215278</v>
      </c>
      <c r="HH285" s="7">
        <f t="shared" ca="1" si="1382"/>
        <v>0.13979790698630878</v>
      </c>
      <c r="HI285" s="7">
        <f t="shared" ca="1" si="1383"/>
        <v>1</v>
      </c>
      <c r="HJ285" s="7" t="str">
        <f t="shared" ca="1" si="1384"/>
        <v>5</v>
      </c>
      <c r="HK285" s="7" t="str">
        <f ca="1">IFERROR(IF(HK284+HJ285&gt;HL$4,HK284,HK284+HJ285),"")</f>
        <v/>
      </c>
      <c r="HL285" s="7">
        <f t="shared" ca="1" si="1520"/>
        <v>0</v>
      </c>
      <c r="HM285" s="7">
        <f t="shared" ca="1" si="1385"/>
        <v>0.61921353978908211</v>
      </c>
      <c r="HN285" s="7">
        <f t="shared" ca="1" si="1386"/>
        <v>-0.15767507825062055</v>
      </c>
      <c r="HO285" s="7">
        <f t="shared" ca="1" si="1387"/>
        <v>0</v>
      </c>
      <c r="HP285" s="7">
        <f t="shared" ca="1" si="1388"/>
        <v>0</v>
      </c>
      <c r="HQ285" s="7" t="str">
        <f ca="1">IFERROR(IF(HQ284+HP285&gt;HR$4,HQ284,HQ284+HP285),"")</f>
        <v/>
      </c>
      <c r="HR285" s="7">
        <f t="shared" ca="1" si="1521"/>
        <v>0</v>
      </c>
      <c r="HS285" s="7">
        <f t="shared" ca="1" si="1389"/>
        <v>0.12572430226127806</v>
      </c>
      <c r="HT285" s="7">
        <f t="shared" ca="1" si="1390"/>
        <v>0.3358141592771835</v>
      </c>
      <c r="HU285" s="7">
        <f t="shared" ca="1" si="1391"/>
        <v>1</v>
      </c>
      <c r="HV285" s="7" t="str">
        <f t="shared" ca="1" si="1392"/>
        <v>5</v>
      </c>
      <c r="HW285" s="7" t="str">
        <f ca="1">IFERROR(IF(HW284+HV285&gt;HX$4,HW284,HW284+HV285),"")</f>
        <v/>
      </c>
      <c r="HX285" s="7">
        <f t="shared" ca="1" si="1522"/>
        <v>0</v>
      </c>
      <c r="HY285" s="7">
        <f t="shared" ca="1" si="1393"/>
        <v>0.94389538544481311</v>
      </c>
      <c r="HZ285" s="7">
        <f t="shared" ca="1" si="1394"/>
        <v>-0.48235692390635154</v>
      </c>
      <c r="IA285" s="7">
        <f t="shared" ca="1" si="1395"/>
        <v>0</v>
      </c>
      <c r="IB285" s="7">
        <f t="shared" ca="1" si="1396"/>
        <v>0</v>
      </c>
      <c r="IC285" s="7" t="str">
        <f ca="1">IFERROR(IF(IC284+IB285&gt;ID$4,IC284,IC284+IB285),"")</f>
        <v/>
      </c>
      <c r="ID285" s="7">
        <f t="shared" ca="1" si="1523"/>
        <v>0</v>
      </c>
      <c r="IE285" s="7">
        <f t="shared" ca="1" si="1397"/>
        <v>0.32426865924100789</v>
      </c>
      <c r="IF285" s="7">
        <f t="shared" ca="1" si="1398"/>
        <v>0.13726980229745367</v>
      </c>
      <c r="IG285" s="7">
        <f t="shared" ca="1" si="1399"/>
        <v>1</v>
      </c>
      <c r="IH285" s="7" t="str">
        <f t="shared" ca="1" si="1400"/>
        <v>5</v>
      </c>
      <c r="II285" s="7" t="str">
        <f ca="1">IFERROR(IF(II284+IH285&gt;IJ$4,II284,II284+IH285),"")</f>
        <v/>
      </c>
      <c r="IJ285" s="7">
        <f t="shared" ca="1" si="1524"/>
        <v>0</v>
      </c>
      <c r="IK285" s="7">
        <f t="shared" ca="1" si="1401"/>
        <v>0.39395540733092649</v>
      </c>
      <c r="IL285" s="7">
        <f t="shared" ca="1" si="1402"/>
        <v>6.7583054207535076E-2</v>
      </c>
      <c r="IM285" s="7">
        <f t="shared" ca="1" si="1403"/>
        <v>1</v>
      </c>
      <c r="IN285" s="7" t="str">
        <f t="shared" ca="1" si="1404"/>
        <v>5</v>
      </c>
      <c r="IO285" s="7" t="str">
        <f ca="1">IFERROR(IF(IO284+IN285&gt;IP$4,IO284,IO284+IN285),"")</f>
        <v/>
      </c>
      <c r="IP285" s="7">
        <f t="shared" ca="1" si="1525"/>
        <v>0</v>
      </c>
      <c r="IQ285" s="7">
        <f t="shared" ca="1" si="1405"/>
        <v>0.2862903107442778</v>
      </c>
      <c r="IR285" s="7">
        <f t="shared" ca="1" si="1406"/>
        <v>0.17524815079418377</v>
      </c>
      <c r="IS285" s="7">
        <f t="shared" ca="1" si="1407"/>
        <v>1</v>
      </c>
      <c r="IT285" s="7" t="str">
        <f t="shared" ca="1" si="1408"/>
        <v>5</v>
      </c>
      <c r="IU285" s="7" t="str">
        <f ca="1">IFERROR(IF(IU284+IT285&gt;IV$4,IU284,IU284+IT285),"")</f>
        <v/>
      </c>
      <c r="IV285" s="7">
        <f t="shared" ca="1" si="1526"/>
        <v>0</v>
      </c>
      <c r="IW285" s="7">
        <f t="shared" ca="1" si="1409"/>
        <v>0.74139008352629465</v>
      </c>
      <c r="IX285" s="7">
        <f t="shared" ca="1" si="1410"/>
        <v>-0.27985162198783309</v>
      </c>
      <c r="IY285" s="7">
        <f t="shared" ca="1" si="1411"/>
        <v>0</v>
      </c>
      <c r="IZ285" s="7">
        <f t="shared" ca="1" si="1412"/>
        <v>0</v>
      </c>
      <c r="JA285" s="7" t="str">
        <f ca="1">IFERROR(IF(JA284+IZ285&gt;JB$4,JA284,JA284+IZ285),"")</f>
        <v/>
      </c>
      <c r="JB285" s="7">
        <f t="shared" ca="1" si="1527"/>
        <v>0</v>
      </c>
      <c r="JC285" s="7">
        <f t="shared" ca="1" si="1413"/>
        <v>0.69373068921339698</v>
      </c>
      <c r="JD285" s="7">
        <f t="shared" ca="1" si="1414"/>
        <v>-0.23219222767493541</v>
      </c>
      <c r="JE285" s="7">
        <f t="shared" ca="1" si="1415"/>
        <v>0</v>
      </c>
      <c r="JF285" s="7">
        <f t="shared" ca="1" si="1416"/>
        <v>0</v>
      </c>
      <c r="JG285" s="7" t="str">
        <f ca="1">IFERROR(IF(JG284+JF285&gt;JH$4,JG284,JG284+JF285),"")</f>
        <v/>
      </c>
      <c r="JH285" s="7">
        <f t="shared" ca="1" si="1528"/>
        <v>0</v>
      </c>
      <c r="JI285" s="7">
        <f t="shared" ca="1" si="1417"/>
        <v>0.70951169816818094</v>
      </c>
      <c r="JJ285" s="7">
        <f t="shared" ca="1" si="1418"/>
        <v>-0.24797323662971937</v>
      </c>
      <c r="JK285" s="7">
        <f t="shared" ca="1" si="1419"/>
        <v>0</v>
      </c>
      <c r="JL285" s="7">
        <f t="shared" ca="1" si="1420"/>
        <v>0</v>
      </c>
      <c r="JM285" s="7" t="str">
        <f ca="1">IFERROR(IF(JM284+JL285&gt;JN$4,JM284,JM284+JL285),"")</f>
        <v/>
      </c>
      <c r="JN285" s="7">
        <f t="shared" ca="1" si="1529"/>
        <v>0</v>
      </c>
      <c r="JO285" s="7">
        <f t="shared" ca="1" si="1421"/>
        <v>0.20732632766271164</v>
      </c>
      <c r="JP285" s="7">
        <f t="shared" ca="1" si="1422"/>
        <v>0.25421213387574992</v>
      </c>
      <c r="JQ285" s="7">
        <f t="shared" ca="1" si="1423"/>
        <v>1</v>
      </c>
      <c r="JR285" s="7" t="str">
        <f t="shared" ca="1" si="1424"/>
        <v>5</v>
      </c>
      <c r="JS285" s="7" t="str">
        <f ca="1">IFERROR(IF(JS284+JR285&gt;JT$4,JS284,JS284+JR285),"")</f>
        <v/>
      </c>
      <c r="JT285" s="7">
        <f t="shared" ca="1" si="1530"/>
        <v>0</v>
      </c>
      <c r="JU285" s="7">
        <f t="shared" ca="1" si="1425"/>
        <v>0.5293002039328969</v>
      </c>
      <c r="JV285" s="7">
        <f t="shared" ca="1" si="1426"/>
        <v>-6.7761742394435331E-2</v>
      </c>
      <c r="JW285" s="7">
        <f t="shared" ca="1" si="1427"/>
        <v>0</v>
      </c>
      <c r="JX285" s="7">
        <f t="shared" ca="1" si="1428"/>
        <v>0</v>
      </c>
      <c r="JY285" s="7" t="str">
        <f ca="1">IFERROR(IF(JY284+JX285&gt;JZ$4,JY284,JY284+JX285),"")</f>
        <v/>
      </c>
      <c r="JZ285" s="7">
        <f t="shared" ca="1" si="1531"/>
        <v>0</v>
      </c>
      <c r="KA285" s="7">
        <f t="shared" ca="1" si="1429"/>
        <v>0.4814132602071175</v>
      </c>
      <c r="KB285" s="7">
        <f t="shared" ca="1" si="1430"/>
        <v>-1.9874798668655935E-2</v>
      </c>
      <c r="KC285" s="7">
        <f t="shared" ca="1" si="1431"/>
        <v>0</v>
      </c>
      <c r="KD285" s="7">
        <f t="shared" ca="1" si="1432"/>
        <v>0</v>
      </c>
      <c r="KE285" s="7" t="str">
        <f ca="1">IFERROR(IF(KE284+KD285&gt;KF$4,KE284,KE284+KD285),"")</f>
        <v/>
      </c>
      <c r="KF285" s="7">
        <f t="shared" ca="1" si="1532"/>
        <v>0</v>
      </c>
      <c r="KG285" s="7">
        <f t="shared" ca="1" si="1433"/>
        <v>0.81017283696979703</v>
      </c>
      <c r="KH285" s="7">
        <f t="shared" ca="1" si="1434"/>
        <v>-0.34863437543133546</v>
      </c>
      <c r="KI285" s="7">
        <f t="shared" ca="1" si="1435"/>
        <v>0</v>
      </c>
      <c r="KJ285" s="7">
        <f t="shared" ca="1" si="1436"/>
        <v>0</v>
      </c>
      <c r="KK285" s="7" t="str">
        <f ca="1">IFERROR(IF(KK284+KJ285&gt;KL$4,KK284,KK284+KJ285),"")</f>
        <v/>
      </c>
      <c r="KL285" s="7">
        <f t="shared" ca="1" si="1533"/>
        <v>0</v>
      </c>
      <c r="KM285" s="7">
        <f t="shared" ca="1" si="1437"/>
        <v>0.3984801238175858</v>
      </c>
      <c r="KN285" s="7">
        <f t="shared" ca="1" si="1438"/>
        <v>6.3058337720875768E-2</v>
      </c>
      <c r="KO285" s="7">
        <f t="shared" ca="1" si="1439"/>
        <v>1</v>
      </c>
      <c r="KP285" s="7" t="str">
        <f t="shared" ca="1" si="1440"/>
        <v>5</v>
      </c>
      <c r="KQ285" s="7" t="str">
        <f ca="1">IFERROR(IF(KQ284+KP285&gt;KR$4,KQ284,KQ284+KP285),"")</f>
        <v/>
      </c>
      <c r="KR285" s="7">
        <f t="shared" ca="1" si="1534"/>
        <v>0</v>
      </c>
      <c r="KS285" s="7">
        <f t="shared" ca="1" si="1441"/>
        <v>0.24099932568590543</v>
      </c>
      <c r="KT285" s="7">
        <f t="shared" ca="1" si="1442"/>
        <v>0.22053913585255613</v>
      </c>
      <c r="KU285" s="7">
        <f t="shared" ca="1" si="1443"/>
        <v>1</v>
      </c>
      <c r="KV285" s="7" t="str">
        <f t="shared" ca="1" si="1444"/>
        <v>5</v>
      </c>
      <c r="KW285" s="7" t="str">
        <f ca="1">IFERROR(IF(KW284+KV285&gt;KX$4,KW284,KW284+KV285),"")</f>
        <v/>
      </c>
      <c r="KX285" s="7">
        <f t="shared" ca="1" si="1535"/>
        <v>0</v>
      </c>
      <c r="KY285" s="7">
        <f t="shared" ca="1" si="1445"/>
        <v>0.83195271249934033</v>
      </c>
      <c r="KZ285" s="7">
        <f t="shared" ca="1" si="1446"/>
        <v>-0.37041425096087877</v>
      </c>
      <c r="LA285" s="7">
        <f t="shared" ca="1" si="1447"/>
        <v>0</v>
      </c>
      <c r="LB285" s="7">
        <f t="shared" ca="1" si="1448"/>
        <v>0</v>
      </c>
      <c r="LC285" s="7" t="str">
        <f ca="1">IFERROR(IF(LC284+LB285&gt;LD$4,LC284,LC284+LB285),"")</f>
        <v/>
      </c>
      <c r="LD285" s="7">
        <f t="shared" ca="1" si="1536"/>
        <v>0</v>
      </c>
      <c r="LE285" s="7">
        <f t="shared" ca="1" si="1449"/>
        <v>0.86161088770759175</v>
      </c>
      <c r="LF285" s="7">
        <f t="shared" ca="1" si="1450"/>
        <v>-0.40007242616913019</v>
      </c>
      <c r="LG285" s="7">
        <f t="shared" ca="1" si="1451"/>
        <v>0</v>
      </c>
      <c r="LH285" s="7">
        <f t="shared" ca="1" si="1452"/>
        <v>0</v>
      </c>
      <c r="LI285" s="7" t="str">
        <f ca="1">IFERROR(IF(LI284+LH285&gt;LJ$4,LI284,LI284+LH285),"")</f>
        <v/>
      </c>
      <c r="LJ285" s="7">
        <f t="shared" ca="1" si="1537"/>
        <v>0</v>
      </c>
      <c r="LK285" s="7">
        <f t="shared" ca="1" si="1453"/>
        <v>0.81863030517176738</v>
      </c>
      <c r="LL285" s="7">
        <f t="shared" ca="1" si="1454"/>
        <v>-0.35709184363330582</v>
      </c>
      <c r="LM285" s="7">
        <f t="shared" ca="1" si="1455"/>
        <v>0</v>
      </c>
      <c r="LN285" s="7">
        <f t="shared" ca="1" si="1456"/>
        <v>0</v>
      </c>
      <c r="LO285" s="7" t="str">
        <f ca="1">IFERROR(IF(LO284+LN285&gt;LP$4,LO284,LO284+LN285),"")</f>
        <v/>
      </c>
      <c r="LP285" s="7">
        <f t="shared" ca="1" si="1538"/>
        <v>0</v>
      </c>
      <c r="LQ285" s="7">
        <f t="shared" ca="1" si="1457"/>
        <v>0.7071831486676099</v>
      </c>
      <c r="LR285" s="7">
        <f t="shared" ca="1" si="1458"/>
        <v>-0.24564468712914833</v>
      </c>
      <c r="LS285" s="7">
        <f t="shared" ca="1" si="1459"/>
        <v>0</v>
      </c>
      <c r="LT285" s="7">
        <f t="shared" ca="1" si="1460"/>
        <v>0</v>
      </c>
      <c r="LU285" s="7" t="str">
        <f ca="1">IFERROR(IF(LU284+LT285&gt;LV$4,LU284,LU284+LT285),"")</f>
        <v/>
      </c>
      <c r="LV285" s="7">
        <f t="shared" ca="1" si="1539"/>
        <v>0</v>
      </c>
      <c r="LW285" s="7">
        <f t="shared" ca="1" si="1461"/>
        <v>0.59995642212246614</v>
      </c>
      <c r="LX285" s="7">
        <f t="shared" ca="1" si="1462"/>
        <v>-0.13841796058400457</v>
      </c>
      <c r="LY285" s="7">
        <f t="shared" ca="1" si="1463"/>
        <v>0</v>
      </c>
      <c r="LZ285" s="7">
        <f t="shared" ca="1" si="1464"/>
        <v>0</v>
      </c>
      <c r="MA285" s="7" t="str">
        <f ca="1">IFERROR(IF(MA284+LZ285&gt;MB$4,MA284,MA284+LZ285),"")</f>
        <v/>
      </c>
      <c r="MB285" s="7">
        <f t="shared" ca="1" si="1540"/>
        <v>0</v>
      </c>
      <c r="MC285" s="7">
        <f t="shared" ca="1" si="1465"/>
        <v>0.69406419021911314</v>
      </c>
      <c r="MD285" s="7">
        <f t="shared" ca="1" si="1466"/>
        <v>-0.23252572868065158</v>
      </c>
      <c r="ME285" s="7">
        <f t="shared" ca="1" si="1467"/>
        <v>0</v>
      </c>
      <c r="MF285" s="7">
        <f t="shared" ca="1" si="1468"/>
        <v>0</v>
      </c>
      <c r="MG285" s="7" t="str">
        <f ca="1">IFERROR(IF(MG284+MF285&gt;MH$4,MG284,MG284+MF285),"")</f>
        <v/>
      </c>
      <c r="MH285" s="7">
        <f t="shared" ca="1" si="1541"/>
        <v>0</v>
      </c>
      <c r="MI285" s="7">
        <f t="shared" ca="1" si="1469"/>
        <v>0.20011861856859636</v>
      </c>
      <c r="MJ285" s="7">
        <f t="shared" ca="1" si="1470"/>
        <v>0.2614198429698652</v>
      </c>
      <c r="MK285" s="7">
        <f t="shared" ca="1" si="1471"/>
        <v>1</v>
      </c>
      <c r="ML285" s="7" t="str">
        <f t="shared" ca="1" si="1472"/>
        <v>5</v>
      </c>
      <c r="MM285" s="7" t="str">
        <f ca="1">IFERROR(IF(MM284+ML285&gt;MN$4,MM284,MM284+ML285),"")</f>
        <v/>
      </c>
      <c r="MN285" s="7">
        <f t="shared" ca="1" si="1542"/>
        <v>0</v>
      </c>
      <c r="MO285" s="7">
        <f t="shared" ca="1" si="1473"/>
        <v>4.9815801289600281E-2</v>
      </c>
      <c r="MP285" s="7">
        <f t="shared" ca="1" si="1474"/>
        <v>0.41172266024886128</v>
      </c>
      <c r="MQ285" s="7">
        <f t="shared" ca="1" si="1475"/>
        <v>1</v>
      </c>
      <c r="MR285" s="7" t="str">
        <f t="shared" ca="1" si="1476"/>
        <v>5</v>
      </c>
      <c r="MS285" s="7" t="str">
        <f ca="1">IFERROR(IF(MS284+MR285&gt;MT$4,MS284,MS284+MR285),"")</f>
        <v/>
      </c>
      <c r="MT285" s="7">
        <f t="shared" ca="1" si="1543"/>
        <v>0</v>
      </c>
      <c r="MU285" s="7">
        <f t="shared" ca="1" si="1477"/>
        <v>0.87958738331913944</v>
      </c>
      <c r="MV285" s="7">
        <f t="shared" ca="1" si="1478"/>
        <v>-0.41804892178067787</v>
      </c>
      <c r="MW285" s="7">
        <f t="shared" ca="1" si="1479"/>
        <v>0</v>
      </c>
      <c r="MX285" s="7">
        <f t="shared" ca="1" si="1480"/>
        <v>0</v>
      </c>
      <c r="MY285" s="7" t="str">
        <f ca="1">IFERROR(IF(MY284+MX285&gt;MZ$4,MY284,MY284+MX285),"")</f>
        <v/>
      </c>
      <c r="MZ285" s="7">
        <f t="shared" ca="1" si="1544"/>
        <v>0</v>
      </c>
      <c r="NA285" s="7">
        <f t="shared" ca="1" si="1481"/>
        <v>0.24641101432733015</v>
      </c>
      <c r="NB285" s="7">
        <f t="shared" ca="1" si="1482"/>
        <v>0.21512744721113142</v>
      </c>
      <c r="NC285" s="7">
        <f t="shared" ca="1" si="1483"/>
        <v>1</v>
      </c>
      <c r="ND285" s="7" t="str">
        <f t="shared" ca="1" si="1484"/>
        <v>5</v>
      </c>
      <c r="NE285" s="7" t="str">
        <f ca="1">IFERROR(IF(NE284+ND285&gt;NF$4,NE284,NE284+ND285),"")</f>
        <v/>
      </c>
      <c r="NF285" s="7">
        <f t="shared" ca="1" si="1545"/>
        <v>0</v>
      </c>
      <c r="NG285" s="7">
        <f t="shared" ca="1" si="1485"/>
        <v>0.46794669102436892</v>
      </c>
      <c r="NH285" s="7">
        <f t="shared" ca="1" si="1486"/>
        <v>-6.4082294859073574E-3</v>
      </c>
      <c r="NI285" s="7">
        <f t="shared" ca="1" si="1487"/>
        <v>0</v>
      </c>
      <c r="NJ285" s="7">
        <f t="shared" ca="1" si="1488"/>
        <v>0</v>
      </c>
      <c r="NK285" s="7" t="str">
        <f ca="1">IFERROR(IF(NK284+NJ285&gt;NL$4,NK284,NK284+NJ285),"")</f>
        <v/>
      </c>
      <c r="NL285" s="7">
        <f t="shared" ca="1" si="1546"/>
        <v>0</v>
      </c>
      <c r="NM285" s="7">
        <f t="shared" ca="1" si="1489"/>
        <v>0.56701977452958896</v>
      </c>
      <c r="NN285" s="7">
        <f t="shared" ca="1" si="1490"/>
        <v>-0.1054813129911274</v>
      </c>
      <c r="NO285" s="7">
        <f t="shared" ca="1" si="1491"/>
        <v>0</v>
      </c>
      <c r="NP285" s="7">
        <f t="shared" ca="1" si="1492"/>
        <v>0</v>
      </c>
      <c r="NQ285" s="7" t="str">
        <f ca="1">IFERROR(IF(NQ284+NP285&gt;NR$4,NQ284,NQ284+NP285),"")</f>
        <v/>
      </c>
      <c r="NR285" s="7">
        <f t="shared" ca="1" si="1547"/>
        <v>0</v>
      </c>
      <c r="NT285">
        <v>287</v>
      </c>
      <c r="NU285" s="7" t="s">
        <v>19</v>
      </c>
      <c r="NV285" s="7" t="str">
        <f t="shared" ca="1" si="1280"/>
        <v/>
      </c>
      <c r="NW285" s="7" t="str">
        <f t="shared" ca="1" si="1493"/>
        <v/>
      </c>
      <c r="NX285" t="str">
        <f ca="1">IFERROR(VLOOKUP(NT285,$K$3:$AK$568,8,FALSE),"")</f>
        <v/>
      </c>
      <c r="NY285" t="str">
        <f ca="1">IFERROR(VLOOKUP(NT285,$K$3:$AK$568,9,FALSE),"")</f>
        <v/>
      </c>
      <c r="NZ285" s="7" t="str">
        <f ca="1">IFERROR(VLOOKUP(NT285,$K$3:$AK$568,27,FALSE),"")</f>
        <v/>
      </c>
      <c r="OB285">
        <v>287</v>
      </c>
      <c r="OC285" s="7" t="s">
        <v>19</v>
      </c>
      <c r="OD285" t="e">
        <f t="shared" ca="1" si="1548"/>
        <v>#N/A</v>
      </c>
      <c r="OE285" s="7" t="str">
        <f t="shared" ca="1" si="1549"/>
        <v/>
      </c>
      <c r="OF285" s="7" t="str">
        <f t="shared" ca="1" si="1550"/>
        <v/>
      </c>
      <c r="OG285" t="str">
        <f t="shared" ca="1" si="1551"/>
        <v/>
      </c>
      <c r="OI285">
        <v>287</v>
      </c>
      <c r="OJ285" s="7" t="s">
        <v>19</v>
      </c>
      <c r="OK285" s="7" t="str">
        <f t="shared" ca="1" si="1552"/>
        <v/>
      </c>
      <c r="OL285" s="7" t="str">
        <f t="shared" ca="1" si="1553"/>
        <v/>
      </c>
      <c r="OM285" t="str">
        <f ca="1">IFERROR(VLOOKUP(OI285,$L$3:$AK$568,7,FALSE),"")</f>
        <v/>
      </c>
      <c r="ON285" t="str">
        <f ca="1">IFERROR(VLOOKUP(OI285,$L$3:$AK$568,8,FALSE),"")</f>
        <v/>
      </c>
      <c r="OO285" s="7" t="str">
        <f ca="1">IFERROR(VLOOKUP(OI285,$L$3:$AK$568,26,FALSE),"")</f>
        <v/>
      </c>
      <c r="OQ285">
        <v>287</v>
      </c>
      <c r="OR285" s="7" t="s">
        <v>19</v>
      </c>
      <c r="OS285" t="e">
        <f t="shared" ca="1" si="1554"/>
        <v>#N/A</v>
      </c>
      <c r="OT285" s="7" t="str">
        <f t="shared" ca="1" si="1555"/>
        <v/>
      </c>
      <c r="OU285" s="7" t="str">
        <f t="shared" ca="1" si="1556"/>
        <v/>
      </c>
      <c r="OV285" t="str">
        <f t="shared" ca="1" si="1557"/>
        <v/>
      </c>
      <c r="OX285">
        <v>287</v>
      </c>
      <c r="OY285" s="7" t="s">
        <v>19</v>
      </c>
      <c r="OZ285" s="7" t="str">
        <f t="shared" ca="1" si="1558"/>
        <v/>
      </c>
      <c r="PA285" s="7" t="str">
        <f t="shared" ca="1" si="1559"/>
        <v/>
      </c>
      <c r="PB285" t="str">
        <f ca="1">IFERROR(VLOOKUP(OX285,$M$3:$AK$568,6,FALSE),"")</f>
        <v/>
      </c>
      <c r="PC285" t="str">
        <f ca="1">IFERROR(VLOOKUP(OX285,$M$3:$AK$568,7,FALSE),"")</f>
        <v/>
      </c>
      <c r="PD285" s="7" t="str">
        <f ca="1">IFERROR(VLOOKUP(OX285,$M$3:$AK$568,25,FALSE),"")</f>
        <v/>
      </c>
      <c r="PF285">
        <v>287</v>
      </c>
      <c r="PG285" s="7" t="s">
        <v>19</v>
      </c>
      <c r="PH285" t="e">
        <f t="shared" ca="1" si="1560"/>
        <v>#N/A</v>
      </c>
      <c r="PI285" s="7" t="str">
        <f t="shared" ca="1" si="1561"/>
        <v/>
      </c>
      <c r="PJ285" s="7" t="str">
        <f t="shared" ca="1" si="1562"/>
        <v/>
      </c>
      <c r="PK285" t="str">
        <f t="shared" ca="1" si="1563"/>
        <v/>
      </c>
      <c r="PM285">
        <v>287</v>
      </c>
      <c r="PN285" s="7" t="s">
        <v>19</v>
      </c>
      <c r="PO285" s="202" t="str">
        <f t="shared" ca="1" si="1564"/>
        <v/>
      </c>
      <c r="PP285" s="7" t="str">
        <f t="shared" ca="1" si="1565"/>
        <v/>
      </c>
      <c r="PQ285" t="str">
        <f ca="1">IFERROR(VLOOKUP(PM285,$G$325:$R$409,12,FALSE),"")</f>
        <v/>
      </c>
      <c r="PR285" t="e">
        <f ca="1">VLOOKUP(PM285,$G$324:$Q$409,11,FALSE)</f>
        <v>#N/A</v>
      </c>
      <c r="PS285" s="7" t="str">
        <f ca="1">VLOOKUP(PQ285,$R$325:$Y$409,8,FALSE)</f>
        <v>- -</v>
      </c>
      <c r="PT285" s="7">
        <f ca="1">ReSt</f>
        <v>-4</v>
      </c>
      <c r="PU285" s="7" t="e">
        <f t="shared" ca="1" si="1566"/>
        <v>#N/A</v>
      </c>
      <c r="PV285" s="7" t="e">
        <f t="shared" ca="1" si="1567"/>
        <v>#N/A</v>
      </c>
      <c r="PW285" s="7" t="str">
        <f ca="1">VLOOKUP(PQ285,$R$325:$AK$409,8,FALSE)</f>
        <v>- -</v>
      </c>
      <c r="PX285" s="7"/>
      <c r="PY285">
        <v>287</v>
      </c>
      <c r="PZ285" s="7" t="s">
        <v>19</v>
      </c>
      <c r="QA285" t="str">
        <f t="shared" ca="1" si="1568"/>
        <v/>
      </c>
      <c r="QB285" s="7" t="str">
        <f t="shared" ca="1" si="1569"/>
        <v/>
      </c>
      <c r="QC285" s="7" t="str">
        <f t="shared" ca="1" si="1570"/>
        <v/>
      </c>
      <c r="QD285" t="str">
        <f t="shared" ca="1" si="1571"/>
        <v/>
      </c>
      <c r="QF285">
        <v>287</v>
      </c>
      <c r="QG285" s="7" t="s">
        <v>19</v>
      </c>
      <c r="QH285" s="7" t="str">
        <f t="shared" ca="1" si="1572"/>
        <v/>
      </c>
      <c r="QI285" s="7" t="e">
        <f t="shared" ca="1" si="1573"/>
        <v>#VALUE!</v>
      </c>
      <c r="QJ285" t="e">
        <f t="shared" ca="1" si="1574"/>
        <v>#N/A</v>
      </c>
      <c r="QK285" s="7" t="e">
        <f t="shared" ca="1" si="1575"/>
        <v>#N/A</v>
      </c>
      <c r="QM285">
        <v>287</v>
      </c>
      <c r="QN285" s="7" t="s">
        <v>19</v>
      </c>
      <c r="QO285" t="str">
        <f t="shared" ca="1" si="1576"/>
        <v/>
      </c>
      <c r="QP285" s="7" t="str">
        <f t="shared" ca="1" si="1577"/>
        <v/>
      </c>
      <c r="QQ285" t="str">
        <f t="shared" ca="1" si="1578"/>
        <v/>
      </c>
    </row>
    <row r="286" spans="1:459" x14ac:dyDescent="0.25">
      <c r="A286" s="240" t="str">
        <f>IF('Character Sheet'!$B$4="Creature","N","Y")</f>
        <v>Y</v>
      </c>
      <c r="C286" s="75"/>
      <c r="D286" s="76"/>
      <c r="F286" s="75"/>
      <c r="G286" s="76"/>
      <c r="I286" s="75"/>
      <c r="J286" s="85"/>
      <c r="K286" s="85">
        <f t="shared" ca="1" si="1589"/>
        <v>7</v>
      </c>
      <c r="L286" s="85">
        <f t="shared" ca="1" si="1587"/>
        <v>7</v>
      </c>
      <c r="M286" s="70">
        <f t="shared" ca="1" si="1270"/>
        <v>18</v>
      </c>
      <c r="O286" s="222">
        <f t="shared" ca="1" si="1277"/>
        <v>422</v>
      </c>
      <c r="Q286" s="7" t="str">
        <f t="shared" si="1579"/>
        <v>Public Speaking</v>
      </c>
      <c r="R286" s="9" t="s">
        <v>1526</v>
      </c>
      <c r="S286" s="9" t="s">
        <v>2013</v>
      </c>
      <c r="T286" s="61" t="str">
        <f>SUBSTITUTE(IFERROR(IFERROR(VLOOKUP(R286,'[1]Skill Statistics'!$A$3:$C$513,2,FALSE),VLOOKUP(Q286,'[1]Skill Statistics'!$A$3:$C$513,2,FALSE)),T285),"R*","ReSt")</f>
        <v>Em/Pr</v>
      </c>
      <c r="U286" s="61" t="str">
        <f>IFERROR(IFERROR(VLOOKUP(R286,'[1]Skill Statistics'!$A$3:$C$513,3,FALSE),VLOOKUP(Q286,'[1]Skill Statistics'!$A$3:$C$513,3,FALSE)),U285)</f>
        <v>Pr</v>
      </c>
      <c r="V286" s="61" t="str">
        <f>IF(ISNUMBER(SEARCH("Category",R286)),"- -",IFERROR(IFERROR(VLOOKUP(Q286,[1]Professions!$A$4:$AM$288,MATCH(Profession,[1]Professions!$A$1:$AM$1,0),FALSE),VLOOKUP(Q286,Calculations!$B$91:$I$95,8,FALSE)),"- -"))</f>
        <v>3 / 4</v>
      </c>
      <c r="W286" s="60">
        <f t="shared" ca="1" si="1278"/>
        <v>0</v>
      </c>
      <c r="X286" s="7">
        <f ca="1">IFERROR(VLOOKUP(R286,$BS$6:$NR$519,MATCH(ActualLevel,$BS$3:$NR$3,0),FALSE),"- -")</f>
        <v>0</v>
      </c>
      <c r="Y286" s="7">
        <f t="shared" ca="1" si="1588"/>
        <v>0</v>
      </c>
      <c r="Z286" s="7">
        <f ca="1">IFERROR(VLOOKUP(Y286,Charts!$BQ$2:$BR$52,2,FALSE),"- -")</f>
        <v>-25</v>
      </c>
      <c r="AA286" s="7">
        <f t="shared" ca="1" si="1281"/>
        <v>-6</v>
      </c>
      <c r="AB286" s="7">
        <f t="shared" ca="1" si="1584"/>
        <v>0</v>
      </c>
      <c r="AC286" s="7"/>
      <c r="AD286" s="7"/>
      <c r="AE286" s="7"/>
      <c r="AF286" s="7"/>
      <c r="AG286" s="7"/>
      <c r="AH286" s="43"/>
      <c r="AI286" s="7"/>
      <c r="AJ286" s="7"/>
      <c r="AK286" s="7">
        <f t="shared" ca="1" si="1282"/>
        <v>-31</v>
      </c>
      <c r="AL286" s="7"/>
      <c r="AM286" s="69">
        <f>IFERROR(VLOOKUP(R286,'[1]Skill Statistics'!$A$3:$AN$513,MATCH(Profession,'[1]Skill Statistics'!$A$2:$AN$2,0),FALSE),0)</f>
        <v>0</v>
      </c>
      <c r="AN286" s="85">
        <f>IFERROR(VLOOKUP(Q286,'[1]Skill Statistics'!$A$3:$BK$513,MATCH(Archetype,'[1]Skill Statistics'!$A$2:$BK$2,0),FALSE),0)</f>
        <v>0</v>
      </c>
      <c r="AO286" s="85">
        <f>IFERROR(VLOOKUP(Q286,'[1]Skill Statistics'!$A$3:$BB$513,MATCH(Race,'[1]Skill Statistics'!$A$2:$BB$2,0),FALSE),0)</f>
        <v>0</v>
      </c>
      <c r="AP286" s="85">
        <f t="shared" ca="1" si="1495"/>
        <v>-0.6</v>
      </c>
      <c r="AQ286" s="70"/>
      <c r="AS286" s="69">
        <f>IFERROR(VLOOKUP(Q286,'[1]Professional Skills'!$A$4:$AM$288,MATCH(Profession,'[1]Professional Skills'!$A$3:$AM$3,0),FALSE),"- -")</f>
        <v>0</v>
      </c>
      <c r="AU286" s="7">
        <f t="shared" si="1586"/>
        <v>0</v>
      </c>
      <c r="AV286" s="7">
        <f t="shared" ca="1" si="1585"/>
        <v>0</v>
      </c>
      <c r="AW286" t="str">
        <f t="shared" si="1580"/>
        <v/>
      </c>
      <c r="AX286" t="str">
        <f>IFERROR(_xlfn.RANK.EQ(AW286,$AW$5:$AW$568),"")</f>
        <v/>
      </c>
      <c r="AY286">
        <f t="shared" si="1285"/>
        <v>0</v>
      </c>
      <c r="AZ286" s="70" t="str">
        <f t="shared" si="1283"/>
        <v/>
      </c>
      <c r="BB286" s="69" t="str">
        <f>IFERROR(IF(Q286="Language",VLOOKUP(R286,[1]Cultures!$B$4:$N$218,MATCH(Culture,[1]Cultures!$B$3:$N$3,0),FALSE),VLOOKUP(Q286,[1]Cultures!$B$4:$O$212,MATCH(Culture,[1]Cultures!$B$3:$O$3,0),FALSE)),"- -")</f>
        <v>- -</v>
      </c>
      <c r="BD286">
        <f t="shared" ca="1" si="1581"/>
        <v>0</v>
      </c>
      <c r="BE286" t="str">
        <f t="shared" si="1582"/>
        <v/>
      </c>
      <c r="BF286">
        <f t="shared" ca="1" si="1590"/>
        <v>0.20742529796091369</v>
      </c>
      <c r="BH286">
        <f t="shared" ca="1" si="1591"/>
        <v>15</v>
      </c>
      <c r="BI286" s="7" t="str">
        <f t="shared" ca="1" si="1284"/>
        <v>- -</v>
      </c>
      <c r="BJ286">
        <f ca="1">IF(BH286=1,IF($BB$3=1,1,IF($BB$3&gt;=2,2,0)),IF(BH286=2,IF($BB$3=3,1,IF($BB$3&gt;=4,2,0)),IF(BH286=3,IF($BB$3=5,1,IF($BB$3&gt;=6,2,0)),IF(BH286=4,IF($BB$3=7,1,IF($BB$3&gt;=8,2,0)),IF(BH286=5,IF($BB$3=9,1,IF($BB$3&gt;=10,2,0)),0)))))</f>
        <v>0</v>
      </c>
      <c r="BK286" s="7"/>
      <c r="BL286" s="70">
        <f t="shared" ca="1" si="1286"/>
        <v>0</v>
      </c>
      <c r="BN286" s="69">
        <f>IFERROR(VLOOKUP(V286,Charts!$BT$2:$BV$14,3,FALSE),"- -")</f>
        <v>0.69230769230769229</v>
      </c>
      <c r="BO286" s="85">
        <f t="shared" ca="1" si="1496"/>
        <v>0.25962123725882058</v>
      </c>
      <c r="BP286" s="70">
        <f t="shared" ca="1" si="1583"/>
        <v>422</v>
      </c>
      <c r="BR286" s="7">
        <v>285</v>
      </c>
      <c r="BS286" s="9" t="str">
        <f ca="1">VLOOKUP(BR286,$O$3:$R$568,4,FALSE)</f>
        <v>Wheel Wright</v>
      </c>
      <c r="BT286" s="7" t="str">
        <f ca="1">VLOOKUP(BS286,$R$3:$V$568,5,FALSE)</f>
        <v>2 / 4</v>
      </c>
      <c r="BU286" s="7">
        <f ca="1">VLOOKUP(BT286,Charts!$BT$2:$BV$14,3,FALSE)</f>
        <v>0.76923076923076927</v>
      </c>
      <c r="BV286" s="7" t="str">
        <f t="shared" ca="1" si="1287"/>
        <v>2</v>
      </c>
      <c r="BW286" s="7" t="str">
        <f t="shared" ca="1" si="1288"/>
        <v>4</v>
      </c>
      <c r="BY286" s="7">
        <f t="shared" ca="1" si="1289"/>
        <v>0.77830043354925993</v>
      </c>
      <c r="BZ286" s="7">
        <f t="shared" ca="1" si="1290"/>
        <v>-9.0696643184906556E-3</v>
      </c>
      <c r="CA286" s="7">
        <f t="shared" ca="1" si="1291"/>
        <v>0</v>
      </c>
      <c r="CB286" s="7">
        <f t="shared" ca="1" si="1292"/>
        <v>0</v>
      </c>
      <c r="CC286" s="7" t="str">
        <f ca="1">IFERROR(IF(CC285+CB286&gt;CD$4,CC285,CC285+CB286),"")</f>
        <v/>
      </c>
      <c r="CD286" s="7">
        <f t="shared" ca="1" si="1497"/>
        <v>0</v>
      </c>
      <c r="CE286" s="7">
        <f t="shared" ca="1" si="1293"/>
        <v>0.63471992544817923</v>
      </c>
      <c r="CF286" s="7">
        <f t="shared" ca="1" si="1294"/>
        <v>0.13451084378259004</v>
      </c>
      <c r="CG286" s="7">
        <f t="shared" ca="1" si="1295"/>
        <v>1</v>
      </c>
      <c r="CH286" s="7" t="str">
        <f t="shared" ca="1" si="1296"/>
        <v>2</v>
      </c>
      <c r="CI286" s="7" t="str">
        <f ca="1">IFERROR(IF(CI285+CH286&gt;CJ$4,CI285,CI285+CH286),"")</f>
        <v/>
      </c>
      <c r="CJ286" s="7">
        <f t="shared" ca="1" si="1498"/>
        <v>0</v>
      </c>
      <c r="CK286" s="7">
        <f t="shared" ca="1" si="1297"/>
        <v>0.55798942394421092</v>
      </c>
      <c r="CL286" s="7">
        <f t="shared" ca="1" si="1298"/>
        <v>0.21124134528655836</v>
      </c>
      <c r="CM286" s="7">
        <f t="shared" ca="1" si="1299"/>
        <v>1</v>
      </c>
      <c r="CN286" s="7" t="str">
        <f t="shared" ca="1" si="1300"/>
        <v>2</v>
      </c>
      <c r="CO286" s="7" t="str">
        <f ca="1">IFERROR(IF(CO285+CN286&gt;CP$4,CO285,CO285+CN286),"")</f>
        <v/>
      </c>
      <c r="CP286" s="7">
        <f t="shared" ca="1" si="1499"/>
        <v>0</v>
      </c>
      <c r="CQ286" s="7">
        <f t="shared" ca="1" si="1301"/>
        <v>0.26296482335479832</v>
      </c>
      <c r="CR286" s="7">
        <f t="shared" ca="1" si="1302"/>
        <v>0.50626594587597096</v>
      </c>
      <c r="CS286" s="7">
        <f t="shared" ca="1" si="1303"/>
        <v>1</v>
      </c>
      <c r="CT286" s="7" t="str">
        <f t="shared" ca="1" si="1304"/>
        <v>2</v>
      </c>
      <c r="CU286" s="7" t="str">
        <f ca="1">IFERROR(IF(CU285+CT286&gt;CV$4,CU285,CU285+CT286),"")</f>
        <v/>
      </c>
      <c r="CV286" s="7">
        <f t="shared" ca="1" si="1500"/>
        <v>0</v>
      </c>
      <c r="CW286" s="7">
        <f t="shared" ca="1" si="1305"/>
        <v>0.72808294882086422</v>
      </c>
      <c r="CX286" s="7">
        <f t="shared" ca="1" si="1306"/>
        <v>4.1147820409905056E-2</v>
      </c>
      <c r="CY286" s="7">
        <f t="shared" ca="1" si="1307"/>
        <v>1</v>
      </c>
      <c r="CZ286" s="7" t="str">
        <f t="shared" ca="1" si="1308"/>
        <v>2</v>
      </c>
      <c r="DA286" s="7" t="str">
        <f ca="1">IFERROR(IF(DA285+CZ286&gt;DB$4,DA285,DA285+CZ286),"")</f>
        <v/>
      </c>
      <c r="DB286" s="7">
        <f t="shared" ca="1" si="1501"/>
        <v>0</v>
      </c>
      <c r="DC286" s="7">
        <f t="shared" ca="1" si="1309"/>
        <v>0.41682788055664477</v>
      </c>
      <c r="DD286" s="7">
        <f t="shared" ca="1" si="1310"/>
        <v>0.3524028886741245</v>
      </c>
      <c r="DE286" s="7">
        <f t="shared" ca="1" si="1311"/>
        <v>1</v>
      </c>
      <c r="DF286" s="7" t="str">
        <f t="shared" ca="1" si="1312"/>
        <v>2</v>
      </c>
      <c r="DG286" s="7" t="str">
        <f ca="1">IFERROR(IF(DG285+DF286&gt;DH$4,DG285,DG285+DF286),"")</f>
        <v/>
      </c>
      <c r="DH286" s="7">
        <f t="shared" ca="1" si="1502"/>
        <v>0</v>
      </c>
      <c r="DI286" s="7">
        <f t="shared" ca="1" si="1313"/>
        <v>6.0721914382227737E-2</v>
      </c>
      <c r="DJ286" s="7">
        <f t="shared" ca="1" si="1314"/>
        <v>0.70850885484854154</v>
      </c>
      <c r="DK286" s="7">
        <f t="shared" ca="1" si="1315"/>
        <v>1</v>
      </c>
      <c r="DL286" s="7" t="str">
        <f t="shared" ca="1" si="1316"/>
        <v>2</v>
      </c>
      <c r="DM286" s="7" t="str">
        <f ca="1">IFERROR(IF(DM285+DL286&gt;DN$4,DM285,DM285+DL286),"")</f>
        <v/>
      </c>
      <c r="DN286" s="7">
        <f t="shared" ca="1" si="1503"/>
        <v>0</v>
      </c>
      <c r="DO286" s="7">
        <f t="shared" ca="1" si="1317"/>
        <v>0.84443963865492644</v>
      </c>
      <c r="DP286" s="7">
        <f t="shared" ca="1" si="1318"/>
        <v>-7.5208869424157165E-2</v>
      </c>
      <c r="DQ286" s="7">
        <f t="shared" ca="1" si="1319"/>
        <v>0</v>
      </c>
      <c r="DR286" s="7">
        <f t="shared" ca="1" si="1320"/>
        <v>0</v>
      </c>
      <c r="DS286" s="7" t="str">
        <f ca="1">IFERROR(IF(DS285+DR286&gt;DT$4,DS285,DS285+DR286),"")</f>
        <v/>
      </c>
      <c r="DT286" s="7">
        <f t="shared" ca="1" si="1504"/>
        <v>0</v>
      </c>
      <c r="DU286" s="7">
        <f t="shared" ca="1" si="1321"/>
        <v>0.79868380228362301</v>
      </c>
      <c r="DV286" s="7">
        <f t="shared" ca="1" si="1322"/>
        <v>-2.9453033052853739E-2</v>
      </c>
      <c r="DW286" s="7">
        <f t="shared" ca="1" si="1323"/>
        <v>0</v>
      </c>
      <c r="DX286" s="7">
        <f t="shared" ca="1" si="1324"/>
        <v>0</v>
      </c>
      <c r="DY286" s="7" t="str">
        <f ca="1">IFERROR(IF(DY285+DX286&gt;DZ$4,DY285,DY285+DX286),"")</f>
        <v/>
      </c>
      <c r="DZ286" s="7">
        <f t="shared" ca="1" si="1505"/>
        <v>0</v>
      </c>
      <c r="EA286" s="7">
        <f t="shared" ca="1" si="1325"/>
        <v>0.31093053387712866</v>
      </c>
      <c r="EB286" s="7">
        <f t="shared" ca="1" si="1326"/>
        <v>0.45830023535364062</v>
      </c>
      <c r="EC286" s="7">
        <f t="shared" ca="1" si="1327"/>
        <v>1</v>
      </c>
      <c r="ED286" s="7" t="str">
        <f t="shared" ca="1" si="1328"/>
        <v>2</v>
      </c>
      <c r="EE286" s="7" t="str">
        <f ca="1">IFERROR(IF(EE285+ED286&gt;EF$4,EE285,EE285+ED286),"")</f>
        <v/>
      </c>
      <c r="EF286" s="7">
        <f t="shared" ca="1" si="1506"/>
        <v>0</v>
      </c>
      <c r="EG286" s="7">
        <f t="shared" ca="1" si="1329"/>
        <v>0.38505567087462</v>
      </c>
      <c r="EH286" s="7">
        <f t="shared" ca="1" si="1330"/>
        <v>0.38417509835614927</v>
      </c>
      <c r="EI286" s="7">
        <f t="shared" ca="1" si="1331"/>
        <v>1</v>
      </c>
      <c r="EJ286" s="7" t="str">
        <f t="shared" ca="1" si="1332"/>
        <v>2</v>
      </c>
      <c r="EK286" s="7" t="str">
        <f ca="1">IFERROR(IF(EK285+EJ286&gt;EL$4,EK285,EK285+EJ286),"")</f>
        <v/>
      </c>
      <c r="EL286" s="7">
        <f t="shared" ca="1" si="1507"/>
        <v>0</v>
      </c>
      <c r="EM286" s="7">
        <f t="shared" ca="1" si="1333"/>
        <v>0.52206633763590871</v>
      </c>
      <c r="EN286" s="7">
        <f t="shared" ca="1" si="1334"/>
        <v>0.24716443159486057</v>
      </c>
      <c r="EO286" s="7">
        <f t="shared" ca="1" si="1335"/>
        <v>1</v>
      </c>
      <c r="EP286" s="7" t="str">
        <f t="shared" ca="1" si="1336"/>
        <v>2</v>
      </c>
      <c r="EQ286" s="7" t="str">
        <f ca="1">IFERROR(IF(EQ285+EP286&gt;ER$4,EQ285,EQ285+EP286),"")</f>
        <v/>
      </c>
      <c r="ER286" s="7">
        <f t="shared" ca="1" si="1508"/>
        <v>0</v>
      </c>
      <c r="ES286" s="7">
        <f t="shared" ca="1" si="1337"/>
        <v>0.26166972424436474</v>
      </c>
      <c r="ET286" s="7">
        <f t="shared" ca="1" si="1338"/>
        <v>0.50756104498640453</v>
      </c>
      <c r="EU286" s="7">
        <f t="shared" ca="1" si="1339"/>
        <v>1</v>
      </c>
      <c r="EV286" s="7" t="str">
        <f t="shared" ca="1" si="1340"/>
        <v>2</v>
      </c>
      <c r="EW286" s="7" t="str">
        <f ca="1">IFERROR(IF(EW285+EV286&gt;EX$4,EW285,EW285+EV286),"")</f>
        <v/>
      </c>
      <c r="EX286" s="7">
        <f t="shared" ca="1" si="1509"/>
        <v>0</v>
      </c>
      <c r="EY286" s="7">
        <f t="shared" ca="1" si="1341"/>
        <v>0.91727474596864378</v>
      </c>
      <c r="EZ286" s="7">
        <f t="shared" ca="1" si="1342"/>
        <v>-0.14804397673787451</v>
      </c>
      <c r="FA286" s="7">
        <f t="shared" ca="1" si="1343"/>
        <v>0</v>
      </c>
      <c r="FB286" s="7">
        <f t="shared" ca="1" si="1344"/>
        <v>0</v>
      </c>
      <c r="FC286" s="7" t="str">
        <f ca="1">IFERROR(IF(FC285+FB286&gt;FD$4,FC285,FC285+FB286),"")</f>
        <v/>
      </c>
      <c r="FD286" s="7">
        <f t="shared" ca="1" si="1510"/>
        <v>0</v>
      </c>
      <c r="FE286" s="7">
        <f t="shared" ca="1" si="1345"/>
        <v>0.55745808158643828</v>
      </c>
      <c r="FF286" s="7">
        <f t="shared" ca="1" si="1346"/>
        <v>0.21177268764433099</v>
      </c>
      <c r="FG286" s="7">
        <f t="shared" ca="1" si="1347"/>
        <v>1</v>
      </c>
      <c r="FH286" s="7" t="str">
        <f t="shared" ca="1" si="1348"/>
        <v>2</v>
      </c>
      <c r="FI286" s="7" t="str">
        <f ca="1">IFERROR(IF(FI285+FH286&gt;FJ$4,FI285,FI285+FH286),"")</f>
        <v/>
      </c>
      <c r="FJ286" s="7">
        <f t="shared" ca="1" si="1511"/>
        <v>0</v>
      </c>
      <c r="FK286" s="7">
        <f t="shared" ca="1" si="1349"/>
        <v>0.64006313193643982</v>
      </c>
      <c r="FL286" s="7">
        <f t="shared" ca="1" si="1350"/>
        <v>0.12916763729432945</v>
      </c>
      <c r="FM286" s="7">
        <f t="shared" ca="1" si="1351"/>
        <v>1</v>
      </c>
      <c r="FN286" s="7" t="str">
        <f t="shared" ca="1" si="1352"/>
        <v>2</v>
      </c>
      <c r="FO286" s="7" t="str">
        <f ca="1">IFERROR(IF(FO285+FN286&gt;FP$4,FO285,FO285+FN286),"")</f>
        <v/>
      </c>
      <c r="FP286" s="7">
        <f t="shared" ca="1" si="1512"/>
        <v>0</v>
      </c>
      <c r="FQ286" s="7">
        <f t="shared" ca="1" si="1353"/>
        <v>0.41491906634021825</v>
      </c>
      <c r="FR286" s="7">
        <f t="shared" ca="1" si="1354"/>
        <v>0.35431170289055103</v>
      </c>
      <c r="FS286" s="7">
        <f t="shared" ca="1" si="1355"/>
        <v>1</v>
      </c>
      <c r="FT286" s="7" t="str">
        <f t="shared" ca="1" si="1356"/>
        <v>2</v>
      </c>
      <c r="FU286" s="7" t="str">
        <f ca="1">IFERROR(IF(FU285+FT286&gt;FV$4,FU285,FU285+FT286),"")</f>
        <v/>
      </c>
      <c r="FV286" s="7">
        <f t="shared" ca="1" si="1513"/>
        <v>0</v>
      </c>
      <c r="FW286" s="7">
        <f t="shared" ca="1" si="1357"/>
        <v>0.26356947364036454</v>
      </c>
      <c r="FX286" s="7">
        <f t="shared" ca="1" si="1358"/>
        <v>0.50566129559040474</v>
      </c>
      <c r="FY286" s="7">
        <f t="shared" ca="1" si="1359"/>
        <v>1</v>
      </c>
      <c r="FZ286" s="7" t="str">
        <f t="shared" ca="1" si="1360"/>
        <v>2</v>
      </c>
      <c r="GA286" s="7" t="str">
        <f ca="1">IFERROR(IF(GA285+FZ286&gt;GB$4,GA285,GA285+FZ286),"")</f>
        <v/>
      </c>
      <c r="GB286" s="7">
        <f t="shared" ca="1" si="1514"/>
        <v>0</v>
      </c>
      <c r="GC286" s="7">
        <f t="shared" ca="1" si="1361"/>
        <v>0.92341860201786485</v>
      </c>
      <c r="GD286" s="7">
        <f t="shared" ca="1" si="1362"/>
        <v>-0.15418783278709558</v>
      </c>
      <c r="GE286" s="7">
        <f t="shared" ca="1" si="1363"/>
        <v>0</v>
      </c>
      <c r="GF286" s="7">
        <f t="shared" ca="1" si="1364"/>
        <v>0</v>
      </c>
      <c r="GG286" s="7" t="str">
        <f ca="1">IFERROR(IF(GG285+GF286&gt;GH$4,GG285,GG285+GF286),"")</f>
        <v/>
      </c>
      <c r="GH286" s="7">
        <f t="shared" ca="1" si="1515"/>
        <v>0</v>
      </c>
      <c r="GI286" s="7">
        <f t="shared" ca="1" si="1365"/>
        <v>0.11046499798439169</v>
      </c>
      <c r="GJ286" s="7">
        <f t="shared" ca="1" si="1366"/>
        <v>0.65876577124637758</v>
      </c>
      <c r="GK286" s="7">
        <f t="shared" ca="1" si="1367"/>
        <v>1</v>
      </c>
      <c r="GL286" s="7" t="str">
        <f t="shared" ca="1" si="1368"/>
        <v>2</v>
      </c>
      <c r="GM286" s="7" t="str">
        <f ca="1">IFERROR(IF(GM285+GL286&gt;GN$4,GM285,GM285+GL286),"")</f>
        <v/>
      </c>
      <c r="GN286" s="7">
        <f t="shared" ca="1" si="1516"/>
        <v>0</v>
      </c>
      <c r="GO286" s="7">
        <f t="shared" ca="1" si="1369"/>
        <v>0.86409455307792316</v>
      </c>
      <c r="GP286" s="7">
        <f t="shared" ca="1" si="1370"/>
        <v>-9.4863783847153882E-2</v>
      </c>
      <c r="GQ286" s="7">
        <f t="shared" ca="1" si="1371"/>
        <v>0</v>
      </c>
      <c r="GR286" s="7">
        <f t="shared" ca="1" si="1372"/>
        <v>0</v>
      </c>
      <c r="GS286" s="7" t="str">
        <f ca="1">IFERROR(IF(GS285+GR286&gt;GT$4,GS285,GS285+GR286),"")</f>
        <v/>
      </c>
      <c r="GT286" s="7">
        <f t="shared" ca="1" si="1517"/>
        <v>0</v>
      </c>
      <c r="GU286" s="7">
        <f t="shared" ca="1" si="1373"/>
        <v>0.7016734045157873</v>
      </c>
      <c r="GV286" s="7">
        <f t="shared" ca="1" si="1374"/>
        <v>6.7557364714981971E-2</v>
      </c>
      <c r="GW286" s="7">
        <f t="shared" ca="1" si="1375"/>
        <v>1</v>
      </c>
      <c r="GX286" s="7" t="str">
        <f t="shared" ca="1" si="1376"/>
        <v>2</v>
      </c>
      <c r="GY286" s="7" t="str">
        <f ca="1">IFERROR(IF(GY285+GX286&gt;GZ$4,GY285,GY285+GX286),"")</f>
        <v/>
      </c>
      <c r="GZ286" s="7">
        <f t="shared" ca="1" si="1518"/>
        <v>0</v>
      </c>
      <c r="HA286" s="7">
        <f t="shared" ca="1" si="1377"/>
        <v>1.9917309486045642E-2</v>
      </c>
      <c r="HB286" s="7">
        <f t="shared" ca="1" si="1378"/>
        <v>0.74931345974472363</v>
      </c>
      <c r="HC286" s="7">
        <f t="shared" ca="1" si="1379"/>
        <v>1</v>
      </c>
      <c r="HD286" s="7" t="str">
        <f t="shared" ca="1" si="1380"/>
        <v>2</v>
      </c>
      <c r="HE286" s="7" t="str">
        <f ca="1">IFERROR(IF(HE285+HD286&gt;HF$4,HE285,HE285+HD286),"")</f>
        <v/>
      </c>
      <c r="HF286" s="7">
        <f t="shared" ca="1" si="1519"/>
        <v>0</v>
      </c>
      <c r="HG286" s="7">
        <f t="shared" ca="1" si="1381"/>
        <v>0.86105075606905002</v>
      </c>
      <c r="HH286" s="7">
        <f t="shared" ca="1" si="1382"/>
        <v>-9.1819986838280743E-2</v>
      </c>
      <c r="HI286" s="7">
        <f t="shared" ca="1" si="1383"/>
        <v>0</v>
      </c>
      <c r="HJ286" s="7">
        <f t="shared" ca="1" si="1384"/>
        <v>0</v>
      </c>
      <c r="HK286" s="7" t="str">
        <f ca="1">IFERROR(IF(HK285+HJ286&gt;HL$4,HK285,HK285+HJ286),"")</f>
        <v/>
      </c>
      <c r="HL286" s="7">
        <f t="shared" ca="1" si="1520"/>
        <v>0</v>
      </c>
      <c r="HM286" s="7">
        <f t="shared" ca="1" si="1385"/>
        <v>0.43991457924915678</v>
      </c>
      <c r="HN286" s="7">
        <f t="shared" ca="1" si="1386"/>
        <v>0.32931618998161249</v>
      </c>
      <c r="HO286" s="7">
        <f t="shared" ca="1" si="1387"/>
        <v>1</v>
      </c>
      <c r="HP286" s="7" t="str">
        <f t="shared" ca="1" si="1388"/>
        <v>2</v>
      </c>
      <c r="HQ286" s="7" t="str">
        <f ca="1">IFERROR(IF(HQ285+HP286&gt;HR$4,HQ285,HQ285+HP286),"")</f>
        <v/>
      </c>
      <c r="HR286" s="7">
        <f t="shared" ca="1" si="1521"/>
        <v>0</v>
      </c>
      <c r="HS286" s="7">
        <f t="shared" ca="1" si="1389"/>
        <v>0.96749405097837582</v>
      </c>
      <c r="HT286" s="7">
        <f t="shared" ca="1" si="1390"/>
        <v>-0.19826328174760655</v>
      </c>
      <c r="HU286" s="7">
        <f t="shared" ca="1" si="1391"/>
        <v>0</v>
      </c>
      <c r="HV286" s="7">
        <f t="shared" ca="1" si="1392"/>
        <v>0</v>
      </c>
      <c r="HW286" s="7" t="str">
        <f ca="1">IFERROR(IF(HW285+HV286&gt;HX$4,HW285,HW285+HV286),"")</f>
        <v/>
      </c>
      <c r="HX286" s="7">
        <f t="shared" ca="1" si="1522"/>
        <v>0</v>
      </c>
      <c r="HY286" s="7">
        <f t="shared" ca="1" si="1393"/>
        <v>0.20991562215587622</v>
      </c>
      <c r="HZ286" s="7">
        <f t="shared" ca="1" si="1394"/>
        <v>0.55931514707489305</v>
      </c>
      <c r="IA286" s="7">
        <f t="shared" ca="1" si="1395"/>
        <v>1</v>
      </c>
      <c r="IB286" s="7" t="str">
        <f t="shared" ca="1" si="1396"/>
        <v>2</v>
      </c>
      <c r="IC286" s="7" t="str">
        <f ca="1">IFERROR(IF(IC285+IB286&gt;ID$4,IC285,IC285+IB286),"")</f>
        <v/>
      </c>
      <c r="ID286" s="7">
        <f t="shared" ca="1" si="1523"/>
        <v>0</v>
      </c>
      <c r="IE286" s="7">
        <f t="shared" ca="1" si="1397"/>
        <v>0.73904495776627721</v>
      </c>
      <c r="IF286" s="7">
        <f t="shared" ca="1" si="1398"/>
        <v>3.0185811464492063E-2</v>
      </c>
      <c r="IG286" s="7">
        <f t="shared" ca="1" si="1399"/>
        <v>1</v>
      </c>
      <c r="IH286" s="7" t="str">
        <f t="shared" ca="1" si="1400"/>
        <v>2</v>
      </c>
      <c r="II286" s="7" t="str">
        <f ca="1">IFERROR(IF(II285+IH286&gt;IJ$4,II285,II285+IH286),"")</f>
        <v/>
      </c>
      <c r="IJ286" s="7">
        <f t="shared" ca="1" si="1524"/>
        <v>0</v>
      </c>
      <c r="IK286" s="7">
        <f t="shared" ca="1" si="1401"/>
        <v>0.56427026535077107</v>
      </c>
      <c r="IL286" s="7">
        <f t="shared" ca="1" si="1402"/>
        <v>0.2049605038799982</v>
      </c>
      <c r="IM286" s="7">
        <f t="shared" ca="1" si="1403"/>
        <v>1</v>
      </c>
      <c r="IN286" s="7" t="str">
        <f t="shared" ca="1" si="1404"/>
        <v>2</v>
      </c>
      <c r="IO286" s="7" t="str">
        <f ca="1">IFERROR(IF(IO285+IN286&gt;IP$4,IO285,IO285+IN286),"")</f>
        <v/>
      </c>
      <c r="IP286" s="7">
        <f t="shared" ca="1" si="1525"/>
        <v>0</v>
      </c>
      <c r="IQ286" s="7">
        <f t="shared" ca="1" si="1405"/>
        <v>0.36213358379760741</v>
      </c>
      <c r="IR286" s="7">
        <f t="shared" ca="1" si="1406"/>
        <v>0.40709718543316187</v>
      </c>
      <c r="IS286" s="7">
        <f t="shared" ca="1" si="1407"/>
        <v>1</v>
      </c>
      <c r="IT286" s="7" t="str">
        <f t="shared" ca="1" si="1408"/>
        <v>2</v>
      </c>
      <c r="IU286" s="7" t="str">
        <f ca="1">IFERROR(IF(IU285+IT286&gt;IV$4,IU285,IU285+IT286),"")</f>
        <v/>
      </c>
      <c r="IV286" s="7">
        <f t="shared" ca="1" si="1526"/>
        <v>0</v>
      </c>
      <c r="IW286" s="7">
        <f t="shared" ca="1" si="1409"/>
        <v>0.96637598292139903</v>
      </c>
      <c r="IX286" s="7">
        <f t="shared" ca="1" si="1410"/>
        <v>-0.19714521369062976</v>
      </c>
      <c r="IY286" s="7">
        <f t="shared" ca="1" si="1411"/>
        <v>0</v>
      </c>
      <c r="IZ286" s="7">
        <f t="shared" ca="1" si="1412"/>
        <v>0</v>
      </c>
      <c r="JA286" s="7" t="str">
        <f ca="1">IFERROR(IF(JA285+IZ286&gt;JB$4,JA285,JA285+IZ286),"")</f>
        <v/>
      </c>
      <c r="JB286" s="7">
        <f t="shared" ca="1" si="1527"/>
        <v>0</v>
      </c>
      <c r="JC286" s="7">
        <f t="shared" ca="1" si="1413"/>
        <v>0.20657289552037994</v>
      </c>
      <c r="JD286" s="7">
        <f t="shared" ca="1" si="1414"/>
        <v>0.56265787371038933</v>
      </c>
      <c r="JE286" s="7">
        <f t="shared" ca="1" si="1415"/>
        <v>1</v>
      </c>
      <c r="JF286" s="7" t="str">
        <f t="shared" ca="1" si="1416"/>
        <v>2</v>
      </c>
      <c r="JG286" s="7" t="str">
        <f ca="1">IFERROR(IF(JG285+JF286&gt;JH$4,JG285,JG285+JF286),"")</f>
        <v/>
      </c>
      <c r="JH286" s="7">
        <f t="shared" ca="1" si="1528"/>
        <v>0</v>
      </c>
      <c r="JI286" s="7">
        <f t="shared" ca="1" si="1417"/>
        <v>0.35167985366865218</v>
      </c>
      <c r="JJ286" s="7">
        <f t="shared" ca="1" si="1418"/>
        <v>0.4175509155621171</v>
      </c>
      <c r="JK286" s="7">
        <f t="shared" ca="1" si="1419"/>
        <v>1</v>
      </c>
      <c r="JL286" s="7" t="str">
        <f t="shared" ca="1" si="1420"/>
        <v>2</v>
      </c>
      <c r="JM286" s="7" t="str">
        <f ca="1">IFERROR(IF(JM285+JL286&gt;JN$4,JM285,JM285+JL286),"")</f>
        <v/>
      </c>
      <c r="JN286" s="7">
        <f t="shared" ca="1" si="1529"/>
        <v>0</v>
      </c>
      <c r="JO286" s="7">
        <f t="shared" ca="1" si="1421"/>
        <v>0.75405515886748542</v>
      </c>
      <c r="JP286" s="7">
        <f t="shared" ca="1" si="1422"/>
        <v>1.5175610363283853E-2</v>
      </c>
      <c r="JQ286" s="7">
        <f t="shared" ca="1" si="1423"/>
        <v>1</v>
      </c>
      <c r="JR286" s="7" t="str">
        <f t="shared" ca="1" si="1424"/>
        <v>2</v>
      </c>
      <c r="JS286" s="7" t="str">
        <f ca="1">IFERROR(IF(JS285+JR286&gt;JT$4,JS285,JS285+JR286),"")</f>
        <v/>
      </c>
      <c r="JT286" s="7">
        <f t="shared" ca="1" si="1530"/>
        <v>0</v>
      </c>
      <c r="JU286" s="7">
        <f t="shared" ca="1" si="1425"/>
        <v>0.48891735903510658</v>
      </c>
      <c r="JV286" s="7">
        <f t="shared" ca="1" si="1426"/>
        <v>0.28031341019566269</v>
      </c>
      <c r="JW286" s="7">
        <f t="shared" ca="1" si="1427"/>
        <v>1</v>
      </c>
      <c r="JX286" s="7" t="str">
        <f t="shared" ca="1" si="1428"/>
        <v>2</v>
      </c>
      <c r="JY286" s="7" t="str">
        <f ca="1">IFERROR(IF(JY285+JX286&gt;JZ$4,JY285,JY285+JX286),"")</f>
        <v/>
      </c>
      <c r="JZ286" s="7">
        <f t="shared" ca="1" si="1531"/>
        <v>0</v>
      </c>
      <c r="KA286" s="7">
        <f t="shared" ca="1" si="1429"/>
        <v>4.7829390000962979E-2</v>
      </c>
      <c r="KB286" s="7">
        <f t="shared" ca="1" si="1430"/>
        <v>0.72140137922980629</v>
      </c>
      <c r="KC286" s="7">
        <f t="shared" ca="1" si="1431"/>
        <v>1</v>
      </c>
      <c r="KD286" s="7" t="str">
        <f t="shared" ca="1" si="1432"/>
        <v>2</v>
      </c>
      <c r="KE286" s="7" t="str">
        <f ca="1">IFERROR(IF(KE285+KD286&gt;KF$4,KE285,KE285+KD286),"")</f>
        <v/>
      </c>
      <c r="KF286" s="7">
        <f t="shared" ca="1" si="1532"/>
        <v>0</v>
      </c>
      <c r="KG286" s="7">
        <f t="shared" ca="1" si="1433"/>
        <v>0.3132220778306789</v>
      </c>
      <c r="KH286" s="7">
        <f t="shared" ca="1" si="1434"/>
        <v>0.45600869140009037</v>
      </c>
      <c r="KI286" s="7">
        <f t="shared" ca="1" si="1435"/>
        <v>1</v>
      </c>
      <c r="KJ286" s="7" t="str">
        <f t="shared" ca="1" si="1436"/>
        <v>2</v>
      </c>
      <c r="KK286" s="7" t="str">
        <f ca="1">IFERROR(IF(KK285+KJ286&gt;KL$4,KK285,KK285+KJ286),"")</f>
        <v/>
      </c>
      <c r="KL286" s="7">
        <f t="shared" ca="1" si="1533"/>
        <v>0</v>
      </c>
      <c r="KM286" s="7">
        <f t="shared" ca="1" si="1437"/>
        <v>0.21413430109035836</v>
      </c>
      <c r="KN286" s="7">
        <f t="shared" ca="1" si="1438"/>
        <v>0.55509646814041091</v>
      </c>
      <c r="KO286" s="7">
        <f t="shared" ca="1" si="1439"/>
        <v>1</v>
      </c>
      <c r="KP286" s="7" t="str">
        <f t="shared" ca="1" si="1440"/>
        <v>2</v>
      </c>
      <c r="KQ286" s="7" t="str">
        <f ca="1">IFERROR(IF(KQ285+KP286&gt;KR$4,KQ285,KQ285+KP286),"")</f>
        <v/>
      </c>
      <c r="KR286" s="7">
        <f t="shared" ca="1" si="1534"/>
        <v>0</v>
      </c>
      <c r="KS286" s="7">
        <f t="shared" ca="1" si="1441"/>
        <v>0.1650780769166621</v>
      </c>
      <c r="KT286" s="7">
        <f t="shared" ca="1" si="1442"/>
        <v>0.60415269231410718</v>
      </c>
      <c r="KU286" s="7">
        <f t="shared" ca="1" si="1443"/>
        <v>1</v>
      </c>
      <c r="KV286" s="7" t="str">
        <f t="shared" ca="1" si="1444"/>
        <v>2</v>
      </c>
      <c r="KW286" s="7" t="str">
        <f ca="1">IFERROR(IF(KW285+KV286&gt;KX$4,KW285,KW285+KV286),"")</f>
        <v/>
      </c>
      <c r="KX286" s="7">
        <f t="shared" ca="1" si="1535"/>
        <v>0</v>
      </c>
      <c r="KY286" s="7">
        <f t="shared" ca="1" si="1445"/>
        <v>0.80717459378148793</v>
      </c>
      <c r="KZ286" s="7">
        <f t="shared" ca="1" si="1446"/>
        <v>-3.7943824550718652E-2</v>
      </c>
      <c r="LA286" s="7">
        <f t="shared" ca="1" si="1447"/>
        <v>0</v>
      </c>
      <c r="LB286" s="7">
        <f t="shared" ca="1" si="1448"/>
        <v>0</v>
      </c>
      <c r="LC286" s="7" t="str">
        <f ca="1">IFERROR(IF(LC285+LB286&gt;LD$4,LC285,LC285+LB286),"")</f>
        <v/>
      </c>
      <c r="LD286" s="7">
        <f t="shared" ca="1" si="1536"/>
        <v>0</v>
      </c>
      <c r="LE286" s="7">
        <f t="shared" ca="1" si="1449"/>
        <v>0.13650567577542261</v>
      </c>
      <c r="LF286" s="7">
        <f t="shared" ca="1" si="1450"/>
        <v>0.63272509345534667</v>
      </c>
      <c r="LG286" s="7">
        <f t="shared" ca="1" si="1451"/>
        <v>1</v>
      </c>
      <c r="LH286" s="7" t="str">
        <f t="shared" ca="1" si="1452"/>
        <v>2</v>
      </c>
      <c r="LI286" s="7" t="str">
        <f ca="1">IFERROR(IF(LI285+LH286&gt;LJ$4,LI285,LI285+LH286),"")</f>
        <v/>
      </c>
      <c r="LJ286" s="7">
        <f t="shared" ca="1" si="1537"/>
        <v>0</v>
      </c>
      <c r="LK286" s="7">
        <f t="shared" ca="1" si="1453"/>
        <v>8.5011325521580083E-3</v>
      </c>
      <c r="LL286" s="7">
        <f t="shared" ca="1" si="1454"/>
        <v>0.76072963667861127</v>
      </c>
      <c r="LM286" s="7">
        <f t="shared" ca="1" si="1455"/>
        <v>1</v>
      </c>
      <c r="LN286" s="7" t="str">
        <f t="shared" ca="1" si="1456"/>
        <v>2</v>
      </c>
      <c r="LO286" s="7" t="str">
        <f ca="1">IFERROR(IF(LO285+LN286&gt;LP$4,LO285,LO285+LN286),"")</f>
        <v/>
      </c>
      <c r="LP286" s="7">
        <f t="shared" ca="1" si="1538"/>
        <v>0</v>
      </c>
      <c r="LQ286" s="7">
        <f t="shared" ca="1" si="1457"/>
        <v>0.69387781102580848</v>
      </c>
      <c r="LR286" s="7">
        <f t="shared" ca="1" si="1458"/>
        <v>7.5352958204960796E-2</v>
      </c>
      <c r="LS286" s="7">
        <f t="shared" ca="1" si="1459"/>
        <v>1</v>
      </c>
      <c r="LT286" s="7" t="str">
        <f t="shared" ca="1" si="1460"/>
        <v>2</v>
      </c>
      <c r="LU286" s="7" t="str">
        <f ca="1">IFERROR(IF(LU285+LT286&gt;LV$4,LU285,LU285+LT286),"")</f>
        <v/>
      </c>
      <c r="LV286" s="7">
        <f t="shared" ca="1" si="1539"/>
        <v>0</v>
      </c>
      <c r="LW286" s="7">
        <f t="shared" ca="1" si="1461"/>
        <v>0.59676871321628255</v>
      </c>
      <c r="LX286" s="7">
        <f t="shared" ca="1" si="1462"/>
        <v>0.17246205601448672</v>
      </c>
      <c r="LY286" s="7">
        <f t="shared" ca="1" si="1463"/>
        <v>1</v>
      </c>
      <c r="LZ286" s="7" t="str">
        <f t="shared" ca="1" si="1464"/>
        <v>2</v>
      </c>
      <c r="MA286" s="7" t="str">
        <f ca="1">IFERROR(IF(MA285+LZ286&gt;MB$4,MA285,MA285+LZ286),"")</f>
        <v/>
      </c>
      <c r="MB286" s="7">
        <f t="shared" ca="1" si="1540"/>
        <v>0</v>
      </c>
      <c r="MC286" s="7">
        <f t="shared" ca="1" si="1465"/>
        <v>0.55230549291150155</v>
      </c>
      <c r="MD286" s="7">
        <f t="shared" ca="1" si="1466"/>
        <v>0.21692527631926772</v>
      </c>
      <c r="ME286" s="7">
        <f t="shared" ca="1" si="1467"/>
        <v>1</v>
      </c>
      <c r="MF286" s="7" t="str">
        <f t="shared" ca="1" si="1468"/>
        <v>2</v>
      </c>
      <c r="MG286" s="7" t="str">
        <f ca="1">IFERROR(IF(MG285+MF286&gt;MH$4,MG285,MG285+MF286),"")</f>
        <v/>
      </c>
      <c r="MH286" s="7">
        <f t="shared" ca="1" si="1541"/>
        <v>0</v>
      </c>
      <c r="MI286" s="7">
        <f t="shared" ca="1" si="1469"/>
        <v>2.2559478045860781E-2</v>
      </c>
      <c r="MJ286" s="7">
        <f t="shared" ca="1" si="1470"/>
        <v>0.74667129118490849</v>
      </c>
      <c r="MK286" s="7">
        <f t="shared" ca="1" si="1471"/>
        <v>1</v>
      </c>
      <c r="ML286" s="7" t="str">
        <f t="shared" ca="1" si="1472"/>
        <v>2</v>
      </c>
      <c r="MM286" s="7" t="str">
        <f ca="1">IFERROR(IF(MM285+ML286&gt;MN$4,MM285,MM285+ML286),"")</f>
        <v/>
      </c>
      <c r="MN286" s="7">
        <f t="shared" ca="1" si="1542"/>
        <v>0</v>
      </c>
      <c r="MO286" s="7">
        <f t="shared" ca="1" si="1473"/>
        <v>0.75403829180376702</v>
      </c>
      <c r="MP286" s="7">
        <f t="shared" ca="1" si="1474"/>
        <v>1.5192477427002249E-2</v>
      </c>
      <c r="MQ286" s="7">
        <f t="shared" ca="1" si="1475"/>
        <v>1</v>
      </c>
      <c r="MR286" s="7" t="str">
        <f t="shared" ca="1" si="1476"/>
        <v>2</v>
      </c>
      <c r="MS286" s="7" t="str">
        <f ca="1">IFERROR(IF(MS285+MR286&gt;MT$4,MS285,MS285+MR286),"")</f>
        <v/>
      </c>
      <c r="MT286" s="7">
        <f t="shared" ca="1" si="1543"/>
        <v>0</v>
      </c>
      <c r="MU286" s="7">
        <f t="shared" ca="1" si="1477"/>
        <v>0.45943916706189425</v>
      </c>
      <c r="MV286" s="7">
        <f t="shared" ca="1" si="1478"/>
        <v>0.30979160216887502</v>
      </c>
      <c r="MW286" s="7">
        <f t="shared" ca="1" si="1479"/>
        <v>1</v>
      </c>
      <c r="MX286" s="7" t="str">
        <f t="shared" ca="1" si="1480"/>
        <v>2</v>
      </c>
      <c r="MY286" s="7" t="str">
        <f ca="1">IFERROR(IF(MY285+MX286&gt;MZ$4,MY285,MY285+MX286),"")</f>
        <v/>
      </c>
      <c r="MZ286" s="7">
        <f t="shared" ca="1" si="1544"/>
        <v>0</v>
      </c>
      <c r="NA286" s="7">
        <f t="shared" ca="1" si="1481"/>
        <v>0.3650576589600969</v>
      </c>
      <c r="NB286" s="7">
        <f t="shared" ca="1" si="1482"/>
        <v>0.40417311027067238</v>
      </c>
      <c r="NC286" s="7">
        <f t="shared" ca="1" si="1483"/>
        <v>1</v>
      </c>
      <c r="ND286" s="7" t="str">
        <f t="shared" ca="1" si="1484"/>
        <v>2</v>
      </c>
      <c r="NE286" s="7" t="str">
        <f ca="1">IFERROR(IF(NE285+ND286&gt;NF$4,NE285,NE285+ND286),"")</f>
        <v/>
      </c>
      <c r="NF286" s="7">
        <f t="shared" ca="1" si="1545"/>
        <v>0</v>
      </c>
      <c r="NG286" s="7">
        <f t="shared" ca="1" si="1485"/>
        <v>0.63236103594743187</v>
      </c>
      <c r="NH286" s="7">
        <f t="shared" ca="1" si="1486"/>
        <v>0.1368697332833374</v>
      </c>
      <c r="NI286" s="7">
        <f t="shared" ca="1" si="1487"/>
        <v>1</v>
      </c>
      <c r="NJ286" s="7" t="str">
        <f t="shared" ca="1" si="1488"/>
        <v>2</v>
      </c>
      <c r="NK286" s="7" t="str">
        <f ca="1">IFERROR(IF(NK285+NJ286&gt;NL$4,NK285,NK285+NJ286),"")</f>
        <v/>
      </c>
      <c r="NL286" s="7">
        <f t="shared" ca="1" si="1546"/>
        <v>0</v>
      </c>
      <c r="NM286" s="7">
        <f t="shared" ca="1" si="1489"/>
        <v>0.1903651693108952</v>
      </c>
      <c r="NN286" s="7">
        <f t="shared" ca="1" si="1490"/>
        <v>0.57886559991987407</v>
      </c>
      <c r="NO286" s="7">
        <f t="shared" ca="1" si="1491"/>
        <v>1</v>
      </c>
      <c r="NP286" s="7" t="str">
        <f t="shared" ca="1" si="1492"/>
        <v>2</v>
      </c>
      <c r="NQ286" s="7" t="str">
        <f ca="1">IFERROR(IF(NQ285+NP286&gt;NR$4,NQ285,NQ285+NP286),"")</f>
        <v/>
      </c>
      <c r="NR286" s="7">
        <f t="shared" ca="1" si="1547"/>
        <v>0</v>
      </c>
      <c r="NT286">
        <v>288</v>
      </c>
      <c r="NU286" s="7" t="s">
        <v>19</v>
      </c>
      <c r="NV286" s="7" t="str">
        <f t="shared" ca="1" si="1280"/>
        <v/>
      </c>
      <c r="NW286" s="7" t="str">
        <f t="shared" ca="1" si="1493"/>
        <v/>
      </c>
      <c r="NX286" t="str">
        <f ca="1">IFERROR(VLOOKUP(NT286,$K$3:$AK$568,8,FALSE),"")</f>
        <v/>
      </c>
      <c r="NY286" t="str">
        <f ca="1">IFERROR(VLOOKUP(NT286,$K$3:$AK$568,9,FALSE),"")</f>
        <v/>
      </c>
      <c r="NZ286" s="7" t="str">
        <f ca="1">IFERROR(VLOOKUP(NT286,$K$3:$AK$568,27,FALSE),"")</f>
        <v/>
      </c>
      <c r="OB286">
        <v>288</v>
      </c>
      <c r="OC286" s="7" t="s">
        <v>19</v>
      </c>
      <c r="OD286" t="e">
        <f t="shared" ca="1" si="1548"/>
        <v>#N/A</v>
      </c>
      <c r="OE286" s="7" t="str">
        <f t="shared" ca="1" si="1549"/>
        <v/>
      </c>
      <c r="OF286" s="7" t="str">
        <f t="shared" ca="1" si="1550"/>
        <v/>
      </c>
      <c r="OG286" t="str">
        <f t="shared" ca="1" si="1551"/>
        <v/>
      </c>
      <c r="OI286">
        <v>288</v>
      </c>
      <c r="OJ286" s="7" t="s">
        <v>19</v>
      </c>
      <c r="OK286" s="7" t="str">
        <f t="shared" ca="1" si="1552"/>
        <v/>
      </c>
      <c r="OL286" s="7" t="str">
        <f t="shared" ca="1" si="1553"/>
        <v/>
      </c>
      <c r="OM286" t="str">
        <f ca="1">IFERROR(VLOOKUP(OI286,$L$3:$AK$568,7,FALSE),"")</f>
        <v/>
      </c>
      <c r="ON286" t="str">
        <f ca="1">IFERROR(VLOOKUP(OI286,$L$3:$AK$568,8,FALSE),"")</f>
        <v/>
      </c>
      <c r="OO286" s="7" t="str">
        <f ca="1">IFERROR(VLOOKUP(OI286,$L$3:$AK$568,26,FALSE),"")</f>
        <v/>
      </c>
      <c r="OQ286">
        <v>288</v>
      </c>
      <c r="OR286" s="7" t="s">
        <v>19</v>
      </c>
      <c r="OS286" t="e">
        <f t="shared" ca="1" si="1554"/>
        <v>#N/A</v>
      </c>
      <c r="OT286" s="7" t="str">
        <f t="shared" ca="1" si="1555"/>
        <v/>
      </c>
      <c r="OU286" s="7" t="str">
        <f t="shared" ca="1" si="1556"/>
        <v/>
      </c>
      <c r="OV286" t="str">
        <f t="shared" ca="1" si="1557"/>
        <v/>
      </c>
      <c r="OX286">
        <v>288</v>
      </c>
      <c r="OY286" s="7" t="s">
        <v>19</v>
      </c>
      <c r="OZ286" s="7" t="str">
        <f t="shared" ca="1" si="1558"/>
        <v/>
      </c>
      <c r="PA286" s="7" t="str">
        <f t="shared" ca="1" si="1559"/>
        <v/>
      </c>
      <c r="PB286" t="str">
        <f ca="1">IFERROR(VLOOKUP(OX286,$M$3:$AK$568,6,FALSE),"")</f>
        <v/>
      </c>
      <c r="PC286" t="str">
        <f ca="1">IFERROR(VLOOKUP(OX286,$M$3:$AK$568,7,FALSE),"")</f>
        <v/>
      </c>
      <c r="PD286" s="7" t="str">
        <f ca="1">IFERROR(VLOOKUP(OX286,$M$3:$AK$568,25,FALSE),"")</f>
        <v/>
      </c>
      <c r="PF286">
        <v>288</v>
      </c>
      <c r="PG286" s="7" t="s">
        <v>19</v>
      </c>
      <c r="PH286" t="e">
        <f t="shared" ca="1" si="1560"/>
        <v>#N/A</v>
      </c>
      <c r="PI286" s="7" t="str">
        <f t="shared" ca="1" si="1561"/>
        <v/>
      </c>
      <c r="PJ286" s="7" t="str">
        <f t="shared" ca="1" si="1562"/>
        <v/>
      </c>
      <c r="PK286" t="str">
        <f t="shared" ca="1" si="1563"/>
        <v/>
      </c>
      <c r="PM286">
        <v>288</v>
      </c>
      <c r="PN286" s="7" t="s">
        <v>19</v>
      </c>
      <c r="PO286" s="202" t="str">
        <f t="shared" ca="1" si="1564"/>
        <v/>
      </c>
      <c r="PP286" s="7" t="str">
        <f t="shared" ca="1" si="1565"/>
        <v/>
      </c>
      <c r="PQ286" t="str">
        <f ca="1">IFERROR(VLOOKUP(PM286,$G$325:$R$409,12,FALSE),"")</f>
        <v/>
      </c>
      <c r="PR286" t="e">
        <f ca="1">VLOOKUP(PM286,$G$324:$Q$409,11,FALSE)</f>
        <v>#N/A</v>
      </c>
      <c r="PS286" s="7" t="str">
        <f ca="1">VLOOKUP(PQ286,$R$325:$Y$409,8,FALSE)</f>
        <v>- -</v>
      </c>
      <c r="PT286" s="7">
        <f ca="1">ReSt</f>
        <v>-4</v>
      </c>
      <c r="PU286" s="7" t="e">
        <f t="shared" ca="1" si="1566"/>
        <v>#N/A</v>
      </c>
      <c r="PV286" s="7" t="e">
        <f t="shared" ca="1" si="1567"/>
        <v>#N/A</v>
      </c>
      <c r="PW286" s="7" t="str">
        <f ca="1">VLOOKUP(PQ286,$R$325:$AK$409,8,FALSE)</f>
        <v>- -</v>
      </c>
      <c r="PX286" s="7"/>
      <c r="PY286">
        <v>288</v>
      </c>
      <c r="PZ286" s="7" t="s">
        <v>19</v>
      </c>
      <c r="QA286" t="str">
        <f t="shared" ca="1" si="1568"/>
        <v/>
      </c>
      <c r="QB286" s="7" t="str">
        <f t="shared" ca="1" si="1569"/>
        <v/>
      </c>
      <c r="QC286" s="7" t="str">
        <f t="shared" ca="1" si="1570"/>
        <v/>
      </c>
      <c r="QD286" t="str">
        <f t="shared" ca="1" si="1571"/>
        <v/>
      </c>
      <c r="QF286">
        <v>288</v>
      </c>
      <c r="QG286" s="7" t="s">
        <v>19</v>
      </c>
      <c r="QH286" s="7" t="str">
        <f t="shared" ca="1" si="1572"/>
        <v/>
      </c>
      <c r="QI286" s="7" t="e">
        <f t="shared" ca="1" si="1573"/>
        <v>#VALUE!</v>
      </c>
      <c r="QJ286" t="e">
        <f t="shared" ca="1" si="1574"/>
        <v>#N/A</v>
      </c>
      <c r="QK286" s="7" t="e">
        <f t="shared" ca="1" si="1575"/>
        <v>#N/A</v>
      </c>
      <c r="QM286">
        <v>288</v>
      </c>
      <c r="QN286" s="7" t="s">
        <v>19</v>
      </c>
      <c r="QO286" t="str">
        <f t="shared" ca="1" si="1576"/>
        <v/>
      </c>
      <c r="QP286" s="7" t="str">
        <f t="shared" ca="1" si="1577"/>
        <v/>
      </c>
      <c r="QQ286" t="str">
        <f t="shared" ca="1" si="1578"/>
        <v/>
      </c>
    </row>
    <row r="287" spans="1:459" x14ac:dyDescent="0.25">
      <c r="A287" s="240" t="str">
        <f>IF('Character Sheet'!$B$4="Creature","N","Y")</f>
        <v>Y</v>
      </c>
      <c r="C287" s="75"/>
      <c r="D287" s="76"/>
      <c r="F287" s="75"/>
      <c r="G287" s="76"/>
      <c r="I287" s="75"/>
      <c r="J287" s="85"/>
      <c r="K287" s="85">
        <f t="shared" ca="1" si="1589"/>
        <v>7</v>
      </c>
      <c r="L287" s="85">
        <f t="shared" ca="1" si="1587"/>
        <v>7</v>
      </c>
      <c r="M287" s="70">
        <f t="shared" ca="1" si="1270"/>
        <v>18</v>
      </c>
      <c r="O287" s="222">
        <f t="shared" ca="1" si="1277"/>
        <v>363</v>
      </c>
      <c r="Q287" s="7" t="str">
        <f t="shared" si="1579"/>
        <v>Ventriloquism</v>
      </c>
      <c r="R287" s="9" t="s">
        <v>1527</v>
      </c>
      <c r="S287" s="9" t="s">
        <v>2014</v>
      </c>
      <c r="T287" s="61" t="str">
        <f>SUBSTITUTE(IFERROR(IFERROR(VLOOKUP(R287,'[1]Skill Statistics'!$A$3:$C$513,2,FALSE),VLOOKUP(Q287,'[1]Skill Statistics'!$A$3:$C$513,2,FALSE)),T286),"R*","ReSt")</f>
        <v>Em/Pr</v>
      </c>
      <c r="U287" s="61" t="str">
        <f>IFERROR(IFERROR(VLOOKUP(R287,'[1]Skill Statistics'!$A$3:$C$513,3,FALSE),VLOOKUP(Q287,'[1]Skill Statistics'!$A$3:$C$513,3,FALSE)),U286)</f>
        <v>In</v>
      </c>
      <c r="V287" s="61" t="str">
        <f>IF(ISNUMBER(SEARCH("Category",R287)),"- -",IFERROR(IFERROR(VLOOKUP(Q287,[1]Professions!$A$4:$AM$288,MATCH(Profession,[1]Professions!$A$1:$AM$1,0),FALSE),VLOOKUP(Q287,Calculations!$B$91:$I$95,8,FALSE)),"- -"))</f>
        <v>3 / 4</v>
      </c>
      <c r="W287" s="60">
        <f t="shared" ca="1" si="1278"/>
        <v>0</v>
      </c>
      <c r="X287" s="7">
        <f ca="1">IFERROR(VLOOKUP(R287,$BS$6:$NR$519,MATCH(ActualLevel,$BS$3:$NR$3,0),FALSE),"- -")</f>
        <v>0</v>
      </c>
      <c r="Y287" s="7">
        <f t="shared" ca="1" si="1588"/>
        <v>0</v>
      </c>
      <c r="Z287" s="7">
        <f ca="1">IFERROR(VLOOKUP(Y287,Charts!$BQ$2:$BR$52,2,FALSE),"- -")</f>
        <v>-25</v>
      </c>
      <c r="AA287" s="7">
        <f t="shared" ca="1" si="1281"/>
        <v>0</v>
      </c>
      <c r="AB287" s="7">
        <f t="shared" ca="1" si="1584"/>
        <v>0</v>
      </c>
      <c r="AC287" s="7"/>
      <c r="AD287" s="7"/>
      <c r="AE287" s="7"/>
      <c r="AF287" s="7"/>
      <c r="AG287" s="7"/>
      <c r="AH287" s="43"/>
      <c r="AI287" s="7"/>
      <c r="AJ287" s="7"/>
      <c r="AK287" s="7">
        <f t="shared" ca="1" si="1282"/>
        <v>-25</v>
      </c>
      <c r="AL287" s="7"/>
      <c r="AM287" s="69">
        <f>IFERROR(VLOOKUP(R287,'[1]Skill Statistics'!$A$3:$AN$513,MATCH(Profession,'[1]Skill Statistics'!$A$2:$AN$2,0),FALSE),0)</f>
        <v>0</v>
      </c>
      <c r="AN287" s="85">
        <f>IFERROR(VLOOKUP(Q287,'[1]Skill Statistics'!$A$3:$BK$513,MATCH(Archetype,'[1]Skill Statistics'!$A$2:$BK$2,0),FALSE),0)</f>
        <v>0</v>
      </c>
      <c r="AO287" s="85">
        <f>IFERROR(VLOOKUP(Q287,'[1]Skill Statistics'!$A$3:$BB$513,MATCH(Race,'[1]Skill Statistics'!$A$2:$BB$2,0),FALSE),0)</f>
        <v>0</v>
      </c>
      <c r="AP287" s="85">
        <f t="shared" ca="1" si="1495"/>
        <v>0</v>
      </c>
      <c r="AQ287" s="70"/>
      <c r="AS287" s="69">
        <f>IFERROR(VLOOKUP(Q287,'[1]Professional Skills'!$A$4:$AM$288,MATCH(Profession,'[1]Professional Skills'!$A$3:$AM$3,0),FALSE),"- -")</f>
        <v>0</v>
      </c>
      <c r="AU287" s="7">
        <f t="shared" si="1586"/>
        <v>0</v>
      </c>
      <c r="AV287" s="7">
        <f t="shared" ca="1" si="1585"/>
        <v>0</v>
      </c>
      <c r="AW287" t="str">
        <f t="shared" si="1580"/>
        <v/>
      </c>
      <c r="AX287" t="str">
        <f>IFERROR(_xlfn.RANK.EQ(AW287,$AW$5:$AW$568),"")</f>
        <v/>
      </c>
      <c r="AY287">
        <f t="shared" si="1285"/>
        <v>0</v>
      </c>
      <c r="AZ287" s="70" t="str">
        <f t="shared" si="1283"/>
        <v/>
      </c>
      <c r="BB287" s="69" t="str">
        <f>IFERROR(IF(Q287="Language",VLOOKUP(R287,[1]Cultures!$B$4:$N$218,MATCH(Culture,[1]Cultures!$B$3:$N$3,0),FALSE),VLOOKUP(Q287,[1]Cultures!$B$4:$O$212,MATCH(Culture,[1]Cultures!$B$3:$O$3,0),FALSE)),"- -")</f>
        <v>- -</v>
      </c>
      <c r="BD287">
        <f t="shared" ca="1" si="1581"/>
        <v>0</v>
      </c>
      <c r="BE287" t="str">
        <f t="shared" si="1582"/>
        <v/>
      </c>
      <c r="BF287">
        <f t="shared" ca="1" si="1590"/>
        <v>5.1545920045397153E-3</v>
      </c>
      <c r="BH287">
        <f t="shared" ca="1" si="1591"/>
        <v>20</v>
      </c>
      <c r="BI287" s="7" t="str">
        <f t="shared" ca="1" si="1284"/>
        <v>- -</v>
      </c>
      <c r="BJ287">
        <f ca="1">IF(BH287=1,IF($BB$3=1,1,IF($BB$3&gt;=2,2,0)),IF(BH287=2,IF($BB$3=3,1,IF($BB$3&gt;=4,2,0)),IF(BH287=3,IF($BB$3=5,1,IF($BB$3&gt;=6,2,0)),IF(BH287=4,IF($BB$3=7,1,IF($BB$3&gt;=8,2,0)),IF(BH287=5,IF($BB$3=9,1,IF($BB$3&gt;=10,2,0)),0)))))</f>
        <v>0</v>
      </c>
      <c r="BK287" s="7"/>
      <c r="BL287" s="70">
        <f t="shared" ca="1" si="1286"/>
        <v>0</v>
      </c>
      <c r="BN287" s="69">
        <f>IFERROR(VLOOKUP(V287,Charts!$BT$2:$BV$14,3,FALSE),"- -")</f>
        <v>0.69230769230769229</v>
      </c>
      <c r="BO287" s="85">
        <f t="shared" ca="1" si="1496"/>
        <v>1.0918289422799643</v>
      </c>
      <c r="BP287" s="70">
        <f t="shared" ca="1" si="1583"/>
        <v>363</v>
      </c>
      <c r="BR287" s="7">
        <v>286</v>
      </c>
      <c r="BS287" s="9" t="str">
        <f ca="1">VLOOKUP(BR287,$O$3:$R$568,4,FALSE)</f>
        <v>Lawyer</v>
      </c>
      <c r="BT287" s="7" t="str">
        <f ca="1">VLOOKUP(BS287,$R$3:$V$568,5,FALSE)</f>
        <v>3 / 4</v>
      </c>
      <c r="BU287" s="7">
        <f ca="1">VLOOKUP(BT287,Charts!$BT$2:$BV$14,3,FALSE)</f>
        <v>0.69230769230769229</v>
      </c>
      <c r="BV287" s="7" t="str">
        <f t="shared" ca="1" si="1287"/>
        <v>3</v>
      </c>
      <c r="BW287" s="7" t="str">
        <f t="shared" ca="1" si="1288"/>
        <v>4</v>
      </c>
      <c r="BY287" s="7">
        <f t="shared" ca="1" si="1289"/>
        <v>2.1236053688173051E-2</v>
      </c>
      <c r="BZ287" s="7">
        <f t="shared" ca="1" si="1290"/>
        <v>0.67107163861951924</v>
      </c>
      <c r="CA287" s="7">
        <f t="shared" ca="1" si="1291"/>
        <v>1</v>
      </c>
      <c r="CB287" s="7" t="str">
        <f t="shared" ca="1" si="1292"/>
        <v>3</v>
      </c>
      <c r="CC287" s="7" t="str">
        <f ca="1">IFERROR(IF(CC286+CB287&gt;CD$4,CC286,CC286+CB287),"")</f>
        <v/>
      </c>
      <c r="CD287" s="7">
        <f t="shared" ca="1" si="1497"/>
        <v>0</v>
      </c>
      <c r="CE287" s="7">
        <f t="shared" ca="1" si="1293"/>
        <v>0.34056329005275132</v>
      </c>
      <c r="CF287" s="7">
        <f t="shared" ca="1" si="1294"/>
        <v>0.35174440225494097</v>
      </c>
      <c r="CG287" s="7">
        <f t="shared" ca="1" si="1295"/>
        <v>1</v>
      </c>
      <c r="CH287" s="7" t="str">
        <f t="shared" ca="1" si="1296"/>
        <v>3</v>
      </c>
      <c r="CI287" s="7" t="str">
        <f ca="1">IFERROR(IF(CI286+CH287&gt;CJ$4,CI286,CI286+CH287),"")</f>
        <v/>
      </c>
      <c r="CJ287" s="7">
        <f t="shared" ca="1" si="1498"/>
        <v>0</v>
      </c>
      <c r="CK287" s="7">
        <f t="shared" ca="1" si="1297"/>
        <v>0.20050189611817115</v>
      </c>
      <c r="CL287" s="7">
        <f t="shared" ca="1" si="1298"/>
        <v>0.49180579618952114</v>
      </c>
      <c r="CM287" s="7">
        <f t="shared" ca="1" si="1299"/>
        <v>1</v>
      </c>
      <c r="CN287" s="7" t="str">
        <f t="shared" ca="1" si="1300"/>
        <v>3</v>
      </c>
      <c r="CO287" s="7" t="str">
        <f ca="1">IFERROR(IF(CO286+CN287&gt;CP$4,CO286,CO286+CN287),"")</f>
        <v/>
      </c>
      <c r="CP287" s="7">
        <f t="shared" ca="1" si="1499"/>
        <v>0</v>
      </c>
      <c r="CQ287" s="7">
        <f t="shared" ca="1" si="1301"/>
        <v>0.1485751158464873</v>
      </c>
      <c r="CR287" s="7">
        <f t="shared" ca="1" si="1302"/>
        <v>0.54373257646120499</v>
      </c>
      <c r="CS287" s="7">
        <f t="shared" ca="1" si="1303"/>
        <v>1</v>
      </c>
      <c r="CT287" s="7" t="str">
        <f t="shared" ca="1" si="1304"/>
        <v>3</v>
      </c>
      <c r="CU287" s="7" t="str">
        <f ca="1">IFERROR(IF(CU286+CT287&gt;CV$4,CU286,CU286+CT287),"")</f>
        <v/>
      </c>
      <c r="CV287" s="7">
        <f t="shared" ca="1" si="1500"/>
        <v>0</v>
      </c>
      <c r="CW287" s="7">
        <f t="shared" ca="1" si="1305"/>
        <v>0.83120432904142028</v>
      </c>
      <c r="CX287" s="7">
        <f t="shared" ca="1" si="1306"/>
        <v>-0.13889663673372799</v>
      </c>
      <c r="CY287" s="7">
        <f t="shared" ca="1" si="1307"/>
        <v>0</v>
      </c>
      <c r="CZ287" s="7">
        <f t="shared" ca="1" si="1308"/>
        <v>0</v>
      </c>
      <c r="DA287" s="7" t="str">
        <f ca="1">IFERROR(IF(DA286+CZ287&gt;DB$4,DA286,DA286+CZ287),"")</f>
        <v/>
      </c>
      <c r="DB287" s="7">
        <f t="shared" ca="1" si="1501"/>
        <v>0</v>
      </c>
      <c r="DC287" s="7">
        <f t="shared" ca="1" si="1309"/>
        <v>7.1882257601875166E-3</v>
      </c>
      <c r="DD287" s="7">
        <f t="shared" ca="1" si="1310"/>
        <v>0.68511946654750477</v>
      </c>
      <c r="DE287" s="7">
        <f t="shared" ca="1" si="1311"/>
        <v>1</v>
      </c>
      <c r="DF287" s="7" t="str">
        <f t="shared" ca="1" si="1312"/>
        <v>3</v>
      </c>
      <c r="DG287" s="7" t="str">
        <f ca="1">IFERROR(IF(DG286+DF287&gt;DH$4,DG286,DG286+DF287),"")</f>
        <v/>
      </c>
      <c r="DH287" s="7">
        <f t="shared" ca="1" si="1502"/>
        <v>0</v>
      </c>
      <c r="DI287" s="7">
        <f t="shared" ca="1" si="1313"/>
        <v>6.3266927872381973E-2</v>
      </c>
      <c r="DJ287" s="7">
        <f t="shared" ca="1" si="1314"/>
        <v>0.62904076443531032</v>
      </c>
      <c r="DK287" s="7">
        <f t="shared" ca="1" si="1315"/>
        <v>1</v>
      </c>
      <c r="DL287" s="7" t="str">
        <f t="shared" ca="1" si="1316"/>
        <v>3</v>
      </c>
      <c r="DM287" s="7" t="str">
        <f ca="1">IFERROR(IF(DM286+DL287&gt;DN$4,DM286,DM286+DL287),"")</f>
        <v/>
      </c>
      <c r="DN287" s="7">
        <f t="shared" ca="1" si="1503"/>
        <v>0</v>
      </c>
      <c r="DO287" s="7">
        <f t="shared" ca="1" si="1317"/>
        <v>0.94758138785311985</v>
      </c>
      <c r="DP287" s="7">
        <f t="shared" ca="1" si="1318"/>
        <v>-0.25527369554542756</v>
      </c>
      <c r="DQ287" s="7">
        <f t="shared" ca="1" si="1319"/>
        <v>0</v>
      </c>
      <c r="DR287" s="7">
        <f t="shared" ca="1" si="1320"/>
        <v>0</v>
      </c>
      <c r="DS287" s="7" t="str">
        <f ca="1">IFERROR(IF(DS286+DR287&gt;DT$4,DS286,DS286+DR287),"")</f>
        <v/>
      </c>
      <c r="DT287" s="7">
        <f t="shared" ca="1" si="1504"/>
        <v>0</v>
      </c>
      <c r="DU287" s="7">
        <f t="shared" ca="1" si="1321"/>
        <v>0.41884312195098972</v>
      </c>
      <c r="DV287" s="7">
        <f t="shared" ca="1" si="1322"/>
        <v>0.27346457035670257</v>
      </c>
      <c r="DW287" s="7">
        <f t="shared" ca="1" si="1323"/>
        <v>1</v>
      </c>
      <c r="DX287" s="7" t="str">
        <f t="shared" ca="1" si="1324"/>
        <v>3</v>
      </c>
      <c r="DY287" s="7" t="str">
        <f ca="1">IFERROR(IF(DY286+DX287&gt;DZ$4,DY286,DY286+DX287),"")</f>
        <v/>
      </c>
      <c r="DZ287" s="7">
        <f t="shared" ca="1" si="1505"/>
        <v>0</v>
      </c>
      <c r="EA287" s="7">
        <f t="shared" ca="1" si="1325"/>
        <v>0.3321375173177139</v>
      </c>
      <c r="EB287" s="7">
        <f t="shared" ca="1" si="1326"/>
        <v>0.36017017498997839</v>
      </c>
      <c r="EC287" s="7">
        <f t="shared" ca="1" si="1327"/>
        <v>1</v>
      </c>
      <c r="ED287" s="7" t="str">
        <f t="shared" ca="1" si="1328"/>
        <v>3</v>
      </c>
      <c r="EE287" s="7" t="str">
        <f ca="1">IFERROR(IF(EE286+ED287&gt;EF$4,EE286,EE286+ED287),"")</f>
        <v/>
      </c>
      <c r="EF287" s="7">
        <f t="shared" ca="1" si="1506"/>
        <v>0</v>
      </c>
      <c r="EG287" s="7">
        <f t="shared" ca="1" si="1329"/>
        <v>0.56351277578069692</v>
      </c>
      <c r="EH287" s="7">
        <f t="shared" ca="1" si="1330"/>
        <v>0.12879491652699537</v>
      </c>
      <c r="EI287" s="7">
        <f t="shared" ca="1" si="1331"/>
        <v>1</v>
      </c>
      <c r="EJ287" s="7" t="str">
        <f t="shared" ca="1" si="1332"/>
        <v>3</v>
      </c>
      <c r="EK287" s="7" t="str">
        <f ca="1">IFERROR(IF(EK286+EJ287&gt;EL$4,EK286,EK286+EJ287),"")</f>
        <v/>
      </c>
      <c r="EL287" s="7">
        <f t="shared" ca="1" si="1507"/>
        <v>0</v>
      </c>
      <c r="EM287" s="7">
        <f t="shared" ca="1" si="1333"/>
        <v>0.35133266101554284</v>
      </c>
      <c r="EN287" s="7">
        <f t="shared" ca="1" si="1334"/>
        <v>0.34097503129214946</v>
      </c>
      <c r="EO287" s="7">
        <f t="shared" ca="1" si="1335"/>
        <v>1</v>
      </c>
      <c r="EP287" s="7" t="str">
        <f t="shared" ca="1" si="1336"/>
        <v>3</v>
      </c>
      <c r="EQ287" s="7" t="str">
        <f ca="1">IFERROR(IF(EQ286+EP287&gt;ER$4,EQ286,EQ286+EP287),"")</f>
        <v/>
      </c>
      <c r="ER287" s="7">
        <f t="shared" ca="1" si="1508"/>
        <v>0</v>
      </c>
      <c r="ES287" s="7">
        <f t="shared" ca="1" si="1337"/>
        <v>0.3765872340455455</v>
      </c>
      <c r="ET287" s="7">
        <f t="shared" ca="1" si="1338"/>
        <v>0.31572045826214679</v>
      </c>
      <c r="EU287" s="7">
        <f t="shared" ca="1" si="1339"/>
        <v>1</v>
      </c>
      <c r="EV287" s="7" t="str">
        <f t="shared" ca="1" si="1340"/>
        <v>3</v>
      </c>
      <c r="EW287" s="7" t="str">
        <f ca="1">IFERROR(IF(EW286+EV287&gt;EX$4,EW286,EW286+EV287),"")</f>
        <v/>
      </c>
      <c r="EX287" s="7">
        <f t="shared" ca="1" si="1509"/>
        <v>0</v>
      </c>
      <c r="EY287" s="7">
        <f t="shared" ca="1" si="1341"/>
        <v>0.60388808069507893</v>
      </c>
      <c r="EZ287" s="7">
        <f t="shared" ca="1" si="1342"/>
        <v>8.8419611612613358E-2</v>
      </c>
      <c r="FA287" s="7">
        <f t="shared" ca="1" si="1343"/>
        <v>1</v>
      </c>
      <c r="FB287" s="7" t="str">
        <f t="shared" ca="1" si="1344"/>
        <v>3</v>
      </c>
      <c r="FC287" s="7" t="str">
        <f ca="1">IFERROR(IF(FC286+FB287&gt;FD$4,FC286,FC286+FB287),"")</f>
        <v/>
      </c>
      <c r="FD287" s="7">
        <f t="shared" ca="1" si="1510"/>
        <v>0</v>
      </c>
      <c r="FE287" s="7">
        <f t="shared" ca="1" si="1345"/>
        <v>0.32218293069851112</v>
      </c>
      <c r="FF287" s="7">
        <f t="shared" ca="1" si="1346"/>
        <v>0.37012476160918117</v>
      </c>
      <c r="FG287" s="7">
        <f t="shared" ca="1" si="1347"/>
        <v>1</v>
      </c>
      <c r="FH287" s="7" t="str">
        <f t="shared" ca="1" si="1348"/>
        <v>3</v>
      </c>
      <c r="FI287" s="7" t="str">
        <f ca="1">IFERROR(IF(FI286+FH287&gt;FJ$4,FI286,FI286+FH287),"")</f>
        <v/>
      </c>
      <c r="FJ287" s="7">
        <f t="shared" ca="1" si="1511"/>
        <v>0</v>
      </c>
      <c r="FK287" s="7">
        <f t="shared" ca="1" si="1349"/>
        <v>0.28022252314491214</v>
      </c>
      <c r="FL287" s="7">
        <f t="shared" ca="1" si="1350"/>
        <v>0.41208516916278015</v>
      </c>
      <c r="FM287" s="7">
        <f t="shared" ca="1" si="1351"/>
        <v>1</v>
      </c>
      <c r="FN287" s="7" t="str">
        <f t="shared" ca="1" si="1352"/>
        <v>3</v>
      </c>
      <c r="FO287" s="7" t="str">
        <f ca="1">IFERROR(IF(FO286+FN287&gt;FP$4,FO286,FO286+FN287),"")</f>
        <v/>
      </c>
      <c r="FP287" s="7">
        <f t="shared" ca="1" si="1512"/>
        <v>0</v>
      </c>
      <c r="FQ287" s="7">
        <f t="shared" ca="1" si="1353"/>
        <v>0.25667516263965218</v>
      </c>
      <c r="FR287" s="7">
        <f t="shared" ca="1" si="1354"/>
        <v>0.43563252966804011</v>
      </c>
      <c r="FS287" s="7">
        <f t="shared" ca="1" si="1355"/>
        <v>1</v>
      </c>
      <c r="FT287" s="7" t="str">
        <f t="shared" ca="1" si="1356"/>
        <v>3</v>
      </c>
      <c r="FU287" s="7" t="str">
        <f ca="1">IFERROR(IF(FU286+FT287&gt;FV$4,FU286,FU286+FT287),"")</f>
        <v/>
      </c>
      <c r="FV287" s="7">
        <f t="shared" ca="1" si="1513"/>
        <v>0</v>
      </c>
      <c r="FW287" s="7">
        <f t="shared" ca="1" si="1357"/>
        <v>0.21850059897520013</v>
      </c>
      <c r="FX287" s="7">
        <f t="shared" ca="1" si="1358"/>
        <v>0.47380709333249216</v>
      </c>
      <c r="FY287" s="7">
        <f t="shared" ca="1" si="1359"/>
        <v>1</v>
      </c>
      <c r="FZ287" s="7" t="str">
        <f t="shared" ca="1" si="1360"/>
        <v>3</v>
      </c>
      <c r="GA287" s="7" t="str">
        <f ca="1">IFERROR(IF(GA286+FZ287&gt;GB$4,GA286,GA286+FZ287),"")</f>
        <v/>
      </c>
      <c r="GB287" s="7">
        <f t="shared" ca="1" si="1514"/>
        <v>0</v>
      </c>
      <c r="GC287" s="7">
        <f t="shared" ca="1" si="1361"/>
        <v>0.8039590389076483</v>
      </c>
      <c r="GD287" s="7">
        <f t="shared" ca="1" si="1362"/>
        <v>-0.11165134659995601</v>
      </c>
      <c r="GE287" s="7">
        <f t="shared" ca="1" si="1363"/>
        <v>0</v>
      </c>
      <c r="GF287" s="7">
        <f t="shared" ca="1" si="1364"/>
        <v>0</v>
      </c>
      <c r="GG287" s="7" t="str">
        <f ca="1">IFERROR(IF(GG286+GF287&gt;GH$4,GG286,GG286+GF287),"")</f>
        <v/>
      </c>
      <c r="GH287" s="7">
        <f t="shared" ca="1" si="1515"/>
        <v>0</v>
      </c>
      <c r="GI287" s="7">
        <f t="shared" ca="1" si="1365"/>
        <v>0.71407461780422088</v>
      </c>
      <c r="GJ287" s="7">
        <f t="shared" ca="1" si="1366"/>
        <v>-2.1766925496528589E-2</v>
      </c>
      <c r="GK287" s="7">
        <f t="shared" ca="1" si="1367"/>
        <v>0</v>
      </c>
      <c r="GL287" s="7">
        <f t="shared" ca="1" si="1368"/>
        <v>0</v>
      </c>
      <c r="GM287" s="7" t="str">
        <f ca="1">IFERROR(IF(GM286+GL287&gt;GN$4,GM286,GM286+GL287),"")</f>
        <v/>
      </c>
      <c r="GN287" s="7">
        <f t="shared" ca="1" si="1516"/>
        <v>0</v>
      </c>
      <c r="GO287" s="7">
        <f t="shared" ca="1" si="1369"/>
        <v>0.83512043952111281</v>
      </c>
      <c r="GP287" s="7">
        <f t="shared" ca="1" si="1370"/>
        <v>-0.14281274721342052</v>
      </c>
      <c r="GQ287" s="7">
        <f t="shared" ca="1" si="1371"/>
        <v>0</v>
      </c>
      <c r="GR287" s="7">
        <f t="shared" ca="1" si="1372"/>
        <v>0</v>
      </c>
      <c r="GS287" s="7" t="str">
        <f ca="1">IFERROR(IF(GS286+GR287&gt;GT$4,GS286,GS286+GR287),"")</f>
        <v/>
      </c>
      <c r="GT287" s="7">
        <f t="shared" ca="1" si="1517"/>
        <v>0</v>
      </c>
      <c r="GU287" s="7">
        <f t="shared" ca="1" si="1373"/>
        <v>0.60543249851637893</v>
      </c>
      <c r="GV287" s="7">
        <f t="shared" ca="1" si="1374"/>
        <v>8.6875193791313365E-2</v>
      </c>
      <c r="GW287" s="7">
        <f t="shared" ca="1" si="1375"/>
        <v>1</v>
      </c>
      <c r="GX287" s="7" t="str">
        <f t="shared" ca="1" si="1376"/>
        <v>3</v>
      </c>
      <c r="GY287" s="7" t="str">
        <f ca="1">IFERROR(IF(GY286+GX287&gt;GZ$4,GY286,GY286+GX287),"")</f>
        <v/>
      </c>
      <c r="GZ287" s="7">
        <f t="shared" ca="1" si="1518"/>
        <v>0</v>
      </c>
      <c r="HA287" s="7">
        <f t="shared" ca="1" si="1377"/>
        <v>0.54070536945526282</v>
      </c>
      <c r="HB287" s="7">
        <f t="shared" ca="1" si="1378"/>
        <v>0.15160232285242947</v>
      </c>
      <c r="HC287" s="7">
        <f t="shared" ca="1" si="1379"/>
        <v>1</v>
      </c>
      <c r="HD287" s="7" t="str">
        <f t="shared" ca="1" si="1380"/>
        <v>3</v>
      </c>
      <c r="HE287" s="7" t="str">
        <f ca="1">IFERROR(IF(HE286+HD287&gt;HF$4,HE286,HE286+HD287),"")</f>
        <v/>
      </c>
      <c r="HF287" s="7">
        <f t="shared" ca="1" si="1519"/>
        <v>0</v>
      </c>
      <c r="HG287" s="7">
        <f t="shared" ca="1" si="1381"/>
        <v>0.41647077357206497</v>
      </c>
      <c r="HH287" s="7">
        <f t="shared" ca="1" si="1382"/>
        <v>0.27583691873562732</v>
      </c>
      <c r="HI287" s="7">
        <f t="shared" ca="1" si="1383"/>
        <v>1</v>
      </c>
      <c r="HJ287" s="7" t="str">
        <f t="shared" ca="1" si="1384"/>
        <v>3</v>
      </c>
      <c r="HK287" s="7" t="str">
        <f ca="1">IFERROR(IF(HK286+HJ287&gt;HL$4,HK286,HK286+HJ287),"")</f>
        <v/>
      </c>
      <c r="HL287" s="7">
        <f t="shared" ca="1" si="1520"/>
        <v>0</v>
      </c>
      <c r="HM287" s="7">
        <f t="shared" ca="1" si="1385"/>
        <v>0.3477811290449967</v>
      </c>
      <c r="HN287" s="7">
        <f t="shared" ca="1" si="1386"/>
        <v>0.3445265632626956</v>
      </c>
      <c r="HO287" s="7">
        <f t="shared" ca="1" si="1387"/>
        <v>1</v>
      </c>
      <c r="HP287" s="7" t="str">
        <f t="shared" ca="1" si="1388"/>
        <v>3</v>
      </c>
      <c r="HQ287" s="7" t="str">
        <f ca="1">IFERROR(IF(HQ286+HP287&gt;HR$4,HQ286,HQ286+HP287),"")</f>
        <v/>
      </c>
      <c r="HR287" s="7">
        <f t="shared" ca="1" si="1521"/>
        <v>0</v>
      </c>
      <c r="HS287" s="7">
        <f t="shared" ca="1" si="1389"/>
        <v>0.78094790276040016</v>
      </c>
      <c r="HT287" s="7">
        <f t="shared" ca="1" si="1390"/>
        <v>-8.8640210452707868E-2</v>
      </c>
      <c r="HU287" s="7">
        <f t="shared" ca="1" si="1391"/>
        <v>0</v>
      </c>
      <c r="HV287" s="7">
        <f t="shared" ca="1" si="1392"/>
        <v>0</v>
      </c>
      <c r="HW287" s="7" t="str">
        <f ca="1">IFERROR(IF(HW286+HV287&gt;HX$4,HW286,HW286+HV287),"")</f>
        <v/>
      </c>
      <c r="HX287" s="7">
        <f t="shared" ca="1" si="1522"/>
        <v>0</v>
      </c>
      <c r="HY287" s="7">
        <f t="shared" ca="1" si="1393"/>
        <v>0.64948140920690167</v>
      </c>
      <c r="HZ287" s="7">
        <f t="shared" ca="1" si="1394"/>
        <v>4.2826283100790619E-2</v>
      </c>
      <c r="IA287" s="7">
        <f t="shared" ca="1" si="1395"/>
        <v>1</v>
      </c>
      <c r="IB287" s="7" t="str">
        <f t="shared" ca="1" si="1396"/>
        <v>3</v>
      </c>
      <c r="IC287" s="7" t="str">
        <f ca="1">IFERROR(IF(IC286+IB287&gt;ID$4,IC286,IC286+IB287),"")</f>
        <v/>
      </c>
      <c r="ID287" s="7">
        <f t="shared" ca="1" si="1523"/>
        <v>0</v>
      </c>
      <c r="IE287" s="7">
        <f t="shared" ca="1" si="1397"/>
        <v>0.36728662634192166</v>
      </c>
      <c r="IF287" s="7">
        <f t="shared" ca="1" si="1398"/>
        <v>0.32502106596577063</v>
      </c>
      <c r="IG287" s="7">
        <f t="shared" ca="1" si="1399"/>
        <v>1</v>
      </c>
      <c r="IH287" s="7" t="str">
        <f t="shared" ca="1" si="1400"/>
        <v>3</v>
      </c>
      <c r="II287" s="7" t="str">
        <f ca="1">IFERROR(IF(II286+IH287&gt;IJ$4,II286,II286+IH287),"")</f>
        <v/>
      </c>
      <c r="IJ287" s="7">
        <f t="shared" ca="1" si="1524"/>
        <v>0</v>
      </c>
      <c r="IK287" s="7">
        <f t="shared" ca="1" si="1401"/>
        <v>0.4255677264447576</v>
      </c>
      <c r="IL287" s="7">
        <f t="shared" ca="1" si="1402"/>
        <v>0.26673996586293469</v>
      </c>
      <c r="IM287" s="7">
        <f t="shared" ca="1" si="1403"/>
        <v>1</v>
      </c>
      <c r="IN287" s="7" t="str">
        <f t="shared" ca="1" si="1404"/>
        <v>3</v>
      </c>
      <c r="IO287" s="7" t="str">
        <f ca="1">IFERROR(IF(IO286+IN287&gt;IP$4,IO286,IO286+IN287),"")</f>
        <v/>
      </c>
      <c r="IP287" s="7">
        <f t="shared" ca="1" si="1525"/>
        <v>0</v>
      </c>
      <c r="IQ287" s="7">
        <f t="shared" ca="1" si="1405"/>
        <v>0.62143648166749432</v>
      </c>
      <c r="IR287" s="7">
        <f t="shared" ca="1" si="1406"/>
        <v>7.0871210640197968E-2</v>
      </c>
      <c r="IS287" s="7">
        <f t="shared" ca="1" si="1407"/>
        <v>1</v>
      </c>
      <c r="IT287" s="7" t="str">
        <f t="shared" ca="1" si="1408"/>
        <v>3</v>
      </c>
      <c r="IU287" s="7" t="str">
        <f ca="1">IFERROR(IF(IU286+IT287&gt;IV$4,IU286,IU286+IT287),"")</f>
        <v/>
      </c>
      <c r="IV287" s="7">
        <f t="shared" ca="1" si="1526"/>
        <v>0</v>
      </c>
      <c r="IW287" s="7">
        <f t="shared" ca="1" si="1409"/>
        <v>0.91656265905816914</v>
      </c>
      <c r="IX287" s="7">
        <f t="shared" ca="1" si="1410"/>
        <v>-0.22425496675047685</v>
      </c>
      <c r="IY287" s="7">
        <f t="shared" ca="1" si="1411"/>
        <v>0</v>
      </c>
      <c r="IZ287" s="7">
        <f t="shared" ca="1" si="1412"/>
        <v>0</v>
      </c>
      <c r="JA287" s="7" t="str">
        <f ca="1">IFERROR(IF(JA286+IZ287&gt;JB$4,JA286,JA286+IZ287),"")</f>
        <v/>
      </c>
      <c r="JB287" s="7">
        <f t="shared" ca="1" si="1527"/>
        <v>0</v>
      </c>
      <c r="JC287" s="7">
        <f t="shared" ca="1" si="1413"/>
        <v>0.89785034056659141</v>
      </c>
      <c r="JD287" s="7">
        <f t="shared" ca="1" si="1414"/>
        <v>-0.20554264825889912</v>
      </c>
      <c r="JE287" s="7">
        <f t="shared" ca="1" si="1415"/>
        <v>0</v>
      </c>
      <c r="JF287" s="7">
        <f t="shared" ca="1" si="1416"/>
        <v>0</v>
      </c>
      <c r="JG287" s="7" t="str">
        <f ca="1">IFERROR(IF(JG286+JF287&gt;JH$4,JG286,JG286+JF287),"")</f>
        <v/>
      </c>
      <c r="JH287" s="7">
        <f t="shared" ca="1" si="1528"/>
        <v>0</v>
      </c>
      <c r="JI287" s="7">
        <f t="shared" ca="1" si="1417"/>
        <v>0.26018224498476294</v>
      </c>
      <c r="JJ287" s="7">
        <f t="shared" ca="1" si="1418"/>
        <v>0.43212544732292935</v>
      </c>
      <c r="JK287" s="7">
        <f t="shared" ca="1" si="1419"/>
        <v>1</v>
      </c>
      <c r="JL287" s="7" t="str">
        <f t="shared" ca="1" si="1420"/>
        <v>3</v>
      </c>
      <c r="JM287" s="7" t="str">
        <f ca="1">IFERROR(IF(JM286+JL287&gt;JN$4,JM286,JM286+JL287),"")</f>
        <v/>
      </c>
      <c r="JN287" s="7">
        <f t="shared" ca="1" si="1529"/>
        <v>0</v>
      </c>
      <c r="JO287" s="7">
        <f t="shared" ca="1" si="1421"/>
        <v>0.75553695691407463</v>
      </c>
      <c r="JP287" s="7">
        <f t="shared" ca="1" si="1422"/>
        <v>-6.322926460638234E-2</v>
      </c>
      <c r="JQ287" s="7">
        <f t="shared" ca="1" si="1423"/>
        <v>0</v>
      </c>
      <c r="JR287" s="7">
        <f t="shared" ca="1" si="1424"/>
        <v>0</v>
      </c>
      <c r="JS287" s="7" t="str">
        <f ca="1">IFERROR(IF(JS286+JR287&gt;JT$4,JS286,JS286+JR287),"")</f>
        <v/>
      </c>
      <c r="JT287" s="7">
        <f t="shared" ca="1" si="1530"/>
        <v>0</v>
      </c>
      <c r="JU287" s="7">
        <f t="shared" ca="1" si="1425"/>
        <v>0.88518199424603372</v>
      </c>
      <c r="JV287" s="7">
        <f t="shared" ca="1" si="1426"/>
        <v>-0.19287430193834143</v>
      </c>
      <c r="JW287" s="7">
        <f t="shared" ca="1" si="1427"/>
        <v>0</v>
      </c>
      <c r="JX287" s="7">
        <f t="shared" ca="1" si="1428"/>
        <v>0</v>
      </c>
      <c r="JY287" s="7" t="str">
        <f ca="1">IFERROR(IF(JY286+JX287&gt;JZ$4,JY286,JY286+JX287),"")</f>
        <v/>
      </c>
      <c r="JZ287" s="7">
        <f t="shared" ca="1" si="1531"/>
        <v>0</v>
      </c>
      <c r="KA287" s="7">
        <f t="shared" ca="1" si="1429"/>
        <v>0.61554993015494808</v>
      </c>
      <c r="KB287" s="7">
        <f t="shared" ca="1" si="1430"/>
        <v>7.6757762152744213E-2</v>
      </c>
      <c r="KC287" s="7">
        <f t="shared" ca="1" si="1431"/>
        <v>1</v>
      </c>
      <c r="KD287" s="7" t="str">
        <f t="shared" ca="1" si="1432"/>
        <v>3</v>
      </c>
      <c r="KE287" s="7" t="str">
        <f ca="1">IFERROR(IF(KE286+KD287&gt;KF$4,KE286,KE286+KD287),"")</f>
        <v/>
      </c>
      <c r="KF287" s="7">
        <f t="shared" ca="1" si="1532"/>
        <v>0</v>
      </c>
      <c r="KG287" s="7">
        <f t="shared" ca="1" si="1433"/>
        <v>0.71207254143879817</v>
      </c>
      <c r="KH287" s="7">
        <f t="shared" ca="1" si="1434"/>
        <v>-1.9764849131105877E-2</v>
      </c>
      <c r="KI287" s="7">
        <f t="shared" ca="1" si="1435"/>
        <v>0</v>
      </c>
      <c r="KJ287" s="7">
        <f t="shared" ca="1" si="1436"/>
        <v>0</v>
      </c>
      <c r="KK287" s="7" t="str">
        <f ca="1">IFERROR(IF(KK286+KJ287&gt;KL$4,KK286,KK286+KJ287),"")</f>
        <v/>
      </c>
      <c r="KL287" s="7">
        <f t="shared" ca="1" si="1533"/>
        <v>0</v>
      </c>
      <c r="KM287" s="7">
        <f t="shared" ca="1" si="1437"/>
        <v>0.4006377609604711</v>
      </c>
      <c r="KN287" s="7">
        <f t="shared" ca="1" si="1438"/>
        <v>0.29166993134722119</v>
      </c>
      <c r="KO287" s="7">
        <f t="shared" ca="1" si="1439"/>
        <v>1</v>
      </c>
      <c r="KP287" s="7" t="str">
        <f t="shared" ca="1" si="1440"/>
        <v>3</v>
      </c>
      <c r="KQ287" s="7" t="str">
        <f ca="1">IFERROR(IF(KQ286+KP287&gt;KR$4,KQ286,KQ286+KP287),"")</f>
        <v/>
      </c>
      <c r="KR287" s="7">
        <f t="shared" ca="1" si="1534"/>
        <v>0</v>
      </c>
      <c r="KS287" s="7">
        <f t="shared" ca="1" si="1441"/>
        <v>0.34426342216071149</v>
      </c>
      <c r="KT287" s="7">
        <f t="shared" ca="1" si="1442"/>
        <v>0.34804427014698081</v>
      </c>
      <c r="KU287" s="7">
        <f t="shared" ca="1" si="1443"/>
        <v>1</v>
      </c>
      <c r="KV287" s="7" t="str">
        <f t="shared" ca="1" si="1444"/>
        <v>3</v>
      </c>
      <c r="KW287" s="7" t="str">
        <f ca="1">IFERROR(IF(KW286+KV287&gt;KX$4,KW286,KW286+KV287),"")</f>
        <v/>
      </c>
      <c r="KX287" s="7">
        <f t="shared" ca="1" si="1535"/>
        <v>0</v>
      </c>
      <c r="KY287" s="7">
        <f t="shared" ca="1" si="1445"/>
        <v>0.74358780681081627</v>
      </c>
      <c r="KZ287" s="7">
        <f t="shared" ca="1" si="1446"/>
        <v>-5.1280114503123975E-2</v>
      </c>
      <c r="LA287" s="7">
        <f t="shared" ca="1" si="1447"/>
        <v>0</v>
      </c>
      <c r="LB287" s="7">
        <f t="shared" ca="1" si="1448"/>
        <v>0</v>
      </c>
      <c r="LC287" s="7" t="str">
        <f ca="1">IFERROR(IF(LC286+LB287&gt;LD$4,LC286,LC286+LB287),"")</f>
        <v/>
      </c>
      <c r="LD287" s="7">
        <f t="shared" ca="1" si="1536"/>
        <v>0</v>
      </c>
      <c r="LE287" s="7">
        <f t="shared" ca="1" si="1449"/>
        <v>0.96087057607746407</v>
      </c>
      <c r="LF287" s="7">
        <f t="shared" ca="1" si="1450"/>
        <v>-0.26856288376977178</v>
      </c>
      <c r="LG287" s="7">
        <f t="shared" ca="1" si="1451"/>
        <v>0</v>
      </c>
      <c r="LH287" s="7">
        <f t="shared" ca="1" si="1452"/>
        <v>0</v>
      </c>
      <c r="LI287" s="7" t="str">
        <f ca="1">IFERROR(IF(LI286+LH287&gt;LJ$4,LI286,LI286+LH287),"")</f>
        <v/>
      </c>
      <c r="LJ287" s="7">
        <f t="shared" ca="1" si="1537"/>
        <v>0</v>
      </c>
      <c r="LK287" s="7">
        <f t="shared" ca="1" si="1453"/>
        <v>0.75020283836864343</v>
      </c>
      <c r="LL287" s="7">
        <f t="shared" ca="1" si="1454"/>
        <v>-5.7895146060951141E-2</v>
      </c>
      <c r="LM287" s="7">
        <f t="shared" ca="1" si="1455"/>
        <v>0</v>
      </c>
      <c r="LN287" s="7">
        <f t="shared" ca="1" si="1456"/>
        <v>0</v>
      </c>
      <c r="LO287" s="7" t="str">
        <f ca="1">IFERROR(IF(LO286+LN287&gt;LP$4,LO286,LO286+LN287),"")</f>
        <v/>
      </c>
      <c r="LP287" s="7">
        <f t="shared" ca="1" si="1538"/>
        <v>0</v>
      </c>
      <c r="LQ287" s="7">
        <f t="shared" ca="1" si="1457"/>
        <v>0.63937186832276938</v>
      </c>
      <c r="LR287" s="7">
        <f t="shared" ca="1" si="1458"/>
        <v>5.2935823984922914E-2</v>
      </c>
      <c r="LS287" s="7">
        <f t="shared" ca="1" si="1459"/>
        <v>1</v>
      </c>
      <c r="LT287" s="7" t="str">
        <f t="shared" ca="1" si="1460"/>
        <v>3</v>
      </c>
      <c r="LU287" s="7" t="str">
        <f ca="1">IFERROR(IF(LU286+LT287&gt;LV$4,LU286,LU286+LT287),"")</f>
        <v/>
      </c>
      <c r="LV287" s="7">
        <f t="shared" ca="1" si="1539"/>
        <v>0</v>
      </c>
      <c r="LW287" s="7">
        <f t="shared" ca="1" si="1461"/>
        <v>0.12211712131779651</v>
      </c>
      <c r="LX287" s="7">
        <f t="shared" ca="1" si="1462"/>
        <v>0.57019057098989578</v>
      </c>
      <c r="LY287" s="7">
        <f t="shared" ca="1" si="1463"/>
        <v>1</v>
      </c>
      <c r="LZ287" s="7" t="str">
        <f t="shared" ca="1" si="1464"/>
        <v>3</v>
      </c>
      <c r="MA287" s="7" t="str">
        <f ca="1">IFERROR(IF(MA286+LZ287&gt;MB$4,MA286,MA286+LZ287),"")</f>
        <v/>
      </c>
      <c r="MB287" s="7">
        <f t="shared" ca="1" si="1540"/>
        <v>0</v>
      </c>
      <c r="MC287" s="7">
        <f t="shared" ca="1" si="1465"/>
        <v>0.54596638070545911</v>
      </c>
      <c r="MD287" s="7">
        <f t="shared" ca="1" si="1466"/>
        <v>0.14634131160223318</v>
      </c>
      <c r="ME287" s="7">
        <f t="shared" ca="1" si="1467"/>
        <v>1</v>
      </c>
      <c r="MF287" s="7" t="str">
        <f t="shared" ca="1" si="1468"/>
        <v>3</v>
      </c>
      <c r="MG287" s="7" t="str">
        <f ca="1">IFERROR(IF(MG286+MF287&gt;MH$4,MG286,MG286+MF287),"")</f>
        <v/>
      </c>
      <c r="MH287" s="7">
        <f t="shared" ca="1" si="1541"/>
        <v>0</v>
      </c>
      <c r="MI287" s="7">
        <f t="shared" ca="1" si="1469"/>
        <v>1.4124775966177561E-2</v>
      </c>
      <c r="MJ287" s="7">
        <f t="shared" ca="1" si="1470"/>
        <v>0.67818291634151473</v>
      </c>
      <c r="MK287" s="7">
        <f t="shared" ca="1" si="1471"/>
        <v>1</v>
      </c>
      <c r="ML287" s="7" t="str">
        <f t="shared" ca="1" si="1472"/>
        <v>3</v>
      </c>
      <c r="MM287" s="7" t="str">
        <f ca="1">IFERROR(IF(MM286+ML287&gt;MN$4,MM286,MM286+ML287),"")</f>
        <v/>
      </c>
      <c r="MN287" s="7">
        <f t="shared" ca="1" si="1542"/>
        <v>0</v>
      </c>
      <c r="MO287" s="7">
        <f t="shared" ca="1" si="1473"/>
        <v>0.56431153126921663</v>
      </c>
      <c r="MP287" s="7">
        <f t="shared" ca="1" si="1474"/>
        <v>0.12799616103847566</v>
      </c>
      <c r="MQ287" s="7">
        <f t="shared" ca="1" si="1475"/>
        <v>1</v>
      </c>
      <c r="MR287" s="7" t="str">
        <f t="shared" ca="1" si="1476"/>
        <v>3</v>
      </c>
      <c r="MS287" s="7" t="str">
        <f ca="1">IFERROR(IF(MS286+MR287&gt;MT$4,MS286,MS286+MR287),"")</f>
        <v/>
      </c>
      <c r="MT287" s="7">
        <f t="shared" ca="1" si="1543"/>
        <v>0</v>
      </c>
      <c r="MU287" s="7">
        <f t="shared" ca="1" si="1477"/>
        <v>2.109803175586511E-2</v>
      </c>
      <c r="MV287" s="7">
        <f t="shared" ca="1" si="1478"/>
        <v>0.67120966055182718</v>
      </c>
      <c r="MW287" s="7">
        <f t="shared" ca="1" si="1479"/>
        <v>1</v>
      </c>
      <c r="MX287" s="7" t="str">
        <f t="shared" ca="1" si="1480"/>
        <v>3</v>
      </c>
      <c r="MY287" s="7" t="str">
        <f ca="1">IFERROR(IF(MY286+MX287&gt;MZ$4,MY286,MY286+MX287),"")</f>
        <v/>
      </c>
      <c r="MZ287" s="7">
        <f t="shared" ca="1" si="1544"/>
        <v>0</v>
      </c>
      <c r="NA287" s="7">
        <f t="shared" ca="1" si="1481"/>
        <v>1.9417735211428311E-2</v>
      </c>
      <c r="NB287" s="7">
        <f t="shared" ca="1" si="1482"/>
        <v>0.67288995709626398</v>
      </c>
      <c r="NC287" s="7">
        <f t="shared" ca="1" si="1483"/>
        <v>1</v>
      </c>
      <c r="ND287" s="7" t="str">
        <f t="shared" ca="1" si="1484"/>
        <v>3</v>
      </c>
      <c r="NE287" s="7" t="str">
        <f ca="1">IFERROR(IF(NE286+ND287&gt;NF$4,NE286,NE286+ND287),"")</f>
        <v/>
      </c>
      <c r="NF287" s="7">
        <f t="shared" ca="1" si="1545"/>
        <v>0</v>
      </c>
      <c r="NG287" s="7">
        <f t="shared" ca="1" si="1485"/>
        <v>0.67236353646788549</v>
      </c>
      <c r="NH287" s="7">
        <f t="shared" ca="1" si="1486"/>
        <v>1.9944155839806799E-2</v>
      </c>
      <c r="NI287" s="7">
        <f t="shared" ca="1" si="1487"/>
        <v>1</v>
      </c>
      <c r="NJ287" s="7" t="str">
        <f t="shared" ca="1" si="1488"/>
        <v>3</v>
      </c>
      <c r="NK287" s="7" t="str">
        <f ca="1">IFERROR(IF(NK286+NJ287&gt;NL$4,NK286,NK286+NJ287),"")</f>
        <v/>
      </c>
      <c r="NL287" s="7">
        <f t="shared" ca="1" si="1546"/>
        <v>0</v>
      </c>
      <c r="NM287" s="7">
        <f t="shared" ca="1" si="1489"/>
        <v>0.19449998590393158</v>
      </c>
      <c r="NN287" s="7">
        <f t="shared" ca="1" si="1490"/>
        <v>0.49780770640376071</v>
      </c>
      <c r="NO287" s="7">
        <f t="shared" ca="1" si="1491"/>
        <v>1</v>
      </c>
      <c r="NP287" s="7" t="str">
        <f t="shared" ca="1" si="1492"/>
        <v>3</v>
      </c>
      <c r="NQ287" s="7" t="str">
        <f ca="1">IFERROR(IF(NQ286+NP287&gt;NR$4,NQ286,NQ286+NP287),"")</f>
        <v/>
      </c>
      <c r="NR287" s="7">
        <f t="shared" ca="1" si="1547"/>
        <v>0</v>
      </c>
      <c r="NT287">
        <v>289</v>
      </c>
      <c r="NU287" s="7" t="s">
        <v>19</v>
      </c>
      <c r="NV287" s="7" t="str">
        <f t="shared" ca="1" si="1280"/>
        <v/>
      </c>
      <c r="NW287" s="7" t="str">
        <f t="shared" ca="1" si="1493"/>
        <v/>
      </c>
      <c r="NX287" t="str">
        <f ca="1">IFERROR(VLOOKUP(NT287,$K$3:$AK$568,8,FALSE),"")</f>
        <v/>
      </c>
      <c r="NY287" t="str">
        <f ca="1">IFERROR(VLOOKUP(NT287,$K$3:$AK$568,9,FALSE),"")</f>
        <v/>
      </c>
      <c r="NZ287" s="7" t="str">
        <f ca="1">IFERROR(VLOOKUP(NT287,$K$3:$AK$568,27,FALSE),"")</f>
        <v/>
      </c>
      <c r="OB287">
        <v>289</v>
      </c>
      <c r="OC287" s="7" t="s">
        <v>19</v>
      </c>
      <c r="OD287" t="e">
        <f t="shared" ca="1" si="1548"/>
        <v>#N/A</v>
      </c>
      <c r="OE287" s="7" t="str">
        <f t="shared" ca="1" si="1549"/>
        <v/>
      </c>
      <c r="OF287" s="7" t="str">
        <f t="shared" ca="1" si="1550"/>
        <v/>
      </c>
      <c r="OG287" t="str">
        <f t="shared" ca="1" si="1551"/>
        <v/>
      </c>
      <c r="OI287">
        <v>289</v>
      </c>
      <c r="OJ287" s="7" t="s">
        <v>19</v>
      </c>
      <c r="OK287" s="7" t="str">
        <f t="shared" ca="1" si="1552"/>
        <v/>
      </c>
      <c r="OL287" s="7" t="str">
        <f t="shared" ca="1" si="1553"/>
        <v/>
      </c>
      <c r="OM287" t="str">
        <f ca="1">IFERROR(VLOOKUP(OI287,$L$3:$AK$568,7,FALSE),"")</f>
        <v/>
      </c>
      <c r="ON287" t="str">
        <f ca="1">IFERROR(VLOOKUP(OI287,$L$3:$AK$568,8,FALSE),"")</f>
        <v/>
      </c>
      <c r="OO287" s="7" t="str">
        <f ca="1">IFERROR(VLOOKUP(OI287,$L$3:$AK$568,26,FALSE),"")</f>
        <v/>
      </c>
      <c r="OQ287">
        <v>289</v>
      </c>
      <c r="OR287" s="7" t="s">
        <v>19</v>
      </c>
      <c r="OS287" t="e">
        <f t="shared" ca="1" si="1554"/>
        <v>#N/A</v>
      </c>
      <c r="OT287" s="7" t="str">
        <f t="shared" ca="1" si="1555"/>
        <v/>
      </c>
      <c r="OU287" s="7" t="str">
        <f t="shared" ca="1" si="1556"/>
        <v/>
      </c>
      <c r="OV287" t="str">
        <f t="shared" ca="1" si="1557"/>
        <v/>
      </c>
      <c r="OX287">
        <v>289</v>
      </c>
      <c r="OY287" s="7" t="s">
        <v>19</v>
      </c>
      <c r="OZ287" s="7" t="str">
        <f t="shared" ca="1" si="1558"/>
        <v/>
      </c>
      <c r="PA287" s="7" t="str">
        <f t="shared" ca="1" si="1559"/>
        <v/>
      </c>
      <c r="PB287" t="str">
        <f ca="1">IFERROR(VLOOKUP(OX287,$M$3:$AK$568,6,FALSE),"")</f>
        <v/>
      </c>
      <c r="PC287" t="str">
        <f ca="1">IFERROR(VLOOKUP(OX287,$M$3:$AK$568,7,FALSE),"")</f>
        <v/>
      </c>
      <c r="PD287" s="7" t="str">
        <f ca="1">IFERROR(VLOOKUP(OX287,$M$3:$AK$568,25,FALSE),"")</f>
        <v/>
      </c>
      <c r="PF287">
        <v>289</v>
      </c>
      <c r="PG287" s="7" t="s">
        <v>19</v>
      </c>
      <c r="PH287" t="e">
        <f t="shared" ca="1" si="1560"/>
        <v>#N/A</v>
      </c>
      <c r="PI287" s="7" t="str">
        <f t="shared" ca="1" si="1561"/>
        <v/>
      </c>
      <c r="PJ287" s="7" t="str">
        <f t="shared" ca="1" si="1562"/>
        <v/>
      </c>
      <c r="PK287" t="str">
        <f t="shared" ca="1" si="1563"/>
        <v/>
      </c>
      <c r="PM287">
        <v>289</v>
      </c>
      <c r="PN287" s="7" t="s">
        <v>19</v>
      </c>
      <c r="PO287" s="202" t="str">
        <f t="shared" ca="1" si="1564"/>
        <v/>
      </c>
      <c r="PP287" s="7" t="str">
        <f t="shared" ca="1" si="1565"/>
        <v/>
      </c>
      <c r="PQ287" t="str">
        <f ca="1">IFERROR(VLOOKUP(PM287,$G$325:$R$409,12,FALSE),"")</f>
        <v/>
      </c>
      <c r="PR287" t="e">
        <f ca="1">VLOOKUP(PM287,$G$324:$Q$409,11,FALSE)</f>
        <v>#N/A</v>
      </c>
      <c r="PS287" s="7" t="str">
        <f ca="1">VLOOKUP(PQ287,$R$325:$Y$409,8,FALSE)</f>
        <v>- -</v>
      </c>
      <c r="PT287" s="7">
        <f ca="1">ReSt</f>
        <v>-4</v>
      </c>
      <c r="PU287" s="7" t="e">
        <f t="shared" ca="1" si="1566"/>
        <v>#N/A</v>
      </c>
      <c r="PV287" s="7" t="e">
        <f t="shared" ca="1" si="1567"/>
        <v>#N/A</v>
      </c>
      <c r="PW287" s="7" t="str">
        <f ca="1">VLOOKUP(PQ287,$R$325:$AK$409,8,FALSE)</f>
        <v>- -</v>
      </c>
      <c r="PX287" s="7"/>
      <c r="PY287">
        <v>289</v>
      </c>
      <c r="PZ287" s="7" t="s">
        <v>19</v>
      </c>
      <c r="QA287" t="str">
        <f t="shared" ca="1" si="1568"/>
        <v/>
      </c>
      <c r="QB287" s="7" t="str">
        <f t="shared" ca="1" si="1569"/>
        <v/>
      </c>
      <c r="QC287" s="7" t="str">
        <f t="shared" ca="1" si="1570"/>
        <v/>
      </c>
      <c r="QD287" t="str">
        <f t="shared" ca="1" si="1571"/>
        <v/>
      </c>
      <c r="QF287">
        <v>289</v>
      </c>
      <c r="QG287" s="7" t="s">
        <v>19</v>
      </c>
      <c r="QH287" s="7" t="str">
        <f t="shared" ca="1" si="1572"/>
        <v/>
      </c>
      <c r="QI287" s="7" t="e">
        <f t="shared" ca="1" si="1573"/>
        <v>#VALUE!</v>
      </c>
      <c r="QJ287" t="e">
        <f t="shared" ca="1" si="1574"/>
        <v>#N/A</v>
      </c>
      <c r="QK287" s="7" t="e">
        <f t="shared" ca="1" si="1575"/>
        <v>#N/A</v>
      </c>
      <c r="QM287">
        <v>289</v>
      </c>
      <c r="QN287" s="7" t="s">
        <v>19</v>
      </c>
      <c r="QO287" t="str">
        <f t="shared" ca="1" si="1576"/>
        <v/>
      </c>
      <c r="QP287" s="7" t="str">
        <f t="shared" ca="1" si="1577"/>
        <v/>
      </c>
      <c r="QQ287" t="str">
        <f t="shared" ca="1" si="1578"/>
        <v/>
      </c>
    </row>
    <row r="288" spans="1:459" x14ac:dyDescent="0.25">
      <c r="A288" s="240" t="str">
        <f>IF('Character Sheet'!$B$4="Creature","N","Y")</f>
        <v>Y</v>
      </c>
      <c r="C288" s="75"/>
      <c r="D288" s="76"/>
      <c r="F288" s="75"/>
      <c r="G288" s="76"/>
      <c r="I288" s="75"/>
      <c r="J288" s="85"/>
      <c r="K288" s="85">
        <f t="shared" ca="1" si="1589"/>
        <v>7</v>
      </c>
      <c r="L288" s="85">
        <f t="shared" ca="1" si="1587"/>
        <v>7</v>
      </c>
      <c r="M288" s="70">
        <f t="shared" ca="1" si="1270"/>
        <v>18</v>
      </c>
      <c r="O288" s="222">
        <f t="shared" ca="1" si="1277"/>
        <v>319</v>
      </c>
      <c r="Q288" s="7" t="str">
        <f t="shared" si="1579"/>
        <v>Singing</v>
      </c>
      <c r="R288" s="9" t="s">
        <v>1528</v>
      </c>
      <c r="S288" s="9" t="s">
        <v>1865</v>
      </c>
      <c r="T288" s="61" t="str">
        <f>SUBSTITUTE(IFERROR(IFERROR(VLOOKUP(R288,'[1]Skill Statistics'!$A$3:$C$513,2,FALSE),VLOOKUP(Q288,'[1]Skill Statistics'!$A$3:$C$513,2,FALSE)),T287),"R*","ReSt")</f>
        <v>Em/Pr</v>
      </c>
      <c r="U288" s="61" t="str">
        <f>IFERROR(IFERROR(VLOOKUP(R288,'[1]Skill Statistics'!$A$3:$C$513,3,FALSE),VLOOKUP(Q288,'[1]Skill Statistics'!$A$3:$C$513,3,FALSE)),U287)</f>
        <v>Me</v>
      </c>
      <c r="V288" s="61" t="str">
        <f>IF(ISNUMBER(SEARCH("Category",R288)),"- -",IFERROR(IFERROR(VLOOKUP(Q288,[1]Professions!$A$4:$AM$288,MATCH(Profession,[1]Professions!$A$1:$AM$1,0),FALSE),VLOOKUP(Q288,Calculations!$B$91:$I$95,8,FALSE)),"- -"))</f>
        <v>3 / 4</v>
      </c>
      <c r="W288" s="60">
        <f t="shared" ca="1" si="1278"/>
        <v>0</v>
      </c>
      <c r="X288" s="7">
        <f ca="1">IFERROR(VLOOKUP(R288,$BS$6:$NR$519,MATCH(ActualLevel,$BS$3:$NR$3,0),FALSE),"- -")</f>
        <v>0</v>
      </c>
      <c r="Y288" s="7">
        <f t="shared" ca="1" si="1588"/>
        <v>0</v>
      </c>
      <c r="Z288" s="7">
        <f ca="1">IFERROR(VLOOKUP(Y288,Charts!$BQ$2:$BR$52,2,FALSE),"- -")</f>
        <v>-25</v>
      </c>
      <c r="AA288" s="7">
        <f t="shared" ca="1" si="1281"/>
        <v>-2</v>
      </c>
      <c r="AB288" s="7">
        <f t="shared" ca="1" si="1584"/>
        <v>0</v>
      </c>
      <c r="AC288" s="7"/>
      <c r="AD288" s="7"/>
      <c r="AE288" s="7"/>
      <c r="AF288" s="7"/>
      <c r="AG288" s="7"/>
      <c r="AH288" s="43"/>
      <c r="AI288" s="7"/>
      <c r="AJ288" s="7"/>
      <c r="AK288" s="7">
        <f t="shared" ca="1" si="1282"/>
        <v>-27</v>
      </c>
      <c r="AL288" s="7"/>
      <c r="AM288" s="69">
        <f>IFERROR(VLOOKUP(R288,'[1]Skill Statistics'!$A$3:$AN$513,MATCH(Profession,'[1]Skill Statistics'!$A$2:$AN$2,0),FALSE),0)</f>
        <v>0</v>
      </c>
      <c r="AN288" s="85">
        <f>IFERROR(VLOOKUP(Q288,'[1]Skill Statistics'!$A$3:$BK$513,MATCH(Archetype,'[1]Skill Statistics'!$A$2:$BK$2,0),FALSE),0)</f>
        <v>0</v>
      </c>
      <c r="AO288" s="85">
        <f>IFERROR(VLOOKUP(Q288,'[1]Skill Statistics'!$A$3:$BB$513,MATCH(Race,'[1]Skill Statistics'!$A$2:$BB$2,0),FALSE),0)</f>
        <v>0</v>
      </c>
      <c r="AP288" s="85">
        <f t="shared" ca="1" si="1495"/>
        <v>-0.2</v>
      </c>
      <c r="AQ288" s="70"/>
      <c r="AS288" s="69">
        <f>IFERROR(VLOOKUP(Q288,'[1]Professional Skills'!$A$4:$AM$288,MATCH(Profession,'[1]Professional Skills'!$A$3:$AM$3,0),FALSE),"- -")</f>
        <v>0</v>
      </c>
      <c r="AU288" s="7">
        <f t="shared" si="1586"/>
        <v>0</v>
      </c>
      <c r="AV288" s="7">
        <f t="shared" ca="1" si="1585"/>
        <v>0</v>
      </c>
      <c r="AW288" t="str">
        <f t="shared" si="1580"/>
        <v/>
      </c>
      <c r="AX288" t="str">
        <f>IFERROR(_xlfn.RANK.EQ(AW288,$AW$5:$AW$568),"")</f>
        <v/>
      </c>
      <c r="AY288">
        <f t="shared" si="1285"/>
        <v>0</v>
      </c>
      <c r="AZ288" s="70" t="str">
        <f t="shared" si="1283"/>
        <v/>
      </c>
      <c r="BB288" s="69" t="str">
        <f>IFERROR(IF(Q288="Language",VLOOKUP(R288,[1]Cultures!$B$4:$N$218,MATCH(Culture,[1]Cultures!$B$3:$N$3,0),FALSE),VLOOKUP(Q288,[1]Cultures!$B$4:$O$212,MATCH(Culture,[1]Cultures!$B$3:$O$3,0),FALSE)),"- -")</f>
        <v>- -</v>
      </c>
      <c r="BD288">
        <f t="shared" ca="1" si="1581"/>
        <v>0</v>
      </c>
      <c r="BE288" t="str">
        <f t="shared" si="1582"/>
        <v/>
      </c>
      <c r="BF288">
        <f t="shared" ca="1" si="1590"/>
        <v>2.8202621041747644E-2</v>
      </c>
      <c r="BH288">
        <f t="shared" ca="1" si="1591"/>
        <v>19</v>
      </c>
      <c r="BI288" s="7" t="str">
        <f t="shared" ca="1" si="1284"/>
        <v>- -</v>
      </c>
      <c r="BJ288">
        <f t="shared" ref="BJ288:BJ298" ca="1" si="1592">IF(BH288=1,IF($BB$3=1,1,IF($BB$3&gt;=2,2,0)),IF(BH288=2,IF($BB$3=3,1,IF($BB$3&gt;=4,2,0)),IF(BH288=3,IF($BB$3=5,1,IF($BB$3&gt;=6,2,0)),IF(BH288=4,IF($BB$3=7,1,IF($BB$3&gt;=8,2,0)),IF(BH288=5,IF($BB$3=9,1,IF($BB$3&gt;=10,2,0)),0)))))</f>
        <v>0</v>
      </c>
      <c r="BK288" s="7"/>
      <c r="BL288" s="70">
        <f t="shared" ca="1" si="1286"/>
        <v>0</v>
      </c>
      <c r="BN288" s="69">
        <f>IFERROR(VLOOKUP(V288,Charts!$BT$2:$BV$14,3,FALSE),"- -")</f>
        <v>0.69230769230769229</v>
      </c>
      <c r="BO288" s="85">
        <f t="shared" ca="1" si="1496"/>
        <v>1.2270608155862321</v>
      </c>
      <c r="BP288" s="70">
        <f t="shared" ca="1" si="1583"/>
        <v>319</v>
      </c>
      <c r="BR288" s="7">
        <v>287</v>
      </c>
      <c r="BS288" s="9" t="str">
        <f ca="1">VLOOKUP(BR288,$O$3:$R$568,4,FALSE)</f>
        <v>Candle Maker</v>
      </c>
      <c r="BT288" s="7" t="str">
        <f ca="1">VLOOKUP(BS288,$R$3:$V$568,5,FALSE)</f>
        <v>2 / 4</v>
      </c>
      <c r="BU288" s="7">
        <f ca="1">VLOOKUP(BT288,Charts!$BT$2:$BV$14,3,FALSE)</f>
        <v>0.76923076923076927</v>
      </c>
      <c r="BV288" s="7" t="str">
        <f t="shared" ca="1" si="1287"/>
        <v>2</v>
      </c>
      <c r="BW288" s="7" t="str">
        <f t="shared" ca="1" si="1288"/>
        <v>4</v>
      </c>
      <c r="BY288" s="7">
        <f t="shared" ca="1" si="1289"/>
        <v>0.35991610093532467</v>
      </c>
      <c r="BZ288" s="7">
        <f t="shared" ca="1" si="1290"/>
        <v>0.40931466829544461</v>
      </c>
      <c r="CA288" s="7">
        <f t="shared" ca="1" si="1291"/>
        <v>1</v>
      </c>
      <c r="CB288" s="7" t="str">
        <f t="shared" ca="1" si="1292"/>
        <v>2</v>
      </c>
      <c r="CC288" s="7" t="str">
        <f ca="1">IFERROR(IF(CC287+CB288&gt;CD$4,CC287,CC287+CB288),"")</f>
        <v/>
      </c>
      <c r="CD288" s="7">
        <f t="shared" ca="1" si="1497"/>
        <v>0</v>
      </c>
      <c r="CE288" s="7">
        <f t="shared" ca="1" si="1293"/>
        <v>0.47055125086764449</v>
      </c>
      <c r="CF288" s="7">
        <f t="shared" ca="1" si="1294"/>
        <v>0.29867951836312479</v>
      </c>
      <c r="CG288" s="7">
        <f t="shared" ca="1" si="1295"/>
        <v>1</v>
      </c>
      <c r="CH288" s="7" t="str">
        <f t="shared" ca="1" si="1296"/>
        <v>2</v>
      </c>
      <c r="CI288" s="7" t="str">
        <f ca="1">IFERROR(IF(CI287+CH288&gt;CJ$4,CI287,CI287+CH288),"")</f>
        <v/>
      </c>
      <c r="CJ288" s="7">
        <f t="shared" ca="1" si="1498"/>
        <v>0</v>
      </c>
      <c r="CK288" s="7">
        <f t="shared" ca="1" si="1297"/>
        <v>0.65889952001193708</v>
      </c>
      <c r="CL288" s="7">
        <f t="shared" ca="1" si="1298"/>
        <v>0.11033124921883219</v>
      </c>
      <c r="CM288" s="7">
        <f t="shared" ca="1" si="1299"/>
        <v>1</v>
      </c>
      <c r="CN288" s="7" t="str">
        <f t="shared" ca="1" si="1300"/>
        <v>2</v>
      </c>
      <c r="CO288" s="7" t="str">
        <f ca="1">IFERROR(IF(CO287+CN288&gt;CP$4,CO287,CO287+CN288),"")</f>
        <v/>
      </c>
      <c r="CP288" s="7">
        <f t="shared" ca="1" si="1499"/>
        <v>0</v>
      </c>
      <c r="CQ288" s="7">
        <f t="shared" ca="1" si="1301"/>
        <v>0.18023222896596891</v>
      </c>
      <c r="CR288" s="7">
        <f t="shared" ca="1" si="1302"/>
        <v>0.58899854026480036</v>
      </c>
      <c r="CS288" s="7">
        <f t="shared" ca="1" si="1303"/>
        <v>1</v>
      </c>
      <c r="CT288" s="7" t="str">
        <f t="shared" ca="1" si="1304"/>
        <v>2</v>
      </c>
      <c r="CU288" s="7" t="str">
        <f ca="1">IFERROR(IF(CU287+CT288&gt;CV$4,CU287,CU287+CT288),"")</f>
        <v/>
      </c>
      <c r="CV288" s="7">
        <f t="shared" ca="1" si="1500"/>
        <v>0</v>
      </c>
      <c r="CW288" s="7">
        <f t="shared" ca="1" si="1305"/>
        <v>0.98869388697724181</v>
      </c>
      <c r="CX288" s="7">
        <f t="shared" ca="1" si="1306"/>
        <v>-0.21946311774647254</v>
      </c>
      <c r="CY288" s="7">
        <f t="shared" ca="1" si="1307"/>
        <v>0</v>
      </c>
      <c r="CZ288" s="7">
        <f t="shared" ca="1" si="1308"/>
        <v>0</v>
      </c>
      <c r="DA288" s="7" t="str">
        <f ca="1">IFERROR(IF(DA287+CZ288&gt;DB$4,DA287,DA287+CZ288),"")</f>
        <v/>
      </c>
      <c r="DB288" s="7">
        <f t="shared" ca="1" si="1501"/>
        <v>0</v>
      </c>
      <c r="DC288" s="7">
        <f t="shared" ca="1" si="1309"/>
        <v>0.95872791146806968</v>
      </c>
      <c r="DD288" s="7">
        <f t="shared" ca="1" si="1310"/>
        <v>-0.18949714223730041</v>
      </c>
      <c r="DE288" s="7">
        <f t="shared" ca="1" si="1311"/>
        <v>0</v>
      </c>
      <c r="DF288" s="7">
        <f t="shared" ca="1" si="1312"/>
        <v>0</v>
      </c>
      <c r="DG288" s="7" t="str">
        <f ca="1">IFERROR(IF(DG287+DF288&gt;DH$4,DG287,DG287+DF288),"")</f>
        <v/>
      </c>
      <c r="DH288" s="7">
        <f t="shared" ca="1" si="1502"/>
        <v>0</v>
      </c>
      <c r="DI288" s="7">
        <f t="shared" ca="1" si="1313"/>
        <v>0.53443283191168611</v>
      </c>
      <c r="DJ288" s="7">
        <f t="shared" ca="1" si="1314"/>
        <v>0.23479793731908316</v>
      </c>
      <c r="DK288" s="7">
        <f t="shared" ca="1" si="1315"/>
        <v>1</v>
      </c>
      <c r="DL288" s="7" t="str">
        <f t="shared" ca="1" si="1316"/>
        <v>2</v>
      </c>
      <c r="DM288" s="7" t="str">
        <f ca="1">IFERROR(IF(DM287+DL288&gt;DN$4,DM287,DM287+DL288),"")</f>
        <v/>
      </c>
      <c r="DN288" s="7">
        <f t="shared" ca="1" si="1503"/>
        <v>0</v>
      </c>
      <c r="DO288" s="7">
        <f t="shared" ca="1" si="1317"/>
        <v>0.33465620180893763</v>
      </c>
      <c r="DP288" s="7">
        <f t="shared" ca="1" si="1318"/>
        <v>0.43457456742183165</v>
      </c>
      <c r="DQ288" s="7">
        <f t="shared" ca="1" si="1319"/>
        <v>1</v>
      </c>
      <c r="DR288" s="7" t="str">
        <f t="shared" ca="1" si="1320"/>
        <v>2</v>
      </c>
      <c r="DS288" s="7" t="str">
        <f ca="1">IFERROR(IF(DS287+DR288&gt;DT$4,DS287,DS287+DR288),"")</f>
        <v/>
      </c>
      <c r="DT288" s="7">
        <f t="shared" ca="1" si="1504"/>
        <v>0</v>
      </c>
      <c r="DU288" s="7">
        <f t="shared" ca="1" si="1321"/>
        <v>0.34341351612544802</v>
      </c>
      <c r="DV288" s="7">
        <f t="shared" ca="1" si="1322"/>
        <v>0.42581725310532126</v>
      </c>
      <c r="DW288" s="7">
        <f t="shared" ca="1" si="1323"/>
        <v>1</v>
      </c>
      <c r="DX288" s="7" t="str">
        <f t="shared" ca="1" si="1324"/>
        <v>2</v>
      </c>
      <c r="DY288" s="7" t="str">
        <f ca="1">IFERROR(IF(DY287+DX288&gt;DZ$4,DY287,DY287+DX288),"")</f>
        <v/>
      </c>
      <c r="DZ288" s="7">
        <f t="shared" ca="1" si="1505"/>
        <v>0</v>
      </c>
      <c r="EA288" s="7">
        <f t="shared" ca="1" si="1325"/>
        <v>0.10816987686344826</v>
      </c>
      <c r="EB288" s="7">
        <f t="shared" ca="1" si="1326"/>
        <v>0.66106089236732102</v>
      </c>
      <c r="EC288" s="7">
        <f t="shared" ca="1" si="1327"/>
        <v>1</v>
      </c>
      <c r="ED288" s="7" t="str">
        <f t="shared" ca="1" si="1328"/>
        <v>2</v>
      </c>
      <c r="EE288" s="7" t="str">
        <f ca="1">IFERROR(IF(EE287+ED288&gt;EF$4,EE287,EE287+ED288),"")</f>
        <v/>
      </c>
      <c r="EF288" s="7">
        <f t="shared" ca="1" si="1506"/>
        <v>0</v>
      </c>
      <c r="EG288" s="7">
        <f t="shared" ca="1" si="1329"/>
        <v>0.24541631107213058</v>
      </c>
      <c r="EH288" s="7">
        <f t="shared" ca="1" si="1330"/>
        <v>0.5238144581586387</v>
      </c>
      <c r="EI288" s="7">
        <f t="shared" ca="1" si="1331"/>
        <v>1</v>
      </c>
      <c r="EJ288" s="7" t="str">
        <f t="shared" ca="1" si="1332"/>
        <v>2</v>
      </c>
      <c r="EK288" s="7" t="str">
        <f ca="1">IFERROR(IF(EK287+EJ288&gt;EL$4,EK287,EK287+EJ288),"")</f>
        <v/>
      </c>
      <c r="EL288" s="7">
        <f t="shared" ca="1" si="1507"/>
        <v>0</v>
      </c>
      <c r="EM288" s="7">
        <f t="shared" ca="1" si="1333"/>
        <v>0.83178644262170698</v>
      </c>
      <c r="EN288" s="7">
        <f t="shared" ca="1" si="1334"/>
        <v>-6.2555673390937705E-2</v>
      </c>
      <c r="EO288" s="7">
        <f t="shared" ca="1" si="1335"/>
        <v>0</v>
      </c>
      <c r="EP288" s="7">
        <f t="shared" ca="1" si="1336"/>
        <v>0</v>
      </c>
      <c r="EQ288" s="7" t="str">
        <f ca="1">IFERROR(IF(EQ287+EP288&gt;ER$4,EQ287,EQ287+EP288),"")</f>
        <v/>
      </c>
      <c r="ER288" s="7">
        <f t="shared" ca="1" si="1508"/>
        <v>0</v>
      </c>
      <c r="ES288" s="7">
        <f t="shared" ca="1" si="1337"/>
        <v>0.9090242283537191</v>
      </c>
      <c r="ET288" s="7">
        <f t="shared" ca="1" si="1338"/>
        <v>-0.13979345912294983</v>
      </c>
      <c r="EU288" s="7">
        <f t="shared" ca="1" si="1339"/>
        <v>0</v>
      </c>
      <c r="EV288" s="7">
        <f t="shared" ca="1" si="1340"/>
        <v>0</v>
      </c>
      <c r="EW288" s="7" t="str">
        <f ca="1">IFERROR(IF(EW287+EV288&gt;EX$4,EW287,EW287+EV288),"")</f>
        <v/>
      </c>
      <c r="EX288" s="7">
        <f t="shared" ca="1" si="1509"/>
        <v>0</v>
      </c>
      <c r="EY288" s="7">
        <f t="shared" ca="1" si="1341"/>
        <v>0.62600261599829155</v>
      </c>
      <c r="EZ288" s="7">
        <f t="shared" ca="1" si="1342"/>
        <v>0.14322815323247773</v>
      </c>
      <c r="FA288" s="7">
        <f t="shared" ca="1" si="1343"/>
        <v>1</v>
      </c>
      <c r="FB288" s="7" t="str">
        <f t="shared" ca="1" si="1344"/>
        <v>2</v>
      </c>
      <c r="FC288" s="7" t="str">
        <f ca="1">IFERROR(IF(FC287+FB288&gt;FD$4,FC287,FC287+FB288),"")</f>
        <v/>
      </c>
      <c r="FD288" s="7">
        <f t="shared" ca="1" si="1510"/>
        <v>0</v>
      </c>
      <c r="FE288" s="7">
        <f t="shared" ca="1" si="1345"/>
        <v>0.76285310237416104</v>
      </c>
      <c r="FF288" s="7">
        <f t="shared" ca="1" si="1346"/>
        <v>6.3776668566082328E-3</v>
      </c>
      <c r="FG288" s="7">
        <f t="shared" ca="1" si="1347"/>
        <v>1</v>
      </c>
      <c r="FH288" s="7" t="str">
        <f t="shared" ca="1" si="1348"/>
        <v>2</v>
      </c>
      <c r="FI288" s="7" t="str">
        <f ca="1">IFERROR(IF(FI287+FH288&gt;FJ$4,FI287,FI287+FH288),"")</f>
        <v/>
      </c>
      <c r="FJ288" s="7">
        <f t="shared" ca="1" si="1511"/>
        <v>0</v>
      </c>
      <c r="FK288" s="7">
        <f t="shared" ca="1" si="1349"/>
        <v>0.56870517777146656</v>
      </c>
      <c r="FL288" s="7">
        <f t="shared" ca="1" si="1350"/>
        <v>0.20052559145930271</v>
      </c>
      <c r="FM288" s="7">
        <f t="shared" ca="1" si="1351"/>
        <v>1</v>
      </c>
      <c r="FN288" s="7" t="str">
        <f t="shared" ca="1" si="1352"/>
        <v>2</v>
      </c>
      <c r="FO288" s="7" t="str">
        <f ca="1">IFERROR(IF(FO287+FN288&gt;FP$4,FO287,FO287+FN288),"")</f>
        <v/>
      </c>
      <c r="FP288" s="7">
        <f t="shared" ca="1" si="1512"/>
        <v>0</v>
      </c>
      <c r="FQ288" s="7">
        <f t="shared" ca="1" si="1353"/>
        <v>0.60939921862091129</v>
      </c>
      <c r="FR288" s="7">
        <f t="shared" ca="1" si="1354"/>
        <v>0.15983155060985799</v>
      </c>
      <c r="FS288" s="7">
        <f t="shared" ca="1" si="1355"/>
        <v>1</v>
      </c>
      <c r="FT288" s="7" t="str">
        <f t="shared" ca="1" si="1356"/>
        <v>2</v>
      </c>
      <c r="FU288" s="7" t="str">
        <f ca="1">IFERROR(IF(FU287+FT288&gt;FV$4,FU287,FU287+FT288),"")</f>
        <v/>
      </c>
      <c r="FV288" s="7">
        <f t="shared" ca="1" si="1513"/>
        <v>0</v>
      </c>
      <c r="FW288" s="7">
        <f t="shared" ca="1" si="1357"/>
        <v>3.0242134134671916E-2</v>
      </c>
      <c r="FX288" s="7">
        <f t="shared" ca="1" si="1358"/>
        <v>0.73898863509609736</v>
      </c>
      <c r="FY288" s="7">
        <f t="shared" ca="1" si="1359"/>
        <v>1</v>
      </c>
      <c r="FZ288" s="7" t="str">
        <f t="shared" ca="1" si="1360"/>
        <v>2</v>
      </c>
      <c r="GA288" s="7" t="str">
        <f ca="1">IFERROR(IF(GA287+FZ288&gt;GB$4,GA287,GA287+FZ288),"")</f>
        <v/>
      </c>
      <c r="GB288" s="7">
        <f t="shared" ca="1" si="1514"/>
        <v>0</v>
      </c>
      <c r="GC288" s="7">
        <f t="shared" ca="1" si="1361"/>
        <v>0.9851569417736844</v>
      </c>
      <c r="GD288" s="7">
        <f t="shared" ca="1" si="1362"/>
        <v>-0.21592617254291513</v>
      </c>
      <c r="GE288" s="7">
        <f t="shared" ca="1" si="1363"/>
        <v>0</v>
      </c>
      <c r="GF288" s="7">
        <f t="shared" ca="1" si="1364"/>
        <v>0</v>
      </c>
      <c r="GG288" s="7" t="str">
        <f ca="1">IFERROR(IF(GG287+GF288&gt;GH$4,GG287,GG287+GF288),"")</f>
        <v/>
      </c>
      <c r="GH288" s="7">
        <f t="shared" ca="1" si="1515"/>
        <v>0</v>
      </c>
      <c r="GI288" s="7">
        <f t="shared" ca="1" si="1365"/>
        <v>0.41598542790815574</v>
      </c>
      <c r="GJ288" s="7">
        <f t="shared" ca="1" si="1366"/>
        <v>0.35324534132261354</v>
      </c>
      <c r="GK288" s="7">
        <f t="shared" ca="1" si="1367"/>
        <v>1</v>
      </c>
      <c r="GL288" s="7" t="str">
        <f t="shared" ca="1" si="1368"/>
        <v>2</v>
      </c>
      <c r="GM288" s="7" t="str">
        <f ca="1">IFERROR(IF(GM287+GL288&gt;GN$4,GM287,GM287+GL288),"")</f>
        <v/>
      </c>
      <c r="GN288" s="7">
        <f t="shared" ca="1" si="1516"/>
        <v>0</v>
      </c>
      <c r="GO288" s="7">
        <f t="shared" ca="1" si="1369"/>
        <v>0.16852962516108072</v>
      </c>
      <c r="GP288" s="7">
        <f t="shared" ca="1" si="1370"/>
        <v>0.60070114406968855</v>
      </c>
      <c r="GQ288" s="7">
        <f t="shared" ca="1" si="1371"/>
        <v>1</v>
      </c>
      <c r="GR288" s="7" t="str">
        <f t="shared" ca="1" si="1372"/>
        <v>2</v>
      </c>
      <c r="GS288" s="7" t="str">
        <f ca="1">IFERROR(IF(GS287+GR288&gt;GT$4,GS287,GS287+GR288),"")</f>
        <v/>
      </c>
      <c r="GT288" s="7">
        <f t="shared" ca="1" si="1517"/>
        <v>0</v>
      </c>
      <c r="GU288" s="7">
        <f t="shared" ca="1" si="1373"/>
        <v>0.83046560908030187</v>
      </c>
      <c r="GV288" s="7">
        <f t="shared" ca="1" si="1374"/>
        <v>-6.1234839849532596E-2</v>
      </c>
      <c r="GW288" s="7">
        <f t="shared" ca="1" si="1375"/>
        <v>0</v>
      </c>
      <c r="GX288" s="7">
        <f t="shared" ca="1" si="1376"/>
        <v>0</v>
      </c>
      <c r="GY288" s="7" t="str">
        <f ca="1">IFERROR(IF(GY287+GX288&gt;GZ$4,GY287,GY287+GX288),"")</f>
        <v/>
      </c>
      <c r="GZ288" s="7">
        <f t="shared" ca="1" si="1518"/>
        <v>0</v>
      </c>
      <c r="HA288" s="7">
        <f t="shared" ca="1" si="1377"/>
        <v>0.3180590131149843</v>
      </c>
      <c r="HB288" s="7">
        <f t="shared" ca="1" si="1378"/>
        <v>0.45117175611578497</v>
      </c>
      <c r="HC288" s="7">
        <f t="shared" ca="1" si="1379"/>
        <v>1</v>
      </c>
      <c r="HD288" s="7" t="str">
        <f t="shared" ca="1" si="1380"/>
        <v>2</v>
      </c>
      <c r="HE288" s="7" t="str">
        <f ca="1">IFERROR(IF(HE287+HD288&gt;HF$4,HE287,HE287+HD288),"")</f>
        <v/>
      </c>
      <c r="HF288" s="7">
        <f t="shared" ca="1" si="1519"/>
        <v>0</v>
      </c>
      <c r="HG288" s="7">
        <f t="shared" ca="1" si="1381"/>
        <v>0.30522451333437672</v>
      </c>
      <c r="HH288" s="7">
        <f t="shared" ca="1" si="1382"/>
        <v>0.46400625589639255</v>
      </c>
      <c r="HI288" s="7">
        <f t="shared" ca="1" si="1383"/>
        <v>1</v>
      </c>
      <c r="HJ288" s="7" t="str">
        <f t="shared" ca="1" si="1384"/>
        <v>2</v>
      </c>
      <c r="HK288" s="7" t="str">
        <f ca="1">IFERROR(IF(HK287+HJ288&gt;HL$4,HK287,HK287+HJ288),"")</f>
        <v/>
      </c>
      <c r="HL288" s="7">
        <f t="shared" ca="1" si="1520"/>
        <v>0</v>
      </c>
      <c r="HM288" s="7">
        <f t="shared" ca="1" si="1385"/>
        <v>0.91292303720248147</v>
      </c>
      <c r="HN288" s="7">
        <f t="shared" ca="1" si="1386"/>
        <v>-0.1436922679717122</v>
      </c>
      <c r="HO288" s="7">
        <f t="shared" ca="1" si="1387"/>
        <v>0</v>
      </c>
      <c r="HP288" s="7">
        <f t="shared" ca="1" si="1388"/>
        <v>0</v>
      </c>
      <c r="HQ288" s="7" t="str">
        <f ca="1">IFERROR(IF(HQ287+HP288&gt;HR$4,HQ287,HQ287+HP288),"")</f>
        <v/>
      </c>
      <c r="HR288" s="7">
        <f t="shared" ca="1" si="1521"/>
        <v>0</v>
      </c>
      <c r="HS288" s="7">
        <f t="shared" ca="1" si="1389"/>
        <v>0.56275844633366257</v>
      </c>
      <c r="HT288" s="7">
        <f t="shared" ca="1" si="1390"/>
        <v>0.20647232289710671</v>
      </c>
      <c r="HU288" s="7">
        <f t="shared" ca="1" si="1391"/>
        <v>1</v>
      </c>
      <c r="HV288" s="7" t="str">
        <f t="shared" ca="1" si="1392"/>
        <v>2</v>
      </c>
      <c r="HW288" s="7" t="str">
        <f ca="1">IFERROR(IF(HW287+HV288&gt;HX$4,HW287,HW287+HV288),"")</f>
        <v/>
      </c>
      <c r="HX288" s="7">
        <f t="shared" ca="1" si="1522"/>
        <v>0</v>
      </c>
      <c r="HY288" s="7">
        <f t="shared" ca="1" si="1393"/>
        <v>0.66247465202063138</v>
      </c>
      <c r="HZ288" s="7">
        <f t="shared" ca="1" si="1394"/>
        <v>0.10675611721013789</v>
      </c>
      <c r="IA288" s="7">
        <f t="shared" ca="1" si="1395"/>
        <v>1</v>
      </c>
      <c r="IB288" s="7" t="str">
        <f t="shared" ca="1" si="1396"/>
        <v>2</v>
      </c>
      <c r="IC288" s="7" t="str">
        <f ca="1">IFERROR(IF(IC287+IB288&gt;ID$4,IC287,IC287+IB288),"")</f>
        <v/>
      </c>
      <c r="ID288" s="7">
        <f t="shared" ca="1" si="1523"/>
        <v>0</v>
      </c>
      <c r="IE288" s="7">
        <f t="shared" ca="1" si="1397"/>
        <v>0.48551283860313499</v>
      </c>
      <c r="IF288" s="7">
        <f t="shared" ca="1" si="1398"/>
        <v>0.28371793062763428</v>
      </c>
      <c r="IG288" s="7">
        <f t="shared" ca="1" si="1399"/>
        <v>1</v>
      </c>
      <c r="IH288" s="7" t="str">
        <f t="shared" ca="1" si="1400"/>
        <v>2</v>
      </c>
      <c r="II288" s="7" t="str">
        <f ca="1">IFERROR(IF(II287+IH288&gt;IJ$4,II287,II287+IH288),"")</f>
        <v/>
      </c>
      <c r="IJ288" s="7">
        <f t="shared" ca="1" si="1524"/>
        <v>0</v>
      </c>
      <c r="IK288" s="7">
        <f t="shared" ca="1" si="1401"/>
        <v>0.31717513765158833</v>
      </c>
      <c r="IL288" s="7">
        <f t="shared" ca="1" si="1402"/>
        <v>0.45205563157918094</v>
      </c>
      <c r="IM288" s="7">
        <f t="shared" ca="1" si="1403"/>
        <v>1</v>
      </c>
      <c r="IN288" s="7" t="str">
        <f t="shared" ca="1" si="1404"/>
        <v>2</v>
      </c>
      <c r="IO288" s="7" t="str">
        <f ca="1">IFERROR(IF(IO287+IN288&gt;IP$4,IO287,IO287+IN288),"")</f>
        <v/>
      </c>
      <c r="IP288" s="7">
        <f t="shared" ca="1" si="1525"/>
        <v>0</v>
      </c>
      <c r="IQ288" s="7">
        <f t="shared" ca="1" si="1405"/>
        <v>0.99169459042190944</v>
      </c>
      <c r="IR288" s="7">
        <f t="shared" ca="1" si="1406"/>
        <v>-0.22246382119114017</v>
      </c>
      <c r="IS288" s="7">
        <f t="shared" ca="1" si="1407"/>
        <v>0</v>
      </c>
      <c r="IT288" s="7">
        <f t="shared" ca="1" si="1408"/>
        <v>0</v>
      </c>
      <c r="IU288" s="7" t="str">
        <f ca="1">IFERROR(IF(IU287+IT288&gt;IV$4,IU287,IU287+IT288),"")</f>
        <v/>
      </c>
      <c r="IV288" s="7">
        <f t="shared" ca="1" si="1526"/>
        <v>0</v>
      </c>
      <c r="IW288" s="7">
        <f t="shared" ca="1" si="1409"/>
        <v>0.10210557259639397</v>
      </c>
      <c r="IX288" s="7">
        <f t="shared" ca="1" si="1410"/>
        <v>0.66712519663437531</v>
      </c>
      <c r="IY288" s="7">
        <f t="shared" ca="1" si="1411"/>
        <v>1</v>
      </c>
      <c r="IZ288" s="7" t="str">
        <f t="shared" ca="1" si="1412"/>
        <v>2</v>
      </c>
      <c r="JA288" s="7" t="str">
        <f ca="1">IFERROR(IF(JA287+IZ288&gt;JB$4,JA287,JA287+IZ288),"")</f>
        <v/>
      </c>
      <c r="JB288" s="7">
        <f t="shared" ca="1" si="1527"/>
        <v>0</v>
      </c>
      <c r="JC288" s="7">
        <f t="shared" ca="1" si="1413"/>
        <v>0.54385479808582027</v>
      </c>
      <c r="JD288" s="7">
        <f t="shared" ca="1" si="1414"/>
        <v>0.22537597114494901</v>
      </c>
      <c r="JE288" s="7">
        <f t="shared" ca="1" si="1415"/>
        <v>1</v>
      </c>
      <c r="JF288" s="7" t="str">
        <f t="shared" ca="1" si="1416"/>
        <v>2</v>
      </c>
      <c r="JG288" s="7" t="str">
        <f ca="1">IFERROR(IF(JG287+JF288&gt;JH$4,JG287,JG287+JF288),"")</f>
        <v/>
      </c>
      <c r="JH288" s="7">
        <f t="shared" ca="1" si="1528"/>
        <v>0</v>
      </c>
      <c r="JI288" s="7">
        <f t="shared" ca="1" si="1417"/>
        <v>0.35696036337976944</v>
      </c>
      <c r="JJ288" s="7">
        <f t="shared" ca="1" si="1418"/>
        <v>0.41227040585099983</v>
      </c>
      <c r="JK288" s="7">
        <f t="shared" ca="1" si="1419"/>
        <v>1</v>
      </c>
      <c r="JL288" s="7" t="str">
        <f t="shared" ca="1" si="1420"/>
        <v>2</v>
      </c>
      <c r="JM288" s="7" t="str">
        <f ca="1">IFERROR(IF(JM287+JL288&gt;JN$4,JM287,JM287+JL288),"")</f>
        <v/>
      </c>
      <c r="JN288" s="7">
        <f t="shared" ca="1" si="1529"/>
        <v>0</v>
      </c>
      <c r="JO288" s="7">
        <f t="shared" ca="1" si="1421"/>
        <v>0.32683594196039278</v>
      </c>
      <c r="JP288" s="7">
        <f t="shared" ca="1" si="1422"/>
        <v>0.44239482727037649</v>
      </c>
      <c r="JQ288" s="7">
        <f t="shared" ca="1" si="1423"/>
        <v>1</v>
      </c>
      <c r="JR288" s="7" t="str">
        <f t="shared" ca="1" si="1424"/>
        <v>2</v>
      </c>
      <c r="JS288" s="7" t="str">
        <f ca="1">IFERROR(IF(JS287+JR288&gt;JT$4,JS287,JS287+JR288),"")</f>
        <v/>
      </c>
      <c r="JT288" s="7">
        <f t="shared" ca="1" si="1530"/>
        <v>0</v>
      </c>
      <c r="JU288" s="7">
        <f t="shared" ca="1" si="1425"/>
        <v>0.35021138764242998</v>
      </c>
      <c r="JV288" s="7">
        <f t="shared" ca="1" si="1426"/>
        <v>0.41901938158833929</v>
      </c>
      <c r="JW288" s="7">
        <f t="shared" ca="1" si="1427"/>
        <v>1</v>
      </c>
      <c r="JX288" s="7" t="str">
        <f t="shared" ca="1" si="1428"/>
        <v>2</v>
      </c>
      <c r="JY288" s="7" t="str">
        <f ca="1">IFERROR(IF(JY287+JX288&gt;JZ$4,JY287,JY287+JX288),"")</f>
        <v/>
      </c>
      <c r="JZ288" s="7">
        <f t="shared" ca="1" si="1531"/>
        <v>0</v>
      </c>
      <c r="KA288" s="7">
        <f t="shared" ca="1" si="1429"/>
        <v>0.11266063961827844</v>
      </c>
      <c r="KB288" s="7">
        <f t="shared" ca="1" si="1430"/>
        <v>0.65657012961249084</v>
      </c>
      <c r="KC288" s="7">
        <f t="shared" ca="1" si="1431"/>
        <v>1</v>
      </c>
      <c r="KD288" s="7" t="str">
        <f t="shared" ca="1" si="1432"/>
        <v>2</v>
      </c>
      <c r="KE288" s="7" t="str">
        <f ca="1">IFERROR(IF(KE287+KD288&gt;KF$4,KE287,KE287+KD288),"")</f>
        <v/>
      </c>
      <c r="KF288" s="7">
        <f t="shared" ca="1" si="1532"/>
        <v>0</v>
      </c>
      <c r="KG288" s="7">
        <f t="shared" ca="1" si="1433"/>
        <v>0.23122514727719667</v>
      </c>
      <c r="KH288" s="7">
        <f t="shared" ca="1" si="1434"/>
        <v>0.5380056219535726</v>
      </c>
      <c r="KI288" s="7">
        <f t="shared" ca="1" si="1435"/>
        <v>1</v>
      </c>
      <c r="KJ288" s="7" t="str">
        <f t="shared" ca="1" si="1436"/>
        <v>2</v>
      </c>
      <c r="KK288" s="7" t="str">
        <f ca="1">IFERROR(IF(KK287+KJ288&gt;KL$4,KK287,KK287+KJ288),"")</f>
        <v/>
      </c>
      <c r="KL288" s="7">
        <f t="shared" ca="1" si="1533"/>
        <v>0</v>
      </c>
      <c r="KM288" s="7">
        <f t="shared" ca="1" si="1437"/>
        <v>0.17531465000948276</v>
      </c>
      <c r="KN288" s="7">
        <f t="shared" ca="1" si="1438"/>
        <v>0.59391611922128651</v>
      </c>
      <c r="KO288" s="7">
        <f t="shared" ca="1" si="1439"/>
        <v>1</v>
      </c>
      <c r="KP288" s="7" t="str">
        <f t="shared" ca="1" si="1440"/>
        <v>2</v>
      </c>
      <c r="KQ288" s="7" t="str">
        <f ca="1">IFERROR(IF(KQ287+KP288&gt;KR$4,KQ287,KQ287+KP288),"")</f>
        <v/>
      </c>
      <c r="KR288" s="7">
        <f t="shared" ca="1" si="1534"/>
        <v>0</v>
      </c>
      <c r="KS288" s="7">
        <f t="shared" ca="1" si="1441"/>
        <v>0.58434030200835596</v>
      </c>
      <c r="KT288" s="7">
        <f t="shared" ca="1" si="1442"/>
        <v>0.18489046722241331</v>
      </c>
      <c r="KU288" s="7">
        <f t="shared" ca="1" si="1443"/>
        <v>1</v>
      </c>
      <c r="KV288" s="7" t="str">
        <f t="shared" ca="1" si="1444"/>
        <v>2</v>
      </c>
      <c r="KW288" s="7" t="str">
        <f ca="1">IFERROR(IF(KW287+KV288&gt;KX$4,KW287,KW287+KV288),"")</f>
        <v/>
      </c>
      <c r="KX288" s="7">
        <f t="shared" ca="1" si="1535"/>
        <v>0</v>
      </c>
      <c r="KY288" s="7">
        <f t="shared" ca="1" si="1445"/>
        <v>0.70892997295467919</v>
      </c>
      <c r="KZ288" s="7">
        <f t="shared" ca="1" si="1446"/>
        <v>6.0300796276090085E-2</v>
      </c>
      <c r="LA288" s="7">
        <f t="shared" ca="1" si="1447"/>
        <v>1</v>
      </c>
      <c r="LB288" s="7" t="str">
        <f t="shared" ca="1" si="1448"/>
        <v>2</v>
      </c>
      <c r="LC288" s="7" t="str">
        <f ca="1">IFERROR(IF(LC287+LB288&gt;LD$4,LC287,LC287+LB288),"")</f>
        <v/>
      </c>
      <c r="LD288" s="7">
        <f t="shared" ca="1" si="1536"/>
        <v>0</v>
      </c>
      <c r="LE288" s="7">
        <f t="shared" ca="1" si="1449"/>
        <v>0.65060378152530485</v>
      </c>
      <c r="LF288" s="7">
        <f t="shared" ca="1" si="1450"/>
        <v>0.11862698770546443</v>
      </c>
      <c r="LG288" s="7">
        <f t="shared" ca="1" si="1451"/>
        <v>1</v>
      </c>
      <c r="LH288" s="7" t="str">
        <f t="shared" ca="1" si="1452"/>
        <v>2</v>
      </c>
      <c r="LI288" s="7" t="str">
        <f ca="1">IFERROR(IF(LI287+LH288&gt;LJ$4,LI287,LI287+LH288),"")</f>
        <v/>
      </c>
      <c r="LJ288" s="7">
        <f t="shared" ca="1" si="1537"/>
        <v>0</v>
      </c>
      <c r="LK288" s="7">
        <f t="shared" ca="1" si="1453"/>
        <v>0.98348318411747615</v>
      </c>
      <c r="LL288" s="7">
        <f t="shared" ca="1" si="1454"/>
        <v>-0.21425241488670688</v>
      </c>
      <c r="LM288" s="7">
        <f t="shared" ca="1" si="1455"/>
        <v>0</v>
      </c>
      <c r="LN288" s="7">
        <f t="shared" ca="1" si="1456"/>
        <v>0</v>
      </c>
      <c r="LO288" s="7" t="str">
        <f ca="1">IFERROR(IF(LO287+LN288&gt;LP$4,LO287,LO287+LN288),"")</f>
        <v/>
      </c>
      <c r="LP288" s="7">
        <f t="shared" ca="1" si="1538"/>
        <v>0</v>
      </c>
      <c r="LQ288" s="7">
        <f t="shared" ca="1" si="1457"/>
        <v>0.19165472568400743</v>
      </c>
      <c r="LR288" s="7">
        <f t="shared" ca="1" si="1458"/>
        <v>0.57757604354676184</v>
      </c>
      <c r="LS288" s="7">
        <f t="shared" ca="1" si="1459"/>
        <v>1</v>
      </c>
      <c r="LT288" s="7" t="str">
        <f t="shared" ca="1" si="1460"/>
        <v>2</v>
      </c>
      <c r="LU288" s="7" t="str">
        <f ca="1">IFERROR(IF(LU287+LT288&gt;LV$4,LU287,LU287+LT288),"")</f>
        <v/>
      </c>
      <c r="LV288" s="7">
        <f t="shared" ca="1" si="1539"/>
        <v>0</v>
      </c>
      <c r="LW288" s="7">
        <f t="shared" ca="1" si="1461"/>
        <v>0.29485703945833963</v>
      </c>
      <c r="LX288" s="7">
        <f t="shared" ca="1" si="1462"/>
        <v>0.47437372977242964</v>
      </c>
      <c r="LY288" s="7">
        <f t="shared" ca="1" si="1463"/>
        <v>1</v>
      </c>
      <c r="LZ288" s="7" t="str">
        <f t="shared" ca="1" si="1464"/>
        <v>2</v>
      </c>
      <c r="MA288" s="7" t="str">
        <f ca="1">IFERROR(IF(MA287+LZ288&gt;MB$4,MA287,MA287+LZ288),"")</f>
        <v/>
      </c>
      <c r="MB288" s="7">
        <f t="shared" ca="1" si="1540"/>
        <v>0</v>
      </c>
      <c r="MC288" s="7">
        <f t="shared" ca="1" si="1465"/>
        <v>0.85927578043821407</v>
      </c>
      <c r="MD288" s="7">
        <f t="shared" ca="1" si="1466"/>
        <v>-9.0045011207444792E-2</v>
      </c>
      <c r="ME288" s="7">
        <f t="shared" ca="1" si="1467"/>
        <v>0</v>
      </c>
      <c r="MF288" s="7">
        <f t="shared" ca="1" si="1468"/>
        <v>0</v>
      </c>
      <c r="MG288" s="7" t="str">
        <f ca="1">IFERROR(IF(MG287+MF288&gt;MH$4,MG287,MG287+MF288),"")</f>
        <v/>
      </c>
      <c r="MH288" s="7">
        <f t="shared" ca="1" si="1541"/>
        <v>0</v>
      </c>
      <c r="MI288" s="7">
        <f t="shared" ca="1" si="1469"/>
        <v>0.57438047292326699</v>
      </c>
      <c r="MJ288" s="7">
        <f t="shared" ca="1" si="1470"/>
        <v>0.19485029630750228</v>
      </c>
      <c r="MK288" s="7">
        <f t="shared" ca="1" si="1471"/>
        <v>1</v>
      </c>
      <c r="ML288" s="7" t="str">
        <f t="shared" ca="1" si="1472"/>
        <v>2</v>
      </c>
      <c r="MM288" s="7" t="str">
        <f ca="1">IFERROR(IF(MM287+ML288&gt;MN$4,MM287,MM287+ML288),"")</f>
        <v/>
      </c>
      <c r="MN288" s="7">
        <f t="shared" ca="1" si="1542"/>
        <v>0</v>
      </c>
      <c r="MO288" s="7">
        <f t="shared" ca="1" si="1473"/>
        <v>0.89435533214435026</v>
      </c>
      <c r="MP288" s="7">
        <f t="shared" ca="1" si="1474"/>
        <v>-0.12512456291358098</v>
      </c>
      <c r="MQ288" s="7">
        <f t="shared" ca="1" si="1475"/>
        <v>0</v>
      </c>
      <c r="MR288" s="7">
        <f t="shared" ca="1" si="1476"/>
        <v>0</v>
      </c>
      <c r="MS288" s="7" t="str">
        <f ca="1">IFERROR(IF(MS287+MR288&gt;MT$4,MS287,MS287+MR288),"")</f>
        <v/>
      </c>
      <c r="MT288" s="7">
        <f t="shared" ca="1" si="1543"/>
        <v>0</v>
      </c>
      <c r="MU288" s="7">
        <f t="shared" ca="1" si="1477"/>
        <v>0.45896794760036375</v>
      </c>
      <c r="MV288" s="7">
        <f t="shared" ca="1" si="1478"/>
        <v>0.31026282163040553</v>
      </c>
      <c r="MW288" s="7">
        <f t="shared" ca="1" si="1479"/>
        <v>1</v>
      </c>
      <c r="MX288" s="7" t="str">
        <f t="shared" ca="1" si="1480"/>
        <v>2</v>
      </c>
      <c r="MY288" s="7" t="str">
        <f ca="1">IFERROR(IF(MY287+MX288&gt;MZ$4,MY287,MY287+MX288),"")</f>
        <v/>
      </c>
      <c r="MZ288" s="7">
        <f t="shared" ca="1" si="1544"/>
        <v>0</v>
      </c>
      <c r="NA288" s="7">
        <f t="shared" ca="1" si="1481"/>
        <v>0.7950135972179434</v>
      </c>
      <c r="NB288" s="7">
        <f t="shared" ca="1" si="1482"/>
        <v>-2.5782827987174128E-2</v>
      </c>
      <c r="NC288" s="7">
        <f t="shared" ca="1" si="1483"/>
        <v>0</v>
      </c>
      <c r="ND288" s="7">
        <f t="shared" ca="1" si="1484"/>
        <v>0</v>
      </c>
      <c r="NE288" s="7" t="str">
        <f ca="1">IFERROR(IF(NE287+ND288&gt;NF$4,NE287,NE287+ND288),"")</f>
        <v/>
      </c>
      <c r="NF288" s="7">
        <f t="shared" ca="1" si="1545"/>
        <v>0</v>
      </c>
      <c r="NG288" s="7">
        <f t="shared" ca="1" si="1485"/>
        <v>0.76528763513416542</v>
      </c>
      <c r="NH288" s="7">
        <f t="shared" ca="1" si="1486"/>
        <v>3.9431340966038508E-3</v>
      </c>
      <c r="NI288" s="7">
        <f t="shared" ca="1" si="1487"/>
        <v>1</v>
      </c>
      <c r="NJ288" s="7" t="str">
        <f t="shared" ca="1" si="1488"/>
        <v>2</v>
      </c>
      <c r="NK288" s="7" t="str">
        <f ca="1">IFERROR(IF(NK287+NJ288&gt;NL$4,NK287,NK287+NJ288),"")</f>
        <v/>
      </c>
      <c r="NL288" s="7">
        <f t="shared" ca="1" si="1546"/>
        <v>0</v>
      </c>
      <c r="NM288" s="7">
        <f t="shared" ca="1" si="1489"/>
        <v>0.85073185000286755</v>
      </c>
      <c r="NN288" s="7">
        <f t="shared" ca="1" si="1490"/>
        <v>-8.1501080772098278E-2</v>
      </c>
      <c r="NO288" s="7">
        <f t="shared" ca="1" si="1491"/>
        <v>0</v>
      </c>
      <c r="NP288" s="7">
        <f t="shared" ca="1" si="1492"/>
        <v>0</v>
      </c>
      <c r="NQ288" s="7" t="str">
        <f ca="1">IFERROR(IF(NQ287+NP288&gt;NR$4,NQ287,NQ287+NP288),"")</f>
        <v/>
      </c>
      <c r="NR288" s="7">
        <f t="shared" ca="1" si="1547"/>
        <v>0</v>
      </c>
      <c r="NT288">
        <v>290</v>
      </c>
      <c r="NU288" s="7" t="s">
        <v>19</v>
      </c>
      <c r="NV288" s="7" t="str">
        <f t="shared" ca="1" si="1280"/>
        <v/>
      </c>
      <c r="NW288" s="7" t="str">
        <f t="shared" ca="1" si="1493"/>
        <v/>
      </c>
      <c r="NX288" t="str">
        <f ca="1">IFERROR(VLOOKUP(NT288,$K$3:$AK$568,8,FALSE),"")</f>
        <v/>
      </c>
      <c r="NY288" t="str">
        <f ca="1">IFERROR(VLOOKUP(NT288,$K$3:$AK$568,9,FALSE),"")</f>
        <v/>
      </c>
      <c r="NZ288" s="7" t="str">
        <f ca="1">IFERROR(VLOOKUP(NT288,$K$3:$AK$568,27,FALSE),"")</f>
        <v/>
      </c>
      <c r="OB288">
        <v>290</v>
      </c>
      <c r="OC288" s="7" t="s">
        <v>19</v>
      </c>
      <c r="OD288" t="e">
        <f t="shared" ca="1" si="1548"/>
        <v>#N/A</v>
      </c>
      <c r="OE288" s="7" t="str">
        <f t="shared" ca="1" si="1549"/>
        <v/>
      </c>
      <c r="OF288" s="7" t="str">
        <f t="shared" ca="1" si="1550"/>
        <v/>
      </c>
      <c r="OG288" t="str">
        <f t="shared" ca="1" si="1551"/>
        <v/>
      </c>
      <c r="OI288">
        <v>290</v>
      </c>
      <c r="OJ288" s="7" t="s">
        <v>19</v>
      </c>
      <c r="OK288" s="7" t="str">
        <f t="shared" ca="1" si="1552"/>
        <v/>
      </c>
      <c r="OL288" s="7" t="str">
        <f t="shared" ca="1" si="1553"/>
        <v/>
      </c>
      <c r="OM288" t="str">
        <f ca="1">IFERROR(VLOOKUP(OI288,$L$3:$AK$568,7,FALSE),"")</f>
        <v/>
      </c>
      <c r="ON288" t="str">
        <f ca="1">IFERROR(VLOOKUP(OI288,$L$3:$AK$568,8,FALSE),"")</f>
        <v/>
      </c>
      <c r="OO288" s="7" t="str">
        <f ca="1">IFERROR(VLOOKUP(OI288,$L$3:$AK$568,26,FALSE),"")</f>
        <v/>
      </c>
      <c r="OQ288">
        <v>290</v>
      </c>
      <c r="OR288" s="7" t="s">
        <v>19</v>
      </c>
      <c r="OS288" t="e">
        <f t="shared" ca="1" si="1554"/>
        <v>#N/A</v>
      </c>
      <c r="OT288" s="7" t="str">
        <f t="shared" ca="1" si="1555"/>
        <v/>
      </c>
      <c r="OU288" s="7" t="str">
        <f t="shared" ca="1" si="1556"/>
        <v/>
      </c>
      <c r="OV288" t="str">
        <f t="shared" ca="1" si="1557"/>
        <v/>
      </c>
      <c r="OX288">
        <v>290</v>
      </c>
      <c r="OY288" s="7" t="s">
        <v>19</v>
      </c>
      <c r="OZ288" s="7" t="str">
        <f t="shared" ca="1" si="1558"/>
        <v/>
      </c>
      <c r="PA288" s="7" t="str">
        <f t="shared" ca="1" si="1559"/>
        <v/>
      </c>
      <c r="PB288" t="str">
        <f ca="1">IFERROR(VLOOKUP(OX288,$M$3:$AK$568,6,FALSE),"")</f>
        <v/>
      </c>
      <c r="PC288" t="str">
        <f ca="1">IFERROR(VLOOKUP(OX288,$M$3:$AK$568,7,FALSE),"")</f>
        <v/>
      </c>
      <c r="PD288" s="7" t="str">
        <f ca="1">IFERROR(VLOOKUP(OX288,$M$3:$AK$568,25,FALSE),"")</f>
        <v/>
      </c>
      <c r="PF288">
        <v>290</v>
      </c>
      <c r="PG288" s="7" t="s">
        <v>19</v>
      </c>
      <c r="PH288" t="e">
        <f t="shared" ca="1" si="1560"/>
        <v>#N/A</v>
      </c>
      <c r="PI288" s="7" t="str">
        <f t="shared" ca="1" si="1561"/>
        <v/>
      </c>
      <c r="PJ288" s="7" t="str">
        <f t="shared" ca="1" si="1562"/>
        <v/>
      </c>
      <c r="PK288" t="str">
        <f t="shared" ca="1" si="1563"/>
        <v/>
      </c>
      <c r="PM288">
        <v>290</v>
      </c>
      <c r="PN288" s="7" t="s">
        <v>19</v>
      </c>
      <c r="PO288" s="202" t="str">
        <f t="shared" ca="1" si="1564"/>
        <v/>
      </c>
      <c r="PP288" s="7" t="str">
        <f t="shared" ca="1" si="1565"/>
        <v/>
      </c>
      <c r="PQ288" t="str">
        <f ca="1">IFERROR(VLOOKUP(PM288,$G$325:$R$409,12,FALSE),"")</f>
        <v/>
      </c>
      <c r="PR288" t="e">
        <f ca="1">VLOOKUP(PM288,$G$324:$Q$409,11,FALSE)</f>
        <v>#N/A</v>
      </c>
      <c r="PS288" s="7" t="str">
        <f ca="1">VLOOKUP(PQ288,$R$325:$Y$409,8,FALSE)</f>
        <v>- -</v>
      </c>
      <c r="PT288" s="7">
        <f ca="1">ReSt</f>
        <v>-4</v>
      </c>
      <c r="PU288" s="7" t="e">
        <f t="shared" ca="1" si="1566"/>
        <v>#N/A</v>
      </c>
      <c r="PV288" s="7" t="e">
        <f t="shared" ca="1" si="1567"/>
        <v>#N/A</v>
      </c>
      <c r="PW288" s="7" t="str">
        <f ca="1">VLOOKUP(PQ288,$R$325:$AK$409,8,FALSE)</f>
        <v>- -</v>
      </c>
      <c r="PX288" s="7"/>
      <c r="PY288">
        <v>290</v>
      </c>
      <c r="PZ288" s="7" t="s">
        <v>19</v>
      </c>
      <c r="QA288" t="str">
        <f t="shared" ca="1" si="1568"/>
        <v/>
      </c>
      <c r="QB288" s="7" t="str">
        <f t="shared" ca="1" si="1569"/>
        <v/>
      </c>
      <c r="QC288" s="7" t="str">
        <f t="shared" ca="1" si="1570"/>
        <v/>
      </c>
      <c r="QD288" t="str">
        <f t="shared" ca="1" si="1571"/>
        <v/>
      </c>
      <c r="QF288">
        <v>290</v>
      </c>
      <c r="QG288" s="7" t="s">
        <v>19</v>
      </c>
      <c r="QH288" s="7" t="str">
        <f t="shared" ca="1" si="1572"/>
        <v/>
      </c>
      <c r="QI288" s="7" t="e">
        <f t="shared" ca="1" si="1573"/>
        <v>#VALUE!</v>
      </c>
      <c r="QJ288" t="e">
        <f t="shared" ca="1" si="1574"/>
        <v>#N/A</v>
      </c>
      <c r="QK288" s="7" t="e">
        <f t="shared" ca="1" si="1575"/>
        <v>#N/A</v>
      </c>
      <c r="QM288">
        <v>290</v>
      </c>
      <c r="QN288" s="7" t="s">
        <v>19</v>
      </c>
      <c r="QO288" t="str">
        <f t="shared" ca="1" si="1576"/>
        <v/>
      </c>
      <c r="QP288" s="7" t="str">
        <f t="shared" ca="1" si="1577"/>
        <v/>
      </c>
      <c r="QQ288" t="str">
        <f t="shared" ca="1" si="1578"/>
        <v/>
      </c>
    </row>
    <row r="289" spans="1:459" x14ac:dyDescent="0.25">
      <c r="A289" s="240" t="str">
        <f>IF('Character Sheet'!$B$4="Creature","N","Y")</f>
        <v>Y</v>
      </c>
      <c r="C289" s="75"/>
      <c r="D289" s="76"/>
      <c r="F289" s="75"/>
      <c r="G289" s="76"/>
      <c r="I289" s="75"/>
      <c r="J289" s="85"/>
      <c r="K289" s="85">
        <f t="shared" ca="1" si="1589"/>
        <v>7</v>
      </c>
      <c r="L289" s="85">
        <f t="shared" ca="1" si="1587"/>
        <v>7</v>
      </c>
      <c r="M289" s="70">
        <f t="shared" ca="1" si="1270"/>
        <v>18</v>
      </c>
      <c r="O289" s="222">
        <f t="shared" ca="1" si="1277"/>
        <v>262</v>
      </c>
      <c r="Q289" s="7" t="str">
        <f t="shared" si="1579"/>
        <v>Canon</v>
      </c>
      <c r="R289" s="9" t="s">
        <v>1529</v>
      </c>
      <c r="S289" s="9" t="s">
        <v>1529</v>
      </c>
      <c r="T289" s="61" t="str">
        <f>SUBSTITUTE(IFERROR(IFERROR(VLOOKUP(R289,'[1]Skill Statistics'!$A$3:$C$513,2,FALSE),VLOOKUP(Q289,'[1]Skill Statistics'!$A$3:$C$513,2,FALSE)),T288),"R*","ReSt")</f>
        <v>Em/Pr</v>
      </c>
      <c r="U289" s="61" t="str">
        <f>IFERROR(IFERROR(VLOOKUP(R289,'[1]Skill Statistics'!$A$3:$C$513,3,FALSE),VLOOKUP(Q289,'[1]Skill Statistics'!$A$3:$C$513,3,FALSE)),U288)</f>
        <v>Me</v>
      </c>
      <c r="V289" s="61" t="str">
        <f>IF(ISNUMBER(SEARCH("Category",R289)),"- -",IFERROR(IFERROR(VLOOKUP(Q289,[1]Professions!$A$4:$AM$288,MATCH(Profession,[1]Professions!$A$1:$AM$1,0),FALSE),VLOOKUP(Q289,Calculations!$B$91:$I$95,8,FALSE)),"- -"))</f>
        <v>3 / 4</v>
      </c>
      <c r="W289" s="60">
        <f t="shared" ca="1" si="1278"/>
        <v>0</v>
      </c>
      <c r="X289" s="7">
        <f ca="1">IFERROR(VLOOKUP(R289,$BS$6:$NR$519,MATCH(ActualLevel,$BS$3:$NR$3,0),FALSE),"- -")</f>
        <v>0</v>
      </c>
      <c r="Y289" s="7">
        <f t="shared" ca="1" si="1588"/>
        <v>0</v>
      </c>
      <c r="Z289" s="7">
        <f ca="1">IFERROR(VLOOKUP(Y289,Charts!$BQ$2:$BR$52,2,FALSE),"- -")</f>
        <v>-25</v>
      </c>
      <c r="AA289" s="7">
        <f t="shared" ca="1" si="1281"/>
        <v>-2</v>
      </c>
      <c r="AB289" s="7">
        <f t="shared" ca="1" si="1584"/>
        <v>0</v>
      </c>
      <c r="AC289" s="7"/>
      <c r="AD289" s="7"/>
      <c r="AE289" s="7"/>
      <c r="AF289" s="7"/>
      <c r="AG289" s="7"/>
      <c r="AH289" s="43"/>
      <c r="AI289" s="7"/>
      <c r="AJ289" s="7"/>
      <c r="AK289" s="7">
        <f t="shared" ca="1" si="1282"/>
        <v>-27</v>
      </c>
      <c r="AL289" s="7"/>
      <c r="AM289" s="69">
        <f>IFERROR(VLOOKUP(R289,'[1]Skill Statistics'!$A$3:$AN$513,MATCH(Profession,'[1]Skill Statistics'!$A$2:$AN$2,0),FALSE),0)</f>
        <v>0</v>
      </c>
      <c r="AN289" s="85">
        <f>IFERROR(VLOOKUP(Q289,'[1]Skill Statistics'!$A$3:$BK$513,MATCH(Archetype,'[1]Skill Statistics'!$A$2:$BK$2,0),FALSE),0)</f>
        <v>0</v>
      </c>
      <c r="AO289" s="85">
        <f>IFERROR(VLOOKUP(Q289,'[1]Skill Statistics'!$A$3:$BB$513,MATCH(Race,'[1]Skill Statistics'!$A$2:$BB$2,0),FALSE),0)</f>
        <v>0</v>
      </c>
      <c r="AP289" s="85">
        <f t="shared" ca="1" si="1495"/>
        <v>-0.2</v>
      </c>
      <c r="AQ289" s="70"/>
      <c r="AS289" s="69">
        <f>IFERROR(VLOOKUP(Q289,'[1]Professional Skills'!$A$4:$AM$288,MATCH(Profession,'[1]Professional Skills'!$A$3:$AM$3,0),FALSE),"- -")</f>
        <v>0</v>
      </c>
      <c r="AU289" s="7">
        <f t="shared" si="1586"/>
        <v>0</v>
      </c>
      <c r="AV289" s="7">
        <f t="shared" ca="1" si="1585"/>
        <v>0</v>
      </c>
      <c r="AW289" t="str">
        <f t="shared" si="1580"/>
        <v/>
      </c>
      <c r="AX289" t="str">
        <f>IFERROR(_xlfn.RANK.EQ(AW289,$AW$5:$AW$568),"")</f>
        <v/>
      </c>
      <c r="AY289">
        <f t="shared" si="1285"/>
        <v>0</v>
      </c>
      <c r="AZ289" s="70" t="str">
        <f t="shared" si="1283"/>
        <v/>
      </c>
      <c r="BB289" s="69" t="str">
        <f>IFERROR(IF(Q289="Language",VLOOKUP(R289,[1]Cultures!$B$4:$N$218,MATCH(Culture,[1]Cultures!$B$3:$N$3,0),FALSE),VLOOKUP(Q289,[1]Cultures!$B$4:$O$212,MATCH(Culture,[1]Cultures!$B$3:$O$3,0),FALSE)),"- -")</f>
        <v>- -</v>
      </c>
      <c r="BD289">
        <f t="shared" ca="1" si="1581"/>
        <v>0</v>
      </c>
      <c r="BE289" t="str">
        <f t="shared" si="1582"/>
        <v/>
      </c>
      <c r="BF289">
        <f t="shared" ca="1" si="1590"/>
        <v>0.42675780004245523</v>
      </c>
      <c r="BH289">
        <f t="shared" ca="1" si="1591"/>
        <v>9</v>
      </c>
      <c r="BI289" s="7" t="str">
        <f t="shared" ca="1" si="1284"/>
        <v>- -</v>
      </c>
      <c r="BJ289">
        <f t="shared" ca="1" si="1592"/>
        <v>0</v>
      </c>
      <c r="BK289" s="7"/>
      <c r="BL289" s="70">
        <f t="shared" ca="1" si="1286"/>
        <v>0</v>
      </c>
      <c r="BN289" s="69">
        <f>IFERROR(VLOOKUP(V289,Charts!$BT$2:$BV$14,3,FALSE),"- -")</f>
        <v>0.69230769230769229</v>
      </c>
      <c r="BO289" s="85">
        <f t="shared" ca="1" si="1496"/>
        <v>1.4545723113944387</v>
      </c>
      <c r="BP289" s="70">
        <f t="shared" ca="1" si="1583"/>
        <v>262</v>
      </c>
      <c r="BR289" s="7">
        <v>288</v>
      </c>
      <c r="BS289" s="9" t="str">
        <f ca="1">VLOOKUP(BR289,$O$3:$R$568,4,FALSE)</f>
        <v>Damage Resistance</v>
      </c>
      <c r="BT289" s="7" t="str">
        <f ca="1">VLOOKUP(BS289,$R$3:$V$568,5,FALSE)</f>
        <v>3 / 5</v>
      </c>
      <c r="BU289" s="7">
        <f ca="1">VLOOKUP(BT289,Charts!$BT$2:$BV$14,3,FALSE)</f>
        <v>0.61538461538461542</v>
      </c>
      <c r="BV289" s="7" t="str">
        <f t="shared" ca="1" si="1287"/>
        <v>3</v>
      </c>
      <c r="BW289" s="7" t="str">
        <f t="shared" ca="1" si="1288"/>
        <v>5</v>
      </c>
      <c r="BY289" s="7">
        <f t="shared" ca="1" si="1289"/>
        <v>0.67856829904056171</v>
      </c>
      <c r="BZ289" s="7">
        <f t="shared" ca="1" si="1290"/>
        <v>-6.3183683655946288E-2</v>
      </c>
      <c r="CA289" s="7">
        <f t="shared" ca="1" si="1291"/>
        <v>0</v>
      </c>
      <c r="CB289" s="7">
        <f t="shared" ca="1" si="1292"/>
        <v>0</v>
      </c>
      <c r="CC289" s="7" t="str">
        <f ca="1">IFERROR(IF(CC288+CB289&gt;CD$4,CC288,CC288+CB289),"")</f>
        <v/>
      </c>
      <c r="CD289" s="7">
        <f t="shared" ca="1" si="1497"/>
        <v>0</v>
      </c>
      <c r="CE289" s="7">
        <f t="shared" ca="1" si="1293"/>
        <v>0.43109098945489477</v>
      </c>
      <c r="CF289" s="7">
        <f t="shared" ca="1" si="1294"/>
        <v>0.18429362592972065</v>
      </c>
      <c r="CG289" s="7">
        <f t="shared" ca="1" si="1295"/>
        <v>1</v>
      </c>
      <c r="CH289" s="7" t="str">
        <f t="shared" ca="1" si="1296"/>
        <v>3</v>
      </c>
      <c r="CI289" s="7" t="str">
        <f ca="1">IFERROR(IF(CI288+CH289&gt;CJ$4,CI288,CI288+CH289),"")</f>
        <v/>
      </c>
      <c r="CJ289" s="7">
        <f t="shared" ca="1" si="1498"/>
        <v>0</v>
      </c>
      <c r="CK289" s="7">
        <f t="shared" ca="1" si="1297"/>
        <v>0.20899254433690018</v>
      </c>
      <c r="CL289" s="7">
        <f t="shared" ca="1" si="1298"/>
        <v>0.40639207104771524</v>
      </c>
      <c r="CM289" s="7">
        <f t="shared" ca="1" si="1299"/>
        <v>1</v>
      </c>
      <c r="CN289" s="7" t="str">
        <f t="shared" ca="1" si="1300"/>
        <v>3</v>
      </c>
      <c r="CO289" s="7" t="str">
        <f ca="1">IFERROR(IF(CO288+CN289&gt;CP$4,CO288,CO288+CN289),"")</f>
        <v/>
      </c>
      <c r="CP289" s="7">
        <f t="shared" ca="1" si="1499"/>
        <v>0</v>
      </c>
      <c r="CQ289" s="7">
        <f t="shared" ca="1" si="1301"/>
        <v>0.37768937451566864</v>
      </c>
      <c r="CR289" s="7">
        <f t="shared" ca="1" si="1302"/>
        <v>0.23769524086894678</v>
      </c>
      <c r="CS289" s="7">
        <f t="shared" ca="1" si="1303"/>
        <v>1</v>
      </c>
      <c r="CT289" s="7" t="str">
        <f t="shared" ca="1" si="1304"/>
        <v>3</v>
      </c>
      <c r="CU289" s="7" t="str">
        <f ca="1">IFERROR(IF(CU288+CT289&gt;CV$4,CU288,CU288+CT289),"")</f>
        <v/>
      </c>
      <c r="CV289" s="7">
        <f t="shared" ca="1" si="1500"/>
        <v>0</v>
      </c>
      <c r="CW289" s="7">
        <f t="shared" ca="1" si="1305"/>
        <v>0.44329074484100917</v>
      </c>
      <c r="CX289" s="7">
        <f t="shared" ca="1" si="1306"/>
        <v>0.17209387054360625</v>
      </c>
      <c r="CY289" s="7">
        <f t="shared" ca="1" si="1307"/>
        <v>1</v>
      </c>
      <c r="CZ289" s="7" t="str">
        <f t="shared" ca="1" si="1308"/>
        <v>3</v>
      </c>
      <c r="DA289" s="7" t="str">
        <f ca="1">IFERROR(IF(DA288+CZ289&gt;DB$4,DA288,DA288+CZ289),"")</f>
        <v/>
      </c>
      <c r="DB289" s="7">
        <f t="shared" ca="1" si="1501"/>
        <v>0</v>
      </c>
      <c r="DC289" s="7">
        <f t="shared" ca="1" si="1309"/>
        <v>0.72852908455008414</v>
      </c>
      <c r="DD289" s="7">
        <f t="shared" ca="1" si="1310"/>
        <v>-0.11314446916546872</v>
      </c>
      <c r="DE289" s="7">
        <f t="shared" ca="1" si="1311"/>
        <v>0</v>
      </c>
      <c r="DF289" s="7">
        <f t="shared" ca="1" si="1312"/>
        <v>0</v>
      </c>
      <c r="DG289" s="7" t="str">
        <f ca="1">IFERROR(IF(DG288+DF289&gt;DH$4,DG288,DG288+DF289),"")</f>
        <v/>
      </c>
      <c r="DH289" s="7">
        <f t="shared" ca="1" si="1502"/>
        <v>0</v>
      </c>
      <c r="DI289" s="7">
        <f t="shared" ca="1" si="1313"/>
        <v>0.80704812835697692</v>
      </c>
      <c r="DJ289" s="7">
        <f t="shared" ca="1" si="1314"/>
        <v>-0.1916635129723615</v>
      </c>
      <c r="DK289" s="7">
        <f t="shared" ca="1" si="1315"/>
        <v>0</v>
      </c>
      <c r="DL289" s="7">
        <f t="shared" ca="1" si="1316"/>
        <v>0</v>
      </c>
      <c r="DM289" s="7" t="str">
        <f ca="1">IFERROR(IF(DM288+DL289&gt;DN$4,DM288,DM288+DL289),"")</f>
        <v/>
      </c>
      <c r="DN289" s="7">
        <f t="shared" ca="1" si="1503"/>
        <v>0</v>
      </c>
      <c r="DO289" s="7">
        <f t="shared" ca="1" si="1317"/>
        <v>0.42026820915897323</v>
      </c>
      <c r="DP289" s="7">
        <f t="shared" ca="1" si="1318"/>
        <v>0.19511640622564219</v>
      </c>
      <c r="DQ289" s="7">
        <f t="shared" ca="1" si="1319"/>
        <v>1</v>
      </c>
      <c r="DR289" s="7" t="str">
        <f t="shared" ca="1" si="1320"/>
        <v>3</v>
      </c>
      <c r="DS289" s="7" t="str">
        <f ca="1">IFERROR(IF(DS288+DR289&gt;DT$4,DS288,DS288+DR289),"")</f>
        <v/>
      </c>
      <c r="DT289" s="7">
        <f t="shared" ca="1" si="1504"/>
        <v>0</v>
      </c>
      <c r="DU289" s="7">
        <f t="shared" ca="1" si="1321"/>
        <v>0.25587648011124398</v>
      </c>
      <c r="DV289" s="7">
        <f t="shared" ca="1" si="1322"/>
        <v>0.35950813527337144</v>
      </c>
      <c r="DW289" s="7">
        <f t="shared" ca="1" si="1323"/>
        <v>1</v>
      </c>
      <c r="DX289" s="7" t="str">
        <f t="shared" ca="1" si="1324"/>
        <v>3</v>
      </c>
      <c r="DY289" s="7" t="str">
        <f ca="1">IFERROR(IF(DY288+DX289&gt;DZ$4,DY288,DY288+DX289),"")</f>
        <v/>
      </c>
      <c r="DZ289" s="7">
        <f t="shared" ca="1" si="1505"/>
        <v>0</v>
      </c>
      <c r="EA289" s="7">
        <f t="shared" ca="1" si="1325"/>
        <v>0.31965231662474147</v>
      </c>
      <c r="EB289" s="7">
        <f t="shared" ca="1" si="1326"/>
        <v>0.29573229875987395</v>
      </c>
      <c r="EC289" s="7">
        <f t="shared" ca="1" si="1327"/>
        <v>1</v>
      </c>
      <c r="ED289" s="7" t="str">
        <f t="shared" ca="1" si="1328"/>
        <v>3</v>
      </c>
      <c r="EE289" s="7" t="str">
        <f ca="1">IFERROR(IF(EE288+ED289&gt;EF$4,EE288,EE288+ED289),"")</f>
        <v/>
      </c>
      <c r="EF289" s="7">
        <f t="shared" ca="1" si="1506"/>
        <v>0</v>
      </c>
      <c r="EG289" s="7">
        <f t="shared" ca="1" si="1329"/>
        <v>0.49521090428739933</v>
      </c>
      <c r="EH289" s="7">
        <f t="shared" ca="1" si="1330"/>
        <v>0.12017371109721608</v>
      </c>
      <c r="EI289" s="7">
        <f t="shared" ca="1" si="1331"/>
        <v>1</v>
      </c>
      <c r="EJ289" s="7" t="str">
        <f t="shared" ca="1" si="1332"/>
        <v>3</v>
      </c>
      <c r="EK289" s="7" t="str">
        <f ca="1">IFERROR(IF(EK288+EJ289&gt;EL$4,EK288,EK288+EJ289),"")</f>
        <v/>
      </c>
      <c r="EL289" s="7">
        <f t="shared" ca="1" si="1507"/>
        <v>0</v>
      </c>
      <c r="EM289" s="7">
        <f t="shared" ca="1" si="1333"/>
        <v>0.2688324556524454</v>
      </c>
      <c r="EN289" s="7">
        <f t="shared" ca="1" si="1334"/>
        <v>0.34655215973217002</v>
      </c>
      <c r="EO289" s="7">
        <f t="shared" ca="1" si="1335"/>
        <v>1</v>
      </c>
      <c r="EP289" s="7" t="str">
        <f t="shared" ca="1" si="1336"/>
        <v>3</v>
      </c>
      <c r="EQ289" s="7" t="str">
        <f ca="1">IFERROR(IF(EQ288+EP289&gt;ER$4,EQ288,EQ288+EP289),"")</f>
        <v/>
      </c>
      <c r="ER289" s="7">
        <f t="shared" ca="1" si="1508"/>
        <v>0</v>
      </c>
      <c r="ES289" s="7">
        <f t="shared" ca="1" si="1337"/>
        <v>0.184156455517823</v>
      </c>
      <c r="ET289" s="7">
        <f t="shared" ca="1" si="1338"/>
        <v>0.43122815986679242</v>
      </c>
      <c r="EU289" s="7">
        <f t="shared" ca="1" si="1339"/>
        <v>1</v>
      </c>
      <c r="EV289" s="7" t="str">
        <f t="shared" ca="1" si="1340"/>
        <v>3</v>
      </c>
      <c r="EW289" s="7" t="str">
        <f ca="1">IFERROR(IF(EW288+EV289&gt;EX$4,EW288,EW288+EV289),"")</f>
        <v/>
      </c>
      <c r="EX289" s="7">
        <f t="shared" ca="1" si="1509"/>
        <v>0</v>
      </c>
      <c r="EY289" s="7">
        <f t="shared" ca="1" si="1341"/>
        <v>0.45283927452544925</v>
      </c>
      <c r="EZ289" s="7">
        <f t="shared" ca="1" si="1342"/>
        <v>0.16254534085916617</v>
      </c>
      <c r="FA289" s="7">
        <f t="shared" ca="1" si="1343"/>
        <v>1</v>
      </c>
      <c r="FB289" s="7" t="str">
        <f t="shared" ca="1" si="1344"/>
        <v>3</v>
      </c>
      <c r="FC289" s="7" t="str">
        <f ca="1">IFERROR(IF(FC288+FB289&gt;FD$4,FC288,FC288+FB289),"")</f>
        <v/>
      </c>
      <c r="FD289" s="7">
        <f t="shared" ca="1" si="1510"/>
        <v>0</v>
      </c>
      <c r="FE289" s="7">
        <f t="shared" ca="1" si="1345"/>
        <v>3.5519337939476259E-2</v>
      </c>
      <c r="FF289" s="7">
        <f t="shared" ca="1" si="1346"/>
        <v>0.57986527744513916</v>
      </c>
      <c r="FG289" s="7">
        <f t="shared" ca="1" si="1347"/>
        <v>1</v>
      </c>
      <c r="FH289" s="7" t="str">
        <f t="shared" ca="1" si="1348"/>
        <v>3</v>
      </c>
      <c r="FI289" s="7" t="str">
        <f ca="1">IFERROR(IF(FI288+FH289&gt;FJ$4,FI288,FI288+FH289),"")</f>
        <v/>
      </c>
      <c r="FJ289" s="7">
        <f t="shared" ca="1" si="1511"/>
        <v>0</v>
      </c>
      <c r="FK289" s="7">
        <f t="shared" ca="1" si="1349"/>
        <v>0.89298863240302251</v>
      </c>
      <c r="FL289" s="7">
        <f t="shared" ca="1" si="1350"/>
        <v>-0.27760401701840709</v>
      </c>
      <c r="FM289" s="7">
        <f t="shared" ca="1" si="1351"/>
        <v>0</v>
      </c>
      <c r="FN289" s="7">
        <f t="shared" ca="1" si="1352"/>
        <v>0</v>
      </c>
      <c r="FO289" s="7" t="str">
        <f ca="1">IFERROR(IF(FO288+FN289&gt;FP$4,FO288,FO288+FN289),"")</f>
        <v/>
      </c>
      <c r="FP289" s="7">
        <f t="shared" ca="1" si="1512"/>
        <v>0</v>
      </c>
      <c r="FQ289" s="7">
        <f t="shared" ca="1" si="1353"/>
        <v>0.81705851060007273</v>
      </c>
      <c r="FR289" s="7">
        <f t="shared" ca="1" si="1354"/>
        <v>-0.20167389521545731</v>
      </c>
      <c r="FS289" s="7">
        <f t="shared" ca="1" si="1355"/>
        <v>0</v>
      </c>
      <c r="FT289" s="7">
        <f t="shared" ca="1" si="1356"/>
        <v>0</v>
      </c>
      <c r="FU289" s="7" t="str">
        <f ca="1">IFERROR(IF(FU288+FT289&gt;FV$4,FU288,FU288+FT289),"")</f>
        <v/>
      </c>
      <c r="FV289" s="7">
        <f t="shared" ca="1" si="1513"/>
        <v>0</v>
      </c>
      <c r="FW289" s="7">
        <f t="shared" ca="1" si="1357"/>
        <v>0.51600405334942456</v>
      </c>
      <c r="FX289" s="7">
        <f t="shared" ca="1" si="1358"/>
        <v>9.9380562035190856E-2</v>
      </c>
      <c r="FY289" s="7">
        <f t="shared" ca="1" si="1359"/>
        <v>1</v>
      </c>
      <c r="FZ289" s="7" t="str">
        <f t="shared" ca="1" si="1360"/>
        <v>3</v>
      </c>
      <c r="GA289" s="7" t="str">
        <f ca="1">IFERROR(IF(GA288+FZ289&gt;GB$4,GA288,GA288+FZ289),"")</f>
        <v/>
      </c>
      <c r="GB289" s="7">
        <f t="shared" ca="1" si="1514"/>
        <v>0</v>
      </c>
      <c r="GC289" s="7">
        <f t="shared" ca="1" si="1361"/>
        <v>0.82886331490867238</v>
      </c>
      <c r="GD289" s="7">
        <f t="shared" ca="1" si="1362"/>
        <v>-0.21347869952405696</v>
      </c>
      <c r="GE289" s="7">
        <f t="shared" ca="1" si="1363"/>
        <v>0</v>
      </c>
      <c r="GF289" s="7">
        <f t="shared" ca="1" si="1364"/>
        <v>0</v>
      </c>
      <c r="GG289" s="7" t="str">
        <f ca="1">IFERROR(IF(GG288+GF289&gt;GH$4,GG288,GG288+GF289),"")</f>
        <v/>
      </c>
      <c r="GH289" s="7">
        <f t="shared" ca="1" si="1515"/>
        <v>0</v>
      </c>
      <c r="GI289" s="7">
        <f t="shared" ca="1" si="1365"/>
        <v>4.6132035067476096E-2</v>
      </c>
      <c r="GJ289" s="7">
        <f t="shared" ca="1" si="1366"/>
        <v>0.56925258031713932</v>
      </c>
      <c r="GK289" s="7">
        <f t="shared" ca="1" si="1367"/>
        <v>1</v>
      </c>
      <c r="GL289" s="7" t="str">
        <f t="shared" ca="1" si="1368"/>
        <v>3</v>
      </c>
      <c r="GM289" s="7" t="str">
        <f ca="1">IFERROR(IF(GM288+GL289&gt;GN$4,GM288,GM288+GL289),"")</f>
        <v/>
      </c>
      <c r="GN289" s="7">
        <f t="shared" ca="1" si="1516"/>
        <v>0</v>
      </c>
      <c r="GO289" s="7">
        <f t="shared" ca="1" si="1369"/>
        <v>0.70848404155515188</v>
      </c>
      <c r="GP289" s="7">
        <f t="shared" ca="1" si="1370"/>
        <v>-9.3099426170536459E-2</v>
      </c>
      <c r="GQ289" s="7">
        <f t="shared" ca="1" si="1371"/>
        <v>0</v>
      </c>
      <c r="GR289" s="7">
        <f t="shared" ca="1" si="1372"/>
        <v>0</v>
      </c>
      <c r="GS289" s="7" t="str">
        <f ca="1">IFERROR(IF(GS288+GR289&gt;GT$4,GS288,GS288+GR289),"")</f>
        <v/>
      </c>
      <c r="GT289" s="7">
        <f t="shared" ca="1" si="1517"/>
        <v>0</v>
      </c>
      <c r="GU289" s="7">
        <f t="shared" ca="1" si="1373"/>
        <v>0.64023932970169606</v>
      </c>
      <c r="GV289" s="7">
        <f t="shared" ca="1" si="1374"/>
        <v>-2.4854714317080639E-2</v>
      </c>
      <c r="GW289" s="7">
        <f t="shared" ca="1" si="1375"/>
        <v>0</v>
      </c>
      <c r="GX289" s="7">
        <f t="shared" ca="1" si="1376"/>
        <v>0</v>
      </c>
      <c r="GY289" s="7" t="str">
        <f ca="1">IFERROR(IF(GY288+GX289&gt;GZ$4,GY288,GY288+GX289),"")</f>
        <v/>
      </c>
      <c r="GZ289" s="7">
        <f t="shared" ca="1" si="1518"/>
        <v>0</v>
      </c>
      <c r="HA289" s="7">
        <f t="shared" ca="1" si="1377"/>
        <v>0.38779110460032773</v>
      </c>
      <c r="HB289" s="7">
        <f t="shared" ca="1" si="1378"/>
        <v>0.22759351078428769</v>
      </c>
      <c r="HC289" s="7">
        <f t="shared" ca="1" si="1379"/>
        <v>1</v>
      </c>
      <c r="HD289" s="7" t="str">
        <f t="shared" ca="1" si="1380"/>
        <v>3</v>
      </c>
      <c r="HE289" s="7" t="str">
        <f ca="1">IFERROR(IF(HE288+HD289&gt;HF$4,HE288,HE288+HD289),"")</f>
        <v/>
      </c>
      <c r="HF289" s="7">
        <f t="shared" ca="1" si="1519"/>
        <v>0</v>
      </c>
      <c r="HG289" s="7">
        <f t="shared" ca="1" si="1381"/>
        <v>0.27863476836599244</v>
      </c>
      <c r="HH289" s="7">
        <f t="shared" ca="1" si="1382"/>
        <v>0.33674984701862298</v>
      </c>
      <c r="HI289" s="7">
        <f t="shared" ca="1" si="1383"/>
        <v>1</v>
      </c>
      <c r="HJ289" s="7" t="str">
        <f t="shared" ca="1" si="1384"/>
        <v>3</v>
      </c>
      <c r="HK289" s="7" t="str">
        <f ca="1">IFERROR(IF(HK288+HJ289&gt;HL$4,HK288,HK288+HJ289),"")</f>
        <v/>
      </c>
      <c r="HL289" s="7">
        <f t="shared" ca="1" si="1520"/>
        <v>0</v>
      </c>
      <c r="HM289" s="7">
        <f t="shared" ca="1" si="1385"/>
        <v>0.15846092476250773</v>
      </c>
      <c r="HN289" s="7">
        <f t="shared" ca="1" si="1386"/>
        <v>0.45692369062210769</v>
      </c>
      <c r="HO289" s="7">
        <f t="shared" ca="1" si="1387"/>
        <v>1</v>
      </c>
      <c r="HP289" s="7" t="str">
        <f t="shared" ca="1" si="1388"/>
        <v>3</v>
      </c>
      <c r="HQ289" s="7" t="str">
        <f ca="1">IFERROR(IF(HQ288+HP289&gt;HR$4,HQ288,HQ288+HP289),"")</f>
        <v/>
      </c>
      <c r="HR289" s="7">
        <f t="shared" ca="1" si="1521"/>
        <v>0</v>
      </c>
      <c r="HS289" s="7">
        <f t="shared" ca="1" si="1389"/>
        <v>0.5626255025264052</v>
      </c>
      <c r="HT289" s="7">
        <f t="shared" ca="1" si="1390"/>
        <v>5.2759112858210222E-2</v>
      </c>
      <c r="HU289" s="7">
        <f t="shared" ca="1" si="1391"/>
        <v>1</v>
      </c>
      <c r="HV289" s="7" t="str">
        <f t="shared" ca="1" si="1392"/>
        <v>3</v>
      </c>
      <c r="HW289" s="7" t="str">
        <f ca="1">IFERROR(IF(HW288+HV289&gt;HX$4,HW288,HW288+HV289),"")</f>
        <v/>
      </c>
      <c r="HX289" s="7">
        <f t="shared" ca="1" si="1522"/>
        <v>0</v>
      </c>
      <c r="HY289" s="7">
        <f t="shared" ca="1" si="1393"/>
        <v>2.1770569759455349E-2</v>
      </c>
      <c r="HZ289" s="7">
        <f t="shared" ca="1" si="1394"/>
        <v>0.59361404562516007</v>
      </c>
      <c r="IA289" s="7">
        <f t="shared" ca="1" si="1395"/>
        <v>1</v>
      </c>
      <c r="IB289" s="7" t="str">
        <f t="shared" ca="1" si="1396"/>
        <v>3</v>
      </c>
      <c r="IC289" s="7" t="str">
        <f ca="1">IFERROR(IF(IC288+IB289&gt;ID$4,IC288,IC288+IB289),"")</f>
        <v/>
      </c>
      <c r="ID289" s="7">
        <f t="shared" ca="1" si="1523"/>
        <v>0</v>
      </c>
      <c r="IE289" s="7">
        <f t="shared" ca="1" si="1397"/>
        <v>0.85180231990171251</v>
      </c>
      <c r="IF289" s="7">
        <f t="shared" ca="1" si="1398"/>
        <v>-0.23641770451709709</v>
      </c>
      <c r="IG289" s="7">
        <f t="shared" ca="1" si="1399"/>
        <v>0</v>
      </c>
      <c r="IH289" s="7">
        <f t="shared" ca="1" si="1400"/>
        <v>0</v>
      </c>
      <c r="II289" s="7" t="str">
        <f ca="1">IFERROR(IF(II288+IH289&gt;IJ$4,II288,II288+IH289),"")</f>
        <v/>
      </c>
      <c r="IJ289" s="7">
        <f t="shared" ca="1" si="1524"/>
        <v>0</v>
      </c>
      <c r="IK289" s="7">
        <f t="shared" ca="1" si="1401"/>
        <v>0.30005908614066168</v>
      </c>
      <c r="IL289" s="7">
        <f t="shared" ca="1" si="1402"/>
        <v>0.31532552924395374</v>
      </c>
      <c r="IM289" s="7">
        <f t="shared" ca="1" si="1403"/>
        <v>1</v>
      </c>
      <c r="IN289" s="7" t="str">
        <f t="shared" ca="1" si="1404"/>
        <v>3</v>
      </c>
      <c r="IO289" s="7" t="str">
        <f ca="1">IFERROR(IF(IO288+IN289&gt;IP$4,IO288,IO288+IN289),"")</f>
        <v/>
      </c>
      <c r="IP289" s="7">
        <f t="shared" ca="1" si="1525"/>
        <v>0</v>
      </c>
      <c r="IQ289" s="7">
        <f t="shared" ca="1" si="1405"/>
        <v>0.62453537026927908</v>
      </c>
      <c r="IR289" s="7">
        <f t="shared" ca="1" si="1406"/>
        <v>-9.1507548846636588E-3</v>
      </c>
      <c r="IS289" s="7">
        <f t="shared" ca="1" si="1407"/>
        <v>0</v>
      </c>
      <c r="IT289" s="7">
        <f t="shared" ca="1" si="1408"/>
        <v>0</v>
      </c>
      <c r="IU289" s="7" t="str">
        <f ca="1">IFERROR(IF(IU288+IT289&gt;IV$4,IU288,IU288+IT289),"")</f>
        <v/>
      </c>
      <c r="IV289" s="7">
        <f t="shared" ca="1" si="1526"/>
        <v>0</v>
      </c>
      <c r="IW289" s="7">
        <f t="shared" ca="1" si="1409"/>
        <v>7.7048958332189832E-3</v>
      </c>
      <c r="IX289" s="7">
        <f t="shared" ca="1" si="1410"/>
        <v>0.60767971955139644</v>
      </c>
      <c r="IY289" s="7">
        <f t="shared" ca="1" si="1411"/>
        <v>1</v>
      </c>
      <c r="IZ289" s="7" t="str">
        <f t="shared" ca="1" si="1412"/>
        <v>3</v>
      </c>
      <c r="JA289" s="7" t="str">
        <f ca="1">IFERROR(IF(JA288+IZ289&gt;JB$4,JA288,JA288+IZ289),"")</f>
        <v/>
      </c>
      <c r="JB289" s="7">
        <f t="shared" ca="1" si="1527"/>
        <v>0</v>
      </c>
      <c r="JC289" s="7">
        <f t="shared" ca="1" si="1413"/>
        <v>0.47323453745430666</v>
      </c>
      <c r="JD289" s="7">
        <f t="shared" ca="1" si="1414"/>
        <v>0.14215007793030876</v>
      </c>
      <c r="JE289" s="7">
        <f t="shared" ca="1" si="1415"/>
        <v>1</v>
      </c>
      <c r="JF289" s="7" t="str">
        <f t="shared" ca="1" si="1416"/>
        <v>3</v>
      </c>
      <c r="JG289" s="7" t="str">
        <f ca="1">IFERROR(IF(JG288+JF289&gt;JH$4,JG288,JG288+JF289),"")</f>
        <v/>
      </c>
      <c r="JH289" s="7">
        <f t="shared" ca="1" si="1528"/>
        <v>0</v>
      </c>
      <c r="JI289" s="7">
        <f t="shared" ca="1" si="1417"/>
        <v>0.2028118505772657</v>
      </c>
      <c r="JJ289" s="7">
        <f t="shared" ca="1" si="1418"/>
        <v>0.41257276480734972</v>
      </c>
      <c r="JK289" s="7">
        <f t="shared" ca="1" si="1419"/>
        <v>1</v>
      </c>
      <c r="JL289" s="7" t="str">
        <f t="shared" ca="1" si="1420"/>
        <v>3</v>
      </c>
      <c r="JM289" s="7" t="str">
        <f ca="1">IFERROR(IF(JM288+JL289&gt;JN$4,JM288,JM288+JL289),"")</f>
        <v/>
      </c>
      <c r="JN289" s="7">
        <f t="shared" ca="1" si="1529"/>
        <v>0</v>
      </c>
      <c r="JO289" s="7">
        <f t="shared" ca="1" si="1421"/>
        <v>3.4617907853202623E-2</v>
      </c>
      <c r="JP289" s="7">
        <f t="shared" ca="1" si="1422"/>
        <v>0.5807667075314128</v>
      </c>
      <c r="JQ289" s="7">
        <f t="shared" ca="1" si="1423"/>
        <v>1</v>
      </c>
      <c r="JR289" s="7" t="str">
        <f t="shared" ca="1" si="1424"/>
        <v>3</v>
      </c>
      <c r="JS289" s="7" t="str">
        <f ca="1">IFERROR(IF(JS288+JR289&gt;JT$4,JS288,JS288+JR289),"")</f>
        <v/>
      </c>
      <c r="JT289" s="7">
        <f t="shared" ca="1" si="1530"/>
        <v>0</v>
      </c>
      <c r="JU289" s="7">
        <f t="shared" ca="1" si="1425"/>
        <v>0.887802657434281</v>
      </c>
      <c r="JV289" s="7">
        <f t="shared" ca="1" si="1426"/>
        <v>-0.27241804204966558</v>
      </c>
      <c r="JW289" s="7">
        <f t="shared" ca="1" si="1427"/>
        <v>0</v>
      </c>
      <c r="JX289" s="7">
        <f t="shared" ca="1" si="1428"/>
        <v>0</v>
      </c>
      <c r="JY289" s="7" t="str">
        <f ca="1">IFERROR(IF(JY288+JX289&gt;JZ$4,JY288,JY288+JX289),"")</f>
        <v/>
      </c>
      <c r="JZ289" s="7">
        <f t="shared" ca="1" si="1531"/>
        <v>0</v>
      </c>
      <c r="KA289" s="7">
        <f t="shared" ca="1" si="1429"/>
        <v>0.87992839259129585</v>
      </c>
      <c r="KB289" s="7">
        <f t="shared" ca="1" si="1430"/>
        <v>-0.26454377720668043</v>
      </c>
      <c r="KC289" s="7">
        <f t="shared" ca="1" si="1431"/>
        <v>0</v>
      </c>
      <c r="KD289" s="7">
        <f t="shared" ca="1" si="1432"/>
        <v>0</v>
      </c>
      <c r="KE289" s="7" t="str">
        <f ca="1">IFERROR(IF(KE288+KD289&gt;KF$4,KE288,KE288+KD289),"")</f>
        <v/>
      </c>
      <c r="KF289" s="7">
        <f t="shared" ca="1" si="1532"/>
        <v>0</v>
      </c>
      <c r="KG289" s="7">
        <f t="shared" ca="1" si="1433"/>
        <v>0.39033606943663934</v>
      </c>
      <c r="KH289" s="7">
        <f t="shared" ca="1" si="1434"/>
        <v>0.22504854594797608</v>
      </c>
      <c r="KI289" s="7">
        <f t="shared" ca="1" si="1435"/>
        <v>1</v>
      </c>
      <c r="KJ289" s="7" t="str">
        <f t="shared" ca="1" si="1436"/>
        <v>3</v>
      </c>
      <c r="KK289" s="7" t="str">
        <f ca="1">IFERROR(IF(KK288+KJ289&gt;KL$4,KK288,KK288+KJ289),"")</f>
        <v/>
      </c>
      <c r="KL289" s="7">
        <f t="shared" ca="1" si="1533"/>
        <v>0</v>
      </c>
      <c r="KM289" s="7">
        <f t="shared" ca="1" si="1437"/>
        <v>0.66315073276581926</v>
      </c>
      <c r="KN289" s="7">
        <f t="shared" ca="1" si="1438"/>
        <v>-4.7766117381203843E-2</v>
      </c>
      <c r="KO289" s="7">
        <f t="shared" ca="1" si="1439"/>
        <v>0</v>
      </c>
      <c r="KP289" s="7">
        <f t="shared" ca="1" si="1440"/>
        <v>0</v>
      </c>
      <c r="KQ289" s="7" t="str">
        <f ca="1">IFERROR(IF(KQ288+KP289&gt;KR$4,KQ288,KQ288+KP289),"")</f>
        <v/>
      </c>
      <c r="KR289" s="7">
        <f t="shared" ca="1" si="1534"/>
        <v>0</v>
      </c>
      <c r="KS289" s="7">
        <f t="shared" ca="1" si="1441"/>
        <v>0.46063748793940917</v>
      </c>
      <c r="KT289" s="7">
        <f t="shared" ca="1" si="1442"/>
        <v>0.15474712744520625</v>
      </c>
      <c r="KU289" s="7">
        <f t="shared" ca="1" si="1443"/>
        <v>1</v>
      </c>
      <c r="KV289" s="7" t="str">
        <f t="shared" ca="1" si="1444"/>
        <v>3</v>
      </c>
      <c r="KW289" s="7" t="str">
        <f ca="1">IFERROR(IF(KW288+KV289&gt;KX$4,KW288,KW288+KV289),"")</f>
        <v/>
      </c>
      <c r="KX289" s="7">
        <f t="shared" ca="1" si="1535"/>
        <v>0</v>
      </c>
      <c r="KY289" s="7">
        <f t="shared" ca="1" si="1445"/>
        <v>9.4103353468276252E-2</v>
      </c>
      <c r="KZ289" s="7">
        <f t="shared" ca="1" si="1446"/>
        <v>0.52128126191633917</v>
      </c>
      <c r="LA289" s="7">
        <f t="shared" ca="1" si="1447"/>
        <v>1</v>
      </c>
      <c r="LB289" s="7" t="str">
        <f t="shared" ca="1" si="1448"/>
        <v>3</v>
      </c>
      <c r="LC289" s="7" t="str">
        <f ca="1">IFERROR(IF(LC288+LB289&gt;LD$4,LC288,LC288+LB289),"")</f>
        <v/>
      </c>
      <c r="LD289" s="7">
        <f t="shared" ca="1" si="1536"/>
        <v>0</v>
      </c>
      <c r="LE289" s="7">
        <f t="shared" ca="1" si="1449"/>
        <v>0.8897690003940778</v>
      </c>
      <c r="LF289" s="7">
        <f t="shared" ca="1" si="1450"/>
        <v>-0.27438438500946238</v>
      </c>
      <c r="LG289" s="7">
        <f t="shared" ca="1" si="1451"/>
        <v>0</v>
      </c>
      <c r="LH289" s="7">
        <f t="shared" ca="1" si="1452"/>
        <v>0</v>
      </c>
      <c r="LI289" s="7" t="str">
        <f ca="1">IFERROR(IF(LI288+LH289&gt;LJ$4,LI288,LI288+LH289),"")</f>
        <v/>
      </c>
      <c r="LJ289" s="7">
        <f t="shared" ca="1" si="1537"/>
        <v>0</v>
      </c>
      <c r="LK289" s="7">
        <f t="shared" ca="1" si="1453"/>
        <v>0.65618106264845366</v>
      </c>
      <c r="LL289" s="7">
        <f t="shared" ca="1" si="1454"/>
        <v>-4.0796447263838242E-2</v>
      </c>
      <c r="LM289" s="7">
        <f t="shared" ca="1" si="1455"/>
        <v>0</v>
      </c>
      <c r="LN289" s="7">
        <f t="shared" ca="1" si="1456"/>
        <v>0</v>
      </c>
      <c r="LO289" s="7" t="str">
        <f ca="1">IFERROR(IF(LO288+LN289&gt;LP$4,LO288,LO288+LN289),"")</f>
        <v/>
      </c>
      <c r="LP289" s="7">
        <f t="shared" ca="1" si="1538"/>
        <v>0</v>
      </c>
      <c r="LQ289" s="7">
        <f t="shared" ca="1" si="1457"/>
        <v>0.81247433282520198</v>
      </c>
      <c r="LR289" s="7">
        <f t="shared" ca="1" si="1458"/>
        <v>-0.19708971744058656</v>
      </c>
      <c r="LS289" s="7">
        <f t="shared" ca="1" si="1459"/>
        <v>0</v>
      </c>
      <c r="LT289" s="7">
        <f t="shared" ca="1" si="1460"/>
        <v>0</v>
      </c>
      <c r="LU289" s="7" t="str">
        <f ca="1">IFERROR(IF(LU288+LT289&gt;LV$4,LU288,LU288+LT289),"")</f>
        <v/>
      </c>
      <c r="LV289" s="7">
        <f t="shared" ca="1" si="1539"/>
        <v>0</v>
      </c>
      <c r="LW289" s="7">
        <f t="shared" ca="1" si="1461"/>
        <v>0.85738950708838457</v>
      </c>
      <c r="LX289" s="7">
        <f t="shared" ca="1" si="1462"/>
        <v>-0.24200489170376915</v>
      </c>
      <c r="LY289" s="7">
        <f t="shared" ca="1" si="1463"/>
        <v>0</v>
      </c>
      <c r="LZ289" s="7">
        <f t="shared" ca="1" si="1464"/>
        <v>0</v>
      </c>
      <c r="MA289" s="7" t="str">
        <f ca="1">IFERROR(IF(MA288+LZ289&gt;MB$4,MA288,MA288+LZ289),"")</f>
        <v/>
      </c>
      <c r="MB289" s="7">
        <f t="shared" ca="1" si="1540"/>
        <v>0</v>
      </c>
      <c r="MC289" s="7">
        <f t="shared" ca="1" si="1465"/>
        <v>0.90520228917976975</v>
      </c>
      <c r="MD289" s="7">
        <f t="shared" ca="1" si="1466"/>
        <v>-0.28981767379515433</v>
      </c>
      <c r="ME289" s="7">
        <f t="shared" ca="1" si="1467"/>
        <v>0</v>
      </c>
      <c r="MF289" s="7">
        <f t="shared" ca="1" si="1468"/>
        <v>0</v>
      </c>
      <c r="MG289" s="7" t="str">
        <f ca="1">IFERROR(IF(MG288+MF289&gt;MH$4,MG288,MG288+MF289),"")</f>
        <v/>
      </c>
      <c r="MH289" s="7">
        <f t="shared" ca="1" si="1541"/>
        <v>0</v>
      </c>
      <c r="MI289" s="7">
        <f t="shared" ca="1" si="1469"/>
        <v>0.34744202761230802</v>
      </c>
      <c r="MJ289" s="7">
        <f t="shared" ca="1" si="1470"/>
        <v>0.26794258777230739</v>
      </c>
      <c r="MK289" s="7">
        <f t="shared" ca="1" si="1471"/>
        <v>1</v>
      </c>
      <c r="ML289" s="7" t="str">
        <f t="shared" ca="1" si="1472"/>
        <v>3</v>
      </c>
      <c r="MM289" s="7" t="str">
        <f ca="1">IFERROR(IF(MM288+ML289&gt;MN$4,MM288,MM288+ML289),"")</f>
        <v/>
      </c>
      <c r="MN289" s="7">
        <f t="shared" ca="1" si="1542"/>
        <v>0</v>
      </c>
      <c r="MO289" s="7">
        <f t="shared" ca="1" si="1473"/>
        <v>0.63817432290039777</v>
      </c>
      <c r="MP289" s="7">
        <f t="shared" ca="1" si="1474"/>
        <v>-2.2789707515782354E-2</v>
      </c>
      <c r="MQ289" s="7">
        <f t="shared" ca="1" si="1475"/>
        <v>0</v>
      </c>
      <c r="MR289" s="7">
        <f t="shared" ca="1" si="1476"/>
        <v>0</v>
      </c>
      <c r="MS289" s="7" t="str">
        <f ca="1">IFERROR(IF(MS288+MR289&gt;MT$4,MS288,MS288+MR289),"")</f>
        <v/>
      </c>
      <c r="MT289" s="7">
        <f t="shared" ca="1" si="1543"/>
        <v>0</v>
      </c>
      <c r="MU289" s="7">
        <f t="shared" ca="1" si="1477"/>
        <v>0.52630373397813413</v>
      </c>
      <c r="MV289" s="7">
        <f t="shared" ca="1" si="1478"/>
        <v>8.9080881406481294E-2</v>
      </c>
      <c r="MW289" s="7">
        <f t="shared" ca="1" si="1479"/>
        <v>1</v>
      </c>
      <c r="MX289" s="7" t="str">
        <f t="shared" ca="1" si="1480"/>
        <v>3</v>
      </c>
      <c r="MY289" s="7" t="str">
        <f ca="1">IFERROR(IF(MY288+MX289&gt;MZ$4,MY288,MY288+MX289),"")</f>
        <v/>
      </c>
      <c r="MZ289" s="7">
        <f t="shared" ca="1" si="1544"/>
        <v>0</v>
      </c>
      <c r="NA289" s="7">
        <f t="shared" ca="1" si="1481"/>
        <v>0.67135808155774612</v>
      </c>
      <c r="NB289" s="7">
        <f t="shared" ca="1" si="1482"/>
        <v>-5.5973466173130704E-2</v>
      </c>
      <c r="NC289" s="7">
        <f t="shared" ca="1" si="1483"/>
        <v>0</v>
      </c>
      <c r="ND289" s="7">
        <f t="shared" ca="1" si="1484"/>
        <v>0</v>
      </c>
      <c r="NE289" s="7" t="str">
        <f ca="1">IFERROR(IF(NE288+ND289&gt;NF$4,NE288,NE288+ND289),"")</f>
        <v/>
      </c>
      <c r="NF289" s="7">
        <f t="shared" ca="1" si="1545"/>
        <v>0</v>
      </c>
      <c r="NG289" s="7">
        <f t="shared" ca="1" si="1485"/>
        <v>8.8703328055337538E-2</v>
      </c>
      <c r="NH289" s="7">
        <f t="shared" ca="1" si="1486"/>
        <v>0.52668128732927788</v>
      </c>
      <c r="NI289" s="7">
        <f t="shared" ca="1" si="1487"/>
        <v>1</v>
      </c>
      <c r="NJ289" s="7" t="str">
        <f t="shared" ca="1" si="1488"/>
        <v>3</v>
      </c>
      <c r="NK289" s="7" t="str">
        <f ca="1">IFERROR(IF(NK288+NJ289&gt;NL$4,NK288,NK288+NJ289),"")</f>
        <v/>
      </c>
      <c r="NL289" s="7">
        <f t="shared" ca="1" si="1546"/>
        <v>0</v>
      </c>
      <c r="NM289" s="7">
        <f t="shared" ca="1" si="1489"/>
        <v>0.54853457775160819</v>
      </c>
      <c r="NN289" s="7">
        <f t="shared" ca="1" si="1490"/>
        <v>6.6850037633007231E-2</v>
      </c>
      <c r="NO289" s="7">
        <f t="shared" ca="1" si="1491"/>
        <v>1</v>
      </c>
      <c r="NP289" s="7" t="str">
        <f t="shared" ca="1" si="1492"/>
        <v>3</v>
      </c>
      <c r="NQ289" s="7" t="str">
        <f ca="1">IFERROR(IF(NQ288+NP289&gt;NR$4,NQ288,NQ288+NP289),"")</f>
        <v/>
      </c>
      <c r="NR289" s="7">
        <f t="shared" ca="1" si="1547"/>
        <v>0</v>
      </c>
      <c r="NT289">
        <v>291</v>
      </c>
      <c r="NU289" s="7" t="s">
        <v>19</v>
      </c>
      <c r="NV289" s="7" t="str">
        <f t="shared" ca="1" si="1280"/>
        <v/>
      </c>
      <c r="NW289" s="7" t="str">
        <f t="shared" ca="1" si="1493"/>
        <v/>
      </c>
      <c r="NX289" t="str">
        <f ca="1">IFERROR(VLOOKUP(NT289,$K$3:$AK$568,8,FALSE),"")</f>
        <v/>
      </c>
      <c r="NY289" t="str">
        <f ca="1">IFERROR(VLOOKUP(NT289,$K$3:$AK$568,9,FALSE),"")</f>
        <v/>
      </c>
      <c r="NZ289" s="7" t="str">
        <f ca="1">IFERROR(VLOOKUP(NT289,$K$3:$AK$568,27,FALSE),"")</f>
        <v/>
      </c>
      <c r="OB289">
        <v>291</v>
      </c>
      <c r="OC289" s="7" t="s">
        <v>19</v>
      </c>
      <c r="OD289" t="e">
        <f t="shared" ca="1" si="1548"/>
        <v>#N/A</v>
      </c>
      <c r="OE289" s="7" t="str">
        <f t="shared" ca="1" si="1549"/>
        <v/>
      </c>
      <c r="OF289" s="7" t="str">
        <f t="shared" ca="1" si="1550"/>
        <v/>
      </c>
      <c r="OG289" t="str">
        <f t="shared" ca="1" si="1551"/>
        <v/>
      </c>
      <c r="OI289">
        <v>291</v>
      </c>
      <c r="OJ289" s="7" t="s">
        <v>19</v>
      </c>
      <c r="OK289" s="7" t="str">
        <f t="shared" ca="1" si="1552"/>
        <v/>
      </c>
      <c r="OL289" s="7" t="str">
        <f t="shared" ca="1" si="1553"/>
        <v/>
      </c>
      <c r="OM289" t="str">
        <f ca="1">IFERROR(VLOOKUP(OI289,$L$3:$AK$568,7,FALSE),"")</f>
        <v/>
      </c>
      <c r="ON289" t="str">
        <f ca="1">IFERROR(VLOOKUP(OI289,$L$3:$AK$568,8,FALSE),"")</f>
        <v/>
      </c>
      <c r="OO289" s="7" t="str">
        <f ca="1">IFERROR(VLOOKUP(OI289,$L$3:$AK$568,26,FALSE),"")</f>
        <v/>
      </c>
      <c r="OQ289">
        <v>291</v>
      </c>
      <c r="OR289" s="7" t="s">
        <v>19</v>
      </c>
      <c r="OS289" t="e">
        <f t="shared" ca="1" si="1554"/>
        <v>#N/A</v>
      </c>
      <c r="OT289" s="7" t="str">
        <f t="shared" ca="1" si="1555"/>
        <v/>
      </c>
      <c r="OU289" s="7" t="str">
        <f t="shared" ca="1" si="1556"/>
        <v/>
      </c>
      <c r="OV289" t="str">
        <f t="shared" ca="1" si="1557"/>
        <v/>
      </c>
      <c r="OX289">
        <v>291</v>
      </c>
      <c r="OY289" s="7" t="s">
        <v>19</v>
      </c>
      <c r="OZ289" s="7" t="str">
        <f t="shared" ca="1" si="1558"/>
        <v/>
      </c>
      <c r="PA289" s="7" t="str">
        <f t="shared" ca="1" si="1559"/>
        <v/>
      </c>
      <c r="PB289" t="str">
        <f ca="1">IFERROR(VLOOKUP(OX289,$M$3:$AK$568,6,FALSE),"")</f>
        <v/>
      </c>
      <c r="PC289" t="str">
        <f ca="1">IFERROR(VLOOKUP(OX289,$M$3:$AK$568,7,FALSE),"")</f>
        <v/>
      </c>
      <c r="PD289" s="7" t="str">
        <f ca="1">IFERROR(VLOOKUP(OX289,$M$3:$AK$568,25,FALSE),"")</f>
        <v/>
      </c>
      <c r="PF289">
        <v>291</v>
      </c>
      <c r="PG289" s="7" t="s">
        <v>19</v>
      </c>
      <c r="PH289" t="e">
        <f t="shared" ca="1" si="1560"/>
        <v>#N/A</v>
      </c>
      <c r="PI289" s="7" t="str">
        <f t="shared" ca="1" si="1561"/>
        <v/>
      </c>
      <c r="PJ289" s="7" t="str">
        <f t="shared" ca="1" si="1562"/>
        <v/>
      </c>
      <c r="PK289" t="str">
        <f t="shared" ca="1" si="1563"/>
        <v/>
      </c>
      <c r="PM289">
        <v>291</v>
      </c>
      <c r="PN289" s="7" t="s">
        <v>19</v>
      </c>
      <c r="PO289" s="202" t="str">
        <f t="shared" ca="1" si="1564"/>
        <v/>
      </c>
      <c r="PP289" s="7" t="str">
        <f t="shared" ca="1" si="1565"/>
        <v/>
      </c>
      <c r="PQ289" t="str">
        <f ca="1">IFERROR(VLOOKUP(PM289,$G$325:$R$409,12,FALSE),"")</f>
        <v/>
      </c>
      <c r="PR289" t="e">
        <f ca="1">VLOOKUP(PM289,$G$324:$Q$409,11,FALSE)</f>
        <v>#N/A</v>
      </c>
      <c r="PS289" s="7" t="str">
        <f ca="1">VLOOKUP(PQ289,$R$325:$Y$409,8,FALSE)</f>
        <v>- -</v>
      </c>
      <c r="PT289" s="7">
        <f ca="1">ReSt</f>
        <v>-4</v>
      </c>
      <c r="PU289" s="7" t="e">
        <f t="shared" ca="1" si="1566"/>
        <v>#N/A</v>
      </c>
      <c r="PV289" s="7" t="e">
        <f t="shared" ca="1" si="1567"/>
        <v>#N/A</v>
      </c>
      <c r="PW289" s="7" t="str">
        <f ca="1">VLOOKUP(PQ289,$R$325:$AK$409,8,FALSE)</f>
        <v>- -</v>
      </c>
      <c r="PX289" s="7"/>
      <c r="PY289">
        <v>291</v>
      </c>
      <c r="PZ289" s="7" t="s">
        <v>19</v>
      </c>
      <c r="QA289" t="str">
        <f t="shared" ca="1" si="1568"/>
        <v/>
      </c>
      <c r="QB289" s="7" t="str">
        <f t="shared" ca="1" si="1569"/>
        <v/>
      </c>
      <c r="QC289" s="7" t="str">
        <f t="shared" ca="1" si="1570"/>
        <v/>
      </c>
      <c r="QD289" t="str">
        <f t="shared" ca="1" si="1571"/>
        <v/>
      </c>
      <c r="QF289">
        <v>291</v>
      </c>
      <c r="QG289" s="7" t="s">
        <v>19</v>
      </c>
      <c r="QH289" s="7" t="str">
        <f t="shared" ca="1" si="1572"/>
        <v/>
      </c>
      <c r="QI289" s="7" t="e">
        <f t="shared" ca="1" si="1573"/>
        <v>#VALUE!</v>
      </c>
      <c r="QJ289" t="e">
        <f t="shared" ca="1" si="1574"/>
        <v>#N/A</v>
      </c>
      <c r="QK289" s="7" t="e">
        <f t="shared" ca="1" si="1575"/>
        <v>#N/A</v>
      </c>
      <c r="QM289">
        <v>291</v>
      </c>
      <c r="QN289" s="7" t="s">
        <v>19</v>
      </c>
      <c r="QO289" t="str">
        <f t="shared" ca="1" si="1576"/>
        <v/>
      </c>
      <c r="QP289" s="7" t="str">
        <f t="shared" ca="1" si="1577"/>
        <v/>
      </c>
      <c r="QQ289" t="str">
        <f t="shared" ca="1" si="1578"/>
        <v/>
      </c>
    </row>
    <row r="290" spans="1:459" x14ac:dyDescent="0.25">
      <c r="A290" s="240" t="str">
        <f>IF('Character Sheet'!$B$4="Creature","N","Y")</f>
        <v>Y</v>
      </c>
      <c r="C290" s="75"/>
      <c r="D290" s="76"/>
      <c r="F290" s="75"/>
      <c r="G290" s="76"/>
      <c r="I290" s="75"/>
      <c r="J290" s="85"/>
      <c r="K290" s="85">
        <f t="shared" ca="1" si="1589"/>
        <v>7</v>
      </c>
      <c r="L290" s="85">
        <f t="shared" ca="1" si="1587"/>
        <v>7</v>
      </c>
      <c r="M290" s="70">
        <f t="shared" ca="1" si="1270"/>
        <v>18</v>
      </c>
      <c r="O290" s="222">
        <f t="shared" ca="1" si="1277"/>
        <v>271</v>
      </c>
      <c r="Q290" s="7" t="str">
        <f t="shared" si="1579"/>
        <v>Mimickry</v>
      </c>
      <c r="R290" s="9" t="s">
        <v>1530</v>
      </c>
      <c r="S290" s="9" t="s">
        <v>2015</v>
      </c>
      <c r="T290" s="61" t="str">
        <f>SUBSTITUTE(IFERROR(IFERROR(VLOOKUP(R290,'[1]Skill Statistics'!$A$3:$C$513,2,FALSE),VLOOKUP(Q290,'[1]Skill Statistics'!$A$3:$C$513,2,FALSE)),T289),"R*","ReSt")</f>
        <v>Em/Pr</v>
      </c>
      <c r="U290" s="61" t="str">
        <f>IFERROR(IFERROR(VLOOKUP(R290,'[1]Skill Statistics'!$A$3:$C$513,3,FALSE),VLOOKUP(Q290,'[1]Skill Statistics'!$A$3:$C$513,3,FALSE)),U289)</f>
        <v>In</v>
      </c>
      <c r="V290" s="61" t="str">
        <f>IF(ISNUMBER(SEARCH("Category",R290)),"- -",IFERROR(IFERROR(VLOOKUP(Q290,[1]Professions!$A$4:$AM$288,MATCH(Profession,[1]Professions!$A$1:$AM$1,0),FALSE),VLOOKUP(Q290,Calculations!$B$91:$I$95,8,FALSE)),"- -"))</f>
        <v>3 / 4</v>
      </c>
      <c r="W290" s="60">
        <f t="shared" ca="1" si="1278"/>
        <v>0</v>
      </c>
      <c r="X290" s="7">
        <f ca="1">IFERROR(VLOOKUP(R290,$BS$6:$NR$519,MATCH(ActualLevel,$BS$3:$NR$3,0),FALSE),"- -")</f>
        <v>0</v>
      </c>
      <c r="Y290" s="7">
        <f t="shared" ca="1" si="1588"/>
        <v>0</v>
      </c>
      <c r="Z290" s="7">
        <f ca="1">IFERROR(VLOOKUP(Y290,Charts!$BQ$2:$BR$52,2,FALSE),"- -")</f>
        <v>-25</v>
      </c>
      <c r="AA290" s="7">
        <f t="shared" ca="1" si="1281"/>
        <v>0</v>
      </c>
      <c r="AB290" s="7">
        <f t="shared" ca="1" si="1584"/>
        <v>0</v>
      </c>
      <c r="AC290" s="7"/>
      <c r="AD290" s="7"/>
      <c r="AE290" s="7"/>
      <c r="AF290" s="7"/>
      <c r="AG290" s="7"/>
      <c r="AH290" s="43"/>
      <c r="AI290" s="7"/>
      <c r="AJ290" s="7"/>
      <c r="AK290" s="7">
        <f t="shared" ca="1" si="1282"/>
        <v>-25</v>
      </c>
      <c r="AL290" s="7"/>
      <c r="AM290" s="69">
        <f>IFERROR(VLOOKUP(R290,'[1]Skill Statistics'!$A$3:$AN$513,MATCH(Profession,'[1]Skill Statistics'!$A$2:$AN$2,0),FALSE),0)</f>
        <v>0</v>
      </c>
      <c r="AN290" s="85">
        <f>IFERROR(VLOOKUP(Q290,'[1]Skill Statistics'!$A$3:$BK$513,MATCH(Archetype,'[1]Skill Statistics'!$A$2:$BK$2,0),FALSE),0)</f>
        <v>0</v>
      </c>
      <c r="AO290" s="85">
        <f>IFERROR(VLOOKUP(Q290,'[1]Skill Statistics'!$A$3:$BB$513,MATCH(Race,'[1]Skill Statistics'!$A$2:$BB$2,0),FALSE),0)</f>
        <v>0</v>
      </c>
      <c r="AP290" s="85">
        <f t="shared" ca="1" si="1495"/>
        <v>0</v>
      </c>
      <c r="AQ290" s="70"/>
      <c r="AS290" s="69">
        <f>IFERROR(VLOOKUP(Q290,'[1]Professional Skills'!$A$4:$AM$288,MATCH(Profession,'[1]Professional Skills'!$A$3:$AM$3,0),FALSE),"- -")</f>
        <v>0</v>
      </c>
      <c r="AU290" s="7">
        <f t="shared" si="1586"/>
        <v>0</v>
      </c>
      <c r="AV290" s="7">
        <f t="shared" ca="1" si="1585"/>
        <v>0</v>
      </c>
      <c r="AW290" t="str">
        <f t="shared" si="1580"/>
        <v/>
      </c>
      <c r="AX290" t="str">
        <f>IFERROR(_xlfn.RANK.EQ(AW290,$AW$5:$AW$568),"")</f>
        <v/>
      </c>
      <c r="AY290">
        <f t="shared" si="1285"/>
        <v>0</v>
      </c>
      <c r="AZ290" s="70" t="str">
        <f t="shared" si="1283"/>
        <v/>
      </c>
      <c r="BB290" s="69" t="str">
        <f>IFERROR(IF(Q290="Language",VLOOKUP(R290,[1]Cultures!$B$4:$N$218,MATCH(Culture,[1]Cultures!$B$3:$N$3,0),FALSE),VLOOKUP(Q290,[1]Cultures!$B$4:$O$212,MATCH(Culture,[1]Cultures!$B$3:$O$3,0),FALSE)),"- -")</f>
        <v>- -</v>
      </c>
      <c r="BD290">
        <f t="shared" ca="1" si="1581"/>
        <v>0</v>
      </c>
      <c r="BE290" t="str">
        <f t="shared" si="1582"/>
        <v/>
      </c>
      <c r="BF290">
        <f t="shared" ca="1" si="1590"/>
        <v>0.2482790447642953</v>
      </c>
      <c r="BH290">
        <f t="shared" ca="1" si="1591"/>
        <v>13</v>
      </c>
      <c r="BI290" s="7" t="str">
        <f t="shared" ca="1" si="1284"/>
        <v>- -</v>
      </c>
      <c r="BJ290">
        <f t="shared" ca="1" si="1592"/>
        <v>0</v>
      </c>
      <c r="BK290" s="7"/>
      <c r="BL290" s="70">
        <f t="shared" ca="1" si="1286"/>
        <v>0</v>
      </c>
      <c r="BN290" s="69">
        <f>IFERROR(VLOOKUP(V290,Charts!$BT$2:$BV$14,3,FALSE),"- -")</f>
        <v>0.69230769230769229</v>
      </c>
      <c r="BO290" s="85">
        <f t="shared" ca="1" si="1496"/>
        <v>1.411471913658493</v>
      </c>
      <c r="BP290" s="70">
        <f t="shared" ca="1" si="1583"/>
        <v>271</v>
      </c>
      <c r="BR290" s="7">
        <v>289</v>
      </c>
      <c r="BS290" s="9" t="str">
        <f ca="1">VLOOKUP(BR290,$O$3:$R$568,4,FALSE)</f>
        <v>String Instrument</v>
      </c>
      <c r="BT290" s="7" t="str">
        <f ca="1">VLOOKUP(BS290,$R$3:$V$568,5,FALSE)</f>
        <v>3 / 4</v>
      </c>
      <c r="BU290" s="7">
        <f ca="1">VLOOKUP(BT290,Charts!$BT$2:$BV$14,3,FALSE)</f>
        <v>0.69230769230769229</v>
      </c>
      <c r="BV290" s="7" t="str">
        <f t="shared" ca="1" si="1287"/>
        <v>3</v>
      </c>
      <c r="BW290" s="7" t="str">
        <f t="shared" ca="1" si="1288"/>
        <v>4</v>
      </c>
      <c r="BY290" s="7">
        <f t="shared" ca="1" si="1289"/>
        <v>0.77949749226149634</v>
      </c>
      <c r="BZ290" s="7">
        <f t="shared" ca="1" si="1290"/>
        <v>-8.7189799953804048E-2</v>
      </c>
      <c r="CA290" s="7">
        <f t="shared" ca="1" si="1291"/>
        <v>0</v>
      </c>
      <c r="CB290" s="7">
        <f t="shared" ca="1" si="1292"/>
        <v>0</v>
      </c>
      <c r="CC290" s="7" t="str">
        <f ca="1">IFERROR(IF(CC289+CB290&gt;CD$4,CC289,CC289+CB290),"")</f>
        <v/>
      </c>
      <c r="CD290" s="7">
        <f t="shared" ca="1" si="1497"/>
        <v>0</v>
      </c>
      <c r="CE290" s="7">
        <f t="shared" ca="1" si="1293"/>
        <v>0.8418585235853544</v>
      </c>
      <c r="CF290" s="7">
        <f t="shared" ca="1" si="1294"/>
        <v>-0.14955083127766211</v>
      </c>
      <c r="CG290" s="7">
        <f t="shared" ca="1" si="1295"/>
        <v>0</v>
      </c>
      <c r="CH290" s="7">
        <f t="shared" ca="1" si="1296"/>
        <v>0</v>
      </c>
      <c r="CI290" s="7" t="str">
        <f ca="1">IFERROR(IF(CI289+CH290&gt;CJ$4,CI289,CI289+CH290),"")</f>
        <v/>
      </c>
      <c r="CJ290" s="7">
        <f t="shared" ca="1" si="1498"/>
        <v>0</v>
      </c>
      <c r="CK290" s="7">
        <f t="shared" ca="1" si="1297"/>
        <v>0.77348816023968348</v>
      </c>
      <c r="CL290" s="7">
        <f t="shared" ca="1" si="1298"/>
        <v>-8.1180467931991185E-2</v>
      </c>
      <c r="CM290" s="7">
        <f t="shared" ca="1" si="1299"/>
        <v>0</v>
      </c>
      <c r="CN290" s="7">
        <f t="shared" ca="1" si="1300"/>
        <v>0</v>
      </c>
      <c r="CO290" s="7" t="str">
        <f ca="1">IFERROR(IF(CO289+CN290&gt;CP$4,CO289,CO289+CN290),"")</f>
        <v/>
      </c>
      <c r="CP290" s="7">
        <f t="shared" ca="1" si="1499"/>
        <v>0</v>
      </c>
      <c r="CQ290" s="7">
        <f t="shared" ca="1" si="1301"/>
        <v>0.15875734437216882</v>
      </c>
      <c r="CR290" s="7">
        <f t="shared" ca="1" si="1302"/>
        <v>0.53355034793552347</v>
      </c>
      <c r="CS290" s="7">
        <f t="shared" ca="1" si="1303"/>
        <v>1</v>
      </c>
      <c r="CT290" s="7" t="str">
        <f t="shared" ca="1" si="1304"/>
        <v>3</v>
      </c>
      <c r="CU290" s="7" t="str">
        <f ca="1">IFERROR(IF(CU289+CT290&gt;CV$4,CU289,CU289+CT290),"")</f>
        <v/>
      </c>
      <c r="CV290" s="7">
        <f t="shared" ca="1" si="1500"/>
        <v>0</v>
      </c>
      <c r="CW290" s="7">
        <f t="shared" ca="1" si="1305"/>
        <v>0.42796795425467948</v>
      </c>
      <c r="CX290" s="7">
        <f t="shared" ca="1" si="1306"/>
        <v>0.26433973805301281</v>
      </c>
      <c r="CY290" s="7">
        <f t="shared" ca="1" si="1307"/>
        <v>1</v>
      </c>
      <c r="CZ290" s="7" t="str">
        <f t="shared" ca="1" si="1308"/>
        <v>3</v>
      </c>
      <c r="DA290" s="7" t="str">
        <f ca="1">IFERROR(IF(DA289+CZ290&gt;DB$4,DA289,DA289+CZ290),"")</f>
        <v/>
      </c>
      <c r="DB290" s="7">
        <f t="shared" ca="1" si="1501"/>
        <v>0</v>
      </c>
      <c r="DC290" s="7">
        <f t="shared" ca="1" si="1309"/>
        <v>2.742010286070129E-2</v>
      </c>
      <c r="DD290" s="7">
        <f t="shared" ca="1" si="1310"/>
        <v>0.664887589446991</v>
      </c>
      <c r="DE290" s="7">
        <f t="shared" ca="1" si="1311"/>
        <v>1</v>
      </c>
      <c r="DF290" s="7" t="str">
        <f t="shared" ca="1" si="1312"/>
        <v>3</v>
      </c>
      <c r="DG290" s="7" t="str">
        <f ca="1">IFERROR(IF(DG289+DF290&gt;DH$4,DG289,DG289+DF290),"")</f>
        <v/>
      </c>
      <c r="DH290" s="7">
        <f t="shared" ca="1" si="1502"/>
        <v>0</v>
      </c>
      <c r="DI290" s="7">
        <f t="shared" ca="1" si="1313"/>
        <v>1.9954975898395233E-3</v>
      </c>
      <c r="DJ290" s="7">
        <f t="shared" ca="1" si="1314"/>
        <v>0.69031219471785277</v>
      </c>
      <c r="DK290" s="7">
        <f t="shared" ca="1" si="1315"/>
        <v>1</v>
      </c>
      <c r="DL290" s="7" t="str">
        <f t="shared" ca="1" si="1316"/>
        <v>3</v>
      </c>
      <c r="DM290" s="7" t="str">
        <f ca="1">IFERROR(IF(DM289+DL290&gt;DN$4,DM289,DM289+DL290),"")</f>
        <v/>
      </c>
      <c r="DN290" s="7">
        <f t="shared" ca="1" si="1503"/>
        <v>0</v>
      </c>
      <c r="DO290" s="7">
        <f t="shared" ca="1" si="1317"/>
        <v>1.139224879791223E-2</v>
      </c>
      <c r="DP290" s="7">
        <f t="shared" ca="1" si="1318"/>
        <v>0.68091544350978006</v>
      </c>
      <c r="DQ290" s="7">
        <f t="shared" ca="1" si="1319"/>
        <v>1</v>
      </c>
      <c r="DR290" s="7" t="str">
        <f t="shared" ca="1" si="1320"/>
        <v>3</v>
      </c>
      <c r="DS290" s="7" t="str">
        <f ca="1">IFERROR(IF(DS289+DR290&gt;DT$4,DS289,DS289+DR290),"")</f>
        <v/>
      </c>
      <c r="DT290" s="7">
        <f t="shared" ca="1" si="1504"/>
        <v>0</v>
      </c>
      <c r="DU290" s="7">
        <f t="shared" ca="1" si="1321"/>
        <v>0.48570436397419015</v>
      </c>
      <c r="DV290" s="7">
        <f t="shared" ca="1" si="1322"/>
        <v>0.20660332833350215</v>
      </c>
      <c r="DW290" s="7">
        <f t="shared" ca="1" si="1323"/>
        <v>1</v>
      </c>
      <c r="DX290" s="7" t="str">
        <f t="shared" ca="1" si="1324"/>
        <v>3</v>
      </c>
      <c r="DY290" s="7" t="str">
        <f ca="1">IFERROR(IF(DY289+DX290&gt;DZ$4,DY289,DY289+DX290),"")</f>
        <v/>
      </c>
      <c r="DZ290" s="7">
        <f t="shared" ca="1" si="1505"/>
        <v>0</v>
      </c>
      <c r="EA290" s="7">
        <f t="shared" ca="1" si="1325"/>
        <v>0.46941293264579931</v>
      </c>
      <c r="EB290" s="7">
        <f t="shared" ca="1" si="1326"/>
        <v>0.22289475966189298</v>
      </c>
      <c r="EC290" s="7">
        <f t="shared" ca="1" si="1327"/>
        <v>1</v>
      </c>
      <c r="ED290" s="7" t="str">
        <f t="shared" ca="1" si="1328"/>
        <v>3</v>
      </c>
      <c r="EE290" s="7" t="str">
        <f ca="1">IFERROR(IF(EE289+ED290&gt;EF$4,EE289,EE289+ED290),"")</f>
        <v/>
      </c>
      <c r="EF290" s="7">
        <f t="shared" ca="1" si="1506"/>
        <v>0</v>
      </c>
      <c r="EG290" s="7">
        <f t="shared" ca="1" si="1329"/>
        <v>0.53975595465973703</v>
      </c>
      <c r="EH290" s="7">
        <f t="shared" ca="1" si="1330"/>
        <v>0.15255173764795527</v>
      </c>
      <c r="EI290" s="7">
        <f t="shared" ca="1" si="1331"/>
        <v>1</v>
      </c>
      <c r="EJ290" s="7" t="str">
        <f t="shared" ca="1" si="1332"/>
        <v>3</v>
      </c>
      <c r="EK290" s="7" t="str">
        <f ca="1">IFERROR(IF(EK289+EJ290&gt;EL$4,EK289,EK289+EJ290),"")</f>
        <v/>
      </c>
      <c r="EL290" s="7">
        <f t="shared" ca="1" si="1507"/>
        <v>0</v>
      </c>
      <c r="EM290" s="7">
        <f t="shared" ca="1" si="1333"/>
        <v>0.86168119308057201</v>
      </c>
      <c r="EN290" s="7">
        <f t="shared" ca="1" si="1334"/>
        <v>-0.16937350077287971</v>
      </c>
      <c r="EO290" s="7">
        <f t="shared" ca="1" si="1335"/>
        <v>0</v>
      </c>
      <c r="EP290" s="7">
        <f t="shared" ca="1" si="1336"/>
        <v>0</v>
      </c>
      <c r="EQ290" s="7" t="str">
        <f ca="1">IFERROR(IF(EQ289+EP290&gt;ER$4,EQ289,EQ289+EP290),"")</f>
        <v/>
      </c>
      <c r="ER290" s="7">
        <f t="shared" ca="1" si="1508"/>
        <v>0</v>
      </c>
      <c r="ES290" s="7">
        <f t="shared" ca="1" si="1337"/>
        <v>0.37869239754737183</v>
      </c>
      <c r="ET290" s="7">
        <f t="shared" ca="1" si="1338"/>
        <v>0.31361529476032046</v>
      </c>
      <c r="EU290" s="7">
        <f t="shared" ca="1" si="1339"/>
        <v>1</v>
      </c>
      <c r="EV290" s="7" t="str">
        <f t="shared" ca="1" si="1340"/>
        <v>3</v>
      </c>
      <c r="EW290" s="7" t="str">
        <f ca="1">IFERROR(IF(EW289+EV290&gt;EX$4,EW289,EW289+EV290),"")</f>
        <v/>
      </c>
      <c r="EX290" s="7">
        <f t="shared" ca="1" si="1509"/>
        <v>0</v>
      </c>
      <c r="EY290" s="7">
        <f t="shared" ca="1" si="1341"/>
        <v>0.69589545887594229</v>
      </c>
      <c r="EZ290" s="7">
        <f t="shared" ca="1" si="1342"/>
        <v>-3.5877665682499948E-3</v>
      </c>
      <c r="FA290" s="7">
        <f t="shared" ca="1" si="1343"/>
        <v>0</v>
      </c>
      <c r="FB290" s="7">
        <f t="shared" ca="1" si="1344"/>
        <v>0</v>
      </c>
      <c r="FC290" s="7" t="str">
        <f ca="1">IFERROR(IF(FC289+FB290&gt;FD$4,FC289,FC289+FB290),"")</f>
        <v/>
      </c>
      <c r="FD290" s="7">
        <f t="shared" ca="1" si="1510"/>
        <v>0</v>
      </c>
      <c r="FE290" s="7">
        <f t="shared" ca="1" si="1345"/>
        <v>0.94121797819995923</v>
      </c>
      <c r="FF290" s="7">
        <f t="shared" ca="1" si="1346"/>
        <v>-0.24891028589226694</v>
      </c>
      <c r="FG290" s="7">
        <f t="shared" ca="1" si="1347"/>
        <v>0</v>
      </c>
      <c r="FH290" s="7">
        <f t="shared" ca="1" si="1348"/>
        <v>0</v>
      </c>
      <c r="FI290" s="7" t="str">
        <f ca="1">IFERROR(IF(FI289+FH290&gt;FJ$4,FI289,FI289+FH290),"")</f>
        <v/>
      </c>
      <c r="FJ290" s="7">
        <f t="shared" ca="1" si="1511"/>
        <v>0</v>
      </c>
      <c r="FK290" s="7">
        <f t="shared" ca="1" si="1349"/>
        <v>0.26826354699736388</v>
      </c>
      <c r="FL290" s="7">
        <f t="shared" ca="1" si="1350"/>
        <v>0.42404414531032841</v>
      </c>
      <c r="FM290" s="7">
        <f t="shared" ca="1" si="1351"/>
        <v>1</v>
      </c>
      <c r="FN290" s="7" t="str">
        <f t="shared" ca="1" si="1352"/>
        <v>3</v>
      </c>
      <c r="FO290" s="7" t="str">
        <f ca="1">IFERROR(IF(FO289+FN290&gt;FP$4,FO289,FO289+FN290),"")</f>
        <v/>
      </c>
      <c r="FP290" s="7">
        <f t="shared" ca="1" si="1512"/>
        <v>0</v>
      </c>
      <c r="FQ290" s="7">
        <f t="shared" ca="1" si="1353"/>
        <v>0.35875021822335529</v>
      </c>
      <c r="FR290" s="7">
        <f t="shared" ca="1" si="1354"/>
        <v>0.333557474084337</v>
      </c>
      <c r="FS290" s="7">
        <f t="shared" ca="1" si="1355"/>
        <v>1</v>
      </c>
      <c r="FT290" s="7" t="str">
        <f t="shared" ca="1" si="1356"/>
        <v>3</v>
      </c>
      <c r="FU290" s="7" t="str">
        <f ca="1">IFERROR(IF(FU289+FT290&gt;FV$4,FU289,FU289+FT290),"")</f>
        <v/>
      </c>
      <c r="FV290" s="7">
        <f t="shared" ca="1" si="1513"/>
        <v>0</v>
      </c>
      <c r="FW290" s="7">
        <f t="shared" ca="1" si="1357"/>
        <v>0.79128761823896632</v>
      </c>
      <c r="FX290" s="7">
        <f t="shared" ca="1" si="1358"/>
        <v>-9.8979925931274026E-2</v>
      </c>
      <c r="FY290" s="7">
        <f t="shared" ca="1" si="1359"/>
        <v>0</v>
      </c>
      <c r="FZ290" s="7">
        <f t="shared" ca="1" si="1360"/>
        <v>0</v>
      </c>
      <c r="GA290" s="7" t="str">
        <f ca="1">IFERROR(IF(GA289+FZ290&gt;GB$4,GA289,GA289+FZ290),"")</f>
        <v/>
      </c>
      <c r="GB290" s="7">
        <f t="shared" ca="1" si="1514"/>
        <v>0</v>
      </c>
      <c r="GC290" s="7">
        <f t="shared" ca="1" si="1361"/>
        <v>1.9381293925392229E-2</v>
      </c>
      <c r="GD290" s="7">
        <f t="shared" ca="1" si="1362"/>
        <v>0.67292639838230006</v>
      </c>
      <c r="GE290" s="7">
        <f t="shared" ca="1" si="1363"/>
        <v>1</v>
      </c>
      <c r="GF290" s="7" t="str">
        <f t="shared" ca="1" si="1364"/>
        <v>3</v>
      </c>
      <c r="GG290" s="7" t="str">
        <f ca="1">IFERROR(IF(GG289+GF290&gt;GH$4,GG289,GG289+GF290),"")</f>
        <v/>
      </c>
      <c r="GH290" s="7">
        <f t="shared" ca="1" si="1515"/>
        <v>0</v>
      </c>
      <c r="GI290" s="7">
        <f t="shared" ca="1" si="1365"/>
        <v>9.568435691831001E-2</v>
      </c>
      <c r="GJ290" s="7">
        <f t="shared" ca="1" si="1366"/>
        <v>0.59662333538938228</v>
      </c>
      <c r="GK290" s="7">
        <f t="shared" ca="1" si="1367"/>
        <v>1</v>
      </c>
      <c r="GL290" s="7" t="str">
        <f t="shared" ca="1" si="1368"/>
        <v>3</v>
      </c>
      <c r="GM290" s="7" t="str">
        <f ca="1">IFERROR(IF(GM289+GL290&gt;GN$4,GM289,GM289+GL290),"")</f>
        <v/>
      </c>
      <c r="GN290" s="7">
        <f t="shared" ca="1" si="1516"/>
        <v>0</v>
      </c>
      <c r="GO290" s="7">
        <f t="shared" ca="1" si="1369"/>
        <v>0.237644301276699</v>
      </c>
      <c r="GP290" s="7">
        <f t="shared" ca="1" si="1370"/>
        <v>0.45466339103099329</v>
      </c>
      <c r="GQ290" s="7">
        <f t="shared" ca="1" si="1371"/>
        <v>1</v>
      </c>
      <c r="GR290" s="7" t="str">
        <f t="shared" ca="1" si="1372"/>
        <v>3</v>
      </c>
      <c r="GS290" s="7" t="str">
        <f ca="1">IFERROR(IF(GS289+GR290&gt;GT$4,GS289,GS289+GR290),"")</f>
        <v/>
      </c>
      <c r="GT290" s="7">
        <f t="shared" ca="1" si="1517"/>
        <v>0</v>
      </c>
      <c r="GU290" s="7">
        <f t="shared" ca="1" si="1373"/>
        <v>0.43750935702653726</v>
      </c>
      <c r="GV290" s="7">
        <f t="shared" ca="1" si="1374"/>
        <v>0.25479833528115503</v>
      </c>
      <c r="GW290" s="7">
        <f t="shared" ca="1" si="1375"/>
        <v>1</v>
      </c>
      <c r="GX290" s="7" t="str">
        <f t="shared" ca="1" si="1376"/>
        <v>3</v>
      </c>
      <c r="GY290" s="7" t="str">
        <f ca="1">IFERROR(IF(GY289+GX290&gt;GZ$4,GY289,GY289+GX290),"")</f>
        <v/>
      </c>
      <c r="GZ290" s="7">
        <f t="shared" ca="1" si="1518"/>
        <v>0</v>
      </c>
      <c r="HA290" s="7">
        <f t="shared" ca="1" si="1377"/>
        <v>0.60372104589506748</v>
      </c>
      <c r="HB290" s="7">
        <f t="shared" ca="1" si="1378"/>
        <v>8.8586646412624814E-2</v>
      </c>
      <c r="HC290" s="7">
        <f t="shared" ca="1" si="1379"/>
        <v>1</v>
      </c>
      <c r="HD290" s="7" t="str">
        <f t="shared" ca="1" si="1380"/>
        <v>3</v>
      </c>
      <c r="HE290" s="7" t="str">
        <f ca="1">IFERROR(IF(HE289+HD290&gt;HF$4,HE289,HE289+HD290),"")</f>
        <v/>
      </c>
      <c r="HF290" s="7">
        <f t="shared" ca="1" si="1519"/>
        <v>0</v>
      </c>
      <c r="HG290" s="7">
        <f t="shared" ca="1" si="1381"/>
        <v>0.49180328542563301</v>
      </c>
      <c r="HH290" s="7">
        <f t="shared" ca="1" si="1382"/>
        <v>0.20050440688205928</v>
      </c>
      <c r="HI290" s="7">
        <f t="shared" ca="1" si="1383"/>
        <v>1</v>
      </c>
      <c r="HJ290" s="7" t="str">
        <f t="shared" ca="1" si="1384"/>
        <v>3</v>
      </c>
      <c r="HK290" s="7" t="str">
        <f ca="1">IFERROR(IF(HK289+HJ290&gt;HL$4,HK289,HK289+HJ290),"")</f>
        <v/>
      </c>
      <c r="HL290" s="7">
        <f t="shared" ca="1" si="1520"/>
        <v>0</v>
      </c>
      <c r="HM290" s="7">
        <f t="shared" ca="1" si="1385"/>
        <v>0.81781639287555763</v>
      </c>
      <c r="HN290" s="7">
        <f t="shared" ca="1" si="1386"/>
        <v>-0.12550870056786534</v>
      </c>
      <c r="HO290" s="7">
        <f t="shared" ca="1" si="1387"/>
        <v>0</v>
      </c>
      <c r="HP290" s="7">
        <f t="shared" ca="1" si="1388"/>
        <v>0</v>
      </c>
      <c r="HQ290" s="7" t="str">
        <f ca="1">IFERROR(IF(HQ289+HP290&gt;HR$4,HQ289,HQ289+HP290),"")</f>
        <v/>
      </c>
      <c r="HR290" s="7">
        <f t="shared" ca="1" si="1521"/>
        <v>0</v>
      </c>
      <c r="HS290" s="7">
        <f t="shared" ca="1" si="1389"/>
        <v>0.36031946431831563</v>
      </c>
      <c r="HT290" s="7">
        <f t="shared" ca="1" si="1390"/>
        <v>0.33198822798937666</v>
      </c>
      <c r="HU290" s="7">
        <f t="shared" ca="1" si="1391"/>
        <v>1</v>
      </c>
      <c r="HV290" s="7" t="str">
        <f t="shared" ca="1" si="1392"/>
        <v>3</v>
      </c>
      <c r="HW290" s="7" t="str">
        <f ca="1">IFERROR(IF(HW289+HV290&gt;HX$4,HW289,HW289+HV290),"")</f>
        <v/>
      </c>
      <c r="HX290" s="7">
        <f t="shared" ca="1" si="1522"/>
        <v>0</v>
      </c>
      <c r="HY290" s="7">
        <f t="shared" ca="1" si="1393"/>
        <v>0.57115748015559897</v>
      </c>
      <c r="HZ290" s="7">
        <f t="shared" ca="1" si="1394"/>
        <v>0.12115021215209332</v>
      </c>
      <c r="IA290" s="7">
        <f t="shared" ca="1" si="1395"/>
        <v>1</v>
      </c>
      <c r="IB290" s="7" t="str">
        <f t="shared" ca="1" si="1396"/>
        <v>3</v>
      </c>
      <c r="IC290" s="7" t="str">
        <f ca="1">IFERROR(IF(IC289+IB290&gt;ID$4,IC289,IC289+IB290),"")</f>
        <v/>
      </c>
      <c r="ID290" s="7">
        <f t="shared" ca="1" si="1523"/>
        <v>0</v>
      </c>
      <c r="IE290" s="7">
        <f t="shared" ca="1" si="1397"/>
        <v>0.97321219175691087</v>
      </c>
      <c r="IF290" s="7">
        <f t="shared" ca="1" si="1398"/>
        <v>-0.28090449944921858</v>
      </c>
      <c r="IG290" s="7">
        <f t="shared" ca="1" si="1399"/>
        <v>0</v>
      </c>
      <c r="IH290" s="7">
        <f t="shared" ca="1" si="1400"/>
        <v>0</v>
      </c>
      <c r="II290" s="7" t="str">
        <f ca="1">IFERROR(IF(II289+IH290&gt;IJ$4,II289,II289+IH290),"")</f>
        <v/>
      </c>
      <c r="IJ290" s="7">
        <f t="shared" ca="1" si="1524"/>
        <v>0</v>
      </c>
      <c r="IK290" s="7">
        <f t="shared" ca="1" si="1401"/>
        <v>0.72920184465674043</v>
      </c>
      <c r="IL290" s="7">
        <f t="shared" ca="1" si="1402"/>
        <v>-3.6894152349048137E-2</v>
      </c>
      <c r="IM290" s="7">
        <f t="shared" ca="1" si="1403"/>
        <v>0</v>
      </c>
      <c r="IN290" s="7">
        <f t="shared" ca="1" si="1404"/>
        <v>0</v>
      </c>
      <c r="IO290" s="7" t="str">
        <f ca="1">IFERROR(IF(IO289+IN290&gt;IP$4,IO289,IO289+IN290),"")</f>
        <v/>
      </c>
      <c r="IP290" s="7">
        <f t="shared" ca="1" si="1525"/>
        <v>0</v>
      </c>
      <c r="IQ290" s="7">
        <f t="shared" ca="1" si="1405"/>
        <v>0.57695318418644481</v>
      </c>
      <c r="IR290" s="7">
        <f t="shared" ca="1" si="1406"/>
        <v>0.11535450812124748</v>
      </c>
      <c r="IS290" s="7">
        <f t="shared" ca="1" si="1407"/>
        <v>1</v>
      </c>
      <c r="IT290" s="7" t="str">
        <f t="shared" ca="1" si="1408"/>
        <v>3</v>
      </c>
      <c r="IU290" s="7" t="str">
        <f ca="1">IFERROR(IF(IU289+IT290&gt;IV$4,IU289,IU289+IT290),"")</f>
        <v/>
      </c>
      <c r="IV290" s="7">
        <f t="shared" ca="1" si="1526"/>
        <v>0</v>
      </c>
      <c r="IW290" s="7">
        <f t="shared" ca="1" si="1409"/>
        <v>6.8180977845812674E-2</v>
      </c>
      <c r="IX290" s="7">
        <f t="shared" ca="1" si="1410"/>
        <v>0.62412671446187962</v>
      </c>
      <c r="IY290" s="7">
        <f t="shared" ca="1" si="1411"/>
        <v>1</v>
      </c>
      <c r="IZ290" s="7" t="str">
        <f t="shared" ca="1" si="1412"/>
        <v>3</v>
      </c>
      <c r="JA290" s="7" t="str">
        <f ca="1">IFERROR(IF(JA289+IZ290&gt;JB$4,JA289,JA289+IZ290),"")</f>
        <v/>
      </c>
      <c r="JB290" s="7">
        <f t="shared" ca="1" si="1527"/>
        <v>0</v>
      </c>
      <c r="JC290" s="7">
        <f t="shared" ca="1" si="1413"/>
        <v>5.8797337586987575E-2</v>
      </c>
      <c r="JD290" s="7">
        <f t="shared" ca="1" si="1414"/>
        <v>0.63351035472070472</v>
      </c>
      <c r="JE290" s="7">
        <f t="shared" ca="1" si="1415"/>
        <v>1</v>
      </c>
      <c r="JF290" s="7" t="str">
        <f t="shared" ca="1" si="1416"/>
        <v>3</v>
      </c>
      <c r="JG290" s="7" t="str">
        <f ca="1">IFERROR(IF(JG289+JF290&gt;JH$4,JG289,JG289+JF290),"")</f>
        <v/>
      </c>
      <c r="JH290" s="7">
        <f t="shared" ca="1" si="1528"/>
        <v>0</v>
      </c>
      <c r="JI290" s="7">
        <f t="shared" ca="1" si="1417"/>
        <v>0.11189871566072196</v>
      </c>
      <c r="JJ290" s="7">
        <f t="shared" ca="1" si="1418"/>
        <v>0.58040897664697033</v>
      </c>
      <c r="JK290" s="7">
        <f t="shared" ca="1" si="1419"/>
        <v>1</v>
      </c>
      <c r="JL290" s="7" t="str">
        <f t="shared" ca="1" si="1420"/>
        <v>3</v>
      </c>
      <c r="JM290" s="7" t="str">
        <f ca="1">IFERROR(IF(JM289+JL290&gt;JN$4,JM289,JM289+JL290),"")</f>
        <v/>
      </c>
      <c r="JN290" s="7">
        <f t="shared" ca="1" si="1529"/>
        <v>0</v>
      </c>
      <c r="JO290" s="7">
        <f t="shared" ca="1" si="1421"/>
        <v>0.84422444666589147</v>
      </c>
      <c r="JP290" s="7">
        <f t="shared" ca="1" si="1422"/>
        <v>-0.15191675435819918</v>
      </c>
      <c r="JQ290" s="7">
        <f t="shared" ca="1" si="1423"/>
        <v>0</v>
      </c>
      <c r="JR290" s="7">
        <f t="shared" ca="1" si="1424"/>
        <v>0</v>
      </c>
      <c r="JS290" s="7" t="str">
        <f ca="1">IFERROR(IF(JS289+JR290&gt;JT$4,JS289,JS289+JR290),"")</f>
        <v/>
      </c>
      <c r="JT290" s="7">
        <f t="shared" ca="1" si="1530"/>
        <v>0</v>
      </c>
      <c r="JU290" s="7">
        <f t="shared" ca="1" si="1425"/>
        <v>0.61628165448097372</v>
      </c>
      <c r="JV290" s="7">
        <f t="shared" ca="1" si="1426"/>
        <v>7.6026037826718573E-2</v>
      </c>
      <c r="JW290" s="7">
        <f t="shared" ca="1" si="1427"/>
        <v>1</v>
      </c>
      <c r="JX290" s="7" t="str">
        <f t="shared" ca="1" si="1428"/>
        <v>3</v>
      </c>
      <c r="JY290" s="7" t="str">
        <f ca="1">IFERROR(IF(JY289+JX290&gt;JZ$4,JY289,JY289+JX290),"")</f>
        <v/>
      </c>
      <c r="JZ290" s="7">
        <f t="shared" ca="1" si="1531"/>
        <v>0</v>
      </c>
      <c r="KA290" s="7">
        <f t="shared" ca="1" si="1429"/>
        <v>4.137029719714902E-2</v>
      </c>
      <c r="KB290" s="7">
        <f t="shared" ca="1" si="1430"/>
        <v>0.65093739511054327</v>
      </c>
      <c r="KC290" s="7">
        <f t="shared" ca="1" si="1431"/>
        <v>1</v>
      </c>
      <c r="KD290" s="7" t="str">
        <f t="shared" ca="1" si="1432"/>
        <v>3</v>
      </c>
      <c r="KE290" s="7" t="str">
        <f ca="1">IFERROR(IF(KE289+KD290&gt;KF$4,KE289,KE289+KD290),"")</f>
        <v/>
      </c>
      <c r="KF290" s="7">
        <f t="shared" ca="1" si="1532"/>
        <v>0</v>
      </c>
      <c r="KG290" s="7">
        <f t="shared" ca="1" si="1433"/>
        <v>0.50423674110775329</v>
      </c>
      <c r="KH290" s="7">
        <f t="shared" ca="1" si="1434"/>
        <v>0.188070951199939</v>
      </c>
      <c r="KI290" s="7">
        <f t="shared" ca="1" si="1435"/>
        <v>1</v>
      </c>
      <c r="KJ290" s="7" t="str">
        <f t="shared" ca="1" si="1436"/>
        <v>3</v>
      </c>
      <c r="KK290" s="7" t="str">
        <f ca="1">IFERROR(IF(KK289+KJ290&gt;KL$4,KK289,KK289+KJ290),"")</f>
        <v/>
      </c>
      <c r="KL290" s="7">
        <f t="shared" ca="1" si="1533"/>
        <v>0</v>
      </c>
      <c r="KM290" s="7">
        <f t="shared" ca="1" si="1437"/>
        <v>0.81975980480240218</v>
      </c>
      <c r="KN290" s="7">
        <f t="shared" ca="1" si="1438"/>
        <v>-0.12745211249470989</v>
      </c>
      <c r="KO290" s="7">
        <f t="shared" ca="1" si="1439"/>
        <v>0</v>
      </c>
      <c r="KP290" s="7">
        <f t="shared" ca="1" si="1440"/>
        <v>0</v>
      </c>
      <c r="KQ290" s="7" t="str">
        <f ca="1">IFERROR(IF(KQ289+KP290&gt;KR$4,KQ289,KQ289+KP290),"")</f>
        <v/>
      </c>
      <c r="KR290" s="7">
        <f t="shared" ca="1" si="1534"/>
        <v>0</v>
      </c>
      <c r="KS290" s="7">
        <f t="shared" ca="1" si="1441"/>
        <v>0.31724945998338672</v>
      </c>
      <c r="KT290" s="7">
        <f t="shared" ca="1" si="1442"/>
        <v>0.37505823232430557</v>
      </c>
      <c r="KU290" s="7">
        <f t="shared" ca="1" si="1443"/>
        <v>1</v>
      </c>
      <c r="KV290" s="7" t="str">
        <f t="shared" ca="1" si="1444"/>
        <v>3</v>
      </c>
      <c r="KW290" s="7" t="str">
        <f ca="1">IFERROR(IF(KW289+KV290&gt;KX$4,KW289,KW289+KV290),"")</f>
        <v/>
      </c>
      <c r="KX290" s="7">
        <f t="shared" ca="1" si="1535"/>
        <v>0</v>
      </c>
      <c r="KY290" s="7">
        <f t="shared" ca="1" si="1445"/>
        <v>0.10938610194554899</v>
      </c>
      <c r="KZ290" s="7">
        <f t="shared" ca="1" si="1446"/>
        <v>0.5829215903621433</v>
      </c>
      <c r="LA290" s="7">
        <f t="shared" ca="1" si="1447"/>
        <v>1</v>
      </c>
      <c r="LB290" s="7" t="str">
        <f t="shared" ca="1" si="1448"/>
        <v>3</v>
      </c>
      <c r="LC290" s="7" t="str">
        <f ca="1">IFERROR(IF(LC289+LB290&gt;LD$4,LC289,LC289+LB290),"")</f>
        <v/>
      </c>
      <c r="LD290" s="7">
        <f t="shared" ca="1" si="1536"/>
        <v>0</v>
      </c>
      <c r="LE290" s="7">
        <f t="shared" ca="1" si="1449"/>
        <v>0.1420720098730176</v>
      </c>
      <c r="LF290" s="7">
        <f t="shared" ca="1" si="1450"/>
        <v>0.55023568243467469</v>
      </c>
      <c r="LG290" s="7">
        <f t="shared" ca="1" si="1451"/>
        <v>1</v>
      </c>
      <c r="LH290" s="7" t="str">
        <f t="shared" ca="1" si="1452"/>
        <v>3</v>
      </c>
      <c r="LI290" s="7" t="str">
        <f ca="1">IFERROR(IF(LI289+LH290&gt;LJ$4,LI289,LI289+LH290),"")</f>
        <v/>
      </c>
      <c r="LJ290" s="7">
        <f t="shared" ca="1" si="1537"/>
        <v>0</v>
      </c>
      <c r="LK290" s="7">
        <f t="shared" ca="1" si="1453"/>
        <v>0.2438215203109676</v>
      </c>
      <c r="LL290" s="7">
        <f t="shared" ca="1" si="1454"/>
        <v>0.44848617199672469</v>
      </c>
      <c r="LM290" s="7">
        <f t="shared" ca="1" si="1455"/>
        <v>1</v>
      </c>
      <c r="LN290" s="7" t="str">
        <f t="shared" ca="1" si="1456"/>
        <v>3</v>
      </c>
      <c r="LO290" s="7" t="str">
        <f ca="1">IFERROR(IF(LO289+LN290&gt;LP$4,LO289,LO289+LN290),"")</f>
        <v/>
      </c>
      <c r="LP290" s="7">
        <f t="shared" ca="1" si="1538"/>
        <v>0</v>
      </c>
      <c r="LQ290" s="7">
        <f t="shared" ca="1" si="1457"/>
        <v>0.71692854612702495</v>
      </c>
      <c r="LR290" s="7">
        <f t="shared" ca="1" si="1458"/>
        <v>-2.4620853819332655E-2</v>
      </c>
      <c r="LS290" s="7">
        <f t="shared" ca="1" si="1459"/>
        <v>0</v>
      </c>
      <c r="LT290" s="7">
        <f t="shared" ca="1" si="1460"/>
        <v>0</v>
      </c>
      <c r="LU290" s="7" t="str">
        <f ca="1">IFERROR(IF(LU289+LT290&gt;LV$4,LU289,LU289+LT290),"")</f>
        <v/>
      </c>
      <c r="LV290" s="7">
        <f t="shared" ca="1" si="1539"/>
        <v>0</v>
      </c>
      <c r="LW290" s="7">
        <f t="shared" ca="1" si="1461"/>
        <v>0.9448444474568054</v>
      </c>
      <c r="LX290" s="7">
        <f t="shared" ca="1" si="1462"/>
        <v>-0.25253675514911311</v>
      </c>
      <c r="LY290" s="7">
        <f t="shared" ca="1" si="1463"/>
        <v>0</v>
      </c>
      <c r="LZ290" s="7">
        <f t="shared" ca="1" si="1464"/>
        <v>0</v>
      </c>
      <c r="MA290" s="7" t="str">
        <f ca="1">IFERROR(IF(MA289+LZ290&gt;MB$4,MA289,MA289+LZ290),"")</f>
        <v/>
      </c>
      <c r="MB290" s="7">
        <f t="shared" ca="1" si="1540"/>
        <v>0</v>
      </c>
      <c r="MC290" s="7">
        <f t="shared" ca="1" si="1465"/>
        <v>0.65070814132966803</v>
      </c>
      <c r="MD290" s="7">
        <f t="shared" ca="1" si="1466"/>
        <v>4.1599550978024258E-2</v>
      </c>
      <c r="ME290" s="7">
        <f t="shared" ca="1" si="1467"/>
        <v>1</v>
      </c>
      <c r="MF290" s="7" t="str">
        <f t="shared" ca="1" si="1468"/>
        <v>3</v>
      </c>
      <c r="MG290" s="7" t="str">
        <f ca="1">IFERROR(IF(MG289+MF290&gt;MH$4,MG289,MG289+MF290),"")</f>
        <v/>
      </c>
      <c r="MH290" s="7">
        <f t="shared" ca="1" si="1541"/>
        <v>0</v>
      </c>
      <c r="MI290" s="7">
        <f t="shared" ca="1" si="1469"/>
        <v>0.23812451037690407</v>
      </c>
      <c r="MJ290" s="7">
        <f t="shared" ca="1" si="1470"/>
        <v>0.45418318193078822</v>
      </c>
      <c r="MK290" s="7">
        <f t="shared" ca="1" si="1471"/>
        <v>1</v>
      </c>
      <c r="ML290" s="7" t="str">
        <f t="shared" ca="1" si="1472"/>
        <v>3</v>
      </c>
      <c r="MM290" s="7" t="str">
        <f ca="1">IFERROR(IF(MM289+ML290&gt;MN$4,MM289,MM289+ML290),"")</f>
        <v/>
      </c>
      <c r="MN290" s="7">
        <f t="shared" ca="1" si="1542"/>
        <v>0</v>
      </c>
      <c r="MO290" s="7">
        <f t="shared" ca="1" si="1473"/>
        <v>6.924166263543563E-2</v>
      </c>
      <c r="MP290" s="7">
        <f t="shared" ca="1" si="1474"/>
        <v>0.62306602967225666</v>
      </c>
      <c r="MQ290" s="7">
        <f t="shared" ca="1" si="1475"/>
        <v>1</v>
      </c>
      <c r="MR290" s="7" t="str">
        <f t="shared" ca="1" si="1476"/>
        <v>3</v>
      </c>
      <c r="MS290" s="7" t="str">
        <f ca="1">IFERROR(IF(MS289+MR290&gt;MT$4,MS289,MS289+MR290),"")</f>
        <v/>
      </c>
      <c r="MT290" s="7">
        <f t="shared" ca="1" si="1543"/>
        <v>0</v>
      </c>
      <c r="MU290" s="7">
        <f t="shared" ca="1" si="1477"/>
        <v>0.89288965856114666</v>
      </c>
      <c r="MV290" s="7">
        <f t="shared" ca="1" si="1478"/>
        <v>-0.20058196625345437</v>
      </c>
      <c r="MW290" s="7">
        <f t="shared" ca="1" si="1479"/>
        <v>0</v>
      </c>
      <c r="MX290" s="7">
        <f t="shared" ca="1" si="1480"/>
        <v>0</v>
      </c>
      <c r="MY290" s="7" t="str">
        <f ca="1">IFERROR(IF(MY289+MX290&gt;MZ$4,MY289,MY289+MX290),"")</f>
        <v/>
      </c>
      <c r="MZ290" s="7">
        <f t="shared" ca="1" si="1544"/>
        <v>0</v>
      </c>
      <c r="NA290" s="7">
        <f t="shared" ca="1" si="1481"/>
        <v>0.96683336304896317</v>
      </c>
      <c r="NB290" s="7">
        <f t="shared" ca="1" si="1482"/>
        <v>-0.27452567074127088</v>
      </c>
      <c r="NC290" s="7">
        <f t="shared" ca="1" si="1483"/>
        <v>0</v>
      </c>
      <c r="ND290" s="7">
        <f t="shared" ca="1" si="1484"/>
        <v>0</v>
      </c>
      <c r="NE290" s="7" t="str">
        <f ca="1">IFERROR(IF(NE289+ND290&gt;NF$4,NE289,NE289+ND290),"")</f>
        <v/>
      </c>
      <c r="NF290" s="7">
        <f t="shared" ca="1" si="1545"/>
        <v>0</v>
      </c>
      <c r="NG290" s="7">
        <f t="shared" ca="1" si="1485"/>
        <v>0.7767520496335274</v>
      </c>
      <c r="NH290" s="7">
        <f t="shared" ca="1" si="1486"/>
        <v>-8.4444357325835107E-2</v>
      </c>
      <c r="NI290" s="7">
        <f t="shared" ca="1" si="1487"/>
        <v>0</v>
      </c>
      <c r="NJ290" s="7">
        <f t="shared" ca="1" si="1488"/>
        <v>0</v>
      </c>
      <c r="NK290" s="7" t="str">
        <f ca="1">IFERROR(IF(NK289+NJ290&gt;NL$4,NK289,NK289+NJ290),"")</f>
        <v/>
      </c>
      <c r="NL290" s="7">
        <f t="shared" ca="1" si="1546"/>
        <v>0</v>
      </c>
      <c r="NM290" s="7">
        <f t="shared" ca="1" si="1489"/>
        <v>0.20272429368585487</v>
      </c>
      <c r="NN290" s="7">
        <f t="shared" ca="1" si="1490"/>
        <v>0.48958339862183742</v>
      </c>
      <c r="NO290" s="7">
        <f t="shared" ca="1" si="1491"/>
        <v>1</v>
      </c>
      <c r="NP290" s="7" t="str">
        <f t="shared" ca="1" si="1492"/>
        <v>3</v>
      </c>
      <c r="NQ290" s="7" t="str">
        <f ca="1">IFERROR(IF(NQ289+NP290&gt;NR$4,NQ289,NQ289+NP290),"")</f>
        <v/>
      </c>
      <c r="NR290" s="7">
        <f t="shared" ca="1" si="1547"/>
        <v>0</v>
      </c>
      <c r="NT290">
        <v>292</v>
      </c>
      <c r="NU290" s="7" t="s">
        <v>19</v>
      </c>
      <c r="NV290" s="7" t="str">
        <f t="shared" ca="1" si="1280"/>
        <v/>
      </c>
      <c r="NW290" s="7" t="str">
        <f t="shared" ca="1" si="1493"/>
        <v/>
      </c>
      <c r="NX290" t="str">
        <f ca="1">IFERROR(VLOOKUP(NT290,$K$3:$AK$568,8,FALSE),"")</f>
        <v/>
      </c>
      <c r="NY290" t="str">
        <f ca="1">IFERROR(VLOOKUP(NT290,$K$3:$AK$568,9,FALSE),"")</f>
        <v/>
      </c>
      <c r="NZ290" s="7" t="str">
        <f ca="1">IFERROR(VLOOKUP(NT290,$K$3:$AK$568,27,FALSE),"")</f>
        <v/>
      </c>
      <c r="OB290">
        <v>292</v>
      </c>
      <c r="OC290" s="7" t="s">
        <v>19</v>
      </c>
      <c r="OD290" t="e">
        <f t="shared" ca="1" si="1548"/>
        <v>#N/A</v>
      </c>
      <c r="OE290" s="7" t="str">
        <f t="shared" ca="1" si="1549"/>
        <v/>
      </c>
      <c r="OF290" s="7" t="str">
        <f t="shared" ca="1" si="1550"/>
        <v/>
      </c>
      <c r="OG290" t="str">
        <f t="shared" ca="1" si="1551"/>
        <v/>
      </c>
      <c r="OI290">
        <v>292</v>
      </c>
      <c r="OJ290" s="7" t="s">
        <v>19</v>
      </c>
      <c r="OK290" s="7" t="str">
        <f t="shared" ca="1" si="1552"/>
        <v/>
      </c>
      <c r="OL290" s="7" t="str">
        <f t="shared" ca="1" si="1553"/>
        <v/>
      </c>
      <c r="OM290" t="str">
        <f ca="1">IFERROR(VLOOKUP(OI290,$L$3:$AK$568,7,FALSE),"")</f>
        <v/>
      </c>
      <c r="ON290" t="str">
        <f ca="1">IFERROR(VLOOKUP(OI290,$L$3:$AK$568,8,FALSE),"")</f>
        <v/>
      </c>
      <c r="OO290" s="7" t="str">
        <f ca="1">IFERROR(VLOOKUP(OI290,$L$3:$AK$568,26,FALSE),"")</f>
        <v/>
      </c>
      <c r="OQ290">
        <v>292</v>
      </c>
      <c r="OR290" s="7" t="s">
        <v>19</v>
      </c>
      <c r="OS290" t="e">
        <f t="shared" ca="1" si="1554"/>
        <v>#N/A</v>
      </c>
      <c r="OT290" s="7" t="str">
        <f t="shared" ca="1" si="1555"/>
        <v/>
      </c>
      <c r="OU290" s="7" t="str">
        <f t="shared" ca="1" si="1556"/>
        <v/>
      </c>
      <c r="OV290" t="str">
        <f t="shared" ca="1" si="1557"/>
        <v/>
      </c>
      <c r="OX290">
        <v>292</v>
      </c>
      <c r="OY290" s="7" t="s">
        <v>19</v>
      </c>
      <c r="OZ290" s="7" t="str">
        <f t="shared" ca="1" si="1558"/>
        <v/>
      </c>
      <c r="PA290" s="7" t="str">
        <f t="shared" ca="1" si="1559"/>
        <v/>
      </c>
      <c r="PB290" t="str">
        <f ca="1">IFERROR(VLOOKUP(OX290,$M$3:$AK$568,6,FALSE),"")</f>
        <v/>
      </c>
      <c r="PC290" t="str">
        <f ca="1">IFERROR(VLOOKUP(OX290,$M$3:$AK$568,7,FALSE),"")</f>
        <v/>
      </c>
      <c r="PD290" s="7" t="str">
        <f ca="1">IFERROR(VLOOKUP(OX290,$M$3:$AK$568,25,FALSE),"")</f>
        <v/>
      </c>
      <c r="PF290">
        <v>292</v>
      </c>
      <c r="PG290" s="7" t="s">
        <v>19</v>
      </c>
      <c r="PH290" t="e">
        <f t="shared" ca="1" si="1560"/>
        <v>#N/A</v>
      </c>
      <c r="PI290" s="7" t="str">
        <f t="shared" ca="1" si="1561"/>
        <v/>
      </c>
      <c r="PJ290" s="7" t="str">
        <f t="shared" ca="1" si="1562"/>
        <v/>
      </c>
      <c r="PK290" t="str">
        <f t="shared" ca="1" si="1563"/>
        <v/>
      </c>
      <c r="PM290">
        <v>292</v>
      </c>
      <c r="PN290" s="7" t="s">
        <v>19</v>
      </c>
      <c r="PO290" s="202" t="str">
        <f t="shared" ca="1" si="1564"/>
        <v/>
      </c>
      <c r="PP290" s="7" t="str">
        <f t="shared" ca="1" si="1565"/>
        <v/>
      </c>
      <c r="PQ290" t="str">
        <f ca="1">IFERROR(VLOOKUP(PM290,$G$325:$R$409,12,FALSE),"")</f>
        <v/>
      </c>
      <c r="PR290" t="e">
        <f ca="1">VLOOKUP(PM290,$G$324:$Q$409,11,FALSE)</f>
        <v>#N/A</v>
      </c>
      <c r="PS290" s="7" t="str">
        <f ca="1">VLOOKUP(PQ290,$R$325:$Y$409,8,FALSE)</f>
        <v>- -</v>
      </c>
      <c r="PT290" s="7">
        <f ca="1">ReSt</f>
        <v>-4</v>
      </c>
      <c r="PU290" s="7" t="e">
        <f t="shared" ca="1" si="1566"/>
        <v>#N/A</v>
      </c>
      <c r="PV290" s="7" t="e">
        <f t="shared" ca="1" si="1567"/>
        <v>#N/A</v>
      </c>
      <c r="PW290" s="7" t="str">
        <f ca="1">VLOOKUP(PQ290,$R$325:$AK$409,8,FALSE)</f>
        <v>- -</v>
      </c>
      <c r="PX290" s="7"/>
      <c r="PY290">
        <v>292</v>
      </c>
      <c r="PZ290" s="7" t="s">
        <v>19</v>
      </c>
      <c r="QA290" t="str">
        <f t="shared" ca="1" si="1568"/>
        <v/>
      </c>
      <c r="QB290" s="7" t="str">
        <f t="shared" ca="1" si="1569"/>
        <v/>
      </c>
      <c r="QC290" s="7" t="str">
        <f t="shared" ca="1" si="1570"/>
        <v/>
      </c>
      <c r="QD290" t="str">
        <f t="shared" ca="1" si="1571"/>
        <v/>
      </c>
      <c r="QF290">
        <v>292</v>
      </c>
      <c r="QG290" s="7" t="s">
        <v>19</v>
      </c>
      <c r="QH290" s="7" t="str">
        <f t="shared" ca="1" si="1572"/>
        <v/>
      </c>
      <c r="QI290" s="7" t="e">
        <f t="shared" ca="1" si="1573"/>
        <v>#VALUE!</v>
      </c>
      <c r="QJ290" t="e">
        <f t="shared" ca="1" si="1574"/>
        <v>#N/A</v>
      </c>
      <c r="QK290" s="7" t="e">
        <f t="shared" ca="1" si="1575"/>
        <v>#N/A</v>
      </c>
      <c r="QM290">
        <v>292</v>
      </c>
      <c r="QN290" s="7" t="s">
        <v>19</v>
      </c>
      <c r="QO290" t="str">
        <f t="shared" ca="1" si="1576"/>
        <v/>
      </c>
      <c r="QP290" s="7" t="str">
        <f t="shared" ca="1" si="1577"/>
        <v/>
      </c>
      <c r="QQ290" t="str">
        <f t="shared" ca="1" si="1578"/>
        <v/>
      </c>
    </row>
    <row r="291" spans="1:459" x14ac:dyDescent="0.25">
      <c r="A291" s="240" t="str">
        <f>IF('Character Sheet'!$B$4="Creature","N","Y")</f>
        <v>Y</v>
      </c>
      <c r="C291" s="75"/>
      <c r="D291" s="76"/>
      <c r="F291" s="75"/>
      <c r="G291" s="76"/>
      <c r="I291" s="75"/>
      <c r="J291" s="85"/>
      <c r="K291" s="85">
        <f t="shared" ca="1" si="1589"/>
        <v>7</v>
      </c>
      <c r="L291" s="85">
        <f t="shared" ca="1" si="1587"/>
        <v>7</v>
      </c>
      <c r="M291" s="70">
        <f t="shared" ca="1" si="1270"/>
        <v>18</v>
      </c>
      <c r="O291" s="222">
        <f t="shared" ca="1" si="1277"/>
        <v>277</v>
      </c>
      <c r="Q291" s="7" t="str">
        <f t="shared" si="1579"/>
        <v>Mimery</v>
      </c>
      <c r="R291" s="9" t="s">
        <v>1531</v>
      </c>
      <c r="S291" s="9" t="s">
        <v>1866</v>
      </c>
      <c r="T291" s="61" t="str">
        <f>SUBSTITUTE(IFERROR(IFERROR(VLOOKUP(R291,'[1]Skill Statistics'!$A$3:$C$513,2,FALSE),VLOOKUP(Q291,'[1]Skill Statistics'!$A$3:$C$513,2,FALSE)),T290),"R*","ReSt")</f>
        <v>Em/Pr</v>
      </c>
      <c r="U291" s="61" t="str">
        <f>IFERROR(IFERROR(VLOOKUP(R291,'[1]Skill Statistics'!$A$3:$C$513,3,FALSE),VLOOKUP(Q291,'[1]Skill Statistics'!$A$3:$C$513,3,FALSE)),U290)</f>
        <v>Ag</v>
      </c>
      <c r="V291" s="61" t="str">
        <f>IF(ISNUMBER(SEARCH("Category",R291)),"- -",IFERROR(IFERROR(VLOOKUP(Q291,[1]Professions!$A$4:$AM$288,MATCH(Profession,[1]Professions!$A$1:$AM$1,0),FALSE),VLOOKUP(Q291,Calculations!$B$91:$I$95,8,FALSE)),"- -"))</f>
        <v>3 / 4</v>
      </c>
      <c r="W291" s="60">
        <f t="shared" ca="1" si="1278"/>
        <v>0</v>
      </c>
      <c r="X291" s="7">
        <f ca="1">IFERROR(VLOOKUP(R291,$BS$6:$NR$519,MATCH(ActualLevel,$BS$3:$NR$3,0),FALSE),"- -")</f>
        <v>0</v>
      </c>
      <c r="Y291" s="7">
        <f t="shared" ca="1" si="1588"/>
        <v>0</v>
      </c>
      <c r="Z291" s="7">
        <f ca="1">IFERROR(VLOOKUP(Y291,Charts!$BQ$2:$BR$52,2,FALSE),"- -")</f>
        <v>-25</v>
      </c>
      <c r="AA291" s="7">
        <f t="shared" ca="1" si="1281"/>
        <v>-1</v>
      </c>
      <c r="AB291" s="7">
        <f t="shared" ca="1" si="1584"/>
        <v>0</v>
      </c>
      <c r="AC291" s="7"/>
      <c r="AD291" s="7"/>
      <c r="AE291" s="7"/>
      <c r="AF291" s="7"/>
      <c r="AG291" s="7"/>
      <c r="AH291" s="43"/>
      <c r="AI291" s="7"/>
      <c r="AJ291" s="7"/>
      <c r="AK291" s="7">
        <f t="shared" ca="1" si="1282"/>
        <v>-26</v>
      </c>
      <c r="AL291" s="7"/>
      <c r="AM291" s="69">
        <f>IFERROR(VLOOKUP(R291,'[1]Skill Statistics'!$A$3:$AN$513,MATCH(Profession,'[1]Skill Statistics'!$A$2:$AN$2,0),FALSE),0)</f>
        <v>0</v>
      </c>
      <c r="AN291" s="85">
        <f>IFERROR(VLOOKUP(Q291,'[1]Skill Statistics'!$A$3:$BK$513,MATCH(Archetype,'[1]Skill Statistics'!$A$2:$BK$2,0),FALSE),0)</f>
        <v>0</v>
      </c>
      <c r="AO291" s="85">
        <f>IFERROR(VLOOKUP(Q291,'[1]Skill Statistics'!$A$3:$BB$513,MATCH(Race,'[1]Skill Statistics'!$A$2:$BB$2,0),FALSE),0)</f>
        <v>0</v>
      </c>
      <c r="AP291" s="85">
        <f t="shared" ca="1" si="1495"/>
        <v>-0.1</v>
      </c>
      <c r="AQ291" s="70"/>
      <c r="AS291" s="69">
        <f>IFERROR(VLOOKUP(Q291,'[1]Professional Skills'!$A$4:$AM$288,MATCH(Profession,'[1]Professional Skills'!$A$3:$AM$3,0),FALSE),"- -")</f>
        <v>0</v>
      </c>
      <c r="AU291" s="7">
        <f t="shared" si="1586"/>
        <v>0</v>
      </c>
      <c r="AV291" s="7">
        <f t="shared" ca="1" si="1585"/>
        <v>0</v>
      </c>
      <c r="AW291" t="str">
        <f t="shared" si="1580"/>
        <v/>
      </c>
      <c r="AX291" t="str">
        <f>IFERROR(_xlfn.RANK.EQ(AW291,$AW$5:$AW$568),"")</f>
        <v/>
      </c>
      <c r="AY291">
        <f t="shared" si="1285"/>
        <v>0</v>
      </c>
      <c r="AZ291" s="70" t="str">
        <f t="shared" si="1283"/>
        <v/>
      </c>
      <c r="BB291" s="69" t="str">
        <f>IFERROR(IF(Q291="Language",VLOOKUP(R291,[1]Cultures!$B$4:$N$218,MATCH(Culture,[1]Cultures!$B$3:$N$3,0),FALSE),VLOOKUP(Q291,[1]Cultures!$B$4:$O$212,MATCH(Culture,[1]Cultures!$B$3:$O$3,0),FALSE)),"- -")</f>
        <v>- -</v>
      </c>
      <c r="BD291">
        <f t="shared" ca="1" si="1581"/>
        <v>0</v>
      </c>
      <c r="BE291" t="str">
        <f t="shared" si="1582"/>
        <v/>
      </c>
      <c r="BF291">
        <f t="shared" ca="1" si="1590"/>
        <v>0.45451842452131275</v>
      </c>
      <c r="BH291">
        <f t="shared" ca="1" si="1591"/>
        <v>7</v>
      </c>
      <c r="BI291" s="7" t="str">
        <f t="shared" ca="1" si="1284"/>
        <v>- -</v>
      </c>
      <c r="BJ291">
        <f t="shared" ca="1" si="1592"/>
        <v>0</v>
      </c>
      <c r="BK291" s="7"/>
      <c r="BL291" s="70">
        <f t="shared" ca="1" si="1286"/>
        <v>0</v>
      </c>
      <c r="BN291" s="69">
        <f>IFERROR(VLOOKUP(V291,Charts!$BT$2:$BV$14,3,FALSE),"- -")</f>
        <v>0.69230769230769229</v>
      </c>
      <c r="BO291" s="85">
        <f t="shared" ca="1" si="1496"/>
        <v>1.3926861138433164</v>
      </c>
      <c r="BP291" s="70">
        <f t="shared" ca="1" si="1583"/>
        <v>277</v>
      </c>
      <c r="BR291" s="7">
        <v>290</v>
      </c>
      <c r="BS291" s="9" t="str">
        <f ca="1">VLOOKUP(BR291,$O$3:$R$568,4,FALSE)</f>
        <v>Forgery Technics</v>
      </c>
      <c r="BT291" s="7" t="str">
        <f ca="1">VLOOKUP(BS291,$R$3:$V$568,5,FALSE)</f>
        <v>5 / 7</v>
      </c>
      <c r="BU291" s="7">
        <f ca="1">VLOOKUP(BT291,Charts!$BT$2:$BV$14,3,FALSE)</f>
        <v>0.46153846153846156</v>
      </c>
      <c r="BV291" s="7" t="str">
        <f t="shared" ca="1" si="1287"/>
        <v>5</v>
      </c>
      <c r="BW291" s="7" t="str">
        <f t="shared" ca="1" si="1288"/>
        <v>7</v>
      </c>
      <c r="BY291" s="7">
        <f t="shared" ca="1" si="1289"/>
        <v>6.7411649539465546E-2</v>
      </c>
      <c r="BZ291" s="7">
        <f t="shared" ca="1" si="1290"/>
        <v>0.39412681199899602</v>
      </c>
      <c r="CA291" s="7">
        <f t="shared" ca="1" si="1291"/>
        <v>1</v>
      </c>
      <c r="CB291" s="7" t="str">
        <f t="shared" ca="1" si="1292"/>
        <v>5</v>
      </c>
      <c r="CC291" s="7" t="str">
        <f ca="1">IFERROR(IF(CC290+CB291&gt;CD$4,CC290,CC290+CB291),"")</f>
        <v/>
      </c>
      <c r="CD291" s="7">
        <f t="shared" ca="1" si="1497"/>
        <v>0</v>
      </c>
      <c r="CE291" s="7">
        <f t="shared" ca="1" si="1293"/>
        <v>0.33010845362059849</v>
      </c>
      <c r="CF291" s="7">
        <f t="shared" ca="1" si="1294"/>
        <v>0.13143000791786308</v>
      </c>
      <c r="CG291" s="7">
        <f t="shared" ca="1" si="1295"/>
        <v>1</v>
      </c>
      <c r="CH291" s="7" t="str">
        <f t="shared" ca="1" si="1296"/>
        <v>5</v>
      </c>
      <c r="CI291" s="7" t="str">
        <f ca="1">IFERROR(IF(CI290+CH291&gt;CJ$4,CI290,CI290+CH291),"")</f>
        <v/>
      </c>
      <c r="CJ291" s="7">
        <f t="shared" ca="1" si="1498"/>
        <v>0</v>
      </c>
      <c r="CK291" s="7">
        <f t="shared" ca="1" si="1297"/>
        <v>0.784211827413274</v>
      </c>
      <c r="CL291" s="7">
        <f t="shared" ca="1" si="1298"/>
        <v>-0.32267336587481243</v>
      </c>
      <c r="CM291" s="7">
        <f t="shared" ca="1" si="1299"/>
        <v>0</v>
      </c>
      <c r="CN291" s="7">
        <f t="shared" ca="1" si="1300"/>
        <v>0</v>
      </c>
      <c r="CO291" s="7" t="str">
        <f ca="1">IFERROR(IF(CO290+CN291&gt;CP$4,CO290,CO290+CN291),"")</f>
        <v/>
      </c>
      <c r="CP291" s="7">
        <f t="shared" ca="1" si="1499"/>
        <v>0</v>
      </c>
      <c r="CQ291" s="7">
        <f t="shared" ca="1" si="1301"/>
        <v>0.7271506027233815</v>
      </c>
      <c r="CR291" s="7">
        <f t="shared" ca="1" si="1302"/>
        <v>-0.26561214118491994</v>
      </c>
      <c r="CS291" s="7">
        <f t="shared" ca="1" si="1303"/>
        <v>0</v>
      </c>
      <c r="CT291" s="7">
        <f t="shared" ca="1" si="1304"/>
        <v>0</v>
      </c>
      <c r="CU291" s="7" t="str">
        <f ca="1">IFERROR(IF(CU290+CT291&gt;CV$4,CU290,CU290+CT291),"")</f>
        <v/>
      </c>
      <c r="CV291" s="7">
        <f t="shared" ca="1" si="1500"/>
        <v>0</v>
      </c>
      <c r="CW291" s="7">
        <f t="shared" ca="1" si="1305"/>
        <v>0.40548210994529643</v>
      </c>
      <c r="CX291" s="7">
        <f t="shared" ca="1" si="1306"/>
        <v>5.6056351593165132E-2</v>
      </c>
      <c r="CY291" s="7">
        <f t="shared" ca="1" si="1307"/>
        <v>1</v>
      </c>
      <c r="CZ291" s="7" t="str">
        <f t="shared" ca="1" si="1308"/>
        <v>5</v>
      </c>
      <c r="DA291" s="7" t="str">
        <f ca="1">IFERROR(IF(DA290+CZ291&gt;DB$4,DA290,DA290+CZ291),"")</f>
        <v/>
      </c>
      <c r="DB291" s="7">
        <f t="shared" ca="1" si="1501"/>
        <v>0</v>
      </c>
      <c r="DC291" s="7">
        <f t="shared" ca="1" si="1309"/>
        <v>0.25833290577327117</v>
      </c>
      <c r="DD291" s="7">
        <f t="shared" ca="1" si="1310"/>
        <v>0.20320555576519039</v>
      </c>
      <c r="DE291" s="7">
        <f t="shared" ca="1" si="1311"/>
        <v>1</v>
      </c>
      <c r="DF291" s="7" t="str">
        <f t="shared" ca="1" si="1312"/>
        <v>5</v>
      </c>
      <c r="DG291" s="7" t="str">
        <f ca="1">IFERROR(IF(DG290+DF291&gt;DH$4,DG290,DG290+DF291),"")</f>
        <v/>
      </c>
      <c r="DH291" s="7">
        <f t="shared" ca="1" si="1502"/>
        <v>0</v>
      </c>
      <c r="DI291" s="7">
        <f t="shared" ca="1" si="1313"/>
        <v>0.28705439229609409</v>
      </c>
      <c r="DJ291" s="7">
        <f t="shared" ca="1" si="1314"/>
        <v>0.17448406924236748</v>
      </c>
      <c r="DK291" s="7">
        <f t="shared" ca="1" si="1315"/>
        <v>1</v>
      </c>
      <c r="DL291" s="7" t="str">
        <f t="shared" ca="1" si="1316"/>
        <v>5</v>
      </c>
      <c r="DM291" s="7" t="str">
        <f ca="1">IFERROR(IF(DM290+DL291&gt;DN$4,DM290,DM290+DL291),"")</f>
        <v/>
      </c>
      <c r="DN291" s="7">
        <f t="shared" ca="1" si="1503"/>
        <v>0</v>
      </c>
      <c r="DO291" s="7">
        <f t="shared" ca="1" si="1317"/>
        <v>0.93257970342275898</v>
      </c>
      <c r="DP291" s="7">
        <f t="shared" ca="1" si="1318"/>
        <v>-0.47104124188429741</v>
      </c>
      <c r="DQ291" s="7">
        <f t="shared" ca="1" si="1319"/>
        <v>0</v>
      </c>
      <c r="DR291" s="7">
        <f t="shared" ca="1" si="1320"/>
        <v>0</v>
      </c>
      <c r="DS291" s="7" t="str">
        <f ca="1">IFERROR(IF(DS290+DR291&gt;DT$4,DS290,DS290+DR291),"")</f>
        <v/>
      </c>
      <c r="DT291" s="7">
        <f t="shared" ca="1" si="1504"/>
        <v>0</v>
      </c>
      <c r="DU291" s="7">
        <f t="shared" ca="1" si="1321"/>
        <v>0.79030906838524728</v>
      </c>
      <c r="DV291" s="7">
        <f t="shared" ca="1" si="1322"/>
        <v>-0.32877060684678572</v>
      </c>
      <c r="DW291" s="7">
        <f t="shared" ca="1" si="1323"/>
        <v>0</v>
      </c>
      <c r="DX291" s="7">
        <f t="shared" ca="1" si="1324"/>
        <v>0</v>
      </c>
      <c r="DY291" s="7" t="str">
        <f ca="1">IFERROR(IF(DY290+DX291&gt;DZ$4,DY290,DY290+DX291),"")</f>
        <v/>
      </c>
      <c r="DZ291" s="7">
        <f t="shared" ca="1" si="1505"/>
        <v>0</v>
      </c>
      <c r="EA291" s="7">
        <f t="shared" ca="1" si="1325"/>
        <v>0.49509660287822321</v>
      </c>
      <c r="EB291" s="7">
        <f t="shared" ca="1" si="1326"/>
        <v>-3.3558141339761649E-2</v>
      </c>
      <c r="EC291" s="7">
        <f t="shared" ca="1" si="1327"/>
        <v>0</v>
      </c>
      <c r="ED291" s="7">
        <f t="shared" ca="1" si="1328"/>
        <v>0</v>
      </c>
      <c r="EE291" s="7" t="str">
        <f ca="1">IFERROR(IF(EE290+ED291&gt;EF$4,EE290,EE290+ED291),"")</f>
        <v/>
      </c>
      <c r="EF291" s="7">
        <f t="shared" ca="1" si="1506"/>
        <v>0</v>
      </c>
      <c r="EG291" s="7">
        <f t="shared" ca="1" si="1329"/>
        <v>0.78489631010493233</v>
      </c>
      <c r="EH291" s="7">
        <f t="shared" ca="1" si="1330"/>
        <v>-0.32335784856647076</v>
      </c>
      <c r="EI291" s="7">
        <f t="shared" ca="1" si="1331"/>
        <v>0</v>
      </c>
      <c r="EJ291" s="7">
        <f t="shared" ca="1" si="1332"/>
        <v>0</v>
      </c>
      <c r="EK291" s="7" t="str">
        <f ca="1">IFERROR(IF(EK290+EJ291&gt;EL$4,EK290,EK290+EJ291),"")</f>
        <v/>
      </c>
      <c r="EL291" s="7">
        <f t="shared" ca="1" si="1507"/>
        <v>0</v>
      </c>
      <c r="EM291" s="7">
        <f t="shared" ca="1" si="1333"/>
        <v>0.26256853218150622</v>
      </c>
      <c r="EN291" s="7">
        <f t="shared" ca="1" si="1334"/>
        <v>0.19896992935695534</v>
      </c>
      <c r="EO291" s="7">
        <f t="shared" ca="1" si="1335"/>
        <v>1</v>
      </c>
      <c r="EP291" s="7" t="str">
        <f t="shared" ca="1" si="1336"/>
        <v>5</v>
      </c>
      <c r="EQ291" s="7" t="str">
        <f ca="1">IFERROR(IF(EQ290+EP291&gt;ER$4,EQ290,EQ290+EP291),"")</f>
        <v/>
      </c>
      <c r="ER291" s="7">
        <f t="shared" ca="1" si="1508"/>
        <v>0</v>
      </c>
      <c r="ES291" s="7">
        <f t="shared" ca="1" si="1337"/>
        <v>0.17468589700109372</v>
      </c>
      <c r="ET291" s="7">
        <f t="shared" ca="1" si="1338"/>
        <v>0.28685256453736785</v>
      </c>
      <c r="EU291" s="7">
        <f t="shared" ca="1" si="1339"/>
        <v>1</v>
      </c>
      <c r="EV291" s="7" t="str">
        <f t="shared" ca="1" si="1340"/>
        <v>5</v>
      </c>
      <c r="EW291" s="7" t="str">
        <f ca="1">IFERROR(IF(EW290+EV291&gt;EX$4,EW290,EW290+EV291),"")</f>
        <v/>
      </c>
      <c r="EX291" s="7">
        <f t="shared" ca="1" si="1509"/>
        <v>0</v>
      </c>
      <c r="EY291" s="7">
        <f t="shared" ca="1" si="1341"/>
        <v>0.11606723292458909</v>
      </c>
      <c r="EZ291" s="7">
        <f t="shared" ca="1" si="1342"/>
        <v>0.34547122861387247</v>
      </c>
      <c r="FA291" s="7">
        <f t="shared" ca="1" si="1343"/>
        <v>1</v>
      </c>
      <c r="FB291" s="7" t="str">
        <f t="shared" ca="1" si="1344"/>
        <v>5</v>
      </c>
      <c r="FC291" s="7" t="str">
        <f ca="1">IFERROR(IF(FC290+FB291&gt;FD$4,FC290,FC290+FB291),"")</f>
        <v/>
      </c>
      <c r="FD291" s="7">
        <f t="shared" ca="1" si="1510"/>
        <v>0</v>
      </c>
      <c r="FE291" s="7">
        <f t="shared" ca="1" si="1345"/>
        <v>0.34863404744620485</v>
      </c>
      <c r="FF291" s="7">
        <f t="shared" ca="1" si="1346"/>
        <v>0.11290441409225671</v>
      </c>
      <c r="FG291" s="7">
        <f t="shared" ca="1" si="1347"/>
        <v>1</v>
      </c>
      <c r="FH291" s="7" t="str">
        <f t="shared" ca="1" si="1348"/>
        <v>5</v>
      </c>
      <c r="FI291" s="7" t="str">
        <f ca="1">IFERROR(IF(FI290+FH291&gt;FJ$4,FI290,FI290+FH291),"")</f>
        <v/>
      </c>
      <c r="FJ291" s="7">
        <f t="shared" ca="1" si="1511"/>
        <v>0</v>
      </c>
      <c r="FK291" s="7">
        <f t="shared" ca="1" si="1349"/>
        <v>0.79512495117246862</v>
      </c>
      <c r="FL291" s="7">
        <f t="shared" ca="1" si="1350"/>
        <v>-0.33358648963400706</v>
      </c>
      <c r="FM291" s="7">
        <f t="shared" ca="1" si="1351"/>
        <v>0</v>
      </c>
      <c r="FN291" s="7">
        <f t="shared" ca="1" si="1352"/>
        <v>0</v>
      </c>
      <c r="FO291" s="7" t="str">
        <f ca="1">IFERROR(IF(FO290+FN291&gt;FP$4,FO290,FO290+FN291),"")</f>
        <v/>
      </c>
      <c r="FP291" s="7">
        <f t="shared" ca="1" si="1512"/>
        <v>0</v>
      </c>
      <c r="FQ291" s="7">
        <f t="shared" ca="1" si="1353"/>
        <v>0.35991013738414623</v>
      </c>
      <c r="FR291" s="7">
        <f t="shared" ca="1" si="1354"/>
        <v>0.10162832415431533</v>
      </c>
      <c r="FS291" s="7">
        <f t="shared" ca="1" si="1355"/>
        <v>1</v>
      </c>
      <c r="FT291" s="7" t="str">
        <f t="shared" ca="1" si="1356"/>
        <v>5</v>
      </c>
      <c r="FU291" s="7" t="str">
        <f ca="1">IFERROR(IF(FU290+FT291&gt;FV$4,FU290,FU290+FT291),"")</f>
        <v/>
      </c>
      <c r="FV291" s="7">
        <f t="shared" ca="1" si="1513"/>
        <v>0</v>
      </c>
      <c r="FW291" s="7">
        <f t="shared" ca="1" si="1357"/>
        <v>0.57597906290575041</v>
      </c>
      <c r="FX291" s="7">
        <f t="shared" ca="1" si="1358"/>
        <v>-0.11444060136728884</v>
      </c>
      <c r="FY291" s="7">
        <f t="shared" ca="1" si="1359"/>
        <v>0</v>
      </c>
      <c r="FZ291" s="7">
        <f t="shared" ca="1" si="1360"/>
        <v>0</v>
      </c>
      <c r="GA291" s="7" t="str">
        <f ca="1">IFERROR(IF(GA290+FZ291&gt;GB$4,GA290,GA290+FZ291),"")</f>
        <v/>
      </c>
      <c r="GB291" s="7">
        <f t="shared" ca="1" si="1514"/>
        <v>0</v>
      </c>
      <c r="GC291" s="7">
        <f t="shared" ca="1" si="1361"/>
        <v>5.8628396396049332E-2</v>
      </c>
      <c r="GD291" s="7">
        <f t="shared" ca="1" si="1362"/>
        <v>0.40291006514241223</v>
      </c>
      <c r="GE291" s="7">
        <f t="shared" ca="1" si="1363"/>
        <v>1</v>
      </c>
      <c r="GF291" s="7" t="str">
        <f t="shared" ca="1" si="1364"/>
        <v>5</v>
      </c>
      <c r="GG291" s="7" t="str">
        <f ca="1">IFERROR(IF(GG290+GF291&gt;GH$4,GG290,GG290+GF291),"")</f>
        <v/>
      </c>
      <c r="GH291" s="7">
        <f t="shared" ca="1" si="1515"/>
        <v>0</v>
      </c>
      <c r="GI291" s="7">
        <f t="shared" ca="1" si="1365"/>
        <v>0.96173100036780401</v>
      </c>
      <c r="GJ291" s="7">
        <f t="shared" ca="1" si="1366"/>
        <v>-0.50019253882934245</v>
      </c>
      <c r="GK291" s="7">
        <f t="shared" ca="1" si="1367"/>
        <v>0</v>
      </c>
      <c r="GL291" s="7">
        <f t="shared" ca="1" si="1368"/>
        <v>0</v>
      </c>
      <c r="GM291" s="7" t="str">
        <f ca="1">IFERROR(IF(GM290+GL291&gt;GN$4,GM290,GM290+GL291),"")</f>
        <v/>
      </c>
      <c r="GN291" s="7">
        <f t="shared" ca="1" si="1516"/>
        <v>0</v>
      </c>
      <c r="GO291" s="7">
        <f t="shared" ca="1" si="1369"/>
        <v>0.66673836719812352</v>
      </c>
      <c r="GP291" s="7">
        <f t="shared" ca="1" si="1370"/>
        <v>-0.20519990565966195</v>
      </c>
      <c r="GQ291" s="7">
        <f t="shared" ca="1" si="1371"/>
        <v>0</v>
      </c>
      <c r="GR291" s="7">
        <f t="shared" ca="1" si="1372"/>
        <v>0</v>
      </c>
      <c r="GS291" s="7" t="str">
        <f ca="1">IFERROR(IF(GS290+GR291&gt;GT$4,GS290,GS290+GR291),"")</f>
        <v/>
      </c>
      <c r="GT291" s="7">
        <f t="shared" ca="1" si="1517"/>
        <v>0</v>
      </c>
      <c r="GU291" s="7">
        <f t="shared" ca="1" si="1373"/>
        <v>0.75455444016357354</v>
      </c>
      <c r="GV291" s="7">
        <f t="shared" ca="1" si="1374"/>
        <v>-0.29301597862511197</v>
      </c>
      <c r="GW291" s="7">
        <f t="shared" ca="1" si="1375"/>
        <v>0</v>
      </c>
      <c r="GX291" s="7">
        <f t="shared" ca="1" si="1376"/>
        <v>0</v>
      </c>
      <c r="GY291" s="7" t="str">
        <f ca="1">IFERROR(IF(GY290+GX291&gt;GZ$4,GY290,GY290+GX291),"")</f>
        <v/>
      </c>
      <c r="GZ291" s="7">
        <f t="shared" ca="1" si="1518"/>
        <v>0</v>
      </c>
      <c r="HA291" s="7">
        <f t="shared" ca="1" si="1377"/>
        <v>0.8117070644852038</v>
      </c>
      <c r="HB291" s="7">
        <f t="shared" ca="1" si="1378"/>
        <v>-0.35016860294674224</v>
      </c>
      <c r="HC291" s="7">
        <f t="shared" ca="1" si="1379"/>
        <v>0</v>
      </c>
      <c r="HD291" s="7">
        <f t="shared" ca="1" si="1380"/>
        <v>0</v>
      </c>
      <c r="HE291" s="7" t="str">
        <f ca="1">IFERROR(IF(HE290+HD291&gt;HF$4,HE290,HE290+HD291),"")</f>
        <v/>
      </c>
      <c r="HF291" s="7">
        <f t="shared" ca="1" si="1519"/>
        <v>0</v>
      </c>
      <c r="HG291" s="7">
        <f t="shared" ca="1" si="1381"/>
        <v>0.29868795199777898</v>
      </c>
      <c r="HH291" s="7">
        <f t="shared" ca="1" si="1382"/>
        <v>0.16285050954068259</v>
      </c>
      <c r="HI291" s="7">
        <f t="shared" ca="1" si="1383"/>
        <v>1</v>
      </c>
      <c r="HJ291" s="7" t="str">
        <f t="shared" ca="1" si="1384"/>
        <v>5</v>
      </c>
      <c r="HK291" s="7" t="str">
        <f ca="1">IFERROR(IF(HK290+HJ291&gt;HL$4,HK290,HK290+HJ291),"")</f>
        <v/>
      </c>
      <c r="HL291" s="7">
        <f t="shared" ca="1" si="1520"/>
        <v>0</v>
      </c>
      <c r="HM291" s="7">
        <f t="shared" ca="1" si="1385"/>
        <v>0.99049382073766989</v>
      </c>
      <c r="HN291" s="7">
        <f t="shared" ca="1" si="1386"/>
        <v>-0.52895535919920833</v>
      </c>
      <c r="HO291" s="7">
        <f t="shared" ca="1" si="1387"/>
        <v>0</v>
      </c>
      <c r="HP291" s="7">
        <f t="shared" ca="1" si="1388"/>
        <v>0</v>
      </c>
      <c r="HQ291" s="7" t="str">
        <f ca="1">IFERROR(IF(HQ290+HP291&gt;HR$4,HQ290,HQ290+HP291),"")</f>
        <v/>
      </c>
      <c r="HR291" s="7">
        <f t="shared" ca="1" si="1521"/>
        <v>0</v>
      </c>
      <c r="HS291" s="7">
        <f t="shared" ca="1" si="1389"/>
        <v>0.15842594490668138</v>
      </c>
      <c r="HT291" s="7">
        <f t="shared" ca="1" si="1390"/>
        <v>0.30311251663178018</v>
      </c>
      <c r="HU291" s="7">
        <f t="shared" ca="1" si="1391"/>
        <v>1</v>
      </c>
      <c r="HV291" s="7" t="str">
        <f t="shared" ca="1" si="1392"/>
        <v>5</v>
      </c>
      <c r="HW291" s="7" t="str">
        <f ca="1">IFERROR(IF(HW290+HV291&gt;HX$4,HW290,HW290+HV291),"")</f>
        <v/>
      </c>
      <c r="HX291" s="7">
        <f t="shared" ca="1" si="1522"/>
        <v>0</v>
      </c>
      <c r="HY291" s="7">
        <f t="shared" ca="1" si="1393"/>
        <v>0.65688550443185856</v>
      </c>
      <c r="HZ291" s="7">
        <f t="shared" ca="1" si="1394"/>
        <v>-0.19534704289339699</v>
      </c>
      <c r="IA291" s="7">
        <f t="shared" ca="1" si="1395"/>
        <v>0</v>
      </c>
      <c r="IB291" s="7">
        <f t="shared" ca="1" si="1396"/>
        <v>0</v>
      </c>
      <c r="IC291" s="7" t="str">
        <f ca="1">IFERROR(IF(IC290+IB291&gt;ID$4,IC290,IC290+IB291),"")</f>
        <v/>
      </c>
      <c r="ID291" s="7">
        <f t="shared" ca="1" si="1523"/>
        <v>0</v>
      </c>
      <c r="IE291" s="7">
        <f t="shared" ca="1" si="1397"/>
        <v>3.8377447018637101E-2</v>
      </c>
      <c r="IF291" s="7">
        <f t="shared" ca="1" si="1398"/>
        <v>0.42316101451982446</v>
      </c>
      <c r="IG291" s="7">
        <f t="shared" ca="1" si="1399"/>
        <v>1</v>
      </c>
      <c r="IH291" s="7" t="str">
        <f t="shared" ca="1" si="1400"/>
        <v>5</v>
      </c>
      <c r="II291" s="7" t="str">
        <f ca="1">IFERROR(IF(II290+IH291&gt;IJ$4,II290,II290+IH291),"")</f>
        <v/>
      </c>
      <c r="IJ291" s="7">
        <f t="shared" ca="1" si="1524"/>
        <v>0</v>
      </c>
      <c r="IK291" s="7">
        <f t="shared" ca="1" si="1401"/>
        <v>0.84867017173733517</v>
      </c>
      <c r="IL291" s="7">
        <f t="shared" ca="1" si="1402"/>
        <v>-0.3871317101988736</v>
      </c>
      <c r="IM291" s="7">
        <f t="shared" ca="1" si="1403"/>
        <v>0</v>
      </c>
      <c r="IN291" s="7">
        <f t="shared" ca="1" si="1404"/>
        <v>0</v>
      </c>
      <c r="IO291" s="7" t="str">
        <f ca="1">IFERROR(IF(IO290+IN291&gt;IP$4,IO290,IO290+IN291),"")</f>
        <v/>
      </c>
      <c r="IP291" s="7">
        <f t="shared" ca="1" si="1525"/>
        <v>0</v>
      </c>
      <c r="IQ291" s="7">
        <f t="shared" ca="1" si="1405"/>
        <v>0.80786036768468039</v>
      </c>
      <c r="IR291" s="7">
        <f t="shared" ca="1" si="1406"/>
        <v>-0.34632190614621883</v>
      </c>
      <c r="IS291" s="7">
        <f t="shared" ca="1" si="1407"/>
        <v>0</v>
      </c>
      <c r="IT291" s="7">
        <f t="shared" ca="1" si="1408"/>
        <v>0</v>
      </c>
      <c r="IU291" s="7" t="str">
        <f ca="1">IFERROR(IF(IU290+IT291&gt;IV$4,IU290,IU290+IT291),"")</f>
        <v/>
      </c>
      <c r="IV291" s="7">
        <f t="shared" ca="1" si="1526"/>
        <v>0</v>
      </c>
      <c r="IW291" s="7">
        <f t="shared" ca="1" si="1409"/>
        <v>0.58299257974007068</v>
      </c>
      <c r="IX291" s="7">
        <f t="shared" ca="1" si="1410"/>
        <v>-0.12145411820160912</v>
      </c>
      <c r="IY291" s="7">
        <f t="shared" ca="1" si="1411"/>
        <v>0</v>
      </c>
      <c r="IZ291" s="7">
        <f t="shared" ca="1" si="1412"/>
        <v>0</v>
      </c>
      <c r="JA291" s="7" t="str">
        <f ca="1">IFERROR(IF(JA290+IZ291&gt;JB$4,JA290,JA290+IZ291),"")</f>
        <v/>
      </c>
      <c r="JB291" s="7">
        <f t="shared" ca="1" si="1527"/>
        <v>0</v>
      </c>
      <c r="JC291" s="7">
        <f t="shared" ca="1" si="1413"/>
        <v>0.9264821484427388</v>
      </c>
      <c r="JD291" s="7">
        <f t="shared" ca="1" si="1414"/>
        <v>-0.46494368690427723</v>
      </c>
      <c r="JE291" s="7">
        <f t="shared" ca="1" si="1415"/>
        <v>0</v>
      </c>
      <c r="JF291" s="7">
        <f t="shared" ca="1" si="1416"/>
        <v>0</v>
      </c>
      <c r="JG291" s="7" t="str">
        <f ca="1">IFERROR(IF(JG290+JF291&gt;JH$4,JG290,JG290+JF291),"")</f>
        <v/>
      </c>
      <c r="JH291" s="7">
        <f t="shared" ca="1" si="1528"/>
        <v>0</v>
      </c>
      <c r="JI291" s="7">
        <f t="shared" ca="1" si="1417"/>
        <v>0.73669751209719336</v>
      </c>
      <c r="JJ291" s="7">
        <f t="shared" ca="1" si="1418"/>
        <v>-0.2751590505587318</v>
      </c>
      <c r="JK291" s="7">
        <f t="shared" ca="1" si="1419"/>
        <v>0</v>
      </c>
      <c r="JL291" s="7">
        <f t="shared" ca="1" si="1420"/>
        <v>0</v>
      </c>
      <c r="JM291" s="7" t="str">
        <f ca="1">IFERROR(IF(JM290+JL291&gt;JN$4,JM290,JM290+JL291),"")</f>
        <v/>
      </c>
      <c r="JN291" s="7">
        <f t="shared" ca="1" si="1529"/>
        <v>0</v>
      </c>
      <c r="JO291" s="7">
        <f t="shared" ca="1" si="1421"/>
        <v>0.24314033364255105</v>
      </c>
      <c r="JP291" s="7">
        <f t="shared" ca="1" si="1422"/>
        <v>0.21839812789591051</v>
      </c>
      <c r="JQ291" s="7">
        <f t="shared" ca="1" si="1423"/>
        <v>1</v>
      </c>
      <c r="JR291" s="7" t="str">
        <f t="shared" ca="1" si="1424"/>
        <v>5</v>
      </c>
      <c r="JS291" s="7" t="str">
        <f ca="1">IFERROR(IF(JS290+JR291&gt;JT$4,JS290,JS290+JR291),"")</f>
        <v/>
      </c>
      <c r="JT291" s="7">
        <f t="shared" ca="1" si="1530"/>
        <v>0</v>
      </c>
      <c r="JU291" s="7">
        <f t="shared" ca="1" si="1425"/>
        <v>0.92212403509920859</v>
      </c>
      <c r="JV291" s="7">
        <f t="shared" ca="1" si="1426"/>
        <v>-0.46058557356074703</v>
      </c>
      <c r="JW291" s="7">
        <f t="shared" ca="1" si="1427"/>
        <v>0</v>
      </c>
      <c r="JX291" s="7">
        <f t="shared" ca="1" si="1428"/>
        <v>0</v>
      </c>
      <c r="JY291" s="7" t="str">
        <f ca="1">IFERROR(IF(JY290+JX291&gt;JZ$4,JY290,JY290+JX291),"")</f>
        <v/>
      </c>
      <c r="JZ291" s="7">
        <f t="shared" ca="1" si="1531"/>
        <v>0</v>
      </c>
      <c r="KA291" s="7">
        <f t="shared" ca="1" si="1429"/>
        <v>0.69750895325692386</v>
      </c>
      <c r="KB291" s="7">
        <f t="shared" ca="1" si="1430"/>
        <v>-0.23597049171846229</v>
      </c>
      <c r="KC291" s="7">
        <f t="shared" ca="1" si="1431"/>
        <v>0</v>
      </c>
      <c r="KD291" s="7">
        <f t="shared" ca="1" si="1432"/>
        <v>0</v>
      </c>
      <c r="KE291" s="7" t="str">
        <f ca="1">IFERROR(IF(KE290+KD291&gt;KF$4,KE290,KE290+KD291),"")</f>
        <v/>
      </c>
      <c r="KF291" s="7">
        <f t="shared" ca="1" si="1532"/>
        <v>0</v>
      </c>
      <c r="KG291" s="7">
        <f t="shared" ca="1" si="1433"/>
        <v>0.29689320050860701</v>
      </c>
      <c r="KH291" s="7">
        <f t="shared" ca="1" si="1434"/>
        <v>0.16464526102985455</v>
      </c>
      <c r="KI291" s="7">
        <f t="shared" ca="1" si="1435"/>
        <v>1</v>
      </c>
      <c r="KJ291" s="7" t="str">
        <f t="shared" ca="1" si="1436"/>
        <v>5</v>
      </c>
      <c r="KK291" s="7" t="str">
        <f ca="1">IFERROR(IF(KK290+KJ291&gt;KL$4,KK290,KK290+KJ291),"")</f>
        <v/>
      </c>
      <c r="KL291" s="7">
        <f t="shared" ca="1" si="1533"/>
        <v>0</v>
      </c>
      <c r="KM291" s="7">
        <f t="shared" ca="1" si="1437"/>
        <v>0.32644726590583228</v>
      </c>
      <c r="KN291" s="7">
        <f t="shared" ca="1" si="1438"/>
        <v>0.13509119563262928</v>
      </c>
      <c r="KO291" s="7">
        <f t="shared" ca="1" si="1439"/>
        <v>1</v>
      </c>
      <c r="KP291" s="7" t="str">
        <f t="shared" ca="1" si="1440"/>
        <v>5</v>
      </c>
      <c r="KQ291" s="7" t="str">
        <f ca="1">IFERROR(IF(KQ290+KP291&gt;KR$4,KQ290,KQ290+KP291),"")</f>
        <v/>
      </c>
      <c r="KR291" s="7">
        <f t="shared" ca="1" si="1534"/>
        <v>0</v>
      </c>
      <c r="KS291" s="7">
        <f t="shared" ca="1" si="1441"/>
        <v>9.5174596865795769E-3</v>
      </c>
      <c r="KT291" s="7">
        <f t="shared" ca="1" si="1442"/>
        <v>0.45202100185188199</v>
      </c>
      <c r="KU291" s="7">
        <f t="shared" ca="1" si="1443"/>
        <v>1</v>
      </c>
      <c r="KV291" s="7" t="str">
        <f t="shared" ca="1" si="1444"/>
        <v>5</v>
      </c>
      <c r="KW291" s="7" t="str">
        <f ca="1">IFERROR(IF(KW290+KV291&gt;KX$4,KW290,KW290+KV291),"")</f>
        <v/>
      </c>
      <c r="KX291" s="7">
        <f t="shared" ca="1" si="1535"/>
        <v>0</v>
      </c>
      <c r="KY291" s="7">
        <f t="shared" ca="1" si="1445"/>
        <v>0.89268677450874301</v>
      </c>
      <c r="KZ291" s="7">
        <f t="shared" ca="1" si="1446"/>
        <v>-0.43114831297028144</v>
      </c>
      <c r="LA291" s="7">
        <f t="shared" ca="1" si="1447"/>
        <v>0</v>
      </c>
      <c r="LB291" s="7">
        <f t="shared" ca="1" si="1448"/>
        <v>0</v>
      </c>
      <c r="LC291" s="7" t="str">
        <f ca="1">IFERROR(IF(LC290+LB291&gt;LD$4,LC290,LC290+LB291),"")</f>
        <v/>
      </c>
      <c r="LD291" s="7">
        <f t="shared" ca="1" si="1536"/>
        <v>0</v>
      </c>
      <c r="LE291" s="7">
        <f t="shared" ca="1" si="1449"/>
        <v>0.56289098527999015</v>
      </c>
      <c r="LF291" s="7">
        <f t="shared" ca="1" si="1450"/>
        <v>-0.10135252374152859</v>
      </c>
      <c r="LG291" s="7">
        <f t="shared" ca="1" si="1451"/>
        <v>0</v>
      </c>
      <c r="LH291" s="7">
        <f t="shared" ca="1" si="1452"/>
        <v>0</v>
      </c>
      <c r="LI291" s="7" t="str">
        <f ca="1">IFERROR(IF(LI290+LH291&gt;LJ$4,LI290,LI290+LH291),"")</f>
        <v/>
      </c>
      <c r="LJ291" s="7">
        <f t="shared" ca="1" si="1537"/>
        <v>0</v>
      </c>
      <c r="LK291" s="7">
        <f t="shared" ca="1" si="1453"/>
        <v>0.4248387666994049</v>
      </c>
      <c r="LL291" s="7">
        <f t="shared" ca="1" si="1454"/>
        <v>3.6699694839056662E-2</v>
      </c>
      <c r="LM291" s="7">
        <f t="shared" ca="1" si="1455"/>
        <v>1</v>
      </c>
      <c r="LN291" s="7" t="str">
        <f t="shared" ca="1" si="1456"/>
        <v>5</v>
      </c>
      <c r="LO291" s="7" t="str">
        <f ca="1">IFERROR(IF(LO290+LN291&gt;LP$4,LO290,LO290+LN291),"")</f>
        <v/>
      </c>
      <c r="LP291" s="7">
        <f t="shared" ca="1" si="1538"/>
        <v>0</v>
      </c>
      <c r="LQ291" s="7">
        <f t="shared" ca="1" si="1457"/>
        <v>2.8679469554080517E-2</v>
      </c>
      <c r="LR291" s="7">
        <f t="shared" ca="1" si="1458"/>
        <v>0.43285899198438105</v>
      </c>
      <c r="LS291" s="7">
        <f t="shared" ca="1" si="1459"/>
        <v>1</v>
      </c>
      <c r="LT291" s="7" t="str">
        <f t="shared" ca="1" si="1460"/>
        <v>5</v>
      </c>
      <c r="LU291" s="7" t="str">
        <f ca="1">IFERROR(IF(LU290+LT291&gt;LV$4,LU290,LU290+LT291),"")</f>
        <v/>
      </c>
      <c r="LV291" s="7">
        <f t="shared" ca="1" si="1539"/>
        <v>0</v>
      </c>
      <c r="LW291" s="7">
        <f t="shared" ca="1" si="1461"/>
        <v>0.88293827871355646</v>
      </c>
      <c r="LX291" s="7">
        <f t="shared" ca="1" si="1462"/>
        <v>-0.42139981717509489</v>
      </c>
      <c r="LY291" s="7">
        <f t="shared" ca="1" si="1463"/>
        <v>0</v>
      </c>
      <c r="LZ291" s="7">
        <f t="shared" ca="1" si="1464"/>
        <v>0</v>
      </c>
      <c r="MA291" s="7" t="str">
        <f ca="1">IFERROR(IF(MA290+LZ291&gt;MB$4,MA290,MA290+LZ291),"")</f>
        <v/>
      </c>
      <c r="MB291" s="7">
        <f t="shared" ca="1" si="1540"/>
        <v>0</v>
      </c>
      <c r="MC291" s="7">
        <f t="shared" ca="1" si="1465"/>
        <v>0.20358012853833252</v>
      </c>
      <c r="MD291" s="7">
        <f t="shared" ca="1" si="1466"/>
        <v>0.25795833300012905</v>
      </c>
      <c r="ME291" s="7">
        <f t="shared" ca="1" si="1467"/>
        <v>1</v>
      </c>
      <c r="MF291" s="7" t="str">
        <f t="shared" ca="1" si="1468"/>
        <v>5</v>
      </c>
      <c r="MG291" s="7" t="str">
        <f ca="1">IFERROR(IF(MG290+MF291&gt;MH$4,MG290,MG290+MF291),"")</f>
        <v/>
      </c>
      <c r="MH291" s="7">
        <f t="shared" ca="1" si="1541"/>
        <v>0</v>
      </c>
      <c r="MI291" s="7">
        <f t="shared" ca="1" si="1469"/>
        <v>6.6756931520925988E-3</v>
      </c>
      <c r="MJ291" s="7">
        <f t="shared" ca="1" si="1470"/>
        <v>0.45486276838636897</v>
      </c>
      <c r="MK291" s="7">
        <f t="shared" ca="1" si="1471"/>
        <v>1</v>
      </c>
      <c r="ML291" s="7" t="str">
        <f t="shared" ca="1" si="1472"/>
        <v>5</v>
      </c>
      <c r="MM291" s="7" t="str">
        <f ca="1">IFERROR(IF(MM290+ML291&gt;MN$4,MM290,MM290+ML291),"")</f>
        <v/>
      </c>
      <c r="MN291" s="7">
        <f t="shared" ca="1" si="1542"/>
        <v>0</v>
      </c>
      <c r="MO291" s="7">
        <f t="shared" ca="1" si="1473"/>
        <v>0.33421158409088103</v>
      </c>
      <c r="MP291" s="7">
        <f t="shared" ca="1" si="1474"/>
        <v>0.12732687744758053</v>
      </c>
      <c r="MQ291" s="7">
        <f t="shared" ca="1" si="1475"/>
        <v>1</v>
      </c>
      <c r="MR291" s="7" t="str">
        <f t="shared" ca="1" si="1476"/>
        <v>5</v>
      </c>
      <c r="MS291" s="7" t="str">
        <f ca="1">IFERROR(IF(MS290+MR291&gt;MT$4,MS290,MS290+MR291),"")</f>
        <v/>
      </c>
      <c r="MT291" s="7">
        <f t="shared" ca="1" si="1543"/>
        <v>0</v>
      </c>
      <c r="MU291" s="7">
        <f t="shared" ca="1" si="1477"/>
        <v>0.61843857522403256</v>
      </c>
      <c r="MV291" s="7">
        <f t="shared" ca="1" si="1478"/>
        <v>-0.156900113685571</v>
      </c>
      <c r="MW291" s="7">
        <f t="shared" ca="1" si="1479"/>
        <v>0</v>
      </c>
      <c r="MX291" s="7">
        <f t="shared" ca="1" si="1480"/>
        <v>0</v>
      </c>
      <c r="MY291" s="7" t="str">
        <f ca="1">IFERROR(IF(MY290+MX291&gt;MZ$4,MY290,MY290+MX291),"")</f>
        <v/>
      </c>
      <c r="MZ291" s="7">
        <f t="shared" ca="1" si="1544"/>
        <v>0</v>
      </c>
      <c r="NA291" s="7">
        <f t="shared" ca="1" si="1481"/>
        <v>0.49345026884008658</v>
      </c>
      <c r="NB291" s="7">
        <f t="shared" ca="1" si="1482"/>
        <v>-3.1911807301625017E-2</v>
      </c>
      <c r="NC291" s="7">
        <f t="shared" ca="1" si="1483"/>
        <v>0</v>
      </c>
      <c r="ND291" s="7">
        <f t="shared" ca="1" si="1484"/>
        <v>0</v>
      </c>
      <c r="NE291" s="7" t="str">
        <f ca="1">IFERROR(IF(NE290+ND291&gt;NF$4,NE290,NE290+ND291),"")</f>
        <v/>
      </c>
      <c r="NF291" s="7">
        <f t="shared" ca="1" si="1545"/>
        <v>0</v>
      </c>
      <c r="NG291" s="7">
        <f t="shared" ca="1" si="1485"/>
        <v>0.26952704383051851</v>
      </c>
      <c r="NH291" s="7">
        <f t="shared" ca="1" si="1486"/>
        <v>0.19201141770794306</v>
      </c>
      <c r="NI291" s="7">
        <f t="shared" ca="1" si="1487"/>
        <v>1</v>
      </c>
      <c r="NJ291" s="7" t="str">
        <f t="shared" ca="1" si="1488"/>
        <v>5</v>
      </c>
      <c r="NK291" s="7" t="str">
        <f ca="1">IFERROR(IF(NK290+NJ291&gt;NL$4,NK290,NK290+NJ291),"")</f>
        <v/>
      </c>
      <c r="NL291" s="7">
        <f t="shared" ca="1" si="1546"/>
        <v>0</v>
      </c>
      <c r="NM291" s="7">
        <f t="shared" ca="1" si="1489"/>
        <v>0.31847205036723758</v>
      </c>
      <c r="NN291" s="7">
        <f t="shared" ca="1" si="1490"/>
        <v>0.14306641117122398</v>
      </c>
      <c r="NO291" s="7">
        <f t="shared" ca="1" si="1491"/>
        <v>1</v>
      </c>
      <c r="NP291" s="7" t="str">
        <f t="shared" ca="1" si="1492"/>
        <v>5</v>
      </c>
      <c r="NQ291" s="7" t="str">
        <f ca="1">IFERROR(IF(NQ290+NP291&gt;NR$4,NQ290,NQ290+NP291),"")</f>
        <v/>
      </c>
      <c r="NR291" s="7">
        <f t="shared" ca="1" si="1547"/>
        <v>0</v>
      </c>
      <c r="NT291">
        <v>293</v>
      </c>
      <c r="NU291" s="7" t="s">
        <v>19</v>
      </c>
      <c r="NV291" s="7" t="str">
        <f t="shared" ca="1" si="1280"/>
        <v/>
      </c>
      <c r="NW291" s="7" t="str">
        <f t="shared" ca="1" si="1493"/>
        <v/>
      </c>
      <c r="NX291" t="str">
        <f ca="1">IFERROR(VLOOKUP(NT291,$K$3:$AK$568,8,FALSE),"")</f>
        <v/>
      </c>
      <c r="NY291" t="str">
        <f ca="1">IFERROR(VLOOKUP(NT291,$K$3:$AK$568,9,FALSE),"")</f>
        <v/>
      </c>
      <c r="NZ291" s="7" t="str">
        <f ca="1">IFERROR(VLOOKUP(NT291,$K$3:$AK$568,27,FALSE),"")</f>
        <v/>
      </c>
      <c r="OB291">
        <v>293</v>
      </c>
      <c r="OC291" s="7" t="s">
        <v>19</v>
      </c>
      <c r="OD291" t="e">
        <f t="shared" ca="1" si="1548"/>
        <v>#N/A</v>
      </c>
      <c r="OE291" s="7" t="str">
        <f t="shared" ca="1" si="1549"/>
        <v/>
      </c>
      <c r="OF291" s="7" t="str">
        <f t="shared" ca="1" si="1550"/>
        <v/>
      </c>
      <c r="OG291" t="str">
        <f t="shared" ca="1" si="1551"/>
        <v/>
      </c>
      <c r="OI291">
        <v>293</v>
      </c>
      <c r="OJ291" s="7" t="s">
        <v>19</v>
      </c>
      <c r="OK291" s="7" t="str">
        <f t="shared" ca="1" si="1552"/>
        <v/>
      </c>
      <c r="OL291" s="7" t="str">
        <f t="shared" ca="1" si="1553"/>
        <v/>
      </c>
      <c r="OM291" t="str">
        <f ca="1">IFERROR(VLOOKUP(OI291,$L$3:$AK$568,7,FALSE),"")</f>
        <v/>
      </c>
      <c r="ON291" t="str">
        <f ca="1">IFERROR(VLOOKUP(OI291,$L$3:$AK$568,8,FALSE),"")</f>
        <v/>
      </c>
      <c r="OO291" s="7" t="str">
        <f ca="1">IFERROR(VLOOKUP(OI291,$L$3:$AK$568,26,FALSE),"")</f>
        <v/>
      </c>
      <c r="OQ291">
        <v>293</v>
      </c>
      <c r="OR291" s="7" t="s">
        <v>19</v>
      </c>
      <c r="OS291" t="e">
        <f t="shared" ca="1" si="1554"/>
        <v>#N/A</v>
      </c>
      <c r="OT291" s="7" t="str">
        <f t="shared" ca="1" si="1555"/>
        <v/>
      </c>
      <c r="OU291" s="7" t="str">
        <f t="shared" ca="1" si="1556"/>
        <v/>
      </c>
      <c r="OV291" t="str">
        <f t="shared" ca="1" si="1557"/>
        <v/>
      </c>
      <c r="OX291">
        <v>293</v>
      </c>
      <c r="OY291" s="7" t="s">
        <v>19</v>
      </c>
      <c r="OZ291" s="7" t="str">
        <f t="shared" ca="1" si="1558"/>
        <v/>
      </c>
      <c r="PA291" s="7" t="str">
        <f t="shared" ca="1" si="1559"/>
        <v/>
      </c>
      <c r="PB291" t="str">
        <f ca="1">IFERROR(VLOOKUP(OX291,$M$3:$AK$568,6,FALSE),"")</f>
        <v/>
      </c>
      <c r="PC291" t="str">
        <f ca="1">IFERROR(VLOOKUP(OX291,$M$3:$AK$568,7,FALSE),"")</f>
        <v/>
      </c>
      <c r="PD291" s="7" t="str">
        <f ca="1">IFERROR(VLOOKUP(OX291,$M$3:$AK$568,25,FALSE),"")</f>
        <v/>
      </c>
      <c r="PF291">
        <v>293</v>
      </c>
      <c r="PG291" s="7" t="s">
        <v>19</v>
      </c>
      <c r="PH291" t="e">
        <f t="shared" ca="1" si="1560"/>
        <v>#N/A</v>
      </c>
      <c r="PI291" s="7" t="str">
        <f t="shared" ca="1" si="1561"/>
        <v/>
      </c>
      <c r="PJ291" s="7" t="str">
        <f t="shared" ca="1" si="1562"/>
        <v/>
      </c>
      <c r="PK291" t="str">
        <f t="shared" ca="1" si="1563"/>
        <v/>
      </c>
      <c r="PM291">
        <v>293</v>
      </c>
      <c r="PN291" s="7" t="s">
        <v>19</v>
      </c>
      <c r="PO291" s="202" t="str">
        <f t="shared" ca="1" si="1564"/>
        <v/>
      </c>
      <c r="PP291" s="7" t="str">
        <f t="shared" ca="1" si="1565"/>
        <v/>
      </c>
      <c r="PQ291" t="str">
        <f ca="1">IFERROR(VLOOKUP(PM291,$G$325:$R$409,12,FALSE),"")</f>
        <v/>
      </c>
      <c r="PR291" t="e">
        <f ca="1">VLOOKUP(PM291,$G$324:$Q$409,11,FALSE)</f>
        <v>#N/A</v>
      </c>
      <c r="PS291" s="7" t="str">
        <f ca="1">VLOOKUP(PQ291,$R$325:$Y$409,8,FALSE)</f>
        <v>- -</v>
      </c>
      <c r="PT291" s="7">
        <f ca="1">ReSt</f>
        <v>-4</v>
      </c>
      <c r="PU291" s="7" t="e">
        <f t="shared" ca="1" si="1566"/>
        <v>#N/A</v>
      </c>
      <c r="PV291" s="7" t="e">
        <f t="shared" ca="1" si="1567"/>
        <v>#N/A</v>
      </c>
      <c r="PW291" s="7" t="str">
        <f ca="1">VLOOKUP(PQ291,$R$325:$AK$409,8,FALSE)</f>
        <v>- -</v>
      </c>
      <c r="PX291" s="7"/>
      <c r="PY291">
        <v>293</v>
      </c>
      <c r="PZ291" s="7" t="s">
        <v>19</v>
      </c>
      <c r="QA291" t="str">
        <f t="shared" ca="1" si="1568"/>
        <v/>
      </c>
      <c r="QB291" s="7" t="str">
        <f t="shared" ca="1" si="1569"/>
        <v/>
      </c>
      <c r="QC291" s="7" t="str">
        <f t="shared" ca="1" si="1570"/>
        <v/>
      </c>
      <c r="QD291" t="str">
        <f t="shared" ca="1" si="1571"/>
        <v/>
      </c>
      <c r="QF291">
        <v>293</v>
      </c>
      <c r="QG291" s="7" t="s">
        <v>19</v>
      </c>
      <c r="QH291" s="7" t="str">
        <f t="shared" ca="1" si="1572"/>
        <v/>
      </c>
      <c r="QI291" s="7" t="e">
        <f t="shared" ca="1" si="1573"/>
        <v>#VALUE!</v>
      </c>
      <c r="QJ291" t="e">
        <f t="shared" ca="1" si="1574"/>
        <v>#N/A</v>
      </c>
      <c r="QK291" s="7" t="e">
        <f t="shared" ca="1" si="1575"/>
        <v>#N/A</v>
      </c>
      <c r="QM291">
        <v>293</v>
      </c>
      <c r="QN291" s="7" t="s">
        <v>19</v>
      </c>
      <c r="QO291" t="str">
        <f t="shared" ca="1" si="1576"/>
        <v/>
      </c>
      <c r="QP291" s="7" t="str">
        <f t="shared" ca="1" si="1577"/>
        <v/>
      </c>
      <c r="QQ291" t="str">
        <f t="shared" ca="1" si="1578"/>
        <v/>
      </c>
    </row>
    <row r="292" spans="1:459" x14ac:dyDescent="0.25">
      <c r="A292" s="240" t="str">
        <f>IF('Character Sheet'!$B$4="Creature","N","Y")</f>
        <v>Y</v>
      </c>
      <c r="C292" s="75"/>
      <c r="D292" s="76"/>
      <c r="F292" s="75"/>
      <c r="G292" s="76"/>
      <c r="I292" s="75"/>
      <c r="J292" s="85"/>
      <c r="K292" s="85">
        <f t="shared" ca="1" si="1589"/>
        <v>7</v>
      </c>
      <c r="L292" s="85">
        <f t="shared" ca="1" si="1587"/>
        <v>7</v>
      </c>
      <c r="M292" s="70">
        <f t="shared" ca="1" si="1270"/>
        <v>18</v>
      </c>
      <c r="O292" s="222">
        <f t="shared" ca="1" si="1277"/>
        <v>350</v>
      </c>
      <c r="Q292" s="7" t="str">
        <f t="shared" si="1579"/>
        <v>Tale Telling</v>
      </c>
      <c r="R292" s="9" t="s">
        <v>1532</v>
      </c>
      <c r="S292" s="9" t="s">
        <v>2016</v>
      </c>
      <c r="T292" s="61" t="str">
        <f>SUBSTITUTE(IFERROR(IFERROR(VLOOKUP(R292,'[1]Skill Statistics'!$A$3:$C$513,2,FALSE),VLOOKUP(Q292,'[1]Skill Statistics'!$A$3:$C$513,2,FALSE)),T291),"R*","ReSt")</f>
        <v>Em/Pr</v>
      </c>
      <c r="U292" s="61" t="str">
        <f>IFERROR(IFERROR(VLOOKUP(R292,'[1]Skill Statistics'!$A$3:$C$513,3,FALSE),VLOOKUP(Q292,'[1]Skill Statistics'!$A$3:$C$513,3,FALSE)),U291)</f>
        <v>Me</v>
      </c>
      <c r="V292" s="61" t="str">
        <f>IF(ISNUMBER(SEARCH("Category",R292)),"- -",IFERROR(IFERROR(VLOOKUP(Q292,[1]Professions!$A$4:$AM$288,MATCH(Profession,[1]Professions!$A$1:$AM$1,0),FALSE),VLOOKUP(Q292,Calculations!$B$91:$I$95,8,FALSE)),"- -"))</f>
        <v>3 / 4</v>
      </c>
      <c r="W292" s="60">
        <f t="shared" ca="1" si="1278"/>
        <v>0</v>
      </c>
      <c r="X292" s="7">
        <f ca="1">IFERROR(VLOOKUP(R292,$BS$6:$NR$519,MATCH(ActualLevel,$BS$3:$NR$3,0),FALSE),"- -")</f>
        <v>0</v>
      </c>
      <c r="Y292" s="7">
        <f t="shared" ca="1" si="1588"/>
        <v>0</v>
      </c>
      <c r="Z292" s="7">
        <f ca="1">IFERROR(VLOOKUP(Y292,Charts!$BQ$2:$BR$52,2,FALSE),"- -")</f>
        <v>-25</v>
      </c>
      <c r="AA292" s="7">
        <f t="shared" ca="1" si="1281"/>
        <v>-2</v>
      </c>
      <c r="AB292" s="7">
        <f t="shared" ca="1" si="1584"/>
        <v>0</v>
      </c>
      <c r="AC292" s="7"/>
      <c r="AD292" s="7"/>
      <c r="AE292" s="7"/>
      <c r="AF292" s="7"/>
      <c r="AG292" s="7"/>
      <c r="AH292" s="43"/>
      <c r="AI292" s="7"/>
      <c r="AJ292" s="7"/>
      <c r="AK292" s="7">
        <f t="shared" ca="1" si="1282"/>
        <v>-27</v>
      </c>
      <c r="AL292" s="7"/>
      <c r="AM292" s="69">
        <f>IFERROR(VLOOKUP(R292,'[1]Skill Statistics'!$A$3:$AN$513,MATCH(Profession,'[1]Skill Statistics'!$A$2:$AN$2,0),FALSE),0)</f>
        <v>0</v>
      </c>
      <c r="AN292" s="85">
        <f>IFERROR(VLOOKUP(Q292,'[1]Skill Statistics'!$A$3:$BK$513,MATCH(Archetype,'[1]Skill Statistics'!$A$2:$BK$2,0),FALSE),0)</f>
        <v>0</v>
      </c>
      <c r="AO292" s="85">
        <f>IFERROR(VLOOKUP(Q292,'[1]Skill Statistics'!$A$3:$BB$513,MATCH(Race,'[1]Skill Statistics'!$A$2:$BB$2,0),FALSE),0)</f>
        <v>0</v>
      </c>
      <c r="AP292" s="85">
        <f t="shared" ca="1" si="1495"/>
        <v>-0.2</v>
      </c>
      <c r="AQ292" s="70"/>
      <c r="AS292" s="69">
        <f>IFERROR(VLOOKUP(Q292,'[1]Professional Skills'!$A$4:$AM$288,MATCH(Profession,'[1]Professional Skills'!$A$3:$AM$3,0),FALSE),"- -")</f>
        <v>0</v>
      </c>
      <c r="AU292" s="7">
        <f t="shared" si="1586"/>
        <v>0</v>
      </c>
      <c r="AV292" s="7">
        <f t="shared" ca="1" si="1585"/>
        <v>0</v>
      </c>
      <c r="AW292" t="str">
        <f t="shared" si="1580"/>
        <v/>
      </c>
      <c r="AX292" t="str">
        <f>IFERROR(_xlfn.RANK.EQ(AW292,$AW$5:$AW$568),"")</f>
        <v/>
      </c>
      <c r="AY292">
        <f t="shared" si="1285"/>
        <v>0</v>
      </c>
      <c r="AZ292" s="70" t="str">
        <f t="shared" si="1283"/>
        <v/>
      </c>
      <c r="BB292" s="69" t="str">
        <f>IFERROR(IF(Q292="Language",VLOOKUP(R292,[1]Cultures!$B$4:$N$218,MATCH(Culture,[1]Cultures!$B$3:$N$3,0),FALSE),VLOOKUP(Q292,[1]Cultures!$B$4:$O$212,MATCH(Culture,[1]Cultures!$B$3:$O$3,0),FALSE)),"- -")</f>
        <v>- -</v>
      </c>
      <c r="BD292">
        <f t="shared" ca="1" si="1581"/>
        <v>0</v>
      </c>
      <c r="BE292" t="str">
        <f t="shared" si="1582"/>
        <v/>
      </c>
      <c r="BF292">
        <f t="shared" ca="1" si="1590"/>
        <v>0.12548405537981155</v>
      </c>
      <c r="BH292">
        <f t="shared" ca="1" si="1591"/>
        <v>16</v>
      </c>
      <c r="BI292" s="7" t="str">
        <f t="shared" ca="1" si="1284"/>
        <v>- -</v>
      </c>
      <c r="BJ292">
        <f t="shared" ca="1" si="1592"/>
        <v>0</v>
      </c>
      <c r="BK292" s="7"/>
      <c r="BL292" s="70">
        <f t="shared" ca="1" si="1286"/>
        <v>0</v>
      </c>
      <c r="BN292" s="69">
        <f>IFERROR(VLOOKUP(V292,Charts!$BT$2:$BV$14,3,FALSE),"- -")</f>
        <v>0.69230769230769229</v>
      </c>
      <c r="BO292" s="85">
        <f t="shared" ca="1" si="1496"/>
        <v>1.1389525018954747</v>
      </c>
      <c r="BP292" s="70">
        <f t="shared" ca="1" si="1583"/>
        <v>350</v>
      </c>
      <c r="BR292" s="7">
        <v>291</v>
      </c>
      <c r="BS292" s="9" t="str">
        <f ca="1">VLOOKUP(BR292,$O$3:$R$568,4,FALSE)</f>
        <v>Stage Magic</v>
      </c>
      <c r="BT292" s="7" t="str">
        <f ca="1">VLOOKUP(BS292,$R$3:$V$568,5,FALSE)</f>
        <v>3 / 4</v>
      </c>
      <c r="BU292" s="7">
        <f ca="1">VLOOKUP(BT292,Charts!$BT$2:$BV$14,3,FALSE)</f>
        <v>0.69230769230769229</v>
      </c>
      <c r="BV292" s="7" t="str">
        <f t="shared" ca="1" si="1287"/>
        <v>3</v>
      </c>
      <c r="BW292" s="7" t="str">
        <f t="shared" ca="1" si="1288"/>
        <v>4</v>
      </c>
      <c r="BY292" s="7">
        <f t="shared" ca="1" si="1289"/>
        <v>0.47329708296862494</v>
      </c>
      <c r="BZ292" s="7">
        <f t="shared" ca="1" si="1290"/>
        <v>0.21901060933906735</v>
      </c>
      <c r="CA292" s="7">
        <f t="shared" ca="1" si="1291"/>
        <v>1</v>
      </c>
      <c r="CB292" s="7" t="str">
        <f t="shared" ca="1" si="1292"/>
        <v>3</v>
      </c>
      <c r="CC292" s="7" t="str">
        <f ca="1">IFERROR(IF(CC291+CB292&gt;CD$4,CC291,CC291+CB292),"")</f>
        <v/>
      </c>
      <c r="CD292" s="7">
        <f t="shared" ca="1" si="1497"/>
        <v>0</v>
      </c>
      <c r="CE292" s="7">
        <f t="shared" ca="1" si="1293"/>
        <v>0.36360459062552453</v>
      </c>
      <c r="CF292" s="7">
        <f t="shared" ca="1" si="1294"/>
        <v>0.32870310168216776</v>
      </c>
      <c r="CG292" s="7">
        <f t="shared" ca="1" si="1295"/>
        <v>1</v>
      </c>
      <c r="CH292" s="7" t="str">
        <f t="shared" ca="1" si="1296"/>
        <v>3</v>
      </c>
      <c r="CI292" s="7" t="str">
        <f ca="1">IFERROR(IF(CI291+CH292&gt;CJ$4,CI291,CI291+CH292),"")</f>
        <v/>
      </c>
      <c r="CJ292" s="7">
        <f t="shared" ca="1" si="1498"/>
        <v>0</v>
      </c>
      <c r="CK292" s="7">
        <f t="shared" ca="1" si="1297"/>
        <v>0.82085134644174707</v>
      </c>
      <c r="CL292" s="7">
        <f t="shared" ca="1" si="1298"/>
        <v>-0.12854365413405477</v>
      </c>
      <c r="CM292" s="7">
        <f t="shared" ca="1" si="1299"/>
        <v>0</v>
      </c>
      <c r="CN292" s="7">
        <f t="shared" ca="1" si="1300"/>
        <v>0</v>
      </c>
      <c r="CO292" s="7" t="str">
        <f ca="1">IFERROR(IF(CO291+CN292&gt;CP$4,CO291,CO291+CN292),"")</f>
        <v/>
      </c>
      <c r="CP292" s="7">
        <f t="shared" ca="1" si="1499"/>
        <v>0</v>
      </c>
      <c r="CQ292" s="7">
        <f t="shared" ca="1" si="1301"/>
        <v>0.59044317687493852</v>
      </c>
      <c r="CR292" s="7">
        <f t="shared" ca="1" si="1302"/>
        <v>0.10186451543275377</v>
      </c>
      <c r="CS292" s="7">
        <f t="shared" ca="1" si="1303"/>
        <v>1</v>
      </c>
      <c r="CT292" s="7" t="str">
        <f t="shared" ca="1" si="1304"/>
        <v>3</v>
      </c>
      <c r="CU292" s="7" t="str">
        <f ca="1">IFERROR(IF(CU291+CT292&gt;CV$4,CU291,CU291+CT292),"")</f>
        <v/>
      </c>
      <c r="CV292" s="7">
        <f t="shared" ca="1" si="1500"/>
        <v>0</v>
      </c>
      <c r="CW292" s="7">
        <f t="shared" ca="1" si="1305"/>
        <v>0.64144477954472168</v>
      </c>
      <c r="CX292" s="7">
        <f t="shared" ca="1" si="1306"/>
        <v>5.0862912762970613E-2</v>
      </c>
      <c r="CY292" s="7">
        <f t="shared" ca="1" si="1307"/>
        <v>1</v>
      </c>
      <c r="CZ292" s="7" t="str">
        <f t="shared" ca="1" si="1308"/>
        <v>3</v>
      </c>
      <c r="DA292" s="7" t="str">
        <f ca="1">IFERROR(IF(DA291+CZ292&gt;DB$4,DA291,DA291+CZ292),"")</f>
        <v/>
      </c>
      <c r="DB292" s="7">
        <f t="shared" ca="1" si="1501"/>
        <v>0</v>
      </c>
      <c r="DC292" s="7">
        <f t="shared" ca="1" si="1309"/>
        <v>0.29226433397955931</v>
      </c>
      <c r="DD292" s="7">
        <f t="shared" ca="1" si="1310"/>
        <v>0.40004335832813298</v>
      </c>
      <c r="DE292" s="7">
        <f t="shared" ca="1" si="1311"/>
        <v>1</v>
      </c>
      <c r="DF292" s="7" t="str">
        <f t="shared" ca="1" si="1312"/>
        <v>3</v>
      </c>
      <c r="DG292" s="7" t="str">
        <f ca="1">IFERROR(IF(DG291+DF292&gt;DH$4,DG291,DG291+DF292),"")</f>
        <v/>
      </c>
      <c r="DH292" s="7">
        <f t="shared" ca="1" si="1502"/>
        <v>0</v>
      </c>
      <c r="DI292" s="7">
        <f t="shared" ca="1" si="1313"/>
        <v>0.96816712650832115</v>
      </c>
      <c r="DJ292" s="7">
        <f t="shared" ca="1" si="1314"/>
        <v>-0.27585943420062886</v>
      </c>
      <c r="DK292" s="7">
        <f t="shared" ca="1" si="1315"/>
        <v>0</v>
      </c>
      <c r="DL292" s="7">
        <f t="shared" ca="1" si="1316"/>
        <v>0</v>
      </c>
      <c r="DM292" s="7" t="str">
        <f ca="1">IFERROR(IF(DM291+DL292&gt;DN$4,DM291,DM291+DL292),"")</f>
        <v/>
      </c>
      <c r="DN292" s="7">
        <f t="shared" ca="1" si="1503"/>
        <v>0</v>
      </c>
      <c r="DO292" s="7">
        <f t="shared" ca="1" si="1317"/>
        <v>0.28790623337182231</v>
      </c>
      <c r="DP292" s="7">
        <f t="shared" ca="1" si="1318"/>
        <v>0.40440145893586998</v>
      </c>
      <c r="DQ292" s="7">
        <f t="shared" ca="1" si="1319"/>
        <v>1</v>
      </c>
      <c r="DR292" s="7" t="str">
        <f t="shared" ca="1" si="1320"/>
        <v>3</v>
      </c>
      <c r="DS292" s="7" t="str">
        <f ca="1">IFERROR(IF(DS291+DR292&gt;DT$4,DS291,DS291+DR292),"")</f>
        <v/>
      </c>
      <c r="DT292" s="7">
        <f t="shared" ca="1" si="1504"/>
        <v>0</v>
      </c>
      <c r="DU292" s="7">
        <f t="shared" ca="1" si="1321"/>
        <v>0.59578505662443204</v>
      </c>
      <c r="DV292" s="7">
        <f t="shared" ca="1" si="1322"/>
        <v>9.6522635683260249E-2</v>
      </c>
      <c r="DW292" s="7">
        <f t="shared" ca="1" si="1323"/>
        <v>1</v>
      </c>
      <c r="DX292" s="7" t="str">
        <f t="shared" ca="1" si="1324"/>
        <v>3</v>
      </c>
      <c r="DY292" s="7" t="str">
        <f ca="1">IFERROR(IF(DY291+DX292&gt;DZ$4,DY291,DY291+DX292),"")</f>
        <v/>
      </c>
      <c r="DZ292" s="7">
        <f t="shared" ca="1" si="1505"/>
        <v>0</v>
      </c>
      <c r="EA292" s="7">
        <f t="shared" ca="1" si="1325"/>
        <v>0.95384978309800372</v>
      </c>
      <c r="EB292" s="7">
        <f t="shared" ca="1" si="1326"/>
        <v>-0.26154209079031143</v>
      </c>
      <c r="EC292" s="7">
        <f t="shared" ca="1" si="1327"/>
        <v>0</v>
      </c>
      <c r="ED292" s="7">
        <f t="shared" ca="1" si="1328"/>
        <v>0</v>
      </c>
      <c r="EE292" s="7" t="str">
        <f ca="1">IFERROR(IF(EE291+ED292&gt;EF$4,EE291,EE291+ED292),"")</f>
        <v/>
      </c>
      <c r="EF292" s="7">
        <f t="shared" ca="1" si="1506"/>
        <v>0</v>
      </c>
      <c r="EG292" s="7">
        <f t="shared" ca="1" si="1329"/>
        <v>5.2169393706000489E-2</v>
      </c>
      <c r="EH292" s="7">
        <f t="shared" ca="1" si="1330"/>
        <v>0.6401382986016918</v>
      </c>
      <c r="EI292" s="7">
        <f t="shared" ca="1" si="1331"/>
        <v>1</v>
      </c>
      <c r="EJ292" s="7" t="str">
        <f t="shared" ca="1" si="1332"/>
        <v>3</v>
      </c>
      <c r="EK292" s="7" t="str">
        <f ca="1">IFERROR(IF(EK291+EJ292&gt;EL$4,EK291,EK291+EJ292),"")</f>
        <v/>
      </c>
      <c r="EL292" s="7">
        <f t="shared" ca="1" si="1507"/>
        <v>0</v>
      </c>
      <c r="EM292" s="7">
        <f t="shared" ca="1" si="1333"/>
        <v>3.6043882654969828E-2</v>
      </c>
      <c r="EN292" s="7">
        <f t="shared" ca="1" si="1334"/>
        <v>0.65626380965272246</v>
      </c>
      <c r="EO292" s="7">
        <f t="shared" ca="1" si="1335"/>
        <v>1</v>
      </c>
      <c r="EP292" s="7" t="str">
        <f t="shared" ca="1" si="1336"/>
        <v>3</v>
      </c>
      <c r="EQ292" s="7" t="str">
        <f ca="1">IFERROR(IF(EQ291+EP292&gt;ER$4,EQ291,EQ291+EP292),"")</f>
        <v/>
      </c>
      <c r="ER292" s="7">
        <f t="shared" ca="1" si="1508"/>
        <v>0</v>
      </c>
      <c r="ES292" s="7">
        <f t="shared" ca="1" si="1337"/>
        <v>0.656560037729924</v>
      </c>
      <c r="ET292" s="7">
        <f t="shared" ca="1" si="1338"/>
        <v>3.5747654577768295E-2</v>
      </c>
      <c r="EU292" s="7">
        <f t="shared" ca="1" si="1339"/>
        <v>1</v>
      </c>
      <c r="EV292" s="7" t="str">
        <f t="shared" ca="1" si="1340"/>
        <v>3</v>
      </c>
      <c r="EW292" s="7" t="str">
        <f ca="1">IFERROR(IF(EW291+EV292&gt;EX$4,EW291,EW291+EV292),"")</f>
        <v/>
      </c>
      <c r="EX292" s="7">
        <f t="shared" ca="1" si="1509"/>
        <v>0</v>
      </c>
      <c r="EY292" s="7">
        <f t="shared" ca="1" si="1341"/>
        <v>0.1039756927448906</v>
      </c>
      <c r="EZ292" s="7">
        <f t="shared" ca="1" si="1342"/>
        <v>0.58833199956280169</v>
      </c>
      <c r="FA292" s="7">
        <f t="shared" ca="1" si="1343"/>
        <v>1</v>
      </c>
      <c r="FB292" s="7" t="str">
        <f t="shared" ca="1" si="1344"/>
        <v>3</v>
      </c>
      <c r="FC292" s="7" t="str">
        <f ca="1">IFERROR(IF(FC291+FB292&gt;FD$4,FC291,FC291+FB292),"")</f>
        <v/>
      </c>
      <c r="FD292" s="7">
        <f t="shared" ca="1" si="1510"/>
        <v>0</v>
      </c>
      <c r="FE292" s="7">
        <f t="shared" ca="1" si="1345"/>
        <v>7.9832777030119595E-2</v>
      </c>
      <c r="FF292" s="7">
        <f t="shared" ca="1" si="1346"/>
        <v>0.6124749152775727</v>
      </c>
      <c r="FG292" s="7">
        <f t="shared" ca="1" si="1347"/>
        <v>1</v>
      </c>
      <c r="FH292" s="7" t="str">
        <f t="shared" ca="1" si="1348"/>
        <v>3</v>
      </c>
      <c r="FI292" s="7" t="str">
        <f ca="1">IFERROR(IF(FI291+FH292&gt;FJ$4,FI291,FI291+FH292),"")</f>
        <v/>
      </c>
      <c r="FJ292" s="7">
        <f t="shared" ca="1" si="1511"/>
        <v>0</v>
      </c>
      <c r="FK292" s="7">
        <f t="shared" ca="1" si="1349"/>
        <v>0.48771945920377147</v>
      </c>
      <c r="FL292" s="7">
        <f t="shared" ca="1" si="1350"/>
        <v>0.20458823310392082</v>
      </c>
      <c r="FM292" s="7">
        <f t="shared" ca="1" si="1351"/>
        <v>1</v>
      </c>
      <c r="FN292" s="7" t="str">
        <f t="shared" ca="1" si="1352"/>
        <v>3</v>
      </c>
      <c r="FO292" s="7" t="str">
        <f ca="1">IFERROR(IF(FO291+FN292&gt;FP$4,FO291,FO291+FN292),"")</f>
        <v/>
      </c>
      <c r="FP292" s="7">
        <f t="shared" ca="1" si="1512"/>
        <v>0</v>
      </c>
      <c r="FQ292" s="7">
        <f t="shared" ca="1" si="1353"/>
        <v>8.1065083943258398E-2</v>
      </c>
      <c r="FR292" s="7">
        <f t="shared" ca="1" si="1354"/>
        <v>0.61124260836443389</v>
      </c>
      <c r="FS292" s="7">
        <f t="shared" ca="1" si="1355"/>
        <v>1</v>
      </c>
      <c r="FT292" s="7" t="str">
        <f t="shared" ca="1" si="1356"/>
        <v>3</v>
      </c>
      <c r="FU292" s="7" t="str">
        <f ca="1">IFERROR(IF(FU291+FT292&gt;FV$4,FU291,FU291+FT292),"")</f>
        <v/>
      </c>
      <c r="FV292" s="7">
        <f t="shared" ca="1" si="1513"/>
        <v>0</v>
      </c>
      <c r="FW292" s="7">
        <f t="shared" ca="1" si="1357"/>
        <v>0.52311542987039961</v>
      </c>
      <c r="FX292" s="7">
        <f t="shared" ca="1" si="1358"/>
        <v>0.16919226243729268</v>
      </c>
      <c r="FY292" s="7">
        <f t="shared" ca="1" si="1359"/>
        <v>1</v>
      </c>
      <c r="FZ292" s="7" t="str">
        <f t="shared" ca="1" si="1360"/>
        <v>3</v>
      </c>
      <c r="GA292" s="7" t="str">
        <f ca="1">IFERROR(IF(GA291+FZ292&gt;GB$4,GA291,GA291+FZ292),"")</f>
        <v/>
      </c>
      <c r="GB292" s="7">
        <f t="shared" ca="1" si="1514"/>
        <v>0</v>
      </c>
      <c r="GC292" s="7">
        <f t="shared" ca="1" si="1361"/>
        <v>0.79265682849228303</v>
      </c>
      <c r="GD292" s="7">
        <f t="shared" ca="1" si="1362"/>
        <v>-0.10034913618459074</v>
      </c>
      <c r="GE292" s="7">
        <f t="shared" ca="1" si="1363"/>
        <v>0</v>
      </c>
      <c r="GF292" s="7">
        <f t="shared" ca="1" si="1364"/>
        <v>0</v>
      </c>
      <c r="GG292" s="7" t="str">
        <f ca="1">IFERROR(IF(GG291+GF292&gt;GH$4,GG291,GG291+GF292),"")</f>
        <v/>
      </c>
      <c r="GH292" s="7">
        <f t="shared" ca="1" si="1515"/>
        <v>0</v>
      </c>
      <c r="GI292" s="7">
        <f t="shared" ca="1" si="1365"/>
        <v>0.59972001923378948</v>
      </c>
      <c r="GJ292" s="7">
        <f t="shared" ca="1" si="1366"/>
        <v>9.258767307390281E-2</v>
      </c>
      <c r="GK292" s="7">
        <f t="shared" ca="1" si="1367"/>
        <v>1</v>
      </c>
      <c r="GL292" s="7" t="str">
        <f t="shared" ca="1" si="1368"/>
        <v>3</v>
      </c>
      <c r="GM292" s="7" t="str">
        <f ca="1">IFERROR(IF(GM291+GL292&gt;GN$4,GM291,GM291+GL292),"")</f>
        <v/>
      </c>
      <c r="GN292" s="7">
        <f t="shared" ca="1" si="1516"/>
        <v>0</v>
      </c>
      <c r="GO292" s="7">
        <f t="shared" ca="1" si="1369"/>
        <v>0.60171463758311616</v>
      </c>
      <c r="GP292" s="7">
        <f t="shared" ca="1" si="1370"/>
        <v>9.0593054724576128E-2</v>
      </c>
      <c r="GQ292" s="7">
        <f t="shared" ca="1" si="1371"/>
        <v>1</v>
      </c>
      <c r="GR292" s="7" t="str">
        <f t="shared" ca="1" si="1372"/>
        <v>3</v>
      </c>
      <c r="GS292" s="7" t="str">
        <f ca="1">IFERROR(IF(GS291+GR292&gt;GT$4,GS291,GS291+GR292),"")</f>
        <v/>
      </c>
      <c r="GT292" s="7">
        <f t="shared" ca="1" si="1517"/>
        <v>0</v>
      </c>
      <c r="GU292" s="7">
        <f t="shared" ca="1" si="1373"/>
        <v>0.16873377597695605</v>
      </c>
      <c r="GV292" s="7">
        <f t="shared" ca="1" si="1374"/>
        <v>0.52357391633073624</v>
      </c>
      <c r="GW292" s="7">
        <f t="shared" ca="1" si="1375"/>
        <v>1</v>
      </c>
      <c r="GX292" s="7" t="str">
        <f t="shared" ca="1" si="1376"/>
        <v>3</v>
      </c>
      <c r="GY292" s="7" t="str">
        <f ca="1">IFERROR(IF(GY291+GX292&gt;GZ$4,GY291,GY291+GX292),"")</f>
        <v/>
      </c>
      <c r="GZ292" s="7">
        <f t="shared" ca="1" si="1518"/>
        <v>0</v>
      </c>
      <c r="HA292" s="7">
        <f t="shared" ca="1" si="1377"/>
        <v>0.14505542014567707</v>
      </c>
      <c r="HB292" s="7">
        <f t="shared" ca="1" si="1378"/>
        <v>0.54725227216201522</v>
      </c>
      <c r="HC292" s="7">
        <f t="shared" ca="1" si="1379"/>
        <v>1</v>
      </c>
      <c r="HD292" s="7" t="str">
        <f t="shared" ca="1" si="1380"/>
        <v>3</v>
      </c>
      <c r="HE292" s="7" t="str">
        <f ca="1">IFERROR(IF(HE291+HD292&gt;HF$4,HE291,HE291+HD292),"")</f>
        <v/>
      </c>
      <c r="HF292" s="7">
        <f t="shared" ca="1" si="1519"/>
        <v>0</v>
      </c>
      <c r="HG292" s="7">
        <f t="shared" ca="1" si="1381"/>
        <v>0.77195333282709766</v>
      </c>
      <c r="HH292" s="7">
        <f t="shared" ca="1" si="1382"/>
        <v>-7.964564051940537E-2</v>
      </c>
      <c r="HI292" s="7">
        <f t="shared" ca="1" si="1383"/>
        <v>0</v>
      </c>
      <c r="HJ292" s="7">
        <f t="shared" ca="1" si="1384"/>
        <v>0</v>
      </c>
      <c r="HK292" s="7" t="str">
        <f ca="1">IFERROR(IF(HK291+HJ292&gt;HL$4,HK291,HK291+HJ292),"")</f>
        <v/>
      </c>
      <c r="HL292" s="7">
        <f t="shared" ca="1" si="1520"/>
        <v>0</v>
      </c>
      <c r="HM292" s="7">
        <f t="shared" ca="1" si="1385"/>
        <v>0.59724769751764062</v>
      </c>
      <c r="HN292" s="7">
        <f t="shared" ca="1" si="1386"/>
        <v>9.5059994790051672E-2</v>
      </c>
      <c r="HO292" s="7">
        <f t="shared" ca="1" si="1387"/>
        <v>1</v>
      </c>
      <c r="HP292" s="7" t="str">
        <f t="shared" ca="1" si="1388"/>
        <v>3</v>
      </c>
      <c r="HQ292" s="7" t="str">
        <f ca="1">IFERROR(IF(HQ291+HP292&gt;HR$4,HQ291,HQ291+HP292),"")</f>
        <v/>
      </c>
      <c r="HR292" s="7">
        <f t="shared" ca="1" si="1521"/>
        <v>0</v>
      </c>
      <c r="HS292" s="7">
        <f t="shared" ca="1" si="1389"/>
        <v>0.26245121554839157</v>
      </c>
      <c r="HT292" s="7">
        <f t="shared" ca="1" si="1390"/>
        <v>0.42985647675930072</v>
      </c>
      <c r="HU292" s="7">
        <f t="shared" ca="1" si="1391"/>
        <v>1</v>
      </c>
      <c r="HV292" s="7" t="str">
        <f t="shared" ca="1" si="1392"/>
        <v>3</v>
      </c>
      <c r="HW292" s="7" t="str">
        <f ca="1">IFERROR(IF(HW291+HV292&gt;HX$4,HW291,HW291+HV292),"")</f>
        <v/>
      </c>
      <c r="HX292" s="7">
        <f t="shared" ca="1" si="1522"/>
        <v>0</v>
      </c>
      <c r="HY292" s="7">
        <f t="shared" ca="1" si="1393"/>
        <v>0.94090340316380006</v>
      </c>
      <c r="HZ292" s="7">
        <f t="shared" ca="1" si="1394"/>
        <v>-0.24859571085610777</v>
      </c>
      <c r="IA292" s="7">
        <f t="shared" ca="1" si="1395"/>
        <v>0</v>
      </c>
      <c r="IB292" s="7">
        <f t="shared" ca="1" si="1396"/>
        <v>0</v>
      </c>
      <c r="IC292" s="7" t="str">
        <f ca="1">IFERROR(IF(IC291+IB292&gt;ID$4,IC291,IC291+IB292),"")</f>
        <v/>
      </c>
      <c r="ID292" s="7">
        <f t="shared" ca="1" si="1523"/>
        <v>0</v>
      </c>
      <c r="IE292" s="7">
        <f t="shared" ca="1" si="1397"/>
        <v>0.79631033501179305</v>
      </c>
      <c r="IF292" s="7">
        <f t="shared" ca="1" si="1398"/>
        <v>-0.10400264270410076</v>
      </c>
      <c r="IG292" s="7">
        <f t="shared" ca="1" si="1399"/>
        <v>0</v>
      </c>
      <c r="IH292" s="7">
        <f t="shared" ca="1" si="1400"/>
        <v>0</v>
      </c>
      <c r="II292" s="7" t="str">
        <f ca="1">IFERROR(IF(II291+IH292&gt;IJ$4,II291,II291+IH292),"")</f>
        <v/>
      </c>
      <c r="IJ292" s="7">
        <f t="shared" ca="1" si="1524"/>
        <v>0</v>
      </c>
      <c r="IK292" s="7">
        <f t="shared" ca="1" si="1401"/>
        <v>0.17641282898570798</v>
      </c>
      <c r="IL292" s="7">
        <f t="shared" ca="1" si="1402"/>
        <v>0.51589486332198431</v>
      </c>
      <c r="IM292" s="7">
        <f t="shared" ca="1" si="1403"/>
        <v>1</v>
      </c>
      <c r="IN292" s="7" t="str">
        <f t="shared" ca="1" si="1404"/>
        <v>3</v>
      </c>
      <c r="IO292" s="7" t="str">
        <f ca="1">IFERROR(IF(IO291+IN292&gt;IP$4,IO291,IO291+IN292),"")</f>
        <v/>
      </c>
      <c r="IP292" s="7">
        <f t="shared" ca="1" si="1525"/>
        <v>0</v>
      </c>
      <c r="IQ292" s="7">
        <f t="shared" ca="1" si="1405"/>
        <v>0.92348252919781582</v>
      </c>
      <c r="IR292" s="7">
        <f t="shared" ca="1" si="1406"/>
        <v>-0.23117483689012353</v>
      </c>
      <c r="IS292" s="7">
        <f t="shared" ca="1" si="1407"/>
        <v>0</v>
      </c>
      <c r="IT292" s="7">
        <f t="shared" ca="1" si="1408"/>
        <v>0</v>
      </c>
      <c r="IU292" s="7" t="str">
        <f ca="1">IFERROR(IF(IU291+IT292&gt;IV$4,IU291,IU291+IT292),"")</f>
        <v/>
      </c>
      <c r="IV292" s="7">
        <f t="shared" ca="1" si="1526"/>
        <v>0</v>
      </c>
      <c r="IW292" s="7">
        <f t="shared" ca="1" si="1409"/>
        <v>0.70055669472677939</v>
      </c>
      <c r="IX292" s="7">
        <f t="shared" ca="1" si="1410"/>
        <v>-8.2490024190871036E-3</v>
      </c>
      <c r="IY292" s="7">
        <f t="shared" ca="1" si="1411"/>
        <v>0</v>
      </c>
      <c r="IZ292" s="7">
        <f t="shared" ca="1" si="1412"/>
        <v>0</v>
      </c>
      <c r="JA292" s="7" t="str">
        <f ca="1">IFERROR(IF(JA291+IZ292&gt;JB$4,JA291,JA291+IZ292),"")</f>
        <v/>
      </c>
      <c r="JB292" s="7">
        <f t="shared" ca="1" si="1527"/>
        <v>0</v>
      </c>
      <c r="JC292" s="7">
        <f t="shared" ca="1" si="1413"/>
        <v>0.34561564681196133</v>
      </c>
      <c r="JD292" s="7">
        <f t="shared" ca="1" si="1414"/>
        <v>0.34669204549573096</v>
      </c>
      <c r="JE292" s="7">
        <f t="shared" ca="1" si="1415"/>
        <v>1</v>
      </c>
      <c r="JF292" s="7" t="str">
        <f t="shared" ca="1" si="1416"/>
        <v>3</v>
      </c>
      <c r="JG292" s="7" t="str">
        <f ca="1">IFERROR(IF(JG291+JF292&gt;JH$4,JG291,JG291+JF292),"")</f>
        <v/>
      </c>
      <c r="JH292" s="7">
        <f t="shared" ca="1" si="1528"/>
        <v>0</v>
      </c>
      <c r="JI292" s="7">
        <f t="shared" ca="1" si="1417"/>
        <v>0.95168859122506932</v>
      </c>
      <c r="JJ292" s="7">
        <f t="shared" ca="1" si="1418"/>
        <v>-0.25938089891737703</v>
      </c>
      <c r="JK292" s="7">
        <f t="shared" ca="1" si="1419"/>
        <v>0</v>
      </c>
      <c r="JL292" s="7">
        <f t="shared" ca="1" si="1420"/>
        <v>0</v>
      </c>
      <c r="JM292" s="7" t="str">
        <f ca="1">IFERROR(IF(JM291+JL292&gt;JN$4,JM291,JM291+JL292),"")</f>
        <v/>
      </c>
      <c r="JN292" s="7">
        <f t="shared" ca="1" si="1529"/>
        <v>0</v>
      </c>
      <c r="JO292" s="7">
        <f t="shared" ca="1" si="1421"/>
        <v>0.94426065786846702</v>
      </c>
      <c r="JP292" s="7">
        <f t="shared" ca="1" si="1422"/>
        <v>-0.25195296556077473</v>
      </c>
      <c r="JQ292" s="7">
        <f t="shared" ca="1" si="1423"/>
        <v>0</v>
      </c>
      <c r="JR292" s="7">
        <f t="shared" ca="1" si="1424"/>
        <v>0</v>
      </c>
      <c r="JS292" s="7" t="str">
        <f ca="1">IFERROR(IF(JS291+JR292&gt;JT$4,JS291,JS291+JR292),"")</f>
        <v/>
      </c>
      <c r="JT292" s="7">
        <f t="shared" ca="1" si="1530"/>
        <v>0</v>
      </c>
      <c r="JU292" s="7">
        <f t="shared" ca="1" si="1425"/>
        <v>0.53383055117641709</v>
      </c>
      <c r="JV292" s="7">
        <f t="shared" ca="1" si="1426"/>
        <v>0.1584771411312752</v>
      </c>
      <c r="JW292" s="7">
        <f t="shared" ca="1" si="1427"/>
        <v>1</v>
      </c>
      <c r="JX292" s="7" t="str">
        <f t="shared" ca="1" si="1428"/>
        <v>3</v>
      </c>
      <c r="JY292" s="7" t="str">
        <f ca="1">IFERROR(IF(JY291+JX292&gt;JZ$4,JY291,JY291+JX292),"")</f>
        <v/>
      </c>
      <c r="JZ292" s="7">
        <f t="shared" ca="1" si="1531"/>
        <v>0</v>
      </c>
      <c r="KA292" s="7">
        <f t="shared" ca="1" si="1429"/>
        <v>0.83056908050500167</v>
      </c>
      <c r="KB292" s="7">
        <f t="shared" ca="1" si="1430"/>
        <v>-0.13826138819730938</v>
      </c>
      <c r="KC292" s="7">
        <f t="shared" ca="1" si="1431"/>
        <v>0</v>
      </c>
      <c r="KD292" s="7">
        <f t="shared" ca="1" si="1432"/>
        <v>0</v>
      </c>
      <c r="KE292" s="7" t="str">
        <f ca="1">IFERROR(IF(KE291+KD292&gt;KF$4,KE291,KE291+KD292),"")</f>
        <v/>
      </c>
      <c r="KF292" s="7">
        <f t="shared" ca="1" si="1532"/>
        <v>0</v>
      </c>
      <c r="KG292" s="7">
        <f t="shared" ca="1" si="1433"/>
        <v>0.79455787199085703</v>
      </c>
      <c r="KH292" s="7">
        <f t="shared" ca="1" si="1434"/>
        <v>-0.10225017968316474</v>
      </c>
      <c r="KI292" s="7">
        <f t="shared" ca="1" si="1435"/>
        <v>0</v>
      </c>
      <c r="KJ292" s="7">
        <f t="shared" ca="1" si="1436"/>
        <v>0</v>
      </c>
      <c r="KK292" s="7" t="str">
        <f ca="1">IFERROR(IF(KK291+KJ292&gt;KL$4,KK291,KK291+KJ292),"")</f>
        <v/>
      </c>
      <c r="KL292" s="7">
        <f t="shared" ca="1" si="1533"/>
        <v>0</v>
      </c>
      <c r="KM292" s="7">
        <f t="shared" ca="1" si="1437"/>
        <v>0.7306220395423636</v>
      </c>
      <c r="KN292" s="7">
        <f t="shared" ca="1" si="1438"/>
        <v>-3.8314347234671309E-2</v>
      </c>
      <c r="KO292" s="7">
        <f t="shared" ca="1" si="1439"/>
        <v>0</v>
      </c>
      <c r="KP292" s="7">
        <f t="shared" ca="1" si="1440"/>
        <v>0</v>
      </c>
      <c r="KQ292" s="7" t="str">
        <f ca="1">IFERROR(IF(KQ291+KP292&gt;KR$4,KQ291,KQ291+KP292),"")</f>
        <v/>
      </c>
      <c r="KR292" s="7">
        <f t="shared" ca="1" si="1534"/>
        <v>0</v>
      </c>
      <c r="KS292" s="7">
        <f t="shared" ca="1" si="1441"/>
        <v>0.77942277909510571</v>
      </c>
      <c r="KT292" s="7">
        <f t="shared" ca="1" si="1442"/>
        <v>-8.711508678741342E-2</v>
      </c>
      <c r="KU292" s="7">
        <f t="shared" ca="1" si="1443"/>
        <v>0</v>
      </c>
      <c r="KV292" s="7">
        <f t="shared" ca="1" si="1444"/>
        <v>0</v>
      </c>
      <c r="KW292" s="7" t="str">
        <f ca="1">IFERROR(IF(KW291+KV292&gt;KX$4,KW291,KW291+KV292),"")</f>
        <v/>
      </c>
      <c r="KX292" s="7">
        <f t="shared" ca="1" si="1535"/>
        <v>0</v>
      </c>
      <c r="KY292" s="7">
        <f t="shared" ca="1" si="1445"/>
        <v>0.83142932374905132</v>
      </c>
      <c r="KZ292" s="7">
        <f t="shared" ca="1" si="1446"/>
        <v>-0.13912163144135903</v>
      </c>
      <c r="LA292" s="7">
        <f t="shared" ca="1" si="1447"/>
        <v>0</v>
      </c>
      <c r="LB292" s="7">
        <f t="shared" ca="1" si="1448"/>
        <v>0</v>
      </c>
      <c r="LC292" s="7" t="str">
        <f ca="1">IFERROR(IF(LC291+LB292&gt;LD$4,LC291,LC291+LB292),"")</f>
        <v/>
      </c>
      <c r="LD292" s="7">
        <f t="shared" ca="1" si="1536"/>
        <v>0</v>
      </c>
      <c r="LE292" s="7">
        <f t="shared" ca="1" si="1449"/>
        <v>0.31473026638558488</v>
      </c>
      <c r="LF292" s="7">
        <f t="shared" ca="1" si="1450"/>
        <v>0.37757742592210741</v>
      </c>
      <c r="LG292" s="7">
        <f t="shared" ca="1" si="1451"/>
        <v>1</v>
      </c>
      <c r="LH292" s="7" t="str">
        <f t="shared" ca="1" si="1452"/>
        <v>3</v>
      </c>
      <c r="LI292" s="7" t="str">
        <f ca="1">IFERROR(IF(LI291+LH292&gt;LJ$4,LI291,LI291+LH292),"")</f>
        <v/>
      </c>
      <c r="LJ292" s="7">
        <f t="shared" ca="1" si="1537"/>
        <v>0</v>
      </c>
      <c r="LK292" s="7">
        <f t="shared" ca="1" si="1453"/>
        <v>0.75765122255167505</v>
      </c>
      <c r="LL292" s="7">
        <f t="shared" ca="1" si="1454"/>
        <v>-6.5343530243982761E-2</v>
      </c>
      <c r="LM292" s="7">
        <f t="shared" ca="1" si="1455"/>
        <v>0</v>
      </c>
      <c r="LN292" s="7">
        <f t="shared" ca="1" si="1456"/>
        <v>0</v>
      </c>
      <c r="LO292" s="7" t="str">
        <f ca="1">IFERROR(IF(LO291+LN292&gt;LP$4,LO291,LO291+LN292),"")</f>
        <v/>
      </c>
      <c r="LP292" s="7">
        <f t="shared" ca="1" si="1538"/>
        <v>0</v>
      </c>
      <c r="LQ292" s="7">
        <f t="shared" ca="1" si="1457"/>
        <v>3.926225727573851E-2</v>
      </c>
      <c r="LR292" s="7">
        <f t="shared" ca="1" si="1458"/>
        <v>0.65304543503195378</v>
      </c>
      <c r="LS292" s="7">
        <f t="shared" ca="1" si="1459"/>
        <v>1</v>
      </c>
      <c r="LT292" s="7" t="str">
        <f t="shared" ca="1" si="1460"/>
        <v>3</v>
      </c>
      <c r="LU292" s="7" t="str">
        <f ca="1">IFERROR(IF(LU291+LT292&gt;LV$4,LU291,LU291+LT292),"")</f>
        <v/>
      </c>
      <c r="LV292" s="7">
        <f t="shared" ca="1" si="1539"/>
        <v>0</v>
      </c>
      <c r="LW292" s="7">
        <f t="shared" ca="1" si="1461"/>
        <v>0.19904378188713934</v>
      </c>
      <c r="LX292" s="7">
        <f t="shared" ca="1" si="1462"/>
        <v>0.49326391042055295</v>
      </c>
      <c r="LY292" s="7">
        <f t="shared" ca="1" si="1463"/>
        <v>1</v>
      </c>
      <c r="LZ292" s="7" t="str">
        <f t="shared" ca="1" si="1464"/>
        <v>3</v>
      </c>
      <c r="MA292" s="7" t="str">
        <f ca="1">IFERROR(IF(MA291+LZ292&gt;MB$4,MA291,MA291+LZ292),"")</f>
        <v/>
      </c>
      <c r="MB292" s="7">
        <f t="shared" ca="1" si="1540"/>
        <v>0</v>
      </c>
      <c r="MC292" s="7">
        <f t="shared" ca="1" si="1465"/>
        <v>0.7805828003745986</v>
      </c>
      <c r="MD292" s="7">
        <f t="shared" ca="1" si="1466"/>
        <v>-8.8275108066906305E-2</v>
      </c>
      <c r="ME292" s="7">
        <f t="shared" ca="1" si="1467"/>
        <v>0</v>
      </c>
      <c r="MF292" s="7">
        <f t="shared" ca="1" si="1468"/>
        <v>0</v>
      </c>
      <c r="MG292" s="7" t="str">
        <f ca="1">IFERROR(IF(MG291+MF292&gt;MH$4,MG291,MG291+MF292),"")</f>
        <v/>
      </c>
      <c r="MH292" s="7">
        <f t="shared" ca="1" si="1541"/>
        <v>0</v>
      </c>
      <c r="MI292" s="7">
        <f t="shared" ca="1" si="1469"/>
        <v>0.52992605014459582</v>
      </c>
      <c r="MJ292" s="7">
        <f t="shared" ca="1" si="1470"/>
        <v>0.16238164216309647</v>
      </c>
      <c r="MK292" s="7">
        <f t="shared" ca="1" si="1471"/>
        <v>1</v>
      </c>
      <c r="ML292" s="7" t="str">
        <f t="shared" ca="1" si="1472"/>
        <v>3</v>
      </c>
      <c r="MM292" s="7" t="str">
        <f ca="1">IFERROR(IF(MM291+ML292&gt;MN$4,MM291,MM291+ML292),"")</f>
        <v/>
      </c>
      <c r="MN292" s="7">
        <f t="shared" ca="1" si="1542"/>
        <v>0</v>
      </c>
      <c r="MO292" s="7">
        <f t="shared" ca="1" si="1473"/>
        <v>0.66912470406912605</v>
      </c>
      <c r="MP292" s="7">
        <f t="shared" ca="1" si="1474"/>
        <v>2.3182988238566238E-2</v>
      </c>
      <c r="MQ292" s="7">
        <f t="shared" ca="1" si="1475"/>
        <v>1</v>
      </c>
      <c r="MR292" s="7" t="str">
        <f t="shared" ca="1" si="1476"/>
        <v>3</v>
      </c>
      <c r="MS292" s="7" t="str">
        <f ca="1">IFERROR(IF(MS291+MR292&gt;MT$4,MS291,MS291+MR292),"")</f>
        <v/>
      </c>
      <c r="MT292" s="7">
        <f t="shared" ca="1" si="1543"/>
        <v>0</v>
      </c>
      <c r="MU292" s="7">
        <f t="shared" ca="1" si="1477"/>
        <v>0.60943001261368401</v>
      </c>
      <c r="MV292" s="7">
        <f t="shared" ca="1" si="1478"/>
        <v>8.2877679694008277E-2</v>
      </c>
      <c r="MW292" s="7">
        <f t="shared" ca="1" si="1479"/>
        <v>1</v>
      </c>
      <c r="MX292" s="7" t="str">
        <f t="shared" ca="1" si="1480"/>
        <v>3</v>
      </c>
      <c r="MY292" s="7" t="str">
        <f ca="1">IFERROR(IF(MY291+MX292&gt;MZ$4,MY291,MY291+MX292),"")</f>
        <v/>
      </c>
      <c r="MZ292" s="7">
        <f t="shared" ca="1" si="1544"/>
        <v>0</v>
      </c>
      <c r="NA292" s="7">
        <f t="shared" ca="1" si="1481"/>
        <v>0.60730304839957339</v>
      </c>
      <c r="NB292" s="7">
        <f t="shared" ca="1" si="1482"/>
        <v>8.5004643908118904E-2</v>
      </c>
      <c r="NC292" s="7">
        <f t="shared" ca="1" si="1483"/>
        <v>1</v>
      </c>
      <c r="ND292" s="7" t="str">
        <f t="shared" ca="1" si="1484"/>
        <v>3</v>
      </c>
      <c r="NE292" s="7" t="str">
        <f ca="1">IFERROR(IF(NE291+ND292&gt;NF$4,NE291,NE291+ND292),"")</f>
        <v/>
      </c>
      <c r="NF292" s="7">
        <f t="shared" ca="1" si="1545"/>
        <v>0</v>
      </c>
      <c r="NG292" s="7">
        <f t="shared" ca="1" si="1485"/>
        <v>0.75757105580683659</v>
      </c>
      <c r="NH292" s="7">
        <f t="shared" ca="1" si="1486"/>
        <v>-6.52633634991443E-2</v>
      </c>
      <c r="NI292" s="7">
        <f t="shared" ca="1" si="1487"/>
        <v>0</v>
      </c>
      <c r="NJ292" s="7">
        <f t="shared" ca="1" si="1488"/>
        <v>0</v>
      </c>
      <c r="NK292" s="7" t="str">
        <f ca="1">IFERROR(IF(NK291+NJ292&gt;NL$4,NK291,NK291+NJ292),"")</f>
        <v/>
      </c>
      <c r="NL292" s="7">
        <f t="shared" ca="1" si="1546"/>
        <v>0</v>
      </c>
      <c r="NM292" s="7">
        <f t="shared" ca="1" si="1489"/>
        <v>0.76489529159025693</v>
      </c>
      <c r="NN292" s="7">
        <f t="shared" ca="1" si="1490"/>
        <v>-7.2587599282564641E-2</v>
      </c>
      <c r="NO292" s="7">
        <f t="shared" ca="1" si="1491"/>
        <v>0</v>
      </c>
      <c r="NP292" s="7">
        <f t="shared" ca="1" si="1492"/>
        <v>0</v>
      </c>
      <c r="NQ292" s="7" t="str">
        <f ca="1">IFERROR(IF(NQ291+NP292&gt;NR$4,NQ291,NQ291+NP292),"")</f>
        <v/>
      </c>
      <c r="NR292" s="7">
        <f t="shared" ca="1" si="1547"/>
        <v>0</v>
      </c>
      <c r="NT292">
        <v>294</v>
      </c>
      <c r="NU292" s="7" t="s">
        <v>19</v>
      </c>
      <c r="NV292" s="7" t="str">
        <f t="shared" ca="1" si="1280"/>
        <v/>
      </c>
      <c r="NW292" s="7" t="str">
        <f t="shared" ca="1" si="1493"/>
        <v/>
      </c>
      <c r="NX292" t="str">
        <f ca="1">IFERROR(VLOOKUP(NT292,$K$3:$AK$568,8,FALSE),"")</f>
        <v/>
      </c>
      <c r="NY292" t="str">
        <f ca="1">IFERROR(VLOOKUP(NT292,$K$3:$AK$568,9,FALSE),"")</f>
        <v/>
      </c>
      <c r="NZ292" s="7" t="str">
        <f ca="1">IFERROR(VLOOKUP(NT292,$K$3:$AK$568,27,FALSE),"")</f>
        <v/>
      </c>
      <c r="OB292">
        <v>294</v>
      </c>
      <c r="OC292" s="7" t="s">
        <v>19</v>
      </c>
      <c r="OD292" t="e">
        <f t="shared" ca="1" si="1548"/>
        <v>#N/A</v>
      </c>
      <c r="OE292" s="7" t="str">
        <f t="shared" ca="1" si="1549"/>
        <v/>
      </c>
      <c r="OF292" s="7" t="str">
        <f t="shared" ca="1" si="1550"/>
        <v/>
      </c>
      <c r="OG292" t="str">
        <f t="shared" ca="1" si="1551"/>
        <v/>
      </c>
      <c r="OI292">
        <v>294</v>
      </c>
      <c r="OJ292" s="7" t="s">
        <v>19</v>
      </c>
      <c r="OK292" s="7" t="str">
        <f t="shared" ca="1" si="1552"/>
        <v/>
      </c>
      <c r="OL292" s="7" t="str">
        <f t="shared" ca="1" si="1553"/>
        <v/>
      </c>
      <c r="OM292" t="str">
        <f ca="1">IFERROR(VLOOKUP(OI292,$L$3:$AK$568,7,FALSE),"")</f>
        <v/>
      </c>
      <c r="ON292" t="str">
        <f ca="1">IFERROR(VLOOKUP(OI292,$L$3:$AK$568,8,FALSE),"")</f>
        <v/>
      </c>
      <c r="OO292" s="7" t="str">
        <f ca="1">IFERROR(VLOOKUP(OI292,$L$3:$AK$568,26,FALSE),"")</f>
        <v/>
      </c>
      <c r="OQ292">
        <v>294</v>
      </c>
      <c r="OR292" s="7" t="s">
        <v>19</v>
      </c>
      <c r="OS292" t="e">
        <f t="shared" ca="1" si="1554"/>
        <v>#N/A</v>
      </c>
      <c r="OT292" s="7" t="str">
        <f t="shared" ca="1" si="1555"/>
        <v/>
      </c>
      <c r="OU292" s="7" t="str">
        <f t="shared" ca="1" si="1556"/>
        <v/>
      </c>
      <c r="OV292" t="str">
        <f t="shared" ca="1" si="1557"/>
        <v/>
      </c>
      <c r="OX292">
        <v>294</v>
      </c>
      <c r="OY292" s="7" t="s">
        <v>19</v>
      </c>
      <c r="OZ292" s="7" t="str">
        <f t="shared" ca="1" si="1558"/>
        <v/>
      </c>
      <c r="PA292" s="7" t="str">
        <f t="shared" ca="1" si="1559"/>
        <v/>
      </c>
      <c r="PB292" t="str">
        <f ca="1">IFERROR(VLOOKUP(OX292,$M$3:$AK$568,6,FALSE),"")</f>
        <v/>
      </c>
      <c r="PC292" t="str">
        <f ca="1">IFERROR(VLOOKUP(OX292,$M$3:$AK$568,7,FALSE),"")</f>
        <v/>
      </c>
      <c r="PD292" s="7" t="str">
        <f ca="1">IFERROR(VLOOKUP(OX292,$M$3:$AK$568,25,FALSE),"")</f>
        <v/>
      </c>
      <c r="PF292">
        <v>294</v>
      </c>
      <c r="PG292" s="7" t="s">
        <v>19</v>
      </c>
      <c r="PH292" t="e">
        <f t="shared" ca="1" si="1560"/>
        <v>#N/A</v>
      </c>
      <c r="PI292" s="7" t="str">
        <f t="shared" ca="1" si="1561"/>
        <v/>
      </c>
      <c r="PJ292" s="7" t="str">
        <f t="shared" ca="1" si="1562"/>
        <v/>
      </c>
      <c r="PK292" t="str">
        <f t="shared" ca="1" si="1563"/>
        <v/>
      </c>
      <c r="PM292">
        <v>294</v>
      </c>
      <c r="PN292" s="7" t="s">
        <v>19</v>
      </c>
      <c r="PO292" s="202" t="str">
        <f t="shared" ca="1" si="1564"/>
        <v/>
      </c>
      <c r="PP292" s="7" t="str">
        <f t="shared" ca="1" si="1565"/>
        <v/>
      </c>
      <c r="PQ292" t="str">
        <f ca="1">IFERROR(VLOOKUP(PM292,$G$325:$R$409,12,FALSE),"")</f>
        <v/>
      </c>
      <c r="PR292" t="e">
        <f ca="1">VLOOKUP(PM292,$G$324:$Q$409,11,FALSE)</f>
        <v>#N/A</v>
      </c>
      <c r="PS292" s="7" t="str">
        <f ca="1">VLOOKUP(PQ292,$R$325:$Y$409,8,FALSE)</f>
        <v>- -</v>
      </c>
      <c r="PT292" s="7">
        <f ca="1">ReSt</f>
        <v>-4</v>
      </c>
      <c r="PU292" s="7" t="e">
        <f t="shared" ca="1" si="1566"/>
        <v>#N/A</v>
      </c>
      <c r="PV292" s="7" t="e">
        <f t="shared" ca="1" si="1567"/>
        <v>#N/A</v>
      </c>
      <c r="PW292" s="7" t="str">
        <f ca="1">VLOOKUP(PQ292,$R$325:$AK$409,8,FALSE)</f>
        <v>- -</v>
      </c>
      <c r="PX292" s="7"/>
      <c r="PY292">
        <v>294</v>
      </c>
      <c r="PZ292" s="7" t="s">
        <v>19</v>
      </c>
      <c r="QA292" t="str">
        <f t="shared" ca="1" si="1568"/>
        <v/>
      </c>
      <c r="QB292" s="7" t="str">
        <f t="shared" ca="1" si="1569"/>
        <v/>
      </c>
      <c r="QC292" s="7" t="str">
        <f t="shared" ca="1" si="1570"/>
        <v/>
      </c>
      <c r="QD292" t="str">
        <f t="shared" ca="1" si="1571"/>
        <v/>
      </c>
      <c r="QF292">
        <v>294</v>
      </c>
      <c r="QG292" s="7" t="s">
        <v>19</v>
      </c>
      <c r="QH292" s="7" t="str">
        <f t="shared" ca="1" si="1572"/>
        <v/>
      </c>
      <c r="QI292" s="7" t="e">
        <f t="shared" ca="1" si="1573"/>
        <v>#VALUE!</v>
      </c>
      <c r="QJ292" t="e">
        <f t="shared" ca="1" si="1574"/>
        <v>#N/A</v>
      </c>
      <c r="QK292" s="7" t="e">
        <f t="shared" ca="1" si="1575"/>
        <v>#N/A</v>
      </c>
      <c r="QM292">
        <v>294</v>
      </c>
      <c r="QN292" s="7" t="s">
        <v>19</v>
      </c>
      <c r="QO292" t="str">
        <f t="shared" ca="1" si="1576"/>
        <v/>
      </c>
      <c r="QP292" s="7" t="str">
        <f t="shared" ca="1" si="1577"/>
        <v/>
      </c>
      <c r="QQ292" t="str">
        <f t="shared" ca="1" si="1578"/>
        <v/>
      </c>
    </row>
    <row r="293" spans="1:459" x14ac:dyDescent="0.25">
      <c r="A293" s="240" t="str">
        <f>IF('Character Sheet'!$B$4="Creature","N","Y")</f>
        <v>Y</v>
      </c>
      <c r="C293" s="75"/>
      <c r="D293" s="76"/>
      <c r="F293" s="75"/>
      <c r="G293" s="76"/>
      <c r="I293" s="75"/>
      <c r="J293" s="85"/>
      <c r="K293" s="85">
        <f t="shared" ca="1" si="1589"/>
        <v>7</v>
      </c>
      <c r="L293" s="85">
        <f t="shared" ca="1" si="1587"/>
        <v>7</v>
      </c>
      <c r="M293" s="70">
        <f t="shared" ref="M293:M408" ca="1" si="1593">IF(Y293="- -",M292,IF(I293="*",M292,IF(K293&gt;K292,M292,IF(L293&gt;L292,M292,IF(J293="Y",M292+1,IF(J293="N",M292,IF(Y293=0,M292,M292+1)))))))</f>
        <v>18</v>
      </c>
      <c r="O293" s="222">
        <f t="shared" ca="1" si="1277"/>
        <v>249</v>
      </c>
      <c r="Q293" s="7" t="str">
        <f t="shared" si="1579"/>
        <v>Dancing</v>
      </c>
      <c r="R293" s="9" t="s">
        <v>1533</v>
      </c>
      <c r="S293" s="9" t="s">
        <v>1867</v>
      </c>
      <c r="T293" s="61" t="str">
        <f>SUBSTITUTE(IFERROR(IFERROR(VLOOKUP(R293,'[1]Skill Statistics'!$A$3:$C$513,2,FALSE),VLOOKUP(Q293,'[1]Skill Statistics'!$A$3:$C$513,2,FALSE)),T292),"R*","ReSt")</f>
        <v>Em/Pr</v>
      </c>
      <c r="U293" s="61" t="str">
        <f>IFERROR(IFERROR(VLOOKUP(R293,'[1]Skill Statistics'!$A$3:$C$513,3,FALSE),VLOOKUP(Q293,'[1]Skill Statistics'!$A$3:$C$513,3,FALSE)),U292)</f>
        <v>Ag</v>
      </c>
      <c r="V293" s="61" t="str">
        <f>IF(ISNUMBER(SEARCH("Category",R293)),"- -",IFERROR(IFERROR(VLOOKUP(Q293,[1]Professions!$A$4:$AM$288,MATCH(Profession,[1]Professions!$A$1:$AM$1,0),FALSE),VLOOKUP(Q293,Calculations!$B$91:$I$95,8,FALSE)),"- -"))</f>
        <v>3 / 4</v>
      </c>
      <c r="W293" s="60">
        <f t="shared" ca="1" si="1278"/>
        <v>0</v>
      </c>
      <c r="X293" s="7">
        <f ca="1">IFERROR(VLOOKUP(R293,$BS$6:$NR$519,MATCH(ActualLevel,$BS$3:$NR$3,0),FALSE),"- -")</f>
        <v>0</v>
      </c>
      <c r="Y293" s="7">
        <f t="shared" ca="1" si="1588"/>
        <v>0</v>
      </c>
      <c r="Z293" s="7">
        <f ca="1">IFERROR(VLOOKUP(Y293,Charts!$BQ$2:$BR$52,2,FALSE),"- -")</f>
        <v>-25</v>
      </c>
      <c r="AA293" s="7">
        <f t="shared" ca="1" si="1281"/>
        <v>-1</v>
      </c>
      <c r="AB293" s="7">
        <f t="shared" ca="1" si="1584"/>
        <v>0</v>
      </c>
      <c r="AC293" s="7"/>
      <c r="AD293" s="7"/>
      <c r="AE293" s="7"/>
      <c r="AF293" s="7"/>
      <c r="AG293" s="7"/>
      <c r="AH293" s="43"/>
      <c r="AI293" s="7"/>
      <c r="AJ293" s="7"/>
      <c r="AK293" s="7">
        <f t="shared" ca="1" si="1282"/>
        <v>-26</v>
      </c>
      <c r="AL293" s="7"/>
      <c r="AM293" s="69">
        <f>IFERROR(VLOOKUP(R293,'[1]Skill Statistics'!$A$3:$AN$513,MATCH(Profession,'[1]Skill Statistics'!$A$2:$AN$2,0),FALSE),0)</f>
        <v>0</v>
      </c>
      <c r="AN293" s="85">
        <f>IFERROR(VLOOKUP(Q293,'[1]Skill Statistics'!$A$3:$BK$513,MATCH(Archetype,'[1]Skill Statistics'!$A$2:$BK$2,0),FALSE),0)</f>
        <v>0</v>
      </c>
      <c r="AO293" s="85">
        <f>IFERROR(VLOOKUP(Q293,'[1]Skill Statistics'!$A$3:$BB$513,MATCH(Race,'[1]Skill Statistics'!$A$2:$BB$2,0),FALSE),0)</f>
        <v>0</v>
      </c>
      <c r="AP293" s="85">
        <f t="shared" ca="1" si="1495"/>
        <v>-0.1</v>
      </c>
      <c r="AQ293" s="70"/>
      <c r="AS293" s="69">
        <f>IFERROR(VLOOKUP(Q293,'[1]Professional Skills'!$A$4:$AM$288,MATCH(Profession,'[1]Professional Skills'!$A$3:$AM$3,0),FALSE),"- -")</f>
        <v>0</v>
      </c>
      <c r="AU293" s="7">
        <f t="shared" si="1586"/>
        <v>0</v>
      </c>
      <c r="AV293" s="7">
        <f t="shared" ca="1" si="1585"/>
        <v>0</v>
      </c>
      <c r="AW293" t="str">
        <f t="shared" si="1580"/>
        <v/>
      </c>
      <c r="AX293" t="str">
        <f>IFERROR(_xlfn.RANK.EQ(AW293,$AW$5:$AW$568),"")</f>
        <v/>
      </c>
      <c r="AY293">
        <f t="shared" si="1285"/>
        <v>0</v>
      </c>
      <c r="AZ293" s="70" t="str">
        <f t="shared" si="1283"/>
        <v/>
      </c>
      <c r="BB293" s="69" t="str">
        <f>IFERROR(IF(Q293="Language",VLOOKUP(R293,[1]Cultures!$B$4:$N$218,MATCH(Culture,[1]Cultures!$B$3:$N$3,0),FALSE),VLOOKUP(Q293,[1]Cultures!$B$4:$O$212,MATCH(Culture,[1]Cultures!$B$3:$O$3,0),FALSE)),"- -")</f>
        <v>- -</v>
      </c>
      <c r="BD293">
        <f t="shared" ca="1" si="1581"/>
        <v>0</v>
      </c>
      <c r="BE293" t="str">
        <f t="shared" si="1582"/>
        <v/>
      </c>
      <c r="BF293">
        <f t="shared" ca="1" si="1590"/>
        <v>0.42115636743870966</v>
      </c>
      <c r="BH293">
        <f t="shared" ca="1" si="1591"/>
        <v>10</v>
      </c>
      <c r="BI293" s="7" t="str">
        <f t="shared" ca="1" si="1284"/>
        <v>- -</v>
      </c>
      <c r="BJ293">
        <f t="shared" ca="1" si="1592"/>
        <v>0</v>
      </c>
      <c r="BK293" s="7"/>
      <c r="BL293" s="70">
        <f t="shared" ca="1" si="1286"/>
        <v>0</v>
      </c>
      <c r="BN293" s="69">
        <f>IFERROR(VLOOKUP(V293,Charts!$BT$2:$BV$14,3,FALSE),"- -")</f>
        <v>0.69230769230769229</v>
      </c>
      <c r="BO293" s="85">
        <f t="shared" ca="1" si="1496"/>
        <v>1.4920081621594556</v>
      </c>
      <c r="BP293" s="70">
        <f t="shared" ca="1" si="1583"/>
        <v>249</v>
      </c>
      <c r="BR293" s="7">
        <v>292</v>
      </c>
      <c r="BS293" s="9" t="str">
        <f ca="1">VLOOKUP(BR293,$O$3:$R$568,4,FALSE)</f>
        <v>Philosophy Lore</v>
      </c>
      <c r="BT293" s="7" t="str">
        <f ca="1">VLOOKUP(BS293,$R$3:$V$568,5,FALSE)</f>
        <v>2 / 3</v>
      </c>
      <c r="BU293" s="7">
        <f ca="1">VLOOKUP(BT293,Charts!$BT$2:$BV$14,3,FALSE)</f>
        <v>0.84615384615384615</v>
      </c>
      <c r="BV293" s="7" t="str">
        <f t="shared" ca="1" si="1287"/>
        <v>2</v>
      </c>
      <c r="BW293" s="7" t="str">
        <f t="shared" ca="1" si="1288"/>
        <v>3</v>
      </c>
      <c r="BY293" s="7">
        <f t="shared" ca="1" si="1289"/>
        <v>0.97160596729755444</v>
      </c>
      <c r="BZ293" s="7">
        <f t="shared" ca="1" si="1290"/>
        <v>-0.1254521211437083</v>
      </c>
      <c r="CA293" s="7">
        <f t="shared" ca="1" si="1291"/>
        <v>0</v>
      </c>
      <c r="CB293" s="7">
        <f t="shared" ca="1" si="1292"/>
        <v>0</v>
      </c>
      <c r="CC293" s="7" t="str">
        <f ca="1">IFERROR(IF(CC292+CB293&gt;CD$4,CC292,CC292+CB293),"")</f>
        <v/>
      </c>
      <c r="CD293" s="7">
        <f t="shared" ca="1" si="1497"/>
        <v>0</v>
      </c>
      <c r="CE293" s="7">
        <f t="shared" ca="1" si="1293"/>
        <v>0.8382338688277321</v>
      </c>
      <c r="CF293" s="7">
        <f t="shared" ca="1" si="1294"/>
        <v>7.9199773261140471E-3</v>
      </c>
      <c r="CG293" s="7">
        <f t="shared" ca="1" si="1295"/>
        <v>1</v>
      </c>
      <c r="CH293" s="7" t="str">
        <f t="shared" ca="1" si="1296"/>
        <v>2</v>
      </c>
      <c r="CI293" s="7" t="str">
        <f ca="1">IFERROR(IF(CI292+CH293&gt;CJ$4,CI292,CI292+CH293),"")</f>
        <v/>
      </c>
      <c r="CJ293" s="7">
        <f t="shared" ca="1" si="1498"/>
        <v>0</v>
      </c>
      <c r="CK293" s="7">
        <f t="shared" ca="1" si="1297"/>
        <v>0.91948631051250873</v>
      </c>
      <c r="CL293" s="7">
        <f t="shared" ca="1" si="1298"/>
        <v>-7.3332464358662586E-2</v>
      </c>
      <c r="CM293" s="7">
        <f t="shared" ca="1" si="1299"/>
        <v>0</v>
      </c>
      <c r="CN293" s="7">
        <f t="shared" ca="1" si="1300"/>
        <v>0</v>
      </c>
      <c r="CO293" s="7" t="str">
        <f ca="1">IFERROR(IF(CO292+CN293&gt;CP$4,CO292,CO292+CN293),"")</f>
        <v/>
      </c>
      <c r="CP293" s="7">
        <f t="shared" ca="1" si="1499"/>
        <v>0</v>
      </c>
      <c r="CQ293" s="7">
        <f t="shared" ca="1" si="1301"/>
        <v>0.7460394170534641</v>
      </c>
      <c r="CR293" s="7">
        <f t="shared" ca="1" si="1302"/>
        <v>0.10011442910038204</v>
      </c>
      <c r="CS293" s="7">
        <f t="shared" ca="1" si="1303"/>
        <v>1</v>
      </c>
      <c r="CT293" s="7" t="str">
        <f t="shared" ca="1" si="1304"/>
        <v>2</v>
      </c>
      <c r="CU293" s="7" t="str">
        <f ca="1">IFERROR(IF(CU292+CT293&gt;CV$4,CU292,CU292+CT293),"")</f>
        <v/>
      </c>
      <c r="CV293" s="7">
        <f t="shared" ca="1" si="1500"/>
        <v>0</v>
      </c>
      <c r="CW293" s="7">
        <f t="shared" ca="1" si="1305"/>
        <v>0.61197541193890326</v>
      </c>
      <c r="CX293" s="7">
        <f t="shared" ca="1" si="1306"/>
        <v>0.23417843421494289</v>
      </c>
      <c r="CY293" s="7">
        <f t="shared" ca="1" si="1307"/>
        <v>1</v>
      </c>
      <c r="CZ293" s="7" t="str">
        <f t="shared" ca="1" si="1308"/>
        <v>2</v>
      </c>
      <c r="DA293" s="7" t="str">
        <f ca="1">IFERROR(IF(DA292+CZ293&gt;DB$4,DA292,DA292+CZ293),"")</f>
        <v/>
      </c>
      <c r="DB293" s="7">
        <f t="shared" ca="1" si="1501"/>
        <v>0</v>
      </c>
      <c r="DC293" s="7">
        <f t="shared" ca="1" si="1309"/>
        <v>0.47175023880310019</v>
      </c>
      <c r="DD293" s="7">
        <f t="shared" ca="1" si="1310"/>
        <v>0.37440360735074596</v>
      </c>
      <c r="DE293" s="7">
        <f t="shared" ca="1" si="1311"/>
        <v>1</v>
      </c>
      <c r="DF293" s="7" t="str">
        <f t="shared" ca="1" si="1312"/>
        <v>2</v>
      </c>
      <c r="DG293" s="7" t="str">
        <f ca="1">IFERROR(IF(DG292+DF293&gt;DH$4,DG292,DG292+DF293),"")</f>
        <v/>
      </c>
      <c r="DH293" s="7">
        <f t="shared" ca="1" si="1502"/>
        <v>0</v>
      </c>
      <c r="DI293" s="7">
        <f t="shared" ca="1" si="1313"/>
        <v>0.43319406440176178</v>
      </c>
      <c r="DJ293" s="7">
        <f t="shared" ca="1" si="1314"/>
        <v>0.41295978175208437</v>
      </c>
      <c r="DK293" s="7">
        <f t="shared" ca="1" si="1315"/>
        <v>1</v>
      </c>
      <c r="DL293" s="7" t="str">
        <f t="shared" ca="1" si="1316"/>
        <v>2</v>
      </c>
      <c r="DM293" s="7" t="str">
        <f ca="1">IFERROR(IF(DM292+DL293&gt;DN$4,DM292,DM292+DL293),"")</f>
        <v/>
      </c>
      <c r="DN293" s="7">
        <f t="shared" ca="1" si="1503"/>
        <v>0</v>
      </c>
      <c r="DO293" s="7">
        <f t="shared" ca="1" si="1317"/>
        <v>0.74378281074120201</v>
      </c>
      <c r="DP293" s="7">
        <f t="shared" ca="1" si="1318"/>
        <v>0.10237103541264414</v>
      </c>
      <c r="DQ293" s="7">
        <f t="shared" ca="1" si="1319"/>
        <v>1</v>
      </c>
      <c r="DR293" s="7" t="str">
        <f t="shared" ca="1" si="1320"/>
        <v>2</v>
      </c>
      <c r="DS293" s="7" t="str">
        <f ca="1">IFERROR(IF(DS292+DR293&gt;DT$4,DS292,DS292+DR293),"")</f>
        <v/>
      </c>
      <c r="DT293" s="7">
        <f t="shared" ca="1" si="1504"/>
        <v>0</v>
      </c>
      <c r="DU293" s="7">
        <f t="shared" ca="1" si="1321"/>
        <v>0.74048998483353146</v>
      </c>
      <c r="DV293" s="7">
        <f t="shared" ca="1" si="1322"/>
        <v>0.10566386132031469</v>
      </c>
      <c r="DW293" s="7">
        <f t="shared" ca="1" si="1323"/>
        <v>1</v>
      </c>
      <c r="DX293" s="7" t="str">
        <f t="shared" ca="1" si="1324"/>
        <v>2</v>
      </c>
      <c r="DY293" s="7" t="str">
        <f ca="1">IFERROR(IF(DY292+DX293&gt;DZ$4,DY292,DY292+DX293),"")</f>
        <v/>
      </c>
      <c r="DZ293" s="7">
        <f t="shared" ca="1" si="1505"/>
        <v>0</v>
      </c>
      <c r="EA293" s="7">
        <f t="shared" ca="1" si="1325"/>
        <v>0.22157682938793721</v>
      </c>
      <c r="EB293" s="7">
        <f t="shared" ca="1" si="1326"/>
        <v>0.62457701676590893</v>
      </c>
      <c r="EC293" s="7">
        <f t="shared" ca="1" si="1327"/>
        <v>1</v>
      </c>
      <c r="ED293" s="7" t="str">
        <f t="shared" ca="1" si="1328"/>
        <v>2</v>
      </c>
      <c r="EE293" s="7" t="str">
        <f ca="1">IFERROR(IF(EE292+ED293&gt;EF$4,EE292,EE292+ED293),"")</f>
        <v/>
      </c>
      <c r="EF293" s="7">
        <f t="shared" ca="1" si="1506"/>
        <v>0</v>
      </c>
      <c r="EG293" s="7">
        <f t="shared" ca="1" si="1329"/>
        <v>5.5089898973978202E-2</v>
      </c>
      <c r="EH293" s="7">
        <f t="shared" ca="1" si="1330"/>
        <v>0.79106394717986794</v>
      </c>
      <c r="EI293" s="7">
        <f t="shared" ca="1" si="1331"/>
        <v>1</v>
      </c>
      <c r="EJ293" s="7" t="str">
        <f t="shared" ca="1" si="1332"/>
        <v>2</v>
      </c>
      <c r="EK293" s="7" t="str">
        <f ca="1">IFERROR(IF(EK292+EJ293&gt;EL$4,EK292,EK292+EJ293),"")</f>
        <v/>
      </c>
      <c r="EL293" s="7">
        <f t="shared" ca="1" si="1507"/>
        <v>0</v>
      </c>
      <c r="EM293" s="7">
        <f t="shared" ca="1" si="1333"/>
        <v>0.93500697693394219</v>
      </c>
      <c r="EN293" s="7">
        <f t="shared" ca="1" si="1334"/>
        <v>-8.8853130780096046E-2</v>
      </c>
      <c r="EO293" s="7">
        <f t="shared" ca="1" si="1335"/>
        <v>0</v>
      </c>
      <c r="EP293" s="7">
        <f t="shared" ca="1" si="1336"/>
        <v>0</v>
      </c>
      <c r="EQ293" s="7" t="str">
        <f ca="1">IFERROR(IF(EQ292+EP293&gt;ER$4,EQ292,EQ292+EP293),"")</f>
        <v/>
      </c>
      <c r="ER293" s="7">
        <f t="shared" ca="1" si="1508"/>
        <v>0</v>
      </c>
      <c r="ES293" s="7">
        <f t="shared" ca="1" si="1337"/>
        <v>0.11277511345625124</v>
      </c>
      <c r="ET293" s="7">
        <f t="shared" ca="1" si="1338"/>
        <v>0.7333787326975949</v>
      </c>
      <c r="EU293" s="7">
        <f t="shared" ca="1" si="1339"/>
        <v>1</v>
      </c>
      <c r="EV293" s="7" t="str">
        <f t="shared" ca="1" si="1340"/>
        <v>2</v>
      </c>
      <c r="EW293" s="7" t="str">
        <f ca="1">IFERROR(IF(EW292+EV293&gt;EX$4,EW292,EW292+EV293),"")</f>
        <v/>
      </c>
      <c r="EX293" s="7">
        <f t="shared" ca="1" si="1509"/>
        <v>0</v>
      </c>
      <c r="EY293" s="7">
        <f t="shared" ca="1" si="1341"/>
        <v>0.25923420613208148</v>
      </c>
      <c r="EZ293" s="7">
        <f t="shared" ca="1" si="1342"/>
        <v>0.58691964002176467</v>
      </c>
      <c r="FA293" s="7">
        <f t="shared" ca="1" si="1343"/>
        <v>1</v>
      </c>
      <c r="FB293" s="7" t="str">
        <f t="shared" ca="1" si="1344"/>
        <v>2</v>
      </c>
      <c r="FC293" s="7" t="str">
        <f ca="1">IFERROR(IF(FC292+FB293&gt;FD$4,FC292,FC292+FB293),"")</f>
        <v/>
      </c>
      <c r="FD293" s="7">
        <f t="shared" ca="1" si="1510"/>
        <v>0</v>
      </c>
      <c r="FE293" s="7">
        <f t="shared" ca="1" si="1345"/>
        <v>0.63716010932440126</v>
      </c>
      <c r="FF293" s="7">
        <f t="shared" ca="1" si="1346"/>
        <v>0.20899373682944489</v>
      </c>
      <c r="FG293" s="7">
        <f t="shared" ca="1" si="1347"/>
        <v>1</v>
      </c>
      <c r="FH293" s="7" t="str">
        <f t="shared" ca="1" si="1348"/>
        <v>2</v>
      </c>
      <c r="FI293" s="7" t="str">
        <f ca="1">IFERROR(IF(FI292+FH293&gt;FJ$4,FI292,FI292+FH293),"")</f>
        <v/>
      </c>
      <c r="FJ293" s="7">
        <f t="shared" ca="1" si="1511"/>
        <v>0</v>
      </c>
      <c r="FK293" s="7">
        <f t="shared" ca="1" si="1349"/>
        <v>0.3285314926292553</v>
      </c>
      <c r="FL293" s="7">
        <f t="shared" ca="1" si="1350"/>
        <v>0.51762235352459085</v>
      </c>
      <c r="FM293" s="7">
        <f t="shared" ca="1" si="1351"/>
        <v>1</v>
      </c>
      <c r="FN293" s="7" t="str">
        <f t="shared" ca="1" si="1352"/>
        <v>2</v>
      </c>
      <c r="FO293" s="7" t="str">
        <f ca="1">IFERROR(IF(FO292+FN293&gt;FP$4,FO292,FO292+FN293),"")</f>
        <v/>
      </c>
      <c r="FP293" s="7">
        <f t="shared" ca="1" si="1512"/>
        <v>0</v>
      </c>
      <c r="FQ293" s="7">
        <f t="shared" ca="1" si="1353"/>
        <v>0.69098398097959035</v>
      </c>
      <c r="FR293" s="7">
        <f t="shared" ca="1" si="1354"/>
        <v>0.15516986517425579</v>
      </c>
      <c r="FS293" s="7">
        <f t="shared" ca="1" si="1355"/>
        <v>1</v>
      </c>
      <c r="FT293" s="7" t="str">
        <f t="shared" ca="1" si="1356"/>
        <v>2</v>
      </c>
      <c r="FU293" s="7" t="str">
        <f ca="1">IFERROR(IF(FU292+FT293&gt;FV$4,FU292,FU292+FT293),"")</f>
        <v/>
      </c>
      <c r="FV293" s="7">
        <f t="shared" ca="1" si="1513"/>
        <v>0</v>
      </c>
      <c r="FW293" s="7">
        <f t="shared" ca="1" si="1357"/>
        <v>0.41112932053147688</v>
      </c>
      <c r="FX293" s="7">
        <f t="shared" ca="1" si="1358"/>
        <v>0.43502452562236926</v>
      </c>
      <c r="FY293" s="7">
        <f t="shared" ca="1" si="1359"/>
        <v>1</v>
      </c>
      <c r="FZ293" s="7" t="str">
        <f t="shared" ca="1" si="1360"/>
        <v>2</v>
      </c>
      <c r="GA293" s="7" t="str">
        <f ca="1">IFERROR(IF(GA292+FZ293&gt;GB$4,GA292,GA292+FZ293),"")</f>
        <v/>
      </c>
      <c r="GB293" s="7">
        <f t="shared" ca="1" si="1514"/>
        <v>0</v>
      </c>
      <c r="GC293" s="7">
        <f t="shared" ca="1" si="1361"/>
        <v>0.4186754531567749</v>
      </c>
      <c r="GD293" s="7">
        <f t="shared" ca="1" si="1362"/>
        <v>0.42747839299707124</v>
      </c>
      <c r="GE293" s="7">
        <f t="shared" ca="1" si="1363"/>
        <v>1</v>
      </c>
      <c r="GF293" s="7" t="str">
        <f t="shared" ca="1" si="1364"/>
        <v>2</v>
      </c>
      <c r="GG293" s="7" t="str">
        <f ca="1">IFERROR(IF(GG292+GF293&gt;GH$4,GG292,GG292+GF293),"")</f>
        <v/>
      </c>
      <c r="GH293" s="7">
        <f t="shared" ca="1" si="1515"/>
        <v>0</v>
      </c>
      <c r="GI293" s="7">
        <f t="shared" ca="1" si="1365"/>
        <v>0.53345673060683474</v>
      </c>
      <c r="GJ293" s="7">
        <f t="shared" ca="1" si="1366"/>
        <v>0.31269711554701141</v>
      </c>
      <c r="GK293" s="7">
        <f t="shared" ca="1" si="1367"/>
        <v>1</v>
      </c>
      <c r="GL293" s="7" t="str">
        <f t="shared" ca="1" si="1368"/>
        <v>2</v>
      </c>
      <c r="GM293" s="7" t="str">
        <f ca="1">IFERROR(IF(GM292+GL293&gt;GN$4,GM292,GM292+GL293),"")</f>
        <v/>
      </c>
      <c r="GN293" s="7">
        <f t="shared" ca="1" si="1516"/>
        <v>0</v>
      </c>
      <c r="GO293" s="7">
        <f t="shared" ca="1" si="1369"/>
        <v>0.31156631076438646</v>
      </c>
      <c r="GP293" s="7">
        <f t="shared" ca="1" si="1370"/>
        <v>0.53458753538945969</v>
      </c>
      <c r="GQ293" s="7">
        <f t="shared" ca="1" si="1371"/>
        <v>1</v>
      </c>
      <c r="GR293" s="7" t="str">
        <f t="shared" ca="1" si="1372"/>
        <v>2</v>
      </c>
      <c r="GS293" s="7" t="str">
        <f ca="1">IFERROR(IF(GS292+GR293&gt;GT$4,GS292,GS292+GR293),"")</f>
        <v/>
      </c>
      <c r="GT293" s="7">
        <f t="shared" ca="1" si="1517"/>
        <v>0</v>
      </c>
      <c r="GU293" s="7">
        <f t="shared" ca="1" si="1373"/>
        <v>0.85972535275398287</v>
      </c>
      <c r="GV293" s="7">
        <f t="shared" ca="1" si="1374"/>
        <v>-1.3571506600136729E-2</v>
      </c>
      <c r="GW293" s="7">
        <f t="shared" ca="1" si="1375"/>
        <v>0</v>
      </c>
      <c r="GX293" s="7">
        <f t="shared" ca="1" si="1376"/>
        <v>0</v>
      </c>
      <c r="GY293" s="7" t="str">
        <f ca="1">IFERROR(IF(GY292+GX293&gt;GZ$4,GY292,GY292+GX293),"")</f>
        <v/>
      </c>
      <c r="GZ293" s="7">
        <f t="shared" ca="1" si="1518"/>
        <v>0</v>
      </c>
      <c r="HA293" s="7">
        <f t="shared" ca="1" si="1377"/>
        <v>0.55980346923930668</v>
      </c>
      <c r="HB293" s="7">
        <f t="shared" ca="1" si="1378"/>
        <v>0.28635037691453946</v>
      </c>
      <c r="HC293" s="7">
        <f t="shared" ca="1" si="1379"/>
        <v>1</v>
      </c>
      <c r="HD293" s="7" t="str">
        <f t="shared" ca="1" si="1380"/>
        <v>2</v>
      </c>
      <c r="HE293" s="7" t="str">
        <f ca="1">IFERROR(IF(HE292+HD293&gt;HF$4,HE292,HE292+HD293),"")</f>
        <v/>
      </c>
      <c r="HF293" s="7">
        <f t="shared" ca="1" si="1519"/>
        <v>0</v>
      </c>
      <c r="HG293" s="7">
        <f t="shared" ca="1" si="1381"/>
        <v>0.63776541574465606</v>
      </c>
      <c r="HH293" s="7">
        <f t="shared" ca="1" si="1382"/>
        <v>0.20838843040919008</v>
      </c>
      <c r="HI293" s="7">
        <f t="shared" ca="1" si="1383"/>
        <v>1</v>
      </c>
      <c r="HJ293" s="7" t="str">
        <f t="shared" ca="1" si="1384"/>
        <v>2</v>
      </c>
      <c r="HK293" s="7" t="str">
        <f ca="1">IFERROR(IF(HK292+HJ293&gt;HL$4,HK292,HK292+HJ293),"")</f>
        <v/>
      </c>
      <c r="HL293" s="7">
        <f t="shared" ca="1" si="1520"/>
        <v>0</v>
      </c>
      <c r="HM293" s="7">
        <f t="shared" ca="1" si="1385"/>
        <v>0.13552021031278216</v>
      </c>
      <c r="HN293" s="7">
        <f t="shared" ca="1" si="1386"/>
        <v>0.71063363584106398</v>
      </c>
      <c r="HO293" s="7">
        <f t="shared" ca="1" si="1387"/>
        <v>1</v>
      </c>
      <c r="HP293" s="7" t="str">
        <f t="shared" ca="1" si="1388"/>
        <v>2</v>
      </c>
      <c r="HQ293" s="7" t="str">
        <f ca="1">IFERROR(IF(HQ292+HP293&gt;HR$4,HQ292,HQ292+HP293),"")</f>
        <v/>
      </c>
      <c r="HR293" s="7">
        <f t="shared" ca="1" si="1521"/>
        <v>0</v>
      </c>
      <c r="HS293" s="7">
        <f t="shared" ca="1" si="1389"/>
        <v>0.79613587980760869</v>
      </c>
      <c r="HT293" s="7">
        <f t="shared" ca="1" si="1390"/>
        <v>5.0017966346237452E-2</v>
      </c>
      <c r="HU293" s="7">
        <f t="shared" ca="1" si="1391"/>
        <v>1</v>
      </c>
      <c r="HV293" s="7" t="str">
        <f t="shared" ca="1" si="1392"/>
        <v>2</v>
      </c>
      <c r="HW293" s="7" t="str">
        <f ca="1">IFERROR(IF(HW292+HV293&gt;HX$4,HW292,HW292+HV293),"")</f>
        <v/>
      </c>
      <c r="HX293" s="7">
        <f t="shared" ca="1" si="1522"/>
        <v>0</v>
      </c>
      <c r="HY293" s="7">
        <f t="shared" ca="1" si="1393"/>
        <v>4.1071745406033977E-2</v>
      </c>
      <c r="HZ293" s="7">
        <f t="shared" ca="1" si="1394"/>
        <v>0.80508210074781217</v>
      </c>
      <c r="IA293" s="7">
        <f t="shared" ca="1" si="1395"/>
        <v>2</v>
      </c>
      <c r="IB293" s="7">
        <f t="shared" ca="1" si="1396"/>
        <v>5</v>
      </c>
      <c r="IC293" s="7" t="str">
        <f ca="1">IFERROR(IF(IC292+IB293&gt;ID$4,IC292,IC292+IB293),"")</f>
        <v/>
      </c>
      <c r="ID293" s="7">
        <f t="shared" ca="1" si="1523"/>
        <v>0</v>
      </c>
      <c r="IE293" s="7">
        <f t="shared" ca="1" si="1397"/>
        <v>0.40353983743619881</v>
      </c>
      <c r="IF293" s="7">
        <f t="shared" ca="1" si="1398"/>
        <v>0.44261400871764733</v>
      </c>
      <c r="IG293" s="7">
        <f t="shared" ca="1" si="1399"/>
        <v>1</v>
      </c>
      <c r="IH293" s="7" t="str">
        <f t="shared" ca="1" si="1400"/>
        <v>2</v>
      </c>
      <c r="II293" s="7" t="str">
        <f ca="1">IFERROR(IF(II292+IH293&gt;IJ$4,II292,II292+IH293),"")</f>
        <v/>
      </c>
      <c r="IJ293" s="7">
        <f t="shared" ca="1" si="1524"/>
        <v>0</v>
      </c>
      <c r="IK293" s="7">
        <f t="shared" ca="1" si="1401"/>
        <v>9.4574108111261657E-2</v>
      </c>
      <c r="IL293" s="7">
        <f t="shared" ca="1" si="1402"/>
        <v>0.75157973804258449</v>
      </c>
      <c r="IM293" s="7">
        <f t="shared" ca="1" si="1403"/>
        <v>1</v>
      </c>
      <c r="IN293" s="7" t="str">
        <f t="shared" ca="1" si="1404"/>
        <v>2</v>
      </c>
      <c r="IO293" s="7" t="str">
        <f ca="1">IFERROR(IF(IO292+IN293&gt;IP$4,IO292,IO292+IN293),"")</f>
        <v/>
      </c>
      <c r="IP293" s="7">
        <f t="shared" ca="1" si="1525"/>
        <v>0</v>
      </c>
      <c r="IQ293" s="7">
        <f t="shared" ca="1" si="1405"/>
        <v>0.79236668911019625</v>
      </c>
      <c r="IR293" s="7">
        <f t="shared" ca="1" si="1406"/>
        <v>5.3787157043649891E-2</v>
      </c>
      <c r="IS293" s="7">
        <f t="shared" ca="1" si="1407"/>
        <v>1</v>
      </c>
      <c r="IT293" s="7" t="str">
        <f t="shared" ca="1" si="1408"/>
        <v>2</v>
      </c>
      <c r="IU293" s="7" t="str">
        <f ca="1">IFERROR(IF(IU292+IT293&gt;IV$4,IU292,IU292+IT293),"")</f>
        <v/>
      </c>
      <c r="IV293" s="7">
        <f t="shared" ca="1" si="1526"/>
        <v>0</v>
      </c>
      <c r="IW293" s="7">
        <f t="shared" ca="1" si="1409"/>
        <v>4.0258879446432028E-3</v>
      </c>
      <c r="IX293" s="7">
        <f t="shared" ca="1" si="1410"/>
        <v>0.84212795820920294</v>
      </c>
      <c r="IY293" s="7">
        <f t="shared" ca="1" si="1411"/>
        <v>2</v>
      </c>
      <c r="IZ293" s="7">
        <f t="shared" ca="1" si="1412"/>
        <v>5</v>
      </c>
      <c r="JA293" s="7" t="str">
        <f ca="1">IFERROR(IF(JA292+IZ293&gt;JB$4,JA292,JA292+IZ293),"")</f>
        <v/>
      </c>
      <c r="JB293" s="7">
        <f t="shared" ca="1" si="1527"/>
        <v>0</v>
      </c>
      <c r="JC293" s="7">
        <f t="shared" ca="1" si="1413"/>
        <v>0.64437529253267745</v>
      </c>
      <c r="JD293" s="7">
        <f t="shared" ca="1" si="1414"/>
        <v>0.2017785536211687</v>
      </c>
      <c r="JE293" s="7">
        <f t="shared" ca="1" si="1415"/>
        <v>1</v>
      </c>
      <c r="JF293" s="7" t="str">
        <f t="shared" ca="1" si="1416"/>
        <v>2</v>
      </c>
      <c r="JG293" s="7" t="str">
        <f ca="1">IFERROR(IF(JG292+JF293&gt;JH$4,JG292,JG292+JF293),"")</f>
        <v/>
      </c>
      <c r="JH293" s="7">
        <f t="shared" ca="1" si="1528"/>
        <v>0</v>
      </c>
      <c r="JI293" s="7">
        <f t="shared" ca="1" si="1417"/>
        <v>0.11716762212695175</v>
      </c>
      <c r="JJ293" s="7">
        <f t="shared" ca="1" si="1418"/>
        <v>0.72898622402689439</v>
      </c>
      <c r="JK293" s="7">
        <f t="shared" ca="1" si="1419"/>
        <v>1</v>
      </c>
      <c r="JL293" s="7" t="str">
        <f t="shared" ca="1" si="1420"/>
        <v>2</v>
      </c>
      <c r="JM293" s="7" t="str">
        <f ca="1">IFERROR(IF(JM292+JL293&gt;JN$4,JM292,JM292+JL293),"")</f>
        <v/>
      </c>
      <c r="JN293" s="7">
        <f t="shared" ca="1" si="1529"/>
        <v>0</v>
      </c>
      <c r="JO293" s="7">
        <f t="shared" ca="1" si="1421"/>
        <v>0.94602745557343071</v>
      </c>
      <c r="JP293" s="7">
        <f t="shared" ca="1" si="1422"/>
        <v>-9.9873609419584564E-2</v>
      </c>
      <c r="JQ293" s="7">
        <f t="shared" ca="1" si="1423"/>
        <v>0</v>
      </c>
      <c r="JR293" s="7">
        <f t="shared" ca="1" si="1424"/>
        <v>0</v>
      </c>
      <c r="JS293" s="7" t="str">
        <f ca="1">IFERROR(IF(JS292+JR293&gt;JT$4,JS292,JS292+JR293),"")</f>
        <v/>
      </c>
      <c r="JT293" s="7">
        <f t="shared" ca="1" si="1530"/>
        <v>0</v>
      </c>
      <c r="JU293" s="7">
        <f t="shared" ca="1" si="1425"/>
        <v>0.28775199727472023</v>
      </c>
      <c r="JV293" s="7">
        <f t="shared" ca="1" si="1426"/>
        <v>0.55840184887912592</v>
      </c>
      <c r="JW293" s="7">
        <f t="shared" ca="1" si="1427"/>
        <v>1</v>
      </c>
      <c r="JX293" s="7" t="str">
        <f t="shared" ca="1" si="1428"/>
        <v>2</v>
      </c>
      <c r="JY293" s="7" t="str">
        <f ca="1">IFERROR(IF(JY292+JX293&gt;JZ$4,JY292,JY292+JX293),"")</f>
        <v/>
      </c>
      <c r="JZ293" s="7">
        <f t="shared" ca="1" si="1531"/>
        <v>0</v>
      </c>
      <c r="KA293" s="7">
        <f t="shared" ca="1" si="1429"/>
        <v>0.28753302857327556</v>
      </c>
      <c r="KB293" s="7">
        <f t="shared" ca="1" si="1430"/>
        <v>0.55862081758057058</v>
      </c>
      <c r="KC293" s="7">
        <f t="shared" ca="1" si="1431"/>
        <v>1</v>
      </c>
      <c r="KD293" s="7" t="str">
        <f t="shared" ca="1" si="1432"/>
        <v>2</v>
      </c>
      <c r="KE293" s="7" t="str">
        <f ca="1">IFERROR(IF(KE292+KD293&gt;KF$4,KE292,KE292+KD293),"")</f>
        <v/>
      </c>
      <c r="KF293" s="7">
        <f t="shared" ca="1" si="1532"/>
        <v>0</v>
      </c>
      <c r="KG293" s="7">
        <f t="shared" ca="1" si="1433"/>
        <v>0.63891297238414257</v>
      </c>
      <c r="KH293" s="7">
        <f t="shared" ca="1" si="1434"/>
        <v>0.20724087376970357</v>
      </c>
      <c r="KI293" s="7">
        <f t="shared" ca="1" si="1435"/>
        <v>1</v>
      </c>
      <c r="KJ293" s="7" t="str">
        <f t="shared" ca="1" si="1436"/>
        <v>2</v>
      </c>
      <c r="KK293" s="7" t="str">
        <f ca="1">IFERROR(IF(KK292+KJ293&gt;KL$4,KK292,KK292+KJ293),"")</f>
        <v/>
      </c>
      <c r="KL293" s="7">
        <f t="shared" ca="1" si="1533"/>
        <v>0</v>
      </c>
      <c r="KM293" s="7">
        <f t="shared" ca="1" si="1437"/>
        <v>0.20562539071413655</v>
      </c>
      <c r="KN293" s="7">
        <f t="shared" ca="1" si="1438"/>
        <v>0.6405284554397096</v>
      </c>
      <c r="KO293" s="7">
        <f t="shared" ca="1" si="1439"/>
        <v>1</v>
      </c>
      <c r="KP293" s="7" t="str">
        <f t="shared" ca="1" si="1440"/>
        <v>2</v>
      </c>
      <c r="KQ293" s="7" t="str">
        <f ca="1">IFERROR(IF(KQ292+KP293&gt;KR$4,KQ292,KQ292+KP293),"")</f>
        <v/>
      </c>
      <c r="KR293" s="7">
        <f t="shared" ca="1" si="1534"/>
        <v>0</v>
      </c>
      <c r="KS293" s="7">
        <f t="shared" ca="1" si="1441"/>
        <v>0.39502621551013117</v>
      </c>
      <c r="KT293" s="7">
        <f t="shared" ca="1" si="1442"/>
        <v>0.45112763064371497</v>
      </c>
      <c r="KU293" s="7">
        <f t="shared" ca="1" si="1443"/>
        <v>1</v>
      </c>
      <c r="KV293" s="7" t="str">
        <f t="shared" ca="1" si="1444"/>
        <v>2</v>
      </c>
      <c r="KW293" s="7" t="str">
        <f ca="1">IFERROR(IF(KW292+KV293&gt;KX$4,KW292,KW292+KV293),"")</f>
        <v/>
      </c>
      <c r="KX293" s="7">
        <f t="shared" ca="1" si="1535"/>
        <v>0</v>
      </c>
      <c r="KY293" s="7">
        <f t="shared" ca="1" si="1445"/>
        <v>0.1126226249793465</v>
      </c>
      <c r="KZ293" s="7">
        <f t="shared" ca="1" si="1446"/>
        <v>0.73353122117449965</v>
      </c>
      <c r="LA293" s="7">
        <f t="shared" ca="1" si="1447"/>
        <v>1</v>
      </c>
      <c r="LB293" s="7" t="str">
        <f t="shared" ca="1" si="1448"/>
        <v>2</v>
      </c>
      <c r="LC293" s="7" t="str">
        <f ca="1">IFERROR(IF(LC292+LB293&gt;LD$4,LC292,LC292+LB293),"")</f>
        <v/>
      </c>
      <c r="LD293" s="7">
        <f t="shared" ca="1" si="1536"/>
        <v>0</v>
      </c>
      <c r="LE293" s="7">
        <f t="shared" ca="1" si="1449"/>
        <v>1.8801809593317897E-2</v>
      </c>
      <c r="LF293" s="7">
        <f t="shared" ca="1" si="1450"/>
        <v>0.82735203656052825</v>
      </c>
      <c r="LG293" s="7">
        <f t="shared" ca="1" si="1451"/>
        <v>2</v>
      </c>
      <c r="LH293" s="7">
        <f t="shared" ca="1" si="1452"/>
        <v>5</v>
      </c>
      <c r="LI293" s="7" t="str">
        <f ca="1">IFERROR(IF(LI292+LH293&gt;LJ$4,LI292,LI292+LH293),"")</f>
        <v/>
      </c>
      <c r="LJ293" s="7">
        <f t="shared" ca="1" si="1537"/>
        <v>0</v>
      </c>
      <c r="LK293" s="7">
        <f t="shared" ca="1" si="1453"/>
        <v>0.43886445039085953</v>
      </c>
      <c r="LL293" s="7">
        <f t="shared" ca="1" si="1454"/>
        <v>0.40728939576298662</v>
      </c>
      <c r="LM293" s="7">
        <f t="shared" ca="1" si="1455"/>
        <v>1</v>
      </c>
      <c r="LN293" s="7" t="str">
        <f t="shared" ca="1" si="1456"/>
        <v>2</v>
      </c>
      <c r="LO293" s="7" t="str">
        <f ca="1">IFERROR(IF(LO292+LN293&gt;LP$4,LO292,LO292+LN293),"")</f>
        <v/>
      </c>
      <c r="LP293" s="7">
        <f t="shared" ca="1" si="1538"/>
        <v>0</v>
      </c>
      <c r="LQ293" s="7">
        <f t="shared" ca="1" si="1457"/>
        <v>0.44662425896391711</v>
      </c>
      <c r="LR293" s="7">
        <f t="shared" ca="1" si="1458"/>
        <v>0.39952958718992904</v>
      </c>
      <c r="LS293" s="7">
        <f t="shared" ca="1" si="1459"/>
        <v>1</v>
      </c>
      <c r="LT293" s="7" t="str">
        <f t="shared" ca="1" si="1460"/>
        <v>2</v>
      </c>
      <c r="LU293" s="7" t="str">
        <f ca="1">IFERROR(IF(LU292+LT293&gt;LV$4,LU292,LU292+LT293),"")</f>
        <v/>
      </c>
      <c r="LV293" s="7">
        <f t="shared" ca="1" si="1539"/>
        <v>0</v>
      </c>
      <c r="LW293" s="7">
        <f t="shared" ca="1" si="1461"/>
        <v>0.52231293963133385</v>
      </c>
      <c r="LX293" s="7">
        <f t="shared" ca="1" si="1462"/>
        <v>0.3238409065225123</v>
      </c>
      <c r="LY293" s="7">
        <f t="shared" ca="1" si="1463"/>
        <v>1</v>
      </c>
      <c r="LZ293" s="7" t="str">
        <f t="shared" ca="1" si="1464"/>
        <v>2</v>
      </c>
      <c r="MA293" s="7" t="str">
        <f ca="1">IFERROR(IF(MA292+LZ293&gt;MB$4,MA292,MA292+LZ293),"")</f>
        <v/>
      </c>
      <c r="MB293" s="7">
        <f t="shared" ca="1" si="1540"/>
        <v>0</v>
      </c>
      <c r="MC293" s="7">
        <f t="shared" ca="1" si="1465"/>
        <v>0.39754164593955332</v>
      </c>
      <c r="MD293" s="7">
        <f t="shared" ca="1" si="1466"/>
        <v>0.44861220021429282</v>
      </c>
      <c r="ME293" s="7">
        <f t="shared" ca="1" si="1467"/>
        <v>1</v>
      </c>
      <c r="MF293" s="7" t="str">
        <f t="shared" ca="1" si="1468"/>
        <v>2</v>
      </c>
      <c r="MG293" s="7" t="str">
        <f ca="1">IFERROR(IF(MG292+MF293&gt;MH$4,MG292,MG292+MF293),"")</f>
        <v/>
      </c>
      <c r="MH293" s="7">
        <f t="shared" ca="1" si="1541"/>
        <v>0</v>
      </c>
      <c r="MI293" s="7">
        <f t="shared" ca="1" si="1469"/>
        <v>0.41694114825728845</v>
      </c>
      <c r="MJ293" s="7">
        <f t="shared" ca="1" si="1470"/>
        <v>0.42921269789655769</v>
      </c>
      <c r="MK293" s="7">
        <f t="shared" ca="1" si="1471"/>
        <v>1</v>
      </c>
      <c r="ML293" s="7" t="str">
        <f t="shared" ca="1" si="1472"/>
        <v>2</v>
      </c>
      <c r="MM293" s="7" t="str">
        <f ca="1">IFERROR(IF(MM292+ML293&gt;MN$4,MM292,MM292+ML293),"")</f>
        <v/>
      </c>
      <c r="MN293" s="7">
        <f t="shared" ca="1" si="1542"/>
        <v>0</v>
      </c>
      <c r="MO293" s="7">
        <f t="shared" ca="1" si="1473"/>
        <v>0.5737373981721241</v>
      </c>
      <c r="MP293" s="7">
        <f t="shared" ca="1" si="1474"/>
        <v>0.27241644798172204</v>
      </c>
      <c r="MQ293" s="7">
        <f t="shared" ca="1" si="1475"/>
        <v>1</v>
      </c>
      <c r="MR293" s="7" t="str">
        <f t="shared" ca="1" si="1476"/>
        <v>2</v>
      </c>
      <c r="MS293" s="7" t="str">
        <f ca="1">IFERROR(IF(MS292+MR293&gt;MT$4,MS292,MS292+MR293),"")</f>
        <v/>
      </c>
      <c r="MT293" s="7">
        <f t="shared" ca="1" si="1543"/>
        <v>0</v>
      </c>
      <c r="MU293" s="7">
        <f t="shared" ca="1" si="1477"/>
        <v>0.96905510332829348</v>
      </c>
      <c r="MV293" s="7">
        <f t="shared" ca="1" si="1478"/>
        <v>-0.12290125717444733</v>
      </c>
      <c r="MW293" s="7">
        <f t="shared" ca="1" si="1479"/>
        <v>0</v>
      </c>
      <c r="MX293" s="7">
        <f t="shared" ca="1" si="1480"/>
        <v>0</v>
      </c>
      <c r="MY293" s="7" t="str">
        <f ca="1">IFERROR(IF(MY292+MX293&gt;MZ$4,MY292,MY292+MX293),"")</f>
        <v/>
      </c>
      <c r="MZ293" s="7">
        <f t="shared" ca="1" si="1544"/>
        <v>0</v>
      </c>
      <c r="NA293" s="7">
        <f t="shared" ca="1" si="1481"/>
        <v>0.11792575613079448</v>
      </c>
      <c r="NB293" s="7">
        <f t="shared" ca="1" si="1482"/>
        <v>0.72822809002305167</v>
      </c>
      <c r="NC293" s="7">
        <f t="shared" ca="1" si="1483"/>
        <v>1</v>
      </c>
      <c r="ND293" s="7" t="str">
        <f t="shared" ca="1" si="1484"/>
        <v>2</v>
      </c>
      <c r="NE293" s="7" t="str">
        <f ca="1">IFERROR(IF(NE292+ND293&gt;NF$4,NE292,NE292+ND293),"")</f>
        <v/>
      </c>
      <c r="NF293" s="7">
        <f t="shared" ca="1" si="1545"/>
        <v>0</v>
      </c>
      <c r="NG293" s="7">
        <f t="shared" ca="1" si="1485"/>
        <v>0.30016775248720262</v>
      </c>
      <c r="NH293" s="7">
        <f t="shared" ca="1" si="1486"/>
        <v>0.54598609366664352</v>
      </c>
      <c r="NI293" s="7">
        <f t="shared" ca="1" si="1487"/>
        <v>1</v>
      </c>
      <c r="NJ293" s="7" t="str">
        <f t="shared" ca="1" si="1488"/>
        <v>2</v>
      </c>
      <c r="NK293" s="7" t="str">
        <f ca="1">IFERROR(IF(NK292+NJ293&gt;NL$4,NK292,NK292+NJ293),"")</f>
        <v/>
      </c>
      <c r="NL293" s="7">
        <f t="shared" ca="1" si="1546"/>
        <v>0</v>
      </c>
      <c r="NM293" s="7">
        <f t="shared" ca="1" si="1489"/>
        <v>0.30676322601214046</v>
      </c>
      <c r="NN293" s="7">
        <f t="shared" ca="1" si="1490"/>
        <v>0.53939062014170569</v>
      </c>
      <c r="NO293" s="7">
        <f t="shared" ca="1" si="1491"/>
        <v>1</v>
      </c>
      <c r="NP293" s="7" t="str">
        <f t="shared" ca="1" si="1492"/>
        <v>2</v>
      </c>
      <c r="NQ293" s="7" t="str">
        <f ca="1">IFERROR(IF(NQ292+NP293&gt;NR$4,NQ292,NQ292+NP293),"")</f>
        <v/>
      </c>
      <c r="NR293" s="7">
        <f t="shared" ca="1" si="1547"/>
        <v>0</v>
      </c>
      <c r="NT293">
        <v>295</v>
      </c>
      <c r="NU293" s="7" t="s">
        <v>19</v>
      </c>
      <c r="NV293" s="7" t="str">
        <f t="shared" ca="1" si="1280"/>
        <v/>
      </c>
      <c r="NW293" s="7" t="str">
        <f t="shared" ca="1" si="1493"/>
        <v/>
      </c>
      <c r="NX293" t="str">
        <f ca="1">IFERROR(VLOOKUP(NT293,$K$3:$AK$568,8,FALSE),"")</f>
        <v/>
      </c>
      <c r="NY293" t="str">
        <f ca="1">IFERROR(VLOOKUP(NT293,$K$3:$AK$568,9,FALSE),"")</f>
        <v/>
      </c>
      <c r="NZ293" s="7" t="str">
        <f ca="1">IFERROR(VLOOKUP(NT293,$K$3:$AK$568,27,FALSE),"")</f>
        <v/>
      </c>
      <c r="OB293">
        <v>295</v>
      </c>
      <c r="OC293" s="7" t="s">
        <v>19</v>
      </c>
      <c r="OD293" t="e">
        <f t="shared" ca="1" si="1548"/>
        <v>#N/A</v>
      </c>
      <c r="OE293" s="7" t="str">
        <f t="shared" ca="1" si="1549"/>
        <v/>
      </c>
      <c r="OF293" s="7" t="str">
        <f t="shared" ca="1" si="1550"/>
        <v/>
      </c>
      <c r="OG293" t="str">
        <f t="shared" ca="1" si="1551"/>
        <v/>
      </c>
      <c r="OI293">
        <v>295</v>
      </c>
      <c r="OJ293" s="7" t="s">
        <v>19</v>
      </c>
      <c r="OK293" s="7" t="str">
        <f t="shared" ca="1" si="1552"/>
        <v/>
      </c>
      <c r="OL293" s="7" t="str">
        <f t="shared" ca="1" si="1553"/>
        <v/>
      </c>
      <c r="OM293" t="str">
        <f ca="1">IFERROR(VLOOKUP(OI293,$L$3:$AK$568,7,FALSE),"")</f>
        <v/>
      </c>
      <c r="ON293" t="str">
        <f ca="1">IFERROR(VLOOKUP(OI293,$L$3:$AK$568,8,FALSE),"")</f>
        <v/>
      </c>
      <c r="OO293" s="7" t="str">
        <f ca="1">IFERROR(VLOOKUP(OI293,$L$3:$AK$568,26,FALSE),"")</f>
        <v/>
      </c>
      <c r="OQ293">
        <v>295</v>
      </c>
      <c r="OR293" s="7" t="s">
        <v>19</v>
      </c>
      <c r="OS293" t="e">
        <f t="shared" ca="1" si="1554"/>
        <v>#N/A</v>
      </c>
      <c r="OT293" s="7" t="str">
        <f t="shared" ca="1" si="1555"/>
        <v/>
      </c>
      <c r="OU293" s="7" t="str">
        <f t="shared" ca="1" si="1556"/>
        <v/>
      </c>
      <c r="OV293" t="str">
        <f t="shared" ca="1" si="1557"/>
        <v/>
      </c>
      <c r="OX293">
        <v>295</v>
      </c>
      <c r="OY293" s="7" t="s">
        <v>19</v>
      </c>
      <c r="OZ293" s="7" t="str">
        <f t="shared" ca="1" si="1558"/>
        <v/>
      </c>
      <c r="PA293" s="7" t="str">
        <f t="shared" ca="1" si="1559"/>
        <v/>
      </c>
      <c r="PB293" t="str">
        <f ca="1">IFERROR(VLOOKUP(OX293,$M$3:$AK$568,6,FALSE),"")</f>
        <v/>
      </c>
      <c r="PC293" t="str">
        <f ca="1">IFERROR(VLOOKUP(OX293,$M$3:$AK$568,7,FALSE),"")</f>
        <v/>
      </c>
      <c r="PD293" s="7" t="str">
        <f ca="1">IFERROR(VLOOKUP(OX293,$M$3:$AK$568,25,FALSE),"")</f>
        <v/>
      </c>
      <c r="PF293">
        <v>295</v>
      </c>
      <c r="PG293" s="7" t="s">
        <v>19</v>
      </c>
      <c r="PH293" t="e">
        <f t="shared" ca="1" si="1560"/>
        <v>#N/A</v>
      </c>
      <c r="PI293" s="7" t="str">
        <f t="shared" ca="1" si="1561"/>
        <v/>
      </c>
      <c r="PJ293" s="7" t="str">
        <f t="shared" ca="1" si="1562"/>
        <v/>
      </c>
      <c r="PK293" t="str">
        <f t="shared" ca="1" si="1563"/>
        <v/>
      </c>
      <c r="PM293">
        <v>295</v>
      </c>
      <c r="PN293" s="7" t="s">
        <v>19</v>
      </c>
      <c r="PO293" s="202" t="str">
        <f t="shared" ca="1" si="1564"/>
        <v/>
      </c>
      <c r="PP293" s="7" t="str">
        <f t="shared" ca="1" si="1565"/>
        <v/>
      </c>
      <c r="PQ293" t="str">
        <f ca="1">IFERROR(VLOOKUP(PM293,$G$325:$R$409,12,FALSE),"")</f>
        <v/>
      </c>
      <c r="PR293" t="e">
        <f ca="1">VLOOKUP(PM293,$G$324:$Q$409,11,FALSE)</f>
        <v>#N/A</v>
      </c>
      <c r="PS293" s="7" t="str">
        <f ca="1">VLOOKUP(PQ293,$R$325:$Y$409,8,FALSE)</f>
        <v>- -</v>
      </c>
      <c r="PT293" s="7">
        <f ca="1">ReSt</f>
        <v>-4</v>
      </c>
      <c r="PU293" s="7" t="e">
        <f t="shared" ca="1" si="1566"/>
        <v>#N/A</v>
      </c>
      <c r="PV293" s="7" t="e">
        <f t="shared" ca="1" si="1567"/>
        <v>#N/A</v>
      </c>
      <c r="PW293" s="7" t="str">
        <f ca="1">VLOOKUP(PQ293,$R$325:$AK$409,8,FALSE)</f>
        <v>- -</v>
      </c>
      <c r="PX293" s="7"/>
      <c r="PY293">
        <v>295</v>
      </c>
      <c r="PZ293" s="7" t="s">
        <v>19</v>
      </c>
      <c r="QA293" t="str">
        <f t="shared" ca="1" si="1568"/>
        <v/>
      </c>
      <c r="QB293" s="7" t="str">
        <f t="shared" ca="1" si="1569"/>
        <v/>
      </c>
      <c r="QC293" s="7" t="str">
        <f t="shared" ca="1" si="1570"/>
        <v/>
      </c>
      <c r="QD293" t="str">
        <f t="shared" ca="1" si="1571"/>
        <v/>
      </c>
      <c r="QF293">
        <v>295</v>
      </c>
      <c r="QG293" s="7" t="s">
        <v>19</v>
      </c>
      <c r="QH293" s="7" t="str">
        <f t="shared" ca="1" si="1572"/>
        <v/>
      </c>
      <c r="QI293" s="7" t="e">
        <f t="shared" ca="1" si="1573"/>
        <v>#VALUE!</v>
      </c>
      <c r="QJ293" t="e">
        <f t="shared" ca="1" si="1574"/>
        <v>#N/A</v>
      </c>
      <c r="QK293" s="7" t="e">
        <f t="shared" ca="1" si="1575"/>
        <v>#N/A</v>
      </c>
      <c r="QM293">
        <v>295</v>
      </c>
      <c r="QN293" s="7" t="s">
        <v>19</v>
      </c>
      <c r="QO293" t="str">
        <f t="shared" ca="1" si="1576"/>
        <v/>
      </c>
      <c r="QP293" s="7" t="str">
        <f t="shared" ca="1" si="1577"/>
        <v/>
      </c>
      <c r="QQ293" t="str">
        <f t="shared" ca="1" si="1578"/>
        <v/>
      </c>
    </row>
    <row r="294" spans="1:459" x14ac:dyDescent="0.25">
      <c r="A294" s="240" t="str">
        <f>IF('Character Sheet'!$B$4="Creature","N","Y")</f>
        <v>Y</v>
      </c>
      <c r="C294" s="75"/>
      <c r="D294" s="76"/>
      <c r="F294" s="75"/>
      <c r="G294" s="76"/>
      <c r="I294" s="75"/>
      <c r="J294" s="85"/>
      <c r="K294" s="85">
        <f t="shared" ca="1" si="1589"/>
        <v>7</v>
      </c>
      <c r="L294" s="85">
        <f t="shared" ca="1" si="1587"/>
        <v>7</v>
      </c>
      <c r="M294" s="70">
        <f t="shared" ca="1" si="1593"/>
        <v>18</v>
      </c>
      <c r="O294" s="222">
        <f t="shared" ca="1" si="1277"/>
        <v>291</v>
      </c>
      <c r="Q294" s="7" t="str">
        <f t="shared" si="1579"/>
        <v>Stage Magic</v>
      </c>
      <c r="R294" s="9" t="s">
        <v>1534</v>
      </c>
      <c r="S294" s="9" t="s">
        <v>2017</v>
      </c>
      <c r="T294" s="61" t="str">
        <f>SUBSTITUTE(IFERROR(IFERROR(VLOOKUP(R294,'[1]Skill Statistics'!$A$3:$C$513,2,FALSE),VLOOKUP(Q294,'[1]Skill Statistics'!$A$3:$C$513,2,FALSE)),T293),"R*","ReSt")</f>
        <v>Em/Pr</v>
      </c>
      <c r="U294" s="61" t="str">
        <f>IFERROR(IFERROR(VLOOKUP(R294,'[1]Skill Statistics'!$A$3:$C$513,3,FALSE),VLOOKUP(Q294,'[1]Skill Statistics'!$A$3:$C$513,3,FALSE)),U293)</f>
        <v>Ag</v>
      </c>
      <c r="V294" s="61" t="str">
        <f>IF(ISNUMBER(SEARCH("Category",R294)),"- -",IFERROR(IFERROR(VLOOKUP(Q294,[1]Professions!$A$4:$AM$288,MATCH(Profession,[1]Professions!$A$1:$AM$1,0),FALSE),VLOOKUP(Q294,Calculations!$B$91:$I$95,8,FALSE)),"- -"))</f>
        <v>3 / 4</v>
      </c>
      <c r="W294" s="60">
        <f t="shared" ca="1" si="1278"/>
        <v>0</v>
      </c>
      <c r="X294" s="7">
        <f ca="1">IFERROR(VLOOKUP(R294,$BS$6:$NR$519,MATCH(ActualLevel,$BS$3:$NR$3,0),FALSE),"- -")</f>
        <v>0</v>
      </c>
      <c r="Y294" s="7">
        <f t="shared" ca="1" si="1588"/>
        <v>0</v>
      </c>
      <c r="Z294" s="7">
        <f ca="1">IFERROR(VLOOKUP(Y294,Charts!$BQ$2:$BR$52,2,FALSE),"- -")</f>
        <v>-25</v>
      </c>
      <c r="AA294" s="7">
        <f t="shared" ca="1" si="1281"/>
        <v>-1</v>
      </c>
      <c r="AB294" s="7">
        <f t="shared" ca="1" si="1584"/>
        <v>0</v>
      </c>
      <c r="AC294" s="7"/>
      <c r="AD294" s="7"/>
      <c r="AE294" s="7"/>
      <c r="AF294" s="7"/>
      <c r="AG294" s="7"/>
      <c r="AH294" s="43"/>
      <c r="AI294" s="7"/>
      <c r="AJ294" s="7"/>
      <c r="AK294" s="7">
        <f t="shared" ca="1" si="1282"/>
        <v>-26</v>
      </c>
      <c r="AL294" s="7"/>
      <c r="AM294" s="69">
        <f>IFERROR(VLOOKUP(R294,'[1]Skill Statistics'!$A$3:$AN$513,MATCH(Profession,'[1]Skill Statistics'!$A$2:$AN$2,0),FALSE),0)</f>
        <v>0</v>
      </c>
      <c r="AN294" s="85">
        <f>IFERROR(VLOOKUP(Q294,'[1]Skill Statistics'!$A$3:$BK$513,MATCH(Archetype,'[1]Skill Statistics'!$A$2:$BK$2,0),FALSE),0)</f>
        <v>0</v>
      </c>
      <c r="AO294" s="85">
        <f>IFERROR(VLOOKUP(Q294,'[1]Skill Statistics'!$A$3:$BB$513,MATCH(Race,'[1]Skill Statistics'!$A$2:$BB$2,0),FALSE),0)</f>
        <v>0</v>
      </c>
      <c r="AP294" s="85">
        <f t="shared" ca="1" si="1495"/>
        <v>-0.1</v>
      </c>
      <c r="AQ294" s="70"/>
      <c r="AS294" s="69">
        <f>IFERROR(VLOOKUP(Q294,'[1]Professional Skills'!$A$4:$AM$288,MATCH(Profession,'[1]Professional Skills'!$A$3:$AM$3,0),FALSE),"- -")</f>
        <v>0</v>
      </c>
      <c r="AU294" s="7">
        <f t="shared" si="1586"/>
        <v>0</v>
      </c>
      <c r="AV294" s="7">
        <f t="shared" ca="1" si="1585"/>
        <v>0</v>
      </c>
      <c r="AW294" t="str">
        <f t="shared" si="1580"/>
        <v/>
      </c>
      <c r="AX294" t="str">
        <f>IFERROR(_xlfn.RANK.EQ(AW294,$AW$5:$AW$568),"")</f>
        <v/>
      </c>
      <c r="AY294">
        <f t="shared" si="1285"/>
        <v>0</v>
      </c>
      <c r="AZ294" s="70" t="str">
        <f t="shared" si="1283"/>
        <v/>
      </c>
      <c r="BB294" s="69" t="str">
        <f>IFERROR(IF(Q294="Language",VLOOKUP(R294,[1]Cultures!$B$4:$N$218,MATCH(Culture,[1]Cultures!$B$3:$N$3,0),FALSE),VLOOKUP(Q294,[1]Cultures!$B$4:$O$212,MATCH(Culture,[1]Cultures!$B$3:$O$3,0),FALSE)),"- -")</f>
        <v>- -</v>
      </c>
      <c r="BD294">
        <f t="shared" ca="1" si="1581"/>
        <v>0</v>
      </c>
      <c r="BE294" t="str">
        <f t="shared" si="1582"/>
        <v/>
      </c>
      <c r="BF294">
        <f t="shared" ca="1" si="1590"/>
        <v>0.39660343329481862</v>
      </c>
      <c r="BH294">
        <f t="shared" ca="1" si="1591"/>
        <v>11</v>
      </c>
      <c r="BI294" s="7" t="str">
        <f t="shared" ca="1" si="1284"/>
        <v>- -</v>
      </c>
      <c r="BJ294">
        <f t="shared" ca="1" si="1592"/>
        <v>0</v>
      </c>
      <c r="BK294" s="7"/>
      <c r="BL294" s="70">
        <f t="shared" ca="1" si="1286"/>
        <v>0</v>
      </c>
      <c r="BN294" s="69">
        <f>IFERROR(VLOOKUP(V294,Charts!$BT$2:$BV$14,3,FALSE),"- -")</f>
        <v>0.69230769230769229</v>
      </c>
      <c r="BO294" s="85">
        <f t="shared" ca="1" si="1496"/>
        <v>1.3174330119933901</v>
      </c>
      <c r="BP294" s="70">
        <f t="shared" ca="1" si="1583"/>
        <v>291</v>
      </c>
      <c r="BR294" s="7">
        <v>293</v>
      </c>
      <c r="BS294" s="9" t="str">
        <f ca="1">VLOOKUP(BR294,$O$3:$R$568,4,FALSE)</f>
        <v>Ship Wright</v>
      </c>
      <c r="BT294" s="7" t="str">
        <f ca="1">VLOOKUP(BS294,$R$3:$V$568,5,FALSE)</f>
        <v>2 / 4</v>
      </c>
      <c r="BU294" s="7">
        <f ca="1">VLOOKUP(BT294,Charts!$BT$2:$BV$14,3,FALSE)</f>
        <v>0.76923076923076927</v>
      </c>
      <c r="BV294" s="7" t="str">
        <f t="shared" ca="1" si="1287"/>
        <v>2</v>
      </c>
      <c r="BW294" s="7" t="str">
        <f t="shared" ca="1" si="1288"/>
        <v>4</v>
      </c>
      <c r="BY294" s="7">
        <f t="shared" ca="1" si="1289"/>
        <v>0.49891835841959309</v>
      </c>
      <c r="BZ294" s="7">
        <f t="shared" ca="1" si="1290"/>
        <v>0.27031241081117618</v>
      </c>
      <c r="CA294" s="7">
        <f t="shared" ca="1" si="1291"/>
        <v>1</v>
      </c>
      <c r="CB294" s="7" t="str">
        <f t="shared" ca="1" si="1292"/>
        <v>2</v>
      </c>
      <c r="CC294" s="7" t="str">
        <f ca="1">IFERROR(IF(CC293+CB294&gt;CD$4,CC293,CC293+CB294),"")</f>
        <v/>
      </c>
      <c r="CD294" s="7">
        <f t="shared" ca="1" si="1497"/>
        <v>0</v>
      </c>
      <c r="CE294" s="7">
        <f t="shared" ca="1" si="1293"/>
        <v>0.82151078640164732</v>
      </c>
      <c r="CF294" s="7">
        <f t="shared" ca="1" si="1294"/>
        <v>-5.2280017170878046E-2</v>
      </c>
      <c r="CG294" s="7">
        <f t="shared" ca="1" si="1295"/>
        <v>0</v>
      </c>
      <c r="CH294" s="7">
        <f t="shared" ca="1" si="1296"/>
        <v>0</v>
      </c>
      <c r="CI294" s="7" t="str">
        <f ca="1">IFERROR(IF(CI293+CH294&gt;CJ$4,CI293,CI293+CH294),"")</f>
        <v/>
      </c>
      <c r="CJ294" s="7">
        <f t="shared" ca="1" si="1498"/>
        <v>0</v>
      </c>
      <c r="CK294" s="7">
        <f t="shared" ca="1" si="1297"/>
        <v>0.82794878925832316</v>
      </c>
      <c r="CL294" s="7">
        <f t="shared" ca="1" si="1298"/>
        <v>-5.8718020027553885E-2</v>
      </c>
      <c r="CM294" s="7">
        <f t="shared" ca="1" si="1299"/>
        <v>0</v>
      </c>
      <c r="CN294" s="7">
        <f t="shared" ca="1" si="1300"/>
        <v>0</v>
      </c>
      <c r="CO294" s="7" t="str">
        <f ca="1">IFERROR(IF(CO293+CN294&gt;CP$4,CO293,CO293+CN294),"")</f>
        <v/>
      </c>
      <c r="CP294" s="7">
        <f t="shared" ca="1" si="1499"/>
        <v>0</v>
      </c>
      <c r="CQ294" s="7">
        <f t="shared" ca="1" si="1301"/>
        <v>0.80214249160146955</v>
      </c>
      <c r="CR294" s="7">
        <f t="shared" ca="1" si="1302"/>
        <v>-3.291172237070028E-2</v>
      </c>
      <c r="CS294" s="7">
        <f t="shared" ca="1" si="1303"/>
        <v>0</v>
      </c>
      <c r="CT294" s="7">
        <f t="shared" ca="1" si="1304"/>
        <v>0</v>
      </c>
      <c r="CU294" s="7" t="str">
        <f ca="1">IFERROR(IF(CU293+CT294&gt;CV$4,CU293,CU293+CT294),"")</f>
        <v/>
      </c>
      <c r="CV294" s="7">
        <f t="shared" ca="1" si="1500"/>
        <v>0</v>
      </c>
      <c r="CW294" s="7">
        <f t="shared" ca="1" si="1305"/>
        <v>1.4922231777372175E-2</v>
      </c>
      <c r="CX294" s="7">
        <f t="shared" ca="1" si="1306"/>
        <v>0.7543085374533971</v>
      </c>
      <c r="CY294" s="7">
        <f t="shared" ca="1" si="1307"/>
        <v>1</v>
      </c>
      <c r="CZ294" s="7" t="str">
        <f t="shared" ca="1" si="1308"/>
        <v>2</v>
      </c>
      <c r="DA294" s="7" t="str">
        <f ca="1">IFERROR(IF(DA293+CZ294&gt;DB$4,DA293,DA293+CZ294),"")</f>
        <v/>
      </c>
      <c r="DB294" s="7">
        <f t="shared" ca="1" si="1501"/>
        <v>0</v>
      </c>
      <c r="DC294" s="7">
        <f t="shared" ca="1" si="1309"/>
        <v>0.77738891142199118</v>
      </c>
      <c r="DD294" s="7">
        <f t="shared" ca="1" si="1310"/>
        <v>-8.1581421912219065E-3</v>
      </c>
      <c r="DE294" s="7">
        <f t="shared" ca="1" si="1311"/>
        <v>0</v>
      </c>
      <c r="DF294" s="7">
        <f t="shared" ca="1" si="1312"/>
        <v>0</v>
      </c>
      <c r="DG294" s="7" t="str">
        <f ca="1">IFERROR(IF(DG293+DF294&gt;DH$4,DG293,DG293+DF294),"")</f>
        <v/>
      </c>
      <c r="DH294" s="7">
        <f t="shared" ca="1" si="1502"/>
        <v>0</v>
      </c>
      <c r="DI294" s="7">
        <f t="shared" ca="1" si="1313"/>
        <v>0.79886957776142786</v>
      </c>
      <c r="DJ294" s="7">
        <f t="shared" ca="1" si="1314"/>
        <v>-2.9638808530658589E-2</v>
      </c>
      <c r="DK294" s="7">
        <f t="shared" ca="1" si="1315"/>
        <v>0</v>
      </c>
      <c r="DL294" s="7">
        <f t="shared" ca="1" si="1316"/>
        <v>0</v>
      </c>
      <c r="DM294" s="7" t="str">
        <f ca="1">IFERROR(IF(DM293+DL294&gt;DN$4,DM293,DM293+DL294),"")</f>
        <v/>
      </c>
      <c r="DN294" s="7">
        <f t="shared" ca="1" si="1503"/>
        <v>0</v>
      </c>
      <c r="DO294" s="7">
        <f t="shared" ca="1" si="1317"/>
        <v>0.59126768914269401</v>
      </c>
      <c r="DP294" s="7">
        <f t="shared" ca="1" si="1318"/>
        <v>0.17796308008807527</v>
      </c>
      <c r="DQ294" s="7">
        <f t="shared" ca="1" si="1319"/>
        <v>1</v>
      </c>
      <c r="DR294" s="7" t="str">
        <f t="shared" ca="1" si="1320"/>
        <v>2</v>
      </c>
      <c r="DS294" s="7" t="str">
        <f ca="1">IFERROR(IF(DS293+DR294&gt;DT$4,DS293,DS293+DR294),"")</f>
        <v/>
      </c>
      <c r="DT294" s="7">
        <f t="shared" ca="1" si="1504"/>
        <v>0</v>
      </c>
      <c r="DU294" s="7">
        <f t="shared" ca="1" si="1321"/>
        <v>0.93846551324788374</v>
      </c>
      <c r="DV294" s="7">
        <f t="shared" ca="1" si="1322"/>
        <v>-0.16923474401711447</v>
      </c>
      <c r="DW294" s="7">
        <f t="shared" ca="1" si="1323"/>
        <v>0</v>
      </c>
      <c r="DX294" s="7">
        <f t="shared" ca="1" si="1324"/>
        <v>0</v>
      </c>
      <c r="DY294" s="7" t="str">
        <f ca="1">IFERROR(IF(DY293+DX294&gt;DZ$4,DY293,DY293+DX294),"")</f>
        <v/>
      </c>
      <c r="DZ294" s="7">
        <f t="shared" ca="1" si="1505"/>
        <v>0</v>
      </c>
      <c r="EA294" s="7">
        <f t="shared" ca="1" si="1325"/>
        <v>4.9000601755723405E-2</v>
      </c>
      <c r="EB294" s="7">
        <f t="shared" ca="1" si="1326"/>
        <v>0.72023016747504587</v>
      </c>
      <c r="EC294" s="7">
        <f t="shared" ca="1" si="1327"/>
        <v>1</v>
      </c>
      <c r="ED294" s="7" t="str">
        <f t="shared" ca="1" si="1328"/>
        <v>2</v>
      </c>
      <c r="EE294" s="7" t="str">
        <f ca="1">IFERROR(IF(EE293+ED294&gt;EF$4,EE293,EE293+ED294),"")</f>
        <v/>
      </c>
      <c r="EF294" s="7">
        <f t="shared" ca="1" si="1506"/>
        <v>0</v>
      </c>
      <c r="EG294" s="7">
        <f t="shared" ca="1" si="1329"/>
        <v>0.89635815068622393</v>
      </c>
      <c r="EH294" s="7">
        <f t="shared" ca="1" si="1330"/>
        <v>-0.12712738145545466</v>
      </c>
      <c r="EI294" s="7">
        <f t="shared" ca="1" si="1331"/>
        <v>0</v>
      </c>
      <c r="EJ294" s="7">
        <f t="shared" ca="1" si="1332"/>
        <v>0</v>
      </c>
      <c r="EK294" s="7" t="str">
        <f ca="1">IFERROR(IF(EK293+EJ294&gt;EL$4,EK293,EK293+EJ294),"")</f>
        <v/>
      </c>
      <c r="EL294" s="7">
        <f t="shared" ca="1" si="1507"/>
        <v>0</v>
      </c>
      <c r="EM294" s="7">
        <f t="shared" ca="1" si="1333"/>
        <v>0.69755542516252578</v>
      </c>
      <c r="EN294" s="7">
        <f t="shared" ca="1" si="1334"/>
        <v>7.1675344068243496E-2</v>
      </c>
      <c r="EO294" s="7">
        <f t="shared" ca="1" si="1335"/>
        <v>1</v>
      </c>
      <c r="EP294" s="7" t="str">
        <f t="shared" ca="1" si="1336"/>
        <v>2</v>
      </c>
      <c r="EQ294" s="7" t="str">
        <f ca="1">IFERROR(IF(EQ293+EP294&gt;ER$4,EQ293,EQ293+EP294),"")</f>
        <v/>
      </c>
      <c r="ER294" s="7">
        <f t="shared" ca="1" si="1508"/>
        <v>0</v>
      </c>
      <c r="ES294" s="7">
        <f t="shared" ca="1" si="1337"/>
        <v>0.45398466766704904</v>
      </c>
      <c r="ET294" s="7">
        <f t="shared" ca="1" si="1338"/>
        <v>0.31524610156372024</v>
      </c>
      <c r="EU294" s="7">
        <f t="shared" ca="1" si="1339"/>
        <v>1</v>
      </c>
      <c r="EV294" s="7" t="str">
        <f t="shared" ca="1" si="1340"/>
        <v>2</v>
      </c>
      <c r="EW294" s="7" t="str">
        <f ca="1">IFERROR(IF(EW293+EV294&gt;EX$4,EW293,EW293+EV294),"")</f>
        <v/>
      </c>
      <c r="EX294" s="7">
        <f t="shared" ca="1" si="1509"/>
        <v>0</v>
      </c>
      <c r="EY294" s="7">
        <f t="shared" ca="1" si="1341"/>
        <v>0.201956310156161</v>
      </c>
      <c r="EZ294" s="7">
        <f t="shared" ca="1" si="1342"/>
        <v>0.56727445907460827</v>
      </c>
      <c r="FA294" s="7">
        <f t="shared" ca="1" si="1343"/>
        <v>1</v>
      </c>
      <c r="FB294" s="7" t="str">
        <f t="shared" ca="1" si="1344"/>
        <v>2</v>
      </c>
      <c r="FC294" s="7" t="str">
        <f ca="1">IFERROR(IF(FC293+FB294&gt;FD$4,FC293,FC293+FB294),"")</f>
        <v/>
      </c>
      <c r="FD294" s="7">
        <f t="shared" ca="1" si="1510"/>
        <v>0</v>
      </c>
      <c r="FE294" s="7">
        <f t="shared" ca="1" si="1345"/>
        <v>0.9815912138651699</v>
      </c>
      <c r="FF294" s="7">
        <f t="shared" ca="1" si="1346"/>
        <v>-0.21236044463440062</v>
      </c>
      <c r="FG294" s="7">
        <f t="shared" ca="1" si="1347"/>
        <v>0</v>
      </c>
      <c r="FH294" s="7">
        <f t="shared" ca="1" si="1348"/>
        <v>0</v>
      </c>
      <c r="FI294" s="7" t="str">
        <f ca="1">IFERROR(IF(FI293+FH294&gt;FJ$4,FI293,FI293+FH294),"")</f>
        <v/>
      </c>
      <c r="FJ294" s="7">
        <f t="shared" ca="1" si="1511"/>
        <v>0</v>
      </c>
      <c r="FK294" s="7">
        <f t="shared" ca="1" si="1349"/>
        <v>5.8137010665281985E-2</v>
      </c>
      <c r="FL294" s="7">
        <f t="shared" ca="1" si="1350"/>
        <v>0.71109375856548729</v>
      </c>
      <c r="FM294" s="7">
        <f t="shared" ca="1" si="1351"/>
        <v>1</v>
      </c>
      <c r="FN294" s="7" t="str">
        <f t="shared" ca="1" si="1352"/>
        <v>2</v>
      </c>
      <c r="FO294" s="7" t="str">
        <f ca="1">IFERROR(IF(FO293+FN294&gt;FP$4,FO293,FO293+FN294),"")</f>
        <v/>
      </c>
      <c r="FP294" s="7">
        <f t="shared" ca="1" si="1512"/>
        <v>0</v>
      </c>
      <c r="FQ294" s="7">
        <f t="shared" ca="1" si="1353"/>
        <v>0.7121461820068884</v>
      </c>
      <c r="FR294" s="7">
        <f t="shared" ca="1" si="1354"/>
        <v>5.7084587223880878E-2</v>
      </c>
      <c r="FS294" s="7">
        <f t="shared" ca="1" si="1355"/>
        <v>1</v>
      </c>
      <c r="FT294" s="7" t="str">
        <f t="shared" ca="1" si="1356"/>
        <v>2</v>
      </c>
      <c r="FU294" s="7" t="str">
        <f ca="1">IFERROR(IF(FU293+FT294&gt;FV$4,FU293,FU293+FT294),"")</f>
        <v/>
      </c>
      <c r="FV294" s="7">
        <f t="shared" ca="1" si="1513"/>
        <v>0</v>
      </c>
      <c r="FW294" s="7">
        <f t="shared" ca="1" si="1357"/>
        <v>0.55364817376609432</v>
      </c>
      <c r="FX294" s="7">
        <f t="shared" ca="1" si="1358"/>
        <v>0.21558259546467495</v>
      </c>
      <c r="FY294" s="7">
        <f t="shared" ca="1" si="1359"/>
        <v>1</v>
      </c>
      <c r="FZ294" s="7" t="str">
        <f t="shared" ca="1" si="1360"/>
        <v>2</v>
      </c>
      <c r="GA294" s="7" t="str">
        <f ca="1">IFERROR(IF(GA293+FZ294&gt;GB$4,GA293,GA293+FZ294),"")</f>
        <v/>
      </c>
      <c r="GB294" s="7">
        <f t="shared" ca="1" si="1514"/>
        <v>0</v>
      </c>
      <c r="GC294" s="7">
        <f t="shared" ca="1" si="1361"/>
        <v>0.28159274514456145</v>
      </c>
      <c r="GD294" s="7">
        <f t="shared" ca="1" si="1362"/>
        <v>0.48763802408620782</v>
      </c>
      <c r="GE294" s="7">
        <f t="shared" ca="1" si="1363"/>
        <v>1</v>
      </c>
      <c r="GF294" s="7" t="str">
        <f t="shared" ca="1" si="1364"/>
        <v>2</v>
      </c>
      <c r="GG294" s="7" t="str">
        <f ca="1">IFERROR(IF(GG293+GF294&gt;GH$4,GG293,GG293+GF294),"")</f>
        <v/>
      </c>
      <c r="GH294" s="7">
        <f t="shared" ca="1" si="1515"/>
        <v>0</v>
      </c>
      <c r="GI294" s="7">
        <f t="shared" ca="1" si="1365"/>
        <v>0.22621884855093244</v>
      </c>
      <c r="GJ294" s="7">
        <f t="shared" ca="1" si="1366"/>
        <v>0.54301192067983683</v>
      </c>
      <c r="GK294" s="7">
        <f t="shared" ca="1" si="1367"/>
        <v>1</v>
      </c>
      <c r="GL294" s="7" t="str">
        <f t="shared" ca="1" si="1368"/>
        <v>2</v>
      </c>
      <c r="GM294" s="7" t="str">
        <f ca="1">IFERROR(IF(GM293+GL294&gt;GN$4,GM293,GM293+GL294),"")</f>
        <v/>
      </c>
      <c r="GN294" s="7">
        <f t="shared" ca="1" si="1516"/>
        <v>0</v>
      </c>
      <c r="GO294" s="7">
        <f t="shared" ca="1" si="1369"/>
        <v>0.89218382917963812</v>
      </c>
      <c r="GP294" s="7">
        <f t="shared" ca="1" si="1370"/>
        <v>-0.12295305994886885</v>
      </c>
      <c r="GQ294" s="7">
        <f t="shared" ca="1" si="1371"/>
        <v>0</v>
      </c>
      <c r="GR294" s="7">
        <f t="shared" ca="1" si="1372"/>
        <v>0</v>
      </c>
      <c r="GS294" s="7" t="str">
        <f ca="1">IFERROR(IF(GS293+GR294&gt;GT$4,GS293,GS293+GR294),"")</f>
        <v/>
      </c>
      <c r="GT294" s="7">
        <f t="shared" ca="1" si="1517"/>
        <v>0</v>
      </c>
      <c r="GU294" s="7">
        <f t="shared" ca="1" si="1373"/>
        <v>0.92672537438682401</v>
      </c>
      <c r="GV294" s="7">
        <f t="shared" ca="1" si="1374"/>
        <v>-0.15749460515605473</v>
      </c>
      <c r="GW294" s="7">
        <f t="shared" ca="1" si="1375"/>
        <v>0</v>
      </c>
      <c r="GX294" s="7">
        <f t="shared" ca="1" si="1376"/>
        <v>0</v>
      </c>
      <c r="GY294" s="7" t="str">
        <f ca="1">IFERROR(IF(GY293+GX294&gt;GZ$4,GY293,GY293+GX294),"")</f>
        <v/>
      </c>
      <c r="GZ294" s="7">
        <f t="shared" ca="1" si="1518"/>
        <v>0</v>
      </c>
      <c r="HA294" s="7">
        <f t="shared" ca="1" si="1377"/>
        <v>0.7133713294416828</v>
      </c>
      <c r="HB294" s="7">
        <f t="shared" ca="1" si="1378"/>
        <v>5.5859439789086474E-2</v>
      </c>
      <c r="HC294" s="7">
        <f t="shared" ca="1" si="1379"/>
        <v>1</v>
      </c>
      <c r="HD294" s="7" t="str">
        <f t="shared" ca="1" si="1380"/>
        <v>2</v>
      </c>
      <c r="HE294" s="7" t="str">
        <f ca="1">IFERROR(IF(HE293+HD294&gt;HF$4,HE293,HE293+HD294),"")</f>
        <v/>
      </c>
      <c r="HF294" s="7">
        <f t="shared" ca="1" si="1519"/>
        <v>0</v>
      </c>
      <c r="HG294" s="7">
        <f t="shared" ca="1" si="1381"/>
        <v>0.98696934508767376</v>
      </c>
      <c r="HH294" s="7">
        <f t="shared" ca="1" si="1382"/>
        <v>-0.21773857585690448</v>
      </c>
      <c r="HI294" s="7">
        <f t="shared" ca="1" si="1383"/>
        <v>0</v>
      </c>
      <c r="HJ294" s="7">
        <f t="shared" ca="1" si="1384"/>
        <v>0</v>
      </c>
      <c r="HK294" s="7" t="str">
        <f ca="1">IFERROR(IF(HK293+HJ294&gt;HL$4,HK293,HK293+HJ294),"")</f>
        <v/>
      </c>
      <c r="HL294" s="7">
        <f t="shared" ca="1" si="1520"/>
        <v>0</v>
      </c>
      <c r="HM294" s="7">
        <f t="shared" ca="1" si="1385"/>
        <v>0.53633292517666087</v>
      </c>
      <c r="HN294" s="7">
        <f t="shared" ca="1" si="1386"/>
        <v>0.2328978440541084</v>
      </c>
      <c r="HO294" s="7">
        <f t="shared" ca="1" si="1387"/>
        <v>1</v>
      </c>
      <c r="HP294" s="7" t="str">
        <f t="shared" ca="1" si="1388"/>
        <v>2</v>
      </c>
      <c r="HQ294" s="7" t="str">
        <f ca="1">IFERROR(IF(HQ293+HP294&gt;HR$4,HQ293,HQ293+HP294),"")</f>
        <v/>
      </c>
      <c r="HR294" s="7">
        <f t="shared" ca="1" si="1521"/>
        <v>0</v>
      </c>
      <c r="HS294" s="7">
        <f t="shared" ca="1" si="1389"/>
        <v>0.12873696178164606</v>
      </c>
      <c r="HT294" s="7">
        <f t="shared" ca="1" si="1390"/>
        <v>0.64049380744912321</v>
      </c>
      <c r="HU294" s="7">
        <f t="shared" ca="1" si="1391"/>
        <v>1</v>
      </c>
      <c r="HV294" s="7" t="str">
        <f t="shared" ca="1" si="1392"/>
        <v>2</v>
      </c>
      <c r="HW294" s="7" t="str">
        <f ca="1">IFERROR(IF(HW293+HV294&gt;HX$4,HW293,HW293+HV294),"")</f>
        <v/>
      </c>
      <c r="HX294" s="7">
        <f t="shared" ca="1" si="1522"/>
        <v>0</v>
      </c>
      <c r="HY294" s="7">
        <f t="shared" ca="1" si="1393"/>
        <v>0.7100308449736249</v>
      </c>
      <c r="HZ294" s="7">
        <f t="shared" ca="1" si="1394"/>
        <v>5.9199924257144376E-2</v>
      </c>
      <c r="IA294" s="7">
        <f t="shared" ca="1" si="1395"/>
        <v>1</v>
      </c>
      <c r="IB294" s="7" t="str">
        <f t="shared" ca="1" si="1396"/>
        <v>2</v>
      </c>
      <c r="IC294" s="7" t="str">
        <f ca="1">IFERROR(IF(IC293+IB294&gt;ID$4,IC293,IC293+IB294),"")</f>
        <v/>
      </c>
      <c r="ID294" s="7">
        <f t="shared" ca="1" si="1523"/>
        <v>0</v>
      </c>
      <c r="IE294" s="7">
        <f t="shared" ca="1" si="1397"/>
        <v>0.47589280546691681</v>
      </c>
      <c r="IF294" s="7">
        <f t="shared" ca="1" si="1398"/>
        <v>0.29333796376385246</v>
      </c>
      <c r="IG294" s="7">
        <f t="shared" ca="1" si="1399"/>
        <v>1</v>
      </c>
      <c r="IH294" s="7" t="str">
        <f t="shared" ca="1" si="1400"/>
        <v>2</v>
      </c>
      <c r="II294" s="7" t="str">
        <f ca="1">IFERROR(IF(II293+IH294&gt;IJ$4,II293,II293+IH294),"")</f>
        <v/>
      </c>
      <c r="IJ294" s="7">
        <f t="shared" ca="1" si="1524"/>
        <v>0</v>
      </c>
      <c r="IK294" s="7">
        <f t="shared" ca="1" si="1401"/>
        <v>0.97471673531946945</v>
      </c>
      <c r="IL294" s="7">
        <f t="shared" ca="1" si="1402"/>
        <v>-0.20548596608870018</v>
      </c>
      <c r="IM294" s="7">
        <f t="shared" ca="1" si="1403"/>
        <v>0</v>
      </c>
      <c r="IN294" s="7">
        <f t="shared" ca="1" si="1404"/>
        <v>0</v>
      </c>
      <c r="IO294" s="7" t="str">
        <f ca="1">IFERROR(IF(IO293+IN294&gt;IP$4,IO293,IO293+IN294),"")</f>
        <v/>
      </c>
      <c r="IP294" s="7">
        <f t="shared" ca="1" si="1525"/>
        <v>0</v>
      </c>
      <c r="IQ294" s="7">
        <f t="shared" ca="1" si="1405"/>
        <v>0.35088556673179239</v>
      </c>
      <c r="IR294" s="7">
        <f t="shared" ca="1" si="1406"/>
        <v>0.41834520249897689</v>
      </c>
      <c r="IS294" s="7">
        <f t="shared" ca="1" si="1407"/>
        <v>1</v>
      </c>
      <c r="IT294" s="7" t="str">
        <f t="shared" ca="1" si="1408"/>
        <v>2</v>
      </c>
      <c r="IU294" s="7" t="str">
        <f ca="1">IFERROR(IF(IU293+IT294&gt;IV$4,IU293,IU293+IT294),"")</f>
        <v/>
      </c>
      <c r="IV294" s="7">
        <f t="shared" ca="1" si="1526"/>
        <v>0</v>
      </c>
      <c r="IW294" s="7">
        <f t="shared" ca="1" si="1409"/>
        <v>0.74801957950005782</v>
      </c>
      <c r="IX294" s="7">
        <f t="shared" ca="1" si="1410"/>
        <v>2.1211189730711455E-2</v>
      </c>
      <c r="IY294" s="7">
        <f t="shared" ca="1" si="1411"/>
        <v>1</v>
      </c>
      <c r="IZ294" s="7" t="str">
        <f t="shared" ca="1" si="1412"/>
        <v>2</v>
      </c>
      <c r="JA294" s="7" t="str">
        <f ca="1">IFERROR(IF(JA293+IZ294&gt;JB$4,JA293,JA293+IZ294),"")</f>
        <v/>
      </c>
      <c r="JB294" s="7">
        <f t="shared" ca="1" si="1527"/>
        <v>0</v>
      </c>
      <c r="JC294" s="7">
        <f t="shared" ca="1" si="1413"/>
        <v>0.98886953471891681</v>
      </c>
      <c r="JD294" s="7">
        <f t="shared" ca="1" si="1414"/>
        <v>-0.21963876548814754</v>
      </c>
      <c r="JE294" s="7">
        <f t="shared" ca="1" si="1415"/>
        <v>0</v>
      </c>
      <c r="JF294" s="7">
        <f t="shared" ca="1" si="1416"/>
        <v>0</v>
      </c>
      <c r="JG294" s="7" t="str">
        <f ca="1">IFERROR(IF(JG293+JF294&gt;JH$4,JG293,JG293+JF294),"")</f>
        <v/>
      </c>
      <c r="JH294" s="7">
        <f t="shared" ca="1" si="1528"/>
        <v>0</v>
      </c>
      <c r="JI294" s="7">
        <f t="shared" ca="1" si="1417"/>
        <v>0.17761217545181895</v>
      </c>
      <c r="JJ294" s="7">
        <f t="shared" ca="1" si="1418"/>
        <v>0.59161859377895032</v>
      </c>
      <c r="JK294" s="7">
        <f t="shared" ca="1" si="1419"/>
        <v>1</v>
      </c>
      <c r="JL294" s="7" t="str">
        <f t="shared" ca="1" si="1420"/>
        <v>2</v>
      </c>
      <c r="JM294" s="7" t="str">
        <f ca="1">IFERROR(IF(JM293+JL294&gt;JN$4,JM293,JM293+JL294),"")</f>
        <v/>
      </c>
      <c r="JN294" s="7">
        <f t="shared" ca="1" si="1529"/>
        <v>0</v>
      </c>
      <c r="JO294" s="7">
        <f t="shared" ca="1" si="1421"/>
        <v>0.80966752072091008</v>
      </c>
      <c r="JP294" s="7">
        <f t="shared" ca="1" si="1422"/>
        <v>-4.043675149014081E-2</v>
      </c>
      <c r="JQ294" s="7">
        <f t="shared" ca="1" si="1423"/>
        <v>0</v>
      </c>
      <c r="JR294" s="7">
        <f t="shared" ca="1" si="1424"/>
        <v>0</v>
      </c>
      <c r="JS294" s="7" t="str">
        <f ca="1">IFERROR(IF(JS293+JR294&gt;JT$4,JS293,JS293+JR294),"")</f>
        <v/>
      </c>
      <c r="JT294" s="7">
        <f t="shared" ca="1" si="1530"/>
        <v>0</v>
      </c>
      <c r="JU294" s="7">
        <f t="shared" ca="1" si="1425"/>
        <v>7.5941460320265719E-2</v>
      </c>
      <c r="JV294" s="7">
        <f t="shared" ca="1" si="1426"/>
        <v>0.69328930891050355</v>
      </c>
      <c r="JW294" s="7">
        <f t="shared" ca="1" si="1427"/>
        <v>1</v>
      </c>
      <c r="JX294" s="7" t="str">
        <f t="shared" ca="1" si="1428"/>
        <v>2</v>
      </c>
      <c r="JY294" s="7" t="str">
        <f ca="1">IFERROR(IF(JY293+JX294&gt;JZ$4,JY293,JY293+JX294),"")</f>
        <v/>
      </c>
      <c r="JZ294" s="7">
        <f t="shared" ca="1" si="1531"/>
        <v>0</v>
      </c>
      <c r="KA294" s="7">
        <f t="shared" ca="1" si="1429"/>
        <v>0.81727781465282512</v>
      </c>
      <c r="KB294" s="7">
        <f t="shared" ca="1" si="1430"/>
        <v>-4.8047045422055845E-2</v>
      </c>
      <c r="KC294" s="7">
        <f t="shared" ca="1" si="1431"/>
        <v>0</v>
      </c>
      <c r="KD294" s="7">
        <f t="shared" ca="1" si="1432"/>
        <v>0</v>
      </c>
      <c r="KE294" s="7" t="str">
        <f ca="1">IFERROR(IF(KE293+KD294&gt;KF$4,KE293,KE293+KD294),"")</f>
        <v/>
      </c>
      <c r="KF294" s="7">
        <f t="shared" ca="1" si="1532"/>
        <v>0</v>
      </c>
      <c r="KG294" s="7">
        <f t="shared" ca="1" si="1433"/>
        <v>0.39091958237198476</v>
      </c>
      <c r="KH294" s="7">
        <f t="shared" ca="1" si="1434"/>
        <v>0.37831118685878451</v>
      </c>
      <c r="KI294" s="7">
        <f t="shared" ca="1" si="1435"/>
        <v>1</v>
      </c>
      <c r="KJ294" s="7" t="str">
        <f t="shared" ca="1" si="1436"/>
        <v>2</v>
      </c>
      <c r="KK294" s="7" t="str">
        <f ca="1">IFERROR(IF(KK293+KJ294&gt;KL$4,KK293,KK293+KJ294),"")</f>
        <v/>
      </c>
      <c r="KL294" s="7">
        <f t="shared" ca="1" si="1533"/>
        <v>0</v>
      </c>
      <c r="KM294" s="7">
        <f t="shared" ca="1" si="1437"/>
        <v>0.71700497838124611</v>
      </c>
      <c r="KN294" s="7">
        <f t="shared" ca="1" si="1438"/>
        <v>5.2225790849523168E-2</v>
      </c>
      <c r="KO294" s="7">
        <f t="shared" ca="1" si="1439"/>
        <v>1</v>
      </c>
      <c r="KP294" s="7" t="str">
        <f t="shared" ca="1" si="1440"/>
        <v>2</v>
      </c>
      <c r="KQ294" s="7" t="str">
        <f ca="1">IFERROR(IF(KQ293+KP294&gt;KR$4,KQ293,KQ293+KP294),"")</f>
        <v/>
      </c>
      <c r="KR294" s="7">
        <f t="shared" ca="1" si="1534"/>
        <v>0</v>
      </c>
      <c r="KS294" s="7">
        <f t="shared" ca="1" si="1441"/>
        <v>9.3626705784830566E-3</v>
      </c>
      <c r="KT294" s="7">
        <f t="shared" ca="1" si="1442"/>
        <v>0.75986809865228622</v>
      </c>
      <c r="KU294" s="7">
        <f t="shared" ca="1" si="1443"/>
        <v>1</v>
      </c>
      <c r="KV294" s="7" t="str">
        <f t="shared" ca="1" si="1444"/>
        <v>2</v>
      </c>
      <c r="KW294" s="7" t="str">
        <f ca="1">IFERROR(IF(KW293+KV294&gt;KX$4,KW293,KW293+KV294),"")</f>
        <v/>
      </c>
      <c r="KX294" s="7">
        <f t="shared" ca="1" si="1535"/>
        <v>0</v>
      </c>
      <c r="KY294" s="7">
        <f t="shared" ca="1" si="1445"/>
        <v>0.81001400232526066</v>
      </c>
      <c r="KZ294" s="7">
        <f t="shared" ca="1" si="1446"/>
        <v>-4.0783233094491389E-2</v>
      </c>
      <c r="LA294" s="7">
        <f t="shared" ca="1" si="1447"/>
        <v>0</v>
      </c>
      <c r="LB294" s="7">
        <f t="shared" ca="1" si="1448"/>
        <v>0</v>
      </c>
      <c r="LC294" s="7" t="str">
        <f ca="1">IFERROR(IF(LC293+LB294&gt;LD$4,LC293,LC293+LB294),"")</f>
        <v/>
      </c>
      <c r="LD294" s="7">
        <f t="shared" ca="1" si="1536"/>
        <v>0</v>
      </c>
      <c r="LE294" s="7">
        <f t="shared" ca="1" si="1449"/>
        <v>0.28163647628353117</v>
      </c>
      <c r="LF294" s="7">
        <f t="shared" ca="1" si="1450"/>
        <v>0.48759429294723811</v>
      </c>
      <c r="LG294" s="7">
        <f t="shared" ca="1" si="1451"/>
        <v>1</v>
      </c>
      <c r="LH294" s="7" t="str">
        <f t="shared" ca="1" si="1452"/>
        <v>2</v>
      </c>
      <c r="LI294" s="7" t="str">
        <f ca="1">IFERROR(IF(LI293+LH294&gt;LJ$4,LI293,LI293+LH294),"")</f>
        <v/>
      </c>
      <c r="LJ294" s="7">
        <f t="shared" ca="1" si="1537"/>
        <v>0</v>
      </c>
      <c r="LK294" s="7">
        <f t="shared" ca="1" si="1453"/>
        <v>0.37257449981552015</v>
      </c>
      <c r="LL294" s="7">
        <f t="shared" ca="1" si="1454"/>
        <v>0.39665626941524912</v>
      </c>
      <c r="LM294" s="7">
        <f t="shared" ca="1" si="1455"/>
        <v>1</v>
      </c>
      <c r="LN294" s="7" t="str">
        <f t="shared" ca="1" si="1456"/>
        <v>2</v>
      </c>
      <c r="LO294" s="7" t="str">
        <f ca="1">IFERROR(IF(LO293+LN294&gt;LP$4,LO293,LO293+LN294),"")</f>
        <v/>
      </c>
      <c r="LP294" s="7">
        <f t="shared" ca="1" si="1538"/>
        <v>0</v>
      </c>
      <c r="LQ294" s="7">
        <f t="shared" ca="1" si="1457"/>
        <v>0.73134095968807311</v>
      </c>
      <c r="LR294" s="7">
        <f t="shared" ca="1" si="1458"/>
        <v>3.7889809542696162E-2</v>
      </c>
      <c r="LS294" s="7">
        <f t="shared" ca="1" si="1459"/>
        <v>1</v>
      </c>
      <c r="LT294" s="7" t="str">
        <f t="shared" ca="1" si="1460"/>
        <v>2</v>
      </c>
      <c r="LU294" s="7" t="str">
        <f ca="1">IFERROR(IF(LU293+LT294&gt;LV$4,LU293,LU293+LT294),"")</f>
        <v/>
      </c>
      <c r="LV294" s="7">
        <f t="shared" ca="1" si="1539"/>
        <v>0</v>
      </c>
      <c r="LW294" s="7">
        <f t="shared" ca="1" si="1461"/>
        <v>0.65527478339059309</v>
      </c>
      <c r="LX294" s="7">
        <f t="shared" ca="1" si="1462"/>
        <v>0.11395598584017619</v>
      </c>
      <c r="LY294" s="7">
        <f t="shared" ca="1" si="1463"/>
        <v>1</v>
      </c>
      <c r="LZ294" s="7" t="str">
        <f t="shared" ca="1" si="1464"/>
        <v>2</v>
      </c>
      <c r="MA294" s="7" t="str">
        <f ca="1">IFERROR(IF(MA293+LZ294&gt;MB$4,MA293,MA293+LZ294),"")</f>
        <v/>
      </c>
      <c r="MB294" s="7">
        <f t="shared" ca="1" si="1540"/>
        <v>0</v>
      </c>
      <c r="MC294" s="7">
        <f t="shared" ca="1" si="1465"/>
        <v>0.18774939951219682</v>
      </c>
      <c r="MD294" s="7">
        <f t="shared" ca="1" si="1466"/>
        <v>0.58148136971857245</v>
      </c>
      <c r="ME294" s="7">
        <f t="shared" ca="1" si="1467"/>
        <v>1</v>
      </c>
      <c r="MF294" s="7" t="str">
        <f t="shared" ca="1" si="1468"/>
        <v>2</v>
      </c>
      <c r="MG294" s="7" t="str">
        <f ca="1">IFERROR(IF(MG293+MF294&gt;MH$4,MG293,MG293+MF294),"")</f>
        <v/>
      </c>
      <c r="MH294" s="7">
        <f t="shared" ca="1" si="1541"/>
        <v>0</v>
      </c>
      <c r="MI294" s="7">
        <f t="shared" ca="1" si="1469"/>
        <v>0.37897460218212342</v>
      </c>
      <c r="MJ294" s="7">
        <f t="shared" ca="1" si="1470"/>
        <v>0.39025616704864585</v>
      </c>
      <c r="MK294" s="7">
        <f t="shared" ca="1" si="1471"/>
        <v>1</v>
      </c>
      <c r="ML294" s="7" t="str">
        <f t="shared" ca="1" si="1472"/>
        <v>2</v>
      </c>
      <c r="MM294" s="7" t="str">
        <f ca="1">IFERROR(IF(MM293+ML294&gt;MN$4,MM293,MM293+ML294),"")</f>
        <v/>
      </c>
      <c r="MN294" s="7">
        <f t="shared" ca="1" si="1542"/>
        <v>0</v>
      </c>
      <c r="MO294" s="7">
        <f t="shared" ca="1" si="1473"/>
        <v>0.87078969601712342</v>
      </c>
      <c r="MP294" s="7">
        <f t="shared" ca="1" si="1474"/>
        <v>-0.10155892678635414</v>
      </c>
      <c r="MQ294" s="7">
        <f t="shared" ca="1" si="1475"/>
        <v>0</v>
      </c>
      <c r="MR294" s="7">
        <f t="shared" ca="1" si="1476"/>
        <v>0</v>
      </c>
      <c r="MS294" s="7" t="str">
        <f ca="1">IFERROR(IF(MS293+MR294&gt;MT$4,MS293,MS293+MR294),"")</f>
        <v/>
      </c>
      <c r="MT294" s="7">
        <f t="shared" ca="1" si="1543"/>
        <v>0</v>
      </c>
      <c r="MU294" s="7">
        <f t="shared" ca="1" si="1477"/>
        <v>0.67943308900324351</v>
      </c>
      <c r="MV294" s="7">
        <f t="shared" ca="1" si="1478"/>
        <v>8.9797680227525767E-2</v>
      </c>
      <c r="MW294" s="7">
        <f t="shared" ca="1" si="1479"/>
        <v>1</v>
      </c>
      <c r="MX294" s="7" t="str">
        <f t="shared" ca="1" si="1480"/>
        <v>2</v>
      </c>
      <c r="MY294" s="7" t="str">
        <f ca="1">IFERROR(IF(MY293+MX294&gt;MZ$4,MY293,MY293+MX294),"")</f>
        <v/>
      </c>
      <c r="MZ294" s="7">
        <f t="shared" ca="1" si="1544"/>
        <v>0</v>
      </c>
      <c r="NA294" s="7">
        <f t="shared" ca="1" si="1481"/>
        <v>0.77362756361884522</v>
      </c>
      <c r="NB294" s="7">
        <f t="shared" ca="1" si="1482"/>
        <v>-4.3967943880759419E-3</v>
      </c>
      <c r="NC294" s="7">
        <f t="shared" ca="1" si="1483"/>
        <v>0</v>
      </c>
      <c r="ND294" s="7">
        <f t="shared" ca="1" si="1484"/>
        <v>0</v>
      </c>
      <c r="NE294" s="7" t="str">
        <f ca="1">IFERROR(IF(NE293+ND294&gt;NF$4,NE293,NE293+ND294),"")</f>
        <v/>
      </c>
      <c r="NF294" s="7">
        <f t="shared" ca="1" si="1545"/>
        <v>0</v>
      </c>
      <c r="NG294" s="7">
        <f t="shared" ca="1" si="1485"/>
        <v>0.62442188126838427</v>
      </c>
      <c r="NH294" s="7">
        <f t="shared" ca="1" si="1486"/>
        <v>0.144808887962385</v>
      </c>
      <c r="NI294" s="7">
        <f t="shared" ca="1" si="1487"/>
        <v>1</v>
      </c>
      <c r="NJ294" s="7" t="str">
        <f t="shared" ca="1" si="1488"/>
        <v>2</v>
      </c>
      <c r="NK294" s="7" t="str">
        <f ca="1">IFERROR(IF(NK293+NJ294&gt;NL$4,NK293,NK293+NJ294),"")</f>
        <v/>
      </c>
      <c r="NL294" s="7">
        <f t="shared" ca="1" si="1546"/>
        <v>0</v>
      </c>
      <c r="NM294" s="7">
        <f t="shared" ca="1" si="1489"/>
        <v>0.56609422034231238</v>
      </c>
      <c r="NN294" s="7">
        <f t="shared" ca="1" si="1490"/>
        <v>0.20313654888845689</v>
      </c>
      <c r="NO294" s="7">
        <f t="shared" ca="1" si="1491"/>
        <v>1</v>
      </c>
      <c r="NP294" s="7" t="str">
        <f t="shared" ca="1" si="1492"/>
        <v>2</v>
      </c>
      <c r="NQ294" s="7" t="str">
        <f ca="1">IFERROR(IF(NQ293+NP294&gt;NR$4,NQ293,NQ293+NP294),"")</f>
        <v/>
      </c>
      <c r="NR294" s="7">
        <f t="shared" ca="1" si="1547"/>
        <v>0</v>
      </c>
      <c r="NT294">
        <v>296</v>
      </c>
      <c r="NU294" s="7" t="s">
        <v>19</v>
      </c>
      <c r="NV294" s="7" t="str">
        <f t="shared" ca="1" si="1280"/>
        <v/>
      </c>
      <c r="NW294" s="7" t="str">
        <f t="shared" ca="1" si="1493"/>
        <v/>
      </c>
      <c r="NX294" t="str">
        <f ca="1">IFERROR(VLOOKUP(NT294,$K$3:$AK$568,8,FALSE),"")</f>
        <v/>
      </c>
      <c r="NY294" t="str">
        <f ca="1">IFERROR(VLOOKUP(NT294,$K$3:$AK$568,9,FALSE),"")</f>
        <v/>
      </c>
      <c r="NZ294" s="7" t="str">
        <f ca="1">IFERROR(VLOOKUP(NT294,$K$3:$AK$568,27,FALSE),"")</f>
        <v/>
      </c>
      <c r="OB294">
        <v>296</v>
      </c>
      <c r="OC294" s="7" t="s">
        <v>19</v>
      </c>
      <c r="OD294" t="e">
        <f t="shared" ca="1" si="1548"/>
        <v>#N/A</v>
      </c>
      <c r="OE294" s="7" t="str">
        <f t="shared" ca="1" si="1549"/>
        <v/>
      </c>
      <c r="OF294" s="7" t="str">
        <f t="shared" ca="1" si="1550"/>
        <v/>
      </c>
      <c r="OG294" t="str">
        <f t="shared" ca="1" si="1551"/>
        <v/>
      </c>
      <c r="OI294">
        <v>296</v>
      </c>
      <c r="OJ294" s="7" t="s">
        <v>19</v>
      </c>
      <c r="OK294" s="7" t="str">
        <f t="shared" ca="1" si="1552"/>
        <v/>
      </c>
      <c r="OL294" s="7" t="str">
        <f t="shared" ca="1" si="1553"/>
        <v/>
      </c>
      <c r="OM294" t="str">
        <f ca="1">IFERROR(VLOOKUP(OI294,$L$3:$AK$568,7,FALSE),"")</f>
        <v/>
      </c>
      <c r="ON294" t="str">
        <f ca="1">IFERROR(VLOOKUP(OI294,$L$3:$AK$568,8,FALSE),"")</f>
        <v/>
      </c>
      <c r="OO294" s="7" t="str">
        <f ca="1">IFERROR(VLOOKUP(OI294,$L$3:$AK$568,26,FALSE),"")</f>
        <v/>
      </c>
      <c r="OQ294">
        <v>296</v>
      </c>
      <c r="OR294" s="7" t="s">
        <v>19</v>
      </c>
      <c r="OS294" t="e">
        <f t="shared" ca="1" si="1554"/>
        <v>#N/A</v>
      </c>
      <c r="OT294" s="7" t="str">
        <f t="shared" ca="1" si="1555"/>
        <v/>
      </c>
      <c r="OU294" s="7" t="str">
        <f t="shared" ca="1" si="1556"/>
        <v/>
      </c>
      <c r="OV294" t="str">
        <f t="shared" ca="1" si="1557"/>
        <v/>
      </c>
      <c r="OX294">
        <v>296</v>
      </c>
      <c r="OY294" s="7" t="s">
        <v>19</v>
      </c>
      <c r="OZ294" s="7" t="str">
        <f t="shared" ca="1" si="1558"/>
        <v/>
      </c>
      <c r="PA294" s="7" t="str">
        <f t="shared" ca="1" si="1559"/>
        <v/>
      </c>
      <c r="PB294" t="str">
        <f ca="1">IFERROR(VLOOKUP(OX294,$M$3:$AK$568,6,FALSE),"")</f>
        <v/>
      </c>
      <c r="PC294" t="str">
        <f ca="1">IFERROR(VLOOKUP(OX294,$M$3:$AK$568,7,FALSE),"")</f>
        <v/>
      </c>
      <c r="PD294" s="7" t="str">
        <f ca="1">IFERROR(VLOOKUP(OX294,$M$3:$AK$568,25,FALSE),"")</f>
        <v/>
      </c>
      <c r="PF294">
        <v>296</v>
      </c>
      <c r="PG294" s="7" t="s">
        <v>19</v>
      </c>
      <c r="PH294" t="e">
        <f t="shared" ca="1" si="1560"/>
        <v>#N/A</v>
      </c>
      <c r="PI294" s="7" t="str">
        <f t="shared" ca="1" si="1561"/>
        <v/>
      </c>
      <c r="PJ294" s="7" t="str">
        <f t="shared" ca="1" si="1562"/>
        <v/>
      </c>
      <c r="PK294" t="str">
        <f t="shared" ca="1" si="1563"/>
        <v/>
      </c>
      <c r="PM294">
        <v>296</v>
      </c>
      <c r="PN294" s="7" t="s">
        <v>19</v>
      </c>
      <c r="PO294" s="202" t="str">
        <f t="shared" ca="1" si="1564"/>
        <v/>
      </c>
      <c r="PP294" s="7" t="str">
        <f t="shared" ca="1" si="1565"/>
        <v/>
      </c>
      <c r="PQ294" t="str">
        <f ca="1">IFERROR(VLOOKUP(PM294,$G$325:$R$409,12,FALSE),"")</f>
        <v/>
      </c>
      <c r="PR294" t="e">
        <f ca="1">VLOOKUP(PM294,$G$324:$Q$409,11,FALSE)</f>
        <v>#N/A</v>
      </c>
      <c r="PS294" s="7" t="str">
        <f ca="1">VLOOKUP(PQ294,$R$325:$Y$409,8,FALSE)</f>
        <v>- -</v>
      </c>
      <c r="PT294" s="7">
        <f ca="1">ReSt</f>
        <v>-4</v>
      </c>
      <c r="PU294" s="7" t="e">
        <f t="shared" ca="1" si="1566"/>
        <v>#N/A</v>
      </c>
      <c r="PV294" s="7" t="e">
        <f t="shared" ca="1" si="1567"/>
        <v>#N/A</v>
      </c>
      <c r="PW294" s="7" t="str">
        <f ca="1">VLOOKUP(PQ294,$R$325:$AK$409,8,FALSE)</f>
        <v>- -</v>
      </c>
      <c r="PX294" s="7"/>
      <c r="PY294">
        <v>296</v>
      </c>
      <c r="PZ294" s="7" t="s">
        <v>19</v>
      </c>
      <c r="QA294" t="str">
        <f t="shared" ca="1" si="1568"/>
        <v/>
      </c>
      <c r="QB294" s="7" t="str">
        <f t="shared" ca="1" si="1569"/>
        <v/>
      </c>
      <c r="QC294" s="7" t="str">
        <f t="shared" ca="1" si="1570"/>
        <v/>
      </c>
      <c r="QD294" t="str">
        <f t="shared" ca="1" si="1571"/>
        <v/>
      </c>
      <c r="QF294">
        <v>296</v>
      </c>
      <c r="QG294" s="7" t="s">
        <v>19</v>
      </c>
      <c r="QH294" s="7" t="str">
        <f t="shared" ca="1" si="1572"/>
        <v/>
      </c>
      <c r="QI294" s="7" t="e">
        <f t="shared" ca="1" si="1573"/>
        <v>#VALUE!</v>
      </c>
      <c r="QJ294" t="e">
        <f t="shared" ca="1" si="1574"/>
        <v>#N/A</v>
      </c>
      <c r="QK294" s="7" t="e">
        <f t="shared" ca="1" si="1575"/>
        <v>#N/A</v>
      </c>
      <c r="QM294">
        <v>296</v>
      </c>
      <c r="QN294" s="7" t="s">
        <v>19</v>
      </c>
      <c r="QO294" t="str">
        <f t="shared" ca="1" si="1576"/>
        <v/>
      </c>
      <c r="QP294" s="7" t="str">
        <f t="shared" ca="1" si="1577"/>
        <v/>
      </c>
      <c r="QQ294" t="str">
        <f t="shared" ca="1" si="1578"/>
        <v/>
      </c>
    </row>
    <row r="295" spans="1:459" x14ac:dyDescent="0.25">
      <c r="A295" s="240" t="str">
        <f>IF('Character Sheet'!$B$4="Creature","N","Y")</f>
        <v>Y</v>
      </c>
      <c r="C295" s="75"/>
      <c r="D295" s="76"/>
      <c r="F295" s="75"/>
      <c r="G295" s="76"/>
      <c r="I295" s="75"/>
      <c r="J295" s="85"/>
      <c r="K295" s="85">
        <f t="shared" ca="1" si="1589"/>
        <v>7</v>
      </c>
      <c r="L295" s="85">
        <f t="shared" ca="1" si="1587"/>
        <v>7</v>
      </c>
      <c r="M295" s="70">
        <f t="shared" ca="1" si="1593"/>
        <v>18</v>
      </c>
      <c r="O295" s="222" t="str">
        <f t="shared" ca="1" si="1277"/>
        <v>- -</v>
      </c>
      <c r="Q295" s="7" t="s">
        <v>1751</v>
      </c>
      <c r="R295" s="9" t="s">
        <v>1300</v>
      </c>
      <c r="S295" s="9"/>
      <c r="T295" s="61" t="str">
        <f>SUBSTITUTE(IFERROR(IFERROR(VLOOKUP(R295,'[1]Skill Statistics'!$A$3:$C$513,2,FALSE),VLOOKUP(Q295,'[1]Skill Statistics'!$A$3:$C$513,2,FALSE)),T294),"R*","ReSt")</f>
        <v>- -</v>
      </c>
      <c r="U295" s="61" t="str">
        <f>IFERROR(IFERROR(VLOOKUP(R295,'[1]Skill Statistics'!$A$3:$C$513,3,FALSE),VLOOKUP(Q295,'[1]Skill Statistics'!$A$3:$C$513,3,FALSE)),U294)</f>
        <v>- -</v>
      </c>
      <c r="V295" s="61" t="str">
        <f>IF(ISNUMBER(SEARCH("Category",R295)),"- -",IFERROR(IFERROR(VLOOKUP(Q295,[1]Professions!$A$4:$AM$288,MATCH(Profession,[1]Professions!$A$1:$AM$1,0),FALSE),VLOOKUP(Q295,Calculations!$B$91:$I$95,8,FALSE)),"- -"))</f>
        <v>- -</v>
      </c>
      <c r="W295" s="60" t="str">
        <f t="shared" si="1278"/>
        <v>- -</v>
      </c>
      <c r="X295" s="7" t="str">
        <f ca="1">IFERROR(VLOOKUP(R295,$BS$6:$NR$519,MATCH(ActualLevel,$BS$3:$NR$3,0),FALSE),"- -")</f>
        <v>- -</v>
      </c>
      <c r="Y295" s="7" t="str">
        <f t="shared" si="1588"/>
        <v>- -</v>
      </c>
      <c r="Z295" s="7" t="str">
        <f>IFERROR(VLOOKUP(Y295,Charts!$BQ$2:$BR$52,2,FALSE),"- -")</f>
        <v>- -</v>
      </c>
      <c r="AA295" s="7" t="str">
        <f t="shared" ca="1" si="1281"/>
        <v>- -</v>
      </c>
      <c r="AB295" s="7" t="str">
        <f t="shared" si="1584"/>
        <v>- -</v>
      </c>
      <c r="AC295" s="7"/>
      <c r="AD295" s="7"/>
      <c r="AE295" s="7"/>
      <c r="AF295" s="7"/>
      <c r="AG295" s="7"/>
      <c r="AH295" s="43"/>
      <c r="AI295" s="7"/>
      <c r="AJ295" s="7"/>
      <c r="AK295" s="7">
        <f t="shared" ca="1" si="1282"/>
        <v>0</v>
      </c>
      <c r="AL295" s="7"/>
      <c r="AM295" s="69">
        <f>IFERROR(VLOOKUP(R295,'[1]Skill Statistics'!$A$3:$AN$513,MATCH(Profession,'[1]Skill Statistics'!$A$2:$AN$2,0),FALSE),0)</f>
        <v>0</v>
      </c>
      <c r="AN295" s="85">
        <f>IFERROR(VLOOKUP(Q295,'[1]Skill Statistics'!$A$3:$BK$513,MATCH(Archetype,'[1]Skill Statistics'!$A$2:$BK$2,0),FALSE),0)</f>
        <v>0</v>
      </c>
      <c r="AO295" s="85">
        <f>IFERROR(VLOOKUP(Q295,'[1]Skill Statistics'!$A$3:$BB$513,MATCH(Race,'[1]Skill Statistics'!$A$2:$BB$2,0),FALSE),0)</f>
        <v>0</v>
      </c>
      <c r="AP295" s="85">
        <f t="shared" ca="1" si="1495"/>
        <v>0</v>
      </c>
      <c r="AQ295" s="70"/>
      <c r="AS295" s="69">
        <f>IFERROR(VLOOKUP(Q295,'[1]Professional Skills'!$A$4:$AM$288,MATCH(Profession,'[1]Professional Skills'!$A$3:$AM$3,0),FALSE),"- -")</f>
        <v>0</v>
      </c>
      <c r="AU295" s="7">
        <f t="shared" si="1586"/>
        <v>0</v>
      </c>
      <c r="AV295" s="7">
        <f t="shared" ca="1" si="1585"/>
        <v>0</v>
      </c>
      <c r="AW295" t="str">
        <f t="shared" si="1580"/>
        <v/>
      </c>
      <c r="AX295" t="str">
        <f>IFERROR(_xlfn.RANK.EQ(AW295,$AW$5:$AW$568),"")</f>
        <v/>
      </c>
      <c r="AY295">
        <f t="shared" si="1285"/>
        <v>0</v>
      </c>
      <c r="AZ295" s="70" t="str">
        <f t="shared" si="1283"/>
        <v/>
      </c>
      <c r="BB295" s="69" t="str">
        <f>IFERROR(IF(Q295="Language",VLOOKUP(R295,[1]Cultures!$B$4:$N$218,MATCH(Culture,[1]Cultures!$B$3:$N$3,0),FALSE),VLOOKUP(Q295,[1]Cultures!$B$4:$O$212,MATCH(Culture,[1]Cultures!$B$3:$O$3,0),FALSE)),"- -")</f>
        <v>- -</v>
      </c>
      <c r="BD295">
        <f t="shared" ca="1" si="1581"/>
        <v>0</v>
      </c>
      <c r="BE295" t="str">
        <f t="shared" si="1582"/>
        <v/>
      </c>
      <c r="BI295" s="7" t="str">
        <f t="shared" si="1284"/>
        <v>- -</v>
      </c>
      <c r="BK295" s="7"/>
      <c r="BL295" s="70" t="str">
        <f t="shared" si="1286"/>
        <v>- -</v>
      </c>
      <c r="BN295" s="69" t="str">
        <f>IFERROR(VLOOKUP(V295,Charts!$BT$2:$BV$14,3,FALSE),"- -")</f>
        <v>- -</v>
      </c>
      <c r="BO295" s="85" t="str">
        <f t="shared" ca="1" si="1496"/>
        <v>- -</v>
      </c>
      <c r="BP295" s="70" t="str">
        <f t="shared" ca="1" si="1583"/>
        <v>- -</v>
      </c>
      <c r="BR295" s="7">
        <v>294</v>
      </c>
      <c r="BS295" s="9" t="str">
        <f ca="1">VLOOKUP(BR295,$O$3:$R$568,4,FALSE)</f>
        <v>Messenger</v>
      </c>
      <c r="BT295" s="7" t="str">
        <f ca="1">VLOOKUP(BS295,$R$3:$V$568,5,FALSE)</f>
        <v>3 / 4</v>
      </c>
      <c r="BU295" s="7">
        <f ca="1">VLOOKUP(BT295,Charts!$BT$2:$BV$14,3,FALSE)</f>
        <v>0.69230769230769229</v>
      </c>
      <c r="BV295" s="7" t="str">
        <f t="shared" ca="1" si="1287"/>
        <v>3</v>
      </c>
      <c r="BW295" s="7" t="str">
        <f t="shared" ca="1" si="1288"/>
        <v>4</v>
      </c>
      <c r="BY295" s="7">
        <f t="shared" ca="1" si="1289"/>
        <v>0.560264487544198</v>
      </c>
      <c r="BZ295" s="7">
        <f t="shared" ca="1" si="1290"/>
        <v>0.13204320476349429</v>
      </c>
      <c r="CA295" s="7">
        <f t="shared" ca="1" si="1291"/>
        <v>1</v>
      </c>
      <c r="CB295" s="7" t="str">
        <f t="shared" ca="1" si="1292"/>
        <v>3</v>
      </c>
      <c r="CC295" s="7" t="str">
        <f ca="1">IFERROR(IF(CC294+CB295&gt;CD$4,CC294,CC294+CB295),"")</f>
        <v/>
      </c>
      <c r="CD295" s="7">
        <f t="shared" ca="1" si="1497"/>
        <v>0</v>
      </c>
      <c r="CE295" s="7">
        <f t="shared" ca="1" si="1293"/>
        <v>0.34807123259168926</v>
      </c>
      <c r="CF295" s="7">
        <f t="shared" ca="1" si="1294"/>
        <v>0.34423645971600303</v>
      </c>
      <c r="CG295" s="7">
        <f t="shared" ca="1" si="1295"/>
        <v>1</v>
      </c>
      <c r="CH295" s="7" t="str">
        <f t="shared" ca="1" si="1296"/>
        <v>3</v>
      </c>
      <c r="CI295" s="7" t="str">
        <f ca="1">IFERROR(IF(CI294+CH295&gt;CJ$4,CI294,CI294+CH295),"")</f>
        <v/>
      </c>
      <c r="CJ295" s="7">
        <f t="shared" ca="1" si="1498"/>
        <v>0</v>
      </c>
      <c r="CK295" s="7">
        <f t="shared" ca="1" si="1297"/>
        <v>0.43685628784275143</v>
      </c>
      <c r="CL295" s="7">
        <f t="shared" ca="1" si="1298"/>
        <v>0.25545140446494086</v>
      </c>
      <c r="CM295" s="7">
        <f t="shared" ca="1" si="1299"/>
        <v>1</v>
      </c>
      <c r="CN295" s="7" t="str">
        <f t="shared" ca="1" si="1300"/>
        <v>3</v>
      </c>
      <c r="CO295" s="7" t="str">
        <f ca="1">IFERROR(IF(CO294+CN295&gt;CP$4,CO294,CO294+CN295),"")</f>
        <v/>
      </c>
      <c r="CP295" s="7">
        <f t="shared" ca="1" si="1499"/>
        <v>0</v>
      </c>
      <c r="CQ295" s="7">
        <f t="shared" ca="1" si="1301"/>
        <v>0.80275149774476617</v>
      </c>
      <c r="CR295" s="7">
        <f t="shared" ca="1" si="1302"/>
        <v>-0.11044380543707388</v>
      </c>
      <c r="CS295" s="7">
        <f t="shared" ca="1" si="1303"/>
        <v>0</v>
      </c>
      <c r="CT295" s="7">
        <f t="shared" ca="1" si="1304"/>
        <v>0</v>
      </c>
      <c r="CU295" s="7" t="str">
        <f ca="1">IFERROR(IF(CU294+CT295&gt;CV$4,CU294,CU294+CT295),"")</f>
        <v/>
      </c>
      <c r="CV295" s="7">
        <f t="shared" ca="1" si="1500"/>
        <v>0</v>
      </c>
      <c r="CW295" s="7">
        <f t="shared" ca="1" si="1305"/>
        <v>2.451191761123217E-2</v>
      </c>
      <c r="CX295" s="7">
        <f t="shared" ca="1" si="1306"/>
        <v>0.66779577469646012</v>
      </c>
      <c r="CY295" s="7">
        <f t="shared" ca="1" si="1307"/>
        <v>1</v>
      </c>
      <c r="CZ295" s="7" t="str">
        <f t="shared" ca="1" si="1308"/>
        <v>3</v>
      </c>
      <c r="DA295" s="7" t="str">
        <f ca="1">IFERROR(IF(DA294+CZ295&gt;DB$4,DA294,DA294+CZ295),"")</f>
        <v/>
      </c>
      <c r="DB295" s="7">
        <f t="shared" ca="1" si="1501"/>
        <v>0</v>
      </c>
      <c r="DC295" s="7">
        <f t="shared" ca="1" si="1309"/>
        <v>0.53526649205042742</v>
      </c>
      <c r="DD295" s="7">
        <f t="shared" ca="1" si="1310"/>
        <v>0.15704120025726487</v>
      </c>
      <c r="DE295" s="7">
        <f t="shared" ca="1" si="1311"/>
        <v>1</v>
      </c>
      <c r="DF295" s="7" t="str">
        <f t="shared" ca="1" si="1312"/>
        <v>3</v>
      </c>
      <c r="DG295" s="7" t="str">
        <f ca="1">IFERROR(IF(DG294+DF295&gt;DH$4,DG294,DG294+DF295),"")</f>
        <v/>
      </c>
      <c r="DH295" s="7">
        <f t="shared" ca="1" si="1502"/>
        <v>0</v>
      </c>
      <c r="DI295" s="7">
        <f t="shared" ca="1" si="1313"/>
        <v>0.61527296014693478</v>
      </c>
      <c r="DJ295" s="7">
        <f t="shared" ca="1" si="1314"/>
        <v>7.7034732160757513E-2</v>
      </c>
      <c r="DK295" s="7">
        <f t="shared" ca="1" si="1315"/>
        <v>1</v>
      </c>
      <c r="DL295" s="7" t="str">
        <f t="shared" ca="1" si="1316"/>
        <v>3</v>
      </c>
      <c r="DM295" s="7" t="str">
        <f ca="1">IFERROR(IF(DM294+DL295&gt;DN$4,DM294,DM294+DL295),"")</f>
        <v/>
      </c>
      <c r="DN295" s="7">
        <f t="shared" ca="1" si="1503"/>
        <v>0</v>
      </c>
      <c r="DO295" s="7">
        <f t="shared" ca="1" si="1317"/>
        <v>2.4242851827258716E-2</v>
      </c>
      <c r="DP295" s="7">
        <f t="shared" ca="1" si="1318"/>
        <v>0.66806484048043357</v>
      </c>
      <c r="DQ295" s="7">
        <f t="shared" ca="1" si="1319"/>
        <v>1</v>
      </c>
      <c r="DR295" s="7" t="str">
        <f t="shared" ca="1" si="1320"/>
        <v>3</v>
      </c>
      <c r="DS295" s="7" t="str">
        <f ca="1">IFERROR(IF(DS294+DR295&gt;DT$4,DS294,DS294+DR295),"")</f>
        <v/>
      </c>
      <c r="DT295" s="7">
        <f t="shared" ca="1" si="1504"/>
        <v>0</v>
      </c>
      <c r="DU295" s="7">
        <f t="shared" ca="1" si="1321"/>
        <v>0.35959683161655487</v>
      </c>
      <c r="DV295" s="7">
        <f t="shared" ca="1" si="1322"/>
        <v>0.33271086069113742</v>
      </c>
      <c r="DW295" s="7">
        <f t="shared" ca="1" si="1323"/>
        <v>1</v>
      </c>
      <c r="DX295" s="7" t="str">
        <f t="shared" ca="1" si="1324"/>
        <v>3</v>
      </c>
      <c r="DY295" s="7" t="str">
        <f ca="1">IFERROR(IF(DY294+DX295&gt;DZ$4,DY294,DY294+DX295),"")</f>
        <v/>
      </c>
      <c r="DZ295" s="7">
        <f t="shared" ca="1" si="1505"/>
        <v>0</v>
      </c>
      <c r="EA295" s="7">
        <f t="shared" ca="1" si="1325"/>
        <v>6.0876984958871838E-2</v>
      </c>
      <c r="EB295" s="7">
        <f t="shared" ca="1" si="1326"/>
        <v>0.63143070734882045</v>
      </c>
      <c r="EC295" s="7">
        <f t="shared" ca="1" si="1327"/>
        <v>1</v>
      </c>
      <c r="ED295" s="7" t="str">
        <f t="shared" ca="1" si="1328"/>
        <v>3</v>
      </c>
      <c r="EE295" s="7" t="str">
        <f ca="1">IFERROR(IF(EE294+ED295&gt;EF$4,EE294,EE294+ED295),"")</f>
        <v/>
      </c>
      <c r="EF295" s="7">
        <f t="shared" ca="1" si="1506"/>
        <v>0</v>
      </c>
      <c r="EG295" s="7">
        <f t="shared" ca="1" si="1329"/>
        <v>0.24670691492985486</v>
      </c>
      <c r="EH295" s="7">
        <f t="shared" ca="1" si="1330"/>
        <v>0.44560077737783743</v>
      </c>
      <c r="EI295" s="7">
        <f t="shared" ca="1" si="1331"/>
        <v>1</v>
      </c>
      <c r="EJ295" s="7" t="str">
        <f t="shared" ca="1" si="1332"/>
        <v>3</v>
      </c>
      <c r="EK295" s="7" t="str">
        <f ca="1">IFERROR(IF(EK294+EJ295&gt;EL$4,EK294,EK294+EJ295),"")</f>
        <v/>
      </c>
      <c r="EL295" s="7">
        <f t="shared" ca="1" si="1507"/>
        <v>0</v>
      </c>
      <c r="EM295" s="7">
        <f t="shared" ca="1" si="1333"/>
        <v>0.97782586180595998</v>
      </c>
      <c r="EN295" s="7">
        <f t="shared" ca="1" si="1334"/>
        <v>-0.28551816949826769</v>
      </c>
      <c r="EO295" s="7">
        <f t="shared" ca="1" si="1335"/>
        <v>0</v>
      </c>
      <c r="EP295" s="7">
        <f t="shared" ca="1" si="1336"/>
        <v>0</v>
      </c>
      <c r="EQ295" s="7" t="str">
        <f ca="1">IFERROR(IF(EQ294+EP295&gt;ER$4,EQ294,EQ294+EP295),"")</f>
        <v/>
      </c>
      <c r="ER295" s="7">
        <f t="shared" ca="1" si="1508"/>
        <v>0</v>
      </c>
      <c r="ES295" s="7">
        <f t="shared" ca="1" si="1337"/>
        <v>6.0898090432959129E-2</v>
      </c>
      <c r="ET295" s="7">
        <f t="shared" ca="1" si="1338"/>
        <v>0.63140960187473316</v>
      </c>
      <c r="EU295" s="7">
        <f t="shared" ca="1" si="1339"/>
        <v>1</v>
      </c>
      <c r="EV295" s="7" t="str">
        <f t="shared" ca="1" si="1340"/>
        <v>3</v>
      </c>
      <c r="EW295" s="7" t="str">
        <f ca="1">IFERROR(IF(EW294+EV295&gt;EX$4,EW294,EW294+EV295),"")</f>
        <v/>
      </c>
      <c r="EX295" s="7">
        <f t="shared" ca="1" si="1509"/>
        <v>0</v>
      </c>
      <c r="EY295" s="7">
        <f t="shared" ca="1" si="1341"/>
        <v>0.74684174060631081</v>
      </c>
      <c r="EZ295" s="7">
        <f t="shared" ca="1" si="1342"/>
        <v>-5.453404829861852E-2</v>
      </c>
      <c r="FA295" s="7">
        <f t="shared" ca="1" si="1343"/>
        <v>0</v>
      </c>
      <c r="FB295" s="7">
        <f t="shared" ca="1" si="1344"/>
        <v>0</v>
      </c>
      <c r="FC295" s="7" t="str">
        <f ca="1">IFERROR(IF(FC294+FB295&gt;FD$4,FC294,FC294+FB295),"")</f>
        <v/>
      </c>
      <c r="FD295" s="7">
        <f t="shared" ca="1" si="1510"/>
        <v>0</v>
      </c>
      <c r="FE295" s="7">
        <f t="shared" ca="1" si="1345"/>
        <v>0.58776195498252404</v>
      </c>
      <c r="FF295" s="7">
        <f t="shared" ca="1" si="1346"/>
        <v>0.10454573732516825</v>
      </c>
      <c r="FG295" s="7">
        <f t="shared" ca="1" si="1347"/>
        <v>1</v>
      </c>
      <c r="FH295" s="7" t="str">
        <f t="shared" ca="1" si="1348"/>
        <v>3</v>
      </c>
      <c r="FI295" s="7" t="str">
        <f ca="1">IFERROR(IF(FI294+FH295&gt;FJ$4,FI294,FI294+FH295),"")</f>
        <v/>
      </c>
      <c r="FJ295" s="7">
        <f t="shared" ca="1" si="1511"/>
        <v>0</v>
      </c>
      <c r="FK295" s="7">
        <f t="shared" ca="1" si="1349"/>
        <v>0.83213894410681855</v>
      </c>
      <c r="FL295" s="7">
        <f t="shared" ca="1" si="1350"/>
        <v>-0.13983125179912625</v>
      </c>
      <c r="FM295" s="7">
        <f t="shared" ca="1" si="1351"/>
        <v>0</v>
      </c>
      <c r="FN295" s="7">
        <f t="shared" ca="1" si="1352"/>
        <v>0</v>
      </c>
      <c r="FO295" s="7" t="str">
        <f ca="1">IFERROR(IF(FO294+FN295&gt;FP$4,FO294,FO294+FN295),"")</f>
        <v/>
      </c>
      <c r="FP295" s="7">
        <f t="shared" ca="1" si="1512"/>
        <v>0</v>
      </c>
      <c r="FQ295" s="7">
        <f t="shared" ca="1" si="1353"/>
        <v>0.67776577335528088</v>
      </c>
      <c r="FR295" s="7">
        <f t="shared" ca="1" si="1354"/>
        <v>1.4541918952411415E-2</v>
      </c>
      <c r="FS295" s="7">
        <f t="shared" ca="1" si="1355"/>
        <v>1</v>
      </c>
      <c r="FT295" s="7" t="str">
        <f t="shared" ca="1" si="1356"/>
        <v>3</v>
      </c>
      <c r="FU295" s="7" t="str">
        <f ca="1">IFERROR(IF(FU294+FT295&gt;FV$4,FU294,FU294+FT295),"")</f>
        <v/>
      </c>
      <c r="FV295" s="7">
        <f t="shared" ca="1" si="1513"/>
        <v>0</v>
      </c>
      <c r="FW295" s="7">
        <f t="shared" ca="1" si="1357"/>
        <v>6.6846901331774955E-2</v>
      </c>
      <c r="FX295" s="7">
        <f t="shared" ca="1" si="1358"/>
        <v>0.62546079097591734</v>
      </c>
      <c r="FY295" s="7">
        <f t="shared" ca="1" si="1359"/>
        <v>1</v>
      </c>
      <c r="FZ295" s="7" t="str">
        <f t="shared" ca="1" si="1360"/>
        <v>3</v>
      </c>
      <c r="GA295" s="7" t="str">
        <f ca="1">IFERROR(IF(GA294+FZ295&gt;GB$4,GA294,GA294+FZ295),"")</f>
        <v/>
      </c>
      <c r="GB295" s="7">
        <f t="shared" ca="1" si="1514"/>
        <v>0</v>
      </c>
      <c r="GC295" s="7">
        <f t="shared" ca="1" si="1361"/>
        <v>0.50267125269036139</v>
      </c>
      <c r="GD295" s="7">
        <f t="shared" ca="1" si="1362"/>
        <v>0.1896364396173309</v>
      </c>
      <c r="GE295" s="7">
        <f t="shared" ca="1" si="1363"/>
        <v>1</v>
      </c>
      <c r="GF295" s="7" t="str">
        <f t="shared" ca="1" si="1364"/>
        <v>3</v>
      </c>
      <c r="GG295" s="7" t="str">
        <f ca="1">IFERROR(IF(GG294+GF295&gt;GH$4,GG294,GG294+GF295),"")</f>
        <v/>
      </c>
      <c r="GH295" s="7">
        <f t="shared" ca="1" si="1515"/>
        <v>0</v>
      </c>
      <c r="GI295" s="7">
        <f t="shared" ca="1" si="1365"/>
        <v>0.46189884825213734</v>
      </c>
      <c r="GJ295" s="7">
        <f t="shared" ca="1" si="1366"/>
        <v>0.23040884405555495</v>
      </c>
      <c r="GK295" s="7">
        <f t="shared" ca="1" si="1367"/>
        <v>1</v>
      </c>
      <c r="GL295" s="7" t="str">
        <f t="shared" ca="1" si="1368"/>
        <v>3</v>
      </c>
      <c r="GM295" s="7" t="str">
        <f ca="1">IFERROR(IF(GM294+GL295&gt;GN$4,GM294,GM294+GL295),"")</f>
        <v/>
      </c>
      <c r="GN295" s="7">
        <f t="shared" ca="1" si="1516"/>
        <v>0</v>
      </c>
      <c r="GO295" s="7">
        <f t="shared" ca="1" si="1369"/>
        <v>0.7913802731510754</v>
      </c>
      <c r="GP295" s="7">
        <f t="shared" ca="1" si="1370"/>
        <v>-9.9072580843383107E-2</v>
      </c>
      <c r="GQ295" s="7">
        <f t="shared" ca="1" si="1371"/>
        <v>0</v>
      </c>
      <c r="GR295" s="7">
        <f t="shared" ca="1" si="1372"/>
        <v>0</v>
      </c>
      <c r="GS295" s="7" t="str">
        <f ca="1">IFERROR(IF(GS294+GR295&gt;GT$4,GS294,GS294+GR295),"")</f>
        <v/>
      </c>
      <c r="GT295" s="7">
        <f t="shared" ca="1" si="1517"/>
        <v>0</v>
      </c>
      <c r="GU295" s="7">
        <f t="shared" ca="1" si="1373"/>
        <v>0.78542474735362777</v>
      </c>
      <c r="GV295" s="7">
        <f t="shared" ca="1" si="1374"/>
        <v>-9.3117055045935482E-2</v>
      </c>
      <c r="GW295" s="7">
        <f t="shared" ca="1" si="1375"/>
        <v>0</v>
      </c>
      <c r="GX295" s="7">
        <f t="shared" ca="1" si="1376"/>
        <v>0</v>
      </c>
      <c r="GY295" s="7" t="str">
        <f ca="1">IFERROR(IF(GY294+GX295&gt;GZ$4,GY294,GY294+GX295),"")</f>
        <v/>
      </c>
      <c r="GZ295" s="7">
        <f t="shared" ca="1" si="1518"/>
        <v>0</v>
      </c>
      <c r="HA295" s="7">
        <f t="shared" ca="1" si="1377"/>
        <v>0.68544020281357887</v>
      </c>
      <c r="HB295" s="7">
        <f t="shared" ca="1" si="1378"/>
        <v>6.8674894941134212E-3</v>
      </c>
      <c r="HC295" s="7">
        <f t="shared" ca="1" si="1379"/>
        <v>1</v>
      </c>
      <c r="HD295" s="7" t="str">
        <f t="shared" ca="1" si="1380"/>
        <v>3</v>
      </c>
      <c r="HE295" s="7" t="str">
        <f ca="1">IFERROR(IF(HE294+HD295&gt;HF$4,HE294,HE294+HD295),"")</f>
        <v/>
      </c>
      <c r="HF295" s="7">
        <f t="shared" ca="1" si="1519"/>
        <v>0</v>
      </c>
      <c r="HG295" s="7">
        <f t="shared" ca="1" si="1381"/>
        <v>0.90143510703376795</v>
      </c>
      <c r="HH295" s="7">
        <f t="shared" ca="1" si="1382"/>
        <v>-0.20912741472607566</v>
      </c>
      <c r="HI295" s="7">
        <f t="shared" ca="1" si="1383"/>
        <v>0</v>
      </c>
      <c r="HJ295" s="7">
        <f t="shared" ca="1" si="1384"/>
        <v>0</v>
      </c>
      <c r="HK295" s="7" t="str">
        <f ca="1">IFERROR(IF(HK294+HJ295&gt;HL$4,HK294,HK294+HJ295),"")</f>
        <v/>
      </c>
      <c r="HL295" s="7">
        <f t="shared" ca="1" si="1520"/>
        <v>0</v>
      </c>
      <c r="HM295" s="7">
        <f t="shared" ca="1" si="1385"/>
        <v>0.67428946378196974</v>
      </c>
      <c r="HN295" s="7">
        <f t="shared" ca="1" si="1386"/>
        <v>1.8018228525722546E-2</v>
      </c>
      <c r="HO295" s="7">
        <f t="shared" ca="1" si="1387"/>
        <v>1</v>
      </c>
      <c r="HP295" s="7" t="str">
        <f t="shared" ca="1" si="1388"/>
        <v>3</v>
      </c>
      <c r="HQ295" s="7" t="str">
        <f ca="1">IFERROR(IF(HQ294+HP295&gt;HR$4,HQ294,HQ294+HP295),"")</f>
        <v/>
      </c>
      <c r="HR295" s="7">
        <f t="shared" ca="1" si="1521"/>
        <v>0</v>
      </c>
      <c r="HS295" s="7">
        <f t="shared" ca="1" si="1389"/>
        <v>0.29421118226584397</v>
      </c>
      <c r="HT295" s="7">
        <f t="shared" ca="1" si="1390"/>
        <v>0.39809651004184832</v>
      </c>
      <c r="HU295" s="7">
        <f t="shared" ca="1" si="1391"/>
        <v>1</v>
      </c>
      <c r="HV295" s="7" t="str">
        <f t="shared" ca="1" si="1392"/>
        <v>3</v>
      </c>
      <c r="HW295" s="7" t="str">
        <f ca="1">IFERROR(IF(HW294+HV295&gt;HX$4,HW294,HW294+HV295),"")</f>
        <v/>
      </c>
      <c r="HX295" s="7">
        <f t="shared" ca="1" si="1522"/>
        <v>0</v>
      </c>
      <c r="HY295" s="7">
        <f t="shared" ca="1" si="1393"/>
        <v>0.45215607349370379</v>
      </c>
      <c r="HZ295" s="7">
        <f t="shared" ca="1" si="1394"/>
        <v>0.2401516188139885</v>
      </c>
      <c r="IA295" s="7">
        <f t="shared" ca="1" si="1395"/>
        <v>1</v>
      </c>
      <c r="IB295" s="7" t="str">
        <f t="shared" ca="1" si="1396"/>
        <v>3</v>
      </c>
      <c r="IC295" s="7" t="str">
        <f ca="1">IFERROR(IF(IC294+IB295&gt;ID$4,IC294,IC294+IB295),"")</f>
        <v/>
      </c>
      <c r="ID295" s="7">
        <f t="shared" ca="1" si="1523"/>
        <v>0</v>
      </c>
      <c r="IE295" s="7">
        <f t="shared" ca="1" si="1397"/>
        <v>0.47597246995662656</v>
      </c>
      <c r="IF295" s="7">
        <f t="shared" ca="1" si="1398"/>
        <v>0.21633522235106573</v>
      </c>
      <c r="IG295" s="7">
        <f t="shared" ca="1" si="1399"/>
        <v>1</v>
      </c>
      <c r="IH295" s="7" t="str">
        <f t="shared" ca="1" si="1400"/>
        <v>3</v>
      </c>
      <c r="II295" s="7" t="str">
        <f ca="1">IFERROR(IF(II294+IH295&gt;IJ$4,II294,II294+IH295),"")</f>
        <v/>
      </c>
      <c r="IJ295" s="7">
        <f t="shared" ca="1" si="1524"/>
        <v>0</v>
      </c>
      <c r="IK295" s="7">
        <f t="shared" ca="1" si="1401"/>
        <v>0.12448391047871543</v>
      </c>
      <c r="IL295" s="7">
        <f t="shared" ca="1" si="1402"/>
        <v>0.56782378182897686</v>
      </c>
      <c r="IM295" s="7">
        <f t="shared" ca="1" si="1403"/>
        <v>1</v>
      </c>
      <c r="IN295" s="7" t="str">
        <f t="shared" ca="1" si="1404"/>
        <v>3</v>
      </c>
      <c r="IO295" s="7" t="str">
        <f ca="1">IFERROR(IF(IO294+IN295&gt;IP$4,IO294,IO294+IN295),"")</f>
        <v/>
      </c>
      <c r="IP295" s="7">
        <f t="shared" ca="1" si="1525"/>
        <v>0</v>
      </c>
      <c r="IQ295" s="7">
        <f t="shared" ca="1" si="1405"/>
        <v>0.17210633086997429</v>
      </c>
      <c r="IR295" s="7">
        <f t="shared" ca="1" si="1406"/>
        <v>0.520201361437718</v>
      </c>
      <c r="IS295" s="7">
        <f t="shared" ca="1" si="1407"/>
        <v>1</v>
      </c>
      <c r="IT295" s="7" t="str">
        <f t="shared" ca="1" si="1408"/>
        <v>3</v>
      </c>
      <c r="IU295" s="7" t="str">
        <f ca="1">IFERROR(IF(IU294+IT295&gt;IV$4,IU294,IU294+IT295),"")</f>
        <v/>
      </c>
      <c r="IV295" s="7">
        <f t="shared" ca="1" si="1526"/>
        <v>0</v>
      </c>
      <c r="IW295" s="7">
        <f t="shared" ca="1" si="1409"/>
        <v>0.19854228930811124</v>
      </c>
      <c r="IX295" s="7">
        <f t="shared" ca="1" si="1410"/>
        <v>0.49376540299958105</v>
      </c>
      <c r="IY295" s="7">
        <f t="shared" ca="1" si="1411"/>
        <v>1</v>
      </c>
      <c r="IZ295" s="7" t="str">
        <f t="shared" ca="1" si="1412"/>
        <v>3</v>
      </c>
      <c r="JA295" s="7" t="str">
        <f ca="1">IFERROR(IF(JA294+IZ295&gt;JB$4,JA294,JA294+IZ295),"")</f>
        <v/>
      </c>
      <c r="JB295" s="7">
        <f t="shared" ca="1" si="1527"/>
        <v>0</v>
      </c>
      <c r="JC295" s="7">
        <f t="shared" ca="1" si="1413"/>
        <v>8.448663656276445E-2</v>
      </c>
      <c r="JD295" s="7">
        <f t="shared" ca="1" si="1414"/>
        <v>0.60782105574492784</v>
      </c>
      <c r="JE295" s="7">
        <f t="shared" ca="1" si="1415"/>
        <v>1</v>
      </c>
      <c r="JF295" s="7" t="str">
        <f t="shared" ca="1" si="1416"/>
        <v>3</v>
      </c>
      <c r="JG295" s="7" t="str">
        <f ca="1">IFERROR(IF(JG294+JF295&gt;JH$4,JG294,JG294+JF295),"")</f>
        <v/>
      </c>
      <c r="JH295" s="7">
        <f t="shared" ca="1" si="1528"/>
        <v>0</v>
      </c>
      <c r="JI295" s="7">
        <f t="shared" ca="1" si="1417"/>
        <v>0.1050384463041365</v>
      </c>
      <c r="JJ295" s="7">
        <f t="shared" ca="1" si="1418"/>
        <v>0.58726924600355579</v>
      </c>
      <c r="JK295" s="7">
        <f t="shared" ca="1" si="1419"/>
        <v>1</v>
      </c>
      <c r="JL295" s="7" t="str">
        <f t="shared" ca="1" si="1420"/>
        <v>3</v>
      </c>
      <c r="JM295" s="7" t="str">
        <f ca="1">IFERROR(IF(JM294+JL295&gt;JN$4,JM294,JM294+JL295),"")</f>
        <v/>
      </c>
      <c r="JN295" s="7">
        <f t="shared" ca="1" si="1529"/>
        <v>0</v>
      </c>
      <c r="JO295" s="7">
        <f t="shared" ca="1" si="1421"/>
        <v>0.37077785291858101</v>
      </c>
      <c r="JP295" s="7">
        <f t="shared" ca="1" si="1422"/>
        <v>0.32152983938911128</v>
      </c>
      <c r="JQ295" s="7">
        <f t="shared" ca="1" si="1423"/>
        <v>1</v>
      </c>
      <c r="JR295" s="7" t="str">
        <f t="shared" ca="1" si="1424"/>
        <v>3</v>
      </c>
      <c r="JS295" s="7" t="str">
        <f ca="1">IFERROR(IF(JS294+JR295&gt;JT$4,JS294,JS294+JR295),"")</f>
        <v/>
      </c>
      <c r="JT295" s="7">
        <f t="shared" ca="1" si="1530"/>
        <v>0</v>
      </c>
      <c r="JU295" s="7">
        <f t="shared" ca="1" si="1425"/>
        <v>0.80965635575066197</v>
      </c>
      <c r="JV295" s="7">
        <f t="shared" ca="1" si="1426"/>
        <v>-0.11734866344296968</v>
      </c>
      <c r="JW295" s="7">
        <f t="shared" ca="1" si="1427"/>
        <v>0</v>
      </c>
      <c r="JX295" s="7">
        <f t="shared" ca="1" si="1428"/>
        <v>0</v>
      </c>
      <c r="JY295" s="7" t="str">
        <f ca="1">IFERROR(IF(JY294+JX295&gt;JZ$4,JY294,JY294+JX295),"")</f>
        <v/>
      </c>
      <c r="JZ295" s="7">
        <f t="shared" ca="1" si="1531"/>
        <v>0</v>
      </c>
      <c r="KA295" s="7">
        <f t="shared" ca="1" si="1429"/>
        <v>0.24871782879464399</v>
      </c>
      <c r="KB295" s="7">
        <f t="shared" ca="1" si="1430"/>
        <v>0.4435898635130483</v>
      </c>
      <c r="KC295" s="7">
        <f t="shared" ca="1" si="1431"/>
        <v>1</v>
      </c>
      <c r="KD295" s="7" t="str">
        <f t="shared" ca="1" si="1432"/>
        <v>3</v>
      </c>
      <c r="KE295" s="7" t="str">
        <f ca="1">IFERROR(IF(KE294+KD295&gt;KF$4,KE294,KE294+KD295),"")</f>
        <v/>
      </c>
      <c r="KF295" s="7">
        <f t="shared" ca="1" si="1532"/>
        <v>0</v>
      </c>
      <c r="KG295" s="7">
        <f t="shared" ca="1" si="1433"/>
        <v>0.33863440345568829</v>
      </c>
      <c r="KH295" s="7">
        <f t="shared" ca="1" si="1434"/>
        <v>0.353673288852004</v>
      </c>
      <c r="KI295" s="7">
        <f t="shared" ca="1" si="1435"/>
        <v>1</v>
      </c>
      <c r="KJ295" s="7" t="str">
        <f t="shared" ca="1" si="1436"/>
        <v>3</v>
      </c>
      <c r="KK295" s="7" t="str">
        <f ca="1">IFERROR(IF(KK294+KJ295&gt;KL$4,KK294,KK294+KJ295),"")</f>
        <v/>
      </c>
      <c r="KL295" s="7">
        <f t="shared" ca="1" si="1533"/>
        <v>0</v>
      </c>
      <c r="KM295" s="7">
        <f t="shared" ca="1" si="1437"/>
        <v>0.20161431180413458</v>
      </c>
      <c r="KN295" s="7">
        <f t="shared" ca="1" si="1438"/>
        <v>0.49069338050355771</v>
      </c>
      <c r="KO295" s="7">
        <f t="shared" ca="1" si="1439"/>
        <v>1</v>
      </c>
      <c r="KP295" s="7" t="str">
        <f t="shared" ca="1" si="1440"/>
        <v>3</v>
      </c>
      <c r="KQ295" s="7" t="str">
        <f ca="1">IFERROR(IF(KQ294+KP295&gt;KR$4,KQ294,KQ294+KP295),"")</f>
        <v/>
      </c>
      <c r="KR295" s="7">
        <f t="shared" ca="1" si="1534"/>
        <v>0</v>
      </c>
      <c r="KS295" s="7">
        <f t="shared" ca="1" si="1441"/>
        <v>0.82773278258776017</v>
      </c>
      <c r="KT295" s="7">
        <f t="shared" ca="1" si="1442"/>
        <v>-0.13542509028006788</v>
      </c>
      <c r="KU295" s="7">
        <f t="shared" ca="1" si="1443"/>
        <v>0</v>
      </c>
      <c r="KV295" s="7">
        <f t="shared" ca="1" si="1444"/>
        <v>0</v>
      </c>
      <c r="KW295" s="7" t="str">
        <f ca="1">IFERROR(IF(KW294+KV295&gt;KX$4,KW294,KW294+KV295),"")</f>
        <v/>
      </c>
      <c r="KX295" s="7">
        <f t="shared" ca="1" si="1535"/>
        <v>0</v>
      </c>
      <c r="KY295" s="7">
        <f t="shared" ca="1" si="1445"/>
        <v>0.31095722265320147</v>
      </c>
      <c r="KZ295" s="7">
        <f t="shared" ca="1" si="1446"/>
        <v>0.38135046965449082</v>
      </c>
      <c r="LA295" s="7">
        <f t="shared" ca="1" si="1447"/>
        <v>1</v>
      </c>
      <c r="LB295" s="7" t="str">
        <f t="shared" ca="1" si="1448"/>
        <v>3</v>
      </c>
      <c r="LC295" s="7" t="str">
        <f ca="1">IFERROR(IF(LC294+LB295&gt;LD$4,LC294,LC294+LB295),"")</f>
        <v/>
      </c>
      <c r="LD295" s="7">
        <f t="shared" ca="1" si="1536"/>
        <v>0</v>
      </c>
      <c r="LE295" s="7">
        <f t="shared" ca="1" si="1449"/>
        <v>1.0927023034723371E-2</v>
      </c>
      <c r="LF295" s="7">
        <f t="shared" ca="1" si="1450"/>
        <v>0.68138066927296892</v>
      </c>
      <c r="LG295" s="7">
        <f t="shared" ca="1" si="1451"/>
        <v>1</v>
      </c>
      <c r="LH295" s="7" t="str">
        <f t="shared" ca="1" si="1452"/>
        <v>3</v>
      </c>
      <c r="LI295" s="7" t="str">
        <f ca="1">IFERROR(IF(LI294+LH295&gt;LJ$4,LI294,LI294+LH295),"")</f>
        <v/>
      </c>
      <c r="LJ295" s="7">
        <f t="shared" ca="1" si="1537"/>
        <v>0</v>
      </c>
      <c r="LK295" s="7">
        <f t="shared" ca="1" si="1453"/>
        <v>0.98807517160293001</v>
      </c>
      <c r="LL295" s="7">
        <f t="shared" ca="1" si="1454"/>
        <v>-0.29576747929523772</v>
      </c>
      <c r="LM295" s="7">
        <f t="shared" ca="1" si="1455"/>
        <v>0</v>
      </c>
      <c r="LN295" s="7">
        <f t="shared" ca="1" si="1456"/>
        <v>0</v>
      </c>
      <c r="LO295" s="7" t="str">
        <f ca="1">IFERROR(IF(LO294+LN295&gt;LP$4,LO294,LO294+LN295),"")</f>
        <v/>
      </c>
      <c r="LP295" s="7">
        <f t="shared" ca="1" si="1538"/>
        <v>0</v>
      </c>
      <c r="LQ295" s="7">
        <f t="shared" ca="1" si="1457"/>
        <v>0.61058739155454445</v>
      </c>
      <c r="LR295" s="7">
        <f t="shared" ca="1" si="1458"/>
        <v>8.1720300753147845E-2</v>
      </c>
      <c r="LS295" s="7">
        <f t="shared" ca="1" si="1459"/>
        <v>1</v>
      </c>
      <c r="LT295" s="7" t="str">
        <f t="shared" ca="1" si="1460"/>
        <v>3</v>
      </c>
      <c r="LU295" s="7" t="str">
        <f ca="1">IFERROR(IF(LU294+LT295&gt;LV$4,LU294,LU294+LT295),"")</f>
        <v/>
      </c>
      <c r="LV295" s="7">
        <f t="shared" ca="1" si="1539"/>
        <v>0</v>
      </c>
      <c r="LW295" s="7">
        <f t="shared" ca="1" si="1461"/>
        <v>0.71949874044003126</v>
      </c>
      <c r="LX295" s="7">
        <f t="shared" ca="1" si="1462"/>
        <v>-2.7191048132338969E-2</v>
      </c>
      <c r="LY295" s="7">
        <f t="shared" ca="1" si="1463"/>
        <v>0</v>
      </c>
      <c r="LZ295" s="7">
        <f t="shared" ca="1" si="1464"/>
        <v>0</v>
      </c>
      <c r="MA295" s="7" t="str">
        <f ca="1">IFERROR(IF(MA294+LZ295&gt;MB$4,MA294,MA294+LZ295),"")</f>
        <v/>
      </c>
      <c r="MB295" s="7">
        <f t="shared" ca="1" si="1540"/>
        <v>0</v>
      </c>
      <c r="MC295" s="7">
        <f t="shared" ca="1" si="1465"/>
        <v>0.76698915933709333</v>
      </c>
      <c r="MD295" s="7">
        <f t="shared" ca="1" si="1466"/>
        <v>-7.4681467029401039E-2</v>
      </c>
      <c r="ME295" s="7">
        <f t="shared" ca="1" si="1467"/>
        <v>0</v>
      </c>
      <c r="MF295" s="7">
        <f t="shared" ca="1" si="1468"/>
        <v>0</v>
      </c>
      <c r="MG295" s="7" t="str">
        <f ca="1">IFERROR(IF(MG294+MF295&gt;MH$4,MG294,MG294+MF295),"")</f>
        <v/>
      </c>
      <c r="MH295" s="7">
        <f t="shared" ca="1" si="1541"/>
        <v>0</v>
      </c>
      <c r="MI295" s="7">
        <f t="shared" ca="1" si="1469"/>
        <v>0.18891705993874475</v>
      </c>
      <c r="MJ295" s="7">
        <f t="shared" ca="1" si="1470"/>
        <v>0.50339063236894754</v>
      </c>
      <c r="MK295" s="7">
        <f t="shared" ca="1" si="1471"/>
        <v>1</v>
      </c>
      <c r="ML295" s="7" t="str">
        <f t="shared" ca="1" si="1472"/>
        <v>3</v>
      </c>
      <c r="MM295" s="7" t="str">
        <f ca="1">IFERROR(IF(MM294+ML295&gt;MN$4,MM294,MM294+ML295),"")</f>
        <v/>
      </c>
      <c r="MN295" s="7">
        <f t="shared" ca="1" si="1542"/>
        <v>0</v>
      </c>
      <c r="MO295" s="7">
        <f t="shared" ca="1" si="1473"/>
        <v>0.80237487714747668</v>
      </c>
      <c r="MP295" s="7">
        <f t="shared" ca="1" si="1474"/>
        <v>-0.11006718483978439</v>
      </c>
      <c r="MQ295" s="7">
        <f t="shared" ca="1" si="1475"/>
        <v>0</v>
      </c>
      <c r="MR295" s="7">
        <f t="shared" ca="1" si="1476"/>
        <v>0</v>
      </c>
      <c r="MS295" s="7" t="str">
        <f ca="1">IFERROR(IF(MS294+MR295&gt;MT$4,MS294,MS294+MR295),"")</f>
        <v/>
      </c>
      <c r="MT295" s="7">
        <f t="shared" ca="1" si="1543"/>
        <v>0</v>
      </c>
      <c r="MU295" s="7">
        <f t="shared" ca="1" si="1477"/>
        <v>0.13773909288638742</v>
      </c>
      <c r="MV295" s="7">
        <f t="shared" ca="1" si="1478"/>
        <v>0.55456859942130488</v>
      </c>
      <c r="MW295" s="7">
        <f t="shared" ca="1" si="1479"/>
        <v>1</v>
      </c>
      <c r="MX295" s="7" t="str">
        <f t="shared" ca="1" si="1480"/>
        <v>3</v>
      </c>
      <c r="MY295" s="7" t="str">
        <f ca="1">IFERROR(IF(MY294+MX295&gt;MZ$4,MY294,MY294+MX295),"")</f>
        <v/>
      </c>
      <c r="MZ295" s="7">
        <f t="shared" ca="1" si="1544"/>
        <v>0</v>
      </c>
      <c r="NA295" s="7">
        <f t="shared" ca="1" si="1481"/>
        <v>0.36964043785007361</v>
      </c>
      <c r="NB295" s="7">
        <f t="shared" ca="1" si="1482"/>
        <v>0.32266725445761868</v>
      </c>
      <c r="NC295" s="7">
        <f t="shared" ca="1" si="1483"/>
        <v>1</v>
      </c>
      <c r="ND295" s="7" t="str">
        <f t="shared" ca="1" si="1484"/>
        <v>3</v>
      </c>
      <c r="NE295" s="7" t="str">
        <f ca="1">IFERROR(IF(NE294+ND295&gt;NF$4,NE294,NE294+ND295),"")</f>
        <v/>
      </c>
      <c r="NF295" s="7">
        <f t="shared" ca="1" si="1545"/>
        <v>0</v>
      </c>
      <c r="NG295" s="7">
        <f t="shared" ca="1" si="1485"/>
        <v>0.71597322012997899</v>
      </c>
      <c r="NH295" s="7">
        <f t="shared" ca="1" si="1486"/>
        <v>-2.3665527822286703E-2</v>
      </c>
      <c r="NI295" s="7">
        <f t="shared" ca="1" si="1487"/>
        <v>0</v>
      </c>
      <c r="NJ295" s="7">
        <f t="shared" ca="1" si="1488"/>
        <v>0</v>
      </c>
      <c r="NK295" s="7" t="str">
        <f ca="1">IFERROR(IF(NK294+NJ295&gt;NL$4,NK294,NK294+NJ295),"")</f>
        <v/>
      </c>
      <c r="NL295" s="7">
        <f t="shared" ca="1" si="1546"/>
        <v>0</v>
      </c>
      <c r="NM295" s="7">
        <f t="shared" ca="1" si="1489"/>
        <v>0.86968223370563635</v>
      </c>
      <c r="NN295" s="7">
        <f t="shared" ca="1" si="1490"/>
        <v>-0.17737454139794406</v>
      </c>
      <c r="NO295" s="7">
        <f t="shared" ca="1" si="1491"/>
        <v>0</v>
      </c>
      <c r="NP295" s="7">
        <f t="shared" ca="1" si="1492"/>
        <v>0</v>
      </c>
      <c r="NQ295" s="7" t="str">
        <f ca="1">IFERROR(IF(NQ294+NP295&gt;NR$4,NQ294,NQ294+NP295),"")</f>
        <v/>
      </c>
      <c r="NR295" s="7">
        <f t="shared" ca="1" si="1547"/>
        <v>0</v>
      </c>
      <c r="NT295">
        <v>297</v>
      </c>
      <c r="NU295" s="7" t="s">
        <v>19</v>
      </c>
      <c r="NV295" s="7" t="str">
        <f t="shared" ca="1" si="1280"/>
        <v/>
      </c>
      <c r="NW295" s="7" t="str">
        <f t="shared" ca="1" si="1493"/>
        <v/>
      </c>
      <c r="NX295" t="str">
        <f ca="1">IFERROR(VLOOKUP(NT295,$K$3:$AK$568,8,FALSE),"")</f>
        <v/>
      </c>
      <c r="NY295" t="str">
        <f ca="1">IFERROR(VLOOKUP(NT295,$K$3:$AK$568,9,FALSE),"")</f>
        <v/>
      </c>
      <c r="NZ295" s="7" t="str">
        <f ca="1">IFERROR(VLOOKUP(NT295,$K$3:$AK$568,27,FALSE),"")</f>
        <v/>
      </c>
      <c r="OB295">
        <v>297</v>
      </c>
      <c r="OC295" s="7" t="s">
        <v>19</v>
      </c>
      <c r="OD295" t="e">
        <f t="shared" ca="1" si="1548"/>
        <v>#N/A</v>
      </c>
      <c r="OE295" s="7" t="str">
        <f t="shared" ca="1" si="1549"/>
        <v/>
      </c>
      <c r="OF295" s="7" t="str">
        <f t="shared" ca="1" si="1550"/>
        <v/>
      </c>
      <c r="OG295" t="str">
        <f t="shared" ca="1" si="1551"/>
        <v/>
      </c>
      <c r="OI295">
        <v>297</v>
      </c>
      <c r="OJ295" s="7" t="s">
        <v>19</v>
      </c>
      <c r="OK295" s="7" t="str">
        <f t="shared" ca="1" si="1552"/>
        <v/>
      </c>
      <c r="OL295" s="7" t="str">
        <f t="shared" ca="1" si="1553"/>
        <v/>
      </c>
      <c r="OM295" t="str">
        <f ca="1">IFERROR(VLOOKUP(OI295,$L$3:$AK$568,7,FALSE),"")</f>
        <v/>
      </c>
      <c r="ON295" t="str">
        <f ca="1">IFERROR(VLOOKUP(OI295,$L$3:$AK$568,8,FALSE),"")</f>
        <v/>
      </c>
      <c r="OO295" s="7" t="str">
        <f ca="1">IFERROR(VLOOKUP(OI295,$L$3:$AK$568,26,FALSE),"")</f>
        <v/>
      </c>
      <c r="OQ295">
        <v>297</v>
      </c>
      <c r="OR295" s="7" t="s">
        <v>19</v>
      </c>
      <c r="OS295" t="e">
        <f t="shared" ca="1" si="1554"/>
        <v>#N/A</v>
      </c>
      <c r="OT295" s="7" t="str">
        <f t="shared" ca="1" si="1555"/>
        <v/>
      </c>
      <c r="OU295" s="7" t="str">
        <f t="shared" ca="1" si="1556"/>
        <v/>
      </c>
      <c r="OV295" t="str">
        <f t="shared" ca="1" si="1557"/>
        <v/>
      </c>
      <c r="OX295">
        <v>297</v>
      </c>
      <c r="OY295" s="7" t="s">
        <v>19</v>
      </c>
      <c r="OZ295" s="7" t="str">
        <f t="shared" ca="1" si="1558"/>
        <v/>
      </c>
      <c r="PA295" s="7" t="str">
        <f t="shared" ca="1" si="1559"/>
        <v/>
      </c>
      <c r="PB295" t="str">
        <f ca="1">IFERROR(VLOOKUP(OX295,$M$3:$AK$568,6,FALSE),"")</f>
        <v/>
      </c>
      <c r="PC295" t="str">
        <f ca="1">IFERROR(VLOOKUP(OX295,$M$3:$AK$568,7,FALSE),"")</f>
        <v/>
      </c>
      <c r="PD295" s="7" t="str">
        <f ca="1">IFERROR(VLOOKUP(OX295,$M$3:$AK$568,25,FALSE),"")</f>
        <v/>
      </c>
      <c r="PF295">
        <v>297</v>
      </c>
      <c r="PG295" s="7" t="s">
        <v>19</v>
      </c>
      <c r="PH295" t="e">
        <f t="shared" ca="1" si="1560"/>
        <v>#N/A</v>
      </c>
      <c r="PI295" s="7" t="str">
        <f t="shared" ca="1" si="1561"/>
        <v/>
      </c>
      <c r="PJ295" s="7" t="str">
        <f t="shared" ca="1" si="1562"/>
        <v/>
      </c>
      <c r="PK295" t="str">
        <f t="shared" ca="1" si="1563"/>
        <v/>
      </c>
      <c r="PM295">
        <v>297</v>
      </c>
      <c r="PN295" s="7" t="s">
        <v>19</v>
      </c>
      <c r="PO295" s="202" t="str">
        <f t="shared" ca="1" si="1564"/>
        <v/>
      </c>
      <c r="PP295" s="7" t="str">
        <f t="shared" ca="1" si="1565"/>
        <v/>
      </c>
      <c r="PQ295" t="str">
        <f ca="1">IFERROR(VLOOKUP(PM295,$G$325:$R$409,12,FALSE),"")</f>
        <v/>
      </c>
      <c r="PR295" t="e">
        <f ca="1">VLOOKUP(PM295,$G$324:$Q$409,11,FALSE)</f>
        <v>#N/A</v>
      </c>
      <c r="PS295" s="7" t="str">
        <f ca="1">VLOOKUP(PQ295,$R$325:$Y$409,8,FALSE)</f>
        <v>- -</v>
      </c>
      <c r="PT295" s="7">
        <f ca="1">ReSt</f>
        <v>-4</v>
      </c>
      <c r="PU295" s="7" t="e">
        <f t="shared" ca="1" si="1566"/>
        <v>#N/A</v>
      </c>
      <c r="PV295" s="7" t="e">
        <f t="shared" ca="1" si="1567"/>
        <v>#N/A</v>
      </c>
      <c r="PW295" s="7" t="str">
        <f ca="1">VLOOKUP(PQ295,$R$325:$AK$409,8,FALSE)</f>
        <v>- -</v>
      </c>
      <c r="PX295" s="7"/>
      <c r="PY295">
        <v>297</v>
      </c>
      <c r="PZ295" s="7" t="s">
        <v>19</v>
      </c>
      <c r="QA295" t="str">
        <f t="shared" ca="1" si="1568"/>
        <v/>
      </c>
      <c r="QB295" s="7" t="str">
        <f t="shared" ca="1" si="1569"/>
        <v/>
      </c>
      <c r="QC295" s="7" t="str">
        <f t="shared" ca="1" si="1570"/>
        <v/>
      </c>
      <c r="QD295" t="str">
        <f t="shared" ca="1" si="1571"/>
        <v/>
      </c>
      <c r="QF295">
        <v>297</v>
      </c>
      <c r="QG295" s="7" t="s">
        <v>19</v>
      </c>
      <c r="QH295" s="7" t="str">
        <f t="shared" ca="1" si="1572"/>
        <v/>
      </c>
      <c r="QI295" s="7" t="e">
        <f t="shared" ca="1" si="1573"/>
        <v>#VALUE!</v>
      </c>
      <c r="QJ295" t="e">
        <f t="shared" ca="1" si="1574"/>
        <v>#N/A</v>
      </c>
      <c r="QK295" s="7" t="e">
        <f t="shared" ca="1" si="1575"/>
        <v>#N/A</v>
      </c>
      <c r="QM295">
        <v>297</v>
      </c>
      <c r="QN295" s="7" t="s">
        <v>19</v>
      </c>
      <c r="QO295" t="str">
        <f t="shared" ca="1" si="1576"/>
        <v/>
      </c>
      <c r="QP295" s="7" t="str">
        <f t="shared" ca="1" si="1577"/>
        <v/>
      </c>
      <c r="QQ295" t="str">
        <f t="shared" ca="1" si="1578"/>
        <v/>
      </c>
    </row>
    <row r="296" spans="1:459" x14ac:dyDescent="0.25">
      <c r="A296" s="240" t="str">
        <f>IF('Character Sheet'!$B$4="Creature","N","Y")</f>
        <v>Y</v>
      </c>
      <c r="C296" s="75"/>
      <c r="D296" s="76"/>
      <c r="F296" s="75"/>
      <c r="G296" s="76"/>
      <c r="I296" s="75"/>
      <c r="J296" s="85"/>
      <c r="K296" s="85">
        <f t="shared" ca="1" si="1589"/>
        <v>7</v>
      </c>
      <c r="L296" s="85">
        <f t="shared" ca="1" si="1587"/>
        <v>7</v>
      </c>
      <c r="M296" s="70">
        <f t="shared" ca="1" si="1593"/>
        <v>18</v>
      </c>
      <c r="O296" s="222">
        <f t="shared" ca="1" si="1277"/>
        <v>289</v>
      </c>
      <c r="Q296" s="7" t="s">
        <v>1751</v>
      </c>
      <c r="R296" s="9" t="s">
        <v>1535</v>
      </c>
      <c r="S296" s="9" t="s">
        <v>2018</v>
      </c>
      <c r="T296" s="61" t="str">
        <f>SUBSTITUTE(IFERROR(IFERROR(VLOOKUP(R296,'[1]Skill Statistics'!$A$3:$C$513,2,FALSE),VLOOKUP(Q296,'[1]Skill Statistics'!$A$3:$C$513,2,FALSE)),T295),"R*","ReSt")</f>
        <v>Em/Pr</v>
      </c>
      <c r="U296" s="61" t="str">
        <f>IFERROR(IFERROR(VLOOKUP(R296,'[1]Skill Statistics'!$A$3:$C$513,3,FALSE),VLOOKUP(Q296,'[1]Skill Statistics'!$A$3:$C$513,3,FALSE)),U295)</f>
        <v>Me</v>
      </c>
      <c r="V296" s="61" t="str">
        <f>IF(ISNUMBER(SEARCH("Category",R296)),"- -",IFERROR(IFERROR(VLOOKUP(Q296,[1]Professions!$A$4:$AM$288,MATCH(Profession,[1]Professions!$A$1:$AM$1,0),FALSE),VLOOKUP(Q296,Calculations!$B$91:$I$95,8,FALSE)),"- -"))</f>
        <v>3 / 4</v>
      </c>
      <c r="W296" s="60">
        <f t="shared" ca="1" si="1278"/>
        <v>0</v>
      </c>
      <c r="X296" s="7">
        <f ca="1">IFERROR(VLOOKUP(R296,$BS$6:$NR$519,MATCH(ActualLevel,$BS$3:$NR$3,0),FALSE),"- -")</f>
        <v>0</v>
      </c>
      <c r="Y296" s="7">
        <f t="shared" ca="1" si="1588"/>
        <v>0</v>
      </c>
      <c r="Z296" s="7">
        <f ca="1">IFERROR(VLOOKUP(Y296,Charts!$BQ$2:$BR$52,2,FALSE),"- -")</f>
        <v>-25</v>
      </c>
      <c r="AA296" s="7">
        <f t="shared" ca="1" si="1281"/>
        <v>-2</v>
      </c>
      <c r="AB296" s="7">
        <f t="shared" ca="1" si="1584"/>
        <v>0</v>
      </c>
      <c r="AC296" s="7"/>
      <c r="AD296" s="7"/>
      <c r="AE296" s="7"/>
      <c r="AF296" s="7"/>
      <c r="AG296" s="7"/>
      <c r="AH296" s="43"/>
      <c r="AI296" s="7"/>
      <c r="AJ296" s="7"/>
      <c r="AK296" s="7">
        <f t="shared" ca="1" si="1282"/>
        <v>-27</v>
      </c>
      <c r="AL296" s="7"/>
      <c r="AM296" s="69">
        <f>IFERROR(VLOOKUP(R296,'[1]Skill Statistics'!$A$3:$AN$513,MATCH(Profession,'[1]Skill Statistics'!$A$2:$AN$2,0),FALSE),0)</f>
        <v>0</v>
      </c>
      <c r="AN296" s="85">
        <f>IFERROR(VLOOKUP(Q296,'[1]Skill Statistics'!$A$3:$BK$513,MATCH(Archetype,'[1]Skill Statistics'!$A$2:$BK$2,0),FALSE),0)</f>
        <v>0</v>
      </c>
      <c r="AO296" s="85">
        <f>IFERROR(VLOOKUP(Q296,'[1]Skill Statistics'!$A$3:$BB$513,MATCH(Race,'[1]Skill Statistics'!$A$2:$BB$2,0),FALSE),0)</f>
        <v>0</v>
      </c>
      <c r="AP296" s="85">
        <f t="shared" ca="1" si="1495"/>
        <v>-0.2</v>
      </c>
      <c r="AQ296" s="70"/>
      <c r="AS296" s="69">
        <f>IFERROR(VLOOKUP(Q296,'[1]Professional Skills'!$A$4:$AM$288,MATCH(Profession,'[1]Professional Skills'!$A$3:$AM$3,0),FALSE),"- -")</f>
        <v>0</v>
      </c>
      <c r="AT296" t="s">
        <v>1812</v>
      </c>
      <c r="AU296" s="7" t="str">
        <f t="shared" si="1586"/>
        <v/>
      </c>
      <c r="AV296" s="7">
        <f t="shared" ca="1" si="1585"/>
        <v>0</v>
      </c>
      <c r="AW296" t="str">
        <f t="shared" si="1580"/>
        <v/>
      </c>
      <c r="AX296" t="str">
        <f>IFERROR(_xlfn.RANK.EQ(AW296,$AW$5:$AW$568),"")</f>
        <v/>
      </c>
      <c r="AY296">
        <f t="shared" si="1285"/>
        <v>0</v>
      </c>
      <c r="AZ296" s="70" t="str">
        <f t="shared" si="1283"/>
        <v/>
      </c>
      <c r="BB296" s="69" t="str">
        <f>IFERROR(IF(Q296="Language",VLOOKUP(R296,[1]Cultures!$B$4:$N$218,MATCH(Culture,[1]Cultures!$B$3:$N$3,0),FALSE),VLOOKUP(Q296,[1]Cultures!$B$4:$O$212,MATCH(Culture,[1]Cultures!$B$3:$O$3,0),FALSE)),"- -")</f>
        <v>- -</v>
      </c>
      <c r="BD296">
        <f t="shared" ca="1" si="1581"/>
        <v>0</v>
      </c>
      <c r="BE296" t="str">
        <f t="shared" si="1582"/>
        <v/>
      </c>
      <c r="BF296">
        <f ca="1">RAND()+AM296+AQ296</f>
        <v>0.77393062926669443</v>
      </c>
      <c r="BH296">
        <f ca="1">_xlfn.RANK.EQ(BF296,$BF$81:$BF$298)</f>
        <v>5</v>
      </c>
      <c r="BI296" s="7" t="str">
        <f t="shared" ca="1" si="1284"/>
        <v>- -</v>
      </c>
      <c r="BJ296">
        <f t="shared" ca="1" si="1592"/>
        <v>0</v>
      </c>
      <c r="BK296" s="7"/>
      <c r="BL296" s="70">
        <f t="shared" ca="1" si="1286"/>
        <v>0</v>
      </c>
      <c r="BN296" s="69">
        <f>IFERROR(VLOOKUP(V296,Charts!$BT$2:$BV$14,3,FALSE),"- -")</f>
        <v>0.69230769230769229</v>
      </c>
      <c r="BO296" s="85">
        <f t="shared" ca="1" si="1496"/>
        <v>1.3322422308913826</v>
      </c>
      <c r="BP296" s="70">
        <f t="shared" ca="1" si="1583"/>
        <v>289</v>
      </c>
      <c r="BR296" s="7">
        <v>295</v>
      </c>
      <c r="BS296" s="9" t="str">
        <f ca="1">VLOOKUP(BR296,$O$3:$R$568,4,FALSE)</f>
        <v>Taxidermy</v>
      </c>
      <c r="BT296" s="7" t="str">
        <f ca="1">VLOOKUP(BS296,$R$3:$V$568,5,FALSE)</f>
        <v>3 / 4</v>
      </c>
      <c r="BU296" s="7">
        <f ca="1">VLOOKUP(BT296,Charts!$BT$2:$BV$14,3,FALSE)</f>
        <v>0.69230769230769229</v>
      </c>
      <c r="BV296" s="7" t="str">
        <f t="shared" ca="1" si="1287"/>
        <v>3</v>
      </c>
      <c r="BW296" s="7" t="str">
        <f t="shared" ca="1" si="1288"/>
        <v>4</v>
      </c>
      <c r="BY296" s="7">
        <f t="shared" ca="1" si="1289"/>
        <v>0.25670756008893547</v>
      </c>
      <c r="BZ296" s="7">
        <f t="shared" ca="1" si="1290"/>
        <v>0.43560013221875682</v>
      </c>
      <c r="CA296" s="7">
        <f t="shared" ca="1" si="1291"/>
        <v>1</v>
      </c>
      <c r="CB296" s="7" t="str">
        <f t="shared" ca="1" si="1292"/>
        <v>3</v>
      </c>
      <c r="CC296" s="7" t="str">
        <f ca="1">IFERROR(IF(CC295+CB296&gt;CD$4,CC295,CC295+CB296),"")</f>
        <v/>
      </c>
      <c r="CD296" s="7">
        <f t="shared" ca="1" si="1497"/>
        <v>0</v>
      </c>
      <c r="CE296" s="7">
        <f t="shared" ca="1" si="1293"/>
        <v>0.61273404450284952</v>
      </c>
      <c r="CF296" s="7">
        <f t="shared" ca="1" si="1294"/>
        <v>7.9573647804842773E-2</v>
      </c>
      <c r="CG296" s="7">
        <f t="shared" ca="1" si="1295"/>
        <v>1</v>
      </c>
      <c r="CH296" s="7" t="str">
        <f t="shared" ca="1" si="1296"/>
        <v>3</v>
      </c>
      <c r="CI296" s="7" t="str">
        <f ca="1">IFERROR(IF(CI295+CH296&gt;CJ$4,CI295,CI295+CH296),"")</f>
        <v/>
      </c>
      <c r="CJ296" s="7">
        <f t="shared" ca="1" si="1498"/>
        <v>0</v>
      </c>
      <c r="CK296" s="7">
        <f t="shared" ca="1" si="1297"/>
        <v>0.80892948008083942</v>
      </c>
      <c r="CL296" s="7">
        <f t="shared" ca="1" si="1298"/>
        <v>-0.11662178777314713</v>
      </c>
      <c r="CM296" s="7">
        <f t="shared" ca="1" si="1299"/>
        <v>0</v>
      </c>
      <c r="CN296" s="7">
        <f t="shared" ca="1" si="1300"/>
        <v>0</v>
      </c>
      <c r="CO296" s="7" t="str">
        <f ca="1">IFERROR(IF(CO295+CN296&gt;CP$4,CO295,CO295+CN296),"")</f>
        <v/>
      </c>
      <c r="CP296" s="7">
        <f t="shared" ca="1" si="1499"/>
        <v>0</v>
      </c>
      <c r="CQ296" s="7">
        <f t="shared" ca="1" si="1301"/>
        <v>0.19373702726622188</v>
      </c>
      <c r="CR296" s="7">
        <f t="shared" ca="1" si="1302"/>
        <v>0.49857066504147041</v>
      </c>
      <c r="CS296" s="7">
        <f t="shared" ca="1" si="1303"/>
        <v>1</v>
      </c>
      <c r="CT296" s="7" t="str">
        <f t="shared" ca="1" si="1304"/>
        <v>3</v>
      </c>
      <c r="CU296" s="7" t="str">
        <f ca="1">IFERROR(IF(CU295+CT296&gt;CV$4,CU295,CU295+CT296),"")</f>
        <v/>
      </c>
      <c r="CV296" s="7">
        <f t="shared" ca="1" si="1500"/>
        <v>0</v>
      </c>
      <c r="CW296" s="7">
        <f t="shared" ca="1" si="1305"/>
        <v>0.75891739873353348</v>
      </c>
      <c r="CX296" s="7">
        <f t="shared" ca="1" si="1306"/>
        <v>-6.6609706425841186E-2</v>
      </c>
      <c r="CY296" s="7">
        <f t="shared" ca="1" si="1307"/>
        <v>0</v>
      </c>
      <c r="CZ296" s="7">
        <f t="shared" ca="1" si="1308"/>
        <v>0</v>
      </c>
      <c r="DA296" s="7" t="str">
        <f ca="1">IFERROR(IF(DA295+CZ296&gt;DB$4,DA295,DA295+CZ296),"")</f>
        <v/>
      </c>
      <c r="DB296" s="7">
        <f t="shared" ca="1" si="1501"/>
        <v>0</v>
      </c>
      <c r="DC296" s="7">
        <f t="shared" ca="1" si="1309"/>
        <v>0.82215359910192876</v>
      </c>
      <c r="DD296" s="7">
        <f t="shared" ca="1" si="1310"/>
        <v>-0.12984590679423647</v>
      </c>
      <c r="DE296" s="7">
        <f t="shared" ca="1" si="1311"/>
        <v>0</v>
      </c>
      <c r="DF296" s="7">
        <f t="shared" ca="1" si="1312"/>
        <v>0</v>
      </c>
      <c r="DG296" s="7" t="str">
        <f ca="1">IFERROR(IF(DG295+DF296&gt;DH$4,DG295,DG295+DF296),"")</f>
        <v/>
      </c>
      <c r="DH296" s="7">
        <f t="shared" ca="1" si="1502"/>
        <v>0</v>
      </c>
      <c r="DI296" s="7">
        <f t="shared" ca="1" si="1313"/>
        <v>0.2400231000862193</v>
      </c>
      <c r="DJ296" s="7">
        <f t="shared" ca="1" si="1314"/>
        <v>0.45228459222147299</v>
      </c>
      <c r="DK296" s="7">
        <f t="shared" ca="1" si="1315"/>
        <v>1</v>
      </c>
      <c r="DL296" s="7" t="str">
        <f t="shared" ca="1" si="1316"/>
        <v>3</v>
      </c>
      <c r="DM296" s="7" t="str">
        <f ca="1">IFERROR(IF(DM295+DL296&gt;DN$4,DM295,DM295+DL296),"")</f>
        <v/>
      </c>
      <c r="DN296" s="7">
        <f t="shared" ca="1" si="1503"/>
        <v>0</v>
      </c>
      <c r="DO296" s="7">
        <f t="shared" ca="1" si="1317"/>
        <v>0.66565824884656244</v>
      </c>
      <c r="DP296" s="7">
        <f t="shared" ca="1" si="1318"/>
        <v>2.6649443461129851E-2</v>
      </c>
      <c r="DQ296" s="7">
        <f t="shared" ca="1" si="1319"/>
        <v>1</v>
      </c>
      <c r="DR296" s="7" t="str">
        <f t="shared" ca="1" si="1320"/>
        <v>3</v>
      </c>
      <c r="DS296" s="7" t="str">
        <f ca="1">IFERROR(IF(DS295+DR296&gt;DT$4,DS295,DS295+DR296),"")</f>
        <v/>
      </c>
      <c r="DT296" s="7">
        <f t="shared" ca="1" si="1504"/>
        <v>0</v>
      </c>
      <c r="DU296" s="7">
        <f t="shared" ca="1" si="1321"/>
        <v>0.55224807425473266</v>
      </c>
      <c r="DV296" s="7">
        <f t="shared" ca="1" si="1322"/>
        <v>0.14005961805295963</v>
      </c>
      <c r="DW296" s="7">
        <f t="shared" ca="1" si="1323"/>
        <v>1</v>
      </c>
      <c r="DX296" s="7" t="str">
        <f t="shared" ca="1" si="1324"/>
        <v>3</v>
      </c>
      <c r="DY296" s="7" t="str">
        <f ca="1">IFERROR(IF(DY295+DX296&gt;DZ$4,DY295,DY295+DX296),"")</f>
        <v/>
      </c>
      <c r="DZ296" s="7">
        <f t="shared" ca="1" si="1505"/>
        <v>0</v>
      </c>
      <c r="EA296" s="7">
        <f t="shared" ca="1" si="1325"/>
        <v>0.96068034563885707</v>
      </c>
      <c r="EB296" s="7">
        <f t="shared" ca="1" si="1326"/>
        <v>-0.26837265333116478</v>
      </c>
      <c r="EC296" s="7">
        <f t="shared" ca="1" si="1327"/>
        <v>0</v>
      </c>
      <c r="ED296" s="7">
        <f t="shared" ca="1" si="1328"/>
        <v>0</v>
      </c>
      <c r="EE296" s="7" t="str">
        <f ca="1">IFERROR(IF(EE295+ED296&gt;EF$4,EE295,EE295+ED296),"")</f>
        <v/>
      </c>
      <c r="EF296" s="7">
        <f t="shared" ca="1" si="1506"/>
        <v>0</v>
      </c>
      <c r="EG296" s="7">
        <f t="shared" ca="1" si="1329"/>
        <v>0.73335392372047536</v>
      </c>
      <c r="EH296" s="7">
        <f t="shared" ca="1" si="1330"/>
        <v>-4.1046231412783074E-2</v>
      </c>
      <c r="EI296" s="7">
        <f t="shared" ca="1" si="1331"/>
        <v>0</v>
      </c>
      <c r="EJ296" s="7">
        <f t="shared" ca="1" si="1332"/>
        <v>0</v>
      </c>
      <c r="EK296" s="7" t="str">
        <f ca="1">IFERROR(IF(EK295+EJ296&gt;EL$4,EK295,EK295+EJ296),"")</f>
        <v/>
      </c>
      <c r="EL296" s="7">
        <f t="shared" ca="1" si="1507"/>
        <v>0</v>
      </c>
      <c r="EM296" s="7">
        <f t="shared" ca="1" si="1333"/>
        <v>0.31508166858443332</v>
      </c>
      <c r="EN296" s="7">
        <f t="shared" ca="1" si="1334"/>
        <v>0.37722602372325897</v>
      </c>
      <c r="EO296" s="7">
        <f t="shared" ca="1" si="1335"/>
        <v>1</v>
      </c>
      <c r="EP296" s="7" t="str">
        <f t="shared" ca="1" si="1336"/>
        <v>3</v>
      </c>
      <c r="EQ296" s="7" t="str">
        <f ca="1">IFERROR(IF(EQ295+EP296&gt;ER$4,EQ295,EQ295+EP296),"")</f>
        <v/>
      </c>
      <c r="ER296" s="7">
        <f t="shared" ca="1" si="1508"/>
        <v>0</v>
      </c>
      <c r="ES296" s="7">
        <f t="shared" ca="1" si="1337"/>
        <v>0.66732963616413232</v>
      </c>
      <c r="ET296" s="7">
        <f t="shared" ca="1" si="1338"/>
        <v>2.4978056143559968E-2</v>
      </c>
      <c r="EU296" s="7">
        <f t="shared" ca="1" si="1339"/>
        <v>1</v>
      </c>
      <c r="EV296" s="7" t="str">
        <f t="shared" ca="1" si="1340"/>
        <v>3</v>
      </c>
      <c r="EW296" s="7" t="str">
        <f ca="1">IFERROR(IF(EW295+EV296&gt;EX$4,EW295,EW295+EV296),"")</f>
        <v/>
      </c>
      <c r="EX296" s="7">
        <f t="shared" ca="1" si="1509"/>
        <v>0</v>
      </c>
      <c r="EY296" s="7">
        <f t="shared" ca="1" si="1341"/>
        <v>0.55620819410655231</v>
      </c>
      <c r="EZ296" s="7">
        <f t="shared" ca="1" si="1342"/>
        <v>0.13609949820113998</v>
      </c>
      <c r="FA296" s="7">
        <f t="shared" ca="1" si="1343"/>
        <v>1</v>
      </c>
      <c r="FB296" s="7" t="str">
        <f t="shared" ca="1" si="1344"/>
        <v>3</v>
      </c>
      <c r="FC296" s="7" t="str">
        <f ca="1">IFERROR(IF(FC295+FB296&gt;FD$4,FC295,FC295+FB296),"")</f>
        <v/>
      </c>
      <c r="FD296" s="7">
        <f t="shared" ca="1" si="1510"/>
        <v>0</v>
      </c>
      <c r="FE296" s="7">
        <f t="shared" ca="1" si="1345"/>
        <v>0.31125532738797002</v>
      </c>
      <c r="FF296" s="7">
        <f t="shared" ca="1" si="1346"/>
        <v>0.38105236491972228</v>
      </c>
      <c r="FG296" s="7">
        <f t="shared" ca="1" si="1347"/>
        <v>1</v>
      </c>
      <c r="FH296" s="7" t="str">
        <f t="shared" ca="1" si="1348"/>
        <v>3</v>
      </c>
      <c r="FI296" s="7" t="str">
        <f ca="1">IFERROR(IF(FI295+FH296&gt;FJ$4,FI295,FI295+FH296),"")</f>
        <v/>
      </c>
      <c r="FJ296" s="7">
        <f t="shared" ca="1" si="1511"/>
        <v>0</v>
      </c>
      <c r="FK296" s="7">
        <f t="shared" ca="1" si="1349"/>
        <v>0.38877840003196684</v>
      </c>
      <c r="FL296" s="7">
        <f t="shared" ca="1" si="1350"/>
        <v>0.30352929227572545</v>
      </c>
      <c r="FM296" s="7">
        <f t="shared" ca="1" si="1351"/>
        <v>1</v>
      </c>
      <c r="FN296" s="7" t="str">
        <f t="shared" ca="1" si="1352"/>
        <v>3</v>
      </c>
      <c r="FO296" s="7" t="str">
        <f ca="1">IFERROR(IF(FO295+FN296&gt;FP$4,FO295,FO295+FN296),"")</f>
        <v/>
      </c>
      <c r="FP296" s="7">
        <f t="shared" ca="1" si="1512"/>
        <v>0</v>
      </c>
      <c r="FQ296" s="7">
        <f t="shared" ca="1" si="1353"/>
        <v>0.11334942073764209</v>
      </c>
      <c r="FR296" s="7">
        <f t="shared" ca="1" si="1354"/>
        <v>0.5789582715700502</v>
      </c>
      <c r="FS296" s="7">
        <f t="shared" ca="1" si="1355"/>
        <v>1</v>
      </c>
      <c r="FT296" s="7" t="str">
        <f t="shared" ca="1" si="1356"/>
        <v>3</v>
      </c>
      <c r="FU296" s="7" t="str">
        <f ca="1">IFERROR(IF(FU295+FT296&gt;FV$4,FU295,FU295+FT296),"")</f>
        <v/>
      </c>
      <c r="FV296" s="7">
        <f t="shared" ca="1" si="1513"/>
        <v>0</v>
      </c>
      <c r="FW296" s="7">
        <f t="shared" ca="1" si="1357"/>
        <v>0.72687679064613919</v>
      </c>
      <c r="FX296" s="7">
        <f t="shared" ca="1" si="1358"/>
        <v>-3.4569098338446902E-2</v>
      </c>
      <c r="FY296" s="7">
        <f t="shared" ca="1" si="1359"/>
        <v>0</v>
      </c>
      <c r="FZ296" s="7">
        <f t="shared" ca="1" si="1360"/>
        <v>0</v>
      </c>
      <c r="GA296" s="7" t="str">
        <f ca="1">IFERROR(IF(GA295+FZ296&gt;GB$4,GA295,GA295+FZ296),"")</f>
        <v/>
      </c>
      <c r="GB296" s="7">
        <f t="shared" ca="1" si="1514"/>
        <v>0</v>
      </c>
      <c r="GC296" s="7">
        <f t="shared" ca="1" si="1361"/>
        <v>3.3476460581887246E-2</v>
      </c>
      <c r="GD296" s="7">
        <f t="shared" ca="1" si="1362"/>
        <v>0.65883123172580504</v>
      </c>
      <c r="GE296" s="7">
        <f t="shared" ca="1" si="1363"/>
        <v>1</v>
      </c>
      <c r="GF296" s="7" t="str">
        <f t="shared" ca="1" si="1364"/>
        <v>3</v>
      </c>
      <c r="GG296" s="7" t="str">
        <f ca="1">IFERROR(IF(GG295+GF296&gt;GH$4,GG295,GG295+GF296),"")</f>
        <v/>
      </c>
      <c r="GH296" s="7">
        <f t="shared" ca="1" si="1515"/>
        <v>0</v>
      </c>
      <c r="GI296" s="7">
        <f t="shared" ca="1" si="1365"/>
        <v>0.94545586236599644</v>
      </c>
      <c r="GJ296" s="7">
        <f t="shared" ca="1" si="1366"/>
        <v>-0.25314817005830414</v>
      </c>
      <c r="GK296" s="7">
        <f t="shared" ca="1" si="1367"/>
        <v>0</v>
      </c>
      <c r="GL296" s="7">
        <f t="shared" ca="1" si="1368"/>
        <v>0</v>
      </c>
      <c r="GM296" s="7" t="str">
        <f ca="1">IFERROR(IF(GM295+GL296&gt;GN$4,GM295,GM295+GL296),"")</f>
        <v/>
      </c>
      <c r="GN296" s="7">
        <f t="shared" ca="1" si="1516"/>
        <v>0</v>
      </c>
      <c r="GO296" s="7">
        <f t="shared" ca="1" si="1369"/>
        <v>0.42485777117231671</v>
      </c>
      <c r="GP296" s="7">
        <f t="shared" ca="1" si="1370"/>
        <v>0.26744992113537558</v>
      </c>
      <c r="GQ296" s="7">
        <f t="shared" ca="1" si="1371"/>
        <v>1</v>
      </c>
      <c r="GR296" s="7" t="str">
        <f t="shared" ca="1" si="1372"/>
        <v>3</v>
      </c>
      <c r="GS296" s="7" t="str">
        <f ca="1">IFERROR(IF(GS295+GR296&gt;GT$4,GS295,GS295+GR296),"")</f>
        <v/>
      </c>
      <c r="GT296" s="7">
        <f t="shared" ca="1" si="1517"/>
        <v>0</v>
      </c>
      <c r="GU296" s="7">
        <f t="shared" ca="1" si="1373"/>
        <v>0.81232388114788412</v>
      </c>
      <c r="GV296" s="7">
        <f t="shared" ca="1" si="1374"/>
        <v>-0.12001618884019183</v>
      </c>
      <c r="GW296" s="7">
        <f t="shared" ca="1" si="1375"/>
        <v>0</v>
      </c>
      <c r="GX296" s="7">
        <f t="shared" ca="1" si="1376"/>
        <v>0</v>
      </c>
      <c r="GY296" s="7" t="str">
        <f ca="1">IFERROR(IF(GY295+GX296&gt;GZ$4,GY295,GY295+GX296),"")</f>
        <v/>
      </c>
      <c r="GZ296" s="7">
        <f t="shared" ca="1" si="1518"/>
        <v>0</v>
      </c>
      <c r="HA296" s="7">
        <f t="shared" ca="1" si="1377"/>
        <v>0.30318611501105475</v>
      </c>
      <c r="HB296" s="7">
        <f t="shared" ca="1" si="1378"/>
        <v>0.38912157729663754</v>
      </c>
      <c r="HC296" s="7">
        <f t="shared" ca="1" si="1379"/>
        <v>1</v>
      </c>
      <c r="HD296" s="7" t="str">
        <f t="shared" ca="1" si="1380"/>
        <v>3</v>
      </c>
      <c r="HE296" s="7" t="str">
        <f ca="1">IFERROR(IF(HE295+HD296&gt;HF$4,HE295,HE295+HD296),"")</f>
        <v/>
      </c>
      <c r="HF296" s="7">
        <f t="shared" ca="1" si="1519"/>
        <v>0</v>
      </c>
      <c r="HG296" s="7">
        <f t="shared" ca="1" si="1381"/>
        <v>7.397083129628157E-2</v>
      </c>
      <c r="HH296" s="7">
        <f t="shared" ca="1" si="1382"/>
        <v>0.61833686101141072</v>
      </c>
      <c r="HI296" s="7">
        <f t="shared" ca="1" si="1383"/>
        <v>1</v>
      </c>
      <c r="HJ296" s="7" t="str">
        <f t="shared" ca="1" si="1384"/>
        <v>3</v>
      </c>
      <c r="HK296" s="7" t="str">
        <f ca="1">IFERROR(IF(HK295+HJ296&gt;HL$4,HK295,HK295+HJ296),"")</f>
        <v/>
      </c>
      <c r="HL296" s="7">
        <f t="shared" ca="1" si="1520"/>
        <v>0</v>
      </c>
      <c r="HM296" s="7">
        <f t="shared" ca="1" si="1385"/>
        <v>4.0955869003126533E-2</v>
      </c>
      <c r="HN296" s="7">
        <f t="shared" ca="1" si="1386"/>
        <v>0.65135182330456576</v>
      </c>
      <c r="HO296" s="7">
        <f t="shared" ca="1" si="1387"/>
        <v>1</v>
      </c>
      <c r="HP296" s="7" t="str">
        <f t="shared" ca="1" si="1388"/>
        <v>3</v>
      </c>
      <c r="HQ296" s="7" t="str">
        <f ca="1">IFERROR(IF(HQ295+HP296&gt;HR$4,HQ295,HQ295+HP296),"")</f>
        <v/>
      </c>
      <c r="HR296" s="7">
        <f t="shared" ca="1" si="1521"/>
        <v>0</v>
      </c>
      <c r="HS296" s="7">
        <f t="shared" ca="1" si="1389"/>
        <v>0.37269901888469359</v>
      </c>
      <c r="HT296" s="7">
        <f t="shared" ca="1" si="1390"/>
        <v>0.3196086734229987</v>
      </c>
      <c r="HU296" s="7">
        <f t="shared" ca="1" si="1391"/>
        <v>1</v>
      </c>
      <c r="HV296" s="7" t="str">
        <f t="shared" ca="1" si="1392"/>
        <v>3</v>
      </c>
      <c r="HW296" s="7" t="str">
        <f ca="1">IFERROR(IF(HW295+HV296&gt;HX$4,HW295,HW295+HV296),"")</f>
        <v/>
      </c>
      <c r="HX296" s="7">
        <f t="shared" ca="1" si="1522"/>
        <v>0</v>
      </c>
      <c r="HY296" s="7">
        <f t="shared" ca="1" si="1393"/>
        <v>2.3965302792655296E-2</v>
      </c>
      <c r="HZ296" s="7">
        <f t="shared" ca="1" si="1394"/>
        <v>0.66834238951503699</v>
      </c>
      <c r="IA296" s="7">
        <f t="shared" ca="1" si="1395"/>
        <v>1</v>
      </c>
      <c r="IB296" s="7" t="str">
        <f t="shared" ca="1" si="1396"/>
        <v>3</v>
      </c>
      <c r="IC296" s="7" t="str">
        <f ca="1">IFERROR(IF(IC295+IB296&gt;ID$4,IC295,IC295+IB296),"")</f>
        <v/>
      </c>
      <c r="ID296" s="7">
        <f t="shared" ca="1" si="1523"/>
        <v>0</v>
      </c>
      <c r="IE296" s="7">
        <f t="shared" ca="1" si="1397"/>
        <v>0.66200734017082818</v>
      </c>
      <c r="IF296" s="7">
        <f t="shared" ca="1" si="1398"/>
        <v>3.0300352136864106E-2</v>
      </c>
      <c r="IG296" s="7">
        <f t="shared" ca="1" si="1399"/>
        <v>1</v>
      </c>
      <c r="IH296" s="7" t="str">
        <f t="shared" ca="1" si="1400"/>
        <v>3</v>
      </c>
      <c r="II296" s="7" t="str">
        <f ca="1">IFERROR(IF(II295+IH296&gt;IJ$4,II295,II295+IH296),"")</f>
        <v/>
      </c>
      <c r="IJ296" s="7">
        <f t="shared" ca="1" si="1524"/>
        <v>0</v>
      </c>
      <c r="IK296" s="7">
        <f t="shared" ca="1" si="1401"/>
        <v>0.25082616620534204</v>
      </c>
      <c r="IL296" s="7">
        <f t="shared" ca="1" si="1402"/>
        <v>0.44148152610235025</v>
      </c>
      <c r="IM296" s="7">
        <f t="shared" ca="1" si="1403"/>
        <v>1</v>
      </c>
      <c r="IN296" s="7" t="str">
        <f t="shared" ca="1" si="1404"/>
        <v>3</v>
      </c>
      <c r="IO296" s="7" t="str">
        <f ca="1">IFERROR(IF(IO295+IN296&gt;IP$4,IO295,IO295+IN296),"")</f>
        <v/>
      </c>
      <c r="IP296" s="7">
        <f t="shared" ca="1" si="1525"/>
        <v>0</v>
      </c>
      <c r="IQ296" s="7">
        <f t="shared" ca="1" si="1405"/>
        <v>0.22674981405265915</v>
      </c>
      <c r="IR296" s="7">
        <f t="shared" ca="1" si="1406"/>
        <v>0.46555787825503314</v>
      </c>
      <c r="IS296" s="7">
        <f t="shared" ca="1" si="1407"/>
        <v>1</v>
      </c>
      <c r="IT296" s="7" t="str">
        <f t="shared" ca="1" si="1408"/>
        <v>3</v>
      </c>
      <c r="IU296" s="7" t="str">
        <f ca="1">IFERROR(IF(IU295+IT296&gt;IV$4,IU295,IU295+IT296),"")</f>
        <v/>
      </c>
      <c r="IV296" s="7">
        <f t="shared" ca="1" si="1526"/>
        <v>0</v>
      </c>
      <c r="IW296" s="7">
        <f t="shared" ca="1" si="1409"/>
        <v>0.90294525874550768</v>
      </c>
      <c r="IX296" s="7">
        <f t="shared" ca="1" si="1410"/>
        <v>-0.21063756643781539</v>
      </c>
      <c r="IY296" s="7">
        <f t="shared" ca="1" si="1411"/>
        <v>0</v>
      </c>
      <c r="IZ296" s="7">
        <f t="shared" ca="1" si="1412"/>
        <v>0</v>
      </c>
      <c r="JA296" s="7" t="str">
        <f ca="1">IFERROR(IF(JA295+IZ296&gt;JB$4,JA295,JA295+IZ296),"")</f>
        <v/>
      </c>
      <c r="JB296" s="7">
        <f t="shared" ca="1" si="1527"/>
        <v>0</v>
      </c>
      <c r="JC296" s="7">
        <f t="shared" ca="1" si="1413"/>
        <v>0.3491271203950469</v>
      </c>
      <c r="JD296" s="7">
        <f t="shared" ca="1" si="1414"/>
        <v>0.34318057191264539</v>
      </c>
      <c r="JE296" s="7">
        <f t="shared" ca="1" si="1415"/>
        <v>1</v>
      </c>
      <c r="JF296" s="7" t="str">
        <f t="shared" ca="1" si="1416"/>
        <v>3</v>
      </c>
      <c r="JG296" s="7" t="str">
        <f ca="1">IFERROR(IF(JG295+JF296&gt;JH$4,JG295,JG295+JF296),"")</f>
        <v/>
      </c>
      <c r="JH296" s="7">
        <f t="shared" ca="1" si="1528"/>
        <v>0</v>
      </c>
      <c r="JI296" s="7">
        <f t="shared" ca="1" si="1417"/>
        <v>4.8910419435482355E-2</v>
      </c>
      <c r="JJ296" s="7">
        <f t="shared" ca="1" si="1418"/>
        <v>0.64339727287220994</v>
      </c>
      <c r="JK296" s="7">
        <f t="shared" ca="1" si="1419"/>
        <v>1</v>
      </c>
      <c r="JL296" s="7" t="str">
        <f t="shared" ca="1" si="1420"/>
        <v>3</v>
      </c>
      <c r="JM296" s="7" t="str">
        <f ca="1">IFERROR(IF(JM295+JL296&gt;JN$4,JM295,JM295+JL296),"")</f>
        <v/>
      </c>
      <c r="JN296" s="7">
        <f t="shared" ca="1" si="1529"/>
        <v>0</v>
      </c>
      <c r="JO296" s="7">
        <f t="shared" ca="1" si="1421"/>
        <v>0.5522037165597663</v>
      </c>
      <c r="JP296" s="7">
        <f t="shared" ca="1" si="1422"/>
        <v>0.14010397574792599</v>
      </c>
      <c r="JQ296" s="7">
        <f t="shared" ca="1" si="1423"/>
        <v>1</v>
      </c>
      <c r="JR296" s="7" t="str">
        <f t="shared" ca="1" si="1424"/>
        <v>3</v>
      </c>
      <c r="JS296" s="7" t="str">
        <f ca="1">IFERROR(IF(JS295+JR296&gt;JT$4,JS295,JS295+JR296),"")</f>
        <v/>
      </c>
      <c r="JT296" s="7">
        <f t="shared" ca="1" si="1530"/>
        <v>0</v>
      </c>
      <c r="JU296" s="7">
        <f t="shared" ca="1" si="1425"/>
        <v>0.31649148211445677</v>
      </c>
      <c r="JV296" s="7">
        <f t="shared" ca="1" si="1426"/>
        <v>0.37581621019323552</v>
      </c>
      <c r="JW296" s="7">
        <f t="shared" ca="1" si="1427"/>
        <v>1</v>
      </c>
      <c r="JX296" s="7" t="str">
        <f t="shared" ca="1" si="1428"/>
        <v>3</v>
      </c>
      <c r="JY296" s="7" t="str">
        <f ca="1">IFERROR(IF(JY295+JX296&gt;JZ$4,JY295,JY295+JX296),"")</f>
        <v/>
      </c>
      <c r="JZ296" s="7">
        <f t="shared" ca="1" si="1531"/>
        <v>0</v>
      </c>
      <c r="KA296" s="7">
        <f t="shared" ca="1" si="1429"/>
        <v>0.28341746039284321</v>
      </c>
      <c r="KB296" s="7">
        <f t="shared" ca="1" si="1430"/>
        <v>0.40889023191484908</v>
      </c>
      <c r="KC296" s="7">
        <f t="shared" ca="1" si="1431"/>
        <v>1</v>
      </c>
      <c r="KD296" s="7" t="str">
        <f t="shared" ca="1" si="1432"/>
        <v>3</v>
      </c>
      <c r="KE296" s="7" t="str">
        <f ca="1">IFERROR(IF(KE295+KD296&gt;KF$4,KE295,KE295+KD296),"")</f>
        <v/>
      </c>
      <c r="KF296" s="7">
        <f t="shared" ca="1" si="1532"/>
        <v>0</v>
      </c>
      <c r="KG296" s="7">
        <f t="shared" ca="1" si="1433"/>
        <v>0.31929869026676427</v>
      </c>
      <c r="KH296" s="7">
        <f t="shared" ca="1" si="1434"/>
        <v>0.37300900204092802</v>
      </c>
      <c r="KI296" s="7">
        <f t="shared" ca="1" si="1435"/>
        <v>1</v>
      </c>
      <c r="KJ296" s="7" t="str">
        <f t="shared" ca="1" si="1436"/>
        <v>3</v>
      </c>
      <c r="KK296" s="7" t="str">
        <f ca="1">IFERROR(IF(KK295+KJ296&gt;KL$4,KK295,KK295+KJ296),"")</f>
        <v/>
      </c>
      <c r="KL296" s="7">
        <f t="shared" ca="1" si="1533"/>
        <v>0</v>
      </c>
      <c r="KM296" s="7">
        <f t="shared" ca="1" si="1437"/>
        <v>0.36270510522022836</v>
      </c>
      <c r="KN296" s="7">
        <f t="shared" ca="1" si="1438"/>
        <v>0.32960258708746393</v>
      </c>
      <c r="KO296" s="7">
        <f t="shared" ca="1" si="1439"/>
        <v>1</v>
      </c>
      <c r="KP296" s="7" t="str">
        <f t="shared" ca="1" si="1440"/>
        <v>3</v>
      </c>
      <c r="KQ296" s="7" t="str">
        <f ca="1">IFERROR(IF(KQ295+KP296&gt;KR$4,KQ295,KQ295+KP296),"")</f>
        <v/>
      </c>
      <c r="KR296" s="7">
        <f t="shared" ca="1" si="1534"/>
        <v>0</v>
      </c>
      <c r="KS296" s="7">
        <f t="shared" ca="1" si="1441"/>
        <v>0.4506744842225342</v>
      </c>
      <c r="KT296" s="7">
        <f t="shared" ca="1" si="1442"/>
        <v>0.24163320808515809</v>
      </c>
      <c r="KU296" s="7">
        <f t="shared" ca="1" si="1443"/>
        <v>1</v>
      </c>
      <c r="KV296" s="7" t="str">
        <f t="shared" ca="1" si="1444"/>
        <v>3</v>
      </c>
      <c r="KW296" s="7" t="str">
        <f ca="1">IFERROR(IF(KW295+KV296&gt;KX$4,KW295,KW295+KV296),"")</f>
        <v/>
      </c>
      <c r="KX296" s="7">
        <f t="shared" ca="1" si="1535"/>
        <v>0</v>
      </c>
      <c r="KY296" s="7">
        <f t="shared" ca="1" si="1445"/>
        <v>0.16878213155731225</v>
      </c>
      <c r="KZ296" s="7">
        <f t="shared" ca="1" si="1446"/>
        <v>0.52352556075038004</v>
      </c>
      <c r="LA296" s="7">
        <f t="shared" ca="1" si="1447"/>
        <v>1</v>
      </c>
      <c r="LB296" s="7" t="str">
        <f t="shared" ca="1" si="1448"/>
        <v>3</v>
      </c>
      <c r="LC296" s="7" t="str">
        <f ca="1">IFERROR(IF(LC295+LB296&gt;LD$4,LC295,LC295+LB296),"")</f>
        <v/>
      </c>
      <c r="LD296" s="7">
        <f t="shared" ca="1" si="1536"/>
        <v>0</v>
      </c>
      <c r="LE296" s="7">
        <f t="shared" ca="1" si="1449"/>
        <v>0.28128368812928173</v>
      </c>
      <c r="LF296" s="7">
        <f t="shared" ca="1" si="1450"/>
        <v>0.41102400417841056</v>
      </c>
      <c r="LG296" s="7">
        <f t="shared" ca="1" si="1451"/>
        <v>1</v>
      </c>
      <c r="LH296" s="7" t="str">
        <f t="shared" ca="1" si="1452"/>
        <v>3</v>
      </c>
      <c r="LI296" s="7" t="str">
        <f ca="1">IFERROR(IF(LI295+LH296&gt;LJ$4,LI295,LI295+LH296),"")</f>
        <v/>
      </c>
      <c r="LJ296" s="7">
        <f t="shared" ca="1" si="1537"/>
        <v>0</v>
      </c>
      <c r="LK296" s="7">
        <f t="shared" ca="1" si="1453"/>
        <v>0.51793905977467158</v>
      </c>
      <c r="LL296" s="7">
        <f t="shared" ca="1" si="1454"/>
        <v>0.17436863253302071</v>
      </c>
      <c r="LM296" s="7">
        <f t="shared" ca="1" si="1455"/>
        <v>1</v>
      </c>
      <c r="LN296" s="7" t="str">
        <f t="shared" ca="1" si="1456"/>
        <v>3</v>
      </c>
      <c r="LO296" s="7" t="str">
        <f ca="1">IFERROR(IF(LO295+LN296&gt;LP$4,LO295,LO295+LN296),"")</f>
        <v/>
      </c>
      <c r="LP296" s="7">
        <f t="shared" ca="1" si="1538"/>
        <v>0</v>
      </c>
      <c r="LQ296" s="7">
        <f t="shared" ca="1" si="1457"/>
        <v>0.15200108371487331</v>
      </c>
      <c r="LR296" s="7">
        <f t="shared" ca="1" si="1458"/>
        <v>0.54030660859281898</v>
      </c>
      <c r="LS296" s="7">
        <f t="shared" ca="1" si="1459"/>
        <v>1</v>
      </c>
      <c r="LT296" s="7" t="str">
        <f t="shared" ca="1" si="1460"/>
        <v>3</v>
      </c>
      <c r="LU296" s="7" t="str">
        <f ca="1">IFERROR(IF(LU295+LT296&gt;LV$4,LU295,LU295+LT296),"")</f>
        <v/>
      </c>
      <c r="LV296" s="7">
        <f t="shared" ca="1" si="1539"/>
        <v>0</v>
      </c>
      <c r="LW296" s="7">
        <f t="shared" ca="1" si="1461"/>
        <v>0.30525764822600476</v>
      </c>
      <c r="LX296" s="7">
        <f t="shared" ca="1" si="1462"/>
        <v>0.38705004408168753</v>
      </c>
      <c r="LY296" s="7">
        <f t="shared" ca="1" si="1463"/>
        <v>1</v>
      </c>
      <c r="LZ296" s="7" t="str">
        <f t="shared" ca="1" si="1464"/>
        <v>3</v>
      </c>
      <c r="MA296" s="7" t="str">
        <f ca="1">IFERROR(IF(MA295+LZ296&gt;MB$4,MA295,MA295+LZ296),"")</f>
        <v/>
      </c>
      <c r="MB296" s="7">
        <f t="shared" ca="1" si="1540"/>
        <v>0</v>
      </c>
      <c r="MC296" s="7">
        <f t="shared" ca="1" si="1465"/>
        <v>0.47488693074552435</v>
      </c>
      <c r="MD296" s="7">
        <f t="shared" ca="1" si="1466"/>
        <v>0.21742076156216794</v>
      </c>
      <c r="ME296" s="7">
        <f t="shared" ca="1" si="1467"/>
        <v>1</v>
      </c>
      <c r="MF296" s="7" t="str">
        <f t="shared" ca="1" si="1468"/>
        <v>3</v>
      </c>
      <c r="MG296" s="7" t="str">
        <f ca="1">IFERROR(IF(MG295+MF296&gt;MH$4,MG295,MG295+MF296),"")</f>
        <v/>
      </c>
      <c r="MH296" s="7">
        <f t="shared" ca="1" si="1541"/>
        <v>0</v>
      </c>
      <c r="MI296" s="7">
        <f t="shared" ca="1" si="1469"/>
        <v>0.29969736143819747</v>
      </c>
      <c r="MJ296" s="7">
        <f t="shared" ca="1" si="1470"/>
        <v>0.39261033086949482</v>
      </c>
      <c r="MK296" s="7">
        <f t="shared" ca="1" si="1471"/>
        <v>1</v>
      </c>
      <c r="ML296" s="7" t="str">
        <f t="shared" ca="1" si="1472"/>
        <v>3</v>
      </c>
      <c r="MM296" s="7" t="str">
        <f ca="1">IFERROR(IF(MM295+ML296&gt;MN$4,MM295,MM295+ML296),"")</f>
        <v/>
      </c>
      <c r="MN296" s="7">
        <f t="shared" ca="1" si="1542"/>
        <v>0</v>
      </c>
      <c r="MO296" s="7">
        <f t="shared" ca="1" si="1473"/>
        <v>0.98779057741990128</v>
      </c>
      <c r="MP296" s="7">
        <f t="shared" ca="1" si="1474"/>
        <v>-0.29548288511220899</v>
      </c>
      <c r="MQ296" s="7">
        <f t="shared" ca="1" si="1475"/>
        <v>0</v>
      </c>
      <c r="MR296" s="7">
        <f t="shared" ca="1" si="1476"/>
        <v>0</v>
      </c>
      <c r="MS296" s="7" t="str">
        <f ca="1">IFERROR(IF(MS295+MR296&gt;MT$4,MS295,MS295+MR296),"")</f>
        <v/>
      </c>
      <c r="MT296" s="7">
        <f t="shared" ca="1" si="1543"/>
        <v>0</v>
      </c>
      <c r="MU296" s="7">
        <f t="shared" ca="1" si="1477"/>
        <v>0.6274346742279534</v>
      </c>
      <c r="MV296" s="7">
        <f t="shared" ca="1" si="1478"/>
        <v>6.4873018079738887E-2</v>
      </c>
      <c r="MW296" s="7">
        <f t="shared" ca="1" si="1479"/>
        <v>1</v>
      </c>
      <c r="MX296" s="7" t="str">
        <f t="shared" ca="1" si="1480"/>
        <v>3</v>
      </c>
      <c r="MY296" s="7" t="str">
        <f ca="1">IFERROR(IF(MY295+MX296&gt;MZ$4,MY295,MY295+MX296),"")</f>
        <v/>
      </c>
      <c r="MZ296" s="7">
        <f t="shared" ca="1" si="1544"/>
        <v>0</v>
      </c>
      <c r="NA296" s="7">
        <f t="shared" ca="1" si="1481"/>
        <v>0.73381409148337873</v>
      </c>
      <c r="NB296" s="7">
        <f t="shared" ca="1" si="1482"/>
        <v>-4.1506399175686437E-2</v>
      </c>
      <c r="NC296" s="7">
        <f t="shared" ca="1" si="1483"/>
        <v>0</v>
      </c>
      <c r="ND296" s="7">
        <f t="shared" ca="1" si="1484"/>
        <v>0</v>
      </c>
      <c r="NE296" s="7" t="str">
        <f ca="1">IFERROR(IF(NE295+ND296&gt;NF$4,NE295,NE295+ND296),"")</f>
        <v/>
      </c>
      <c r="NF296" s="7">
        <f t="shared" ca="1" si="1545"/>
        <v>0</v>
      </c>
      <c r="NG296" s="7">
        <f t="shared" ca="1" si="1485"/>
        <v>0.62341984078420742</v>
      </c>
      <c r="NH296" s="7">
        <f t="shared" ca="1" si="1486"/>
        <v>6.8887851523484867E-2</v>
      </c>
      <c r="NI296" s="7">
        <f t="shared" ca="1" si="1487"/>
        <v>1</v>
      </c>
      <c r="NJ296" s="7" t="str">
        <f t="shared" ca="1" si="1488"/>
        <v>3</v>
      </c>
      <c r="NK296" s="7" t="str">
        <f ca="1">IFERROR(IF(NK295+NJ296&gt;NL$4,NK295,NK295+NJ296),"")</f>
        <v/>
      </c>
      <c r="NL296" s="7">
        <f t="shared" ca="1" si="1546"/>
        <v>0</v>
      </c>
      <c r="NM296" s="7">
        <f t="shared" ca="1" si="1489"/>
        <v>0.37188887420440997</v>
      </c>
      <c r="NN296" s="7">
        <f t="shared" ca="1" si="1490"/>
        <v>0.32041881810328232</v>
      </c>
      <c r="NO296" s="7">
        <f t="shared" ca="1" si="1491"/>
        <v>1</v>
      </c>
      <c r="NP296" s="7" t="str">
        <f t="shared" ca="1" si="1492"/>
        <v>3</v>
      </c>
      <c r="NQ296" s="7" t="str">
        <f ca="1">IFERROR(IF(NQ295+NP296&gt;NR$4,NQ295,NQ295+NP296),"")</f>
        <v/>
      </c>
      <c r="NR296" s="7">
        <f t="shared" ca="1" si="1547"/>
        <v>0</v>
      </c>
      <c r="NT296">
        <v>298</v>
      </c>
      <c r="NU296" s="7" t="s">
        <v>19</v>
      </c>
      <c r="NV296" s="7" t="str">
        <f t="shared" ca="1" si="1280"/>
        <v/>
      </c>
      <c r="NW296" s="7" t="str">
        <f t="shared" ca="1" si="1493"/>
        <v/>
      </c>
      <c r="NX296" t="str">
        <f ca="1">IFERROR(VLOOKUP(NT296,$K$3:$AK$568,8,FALSE),"")</f>
        <v/>
      </c>
      <c r="NY296" t="str">
        <f ca="1">IFERROR(VLOOKUP(NT296,$K$3:$AK$568,9,FALSE),"")</f>
        <v/>
      </c>
      <c r="NZ296" s="7" t="str">
        <f ca="1">IFERROR(VLOOKUP(NT296,$K$3:$AK$568,27,FALSE),"")</f>
        <v/>
      </c>
      <c r="OB296">
        <v>298</v>
      </c>
      <c r="OC296" s="7" t="s">
        <v>19</v>
      </c>
      <c r="OD296" t="e">
        <f t="shared" ca="1" si="1548"/>
        <v>#N/A</v>
      </c>
      <c r="OE296" s="7" t="str">
        <f t="shared" ca="1" si="1549"/>
        <v/>
      </c>
      <c r="OF296" s="7" t="str">
        <f t="shared" ca="1" si="1550"/>
        <v/>
      </c>
      <c r="OG296" t="str">
        <f t="shared" ca="1" si="1551"/>
        <v/>
      </c>
      <c r="OI296">
        <v>298</v>
      </c>
      <c r="OJ296" s="7" t="s">
        <v>19</v>
      </c>
      <c r="OK296" s="7" t="str">
        <f t="shared" ca="1" si="1552"/>
        <v/>
      </c>
      <c r="OL296" s="7" t="str">
        <f t="shared" ca="1" si="1553"/>
        <v/>
      </c>
      <c r="OM296" t="str">
        <f ca="1">IFERROR(VLOOKUP(OI296,$L$3:$AK$568,7,FALSE),"")</f>
        <v/>
      </c>
      <c r="ON296" t="str">
        <f ca="1">IFERROR(VLOOKUP(OI296,$L$3:$AK$568,8,FALSE),"")</f>
        <v/>
      </c>
      <c r="OO296" s="7" t="str">
        <f ca="1">IFERROR(VLOOKUP(OI296,$L$3:$AK$568,26,FALSE),"")</f>
        <v/>
      </c>
      <c r="OQ296">
        <v>298</v>
      </c>
      <c r="OR296" s="7" t="s">
        <v>19</v>
      </c>
      <c r="OS296" t="e">
        <f t="shared" ca="1" si="1554"/>
        <v>#N/A</v>
      </c>
      <c r="OT296" s="7" t="str">
        <f t="shared" ca="1" si="1555"/>
        <v/>
      </c>
      <c r="OU296" s="7" t="str">
        <f t="shared" ca="1" si="1556"/>
        <v/>
      </c>
      <c r="OV296" t="str">
        <f t="shared" ca="1" si="1557"/>
        <v/>
      </c>
      <c r="OX296">
        <v>298</v>
      </c>
      <c r="OY296" s="7" t="s">
        <v>19</v>
      </c>
      <c r="OZ296" s="7" t="str">
        <f t="shared" ca="1" si="1558"/>
        <v/>
      </c>
      <c r="PA296" s="7" t="str">
        <f t="shared" ca="1" si="1559"/>
        <v/>
      </c>
      <c r="PB296" t="str">
        <f ca="1">IFERROR(VLOOKUP(OX296,$M$3:$AK$568,6,FALSE),"")</f>
        <v/>
      </c>
      <c r="PC296" t="str">
        <f ca="1">IFERROR(VLOOKUP(OX296,$M$3:$AK$568,7,FALSE),"")</f>
        <v/>
      </c>
      <c r="PD296" s="7" t="str">
        <f ca="1">IFERROR(VLOOKUP(OX296,$M$3:$AK$568,25,FALSE),"")</f>
        <v/>
      </c>
      <c r="PF296">
        <v>298</v>
      </c>
      <c r="PG296" s="7" t="s">
        <v>19</v>
      </c>
      <c r="PH296" t="e">
        <f t="shared" ca="1" si="1560"/>
        <v>#N/A</v>
      </c>
      <c r="PI296" s="7" t="str">
        <f t="shared" ca="1" si="1561"/>
        <v/>
      </c>
      <c r="PJ296" s="7" t="str">
        <f t="shared" ca="1" si="1562"/>
        <v/>
      </c>
      <c r="PK296" t="str">
        <f t="shared" ca="1" si="1563"/>
        <v/>
      </c>
      <c r="PM296">
        <v>298</v>
      </c>
      <c r="PN296" s="7" t="s">
        <v>19</v>
      </c>
      <c r="PO296" s="202" t="str">
        <f t="shared" ca="1" si="1564"/>
        <v/>
      </c>
      <c r="PP296" s="7" t="str">
        <f t="shared" ca="1" si="1565"/>
        <v/>
      </c>
      <c r="PQ296" t="str">
        <f ca="1">IFERROR(VLOOKUP(PM296,$G$325:$R$409,12,FALSE),"")</f>
        <v/>
      </c>
      <c r="PR296" t="e">
        <f ca="1">VLOOKUP(PM296,$G$324:$Q$409,11,FALSE)</f>
        <v>#N/A</v>
      </c>
      <c r="PS296" s="7" t="str">
        <f ca="1">VLOOKUP(PQ296,$R$325:$Y$409,8,FALSE)</f>
        <v>- -</v>
      </c>
      <c r="PT296" s="7">
        <f ca="1">ReSt</f>
        <v>-4</v>
      </c>
      <c r="PU296" s="7" t="e">
        <f t="shared" ca="1" si="1566"/>
        <v>#N/A</v>
      </c>
      <c r="PV296" s="7" t="e">
        <f t="shared" ca="1" si="1567"/>
        <v>#N/A</v>
      </c>
      <c r="PW296" s="7" t="str">
        <f ca="1">VLOOKUP(PQ296,$R$325:$AK$409,8,FALSE)</f>
        <v>- -</v>
      </c>
      <c r="PX296" s="7"/>
      <c r="PY296">
        <v>298</v>
      </c>
      <c r="PZ296" s="7" t="s">
        <v>19</v>
      </c>
      <c r="QA296" t="str">
        <f t="shared" ca="1" si="1568"/>
        <v/>
      </c>
      <c r="QB296" s="7" t="str">
        <f t="shared" ca="1" si="1569"/>
        <v/>
      </c>
      <c r="QC296" s="7" t="str">
        <f t="shared" ca="1" si="1570"/>
        <v/>
      </c>
      <c r="QD296" t="str">
        <f t="shared" ca="1" si="1571"/>
        <v/>
      </c>
      <c r="QF296">
        <v>298</v>
      </c>
      <c r="QG296" s="7" t="s">
        <v>19</v>
      </c>
      <c r="QH296" s="7" t="str">
        <f t="shared" ca="1" si="1572"/>
        <v/>
      </c>
      <c r="QI296" s="7" t="e">
        <f t="shared" ca="1" si="1573"/>
        <v>#VALUE!</v>
      </c>
      <c r="QJ296" t="e">
        <f t="shared" ca="1" si="1574"/>
        <v>#N/A</v>
      </c>
      <c r="QK296" s="7" t="e">
        <f t="shared" ca="1" si="1575"/>
        <v>#N/A</v>
      </c>
      <c r="QM296">
        <v>298</v>
      </c>
      <c r="QN296" s="7" t="s">
        <v>19</v>
      </c>
      <c r="QO296" t="str">
        <f t="shared" ca="1" si="1576"/>
        <v/>
      </c>
      <c r="QP296" s="7" t="str">
        <f t="shared" ca="1" si="1577"/>
        <v/>
      </c>
      <c r="QQ296" t="str">
        <f t="shared" ca="1" si="1578"/>
        <v/>
      </c>
    </row>
    <row r="297" spans="1:459" x14ac:dyDescent="0.25">
      <c r="A297" s="240" t="str">
        <f>IF('Character Sheet'!$B$4="Creature","N","Y")</f>
        <v>Y</v>
      </c>
      <c r="C297" s="75"/>
      <c r="D297" s="76"/>
      <c r="F297" s="75"/>
      <c r="G297" s="76"/>
      <c r="I297" s="75"/>
      <c r="J297" s="85"/>
      <c r="K297" s="85">
        <f t="shared" ca="1" si="1589"/>
        <v>7</v>
      </c>
      <c r="L297" s="85">
        <f t="shared" ca="1" si="1587"/>
        <v>7</v>
      </c>
      <c r="M297" s="70">
        <f t="shared" ca="1" si="1593"/>
        <v>18</v>
      </c>
      <c r="O297" s="222">
        <f t="shared" ca="1" si="1277"/>
        <v>416</v>
      </c>
      <c r="Q297" s="7" t="s">
        <v>1751</v>
      </c>
      <c r="R297" s="9" t="s">
        <v>1536</v>
      </c>
      <c r="S297" s="9" t="s">
        <v>2019</v>
      </c>
      <c r="T297" s="61" t="str">
        <f>SUBSTITUTE(IFERROR(IFERROR(VLOOKUP(R297,'[1]Skill Statistics'!$A$3:$C$513,2,FALSE),VLOOKUP(Q297,'[1]Skill Statistics'!$A$3:$C$513,2,FALSE)),T296),"R*","ReSt")</f>
        <v>Em/Pr</v>
      </c>
      <c r="U297" s="61" t="str">
        <f>IFERROR(IFERROR(VLOOKUP(R297,'[1]Skill Statistics'!$A$3:$C$513,3,FALSE),VLOOKUP(Q297,'[1]Skill Statistics'!$A$3:$C$513,3,FALSE)),U296)</f>
        <v>Me</v>
      </c>
      <c r="V297" s="61" t="str">
        <f>IF(ISNUMBER(SEARCH("Category",R297)),"- -",IFERROR(IFERROR(VLOOKUP(Q297,[1]Professions!$A$4:$AM$288,MATCH(Profession,[1]Professions!$A$1:$AM$1,0),FALSE),VLOOKUP(Q297,Calculations!$B$91:$I$95,8,FALSE)),"- -"))</f>
        <v>3 / 4</v>
      </c>
      <c r="W297" s="60">
        <f t="shared" ca="1" si="1278"/>
        <v>0</v>
      </c>
      <c r="X297" s="7">
        <f ca="1">IFERROR(VLOOKUP(R297,$BS$6:$NR$519,MATCH(ActualLevel,$BS$3:$NR$3,0),FALSE),"- -")</f>
        <v>0</v>
      </c>
      <c r="Y297" s="7">
        <f t="shared" ca="1" si="1588"/>
        <v>0</v>
      </c>
      <c r="Z297" s="7">
        <f ca="1">IFERROR(VLOOKUP(Y297,Charts!$BQ$2:$BR$52,2,FALSE),"- -")</f>
        <v>-25</v>
      </c>
      <c r="AA297" s="7">
        <f t="shared" ca="1" si="1281"/>
        <v>-2</v>
      </c>
      <c r="AB297" s="7">
        <f t="shared" ca="1" si="1584"/>
        <v>0</v>
      </c>
      <c r="AC297" s="7"/>
      <c r="AD297" s="7"/>
      <c r="AE297" s="7"/>
      <c r="AF297" s="7"/>
      <c r="AG297" s="7"/>
      <c r="AH297" s="43"/>
      <c r="AI297" s="7"/>
      <c r="AJ297" s="7"/>
      <c r="AK297" s="7">
        <f t="shared" ca="1" si="1282"/>
        <v>-27</v>
      </c>
      <c r="AL297" s="7"/>
      <c r="AM297" s="69">
        <f>IFERROR(VLOOKUP(R297,'[1]Skill Statistics'!$A$3:$AN$513,MATCH(Profession,'[1]Skill Statistics'!$A$2:$AN$2,0),FALSE),0)</f>
        <v>0</v>
      </c>
      <c r="AN297" s="85">
        <f>IFERROR(VLOOKUP(Q297,'[1]Skill Statistics'!$A$3:$BK$513,MATCH(Archetype,'[1]Skill Statistics'!$A$2:$BK$2,0),FALSE),0)</f>
        <v>0</v>
      </c>
      <c r="AO297" s="85">
        <f>IFERROR(VLOOKUP(Q297,'[1]Skill Statistics'!$A$3:$BB$513,MATCH(Race,'[1]Skill Statistics'!$A$2:$BB$2,0),FALSE),0)</f>
        <v>0</v>
      </c>
      <c r="AP297" s="85">
        <f t="shared" ca="1" si="1495"/>
        <v>-0.2</v>
      </c>
      <c r="AQ297" s="70"/>
      <c r="AS297" s="69">
        <f>IFERROR(VLOOKUP(Q297,'[1]Professional Skills'!$A$4:$AM$288,MATCH(Profession,'[1]Professional Skills'!$A$3:$AM$3,0),FALSE),"- -")</f>
        <v>0</v>
      </c>
      <c r="AT297" t="s">
        <v>1812</v>
      </c>
      <c r="AU297" s="7" t="str">
        <f t="shared" si="1586"/>
        <v/>
      </c>
      <c r="AV297" s="7">
        <f t="shared" ca="1" si="1585"/>
        <v>0</v>
      </c>
      <c r="AW297" t="str">
        <f t="shared" si="1580"/>
        <v/>
      </c>
      <c r="AX297" t="str">
        <f>IFERROR(_xlfn.RANK.EQ(AW297,$AW$5:$AW$568),"")</f>
        <v/>
      </c>
      <c r="AY297">
        <f t="shared" si="1285"/>
        <v>0</v>
      </c>
      <c r="AZ297" s="70" t="str">
        <f t="shared" si="1283"/>
        <v/>
      </c>
      <c r="BB297" s="69" t="str">
        <f>IFERROR(IF(Q297="Language",VLOOKUP(R297,[1]Cultures!$B$4:$N$218,MATCH(Culture,[1]Cultures!$B$3:$N$3,0),FALSE),VLOOKUP(Q297,[1]Cultures!$B$4:$O$212,MATCH(Culture,[1]Cultures!$B$3:$O$3,0),FALSE)),"- -")</f>
        <v>- -</v>
      </c>
      <c r="BD297">
        <f t="shared" ca="1" si="1581"/>
        <v>0</v>
      </c>
      <c r="BE297" t="str">
        <f t="shared" si="1582"/>
        <v/>
      </c>
      <c r="BF297">
        <f ca="1">RAND()+AM297+AQ297</f>
        <v>0.8083238821259735</v>
      </c>
      <c r="BH297">
        <f ca="1">_xlfn.RANK.EQ(BF297,$BF$81:$BF$298)</f>
        <v>4</v>
      </c>
      <c r="BI297" s="7" t="str">
        <f t="shared" ca="1" si="1284"/>
        <v>- -</v>
      </c>
      <c r="BJ297">
        <f t="shared" ca="1" si="1592"/>
        <v>0</v>
      </c>
      <c r="BK297" s="7"/>
      <c r="BL297" s="70">
        <f t="shared" ca="1" si="1286"/>
        <v>0</v>
      </c>
      <c r="BN297" s="69">
        <f>IFERROR(VLOOKUP(V297,Charts!$BT$2:$BV$14,3,FALSE),"- -")</f>
        <v>0.69230769230769229</v>
      </c>
      <c r="BO297" s="85">
        <f t="shared" ca="1" si="1496"/>
        <v>0.58581416222298088</v>
      </c>
      <c r="BP297" s="70">
        <f t="shared" ca="1" si="1583"/>
        <v>416</v>
      </c>
      <c r="BR297" s="7">
        <v>296</v>
      </c>
      <c r="BS297" s="9" t="str">
        <f ca="1">VLOOKUP(BR297,$O$3:$R$568,4,FALSE)</f>
        <v>Potter</v>
      </c>
      <c r="BT297" s="7" t="str">
        <f ca="1">VLOOKUP(BS297,$R$3:$V$568,5,FALSE)</f>
        <v>2 / 4</v>
      </c>
      <c r="BU297" s="7">
        <f ca="1">VLOOKUP(BT297,Charts!$BT$2:$BV$14,3,FALSE)</f>
        <v>0.76923076923076927</v>
      </c>
      <c r="BV297" s="7" t="str">
        <f t="shared" ca="1" si="1287"/>
        <v>2</v>
      </c>
      <c r="BW297" s="7" t="str">
        <f t="shared" ca="1" si="1288"/>
        <v>4</v>
      </c>
      <c r="BY297" s="7">
        <f t="shared" ca="1" si="1289"/>
        <v>0.29870475619931414</v>
      </c>
      <c r="BZ297" s="7">
        <f t="shared" ca="1" si="1290"/>
        <v>0.47052601303145514</v>
      </c>
      <c r="CA297" s="7">
        <f t="shared" ca="1" si="1291"/>
        <v>1</v>
      </c>
      <c r="CB297" s="7" t="str">
        <f t="shared" ca="1" si="1292"/>
        <v>2</v>
      </c>
      <c r="CC297" s="7" t="str">
        <f ca="1">IFERROR(IF(CC296+CB297&gt;CD$4,CC296,CC296+CB297),"")</f>
        <v/>
      </c>
      <c r="CD297" s="7">
        <f t="shared" ca="1" si="1497"/>
        <v>0</v>
      </c>
      <c r="CE297" s="7">
        <f t="shared" ca="1" si="1293"/>
        <v>0.9217469226266839</v>
      </c>
      <c r="CF297" s="7">
        <f t="shared" ca="1" si="1294"/>
        <v>-0.15251615339591462</v>
      </c>
      <c r="CG297" s="7">
        <f t="shared" ca="1" si="1295"/>
        <v>0</v>
      </c>
      <c r="CH297" s="7">
        <f t="shared" ca="1" si="1296"/>
        <v>0</v>
      </c>
      <c r="CI297" s="7" t="str">
        <f ca="1">IFERROR(IF(CI296+CH297&gt;CJ$4,CI296,CI296+CH297),"")</f>
        <v/>
      </c>
      <c r="CJ297" s="7">
        <f t="shared" ca="1" si="1498"/>
        <v>0</v>
      </c>
      <c r="CK297" s="7">
        <f t="shared" ca="1" si="1297"/>
        <v>0.42470199587601143</v>
      </c>
      <c r="CL297" s="7">
        <f t="shared" ca="1" si="1298"/>
        <v>0.34452877335475784</v>
      </c>
      <c r="CM297" s="7">
        <f t="shared" ca="1" si="1299"/>
        <v>1</v>
      </c>
      <c r="CN297" s="7" t="str">
        <f t="shared" ca="1" si="1300"/>
        <v>2</v>
      </c>
      <c r="CO297" s="7" t="str">
        <f ca="1">IFERROR(IF(CO296+CN297&gt;CP$4,CO296,CO296+CN297),"")</f>
        <v/>
      </c>
      <c r="CP297" s="7">
        <f t="shared" ca="1" si="1499"/>
        <v>0</v>
      </c>
      <c r="CQ297" s="7">
        <f t="shared" ca="1" si="1301"/>
        <v>0.17331276517088945</v>
      </c>
      <c r="CR297" s="7">
        <f t="shared" ca="1" si="1302"/>
        <v>0.59591800405987982</v>
      </c>
      <c r="CS297" s="7">
        <f t="shared" ca="1" si="1303"/>
        <v>1</v>
      </c>
      <c r="CT297" s="7" t="str">
        <f t="shared" ca="1" si="1304"/>
        <v>2</v>
      </c>
      <c r="CU297" s="7" t="str">
        <f ca="1">IFERROR(IF(CU296+CT297&gt;CV$4,CU296,CU296+CT297),"")</f>
        <v/>
      </c>
      <c r="CV297" s="7">
        <f t="shared" ca="1" si="1500"/>
        <v>0</v>
      </c>
      <c r="CW297" s="7">
        <f t="shared" ca="1" si="1305"/>
        <v>0.73707909044475273</v>
      </c>
      <c r="CX297" s="7">
        <f t="shared" ca="1" si="1306"/>
        <v>3.2151678786016546E-2</v>
      </c>
      <c r="CY297" s="7">
        <f t="shared" ca="1" si="1307"/>
        <v>1</v>
      </c>
      <c r="CZ297" s="7" t="str">
        <f t="shared" ca="1" si="1308"/>
        <v>2</v>
      </c>
      <c r="DA297" s="7" t="str">
        <f ca="1">IFERROR(IF(DA296+CZ297&gt;DB$4,DA296,DA296+CZ297),"")</f>
        <v/>
      </c>
      <c r="DB297" s="7">
        <f t="shared" ca="1" si="1501"/>
        <v>0</v>
      </c>
      <c r="DC297" s="7">
        <f t="shared" ca="1" si="1309"/>
        <v>0.37468822938657231</v>
      </c>
      <c r="DD297" s="7">
        <f t="shared" ca="1" si="1310"/>
        <v>0.39454253984419696</v>
      </c>
      <c r="DE297" s="7">
        <f t="shared" ca="1" si="1311"/>
        <v>1</v>
      </c>
      <c r="DF297" s="7" t="str">
        <f t="shared" ca="1" si="1312"/>
        <v>2</v>
      </c>
      <c r="DG297" s="7" t="str">
        <f ca="1">IFERROR(IF(DG296+DF297&gt;DH$4,DG296,DG296+DF297),"")</f>
        <v/>
      </c>
      <c r="DH297" s="7">
        <f t="shared" ca="1" si="1502"/>
        <v>0</v>
      </c>
      <c r="DI297" s="7">
        <f t="shared" ca="1" si="1313"/>
        <v>0.96808792188077697</v>
      </c>
      <c r="DJ297" s="7">
        <f t="shared" ca="1" si="1314"/>
        <v>-0.1988571526500077</v>
      </c>
      <c r="DK297" s="7">
        <f t="shared" ca="1" si="1315"/>
        <v>0</v>
      </c>
      <c r="DL297" s="7">
        <f t="shared" ca="1" si="1316"/>
        <v>0</v>
      </c>
      <c r="DM297" s="7" t="str">
        <f ca="1">IFERROR(IF(DM296+DL297&gt;DN$4,DM296,DM296+DL297),"")</f>
        <v/>
      </c>
      <c r="DN297" s="7">
        <f t="shared" ca="1" si="1503"/>
        <v>0</v>
      </c>
      <c r="DO297" s="7">
        <f t="shared" ca="1" si="1317"/>
        <v>0.76373522884055545</v>
      </c>
      <c r="DP297" s="7">
        <f t="shared" ca="1" si="1318"/>
        <v>5.4955403902138267E-3</v>
      </c>
      <c r="DQ297" s="7">
        <f t="shared" ca="1" si="1319"/>
        <v>1</v>
      </c>
      <c r="DR297" s="7" t="str">
        <f t="shared" ca="1" si="1320"/>
        <v>2</v>
      </c>
      <c r="DS297" s="7" t="str">
        <f ca="1">IFERROR(IF(DS296+DR297&gt;DT$4,DS296,DS296+DR297),"")</f>
        <v/>
      </c>
      <c r="DT297" s="7">
        <f t="shared" ca="1" si="1504"/>
        <v>0</v>
      </c>
      <c r="DU297" s="7">
        <f t="shared" ca="1" si="1321"/>
        <v>0.1411925487646486</v>
      </c>
      <c r="DV297" s="7">
        <f t="shared" ca="1" si="1322"/>
        <v>0.62803822046612068</v>
      </c>
      <c r="DW297" s="7">
        <f t="shared" ca="1" si="1323"/>
        <v>1</v>
      </c>
      <c r="DX297" s="7" t="str">
        <f t="shared" ca="1" si="1324"/>
        <v>2</v>
      </c>
      <c r="DY297" s="7" t="str">
        <f ca="1">IFERROR(IF(DY296+DX297&gt;DZ$4,DY296,DY296+DX297),"")</f>
        <v/>
      </c>
      <c r="DZ297" s="7">
        <f t="shared" ca="1" si="1505"/>
        <v>0</v>
      </c>
      <c r="EA297" s="7">
        <f t="shared" ca="1" si="1325"/>
        <v>0.49162722180292706</v>
      </c>
      <c r="EB297" s="7">
        <f t="shared" ca="1" si="1326"/>
        <v>0.27760354742784221</v>
      </c>
      <c r="EC297" s="7">
        <f t="shared" ca="1" si="1327"/>
        <v>1</v>
      </c>
      <c r="ED297" s="7" t="str">
        <f t="shared" ca="1" si="1328"/>
        <v>2</v>
      </c>
      <c r="EE297" s="7" t="str">
        <f ca="1">IFERROR(IF(EE296+ED297&gt;EF$4,EE296,EE296+ED297),"")</f>
        <v/>
      </c>
      <c r="EF297" s="7">
        <f t="shared" ca="1" si="1506"/>
        <v>0</v>
      </c>
      <c r="EG297" s="7">
        <f t="shared" ca="1" si="1329"/>
        <v>0.74550650225391857</v>
      </c>
      <c r="EH297" s="7">
        <f t="shared" ca="1" si="1330"/>
        <v>2.3724266976850705E-2</v>
      </c>
      <c r="EI297" s="7">
        <f t="shared" ca="1" si="1331"/>
        <v>1</v>
      </c>
      <c r="EJ297" s="7" t="str">
        <f t="shared" ca="1" si="1332"/>
        <v>2</v>
      </c>
      <c r="EK297" s="7" t="str">
        <f ca="1">IFERROR(IF(EK296+EJ297&gt;EL$4,EK296,EK296+EJ297),"")</f>
        <v/>
      </c>
      <c r="EL297" s="7">
        <f t="shared" ca="1" si="1507"/>
        <v>0</v>
      </c>
      <c r="EM297" s="7">
        <f t="shared" ca="1" si="1333"/>
        <v>0.49006557355399583</v>
      </c>
      <c r="EN297" s="7">
        <f t="shared" ca="1" si="1334"/>
        <v>0.27916519567677345</v>
      </c>
      <c r="EO297" s="7">
        <f t="shared" ca="1" si="1335"/>
        <v>1</v>
      </c>
      <c r="EP297" s="7" t="str">
        <f t="shared" ca="1" si="1336"/>
        <v>2</v>
      </c>
      <c r="EQ297" s="7" t="str">
        <f ca="1">IFERROR(IF(EQ296+EP297&gt;ER$4,EQ296,EQ296+EP297),"")</f>
        <v/>
      </c>
      <c r="ER297" s="7">
        <f t="shared" ca="1" si="1508"/>
        <v>0</v>
      </c>
      <c r="ES297" s="7">
        <f t="shared" ca="1" si="1337"/>
        <v>0.82779553032727249</v>
      </c>
      <c r="ET297" s="7">
        <f t="shared" ca="1" si="1338"/>
        <v>-5.8564761096503215E-2</v>
      </c>
      <c r="EU297" s="7">
        <f t="shared" ca="1" si="1339"/>
        <v>0</v>
      </c>
      <c r="EV297" s="7">
        <f t="shared" ca="1" si="1340"/>
        <v>0</v>
      </c>
      <c r="EW297" s="7" t="str">
        <f ca="1">IFERROR(IF(EW296+EV297&gt;EX$4,EW296,EW296+EV297),"")</f>
        <v/>
      </c>
      <c r="EX297" s="7">
        <f t="shared" ca="1" si="1509"/>
        <v>0</v>
      </c>
      <c r="EY297" s="7">
        <f t="shared" ca="1" si="1341"/>
        <v>0.39561376931040448</v>
      </c>
      <c r="EZ297" s="7">
        <f t="shared" ca="1" si="1342"/>
        <v>0.37361699992036479</v>
      </c>
      <c r="FA297" s="7">
        <f t="shared" ca="1" si="1343"/>
        <v>1</v>
      </c>
      <c r="FB297" s="7" t="str">
        <f t="shared" ca="1" si="1344"/>
        <v>2</v>
      </c>
      <c r="FC297" s="7" t="str">
        <f ca="1">IFERROR(IF(FC296+FB297&gt;FD$4,FC296,FC296+FB297),"")</f>
        <v/>
      </c>
      <c r="FD297" s="7">
        <f t="shared" ca="1" si="1510"/>
        <v>0</v>
      </c>
      <c r="FE297" s="7">
        <f t="shared" ca="1" si="1345"/>
        <v>7.0439234947077156E-2</v>
      </c>
      <c r="FF297" s="7">
        <f t="shared" ca="1" si="1346"/>
        <v>0.69879153428369212</v>
      </c>
      <c r="FG297" s="7">
        <f t="shared" ca="1" si="1347"/>
        <v>1</v>
      </c>
      <c r="FH297" s="7" t="str">
        <f t="shared" ca="1" si="1348"/>
        <v>2</v>
      </c>
      <c r="FI297" s="7" t="str">
        <f ca="1">IFERROR(IF(FI296+FH297&gt;FJ$4,FI296,FI296+FH297),"")</f>
        <v/>
      </c>
      <c r="FJ297" s="7">
        <f t="shared" ca="1" si="1511"/>
        <v>0</v>
      </c>
      <c r="FK297" s="7">
        <f t="shared" ca="1" si="1349"/>
        <v>0.77775614980040264</v>
      </c>
      <c r="FL297" s="7">
        <f t="shared" ca="1" si="1350"/>
        <v>-8.5253805696333673E-3</v>
      </c>
      <c r="FM297" s="7">
        <f t="shared" ca="1" si="1351"/>
        <v>0</v>
      </c>
      <c r="FN297" s="7">
        <f t="shared" ca="1" si="1352"/>
        <v>0</v>
      </c>
      <c r="FO297" s="7" t="str">
        <f ca="1">IFERROR(IF(FO296+FN297&gt;FP$4,FO296,FO296+FN297),"")</f>
        <v/>
      </c>
      <c r="FP297" s="7">
        <f t="shared" ca="1" si="1512"/>
        <v>0</v>
      </c>
      <c r="FQ297" s="7">
        <f t="shared" ca="1" si="1353"/>
        <v>0.97217663887326267</v>
      </c>
      <c r="FR297" s="7">
        <f t="shared" ca="1" si="1354"/>
        <v>-0.20294586964249339</v>
      </c>
      <c r="FS297" s="7">
        <f t="shared" ca="1" si="1355"/>
        <v>0</v>
      </c>
      <c r="FT297" s="7">
        <f t="shared" ca="1" si="1356"/>
        <v>0</v>
      </c>
      <c r="FU297" s="7" t="str">
        <f ca="1">IFERROR(IF(FU296+FT297&gt;FV$4,FU296,FU296+FT297),"")</f>
        <v/>
      </c>
      <c r="FV297" s="7">
        <f t="shared" ca="1" si="1513"/>
        <v>0</v>
      </c>
      <c r="FW297" s="7">
        <f t="shared" ca="1" si="1357"/>
        <v>0.19271140295544309</v>
      </c>
      <c r="FX297" s="7">
        <f t="shared" ca="1" si="1358"/>
        <v>0.57651936627532618</v>
      </c>
      <c r="FY297" s="7">
        <f t="shared" ca="1" si="1359"/>
        <v>1</v>
      </c>
      <c r="FZ297" s="7" t="str">
        <f t="shared" ca="1" si="1360"/>
        <v>2</v>
      </c>
      <c r="GA297" s="7" t="str">
        <f ca="1">IFERROR(IF(GA296+FZ297&gt;GB$4,GA296,GA296+FZ297),"")</f>
        <v/>
      </c>
      <c r="GB297" s="7">
        <f t="shared" ca="1" si="1514"/>
        <v>0</v>
      </c>
      <c r="GC297" s="7">
        <f t="shared" ca="1" si="1361"/>
        <v>0.34610401415732073</v>
      </c>
      <c r="GD297" s="7">
        <f t="shared" ca="1" si="1362"/>
        <v>0.42312675507344855</v>
      </c>
      <c r="GE297" s="7">
        <f t="shared" ca="1" si="1363"/>
        <v>1</v>
      </c>
      <c r="GF297" s="7" t="str">
        <f t="shared" ca="1" si="1364"/>
        <v>2</v>
      </c>
      <c r="GG297" s="7" t="str">
        <f ca="1">IFERROR(IF(GG296+GF297&gt;GH$4,GG296,GG296+GF297),"")</f>
        <v/>
      </c>
      <c r="GH297" s="7">
        <f t="shared" ca="1" si="1515"/>
        <v>0</v>
      </c>
      <c r="GI297" s="7">
        <f t="shared" ca="1" si="1365"/>
        <v>0.95166420556425035</v>
      </c>
      <c r="GJ297" s="7">
        <f t="shared" ca="1" si="1366"/>
        <v>-0.18243343633348108</v>
      </c>
      <c r="GK297" s="7">
        <f t="shared" ca="1" si="1367"/>
        <v>0</v>
      </c>
      <c r="GL297" s="7">
        <f t="shared" ca="1" si="1368"/>
        <v>0</v>
      </c>
      <c r="GM297" s="7" t="str">
        <f ca="1">IFERROR(IF(GM296+GL297&gt;GN$4,GM296,GM296+GL297),"")</f>
        <v/>
      </c>
      <c r="GN297" s="7">
        <f t="shared" ca="1" si="1516"/>
        <v>0</v>
      </c>
      <c r="GO297" s="7">
        <f t="shared" ca="1" si="1369"/>
        <v>0.39348240163073056</v>
      </c>
      <c r="GP297" s="7">
        <f t="shared" ca="1" si="1370"/>
        <v>0.37574836760003871</v>
      </c>
      <c r="GQ297" s="7">
        <f t="shared" ca="1" si="1371"/>
        <v>1</v>
      </c>
      <c r="GR297" s="7" t="str">
        <f t="shared" ca="1" si="1372"/>
        <v>2</v>
      </c>
      <c r="GS297" s="7" t="str">
        <f ca="1">IFERROR(IF(GS296+GR297&gt;GT$4,GS296,GS296+GR297),"")</f>
        <v/>
      </c>
      <c r="GT297" s="7">
        <f t="shared" ca="1" si="1517"/>
        <v>0</v>
      </c>
      <c r="GU297" s="7">
        <f t="shared" ca="1" si="1373"/>
        <v>0.20325409919212856</v>
      </c>
      <c r="GV297" s="7">
        <f t="shared" ca="1" si="1374"/>
        <v>0.56597667003864072</v>
      </c>
      <c r="GW297" s="7">
        <f t="shared" ca="1" si="1375"/>
        <v>1</v>
      </c>
      <c r="GX297" s="7" t="str">
        <f t="shared" ca="1" si="1376"/>
        <v>2</v>
      </c>
      <c r="GY297" s="7" t="str">
        <f ca="1">IFERROR(IF(GY296+GX297&gt;GZ$4,GY296,GY296+GX297),"")</f>
        <v/>
      </c>
      <c r="GZ297" s="7">
        <f t="shared" ca="1" si="1518"/>
        <v>0</v>
      </c>
      <c r="HA297" s="7">
        <f t="shared" ca="1" si="1377"/>
        <v>1.4042446958660748E-2</v>
      </c>
      <c r="HB297" s="7">
        <f t="shared" ca="1" si="1378"/>
        <v>0.75518832227210853</v>
      </c>
      <c r="HC297" s="7">
        <f t="shared" ca="1" si="1379"/>
        <v>1</v>
      </c>
      <c r="HD297" s="7" t="str">
        <f t="shared" ca="1" si="1380"/>
        <v>2</v>
      </c>
      <c r="HE297" s="7" t="str">
        <f ca="1">IFERROR(IF(HE296+HD297&gt;HF$4,HE296,HE296+HD297),"")</f>
        <v/>
      </c>
      <c r="HF297" s="7">
        <f t="shared" ca="1" si="1519"/>
        <v>0</v>
      </c>
      <c r="HG297" s="7">
        <f t="shared" ca="1" si="1381"/>
        <v>0.53443366185917818</v>
      </c>
      <c r="HH297" s="7">
        <f t="shared" ca="1" si="1382"/>
        <v>0.2347971073715911</v>
      </c>
      <c r="HI297" s="7">
        <f t="shared" ca="1" si="1383"/>
        <v>1</v>
      </c>
      <c r="HJ297" s="7" t="str">
        <f t="shared" ca="1" si="1384"/>
        <v>2</v>
      </c>
      <c r="HK297" s="7" t="str">
        <f ca="1">IFERROR(IF(HK296+HJ297&gt;HL$4,HK296,HK296+HJ297),"")</f>
        <v/>
      </c>
      <c r="HL297" s="7">
        <f t="shared" ca="1" si="1520"/>
        <v>0</v>
      </c>
      <c r="HM297" s="7">
        <f t="shared" ca="1" si="1385"/>
        <v>8.4238885159225729E-3</v>
      </c>
      <c r="HN297" s="7">
        <f t="shared" ca="1" si="1386"/>
        <v>0.7608068807148467</v>
      </c>
      <c r="HO297" s="7">
        <f t="shared" ca="1" si="1387"/>
        <v>1</v>
      </c>
      <c r="HP297" s="7" t="str">
        <f t="shared" ca="1" si="1388"/>
        <v>2</v>
      </c>
      <c r="HQ297" s="7" t="str">
        <f ca="1">IFERROR(IF(HQ296+HP297&gt;HR$4,HQ296,HQ296+HP297),"")</f>
        <v/>
      </c>
      <c r="HR297" s="7">
        <f t="shared" ca="1" si="1521"/>
        <v>0</v>
      </c>
      <c r="HS297" s="7">
        <f t="shared" ca="1" si="1389"/>
        <v>0.56739801935250134</v>
      </c>
      <c r="HT297" s="7">
        <f t="shared" ca="1" si="1390"/>
        <v>0.20183274987826794</v>
      </c>
      <c r="HU297" s="7">
        <f t="shared" ca="1" si="1391"/>
        <v>1</v>
      </c>
      <c r="HV297" s="7" t="str">
        <f t="shared" ca="1" si="1392"/>
        <v>2</v>
      </c>
      <c r="HW297" s="7" t="str">
        <f ca="1">IFERROR(IF(HW296+HV297&gt;HX$4,HW296,HW296+HV297),"")</f>
        <v/>
      </c>
      <c r="HX297" s="7">
        <f t="shared" ca="1" si="1522"/>
        <v>0</v>
      </c>
      <c r="HY297" s="7">
        <f t="shared" ca="1" si="1393"/>
        <v>0.86670007019129824</v>
      </c>
      <c r="HZ297" s="7">
        <f t="shared" ca="1" si="1394"/>
        <v>-9.7469300960528971E-2</v>
      </c>
      <c r="IA297" s="7">
        <f t="shared" ca="1" si="1395"/>
        <v>0</v>
      </c>
      <c r="IB297" s="7">
        <f t="shared" ca="1" si="1396"/>
        <v>0</v>
      </c>
      <c r="IC297" s="7" t="str">
        <f ca="1">IFERROR(IF(IC296+IB297&gt;ID$4,IC296,IC296+IB297),"")</f>
        <v/>
      </c>
      <c r="ID297" s="7">
        <f t="shared" ca="1" si="1523"/>
        <v>0</v>
      </c>
      <c r="IE297" s="7">
        <f t="shared" ca="1" si="1397"/>
        <v>2.5093807742384899E-2</v>
      </c>
      <c r="IF297" s="7">
        <f t="shared" ca="1" si="1398"/>
        <v>0.74413696148838437</v>
      </c>
      <c r="IG297" s="7">
        <f t="shared" ca="1" si="1399"/>
        <v>1</v>
      </c>
      <c r="IH297" s="7" t="str">
        <f t="shared" ca="1" si="1400"/>
        <v>2</v>
      </c>
      <c r="II297" s="7" t="str">
        <f ca="1">IFERROR(IF(II296+IH297&gt;IJ$4,II296,II296+IH297),"")</f>
        <v/>
      </c>
      <c r="IJ297" s="7">
        <f t="shared" ca="1" si="1524"/>
        <v>0</v>
      </c>
      <c r="IK297" s="7">
        <f t="shared" ca="1" si="1401"/>
        <v>0.93973365015017185</v>
      </c>
      <c r="IL297" s="7">
        <f t="shared" ca="1" si="1402"/>
        <v>-0.17050288091940258</v>
      </c>
      <c r="IM297" s="7">
        <f t="shared" ca="1" si="1403"/>
        <v>0</v>
      </c>
      <c r="IN297" s="7">
        <f t="shared" ca="1" si="1404"/>
        <v>0</v>
      </c>
      <c r="IO297" s="7" t="str">
        <f ca="1">IFERROR(IF(IO296+IN297&gt;IP$4,IO296,IO296+IN297),"")</f>
        <v/>
      </c>
      <c r="IP297" s="7">
        <f t="shared" ca="1" si="1525"/>
        <v>0</v>
      </c>
      <c r="IQ297" s="7">
        <f t="shared" ca="1" si="1405"/>
        <v>0.36637101684575368</v>
      </c>
      <c r="IR297" s="7">
        <f t="shared" ca="1" si="1406"/>
        <v>0.40285975238501559</v>
      </c>
      <c r="IS297" s="7">
        <f t="shared" ca="1" si="1407"/>
        <v>1</v>
      </c>
      <c r="IT297" s="7" t="str">
        <f t="shared" ca="1" si="1408"/>
        <v>2</v>
      </c>
      <c r="IU297" s="7" t="str">
        <f ca="1">IFERROR(IF(IU296+IT297&gt;IV$4,IU296,IU296+IT297),"")</f>
        <v/>
      </c>
      <c r="IV297" s="7">
        <f t="shared" ca="1" si="1526"/>
        <v>0</v>
      </c>
      <c r="IW297" s="7">
        <f t="shared" ca="1" si="1409"/>
        <v>0.82026638845242128</v>
      </c>
      <c r="IX297" s="7">
        <f t="shared" ca="1" si="1410"/>
        <v>-5.1035619221652007E-2</v>
      </c>
      <c r="IY297" s="7">
        <f t="shared" ca="1" si="1411"/>
        <v>0</v>
      </c>
      <c r="IZ297" s="7">
        <f t="shared" ca="1" si="1412"/>
        <v>0</v>
      </c>
      <c r="JA297" s="7" t="str">
        <f ca="1">IFERROR(IF(JA296+IZ297&gt;JB$4,JA296,JA296+IZ297),"")</f>
        <v/>
      </c>
      <c r="JB297" s="7">
        <f t="shared" ca="1" si="1527"/>
        <v>0</v>
      </c>
      <c r="JC297" s="7">
        <f t="shared" ca="1" si="1413"/>
        <v>0.37342235173551097</v>
      </c>
      <c r="JD297" s="7">
        <f t="shared" ca="1" si="1414"/>
        <v>0.3958084174952583</v>
      </c>
      <c r="JE297" s="7">
        <f t="shared" ca="1" si="1415"/>
        <v>1</v>
      </c>
      <c r="JF297" s="7" t="str">
        <f t="shared" ca="1" si="1416"/>
        <v>2</v>
      </c>
      <c r="JG297" s="7" t="str">
        <f ca="1">IFERROR(IF(JG296+JF297&gt;JH$4,JG296,JG296+JF297),"")</f>
        <v/>
      </c>
      <c r="JH297" s="7">
        <f t="shared" ca="1" si="1528"/>
        <v>0</v>
      </c>
      <c r="JI297" s="7">
        <f t="shared" ca="1" si="1417"/>
        <v>0.53116229296154838</v>
      </c>
      <c r="JJ297" s="7">
        <f t="shared" ca="1" si="1418"/>
        <v>0.2380684762692209</v>
      </c>
      <c r="JK297" s="7">
        <f t="shared" ca="1" si="1419"/>
        <v>1</v>
      </c>
      <c r="JL297" s="7" t="str">
        <f t="shared" ca="1" si="1420"/>
        <v>2</v>
      </c>
      <c r="JM297" s="7" t="str">
        <f ca="1">IFERROR(IF(JM296+JL297&gt;JN$4,JM296,JM296+JL297),"")</f>
        <v/>
      </c>
      <c r="JN297" s="7">
        <f t="shared" ca="1" si="1529"/>
        <v>0</v>
      </c>
      <c r="JO297" s="7">
        <f t="shared" ca="1" si="1421"/>
        <v>0.40094324686492389</v>
      </c>
      <c r="JP297" s="7">
        <f t="shared" ca="1" si="1422"/>
        <v>0.36828752236584539</v>
      </c>
      <c r="JQ297" s="7">
        <f t="shared" ca="1" si="1423"/>
        <v>1</v>
      </c>
      <c r="JR297" s="7" t="str">
        <f t="shared" ca="1" si="1424"/>
        <v>2</v>
      </c>
      <c r="JS297" s="7" t="str">
        <f ca="1">IFERROR(IF(JS296+JR297&gt;JT$4,JS296,JS296+JR297),"")</f>
        <v/>
      </c>
      <c r="JT297" s="7">
        <f t="shared" ca="1" si="1530"/>
        <v>0</v>
      </c>
      <c r="JU297" s="7">
        <f t="shared" ca="1" si="1425"/>
        <v>0.37704452899049834</v>
      </c>
      <c r="JV297" s="7">
        <f t="shared" ca="1" si="1426"/>
        <v>0.39218624024027093</v>
      </c>
      <c r="JW297" s="7">
        <f t="shared" ca="1" si="1427"/>
        <v>1</v>
      </c>
      <c r="JX297" s="7" t="str">
        <f t="shared" ca="1" si="1428"/>
        <v>2</v>
      </c>
      <c r="JY297" s="7" t="str">
        <f ca="1">IFERROR(IF(JY296+JX297&gt;JZ$4,JY296,JY296+JX297),"")</f>
        <v/>
      </c>
      <c r="JZ297" s="7">
        <f t="shared" ca="1" si="1531"/>
        <v>0</v>
      </c>
      <c r="KA297" s="7">
        <f t="shared" ca="1" si="1429"/>
        <v>0.65636336362321179</v>
      </c>
      <c r="KB297" s="7">
        <f t="shared" ca="1" si="1430"/>
        <v>0.11286740560755748</v>
      </c>
      <c r="KC297" s="7">
        <f t="shared" ca="1" si="1431"/>
        <v>1</v>
      </c>
      <c r="KD297" s="7" t="str">
        <f t="shared" ca="1" si="1432"/>
        <v>2</v>
      </c>
      <c r="KE297" s="7" t="str">
        <f ca="1">IFERROR(IF(KE296+KD297&gt;KF$4,KE296,KE296+KD297),"")</f>
        <v/>
      </c>
      <c r="KF297" s="7">
        <f t="shared" ca="1" si="1532"/>
        <v>0</v>
      </c>
      <c r="KG297" s="7">
        <f t="shared" ca="1" si="1433"/>
        <v>0.43015727080903932</v>
      </c>
      <c r="KH297" s="7">
        <f t="shared" ca="1" si="1434"/>
        <v>0.33907349842172996</v>
      </c>
      <c r="KI297" s="7">
        <f t="shared" ca="1" si="1435"/>
        <v>1</v>
      </c>
      <c r="KJ297" s="7" t="str">
        <f t="shared" ca="1" si="1436"/>
        <v>2</v>
      </c>
      <c r="KK297" s="7" t="str">
        <f ca="1">IFERROR(IF(KK296+KJ297&gt;KL$4,KK296,KK296+KJ297),"")</f>
        <v/>
      </c>
      <c r="KL297" s="7">
        <f t="shared" ca="1" si="1533"/>
        <v>0</v>
      </c>
      <c r="KM297" s="7">
        <f t="shared" ca="1" si="1437"/>
        <v>0.74739915427184944</v>
      </c>
      <c r="KN297" s="7">
        <f t="shared" ca="1" si="1438"/>
        <v>2.1831614958919832E-2</v>
      </c>
      <c r="KO297" s="7">
        <f t="shared" ca="1" si="1439"/>
        <v>1</v>
      </c>
      <c r="KP297" s="7" t="str">
        <f t="shared" ca="1" si="1440"/>
        <v>2</v>
      </c>
      <c r="KQ297" s="7" t="str">
        <f ca="1">IFERROR(IF(KQ296+KP297&gt;KR$4,KQ296,KQ296+KP297),"")</f>
        <v/>
      </c>
      <c r="KR297" s="7">
        <f t="shared" ca="1" si="1534"/>
        <v>0</v>
      </c>
      <c r="KS297" s="7">
        <f t="shared" ca="1" si="1441"/>
        <v>0.27689538607153175</v>
      </c>
      <c r="KT297" s="7">
        <f t="shared" ca="1" si="1442"/>
        <v>0.49233538315923753</v>
      </c>
      <c r="KU297" s="7">
        <f t="shared" ca="1" si="1443"/>
        <v>1</v>
      </c>
      <c r="KV297" s="7" t="str">
        <f t="shared" ca="1" si="1444"/>
        <v>2</v>
      </c>
      <c r="KW297" s="7" t="str">
        <f ca="1">IFERROR(IF(KW296+KV297&gt;KX$4,KW296,KW296+KV297),"")</f>
        <v/>
      </c>
      <c r="KX297" s="7">
        <f t="shared" ca="1" si="1535"/>
        <v>0</v>
      </c>
      <c r="KY297" s="7">
        <f t="shared" ca="1" si="1445"/>
        <v>0.96119827444770067</v>
      </c>
      <c r="KZ297" s="7">
        <f t="shared" ca="1" si="1446"/>
        <v>-0.1919675052169314</v>
      </c>
      <c r="LA297" s="7">
        <f t="shared" ca="1" si="1447"/>
        <v>0</v>
      </c>
      <c r="LB297" s="7">
        <f t="shared" ca="1" si="1448"/>
        <v>0</v>
      </c>
      <c r="LC297" s="7" t="str">
        <f ca="1">IFERROR(IF(LC296+LB297&gt;LD$4,LC296,LC296+LB297),"")</f>
        <v/>
      </c>
      <c r="LD297" s="7">
        <f t="shared" ca="1" si="1536"/>
        <v>0</v>
      </c>
      <c r="LE297" s="7">
        <f t="shared" ca="1" si="1449"/>
        <v>0.58107629321022991</v>
      </c>
      <c r="LF297" s="7">
        <f t="shared" ca="1" si="1450"/>
        <v>0.18815447602053936</v>
      </c>
      <c r="LG297" s="7">
        <f t="shared" ca="1" si="1451"/>
        <v>1</v>
      </c>
      <c r="LH297" s="7" t="str">
        <f t="shared" ca="1" si="1452"/>
        <v>2</v>
      </c>
      <c r="LI297" s="7" t="str">
        <f ca="1">IFERROR(IF(LI296+LH297&gt;LJ$4,LI296,LI296+LH297),"")</f>
        <v/>
      </c>
      <c r="LJ297" s="7">
        <f t="shared" ca="1" si="1537"/>
        <v>0</v>
      </c>
      <c r="LK297" s="7">
        <f t="shared" ca="1" si="1453"/>
        <v>0.4753399901113573</v>
      </c>
      <c r="LL297" s="7">
        <f t="shared" ca="1" si="1454"/>
        <v>0.29389077911941197</v>
      </c>
      <c r="LM297" s="7">
        <f t="shared" ca="1" si="1455"/>
        <v>1</v>
      </c>
      <c r="LN297" s="7" t="str">
        <f t="shared" ca="1" si="1456"/>
        <v>2</v>
      </c>
      <c r="LO297" s="7" t="str">
        <f ca="1">IFERROR(IF(LO296+LN297&gt;LP$4,LO296,LO296+LN297),"")</f>
        <v/>
      </c>
      <c r="LP297" s="7">
        <f t="shared" ca="1" si="1538"/>
        <v>0</v>
      </c>
      <c r="LQ297" s="7">
        <f t="shared" ca="1" si="1457"/>
        <v>0.93912637102086827</v>
      </c>
      <c r="LR297" s="7">
        <f t="shared" ca="1" si="1458"/>
        <v>-0.16989560179009899</v>
      </c>
      <c r="LS297" s="7">
        <f t="shared" ca="1" si="1459"/>
        <v>0</v>
      </c>
      <c r="LT297" s="7">
        <f t="shared" ca="1" si="1460"/>
        <v>0</v>
      </c>
      <c r="LU297" s="7" t="str">
        <f ca="1">IFERROR(IF(LU296+LT297&gt;LV$4,LU296,LU296+LT297),"")</f>
        <v/>
      </c>
      <c r="LV297" s="7">
        <f t="shared" ca="1" si="1539"/>
        <v>0</v>
      </c>
      <c r="LW297" s="7">
        <f t="shared" ca="1" si="1461"/>
        <v>0.22881335487498722</v>
      </c>
      <c r="LX297" s="7">
        <f t="shared" ca="1" si="1462"/>
        <v>0.54041741435578206</v>
      </c>
      <c r="LY297" s="7">
        <f t="shared" ca="1" si="1463"/>
        <v>1</v>
      </c>
      <c r="LZ297" s="7" t="str">
        <f t="shared" ca="1" si="1464"/>
        <v>2</v>
      </c>
      <c r="MA297" s="7" t="str">
        <f ca="1">IFERROR(IF(MA296+LZ297&gt;MB$4,MA296,MA296+LZ297),"")</f>
        <v/>
      </c>
      <c r="MB297" s="7">
        <f t="shared" ca="1" si="1540"/>
        <v>0</v>
      </c>
      <c r="MC297" s="7">
        <f t="shared" ca="1" si="1465"/>
        <v>0.52254465219215818</v>
      </c>
      <c r="MD297" s="7">
        <f t="shared" ca="1" si="1466"/>
        <v>0.2466861170386111</v>
      </c>
      <c r="ME297" s="7">
        <f t="shared" ca="1" si="1467"/>
        <v>1</v>
      </c>
      <c r="MF297" s="7" t="str">
        <f t="shared" ca="1" si="1468"/>
        <v>2</v>
      </c>
      <c r="MG297" s="7" t="str">
        <f ca="1">IFERROR(IF(MG296+MF297&gt;MH$4,MG296,MG296+MF297),"")</f>
        <v/>
      </c>
      <c r="MH297" s="7">
        <f t="shared" ca="1" si="1541"/>
        <v>0</v>
      </c>
      <c r="MI297" s="7">
        <f t="shared" ca="1" si="1469"/>
        <v>0.59339472379747693</v>
      </c>
      <c r="MJ297" s="7">
        <f t="shared" ca="1" si="1470"/>
        <v>0.17583604543329234</v>
      </c>
      <c r="MK297" s="7">
        <f t="shared" ca="1" si="1471"/>
        <v>1</v>
      </c>
      <c r="ML297" s="7" t="str">
        <f t="shared" ca="1" si="1472"/>
        <v>2</v>
      </c>
      <c r="MM297" s="7" t="str">
        <f ca="1">IFERROR(IF(MM296+ML297&gt;MN$4,MM296,MM296+ML297),"")</f>
        <v/>
      </c>
      <c r="MN297" s="7">
        <f t="shared" ca="1" si="1542"/>
        <v>0</v>
      </c>
      <c r="MO297" s="7">
        <f t="shared" ca="1" si="1473"/>
        <v>0.38352418834653457</v>
      </c>
      <c r="MP297" s="7">
        <f t="shared" ca="1" si="1474"/>
        <v>0.38570658088423471</v>
      </c>
      <c r="MQ297" s="7">
        <f t="shared" ca="1" si="1475"/>
        <v>1</v>
      </c>
      <c r="MR297" s="7" t="str">
        <f t="shared" ca="1" si="1476"/>
        <v>2</v>
      </c>
      <c r="MS297" s="7" t="str">
        <f ca="1">IFERROR(IF(MS296+MR297&gt;MT$4,MS296,MS296+MR297),"")</f>
        <v/>
      </c>
      <c r="MT297" s="7">
        <f t="shared" ca="1" si="1543"/>
        <v>0</v>
      </c>
      <c r="MU297" s="7">
        <f t="shared" ca="1" si="1477"/>
        <v>0.13216753016420846</v>
      </c>
      <c r="MV297" s="7">
        <f t="shared" ca="1" si="1478"/>
        <v>0.63706323906656082</v>
      </c>
      <c r="MW297" s="7">
        <f t="shared" ca="1" si="1479"/>
        <v>1</v>
      </c>
      <c r="MX297" s="7" t="str">
        <f t="shared" ca="1" si="1480"/>
        <v>2</v>
      </c>
      <c r="MY297" s="7" t="str">
        <f ca="1">IFERROR(IF(MY296+MX297&gt;MZ$4,MY296,MY296+MX297),"")</f>
        <v/>
      </c>
      <c r="MZ297" s="7">
        <f t="shared" ca="1" si="1544"/>
        <v>0</v>
      </c>
      <c r="NA297" s="7">
        <f t="shared" ca="1" si="1481"/>
        <v>0.64507607123774846</v>
      </c>
      <c r="NB297" s="7">
        <f t="shared" ca="1" si="1482"/>
        <v>0.12415469799302081</v>
      </c>
      <c r="NC297" s="7">
        <f t="shared" ca="1" si="1483"/>
        <v>1</v>
      </c>
      <c r="ND297" s="7" t="str">
        <f t="shared" ca="1" si="1484"/>
        <v>2</v>
      </c>
      <c r="NE297" s="7" t="str">
        <f ca="1">IFERROR(IF(NE296+ND297&gt;NF$4,NE296,NE296+ND297),"")</f>
        <v/>
      </c>
      <c r="NF297" s="7">
        <f t="shared" ca="1" si="1545"/>
        <v>0</v>
      </c>
      <c r="NG297" s="7">
        <f t="shared" ca="1" si="1485"/>
        <v>1.1550706719275716E-2</v>
      </c>
      <c r="NH297" s="7">
        <f t="shared" ca="1" si="1486"/>
        <v>0.75768006251149356</v>
      </c>
      <c r="NI297" s="7">
        <f t="shared" ca="1" si="1487"/>
        <v>1</v>
      </c>
      <c r="NJ297" s="7" t="str">
        <f t="shared" ca="1" si="1488"/>
        <v>2</v>
      </c>
      <c r="NK297" s="7" t="str">
        <f ca="1">IFERROR(IF(NK296+NJ297&gt;NL$4,NK296,NK296+NJ297),"")</f>
        <v/>
      </c>
      <c r="NL297" s="7">
        <f t="shared" ca="1" si="1546"/>
        <v>0</v>
      </c>
      <c r="NM297" s="7">
        <f t="shared" ca="1" si="1489"/>
        <v>0.63406132567713669</v>
      </c>
      <c r="NN297" s="7">
        <f t="shared" ca="1" si="1490"/>
        <v>0.13516944355363258</v>
      </c>
      <c r="NO297" s="7">
        <f t="shared" ca="1" si="1491"/>
        <v>1</v>
      </c>
      <c r="NP297" s="7" t="str">
        <f t="shared" ca="1" si="1492"/>
        <v>2</v>
      </c>
      <c r="NQ297" s="7" t="str">
        <f ca="1">IFERROR(IF(NQ296+NP297&gt;NR$4,NQ296,NQ296+NP297),"")</f>
        <v/>
      </c>
      <c r="NR297" s="7">
        <f t="shared" ca="1" si="1547"/>
        <v>0</v>
      </c>
      <c r="NT297">
        <v>299</v>
      </c>
      <c r="NU297" s="7" t="s">
        <v>19</v>
      </c>
      <c r="NV297" s="7" t="str">
        <f t="shared" ca="1" si="1280"/>
        <v/>
      </c>
      <c r="NW297" s="7" t="str">
        <f t="shared" ca="1" si="1493"/>
        <v/>
      </c>
      <c r="NX297" t="str">
        <f ca="1">IFERROR(VLOOKUP(NT297,$K$3:$AK$568,8,FALSE),"")</f>
        <v/>
      </c>
      <c r="NY297" t="str">
        <f ca="1">IFERROR(VLOOKUP(NT297,$K$3:$AK$568,9,FALSE),"")</f>
        <v/>
      </c>
      <c r="NZ297" s="7" t="str">
        <f ca="1">IFERROR(VLOOKUP(NT297,$K$3:$AK$568,27,FALSE),"")</f>
        <v/>
      </c>
      <c r="OB297">
        <v>299</v>
      </c>
      <c r="OC297" s="7" t="s">
        <v>19</v>
      </c>
      <c r="OD297" t="e">
        <f t="shared" ca="1" si="1548"/>
        <v>#N/A</v>
      </c>
      <c r="OE297" s="7" t="str">
        <f t="shared" ca="1" si="1549"/>
        <v/>
      </c>
      <c r="OF297" s="7" t="str">
        <f t="shared" ca="1" si="1550"/>
        <v/>
      </c>
      <c r="OG297" t="str">
        <f t="shared" ca="1" si="1551"/>
        <v/>
      </c>
      <c r="OI297">
        <v>299</v>
      </c>
      <c r="OJ297" s="7" t="s">
        <v>19</v>
      </c>
      <c r="OK297" s="7" t="str">
        <f t="shared" ca="1" si="1552"/>
        <v/>
      </c>
      <c r="OL297" s="7" t="str">
        <f t="shared" ca="1" si="1553"/>
        <v/>
      </c>
      <c r="OM297" t="str">
        <f ca="1">IFERROR(VLOOKUP(OI297,$L$3:$AK$568,7,FALSE),"")</f>
        <v/>
      </c>
      <c r="ON297" t="str">
        <f ca="1">IFERROR(VLOOKUP(OI297,$L$3:$AK$568,8,FALSE),"")</f>
        <v/>
      </c>
      <c r="OO297" s="7" t="str">
        <f ca="1">IFERROR(VLOOKUP(OI297,$L$3:$AK$568,26,FALSE),"")</f>
        <v/>
      </c>
      <c r="OQ297">
        <v>299</v>
      </c>
      <c r="OR297" s="7" t="s">
        <v>19</v>
      </c>
      <c r="OS297" t="e">
        <f t="shared" ca="1" si="1554"/>
        <v>#N/A</v>
      </c>
      <c r="OT297" s="7" t="str">
        <f t="shared" ca="1" si="1555"/>
        <v/>
      </c>
      <c r="OU297" s="7" t="str">
        <f t="shared" ca="1" si="1556"/>
        <v/>
      </c>
      <c r="OV297" t="str">
        <f t="shared" ca="1" si="1557"/>
        <v/>
      </c>
      <c r="OX297">
        <v>299</v>
      </c>
      <c r="OY297" s="7" t="s">
        <v>19</v>
      </c>
      <c r="OZ297" s="7" t="str">
        <f t="shared" ca="1" si="1558"/>
        <v/>
      </c>
      <c r="PA297" s="7" t="str">
        <f t="shared" ca="1" si="1559"/>
        <v/>
      </c>
      <c r="PB297" t="str">
        <f ca="1">IFERROR(VLOOKUP(OX297,$M$3:$AK$568,6,FALSE),"")</f>
        <v/>
      </c>
      <c r="PC297" t="str">
        <f ca="1">IFERROR(VLOOKUP(OX297,$M$3:$AK$568,7,FALSE),"")</f>
        <v/>
      </c>
      <c r="PD297" s="7" t="str">
        <f ca="1">IFERROR(VLOOKUP(OX297,$M$3:$AK$568,25,FALSE),"")</f>
        <v/>
      </c>
      <c r="PF297">
        <v>299</v>
      </c>
      <c r="PG297" s="7" t="s">
        <v>19</v>
      </c>
      <c r="PH297" t="e">
        <f t="shared" ca="1" si="1560"/>
        <v>#N/A</v>
      </c>
      <c r="PI297" s="7" t="str">
        <f t="shared" ca="1" si="1561"/>
        <v/>
      </c>
      <c r="PJ297" s="7" t="str">
        <f t="shared" ca="1" si="1562"/>
        <v/>
      </c>
      <c r="PK297" t="str">
        <f t="shared" ca="1" si="1563"/>
        <v/>
      </c>
      <c r="PM297">
        <v>299</v>
      </c>
      <c r="PN297" s="7" t="s">
        <v>19</v>
      </c>
      <c r="PO297" s="202" t="str">
        <f t="shared" ca="1" si="1564"/>
        <v/>
      </c>
      <c r="PP297" s="7" t="str">
        <f t="shared" ca="1" si="1565"/>
        <v/>
      </c>
      <c r="PQ297" t="str">
        <f ca="1">IFERROR(VLOOKUP(PM297,$G$325:$R$409,12,FALSE),"")</f>
        <v/>
      </c>
      <c r="PR297" t="e">
        <f ca="1">VLOOKUP(PM297,$G$324:$Q$409,11,FALSE)</f>
        <v>#N/A</v>
      </c>
      <c r="PS297" s="7" t="str">
        <f ca="1">VLOOKUP(PQ297,$R$325:$Y$409,8,FALSE)</f>
        <v>- -</v>
      </c>
      <c r="PT297" s="7">
        <f ca="1">ReSt</f>
        <v>-4</v>
      </c>
      <c r="PU297" s="7" t="e">
        <f t="shared" ca="1" si="1566"/>
        <v>#N/A</v>
      </c>
      <c r="PV297" s="7" t="e">
        <f t="shared" ca="1" si="1567"/>
        <v>#N/A</v>
      </c>
      <c r="PW297" s="7" t="str">
        <f ca="1">VLOOKUP(PQ297,$R$325:$AK$409,8,FALSE)</f>
        <v>- -</v>
      </c>
      <c r="PX297" s="7"/>
      <c r="PY297">
        <v>299</v>
      </c>
      <c r="PZ297" s="7" t="s">
        <v>19</v>
      </c>
      <c r="QA297" t="str">
        <f t="shared" ca="1" si="1568"/>
        <v/>
      </c>
      <c r="QB297" s="7" t="str">
        <f t="shared" ca="1" si="1569"/>
        <v/>
      </c>
      <c r="QC297" s="7" t="str">
        <f t="shared" ca="1" si="1570"/>
        <v/>
      </c>
      <c r="QD297" t="str">
        <f t="shared" ca="1" si="1571"/>
        <v/>
      </c>
      <c r="QF297">
        <v>299</v>
      </c>
      <c r="QG297" s="7" t="s">
        <v>19</v>
      </c>
      <c r="QH297" s="7" t="str">
        <f t="shared" ca="1" si="1572"/>
        <v/>
      </c>
      <c r="QI297" s="7" t="e">
        <f t="shared" ca="1" si="1573"/>
        <v>#VALUE!</v>
      </c>
      <c r="QJ297" t="e">
        <f t="shared" ca="1" si="1574"/>
        <v>#N/A</v>
      </c>
      <c r="QK297" s="7" t="e">
        <f t="shared" ca="1" si="1575"/>
        <v>#N/A</v>
      </c>
      <c r="QM297">
        <v>299</v>
      </c>
      <c r="QN297" s="7" t="s">
        <v>19</v>
      </c>
      <c r="QO297" t="str">
        <f t="shared" ca="1" si="1576"/>
        <v/>
      </c>
      <c r="QP297" s="7" t="str">
        <f t="shared" ca="1" si="1577"/>
        <v/>
      </c>
      <c r="QQ297" t="str">
        <f t="shared" ca="1" si="1578"/>
        <v/>
      </c>
    </row>
    <row r="298" spans="1:459" x14ac:dyDescent="0.25">
      <c r="A298" s="240" t="str">
        <f>IF('Character Sheet'!$B$4="Creature","N","Y")</f>
        <v>Y</v>
      </c>
      <c r="C298" s="75"/>
      <c r="D298" s="76"/>
      <c r="F298" s="75"/>
      <c r="G298" s="76"/>
      <c r="I298" s="75"/>
      <c r="J298" s="85"/>
      <c r="K298" s="85">
        <f t="shared" ca="1" si="1589"/>
        <v>7</v>
      </c>
      <c r="L298" s="85">
        <f t="shared" ca="1" si="1587"/>
        <v>7</v>
      </c>
      <c r="M298" s="70">
        <f t="shared" ca="1" si="1593"/>
        <v>18</v>
      </c>
      <c r="O298" s="222">
        <f t="shared" ca="1" si="1277"/>
        <v>417</v>
      </c>
      <c r="Q298" s="7" t="s">
        <v>1751</v>
      </c>
      <c r="R298" s="9" t="s">
        <v>1537</v>
      </c>
      <c r="S298" s="9" t="s">
        <v>2020</v>
      </c>
      <c r="T298" s="61" t="str">
        <f>SUBSTITUTE(IFERROR(IFERROR(VLOOKUP(R298,'[1]Skill Statistics'!$A$3:$C$513,2,FALSE),VLOOKUP(Q298,'[1]Skill Statistics'!$A$3:$C$513,2,FALSE)),T297),"R*","ReSt")</f>
        <v>Em/Pr</v>
      </c>
      <c r="U298" s="61" t="str">
        <f>IFERROR(IFERROR(VLOOKUP(R298,'[1]Skill Statistics'!$A$3:$C$513,3,FALSE),VLOOKUP(Q298,'[1]Skill Statistics'!$A$3:$C$513,3,FALSE)),U297)</f>
        <v>Me</v>
      </c>
      <c r="V298" s="61" t="str">
        <f>IF(ISNUMBER(SEARCH("Category",R298)),"- -",IFERROR(IFERROR(VLOOKUP(Q298,[1]Professions!$A$4:$AM$288,MATCH(Profession,[1]Professions!$A$1:$AM$1,0),FALSE),VLOOKUP(Q298,Calculations!$B$91:$I$95,8,FALSE)),"- -"))</f>
        <v>3 / 4</v>
      </c>
      <c r="W298" s="60">
        <f t="shared" ca="1" si="1278"/>
        <v>0</v>
      </c>
      <c r="X298" s="7">
        <f ca="1">IFERROR(VLOOKUP(R298,$BS$6:$NR$519,MATCH(ActualLevel,$BS$3:$NR$3,0),FALSE),"- -")</f>
        <v>0</v>
      </c>
      <c r="Y298" s="7">
        <f t="shared" ca="1" si="1588"/>
        <v>0</v>
      </c>
      <c r="Z298" s="7">
        <f ca="1">IFERROR(VLOOKUP(Y298,Charts!$BQ$2:$BR$52,2,FALSE),"- -")</f>
        <v>-25</v>
      </c>
      <c r="AA298" s="7">
        <f t="shared" ca="1" si="1281"/>
        <v>-2</v>
      </c>
      <c r="AB298" s="7">
        <f t="shared" ca="1" si="1584"/>
        <v>0</v>
      </c>
      <c r="AC298" s="7"/>
      <c r="AD298" s="7"/>
      <c r="AE298" s="7"/>
      <c r="AF298" s="7"/>
      <c r="AG298" s="7"/>
      <c r="AH298" s="43"/>
      <c r="AI298" s="7"/>
      <c r="AJ298" s="7"/>
      <c r="AK298" s="7">
        <f t="shared" ca="1" si="1282"/>
        <v>-27</v>
      </c>
      <c r="AL298" s="7"/>
      <c r="AM298" s="69">
        <f>IFERROR(VLOOKUP(R298,'[1]Skill Statistics'!$A$3:$AN$513,MATCH(Profession,'[1]Skill Statistics'!$A$2:$AN$2,0),FALSE),0)</f>
        <v>0</v>
      </c>
      <c r="AN298" s="85">
        <f>IFERROR(VLOOKUP(Q298,'[1]Skill Statistics'!$A$3:$BK$513,MATCH(Archetype,'[1]Skill Statistics'!$A$2:$BK$2,0),FALSE),0)</f>
        <v>0</v>
      </c>
      <c r="AO298" s="85">
        <f>IFERROR(VLOOKUP(Q298,'[1]Skill Statistics'!$A$3:$BB$513,MATCH(Race,'[1]Skill Statistics'!$A$2:$BB$2,0),FALSE),0)</f>
        <v>0</v>
      </c>
      <c r="AP298" s="85">
        <f t="shared" ca="1" si="1495"/>
        <v>-0.2</v>
      </c>
      <c r="AQ298" s="70"/>
      <c r="AS298" s="69">
        <f>IFERROR(VLOOKUP(Q298,'[1]Professional Skills'!$A$4:$AM$288,MATCH(Profession,'[1]Professional Skills'!$A$3:$AM$3,0),FALSE),"- -")</f>
        <v>0</v>
      </c>
      <c r="AT298" t="s">
        <v>1812</v>
      </c>
      <c r="AU298" s="7" t="str">
        <f t="shared" si="1586"/>
        <v/>
      </c>
      <c r="AV298" s="7">
        <f t="shared" ca="1" si="1585"/>
        <v>0</v>
      </c>
      <c r="AW298" t="str">
        <f t="shared" si="1580"/>
        <v/>
      </c>
      <c r="AX298" t="str">
        <f>IFERROR(_xlfn.RANK.EQ(AW298,$AW$5:$AW$568),"")</f>
        <v/>
      </c>
      <c r="AY298">
        <f t="shared" si="1285"/>
        <v>0</v>
      </c>
      <c r="AZ298" s="70" t="str">
        <f t="shared" si="1283"/>
        <v/>
      </c>
      <c r="BB298" s="69" t="str">
        <f>IFERROR(IF(Q298="Language",VLOOKUP(R298,[1]Cultures!$B$4:$N$218,MATCH(Culture,[1]Cultures!$B$3:$N$3,0),FALSE),VLOOKUP(Q298,[1]Cultures!$B$4:$O$212,MATCH(Culture,[1]Cultures!$B$3:$O$3,0),FALSE)),"- -")</f>
        <v>- -</v>
      </c>
      <c r="BD298">
        <f t="shared" ca="1" si="1581"/>
        <v>0</v>
      </c>
      <c r="BE298" t="str">
        <f t="shared" si="1582"/>
        <v/>
      </c>
      <c r="BF298">
        <f ca="1">RAND()+AM298+AQ298</f>
        <v>0.39519335034026182</v>
      </c>
      <c r="BH298">
        <f ca="1">_xlfn.RANK.EQ(BF298,$BF$81:$BF$298)</f>
        <v>12</v>
      </c>
      <c r="BI298" s="7" t="str">
        <f t="shared" ca="1" si="1284"/>
        <v>- -</v>
      </c>
      <c r="BJ298">
        <f t="shared" ca="1" si="1592"/>
        <v>0</v>
      </c>
      <c r="BK298" s="7"/>
      <c r="BL298" s="70">
        <f t="shared" ca="1" si="1286"/>
        <v>0</v>
      </c>
      <c r="BN298" s="69">
        <f>IFERROR(VLOOKUP(V298,Charts!$BT$2:$BV$14,3,FALSE),"- -")</f>
        <v>0.69230769230769229</v>
      </c>
      <c r="BO298" s="85">
        <f t="shared" ca="1" si="1496"/>
        <v>0.50340103388016111</v>
      </c>
      <c r="BP298" s="70">
        <f t="shared" ca="1" si="1583"/>
        <v>417</v>
      </c>
      <c r="BR298" s="7">
        <v>297</v>
      </c>
      <c r="BS298" s="9" t="str">
        <f ca="1">VLOOKUP(BR298,$O$3:$R$568,4,FALSE)</f>
        <v>Projectile Weapon Engineering</v>
      </c>
      <c r="BT298" s="7" t="str">
        <f ca="1">VLOOKUP(BS298,$R$3:$V$568,5,FALSE)</f>
        <v>5 / 7</v>
      </c>
      <c r="BU298" s="7">
        <f ca="1">VLOOKUP(BT298,Charts!$BT$2:$BV$14,3,FALSE)</f>
        <v>0.46153846153846156</v>
      </c>
      <c r="BV298" s="7" t="str">
        <f t="shared" ca="1" si="1287"/>
        <v>5</v>
      </c>
      <c r="BW298" s="7" t="str">
        <f t="shared" ca="1" si="1288"/>
        <v>7</v>
      </c>
      <c r="BY298" s="7">
        <f t="shared" ca="1" si="1289"/>
        <v>0.67401859795549535</v>
      </c>
      <c r="BZ298" s="7">
        <f t="shared" ca="1" si="1290"/>
        <v>-0.21248013641703378</v>
      </c>
      <c r="CA298" s="7">
        <f t="shared" ca="1" si="1291"/>
        <v>0</v>
      </c>
      <c r="CB298" s="7">
        <f t="shared" ca="1" si="1292"/>
        <v>0</v>
      </c>
      <c r="CC298" s="7" t="str">
        <f ca="1">IFERROR(IF(CC297+CB298&gt;CD$4,CC297,CC297+CB298),"")</f>
        <v/>
      </c>
      <c r="CD298" s="7">
        <f t="shared" ca="1" si="1497"/>
        <v>0</v>
      </c>
      <c r="CE298" s="7">
        <f t="shared" ca="1" si="1293"/>
        <v>0.86148039415736977</v>
      </c>
      <c r="CF298" s="7">
        <f t="shared" ca="1" si="1294"/>
        <v>-0.3999419326189082</v>
      </c>
      <c r="CG298" s="7">
        <f t="shared" ca="1" si="1295"/>
        <v>0</v>
      </c>
      <c r="CH298" s="7">
        <f t="shared" ca="1" si="1296"/>
        <v>0</v>
      </c>
      <c r="CI298" s="7" t="str">
        <f ca="1">IFERROR(IF(CI297+CH298&gt;CJ$4,CI297,CI297+CH298),"")</f>
        <v/>
      </c>
      <c r="CJ298" s="7">
        <f t="shared" ca="1" si="1498"/>
        <v>0</v>
      </c>
      <c r="CK298" s="7">
        <f t="shared" ca="1" si="1297"/>
        <v>0.6178266506847423</v>
      </c>
      <c r="CL298" s="7">
        <f t="shared" ca="1" si="1298"/>
        <v>-0.15628818914628073</v>
      </c>
      <c r="CM298" s="7">
        <f t="shared" ca="1" si="1299"/>
        <v>0</v>
      </c>
      <c r="CN298" s="7">
        <f t="shared" ca="1" si="1300"/>
        <v>0</v>
      </c>
      <c r="CO298" s="7" t="str">
        <f ca="1">IFERROR(IF(CO297+CN298&gt;CP$4,CO297,CO297+CN298),"")</f>
        <v/>
      </c>
      <c r="CP298" s="7">
        <f t="shared" ca="1" si="1499"/>
        <v>0</v>
      </c>
      <c r="CQ298" s="7">
        <f t="shared" ca="1" si="1301"/>
        <v>0.40759293067310864</v>
      </c>
      <c r="CR298" s="7">
        <f t="shared" ca="1" si="1302"/>
        <v>5.394553086535292E-2</v>
      </c>
      <c r="CS298" s="7">
        <f t="shared" ca="1" si="1303"/>
        <v>1</v>
      </c>
      <c r="CT298" s="7" t="str">
        <f t="shared" ca="1" si="1304"/>
        <v>5</v>
      </c>
      <c r="CU298" s="7" t="str">
        <f ca="1">IFERROR(IF(CU297+CT298&gt;CV$4,CU297,CU297+CT298),"")</f>
        <v/>
      </c>
      <c r="CV298" s="7">
        <f t="shared" ca="1" si="1500"/>
        <v>0</v>
      </c>
      <c r="CW298" s="7">
        <f t="shared" ca="1" si="1305"/>
        <v>0.9874623833931474</v>
      </c>
      <c r="CX298" s="7">
        <f t="shared" ca="1" si="1306"/>
        <v>-0.52592392185468584</v>
      </c>
      <c r="CY298" s="7">
        <f t="shared" ca="1" si="1307"/>
        <v>0</v>
      </c>
      <c r="CZ298" s="7">
        <f t="shared" ca="1" si="1308"/>
        <v>0</v>
      </c>
      <c r="DA298" s="7" t="str">
        <f ca="1">IFERROR(IF(DA297+CZ298&gt;DB$4,DA297,DA297+CZ298),"")</f>
        <v/>
      </c>
      <c r="DB298" s="7">
        <f t="shared" ca="1" si="1501"/>
        <v>0</v>
      </c>
      <c r="DC298" s="7">
        <f t="shared" ca="1" si="1309"/>
        <v>0.7889606965506536</v>
      </c>
      <c r="DD298" s="7">
        <f t="shared" ca="1" si="1310"/>
        <v>-0.32742223501219203</v>
      </c>
      <c r="DE298" s="7">
        <f t="shared" ca="1" si="1311"/>
        <v>0</v>
      </c>
      <c r="DF298" s="7">
        <f t="shared" ca="1" si="1312"/>
        <v>0</v>
      </c>
      <c r="DG298" s="7" t="str">
        <f ca="1">IFERROR(IF(DG297+DF298&gt;DH$4,DG297,DG297+DF298),"")</f>
        <v/>
      </c>
      <c r="DH298" s="7">
        <f t="shared" ca="1" si="1502"/>
        <v>0</v>
      </c>
      <c r="DI298" s="7">
        <f t="shared" ca="1" si="1313"/>
        <v>0.58072072232356642</v>
      </c>
      <c r="DJ298" s="7">
        <f t="shared" ca="1" si="1314"/>
        <v>-0.11918226078510485</v>
      </c>
      <c r="DK298" s="7">
        <f t="shared" ca="1" si="1315"/>
        <v>0</v>
      </c>
      <c r="DL298" s="7">
        <f t="shared" ca="1" si="1316"/>
        <v>0</v>
      </c>
      <c r="DM298" s="7" t="str">
        <f ca="1">IFERROR(IF(DM297+DL298&gt;DN$4,DM297,DM297+DL298),"")</f>
        <v/>
      </c>
      <c r="DN298" s="7">
        <f t="shared" ca="1" si="1503"/>
        <v>0</v>
      </c>
      <c r="DO298" s="7">
        <f t="shared" ca="1" si="1317"/>
        <v>0.28408314536966162</v>
      </c>
      <c r="DP298" s="7">
        <f t="shared" ca="1" si="1318"/>
        <v>0.17745531616879995</v>
      </c>
      <c r="DQ298" s="7">
        <f t="shared" ca="1" si="1319"/>
        <v>1</v>
      </c>
      <c r="DR298" s="7" t="str">
        <f t="shared" ca="1" si="1320"/>
        <v>5</v>
      </c>
      <c r="DS298" s="7" t="str">
        <f ca="1">IFERROR(IF(DS297+DR298&gt;DT$4,DS297,DS297+DR298),"")</f>
        <v/>
      </c>
      <c r="DT298" s="7">
        <f t="shared" ca="1" si="1504"/>
        <v>0</v>
      </c>
      <c r="DU298" s="7">
        <f t="shared" ca="1" si="1321"/>
        <v>0.66212439387463506</v>
      </c>
      <c r="DV298" s="7">
        <f t="shared" ca="1" si="1322"/>
        <v>-0.2005859323361735</v>
      </c>
      <c r="DW298" s="7">
        <f t="shared" ca="1" si="1323"/>
        <v>0</v>
      </c>
      <c r="DX298" s="7">
        <f t="shared" ca="1" si="1324"/>
        <v>0</v>
      </c>
      <c r="DY298" s="7" t="str">
        <f ca="1">IFERROR(IF(DY297+DX298&gt;DZ$4,DY297,DY297+DX298),"")</f>
        <v/>
      </c>
      <c r="DZ298" s="7">
        <f t="shared" ca="1" si="1505"/>
        <v>0</v>
      </c>
      <c r="EA298" s="7">
        <f t="shared" ca="1" si="1325"/>
        <v>0.17865536875719523</v>
      </c>
      <c r="EB298" s="7">
        <f t="shared" ca="1" si="1326"/>
        <v>0.28288309278126633</v>
      </c>
      <c r="EC298" s="7">
        <f t="shared" ca="1" si="1327"/>
        <v>1</v>
      </c>
      <c r="ED298" s="7" t="str">
        <f t="shared" ca="1" si="1328"/>
        <v>5</v>
      </c>
      <c r="EE298" s="7" t="str">
        <f ca="1">IFERROR(IF(EE297+ED298&gt;EF$4,EE297,EE297+ED298),"")</f>
        <v/>
      </c>
      <c r="EF298" s="7">
        <f t="shared" ca="1" si="1506"/>
        <v>0</v>
      </c>
      <c r="EG298" s="7">
        <f t="shared" ca="1" si="1329"/>
        <v>0.61927124560580382</v>
      </c>
      <c r="EH298" s="7">
        <f t="shared" ca="1" si="1330"/>
        <v>-0.15773278406734226</v>
      </c>
      <c r="EI298" s="7">
        <f t="shared" ca="1" si="1331"/>
        <v>0</v>
      </c>
      <c r="EJ298" s="7">
        <f t="shared" ca="1" si="1332"/>
        <v>0</v>
      </c>
      <c r="EK298" s="7" t="str">
        <f ca="1">IFERROR(IF(EK297+EJ298&gt;EL$4,EK297,EK297+EJ298),"")</f>
        <v/>
      </c>
      <c r="EL298" s="7">
        <f t="shared" ca="1" si="1507"/>
        <v>0</v>
      </c>
      <c r="EM298" s="7">
        <f t="shared" ca="1" si="1333"/>
        <v>0.10607632959913349</v>
      </c>
      <c r="EN298" s="7">
        <f t="shared" ca="1" si="1334"/>
        <v>0.35546213193932807</v>
      </c>
      <c r="EO298" s="7">
        <f t="shared" ca="1" si="1335"/>
        <v>1</v>
      </c>
      <c r="EP298" s="7" t="str">
        <f t="shared" ca="1" si="1336"/>
        <v>5</v>
      </c>
      <c r="EQ298" s="7" t="str">
        <f ca="1">IFERROR(IF(EQ297+EP298&gt;ER$4,EQ297,EQ297+EP298),"")</f>
        <v/>
      </c>
      <c r="ER298" s="7">
        <f t="shared" ca="1" si="1508"/>
        <v>0</v>
      </c>
      <c r="ES298" s="7">
        <f t="shared" ca="1" si="1337"/>
        <v>0.46232385255090558</v>
      </c>
      <c r="ET298" s="7">
        <f t="shared" ca="1" si="1338"/>
        <v>-7.8539101244401444E-4</v>
      </c>
      <c r="EU298" s="7">
        <f t="shared" ca="1" si="1339"/>
        <v>0</v>
      </c>
      <c r="EV298" s="7">
        <f t="shared" ca="1" si="1340"/>
        <v>0</v>
      </c>
      <c r="EW298" s="7" t="str">
        <f ca="1">IFERROR(IF(EW297+EV298&gt;EX$4,EW297,EW297+EV298),"")</f>
        <v/>
      </c>
      <c r="EX298" s="7">
        <f t="shared" ca="1" si="1509"/>
        <v>0</v>
      </c>
      <c r="EY298" s="7">
        <f t="shared" ca="1" si="1341"/>
        <v>0.8883168045953902</v>
      </c>
      <c r="EZ298" s="7">
        <f t="shared" ca="1" si="1342"/>
        <v>-0.42677834305692863</v>
      </c>
      <c r="FA298" s="7">
        <f t="shared" ca="1" si="1343"/>
        <v>0</v>
      </c>
      <c r="FB298" s="7">
        <f t="shared" ca="1" si="1344"/>
        <v>0</v>
      </c>
      <c r="FC298" s="7" t="str">
        <f ca="1">IFERROR(IF(FC297+FB298&gt;FD$4,FC297,FC297+FB298),"")</f>
        <v/>
      </c>
      <c r="FD298" s="7">
        <f t="shared" ca="1" si="1510"/>
        <v>0</v>
      </c>
      <c r="FE298" s="7">
        <f t="shared" ca="1" si="1345"/>
        <v>5.764606931038907E-2</v>
      </c>
      <c r="FF298" s="7">
        <f t="shared" ca="1" si="1346"/>
        <v>0.40389239222807249</v>
      </c>
      <c r="FG298" s="7">
        <f t="shared" ca="1" si="1347"/>
        <v>1</v>
      </c>
      <c r="FH298" s="7" t="str">
        <f t="shared" ca="1" si="1348"/>
        <v>5</v>
      </c>
      <c r="FI298" s="7" t="str">
        <f ca="1">IFERROR(IF(FI297+FH298&gt;FJ$4,FI297,FI297+FH298),"")</f>
        <v/>
      </c>
      <c r="FJ298" s="7">
        <f t="shared" ca="1" si="1511"/>
        <v>0</v>
      </c>
      <c r="FK298" s="7">
        <f t="shared" ca="1" si="1349"/>
        <v>0.7646378637704766</v>
      </c>
      <c r="FL298" s="7">
        <f t="shared" ca="1" si="1350"/>
        <v>-0.30309940223201504</v>
      </c>
      <c r="FM298" s="7">
        <f t="shared" ca="1" si="1351"/>
        <v>0</v>
      </c>
      <c r="FN298" s="7">
        <f t="shared" ca="1" si="1352"/>
        <v>0</v>
      </c>
      <c r="FO298" s="7" t="str">
        <f ca="1">IFERROR(IF(FO297+FN298&gt;FP$4,FO297,FO297+FN298),"")</f>
        <v/>
      </c>
      <c r="FP298" s="7">
        <f t="shared" ca="1" si="1512"/>
        <v>0</v>
      </c>
      <c r="FQ298" s="7">
        <f t="shared" ca="1" si="1353"/>
        <v>0.3784380067033265</v>
      </c>
      <c r="FR298" s="7">
        <f t="shared" ca="1" si="1354"/>
        <v>8.3100454835135062E-2</v>
      </c>
      <c r="FS298" s="7">
        <f t="shared" ca="1" si="1355"/>
        <v>1</v>
      </c>
      <c r="FT298" s="7" t="str">
        <f t="shared" ca="1" si="1356"/>
        <v>5</v>
      </c>
      <c r="FU298" s="7" t="str">
        <f ca="1">IFERROR(IF(FU297+FT298&gt;FV$4,FU297,FU297+FT298),"")</f>
        <v/>
      </c>
      <c r="FV298" s="7">
        <f t="shared" ca="1" si="1513"/>
        <v>0</v>
      </c>
      <c r="FW298" s="7">
        <f t="shared" ca="1" si="1357"/>
        <v>0.43688009403545014</v>
      </c>
      <c r="FX298" s="7">
        <f t="shared" ca="1" si="1358"/>
        <v>2.4658367503011425E-2</v>
      </c>
      <c r="FY298" s="7">
        <f t="shared" ca="1" si="1359"/>
        <v>1</v>
      </c>
      <c r="FZ298" s="7" t="str">
        <f t="shared" ca="1" si="1360"/>
        <v>5</v>
      </c>
      <c r="GA298" s="7" t="str">
        <f ca="1">IFERROR(IF(GA297+FZ298&gt;GB$4,GA297,GA297+FZ298),"")</f>
        <v/>
      </c>
      <c r="GB298" s="7">
        <f t="shared" ca="1" si="1514"/>
        <v>0</v>
      </c>
      <c r="GC298" s="7">
        <f t="shared" ca="1" si="1361"/>
        <v>0.55198337613902593</v>
      </c>
      <c r="GD298" s="7">
        <f t="shared" ca="1" si="1362"/>
        <v>-9.0444914600564363E-2</v>
      </c>
      <c r="GE298" s="7">
        <f t="shared" ca="1" si="1363"/>
        <v>0</v>
      </c>
      <c r="GF298" s="7">
        <f t="shared" ca="1" si="1364"/>
        <v>0</v>
      </c>
      <c r="GG298" s="7" t="str">
        <f ca="1">IFERROR(IF(GG297+GF298&gt;GH$4,GG297,GG297+GF298),"")</f>
        <v/>
      </c>
      <c r="GH298" s="7">
        <f t="shared" ca="1" si="1515"/>
        <v>0</v>
      </c>
      <c r="GI298" s="7">
        <f t="shared" ca="1" si="1365"/>
        <v>0.16580317228872588</v>
      </c>
      <c r="GJ298" s="7">
        <f t="shared" ca="1" si="1366"/>
        <v>0.29573528924973569</v>
      </c>
      <c r="GK298" s="7">
        <f t="shared" ca="1" si="1367"/>
        <v>1</v>
      </c>
      <c r="GL298" s="7" t="str">
        <f t="shared" ca="1" si="1368"/>
        <v>5</v>
      </c>
      <c r="GM298" s="7" t="str">
        <f ca="1">IFERROR(IF(GM297+GL298&gt;GN$4,GM297,GM297+GL298),"")</f>
        <v/>
      </c>
      <c r="GN298" s="7">
        <f t="shared" ca="1" si="1516"/>
        <v>0</v>
      </c>
      <c r="GO298" s="7">
        <f t="shared" ca="1" si="1369"/>
        <v>0.69557920470881973</v>
      </c>
      <c r="GP298" s="7">
        <f t="shared" ca="1" si="1370"/>
        <v>-0.23404074317035817</v>
      </c>
      <c r="GQ298" s="7">
        <f t="shared" ca="1" si="1371"/>
        <v>0</v>
      </c>
      <c r="GR298" s="7">
        <f t="shared" ca="1" si="1372"/>
        <v>0</v>
      </c>
      <c r="GS298" s="7" t="str">
        <f ca="1">IFERROR(IF(GS297+GR298&gt;GT$4,GS297,GS297+GR298),"")</f>
        <v/>
      </c>
      <c r="GT298" s="7">
        <f t="shared" ca="1" si="1517"/>
        <v>0</v>
      </c>
      <c r="GU298" s="7">
        <f t="shared" ca="1" si="1373"/>
        <v>0.66794358862467373</v>
      </c>
      <c r="GV298" s="7">
        <f t="shared" ca="1" si="1374"/>
        <v>-0.20640512708621217</v>
      </c>
      <c r="GW298" s="7">
        <f t="shared" ca="1" si="1375"/>
        <v>0</v>
      </c>
      <c r="GX298" s="7">
        <f t="shared" ca="1" si="1376"/>
        <v>0</v>
      </c>
      <c r="GY298" s="7" t="str">
        <f ca="1">IFERROR(IF(GY297+GX298&gt;GZ$4,GY297,GY297+GX298),"")</f>
        <v/>
      </c>
      <c r="GZ298" s="7">
        <f t="shared" ca="1" si="1518"/>
        <v>0</v>
      </c>
      <c r="HA298" s="7">
        <f t="shared" ca="1" si="1377"/>
        <v>0.70549773119576842</v>
      </c>
      <c r="HB298" s="7">
        <f t="shared" ca="1" si="1378"/>
        <v>-0.24395926965730685</v>
      </c>
      <c r="HC298" s="7">
        <f t="shared" ca="1" si="1379"/>
        <v>0</v>
      </c>
      <c r="HD298" s="7">
        <f t="shared" ca="1" si="1380"/>
        <v>0</v>
      </c>
      <c r="HE298" s="7" t="str">
        <f ca="1">IFERROR(IF(HE297+HD298&gt;HF$4,HE297,HE297+HD298),"")</f>
        <v/>
      </c>
      <c r="HF298" s="7">
        <f t="shared" ca="1" si="1519"/>
        <v>0</v>
      </c>
      <c r="HG298" s="7">
        <f t="shared" ca="1" si="1381"/>
        <v>0.4767338398759946</v>
      </c>
      <c r="HH298" s="7">
        <f t="shared" ca="1" si="1382"/>
        <v>-1.5195378337533039E-2</v>
      </c>
      <c r="HI298" s="7">
        <f t="shared" ca="1" si="1383"/>
        <v>0</v>
      </c>
      <c r="HJ298" s="7">
        <f t="shared" ca="1" si="1384"/>
        <v>0</v>
      </c>
      <c r="HK298" s="7" t="str">
        <f ca="1">IFERROR(IF(HK297+HJ298&gt;HL$4,HK297,HK297+HJ298),"")</f>
        <v/>
      </c>
      <c r="HL298" s="7">
        <f t="shared" ca="1" si="1520"/>
        <v>0</v>
      </c>
      <c r="HM298" s="7">
        <f t="shared" ca="1" si="1385"/>
        <v>0.67005252055513753</v>
      </c>
      <c r="HN298" s="7">
        <f t="shared" ca="1" si="1386"/>
        <v>-0.20851405901667597</v>
      </c>
      <c r="HO298" s="7">
        <f t="shared" ca="1" si="1387"/>
        <v>0</v>
      </c>
      <c r="HP298" s="7">
        <f t="shared" ca="1" si="1388"/>
        <v>0</v>
      </c>
      <c r="HQ298" s="7" t="str">
        <f ca="1">IFERROR(IF(HQ297+HP298&gt;HR$4,HQ297,HQ297+HP298),"")</f>
        <v/>
      </c>
      <c r="HR298" s="7">
        <f t="shared" ca="1" si="1521"/>
        <v>0</v>
      </c>
      <c r="HS298" s="7">
        <f t="shared" ca="1" si="1389"/>
        <v>0.27974080200105411</v>
      </c>
      <c r="HT298" s="7">
        <f t="shared" ca="1" si="1390"/>
        <v>0.18179765953740745</v>
      </c>
      <c r="HU298" s="7">
        <f t="shared" ca="1" si="1391"/>
        <v>1</v>
      </c>
      <c r="HV298" s="7" t="str">
        <f t="shared" ca="1" si="1392"/>
        <v>5</v>
      </c>
      <c r="HW298" s="7" t="str">
        <f ca="1">IFERROR(IF(HW297+HV298&gt;HX$4,HW297,HW297+HV298),"")</f>
        <v/>
      </c>
      <c r="HX298" s="7">
        <f t="shared" ca="1" si="1522"/>
        <v>0</v>
      </c>
      <c r="HY298" s="7">
        <f t="shared" ca="1" si="1393"/>
        <v>2.5451420201253572E-2</v>
      </c>
      <c r="HZ298" s="7">
        <f t="shared" ca="1" si="1394"/>
        <v>0.43608704133720799</v>
      </c>
      <c r="IA298" s="7">
        <f t="shared" ca="1" si="1395"/>
        <v>1</v>
      </c>
      <c r="IB298" s="7" t="str">
        <f t="shared" ca="1" si="1396"/>
        <v>5</v>
      </c>
      <c r="IC298" s="7" t="str">
        <f ca="1">IFERROR(IF(IC297+IB298&gt;ID$4,IC297,IC297+IB298),"")</f>
        <v/>
      </c>
      <c r="ID298" s="7">
        <f t="shared" ca="1" si="1523"/>
        <v>0</v>
      </c>
      <c r="IE298" s="7">
        <f t="shared" ca="1" si="1397"/>
        <v>0.26452050413413075</v>
      </c>
      <c r="IF298" s="7">
        <f t="shared" ca="1" si="1398"/>
        <v>0.19701795740433081</v>
      </c>
      <c r="IG298" s="7">
        <f t="shared" ca="1" si="1399"/>
        <v>1</v>
      </c>
      <c r="IH298" s="7" t="str">
        <f t="shared" ca="1" si="1400"/>
        <v>5</v>
      </c>
      <c r="II298" s="7" t="str">
        <f ca="1">IFERROR(IF(II297+IH298&gt;IJ$4,II297,II297+IH298),"")</f>
        <v/>
      </c>
      <c r="IJ298" s="7">
        <f t="shared" ca="1" si="1524"/>
        <v>0</v>
      </c>
      <c r="IK298" s="7">
        <f t="shared" ca="1" si="1401"/>
        <v>0.67605684147298828</v>
      </c>
      <c r="IL298" s="7">
        <f t="shared" ca="1" si="1402"/>
        <v>-0.21451837993452672</v>
      </c>
      <c r="IM298" s="7">
        <f t="shared" ca="1" si="1403"/>
        <v>0</v>
      </c>
      <c r="IN298" s="7">
        <f t="shared" ca="1" si="1404"/>
        <v>0</v>
      </c>
      <c r="IO298" s="7" t="str">
        <f ca="1">IFERROR(IF(IO297+IN298&gt;IP$4,IO297,IO297+IN298),"")</f>
        <v/>
      </c>
      <c r="IP298" s="7">
        <f t="shared" ca="1" si="1525"/>
        <v>0</v>
      </c>
      <c r="IQ298" s="7">
        <f t="shared" ca="1" si="1405"/>
        <v>0.36639063714159437</v>
      </c>
      <c r="IR298" s="7">
        <f t="shared" ca="1" si="1406"/>
        <v>9.5147824396867198E-2</v>
      </c>
      <c r="IS298" s="7">
        <f t="shared" ca="1" si="1407"/>
        <v>1</v>
      </c>
      <c r="IT298" s="7" t="str">
        <f t="shared" ca="1" si="1408"/>
        <v>5</v>
      </c>
      <c r="IU298" s="7" t="str">
        <f ca="1">IFERROR(IF(IU297+IT298&gt;IV$4,IU297,IU297+IT298),"")</f>
        <v/>
      </c>
      <c r="IV298" s="7">
        <f t="shared" ca="1" si="1526"/>
        <v>0</v>
      </c>
      <c r="IW298" s="7">
        <f t="shared" ca="1" si="1409"/>
        <v>0.59467889903658189</v>
      </c>
      <c r="IX298" s="7">
        <f t="shared" ca="1" si="1410"/>
        <v>-0.13314043749812032</v>
      </c>
      <c r="IY298" s="7">
        <f t="shared" ca="1" si="1411"/>
        <v>0</v>
      </c>
      <c r="IZ298" s="7">
        <f t="shared" ca="1" si="1412"/>
        <v>0</v>
      </c>
      <c r="JA298" s="7" t="str">
        <f ca="1">IFERROR(IF(JA297+IZ298&gt;JB$4,JA297,JA297+IZ298),"")</f>
        <v/>
      </c>
      <c r="JB298" s="7">
        <f t="shared" ca="1" si="1527"/>
        <v>0</v>
      </c>
      <c r="JC298" s="7">
        <f t="shared" ca="1" si="1413"/>
        <v>0.73139175074284468</v>
      </c>
      <c r="JD298" s="7">
        <f t="shared" ca="1" si="1414"/>
        <v>-0.26985328920438312</v>
      </c>
      <c r="JE298" s="7">
        <f t="shared" ca="1" si="1415"/>
        <v>0</v>
      </c>
      <c r="JF298" s="7">
        <f t="shared" ca="1" si="1416"/>
        <v>0</v>
      </c>
      <c r="JG298" s="7" t="str">
        <f ca="1">IFERROR(IF(JG297+JF298&gt;JH$4,JG297,JG297+JF298),"")</f>
        <v/>
      </c>
      <c r="JH298" s="7">
        <f t="shared" ca="1" si="1528"/>
        <v>0</v>
      </c>
      <c r="JI298" s="7">
        <f t="shared" ca="1" si="1417"/>
        <v>0.50582634258674508</v>
      </c>
      <c r="JJ298" s="7">
        <f t="shared" ca="1" si="1418"/>
        <v>-4.4287881048283517E-2</v>
      </c>
      <c r="JK298" s="7">
        <f t="shared" ca="1" si="1419"/>
        <v>0</v>
      </c>
      <c r="JL298" s="7">
        <f t="shared" ca="1" si="1420"/>
        <v>0</v>
      </c>
      <c r="JM298" s="7" t="str">
        <f ca="1">IFERROR(IF(JM297+JL298&gt;JN$4,JM297,JM297+JL298),"")</f>
        <v/>
      </c>
      <c r="JN298" s="7">
        <f t="shared" ca="1" si="1529"/>
        <v>0</v>
      </c>
      <c r="JO298" s="7">
        <f t="shared" ca="1" si="1421"/>
        <v>0.91283699665990836</v>
      </c>
      <c r="JP298" s="7">
        <f t="shared" ca="1" si="1422"/>
        <v>-0.4512985351214468</v>
      </c>
      <c r="JQ298" s="7">
        <f t="shared" ca="1" si="1423"/>
        <v>0</v>
      </c>
      <c r="JR298" s="7">
        <f t="shared" ca="1" si="1424"/>
        <v>0</v>
      </c>
      <c r="JS298" s="7" t="str">
        <f ca="1">IFERROR(IF(JS297+JR298&gt;JT$4,JS297,JS297+JR298),"")</f>
        <v/>
      </c>
      <c r="JT298" s="7">
        <f t="shared" ca="1" si="1530"/>
        <v>0</v>
      </c>
      <c r="JU298" s="7">
        <f t="shared" ca="1" si="1425"/>
        <v>0.87570775999319883</v>
      </c>
      <c r="JV298" s="7">
        <f t="shared" ca="1" si="1426"/>
        <v>-0.41416929845473727</v>
      </c>
      <c r="JW298" s="7">
        <f t="shared" ca="1" si="1427"/>
        <v>0</v>
      </c>
      <c r="JX298" s="7">
        <f t="shared" ca="1" si="1428"/>
        <v>0</v>
      </c>
      <c r="JY298" s="7" t="str">
        <f ca="1">IFERROR(IF(JY297+JX298&gt;JZ$4,JY297,JY297+JX298),"")</f>
        <v/>
      </c>
      <c r="JZ298" s="7">
        <f t="shared" ca="1" si="1531"/>
        <v>0</v>
      </c>
      <c r="KA298" s="7">
        <f t="shared" ca="1" si="1429"/>
        <v>0.38685944489839008</v>
      </c>
      <c r="KB298" s="7">
        <f t="shared" ca="1" si="1430"/>
        <v>7.4679016640071483E-2</v>
      </c>
      <c r="KC298" s="7">
        <f t="shared" ca="1" si="1431"/>
        <v>1</v>
      </c>
      <c r="KD298" s="7" t="str">
        <f t="shared" ca="1" si="1432"/>
        <v>5</v>
      </c>
      <c r="KE298" s="7" t="str">
        <f ca="1">IFERROR(IF(KE297+KD298&gt;KF$4,KE297,KE297+KD298),"")</f>
        <v/>
      </c>
      <c r="KF298" s="7">
        <f t="shared" ca="1" si="1532"/>
        <v>0</v>
      </c>
      <c r="KG298" s="7">
        <f t="shared" ca="1" si="1433"/>
        <v>0.69651771661119644</v>
      </c>
      <c r="KH298" s="7">
        <f t="shared" ca="1" si="1434"/>
        <v>-0.23497925507273487</v>
      </c>
      <c r="KI298" s="7">
        <f t="shared" ca="1" si="1435"/>
        <v>0</v>
      </c>
      <c r="KJ298" s="7">
        <f t="shared" ca="1" si="1436"/>
        <v>0</v>
      </c>
      <c r="KK298" s="7" t="str">
        <f ca="1">IFERROR(IF(KK297+KJ298&gt;KL$4,KK297,KK297+KJ298),"")</f>
        <v/>
      </c>
      <c r="KL298" s="7">
        <f t="shared" ca="1" si="1533"/>
        <v>0</v>
      </c>
      <c r="KM298" s="7">
        <f t="shared" ca="1" si="1437"/>
        <v>0.71683425747232754</v>
      </c>
      <c r="KN298" s="7">
        <f t="shared" ca="1" si="1438"/>
        <v>-0.25529579593386598</v>
      </c>
      <c r="KO298" s="7">
        <f t="shared" ca="1" si="1439"/>
        <v>0</v>
      </c>
      <c r="KP298" s="7">
        <f t="shared" ca="1" si="1440"/>
        <v>0</v>
      </c>
      <c r="KQ298" s="7" t="str">
        <f ca="1">IFERROR(IF(KQ297+KP298&gt;KR$4,KQ297,KQ297+KP298),"")</f>
        <v/>
      </c>
      <c r="KR298" s="7">
        <f t="shared" ca="1" si="1534"/>
        <v>0</v>
      </c>
      <c r="KS298" s="7">
        <f t="shared" ca="1" si="1441"/>
        <v>0.26352471283198975</v>
      </c>
      <c r="KT298" s="7">
        <f t="shared" ca="1" si="1442"/>
        <v>0.19801374870647181</v>
      </c>
      <c r="KU298" s="7">
        <f t="shared" ca="1" si="1443"/>
        <v>1</v>
      </c>
      <c r="KV298" s="7" t="str">
        <f t="shared" ca="1" si="1444"/>
        <v>5</v>
      </c>
      <c r="KW298" s="7" t="str">
        <f ca="1">IFERROR(IF(KW297+KV298&gt;KX$4,KW297,KW297+KV298),"")</f>
        <v/>
      </c>
      <c r="KX298" s="7">
        <f t="shared" ca="1" si="1535"/>
        <v>0</v>
      </c>
      <c r="KY298" s="7">
        <f t="shared" ca="1" si="1445"/>
        <v>0.21705526454909652</v>
      </c>
      <c r="KZ298" s="7">
        <f t="shared" ca="1" si="1446"/>
        <v>0.24448319698936505</v>
      </c>
      <c r="LA298" s="7">
        <f t="shared" ca="1" si="1447"/>
        <v>1</v>
      </c>
      <c r="LB298" s="7" t="str">
        <f t="shared" ca="1" si="1448"/>
        <v>5</v>
      </c>
      <c r="LC298" s="7" t="str">
        <f ca="1">IFERROR(IF(LC297+LB298&gt;LD$4,LC297,LC297+LB298),"")</f>
        <v/>
      </c>
      <c r="LD298" s="7">
        <f t="shared" ca="1" si="1536"/>
        <v>0</v>
      </c>
      <c r="LE298" s="7">
        <f t="shared" ca="1" si="1449"/>
        <v>0.69226103213521251</v>
      </c>
      <c r="LF298" s="7">
        <f t="shared" ca="1" si="1450"/>
        <v>-0.23072257059675094</v>
      </c>
      <c r="LG298" s="7">
        <f t="shared" ca="1" si="1451"/>
        <v>0</v>
      </c>
      <c r="LH298" s="7">
        <f t="shared" ca="1" si="1452"/>
        <v>0</v>
      </c>
      <c r="LI298" s="7" t="str">
        <f ca="1">IFERROR(IF(LI297+LH298&gt;LJ$4,LI297,LI297+LH298),"")</f>
        <v/>
      </c>
      <c r="LJ298" s="7">
        <f t="shared" ca="1" si="1537"/>
        <v>0</v>
      </c>
      <c r="LK298" s="7">
        <f t="shared" ca="1" si="1453"/>
        <v>0.68150136041333931</v>
      </c>
      <c r="LL298" s="7">
        <f t="shared" ca="1" si="1454"/>
        <v>-0.21996289887487774</v>
      </c>
      <c r="LM298" s="7">
        <f t="shared" ca="1" si="1455"/>
        <v>0</v>
      </c>
      <c r="LN298" s="7">
        <f t="shared" ca="1" si="1456"/>
        <v>0</v>
      </c>
      <c r="LO298" s="7" t="str">
        <f ca="1">IFERROR(IF(LO297+LN298&gt;LP$4,LO297,LO297+LN298),"")</f>
        <v/>
      </c>
      <c r="LP298" s="7">
        <f t="shared" ca="1" si="1538"/>
        <v>0</v>
      </c>
      <c r="LQ298" s="7">
        <f t="shared" ca="1" si="1457"/>
        <v>0.19535640143530619</v>
      </c>
      <c r="LR298" s="7">
        <f t="shared" ca="1" si="1458"/>
        <v>0.26618206010315537</v>
      </c>
      <c r="LS298" s="7">
        <f t="shared" ca="1" si="1459"/>
        <v>1</v>
      </c>
      <c r="LT298" s="7" t="str">
        <f t="shared" ca="1" si="1460"/>
        <v>5</v>
      </c>
      <c r="LU298" s="7" t="str">
        <f ca="1">IFERROR(IF(LU297+LT298&gt;LV$4,LU297,LU297+LT298),"")</f>
        <v/>
      </c>
      <c r="LV298" s="7">
        <f t="shared" ca="1" si="1539"/>
        <v>0</v>
      </c>
      <c r="LW298" s="7">
        <f t="shared" ca="1" si="1461"/>
        <v>0.76011436134677435</v>
      </c>
      <c r="LX298" s="7">
        <f t="shared" ca="1" si="1462"/>
        <v>-0.29857589980831278</v>
      </c>
      <c r="LY298" s="7">
        <f t="shared" ca="1" si="1463"/>
        <v>0</v>
      </c>
      <c r="LZ298" s="7">
        <f t="shared" ca="1" si="1464"/>
        <v>0</v>
      </c>
      <c r="MA298" s="7" t="str">
        <f ca="1">IFERROR(IF(MA297+LZ298&gt;MB$4,MA297,MA297+LZ298),"")</f>
        <v/>
      </c>
      <c r="MB298" s="7">
        <f t="shared" ca="1" si="1540"/>
        <v>0</v>
      </c>
      <c r="MC298" s="7">
        <f t="shared" ca="1" si="1465"/>
        <v>0.91336340601660015</v>
      </c>
      <c r="MD298" s="7">
        <f t="shared" ca="1" si="1466"/>
        <v>-0.45182494447813859</v>
      </c>
      <c r="ME298" s="7">
        <f t="shared" ca="1" si="1467"/>
        <v>0</v>
      </c>
      <c r="MF298" s="7">
        <f t="shared" ca="1" si="1468"/>
        <v>0</v>
      </c>
      <c r="MG298" s="7" t="str">
        <f ca="1">IFERROR(IF(MG297+MF298&gt;MH$4,MG297,MG297+MF298),"")</f>
        <v/>
      </c>
      <c r="MH298" s="7">
        <f t="shared" ca="1" si="1541"/>
        <v>0</v>
      </c>
      <c r="MI298" s="7">
        <f t="shared" ca="1" si="1469"/>
        <v>0.91688569802083564</v>
      </c>
      <c r="MJ298" s="7">
        <f t="shared" ca="1" si="1470"/>
        <v>-0.45534723648237407</v>
      </c>
      <c r="MK298" s="7">
        <f t="shared" ca="1" si="1471"/>
        <v>0</v>
      </c>
      <c r="ML298" s="7">
        <f t="shared" ca="1" si="1472"/>
        <v>0</v>
      </c>
      <c r="MM298" s="7" t="str">
        <f ca="1">IFERROR(IF(MM297+ML298&gt;MN$4,MM297,MM297+ML298),"")</f>
        <v/>
      </c>
      <c r="MN298" s="7">
        <f t="shared" ca="1" si="1542"/>
        <v>0</v>
      </c>
      <c r="MO298" s="7">
        <f t="shared" ca="1" si="1473"/>
        <v>0.34267537085671251</v>
      </c>
      <c r="MP298" s="7">
        <f t="shared" ca="1" si="1474"/>
        <v>0.11886309068174905</v>
      </c>
      <c r="MQ298" s="7">
        <f t="shared" ca="1" si="1475"/>
        <v>1</v>
      </c>
      <c r="MR298" s="7" t="str">
        <f t="shared" ca="1" si="1476"/>
        <v>5</v>
      </c>
      <c r="MS298" s="7" t="str">
        <f ca="1">IFERROR(IF(MS297+MR298&gt;MT$4,MS297,MS297+MR298),"")</f>
        <v/>
      </c>
      <c r="MT298" s="7">
        <f t="shared" ca="1" si="1543"/>
        <v>0</v>
      </c>
      <c r="MU298" s="7">
        <f t="shared" ca="1" si="1477"/>
        <v>0.126006377754462</v>
      </c>
      <c r="MV298" s="7">
        <f t="shared" ca="1" si="1478"/>
        <v>0.33553208378399957</v>
      </c>
      <c r="MW298" s="7">
        <f t="shared" ca="1" si="1479"/>
        <v>1</v>
      </c>
      <c r="MX298" s="7" t="str">
        <f t="shared" ca="1" si="1480"/>
        <v>5</v>
      </c>
      <c r="MY298" s="7" t="str">
        <f ca="1">IFERROR(IF(MY297+MX298&gt;MZ$4,MY297,MY297+MX298),"")</f>
        <v/>
      </c>
      <c r="MZ298" s="7">
        <f t="shared" ca="1" si="1544"/>
        <v>0</v>
      </c>
      <c r="NA298" s="7">
        <f t="shared" ca="1" si="1481"/>
        <v>0.44023228656123192</v>
      </c>
      <c r="NB298" s="7">
        <f t="shared" ca="1" si="1482"/>
        <v>2.1306174977229642E-2</v>
      </c>
      <c r="NC298" s="7">
        <f t="shared" ca="1" si="1483"/>
        <v>1</v>
      </c>
      <c r="ND298" s="7" t="str">
        <f t="shared" ca="1" si="1484"/>
        <v>5</v>
      </c>
      <c r="NE298" s="7" t="str">
        <f ca="1">IFERROR(IF(NE297+ND298&gt;NF$4,NE297,NE297+ND298),"")</f>
        <v/>
      </c>
      <c r="NF298" s="7">
        <f t="shared" ca="1" si="1545"/>
        <v>0</v>
      </c>
      <c r="NG298" s="7">
        <f t="shared" ca="1" si="1485"/>
        <v>0.44106738090815933</v>
      </c>
      <c r="NH298" s="7">
        <f t="shared" ca="1" si="1486"/>
        <v>2.047108063030223E-2</v>
      </c>
      <c r="NI298" s="7">
        <f t="shared" ca="1" si="1487"/>
        <v>1</v>
      </c>
      <c r="NJ298" s="7" t="str">
        <f t="shared" ca="1" si="1488"/>
        <v>5</v>
      </c>
      <c r="NK298" s="7" t="str">
        <f ca="1">IFERROR(IF(NK297+NJ298&gt;NL$4,NK297,NK297+NJ298),"")</f>
        <v/>
      </c>
      <c r="NL298" s="7">
        <f t="shared" ca="1" si="1546"/>
        <v>0</v>
      </c>
      <c r="NM298" s="7">
        <f t="shared" ca="1" si="1489"/>
        <v>0.18635140251623683</v>
      </c>
      <c r="NN298" s="7">
        <f t="shared" ca="1" si="1490"/>
        <v>0.27518705902222473</v>
      </c>
      <c r="NO298" s="7">
        <f t="shared" ca="1" si="1491"/>
        <v>1</v>
      </c>
      <c r="NP298" s="7" t="str">
        <f t="shared" ca="1" si="1492"/>
        <v>5</v>
      </c>
      <c r="NQ298" s="7" t="str">
        <f ca="1">IFERROR(IF(NQ297+NP298&gt;NR$4,NQ297,NQ297+NP298),"")</f>
        <v/>
      </c>
      <c r="NR298" s="7">
        <f t="shared" ca="1" si="1547"/>
        <v>0</v>
      </c>
      <c r="NT298">
        <v>300</v>
      </c>
      <c r="NU298" s="7" t="s">
        <v>19</v>
      </c>
      <c r="NV298" s="7" t="str">
        <f t="shared" ca="1" si="1280"/>
        <v/>
      </c>
      <c r="NW298" s="7" t="str">
        <f t="shared" ca="1" si="1493"/>
        <v/>
      </c>
      <c r="NX298" t="str">
        <f ca="1">IFERROR(VLOOKUP(NT298,$K$3:$AK$568,8,FALSE),"")</f>
        <v/>
      </c>
      <c r="NY298" t="str">
        <f ca="1">IFERROR(VLOOKUP(NT298,$K$3:$AK$568,9,FALSE),"")</f>
        <v/>
      </c>
      <c r="NZ298" s="7" t="str">
        <f ca="1">IFERROR(VLOOKUP(NT298,$K$3:$AK$568,27,FALSE),"")</f>
        <v/>
      </c>
      <c r="OB298">
        <v>300</v>
      </c>
      <c r="OC298" s="7" t="s">
        <v>19</v>
      </c>
      <c r="OD298" t="e">
        <f t="shared" ca="1" si="1548"/>
        <v>#N/A</v>
      </c>
      <c r="OE298" s="7" t="str">
        <f t="shared" ca="1" si="1549"/>
        <v/>
      </c>
      <c r="OF298" s="7" t="str">
        <f t="shared" ca="1" si="1550"/>
        <v/>
      </c>
      <c r="OG298" t="str">
        <f t="shared" ca="1" si="1551"/>
        <v/>
      </c>
      <c r="OI298">
        <v>300</v>
      </c>
      <c r="OJ298" s="7" t="s">
        <v>19</v>
      </c>
      <c r="OK298" s="7" t="str">
        <f t="shared" ca="1" si="1552"/>
        <v/>
      </c>
      <c r="OL298" s="7" t="str">
        <f t="shared" ca="1" si="1553"/>
        <v/>
      </c>
      <c r="OM298" t="str">
        <f ca="1">IFERROR(VLOOKUP(OI298,$L$3:$AK$568,7,FALSE),"")</f>
        <v/>
      </c>
      <c r="ON298" t="str">
        <f ca="1">IFERROR(VLOOKUP(OI298,$L$3:$AK$568,8,FALSE),"")</f>
        <v/>
      </c>
      <c r="OO298" s="7" t="str">
        <f ca="1">IFERROR(VLOOKUP(OI298,$L$3:$AK$568,26,FALSE),"")</f>
        <v/>
      </c>
      <c r="OQ298">
        <v>300</v>
      </c>
      <c r="OR298" s="7" t="s">
        <v>19</v>
      </c>
      <c r="OS298" t="e">
        <f t="shared" ca="1" si="1554"/>
        <v>#N/A</v>
      </c>
      <c r="OT298" s="7" t="str">
        <f t="shared" ca="1" si="1555"/>
        <v/>
      </c>
      <c r="OU298" s="7" t="str">
        <f t="shared" ca="1" si="1556"/>
        <v/>
      </c>
      <c r="OV298" t="str">
        <f t="shared" ca="1" si="1557"/>
        <v/>
      </c>
      <c r="OX298">
        <v>300</v>
      </c>
      <c r="OY298" s="7" t="s">
        <v>19</v>
      </c>
      <c r="OZ298" s="7" t="str">
        <f t="shared" ca="1" si="1558"/>
        <v/>
      </c>
      <c r="PA298" s="7" t="str">
        <f t="shared" ca="1" si="1559"/>
        <v/>
      </c>
      <c r="PB298" t="str">
        <f ca="1">IFERROR(VLOOKUP(OX298,$M$3:$AK$568,6,FALSE),"")</f>
        <v/>
      </c>
      <c r="PC298" t="str">
        <f ca="1">IFERROR(VLOOKUP(OX298,$M$3:$AK$568,7,FALSE),"")</f>
        <v/>
      </c>
      <c r="PD298" s="7" t="str">
        <f ca="1">IFERROR(VLOOKUP(OX298,$M$3:$AK$568,25,FALSE),"")</f>
        <v/>
      </c>
      <c r="PF298">
        <v>300</v>
      </c>
      <c r="PG298" s="7" t="s">
        <v>19</v>
      </c>
      <c r="PH298" t="e">
        <f t="shared" ca="1" si="1560"/>
        <v>#N/A</v>
      </c>
      <c r="PI298" s="7" t="str">
        <f t="shared" ca="1" si="1561"/>
        <v/>
      </c>
      <c r="PJ298" s="7" t="str">
        <f t="shared" ca="1" si="1562"/>
        <v/>
      </c>
      <c r="PK298" t="str">
        <f t="shared" ca="1" si="1563"/>
        <v/>
      </c>
      <c r="PM298">
        <v>300</v>
      </c>
      <c r="PN298" s="7" t="s">
        <v>19</v>
      </c>
      <c r="PO298" s="202" t="str">
        <f t="shared" ca="1" si="1564"/>
        <v/>
      </c>
      <c r="PP298" s="7" t="str">
        <f t="shared" ca="1" si="1565"/>
        <v/>
      </c>
      <c r="PQ298" t="str">
        <f ca="1">IFERROR(VLOOKUP(PM298,$G$325:$R$409,12,FALSE),"")</f>
        <v/>
      </c>
      <c r="PR298" t="e">
        <f ca="1">VLOOKUP(PM298,$G$324:$Q$409,11,FALSE)</f>
        <v>#N/A</v>
      </c>
      <c r="PS298" s="7" t="str">
        <f ca="1">VLOOKUP(PQ298,$R$325:$Y$409,8,FALSE)</f>
        <v>- -</v>
      </c>
      <c r="PT298" s="7">
        <f ca="1">ReSt</f>
        <v>-4</v>
      </c>
      <c r="PU298" s="7" t="e">
        <f t="shared" ca="1" si="1566"/>
        <v>#N/A</v>
      </c>
      <c r="PV298" s="7" t="e">
        <f t="shared" ca="1" si="1567"/>
        <v>#N/A</v>
      </c>
      <c r="PW298" s="7" t="str">
        <f ca="1">VLOOKUP(PQ298,$R$325:$AK$409,8,FALSE)</f>
        <v>- -</v>
      </c>
      <c r="PX298" s="7"/>
      <c r="PY298">
        <v>300</v>
      </c>
      <c r="PZ298" s="7" t="s">
        <v>19</v>
      </c>
      <c r="QA298" t="str">
        <f t="shared" ca="1" si="1568"/>
        <v/>
      </c>
      <c r="QB298" s="7" t="str">
        <f t="shared" ca="1" si="1569"/>
        <v/>
      </c>
      <c r="QC298" s="7" t="str">
        <f t="shared" ca="1" si="1570"/>
        <v/>
      </c>
      <c r="QD298" t="str">
        <f t="shared" ca="1" si="1571"/>
        <v/>
      </c>
      <c r="QF298">
        <v>300</v>
      </c>
      <c r="QG298" s="7" t="s">
        <v>19</v>
      </c>
      <c r="QH298" s="7" t="str">
        <f t="shared" ca="1" si="1572"/>
        <v/>
      </c>
      <c r="QI298" s="7" t="e">
        <f t="shared" ca="1" si="1573"/>
        <v>#VALUE!</v>
      </c>
      <c r="QJ298" t="e">
        <f t="shared" ca="1" si="1574"/>
        <v>#N/A</v>
      </c>
      <c r="QK298" s="7" t="e">
        <f t="shared" ca="1" si="1575"/>
        <v>#N/A</v>
      </c>
      <c r="QM298">
        <v>300</v>
      </c>
      <c r="QN298" s="7" t="s">
        <v>19</v>
      </c>
      <c r="QO298" t="str">
        <f t="shared" ca="1" si="1576"/>
        <v/>
      </c>
      <c r="QP298" s="7" t="str">
        <f t="shared" ca="1" si="1577"/>
        <v/>
      </c>
      <c r="QQ298" t="str">
        <f t="shared" ca="1" si="1578"/>
        <v/>
      </c>
    </row>
    <row r="299" spans="1:459" x14ac:dyDescent="0.25">
      <c r="A299" s="240" t="str">
        <f>IF('Character Sheet'!$B$4="Creature","N","Y")</f>
        <v>Y</v>
      </c>
      <c r="C299" s="75"/>
      <c r="D299" s="76"/>
      <c r="F299" s="75"/>
      <c r="G299" s="76"/>
      <c r="I299" s="75"/>
      <c r="J299" s="85"/>
      <c r="K299" s="85">
        <f t="shared" ca="1" si="1589"/>
        <v>7</v>
      </c>
      <c r="L299" s="85">
        <f t="shared" ca="1" si="1587"/>
        <v>7</v>
      </c>
      <c r="M299" s="70">
        <f t="shared" ca="1" si="1593"/>
        <v>18</v>
      </c>
      <c r="O299" s="222" t="str">
        <f t="shared" ca="1" si="1277"/>
        <v>- -</v>
      </c>
      <c r="Q299" s="7" t="str">
        <f t="shared" si="1579"/>
        <v/>
      </c>
      <c r="R299" s="9" t="s">
        <v>1800</v>
      </c>
      <c r="S299" s="9"/>
      <c r="T299" s="61" t="str">
        <f>SUBSTITUTE(IFERROR(IFERROR(VLOOKUP(R299,'[1]Skill Statistics'!$A$3:$C$513,2,FALSE),VLOOKUP(Q299,'[1]Skill Statistics'!$A$3:$C$513,2,FALSE)),T298),"R*","ReSt")</f>
        <v>- -</v>
      </c>
      <c r="U299" s="61" t="str">
        <f>IFERROR(IFERROR(VLOOKUP(R299,'[1]Skill Statistics'!$A$3:$C$513,3,FALSE),VLOOKUP(Q299,'[1]Skill Statistics'!$A$3:$C$513,3,FALSE)),U298)</f>
        <v>- -</v>
      </c>
      <c r="V299" s="61" t="str">
        <f>IF(ISNUMBER(SEARCH("Category",R299)),"- -",IFERROR(IFERROR(VLOOKUP(Q299,[1]Professions!$A$4:$AM$288,MATCH(Profession,[1]Professions!$A$1:$AM$1,0),FALSE),VLOOKUP(Q299,Calculations!$B$91:$I$95,8,FALSE)),"- -"))</f>
        <v>- -</v>
      </c>
      <c r="W299" s="60" t="str">
        <f t="shared" si="1278"/>
        <v>- -</v>
      </c>
      <c r="X299" s="7" t="str">
        <f ca="1">IFERROR(VLOOKUP(R299,$BS$6:$NR$519,MATCH(ActualLevel,$BS$3:$NR$3,0),FALSE),"- -")</f>
        <v>- -</v>
      </c>
      <c r="Y299" s="7" t="str">
        <f t="shared" si="1588"/>
        <v>- -</v>
      </c>
      <c r="Z299" s="7" t="str">
        <f>IFERROR(VLOOKUP(Y299,Charts!$BQ$2:$BR$52,2,FALSE),"- -")</f>
        <v>- -</v>
      </c>
      <c r="AA299" s="7" t="str">
        <f t="shared" ca="1" si="1281"/>
        <v>- -</v>
      </c>
      <c r="AB299" s="7" t="str">
        <f t="shared" si="1584"/>
        <v>- -</v>
      </c>
      <c r="AC299" s="7"/>
      <c r="AD299" s="7"/>
      <c r="AE299" s="7"/>
      <c r="AF299" s="7"/>
      <c r="AG299" s="7"/>
      <c r="AH299" s="43"/>
      <c r="AI299" s="7"/>
      <c r="AJ299" s="7"/>
      <c r="AK299" s="7">
        <f t="shared" ca="1" si="1282"/>
        <v>0</v>
      </c>
      <c r="AL299" s="7"/>
      <c r="AM299" s="69">
        <f>IFERROR(VLOOKUP(R299,'[1]Skill Statistics'!$A$3:$AN$513,MATCH(Profession,'[1]Skill Statistics'!$A$2:$AN$2,0),FALSE),0)</f>
        <v>0</v>
      </c>
      <c r="AN299" s="85">
        <f>IFERROR(VLOOKUP(Q299,'[1]Skill Statistics'!$A$3:$BK$513,MATCH(Archetype,'[1]Skill Statistics'!$A$2:$BK$2,0),FALSE),0)</f>
        <v>0</v>
      </c>
      <c r="AO299" s="85">
        <f>IFERROR(VLOOKUP(Q299,'[1]Skill Statistics'!$A$3:$BB$513,MATCH(Race,'[1]Skill Statistics'!$A$2:$BB$2,0),FALSE),0)</f>
        <v>0</v>
      </c>
      <c r="AP299" s="85">
        <f t="shared" ca="1" si="1495"/>
        <v>0</v>
      </c>
      <c r="AQ299" s="70"/>
      <c r="AS299" s="69" t="str">
        <f>IFERROR(VLOOKUP(Q299,'[1]Professional Skills'!$A$4:$AM$288,MATCH(Profession,'[1]Professional Skills'!$A$3:$AM$3,0),FALSE),"- -")</f>
        <v>- -</v>
      </c>
      <c r="AU299" s="7" t="str">
        <f t="shared" si="1586"/>
        <v>- -</v>
      </c>
      <c r="AV299" s="7">
        <f t="shared" ca="1" si="1585"/>
        <v>0</v>
      </c>
      <c r="AW299" t="str">
        <f t="shared" si="1580"/>
        <v/>
      </c>
      <c r="AX299" t="str">
        <f>IFERROR(_xlfn.RANK.EQ(AW299,$AW$5:$AW$568),"")</f>
        <v/>
      </c>
      <c r="AY299">
        <f t="shared" si="1285"/>
        <v>0</v>
      </c>
      <c r="AZ299" s="70" t="str">
        <f t="shared" si="1283"/>
        <v/>
      </c>
      <c r="BB299" s="69" t="str">
        <f>IFERROR(IF(Q299="Language",VLOOKUP(R299,[1]Cultures!$B$4:$N$218,MATCH(Culture,[1]Cultures!$B$3:$N$3,0),FALSE),VLOOKUP(Q299,[1]Cultures!$B$4:$O$212,MATCH(Culture,[1]Cultures!$B$3:$O$3,0),FALSE)),"- -")</f>
        <v>- -</v>
      </c>
      <c r="BD299">
        <f t="shared" ca="1" si="1581"/>
        <v>0</v>
      </c>
      <c r="BE299" t="str">
        <f t="shared" si="1582"/>
        <v/>
      </c>
      <c r="BI299" s="7" t="str">
        <f t="shared" si="1284"/>
        <v>- -</v>
      </c>
      <c r="BK299" s="7"/>
      <c r="BL299" s="70" t="str">
        <f t="shared" si="1286"/>
        <v>- -</v>
      </c>
      <c r="BN299" s="69" t="str">
        <f>IFERROR(VLOOKUP(V299,Charts!$BT$2:$BV$14,3,FALSE),"- -")</f>
        <v>- -</v>
      </c>
      <c r="BO299" s="85" t="str">
        <f t="shared" ca="1" si="1496"/>
        <v>- -</v>
      </c>
      <c r="BP299" s="70" t="str">
        <f t="shared" ca="1" si="1583"/>
        <v>- -</v>
      </c>
      <c r="BR299" s="7">
        <v>298</v>
      </c>
      <c r="BS299" s="9" t="str">
        <f ca="1">VLOOKUP(BR299,$O$3:$R$568,4,FALSE)</f>
        <v>Trading</v>
      </c>
      <c r="BT299" s="7" t="str">
        <f ca="1">VLOOKUP(BS299,$R$3:$V$568,5,FALSE)</f>
        <v>2 / 3</v>
      </c>
      <c r="BU299" s="7">
        <f ca="1">VLOOKUP(BT299,Charts!$BT$2:$BV$14,3,FALSE)</f>
        <v>0.84615384615384615</v>
      </c>
      <c r="BV299" s="7" t="str">
        <f t="shared" ca="1" si="1287"/>
        <v>2</v>
      </c>
      <c r="BW299" s="7" t="str">
        <f t="shared" ca="1" si="1288"/>
        <v>3</v>
      </c>
      <c r="BY299" s="7">
        <f t="shared" ca="1" si="1289"/>
        <v>0.9436910767299268</v>
      </c>
      <c r="BZ299" s="7">
        <f t="shared" ca="1" si="1290"/>
        <v>-9.7537230576080658E-2</v>
      </c>
      <c r="CA299" s="7">
        <f t="shared" ca="1" si="1291"/>
        <v>0</v>
      </c>
      <c r="CB299" s="7">
        <f t="shared" ca="1" si="1292"/>
        <v>0</v>
      </c>
      <c r="CC299" s="7" t="str">
        <f ca="1">IFERROR(IF(CC298+CB299&gt;CD$4,CC298,CC298+CB299),"")</f>
        <v/>
      </c>
      <c r="CD299" s="7">
        <f t="shared" ca="1" si="1497"/>
        <v>0</v>
      </c>
      <c r="CE299" s="7">
        <f t="shared" ca="1" si="1293"/>
        <v>0.12230698031180975</v>
      </c>
      <c r="CF299" s="7">
        <f t="shared" ca="1" si="1294"/>
        <v>0.72384686584203639</v>
      </c>
      <c r="CG299" s="7">
        <f t="shared" ca="1" si="1295"/>
        <v>1</v>
      </c>
      <c r="CH299" s="7" t="str">
        <f t="shared" ca="1" si="1296"/>
        <v>2</v>
      </c>
      <c r="CI299" s="7" t="str">
        <f ca="1">IFERROR(IF(CI298+CH299&gt;CJ$4,CI298,CI298+CH299),"")</f>
        <v/>
      </c>
      <c r="CJ299" s="7">
        <f t="shared" ca="1" si="1498"/>
        <v>0</v>
      </c>
      <c r="CK299" s="7">
        <f t="shared" ca="1" si="1297"/>
        <v>0.49786685023842303</v>
      </c>
      <c r="CL299" s="7">
        <f t="shared" ca="1" si="1298"/>
        <v>0.34828699591542311</v>
      </c>
      <c r="CM299" s="7">
        <f t="shared" ca="1" si="1299"/>
        <v>1</v>
      </c>
      <c r="CN299" s="7" t="str">
        <f t="shared" ca="1" si="1300"/>
        <v>2</v>
      </c>
      <c r="CO299" s="7" t="str">
        <f ca="1">IFERROR(IF(CO298+CN299&gt;CP$4,CO298,CO298+CN299),"")</f>
        <v/>
      </c>
      <c r="CP299" s="7">
        <f t="shared" ca="1" si="1499"/>
        <v>0</v>
      </c>
      <c r="CQ299" s="7">
        <f t="shared" ca="1" si="1301"/>
        <v>0.52676261330307217</v>
      </c>
      <c r="CR299" s="7">
        <f t="shared" ca="1" si="1302"/>
        <v>0.31939123285077398</v>
      </c>
      <c r="CS299" s="7">
        <f t="shared" ca="1" si="1303"/>
        <v>1</v>
      </c>
      <c r="CT299" s="7" t="str">
        <f t="shared" ca="1" si="1304"/>
        <v>2</v>
      </c>
      <c r="CU299" s="7" t="str">
        <f ca="1">IFERROR(IF(CU298+CT299&gt;CV$4,CU298,CU298+CT299),"")</f>
        <v/>
      </c>
      <c r="CV299" s="7">
        <f t="shared" ca="1" si="1500"/>
        <v>0</v>
      </c>
      <c r="CW299" s="7">
        <f t="shared" ca="1" si="1305"/>
        <v>0.30879794249109838</v>
      </c>
      <c r="CX299" s="7">
        <f t="shared" ca="1" si="1306"/>
        <v>0.53735590366274777</v>
      </c>
      <c r="CY299" s="7">
        <f t="shared" ca="1" si="1307"/>
        <v>1</v>
      </c>
      <c r="CZ299" s="7" t="str">
        <f t="shared" ca="1" si="1308"/>
        <v>2</v>
      </c>
      <c r="DA299" s="7" t="str">
        <f ca="1">IFERROR(IF(DA298+CZ299&gt;DB$4,DA298,DA298+CZ299),"")</f>
        <v/>
      </c>
      <c r="DB299" s="7">
        <f t="shared" ca="1" si="1501"/>
        <v>0</v>
      </c>
      <c r="DC299" s="7">
        <f t="shared" ca="1" si="1309"/>
        <v>0.14022727327316342</v>
      </c>
      <c r="DD299" s="7">
        <f t="shared" ca="1" si="1310"/>
        <v>0.70592657288068272</v>
      </c>
      <c r="DE299" s="7">
        <f t="shared" ca="1" si="1311"/>
        <v>1</v>
      </c>
      <c r="DF299" s="7" t="str">
        <f t="shared" ca="1" si="1312"/>
        <v>2</v>
      </c>
      <c r="DG299" s="7" t="str">
        <f ca="1">IFERROR(IF(DG298+DF299&gt;DH$4,DG298,DG298+DF299),"")</f>
        <v/>
      </c>
      <c r="DH299" s="7">
        <f t="shared" ca="1" si="1502"/>
        <v>0</v>
      </c>
      <c r="DI299" s="7">
        <f t="shared" ca="1" si="1313"/>
        <v>0.82012257466455907</v>
      </c>
      <c r="DJ299" s="7">
        <f t="shared" ca="1" si="1314"/>
        <v>2.6031271489287078E-2</v>
      </c>
      <c r="DK299" s="7">
        <f t="shared" ca="1" si="1315"/>
        <v>1</v>
      </c>
      <c r="DL299" s="7" t="str">
        <f t="shared" ca="1" si="1316"/>
        <v>2</v>
      </c>
      <c r="DM299" s="7" t="str">
        <f ca="1">IFERROR(IF(DM298+DL299&gt;DN$4,DM298,DM298+DL299),"")</f>
        <v/>
      </c>
      <c r="DN299" s="7">
        <f t="shared" ca="1" si="1503"/>
        <v>0</v>
      </c>
      <c r="DO299" s="7">
        <f t="shared" ca="1" si="1317"/>
        <v>0.80063714839771105</v>
      </c>
      <c r="DP299" s="7">
        <f t="shared" ca="1" si="1318"/>
        <v>4.5516697756135094E-2</v>
      </c>
      <c r="DQ299" s="7">
        <f t="shared" ca="1" si="1319"/>
        <v>1</v>
      </c>
      <c r="DR299" s="7" t="str">
        <f t="shared" ca="1" si="1320"/>
        <v>2</v>
      </c>
      <c r="DS299" s="7" t="str">
        <f ca="1">IFERROR(IF(DS298+DR299&gt;DT$4,DS298,DS298+DR299),"")</f>
        <v/>
      </c>
      <c r="DT299" s="7">
        <f t="shared" ca="1" si="1504"/>
        <v>0</v>
      </c>
      <c r="DU299" s="7">
        <f t="shared" ca="1" si="1321"/>
        <v>0.52248661756425141</v>
      </c>
      <c r="DV299" s="7">
        <f t="shared" ca="1" si="1322"/>
        <v>0.32366722858959474</v>
      </c>
      <c r="DW299" s="7">
        <f t="shared" ca="1" si="1323"/>
        <v>1</v>
      </c>
      <c r="DX299" s="7" t="str">
        <f t="shared" ca="1" si="1324"/>
        <v>2</v>
      </c>
      <c r="DY299" s="7" t="str">
        <f ca="1">IFERROR(IF(DY298+DX299&gt;DZ$4,DY298,DY298+DX299),"")</f>
        <v/>
      </c>
      <c r="DZ299" s="7">
        <f t="shared" ca="1" si="1505"/>
        <v>0</v>
      </c>
      <c r="EA299" s="7">
        <f t="shared" ca="1" si="1325"/>
        <v>0.64927883098113903</v>
      </c>
      <c r="EB299" s="7">
        <f t="shared" ca="1" si="1326"/>
        <v>0.19687501517270711</v>
      </c>
      <c r="EC299" s="7">
        <f t="shared" ca="1" si="1327"/>
        <v>1</v>
      </c>
      <c r="ED299" s="7" t="str">
        <f t="shared" ca="1" si="1328"/>
        <v>2</v>
      </c>
      <c r="EE299" s="7" t="str">
        <f ca="1">IFERROR(IF(EE298+ED299&gt;EF$4,EE298,EE298+ED299),"")</f>
        <v/>
      </c>
      <c r="EF299" s="7">
        <f t="shared" ca="1" si="1506"/>
        <v>0</v>
      </c>
      <c r="EG299" s="7">
        <f t="shared" ca="1" si="1329"/>
        <v>0.58556038593984061</v>
      </c>
      <c r="EH299" s="7">
        <f t="shared" ca="1" si="1330"/>
        <v>0.26059346021400553</v>
      </c>
      <c r="EI299" s="7">
        <f t="shared" ca="1" si="1331"/>
        <v>1</v>
      </c>
      <c r="EJ299" s="7" t="str">
        <f t="shared" ca="1" si="1332"/>
        <v>2</v>
      </c>
      <c r="EK299" s="7" t="str">
        <f ca="1">IFERROR(IF(EK298+EJ299&gt;EL$4,EK298,EK298+EJ299),"")</f>
        <v/>
      </c>
      <c r="EL299" s="7">
        <f t="shared" ca="1" si="1507"/>
        <v>0</v>
      </c>
      <c r="EM299" s="7">
        <f t="shared" ca="1" si="1333"/>
        <v>0.65856684936142751</v>
      </c>
      <c r="EN299" s="7">
        <f t="shared" ca="1" si="1334"/>
        <v>0.18758699679241864</v>
      </c>
      <c r="EO299" s="7">
        <f t="shared" ca="1" si="1335"/>
        <v>1</v>
      </c>
      <c r="EP299" s="7" t="str">
        <f t="shared" ca="1" si="1336"/>
        <v>2</v>
      </c>
      <c r="EQ299" s="7" t="str">
        <f ca="1">IFERROR(IF(EQ298+EP299&gt;ER$4,EQ298,EQ298+EP299),"")</f>
        <v/>
      </c>
      <c r="ER299" s="7">
        <f t="shared" ca="1" si="1508"/>
        <v>0</v>
      </c>
      <c r="ES299" s="7">
        <f t="shared" ca="1" si="1337"/>
        <v>0.5400226132953837</v>
      </c>
      <c r="ET299" s="7">
        <f t="shared" ca="1" si="1338"/>
        <v>0.30613123285846244</v>
      </c>
      <c r="EU299" s="7">
        <f t="shared" ca="1" si="1339"/>
        <v>1</v>
      </c>
      <c r="EV299" s="7" t="str">
        <f t="shared" ca="1" si="1340"/>
        <v>2</v>
      </c>
      <c r="EW299" s="7" t="str">
        <f ca="1">IFERROR(IF(EW298+EV299&gt;EX$4,EW298,EW298+EV299),"")</f>
        <v/>
      </c>
      <c r="EX299" s="7">
        <f t="shared" ca="1" si="1509"/>
        <v>0</v>
      </c>
      <c r="EY299" s="7">
        <f t="shared" ca="1" si="1341"/>
        <v>6.663022674839203E-2</v>
      </c>
      <c r="EZ299" s="7">
        <f t="shared" ca="1" si="1342"/>
        <v>0.77952361940545412</v>
      </c>
      <c r="FA299" s="7">
        <f t="shared" ca="1" si="1343"/>
        <v>1</v>
      </c>
      <c r="FB299" s="7" t="str">
        <f t="shared" ca="1" si="1344"/>
        <v>2</v>
      </c>
      <c r="FC299" s="7" t="str">
        <f ca="1">IFERROR(IF(FC298+FB299&gt;FD$4,FC298,FC298+FB299),"")</f>
        <v/>
      </c>
      <c r="FD299" s="7">
        <f t="shared" ca="1" si="1510"/>
        <v>0</v>
      </c>
      <c r="FE299" s="7">
        <f t="shared" ca="1" si="1345"/>
        <v>0.45462251694858902</v>
      </c>
      <c r="FF299" s="7">
        <f t="shared" ca="1" si="1346"/>
        <v>0.39153132920525713</v>
      </c>
      <c r="FG299" s="7">
        <f t="shared" ca="1" si="1347"/>
        <v>1</v>
      </c>
      <c r="FH299" s="7" t="str">
        <f t="shared" ca="1" si="1348"/>
        <v>2</v>
      </c>
      <c r="FI299" s="7" t="str">
        <f ca="1">IFERROR(IF(FI298+FH299&gt;FJ$4,FI298,FI298+FH299),"")</f>
        <v/>
      </c>
      <c r="FJ299" s="7">
        <f t="shared" ca="1" si="1511"/>
        <v>0</v>
      </c>
      <c r="FK299" s="7">
        <f t="shared" ca="1" si="1349"/>
        <v>0.83447474703397984</v>
      </c>
      <c r="FL299" s="7">
        <f t="shared" ca="1" si="1350"/>
        <v>1.167909911986631E-2</v>
      </c>
      <c r="FM299" s="7">
        <f t="shared" ca="1" si="1351"/>
        <v>1</v>
      </c>
      <c r="FN299" s="7" t="str">
        <f t="shared" ca="1" si="1352"/>
        <v>2</v>
      </c>
      <c r="FO299" s="7" t="str">
        <f ca="1">IFERROR(IF(FO298+FN299&gt;FP$4,FO298,FO298+FN299),"")</f>
        <v/>
      </c>
      <c r="FP299" s="7">
        <f t="shared" ca="1" si="1512"/>
        <v>0</v>
      </c>
      <c r="FQ299" s="7">
        <f t="shared" ca="1" si="1353"/>
        <v>0.66451921977642703</v>
      </c>
      <c r="FR299" s="7">
        <f t="shared" ca="1" si="1354"/>
        <v>0.18163462637741912</v>
      </c>
      <c r="FS299" s="7">
        <f t="shared" ca="1" si="1355"/>
        <v>1</v>
      </c>
      <c r="FT299" s="7" t="str">
        <f t="shared" ca="1" si="1356"/>
        <v>2</v>
      </c>
      <c r="FU299" s="7" t="str">
        <f ca="1">IFERROR(IF(FU298+FT299&gt;FV$4,FU298,FU298+FT299),"")</f>
        <v/>
      </c>
      <c r="FV299" s="7">
        <f t="shared" ca="1" si="1513"/>
        <v>0</v>
      </c>
      <c r="FW299" s="7">
        <f t="shared" ca="1" si="1357"/>
        <v>0.72558803874458855</v>
      </c>
      <c r="FX299" s="7">
        <f t="shared" ca="1" si="1358"/>
        <v>0.1205658074092576</v>
      </c>
      <c r="FY299" s="7">
        <f t="shared" ca="1" si="1359"/>
        <v>1</v>
      </c>
      <c r="FZ299" s="7" t="str">
        <f t="shared" ca="1" si="1360"/>
        <v>2</v>
      </c>
      <c r="GA299" s="7" t="str">
        <f ca="1">IFERROR(IF(GA298+FZ299&gt;GB$4,GA298,GA298+FZ299),"")</f>
        <v/>
      </c>
      <c r="GB299" s="7">
        <f t="shared" ca="1" si="1514"/>
        <v>0</v>
      </c>
      <c r="GC299" s="7">
        <f t="shared" ca="1" si="1361"/>
        <v>0.8031511692935509</v>
      </c>
      <c r="GD299" s="7">
        <f t="shared" ca="1" si="1362"/>
        <v>4.3002676860295241E-2</v>
      </c>
      <c r="GE299" s="7">
        <f t="shared" ca="1" si="1363"/>
        <v>1</v>
      </c>
      <c r="GF299" s="7" t="str">
        <f t="shared" ca="1" si="1364"/>
        <v>2</v>
      </c>
      <c r="GG299" s="7" t="str">
        <f ca="1">IFERROR(IF(GG298+GF299&gt;GH$4,GG298,GG298+GF299),"")</f>
        <v/>
      </c>
      <c r="GH299" s="7">
        <f t="shared" ca="1" si="1515"/>
        <v>0</v>
      </c>
      <c r="GI299" s="7">
        <f t="shared" ca="1" si="1365"/>
        <v>0.98767684565041436</v>
      </c>
      <c r="GJ299" s="7">
        <f t="shared" ca="1" si="1366"/>
        <v>-0.14152299949656821</v>
      </c>
      <c r="GK299" s="7">
        <f t="shared" ca="1" si="1367"/>
        <v>0</v>
      </c>
      <c r="GL299" s="7">
        <f t="shared" ca="1" si="1368"/>
        <v>0</v>
      </c>
      <c r="GM299" s="7" t="str">
        <f ca="1">IFERROR(IF(GM298+GL299&gt;GN$4,GM298,GM298+GL299),"")</f>
        <v/>
      </c>
      <c r="GN299" s="7">
        <f t="shared" ca="1" si="1516"/>
        <v>0</v>
      </c>
      <c r="GO299" s="7">
        <f t="shared" ca="1" si="1369"/>
        <v>0.745779209918083</v>
      </c>
      <c r="GP299" s="7">
        <f t="shared" ca="1" si="1370"/>
        <v>0.10037463623576315</v>
      </c>
      <c r="GQ299" s="7">
        <f t="shared" ca="1" si="1371"/>
        <v>1</v>
      </c>
      <c r="GR299" s="7" t="str">
        <f t="shared" ca="1" si="1372"/>
        <v>2</v>
      </c>
      <c r="GS299" s="7" t="str">
        <f ca="1">IFERROR(IF(GS298+GR299&gt;GT$4,GS298,GS298+GR299),"")</f>
        <v/>
      </c>
      <c r="GT299" s="7">
        <f t="shared" ca="1" si="1517"/>
        <v>0</v>
      </c>
      <c r="GU299" s="7">
        <f t="shared" ca="1" si="1373"/>
        <v>0.46870273129422391</v>
      </c>
      <c r="GV299" s="7">
        <f t="shared" ca="1" si="1374"/>
        <v>0.37745111485962224</v>
      </c>
      <c r="GW299" s="7">
        <f t="shared" ca="1" si="1375"/>
        <v>1</v>
      </c>
      <c r="GX299" s="7" t="str">
        <f t="shared" ca="1" si="1376"/>
        <v>2</v>
      </c>
      <c r="GY299" s="7" t="str">
        <f ca="1">IFERROR(IF(GY298+GX299&gt;GZ$4,GY298,GY298+GX299),"")</f>
        <v/>
      </c>
      <c r="GZ299" s="7">
        <f t="shared" ca="1" si="1518"/>
        <v>0</v>
      </c>
      <c r="HA299" s="7">
        <f t="shared" ca="1" si="1377"/>
        <v>0.58897331865541569</v>
      </c>
      <c r="HB299" s="7">
        <f t="shared" ca="1" si="1378"/>
        <v>0.25718052749843046</v>
      </c>
      <c r="HC299" s="7">
        <f t="shared" ca="1" si="1379"/>
        <v>1</v>
      </c>
      <c r="HD299" s="7" t="str">
        <f t="shared" ca="1" si="1380"/>
        <v>2</v>
      </c>
      <c r="HE299" s="7" t="str">
        <f ca="1">IFERROR(IF(HE298+HD299&gt;HF$4,HE298,HE298+HD299),"")</f>
        <v/>
      </c>
      <c r="HF299" s="7">
        <f t="shared" ca="1" si="1519"/>
        <v>0</v>
      </c>
      <c r="HG299" s="7">
        <f t="shared" ca="1" si="1381"/>
        <v>0.59994991028553268</v>
      </c>
      <c r="HH299" s="7">
        <f t="shared" ca="1" si="1382"/>
        <v>0.24620393586831346</v>
      </c>
      <c r="HI299" s="7">
        <f t="shared" ca="1" si="1383"/>
        <v>1</v>
      </c>
      <c r="HJ299" s="7" t="str">
        <f t="shared" ca="1" si="1384"/>
        <v>2</v>
      </c>
      <c r="HK299" s="7" t="str">
        <f ca="1">IFERROR(IF(HK298+HJ299&gt;HL$4,HK298,HK298+HJ299),"")</f>
        <v/>
      </c>
      <c r="HL299" s="7">
        <f t="shared" ca="1" si="1520"/>
        <v>0</v>
      </c>
      <c r="HM299" s="7">
        <f t="shared" ca="1" si="1385"/>
        <v>0.54824870987727436</v>
      </c>
      <c r="HN299" s="7">
        <f t="shared" ca="1" si="1386"/>
        <v>0.29790513627657178</v>
      </c>
      <c r="HO299" s="7">
        <f t="shared" ca="1" si="1387"/>
        <v>1</v>
      </c>
      <c r="HP299" s="7" t="str">
        <f t="shared" ca="1" si="1388"/>
        <v>2</v>
      </c>
      <c r="HQ299" s="7" t="str">
        <f ca="1">IFERROR(IF(HQ298+HP299&gt;HR$4,HQ298,HQ298+HP299),"")</f>
        <v/>
      </c>
      <c r="HR299" s="7">
        <f t="shared" ca="1" si="1521"/>
        <v>0</v>
      </c>
      <c r="HS299" s="7">
        <f t="shared" ca="1" si="1389"/>
        <v>0.24178785763476651</v>
      </c>
      <c r="HT299" s="7">
        <f t="shared" ca="1" si="1390"/>
        <v>0.60436598851907963</v>
      </c>
      <c r="HU299" s="7">
        <f t="shared" ca="1" si="1391"/>
        <v>1</v>
      </c>
      <c r="HV299" s="7" t="str">
        <f t="shared" ca="1" si="1392"/>
        <v>2</v>
      </c>
      <c r="HW299" s="7" t="str">
        <f ca="1">IFERROR(IF(HW298+HV299&gt;HX$4,HW298,HW298+HV299),"")</f>
        <v/>
      </c>
      <c r="HX299" s="7">
        <f t="shared" ca="1" si="1522"/>
        <v>0</v>
      </c>
      <c r="HY299" s="7">
        <f t="shared" ca="1" si="1393"/>
        <v>0.15333676257350815</v>
      </c>
      <c r="HZ299" s="7">
        <f t="shared" ca="1" si="1394"/>
        <v>0.692817083580338</v>
      </c>
      <c r="IA299" s="7">
        <f t="shared" ca="1" si="1395"/>
        <v>1</v>
      </c>
      <c r="IB299" s="7" t="str">
        <f t="shared" ca="1" si="1396"/>
        <v>2</v>
      </c>
      <c r="IC299" s="7" t="str">
        <f ca="1">IFERROR(IF(IC298+IB299&gt;ID$4,IC298,IC298+IB299),"")</f>
        <v/>
      </c>
      <c r="ID299" s="7">
        <f t="shared" ca="1" si="1523"/>
        <v>0</v>
      </c>
      <c r="IE299" s="7">
        <f t="shared" ca="1" si="1397"/>
        <v>0.62832672597948291</v>
      </c>
      <c r="IF299" s="7">
        <f t="shared" ca="1" si="1398"/>
        <v>0.21782712017436323</v>
      </c>
      <c r="IG299" s="7">
        <f t="shared" ca="1" si="1399"/>
        <v>1</v>
      </c>
      <c r="IH299" s="7" t="str">
        <f t="shared" ca="1" si="1400"/>
        <v>2</v>
      </c>
      <c r="II299" s="7" t="str">
        <f ca="1">IFERROR(IF(II298+IH299&gt;IJ$4,II298,II298+IH299),"")</f>
        <v/>
      </c>
      <c r="IJ299" s="7">
        <f t="shared" ca="1" si="1524"/>
        <v>0</v>
      </c>
      <c r="IK299" s="7">
        <f t="shared" ca="1" si="1401"/>
        <v>0.24594520470346437</v>
      </c>
      <c r="IL299" s="7">
        <f t="shared" ca="1" si="1402"/>
        <v>0.60020864145038177</v>
      </c>
      <c r="IM299" s="7">
        <f t="shared" ca="1" si="1403"/>
        <v>1</v>
      </c>
      <c r="IN299" s="7" t="str">
        <f t="shared" ca="1" si="1404"/>
        <v>2</v>
      </c>
      <c r="IO299" s="7" t="str">
        <f ca="1">IFERROR(IF(IO298+IN299&gt;IP$4,IO298,IO298+IN299),"")</f>
        <v/>
      </c>
      <c r="IP299" s="7">
        <f t="shared" ca="1" si="1525"/>
        <v>0</v>
      </c>
      <c r="IQ299" s="7">
        <f t="shared" ca="1" si="1405"/>
        <v>8.5629176680616537E-2</v>
      </c>
      <c r="IR299" s="7">
        <f t="shared" ca="1" si="1406"/>
        <v>0.76052466947322961</v>
      </c>
      <c r="IS299" s="7">
        <f t="shared" ca="1" si="1407"/>
        <v>1</v>
      </c>
      <c r="IT299" s="7" t="str">
        <f t="shared" ca="1" si="1408"/>
        <v>2</v>
      </c>
      <c r="IU299" s="7" t="str">
        <f ca="1">IFERROR(IF(IU298+IT299&gt;IV$4,IU298,IU298+IT299),"")</f>
        <v/>
      </c>
      <c r="IV299" s="7">
        <f t="shared" ca="1" si="1526"/>
        <v>0</v>
      </c>
      <c r="IW299" s="7">
        <f t="shared" ca="1" si="1409"/>
        <v>0.80988331946879555</v>
      </c>
      <c r="IX299" s="7">
        <f t="shared" ca="1" si="1410"/>
        <v>3.6270526685050597E-2</v>
      </c>
      <c r="IY299" s="7">
        <f t="shared" ca="1" si="1411"/>
        <v>1</v>
      </c>
      <c r="IZ299" s="7" t="str">
        <f t="shared" ca="1" si="1412"/>
        <v>2</v>
      </c>
      <c r="JA299" s="7" t="str">
        <f ca="1">IFERROR(IF(JA298+IZ299&gt;JB$4,JA298,JA298+IZ299),"")</f>
        <v/>
      </c>
      <c r="JB299" s="7">
        <f t="shared" ca="1" si="1527"/>
        <v>0</v>
      </c>
      <c r="JC299" s="7">
        <f t="shared" ca="1" si="1413"/>
        <v>0.24396873661845619</v>
      </c>
      <c r="JD299" s="7">
        <f t="shared" ca="1" si="1414"/>
        <v>0.60218510953538995</v>
      </c>
      <c r="JE299" s="7">
        <f t="shared" ca="1" si="1415"/>
        <v>1</v>
      </c>
      <c r="JF299" s="7" t="str">
        <f t="shared" ca="1" si="1416"/>
        <v>2</v>
      </c>
      <c r="JG299" s="7" t="str">
        <f ca="1">IFERROR(IF(JG298+JF299&gt;JH$4,JG298,JG298+JF299),"")</f>
        <v/>
      </c>
      <c r="JH299" s="7">
        <f t="shared" ca="1" si="1528"/>
        <v>0</v>
      </c>
      <c r="JI299" s="7">
        <f t="shared" ca="1" si="1417"/>
        <v>0.45903144514396821</v>
      </c>
      <c r="JJ299" s="7">
        <f t="shared" ca="1" si="1418"/>
        <v>0.38712240100987794</v>
      </c>
      <c r="JK299" s="7">
        <f t="shared" ca="1" si="1419"/>
        <v>1</v>
      </c>
      <c r="JL299" s="7" t="str">
        <f t="shared" ca="1" si="1420"/>
        <v>2</v>
      </c>
      <c r="JM299" s="7" t="str">
        <f ca="1">IFERROR(IF(JM298+JL299&gt;JN$4,JM298,JM298+JL299),"")</f>
        <v/>
      </c>
      <c r="JN299" s="7">
        <f t="shared" ca="1" si="1529"/>
        <v>0</v>
      </c>
      <c r="JO299" s="7">
        <f t="shared" ca="1" si="1421"/>
        <v>0.39592664102716102</v>
      </c>
      <c r="JP299" s="7">
        <f t="shared" ca="1" si="1422"/>
        <v>0.45022720512668513</v>
      </c>
      <c r="JQ299" s="7">
        <f t="shared" ca="1" si="1423"/>
        <v>1</v>
      </c>
      <c r="JR299" s="7" t="str">
        <f t="shared" ca="1" si="1424"/>
        <v>2</v>
      </c>
      <c r="JS299" s="7" t="str">
        <f ca="1">IFERROR(IF(JS298+JR299&gt;JT$4,JS298,JS298+JR299),"")</f>
        <v/>
      </c>
      <c r="JT299" s="7">
        <f t="shared" ca="1" si="1530"/>
        <v>0</v>
      </c>
      <c r="JU299" s="7">
        <f t="shared" ca="1" si="1425"/>
        <v>0.21674149268265408</v>
      </c>
      <c r="JV299" s="7">
        <f t="shared" ca="1" si="1426"/>
        <v>0.62941235347119207</v>
      </c>
      <c r="JW299" s="7">
        <f t="shared" ca="1" si="1427"/>
        <v>1</v>
      </c>
      <c r="JX299" s="7" t="str">
        <f t="shared" ca="1" si="1428"/>
        <v>2</v>
      </c>
      <c r="JY299" s="7" t="str">
        <f ca="1">IFERROR(IF(JY298+JX299&gt;JZ$4,JY298,JY298+JX299),"")</f>
        <v/>
      </c>
      <c r="JZ299" s="7">
        <f t="shared" ca="1" si="1531"/>
        <v>0</v>
      </c>
      <c r="KA299" s="7">
        <f t="shared" ca="1" si="1429"/>
        <v>0.61145724964145332</v>
      </c>
      <c r="KB299" s="7">
        <f t="shared" ca="1" si="1430"/>
        <v>0.23469659651239283</v>
      </c>
      <c r="KC299" s="7">
        <f t="shared" ca="1" si="1431"/>
        <v>1</v>
      </c>
      <c r="KD299" s="7" t="str">
        <f t="shared" ca="1" si="1432"/>
        <v>2</v>
      </c>
      <c r="KE299" s="7" t="str">
        <f ca="1">IFERROR(IF(KE298+KD299&gt;KF$4,KE298,KE298+KD299),"")</f>
        <v/>
      </c>
      <c r="KF299" s="7">
        <f t="shared" ca="1" si="1532"/>
        <v>0</v>
      </c>
      <c r="KG299" s="7">
        <f t="shared" ca="1" si="1433"/>
        <v>5.325589283987564E-2</v>
      </c>
      <c r="KH299" s="7">
        <f t="shared" ca="1" si="1434"/>
        <v>0.7928979533139705</v>
      </c>
      <c r="KI299" s="7">
        <f t="shared" ca="1" si="1435"/>
        <v>1</v>
      </c>
      <c r="KJ299" s="7" t="str">
        <f t="shared" ca="1" si="1436"/>
        <v>2</v>
      </c>
      <c r="KK299" s="7" t="str">
        <f ca="1">IFERROR(IF(KK298+KJ299&gt;KL$4,KK298,KK298+KJ299),"")</f>
        <v/>
      </c>
      <c r="KL299" s="7">
        <f t="shared" ca="1" si="1533"/>
        <v>0</v>
      </c>
      <c r="KM299" s="7">
        <f t="shared" ca="1" si="1437"/>
        <v>0.41309760815388652</v>
      </c>
      <c r="KN299" s="7">
        <f t="shared" ca="1" si="1438"/>
        <v>0.43305623799995963</v>
      </c>
      <c r="KO299" s="7">
        <f t="shared" ca="1" si="1439"/>
        <v>1</v>
      </c>
      <c r="KP299" s="7" t="str">
        <f t="shared" ca="1" si="1440"/>
        <v>2</v>
      </c>
      <c r="KQ299" s="7" t="str">
        <f ca="1">IFERROR(IF(KQ298+KP299&gt;KR$4,KQ298,KQ298+KP299),"")</f>
        <v/>
      </c>
      <c r="KR299" s="7">
        <f t="shared" ca="1" si="1534"/>
        <v>0</v>
      </c>
      <c r="KS299" s="7">
        <f t="shared" ca="1" si="1441"/>
        <v>8.7055841232225317E-2</v>
      </c>
      <c r="KT299" s="7">
        <f t="shared" ca="1" si="1442"/>
        <v>0.75909800492162083</v>
      </c>
      <c r="KU299" s="7">
        <f t="shared" ca="1" si="1443"/>
        <v>1</v>
      </c>
      <c r="KV299" s="7" t="str">
        <f t="shared" ca="1" si="1444"/>
        <v>2</v>
      </c>
      <c r="KW299" s="7" t="str">
        <f ca="1">IFERROR(IF(KW298+KV299&gt;KX$4,KW298,KW298+KV299),"")</f>
        <v/>
      </c>
      <c r="KX299" s="7">
        <f t="shared" ca="1" si="1535"/>
        <v>0</v>
      </c>
      <c r="KY299" s="7">
        <f t="shared" ca="1" si="1445"/>
        <v>0.51119431558122641</v>
      </c>
      <c r="KZ299" s="7">
        <f t="shared" ca="1" si="1446"/>
        <v>0.33495953057261973</v>
      </c>
      <c r="LA299" s="7">
        <f t="shared" ca="1" si="1447"/>
        <v>1</v>
      </c>
      <c r="LB299" s="7" t="str">
        <f t="shared" ca="1" si="1448"/>
        <v>2</v>
      </c>
      <c r="LC299" s="7" t="str">
        <f ca="1">IFERROR(IF(LC298+LB299&gt;LD$4,LC298,LC298+LB299),"")</f>
        <v/>
      </c>
      <c r="LD299" s="7">
        <f t="shared" ca="1" si="1536"/>
        <v>0</v>
      </c>
      <c r="LE299" s="7">
        <f t="shared" ca="1" si="1449"/>
        <v>0.77109043331614335</v>
      </c>
      <c r="LF299" s="7">
        <f t="shared" ca="1" si="1450"/>
        <v>7.5063412837702792E-2</v>
      </c>
      <c r="LG299" s="7">
        <f t="shared" ca="1" si="1451"/>
        <v>1</v>
      </c>
      <c r="LH299" s="7" t="str">
        <f t="shared" ca="1" si="1452"/>
        <v>2</v>
      </c>
      <c r="LI299" s="7" t="str">
        <f ca="1">IFERROR(IF(LI298+LH299&gt;LJ$4,LI298,LI298+LH299),"")</f>
        <v/>
      </c>
      <c r="LJ299" s="7">
        <f t="shared" ca="1" si="1537"/>
        <v>0</v>
      </c>
      <c r="LK299" s="7">
        <f t="shared" ca="1" si="1453"/>
        <v>0.19522315504749232</v>
      </c>
      <c r="LL299" s="7">
        <f t="shared" ca="1" si="1454"/>
        <v>0.65093069110635382</v>
      </c>
      <c r="LM299" s="7">
        <f t="shared" ca="1" si="1455"/>
        <v>1</v>
      </c>
      <c r="LN299" s="7" t="str">
        <f t="shared" ca="1" si="1456"/>
        <v>2</v>
      </c>
      <c r="LO299" s="7" t="str">
        <f ca="1">IFERROR(IF(LO298+LN299&gt;LP$4,LO298,LO298+LN299),"")</f>
        <v/>
      </c>
      <c r="LP299" s="7">
        <f t="shared" ca="1" si="1538"/>
        <v>0</v>
      </c>
      <c r="LQ299" s="7">
        <f t="shared" ca="1" si="1457"/>
        <v>0.81707946295391409</v>
      </c>
      <c r="LR299" s="7">
        <f t="shared" ca="1" si="1458"/>
        <v>2.9074383199932052E-2</v>
      </c>
      <c r="LS299" s="7">
        <f t="shared" ca="1" si="1459"/>
        <v>1</v>
      </c>
      <c r="LT299" s="7" t="str">
        <f t="shared" ca="1" si="1460"/>
        <v>2</v>
      </c>
      <c r="LU299" s="7" t="str">
        <f ca="1">IFERROR(IF(LU298+LT299&gt;LV$4,LU298,LU298+LT299),"")</f>
        <v/>
      </c>
      <c r="LV299" s="7">
        <f t="shared" ca="1" si="1539"/>
        <v>0</v>
      </c>
      <c r="LW299" s="7">
        <f t="shared" ca="1" si="1461"/>
        <v>0.55865750504447031</v>
      </c>
      <c r="LX299" s="7">
        <f t="shared" ca="1" si="1462"/>
        <v>0.28749634110937583</v>
      </c>
      <c r="LY299" s="7">
        <f t="shared" ca="1" si="1463"/>
        <v>1</v>
      </c>
      <c r="LZ299" s="7" t="str">
        <f t="shared" ca="1" si="1464"/>
        <v>2</v>
      </c>
      <c r="MA299" s="7" t="str">
        <f ca="1">IFERROR(IF(MA298+LZ299&gt;MB$4,MA298,MA298+LZ299),"")</f>
        <v/>
      </c>
      <c r="MB299" s="7">
        <f t="shared" ca="1" si="1540"/>
        <v>0</v>
      </c>
      <c r="MC299" s="7">
        <f t="shared" ca="1" si="1465"/>
        <v>0.38306459109904278</v>
      </c>
      <c r="MD299" s="7">
        <f t="shared" ca="1" si="1466"/>
        <v>0.46308925505480336</v>
      </c>
      <c r="ME299" s="7">
        <f t="shared" ca="1" si="1467"/>
        <v>1</v>
      </c>
      <c r="MF299" s="7" t="str">
        <f t="shared" ca="1" si="1468"/>
        <v>2</v>
      </c>
      <c r="MG299" s="7" t="str">
        <f ca="1">IFERROR(IF(MG298+MF299&gt;MH$4,MG298,MG298+MF299),"")</f>
        <v/>
      </c>
      <c r="MH299" s="7">
        <f t="shared" ca="1" si="1541"/>
        <v>0</v>
      </c>
      <c r="MI299" s="7">
        <f t="shared" ca="1" si="1469"/>
        <v>0.70000949791495437</v>
      </c>
      <c r="MJ299" s="7">
        <f t="shared" ca="1" si="1470"/>
        <v>0.14614434823889177</v>
      </c>
      <c r="MK299" s="7">
        <f t="shared" ca="1" si="1471"/>
        <v>1</v>
      </c>
      <c r="ML299" s="7" t="str">
        <f t="shared" ca="1" si="1472"/>
        <v>2</v>
      </c>
      <c r="MM299" s="7" t="str">
        <f ca="1">IFERROR(IF(MM298+ML299&gt;MN$4,MM298,MM298+ML299),"")</f>
        <v/>
      </c>
      <c r="MN299" s="7">
        <f t="shared" ca="1" si="1542"/>
        <v>0</v>
      </c>
      <c r="MO299" s="7">
        <f t="shared" ca="1" si="1473"/>
        <v>0.54747520525693416</v>
      </c>
      <c r="MP299" s="7">
        <f t="shared" ca="1" si="1474"/>
        <v>0.29867864089691198</v>
      </c>
      <c r="MQ299" s="7">
        <f t="shared" ca="1" si="1475"/>
        <v>1</v>
      </c>
      <c r="MR299" s="7" t="str">
        <f t="shared" ca="1" si="1476"/>
        <v>2</v>
      </c>
      <c r="MS299" s="7" t="str">
        <f ca="1">IFERROR(IF(MS298+MR299&gt;MT$4,MS298,MS298+MR299),"")</f>
        <v/>
      </c>
      <c r="MT299" s="7">
        <f t="shared" ca="1" si="1543"/>
        <v>0</v>
      </c>
      <c r="MU299" s="7">
        <f t="shared" ca="1" si="1477"/>
        <v>0.60241589078335489</v>
      </c>
      <c r="MV299" s="7">
        <f t="shared" ca="1" si="1478"/>
        <v>0.24373795537049125</v>
      </c>
      <c r="MW299" s="7">
        <f t="shared" ca="1" si="1479"/>
        <v>1</v>
      </c>
      <c r="MX299" s="7" t="str">
        <f t="shared" ca="1" si="1480"/>
        <v>2</v>
      </c>
      <c r="MY299" s="7" t="str">
        <f ca="1">IFERROR(IF(MY298+MX299&gt;MZ$4,MY298,MY298+MX299),"")</f>
        <v/>
      </c>
      <c r="MZ299" s="7">
        <f t="shared" ca="1" si="1544"/>
        <v>0</v>
      </c>
      <c r="NA299" s="7">
        <f t="shared" ca="1" si="1481"/>
        <v>8.8659039360908687E-2</v>
      </c>
      <c r="NB299" s="7">
        <f t="shared" ca="1" si="1482"/>
        <v>0.75749480679293746</v>
      </c>
      <c r="NC299" s="7">
        <f t="shared" ca="1" si="1483"/>
        <v>1</v>
      </c>
      <c r="ND299" s="7" t="str">
        <f t="shared" ca="1" si="1484"/>
        <v>2</v>
      </c>
      <c r="NE299" s="7" t="str">
        <f ca="1">IFERROR(IF(NE298+ND299&gt;NF$4,NE298,NE298+ND299),"")</f>
        <v/>
      </c>
      <c r="NF299" s="7">
        <f t="shared" ca="1" si="1545"/>
        <v>0</v>
      </c>
      <c r="NG299" s="7">
        <f t="shared" ca="1" si="1485"/>
        <v>0.5115741288479364</v>
      </c>
      <c r="NH299" s="7">
        <f t="shared" ca="1" si="1486"/>
        <v>0.33457971730590974</v>
      </c>
      <c r="NI299" s="7">
        <f t="shared" ca="1" si="1487"/>
        <v>1</v>
      </c>
      <c r="NJ299" s="7" t="str">
        <f t="shared" ca="1" si="1488"/>
        <v>2</v>
      </c>
      <c r="NK299" s="7" t="str">
        <f ca="1">IFERROR(IF(NK298+NJ299&gt;NL$4,NK298,NK298+NJ299),"")</f>
        <v/>
      </c>
      <c r="NL299" s="7">
        <f t="shared" ca="1" si="1546"/>
        <v>0</v>
      </c>
      <c r="NM299" s="7">
        <f t="shared" ca="1" si="1489"/>
        <v>0.33063400002543497</v>
      </c>
      <c r="NN299" s="7">
        <f t="shared" ca="1" si="1490"/>
        <v>0.51551984612841117</v>
      </c>
      <c r="NO299" s="7">
        <f t="shared" ca="1" si="1491"/>
        <v>1</v>
      </c>
      <c r="NP299" s="7" t="str">
        <f t="shared" ca="1" si="1492"/>
        <v>2</v>
      </c>
      <c r="NQ299" s="7" t="str">
        <f ca="1">IFERROR(IF(NQ298+NP299&gt;NR$4,NQ298,NQ298+NP299),"")</f>
        <v/>
      </c>
      <c r="NR299" s="7">
        <f t="shared" ca="1" si="1547"/>
        <v>0</v>
      </c>
      <c r="NT299">
        <v>301</v>
      </c>
      <c r="NU299" s="7" t="s">
        <v>19</v>
      </c>
      <c r="NV299" s="7" t="str">
        <f t="shared" ca="1" si="1280"/>
        <v/>
      </c>
      <c r="NW299" s="7" t="str">
        <f t="shared" ca="1" si="1493"/>
        <v/>
      </c>
      <c r="NX299" t="str">
        <f ca="1">IFERROR(VLOOKUP(NT299,$K$3:$AK$568,8,FALSE),"")</f>
        <v/>
      </c>
      <c r="NY299" t="str">
        <f ca="1">IFERROR(VLOOKUP(NT299,$K$3:$AK$568,9,FALSE),"")</f>
        <v/>
      </c>
      <c r="NZ299" s="7" t="str">
        <f ca="1">IFERROR(VLOOKUP(NT299,$K$3:$AK$568,27,FALSE),"")</f>
        <v/>
      </c>
      <c r="OB299">
        <v>301</v>
      </c>
      <c r="OC299" s="7" t="s">
        <v>19</v>
      </c>
      <c r="OD299" t="e">
        <f t="shared" ca="1" si="1548"/>
        <v>#N/A</v>
      </c>
      <c r="OE299" s="7" t="str">
        <f t="shared" ca="1" si="1549"/>
        <v/>
      </c>
      <c r="OF299" s="7" t="str">
        <f t="shared" ca="1" si="1550"/>
        <v/>
      </c>
      <c r="OG299" t="str">
        <f t="shared" ca="1" si="1551"/>
        <v/>
      </c>
      <c r="OI299">
        <v>301</v>
      </c>
      <c r="OJ299" s="7" t="s">
        <v>19</v>
      </c>
      <c r="OK299" s="7" t="str">
        <f t="shared" ca="1" si="1552"/>
        <v/>
      </c>
      <c r="OL299" s="7" t="str">
        <f t="shared" ca="1" si="1553"/>
        <v/>
      </c>
      <c r="OM299" t="str">
        <f ca="1">IFERROR(VLOOKUP(OI299,$L$3:$AK$568,7,FALSE),"")</f>
        <v/>
      </c>
      <c r="ON299" t="str">
        <f ca="1">IFERROR(VLOOKUP(OI299,$L$3:$AK$568,8,FALSE),"")</f>
        <v/>
      </c>
      <c r="OO299" s="7" t="str">
        <f ca="1">IFERROR(VLOOKUP(OI299,$L$3:$AK$568,26,FALSE),"")</f>
        <v/>
      </c>
      <c r="OQ299">
        <v>301</v>
      </c>
      <c r="OR299" s="7" t="s">
        <v>19</v>
      </c>
      <c r="OS299" t="e">
        <f t="shared" ca="1" si="1554"/>
        <v>#N/A</v>
      </c>
      <c r="OT299" s="7" t="str">
        <f t="shared" ca="1" si="1555"/>
        <v/>
      </c>
      <c r="OU299" s="7" t="str">
        <f t="shared" ca="1" si="1556"/>
        <v/>
      </c>
      <c r="OV299" t="str">
        <f t="shared" ca="1" si="1557"/>
        <v/>
      </c>
      <c r="OX299">
        <v>301</v>
      </c>
      <c r="OY299" s="7" t="s">
        <v>19</v>
      </c>
      <c r="OZ299" s="7" t="str">
        <f t="shared" ca="1" si="1558"/>
        <v/>
      </c>
      <c r="PA299" s="7" t="str">
        <f t="shared" ca="1" si="1559"/>
        <v/>
      </c>
      <c r="PB299" t="str">
        <f ca="1">IFERROR(VLOOKUP(OX299,$M$3:$AK$568,6,FALSE),"")</f>
        <v/>
      </c>
      <c r="PC299" t="str">
        <f ca="1">IFERROR(VLOOKUP(OX299,$M$3:$AK$568,7,FALSE),"")</f>
        <v/>
      </c>
      <c r="PD299" s="7" t="str">
        <f ca="1">IFERROR(VLOOKUP(OX299,$M$3:$AK$568,25,FALSE),"")</f>
        <v/>
      </c>
      <c r="PF299">
        <v>301</v>
      </c>
      <c r="PG299" s="7" t="s">
        <v>19</v>
      </c>
      <c r="PH299" t="e">
        <f t="shared" ca="1" si="1560"/>
        <v>#N/A</v>
      </c>
      <c r="PI299" s="7" t="str">
        <f t="shared" ca="1" si="1561"/>
        <v/>
      </c>
      <c r="PJ299" s="7" t="str">
        <f t="shared" ca="1" si="1562"/>
        <v/>
      </c>
      <c r="PK299" t="str">
        <f t="shared" ca="1" si="1563"/>
        <v/>
      </c>
      <c r="PM299">
        <v>301</v>
      </c>
      <c r="PN299" s="7" t="s">
        <v>19</v>
      </c>
      <c r="PO299" s="202" t="str">
        <f t="shared" ca="1" si="1564"/>
        <v/>
      </c>
      <c r="PP299" s="7" t="str">
        <f t="shared" ca="1" si="1565"/>
        <v/>
      </c>
      <c r="PQ299" t="str">
        <f ca="1">IFERROR(VLOOKUP(PM299,$G$325:$R$409,12,FALSE),"")</f>
        <v/>
      </c>
      <c r="PR299" t="e">
        <f ca="1">VLOOKUP(PM299,$G$324:$Q$409,11,FALSE)</f>
        <v>#N/A</v>
      </c>
      <c r="PS299" s="7" t="str">
        <f ca="1">VLOOKUP(PQ299,$R$325:$Y$409,8,FALSE)</f>
        <v>- -</v>
      </c>
      <c r="PT299" s="7">
        <f ca="1">ReSt</f>
        <v>-4</v>
      </c>
      <c r="PU299" s="7" t="e">
        <f t="shared" ca="1" si="1566"/>
        <v>#N/A</v>
      </c>
      <c r="PV299" s="7" t="e">
        <f t="shared" ca="1" si="1567"/>
        <v>#N/A</v>
      </c>
      <c r="PW299" s="7" t="str">
        <f ca="1">VLOOKUP(PQ299,$R$325:$AK$409,8,FALSE)</f>
        <v>- -</v>
      </c>
      <c r="PX299" s="7"/>
      <c r="PY299">
        <v>301</v>
      </c>
      <c r="PZ299" s="7" t="s">
        <v>19</v>
      </c>
      <c r="QA299" t="str">
        <f t="shared" ca="1" si="1568"/>
        <v/>
      </c>
      <c r="QB299" s="7" t="str">
        <f t="shared" ca="1" si="1569"/>
        <v/>
      </c>
      <c r="QC299" s="7" t="str">
        <f t="shared" ca="1" si="1570"/>
        <v/>
      </c>
      <c r="QD299" t="str">
        <f t="shared" ca="1" si="1571"/>
        <v/>
      </c>
      <c r="QF299">
        <v>301</v>
      </c>
      <c r="QG299" s="7" t="s">
        <v>19</v>
      </c>
      <c r="QH299" s="7" t="str">
        <f t="shared" ca="1" si="1572"/>
        <v/>
      </c>
      <c r="QI299" s="7" t="e">
        <f t="shared" ca="1" si="1573"/>
        <v>#VALUE!</v>
      </c>
      <c r="QJ299" t="e">
        <f t="shared" ca="1" si="1574"/>
        <v>#N/A</v>
      </c>
      <c r="QK299" s="7" t="e">
        <f t="shared" ca="1" si="1575"/>
        <v>#N/A</v>
      </c>
      <c r="QM299">
        <v>301</v>
      </c>
      <c r="QN299" s="7" t="s">
        <v>19</v>
      </c>
      <c r="QO299" t="str">
        <f t="shared" ca="1" si="1576"/>
        <v/>
      </c>
      <c r="QP299" s="7" t="str">
        <f t="shared" ca="1" si="1577"/>
        <v/>
      </c>
      <c r="QQ299" t="str">
        <f t="shared" ca="1" si="1578"/>
        <v/>
      </c>
    </row>
    <row r="300" spans="1:459" x14ac:dyDescent="0.25">
      <c r="A300" s="240" t="str">
        <f>IF('Character Sheet'!$B$4="Creature","N","Y")</f>
        <v>Y</v>
      </c>
      <c r="C300" s="75"/>
      <c r="D300" s="76"/>
      <c r="F300" s="75"/>
      <c r="G300" s="76"/>
      <c r="I300" s="75"/>
      <c r="J300" s="85"/>
      <c r="K300" s="85">
        <f t="shared" ca="1" si="1589"/>
        <v>7</v>
      </c>
      <c r="L300" s="85">
        <f t="shared" ca="1" si="1587"/>
        <v>7</v>
      </c>
      <c r="M300" s="70">
        <f t="shared" ca="1" si="1593"/>
        <v>18</v>
      </c>
      <c r="O300" s="222" t="str">
        <f t="shared" ca="1" si="1277"/>
        <v>- -</v>
      </c>
      <c r="Q300" s="7" t="str">
        <f t="shared" si="1579"/>
        <v/>
      </c>
      <c r="R300" s="9" t="s">
        <v>1801</v>
      </c>
      <c r="S300" s="9"/>
      <c r="T300" s="61" t="str">
        <f>SUBSTITUTE(IFERROR(IFERROR(VLOOKUP(R300,'[1]Skill Statistics'!$A$3:$C$513,2,FALSE),VLOOKUP(Q300,'[1]Skill Statistics'!$A$3:$C$513,2,FALSE)),T299),"R*","ReSt")</f>
        <v>- -</v>
      </c>
      <c r="U300" s="61" t="str">
        <f>IFERROR(IFERROR(VLOOKUP(R300,'[1]Skill Statistics'!$A$3:$C$513,3,FALSE),VLOOKUP(Q300,'[1]Skill Statistics'!$A$3:$C$513,3,FALSE)),U299)</f>
        <v>- -</v>
      </c>
      <c r="V300" s="61" t="str">
        <f>IF(ISNUMBER(SEARCH("Category",R300)),"- -",IFERROR(IFERROR(VLOOKUP(Q300,[1]Professions!$A$4:$AM$288,MATCH(Profession,[1]Professions!$A$1:$AM$1,0),FALSE),VLOOKUP(Q300,Calculations!$B$91:$I$95,8,FALSE)),"- -"))</f>
        <v>- -</v>
      </c>
      <c r="W300" s="60" t="str">
        <f t="shared" si="1278"/>
        <v>- -</v>
      </c>
      <c r="X300" s="7" t="str">
        <f ca="1">IFERROR(VLOOKUP(R300,$BS$6:$NR$519,MATCH(ActualLevel,$BS$3:$NR$3,0),FALSE),"- -")</f>
        <v>- -</v>
      </c>
      <c r="Y300" s="7" t="str">
        <f t="shared" si="1588"/>
        <v>- -</v>
      </c>
      <c r="Z300" s="7" t="str">
        <f>IFERROR(VLOOKUP(Y300,Charts!$BQ$2:$BR$52,2,FALSE),"- -")</f>
        <v>- -</v>
      </c>
      <c r="AA300" s="7" t="str">
        <f t="shared" ca="1" si="1281"/>
        <v>- -</v>
      </c>
      <c r="AB300" s="7" t="str">
        <f t="shared" si="1584"/>
        <v>- -</v>
      </c>
      <c r="AC300" s="7"/>
      <c r="AD300" s="7"/>
      <c r="AE300" s="7"/>
      <c r="AF300" s="7"/>
      <c r="AG300" s="7"/>
      <c r="AH300" s="43"/>
      <c r="AI300" s="7"/>
      <c r="AJ300" s="7"/>
      <c r="AK300" s="7">
        <f t="shared" ca="1" si="1282"/>
        <v>0</v>
      </c>
      <c r="AL300" s="7"/>
      <c r="AM300" s="69">
        <f>IFERROR(VLOOKUP(R300,'[1]Skill Statistics'!$A$3:$AN$513,MATCH(Profession,'[1]Skill Statistics'!$A$2:$AN$2,0),FALSE),0)</f>
        <v>0</v>
      </c>
      <c r="AN300" s="85">
        <f>IFERROR(VLOOKUP(Q300,'[1]Skill Statistics'!$A$3:$BK$513,MATCH(Archetype,'[1]Skill Statistics'!$A$2:$BK$2,0),FALSE),0)</f>
        <v>0</v>
      </c>
      <c r="AO300" s="85">
        <f>IFERROR(VLOOKUP(Q300,'[1]Skill Statistics'!$A$3:$BB$513,MATCH(Race,'[1]Skill Statistics'!$A$2:$BB$2,0),FALSE),0)</f>
        <v>0</v>
      </c>
      <c r="AP300" s="85">
        <f t="shared" ca="1" si="1495"/>
        <v>0</v>
      </c>
      <c r="AQ300" s="70"/>
      <c r="AS300" s="69" t="str">
        <f>IFERROR(VLOOKUP(Q300,'[1]Professional Skills'!$A$4:$AM$288,MATCH(Profession,'[1]Professional Skills'!$A$3:$AM$3,0),FALSE),"- -")</f>
        <v>- -</v>
      </c>
      <c r="AU300" s="7" t="str">
        <f t="shared" si="1586"/>
        <v>- -</v>
      </c>
      <c r="AV300" s="7">
        <f t="shared" ca="1" si="1585"/>
        <v>0</v>
      </c>
      <c r="AW300" t="str">
        <f t="shared" si="1580"/>
        <v/>
      </c>
      <c r="AX300" t="str">
        <f>IFERROR(_xlfn.RANK.EQ(AW300,$AW$5:$AW$568),"")</f>
        <v/>
      </c>
      <c r="AY300">
        <f t="shared" si="1285"/>
        <v>0</v>
      </c>
      <c r="AZ300" s="70" t="str">
        <f t="shared" si="1283"/>
        <v/>
      </c>
      <c r="BB300" s="69" t="str">
        <f>IFERROR(IF(Q300="Language",VLOOKUP(R300,[1]Cultures!$B$4:$N$218,MATCH(Culture,[1]Cultures!$B$3:$N$3,0),FALSE),VLOOKUP(Q300,[1]Cultures!$B$4:$O$212,MATCH(Culture,[1]Cultures!$B$3:$O$3,0),FALSE)),"- -")</f>
        <v>- -</v>
      </c>
      <c r="BD300">
        <f t="shared" ca="1" si="1581"/>
        <v>0</v>
      </c>
      <c r="BE300" t="str">
        <f t="shared" si="1582"/>
        <v/>
      </c>
      <c r="BI300" s="7" t="str">
        <f t="shared" si="1284"/>
        <v>- -</v>
      </c>
      <c r="BK300" s="7"/>
      <c r="BL300" s="70" t="str">
        <f t="shared" si="1286"/>
        <v>- -</v>
      </c>
      <c r="BN300" s="69" t="str">
        <f>IFERROR(VLOOKUP(V300,Charts!$BT$2:$BV$14,3,FALSE),"- -")</f>
        <v>- -</v>
      </c>
      <c r="BO300" s="85" t="str">
        <f t="shared" ca="1" si="1496"/>
        <v>- -</v>
      </c>
      <c r="BP300" s="70" t="str">
        <f t="shared" ca="1" si="1583"/>
        <v>- -</v>
      </c>
      <c r="BR300" s="7">
        <v>299</v>
      </c>
      <c r="BS300" s="9" t="str">
        <f ca="1">VLOOKUP(BR300,$O$3:$R$568,4,FALSE)</f>
        <v>Transportation</v>
      </c>
      <c r="BT300" s="7" t="str">
        <f ca="1">VLOOKUP(BS300,$R$3:$V$568,5,FALSE)</f>
        <v>4 / 6</v>
      </c>
      <c r="BU300" s="7">
        <f ca="1">VLOOKUP(BT300,Charts!$BT$2:$BV$14,3,FALSE)</f>
        <v>0.53846153846153844</v>
      </c>
      <c r="BV300" s="7" t="str">
        <f t="shared" ca="1" si="1287"/>
        <v>4</v>
      </c>
      <c r="BW300" s="7" t="str">
        <f t="shared" ca="1" si="1288"/>
        <v>6</v>
      </c>
      <c r="BY300" s="7">
        <f t="shared" ca="1" si="1289"/>
        <v>0.78271584385554138</v>
      </c>
      <c r="BZ300" s="7">
        <f t="shared" ca="1" si="1290"/>
        <v>-0.24425430539400295</v>
      </c>
      <c r="CA300" s="7">
        <f t="shared" ca="1" si="1291"/>
        <v>0</v>
      </c>
      <c r="CB300" s="7">
        <f t="shared" ca="1" si="1292"/>
        <v>0</v>
      </c>
      <c r="CC300" s="7" t="str">
        <f ca="1">IFERROR(IF(CC299+CB300&gt;CD$4,CC299,CC299+CB300),"")</f>
        <v/>
      </c>
      <c r="CD300" s="7">
        <f t="shared" ca="1" si="1497"/>
        <v>0</v>
      </c>
      <c r="CE300" s="7">
        <f t="shared" ca="1" si="1293"/>
        <v>0.20517536335998654</v>
      </c>
      <c r="CF300" s="7">
        <f t="shared" ca="1" si="1294"/>
        <v>0.3332861751015519</v>
      </c>
      <c r="CG300" s="7">
        <f t="shared" ca="1" si="1295"/>
        <v>1</v>
      </c>
      <c r="CH300" s="7" t="str">
        <f t="shared" ca="1" si="1296"/>
        <v>4</v>
      </c>
      <c r="CI300" s="7" t="str">
        <f ca="1">IFERROR(IF(CI299+CH300&gt;CJ$4,CI299,CI299+CH300),"")</f>
        <v/>
      </c>
      <c r="CJ300" s="7">
        <f t="shared" ca="1" si="1498"/>
        <v>0</v>
      </c>
      <c r="CK300" s="7">
        <f t="shared" ca="1" si="1297"/>
        <v>0.79246996800523695</v>
      </c>
      <c r="CL300" s="7">
        <f t="shared" ca="1" si="1298"/>
        <v>-0.25400842954369851</v>
      </c>
      <c r="CM300" s="7">
        <f t="shared" ca="1" si="1299"/>
        <v>0</v>
      </c>
      <c r="CN300" s="7">
        <f t="shared" ca="1" si="1300"/>
        <v>0</v>
      </c>
      <c r="CO300" s="7" t="str">
        <f ca="1">IFERROR(IF(CO299+CN300&gt;CP$4,CO299,CO299+CN300),"")</f>
        <v/>
      </c>
      <c r="CP300" s="7">
        <f t="shared" ca="1" si="1499"/>
        <v>0</v>
      </c>
      <c r="CQ300" s="7">
        <f t="shared" ca="1" si="1301"/>
        <v>0.46845544765851033</v>
      </c>
      <c r="CR300" s="7">
        <f t="shared" ca="1" si="1302"/>
        <v>7.0006090803028109E-2</v>
      </c>
      <c r="CS300" s="7">
        <f t="shared" ca="1" si="1303"/>
        <v>1</v>
      </c>
      <c r="CT300" s="7" t="str">
        <f t="shared" ca="1" si="1304"/>
        <v>4</v>
      </c>
      <c r="CU300" s="7" t="str">
        <f ca="1">IFERROR(IF(CU299+CT300&gt;CV$4,CU299,CU299+CT300),"")</f>
        <v/>
      </c>
      <c r="CV300" s="7">
        <f t="shared" ca="1" si="1500"/>
        <v>0</v>
      </c>
      <c r="CW300" s="7">
        <f t="shared" ca="1" si="1305"/>
        <v>0.62864068770301362</v>
      </c>
      <c r="CX300" s="7">
        <f t="shared" ca="1" si="1306"/>
        <v>-9.0179149241475187E-2</v>
      </c>
      <c r="CY300" s="7">
        <f t="shared" ca="1" si="1307"/>
        <v>0</v>
      </c>
      <c r="CZ300" s="7">
        <f t="shared" ca="1" si="1308"/>
        <v>0</v>
      </c>
      <c r="DA300" s="7" t="str">
        <f ca="1">IFERROR(IF(DA299+CZ300&gt;DB$4,DA299,DA299+CZ300),"")</f>
        <v/>
      </c>
      <c r="DB300" s="7">
        <f t="shared" ca="1" si="1501"/>
        <v>0</v>
      </c>
      <c r="DC300" s="7">
        <f t="shared" ca="1" si="1309"/>
        <v>0.13711754785032182</v>
      </c>
      <c r="DD300" s="7">
        <f t="shared" ca="1" si="1310"/>
        <v>0.40134399061121662</v>
      </c>
      <c r="DE300" s="7">
        <f t="shared" ca="1" si="1311"/>
        <v>1</v>
      </c>
      <c r="DF300" s="7" t="str">
        <f t="shared" ca="1" si="1312"/>
        <v>4</v>
      </c>
      <c r="DG300" s="7" t="str">
        <f ca="1">IFERROR(IF(DG299+DF300&gt;DH$4,DG299,DG299+DF300),"")</f>
        <v/>
      </c>
      <c r="DH300" s="7">
        <f t="shared" ca="1" si="1502"/>
        <v>0</v>
      </c>
      <c r="DI300" s="7">
        <f t="shared" ca="1" si="1313"/>
        <v>0.85489897010371874</v>
      </c>
      <c r="DJ300" s="7">
        <f t="shared" ca="1" si="1314"/>
        <v>-0.3164374316421803</v>
      </c>
      <c r="DK300" s="7">
        <f t="shared" ca="1" si="1315"/>
        <v>0</v>
      </c>
      <c r="DL300" s="7">
        <f t="shared" ca="1" si="1316"/>
        <v>0</v>
      </c>
      <c r="DM300" s="7" t="str">
        <f ca="1">IFERROR(IF(DM299+DL300&gt;DN$4,DM299,DM299+DL300),"")</f>
        <v/>
      </c>
      <c r="DN300" s="7">
        <f t="shared" ca="1" si="1503"/>
        <v>0</v>
      </c>
      <c r="DO300" s="7">
        <f t="shared" ca="1" si="1317"/>
        <v>0.88125541015164433</v>
      </c>
      <c r="DP300" s="7">
        <f t="shared" ca="1" si="1318"/>
        <v>-0.34279387169010589</v>
      </c>
      <c r="DQ300" s="7">
        <f t="shared" ca="1" si="1319"/>
        <v>0</v>
      </c>
      <c r="DR300" s="7">
        <f t="shared" ca="1" si="1320"/>
        <v>0</v>
      </c>
      <c r="DS300" s="7" t="str">
        <f ca="1">IFERROR(IF(DS299+DR300&gt;DT$4,DS299,DS299+DR300),"")</f>
        <v/>
      </c>
      <c r="DT300" s="7">
        <f t="shared" ca="1" si="1504"/>
        <v>0</v>
      </c>
      <c r="DU300" s="7">
        <f t="shared" ca="1" si="1321"/>
        <v>0.62412341354222889</v>
      </c>
      <c r="DV300" s="7">
        <f t="shared" ca="1" si="1322"/>
        <v>-8.5661875080690453E-2</v>
      </c>
      <c r="DW300" s="7">
        <f t="shared" ca="1" si="1323"/>
        <v>0</v>
      </c>
      <c r="DX300" s="7">
        <f t="shared" ca="1" si="1324"/>
        <v>0</v>
      </c>
      <c r="DY300" s="7" t="str">
        <f ca="1">IFERROR(IF(DY299+DX300&gt;DZ$4,DY299,DY299+DX300),"")</f>
        <v/>
      </c>
      <c r="DZ300" s="7">
        <f t="shared" ca="1" si="1505"/>
        <v>0</v>
      </c>
      <c r="EA300" s="7">
        <f t="shared" ca="1" si="1325"/>
        <v>0.1541142984077305</v>
      </c>
      <c r="EB300" s="7">
        <f t="shared" ca="1" si="1326"/>
        <v>0.38434724005380794</v>
      </c>
      <c r="EC300" s="7">
        <f t="shared" ca="1" si="1327"/>
        <v>1</v>
      </c>
      <c r="ED300" s="7" t="str">
        <f t="shared" ca="1" si="1328"/>
        <v>4</v>
      </c>
      <c r="EE300" s="7" t="str">
        <f ca="1">IFERROR(IF(EE299+ED300&gt;EF$4,EE299,EE299+ED300),"")</f>
        <v/>
      </c>
      <c r="EF300" s="7">
        <f t="shared" ca="1" si="1506"/>
        <v>0</v>
      </c>
      <c r="EG300" s="7">
        <f t="shared" ca="1" si="1329"/>
        <v>0.80862957036304939</v>
      </c>
      <c r="EH300" s="7">
        <f t="shared" ca="1" si="1330"/>
        <v>-0.27016803190151095</v>
      </c>
      <c r="EI300" s="7">
        <f t="shared" ca="1" si="1331"/>
        <v>0</v>
      </c>
      <c r="EJ300" s="7">
        <f t="shared" ca="1" si="1332"/>
        <v>0</v>
      </c>
      <c r="EK300" s="7" t="str">
        <f ca="1">IFERROR(IF(EK299+EJ300&gt;EL$4,EK299,EK299+EJ300),"")</f>
        <v/>
      </c>
      <c r="EL300" s="7">
        <f t="shared" ca="1" si="1507"/>
        <v>0</v>
      </c>
      <c r="EM300" s="7">
        <f t="shared" ca="1" si="1333"/>
        <v>0.2346422053971402</v>
      </c>
      <c r="EN300" s="7">
        <f t="shared" ca="1" si="1334"/>
        <v>0.30381933306439823</v>
      </c>
      <c r="EO300" s="7">
        <f t="shared" ca="1" si="1335"/>
        <v>1</v>
      </c>
      <c r="EP300" s="7" t="str">
        <f t="shared" ca="1" si="1336"/>
        <v>4</v>
      </c>
      <c r="EQ300" s="7" t="str">
        <f ca="1">IFERROR(IF(EQ299+EP300&gt;ER$4,EQ299,EQ299+EP300),"")</f>
        <v/>
      </c>
      <c r="ER300" s="7">
        <f t="shared" ca="1" si="1508"/>
        <v>0</v>
      </c>
      <c r="ES300" s="7">
        <f t="shared" ca="1" si="1337"/>
        <v>0.9863919204271816</v>
      </c>
      <c r="ET300" s="7">
        <f t="shared" ca="1" si="1338"/>
        <v>-0.44793038196564317</v>
      </c>
      <c r="EU300" s="7">
        <f t="shared" ca="1" si="1339"/>
        <v>0</v>
      </c>
      <c r="EV300" s="7">
        <f t="shared" ca="1" si="1340"/>
        <v>0</v>
      </c>
      <c r="EW300" s="7" t="str">
        <f ca="1">IFERROR(IF(EW299+EV300&gt;EX$4,EW299,EW299+EV300),"")</f>
        <v/>
      </c>
      <c r="EX300" s="7">
        <f t="shared" ca="1" si="1509"/>
        <v>0</v>
      </c>
      <c r="EY300" s="7">
        <f t="shared" ca="1" si="1341"/>
        <v>0.74601962289529788</v>
      </c>
      <c r="EZ300" s="7">
        <f t="shared" ca="1" si="1342"/>
        <v>-0.20755808443375945</v>
      </c>
      <c r="FA300" s="7">
        <f t="shared" ca="1" si="1343"/>
        <v>0</v>
      </c>
      <c r="FB300" s="7">
        <f t="shared" ca="1" si="1344"/>
        <v>0</v>
      </c>
      <c r="FC300" s="7" t="str">
        <f ca="1">IFERROR(IF(FC299+FB300&gt;FD$4,FC299,FC299+FB300),"")</f>
        <v/>
      </c>
      <c r="FD300" s="7">
        <f t="shared" ca="1" si="1510"/>
        <v>0</v>
      </c>
      <c r="FE300" s="7">
        <f t="shared" ca="1" si="1345"/>
        <v>0.70590449885392048</v>
      </c>
      <c r="FF300" s="7">
        <f t="shared" ca="1" si="1346"/>
        <v>-0.16744296039238205</v>
      </c>
      <c r="FG300" s="7">
        <f t="shared" ca="1" si="1347"/>
        <v>0</v>
      </c>
      <c r="FH300" s="7">
        <f t="shared" ca="1" si="1348"/>
        <v>0</v>
      </c>
      <c r="FI300" s="7" t="str">
        <f ca="1">IFERROR(IF(FI299+FH300&gt;FJ$4,FI299,FI299+FH300),"")</f>
        <v/>
      </c>
      <c r="FJ300" s="7">
        <f t="shared" ca="1" si="1511"/>
        <v>0</v>
      </c>
      <c r="FK300" s="7">
        <f t="shared" ca="1" si="1349"/>
        <v>0.42485309520061665</v>
      </c>
      <c r="FL300" s="7">
        <f t="shared" ca="1" si="1350"/>
        <v>0.11360844326092179</v>
      </c>
      <c r="FM300" s="7">
        <f t="shared" ca="1" si="1351"/>
        <v>1</v>
      </c>
      <c r="FN300" s="7" t="str">
        <f t="shared" ca="1" si="1352"/>
        <v>4</v>
      </c>
      <c r="FO300" s="7" t="str">
        <f ca="1">IFERROR(IF(FO299+FN300&gt;FP$4,FO299,FO299+FN300),"")</f>
        <v/>
      </c>
      <c r="FP300" s="7">
        <f t="shared" ca="1" si="1512"/>
        <v>0</v>
      </c>
      <c r="FQ300" s="7">
        <f t="shared" ca="1" si="1353"/>
        <v>0.51835391569593003</v>
      </c>
      <c r="FR300" s="7">
        <f t="shared" ca="1" si="1354"/>
        <v>2.0107622765608402E-2</v>
      </c>
      <c r="FS300" s="7">
        <f t="shared" ca="1" si="1355"/>
        <v>1</v>
      </c>
      <c r="FT300" s="7" t="str">
        <f t="shared" ca="1" si="1356"/>
        <v>4</v>
      </c>
      <c r="FU300" s="7" t="str">
        <f ca="1">IFERROR(IF(FU299+FT300&gt;FV$4,FU299,FU299+FT300),"")</f>
        <v/>
      </c>
      <c r="FV300" s="7">
        <f t="shared" ca="1" si="1513"/>
        <v>0</v>
      </c>
      <c r="FW300" s="7">
        <f t="shared" ca="1" si="1357"/>
        <v>0.47286702972990635</v>
      </c>
      <c r="FX300" s="7">
        <f t="shared" ca="1" si="1358"/>
        <v>6.5594508731632084E-2</v>
      </c>
      <c r="FY300" s="7">
        <f t="shared" ca="1" si="1359"/>
        <v>1</v>
      </c>
      <c r="FZ300" s="7" t="str">
        <f t="shared" ca="1" si="1360"/>
        <v>4</v>
      </c>
      <c r="GA300" s="7" t="str">
        <f ca="1">IFERROR(IF(GA299+FZ300&gt;GB$4,GA299,GA299+FZ300),"")</f>
        <v/>
      </c>
      <c r="GB300" s="7">
        <f t="shared" ca="1" si="1514"/>
        <v>0</v>
      </c>
      <c r="GC300" s="7">
        <f t="shared" ca="1" si="1361"/>
        <v>0.42905247936117241</v>
      </c>
      <c r="GD300" s="7">
        <f t="shared" ca="1" si="1362"/>
        <v>0.10940905910036602</v>
      </c>
      <c r="GE300" s="7">
        <f t="shared" ca="1" si="1363"/>
        <v>1</v>
      </c>
      <c r="GF300" s="7" t="str">
        <f t="shared" ca="1" si="1364"/>
        <v>4</v>
      </c>
      <c r="GG300" s="7" t="str">
        <f ca="1">IFERROR(IF(GG299+GF300&gt;GH$4,GG299,GG299+GF300),"")</f>
        <v/>
      </c>
      <c r="GH300" s="7">
        <f t="shared" ca="1" si="1515"/>
        <v>0</v>
      </c>
      <c r="GI300" s="7">
        <f t="shared" ca="1" si="1365"/>
        <v>0.81324075295919662</v>
      </c>
      <c r="GJ300" s="7">
        <f t="shared" ca="1" si="1366"/>
        <v>-0.27477921449765819</v>
      </c>
      <c r="GK300" s="7">
        <f t="shared" ca="1" si="1367"/>
        <v>0</v>
      </c>
      <c r="GL300" s="7">
        <f t="shared" ca="1" si="1368"/>
        <v>0</v>
      </c>
      <c r="GM300" s="7" t="str">
        <f ca="1">IFERROR(IF(GM299+GL300&gt;GN$4,GM299,GM299+GL300),"")</f>
        <v/>
      </c>
      <c r="GN300" s="7">
        <f t="shared" ca="1" si="1516"/>
        <v>0</v>
      </c>
      <c r="GO300" s="7">
        <f t="shared" ca="1" si="1369"/>
        <v>0.6934380073119768</v>
      </c>
      <c r="GP300" s="7">
        <f t="shared" ca="1" si="1370"/>
        <v>-0.15497646885043836</v>
      </c>
      <c r="GQ300" s="7">
        <f t="shared" ca="1" si="1371"/>
        <v>0</v>
      </c>
      <c r="GR300" s="7">
        <f t="shared" ca="1" si="1372"/>
        <v>0</v>
      </c>
      <c r="GS300" s="7" t="str">
        <f ca="1">IFERROR(IF(GS299+GR300&gt;GT$4,GS299,GS299+GR300),"")</f>
        <v/>
      </c>
      <c r="GT300" s="7">
        <f t="shared" ca="1" si="1517"/>
        <v>0</v>
      </c>
      <c r="GU300" s="7">
        <f t="shared" ca="1" si="1373"/>
        <v>3.9262043744509367E-2</v>
      </c>
      <c r="GV300" s="7">
        <f t="shared" ca="1" si="1374"/>
        <v>0.49919949471702907</v>
      </c>
      <c r="GW300" s="7">
        <f t="shared" ca="1" si="1375"/>
        <v>1</v>
      </c>
      <c r="GX300" s="7" t="str">
        <f t="shared" ca="1" si="1376"/>
        <v>4</v>
      </c>
      <c r="GY300" s="7" t="str">
        <f ca="1">IFERROR(IF(GY299+GX300&gt;GZ$4,GY299,GY299+GX300),"")</f>
        <v/>
      </c>
      <c r="GZ300" s="7">
        <f t="shared" ca="1" si="1518"/>
        <v>0</v>
      </c>
      <c r="HA300" s="7">
        <f t="shared" ca="1" si="1377"/>
        <v>0.77759985751307048</v>
      </c>
      <c r="HB300" s="7">
        <f t="shared" ca="1" si="1378"/>
        <v>-0.23913831905153204</v>
      </c>
      <c r="HC300" s="7">
        <f t="shared" ca="1" si="1379"/>
        <v>0</v>
      </c>
      <c r="HD300" s="7">
        <f t="shared" ca="1" si="1380"/>
        <v>0</v>
      </c>
      <c r="HE300" s="7" t="str">
        <f ca="1">IFERROR(IF(HE299+HD300&gt;HF$4,HE299,HE299+HD300),"")</f>
        <v/>
      </c>
      <c r="HF300" s="7">
        <f t="shared" ca="1" si="1519"/>
        <v>0</v>
      </c>
      <c r="HG300" s="7">
        <f t="shared" ca="1" si="1381"/>
        <v>0.9100327561110243</v>
      </c>
      <c r="HH300" s="7">
        <f t="shared" ca="1" si="1382"/>
        <v>-0.37157121764948586</v>
      </c>
      <c r="HI300" s="7">
        <f t="shared" ca="1" si="1383"/>
        <v>0</v>
      </c>
      <c r="HJ300" s="7">
        <f t="shared" ca="1" si="1384"/>
        <v>0</v>
      </c>
      <c r="HK300" s="7" t="str">
        <f ca="1">IFERROR(IF(HK299+HJ300&gt;HL$4,HK299,HK299+HJ300),"")</f>
        <v/>
      </c>
      <c r="HL300" s="7">
        <f t="shared" ca="1" si="1520"/>
        <v>0</v>
      </c>
      <c r="HM300" s="7">
        <f t="shared" ca="1" si="1385"/>
        <v>0.31170216806119677</v>
      </c>
      <c r="HN300" s="7">
        <f t="shared" ca="1" si="1386"/>
        <v>0.22675937040034166</v>
      </c>
      <c r="HO300" s="7">
        <f t="shared" ca="1" si="1387"/>
        <v>1</v>
      </c>
      <c r="HP300" s="7" t="str">
        <f t="shared" ca="1" si="1388"/>
        <v>4</v>
      </c>
      <c r="HQ300" s="7" t="str">
        <f ca="1">IFERROR(IF(HQ299+HP300&gt;HR$4,HQ299,HQ299+HP300),"")</f>
        <v/>
      </c>
      <c r="HR300" s="7">
        <f t="shared" ca="1" si="1521"/>
        <v>0</v>
      </c>
      <c r="HS300" s="7">
        <f t="shared" ca="1" si="1389"/>
        <v>0.73178822482427486</v>
      </c>
      <c r="HT300" s="7">
        <f t="shared" ca="1" si="1390"/>
        <v>-0.19332668636273642</v>
      </c>
      <c r="HU300" s="7">
        <f t="shared" ca="1" si="1391"/>
        <v>0</v>
      </c>
      <c r="HV300" s="7">
        <f t="shared" ca="1" si="1392"/>
        <v>0</v>
      </c>
      <c r="HW300" s="7" t="str">
        <f ca="1">IFERROR(IF(HW299+HV300&gt;HX$4,HW299,HW299+HV300),"")</f>
        <v/>
      </c>
      <c r="HX300" s="7">
        <f t="shared" ca="1" si="1522"/>
        <v>0</v>
      </c>
      <c r="HY300" s="7">
        <f t="shared" ca="1" si="1393"/>
        <v>0.64538712511937069</v>
      </c>
      <c r="HZ300" s="7">
        <f t="shared" ca="1" si="1394"/>
        <v>-0.10692558665783225</v>
      </c>
      <c r="IA300" s="7">
        <f t="shared" ca="1" si="1395"/>
        <v>0</v>
      </c>
      <c r="IB300" s="7">
        <f t="shared" ca="1" si="1396"/>
        <v>0</v>
      </c>
      <c r="IC300" s="7" t="str">
        <f ca="1">IFERROR(IF(IC299+IB300&gt;ID$4,IC299,IC299+IB300),"")</f>
        <v/>
      </c>
      <c r="ID300" s="7">
        <f t="shared" ca="1" si="1523"/>
        <v>0</v>
      </c>
      <c r="IE300" s="7">
        <f t="shared" ca="1" si="1397"/>
        <v>2.7896600409800243E-2</v>
      </c>
      <c r="IF300" s="7">
        <f t="shared" ca="1" si="1398"/>
        <v>0.51056493805173819</v>
      </c>
      <c r="IG300" s="7">
        <f t="shared" ca="1" si="1399"/>
        <v>1</v>
      </c>
      <c r="IH300" s="7" t="str">
        <f t="shared" ca="1" si="1400"/>
        <v>4</v>
      </c>
      <c r="II300" s="7" t="str">
        <f ca="1">IFERROR(IF(II299+IH300&gt;IJ$4,II299,II299+IH300),"")</f>
        <v/>
      </c>
      <c r="IJ300" s="7">
        <f t="shared" ca="1" si="1524"/>
        <v>0</v>
      </c>
      <c r="IK300" s="7">
        <f t="shared" ca="1" si="1401"/>
        <v>8.1968911592252947E-2</v>
      </c>
      <c r="IL300" s="7">
        <f t="shared" ca="1" si="1402"/>
        <v>0.45649262686928549</v>
      </c>
      <c r="IM300" s="7">
        <f t="shared" ca="1" si="1403"/>
        <v>1</v>
      </c>
      <c r="IN300" s="7" t="str">
        <f t="shared" ca="1" si="1404"/>
        <v>4</v>
      </c>
      <c r="IO300" s="7" t="str">
        <f ca="1">IFERROR(IF(IO299+IN300&gt;IP$4,IO299,IO299+IN300),"")</f>
        <v/>
      </c>
      <c r="IP300" s="7">
        <f t="shared" ca="1" si="1525"/>
        <v>0</v>
      </c>
      <c r="IQ300" s="7">
        <f t="shared" ca="1" si="1405"/>
        <v>0.26607836402298313</v>
      </c>
      <c r="IR300" s="7">
        <f t="shared" ca="1" si="1406"/>
        <v>0.27238317443855531</v>
      </c>
      <c r="IS300" s="7">
        <f t="shared" ca="1" si="1407"/>
        <v>1</v>
      </c>
      <c r="IT300" s="7" t="str">
        <f t="shared" ca="1" si="1408"/>
        <v>4</v>
      </c>
      <c r="IU300" s="7" t="str">
        <f ca="1">IFERROR(IF(IU299+IT300&gt;IV$4,IU299,IU299+IT300),"")</f>
        <v/>
      </c>
      <c r="IV300" s="7">
        <f t="shared" ca="1" si="1526"/>
        <v>0</v>
      </c>
      <c r="IW300" s="7">
        <f t="shared" ca="1" si="1409"/>
        <v>0.97795840965090375</v>
      </c>
      <c r="IX300" s="7">
        <f t="shared" ca="1" si="1410"/>
        <v>-0.43949687118936531</v>
      </c>
      <c r="IY300" s="7">
        <f t="shared" ca="1" si="1411"/>
        <v>0</v>
      </c>
      <c r="IZ300" s="7">
        <f t="shared" ca="1" si="1412"/>
        <v>0</v>
      </c>
      <c r="JA300" s="7" t="str">
        <f ca="1">IFERROR(IF(JA299+IZ300&gt;JB$4,JA299,JA299+IZ300),"")</f>
        <v/>
      </c>
      <c r="JB300" s="7">
        <f t="shared" ca="1" si="1527"/>
        <v>0</v>
      </c>
      <c r="JC300" s="7">
        <f t="shared" ca="1" si="1413"/>
        <v>0.28003244463162824</v>
      </c>
      <c r="JD300" s="7">
        <f t="shared" ca="1" si="1414"/>
        <v>0.25842909382991019</v>
      </c>
      <c r="JE300" s="7">
        <f t="shared" ca="1" si="1415"/>
        <v>1</v>
      </c>
      <c r="JF300" s="7" t="str">
        <f t="shared" ca="1" si="1416"/>
        <v>4</v>
      </c>
      <c r="JG300" s="7" t="str">
        <f ca="1">IFERROR(IF(JG299+JF300&gt;JH$4,JG299,JG299+JF300),"")</f>
        <v/>
      </c>
      <c r="JH300" s="7">
        <f t="shared" ca="1" si="1528"/>
        <v>0</v>
      </c>
      <c r="JI300" s="7">
        <f t="shared" ca="1" si="1417"/>
        <v>0.21786204114513641</v>
      </c>
      <c r="JJ300" s="7">
        <f t="shared" ca="1" si="1418"/>
        <v>0.32059949731640203</v>
      </c>
      <c r="JK300" s="7">
        <f t="shared" ca="1" si="1419"/>
        <v>1</v>
      </c>
      <c r="JL300" s="7" t="str">
        <f t="shared" ca="1" si="1420"/>
        <v>4</v>
      </c>
      <c r="JM300" s="7" t="str">
        <f ca="1">IFERROR(IF(JM299+JL300&gt;JN$4,JM299,JM299+JL300),"")</f>
        <v/>
      </c>
      <c r="JN300" s="7">
        <f t="shared" ca="1" si="1529"/>
        <v>0</v>
      </c>
      <c r="JO300" s="7">
        <f t="shared" ca="1" si="1421"/>
        <v>0.92704349047707357</v>
      </c>
      <c r="JP300" s="7">
        <f t="shared" ca="1" si="1422"/>
        <v>-0.38858195201553514</v>
      </c>
      <c r="JQ300" s="7">
        <f t="shared" ca="1" si="1423"/>
        <v>0</v>
      </c>
      <c r="JR300" s="7">
        <f t="shared" ca="1" si="1424"/>
        <v>0</v>
      </c>
      <c r="JS300" s="7" t="str">
        <f ca="1">IFERROR(IF(JS299+JR300&gt;JT$4,JS299,JS299+JR300),"")</f>
        <v/>
      </c>
      <c r="JT300" s="7">
        <f t="shared" ca="1" si="1530"/>
        <v>0</v>
      </c>
      <c r="JU300" s="7">
        <f t="shared" ca="1" si="1425"/>
        <v>0.61431857807036105</v>
      </c>
      <c r="JV300" s="7">
        <f t="shared" ca="1" si="1426"/>
        <v>-7.5857039608822618E-2</v>
      </c>
      <c r="JW300" s="7">
        <f t="shared" ca="1" si="1427"/>
        <v>0</v>
      </c>
      <c r="JX300" s="7">
        <f t="shared" ca="1" si="1428"/>
        <v>0</v>
      </c>
      <c r="JY300" s="7" t="str">
        <f ca="1">IFERROR(IF(JY299+JX300&gt;JZ$4,JY299,JY299+JX300),"")</f>
        <v/>
      </c>
      <c r="JZ300" s="7">
        <f t="shared" ca="1" si="1531"/>
        <v>0</v>
      </c>
      <c r="KA300" s="7">
        <f t="shared" ca="1" si="1429"/>
        <v>0.62039440705624138</v>
      </c>
      <c r="KB300" s="7">
        <f t="shared" ca="1" si="1430"/>
        <v>-8.1932868594702946E-2</v>
      </c>
      <c r="KC300" s="7">
        <f t="shared" ca="1" si="1431"/>
        <v>0</v>
      </c>
      <c r="KD300" s="7">
        <f t="shared" ca="1" si="1432"/>
        <v>0</v>
      </c>
      <c r="KE300" s="7" t="str">
        <f ca="1">IFERROR(IF(KE299+KD300&gt;KF$4,KE299,KE299+KD300),"")</f>
        <v/>
      </c>
      <c r="KF300" s="7">
        <f t="shared" ca="1" si="1532"/>
        <v>0</v>
      </c>
      <c r="KG300" s="7">
        <f t="shared" ca="1" si="1433"/>
        <v>0.57142341726840951</v>
      </c>
      <c r="KH300" s="7">
        <f t="shared" ca="1" si="1434"/>
        <v>-3.296187880687107E-2</v>
      </c>
      <c r="KI300" s="7">
        <f t="shared" ca="1" si="1435"/>
        <v>0</v>
      </c>
      <c r="KJ300" s="7">
        <f t="shared" ca="1" si="1436"/>
        <v>0</v>
      </c>
      <c r="KK300" s="7" t="str">
        <f ca="1">IFERROR(IF(KK299+KJ300&gt;KL$4,KK299,KK299+KJ300),"")</f>
        <v/>
      </c>
      <c r="KL300" s="7">
        <f t="shared" ca="1" si="1533"/>
        <v>0</v>
      </c>
      <c r="KM300" s="7">
        <f t="shared" ca="1" si="1437"/>
        <v>0.81075055062389967</v>
      </c>
      <c r="KN300" s="7">
        <f t="shared" ca="1" si="1438"/>
        <v>-0.27228901216236123</v>
      </c>
      <c r="KO300" s="7">
        <f t="shared" ca="1" si="1439"/>
        <v>0</v>
      </c>
      <c r="KP300" s="7">
        <f t="shared" ca="1" si="1440"/>
        <v>0</v>
      </c>
      <c r="KQ300" s="7" t="str">
        <f ca="1">IFERROR(IF(KQ299+KP300&gt;KR$4,KQ299,KQ299+KP300),"")</f>
        <v/>
      </c>
      <c r="KR300" s="7">
        <f t="shared" ca="1" si="1534"/>
        <v>0</v>
      </c>
      <c r="KS300" s="7">
        <f t="shared" ca="1" si="1441"/>
        <v>0.92159577098929457</v>
      </c>
      <c r="KT300" s="7">
        <f t="shared" ca="1" si="1442"/>
        <v>-0.38313423252775614</v>
      </c>
      <c r="KU300" s="7">
        <f t="shared" ca="1" si="1443"/>
        <v>0</v>
      </c>
      <c r="KV300" s="7">
        <f t="shared" ca="1" si="1444"/>
        <v>0</v>
      </c>
      <c r="KW300" s="7" t="str">
        <f ca="1">IFERROR(IF(KW299+KV300&gt;KX$4,KW299,KW299+KV300),"")</f>
        <v/>
      </c>
      <c r="KX300" s="7">
        <f t="shared" ca="1" si="1535"/>
        <v>0</v>
      </c>
      <c r="KY300" s="7">
        <f t="shared" ca="1" si="1445"/>
        <v>0.30363285391876815</v>
      </c>
      <c r="KZ300" s="7">
        <f t="shared" ca="1" si="1446"/>
        <v>0.23482868454277028</v>
      </c>
      <c r="LA300" s="7">
        <f t="shared" ca="1" si="1447"/>
        <v>1</v>
      </c>
      <c r="LB300" s="7" t="str">
        <f t="shared" ca="1" si="1448"/>
        <v>4</v>
      </c>
      <c r="LC300" s="7" t="str">
        <f ca="1">IFERROR(IF(LC299+LB300&gt;LD$4,LC299,LC299+LB300),"")</f>
        <v/>
      </c>
      <c r="LD300" s="7">
        <f t="shared" ca="1" si="1536"/>
        <v>0</v>
      </c>
      <c r="LE300" s="7">
        <f t="shared" ca="1" si="1449"/>
        <v>0.143401056905754</v>
      </c>
      <c r="LF300" s="7">
        <f t="shared" ca="1" si="1450"/>
        <v>0.39506048155578444</v>
      </c>
      <c r="LG300" s="7">
        <f t="shared" ca="1" si="1451"/>
        <v>1</v>
      </c>
      <c r="LH300" s="7" t="str">
        <f t="shared" ca="1" si="1452"/>
        <v>4</v>
      </c>
      <c r="LI300" s="7" t="str">
        <f ca="1">IFERROR(IF(LI299+LH300&gt;LJ$4,LI299,LI299+LH300),"")</f>
        <v/>
      </c>
      <c r="LJ300" s="7">
        <f t="shared" ca="1" si="1537"/>
        <v>0</v>
      </c>
      <c r="LK300" s="7">
        <f t="shared" ca="1" si="1453"/>
        <v>0.61286809297592437</v>
      </c>
      <c r="LL300" s="7">
        <f t="shared" ca="1" si="1454"/>
        <v>-7.4406554514385936E-2</v>
      </c>
      <c r="LM300" s="7">
        <f t="shared" ca="1" si="1455"/>
        <v>0</v>
      </c>
      <c r="LN300" s="7">
        <f t="shared" ca="1" si="1456"/>
        <v>0</v>
      </c>
      <c r="LO300" s="7" t="str">
        <f ca="1">IFERROR(IF(LO299+LN300&gt;LP$4,LO299,LO299+LN300),"")</f>
        <v/>
      </c>
      <c r="LP300" s="7">
        <f t="shared" ca="1" si="1538"/>
        <v>0</v>
      </c>
      <c r="LQ300" s="7">
        <f t="shared" ca="1" si="1457"/>
        <v>0.51534239715252028</v>
      </c>
      <c r="LR300" s="7">
        <f t="shared" ca="1" si="1458"/>
        <v>2.3119141309018154E-2</v>
      </c>
      <c r="LS300" s="7">
        <f t="shared" ca="1" si="1459"/>
        <v>1</v>
      </c>
      <c r="LT300" s="7" t="str">
        <f t="shared" ca="1" si="1460"/>
        <v>4</v>
      </c>
      <c r="LU300" s="7" t="str">
        <f ca="1">IFERROR(IF(LU299+LT300&gt;LV$4,LU299,LU299+LT300),"")</f>
        <v/>
      </c>
      <c r="LV300" s="7">
        <f t="shared" ca="1" si="1539"/>
        <v>0</v>
      </c>
      <c r="LW300" s="7">
        <f t="shared" ca="1" si="1461"/>
        <v>0.30692626862561678</v>
      </c>
      <c r="LX300" s="7">
        <f t="shared" ca="1" si="1462"/>
        <v>0.23153526983592165</v>
      </c>
      <c r="LY300" s="7">
        <f t="shared" ca="1" si="1463"/>
        <v>1</v>
      </c>
      <c r="LZ300" s="7" t="str">
        <f t="shared" ca="1" si="1464"/>
        <v>4</v>
      </c>
      <c r="MA300" s="7" t="str">
        <f ca="1">IFERROR(IF(MA299+LZ300&gt;MB$4,MA299,MA299+LZ300),"")</f>
        <v/>
      </c>
      <c r="MB300" s="7">
        <f t="shared" ca="1" si="1540"/>
        <v>0</v>
      </c>
      <c r="MC300" s="7">
        <f t="shared" ca="1" si="1465"/>
        <v>4.0896608997634587E-2</v>
      </c>
      <c r="MD300" s="7">
        <f t="shared" ca="1" si="1466"/>
        <v>0.49756492946390385</v>
      </c>
      <c r="ME300" s="7">
        <f t="shared" ca="1" si="1467"/>
        <v>1</v>
      </c>
      <c r="MF300" s="7" t="str">
        <f t="shared" ca="1" si="1468"/>
        <v>4</v>
      </c>
      <c r="MG300" s="7" t="str">
        <f ca="1">IFERROR(IF(MG299+MF300&gt;MH$4,MG299,MG299+MF300),"")</f>
        <v/>
      </c>
      <c r="MH300" s="7">
        <f t="shared" ca="1" si="1541"/>
        <v>0</v>
      </c>
      <c r="MI300" s="7">
        <f t="shared" ca="1" si="1469"/>
        <v>0.38883907494473946</v>
      </c>
      <c r="MJ300" s="7">
        <f t="shared" ca="1" si="1470"/>
        <v>0.14962246351679898</v>
      </c>
      <c r="MK300" s="7">
        <f t="shared" ca="1" si="1471"/>
        <v>1</v>
      </c>
      <c r="ML300" s="7" t="str">
        <f t="shared" ca="1" si="1472"/>
        <v>4</v>
      </c>
      <c r="MM300" s="7" t="str">
        <f ca="1">IFERROR(IF(MM299+ML300&gt;MN$4,MM299,MM299+ML300),"")</f>
        <v/>
      </c>
      <c r="MN300" s="7">
        <f t="shared" ca="1" si="1542"/>
        <v>0</v>
      </c>
      <c r="MO300" s="7">
        <f t="shared" ca="1" si="1473"/>
        <v>0.12478984837669571</v>
      </c>
      <c r="MP300" s="7">
        <f t="shared" ca="1" si="1474"/>
        <v>0.41367169008484272</v>
      </c>
      <c r="MQ300" s="7">
        <f t="shared" ca="1" si="1475"/>
        <v>1</v>
      </c>
      <c r="MR300" s="7" t="str">
        <f t="shared" ca="1" si="1476"/>
        <v>4</v>
      </c>
      <c r="MS300" s="7" t="str">
        <f ca="1">IFERROR(IF(MS299+MR300&gt;MT$4,MS299,MS299+MR300),"")</f>
        <v/>
      </c>
      <c r="MT300" s="7">
        <f t="shared" ca="1" si="1543"/>
        <v>0</v>
      </c>
      <c r="MU300" s="7">
        <f t="shared" ca="1" si="1477"/>
        <v>0.74978071484955022</v>
      </c>
      <c r="MV300" s="7">
        <f t="shared" ca="1" si="1478"/>
        <v>-0.21131917638801179</v>
      </c>
      <c r="MW300" s="7">
        <f t="shared" ca="1" si="1479"/>
        <v>0</v>
      </c>
      <c r="MX300" s="7">
        <f t="shared" ca="1" si="1480"/>
        <v>0</v>
      </c>
      <c r="MY300" s="7" t="str">
        <f ca="1">IFERROR(IF(MY299+MX300&gt;MZ$4,MY299,MY299+MX300),"")</f>
        <v/>
      </c>
      <c r="MZ300" s="7">
        <f t="shared" ca="1" si="1544"/>
        <v>0</v>
      </c>
      <c r="NA300" s="7">
        <f t="shared" ca="1" si="1481"/>
        <v>0.13580441141840593</v>
      </c>
      <c r="NB300" s="7">
        <f t="shared" ca="1" si="1482"/>
        <v>0.4026571270431325</v>
      </c>
      <c r="NC300" s="7">
        <f t="shared" ca="1" si="1483"/>
        <v>1</v>
      </c>
      <c r="ND300" s="7" t="str">
        <f t="shared" ca="1" si="1484"/>
        <v>4</v>
      </c>
      <c r="NE300" s="7" t="str">
        <f ca="1">IFERROR(IF(NE299+ND300&gt;NF$4,NE299,NE299+ND300),"")</f>
        <v/>
      </c>
      <c r="NF300" s="7">
        <f t="shared" ca="1" si="1545"/>
        <v>0</v>
      </c>
      <c r="NG300" s="7">
        <f t="shared" ca="1" si="1485"/>
        <v>0.43094410821483842</v>
      </c>
      <c r="NH300" s="7">
        <f t="shared" ca="1" si="1486"/>
        <v>0.10751743024670002</v>
      </c>
      <c r="NI300" s="7">
        <f t="shared" ca="1" si="1487"/>
        <v>1</v>
      </c>
      <c r="NJ300" s="7" t="str">
        <f t="shared" ca="1" si="1488"/>
        <v>4</v>
      </c>
      <c r="NK300" s="7" t="str">
        <f ca="1">IFERROR(IF(NK299+NJ300&gt;NL$4,NK299,NK299+NJ300),"")</f>
        <v/>
      </c>
      <c r="NL300" s="7">
        <f t="shared" ca="1" si="1546"/>
        <v>0</v>
      </c>
      <c r="NM300" s="7">
        <f t="shared" ca="1" si="1489"/>
        <v>0.15464321370890877</v>
      </c>
      <c r="NN300" s="7">
        <f t="shared" ca="1" si="1490"/>
        <v>0.38381832475262967</v>
      </c>
      <c r="NO300" s="7">
        <f t="shared" ca="1" si="1491"/>
        <v>1</v>
      </c>
      <c r="NP300" s="7" t="str">
        <f t="shared" ca="1" si="1492"/>
        <v>4</v>
      </c>
      <c r="NQ300" s="7" t="str">
        <f ca="1">IFERROR(IF(NQ299+NP300&gt;NR$4,NQ299,NQ299+NP300),"")</f>
        <v/>
      </c>
      <c r="NR300" s="7">
        <f t="shared" ca="1" si="1547"/>
        <v>0</v>
      </c>
      <c r="NT300">
        <v>302</v>
      </c>
      <c r="NU300" s="7" t="s">
        <v>19</v>
      </c>
      <c r="NV300" s="7" t="str">
        <f t="shared" ca="1" si="1280"/>
        <v/>
      </c>
      <c r="NW300" s="7" t="str">
        <f t="shared" ca="1" si="1493"/>
        <v/>
      </c>
      <c r="NX300" t="str">
        <f ca="1">IFERROR(VLOOKUP(NT300,$K$3:$AK$568,8,FALSE),"")</f>
        <v/>
      </c>
      <c r="NY300" t="str">
        <f ca="1">IFERROR(VLOOKUP(NT300,$K$3:$AK$568,9,FALSE),"")</f>
        <v/>
      </c>
      <c r="NZ300" s="7" t="str">
        <f ca="1">IFERROR(VLOOKUP(NT300,$K$3:$AK$568,27,FALSE),"")</f>
        <v/>
      </c>
      <c r="OB300">
        <v>302</v>
      </c>
      <c r="OC300" s="7" t="s">
        <v>19</v>
      </c>
      <c r="OD300" t="e">
        <f t="shared" ca="1" si="1548"/>
        <v>#N/A</v>
      </c>
      <c r="OE300" s="7" t="str">
        <f t="shared" ca="1" si="1549"/>
        <v/>
      </c>
      <c r="OF300" s="7" t="str">
        <f t="shared" ca="1" si="1550"/>
        <v/>
      </c>
      <c r="OG300" t="str">
        <f t="shared" ca="1" si="1551"/>
        <v/>
      </c>
      <c r="OI300">
        <v>302</v>
      </c>
      <c r="OJ300" s="7" t="s">
        <v>19</v>
      </c>
      <c r="OK300" s="7" t="str">
        <f t="shared" ca="1" si="1552"/>
        <v/>
      </c>
      <c r="OL300" s="7" t="str">
        <f t="shared" ca="1" si="1553"/>
        <v/>
      </c>
      <c r="OM300" t="str">
        <f ca="1">IFERROR(VLOOKUP(OI300,$L$3:$AK$568,7,FALSE),"")</f>
        <v/>
      </c>
      <c r="ON300" t="str">
        <f ca="1">IFERROR(VLOOKUP(OI300,$L$3:$AK$568,8,FALSE),"")</f>
        <v/>
      </c>
      <c r="OO300" s="7" t="str">
        <f ca="1">IFERROR(VLOOKUP(OI300,$L$3:$AK$568,26,FALSE),"")</f>
        <v/>
      </c>
      <c r="OQ300">
        <v>302</v>
      </c>
      <c r="OR300" s="7" t="s">
        <v>19</v>
      </c>
      <c r="OS300" t="e">
        <f t="shared" ca="1" si="1554"/>
        <v>#N/A</v>
      </c>
      <c r="OT300" s="7" t="str">
        <f t="shared" ca="1" si="1555"/>
        <v/>
      </c>
      <c r="OU300" s="7" t="str">
        <f t="shared" ca="1" si="1556"/>
        <v/>
      </c>
      <c r="OV300" t="str">
        <f t="shared" ca="1" si="1557"/>
        <v/>
      </c>
      <c r="OX300">
        <v>302</v>
      </c>
      <c r="OY300" s="7" t="s">
        <v>19</v>
      </c>
      <c r="OZ300" s="7" t="str">
        <f t="shared" ca="1" si="1558"/>
        <v/>
      </c>
      <c r="PA300" s="7" t="str">
        <f t="shared" ca="1" si="1559"/>
        <v/>
      </c>
      <c r="PB300" t="str">
        <f ca="1">IFERROR(VLOOKUP(OX300,$M$3:$AK$568,6,FALSE),"")</f>
        <v/>
      </c>
      <c r="PC300" t="str">
        <f ca="1">IFERROR(VLOOKUP(OX300,$M$3:$AK$568,7,FALSE),"")</f>
        <v/>
      </c>
      <c r="PD300" s="7" t="str">
        <f ca="1">IFERROR(VLOOKUP(OX300,$M$3:$AK$568,25,FALSE),"")</f>
        <v/>
      </c>
      <c r="PF300">
        <v>302</v>
      </c>
      <c r="PG300" s="7" t="s">
        <v>19</v>
      </c>
      <c r="PH300" t="e">
        <f t="shared" ca="1" si="1560"/>
        <v>#N/A</v>
      </c>
      <c r="PI300" s="7" t="str">
        <f t="shared" ca="1" si="1561"/>
        <v/>
      </c>
      <c r="PJ300" s="7" t="str">
        <f t="shared" ca="1" si="1562"/>
        <v/>
      </c>
      <c r="PK300" t="str">
        <f t="shared" ca="1" si="1563"/>
        <v/>
      </c>
      <c r="PM300">
        <v>302</v>
      </c>
      <c r="PN300" s="7" t="s">
        <v>19</v>
      </c>
      <c r="PO300" s="202" t="str">
        <f t="shared" ca="1" si="1564"/>
        <v/>
      </c>
      <c r="PP300" s="7" t="str">
        <f t="shared" ca="1" si="1565"/>
        <v/>
      </c>
      <c r="PQ300" t="str">
        <f ca="1">IFERROR(VLOOKUP(PM300,$G$325:$R$409,12,FALSE),"")</f>
        <v/>
      </c>
      <c r="PR300" t="e">
        <f ca="1">VLOOKUP(PM300,$G$324:$Q$409,11,FALSE)</f>
        <v>#N/A</v>
      </c>
      <c r="PS300" s="7" t="str">
        <f ca="1">VLOOKUP(PQ300,$R$325:$Y$409,8,FALSE)</f>
        <v>- -</v>
      </c>
      <c r="PT300" s="7">
        <f ca="1">ReSt</f>
        <v>-4</v>
      </c>
      <c r="PU300" s="7" t="e">
        <f t="shared" ca="1" si="1566"/>
        <v>#N/A</v>
      </c>
      <c r="PV300" s="7" t="e">
        <f t="shared" ca="1" si="1567"/>
        <v>#N/A</v>
      </c>
      <c r="PW300" s="7" t="str">
        <f ca="1">VLOOKUP(PQ300,$R$325:$AK$409,8,FALSE)</f>
        <v>- -</v>
      </c>
      <c r="PX300" s="7"/>
      <c r="PY300">
        <v>302</v>
      </c>
      <c r="PZ300" s="7" t="s">
        <v>19</v>
      </c>
      <c r="QA300" t="str">
        <f t="shared" ca="1" si="1568"/>
        <v/>
      </c>
      <c r="QB300" s="7" t="str">
        <f t="shared" ca="1" si="1569"/>
        <v/>
      </c>
      <c r="QC300" s="7" t="str">
        <f t="shared" ca="1" si="1570"/>
        <v/>
      </c>
      <c r="QD300" t="str">
        <f t="shared" ca="1" si="1571"/>
        <v/>
      </c>
      <c r="QF300">
        <v>302</v>
      </c>
      <c r="QG300" s="7" t="s">
        <v>19</v>
      </c>
      <c r="QH300" s="7" t="str">
        <f t="shared" ca="1" si="1572"/>
        <v/>
      </c>
      <c r="QI300" s="7" t="e">
        <f t="shared" ca="1" si="1573"/>
        <v>#VALUE!</v>
      </c>
      <c r="QJ300" t="e">
        <f t="shared" ca="1" si="1574"/>
        <v>#N/A</v>
      </c>
      <c r="QK300" s="7" t="e">
        <f t="shared" ca="1" si="1575"/>
        <v>#N/A</v>
      </c>
      <c r="QM300">
        <v>302</v>
      </c>
      <c r="QN300" s="7" t="s">
        <v>19</v>
      </c>
      <c r="QO300" t="str">
        <f t="shared" ca="1" si="1576"/>
        <v/>
      </c>
      <c r="QP300" s="7" t="str">
        <f t="shared" ca="1" si="1577"/>
        <v/>
      </c>
      <c r="QQ300" t="str">
        <f t="shared" ca="1" si="1578"/>
        <v/>
      </c>
    </row>
    <row r="301" spans="1:459" x14ac:dyDescent="0.25">
      <c r="A301" s="240" t="str">
        <f>IF('Character Sheet'!$B$4="Creature","N","Y")</f>
        <v>Y</v>
      </c>
      <c r="C301" s="75"/>
      <c r="D301" s="76"/>
      <c r="F301" s="75"/>
      <c r="G301" s="76"/>
      <c r="I301" s="75"/>
      <c r="J301" s="85"/>
      <c r="K301" s="85">
        <f t="shared" ca="1" si="1589"/>
        <v>7</v>
      </c>
      <c r="L301" s="85">
        <f t="shared" ca="1" si="1587"/>
        <v>7</v>
      </c>
      <c r="M301" s="70">
        <f t="shared" ca="1" si="1593"/>
        <v>18</v>
      </c>
      <c r="O301" s="222">
        <f t="shared" ca="1" si="1277"/>
        <v>330</v>
      </c>
      <c r="Q301" s="7" t="str">
        <f t="shared" si="1579"/>
        <v>Transcendence</v>
      </c>
      <c r="R301" s="9" t="s">
        <v>1538</v>
      </c>
      <c r="S301" s="9" t="s">
        <v>2021</v>
      </c>
      <c r="T301" s="61" t="str">
        <f>SUBSTITUTE(IFERROR(IFERROR(VLOOKUP(R301,'[1]Skill Statistics'!$A$3:$C$513,2,FALSE),VLOOKUP(Q301,'[1]Skill Statistics'!$A$3:$C$513,2,FALSE)),T300),"R*","ReSt")</f>
        <v>- -</v>
      </c>
      <c r="U301" s="61" t="str">
        <f>IFERROR(IFERROR(VLOOKUP(R301,'[1]Skill Statistics'!$A$3:$C$513,3,FALSE),VLOOKUP(Q301,'[1]Skill Statistics'!$A$3:$C$513,3,FALSE)),U300)</f>
        <v>- -</v>
      </c>
      <c r="V301" s="61" t="str">
        <f>IF(ISNUMBER(SEARCH("Category",R301)),"- -",IFERROR(IFERROR(VLOOKUP(Q301,[1]Professions!$A$4:$AM$288,MATCH(Profession,[1]Professions!$A$1:$AM$1,0),FALSE),VLOOKUP(Q301,Calculations!$B$91:$I$95,8,FALSE)),"- -"))</f>
        <v>5 / 7</v>
      </c>
      <c r="W301" s="60">
        <f t="shared" si="1278"/>
        <v>0</v>
      </c>
      <c r="X301" s="7">
        <f ca="1">IFERROR(VLOOKUP(R301,$BS$6:$NR$519,MATCH(ActualLevel,$BS$3:$NR$3,0),FALSE),"- -")</f>
        <v>0</v>
      </c>
      <c r="Y301" s="7">
        <f t="shared" ca="1" si="1588"/>
        <v>0</v>
      </c>
      <c r="Z301" s="7">
        <f ca="1">IFERROR(VLOOKUP(Y301,Charts!$BQ$2:$BR$52,2,FALSE),"- -")</f>
        <v>-25</v>
      </c>
      <c r="AA301" s="7" t="str">
        <f t="shared" ca="1" si="1281"/>
        <v>- -</v>
      </c>
      <c r="AB301" s="7">
        <f t="shared" ca="1" si="1584"/>
        <v>0</v>
      </c>
      <c r="AC301" s="7"/>
      <c r="AD301" s="7"/>
      <c r="AE301" s="7"/>
      <c r="AF301" s="7"/>
      <c r="AG301" s="7"/>
      <c r="AH301" s="43"/>
      <c r="AI301" s="7"/>
      <c r="AJ301" s="7"/>
      <c r="AK301" s="7">
        <f t="shared" ca="1" si="1282"/>
        <v>-25</v>
      </c>
      <c r="AL301" s="7"/>
      <c r="AM301" s="69">
        <f>IFERROR(VLOOKUP(R301,'[1]Skill Statistics'!$A$3:$AN$513,MATCH(Profession,'[1]Skill Statistics'!$A$2:$AN$2,0),FALSE),0)</f>
        <v>0</v>
      </c>
      <c r="AN301" s="85">
        <f>IFERROR(VLOOKUP(Q301,'[1]Skill Statistics'!$A$3:$BK$513,MATCH(Archetype,'[1]Skill Statistics'!$A$2:$BK$2,0),FALSE),0)</f>
        <v>0</v>
      </c>
      <c r="AO301" s="85">
        <f>IFERROR(VLOOKUP(Q301,'[1]Skill Statistics'!$A$3:$BB$513,MATCH(Race,'[1]Skill Statistics'!$A$2:$BB$2,0),FALSE),0)</f>
        <v>0</v>
      </c>
      <c r="AP301" s="85">
        <f t="shared" ca="1" si="1495"/>
        <v>0</v>
      </c>
      <c r="AQ301" s="70"/>
      <c r="AS301" s="69">
        <f>IFERROR(VLOOKUP(Q301,'[1]Professional Skills'!$A$4:$AM$288,MATCH(Profession,'[1]Professional Skills'!$A$3:$AM$3,0),FALSE),"- -")</f>
        <v>0</v>
      </c>
      <c r="AU301" s="7">
        <f t="shared" si="1586"/>
        <v>0</v>
      </c>
      <c r="AV301" s="7">
        <f t="shared" ca="1" si="1585"/>
        <v>0</v>
      </c>
      <c r="AW301" t="str">
        <f t="shared" si="1580"/>
        <v/>
      </c>
      <c r="AX301" t="str">
        <f>IFERROR(_xlfn.RANK.EQ(AW301,$AW$5:$AW$568),"")</f>
        <v/>
      </c>
      <c r="AY301">
        <f t="shared" si="1285"/>
        <v>0</v>
      </c>
      <c r="AZ301" s="70" t="str">
        <f t="shared" si="1283"/>
        <v/>
      </c>
      <c r="BB301" s="69">
        <f>IFERROR(IF(Q301="Language",VLOOKUP(R301,[1]Cultures!$B$4:$N$218,MATCH(Culture,[1]Cultures!$B$3:$N$3,0),FALSE),VLOOKUP(Q301,[1]Cultures!$B$4:$O$212,MATCH(Culture,[1]Cultures!$B$3:$O$3,0),FALSE)),"- -")</f>
        <v>0</v>
      </c>
      <c r="BD301">
        <f t="shared" ca="1" si="1581"/>
        <v>0</v>
      </c>
      <c r="BE301" t="str">
        <f t="shared" si="1582"/>
        <v/>
      </c>
      <c r="BI301" s="7">
        <f t="shared" si="1284"/>
        <v>0</v>
      </c>
      <c r="BK301" s="7"/>
      <c r="BL301" s="70">
        <f t="shared" si="1286"/>
        <v>0</v>
      </c>
      <c r="BN301" s="69">
        <f>IFERROR(VLOOKUP(V301,Charts!$BT$2:$BV$14,3,FALSE),"- -")</f>
        <v>0.46153846153846156</v>
      </c>
      <c r="BO301" s="85">
        <f t="shared" ca="1" si="1496"/>
        <v>1.2103780525858889</v>
      </c>
      <c r="BP301" s="70">
        <f t="shared" ca="1" si="1583"/>
        <v>330</v>
      </c>
      <c r="BR301" s="7">
        <v>300</v>
      </c>
      <c r="BS301" s="9" t="str">
        <f ca="1">VLOOKUP(BR301,$O$3:$R$568,4,FALSE)</f>
        <v>Traps</v>
      </c>
      <c r="BT301" s="7" t="str">
        <f ca="1">VLOOKUP(BS301,$R$3:$V$568,5,FALSE)</f>
        <v>5 / 7</v>
      </c>
      <c r="BU301" s="7">
        <f ca="1">VLOOKUP(BT301,Charts!$BT$2:$BV$14,3,FALSE)</f>
        <v>0.46153846153846156</v>
      </c>
      <c r="BV301" s="7" t="str">
        <f t="shared" ca="1" si="1287"/>
        <v>5</v>
      </c>
      <c r="BW301" s="7" t="str">
        <f t="shared" ca="1" si="1288"/>
        <v>7</v>
      </c>
      <c r="BY301" s="7">
        <f t="shared" ca="1" si="1289"/>
        <v>0.91494997743990125</v>
      </c>
      <c r="BZ301" s="7">
        <f t="shared" ca="1" si="1290"/>
        <v>-0.45341151590143969</v>
      </c>
      <c r="CA301" s="7">
        <f t="shared" ca="1" si="1291"/>
        <v>0</v>
      </c>
      <c r="CB301" s="7">
        <f t="shared" ca="1" si="1292"/>
        <v>0</v>
      </c>
      <c r="CC301" s="7" t="str">
        <f ca="1">IFERROR(IF(CC300+CB301&gt;CD$4,CC300,CC300+CB301),"")</f>
        <v/>
      </c>
      <c r="CD301" s="7">
        <f t="shared" ca="1" si="1497"/>
        <v>0</v>
      </c>
      <c r="CE301" s="7">
        <f t="shared" ca="1" si="1293"/>
        <v>0.35390287967174228</v>
      </c>
      <c r="CF301" s="7">
        <f t="shared" ca="1" si="1294"/>
        <v>0.10763558186671929</v>
      </c>
      <c r="CG301" s="7">
        <f t="shared" ca="1" si="1295"/>
        <v>1</v>
      </c>
      <c r="CH301" s="7" t="str">
        <f t="shared" ca="1" si="1296"/>
        <v>5</v>
      </c>
      <c r="CI301" s="7" t="str">
        <f ca="1">IFERROR(IF(CI300+CH301&gt;CJ$4,CI300,CI300+CH301),"")</f>
        <v/>
      </c>
      <c r="CJ301" s="7">
        <f t="shared" ca="1" si="1498"/>
        <v>0</v>
      </c>
      <c r="CK301" s="7">
        <f t="shared" ca="1" si="1297"/>
        <v>0.68503808201682526</v>
      </c>
      <c r="CL301" s="7">
        <f t="shared" ca="1" si="1298"/>
        <v>-0.22349962047836369</v>
      </c>
      <c r="CM301" s="7">
        <f t="shared" ca="1" si="1299"/>
        <v>0</v>
      </c>
      <c r="CN301" s="7">
        <f t="shared" ca="1" si="1300"/>
        <v>0</v>
      </c>
      <c r="CO301" s="7" t="str">
        <f ca="1">IFERROR(IF(CO300+CN301&gt;CP$4,CO300,CO300+CN301),"")</f>
        <v/>
      </c>
      <c r="CP301" s="7">
        <f t="shared" ca="1" si="1499"/>
        <v>0</v>
      </c>
      <c r="CQ301" s="7">
        <f t="shared" ca="1" si="1301"/>
        <v>0.51271818449391737</v>
      </c>
      <c r="CR301" s="7">
        <f t="shared" ca="1" si="1302"/>
        <v>-5.1179722955455809E-2</v>
      </c>
      <c r="CS301" s="7">
        <f t="shared" ca="1" si="1303"/>
        <v>0</v>
      </c>
      <c r="CT301" s="7">
        <f t="shared" ca="1" si="1304"/>
        <v>0</v>
      </c>
      <c r="CU301" s="7" t="str">
        <f ca="1">IFERROR(IF(CU300+CT301&gt;CV$4,CU300,CU300+CT301),"")</f>
        <v/>
      </c>
      <c r="CV301" s="7">
        <f t="shared" ca="1" si="1500"/>
        <v>0</v>
      </c>
      <c r="CW301" s="7">
        <f t="shared" ca="1" si="1305"/>
        <v>0.56806545781904239</v>
      </c>
      <c r="CX301" s="7">
        <f t="shared" ca="1" si="1306"/>
        <v>-0.10652699628058082</v>
      </c>
      <c r="CY301" s="7">
        <f t="shared" ca="1" si="1307"/>
        <v>0</v>
      </c>
      <c r="CZ301" s="7">
        <f t="shared" ca="1" si="1308"/>
        <v>0</v>
      </c>
      <c r="DA301" s="7" t="str">
        <f ca="1">IFERROR(IF(DA300+CZ301&gt;DB$4,DA300,DA300+CZ301),"")</f>
        <v/>
      </c>
      <c r="DB301" s="7">
        <f t="shared" ca="1" si="1501"/>
        <v>0</v>
      </c>
      <c r="DC301" s="7">
        <f t="shared" ca="1" si="1309"/>
        <v>0.35489279783525451</v>
      </c>
      <c r="DD301" s="7">
        <f t="shared" ca="1" si="1310"/>
        <v>0.10664566370320705</v>
      </c>
      <c r="DE301" s="7">
        <f t="shared" ca="1" si="1311"/>
        <v>1</v>
      </c>
      <c r="DF301" s="7" t="str">
        <f t="shared" ca="1" si="1312"/>
        <v>5</v>
      </c>
      <c r="DG301" s="7" t="str">
        <f ca="1">IFERROR(IF(DG300+DF301&gt;DH$4,DG300,DG300+DF301),"")</f>
        <v/>
      </c>
      <c r="DH301" s="7">
        <f t="shared" ca="1" si="1502"/>
        <v>0</v>
      </c>
      <c r="DI301" s="7">
        <f t="shared" ca="1" si="1313"/>
        <v>0.15031514494897502</v>
      </c>
      <c r="DJ301" s="7">
        <f t="shared" ca="1" si="1314"/>
        <v>0.31122331658948654</v>
      </c>
      <c r="DK301" s="7">
        <f t="shared" ca="1" si="1315"/>
        <v>1</v>
      </c>
      <c r="DL301" s="7" t="str">
        <f t="shared" ca="1" si="1316"/>
        <v>5</v>
      </c>
      <c r="DM301" s="7" t="str">
        <f ca="1">IFERROR(IF(DM300+DL301&gt;DN$4,DM300,DM300+DL301),"")</f>
        <v/>
      </c>
      <c r="DN301" s="7">
        <f t="shared" ca="1" si="1503"/>
        <v>0</v>
      </c>
      <c r="DO301" s="7">
        <f t="shared" ca="1" si="1317"/>
        <v>0.59258569202621014</v>
      </c>
      <c r="DP301" s="7">
        <f t="shared" ca="1" si="1318"/>
        <v>-0.13104723048774858</v>
      </c>
      <c r="DQ301" s="7">
        <f t="shared" ca="1" si="1319"/>
        <v>0</v>
      </c>
      <c r="DR301" s="7">
        <f t="shared" ca="1" si="1320"/>
        <v>0</v>
      </c>
      <c r="DS301" s="7" t="str">
        <f ca="1">IFERROR(IF(DS300+DR301&gt;DT$4,DS300,DS300+DR301),"")</f>
        <v/>
      </c>
      <c r="DT301" s="7">
        <f t="shared" ca="1" si="1504"/>
        <v>0</v>
      </c>
      <c r="DU301" s="7">
        <f t="shared" ca="1" si="1321"/>
        <v>0.98824206376062818</v>
      </c>
      <c r="DV301" s="7">
        <f t="shared" ca="1" si="1322"/>
        <v>-0.52670360222216661</v>
      </c>
      <c r="DW301" s="7">
        <f t="shared" ca="1" si="1323"/>
        <v>0</v>
      </c>
      <c r="DX301" s="7">
        <f t="shared" ca="1" si="1324"/>
        <v>0</v>
      </c>
      <c r="DY301" s="7" t="str">
        <f ca="1">IFERROR(IF(DY300+DX301&gt;DZ$4,DY300,DY300+DX301),"")</f>
        <v/>
      </c>
      <c r="DZ301" s="7">
        <f t="shared" ca="1" si="1505"/>
        <v>0</v>
      </c>
      <c r="EA301" s="7">
        <f t="shared" ca="1" si="1325"/>
        <v>0.9481756757553097</v>
      </c>
      <c r="EB301" s="7">
        <f t="shared" ca="1" si="1326"/>
        <v>-0.48663721421684814</v>
      </c>
      <c r="EC301" s="7">
        <f t="shared" ca="1" si="1327"/>
        <v>0</v>
      </c>
      <c r="ED301" s="7">
        <f t="shared" ca="1" si="1328"/>
        <v>0</v>
      </c>
      <c r="EE301" s="7" t="str">
        <f ca="1">IFERROR(IF(EE300+ED301&gt;EF$4,EE300,EE300+ED301),"")</f>
        <v/>
      </c>
      <c r="EF301" s="7">
        <f t="shared" ca="1" si="1506"/>
        <v>0</v>
      </c>
      <c r="EG301" s="7">
        <f t="shared" ca="1" si="1329"/>
        <v>0.91522228115926474</v>
      </c>
      <c r="EH301" s="7">
        <f t="shared" ca="1" si="1330"/>
        <v>-0.45368381962080317</v>
      </c>
      <c r="EI301" s="7">
        <f t="shared" ca="1" si="1331"/>
        <v>0</v>
      </c>
      <c r="EJ301" s="7">
        <f t="shared" ca="1" si="1332"/>
        <v>0</v>
      </c>
      <c r="EK301" s="7" t="str">
        <f ca="1">IFERROR(IF(EK300+EJ301&gt;EL$4,EK300,EK300+EJ301),"")</f>
        <v/>
      </c>
      <c r="EL301" s="7">
        <f t="shared" ca="1" si="1507"/>
        <v>0</v>
      </c>
      <c r="EM301" s="7">
        <f t="shared" ca="1" si="1333"/>
        <v>0.89044549810659235</v>
      </c>
      <c r="EN301" s="7">
        <f t="shared" ca="1" si="1334"/>
        <v>-0.42890703656813078</v>
      </c>
      <c r="EO301" s="7">
        <f t="shared" ca="1" si="1335"/>
        <v>0</v>
      </c>
      <c r="EP301" s="7">
        <f t="shared" ca="1" si="1336"/>
        <v>0</v>
      </c>
      <c r="EQ301" s="7" t="str">
        <f ca="1">IFERROR(IF(EQ300+EP301&gt;ER$4,EQ300,EQ300+EP301),"")</f>
        <v/>
      </c>
      <c r="ER301" s="7">
        <f t="shared" ca="1" si="1508"/>
        <v>0</v>
      </c>
      <c r="ES301" s="7">
        <f t="shared" ca="1" si="1337"/>
        <v>0.8003391619433512</v>
      </c>
      <c r="ET301" s="7">
        <f t="shared" ca="1" si="1338"/>
        <v>-0.33880070040488963</v>
      </c>
      <c r="EU301" s="7">
        <f t="shared" ca="1" si="1339"/>
        <v>0</v>
      </c>
      <c r="EV301" s="7">
        <f t="shared" ca="1" si="1340"/>
        <v>0</v>
      </c>
      <c r="EW301" s="7" t="str">
        <f ca="1">IFERROR(IF(EW300+EV301&gt;EX$4,EW300,EW300+EV301),"")</f>
        <v/>
      </c>
      <c r="EX301" s="7">
        <f t="shared" ca="1" si="1509"/>
        <v>0</v>
      </c>
      <c r="EY301" s="7">
        <f t="shared" ca="1" si="1341"/>
        <v>0.34405093882856641</v>
      </c>
      <c r="EZ301" s="7">
        <f t="shared" ca="1" si="1342"/>
        <v>0.11748752270989515</v>
      </c>
      <c r="FA301" s="7">
        <f t="shared" ca="1" si="1343"/>
        <v>1</v>
      </c>
      <c r="FB301" s="7" t="str">
        <f t="shared" ca="1" si="1344"/>
        <v>5</v>
      </c>
      <c r="FC301" s="7" t="str">
        <f ca="1">IFERROR(IF(FC300+FB301&gt;FD$4,FC300,FC300+FB301),"")</f>
        <v/>
      </c>
      <c r="FD301" s="7">
        <f t="shared" ca="1" si="1510"/>
        <v>0</v>
      </c>
      <c r="FE301" s="7">
        <f t="shared" ca="1" si="1345"/>
        <v>0.27928950152813525</v>
      </c>
      <c r="FF301" s="7">
        <f t="shared" ca="1" si="1346"/>
        <v>0.18224896001032631</v>
      </c>
      <c r="FG301" s="7">
        <f t="shared" ca="1" si="1347"/>
        <v>1</v>
      </c>
      <c r="FH301" s="7" t="str">
        <f t="shared" ca="1" si="1348"/>
        <v>5</v>
      </c>
      <c r="FI301" s="7" t="str">
        <f ca="1">IFERROR(IF(FI300+FH301&gt;FJ$4,FI300,FI300+FH301),"")</f>
        <v/>
      </c>
      <c r="FJ301" s="7">
        <f t="shared" ca="1" si="1511"/>
        <v>0</v>
      </c>
      <c r="FK301" s="7">
        <f t="shared" ca="1" si="1349"/>
        <v>0.76474420096326334</v>
      </c>
      <c r="FL301" s="7">
        <f t="shared" ca="1" si="1350"/>
        <v>-0.30320573942480178</v>
      </c>
      <c r="FM301" s="7">
        <f t="shared" ca="1" si="1351"/>
        <v>0</v>
      </c>
      <c r="FN301" s="7">
        <f t="shared" ca="1" si="1352"/>
        <v>0</v>
      </c>
      <c r="FO301" s="7" t="str">
        <f ca="1">IFERROR(IF(FO300+FN301&gt;FP$4,FO300,FO300+FN301),"")</f>
        <v/>
      </c>
      <c r="FP301" s="7">
        <f t="shared" ca="1" si="1512"/>
        <v>0</v>
      </c>
      <c r="FQ301" s="7">
        <f t="shared" ca="1" si="1353"/>
        <v>0.42671150753370179</v>
      </c>
      <c r="FR301" s="7">
        <f t="shared" ca="1" si="1354"/>
        <v>3.4826954004759769E-2</v>
      </c>
      <c r="FS301" s="7">
        <f t="shared" ca="1" si="1355"/>
        <v>1</v>
      </c>
      <c r="FT301" s="7" t="str">
        <f t="shared" ca="1" si="1356"/>
        <v>5</v>
      </c>
      <c r="FU301" s="7" t="str">
        <f ca="1">IFERROR(IF(FU300+FT301&gt;FV$4,FU300,FU300+FT301),"")</f>
        <v/>
      </c>
      <c r="FV301" s="7">
        <f t="shared" ca="1" si="1513"/>
        <v>0</v>
      </c>
      <c r="FW301" s="7">
        <f t="shared" ca="1" si="1357"/>
        <v>0.23087907604928504</v>
      </c>
      <c r="FX301" s="7">
        <f t="shared" ca="1" si="1358"/>
        <v>0.23065938548917653</v>
      </c>
      <c r="FY301" s="7">
        <f t="shared" ca="1" si="1359"/>
        <v>1</v>
      </c>
      <c r="FZ301" s="7" t="str">
        <f t="shared" ca="1" si="1360"/>
        <v>5</v>
      </c>
      <c r="GA301" s="7" t="str">
        <f ca="1">IFERROR(IF(GA300+FZ301&gt;GB$4,GA300,GA300+FZ301),"")</f>
        <v/>
      </c>
      <c r="GB301" s="7">
        <f t="shared" ca="1" si="1514"/>
        <v>0</v>
      </c>
      <c r="GC301" s="7">
        <f t="shared" ca="1" si="1361"/>
        <v>0.35574699329740789</v>
      </c>
      <c r="GD301" s="7">
        <f t="shared" ca="1" si="1362"/>
        <v>0.10579146824105368</v>
      </c>
      <c r="GE301" s="7">
        <f t="shared" ca="1" si="1363"/>
        <v>1</v>
      </c>
      <c r="GF301" s="7" t="str">
        <f t="shared" ca="1" si="1364"/>
        <v>5</v>
      </c>
      <c r="GG301" s="7" t="str">
        <f ca="1">IFERROR(IF(GG300+GF301&gt;GH$4,GG300,GG300+GF301),"")</f>
        <v/>
      </c>
      <c r="GH301" s="7">
        <f t="shared" ca="1" si="1515"/>
        <v>0</v>
      </c>
      <c r="GI301" s="7">
        <f t="shared" ca="1" si="1365"/>
        <v>0.29536910821514462</v>
      </c>
      <c r="GJ301" s="7">
        <f t="shared" ca="1" si="1366"/>
        <v>0.16616935332331695</v>
      </c>
      <c r="GK301" s="7">
        <f t="shared" ca="1" si="1367"/>
        <v>1</v>
      </c>
      <c r="GL301" s="7" t="str">
        <f t="shared" ca="1" si="1368"/>
        <v>5</v>
      </c>
      <c r="GM301" s="7" t="str">
        <f ca="1">IFERROR(IF(GM300+GL301&gt;GN$4,GM300,GM300+GL301),"")</f>
        <v/>
      </c>
      <c r="GN301" s="7">
        <f t="shared" ca="1" si="1516"/>
        <v>0</v>
      </c>
      <c r="GO301" s="7">
        <f t="shared" ca="1" si="1369"/>
        <v>0.14233099134152161</v>
      </c>
      <c r="GP301" s="7">
        <f t="shared" ca="1" si="1370"/>
        <v>0.31920747019693996</v>
      </c>
      <c r="GQ301" s="7">
        <f t="shared" ca="1" si="1371"/>
        <v>1</v>
      </c>
      <c r="GR301" s="7" t="str">
        <f t="shared" ca="1" si="1372"/>
        <v>5</v>
      </c>
      <c r="GS301" s="7" t="str">
        <f ca="1">IFERROR(IF(GS300+GR301&gt;GT$4,GS300,GS300+GR301),"")</f>
        <v/>
      </c>
      <c r="GT301" s="7">
        <f t="shared" ca="1" si="1517"/>
        <v>0</v>
      </c>
      <c r="GU301" s="7">
        <f t="shared" ca="1" si="1373"/>
        <v>0.55762873662048118</v>
      </c>
      <c r="GV301" s="7">
        <f t="shared" ca="1" si="1374"/>
        <v>-9.6090275082019616E-2</v>
      </c>
      <c r="GW301" s="7">
        <f t="shared" ca="1" si="1375"/>
        <v>0</v>
      </c>
      <c r="GX301" s="7">
        <f t="shared" ca="1" si="1376"/>
        <v>0</v>
      </c>
      <c r="GY301" s="7" t="str">
        <f ca="1">IFERROR(IF(GY300+GX301&gt;GZ$4,GY300,GY300+GX301),"")</f>
        <v/>
      </c>
      <c r="GZ301" s="7">
        <f t="shared" ca="1" si="1518"/>
        <v>0</v>
      </c>
      <c r="HA301" s="7">
        <f t="shared" ca="1" si="1377"/>
        <v>0.30890831055462464</v>
      </c>
      <c r="HB301" s="7">
        <f t="shared" ca="1" si="1378"/>
        <v>0.15263015098383692</v>
      </c>
      <c r="HC301" s="7">
        <f t="shared" ca="1" si="1379"/>
        <v>1</v>
      </c>
      <c r="HD301" s="7" t="str">
        <f t="shared" ca="1" si="1380"/>
        <v>5</v>
      </c>
      <c r="HE301" s="7" t="str">
        <f ca="1">IFERROR(IF(HE300+HD301&gt;HF$4,HE300,HE300+HD301),"")</f>
        <v/>
      </c>
      <c r="HF301" s="7">
        <f t="shared" ca="1" si="1519"/>
        <v>0</v>
      </c>
      <c r="HG301" s="7">
        <f t="shared" ca="1" si="1381"/>
        <v>0.58362471777482183</v>
      </c>
      <c r="HH301" s="7">
        <f t="shared" ca="1" si="1382"/>
        <v>-0.12208625623636027</v>
      </c>
      <c r="HI301" s="7">
        <f t="shared" ca="1" si="1383"/>
        <v>0</v>
      </c>
      <c r="HJ301" s="7">
        <f t="shared" ca="1" si="1384"/>
        <v>0</v>
      </c>
      <c r="HK301" s="7" t="str">
        <f ca="1">IFERROR(IF(HK300+HJ301&gt;HL$4,HK300,HK300+HJ301),"")</f>
        <v/>
      </c>
      <c r="HL301" s="7">
        <f t="shared" ca="1" si="1520"/>
        <v>0</v>
      </c>
      <c r="HM301" s="7">
        <f t="shared" ca="1" si="1385"/>
        <v>6.3047508516685613E-2</v>
      </c>
      <c r="HN301" s="7">
        <f t="shared" ca="1" si="1386"/>
        <v>0.39849095302177595</v>
      </c>
      <c r="HO301" s="7">
        <f t="shared" ca="1" si="1387"/>
        <v>1</v>
      </c>
      <c r="HP301" s="7" t="str">
        <f t="shared" ca="1" si="1388"/>
        <v>5</v>
      </c>
      <c r="HQ301" s="7" t="str">
        <f ca="1">IFERROR(IF(HQ300+HP301&gt;HR$4,HQ300,HQ300+HP301),"")</f>
        <v/>
      </c>
      <c r="HR301" s="7">
        <f t="shared" ca="1" si="1521"/>
        <v>0</v>
      </c>
      <c r="HS301" s="7">
        <f t="shared" ca="1" si="1389"/>
        <v>0.58459408822627423</v>
      </c>
      <c r="HT301" s="7">
        <f t="shared" ca="1" si="1390"/>
        <v>-0.12305562668781267</v>
      </c>
      <c r="HU301" s="7">
        <f t="shared" ca="1" si="1391"/>
        <v>0</v>
      </c>
      <c r="HV301" s="7">
        <f t="shared" ca="1" si="1392"/>
        <v>0</v>
      </c>
      <c r="HW301" s="7" t="str">
        <f ca="1">IFERROR(IF(HW300+HV301&gt;HX$4,HW300,HW300+HV301),"")</f>
        <v/>
      </c>
      <c r="HX301" s="7">
        <f t="shared" ca="1" si="1522"/>
        <v>0</v>
      </c>
      <c r="HY301" s="7">
        <f t="shared" ca="1" si="1393"/>
        <v>0.89441988058606348</v>
      </c>
      <c r="HZ301" s="7">
        <f t="shared" ca="1" si="1394"/>
        <v>-0.43288141904760191</v>
      </c>
      <c r="IA301" s="7">
        <f t="shared" ca="1" si="1395"/>
        <v>0</v>
      </c>
      <c r="IB301" s="7">
        <f t="shared" ca="1" si="1396"/>
        <v>0</v>
      </c>
      <c r="IC301" s="7" t="str">
        <f ca="1">IFERROR(IF(IC300+IB301&gt;ID$4,IC300,IC300+IB301),"")</f>
        <v/>
      </c>
      <c r="ID301" s="7">
        <f t="shared" ca="1" si="1523"/>
        <v>0</v>
      </c>
      <c r="IE301" s="7">
        <f t="shared" ca="1" si="1397"/>
        <v>0.64612428276199785</v>
      </c>
      <c r="IF301" s="7">
        <f t="shared" ca="1" si="1398"/>
        <v>-0.18458582122353628</v>
      </c>
      <c r="IG301" s="7">
        <f t="shared" ca="1" si="1399"/>
        <v>0</v>
      </c>
      <c r="IH301" s="7">
        <f t="shared" ca="1" si="1400"/>
        <v>0</v>
      </c>
      <c r="II301" s="7" t="str">
        <f ca="1">IFERROR(IF(II300+IH301&gt;IJ$4,II300,II300+IH301),"")</f>
        <v/>
      </c>
      <c r="IJ301" s="7">
        <f t="shared" ca="1" si="1524"/>
        <v>0</v>
      </c>
      <c r="IK301" s="7">
        <f t="shared" ca="1" si="1401"/>
        <v>0.98755012537407827</v>
      </c>
      <c r="IL301" s="7">
        <f t="shared" ca="1" si="1402"/>
        <v>-0.52601166383561671</v>
      </c>
      <c r="IM301" s="7">
        <f t="shared" ca="1" si="1403"/>
        <v>0</v>
      </c>
      <c r="IN301" s="7">
        <f t="shared" ca="1" si="1404"/>
        <v>0</v>
      </c>
      <c r="IO301" s="7" t="str">
        <f ca="1">IFERROR(IF(IO300+IN301&gt;IP$4,IO300,IO300+IN301),"")</f>
        <v/>
      </c>
      <c r="IP301" s="7">
        <f t="shared" ca="1" si="1525"/>
        <v>0</v>
      </c>
      <c r="IQ301" s="7">
        <f t="shared" ca="1" si="1405"/>
        <v>0.49997174488835816</v>
      </c>
      <c r="IR301" s="7">
        <f t="shared" ca="1" si="1406"/>
        <v>-3.8433283349896596E-2</v>
      </c>
      <c r="IS301" s="7">
        <f t="shared" ca="1" si="1407"/>
        <v>0</v>
      </c>
      <c r="IT301" s="7">
        <f t="shared" ca="1" si="1408"/>
        <v>0</v>
      </c>
      <c r="IU301" s="7" t="str">
        <f ca="1">IFERROR(IF(IU300+IT301&gt;IV$4,IU300,IU300+IT301),"")</f>
        <v/>
      </c>
      <c r="IV301" s="7">
        <f t="shared" ca="1" si="1526"/>
        <v>0</v>
      </c>
      <c r="IW301" s="7">
        <f t="shared" ca="1" si="1409"/>
        <v>0.73622730947366433</v>
      </c>
      <c r="IX301" s="7">
        <f t="shared" ca="1" si="1410"/>
        <v>-0.27468884793520276</v>
      </c>
      <c r="IY301" s="7">
        <f t="shared" ca="1" si="1411"/>
        <v>0</v>
      </c>
      <c r="IZ301" s="7">
        <f t="shared" ca="1" si="1412"/>
        <v>0</v>
      </c>
      <c r="JA301" s="7" t="str">
        <f ca="1">IFERROR(IF(JA300+IZ301&gt;JB$4,JA300,JA300+IZ301),"")</f>
        <v/>
      </c>
      <c r="JB301" s="7">
        <f t="shared" ca="1" si="1527"/>
        <v>0</v>
      </c>
      <c r="JC301" s="7">
        <f t="shared" ca="1" si="1413"/>
        <v>0.46920197229019367</v>
      </c>
      <c r="JD301" s="7">
        <f t="shared" ca="1" si="1414"/>
        <v>-7.6635107517321055E-3</v>
      </c>
      <c r="JE301" s="7">
        <f t="shared" ca="1" si="1415"/>
        <v>0</v>
      </c>
      <c r="JF301" s="7">
        <f t="shared" ca="1" si="1416"/>
        <v>0</v>
      </c>
      <c r="JG301" s="7" t="str">
        <f ca="1">IFERROR(IF(JG300+JF301&gt;JH$4,JG300,JG300+JF301),"")</f>
        <v/>
      </c>
      <c r="JH301" s="7">
        <f t="shared" ca="1" si="1528"/>
        <v>0</v>
      </c>
      <c r="JI301" s="7">
        <f t="shared" ca="1" si="1417"/>
        <v>2.3685352836814499E-2</v>
      </c>
      <c r="JJ301" s="7">
        <f t="shared" ca="1" si="1418"/>
        <v>0.43785310870164706</v>
      </c>
      <c r="JK301" s="7">
        <f t="shared" ca="1" si="1419"/>
        <v>1</v>
      </c>
      <c r="JL301" s="7" t="str">
        <f t="shared" ca="1" si="1420"/>
        <v>5</v>
      </c>
      <c r="JM301" s="7" t="str">
        <f ca="1">IFERROR(IF(JM300+JL301&gt;JN$4,JM300,JM300+JL301),"")</f>
        <v/>
      </c>
      <c r="JN301" s="7">
        <f t="shared" ca="1" si="1529"/>
        <v>0</v>
      </c>
      <c r="JO301" s="7">
        <f t="shared" ca="1" si="1421"/>
        <v>0.99198895073696292</v>
      </c>
      <c r="JP301" s="7">
        <f t="shared" ca="1" si="1422"/>
        <v>-0.53045048919850135</v>
      </c>
      <c r="JQ301" s="7">
        <f t="shared" ca="1" si="1423"/>
        <v>0</v>
      </c>
      <c r="JR301" s="7">
        <f t="shared" ca="1" si="1424"/>
        <v>0</v>
      </c>
      <c r="JS301" s="7" t="str">
        <f ca="1">IFERROR(IF(JS300+JR301&gt;JT$4,JS300,JS300+JR301),"")</f>
        <v/>
      </c>
      <c r="JT301" s="7">
        <f t="shared" ca="1" si="1530"/>
        <v>0</v>
      </c>
      <c r="JU301" s="7">
        <f t="shared" ca="1" si="1425"/>
        <v>2.9233374466176021E-2</v>
      </c>
      <c r="JV301" s="7">
        <f t="shared" ca="1" si="1426"/>
        <v>0.43230508707228554</v>
      </c>
      <c r="JW301" s="7">
        <f t="shared" ca="1" si="1427"/>
        <v>1</v>
      </c>
      <c r="JX301" s="7" t="str">
        <f t="shared" ca="1" si="1428"/>
        <v>5</v>
      </c>
      <c r="JY301" s="7" t="str">
        <f ca="1">IFERROR(IF(JY300+JX301&gt;JZ$4,JY300,JY300+JX301),"")</f>
        <v/>
      </c>
      <c r="JZ301" s="7">
        <f t="shared" ca="1" si="1531"/>
        <v>0</v>
      </c>
      <c r="KA301" s="7">
        <f t="shared" ca="1" si="1429"/>
        <v>0.6891227346959774</v>
      </c>
      <c r="KB301" s="7">
        <f t="shared" ca="1" si="1430"/>
        <v>-0.22758427315751584</v>
      </c>
      <c r="KC301" s="7">
        <f t="shared" ca="1" si="1431"/>
        <v>0</v>
      </c>
      <c r="KD301" s="7">
        <f t="shared" ca="1" si="1432"/>
        <v>0</v>
      </c>
      <c r="KE301" s="7" t="str">
        <f ca="1">IFERROR(IF(KE300+KD301&gt;KF$4,KE300,KE300+KD301),"")</f>
        <v/>
      </c>
      <c r="KF301" s="7">
        <f t="shared" ca="1" si="1532"/>
        <v>0</v>
      </c>
      <c r="KG301" s="7">
        <f t="shared" ca="1" si="1433"/>
        <v>0.50798447819253278</v>
      </c>
      <c r="KH301" s="7">
        <f t="shared" ca="1" si="1434"/>
        <v>-4.644601665407122E-2</v>
      </c>
      <c r="KI301" s="7">
        <f t="shared" ca="1" si="1435"/>
        <v>0</v>
      </c>
      <c r="KJ301" s="7">
        <f t="shared" ca="1" si="1436"/>
        <v>0</v>
      </c>
      <c r="KK301" s="7" t="str">
        <f ca="1">IFERROR(IF(KK300+KJ301&gt;KL$4,KK300,KK300+KJ301),"")</f>
        <v/>
      </c>
      <c r="KL301" s="7">
        <f t="shared" ca="1" si="1533"/>
        <v>0</v>
      </c>
      <c r="KM301" s="7">
        <f t="shared" ca="1" si="1437"/>
        <v>0.52206857748534963</v>
      </c>
      <c r="KN301" s="7">
        <f t="shared" ca="1" si="1438"/>
        <v>-6.0530115946888063E-2</v>
      </c>
      <c r="KO301" s="7">
        <f t="shared" ca="1" si="1439"/>
        <v>0</v>
      </c>
      <c r="KP301" s="7">
        <f t="shared" ca="1" si="1440"/>
        <v>0</v>
      </c>
      <c r="KQ301" s="7" t="str">
        <f ca="1">IFERROR(IF(KQ300+KP301&gt;KR$4,KQ300,KQ300+KP301),"")</f>
        <v/>
      </c>
      <c r="KR301" s="7">
        <f t="shared" ca="1" si="1534"/>
        <v>0</v>
      </c>
      <c r="KS301" s="7">
        <f t="shared" ca="1" si="1441"/>
        <v>0.3627661597359455</v>
      </c>
      <c r="KT301" s="7">
        <f t="shared" ca="1" si="1442"/>
        <v>9.877230180251606E-2</v>
      </c>
      <c r="KU301" s="7">
        <f t="shared" ca="1" si="1443"/>
        <v>1</v>
      </c>
      <c r="KV301" s="7" t="str">
        <f t="shared" ca="1" si="1444"/>
        <v>5</v>
      </c>
      <c r="KW301" s="7" t="str">
        <f ca="1">IFERROR(IF(KW300+KV301&gt;KX$4,KW300,KW300+KV301),"")</f>
        <v/>
      </c>
      <c r="KX301" s="7">
        <f t="shared" ca="1" si="1535"/>
        <v>0</v>
      </c>
      <c r="KY301" s="7">
        <f t="shared" ca="1" si="1445"/>
        <v>0.42893817550462188</v>
      </c>
      <c r="KZ301" s="7">
        <f t="shared" ca="1" si="1446"/>
        <v>3.2600286033839687E-2</v>
      </c>
      <c r="LA301" s="7">
        <f t="shared" ca="1" si="1447"/>
        <v>1</v>
      </c>
      <c r="LB301" s="7" t="str">
        <f t="shared" ca="1" si="1448"/>
        <v>5</v>
      </c>
      <c r="LC301" s="7" t="str">
        <f ca="1">IFERROR(IF(LC300+LB301&gt;LD$4,LC300,LC300+LB301),"")</f>
        <v/>
      </c>
      <c r="LD301" s="7">
        <f t="shared" ca="1" si="1536"/>
        <v>0</v>
      </c>
      <c r="LE301" s="7">
        <f t="shared" ca="1" si="1449"/>
        <v>0.37452971926220313</v>
      </c>
      <c r="LF301" s="7">
        <f t="shared" ca="1" si="1450"/>
        <v>8.7008742276258433E-2</v>
      </c>
      <c r="LG301" s="7">
        <f t="shared" ca="1" si="1451"/>
        <v>1</v>
      </c>
      <c r="LH301" s="7" t="str">
        <f t="shared" ca="1" si="1452"/>
        <v>5</v>
      </c>
      <c r="LI301" s="7" t="str">
        <f ca="1">IFERROR(IF(LI300+LH301&gt;LJ$4,LI300,LI300+LH301),"")</f>
        <v/>
      </c>
      <c r="LJ301" s="7">
        <f t="shared" ca="1" si="1537"/>
        <v>0</v>
      </c>
      <c r="LK301" s="7">
        <f t="shared" ca="1" si="1453"/>
        <v>0.34418499423703097</v>
      </c>
      <c r="LL301" s="7">
        <f t="shared" ca="1" si="1454"/>
        <v>0.11735346730143059</v>
      </c>
      <c r="LM301" s="7">
        <f t="shared" ca="1" si="1455"/>
        <v>1</v>
      </c>
      <c r="LN301" s="7" t="str">
        <f t="shared" ca="1" si="1456"/>
        <v>5</v>
      </c>
      <c r="LO301" s="7" t="str">
        <f ca="1">IFERROR(IF(LO300+LN301&gt;LP$4,LO300,LO300+LN301),"")</f>
        <v/>
      </c>
      <c r="LP301" s="7">
        <f t="shared" ca="1" si="1538"/>
        <v>0</v>
      </c>
      <c r="LQ301" s="7">
        <f t="shared" ca="1" si="1457"/>
        <v>0.1349827540384857</v>
      </c>
      <c r="LR301" s="7">
        <f t="shared" ca="1" si="1458"/>
        <v>0.32655570749997587</v>
      </c>
      <c r="LS301" s="7">
        <f t="shared" ca="1" si="1459"/>
        <v>1</v>
      </c>
      <c r="LT301" s="7" t="str">
        <f t="shared" ca="1" si="1460"/>
        <v>5</v>
      </c>
      <c r="LU301" s="7" t="str">
        <f ca="1">IFERROR(IF(LU300+LT301&gt;LV$4,LU300,LU300+LT301),"")</f>
        <v/>
      </c>
      <c r="LV301" s="7">
        <f t="shared" ca="1" si="1539"/>
        <v>0</v>
      </c>
      <c r="LW301" s="7">
        <f t="shared" ca="1" si="1461"/>
        <v>0.86935954149393491</v>
      </c>
      <c r="LX301" s="7">
        <f t="shared" ca="1" si="1462"/>
        <v>-0.40782107995547334</v>
      </c>
      <c r="LY301" s="7">
        <f t="shared" ca="1" si="1463"/>
        <v>0</v>
      </c>
      <c r="LZ301" s="7">
        <f t="shared" ca="1" si="1464"/>
        <v>0</v>
      </c>
      <c r="MA301" s="7" t="str">
        <f ca="1">IFERROR(IF(MA300+LZ301&gt;MB$4,MA300,MA300+LZ301),"")</f>
        <v/>
      </c>
      <c r="MB301" s="7">
        <f t="shared" ca="1" si="1540"/>
        <v>0</v>
      </c>
      <c r="MC301" s="7">
        <f t="shared" ca="1" si="1465"/>
        <v>0.85230762515332303</v>
      </c>
      <c r="MD301" s="7">
        <f t="shared" ca="1" si="1466"/>
        <v>-0.39076916361486147</v>
      </c>
      <c r="ME301" s="7">
        <f t="shared" ca="1" si="1467"/>
        <v>0</v>
      </c>
      <c r="MF301" s="7">
        <f t="shared" ca="1" si="1468"/>
        <v>0</v>
      </c>
      <c r="MG301" s="7" t="str">
        <f ca="1">IFERROR(IF(MG300+MF301&gt;MH$4,MG300,MG300+MF301),"")</f>
        <v/>
      </c>
      <c r="MH301" s="7">
        <f t="shared" ca="1" si="1541"/>
        <v>0</v>
      </c>
      <c r="MI301" s="7">
        <f t="shared" ca="1" si="1469"/>
        <v>0.71137701594806946</v>
      </c>
      <c r="MJ301" s="7">
        <f t="shared" ca="1" si="1470"/>
        <v>-0.24983855440960789</v>
      </c>
      <c r="MK301" s="7">
        <f t="shared" ca="1" si="1471"/>
        <v>0</v>
      </c>
      <c r="ML301" s="7">
        <f t="shared" ca="1" si="1472"/>
        <v>0</v>
      </c>
      <c r="MM301" s="7" t="str">
        <f ca="1">IFERROR(IF(MM300+ML301&gt;MN$4,MM300,MM300+ML301),"")</f>
        <v/>
      </c>
      <c r="MN301" s="7">
        <f t="shared" ca="1" si="1542"/>
        <v>0</v>
      </c>
      <c r="MO301" s="7">
        <f t="shared" ca="1" si="1473"/>
        <v>0.78067546438985269</v>
      </c>
      <c r="MP301" s="7">
        <f t="shared" ca="1" si="1474"/>
        <v>-0.31913700285139113</v>
      </c>
      <c r="MQ301" s="7">
        <f t="shared" ca="1" si="1475"/>
        <v>0</v>
      </c>
      <c r="MR301" s="7">
        <f t="shared" ca="1" si="1476"/>
        <v>0</v>
      </c>
      <c r="MS301" s="7" t="str">
        <f ca="1">IFERROR(IF(MS300+MR301&gt;MT$4,MS300,MS300+MR301),"")</f>
        <v/>
      </c>
      <c r="MT301" s="7">
        <f t="shared" ca="1" si="1543"/>
        <v>0</v>
      </c>
      <c r="MU301" s="7">
        <f t="shared" ca="1" si="1477"/>
        <v>0.77819391381798619</v>
      </c>
      <c r="MV301" s="7">
        <f t="shared" ca="1" si="1478"/>
        <v>-0.31665545227952463</v>
      </c>
      <c r="MW301" s="7">
        <f t="shared" ca="1" si="1479"/>
        <v>0</v>
      </c>
      <c r="MX301" s="7">
        <f t="shared" ca="1" si="1480"/>
        <v>0</v>
      </c>
      <c r="MY301" s="7" t="str">
        <f ca="1">IFERROR(IF(MY300+MX301&gt;MZ$4,MY300,MY300+MX301),"")</f>
        <v/>
      </c>
      <c r="MZ301" s="7">
        <f t="shared" ca="1" si="1544"/>
        <v>0</v>
      </c>
      <c r="NA301" s="7">
        <f t="shared" ca="1" si="1481"/>
        <v>0.7306852288671053</v>
      </c>
      <c r="NB301" s="7">
        <f t="shared" ca="1" si="1482"/>
        <v>-0.26914676732864373</v>
      </c>
      <c r="NC301" s="7">
        <f t="shared" ca="1" si="1483"/>
        <v>0</v>
      </c>
      <c r="ND301" s="7">
        <f t="shared" ca="1" si="1484"/>
        <v>0</v>
      </c>
      <c r="NE301" s="7" t="str">
        <f ca="1">IFERROR(IF(NE300+ND301&gt;NF$4,NE300,NE300+ND301),"")</f>
        <v/>
      </c>
      <c r="NF301" s="7">
        <f t="shared" ca="1" si="1545"/>
        <v>0</v>
      </c>
      <c r="NG301" s="7">
        <f t="shared" ca="1" si="1485"/>
        <v>0.95733057253600728</v>
      </c>
      <c r="NH301" s="7">
        <f t="shared" ca="1" si="1486"/>
        <v>-0.49579211099754572</v>
      </c>
      <c r="NI301" s="7">
        <f t="shared" ca="1" si="1487"/>
        <v>0</v>
      </c>
      <c r="NJ301" s="7">
        <f t="shared" ca="1" si="1488"/>
        <v>0</v>
      </c>
      <c r="NK301" s="7" t="str">
        <f ca="1">IFERROR(IF(NK300+NJ301&gt;NL$4,NK300,NK300+NJ301),"")</f>
        <v/>
      </c>
      <c r="NL301" s="7">
        <f t="shared" ca="1" si="1546"/>
        <v>0</v>
      </c>
      <c r="NM301" s="7">
        <f t="shared" ca="1" si="1489"/>
        <v>5.7049076549803512E-2</v>
      </c>
      <c r="NN301" s="7">
        <f t="shared" ca="1" si="1490"/>
        <v>0.40448938498865805</v>
      </c>
      <c r="NO301" s="7">
        <f t="shared" ca="1" si="1491"/>
        <v>1</v>
      </c>
      <c r="NP301" s="7" t="str">
        <f t="shared" ca="1" si="1492"/>
        <v>5</v>
      </c>
      <c r="NQ301" s="7" t="str">
        <f ca="1">IFERROR(IF(NQ300+NP301&gt;NR$4,NQ300,NQ300+NP301),"")</f>
        <v/>
      </c>
      <c r="NR301" s="7">
        <f t="shared" ca="1" si="1547"/>
        <v>0</v>
      </c>
      <c r="NT301">
        <v>303</v>
      </c>
      <c r="NU301" s="7" t="s">
        <v>19</v>
      </c>
      <c r="NV301" s="7" t="str">
        <f t="shared" ca="1" si="1280"/>
        <v/>
      </c>
      <c r="NW301" s="7" t="str">
        <f t="shared" ca="1" si="1493"/>
        <v/>
      </c>
      <c r="NX301" t="str">
        <f ca="1">IFERROR(VLOOKUP(NT301,$K$3:$AK$568,8,FALSE),"")</f>
        <v/>
      </c>
      <c r="NY301" t="str">
        <f ca="1">IFERROR(VLOOKUP(NT301,$K$3:$AK$568,9,FALSE),"")</f>
        <v/>
      </c>
      <c r="NZ301" s="7" t="str">
        <f ca="1">IFERROR(VLOOKUP(NT301,$K$3:$AK$568,27,FALSE),"")</f>
        <v/>
      </c>
      <c r="OB301">
        <v>303</v>
      </c>
      <c r="OC301" s="7" t="s">
        <v>19</v>
      </c>
      <c r="OD301" t="e">
        <f t="shared" ca="1" si="1548"/>
        <v>#N/A</v>
      </c>
      <c r="OE301" s="7" t="str">
        <f t="shared" ca="1" si="1549"/>
        <v/>
      </c>
      <c r="OF301" s="7" t="str">
        <f t="shared" ca="1" si="1550"/>
        <v/>
      </c>
      <c r="OG301" t="str">
        <f t="shared" ca="1" si="1551"/>
        <v/>
      </c>
      <c r="OI301">
        <v>303</v>
      </c>
      <c r="OJ301" s="7" t="s">
        <v>19</v>
      </c>
      <c r="OK301" s="7" t="str">
        <f t="shared" ca="1" si="1552"/>
        <v/>
      </c>
      <c r="OL301" s="7" t="str">
        <f t="shared" ca="1" si="1553"/>
        <v/>
      </c>
      <c r="OM301" t="str">
        <f ca="1">IFERROR(VLOOKUP(OI301,$L$3:$AK$568,7,FALSE),"")</f>
        <v/>
      </c>
      <c r="ON301" t="str">
        <f ca="1">IFERROR(VLOOKUP(OI301,$L$3:$AK$568,8,FALSE),"")</f>
        <v/>
      </c>
      <c r="OO301" s="7" t="str">
        <f ca="1">IFERROR(VLOOKUP(OI301,$L$3:$AK$568,26,FALSE),"")</f>
        <v/>
      </c>
      <c r="OQ301">
        <v>303</v>
      </c>
      <c r="OR301" s="7" t="s">
        <v>19</v>
      </c>
      <c r="OS301" t="e">
        <f t="shared" ca="1" si="1554"/>
        <v>#N/A</v>
      </c>
      <c r="OT301" s="7" t="str">
        <f t="shared" ca="1" si="1555"/>
        <v/>
      </c>
      <c r="OU301" s="7" t="str">
        <f t="shared" ca="1" si="1556"/>
        <v/>
      </c>
      <c r="OV301" t="str">
        <f t="shared" ca="1" si="1557"/>
        <v/>
      </c>
      <c r="OX301">
        <v>303</v>
      </c>
      <c r="OY301" s="7" t="s">
        <v>19</v>
      </c>
      <c r="OZ301" s="7" t="str">
        <f t="shared" ca="1" si="1558"/>
        <v/>
      </c>
      <c r="PA301" s="7" t="str">
        <f t="shared" ca="1" si="1559"/>
        <v/>
      </c>
      <c r="PB301" t="str">
        <f ca="1">IFERROR(VLOOKUP(OX301,$M$3:$AK$568,6,FALSE),"")</f>
        <v/>
      </c>
      <c r="PC301" t="str">
        <f ca="1">IFERROR(VLOOKUP(OX301,$M$3:$AK$568,7,FALSE),"")</f>
        <v/>
      </c>
      <c r="PD301" s="7" t="str">
        <f ca="1">IFERROR(VLOOKUP(OX301,$M$3:$AK$568,25,FALSE),"")</f>
        <v/>
      </c>
      <c r="PF301">
        <v>303</v>
      </c>
      <c r="PG301" s="7" t="s">
        <v>19</v>
      </c>
      <c r="PH301" t="e">
        <f t="shared" ca="1" si="1560"/>
        <v>#N/A</v>
      </c>
      <c r="PI301" s="7" t="str">
        <f t="shared" ca="1" si="1561"/>
        <v/>
      </c>
      <c r="PJ301" s="7" t="str">
        <f t="shared" ca="1" si="1562"/>
        <v/>
      </c>
      <c r="PK301" t="str">
        <f t="shared" ca="1" si="1563"/>
        <v/>
      </c>
      <c r="PM301">
        <v>303</v>
      </c>
      <c r="PN301" s="7" t="s">
        <v>19</v>
      </c>
      <c r="PO301" s="202" t="str">
        <f t="shared" ca="1" si="1564"/>
        <v/>
      </c>
      <c r="PP301" s="7" t="str">
        <f t="shared" ca="1" si="1565"/>
        <v/>
      </c>
      <c r="PQ301" t="str">
        <f ca="1">IFERROR(VLOOKUP(PM301,$G$325:$R$409,12,FALSE),"")</f>
        <v/>
      </c>
      <c r="PR301" t="e">
        <f ca="1">VLOOKUP(PM301,$G$324:$Q$409,11,FALSE)</f>
        <v>#N/A</v>
      </c>
      <c r="PS301" s="7" t="str">
        <f ca="1">VLOOKUP(PQ301,$R$325:$Y$409,8,FALSE)</f>
        <v>- -</v>
      </c>
      <c r="PT301" s="7">
        <f ca="1">ReSt</f>
        <v>-4</v>
      </c>
      <c r="PU301" s="7" t="e">
        <f t="shared" ca="1" si="1566"/>
        <v>#N/A</v>
      </c>
      <c r="PV301" s="7" t="e">
        <f t="shared" ca="1" si="1567"/>
        <v>#N/A</v>
      </c>
      <c r="PW301" s="7" t="str">
        <f ca="1">VLOOKUP(PQ301,$R$325:$AK$409,8,FALSE)</f>
        <v>- -</v>
      </c>
      <c r="PX301" s="7"/>
      <c r="PY301">
        <v>303</v>
      </c>
      <c r="PZ301" s="7" t="s">
        <v>19</v>
      </c>
      <c r="QA301" t="str">
        <f t="shared" ca="1" si="1568"/>
        <v/>
      </c>
      <c r="QB301" s="7" t="str">
        <f t="shared" ca="1" si="1569"/>
        <v/>
      </c>
      <c r="QC301" s="7" t="str">
        <f t="shared" ca="1" si="1570"/>
        <v/>
      </c>
      <c r="QD301" t="str">
        <f t="shared" ca="1" si="1571"/>
        <v/>
      </c>
      <c r="QF301">
        <v>303</v>
      </c>
      <c r="QG301" s="7" t="s">
        <v>19</v>
      </c>
      <c r="QH301" s="7" t="str">
        <f t="shared" ca="1" si="1572"/>
        <v/>
      </c>
      <c r="QI301" s="7" t="e">
        <f t="shared" ca="1" si="1573"/>
        <v>#VALUE!</v>
      </c>
      <c r="QJ301" t="e">
        <f t="shared" ca="1" si="1574"/>
        <v>#N/A</v>
      </c>
      <c r="QK301" s="7" t="e">
        <f t="shared" ca="1" si="1575"/>
        <v>#N/A</v>
      </c>
      <c r="QM301">
        <v>303</v>
      </c>
      <c r="QN301" s="7" t="s">
        <v>19</v>
      </c>
      <c r="QO301" t="str">
        <f t="shared" ca="1" si="1576"/>
        <v/>
      </c>
      <c r="QP301" s="7" t="str">
        <f t="shared" ca="1" si="1577"/>
        <v/>
      </c>
      <c r="QQ301" t="str">
        <f t="shared" ca="1" si="1578"/>
        <v/>
      </c>
    </row>
    <row r="302" spans="1:459" x14ac:dyDescent="0.25">
      <c r="A302" s="240" t="str">
        <f>IF('Character Sheet'!$B$4="Creature","N","Y")</f>
        <v>Y</v>
      </c>
      <c r="C302" s="75"/>
      <c r="D302" s="76"/>
      <c r="F302" s="75"/>
      <c r="G302" s="76"/>
      <c r="I302" s="75"/>
      <c r="J302" s="85"/>
      <c r="K302" s="85">
        <f t="shared" ca="1" si="1589"/>
        <v>7</v>
      </c>
      <c r="L302" s="85">
        <f t="shared" ca="1" si="1587"/>
        <v>7</v>
      </c>
      <c r="M302" s="70">
        <f t="shared" ca="1" si="1593"/>
        <v>18</v>
      </c>
      <c r="O302" s="222" t="str">
        <f t="shared" ca="1" si="1277"/>
        <v>- -</v>
      </c>
      <c r="Q302" s="7" t="s">
        <v>1752</v>
      </c>
      <c r="R302" s="9" t="s">
        <v>1301</v>
      </c>
      <c r="S302" s="9"/>
      <c r="T302" s="61" t="str">
        <f>SUBSTITUTE(IFERROR(IFERROR(VLOOKUP(R302,'[1]Skill Statistics'!$A$3:$C$513,2,FALSE),VLOOKUP(Q302,'[1]Skill Statistics'!$A$3:$C$513,2,FALSE)),T301),"R*","ReSt")</f>
        <v>- -</v>
      </c>
      <c r="U302" s="61" t="str">
        <f>IFERROR(IFERROR(VLOOKUP(R302,'[1]Skill Statistics'!$A$3:$C$513,3,FALSE),VLOOKUP(Q302,'[1]Skill Statistics'!$A$3:$C$513,3,FALSE)),U301)</f>
        <v>- -</v>
      </c>
      <c r="V302" s="61" t="str">
        <f>IF(ISNUMBER(SEARCH("Category",R302)),"- -",IFERROR(IFERROR(VLOOKUP(Q302,[1]Professions!$A$4:$AM$288,MATCH(Profession,[1]Professions!$A$1:$AM$1,0),FALSE),VLOOKUP(Q302,Calculations!$B$91:$I$95,8,FALSE)),"- -"))</f>
        <v>- -</v>
      </c>
      <c r="W302" s="60" t="str">
        <f t="shared" si="1278"/>
        <v>- -</v>
      </c>
      <c r="X302" s="7" t="str">
        <f ca="1">IFERROR(VLOOKUP(R302,$BS$6:$NR$519,MATCH(ActualLevel,$BS$3:$NR$3,0),FALSE),"- -")</f>
        <v>- -</v>
      </c>
      <c r="Y302" s="7" t="str">
        <f t="shared" si="1588"/>
        <v>- -</v>
      </c>
      <c r="Z302" s="7" t="str">
        <f>IFERROR(VLOOKUP(Y302,Charts!$BQ$2:$BR$52,2,FALSE),"- -")</f>
        <v>- -</v>
      </c>
      <c r="AA302" s="7" t="str">
        <f t="shared" ca="1" si="1281"/>
        <v>- -</v>
      </c>
      <c r="AB302" s="7" t="str">
        <f t="shared" si="1584"/>
        <v>- -</v>
      </c>
      <c r="AC302" s="7"/>
      <c r="AD302" s="7"/>
      <c r="AE302" s="7"/>
      <c r="AF302" s="7"/>
      <c r="AG302" s="7"/>
      <c r="AH302" s="43"/>
      <c r="AI302" s="7"/>
      <c r="AJ302" s="7"/>
      <c r="AK302" s="7">
        <f t="shared" ca="1" si="1282"/>
        <v>0</v>
      </c>
      <c r="AL302" s="7"/>
      <c r="AM302" s="69">
        <f>IFERROR(VLOOKUP(R302,'[1]Skill Statistics'!$A$3:$AN$513,MATCH(Profession,'[1]Skill Statistics'!$A$2:$AN$2,0),FALSE),0)</f>
        <v>0</v>
      </c>
      <c r="AN302" s="85">
        <f>IFERROR(VLOOKUP(Q302,'[1]Skill Statistics'!$A$3:$BK$513,MATCH(Archetype,'[1]Skill Statistics'!$A$2:$BK$2,0),FALSE),0)</f>
        <v>0</v>
      </c>
      <c r="AO302" s="85">
        <f>IFERROR(VLOOKUP(Q302,'[1]Skill Statistics'!$A$3:$BB$513,MATCH(Race,'[1]Skill Statistics'!$A$2:$BB$2,0),FALSE),0)</f>
        <v>0</v>
      </c>
      <c r="AP302" s="85">
        <f t="shared" ca="1" si="1495"/>
        <v>0</v>
      </c>
      <c r="AQ302" s="70"/>
      <c r="AS302" s="69">
        <f>IFERROR(VLOOKUP(Q302,'[1]Professional Skills'!$A$4:$AM$288,MATCH(Profession,'[1]Professional Skills'!$A$3:$AM$3,0),FALSE),"- -")</f>
        <v>0</v>
      </c>
      <c r="AU302" s="7">
        <f t="shared" si="1586"/>
        <v>0</v>
      </c>
      <c r="AV302" s="7">
        <f t="shared" ca="1" si="1585"/>
        <v>0</v>
      </c>
      <c r="AW302" t="str">
        <f t="shared" si="1580"/>
        <v/>
      </c>
      <c r="AX302" t="str">
        <f>IFERROR(_xlfn.RANK.EQ(AW302,$AW$5:$AW$568),"")</f>
        <v/>
      </c>
      <c r="AY302">
        <f t="shared" si="1285"/>
        <v>0</v>
      </c>
      <c r="AZ302" s="70" t="str">
        <f t="shared" si="1283"/>
        <v/>
      </c>
      <c r="BB302" s="69">
        <f>IFERROR(IF(Q302="Language",VLOOKUP(R302,[1]Cultures!$B$4:$N$218,MATCH(Culture,[1]Cultures!$B$3:$N$3,0),FALSE),VLOOKUP(Q302,[1]Cultures!$B$4:$O$212,MATCH(Culture,[1]Cultures!$B$3:$O$3,0),FALSE)),"- -")</f>
        <v>0</v>
      </c>
      <c r="BD302">
        <f t="shared" ca="1" si="1581"/>
        <v>0</v>
      </c>
      <c r="BE302" t="str">
        <f t="shared" si="1582"/>
        <v/>
      </c>
      <c r="BI302" s="7">
        <f t="shared" si="1284"/>
        <v>0</v>
      </c>
      <c r="BK302" s="7"/>
      <c r="BL302" s="70" t="str">
        <f t="shared" si="1286"/>
        <v>- -</v>
      </c>
      <c r="BN302" s="69" t="str">
        <f>IFERROR(VLOOKUP(V302,Charts!$BT$2:$BV$14,3,FALSE),"- -")</f>
        <v>- -</v>
      </c>
      <c r="BO302" s="85" t="str">
        <f t="shared" ca="1" si="1496"/>
        <v>- -</v>
      </c>
      <c r="BP302" s="70" t="str">
        <f t="shared" ca="1" si="1583"/>
        <v>- -</v>
      </c>
      <c r="BR302" s="7">
        <v>301</v>
      </c>
      <c r="BS302" s="9" t="str">
        <f ca="1">VLOOKUP(BR302,$O$3:$R$568,4,FALSE)</f>
        <v>Picking Pockets</v>
      </c>
      <c r="BT302" s="7" t="str">
        <f ca="1">VLOOKUP(BS302,$R$3:$V$568,5,FALSE)</f>
        <v>4 / 6</v>
      </c>
      <c r="BU302" s="7">
        <f ca="1">VLOOKUP(BT302,Charts!$BT$2:$BV$14,3,FALSE)</f>
        <v>0.53846153846153844</v>
      </c>
      <c r="BV302" s="7" t="str">
        <f t="shared" ca="1" si="1287"/>
        <v>4</v>
      </c>
      <c r="BW302" s="7" t="str">
        <f t="shared" ca="1" si="1288"/>
        <v>6</v>
      </c>
      <c r="BY302" s="7">
        <f t="shared" ca="1" si="1289"/>
        <v>0.65146822099819512</v>
      </c>
      <c r="BZ302" s="7">
        <f t="shared" ca="1" si="1290"/>
        <v>-0.11300668253665669</v>
      </c>
      <c r="CA302" s="7">
        <f t="shared" ca="1" si="1291"/>
        <v>0</v>
      </c>
      <c r="CB302" s="7">
        <f t="shared" ca="1" si="1292"/>
        <v>0</v>
      </c>
      <c r="CC302" s="7" t="str">
        <f ca="1">IFERROR(IF(CC301+CB302&gt;CD$4,CC301,CC301+CB302),"")</f>
        <v/>
      </c>
      <c r="CD302" s="7">
        <f t="shared" ca="1" si="1497"/>
        <v>0</v>
      </c>
      <c r="CE302" s="7">
        <f t="shared" ca="1" si="1293"/>
        <v>0.29652786472837844</v>
      </c>
      <c r="CF302" s="7">
        <f t="shared" ca="1" si="1294"/>
        <v>0.24193367373315999</v>
      </c>
      <c r="CG302" s="7">
        <f t="shared" ca="1" si="1295"/>
        <v>1</v>
      </c>
      <c r="CH302" s="7" t="str">
        <f t="shared" ca="1" si="1296"/>
        <v>4</v>
      </c>
      <c r="CI302" s="7" t="str">
        <f ca="1">IFERROR(IF(CI301+CH302&gt;CJ$4,CI301,CI301+CH302),"")</f>
        <v/>
      </c>
      <c r="CJ302" s="7">
        <f t="shared" ca="1" si="1498"/>
        <v>0</v>
      </c>
      <c r="CK302" s="7">
        <f t="shared" ca="1" si="1297"/>
        <v>0.33320265860113396</v>
      </c>
      <c r="CL302" s="7">
        <f t="shared" ca="1" si="1298"/>
        <v>0.20525887986040448</v>
      </c>
      <c r="CM302" s="7">
        <f t="shared" ca="1" si="1299"/>
        <v>1</v>
      </c>
      <c r="CN302" s="7" t="str">
        <f t="shared" ca="1" si="1300"/>
        <v>4</v>
      </c>
      <c r="CO302" s="7" t="str">
        <f ca="1">IFERROR(IF(CO301+CN302&gt;CP$4,CO301,CO301+CN302),"")</f>
        <v/>
      </c>
      <c r="CP302" s="7">
        <f t="shared" ca="1" si="1499"/>
        <v>0</v>
      </c>
      <c r="CQ302" s="7">
        <f t="shared" ca="1" si="1301"/>
        <v>0.35161001154561067</v>
      </c>
      <c r="CR302" s="7">
        <f t="shared" ca="1" si="1302"/>
        <v>0.18685152691592777</v>
      </c>
      <c r="CS302" s="7">
        <f t="shared" ca="1" si="1303"/>
        <v>1</v>
      </c>
      <c r="CT302" s="7" t="str">
        <f t="shared" ca="1" si="1304"/>
        <v>4</v>
      </c>
      <c r="CU302" s="7" t="str">
        <f ca="1">IFERROR(IF(CU301+CT302&gt;CV$4,CU301,CU301+CT302),"")</f>
        <v/>
      </c>
      <c r="CV302" s="7">
        <f t="shared" ca="1" si="1500"/>
        <v>0</v>
      </c>
      <c r="CW302" s="7">
        <f t="shared" ca="1" si="1305"/>
        <v>0.22409159355413266</v>
      </c>
      <c r="CX302" s="7">
        <f t="shared" ca="1" si="1306"/>
        <v>0.31436994490740577</v>
      </c>
      <c r="CY302" s="7">
        <f t="shared" ca="1" si="1307"/>
        <v>1</v>
      </c>
      <c r="CZ302" s="7" t="str">
        <f t="shared" ca="1" si="1308"/>
        <v>4</v>
      </c>
      <c r="DA302" s="7" t="str">
        <f ca="1">IFERROR(IF(DA301+CZ302&gt;DB$4,DA301,DA301+CZ302),"")</f>
        <v/>
      </c>
      <c r="DB302" s="7">
        <f t="shared" ca="1" si="1501"/>
        <v>0</v>
      </c>
      <c r="DC302" s="7">
        <f t="shared" ca="1" si="1309"/>
        <v>0.44347403063599389</v>
      </c>
      <c r="DD302" s="7">
        <f t="shared" ca="1" si="1310"/>
        <v>9.4987507825544548E-2</v>
      </c>
      <c r="DE302" s="7">
        <f t="shared" ca="1" si="1311"/>
        <v>1</v>
      </c>
      <c r="DF302" s="7" t="str">
        <f t="shared" ca="1" si="1312"/>
        <v>4</v>
      </c>
      <c r="DG302" s="7" t="str">
        <f ca="1">IFERROR(IF(DG301+DF302&gt;DH$4,DG301,DG301+DF302),"")</f>
        <v/>
      </c>
      <c r="DH302" s="7">
        <f t="shared" ca="1" si="1502"/>
        <v>0</v>
      </c>
      <c r="DI302" s="7">
        <f t="shared" ca="1" si="1313"/>
        <v>0.10115535147685806</v>
      </c>
      <c r="DJ302" s="7">
        <f t="shared" ca="1" si="1314"/>
        <v>0.43730618698468038</v>
      </c>
      <c r="DK302" s="7">
        <f t="shared" ca="1" si="1315"/>
        <v>1</v>
      </c>
      <c r="DL302" s="7" t="str">
        <f t="shared" ca="1" si="1316"/>
        <v>4</v>
      </c>
      <c r="DM302" s="7" t="str">
        <f ca="1">IFERROR(IF(DM301+DL302&gt;DN$4,DM301,DM301+DL302),"")</f>
        <v/>
      </c>
      <c r="DN302" s="7">
        <f t="shared" ca="1" si="1503"/>
        <v>0</v>
      </c>
      <c r="DO302" s="7">
        <f t="shared" ca="1" si="1317"/>
        <v>0.24201831284060471</v>
      </c>
      <c r="DP302" s="7">
        <f t="shared" ca="1" si="1318"/>
        <v>0.29644322562093373</v>
      </c>
      <c r="DQ302" s="7">
        <f t="shared" ca="1" si="1319"/>
        <v>1</v>
      </c>
      <c r="DR302" s="7" t="str">
        <f t="shared" ca="1" si="1320"/>
        <v>4</v>
      </c>
      <c r="DS302" s="7" t="str">
        <f ca="1">IFERROR(IF(DS301+DR302&gt;DT$4,DS301,DS301+DR302),"")</f>
        <v/>
      </c>
      <c r="DT302" s="7">
        <f t="shared" ca="1" si="1504"/>
        <v>0</v>
      </c>
      <c r="DU302" s="7">
        <f t="shared" ca="1" si="1321"/>
        <v>0.98112036409458803</v>
      </c>
      <c r="DV302" s="7">
        <f t="shared" ca="1" si="1322"/>
        <v>-0.44265882563304959</v>
      </c>
      <c r="DW302" s="7">
        <f t="shared" ca="1" si="1323"/>
        <v>0</v>
      </c>
      <c r="DX302" s="7">
        <f t="shared" ca="1" si="1324"/>
        <v>0</v>
      </c>
      <c r="DY302" s="7" t="str">
        <f ca="1">IFERROR(IF(DY301+DX302&gt;DZ$4,DY301,DY301+DX302),"")</f>
        <v/>
      </c>
      <c r="DZ302" s="7">
        <f t="shared" ca="1" si="1505"/>
        <v>0</v>
      </c>
      <c r="EA302" s="7">
        <f t="shared" ca="1" si="1325"/>
        <v>0.13764650300070347</v>
      </c>
      <c r="EB302" s="7">
        <f t="shared" ca="1" si="1326"/>
        <v>0.40081503546083497</v>
      </c>
      <c r="EC302" s="7">
        <f t="shared" ca="1" si="1327"/>
        <v>1</v>
      </c>
      <c r="ED302" s="7" t="str">
        <f t="shared" ca="1" si="1328"/>
        <v>4</v>
      </c>
      <c r="EE302" s="7" t="str">
        <f ca="1">IFERROR(IF(EE301+ED302&gt;EF$4,EE301,EE301+ED302),"")</f>
        <v/>
      </c>
      <c r="EF302" s="7">
        <f t="shared" ca="1" si="1506"/>
        <v>0</v>
      </c>
      <c r="EG302" s="7">
        <f t="shared" ca="1" si="1329"/>
        <v>0.43075097429398657</v>
      </c>
      <c r="EH302" s="7">
        <f t="shared" ca="1" si="1330"/>
        <v>0.10771056416755187</v>
      </c>
      <c r="EI302" s="7">
        <f t="shared" ca="1" si="1331"/>
        <v>1</v>
      </c>
      <c r="EJ302" s="7" t="str">
        <f t="shared" ca="1" si="1332"/>
        <v>4</v>
      </c>
      <c r="EK302" s="7" t="str">
        <f ca="1">IFERROR(IF(EK301+EJ302&gt;EL$4,EK301,EK301+EJ302),"")</f>
        <v/>
      </c>
      <c r="EL302" s="7">
        <f t="shared" ca="1" si="1507"/>
        <v>0</v>
      </c>
      <c r="EM302" s="7">
        <f t="shared" ca="1" si="1333"/>
        <v>0.28471666478628832</v>
      </c>
      <c r="EN302" s="7">
        <f t="shared" ca="1" si="1334"/>
        <v>0.25374487367525012</v>
      </c>
      <c r="EO302" s="7">
        <f t="shared" ca="1" si="1335"/>
        <v>1</v>
      </c>
      <c r="EP302" s="7" t="str">
        <f t="shared" ca="1" si="1336"/>
        <v>4</v>
      </c>
      <c r="EQ302" s="7" t="str">
        <f ca="1">IFERROR(IF(EQ301+EP302&gt;ER$4,EQ301,EQ301+EP302),"")</f>
        <v/>
      </c>
      <c r="ER302" s="7">
        <f t="shared" ca="1" si="1508"/>
        <v>0</v>
      </c>
      <c r="ES302" s="7">
        <f t="shared" ca="1" si="1337"/>
        <v>0.11405425140603676</v>
      </c>
      <c r="ET302" s="7">
        <f t="shared" ca="1" si="1338"/>
        <v>0.42440728705550168</v>
      </c>
      <c r="EU302" s="7">
        <f t="shared" ca="1" si="1339"/>
        <v>1</v>
      </c>
      <c r="EV302" s="7" t="str">
        <f t="shared" ca="1" si="1340"/>
        <v>4</v>
      </c>
      <c r="EW302" s="7" t="str">
        <f ca="1">IFERROR(IF(EW301+EV302&gt;EX$4,EW301,EW301+EV302),"")</f>
        <v/>
      </c>
      <c r="EX302" s="7">
        <f t="shared" ca="1" si="1509"/>
        <v>0</v>
      </c>
      <c r="EY302" s="7">
        <f t="shared" ca="1" si="1341"/>
        <v>0.16829983226277001</v>
      </c>
      <c r="EZ302" s="7">
        <f t="shared" ca="1" si="1342"/>
        <v>0.37016170619876843</v>
      </c>
      <c r="FA302" s="7">
        <f t="shared" ca="1" si="1343"/>
        <v>1</v>
      </c>
      <c r="FB302" s="7" t="str">
        <f t="shared" ca="1" si="1344"/>
        <v>4</v>
      </c>
      <c r="FC302" s="7" t="str">
        <f ca="1">IFERROR(IF(FC301+FB302&gt;FD$4,FC301,FC301+FB302),"")</f>
        <v/>
      </c>
      <c r="FD302" s="7">
        <f t="shared" ca="1" si="1510"/>
        <v>0</v>
      </c>
      <c r="FE302" s="7">
        <f t="shared" ca="1" si="1345"/>
        <v>0.47413320008801341</v>
      </c>
      <c r="FF302" s="7">
        <f t="shared" ca="1" si="1346"/>
        <v>6.4328338373525029E-2</v>
      </c>
      <c r="FG302" s="7">
        <f t="shared" ca="1" si="1347"/>
        <v>1</v>
      </c>
      <c r="FH302" s="7" t="str">
        <f t="shared" ca="1" si="1348"/>
        <v>4</v>
      </c>
      <c r="FI302" s="7" t="str">
        <f ca="1">IFERROR(IF(FI301+FH302&gt;FJ$4,FI301,FI301+FH302),"")</f>
        <v/>
      </c>
      <c r="FJ302" s="7">
        <f t="shared" ca="1" si="1511"/>
        <v>0</v>
      </c>
      <c r="FK302" s="7">
        <f t="shared" ca="1" si="1349"/>
        <v>0.95845009898850297</v>
      </c>
      <c r="FL302" s="7">
        <f t="shared" ca="1" si="1350"/>
        <v>-0.41998856052696454</v>
      </c>
      <c r="FM302" s="7">
        <f t="shared" ca="1" si="1351"/>
        <v>0</v>
      </c>
      <c r="FN302" s="7">
        <f t="shared" ca="1" si="1352"/>
        <v>0</v>
      </c>
      <c r="FO302" s="7" t="str">
        <f ca="1">IFERROR(IF(FO301+FN302&gt;FP$4,FO301,FO301+FN302),"")</f>
        <v/>
      </c>
      <c r="FP302" s="7">
        <f t="shared" ca="1" si="1512"/>
        <v>0</v>
      </c>
      <c r="FQ302" s="7">
        <f t="shared" ca="1" si="1353"/>
        <v>8.8486952192337931E-2</v>
      </c>
      <c r="FR302" s="7">
        <f t="shared" ca="1" si="1354"/>
        <v>0.4499745862692005</v>
      </c>
      <c r="FS302" s="7">
        <f t="shared" ca="1" si="1355"/>
        <v>1</v>
      </c>
      <c r="FT302" s="7" t="str">
        <f t="shared" ca="1" si="1356"/>
        <v>4</v>
      </c>
      <c r="FU302" s="7" t="str">
        <f ca="1">IFERROR(IF(FU301+FT302&gt;FV$4,FU301,FU301+FT302),"")</f>
        <v/>
      </c>
      <c r="FV302" s="7">
        <f t="shared" ca="1" si="1513"/>
        <v>0</v>
      </c>
      <c r="FW302" s="7">
        <f t="shared" ca="1" si="1357"/>
        <v>0.93249611625167006</v>
      </c>
      <c r="FX302" s="7">
        <f t="shared" ca="1" si="1358"/>
        <v>-0.39403457779013162</v>
      </c>
      <c r="FY302" s="7">
        <f t="shared" ca="1" si="1359"/>
        <v>0</v>
      </c>
      <c r="FZ302" s="7">
        <f t="shared" ca="1" si="1360"/>
        <v>0</v>
      </c>
      <c r="GA302" s="7" t="str">
        <f ca="1">IFERROR(IF(GA301+FZ302&gt;GB$4,GA301,GA301+FZ302),"")</f>
        <v/>
      </c>
      <c r="GB302" s="7">
        <f t="shared" ca="1" si="1514"/>
        <v>0</v>
      </c>
      <c r="GC302" s="7">
        <f t="shared" ca="1" si="1361"/>
        <v>0.44229653705315064</v>
      </c>
      <c r="GD302" s="7">
        <f t="shared" ca="1" si="1362"/>
        <v>9.6165001408387796E-2</v>
      </c>
      <c r="GE302" s="7">
        <f t="shared" ca="1" si="1363"/>
        <v>1</v>
      </c>
      <c r="GF302" s="7" t="str">
        <f t="shared" ca="1" si="1364"/>
        <v>4</v>
      </c>
      <c r="GG302" s="7" t="str">
        <f ca="1">IFERROR(IF(GG301+GF302&gt;GH$4,GG301,GG301+GF302),"")</f>
        <v/>
      </c>
      <c r="GH302" s="7">
        <f t="shared" ca="1" si="1515"/>
        <v>0</v>
      </c>
      <c r="GI302" s="7">
        <f t="shared" ca="1" si="1365"/>
        <v>9.0727877929978828E-2</v>
      </c>
      <c r="GJ302" s="7">
        <f t="shared" ca="1" si="1366"/>
        <v>0.44773366053155961</v>
      </c>
      <c r="GK302" s="7">
        <f t="shared" ca="1" si="1367"/>
        <v>1</v>
      </c>
      <c r="GL302" s="7" t="str">
        <f t="shared" ca="1" si="1368"/>
        <v>4</v>
      </c>
      <c r="GM302" s="7" t="str">
        <f ca="1">IFERROR(IF(GM301+GL302&gt;GN$4,GM301,GM301+GL302),"")</f>
        <v/>
      </c>
      <c r="GN302" s="7">
        <f t="shared" ca="1" si="1516"/>
        <v>0</v>
      </c>
      <c r="GO302" s="7">
        <f t="shared" ca="1" si="1369"/>
        <v>0.45963776830828007</v>
      </c>
      <c r="GP302" s="7">
        <f t="shared" ca="1" si="1370"/>
        <v>7.8823770153258366E-2</v>
      </c>
      <c r="GQ302" s="7">
        <f t="shared" ca="1" si="1371"/>
        <v>1</v>
      </c>
      <c r="GR302" s="7" t="str">
        <f t="shared" ca="1" si="1372"/>
        <v>4</v>
      </c>
      <c r="GS302" s="7" t="str">
        <f ca="1">IFERROR(IF(GS301+GR302&gt;GT$4,GS301,GS301+GR302),"")</f>
        <v/>
      </c>
      <c r="GT302" s="7">
        <f t="shared" ca="1" si="1517"/>
        <v>0</v>
      </c>
      <c r="GU302" s="7">
        <f t="shared" ca="1" si="1373"/>
        <v>0.63071595457591623</v>
      </c>
      <c r="GV302" s="7">
        <f t="shared" ca="1" si="1374"/>
        <v>-9.2254416114377791E-2</v>
      </c>
      <c r="GW302" s="7">
        <f t="shared" ca="1" si="1375"/>
        <v>0</v>
      </c>
      <c r="GX302" s="7">
        <f t="shared" ca="1" si="1376"/>
        <v>0</v>
      </c>
      <c r="GY302" s="7" t="str">
        <f ca="1">IFERROR(IF(GY301+GX302&gt;GZ$4,GY301,GY301+GX302),"")</f>
        <v/>
      </c>
      <c r="GZ302" s="7">
        <f t="shared" ca="1" si="1518"/>
        <v>0</v>
      </c>
      <c r="HA302" s="7">
        <f t="shared" ca="1" si="1377"/>
        <v>0.51376541408972942</v>
      </c>
      <c r="HB302" s="7">
        <f t="shared" ca="1" si="1378"/>
        <v>2.4696124371809014E-2</v>
      </c>
      <c r="HC302" s="7">
        <f t="shared" ca="1" si="1379"/>
        <v>1</v>
      </c>
      <c r="HD302" s="7" t="str">
        <f t="shared" ca="1" si="1380"/>
        <v>4</v>
      </c>
      <c r="HE302" s="7" t="str">
        <f ca="1">IFERROR(IF(HE301+HD302&gt;HF$4,HE301,HE301+HD302),"")</f>
        <v/>
      </c>
      <c r="HF302" s="7">
        <f t="shared" ca="1" si="1519"/>
        <v>0</v>
      </c>
      <c r="HG302" s="7">
        <f t="shared" ca="1" si="1381"/>
        <v>0.55555877449537128</v>
      </c>
      <c r="HH302" s="7">
        <f t="shared" ca="1" si="1382"/>
        <v>-1.7097236033832841E-2</v>
      </c>
      <c r="HI302" s="7">
        <f t="shared" ca="1" si="1383"/>
        <v>0</v>
      </c>
      <c r="HJ302" s="7">
        <f t="shared" ca="1" si="1384"/>
        <v>0</v>
      </c>
      <c r="HK302" s="7" t="str">
        <f ca="1">IFERROR(IF(HK301+HJ302&gt;HL$4,HK301,HK301+HJ302),"")</f>
        <v/>
      </c>
      <c r="HL302" s="7">
        <f t="shared" ca="1" si="1520"/>
        <v>0</v>
      </c>
      <c r="HM302" s="7">
        <f t="shared" ca="1" si="1385"/>
        <v>0.10934331770871819</v>
      </c>
      <c r="HN302" s="7">
        <f t="shared" ca="1" si="1386"/>
        <v>0.42911822075282025</v>
      </c>
      <c r="HO302" s="7">
        <f t="shared" ca="1" si="1387"/>
        <v>1</v>
      </c>
      <c r="HP302" s="7" t="str">
        <f t="shared" ca="1" si="1388"/>
        <v>4</v>
      </c>
      <c r="HQ302" s="7" t="str">
        <f ca="1">IFERROR(IF(HQ301+HP302&gt;HR$4,HQ301,HQ301+HP302),"")</f>
        <v/>
      </c>
      <c r="HR302" s="7">
        <f t="shared" ca="1" si="1521"/>
        <v>0</v>
      </c>
      <c r="HS302" s="7">
        <f t="shared" ca="1" si="1389"/>
        <v>0.91503940630411473</v>
      </c>
      <c r="HT302" s="7">
        <f t="shared" ca="1" si="1390"/>
        <v>-0.3765778678425763</v>
      </c>
      <c r="HU302" s="7">
        <f t="shared" ca="1" si="1391"/>
        <v>0</v>
      </c>
      <c r="HV302" s="7">
        <f t="shared" ca="1" si="1392"/>
        <v>0</v>
      </c>
      <c r="HW302" s="7" t="str">
        <f ca="1">IFERROR(IF(HW301+HV302&gt;HX$4,HW301,HW301+HV302),"")</f>
        <v/>
      </c>
      <c r="HX302" s="7">
        <f t="shared" ca="1" si="1522"/>
        <v>0</v>
      </c>
      <c r="HY302" s="7">
        <f t="shared" ca="1" si="1393"/>
        <v>0.36344499914655426</v>
      </c>
      <c r="HZ302" s="7">
        <f t="shared" ca="1" si="1394"/>
        <v>0.17501653931498418</v>
      </c>
      <c r="IA302" s="7">
        <f t="shared" ca="1" si="1395"/>
        <v>1</v>
      </c>
      <c r="IB302" s="7" t="str">
        <f t="shared" ca="1" si="1396"/>
        <v>4</v>
      </c>
      <c r="IC302" s="7" t="str">
        <f ca="1">IFERROR(IF(IC301+IB302&gt;ID$4,IC301,IC301+IB302),"")</f>
        <v/>
      </c>
      <c r="ID302" s="7">
        <f t="shared" ca="1" si="1523"/>
        <v>0</v>
      </c>
      <c r="IE302" s="7">
        <f t="shared" ca="1" si="1397"/>
        <v>0.64565447698508727</v>
      </c>
      <c r="IF302" s="7">
        <f t="shared" ca="1" si="1398"/>
        <v>-0.10719293852354883</v>
      </c>
      <c r="IG302" s="7">
        <f t="shared" ca="1" si="1399"/>
        <v>0</v>
      </c>
      <c r="IH302" s="7">
        <f t="shared" ca="1" si="1400"/>
        <v>0</v>
      </c>
      <c r="II302" s="7" t="str">
        <f ca="1">IFERROR(IF(II301+IH302&gt;IJ$4,II301,II301+IH302),"")</f>
        <v/>
      </c>
      <c r="IJ302" s="7">
        <f t="shared" ca="1" si="1524"/>
        <v>0</v>
      </c>
      <c r="IK302" s="7">
        <f t="shared" ca="1" si="1401"/>
        <v>0.1777172519652348</v>
      </c>
      <c r="IL302" s="7">
        <f t="shared" ca="1" si="1402"/>
        <v>0.36074428649630363</v>
      </c>
      <c r="IM302" s="7">
        <f t="shared" ca="1" si="1403"/>
        <v>1</v>
      </c>
      <c r="IN302" s="7" t="str">
        <f t="shared" ca="1" si="1404"/>
        <v>4</v>
      </c>
      <c r="IO302" s="7" t="str">
        <f ca="1">IFERROR(IF(IO301+IN302&gt;IP$4,IO301,IO301+IN302),"")</f>
        <v/>
      </c>
      <c r="IP302" s="7">
        <f t="shared" ca="1" si="1525"/>
        <v>0</v>
      </c>
      <c r="IQ302" s="7">
        <f t="shared" ca="1" si="1405"/>
        <v>0.60959855568497312</v>
      </c>
      <c r="IR302" s="7">
        <f t="shared" ca="1" si="1406"/>
        <v>-7.1137017223434684E-2</v>
      </c>
      <c r="IS302" s="7">
        <f t="shared" ca="1" si="1407"/>
        <v>0</v>
      </c>
      <c r="IT302" s="7">
        <f t="shared" ca="1" si="1408"/>
        <v>0</v>
      </c>
      <c r="IU302" s="7" t="str">
        <f ca="1">IFERROR(IF(IU301+IT302&gt;IV$4,IU301,IU301+IT302),"")</f>
        <v/>
      </c>
      <c r="IV302" s="7">
        <f t="shared" ca="1" si="1526"/>
        <v>0</v>
      </c>
      <c r="IW302" s="7">
        <f t="shared" ca="1" si="1409"/>
        <v>0.99876422655391683</v>
      </c>
      <c r="IX302" s="7">
        <f t="shared" ca="1" si="1410"/>
        <v>-0.4603026880923784</v>
      </c>
      <c r="IY302" s="7">
        <f t="shared" ca="1" si="1411"/>
        <v>0</v>
      </c>
      <c r="IZ302" s="7">
        <f t="shared" ca="1" si="1412"/>
        <v>0</v>
      </c>
      <c r="JA302" s="7" t="str">
        <f ca="1">IFERROR(IF(JA301+IZ302&gt;JB$4,JA301,JA301+IZ302),"")</f>
        <v/>
      </c>
      <c r="JB302" s="7">
        <f t="shared" ca="1" si="1527"/>
        <v>0</v>
      </c>
      <c r="JC302" s="7">
        <f t="shared" ca="1" si="1413"/>
        <v>0.67215453655870416</v>
      </c>
      <c r="JD302" s="7">
        <f t="shared" ca="1" si="1414"/>
        <v>-0.13369299809716573</v>
      </c>
      <c r="JE302" s="7">
        <f t="shared" ca="1" si="1415"/>
        <v>0</v>
      </c>
      <c r="JF302" s="7">
        <f t="shared" ca="1" si="1416"/>
        <v>0</v>
      </c>
      <c r="JG302" s="7" t="str">
        <f ca="1">IFERROR(IF(JG301+JF302&gt;JH$4,JG301,JG301+JF302),"")</f>
        <v/>
      </c>
      <c r="JH302" s="7">
        <f t="shared" ca="1" si="1528"/>
        <v>0</v>
      </c>
      <c r="JI302" s="7">
        <f t="shared" ca="1" si="1417"/>
        <v>2.698109841578844E-2</v>
      </c>
      <c r="JJ302" s="7">
        <f t="shared" ca="1" si="1418"/>
        <v>0.51148044004575</v>
      </c>
      <c r="JK302" s="7">
        <f t="shared" ca="1" si="1419"/>
        <v>1</v>
      </c>
      <c r="JL302" s="7" t="str">
        <f t="shared" ca="1" si="1420"/>
        <v>4</v>
      </c>
      <c r="JM302" s="7" t="str">
        <f ca="1">IFERROR(IF(JM301+JL302&gt;JN$4,JM301,JM301+JL302),"")</f>
        <v/>
      </c>
      <c r="JN302" s="7">
        <f t="shared" ca="1" si="1529"/>
        <v>0</v>
      </c>
      <c r="JO302" s="7">
        <f t="shared" ca="1" si="1421"/>
        <v>0.81575463908519974</v>
      </c>
      <c r="JP302" s="7">
        <f t="shared" ca="1" si="1422"/>
        <v>-0.2772931006236613</v>
      </c>
      <c r="JQ302" s="7">
        <f t="shared" ca="1" si="1423"/>
        <v>0</v>
      </c>
      <c r="JR302" s="7">
        <f t="shared" ca="1" si="1424"/>
        <v>0</v>
      </c>
      <c r="JS302" s="7" t="str">
        <f ca="1">IFERROR(IF(JS301+JR302&gt;JT$4,JS301,JS301+JR302),"")</f>
        <v/>
      </c>
      <c r="JT302" s="7">
        <f t="shared" ca="1" si="1530"/>
        <v>0</v>
      </c>
      <c r="JU302" s="7">
        <f t="shared" ca="1" si="1425"/>
        <v>0.87052086178652088</v>
      </c>
      <c r="JV302" s="7">
        <f t="shared" ca="1" si="1426"/>
        <v>-0.33205932332498245</v>
      </c>
      <c r="JW302" s="7">
        <f t="shared" ca="1" si="1427"/>
        <v>0</v>
      </c>
      <c r="JX302" s="7">
        <f t="shared" ca="1" si="1428"/>
        <v>0</v>
      </c>
      <c r="JY302" s="7" t="str">
        <f ca="1">IFERROR(IF(JY301+JX302&gt;JZ$4,JY301,JY301+JX302),"")</f>
        <v/>
      </c>
      <c r="JZ302" s="7">
        <f t="shared" ca="1" si="1531"/>
        <v>0</v>
      </c>
      <c r="KA302" s="7">
        <f t="shared" ca="1" si="1429"/>
        <v>0.14971845451870913</v>
      </c>
      <c r="KB302" s="7">
        <f t="shared" ca="1" si="1430"/>
        <v>0.3887430839428293</v>
      </c>
      <c r="KC302" s="7">
        <f t="shared" ca="1" si="1431"/>
        <v>1</v>
      </c>
      <c r="KD302" s="7" t="str">
        <f t="shared" ca="1" si="1432"/>
        <v>4</v>
      </c>
      <c r="KE302" s="7" t="str">
        <f ca="1">IFERROR(IF(KE301+KD302&gt;KF$4,KE301,KE301+KD302),"")</f>
        <v/>
      </c>
      <c r="KF302" s="7">
        <f t="shared" ca="1" si="1532"/>
        <v>0</v>
      </c>
      <c r="KG302" s="7">
        <f t="shared" ca="1" si="1433"/>
        <v>0.18139747138444806</v>
      </c>
      <c r="KH302" s="7">
        <f t="shared" ca="1" si="1434"/>
        <v>0.35706406707709037</v>
      </c>
      <c r="KI302" s="7">
        <f t="shared" ca="1" si="1435"/>
        <v>1</v>
      </c>
      <c r="KJ302" s="7" t="str">
        <f t="shared" ca="1" si="1436"/>
        <v>4</v>
      </c>
      <c r="KK302" s="7" t="str">
        <f ca="1">IFERROR(IF(KK301+KJ302&gt;KL$4,KK301,KK301+KJ302),"")</f>
        <v/>
      </c>
      <c r="KL302" s="7">
        <f t="shared" ca="1" si="1533"/>
        <v>0</v>
      </c>
      <c r="KM302" s="7">
        <f t="shared" ca="1" si="1437"/>
        <v>0.81887329562693012</v>
      </c>
      <c r="KN302" s="7">
        <f t="shared" ca="1" si="1438"/>
        <v>-0.28041175716539168</v>
      </c>
      <c r="KO302" s="7">
        <f t="shared" ca="1" si="1439"/>
        <v>0</v>
      </c>
      <c r="KP302" s="7">
        <f t="shared" ca="1" si="1440"/>
        <v>0</v>
      </c>
      <c r="KQ302" s="7" t="str">
        <f ca="1">IFERROR(IF(KQ301+KP302&gt;KR$4,KQ301,KQ301+KP302),"")</f>
        <v/>
      </c>
      <c r="KR302" s="7">
        <f t="shared" ca="1" si="1534"/>
        <v>0</v>
      </c>
      <c r="KS302" s="7">
        <f t="shared" ca="1" si="1441"/>
        <v>0.11902425447425047</v>
      </c>
      <c r="KT302" s="7">
        <f t="shared" ca="1" si="1442"/>
        <v>0.41943728398728797</v>
      </c>
      <c r="KU302" s="7">
        <f t="shared" ca="1" si="1443"/>
        <v>1</v>
      </c>
      <c r="KV302" s="7" t="str">
        <f t="shared" ca="1" si="1444"/>
        <v>4</v>
      </c>
      <c r="KW302" s="7" t="str">
        <f ca="1">IFERROR(IF(KW301+KV302&gt;KX$4,KW301,KW301+KV302),"")</f>
        <v/>
      </c>
      <c r="KX302" s="7">
        <f t="shared" ca="1" si="1535"/>
        <v>0</v>
      </c>
      <c r="KY302" s="7">
        <f t="shared" ca="1" si="1445"/>
        <v>0.12424787445749419</v>
      </c>
      <c r="KZ302" s="7">
        <f t="shared" ca="1" si="1446"/>
        <v>0.41421366400404425</v>
      </c>
      <c r="LA302" s="7">
        <f t="shared" ca="1" si="1447"/>
        <v>1</v>
      </c>
      <c r="LB302" s="7" t="str">
        <f t="shared" ca="1" si="1448"/>
        <v>4</v>
      </c>
      <c r="LC302" s="7" t="str">
        <f ca="1">IFERROR(IF(LC301+LB302&gt;LD$4,LC301,LC301+LB302),"")</f>
        <v/>
      </c>
      <c r="LD302" s="7">
        <f t="shared" ca="1" si="1536"/>
        <v>0</v>
      </c>
      <c r="LE302" s="7">
        <f t="shared" ca="1" si="1449"/>
        <v>0.55034359676043965</v>
      </c>
      <c r="LF302" s="7">
        <f t="shared" ca="1" si="1450"/>
        <v>-1.188205829890121E-2</v>
      </c>
      <c r="LG302" s="7">
        <f t="shared" ca="1" si="1451"/>
        <v>0</v>
      </c>
      <c r="LH302" s="7">
        <f t="shared" ca="1" si="1452"/>
        <v>0</v>
      </c>
      <c r="LI302" s="7" t="str">
        <f ca="1">IFERROR(IF(LI301+LH302&gt;LJ$4,LI301,LI301+LH302),"")</f>
        <v/>
      </c>
      <c r="LJ302" s="7">
        <f t="shared" ca="1" si="1537"/>
        <v>0</v>
      </c>
      <c r="LK302" s="7">
        <f t="shared" ca="1" si="1453"/>
        <v>0.42137596462676929</v>
      </c>
      <c r="LL302" s="7">
        <f t="shared" ca="1" si="1454"/>
        <v>0.11708557383476914</v>
      </c>
      <c r="LM302" s="7">
        <f t="shared" ca="1" si="1455"/>
        <v>1</v>
      </c>
      <c r="LN302" s="7" t="str">
        <f t="shared" ca="1" si="1456"/>
        <v>4</v>
      </c>
      <c r="LO302" s="7" t="str">
        <f ca="1">IFERROR(IF(LO301+LN302&gt;LP$4,LO301,LO301+LN302),"")</f>
        <v/>
      </c>
      <c r="LP302" s="7">
        <f t="shared" ca="1" si="1538"/>
        <v>0</v>
      </c>
      <c r="LQ302" s="7">
        <f t="shared" ca="1" si="1457"/>
        <v>0.73488134158031948</v>
      </c>
      <c r="LR302" s="7">
        <f t="shared" ca="1" si="1458"/>
        <v>-0.19641980311878104</v>
      </c>
      <c r="LS302" s="7">
        <f t="shared" ca="1" si="1459"/>
        <v>0</v>
      </c>
      <c r="LT302" s="7">
        <f t="shared" ca="1" si="1460"/>
        <v>0</v>
      </c>
      <c r="LU302" s="7" t="str">
        <f ca="1">IFERROR(IF(LU301+LT302&gt;LV$4,LU301,LU301+LT302),"")</f>
        <v/>
      </c>
      <c r="LV302" s="7">
        <f t="shared" ca="1" si="1539"/>
        <v>0</v>
      </c>
      <c r="LW302" s="7">
        <f t="shared" ca="1" si="1461"/>
        <v>0.4695088651776308</v>
      </c>
      <c r="LX302" s="7">
        <f t="shared" ca="1" si="1462"/>
        <v>6.895267328390764E-2</v>
      </c>
      <c r="LY302" s="7">
        <f t="shared" ca="1" si="1463"/>
        <v>1</v>
      </c>
      <c r="LZ302" s="7" t="str">
        <f t="shared" ca="1" si="1464"/>
        <v>4</v>
      </c>
      <c r="MA302" s="7" t="str">
        <f ca="1">IFERROR(IF(MA301+LZ302&gt;MB$4,MA301,MA301+LZ302),"")</f>
        <v/>
      </c>
      <c r="MB302" s="7">
        <f t="shared" ca="1" si="1540"/>
        <v>0</v>
      </c>
      <c r="MC302" s="7">
        <f t="shared" ca="1" si="1465"/>
        <v>0.41544612000926173</v>
      </c>
      <c r="MD302" s="7">
        <f t="shared" ca="1" si="1466"/>
        <v>0.1230154184522767</v>
      </c>
      <c r="ME302" s="7">
        <f t="shared" ca="1" si="1467"/>
        <v>1</v>
      </c>
      <c r="MF302" s="7" t="str">
        <f t="shared" ca="1" si="1468"/>
        <v>4</v>
      </c>
      <c r="MG302" s="7" t="str">
        <f ca="1">IFERROR(IF(MG301+MF302&gt;MH$4,MG301,MG301+MF302),"")</f>
        <v/>
      </c>
      <c r="MH302" s="7">
        <f t="shared" ca="1" si="1541"/>
        <v>0</v>
      </c>
      <c r="MI302" s="7">
        <f t="shared" ca="1" si="1469"/>
        <v>0.44152721407129536</v>
      </c>
      <c r="MJ302" s="7">
        <f t="shared" ca="1" si="1470"/>
        <v>9.6934324390243076E-2</v>
      </c>
      <c r="MK302" s="7">
        <f t="shared" ca="1" si="1471"/>
        <v>1</v>
      </c>
      <c r="ML302" s="7" t="str">
        <f t="shared" ca="1" si="1472"/>
        <v>4</v>
      </c>
      <c r="MM302" s="7" t="str">
        <f ca="1">IFERROR(IF(MM301+ML302&gt;MN$4,MM301,MM301+ML302),"")</f>
        <v/>
      </c>
      <c r="MN302" s="7">
        <f t="shared" ca="1" si="1542"/>
        <v>0</v>
      </c>
      <c r="MO302" s="7">
        <f t="shared" ca="1" si="1473"/>
        <v>0.70256624699462</v>
      </c>
      <c r="MP302" s="7">
        <f t="shared" ca="1" si="1474"/>
        <v>-0.16410470853308157</v>
      </c>
      <c r="MQ302" s="7">
        <f t="shared" ca="1" si="1475"/>
        <v>0</v>
      </c>
      <c r="MR302" s="7">
        <f t="shared" ca="1" si="1476"/>
        <v>0</v>
      </c>
      <c r="MS302" s="7" t="str">
        <f ca="1">IFERROR(IF(MS301+MR302&gt;MT$4,MS301,MS301+MR302),"")</f>
        <v/>
      </c>
      <c r="MT302" s="7">
        <f t="shared" ca="1" si="1543"/>
        <v>0</v>
      </c>
      <c r="MU302" s="7">
        <f t="shared" ca="1" si="1477"/>
        <v>0.44075530925968387</v>
      </c>
      <c r="MV302" s="7">
        <f t="shared" ca="1" si="1478"/>
        <v>9.7706229201854566E-2</v>
      </c>
      <c r="MW302" s="7">
        <f t="shared" ca="1" si="1479"/>
        <v>1</v>
      </c>
      <c r="MX302" s="7" t="str">
        <f t="shared" ca="1" si="1480"/>
        <v>4</v>
      </c>
      <c r="MY302" s="7" t="str">
        <f ca="1">IFERROR(IF(MY301+MX302&gt;MZ$4,MY301,MY301+MX302),"")</f>
        <v/>
      </c>
      <c r="MZ302" s="7">
        <f t="shared" ca="1" si="1544"/>
        <v>0</v>
      </c>
      <c r="NA302" s="7">
        <f t="shared" ca="1" si="1481"/>
        <v>0.34777189447547419</v>
      </c>
      <c r="NB302" s="7">
        <f t="shared" ca="1" si="1482"/>
        <v>0.19068964398606425</v>
      </c>
      <c r="NC302" s="7">
        <f t="shared" ca="1" si="1483"/>
        <v>1</v>
      </c>
      <c r="ND302" s="7" t="str">
        <f t="shared" ca="1" si="1484"/>
        <v>4</v>
      </c>
      <c r="NE302" s="7" t="str">
        <f ca="1">IFERROR(IF(NE301+ND302&gt;NF$4,NE301,NE301+ND302),"")</f>
        <v/>
      </c>
      <c r="NF302" s="7">
        <f t="shared" ca="1" si="1545"/>
        <v>0</v>
      </c>
      <c r="NG302" s="7">
        <f t="shared" ca="1" si="1485"/>
        <v>0.12919152935643852</v>
      </c>
      <c r="NH302" s="7">
        <f t="shared" ca="1" si="1486"/>
        <v>0.40927000910509992</v>
      </c>
      <c r="NI302" s="7">
        <f t="shared" ca="1" si="1487"/>
        <v>1</v>
      </c>
      <c r="NJ302" s="7" t="str">
        <f t="shared" ca="1" si="1488"/>
        <v>4</v>
      </c>
      <c r="NK302" s="7" t="str">
        <f ca="1">IFERROR(IF(NK301+NJ302&gt;NL$4,NK301,NK301+NJ302),"")</f>
        <v/>
      </c>
      <c r="NL302" s="7">
        <f t="shared" ca="1" si="1546"/>
        <v>0</v>
      </c>
      <c r="NM302" s="7">
        <f t="shared" ca="1" si="1489"/>
        <v>0.86434043716801356</v>
      </c>
      <c r="NN302" s="7">
        <f t="shared" ca="1" si="1490"/>
        <v>-0.32587889870647513</v>
      </c>
      <c r="NO302" s="7">
        <f t="shared" ca="1" si="1491"/>
        <v>0</v>
      </c>
      <c r="NP302" s="7">
        <f t="shared" ca="1" si="1492"/>
        <v>0</v>
      </c>
      <c r="NQ302" s="7" t="str">
        <f ca="1">IFERROR(IF(NQ301+NP302&gt;NR$4,NQ301,NQ301+NP302),"")</f>
        <v/>
      </c>
      <c r="NR302" s="7">
        <f t="shared" ca="1" si="1547"/>
        <v>0</v>
      </c>
      <c r="NT302">
        <v>304</v>
      </c>
      <c r="NU302" s="7" t="s">
        <v>19</v>
      </c>
      <c r="NV302" s="7" t="str">
        <f t="shared" ca="1" si="1280"/>
        <v/>
      </c>
      <c r="NW302" s="7" t="str">
        <f t="shared" ca="1" si="1493"/>
        <v/>
      </c>
      <c r="NX302" t="str">
        <f ca="1">IFERROR(VLOOKUP(NT302,$K$3:$AK$568,8,FALSE),"")</f>
        <v/>
      </c>
      <c r="NY302" t="str">
        <f ca="1">IFERROR(VLOOKUP(NT302,$K$3:$AK$568,9,FALSE),"")</f>
        <v/>
      </c>
      <c r="NZ302" s="7" t="str">
        <f ca="1">IFERROR(VLOOKUP(NT302,$K$3:$AK$568,27,FALSE),"")</f>
        <v/>
      </c>
      <c r="OB302">
        <v>304</v>
      </c>
      <c r="OC302" s="7" t="s">
        <v>19</v>
      </c>
      <c r="OD302" t="e">
        <f t="shared" ca="1" si="1548"/>
        <v>#N/A</v>
      </c>
      <c r="OE302" s="7" t="str">
        <f t="shared" ca="1" si="1549"/>
        <v/>
      </c>
      <c r="OF302" s="7" t="str">
        <f t="shared" ca="1" si="1550"/>
        <v/>
      </c>
      <c r="OG302" t="str">
        <f t="shared" ca="1" si="1551"/>
        <v/>
      </c>
      <c r="OI302">
        <v>304</v>
      </c>
      <c r="OJ302" s="7" t="s">
        <v>19</v>
      </c>
      <c r="OK302" s="7" t="str">
        <f t="shared" ca="1" si="1552"/>
        <v/>
      </c>
      <c r="OL302" s="7" t="str">
        <f t="shared" ca="1" si="1553"/>
        <v/>
      </c>
      <c r="OM302" t="str">
        <f ca="1">IFERROR(VLOOKUP(OI302,$L$3:$AK$568,7,FALSE),"")</f>
        <v/>
      </c>
      <c r="ON302" t="str">
        <f ca="1">IFERROR(VLOOKUP(OI302,$L$3:$AK$568,8,FALSE),"")</f>
        <v/>
      </c>
      <c r="OO302" s="7" t="str">
        <f ca="1">IFERROR(VLOOKUP(OI302,$L$3:$AK$568,26,FALSE),"")</f>
        <v/>
      </c>
      <c r="OQ302">
        <v>304</v>
      </c>
      <c r="OR302" s="7" t="s">
        <v>19</v>
      </c>
      <c r="OS302" t="e">
        <f t="shared" ca="1" si="1554"/>
        <v>#N/A</v>
      </c>
      <c r="OT302" s="7" t="str">
        <f t="shared" ca="1" si="1555"/>
        <v/>
      </c>
      <c r="OU302" s="7" t="str">
        <f t="shared" ca="1" si="1556"/>
        <v/>
      </c>
      <c r="OV302" t="str">
        <f t="shared" ca="1" si="1557"/>
        <v/>
      </c>
      <c r="OX302">
        <v>304</v>
      </c>
      <c r="OY302" s="7" t="s">
        <v>19</v>
      </c>
      <c r="OZ302" s="7" t="str">
        <f t="shared" ca="1" si="1558"/>
        <v/>
      </c>
      <c r="PA302" s="7" t="str">
        <f t="shared" ca="1" si="1559"/>
        <v/>
      </c>
      <c r="PB302" t="str">
        <f ca="1">IFERROR(VLOOKUP(OX302,$M$3:$AK$568,6,FALSE),"")</f>
        <v/>
      </c>
      <c r="PC302" t="str">
        <f ca="1">IFERROR(VLOOKUP(OX302,$M$3:$AK$568,7,FALSE),"")</f>
        <v/>
      </c>
      <c r="PD302" s="7" t="str">
        <f ca="1">IFERROR(VLOOKUP(OX302,$M$3:$AK$568,25,FALSE),"")</f>
        <v/>
      </c>
      <c r="PF302">
        <v>304</v>
      </c>
      <c r="PG302" s="7" t="s">
        <v>19</v>
      </c>
      <c r="PH302" t="e">
        <f t="shared" ca="1" si="1560"/>
        <v>#N/A</v>
      </c>
      <c r="PI302" s="7" t="str">
        <f t="shared" ca="1" si="1561"/>
        <v/>
      </c>
      <c r="PJ302" s="7" t="str">
        <f t="shared" ca="1" si="1562"/>
        <v/>
      </c>
      <c r="PK302" t="str">
        <f t="shared" ca="1" si="1563"/>
        <v/>
      </c>
      <c r="PM302">
        <v>304</v>
      </c>
      <c r="PN302" s="7" t="s">
        <v>19</v>
      </c>
      <c r="PO302" s="202" t="str">
        <f t="shared" ca="1" si="1564"/>
        <v/>
      </c>
      <c r="PP302" s="7" t="str">
        <f t="shared" ca="1" si="1565"/>
        <v/>
      </c>
      <c r="PQ302" t="str">
        <f ca="1">IFERROR(VLOOKUP(PM302,$G$325:$R$409,12,FALSE),"")</f>
        <v/>
      </c>
      <c r="PR302" t="e">
        <f ca="1">VLOOKUP(PM302,$G$324:$Q$409,11,FALSE)</f>
        <v>#N/A</v>
      </c>
      <c r="PS302" s="7" t="str">
        <f ca="1">VLOOKUP(PQ302,$R$325:$Y$409,8,FALSE)</f>
        <v>- -</v>
      </c>
      <c r="PT302" s="7">
        <f ca="1">ReSt</f>
        <v>-4</v>
      </c>
      <c r="PU302" s="7" t="e">
        <f t="shared" ca="1" si="1566"/>
        <v>#N/A</v>
      </c>
      <c r="PV302" s="7" t="e">
        <f t="shared" ca="1" si="1567"/>
        <v>#N/A</v>
      </c>
      <c r="PW302" s="7" t="str">
        <f ca="1">VLOOKUP(PQ302,$R$325:$AK$409,8,FALSE)</f>
        <v>- -</v>
      </c>
      <c r="PX302" s="7"/>
      <c r="PY302">
        <v>304</v>
      </c>
      <c r="PZ302" s="7" t="s">
        <v>19</v>
      </c>
      <c r="QA302" t="str">
        <f t="shared" ca="1" si="1568"/>
        <v/>
      </c>
      <c r="QB302" s="7" t="str">
        <f t="shared" ca="1" si="1569"/>
        <v/>
      </c>
      <c r="QC302" s="7" t="str">
        <f t="shared" ca="1" si="1570"/>
        <v/>
      </c>
      <c r="QD302" t="str">
        <f t="shared" ca="1" si="1571"/>
        <v/>
      </c>
      <c r="QF302">
        <v>304</v>
      </c>
      <c r="QG302" s="7" t="s">
        <v>19</v>
      </c>
      <c r="QH302" s="7" t="str">
        <f t="shared" ca="1" si="1572"/>
        <v/>
      </c>
      <c r="QI302" s="7" t="e">
        <f t="shared" ca="1" si="1573"/>
        <v>#VALUE!</v>
      </c>
      <c r="QJ302" t="e">
        <f t="shared" ca="1" si="1574"/>
        <v>#N/A</v>
      </c>
      <c r="QK302" s="7" t="e">
        <f t="shared" ca="1" si="1575"/>
        <v>#N/A</v>
      </c>
      <c r="QM302">
        <v>304</v>
      </c>
      <c r="QN302" s="7" t="s">
        <v>19</v>
      </c>
      <c r="QO302" t="str">
        <f t="shared" ca="1" si="1576"/>
        <v/>
      </c>
      <c r="QP302" s="7" t="str">
        <f t="shared" ca="1" si="1577"/>
        <v/>
      </c>
      <c r="QQ302" t="str">
        <f t="shared" ca="1" si="1578"/>
        <v/>
      </c>
    </row>
    <row r="303" spans="1:459" x14ac:dyDescent="0.25">
      <c r="A303" s="240" t="str">
        <f>IF('Character Sheet'!$B$4="Creature","N","Y")</f>
        <v>Y</v>
      </c>
      <c r="C303" s="75"/>
      <c r="D303" s="76"/>
      <c r="F303" s="75"/>
      <c r="G303" s="76"/>
      <c r="I303" s="75"/>
      <c r="J303" s="85"/>
      <c r="K303" s="85">
        <f t="shared" ca="1" si="1589"/>
        <v>7</v>
      </c>
      <c r="L303" s="85">
        <f t="shared" ca="1" si="1587"/>
        <v>7</v>
      </c>
      <c r="M303" s="70">
        <f t="shared" ca="1" si="1593"/>
        <v>18</v>
      </c>
      <c r="O303" s="222">
        <f t="shared" ca="1" si="1277"/>
        <v>172</v>
      </c>
      <c r="Q303" s="7" t="s">
        <v>1752</v>
      </c>
      <c r="R303" s="9" t="s">
        <v>1802</v>
      </c>
      <c r="S303" s="9" t="str">
        <f>R303</f>
        <v>Grace 1</v>
      </c>
      <c r="T303" s="61" t="str">
        <f>SUBSTITUTE(IFERROR(IFERROR(VLOOKUP(R303,'[1]Skill Statistics'!$A$3:$C$513,2,FALSE),VLOOKUP(Q303,'[1]Skill Statistics'!$A$3:$C$513,2,FALSE)),T302),"R*","ReSt")</f>
        <v>- -</v>
      </c>
      <c r="U303" s="61" t="str">
        <f>IFERROR(IFERROR(VLOOKUP(R303,'[1]Skill Statistics'!$A$3:$C$513,3,FALSE),VLOOKUP(Q303,'[1]Skill Statistics'!$A$3:$C$513,3,FALSE)),U302)</f>
        <v>- -</v>
      </c>
      <c r="V303" s="61" t="str">
        <f>IF(ISNUMBER(SEARCH("Category",R303)),"- -",IFERROR(IFERROR(VLOOKUP(Q303,[1]Professions!$A$4:$AM$288,MATCH(Profession,[1]Professions!$A$1:$AM$1,0),FALSE),VLOOKUP(Q303,Calculations!$B$91:$I$95,8,FALSE)),"- -"))</f>
        <v>5 / 7</v>
      </c>
      <c r="W303" s="60">
        <f t="shared" ca="1" si="1278"/>
        <v>0</v>
      </c>
      <c r="X303" s="7">
        <f ca="1">IFERROR(VLOOKUP(R303,$BS$6:$NR$519,MATCH(ActualLevel,$BS$3:$NR$3,0),FALSE),"- -")</f>
        <v>0</v>
      </c>
      <c r="Y303" s="7">
        <f t="shared" ca="1" si="1588"/>
        <v>0</v>
      </c>
      <c r="Z303" s="7">
        <f ca="1">IFERROR(VLOOKUP(Y303,Charts!$BQ$2:$BR$52,2,FALSE),"- -")</f>
        <v>-25</v>
      </c>
      <c r="AA303" s="7" t="str">
        <f t="shared" ca="1" si="1281"/>
        <v>- -</v>
      </c>
      <c r="AB303" s="7">
        <f t="shared" ca="1" si="1584"/>
        <v>0</v>
      </c>
      <c r="AC303" s="7"/>
      <c r="AD303" s="7"/>
      <c r="AE303" s="7"/>
      <c r="AF303" s="7"/>
      <c r="AG303" s="7"/>
      <c r="AH303" s="43"/>
      <c r="AI303" s="7"/>
      <c r="AJ303" s="7"/>
      <c r="AK303" s="7">
        <f t="shared" ca="1" si="1282"/>
        <v>-25</v>
      </c>
      <c r="AL303" s="7"/>
      <c r="AM303" s="69">
        <f>IFERROR(VLOOKUP(R303,'[1]Skill Statistics'!$A$3:$AN$513,MATCH(Profession,'[1]Skill Statistics'!$A$2:$AN$2,0),FALSE),0)</f>
        <v>0</v>
      </c>
      <c r="AN303" s="85">
        <f>IFERROR(VLOOKUP(Q303,'[1]Skill Statistics'!$A$3:$BK$513,MATCH(Archetype,'[1]Skill Statistics'!$A$2:$BK$2,0),FALSE),0)</f>
        <v>0</v>
      </c>
      <c r="AO303" s="85">
        <f>IFERROR(VLOOKUP(Q303,'[1]Skill Statistics'!$A$3:$BB$513,MATCH(Race,'[1]Skill Statistics'!$A$2:$BB$2,0),FALSE),0)</f>
        <v>0</v>
      </c>
      <c r="AP303" s="85">
        <f t="shared" ca="1" si="1495"/>
        <v>0</v>
      </c>
      <c r="AQ303" s="70"/>
      <c r="AS303" s="69">
        <f>IFERROR(VLOOKUP(Q303,'[1]Professional Skills'!$A$4:$AM$288,MATCH(Profession,'[1]Professional Skills'!$A$3:$AM$3,0),FALSE),"- -")</f>
        <v>0</v>
      </c>
      <c r="AT303" t="s">
        <v>1812</v>
      </c>
      <c r="AU303" s="7" t="str">
        <f t="shared" si="1586"/>
        <v/>
      </c>
      <c r="AV303" s="7">
        <f t="shared" ca="1" si="1585"/>
        <v>0</v>
      </c>
      <c r="AW303" t="str">
        <f t="shared" si="1580"/>
        <v/>
      </c>
      <c r="AX303" t="str">
        <f>IFERROR(_xlfn.RANK.EQ(AW303,$AW$5:$AW$568),"")</f>
        <v/>
      </c>
      <c r="AY303">
        <f t="shared" si="1285"/>
        <v>0</v>
      </c>
      <c r="AZ303" s="70" t="str">
        <f t="shared" si="1283"/>
        <v/>
      </c>
      <c r="BB303" s="69">
        <f>IFERROR(IF(Q303="Language",VLOOKUP(R303,[1]Cultures!$B$4:$N$218,MATCH(Culture,[1]Cultures!$B$3:$N$3,0),FALSE),VLOOKUP(Q303,[1]Cultures!$B$4:$O$212,MATCH(Culture,[1]Cultures!$B$3:$O$3,0),FALSE)),"- -")</f>
        <v>0</v>
      </c>
      <c r="BC303" t="s">
        <v>1812</v>
      </c>
      <c r="BD303">
        <f t="shared" ca="1" si="1581"/>
        <v>0.55805689692306149</v>
      </c>
      <c r="BE303">
        <f t="shared" ca="1" si="1582"/>
        <v>0.55805689692306149</v>
      </c>
      <c r="BH303">
        <f ca="1">_xlfn.RANK.EQ(BE303,$BE$303:$BE$307)</f>
        <v>2</v>
      </c>
      <c r="BI303" s="7">
        <f t="shared" ca="1" si="1284"/>
        <v>0</v>
      </c>
      <c r="BK303" s="7"/>
      <c r="BL303" s="70">
        <f t="shared" ca="1" si="1286"/>
        <v>0</v>
      </c>
      <c r="BN303" s="69">
        <f>IFERROR(VLOOKUP(V303,Charts!$BT$2:$BV$14,3,FALSE),"- -")</f>
        <v>0.46153846153846156</v>
      </c>
      <c r="BO303" s="85">
        <f t="shared" ca="1" si="1496"/>
        <v>1.7474702669243394</v>
      </c>
      <c r="BP303" s="70">
        <f t="shared" ca="1" si="1583"/>
        <v>172</v>
      </c>
      <c r="BR303" s="7">
        <v>302</v>
      </c>
      <c r="BS303" s="9" t="str">
        <f ca="1">VLOOKUP(BR303,$O$3:$R$568,4,FALSE)</f>
        <v>Tin Smith</v>
      </c>
      <c r="BT303" s="7" t="str">
        <f ca="1">VLOOKUP(BS303,$R$3:$V$568,5,FALSE)</f>
        <v>2 / 4</v>
      </c>
      <c r="BU303" s="7">
        <f ca="1">VLOOKUP(BT303,Charts!$BT$2:$BV$14,3,FALSE)</f>
        <v>0.76923076923076927</v>
      </c>
      <c r="BV303" s="7" t="str">
        <f t="shared" ca="1" si="1287"/>
        <v>2</v>
      </c>
      <c r="BW303" s="7" t="str">
        <f t="shared" ca="1" si="1288"/>
        <v>4</v>
      </c>
      <c r="BY303" s="7">
        <f t="shared" ca="1" si="1289"/>
        <v>0.85256267203386438</v>
      </c>
      <c r="BZ303" s="7">
        <f t="shared" ca="1" si="1290"/>
        <v>-8.3331902803095104E-2</v>
      </c>
      <c r="CA303" s="7">
        <f t="shared" ca="1" si="1291"/>
        <v>0</v>
      </c>
      <c r="CB303" s="7">
        <f t="shared" ca="1" si="1292"/>
        <v>0</v>
      </c>
      <c r="CC303" s="7" t="str">
        <f ca="1">IFERROR(IF(CC302+CB303&gt;CD$4,CC302,CC302+CB303),"")</f>
        <v/>
      </c>
      <c r="CD303" s="7">
        <f t="shared" ca="1" si="1497"/>
        <v>0</v>
      </c>
      <c r="CE303" s="7">
        <f t="shared" ca="1" si="1293"/>
        <v>0.95931462800878842</v>
      </c>
      <c r="CF303" s="7">
        <f t="shared" ca="1" si="1294"/>
        <v>-0.19008385877801914</v>
      </c>
      <c r="CG303" s="7">
        <f t="shared" ca="1" si="1295"/>
        <v>0</v>
      </c>
      <c r="CH303" s="7">
        <f t="shared" ca="1" si="1296"/>
        <v>0</v>
      </c>
      <c r="CI303" s="7" t="str">
        <f ca="1">IFERROR(IF(CI302+CH303&gt;CJ$4,CI302,CI302+CH303),"")</f>
        <v/>
      </c>
      <c r="CJ303" s="7">
        <f t="shared" ca="1" si="1498"/>
        <v>0</v>
      </c>
      <c r="CK303" s="7">
        <f t="shared" ca="1" si="1297"/>
        <v>0.78267477192866164</v>
      </c>
      <c r="CL303" s="7">
        <f t="shared" ca="1" si="1298"/>
        <v>-1.3444002697892365E-2</v>
      </c>
      <c r="CM303" s="7">
        <f t="shared" ca="1" si="1299"/>
        <v>0</v>
      </c>
      <c r="CN303" s="7">
        <f t="shared" ca="1" si="1300"/>
        <v>0</v>
      </c>
      <c r="CO303" s="7" t="str">
        <f ca="1">IFERROR(IF(CO302+CN303&gt;CP$4,CO302,CO302+CN303),"")</f>
        <v/>
      </c>
      <c r="CP303" s="7">
        <f t="shared" ca="1" si="1499"/>
        <v>0</v>
      </c>
      <c r="CQ303" s="7">
        <f t="shared" ca="1" si="1301"/>
        <v>0.67672979857239912</v>
      </c>
      <c r="CR303" s="7">
        <f t="shared" ca="1" si="1302"/>
        <v>9.2500970658370152E-2</v>
      </c>
      <c r="CS303" s="7">
        <f t="shared" ca="1" si="1303"/>
        <v>1</v>
      </c>
      <c r="CT303" s="7" t="str">
        <f t="shared" ca="1" si="1304"/>
        <v>2</v>
      </c>
      <c r="CU303" s="7" t="str">
        <f ca="1">IFERROR(IF(CU302+CT303&gt;CV$4,CU302,CU302+CT303),"")</f>
        <v/>
      </c>
      <c r="CV303" s="7">
        <f t="shared" ca="1" si="1500"/>
        <v>0</v>
      </c>
      <c r="CW303" s="7">
        <f t="shared" ca="1" si="1305"/>
        <v>0.36894577522866057</v>
      </c>
      <c r="CX303" s="7">
        <f t="shared" ca="1" si="1306"/>
        <v>0.40028499400210871</v>
      </c>
      <c r="CY303" s="7">
        <f t="shared" ca="1" si="1307"/>
        <v>1</v>
      </c>
      <c r="CZ303" s="7" t="str">
        <f t="shared" ca="1" si="1308"/>
        <v>2</v>
      </c>
      <c r="DA303" s="7" t="str">
        <f ca="1">IFERROR(IF(DA302+CZ303&gt;DB$4,DA302,DA302+CZ303),"")</f>
        <v/>
      </c>
      <c r="DB303" s="7">
        <f t="shared" ca="1" si="1501"/>
        <v>0</v>
      </c>
      <c r="DC303" s="7">
        <f t="shared" ca="1" si="1309"/>
        <v>0.23626126747491483</v>
      </c>
      <c r="DD303" s="7">
        <f t="shared" ca="1" si="1310"/>
        <v>0.53296950175585445</v>
      </c>
      <c r="DE303" s="7">
        <f t="shared" ca="1" si="1311"/>
        <v>1</v>
      </c>
      <c r="DF303" s="7" t="str">
        <f t="shared" ca="1" si="1312"/>
        <v>2</v>
      </c>
      <c r="DG303" s="7" t="str">
        <f ca="1">IFERROR(IF(DG302+DF303&gt;DH$4,DG302,DG302+DF303),"")</f>
        <v/>
      </c>
      <c r="DH303" s="7">
        <f t="shared" ca="1" si="1502"/>
        <v>0</v>
      </c>
      <c r="DI303" s="7">
        <f t="shared" ca="1" si="1313"/>
        <v>9.9218055968914864E-2</v>
      </c>
      <c r="DJ303" s="7">
        <f t="shared" ca="1" si="1314"/>
        <v>0.67001271326185441</v>
      </c>
      <c r="DK303" s="7">
        <f t="shared" ca="1" si="1315"/>
        <v>1</v>
      </c>
      <c r="DL303" s="7" t="str">
        <f t="shared" ca="1" si="1316"/>
        <v>2</v>
      </c>
      <c r="DM303" s="7" t="str">
        <f ca="1">IFERROR(IF(DM302+DL303&gt;DN$4,DM302,DM302+DL303),"")</f>
        <v/>
      </c>
      <c r="DN303" s="7">
        <f t="shared" ca="1" si="1503"/>
        <v>0</v>
      </c>
      <c r="DO303" s="7">
        <f t="shared" ca="1" si="1317"/>
        <v>0.91198840130793368</v>
      </c>
      <c r="DP303" s="7">
        <f t="shared" ca="1" si="1318"/>
        <v>-0.14275763207716441</v>
      </c>
      <c r="DQ303" s="7">
        <f t="shared" ca="1" si="1319"/>
        <v>0</v>
      </c>
      <c r="DR303" s="7">
        <f t="shared" ca="1" si="1320"/>
        <v>0</v>
      </c>
      <c r="DS303" s="7" t="str">
        <f ca="1">IFERROR(IF(DS302+DR303&gt;DT$4,DS302,DS302+DR303),"")</f>
        <v/>
      </c>
      <c r="DT303" s="7">
        <f t="shared" ca="1" si="1504"/>
        <v>0</v>
      </c>
      <c r="DU303" s="7">
        <f t="shared" ca="1" si="1321"/>
        <v>0.84042575959987265</v>
      </c>
      <c r="DV303" s="7">
        <f t="shared" ca="1" si="1322"/>
        <v>-7.1194990369103373E-2</v>
      </c>
      <c r="DW303" s="7">
        <f t="shared" ca="1" si="1323"/>
        <v>0</v>
      </c>
      <c r="DX303" s="7">
        <f t="shared" ca="1" si="1324"/>
        <v>0</v>
      </c>
      <c r="DY303" s="7" t="str">
        <f ca="1">IFERROR(IF(DY302+DX303&gt;DZ$4,DY302,DY302+DX303),"")</f>
        <v/>
      </c>
      <c r="DZ303" s="7">
        <f t="shared" ca="1" si="1505"/>
        <v>0</v>
      </c>
      <c r="EA303" s="7">
        <f t="shared" ca="1" si="1325"/>
        <v>0.13354960548120565</v>
      </c>
      <c r="EB303" s="7">
        <f t="shared" ca="1" si="1326"/>
        <v>0.63568116374956363</v>
      </c>
      <c r="EC303" s="7">
        <f t="shared" ca="1" si="1327"/>
        <v>1</v>
      </c>
      <c r="ED303" s="7" t="str">
        <f t="shared" ca="1" si="1328"/>
        <v>2</v>
      </c>
      <c r="EE303" s="7" t="str">
        <f ca="1">IFERROR(IF(EE302+ED303&gt;EF$4,EE302,EE302+ED303),"")</f>
        <v/>
      </c>
      <c r="EF303" s="7">
        <f t="shared" ca="1" si="1506"/>
        <v>0</v>
      </c>
      <c r="EG303" s="7">
        <f t="shared" ca="1" si="1329"/>
        <v>0.77003440243848331</v>
      </c>
      <c r="EH303" s="7">
        <f t="shared" ca="1" si="1330"/>
        <v>-8.0363320771403846E-4</v>
      </c>
      <c r="EI303" s="7">
        <f t="shared" ca="1" si="1331"/>
        <v>0</v>
      </c>
      <c r="EJ303" s="7">
        <f t="shared" ca="1" si="1332"/>
        <v>0</v>
      </c>
      <c r="EK303" s="7" t="str">
        <f ca="1">IFERROR(IF(EK302+EJ303&gt;EL$4,EK302,EK302+EJ303),"")</f>
        <v/>
      </c>
      <c r="EL303" s="7">
        <f t="shared" ca="1" si="1507"/>
        <v>0</v>
      </c>
      <c r="EM303" s="7">
        <f t="shared" ca="1" si="1333"/>
        <v>0.76718436321063621</v>
      </c>
      <c r="EN303" s="7">
        <f t="shared" ca="1" si="1334"/>
        <v>2.0464060201330625E-3</v>
      </c>
      <c r="EO303" s="7">
        <f t="shared" ca="1" si="1335"/>
        <v>1</v>
      </c>
      <c r="EP303" s="7" t="str">
        <f t="shared" ca="1" si="1336"/>
        <v>2</v>
      </c>
      <c r="EQ303" s="7" t="str">
        <f ca="1">IFERROR(IF(EQ302+EP303&gt;ER$4,EQ302,EQ302+EP303),"")</f>
        <v/>
      </c>
      <c r="ER303" s="7">
        <f t="shared" ca="1" si="1508"/>
        <v>0</v>
      </c>
      <c r="ES303" s="7">
        <f t="shared" ca="1" si="1337"/>
        <v>0.85660684096067052</v>
      </c>
      <c r="ET303" s="7">
        <f t="shared" ca="1" si="1338"/>
        <v>-8.737607172990125E-2</v>
      </c>
      <c r="EU303" s="7">
        <f t="shared" ca="1" si="1339"/>
        <v>0</v>
      </c>
      <c r="EV303" s="7">
        <f t="shared" ca="1" si="1340"/>
        <v>0</v>
      </c>
      <c r="EW303" s="7" t="str">
        <f ca="1">IFERROR(IF(EW302+EV303&gt;EX$4,EW302,EW302+EV303),"")</f>
        <v/>
      </c>
      <c r="EX303" s="7">
        <f t="shared" ca="1" si="1509"/>
        <v>0</v>
      </c>
      <c r="EY303" s="7">
        <f t="shared" ca="1" si="1341"/>
        <v>0.18164121841544123</v>
      </c>
      <c r="EZ303" s="7">
        <f t="shared" ca="1" si="1342"/>
        <v>0.58758955081532804</v>
      </c>
      <c r="FA303" s="7">
        <f t="shared" ca="1" si="1343"/>
        <v>1</v>
      </c>
      <c r="FB303" s="7" t="str">
        <f t="shared" ca="1" si="1344"/>
        <v>2</v>
      </c>
      <c r="FC303" s="7" t="str">
        <f ca="1">IFERROR(IF(FC302+FB303&gt;FD$4,FC302,FC302+FB303),"")</f>
        <v/>
      </c>
      <c r="FD303" s="7">
        <f t="shared" ca="1" si="1510"/>
        <v>0</v>
      </c>
      <c r="FE303" s="7">
        <f t="shared" ca="1" si="1345"/>
        <v>0.37045113653542605</v>
      </c>
      <c r="FF303" s="7">
        <f t="shared" ca="1" si="1346"/>
        <v>0.39877963269534322</v>
      </c>
      <c r="FG303" s="7">
        <f t="shared" ca="1" si="1347"/>
        <v>1</v>
      </c>
      <c r="FH303" s="7" t="str">
        <f t="shared" ca="1" si="1348"/>
        <v>2</v>
      </c>
      <c r="FI303" s="7" t="str">
        <f ca="1">IFERROR(IF(FI302+FH303&gt;FJ$4,FI302,FI302+FH303),"")</f>
        <v/>
      </c>
      <c r="FJ303" s="7">
        <f t="shared" ca="1" si="1511"/>
        <v>0</v>
      </c>
      <c r="FK303" s="7">
        <f t="shared" ca="1" si="1349"/>
        <v>0.72855611467387826</v>
      </c>
      <c r="FL303" s="7">
        <f t="shared" ca="1" si="1350"/>
        <v>4.067465455689101E-2</v>
      </c>
      <c r="FM303" s="7">
        <f t="shared" ca="1" si="1351"/>
        <v>1</v>
      </c>
      <c r="FN303" s="7" t="str">
        <f t="shared" ca="1" si="1352"/>
        <v>2</v>
      </c>
      <c r="FO303" s="7" t="str">
        <f ca="1">IFERROR(IF(FO302+FN303&gt;FP$4,FO302,FO302+FN303),"")</f>
        <v/>
      </c>
      <c r="FP303" s="7">
        <f t="shared" ca="1" si="1512"/>
        <v>0</v>
      </c>
      <c r="FQ303" s="7">
        <f t="shared" ca="1" si="1353"/>
        <v>0.84710163652157022</v>
      </c>
      <c r="FR303" s="7">
        <f t="shared" ca="1" si="1354"/>
        <v>-7.7870867290800949E-2</v>
      </c>
      <c r="FS303" s="7">
        <f t="shared" ca="1" si="1355"/>
        <v>0</v>
      </c>
      <c r="FT303" s="7">
        <f t="shared" ca="1" si="1356"/>
        <v>0</v>
      </c>
      <c r="FU303" s="7" t="str">
        <f ca="1">IFERROR(IF(FU302+FT303&gt;FV$4,FU302,FU302+FT303),"")</f>
        <v/>
      </c>
      <c r="FV303" s="7">
        <f t="shared" ca="1" si="1513"/>
        <v>0</v>
      </c>
      <c r="FW303" s="7">
        <f t="shared" ca="1" si="1357"/>
        <v>0.22860245663007139</v>
      </c>
      <c r="FX303" s="7">
        <f t="shared" ca="1" si="1358"/>
        <v>0.54062831260069788</v>
      </c>
      <c r="FY303" s="7">
        <f t="shared" ca="1" si="1359"/>
        <v>1</v>
      </c>
      <c r="FZ303" s="7" t="str">
        <f t="shared" ca="1" si="1360"/>
        <v>2</v>
      </c>
      <c r="GA303" s="7" t="str">
        <f ca="1">IFERROR(IF(GA302+FZ303&gt;GB$4,GA302,GA302+FZ303),"")</f>
        <v/>
      </c>
      <c r="GB303" s="7">
        <f t="shared" ca="1" si="1514"/>
        <v>0</v>
      </c>
      <c r="GC303" s="7">
        <f t="shared" ca="1" si="1361"/>
        <v>0.2906541403092926</v>
      </c>
      <c r="GD303" s="7">
        <f t="shared" ca="1" si="1362"/>
        <v>0.47857662892147668</v>
      </c>
      <c r="GE303" s="7">
        <f t="shared" ca="1" si="1363"/>
        <v>1</v>
      </c>
      <c r="GF303" s="7" t="str">
        <f t="shared" ca="1" si="1364"/>
        <v>2</v>
      </c>
      <c r="GG303" s="7" t="str">
        <f ca="1">IFERROR(IF(GG302+GF303&gt;GH$4,GG302,GG302+GF303),"")</f>
        <v/>
      </c>
      <c r="GH303" s="7">
        <f t="shared" ca="1" si="1515"/>
        <v>0</v>
      </c>
      <c r="GI303" s="7">
        <f t="shared" ca="1" si="1365"/>
        <v>0.51561997653415803</v>
      </c>
      <c r="GJ303" s="7">
        <f t="shared" ca="1" si="1366"/>
        <v>0.25361079269661124</v>
      </c>
      <c r="GK303" s="7">
        <f t="shared" ca="1" si="1367"/>
        <v>1</v>
      </c>
      <c r="GL303" s="7" t="str">
        <f t="shared" ca="1" si="1368"/>
        <v>2</v>
      </c>
      <c r="GM303" s="7" t="str">
        <f ca="1">IFERROR(IF(GM302+GL303&gt;GN$4,GM302,GM302+GL303),"")</f>
        <v/>
      </c>
      <c r="GN303" s="7">
        <f t="shared" ca="1" si="1516"/>
        <v>0</v>
      </c>
      <c r="GO303" s="7">
        <f t="shared" ca="1" si="1369"/>
        <v>0.48358619351110299</v>
      </c>
      <c r="GP303" s="7">
        <f t="shared" ca="1" si="1370"/>
        <v>0.28564457571966628</v>
      </c>
      <c r="GQ303" s="7">
        <f t="shared" ca="1" si="1371"/>
        <v>1</v>
      </c>
      <c r="GR303" s="7" t="str">
        <f t="shared" ca="1" si="1372"/>
        <v>2</v>
      </c>
      <c r="GS303" s="7" t="str">
        <f ca="1">IFERROR(IF(GS302+GR303&gt;GT$4,GS302,GS302+GR303),"")</f>
        <v/>
      </c>
      <c r="GT303" s="7">
        <f t="shared" ca="1" si="1517"/>
        <v>0</v>
      </c>
      <c r="GU303" s="7">
        <f t="shared" ca="1" si="1373"/>
        <v>0.55556957748558189</v>
      </c>
      <c r="GV303" s="7">
        <f t="shared" ca="1" si="1374"/>
        <v>0.21366119174518738</v>
      </c>
      <c r="GW303" s="7">
        <f t="shared" ca="1" si="1375"/>
        <v>1</v>
      </c>
      <c r="GX303" s="7" t="str">
        <f t="shared" ca="1" si="1376"/>
        <v>2</v>
      </c>
      <c r="GY303" s="7" t="str">
        <f ca="1">IFERROR(IF(GY302+GX303&gt;GZ$4,GY302,GY302+GX303),"")</f>
        <v/>
      </c>
      <c r="GZ303" s="7">
        <f t="shared" ca="1" si="1518"/>
        <v>0</v>
      </c>
      <c r="HA303" s="7">
        <f t="shared" ca="1" si="1377"/>
        <v>0.44498522253034412</v>
      </c>
      <c r="HB303" s="7">
        <f t="shared" ca="1" si="1378"/>
        <v>0.32424554670042516</v>
      </c>
      <c r="HC303" s="7">
        <f t="shared" ca="1" si="1379"/>
        <v>1</v>
      </c>
      <c r="HD303" s="7" t="str">
        <f t="shared" ca="1" si="1380"/>
        <v>2</v>
      </c>
      <c r="HE303" s="7" t="str">
        <f ca="1">IFERROR(IF(HE302+HD303&gt;HF$4,HE302,HE302+HD303),"")</f>
        <v/>
      </c>
      <c r="HF303" s="7">
        <f t="shared" ca="1" si="1519"/>
        <v>0</v>
      </c>
      <c r="HG303" s="7">
        <f t="shared" ca="1" si="1381"/>
        <v>0.72851400368204999</v>
      </c>
      <c r="HH303" s="7">
        <f t="shared" ca="1" si="1382"/>
        <v>4.071676554871928E-2</v>
      </c>
      <c r="HI303" s="7">
        <f t="shared" ca="1" si="1383"/>
        <v>1</v>
      </c>
      <c r="HJ303" s="7" t="str">
        <f t="shared" ca="1" si="1384"/>
        <v>2</v>
      </c>
      <c r="HK303" s="7" t="str">
        <f ca="1">IFERROR(IF(HK302+HJ303&gt;HL$4,HK302,HK302+HJ303),"")</f>
        <v/>
      </c>
      <c r="HL303" s="7">
        <f t="shared" ca="1" si="1520"/>
        <v>0</v>
      </c>
      <c r="HM303" s="7">
        <f t="shared" ca="1" si="1385"/>
        <v>0.73909812237165495</v>
      </c>
      <c r="HN303" s="7">
        <f t="shared" ca="1" si="1386"/>
        <v>3.013264685911432E-2</v>
      </c>
      <c r="HO303" s="7">
        <f t="shared" ca="1" si="1387"/>
        <v>1</v>
      </c>
      <c r="HP303" s="7" t="str">
        <f t="shared" ca="1" si="1388"/>
        <v>2</v>
      </c>
      <c r="HQ303" s="7" t="str">
        <f ca="1">IFERROR(IF(HQ302+HP303&gt;HR$4,HQ302,HQ302+HP303),"")</f>
        <v/>
      </c>
      <c r="HR303" s="7">
        <f t="shared" ca="1" si="1521"/>
        <v>0</v>
      </c>
      <c r="HS303" s="7">
        <f t="shared" ca="1" si="1389"/>
        <v>0.91417654839624585</v>
      </c>
      <c r="HT303" s="7">
        <f t="shared" ca="1" si="1390"/>
        <v>-0.14494577916547657</v>
      </c>
      <c r="HU303" s="7">
        <f t="shared" ca="1" si="1391"/>
        <v>0</v>
      </c>
      <c r="HV303" s="7">
        <f t="shared" ca="1" si="1392"/>
        <v>0</v>
      </c>
      <c r="HW303" s="7" t="str">
        <f ca="1">IFERROR(IF(HW302+HV303&gt;HX$4,HW302,HW302+HV303),"")</f>
        <v/>
      </c>
      <c r="HX303" s="7">
        <f t="shared" ca="1" si="1522"/>
        <v>0</v>
      </c>
      <c r="HY303" s="7">
        <f t="shared" ca="1" si="1393"/>
        <v>0.11922084759364215</v>
      </c>
      <c r="HZ303" s="7">
        <f t="shared" ca="1" si="1394"/>
        <v>0.65000992163712712</v>
      </c>
      <c r="IA303" s="7">
        <f t="shared" ca="1" si="1395"/>
        <v>1</v>
      </c>
      <c r="IB303" s="7" t="str">
        <f t="shared" ca="1" si="1396"/>
        <v>2</v>
      </c>
      <c r="IC303" s="7" t="str">
        <f ca="1">IFERROR(IF(IC302+IB303&gt;ID$4,IC302,IC302+IB303),"")</f>
        <v/>
      </c>
      <c r="ID303" s="7">
        <f t="shared" ca="1" si="1523"/>
        <v>0</v>
      </c>
      <c r="IE303" s="7">
        <f t="shared" ca="1" si="1397"/>
        <v>0.51125616322923806</v>
      </c>
      <c r="IF303" s="7">
        <f t="shared" ca="1" si="1398"/>
        <v>0.25797460600153121</v>
      </c>
      <c r="IG303" s="7">
        <f t="shared" ca="1" si="1399"/>
        <v>1</v>
      </c>
      <c r="IH303" s="7" t="str">
        <f t="shared" ca="1" si="1400"/>
        <v>2</v>
      </c>
      <c r="II303" s="7" t="str">
        <f ca="1">IFERROR(IF(II302+IH303&gt;IJ$4,II302,II302+IH303),"")</f>
        <v/>
      </c>
      <c r="IJ303" s="7">
        <f t="shared" ca="1" si="1524"/>
        <v>0</v>
      </c>
      <c r="IK303" s="7">
        <f t="shared" ca="1" si="1401"/>
        <v>0.64646984386947348</v>
      </c>
      <c r="IL303" s="7">
        <f t="shared" ca="1" si="1402"/>
        <v>0.12276092536129579</v>
      </c>
      <c r="IM303" s="7">
        <f t="shared" ca="1" si="1403"/>
        <v>1</v>
      </c>
      <c r="IN303" s="7" t="str">
        <f t="shared" ca="1" si="1404"/>
        <v>2</v>
      </c>
      <c r="IO303" s="7" t="str">
        <f ca="1">IFERROR(IF(IO302+IN303&gt;IP$4,IO302,IO302+IN303),"")</f>
        <v/>
      </c>
      <c r="IP303" s="7">
        <f t="shared" ca="1" si="1525"/>
        <v>0</v>
      </c>
      <c r="IQ303" s="7">
        <f t="shared" ca="1" si="1405"/>
        <v>0.11990732287460681</v>
      </c>
      <c r="IR303" s="7">
        <f t="shared" ca="1" si="1406"/>
        <v>0.64932344635616246</v>
      </c>
      <c r="IS303" s="7">
        <f t="shared" ca="1" si="1407"/>
        <v>1</v>
      </c>
      <c r="IT303" s="7" t="str">
        <f t="shared" ca="1" si="1408"/>
        <v>2</v>
      </c>
      <c r="IU303" s="7" t="str">
        <f ca="1">IFERROR(IF(IU302+IT303&gt;IV$4,IU302,IU302+IT303),"")</f>
        <v/>
      </c>
      <c r="IV303" s="7">
        <f t="shared" ca="1" si="1526"/>
        <v>0</v>
      </c>
      <c r="IW303" s="7">
        <f t="shared" ca="1" si="1409"/>
        <v>0.44580392819760284</v>
      </c>
      <c r="IX303" s="7">
        <f t="shared" ca="1" si="1410"/>
        <v>0.32342684103316643</v>
      </c>
      <c r="IY303" s="7">
        <f t="shared" ca="1" si="1411"/>
        <v>1</v>
      </c>
      <c r="IZ303" s="7" t="str">
        <f t="shared" ca="1" si="1412"/>
        <v>2</v>
      </c>
      <c r="JA303" s="7" t="str">
        <f ca="1">IFERROR(IF(JA302+IZ303&gt;JB$4,JA302,JA302+IZ303),"")</f>
        <v/>
      </c>
      <c r="JB303" s="7">
        <f t="shared" ca="1" si="1527"/>
        <v>0</v>
      </c>
      <c r="JC303" s="7">
        <f t="shared" ca="1" si="1413"/>
        <v>0.4458228979085519</v>
      </c>
      <c r="JD303" s="7">
        <f t="shared" ca="1" si="1414"/>
        <v>0.32340787132221738</v>
      </c>
      <c r="JE303" s="7">
        <f t="shared" ca="1" si="1415"/>
        <v>1</v>
      </c>
      <c r="JF303" s="7" t="str">
        <f t="shared" ca="1" si="1416"/>
        <v>2</v>
      </c>
      <c r="JG303" s="7" t="str">
        <f ca="1">IFERROR(IF(JG302+JF303&gt;JH$4,JG302,JG302+JF303),"")</f>
        <v/>
      </c>
      <c r="JH303" s="7">
        <f t="shared" ca="1" si="1528"/>
        <v>0</v>
      </c>
      <c r="JI303" s="7">
        <f t="shared" ca="1" si="1417"/>
        <v>0.68163427721485303</v>
      </c>
      <c r="JJ303" s="7">
        <f t="shared" ca="1" si="1418"/>
        <v>8.7596492015916239E-2</v>
      </c>
      <c r="JK303" s="7">
        <f t="shared" ca="1" si="1419"/>
        <v>1</v>
      </c>
      <c r="JL303" s="7" t="str">
        <f t="shared" ca="1" si="1420"/>
        <v>2</v>
      </c>
      <c r="JM303" s="7" t="str">
        <f ca="1">IFERROR(IF(JM302+JL303&gt;JN$4,JM302,JM302+JL303),"")</f>
        <v/>
      </c>
      <c r="JN303" s="7">
        <f t="shared" ca="1" si="1529"/>
        <v>0</v>
      </c>
      <c r="JO303" s="7">
        <f t="shared" ca="1" si="1421"/>
        <v>0.39257567453365938</v>
      </c>
      <c r="JP303" s="7">
        <f t="shared" ca="1" si="1422"/>
        <v>0.37665509469710989</v>
      </c>
      <c r="JQ303" s="7">
        <f t="shared" ca="1" si="1423"/>
        <v>1</v>
      </c>
      <c r="JR303" s="7" t="str">
        <f t="shared" ca="1" si="1424"/>
        <v>2</v>
      </c>
      <c r="JS303" s="7" t="str">
        <f ca="1">IFERROR(IF(JS302+JR303&gt;JT$4,JS302,JS302+JR303),"")</f>
        <v/>
      </c>
      <c r="JT303" s="7">
        <f t="shared" ca="1" si="1530"/>
        <v>0</v>
      </c>
      <c r="JU303" s="7">
        <f t="shared" ca="1" si="1425"/>
        <v>0.21835815620653498</v>
      </c>
      <c r="JV303" s="7">
        <f t="shared" ca="1" si="1426"/>
        <v>0.55087261302423429</v>
      </c>
      <c r="JW303" s="7">
        <f t="shared" ca="1" si="1427"/>
        <v>1</v>
      </c>
      <c r="JX303" s="7" t="str">
        <f t="shared" ca="1" si="1428"/>
        <v>2</v>
      </c>
      <c r="JY303" s="7" t="str">
        <f ca="1">IFERROR(IF(JY302+JX303&gt;JZ$4,JY302,JY302+JX303),"")</f>
        <v/>
      </c>
      <c r="JZ303" s="7">
        <f t="shared" ca="1" si="1531"/>
        <v>0</v>
      </c>
      <c r="KA303" s="7">
        <f t="shared" ca="1" si="1429"/>
        <v>0.75016218692645398</v>
      </c>
      <c r="KB303" s="7">
        <f t="shared" ca="1" si="1430"/>
        <v>1.9068582304315296E-2</v>
      </c>
      <c r="KC303" s="7">
        <f t="shared" ca="1" si="1431"/>
        <v>1</v>
      </c>
      <c r="KD303" s="7" t="str">
        <f t="shared" ca="1" si="1432"/>
        <v>2</v>
      </c>
      <c r="KE303" s="7" t="str">
        <f ca="1">IFERROR(IF(KE302+KD303&gt;KF$4,KE302,KE302+KD303),"")</f>
        <v/>
      </c>
      <c r="KF303" s="7">
        <f t="shared" ca="1" si="1532"/>
        <v>0</v>
      </c>
      <c r="KG303" s="7">
        <f t="shared" ca="1" si="1433"/>
        <v>0.26923592711935695</v>
      </c>
      <c r="KH303" s="7">
        <f t="shared" ca="1" si="1434"/>
        <v>0.49999484211141232</v>
      </c>
      <c r="KI303" s="7">
        <f t="shared" ca="1" si="1435"/>
        <v>1</v>
      </c>
      <c r="KJ303" s="7" t="str">
        <f t="shared" ca="1" si="1436"/>
        <v>2</v>
      </c>
      <c r="KK303" s="7" t="str">
        <f ca="1">IFERROR(IF(KK302+KJ303&gt;KL$4,KK302,KK302+KJ303),"")</f>
        <v/>
      </c>
      <c r="KL303" s="7">
        <f t="shared" ca="1" si="1533"/>
        <v>0</v>
      </c>
      <c r="KM303" s="7">
        <f t="shared" ca="1" si="1437"/>
        <v>0.77348144285708431</v>
      </c>
      <c r="KN303" s="7">
        <f t="shared" ca="1" si="1438"/>
        <v>-4.250673626315038E-3</v>
      </c>
      <c r="KO303" s="7">
        <f t="shared" ca="1" si="1439"/>
        <v>0</v>
      </c>
      <c r="KP303" s="7">
        <f t="shared" ca="1" si="1440"/>
        <v>0</v>
      </c>
      <c r="KQ303" s="7" t="str">
        <f ca="1">IFERROR(IF(KQ302+KP303&gt;KR$4,KQ302,KQ302+KP303),"")</f>
        <v/>
      </c>
      <c r="KR303" s="7">
        <f t="shared" ca="1" si="1534"/>
        <v>0</v>
      </c>
      <c r="KS303" s="7">
        <f t="shared" ca="1" si="1441"/>
        <v>0.92223567107761018</v>
      </c>
      <c r="KT303" s="7">
        <f t="shared" ca="1" si="1442"/>
        <v>-0.1530049018468409</v>
      </c>
      <c r="KU303" s="7">
        <f t="shared" ca="1" si="1443"/>
        <v>0</v>
      </c>
      <c r="KV303" s="7">
        <f t="shared" ca="1" si="1444"/>
        <v>0</v>
      </c>
      <c r="KW303" s="7" t="str">
        <f ca="1">IFERROR(IF(KW302+KV303&gt;KX$4,KW302,KW302+KV303),"")</f>
        <v/>
      </c>
      <c r="KX303" s="7">
        <f t="shared" ca="1" si="1535"/>
        <v>0</v>
      </c>
      <c r="KY303" s="7">
        <f t="shared" ca="1" si="1445"/>
        <v>0.14390956975847213</v>
      </c>
      <c r="KZ303" s="7">
        <f t="shared" ca="1" si="1446"/>
        <v>0.62532119947229714</v>
      </c>
      <c r="LA303" s="7">
        <f t="shared" ca="1" si="1447"/>
        <v>1</v>
      </c>
      <c r="LB303" s="7" t="str">
        <f t="shared" ca="1" si="1448"/>
        <v>2</v>
      </c>
      <c r="LC303" s="7" t="str">
        <f ca="1">IFERROR(IF(LC302+LB303&gt;LD$4,LC302,LC302+LB303),"")</f>
        <v/>
      </c>
      <c r="LD303" s="7">
        <f t="shared" ca="1" si="1536"/>
        <v>0</v>
      </c>
      <c r="LE303" s="7">
        <f t="shared" ca="1" si="1449"/>
        <v>0.44083720107580582</v>
      </c>
      <c r="LF303" s="7">
        <f t="shared" ca="1" si="1450"/>
        <v>0.32839356815496346</v>
      </c>
      <c r="LG303" s="7">
        <f t="shared" ca="1" si="1451"/>
        <v>1</v>
      </c>
      <c r="LH303" s="7" t="str">
        <f t="shared" ca="1" si="1452"/>
        <v>2</v>
      </c>
      <c r="LI303" s="7" t="str">
        <f ca="1">IFERROR(IF(LI302+LH303&gt;LJ$4,LI302,LI302+LH303),"")</f>
        <v/>
      </c>
      <c r="LJ303" s="7">
        <f t="shared" ca="1" si="1537"/>
        <v>0</v>
      </c>
      <c r="LK303" s="7">
        <f t="shared" ca="1" si="1453"/>
        <v>0.9896597502666451</v>
      </c>
      <c r="LL303" s="7">
        <f t="shared" ca="1" si="1454"/>
        <v>-0.22042898103587583</v>
      </c>
      <c r="LM303" s="7">
        <f t="shared" ca="1" si="1455"/>
        <v>0</v>
      </c>
      <c r="LN303" s="7">
        <f t="shared" ca="1" si="1456"/>
        <v>0</v>
      </c>
      <c r="LO303" s="7" t="str">
        <f ca="1">IFERROR(IF(LO302+LN303&gt;LP$4,LO302,LO302+LN303),"")</f>
        <v/>
      </c>
      <c r="LP303" s="7">
        <f t="shared" ca="1" si="1538"/>
        <v>0</v>
      </c>
      <c r="LQ303" s="7">
        <f t="shared" ca="1" si="1457"/>
        <v>0.95818707609651477</v>
      </c>
      <c r="LR303" s="7">
        <f t="shared" ca="1" si="1458"/>
        <v>-0.18895630686574549</v>
      </c>
      <c r="LS303" s="7">
        <f t="shared" ca="1" si="1459"/>
        <v>0</v>
      </c>
      <c r="LT303" s="7">
        <f t="shared" ca="1" si="1460"/>
        <v>0</v>
      </c>
      <c r="LU303" s="7" t="str">
        <f ca="1">IFERROR(IF(LU302+LT303&gt;LV$4,LU302,LU302+LT303),"")</f>
        <v/>
      </c>
      <c r="LV303" s="7">
        <f t="shared" ca="1" si="1539"/>
        <v>0</v>
      </c>
      <c r="LW303" s="7">
        <f t="shared" ca="1" si="1461"/>
        <v>0.30093095848156515</v>
      </c>
      <c r="LX303" s="7">
        <f t="shared" ca="1" si="1462"/>
        <v>0.46829981074920413</v>
      </c>
      <c r="LY303" s="7">
        <f t="shared" ca="1" si="1463"/>
        <v>1</v>
      </c>
      <c r="LZ303" s="7" t="str">
        <f t="shared" ca="1" si="1464"/>
        <v>2</v>
      </c>
      <c r="MA303" s="7" t="str">
        <f ca="1">IFERROR(IF(MA302+LZ303&gt;MB$4,MA302,MA302+LZ303),"")</f>
        <v/>
      </c>
      <c r="MB303" s="7">
        <f t="shared" ca="1" si="1540"/>
        <v>0</v>
      </c>
      <c r="MC303" s="7">
        <f t="shared" ca="1" si="1465"/>
        <v>0.82330978401520871</v>
      </c>
      <c r="MD303" s="7">
        <f t="shared" ca="1" si="1466"/>
        <v>-5.4079014784439439E-2</v>
      </c>
      <c r="ME303" s="7">
        <f t="shared" ca="1" si="1467"/>
        <v>0</v>
      </c>
      <c r="MF303" s="7">
        <f t="shared" ca="1" si="1468"/>
        <v>0</v>
      </c>
      <c r="MG303" s="7" t="str">
        <f ca="1">IFERROR(IF(MG302+MF303&gt;MH$4,MG302,MG302+MF303),"")</f>
        <v/>
      </c>
      <c r="MH303" s="7">
        <f t="shared" ca="1" si="1541"/>
        <v>0</v>
      </c>
      <c r="MI303" s="7">
        <f t="shared" ca="1" si="1469"/>
        <v>0.68352190784867273</v>
      </c>
      <c r="MJ303" s="7">
        <f t="shared" ca="1" si="1470"/>
        <v>8.5708861382096546E-2</v>
      </c>
      <c r="MK303" s="7">
        <f t="shared" ca="1" si="1471"/>
        <v>1</v>
      </c>
      <c r="ML303" s="7" t="str">
        <f t="shared" ca="1" si="1472"/>
        <v>2</v>
      </c>
      <c r="MM303" s="7" t="str">
        <f ca="1">IFERROR(IF(MM302+ML303&gt;MN$4,MM302,MM302+ML303),"")</f>
        <v/>
      </c>
      <c r="MN303" s="7">
        <f t="shared" ca="1" si="1542"/>
        <v>0</v>
      </c>
      <c r="MO303" s="7">
        <f t="shared" ca="1" si="1473"/>
        <v>0.36371446582760791</v>
      </c>
      <c r="MP303" s="7">
        <f t="shared" ca="1" si="1474"/>
        <v>0.40551630340316136</v>
      </c>
      <c r="MQ303" s="7">
        <f t="shared" ca="1" si="1475"/>
        <v>1</v>
      </c>
      <c r="MR303" s="7" t="str">
        <f t="shared" ca="1" si="1476"/>
        <v>2</v>
      </c>
      <c r="MS303" s="7" t="str">
        <f ca="1">IFERROR(IF(MS302+MR303&gt;MT$4,MS302,MS302+MR303),"")</f>
        <v/>
      </c>
      <c r="MT303" s="7">
        <f t="shared" ca="1" si="1543"/>
        <v>0</v>
      </c>
      <c r="MU303" s="7">
        <f t="shared" ca="1" si="1477"/>
        <v>0.86902996159221169</v>
      </c>
      <c r="MV303" s="7">
        <f t="shared" ca="1" si="1478"/>
        <v>-9.9799192361442413E-2</v>
      </c>
      <c r="MW303" s="7">
        <f t="shared" ca="1" si="1479"/>
        <v>0</v>
      </c>
      <c r="MX303" s="7">
        <f t="shared" ca="1" si="1480"/>
        <v>0</v>
      </c>
      <c r="MY303" s="7" t="str">
        <f ca="1">IFERROR(IF(MY302+MX303&gt;MZ$4,MY302,MY302+MX303),"")</f>
        <v/>
      </c>
      <c r="MZ303" s="7">
        <f t="shared" ca="1" si="1544"/>
        <v>0</v>
      </c>
      <c r="NA303" s="7">
        <f t="shared" ca="1" si="1481"/>
        <v>0.98287649059020299</v>
      </c>
      <c r="NB303" s="7">
        <f t="shared" ca="1" si="1482"/>
        <v>-0.21364572135943372</v>
      </c>
      <c r="NC303" s="7">
        <f t="shared" ca="1" si="1483"/>
        <v>0</v>
      </c>
      <c r="ND303" s="7">
        <f t="shared" ca="1" si="1484"/>
        <v>0</v>
      </c>
      <c r="NE303" s="7" t="str">
        <f ca="1">IFERROR(IF(NE302+ND303&gt;NF$4,NE302,NE302+ND303),"")</f>
        <v/>
      </c>
      <c r="NF303" s="7">
        <f t="shared" ca="1" si="1545"/>
        <v>0</v>
      </c>
      <c r="NG303" s="7">
        <f t="shared" ca="1" si="1485"/>
        <v>0.45935300492585218</v>
      </c>
      <c r="NH303" s="7">
        <f t="shared" ca="1" si="1486"/>
        <v>0.30987776430491709</v>
      </c>
      <c r="NI303" s="7">
        <f t="shared" ca="1" si="1487"/>
        <v>1</v>
      </c>
      <c r="NJ303" s="7" t="str">
        <f t="shared" ca="1" si="1488"/>
        <v>2</v>
      </c>
      <c r="NK303" s="7" t="str">
        <f ca="1">IFERROR(IF(NK302+NJ303&gt;NL$4,NK302,NK302+NJ303),"")</f>
        <v/>
      </c>
      <c r="NL303" s="7">
        <f t="shared" ca="1" si="1546"/>
        <v>0</v>
      </c>
      <c r="NM303" s="7">
        <f t="shared" ca="1" si="1489"/>
        <v>0.10721623295792426</v>
      </c>
      <c r="NN303" s="7">
        <f t="shared" ca="1" si="1490"/>
        <v>0.66201453627284501</v>
      </c>
      <c r="NO303" s="7">
        <f t="shared" ca="1" si="1491"/>
        <v>1</v>
      </c>
      <c r="NP303" s="7" t="str">
        <f t="shared" ca="1" si="1492"/>
        <v>2</v>
      </c>
      <c r="NQ303" s="7" t="str">
        <f ca="1">IFERROR(IF(NQ302+NP303&gt;NR$4,NQ302,NQ302+NP303),"")</f>
        <v/>
      </c>
      <c r="NR303" s="7">
        <f t="shared" ca="1" si="1547"/>
        <v>0</v>
      </c>
      <c r="NT303">
        <v>305</v>
      </c>
      <c r="NU303" s="7" t="s">
        <v>19</v>
      </c>
      <c r="NV303" s="7" t="str">
        <f t="shared" ca="1" si="1280"/>
        <v/>
      </c>
      <c r="NW303" s="7" t="str">
        <f t="shared" ca="1" si="1493"/>
        <v/>
      </c>
      <c r="NX303" t="str">
        <f ca="1">IFERROR(VLOOKUP(NT303,$K$3:$AK$568,8,FALSE),"")</f>
        <v/>
      </c>
      <c r="NY303" t="str">
        <f ca="1">IFERROR(VLOOKUP(NT303,$K$3:$AK$568,9,FALSE),"")</f>
        <v/>
      </c>
      <c r="NZ303" s="7" t="str">
        <f ca="1">IFERROR(VLOOKUP(NT303,$K$3:$AK$568,27,FALSE),"")</f>
        <v/>
      </c>
      <c r="OB303">
        <v>305</v>
      </c>
      <c r="OC303" s="7" t="s">
        <v>19</v>
      </c>
      <c r="OD303" t="e">
        <f t="shared" ca="1" si="1548"/>
        <v>#N/A</v>
      </c>
      <c r="OE303" s="7" t="str">
        <f t="shared" ca="1" si="1549"/>
        <v/>
      </c>
      <c r="OF303" s="7" t="str">
        <f t="shared" ca="1" si="1550"/>
        <v/>
      </c>
      <c r="OG303" t="str">
        <f t="shared" ca="1" si="1551"/>
        <v/>
      </c>
      <c r="OI303">
        <v>305</v>
      </c>
      <c r="OJ303" s="7" t="s">
        <v>19</v>
      </c>
      <c r="OK303" s="7" t="str">
        <f t="shared" ca="1" si="1552"/>
        <v/>
      </c>
      <c r="OL303" s="7" t="str">
        <f t="shared" ca="1" si="1553"/>
        <v/>
      </c>
      <c r="OM303" t="str">
        <f ca="1">IFERROR(VLOOKUP(OI303,$L$3:$AK$568,7,FALSE),"")</f>
        <v/>
      </c>
      <c r="ON303" t="str">
        <f ca="1">IFERROR(VLOOKUP(OI303,$L$3:$AK$568,8,FALSE),"")</f>
        <v/>
      </c>
      <c r="OO303" s="7" t="str">
        <f ca="1">IFERROR(VLOOKUP(OI303,$L$3:$AK$568,26,FALSE),"")</f>
        <v/>
      </c>
      <c r="OQ303">
        <v>305</v>
      </c>
      <c r="OR303" s="7" t="s">
        <v>19</v>
      </c>
      <c r="OS303" t="e">
        <f t="shared" ca="1" si="1554"/>
        <v>#N/A</v>
      </c>
      <c r="OT303" s="7" t="str">
        <f t="shared" ca="1" si="1555"/>
        <v/>
      </c>
      <c r="OU303" s="7" t="str">
        <f t="shared" ca="1" si="1556"/>
        <v/>
      </c>
      <c r="OV303" t="str">
        <f t="shared" ca="1" si="1557"/>
        <v/>
      </c>
      <c r="OX303">
        <v>305</v>
      </c>
      <c r="OY303" s="7" t="s">
        <v>19</v>
      </c>
      <c r="OZ303" s="7" t="str">
        <f t="shared" ca="1" si="1558"/>
        <v/>
      </c>
      <c r="PA303" s="7" t="str">
        <f t="shared" ca="1" si="1559"/>
        <v/>
      </c>
      <c r="PB303" t="str">
        <f ca="1">IFERROR(VLOOKUP(OX303,$M$3:$AK$568,6,FALSE),"")</f>
        <v/>
      </c>
      <c r="PC303" t="str">
        <f ca="1">IFERROR(VLOOKUP(OX303,$M$3:$AK$568,7,FALSE),"")</f>
        <v/>
      </c>
      <c r="PD303" s="7" t="str">
        <f ca="1">IFERROR(VLOOKUP(OX303,$M$3:$AK$568,25,FALSE),"")</f>
        <v/>
      </c>
      <c r="PF303">
        <v>305</v>
      </c>
      <c r="PG303" s="7" t="s">
        <v>19</v>
      </c>
      <c r="PH303" t="e">
        <f t="shared" ca="1" si="1560"/>
        <v>#N/A</v>
      </c>
      <c r="PI303" s="7" t="str">
        <f t="shared" ca="1" si="1561"/>
        <v/>
      </c>
      <c r="PJ303" s="7" t="str">
        <f t="shared" ca="1" si="1562"/>
        <v/>
      </c>
      <c r="PK303" t="str">
        <f t="shared" ca="1" si="1563"/>
        <v/>
      </c>
      <c r="PM303">
        <v>305</v>
      </c>
      <c r="PN303" s="7" t="s">
        <v>19</v>
      </c>
      <c r="PO303" s="202" t="str">
        <f t="shared" ca="1" si="1564"/>
        <v/>
      </c>
      <c r="PP303" s="7" t="str">
        <f t="shared" ca="1" si="1565"/>
        <v/>
      </c>
      <c r="PQ303" t="str">
        <f ca="1">IFERROR(VLOOKUP(PM303,$G$325:$R$409,12,FALSE),"")</f>
        <v/>
      </c>
      <c r="PR303" t="e">
        <f ca="1">VLOOKUP(PM303,$G$324:$Q$409,11,FALSE)</f>
        <v>#N/A</v>
      </c>
      <c r="PS303" s="7" t="str">
        <f ca="1">VLOOKUP(PQ303,$R$325:$Y$409,8,FALSE)</f>
        <v>- -</v>
      </c>
      <c r="PT303" s="7">
        <f ca="1">ReSt</f>
        <v>-4</v>
      </c>
      <c r="PU303" s="7" t="e">
        <f t="shared" ca="1" si="1566"/>
        <v>#N/A</v>
      </c>
      <c r="PV303" s="7" t="e">
        <f t="shared" ca="1" si="1567"/>
        <v>#N/A</v>
      </c>
      <c r="PW303" s="7" t="str">
        <f ca="1">VLOOKUP(PQ303,$R$325:$AK$409,8,FALSE)</f>
        <v>- -</v>
      </c>
      <c r="PX303" s="7"/>
      <c r="PY303">
        <v>305</v>
      </c>
      <c r="PZ303" s="7" t="s">
        <v>19</v>
      </c>
      <c r="QA303" t="str">
        <f t="shared" ca="1" si="1568"/>
        <v/>
      </c>
      <c r="QB303" s="7" t="str">
        <f t="shared" ca="1" si="1569"/>
        <v/>
      </c>
      <c r="QC303" s="7" t="str">
        <f t="shared" ca="1" si="1570"/>
        <v/>
      </c>
      <c r="QD303" t="str">
        <f t="shared" ca="1" si="1571"/>
        <v/>
      </c>
      <c r="QF303">
        <v>305</v>
      </c>
      <c r="QG303" s="7" t="s">
        <v>19</v>
      </c>
      <c r="QH303" s="7" t="str">
        <f t="shared" ca="1" si="1572"/>
        <v/>
      </c>
      <c r="QI303" s="7" t="e">
        <f t="shared" ca="1" si="1573"/>
        <v>#VALUE!</v>
      </c>
      <c r="QJ303" t="e">
        <f t="shared" ca="1" si="1574"/>
        <v>#N/A</v>
      </c>
      <c r="QK303" s="7" t="e">
        <f t="shared" ca="1" si="1575"/>
        <v>#N/A</v>
      </c>
      <c r="QM303">
        <v>305</v>
      </c>
      <c r="QN303" s="7" t="s">
        <v>19</v>
      </c>
      <c r="QO303" t="str">
        <f t="shared" ca="1" si="1576"/>
        <v/>
      </c>
      <c r="QP303" s="7" t="str">
        <f t="shared" ca="1" si="1577"/>
        <v/>
      </c>
      <c r="QQ303" t="str">
        <f t="shared" ca="1" si="1578"/>
        <v/>
      </c>
    </row>
    <row r="304" spans="1:459" x14ac:dyDescent="0.25">
      <c r="A304" s="240" t="str">
        <f>IF('Character Sheet'!$B$4="Creature","N","Y")</f>
        <v>Y</v>
      </c>
      <c r="C304" s="75"/>
      <c r="D304" s="76"/>
      <c r="F304" s="75"/>
      <c r="G304" s="76"/>
      <c r="I304" s="75"/>
      <c r="J304" s="85"/>
      <c r="K304" s="85">
        <f t="shared" ca="1" si="1589"/>
        <v>7</v>
      </c>
      <c r="L304" s="85">
        <f t="shared" ca="1" si="1587"/>
        <v>7</v>
      </c>
      <c r="M304" s="70">
        <f t="shared" ca="1" si="1593"/>
        <v>18</v>
      </c>
      <c r="O304" s="222">
        <f t="shared" ca="1" si="1277"/>
        <v>401</v>
      </c>
      <c r="Q304" s="7" t="s">
        <v>1752</v>
      </c>
      <c r="R304" s="9" t="s">
        <v>1803</v>
      </c>
      <c r="S304" s="9" t="str">
        <f t="shared" ref="S304:S313" si="1594">R304</f>
        <v>Grace 2</v>
      </c>
      <c r="T304" s="61" t="str">
        <f>SUBSTITUTE(IFERROR(IFERROR(VLOOKUP(R304,'[1]Skill Statistics'!$A$3:$C$513,2,FALSE),VLOOKUP(Q304,'[1]Skill Statistics'!$A$3:$C$513,2,FALSE)),T303),"R*","ReSt")</f>
        <v>- -</v>
      </c>
      <c r="U304" s="61" t="str">
        <f>IFERROR(IFERROR(VLOOKUP(R304,'[1]Skill Statistics'!$A$3:$C$513,3,FALSE),VLOOKUP(Q304,'[1]Skill Statistics'!$A$3:$C$513,3,FALSE)),U303)</f>
        <v>- -</v>
      </c>
      <c r="V304" s="61" t="str">
        <f>IF(ISNUMBER(SEARCH("Category",R304)),"- -",IFERROR(IFERROR(VLOOKUP(Q304,[1]Professions!$A$4:$AM$288,MATCH(Profession,[1]Professions!$A$1:$AM$1,0),FALSE),VLOOKUP(Q304,Calculations!$B$91:$I$95,8,FALSE)),"- -"))</f>
        <v>5 / 7</v>
      </c>
      <c r="W304" s="60">
        <f t="shared" ca="1" si="1278"/>
        <v>0</v>
      </c>
      <c r="X304" s="7">
        <f ca="1">IFERROR(VLOOKUP(R304,$BS$6:$NR$519,MATCH(ActualLevel,$BS$3:$NR$3,0),FALSE),"- -")</f>
        <v>0</v>
      </c>
      <c r="Y304" s="7">
        <f t="shared" ca="1" si="1588"/>
        <v>0</v>
      </c>
      <c r="Z304" s="7">
        <f ca="1">IFERROR(VLOOKUP(Y304,Charts!$BQ$2:$BR$52,2,FALSE),"- -")</f>
        <v>-25</v>
      </c>
      <c r="AA304" s="7" t="str">
        <f t="shared" ca="1" si="1281"/>
        <v>- -</v>
      </c>
      <c r="AB304" s="7">
        <f t="shared" ca="1" si="1584"/>
        <v>0</v>
      </c>
      <c r="AC304" s="7"/>
      <c r="AD304" s="7"/>
      <c r="AE304" s="7"/>
      <c r="AF304" s="7"/>
      <c r="AG304" s="7"/>
      <c r="AH304" s="43"/>
      <c r="AI304" s="7"/>
      <c r="AJ304" s="7"/>
      <c r="AK304" s="7">
        <f t="shared" ca="1" si="1282"/>
        <v>-25</v>
      </c>
      <c r="AL304" s="7"/>
      <c r="AM304" s="69">
        <f>IFERROR(VLOOKUP(R304,'[1]Skill Statistics'!$A$3:$AN$513,MATCH(Profession,'[1]Skill Statistics'!$A$2:$AN$2,0),FALSE),0)</f>
        <v>0</v>
      </c>
      <c r="AN304" s="85">
        <f>IFERROR(VLOOKUP(Q304,'[1]Skill Statistics'!$A$3:$BK$513,MATCH(Archetype,'[1]Skill Statistics'!$A$2:$BK$2,0),FALSE),0)</f>
        <v>0</v>
      </c>
      <c r="AO304" s="85">
        <f>IFERROR(VLOOKUP(Q304,'[1]Skill Statistics'!$A$3:$BB$513,MATCH(Race,'[1]Skill Statistics'!$A$2:$BB$2,0),FALSE),0)</f>
        <v>0</v>
      </c>
      <c r="AP304" s="85">
        <f t="shared" ca="1" si="1495"/>
        <v>0</v>
      </c>
      <c r="AQ304" s="70"/>
      <c r="AS304" s="69">
        <f>IFERROR(VLOOKUP(Q304,'[1]Professional Skills'!$A$4:$AM$288,MATCH(Profession,'[1]Professional Skills'!$A$3:$AM$3,0),FALSE),"- -")</f>
        <v>0</v>
      </c>
      <c r="AT304" t="s">
        <v>1812</v>
      </c>
      <c r="AU304" s="7" t="str">
        <f t="shared" si="1586"/>
        <v/>
      </c>
      <c r="AV304" s="7">
        <f t="shared" ca="1" si="1585"/>
        <v>0</v>
      </c>
      <c r="AW304" t="str">
        <f t="shared" si="1580"/>
        <v/>
      </c>
      <c r="AX304" t="str">
        <f>IFERROR(_xlfn.RANK.EQ(AW304,$AW$5:$AW$568),"")</f>
        <v/>
      </c>
      <c r="AY304">
        <f t="shared" si="1285"/>
        <v>0</v>
      </c>
      <c r="AZ304" s="70" t="str">
        <f t="shared" si="1283"/>
        <v/>
      </c>
      <c r="BB304" s="69">
        <f>IFERROR(IF(Q304="Language",VLOOKUP(R304,[1]Cultures!$B$4:$N$218,MATCH(Culture,[1]Cultures!$B$3:$N$3,0),FALSE),VLOOKUP(Q304,[1]Cultures!$B$4:$O$212,MATCH(Culture,[1]Cultures!$B$3:$O$3,0),FALSE)),"- -")</f>
        <v>0</v>
      </c>
      <c r="BC304" t="s">
        <v>1812</v>
      </c>
      <c r="BD304">
        <f t="shared" ca="1" si="1581"/>
        <v>7.0594254432850834E-2</v>
      </c>
      <c r="BE304">
        <f t="shared" ca="1" si="1582"/>
        <v>7.0594254432850834E-2</v>
      </c>
      <c r="BH304">
        <f ca="1">_xlfn.RANK.EQ(BE304,$BE$303:$BE$307)</f>
        <v>5</v>
      </c>
      <c r="BI304" s="7">
        <f t="shared" ca="1" si="1284"/>
        <v>0</v>
      </c>
      <c r="BK304" s="7"/>
      <c r="BL304" s="70">
        <f t="shared" ca="1" si="1286"/>
        <v>0</v>
      </c>
      <c r="BN304" s="69">
        <f>IFERROR(VLOOKUP(V304,Charts!$BT$2:$BV$14,3,FALSE),"- -")</f>
        <v>0.46153846153846156</v>
      </c>
      <c r="BO304" s="85">
        <f t="shared" ca="1" si="1496"/>
        <v>0.79911082702270142</v>
      </c>
      <c r="BP304" s="70">
        <f t="shared" ca="1" si="1583"/>
        <v>401</v>
      </c>
      <c r="BR304" s="7">
        <v>303</v>
      </c>
      <c r="BS304" s="9" t="str">
        <f ca="1">VLOOKUP(BR304,$O$3:$R$568,4,FALSE)</f>
        <v>Telekinesis</v>
      </c>
      <c r="BT304" s="7" t="str">
        <f ca="1">VLOOKUP(BS304,$R$3:$V$568,5,FALSE)</f>
        <v>3 / 5</v>
      </c>
      <c r="BU304" s="7">
        <f ca="1">VLOOKUP(BT304,Charts!$BT$2:$BV$14,3,FALSE)</f>
        <v>0.61538461538461542</v>
      </c>
      <c r="BV304" s="7" t="str">
        <f t="shared" ca="1" si="1287"/>
        <v>3</v>
      </c>
      <c r="BW304" s="7" t="str">
        <f t="shared" ca="1" si="1288"/>
        <v>5</v>
      </c>
      <c r="BY304" s="7">
        <f t="shared" ca="1" si="1289"/>
        <v>0.66944272030848129</v>
      </c>
      <c r="BZ304" s="7">
        <f t="shared" ca="1" si="1290"/>
        <v>-5.4058104923865868E-2</v>
      </c>
      <c r="CA304" s="7">
        <f t="shared" ca="1" si="1291"/>
        <v>0</v>
      </c>
      <c r="CB304" s="7">
        <f t="shared" ca="1" si="1292"/>
        <v>0</v>
      </c>
      <c r="CC304" s="7" t="str">
        <f ca="1">IFERROR(IF(CC303+CB304&gt;CD$4,CC303,CC303+CB304),"")</f>
        <v/>
      </c>
      <c r="CD304" s="7">
        <f t="shared" ca="1" si="1497"/>
        <v>0</v>
      </c>
      <c r="CE304" s="7">
        <f t="shared" ca="1" si="1293"/>
        <v>0.23107491203720754</v>
      </c>
      <c r="CF304" s="7">
        <f t="shared" ca="1" si="1294"/>
        <v>0.38430970334740788</v>
      </c>
      <c r="CG304" s="7">
        <f t="shared" ca="1" si="1295"/>
        <v>1</v>
      </c>
      <c r="CH304" s="7" t="str">
        <f t="shared" ca="1" si="1296"/>
        <v>3</v>
      </c>
      <c r="CI304" s="7" t="str">
        <f ca="1">IFERROR(IF(CI303+CH304&gt;CJ$4,CI303,CI303+CH304),"")</f>
        <v/>
      </c>
      <c r="CJ304" s="7">
        <f t="shared" ca="1" si="1498"/>
        <v>0</v>
      </c>
      <c r="CK304" s="7">
        <f t="shared" ca="1" si="1297"/>
        <v>0.22763234956640621</v>
      </c>
      <c r="CL304" s="7">
        <f t="shared" ca="1" si="1298"/>
        <v>0.38775226581820921</v>
      </c>
      <c r="CM304" s="7">
        <f t="shared" ca="1" si="1299"/>
        <v>1</v>
      </c>
      <c r="CN304" s="7" t="str">
        <f t="shared" ca="1" si="1300"/>
        <v>3</v>
      </c>
      <c r="CO304" s="7" t="str">
        <f ca="1">IFERROR(IF(CO303+CN304&gt;CP$4,CO303,CO303+CN304),"")</f>
        <v/>
      </c>
      <c r="CP304" s="7">
        <f t="shared" ca="1" si="1499"/>
        <v>0</v>
      </c>
      <c r="CQ304" s="7">
        <f t="shared" ca="1" si="1301"/>
        <v>0.52988153873323085</v>
      </c>
      <c r="CR304" s="7">
        <f t="shared" ca="1" si="1302"/>
        <v>8.5503076651384569E-2</v>
      </c>
      <c r="CS304" s="7">
        <f t="shared" ca="1" si="1303"/>
        <v>1</v>
      </c>
      <c r="CT304" s="7" t="str">
        <f t="shared" ca="1" si="1304"/>
        <v>3</v>
      </c>
      <c r="CU304" s="7" t="str">
        <f ca="1">IFERROR(IF(CU303+CT304&gt;CV$4,CU303,CU303+CT304),"")</f>
        <v/>
      </c>
      <c r="CV304" s="7">
        <f t="shared" ca="1" si="1500"/>
        <v>0</v>
      </c>
      <c r="CW304" s="7">
        <f t="shared" ca="1" si="1305"/>
        <v>5.5777865117510705E-2</v>
      </c>
      <c r="CX304" s="7">
        <f t="shared" ca="1" si="1306"/>
        <v>0.55960675026710471</v>
      </c>
      <c r="CY304" s="7">
        <f t="shared" ca="1" si="1307"/>
        <v>1</v>
      </c>
      <c r="CZ304" s="7" t="str">
        <f t="shared" ca="1" si="1308"/>
        <v>3</v>
      </c>
      <c r="DA304" s="7" t="str">
        <f ca="1">IFERROR(IF(DA303+CZ304&gt;DB$4,DA303,DA303+CZ304),"")</f>
        <v/>
      </c>
      <c r="DB304" s="7">
        <f t="shared" ca="1" si="1501"/>
        <v>0</v>
      </c>
      <c r="DC304" s="7">
        <f t="shared" ca="1" si="1309"/>
        <v>4.4568271375782675E-2</v>
      </c>
      <c r="DD304" s="7">
        <f t="shared" ca="1" si="1310"/>
        <v>0.57081634400883274</v>
      </c>
      <c r="DE304" s="7">
        <f t="shared" ca="1" si="1311"/>
        <v>1</v>
      </c>
      <c r="DF304" s="7" t="str">
        <f t="shared" ca="1" si="1312"/>
        <v>3</v>
      </c>
      <c r="DG304" s="7" t="str">
        <f ca="1">IFERROR(IF(DG303+DF304&gt;DH$4,DG303,DG303+DF304),"")</f>
        <v/>
      </c>
      <c r="DH304" s="7">
        <f t="shared" ca="1" si="1502"/>
        <v>0</v>
      </c>
      <c r="DI304" s="7">
        <f t="shared" ca="1" si="1313"/>
        <v>0.13463588307895391</v>
      </c>
      <c r="DJ304" s="7">
        <f t="shared" ca="1" si="1314"/>
        <v>0.48074873230566151</v>
      </c>
      <c r="DK304" s="7">
        <f t="shared" ca="1" si="1315"/>
        <v>1</v>
      </c>
      <c r="DL304" s="7" t="str">
        <f t="shared" ca="1" si="1316"/>
        <v>3</v>
      </c>
      <c r="DM304" s="7" t="str">
        <f ca="1">IFERROR(IF(DM303+DL304&gt;DN$4,DM303,DM303+DL304),"")</f>
        <v/>
      </c>
      <c r="DN304" s="7">
        <f t="shared" ca="1" si="1503"/>
        <v>0</v>
      </c>
      <c r="DO304" s="7">
        <f t="shared" ca="1" si="1317"/>
        <v>0.46197159343078975</v>
      </c>
      <c r="DP304" s="7">
        <f t="shared" ca="1" si="1318"/>
        <v>0.15341302195382567</v>
      </c>
      <c r="DQ304" s="7">
        <f t="shared" ca="1" si="1319"/>
        <v>1</v>
      </c>
      <c r="DR304" s="7" t="str">
        <f t="shared" ca="1" si="1320"/>
        <v>3</v>
      </c>
      <c r="DS304" s="7" t="str">
        <f ca="1">IFERROR(IF(DS303+DR304&gt;DT$4,DS303,DS303+DR304),"")</f>
        <v/>
      </c>
      <c r="DT304" s="7">
        <f t="shared" ca="1" si="1504"/>
        <v>0</v>
      </c>
      <c r="DU304" s="7">
        <f t="shared" ca="1" si="1321"/>
        <v>0.19970961177600954</v>
      </c>
      <c r="DV304" s="7">
        <f t="shared" ca="1" si="1322"/>
        <v>0.41567500360860588</v>
      </c>
      <c r="DW304" s="7">
        <f t="shared" ca="1" si="1323"/>
        <v>1</v>
      </c>
      <c r="DX304" s="7" t="str">
        <f t="shared" ca="1" si="1324"/>
        <v>3</v>
      </c>
      <c r="DY304" s="7" t="str">
        <f ca="1">IFERROR(IF(DY303+DX304&gt;DZ$4,DY303,DY303+DX304),"")</f>
        <v/>
      </c>
      <c r="DZ304" s="7">
        <f t="shared" ca="1" si="1505"/>
        <v>0</v>
      </c>
      <c r="EA304" s="7">
        <f t="shared" ca="1" si="1325"/>
        <v>0.78514896534586187</v>
      </c>
      <c r="EB304" s="7">
        <f t="shared" ca="1" si="1326"/>
        <v>-0.16976434996124645</v>
      </c>
      <c r="EC304" s="7">
        <f t="shared" ca="1" si="1327"/>
        <v>0</v>
      </c>
      <c r="ED304" s="7">
        <f t="shared" ca="1" si="1328"/>
        <v>0</v>
      </c>
      <c r="EE304" s="7" t="str">
        <f ca="1">IFERROR(IF(EE303+ED304&gt;EF$4,EE303,EE303+ED304),"")</f>
        <v/>
      </c>
      <c r="EF304" s="7">
        <f t="shared" ca="1" si="1506"/>
        <v>0</v>
      </c>
      <c r="EG304" s="7">
        <f t="shared" ca="1" si="1329"/>
        <v>0.54665606279965984</v>
      </c>
      <c r="EH304" s="7">
        <f t="shared" ca="1" si="1330"/>
        <v>6.8728552584955582E-2</v>
      </c>
      <c r="EI304" s="7">
        <f t="shared" ca="1" si="1331"/>
        <v>1</v>
      </c>
      <c r="EJ304" s="7" t="str">
        <f t="shared" ca="1" si="1332"/>
        <v>3</v>
      </c>
      <c r="EK304" s="7" t="str">
        <f ca="1">IFERROR(IF(EK303+EJ304&gt;EL$4,EK303,EK303+EJ304),"")</f>
        <v/>
      </c>
      <c r="EL304" s="7">
        <f t="shared" ca="1" si="1507"/>
        <v>0</v>
      </c>
      <c r="EM304" s="7">
        <f t="shared" ca="1" si="1333"/>
        <v>0.96762991325844239</v>
      </c>
      <c r="EN304" s="7">
        <f t="shared" ca="1" si="1334"/>
        <v>-0.35224529787382697</v>
      </c>
      <c r="EO304" s="7">
        <f t="shared" ca="1" si="1335"/>
        <v>0</v>
      </c>
      <c r="EP304" s="7">
        <f t="shared" ca="1" si="1336"/>
        <v>0</v>
      </c>
      <c r="EQ304" s="7" t="str">
        <f ca="1">IFERROR(IF(EQ303+EP304&gt;ER$4,EQ303,EQ303+EP304),"")</f>
        <v/>
      </c>
      <c r="ER304" s="7">
        <f t="shared" ca="1" si="1508"/>
        <v>0</v>
      </c>
      <c r="ES304" s="7">
        <f t="shared" ca="1" si="1337"/>
        <v>0.36440119420400308</v>
      </c>
      <c r="ET304" s="7">
        <f t="shared" ca="1" si="1338"/>
        <v>0.25098342118061234</v>
      </c>
      <c r="EU304" s="7">
        <f t="shared" ca="1" si="1339"/>
        <v>1</v>
      </c>
      <c r="EV304" s="7" t="str">
        <f t="shared" ca="1" si="1340"/>
        <v>3</v>
      </c>
      <c r="EW304" s="7" t="str">
        <f ca="1">IFERROR(IF(EW303+EV304&gt;EX$4,EW303,EW303+EV304),"")</f>
        <v/>
      </c>
      <c r="EX304" s="7">
        <f t="shared" ca="1" si="1509"/>
        <v>0</v>
      </c>
      <c r="EY304" s="7">
        <f t="shared" ca="1" si="1341"/>
        <v>0.78221233897711007</v>
      </c>
      <c r="EZ304" s="7">
        <f t="shared" ca="1" si="1342"/>
        <v>-0.16682772359249465</v>
      </c>
      <c r="FA304" s="7">
        <f t="shared" ca="1" si="1343"/>
        <v>0</v>
      </c>
      <c r="FB304" s="7">
        <f t="shared" ca="1" si="1344"/>
        <v>0</v>
      </c>
      <c r="FC304" s="7" t="str">
        <f ca="1">IFERROR(IF(FC303+FB304&gt;FD$4,FC303,FC303+FB304),"")</f>
        <v/>
      </c>
      <c r="FD304" s="7">
        <f t="shared" ca="1" si="1510"/>
        <v>0</v>
      </c>
      <c r="FE304" s="7">
        <f t="shared" ca="1" si="1345"/>
        <v>3.1054999024201502E-3</v>
      </c>
      <c r="FF304" s="7">
        <f t="shared" ca="1" si="1346"/>
        <v>0.61227911548219527</v>
      </c>
      <c r="FG304" s="7">
        <f t="shared" ca="1" si="1347"/>
        <v>1</v>
      </c>
      <c r="FH304" s="7" t="str">
        <f t="shared" ca="1" si="1348"/>
        <v>3</v>
      </c>
      <c r="FI304" s="7" t="str">
        <f ca="1">IFERROR(IF(FI303+FH304&gt;FJ$4,FI303,FI303+FH304),"")</f>
        <v/>
      </c>
      <c r="FJ304" s="7">
        <f t="shared" ca="1" si="1511"/>
        <v>0</v>
      </c>
      <c r="FK304" s="7">
        <f t="shared" ca="1" si="1349"/>
        <v>0.23021024180156646</v>
      </c>
      <c r="FL304" s="7">
        <f t="shared" ca="1" si="1350"/>
        <v>0.38517437358304896</v>
      </c>
      <c r="FM304" s="7">
        <f t="shared" ca="1" si="1351"/>
        <v>1</v>
      </c>
      <c r="FN304" s="7" t="str">
        <f t="shared" ca="1" si="1352"/>
        <v>3</v>
      </c>
      <c r="FO304" s="7" t="str">
        <f ca="1">IFERROR(IF(FO303+FN304&gt;FP$4,FO303,FO303+FN304),"")</f>
        <v/>
      </c>
      <c r="FP304" s="7">
        <f t="shared" ca="1" si="1512"/>
        <v>0</v>
      </c>
      <c r="FQ304" s="7">
        <f t="shared" ca="1" si="1353"/>
        <v>0.91920401679627939</v>
      </c>
      <c r="FR304" s="7">
        <f t="shared" ca="1" si="1354"/>
        <v>-0.30381940141166397</v>
      </c>
      <c r="FS304" s="7">
        <f t="shared" ca="1" si="1355"/>
        <v>0</v>
      </c>
      <c r="FT304" s="7">
        <f t="shared" ca="1" si="1356"/>
        <v>0</v>
      </c>
      <c r="FU304" s="7" t="str">
        <f ca="1">IFERROR(IF(FU303+FT304&gt;FV$4,FU303,FU303+FT304),"")</f>
        <v/>
      </c>
      <c r="FV304" s="7">
        <f t="shared" ca="1" si="1513"/>
        <v>0</v>
      </c>
      <c r="FW304" s="7">
        <f t="shared" ca="1" si="1357"/>
        <v>0.78803122464501629</v>
      </c>
      <c r="FX304" s="7">
        <f t="shared" ca="1" si="1358"/>
        <v>-0.17264660926040087</v>
      </c>
      <c r="FY304" s="7">
        <f t="shared" ca="1" si="1359"/>
        <v>0</v>
      </c>
      <c r="FZ304" s="7">
        <f t="shared" ca="1" si="1360"/>
        <v>0</v>
      </c>
      <c r="GA304" s="7" t="str">
        <f ca="1">IFERROR(IF(GA303+FZ304&gt;GB$4,GA303,GA303+FZ304),"")</f>
        <v/>
      </c>
      <c r="GB304" s="7">
        <f t="shared" ca="1" si="1514"/>
        <v>0</v>
      </c>
      <c r="GC304" s="7">
        <f t="shared" ca="1" si="1361"/>
        <v>0.97813356544830854</v>
      </c>
      <c r="GD304" s="7">
        <f t="shared" ca="1" si="1362"/>
        <v>-0.36274895006369312</v>
      </c>
      <c r="GE304" s="7">
        <f t="shared" ca="1" si="1363"/>
        <v>0</v>
      </c>
      <c r="GF304" s="7">
        <f t="shared" ca="1" si="1364"/>
        <v>0</v>
      </c>
      <c r="GG304" s="7" t="str">
        <f ca="1">IFERROR(IF(GG303+GF304&gt;GH$4,GG303,GG303+GF304),"")</f>
        <v/>
      </c>
      <c r="GH304" s="7">
        <f t="shared" ca="1" si="1515"/>
        <v>0</v>
      </c>
      <c r="GI304" s="7">
        <f t="shared" ca="1" si="1365"/>
        <v>0.30134350967939894</v>
      </c>
      <c r="GJ304" s="7">
        <f t="shared" ca="1" si="1366"/>
        <v>0.31404110570521648</v>
      </c>
      <c r="GK304" s="7">
        <f t="shared" ca="1" si="1367"/>
        <v>1</v>
      </c>
      <c r="GL304" s="7" t="str">
        <f t="shared" ca="1" si="1368"/>
        <v>3</v>
      </c>
      <c r="GM304" s="7" t="str">
        <f ca="1">IFERROR(IF(GM303+GL304&gt;GN$4,GM303,GM303+GL304),"")</f>
        <v/>
      </c>
      <c r="GN304" s="7">
        <f t="shared" ca="1" si="1516"/>
        <v>0</v>
      </c>
      <c r="GO304" s="7">
        <f t="shared" ca="1" si="1369"/>
        <v>0.55564316070492548</v>
      </c>
      <c r="GP304" s="7">
        <f t="shared" ca="1" si="1370"/>
        <v>5.9741454679689943E-2</v>
      </c>
      <c r="GQ304" s="7">
        <f t="shared" ca="1" si="1371"/>
        <v>1</v>
      </c>
      <c r="GR304" s="7" t="str">
        <f t="shared" ca="1" si="1372"/>
        <v>3</v>
      </c>
      <c r="GS304" s="7" t="str">
        <f ca="1">IFERROR(IF(GS303+GR304&gt;GT$4,GS303,GS303+GR304),"")</f>
        <v/>
      </c>
      <c r="GT304" s="7">
        <f t="shared" ca="1" si="1517"/>
        <v>0</v>
      </c>
      <c r="GU304" s="7">
        <f t="shared" ca="1" si="1373"/>
        <v>0.59285703625045494</v>
      </c>
      <c r="GV304" s="7">
        <f t="shared" ca="1" si="1374"/>
        <v>2.252757913416048E-2</v>
      </c>
      <c r="GW304" s="7">
        <f t="shared" ca="1" si="1375"/>
        <v>1</v>
      </c>
      <c r="GX304" s="7" t="str">
        <f t="shared" ca="1" si="1376"/>
        <v>3</v>
      </c>
      <c r="GY304" s="7" t="str">
        <f ca="1">IFERROR(IF(GY303+GX304&gt;GZ$4,GY303,GY303+GX304),"")</f>
        <v/>
      </c>
      <c r="GZ304" s="7">
        <f t="shared" ca="1" si="1518"/>
        <v>0</v>
      </c>
      <c r="HA304" s="7">
        <f t="shared" ca="1" si="1377"/>
        <v>0.91797629467234554</v>
      </c>
      <c r="HB304" s="7">
        <f t="shared" ca="1" si="1378"/>
        <v>-0.30259167928773012</v>
      </c>
      <c r="HC304" s="7">
        <f t="shared" ca="1" si="1379"/>
        <v>0</v>
      </c>
      <c r="HD304" s="7">
        <f t="shared" ca="1" si="1380"/>
        <v>0</v>
      </c>
      <c r="HE304" s="7" t="str">
        <f ca="1">IFERROR(IF(HE303+HD304&gt;HF$4,HE303,HE303+HD304),"")</f>
        <v/>
      </c>
      <c r="HF304" s="7">
        <f t="shared" ca="1" si="1519"/>
        <v>0</v>
      </c>
      <c r="HG304" s="7">
        <f t="shared" ca="1" si="1381"/>
        <v>0.21924605958090393</v>
      </c>
      <c r="HH304" s="7">
        <f t="shared" ca="1" si="1382"/>
        <v>0.39613855580371149</v>
      </c>
      <c r="HI304" s="7">
        <f t="shared" ca="1" si="1383"/>
        <v>1</v>
      </c>
      <c r="HJ304" s="7" t="str">
        <f t="shared" ca="1" si="1384"/>
        <v>3</v>
      </c>
      <c r="HK304" s="7" t="str">
        <f ca="1">IFERROR(IF(HK303+HJ304&gt;HL$4,HK303,HK303+HJ304),"")</f>
        <v/>
      </c>
      <c r="HL304" s="7">
        <f t="shared" ca="1" si="1520"/>
        <v>0</v>
      </c>
      <c r="HM304" s="7">
        <f t="shared" ca="1" si="1385"/>
        <v>0.88778506335848617</v>
      </c>
      <c r="HN304" s="7">
        <f t="shared" ca="1" si="1386"/>
        <v>-0.27240044797387075</v>
      </c>
      <c r="HO304" s="7">
        <f t="shared" ca="1" si="1387"/>
        <v>0</v>
      </c>
      <c r="HP304" s="7">
        <f t="shared" ca="1" si="1388"/>
        <v>0</v>
      </c>
      <c r="HQ304" s="7" t="str">
        <f ca="1">IFERROR(IF(HQ303+HP304&gt;HR$4,HQ303,HQ303+HP304),"")</f>
        <v/>
      </c>
      <c r="HR304" s="7">
        <f t="shared" ca="1" si="1521"/>
        <v>0</v>
      </c>
      <c r="HS304" s="7">
        <f t="shared" ca="1" si="1389"/>
        <v>0.89464592891017092</v>
      </c>
      <c r="HT304" s="7">
        <f t="shared" ca="1" si="1390"/>
        <v>-0.2792613135255555</v>
      </c>
      <c r="HU304" s="7">
        <f t="shared" ca="1" si="1391"/>
        <v>0</v>
      </c>
      <c r="HV304" s="7">
        <f t="shared" ca="1" si="1392"/>
        <v>0</v>
      </c>
      <c r="HW304" s="7" t="str">
        <f ca="1">IFERROR(IF(HW303+HV304&gt;HX$4,HW303,HW303+HV304),"")</f>
        <v/>
      </c>
      <c r="HX304" s="7">
        <f t="shared" ca="1" si="1522"/>
        <v>0</v>
      </c>
      <c r="HY304" s="7">
        <f t="shared" ca="1" si="1393"/>
        <v>0.35978934600058976</v>
      </c>
      <c r="HZ304" s="7">
        <f t="shared" ca="1" si="1394"/>
        <v>0.25559526938402566</v>
      </c>
      <c r="IA304" s="7">
        <f t="shared" ca="1" si="1395"/>
        <v>1</v>
      </c>
      <c r="IB304" s="7" t="str">
        <f t="shared" ca="1" si="1396"/>
        <v>3</v>
      </c>
      <c r="IC304" s="7" t="str">
        <f ca="1">IFERROR(IF(IC303+IB304&gt;ID$4,IC303,IC303+IB304),"")</f>
        <v/>
      </c>
      <c r="ID304" s="7">
        <f t="shared" ca="1" si="1523"/>
        <v>0</v>
      </c>
      <c r="IE304" s="7">
        <f t="shared" ca="1" si="1397"/>
        <v>0.26783715509539008</v>
      </c>
      <c r="IF304" s="7">
        <f t="shared" ca="1" si="1398"/>
        <v>0.34754746028922534</v>
      </c>
      <c r="IG304" s="7">
        <f t="shared" ca="1" si="1399"/>
        <v>1</v>
      </c>
      <c r="IH304" s="7" t="str">
        <f t="shared" ca="1" si="1400"/>
        <v>3</v>
      </c>
      <c r="II304" s="7" t="str">
        <f ca="1">IFERROR(IF(II303+IH304&gt;IJ$4,II303,II303+IH304),"")</f>
        <v/>
      </c>
      <c r="IJ304" s="7">
        <f t="shared" ca="1" si="1524"/>
        <v>0</v>
      </c>
      <c r="IK304" s="7">
        <f t="shared" ca="1" si="1401"/>
        <v>0.35250118527302954</v>
      </c>
      <c r="IL304" s="7">
        <f t="shared" ca="1" si="1402"/>
        <v>0.26288343011158588</v>
      </c>
      <c r="IM304" s="7">
        <f t="shared" ca="1" si="1403"/>
        <v>1</v>
      </c>
      <c r="IN304" s="7" t="str">
        <f t="shared" ca="1" si="1404"/>
        <v>3</v>
      </c>
      <c r="IO304" s="7" t="str">
        <f ca="1">IFERROR(IF(IO303+IN304&gt;IP$4,IO303,IO303+IN304),"")</f>
        <v/>
      </c>
      <c r="IP304" s="7">
        <f t="shared" ca="1" si="1525"/>
        <v>0</v>
      </c>
      <c r="IQ304" s="7">
        <f t="shared" ca="1" si="1405"/>
        <v>0.82863667608624569</v>
      </c>
      <c r="IR304" s="7">
        <f t="shared" ca="1" si="1406"/>
        <v>-0.21325206070163027</v>
      </c>
      <c r="IS304" s="7">
        <f t="shared" ca="1" si="1407"/>
        <v>0</v>
      </c>
      <c r="IT304" s="7">
        <f t="shared" ca="1" si="1408"/>
        <v>0</v>
      </c>
      <c r="IU304" s="7" t="str">
        <f ca="1">IFERROR(IF(IU303+IT304&gt;IV$4,IU303,IU303+IT304),"")</f>
        <v/>
      </c>
      <c r="IV304" s="7">
        <f t="shared" ca="1" si="1526"/>
        <v>0</v>
      </c>
      <c r="IW304" s="7">
        <f t="shared" ca="1" si="1409"/>
        <v>0.85723988812120588</v>
      </c>
      <c r="IX304" s="7">
        <f t="shared" ca="1" si="1410"/>
        <v>-0.24185527273659047</v>
      </c>
      <c r="IY304" s="7">
        <f t="shared" ca="1" si="1411"/>
        <v>0</v>
      </c>
      <c r="IZ304" s="7">
        <f t="shared" ca="1" si="1412"/>
        <v>0</v>
      </c>
      <c r="JA304" s="7" t="str">
        <f ca="1">IFERROR(IF(JA303+IZ304&gt;JB$4,JA303,JA303+IZ304),"")</f>
        <v/>
      </c>
      <c r="JB304" s="7">
        <f t="shared" ca="1" si="1527"/>
        <v>0</v>
      </c>
      <c r="JC304" s="7">
        <f t="shared" ca="1" si="1413"/>
        <v>0.42720172696643299</v>
      </c>
      <c r="JD304" s="7">
        <f t="shared" ca="1" si="1414"/>
        <v>0.18818288841818243</v>
      </c>
      <c r="JE304" s="7">
        <f t="shared" ca="1" si="1415"/>
        <v>1</v>
      </c>
      <c r="JF304" s="7" t="str">
        <f t="shared" ca="1" si="1416"/>
        <v>3</v>
      </c>
      <c r="JG304" s="7" t="str">
        <f ca="1">IFERROR(IF(JG303+JF304&gt;JH$4,JG303,JG303+JF304),"")</f>
        <v/>
      </c>
      <c r="JH304" s="7">
        <f t="shared" ca="1" si="1528"/>
        <v>0</v>
      </c>
      <c r="JI304" s="7">
        <f t="shared" ca="1" si="1417"/>
        <v>0.41718139872713123</v>
      </c>
      <c r="JJ304" s="7">
        <f t="shared" ca="1" si="1418"/>
        <v>0.19820321665748419</v>
      </c>
      <c r="JK304" s="7">
        <f t="shared" ca="1" si="1419"/>
        <v>1</v>
      </c>
      <c r="JL304" s="7" t="str">
        <f t="shared" ca="1" si="1420"/>
        <v>3</v>
      </c>
      <c r="JM304" s="7" t="str">
        <f ca="1">IFERROR(IF(JM303+JL304&gt;JN$4,JM303,JM303+JL304),"")</f>
        <v/>
      </c>
      <c r="JN304" s="7">
        <f t="shared" ca="1" si="1529"/>
        <v>0</v>
      </c>
      <c r="JO304" s="7">
        <f t="shared" ca="1" si="1421"/>
        <v>0.80014877649824345</v>
      </c>
      <c r="JP304" s="7">
        <f t="shared" ca="1" si="1422"/>
        <v>-0.18476416111362803</v>
      </c>
      <c r="JQ304" s="7">
        <f t="shared" ca="1" si="1423"/>
        <v>0</v>
      </c>
      <c r="JR304" s="7">
        <f t="shared" ca="1" si="1424"/>
        <v>0</v>
      </c>
      <c r="JS304" s="7" t="str">
        <f ca="1">IFERROR(IF(JS303+JR304&gt;JT$4,JS303,JS303+JR304),"")</f>
        <v/>
      </c>
      <c r="JT304" s="7">
        <f t="shared" ca="1" si="1530"/>
        <v>0</v>
      </c>
      <c r="JU304" s="7">
        <f t="shared" ca="1" si="1425"/>
        <v>0.14919841846316695</v>
      </c>
      <c r="JV304" s="7">
        <f t="shared" ca="1" si="1426"/>
        <v>0.46618619692144847</v>
      </c>
      <c r="JW304" s="7">
        <f t="shared" ca="1" si="1427"/>
        <v>1</v>
      </c>
      <c r="JX304" s="7" t="str">
        <f t="shared" ca="1" si="1428"/>
        <v>3</v>
      </c>
      <c r="JY304" s="7" t="str">
        <f ca="1">IFERROR(IF(JY303+JX304&gt;JZ$4,JY303,JY303+JX304),"")</f>
        <v/>
      </c>
      <c r="JZ304" s="7">
        <f t="shared" ca="1" si="1531"/>
        <v>0</v>
      </c>
      <c r="KA304" s="7">
        <f t="shared" ca="1" si="1429"/>
        <v>0.17526289639603188</v>
      </c>
      <c r="KB304" s="7">
        <f t="shared" ca="1" si="1430"/>
        <v>0.44012171898858354</v>
      </c>
      <c r="KC304" s="7">
        <f t="shared" ca="1" si="1431"/>
        <v>1</v>
      </c>
      <c r="KD304" s="7" t="str">
        <f t="shared" ca="1" si="1432"/>
        <v>3</v>
      </c>
      <c r="KE304" s="7" t="str">
        <f ca="1">IFERROR(IF(KE303+KD304&gt;KF$4,KE303,KE303+KD304),"")</f>
        <v/>
      </c>
      <c r="KF304" s="7">
        <f t="shared" ca="1" si="1532"/>
        <v>0</v>
      </c>
      <c r="KG304" s="7">
        <f t="shared" ca="1" si="1433"/>
        <v>0.34477152330075878</v>
      </c>
      <c r="KH304" s="7">
        <f t="shared" ca="1" si="1434"/>
        <v>0.27061309208385664</v>
      </c>
      <c r="KI304" s="7">
        <f t="shared" ca="1" si="1435"/>
        <v>1</v>
      </c>
      <c r="KJ304" s="7" t="str">
        <f t="shared" ca="1" si="1436"/>
        <v>3</v>
      </c>
      <c r="KK304" s="7" t="str">
        <f ca="1">IFERROR(IF(KK303+KJ304&gt;KL$4,KK303,KK303+KJ304),"")</f>
        <v/>
      </c>
      <c r="KL304" s="7">
        <f t="shared" ca="1" si="1533"/>
        <v>0</v>
      </c>
      <c r="KM304" s="7">
        <f t="shared" ca="1" si="1437"/>
        <v>3.5369511666583087E-4</v>
      </c>
      <c r="KN304" s="7">
        <f t="shared" ca="1" si="1438"/>
        <v>0.61503092026794959</v>
      </c>
      <c r="KO304" s="7">
        <f t="shared" ca="1" si="1439"/>
        <v>1</v>
      </c>
      <c r="KP304" s="7" t="str">
        <f t="shared" ca="1" si="1440"/>
        <v>3</v>
      </c>
      <c r="KQ304" s="7" t="str">
        <f ca="1">IFERROR(IF(KQ303+KP304&gt;KR$4,KQ303,KQ303+KP304),"")</f>
        <v/>
      </c>
      <c r="KR304" s="7">
        <f t="shared" ca="1" si="1534"/>
        <v>0</v>
      </c>
      <c r="KS304" s="7">
        <f t="shared" ca="1" si="1441"/>
        <v>0.95094469228524292</v>
      </c>
      <c r="KT304" s="7">
        <f t="shared" ca="1" si="1442"/>
        <v>-0.3355600769006275</v>
      </c>
      <c r="KU304" s="7">
        <f t="shared" ca="1" si="1443"/>
        <v>0</v>
      </c>
      <c r="KV304" s="7">
        <f t="shared" ca="1" si="1444"/>
        <v>0</v>
      </c>
      <c r="KW304" s="7" t="str">
        <f ca="1">IFERROR(IF(KW303+KV304&gt;KX$4,KW303,KW303+KV304),"")</f>
        <v/>
      </c>
      <c r="KX304" s="7">
        <f t="shared" ca="1" si="1535"/>
        <v>0</v>
      </c>
      <c r="KY304" s="7">
        <f t="shared" ca="1" si="1445"/>
        <v>0.91690783770873197</v>
      </c>
      <c r="KZ304" s="7">
        <f t="shared" ca="1" si="1446"/>
        <v>-0.30152322232411655</v>
      </c>
      <c r="LA304" s="7">
        <f t="shared" ca="1" si="1447"/>
        <v>0</v>
      </c>
      <c r="LB304" s="7">
        <f t="shared" ca="1" si="1448"/>
        <v>0</v>
      </c>
      <c r="LC304" s="7" t="str">
        <f ca="1">IFERROR(IF(LC303+LB304&gt;LD$4,LC303,LC303+LB304),"")</f>
        <v/>
      </c>
      <c r="LD304" s="7">
        <f t="shared" ca="1" si="1536"/>
        <v>0</v>
      </c>
      <c r="LE304" s="7">
        <f t="shared" ca="1" si="1449"/>
        <v>0.18014119291969277</v>
      </c>
      <c r="LF304" s="7">
        <f t="shared" ca="1" si="1450"/>
        <v>0.43524342246492265</v>
      </c>
      <c r="LG304" s="7">
        <f t="shared" ca="1" si="1451"/>
        <v>1</v>
      </c>
      <c r="LH304" s="7" t="str">
        <f t="shared" ca="1" si="1452"/>
        <v>3</v>
      </c>
      <c r="LI304" s="7" t="str">
        <f ca="1">IFERROR(IF(LI303+LH304&gt;LJ$4,LI303,LI303+LH304),"")</f>
        <v/>
      </c>
      <c r="LJ304" s="7">
        <f t="shared" ca="1" si="1537"/>
        <v>0</v>
      </c>
      <c r="LK304" s="7">
        <f t="shared" ca="1" si="1453"/>
        <v>0.90737778048772588</v>
      </c>
      <c r="LL304" s="7">
        <f t="shared" ca="1" si="1454"/>
        <v>-0.29199316510311046</v>
      </c>
      <c r="LM304" s="7">
        <f t="shared" ca="1" si="1455"/>
        <v>0</v>
      </c>
      <c r="LN304" s="7">
        <f t="shared" ca="1" si="1456"/>
        <v>0</v>
      </c>
      <c r="LO304" s="7" t="str">
        <f ca="1">IFERROR(IF(LO303+LN304&gt;LP$4,LO303,LO303+LN304),"")</f>
        <v/>
      </c>
      <c r="LP304" s="7">
        <f t="shared" ca="1" si="1538"/>
        <v>0</v>
      </c>
      <c r="LQ304" s="7">
        <f t="shared" ca="1" si="1457"/>
        <v>0.86288477733367819</v>
      </c>
      <c r="LR304" s="7">
        <f t="shared" ca="1" si="1458"/>
        <v>-0.24750016194906277</v>
      </c>
      <c r="LS304" s="7">
        <f t="shared" ca="1" si="1459"/>
        <v>0</v>
      </c>
      <c r="LT304" s="7">
        <f t="shared" ca="1" si="1460"/>
        <v>0</v>
      </c>
      <c r="LU304" s="7" t="str">
        <f ca="1">IFERROR(IF(LU303+LT304&gt;LV$4,LU303,LU303+LT304),"")</f>
        <v/>
      </c>
      <c r="LV304" s="7">
        <f t="shared" ca="1" si="1539"/>
        <v>0</v>
      </c>
      <c r="LW304" s="7">
        <f t="shared" ca="1" si="1461"/>
        <v>0.31892362849978273</v>
      </c>
      <c r="LX304" s="7">
        <f t="shared" ca="1" si="1462"/>
        <v>0.29646098688483269</v>
      </c>
      <c r="LY304" s="7">
        <f t="shared" ca="1" si="1463"/>
        <v>1</v>
      </c>
      <c r="LZ304" s="7" t="str">
        <f t="shared" ca="1" si="1464"/>
        <v>3</v>
      </c>
      <c r="MA304" s="7" t="str">
        <f ca="1">IFERROR(IF(MA303+LZ304&gt;MB$4,MA303,MA303+LZ304),"")</f>
        <v/>
      </c>
      <c r="MB304" s="7">
        <f t="shared" ca="1" si="1540"/>
        <v>0</v>
      </c>
      <c r="MC304" s="7">
        <f t="shared" ca="1" si="1465"/>
        <v>0.57902396403535172</v>
      </c>
      <c r="MD304" s="7">
        <f t="shared" ca="1" si="1466"/>
        <v>3.6360651349263695E-2</v>
      </c>
      <c r="ME304" s="7">
        <f t="shared" ca="1" si="1467"/>
        <v>1</v>
      </c>
      <c r="MF304" s="7" t="str">
        <f t="shared" ca="1" si="1468"/>
        <v>3</v>
      </c>
      <c r="MG304" s="7" t="str">
        <f ca="1">IFERROR(IF(MG303+MF304&gt;MH$4,MG303,MG303+MF304),"")</f>
        <v/>
      </c>
      <c r="MH304" s="7">
        <f t="shared" ca="1" si="1541"/>
        <v>0</v>
      </c>
      <c r="MI304" s="7">
        <f t="shared" ca="1" si="1469"/>
        <v>0.3993142403816744</v>
      </c>
      <c r="MJ304" s="7">
        <f t="shared" ca="1" si="1470"/>
        <v>0.21607037500294102</v>
      </c>
      <c r="MK304" s="7">
        <f t="shared" ca="1" si="1471"/>
        <v>1</v>
      </c>
      <c r="ML304" s="7" t="str">
        <f t="shared" ca="1" si="1472"/>
        <v>3</v>
      </c>
      <c r="MM304" s="7" t="str">
        <f ca="1">IFERROR(IF(MM303+ML304&gt;MN$4,MM303,MM303+ML304),"")</f>
        <v/>
      </c>
      <c r="MN304" s="7">
        <f t="shared" ca="1" si="1542"/>
        <v>0</v>
      </c>
      <c r="MO304" s="7">
        <f t="shared" ca="1" si="1473"/>
        <v>0.54018495573898173</v>
      </c>
      <c r="MP304" s="7">
        <f t="shared" ca="1" si="1474"/>
        <v>7.5199659645633687E-2</v>
      </c>
      <c r="MQ304" s="7">
        <f t="shared" ca="1" si="1475"/>
        <v>1</v>
      </c>
      <c r="MR304" s="7" t="str">
        <f t="shared" ca="1" si="1476"/>
        <v>3</v>
      </c>
      <c r="MS304" s="7" t="str">
        <f ca="1">IFERROR(IF(MS303+MR304&gt;MT$4,MS303,MS303+MR304),"")</f>
        <v/>
      </c>
      <c r="MT304" s="7">
        <f t="shared" ca="1" si="1543"/>
        <v>0</v>
      </c>
      <c r="MU304" s="7">
        <f t="shared" ca="1" si="1477"/>
        <v>0.90894137822389454</v>
      </c>
      <c r="MV304" s="7">
        <f t="shared" ca="1" si="1478"/>
        <v>-0.29355676283927912</v>
      </c>
      <c r="MW304" s="7">
        <f t="shared" ca="1" si="1479"/>
        <v>0</v>
      </c>
      <c r="MX304" s="7">
        <f t="shared" ca="1" si="1480"/>
        <v>0</v>
      </c>
      <c r="MY304" s="7" t="str">
        <f ca="1">IFERROR(IF(MY303+MX304&gt;MZ$4,MY303,MY303+MX304),"")</f>
        <v/>
      </c>
      <c r="MZ304" s="7">
        <f t="shared" ca="1" si="1544"/>
        <v>0</v>
      </c>
      <c r="NA304" s="7">
        <f t="shared" ca="1" si="1481"/>
        <v>0.4780724863975595</v>
      </c>
      <c r="NB304" s="7">
        <f t="shared" ca="1" si="1482"/>
        <v>0.13731212898705591</v>
      </c>
      <c r="NC304" s="7">
        <f t="shared" ca="1" si="1483"/>
        <v>1</v>
      </c>
      <c r="ND304" s="7" t="str">
        <f t="shared" ca="1" si="1484"/>
        <v>3</v>
      </c>
      <c r="NE304" s="7" t="str">
        <f ca="1">IFERROR(IF(NE303+ND304&gt;NF$4,NE303,NE303+ND304),"")</f>
        <v/>
      </c>
      <c r="NF304" s="7">
        <f t="shared" ca="1" si="1545"/>
        <v>0</v>
      </c>
      <c r="NG304" s="7">
        <f t="shared" ca="1" si="1485"/>
        <v>0.28321881893647893</v>
      </c>
      <c r="NH304" s="7">
        <f t="shared" ca="1" si="1486"/>
        <v>0.33216579644813649</v>
      </c>
      <c r="NI304" s="7">
        <f t="shared" ca="1" si="1487"/>
        <v>1</v>
      </c>
      <c r="NJ304" s="7" t="str">
        <f t="shared" ca="1" si="1488"/>
        <v>3</v>
      </c>
      <c r="NK304" s="7" t="str">
        <f ca="1">IFERROR(IF(NK303+NJ304&gt;NL$4,NK303,NK303+NJ304),"")</f>
        <v/>
      </c>
      <c r="NL304" s="7">
        <f t="shared" ca="1" si="1546"/>
        <v>0</v>
      </c>
      <c r="NM304" s="7">
        <f t="shared" ca="1" si="1489"/>
        <v>0.34901495395754079</v>
      </c>
      <c r="NN304" s="7">
        <f t="shared" ca="1" si="1490"/>
        <v>0.26636966142707463</v>
      </c>
      <c r="NO304" s="7">
        <f t="shared" ca="1" si="1491"/>
        <v>1</v>
      </c>
      <c r="NP304" s="7" t="str">
        <f t="shared" ca="1" si="1492"/>
        <v>3</v>
      </c>
      <c r="NQ304" s="7" t="str">
        <f ca="1">IFERROR(IF(NQ303+NP304&gt;NR$4,NQ303,NQ303+NP304),"")</f>
        <v/>
      </c>
      <c r="NR304" s="7">
        <f t="shared" ca="1" si="1547"/>
        <v>0</v>
      </c>
      <c r="NT304">
        <v>306</v>
      </c>
      <c r="NU304" s="7" t="s">
        <v>19</v>
      </c>
      <c r="NV304" s="7" t="str">
        <f t="shared" ca="1" si="1280"/>
        <v/>
      </c>
      <c r="NW304" s="7" t="str">
        <f t="shared" ca="1" si="1493"/>
        <v/>
      </c>
      <c r="NX304" t="str">
        <f ca="1">IFERROR(VLOOKUP(NT304,$K$3:$AK$568,8,FALSE),"")</f>
        <v/>
      </c>
      <c r="NY304" t="str">
        <f ca="1">IFERROR(VLOOKUP(NT304,$K$3:$AK$568,9,FALSE),"")</f>
        <v/>
      </c>
      <c r="NZ304" s="7" t="str">
        <f ca="1">IFERROR(VLOOKUP(NT304,$K$3:$AK$568,27,FALSE),"")</f>
        <v/>
      </c>
      <c r="OB304">
        <v>306</v>
      </c>
      <c r="OC304" s="7" t="s">
        <v>19</v>
      </c>
      <c r="OD304" t="e">
        <f t="shared" ca="1" si="1548"/>
        <v>#N/A</v>
      </c>
      <c r="OE304" s="7" t="str">
        <f t="shared" ca="1" si="1549"/>
        <v/>
      </c>
      <c r="OF304" s="7" t="str">
        <f t="shared" ca="1" si="1550"/>
        <v/>
      </c>
      <c r="OG304" t="str">
        <f t="shared" ca="1" si="1551"/>
        <v/>
      </c>
      <c r="OI304">
        <v>306</v>
      </c>
      <c r="OJ304" s="7" t="s">
        <v>19</v>
      </c>
      <c r="OK304" s="7" t="str">
        <f t="shared" ca="1" si="1552"/>
        <v/>
      </c>
      <c r="OL304" s="7" t="str">
        <f t="shared" ca="1" si="1553"/>
        <v/>
      </c>
      <c r="OM304" t="str">
        <f ca="1">IFERROR(VLOOKUP(OI304,$L$3:$AK$568,7,FALSE),"")</f>
        <v/>
      </c>
      <c r="ON304" t="str">
        <f ca="1">IFERROR(VLOOKUP(OI304,$L$3:$AK$568,8,FALSE),"")</f>
        <v/>
      </c>
      <c r="OO304" s="7" t="str">
        <f ca="1">IFERROR(VLOOKUP(OI304,$L$3:$AK$568,26,FALSE),"")</f>
        <v/>
      </c>
      <c r="OQ304">
        <v>306</v>
      </c>
      <c r="OR304" s="7" t="s">
        <v>19</v>
      </c>
      <c r="OS304" t="e">
        <f t="shared" ca="1" si="1554"/>
        <v>#N/A</v>
      </c>
      <c r="OT304" s="7" t="str">
        <f t="shared" ca="1" si="1555"/>
        <v/>
      </c>
      <c r="OU304" s="7" t="str">
        <f t="shared" ca="1" si="1556"/>
        <v/>
      </c>
      <c r="OV304" t="str">
        <f t="shared" ca="1" si="1557"/>
        <v/>
      </c>
      <c r="OX304">
        <v>306</v>
      </c>
      <c r="OY304" s="7" t="s">
        <v>19</v>
      </c>
      <c r="OZ304" s="7" t="str">
        <f t="shared" ca="1" si="1558"/>
        <v/>
      </c>
      <c r="PA304" s="7" t="str">
        <f t="shared" ca="1" si="1559"/>
        <v/>
      </c>
      <c r="PB304" t="str">
        <f ca="1">IFERROR(VLOOKUP(OX304,$M$3:$AK$568,6,FALSE),"")</f>
        <v/>
      </c>
      <c r="PC304" t="str">
        <f ca="1">IFERROR(VLOOKUP(OX304,$M$3:$AK$568,7,FALSE),"")</f>
        <v/>
      </c>
      <c r="PD304" s="7" t="str">
        <f ca="1">IFERROR(VLOOKUP(OX304,$M$3:$AK$568,25,FALSE),"")</f>
        <v/>
      </c>
      <c r="PF304">
        <v>306</v>
      </c>
      <c r="PG304" s="7" t="s">
        <v>19</v>
      </c>
      <c r="PH304" t="e">
        <f t="shared" ca="1" si="1560"/>
        <v>#N/A</v>
      </c>
      <c r="PI304" s="7" t="str">
        <f t="shared" ca="1" si="1561"/>
        <v/>
      </c>
      <c r="PJ304" s="7" t="str">
        <f t="shared" ca="1" si="1562"/>
        <v/>
      </c>
      <c r="PK304" t="str">
        <f t="shared" ca="1" si="1563"/>
        <v/>
      </c>
      <c r="PM304">
        <v>306</v>
      </c>
      <c r="PN304" s="7" t="s">
        <v>19</v>
      </c>
      <c r="PO304" s="202" t="str">
        <f t="shared" ca="1" si="1564"/>
        <v/>
      </c>
      <c r="PP304" s="7" t="str">
        <f t="shared" ca="1" si="1565"/>
        <v/>
      </c>
      <c r="PQ304" t="str">
        <f ca="1">IFERROR(VLOOKUP(PM304,$G$325:$R$409,12,FALSE),"")</f>
        <v/>
      </c>
      <c r="PR304" t="e">
        <f ca="1">VLOOKUP(PM304,$G$324:$Q$409,11,FALSE)</f>
        <v>#N/A</v>
      </c>
      <c r="PS304" s="7" t="str">
        <f ca="1">VLOOKUP(PQ304,$R$325:$Y$409,8,FALSE)</f>
        <v>- -</v>
      </c>
      <c r="PT304" s="7">
        <f ca="1">ReSt</f>
        <v>-4</v>
      </c>
      <c r="PU304" s="7" t="e">
        <f t="shared" ca="1" si="1566"/>
        <v>#N/A</v>
      </c>
      <c r="PV304" s="7" t="e">
        <f t="shared" ca="1" si="1567"/>
        <v>#N/A</v>
      </c>
      <c r="PW304" s="7" t="str">
        <f ca="1">VLOOKUP(PQ304,$R$325:$AK$409,8,FALSE)</f>
        <v>- -</v>
      </c>
      <c r="PX304" s="7"/>
      <c r="PY304">
        <v>306</v>
      </c>
      <c r="PZ304" s="7" t="s">
        <v>19</v>
      </c>
      <c r="QA304" t="str">
        <f t="shared" ca="1" si="1568"/>
        <v/>
      </c>
      <c r="QB304" s="7" t="str">
        <f t="shared" ca="1" si="1569"/>
        <v/>
      </c>
      <c r="QC304" s="7" t="str">
        <f t="shared" ca="1" si="1570"/>
        <v/>
      </c>
      <c r="QD304" t="str">
        <f t="shared" ca="1" si="1571"/>
        <v/>
      </c>
      <c r="QF304">
        <v>306</v>
      </c>
      <c r="QG304" s="7" t="s">
        <v>19</v>
      </c>
      <c r="QH304" s="7" t="str">
        <f t="shared" ca="1" si="1572"/>
        <v/>
      </c>
      <c r="QI304" s="7" t="e">
        <f t="shared" ca="1" si="1573"/>
        <v>#VALUE!</v>
      </c>
      <c r="QJ304" t="e">
        <f t="shared" ca="1" si="1574"/>
        <v>#N/A</v>
      </c>
      <c r="QK304" s="7" t="e">
        <f t="shared" ca="1" si="1575"/>
        <v>#N/A</v>
      </c>
      <c r="QM304">
        <v>306</v>
      </c>
      <c r="QN304" s="7" t="s">
        <v>19</v>
      </c>
      <c r="QO304" t="str">
        <f t="shared" ca="1" si="1576"/>
        <v/>
      </c>
      <c r="QP304" s="7" t="str">
        <f t="shared" ca="1" si="1577"/>
        <v/>
      </c>
      <c r="QQ304" t="str">
        <f t="shared" ca="1" si="1578"/>
        <v/>
      </c>
    </row>
    <row r="305" spans="1:459" x14ac:dyDescent="0.25">
      <c r="A305" s="240" t="str">
        <f>IF('Character Sheet'!$B$4="Creature","N","Y")</f>
        <v>Y</v>
      </c>
      <c r="C305" s="75"/>
      <c r="D305" s="76"/>
      <c r="F305" s="75"/>
      <c r="G305" s="76"/>
      <c r="I305" s="75"/>
      <c r="J305" s="85"/>
      <c r="K305" s="85">
        <f t="shared" ca="1" si="1589"/>
        <v>7</v>
      </c>
      <c r="L305" s="85">
        <f t="shared" ca="1" si="1587"/>
        <v>7</v>
      </c>
      <c r="M305" s="70">
        <f t="shared" ca="1" si="1593"/>
        <v>18</v>
      </c>
      <c r="O305" s="222">
        <f t="shared" ca="1" si="1277"/>
        <v>188</v>
      </c>
      <c r="Q305" s="7" t="s">
        <v>1752</v>
      </c>
      <c r="R305" s="9" t="s">
        <v>1804</v>
      </c>
      <c r="S305" s="9" t="str">
        <f t="shared" si="1594"/>
        <v>Grace 3</v>
      </c>
      <c r="T305" s="61" t="str">
        <f>SUBSTITUTE(IFERROR(IFERROR(VLOOKUP(R305,'[1]Skill Statistics'!$A$3:$C$513,2,FALSE),VLOOKUP(Q305,'[1]Skill Statistics'!$A$3:$C$513,2,FALSE)),T304),"R*","ReSt")</f>
        <v>- -</v>
      </c>
      <c r="U305" s="61" t="str">
        <f>IFERROR(IFERROR(VLOOKUP(R305,'[1]Skill Statistics'!$A$3:$C$513,3,FALSE),VLOOKUP(Q305,'[1]Skill Statistics'!$A$3:$C$513,3,FALSE)),U304)</f>
        <v>- -</v>
      </c>
      <c r="V305" s="61" t="str">
        <f>IF(ISNUMBER(SEARCH("Category",R305)),"- -",IFERROR(IFERROR(VLOOKUP(Q305,[1]Professions!$A$4:$AM$288,MATCH(Profession,[1]Professions!$A$1:$AM$1,0),FALSE),VLOOKUP(Q305,Calculations!$B$91:$I$95,8,FALSE)),"- -"))</f>
        <v>5 / 7</v>
      </c>
      <c r="W305" s="60">
        <f t="shared" ca="1" si="1278"/>
        <v>0</v>
      </c>
      <c r="X305" s="7">
        <f ca="1">IFERROR(VLOOKUP(R305,$BS$6:$NR$519,MATCH(ActualLevel,$BS$3:$NR$3,0),FALSE),"- -")</f>
        <v>0</v>
      </c>
      <c r="Y305" s="7">
        <f t="shared" ca="1" si="1588"/>
        <v>0</v>
      </c>
      <c r="Z305" s="7">
        <f ca="1">IFERROR(VLOOKUP(Y305,Charts!$BQ$2:$BR$52,2,FALSE),"- -")</f>
        <v>-25</v>
      </c>
      <c r="AA305" s="7" t="str">
        <f t="shared" ca="1" si="1281"/>
        <v>- -</v>
      </c>
      <c r="AB305" s="7">
        <f t="shared" ca="1" si="1584"/>
        <v>0</v>
      </c>
      <c r="AC305" s="7"/>
      <c r="AD305" s="7"/>
      <c r="AE305" s="7"/>
      <c r="AF305" s="7"/>
      <c r="AG305" s="7"/>
      <c r="AH305" s="43"/>
      <c r="AI305" s="7"/>
      <c r="AJ305" s="7"/>
      <c r="AK305" s="7">
        <f t="shared" ca="1" si="1282"/>
        <v>-25</v>
      </c>
      <c r="AL305" s="7"/>
      <c r="AM305" s="69">
        <f>IFERROR(VLOOKUP(R305,'[1]Skill Statistics'!$A$3:$AN$513,MATCH(Profession,'[1]Skill Statistics'!$A$2:$AN$2,0),FALSE),0)</f>
        <v>0</v>
      </c>
      <c r="AN305" s="85">
        <f>IFERROR(VLOOKUP(Q305,'[1]Skill Statistics'!$A$3:$BK$513,MATCH(Archetype,'[1]Skill Statistics'!$A$2:$BK$2,0),FALSE),0)</f>
        <v>0</v>
      </c>
      <c r="AO305" s="85">
        <f>IFERROR(VLOOKUP(Q305,'[1]Skill Statistics'!$A$3:$BB$513,MATCH(Race,'[1]Skill Statistics'!$A$2:$BB$2,0),FALSE),0)</f>
        <v>0</v>
      </c>
      <c r="AP305" s="85">
        <f t="shared" ca="1" si="1495"/>
        <v>0</v>
      </c>
      <c r="AQ305" s="70"/>
      <c r="AS305" s="69">
        <f>IFERROR(VLOOKUP(Q305,'[1]Professional Skills'!$A$4:$AM$288,MATCH(Profession,'[1]Professional Skills'!$A$3:$AM$3,0),FALSE),"- -")</f>
        <v>0</v>
      </c>
      <c r="AT305" t="s">
        <v>1812</v>
      </c>
      <c r="AU305" s="7" t="str">
        <f t="shared" si="1586"/>
        <v/>
      </c>
      <c r="AV305" s="7">
        <f t="shared" ca="1" si="1585"/>
        <v>0</v>
      </c>
      <c r="AW305" t="str">
        <f t="shared" si="1580"/>
        <v/>
      </c>
      <c r="AX305" t="str">
        <f>IFERROR(_xlfn.RANK.EQ(AW305,$AW$5:$AW$568),"")</f>
        <v/>
      </c>
      <c r="AY305">
        <f t="shared" si="1285"/>
        <v>0</v>
      </c>
      <c r="AZ305" s="70" t="str">
        <f t="shared" si="1283"/>
        <v/>
      </c>
      <c r="BB305" s="69">
        <f>IFERROR(IF(Q305="Language",VLOOKUP(R305,[1]Cultures!$B$4:$N$218,MATCH(Culture,[1]Cultures!$B$3:$N$3,0),FALSE),VLOOKUP(Q305,[1]Cultures!$B$4:$O$212,MATCH(Culture,[1]Cultures!$B$3:$O$3,0),FALSE)),"- -")</f>
        <v>0</v>
      </c>
      <c r="BC305" t="s">
        <v>1812</v>
      </c>
      <c r="BD305">
        <f t="shared" ca="1" si="1581"/>
        <v>0.81851859598521848</v>
      </c>
      <c r="BE305">
        <f t="shared" ca="1" si="1582"/>
        <v>0.81851859598521848</v>
      </c>
      <c r="BH305">
        <f ca="1">_xlfn.RANK.EQ(BE305,$BE$303:$BE$307)</f>
        <v>1</v>
      </c>
      <c r="BI305" s="7">
        <f t="shared" ca="1" si="1284"/>
        <v>0</v>
      </c>
      <c r="BK305" s="7"/>
      <c r="BL305" s="70">
        <f t="shared" ca="1" si="1286"/>
        <v>0</v>
      </c>
      <c r="BN305" s="69">
        <f>IFERROR(VLOOKUP(V305,Charts!$BT$2:$BV$14,3,FALSE),"- -")</f>
        <v>0.46153846153846156</v>
      </c>
      <c r="BO305" s="85">
        <f t="shared" ca="1" si="1496"/>
        <v>1.6915754746579474</v>
      </c>
      <c r="BP305" s="70">
        <f t="shared" ca="1" si="1583"/>
        <v>188</v>
      </c>
      <c r="BR305" s="7">
        <v>304</v>
      </c>
      <c r="BS305" s="9" t="str">
        <f ca="1">VLOOKUP(BR305,$O$3:$R$568,4,FALSE)</f>
        <v>Security Operations</v>
      </c>
      <c r="BT305" s="7" t="str">
        <f ca="1">VLOOKUP(BS305,$R$3:$V$568,5,FALSE)</f>
        <v>5 / 7</v>
      </c>
      <c r="BU305" s="7">
        <f ca="1">VLOOKUP(BT305,Charts!$BT$2:$BV$14,3,FALSE)</f>
        <v>0.46153846153846156</v>
      </c>
      <c r="BV305" s="7" t="str">
        <f t="shared" ca="1" si="1287"/>
        <v>5</v>
      </c>
      <c r="BW305" s="7" t="str">
        <f t="shared" ca="1" si="1288"/>
        <v>7</v>
      </c>
      <c r="BY305" s="7">
        <f t="shared" ca="1" si="1289"/>
        <v>0.4421581295372301</v>
      </c>
      <c r="BZ305" s="7">
        <f t="shared" ca="1" si="1290"/>
        <v>1.9380332001231459E-2</v>
      </c>
      <c r="CA305" s="7">
        <f t="shared" ca="1" si="1291"/>
        <v>1</v>
      </c>
      <c r="CB305" s="7" t="str">
        <f t="shared" ca="1" si="1292"/>
        <v>5</v>
      </c>
      <c r="CC305" s="7" t="str">
        <f ca="1">IFERROR(IF(CC304+CB305&gt;CD$4,CC304,CC304+CB305),"")</f>
        <v/>
      </c>
      <c r="CD305" s="7">
        <f t="shared" ca="1" si="1497"/>
        <v>0</v>
      </c>
      <c r="CE305" s="7">
        <f t="shared" ca="1" si="1293"/>
        <v>8.6348988454427844E-2</v>
      </c>
      <c r="CF305" s="7">
        <f t="shared" ca="1" si="1294"/>
        <v>0.37518947308403372</v>
      </c>
      <c r="CG305" s="7">
        <f t="shared" ca="1" si="1295"/>
        <v>1</v>
      </c>
      <c r="CH305" s="7" t="str">
        <f t="shared" ca="1" si="1296"/>
        <v>5</v>
      </c>
      <c r="CI305" s="7" t="str">
        <f ca="1">IFERROR(IF(CI304+CH305&gt;CJ$4,CI304,CI304+CH305),"")</f>
        <v/>
      </c>
      <c r="CJ305" s="7">
        <f t="shared" ca="1" si="1498"/>
        <v>0</v>
      </c>
      <c r="CK305" s="7">
        <f t="shared" ca="1" si="1297"/>
        <v>0.85820122536703491</v>
      </c>
      <c r="CL305" s="7">
        <f t="shared" ca="1" si="1298"/>
        <v>-0.39666276382857335</v>
      </c>
      <c r="CM305" s="7">
        <f t="shared" ca="1" si="1299"/>
        <v>0</v>
      </c>
      <c r="CN305" s="7">
        <f t="shared" ca="1" si="1300"/>
        <v>0</v>
      </c>
      <c r="CO305" s="7" t="str">
        <f ca="1">IFERROR(IF(CO304+CN305&gt;CP$4,CO304,CO304+CN305),"")</f>
        <v/>
      </c>
      <c r="CP305" s="7">
        <f t="shared" ca="1" si="1499"/>
        <v>0</v>
      </c>
      <c r="CQ305" s="7">
        <f t="shared" ca="1" si="1301"/>
        <v>0.77707170609112686</v>
      </c>
      <c r="CR305" s="7">
        <f t="shared" ca="1" si="1302"/>
        <v>-0.31553324455266529</v>
      </c>
      <c r="CS305" s="7">
        <f t="shared" ca="1" si="1303"/>
        <v>0</v>
      </c>
      <c r="CT305" s="7">
        <f t="shared" ca="1" si="1304"/>
        <v>0</v>
      </c>
      <c r="CU305" s="7" t="str">
        <f ca="1">IFERROR(IF(CU304+CT305&gt;CV$4,CU304,CU304+CT305),"")</f>
        <v/>
      </c>
      <c r="CV305" s="7">
        <f t="shared" ca="1" si="1500"/>
        <v>0</v>
      </c>
      <c r="CW305" s="7">
        <f t="shared" ca="1" si="1305"/>
        <v>0.90300922656860849</v>
      </c>
      <c r="CX305" s="7">
        <f t="shared" ca="1" si="1306"/>
        <v>-0.44147076503014693</v>
      </c>
      <c r="CY305" s="7">
        <f t="shared" ca="1" si="1307"/>
        <v>0</v>
      </c>
      <c r="CZ305" s="7">
        <f t="shared" ca="1" si="1308"/>
        <v>0</v>
      </c>
      <c r="DA305" s="7" t="str">
        <f ca="1">IFERROR(IF(DA304+CZ305&gt;DB$4,DA304,DA304+CZ305),"")</f>
        <v/>
      </c>
      <c r="DB305" s="7">
        <f t="shared" ca="1" si="1501"/>
        <v>0</v>
      </c>
      <c r="DC305" s="7">
        <f t="shared" ca="1" si="1309"/>
        <v>0.1646557811407463</v>
      </c>
      <c r="DD305" s="7">
        <f t="shared" ca="1" si="1310"/>
        <v>0.29688268039771526</v>
      </c>
      <c r="DE305" s="7">
        <f t="shared" ca="1" si="1311"/>
        <v>1</v>
      </c>
      <c r="DF305" s="7" t="str">
        <f t="shared" ca="1" si="1312"/>
        <v>5</v>
      </c>
      <c r="DG305" s="7" t="str">
        <f ca="1">IFERROR(IF(DG304+DF305&gt;DH$4,DG304,DG304+DF305),"")</f>
        <v/>
      </c>
      <c r="DH305" s="7">
        <f t="shared" ca="1" si="1502"/>
        <v>0</v>
      </c>
      <c r="DI305" s="7">
        <f t="shared" ca="1" si="1313"/>
        <v>0.74659372747202624</v>
      </c>
      <c r="DJ305" s="7">
        <f t="shared" ca="1" si="1314"/>
        <v>-0.28505526593356467</v>
      </c>
      <c r="DK305" s="7">
        <f t="shared" ca="1" si="1315"/>
        <v>0</v>
      </c>
      <c r="DL305" s="7">
        <f t="shared" ca="1" si="1316"/>
        <v>0</v>
      </c>
      <c r="DM305" s="7" t="str">
        <f ca="1">IFERROR(IF(DM304+DL305&gt;DN$4,DM304,DM304+DL305),"")</f>
        <v/>
      </c>
      <c r="DN305" s="7">
        <f t="shared" ca="1" si="1503"/>
        <v>0</v>
      </c>
      <c r="DO305" s="7">
        <f t="shared" ca="1" si="1317"/>
        <v>0.1415798254046442</v>
      </c>
      <c r="DP305" s="7">
        <f t="shared" ca="1" si="1318"/>
        <v>0.31995863613381736</v>
      </c>
      <c r="DQ305" s="7">
        <f t="shared" ca="1" si="1319"/>
        <v>1</v>
      </c>
      <c r="DR305" s="7" t="str">
        <f t="shared" ca="1" si="1320"/>
        <v>5</v>
      </c>
      <c r="DS305" s="7" t="str">
        <f ca="1">IFERROR(IF(DS304+DR305&gt;DT$4,DS304,DS304+DR305),"")</f>
        <v/>
      </c>
      <c r="DT305" s="7">
        <f t="shared" ca="1" si="1504"/>
        <v>0</v>
      </c>
      <c r="DU305" s="7">
        <f t="shared" ca="1" si="1321"/>
        <v>0.91725377646262707</v>
      </c>
      <c r="DV305" s="7">
        <f t="shared" ca="1" si="1322"/>
        <v>-0.4557153149241655</v>
      </c>
      <c r="DW305" s="7">
        <f t="shared" ca="1" si="1323"/>
        <v>0</v>
      </c>
      <c r="DX305" s="7">
        <f t="shared" ca="1" si="1324"/>
        <v>0</v>
      </c>
      <c r="DY305" s="7" t="str">
        <f ca="1">IFERROR(IF(DY304+DX305&gt;DZ$4,DY304,DY304+DX305),"")</f>
        <v/>
      </c>
      <c r="DZ305" s="7">
        <f t="shared" ca="1" si="1505"/>
        <v>0</v>
      </c>
      <c r="EA305" s="7">
        <f t="shared" ca="1" si="1325"/>
        <v>0.46732392785224197</v>
      </c>
      <c r="EB305" s="7">
        <f t="shared" ca="1" si="1326"/>
        <v>-5.7854663137804074E-3</v>
      </c>
      <c r="EC305" s="7">
        <f t="shared" ca="1" si="1327"/>
        <v>0</v>
      </c>
      <c r="ED305" s="7">
        <f t="shared" ca="1" si="1328"/>
        <v>0</v>
      </c>
      <c r="EE305" s="7" t="str">
        <f ca="1">IFERROR(IF(EE304+ED305&gt;EF$4,EE304,EE304+ED305),"")</f>
        <v/>
      </c>
      <c r="EF305" s="7">
        <f t="shared" ca="1" si="1506"/>
        <v>0</v>
      </c>
      <c r="EG305" s="7">
        <f t="shared" ca="1" si="1329"/>
        <v>0.82428684132824104</v>
      </c>
      <c r="EH305" s="7">
        <f t="shared" ca="1" si="1330"/>
        <v>-0.36274837978977947</v>
      </c>
      <c r="EI305" s="7">
        <f t="shared" ca="1" si="1331"/>
        <v>0</v>
      </c>
      <c r="EJ305" s="7">
        <f t="shared" ca="1" si="1332"/>
        <v>0</v>
      </c>
      <c r="EK305" s="7" t="str">
        <f ca="1">IFERROR(IF(EK304+EJ305&gt;EL$4,EK304,EK304+EJ305),"")</f>
        <v/>
      </c>
      <c r="EL305" s="7">
        <f t="shared" ca="1" si="1507"/>
        <v>0</v>
      </c>
      <c r="EM305" s="7">
        <f t="shared" ca="1" si="1333"/>
        <v>0.54778062318450882</v>
      </c>
      <c r="EN305" s="7">
        <f t="shared" ca="1" si="1334"/>
        <v>-8.6242161646047255E-2</v>
      </c>
      <c r="EO305" s="7">
        <f t="shared" ca="1" si="1335"/>
        <v>0</v>
      </c>
      <c r="EP305" s="7">
        <f t="shared" ca="1" si="1336"/>
        <v>0</v>
      </c>
      <c r="EQ305" s="7" t="str">
        <f ca="1">IFERROR(IF(EQ304+EP305&gt;ER$4,EQ304,EQ304+EP305),"")</f>
        <v/>
      </c>
      <c r="ER305" s="7">
        <f t="shared" ca="1" si="1508"/>
        <v>0</v>
      </c>
      <c r="ES305" s="7">
        <f t="shared" ca="1" si="1337"/>
        <v>0.35636555555352578</v>
      </c>
      <c r="ET305" s="7">
        <f t="shared" ca="1" si="1338"/>
        <v>0.10517290598493578</v>
      </c>
      <c r="EU305" s="7">
        <f t="shared" ca="1" si="1339"/>
        <v>1</v>
      </c>
      <c r="EV305" s="7" t="str">
        <f t="shared" ca="1" si="1340"/>
        <v>5</v>
      </c>
      <c r="EW305" s="7" t="str">
        <f ca="1">IFERROR(IF(EW304+EV305&gt;EX$4,EW304,EW304+EV305),"")</f>
        <v/>
      </c>
      <c r="EX305" s="7">
        <f t="shared" ca="1" si="1509"/>
        <v>0</v>
      </c>
      <c r="EY305" s="7">
        <f t="shared" ca="1" si="1341"/>
        <v>0.96339041413912185</v>
      </c>
      <c r="EZ305" s="7">
        <f t="shared" ca="1" si="1342"/>
        <v>-0.50185195260066029</v>
      </c>
      <c r="FA305" s="7">
        <f t="shared" ca="1" si="1343"/>
        <v>0</v>
      </c>
      <c r="FB305" s="7">
        <f t="shared" ca="1" si="1344"/>
        <v>0</v>
      </c>
      <c r="FC305" s="7" t="str">
        <f ca="1">IFERROR(IF(FC304+FB305&gt;FD$4,FC304,FC304+FB305),"")</f>
        <v/>
      </c>
      <c r="FD305" s="7">
        <f t="shared" ca="1" si="1510"/>
        <v>0</v>
      </c>
      <c r="FE305" s="7">
        <f t="shared" ca="1" si="1345"/>
        <v>0.46597421510783388</v>
      </c>
      <c r="FF305" s="7">
        <f t="shared" ca="1" si="1346"/>
        <v>-4.4357535693723138E-3</v>
      </c>
      <c r="FG305" s="7">
        <f t="shared" ca="1" si="1347"/>
        <v>0</v>
      </c>
      <c r="FH305" s="7">
        <f t="shared" ca="1" si="1348"/>
        <v>0</v>
      </c>
      <c r="FI305" s="7" t="str">
        <f ca="1">IFERROR(IF(FI304+FH305&gt;FJ$4,FI304,FI304+FH305),"")</f>
        <v/>
      </c>
      <c r="FJ305" s="7">
        <f t="shared" ca="1" si="1511"/>
        <v>0</v>
      </c>
      <c r="FK305" s="7">
        <f t="shared" ca="1" si="1349"/>
        <v>0.44175202532186397</v>
      </c>
      <c r="FL305" s="7">
        <f t="shared" ca="1" si="1350"/>
        <v>1.9786436216597592E-2</v>
      </c>
      <c r="FM305" s="7">
        <f t="shared" ca="1" si="1351"/>
        <v>1</v>
      </c>
      <c r="FN305" s="7" t="str">
        <f t="shared" ca="1" si="1352"/>
        <v>5</v>
      </c>
      <c r="FO305" s="7" t="str">
        <f ca="1">IFERROR(IF(FO304+FN305&gt;FP$4,FO304,FO304+FN305),"")</f>
        <v/>
      </c>
      <c r="FP305" s="7">
        <f t="shared" ca="1" si="1512"/>
        <v>0</v>
      </c>
      <c r="FQ305" s="7">
        <f t="shared" ca="1" si="1353"/>
        <v>0.78433207291271012</v>
      </c>
      <c r="FR305" s="7">
        <f t="shared" ca="1" si="1354"/>
        <v>-0.32279361137424856</v>
      </c>
      <c r="FS305" s="7">
        <f t="shared" ca="1" si="1355"/>
        <v>0</v>
      </c>
      <c r="FT305" s="7">
        <f t="shared" ca="1" si="1356"/>
        <v>0</v>
      </c>
      <c r="FU305" s="7" t="str">
        <f ca="1">IFERROR(IF(FU304+FT305&gt;FV$4,FU304,FU304+FT305),"")</f>
        <v/>
      </c>
      <c r="FV305" s="7">
        <f t="shared" ca="1" si="1513"/>
        <v>0</v>
      </c>
      <c r="FW305" s="7">
        <f t="shared" ca="1" si="1357"/>
        <v>0.8972660392230597</v>
      </c>
      <c r="FX305" s="7">
        <f t="shared" ca="1" si="1358"/>
        <v>-0.43572757768459813</v>
      </c>
      <c r="FY305" s="7">
        <f t="shared" ca="1" si="1359"/>
        <v>0</v>
      </c>
      <c r="FZ305" s="7">
        <f t="shared" ca="1" si="1360"/>
        <v>0</v>
      </c>
      <c r="GA305" s="7" t="str">
        <f ca="1">IFERROR(IF(GA304+FZ305&gt;GB$4,GA304,GA304+FZ305),"")</f>
        <v/>
      </c>
      <c r="GB305" s="7">
        <f t="shared" ca="1" si="1514"/>
        <v>0</v>
      </c>
      <c r="GC305" s="7">
        <f t="shared" ca="1" si="1361"/>
        <v>0.41791540262345028</v>
      </c>
      <c r="GD305" s="7">
        <f t="shared" ca="1" si="1362"/>
        <v>4.3623058915011281E-2</v>
      </c>
      <c r="GE305" s="7">
        <f t="shared" ca="1" si="1363"/>
        <v>1</v>
      </c>
      <c r="GF305" s="7" t="str">
        <f t="shared" ca="1" si="1364"/>
        <v>5</v>
      </c>
      <c r="GG305" s="7" t="str">
        <f ca="1">IFERROR(IF(GG304+GF305&gt;GH$4,GG304,GG304+GF305),"")</f>
        <v/>
      </c>
      <c r="GH305" s="7">
        <f t="shared" ca="1" si="1515"/>
        <v>0</v>
      </c>
      <c r="GI305" s="7">
        <f t="shared" ca="1" si="1365"/>
        <v>0.41207277117150098</v>
      </c>
      <c r="GJ305" s="7">
        <f t="shared" ca="1" si="1366"/>
        <v>4.946569036696058E-2</v>
      </c>
      <c r="GK305" s="7">
        <f t="shared" ca="1" si="1367"/>
        <v>1</v>
      </c>
      <c r="GL305" s="7" t="str">
        <f t="shared" ca="1" si="1368"/>
        <v>5</v>
      </c>
      <c r="GM305" s="7" t="str">
        <f ca="1">IFERROR(IF(GM304+GL305&gt;GN$4,GM304,GM304+GL305),"")</f>
        <v/>
      </c>
      <c r="GN305" s="7">
        <f t="shared" ca="1" si="1516"/>
        <v>0</v>
      </c>
      <c r="GO305" s="7">
        <f t="shared" ca="1" si="1369"/>
        <v>0.4621652287298752</v>
      </c>
      <c r="GP305" s="7">
        <f t="shared" ca="1" si="1370"/>
        <v>-6.2676719141363524E-4</v>
      </c>
      <c r="GQ305" s="7">
        <f t="shared" ca="1" si="1371"/>
        <v>0</v>
      </c>
      <c r="GR305" s="7">
        <f t="shared" ca="1" si="1372"/>
        <v>0</v>
      </c>
      <c r="GS305" s="7" t="str">
        <f ca="1">IFERROR(IF(GS304+GR305&gt;GT$4,GS304,GS304+GR305),"")</f>
        <v/>
      </c>
      <c r="GT305" s="7">
        <f t="shared" ca="1" si="1517"/>
        <v>0</v>
      </c>
      <c r="GU305" s="7">
        <f t="shared" ca="1" si="1373"/>
        <v>2.2204169787932715E-2</v>
      </c>
      <c r="GV305" s="7">
        <f t="shared" ca="1" si="1374"/>
        <v>0.43933429175052885</v>
      </c>
      <c r="GW305" s="7">
        <f t="shared" ca="1" si="1375"/>
        <v>1</v>
      </c>
      <c r="GX305" s="7" t="str">
        <f t="shared" ca="1" si="1376"/>
        <v>5</v>
      </c>
      <c r="GY305" s="7" t="str">
        <f ca="1">IFERROR(IF(GY304+GX305&gt;GZ$4,GY304,GY304+GX305),"")</f>
        <v/>
      </c>
      <c r="GZ305" s="7">
        <f t="shared" ca="1" si="1518"/>
        <v>0</v>
      </c>
      <c r="HA305" s="7">
        <f t="shared" ca="1" si="1377"/>
        <v>0.13072270575187983</v>
      </c>
      <c r="HB305" s="7">
        <f t="shared" ca="1" si="1378"/>
        <v>0.33081575578658173</v>
      </c>
      <c r="HC305" s="7">
        <f t="shared" ca="1" si="1379"/>
        <v>1</v>
      </c>
      <c r="HD305" s="7" t="str">
        <f t="shared" ca="1" si="1380"/>
        <v>5</v>
      </c>
      <c r="HE305" s="7" t="str">
        <f ca="1">IFERROR(IF(HE304+HD305&gt;HF$4,HE304,HE304+HD305),"")</f>
        <v/>
      </c>
      <c r="HF305" s="7">
        <f t="shared" ca="1" si="1519"/>
        <v>0</v>
      </c>
      <c r="HG305" s="7">
        <f t="shared" ca="1" si="1381"/>
        <v>8.7278826115201213E-2</v>
      </c>
      <c r="HH305" s="7">
        <f t="shared" ca="1" si="1382"/>
        <v>0.37425963542326035</v>
      </c>
      <c r="HI305" s="7">
        <f t="shared" ca="1" si="1383"/>
        <v>1</v>
      </c>
      <c r="HJ305" s="7" t="str">
        <f t="shared" ca="1" si="1384"/>
        <v>5</v>
      </c>
      <c r="HK305" s="7" t="str">
        <f ca="1">IFERROR(IF(HK304+HJ305&gt;HL$4,HK304,HK304+HJ305),"")</f>
        <v/>
      </c>
      <c r="HL305" s="7">
        <f t="shared" ca="1" si="1520"/>
        <v>0</v>
      </c>
      <c r="HM305" s="7">
        <f t="shared" ca="1" si="1385"/>
        <v>0.20590873804847987</v>
      </c>
      <c r="HN305" s="7">
        <f t="shared" ca="1" si="1386"/>
        <v>0.2556297234899817</v>
      </c>
      <c r="HO305" s="7">
        <f t="shared" ca="1" si="1387"/>
        <v>1</v>
      </c>
      <c r="HP305" s="7" t="str">
        <f t="shared" ca="1" si="1388"/>
        <v>5</v>
      </c>
      <c r="HQ305" s="7" t="str">
        <f ca="1">IFERROR(IF(HQ304+HP305&gt;HR$4,HQ304,HQ304+HP305),"")</f>
        <v/>
      </c>
      <c r="HR305" s="7">
        <f t="shared" ca="1" si="1521"/>
        <v>0</v>
      </c>
      <c r="HS305" s="7">
        <f t="shared" ca="1" si="1389"/>
        <v>0.21663622220749812</v>
      </c>
      <c r="HT305" s="7">
        <f t="shared" ca="1" si="1390"/>
        <v>0.24490223933096344</v>
      </c>
      <c r="HU305" s="7">
        <f t="shared" ca="1" si="1391"/>
        <v>1</v>
      </c>
      <c r="HV305" s="7" t="str">
        <f t="shared" ca="1" si="1392"/>
        <v>5</v>
      </c>
      <c r="HW305" s="7" t="str">
        <f ca="1">IFERROR(IF(HW304+HV305&gt;HX$4,HW304,HW304+HV305),"")</f>
        <v/>
      </c>
      <c r="HX305" s="7">
        <f t="shared" ca="1" si="1522"/>
        <v>0</v>
      </c>
      <c r="HY305" s="7">
        <f t="shared" ca="1" si="1393"/>
        <v>0.37059482134635136</v>
      </c>
      <c r="HZ305" s="7">
        <f t="shared" ca="1" si="1394"/>
        <v>9.0943640192110209E-2</v>
      </c>
      <c r="IA305" s="7">
        <f t="shared" ca="1" si="1395"/>
        <v>1</v>
      </c>
      <c r="IB305" s="7" t="str">
        <f t="shared" ca="1" si="1396"/>
        <v>5</v>
      </c>
      <c r="IC305" s="7" t="str">
        <f ca="1">IFERROR(IF(IC304+IB305&gt;ID$4,IC304,IC304+IB305),"")</f>
        <v/>
      </c>
      <c r="ID305" s="7">
        <f t="shared" ca="1" si="1523"/>
        <v>0</v>
      </c>
      <c r="IE305" s="7">
        <f t="shared" ca="1" si="1397"/>
        <v>0.26334680742802996</v>
      </c>
      <c r="IF305" s="7">
        <f t="shared" ca="1" si="1398"/>
        <v>0.1981916541104316</v>
      </c>
      <c r="IG305" s="7">
        <f t="shared" ca="1" si="1399"/>
        <v>1</v>
      </c>
      <c r="IH305" s="7" t="str">
        <f t="shared" ca="1" si="1400"/>
        <v>5</v>
      </c>
      <c r="II305" s="7" t="str">
        <f ca="1">IFERROR(IF(II304+IH305&gt;IJ$4,II304,II304+IH305),"")</f>
        <v/>
      </c>
      <c r="IJ305" s="7">
        <f t="shared" ca="1" si="1524"/>
        <v>0</v>
      </c>
      <c r="IK305" s="7">
        <f t="shared" ca="1" si="1401"/>
        <v>5.5915796966955478E-3</v>
      </c>
      <c r="IL305" s="7">
        <f t="shared" ca="1" si="1402"/>
        <v>0.45594688184176602</v>
      </c>
      <c r="IM305" s="7">
        <f t="shared" ca="1" si="1403"/>
        <v>1</v>
      </c>
      <c r="IN305" s="7" t="str">
        <f t="shared" ca="1" si="1404"/>
        <v>5</v>
      </c>
      <c r="IO305" s="7" t="str">
        <f ca="1">IFERROR(IF(IO304+IN305&gt;IP$4,IO304,IO304+IN305),"")</f>
        <v/>
      </c>
      <c r="IP305" s="7">
        <f t="shared" ca="1" si="1525"/>
        <v>0</v>
      </c>
      <c r="IQ305" s="7">
        <f t="shared" ca="1" si="1405"/>
        <v>0.13799020969263831</v>
      </c>
      <c r="IR305" s="7">
        <f t="shared" ca="1" si="1406"/>
        <v>0.32354825184582325</v>
      </c>
      <c r="IS305" s="7">
        <f t="shared" ca="1" si="1407"/>
        <v>1</v>
      </c>
      <c r="IT305" s="7" t="str">
        <f t="shared" ca="1" si="1408"/>
        <v>5</v>
      </c>
      <c r="IU305" s="7" t="str">
        <f ca="1">IFERROR(IF(IU304+IT305&gt;IV$4,IU304,IU304+IT305),"")</f>
        <v/>
      </c>
      <c r="IV305" s="7">
        <f t="shared" ca="1" si="1526"/>
        <v>0</v>
      </c>
      <c r="IW305" s="7">
        <f t="shared" ca="1" si="1409"/>
        <v>0.7269125223510895</v>
      </c>
      <c r="IX305" s="7">
        <f t="shared" ca="1" si="1410"/>
        <v>-0.26537406081262793</v>
      </c>
      <c r="IY305" s="7">
        <f t="shared" ca="1" si="1411"/>
        <v>0</v>
      </c>
      <c r="IZ305" s="7">
        <f t="shared" ca="1" si="1412"/>
        <v>0</v>
      </c>
      <c r="JA305" s="7" t="str">
        <f ca="1">IFERROR(IF(JA304+IZ305&gt;JB$4,JA304,JA304+IZ305),"")</f>
        <v/>
      </c>
      <c r="JB305" s="7">
        <f t="shared" ca="1" si="1527"/>
        <v>0</v>
      </c>
      <c r="JC305" s="7">
        <f t="shared" ca="1" si="1413"/>
        <v>0.91737764431675106</v>
      </c>
      <c r="JD305" s="7">
        <f t="shared" ca="1" si="1414"/>
        <v>-0.4558391827782895</v>
      </c>
      <c r="JE305" s="7">
        <f t="shared" ca="1" si="1415"/>
        <v>0</v>
      </c>
      <c r="JF305" s="7">
        <f t="shared" ca="1" si="1416"/>
        <v>0</v>
      </c>
      <c r="JG305" s="7" t="str">
        <f ca="1">IFERROR(IF(JG304+JF305&gt;JH$4,JG304,JG304+JF305),"")</f>
        <v/>
      </c>
      <c r="JH305" s="7">
        <f t="shared" ca="1" si="1528"/>
        <v>0</v>
      </c>
      <c r="JI305" s="7">
        <f t="shared" ca="1" si="1417"/>
        <v>0.31204307505096163</v>
      </c>
      <c r="JJ305" s="7">
        <f t="shared" ca="1" si="1418"/>
        <v>0.14949538648749994</v>
      </c>
      <c r="JK305" s="7">
        <f t="shared" ca="1" si="1419"/>
        <v>1</v>
      </c>
      <c r="JL305" s="7" t="str">
        <f t="shared" ca="1" si="1420"/>
        <v>5</v>
      </c>
      <c r="JM305" s="7" t="str">
        <f ca="1">IFERROR(IF(JM304+JL305&gt;JN$4,JM304,JM304+JL305),"")</f>
        <v/>
      </c>
      <c r="JN305" s="7">
        <f t="shared" ca="1" si="1529"/>
        <v>0</v>
      </c>
      <c r="JO305" s="7">
        <f t="shared" ca="1" si="1421"/>
        <v>0.15136134090244358</v>
      </c>
      <c r="JP305" s="7">
        <f t="shared" ca="1" si="1422"/>
        <v>0.31017712063601799</v>
      </c>
      <c r="JQ305" s="7">
        <f t="shared" ca="1" si="1423"/>
        <v>1</v>
      </c>
      <c r="JR305" s="7" t="str">
        <f t="shared" ca="1" si="1424"/>
        <v>5</v>
      </c>
      <c r="JS305" s="7" t="str">
        <f ca="1">IFERROR(IF(JS304+JR305&gt;JT$4,JS304,JS304+JR305),"")</f>
        <v/>
      </c>
      <c r="JT305" s="7">
        <f t="shared" ca="1" si="1530"/>
        <v>0</v>
      </c>
      <c r="JU305" s="7">
        <f t="shared" ca="1" si="1425"/>
        <v>0.8985513401029398</v>
      </c>
      <c r="JV305" s="7">
        <f t="shared" ca="1" si="1426"/>
        <v>-0.43701287856447824</v>
      </c>
      <c r="JW305" s="7">
        <f t="shared" ca="1" si="1427"/>
        <v>0</v>
      </c>
      <c r="JX305" s="7">
        <f t="shared" ca="1" si="1428"/>
        <v>0</v>
      </c>
      <c r="JY305" s="7" t="str">
        <f ca="1">IFERROR(IF(JY304+JX305&gt;JZ$4,JY304,JY304+JX305),"")</f>
        <v/>
      </c>
      <c r="JZ305" s="7">
        <f t="shared" ca="1" si="1531"/>
        <v>0</v>
      </c>
      <c r="KA305" s="7">
        <f t="shared" ca="1" si="1429"/>
        <v>0.13732158166367947</v>
      </c>
      <c r="KB305" s="7">
        <f t="shared" ca="1" si="1430"/>
        <v>0.32421687987478209</v>
      </c>
      <c r="KC305" s="7">
        <f t="shared" ca="1" si="1431"/>
        <v>1</v>
      </c>
      <c r="KD305" s="7" t="str">
        <f t="shared" ca="1" si="1432"/>
        <v>5</v>
      </c>
      <c r="KE305" s="7" t="str">
        <f ca="1">IFERROR(IF(KE304+KD305&gt;KF$4,KE304,KE304+KD305),"")</f>
        <v/>
      </c>
      <c r="KF305" s="7">
        <f t="shared" ca="1" si="1532"/>
        <v>0</v>
      </c>
      <c r="KG305" s="7">
        <f t="shared" ca="1" si="1433"/>
        <v>0.75825997363408626</v>
      </c>
      <c r="KH305" s="7">
        <f t="shared" ca="1" si="1434"/>
        <v>-0.2967215120956247</v>
      </c>
      <c r="KI305" s="7">
        <f t="shared" ca="1" si="1435"/>
        <v>0</v>
      </c>
      <c r="KJ305" s="7">
        <f t="shared" ca="1" si="1436"/>
        <v>0</v>
      </c>
      <c r="KK305" s="7" t="str">
        <f ca="1">IFERROR(IF(KK304+KJ305&gt;KL$4,KK304,KK304+KJ305),"")</f>
        <v/>
      </c>
      <c r="KL305" s="7">
        <f t="shared" ca="1" si="1533"/>
        <v>0</v>
      </c>
      <c r="KM305" s="7">
        <f t="shared" ca="1" si="1437"/>
        <v>4.4444059365580935E-2</v>
      </c>
      <c r="KN305" s="7">
        <f t="shared" ca="1" si="1438"/>
        <v>0.41709440217288063</v>
      </c>
      <c r="KO305" s="7">
        <f t="shared" ca="1" si="1439"/>
        <v>1</v>
      </c>
      <c r="KP305" s="7" t="str">
        <f t="shared" ca="1" si="1440"/>
        <v>5</v>
      </c>
      <c r="KQ305" s="7" t="str">
        <f ca="1">IFERROR(IF(KQ304+KP305&gt;KR$4,KQ304,KQ304+KP305),"")</f>
        <v/>
      </c>
      <c r="KR305" s="7">
        <f t="shared" ca="1" si="1534"/>
        <v>0</v>
      </c>
      <c r="KS305" s="7">
        <f t="shared" ca="1" si="1441"/>
        <v>0.93733555851078354</v>
      </c>
      <c r="KT305" s="7">
        <f t="shared" ca="1" si="1442"/>
        <v>-0.47579709697232198</v>
      </c>
      <c r="KU305" s="7">
        <f t="shared" ca="1" si="1443"/>
        <v>0</v>
      </c>
      <c r="KV305" s="7">
        <f t="shared" ca="1" si="1444"/>
        <v>0</v>
      </c>
      <c r="KW305" s="7" t="str">
        <f ca="1">IFERROR(IF(KW304+KV305&gt;KX$4,KW304,KW304+KV305),"")</f>
        <v/>
      </c>
      <c r="KX305" s="7">
        <f t="shared" ca="1" si="1535"/>
        <v>0</v>
      </c>
      <c r="KY305" s="7">
        <f t="shared" ca="1" si="1445"/>
        <v>0.82566512913080115</v>
      </c>
      <c r="KZ305" s="7">
        <f t="shared" ca="1" si="1446"/>
        <v>-0.36412666759233958</v>
      </c>
      <c r="LA305" s="7">
        <f t="shared" ca="1" si="1447"/>
        <v>0</v>
      </c>
      <c r="LB305" s="7">
        <f t="shared" ca="1" si="1448"/>
        <v>0</v>
      </c>
      <c r="LC305" s="7" t="str">
        <f ca="1">IFERROR(IF(LC304+LB305&gt;LD$4,LC304,LC304+LB305),"")</f>
        <v/>
      </c>
      <c r="LD305" s="7">
        <f t="shared" ca="1" si="1536"/>
        <v>0</v>
      </c>
      <c r="LE305" s="7">
        <f t="shared" ca="1" si="1449"/>
        <v>0.71429466283104959</v>
      </c>
      <c r="LF305" s="7">
        <f t="shared" ca="1" si="1450"/>
        <v>-0.25275620129258802</v>
      </c>
      <c r="LG305" s="7">
        <f t="shared" ca="1" si="1451"/>
        <v>0</v>
      </c>
      <c r="LH305" s="7">
        <f t="shared" ca="1" si="1452"/>
        <v>0</v>
      </c>
      <c r="LI305" s="7" t="str">
        <f ca="1">IFERROR(IF(LI304+LH305&gt;LJ$4,LI304,LI304+LH305),"")</f>
        <v/>
      </c>
      <c r="LJ305" s="7">
        <f t="shared" ca="1" si="1537"/>
        <v>0</v>
      </c>
      <c r="LK305" s="7">
        <f t="shared" ca="1" si="1453"/>
        <v>0.24126160537409858</v>
      </c>
      <c r="LL305" s="7">
        <f t="shared" ca="1" si="1454"/>
        <v>0.22027685616436299</v>
      </c>
      <c r="LM305" s="7">
        <f t="shared" ca="1" si="1455"/>
        <v>1</v>
      </c>
      <c r="LN305" s="7" t="str">
        <f t="shared" ca="1" si="1456"/>
        <v>5</v>
      </c>
      <c r="LO305" s="7" t="str">
        <f ca="1">IFERROR(IF(LO304+LN305&gt;LP$4,LO304,LO304+LN305),"")</f>
        <v/>
      </c>
      <c r="LP305" s="7">
        <f t="shared" ca="1" si="1538"/>
        <v>0</v>
      </c>
      <c r="LQ305" s="7">
        <f t="shared" ca="1" si="1457"/>
        <v>0.44734553320163162</v>
      </c>
      <c r="LR305" s="7">
        <f t="shared" ca="1" si="1458"/>
        <v>1.4192928336829946E-2</v>
      </c>
      <c r="LS305" s="7">
        <f t="shared" ca="1" si="1459"/>
        <v>1</v>
      </c>
      <c r="LT305" s="7" t="str">
        <f t="shared" ca="1" si="1460"/>
        <v>5</v>
      </c>
      <c r="LU305" s="7" t="str">
        <f ca="1">IFERROR(IF(LU304+LT305&gt;LV$4,LU304,LU304+LT305),"")</f>
        <v/>
      </c>
      <c r="LV305" s="7">
        <f t="shared" ca="1" si="1539"/>
        <v>0</v>
      </c>
      <c r="LW305" s="7">
        <f t="shared" ca="1" si="1461"/>
        <v>0.98676465277195025</v>
      </c>
      <c r="LX305" s="7">
        <f t="shared" ca="1" si="1462"/>
        <v>-0.52522619123348868</v>
      </c>
      <c r="LY305" s="7">
        <f t="shared" ca="1" si="1463"/>
        <v>0</v>
      </c>
      <c r="LZ305" s="7">
        <f t="shared" ca="1" si="1464"/>
        <v>0</v>
      </c>
      <c r="MA305" s="7" t="str">
        <f ca="1">IFERROR(IF(MA304+LZ305&gt;MB$4,MA304,MA304+LZ305),"")</f>
        <v/>
      </c>
      <c r="MB305" s="7">
        <f t="shared" ca="1" si="1540"/>
        <v>0</v>
      </c>
      <c r="MC305" s="7">
        <f t="shared" ca="1" si="1465"/>
        <v>0.27842677277538808</v>
      </c>
      <c r="MD305" s="7">
        <f t="shared" ca="1" si="1466"/>
        <v>0.18311168876307349</v>
      </c>
      <c r="ME305" s="7">
        <f t="shared" ca="1" si="1467"/>
        <v>1</v>
      </c>
      <c r="MF305" s="7" t="str">
        <f t="shared" ca="1" si="1468"/>
        <v>5</v>
      </c>
      <c r="MG305" s="7" t="str">
        <f ca="1">IFERROR(IF(MG304+MF305&gt;MH$4,MG304,MG304+MF305),"")</f>
        <v/>
      </c>
      <c r="MH305" s="7">
        <f t="shared" ca="1" si="1541"/>
        <v>0</v>
      </c>
      <c r="MI305" s="7">
        <f t="shared" ca="1" si="1469"/>
        <v>0.54996761461322141</v>
      </c>
      <c r="MJ305" s="7">
        <f t="shared" ca="1" si="1470"/>
        <v>-8.8429153074759848E-2</v>
      </c>
      <c r="MK305" s="7">
        <f t="shared" ca="1" si="1471"/>
        <v>0</v>
      </c>
      <c r="ML305" s="7">
        <f t="shared" ca="1" si="1472"/>
        <v>0</v>
      </c>
      <c r="MM305" s="7" t="str">
        <f ca="1">IFERROR(IF(MM304+ML305&gt;MN$4,MM304,MM304+ML305),"")</f>
        <v/>
      </c>
      <c r="MN305" s="7">
        <f t="shared" ca="1" si="1542"/>
        <v>0</v>
      </c>
      <c r="MO305" s="7">
        <f t="shared" ca="1" si="1473"/>
        <v>0.82621374539896608</v>
      </c>
      <c r="MP305" s="7">
        <f t="shared" ca="1" si="1474"/>
        <v>-0.36467528386050452</v>
      </c>
      <c r="MQ305" s="7">
        <f t="shared" ca="1" si="1475"/>
        <v>0</v>
      </c>
      <c r="MR305" s="7">
        <f t="shared" ca="1" si="1476"/>
        <v>0</v>
      </c>
      <c r="MS305" s="7" t="str">
        <f ca="1">IFERROR(IF(MS304+MR305&gt;MT$4,MS304,MS304+MR305),"")</f>
        <v/>
      </c>
      <c r="MT305" s="7">
        <f t="shared" ca="1" si="1543"/>
        <v>0</v>
      </c>
      <c r="MU305" s="7">
        <f t="shared" ca="1" si="1477"/>
        <v>0.99271877803059216</v>
      </c>
      <c r="MV305" s="7">
        <f t="shared" ca="1" si="1478"/>
        <v>-0.5311803164921306</v>
      </c>
      <c r="MW305" s="7">
        <f t="shared" ca="1" si="1479"/>
        <v>0</v>
      </c>
      <c r="MX305" s="7">
        <f t="shared" ca="1" si="1480"/>
        <v>0</v>
      </c>
      <c r="MY305" s="7" t="str">
        <f ca="1">IFERROR(IF(MY304+MX305&gt;MZ$4,MY304,MY304+MX305),"")</f>
        <v/>
      </c>
      <c r="MZ305" s="7">
        <f t="shared" ca="1" si="1544"/>
        <v>0</v>
      </c>
      <c r="NA305" s="7">
        <f t="shared" ca="1" si="1481"/>
        <v>0.15864547882994262</v>
      </c>
      <c r="NB305" s="7">
        <f t="shared" ca="1" si="1482"/>
        <v>0.30289298270851894</v>
      </c>
      <c r="NC305" s="7">
        <f t="shared" ca="1" si="1483"/>
        <v>1</v>
      </c>
      <c r="ND305" s="7" t="str">
        <f t="shared" ca="1" si="1484"/>
        <v>5</v>
      </c>
      <c r="NE305" s="7" t="str">
        <f ca="1">IFERROR(IF(NE304+ND305&gt;NF$4,NE304,NE304+ND305),"")</f>
        <v/>
      </c>
      <c r="NF305" s="7">
        <f t="shared" ca="1" si="1545"/>
        <v>0</v>
      </c>
      <c r="NG305" s="7">
        <f t="shared" ca="1" si="1485"/>
        <v>0.24461285118753329</v>
      </c>
      <c r="NH305" s="7">
        <f t="shared" ca="1" si="1486"/>
        <v>0.21692561035092828</v>
      </c>
      <c r="NI305" s="7">
        <f t="shared" ca="1" si="1487"/>
        <v>1</v>
      </c>
      <c r="NJ305" s="7" t="str">
        <f t="shared" ca="1" si="1488"/>
        <v>5</v>
      </c>
      <c r="NK305" s="7" t="str">
        <f ca="1">IFERROR(IF(NK304+NJ305&gt;NL$4,NK304,NK304+NJ305),"")</f>
        <v/>
      </c>
      <c r="NL305" s="7">
        <f t="shared" ca="1" si="1546"/>
        <v>0</v>
      </c>
      <c r="NM305" s="7">
        <f t="shared" ca="1" si="1489"/>
        <v>0.81292019470390009</v>
      </c>
      <c r="NN305" s="7">
        <f t="shared" ca="1" si="1490"/>
        <v>-0.35138173316543853</v>
      </c>
      <c r="NO305" s="7">
        <f t="shared" ca="1" si="1491"/>
        <v>0</v>
      </c>
      <c r="NP305" s="7">
        <f t="shared" ca="1" si="1492"/>
        <v>0</v>
      </c>
      <c r="NQ305" s="7" t="str">
        <f ca="1">IFERROR(IF(NQ304+NP305&gt;NR$4,NQ304,NQ304+NP305),"")</f>
        <v/>
      </c>
      <c r="NR305" s="7">
        <f t="shared" ca="1" si="1547"/>
        <v>0</v>
      </c>
      <c r="NT305">
        <v>307</v>
      </c>
      <c r="NU305" s="7" t="s">
        <v>19</v>
      </c>
      <c r="NV305" s="7" t="str">
        <f t="shared" ca="1" si="1280"/>
        <v/>
      </c>
      <c r="NW305" s="7" t="str">
        <f t="shared" ca="1" si="1493"/>
        <v/>
      </c>
      <c r="NX305" t="str">
        <f ca="1">IFERROR(VLOOKUP(NT305,$K$3:$AK$568,8,FALSE),"")</f>
        <v/>
      </c>
      <c r="NY305" t="str">
        <f ca="1">IFERROR(VLOOKUP(NT305,$K$3:$AK$568,9,FALSE),"")</f>
        <v/>
      </c>
      <c r="NZ305" s="7" t="str">
        <f ca="1">IFERROR(VLOOKUP(NT305,$K$3:$AK$568,27,FALSE),"")</f>
        <v/>
      </c>
      <c r="OB305">
        <v>307</v>
      </c>
      <c r="OC305" s="7" t="s">
        <v>19</v>
      </c>
      <c r="OD305" t="e">
        <f t="shared" ca="1" si="1548"/>
        <v>#N/A</v>
      </c>
      <c r="OE305" s="7" t="str">
        <f t="shared" ca="1" si="1549"/>
        <v/>
      </c>
      <c r="OF305" s="7" t="str">
        <f t="shared" ca="1" si="1550"/>
        <v/>
      </c>
      <c r="OG305" t="str">
        <f t="shared" ca="1" si="1551"/>
        <v/>
      </c>
      <c r="OI305">
        <v>307</v>
      </c>
      <c r="OJ305" s="7" t="s">
        <v>19</v>
      </c>
      <c r="OK305" s="7" t="str">
        <f t="shared" ca="1" si="1552"/>
        <v/>
      </c>
      <c r="OL305" s="7" t="str">
        <f t="shared" ca="1" si="1553"/>
        <v/>
      </c>
      <c r="OM305" t="str">
        <f ca="1">IFERROR(VLOOKUP(OI305,$L$3:$AK$568,7,FALSE),"")</f>
        <v/>
      </c>
      <c r="ON305" t="str">
        <f ca="1">IFERROR(VLOOKUP(OI305,$L$3:$AK$568,8,FALSE),"")</f>
        <v/>
      </c>
      <c r="OO305" s="7" t="str">
        <f ca="1">IFERROR(VLOOKUP(OI305,$L$3:$AK$568,26,FALSE),"")</f>
        <v/>
      </c>
      <c r="OQ305">
        <v>307</v>
      </c>
      <c r="OR305" s="7" t="s">
        <v>19</v>
      </c>
      <c r="OS305" t="e">
        <f t="shared" ca="1" si="1554"/>
        <v>#N/A</v>
      </c>
      <c r="OT305" s="7" t="str">
        <f t="shared" ca="1" si="1555"/>
        <v/>
      </c>
      <c r="OU305" s="7" t="str">
        <f t="shared" ca="1" si="1556"/>
        <v/>
      </c>
      <c r="OV305" t="str">
        <f t="shared" ca="1" si="1557"/>
        <v/>
      </c>
      <c r="OX305">
        <v>307</v>
      </c>
      <c r="OY305" s="7" t="s">
        <v>19</v>
      </c>
      <c r="OZ305" s="7" t="str">
        <f t="shared" ca="1" si="1558"/>
        <v/>
      </c>
      <c r="PA305" s="7" t="str">
        <f t="shared" ca="1" si="1559"/>
        <v/>
      </c>
      <c r="PB305" t="str">
        <f ca="1">IFERROR(VLOOKUP(OX305,$M$3:$AK$568,6,FALSE),"")</f>
        <v/>
      </c>
      <c r="PC305" t="str">
        <f ca="1">IFERROR(VLOOKUP(OX305,$M$3:$AK$568,7,FALSE),"")</f>
        <v/>
      </c>
      <c r="PD305" s="7" t="str">
        <f ca="1">IFERROR(VLOOKUP(OX305,$M$3:$AK$568,25,FALSE),"")</f>
        <v/>
      </c>
      <c r="PF305">
        <v>307</v>
      </c>
      <c r="PG305" s="7" t="s">
        <v>19</v>
      </c>
      <c r="PH305" t="e">
        <f t="shared" ca="1" si="1560"/>
        <v>#N/A</v>
      </c>
      <c r="PI305" s="7" t="str">
        <f t="shared" ca="1" si="1561"/>
        <v/>
      </c>
      <c r="PJ305" s="7" t="str">
        <f t="shared" ca="1" si="1562"/>
        <v/>
      </c>
      <c r="PK305" t="str">
        <f t="shared" ca="1" si="1563"/>
        <v/>
      </c>
      <c r="PM305">
        <v>307</v>
      </c>
      <c r="PN305" s="7" t="s">
        <v>19</v>
      </c>
      <c r="PO305" s="202" t="str">
        <f t="shared" ca="1" si="1564"/>
        <v/>
      </c>
      <c r="PP305" s="7" t="str">
        <f t="shared" ca="1" si="1565"/>
        <v/>
      </c>
      <c r="PQ305" t="str">
        <f ca="1">IFERROR(VLOOKUP(PM305,$G$325:$R$409,12,FALSE),"")</f>
        <v/>
      </c>
      <c r="PR305" t="e">
        <f ca="1">VLOOKUP(PM305,$G$324:$Q$409,11,FALSE)</f>
        <v>#N/A</v>
      </c>
      <c r="PS305" s="7" t="str">
        <f ca="1">VLOOKUP(PQ305,$R$325:$Y$409,8,FALSE)</f>
        <v>- -</v>
      </c>
      <c r="PT305" s="7">
        <f ca="1">ReSt</f>
        <v>-4</v>
      </c>
      <c r="PU305" s="7" t="e">
        <f t="shared" ca="1" si="1566"/>
        <v>#N/A</v>
      </c>
      <c r="PV305" s="7" t="e">
        <f t="shared" ca="1" si="1567"/>
        <v>#N/A</v>
      </c>
      <c r="PW305" s="7" t="str">
        <f ca="1">VLOOKUP(PQ305,$R$325:$AK$409,8,FALSE)</f>
        <v>- -</v>
      </c>
      <c r="PX305" s="7"/>
      <c r="PY305">
        <v>307</v>
      </c>
      <c r="PZ305" s="7" t="s">
        <v>19</v>
      </c>
      <c r="QA305" t="str">
        <f t="shared" ca="1" si="1568"/>
        <v/>
      </c>
      <c r="QB305" s="7" t="str">
        <f t="shared" ca="1" si="1569"/>
        <v/>
      </c>
      <c r="QC305" s="7" t="str">
        <f t="shared" ca="1" si="1570"/>
        <v/>
      </c>
      <c r="QD305" t="str">
        <f t="shared" ca="1" si="1571"/>
        <v/>
      </c>
      <c r="QF305">
        <v>307</v>
      </c>
      <c r="QG305" s="7" t="s">
        <v>19</v>
      </c>
      <c r="QH305" s="7" t="str">
        <f t="shared" ca="1" si="1572"/>
        <v/>
      </c>
      <c r="QI305" s="7" t="e">
        <f t="shared" ca="1" si="1573"/>
        <v>#VALUE!</v>
      </c>
      <c r="QJ305" t="e">
        <f t="shared" ca="1" si="1574"/>
        <v>#N/A</v>
      </c>
      <c r="QK305" s="7" t="e">
        <f t="shared" ca="1" si="1575"/>
        <v>#N/A</v>
      </c>
      <c r="QM305">
        <v>307</v>
      </c>
      <c r="QN305" s="7" t="s">
        <v>19</v>
      </c>
      <c r="QO305" t="str">
        <f t="shared" ca="1" si="1576"/>
        <v/>
      </c>
      <c r="QP305" s="7" t="str">
        <f t="shared" ca="1" si="1577"/>
        <v/>
      </c>
      <c r="QQ305" t="str">
        <f t="shared" ca="1" si="1578"/>
        <v/>
      </c>
    </row>
    <row r="306" spans="1:459" x14ac:dyDescent="0.25">
      <c r="A306" s="240" t="str">
        <f>IF('Character Sheet'!$B$4="Creature","N","Y")</f>
        <v>Y</v>
      </c>
      <c r="C306" s="75"/>
      <c r="D306" s="76"/>
      <c r="F306" s="75"/>
      <c r="G306" s="76"/>
      <c r="I306" s="75"/>
      <c r="J306" s="85"/>
      <c r="K306" s="85">
        <f t="shared" ca="1" si="1589"/>
        <v>7</v>
      </c>
      <c r="L306" s="85">
        <f t="shared" ca="1" si="1587"/>
        <v>7</v>
      </c>
      <c r="M306" s="70">
        <f t="shared" ca="1" si="1593"/>
        <v>18</v>
      </c>
      <c r="O306" s="222">
        <f t="shared" ca="1" si="1277"/>
        <v>269</v>
      </c>
      <c r="Q306" s="7" t="s">
        <v>1752</v>
      </c>
      <c r="R306" s="9" t="s">
        <v>1805</v>
      </c>
      <c r="S306" s="9" t="str">
        <f t="shared" si="1594"/>
        <v>Grace 4</v>
      </c>
      <c r="T306" s="61" t="str">
        <f>SUBSTITUTE(IFERROR(IFERROR(VLOOKUP(R306,'[1]Skill Statistics'!$A$3:$C$513,2,FALSE),VLOOKUP(Q306,'[1]Skill Statistics'!$A$3:$C$513,2,FALSE)),T305),"R*","ReSt")</f>
        <v>- -</v>
      </c>
      <c r="U306" s="61" t="str">
        <f>IFERROR(IFERROR(VLOOKUP(R306,'[1]Skill Statistics'!$A$3:$C$513,3,FALSE),VLOOKUP(Q306,'[1]Skill Statistics'!$A$3:$C$513,3,FALSE)),U305)</f>
        <v>- -</v>
      </c>
      <c r="V306" s="61" t="str">
        <f>IF(ISNUMBER(SEARCH("Category",R306)),"- -",IFERROR(IFERROR(VLOOKUP(Q306,[1]Professions!$A$4:$AM$288,MATCH(Profession,[1]Professions!$A$1:$AM$1,0),FALSE),VLOOKUP(Q306,Calculations!$B$91:$I$95,8,FALSE)),"- -"))</f>
        <v>5 / 7</v>
      </c>
      <c r="W306" s="60">
        <f t="shared" ca="1" si="1278"/>
        <v>0</v>
      </c>
      <c r="X306" s="7">
        <f ca="1">IFERROR(VLOOKUP(R306,$BS$6:$NR$519,MATCH(ActualLevel,$BS$3:$NR$3,0),FALSE),"- -")</f>
        <v>0</v>
      </c>
      <c r="Y306" s="7">
        <f t="shared" ca="1" si="1588"/>
        <v>0</v>
      </c>
      <c r="Z306" s="7">
        <f ca="1">IFERROR(VLOOKUP(Y306,Charts!$BQ$2:$BR$52,2,FALSE),"- -")</f>
        <v>-25</v>
      </c>
      <c r="AA306" s="7" t="str">
        <f t="shared" ca="1" si="1281"/>
        <v>- -</v>
      </c>
      <c r="AB306" s="7">
        <f t="shared" ca="1" si="1584"/>
        <v>0</v>
      </c>
      <c r="AC306" s="7"/>
      <c r="AD306" s="7"/>
      <c r="AE306" s="7"/>
      <c r="AF306" s="7"/>
      <c r="AG306" s="7"/>
      <c r="AH306" s="43"/>
      <c r="AI306" s="7"/>
      <c r="AJ306" s="7"/>
      <c r="AK306" s="7">
        <f t="shared" ca="1" si="1282"/>
        <v>-25</v>
      </c>
      <c r="AL306" s="7"/>
      <c r="AM306" s="69">
        <f>IFERROR(VLOOKUP(R306,'[1]Skill Statistics'!$A$3:$AN$513,MATCH(Profession,'[1]Skill Statistics'!$A$2:$AN$2,0),FALSE),0)</f>
        <v>0</v>
      </c>
      <c r="AN306" s="85">
        <f>IFERROR(VLOOKUP(Q306,'[1]Skill Statistics'!$A$3:$BK$513,MATCH(Archetype,'[1]Skill Statistics'!$A$2:$BK$2,0),FALSE),0)</f>
        <v>0</v>
      </c>
      <c r="AO306" s="85">
        <f>IFERROR(VLOOKUP(Q306,'[1]Skill Statistics'!$A$3:$BB$513,MATCH(Race,'[1]Skill Statistics'!$A$2:$BB$2,0),FALSE),0)</f>
        <v>0</v>
      </c>
      <c r="AP306" s="85">
        <f t="shared" ca="1" si="1495"/>
        <v>0</v>
      </c>
      <c r="AQ306" s="70"/>
      <c r="AS306" s="69">
        <f>IFERROR(VLOOKUP(Q306,'[1]Professional Skills'!$A$4:$AM$288,MATCH(Profession,'[1]Professional Skills'!$A$3:$AM$3,0),FALSE),"- -")</f>
        <v>0</v>
      </c>
      <c r="AT306" t="s">
        <v>1812</v>
      </c>
      <c r="AU306" s="7" t="str">
        <f t="shared" si="1586"/>
        <v/>
      </c>
      <c r="AV306" s="7">
        <f t="shared" ca="1" si="1585"/>
        <v>0</v>
      </c>
      <c r="AW306" t="str">
        <f t="shared" si="1580"/>
        <v/>
      </c>
      <c r="AX306" t="str">
        <f>IFERROR(_xlfn.RANK.EQ(AW306,$AW$5:$AW$568),"")</f>
        <v/>
      </c>
      <c r="AY306">
        <f>IF(IF(AT306="*",AY305,AW306)="",0,IF(AT306="*",AY305,AW306))</f>
        <v>0</v>
      </c>
      <c r="AZ306" s="70" t="str">
        <f t="shared" si="1283"/>
        <v/>
      </c>
      <c r="BB306" s="69">
        <f>IFERROR(IF(Q306="Language",VLOOKUP(R306,[1]Cultures!$B$4:$N$218,MATCH(Culture,[1]Cultures!$B$3:$N$3,0),FALSE),VLOOKUP(Q306,[1]Cultures!$B$4:$O$212,MATCH(Culture,[1]Cultures!$B$3:$O$3,0),FALSE)),"- -")</f>
        <v>0</v>
      </c>
      <c r="BC306" t="s">
        <v>1812</v>
      </c>
      <c r="BD306">
        <f t="shared" ca="1" si="1581"/>
        <v>0.31305569928919852</v>
      </c>
      <c r="BE306">
        <f t="shared" ca="1" si="1582"/>
        <v>0.31305569928919852</v>
      </c>
      <c r="BH306">
        <f ca="1">_xlfn.RANK.EQ(BE306,$BE$303:$BE$307)</f>
        <v>4</v>
      </c>
      <c r="BI306" s="7">
        <f t="shared" ca="1" si="1284"/>
        <v>0</v>
      </c>
      <c r="BK306" s="7"/>
      <c r="BL306" s="70">
        <f t="shared" ca="1" si="1286"/>
        <v>0</v>
      </c>
      <c r="BN306" s="69">
        <f>IFERROR(VLOOKUP(V306,Charts!$BT$2:$BV$14,3,FALSE),"- -")</f>
        <v>0.46153846153846156</v>
      </c>
      <c r="BO306" s="85">
        <f t="shared" ca="1" si="1496"/>
        <v>1.4235150811703616</v>
      </c>
      <c r="BP306" s="70">
        <f t="shared" ca="1" si="1583"/>
        <v>269</v>
      </c>
      <c r="BR306" s="7">
        <v>305</v>
      </c>
      <c r="BS306" s="9" t="str">
        <f ca="1">VLOOKUP(BR306,$O$3:$R$568,4,FALSE)</f>
        <v>Quick-draw</v>
      </c>
      <c r="BT306" s="7" t="str">
        <f ca="1">VLOOKUP(BS306,$R$3:$V$568,5,FALSE)</f>
        <v>5 / 7</v>
      </c>
      <c r="BU306" s="7">
        <f ca="1">VLOOKUP(BT306,Charts!$BT$2:$BV$14,3,FALSE)</f>
        <v>0.46153846153846156</v>
      </c>
      <c r="BV306" s="7" t="str">
        <f t="shared" ca="1" si="1287"/>
        <v>5</v>
      </c>
      <c r="BW306" s="7" t="str">
        <f t="shared" ca="1" si="1288"/>
        <v>7</v>
      </c>
      <c r="BY306" s="7">
        <f t="shared" ca="1" si="1289"/>
        <v>0.14142461560042374</v>
      </c>
      <c r="BZ306" s="7">
        <f t="shared" ca="1" si="1290"/>
        <v>0.32011384593803782</v>
      </c>
      <c r="CA306" s="7">
        <f t="shared" ca="1" si="1291"/>
        <v>1</v>
      </c>
      <c r="CB306" s="7" t="str">
        <f t="shared" ca="1" si="1292"/>
        <v>5</v>
      </c>
      <c r="CC306" s="7" t="str">
        <f ca="1">IFERROR(IF(CC305+CB306&gt;CD$4,CC305,CC305+CB306),"")</f>
        <v/>
      </c>
      <c r="CD306" s="7">
        <f t="shared" ca="1" si="1497"/>
        <v>0</v>
      </c>
      <c r="CE306" s="7">
        <f t="shared" ca="1" si="1293"/>
        <v>0.43230982201544188</v>
      </c>
      <c r="CF306" s="7">
        <f t="shared" ca="1" si="1294"/>
        <v>2.9228639523019684E-2</v>
      </c>
      <c r="CG306" s="7">
        <f t="shared" ca="1" si="1295"/>
        <v>1</v>
      </c>
      <c r="CH306" s="7" t="str">
        <f t="shared" ca="1" si="1296"/>
        <v>5</v>
      </c>
      <c r="CI306" s="7" t="str">
        <f ca="1">IFERROR(IF(CI305+CH306&gt;CJ$4,CI305,CI305+CH306),"")</f>
        <v/>
      </c>
      <c r="CJ306" s="7">
        <f t="shared" ca="1" si="1498"/>
        <v>0</v>
      </c>
      <c r="CK306" s="7">
        <f t="shared" ca="1" si="1297"/>
        <v>0.52573109585111488</v>
      </c>
      <c r="CL306" s="7">
        <f t="shared" ca="1" si="1298"/>
        <v>-6.4192634312653318E-2</v>
      </c>
      <c r="CM306" s="7">
        <f t="shared" ca="1" si="1299"/>
        <v>0</v>
      </c>
      <c r="CN306" s="7">
        <f t="shared" ca="1" si="1300"/>
        <v>0</v>
      </c>
      <c r="CO306" s="7" t="str">
        <f ca="1">IFERROR(IF(CO305+CN306&gt;CP$4,CO305,CO305+CN306),"")</f>
        <v/>
      </c>
      <c r="CP306" s="7">
        <f t="shared" ca="1" si="1499"/>
        <v>0</v>
      </c>
      <c r="CQ306" s="7">
        <f t="shared" ca="1" si="1301"/>
        <v>0.24702163049888137</v>
      </c>
      <c r="CR306" s="7">
        <f t="shared" ca="1" si="1302"/>
        <v>0.21451683103958019</v>
      </c>
      <c r="CS306" s="7">
        <f t="shared" ca="1" si="1303"/>
        <v>1</v>
      </c>
      <c r="CT306" s="7" t="str">
        <f t="shared" ca="1" si="1304"/>
        <v>5</v>
      </c>
      <c r="CU306" s="7" t="str">
        <f ca="1">IFERROR(IF(CU305+CT306&gt;CV$4,CU305,CU305+CT306),"")</f>
        <v/>
      </c>
      <c r="CV306" s="7">
        <f t="shared" ca="1" si="1500"/>
        <v>0</v>
      </c>
      <c r="CW306" s="7">
        <f t="shared" ca="1" si="1305"/>
        <v>0.61995333264493913</v>
      </c>
      <c r="CX306" s="7">
        <f t="shared" ca="1" si="1306"/>
        <v>-0.15841487110647756</v>
      </c>
      <c r="CY306" s="7">
        <f t="shared" ca="1" si="1307"/>
        <v>0</v>
      </c>
      <c r="CZ306" s="7">
        <f t="shared" ca="1" si="1308"/>
        <v>0</v>
      </c>
      <c r="DA306" s="7" t="str">
        <f ca="1">IFERROR(IF(DA305+CZ306&gt;DB$4,DA305,DA305+CZ306),"")</f>
        <v/>
      </c>
      <c r="DB306" s="7">
        <f t="shared" ca="1" si="1501"/>
        <v>0</v>
      </c>
      <c r="DC306" s="7">
        <f t="shared" ca="1" si="1309"/>
        <v>0.29407650601160928</v>
      </c>
      <c r="DD306" s="7">
        <f t="shared" ca="1" si="1310"/>
        <v>0.16746195552685228</v>
      </c>
      <c r="DE306" s="7">
        <f t="shared" ca="1" si="1311"/>
        <v>1</v>
      </c>
      <c r="DF306" s="7" t="str">
        <f t="shared" ca="1" si="1312"/>
        <v>5</v>
      </c>
      <c r="DG306" s="7" t="str">
        <f ca="1">IFERROR(IF(DG305+DF306&gt;DH$4,DG305,DG305+DF306),"")</f>
        <v/>
      </c>
      <c r="DH306" s="7">
        <f t="shared" ca="1" si="1502"/>
        <v>0</v>
      </c>
      <c r="DI306" s="7">
        <f t="shared" ca="1" si="1313"/>
        <v>0.635353950507488</v>
      </c>
      <c r="DJ306" s="7">
        <f t="shared" ca="1" si="1314"/>
        <v>-0.17381548896902643</v>
      </c>
      <c r="DK306" s="7">
        <f t="shared" ca="1" si="1315"/>
        <v>0</v>
      </c>
      <c r="DL306" s="7">
        <f t="shared" ca="1" si="1316"/>
        <v>0</v>
      </c>
      <c r="DM306" s="7" t="str">
        <f ca="1">IFERROR(IF(DM305+DL306&gt;DN$4,DM305,DM305+DL306),"")</f>
        <v/>
      </c>
      <c r="DN306" s="7">
        <f t="shared" ca="1" si="1503"/>
        <v>0</v>
      </c>
      <c r="DO306" s="7">
        <f t="shared" ca="1" si="1317"/>
        <v>0.15914340892843093</v>
      </c>
      <c r="DP306" s="7">
        <f t="shared" ca="1" si="1318"/>
        <v>0.30239505261003063</v>
      </c>
      <c r="DQ306" s="7">
        <f t="shared" ca="1" si="1319"/>
        <v>1</v>
      </c>
      <c r="DR306" s="7" t="str">
        <f t="shared" ca="1" si="1320"/>
        <v>5</v>
      </c>
      <c r="DS306" s="7" t="str">
        <f ca="1">IFERROR(IF(DS305+DR306&gt;DT$4,DS305,DS305+DR306),"")</f>
        <v/>
      </c>
      <c r="DT306" s="7">
        <f t="shared" ca="1" si="1504"/>
        <v>0</v>
      </c>
      <c r="DU306" s="7">
        <f t="shared" ca="1" si="1321"/>
        <v>1.2167204068921578E-2</v>
      </c>
      <c r="DV306" s="7">
        <f t="shared" ca="1" si="1322"/>
        <v>0.44937125746953999</v>
      </c>
      <c r="DW306" s="7">
        <f t="shared" ca="1" si="1323"/>
        <v>1</v>
      </c>
      <c r="DX306" s="7" t="str">
        <f t="shared" ca="1" si="1324"/>
        <v>5</v>
      </c>
      <c r="DY306" s="7" t="str">
        <f ca="1">IFERROR(IF(DY305+DX306&gt;DZ$4,DY305,DY305+DX306),"")</f>
        <v/>
      </c>
      <c r="DZ306" s="7">
        <f t="shared" ca="1" si="1505"/>
        <v>0</v>
      </c>
      <c r="EA306" s="7">
        <f t="shared" ca="1" si="1325"/>
        <v>0.21426940735472066</v>
      </c>
      <c r="EB306" s="7">
        <f t="shared" ca="1" si="1326"/>
        <v>0.2472690541837409</v>
      </c>
      <c r="EC306" s="7">
        <f t="shared" ca="1" si="1327"/>
        <v>1</v>
      </c>
      <c r="ED306" s="7" t="str">
        <f t="shared" ca="1" si="1328"/>
        <v>5</v>
      </c>
      <c r="EE306" s="7" t="str">
        <f ca="1">IFERROR(IF(EE305+ED306&gt;EF$4,EE305,EE305+ED306),"")</f>
        <v/>
      </c>
      <c r="EF306" s="7">
        <f t="shared" ca="1" si="1506"/>
        <v>0</v>
      </c>
      <c r="EG306" s="7">
        <f t="shared" ca="1" si="1329"/>
        <v>0.85549526532483655</v>
      </c>
      <c r="EH306" s="7">
        <f t="shared" ca="1" si="1330"/>
        <v>-0.39395680378637499</v>
      </c>
      <c r="EI306" s="7">
        <f t="shared" ca="1" si="1331"/>
        <v>0</v>
      </c>
      <c r="EJ306" s="7">
        <f t="shared" ca="1" si="1332"/>
        <v>0</v>
      </c>
      <c r="EK306" s="7" t="str">
        <f ca="1">IFERROR(IF(EK305+EJ306&gt;EL$4,EK305,EK305+EJ306),"")</f>
        <v/>
      </c>
      <c r="EL306" s="7">
        <f t="shared" ca="1" si="1507"/>
        <v>0</v>
      </c>
      <c r="EM306" s="7">
        <f t="shared" ca="1" si="1333"/>
        <v>0.30277474055954423</v>
      </c>
      <c r="EN306" s="7">
        <f t="shared" ca="1" si="1334"/>
        <v>0.15876372097891733</v>
      </c>
      <c r="EO306" s="7">
        <f t="shared" ca="1" si="1335"/>
        <v>1</v>
      </c>
      <c r="EP306" s="7" t="str">
        <f t="shared" ca="1" si="1336"/>
        <v>5</v>
      </c>
      <c r="EQ306" s="7" t="str">
        <f ca="1">IFERROR(IF(EQ305+EP306&gt;ER$4,EQ305,EQ305+EP306),"")</f>
        <v/>
      </c>
      <c r="ER306" s="7">
        <f t="shared" ca="1" si="1508"/>
        <v>0</v>
      </c>
      <c r="ES306" s="7">
        <f t="shared" ca="1" si="1337"/>
        <v>0.77249373157061951</v>
      </c>
      <c r="ET306" s="7">
        <f t="shared" ca="1" si="1338"/>
        <v>-0.31095527003215795</v>
      </c>
      <c r="EU306" s="7">
        <f t="shared" ca="1" si="1339"/>
        <v>0</v>
      </c>
      <c r="EV306" s="7">
        <f t="shared" ca="1" si="1340"/>
        <v>0</v>
      </c>
      <c r="EW306" s="7" t="str">
        <f ca="1">IFERROR(IF(EW305+EV306&gt;EX$4,EW305,EW305+EV306),"")</f>
        <v/>
      </c>
      <c r="EX306" s="7">
        <f t="shared" ca="1" si="1509"/>
        <v>0</v>
      </c>
      <c r="EY306" s="7">
        <f t="shared" ca="1" si="1341"/>
        <v>0.90998268325712584</v>
      </c>
      <c r="EZ306" s="7">
        <f t="shared" ca="1" si="1342"/>
        <v>-0.44844422171866427</v>
      </c>
      <c r="FA306" s="7">
        <f t="shared" ca="1" si="1343"/>
        <v>0</v>
      </c>
      <c r="FB306" s="7">
        <f t="shared" ca="1" si="1344"/>
        <v>0</v>
      </c>
      <c r="FC306" s="7" t="str">
        <f ca="1">IFERROR(IF(FC305+FB306&gt;FD$4,FC305,FC305+FB306),"")</f>
        <v/>
      </c>
      <c r="FD306" s="7">
        <f t="shared" ca="1" si="1510"/>
        <v>0</v>
      </c>
      <c r="FE306" s="7">
        <f t="shared" ca="1" si="1345"/>
        <v>0.10129286556674733</v>
      </c>
      <c r="FF306" s="7">
        <f t="shared" ca="1" si="1346"/>
        <v>0.36024559597171424</v>
      </c>
      <c r="FG306" s="7">
        <f t="shared" ca="1" si="1347"/>
        <v>1</v>
      </c>
      <c r="FH306" s="7" t="str">
        <f t="shared" ca="1" si="1348"/>
        <v>5</v>
      </c>
      <c r="FI306" s="7" t="str">
        <f ca="1">IFERROR(IF(FI305+FH306&gt;FJ$4,FI305,FI305+FH306),"")</f>
        <v/>
      </c>
      <c r="FJ306" s="7">
        <f t="shared" ca="1" si="1511"/>
        <v>0</v>
      </c>
      <c r="FK306" s="7">
        <f t="shared" ca="1" si="1349"/>
        <v>0.80396397722172053</v>
      </c>
      <c r="FL306" s="7">
        <f t="shared" ca="1" si="1350"/>
        <v>-0.34242551568325896</v>
      </c>
      <c r="FM306" s="7">
        <f t="shared" ca="1" si="1351"/>
        <v>0</v>
      </c>
      <c r="FN306" s="7">
        <f t="shared" ca="1" si="1352"/>
        <v>0</v>
      </c>
      <c r="FO306" s="7" t="str">
        <f ca="1">IFERROR(IF(FO305+FN306&gt;FP$4,FO305,FO305+FN306),"")</f>
        <v/>
      </c>
      <c r="FP306" s="7">
        <f t="shared" ca="1" si="1512"/>
        <v>0</v>
      </c>
      <c r="FQ306" s="7">
        <f t="shared" ca="1" si="1353"/>
        <v>0.63260125069738438</v>
      </c>
      <c r="FR306" s="7">
        <f t="shared" ca="1" si="1354"/>
        <v>-0.17106278915892281</v>
      </c>
      <c r="FS306" s="7">
        <f t="shared" ca="1" si="1355"/>
        <v>0</v>
      </c>
      <c r="FT306" s="7">
        <f t="shared" ca="1" si="1356"/>
        <v>0</v>
      </c>
      <c r="FU306" s="7" t="str">
        <f ca="1">IFERROR(IF(FU305+FT306&gt;FV$4,FU305,FU305+FT306),"")</f>
        <v/>
      </c>
      <c r="FV306" s="7">
        <f t="shared" ca="1" si="1513"/>
        <v>0</v>
      </c>
      <c r="FW306" s="7">
        <f t="shared" ca="1" si="1357"/>
        <v>0.5600770280808488</v>
      </c>
      <c r="FX306" s="7">
        <f t="shared" ca="1" si="1358"/>
        <v>-9.853856654238724E-2</v>
      </c>
      <c r="FY306" s="7">
        <f t="shared" ca="1" si="1359"/>
        <v>0</v>
      </c>
      <c r="FZ306" s="7">
        <f t="shared" ca="1" si="1360"/>
        <v>0</v>
      </c>
      <c r="GA306" s="7" t="str">
        <f ca="1">IFERROR(IF(GA305+FZ306&gt;GB$4,GA305,GA305+FZ306),"")</f>
        <v/>
      </c>
      <c r="GB306" s="7">
        <f t="shared" ca="1" si="1514"/>
        <v>0</v>
      </c>
      <c r="GC306" s="7">
        <f t="shared" ca="1" si="1361"/>
        <v>0.52823913019351032</v>
      </c>
      <c r="GD306" s="7">
        <f t="shared" ca="1" si="1362"/>
        <v>-6.6700668655048756E-2</v>
      </c>
      <c r="GE306" s="7">
        <f t="shared" ca="1" si="1363"/>
        <v>0</v>
      </c>
      <c r="GF306" s="7">
        <f t="shared" ca="1" si="1364"/>
        <v>0</v>
      </c>
      <c r="GG306" s="7" t="str">
        <f ca="1">IFERROR(IF(GG305+GF306&gt;GH$4,GG305,GG305+GF306),"")</f>
        <v/>
      </c>
      <c r="GH306" s="7">
        <f t="shared" ca="1" si="1515"/>
        <v>0</v>
      </c>
      <c r="GI306" s="7">
        <f t="shared" ca="1" si="1365"/>
        <v>0.63268904193949038</v>
      </c>
      <c r="GJ306" s="7">
        <f t="shared" ca="1" si="1366"/>
        <v>-0.17115058040102882</v>
      </c>
      <c r="GK306" s="7">
        <f t="shared" ca="1" si="1367"/>
        <v>0</v>
      </c>
      <c r="GL306" s="7">
        <f t="shared" ca="1" si="1368"/>
        <v>0</v>
      </c>
      <c r="GM306" s="7" t="str">
        <f ca="1">IFERROR(IF(GM305+GL306&gt;GN$4,GM305,GM305+GL306),"")</f>
        <v/>
      </c>
      <c r="GN306" s="7">
        <f t="shared" ca="1" si="1516"/>
        <v>0</v>
      </c>
      <c r="GO306" s="7">
        <f t="shared" ca="1" si="1369"/>
        <v>0.23348467976203657</v>
      </c>
      <c r="GP306" s="7">
        <f t="shared" ca="1" si="1370"/>
        <v>0.22805378177642499</v>
      </c>
      <c r="GQ306" s="7">
        <f t="shared" ca="1" si="1371"/>
        <v>1</v>
      </c>
      <c r="GR306" s="7" t="str">
        <f t="shared" ca="1" si="1372"/>
        <v>5</v>
      </c>
      <c r="GS306" s="7" t="str">
        <f ca="1">IFERROR(IF(GS305+GR306&gt;GT$4,GS305,GS305+GR306),"")</f>
        <v/>
      </c>
      <c r="GT306" s="7">
        <f t="shared" ca="1" si="1517"/>
        <v>0</v>
      </c>
      <c r="GU306" s="7">
        <f t="shared" ca="1" si="1373"/>
        <v>0.84036467623692412</v>
      </c>
      <c r="GV306" s="7">
        <f t="shared" ca="1" si="1374"/>
        <v>-0.37882621469846256</v>
      </c>
      <c r="GW306" s="7">
        <f t="shared" ca="1" si="1375"/>
        <v>0</v>
      </c>
      <c r="GX306" s="7">
        <f t="shared" ca="1" si="1376"/>
        <v>0</v>
      </c>
      <c r="GY306" s="7" t="str">
        <f ca="1">IFERROR(IF(GY305+GX306&gt;GZ$4,GY305,GY305+GX306),"")</f>
        <v/>
      </c>
      <c r="GZ306" s="7">
        <f t="shared" ca="1" si="1518"/>
        <v>0</v>
      </c>
      <c r="HA306" s="7">
        <f t="shared" ca="1" si="1377"/>
        <v>0.59824949005011563</v>
      </c>
      <c r="HB306" s="7">
        <f t="shared" ca="1" si="1378"/>
        <v>-0.13671102851165406</v>
      </c>
      <c r="HC306" s="7">
        <f t="shared" ca="1" si="1379"/>
        <v>0</v>
      </c>
      <c r="HD306" s="7">
        <f t="shared" ca="1" si="1380"/>
        <v>0</v>
      </c>
      <c r="HE306" s="7" t="str">
        <f ca="1">IFERROR(IF(HE305+HD306&gt;HF$4,HE305,HE305+HD306),"")</f>
        <v/>
      </c>
      <c r="HF306" s="7">
        <f t="shared" ca="1" si="1519"/>
        <v>0</v>
      </c>
      <c r="HG306" s="7">
        <f t="shared" ca="1" si="1381"/>
        <v>0.11175921950894208</v>
      </c>
      <c r="HH306" s="7">
        <f t="shared" ca="1" si="1382"/>
        <v>0.34977924202951949</v>
      </c>
      <c r="HI306" s="7">
        <f t="shared" ca="1" si="1383"/>
        <v>1</v>
      </c>
      <c r="HJ306" s="7" t="str">
        <f t="shared" ca="1" si="1384"/>
        <v>5</v>
      </c>
      <c r="HK306" s="7" t="str">
        <f ca="1">IFERROR(IF(HK305+HJ306&gt;HL$4,HK305,HK305+HJ306),"")</f>
        <v/>
      </c>
      <c r="HL306" s="7">
        <f t="shared" ca="1" si="1520"/>
        <v>0</v>
      </c>
      <c r="HM306" s="7">
        <f t="shared" ca="1" si="1385"/>
        <v>0.59730072249780042</v>
      </c>
      <c r="HN306" s="7">
        <f t="shared" ca="1" si="1386"/>
        <v>-0.13576226095933885</v>
      </c>
      <c r="HO306" s="7">
        <f t="shared" ca="1" si="1387"/>
        <v>0</v>
      </c>
      <c r="HP306" s="7">
        <f t="shared" ca="1" si="1388"/>
        <v>0</v>
      </c>
      <c r="HQ306" s="7" t="str">
        <f ca="1">IFERROR(IF(HQ305+HP306&gt;HR$4,HQ305,HQ305+HP306),"")</f>
        <v/>
      </c>
      <c r="HR306" s="7">
        <f t="shared" ca="1" si="1521"/>
        <v>0</v>
      </c>
      <c r="HS306" s="7">
        <f t="shared" ca="1" si="1389"/>
        <v>0.86042928989036449</v>
      </c>
      <c r="HT306" s="7">
        <f t="shared" ca="1" si="1390"/>
        <v>-0.39889082835190293</v>
      </c>
      <c r="HU306" s="7">
        <f t="shared" ca="1" si="1391"/>
        <v>0</v>
      </c>
      <c r="HV306" s="7">
        <f t="shared" ca="1" si="1392"/>
        <v>0</v>
      </c>
      <c r="HW306" s="7" t="str">
        <f ca="1">IFERROR(IF(HW305+HV306&gt;HX$4,HW305,HW305+HV306),"")</f>
        <v/>
      </c>
      <c r="HX306" s="7">
        <f t="shared" ca="1" si="1522"/>
        <v>0</v>
      </c>
      <c r="HY306" s="7">
        <f t="shared" ca="1" si="1393"/>
        <v>0.24132222290546168</v>
      </c>
      <c r="HZ306" s="7">
        <f t="shared" ca="1" si="1394"/>
        <v>0.22021623863299988</v>
      </c>
      <c r="IA306" s="7">
        <f t="shared" ca="1" si="1395"/>
        <v>1</v>
      </c>
      <c r="IB306" s="7" t="str">
        <f t="shared" ca="1" si="1396"/>
        <v>5</v>
      </c>
      <c r="IC306" s="7" t="str">
        <f ca="1">IFERROR(IF(IC305+IB306&gt;ID$4,IC305,IC305+IB306),"")</f>
        <v/>
      </c>
      <c r="ID306" s="7">
        <f t="shared" ca="1" si="1523"/>
        <v>0</v>
      </c>
      <c r="IE306" s="7">
        <f t="shared" ca="1" si="1397"/>
        <v>0.53706150688240928</v>
      </c>
      <c r="IF306" s="7">
        <f t="shared" ca="1" si="1398"/>
        <v>-7.5523045343947715E-2</v>
      </c>
      <c r="IG306" s="7">
        <f t="shared" ca="1" si="1399"/>
        <v>0</v>
      </c>
      <c r="IH306" s="7">
        <f t="shared" ca="1" si="1400"/>
        <v>0</v>
      </c>
      <c r="II306" s="7" t="str">
        <f ca="1">IFERROR(IF(II305+IH306&gt;IJ$4,II305,II305+IH306),"")</f>
        <v/>
      </c>
      <c r="IJ306" s="7">
        <f t="shared" ca="1" si="1524"/>
        <v>0</v>
      </c>
      <c r="IK306" s="7">
        <f t="shared" ca="1" si="1401"/>
        <v>0.18313679881013112</v>
      </c>
      <c r="IL306" s="7">
        <f t="shared" ca="1" si="1402"/>
        <v>0.27840166272833045</v>
      </c>
      <c r="IM306" s="7">
        <f t="shared" ca="1" si="1403"/>
        <v>1</v>
      </c>
      <c r="IN306" s="7" t="str">
        <f t="shared" ca="1" si="1404"/>
        <v>5</v>
      </c>
      <c r="IO306" s="7" t="str">
        <f ca="1">IFERROR(IF(IO305+IN306&gt;IP$4,IO305,IO305+IN306),"")</f>
        <v/>
      </c>
      <c r="IP306" s="7">
        <f t="shared" ca="1" si="1525"/>
        <v>0</v>
      </c>
      <c r="IQ306" s="7">
        <f t="shared" ca="1" si="1405"/>
        <v>0.99836034555544051</v>
      </c>
      <c r="IR306" s="7">
        <f t="shared" ca="1" si="1406"/>
        <v>-0.53682188401697895</v>
      </c>
      <c r="IS306" s="7">
        <f t="shared" ca="1" si="1407"/>
        <v>0</v>
      </c>
      <c r="IT306" s="7">
        <f t="shared" ca="1" si="1408"/>
        <v>0</v>
      </c>
      <c r="IU306" s="7" t="str">
        <f ca="1">IFERROR(IF(IU305+IT306&gt;IV$4,IU305,IU305+IT306),"")</f>
        <v/>
      </c>
      <c r="IV306" s="7">
        <f t="shared" ca="1" si="1526"/>
        <v>0</v>
      </c>
      <c r="IW306" s="7">
        <f t="shared" ca="1" si="1409"/>
        <v>0.93481035219700315</v>
      </c>
      <c r="IX306" s="7">
        <f t="shared" ca="1" si="1410"/>
        <v>-0.47327189065854158</v>
      </c>
      <c r="IY306" s="7">
        <f t="shared" ca="1" si="1411"/>
        <v>0</v>
      </c>
      <c r="IZ306" s="7">
        <f t="shared" ca="1" si="1412"/>
        <v>0</v>
      </c>
      <c r="JA306" s="7" t="str">
        <f ca="1">IFERROR(IF(JA305+IZ306&gt;JB$4,JA305,JA305+IZ306),"")</f>
        <v/>
      </c>
      <c r="JB306" s="7">
        <f t="shared" ca="1" si="1527"/>
        <v>0</v>
      </c>
      <c r="JC306" s="7">
        <f t="shared" ca="1" si="1413"/>
        <v>0.73099922818298702</v>
      </c>
      <c r="JD306" s="7">
        <f t="shared" ca="1" si="1414"/>
        <v>-0.26946076664452545</v>
      </c>
      <c r="JE306" s="7">
        <f t="shared" ca="1" si="1415"/>
        <v>0</v>
      </c>
      <c r="JF306" s="7">
        <f t="shared" ca="1" si="1416"/>
        <v>0</v>
      </c>
      <c r="JG306" s="7" t="str">
        <f ca="1">IFERROR(IF(JG305+JF306&gt;JH$4,JG305,JG305+JF306),"")</f>
        <v/>
      </c>
      <c r="JH306" s="7">
        <f t="shared" ca="1" si="1528"/>
        <v>0</v>
      </c>
      <c r="JI306" s="7">
        <f t="shared" ca="1" si="1417"/>
        <v>0.17515999966552065</v>
      </c>
      <c r="JJ306" s="7">
        <f t="shared" ca="1" si="1418"/>
        <v>0.28637846187294091</v>
      </c>
      <c r="JK306" s="7">
        <f t="shared" ca="1" si="1419"/>
        <v>1</v>
      </c>
      <c r="JL306" s="7" t="str">
        <f t="shared" ca="1" si="1420"/>
        <v>5</v>
      </c>
      <c r="JM306" s="7" t="str">
        <f ca="1">IFERROR(IF(JM305+JL306&gt;JN$4,JM305,JM305+JL306),"")</f>
        <v/>
      </c>
      <c r="JN306" s="7">
        <f t="shared" ca="1" si="1529"/>
        <v>0</v>
      </c>
      <c r="JO306" s="7">
        <f t="shared" ca="1" si="1421"/>
        <v>0.93188934221982733</v>
      </c>
      <c r="JP306" s="7">
        <f t="shared" ca="1" si="1422"/>
        <v>-0.47035088068136577</v>
      </c>
      <c r="JQ306" s="7">
        <f t="shared" ca="1" si="1423"/>
        <v>0</v>
      </c>
      <c r="JR306" s="7">
        <f t="shared" ca="1" si="1424"/>
        <v>0</v>
      </c>
      <c r="JS306" s="7" t="str">
        <f ca="1">IFERROR(IF(JS305+JR306&gt;JT$4,JS305,JS305+JR306),"")</f>
        <v/>
      </c>
      <c r="JT306" s="7">
        <f t="shared" ca="1" si="1530"/>
        <v>0</v>
      </c>
      <c r="JU306" s="7">
        <f t="shared" ca="1" si="1425"/>
        <v>0.45946008552226403</v>
      </c>
      <c r="JV306" s="7">
        <f t="shared" ca="1" si="1426"/>
        <v>2.0783760161975362E-3</v>
      </c>
      <c r="JW306" s="7">
        <f t="shared" ca="1" si="1427"/>
        <v>1</v>
      </c>
      <c r="JX306" s="7" t="str">
        <f t="shared" ca="1" si="1428"/>
        <v>5</v>
      </c>
      <c r="JY306" s="7" t="str">
        <f ca="1">IFERROR(IF(JY305+JX306&gt;JZ$4,JY305,JY305+JX306),"")</f>
        <v/>
      </c>
      <c r="JZ306" s="7">
        <f t="shared" ca="1" si="1531"/>
        <v>0</v>
      </c>
      <c r="KA306" s="7">
        <f t="shared" ca="1" si="1429"/>
        <v>0.70549409098970228</v>
      </c>
      <c r="KB306" s="7">
        <f t="shared" ca="1" si="1430"/>
        <v>-0.24395562945124072</v>
      </c>
      <c r="KC306" s="7">
        <f t="shared" ca="1" si="1431"/>
        <v>0</v>
      </c>
      <c r="KD306" s="7">
        <f t="shared" ca="1" si="1432"/>
        <v>0</v>
      </c>
      <c r="KE306" s="7" t="str">
        <f ca="1">IFERROR(IF(KE305+KD306&gt;KF$4,KE305,KE305+KD306),"")</f>
        <v/>
      </c>
      <c r="KF306" s="7">
        <f t="shared" ca="1" si="1532"/>
        <v>0</v>
      </c>
      <c r="KG306" s="7">
        <f t="shared" ca="1" si="1433"/>
        <v>0.85410533357723029</v>
      </c>
      <c r="KH306" s="7">
        <f t="shared" ca="1" si="1434"/>
        <v>-0.39256687203876872</v>
      </c>
      <c r="KI306" s="7">
        <f t="shared" ca="1" si="1435"/>
        <v>0</v>
      </c>
      <c r="KJ306" s="7">
        <f t="shared" ca="1" si="1436"/>
        <v>0</v>
      </c>
      <c r="KK306" s="7" t="str">
        <f ca="1">IFERROR(IF(KK305+KJ306&gt;KL$4,KK305,KK305+KJ306),"")</f>
        <v/>
      </c>
      <c r="KL306" s="7">
        <f t="shared" ca="1" si="1533"/>
        <v>0</v>
      </c>
      <c r="KM306" s="7">
        <f t="shared" ca="1" si="1437"/>
        <v>0.45486001281666189</v>
      </c>
      <c r="KN306" s="7">
        <f t="shared" ca="1" si="1438"/>
        <v>6.6784487217996791E-3</v>
      </c>
      <c r="KO306" s="7">
        <f t="shared" ca="1" si="1439"/>
        <v>1</v>
      </c>
      <c r="KP306" s="7" t="str">
        <f t="shared" ca="1" si="1440"/>
        <v>5</v>
      </c>
      <c r="KQ306" s="7" t="str">
        <f ca="1">IFERROR(IF(KQ305+KP306&gt;KR$4,KQ305,KQ305+KP306),"")</f>
        <v/>
      </c>
      <c r="KR306" s="7">
        <f t="shared" ca="1" si="1534"/>
        <v>0</v>
      </c>
      <c r="KS306" s="7">
        <f t="shared" ca="1" si="1441"/>
        <v>0.8860812728530173</v>
      </c>
      <c r="KT306" s="7">
        <f t="shared" ca="1" si="1442"/>
        <v>-0.42454281131455573</v>
      </c>
      <c r="KU306" s="7">
        <f t="shared" ca="1" si="1443"/>
        <v>0</v>
      </c>
      <c r="KV306" s="7">
        <f t="shared" ca="1" si="1444"/>
        <v>0</v>
      </c>
      <c r="KW306" s="7" t="str">
        <f ca="1">IFERROR(IF(KW305+KV306&gt;KX$4,KW305,KW305+KV306),"")</f>
        <v/>
      </c>
      <c r="KX306" s="7">
        <f t="shared" ca="1" si="1535"/>
        <v>0</v>
      </c>
      <c r="KY306" s="7">
        <f t="shared" ca="1" si="1445"/>
        <v>0.72932533309796532</v>
      </c>
      <c r="KZ306" s="7">
        <f t="shared" ca="1" si="1446"/>
        <v>-0.26778687155950376</v>
      </c>
      <c r="LA306" s="7">
        <f t="shared" ca="1" si="1447"/>
        <v>0</v>
      </c>
      <c r="LB306" s="7">
        <f t="shared" ca="1" si="1448"/>
        <v>0</v>
      </c>
      <c r="LC306" s="7" t="str">
        <f ca="1">IFERROR(IF(LC305+LB306&gt;LD$4,LC305,LC305+LB306),"")</f>
        <v/>
      </c>
      <c r="LD306" s="7">
        <f t="shared" ca="1" si="1536"/>
        <v>0</v>
      </c>
      <c r="LE306" s="7">
        <f t="shared" ca="1" si="1449"/>
        <v>0.73268658029617573</v>
      </c>
      <c r="LF306" s="7">
        <f t="shared" ca="1" si="1450"/>
        <v>-0.27114811875771416</v>
      </c>
      <c r="LG306" s="7">
        <f t="shared" ca="1" si="1451"/>
        <v>0</v>
      </c>
      <c r="LH306" s="7">
        <f t="shared" ca="1" si="1452"/>
        <v>0</v>
      </c>
      <c r="LI306" s="7" t="str">
        <f ca="1">IFERROR(IF(LI305+LH306&gt;LJ$4,LI305,LI305+LH306),"")</f>
        <v/>
      </c>
      <c r="LJ306" s="7">
        <f t="shared" ca="1" si="1537"/>
        <v>0</v>
      </c>
      <c r="LK306" s="7">
        <f t="shared" ca="1" si="1453"/>
        <v>0.76955844649983884</v>
      </c>
      <c r="LL306" s="7">
        <f t="shared" ca="1" si="1454"/>
        <v>-0.30801998496137728</v>
      </c>
      <c r="LM306" s="7">
        <f t="shared" ca="1" si="1455"/>
        <v>0</v>
      </c>
      <c r="LN306" s="7">
        <f t="shared" ca="1" si="1456"/>
        <v>0</v>
      </c>
      <c r="LO306" s="7" t="str">
        <f ca="1">IFERROR(IF(LO305+LN306&gt;LP$4,LO305,LO305+LN306),"")</f>
        <v/>
      </c>
      <c r="LP306" s="7">
        <f t="shared" ca="1" si="1538"/>
        <v>0</v>
      </c>
      <c r="LQ306" s="7">
        <f t="shared" ca="1" si="1457"/>
        <v>0.40243856324023097</v>
      </c>
      <c r="LR306" s="7">
        <f t="shared" ca="1" si="1458"/>
        <v>5.9099898298230591E-2</v>
      </c>
      <c r="LS306" s="7">
        <f t="shared" ca="1" si="1459"/>
        <v>1</v>
      </c>
      <c r="LT306" s="7" t="str">
        <f t="shared" ca="1" si="1460"/>
        <v>5</v>
      </c>
      <c r="LU306" s="7" t="str">
        <f ca="1">IFERROR(IF(LU305+LT306&gt;LV$4,LU305,LU305+LT306),"")</f>
        <v/>
      </c>
      <c r="LV306" s="7">
        <f t="shared" ca="1" si="1539"/>
        <v>0</v>
      </c>
      <c r="LW306" s="7">
        <f t="shared" ca="1" si="1461"/>
        <v>0.93566172009007165</v>
      </c>
      <c r="LX306" s="7">
        <f t="shared" ca="1" si="1462"/>
        <v>-0.47412325855161008</v>
      </c>
      <c r="LY306" s="7">
        <f t="shared" ca="1" si="1463"/>
        <v>0</v>
      </c>
      <c r="LZ306" s="7">
        <f t="shared" ca="1" si="1464"/>
        <v>0</v>
      </c>
      <c r="MA306" s="7" t="str">
        <f ca="1">IFERROR(IF(MA305+LZ306&gt;MB$4,MA305,MA305+LZ306),"")</f>
        <v/>
      </c>
      <c r="MB306" s="7">
        <f t="shared" ca="1" si="1540"/>
        <v>0</v>
      </c>
      <c r="MC306" s="7">
        <f t="shared" ca="1" si="1465"/>
        <v>1.1517176092633474E-2</v>
      </c>
      <c r="MD306" s="7">
        <f t="shared" ca="1" si="1466"/>
        <v>0.45002128544582809</v>
      </c>
      <c r="ME306" s="7">
        <f t="shared" ca="1" si="1467"/>
        <v>1</v>
      </c>
      <c r="MF306" s="7" t="str">
        <f t="shared" ca="1" si="1468"/>
        <v>5</v>
      </c>
      <c r="MG306" s="7" t="str">
        <f ca="1">IFERROR(IF(MG305+MF306&gt;MH$4,MG305,MG305+MF306),"")</f>
        <v/>
      </c>
      <c r="MH306" s="7">
        <f t="shared" ca="1" si="1541"/>
        <v>0</v>
      </c>
      <c r="MI306" s="7">
        <f t="shared" ca="1" si="1469"/>
        <v>0.86061417648351557</v>
      </c>
      <c r="MJ306" s="7">
        <f t="shared" ca="1" si="1470"/>
        <v>-0.39907571494505401</v>
      </c>
      <c r="MK306" s="7">
        <f t="shared" ca="1" si="1471"/>
        <v>0</v>
      </c>
      <c r="ML306" s="7">
        <f t="shared" ca="1" si="1472"/>
        <v>0</v>
      </c>
      <c r="MM306" s="7" t="str">
        <f ca="1">IFERROR(IF(MM305+ML306&gt;MN$4,MM305,MM305+ML306),"")</f>
        <v/>
      </c>
      <c r="MN306" s="7">
        <f t="shared" ca="1" si="1542"/>
        <v>0</v>
      </c>
      <c r="MO306" s="7">
        <f t="shared" ca="1" si="1473"/>
        <v>0.96308728211330885</v>
      </c>
      <c r="MP306" s="7">
        <f t="shared" ca="1" si="1474"/>
        <v>-0.50154882057484729</v>
      </c>
      <c r="MQ306" s="7">
        <f t="shared" ca="1" si="1475"/>
        <v>0</v>
      </c>
      <c r="MR306" s="7">
        <f t="shared" ca="1" si="1476"/>
        <v>0</v>
      </c>
      <c r="MS306" s="7" t="str">
        <f ca="1">IFERROR(IF(MS305+MR306&gt;MT$4,MS305,MS305+MR306),"")</f>
        <v/>
      </c>
      <c r="MT306" s="7">
        <f t="shared" ca="1" si="1543"/>
        <v>0</v>
      </c>
      <c r="MU306" s="7">
        <f t="shared" ca="1" si="1477"/>
        <v>1.2225384763355329E-2</v>
      </c>
      <c r="MV306" s="7">
        <f t="shared" ca="1" si="1478"/>
        <v>0.44931307677510623</v>
      </c>
      <c r="MW306" s="7">
        <f t="shared" ca="1" si="1479"/>
        <v>1</v>
      </c>
      <c r="MX306" s="7" t="str">
        <f t="shared" ca="1" si="1480"/>
        <v>5</v>
      </c>
      <c r="MY306" s="7" t="str">
        <f ca="1">IFERROR(IF(MY305+MX306&gt;MZ$4,MY305,MY305+MX306),"")</f>
        <v/>
      </c>
      <c r="MZ306" s="7">
        <f t="shared" ca="1" si="1544"/>
        <v>0</v>
      </c>
      <c r="NA306" s="7">
        <f t="shared" ca="1" si="1481"/>
        <v>0.51784866470242541</v>
      </c>
      <c r="NB306" s="7">
        <f t="shared" ca="1" si="1482"/>
        <v>-5.6310203163963846E-2</v>
      </c>
      <c r="NC306" s="7">
        <f t="shared" ca="1" si="1483"/>
        <v>0</v>
      </c>
      <c r="ND306" s="7">
        <f t="shared" ca="1" si="1484"/>
        <v>0</v>
      </c>
      <c r="NE306" s="7" t="str">
        <f ca="1">IFERROR(IF(NE305+ND306&gt;NF$4,NE305,NE305+ND306),"")</f>
        <v/>
      </c>
      <c r="NF306" s="7">
        <f t="shared" ca="1" si="1545"/>
        <v>0</v>
      </c>
      <c r="NG306" s="7">
        <f t="shared" ca="1" si="1485"/>
        <v>0.70147265902924472</v>
      </c>
      <c r="NH306" s="7">
        <f t="shared" ca="1" si="1486"/>
        <v>-0.23993419749078315</v>
      </c>
      <c r="NI306" s="7">
        <f t="shared" ca="1" si="1487"/>
        <v>0</v>
      </c>
      <c r="NJ306" s="7">
        <f t="shared" ca="1" si="1488"/>
        <v>0</v>
      </c>
      <c r="NK306" s="7" t="str">
        <f ca="1">IFERROR(IF(NK305+NJ306&gt;NL$4,NK305,NK305+NJ306),"")</f>
        <v/>
      </c>
      <c r="NL306" s="7">
        <f t="shared" ca="1" si="1546"/>
        <v>0</v>
      </c>
      <c r="NM306" s="7">
        <f t="shared" ca="1" si="1489"/>
        <v>0.47117903735018518</v>
      </c>
      <c r="NN306" s="7">
        <f t="shared" ca="1" si="1490"/>
        <v>-9.6405758117236173E-3</v>
      </c>
      <c r="NO306" s="7">
        <f t="shared" ca="1" si="1491"/>
        <v>0</v>
      </c>
      <c r="NP306" s="7">
        <f t="shared" ca="1" si="1492"/>
        <v>0</v>
      </c>
      <c r="NQ306" s="7" t="str">
        <f ca="1">IFERROR(IF(NQ305+NP306&gt;NR$4,NQ305,NQ305+NP306),"")</f>
        <v/>
      </c>
      <c r="NR306" s="7">
        <f t="shared" ca="1" si="1547"/>
        <v>0</v>
      </c>
      <c r="NT306">
        <v>308</v>
      </c>
      <c r="NU306" s="7" t="s">
        <v>19</v>
      </c>
      <c r="NV306" s="7" t="str">
        <f t="shared" ca="1" si="1280"/>
        <v/>
      </c>
      <c r="NW306" s="7" t="str">
        <f t="shared" ca="1" si="1493"/>
        <v/>
      </c>
      <c r="NX306" t="str">
        <f ca="1">IFERROR(VLOOKUP(NT306,$K$3:$AK$568,8,FALSE),"")</f>
        <v/>
      </c>
      <c r="NY306" t="str">
        <f ca="1">IFERROR(VLOOKUP(NT306,$K$3:$AK$568,9,FALSE),"")</f>
        <v/>
      </c>
      <c r="NZ306" s="7" t="str">
        <f ca="1">IFERROR(VLOOKUP(NT306,$K$3:$AK$568,27,FALSE),"")</f>
        <v/>
      </c>
      <c r="OB306">
        <v>308</v>
      </c>
      <c r="OC306" s="7" t="s">
        <v>19</v>
      </c>
      <c r="OD306" t="e">
        <f t="shared" ca="1" si="1548"/>
        <v>#N/A</v>
      </c>
      <c r="OE306" s="7" t="str">
        <f t="shared" ca="1" si="1549"/>
        <v/>
      </c>
      <c r="OF306" s="7" t="str">
        <f t="shared" ca="1" si="1550"/>
        <v/>
      </c>
      <c r="OG306" t="str">
        <f t="shared" ca="1" si="1551"/>
        <v/>
      </c>
      <c r="OI306">
        <v>308</v>
      </c>
      <c r="OJ306" s="7" t="s">
        <v>19</v>
      </c>
      <c r="OK306" s="7" t="str">
        <f t="shared" ca="1" si="1552"/>
        <v/>
      </c>
      <c r="OL306" s="7" t="str">
        <f t="shared" ca="1" si="1553"/>
        <v/>
      </c>
      <c r="OM306" t="str">
        <f ca="1">IFERROR(VLOOKUP(OI306,$L$3:$AK$568,7,FALSE),"")</f>
        <v/>
      </c>
      <c r="ON306" t="str">
        <f ca="1">IFERROR(VLOOKUP(OI306,$L$3:$AK$568,8,FALSE),"")</f>
        <v/>
      </c>
      <c r="OO306" s="7" t="str">
        <f ca="1">IFERROR(VLOOKUP(OI306,$L$3:$AK$568,26,FALSE),"")</f>
        <v/>
      </c>
      <c r="OQ306">
        <v>308</v>
      </c>
      <c r="OR306" s="7" t="s">
        <v>19</v>
      </c>
      <c r="OS306" t="e">
        <f t="shared" ca="1" si="1554"/>
        <v>#N/A</v>
      </c>
      <c r="OT306" s="7" t="str">
        <f t="shared" ca="1" si="1555"/>
        <v/>
      </c>
      <c r="OU306" s="7" t="str">
        <f t="shared" ca="1" si="1556"/>
        <v/>
      </c>
      <c r="OV306" t="str">
        <f t="shared" ca="1" si="1557"/>
        <v/>
      </c>
      <c r="OX306">
        <v>308</v>
      </c>
      <c r="OY306" s="7" t="s">
        <v>19</v>
      </c>
      <c r="OZ306" s="7" t="str">
        <f t="shared" ca="1" si="1558"/>
        <v/>
      </c>
      <c r="PA306" s="7" t="str">
        <f t="shared" ca="1" si="1559"/>
        <v/>
      </c>
      <c r="PB306" t="str">
        <f ca="1">IFERROR(VLOOKUP(OX306,$M$3:$AK$568,6,FALSE),"")</f>
        <v/>
      </c>
      <c r="PC306" t="str">
        <f ca="1">IFERROR(VLOOKUP(OX306,$M$3:$AK$568,7,FALSE),"")</f>
        <v/>
      </c>
      <c r="PD306" s="7" t="str">
        <f ca="1">IFERROR(VLOOKUP(OX306,$M$3:$AK$568,25,FALSE),"")</f>
        <v/>
      </c>
      <c r="PF306">
        <v>308</v>
      </c>
      <c r="PG306" s="7" t="s">
        <v>19</v>
      </c>
      <c r="PH306" t="e">
        <f t="shared" ca="1" si="1560"/>
        <v>#N/A</v>
      </c>
      <c r="PI306" s="7" t="str">
        <f t="shared" ca="1" si="1561"/>
        <v/>
      </c>
      <c r="PJ306" s="7" t="str">
        <f t="shared" ca="1" si="1562"/>
        <v/>
      </c>
      <c r="PK306" t="str">
        <f t="shared" ca="1" si="1563"/>
        <v/>
      </c>
      <c r="PM306">
        <v>308</v>
      </c>
      <c r="PN306" s="7" t="s">
        <v>19</v>
      </c>
      <c r="PO306" s="202" t="str">
        <f t="shared" ca="1" si="1564"/>
        <v/>
      </c>
      <c r="PP306" s="7" t="str">
        <f t="shared" ca="1" si="1565"/>
        <v/>
      </c>
      <c r="PQ306" t="str">
        <f ca="1">IFERROR(VLOOKUP(PM306,$G$325:$R$409,12,FALSE),"")</f>
        <v/>
      </c>
      <c r="PR306" t="e">
        <f ca="1">VLOOKUP(PM306,$G$324:$Q$409,11,FALSE)</f>
        <v>#N/A</v>
      </c>
      <c r="PS306" s="7" t="str">
        <f ca="1">VLOOKUP(PQ306,$R$325:$Y$409,8,FALSE)</f>
        <v>- -</v>
      </c>
      <c r="PT306" s="7">
        <f ca="1">ReSt</f>
        <v>-4</v>
      </c>
      <c r="PU306" s="7" t="e">
        <f t="shared" ca="1" si="1566"/>
        <v>#N/A</v>
      </c>
      <c r="PV306" s="7" t="e">
        <f t="shared" ca="1" si="1567"/>
        <v>#N/A</v>
      </c>
      <c r="PW306" s="7" t="str">
        <f ca="1">VLOOKUP(PQ306,$R$325:$AK$409,8,FALSE)</f>
        <v>- -</v>
      </c>
      <c r="PX306" s="7"/>
      <c r="PY306">
        <v>308</v>
      </c>
      <c r="PZ306" s="7" t="s">
        <v>19</v>
      </c>
      <c r="QA306" t="str">
        <f t="shared" ca="1" si="1568"/>
        <v/>
      </c>
      <c r="QB306" s="7" t="str">
        <f t="shared" ca="1" si="1569"/>
        <v/>
      </c>
      <c r="QC306" s="7" t="str">
        <f t="shared" ca="1" si="1570"/>
        <v/>
      </c>
      <c r="QD306" t="str">
        <f t="shared" ca="1" si="1571"/>
        <v/>
      </c>
      <c r="QF306">
        <v>308</v>
      </c>
      <c r="QG306" s="7" t="s">
        <v>19</v>
      </c>
      <c r="QH306" s="7" t="str">
        <f t="shared" ca="1" si="1572"/>
        <v/>
      </c>
      <c r="QI306" s="7" t="e">
        <f t="shared" ca="1" si="1573"/>
        <v>#VALUE!</v>
      </c>
      <c r="QJ306" t="e">
        <f t="shared" ca="1" si="1574"/>
        <v>#N/A</v>
      </c>
      <c r="QK306" s="7" t="e">
        <f t="shared" ca="1" si="1575"/>
        <v>#N/A</v>
      </c>
      <c r="QM306">
        <v>308</v>
      </c>
      <c r="QN306" s="7" t="s">
        <v>19</v>
      </c>
      <c r="QO306" t="str">
        <f t="shared" ca="1" si="1576"/>
        <v/>
      </c>
      <c r="QP306" s="7" t="str">
        <f t="shared" ca="1" si="1577"/>
        <v/>
      </c>
      <c r="QQ306" t="str">
        <f t="shared" ca="1" si="1578"/>
        <v/>
      </c>
    </row>
    <row r="307" spans="1:459" x14ac:dyDescent="0.25">
      <c r="A307" s="240" t="str">
        <f>IF('Character Sheet'!$B$4="Creature","N","Y")</f>
        <v>Y</v>
      </c>
      <c r="C307" s="75"/>
      <c r="D307" s="76"/>
      <c r="F307" s="75"/>
      <c r="G307" s="76"/>
      <c r="I307" s="75"/>
      <c r="J307" s="85"/>
      <c r="K307" s="85">
        <f t="shared" ca="1" si="1589"/>
        <v>7</v>
      </c>
      <c r="L307" s="85">
        <f t="shared" ca="1" si="1587"/>
        <v>7</v>
      </c>
      <c r="M307" s="70">
        <f t="shared" ca="1" si="1593"/>
        <v>18</v>
      </c>
      <c r="O307" s="222">
        <f t="shared" ca="1" si="1277"/>
        <v>272</v>
      </c>
      <c r="Q307" s="7" t="s">
        <v>1752</v>
      </c>
      <c r="R307" s="9" t="s">
        <v>1806</v>
      </c>
      <c r="S307" s="9" t="str">
        <f t="shared" si="1594"/>
        <v>Grace 5</v>
      </c>
      <c r="T307" s="61" t="str">
        <f>SUBSTITUTE(IFERROR(IFERROR(VLOOKUP(R307,'[1]Skill Statistics'!$A$3:$C$513,2,FALSE),VLOOKUP(Q307,'[1]Skill Statistics'!$A$3:$C$513,2,FALSE)),T306),"R*","ReSt")</f>
        <v>- -</v>
      </c>
      <c r="U307" s="61" t="str">
        <f>IFERROR(IFERROR(VLOOKUP(R307,'[1]Skill Statistics'!$A$3:$C$513,3,FALSE),VLOOKUP(Q307,'[1]Skill Statistics'!$A$3:$C$513,3,FALSE)),U306)</f>
        <v>- -</v>
      </c>
      <c r="V307" s="61" t="str">
        <f>IF(ISNUMBER(SEARCH("Category",R307)),"- -",IFERROR(IFERROR(VLOOKUP(Q307,[1]Professions!$A$4:$AM$288,MATCH(Profession,[1]Professions!$A$1:$AM$1,0),FALSE),VLOOKUP(Q307,Calculations!$B$91:$I$95,8,FALSE)),"- -"))</f>
        <v>5 / 7</v>
      </c>
      <c r="W307" s="60">
        <f t="shared" ca="1" si="1278"/>
        <v>0</v>
      </c>
      <c r="X307" s="7">
        <f ca="1">IFERROR(VLOOKUP(R307,$BS$6:$NR$519,MATCH(ActualLevel,$BS$3:$NR$3,0),FALSE),"- -")</f>
        <v>0</v>
      </c>
      <c r="Y307" s="7">
        <f t="shared" ca="1" si="1588"/>
        <v>0</v>
      </c>
      <c r="Z307" s="7">
        <f ca="1">IFERROR(VLOOKUP(Y307,Charts!$BQ$2:$BR$52,2,FALSE),"- -")</f>
        <v>-25</v>
      </c>
      <c r="AA307" s="7" t="str">
        <f t="shared" ca="1" si="1281"/>
        <v>- -</v>
      </c>
      <c r="AB307" s="7">
        <f t="shared" ca="1" si="1584"/>
        <v>0</v>
      </c>
      <c r="AC307" s="7"/>
      <c r="AD307" s="7"/>
      <c r="AE307" s="7"/>
      <c r="AF307" s="7"/>
      <c r="AG307" s="7"/>
      <c r="AH307" s="43"/>
      <c r="AI307" s="7"/>
      <c r="AJ307" s="7"/>
      <c r="AK307" s="7">
        <f t="shared" ca="1" si="1282"/>
        <v>-25</v>
      </c>
      <c r="AL307" s="7"/>
      <c r="AM307" s="69">
        <f>IFERROR(VLOOKUP(R307,'[1]Skill Statistics'!$A$3:$AN$513,MATCH(Profession,'[1]Skill Statistics'!$A$2:$AN$2,0),FALSE),0)</f>
        <v>0</v>
      </c>
      <c r="AN307" s="85">
        <f>IFERROR(VLOOKUP(Q307,'[1]Skill Statistics'!$A$3:$BK$513,MATCH(Archetype,'[1]Skill Statistics'!$A$2:$BK$2,0),FALSE),0)</f>
        <v>0</v>
      </c>
      <c r="AO307" s="85">
        <f>IFERROR(VLOOKUP(Q307,'[1]Skill Statistics'!$A$3:$BB$513,MATCH(Race,'[1]Skill Statistics'!$A$2:$BB$2,0),FALSE),0)</f>
        <v>0</v>
      </c>
      <c r="AP307" s="85">
        <f t="shared" ca="1" si="1495"/>
        <v>0</v>
      </c>
      <c r="AQ307" s="70"/>
      <c r="AS307" s="69">
        <f>IFERROR(VLOOKUP(Q307,'[1]Professional Skills'!$A$4:$AM$288,MATCH(Profession,'[1]Professional Skills'!$A$3:$AM$3,0),FALSE),"- -")</f>
        <v>0</v>
      </c>
      <c r="AT307" t="s">
        <v>1812</v>
      </c>
      <c r="AU307" s="7" t="str">
        <f t="shared" si="1586"/>
        <v/>
      </c>
      <c r="AV307" s="7">
        <f t="shared" ca="1" si="1585"/>
        <v>0</v>
      </c>
      <c r="AW307" t="str">
        <f t="shared" si="1580"/>
        <v/>
      </c>
      <c r="AX307" t="str">
        <f>IFERROR(_xlfn.RANK.EQ(AW307,$AW$5:$AW$568),"")</f>
        <v/>
      </c>
      <c r="AY307">
        <f t="shared" ref="AY307:AY422" si="1595">IF(IF(AT307="*",AY306,AW307)="",0,IF(AT307="*",AY306,AW307))</f>
        <v>0</v>
      </c>
      <c r="AZ307" s="70" t="str">
        <f t="shared" si="1283"/>
        <v/>
      </c>
      <c r="BB307" s="69">
        <f>IFERROR(IF(Q307="Language",VLOOKUP(R307,[1]Cultures!$B$4:$N$218,MATCH(Culture,[1]Cultures!$B$3:$N$3,0),FALSE),VLOOKUP(Q307,[1]Cultures!$B$4:$O$212,MATCH(Culture,[1]Cultures!$B$3:$O$3,0),FALSE)),"- -")</f>
        <v>0</v>
      </c>
      <c r="BC307" t="s">
        <v>1812</v>
      </c>
      <c r="BD307">
        <f t="shared" ca="1" si="1581"/>
        <v>0.42319012696285541</v>
      </c>
      <c r="BE307">
        <f t="shared" ca="1" si="1582"/>
        <v>0.42319012696285541</v>
      </c>
      <c r="BH307">
        <f ca="1">_xlfn.RANK.EQ(BE307,$BE$303:$BE$307)</f>
        <v>3</v>
      </c>
      <c r="BI307" s="7">
        <f t="shared" ca="1" si="1284"/>
        <v>0</v>
      </c>
      <c r="BK307" s="7"/>
      <c r="BL307" s="70">
        <f t="shared" ca="1" si="1286"/>
        <v>0</v>
      </c>
      <c r="BN307" s="69">
        <f>IFERROR(VLOOKUP(V307,Charts!$BT$2:$BV$14,3,FALSE),"- -")</f>
        <v>0.46153846153846156</v>
      </c>
      <c r="BO307" s="85">
        <f t="shared" ca="1" si="1496"/>
        <v>1.409797679939603</v>
      </c>
      <c r="BP307" s="70">
        <f t="shared" ca="1" si="1583"/>
        <v>272</v>
      </c>
      <c r="BR307" s="7">
        <v>306</v>
      </c>
      <c r="BS307" s="9" t="str">
        <f ca="1">VLOOKUP(BR307,$O$3:$R$568,4,FALSE)</f>
        <v>Submarine</v>
      </c>
      <c r="BT307" s="7" t="str">
        <f ca="1">VLOOKUP(BS307,$R$3:$V$568,5,FALSE)</f>
        <v>4 / 6</v>
      </c>
      <c r="BU307" s="7">
        <f ca="1">VLOOKUP(BT307,Charts!$BT$2:$BV$14,3,FALSE)</f>
        <v>0.53846153846153844</v>
      </c>
      <c r="BV307" s="7" t="str">
        <f t="shared" ca="1" si="1287"/>
        <v>4</v>
      </c>
      <c r="BW307" s="7" t="str">
        <f t="shared" ca="1" si="1288"/>
        <v>6</v>
      </c>
      <c r="BY307" s="7">
        <f t="shared" ca="1" si="1289"/>
        <v>0.34875931783742919</v>
      </c>
      <c r="BZ307" s="7">
        <f t="shared" ca="1" si="1290"/>
        <v>0.18970222062410924</v>
      </c>
      <c r="CA307" s="7">
        <f t="shared" ca="1" si="1291"/>
        <v>1</v>
      </c>
      <c r="CB307" s="7" t="str">
        <f t="shared" ca="1" si="1292"/>
        <v>4</v>
      </c>
      <c r="CC307" s="7" t="str">
        <f ca="1">IFERROR(IF(CC306+CB307&gt;CD$4,CC306,CC306+CB307),"")</f>
        <v/>
      </c>
      <c r="CD307" s="7">
        <f t="shared" ca="1" si="1497"/>
        <v>0</v>
      </c>
      <c r="CE307" s="7">
        <f t="shared" ca="1" si="1293"/>
        <v>0.5532755402193984</v>
      </c>
      <c r="CF307" s="7">
        <f t="shared" ca="1" si="1294"/>
        <v>-1.4814001757859963E-2</v>
      </c>
      <c r="CG307" s="7">
        <f t="shared" ca="1" si="1295"/>
        <v>0</v>
      </c>
      <c r="CH307" s="7">
        <f t="shared" ca="1" si="1296"/>
        <v>0</v>
      </c>
      <c r="CI307" s="7" t="str">
        <f ca="1">IFERROR(IF(CI306+CH307&gt;CJ$4,CI306,CI306+CH307),"")</f>
        <v/>
      </c>
      <c r="CJ307" s="7">
        <f t="shared" ca="1" si="1498"/>
        <v>0</v>
      </c>
      <c r="CK307" s="7">
        <f t="shared" ca="1" si="1297"/>
        <v>0.47205342445458465</v>
      </c>
      <c r="CL307" s="7">
        <f t="shared" ca="1" si="1298"/>
        <v>6.6408114006953789E-2</v>
      </c>
      <c r="CM307" s="7">
        <f t="shared" ca="1" si="1299"/>
        <v>1</v>
      </c>
      <c r="CN307" s="7" t="str">
        <f t="shared" ca="1" si="1300"/>
        <v>4</v>
      </c>
      <c r="CO307" s="7" t="str">
        <f ca="1">IFERROR(IF(CO306+CN307&gt;CP$4,CO306,CO306+CN307),"")</f>
        <v/>
      </c>
      <c r="CP307" s="7">
        <f t="shared" ca="1" si="1499"/>
        <v>0</v>
      </c>
      <c r="CQ307" s="7">
        <f t="shared" ca="1" si="1301"/>
        <v>0.44960137550171742</v>
      </c>
      <c r="CR307" s="7">
        <f t="shared" ca="1" si="1302"/>
        <v>8.8860162959821021E-2</v>
      </c>
      <c r="CS307" s="7">
        <f t="shared" ca="1" si="1303"/>
        <v>1</v>
      </c>
      <c r="CT307" s="7" t="str">
        <f t="shared" ca="1" si="1304"/>
        <v>4</v>
      </c>
      <c r="CU307" s="7" t="str">
        <f ca="1">IFERROR(IF(CU306+CT307&gt;CV$4,CU306,CU306+CT307),"")</f>
        <v/>
      </c>
      <c r="CV307" s="7">
        <f t="shared" ca="1" si="1500"/>
        <v>0</v>
      </c>
      <c r="CW307" s="7">
        <f t="shared" ca="1" si="1305"/>
        <v>2.545000672176434E-2</v>
      </c>
      <c r="CX307" s="7">
        <f t="shared" ca="1" si="1306"/>
        <v>0.5130115317397741</v>
      </c>
      <c r="CY307" s="7">
        <f t="shared" ca="1" si="1307"/>
        <v>1</v>
      </c>
      <c r="CZ307" s="7" t="str">
        <f t="shared" ca="1" si="1308"/>
        <v>4</v>
      </c>
      <c r="DA307" s="7" t="str">
        <f ca="1">IFERROR(IF(DA306+CZ307&gt;DB$4,DA306,DA306+CZ307),"")</f>
        <v/>
      </c>
      <c r="DB307" s="7">
        <f t="shared" ca="1" si="1501"/>
        <v>0</v>
      </c>
      <c r="DC307" s="7">
        <f t="shared" ca="1" si="1309"/>
        <v>0.23040018666027196</v>
      </c>
      <c r="DD307" s="7">
        <f t="shared" ca="1" si="1310"/>
        <v>0.30806135180126648</v>
      </c>
      <c r="DE307" s="7">
        <f t="shared" ca="1" si="1311"/>
        <v>1</v>
      </c>
      <c r="DF307" s="7" t="str">
        <f t="shared" ca="1" si="1312"/>
        <v>4</v>
      </c>
      <c r="DG307" s="7" t="str">
        <f ca="1">IFERROR(IF(DG306+DF307&gt;DH$4,DG306,DG306+DF307),"")</f>
        <v/>
      </c>
      <c r="DH307" s="7">
        <f t="shared" ca="1" si="1502"/>
        <v>0</v>
      </c>
      <c r="DI307" s="7">
        <f t="shared" ca="1" si="1313"/>
        <v>5.4517453372336933E-3</v>
      </c>
      <c r="DJ307" s="7">
        <f t="shared" ca="1" si="1314"/>
        <v>0.53300979312430474</v>
      </c>
      <c r="DK307" s="7">
        <f t="shared" ca="1" si="1315"/>
        <v>1</v>
      </c>
      <c r="DL307" s="7" t="str">
        <f t="shared" ca="1" si="1316"/>
        <v>4</v>
      </c>
      <c r="DM307" s="7" t="str">
        <f ca="1">IFERROR(IF(DM306+DL307&gt;DN$4,DM306,DM306+DL307),"")</f>
        <v/>
      </c>
      <c r="DN307" s="7">
        <f t="shared" ca="1" si="1503"/>
        <v>0</v>
      </c>
      <c r="DO307" s="7">
        <f t="shared" ca="1" si="1317"/>
        <v>0.85236152617447702</v>
      </c>
      <c r="DP307" s="7">
        <f t="shared" ca="1" si="1318"/>
        <v>-0.31389998771293859</v>
      </c>
      <c r="DQ307" s="7">
        <f t="shared" ca="1" si="1319"/>
        <v>0</v>
      </c>
      <c r="DR307" s="7">
        <f t="shared" ca="1" si="1320"/>
        <v>0</v>
      </c>
      <c r="DS307" s="7" t="str">
        <f ca="1">IFERROR(IF(DS306+DR307&gt;DT$4,DS306,DS306+DR307),"")</f>
        <v/>
      </c>
      <c r="DT307" s="7">
        <f t="shared" ca="1" si="1504"/>
        <v>0</v>
      </c>
      <c r="DU307" s="7">
        <f t="shared" ca="1" si="1321"/>
        <v>0.53451539794411074</v>
      </c>
      <c r="DV307" s="7">
        <f t="shared" ca="1" si="1322"/>
        <v>3.9461405174276987E-3</v>
      </c>
      <c r="DW307" s="7">
        <f t="shared" ca="1" si="1323"/>
        <v>1</v>
      </c>
      <c r="DX307" s="7" t="str">
        <f t="shared" ca="1" si="1324"/>
        <v>4</v>
      </c>
      <c r="DY307" s="7" t="str">
        <f ca="1">IFERROR(IF(DY306+DX307&gt;DZ$4,DY306,DY306+DX307),"")</f>
        <v/>
      </c>
      <c r="DZ307" s="7">
        <f t="shared" ca="1" si="1505"/>
        <v>0</v>
      </c>
      <c r="EA307" s="7">
        <f t="shared" ca="1" si="1325"/>
        <v>0.30245194730246405</v>
      </c>
      <c r="EB307" s="7">
        <f t="shared" ca="1" si="1326"/>
        <v>0.23600959115907438</v>
      </c>
      <c r="EC307" s="7">
        <f t="shared" ca="1" si="1327"/>
        <v>1</v>
      </c>
      <c r="ED307" s="7" t="str">
        <f t="shared" ca="1" si="1328"/>
        <v>4</v>
      </c>
      <c r="EE307" s="7" t="str">
        <f ca="1">IFERROR(IF(EE306+ED307&gt;EF$4,EE306,EE306+ED307),"")</f>
        <v/>
      </c>
      <c r="EF307" s="7">
        <f t="shared" ca="1" si="1506"/>
        <v>0</v>
      </c>
      <c r="EG307" s="7">
        <f t="shared" ca="1" si="1329"/>
        <v>0.77914586639975481</v>
      </c>
      <c r="EH307" s="7">
        <f t="shared" ca="1" si="1330"/>
        <v>-0.24068432793821637</v>
      </c>
      <c r="EI307" s="7">
        <f t="shared" ca="1" si="1331"/>
        <v>0</v>
      </c>
      <c r="EJ307" s="7">
        <f t="shared" ca="1" si="1332"/>
        <v>0</v>
      </c>
      <c r="EK307" s="7" t="str">
        <f ca="1">IFERROR(IF(EK306+EJ307&gt;EL$4,EK306,EK306+EJ307),"")</f>
        <v/>
      </c>
      <c r="EL307" s="7">
        <f t="shared" ca="1" si="1507"/>
        <v>0</v>
      </c>
      <c r="EM307" s="7">
        <f t="shared" ca="1" si="1333"/>
        <v>0.95164558679679723</v>
      </c>
      <c r="EN307" s="7">
        <f t="shared" ca="1" si="1334"/>
        <v>-0.41318404833525879</v>
      </c>
      <c r="EO307" s="7">
        <f t="shared" ca="1" si="1335"/>
        <v>0</v>
      </c>
      <c r="EP307" s="7">
        <f t="shared" ca="1" si="1336"/>
        <v>0</v>
      </c>
      <c r="EQ307" s="7" t="str">
        <f ca="1">IFERROR(IF(EQ306+EP307&gt;ER$4,EQ306,EQ306+EP307),"")</f>
        <v/>
      </c>
      <c r="ER307" s="7">
        <f t="shared" ca="1" si="1508"/>
        <v>0</v>
      </c>
      <c r="ES307" s="7">
        <f t="shared" ca="1" si="1337"/>
        <v>0.20387667360101414</v>
      </c>
      <c r="ET307" s="7">
        <f t="shared" ca="1" si="1338"/>
        <v>0.3345848648605243</v>
      </c>
      <c r="EU307" s="7">
        <f t="shared" ca="1" si="1339"/>
        <v>1</v>
      </c>
      <c r="EV307" s="7" t="str">
        <f t="shared" ca="1" si="1340"/>
        <v>4</v>
      </c>
      <c r="EW307" s="7" t="str">
        <f ca="1">IFERROR(IF(EW306+EV307&gt;EX$4,EW306,EW306+EV307),"")</f>
        <v/>
      </c>
      <c r="EX307" s="7">
        <f t="shared" ca="1" si="1509"/>
        <v>0</v>
      </c>
      <c r="EY307" s="7">
        <f t="shared" ca="1" si="1341"/>
        <v>0.78613551199323228</v>
      </c>
      <c r="EZ307" s="7">
        <f t="shared" ca="1" si="1342"/>
        <v>-0.24767397353169385</v>
      </c>
      <c r="FA307" s="7">
        <f t="shared" ca="1" si="1343"/>
        <v>0</v>
      </c>
      <c r="FB307" s="7">
        <f t="shared" ca="1" si="1344"/>
        <v>0</v>
      </c>
      <c r="FC307" s="7" t="str">
        <f ca="1">IFERROR(IF(FC306+FB307&gt;FD$4,FC306,FC306+FB307),"")</f>
        <v/>
      </c>
      <c r="FD307" s="7">
        <f t="shared" ca="1" si="1510"/>
        <v>0</v>
      </c>
      <c r="FE307" s="7">
        <f t="shared" ca="1" si="1345"/>
        <v>0.46244674500927108</v>
      </c>
      <c r="FF307" s="7">
        <f t="shared" ca="1" si="1346"/>
        <v>7.601479345226736E-2</v>
      </c>
      <c r="FG307" s="7">
        <f t="shared" ca="1" si="1347"/>
        <v>1</v>
      </c>
      <c r="FH307" s="7" t="str">
        <f t="shared" ca="1" si="1348"/>
        <v>4</v>
      </c>
      <c r="FI307" s="7" t="str">
        <f ca="1">IFERROR(IF(FI306+FH307&gt;FJ$4,FI306,FI306+FH307),"")</f>
        <v/>
      </c>
      <c r="FJ307" s="7">
        <f t="shared" ca="1" si="1511"/>
        <v>0</v>
      </c>
      <c r="FK307" s="7">
        <f t="shared" ca="1" si="1349"/>
        <v>6.2113643185690792E-2</v>
      </c>
      <c r="FL307" s="7">
        <f t="shared" ca="1" si="1350"/>
        <v>0.47634789527584764</v>
      </c>
      <c r="FM307" s="7">
        <f t="shared" ca="1" si="1351"/>
        <v>1</v>
      </c>
      <c r="FN307" s="7" t="str">
        <f t="shared" ca="1" si="1352"/>
        <v>4</v>
      </c>
      <c r="FO307" s="7" t="str">
        <f ca="1">IFERROR(IF(FO306+FN307&gt;FP$4,FO306,FO306+FN307),"")</f>
        <v/>
      </c>
      <c r="FP307" s="7">
        <f t="shared" ca="1" si="1512"/>
        <v>0</v>
      </c>
      <c r="FQ307" s="7">
        <f t="shared" ca="1" si="1353"/>
        <v>0.62866899301378198</v>
      </c>
      <c r="FR307" s="7">
        <f t="shared" ca="1" si="1354"/>
        <v>-9.0207454552243549E-2</v>
      </c>
      <c r="FS307" s="7">
        <f t="shared" ca="1" si="1355"/>
        <v>0</v>
      </c>
      <c r="FT307" s="7">
        <f t="shared" ca="1" si="1356"/>
        <v>0</v>
      </c>
      <c r="FU307" s="7" t="str">
        <f ca="1">IFERROR(IF(FU306+FT307&gt;FV$4,FU306,FU306+FT307),"")</f>
        <v/>
      </c>
      <c r="FV307" s="7">
        <f t="shared" ca="1" si="1513"/>
        <v>0</v>
      </c>
      <c r="FW307" s="7">
        <f t="shared" ca="1" si="1357"/>
        <v>0.79846064601241706</v>
      </c>
      <c r="FX307" s="7">
        <f t="shared" ca="1" si="1358"/>
        <v>-0.25999910755087863</v>
      </c>
      <c r="FY307" s="7">
        <f t="shared" ca="1" si="1359"/>
        <v>0</v>
      </c>
      <c r="FZ307" s="7">
        <f t="shared" ca="1" si="1360"/>
        <v>0</v>
      </c>
      <c r="GA307" s="7" t="str">
        <f ca="1">IFERROR(IF(GA306+FZ307&gt;GB$4,GA306,GA306+FZ307),"")</f>
        <v/>
      </c>
      <c r="GB307" s="7">
        <f t="shared" ca="1" si="1514"/>
        <v>0</v>
      </c>
      <c r="GC307" s="7">
        <f t="shared" ca="1" si="1361"/>
        <v>0.72473790085677969</v>
      </c>
      <c r="GD307" s="7">
        <f t="shared" ca="1" si="1362"/>
        <v>-0.18627636239524126</v>
      </c>
      <c r="GE307" s="7">
        <f t="shared" ca="1" si="1363"/>
        <v>0</v>
      </c>
      <c r="GF307" s="7">
        <f t="shared" ca="1" si="1364"/>
        <v>0</v>
      </c>
      <c r="GG307" s="7" t="str">
        <f ca="1">IFERROR(IF(GG306+GF307&gt;GH$4,GG306,GG306+GF307),"")</f>
        <v/>
      </c>
      <c r="GH307" s="7">
        <f t="shared" ca="1" si="1515"/>
        <v>0</v>
      </c>
      <c r="GI307" s="7">
        <f t="shared" ca="1" si="1365"/>
        <v>8.2088113160661003E-2</v>
      </c>
      <c r="GJ307" s="7">
        <f t="shared" ca="1" si="1366"/>
        <v>0.45637342530087743</v>
      </c>
      <c r="GK307" s="7">
        <f t="shared" ca="1" si="1367"/>
        <v>1</v>
      </c>
      <c r="GL307" s="7" t="str">
        <f t="shared" ca="1" si="1368"/>
        <v>4</v>
      </c>
      <c r="GM307" s="7" t="str">
        <f ca="1">IFERROR(IF(GM306+GL307&gt;GN$4,GM306,GM306+GL307),"")</f>
        <v/>
      </c>
      <c r="GN307" s="7">
        <f t="shared" ca="1" si="1516"/>
        <v>0</v>
      </c>
      <c r="GO307" s="7">
        <f t="shared" ca="1" si="1369"/>
        <v>0.18103954561159441</v>
      </c>
      <c r="GP307" s="7">
        <f t="shared" ca="1" si="1370"/>
        <v>0.35742199284994403</v>
      </c>
      <c r="GQ307" s="7">
        <f t="shared" ca="1" si="1371"/>
        <v>1</v>
      </c>
      <c r="GR307" s="7" t="str">
        <f t="shared" ca="1" si="1372"/>
        <v>4</v>
      </c>
      <c r="GS307" s="7" t="str">
        <f ca="1">IFERROR(IF(GS306+GR307&gt;GT$4,GS306,GS306+GR307),"")</f>
        <v/>
      </c>
      <c r="GT307" s="7">
        <f t="shared" ca="1" si="1517"/>
        <v>0</v>
      </c>
      <c r="GU307" s="7">
        <f t="shared" ca="1" si="1373"/>
        <v>0.28810267906352427</v>
      </c>
      <c r="GV307" s="7">
        <f t="shared" ca="1" si="1374"/>
        <v>0.25035885939801417</v>
      </c>
      <c r="GW307" s="7">
        <f t="shared" ca="1" si="1375"/>
        <v>1</v>
      </c>
      <c r="GX307" s="7" t="str">
        <f t="shared" ca="1" si="1376"/>
        <v>4</v>
      </c>
      <c r="GY307" s="7" t="str">
        <f ca="1">IFERROR(IF(GY306+GX307&gt;GZ$4,GY306,GY306+GX307),"")</f>
        <v/>
      </c>
      <c r="GZ307" s="7">
        <f t="shared" ca="1" si="1518"/>
        <v>0</v>
      </c>
      <c r="HA307" s="7">
        <f t="shared" ca="1" si="1377"/>
        <v>0.26019688703605393</v>
      </c>
      <c r="HB307" s="7">
        <f t="shared" ca="1" si="1378"/>
        <v>0.27826465142548451</v>
      </c>
      <c r="HC307" s="7">
        <f t="shared" ca="1" si="1379"/>
        <v>1</v>
      </c>
      <c r="HD307" s="7" t="str">
        <f t="shared" ca="1" si="1380"/>
        <v>4</v>
      </c>
      <c r="HE307" s="7" t="str">
        <f ca="1">IFERROR(IF(HE306+HD307&gt;HF$4,HE306,HE306+HD307),"")</f>
        <v/>
      </c>
      <c r="HF307" s="7">
        <f t="shared" ca="1" si="1519"/>
        <v>0</v>
      </c>
      <c r="HG307" s="7">
        <f t="shared" ca="1" si="1381"/>
        <v>0.36402266940246064</v>
      </c>
      <c r="HH307" s="7">
        <f t="shared" ca="1" si="1382"/>
        <v>0.17443886905907779</v>
      </c>
      <c r="HI307" s="7">
        <f t="shared" ca="1" si="1383"/>
        <v>1</v>
      </c>
      <c r="HJ307" s="7" t="str">
        <f t="shared" ca="1" si="1384"/>
        <v>4</v>
      </c>
      <c r="HK307" s="7" t="str">
        <f ca="1">IFERROR(IF(HK306+HJ307&gt;HL$4,HK306,HK306+HJ307),"")</f>
        <v/>
      </c>
      <c r="HL307" s="7">
        <f t="shared" ca="1" si="1520"/>
        <v>0</v>
      </c>
      <c r="HM307" s="7">
        <f t="shared" ca="1" si="1385"/>
        <v>0.77933849395746158</v>
      </c>
      <c r="HN307" s="7">
        <f t="shared" ca="1" si="1386"/>
        <v>-0.24087695549592314</v>
      </c>
      <c r="HO307" s="7">
        <f t="shared" ca="1" si="1387"/>
        <v>0</v>
      </c>
      <c r="HP307" s="7">
        <f t="shared" ca="1" si="1388"/>
        <v>0</v>
      </c>
      <c r="HQ307" s="7" t="str">
        <f ca="1">IFERROR(IF(HQ306+HP307&gt;HR$4,HQ306,HQ306+HP307),"")</f>
        <v/>
      </c>
      <c r="HR307" s="7">
        <f t="shared" ca="1" si="1521"/>
        <v>0</v>
      </c>
      <c r="HS307" s="7">
        <f t="shared" ca="1" si="1389"/>
        <v>0.20878807506923514</v>
      </c>
      <c r="HT307" s="7">
        <f t="shared" ca="1" si="1390"/>
        <v>0.3296734633923033</v>
      </c>
      <c r="HU307" s="7">
        <f t="shared" ca="1" si="1391"/>
        <v>1</v>
      </c>
      <c r="HV307" s="7" t="str">
        <f t="shared" ca="1" si="1392"/>
        <v>4</v>
      </c>
      <c r="HW307" s="7" t="str">
        <f ca="1">IFERROR(IF(HW306+HV307&gt;HX$4,HW306,HW306+HV307),"")</f>
        <v/>
      </c>
      <c r="HX307" s="7">
        <f t="shared" ca="1" si="1522"/>
        <v>0</v>
      </c>
      <c r="HY307" s="7">
        <f t="shared" ca="1" si="1393"/>
        <v>0.29085596144585102</v>
      </c>
      <c r="HZ307" s="7">
        <f t="shared" ca="1" si="1394"/>
        <v>0.24760557701568742</v>
      </c>
      <c r="IA307" s="7">
        <f t="shared" ca="1" si="1395"/>
        <v>1</v>
      </c>
      <c r="IB307" s="7" t="str">
        <f t="shared" ca="1" si="1396"/>
        <v>4</v>
      </c>
      <c r="IC307" s="7" t="str">
        <f ca="1">IFERROR(IF(IC306+IB307&gt;ID$4,IC306,IC306+IB307),"")</f>
        <v/>
      </c>
      <c r="ID307" s="7">
        <f t="shared" ca="1" si="1523"/>
        <v>0</v>
      </c>
      <c r="IE307" s="7">
        <f t="shared" ca="1" si="1397"/>
        <v>0.15216692824573852</v>
      </c>
      <c r="IF307" s="7">
        <f t="shared" ca="1" si="1398"/>
        <v>0.38629461021579992</v>
      </c>
      <c r="IG307" s="7">
        <f t="shared" ca="1" si="1399"/>
        <v>1</v>
      </c>
      <c r="IH307" s="7" t="str">
        <f t="shared" ca="1" si="1400"/>
        <v>4</v>
      </c>
      <c r="II307" s="7" t="str">
        <f ca="1">IFERROR(IF(II306+IH307&gt;IJ$4,II306,II306+IH307),"")</f>
        <v/>
      </c>
      <c r="IJ307" s="7">
        <f t="shared" ca="1" si="1524"/>
        <v>0</v>
      </c>
      <c r="IK307" s="7">
        <f t="shared" ca="1" si="1401"/>
        <v>0.87204973426325061</v>
      </c>
      <c r="IL307" s="7">
        <f t="shared" ca="1" si="1402"/>
        <v>-0.33358819580171217</v>
      </c>
      <c r="IM307" s="7">
        <f t="shared" ca="1" si="1403"/>
        <v>0</v>
      </c>
      <c r="IN307" s="7">
        <f t="shared" ca="1" si="1404"/>
        <v>0</v>
      </c>
      <c r="IO307" s="7" t="str">
        <f ca="1">IFERROR(IF(IO306+IN307&gt;IP$4,IO306,IO306+IN307),"")</f>
        <v/>
      </c>
      <c r="IP307" s="7">
        <f t="shared" ca="1" si="1525"/>
        <v>0</v>
      </c>
      <c r="IQ307" s="7">
        <f t="shared" ca="1" si="1405"/>
        <v>0.49824586027128281</v>
      </c>
      <c r="IR307" s="7">
        <f t="shared" ca="1" si="1406"/>
        <v>4.0215678190255622E-2</v>
      </c>
      <c r="IS307" s="7">
        <f t="shared" ca="1" si="1407"/>
        <v>1</v>
      </c>
      <c r="IT307" s="7" t="str">
        <f t="shared" ca="1" si="1408"/>
        <v>4</v>
      </c>
      <c r="IU307" s="7" t="str">
        <f ca="1">IFERROR(IF(IU306+IT307&gt;IV$4,IU306,IU306+IT307),"")</f>
        <v/>
      </c>
      <c r="IV307" s="7">
        <f t="shared" ca="1" si="1526"/>
        <v>0</v>
      </c>
      <c r="IW307" s="7">
        <f t="shared" ca="1" si="1409"/>
        <v>0.50920666043205065</v>
      </c>
      <c r="IX307" s="7">
        <f t="shared" ca="1" si="1410"/>
        <v>2.9254878029487785E-2</v>
      </c>
      <c r="IY307" s="7">
        <f t="shared" ca="1" si="1411"/>
        <v>1</v>
      </c>
      <c r="IZ307" s="7" t="str">
        <f t="shared" ca="1" si="1412"/>
        <v>4</v>
      </c>
      <c r="JA307" s="7" t="str">
        <f ca="1">IFERROR(IF(JA306+IZ307&gt;JB$4,JA306,JA306+IZ307),"")</f>
        <v/>
      </c>
      <c r="JB307" s="7">
        <f t="shared" ca="1" si="1527"/>
        <v>0</v>
      </c>
      <c r="JC307" s="7">
        <f t="shared" ca="1" si="1413"/>
        <v>0.5829685737239485</v>
      </c>
      <c r="JD307" s="7">
        <f t="shared" ca="1" si="1414"/>
        <v>-4.4507035262410066E-2</v>
      </c>
      <c r="JE307" s="7">
        <f t="shared" ca="1" si="1415"/>
        <v>0</v>
      </c>
      <c r="JF307" s="7">
        <f t="shared" ca="1" si="1416"/>
        <v>0</v>
      </c>
      <c r="JG307" s="7" t="str">
        <f ca="1">IFERROR(IF(JG306+JF307&gt;JH$4,JG306,JG306+JF307),"")</f>
        <v/>
      </c>
      <c r="JH307" s="7">
        <f t="shared" ca="1" si="1528"/>
        <v>0</v>
      </c>
      <c r="JI307" s="7">
        <f t="shared" ca="1" si="1417"/>
        <v>0.13759634631866868</v>
      </c>
      <c r="JJ307" s="7">
        <f t="shared" ca="1" si="1418"/>
        <v>0.40086519214286975</v>
      </c>
      <c r="JK307" s="7">
        <f t="shared" ca="1" si="1419"/>
        <v>1</v>
      </c>
      <c r="JL307" s="7" t="str">
        <f t="shared" ca="1" si="1420"/>
        <v>4</v>
      </c>
      <c r="JM307" s="7" t="str">
        <f ca="1">IFERROR(IF(JM306+JL307&gt;JN$4,JM306,JM306+JL307),"")</f>
        <v/>
      </c>
      <c r="JN307" s="7">
        <f t="shared" ca="1" si="1529"/>
        <v>0</v>
      </c>
      <c r="JO307" s="7">
        <f t="shared" ca="1" si="1421"/>
        <v>0.89554735153319054</v>
      </c>
      <c r="JP307" s="7">
        <f t="shared" ca="1" si="1422"/>
        <v>-0.3570858130716521</v>
      </c>
      <c r="JQ307" s="7">
        <f t="shared" ca="1" si="1423"/>
        <v>0</v>
      </c>
      <c r="JR307" s="7">
        <f t="shared" ca="1" si="1424"/>
        <v>0</v>
      </c>
      <c r="JS307" s="7" t="str">
        <f ca="1">IFERROR(IF(JS306+JR307&gt;JT$4,JS306,JS306+JR307),"")</f>
        <v/>
      </c>
      <c r="JT307" s="7">
        <f t="shared" ca="1" si="1530"/>
        <v>0</v>
      </c>
      <c r="JU307" s="7">
        <f t="shared" ca="1" si="1425"/>
        <v>0.15381845688479523</v>
      </c>
      <c r="JV307" s="7">
        <f t="shared" ca="1" si="1426"/>
        <v>0.38464308157674321</v>
      </c>
      <c r="JW307" s="7">
        <f t="shared" ca="1" si="1427"/>
        <v>1</v>
      </c>
      <c r="JX307" s="7" t="str">
        <f t="shared" ca="1" si="1428"/>
        <v>4</v>
      </c>
      <c r="JY307" s="7" t="str">
        <f ca="1">IFERROR(IF(JY306+JX307&gt;JZ$4,JY306,JY306+JX307),"")</f>
        <v/>
      </c>
      <c r="JZ307" s="7">
        <f t="shared" ca="1" si="1531"/>
        <v>0</v>
      </c>
      <c r="KA307" s="7">
        <f t="shared" ca="1" si="1429"/>
        <v>0.66286407323098151</v>
      </c>
      <c r="KB307" s="7">
        <f t="shared" ca="1" si="1430"/>
        <v>-0.12440253476944307</v>
      </c>
      <c r="KC307" s="7">
        <f t="shared" ca="1" si="1431"/>
        <v>0</v>
      </c>
      <c r="KD307" s="7">
        <f t="shared" ca="1" si="1432"/>
        <v>0</v>
      </c>
      <c r="KE307" s="7" t="str">
        <f ca="1">IFERROR(IF(KE306+KD307&gt;KF$4,KE306,KE306+KD307),"")</f>
        <v/>
      </c>
      <c r="KF307" s="7">
        <f t="shared" ca="1" si="1532"/>
        <v>0</v>
      </c>
      <c r="KG307" s="7">
        <f t="shared" ca="1" si="1433"/>
        <v>0.49755767401405027</v>
      </c>
      <c r="KH307" s="7">
        <f t="shared" ca="1" si="1434"/>
        <v>4.090386444748817E-2</v>
      </c>
      <c r="KI307" s="7">
        <f t="shared" ca="1" si="1435"/>
        <v>1</v>
      </c>
      <c r="KJ307" s="7" t="str">
        <f t="shared" ca="1" si="1436"/>
        <v>4</v>
      </c>
      <c r="KK307" s="7" t="str">
        <f ca="1">IFERROR(IF(KK306+KJ307&gt;KL$4,KK306,KK306+KJ307),"")</f>
        <v/>
      </c>
      <c r="KL307" s="7">
        <f t="shared" ca="1" si="1533"/>
        <v>0</v>
      </c>
      <c r="KM307" s="7">
        <f t="shared" ca="1" si="1437"/>
        <v>0.91694370884110987</v>
      </c>
      <c r="KN307" s="7">
        <f t="shared" ca="1" si="1438"/>
        <v>-0.37848217037957144</v>
      </c>
      <c r="KO307" s="7">
        <f t="shared" ca="1" si="1439"/>
        <v>0</v>
      </c>
      <c r="KP307" s="7">
        <f t="shared" ca="1" si="1440"/>
        <v>0</v>
      </c>
      <c r="KQ307" s="7" t="str">
        <f ca="1">IFERROR(IF(KQ306+KP307&gt;KR$4,KQ306,KQ306+KP307),"")</f>
        <v/>
      </c>
      <c r="KR307" s="7">
        <f t="shared" ca="1" si="1534"/>
        <v>0</v>
      </c>
      <c r="KS307" s="7">
        <f t="shared" ca="1" si="1441"/>
        <v>0.33353746817130725</v>
      </c>
      <c r="KT307" s="7">
        <f t="shared" ca="1" si="1442"/>
        <v>0.20492407029023119</v>
      </c>
      <c r="KU307" s="7">
        <f t="shared" ca="1" si="1443"/>
        <v>1</v>
      </c>
      <c r="KV307" s="7" t="str">
        <f t="shared" ca="1" si="1444"/>
        <v>4</v>
      </c>
      <c r="KW307" s="7" t="str">
        <f ca="1">IFERROR(IF(KW306+KV307&gt;KX$4,KW306,KW306+KV307),"")</f>
        <v/>
      </c>
      <c r="KX307" s="7">
        <f t="shared" ca="1" si="1535"/>
        <v>0</v>
      </c>
      <c r="KY307" s="7">
        <f t="shared" ca="1" si="1445"/>
        <v>0.33806695095922834</v>
      </c>
      <c r="KZ307" s="7">
        <f t="shared" ca="1" si="1446"/>
        <v>0.2003945875023101</v>
      </c>
      <c r="LA307" s="7">
        <f t="shared" ca="1" si="1447"/>
        <v>1</v>
      </c>
      <c r="LB307" s="7" t="str">
        <f t="shared" ca="1" si="1448"/>
        <v>4</v>
      </c>
      <c r="LC307" s="7" t="str">
        <f ca="1">IFERROR(IF(LC306+LB307&gt;LD$4,LC306,LC306+LB307),"")</f>
        <v/>
      </c>
      <c r="LD307" s="7">
        <f t="shared" ca="1" si="1536"/>
        <v>0</v>
      </c>
      <c r="LE307" s="7">
        <f t="shared" ca="1" si="1449"/>
        <v>0.52875686581135539</v>
      </c>
      <c r="LF307" s="7">
        <f t="shared" ca="1" si="1450"/>
        <v>9.7046726501830438E-3</v>
      </c>
      <c r="LG307" s="7">
        <f t="shared" ca="1" si="1451"/>
        <v>1</v>
      </c>
      <c r="LH307" s="7" t="str">
        <f t="shared" ca="1" si="1452"/>
        <v>4</v>
      </c>
      <c r="LI307" s="7" t="str">
        <f ca="1">IFERROR(IF(LI306+LH307&gt;LJ$4,LI306,LI306+LH307),"")</f>
        <v/>
      </c>
      <c r="LJ307" s="7">
        <f t="shared" ca="1" si="1537"/>
        <v>0</v>
      </c>
      <c r="LK307" s="7">
        <f t="shared" ca="1" si="1453"/>
        <v>0.45378052618005582</v>
      </c>
      <c r="LL307" s="7">
        <f t="shared" ca="1" si="1454"/>
        <v>8.4681012281482615E-2</v>
      </c>
      <c r="LM307" s="7">
        <f t="shared" ca="1" si="1455"/>
        <v>1</v>
      </c>
      <c r="LN307" s="7" t="str">
        <f t="shared" ca="1" si="1456"/>
        <v>4</v>
      </c>
      <c r="LO307" s="7" t="str">
        <f ca="1">IFERROR(IF(LO306+LN307&gt;LP$4,LO306,LO306+LN307),"")</f>
        <v/>
      </c>
      <c r="LP307" s="7">
        <f t="shared" ca="1" si="1538"/>
        <v>0</v>
      </c>
      <c r="LQ307" s="7">
        <f t="shared" ca="1" si="1457"/>
        <v>7.4088909225077049E-2</v>
      </c>
      <c r="LR307" s="7">
        <f t="shared" ca="1" si="1458"/>
        <v>0.46437262923646139</v>
      </c>
      <c r="LS307" s="7">
        <f t="shared" ca="1" si="1459"/>
        <v>1</v>
      </c>
      <c r="LT307" s="7" t="str">
        <f t="shared" ca="1" si="1460"/>
        <v>4</v>
      </c>
      <c r="LU307" s="7" t="str">
        <f ca="1">IFERROR(IF(LU306+LT307&gt;LV$4,LU306,LU306+LT307),"")</f>
        <v/>
      </c>
      <c r="LV307" s="7">
        <f t="shared" ca="1" si="1539"/>
        <v>0</v>
      </c>
      <c r="LW307" s="7">
        <f t="shared" ca="1" si="1461"/>
        <v>0.55513834187171607</v>
      </c>
      <c r="LX307" s="7">
        <f t="shared" ca="1" si="1462"/>
        <v>-1.6676803410177632E-2</v>
      </c>
      <c r="LY307" s="7">
        <f t="shared" ca="1" si="1463"/>
        <v>0</v>
      </c>
      <c r="LZ307" s="7">
        <f t="shared" ca="1" si="1464"/>
        <v>0</v>
      </c>
      <c r="MA307" s="7" t="str">
        <f ca="1">IFERROR(IF(MA306+LZ307&gt;MB$4,MA306,MA306+LZ307),"")</f>
        <v/>
      </c>
      <c r="MB307" s="7">
        <f t="shared" ca="1" si="1540"/>
        <v>0</v>
      </c>
      <c r="MC307" s="7">
        <f t="shared" ca="1" si="1465"/>
        <v>0.10590173701065575</v>
      </c>
      <c r="MD307" s="7">
        <f t="shared" ca="1" si="1466"/>
        <v>0.43255980145088269</v>
      </c>
      <c r="ME307" s="7">
        <f t="shared" ca="1" si="1467"/>
        <v>1</v>
      </c>
      <c r="MF307" s="7" t="str">
        <f t="shared" ca="1" si="1468"/>
        <v>4</v>
      </c>
      <c r="MG307" s="7" t="str">
        <f ca="1">IFERROR(IF(MG306+MF307&gt;MH$4,MG306,MG306+MF307),"")</f>
        <v/>
      </c>
      <c r="MH307" s="7">
        <f t="shared" ca="1" si="1541"/>
        <v>0</v>
      </c>
      <c r="MI307" s="7">
        <f t="shared" ca="1" si="1469"/>
        <v>1.295076908350079E-2</v>
      </c>
      <c r="MJ307" s="7">
        <f t="shared" ca="1" si="1470"/>
        <v>0.52551076937803765</v>
      </c>
      <c r="MK307" s="7">
        <f t="shared" ca="1" si="1471"/>
        <v>1</v>
      </c>
      <c r="ML307" s="7" t="str">
        <f t="shared" ca="1" si="1472"/>
        <v>4</v>
      </c>
      <c r="MM307" s="7" t="str">
        <f ca="1">IFERROR(IF(MM306+ML307&gt;MN$4,MM306,MM306+ML307),"")</f>
        <v/>
      </c>
      <c r="MN307" s="7">
        <f t="shared" ca="1" si="1542"/>
        <v>0</v>
      </c>
      <c r="MO307" s="7">
        <f t="shared" ca="1" si="1473"/>
        <v>0.55037513053673648</v>
      </c>
      <c r="MP307" s="7">
        <f t="shared" ca="1" si="1474"/>
        <v>-1.1913592075198043E-2</v>
      </c>
      <c r="MQ307" s="7">
        <f t="shared" ca="1" si="1475"/>
        <v>0</v>
      </c>
      <c r="MR307" s="7">
        <f t="shared" ca="1" si="1476"/>
        <v>0</v>
      </c>
      <c r="MS307" s="7" t="str">
        <f ca="1">IFERROR(IF(MS306+MR307&gt;MT$4,MS306,MS306+MR307),"")</f>
        <v/>
      </c>
      <c r="MT307" s="7">
        <f t="shared" ca="1" si="1543"/>
        <v>0</v>
      </c>
      <c r="MU307" s="7">
        <f t="shared" ca="1" si="1477"/>
        <v>0.64133223082249491</v>
      </c>
      <c r="MV307" s="7">
        <f t="shared" ca="1" si="1478"/>
        <v>-0.10287069236095647</v>
      </c>
      <c r="MW307" s="7">
        <f t="shared" ca="1" si="1479"/>
        <v>0</v>
      </c>
      <c r="MX307" s="7">
        <f t="shared" ca="1" si="1480"/>
        <v>0</v>
      </c>
      <c r="MY307" s="7" t="str">
        <f ca="1">IFERROR(IF(MY306+MX307&gt;MZ$4,MY306,MY306+MX307),"")</f>
        <v/>
      </c>
      <c r="MZ307" s="7">
        <f t="shared" ca="1" si="1544"/>
        <v>0</v>
      </c>
      <c r="NA307" s="7">
        <f t="shared" ca="1" si="1481"/>
        <v>0.94271921634719436</v>
      </c>
      <c r="NB307" s="7">
        <f t="shared" ca="1" si="1482"/>
        <v>-0.40425767788565592</v>
      </c>
      <c r="NC307" s="7">
        <f t="shared" ca="1" si="1483"/>
        <v>0</v>
      </c>
      <c r="ND307" s="7">
        <f t="shared" ca="1" si="1484"/>
        <v>0</v>
      </c>
      <c r="NE307" s="7" t="str">
        <f ca="1">IFERROR(IF(NE306+ND307&gt;NF$4,NE306,NE306+ND307),"")</f>
        <v/>
      </c>
      <c r="NF307" s="7">
        <f t="shared" ca="1" si="1545"/>
        <v>0</v>
      </c>
      <c r="NG307" s="7">
        <f t="shared" ca="1" si="1485"/>
        <v>0.78176571553343166</v>
      </c>
      <c r="NH307" s="7">
        <f t="shared" ca="1" si="1486"/>
        <v>-0.24330417707189322</v>
      </c>
      <c r="NI307" s="7">
        <f t="shared" ca="1" si="1487"/>
        <v>0</v>
      </c>
      <c r="NJ307" s="7">
        <f t="shared" ca="1" si="1488"/>
        <v>0</v>
      </c>
      <c r="NK307" s="7" t="str">
        <f ca="1">IFERROR(IF(NK306+NJ307&gt;NL$4,NK306,NK306+NJ307),"")</f>
        <v/>
      </c>
      <c r="NL307" s="7">
        <f t="shared" ca="1" si="1546"/>
        <v>0</v>
      </c>
      <c r="NM307" s="7">
        <f t="shared" ca="1" si="1489"/>
        <v>3.7402288959155316E-2</v>
      </c>
      <c r="NN307" s="7">
        <f t="shared" ca="1" si="1490"/>
        <v>0.50105924950238312</v>
      </c>
      <c r="NO307" s="7">
        <f t="shared" ca="1" si="1491"/>
        <v>1</v>
      </c>
      <c r="NP307" s="7" t="str">
        <f t="shared" ca="1" si="1492"/>
        <v>4</v>
      </c>
      <c r="NQ307" s="7" t="str">
        <f ca="1">IFERROR(IF(NQ306+NP307&gt;NR$4,NQ306,NQ306+NP307),"")</f>
        <v/>
      </c>
      <c r="NR307" s="7">
        <f t="shared" ca="1" si="1547"/>
        <v>0</v>
      </c>
      <c r="NT307">
        <v>309</v>
      </c>
      <c r="NU307" s="7" t="s">
        <v>19</v>
      </c>
      <c r="NV307" s="7" t="str">
        <f t="shared" ca="1" si="1280"/>
        <v/>
      </c>
      <c r="NW307" s="7" t="str">
        <f t="shared" ca="1" si="1493"/>
        <v/>
      </c>
      <c r="NX307" t="str">
        <f ca="1">IFERROR(VLOOKUP(NT307,$K$3:$AK$568,8,FALSE),"")</f>
        <v/>
      </c>
      <c r="NY307" t="str">
        <f ca="1">IFERROR(VLOOKUP(NT307,$K$3:$AK$568,9,FALSE),"")</f>
        <v/>
      </c>
      <c r="NZ307" s="7" t="str">
        <f ca="1">IFERROR(VLOOKUP(NT307,$K$3:$AK$568,27,FALSE),"")</f>
        <v/>
      </c>
      <c r="OB307">
        <v>309</v>
      </c>
      <c r="OC307" s="7" t="s">
        <v>19</v>
      </c>
      <c r="OD307" t="e">
        <f t="shared" ca="1" si="1548"/>
        <v>#N/A</v>
      </c>
      <c r="OE307" s="7" t="str">
        <f t="shared" ca="1" si="1549"/>
        <v/>
      </c>
      <c r="OF307" s="7" t="str">
        <f t="shared" ca="1" si="1550"/>
        <v/>
      </c>
      <c r="OG307" t="str">
        <f t="shared" ca="1" si="1551"/>
        <v/>
      </c>
      <c r="OI307">
        <v>309</v>
      </c>
      <c r="OJ307" s="7" t="s">
        <v>19</v>
      </c>
      <c r="OK307" s="7" t="str">
        <f t="shared" ca="1" si="1552"/>
        <v/>
      </c>
      <c r="OL307" s="7" t="str">
        <f t="shared" ca="1" si="1553"/>
        <v/>
      </c>
      <c r="OM307" t="str">
        <f ca="1">IFERROR(VLOOKUP(OI307,$L$3:$AK$568,7,FALSE),"")</f>
        <v/>
      </c>
      <c r="ON307" t="str">
        <f ca="1">IFERROR(VLOOKUP(OI307,$L$3:$AK$568,8,FALSE),"")</f>
        <v/>
      </c>
      <c r="OO307" s="7" t="str">
        <f ca="1">IFERROR(VLOOKUP(OI307,$L$3:$AK$568,26,FALSE),"")</f>
        <v/>
      </c>
      <c r="OQ307">
        <v>309</v>
      </c>
      <c r="OR307" s="7" t="s">
        <v>19</v>
      </c>
      <c r="OS307" t="e">
        <f t="shared" ca="1" si="1554"/>
        <v>#N/A</v>
      </c>
      <c r="OT307" s="7" t="str">
        <f t="shared" ca="1" si="1555"/>
        <v/>
      </c>
      <c r="OU307" s="7" t="str">
        <f t="shared" ca="1" si="1556"/>
        <v/>
      </c>
      <c r="OV307" t="str">
        <f t="shared" ca="1" si="1557"/>
        <v/>
      </c>
      <c r="OX307">
        <v>309</v>
      </c>
      <c r="OY307" s="7" t="s">
        <v>19</v>
      </c>
      <c r="OZ307" s="7" t="str">
        <f t="shared" ca="1" si="1558"/>
        <v/>
      </c>
      <c r="PA307" s="7" t="str">
        <f t="shared" ca="1" si="1559"/>
        <v/>
      </c>
      <c r="PB307" t="str">
        <f ca="1">IFERROR(VLOOKUP(OX307,$M$3:$AK$568,6,FALSE),"")</f>
        <v/>
      </c>
      <c r="PC307" t="str">
        <f ca="1">IFERROR(VLOOKUP(OX307,$M$3:$AK$568,7,FALSE),"")</f>
        <v/>
      </c>
      <c r="PD307" s="7" t="str">
        <f ca="1">IFERROR(VLOOKUP(OX307,$M$3:$AK$568,25,FALSE),"")</f>
        <v/>
      </c>
      <c r="PF307">
        <v>309</v>
      </c>
      <c r="PG307" s="7" t="s">
        <v>19</v>
      </c>
      <c r="PH307" t="e">
        <f t="shared" ca="1" si="1560"/>
        <v>#N/A</v>
      </c>
      <c r="PI307" s="7" t="str">
        <f t="shared" ca="1" si="1561"/>
        <v/>
      </c>
      <c r="PJ307" s="7" t="str">
        <f t="shared" ca="1" si="1562"/>
        <v/>
      </c>
      <c r="PK307" t="str">
        <f t="shared" ca="1" si="1563"/>
        <v/>
      </c>
      <c r="PM307">
        <v>309</v>
      </c>
      <c r="PN307" s="7" t="s">
        <v>19</v>
      </c>
      <c r="PO307" s="202" t="str">
        <f t="shared" ca="1" si="1564"/>
        <v/>
      </c>
      <c r="PP307" s="7" t="str">
        <f t="shared" ca="1" si="1565"/>
        <v/>
      </c>
      <c r="PQ307" t="str">
        <f ca="1">IFERROR(VLOOKUP(PM307,$G$325:$R$409,12,FALSE),"")</f>
        <v/>
      </c>
      <c r="PR307" t="e">
        <f ca="1">VLOOKUP(PM307,$G$324:$Q$409,11,FALSE)</f>
        <v>#N/A</v>
      </c>
      <c r="PS307" s="7" t="str">
        <f ca="1">VLOOKUP(PQ307,$R$325:$Y$409,8,FALSE)</f>
        <v>- -</v>
      </c>
      <c r="PT307" s="7">
        <f ca="1">ReSt</f>
        <v>-4</v>
      </c>
      <c r="PU307" s="7" t="e">
        <f t="shared" ca="1" si="1566"/>
        <v>#N/A</v>
      </c>
      <c r="PV307" s="7" t="e">
        <f t="shared" ca="1" si="1567"/>
        <v>#N/A</v>
      </c>
      <c r="PW307" s="7" t="str">
        <f ca="1">VLOOKUP(PQ307,$R$325:$AK$409,8,FALSE)</f>
        <v>- -</v>
      </c>
      <c r="PX307" s="7"/>
      <c r="PY307">
        <v>309</v>
      </c>
      <c r="PZ307" s="7" t="s">
        <v>19</v>
      </c>
      <c r="QA307" t="str">
        <f t="shared" ca="1" si="1568"/>
        <v/>
      </c>
      <c r="QB307" s="7" t="str">
        <f t="shared" ca="1" si="1569"/>
        <v/>
      </c>
      <c r="QC307" s="7" t="str">
        <f t="shared" ca="1" si="1570"/>
        <v/>
      </c>
      <c r="QD307" t="str">
        <f t="shared" ca="1" si="1571"/>
        <v/>
      </c>
      <c r="QF307">
        <v>309</v>
      </c>
      <c r="QG307" s="7" t="s">
        <v>19</v>
      </c>
      <c r="QH307" s="7" t="str">
        <f t="shared" ca="1" si="1572"/>
        <v/>
      </c>
      <c r="QI307" s="7" t="e">
        <f t="shared" ca="1" si="1573"/>
        <v>#VALUE!</v>
      </c>
      <c r="QJ307" t="e">
        <f t="shared" ca="1" si="1574"/>
        <v>#N/A</v>
      </c>
      <c r="QK307" s="7" t="e">
        <f t="shared" ca="1" si="1575"/>
        <v>#N/A</v>
      </c>
      <c r="QM307">
        <v>309</v>
      </c>
      <c r="QN307" s="7" t="s">
        <v>19</v>
      </c>
      <c r="QO307" t="str">
        <f t="shared" ca="1" si="1576"/>
        <v/>
      </c>
      <c r="QP307" s="7" t="str">
        <f t="shared" ca="1" si="1577"/>
        <v/>
      </c>
      <c r="QQ307" t="str">
        <f t="shared" ca="1" si="1578"/>
        <v/>
      </c>
    </row>
    <row r="308" spans="1:459" x14ac:dyDescent="0.25">
      <c r="A308" s="240" t="str">
        <f>IF('Character Sheet'!$B$4="Creature","N","Y")</f>
        <v>Y</v>
      </c>
      <c r="C308" s="75"/>
      <c r="D308" s="76"/>
      <c r="F308" s="75"/>
      <c r="G308" s="76"/>
      <c r="I308" s="75"/>
      <c r="J308" s="85"/>
      <c r="K308" s="85">
        <f t="shared" ca="1" si="1589"/>
        <v>7</v>
      </c>
      <c r="L308" s="85">
        <f t="shared" ca="1" si="1587"/>
        <v>7</v>
      </c>
      <c r="M308" s="70">
        <f t="shared" ca="1" si="1593"/>
        <v>18</v>
      </c>
      <c r="O308" s="222" t="str">
        <f t="shared" ca="1" si="1277"/>
        <v>- -</v>
      </c>
      <c r="Q308" s="7" t="s">
        <v>1753</v>
      </c>
      <c r="R308" s="9" t="s">
        <v>1302</v>
      </c>
      <c r="S308" s="9"/>
      <c r="T308" s="61" t="str">
        <f>SUBSTITUTE(IFERROR(IFERROR(VLOOKUP(R308,'[1]Skill Statistics'!$A$3:$C$513,2,FALSE),VLOOKUP(Q308,'[1]Skill Statistics'!$A$3:$C$513,2,FALSE)),T307),"R*","ReSt")</f>
        <v>- -</v>
      </c>
      <c r="U308" s="61" t="str">
        <f>IFERROR(IFERROR(VLOOKUP(R308,'[1]Skill Statistics'!$A$3:$C$513,3,FALSE),VLOOKUP(Q308,'[1]Skill Statistics'!$A$3:$C$513,3,FALSE)),U307)</f>
        <v>- -</v>
      </c>
      <c r="V308" s="61" t="str">
        <f>IF(ISNUMBER(SEARCH("Category",R308)),"- -",IFERROR(IFERROR(VLOOKUP(Q308,[1]Professions!$A$4:$AM$288,MATCH(Profession,[1]Professions!$A$1:$AM$1,0),FALSE),VLOOKUP(Q308,Calculations!$B$91:$I$95,8,FALSE)),"- -"))</f>
        <v>- -</v>
      </c>
      <c r="W308" s="60" t="str">
        <f t="shared" si="1278"/>
        <v>- -</v>
      </c>
      <c r="X308" s="7" t="str">
        <f ca="1">IFERROR(VLOOKUP(R308,$BS$6:$NR$519,MATCH(ActualLevel,$BS$3:$NR$3,0),FALSE),"- -")</f>
        <v>- -</v>
      </c>
      <c r="Y308" s="7" t="str">
        <f t="shared" si="1588"/>
        <v>- -</v>
      </c>
      <c r="Z308" s="7" t="str">
        <f>IFERROR(VLOOKUP(Y308,Charts!$BQ$2:$BR$52,2,FALSE),"- -")</f>
        <v>- -</v>
      </c>
      <c r="AA308" s="7" t="str">
        <f t="shared" ca="1" si="1281"/>
        <v>- -</v>
      </c>
      <c r="AB308" s="7" t="str">
        <f t="shared" si="1584"/>
        <v>- -</v>
      </c>
      <c r="AC308" s="7"/>
      <c r="AD308" s="7"/>
      <c r="AE308" s="7"/>
      <c r="AF308" s="7"/>
      <c r="AG308" s="7"/>
      <c r="AH308" s="43"/>
      <c r="AI308" s="7"/>
      <c r="AJ308" s="7"/>
      <c r="AK308" s="7">
        <f t="shared" ca="1" si="1282"/>
        <v>0</v>
      </c>
      <c r="AL308" s="7"/>
      <c r="AM308" s="69">
        <f>IFERROR(VLOOKUP(R308,'[1]Skill Statistics'!$A$3:$AN$513,MATCH(Profession,'[1]Skill Statistics'!$A$2:$AN$2,0),FALSE),0)</f>
        <v>0</v>
      </c>
      <c r="AN308" s="85">
        <f>IFERROR(VLOOKUP(Q308,'[1]Skill Statistics'!$A$3:$BK$513,MATCH(Archetype,'[1]Skill Statistics'!$A$2:$BK$2,0),FALSE),0)</f>
        <v>0</v>
      </c>
      <c r="AO308" s="85">
        <f>IFERROR(VLOOKUP(Q308,'[1]Skill Statistics'!$A$3:$BB$513,MATCH(Race,'[1]Skill Statistics'!$A$2:$BB$2,0),FALSE),0)</f>
        <v>0</v>
      </c>
      <c r="AP308" s="85">
        <f t="shared" ca="1" si="1495"/>
        <v>0</v>
      </c>
      <c r="AQ308" s="70"/>
      <c r="AS308" s="69">
        <f>IFERROR(VLOOKUP(Q308,'[1]Professional Skills'!$A$4:$AM$288,MATCH(Profession,'[1]Professional Skills'!$A$3:$AM$3,0),FALSE),"- -")</f>
        <v>0</v>
      </c>
      <c r="AU308" s="7">
        <f t="shared" si="1586"/>
        <v>0</v>
      </c>
      <c r="AV308" s="7">
        <f t="shared" ca="1" si="1585"/>
        <v>0</v>
      </c>
      <c r="AW308" t="str">
        <f t="shared" si="1580"/>
        <v/>
      </c>
      <c r="AX308" t="str">
        <f>IFERROR(_xlfn.RANK.EQ(AW308,$AW$5:$AW$568),"")</f>
        <v/>
      </c>
      <c r="AY308">
        <f t="shared" si="1595"/>
        <v>0</v>
      </c>
      <c r="AZ308" s="70" t="str">
        <f t="shared" si="1283"/>
        <v/>
      </c>
      <c r="BB308" s="69">
        <f>IFERROR(IF(Q308="Language",VLOOKUP(R308,[1]Cultures!$B$4:$N$218,MATCH(Culture,[1]Cultures!$B$3:$N$3,0),FALSE),VLOOKUP(Q308,[1]Cultures!$B$4:$O$212,MATCH(Culture,[1]Cultures!$B$3:$O$3,0),FALSE)),"- -")</f>
        <v>0</v>
      </c>
      <c r="BD308">
        <f t="shared" ca="1" si="1581"/>
        <v>0</v>
      </c>
      <c r="BE308" t="str">
        <f t="shared" si="1582"/>
        <v/>
      </c>
      <c r="BI308" s="7">
        <f t="shared" si="1284"/>
        <v>0</v>
      </c>
      <c r="BK308" s="7"/>
      <c r="BL308" s="70" t="str">
        <f t="shared" si="1286"/>
        <v>- -</v>
      </c>
      <c r="BN308" s="69" t="str">
        <f>IFERROR(VLOOKUP(V308,Charts!$BT$2:$BV$14,3,FALSE),"- -")</f>
        <v>- -</v>
      </c>
      <c r="BO308" s="85" t="str">
        <f t="shared" ca="1" si="1496"/>
        <v>- -</v>
      </c>
      <c r="BP308" s="70" t="str">
        <f t="shared" ca="1" si="1583"/>
        <v>- -</v>
      </c>
      <c r="BR308" s="7">
        <v>307</v>
      </c>
      <c r="BS308" s="9" t="str">
        <f ca="1">VLOOKUP(BR308,$O$3:$R$568,4,FALSE)</f>
        <v>Ranged</v>
      </c>
      <c r="BT308" s="7" t="str">
        <f ca="1">VLOOKUP(BS308,$R$3:$V$568,5,FALSE)</f>
        <v>4 / 6</v>
      </c>
      <c r="BU308" s="7">
        <f ca="1">VLOOKUP(BT308,Charts!$BT$2:$BV$14,3,FALSE)</f>
        <v>0.53846153846153844</v>
      </c>
      <c r="BV308" s="7" t="str">
        <f t="shared" ca="1" si="1287"/>
        <v>4</v>
      </c>
      <c r="BW308" s="7" t="str">
        <f t="shared" ca="1" si="1288"/>
        <v>6</v>
      </c>
      <c r="BY308" s="7">
        <f t="shared" ca="1" si="1289"/>
        <v>0.27695799613323702</v>
      </c>
      <c r="BZ308" s="7">
        <f t="shared" ca="1" si="1290"/>
        <v>0.26150354232830142</v>
      </c>
      <c r="CA308" s="7">
        <f t="shared" ca="1" si="1291"/>
        <v>1</v>
      </c>
      <c r="CB308" s="7" t="str">
        <f t="shared" ca="1" si="1292"/>
        <v>4</v>
      </c>
      <c r="CC308" s="7" t="str">
        <f ca="1">IFERROR(IF(CC307+CB308&gt;CD$4,CC307,CC307+CB308),"")</f>
        <v/>
      </c>
      <c r="CD308" s="7">
        <f t="shared" ca="1" si="1497"/>
        <v>0</v>
      </c>
      <c r="CE308" s="7">
        <f t="shared" ca="1" si="1293"/>
        <v>0.47205756709673619</v>
      </c>
      <c r="CF308" s="7">
        <f t="shared" ca="1" si="1294"/>
        <v>6.640397136480225E-2</v>
      </c>
      <c r="CG308" s="7">
        <f t="shared" ca="1" si="1295"/>
        <v>1</v>
      </c>
      <c r="CH308" s="7" t="str">
        <f t="shared" ca="1" si="1296"/>
        <v>4</v>
      </c>
      <c r="CI308" s="7" t="str">
        <f ca="1">IFERROR(IF(CI307+CH308&gt;CJ$4,CI307,CI307+CH308),"")</f>
        <v/>
      </c>
      <c r="CJ308" s="7">
        <f t="shared" ca="1" si="1498"/>
        <v>0</v>
      </c>
      <c r="CK308" s="7">
        <f t="shared" ca="1" si="1297"/>
        <v>0.64097675695119882</v>
      </c>
      <c r="CL308" s="7">
        <f t="shared" ca="1" si="1298"/>
        <v>-0.10251521848966039</v>
      </c>
      <c r="CM308" s="7">
        <f t="shared" ca="1" si="1299"/>
        <v>0</v>
      </c>
      <c r="CN308" s="7">
        <f t="shared" ca="1" si="1300"/>
        <v>0</v>
      </c>
      <c r="CO308" s="7" t="str">
        <f ca="1">IFERROR(IF(CO307+CN308&gt;CP$4,CO307,CO307+CN308),"")</f>
        <v/>
      </c>
      <c r="CP308" s="7">
        <f t="shared" ca="1" si="1499"/>
        <v>0</v>
      </c>
      <c r="CQ308" s="7">
        <f t="shared" ca="1" si="1301"/>
        <v>0.20236579865740933</v>
      </c>
      <c r="CR308" s="7">
        <f t="shared" ca="1" si="1302"/>
        <v>0.3360957398041291</v>
      </c>
      <c r="CS308" s="7">
        <f t="shared" ca="1" si="1303"/>
        <v>1</v>
      </c>
      <c r="CT308" s="7" t="str">
        <f t="shared" ca="1" si="1304"/>
        <v>4</v>
      </c>
      <c r="CU308" s="7" t="str">
        <f ca="1">IFERROR(IF(CU307+CT308&gt;CV$4,CU307,CU307+CT308),"")</f>
        <v/>
      </c>
      <c r="CV308" s="7">
        <f t="shared" ca="1" si="1500"/>
        <v>0</v>
      </c>
      <c r="CW308" s="7">
        <f t="shared" ca="1" si="1305"/>
        <v>0.68317375490551546</v>
      </c>
      <c r="CX308" s="7">
        <f t="shared" ca="1" si="1306"/>
        <v>-0.14471221644397703</v>
      </c>
      <c r="CY308" s="7">
        <f t="shared" ca="1" si="1307"/>
        <v>0</v>
      </c>
      <c r="CZ308" s="7">
        <f t="shared" ca="1" si="1308"/>
        <v>0</v>
      </c>
      <c r="DA308" s="7" t="str">
        <f ca="1">IFERROR(IF(DA307+CZ308&gt;DB$4,DA307,DA307+CZ308),"")</f>
        <v/>
      </c>
      <c r="DB308" s="7">
        <f t="shared" ca="1" si="1501"/>
        <v>0</v>
      </c>
      <c r="DC308" s="7">
        <f t="shared" ca="1" si="1309"/>
        <v>0.62813336006508624</v>
      </c>
      <c r="DD308" s="7">
        <f t="shared" ca="1" si="1310"/>
        <v>-8.9671821603547808E-2</v>
      </c>
      <c r="DE308" s="7">
        <f t="shared" ca="1" si="1311"/>
        <v>0</v>
      </c>
      <c r="DF308" s="7">
        <f t="shared" ca="1" si="1312"/>
        <v>0</v>
      </c>
      <c r="DG308" s="7" t="str">
        <f ca="1">IFERROR(IF(DG307+DF308&gt;DH$4,DG307,DG307+DF308),"")</f>
        <v/>
      </c>
      <c r="DH308" s="7">
        <f t="shared" ca="1" si="1502"/>
        <v>0</v>
      </c>
      <c r="DI308" s="7">
        <f t="shared" ca="1" si="1313"/>
        <v>0.97134019925693227</v>
      </c>
      <c r="DJ308" s="7">
        <f t="shared" ca="1" si="1314"/>
        <v>-0.43287866079539383</v>
      </c>
      <c r="DK308" s="7">
        <f t="shared" ca="1" si="1315"/>
        <v>0</v>
      </c>
      <c r="DL308" s="7">
        <f t="shared" ca="1" si="1316"/>
        <v>0</v>
      </c>
      <c r="DM308" s="7" t="str">
        <f ca="1">IFERROR(IF(DM307+DL308&gt;DN$4,DM307,DM307+DL308),"")</f>
        <v/>
      </c>
      <c r="DN308" s="7">
        <f t="shared" ca="1" si="1503"/>
        <v>0</v>
      </c>
      <c r="DO308" s="7">
        <f t="shared" ca="1" si="1317"/>
        <v>0.91989649974028043</v>
      </c>
      <c r="DP308" s="7">
        <f t="shared" ca="1" si="1318"/>
        <v>-0.38143496127874199</v>
      </c>
      <c r="DQ308" s="7">
        <f t="shared" ca="1" si="1319"/>
        <v>0</v>
      </c>
      <c r="DR308" s="7">
        <f t="shared" ca="1" si="1320"/>
        <v>0</v>
      </c>
      <c r="DS308" s="7" t="str">
        <f ca="1">IFERROR(IF(DS307+DR308&gt;DT$4,DS307,DS307+DR308),"")</f>
        <v/>
      </c>
      <c r="DT308" s="7">
        <f t="shared" ca="1" si="1504"/>
        <v>0</v>
      </c>
      <c r="DU308" s="7">
        <f t="shared" ca="1" si="1321"/>
        <v>0.94331187312025366</v>
      </c>
      <c r="DV308" s="7">
        <f t="shared" ca="1" si="1322"/>
        <v>-0.40485033465871523</v>
      </c>
      <c r="DW308" s="7">
        <f t="shared" ca="1" si="1323"/>
        <v>0</v>
      </c>
      <c r="DX308" s="7">
        <f t="shared" ca="1" si="1324"/>
        <v>0</v>
      </c>
      <c r="DY308" s="7" t="str">
        <f ca="1">IFERROR(IF(DY307+DX308&gt;DZ$4,DY307,DY307+DX308),"")</f>
        <v/>
      </c>
      <c r="DZ308" s="7">
        <f t="shared" ca="1" si="1505"/>
        <v>0</v>
      </c>
      <c r="EA308" s="7">
        <f t="shared" ca="1" si="1325"/>
        <v>0.17623915309967053</v>
      </c>
      <c r="EB308" s="7">
        <f t="shared" ca="1" si="1326"/>
        <v>0.3622223853618679</v>
      </c>
      <c r="EC308" s="7">
        <f t="shared" ca="1" si="1327"/>
        <v>1</v>
      </c>
      <c r="ED308" s="7" t="str">
        <f t="shared" ca="1" si="1328"/>
        <v>4</v>
      </c>
      <c r="EE308" s="7" t="str">
        <f ca="1">IFERROR(IF(EE307+ED308&gt;EF$4,EE307,EE307+ED308),"")</f>
        <v/>
      </c>
      <c r="EF308" s="7">
        <f t="shared" ca="1" si="1506"/>
        <v>0</v>
      </c>
      <c r="EG308" s="7">
        <f t="shared" ca="1" si="1329"/>
        <v>0.66497985499973178</v>
      </c>
      <c r="EH308" s="7">
        <f t="shared" ca="1" si="1330"/>
        <v>-0.12651831653819334</v>
      </c>
      <c r="EI308" s="7">
        <f t="shared" ca="1" si="1331"/>
        <v>0</v>
      </c>
      <c r="EJ308" s="7">
        <f t="shared" ca="1" si="1332"/>
        <v>0</v>
      </c>
      <c r="EK308" s="7" t="str">
        <f ca="1">IFERROR(IF(EK307+EJ308&gt;EL$4,EK307,EK307+EJ308),"")</f>
        <v/>
      </c>
      <c r="EL308" s="7">
        <f t="shared" ca="1" si="1507"/>
        <v>0</v>
      </c>
      <c r="EM308" s="7">
        <f t="shared" ca="1" si="1333"/>
        <v>0.26909990244660298</v>
      </c>
      <c r="EN308" s="7">
        <f t="shared" ca="1" si="1334"/>
        <v>0.26936163601493546</v>
      </c>
      <c r="EO308" s="7">
        <f t="shared" ca="1" si="1335"/>
        <v>1</v>
      </c>
      <c r="EP308" s="7" t="str">
        <f t="shared" ca="1" si="1336"/>
        <v>4</v>
      </c>
      <c r="EQ308" s="7" t="str">
        <f ca="1">IFERROR(IF(EQ307+EP308&gt;ER$4,EQ307,EQ307+EP308),"")</f>
        <v/>
      </c>
      <c r="ER308" s="7">
        <f t="shared" ca="1" si="1508"/>
        <v>0</v>
      </c>
      <c r="ES308" s="7">
        <f t="shared" ca="1" si="1337"/>
        <v>0.37926150669505598</v>
      </c>
      <c r="ET308" s="7">
        <f t="shared" ca="1" si="1338"/>
        <v>0.15920003176648245</v>
      </c>
      <c r="EU308" s="7">
        <f t="shared" ca="1" si="1339"/>
        <v>1</v>
      </c>
      <c r="EV308" s="7" t="str">
        <f t="shared" ca="1" si="1340"/>
        <v>4</v>
      </c>
      <c r="EW308" s="7" t="str">
        <f ca="1">IFERROR(IF(EW307+EV308&gt;EX$4,EW307,EW307+EV308),"")</f>
        <v/>
      </c>
      <c r="EX308" s="7">
        <f t="shared" ca="1" si="1509"/>
        <v>0</v>
      </c>
      <c r="EY308" s="7">
        <f t="shared" ca="1" si="1341"/>
        <v>0.99458551231029124</v>
      </c>
      <c r="EZ308" s="7">
        <f t="shared" ca="1" si="1342"/>
        <v>-0.45612397384875281</v>
      </c>
      <c r="FA308" s="7">
        <f t="shared" ca="1" si="1343"/>
        <v>0</v>
      </c>
      <c r="FB308" s="7">
        <f t="shared" ca="1" si="1344"/>
        <v>0</v>
      </c>
      <c r="FC308" s="7" t="str">
        <f ca="1">IFERROR(IF(FC307+FB308&gt;FD$4,FC307,FC307+FB308),"")</f>
        <v/>
      </c>
      <c r="FD308" s="7">
        <f t="shared" ca="1" si="1510"/>
        <v>0</v>
      </c>
      <c r="FE308" s="7">
        <f t="shared" ca="1" si="1345"/>
        <v>0.14084580547454373</v>
      </c>
      <c r="FF308" s="7">
        <f t="shared" ca="1" si="1346"/>
        <v>0.39761573298699471</v>
      </c>
      <c r="FG308" s="7">
        <f t="shared" ca="1" si="1347"/>
        <v>1</v>
      </c>
      <c r="FH308" s="7" t="str">
        <f t="shared" ca="1" si="1348"/>
        <v>4</v>
      </c>
      <c r="FI308" s="7" t="str">
        <f ca="1">IFERROR(IF(FI307+FH308&gt;FJ$4,FI307,FI307+FH308),"")</f>
        <v/>
      </c>
      <c r="FJ308" s="7">
        <f t="shared" ca="1" si="1511"/>
        <v>0</v>
      </c>
      <c r="FK308" s="7">
        <f t="shared" ca="1" si="1349"/>
        <v>0.23720487434471738</v>
      </c>
      <c r="FL308" s="7">
        <f t="shared" ca="1" si="1350"/>
        <v>0.30125666411682106</v>
      </c>
      <c r="FM308" s="7">
        <f t="shared" ca="1" si="1351"/>
        <v>1</v>
      </c>
      <c r="FN308" s="7" t="str">
        <f t="shared" ca="1" si="1352"/>
        <v>4</v>
      </c>
      <c r="FO308" s="7" t="str">
        <f ca="1">IFERROR(IF(FO307+FN308&gt;FP$4,FO307,FO307+FN308),"")</f>
        <v/>
      </c>
      <c r="FP308" s="7">
        <f t="shared" ca="1" si="1512"/>
        <v>0</v>
      </c>
      <c r="FQ308" s="7">
        <f t="shared" ca="1" si="1353"/>
        <v>0.51473158561488408</v>
      </c>
      <c r="FR308" s="7">
        <f t="shared" ca="1" si="1354"/>
        <v>2.3729952846654356E-2</v>
      </c>
      <c r="FS308" s="7">
        <f t="shared" ca="1" si="1355"/>
        <v>1</v>
      </c>
      <c r="FT308" s="7" t="str">
        <f t="shared" ca="1" si="1356"/>
        <v>4</v>
      </c>
      <c r="FU308" s="7" t="str">
        <f ca="1">IFERROR(IF(FU307+FT308&gt;FV$4,FU307,FU307+FT308),"")</f>
        <v/>
      </c>
      <c r="FV308" s="7">
        <f t="shared" ca="1" si="1513"/>
        <v>0</v>
      </c>
      <c r="FW308" s="7">
        <f t="shared" ca="1" si="1357"/>
        <v>0.47027483813404503</v>
      </c>
      <c r="FX308" s="7">
        <f t="shared" ca="1" si="1358"/>
        <v>6.818670032749341E-2</v>
      </c>
      <c r="FY308" s="7">
        <f t="shared" ca="1" si="1359"/>
        <v>1</v>
      </c>
      <c r="FZ308" s="7" t="str">
        <f t="shared" ca="1" si="1360"/>
        <v>4</v>
      </c>
      <c r="GA308" s="7" t="str">
        <f ca="1">IFERROR(IF(GA307+FZ308&gt;GB$4,GA307,GA307+FZ308),"")</f>
        <v/>
      </c>
      <c r="GB308" s="7">
        <f t="shared" ca="1" si="1514"/>
        <v>0</v>
      </c>
      <c r="GC308" s="7">
        <f t="shared" ca="1" si="1361"/>
        <v>0.11158056188722609</v>
      </c>
      <c r="GD308" s="7">
        <f t="shared" ca="1" si="1362"/>
        <v>0.42688097657431234</v>
      </c>
      <c r="GE308" s="7">
        <f t="shared" ca="1" si="1363"/>
        <v>1</v>
      </c>
      <c r="GF308" s="7" t="str">
        <f t="shared" ca="1" si="1364"/>
        <v>4</v>
      </c>
      <c r="GG308" s="7" t="str">
        <f ca="1">IFERROR(IF(GG307+GF308&gt;GH$4,GG307,GG307+GF308),"")</f>
        <v/>
      </c>
      <c r="GH308" s="7">
        <f t="shared" ca="1" si="1515"/>
        <v>0</v>
      </c>
      <c r="GI308" s="7">
        <f t="shared" ca="1" si="1365"/>
        <v>0.63782118859740145</v>
      </c>
      <c r="GJ308" s="7">
        <f t="shared" ca="1" si="1366"/>
        <v>-9.9359650135863009E-2</v>
      </c>
      <c r="GK308" s="7">
        <f t="shared" ca="1" si="1367"/>
        <v>0</v>
      </c>
      <c r="GL308" s="7">
        <f t="shared" ca="1" si="1368"/>
        <v>0</v>
      </c>
      <c r="GM308" s="7" t="str">
        <f ca="1">IFERROR(IF(GM307+GL308&gt;GN$4,GM307,GM307+GL308),"")</f>
        <v/>
      </c>
      <c r="GN308" s="7">
        <f t="shared" ca="1" si="1516"/>
        <v>0</v>
      </c>
      <c r="GO308" s="7">
        <f t="shared" ca="1" si="1369"/>
        <v>0.32666568702782872</v>
      </c>
      <c r="GP308" s="7">
        <f t="shared" ca="1" si="1370"/>
        <v>0.21179585143370971</v>
      </c>
      <c r="GQ308" s="7">
        <f t="shared" ca="1" si="1371"/>
        <v>1</v>
      </c>
      <c r="GR308" s="7" t="str">
        <f t="shared" ca="1" si="1372"/>
        <v>4</v>
      </c>
      <c r="GS308" s="7" t="str">
        <f ca="1">IFERROR(IF(GS307+GR308&gt;GT$4,GS307,GS307+GR308),"")</f>
        <v/>
      </c>
      <c r="GT308" s="7">
        <f t="shared" ca="1" si="1517"/>
        <v>0</v>
      </c>
      <c r="GU308" s="7">
        <f t="shared" ca="1" si="1373"/>
        <v>0.44547055975429117</v>
      </c>
      <c r="GV308" s="7">
        <f t="shared" ca="1" si="1374"/>
        <v>9.2990978707247263E-2</v>
      </c>
      <c r="GW308" s="7">
        <f t="shared" ca="1" si="1375"/>
        <v>1</v>
      </c>
      <c r="GX308" s="7" t="str">
        <f t="shared" ca="1" si="1376"/>
        <v>4</v>
      </c>
      <c r="GY308" s="7" t="str">
        <f ca="1">IFERROR(IF(GY307+GX308&gt;GZ$4,GY307,GY307+GX308),"")</f>
        <v/>
      </c>
      <c r="GZ308" s="7">
        <f t="shared" ca="1" si="1518"/>
        <v>0</v>
      </c>
      <c r="HA308" s="7">
        <f t="shared" ca="1" si="1377"/>
        <v>0.98596725372286065</v>
      </c>
      <c r="HB308" s="7">
        <f t="shared" ca="1" si="1378"/>
        <v>-0.44750571526132221</v>
      </c>
      <c r="HC308" s="7">
        <f t="shared" ca="1" si="1379"/>
        <v>0</v>
      </c>
      <c r="HD308" s="7">
        <f t="shared" ca="1" si="1380"/>
        <v>0</v>
      </c>
      <c r="HE308" s="7" t="str">
        <f ca="1">IFERROR(IF(HE307+HD308&gt;HF$4,HE307,HE307+HD308),"")</f>
        <v/>
      </c>
      <c r="HF308" s="7">
        <f t="shared" ca="1" si="1519"/>
        <v>0</v>
      </c>
      <c r="HG308" s="7">
        <f t="shared" ca="1" si="1381"/>
        <v>0.79864140211458423</v>
      </c>
      <c r="HH308" s="7">
        <f t="shared" ca="1" si="1382"/>
        <v>-0.2601798636530458</v>
      </c>
      <c r="HI308" s="7">
        <f t="shared" ca="1" si="1383"/>
        <v>0</v>
      </c>
      <c r="HJ308" s="7">
        <f t="shared" ca="1" si="1384"/>
        <v>0</v>
      </c>
      <c r="HK308" s="7" t="str">
        <f ca="1">IFERROR(IF(HK307+HJ308&gt;HL$4,HK307,HK307+HJ308),"")</f>
        <v/>
      </c>
      <c r="HL308" s="7">
        <f t="shared" ca="1" si="1520"/>
        <v>0</v>
      </c>
      <c r="HM308" s="7">
        <f t="shared" ca="1" si="1385"/>
        <v>0.79754283698212802</v>
      </c>
      <c r="HN308" s="7">
        <f t="shared" ca="1" si="1386"/>
        <v>-0.25908129852058959</v>
      </c>
      <c r="HO308" s="7">
        <f t="shared" ca="1" si="1387"/>
        <v>0</v>
      </c>
      <c r="HP308" s="7">
        <f t="shared" ca="1" si="1388"/>
        <v>0</v>
      </c>
      <c r="HQ308" s="7" t="str">
        <f ca="1">IFERROR(IF(HQ307+HP308&gt;HR$4,HQ307,HQ307+HP308),"")</f>
        <v/>
      </c>
      <c r="HR308" s="7">
        <f t="shared" ca="1" si="1521"/>
        <v>0</v>
      </c>
      <c r="HS308" s="7">
        <f t="shared" ca="1" si="1389"/>
        <v>0.92073811681662465</v>
      </c>
      <c r="HT308" s="7">
        <f t="shared" ca="1" si="1390"/>
        <v>-0.38227657835508622</v>
      </c>
      <c r="HU308" s="7">
        <f t="shared" ca="1" si="1391"/>
        <v>0</v>
      </c>
      <c r="HV308" s="7">
        <f t="shared" ca="1" si="1392"/>
        <v>0</v>
      </c>
      <c r="HW308" s="7" t="str">
        <f ca="1">IFERROR(IF(HW307+HV308&gt;HX$4,HW307,HW307+HV308),"")</f>
        <v/>
      </c>
      <c r="HX308" s="7">
        <f t="shared" ca="1" si="1522"/>
        <v>0</v>
      </c>
      <c r="HY308" s="7">
        <f t="shared" ca="1" si="1393"/>
        <v>0.67949592384463742</v>
      </c>
      <c r="HZ308" s="7">
        <f t="shared" ca="1" si="1394"/>
        <v>-0.14103438538309898</v>
      </c>
      <c r="IA308" s="7">
        <f t="shared" ca="1" si="1395"/>
        <v>0</v>
      </c>
      <c r="IB308" s="7">
        <f t="shared" ca="1" si="1396"/>
        <v>0</v>
      </c>
      <c r="IC308" s="7" t="str">
        <f ca="1">IFERROR(IF(IC307+IB308&gt;ID$4,IC307,IC307+IB308),"")</f>
        <v/>
      </c>
      <c r="ID308" s="7">
        <f t="shared" ca="1" si="1523"/>
        <v>0</v>
      </c>
      <c r="IE308" s="7">
        <f t="shared" ca="1" si="1397"/>
        <v>0.2683274001815088</v>
      </c>
      <c r="IF308" s="7">
        <f t="shared" ca="1" si="1398"/>
        <v>0.27013413828002963</v>
      </c>
      <c r="IG308" s="7">
        <f t="shared" ca="1" si="1399"/>
        <v>1</v>
      </c>
      <c r="IH308" s="7" t="str">
        <f t="shared" ca="1" si="1400"/>
        <v>4</v>
      </c>
      <c r="II308" s="7" t="str">
        <f ca="1">IFERROR(IF(II307+IH308&gt;IJ$4,II307,II307+IH308),"")</f>
        <v/>
      </c>
      <c r="IJ308" s="7">
        <f t="shared" ca="1" si="1524"/>
        <v>0</v>
      </c>
      <c r="IK308" s="7">
        <f t="shared" ca="1" si="1401"/>
        <v>0.10211522972054532</v>
      </c>
      <c r="IL308" s="7">
        <f t="shared" ca="1" si="1402"/>
        <v>0.43634630874099312</v>
      </c>
      <c r="IM308" s="7">
        <f t="shared" ca="1" si="1403"/>
        <v>1</v>
      </c>
      <c r="IN308" s="7" t="str">
        <f t="shared" ca="1" si="1404"/>
        <v>4</v>
      </c>
      <c r="IO308" s="7" t="str">
        <f ca="1">IFERROR(IF(IO307+IN308&gt;IP$4,IO307,IO307+IN308),"")</f>
        <v/>
      </c>
      <c r="IP308" s="7">
        <f t="shared" ca="1" si="1525"/>
        <v>0</v>
      </c>
      <c r="IQ308" s="7">
        <f t="shared" ca="1" si="1405"/>
        <v>0.43645574722109459</v>
      </c>
      <c r="IR308" s="7">
        <f t="shared" ca="1" si="1406"/>
        <v>0.10200579124044384</v>
      </c>
      <c r="IS308" s="7">
        <f t="shared" ca="1" si="1407"/>
        <v>1</v>
      </c>
      <c r="IT308" s="7" t="str">
        <f t="shared" ca="1" si="1408"/>
        <v>4</v>
      </c>
      <c r="IU308" s="7" t="str">
        <f ca="1">IFERROR(IF(IU307+IT308&gt;IV$4,IU307,IU307+IT308),"")</f>
        <v/>
      </c>
      <c r="IV308" s="7">
        <f t="shared" ca="1" si="1526"/>
        <v>0</v>
      </c>
      <c r="IW308" s="7">
        <f t="shared" ca="1" si="1409"/>
        <v>0.1134356864598518</v>
      </c>
      <c r="IX308" s="7">
        <f t="shared" ca="1" si="1410"/>
        <v>0.42502585200168663</v>
      </c>
      <c r="IY308" s="7">
        <f t="shared" ca="1" si="1411"/>
        <v>1</v>
      </c>
      <c r="IZ308" s="7" t="str">
        <f t="shared" ca="1" si="1412"/>
        <v>4</v>
      </c>
      <c r="JA308" s="7" t="str">
        <f ca="1">IFERROR(IF(JA307+IZ308&gt;JB$4,JA307,JA307+IZ308),"")</f>
        <v/>
      </c>
      <c r="JB308" s="7">
        <f t="shared" ca="1" si="1527"/>
        <v>0</v>
      </c>
      <c r="JC308" s="7">
        <f t="shared" ca="1" si="1413"/>
        <v>0.77299300246420255</v>
      </c>
      <c r="JD308" s="7">
        <f t="shared" ca="1" si="1414"/>
        <v>-0.23453146400266411</v>
      </c>
      <c r="JE308" s="7">
        <f t="shared" ca="1" si="1415"/>
        <v>0</v>
      </c>
      <c r="JF308" s="7">
        <f t="shared" ca="1" si="1416"/>
        <v>0</v>
      </c>
      <c r="JG308" s="7" t="str">
        <f ca="1">IFERROR(IF(JG307+JF308&gt;JH$4,JG307,JG307+JF308),"")</f>
        <v/>
      </c>
      <c r="JH308" s="7">
        <f t="shared" ca="1" si="1528"/>
        <v>0</v>
      </c>
      <c r="JI308" s="7">
        <f t="shared" ca="1" si="1417"/>
        <v>0.33040534989444426</v>
      </c>
      <c r="JJ308" s="7">
        <f t="shared" ca="1" si="1418"/>
        <v>0.20805618856709418</v>
      </c>
      <c r="JK308" s="7">
        <f t="shared" ca="1" si="1419"/>
        <v>1</v>
      </c>
      <c r="JL308" s="7" t="str">
        <f t="shared" ca="1" si="1420"/>
        <v>4</v>
      </c>
      <c r="JM308" s="7" t="str">
        <f ca="1">IFERROR(IF(JM307+JL308&gt;JN$4,JM307,JM307+JL308),"")</f>
        <v/>
      </c>
      <c r="JN308" s="7">
        <f t="shared" ca="1" si="1529"/>
        <v>0</v>
      </c>
      <c r="JO308" s="7">
        <f t="shared" ca="1" si="1421"/>
        <v>0.73144420637143059</v>
      </c>
      <c r="JP308" s="7">
        <f t="shared" ca="1" si="1422"/>
        <v>-0.19298266790989216</v>
      </c>
      <c r="JQ308" s="7">
        <f t="shared" ca="1" si="1423"/>
        <v>0</v>
      </c>
      <c r="JR308" s="7">
        <f t="shared" ca="1" si="1424"/>
        <v>0</v>
      </c>
      <c r="JS308" s="7" t="str">
        <f ca="1">IFERROR(IF(JS307+JR308&gt;JT$4,JS307,JS307+JR308),"")</f>
        <v/>
      </c>
      <c r="JT308" s="7">
        <f t="shared" ca="1" si="1530"/>
        <v>0</v>
      </c>
      <c r="JU308" s="7">
        <f t="shared" ca="1" si="1425"/>
        <v>0.79042364721523628</v>
      </c>
      <c r="JV308" s="7">
        <f t="shared" ca="1" si="1426"/>
        <v>-0.25196210875369784</v>
      </c>
      <c r="JW308" s="7">
        <f t="shared" ca="1" si="1427"/>
        <v>0</v>
      </c>
      <c r="JX308" s="7">
        <f t="shared" ca="1" si="1428"/>
        <v>0</v>
      </c>
      <c r="JY308" s="7" t="str">
        <f ca="1">IFERROR(IF(JY307+JX308&gt;JZ$4,JY307,JY307+JX308),"")</f>
        <v/>
      </c>
      <c r="JZ308" s="7">
        <f t="shared" ca="1" si="1531"/>
        <v>0</v>
      </c>
      <c r="KA308" s="7">
        <f t="shared" ca="1" si="1429"/>
        <v>8.1679837034826175E-2</v>
      </c>
      <c r="KB308" s="7">
        <f t="shared" ca="1" si="1430"/>
        <v>0.45678170142671226</v>
      </c>
      <c r="KC308" s="7">
        <f t="shared" ca="1" si="1431"/>
        <v>1</v>
      </c>
      <c r="KD308" s="7" t="str">
        <f t="shared" ca="1" si="1432"/>
        <v>4</v>
      </c>
      <c r="KE308" s="7" t="str">
        <f ca="1">IFERROR(IF(KE307+KD308&gt;KF$4,KE307,KE307+KD308),"")</f>
        <v/>
      </c>
      <c r="KF308" s="7">
        <f t="shared" ca="1" si="1532"/>
        <v>0</v>
      </c>
      <c r="KG308" s="7">
        <f t="shared" ca="1" si="1433"/>
        <v>0.80932203846883943</v>
      </c>
      <c r="KH308" s="7">
        <f t="shared" ca="1" si="1434"/>
        <v>-0.270860500007301</v>
      </c>
      <c r="KI308" s="7">
        <f t="shared" ca="1" si="1435"/>
        <v>0</v>
      </c>
      <c r="KJ308" s="7">
        <f t="shared" ca="1" si="1436"/>
        <v>0</v>
      </c>
      <c r="KK308" s="7" t="str">
        <f ca="1">IFERROR(IF(KK307+KJ308&gt;KL$4,KK307,KK307+KJ308),"")</f>
        <v/>
      </c>
      <c r="KL308" s="7">
        <f t="shared" ca="1" si="1533"/>
        <v>0</v>
      </c>
      <c r="KM308" s="7">
        <f t="shared" ca="1" si="1437"/>
        <v>0.97053342045372304</v>
      </c>
      <c r="KN308" s="7">
        <f t="shared" ca="1" si="1438"/>
        <v>-0.4320718819921846</v>
      </c>
      <c r="KO308" s="7">
        <f t="shared" ca="1" si="1439"/>
        <v>0</v>
      </c>
      <c r="KP308" s="7">
        <f t="shared" ca="1" si="1440"/>
        <v>0</v>
      </c>
      <c r="KQ308" s="7" t="str">
        <f ca="1">IFERROR(IF(KQ307+KP308&gt;KR$4,KQ307,KQ307+KP308),"")</f>
        <v/>
      </c>
      <c r="KR308" s="7">
        <f t="shared" ca="1" si="1534"/>
        <v>0</v>
      </c>
      <c r="KS308" s="7">
        <f t="shared" ca="1" si="1441"/>
        <v>0.89274097997670354</v>
      </c>
      <c r="KT308" s="7">
        <f t="shared" ca="1" si="1442"/>
        <v>-0.35427944151516511</v>
      </c>
      <c r="KU308" s="7">
        <f t="shared" ca="1" si="1443"/>
        <v>0</v>
      </c>
      <c r="KV308" s="7">
        <f t="shared" ca="1" si="1444"/>
        <v>0</v>
      </c>
      <c r="KW308" s="7" t="str">
        <f ca="1">IFERROR(IF(KW307+KV308&gt;KX$4,KW307,KW307+KV308),"")</f>
        <v/>
      </c>
      <c r="KX308" s="7">
        <f t="shared" ca="1" si="1535"/>
        <v>0</v>
      </c>
      <c r="KY308" s="7">
        <f t="shared" ca="1" si="1445"/>
        <v>0.47310988964867096</v>
      </c>
      <c r="KZ308" s="7">
        <f t="shared" ca="1" si="1446"/>
        <v>6.535164881286748E-2</v>
      </c>
      <c r="LA308" s="7">
        <f t="shared" ca="1" si="1447"/>
        <v>1</v>
      </c>
      <c r="LB308" s="7" t="str">
        <f t="shared" ca="1" si="1448"/>
        <v>4</v>
      </c>
      <c r="LC308" s="7" t="str">
        <f ca="1">IFERROR(IF(LC307+LB308&gt;LD$4,LC307,LC307+LB308),"")</f>
        <v/>
      </c>
      <c r="LD308" s="7">
        <f t="shared" ca="1" si="1536"/>
        <v>0</v>
      </c>
      <c r="LE308" s="7">
        <f t="shared" ca="1" si="1449"/>
        <v>0.97047937899181691</v>
      </c>
      <c r="LF308" s="7">
        <f t="shared" ca="1" si="1450"/>
        <v>-0.43201784053027847</v>
      </c>
      <c r="LG308" s="7">
        <f t="shared" ca="1" si="1451"/>
        <v>0</v>
      </c>
      <c r="LH308" s="7">
        <f t="shared" ca="1" si="1452"/>
        <v>0</v>
      </c>
      <c r="LI308" s="7" t="str">
        <f ca="1">IFERROR(IF(LI307+LH308&gt;LJ$4,LI307,LI307+LH308),"")</f>
        <v/>
      </c>
      <c r="LJ308" s="7">
        <f t="shared" ca="1" si="1537"/>
        <v>0</v>
      </c>
      <c r="LK308" s="7">
        <f t="shared" ca="1" si="1453"/>
        <v>9.1667190021225142E-2</v>
      </c>
      <c r="LL308" s="7">
        <f t="shared" ca="1" si="1454"/>
        <v>0.44679434844031329</v>
      </c>
      <c r="LM308" s="7">
        <f t="shared" ca="1" si="1455"/>
        <v>1</v>
      </c>
      <c r="LN308" s="7" t="str">
        <f t="shared" ca="1" si="1456"/>
        <v>4</v>
      </c>
      <c r="LO308" s="7" t="str">
        <f ca="1">IFERROR(IF(LO307+LN308&gt;LP$4,LO307,LO307+LN308),"")</f>
        <v/>
      </c>
      <c r="LP308" s="7">
        <f t="shared" ca="1" si="1538"/>
        <v>0</v>
      </c>
      <c r="LQ308" s="7">
        <f t="shared" ca="1" si="1457"/>
        <v>0.85998197964051826</v>
      </c>
      <c r="LR308" s="7">
        <f t="shared" ca="1" si="1458"/>
        <v>-0.32152044117897982</v>
      </c>
      <c r="LS308" s="7">
        <f t="shared" ca="1" si="1459"/>
        <v>0</v>
      </c>
      <c r="LT308" s="7">
        <f t="shared" ca="1" si="1460"/>
        <v>0</v>
      </c>
      <c r="LU308" s="7" t="str">
        <f ca="1">IFERROR(IF(LU307+LT308&gt;LV$4,LU307,LU307+LT308),"")</f>
        <v/>
      </c>
      <c r="LV308" s="7">
        <f t="shared" ca="1" si="1539"/>
        <v>0</v>
      </c>
      <c r="LW308" s="7">
        <f t="shared" ca="1" si="1461"/>
        <v>1.5133254371280103E-2</v>
      </c>
      <c r="LX308" s="7">
        <f t="shared" ca="1" si="1462"/>
        <v>0.52332828409025833</v>
      </c>
      <c r="LY308" s="7">
        <f t="shared" ca="1" si="1463"/>
        <v>1</v>
      </c>
      <c r="LZ308" s="7" t="str">
        <f t="shared" ca="1" si="1464"/>
        <v>4</v>
      </c>
      <c r="MA308" s="7" t="str">
        <f ca="1">IFERROR(IF(MA307+LZ308&gt;MB$4,MA307,MA307+LZ308),"")</f>
        <v/>
      </c>
      <c r="MB308" s="7">
        <f t="shared" ca="1" si="1540"/>
        <v>0</v>
      </c>
      <c r="MC308" s="7">
        <f t="shared" ca="1" si="1465"/>
        <v>0.48958146226950694</v>
      </c>
      <c r="MD308" s="7">
        <f t="shared" ca="1" si="1466"/>
        <v>4.8880076192031496E-2</v>
      </c>
      <c r="ME308" s="7">
        <f t="shared" ca="1" si="1467"/>
        <v>1</v>
      </c>
      <c r="MF308" s="7" t="str">
        <f t="shared" ca="1" si="1468"/>
        <v>4</v>
      </c>
      <c r="MG308" s="7" t="str">
        <f ca="1">IFERROR(IF(MG307+MF308&gt;MH$4,MG307,MG307+MF308),"")</f>
        <v/>
      </c>
      <c r="MH308" s="7">
        <f t="shared" ca="1" si="1541"/>
        <v>0</v>
      </c>
      <c r="MI308" s="7">
        <f t="shared" ca="1" si="1469"/>
        <v>0.57094552444878111</v>
      </c>
      <c r="MJ308" s="7">
        <f t="shared" ca="1" si="1470"/>
        <v>-3.248398598724267E-2</v>
      </c>
      <c r="MK308" s="7">
        <f t="shared" ca="1" si="1471"/>
        <v>0</v>
      </c>
      <c r="ML308" s="7">
        <f t="shared" ca="1" si="1472"/>
        <v>0</v>
      </c>
      <c r="MM308" s="7" t="str">
        <f ca="1">IFERROR(IF(MM307+ML308&gt;MN$4,MM307,MM307+ML308),"")</f>
        <v/>
      </c>
      <c r="MN308" s="7">
        <f t="shared" ca="1" si="1542"/>
        <v>0</v>
      </c>
      <c r="MO308" s="7">
        <f t="shared" ca="1" si="1473"/>
        <v>0.57304135691391289</v>
      </c>
      <c r="MP308" s="7">
        <f t="shared" ca="1" si="1474"/>
        <v>-3.4579818452374456E-2</v>
      </c>
      <c r="MQ308" s="7">
        <f t="shared" ca="1" si="1475"/>
        <v>0</v>
      </c>
      <c r="MR308" s="7">
        <f t="shared" ca="1" si="1476"/>
        <v>0</v>
      </c>
      <c r="MS308" s="7" t="str">
        <f ca="1">IFERROR(IF(MS307+MR308&gt;MT$4,MS307,MS307+MR308),"")</f>
        <v/>
      </c>
      <c r="MT308" s="7">
        <f t="shared" ca="1" si="1543"/>
        <v>0</v>
      </c>
      <c r="MU308" s="7">
        <f t="shared" ca="1" si="1477"/>
        <v>0.51354674887304508</v>
      </c>
      <c r="MV308" s="7">
        <f t="shared" ca="1" si="1478"/>
        <v>2.4914789588493358E-2</v>
      </c>
      <c r="MW308" s="7">
        <f t="shared" ca="1" si="1479"/>
        <v>1</v>
      </c>
      <c r="MX308" s="7" t="str">
        <f t="shared" ca="1" si="1480"/>
        <v>4</v>
      </c>
      <c r="MY308" s="7" t="str">
        <f ca="1">IFERROR(IF(MY307+MX308&gt;MZ$4,MY307,MY307+MX308),"")</f>
        <v/>
      </c>
      <c r="MZ308" s="7">
        <f t="shared" ca="1" si="1544"/>
        <v>0</v>
      </c>
      <c r="NA308" s="7">
        <f t="shared" ca="1" si="1481"/>
        <v>6.4222269253758624E-2</v>
      </c>
      <c r="NB308" s="7">
        <f t="shared" ca="1" si="1482"/>
        <v>0.47423926920777981</v>
      </c>
      <c r="NC308" s="7">
        <f t="shared" ca="1" si="1483"/>
        <v>1</v>
      </c>
      <c r="ND308" s="7" t="str">
        <f t="shared" ca="1" si="1484"/>
        <v>4</v>
      </c>
      <c r="NE308" s="7" t="str">
        <f ca="1">IFERROR(IF(NE307+ND308&gt;NF$4,NE307,NE307+ND308),"")</f>
        <v/>
      </c>
      <c r="NF308" s="7">
        <f t="shared" ca="1" si="1545"/>
        <v>0</v>
      </c>
      <c r="NG308" s="7">
        <f t="shared" ca="1" si="1485"/>
        <v>0.84701753447217354</v>
      </c>
      <c r="NH308" s="7">
        <f t="shared" ca="1" si="1486"/>
        <v>-0.3085559960106351</v>
      </c>
      <c r="NI308" s="7">
        <f t="shared" ca="1" si="1487"/>
        <v>0</v>
      </c>
      <c r="NJ308" s="7">
        <f t="shared" ca="1" si="1488"/>
        <v>0</v>
      </c>
      <c r="NK308" s="7" t="str">
        <f ca="1">IFERROR(IF(NK307+NJ308&gt;NL$4,NK307,NK307+NJ308),"")</f>
        <v/>
      </c>
      <c r="NL308" s="7">
        <f t="shared" ca="1" si="1546"/>
        <v>0</v>
      </c>
      <c r="NM308" s="7">
        <f t="shared" ca="1" si="1489"/>
        <v>0.59985630414581281</v>
      </c>
      <c r="NN308" s="7">
        <f t="shared" ca="1" si="1490"/>
        <v>-6.1394765684274377E-2</v>
      </c>
      <c r="NO308" s="7">
        <f t="shared" ca="1" si="1491"/>
        <v>0</v>
      </c>
      <c r="NP308" s="7">
        <f t="shared" ca="1" si="1492"/>
        <v>0</v>
      </c>
      <c r="NQ308" s="7" t="str">
        <f ca="1">IFERROR(IF(NQ307+NP308&gt;NR$4,NQ307,NQ307+NP308),"")</f>
        <v/>
      </c>
      <c r="NR308" s="7">
        <f t="shared" ca="1" si="1547"/>
        <v>0</v>
      </c>
      <c r="NT308">
        <v>310</v>
      </c>
      <c r="NU308" s="7" t="s">
        <v>19</v>
      </c>
      <c r="NV308" s="7" t="str">
        <f t="shared" ca="1" si="1280"/>
        <v/>
      </c>
      <c r="NW308" s="7" t="str">
        <f t="shared" ca="1" si="1493"/>
        <v/>
      </c>
      <c r="NX308" t="str">
        <f ca="1">IFERROR(VLOOKUP(NT308,$K$3:$AK$568,8,FALSE),"")</f>
        <v/>
      </c>
      <c r="NY308" t="str">
        <f ca="1">IFERROR(VLOOKUP(NT308,$K$3:$AK$568,9,FALSE),"")</f>
        <v/>
      </c>
      <c r="NZ308" s="7" t="str">
        <f ca="1">IFERROR(VLOOKUP(NT308,$K$3:$AK$568,27,FALSE),"")</f>
        <v/>
      </c>
      <c r="OB308">
        <v>310</v>
      </c>
      <c r="OC308" s="7" t="s">
        <v>19</v>
      </c>
      <c r="OD308" t="e">
        <f t="shared" ca="1" si="1548"/>
        <v>#N/A</v>
      </c>
      <c r="OE308" s="7" t="str">
        <f t="shared" ca="1" si="1549"/>
        <v/>
      </c>
      <c r="OF308" s="7" t="str">
        <f t="shared" ca="1" si="1550"/>
        <v/>
      </c>
      <c r="OG308" t="str">
        <f t="shared" ca="1" si="1551"/>
        <v/>
      </c>
      <c r="OI308">
        <v>310</v>
      </c>
      <c r="OJ308" s="7" t="s">
        <v>19</v>
      </c>
      <c r="OK308" s="7" t="str">
        <f t="shared" ca="1" si="1552"/>
        <v/>
      </c>
      <c r="OL308" s="7" t="str">
        <f t="shared" ca="1" si="1553"/>
        <v/>
      </c>
      <c r="OM308" t="str">
        <f ca="1">IFERROR(VLOOKUP(OI308,$L$3:$AK$568,7,FALSE),"")</f>
        <v/>
      </c>
      <c r="ON308" t="str">
        <f ca="1">IFERROR(VLOOKUP(OI308,$L$3:$AK$568,8,FALSE),"")</f>
        <v/>
      </c>
      <c r="OO308" s="7" t="str">
        <f ca="1">IFERROR(VLOOKUP(OI308,$L$3:$AK$568,26,FALSE),"")</f>
        <v/>
      </c>
      <c r="OQ308">
        <v>310</v>
      </c>
      <c r="OR308" s="7" t="s">
        <v>19</v>
      </c>
      <c r="OS308" t="e">
        <f t="shared" ca="1" si="1554"/>
        <v>#N/A</v>
      </c>
      <c r="OT308" s="7" t="str">
        <f t="shared" ca="1" si="1555"/>
        <v/>
      </c>
      <c r="OU308" s="7" t="str">
        <f t="shared" ca="1" si="1556"/>
        <v/>
      </c>
      <c r="OV308" t="str">
        <f t="shared" ca="1" si="1557"/>
        <v/>
      </c>
      <c r="OX308">
        <v>310</v>
      </c>
      <c r="OY308" s="7" t="s">
        <v>19</v>
      </c>
      <c r="OZ308" s="7" t="str">
        <f t="shared" ca="1" si="1558"/>
        <v/>
      </c>
      <c r="PA308" s="7" t="str">
        <f t="shared" ca="1" si="1559"/>
        <v/>
      </c>
      <c r="PB308" t="str">
        <f ca="1">IFERROR(VLOOKUP(OX308,$M$3:$AK$568,6,FALSE),"")</f>
        <v/>
      </c>
      <c r="PC308" t="str">
        <f ca="1">IFERROR(VLOOKUP(OX308,$M$3:$AK$568,7,FALSE),"")</f>
        <v/>
      </c>
      <c r="PD308" s="7" t="str">
        <f ca="1">IFERROR(VLOOKUP(OX308,$M$3:$AK$568,25,FALSE),"")</f>
        <v/>
      </c>
      <c r="PF308">
        <v>310</v>
      </c>
      <c r="PG308" s="7" t="s">
        <v>19</v>
      </c>
      <c r="PH308" t="e">
        <f t="shared" ca="1" si="1560"/>
        <v>#N/A</v>
      </c>
      <c r="PI308" s="7" t="str">
        <f t="shared" ca="1" si="1561"/>
        <v/>
      </c>
      <c r="PJ308" s="7" t="str">
        <f t="shared" ca="1" si="1562"/>
        <v/>
      </c>
      <c r="PK308" t="str">
        <f t="shared" ca="1" si="1563"/>
        <v/>
      </c>
      <c r="PM308">
        <v>310</v>
      </c>
      <c r="PN308" s="7" t="s">
        <v>19</v>
      </c>
      <c r="PO308" s="202" t="str">
        <f t="shared" ca="1" si="1564"/>
        <v/>
      </c>
      <c r="PP308" s="7" t="str">
        <f t="shared" ca="1" si="1565"/>
        <v/>
      </c>
      <c r="PQ308" t="str">
        <f ca="1">IFERROR(VLOOKUP(PM308,$G$325:$R$409,12,FALSE),"")</f>
        <v/>
      </c>
      <c r="PR308" t="e">
        <f ca="1">VLOOKUP(PM308,$G$324:$Q$409,11,FALSE)</f>
        <v>#N/A</v>
      </c>
      <c r="PS308" s="7" t="str">
        <f ca="1">VLOOKUP(PQ308,$R$325:$Y$409,8,FALSE)</f>
        <v>- -</v>
      </c>
      <c r="PT308" s="7">
        <f ca="1">ReSt</f>
        <v>-4</v>
      </c>
      <c r="PU308" s="7" t="e">
        <f t="shared" ca="1" si="1566"/>
        <v>#N/A</v>
      </c>
      <c r="PV308" s="7" t="e">
        <f t="shared" ca="1" si="1567"/>
        <v>#N/A</v>
      </c>
      <c r="PW308" s="7" t="str">
        <f ca="1">VLOOKUP(PQ308,$R$325:$AK$409,8,FALSE)</f>
        <v>- -</v>
      </c>
      <c r="PX308" s="7"/>
      <c r="PY308">
        <v>310</v>
      </c>
      <c r="PZ308" s="7" t="s">
        <v>19</v>
      </c>
      <c r="QA308" t="str">
        <f t="shared" ca="1" si="1568"/>
        <v/>
      </c>
      <c r="QB308" s="7" t="str">
        <f t="shared" ca="1" si="1569"/>
        <v/>
      </c>
      <c r="QC308" s="7" t="str">
        <f t="shared" ca="1" si="1570"/>
        <v/>
      </c>
      <c r="QD308" t="str">
        <f t="shared" ca="1" si="1571"/>
        <v/>
      </c>
      <c r="QF308">
        <v>310</v>
      </c>
      <c r="QG308" s="7" t="s">
        <v>19</v>
      </c>
      <c r="QH308" s="7" t="str">
        <f t="shared" ca="1" si="1572"/>
        <v/>
      </c>
      <c r="QI308" s="7" t="e">
        <f t="shared" ca="1" si="1573"/>
        <v>#VALUE!</v>
      </c>
      <c r="QJ308" t="e">
        <f t="shared" ca="1" si="1574"/>
        <v>#N/A</v>
      </c>
      <c r="QK308" s="7" t="e">
        <f t="shared" ca="1" si="1575"/>
        <v>#N/A</v>
      </c>
      <c r="QM308">
        <v>310</v>
      </c>
      <c r="QN308" s="7" t="s">
        <v>19</v>
      </c>
      <c r="QO308" t="str">
        <f t="shared" ca="1" si="1576"/>
        <v/>
      </c>
      <c r="QP308" s="7" t="str">
        <f t="shared" ca="1" si="1577"/>
        <v/>
      </c>
      <c r="QQ308" t="str">
        <f t="shared" ca="1" si="1578"/>
        <v/>
      </c>
    </row>
    <row r="309" spans="1:459" x14ac:dyDescent="0.25">
      <c r="A309" s="240" t="str">
        <f>IF('Character Sheet'!$B$4="Creature","N","Y")</f>
        <v>Y</v>
      </c>
      <c r="C309" s="75"/>
      <c r="D309" s="76"/>
      <c r="F309" s="75"/>
      <c r="G309" s="76"/>
      <c r="I309" s="75"/>
      <c r="J309" s="85"/>
      <c r="K309" s="85">
        <f t="shared" ca="1" si="1589"/>
        <v>7</v>
      </c>
      <c r="L309" s="85">
        <f t="shared" ca="1" si="1587"/>
        <v>7</v>
      </c>
      <c r="M309" s="70">
        <f t="shared" ca="1" si="1593"/>
        <v>18</v>
      </c>
      <c r="O309" s="222">
        <f t="shared" ca="1" si="1277"/>
        <v>145</v>
      </c>
      <c r="Q309" s="7" t="s">
        <v>1753</v>
      </c>
      <c r="R309" s="9" t="s">
        <v>1807</v>
      </c>
      <c r="S309" s="9" t="str">
        <f t="shared" si="1594"/>
        <v>Spell Trickery 1</v>
      </c>
      <c r="T309" s="61" t="str">
        <f>SUBSTITUTE(IFERROR(IFERROR(VLOOKUP(R309,'[1]Skill Statistics'!$A$3:$C$513,2,FALSE),VLOOKUP(Q309,'[1]Skill Statistics'!$A$3:$C$513,2,FALSE)),T308),"R*","ReSt")</f>
        <v>- -</v>
      </c>
      <c r="U309" s="61" t="str">
        <f>IFERROR(IFERROR(VLOOKUP(R309,'[1]Skill Statistics'!$A$3:$C$513,3,FALSE),VLOOKUP(Q309,'[1]Skill Statistics'!$A$3:$C$513,3,FALSE)),U308)</f>
        <v>- -</v>
      </c>
      <c r="V309" s="61" t="str">
        <f>IF(ISNUMBER(SEARCH("Category",R309)),"- -",IFERROR(IFERROR(VLOOKUP(Q309,[1]Professions!$A$4:$AM$288,MATCH(Profession,[1]Professions!$A$1:$AM$1,0),FALSE),VLOOKUP(Q309,Calculations!$B$91:$I$95,8,FALSE)),"- -"))</f>
        <v>5 / 7</v>
      </c>
      <c r="W309" s="60">
        <f t="shared" ca="1" si="1278"/>
        <v>0</v>
      </c>
      <c r="X309" s="7">
        <f ca="1">IFERROR(VLOOKUP(R309,$BS$6:$NR$519,MATCH(ActualLevel,$BS$3:$NR$3,0),FALSE),"- -")</f>
        <v>0</v>
      </c>
      <c r="Y309" s="7">
        <f t="shared" ca="1" si="1588"/>
        <v>0</v>
      </c>
      <c r="Z309" s="7">
        <f ca="1">IFERROR(VLOOKUP(Y309,Charts!$BQ$2:$BR$52,2,FALSE),"- -")</f>
        <v>-25</v>
      </c>
      <c r="AA309" s="7" t="str">
        <f t="shared" ca="1" si="1281"/>
        <v>- -</v>
      </c>
      <c r="AB309" s="7">
        <f t="shared" ca="1" si="1584"/>
        <v>0</v>
      </c>
      <c r="AC309" s="7"/>
      <c r="AD309" s="7"/>
      <c r="AE309" s="7"/>
      <c r="AF309" s="7"/>
      <c r="AG309" s="7"/>
      <c r="AH309" s="43"/>
      <c r="AI309" s="7"/>
      <c r="AJ309" s="7"/>
      <c r="AK309" s="7">
        <f t="shared" ca="1" si="1282"/>
        <v>-25</v>
      </c>
      <c r="AL309" s="7"/>
      <c r="AM309" s="69">
        <f>IFERROR(VLOOKUP(R309,'[1]Skill Statistics'!$A$3:$AN$513,MATCH(Profession,'[1]Skill Statistics'!$A$2:$AN$2,0),FALSE),0)</f>
        <v>0</v>
      </c>
      <c r="AN309" s="85">
        <f>IFERROR(VLOOKUP(Q309,'[1]Skill Statistics'!$A$3:$BK$513,MATCH(Archetype,'[1]Skill Statistics'!$A$2:$BK$2,0),FALSE),0)</f>
        <v>0</v>
      </c>
      <c r="AO309" s="85">
        <f>IFERROR(VLOOKUP(Q309,'[1]Skill Statistics'!$A$3:$BB$513,MATCH(Race,'[1]Skill Statistics'!$A$2:$BB$2,0),FALSE),0)</f>
        <v>0</v>
      </c>
      <c r="AP309" s="85">
        <f t="shared" ca="1" si="1495"/>
        <v>0</v>
      </c>
      <c r="AQ309" s="70"/>
      <c r="AS309" s="69">
        <f>IFERROR(VLOOKUP(Q309,'[1]Professional Skills'!$A$4:$AM$288,MATCH(Profession,'[1]Professional Skills'!$A$3:$AM$3,0),FALSE),"- -")</f>
        <v>0</v>
      </c>
      <c r="AT309" t="s">
        <v>1812</v>
      </c>
      <c r="AU309" s="7" t="str">
        <f t="shared" si="1586"/>
        <v/>
      </c>
      <c r="AV309" s="7">
        <f t="shared" ca="1" si="1585"/>
        <v>0</v>
      </c>
      <c r="AW309" t="str">
        <f t="shared" si="1580"/>
        <v/>
      </c>
      <c r="AX309" t="str">
        <f>IFERROR(_xlfn.RANK.EQ(AW309,$AW$5:$AW$568),"")</f>
        <v/>
      </c>
      <c r="AY309">
        <f t="shared" si="1595"/>
        <v>0</v>
      </c>
      <c r="AZ309" s="70" t="str">
        <f t="shared" si="1283"/>
        <v/>
      </c>
      <c r="BB309" s="69">
        <f>IFERROR(IF(Q309="Language",VLOOKUP(R309,[1]Cultures!$B$4:$N$218,MATCH(Culture,[1]Cultures!$B$3:$N$3,0),FALSE),VLOOKUP(Q309,[1]Cultures!$B$4:$O$212,MATCH(Culture,[1]Cultures!$B$3:$O$3,0),FALSE)),"- -")</f>
        <v>0</v>
      </c>
      <c r="BC309" t="s">
        <v>1812</v>
      </c>
      <c r="BD309">
        <f t="shared" ca="1" si="1581"/>
        <v>0.58308672321506005</v>
      </c>
      <c r="BE309">
        <f t="shared" ca="1" si="1582"/>
        <v>0.58308672321506005</v>
      </c>
      <c r="BH309">
        <f ca="1">_xlfn.RANK.EQ(BE309,$BE$309:$BE$313)</f>
        <v>2</v>
      </c>
      <c r="BI309" s="7">
        <f t="shared" ca="1" si="1284"/>
        <v>0</v>
      </c>
      <c r="BK309" s="7"/>
      <c r="BL309" s="70">
        <f t="shared" ca="1" si="1286"/>
        <v>0</v>
      </c>
      <c r="BN309" s="69">
        <f>IFERROR(VLOOKUP(V309,Charts!$BT$2:$BV$14,3,FALSE),"- -")</f>
        <v>0.46153846153846156</v>
      </c>
      <c r="BO309" s="85">
        <f t="shared" ca="1" si="1496"/>
        <v>1.8299099355570658</v>
      </c>
      <c r="BP309" s="70">
        <f t="shared" ca="1" si="1583"/>
        <v>145</v>
      </c>
      <c r="BR309" s="7">
        <v>308</v>
      </c>
      <c r="BS309" s="9" t="str">
        <f ca="1">VLOOKUP(BR309,$O$3:$R$568,4,FALSE)</f>
        <v>Stalking</v>
      </c>
      <c r="BT309" s="7" t="str">
        <f ca="1">VLOOKUP(BS309,$R$3:$V$568,5,FALSE)</f>
        <v>4 / 6</v>
      </c>
      <c r="BU309" s="7">
        <f ca="1">VLOOKUP(BT309,Charts!$BT$2:$BV$14,3,FALSE)</f>
        <v>0.53846153846153844</v>
      </c>
      <c r="BV309" s="7" t="str">
        <f t="shared" ca="1" si="1287"/>
        <v>4</v>
      </c>
      <c r="BW309" s="7" t="str">
        <f t="shared" ca="1" si="1288"/>
        <v>6</v>
      </c>
      <c r="BY309" s="7">
        <f t="shared" ca="1" si="1289"/>
        <v>0.33801881094461184</v>
      </c>
      <c r="BZ309" s="7">
        <f t="shared" ca="1" si="1290"/>
        <v>0.2004427275169266</v>
      </c>
      <c r="CA309" s="7">
        <f t="shared" ca="1" si="1291"/>
        <v>1</v>
      </c>
      <c r="CB309" s="7" t="str">
        <f t="shared" ca="1" si="1292"/>
        <v>4</v>
      </c>
      <c r="CC309" s="7" t="str">
        <f ca="1">IFERROR(IF(CC308+CB309&gt;CD$4,CC308,CC308+CB309),"")</f>
        <v/>
      </c>
      <c r="CD309" s="7">
        <f t="shared" ca="1" si="1497"/>
        <v>0</v>
      </c>
      <c r="CE309" s="7">
        <f t="shared" ca="1" si="1293"/>
        <v>0.43330200480764713</v>
      </c>
      <c r="CF309" s="7">
        <f t="shared" ca="1" si="1294"/>
        <v>0.1051595336538913</v>
      </c>
      <c r="CG309" s="7">
        <f t="shared" ca="1" si="1295"/>
        <v>1</v>
      </c>
      <c r="CH309" s="7" t="str">
        <f t="shared" ca="1" si="1296"/>
        <v>4</v>
      </c>
      <c r="CI309" s="7" t="str">
        <f ca="1">IFERROR(IF(CI308+CH309&gt;CJ$4,CI308,CI308+CH309),"")</f>
        <v/>
      </c>
      <c r="CJ309" s="7">
        <f t="shared" ca="1" si="1498"/>
        <v>0</v>
      </c>
      <c r="CK309" s="7">
        <f t="shared" ca="1" si="1297"/>
        <v>0.79519713441319873</v>
      </c>
      <c r="CL309" s="7">
        <f t="shared" ca="1" si="1298"/>
        <v>-0.25673559595166029</v>
      </c>
      <c r="CM309" s="7">
        <f t="shared" ca="1" si="1299"/>
        <v>0</v>
      </c>
      <c r="CN309" s="7">
        <f t="shared" ca="1" si="1300"/>
        <v>0</v>
      </c>
      <c r="CO309" s="7" t="str">
        <f ca="1">IFERROR(IF(CO308+CN309&gt;CP$4,CO308,CO308+CN309),"")</f>
        <v/>
      </c>
      <c r="CP309" s="7">
        <f t="shared" ca="1" si="1499"/>
        <v>0</v>
      </c>
      <c r="CQ309" s="7">
        <f t="shared" ca="1" si="1301"/>
        <v>0.82826447265198233</v>
      </c>
      <c r="CR309" s="7">
        <f t="shared" ca="1" si="1302"/>
        <v>-0.28980293419044389</v>
      </c>
      <c r="CS309" s="7">
        <f t="shared" ca="1" si="1303"/>
        <v>0</v>
      </c>
      <c r="CT309" s="7">
        <f t="shared" ca="1" si="1304"/>
        <v>0</v>
      </c>
      <c r="CU309" s="7" t="str">
        <f ca="1">IFERROR(IF(CU308+CT309&gt;CV$4,CU308,CU308+CT309),"")</f>
        <v/>
      </c>
      <c r="CV309" s="7">
        <f t="shared" ca="1" si="1500"/>
        <v>0</v>
      </c>
      <c r="CW309" s="7">
        <f t="shared" ca="1" si="1305"/>
        <v>0.11758615917737791</v>
      </c>
      <c r="CX309" s="7">
        <f t="shared" ca="1" si="1306"/>
        <v>0.42087537928416052</v>
      </c>
      <c r="CY309" s="7">
        <f t="shared" ca="1" si="1307"/>
        <v>1</v>
      </c>
      <c r="CZ309" s="7" t="str">
        <f t="shared" ca="1" si="1308"/>
        <v>4</v>
      </c>
      <c r="DA309" s="7" t="str">
        <f ca="1">IFERROR(IF(DA308+CZ309&gt;DB$4,DA308,DA308+CZ309),"")</f>
        <v/>
      </c>
      <c r="DB309" s="7">
        <f t="shared" ca="1" si="1501"/>
        <v>0</v>
      </c>
      <c r="DC309" s="7">
        <f t="shared" ca="1" si="1309"/>
        <v>0.92122119395009205</v>
      </c>
      <c r="DD309" s="7">
        <f t="shared" ca="1" si="1310"/>
        <v>-0.38275965548855362</v>
      </c>
      <c r="DE309" s="7">
        <f t="shared" ca="1" si="1311"/>
        <v>0</v>
      </c>
      <c r="DF309" s="7">
        <f t="shared" ca="1" si="1312"/>
        <v>0</v>
      </c>
      <c r="DG309" s="7" t="str">
        <f ca="1">IFERROR(IF(DG308+DF309&gt;DH$4,DG308,DG308+DF309),"")</f>
        <v/>
      </c>
      <c r="DH309" s="7">
        <f t="shared" ca="1" si="1502"/>
        <v>0</v>
      </c>
      <c r="DI309" s="7">
        <f t="shared" ca="1" si="1313"/>
        <v>0.96092637067739406</v>
      </c>
      <c r="DJ309" s="7">
        <f t="shared" ca="1" si="1314"/>
        <v>-0.42246483221585562</v>
      </c>
      <c r="DK309" s="7">
        <f t="shared" ca="1" si="1315"/>
        <v>0</v>
      </c>
      <c r="DL309" s="7">
        <f t="shared" ca="1" si="1316"/>
        <v>0</v>
      </c>
      <c r="DM309" s="7" t="str">
        <f ca="1">IFERROR(IF(DM308+DL309&gt;DN$4,DM308,DM308+DL309),"")</f>
        <v/>
      </c>
      <c r="DN309" s="7">
        <f t="shared" ca="1" si="1503"/>
        <v>0</v>
      </c>
      <c r="DO309" s="7">
        <f t="shared" ca="1" si="1317"/>
        <v>0.45416441409767982</v>
      </c>
      <c r="DP309" s="7">
        <f t="shared" ca="1" si="1318"/>
        <v>8.4297124363858611E-2</v>
      </c>
      <c r="DQ309" s="7">
        <f t="shared" ca="1" si="1319"/>
        <v>1</v>
      </c>
      <c r="DR309" s="7" t="str">
        <f t="shared" ca="1" si="1320"/>
        <v>4</v>
      </c>
      <c r="DS309" s="7" t="str">
        <f ca="1">IFERROR(IF(DS308+DR309&gt;DT$4,DS308,DS308+DR309),"")</f>
        <v/>
      </c>
      <c r="DT309" s="7">
        <f t="shared" ca="1" si="1504"/>
        <v>0</v>
      </c>
      <c r="DU309" s="7">
        <f t="shared" ca="1" si="1321"/>
        <v>0.90782327713531163</v>
      </c>
      <c r="DV309" s="7">
        <f t="shared" ca="1" si="1322"/>
        <v>-0.3693617386737732</v>
      </c>
      <c r="DW309" s="7">
        <f t="shared" ca="1" si="1323"/>
        <v>0</v>
      </c>
      <c r="DX309" s="7">
        <f t="shared" ca="1" si="1324"/>
        <v>0</v>
      </c>
      <c r="DY309" s="7" t="str">
        <f ca="1">IFERROR(IF(DY308+DX309&gt;DZ$4,DY308,DY308+DX309),"")</f>
        <v/>
      </c>
      <c r="DZ309" s="7">
        <f t="shared" ca="1" si="1505"/>
        <v>0</v>
      </c>
      <c r="EA309" s="7">
        <f t="shared" ca="1" si="1325"/>
        <v>0.55450957288604896</v>
      </c>
      <c r="EB309" s="7">
        <f t="shared" ca="1" si="1326"/>
        <v>-1.6048034424510527E-2</v>
      </c>
      <c r="EC309" s="7">
        <f t="shared" ca="1" si="1327"/>
        <v>0</v>
      </c>
      <c r="ED309" s="7">
        <f t="shared" ca="1" si="1328"/>
        <v>0</v>
      </c>
      <c r="EE309" s="7" t="str">
        <f ca="1">IFERROR(IF(EE308+ED309&gt;EF$4,EE308,EE308+ED309),"")</f>
        <v/>
      </c>
      <c r="EF309" s="7">
        <f t="shared" ca="1" si="1506"/>
        <v>0</v>
      </c>
      <c r="EG309" s="7">
        <f t="shared" ca="1" si="1329"/>
        <v>0.83210986779154139</v>
      </c>
      <c r="EH309" s="7">
        <f t="shared" ca="1" si="1330"/>
        <v>-0.29364832933000296</v>
      </c>
      <c r="EI309" s="7">
        <f t="shared" ca="1" si="1331"/>
        <v>0</v>
      </c>
      <c r="EJ309" s="7">
        <f t="shared" ca="1" si="1332"/>
        <v>0</v>
      </c>
      <c r="EK309" s="7" t="str">
        <f ca="1">IFERROR(IF(EK308+EJ309&gt;EL$4,EK308,EK308+EJ309),"")</f>
        <v/>
      </c>
      <c r="EL309" s="7">
        <f t="shared" ca="1" si="1507"/>
        <v>0</v>
      </c>
      <c r="EM309" s="7">
        <f t="shared" ca="1" si="1333"/>
        <v>0.2177264650636469</v>
      </c>
      <c r="EN309" s="7">
        <f t="shared" ca="1" si="1334"/>
        <v>0.32073507339789153</v>
      </c>
      <c r="EO309" s="7">
        <f t="shared" ca="1" si="1335"/>
        <v>1</v>
      </c>
      <c r="EP309" s="7" t="str">
        <f t="shared" ca="1" si="1336"/>
        <v>4</v>
      </c>
      <c r="EQ309" s="7" t="str">
        <f ca="1">IFERROR(IF(EQ308+EP309&gt;ER$4,EQ308,EQ308+EP309),"")</f>
        <v/>
      </c>
      <c r="ER309" s="7">
        <f t="shared" ca="1" si="1508"/>
        <v>0</v>
      </c>
      <c r="ES309" s="7">
        <f t="shared" ca="1" si="1337"/>
        <v>0.61399351397991342</v>
      </c>
      <c r="ET309" s="7">
        <f t="shared" ca="1" si="1338"/>
        <v>-7.5531975518374983E-2</v>
      </c>
      <c r="EU309" s="7">
        <f t="shared" ca="1" si="1339"/>
        <v>0</v>
      </c>
      <c r="EV309" s="7">
        <f t="shared" ca="1" si="1340"/>
        <v>0</v>
      </c>
      <c r="EW309" s="7" t="str">
        <f ca="1">IFERROR(IF(EW308+EV309&gt;EX$4,EW308,EW308+EV309),"")</f>
        <v/>
      </c>
      <c r="EX309" s="7">
        <f t="shared" ca="1" si="1509"/>
        <v>0</v>
      </c>
      <c r="EY309" s="7">
        <f t="shared" ca="1" si="1341"/>
        <v>0.58198979112831528</v>
      </c>
      <c r="EZ309" s="7">
        <f t="shared" ca="1" si="1342"/>
        <v>-4.3528252666776845E-2</v>
      </c>
      <c r="FA309" s="7">
        <f t="shared" ca="1" si="1343"/>
        <v>0</v>
      </c>
      <c r="FB309" s="7">
        <f t="shared" ca="1" si="1344"/>
        <v>0</v>
      </c>
      <c r="FC309" s="7" t="str">
        <f ca="1">IFERROR(IF(FC308+FB309&gt;FD$4,FC308,FC308+FB309),"")</f>
        <v/>
      </c>
      <c r="FD309" s="7">
        <f t="shared" ca="1" si="1510"/>
        <v>0</v>
      </c>
      <c r="FE309" s="7">
        <f t="shared" ca="1" si="1345"/>
        <v>0.82554334983454059</v>
      </c>
      <c r="FF309" s="7">
        <f t="shared" ca="1" si="1346"/>
        <v>-0.28708181137300215</v>
      </c>
      <c r="FG309" s="7">
        <f t="shared" ca="1" si="1347"/>
        <v>0</v>
      </c>
      <c r="FH309" s="7">
        <f t="shared" ca="1" si="1348"/>
        <v>0</v>
      </c>
      <c r="FI309" s="7" t="str">
        <f ca="1">IFERROR(IF(FI308+FH309&gt;FJ$4,FI308,FI308+FH309),"")</f>
        <v/>
      </c>
      <c r="FJ309" s="7">
        <f t="shared" ca="1" si="1511"/>
        <v>0</v>
      </c>
      <c r="FK309" s="7">
        <f t="shared" ca="1" si="1349"/>
        <v>0.3390273667623247</v>
      </c>
      <c r="FL309" s="7">
        <f t="shared" ca="1" si="1350"/>
        <v>0.19943417169921374</v>
      </c>
      <c r="FM309" s="7">
        <f t="shared" ca="1" si="1351"/>
        <v>1</v>
      </c>
      <c r="FN309" s="7" t="str">
        <f t="shared" ca="1" si="1352"/>
        <v>4</v>
      </c>
      <c r="FO309" s="7" t="str">
        <f ca="1">IFERROR(IF(FO308+FN309&gt;FP$4,FO308,FO308+FN309),"")</f>
        <v/>
      </c>
      <c r="FP309" s="7">
        <f t="shared" ca="1" si="1512"/>
        <v>0</v>
      </c>
      <c r="FQ309" s="7">
        <f t="shared" ca="1" si="1353"/>
        <v>0.33065052468377176</v>
      </c>
      <c r="FR309" s="7">
        <f t="shared" ca="1" si="1354"/>
        <v>0.20781101377776667</v>
      </c>
      <c r="FS309" s="7">
        <f t="shared" ca="1" si="1355"/>
        <v>1</v>
      </c>
      <c r="FT309" s="7" t="str">
        <f t="shared" ca="1" si="1356"/>
        <v>4</v>
      </c>
      <c r="FU309" s="7" t="str">
        <f ca="1">IFERROR(IF(FU308+FT309&gt;FV$4,FU308,FU308+FT309),"")</f>
        <v/>
      </c>
      <c r="FV309" s="7">
        <f t="shared" ca="1" si="1513"/>
        <v>0</v>
      </c>
      <c r="FW309" s="7">
        <f t="shared" ca="1" si="1357"/>
        <v>0.2066750265218984</v>
      </c>
      <c r="FX309" s="7">
        <f t="shared" ca="1" si="1358"/>
        <v>0.33178651193964004</v>
      </c>
      <c r="FY309" s="7">
        <f t="shared" ca="1" si="1359"/>
        <v>1</v>
      </c>
      <c r="FZ309" s="7" t="str">
        <f t="shared" ca="1" si="1360"/>
        <v>4</v>
      </c>
      <c r="GA309" s="7" t="str">
        <f ca="1">IFERROR(IF(GA308+FZ309&gt;GB$4,GA308,GA308+FZ309),"")</f>
        <v/>
      </c>
      <c r="GB309" s="7">
        <f t="shared" ca="1" si="1514"/>
        <v>0</v>
      </c>
      <c r="GC309" s="7">
        <f t="shared" ca="1" si="1361"/>
        <v>0.24512834925679428</v>
      </c>
      <c r="GD309" s="7">
        <f t="shared" ca="1" si="1362"/>
        <v>0.29333318920474416</v>
      </c>
      <c r="GE309" s="7">
        <f t="shared" ca="1" si="1363"/>
        <v>1</v>
      </c>
      <c r="GF309" s="7" t="str">
        <f t="shared" ca="1" si="1364"/>
        <v>4</v>
      </c>
      <c r="GG309" s="7" t="str">
        <f ca="1">IFERROR(IF(GG308+GF309&gt;GH$4,GG308,GG308+GF309),"")</f>
        <v/>
      </c>
      <c r="GH309" s="7">
        <f t="shared" ca="1" si="1515"/>
        <v>0</v>
      </c>
      <c r="GI309" s="7">
        <f t="shared" ca="1" si="1365"/>
        <v>5.6891442351833965E-2</v>
      </c>
      <c r="GJ309" s="7">
        <f t="shared" ca="1" si="1366"/>
        <v>0.48157009610970447</v>
      </c>
      <c r="GK309" s="7">
        <f t="shared" ca="1" si="1367"/>
        <v>1</v>
      </c>
      <c r="GL309" s="7" t="str">
        <f t="shared" ca="1" si="1368"/>
        <v>4</v>
      </c>
      <c r="GM309" s="7" t="str">
        <f ca="1">IFERROR(IF(GM308+GL309&gt;GN$4,GM308,GM308+GL309),"")</f>
        <v/>
      </c>
      <c r="GN309" s="7">
        <f t="shared" ca="1" si="1516"/>
        <v>0</v>
      </c>
      <c r="GO309" s="7">
        <f t="shared" ca="1" si="1369"/>
        <v>0.60062273144489842</v>
      </c>
      <c r="GP309" s="7">
        <f t="shared" ca="1" si="1370"/>
        <v>-6.2161192983359981E-2</v>
      </c>
      <c r="GQ309" s="7">
        <f t="shared" ca="1" si="1371"/>
        <v>0</v>
      </c>
      <c r="GR309" s="7">
        <f t="shared" ca="1" si="1372"/>
        <v>0</v>
      </c>
      <c r="GS309" s="7" t="str">
        <f ca="1">IFERROR(IF(GS308+GR309&gt;GT$4,GS308,GS308+GR309),"")</f>
        <v/>
      </c>
      <c r="GT309" s="7">
        <f t="shared" ca="1" si="1517"/>
        <v>0</v>
      </c>
      <c r="GU309" s="7">
        <f t="shared" ca="1" si="1373"/>
        <v>0.21226717530160566</v>
      </c>
      <c r="GV309" s="7">
        <f t="shared" ca="1" si="1374"/>
        <v>0.32619436315993278</v>
      </c>
      <c r="GW309" s="7">
        <f t="shared" ca="1" si="1375"/>
        <v>1</v>
      </c>
      <c r="GX309" s="7" t="str">
        <f t="shared" ca="1" si="1376"/>
        <v>4</v>
      </c>
      <c r="GY309" s="7" t="str">
        <f ca="1">IFERROR(IF(GY308+GX309&gt;GZ$4,GY308,GY308+GX309),"")</f>
        <v/>
      </c>
      <c r="GZ309" s="7">
        <f t="shared" ca="1" si="1518"/>
        <v>0</v>
      </c>
      <c r="HA309" s="7">
        <f t="shared" ca="1" si="1377"/>
        <v>0.27243447933730025</v>
      </c>
      <c r="HB309" s="7">
        <f t="shared" ca="1" si="1378"/>
        <v>0.26602705912423819</v>
      </c>
      <c r="HC309" s="7">
        <f t="shared" ca="1" si="1379"/>
        <v>1</v>
      </c>
      <c r="HD309" s="7" t="str">
        <f t="shared" ca="1" si="1380"/>
        <v>4</v>
      </c>
      <c r="HE309" s="7" t="str">
        <f ca="1">IFERROR(IF(HE308+HD309&gt;HF$4,HE308,HE308+HD309),"")</f>
        <v/>
      </c>
      <c r="HF309" s="7">
        <f t="shared" ca="1" si="1519"/>
        <v>0</v>
      </c>
      <c r="HG309" s="7">
        <f t="shared" ca="1" si="1381"/>
        <v>0.36419129986583776</v>
      </c>
      <c r="HH309" s="7">
        <f t="shared" ca="1" si="1382"/>
        <v>0.17427023859570068</v>
      </c>
      <c r="HI309" s="7">
        <f t="shared" ca="1" si="1383"/>
        <v>1</v>
      </c>
      <c r="HJ309" s="7" t="str">
        <f t="shared" ca="1" si="1384"/>
        <v>4</v>
      </c>
      <c r="HK309" s="7" t="str">
        <f ca="1">IFERROR(IF(HK308+HJ309&gt;HL$4,HK308,HK308+HJ309),"")</f>
        <v/>
      </c>
      <c r="HL309" s="7">
        <f t="shared" ca="1" si="1520"/>
        <v>0</v>
      </c>
      <c r="HM309" s="7">
        <f t="shared" ca="1" si="1385"/>
        <v>0.19296383029934527</v>
      </c>
      <c r="HN309" s="7">
        <f t="shared" ca="1" si="1386"/>
        <v>0.34549770816219316</v>
      </c>
      <c r="HO309" s="7">
        <f t="shared" ca="1" si="1387"/>
        <v>1</v>
      </c>
      <c r="HP309" s="7" t="str">
        <f t="shared" ca="1" si="1388"/>
        <v>4</v>
      </c>
      <c r="HQ309" s="7" t="str">
        <f ca="1">IFERROR(IF(HQ308+HP309&gt;HR$4,HQ308,HQ308+HP309),"")</f>
        <v/>
      </c>
      <c r="HR309" s="7">
        <f t="shared" ca="1" si="1521"/>
        <v>0</v>
      </c>
      <c r="HS309" s="7">
        <f t="shared" ca="1" si="1389"/>
        <v>0.93365708238384015</v>
      </c>
      <c r="HT309" s="7">
        <f t="shared" ca="1" si="1390"/>
        <v>-0.39519554392230172</v>
      </c>
      <c r="HU309" s="7">
        <f t="shared" ca="1" si="1391"/>
        <v>0</v>
      </c>
      <c r="HV309" s="7">
        <f t="shared" ca="1" si="1392"/>
        <v>0</v>
      </c>
      <c r="HW309" s="7" t="str">
        <f ca="1">IFERROR(IF(HW308+HV309&gt;HX$4,HW308,HW308+HV309),"")</f>
        <v/>
      </c>
      <c r="HX309" s="7">
        <f t="shared" ca="1" si="1522"/>
        <v>0</v>
      </c>
      <c r="HY309" s="7">
        <f t="shared" ca="1" si="1393"/>
        <v>0.97290664977510055</v>
      </c>
      <c r="HZ309" s="7">
        <f t="shared" ca="1" si="1394"/>
        <v>-0.43444511131356212</v>
      </c>
      <c r="IA309" s="7">
        <f t="shared" ca="1" si="1395"/>
        <v>0</v>
      </c>
      <c r="IB309" s="7">
        <f t="shared" ca="1" si="1396"/>
        <v>0</v>
      </c>
      <c r="IC309" s="7" t="str">
        <f ca="1">IFERROR(IF(IC308+IB309&gt;ID$4,IC308,IC308+IB309),"")</f>
        <v/>
      </c>
      <c r="ID309" s="7">
        <f t="shared" ca="1" si="1523"/>
        <v>0</v>
      </c>
      <c r="IE309" s="7">
        <f t="shared" ca="1" si="1397"/>
        <v>0.98911032049303682</v>
      </c>
      <c r="IF309" s="7">
        <f t="shared" ca="1" si="1398"/>
        <v>-0.45064878203149838</v>
      </c>
      <c r="IG309" s="7">
        <f t="shared" ca="1" si="1399"/>
        <v>0</v>
      </c>
      <c r="IH309" s="7">
        <f t="shared" ca="1" si="1400"/>
        <v>0</v>
      </c>
      <c r="II309" s="7" t="str">
        <f ca="1">IFERROR(IF(II308+IH309&gt;IJ$4,II308,II308+IH309),"")</f>
        <v/>
      </c>
      <c r="IJ309" s="7">
        <f t="shared" ca="1" si="1524"/>
        <v>0</v>
      </c>
      <c r="IK309" s="7">
        <f t="shared" ca="1" si="1401"/>
        <v>0.59689729798204461</v>
      </c>
      <c r="IL309" s="7">
        <f t="shared" ca="1" si="1402"/>
        <v>-5.843575952050617E-2</v>
      </c>
      <c r="IM309" s="7">
        <f t="shared" ca="1" si="1403"/>
        <v>0</v>
      </c>
      <c r="IN309" s="7">
        <f t="shared" ca="1" si="1404"/>
        <v>0</v>
      </c>
      <c r="IO309" s="7" t="str">
        <f ca="1">IFERROR(IF(IO308+IN309&gt;IP$4,IO308,IO308+IN309),"")</f>
        <v/>
      </c>
      <c r="IP309" s="7">
        <f t="shared" ca="1" si="1525"/>
        <v>0</v>
      </c>
      <c r="IQ309" s="7">
        <f t="shared" ca="1" si="1405"/>
        <v>0.87320460402676248</v>
      </c>
      <c r="IR309" s="7">
        <f t="shared" ca="1" si="1406"/>
        <v>-0.33474306556522404</v>
      </c>
      <c r="IS309" s="7">
        <f t="shared" ca="1" si="1407"/>
        <v>0</v>
      </c>
      <c r="IT309" s="7">
        <f t="shared" ca="1" si="1408"/>
        <v>0</v>
      </c>
      <c r="IU309" s="7" t="str">
        <f ca="1">IFERROR(IF(IU308+IT309&gt;IV$4,IU308,IU308+IT309),"")</f>
        <v/>
      </c>
      <c r="IV309" s="7">
        <f t="shared" ca="1" si="1526"/>
        <v>0</v>
      </c>
      <c r="IW309" s="7">
        <f t="shared" ca="1" si="1409"/>
        <v>0.96927744014899808</v>
      </c>
      <c r="IX309" s="7">
        <f t="shared" ca="1" si="1410"/>
        <v>-0.43081590168745965</v>
      </c>
      <c r="IY309" s="7">
        <f t="shared" ca="1" si="1411"/>
        <v>0</v>
      </c>
      <c r="IZ309" s="7">
        <f t="shared" ca="1" si="1412"/>
        <v>0</v>
      </c>
      <c r="JA309" s="7" t="str">
        <f ca="1">IFERROR(IF(JA308+IZ309&gt;JB$4,JA308,JA308+IZ309),"")</f>
        <v/>
      </c>
      <c r="JB309" s="7">
        <f t="shared" ca="1" si="1527"/>
        <v>0</v>
      </c>
      <c r="JC309" s="7">
        <f t="shared" ca="1" si="1413"/>
        <v>0.26773396561843765</v>
      </c>
      <c r="JD309" s="7">
        <f t="shared" ca="1" si="1414"/>
        <v>0.27072757284310078</v>
      </c>
      <c r="JE309" s="7">
        <f t="shared" ca="1" si="1415"/>
        <v>1</v>
      </c>
      <c r="JF309" s="7" t="str">
        <f t="shared" ca="1" si="1416"/>
        <v>4</v>
      </c>
      <c r="JG309" s="7" t="str">
        <f ca="1">IFERROR(IF(JG308+JF309&gt;JH$4,JG308,JG308+JF309),"")</f>
        <v/>
      </c>
      <c r="JH309" s="7">
        <f t="shared" ca="1" si="1528"/>
        <v>0</v>
      </c>
      <c r="JI309" s="7">
        <f t="shared" ca="1" si="1417"/>
        <v>0.21561850626921497</v>
      </c>
      <c r="JJ309" s="7">
        <f t="shared" ca="1" si="1418"/>
        <v>0.32284303219232346</v>
      </c>
      <c r="JK309" s="7">
        <f t="shared" ca="1" si="1419"/>
        <v>1</v>
      </c>
      <c r="JL309" s="7" t="str">
        <f t="shared" ca="1" si="1420"/>
        <v>4</v>
      </c>
      <c r="JM309" s="7" t="str">
        <f ca="1">IFERROR(IF(JM308+JL309&gt;JN$4,JM308,JM308+JL309),"")</f>
        <v/>
      </c>
      <c r="JN309" s="7">
        <f t="shared" ca="1" si="1529"/>
        <v>0</v>
      </c>
      <c r="JO309" s="7">
        <f t="shared" ca="1" si="1421"/>
        <v>0.70564717373262731</v>
      </c>
      <c r="JP309" s="7">
        <f t="shared" ca="1" si="1422"/>
        <v>-0.16718563527108887</v>
      </c>
      <c r="JQ309" s="7">
        <f t="shared" ca="1" si="1423"/>
        <v>0</v>
      </c>
      <c r="JR309" s="7">
        <f t="shared" ca="1" si="1424"/>
        <v>0</v>
      </c>
      <c r="JS309" s="7" t="str">
        <f ca="1">IFERROR(IF(JS308+JR309&gt;JT$4,JS308,JS308+JR309),"")</f>
        <v/>
      </c>
      <c r="JT309" s="7">
        <f t="shared" ca="1" si="1530"/>
        <v>0</v>
      </c>
      <c r="JU309" s="7">
        <f t="shared" ca="1" si="1425"/>
        <v>0.65128475127788288</v>
      </c>
      <c r="JV309" s="7">
        <f t="shared" ca="1" si="1426"/>
        <v>-0.11282321281634444</v>
      </c>
      <c r="JW309" s="7">
        <f t="shared" ca="1" si="1427"/>
        <v>0</v>
      </c>
      <c r="JX309" s="7">
        <f t="shared" ca="1" si="1428"/>
        <v>0</v>
      </c>
      <c r="JY309" s="7" t="str">
        <f ca="1">IFERROR(IF(JY308+JX309&gt;JZ$4,JY308,JY308+JX309),"")</f>
        <v/>
      </c>
      <c r="JZ309" s="7">
        <f t="shared" ca="1" si="1531"/>
        <v>0</v>
      </c>
      <c r="KA309" s="7">
        <f t="shared" ca="1" si="1429"/>
        <v>0.16772899211029346</v>
      </c>
      <c r="KB309" s="7">
        <f t="shared" ca="1" si="1430"/>
        <v>0.37073254635124497</v>
      </c>
      <c r="KC309" s="7">
        <f t="shared" ca="1" si="1431"/>
        <v>1</v>
      </c>
      <c r="KD309" s="7" t="str">
        <f t="shared" ca="1" si="1432"/>
        <v>4</v>
      </c>
      <c r="KE309" s="7" t="str">
        <f ca="1">IFERROR(IF(KE308+KD309&gt;KF$4,KE308,KE308+KD309),"")</f>
        <v/>
      </c>
      <c r="KF309" s="7">
        <f t="shared" ca="1" si="1532"/>
        <v>0</v>
      </c>
      <c r="KG309" s="7">
        <f t="shared" ca="1" si="1433"/>
        <v>0.39189305360145976</v>
      </c>
      <c r="KH309" s="7">
        <f t="shared" ca="1" si="1434"/>
        <v>0.14656848486007867</v>
      </c>
      <c r="KI309" s="7">
        <f t="shared" ca="1" si="1435"/>
        <v>1</v>
      </c>
      <c r="KJ309" s="7" t="str">
        <f t="shared" ca="1" si="1436"/>
        <v>4</v>
      </c>
      <c r="KK309" s="7" t="str">
        <f ca="1">IFERROR(IF(KK308+KJ309&gt;KL$4,KK308,KK308+KJ309),"")</f>
        <v/>
      </c>
      <c r="KL309" s="7">
        <f t="shared" ca="1" si="1533"/>
        <v>0</v>
      </c>
      <c r="KM309" s="7">
        <f t="shared" ca="1" si="1437"/>
        <v>0.89733132144898464</v>
      </c>
      <c r="KN309" s="7">
        <f t="shared" ca="1" si="1438"/>
        <v>-0.35886978298744621</v>
      </c>
      <c r="KO309" s="7">
        <f t="shared" ca="1" si="1439"/>
        <v>0</v>
      </c>
      <c r="KP309" s="7">
        <f t="shared" ca="1" si="1440"/>
        <v>0</v>
      </c>
      <c r="KQ309" s="7" t="str">
        <f ca="1">IFERROR(IF(KQ308+KP309&gt;KR$4,KQ308,KQ308+KP309),"")</f>
        <v/>
      </c>
      <c r="KR309" s="7">
        <f t="shared" ca="1" si="1534"/>
        <v>0</v>
      </c>
      <c r="KS309" s="7">
        <f t="shared" ca="1" si="1441"/>
        <v>1.0389143556518987E-2</v>
      </c>
      <c r="KT309" s="7">
        <f t="shared" ca="1" si="1442"/>
        <v>0.52807239490501945</v>
      </c>
      <c r="KU309" s="7">
        <f t="shared" ca="1" si="1443"/>
        <v>1</v>
      </c>
      <c r="KV309" s="7" t="str">
        <f t="shared" ca="1" si="1444"/>
        <v>4</v>
      </c>
      <c r="KW309" s="7" t="str">
        <f ca="1">IFERROR(IF(KW308+KV309&gt;KX$4,KW308,KW308+KV309),"")</f>
        <v/>
      </c>
      <c r="KX309" s="7">
        <f t="shared" ca="1" si="1535"/>
        <v>0</v>
      </c>
      <c r="KY309" s="7">
        <f t="shared" ca="1" si="1445"/>
        <v>6.4015008392346751E-2</v>
      </c>
      <c r="KZ309" s="7">
        <f t="shared" ca="1" si="1446"/>
        <v>0.47444653006919169</v>
      </c>
      <c r="LA309" s="7">
        <f t="shared" ca="1" si="1447"/>
        <v>1</v>
      </c>
      <c r="LB309" s="7" t="str">
        <f t="shared" ca="1" si="1448"/>
        <v>4</v>
      </c>
      <c r="LC309" s="7" t="str">
        <f ca="1">IFERROR(IF(LC308+LB309&gt;LD$4,LC308,LC308+LB309),"")</f>
        <v/>
      </c>
      <c r="LD309" s="7">
        <f t="shared" ca="1" si="1536"/>
        <v>0</v>
      </c>
      <c r="LE309" s="7">
        <f t="shared" ca="1" si="1449"/>
        <v>4.1092280351710975E-2</v>
      </c>
      <c r="LF309" s="7">
        <f t="shared" ca="1" si="1450"/>
        <v>0.49736925810982746</v>
      </c>
      <c r="LG309" s="7">
        <f t="shared" ca="1" si="1451"/>
        <v>1</v>
      </c>
      <c r="LH309" s="7" t="str">
        <f t="shared" ca="1" si="1452"/>
        <v>4</v>
      </c>
      <c r="LI309" s="7" t="str">
        <f ca="1">IFERROR(IF(LI308+LH309&gt;LJ$4,LI308,LI308+LH309),"")</f>
        <v/>
      </c>
      <c r="LJ309" s="7">
        <f t="shared" ca="1" si="1537"/>
        <v>0</v>
      </c>
      <c r="LK309" s="7">
        <f t="shared" ca="1" si="1453"/>
        <v>0.13209523819883373</v>
      </c>
      <c r="LL309" s="7">
        <f t="shared" ca="1" si="1454"/>
        <v>0.4063663002627047</v>
      </c>
      <c r="LM309" s="7">
        <f t="shared" ca="1" si="1455"/>
        <v>1</v>
      </c>
      <c r="LN309" s="7" t="str">
        <f t="shared" ca="1" si="1456"/>
        <v>4</v>
      </c>
      <c r="LO309" s="7" t="str">
        <f ca="1">IFERROR(IF(LO308+LN309&gt;LP$4,LO308,LO308+LN309),"")</f>
        <v/>
      </c>
      <c r="LP309" s="7">
        <f t="shared" ca="1" si="1538"/>
        <v>0</v>
      </c>
      <c r="LQ309" s="7">
        <f t="shared" ca="1" si="1457"/>
        <v>0.34854761924820898</v>
      </c>
      <c r="LR309" s="7">
        <f t="shared" ca="1" si="1458"/>
        <v>0.18991391921332945</v>
      </c>
      <c r="LS309" s="7">
        <f t="shared" ca="1" si="1459"/>
        <v>1</v>
      </c>
      <c r="LT309" s="7" t="str">
        <f t="shared" ca="1" si="1460"/>
        <v>4</v>
      </c>
      <c r="LU309" s="7" t="str">
        <f ca="1">IFERROR(IF(LU308+LT309&gt;LV$4,LU308,LU308+LT309),"")</f>
        <v/>
      </c>
      <c r="LV309" s="7">
        <f t="shared" ca="1" si="1539"/>
        <v>0</v>
      </c>
      <c r="LW309" s="7">
        <f t="shared" ca="1" si="1461"/>
        <v>0.27915298347079087</v>
      </c>
      <c r="LX309" s="7">
        <f t="shared" ca="1" si="1462"/>
        <v>0.25930855499074756</v>
      </c>
      <c r="LY309" s="7">
        <f t="shared" ca="1" si="1463"/>
        <v>1</v>
      </c>
      <c r="LZ309" s="7" t="str">
        <f t="shared" ca="1" si="1464"/>
        <v>4</v>
      </c>
      <c r="MA309" s="7" t="str">
        <f ca="1">IFERROR(IF(MA308+LZ309&gt;MB$4,MA308,MA308+LZ309),"")</f>
        <v/>
      </c>
      <c r="MB309" s="7">
        <f t="shared" ca="1" si="1540"/>
        <v>0</v>
      </c>
      <c r="MC309" s="7">
        <f t="shared" ca="1" si="1465"/>
        <v>0.62876131012098957</v>
      </c>
      <c r="MD309" s="7">
        <f t="shared" ca="1" si="1466"/>
        <v>-9.0299771659451133E-2</v>
      </c>
      <c r="ME309" s="7">
        <f t="shared" ca="1" si="1467"/>
        <v>0</v>
      </c>
      <c r="MF309" s="7">
        <f t="shared" ca="1" si="1468"/>
        <v>0</v>
      </c>
      <c r="MG309" s="7" t="str">
        <f ca="1">IFERROR(IF(MG308+MF309&gt;MH$4,MG308,MG308+MF309),"")</f>
        <v/>
      </c>
      <c r="MH309" s="7">
        <f t="shared" ca="1" si="1541"/>
        <v>0</v>
      </c>
      <c r="MI309" s="7">
        <f t="shared" ca="1" si="1469"/>
        <v>0.38676475831260471</v>
      </c>
      <c r="MJ309" s="7">
        <f t="shared" ca="1" si="1470"/>
        <v>0.15169678014893373</v>
      </c>
      <c r="MK309" s="7">
        <f t="shared" ca="1" si="1471"/>
        <v>1</v>
      </c>
      <c r="ML309" s="7" t="str">
        <f t="shared" ca="1" si="1472"/>
        <v>4</v>
      </c>
      <c r="MM309" s="7" t="str">
        <f ca="1">IFERROR(IF(MM308+ML309&gt;MN$4,MM308,MM308+ML309),"")</f>
        <v/>
      </c>
      <c r="MN309" s="7">
        <f t="shared" ca="1" si="1542"/>
        <v>0</v>
      </c>
      <c r="MO309" s="7">
        <f t="shared" ca="1" si="1473"/>
        <v>0.39269067478280351</v>
      </c>
      <c r="MP309" s="7">
        <f t="shared" ca="1" si="1474"/>
        <v>0.14577086367873493</v>
      </c>
      <c r="MQ309" s="7">
        <f t="shared" ca="1" si="1475"/>
        <v>1</v>
      </c>
      <c r="MR309" s="7" t="str">
        <f t="shared" ca="1" si="1476"/>
        <v>4</v>
      </c>
      <c r="MS309" s="7" t="str">
        <f ca="1">IFERROR(IF(MS308+MR309&gt;MT$4,MS308,MS308+MR309),"")</f>
        <v/>
      </c>
      <c r="MT309" s="7">
        <f t="shared" ca="1" si="1543"/>
        <v>0</v>
      </c>
      <c r="MU309" s="7">
        <f t="shared" ca="1" si="1477"/>
        <v>0.27638116944608249</v>
      </c>
      <c r="MV309" s="7">
        <f t="shared" ca="1" si="1478"/>
        <v>0.26208036901545595</v>
      </c>
      <c r="MW309" s="7">
        <f t="shared" ca="1" si="1479"/>
        <v>1</v>
      </c>
      <c r="MX309" s="7" t="str">
        <f t="shared" ca="1" si="1480"/>
        <v>4</v>
      </c>
      <c r="MY309" s="7" t="str">
        <f ca="1">IFERROR(IF(MY308+MX309&gt;MZ$4,MY308,MY308+MX309),"")</f>
        <v/>
      </c>
      <c r="MZ309" s="7">
        <f t="shared" ca="1" si="1544"/>
        <v>0</v>
      </c>
      <c r="NA309" s="7">
        <f t="shared" ca="1" si="1481"/>
        <v>0.62866446359008776</v>
      </c>
      <c r="NB309" s="7">
        <f t="shared" ca="1" si="1482"/>
        <v>-9.0202925128549327E-2</v>
      </c>
      <c r="NC309" s="7">
        <f t="shared" ca="1" si="1483"/>
        <v>0</v>
      </c>
      <c r="ND309" s="7">
        <f t="shared" ca="1" si="1484"/>
        <v>0</v>
      </c>
      <c r="NE309" s="7" t="str">
        <f ca="1">IFERROR(IF(NE308+ND309&gt;NF$4,NE308,NE308+ND309),"")</f>
        <v/>
      </c>
      <c r="NF309" s="7">
        <f t="shared" ca="1" si="1545"/>
        <v>0</v>
      </c>
      <c r="NG309" s="7">
        <f t="shared" ca="1" si="1485"/>
        <v>0.52148298030512319</v>
      </c>
      <c r="NH309" s="7">
        <f t="shared" ca="1" si="1486"/>
        <v>1.6978558156415247E-2</v>
      </c>
      <c r="NI309" s="7">
        <f t="shared" ca="1" si="1487"/>
        <v>1</v>
      </c>
      <c r="NJ309" s="7" t="str">
        <f t="shared" ca="1" si="1488"/>
        <v>4</v>
      </c>
      <c r="NK309" s="7" t="str">
        <f ca="1">IFERROR(IF(NK308+NJ309&gt;NL$4,NK308,NK308+NJ309),"")</f>
        <v/>
      </c>
      <c r="NL309" s="7">
        <f t="shared" ca="1" si="1546"/>
        <v>0</v>
      </c>
      <c r="NM309" s="7">
        <f t="shared" ca="1" si="1489"/>
        <v>0.12271017208621515</v>
      </c>
      <c r="NN309" s="7">
        <f t="shared" ca="1" si="1490"/>
        <v>0.41575136637532328</v>
      </c>
      <c r="NO309" s="7">
        <f t="shared" ca="1" si="1491"/>
        <v>1</v>
      </c>
      <c r="NP309" s="7" t="str">
        <f t="shared" ca="1" si="1492"/>
        <v>4</v>
      </c>
      <c r="NQ309" s="7" t="str">
        <f ca="1">IFERROR(IF(NQ308+NP309&gt;NR$4,NQ308,NQ308+NP309),"")</f>
        <v/>
      </c>
      <c r="NR309" s="7">
        <f t="shared" ca="1" si="1547"/>
        <v>0</v>
      </c>
      <c r="NT309">
        <v>311</v>
      </c>
      <c r="NU309" s="7" t="s">
        <v>19</v>
      </c>
      <c r="NV309" s="7" t="str">
        <f t="shared" ca="1" si="1280"/>
        <v/>
      </c>
      <c r="NW309" s="7" t="str">
        <f t="shared" ca="1" si="1493"/>
        <v/>
      </c>
      <c r="NX309" t="str">
        <f ca="1">IFERROR(VLOOKUP(NT309,$K$3:$AK$568,8,FALSE),"")</f>
        <v/>
      </c>
      <c r="NY309" t="str">
        <f ca="1">IFERROR(VLOOKUP(NT309,$K$3:$AK$568,9,FALSE),"")</f>
        <v/>
      </c>
      <c r="NZ309" s="7" t="str">
        <f ca="1">IFERROR(VLOOKUP(NT309,$K$3:$AK$568,27,FALSE),"")</f>
        <v/>
      </c>
      <c r="OB309">
        <v>311</v>
      </c>
      <c r="OC309" s="7" t="s">
        <v>19</v>
      </c>
      <c r="OD309" t="e">
        <f t="shared" ca="1" si="1548"/>
        <v>#N/A</v>
      </c>
      <c r="OE309" s="7" t="str">
        <f t="shared" ca="1" si="1549"/>
        <v/>
      </c>
      <c r="OF309" s="7" t="str">
        <f t="shared" ca="1" si="1550"/>
        <v/>
      </c>
      <c r="OG309" t="str">
        <f t="shared" ca="1" si="1551"/>
        <v/>
      </c>
      <c r="OI309">
        <v>311</v>
      </c>
      <c r="OJ309" s="7" t="s">
        <v>19</v>
      </c>
      <c r="OK309" s="7" t="str">
        <f t="shared" ca="1" si="1552"/>
        <v/>
      </c>
      <c r="OL309" s="7" t="str">
        <f t="shared" ca="1" si="1553"/>
        <v/>
      </c>
      <c r="OM309" t="str">
        <f ca="1">IFERROR(VLOOKUP(OI309,$L$3:$AK$568,7,FALSE),"")</f>
        <v/>
      </c>
      <c r="ON309" t="str">
        <f ca="1">IFERROR(VLOOKUP(OI309,$L$3:$AK$568,8,FALSE),"")</f>
        <v/>
      </c>
      <c r="OO309" s="7" t="str">
        <f ca="1">IFERROR(VLOOKUP(OI309,$L$3:$AK$568,26,FALSE),"")</f>
        <v/>
      </c>
      <c r="OQ309">
        <v>311</v>
      </c>
      <c r="OR309" s="7" t="s">
        <v>19</v>
      </c>
      <c r="OS309" t="e">
        <f t="shared" ca="1" si="1554"/>
        <v>#N/A</v>
      </c>
      <c r="OT309" s="7" t="str">
        <f t="shared" ca="1" si="1555"/>
        <v/>
      </c>
      <c r="OU309" s="7" t="str">
        <f t="shared" ca="1" si="1556"/>
        <v/>
      </c>
      <c r="OV309" t="str">
        <f t="shared" ca="1" si="1557"/>
        <v/>
      </c>
      <c r="OX309">
        <v>311</v>
      </c>
      <c r="OY309" s="7" t="s">
        <v>19</v>
      </c>
      <c r="OZ309" s="7" t="str">
        <f t="shared" ca="1" si="1558"/>
        <v/>
      </c>
      <c r="PA309" s="7" t="str">
        <f t="shared" ca="1" si="1559"/>
        <v/>
      </c>
      <c r="PB309" t="str">
        <f ca="1">IFERROR(VLOOKUP(OX309,$M$3:$AK$568,6,FALSE),"")</f>
        <v/>
      </c>
      <c r="PC309" t="str">
        <f ca="1">IFERROR(VLOOKUP(OX309,$M$3:$AK$568,7,FALSE),"")</f>
        <v/>
      </c>
      <c r="PD309" s="7" t="str">
        <f ca="1">IFERROR(VLOOKUP(OX309,$M$3:$AK$568,25,FALSE),"")</f>
        <v/>
      </c>
      <c r="PF309">
        <v>311</v>
      </c>
      <c r="PG309" s="7" t="s">
        <v>19</v>
      </c>
      <c r="PH309" t="e">
        <f t="shared" ca="1" si="1560"/>
        <v>#N/A</v>
      </c>
      <c r="PI309" s="7" t="str">
        <f t="shared" ca="1" si="1561"/>
        <v/>
      </c>
      <c r="PJ309" s="7" t="str">
        <f t="shared" ca="1" si="1562"/>
        <v/>
      </c>
      <c r="PK309" t="str">
        <f t="shared" ca="1" si="1563"/>
        <v/>
      </c>
      <c r="PM309">
        <v>311</v>
      </c>
      <c r="PN309" s="7" t="s">
        <v>19</v>
      </c>
      <c r="PO309" s="202" t="str">
        <f t="shared" ca="1" si="1564"/>
        <v/>
      </c>
      <c r="PP309" s="7" t="str">
        <f t="shared" ca="1" si="1565"/>
        <v/>
      </c>
      <c r="PQ309" t="str">
        <f ca="1">IFERROR(VLOOKUP(PM309,$G$325:$R$409,12,FALSE),"")</f>
        <v/>
      </c>
      <c r="PR309" t="e">
        <f ca="1">VLOOKUP(PM309,$G$324:$Q$409,11,FALSE)</f>
        <v>#N/A</v>
      </c>
      <c r="PS309" s="7" t="str">
        <f ca="1">VLOOKUP(PQ309,$R$325:$Y$409,8,FALSE)</f>
        <v>- -</v>
      </c>
      <c r="PT309" s="7">
        <f ca="1">ReSt</f>
        <v>-4</v>
      </c>
      <c r="PU309" s="7" t="e">
        <f t="shared" ca="1" si="1566"/>
        <v>#N/A</v>
      </c>
      <c r="PV309" s="7" t="e">
        <f t="shared" ca="1" si="1567"/>
        <v>#N/A</v>
      </c>
      <c r="PW309" s="7" t="str">
        <f ca="1">VLOOKUP(PQ309,$R$325:$AK$409,8,FALSE)</f>
        <v>- -</v>
      </c>
      <c r="PX309" s="7"/>
      <c r="PY309">
        <v>311</v>
      </c>
      <c r="PZ309" s="7" t="s">
        <v>19</v>
      </c>
      <c r="QA309" t="str">
        <f t="shared" ca="1" si="1568"/>
        <v/>
      </c>
      <c r="QB309" s="7" t="str">
        <f t="shared" ca="1" si="1569"/>
        <v/>
      </c>
      <c r="QC309" s="7" t="str">
        <f t="shared" ca="1" si="1570"/>
        <v/>
      </c>
      <c r="QD309" t="str">
        <f t="shared" ca="1" si="1571"/>
        <v/>
      </c>
      <c r="QF309">
        <v>311</v>
      </c>
      <c r="QG309" s="7" t="s">
        <v>19</v>
      </c>
      <c r="QH309" s="7" t="str">
        <f t="shared" ca="1" si="1572"/>
        <v/>
      </c>
      <c r="QI309" s="7" t="e">
        <f t="shared" ca="1" si="1573"/>
        <v>#VALUE!</v>
      </c>
      <c r="QJ309" t="e">
        <f t="shared" ca="1" si="1574"/>
        <v>#N/A</v>
      </c>
      <c r="QK309" s="7" t="e">
        <f t="shared" ca="1" si="1575"/>
        <v>#N/A</v>
      </c>
      <c r="QM309">
        <v>311</v>
      </c>
      <c r="QN309" s="7" t="s">
        <v>19</v>
      </c>
      <c r="QO309" t="str">
        <f t="shared" ca="1" si="1576"/>
        <v/>
      </c>
      <c r="QP309" s="7" t="str">
        <f t="shared" ca="1" si="1577"/>
        <v/>
      </c>
      <c r="QQ309" t="str">
        <f t="shared" ca="1" si="1578"/>
        <v/>
      </c>
    </row>
    <row r="310" spans="1:459" x14ac:dyDescent="0.25">
      <c r="A310" s="240" t="str">
        <f>IF('Character Sheet'!$B$4="Creature","N","Y")</f>
        <v>Y</v>
      </c>
      <c r="C310" s="75"/>
      <c r="D310" s="76"/>
      <c r="F310" s="75"/>
      <c r="G310" s="76"/>
      <c r="I310" s="75"/>
      <c r="J310" s="85"/>
      <c r="K310" s="85">
        <f t="shared" ca="1" si="1589"/>
        <v>7</v>
      </c>
      <c r="L310" s="85">
        <f t="shared" ca="1" si="1587"/>
        <v>7</v>
      </c>
      <c r="M310" s="70">
        <f t="shared" ca="1" si="1593"/>
        <v>18</v>
      </c>
      <c r="O310" s="222">
        <f t="shared" ca="1" si="1277"/>
        <v>415</v>
      </c>
      <c r="Q310" s="7" t="s">
        <v>1753</v>
      </c>
      <c r="R310" s="9" t="s">
        <v>1808</v>
      </c>
      <c r="S310" s="9" t="str">
        <f t="shared" si="1594"/>
        <v>Spell Trickery 2</v>
      </c>
      <c r="T310" s="61" t="str">
        <f>SUBSTITUTE(IFERROR(IFERROR(VLOOKUP(R310,'[1]Skill Statistics'!$A$3:$C$513,2,FALSE),VLOOKUP(Q310,'[1]Skill Statistics'!$A$3:$C$513,2,FALSE)),T309),"R*","ReSt")</f>
        <v>- -</v>
      </c>
      <c r="U310" s="61" t="str">
        <f>IFERROR(IFERROR(VLOOKUP(R310,'[1]Skill Statistics'!$A$3:$C$513,3,FALSE),VLOOKUP(Q310,'[1]Skill Statistics'!$A$3:$C$513,3,FALSE)),U309)</f>
        <v>- -</v>
      </c>
      <c r="V310" s="61" t="str">
        <f>IF(ISNUMBER(SEARCH("Category",R310)),"- -",IFERROR(IFERROR(VLOOKUP(Q310,[1]Professions!$A$4:$AM$288,MATCH(Profession,[1]Professions!$A$1:$AM$1,0),FALSE),VLOOKUP(Q310,Calculations!$B$91:$I$95,8,FALSE)),"- -"))</f>
        <v>5 / 7</v>
      </c>
      <c r="W310" s="60">
        <f t="shared" ca="1" si="1278"/>
        <v>0</v>
      </c>
      <c r="X310" s="7">
        <f ca="1">IFERROR(VLOOKUP(R310,$BS$6:$NR$519,MATCH(ActualLevel,$BS$3:$NR$3,0),FALSE),"- -")</f>
        <v>0</v>
      </c>
      <c r="Y310" s="7">
        <f t="shared" ca="1" si="1588"/>
        <v>0</v>
      </c>
      <c r="Z310" s="7">
        <f ca="1">IFERROR(VLOOKUP(Y310,Charts!$BQ$2:$BR$52,2,FALSE),"- -")</f>
        <v>-25</v>
      </c>
      <c r="AA310" s="7" t="str">
        <f t="shared" ca="1" si="1281"/>
        <v>- -</v>
      </c>
      <c r="AB310" s="7">
        <f t="shared" ca="1" si="1584"/>
        <v>0</v>
      </c>
      <c r="AC310" s="7"/>
      <c r="AD310" s="7"/>
      <c r="AE310" s="7"/>
      <c r="AF310" s="7"/>
      <c r="AG310" s="7"/>
      <c r="AH310" s="43"/>
      <c r="AI310" s="7"/>
      <c r="AJ310" s="7"/>
      <c r="AK310" s="7">
        <f t="shared" ca="1" si="1282"/>
        <v>-25</v>
      </c>
      <c r="AL310" s="7"/>
      <c r="AM310" s="69">
        <f>IFERROR(VLOOKUP(R310,'[1]Skill Statistics'!$A$3:$AN$513,MATCH(Profession,'[1]Skill Statistics'!$A$2:$AN$2,0),FALSE),0)</f>
        <v>0</v>
      </c>
      <c r="AN310" s="85">
        <f>IFERROR(VLOOKUP(Q310,'[1]Skill Statistics'!$A$3:$BK$513,MATCH(Archetype,'[1]Skill Statistics'!$A$2:$BK$2,0),FALSE),0)</f>
        <v>0</v>
      </c>
      <c r="AO310" s="85">
        <f>IFERROR(VLOOKUP(Q310,'[1]Skill Statistics'!$A$3:$BB$513,MATCH(Race,'[1]Skill Statistics'!$A$2:$BB$2,0),FALSE),0)</f>
        <v>0</v>
      </c>
      <c r="AP310" s="85">
        <f t="shared" ca="1" si="1495"/>
        <v>0</v>
      </c>
      <c r="AQ310" s="70"/>
      <c r="AS310" s="69">
        <f>IFERROR(VLOOKUP(Q310,'[1]Professional Skills'!$A$4:$AM$288,MATCH(Profession,'[1]Professional Skills'!$A$3:$AM$3,0),FALSE),"- -")</f>
        <v>0</v>
      </c>
      <c r="AT310" t="s">
        <v>1812</v>
      </c>
      <c r="AU310" s="7" t="str">
        <f t="shared" si="1586"/>
        <v/>
      </c>
      <c r="AV310" s="7">
        <f t="shared" ca="1" si="1585"/>
        <v>0</v>
      </c>
      <c r="AW310" t="str">
        <f t="shared" si="1580"/>
        <v/>
      </c>
      <c r="AX310" t="str">
        <f>IFERROR(_xlfn.RANK.EQ(AW310,$AW$5:$AW$568),"")</f>
        <v/>
      </c>
      <c r="AY310">
        <f t="shared" si="1595"/>
        <v>0</v>
      </c>
      <c r="AZ310" s="70" t="str">
        <f t="shared" si="1283"/>
        <v/>
      </c>
      <c r="BB310" s="69">
        <f>IFERROR(IF(Q310="Language",VLOOKUP(R310,[1]Cultures!$B$4:$N$218,MATCH(Culture,[1]Cultures!$B$3:$N$3,0),FALSE),VLOOKUP(Q310,[1]Cultures!$B$4:$O$212,MATCH(Culture,[1]Cultures!$B$3:$O$3,0),FALSE)),"- -")</f>
        <v>0</v>
      </c>
      <c r="BC310" t="s">
        <v>1812</v>
      </c>
      <c r="BD310">
        <f t="shared" ca="1" si="1581"/>
        <v>5.7488878863185211E-2</v>
      </c>
      <c r="BE310">
        <f t="shared" ca="1" si="1582"/>
        <v>5.7488878863185211E-2</v>
      </c>
      <c r="BH310">
        <f ca="1">_xlfn.RANK.EQ(BE310,$BE$309:$BE$313)</f>
        <v>5</v>
      </c>
      <c r="BI310" s="7">
        <f t="shared" ca="1" si="1284"/>
        <v>0</v>
      </c>
      <c r="BK310" s="7"/>
      <c r="BL310" s="70">
        <f t="shared" ca="1" si="1286"/>
        <v>0</v>
      </c>
      <c r="BN310" s="69">
        <f>IFERROR(VLOOKUP(V310,Charts!$BT$2:$BV$14,3,FALSE),"- -")</f>
        <v>0.46153846153846156</v>
      </c>
      <c r="BO310" s="85">
        <f t="shared" ca="1" si="1496"/>
        <v>0.59421966954513894</v>
      </c>
      <c r="BP310" s="70">
        <f t="shared" ca="1" si="1583"/>
        <v>415</v>
      </c>
      <c r="BR310" s="7">
        <v>309</v>
      </c>
      <c r="BS310" s="9" t="str">
        <f ca="1">VLOOKUP(BR310,$O$3:$R$568,4,FALSE)</f>
        <v>Carpentry</v>
      </c>
      <c r="BT310" s="7" t="str">
        <f ca="1">VLOOKUP(BS310,$R$3:$V$568,5,FALSE)</f>
        <v>2 / 4</v>
      </c>
      <c r="BU310" s="7">
        <f ca="1">VLOOKUP(BT310,Charts!$BT$2:$BV$14,3,FALSE)</f>
        <v>0.76923076923076927</v>
      </c>
      <c r="BV310" s="7" t="str">
        <f t="shared" ca="1" si="1287"/>
        <v>2</v>
      </c>
      <c r="BW310" s="7" t="str">
        <f t="shared" ca="1" si="1288"/>
        <v>4</v>
      </c>
      <c r="BY310" s="7">
        <f t="shared" ca="1" si="1289"/>
        <v>0.91016390085847942</v>
      </c>
      <c r="BZ310" s="7">
        <f t="shared" ca="1" si="1290"/>
        <v>-0.14093313162771015</v>
      </c>
      <c r="CA310" s="7">
        <f t="shared" ca="1" si="1291"/>
        <v>0</v>
      </c>
      <c r="CB310" s="7">
        <f t="shared" ca="1" si="1292"/>
        <v>0</v>
      </c>
      <c r="CC310" s="7" t="str">
        <f ca="1">IFERROR(IF(CC309+CB310&gt;CD$4,CC309,CC309+CB310),"")</f>
        <v/>
      </c>
      <c r="CD310" s="7">
        <f t="shared" ca="1" si="1497"/>
        <v>0</v>
      </c>
      <c r="CE310" s="7">
        <f t="shared" ca="1" si="1293"/>
        <v>0.31558615711440796</v>
      </c>
      <c r="CF310" s="7">
        <f t="shared" ca="1" si="1294"/>
        <v>0.45364461211636131</v>
      </c>
      <c r="CG310" s="7">
        <f t="shared" ca="1" si="1295"/>
        <v>1</v>
      </c>
      <c r="CH310" s="7" t="str">
        <f t="shared" ca="1" si="1296"/>
        <v>2</v>
      </c>
      <c r="CI310" s="7" t="str">
        <f ca="1">IFERROR(IF(CI309+CH310&gt;CJ$4,CI309,CI309+CH310),"")</f>
        <v/>
      </c>
      <c r="CJ310" s="7">
        <f t="shared" ca="1" si="1498"/>
        <v>0</v>
      </c>
      <c r="CK310" s="7">
        <f t="shared" ca="1" si="1297"/>
        <v>0.24716030985336856</v>
      </c>
      <c r="CL310" s="7">
        <f t="shared" ca="1" si="1298"/>
        <v>0.52207045937740071</v>
      </c>
      <c r="CM310" s="7">
        <f t="shared" ca="1" si="1299"/>
        <v>1</v>
      </c>
      <c r="CN310" s="7" t="str">
        <f t="shared" ca="1" si="1300"/>
        <v>2</v>
      </c>
      <c r="CO310" s="7" t="str">
        <f ca="1">IFERROR(IF(CO309+CN310&gt;CP$4,CO309,CO309+CN310),"")</f>
        <v/>
      </c>
      <c r="CP310" s="7">
        <f t="shared" ca="1" si="1499"/>
        <v>0</v>
      </c>
      <c r="CQ310" s="7">
        <f t="shared" ca="1" si="1301"/>
        <v>0.32394058630038935</v>
      </c>
      <c r="CR310" s="7">
        <f t="shared" ca="1" si="1302"/>
        <v>0.44529018293037992</v>
      </c>
      <c r="CS310" s="7">
        <f t="shared" ca="1" si="1303"/>
        <v>1</v>
      </c>
      <c r="CT310" s="7" t="str">
        <f t="shared" ca="1" si="1304"/>
        <v>2</v>
      </c>
      <c r="CU310" s="7" t="str">
        <f ca="1">IFERROR(IF(CU309+CT310&gt;CV$4,CU309,CU309+CT310),"")</f>
        <v/>
      </c>
      <c r="CV310" s="7">
        <f t="shared" ca="1" si="1500"/>
        <v>0</v>
      </c>
      <c r="CW310" s="7">
        <f t="shared" ca="1" si="1305"/>
        <v>0.14744677762591019</v>
      </c>
      <c r="CX310" s="7">
        <f t="shared" ca="1" si="1306"/>
        <v>0.62178399160485909</v>
      </c>
      <c r="CY310" s="7">
        <f t="shared" ca="1" si="1307"/>
        <v>1</v>
      </c>
      <c r="CZ310" s="7" t="str">
        <f t="shared" ca="1" si="1308"/>
        <v>2</v>
      </c>
      <c r="DA310" s="7" t="str">
        <f ca="1">IFERROR(IF(DA309+CZ310&gt;DB$4,DA309,DA309+CZ310),"")</f>
        <v/>
      </c>
      <c r="DB310" s="7">
        <f t="shared" ca="1" si="1501"/>
        <v>0</v>
      </c>
      <c r="DC310" s="7">
        <f t="shared" ca="1" si="1309"/>
        <v>0.82517947224983579</v>
      </c>
      <c r="DD310" s="7">
        <f t="shared" ca="1" si="1310"/>
        <v>-5.5948703019066515E-2</v>
      </c>
      <c r="DE310" s="7">
        <f t="shared" ca="1" si="1311"/>
        <v>0</v>
      </c>
      <c r="DF310" s="7">
        <f t="shared" ca="1" si="1312"/>
        <v>0</v>
      </c>
      <c r="DG310" s="7" t="str">
        <f ca="1">IFERROR(IF(DG309+DF310&gt;DH$4,DG309,DG309+DF310),"")</f>
        <v/>
      </c>
      <c r="DH310" s="7">
        <f t="shared" ca="1" si="1502"/>
        <v>0</v>
      </c>
      <c r="DI310" s="7">
        <f t="shared" ca="1" si="1313"/>
        <v>0.35078521305932331</v>
      </c>
      <c r="DJ310" s="7">
        <f t="shared" ca="1" si="1314"/>
        <v>0.41844555617144596</v>
      </c>
      <c r="DK310" s="7">
        <f t="shared" ca="1" si="1315"/>
        <v>1</v>
      </c>
      <c r="DL310" s="7" t="str">
        <f t="shared" ca="1" si="1316"/>
        <v>2</v>
      </c>
      <c r="DM310" s="7" t="str">
        <f ca="1">IFERROR(IF(DM309+DL310&gt;DN$4,DM309,DM309+DL310),"")</f>
        <v/>
      </c>
      <c r="DN310" s="7">
        <f t="shared" ca="1" si="1503"/>
        <v>0</v>
      </c>
      <c r="DO310" s="7">
        <f t="shared" ca="1" si="1317"/>
        <v>0.91406080877235685</v>
      </c>
      <c r="DP310" s="7">
        <f t="shared" ca="1" si="1318"/>
        <v>-0.14483003954158757</v>
      </c>
      <c r="DQ310" s="7">
        <f t="shared" ca="1" si="1319"/>
        <v>0</v>
      </c>
      <c r="DR310" s="7">
        <f t="shared" ca="1" si="1320"/>
        <v>0</v>
      </c>
      <c r="DS310" s="7" t="str">
        <f ca="1">IFERROR(IF(DS309+DR310&gt;DT$4,DS309,DS309+DR310),"")</f>
        <v/>
      </c>
      <c r="DT310" s="7">
        <f t="shared" ca="1" si="1504"/>
        <v>0</v>
      </c>
      <c r="DU310" s="7">
        <f t="shared" ca="1" si="1321"/>
        <v>0.75138081226119002</v>
      </c>
      <c r="DV310" s="7">
        <f t="shared" ca="1" si="1322"/>
        <v>1.784995696957925E-2</v>
      </c>
      <c r="DW310" s="7">
        <f t="shared" ca="1" si="1323"/>
        <v>1</v>
      </c>
      <c r="DX310" s="7" t="str">
        <f t="shared" ca="1" si="1324"/>
        <v>2</v>
      </c>
      <c r="DY310" s="7" t="str">
        <f ca="1">IFERROR(IF(DY309+DX310&gt;DZ$4,DY309,DY309+DX310),"")</f>
        <v/>
      </c>
      <c r="DZ310" s="7">
        <f t="shared" ca="1" si="1505"/>
        <v>0</v>
      </c>
      <c r="EA310" s="7">
        <f t="shared" ca="1" si="1325"/>
        <v>0.20492981275719035</v>
      </c>
      <c r="EB310" s="7">
        <f t="shared" ca="1" si="1326"/>
        <v>0.56430095647357892</v>
      </c>
      <c r="EC310" s="7">
        <f t="shared" ca="1" si="1327"/>
        <v>1</v>
      </c>
      <c r="ED310" s="7" t="str">
        <f t="shared" ca="1" si="1328"/>
        <v>2</v>
      </c>
      <c r="EE310" s="7" t="str">
        <f ca="1">IFERROR(IF(EE309+ED310&gt;EF$4,EE309,EE309+ED310),"")</f>
        <v/>
      </c>
      <c r="EF310" s="7">
        <f t="shared" ca="1" si="1506"/>
        <v>0</v>
      </c>
      <c r="EG310" s="7">
        <f t="shared" ca="1" si="1329"/>
        <v>0.50891258595311983</v>
      </c>
      <c r="EH310" s="7">
        <f t="shared" ca="1" si="1330"/>
        <v>0.26031818327764944</v>
      </c>
      <c r="EI310" s="7">
        <f t="shared" ca="1" si="1331"/>
        <v>1</v>
      </c>
      <c r="EJ310" s="7" t="str">
        <f t="shared" ca="1" si="1332"/>
        <v>2</v>
      </c>
      <c r="EK310" s="7" t="str">
        <f ca="1">IFERROR(IF(EK309+EJ310&gt;EL$4,EK309,EK309+EJ310),"")</f>
        <v/>
      </c>
      <c r="EL310" s="7">
        <f t="shared" ca="1" si="1507"/>
        <v>0</v>
      </c>
      <c r="EM310" s="7">
        <f t="shared" ca="1" si="1333"/>
        <v>0.30021583751907555</v>
      </c>
      <c r="EN310" s="7">
        <f t="shared" ca="1" si="1334"/>
        <v>0.46901493171169373</v>
      </c>
      <c r="EO310" s="7">
        <f t="shared" ca="1" si="1335"/>
        <v>1</v>
      </c>
      <c r="EP310" s="7" t="str">
        <f t="shared" ca="1" si="1336"/>
        <v>2</v>
      </c>
      <c r="EQ310" s="7" t="str">
        <f ca="1">IFERROR(IF(EQ309+EP310&gt;ER$4,EQ309,EQ309+EP310),"")</f>
        <v/>
      </c>
      <c r="ER310" s="7">
        <f t="shared" ca="1" si="1508"/>
        <v>0</v>
      </c>
      <c r="ES310" s="7">
        <f t="shared" ca="1" si="1337"/>
        <v>0.81566265992194864</v>
      </c>
      <c r="ET310" s="7">
        <f t="shared" ca="1" si="1338"/>
        <v>-4.6431890691179367E-2</v>
      </c>
      <c r="EU310" s="7">
        <f t="shared" ca="1" si="1339"/>
        <v>0</v>
      </c>
      <c r="EV310" s="7">
        <f t="shared" ca="1" si="1340"/>
        <v>0</v>
      </c>
      <c r="EW310" s="7" t="str">
        <f ca="1">IFERROR(IF(EW309+EV310&gt;EX$4,EW309,EW309+EV310),"")</f>
        <v/>
      </c>
      <c r="EX310" s="7">
        <f t="shared" ca="1" si="1509"/>
        <v>0</v>
      </c>
      <c r="EY310" s="7">
        <f t="shared" ca="1" si="1341"/>
        <v>0.71504736117988155</v>
      </c>
      <c r="EZ310" s="7">
        <f t="shared" ca="1" si="1342"/>
        <v>5.4183408050887727E-2</v>
      </c>
      <c r="FA310" s="7">
        <f t="shared" ca="1" si="1343"/>
        <v>1</v>
      </c>
      <c r="FB310" s="7" t="str">
        <f t="shared" ca="1" si="1344"/>
        <v>2</v>
      </c>
      <c r="FC310" s="7" t="str">
        <f ca="1">IFERROR(IF(FC309+FB310&gt;FD$4,FC309,FC309+FB310),"")</f>
        <v/>
      </c>
      <c r="FD310" s="7">
        <f t="shared" ca="1" si="1510"/>
        <v>0</v>
      </c>
      <c r="FE310" s="7">
        <f t="shared" ca="1" si="1345"/>
        <v>0.31726419593306843</v>
      </c>
      <c r="FF310" s="7">
        <f t="shared" ca="1" si="1346"/>
        <v>0.45196657329770085</v>
      </c>
      <c r="FG310" s="7">
        <f t="shared" ca="1" si="1347"/>
        <v>1</v>
      </c>
      <c r="FH310" s="7" t="str">
        <f t="shared" ca="1" si="1348"/>
        <v>2</v>
      </c>
      <c r="FI310" s="7" t="str">
        <f ca="1">IFERROR(IF(FI309+FH310&gt;FJ$4,FI309,FI309+FH310),"")</f>
        <v/>
      </c>
      <c r="FJ310" s="7">
        <f t="shared" ca="1" si="1511"/>
        <v>0</v>
      </c>
      <c r="FK310" s="7">
        <f t="shared" ca="1" si="1349"/>
        <v>0.4393971449664954</v>
      </c>
      <c r="FL310" s="7">
        <f t="shared" ca="1" si="1350"/>
        <v>0.32983362426427387</v>
      </c>
      <c r="FM310" s="7">
        <f t="shared" ca="1" si="1351"/>
        <v>1</v>
      </c>
      <c r="FN310" s="7" t="str">
        <f t="shared" ca="1" si="1352"/>
        <v>2</v>
      </c>
      <c r="FO310" s="7" t="str">
        <f ca="1">IFERROR(IF(FO309+FN310&gt;FP$4,FO309,FO309+FN310),"")</f>
        <v/>
      </c>
      <c r="FP310" s="7">
        <f t="shared" ca="1" si="1512"/>
        <v>0</v>
      </c>
      <c r="FQ310" s="7">
        <f t="shared" ca="1" si="1353"/>
        <v>0.63544426843253665</v>
      </c>
      <c r="FR310" s="7">
        <f t="shared" ca="1" si="1354"/>
        <v>0.13378650079823262</v>
      </c>
      <c r="FS310" s="7">
        <f t="shared" ca="1" si="1355"/>
        <v>1</v>
      </c>
      <c r="FT310" s="7" t="str">
        <f t="shared" ca="1" si="1356"/>
        <v>2</v>
      </c>
      <c r="FU310" s="7" t="str">
        <f ca="1">IFERROR(IF(FU309+FT310&gt;FV$4,FU309,FU309+FT310),"")</f>
        <v/>
      </c>
      <c r="FV310" s="7">
        <f t="shared" ca="1" si="1513"/>
        <v>0</v>
      </c>
      <c r="FW310" s="7">
        <f t="shared" ca="1" si="1357"/>
        <v>0.42188143585696425</v>
      </c>
      <c r="FX310" s="7">
        <f t="shared" ca="1" si="1358"/>
        <v>0.34734933337380502</v>
      </c>
      <c r="FY310" s="7">
        <f t="shared" ca="1" si="1359"/>
        <v>1</v>
      </c>
      <c r="FZ310" s="7" t="str">
        <f t="shared" ca="1" si="1360"/>
        <v>2</v>
      </c>
      <c r="GA310" s="7" t="str">
        <f ca="1">IFERROR(IF(GA309+FZ310&gt;GB$4,GA309,GA309+FZ310),"")</f>
        <v/>
      </c>
      <c r="GB310" s="7">
        <f t="shared" ca="1" si="1514"/>
        <v>0</v>
      </c>
      <c r="GC310" s="7">
        <f t="shared" ca="1" si="1361"/>
        <v>0.79751424995667519</v>
      </c>
      <c r="GD310" s="7">
        <f t="shared" ca="1" si="1362"/>
        <v>-2.8283480725905918E-2</v>
      </c>
      <c r="GE310" s="7">
        <f t="shared" ca="1" si="1363"/>
        <v>0</v>
      </c>
      <c r="GF310" s="7">
        <f t="shared" ca="1" si="1364"/>
        <v>0</v>
      </c>
      <c r="GG310" s="7" t="str">
        <f ca="1">IFERROR(IF(GG309+GF310&gt;GH$4,GG309,GG309+GF310),"")</f>
        <v/>
      </c>
      <c r="GH310" s="7">
        <f t="shared" ca="1" si="1515"/>
        <v>0</v>
      </c>
      <c r="GI310" s="7">
        <f t="shared" ca="1" si="1365"/>
        <v>0.41790196396274526</v>
      </c>
      <c r="GJ310" s="7">
        <f t="shared" ca="1" si="1366"/>
        <v>0.35132880526802401</v>
      </c>
      <c r="GK310" s="7">
        <f t="shared" ca="1" si="1367"/>
        <v>1</v>
      </c>
      <c r="GL310" s="7" t="str">
        <f t="shared" ca="1" si="1368"/>
        <v>2</v>
      </c>
      <c r="GM310" s="7" t="str">
        <f ca="1">IFERROR(IF(GM309+GL310&gt;GN$4,GM309,GM309+GL310),"")</f>
        <v/>
      </c>
      <c r="GN310" s="7">
        <f t="shared" ca="1" si="1516"/>
        <v>0</v>
      </c>
      <c r="GO310" s="7">
        <f t="shared" ca="1" si="1369"/>
        <v>0.62643367013146178</v>
      </c>
      <c r="GP310" s="7">
        <f t="shared" ca="1" si="1370"/>
        <v>0.14279709909930749</v>
      </c>
      <c r="GQ310" s="7">
        <f t="shared" ca="1" si="1371"/>
        <v>1</v>
      </c>
      <c r="GR310" s="7" t="str">
        <f t="shared" ca="1" si="1372"/>
        <v>2</v>
      </c>
      <c r="GS310" s="7" t="str">
        <f ca="1">IFERROR(IF(GS309+GR310&gt;GT$4,GS309,GS309+GR310),"")</f>
        <v/>
      </c>
      <c r="GT310" s="7">
        <f t="shared" ca="1" si="1517"/>
        <v>0</v>
      </c>
      <c r="GU310" s="7">
        <f t="shared" ca="1" si="1373"/>
        <v>7.7507218647457243E-2</v>
      </c>
      <c r="GV310" s="7">
        <f t="shared" ca="1" si="1374"/>
        <v>0.69172355058331203</v>
      </c>
      <c r="GW310" s="7">
        <f t="shared" ca="1" si="1375"/>
        <v>1</v>
      </c>
      <c r="GX310" s="7" t="str">
        <f t="shared" ca="1" si="1376"/>
        <v>2</v>
      </c>
      <c r="GY310" s="7" t="str">
        <f ca="1">IFERROR(IF(GY309+GX310&gt;GZ$4,GY309,GY309+GX310),"")</f>
        <v/>
      </c>
      <c r="GZ310" s="7">
        <f t="shared" ca="1" si="1518"/>
        <v>0</v>
      </c>
      <c r="HA310" s="7">
        <f t="shared" ca="1" si="1377"/>
        <v>0.19654044844234231</v>
      </c>
      <c r="HB310" s="7">
        <f t="shared" ca="1" si="1378"/>
        <v>0.57269032078842697</v>
      </c>
      <c r="HC310" s="7">
        <f t="shared" ca="1" si="1379"/>
        <v>1</v>
      </c>
      <c r="HD310" s="7" t="str">
        <f t="shared" ca="1" si="1380"/>
        <v>2</v>
      </c>
      <c r="HE310" s="7" t="str">
        <f ca="1">IFERROR(IF(HE309+HD310&gt;HF$4,HE309,HE309+HD310),"")</f>
        <v/>
      </c>
      <c r="HF310" s="7">
        <f t="shared" ca="1" si="1519"/>
        <v>0</v>
      </c>
      <c r="HG310" s="7">
        <f t="shared" ca="1" si="1381"/>
        <v>0.4019446006850661</v>
      </c>
      <c r="HH310" s="7">
        <f t="shared" ca="1" si="1382"/>
        <v>0.36728616854570317</v>
      </c>
      <c r="HI310" s="7">
        <f t="shared" ca="1" si="1383"/>
        <v>1</v>
      </c>
      <c r="HJ310" s="7" t="str">
        <f t="shared" ca="1" si="1384"/>
        <v>2</v>
      </c>
      <c r="HK310" s="7" t="str">
        <f ca="1">IFERROR(IF(HK309+HJ310&gt;HL$4,HK309,HK309+HJ310),"")</f>
        <v/>
      </c>
      <c r="HL310" s="7">
        <f t="shared" ca="1" si="1520"/>
        <v>0</v>
      </c>
      <c r="HM310" s="7">
        <f t="shared" ca="1" si="1385"/>
        <v>0.11658463358386617</v>
      </c>
      <c r="HN310" s="7">
        <f t="shared" ca="1" si="1386"/>
        <v>0.6526461356469031</v>
      </c>
      <c r="HO310" s="7">
        <f t="shared" ca="1" si="1387"/>
        <v>1</v>
      </c>
      <c r="HP310" s="7" t="str">
        <f t="shared" ca="1" si="1388"/>
        <v>2</v>
      </c>
      <c r="HQ310" s="7" t="str">
        <f ca="1">IFERROR(IF(HQ309+HP310&gt;HR$4,HQ309,HQ309+HP310),"")</f>
        <v/>
      </c>
      <c r="HR310" s="7">
        <f t="shared" ca="1" si="1521"/>
        <v>0</v>
      </c>
      <c r="HS310" s="7">
        <f t="shared" ca="1" si="1389"/>
        <v>0.34078024949508456</v>
      </c>
      <c r="HT310" s="7">
        <f t="shared" ca="1" si="1390"/>
        <v>0.42845051973568471</v>
      </c>
      <c r="HU310" s="7">
        <f t="shared" ca="1" si="1391"/>
        <v>1</v>
      </c>
      <c r="HV310" s="7" t="str">
        <f t="shared" ca="1" si="1392"/>
        <v>2</v>
      </c>
      <c r="HW310" s="7" t="str">
        <f ca="1">IFERROR(IF(HW309+HV310&gt;HX$4,HW309,HW309+HV310),"")</f>
        <v/>
      </c>
      <c r="HX310" s="7">
        <f t="shared" ca="1" si="1522"/>
        <v>0</v>
      </c>
      <c r="HY310" s="7">
        <f t="shared" ca="1" si="1393"/>
        <v>0.43229198719428907</v>
      </c>
      <c r="HZ310" s="7">
        <f t="shared" ca="1" si="1394"/>
        <v>0.3369387820364802</v>
      </c>
      <c r="IA310" s="7">
        <f t="shared" ca="1" si="1395"/>
        <v>1</v>
      </c>
      <c r="IB310" s="7" t="str">
        <f t="shared" ca="1" si="1396"/>
        <v>2</v>
      </c>
      <c r="IC310" s="7" t="str">
        <f ca="1">IFERROR(IF(IC309+IB310&gt;ID$4,IC309,IC309+IB310),"")</f>
        <v/>
      </c>
      <c r="ID310" s="7">
        <f t="shared" ca="1" si="1523"/>
        <v>0</v>
      </c>
      <c r="IE310" s="7">
        <f t="shared" ca="1" si="1397"/>
        <v>0.89819618637248599</v>
      </c>
      <c r="IF310" s="7">
        <f t="shared" ca="1" si="1398"/>
        <v>-0.12896541714171672</v>
      </c>
      <c r="IG310" s="7">
        <f t="shared" ca="1" si="1399"/>
        <v>0</v>
      </c>
      <c r="IH310" s="7">
        <f t="shared" ca="1" si="1400"/>
        <v>0</v>
      </c>
      <c r="II310" s="7" t="str">
        <f ca="1">IFERROR(IF(II309+IH310&gt;IJ$4,II309,II309+IH310),"")</f>
        <v/>
      </c>
      <c r="IJ310" s="7">
        <f t="shared" ca="1" si="1524"/>
        <v>0</v>
      </c>
      <c r="IK310" s="7">
        <f t="shared" ca="1" si="1401"/>
        <v>0.36867765615413184</v>
      </c>
      <c r="IL310" s="7">
        <f t="shared" ca="1" si="1402"/>
        <v>0.40055311307663743</v>
      </c>
      <c r="IM310" s="7">
        <f t="shared" ca="1" si="1403"/>
        <v>1</v>
      </c>
      <c r="IN310" s="7" t="str">
        <f t="shared" ca="1" si="1404"/>
        <v>2</v>
      </c>
      <c r="IO310" s="7" t="str">
        <f ca="1">IFERROR(IF(IO309+IN310&gt;IP$4,IO309,IO309+IN310),"")</f>
        <v/>
      </c>
      <c r="IP310" s="7">
        <f t="shared" ca="1" si="1525"/>
        <v>0</v>
      </c>
      <c r="IQ310" s="7">
        <f t="shared" ca="1" si="1405"/>
        <v>0.13264622305590579</v>
      </c>
      <c r="IR310" s="7">
        <f t="shared" ca="1" si="1406"/>
        <v>0.63658454617486349</v>
      </c>
      <c r="IS310" s="7">
        <f t="shared" ca="1" si="1407"/>
        <v>1</v>
      </c>
      <c r="IT310" s="7" t="str">
        <f t="shared" ca="1" si="1408"/>
        <v>2</v>
      </c>
      <c r="IU310" s="7" t="str">
        <f ca="1">IFERROR(IF(IU309+IT310&gt;IV$4,IU309,IU309+IT310),"")</f>
        <v/>
      </c>
      <c r="IV310" s="7">
        <f t="shared" ca="1" si="1526"/>
        <v>0</v>
      </c>
      <c r="IW310" s="7">
        <f t="shared" ca="1" si="1409"/>
        <v>0.37958421448571289</v>
      </c>
      <c r="IX310" s="7">
        <f t="shared" ca="1" si="1410"/>
        <v>0.38964655474505638</v>
      </c>
      <c r="IY310" s="7">
        <f t="shared" ca="1" si="1411"/>
        <v>1</v>
      </c>
      <c r="IZ310" s="7" t="str">
        <f t="shared" ca="1" si="1412"/>
        <v>2</v>
      </c>
      <c r="JA310" s="7" t="str">
        <f ca="1">IFERROR(IF(JA309+IZ310&gt;JB$4,JA309,JA309+IZ310),"")</f>
        <v/>
      </c>
      <c r="JB310" s="7">
        <f t="shared" ca="1" si="1527"/>
        <v>0</v>
      </c>
      <c r="JC310" s="7">
        <f t="shared" ca="1" si="1413"/>
        <v>0.94607505428551419</v>
      </c>
      <c r="JD310" s="7">
        <f t="shared" ca="1" si="1414"/>
        <v>-0.17684428505474492</v>
      </c>
      <c r="JE310" s="7">
        <f t="shared" ca="1" si="1415"/>
        <v>0</v>
      </c>
      <c r="JF310" s="7">
        <f t="shared" ca="1" si="1416"/>
        <v>0</v>
      </c>
      <c r="JG310" s="7" t="str">
        <f ca="1">IFERROR(IF(JG309+JF310&gt;JH$4,JG309,JG309+JF310),"")</f>
        <v/>
      </c>
      <c r="JH310" s="7">
        <f t="shared" ca="1" si="1528"/>
        <v>0</v>
      </c>
      <c r="JI310" s="7">
        <f t="shared" ca="1" si="1417"/>
        <v>0.3635757600998808</v>
      </c>
      <c r="JJ310" s="7">
        <f t="shared" ca="1" si="1418"/>
        <v>0.40565500913088848</v>
      </c>
      <c r="JK310" s="7">
        <f t="shared" ca="1" si="1419"/>
        <v>1</v>
      </c>
      <c r="JL310" s="7" t="str">
        <f t="shared" ca="1" si="1420"/>
        <v>2</v>
      </c>
      <c r="JM310" s="7" t="str">
        <f ca="1">IFERROR(IF(JM309+JL310&gt;JN$4,JM309,JM309+JL310),"")</f>
        <v/>
      </c>
      <c r="JN310" s="7">
        <f t="shared" ca="1" si="1529"/>
        <v>0</v>
      </c>
      <c r="JO310" s="7">
        <f t="shared" ca="1" si="1421"/>
        <v>0.65466289666368072</v>
      </c>
      <c r="JP310" s="7">
        <f t="shared" ca="1" si="1422"/>
        <v>0.11456787256708856</v>
      </c>
      <c r="JQ310" s="7">
        <f t="shared" ca="1" si="1423"/>
        <v>1</v>
      </c>
      <c r="JR310" s="7" t="str">
        <f t="shared" ca="1" si="1424"/>
        <v>2</v>
      </c>
      <c r="JS310" s="7" t="str">
        <f ca="1">IFERROR(IF(JS309+JR310&gt;JT$4,JS309,JS309+JR310),"")</f>
        <v/>
      </c>
      <c r="JT310" s="7">
        <f t="shared" ca="1" si="1530"/>
        <v>0</v>
      </c>
      <c r="JU310" s="7">
        <f t="shared" ca="1" si="1425"/>
        <v>0.82709539339339799</v>
      </c>
      <c r="JV310" s="7">
        <f t="shared" ca="1" si="1426"/>
        <v>-5.7864624162628719E-2</v>
      </c>
      <c r="JW310" s="7">
        <f t="shared" ca="1" si="1427"/>
        <v>0</v>
      </c>
      <c r="JX310" s="7">
        <f t="shared" ca="1" si="1428"/>
        <v>0</v>
      </c>
      <c r="JY310" s="7" t="str">
        <f ca="1">IFERROR(IF(JY309+JX310&gt;JZ$4,JY309,JY309+JX310),"")</f>
        <v/>
      </c>
      <c r="JZ310" s="7">
        <f t="shared" ca="1" si="1531"/>
        <v>0</v>
      </c>
      <c r="KA310" s="7">
        <f t="shared" ca="1" si="1429"/>
        <v>0.57053634009070497</v>
      </c>
      <c r="KB310" s="7">
        <f t="shared" ca="1" si="1430"/>
        <v>0.1986944291400643</v>
      </c>
      <c r="KC310" s="7">
        <f t="shared" ca="1" si="1431"/>
        <v>1</v>
      </c>
      <c r="KD310" s="7" t="str">
        <f t="shared" ca="1" si="1432"/>
        <v>2</v>
      </c>
      <c r="KE310" s="7" t="str">
        <f ca="1">IFERROR(IF(KE309+KD310&gt;KF$4,KE309,KE309+KD310),"")</f>
        <v/>
      </c>
      <c r="KF310" s="7">
        <f t="shared" ca="1" si="1532"/>
        <v>0</v>
      </c>
      <c r="KG310" s="7">
        <f t="shared" ca="1" si="1433"/>
        <v>0.75515759154706963</v>
      </c>
      <c r="KH310" s="7">
        <f t="shared" ca="1" si="1434"/>
        <v>1.4073177683699645E-2</v>
      </c>
      <c r="KI310" s="7">
        <f t="shared" ca="1" si="1435"/>
        <v>1</v>
      </c>
      <c r="KJ310" s="7" t="str">
        <f t="shared" ca="1" si="1436"/>
        <v>2</v>
      </c>
      <c r="KK310" s="7" t="str">
        <f ca="1">IFERROR(IF(KK309+KJ310&gt;KL$4,KK309,KK309+KJ310),"")</f>
        <v/>
      </c>
      <c r="KL310" s="7">
        <f t="shared" ca="1" si="1533"/>
        <v>0</v>
      </c>
      <c r="KM310" s="7">
        <f t="shared" ca="1" si="1437"/>
        <v>0.78126396691464195</v>
      </c>
      <c r="KN310" s="7">
        <f t="shared" ca="1" si="1438"/>
        <v>-1.2033197683872676E-2</v>
      </c>
      <c r="KO310" s="7">
        <f t="shared" ca="1" si="1439"/>
        <v>0</v>
      </c>
      <c r="KP310" s="7">
        <f t="shared" ca="1" si="1440"/>
        <v>0</v>
      </c>
      <c r="KQ310" s="7" t="str">
        <f ca="1">IFERROR(IF(KQ309+KP310&gt;KR$4,KQ309,KQ309+KP310),"")</f>
        <v/>
      </c>
      <c r="KR310" s="7">
        <f t="shared" ca="1" si="1534"/>
        <v>0</v>
      </c>
      <c r="KS310" s="7">
        <f t="shared" ca="1" si="1441"/>
        <v>0.13327969237963899</v>
      </c>
      <c r="KT310" s="7">
        <f t="shared" ca="1" si="1442"/>
        <v>0.63595107685113028</v>
      </c>
      <c r="KU310" s="7">
        <f t="shared" ca="1" si="1443"/>
        <v>1</v>
      </c>
      <c r="KV310" s="7" t="str">
        <f t="shared" ca="1" si="1444"/>
        <v>2</v>
      </c>
      <c r="KW310" s="7" t="str">
        <f ca="1">IFERROR(IF(KW309+KV310&gt;KX$4,KW309,KW309+KV310),"")</f>
        <v/>
      </c>
      <c r="KX310" s="7">
        <f t="shared" ca="1" si="1535"/>
        <v>0</v>
      </c>
      <c r="KY310" s="7">
        <f t="shared" ca="1" si="1445"/>
        <v>0.29963377228456123</v>
      </c>
      <c r="KZ310" s="7">
        <f t="shared" ca="1" si="1446"/>
        <v>0.46959699694620805</v>
      </c>
      <c r="LA310" s="7">
        <f t="shared" ca="1" si="1447"/>
        <v>1</v>
      </c>
      <c r="LB310" s="7" t="str">
        <f t="shared" ca="1" si="1448"/>
        <v>2</v>
      </c>
      <c r="LC310" s="7" t="str">
        <f ca="1">IFERROR(IF(LC309+LB310&gt;LD$4,LC309,LC309+LB310),"")</f>
        <v/>
      </c>
      <c r="LD310" s="7">
        <f t="shared" ca="1" si="1536"/>
        <v>0</v>
      </c>
      <c r="LE310" s="7">
        <f t="shared" ca="1" si="1449"/>
        <v>2.5799801343339146E-2</v>
      </c>
      <c r="LF310" s="7">
        <f t="shared" ca="1" si="1450"/>
        <v>0.74343096788743013</v>
      </c>
      <c r="LG310" s="7">
        <f t="shared" ca="1" si="1451"/>
        <v>1</v>
      </c>
      <c r="LH310" s="7" t="str">
        <f t="shared" ca="1" si="1452"/>
        <v>2</v>
      </c>
      <c r="LI310" s="7" t="str">
        <f ca="1">IFERROR(IF(LI309+LH310&gt;LJ$4,LI309,LI309+LH310),"")</f>
        <v/>
      </c>
      <c r="LJ310" s="7">
        <f t="shared" ca="1" si="1537"/>
        <v>0</v>
      </c>
      <c r="LK310" s="7">
        <f t="shared" ca="1" si="1453"/>
        <v>7.043779697470387E-3</v>
      </c>
      <c r="LL310" s="7">
        <f t="shared" ca="1" si="1454"/>
        <v>0.76218698953329889</v>
      </c>
      <c r="LM310" s="7">
        <f t="shared" ca="1" si="1455"/>
        <v>1</v>
      </c>
      <c r="LN310" s="7" t="str">
        <f t="shared" ca="1" si="1456"/>
        <v>2</v>
      </c>
      <c r="LO310" s="7" t="str">
        <f ca="1">IFERROR(IF(LO309+LN310&gt;LP$4,LO309,LO309+LN310),"")</f>
        <v/>
      </c>
      <c r="LP310" s="7">
        <f t="shared" ca="1" si="1538"/>
        <v>0</v>
      </c>
      <c r="LQ310" s="7">
        <f t="shared" ca="1" si="1457"/>
        <v>0.32855718012561386</v>
      </c>
      <c r="LR310" s="7">
        <f t="shared" ca="1" si="1458"/>
        <v>0.44067358910515542</v>
      </c>
      <c r="LS310" s="7">
        <f t="shared" ca="1" si="1459"/>
        <v>1</v>
      </c>
      <c r="LT310" s="7" t="str">
        <f t="shared" ca="1" si="1460"/>
        <v>2</v>
      </c>
      <c r="LU310" s="7" t="str">
        <f ca="1">IFERROR(IF(LU309+LT310&gt;LV$4,LU309,LU309+LT310),"")</f>
        <v/>
      </c>
      <c r="LV310" s="7">
        <f t="shared" ca="1" si="1539"/>
        <v>0</v>
      </c>
      <c r="LW310" s="7">
        <f t="shared" ca="1" si="1461"/>
        <v>0.57815068386087798</v>
      </c>
      <c r="LX310" s="7">
        <f t="shared" ca="1" si="1462"/>
        <v>0.19108008536989129</v>
      </c>
      <c r="LY310" s="7">
        <f t="shared" ca="1" si="1463"/>
        <v>1</v>
      </c>
      <c r="LZ310" s="7" t="str">
        <f t="shared" ca="1" si="1464"/>
        <v>2</v>
      </c>
      <c r="MA310" s="7" t="str">
        <f ca="1">IFERROR(IF(MA309+LZ310&gt;MB$4,MA309,MA309+LZ310),"")</f>
        <v/>
      </c>
      <c r="MB310" s="7">
        <f t="shared" ca="1" si="1540"/>
        <v>0</v>
      </c>
      <c r="MC310" s="7">
        <f t="shared" ca="1" si="1465"/>
        <v>0.83455645395416567</v>
      </c>
      <c r="MD310" s="7">
        <f t="shared" ca="1" si="1466"/>
        <v>-6.5325684723396393E-2</v>
      </c>
      <c r="ME310" s="7">
        <f t="shared" ca="1" si="1467"/>
        <v>0</v>
      </c>
      <c r="MF310" s="7">
        <f t="shared" ca="1" si="1468"/>
        <v>0</v>
      </c>
      <c r="MG310" s="7" t="str">
        <f ca="1">IFERROR(IF(MG309+MF310&gt;MH$4,MG309,MG309+MF310),"")</f>
        <v/>
      </c>
      <c r="MH310" s="7">
        <f t="shared" ca="1" si="1541"/>
        <v>0</v>
      </c>
      <c r="MI310" s="7">
        <f t="shared" ca="1" si="1469"/>
        <v>0.19212821942128167</v>
      </c>
      <c r="MJ310" s="7">
        <f t="shared" ca="1" si="1470"/>
        <v>0.57710254980948761</v>
      </c>
      <c r="MK310" s="7">
        <f t="shared" ca="1" si="1471"/>
        <v>1</v>
      </c>
      <c r="ML310" s="7" t="str">
        <f t="shared" ca="1" si="1472"/>
        <v>2</v>
      </c>
      <c r="MM310" s="7" t="str">
        <f ca="1">IFERROR(IF(MM309+ML310&gt;MN$4,MM309,MM309+ML310),"")</f>
        <v/>
      </c>
      <c r="MN310" s="7">
        <f t="shared" ca="1" si="1542"/>
        <v>0</v>
      </c>
      <c r="MO310" s="7">
        <f t="shared" ca="1" si="1473"/>
        <v>0.96173830622870793</v>
      </c>
      <c r="MP310" s="7">
        <f t="shared" ca="1" si="1474"/>
        <v>-0.19250753699793866</v>
      </c>
      <c r="MQ310" s="7">
        <f t="shared" ca="1" si="1475"/>
        <v>0</v>
      </c>
      <c r="MR310" s="7">
        <f t="shared" ca="1" si="1476"/>
        <v>0</v>
      </c>
      <c r="MS310" s="7" t="str">
        <f ca="1">IFERROR(IF(MS309+MR310&gt;MT$4,MS309,MS309+MR310),"")</f>
        <v/>
      </c>
      <c r="MT310" s="7">
        <f t="shared" ca="1" si="1543"/>
        <v>0</v>
      </c>
      <c r="MU310" s="7">
        <f t="shared" ca="1" si="1477"/>
        <v>0.52993537505297572</v>
      </c>
      <c r="MV310" s="7">
        <f t="shared" ca="1" si="1478"/>
        <v>0.23929539417779355</v>
      </c>
      <c r="MW310" s="7">
        <f t="shared" ca="1" si="1479"/>
        <v>1</v>
      </c>
      <c r="MX310" s="7" t="str">
        <f t="shared" ca="1" si="1480"/>
        <v>2</v>
      </c>
      <c r="MY310" s="7" t="str">
        <f ca="1">IFERROR(IF(MY309+MX310&gt;MZ$4,MY309,MY309+MX310),"")</f>
        <v/>
      </c>
      <c r="MZ310" s="7">
        <f t="shared" ca="1" si="1544"/>
        <v>0</v>
      </c>
      <c r="NA310" s="7">
        <f t="shared" ca="1" si="1481"/>
        <v>0.59772577774544799</v>
      </c>
      <c r="NB310" s="7">
        <f t="shared" ca="1" si="1482"/>
        <v>0.17150499148532128</v>
      </c>
      <c r="NC310" s="7">
        <f t="shared" ca="1" si="1483"/>
        <v>1</v>
      </c>
      <c r="ND310" s="7" t="str">
        <f t="shared" ca="1" si="1484"/>
        <v>2</v>
      </c>
      <c r="NE310" s="7" t="str">
        <f ca="1">IFERROR(IF(NE309+ND310&gt;NF$4,NE309,NE309+ND310),"")</f>
        <v/>
      </c>
      <c r="NF310" s="7">
        <f t="shared" ca="1" si="1545"/>
        <v>0</v>
      </c>
      <c r="NG310" s="7">
        <f t="shared" ca="1" si="1485"/>
        <v>0.31165686283088423</v>
      </c>
      <c r="NH310" s="7">
        <f t="shared" ca="1" si="1486"/>
        <v>0.45757390639988504</v>
      </c>
      <c r="NI310" s="7">
        <f t="shared" ca="1" si="1487"/>
        <v>1</v>
      </c>
      <c r="NJ310" s="7" t="str">
        <f t="shared" ca="1" si="1488"/>
        <v>2</v>
      </c>
      <c r="NK310" s="7" t="str">
        <f ca="1">IFERROR(IF(NK309+NJ310&gt;NL$4,NK309,NK309+NJ310),"")</f>
        <v/>
      </c>
      <c r="NL310" s="7">
        <f t="shared" ca="1" si="1546"/>
        <v>0</v>
      </c>
      <c r="NM310" s="7">
        <f t="shared" ca="1" si="1489"/>
        <v>0.4200769082817648</v>
      </c>
      <c r="NN310" s="7">
        <f t="shared" ca="1" si="1490"/>
        <v>0.34915386094900447</v>
      </c>
      <c r="NO310" s="7">
        <f t="shared" ca="1" si="1491"/>
        <v>1</v>
      </c>
      <c r="NP310" s="7" t="str">
        <f t="shared" ca="1" si="1492"/>
        <v>2</v>
      </c>
      <c r="NQ310" s="7" t="str">
        <f ca="1">IFERROR(IF(NQ309+NP310&gt;NR$4,NQ309,NQ309+NP310),"")</f>
        <v/>
      </c>
      <c r="NR310" s="7">
        <f t="shared" ca="1" si="1547"/>
        <v>0</v>
      </c>
      <c r="NT310">
        <v>312</v>
      </c>
      <c r="NU310" s="7" t="s">
        <v>19</v>
      </c>
      <c r="NV310" s="7" t="str">
        <f t="shared" ca="1" si="1280"/>
        <v/>
      </c>
      <c r="NW310" s="7" t="str">
        <f t="shared" ca="1" si="1493"/>
        <v/>
      </c>
      <c r="NX310" t="str">
        <f ca="1">IFERROR(VLOOKUP(NT310,$K$3:$AK$568,8,FALSE),"")</f>
        <v/>
      </c>
      <c r="NY310" t="str">
        <f ca="1">IFERROR(VLOOKUP(NT310,$K$3:$AK$568,9,FALSE),"")</f>
        <v/>
      </c>
      <c r="NZ310" s="7" t="str">
        <f ca="1">IFERROR(VLOOKUP(NT310,$K$3:$AK$568,27,FALSE),"")</f>
        <v/>
      </c>
      <c r="OB310">
        <v>312</v>
      </c>
      <c r="OC310" s="7" t="s">
        <v>19</v>
      </c>
      <c r="OD310" t="e">
        <f t="shared" ca="1" si="1548"/>
        <v>#N/A</v>
      </c>
      <c r="OE310" s="7" t="str">
        <f t="shared" ca="1" si="1549"/>
        <v/>
      </c>
      <c r="OF310" s="7" t="str">
        <f t="shared" ca="1" si="1550"/>
        <v/>
      </c>
      <c r="OG310" t="str">
        <f t="shared" ca="1" si="1551"/>
        <v/>
      </c>
      <c r="OI310">
        <v>312</v>
      </c>
      <c r="OJ310" s="7" t="s">
        <v>19</v>
      </c>
      <c r="OK310" s="7" t="str">
        <f t="shared" ca="1" si="1552"/>
        <v/>
      </c>
      <c r="OL310" s="7" t="str">
        <f t="shared" ca="1" si="1553"/>
        <v/>
      </c>
      <c r="OM310" t="str">
        <f ca="1">IFERROR(VLOOKUP(OI310,$L$3:$AK$568,7,FALSE),"")</f>
        <v/>
      </c>
      <c r="ON310" t="str">
        <f ca="1">IFERROR(VLOOKUP(OI310,$L$3:$AK$568,8,FALSE),"")</f>
        <v/>
      </c>
      <c r="OO310" s="7" t="str">
        <f ca="1">IFERROR(VLOOKUP(OI310,$L$3:$AK$568,26,FALSE),"")</f>
        <v/>
      </c>
      <c r="OQ310">
        <v>312</v>
      </c>
      <c r="OR310" s="7" t="s">
        <v>19</v>
      </c>
      <c r="OS310" t="e">
        <f t="shared" ca="1" si="1554"/>
        <v>#N/A</v>
      </c>
      <c r="OT310" s="7" t="str">
        <f t="shared" ca="1" si="1555"/>
        <v/>
      </c>
      <c r="OU310" s="7" t="str">
        <f t="shared" ca="1" si="1556"/>
        <v/>
      </c>
      <c r="OV310" t="str">
        <f t="shared" ca="1" si="1557"/>
        <v/>
      </c>
      <c r="OX310">
        <v>312</v>
      </c>
      <c r="OY310" s="7" t="s">
        <v>19</v>
      </c>
      <c r="OZ310" s="7" t="str">
        <f t="shared" ca="1" si="1558"/>
        <v/>
      </c>
      <c r="PA310" s="7" t="str">
        <f t="shared" ca="1" si="1559"/>
        <v/>
      </c>
      <c r="PB310" t="str">
        <f ca="1">IFERROR(VLOOKUP(OX310,$M$3:$AK$568,6,FALSE),"")</f>
        <v/>
      </c>
      <c r="PC310" t="str">
        <f ca="1">IFERROR(VLOOKUP(OX310,$M$3:$AK$568,7,FALSE),"")</f>
        <v/>
      </c>
      <c r="PD310" s="7" t="str">
        <f ca="1">IFERROR(VLOOKUP(OX310,$M$3:$AK$568,25,FALSE),"")</f>
        <v/>
      </c>
      <c r="PF310">
        <v>312</v>
      </c>
      <c r="PG310" s="7" t="s">
        <v>19</v>
      </c>
      <c r="PH310" t="e">
        <f t="shared" ca="1" si="1560"/>
        <v>#N/A</v>
      </c>
      <c r="PI310" s="7" t="str">
        <f t="shared" ca="1" si="1561"/>
        <v/>
      </c>
      <c r="PJ310" s="7" t="str">
        <f t="shared" ca="1" si="1562"/>
        <v/>
      </c>
      <c r="PK310" t="str">
        <f t="shared" ca="1" si="1563"/>
        <v/>
      </c>
      <c r="PM310">
        <v>312</v>
      </c>
      <c r="PN310" s="7" t="s">
        <v>19</v>
      </c>
      <c r="PO310" s="202" t="str">
        <f t="shared" ca="1" si="1564"/>
        <v/>
      </c>
      <c r="PP310" s="7" t="str">
        <f t="shared" ca="1" si="1565"/>
        <v/>
      </c>
      <c r="PQ310" t="str">
        <f ca="1">IFERROR(VLOOKUP(PM310,$G$325:$R$409,12,FALSE),"")</f>
        <v/>
      </c>
      <c r="PR310" t="e">
        <f ca="1">VLOOKUP(PM310,$G$324:$Q$409,11,FALSE)</f>
        <v>#N/A</v>
      </c>
      <c r="PS310" s="7" t="str">
        <f ca="1">VLOOKUP(PQ310,$R$325:$Y$409,8,FALSE)</f>
        <v>- -</v>
      </c>
      <c r="PT310" s="7">
        <f ca="1">ReSt</f>
        <v>-4</v>
      </c>
      <c r="PU310" s="7" t="e">
        <f t="shared" ca="1" si="1566"/>
        <v>#N/A</v>
      </c>
      <c r="PV310" s="7" t="e">
        <f t="shared" ca="1" si="1567"/>
        <v>#N/A</v>
      </c>
      <c r="PW310" s="7" t="str">
        <f ca="1">VLOOKUP(PQ310,$R$325:$AK$409,8,FALSE)</f>
        <v>- -</v>
      </c>
      <c r="PX310" s="7"/>
      <c r="PY310">
        <v>312</v>
      </c>
      <c r="PZ310" s="7" t="s">
        <v>19</v>
      </c>
      <c r="QA310" t="str">
        <f t="shared" ca="1" si="1568"/>
        <v/>
      </c>
      <c r="QB310" s="7" t="str">
        <f t="shared" ca="1" si="1569"/>
        <v/>
      </c>
      <c r="QC310" s="7" t="str">
        <f t="shared" ca="1" si="1570"/>
        <v/>
      </c>
      <c r="QD310" t="str">
        <f t="shared" ca="1" si="1571"/>
        <v/>
      </c>
      <c r="QF310">
        <v>312</v>
      </c>
      <c r="QG310" s="7" t="s">
        <v>19</v>
      </c>
      <c r="QH310" s="7" t="str">
        <f t="shared" ca="1" si="1572"/>
        <v/>
      </c>
      <c r="QI310" s="7" t="e">
        <f t="shared" ca="1" si="1573"/>
        <v>#VALUE!</v>
      </c>
      <c r="QJ310" t="e">
        <f t="shared" ca="1" si="1574"/>
        <v>#N/A</v>
      </c>
      <c r="QK310" s="7" t="e">
        <f t="shared" ca="1" si="1575"/>
        <v>#N/A</v>
      </c>
      <c r="QM310">
        <v>312</v>
      </c>
      <c r="QN310" s="7" t="s">
        <v>19</v>
      </c>
      <c r="QO310" t="str">
        <f t="shared" ca="1" si="1576"/>
        <v/>
      </c>
      <c r="QP310" s="7" t="str">
        <f t="shared" ca="1" si="1577"/>
        <v/>
      </c>
      <c r="QQ310" t="str">
        <f t="shared" ca="1" si="1578"/>
        <v/>
      </c>
    </row>
    <row r="311" spans="1:459" x14ac:dyDescent="0.25">
      <c r="A311" s="240" t="str">
        <f>IF('Character Sheet'!$B$4="Creature","N","Y")</f>
        <v>Y</v>
      </c>
      <c r="C311" s="75"/>
      <c r="D311" s="76"/>
      <c r="F311" s="75"/>
      <c r="G311" s="76"/>
      <c r="I311" s="75"/>
      <c r="J311" s="85"/>
      <c r="K311" s="85">
        <f t="shared" ca="1" si="1589"/>
        <v>7</v>
      </c>
      <c r="L311" s="85">
        <f t="shared" ca="1" si="1587"/>
        <v>7</v>
      </c>
      <c r="M311" s="70">
        <f t="shared" ca="1" si="1593"/>
        <v>18</v>
      </c>
      <c r="O311" s="222">
        <f t="shared" ca="1" si="1277"/>
        <v>341</v>
      </c>
      <c r="Q311" s="7" t="s">
        <v>1753</v>
      </c>
      <c r="R311" s="9" t="s">
        <v>1809</v>
      </c>
      <c r="S311" s="9" t="str">
        <f t="shared" si="1594"/>
        <v>Spell Trickery 3</v>
      </c>
      <c r="T311" s="61" t="str">
        <f>SUBSTITUTE(IFERROR(IFERROR(VLOOKUP(R311,'[1]Skill Statistics'!$A$3:$C$513,2,FALSE),VLOOKUP(Q311,'[1]Skill Statistics'!$A$3:$C$513,2,FALSE)),T310),"R*","ReSt")</f>
        <v>- -</v>
      </c>
      <c r="U311" s="61" t="str">
        <f>IFERROR(IFERROR(VLOOKUP(R311,'[1]Skill Statistics'!$A$3:$C$513,3,FALSE),VLOOKUP(Q311,'[1]Skill Statistics'!$A$3:$C$513,3,FALSE)),U310)</f>
        <v>- -</v>
      </c>
      <c r="V311" s="61" t="str">
        <f>IF(ISNUMBER(SEARCH("Category",R311)),"- -",IFERROR(IFERROR(VLOOKUP(Q311,[1]Professions!$A$4:$AM$288,MATCH(Profession,[1]Professions!$A$1:$AM$1,0),FALSE),VLOOKUP(Q311,Calculations!$B$91:$I$95,8,FALSE)),"- -"))</f>
        <v>5 / 7</v>
      </c>
      <c r="W311" s="60">
        <f t="shared" ca="1" si="1278"/>
        <v>0</v>
      </c>
      <c r="X311" s="7">
        <f ca="1">IFERROR(VLOOKUP(R311,$BS$6:$NR$519,MATCH(ActualLevel,$BS$3:$NR$3,0),FALSE),"- -")</f>
        <v>0</v>
      </c>
      <c r="Y311" s="7">
        <f t="shared" ca="1" si="1588"/>
        <v>0</v>
      </c>
      <c r="Z311" s="7">
        <f ca="1">IFERROR(VLOOKUP(Y311,Charts!$BQ$2:$BR$52,2,FALSE),"- -")</f>
        <v>-25</v>
      </c>
      <c r="AA311" s="7" t="str">
        <f t="shared" ca="1" si="1281"/>
        <v>- -</v>
      </c>
      <c r="AB311" s="7">
        <f t="shared" ca="1" si="1584"/>
        <v>0</v>
      </c>
      <c r="AC311" s="7"/>
      <c r="AD311" s="7"/>
      <c r="AE311" s="7"/>
      <c r="AF311" s="7"/>
      <c r="AG311" s="7"/>
      <c r="AH311" s="43"/>
      <c r="AI311" s="7"/>
      <c r="AJ311" s="7"/>
      <c r="AK311" s="7">
        <f t="shared" ca="1" si="1282"/>
        <v>-25</v>
      </c>
      <c r="AL311" s="7"/>
      <c r="AM311" s="69">
        <f>IFERROR(VLOOKUP(R311,'[1]Skill Statistics'!$A$3:$AN$513,MATCH(Profession,'[1]Skill Statistics'!$A$2:$AN$2,0),FALSE),0)</f>
        <v>0</v>
      </c>
      <c r="AN311" s="85">
        <f>IFERROR(VLOOKUP(Q311,'[1]Skill Statistics'!$A$3:$BK$513,MATCH(Archetype,'[1]Skill Statistics'!$A$2:$BK$2,0),FALSE),0)</f>
        <v>0</v>
      </c>
      <c r="AO311" s="85">
        <f>IFERROR(VLOOKUP(Q311,'[1]Skill Statistics'!$A$3:$BB$513,MATCH(Race,'[1]Skill Statistics'!$A$2:$BB$2,0),FALSE),0)</f>
        <v>0</v>
      </c>
      <c r="AP311" s="85">
        <f t="shared" ca="1" si="1495"/>
        <v>0</v>
      </c>
      <c r="AQ311" s="70"/>
      <c r="AS311" s="69">
        <f>IFERROR(VLOOKUP(Q311,'[1]Professional Skills'!$A$4:$AM$288,MATCH(Profession,'[1]Professional Skills'!$A$3:$AM$3,0),FALSE),"- -")</f>
        <v>0</v>
      </c>
      <c r="AT311" t="s">
        <v>1812</v>
      </c>
      <c r="AU311" s="7" t="str">
        <f t="shared" si="1586"/>
        <v/>
      </c>
      <c r="AV311" s="7">
        <f t="shared" ca="1" si="1585"/>
        <v>0</v>
      </c>
      <c r="AW311" t="str">
        <f t="shared" si="1580"/>
        <v/>
      </c>
      <c r="AX311" t="str">
        <f>IFERROR(_xlfn.RANK.EQ(AW311,$AW$5:$AW$568),"")</f>
        <v/>
      </c>
      <c r="AY311">
        <f t="shared" si="1595"/>
        <v>0</v>
      </c>
      <c r="AZ311" s="70" t="str">
        <f t="shared" si="1283"/>
        <v/>
      </c>
      <c r="BB311" s="69">
        <f>IFERROR(IF(Q311="Language",VLOOKUP(R311,[1]Cultures!$B$4:$N$218,MATCH(Culture,[1]Cultures!$B$3:$N$3,0),FALSE),VLOOKUP(Q311,[1]Cultures!$B$4:$O$212,MATCH(Culture,[1]Cultures!$B$3:$O$3,0),FALSE)),"- -")</f>
        <v>0</v>
      </c>
      <c r="BC311" t="s">
        <v>1812</v>
      </c>
      <c r="BD311">
        <f t="shared" ca="1" si="1581"/>
        <v>0.62243134652207488</v>
      </c>
      <c r="BE311">
        <f t="shared" ca="1" si="1582"/>
        <v>0.62243134652207488</v>
      </c>
      <c r="BH311">
        <f ca="1">_xlfn.RANK.EQ(BE311,$BE$309:$BE$313)</f>
        <v>1</v>
      </c>
      <c r="BI311" s="7">
        <f t="shared" ca="1" si="1284"/>
        <v>0</v>
      </c>
      <c r="BK311" s="7"/>
      <c r="BL311" s="70">
        <f t="shared" ca="1" si="1286"/>
        <v>0</v>
      </c>
      <c r="BN311" s="69">
        <f>IFERROR(VLOOKUP(V311,Charts!$BT$2:$BV$14,3,FALSE),"- -")</f>
        <v>0.46153846153846156</v>
      </c>
      <c r="BO311" s="85">
        <f t="shared" ca="1" si="1496"/>
        <v>1.161922778678713</v>
      </c>
      <c r="BP311" s="70">
        <f t="shared" ca="1" si="1583"/>
        <v>341</v>
      </c>
      <c r="BR311" s="7">
        <v>310</v>
      </c>
      <c r="BS311" s="9" t="str">
        <f ca="1">VLOOKUP(BR311,$O$3:$R$568,4,FALSE)</f>
        <v>Falsification</v>
      </c>
      <c r="BT311" s="7" t="str">
        <f ca="1">VLOOKUP(BS311,$R$3:$V$568,5,FALSE)</f>
        <v>2 / 4</v>
      </c>
      <c r="BU311" s="7">
        <f ca="1">VLOOKUP(BT311,Charts!$BT$2:$BV$14,3,FALSE)</f>
        <v>0.76923076923076927</v>
      </c>
      <c r="BV311" s="7" t="str">
        <f t="shared" ca="1" si="1287"/>
        <v>2</v>
      </c>
      <c r="BW311" s="7" t="str">
        <f t="shared" ca="1" si="1288"/>
        <v>4</v>
      </c>
      <c r="BY311" s="7">
        <f t="shared" ca="1" si="1289"/>
        <v>5.1016184537577836E-4</v>
      </c>
      <c r="BZ311" s="7">
        <f t="shared" ca="1" si="1290"/>
        <v>0.7687206073853935</v>
      </c>
      <c r="CA311" s="7">
        <f t="shared" ca="1" si="1291"/>
        <v>1</v>
      </c>
      <c r="CB311" s="7" t="str">
        <f t="shared" ca="1" si="1292"/>
        <v>2</v>
      </c>
      <c r="CC311" s="7" t="str">
        <f ca="1">IFERROR(IF(CC310+CB311&gt;CD$4,CC310,CC310+CB311),"")</f>
        <v/>
      </c>
      <c r="CD311" s="7">
        <f t="shared" ca="1" si="1497"/>
        <v>0</v>
      </c>
      <c r="CE311" s="7">
        <f t="shared" ca="1" si="1293"/>
        <v>0.26672250606869941</v>
      </c>
      <c r="CF311" s="7">
        <f t="shared" ca="1" si="1294"/>
        <v>0.50250826316206987</v>
      </c>
      <c r="CG311" s="7">
        <f t="shared" ca="1" si="1295"/>
        <v>1</v>
      </c>
      <c r="CH311" s="7" t="str">
        <f t="shared" ca="1" si="1296"/>
        <v>2</v>
      </c>
      <c r="CI311" s="7" t="str">
        <f ca="1">IFERROR(IF(CI310+CH311&gt;CJ$4,CI310,CI310+CH311),"")</f>
        <v/>
      </c>
      <c r="CJ311" s="7">
        <f t="shared" ca="1" si="1498"/>
        <v>0</v>
      </c>
      <c r="CK311" s="7">
        <f t="shared" ca="1" si="1297"/>
        <v>0.51607213811117514</v>
      </c>
      <c r="CL311" s="7">
        <f t="shared" ca="1" si="1298"/>
        <v>0.25315863111959414</v>
      </c>
      <c r="CM311" s="7">
        <f t="shared" ca="1" si="1299"/>
        <v>1</v>
      </c>
      <c r="CN311" s="7" t="str">
        <f t="shared" ca="1" si="1300"/>
        <v>2</v>
      </c>
      <c r="CO311" s="7" t="str">
        <f ca="1">IFERROR(IF(CO310+CN311&gt;CP$4,CO310,CO310+CN311),"")</f>
        <v/>
      </c>
      <c r="CP311" s="7">
        <f t="shared" ca="1" si="1499"/>
        <v>0</v>
      </c>
      <c r="CQ311" s="7">
        <f t="shared" ca="1" si="1301"/>
        <v>0.54076835575332949</v>
      </c>
      <c r="CR311" s="7">
        <f t="shared" ca="1" si="1302"/>
        <v>0.22846241347743979</v>
      </c>
      <c r="CS311" s="7">
        <f t="shared" ca="1" si="1303"/>
        <v>1</v>
      </c>
      <c r="CT311" s="7" t="str">
        <f t="shared" ca="1" si="1304"/>
        <v>2</v>
      </c>
      <c r="CU311" s="7" t="str">
        <f ca="1">IFERROR(IF(CU310+CT311&gt;CV$4,CU310,CU310+CT311),"")</f>
        <v/>
      </c>
      <c r="CV311" s="7">
        <f t="shared" ca="1" si="1500"/>
        <v>0</v>
      </c>
      <c r="CW311" s="7">
        <f t="shared" ca="1" si="1305"/>
        <v>0.30126398678390809</v>
      </c>
      <c r="CX311" s="7">
        <f t="shared" ca="1" si="1306"/>
        <v>0.46796678244686118</v>
      </c>
      <c r="CY311" s="7">
        <f t="shared" ca="1" si="1307"/>
        <v>1</v>
      </c>
      <c r="CZ311" s="7" t="str">
        <f t="shared" ca="1" si="1308"/>
        <v>2</v>
      </c>
      <c r="DA311" s="7" t="str">
        <f ca="1">IFERROR(IF(DA310+CZ311&gt;DB$4,DA310,DA310+CZ311),"")</f>
        <v/>
      </c>
      <c r="DB311" s="7">
        <f t="shared" ca="1" si="1501"/>
        <v>0</v>
      </c>
      <c r="DC311" s="7">
        <f t="shared" ca="1" si="1309"/>
        <v>0.90269814143174465</v>
      </c>
      <c r="DD311" s="7">
        <f t="shared" ca="1" si="1310"/>
        <v>-0.13346737220097538</v>
      </c>
      <c r="DE311" s="7">
        <f t="shared" ca="1" si="1311"/>
        <v>0</v>
      </c>
      <c r="DF311" s="7">
        <f t="shared" ca="1" si="1312"/>
        <v>0</v>
      </c>
      <c r="DG311" s="7" t="str">
        <f ca="1">IFERROR(IF(DG310+DF311&gt;DH$4,DG310,DG310+DF311),"")</f>
        <v/>
      </c>
      <c r="DH311" s="7">
        <f t="shared" ca="1" si="1502"/>
        <v>0</v>
      </c>
      <c r="DI311" s="7">
        <f t="shared" ca="1" si="1313"/>
        <v>0.70258306694274275</v>
      </c>
      <c r="DJ311" s="7">
        <f t="shared" ca="1" si="1314"/>
        <v>6.6647702288026522E-2</v>
      </c>
      <c r="DK311" s="7">
        <f t="shared" ca="1" si="1315"/>
        <v>1</v>
      </c>
      <c r="DL311" s="7" t="str">
        <f t="shared" ca="1" si="1316"/>
        <v>2</v>
      </c>
      <c r="DM311" s="7" t="str">
        <f ca="1">IFERROR(IF(DM310+DL311&gt;DN$4,DM310,DM310+DL311),"")</f>
        <v/>
      </c>
      <c r="DN311" s="7">
        <f t="shared" ca="1" si="1503"/>
        <v>0</v>
      </c>
      <c r="DO311" s="7">
        <f t="shared" ca="1" si="1317"/>
        <v>0.62117562978303631</v>
      </c>
      <c r="DP311" s="7">
        <f t="shared" ca="1" si="1318"/>
        <v>0.14805513944773296</v>
      </c>
      <c r="DQ311" s="7">
        <f t="shared" ca="1" si="1319"/>
        <v>1</v>
      </c>
      <c r="DR311" s="7" t="str">
        <f t="shared" ca="1" si="1320"/>
        <v>2</v>
      </c>
      <c r="DS311" s="7" t="str">
        <f ca="1">IFERROR(IF(DS310+DR311&gt;DT$4,DS310,DS310+DR311),"")</f>
        <v/>
      </c>
      <c r="DT311" s="7">
        <f t="shared" ca="1" si="1504"/>
        <v>0</v>
      </c>
      <c r="DU311" s="7">
        <f t="shared" ca="1" si="1321"/>
        <v>3.8050969717630112E-3</v>
      </c>
      <c r="DV311" s="7">
        <f t="shared" ca="1" si="1322"/>
        <v>0.76542567225900626</v>
      </c>
      <c r="DW311" s="7">
        <f t="shared" ca="1" si="1323"/>
        <v>1</v>
      </c>
      <c r="DX311" s="7" t="str">
        <f t="shared" ca="1" si="1324"/>
        <v>2</v>
      </c>
      <c r="DY311" s="7" t="str">
        <f ca="1">IFERROR(IF(DY310+DX311&gt;DZ$4,DY310,DY310+DX311),"")</f>
        <v/>
      </c>
      <c r="DZ311" s="7">
        <f t="shared" ca="1" si="1505"/>
        <v>0</v>
      </c>
      <c r="EA311" s="7">
        <f t="shared" ca="1" si="1325"/>
        <v>0.48188497496845661</v>
      </c>
      <c r="EB311" s="7">
        <f t="shared" ca="1" si="1326"/>
        <v>0.28734579426231266</v>
      </c>
      <c r="EC311" s="7">
        <f t="shared" ca="1" si="1327"/>
        <v>1</v>
      </c>
      <c r="ED311" s="7" t="str">
        <f t="shared" ca="1" si="1328"/>
        <v>2</v>
      </c>
      <c r="EE311" s="7" t="str">
        <f ca="1">IFERROR(IF(EE310+ED311&gt;EF$4,EE310,EE310+ED311),"")</f>
        <v/>
      </c>
      <c r="EF311" s="7">
        <f t="shared" ca="1" si="1506"/>
        <v>0</v>
      </c>
      <c r="EG311" s="7">
        <f t="shared" ca="1" si="1329"/>
        <v>0.2907703616487507</v>
      </c>
      <c r="EH311" s="7">
        <f t="shared" ca="1" si="1330"/>
        <v>0.47846040758201858</v>
      </c>
      <c r="EI311" s="7">
        <f t="shared" ca="1" si="1331"/>
        <v>1</v>
      </c>
      <c r="EJ311" s="7" t="str">
        <f t="shared" ca="1" si="1332"/>
        <v>2</v>
      </c>
      <c r="EK311" s="7" t="str">
        <f ca="1">IFERROR(IF(EK310+EJ311&gt;EL$4,EK310,EK310+EJ311),"")</f>
        <v/>
      </c>
      <c r="EL311" s="7">
        <f t="shared" ca="1" si="1507"/>
        <v>0</v>
      </c>
      <c r="EM311" s="7">
        <f t="shared" ca="1" si="1333"/>
        <v>0.69093034641947204</v>
      </c>
      <c r="EN311" s="7">
        <f t="shared" ca="1" si="1334"/>
        <v>7.8300422811297232E-2</v>
      </c>
      <c r="EO311" s="7">
        <f t="shared" ca="1" si="1335"/>
        <v>1</v>
      </c>
      <c r="EP311" s="7" t="str">
        <f t="shared" ca="1" si="1336"/>
        <v>2</v>
      </c>
      <c r="EQ311" s="7" t="str">
        <f ca="1">IFERROR(IF(EQ310+EP311&gt;ER$4,EQ310,EQ310+EP311),"")</f>
        <v/>
      </c>
      <c r="ER311" s="7">
        <f t="shared" ca="1" si="1508"/>
        <v>0</v>
      </c>
      <c r="ES311" s="7">
        <f t="shared" ca="1" si="1337"/>
        <v>0.67331614327718814</v>
      </c>
      <c r="ET311" s="7">
        <f t="shared" ca="1" si="1338"/>
        <v>9.5914625953581134E-2</v>
      </c>
      <c r="EU311" s="7">
        <f t="shared" ca="1" si="1339"/>
        <v>1</v>
      </c>
      <c r="EV311" s="7" t="str">
        <f t="shared" ca="1" si="1340"/>
        <v>2</v>
      </c>
      <c r="EW311" s="7" t="str">
        <f ca="1">IFERROR(IF(EW310+EV311&gt;EX$4,EW310,EW310+EV311),"")</f>
        <v/>
      </c>
      <c r="EX311" s="7">
        <f t="shared" ca="1" si="1509"/>
        <v>0</v>
      </c>
      <c r="EY311" s="7">
        <f t="shared" ca="1" si="1341"/>
        <v>4.9822447853405949E-2</v>
      </c>
      <c r="EZ311" s="7">
        <f t="shared" ca="1" si="1342"/>
        <v>0.71940832137736332</v>
      </c>
      <c r="FA311" s="7">
        <f t="shared" ca="1" si="1343"/>
        <v>1</v>
      </c>
      <c r="FB311" s="7" t="str">
        <f t="shared" ca="1" si="1344"/>
        <v>2</v>
      </c>
      <c r="FC311" s="7" t="str">
        <f ca="1">IFERROR(IF(FC310+FB311&gt;FD$4,FC310,FC310+FB311),"")</f>
        <v/>
      </c>
      <c r="FD311" s="7">
        <f t="shared" ca="1" si="1510"/>
        <v>0</v>
      </c>
      <c r="FE311" s="7">
        <f t="shared" ca="1" si="1345"/>
        <v>4.6825647717289032E-3</v>
      </c>
      <c r="FF311" s="7">
        <f t="shared" ca="1" si="1346"/>
        <v>0.76454820445904037</v>
      </c>
      <c r="FG311" s="7">
        <f t="shared" ca="1" si="1347"/>
        <v>1</v>
      </c>
      <c r="FH311" s="7" t="str">
        <f t="shared" ca="1" si="1348"/>
        <v>2</v>
      </c>
      <c r="FI311" s="7" t="str">
        <f ca="1">IFERROR(IF(FI310+FH311&gt;FJ$4,FI310,FI310+FH311),"")</f>
        <v/>
      </c>
      <c r="FJ311" s="7">
        <f t="shared" ca="1" si="1511"/>
        <v>0</v>
      </c>
      <c r="FK311" s="7">
        <f t="shared" ca="1" si="1349"/>
        <v>0.24079174111795953</v>
      </c>
      <c r="FL311" s="7">
        <f t="shared" ca="1" si="1350"/>
        <v>0.52843902811280974</v>
      </c>
      <c r="FM311" s="7">
        <f t="shared" ca="1" si="1351"/>
        <v>1</v>
      </c>
      <c r="FN311" s="7" t="str">
        <f t="shared" ca="1" si="1352"/>
        <v>2</v>
      </c>
      <c r="FO311" s="7" t="str">
        <f ca="1">IFERROR(IF(FO310+FN311&gt;FP$4,FO310,FO310+FN311),"")</f>
        <v/>
      </c>
      <c r="FP311" s="7">
        <f t="shared" ca="1" si="1512"/>
        <v>0</v>
      </c>
      <c r="FQ311" s="7">
        <f t="shared" ca="1" si="1353"/>
        <v>0.62557530871112821</v>
      </c>
      <c r="FR311" s="7">
        <f t="shared" ca="1" si="1354"/>
        <v>0.14365546051964106</v>
      </c>
      <c r="FS311" s="7">
        <f t="shared" ca="1" si="1355"/>
        <v>1</v>
      </c>
      <c r="FT311" s="7" t="str">
        <f t="shared" ca="1" si="1356"/>
        <v>2</v>
      </c>
      <c r="FU311" s="7" t="str">
        <f ca="1">IFERROR(IF(FU310+FT311&gt;FV$4,FU310,FU310+FT311),"")</f>
        <v/>
      </c>
      <c r="FV311" s="7">
        <f t="shared" ca="1" si="1513"/>
        <v>0</v>
      </c>
      <c r="FW311" s="7">
        <f t="shared" ca="1" si="1357"/>
        <v>0.58046551654759826</v>
      </c>
      <c r="FX311" s="7">
        <f t="shared" ca="1" si="1358"/>
        <v>0.18876525268317101</v>
      </c>
      <c r="FY311" s="7">
        <f t="shared" ca="1" si="1359"/>
        <v>1</v>
      </c>
      <c r="FZ311" s="7" t="str">
        <f t="shared" ca="1" si="1360"/>
        <v>2</v>
      </c>
      <c r="GA311" s="7" t="str">
        <f ca="1">IFERROR(IF(GA310+FZ311&gt;GB$4,GA310,GA310+FZ311),"")</f>
        <v/>
      </c>
      <c r="GB311" s="7">
        <f t="shared" ca="1" si="1514"/>
        <v>0</v>
      </c>
      <c r="GC311" s="7">
        <f t="shared" ca="1" si="1361"/>
        <v>0.85271148154211496</v>
      </c>
      <c r="GD311" s="7">
        <f t="shared" ca="1" si="1362"/>
        <v>-8.3480712311345684E-2</v>
      </c>
      <c r="GE311" s="7">
        <f t="shared" ca="1" si="1363"/>
        <v>0</v>
      </c>
      <c r="GF311" s="7">
        <f t="shared" ca="1" si="1364"/>
        <v>0</v>
      </c>
      <c r="GG311" s="7" t="str">
        <f ca="1">IFERROR(IF(GG310+GF311&gt;GH$4,GG310,GG310+GF311),"")</f>
        <v/>
      </c>
      <c r="GH311" s="7">
        <f t="shared" ca="1" si="1515"/>
        <v>0</v>
      </c>
      <c r="GI311" s="7">
        <f t="shared" ca="1" si="1365"/>
        <v>8.1811766214519466E-2</v>
      </c>
      <c r="GJ311" s="7">
        <f t="shared" ca="1" si="1366"/>
        <v>0.68741900301624981</v>
      </c>
      <c r="GK311" s="7">
        <f t="shared" ca="1" si="1367"/>
        <v>1</v>
      </c>
      <c r="GL311" s="7" t="str">
        <f t="shared" ca="1" si="1368"/>
        <v>2</v>
      </c>
      <c r="GM311" s="7" t="str">
        <f ca="1">IFERROR(IF(GM310+GL311&gt;GN$4,GM310,GM310+GL311),"")</f>
        <v/>
      </c>
      <c r="GN311" s="7">
        <f t="shared" ca="1" si="1516"/>
        <v>0</v>
      </c>
      <c r="GO311" s="7">
        <f t="shared" ca="1" si="1369"/>
        <v>0.56303094716172408</v>
      </c>
      <c r="GP311" s="7">
        <f t="shared" ca="1" si="1370"/>
        <v>0.20619982206904519</v>
      </c>
      <c r="GQ311" s="7">
        <f t="shared" ca="1" si="1371"/>
        <v>1</v>
      </c>
      <c r="GR311" s="7" t="str">
        <f t="shared" ca="1" si="1372"/>
        <v>2</v>
      </c>
      <c r="GS311" s="7" t="str">
        <f ca="1">IFERROR(IF(GS310+GR311&gt;GT$4,GS310,GS310+GR311),"")</f>
        <v/>
      </c>
      <c r="GT311" s="7">
        <f t="shared" ca="1" si="1517"/>
        <v>0</v>
      </c>
      <c r="GU311" s="7">
        <f t="shared" ca="1" si="1373"/>
        <v>0.71059000822716278</v>
      </c>
      <c r="GV311" s="7">
        <f t="shared" ca="1" si="1374"/>
        <v>5.864076100360649E-2</v>
      </c>
      <c r="GW311" s="7">
        <f t="shared" ca="1" si="1375"/>
        <v>1</v>
      </c>
      <c r="GX311" s="7" t="str">
        <f t="shared" ca="1" si="1376"/>
        <v>2</v>
      </c>
      <c r="GY311" s="7" t="str">
        <f ca="1">IFERROR(IF(GY310+GX311&gt;GZ$4,GY310,GY310+GX311),"")</f>
        <v/>
      </c>
      <c r="GZ311" s="7">
        <f t="shared" ca="1" si="1518"/>
        <v>0</v>
      </c>
      <c r="HA311" s="7">
        <f t="shared" ca="1" si="1377"/>
        <v>0.8220313900302908</v>
      </c>
      <c r="HB311" s="7">
        <f t="shared" ca="1" si="1378"/>
        <v>-5.2800620799521525E-2</v>
      </c>
      <c r="HC311" s="7">
        <f t="shared" ca="1" si="1379"/>
        <v>0</v>
      </c>
      <c r="HD311" s="7">
        <f t="shared" ca="1" si="1380"/>
        <v>0</v>
      </c>
      <c r="HE311" s="7" t="str">
        <f ca="1">IFERROR(IF(HE310+HD311&gt;HF$4,HE310,HE310+HD311),"")</f>
        <v/>
      </c>
      <c r="HF311" s="7">
        <f t="shared" ca="1" si="1519"/>
        <v>0</v>
      </c>
      <c r="HG311" s="7">
        <f t="shared" ca="1" si="1381"/>
        <v>0.77273747813203109</v>
      </c>
      <c r="HH311" s="7">
        <f t="shared" ca="1" si="1382"/>
        <v>-3.5067089012618124E-3</v>
      </c>
      <c r="HI311" s="7">
        <f t="shared" ca="1" si="1383"/>
        <v>0</v>
      </c>
      <c r="HJ311" s="7">
        <f t="shared" ca="1" si="1384"/>
        <v>0</v>
      </c>
      <c r="HK311" s="7" t="str">
        <f ca="1">IFERROR(IF(HK310+HJ311&gt;HL$4,HK310,HK310+HJ311),"")</f>
        <v/>
      </c>
      <c r="HL311" s="7">
        <f t="shared" ca="1" si="1520"/>
        <v>0</v>
      </c>
      <c r="HM311" s="7">
        <f t="shared" ca="1" si="1385"/>
        <v>0.68145855742636852</v>
      </c>
      <c r="HN311" s="7">
        <f t="shared" ca="1" si="1386"/>
        <v>8.7772211804400757E-2</v>
      </c>
      <c r="HO311" s="7">
        <f t="shared" ca="1" si="1387"/>
        <v>1</v>
      </c>
      <c r="HP311" s="7" t="str">
        <f t="shared" ca="1" si="1388"/>
        <v>2</v>
      </c>
      <c r="HQ311" s="7" t="str">
        <f ca="1">IFERROR(IF(HQ310+HP311&gt;HR$4,HQ310,HQ310+HP311),"")</f>
        <v/>
      </c>
      <c r="HR311" s="7">
        <f t="shared" ca="1" si="1521"/>
        <v>0</v>
      </c>
      <c r="HS311" s="7">
        <f t="shared" ca="1" si="1389"/>
        <v>0.71922232017113574</v>
      </c>
      <c r="HT311" s="7">
        <f t="shared" ca="1" si="1390"/>
        <v>5.0008449059633531E-2</v>
      </c>
      <c r="HU311" s="7">
        <f t="shared" ca="1" si="1391"/>
        <v>1</v>
      </c>
      <c r="HV311" s="7" t="str">
        <f t="shared" ca="1" si="1392"/>
        <v>2</v>
      </c>
      <c r="HW311" s="7" t="str">
        <f ca="1">IFERROR(IF(HW310+HV311&gt;HX$4,HW310,HW310+HV311),"")</f>
        <v/>
      </c>
      <c r="HX311" s="7">
        <f t="shared" ca="1" si="1522"/>
        <v>0</v>
      </c>
      <c r="HY311" s="7">
        <f t="shared" ca="1" si="1393"/>
        <v>5.0070900403167307E-2</v>
      </c>
      <c r="HZ311" s="7">
        <f t="shared" ca="1" si="1394"/>
        <v>0.71915986882760197</v>
      </c>
      <c r="IA311" s="7">
        <f t="shared" ca="1" si="1395"/>
        <v>1</v>
      </c>
      <c r="IB311" s="7" t="str">
        <f t="shared" ca="1" si="1396"/>
        <v>2</v>
      </c>
      <c r="IC311" s="7" t="str">
        <f ca="1">IFERROR(IF(IC310+IB311&gt;ID$4,IC310,IC310+IB311),"")</f>
        <v/>
      </c>
      <c r="ID311" s="7">
        <f t="shared" ca="1" si="1523"/>
        <v>0</v>
      </c>
      <c r="IE311" s="7">
        <f t="shared" ca="1" si="1397"/>
        <v>0.3367569871449182</v>
      </c>
      <c r="IF311" s="7">
        <f t="shared" ca="1" si="1398"/>
        <v>0.43247378208585108</v>
      </c>
      <c r="IG311" s="7">
        <f t="shared" ca="1" si="1399"/>
        <v>1</v>
      </c>
      <c r="IH311" s="7" t="str">
        <f t="shared" ca="1" si="1400"/>
        <v>2</v>
      </c>
      <c r="II311" s="7" t="str">
        <f ca="1">IFERROR(IF(II310+IH311&gt;IJ$4,II310,II310+IH311),"")</f>
        <v/>
      </c>
      <c r="IJ311" s="7">
        <f t="shared" ca="1" si="1524"/>
        <v>0</v>
      </c>
      <c r="IK311" s="7">
        <f t="shared" ca="1" si="1401"/>
        <v>0.92451989557695313</v>
      </c>
      <c r="IL311" s="7">
        <f t="shared" ca="1" si="1402"/>
        <v>-0.15528912634618386</v>
      </c>
      <c r="IM311" s="7">
        <f t="shared" ca="1" si="1403"/>
        <v>0</v>
      </c>
      <c r="IN311" s="7">
        <f t="shared" ca="1" si="1404"/>
        <v>0</v>
      </c>
      <c r="IO311" s="7" t="str">
        <f ca="1">IFERROR(IF(IO310+IN311&gt;IP$4,IO310,IO310+IN311),"")</f>
        <v/>
      </c>
      <c r="IP311" s="7">
        <f t="shared" ca="1" si="1525"/>
        <v>0</v>
      </c>
      <c r="IQ311" s="7">
        <f t="shared" ca="1" si="1405"/>
        <v>0.21922815032016074</v>
      </c>
      <c r="IR311" s="7">
        <f t="shared" ca="1" si="1406"/>
        <v>0.55000261891060853</v>
      </c>
      <c r="IS311" s="7">
        <f t="shared" ca="1" si="1407"/>
        <v>1</v>
      </c>
      <c r="IT311" s="7" t="str">
        <f t="shared" ca="1" si="1408"/>
        <v>2</v>
      </c>
      <c r="IU311" s="7" t="str">
        <f ca="1">IFERROR(IF(IU310+IT311&gt;IV$4,IU310,IU310+IT311),"")</f>
        <v/>
      </c>
      <c r="IV311" s="7">
        <f t="shared" ca="1" si="1526"/>
        <v>0</v>
      </c>
      <c r="IW311" s="7">
        <f t="shared" ca="1" si="1409"/>
        <v>0.55225221232968191</v>
      </c>
      <c r="IX311" s="7">
        <f t="shared" ca="1" si="1410"/>
        <v>0.21697855690108736</v>
      </c>
      <c r="IY311" s="7">
        <f t="shared" ca="1" si="1411"/>
        <v>1</v>
      </c>
      <c r="IZ311" s="7" t="str">
        <f t="shared" ca="1" si="1412"/>
        <v>2</v>
      </c>
      <c r="JA311" s="7" t="str">
        <f ca="1">IFERROR(IF(JA310+IZ311&gt;JB$4,JA310,JA310+IZ311),"")</f>
        <v/>
      </c>
      <c r="JB311" s="7">
        <f t="shared" ca="1" si="1527"/>
        <v>0</v>
      </c>
      <c r="JC311" s="7">
        <f t="shared" ca="1" si="1413"/>
        <v>0.36201459001675285</v>
      </c>
      <c r="JD311" s="7">
        <f t="shared" ca="1" si="1414"/>
        <v>0.40721617921401643</v>
      </c>
      <c r="JE311" s="7">
        <f t="shared" ca="1" si="1415"/>
        <v>1</v>
      </c>
      <c r="JF311" s="7" t="str">
        <f t="shared" ca="1" si="1416"/>
        <v>2</v>
      </c>
      <c r="JG311" s="7" t="str">
        <f ca="1">IFERROR(IF(JG310+JF311&gt;JH$4,JG310,JG310+JF311),"")</f>
        <v/>
      </c>
      <c r="JH311" s="7">
        <f t="shared" ca="1" si="1528"/>
        <v>0</v>
      </c>
      <c r="JI311" s="7">
        <f t="shared" ca="1" si="1417"/>
        <v>0.58272960956362141</v>
      </c>
      <c r="JJ311" s="7">
        <f t="shared" ca="1" si="1418"/>
        <v>0.18650115966714786</v>
      </c>
      <c r="JK311" s="7">
        <f t="shared" ca="1" si="1419"/>
        <v>1</v>
      </c>
      <c r="JL311" s="7" t="str">
        <f t="shared" ca="1" si="1420"/>
        <v>2</v>
      </c>
      <c r="JM311" s="7" t="str">
        <f ca="1">IFERROR(IF(JM310+JL311&gt;JN$4,JM310,JM310+JL311),"")</f>
        <v/>
      </c>
      <c r="JN311" s="7">
        <f t="shared" ca="1" si="1529"/>
        <v>0</v>
      </c>
      <c r="JO311" s="7">
        <f t="shared" ca="1" si="1421"/>
        <v>0.59306671855480153</v>
      </c>
      <c r="JP311" s="7">
        <f t="shared" ca="1" si="1422"/>
        <v>0.17616405067596774</v>
      </c>
      <c r="JQ311" s="7">
        <f t="shared" ca="1" si="1423"/>
        <v>1</v>
      </c>
      <c r="JR311" s="7" t="str">
        <f t="shared" ca="1" si="1424"/>
        <v>2</v>
      </c>
      <c r="JS311" s="7" t="str">
        <f ca="1">IFERROR(IF(JS310+JR311&gt;JT$4,JS310,JS310+JR311),"")</f>
        <v/>
      </c>
      <c r="JT311" s="7">
        <f t="shared" ca="1" si="1530"/>
        <v>0</v>
      </c>
      <c r="JU311" s="7">
        <f t="shared" ca="1" si="1425"/>
        <v>0.11411591059457682</v>
      </c>
      <c r="JV311" s="7">
        <f t="shared" ca="1" si="1426"/>
        <v>0.65511485863619245</v>
      </c>
      <c r="JW311" s="7">
        <f t="shared" ca="1" si="1427"/>
        <v>1</v>
      </c>
      <c r="JX311" s="7" t="str">
        <f t="shared" ca="1" si="1428"/>
        <v>2</v>
      </c>
      <c r="JY311" s="7" t="str">
        <f ca="1">IFERROR(IF(JY310+JX311&gt;JZ$4,JY310,JY310+JX311),"")</f>
        <v/>
      </c>
      <c r="JZ311" s="7">
        <f t="shared" ca="1" si="1531"/>
        <v>0</v>
      </c>
      <c r="KA311" s="7">
        <f t="shared" ca="1" si="1429"/>
        <v>0.16225591107257953</v>
      </c>
      <c r="KB311" s="7">
        <f t="shared" ca="1" si="1430"/>
        <v>0.60697485815818975</v>
      </c>
      <c r="KC311" s="7">
        <f t="shared" ca="1" si="1431"/>
        <v>1</v>
      </c>
      <c r="KD311" s="7" t="str">
        <f t="shared" ca="1" si="1432"/>
        <v>2</v>
      </c>
      <c r="KE311" s="7" t="str">
        <f ca="1">IFERROR(IF(KE310+KD311&gt;KF$4,KE310,KE310+KD311),"")</f>
        <v/>
      </c>
      <c r="KF311" s="7">
        <f t="shared" ca="1" si="1532"/>
        <v>0</v>
      </c>
      <c r="KG311" s="7">
        <f t="shared" ca="1" si="1433"/>
        <v>0.72861589443096519</v>
      </c>
      <c r="KH311" s="7">
        <f t="shared" ca="1" si="1434"/>
        <v>4.0614874799804079E-2</v>
      </c>
      <c r="KI311" s="7">
        <f t="shared" ca="1" si="1435"/>
        <v>1</v>
      </c>
      <c r="KJ311" s="7" t="str">
        <f t="shared" ca="1" si="1436"/>
        <v>2</v>
      </c>
      <c r="KK311" s="7" t="str">
        <f ca="1">IFERROR(IF(KK310+KJ311&gt;KL$4,KK310,KK310+KJ311),"")</f>
        <v/>
      </c>
      <c r="KL311" s="7">
        <f t="shared" ca="1" si="1533"/>
        <v>0</v>
      </c>
      <c r="KM311" s="7">
        <f t="shared" ca="1" si="1437"/>
        <v>0.44228938678982344</v>
      </c>
      <c r="KN311" s="7">
        <f t="shared" ca="1" si="1438"/>
        <v>0.32694138244094584</v>
      </c>
      <c r="KO311" s="7">
        <f t="shared" ca="1" si="1439"/>
        <v>1</v>
      </c>
      <c r="KP311" s="7" t="str">
        <f t="shared" ca="1" si="1440"/>
        <v>2</v>
      </c>
      <c r="KQ311" s="7" t="str">
        <f ca="1">IFERROR(IF(KQ310+KP311&gt;KR$4,KQ310,KQ310+KP311),"")</f>
        <v/>
      </c>
      <c r="KR311" s="7">
        <f t="shared" ca="1" si="1534"/>
        <v>0</v>
      </c>
      <c r="KS311" s="7">
        <f t="shared" ca="1" si="1441"/>
        <v>0.56368569293399873</v>
      </c>
      <c r="KT311" s="7">
        <f t="shared" ca="1" si="1442"/>
        <v>0.20554507629677055</v>
      </c>
      <c r="KU311" s="7">
        <f t="shared" ca="1" si="1443"/>
        <v>1</v>
      </c>
      <c r="KV311" s="7" t="str">
        <f t="shared" ca="1" si="1444"/>
        <v>2</v>
      </c>
      <c r="KW311" s="7" t="str">
        <f ca="1">IFERROR(IF(KW310+KV311&gt;KX$4,KW310,KW310+KV311),"")</f>
        <v/>
      </c>
      <c r="KX311" s="7">
        <f t="shared" ca="1" si="1535"/>
        <v>0</v>
      </c>
      <c r="KY311" s="7">
        <f t="shared" ca="1" si="1445"/>
        <v>0.95005482033615019</v>
      </c>
      <c r="KZ311" s="7">
        <f t="shared" ca="1" si="1446"/>
        <v>-0.18082405110538091</v>
      </c>
      <c r="LA311" s="7">
        <f t="shared" ca="1" si="1447"/>
        <v>0</v>
      </c>
      <c r="LB311" s="7">
        <f t="shared" ca="1" si="1448"/>
        <v>0</v>
      </c>
      <c r="LC311" s="7" t="str">
        <f ca="1">IFERROR(IF(LC310+LB311&gt;LD$4,LC310,LC310+LB311),"")</f>
        <v/>
      </c>
      <c r="LD311" s="7">
        <f t="shared" ca="1" si="1536"/>
        <v>0</v>
      </c>
      <c r="LE311" s="7">
        <f t="shared" ca="1" si="1449"/>
        <v>0.83056183266438499</v>
      </c>
      <c r="LF311" s="7">
        <f t="shared" ca="1" si="1450"/>
        <v>-6.1331063433615718E-2</v>
      </c>
      <c r="LG311" s="7">
        <f t="shared" ca="1" si="1451"/>
        <v>0</v>
      </c>
      <c r="LH311" s="7">
        <f t="shared" ca="1" si="1452"/>
        <v>0</v>
      </c>
      <c r="LI311" s="7" t="str">
        <f ca="1">IFERROR(IF(LI310+LH311&gt;LJ$4,LI310,LI310+LH311),"")</f>
        <v/>
      </c>
      <c r="LJ311" s="7">
        <f t="shared" ca="1" si="1537"/>
        <v>0</v>
      </c>
      <c r="LK311" s="7">
        <f t="shared" ca="1" si="1453"/>
        <v>0.81796110112763776</v>
      </c>
      <c r="LL311" s="7">
        <f t="shared" ca="1" si="1454"/>
        <v>-4.8730331896868484E-2</v>
      </c>
      <c r="LM311" s="7">
        <f t="shared" ca="1" si="1455"/>
        <v>0</v>
      </c>
      <c r="LN311" s="7">
        <f t="shared" ca="1" si="1456"/>
        <v>0</v>
      </c>
      <c r="LO311" s="7" t="str">
        <f ca="1">IFERROR(IF(LO310+LN311&gt;LP$4,LO310,LO310+LN311),"")</f>
        <v/>
      </c>
      <c r="LP311" s="7">
        <f t="shared" ca="1" si="1538"/>
        <v>0</v>
      </c>
      <c r="LQ311" s="7">
        <f t="shared" ca="1" si="1457"/>
        <v>0.1717206449987837</v>
      </c>
      <c r="LR311" s="7">
        <f t="shared" ca="1" si="1458"/>
        <v>0.59751012423198557</v>
      </c>
      <c r="LS311" s="7">
        <f t="shared" ca="1" si="1459"/>
        <v>1</v>
      </c>
      <c r="LT311" s="7" t="str">
        <f t="shared" ca="1" si="1460"/>
        <v>2</v>
      </c>
      <c r="LU311" s="7" t="str">
        <f ca="1">IFERROR(IF(LU310+LT311&gt;LV$4,LU310,LU310+LT311),"")</f>
        <v/>
      </c>
      <c r="LV311" s="7">
        <f t="shared" ca="1" si="1539"/>
        <v>0</v>
      </c>
      <c r="LW311" s="7">
        <f t="shared" ca="1" si="1461"/>
        <v>0.94294703679417646</v>
      </c>
      <c r="LX311" s="7">
        <f t="shared" ca="1" si="1462"/>
        <v>-0.17371626756340719</v>
      </c>
      <c r="LY311" s="7">
        <f t="shared" ca="1" si="1463"/>
        <v>0</v>
      </c>
      <c r="LZ311" s="7">
        <f t="shared" ca="1" si="1464"/>
        <v>0</v>
      </c>
      <c r="MA311" s="7" t="str">
        <f ca="1">IFERROR(IF(MA310+LZ311&gt;MB$4,MA310,MA310+LZ311),"")</f>
        <v/>
      </c>
      <c r="MB311" s="7">
        <f t="shared" ca="1" si="1540"/>
        <v>0</v>
      </c>
      <c r="MC311" s="7">
        <f t="shared" ca="1" si="1465"/>
        <v>0.55366511373669969</v>
      </c>
      <c r="MD311" s="7">
        <f t="shared" ca="1" si="1466"/>
        <v>0.21556565549406959</v>
      </c>
      <c r="ME311" s="7">
        <f t="shared" ca="1" si="1467"/>
        <v>1</v>
      </c>
      <c r="MF311" s="7" t="str">
        <f t="shared" ca="1" si="1468"/>
        <v>2</v>
      </c>
      <c r="MG311" s="7" t="str">
        <f ca="1">IFERROR(IF(MG310+MF311&gt;MH$4,MG310,MG310+MF311),"")</f>
        <v/>
      </c>
      <c r="MH311" s="7">
        <f t="shared" ca="1" si="1541"/>
        <v>0</v>
      </c>
      <c r="MI311" s="7">
        <f t="shared" ca="1" si="1469"/>
        <v>0.80859949458930203</v>
      </c>
      <c r="MJ311" s="7">
        <f t="shared" ca="1" si="1470"/>
        <v>-3.9368725358532752E-2</v>
      </c>
      <c r="MK311" s="7">
        <f t="shared" ca="1" si="1471"/>
        <v>0</v>
      </c>
      <c r="ML311" s="7">
        <f t="shared" ca="1" si="1472"/>
        <v>0</v>
      </c>
      <c r="MM311" s="7" t="str">
        <f ca="1">IFERROR(IF(MM310+ML311&gt;MN$4,MM310,MM310+ML311),"")</f>
        <v/>
      </c>
      <c r="MN311" s="7">
        <f t="shared" ca="1" si="1542"/>
        <v>0</v>
      </c>
      <c r="MO311" s="7">
        <f t="shared" ca="1" si="1473"/>
        <v>5.3059917662092726E-3</v>
      </c>
      <c r="MP311" s="7">
        <f t="shared" ca="1" si="1474"/>
        <v>0.76392477746456</v>
      </c>
      <c r="MQ311" s="7">
        <f t="shared" ca="1" si="1475"/>
        <v>1</v>
      </c>
      <c r="MR311" s="7" t="str">
        <f t="shared" ca="1" si="1476"/>
        <v>2</v>
      </c>
      <c r="MS311" s="7" t="str">
        <f ca="1">IFERROR(IF(MS310+MR311&gt;MT$4,MS310,MS310+MR311),"")</f>
        <v/>
      </c>
      <c r="MT311" s="7">
        <f t="shared" ca="1" si="1543"/>
        <v>0</v>
      </c>
      <c r="MU311" s="7">
        <f t="shared" ca="1" si="1477"/>
        <v>5.3907749012709338E-2</v>
      </c>
      <c r="MV311" s="7">
        <f t="shared" ca="1" si="1478"/>
        <v>0.71532302021805994</v>
      </c>
      <c r="MW311" s="7">
        <f t="shared" ca="1" si="1479"/>
        <v>1</v>
      </c>
      <c r="MX311" s="7" t="str">
        <f t="shared" ca="1" si="1480"/>
        <v>2</v>
      </c>
      <c r="MY311" s="7" t="str">
        <f ca="1">IFERROR(IF(MY310+MX311&gt;MZ$4,MY310,MY310+MX311),"")</f>
        <v/>
      </c>
      <c r="MZ311" s="7">
        <f t="shared" ca="1" si="1544"/>
        <v>0</v>
      </c>
      <c r="NA311" s="7">
        <f t="shared" ca="1" si="1481"/>
        <v>0.53289043697812233</v>
      </c>
      <c r="NB311" s="7">
        <f t="shared" ca="1" si="1482"/>
        <v>0.23634033225264695</v>
      </c>
      <c r="NC311" s="7">
        <f t="shared" ca="1" si="1483"/>
        <v>1</v>
      </c>
      <c r="ND311" s="7" t="str">
        <f t="shared" ca="1" si="1484"/>
        <v>2</v>
      </c>
      <c r="NE311" s="7" t="str">
        <f ca="1">IFERROR(IF(NE310+ND311&gt;NF$4,NE310,NE310+ND311),"")</f>
        <v/>
      </c>
      <c r="NF311" s="7">
        <f t="shared" ca="1" si="1545"/>
        <v>0</v>
      </c>
      <c r="NG311" s="7">
        <f t="shared" ca="1" si="1485"/>
        <v>0.69833684417786246</v>
      </c>
      <c r="NH311" s="7">
        <f t="shared" ca="1" si="1486"/>
        <v>7.0893925052906814E-2</v>
      </c>
      <c r="NI311" s="7">
        <f t="shared" ca="1" si="1487"/>
        <v>1</v>
      </c>
      <c r="NJ311" s="7" t="str">
        <f t="shared" ca="1" si="1488"/>
        <v>2</v>
      </c>
      <c r="NK311" s="7" t="str">
        <f ca="1">IFERROR(IF(NK310+NJ311&gt;NL$4,NK310,NK310+NJ311),"")</f>
        <v/>
      </c>
      <c r="NL311" s="7">
        <f t="shared" ca="1" si="1546"/>
        <v>0</v>
      </c>
      <c r="NM311" s="7">
        <f t="shared" ca="1" si="1489"/>
        <v>0.74990947744154324</v>
      </c>
      <c r="NN311" s="7">
        <f t="shared" ca="1" si="1490"/>
        <v>1.9321291789226036E-2</v>
      </c>
      <c r="NO311" s="7">
        <f t="shared" ca="1" si="1491"/>
        <v>1</v>
      </c>
      <c r="NP311" s="7" t="str">
        <f t="shared" ca="1" si="1492"/>
        <v>2</v>
      </c>
      <c r="NQ311" s="7" t="str">
        <f ca="1">IFERROR(IF(NQ310+NP311&gt;NR$4,NQ310,NQ310+NP311),"")</f>
        <v/>
      </c>
      <c r="NR311" s="7">
        <f t="shared" ca="1" si="1547"/>
        <v>0</v>
      </c>
      <c r="NT311">
        <v>313</v>
      </c>
      <c r="NU311" s="7" t="s">
        <v>19</v>
      </c>
      <c r="NV311" s="7" t="str">
        <f t="shared" ca="1" si="1280"/>
        <v/>
      </c>
      <c r="NW311" s="7" t="str">
        <f t="shared" ca="1" si="1493"/>
        <v/>
      </c>
      <c r="NX311" t="str">
        <f ca="1">IFERROR(VLOOKUP(NT311,$K$3:$AK$568,8,FALSE),"")</f>
        <v/>
      </c>
      <c r="NY311" t="str">
        <f ca="1">IFERROR(VLOOKUP(NT311,$K$3:$AK$568,9,FALSE),"")</f>
        <v/>
      </c>
      <c r="NZ311" s="7" t="str">
        <f ca="1">IFERROR(VLOOKUP(NT311,$K$3:$AK$568,27,FALSE),"")</f>
        <v/>
      </c>
      <c r="OB311">
        <v>313</v>
      </c>
      <c r="OC311" s="7" t="s">
        <v>19</v>
      </c>
      <c r="OD311" t="e">
        <f t="shared" ca="1" si="1548"/>
        <v>#N/A</v>
      </c>
      <c r="OE311" s="7" t="str">
        <f t="shared" ca="1" si="1549"/>
        <v/>
      </c>
      <c r="OF311" s="7" t="str">
        <f t="shared" ca="1" si="1550"/>
        <v/>
      </c>
      <c r="OG311" t="str">
        <f t="shared" ca="1" si="1551"/>
        <v/>
      </c>
      <c r="OI311">
        <v>313</v>
      </c>
      <c r="OJ311" s="7" t="s">
        <v>19</v>
      </c>
      <c r="OK311" s="7" t="str">
        <f t="shared" ca="1" si="1552"/>
        <v/>
      </c>
      <c r="OL311" s="7" t="str">
        <f t="shared" ca="1" si="1553"/>
        <v/>
      </c>
      <c r="OM311" t="str">
        <f ca="1">IFERROR(VLOOKUP(OI311,$L$3:$AK$568,7,FALSE),"")</f>
        <v/>
      </c>
      <c r="ON311" t="str">
        <f ca="1">IFERROR(VLOOKUP(OI311,$L$3:$AK$568,8,FALSE),"")</f>
        <v/>
      </c>
      <c r="OO311" s="7" t="str">
        <f ca="1">IFERROR(VLOOKUP(OI311,$L$3:$AK$568,26,FALSE),"")</f>
        <v/>
      </c>
      <c r="OQ311">
        <v>313</v>
      </c>
      <c r="OR311" s="7" t="s">
        <v>19</v>
      </c>
      <c r="OS311" t="e">
        <f t="shared" ca="1" si="1554"/>
        <v>#N/A</v>
      </c>
      <c r="OT311" s="7" t="str">
        <f t="shared" ca="1" si="1555"/>
        <v/>
      </c>
      <c r="OU311" s="7" t="str">
        <f t="shared" ca="1" si="1556"/>
        <v/>
      </c>
      <c r="OV311" t="str">
        <f t="shared" ca="1" si="1557"/>
        <v/>
      </c>
      <c r="OX311">
        <v>313</v>
      </c>
      <c r="OY311" s="7" t="s">
        <v>19</v>
      </c>
      <c r="OZ311" s="7" t="str">
        <f t="shared" ca="1" si="1558"/>
        <v/>
      </c>
      <c r="PA311" s="7" t="str">
        <f t="shared" ca="1" si="1559"/>
        <v/>
      </c>
      <c r="PB311" t="str">
        <f ca="1">IFERROR(VLOOKUP(OX311,$M$3:$AK$568,6,FALSE),"")</f>
        <v/>
      </c>
      <c r="PC311" t="str">
        <f ca="1">IFERROR(VLOOKUP(OX311,$M$3:$AK$568,7,FALSE),"")</f>
        <v/>
      </c>
      <c r="PD311" s="7" t="str">
        <f ca="1">IFERROR(VLOOKUP(OX311,$M$3:$AK$568,25,FALSE),"")</f>
        <v/>
      </c>
      <c r="PF311">
        <v>313</v>
      </c>
      <c r="PG311" s="7" t="s">
        <v>19</v>
      </c>
      <c r="PH311" t="e">
        <f t="shared" ca="1" si="1560"/>
        <v>#N/A</v>
      </c>
      <c r="PI311" s="7" t="str">
        <f t="shared" ca="1" si="1561"/>
        <v/>
      </c>
      <c r="PJ311" s="7" t="str">
        <f t="shared" ca="1" si="1562"/>
        <v/>
      </c>
      <c r="PK311" t="str">
        <f t="shared" ca="1" si="1563"/>
        <v/>
      </c>
      <c r="PM311">
        <v>313</v>
      </c>
      <c r="PN311" s="7" t="s">
        <v>19</v>
      </c>
      <c r="PO311" s="202" t="str">
        <f t="shared" ca="1" si="1564"/>
        <v/>
      </c>
      <c r="PP311" s="7" t="str">
        <f t="shared" ca="1" si="1565"/>
        <v/>
      </c>
      <c r="PQ311" t="str">
        <f ca="1">IFERROR(VLOOKUP(PM311,$G$325:$R$409,12,FALSE),"")</f>
        <v/>
      </c>
      <c r="PR311" t="e">
        <f ca="1">VLOOKUP(PM311,$G$324:$Q$409,11,FALSE)</f>
        <v>#N/A</v>
      </c>
      <c r="PS311" s="7" t="str">
        <f ca="1">VLOOKUP(PQ311,$R$325:$Y$409,8,FALSE)</f>
        <v>- -</v>
      </c>
      <c r="PT311" s="7">
        <f ca="1">ReSt</f>
        <v>-4</v>
      </c>
      <c r="PU311" s="7" t="e">
        <f t="shared" ca="1" si="1566"/>
        <v>#N/A</v>
      </c>
      <c r="PV311" s="7" t="e">
        <f t="shared" ca="1" si="1567"/>
        <v>#N/A</v>
      </c>
      <c r="PW311" s="7" t="str">
        <f ca="1">VLOOKUP(PQ311,$R$325:$AK$409,8,FALSE)</f>
        <v>- -</v>
      </c>
      <c r="PX311" s="7"/>
      <c r="PY311">
        <v>313</v>
      </c>
      <c r="PZ311" s="7" t="s">
        <v>19</v>
      </c>
      <c r="QA311" t="str">
        <f t="shared" ca="1" si="1568"/>
        <v/>
      </c>
      <c r="QB311" s="7" t="str">
        <f t="shared" ca="1" si="1569"/>
        <v/>
      </c>
      <c r="QC311" s="7" t="str">
        <f t="shared" ca="1" si="1570"/>
        <v/>
      </c>
      <c r="QD311" t="str">
        <f t="shared" ca="1" si="1571"/>
        <v/>
      </c>
      <c r="QF311">
        <v>313</v>
      </c>
      <c r="QG311" s="7" t="s">
        <v>19</v>
      </c>
      <c r="QH311" s="7" t="str">
        <f t="shared" ca="1" si="1572"/>
        <v/>
      </c>
      <c r="QI311" s="7" t="e">
        <f t="shared" ca="1" si="1573"/>
        <v>#VALUE!</v>
      </c>
      <c r="QJ311" t="e">
        <f t="shared" ca="1" si="1574"/>
        <v>#N/A</v>
      </c>
      <c r="QK311" s="7" t="e">
        <f t="shared" ca="1" si="1575"/>
        <v>#N/A</v>
      </c>
      <c r="QM311">
        <v>313</v>
      </c>
      <c r="QN311" s="7" t="s">
        <v>19</v>
      </c>
      <c r="QO311" t="str">
        <f t="shared" ca="1" si="1576"/>
        <v/>
      </c>
      <c r="QP311" s="7" t="str">
        <f t="shared" ca="1" si="1577"/>
        <v/>
      </c>
      <c r="QQ311" t="str">
        <f t="shared" ca="1" si="1578"/>
        <v/>
      </c>
    </row>
    <row r="312" spans="1:459" x14ac:dyDescent="0.25">
      <c r="A312" s="240" t="str">
        <f>IF('Character Sheet'!$B$4="Creature","N","Y")</f>
        <v>Y</v>
      </c>
      <c r="C312" s="75"/>
      <c r="D312" s="76"/>
      <c r="F312" s="75"/>
      <c r="G312" s="76"/>
      <c r="I312" s="75"/>
      <c r="J312" s="85"/>
      <c r="K312" s="85">
        <f t="shared" ca="1" si="1589"/>
        <v>7</v>
      </c>
      <c r="L312" s="85">
        <f t="shared" ca="1" si="1587"/>
        <v>7</v>
      </c>
      <c r="M312" s="70">
        <f t="shared" ca="1" si="1593"/>
        <v>18</v>
      </c>
      <c r="O312" s="222">
        <f t="shared" ca="1" si="1277"/>
        <v>197</v>
      </c>
      <c r="Q312" s="7" t="s">
        <v>1753</v>
      </c>
      <c r="R312" s="9" t="s">
        <v>1810</v>
      </c>
      <c r="S312" s="9" t="str">
        <f t="shared" si="1594"/>
        <v>Spell Trickery 4</v>
      </c>
      <c r="T312" s="61" t="str">
        <f>SUBSTITUTE(IFERROR(IFERROR(VLOOKUP(R312,'[1]Skill Statistics'!$A$3:$C$513,2,FALSE),VLOOKUP(Q312,'[1]Skill Statistics'!$A$3:$C$513,2,FALSE)),T311),"R*","ReSt")</f>
        <v>- -</v>
      </c>
      <c r="U312" s="61" t="str">
        <f>IFERROR(IFERROR(VLOOKUP(R312,'[1]Skill Statistics'!$A$3:$C$513,3,FALSE),VLOOKUP(Q312,'[1]Skill Statistics'!$A$3:$C$513,3,FALSE)),U311)</f>
        <v>- -</v>
      </c>
      <c r="V312" s="61" t="str">
        <f>IF(ISNUMBER(SEARCH("Category",R312)),"- -",IFERROR(IFERROR(VLOOKUP(Q312,[1]Professions!$A$4:$AM$288,MATCH(Profession,[1]Professions!$A$1:$AM$1,0),FALSE),VLOOKUP(Q312,Calculations!$B$91:$I$95,8,FALSE)),"- -"))</f>
        <v>5 / 7</v>
      </c>
      <c r="W312" s="60">
        <f t="shared" ca="1" si="1278"/>
        <v>0</v>
      </c>
      <c r="X312" s="7">
        <f ca="1">IFERROR(VLOOKUP(R312,$BS$6:$NR$519,MATCH(ActualLevel,$BS$3:$NR$3,0),FALSE),"- -")</f>
        <v>0</v>
      </c>
      <c r="Y312" s="7">
        <f t="shared" ca="1" si="1588"/>
        <v>0</v>
      </c>
      <c r="Z312" s="7">
        <f ca="1">IFERROR(VLOOKUP(Y312,Charts!$BQ$2:$BR$52,2,FALSE),"- -")</f>
        <v>-25</v>
      </c>
      <c r="AA312" s="7" t="str">
        <f t="shared" ca="1" si="1281"/>
        <v>- -</v>
      </c>
      <c r="AB312" s="7">
        <f t="shared" ca="1" si="1584"/>
        <v>0</v>
      </c>
      <c r="AC312" s="7"/>
      <c r="AD312" s="7"/>
      <c r="AE312" s="7"/>
      <c r="AF312" s="7"/>
      <c r="AG312" s="7"/>
      <c r="AH312" s="43"/>
      <c r="AI312" s="7"/>
      <c r="AJ312" s="7"/>
      <c r="AK312" s="7">
        <f t="shared" ca="1" si="1282"/>
        <v>-25</v>
      </c>
      <c r="AL312" s="7"/>
      <c r="AM312" s="69">
        <f>IFERROR(VLOOKUP(R312,'[1]Skill Statistics'!$A$3:$AN$513,MATCH(Profession,'[1]Skill Statistics'!$A$2:$AN$2,0),FALSE),0)</f>
        <v>0</v>
      </c>
      <c r="AN312" s="85">
        <f>IFERROR(VLOOKUP(Q312,'[1]Skill Statistics'!$A$3:$BK$513,MATCH(Archetype,'[1]Skill Statistics'!$A$2:$BK$2,0),FALSE),0)</f>
        <v>0</v>
      </c>
      <c r="AO312" s="85">
        <f>IFERROR(VLOOKUP(Q312,'[1]Skill Statistics'!$A$3:$BB$513,MATCH(Race,'[1]Skill Statistics'!$A$2:$BB$2,0),FALSE),0)</f>
        <v>0</v>
      </c>
      <c r="AP312" s="85">
        <f t="shared" ca="1" si="1495"/>
        <v>0</v>
      </c>
      <c r="AQ312" s="70"/>
      <c r="AS312" s="69">
        <f>IFERROR(VLOOKUP(Q312,'[1]Professional Skills'!$A$4:$AM$288,MATCH(Profession,'[1]Professional Skills'!$A$3:$AM$3,0),FALSE),"- -")</f>
        <v>0</v>
      </c>
      <c r="AT312" t="s">
        <v>1812</v>
      </c>
      <c r="AU312" s="7" t="str">
        <f t="shared" si="1586"/>
        <v/>
      </c>
      <c r="AV312" s="7">
        <f t="shared" ca="1" si="1585"/>
        <v>0</v>
      </c>
      <c r="AW312" t="str">
        <f t="shared" si="1580"/>
        <v/>
      </c>
      <c r="AX312" t="str">
        <f>IFERROR(_xlfn.RANK.EQ(AW312,$AW$5:$AW$568),"")</f>
        <v/>
      </c>
      <c r="AY312">
        <f t="shared" si="1595"/>
        <v>0</v>
      </c>
      <c r="AZ312" s="70" t="str">
        <f t="shared" si="1283"/>
        <v/>
      </c>
      <c r="BB312" s="69">
        <f>IFERROR(IF(Q312="Language",VLOOKUP(R312,[1]Cultures!$B$4:$N$218,MATCH(Culture,[1]Cultures!$B$3:$N$3,0),FALSE),VLOOKUP(Q312,[1]Cultures!$B$4:$O$212,MATCH(Culture,[1]Cultures!$B$3:$O$3,0),FALSE)),"- -")</f>
        <v>0</v>
      </c>
      <c r="BC312" t="s">
        <v>1812</v>
      </c>
      <c r="BD312">
        <f t="shared" ca="1" si="1581"/>
        <v>0.47460870773591368</v>
      </c>
      <c r="BE312">
        <f t="shared" ca="1" si="1582"/>
        <v>0.47460870773591368</v>
      </c>
      <c r="BH312">
        <f ca="1">_xlfn.RANK.EQ(BE312,$BE$309:$BE$313)</f>
        <v>4</v>
      </c>
      <c r="BI312" s="7">
        <f t="shared" ca="1" si="1284"/>
        <v>0</v>
      </c>
      <c r="BK312" s="7"/>
      <c r="BL312" s="70">
        <f t="shared" ca="1" si="1286"/>
        <v>0</v>
      </c>
      <c r="BN312" s="69">
        <f>IFERROR(VLOOKUP(V312,Charts!$BT$2:$BV$14,3,FALSE),"- -")</f>
        <v>0.46153846153846156</v>
      </c>
      <c r="BO312" s="85">
        <f t="shared" ca="1" si="1496"/>
        <v>1.6495373843914392</v>
      </c>
      <c r="BP312" s="70">
        <f t="shared" ca="1" si="1583"/>
        <v>197</v>
      </c>
      <c r="BR312" s="7">
        <v>311</v>
      </c>
      <c r="BS312" s="9" t="str">
        <f ca="1">VLOOKUP(BR312,$O$3:$R$568,4,FALSE)</f>
        <v>Spell Resistance</v>
      </c>
      <c r="BT312" s="7" t="str">
        <f ca="1">VLOOKUP(BS312,$R$3:$V$568,5,FALSE)</f>
        <v>3 / 5</v>
      </c>
      <c r="BU312" s="7">
        <f ca="1">VLOOKUP(BT312,Charts!$BT$2:$BV$14,3,FALSE)</f>
        <v>0.61538461538461542</v>
      </c>
      <c r="BV312" s="7" t="str">
        <f t="shared" ca="1" si="1287"/>
        <v>3</v>
      </c>
      <c r="BW312" s="7" t="str">
        <f t="shared" ca="1" si="1288"/>
        <v>5</v>
      </c>
      <c r="BY312" s="7">
        <f t="shared" ca="1" si="1289"/>
        <v>0.64641923129441414</v>
      </c>
      <c r="BZ312" s="7">
        <f t="shared" ca="1" si="1290"/>
        <v>-3.1034615909798724E-2</v>
      </c>
      <c r="CA312" s="7">
        <f t="shared" ca="1" si="1291"/>
        <v>0</v>
      </c>
      <c r="CB312" s="7">
        <f t="shared" ca="1" si="1292"/>
        <v>0</v>
      </c>
      <c r="CC312" s="7" t="str">
        <f ca="1">IFERROR(IF(CC311+CB312&gt;CD$4,CC311,CC311+CB312),"")</f>
        <v/>
      </c>
      <c r="CD312" s="7">
        <f t="shared" ca="1" si="1497"/>
        <v>0</v>
      </c>
      <c r="CE312" s="7">
        <f t="shared" ca="1" si="1293"/>
        <v>0.83829594527663831</v>
      </c>
      <c r="CF312" s="7">
        <f t="shared" ca="1" si="1294"/>
        <v>-0.22291132989202289</v>
      </c>
      <c r="CG312" s="7">
        <f t="shared" ca="1" si="1295"/>
        <v>0</v>
      </c>
      <c r="CH312" s="7">
        <f t="shared" ca="1" si="1296"/>
        <v>0</v>
      </c>
      <c r="CI312" s="7" t="str">
        <f ca="1">IFERROR(IF(CI311+CH312&gt;CJ$4,CI311,CI311+CH312),"")</f>
        <v/>
      </c>
      <c r="CJ312" s="7">
        <f t="shared" ca="1" si="1498"/>
        <v>0</v>
      </c>
      <c r="CK312" s="7">
        <f t="shared" ca="1" si="1297"/>
        <v>0.8391396770997428</v>
      </c>
      <c r="CL312" s="7">
        <f t="shared" ca="1" si="1298"/>
        <v>-0.22375506171512738</v>
      </c>
      <c r="CM312" s="7">
        <f t="shared" ca="1" si="1299"/>
        <v>0</v>
      </c>
      <c r="CN312" s="7">
        <f t="shared" ca="1" si="1300"/>
        <v>0</v>
      </c>
      <c r="CO312" s="7" t="str">
        <f ca="1">IFERROR(IF(CO311+CN312&gt;CP$4,CO311,CO311+CN312),"")</f>
        <v/>
      </c>
      <c r="CP312" s="7">
        <f t="shared" ca="1" si="1499"/>
        <v>0</v>
      </c>
      <c r="CQ312" s="7">
        <f t="shared" ca="1" si="1301"/>
        <v>0.69103637078161995</v>
      </c>
      <c r="CR312" s="7">
        <f t="shared" ca="1" si="1302"/>
        <v>-7.5651755397004528E-2</v>
      </c>
      <c r="CS312" s="7">
        <f t="shared" ca="1" si="1303"/>
        <v>0</v>
      </c>
      <c r="CT312" s="7">
        <f t="shared" ca="1" si="1304"/>
        <v>0</v>
      </c>
      <c r="CU312" s="7" t="str">
        <f ca="1">IFERROR(IF(CU311+CT312&gt;CV$4,CU311,CU311+CT312),"")</f>
        <v/>
      </c>
      <c r="CV312" s="7">
        <f t="shared" ca="1" si="1500"/>
        <v>0</v>
      </c>
      <c r="CW312" s="7">
        <f t="shared" ca="1" si="1305"/>
        <v>0.25176855743621196</v>
      </c>
      <c r="CX312" s="7">
        <f t="shared" ca="1" si="1306"/>
        <v>0.36361605794840346</v>
      </c>
      <c r="CY312" s="7">
        <f t="shared" ca="1" si="1307"/>
        <v>1</v>
      </c>
      <c r="CZ312" s="7" t="str">
        <f t="shared" ca="1" si="1308"/>
        <v>3</v>
      </c>
      <c r="DA312" s="7" t="str">
        <f ca="1">IFERROR(IF(DA311+CZ312&gt;DB$4,DA311,DA311+CZ312),"")</f>
        <v/>
      </c>
      <c r="DB312" s="7">
        <f t="shared" ca="1" si="1501"/>
        <v>0</v>
      </c>
      <c r="DC312" s="7">
        <f t="shared" ca="1" si="1309"/>
        <v>4.7361050988316E-2</v>
      </c>
      <c r="DD312" s="7">
        <f t="shared" ca="1" si="1310"/>
        <v>0.56802356439629942</v>
      </c>
      <c r="DE312" s="7">
        <f t="shared" ca="1" si="1311"/>
        <v>1</v>
      </c>
      <c r="DF312" s="7" t="str">
        <f t="shared" ca="1" si="1312"/>
        <v>3</v>
      </c>
      <c r="DG312" s="7" t="str">
        <f ca="1">IFERROR(IF(DG311+DF312&gt;DH$4,DG311,DG311+DF312),"")</f>
        <v/>
      </c>
      <c r="DH312" s="7">
        <f t="shared" ca="1" si="1502"/>
        <v>0</v>
      </c>
      <c r="DI312" s="7">
        <f t="shared" ca="1" si="1313"/>
        <v>0.2812194715279841</v>
      </c>
      <c r="DJ312" s="7">
        <f t="shared" ca="1" si="1314"/>
        <v>0.33416514385663132</v>
      </c>
      <c r="DK312" s="7">
        <f t="shared" ca="1" si="1315"/>
        <v>1</v>
      </c>
      <c r="DL312" s="7" t="str">
        <f t="shared" ca="1" si="1316"/>
        <v>3</v>
      </c>
      <c r="DM312" s="7" t="str">
        <f ca="1">IFERROR(IF(DM311+DL312&gt;DN$4,DM311,DM311+DL312),"")</f>
        <v/>
      </c>
      <c r="DN312" s="7">
        <f t="shared" ca="1" si="1503"/>
        <v>0</v>
      </c>
      <c r="DO312" s="7">
        <f t="shared" ca="1" si="1317"/>
        <v>0.50931164524189099</v>
      </c>
      <c r="DP312" s="7">
        <f t="shared" ca="1" si="1318"/>
        <v>0.10607297014272443</v>
      </c>
      <c r="DQ312" s="7">
        <f t="shared" ca="1" si="1319"/>
        <v>1</v>
      </c>
      <c r="DR312" s="7" t="str">
        <f t="shared" ca="1" si="1320"/>
        <v>3</v>
      </c>
      <c r="DS312" s="7" t="str">
        <f ca="1">IFERROR(IF(DS311+DR312&gt;DT$4,DS311,DS311+DR312),"")</f>
        <v/>
      </c>
      <c r="DT312" s="7">
        <f t="shared" ca="1" si="1504"/>
        <v>0</v>
      </c>
      <c r="DU312" s="7">
        <f t="shared" ca="1" si="1321"/>
        <v>6.4638106247588589E-2</v>
      </c>
      <c r="DV312" s="7">
        <f t="shared" ca="1" si="1322"/>
        <v>0.55074650913702683</v>
      </c>
      <c r="DW312" s="7">
        <f t="shared" ca="1" si="1323"/>
        <v>1</v>
      </c>
      <c r="DX312" s="7" t="str">
        <f t="shared" ca="1" si="1324"/>
        <v>3</v>
      </c>
      <c r="DY312" s="7" t="str">
        <f ca="1">IFERROR(IF(DY311+DX312&gt;DZ$4,DY311,DY311+DX312),"")</f>
        <v/>
      </c>
      <c r="DZ312" s="7">
        <f t="shared" ca="1" si="1505"/>
        <v>0</v>
      </c>
      <c r="EA312" s="7">
        <f t="shared" ca="1" si="1325"/>
        <v>0.30970486189380986</v>
      </c>
      <c r="EB312" s="7">
        <f t="shared" ca="1" si="1326"/>
        <v>0.30567975349080556</v>
      </c>
      <c r="EC312" s="7">
        <f t="shared" ca="1" si="1327"/>
        <v>1</v>
      </c>
      <c r="ED312" s="7" t="str">
        <f t="shared" ca="1" si="1328"/>
        <v>3</v>
      </c>
      <c r="EE312" s="7" t="str">
        <f ca="1">IFERROR(IF(EE311+ED312&gt;EF$4,EE311,EE311+ED312),"")</f>
        <v/>
      </c>
      <c r="EF312" s="7">
        <f t="shared" ca="1" si="1506"/>
        <v>0</v>
      </c>
      <c r="EG312" s="7">
        <f t="shared" ca="1" si="1329"/>
        <v>0.10601397454754191</v>
      </c>
      <c r="EH312" s="7">
        <f t="shared" ca="1" si="1330"/>
        <v>0.50937064083707351</v>
      </c>
      <c r="EI312" s="7">
        <f t="shared" ca="1" si="1331"/>
        <v>1</v>
      </c>
      <c r="EJ312" s="7" t="str">
        <f t="shared" ca="1" si="1332"/>
        <v>3</v>
      </c>
      <c r="EK312" s="7" t="str">
        <f ca="1">IFERROR(IF(EK311+EJ312&gt;EL$4,EK311,EK311+EJ312),"")</f>
        <v/>
      </c>
      <c r="EL312" s="7">
        <f t="shared" ca="1" si="1507"/>
        <v>0</v>
      </c>
      <c r="EM312" s="7">
        <f t="shared" ca="1" si="1333"/>
        <v>0.57563243962527422</v>
      </c>
      <c r="EN312" s="7">
        <f t="shared" ca="1" si="1334"/>
        <v>3.9752175759341202E-2</v>
      </c>
      <c r="EO312" s="7">
        <f t="shared" ca="1" si="1335"/>
        <v>1</v>
      </c>
      <c r="EP312" s="7" t="str">
        <f t="shared" ca="1" si="1336"/>
        <v>3</v>
      </c>
      <c r="EQ312" s="7" t="str">
        <f ca="1">IFERROR(IF(EQ311+EP312&gt;ER$4,EQ311,EQ311+EP312),"")</f>
        <v/>
      </c>
      <c r="ER312" s="7">
        <f t="shared" ca="1" si="1508"/>
        <v>0</v>
      </c>
      <c r="ES312" s="7">
        <f t="shared" ca="1" si="1337"/>
        <v>0.14421188153352027</v>
      </c>
      <c r="ET312" s="7">
        <f t="shared" ca="1" si="1338"/>
        <v>0.47117273385109515</v>
      </c>
      <c r="EU312" s="7">
        <f t="shared" ca="1" si="1339"/>
        <v>1</v>
      </c>
      <c r="EV312" s="7" t="str">
        <f t="shared" ca="1" si="1340"/>
        <v>3</v>
      </c>
      <c r="EW312" s="7" t="str">
        <f ca="1">IFERROR(IF(EW311+EV312&gt;EX$4,EW311,EW311+EV312),"")</f>
        <v/>
      </c>
      <c r="EX312" s="7">
        <f t="shared" ca="1" si="1509"/>
        <v>0</v>
      </c>
      <c r="EY312" s="7">
        <f t="shared" ca="1" si="1341"/>
        <v>0.99873043163711062</v>
      </c>
      <c r="EZ312" s="7">
        <f t="shared" ca="1" si="1342"/>
        <v>-0.3833458162524952</v>
      </c>
      <c r="FA312" s="7">
        <f t="shared" ca="1" si="1343"/>
        <v>0</v>
      </c>
      <c r="FB312" s="7">
        <f t="shared" ca="1" si="1344"/>
        <v>0</v>
      </c>
      <c r="FC312" s="7" t="str">
        <f ca="1">IFERROR(IF(FC311+FB312&gt;FD$4,FC311,FC311+FB312),"")</f>
        <v/>
      </c>
      <c r="FD312" s="7">
        <f t="shared" ca="1" si="1510"/>
        <v>0</v>
      </c>
      <c r="FE312" s="7">
        <f t="shared" ca="1" si="1345"/>
        <v>0.98236176499507988</v>
      </c>
      <c r="FF312" s="7">
        <f t="shared" ca="1" si="1346"/>
        <v>-0.36697714961046446</v>
      </c>
      <c r="FG312" s="7">
        <f t="shared" ca="1" si="1347"/>
        <v>0</v>
      </c>
      <c r="FH312" s="7">
        <f t="shared" ca="1" si="1348"/>
        <v>0</v>
      </c>
      <c r="FI312" s="7" t="str">
        <f ca="1">IFERROR(IF(FI311+FH312&gt;FJ$4,FI311,FI311+FH312),"")</f>
        <v/>
      </c>
      <c r="FJ312" s="7">
        <f t="shared" ca="1" si="1511"/>
        <v>0</v>
      </c>
      <c r="FK312" s="7">
        <f t="shared" ca="1" si="1349"/>
        <v>0.93537942621676418</v>
      </c>
      <c r="FL312" s="7">
        <f t="shared" ca="1" si="1350"/>
        <v>-0.31999481083214876</v>
      </c>
      <c r="FM312" s="7">
        <f t="shared" ca="1" si="1351"/>
        <v>0</v>
      </c>
      <c r="FN312" s="7">
        <f t="shared" ca="1" si="1352"/>
        <v>0</v>
      </c>
      <c r="FO312" s="7" t="str">
        <f ca="1">IFERROR(IF(FO311+FN312&gt;FP$4,FO311,FO311+FN312),"")</f>
        <v/>
      </c>
      <c r="FP312" s="7">
        <f t="shared" ca="1" si="1512"/>
        <v>0</v>
      </c>
      <c r="FQ312" s="7">
        <f t="shared" ca="1" si="1353"/>
        <v>0.50041276693197889</v>
      </c>
      <c r="FR312" s="7">
        <f t="shared" ca="1" si="1354"/>
        <v>0.11497184845263653</v>
      </c>
      <c r="FS312" s="7">
        <f t="shared" ca="1" si="1355"/>
        <v>1</v>
      </c>
      <c r="FT312" s="7" t="str">
        <f t="shared" ca="1" si="1356"/>
        <v>3</v>
      </c>
      <c r="FU312" s="7" t="str">
        <f ca="1">IFERROR(IF(FU311+FT312&gt;FV$4,FU311,FU311+FT312),"")</f>
        <v/>
      </c>
      <c r="FV312" s="7">
        <f t="shared" ca="1" si="1513"/>
        <v>0</v>
      </c>
      <c r="FW312" s="7">
        <f t="shared" ca="1" si="1357"/>
        <v>4.622725966654162E-2</v>
      </c>
      <c r="FX312" s="7">
        <f t="shared" ca="1" si="1358"/>
        <v>0.5691573557180738</v>
      </c>
      <c r="FY312" s="7">
        <f t="shared" ca="1" si="1359"/>
        <v>1</v>
      </c>
      <c r="FZ312" s="7" t="str">
        <f t="shared" ca="1" si="1360"/>
        <v>3</v>
      </c>
      <c r="GA312" s="7" t="str">
        <f ca="1">IFERROR(IF(GA311+FZ312&gt;GB$4,GA311,GA311+FZ312),"")</f>
        <v/>
      </c>
      <c r="GB312" s="7">
        <f t="shared" ca="1" si="1514"/>
        <v>0</v>
      </c>
      <c r="GC312" s="7">
        <f t="shared" ca="1" si="1361"/>
        <v>0.80255909788108115</v>
      </c>
      <c r="GD312" s="7">
        <f t="shared" ca="1" si="1362"/>
        <v>-0.18717448249646573</v>
      </c>
      <c r="GE312" s="7">
        <f t="shared" ca="1" si="1363"/>
        <v>0</v>
      </c>
      <c r="GF312" s="7">
        <f t="shared" ca="1" si="1364"/>
        <v>0</v>
      </c>
      <c r="GG312" s="7" t="str">
        <f ca="1">IFERROR(IF(GG311+GF312&gt;GH$4,GG311,GG311+GF312),"")</f>
        <v/>
      </c>
      <c r="GH312" s="7">
        <f t="shared" ca="1" si="1515"/>
        <v>0</v>
      </c>
      <c r="GI312" s="7">
        <f t="shared" ca="1" si="1365"/>
        <v>0.83430926112517945</v>
      </c>
      <c r="GJ312" s="7">
        <f t="shared" ca="1" si="1366"/>
        <v>-0.21892464574056403</v>
      </c>
      <c r="GK312" s="7">
        <f t="shared" ca="1" si="1367"/>
        <v>0</v>
      </c>
      <c r="GL312" s="7">
        <f t="shared" ca="1" si="1368"/>
        <v>0</v>
      </c>
      <c r="GM312" s="7" t="str">
        <f ca="1">IFERROR(IF(GM311+GL312&gt;GN$4,GM311,GM311+GL312),"")</f>
        <v/>
      </c>
      <c r="GN312" s="7">
        <f t="shared" ca="1" si="1516"/>
        <v>0</v>
      </c>
      <c r="GO312" s="7">
        <f t="shared" ca="1" si="1369"/>
        <v>0.69751387509559082</v>
      </c>
      <c r="GP312" s="7">
        <f t="shared" ca="1" si="1370"/>
        <v>-8.21292597109754E-2</v>
      </c>
      <c r="GQ312" s="7">
        <f t="shared" ca="1" si="1371"/>
        <v>0</v>
      </c>
      <c r="GR312" s="7">
        <f t="shared" ca="1" si="1372"/>
        <v>0</v>
      </c>
      <c r="GS312" s="7" t="str">
        <f ca="1">IFERROR(IF(GS311+GR312&gt;GT$4,GS311,GS311+GR312),"")</f>
        <v/>
      </c>
      <c r="GT312" s="7">
        <f t="shared" ca="1" si="1517"/>
        <v>0</v>
      </c>
      <c r="GU312" s="7">
        <f t="shared" ca="1" si="1373"/>
        <v>0.85207444226219287</v>
      </c>
      <c r="GV312" s="7">
        <f t="shared" ca="1" si="1374"/>
        <v>-0.23668982687757745</v>
      </c>
      <c r="GW312" s="7">
        <f t="shared" ca="1" si="1375"/>
        <v>0</v>
      </c>
      <c r="GX312" s="7">
        <f t="shared" ca="1" si="1376"/>
        <v>0</v>
      </c>
      <c r="GY312" s="7" t="str">
        <f ca="1">IFERROR(IF(GY311+GX312&gt;GZ$4,GY311,GY311+GX312),"")</f>
        <v/>
      </c>
      <c r="GZ312" s="7">
        <f t="shared" ca="1" si="1518"/>
        <v>0</v>
      </c>
      <c r="HA312" s="7">
        <f t="shared" ca="1" si="1377"/>
        <v>0.74842701303055792</v>
      </c>
      <c r="HB312" s="7">
        <f t="shared" ca="1" si="1378"/>
        <v>-0.1330423976459425</v>
      </c>
      <c r="HC312" s="7">
        <f t="shared" ca="1" si="1379"/>
        <v>0</v>
      </c>
      <c r="HD312" s="7">
        <f t="shared" ca="1" si="1380"/>
        <v>0</v>
      </c>
      <c r="HE312" s="7" t="str">
        <f ca="1">IFERROR(IF(HE311+HD312&gt;HF$4,HE311,HE311+HD312),"")</f>
        <v/>
      </c>
      <c r="HF312" s="7">
        <f t="shared" ca="1" si="1519"/>
        <v>0</v>
      </c>
      <c r="HG312" s="7">
        <f t="shared" ca="1" si="1381"/>
        <v>0.61041159473774775</v>
      </c>
      <c r="HH312" s="7">
        <f t="shared" ca="1" si="1382"/>
        <v>4.9730206468676652E-3</v>
      </c>
      <c r="HI312" s="7">
        <f t="shared" ca="1" si="1383"/>
        <v>1</v>
      </c>
      <c r="HJ312" s="7" t="str">
        <f t="shared" ca="1" si="1384"/>
        <v>3</v>
      </c>
      <c r="HK312" s="7" t="str">
        <f ca="1">IFERROR(IF(HK311+HJ312&gt;HL$4,HK311,HK311+HJ312),"")</f>
        <v/>
      </c>
      <c r="HL312" s="7">
        <f t="shared" ca="1" si="1520"/>
        <v>0</v>
      </c>
      <c r="HM312" s="7">
        <f t="shared" ca="1" si="1385"/>
        <v>0.15397405923907392</v>
      </c>
      <c r="HN312" s="7">
        <f t="shared" ca="1" si="1386"/>
        <v>0.46141055614554149</v>
      </c>
      <c r="HO312" s="7">
        <f t="shared" ca="1" si="1387"/>
        <v>1</v>
      </c>
      <c r="HP312" s="7" t="str">
        <f t="shared" ca="1" si="1388"/>
        <v>3</v>
      </c>
      <c r="HQ312" s="7" t="str">
        <f ca="1">IFERROR(IF(HQ311+HP312&gt;HR$4,HQ311,HQ311+HP312),"")</f>
        <v/>
      </c>
      <c r="HR312" s="7">
        <f t="shared" ca="1" si="1521"/>
        <v>0</v>
      </c>
      <c r="HS312" s="7">
        <f t="shared" ca="1" si="1389"/>
        <v>0.89234506554517523</v>
      </c>
      <c r="HT312" s="7">
        <f t="shared" ca="1" si="1390"/>
        <v>-0.27696045016055981</v>
      </c>
      <c r="HU312" s="7">
        <f t="shared" ca="1" si="1391"/>
        <v>0</v>
      </c>
      <c r="HV312" s="7">
        <f t="shared" ca="1" si="1392"/>
        <v>0</v>
      </c>
      <c r="HW312" s="7" t="str">
        <f ca="1">IFERROR(IF(HW311+HV312&gt;HX$4,HW311,HW311+HV312),"")</f>
        <v/>
      </c>
      <c r="HX312" s="7">
        <f t="shared" ca="1" si="1522"/>
        <v>0</v>
      </c>
      <c r="HY312" s="7">
        <f t="shared" ca="1" si="1393"/>
        <v>0.17569686574930909</v>
      </c>
      <c r="HZ312" s="7">
        <f t="shared" ca="1" si="1394"/>
        <v>0.43968774963530632</v>
      </c>
      <c r="IA312" s="7">
        <f t="shared" ca="1" si="1395"/>
        <v>1</v>
      </c>
      <c r="IB312" s="7" t="str">
        <f t="shared" ca="1" si="1396"/>
        <v>3</v>
      </c>
      <c r="IC312" s="7" t="str">
        <f ca="1">IFERROR(IF(IC311+IB312&gt;ID$4,IC311,IC311+IB312),"")</f>
        <v/>
      </c>
      <c r="ID312" s="7">
        <f t="shared" ca="1" si="1523"/>
        <v>0</v>
      </c>
      <c r="IE312" s="7">
        <f t="shared" ca="1" si="1397"/>
        <v>0.23222761218872223</v>
      </c>
      <c r="IF312" s="7">
        <f t="shared" ca="1" si="1398"/>
        <v>0.38315700319589319</v>
      </c>
      <c r="IG312" s="7">
        <f t="shared" ca="1" si="1399"/>
        <v>1</v>
      </c>
      <c r="IH312" s="7" t="str">
        <f t="shared" ca="1" si="1400"/>
        <v>3</v>
      </c>
      <c r="II312" s="7" t="str">
        <f ca="1">IFERROR(IF(II311+IH312&gt;IJ$4,II311,II311+IH312),"")</f>
        <v/>
      </c>
      <c r="IJ312" s="7">
        <f t="shared" ca="1" si="1524"/>
        <v>0</v>
      </c>
      <c r="IK312" s="7">
        <f t="shared" ca="1" si="1401"/>
        <v>0.46384223097942301</v>
      </c>
      <c r="IL312" s="7">
        <f t="shared" ca="1" si="1402"/>
        <v>0.15154238440519241</v>
      </c>
      <c r="IM312" s="7">
        <f t="shared" ca="1" si="1403"/>
        <v>1</v>
      </c>
      <c r="IN312" s="7" t="str">
        <f t="shared" ca="1" si="1404"/>
        <v>3</v>
      </c>
      <c r="IO312" s="7" t="str">
        <f ca="1">IFERROR(IF(IO311+IN312&gt;IP$4,IO311,IO311+IN312),"")</f>
        <v/>
      </c>
      <c r="IP312" s="7">
        <f t="shared" ca="1" si="1525"/>
        <v>0</v>
      </c>
      <c r="IQ312" s="7">
        <f t="shared" ca="1" si="1405"/>
        <v>0.53761816067794643</v>
      </c>
      <c r="IR312" s="7">
        <f t="shared" ca="1" si="1406"/>
        <v>7.7766454706668986E-2</v>
      </c>
      <c r="IS312" s="7">
        <f t="shared" ca="1" si="1407"/>
        <v>1</v>
      </c>
      <c r="IT312" s="7" t="str">
        <f t="shared" ca="1" si="1408"/>
        <v>3</v>
      </c>
      <c r="IU312" s="7" t="str">
        <f ca="1">IFERROR(IF(IU311+IT312&gt;IV$4,IU311,IU311+IT312),"")</f>
        <v/>
      </c>
      <c r="IV312" s="7">
        <f t="shared" ca="1" si="1526"/>
        <v>0</v>
      </c>
      <c r="IW312" s="7">
        <f t="shared" ca="1" si="1409"/>
        <v>0.60827408392726523</v>
      </c>
      <c r="IX312" s="7">
        <f t="shared" ca="1" si="1410"/>
        <v>7.1105314573501888E-3</v>
      </c>
      <c r="IY312" s="7">
        <f t="shared" ca="1" si="1411"/>
        <v>1</v>
      </c>
      <c r="IZ312" s="7" t="str">
        <f t="shared" ca="1" si="1412"/>
        <v>3</v>
      </c>
      <c r="JA312" s="7" t="str">
        <f ca="1">IFERROR(IF(JA311+IZ312&gt;JB$4,JA311,JA311+IZ312),"")</f>
        <v/>
      </c>
      <c r="JB312" s="7">
        <f t="shared" ca="1" si="1527"/>
        <v>0</v>
      </c>
      <c r="JC312" s="7">
        <f t="shared" ca="1" si="1413"/>
        <v>0.68404632314364</v>
      </c>
      <c r="JD312" s="7">
        <f t="shared" ca="1" si="1414"/>
        <v>-6.8661707759024582E-2</v>
      </c>
      <c r="JE312" s="7">
        <f t="shared" ca="1" si="1415"/>
        <v>0</v>
      </c>
      <c r="JF312" s="7">
        <f t="shared" ca="1" si="1416"/>
        <v>0</v>
      </c>
      <c r="JG312" s="7" t="str">
        <f ca="1">IFERROR(IF(JG311+JF312&gt;JH$4,JG311,JG311+JF312),"")</f>
        <v/>
      </c>
      <c r="JH312" s="7">
        <f t="shared" ca="1" si="1528"/>
        <v>0</v>
      </c>
      <c r="JI312" s="7">
        <f t="shared" ca="1" si="1417"/>
        <v>0.50960849680468567</v>
      </c>
      <c r="JJ312" s="7">
        <f t="shared" ca="1" si="1418"/>
        <v>0.10577611857992975</v>
      </c>
      <c r="JK312" s="7">
        <f t="shared" ca="1" si="1419"/>
        <v>1</v>
      </c>
      <c r="JL312" s="7" t="str">
        <f t="shared" ca="1" si="1420"/>
        <v>3</v>
      </c>
      <c r="JM312" s="7" t="str">
        <f ca="1">IFERROR(IF(JM311+JL312&gt;JN$4,JM311,JM311+JL312),"")</f>
        <v/>
      </c>
      <c r="JN312" s="7">
        <f t="shared" ca="1" si="1529"/>
        <v>0</v>
      </c>
      <c r="JO312" s="7">
        <f t="shared" ca="1" si="1421"/>
        <v>0.58897499909010043</v>
      </c>
      <c r="JP312" s="7">
        <f t="shared" ca="1" si="1422"/>
        <v>2.6409616294514993E-2</v>
      </c>
      <c r="JQ312" s="7">
        <f t="shared" ca="1" si="1423"/>
        <v>1</v>
      </c>
      <c r="JR312" s="7" t="str">
        <f t="shared" ca="1" si="1424"/>
        <v>3</v>
      </c>
      <c r="JS312" s="7" t="str">
        <f ca="1">IFERROR(IF(JS311+JR312&gt;JT$4,JS311,JS311+JR312),"")</f>
        <v/>
      </c>
      <c r="JT312" s="7">
        <f t="shared" ca="1" si="1530"/>
        <v>0</v>
      </c>
      <c r="JU312" s="7">
        <f t="shared" ca="1" si="1425"/>
        <v>0.44680460787006948</v>
      </c>
      <c r="JV312" s="7">
        <f t="shared" ca="1" si="1426"/>
        <v>0.16858000751454594</v>
      </c>
      <c r="JW312" s="7">
        <f t="shared" ca="1" si="1427"/>
        <v>1</v>
      </c>
      <c r="JX312" s="7" t="str">
        <f t="shared" ca="1" si="1428"/>
        <v>3</v>
      </c>
      <c r="JY312" s="7" t="str">
        <f ca="1">IFERROR(IF(JY311+JX312&gt;JZ$4,JY311,JY311+JX312),"")</f>
        <v/>
      </c>
      <c r="JZ312" s="7">
        <f t="shared" ca="1" si="1531"/>
        <v>0</v>
      </c>
      <c r="KA312" s="7">
        <f t="shared" ca="1" si="1429"/>
        <v>0.63474246647208699</v>
      </c>
      <c r="KB312" s="7">
        <f t="shared" ca="1" si="1430"/>
        <v>-1.9357851087471567E-2</v>
      </c>
      <c r="KC312" s="7">
        <f t="shared" ca="1" si="1431"/>
        <v>0</v>
      </c>
      <c r="KD312" s="7">
        <f t="shared" ca="1" si="1432"/>
        <v>0</v>
      </c>
      <c r="KE312" s="7" t="str">
        <f ca="1">IFERROR(IF(KE311+KD312&gt;KF$4,KE311,KE311+KD312),"")</f>
        <v/>
      </c>
      <c r="KF312" s="7">
        <f t="shared" ca="1" si="1532"/>
        <v>0</v>
      </c>
      <c r="KG312" s="7">
        <f t="shared" ca="1" si="1433"/>
        <v>0.83223180356597171</v>
      </c>
      <c r="KH312" s="7">
        <f t="shared" ca="1" si="1434"/>
        <v>-0.21684718818135629</v>
      </c>
      <c r="KI312" s="7">
        <f t="shared" ca="1" si="1435"/>
        <v>0</v>
      </c>
      <c r="KJ312" s="7">
        <f t="shared" ca="1" si="1436"/>
        <v>0</v>
      </c>
      <c r="KK312" s="7" t="str">
        <f ca="1">IFERROR(IF(KK311+KJ312&gt;KL$4,KK311,KK311+KJ312),"")</f>
        <v/>
      </c>
      <c r="KL312" s="7">
        <f t="shared" ca="1" si="1533"/>
        <v>0</v>
      </c>
      <c r="KM312" s="7">
        <f t="shared" ca="1" si="1437"/>
        <v>0.73763653594983869</v>
      </c>
      <c r="KN312" s="7">
        <f t="shared" ca="1" si="1438"/>
        <v>-0.12225192056522327</v>
      </c>
      <c r="KO312" s="7">
        <f t="shared" ca="1" si="1439"/>
        <v>0</v>
      </c>
      <c r="KP312" s="7">
        <f t="shared" ca="1" si="1440"/>
        <v>0</v>
      </c>
      <c r="KQ312" s="7" t="str">
        <f ca="1">IFERROR(IF(KQ311+KP312&gt;KR$4,KQ311,KQ311+KP312),"")</f>
        <v/>
      </c>
      <c r="KR312" s="7">
        <f t="shared" ca="1" si="1534"/>
        <v>0</v>
      </c>
      <c r="KS312" s="7">
        <f t="shared" ca="1" si="1441"/>
        <v>0.47233627571239489</v>
      </c>
      <c r="KT312" s="7">
        <f t="shared" ca="1" si="1442"/>
        <v>0.14304833967222053</v>
      </c>
      <c r="KU312" s="7">
        <f t="shared" ca="1" si="1443"/>
        <v>1</v>
      </c>
      <c r="KV312" s="7" t="str">
        <f t="shared" ca="1" si="1444"/>
        <v>3</v>
      </c>
      <c r="KW312" s="7" t="str">
        <f ca="1">IFERROR(IF(KW311+KV312&gt;KX$4,KW311,KW311+KV312),"")</f>
        <v/>
      </c>
      <c r="KX312" s="7">
        <f t="shared" ca="1" si="1535"/>
        <v>0</v>
      </c>
      <c r="KY312" s="7">
        <f t="shared" ca="1" si="1445"/>
        <v>0.95055885417796671</v>
      </c>
      <c r="KZ312" s="7">
        <f t="shared" ca="1" si="1446"/>
        <v>-0.33517423879335129</v>
      </c>
      <c r="LA312" s="7">
        <f t="shared" ca="1" si="1447"/>
        <v>0</v>
      </c>
      <c r="LB312" s="7">
        <f t="shared" ca="1" si="1448"/>
        <v>0</v>
      </c>
      <c r="LC312" s="7" t="str">
        <f ca="1">IFERROR(IF(LC311+LB312&gt;LD$4,LC311,LC311+LB312),"")</f>
        <v/>
      </c>
      <c r="LD312" s="7">
        <f t="shared" ca="1" si="1536"/>
        <v>0</v>
      </c>
      <c r="LE312" s="7">
        <f t="shared" ca="1" si="1449"/>
        <v>0.21229458592698025</v>
      </c>
      <c r="LF312" s="7">
        <f t="shared" ca="1" si="1450"/>
        <v>0.40309002945763517</v>
      </c>
      <c r="LG312" s="7">
        <f t="shared" ca="1" si="1451"/>
        <v>1</v>
      </c>
      <c r="LH312" s="7" t="str">
        <f t="shared" ca="1" si="1452"/>
        <v>3</v>
      </c>
      <c r="LI312" s="7" t="str">
        <f ca="1">IFERROR(IF(LI311+LH312&gt;LJ$4,LI311,LI311+LH312),"")</f>
        <v/>
      </c>
      <c r="LJ312" s="7">
        <f t="shared" ca="1" si="1537"/>
        <v>0</v>
      </c>
      <c r="LK312" s="7">
        <f t="shared" ca="1" si="1453"/>
        <v>0.51345145968103723</v>
      </c>
      <c r="LL312" s="7">
        <f t="shared" ca="1" si="1454"/>
        <v>0.10193315570357819</v>
      </c>
      <c r="LM312" s="7">
        <f t="shared" ca="1" si="1455"/>
        <v>1</v>
      </c>
      <c r="LN312" s="7" t="str">
        <f t="shared" ca="1" si="1456"/>
        <v>3</v>
      </c>
      <c r="LO312" s="7" t="str">
        <f ca="1">IFERROR(IF(LO311+LN312&gt;LP$4,LO311,LO311+LN312),"")</f>
        <v/>
      </c>
      <c r="LP312" s="7">
        <f t="shared" ca="1" si="1538"/>
        <v>0</v>
      </c>
      <c r="LQ312" s="7">
        <f t="shared" ca="1" si="1457"/>
        <v>0.59775492846086531</v>
      </c>
      <c r="LR312" s="7">
        <f t="shared" ca="1" si="1458"/>
        <v>1.762968692375011E-2</v>
      </c>
      <c r="LS312" s="7">
        <f t="shared" ca="1" si="1459"/>
        <v>1</v>
      </c>
      <c r="LT312" s="7" t="str">
        <f t="shared" ca="1" si="1460"/>
        <v>3</v>
      </c>
      <c r="LU312" s="7" t="str">
        <f ca="1">IFERROR(IF(LU311+LT312&gt;LV$4,LU311,LU311+LT312),"")</f>
        <v/>
      </c>
      <c r="LV312" s="7">
        <f t="shared" ca="1" si="1539"/>
        <v>0</v>
      </c>
      <c r="LW312" s="7">
        <f t="shared" ca="1" si="1461"/>
        <v>0.83144722214577871</v>
      </c>
      <c r="LX312" s="7">
        <f t="shared" ca="1" si="1462"/>
        <v>-0.21606260676116329</v>
      </c>
      <c r="LY312" s="7">
        <f t="shared" ca="1" si="1463"/>
        <v>0</v>
      </c>
      <c r="LZ312" s="7">
        <f t="shared" ca="1" si="1464"/>
        <v>0</v>
      </c>
      <c r="MA312" s="7" t="str">
        <f ca="1">IFERROR(IF(MA311+LZ312&gt;MB$4,MA311,MA311+LZ312),"")</f>
        <v/>
      </c>
      <c r="MB312" s="7">
        <f t="shared" ca="1" si="1540"/>
        <v>0</v>
      </c>
      <c r="MC312" s="7">
        <f t="shared" ca="1" si="1465"/>
        <v>0.37668966864561015</v>
      </c>
      <c r="MD312" s="7">
        <f t="shared" ca="1" si="1466"/>
        <v>0.23869494673900526</v>
      </c>
      <c r="ME312" s="7">
        <f t="shared" ca="1" si="1467"/>
        <v>1</v>
      </c>
      <c r="MF312" s="7" t="str">
        <f t="shared" ca="1" si="1468"/>
        <v>3</v>
      </c>
      <c r="MG312" s="7" t="str">
        <f ca="1">IFERROR(IF(MG311+MF312&gt;MH$4,MG311,MG311+MF312),"")</f>
        <v/>
      </c>
      <c r="MH312" s="7">
        <f t="shared" ca="1" si="1541"/>
        <v>0</v>
      </c>
      <c r="MI312" s="7">
        <f t="shared" ca="1" si="1469"/>
        <v>0.10943131777741399</v>
      </c>
      <c r="MJ312" s="7">
        <f t="shared" ca="1" si="1470"/>
        <v>0.50595329760720142</v>
      </c>
      <c r="MK312" s="7">
        <f t="shared" ca="1" si="1471"/>
        <v>1</v>
      </c>
      <c r="ML312" s="7" t="str">
        <f t="shared" ca="1" si="1472"/>
        <v>3</v>
      </c>
      <c r="MM312" s="7" t="str">
        <f ca="1">IFERROR(IF(MM311+ML312&gt;MN$4,MM311,MM311+ML312),"")</f>
        <v/>
      </c>
      <c r="MN312" s="7">
        <f t="shared" ca="1" si="1542"/>
        <v>0</v>
      </c>
      <c r="MO312" s="7">
        <f t="shared" ca="1" si="1473"/>
        <v>0.24439479653660934</v>
      </c>
      <c r="MP312" s="7">
        <f t="shared" ca="1" si="1474"/>
        <v>0.37098981884800608</v>
      </c>
      <c r="MQ312" s="7">
        <f t="shared" ca="1" si="1475"/>
        <v>1</v>
      </c>
      <c r="MR312" s="7" t="str">
        <f t="shared" ca="1" si="1476"/>
        <v>3</v>
      </c>
      <c r="MS312" s="7" t="str">
        <f ca="1">IFERROR(IF(MS311+MR312&gt;MT$4,MS311,MS311+MR312),"")</f>
        <v/>
      </c>
      <c r="MT312" s="7">
        <f t="shared" ca="1" si="1543"/>
        <v>0</v>
      </c>
      <c r="MU312" s="7">
        <f t="shared" ca="1" si="1477"/>
        <v>0.84019377416914909</v>
      </c>
      <c r="MV312" s="7">
        <f t="shared" ca="1" si="1478"/>
        <v>-0.22480915878453367</v>
      </c>
      <c r="MW312" s="7">
        <f t="shared" ca="1" si="1479"/>
        <v>0</v>
      </c>
      <c r="MX312" s="7">
        <f t="shared" ca="1" si="1480"/>
        <v>0</v>
      </c>
      <c r="MY312" s="7" t="str">
        <f ca="1">IFERROR(IF(MY311+MX312&gt;MZ$4,MY311,MY311+MX312),"")</f>
        <v/>
      </c>
      <c r="MZ312" s="7">
        <f t="shared" ca="1" si="1544"/>
        <v>0</v>
      </c>
      <c r="NA312" s="7">
        <f t="shared" ca="1" si="1481"/>
        <v>0.74676770127247694</v>
      </c>
      <c r="NB312" s="7">
        <f t="shared" ca="1" si="1482"/>
        <v>-0.13138308588786152</v>
      </c>
      <c r="NC312" s="7">
        <f t="shared" ca="1" si="1483"/>
        <v>0</v>
      </c>
      <c r="ND312" s="7">
        <f t="shared" ca="1" si="1484"/>
        <v>0</v>
      </c>
      <c r="NE312" s="7" t="str">
        <f ca="1">IFERROR(IF(NE311+ND312&gt;NF$4,NE311,NE311+ND312),"")</f>
        <v/>
      </c>
      <c r="NF312" s="7">
        <f t="shared" ca="1" si="1545"/>
        <v>0</v>
      </c>
      <c r="NG312" s="7">
        <f t="shared" ca="1" si="1485"/>
        <v>0.35337785173524405</v>
      </c>
      <c r="NH312" s="7">
        <f t="shared" ca="1" si="1486"/>
        <v>0.26200676364937137</v>
      </c>
      <c r="NI312" s="7">
        <f t="shared" ca="1" si="1487"/>
        <v>1</v>
      </c>
      <c r="NJ312" s="7" t="str">
        <f t="shared" ca="1" si="1488"/>
        <v>3</v>
      </c>
      <c r="NK312" s="7" t="str">
        <f ca="1">IFERROR(IF(NK311+NJ312&gt;NL$4,NK311,NK311+NJ312),"")</f>
        <v/>
      </c>
      <c r="NL312" s="7">
        <f t="shared" ca="1" si="1546"/>
        <v>0</v>
      </c>
      <c r="NM312" s="7">
        <f t="shared" ca="1" si="1489"/>
        <v>0.75135395768530744</v>
      </c>
      <c r="NN312" s="7">
        <f t="shared" ca="1" si="1490"/>
        <v>-0.13596934230069202</v>
      </c>
      <c r="NO312" s="7">
        <f t="shared" ca="1" si="1491"/>
        <v>0</v>
      </c>
      <c r="NP312" s="7">
        <f t="shared" ca="1" si="1492"/>
        <v>0</v>
      </c>
      <c r="NQ312" s="7" t="str">
        <f ca="1">IFERROR(IF(NQ311+NP312&gt;NR$4,NQ311,NQ311+NP312),"")</f>
        <v/>
      </c>
      <c r="NR312" s="7">
        <f t="shared" ca="1" si="1547"/>
        <v>0</v>
      </c>
      <c r="NT312">
        <v>314</v>
      </c>
      <c r="NU312" s="7" t="s">
        <v>19</v>
      </c>
      <c r="NV312" s="7" t="str">
        <f t="shared" ca="1" si="1280"/>
        <v/>
      </c>
      <c r="NW312" s="7" t="str">
        <f t="shared" ca="1" si="1493"/>
        <v/>
      </c>
      <c r="NX312" t="str">
        <f ca="1">IFERROR(VLOOKUP(NT312,$K$3:$AK$568,8,FALSE),"")</f>
        <v/>
      </c>
      <c r="NY312" t="str">
        <f ca="1">IFERROR(VLOOKUP(NT312,$K$3:$AK$568,9,FALSE),"")</f>
        <v/>
      </c>
      <c r="NZ312" s="7" t="str">
        <f ca="1">IFERROR(VLOOKUP(NT312,$K$3:$AK$568,27,FALSE),"")</f>
        <v/>
      </c>
      <c r="OB312">
        <v>314</v>
      </c>
      <c r="OC312" s="7" t="s">
        <v>19</v>
      </c>
      <c r="OD312" t="e">
        <f t="shared" ca="1" si="1548"/>
        <v>#N/A</v>
      </c>
      <c r="OE312" s="7" t="str">
        <f t="shared" ca="1" si="1549"/>
        <v/>
      </c>
      <c r="OF312" s="7" t="str">
        <f t="shared" ca="1" si="1550"/>
        <v/>
      </c>
      <c r="OG312" t="str">
        <f t="shared" ca="1" si="1551"/>
        <v/>
      </c>
      <c r="OI312">
        <v>314</v>
      </c>
      <c r="OJ312" s="7" t="s">
        <v>19</v>
      </c>
      <c r="OK312" s="7" t="str">
        <f t="shared" ca="1" si="1552"/>
        <v/>
      </c>
      <c r="OL312" s="7" t="str">
        <f t="shared" ca="1" si="1553"/>
        <v/>
      </c>
      <c r="OM312" t="str">
        <f ca="1">IFERROR(VLOOKUP(OI312,$L$3:$AK$568,7,FALSE),"")</f>
        <v/>
      </c>
      <c r="ON312" t="str">
        <f ca="1">IFERROR(VLOOKUP(OI312,$L$3:$AK$568,8,FALSE),"")</f>
        <v/>
      </c>
      <c r="OO312" s="7" t="str">
        <f ca="1">IFERROR(VLOOKUP(OI312,$L$3:$AK$568,26,FALSE),"")</f>
        <v/>
      </c>
      <c r="OQ312">
        <v>314</v>
      </c>
      <c r="OR312" s="7" t="s">
        <v>19</v>
      </c>
      <c r="OS312" t="e">
        <f t="shared" ca="1" si="1554"/>
        <v>#N/A</v>
      </c>
      <c r="OT312" s="7" t="str">
        <f t="shared" ca="1" si="1555"/>
        <v/>
      </c>
      <c r="OU312" s="7" t="str">
        <f t="shared" ca="1" si="1556"/>
        <v/>
      </c>
      <c r="OV312" t="str">
        <f t="shared" ca="1" si="1557"/>
        <v/>
      </c>
      <c r="OX312">
        <v>314</v>
      </c>
      <c r="OY312" s="7" t="s">
        <v>19</v>
      </c>
      <c r="OZ312" s="7" t="str">
        <f t="shared" ca="1" si="1558"/>
        <v/>
      </c>
      <c r="PA312" s="7" t="str">
        <f t="shared" ca="1" si="1559"/>
        <v/>
      </c>
      <c r="PB312" t="str">
        <f ca="1">IFERROR(VLOOKUP(OX312,$M$3:$AK$568,6,FALSE),"")</f>
        <v/>
      </c>
      <c r="PC312" t="str">
        <f ca="1">IFERROR(VLOOKUP(OX312,$M$3:$AK$568,7,FALSE),"")</f>
        <v/>
      </c>
      <c r="PD312" s="7" t="str">
        <f ca="1">IFERROR(VLOOKUP(OX312,$M$3:$AK$568,25,FALSE),"")</f>
        <v/>
      </c>
      <c r="PF312">
        <v>314</v>
      </c>
      <c r="PG312" s="7" t="s">
        <v>19</v>
      </c>
      <c r="PH312" t="e">
        <f t="shared" ca="1" si="1560"/>
        <v>#N/A</v>
      </c>
      <c r="PI312" s="7" t="str">
        <f t="shared" ca="1" si="1561"/>
        <v/>
      </c>
      <c r="PJ312" s="7" t="str">
        <f t="shared" ca="1" si="1562"/>
        <v/>
      </c>
      <c r="PK312" t="str">
        <f t="shared" ca="1" si="1563"/>
        <v/>
      </c>
      <c r="PM312">
        <v>314</v>
      </c>
      <c r="PN312" s="7" t="s">
        <v>19</v>
      </c>
      <c r="PO312" s="202" t="str">
        <f t="shared" ca="1" si="1564"/>
        <v/>
      </c>
      <c r="PP312" s="7" t="str">
        <f t="shared" ca="1" si="1565"/>
        <v/>
      </c>
      <c r="PQ312" t="str">
        <f ca="1">IFERROR(VLOOKUP(PM312,$G$325:$R$409,12,FALSE),"")</f>
        <v/>
      </c>
      <c r="PR312" t="e">
        <f ca="1">VLOOKUP(PM312,$G$324:$Q$409,11,FALSE)</f>
        <v>#N/A</v>
      </c>
      <c r="PS312" s="7" t="str">
        <f ca="1">VLOOKUP(PQ312,$R$325:$Y$409,8,FALSE)</f>
        <v>- -</v>
      </c>
      <c r="PT312" s="7">
        <f ca="1">ReSt</f>
        <v>-4</v>
      </c>
      <c r="PU312" s="7" t="e">
        <f t="shared" ca="1" si="1566"/>
        <v>#N/A</v>
      </c>
      <c r="PV312" s="7" t="e">
        <f t="shared" ca="1" si="1567"/>
        <v>#N/A</v>
      </c>
      <c r="PW312" s="7" t="str">
        <f ca="1">VLOOKUP(PQ312,$R$325:$AK$409,8,FALSE)</f>
        <v>- -</v>
      </c>
      <c r="PX312" s="7"/>
      <c r="PY312">
        <v>314</v>
      </c>
      <c r="PZ312" s="7" t="s">
        <v>19</v>
      </c>
      <c r="QA312" t="str">
        <f t="shared" ca="1" si="1568"/>
        <v/>
      </c>
      <c r="QB312" s="7" t="str">
        <f t="shared" ca="1" si="1569"/>
        <v/>
      </c>
      <c r="QC312" s="7" t="str">
        <f t="shared" ca="1" si="1570"/>
        <v/>
      </c>
      <c r="QD312" t="str">
        <f t="shared" ca="1" si="1571"/>
        <v/>
      </c>
      <c r="QF312">
        <v>314</v>
      </c>
      <c r="QG312" s="7" t="s">
        <v>19</v>
      </c>
      <c r="QH312" s="7" t="str">
        <f t="shared" ca="1" si="1572"/>
        <v/>
      </c>
      <c r="QI312" s="7" t="e">
        <f t="shared" ca="1" si="1573"/>
        <v>#VALUE!</v>
      </c>
      <c r="QJ312" t="e">
        <f t="shared" ca="1" si="1574"/>
        <v>#N/A</v>
      </c>
      <c r="QK312" s="7" t="e">
        <f t="shared" ca="1" si="1575"/>
        <v>#N/A</v>
      </c>
      <c r="QM312">
        <v>314</v>
      </c>
      <c r="QN312" s="7" t="s">
        <v>19</v>
      </c>
      <c r="QO312" t="str">
        <f t="shared" ca="1" si="1576"/>
        <v/>
      </c>
      <c r="QP312" s="7" t="str">
        <f t="shared" ca="1" si="1577"/>
        <v/>
      </c>
      <c r="QQ312" t="str">
        <f t="shared" ca="1" si="1578"/>
        <v/>
      </c>
    </row>
    <row r="313" spans="1:459" x14ac:dyDescent="0.25">
      <c r="A313" s="240" t="str">
        <f>IF('Character Sheet'!$B$4="Creature","N","Y")</f>
        <v>Y</v>
      </c>
      <c r="C313" s="75"/>
      <c r="D313" s="76"/>
      <c r="F313" s="75"/>
      <c r="G313" s="76"/>
      <c r="I313" s="75"/>
      <c r="J313" s="85"/>
      <c r="K313" s="85">
        <f t="shared" ca="1" si="1589"/>
        <v>7</v>
      </c>
      <c r="L313" s="85">
        <f t="shared" ca="1" si="1587"/>
        <v>7</v>
      </c>
      <c r="M313" s="70">
        <f t="shared" ca="1" si="1593"/>
        <v>18</v>
      </c>
      <c r="O313" s="222">
        <f t="shared" ca="1" si="1277"/>
        <v>156</v>
      </c>
      <c r="Q313" s="7" t="s">
        <v>1753</v>
      </c>
      <c r="R313" s="9" t="s">
        <v>1811</v>
      </c>
      <c r="S313" s="9" t="str">
        <f t="shared" si="1594"/>
        <v>Spell Trickery 5</v>
      </c>
      <c r="T313" s="61" t="str">
        <f>SUBSTITUTE(IFERROR(IFERROR(VLOOKUP(R313,'[1]Skill Statistics'!$A$3:$C$513,2,FALSE),VLOOKUP(Q313,'[1]Skill Statistics'!$A$3:$C$513,2,FALSE)),T312),"R*","ReSt")</f>
        <v>- -</v>
      </c>
      <c r="U313" s="61" t="str">
        <f>IFERROR(IFERROR(VLOOKUP(R313,'[1]Skill Statistics'!$A$3:$C$513,3,FALSE),VLOOKUP(Q313,'[1]Skill Statistics'!$A$3:$C$513,3,FALSE)),U312)</f>
        <v>- -</v>
      </c>
      <c r="V313" s="61" t="str">
        <f>IF(ISNUMBER(SEARCH("Category",R313)),"- -",IFERROR(IFERROR(VLOOKUP(Q313,[1]Professions!$A$4:$AM$288,MATCH(Profession,[1]Professions!$A$1:$AM$1,0),FALSE),VLOOKUP(Q313,Calculations!$B$91:$I$95,8,FALSE)),"- -"))</f>
        <v>5 / 7</v>
      </c>
      <c r="W313" s="60">
        <f t="shared" ca="1" si="1278"/>
        <v>0</v>
      </c>
      <c r="X313" s="7">
        <f ca="1">IFERROR(VLOOKUP(R313,$BS$6:$NR$519,MATCH(ActualLevel,$BS$3:$NR$3,0),FALSE),"- -")</f>
        <v>0</v>
      </c>
      <c r="Y313" s="7">
        <f t="shared" ca="1" si="1588"/>
        <v>0</v>
      </c>
      <c r="Z313" s="7">
        <f ca="1">IFERROR(VLOOKUP(Y313,Charts!$BQ$2:$BR$52,2,FALSE),"- -")</f>
        <v>-25</v>
      </c>
      <c r="AA313" s="7" t="str">
        <f t="shared" ca="1" si="1281"/>
        <v>- -</v>
      </c>
      <c r="AB313" s="7">
        <f t="shared" ca="1" si="1584"/>
        <v>0</v>
      </c>
      <c r="AC313" s="7"/>
      <c r="AD313" s="7"/>
      <c r="AE313" s="7"/>
      <c r="AF313" s="7"/>
      <c r="AG313" s="7"/>
      <c r="AH313" s="43"/>
      <c r="AI313" s="7"/>
      <c r="AJ313" s="7"/>
      <c r="AK313" s="7">
        <f t="shared" ca="1" si="1282"/>
        <v>-25</v>
      </c>
      <c r="AL313" s="7"/>
      <c r="AM313" s="69">
        <f>IFERROR(VLOOKUP(R313,'[1]Skill Statistics'!$A$3:$AN$513,MATCH(Profession,'[1]Skill Statistics'!$A$2:$AN$2,0),FALSE),0)</f>
        <v>0</v>
      </c>
      <c r="AN313" s="85">
        <f>IFERROR(VLOOKUP(Q313,'[1]Skill Statistics'!$A$3:$BK$513,MATCH(Archetype,'[1]Skill Statistics'!$A$2:$BK$2,0),FALSE),0)</f>
        <v>0</v>
      </c>
      <c r="AO313" s="85">
        <f>IFERROR(VLOOKUP(Q313,'[1]Skill Statistics'!$A$3:$BB$513,MATCH(Race,'[1]Skill Statistics'!$A$2:$BB$2,0),FALSE),0)</f>
        <v>0</v>
      </c>
      <c r="AP313" s="85">
        <f t="shared" ca="1" si="1495"/>
        <v>0</v>
      </c>
      <c r="AQ313" s="70"/>
      <c r="AS313" s="69">
        <f>IFERROR(VLOOKUP(Q313,'[1]Professional Skills'!$A$4:$AM$288,MATCH(Profession,'[1]Professional Skills'!$A$3:$AM$3,0),FALSE),"- -")</f>
        <v>0</v>
      </c>
      <c r="AT313" t="s">
        <v>1812</v>
      </c>
      <c r="AU313" s="7" t="str">
        <f t="shared" si="1586"/>
        <v/>
      </c>
      <c r="AV313" s="7">
        <f t="shared" ca="1" si="1585"/>
        <v>0</v>
      </c>
      <c r="AW313" t="str">
        <f t="shared" si="1580"/>
        <v/>
      </c>
      <c r="AX313" t="str">
        <f>IFERROR(_xlfn.RANK.EQ(AW313,$AW$5:$AW$568),"")</f>
        <v/>
      </c>
      <c r="AY313">
        <f t="shared" si="1595"/>
        <v>0</v>
      </c>
      <c r="AZ313" s="70" t="str">
        <f t="shared" si="1283"/>
        <v/>
      </c>
      <c r="BB313" s="69">
        <f>IFERROR(IF(Q313="Language",VLOOKUP(R313,[1]Cultures!$B$4:$N$218,MATCH(Culture,[1]Cultures!$B$3:$N$3,0),FALSE),VLOOKUP(Q313,[1]Cultures!$B$4:$O$212,MATCH(Culture,[1]Cultures!$B$3:$O$3,0),FALSE)),"- -")</f>
        <v>0</v>
      </c>
      <c r="BC313" t="s">
        <v>1812</v>
      </c>
      <c r="BD313">
        <f t="shared" ca="1" si="1581"/>
        <v>0.52778361388898265</v>
      </c>
      <c r="BE313">
        <f t="shared" ca="1" si="1582"/>
        <v>0.52778361388898265</v>
      </c>
      <c r="BH313">
        <f ca="1">_xlfn.RANK.EQ(BE313,$BE$309:$BE$313)</f>
        <v>3</v>
      </c>
      <c r="BI313" s="7">
        <f t="shared" ca="1" si="1284"/>
        <v>0</v>
      </c>
      <c r="BK313" s="7"/>
      <c r="BL313" s="70">
        <f t="shared" ca="1" si="1286"/>
        <v>0</v>
      </c>
      <c r="BN313" s="69">
        <f>IFERROR(VLOOKUP(V313,Charts!$BT$2:$BV$14,3,FALSE),"- -")</f>
        <v>0.46153846153846156</v>
      </c>
      <c r="BO313" s="85">
        <f t="shared" ca="1" si="1496"/>
        <v>1.7944282957521764</v>
      </c>
      <c r="BP313" s="70">
        <f t="shared" ca="1" si="1583"/>
        <v>156</v>
      </c>
      <c r="BR313" s="7">
        <v>312</v>
      </c>
      <c r="BS313" s="9" t="str">
        <f ca="1">VLOOKUP(BR313,$O$3:$R$568,4,FALSE)</f>
        <v>Drawing/Painting</v>
      </c>
      <c r="BT313" s="7" t="str">
        <f ca="1">VLOOKUP(BS313,$R$3:$V$568,5,FALSE)</f>
        <v>2 / 4</v>
      </c>
      <c r="BU313" s="7">
        <f ca="1">VLOOKUP(BT313,Charts!$BT$2:$BV$14,3,FALSE)</f>
        <v>0.76923076923076927</v>
      </c>
      <c r="BV313" s="7" t="str">
        <f t="shared" ca="1" si="1287"/>
        <v>2</v>
      </c>
      <c r="BW313" s="7" t="str">
        <f t="shared" ca="1" si="1288"/>
        <v>4</v>
      </c>
      <c r="BY313" s="7">
        <f t="shared" ca="1" si="1289"/>
        <v>0.98110000141713483</v>
      </c>
      <c r="BZ313" s="7">
        <f t="shared" ca="1" si="1290"/>
        <v>-0.21186923218636555</v>
      </c>
      <c r="CA313" s="7">
        <f t="shared" ca="1" si="1291"/>
        <v>0</v>
      </c>
      <c r="CB313" s="7">
        <f t="shared" ca="1" si="1292"/>
        <v>0</v>
      </c>
      <c r="CC313" s="7" t="str">
        <f ca="1">IFERROR(IF(CC312+CB313&gt;CD$4,CC312,CC312+CB313),"")</f>
        <v/>
      </c>
      <c r="CD313" s="7">
        <f t="shared" ca="1" si="1497"/>
        <v>0</v>
      </c>
      <c r="CE313" s="7">
        <f t="shared" ca="1" si="1293"/>
        <v>0.88649720304648416</v>
      </c>
      <c r="CF313" s="7">
        <f t="shared" ca="1" si="1294"/>
        <v>-0.11726643381571489</v>
      </c>
      <c r="CG313" s="7">
        <f t="shared" ca="1" si="1295"/>
        <v>0</v>
      </c>
      <c r="CH313" s="7">
        <f t="shared" ca="1" si="1296"/>
        <v>0</v>
      </c>
      <c r="CI313" s="7" t="str">
        <f ca="1">IFERROR(IF(CI312+CH313&gt;CJ$4,CI312,CI312+CH313),"")</f>
        <v/>
      </c>
      <c r="CJ313" s="7">
        <f t="shared" ca="1" si="1498"/>
        <v>0</v>
      </c>
      <c r="CK313" s="7">
        <f t="shared" ca="1" si="1297"/>
        <v>0.73275403737334599</v>
      </c>
      <c r="CL313" s="7">
        <f t="shared" ca="1" si="1298"/>
        <v>3.6476731857423284E-2</v>
      </c>
      <c r="CM313" s="7">
        <f t="shared" ca="1" si="1299"/>
        <v>1</v>
      </c>
      <c r="CN313" s="7" t="str">
        <f t="shared" ca="1" si="1300"/>
        <v>2</v>
      </c>
      <c r="CO313" s="7" t="str">
        <f ca="1">IFERROR(IF(CO312+CN313&gt;CP$4,CO312,CO312+CN313),"")</f>
        <v/>
      </c>
      <c r="CP313" s="7">
        <f t="shared" ca="1" si="1499"/>
        <v>0</v>
      </c>
      <c r="CQ313" s="7">
        <f t="shared" ca="1" si="1301"/>
        <v>1.6971132209198547E-2</v>
      </c>
      <c r="CR313" s="7">
        <f t="shared" ca="1" si="1302"/>
        <v>0.75225963702157073</v>
      </c>
      <c r="CS313" s="7">
        <f t="shared" ca="1" si="1303"/>
        <v>1</v>
      </c>
      <c r="CT313" s="7" t="str">
        <f t="shared" ca="1" si="1304"/>
        <v>2</v>
      </c>
      <c r="CU313" s="7" t="str">
        <f ca="1">IFERROR(IF(CU312+CT313&gt;CV$4,CU312,CU312+CT313),"")</f>
        <v/>
      </c>
      <c r="CV313" s="7">
        <f t="shared" ca="1" si="1500"/>
        <v>0</v>
      </c>
      <c r="CW313" s="7">
        <f t="shared" ca="1" si="1305"/>
        <v>0.27893022373947929</v>
      </c>
      <c r="CX313" s="7">
        <f t="shared" ca="1" si="1306"/>
        <v>0.49030054549128999</v>
      </c>
      <c r="CY313" s="7">
        <f t="shared" ca="1" si="1307"/>
        <v>1</v>
      </c>
      <c r="CZ313" s="7" t="str">
        <f t="shared" ca="1" si="1308"/>
        <v>2</v>
      </c>
      <c r="DA313" s="7" t="str">
        <f ca="1">IFERROR(IF(DA312+CZ313&gt;DB$4,DA312,DA312+CZ313),"")</f>
        <v/>
      </c>
      <c r="DB313" s="7">
        <f t="shared" ca="1" si="1501"/>
        <v>0</v>
      </c>
      <c r="DC313" s="7">
        <f t="shared" ca="1" si="1309"/>
        <v>0.14504335412976121</v>
      </c>
      <c r="DD313" s="7">
        <f t="shared" ca="1" si="1310"/>
        <v>0.62418741510100806</v>
      </c>
      <c r="DE313" s="7">
        <f t="shared" ca="1" si="1311"/>
        <v>1</v>
      </c>
      <c r="DF313" s="7" t="str">
        <f t="shared" ca="1" si="1312"/>
        <v>2</v>
      </c>
      <c r="DG313" s="7" t="str">
        <f ca="1">IFERROR(IF(DG312+DF313&gt;DH$4,DG312,DG312+DF313),"")</f>
        <v/>
      </c>
      <c r="DH313" s="7">
        <f t="shared" ca="1" si="1502"/>
        <v>0</v>
      </c>
      <c r="DI313" s="7">
        <f t="shared" ca="1" si="1313"/>
        <v>0.1979322093729815</v>
      </c>
      <c r="DJ313" s="7">
        <f t="shared" ca="1" si="1314"/>
        <v>0.57129855985778777</v>
      </c>
      <c r="DK313" s="7">
        <f t="shared" ca="1" si="1315"/>
        <v>1</v>
      </c>
      <c r="DL313" s="7" t="str">
        <f t="shared" ca="1" si="1316"/>
        <v>2</v>
      </c>
      <c r="DM313" s="7" t="str">
        <f ca="1">IFERROR(IF(DM312+DL313&gt;DN$4,DM312,DM312+DL313),"")</f>
        <v/>
      </c>
      <c r="DN313" s="7">
        <f t="shared" ca="1" si="1503"/>
        <v>0</v>
      </c>
      <c r="DO313" s="7">
        <f t="shared" ca="1" si="1317"/>
        <v>0.79451959458884902</v>
      </c>
      <c r="DP313" s="7">
        <f t="shared" ca="1" si="1318"/>
        <v>-2.5288825358079747E-2</v>
      </c>
      <c r="DQ313" s="7">
        <f t="shared" ca="1" si="1319"/>
        <v>0</v>
      </c>
      <c r="DR313" s="7">
        <f t="shared" ca="1" si="1320"/>
        <v>0</v>
      </c>
      <c r="DS313" s="7" t="str">
        <f ca="1">IFERROR(IF(DS312+DR313&gt;DT$4,DS312,DS312+DR313),"")</f>
        <v/>
      </c>
      <c r="DT313" s="7">
        <f t="shared" ca="1" si="1504"/>
        <v>0</v>
      </c>
      <c r="DU313" s="7">
        <f t="shared" ca="1" si="1321"/>
        <v>0.72036845789459802</v>
      </c>
      <c r="DV313" s="7">
        <f t="shared" ca="1" si="1322"/>
        <v>4.8862311336171249E-2</v>
      </c>
      <c r="DW313" s="7">
        <f t="shared" ca="1" si="1323"/>
        <v>1</v>
      </c>
      <c r="DX313" s="7" t="str">
        <f t="shared" ca="1" si="1324"/>
        <v>2</v>
      </c>
      <c r="DY313" s="7" t="str">
        <f ca="1">IFERROR(IF(DY312+DX313&gt;DZ$4,DY312,DY312+DX313),"")</f>
        <v/>
      </c>
      <c r="DZ313" s="7">
        <f t="shared" ca="1" si="1505"/>
        <v>0</v>
      </c>
      <c r="EA313" s="7">
        <f t="shared" ca="1" si="1325"/>
        <v>2.6426018472641699E-3</v>
      </c>
      <c r="EB313" s="7">
        <f t="shared" ca="1" si="1326"/>
        <v>0.7665881673835051</v>
      </c>
      <c r="EC313" s="7">
        <f t="shared" ca="1" si="1327"/>
        <v>1</v>
      </c>
      <c r="ED313" s="7" t="str">
        <f t="shared" ca="1" si="1328"/>
        <v>2</v>
      </c>
      <c r="EE313" s="7" t="str">
        <f ca="1">IFERROR(IF(EE312+ED313&gt;EF$4,EE312,EE312+ED313),"")</f>
        <v/>
      </c>
      <c r="EF313" s="7">
        <f t="shared" ca="1" si="1506"/>
        <v>0</v>
      </c>
      <c r="EG313" s="7">
        <f t="shared" ca="1" si="1329"/>
        <v>0.66404607744795097</v>
      </c>
      <c r="EH313" s="7">
        <f t="shared" ca="1" si="1330"/>
        <v>0.10518469178281831</v>
      </c>
      <c r="EI313" s="7">
        <f t="shared" ca="1" si="1331"/>
        <v>1</v>
      </c>
      <c r="EJ313" s="7" t="str">
        <f t="shared" ca="1" si="1332"/>
        <v>2</v>
      </c>
      <c r="EK313" s="7" t="str">
        <f ca="1">IFERROR(IF(EK312+EJ313&gt;EL$4,EK312,EK312+EJ313),"")</f>
        <v/>
      </c>
      <c r="EL313" s="7">
        <f t="shared" ca="1" si="1507"/>
        <v>0</v>
      </c>
      <c r="EM313" s="7">
        <f t="shared" ca="1" si="1333"/>
        <v>0.52295522284408191</v>
      </c>
      <c r="EN313" s="7">
        <f t="shared" ca="1" si="1334"/>
        <v>0.24627554638668736</v>
      </c>
      <c r="EO313" s="7">
        <f t="shared" ca="1" si="1335"/>
        <v>1</v>
      </c>
      <c r="EP313" s="7" t="str">
        <f t="shared" ca="1" si="1336"/>
        <v>2</v>
      </c>
      <c r="EQ313" s="7" t="str">
        <f ca="1">IFERROR(IF(EQ312+EP313&gt;ER$4,EQ312,EQ312+EP313),"")</f>
        <v/>
      </c>
      <c r="ER313" s="7">
        <f t="shared" ca="1" si="1508"/>
        <v>0</v>
      </c>
      <c r="ES313" s="7">
        <f t="shared" ca="1" si="1337"/>
        <v>0.39370280851688211</v>
      </c>
      <c r="ET313" s="7">
        <f t="shared" ca="1" si="1338"/>
        <v>0.37552796071388717</v>
      </c>
      <c r="EU313" s="7">
        <f t="shared" ca="1" si="1339"/>
        <v>1</v>
      </c>
      <c r="EV313" s="7" t="str">
        <f t="shared" ca="1" si="1340"/>
        <v>2</v>
      </c>
      <c r="EW313" s="7" t="str">
        <f ca="1">IFERROR(IF(EW312+EV313&gt;EX$4,EW312,EW312+EV313),"")</f>
        <v/>
      </c>
      <c r="EX313" s="7">
        <f t="shared" ca="1" si="1509"/>
        <v>0</v>
      </c>
      <c r="EY313" s="7">
        <f t="shared" ca="1" si="1341"/>
        <v>0.92581448852768322</v>
      </c>
      <c r="EZ313" s="7">
        <f t="shared" ca="1" si="1342"/>
        <v>-0.15658371929691395</v>
      </c>
      <c r="FA313" s="7">
        <f t="shared" ca="1" si="1343"/>
        <v>0</v>
      </c>
      <c r="FB313" s="7">
        <f t="shared" ca="1" si="1344"/>
        <v>0</v>
      </c>
      <c r="FC313" s="7" t="str">
        <f ca="1">IFERROR(IF(FC312+FB313&gt;FD$4,FC312,FC312+FB313),"")</f>
        <v/>
      </c>
      <c r="FD313" s="7">
        <f t="shared" ca="1" si="1510"/>
        <v>0</v>
      </c>
      <c r="FE313" s="7">
        <f t="shared" ca="1" si="1345"/>
        <v>0.79946410745559282</v>
      </c>
      <c r="FF313" s="7">
        <f t="shared" ca="1" si="1346"/>
        <v>-3.0233338224823547E-2</v>
      </c>
      <c r="FG313" s="7">
        <f t="shared" ca="1" si="1347"/>
        <v>0</v>
      </c>
      <c r="FH313" s="7">
        <f t="shared" ca="1" si="1348"/>
        <v>0</v>
      </c>
      <c r="FI313" s="7" t="str">
        <f ca="1">IFERROR(IF(FI312+FH313&gt;FJ$4,FI312,FI312+FH313),"")</f>
        <v/>
      </c>
      <c r="FJ313" s="7">
        <f t="shared" ca="1" si="1511"/>
        <v>0</v>
      </c>
      <c r="FK313" s="7">
        <f t="shared" ca="1" si="1349"/>
        <v>0.92801305601168715</v>
      </c>
      <c r="FL313" s="7">
        <f t="shared" ca="1" si="1350"/>
        <v>-0.15878228678091788</v>
      </c>
      <c r="FM313" s="7">
        <f t="shared" ca="1" si="1351"/>
        <v>0</v>
      </c>
      <c r="FN313" s="7">
        <f t="shared" ca="1" si="1352"/>
        <v>0</v>
      </c>
      <c r="FO313" s="7" t="str">
        <f ca="1">IFERROR(IF(FO312+FN313&gt;FP$4,FO312,FO312+FN313),"")</f>
        <v/>
      </c>
      <c r="FP313" s="7">
        <f t="shared" ca="1" si="1512"/>
        <v>0</v>
      </c>
      <c r="FQ313" s="7">
        <f t="shared" ca="1" si="1353"/>
        <v>0.82850974952663359</v>
      </c>
      <c r="FR313" s="7">
        <f t="shared" ca="1" si="1354"/>
        <v>-5.9278980295864314E-2</v>
      </c>
      <c r="FS313" s="7">
        <f t="shared" ca="1" si="1355"/>
        <v>0</v>
      </c>
      <c r="FT313" s="7">
        <f t="shared" ca="1" si="1356"/>
        <v>0</v>
      </c>
      <c r="FU313" s="7" t="str">
        <f ca="1">IFERROR(IF(FU312+FT313&gt;FV$4,FU312,FU312+FT313),"")</f>
        <v/>
      </c>
      <c r="FV313" s="7">
        <f t="shared" ca="1" si="1513"/>
        <v>0</v>
      </c>
      <c r="FW313" s="7">
        <f t="shared" ca="1" si="1357"/>
        <v>0.66890984569853251</v>
      </c>
      <c r="FX313" s="7">
        <f t="shared" ca="1" si="1358"/>
        <v>0.10032092353223676</v>
      </c>
      <c r="FY313" s="7">
        <f t="shared" ca="1" si="1359"/>
        <v>1</v>
      </c>
      <c r="FZ313" s="7" t="str">
        <f t="shared" ca="1" si="1360"/>
        <v>2</v>
      </c>
      <c r="GA313" s="7" t="str">
        <f ca="1">IFERROR(IF(GA312+FZ313&gt;GB$4,GA312,GA312+FZ313),"")</f>
        <v/>
      </c>
      <c r="GB313" s="7">
        <f t="shared" ca="1" si="1514"/>
        <v>0</v>
      </c>
      <c r="GC313" s="7">
        <f t="shared" ca="1" si="1361"/>
        <v>0.65322168120172186</v>
      </c>
      <c r="GD313" s="7">
        <f t="shared" ca="1" si="1362"/>
        <v>0.11600908802904741</v>
      </c>
      <c r="GE313" s="7">
        <f t="shared" ca="1" si="1363"/>
        <v>1</v>
      </c>
      <c r="GF313" s="7" t="str">
        <f t="shared" ca="1" si="1364"/>
        <v>2</v>
      </c>
      <c r="GG313" s="7" t="str">
        <f ca="1">IFERROR(IF(GG312+GF313&gt;GH$4,GG312,GG312+GF313),"")</f>
        <v/>
      </c>
      <c r="GH313" s="7">
        <f t="shared" ca="1" si="1515"/>
        <v>0</v>
      </c>
      <c r="GI313" s="7">
        <f t="shared" ca="1" si="1365"/>
        <v>0.20400278882538192</v>
      </c>
      <c r="GJ313" s="7">
        <f t="shared" ca="1" si="1366"/>
        <v>0.56522798040538735</v>
      </c>
      <c r="GK313" s="7">
        <f t="shared" ca="1" si="1367"/>
        <v>1</v>
      </c>
      <c r="GL313" s="7" t="str">
        <f t="shared" ca="1" si="1368"/>
        <v>2</v>
      </c>
      <c r="GM313" s="7" t="str">
        <f ca="1">IFERROR(IF(GM312+GL313&gt;GN$4,GM312,GM312+GL313),"")</f>
        <v/>
      </c>
      <c r="GN313" s="7">
        <f t="shared" ca="1" si="1516"/>
        <v>0</v>
      </c>
      <c r="GO313" s="7">
        <f t="shared" ca="1" si="1369"/>
        <v>0.78088031083795018</v>
      </c>
      <c r="GP313" s="7">
        <f t="shared" ca="1" si="1370"/>
        <v>-1.1649541607180902E-2</v>
      </c>
      <c r="GQ313" s="7">
        <f t="shared" ca="1" si="1371"/>
        <v>0</v>
      </c>
      <c r="GR313" s="7">
        <f t="shared" ca="1" si="1372"/>
        <v>0</v>
      </c>
      <c r="GS313" s="7" t="str">
        <f ca="1">IFERROR(IF(GS312+GR313&gt;GT$4,GS312,GS312+GR313),"")</f>
        <v/>
      </c>
      <c r="GT313" s="7">
        <f t="shared" ca="1" si="1517"/>
        <v>0</v>
      </c>
      <c r="GU313" s="7">
        <f t="shared" ca="1" si="1373"/>
        <v>0.77507206249821148</v>
      </c>
      <c r="GV313" s="7">
        <f t="shared" ca="1" si="1374"/>
        <v>-5.8412932674422047E-3</v>
      </c>
      <c r="GW313" s="7">
        <f t="shared" ca="1" si="1375"/>
        <v>0</v>
      </c>
      <c r="GX313" s="7">
        <f t="shared" ca="1" si="1376"/>
        <v>0</v>
      </c>
      <c r="GY313" s="7" t="str">
        <f ca="1">IFERROR(IF(GY312+GX313&gt;GZ$4,GY312,GY312+GX313),"")</f>
        <v/>
      </c>
      <c r="GZ313" s="7">
        <f t="shared" ca="1" si="1518"/>
        <v>0</v>
      </c>
      <c r="HA313" s="7">
        <f t="shared" ca="1" si="1377"/>
        <v>0.84321384870439431</v>
      </c>
      <c r="HB313" s="7">
        <f t="shared" ca="1" si="1378"/>
        <v>-7.3983079473625035E-2</v>
      </c>
      <c r="HC313" s="7">
        <f t="shared" ca="1" si="1379"/>
        <v>0</v>
      </c>
      <c r="HD313" s="7">
        <f t="shared" ca="1" si="1380"/>
        <v>0</v>
      </c>
      <c r="HE313" s="7" t="str">
        <f ca="1">IFERROR(IF(HE312+HD313&gt;HF$4,HE312,HE312+HD313),"")</f>
        <v/>
      </c>
      <c r="HF313" s="7">
        <f t="shared" ca="1" si="1519"/>
        <v>0</v>
      </c>
      <c r="HG313" s="7">
        <f t="shared" ca="1" si="1381"/>
        <v>0.67935973873409228</v>
      </c>
      <c r="HH313" s="7">
        <f t="shared" ca="1" si="1382"/>
        <v>8.9871030496676996E-2</v>
      </c>
      <c r="HI313" s="7">
        <f t="shared" ca="1" si="1383"/>
        <v>1</v>
      </c>
      <c r="HJ313" s="7" t="str">
        <f t="shared" ca="1" si="1384"/>
        <v>2</v>
      </c>
      <c r="HK313" s="7" t="str">
        <f ca="1">IFERROR(IF(HK312+HJ313&gt;HL$4,HK312,HK312+HJ313),"")</f>
        <v/>
      </c>
      <c r="HL313" s="7">
        <f t="shared" ca="1" si="1520"/>
        <v>0</v>
      </c>
      <c r="HM313" s="7">
        <f t="shared" ca="1" si="1385"/>
        <v>0.83184986380486503</v>
      </c>
      <c r="HN313" s="7">
        <f t="shared" ca="1" si="1386"/>
        <v>-6.2619094574095757E-2</v>
      </c>
      <c r="HO313" s="7">
        <f t="shared" ca="1" si="1387"/>
        <v>0</v>
      </c>
      <c r="HP313" s="7">
        <f t="shared" ca="1" si="1388"/>
        <v>0</v>
      </c>
      <c r="HQ313" s="7" t="str">
        <f ca="1">IFERROR(IF(HQ312+HP313&gt;HR$4,HQ312,HQ312+HP313),"")</f>
        <v/>
      </c>
      <c r="HR313" s="7">
        <f t="shared" ca="1" si="1521"/>
        <v>0</v>
      </c>
      <c r="HS313" s="7">
        <f t="shared" ca="1" si="1389"/>
        <v>0.5706452708348928</v>
      </c>
      <c r="HT313" s="7">
        <f t="shared" ca="1" si="1390"/>
        <v>0.19858549839587647</v>
      </c>
      <c r="HU313" s="7">
        <f t="shared" ca="1" si="1391"/>
        <v>1</v>
      </c>
      <c r="HV313" s="7" t="str">
        <f t="shared" ca="1" si="1392"/>
        <v>2</v>
      </c>
      <c r="HW313" s="7" t="str">
        <f ca="1">IFERROR(IF(HW312+HV313&gt;HX$4,HW312,HW312+HV313),"")</f>
        <v/>
      </c>
      <c r="HX313" s="7">
        <f t="shared" ca="1" si="1522"/>
        <v>0</v>
      </c>
      <c r="HY313" s="7">
        <f t="shared" ca="1" si="1393"/>
        <v>0.56407881192128329</v>
      </c>
      <c r="HZ313" s="7">
        <f t="shared" ca="1" si="1394"/>
        <v>0.20515195730948599</v>
      </c>
      <c r="IA313" s="7">
        <f t="shared" ca="1" si="1395"/>
        <v>1</v>
      </c>
      <c r="IB313" s="7" t="str">
        <f t="shared" ca="1" si="1396"/>
        <v>2</v>
      </c>
      <c r="IC313" s="7" t="str">
        <f ca="1">IFERROR(IF(IC312+IB313&gt;ID$4,IC312,IC312+IB313),"")</f>
        <v/>
      </c>
      <c r="ID313" s="7">
        <f t="shared" ca="1" si="1523"/>
        <v>0</v>
      </c>
      <c r="IE313" s="7">
        <f t="shared" ca="1" si="1397"/>
        <v>0.26748783191752923</v>
      </c>
      <c r="IF313" s="7">
        <f t="shared" ca="1" si="1398"/>
        <v>0.50174293731324004</v>
      </c>
      <c r="IG313" s="7">
        <f t="shared" ca="1" si="1399"/>
        <v>1</v>
      </c>
      <c r="IH313" s="7" t="str">
        <f t="shared" ca="1" si="1400"/>
        <v>2</v>
      </c>
      <c r="II313" s="7" t="str">
        <f ca="1">IFERROR(IF(II312+IH313&gt;IJ$4,II312,II312+IH313),"")</f>
        <v/>
      </c>
      <c r="IJ313" s="7">
        <f t="shared" ca="1" si="1524"/>
        <v>0</v>
      </c>
      <c r="IK313" s="7">
        <f t="shared" ca="1" si="1401"/>
        <v>0.39444667034981662</v>
      </c>
      <c r="IL313" s="7">
        <f t="shared" ca="1" si="1402"/>
        <v>0.37478409888095265</v>
      </c>
      <c r="IM313" s="7">
        <f t="shared" ca="1" si="1403"/>
        <v>1</v>
      </c>
      <c r="IN313" s="7" t="str">
        <f t="shared" ca="1" si="1404"/>
        <v>2</v>
      </c>
      <c r="IO313" s="7" t="str">
        <f ca="1">IFERROR(IF(IO312+IN313&gt;IP$4,IO312,IO312+IN313),"")</f>
        <v/>
      </c>
      <c r="IP313" s="7">
        <f t="shared" ca="1" si="1525"/>
        <v>0</v>
      </c>
      <c r="IQ313" s="7">
        <f t="shared" ca="1" si="1405"/>
        <v>0.1346600521856991</v>
      </c>
      <c r="IR313" s="7">
        <f t="shared" ca="1" si="1406"/>
        <v>0.63457071704507018</v>
      </c>
      <c r="IS313" s="7">
        <f t="shared" ca="1" si="1407"/>
        <v>1</v>
      </c>
      <c r="IT313" s="7" t="str">
        <f t="shared" ca="1" si="1408"/>
        <v>2</v>
      </c>
      <c r="IU313" s="7" t="str">
        <f ca="1">IFERROR(IF(IU312+IT313&gt;IV$4,IU312,IU312+IT313),"")</f>
        <v/>
      </c>
      <c r="IV313" s="7">
        <f t="shared" ca="1" si="1526"/>
        <v>0</v>
      </c>
      <c r="IW313" s="7">
        <f t="shared" ca="1" si="1409"/>
        <v>0.95458168853790049</v>
      </c>
      <c r="IX313" s="7">
        <f t="shared" ca="1" si="1410"/>
        <v>-0.18535091930713121</v>
      </c>
      <c r="IY313" s="7">
        <f t="shared" ca="1" si="1411"/>
        <v>0</v>
      </c>
      <c r="IZ313" s="7">
        <f t="shared" ca="1" si="1412"/>
        <v>0</v>
      </c>
      <c r="JA313" s="7" t="str">
        <f ca="1">IFERROR(IF(JA312+IZ313&gt;JB$4,JA312,JA312+IZ313),"")</f>
        <v/>
      </c>
      <c r="JB313" s="7">
        <f t="shared" ca="1" si="1527"/>
        <v>0</v>
      </c>
      <c r="JC313" s="7">
        <f t="shared" ca="1" si="1413"/>
        <v>0.4885367691597412</v>
      </c>
      <c r="JD313" s="7">
        <f t="shared" ca="1" si="1414"/>
        <v>0.28069400007102807</v>
      </c>
      <c r="JE313" s="7">
        <f t="shared" ca="1" si="1415"/>
        <v>1</v>
      </c>
      <c r="JF313" s="7" t="str">
        <f t="shared" ca="1" si="1416"/>
        <v>2</v>
      </c>
      <c r="JG313" s="7" t="str">
        <f ca="1">IFERROR(IF(JG312+JF313&gt;JH$4,JG312,JG312+JF313),"")</f>
        <v/>
      </c>
      <c r="JH313" s="7">
        <f t="shared" ca="1" si="1528"/>
        <v>0</v>
      </c>
      <c r="JI313" s="7">
        <f t="shared" ca="1" si="1417"/>
        <v>0.49003115213200688</v>
      </c>
      <c r="JJ313" s="7">
        <f t="shared" ca="1" si="1418"/>
        <v>0.2791996170987624</v>
      </c>
      <c r="JK313" s="7">
        <f t="shared" ca="1" si="1419"/>
        <v>1</v>
      </c>
      <c r="JL313" s="7" t="str">
        <f t="shared" ca="1" si="1420"/>
        <v>2</v>
      </c>
      <c r="JM313" s="7" t="str">
        <f ca="1">IFERROR(IF(JM312+JL313&gt;JN$4,JM312,JM312+JL313),"")</f>
        <v/>
      </c>
      <c r="JN313" s="7">
        <f t="shared" ca="1" si="1529"/>
        <v>0</v>
      </c>
      <c r="JO313" s="7">
        <f t="shared" ca="1" si="1421"/>
        <v>0.7725581557694674</v>
      </c>
      <c r="JP313" s="7">
        <f t="shared" ca="1" si="1422"/>
        <v>-3.3273865386981294E-3</v>
      </c>
      <c r="JQ313" s="7">
        <f t="shared" ca="1" si="1423"/>
        <v>0</v>
      </c>
      <c r="JR313" s="7">
        <f t="shared" ca="1" si="1424"/>
        <v>0</v>
      </c>
      <c r="JS313" s="7" t="str">
        <f ca="1">IFERROR(IF(JS312+JR313&gt;JT$4,JS312,JS312+JR313),"")</f>
        <v/>
      </c>
      <c r="JT313" s="7">
        <f t="shared" ca="1" si="1530"/>
        <v>0</v>
      </c>
      <c r="JU313" s="7">
        <f t="shared" ca="1" si="1425"/>
        <v>1.1399376127798289E-2</v>
      </c>
      <c r="JV313" s="7">
        <f t="shared" ca="1" si="1426"/>
        <v>0.75783139310297098</v>
      </c>
      <c r="JW313" s="7">
        <f t="shared" ca="1" si="1427"/>
        <v>1</v>
      </c>
      <c r="JX313" s="7" t="str">
        <f t="shared" ca="1" si="1428"/>
        <v>2</v>
      </c>
      <c r="JY313" s="7" t="str">
        <f ca="1">IFERROR(IF(JY312+JX313&gt;JZ$4,JY312,JY312+JX313),"")</f>
        <v/>
      </c>
      <c r="JZ313" s="7">
        <f t="shared" ca="1" si="1531"/>
        <v>0</v>
      </c>
      <c r="KA313" s="7">
        <f t="shared" ca="1" si="1429"/>
        <v>0.34072434178183675</v>
      </c>
      <c r="KB313" s="7">
        <f t="shared" ca="1" si="1430"/>
        <v>0.42850642744893253</v>
      </c>
      <c r="KC313" s="7">
        <f t="shared" ca="1" si="1431"/>
        <v>1</v>
      </c>
      <c r="KD313" s="7" t="str">
        <f t="shared" ca="1" si="1432"/>
        <v>2</v>
      </c>
      <c r="KE313" s="7" t="str">
        <f ca="1">IFERROR(IF(KE312+KD313&gt;KF$4,KE312,KE312+KD313),"")</f>
        <v/>
      </c>
      <c r="KF313" s="7">
        <f t="shared" ca="1" si="1532"/>
        <v>0</v>
      </c>
      <c r="KG313" s="7">
        <f t="shared" ca="1" si="1433"/>
        <v>0.1743382362949748</v>
      </c>
      <c r="KH313" s="7">
        <f t="shared" ca="1" si="1434"/>
        <v>0.59489253293579447</v>
      </c>
      <c r="KI313" s="7">
        <f t="shared" ca="1" si="1435"/>
        <v>1</v>
      </c>
      <c r="KJ313" s="7" t="str">
        <f t="shared" ca="1" si="1436"/>
        <v>2</v>
      </c>
      <c r="KK313" s="7" t="str">
        <f ca="1">IFERROR(IF(KK312+KJ313&gt;KL$4,KK312,KK312+KJ313),"")</f>
        <v/>
      </c>
      <c r="KL313" s="7">
        <f t="shared" ca="1" si="1533"/>
        <v>0</v>
      </c>
      <c r="KM313" s="7">
        <f t="shared" ca="1" si="1437"/>
        <v>0.66600023803214059</v>
      </c>
      <c r="KN313" s="7">
        <f t="shared" ca="1" si="1438"/>
        <v>0.10323053119862868</v>
      </c>
      <c r="KO313" s="7">
        <f t="shared" ca="1" si="1439"/>
        <v>1</v>
      </c>
      <c r="KP313" s="7" t="str">
        <f t="shared" ca="1" si="1440"/>
        <v>2</v>
      </c>
      <c r="KQ313" s="7" t="str">
        <f ca="1">IFERROR(IF(KQ312+KP313&gt;KR$4,KQ312,KQ312+KP313),"")</f>
        <v/>
      </c>
      <c r="KR313" s="7">
        <f t="shared" ca="1" si="1534"/>
        <v>0</v>
      </c>
      <c r="KS313" s="7">
        <f t="shared" ca="1" si="1441"/>
        <v>0.27562415414669039</v>
      </c>
      <c r="KT313" s="7">
        <f t="shared" ca="1" si="1442"/>
        <v>0.49360661508407888</v>
      </c>
      <c r="KU313" s="7">
        <f t="shared" ca="1" si="1443"/>
        <v>1</v>
      </c>
      <c r="KV313" s="7" t="str">
        <f t="shared" ca="1" si="1444"/>
        <v>2</v>
      </c>
      <c r="KW313" s="7" t="str">
        <f ca="1">IFERROR(IF(KW312+KV313&gt;KX$4,KW312,KW312+KV313),"")</f>
        <v/>
      </c>
      <c r="KX313" s="7">
        <f t="shared" ca="1" si="1535"/>
        <v>0</v>
      </c>
      <c r="KY313" s="7">
        <f t="shared" ca="1" si="1445"/>
        <v>0.57226692760166054</v>
      </c>
      <c r="KZ313" s="7">
        <f t="shared" ca="1" si="1446"/>
        <v>0.19696384162910874</v>
      </c>
      <c r="LA313" s="7">
        <f t="shared" ca="1" si="1447"/>
        <v>1</v>
      </c>
      <c r="LB313" s="7" t="str">
        <f t="shared" ca="1" si="1448"/>
        <v>2</v>
      </c>
      <c r="LC313" s="7" t="str">
        <f ca="1">IFERROR(IF(LC312+LB313&gt;LD$4,LC312,LC312+LB313),"")</f>
        <v/>
      </c>
      <c r="LD313" s="7">
        <f t="shared" ca="1" si="1536"/>
        <v>0</v>
      </c>
      <c r="LE313" s="7">
        <f t="shared" ca="1" si="1449"/>
        <v>0.92624949228033515</v>
      </c>
      <c r="LF313" s="7">
        <f t="shared" ca="1" si="1450"/>
        <v>-0.15701872304956588</v>
      </c>
      <c r="LG313" s="7">
        <f t="shared" ca="1" si="1451"/>
        <v>0</v>
      </c>
      <c r="LH313" s="7">
        <f t="shared" ca="1" si="1452"/>
        <v>0</v>
      </c>
      <c r="LI313" s="7" t="str">
        <f ca="1">IFERROR(IF(LI312+LH313&gt;LJ$4,LI312,LI312+LH313),"")</f>
        <v/>
      </c>
      <c r="LJ313" s="7">
        <f t="shared" ca="1" si="1537"/>
        <v>0</v>
      </c>
      <c r="LK313" s="7">
        <f t="shared" ca="1" si="1453"/>
        <v>1.2279849444113089E-2</v>
      </c>
      <c r="LL313" s="7">
        <f t="shared" ca="1" si="1454"/>
        <v>0.75695091978665618</v>
      </c>
      <c r="LM313" s="7">
        <f t="shared" ca="1" si="1455"/>
        <v>1</v>
      </c>
      <c r="LN313" s="7" t="str">
        <f t="shared" ca="1" si="1456"/>
        <v>2</v>
      </c>
      <c r="LO313" s="7" t="str">
        <f ca="1">IFERROR(IF(LO312+LN313&gt;LP$4,LO312,LO312+LN313),"")</f>
        <v/>
      </c>
      <c r="LP313" s="7">
        <f t="shared" ca="1" si="1538"/>
        <v>0</v>
      </c>
      <c r="LQ313" s="7">
        <f t="shared" ca="1" si="1457"/>
        <v>0.81150976273527531</v>
      </c>
      <c r="LR313" s="7">
        <f t="shared" ca="1" si="1458"/>
        <v>-4.2278993504506035E-2</v>
      </c>
      <c r="LS313" s="7">
        <f t="shared" ca="1" si="1459"/>
        <v>0</v>
      </c>
      <c r="LT313" s="7">
        <f t="shared" ca="1" si="1460"/>
        <v>0</v>
      </c>
      <c r="LU313" s="7" t="str">
        <f ca="1">IFERROR(IF(LU312+LT313&gt;LV$4,LU312,LU312+LT313),"")</f>
        <v/>
      </c>
      <c r="LV313" s="7">
        <f t="shared" ca="1" si="1539"/>
        <v>0</v>
      </c>
      <c r="LW313" s="7">
        <f t="shared" ca="1" si="1461"/>
        <v>0.7973567606202594</v>
      </c>
      <c r="LX313" s="7">
        <f t="shared" ca="1" si="1462"/>
        <v>-2.8125991389490124E-2</v>
      </c>
      <c r="LY313" s="7">
        <f t="shared" ca="1" si="1463"/>
        <v>0</v>
      </c>
      <c r="LZ313" s="7">
        <f t="shared" ca="1" si="1464"/>
        <v>0</v>
      </c>
      <c r="MA313" s="7" t="str">
        <f ca="1">IFERROR(IF(MA312+LZ313&gt;MB$4,MA312,MA312+LZ313),"")</f>
        <v/>
      </c>
      <c r="MB313" s="7">
        <f t="shared" ca="1" si="1540"/>
        <v>0</v>
      </c>
      <c r="MC313" s="7">
        <f t="shared" ca="1" si="1465"/>
        <v>0.16215591825645914</v>
      </c>
      <c r="MD313" s="7">
        <f t="shared" ca="1" si="1466"/>
        <v>0.60707485097431013</v>
      </c>
      <c r="ME313" s="7">
        <f t="shared" ca="1" si="1467"/>
        <v>1</v>
      </c>
      <c r="MF313" s="7" t="str">
        <f t="shared" ca="1" si="1468"/>
        <v>2</v>
      </c>
      <c r="MG313" s="7" t="str">
        <f ca="1">IFERROR(IF(MG312+MF313&gt;MH$4,MG312,MG312+MF313),"")</f>
        <v/>
      </c>
      <c r="MH313" s="7">
        <f t="shared" ca="1" si="1541"/>
        <v>0</v>
      </c>
      <c r="MI313" s="7">
        <f t="shared" ca="1" si="1469"/>
        <v>0.13988357046271782</v>
      </c>
      <c r="MJ313" s="7">
        <f t="shared" ca="1" si="1470"/>
        <v>0.62934719876805145</v>
      </c>
      <c r="MK313" s="7">
        <f t="shared" ca="1" si="1471"/>
        <v>1</v>
      </c>
      <c r="ML313" s="7" t="str">
        <f t="shared" ca="1" si="1472"/>
        <v>2</v>
      </c>
      <c r="MM313" s="7" t="str">
        <f ca="1">IFERROR(IF(MM312+ML313&gt;MN$4,MM312,MM312+ML313),"")</f>
        <v/>
      </c>
      <c r="MN313" s="7">
        <f t="shared" ca="1" si="1542"/>
        <v>0</v>
      </c>
      <c r="MO313" s="7">
        <f t="shared" ca="1" si="1473"/>
        <v>0.21821017070408477</v>
      </c>
      <c r="MP313" s="7">
        <f t="shared" ca="1" si="1474"/>
        <v>0.5510205985266845</v>
      </c>
      <c r="MQ313" s="7">
        <f t="shared" ca="1" si="1475"/>
        <v>1</v>
      </c>
      <c r="MR313" s="7" t="str">
        <f t="shared" ca="1" si="1476"/>
        <v>2</v>
      </c>
      <c r="MS313" s="7" t="str">
        <f ca="1">IFERROR(IF(MS312+MR313&gt;MT$4,MS312,MS312+MR313),"")</f>
        <v/>
      </c>
      <c r="MT313" s="7">
        <f t="shared" ca="1" si="1543"/>
        <v>0</v>
      </c>
      <c r="MU313" s="7">
        <f t="shared" ca="1" si="1477"/>
        <v>0.9418006267895519</v>
      </c>
      <c r="MV313" s="7">
        <f t="shared" ca="1" si="1478"/>
        <v>-0.17256985755878262</v>
      </c>
      <c r="MW313" s="7">
        <f t="shared" ca="1" si="1479"/>
        <v>0</v>
      </c>
      <c r="MX313" s="7">
        <f t="shared" ca="1" si="1480"/>
        <v>0</v>
      </c>
      <c r="MY313" s="7" t="str">
        <f ca="1">IFERROR(IF(MY312+MX313&gt;MZ$4,MY312,MY312+MX313),"")</f>
        <v/>
      </c>
      <c r="MZ313" s="7">
        <f t="shared" ca="1" si="1544"/>
        <v>0</v>
      </c>
      <c r="NA313" s="7">
        <f t="shared" ca="1" si="1481"/>
        <v>0.44507180800764734</v>
      </c>
      <c r="NB313" s="7">
        <f t="shared" ca="1" si="1482"/>
        <v>0.32415896122312193</v>
      </c>
      <c r="NC313" s="7">
        <f t="shared" ca="1" si="1483"/>
        <v>1</v>
      </c>
      <c r="ND313" s="7" t="str">
        <f t="shared" ca="1" si="1484"/>
        <v>2</v>
      </c>
      <c r="NE313" s="7" t="str">
        <f ca="1">IFERROR(IF(NE312+ND313&gt;NF$4,NE312,NE312+ND313),"")</f>
        <v/>
      </c>
      <c r="NF313" s="7">
        <f t="shared" ca="1" si="1545"/>
        <v>0</v>
      </c>
      <c r="NG313" s="7">
        <f t="shared" ca="1" si="1485"/>
        <v>0.41801632170732761</v>
      </c>
      <c r="NH313" s="7">
        <f t="shared" ca="1" si="1486"/>
        <v>0.35121444752344166</v>
      </c>
      <c r="NI313" s="7">
        <f t="shared" ca="1" si="1487"/>
        <v>1</v>
      </c>
      <c r="NJ313" s="7" t="str">
        <f t="shared" ca="1" si="1488"/>
        <v>2</v>
      </c>
      <c r="NK313" s="7" t="str">
        <f ca="1">IFERROR(IF(NK312+NJ313&gt;NL$4,NK312,NK312+NJ313),"")</f>
        <v/>
      </c>
      <c r="NL313" s="7">
        <f t="shared" ca="1" si="1546"/>
        <v>0</v>
      </c>
      <c r="NM313" s="7">
        <f t="shared" ca="1" si="1489"/>
        <v>0.3318381909935807</v>
      </c>
      <c r="NN313" s="7">
        <f t="shared" ca="1" si="1490"/>
        <v>0.43739257823718858</v>
      </c>
      <c r="NO313" s="7">
        <f t="shared" ca="1" si="1491"/>
        <v>1</v>
      </c>
      <c r="NP313" s="7" t="str">
        <f t="shared" ca="1" si="1492"/>
        <v>2</v>
      </c>
      <c r="NQ313" s="7" t="str">
        <f ca="1">IFERROR(IF(NQ312+NP313&gt;NR$4,NQ312,NQ312+NP313),"")</f>
        <v/>
      </c>
      <c r="NR313" s="7">
        <f t="shared" ca="1" si="1547"/>
        <v>0</v>
      </c>
      <c r="NT313">
        <v>315</v>
      </c>
      <c r="NU313" s="7" t="s">
        <v>19</v>
      </c>
      <c r="NV313" s="7" t="str">
        <f t="shared" ca="1" si="1280"/>
        <v/>
      </c>
      <c r="NW313" s="7" t="str">
        <f t="shared" ca="1" si="1493"/>
        <v/>
      </c>
      <c r="NX313" t="str">
        <f ca="1">IFERROR(VLOOKUP(NT313,$K$3:$AK$568,8,FALSE),"")</f>
        <v/>
      </c>
      <c r="NY313" t="str">
        <f ca="1">IFERROR(VLOOKUP(NT313,$K$3:$AK$568,9,FALSE),"")</f>
        <v/>
      </c>
      <c r="NZ313" s="7" t="str">
        <f ca="1">IFERROR(VLOOKUP(NT313,$K$3:$AK$568,27,FALSE),"")</f>
        <v/>
      </c>
      <c r="OB313">
        <v>315</v>
      </c>
      <c r="OC313" s="7" t="s">
        <v>19</v>
      </c>
      <c r="OD313" t="e">
        <f t="shared" ca="1" si="1548"/>
        <v>#N/A</v>
      </c>
      <c r="OE313" s="7" t="str">
        <f t="shared" ca="1" si="1549"/>
        <v/>
      </c>
      <c r="OF313" s="7" t="str">
        <f t="shared" ca="1" si="1550"/>
        <v/>
      </c>
      <c r="OG313" t="str">
        <f t="shared" ca="1" si="1551"/>
        <v/>
      </c>
      <c r="OI313">
        <v>315</v>
      </c>
      <c r="OJ313" s="7" t="s">
        <v>19</v>
      </c>
      <c r="OK313" s="7" t="str">
        <f t="shared" ca="1" si="1552"/>
        <v/>
      </c>
      <c r="OL313" s="7" t="str">
        <f t="shared" ca="1" si="1553"/>
        <v/>
      </c>
      <c r="OM313" t="str">
        <f ca="1">IFERROR(VLOOKUP(OI313,$L$3:$AK$568,7,FALSE),"")</f>
        <v/>
      </c>
      <c r="ON313" t="str">
        <f ca="1">IFERROR(VLOOKUP(OI313,$L$3:$AK$568,8,FALSE),"")</f>
        <v/>
      </c>
      <c r="OO313" s="7" t="str">
        <f ca="1">IFERROR(VLOOKUP(OI313,$L$3:$AK$568,26,FALSE),"")</f>
        <v/>
      </c>
      <c r="OQ313">
        <v>315</v>
      </c>
      <c r="OR313" s="7" t="s">
        <v>19</v>
      </c>
      <c r="OS313" t="e">
        <f t="shared" ca="1" si="1554"/>
        <v>#N/A</v>
      </c>
      <c r="OT313" s="7" t="str">
        <f t="shared" ca="1" si="1555"/>
        <v/>
      </c>
      <c r="OU313" s="7" t="str">
        <f t="shared" ca="1" si="1556"/>
        <v/>
      </c>
      <c r="OV313" t="str">
        <f t="shared" ca="1" si="1557"/>
        <v/>
      </c>
      <c r="OX313">
        <v>315</v>
      </c>
      <c r="OY313" s="7" t="s">
        <v>19</v>
      </c>
      <c r="OZ313" s="7" t="str">
        <f t="shared" ca="1" si="1558"/>
        <v/>
      </c>
      <c r="PA313" s="7" t="str">
        <f t="shared" ca="1" si="1559"/>
        <v/>
      </c>
      <c r="PB313" t="str">
        <f ca="1">IFERROR(VLOOKUP(OX313,$M$3:$AK$568,6,FALSE),"")</f>
        <v/>
      </c>
      <c r="PC313" t="str">
        <f ca="1">IFERROR(VLOOKUP(OX313,$M$3:$AK$568,7,FALSE),"")</f>
        <v/>
      </c>
      <c r="PD313" s="7" t="str">
        <f ca="1">IFERROR(VLOOKUP(OX313,$M$3:$AK$568,25,FALSE),"")</f>
        <v/>
      </c>
      <c r="PF313">
        <v>315</v>
      </c>
      <c r="PG313" s="7" t="s">
        <v>19</v>
      </c>
      <c r="PH313" t="e">
        <f t="shared" ca="1" si="1560"/>
        <v>#N/A</v>
      </c>
      <c r="PI313" s="7" t="str">
        <f t="shared" ca="1" si="1561"/>
        <v/>
      </c>
      <c r="PJ313" s="7" t="str">
        <f t="shared" ca="1" si="1562"/>
        <v/>
      </c>
      <c r="PK313" t="str">
        <f t="shared" ca="1" si="1563"/>
        <v/>
      </c>
      <c r="PM313">
        <v>315</v>
      </c>
      <c r="PN313" s="7" t="s">
        <v>19</v>
      </c>
      <c r="PO313" s="202" t="str">
        <f t="shared" ca="1" si="1564"/>
        <v/>
      </c>
      <c r="PP313" s="7" t="str">
        <f t="shared" ca="1" si="1565"/>
        <v/>
      </c>
      <c r="PQ313" t="str">
        <f ca="1">IFERROR(VLOOKUP(PM313,$G$325:$R$409,12,FALSE),"")</f>
        <v/>
      </c>
      <c r="PR313" t="e">
        <f ca="1">VLOOKUP(PM313,$G$324:$Q$409,11,FALSE)</f>
        <v>#N/A</v>
      </c>
      <c r="PS313" s="7" t="str">
        <f ca="1">VLOOKUP(PQ313,$R$325:$Y$409,8,FALSE)</f>
        <v>- -</v>
      </c>
      <c r="PT313" s="7">
        <f ca="1">ReSt</f>
        <v>-4</v>
      </c>
      <c r="PU313" s="7" t="e">
        <f t="shared" ca="1" si="1566"/>
        <v>#N/A</v>
      </c>
      <c r="PV313" s="7" t="e">
        <f t="shared" ca="1" si="1567"/>
        <v>#N/A</v>
      </c>
      <c r="PW313" s="7" t="str">
        <f ca="1">VLOOKUP(PQ313,$R$325:$AK$409,8,FALSE)</f>
        <v>- -</v>
      </c>
      <c r="PX313" s="7"/>
      <c r="PY313">
        <v>315</v>
      </c>
      <c r="PZ313" s="7" t="s">
        <v>19</v>
      </c>
      <c r="QA313" t="str">
        <f t="shared" ca="1" si="1568"/>
        <v/>
      </c>
      <c r="QB313" s="7" t="str">
        <f t="shared" ca="1" si="1569"/>
        <v/>
      </c>
      <c r="QC313" s="7" t="str">
        <f t="shared" ca="1" si="1570"/>
        <v/>
      </c>
      <c r="QD313" t="str">
        <f t="shared" ca="1" si="1571"/>
        <v/>
      </c>
      <c r="QF313">
        <v>315</v>
      </c>
      <c r="QG313" s="7" t="s">
        <v>19</v>
      </c>
      <c r="QH313" s="7" t="str">
        <f t="shared" ca="1" si="1572"/>
        <v/>
      </c>
      <c r="QI313" s="7" t="e">
        <f t="shared" ca="1" si="1573"/>
        <v>#VALUE!</v>
      </c>
      <c r="QJ313" t="e">
        <f t="shared" ca="1" si="1574"/>
        <v>#N/A</v>
      </c>
      <c r="QK313" s="7" t="e">
        <f t="shared" ca="1" si="1575"/>
        <v>#N/A</v>
      </c>
      <c r="QM313">
        <v>315</v>
      </c>
      <c r="QN313" s="7" t="s">
        <v>19</v>
      </c>
      <c r="QO313" t="str">
        <f t="shared" ca="1" si="1576"/>
        <v/>
      </c>
      <c r="QP313" s="7" t="str">
        <f t="shared" ca="1" si="1577"/>
        <v/>
      </c>
      <c r="QQ313" t="str">
        <f t="shared" ca="1" si="1578"/>
        <v/>
      </c>
    </row>
    <row r="314" spans="1:459" x14ac:dyDescent="0.25">
      <c r="A314" s="240" t="str">
        <f>IF('Character Sheet'!$B$4="Creature","N","Y")</f>
        <v>Y</v>
      </c>
      <c r="C314" s="75"/>
      <c r="D314" s="76"/>
      <c r="F314" s="75"/>
      <c r="G314" s="76"/>
      <c r="I314" s="75"/>
      <c r="J314" s="85"/>
      <c r="K314" s="85">
        <f t="shared" ca="1" si="1589"/>
        <v>7</v>
      </c>
      <c r="L314" s="85">
        <f t="shared" ca="1" si="1587"/>
        <v>7</v>
      </c>
      <c r="M314" s="70">
        <f t="shared" ca="1" si="1593"/>
        <v>18</v>
      </c>
      <c r="O314" s="222" t="str">
        <f t="shared" ca="1" si="1277"/>
        <v>- -</v>
      </c>
      <c r="Q314" s="7" t="str">
        <f t="shared" si="1579"/>
        <v/>
      </c>
      <c r="R314" s="9" t="s">
        <v>1303</v>
      </c>
      <c r="S314" s="9"/>
      <c r="T314" s="61" t="str">
        <f>SUBSTITUTE(IFERROR(IFERROR(VLOOKUP(R314,'[1]Skill Statistics'!$A$3:$C$513,2,FALSE),VLOOKUP(Q314,'[1]Skill Statistics'!$A$3:$C$513,2,FALSE)),T313),"R*","ReSt")</f>
        <v>- -</v>
      </c>
      <c r="U314" s="61" t="str">
        <f>IFERROR(IFERROR(VLOOKUP(R314,'[1]Skill Statistics'!$A$3:$C$513,3,FALSE),VLOOKUP(Q314,'[1]Skill Statistics'!$A$3:$C$513,3,FALSE)),U313)</f>
        <v>- -</v>
      </c>
      <c r="V314" s="61" t="str">
        <f>IF(ISNUMBER(SEARCH("Category",R314)),"- -",IFERROR(IFERROR(VLOOKUP(Q314,[1]Professions!$A$4:$AM$288,MATCH(Profession,[1]Professions!$A$1:$AM$1,0),FALSE),VLOOKUP(Q314,Calculations!$B$91:$I$95,8,FALSE)),"- -"))</f>
        <v>- -</v>
      </c>
      <c r="W314" s="60" t="str">
        <f t="shared" si="1278"/>
        <v>- -</v>
      </c>
      <c r="X314" s="7" t="str">
        <f ca="1">IFERROR(VLOOKUP(R314,$BS$6:$NR$519,MATCH(ActualLevel,$BS$3:$NR$3,0),FALSE),"- -")</f>
        <v>- -</v>
      </c>
      <c r="Y314" s="7" t="str">
        <f t="shared" si="1588"/>
        <v>- -</v>
      </c>
      <c r="Z314" s="7" t="str">
        <f>IFERROR(VLOOKUP(Y314,Charts!$BQ$2:$BR$52,2,FALSE),"- -")</f>
        <v>- -</v>
      </c>
      <c r="AA314" s="7" t="str">
        <f t="shared" ca="1" si="1281"/>
        <v>- -</v>
      </c>
      <c r="AB314" s="7" t="str">
        <f t="shared" si="1584"/>
        <v>- -</v>
      </c>
      <c r="AC314" s="7"/>
      <c r="AD314" s="7"/>
      <c r="AE314" s="7"/>
      <c r="AF314" s="7"/>
      <c r="AG314" s="7"/>
      <c r="AH314" s="43"/>
      <c r="AI314" s="7"/>
      <c r="AJ314" s="7"/>
      <c r="AK314" s="7">
        <f t="shared" ca="1" si="1282"/>
        <v>0</v>
      </c>
      <c r="AL314" s="7"/>
      <c r="AM314" s="69">
        <f>IFERROR(VLOOKUP(R314,'[1]Skill Statistics'!$A$3:$AN$513,MATCH(Profession,'[1]Skill Statistics'!$A$2:$AN$2,0),FALSE),0)</f>
        <v>0</v>
      </c>
      <c r="AN314" s="85">
        <f>IFERROR(VLOOKUP(Q314,'[1]Skill Statistics'!$A$3:$BK$513,MATCH(Archetype,'[1]Skill Statistics'!$A$2:$BK$2,0),FALSE),0)</f>
        <v>0</v>
      </c>
      <c r="AO314" s="85">
        <f>IFERROR(VLOOKUP(Q314,'[1]Skill Statistics'!$A$3:$BB$513,MATCH(Race,'[1]Skill Statistics'!$A$2:$BB$2,0),FALSE),0)</f>
        <v>0</v>
      </c>
      <c r="AP314" s="85">
        <f t="shared" ca="1" si="1495"/>
        <v>0</v>
      </c>
      <c r="AQ314" s="70"/>
      <c r="AS314" s="69" t="str">
        <f>IFERROR(VLOOKUP(Q314,'[1]Professional Skills'!$A$4:$AM$288,MATCH(Profession,'[1]Professional Skills'!$A$3:$AM$3,0),FALSE),"- -")</f>
        <v>- -</v>
      </c>
      <c r="AU314" s="7" t="str">
        <f t="shared" si="1586"/>
        <v>- -</v>
      </c>
      <c r="AV314" s="7">
        <f t="shared" ca="1" si="1585"/>
        <v>0</v>
      </c>
      <c r="AW314" t="str">
        <f t="shared" si="1580"/>
        <v/>
      </c>
      <c r="AX314" t="str">
        <f>IFERROR(_xlfn.RANK.EQ(AW314,$AW$5:$AW$568),"")</f>
        <v/>
      </c>
      <c r="AY314">
        <f t="shared" si="1595"/>
        <v>0</v>
      </c>
      <c r="AZ314" s="70" t="str">
        <f t="shared" si="1283"/>
        <v/>
      </c>
      <c r="BB314" s="69" t="str">
        <f>IFERROR(IF(Q314="Language",VLOOKUP(R314,[1]Cultures!$B$4:$N$218,MATCH(Culture,[1]Cultures!$B$3:$N$3,0),FALSE),VLOOKUP(Q314,[1]Cultures!$B$4:$O$212,MATCH(Culture,[1]Cultures!$B$3:$O$3,0),FALSE)),"- -")</f>
        <v>- -</v>
      </c>
      <c r="BD314">
        <f t="shared" ca="1" si="1581"/>
        <v>0</v>
      </c>
      <c r="BE314" t="str">
        <f t="shared" si="1582"/>
        <v/>
      </c>
      <c r="BI314" s="7" t="str">
        <f t="shared" si="1284"/>
        <v>- -</v>
      </c>
      <c r="BK314" s="7"/>
      <c r="BL314" s="70" t="str">
        <f t="shared" si="1286"/>
        <v>- -</v>
      </c>
      <c r="BN314" s="69" t="str">
        <f>IFERROR(VLOOKUP(V314,Charts!$BT$2:$BV$14,3,FALSE),"- -")</f>
        <v>- -</v>
      </c>
      <c r="BO314" s="85" t="str">
        <f t="shared" ca="1" si="1496"/>
        <v>- -</v>
      </c>
      <c r="BP314" s="70" t="str">
        <f t="shared" ca="1" si="1583"/>
        <v>- -</v>
      </c>
      <c r="BR314" s="7">
        <v>313</v>
      </c>
      <c r="BS314" s="9" t="str">
        <f ca="1">VLOOKUP(BR314,$O$3:$R$568,4,FALSE)</f>
        <v>Accounting</v>
      </c>
      <c r="BT314" s="7" t="str">
        <f ca="1">VLOOKUP(BS314,$R$3:$V$568,5,FALSE)</f>
        <v>3 / 4</v>
      </c>
      <c r="BU314" s="7">
        <f ca="1">VLOOKUP(BT314,Charts!$BT$2:$BV$14,3,FALSE)</f>
        <v>0.69230769230769229</v>
      </c>
      <c r="BV314" s="7" t="str">
        <f t="shared" ca="1" si="1287"/>
        <v>3</v>
      </c>
      <c r="BW314" s="7" t="str">
        <f t="shared" ca="1" si="1288"/>
        <v>4</v>
      </c>
      <c r="BY314" s="7">
        <f t="shared" ca="1" si="1289"/>
        <v>0.22228138371851591</v>
      </c>
      <c r="BZ314" s="7">
        <f t="shared" ca="1" si="1290"/>
        <v>0.47002630858917638</v>
      </c>
      <c r="CA314" s="7">
        <f t="shared" ca="1" si="1291"/>
        <v>1</v>
      </c>
      <c r="CB314" s="7" t="str">
        <f t="shared" ca="1" si="1292"/>
        <v>3</v>
      </c>
      <c r="CC314" s="7" t="str">
        <f ca="1">IFERROR(IF(CC313+CB314&gt;CD$4,CC313,CC313+CB314),"")</f>
        <v/>
      </c>
      <c r="CD314" s="7">
        <f t="shared" ca="1" si="1497"/>
        <v>0</v>
      </c>
      <c r="CE314" s="7">
        <f t="shared" ca="1" si="1293"/>
        <v>9.0125837639318362E-2</v>
      </c>
      <c r="CF314" s="7">
        <f t="shared" ca="1" si="1294"/>
        <v>0.60218185466837393</v>
      </c>
      <c r="CG314" s="7">
        <f t="shared" ca="1" si="1295"/>
        <v>1</v>
      </c>
      <c r="CH314" s="7" t="str">
        <f t="shared" ca="1" si="1296"/>
        <v>3</v>
      </c>
      <c r="CI314" s="7" t="str">
        <f ca="1">IFERROR(IF(CI313+CH314&gt;CJ$4,CI313,CI313+CH314),"")</f>
        <v/>
      </c>
      <c r="CJ314" s="7">
        <f t="shared" ca="1" si="1498"/>
        <v>0</v>
      </c>
      <c r="CK314" s="7">
        <f t="shared" ca="1" si="1297"/>
        <v>0.98841565527629527</v>
      </c>
      <c r="CL314" s="7">
        <f t="shared" ca="1" si="1298"/>
        <v>-0.29610796296860298</v>
      </c>
      <c r="CM314" s="7">
        <f t="shared" ca="1" si="1299"/>
        <v>0</v>
      </c>
      <c r="CN314" s="7">
        <f t="shared" ca="1" si="1300"/>
        <v>0</v>
      </c>
      <c r="CO314" s="7" t="str">
        <f ca="1">IFERROR(IF(CO313+CN314&gt;CP$4,CO313,CO313+CN314),"")</f>
        <v/>
      </c>
      <c r="CP314" s="7">
        <f t="shared" ca="1" si="1499"/>
        <v>0</v>
      </c>
      <c r="CQ314" s="7">
        <f t="shared" ca="1" si="1301"/>
        <v>0.37958245094581233</v>
      </c>
      <c r="CR314" s="7">
        <f t="shared" ca="1" si="1302"/>
        <v>0.31272524136187996</v>
      </c>
      <c r="CS314" s="7">
        <f t="shared" ca="1" si="1303"/>
        <v>1</v>
      </c>
      <c r="CT314" s="7" t="str">
        <f t="shared" ca="1" si="1304"/>
        <v>3</v>
      </c>
      <c r="CU314" s="7" t="str">
        <f ca="1">IFERROR(IF(CU313+CT314&gt;CV$4,CU313,CU313+CT314),"")</f>
        <v/>
      </c>
      <c r="CV314" s="7">
        <f t="shared" ca="1" si="1500"/>
        <v>0</v>
      </c>
      <c r="CW314" s="7">
        <f t="shared" ca="1" si="1305"/>
        <v>6.923250885255694E-4</v>
      </c>
      <c r="CX314" s="7">
        <f t="shared" ca="1" si="1306"/>
        <v>0.69161536721916672</v>
      </c>
      <c r="CY314" s="7">
        <f t="shared" ca="1" si="1307"/>
        <v>1</v>
      </c>
      <c r="CZ314" s="7" t="str">
        <f t="shared" ca="1" si="1308"/>
        <v>3</v>
      </c>
      <c r="DA314" s="7" t="str">
        <f ca="1">IFERROR(IF(DA313+CZ314&gt;DB$4,DA313,DA313+CZ314),"")</f>
        <v/>
      </c>
      <c r="DB314" s="7">
        <f t="shared" ca="1" si="1501"/>
        <v>0</v>
      </c>
      <c r="DC314" s="7">
        <f t="shared" ca="1" si="1309"/>
        <v>0.88217021151865882</v>
      </c>
      <c r="DD314" s="7">
        <f t="shared" ca="1" si="1310"/>
        <v>-0.18986251921096653</v>
      </c>
      <c r="DE314" s="7">
        <f t="shared" ca="1" si="1311"/>
        <v>0</v>
      </c>
      <c r="DF314" s="7">
        <f t="shared" ca="1" si="1312"/>
        <v>0</v>
      </c>
      <c r="DG314" s="7" t="str">
        <f ca="1">IFERROR(IF(DG313+DF314&gt;DH$4,DG313,DG313+DF314),"")</f>
        <v/>
      </c>
      <c r="DH314" s="7">
        <f t="shared" ca="1" si="1502"/>
        <v>0</v>
      </c>
      <c r="DI314" s="7">
        <f t="shared" ca="1" si="1313"/>
        <v>3.223264322347319E-4</v>
      </c>
      <c r="DJ314" s="7">
        <f t="shared" ca="1" si="1314"/>
        <v>0.69198536587545756</v>
      </c>
      <c r="DK314" s="7">
        <f t="shared" ca="1" si="1315"/>
        <v>1</v>
      </c>
      <c r="DL314" s="7" t="str">
        <f t="shared" ca="1" si="1316"/>
        <v>3</v>
      </c>
      <c r="DM314" s="7" t="str">
        <f ca="1">IFERROR(IF(DM313+DL314&gt;DN$4,DM313,DM313+DL314),"")</f>
        <v/>
      </c>
      <c r="DN314" s="7">
        <f t="shared" ca="1" si="1503"/>
        <v>0</v>
      </c>
      <c r="DO314" s="7">
        <f t="shared" ca="1" si="1317"/>
        <v>0.36436801988659728</v>
      </c>
      <c r="DP314" s="7">
        <f t="shared" ca="1" si="1318"/>
        <v>0.32793967242109501</v>
      </c>
      <c r="DQ314" s="7">
        <f t="shared" ca="1" si="1319"/>
        <v>1</v>
      </c>
      <c r="DR314" s="7" t="str">
        <f t="shared" ca="1" si="1320"/>
        <v>3</v>
      </c>
      <c r="DS314" s="7" t="str">
        <f ca="1">IFERROR(IF(DS313+DR314&gt;DT$4,DS313,DS313+DR314),"")</f>
        <v/>
      </c>
      <c r="DT314" s="7">
        <f t="shared" ca="1" si="1504"/>
        <v>0</v>
      </c>
      <c r="DU314" s="7">
        <f t="shared" ca="1" si="1321"/>
        <v>0.22106380269506143</v>
      </c>
      <c r="DV314" s="7">
        <f t="shared" ca="1" si="1322"/>
        <v>0.47124388961263086</v>
      </c>
      <c r="DW314" s="7">
        <f t="shared" ca="1" si="1323"/>
        <v>1</v>
      </c>
      <c r="DX314" s="7" t="str">
        <f t="shared" ca="1" si="1324"/>
        <v>3</v>
      </c>
      <c r="DY314" s="7" t="str">
        <f ca="1">IFERROR(IF(DY313+DX314&gt;DZ$4,DY313,DY313+DX314),"")</f>
        <v/>
      </c>
      <c r="DZ314" s="7">
        <f t="shared" ca="1" si="1505"/>
        <v>0</v>
      </c>
      <c r="EA314" s="7">
        <f t="shared" ca="1" si="1325"/>
        <v>0.85189913065048051</v>
      </c>
      <c r="EB314" s="7">
        <f t="shared" ca="1" si="1326"/>
        <v>-0.15959143834278822</v>
      </c>
      <c r="EC314" s="7">
        <f t="shared" ca="1" si="1327"/>
        <v>0</v>
      </c>
      <c r="ED314" s="7">
        <f t="shared" ca="1" si="1328"/>
        <v>0</v>
      </c>
      <c r="EE314" s="7" t="str">
        <f ca="1">IFERROR(IF(EE313+ED314&gt;EF$4,EE313,EE313+ED314),"")</f>
        <v/>
      </c>
      <c r="EF314" s="7">
        <f t="shared" ca="1" si="1506"/>
        <v>0</v>
      </c>
      <c r="EG314" s="7">
        <f t="shared" ca="1" si="1329"/>
        <v>0.36886649237660829</v>
      </c>
      <c r="EH314" s="7">
        <f t="shared" ca="1" si="1330"/>
        <v>0.323441199931084</v>
      </c>
      <c r="EI314" s="7">
        <f t="shared" ca="1" si="1331"/>
        <v>1</v>
      </c>
      <c r="EJ314" s="7" t="str">
        <f t="shared" ca="1" si="1332"/>
        <v>3</v>
      </c>
      <c r="EK314" s="7" t="str">
        <f ca="1">IFERROR(IF(EK313+EJ314&gt;EL$4,EK313,EK313+EJ314),"")</f>
        <v/>
      </c>
      <c r="EL314" s="7">
        <f t="shared" ca="1" si="1507"/>
        <v>0</v>
      </c>
      <c r="EM314" s="7">
        <f t="shared" ca="1" si="1333"/>
        <v>0.98611392545223875</v>
      </c>
      <c r="EN314" s="7">
        <f t="shared" ca="1" si="1334"/>
        <v>-0.29380623314454646</v>
      </c>
      <c r="EO314" s="7">
        <f t="shared" ca="1" si="1335"/>
        <v>0</v>
      </c>
      <c r="EP314" s="7">
        <f t="shared" ca="1" si="1336"/>
        <v>0</v>
      </c>
      <c r="EQ314" s="7" t="str">
        <f ca="1">IFERROR(IF(EQ313+EP314&gt;ER$4,EQ313,EQ313+EP314),"")</f>
        <v/>
      </c>
      <c r="ER314" s="7">
        <f t="shared" ca="1" si="1508"/>
        <v>0</v>
      </c>
      <c r="ES314" s="7">
        <f t="shared" ca="1" si="1337"/>
        <v>9.8332176800538407E-2</v>
      </c>
      <c r="ET314" s="7">
        <f t="shared" ca="1" si="1338"/>
        <v>0.59397551550715388</v>
      </c>
      <c r="EU314" s="7">
        <f t="shared" ca="1" si="1339"/>
        <v>1</v>
      </c>
      <c r="EV314" s="7" t="str">
        <f t="shared" ca="1" si="1340"/>
        <v>3</v>
      </c>
      <c r="EW314" s="7" t="str">
        <f ca="1">IFERROR(IF(EW313+EV314&gt;EX$4,EW313,EW313+EV314),"")</f>
        <v/>
      </c>
      <c r="EX314" s="7">
        <f t="shared" ca="1" si="1509"/>
        <v>0</v>
      </c>
      <c r="EY314" s="7">
        <f t="shared" ca="1" si="1341"/>
        <v>3.0592766633434687E-2</v>
      </c>
      <c r="EZ314" s="7">
        <f t="shared" ca="1" si="1342"/>
        <v>0.6617149256742576</v>
      </c>
      <c r="FA314" s="7">
        <f t="shared" ca="1" si="1343"/>
        <v>1</v>
      </c>
      <c r="FB314" s="7" t="str">
        <f t="shared" ca="1" si="1344"/>
        <v>3</v>
      </c>
      <c r="FC314" s="7" t="str">
        <f ca="1">IFERROR(IF(FC313+FB314&gt;FD$4,FC313,FC313+FB314),"")</f>
        <v/>
      </c>
      <c r="FD314" s="7">
        <f t="shared" ca="1" si="1510"/>
        <v>0</v>
      </c>
      <c r="FE314" s="7">
        <f t="shared" ca="1" si="1345"/>
        <v>0.10155279089881608</v>
      </c>
      <c r="FF314" s="7">
        <f t="shared" ca="1" si="1346"/>
        <v>0.59075490140887621</v>
      </c>
      <c r="FG314" s="7">
        <f t="shared" ca="1" si="1347"/>
        <v>1</v>
      </c>
      <c r="FH314" s="7" t="str">
        <f t="shared" ca="1" si="1348"/>
        <v>3</v>
      </c>
      <c r="FI314" s="7" t="str">
        <f ca="1">IFERROR(IF(FI313+FH314&gt;FJ$4,FI313,FI313+FH314),"")</f>
        <v/>
      </c>
      <c r="FJ314" s="7">
        <f t="shared" ca="1" si="1511"/>
        <v>0</v>
      </c>
      <c r="FK314" s="7">
        <f t="shared" ca="1" si="1349"/>
        <v>0.79052956021386578</v>
      </c>
      <c r="FL314" s="7">
        <f t="shared" ca="1" si="1350"/>
        <v>-9.8221867906173488E-2</v>
      </c>
      <c r="FM314" s="7">
        <f t="shared" ca="1" si="1351"/>
        <v>0</v>
      </c>
      <c r="FN314" s="7">
        <f t="shared" ca="1" si="1352"/>
        <v>0</v>
      </c>
      <c r="FO314" s="7" t="str">
        <f ca="1">IFERROR(IF(FO313+FN314&gt;FP$4,FO313,FO313+FN314),"")</f>
        <v/>
      </c>
      <c r="FP314" s="7">
        <f t="shared" ca="1" si="1512"/>
        <v>0</v>
      </c>
      <c r="FQ314" s="7">
        <f t="shared" ca="1" si="1353"/>
        <v>0.83475115840664094</v>
      </c>
      <c r="FR314" s="7">
        <f t="shared" ca="1" si="1354"/>
        <v>-0.14244346609894865</v>
      </c>
      <c r="FS314" s="7">
        <f t="shared" ca="1" si="1355"/>
        <v>0</v>
      </c>
      <c r="FT314" s="7">
        <f t="shared" ca="1" si="1356"/>
        <v>0</v>
      </c>
      <c r="FU314" s="7" t="str">
        <f ca="1">IFERROR(IF(FU313+FT314&gt;FV$4,FU313,FU313+FT314),"")</f>
        <v/>
      </c>
      <c r="FV314" s="7">
        <f t="shared" ca="1" si="1513"/>
        <v>0</v>
      </c>
      <c r="FW314" s="7">
        <f t="shared" ca="1" si="1357"/>
        <v>3.4949712584343207E-2</v>
      </c>
      <c r="FX314" s="7">
        <f t="shared" ca="1" si="1358"/>
        <v>0.65735797972334908</v>
      </c>
      <c r="FY314" s="7">
        <f t="shared" ca="1" si="1359"/>
        <v>1</v>
      </c>
      <c r="FZ314" s="7" t="str">
        <f t="shared" ca="1" si="1360"/>
        <v>3</v>
      </c>
      <c r="GA314" s="7" t="str">
        <f ca="1">IFERROR(IF(GA313+FZ314&gt;GB$4,GA313,GA313+FZ314),"")</f>
        <v/>
      </c>
      <c r="GB314" s="7">
        <f t="shared" ca="1" si="1514"/>
        <v>0</v>
      </c>
      <c r="GC314" s="7">
        <f t="shared" ca="1" si="1361"/>
        <v>0.34285706639362434</v>
      </c>
      <c r="GD314" s="7">
        <f t="shared" ca="1" si="1362"/>
        <v>0.34945062591406795</v>
      </c>
      <c r="GE314" s="7">
        <f t="shared" ca="1" si="1363"/>
        <v>1</v>
      </c>
      <c r="GF314" s="7" t="str">
        <f t="shared" ca="1" si="1364"/>
        <v>3</v>
      </c>
      <c r="GG314" s="7" t="str">
        <f ca="1">IFERROR(IF(GG313+GF314&gt;GH$4,GG313,GG313+GF314),"")</f>
        <v/>
      </c>
      <c r="GH314" s="7">
        <f t="shared" ca="1" si="1515"/>
        <v>0</v>
      </c>
      <c r="GI314" s="7">
        <f t="shared" ca="1" si="1365"/>
        <v>0.35801303168123721</v>
      </c>
      <c r="GJ314" s="7">
        <f t="shared" ca="1" si="1366"/>
        <v>0.33429466062645508</v>
      </c>
      <c r="GK314" s="7">
        <f t="shared" ca="1" si="1367"/>
        <v>1</v>
      </c>
      <c r="GL314" s="7" t="str">
        <f t="shared" ca="1" si="1368"/>
        <v>3</v>
      </c>
      <c r="GM314" s="7" t="str">
        <f ca="1">IFERROR(IF(GM313+GL314&gt;GN$4,GM313,GM313+GL314),"")</f>
        <v/>
      </c>
      <c r="GN314" s="7">
        <f t="shared" ca="1" si="1516"/>
        <v>0</v>
      </c>
      <c r="GO314" s="7">
        <f t="shared" ca="1" si="1369"/>
        <v>0.74056798822511216</v>
      </c>
      <c r="GP314" s="7">
        <f t="shared" ca="1" si="1370"/>
        <v>-4.8260295917419871E-2</v>
      </c>
      <c r="GQ314" s="7">
        <f t="shared" ca="1" si="1371"/>
        <v>0</v>
      </c>
      <c r="GR314" s="7">
        <f t="shared" ca="1" si="1372"/>
        <v>0</v>
      </c>
      <c r="GS314" s="7" t="str">
        <f ca="1">IFERROR(IF(GS313+GR314&gt;GT$4,GS313,GS313+GR314),"")</f>
        <v/>
      </c>
      <c r="GT314" s="7">
        <f t="shared" ca="1" si="1517"/>
        <v>0</v>
      </c>
      <c r="GU314" s="7">
        <f t="shared" ca="1" si="1373"/>
        <v>0.88693814081048972</v>
      </c>
      <c r="GV314" s="7">
        <f t="shared" ca="1" si="1374"/>
        <v>-0.19463044850279743</v>
      </c>
      <c r="GW314" s="7">
        <f t="shared" ca="1" si="1375"/>
        <v>0</v>
      </c>
      <c r="GX314" s="7">
        <f t="shared" ca="1" si="1376"/>
        <v>0</v>
      </c>
      <c r="GY314" s="7" t="str">
        <f ca="1">IFERROR(IF(GY313+GX314&gt;GZ$4,GY313,GY313+GX314),"")</f>
        <v/>
      </c>
      <c r="GZ314" s="7">
        <f t="shared" ca="1" si="1518"/>
        <v>0</v>
      </c>
      <c r="HA314" s="7">
        <f t="shared" ca="1" si="1377"/>
        <v>0.81704303796644351</v>
      </c>
      <c r="HB314" s="7">
        <f t="shared" ca="1" si="1378"/>
        <v>-0.12473534565875122</v>
      </c>
      <c r="HC314" s="7">
        <f t="shared" ca="1" si="1379"/>
        <v>0</v>
      </c>
      <c r="HD314" s="7">
        <f t="shared" ca="1" si="1380"/>
        <v>0</v>
      </c>
      <c r="HE314" s="7" t="str">
        <f ca="1">IFERROR(IF(HE313+HD314&gt;HF$4,HE313,HE313+HD314),"")</f>
        <v/>
      </c>
      <c r="HF314" s="7">
        <f t="shared" ca="1" si="1519"/>
        <v>0</v>
      </c>
      <c r="HG314" s="7">
        <f t="shared" ca="1" si="1381"/>
        <v>0.41905203311856165</v>
      </c>
      <c r="HH314" s="7">
        <f t="shared" ca="1" si="1382"/>
        <v>0.27325565918913064</v>
      </c>
      <c r="HI314" s="7">
        <f t="shared" ca="1" si="1383"/>
        <v>1</v>
      </c>
      <c r="HJ314" s="7" t="str">
        <f t="shared" ca="1" si="1384"/>
        <v>3</v>
      </c>
      <c r="HK314" s="7" t="str">
        <f ca="1">IFERROR(IF(HK313+HJ314&gt;HL$4,HK313,HK313+HJ314),"")</f>
        <v/>
      </c>
      <c r="HL314" s="7">
        <f t="shared" ca="1" si="1520"/>
        <v>0</v>
      </c>
      <c r="HM314" s="7">
        <f t="shared" ca="1" si="1385"/>
        <v>0.35986271259293112</v>
      </c>
      <c r="HN314" s="7">
        <f t="shared" ca="1" si="1386"/>
        <v>0.33244497971476117</v>
      </c>
      <c r="HO314" s="7">
        <f t="shared" ca="1" si="1387"/>
        <v>1</v>
      </c>
      <c r="HP314" s="7" t="str">
        <f t="shared" ca="1" si="1388"/>
        <v>3</v>
      </c>
      <c r="HQ314" s="7" t="str">
        <f ca="1">IFERROR(IF(HQ313+HP314&gt;HR$4,HQ313,HQ313+HP314),"")</f>
        <v/>
      </c>
      <c r="HR314" s="7">
        <f t="shared" ca="1" si="1521"/>
        <v>0</v>
      </c>
      <c r="HS314" s="7">
        <f t="shared" ca="1" si="1389"/>
        <v>0.66977501363895253</v>
      </c>
      <c r="HT314" s="7">
        <f t="shared" ca="1" si="1390"/>
        <v>2.2532678668739758E-2</v>
      </c>
      <c r="HU314" s="7">
        <f t="shared" ca="1" si="1391"/>
        <v>1</v>
      </c>
      <c r="HV314" s="7" t="str">
        <f t="shared" ca="1" si="1392"/>
        <v>3</v>
      </c>
      <c r="HW314" s="7" t="str">
        <f ca="1">IFERROR(IF(HW313+HV314&gt;HX$4,HW313,HW313+HV314),"")</f>
        <v/>
      </c>
      <c r="HX314" s="7">
        <f t="shared" ca="1" si="1522"/>
        <v>0</v>
      </c>
      <c r="HY314" s="7">
        <f t="shared" ca="1" si="1393"/>
        <v>0.63723609692705341</v>
      </c>
      <c r="HZ314" s="7">
        <f t="shared" ca="1" si="1394"/>
        <v>5.5071595380638882E-2</v>
      </c>
      <c r="IA314" s="7">
        <f t="shared" ca="1" si="1395"/>
        <v>1</v>
      </c>
      <c r="IB314" s="7" t="str">
        <f t="shared" ca="1" si="1396"/>
        <v>3</v>
      </c>
      <c r="IC314" s="7" t="str">
        <f ca="1">IFERROR(IF(IC313+IB314&gt;ID$4,IC313,IC313+IB314),"")</f>
        <v/>
      </c>
      <c r="ID314" s="7">
        <f t="shared" ca="1" si="1523"/>
        <v>0</v>
      </c>
      <c r="IE314" s="7">
        <f t="shared" ca="1" si="1397"/>
        <v>0.29941176632427358</v>
      </c>
      <c r="IF314" s="7">
        <f t="shared" ca="1" si="1398"/>
        <v>0.39289592598341871</v>
      </c>
      <c r="IG314" s="7">
        <f t="shared" ca="1" si="1399"/>
        <v>1</v>
      </c>
      <c r="IH314" s="7" t="str">
        <f t="shared" ca="1" si="1400"/>
        <v>3</v>
      </c>
      <c r="II314" s="7" t="str">
        <f ca="1">IFERROR(IF(II313+IH314&gt;IJ$4,II313,II313+IH314),"")</f>
        <v/>
      </c>
      <c r="IJ314" s="7">
        <f t="shared" ca="1" si="1524"/>
        <v>0</v>
      </c>
      <c r="IK314" s="7">
        <f t="shared" ca="1" si="1401"/>
        <v>0.91426898146985902</v>
      </c>
      <c r="IL314" s="7">
        <f t="shared" ca="1" si="1402"/>
        <v>-0.22196128916216673</v>
      </c>
      <c r="IM314" s="7">
        <f t="shared" ca="1" si="1403"/>
        <v>0</v>
      </c>
      <c r="IN314" s="7">
        <f t="shared" ca="1" si="1404"/>
        <v>0</v>
      </c>
      <c r="IO314" s="7" t="str">
        <f ca="1">IFERROR(IF(IO313+IN314&gt;IP$4,IO313,IO313+IN314),"")</f>
        <v/>
      </c>
      <c r="IP314" s="7">
        <f t="shared" ca="1" si="1525"/>
        <v>0</v>
      </c>
      <c r="IQ314" s="7">
        <f t="shared" ca="1" si="1405"/>
        <v>0.98573893695023851</v>
      </c>
      <c r="IR314" s="7">
        <f t="shared" ca="1" si="1406"/>
        <v>-0.29343124464254622</v>
      </c>
      <c r="IS314" s="7">
        <f t="shared" ca="1" si="1407"/>
        <v>0</v>
      </c>
      <c r="IT314" s="7">
        <f t="shared" ca="1" si="1408"/>
        <v>0</v>
      </c>
      <c r="IU314" s="7" t="str">
        <f ca="1">IFERROR(IF(IU313+IT314&gt;IV$4,IU313,IU313+IT314),"")</f>
        <v/>
      </c>
      <c r="IV314" s="7">
        <f t="shared" ca="1" si="1526"/>
        <v>0</v>
      </c>
      <c r="IW314" s="7">
        <f t="shared" ca="1" si="1409"/>
        <v>0.75526610382570591</v>
      </c>
      <c r="IX314" s="7">
        <f t="shared" ca="1" si="1410"/>
        <v>-6.2958411518013624E-2</v>
      </c>
      <c r="IY314" s="7">
        <f t="shared" ca="1" si="1411"/>
        <v>0</v>
      </c>
      <c r="IZ314" s="7">
        <f t="shared" ca="1" si="1412"/>
        <v>0</v>
      </c>
      <c r="JA314" s="7" t="str">
        <f ca="1">IFERROR(IF(JA313+IZ314&gt;JB$4,JA313,JA313+IZ314),"")</f>
        <v/>
      </c>
      <c r="JB314" s="7">
        <f t="shared" ca="1" si="1527"/>
        <v>0</v>
      </c>
      <c r="JC314" s="7">
        <f t="shared" ca="1" si="1413"/>
        <v>0.5915768710447169</v>
      </c>
      <c r="JD314" s="7">
        <f t="shared" ca="1" si="1414"/>
        <v>0.10073082126297539</v>
      </c>
      <c r="JE314" s="7">
        <f t="shared" ca="1" si="1415"/>
        <v>1</v>
      </c>
      <c r="JF314" s="7" t="str">
        <f t="shared" ca="1" si="1416"/>
        <v>3</v>
      </c>
      <c r="JG314" s="7" t="str">
        <f ca="1">IFERROR(IF(JG313+JF314&gt;JH$4,JG313,JG313+JF314),"")</f>
        <v/>
      </c>
      <c r="JH314" s="7">
        <f t="shared" ca="1" si="1528"/>
        <v>0</v>
      </c>
      <c r="JI314" s="7">
        <f t="shared" ca="1" si="1417"/>
        <v>0.42255939852516577</v>
      </c>
      <c r="JJ314" s="7">
        <f t="shared" ca="1" si="1418"/>
        <v>0.26974829378252652</v>
      </c>
      <c r="JK314" s="7">
        <f t="shared" ca="1" si="1419"/>
        <v>1</v>
      </c>
      <c r="JL314" s="7" t="str">
        <f t="shared" ca="1" si="1420"/>
        <v>3</v>
      </c>
      <c r="JM314" s="7" t="str">
        <f ca="1">IFERROR(IF(JM313+JL314&gt;JN$4,JM313,JM313+JL314),"")</f>
        <v/>
      </c>
      <c r="JN314" s="7">
        <f t="shared" ca="1" si="1529"/>
        <v>0</v>
      </c>
      <c r="JO314" s="7">
        <f t="shared" ca="1" si="1421"/>
        <v>3.5903593245840582E-2</v>
      </c>
      <c r="JP314" s="7">
        <f t="shared" ca="1" si="1422"/>
        <v>0.65640409906185171</v>
      </c>
      <c r="JQ314" s="7">
        <f t="shared" ca="1" si="1423"/>
        <v>1</v>
      </c>
      <c r="JR314" s="7" t="str">
        <f t="shared" ca="1" si="1424"/>
        <v>3</v>
      </c>
      <c r="JS314" s="7" t="str">
        <f ca="1">IFERROR(IF(JS313+JR314&gt;JT$4,JS313,JS313+JR314),"")</f>
        <v/>
      </c>
      <c r="JT314" s="7">
        <f t="shared" ca="1" si="1530"/>
        <v>0</v>
      </c>
      <c r="JU314" s="7">
        <f t="shared" ca="1" si="1425"/>
        <v>0.20215024166552553</v>
      </c>
      <c r="JV314" s="7">
        <f t="shared" ca="1" si="1426"/>
        <v>0.49015745064216676</v>
      </c>
      <c r="JW314" s="7">
        <f t="shared" ca="1" si="1427"/>
        <v>1</v>
      </c>
      <c r="JX314" s="7" t="str">
        <f t="shared" ca="1" si="1428"/>
        <v>3</v>
      </c>
      <c r="JY314" s="7" t="str">
        <f ca="1">IFERROR(IF(JY313+JX314&gt;JZ$4,JY313,JY313+JX314),"")</f>
        <v/>
      </c>
      <c r="JZ314" s="7">
        <f t="shared" ca="1" si="1531"/>
        <v>0</v>
      </c>
      <c r="KA314" s="7">
        <f t="shared" ca="1" si="1429"/>
        <v>0.55843314813669886</v>
      </c>
      <c r="KB314" s="7">
        <f t="shared" ca="1" si="1430"/>
        <v>0.13387454417099343</v>
      </c>
      <c r="KC314" s="7">
        <f t="shared" ca="1" si="1431"/>
        <v>1</v>
      </c>
      <c r="KD314" s="7" t="str">
        <f t="shared" ca="1" si="1432"/>
        <v>3</v>
      </c>
      <c r="KE314" s="7" t="str">
        <f ca="1">IFERROR(IF(KE313+KD314&gt;KF$4,KE313,KE313+KD314),"")</f>
        <v/>
      </c>
      <c r="KF314" s="7">
        <f t="shared" ca="1" si="1532"/>
        <v>0</v>
      </c>
      <c r="KG314" s="7">
        <f t="shared" ca="1" si="1433"/>
        <v>0.28641616216303223</v>
      </c>
      <c r="KH314" s="7">
        <f t="shared" ca="1" si="1434"/>
        <v>0.40589153014466006</v>
      </c>
      <c r="KI314" s="7">
        <f t="shared" ca="1" si="1435"/>
        <v>1</v>
      </c>
      <c r="KJ314" s="7" t="str">
        <f t="shared" ca="1" si="1436"/>
        <v>3</v>
      </c>
      <c r="KK314" s="7" t="str">
        <f ca="1">IFERROR(IF(KK313+KJ314&gt;KL$4,KK313,KK313+KJ314),"")</f>
        <v/>
      </c>
      <c r="KL314" s="7">
        <f t="shared" ca="1" si="1533"/>
        <v>0</v>
      </c>
      <c r="KM314" s="7">
        <f t="shared" ca="1" si="1437"/>
        <v>0.58643484683306268</v>
      </c>
      <c r="KN314" s="7">
        <f t="shared" ca="1" si="1438"/>
        <v>0.10587284547462961</v>
      </c>
      <c r="KO314" s="7">
        <f t="shared" ca="1" si="1439"/>
        <v>1</v>
      </c>
      <c r="KP314" s="7" t="str">
        <f t="shared" ca="1" si="1440"/>
        <v>3</v>
      </c>
      <c r="KQ314" s="7" t="str">
        <f ca="1">IFERROR(IF(KQ313+KP314&gt;KR$4,KQ313,KQ313+KP314),"")</f>
        <v/>
      </c>
      <c r="KR314" s="7">
        <f t="shared" ca="1" si="1534"/>
        <v>0</v>
      </c>
      <c r="KS314" s="7">
        <f t="shared" ca="1" si="1441"/>
        <v>0.8602212701113926</v>
      </c>
      <c r="KT314" s="7">
        <f t="shared" ca="1" si="1442"/>
        <v>-0.16791357780370031</v>
      </c>
      <c r="KU314" s="7">
        <f t="shared" ca="1" si="1443"/>
        <v>0</v>
      </c>
      <c r="KV314" s="7">
        <f t="shared" ca="1" si="1444"/>
        <v>0</v>
      </c>
      <c r="KW314" s="7" t="str">
        <f ca="1">IFERROR(IF(KW313+KV314&gt;KX$4,KW313,KW313+KV314),"")</f>
        <v/>
      </c>
      <c r="KX314" s="7">
        <f t="shared" ca="1" si="1535"/>
        <v>0</v>
      </c>
      <c r="KY314" s="7">
        <f t="shared" ca="1" si="1445"/>
        <v>0.20284475313751293</v>
      </c>
      <c r="KZ314" s="7">
        <f t="shared" ca="1" si="1446"/>
        <v>0.48946293917017936</v>
      </c>
      <c r="LA314" s="7">
        <f t="shared" ca="1" si="1447"/>
        <v>1</v>
      </c>
      <c r="LB314" s="7" t="str">
        <f t="shared" ca="1" si="1448"/>
        <v>3</v>
      </c>
      <c r="LC314" s="7" t="str">
        <f ca="1">IFERROR(IF(LC313+LB314&gt;LD$4,LC313,LC313+LB314),"")</f>
        <v/>
      </c>
      <c r="LD314" s="7">
        <f t="shared" ca="1" si="1536"/>
        <v>0</v>
      </c>
      <c r="LE314" s="7">
        <f t="shared" ca="1" si="1449"/>
        <v>0.13493313175224775</v>
      </c>
      <c r="LF314" s="7">
        <f t="shared" ca="1" si="1450"/>
        <v>0.55737456055544454</v>
      </c>
      <c r="LG314" s="7">
        <f t="shared" ca="1" si="1451"/>
        <v>1</v>
      </c>
      <c r="LH314" s="7" t="str">
        <f t="shared" ca="1" si="1452"/>
        <v>3</v>
      </c>
      <c r="LI314" s="7" t="str">
        <f ca="1">IFERROR(IF(LI313+LH314&gt;LJ$4,LI313,LI313+LH314),"")</f>
        <v/>
      </c>
      <c r="LJ314" s="7">
        <f t="shared" ca="1" si="1537"/>
        <v>0</v>
      </c>
      <c r="LK314" s="7">
        <f t="shared" ca="1" si="1453"/>
        <v>0.25969111798432043</v>
      </c>
      <c r="LL314" s="7">
        <f t="shared" ca="1" si="1454"/>
        <v>0.43261657432337186</v>
      </c>
      <c r="LM314" s="7">
        <f t="shared" ca="1" si="1455"/>
        <v>1</v>
      </c>
      <c r="LN314" s="7" t="str">
        <f t="shared" ca="1" si="1456"/>
        <v>3</v>
      </c>
      <c r="LO314" s="7" t="str">
        <f ca="1">IFERROR(IF(LO313+LN314&gt;LP$4,LO313,LO313+LN314),"")</f>
        <v/>
      </c>
      <c r="LP314" s="7">
        <f t="shared" ca="1" si="1538"/>
        <v>0</v>
      </c>
      <c r="LQ314" s="7">
        <f t="shared" ca="1" si="1457"/>
        <v>0.18188897437465046</v>
      </c>
      <c r="LR314" s="7">
        <f t="shared" ca="1" si="1458"/>
        <v>0.51041871793304183</v>
      </c>
      <c r="LS314" s="7">
        <f t="shared" ca="1" si="1459"/>
        <v>1</v>
      </c>
      <c r="LT314" s="7" t="str">
        <f t="shared" ca="1" si="1460"/>
        <v>3</v>
      </c>
      <c r="LU314" s="7" t="str">
        <f ca="1">IFERROR(IF(LU313+LT314&gt;LV$4,LU313,LU313+LT314),"")</f>
        <v/>
      </c>
      <c r="LV314" s="7">
        <f t="shared" ca="1" si="1539"/>
        <v>0</v>
      </c>
      <c r="LW314" s="7">
        <f t="shared" ca="1" si="1461"/>
        <v>0.20658477883941129</v>
      </c>
      <c r="LX314" s="7">
        <f t="shared" ca="1" si="1462"/>
        <v>0.485722913468281</v>
      </c>
      <c r="LY314" s="7">
        <f t="shared" ca="1" si="1463"/>
        <v>1</v>
      </c>
      <c r="LZ314" s="7" t="str">
        <f t="shared" ca="1" si="1464"/>
        <v>3</v>
      </c>
      <c r="MA314" s="7" t="str">
        <f ca="1">IFERROR(IF(MA313+LZ314&gt;MB$4,MA313,MA313+LZ314),"")</f>
        <v/>
      </c>
      <c r="MB314" s="7">
        <f t="shared" ca="1" si="1540"/>
        <v>0</v>
      </c>
      <c r="MC314" s="7">
        <f t="shared" ca="1" si="1465"/>
        <v>0.52048027599766589</v>
      </c>
      <c r="MD314" s="7">
        <f t="shared" ca="1" si="1466"/>
        <v>0.1718274163100264</v>
      </c>
      <c r="ME314" s="7">
        <f t="shared" ca="1" si="1467"/>
        <v>1</v>
      </c>
      <c r="MF314" s="7" t="str">
        <f t="shared" ca="1" si="1468"/>
        <v>3</v>
      </c>
      <c r="MG314" s="7" t="str">
        <f ca="1">IFERROR(IF(MG313+MF314&gt;MH$4,MG313,MG313+MF314),"")</f>
        <v/>
      </c>
      <c r="MH314" s="7">
        <f t="shared" ca="1" si="1541"/>
        <v>0</v>
      </c>
      <c r="MI314" s="7">
        <f t="shared" ca="1" si="1469"/>
        <v>0.65854753764263851</v>
      </c>
      <c r="MJ314" s="7">
        <f t="shared" ca="1" si="1470"/>
        <v>3.3760154665053776E-2</v>
      </c>
      <c r="MK314" s="7">
        <f t="shared" ca="1" si="1471"/>
        <v>1</v>
      </c>
      <c r="ML314" s="7" t="str">
        <f t="shared" ca="1" si="1472"/>
        <v>3</v>
      </c>
      <c r="MM314" s="7" t="str">
        <f ca="1">IFERROR(IF(MM313+ML314&gt;MN$4,MM313,MM313+ML314),"")</f>
        <v/>
      </c>
      <c r="MN314" s="7">
        <f t="shared" ca="1" si="1542"/>
        <v>0</v>
      </c>
      <c r="MO314" s="7">
        <f t="shared" ca="1" si="1473"/>
        <v>0.41853194198512966</v>
      </c>
      <c r="MP314" s="7">
        <f t="shared" ca="1" si="1474"/>
        <v>0.27377575032256263</v>
      </c>
      <c r="MQ314" s="7">
        <f t="shared" ca="1" si="1475"/>
        <v>1</v>
      </c>
      <c r="MR314" s="7" t="str">
        <f t="shared" ca="1" si="1476"/>
        <v>3</v>
      </c>
      <c r="MS314" s="7" t="str">
        <f ca="1">IFERROR(IF(MS313+MR314&gt;MT$4,MS313,MS313+MR314),"")</f>
        <v/>
      </c>
      <c r="MT314" s="7">
        <f t="shared" ca="1" si="1543"/>
        <v>0</v>
      </c>
      <c r="MU314" s="7">
        <f t="shared" ca="1" si="1477"/>
        <v>0.52485355790966781</v>
      </c>
      <c r="MV314" s="7">
        <f t="shared" ca="1" si="1478"/>
        <v>0.16745413439802448</v>
      </c>
      <c r="MW314" s="7">
        <f t="shared" ca="1" si="1479"/>
        <v>1</v>
      </c>
      <c r="MX314" s="7" t="str">
        <f t="shared" ca="1" si="1480"/>
        <v>3</v>
      </c>
      <c r="MY314" s="7" t="str">
        <f ca="1">IFERROR(IF(MY313+MX314&gt;MZ$4,MY313,MY313+MX314),"")</f>
        <v/>
      </c>
      <c r="MZ314" s="7">
        <f t="shared" ca="1" si="1544"/>
        <v>0</v>
      </c>
      <c r="NA314" s="7">
        <f t="shared" ca="1" si="1481"/>
        <v>0.79405895976298191</v>
      </c>
      <c r="NB314" s="7">
        <f t="shared" ca="1" si="1482"/>
        <v>-0.10175126745528962</v>
      </c>
      <c r="NC314" s="7">
        <f t="shared" ca="1" si="1483"/>
        <v>0</v>
      </c>
      <c r="ND314" s="7">
        <f t="shared" ca="1" si="1484"/>
        <v>0</v>
      </c>
      <c r="NE314" s="7" t="str">
        <f ca="1">IFERROR(IF(NE313+ND314&gt;NF$4,NE313,NE313+ND314),"")</f>
        <v/>
      </c>
      <c r="NF314" s="7">
        <f t="shared" ca="1" si="1545"/>
        <v>0</v>
      </c>
      <c r="NG314" s="7">
        <f t="shared" ca="1" si="1485"/>
        <v>0.18623357604372381</v>
      </c>
      <c r="NH314" s="7">
        <f t="shared" ca="1" si="1486"/>
        <v>0.50607411626396848</v>
      </c>
      <c r="NI314" s="7">
        <f t="shared" ca="1" si="1487"/>
        <v>1</v>
      </c>
      <c r="NJ314" s="7" t="str">
        <f t="shared" ca="1" si="1488"/>
        <v>3</v>
      </c>
      <c r="NK314" s="7" t="str">
        <f ca="1">IFERROR(IF(NK313+NJ314&gt;NL$4,NK313,NK313+NJ314),"")</f>
        <v/>
      </c>
      <c r="NL314" s="7">
        <f t="shared" ca="1" si="1546"/>
        <v>0</v>
      </c>
      <c r="NM314" s="7">
        <f t="shared" ca="1" si="1489"/>
        <v>0.70887239353328557</v>
      </c>
      <c r="NN314" s="7">
        <f t="shared" ca="1" si="1490"/>
        <v>-1.6564701225593281E-2</v>
      </c>
      <c r="NO314" s="7">
        <f t="shared" ca="1" si="1491"/>
        <v>0</v>
      </c>
      <c r="NP314" s="7">
        <f t="shared" ca="1" si="1492"/>
        <v>0</v>
      </c>
      <c r="NQ314" s="7" t="str">
        <f ca="1">IFERROR(IF(NQ313+NP314&gt;NR$4,NQ313,NQ313+NP314),"")</f>
        <v/>
      </c>
      <c r="NR314" s="7">
        <f t="shared" ca="1" si="1547"/>
        <v>0</v>
      </c>
      <c r="NT314">
        <v>316</v>
      </c>
      <c r="NU314" s="7" t="s">
        <v>19</v>
      </c>
      <c r="NV314" s="7" t="str">
        <f t="shared" ca="1" si="1280"/>
        <v/>
      </c>
      <c r="NW314" s="7" t="str">
        <f t="shared" ca="1" si="1493"/>
        <v/>
      </c>
      <c r="NX314" t="str">
        <f ca="1">IFERROR(VLOOKUP(NT314,$K$3:$AK$568,8,FALSE),"")</f>
        <v/>
      </c>
      <c r="NY314" t="str">
        <f ca="1">IFERROR(VLOOKUP(NT314,$K$3:$AK$568,9,FALSE),"")</f>
        <v/>
      </c>
      <c r="NZ314" s="7" t="str">
        <f ca="1">IFERROR(VLOOKUP(NT314,$K$3:$AK$568,27,FALSE),"")</f>
        <v/>
      </c>
      <c r="OB314">
        <v>316</v>
      </c>
      <c r="OC314" s="7" t="s">
        <v>19</v>
      </c>
      <c r="OD314" t="e">
        <f t="shared" ca="1" si="1548"/>
        <v>#N/A</v>
      </c>
      <c r="OE314" s="7" t="str">
        <f t="shared" ca="1" si="1549"/>
        <v/>
      </c>
      <c r="OF314" s="7" t="str">
        <f t="shared" ca="1" si="1550"/>
        <v/>
      </c>
      <c r="OG314" t="str">
        <f t="shared" ca="1" si="1551"/>
        <v/>
      </c>
      <c r="OI314">
        <v>316</v>
      </c>
      <c r="OJ314" s="7" t="s">
        <v>19</v>
      </c>
      <c r="OK314" s="7" t="str">
        <f t="shared" ca="1" si="1552"/>
        <v/>
      </c>
      <c r="OL314" s="7" t="str">
        <f t="shared" ca="1" si="1553"/>
        <v/>
      </c>
      <c r="OM314" t="str">
        <f ca="1">IFERROR(VLOOKUP(OI314,$L$3:$AK$568,7,FALSE),"")</f>
        <v/>
      </c>
      <c r="ON314" t="str">
        <f ca="1">IFERROR(VLOOKUP(OI314,$L$3:$AK$568,8,FALSE),"")</f>
        <v/>
      </c>
      <c r="OO314" s="7" t="str">
        <f ca="1">IFERROR(VLOOKUP(OI314,$L$3:$AK$568,26,FALSE),"")</f>
        <v/>
      </c>
      <c r="OQ314">
        <v>316</v>
      </c>
      <c r="OR314" s="7" t="s">
        <v>19</v>
      </c>
      <c r="OS314" t="e">
        <f t="shared" ca="1" si="1554"/>
        <v>#N/A</v>
      </c>
      <c r="OT314" s="7" t="str">
        <f t="shared" ca="1" si="1555"/>
        <v/>
      </c>
      <c r="OU314" s="7" t="str">
        <f t="shared" ca="1" si="1556"/>
        <v/>
      </c>
      <c r="OV314" t="str">
        <f t="shared" ca="1" si="1557"/>
        <v/>
      </c>
      <c r="OX314">
        <v>316</v>
      </c>
      <c r="OY314" s="7" t="s">
        <v>19</v>
      </c>
      <c r="OZ314" s="7" t="str">
        <f t="shared" ca="1" si="1558"/>
        <v/>
      </c>
      <c r="PA314" s="7" t="str">
        <f t="shared" ca="1" si="1559"/>
        <v/>
      </c>
      <c r="PB314" t="str">
        <f ca="1">IFERROR(VLOOKUP(OX314,$M$3:$AK$568,6,FALSE),"")</f>
        <v/>
      </c>
      <c r="PC314" t="str">
        <f ca="1">IFERROR(VLOOKUP(OX314,$M$3:$AK$568,7,FALSE),"")</f>
        <v/>
      </c>
      <c r="PD314" s="7" t="str">
        <f ca="1">IFERROR(VLOOKUP(OX314,$M$3:$AK$568,25,FALSE),"")</f>
        <v/>
      </c>
      <c r="PF314">
        <v>316</v>
      </c>
      <c r="PG314" s="7" t="s">
        <v>19</v>
      </c>
      <c r="PH314" t="e">
        <f t="shared" ca="1" si="1560"/>
        <v>#N/A</v>
      </c>
      <c r="PI314" s="7" t="str">
        <f t="shared" ca="1" si="1561"/>
        <v/>
      </c>
      <c r="PJ314" s="7" t="str">
        <f t="shared" ca="1" si="1562"/>
        <v/>
      </c>
      <c r="PK314" t="str">
        <f t="shared" ca="1" si="1563"/>
        <v/>
      </c>
      <c r="PM314">
        <v>316</v>
      </c>
      <c r="PN314" s="7" t="s">
        <v>19</v>
      </c>
      <c r="PO314" s="202" t="str">
        <f t="shared" ca="1" si="1564"/>
        <v/>
      </c>
      <c r="PP314" s="7" t="str">
        <f t="shared" ca="1" si="1565"/>
        <v/>
      </c>
      <c r="PQ314" t="str">
        <f ca="1">IFERROR(VLOOKUP(PM314,$G$325:$R$409,12,FALSE),"")</f>
        <v/>
      </c>
      <c r="PR314" t="e">
        <f ca="1">VLOOKUP(PM314,$G$324:$Q$409,11,FALSE)</f>
        <v>#N/A</v>
      </c>
      <c r="PS314" s="7" t="str">
        <f ca="1">VLOOKUP(PQ314,$R$325:$Y$409,8,FALSE)</f>
        <v>- -</v>
      </c>
      <c r="PT314" s="7">
        <f ca="1">ReSt</f>
        <v>-4</v>
      </c>
      <c r="PU314" s="7" t="e">
        <f t="shared" ca="1" si="1566"/>
        <v>#N/A</v>
      </c>
      <c r="PV314" s="7" t="e">
        <f t="shared" ca="1" si="1567"/>
        <v>#N/A</v>
      </c>
      <c r="PW314" s="7" t="str">
        <f ca="1">VLOOKUP(PQ314,$R$325:$AK$409,8,FALSE)</f>
        <v>- -</v>
      </c>
      <c r="PX314" s="7"/>
      <c r="PY314">
        <v>316</v>
      </c>
      <c r="PZ314" s="7" t="s">
        <v>19</v>
      </c>
      <c r="QA314" t="str">
        <f t="shared" ca="1" si="1568"/>
        <v/>
      </c>
      <c r="QB314" s="7" t="str">
        <f t="shared" ca="1" si="1569"/>
        <v/>
      </c>
      <c r="QC314" s="7" t="str">
        <f t="shared" ca="1" si="1570"/>
        <v/>
      </c>
      <c r="QD314" t="str">
        <f t="shared" ca="1" si="1571"/>
        <v/>
      </c>
      <c r="QF314">
        <v>316</v>
      </c>
      <c r="QG314" s="7" t="s">
        <v>19</v>
      </c>
      <c r="QH314" s="7" t="str">
        <f t="shared" ca="1" si="1572"/>
        <v/>
      </c>
      <c r="QI314" s="7" t="e">
        <f t="shared" ca="1" si="1573"/>
        <v>#VALUE!</v>
      </c>
      <c r="QJ314" t="e">
        <f t="shared" ca="1" si="1574"/>
        <v>#N/A</v>
      </c>
      <c r="QK314" s="7" t="e">
        <f t="shared" ca="1" si="1575"/>
        <v>#N/A</v>
      </c>
      <c r="QM314">
        <v>316</v>
      </c>
      <c r="QN314" s="7" t="s">
        <v>19</v>
      </c>
      <c r="QO314" t="str">
        <f t="shared" ca="1" si="1576"/>
        <v/>
      </c>
      <c r="QP314" s="7" t="str">
        <f t="shared" ca="1" si="1577"/>
        <v/>
      </c>
      <c r="QQ314" t="str">
        <f t="shared" ca="1" si="1578"/>
        <v/>
      </c>
    </row>
    <row r="315" spans="1:459" x14ac:dyDescent="0.25">
      <c r="A315" s="240" t="str">
        <f>IF('Character Sheet'!$B$4="Creature","N","Y")</f>
        <v>Y</v>
      </c>
      <c r="C315" s="75"/>
      <c r="D315" s="76"/>
      <c r="F315" s="75"/>
      <c r="G315" s="76"/>
      <c r="I315" s="75"/>
      <c r="J315" s="85"/>
      <c r="K315" s="85">
        <f t="shared" ca="1" si="1589"/>
        <v>7</v>
      </c>
      <c r="L315" s="85">
        <f t="shared" ca="1" si="1587"/>
        <v>7</v>
      </c>
      <c r="M315" s="70">
        <f t="shared" ca="1" si="1593"/>
        <v>18</v>
      </c>
      <c r="O315" s="222" t="str">
        <f t="shared" ca="1" si="1277"/>
        <v>- -</v>
      </c>
      <c r="Q315" s="7" t="str">
        <f t="shared" si="1579"/>
        <v/>
      </c>
      <c r="R315" s="9" t="s">
        <v>1304</v>
      </c>
      <c r="S315" s="9"/>
      <c r="T315" s="61" t="str">
        <f>SUBSTITUTE(IFERROR(IFERROR(VLOOKUP(R315,'[1]Skill Statistics'!$A$3:$C$513,2,FALSE),VLOOKUP(Q315,'[1]Skill Statistics'!$A$3:$C$513,2,FALSE)),T314),"R*","ReSt")</f>
        <v>- -</v>
      </c>
      <c r="U315" s="61" t="str">
        <f>IFERROR(IFERROR(VLOOKUP(R315,'[1]Skill Statistics'!$A$3:$C$513,3,FALSE),VLOOKUP(Q315,'[1]Skill Statistics'!$A$3:$C$513,3,FALSE)),U314)</f>
        <v>- -</v>
      </c>
      <c r="V315" s="61" t="str">
        <f>IF(ISNUMBER(SEARCH("Category",R315)),"- -",IFERROR(IFERROR(VLOOKUP(Q315,[1]Professions!$A$4:$AM$288,MATCH(Profession,[1]Professions!$A$1:$AM$1,0),FALSE),VLOOKUP(Q315,Calculations!$B$91:$I$95,8,FALSE)),"- -"))</f>
        <v>- -</v>
      </c>
      <c r="W315" s="60" t="str">
        <f t="shared" si="1278"/>
        <v>- -</v>
      </c>
      <c r="X315" s="7" t="str">
        <f ca="1">IFERROR(VLOOKUP(R315,$BS$6:$NR$519,MATCH(ActualLevel,$BS$3:$NR$3,0),FALSE),"- -")</f>
        <v>- -</v>
      </c>
      <c r="Y315" s="7" t="str">
        <f t="shared" si="1588"/>
        <v>- -</v>
      </c>
      <c r="Z315" s="7" t="str">
        <f>IFERROR(VLOOKUP(Y315,Charts!$BQ$2:$BR$52,2,FALSE),"- -")</f>
        <v>- -</v>
      </c>
      <c r="AA315" s="7" t="str">
        <f t="shared" ca="1" si="1281"/>
        <v>- -</v>
      </c>
      <c r="AB315" s="7" t="str">
        <f t="shared" si="1584"/>
        <v>- -</v>
      </c>
      <c r="AC315" s="7"/>
      <c r="AD315" s="7"/>
      <c r="AE315" s="7"/>
      <c r="AF315" s="7"/>
      <c r="AG315" s="7"/>
      <c r="AH315" s="43"/>
      <c r="AI315" s="7"/>
      <c r="AJ315" s="7"/>
      <c r="AK315" s="7">
        <f t="shared" ca="1" si="1282"/>
        <v>0</v>
      </c>
      <c r="AL315" s="7"/>
      <c r="AM315" s="69">
        <f>IFERROR(VLOOKUP(R315,'[1]Skill Statistics'!$A$3:$AN$513,MATCH(Profession,'[1]Skill Statistics'!$A$2:$AN$2,0),FALSE),0)</f>
        <v>0</v>
      </c>
      <c r="AN315" s="85">
        <f>IFERROR(VLOOKUP(Q315,'[1]Skill Statistics'!$A$3:$BK$513,MATCH(Archetype,'[1]Skill Statistics'!$A$2:$BK$2,0),FALSE),0)</f>
        <v>0</v>
      </c>
      <c r="AO315" s="85">
        <f>IFERROR(VLOOKUP(Q315,'[1]Skill Statistics'!$A$3:$BB$513,MATCH(Race,'[1]Skill Statistics'!$A$2:$BB$2,0),FALSE),0)</f>
        <v>0</v>
      </c>
      <c r="AP315" s="85">
        <f t="shared" ca="1" si="1495"/>
        <v>0</v>
      </c>
      <c r="AQ315" s="70"/>
      <c r="AS315" s="69" t="str">
        <f>IFERROR(VLOOKUP(Q315,'[1]Professional Skills'!$A$4:$AM$288,MATCH(Profession,'[1]Professional Skills'!$A$3:$AM$3,0),FALSE),"- -")</f>
        <v>- -</v>
      </c>
      <c r="AU315" s="7" t="str">
        <f t="shared" si="1586"/>
        <v>- -</v>
      </c>
      <c r="AV315" s="7">
        <f t="shared" ca="1" si="1585"/>
        <v>0</v>
      </c>
      <c r="AW315" t="str">
        <f t="shared" si="1580"/>
        <v/>
      </c>
      <c r="AX315" t="str">
        <f>IFERROR(_xlfn.RANK.EQ(AW315,$AW$5:$AW$568),"")</f>
        <v/>
      </c>
      <c r="AY315">
        <f t="shared" si="1595"/>
        <v>0</v>
      </c>
      <c r="AZ315" s="70" t="str">
        <f t="shared" si="1283"/>
        <v/>
      </c>
      <c r="BB315" s="69" t="str">
        <f>IFERROR(IF(Q315="Language",VLOOKUP(R315,[1]Cultures!$B$4:$N$218,MATCH(Culture,[1]Cultures!$B$3:$N$3,0),FALSE),VLOOKUP(Q315,[1]Cultures!$B$4:$O$212,MATCH(Culture,[1]Cultures!$B$3:$O$3,0),FALSE)),"- -")</f>
        <v>- -</v>
      </c>
      <c r="BD315">
        <f t="shared" ca="1" si="1581"/>
        <v>0</v>
      </c>
      <c r="BE315" t="str">
        <f t="shared" si="1582"/>
        <v/>
      </c>
      <c r="BI315" s="7" t="str">
        <f t="shared" si="1284"/>
        <v>- -</v>
      </c>
      <c r="BK315" s="7"/>
      <c r="BL315" s="70" t="str">
        <f t="shared" si="1286"/>
        <v>- -</v>
      </c>
      <c r="BN315" s="69" t="str">
        <f>IFERROR(VLOOKUP(V315,Charts!$BT$2:$BV$14,3,FALSE),"- -")</f>
        <v>- -</v>
      </c>
      <c r="BO315" s="85" t="str">
        <f t="shared" ca="1" si="1496"/>
        <v>- -</v>
      </c>
      <c r="BP315" s="70" t="str">
        <f t="shared" ca="1" si="1583"/>
        <v>- -</v>
      </c>
      <c r="BR315" s="7">
        <v>314</v>
      </c>
      <c r="BS315" s="9" t="str">
        <f ca="1">VLOOKUP(BR315,$O$3:$R$568,4,FALSE)</f>
        <v>Alteration</v>
      </c>
      <c r="BT315" s="7" t="str">
        <f ca="1">VLOOKUP(BS315,$R$3:$V$568,5,FALSE)</f>
        <v>4 / 6</v>
      </c>
      <c r="BU315" s="7">
        <f ca="1">VLOOKUP(BT315,Charts!$BT$2:$BV$14,3,FALSE)</f>
        <v>0.53846153846153844</v>
      </c>
      <c r="BV315" s="7" t="str">
        <f t="shared" ca="1" si="1287"/>
        <v>4</v>
      </c>
      <c r="BW315" s="7" t="str">
        <f t="shared" ca="1" si="1288"/>
        <v>6</v>
      </c>
      <c r="BY315" s="7">
        <f t="shared" ca="1" si="1289"/>
        <v>0.24389984251324026</v>
      </c>
      <c r="BZ315" s="7">
        <f t="shared" ca="1" si="1290"/>
        <v>0.29456169594829817</v>
      </c>
      <c r="CA315" s="7">
        <f t="shared" ca="1" si="1291"/>
        <v>1</v>
      </c>
      <c r="CB315" s="7" t="str">
        <f t="shared" ca="1" si="1292"/>
        <v>4</v>
      </c>
      <c r="CC315" s="7" t="str">
        <f ca="1">IFERROR(IF(CC314+CB315&gt;CD$4,CC314,CC314+CB315),"")</f>
        <v/>
      </c>
      <c r="CD315" s="7">
        <f t="shared" ca="1" si="1497"/>
        <v>0</v>
      </c>
      <c r="CE315" s="7">
        <f t="shared" ca="1" si="1293"/>
        <v>0.86645200079943785</v>
      </c>
      <c r="CF315" s="7">
        <f t="shared" ca="1" si="1294"/>
        <v>-0.32799046233789941</v>
      </c>
      <c r="CG315" s="7">
        <f t="shared" ca="1" si="1295"/>
        <v>0</v>
      </c>
      <c r="CH315" s="7">
        <f t="shared" ca="1" si="1296"/>
        <v>0</v>
      </c>
      <c r="CI315" s="7" t="str">
        <f ca="1">IFERROR(IF(CI314+CH315&gt;CJ$4,CI314,CI314+CH315),"")</f>
        <v/>
      </c>
      <c r="CJ315" s="7">
        <f t="shared" ca="1" si="1498"/>
        <v>0</v>
      </c>
      <c r="CK315" s="7">
        <f t="shared" ca="1" si="1297"/>
        <v>0.75622475872002271</v>
      </c>
      <c r="CL315" s="7">
        <f t="shared" ca="1" si="1298"/>
        <v>-0.21776322025848427</v>
      </c>
      <c r="CM315" s="7">
        <f t="shared" ca="1" si="1299"/>
        <v>0</v>
      </c>
      <c r="CN315" s="7">
        <f t="shared" ca="1" si="1300"/>
        <v>0</v>
      </c>
      <c r="CO315" s="7" t="str">
        <f ca="1">IFERROR(IF(CO314+CN315&gt;CP$4,CO314,CO314+CN315),"")</f>
        <v/>
      </c>
      <c r="CP315" s="7">
        <f t="shared" ca="1" si="1499"/>
        <v>0</v>
      </c>
      <c r="CQ315" s="7">
        <f t="shared" ca="1" si="1301"/>
        <v>0.45362193027093567</v>
      </c>
      <c r="CR315" s="7">
        <f t="shared" ca="1" si="1302"/>
        <v>8.4839608190602767E-2</v>
      </c>
      <c r="CS315" s="7">
        <f t="shared" ca="1" si="1303"/>
        <v>1</v>
      </c>
      <c r="CT315" s="7" t="str">
        <f t="shared" ca="1" si="1304"/>
        <v>4</v>
      </c>
      <c r="CU315" s="7" t="str">
        <f ca="1">IFERROR(IF(CU314+CT315&gt;CV$4,CU314,CU314+CT315),"")</f>
        <v/>
      </c>
      <c r="CV315" s="7">
        <f t="shared" ca="1" si="1500"/>
        <v>0</v>
      </c>
      <c r="CW315" s="7">
        <f t="shared" ca="1" si="1305"/>
        <v>8.2642026323552109E-2</v>
      </c>
      <c r="CX315" s="7">
        <f t="shared" ca="1" si="1306"/>
        <v>0.45581951213798633</v>
      </c>
      <c r="CY315" s="7">
        <f t="shared" ca="1" si="1307"/>
        <v>1</v>
      </c>
      <c r="CZ315" s="7" t="str">
        <f t="shared" ca="1" si="1308"/>
        <v>4</v>
      </c>
      <c r="DA315" s="7" t="str">
        <f ca="1">IFERROR(IF(DA314+CZ315&gt;DB$4,DA314,DA314+CZ315),"")</f>
        <v/>
      </c>
      <c r="DB315" s="7">
        <f t="shared" ca="1" si="1501"/>
        <v>0</v>
      </c>
      <c r="DC315" s="7">
        <f t="shared" ca="1" si="1309"/>
        <v>0.1113758387036361</v>
      </c>
      <c r="DD315" s="7">
        <f t="shared" ca="1" si="1310"/>
        <v>0.42708569975790234</v>
      </c>
      <c r="DE315" s="7">
        <f t="shared" ca="1" si="1311"/>
        <v>1</v>
      </c>
      <c r="DF315" s="7" t="str">
        <f t="shared" ca="1" si="1312"/>
        <v>4</v>
      </c>
      <c r="DG315" s="7" t="str">
        <f ca="1">IFERROR(IF(DG314+DF315&gt;DH$4,DG314,DG314+DF315),"")</f>
        <v/>
      </c>
      <c r="DH315" s="7">
        <f t="shared" ca="1" si="1502"/>
        <v>0</v>
      </c>
      <c r="DI315" s="7">
        <f t="shared" ca="1" si="1313"/>
        <v>0.64177319591595761</v>
      </c>
      <c r="DJ315" s="7">
        <f t="shared" ca="1" si="1314"/>
        <v>-0.10331165745441917</v>
      </c>
      <c r="DK315" s="7">
        <f t="shared" ca="1" si="1315"/>
        <v>0</v>
      </c>
      <c r="DL315" s="7">
        <f t="shared" ca="1" si="1316"/>
        <v>0</v>
      </c>
      <c r="DM315" s="7" t="str">
        <f ca="1">IFERROR(IF(DM314+DL315&gt;DN$4,DM314,DM314+DL315),"")</f>
        <v/>
      </c>
      <c r="DN315" s="7">
        <f t="shared" ca="1" si="1503"/>
        <v>0</v>
      </c>
      <c r="DO315" s="7">
        <f t="shared" ca="1" si="1317"/>
        <v>0.40521171880906681</v>
      </c>
      <c r="DP315" s="7">
        <f t="shared" ca="1" si="1318"/>
        <v>0.13324981965247162</v>
      </c>
      <c r="DQ315" s="7">
        <f t="shared" ca="1" si="1319"/>
        <v>1</v>
      </c>
      <c r="DR315" s="7" t="str">
        <f t="shared" ca="1" si="1320"/>
        <v>4</v>
      </c>
      <c r="DS315" s="7" t="str">
        <f ca="1">IFERROR(IF(DS314+DR315&gt;DT$4,DS314,DS314+DR315),"")</f>
        <v/>
      </c>
      <c r="DT315" s="7">
        <f t="shared" ca="1" si="1504"/>
        <v>0</v>
      </c>
      <c r="DU315" s="7">
        <f t="shared" ca="1" si="1321"/>
        <v>0.25211486623804014</v>
      </c>
      <c r="DV315" s="7">
        <f t="shared" ca="1" si="1322"/>
        <v>0.2863466722234983</v>
      </c>
      <c r="DW315" s="7">
        <f t="shared" ca="1" si="1323"/>
        <v>1</v>
      </c>
      <c r="DX315" s="7" t="str">
        <f t="shared" ca="1" si="1324"/>
        <v>4</v>
      </c>
      <c r="DY315" s="7" t="str">
        <f ca="1">IFERROR(IF(DY314+DX315&gt;DZ$4,DY314,DY314+DX315),"")</f>
        <v/>
      </c>
      <c r="DZ315" s="7">
        <f t="shared" ca="1" si="1505"/>
        <v>0</v>
      </c>
      <c r="EA315" s="7">
        <f t="shared" ca="1" si="1325"/>
        <v>0.88181364053146916</v>
      </c>
      <c r="EB315" s="7">
        <f t="shared" ca="1" si="1326"/>
        <v>-0.34335210206993072</v>
      </c>
      <c r="EC315" s="7">
        <f t="shared" ca="1" si="1327"/>
        <v>0</v>
      </c>
      <c r="ED315" s="7">
        <f t="shared" ca="1" si="1328"/>
        <v>0</v>
      </c>
      <c r="EE315" s="7" t="str">
        <f ca="1">IFERROR(IF(EE314+ED315&gt;EF$4,EE314,EE314+ED315),"")</f>
        <v/>
      </c>
      <c r="EF315" s="7">
        <f t="shared" ca="1" si="1506"/>
        <v>0</v>
      </c>
      <c r="EG315" s="7">
        <f t="shared" ca="1" si="1329"/>
        <v>4.654298616223318E-2</v>
      </c>
      <c r="EH315" s="7">
        <f t="shared" ca="1" si="1330"/>
        <v>0.49191855229930526</v>
      </c>
      <c r="EI315" s="7">
        <f t="shared" ca="1" si="1331"/>
        <v>1</v>
      </c>
      <c r="EJ315" s="7" t="str">
        <f t="shared" ca="1" si="1332"/>
        <v>4</v>
      </c>
      <c r="EK315" s="7" t="str">
        <f ca="1">IFERROR(IF(EK314+EJ315&gt;EL$4,EK314,EK314+EJ315),"")</f>
        <v/>
      </c>
      <c r="EL315" s="7">
        <f t="shared" ca="1" si="1507"/>
        <v>0</v>
      </c>
      <c r="EM315" s="7">
        <f t="shared" ca="1" si="1333"/>
        <v>0.13733673662186852</v>
      </c>
      <c r="EN315" s="7">
        <f t="shared" ca="1" si="1334"/>
        <v>0.40112480183966992</v>
      </c>
      <c r="EO315" s="7">
        <f t="shared" ca="1" si="1335"/>
        <v>1</v>
      </c>
      <c r="EP315" s="7" t="str">
        <f t="shared" ca="1" si="1336"/>
        <v>4</v>
      </c>
      <c r="EQ315" s="7" t="str">
        <f ca="1">IFERROR(IF(EQ314+EP315&gt;ER$4,EQ314,EQ314+EP315),"")</f>
        <v/>
      </c>
      <c r="ER315" s="7">
        <f t="shared" ca="1" si="1508"/>
        <v>0</v>
      </c>
      <c r="ES315" s="7">
        <f t="shared" ca="1" si="1337"/>
        <v>0.69010936654404331</v>
      </c>
      <c r="ET315" s="7">
        <f t="shared" ca="1" si="1338"/>
        <v>-0.15164782808250488</v>
      </c>
      <c r="EU315" s="7">
        <f t="shared" ca="1" si="1339"/>
        <v>0</v>
      </c>
      <c r="EV315" s="7">
        <f t="shared" ca="1" si="1340"/>
        <v>0</v>
      </c>
      <c r="EW315" s="7" t="str">
        <f ca="1">IFERROR(IF(EW314+EV315&gt;EX$4,EW314,EW314+EV315),"")</f>
        <v/>
      </c>
      <c r="EX315" s="7">
        <f t="shared" ca="1" si="1509"/>
        <v>0</v>
      </c>
      <c r="EY315" s="7">
        <f t="shared" ca="1" si="1341"/>
        <v>0.68094647705066069</v>
      </c>
      <c r="EZ315" s="7">
        <f t="shared" ca="1" si="1342"/>
        <v>-0.14248493858912226</v>
      </c>
      <c r="FA315" s="7">
        <f t="shared" ca="1" si="1343"/>
        <v>0</v>
      </c>
      <c r="FB315" s="7">
        <f t="shared" ca="1" si="1344"/>
        <v>0</v>
      </c>
      <c r="FC315" s="7" t="str">
        <f ca="1">IFERROR(IF(FC314+FB315&gt;FD$4,FC314,FC314+FB315),"")</f>
        <v/>
      </c>
      <c r="FD315" s="7">
        <f t="shared" ca="1" si="1510"/>
        <v>0</v>
      </c>
      <c r="FE315" s="7">
        <f t="shared" ca="1" si="1345"/>
        <v>0.5677388197708747</v>
      </c>
      <c r="FF315" s="7">
        <f t="shared" ca="1" si="1346"/>
        <v>-2.9277281309336267E-2</v>
      </c>
      <c r="FG315" s="7">
        <f t="shared" ca="1" si="1347"/>
        <v>0</v>
      </c>
      <c r="FH315" s="7">
        <f t="shared" ca="1" si="1348"/>
        <v>0</v>
      </c>
      <c r="FI315" s="7" t="str">
        <f ca="1">IFERROR(IF(FI314+FH315&gt;FJ$4,FI314,FI314+FH315),"")</f>
        <v/>
      </c>
      <c r="FJ315" s="7">
        <f t="shared" ca="1" si="1511"/>
        <v>0</v>
      </c>
      <c r="FK315" s="7">
        <f t="shared" ca="1" si="1349"/>
        <v>0.89837896316249632</v>
      </c>
      <c r="FL315" s="7">
        <f t="shared" ca="1" si="1350"/>
        <v>-0.35991742470095789</v>
      </c>
      <c r="FM315" s="7">
        <f t="shared" ca="1" si="1351"/>
        <v>0</v>
      </c>
      <c r="FN315" s="7">
        <f t="shared" ca="1" si="1352"/>
        <v>0</v>
      </c>
      <c r="FO315" s="7" t="str">
        <f ca="1">IFERROR(IF(FO314+FN315&gt;FP$4,FO314,FO314+FN315),"")</f>
        <v/>
      </c>
      <c r="FP315" s="7">
        <f t="shared" ca="1" si="1512"/>
        <v>0</v>
      </c>
      <c r="FQ315" s="7">
        <f t="shared" ca="1" si="1353"/>
        <v>0.6512475626124864</v>
      </c>
      <c r="FR315" s="7">
        <f t="shared" ca="1" si="1354"/>
        <v>-0.11278602415094796</v>
      </c>
      <c r="FS315" s="7">
        <f t="shared" ca="1" si="1355"/>
        <v>0</v>
      </c>
      <c r="FT315" s="7">
        <f t="shared" ca="1" si="1356"/>
        <v>0</v>
      </c>
      <c r="FU315" s="7" t="str">
        <f ca="1">IFERROR(IF(FU314+FT315&gt;FV$4,FU314,FU314+FT315),"")</f>
        <v/>
      </c>
      <c r="FV315" s="7">
        <f t="shared" ca="1" si="1513"/>
        <v>0</v>
      </c>
      <c r="FW315" s="7">
        <f t="shared" ca="1" si="1357"/>
        <v>0.75601403642898835</v>
      </c>
      <c r="FX315" s="7">
        <f t="shared" ca="1" si="1358"/>
        <v>-0.21755249796744991</v>
      </c>
      <c r="FY315" s="7">
        <f t="shared" ca="1" si="1359"/>
        <v>0</v>
      </c>
      <c r="FZ315" s="7">
        <f t="shared" ca="1" si="1360"/>
        <v>0</v>
      </c>
      <c r="GA315" s="7" t="str">
        <f ca="1">IFERROR(IF(GA314+FZ315&gt;GB$4,GA314,GA314+FZ315),"")</f>
        <v/>
      </c>
      <c r="GB315" s="7">
        <f t="shared" ca="1" si="1514"/>
        <v>0</v>
      </c>
      <c r="GC315" s="7">
        <f t="shared" ca="1" si="1361"/>
        <v>0.58411724061486869</v>
      </c>
      <c r="GD315" s="7">
        <f t="shared" ca="1" si="1362"/>
        <v>-4.5655702153330258E-2</v>
      </c>
      <c r="GE315" s="7">
        <f t="shared" ca="1" si="1363"/>
        <v>0</v>
      </c>
      <c r="GF315" s="7">
        <f t="shared" ca="1" si="1364"/>
        <v>0</v>
      </c>
      <c r="GG315" s="7" t="str">
        <f ca="1">IFERROR(IF(GG314+GF315&gt;GH$4,GG314,GG314+GF315),"")</f>
        <v/>
      </c>
      <c r="GH315" s="7">
        <f t="shared" ca="1" si="1515"/>
        <v>0</v>
      </c>
      <c r="GI315" s="7">
        <f t="shared" ca="1" si="1365"/>
        <v>0.79679856945200001</v>
      </c>
      <c r="GJ315" s="7">
        <f t="shared" ca="1" si="1366"/>
        <v>-0.25833703099046157</v>
      </c>
      <c r="GK315" s="7">
        <f t="shared" ca="1" si="1367"/>
        <v>0</v>
      </c>
      <c r="GL315" s="7">
        <f t="shared" ca="1" si="1368"/>
        <v>0</v>
      </c>
      <c r="GM315" s="7" t="str">
        <f ca="1">IFERROR(IF(GM314+GL315&gt;GN$4,GM314,GM314+GL315),"")</f>
        <v/>
      </c>
      <c r="GN315" s="7">
        <f t="shared" ca="1" si="1516"/>
        <v>0</v>
      </c>
      <c r="GO315" s="7">
        <f t="shared" ca="1" si="1369"/>
        <v>8.0449033390144309E-2</v>
      </c>
      <c r="GP315" s="7">
        <f t="shared" ca="1" si="1370"/>
        <v>0.45801250507139413</v>
      </c>
      <c r="GQ315" s="7">
        <f t="shared" ca="1" si="1371"/>
        <v>1</v>
      </c>
      <c r="GR315" s="7" t="str">
        <f t="shared" ca="1" si="1372"/>
        <v>4</v>
      </c>
      <c r="GS315" s="7" t="str">
        <f ca="1">IFERROR(IF(GS314+GR315&gt;GT$4,GS314,GS314+GR315),"")</f>
        <v/>
      </c>
      <c r="GT315" s="7">
        <f t="shared" ca="1" si="1517"/>
        <v>0</v>
      </c>
      <c r="GU315" s="7">
        <f t="shared" ca="1" si="1373"/>
        <v>0.30846805412291434</v>
      </c>
      <c r="GV315" s="7">
        <f t="shared" ca="1" si="1374"/>
        <v>0.2299934843386241</v>
      </c>
      <c r="GW315" s="7">
        <f t="shared" ca="1" si="1375"/>
        <v>1</v>
      </c>
      <c r="GX315" s="7" t="str">
        <f t="shared" ca="1" si="1376"/>
        <v>4</v>
      </c>
      <c r="GY315" s="7" t="str">
        <f ca="1">IFERROR(IF(GY314+GX315&gt;GZ$4,GY314,GY314+GX315),"")</f>
        <v/>
      </c>
      <c r="GZ315" s="7">
        <f t="shared" ca="1" si="1518"/>
        <v>0</v>
      </c>
      <c r="HA315" s="7">
        <f t="shared" ca="1" si="1377"/>
        <v>0.97966631097531354</v>
      </c>
      <c r="HB315" s="7">
        <f t="shared" ca="1" si="1378"/>
        <v>-0.4412047725137751</v>
      </c>
      <c r="HC315" s="7">
        <f t="shared" ca="1" si="1379"/>
        <v>0</v>
      </c>
      <c r="HD315" s="7">
        <f t="shared" ca="1" si="1380"/>
        <v>0</v>
      </c>
      <c r="HE315" s="7" t="str">
        <f ca="1">IFERROR(IF(HE314+HD315&gt;HF$4,HE314,HE314+HD315),"")</f>
        <v/>
      </c>
      <c r="HF315" s="7">
        <f t="shared" ca="1" si="1519"/>
        <v>0</v>
      </c>
      <c r="HG315" s="7">
        <f t="shared" ca="1" si="1381"/>
        <v>0.90912183020247073</v>
      </c>
      <c r="HH315" s="7">
        <f t="shared" ca="1" si="1382"/>
        <v>-0.37066029174093229</v>
      </c>
      <c r="HI315" s="7">
        <f t="shared" ca="1" si="1383"/>
        <v>0</v>
      </c>
      <c r="HJ315" s="7">
        <f t="shared" ca="1" si="1384"/>
        <v>0</v>
      </c>
      <c r="HK315" s="7" t="str">
        <f ca="1">IFERROR(IF(HK314+HJ315&gt;HL$4,HK314,HK314+HJ315),"")</f>
        <v/>
      </c>
      <c r="HL315" s="7">
        <f t="shared" ca="1" si="1520"/>
        <v>0</v>
      </c>
      <c r="HM315" s="7">
        <f t="shared" ca="1" si="1385"/>
        <v>0.71144630607356552</v>
      </c>
      <c r="HN315" s="7">
        <f t="shared" ca="1" si="1386"/>
        <v>-0.17298476761202708</v>
      </c>
      <c r="HO315" s="7">
        <f t="shared" ca="1" si="1387"/>
        <v>0</v>
      </c>
      <c r="HP315" s="7">
        <f t="shared" ca="1" si="1388"/>
        <v>0</v>
      </c>
      <c r="HQ315" s="7" t="str">
        <f ca="1">IFERROR(IF(HQ314+HP315&gt;HR$4,HQ314,HQ314+HP315),"")</f>
        <v/>
      </c>
      <c r="HR315" s="7">
        <f t="shared" ca="1" si="1521"/>
        <v>0</v>
      </c>
      <c r="HS315" s="7">
        <f t="shared" ca="1" si="1389"/>
        <v>0.2364582975470686</v>
      </c>
      <c r="HT315" s="7">
        <f t="shared" ca="1" si="1390"/>
        <v>0.30200324091446984</v>
      </c>
      <c r="HU315" s="7">
        <f t="shared" ca="1" si="1391"/>
        <v>1</v>
      </c>
      <c r="HV315" s="7" t="str">
        <f t="shared" ca="1" si="1392"/>
        <v>4</v>
      </c>
      <c r="HW315" s="7" t="str">
        <f ca="1">IFERROR(IF(HW314+HV315&gt;HX$4,HW314,HW314+HV315),"")</f>
        <v/>
      </c>
      <c r="HX315" s="7">
        <f t="shared" ca="1" si="1522"/>
        <v>0</v>
      </c>
      <c r="HY315" s="7">
        <f t="shared" ca="1" si="1393"/>
        <v>0.79185118175184976</v>
      </c>
      <c r="HZ315" s="7">
        <f t="shared" ca="1" si="1394"/>
        <v>-0.25338964329031133</v>
      </c>
      <c r="IA315" s="7">
        <f t="shared" ca="1" si="1395"/>
        <v>0</v>
      </c>
      <c r="IB315" s="7">
        <f t="shared" ca="1" si="1396"/>
        <v>0</v>
      </c>
      <c r="IC315" s="7" t="str">
        <f ca="1">IFERROR(IF(IC314+IB315&gt;ID$4,IC314,IC314+IB315),"")</f>
        <v/>
      </c>
      <c r="ID315" s="7">
        <f t="shared" ca="1" si="1523"/>
        <v>0</v>
      </c>
      <c r="IE315" s="7">
        <f t="shared" ca="1" si="1397"/>
        <v>0.68240296288653424</v>
      </c>
      <c r="IF315" s="7">
        <f t="shared" ca="1" si="1398"/>
        <v>-0.1439414244249958</v>
      </c>
      <c r="IG315" s="7">
        <f t="shared" ca="1" si="1399"/>
        <v>0</v>
      </c>
      <c r="IH315" s="7">
        <f t="shared" ca="1" si="1400"/>
        <v>0</v>
      </c>
      <c r="II315" s="7" t="str">
        <f ca="1">IFERROR(IF(II314+IH315&gt;IJ$4,II314,II314+IH315),"")</f>
        <v/>
      </c>
      <c r="IJ315" s="7">
        <f t="shared" ca="1" si="1524"/>
        <v>0</v>
      </c>
      <c r="IK315" s="7">
        <f t="shared" ca="1" si="1401"/>
        <v>0.22442196675821746</v>
      </c>
      <c r="IL315" s="7">
        <f t="shared" ca="1" si="1402"/>
        <v>0.31403957170332097</v>
      </c>
      <c r="IM315" s="7">
        <f t="shared" ca="1" si="1403"/>
        <v>1</v>
      </c>
      <c r="IN315" s="7" t="str">
        <f t="shared" ca="1" si="1404"/>
        <v>4</v>
      </c>
      <c r="IO315" s="7" t="str">
        <f ca="1">IFERROR(IF(IO314+IN315&gt;IP$4,IO314,IO314+IN315),"")</f>
        <v/>
      </c>
      <c r="IP315" s="7">
        <f t="shared" ca="1" si="1525"/>
        <v>0</v>
      </c>
      <c r="IQ315" s="7">
        <f t="shared" ca="1" si="1405"/>
        <v>0.52765116995055139</v>
      </c>
      <c r="IR315" s="7">
        <f t="shared" ca="1" si="1406"/>
        <v>1.0810368510987045E-2</v>
      </c>
      <c r="IS315" s="7">
        <f t="shared" ca="1" si="1407"/>
        <v>1</v>
      </c>
      <c r="IT315" s="7" t="str">
        <f t="shared" ca="1" si="1408"/>
        <v>4</v>
      </c>
      <c r="IU315" s="7" t="str">
        <f ca="1">IFERROR(IF(IU314+IT315&gt;IV$4,IU314,IU314+IT315),"")</f>
        <v/>
      </c>
      <c r="IV315" s="7">
        <f t="shared" ca="1" si="1526"/>
        <v>0</v>
      </c>
      <c r="IW315" s="7">
        <f t="shared" ca="1" si="1409"/>
        <v>9.1892737625313137E-2</v>
      </c>
      <c r="IX315" s="7">
        <f t="shared" ca="1" si="1410"/>
        <v>0.4465688008362253</v>
      </c>
      <c r="IY315" s="7">
        <f t="shared" ca="1" si="1411"/>
        <v>1</v>
      </c>
      <c r="IZ315" s="7" t="str">
        <f t="shared" ca="1" si="1412"/>
        <v>4</v>
      </c>
      <c r="JA315" s="7" t="str">
        <f ca="1">IFERROR(IF(JA314+IZ315&gt;JB$4,JA314,JA314+IZ315),"")</f>
        <v/>
      </c>
      <c r="JB315" s="7">
        <f t="shared" ca="1" si="1527"/>
        <v>0</v>
      </c>
      <c r="JC315" s="7">
        <f t="shared" ca="1" si="1413"/>
        <v>0.11964279793091681</v>
      </c>
      <c r="JD315" s="7">
        <f t="shared" ca="1" si="1414"/>
        <v>0.41881874053062162</v>
      </c>
      <c r="JE315" s="7">
        <f t="shared" ca="1" si="1415"/>
        <v>1</v>
      </c>
      <c r="JF315" s="7" t="str">
        <f t="shared" ca="1" si="1416"/>
        <v>4</v>
      </c>
      <c r="JG315" s="7" t="str">
        <f ca="1">IFERROR(IF(JG314+JF315&gt;JH$4,JG314,JG314+JF315),"")</f>
        <v/>
      </c>
      <c r="JH315" s="7">
        <f t="shared" ca="1" si="1528"/>
        <v>0</v>
      </c>
      <c r="JI315" s="7">
        <f t="shared" ca="1" si="1417"/>
        <v>0.22193726450866891</v>
      </c>
      <c r="JJ315" s="7">
        <f t="shared" ca="1" si="1418"/>
        <v>0.31652427395286953</v>
      </c>
      <c r="JK315" s="7">
        <f t="shared" ca="1" si="1419"/>
        <v>1</v>
      </c>
      <c r="JL315" s="7" t="str">
        <f t="shared" ca="1" si="1420"/>
        <v>4</v>
      </c>
      <c r="JM315" s="7" t="str">
        <f ca="1">IFERROR(IF(JM314+JL315&gt;JN$4,JM314,JM314+JL315),"")</f>
        <v/>
      </c>
      <c r="JN315" s="7">
        <f t="shared" ca="1" si="1529"/>
        <v>0</v>
      </c>
      <c r="JO315" s="7">
        <f t="shared" ca="1" si="1421"/>
        <v>0.12915681695718351</v>
      </c>
      <c r="JP315" s="7">
        <f t="shared" ca="1" si="1422"/>
        <v>0.40930472150435493</v>
      </c>
      <c r="JQ315" s="7">
        <f t="shared" ca="1" si="1423"/>
        <v>1</v>
      </c>
      <c r="JR315" s="7" t="str">
        <f t="shared" ca="1" si="1424"/>
        <v>4</v>
      </c>
      <c r="JS315" s="7" t="str">
        <f ca="1">IFERROR(IF(JS314+JR315&gt;JT$4,JS314,JS314+JR315),"")</f>
        <v/>
      </c>
      <c r="JT315" s="7">
        <f t="shared" ca="1" si="1530"/>
        <v>0</v>
      </c>
      <c r="JU315" s="7">
        <f t="shared" ca="1" si="1425"/>
        <v>0.15270508934192706</v>
      </c>
      <c r="JV315" s="7">
        <f t="shared" ca="1" si="1426"/>
        <v>0.38575644911961138</v>
      </c>
      <c r="JW315" s="7">
        <f t="shared" ca="1" si="1427"/>
        <v>1</v>
      </c>
      <c r="JX315" s="7" t="str">
        <f t="shared" ca="1" si="1428"/>
        <v>4</v>
      </c>
      <c r="JY315" s="7" t="str">
        <f ca="1">IFERROR(IF(JY314+JX315&gt;JZ$4,JY314,JY314+JX315),"")</f>
        <v/>
      </c>
      <c r="JZ315" s="7">
        <f t="shared" ca="1" si="1531"/>
        <v>0</v>
      </c>
      <c r="KA315" s="7">
        <f t="shared" ca="1" si="1429"/>
        <v>0.10987222225931592</v>
      </c>
      <c r="KB315" s="7">
        <f t="shared" ca="1" si="1430"/>
        <v>0.42858931620222251</v>
      </c>
      <c r="KC315" s="7">
        <f t="shared" ca="1" si="1431"/>
        <v>1</v>
      </c>
      <c r="KD315" s="7" t="str">
        <f t="shared" ca="1" si="1432"/>
        <v>4</v>
      </c>
      <c r="KE315" s="7" t="str">
        <f ca="1">IFERROR(IF(KE314+KD315&gt;KF$4,KE314,KE314+KD315),"")</f>
        <v/>
      </c>
      <c r="KF315" s="7">
        <f t="shared" ca="1" si="1532"/>
        <v>0</v>
      </c>
      <c r="KG315" s="7">
        <f t="shared" ca="1" si="1433"/>
        <v>5.9845998122167177E-2</v>
      </c>
      <c r="KH315" s="7">
        <f t="shared" ca="1" si="1434"/>
        <v>0.47861554033937126</v>
      </c>
      <c r="KI315" s="7">
        <f t="shared" ca="1" si="1435"/>
        <v>1</v>
      </c>
      <c r="KJ315" s="7" t="str">
        <f t="shared" ca="1" si="1436"/>
        <v>4</v>
      </c>
      <c r="KK315" s="7" t="str">
        <f ca="1">IFERROR(IF(KK314+KJ315&gt;KL$4,KK314,KK314+KJ315),"")</f>
        <v/>
      </c>
      <c r="KL315" s="7">
        <f t="shared" ca="1" si="1533"/>
        <v>0</v>
      </c>
      <c r="KM315" s="7">
        <f t="shared" ca="1" si="1437"/>
        <v>0.72800907271679183</v>
      </c>
      <c r="KN315" s="7">
        <f t="shared" ca="1" si="1438"/>
        <v>-0.18954753425525339</v>
      </c>
      <c r="KO315" s="7">
        <f t="shared" ca="1" si="1439"/>
        <v>0</v>
      </c>
      <c r="KP315" s="7">
        <f t="shared" ca="1" si="1440"/>
        <v>0</v>
      </c>
      <c r="KQ315" s="7" t="str">
        <f ca="1">IFERROR(IF(KQ314+KP315&gt;KR$4,KQ314,KQ314+KP315),"")</f>
        <v/>
      </c>
      <c r="KR315" s="7">
        <f t="shared" ca="1" si="1534"/>
        <v>0</v>
      </c>
      <c r="KS315" s="7">
        <f t="shared" ca="1" si="1441"/>
        <v>0.57413293246362007</v>
      </c>
      <c r="KT315" s="7">
        <f t="shared" ca="1" si="1442"/>
        <v>-3.5671394002081636E-2</v>
      </c>
      <c r="KU315" s="7">
        <f t="shared" ca="1" si="1443"/>
        <v>0</v>
      </c>
      <c r="KV315" s="7">
        <f t="shared" ca="1" si="1444"/>
        <v>0</v>
      </c>
      <c r="KW315" s="7" t="str">
        <f ca="1">IFERROR(IF(KW314+KV315&gt;KX$4,KW314,KW314+KV315),"")</f>
        <v/>
      </c>
      <c r="KX315" s="7">
        <f t="shared" ca="1" si="1535"/>
        <v>0</v>
      </c>
      <c r="KY315" s="7">
        <f t="shared" ca="1" si="1445"/>
        <v>0.37510950229767748</v>
      </c>
      <c r="KZ315" s="7">
        <f t="shared" ca="1" si="1446"/>
        <v>0.16335203616386096</v>
      </c>
      <c r="LA315" s="7">
        <f t="shared" ca="1" si="1447"/>
        <v>1</v>
      </c>
      <c r="LB315" s="7" t="str">
        <f t="shared" ca="1" si="1448"/>
        <v>4</v>
      </c>
      <c r="LC315" s="7" t="str">
        <f ca="1">IFERROR(IF(LC314+LB315&gt;LD$4,LC314,LC314+LB315),"")</f>
        <v/>
      </c>
      <c r="LD315" s="7">
        <f t="shared" ca="1" si="1536"/>
        <v>0</v>
      </c>
      <c r="LE315" s="7">
        <f t="shared" ca="1" si="1449"/>
        <v>0.87320942290143955</v>
      </c>
      <c r="LF315" s="7">
        <f t="shared" ca="1" si="1450"/>
        <v>-0.33474788443990111</v>
      </c>
      <c r="LG315" s="7">
        <f t="shared" ca="1" si="1451"/>
        <v>0</v>
      </c>
      <c r="LH315" s="7">
        <f t="shared" ca="1" si="1452"/>
        <v>0</v>
      </c>
      <c r="LI315" s="7" t="str">
        <f ca="1">IFERROR(IF(LI314+LH315&gt;LJ$4,LI314,LI314+LH315),"")</f>
        <v/>
      </c>
      <c r="LJ315" s="7">
        <f t="shared" ca="1" si="1537"/>
        <v>0</v>
      </c>
      <c r="LK315" s="7">
        <f t="shared" ca="1" si="1453"/>
        <v>0.30824556835945871</v>
      </c>
      <c r="LL315" s="7">
        <f t="shared" ca="1" si="1454"/>
        <v>0.23021597010207973</v>
      </c>
      <c r="LM315" s="7">
        <f t="shared" ca="1" si="1455"/>
        <v>1</v>
      </c>
      <c r="LN315" s="7" t="str">
        <f t="shared" ca="1" si="1456"/>
        <v>4</v>
      </c>
      <c r="LO315" s="7" t="str">
        <f ca="1">IFERROR(IF(LO314+LN315&gt;LP$4,LO314,LO314+LN315),"")</f>
        <v/>
      </c>
      <c r="LP315" s="7">
        <f t="shared" ca="1" si="1538"/>
        <v>0</v>
      </c>
      <c r="LQ315" s="7">
        <f t="shared" ca="1" si="1457"/>
        <v>0.44256695057802542</v>
      </c>
      <c r="LR315" s="7">
        <f t="shared" ca="1" si="1458"/>
        <v>9.5894587883513016E-2</v>
      </c>
      <c r="LS315" s="7">
        <f t="shared" ca="1" si="1459"/>
        <v>1</v>
      </c>
      <c r="LT315" s="7" t="str">
        <f t="shared" ca="1" si="1460"/>
        <v>4</v>
      </c>
      <c r="LU315" s="7" t="str">
        <f ca="1">IFERROR(IF(LU314+LT315&gt;LV$4,LU314,LU314+LT315),"")</f>
        <v/>
      </c>
      <c r="LV315" s="7">
        <f t="shared" ca="1" si="1539"/>
        <v>0</v>
      </c>
      <c r="LW315" s="7">
        <f t="shared" ca="1" si="1461"/>
        <v>0.16932756712078578</v>
      </c>
      <c r="LX315" s="7">
        <f t="shared" ca="1" si="1462"/>
        <v>0.36913397134075265</v>
      </c>
      <c r="LY315" s="7">
        <f t="shared" ca="1" si="1463"/>
        <v>1</v>
      </c>
      <c r="LZ315" s="7" t="str">
        <f t="shared" ca="1" si="1464"/>
        <v>4</v>
      </c>
      <c r="MA315" s="7" t="str">
        <f ca="1">IFERROR(IF(MA314+LZ315&gt;MB$4,MA314,MA314+LZ315),"")</f>
        <v/>
      </c>
      <c r="MB315" s="7">
        <f t="shared" ca="1" si="1540"/>
        <v>0</v>
      </c>
      <c r="MC315" s="7">
        <f t="shared" ca="1" si="1465"/>
        <v>0.18583084005830219</v>
      </c>
      <c r="MD315" s="7">
        <f t="shared" ca="1" si="1466"/>
        <v>0.35263069840323624</v>
      </c>
      <c r="ME315" s="7">
        <f t="shared" ca="1" si="1467"/>
        <v>1</v>
      </c>
      <c r="MF315" s="7" t="str">
        <f t="shared" ca="1" si="1468"/>
        <v>4</v>
      </c>
      <c r="MG315" s="7" t="str">
        <f ca="1">IFERROR(IF(MG314+MF315&gt;MH$4,MG314,MG314+MF315),"")</f>
        <v/>
      </c>
      <c r="MH315" s="7">
        <f t="shared" ca="1" si="1541"/>
        <v>0</v>
      </c>
      <c r="MI315" s="7">
        <f t="shared" ca="1" si="1469"/>
        <v>3.8418828405497929E-2</v>
      </c>
      <c r="MJ315" s="7">
        <f t="shared" ca="1" si="1470"/>
        <v>0.50004271005604051</v>
      </c>
      <c r="MK315" s="7">
        <f t="shared" ca="1" si="1471"/>
        <v>1</v>
      </c>
      <c r="ML315" s="7" t="str">
        <f t="shared" ca="1" si="1472"/>
        <v>4</v>
      </c>
      <c r="MM315" s="7" t="str">
        <f ca="1">IFERROR(IF(MM314+ML315&gt;MN$4,MM314,MM314+ML315),"")</f>
        <v/>
      </c>
      <c r="MN315" s="7">
        <f t="shared" ca="1" si="1542"/>
        <v>0</v>
      </c>
      <c r="MO315" s="7">
        <f t="shared" ca="1" si="1473"/>
        <v>0.8065904098972283</v>
      </c>
      <c r="MP315" s="7">
        <f t="shared" ca="1" si="1474"/>
        <v>-0.26812887143568986</v>
      </c>
      <c r="MQ315" s="7">
        <f t="shared" ca="1" si="1475"/>
        <v>0</v>
      </c>
      <c r="MR315" s="7">
        <f t="shared" ca="1" si="1476"/>
        <v>0</v>
      </c>
      <c r="MS315" s="7" t="str">
        <f ca="1">IFERROR(IF(MS314+MR315&gt;MT$4,MS314,MS314+MR315),"")</f>
        <v/>
      </c>
      <c r="MT315" s="7">
        <f t="shared" ca="1" si="1543"/>
        <v>0</v>
      </c>
      <c r="MU315" s="7">
        <f t="shared" ca="1" si="1477"/>
        <v>0.6222153807839137</v>
      </c>
      <c r="MV315" s="7">
        <f t="shared" ca="1" si="1478"/>
        <v>-8.375384232237526E-2</v>
      </c>
      <c r="MW315" s="7">
        <f t="shared" ca="1" si="1479"/>
        <v>0</v>
      </c>
      <c r="MX315" s="7">
        <f t="shared" ca="1" si="1480"/>
        <v>0</v>
      </c>
      <c r="MY315" s="7" t="str">
        <f ca="1">IFERROR(IF(MY314+MX315&gt;MZ$4,MY314,MY314+MX315),"")</f>
        <v/>
      </c>
      <c r="MZ315" s="7">
        <f t="shared" ca="1" si="1544"/>
        <v>0</v>
      </c>
      <c r="NA315" s="7">
        <f t="shared" ca="1" si="1481"/>
        <v>0.6603226018873557</v>
      </c>
      <c r="NB315" s="7">
        <f t="shared" ca="1" si="1482"/>
        <v>-0.12186106342581726</v>
      </c>
      <c r="NC315" s="7">
        <f t="shared" ca="1" si="1483"/>
        <v>0</v>
      </c>
      <c r="ND315" s="7">
        <f t="shared" ca="1" si="1484"/>
        <v>0</v>
      </c>
      <c r="NE315" s="7" t="str">
        <f ca="1">IFERROR(IF(NE314+ND315&gt;NF$4,NE314,NE314+ND315),"")</f>
        <v/>
      </c>
      <c r="NF315" s="7">
        <f t="shared" ca="1" si="1545"/>
        <v>0</v>
      </c>
      <c r="NG315" s="7">
        <f t="shared" ca="1" si="1485"/>
        <v>0.95662467025738684</v>
      </c>
      <c r="NH315" s="7">
        <f t="shared" ca="1" si="1486"/>
        <v>-0.41816313179584841</v>
      </c>
      <c r="NI315" s="7">
        <f t="shared" ca="1" si="1487"/>
        <v>0</v>
      </c>
      <c r="NJ315" s="7">
        <f t="shared" ca="1" si="1488"/>
        <v>0</v>
      </c>
      <c r="NK315" s="7" t="str">
        <f ca="1">IFERROR(IF(NK314+NJ315&gt;NL$4,NK314,NK314+NJ315),"")</f>
        <v/>
      </c>
      <c r="NL315" s="7">
        <f t="shared" ca="1" si="1546"/>
        <v>0</v>
      </c>
      <c r="NM315" s="7">
        <f t="shared" ca="1" si="1489"/>
        <v>5.1157918257288659E-2</v>
      </c>
      <c r="NN315" s="7">
        <f t="shared" ca="1" si="1490"/>
        <v>0.48730362020424978</v>
      </c>
      <c r="NO315" s="7">
        <f t="shared" ca="1" si="1491"/>
        <v>1</v>
      </c>
      <c r="NP315" s="7" t="str">
        <f t="shared" ca="1" si="1492"/>
        <v>4</v>
      </c>
      <c r="NQ315" s="7" t="str">
        <f ca="1">IFERROR(IF(NQ314+NP315&gt;NR$4,NQ314,NQ314+NP315),"")</f>
        <v/>
      </c>
      <c r="NR315" s="7">
        <f t="shared" ca="1" si="1547"/>
        <v>0</v>
      </c>
      <c r="NT315">
        <v>317</v>
      </c>
      <c r="NU315" s="7" t="s">
        <v>19</v>
      </c>
      <c r="NV315" s="7" t="str">
        <f t="shared" ca="1" si="1280"/>
        <v/>
      </c>
      <c r="NW315" s="7" t="str">
        <f t="shared" ca="1" si="1493"/>
        <v/>
      </c>
      <c r="NX315" t="str">
        <f ca="1">IFERROR(VLOOKUP(NT315,$K$3:$AK$568,8,FALSE),"")</f>
        <v/>
      </c>
      <c r="NY315" t="str">
        <f ca="1">IFERROR(VLOOKUP(NT315,$K$3:$AK$568,9,FALSE),"")</f>
        <v/>
      </c>
      <c r="NZ315" s="7" t="str">
        <f ca="1">IFERROR(VLOOKUP(NT315,$K$3:$AK$568,27,FALSE),"")</f>
        <v/>
      </c>
      <c r="OB315">
        <v>317</v>
      </c>
      <c r="OC315" s="7" t="s">
        <v>19</v>
      </c>
      <c r="OD315" t="e">
        <f t="shared" ca="1" si="1548"/>
        <v>#N/A</v>
      </c>
      <c r="OE315" s="7" t="str">
        <f t="shared" ca="1" si="1549"/>
        <v/>
      </c>
      <c r="OF315" s="7" t="str">
        <f t="shared" ca="1" si="1550"/>
        <v/>
      </c>
      <c r="OG315" t="str">
        <f t="shared" ca="1" si="1551"/>
        <v/>
      </c>
      <c r="OI315">
        <v>317</v>
      </c>
      <c r="OJ315" s="7" t="s">
        <v>19</v>
      </c>
      <c r="OK315" s="7" t="str">
        <f t="shared" ca="1" si="1552"/>
        <v/>
      </c>
      <c r="OL315" s="7" t="str">
        <f t="shared" ca="1" si="1553"/>
        <v/>
      </c>
      <c r="OM315" t="str">
        <f ca="1">IFERROR(VLOOKUP(OI315,$L$3:$AK$568,7,FALSE),"")</f>
        <v/>
      </c>
      <c r="ON315" t="str">
        <f ca="1">IFERROR(VLOOKUP(OI315,$L$3:$AK$568,8,FALSE),"")</f>
        <v/>
      </c>
      <c r="OO315" s="7" t="str">
        <f ca="1">IFERROR(VLOOKUP(OI315,$L$3:$AK$568,26,FALSE),"")</f>
        <v/>
      </c>
      <c r="OQ315">
        <v>317</v>
      </c>
      <c r="OR315" s="7" t="s">
        <v>19</v>
      </c>
      <c r="OS315" t="e">
        <f t="shared" ca="1" si="1554"/>
        <v>#N/A</v>
      </c>
      <c r="OT315" s="7" t="str">
        <f t="shared" ca="1" si="1555"/>
        <v/>
      </c>
      <c r="OU315" s="7" t="str">
        <f t="shared" ca="1" si="1556"/>
        <v/>
      </c>
      <c r="OV315" t="str">
        <f t="shared" ca="1" si="1557"/>
        <v/>
      </c>
      <c r="OX315">
        <v>317</v>
      </c>
      <c r="OY315" s="7" t="s">
        <v>19</v>
      </c>
      <c r="OZ315" s="7" t="str">
        <f t="shared" ca="1" si="1558"/>
        <v/>
      </c>
      <c r="PA315" s="7" t="str">
        <f t="shared" ca="1" si="1559"/>
        <v/>
      </c>
      <c r="PB315" t="str">
        <f ca="1">IFERROR(VLOOKUP(OX315,$M$3:$AK$568,6,FALSE),"")</f>
        <v/>
      </c>
      <c r="PC315" t="str">
        <f ca="1">IFERROR(VLOOKUP(OX315,$M$3:$AK$568,7,FALSE),"")</f>
        <v/>
      </c>
      <c r="PD315" s="7" t="str">
        <f ca="1">IFERROR(VLOOKUP(OX315,$M$3:$AK$568,25,FALSE),"")</f>
        <v/>
      </c>
      <c r="PF315">
        <v>317</v>
      </c>
      <c r="PG315" s="7" t="s">
        <v>19</v>
      </c>
      <c r="PH315" t="e">
        <f t="shared" ca="1" si="1560"/>
        <v>#N/A</v>
      </c>
      <c r="PI315" s="7" t="str">
        <f t="shared" ca="1" si="1561"/>
        <v/>
      </c>
      <c r="PJ315" s="7" t="str">
        <f t="shared" ca="1" si="1562"/>
        <v/>
      </c>
      <c r="PK315" t="str">
        <f t="shared" ca="1" si="1563"/>
        <v/>
      </c>
      <c r="PM315">
        <v>317</v>
      </c>
      <c r="PN315" s="7" t="s">
        <v>19</v>
      </c>
      <c r="PO315" s="202" t="str">
        <f t="shared" ca="1" si="1564"/>
        <v/>
      </c>
      <c r="PP315" s="7" t="str">
        <f t="shared" ca="1" si="1565"/>
        <v/>
      </c>
      <c r="PQ315" t="str">
        <f ca="1">IFERROR(VLOOKUP(PM315,$G$325:$R$409,12,FALSE),"")</f>
        <v/>
      </c>
      <c r="PR315" t="e">
        <f ca="1">VLOOKUP(PM315,$G$324:$Q$409,11,FALSE)</f>
        <v>#N/A</v>
      </c>
      <c r="PS315" s="7" t="str">
        <f ca="1">VLOOKUP(PQ315,$R$325:$Y$409,8,FALSE)</f>
        <v>- -</v>
      </c>
      <c r="PT315" s="7">
        <f ca="1">ReSt</f>
        <v>-4</v>
      </c>
      <c r="PU315" s="7" t="e">
        <f t="shared" ca="1" si="1566"/>
        <v>#N/A</v>
      </c>
      <c r="PV315" s="7" t="e">
        <f t="shared" ca="1" si="1567"/>
        <v>#N/A</v>
      </c>
      <c r="PW315" s="7" t="str">
        <f ca="1">VLOOKUP(PQ315,$R$325:$AK$409,8,FALSE)</f>
        <v>- -</v>
      </c>
      <c r="PX315" s="7"/>
      <c r="PY315">
        <v>317</v>
      </c>
      <c r="PZ315" s="7" t="s">
        <v>19</v>
      </c>
      <c r="QA315" t="str">
        <f t="shared" ca="1" si="1568"/>
        <v/>
      </c>
      <c r="QB315" s="7" t="str">
        <f t="shared" ca="1" si="1569"/>
        <v/>
      </c>
      <c r="QC315" s="7" t="str">
        <f t="shared" ca="1" si="1570"/>
        <v/>
      </c>
      <c r="QD315" t="str">
        <f t="shared" ca="1" si="1571"/>
        <v/>
      </c>
      <c r="QF315">
        <v>317</v>
      </c>
      <c r="QG315" s="7" t="s">
        <v>19</v>
      </c>
      <c r="QH315" s="7" t="str">
        <f t="shared" ca="1" si="1572"/>
        <v/>
      </c>
      <c r="QI315" s="7" t="e">
        <f t="shared" ca="1" si="1573"/>
        <v>#VALUE!</v>
      </c>
      <c r="QJ315" t="e">
        <f t="shared" ca="1" si="1574"/>
        <v>#N/A</v>
      </c>
      <c r="QK315" s="7" t="e">
        <f t="shared" ca="1" si="1575"/>
        <v>#N/A</v>
      </c>
      <c r="QM315">
        <v>317</v>
      </c>
      <c r="QN315" s="7" t="s">
        <v>19</v>
      </c>
      <c r="QO315" t="str">
        <f t="shared" ca="1" si="1576"/>
        <v/>
      </c>
      <c r="QP315" s="7" t="str">
        <f t="shared" ca="1" si="1577"/>
        <v/>
      </c>
      <c r="QQ315" t="str">
        <f t="shared" ca="1" si="1578"/>
        <v/>
      </c>
    </row>
    <row r="316" spans="1:459" x14ac:dyDescent="0.25">
      <c r="A316" s="240" t="str">
        <f>IF('Character Sheet'!$B$4="Creature","N","Y")</f>
        <v>Y</v>
      </c>
      <c r="C316" s="75"/>
      <c r="D316" s="76"/>
      <c r="F316" s="75"/>
      <c r="G316" s="76"/>
      <c r="I316" s="75"/>
      <c r="J316" s="85"/>
      <c r="K316" s="85">
        <f t="shared" ca="1" si="1589"/>
        <v>7</v>
      </c>
      <c r="L316" s="85">
        <f t="shared" ca="1" si="1587"/>
        <v>7</v>
      </c>
      <c r="M316" s="70">
        <f t="shared" ca="1" si="1593"/>
        <v>18</v>
      </c>
      <c r="O316" s="222">
        <f t="shared" ca="1" si="1277"/>
        <v>399</v>
      </c>
      <c r="Q316" s="7" t="str">
        <f t="shared" si="1579"/>
        <v>Channeling</v>
      </c>
      <c r="R316" s="9" t="s">
        <v>1539</v>
      </c>
      <c r="S316" s="9" t="s">
        <v>2022</v>
      </c>
      <c r="T316" s="61" t="str">
        <f>SUBSTITUTE(IFERROR(IFERROR(VLOOKUP(R316,'[1]Skill Statistics'!$A$3:$C$513,2,FALSE),VLOOKUP(Q316,'[1]Skill Statistics'!$A$3:$C$513,2,FALSE)),T315),"R*","ReSt")</f>
        <v>ReSt/ReSt</v>
      </c>
      <c r="U316" s="61" t="str">
        <f>IFERROR(IFERROR(VLOOKUP(R316,'[1]Skill Statistics'!$A$3:$C$513,3,FALSE),VLOOKUP(Q316,'[1]Skill Statistics'!$A$3:$C$513,3,FALSE)),U315)</f>
        <v>SD</v>
      </c>
      <c r="V316" s="61" t="str">
        <f>IF(ISNUMBER(SEARCH("Category",R316)),"- -",IFERROR(IFERROR(VLOOKUP(Q316,[1]Professions!$A$4:$AM$288,MATCH(Profession,[1]Professions!$A$1:$AM$1,0),FALSE),VLOOKUP(Q316,Calculations!$B$91:$I$95,8,FALSE)),"- -"))</f>
        <v>4 / 6</v>
      </c>
      <c r="W316" s="60">
        <f t="shared" si="1278"/>
        <v>0</v>
      </c>
      <c r="X316" s="7">
        <f ca="1">IFERROR(VLOOKUP(R316,$BS$6:$NR$519,MATCH(ActualLevel,$BS$3:$NR$3,0),FALSE),"- -")</f>
        <v>0</v>
      </c>
      <c r="Y316" s="7">
        <f t="shared" ca="1" si="1588"/>
        <v>0</v>
      </c>
      <c r="Z316" s="7">
        <f ca="1">IFERROR(VLOOKUP(Y316,Charts!$BQ$2:$BR$52,2,FALSE),"- -")</f>
        <v>-25</v>
      </c>
      <c r="AA316" s="7">
        <f t="shared" ca="1" si="1281"/>
        <v>-3</v>
      </c>
      <c r="AB316" s="7">
        <f t="shared" ca="1" si="1584"/>
        <v>0</v>
      </c>
      <c r="AC316" s="7"/>
      <c r="AD316" s="7"/>
      <c r="AE316" s="7"/>
      <c r="AF316" s="7"/>
      <c r="AG316" s="7"/>
      <c r="AH316" s="43"/>
      <c r="AI316" s="7"/>
      <c r="AJ316" s="7"/>
      <c r="AK316" s="7">
        <f t="shared" ca="1" si="1282"/>
        <v>-28</v>
      </c>
      <c r="AL316" s="7"/>
      <c r="AM316" s="69">
        <f>IFERROR(VLOOKUP(R316,'[1]Skill Statistics'!$A$3:$AN$513,MATCH(Profession,'[1]Skill Statistics'!$A$2:$AN$2,0),FALSE),0)</f>
        <v>0</v>
      </c>
      <c r="AN316" s="85">
        <f>IFERROR(VLOOKUP(Q316,'[1]Skill Statistics'!$A$3:$BK$513,MATCH(Archetype,'[1]Skill Statistics'!$A$2:$BK$2,0),FALSE),0)</f>
        <v>0</v>
      </c>
      <c r="AO316" s="85">
        <f>IFERROR(VLOOKUP(Q316,'[1]Skill Statistics'!$A$3:$BB$513,MATCH(Race,'[1]Skill Statistics'!$A$2:$BB$2,0),FALSE),0)</f>
        <v>0</v>
      </c>
      <c r="AP316" s="85">
        <f t="shared" ca="1" si="1495"/>
        <v>-0.3</v>
      </c>
      <c r="AQ316" s="70"/>
      <c r="AS316" s="69">
        <f>IFERROR(VLOOKUP(Q316,'[1]Professional Skills'!$A$4:$AM$288,MATCH(Profession,'[1]Professional Skills'!$A$3:$AM$3,0),FALSE),"- -")</f>
        <v>0</v>
      </c>
      <c r="AU316" s="7">
        <f t="shared" si="1586"/>
        <v>0</v>
      </c>
      <c r="AV316" s="7">
        <f t="shared" ca="1" si="1585"/>
        <v>0</v>
      </c>
      <c r="AW316" t="str">
        <f t="shared" si="1580"/>
        <v/>
      </c>
      <c r="AX316" t="str">
        <f>IFERROR(_xlfn.RANK.EQ(AW316,$AW$5:$AW$568),"")</f>
        <v/>
      </c>
      <c r="AY316">
        <f t="shared" si="1595"/>
        <v>0</v>
      </c>
      <c r="AZ316" s="70" t="str">
        <f t="shared" si="1283"/>
        <v/>
      </c>
      <c r="BB316" s="69">
        <f>IFERROR(IF(Q316="Language",VLOOKUP(R316,[1]Cultures!$B$4:$N$218,MATCH(Culture,[1]Cultures!$B$3:$N$3,0),FALSE),VLOOKUP(Q316,[1]Cultures!$B$4:$O$212,MATCH(Culture,[1]Cultures!$B$3:$O$3,0),FALSE)),"- -")</f>
        <v>0</v>
      </c>
      <c r="BD316">
        <f t="shared" ca="1" si="1581"/>
        <v>0</v>
      </c>
      <c r="BE316" t="str">
        <f t="shared" si="1582"/>
        <v/>
      </c>
      <c r="BI316" s="7">
        <f t="shared" si="1284"/>
        <v>0</v>
      </c>
      <c r="BK316" s="7"/>
      <c r="BL316" s="70">
        <f t="shared" si="1286"/>
        <v>0</v>
      </c>
      <c r="BN316" s="69">
        <f>IFERROR(VLOOKUP(V316,Charts!$BT$2:$BV$14,3,FALSE),"- -")</f>
        <v>0.53846153846153844</v>
      </c>
      <c r="BO316" s="85">
        <f t="shared" ca="1" si="1496"/>
        <v>0.8142321118412299</v>
      </c>
      <c r="BP316" s="70">
        <f t="shared" ca="1" si="1583"/>
        <v>399</v>
      </c>
      <c r="BR316" s="7">
        <v>315</v>
      </c>
      <c r="BS316" s="9" t="str">
        <f ca="1">VLOOKUP(BR316,$O$3:$R$568,4,FALSE)</f>
        <v>Chemistry</v>
      </c>
      <c r="BT316" s="7" t="str">
        <f ca="1">VLOOKUP(BS316,$R$3:$V$568,5,FALSE)</f>
        <v>5 / 7</v>
      </c>
      <c r="BU316" s="7">
        <f ca="1">VLOOKUP(BT316,Charts!$BT$2:$BV$14,3,FALSE)</f>
        <v>0.46153846153846156</v>
      </c>
      <c r="BV316" s="7" t="str">
        <f t="shared" ca="1" si="1287"/>
        <v>5</v>
      </c>
      <c r="BW316" s="7" t="str">
        <f t="shared" ca="1" si="1288"/>
        <v>7</v>
      </c>
      <c r="BY316" s="7">
        <f t="shared" ca="1" si="1289"/>
        <v>0.24552697850645444</v>
      </c>
      <c r="BZ316" s="7">
        <f t="shared" ca="1" si="1290"/>
        <v>0.21601148303200712</v>
      </c>
      <c r="CA316" s="7">
        <f t="shared" ca="1" si="1291"/>
        <v>1</v>
      </c>
      <c r="CB316" s="7" t="str">
        <f t="shared" ca="1" si="1292"/>
        <v>5</v>
      </c>
      <c r="CC316" s="7" t="str">
        <f ca="1">IFERROR(IF(CC315+CB316&gt;CD$4,CC315,CC315+CB316),"")</f>
        <v/>
      </c>
      <c r="CD316" s="7">
        <f t="shared" ca="1" si="1497"/>
        <v>0</v>
      </c>
      <c r="CE316" s="7">
        <f t="shared" ca="1" si="1293"/>
        <v>0.54653953523088705</v>
      </c>
      <c r="CF316" s="7">
        <f t="shared" ca="1" si="1294"/>
        <v>-8.5001073692425488E-2</v>
      </c>
      <c r="CG316" s="7">
        <f t="shared" ca="1" si="1295"/>
        <v>0</v>
      </c>
      <c r="CH316" s="7">
        <f t="shared" ca="1" si="1296"/>
        <v>0</v>
      </c>
      <c r="CI316" s="7" t="str">
        <f ca="1">IFERROR(IF(CI315+CH316&gt;CJ$4,CI315,CI315+CH316),"")</f>
        <v/>
      </c>
      <c r="CJ316" s="7">
        <f t="shared" ca="1" si="1498"/>
        <v>0</v>
      </c>
      <c r="CK316" s="7">
        <f t="shared" ca="1" si="1297"/>
        <v>0.95283169395359713</v>
      </c>
      <c r="CL316" s="7">
        <f t="shared" ca="1" si="1298"/>
        <v>-0.49129323241513556</v>
      </c>
      <c r="CM316" s="7">
        <f t="shared" ca="1" si="1299"/>
        <v>0</v>
      </c>
      <c r="CN316" s="7">
        <f t="shared" ca="1" si="1300"/>
        <v>0</v>
      </c>
      <c r="CO316" s="7" t="str">
        <f ca="1">IFERROR(IF(CO315+CN316&gt;CP$4,CO315,CO315+CN316),"")</f>
        <v/>
      </c>
      <c r="CP316" s="7">
        <f t="shared" ca="1" si="1499"/>
        <v>0</v>
      </c>
      <c r="CQ316" s="7">
        <f t="shared" ca="1" si="1301"/>
        <v>8.8184976605187981E-2</v>
      </c>
      <c r="CR316" s="7">
        <f t="shared" ca="1" si="1302"/>
        <v>0.37335348493327358</v>
      </c>
      <c r="CS316" s="7">
        <f t="shared" ca="1" si="1303"/>
        <v>1</v>
      </c>
      <c r="CT316" s="7" t="str">
        <f t="shared" ca="1" si="1304"/>
        <v>5</v>
      </c>
      <c r="CU316" s="7" t="str">
        <f ca="1">IFERROR(IF(CU315+CT316&gt;CV$4,CU315,CU315+CT316),"")</f>
        <v/>
      </c>
      <c r="CV316" s="7">
        <f t="shared" ca="1" si="1500"/>
        <v>0</v>
      </c>
      <c r="CW316" s="7">
        <f t="shared" ca="1" si="1305"/>
        <v>0.7729851149086211</v>
      </c>
      <c r="CX316" s="7">
        <f t="shared" ca="1" si="1306"/>
        <v>-0.31144665337015953</v>
      </c>
      <c r="CY316" s="7">
        <f t="shared" ca="1" si="1307"/>
        <v>0</v>
      </c>
      <c r="CZ316" s="7">
        <f t="shared" ca="1" si="1308"/>
        <v>0</v>
      </c>
      <c r="DA316" s="7" t="str">
        <f ca="1">IFERROR(IF(DA315+CZ316&gt;DB$4,DA315,DA315+CZ316),"")</f>
        <v/>
      </c>
      <c r="DB316" s="7">
        <f t="shared" ca="1" si="1501"/>
        <v>0</v>
      </c>
      <c r="DC316" s="7">
        <f t="shared" ca="1" si="1309"/>
        <v>0.12874105219100895</v>
      </c>
      <c r="DD316" s="7">
        <f t="shared" ca="1" si="1310"/>
        <v>0.33279740934745261</v>
      </c>
      <c r="DE316" s="7">
        <f t="shared" ca="1" si="1311"/>
        <v>1</v>
      </c>
      <c r="DF316" s="7" t="str">
        <f t="shared" ca="1" si="1312"/>
        <v>5</v>
      </c>
      <c r="DG316" s="7" t="str">
        <f ca="1">IFERROR(IF(DG315+DF316&gt;DH$4,DG315,DG315+DF316),"")</f>
        <v/>
      </c>
      <c r="DH316" s="7">
        <f t="shared" ca="1" si="1502"/>
        <v>0</v>
      </c>
      <c r="DI316" s="7">
        <f t="shared" ca="1" si="1313"/>
        <v>9.3597789991689995E-2</v>
      </c>
      <c r="DJ316" s="7">
        <f t="shared" ca="1" si="1314"/>
        <v>0.36794067154677157</v>
      </c>
      <c r="DK316" s="7">
        <f t="shared" ca="1" si="1315"/>
        <v>1</v>
      </c>
      <c r="DL316" s="7" t="str">
        <f t="shared" ca="1" si="1316"/>
        <v>5</v>
      </c>
      <c r="DM316" s="7" t="str">
        <f ca="1">IFERROR(IF(DM315+DL316&gt;DN$4,DM315,DM315+DL316),"")</f>
        <v/>
      </c>
      <c r="DN316" s="7">
        <f t="shared" ca="1" si="1503"/>
        <v>0</v>
      </c>
      <c r="DO316" s="7">
        <f t="shared" ca="1" si="1317"/>
        <v>0.30483253547015043</v>
      </c>
      <c r="DP316" s="7">
        <f t="shared" ca="1" si="1318"/>
        <v>0.15670592606831113</v>
      </c>
      <c r="DQ316" s="7">
        <f t="shared" ca="1" si="1319"/>
        <v>1</v>
      </c>
      <c r="DR316" s="7" t="str">
        <f t="shared" ca="1" si="1320"/>
        <v>5</v>
      </c>
      <c r="DS316" s="7" t="str">
        <f ca="1">IFERROR(IF(DS315+DR316&gt;DT$4,DS315,DS315+DR316),"")</f>
        <v/>
      </c>
      <c r="DT316" s="7">
        <f t="shared" ca="1" si="1504"/>
        <v>0</v>
      </c>
      <c r="DU316" s="7">
        <f t="shared" ca="1" si="1321"/>
        <v>0.4770376768758916</v>
      </c>
      <c r="DV316" s="7">
        <f t="shared" ca="1" si="1322"/>
        <v>-1.5499215337430039E-2</v>
      </c>
      <c r="DW316" s="7">
        <f t="shared" ca="1" si="1323"/>
        <v>0</v>
      </c>
      <c r="DX316" s="7">
        <f t="shared" ca="1" si="1324"/>
        <v>0</v>
      </c>
      <c r="DY316" s="7" t="str">
        <f ca="1">IFERROR(IF(DY315+DX316&gt;DZ$4,DY315,DY315+DX316),"")</f>
        <v/>
      </c>
      <c r="DZ316" s="7">
        <f t="shared" ca="1" si="1505"/>
        <v>0</v>
      </c>
      <c r="EA316" s="7">
        <f t="shared" ca="1" si="1325"/>
        <v>0.25620131855893213</v>
      </c>
      <c r="EB316" s="7">
        <f t="shared" ca="1" si="1326"/>
        <v>0.20533714297952943</v>
      </c>
      <c r="EC316" s="7">
        <f t="shared" ca="1" si="1327"/>
        <v>1</v>
      </c>
      <c r="ED316" s="7" t="str">
        <f t="shared" ca="1" si="1328"/>
        <v>5</v>
      </c>
      <c r="EE316" s="7" t="str">
        <f ca="1">IFERROR(IF(EE315+ED316&gt;EF$4,EE315,EE315+ED316),"")</f>
        <v/>
      </c>
      <c r="EF316" s="7">
        <f t="shared" ca="1" si="1506"/>
        <v>0</v>
      </c>
      <c r="EG316" s="7">
        <f t="shared" ca="1" si="1329"/>
        <v>0.12188267492731408</v>
      </c>
      <c r="EH316" s="7">
        <f t="shared" ca="1" si="1330"/>
        <v>0.33965578661114748</v>
      </c>
      <c r="EI316" s="7">
        <f t="shared" ca="1" si="1331"/>
        <v>1</v>
      </c>
      <c r="EJ316" s="7" t="str">
        <f t="shared" ca="1" si="1332"/>
        <v>5</v>
      </c>
      <c r="EK316" s="7" t="str">
        <f ca="1">IFERROR(IF(EK315+EJ316&gt;EL$4,EK315,EK315+EJ316),"")</f>
        <v/>
      </c>
      <c r="EL316" s="7">
        <f t="shared" ca="1" si="1507"/>
        <v>0</v>
      </c>
      <c r="EM316" s="7">
        <f t="shared" ca="1" si="1333"/>
        <v>0.14331582172785184</v>
      </c>
      <c r="EN316" s="7">
        <f t="shared" ca="1" si="1334"/>
        <v>0.31822263981060972</v>
      </c>
      <c r="EO316" s="7">
        <f t="shared" ca="1" si="1335"/>
        <v>1</v>
      </c>
      <c r="EP316" s="7" t="str">
        <f t="shared" ca="1" si="1336"/>
        <v>5</v>
      </c>
      <c r="EQ316" s="7" t="str">
        <f ca="1">IFERROR(IF(EQ315+EP316&gt;ER$4,EQ315,EQ315+EP316),"")</f>
        <v/>
      </c>
      <c r="ER316" s="7">
        <f t="shared" ca="1" si="1508"/>
        <v>0</v>
      </c>
      <c r="ES316" s="7">
        <f t="shared" ca="1" si="1337"/>
        <v>0.62065665135032422</v>
      </c>
      <c r="ET316" s="7">
        <f t="shared" ca="1" si="1338"/>
        <v>-0.15911818981186265</v>
      </c>
      <c r="EU316" s="7">
        <f t="shared" ca="1" si="1339"/>
        <v>0</v>
      </c>
      <c r="EV316" s="7">
        <f t="shared" ca="1" si="1340"/>
        <v>0</v>
      </c>
      <c r="EW316" s="7" t="str">
        <f ca="1">IFERROR(IF(EW315+EV316&gt;EX$4,EW315,EW315+EV316),"")</f>
        <v/>
      </c>
      <c r="EX316" s="7">
        <f t="shared" ca="1" si="1509"/>
        <v>0</v>
      </c>
      <c r="EY316" s="7">
        <f t="shared" ca="1" si="1341"/>
        <v>0.16531510336283017</v>
      </c>
      <c r="EZ316" s="7">
        <f t="shared" ca="1" si="1342"/>
        <v>0.29622335817563139</v>
      </c>
      <c r="FA316" s="7">
        <f t="shared" ca="1" si="1343"/>
        <v>1</v>
      </c>
      <c r="FB316" s="7" t="str">
        <f t="shared" ca="1" si="1344"/>
        <v>5</v>
      </c>
      <c r="FC316" s="7" t="str">
        <f ca="1">IFERROR(IF(FC315+FB316&gt;FD$4,FC315,FC315+FB316),"")</f>
        <v/>
      </c>
      <c r="FD316" s="7">
        <f t="shared" ca="1" si="1510"/>
        <v>0</v>
      </c>
      <c r="FE316" s="7">
        <f t="shared" ca="1" si="1345"/>
        <v>0.11816168283426742</v>
      </c>
      <c r="FF316" s="7">
        <f t="shared" ca="1" si="1346"/>
        <v>0.34337677870419414</v>
      </c>
      <c r="FG316" s="7">
        <f t="shared" ca="1" si="1347"/>
        <v>1</v>
      </c>
      <c r="FH316" s="7" t="str">
        <f t="shared" ca="1" si="1348"/>
        <v>5</v>
      </c>
      <c r="FI316" s="7" t="str">
        <f ca="1">IFERROR(IF(FI315+FH316&gt;FJ$4,FI315,FI315+FH316),"")</f>
        <v/>
      </c>
      <c r="FJ316" s="7">
        <f t="shared" ca="1" si="1511"/>
        <v>0</v>
      </c>
      <c r="FK316" s="7">
        <f t="shared" ca="1" si="1349"/>
        <v>0.99574823592233963</v>
      </c>
      <c r="FL316" s="7">
        <f t="shared" ca="1" si="1350"/>
        <v>-0.53420977438387807</v>
      </c>
      <c r="FM316" s="7">
        <f t="shared" ca="1" si="1351"/>
        <v>0</v>
      </c>
      <c r="FN316" s="7">
        <f t="shared" ca="1" si="1352"/>
        <v>0</v>
      </c>
      <c r="FO316" s="7" t="str">
        <f ca="1">IFERROR(IF(FO315+FN316&gt;FP$4,FO315,FO315+FN316),"")</f>
        <v/>
      </c>
      <c r="FP316" s="7">
        <f t="shared" ca="1" si="1512"/>
        <v>0</v>
      </c>
      <c r="FQ316" s="7">
        <f t="shared" ca="1" si="1353"/>
        <v>0.60066790430436146</v>
      </c>
      <c r="FR316" s="7">
        <f t="shared" ca="1" si="1354"/>
        <v>-0.13912944276589989</v>
      </c>
      <c r="FS316" s="7">
        <f t="shared" ca="1" si="1355"/>
        <v>0</v>
      </c>
      <c r="FT316" s="7">
        <f t="shared" ca="1" si="1356"/>
        <v>0</v>
      </c>
      <c r="FU316" s="7" t="str">
        <f ca="1">IFERROR(IF(FU315+FT316&gt;FV$4,FU315,FU315+FT316),"")</f>
        <v/>
      </c>
      <c r="FV316" s="7">
        <f t="shared" ca="1" si="1513"/>
        <v>0</v>
      </c>
      <c r="FW316" s="7">
        <f t="shared" ca="1" si="1357"/>
        <v>0.83159630505025706</v>
      </c>
      <c r="FX316" s="7">
        <f t="shared" ca="1" si="1358"/>
        <v>-0.37005784351179549</v>
      </c>
      <c r="FY316" s="7">
        <f t="shared" ca="1" si="1359"/>
        <v>0</v>
      </c>
      <c r="FZ316" s="7">
        <f t="shared" ca="1" si="1360"/>
        <v>0</v>
      </c>
      <c r="GA316" s="7" t="str">
        <f ca="1">IFERROR(IF(GA315+FZ316&gt;GB$4,GA315,GA315+FZ316),"")</f>
        <v/>
      </c>
      <c r="GB316" s="7">
        <f t="shared" ca="1" si="1514"/>
        <v>0</v>
      </c>
      <c r="GC316" s="7">
        <f t="shared" ca="1" si="1361"/>
        <v>5.938226335101926E-2</v>
      </c>
      <c r="GD316" s="7">
        <f t="shared" ca="1" si="1362"/>
        <v>0.4021561981874423</v>
      </c>
      <c r="GE316" s="7">
        <f t="shared" ca="1" si="1363"/>
        <v>1</v>
      </c>
      <c r="GF316" s="7" t="str">
        <f t="shared" ca="1" si="1364"/>
        <v>5</v>
      </c>
      <c r="GG316" s="7" t="str">
        <f ca="1">IFERROR(IF(GG315+GF316&gt;GH$4,GG315,GG315+GF316),"")</f>
        <v/>
      </c>
      <c r="GH316" s="7">
        <f t="shared" ca="1" si="1515"/>
        <v>0</v>
      </c>
      <c r="GI316" s="7">
        <f t="shared" ca="1" si="1365"/>
        <v>0.87429650057384911</v>
      </c>
      <c r="GJ316" s="7">
        <f t="shared" ca="1" si="1366"/>
        <v>-0.41275803903538755</v>
      </c>
      <c r="GK316" s="7">
        <f t="shared" ca="1" si="1367"/>
        <v>0</v>
      </c>
      <c r="GL316" s="7">
        <f t="shared" ca="1" si="1368"/>
        <v>0</v>
      </c>
      <c r="GM316" s="7" t="str">
        <f ca="1">IFERROR(IF(GM315+GL316&gt;GN$4,GM315,GM315+GL316),"")</f>
        <v/>
      </c>
      <c r="GN316" s="7">
        <f t="shared" ca="1" si="1516"/>
        <v>0</v>
      </c>
      <c r="GO316" s="7">
        <f t="shared" ca="1" si="1369"/>
        <v>0.8558030662564805</v>
      </c>
      <c r="GP316" s="7">
        <f t="shared" ca="1" si="1370"/>
        <v>-0.39426460471801894</v>
      </c>
      <c r="GQ316" s="7">
        <f t="shared" ca="1" si="1371"/>
        <v>0</v>
      </c>
      <c r="GR316" s="7">
        <f t="shared" ca="1" si="1372"/>
        <v>0</v>
      </c>
      <c r="GS316" s="7" t="str">
        <f ca="1">IFERROR(IF(GS315+GR316&gt;GT$4,GS315,GS315+GR316),"")</f>
        <v/>
      </c>
      <c r="GT316" s="7">
        <f t="shared" ca="1" si="1517"/>
        <v>0</v>
      </c>
      <c r="GU316" s="7">
        <f t="shared" ca="1" si="1373"/>
        <v>0.70812585166000874</v>
      </c>
      <c r="GV316" s="7">
        <f t="shared" ca="1" si="1374"/>
        <v>-0.24658739012154718</v>
      </c>
      <c r="GW316" s="7">
        <f t="shared" ca="1" si="1375"/>
        <v>0</v>
      </c>
      <c r="GX316" s="7">
        <f t="shared" ca="1" si="1376"/>
        <v>0</v>
      </c>
      <c r="GY316" s="7" t="str">
        <f ca="1">IFERROR(IF(GY315+GX316&gt;GZ$4,GY315,GY315+GX316),"")</f>
        <v/>
      </c>
      <c r="GZ316" s="7">
        <f t="shared" ca="1" si="1518"/>
        <v>0</v>
      </c>
      <c r="HA316" s="7">
        <f t="shared" ca="1" si="1377"/>
        <v>0.55649025525753615</v>
      </c>
      <c r="HB316" s="7">
        <f t="shared" ca="1" si="1378"/>
        <v>-9.4951793719074584E-2</v>
      </c>
      <c r="HC316" s="7">
        <f t="shared" ca="1" si="1379"/>
        <v>0</v>
      </c>
      <c r="HD316" s="7">
        <f t="shared" ca="1" si="1380"/>
        <v>0</v>
      </c>
      <c r="HE316" s="7" t="str">
        <f ca="1">IFERROR(IF(HE315+HD316&gt;HF$4,HE315,HE315+HD316),"")</f>
        <v/>
      </c>
      <c r="HF316" s="7">
        <f t="shared" ca="1" si="1519"/>
        <v>0</v>
      </c>
      <c r="HG316" s="7">
        <f t="shared" ca="1" si="1381"/>
        <v>0.94629262879571763</v>
      </c>
      <c r="HH316" s="7">
        <f t="shared" ca="1" si="1382"/>
        <v>-0.48475416725725606</v>
      </c>
      <c r="HI316" s="7">
        <f t="shared" ca="1" si="1383"/>
        <v>0</v>
      </c>
      <c r="HJ316" s="7">
        <f t="shared" ca="1" si="1384"/>
        <v>0</v>
      </c>
      <c r="HK316" s="7" t="str">
        <f ca="1">IFERROR(IF(HK315+HJ316&gt;HL$4,HK315,HK315+HJ316),"")</f>
        <v/>
      </c>
      <c r="HL316" s="7">
        <f t="shared" ca="1" si="1520"/>
        <v>0</v>
      </c>
      <c r="HM316" s="7">
        <f t="shared" ca="1" si="1385"/>
        <v>7.0625106533233284E-2</v>
      </c>
      <c r="HN316" s="7">
        <f t="shared" ca="1" si="1386"/>
        <v>0.39091335500522828</v>
      </c>
      <c r="HO316" s="7">
        <f t="shared" ca="1" si="1387"/>
        <v>1</v>
      </c>
      <c r="HP316" s="7" t="str">
        <f t="shared" ca="1" si="1388"/>
        <v>5</v>
      </c>
      <c r="HQ316" s="7" t="str">
        <f ca="1">IFERROR(IF(HQ315+HP316&gt;HR$4,HQ315,HQ315+HP316),"")</f>
        <v/>
      </c>
      <c r="HR316" s="7">
        <f t="shared" ca="1" si="1521"/>
        <v>0</v>
      </c>
      <c r="HS316" s="7">
        <f t="shared" ca="1" si="1389"/>
        <v>5.8220767399953854E-2</v>
      </c>
      <c r="HT316" s="7">
        <f t="shared" ca="1" si="1390"/>
        <v>0.40331769413850771</v>
      </c>
      <c r="HU316" s="7">
        <f t="shared" ca="1" si="1391"/>
        <v>1</v>
      </c>
      <c r="HV316" s="7" t="str">
        <f t="shared" ca="1" si="1392"/>
        <v>5</v>
      </c>
      <c r="HW316" s="7" t="str">
        <f ca="1">IFERROR(IF(HW315+HV316&gt;HX$4,HW315,HW315+HV316),"")</f>
        <v/>
      </c>
      <c r="HX316" s="7">
        <f t="shared" ca="1" si="1522"/>
        <v>0</v>
      </c>
      <c r="HY316" s="7">
        <f t="shared" ca="1" si="1393"/>
        <v>0.90254888714856507</v>
      </c>
      <c r="HZ316" s="7">
        <f t="shared" ca="1" si="1394"/>
        <v>-0.44101042561010351</v>
      </c>
      <c r="IA316" s="7">
        <f t="shared" ca="1" si="1395"/>
        <v>0</v>
      </c>
      <c r="IB316" s="7">
        <f t="shared" ca="1" si="1396"/>
        <v>0</v>
      </c>
      <c r="IC316" s="7" t="str">
        <f ca="1">IFERROR(IF(IC315+IB316&gt;ID$4,IC315,IC315+IB316),"")</f>
        <v/>
      </c>
      <c r="ID316" s="7">
        <f t="shared" ca="1" si="1523"/>
        <v>0</v>
      </c>
      <c r="IE316" s="7">
        <f t="shared" ca="1" si="1397"/>
        <v>0.69796941239494403</v>
      </c>
      <c r="IF316" s="7">
        <f t="shared" ca="1" si="1398"/>
        <v>-0.23643095085648247</v>
      </c>
      <c r="IG316" s="7">
        <f t="shared" ca="1" si="1399"/>
        <v>0</v>
      </c>
      <c r="IH316" s="7">
        <f t="shared" ca="1" si="1400"/>
        <v>0</v>
      </c>
      <c r="II316" s="7" t="str">
        <f ca="1">IFERROR(IF(II315+IH316&gt;IJ$4,II315,II315+IH316),"")</f>
        <v/>
      </c>
      <c r="IJ316" s="7">
        <f t="shared" ca="1" si="1524"/>
        <v>0</v>
      </c>
      <c r="IK316" s="7">
        <f t="shared" ca="1" si="1401"/>
        <v>0.48382371965774695</v>
      </c>
      <c r="IL316" s="7">
        <f t="shared" ca="1" si="1402"/>
        <v>-2.2285258119285389E-2</v>
      </c>
      <c r="IM316" s="7">
        <f t="shared" ca="1" si="1403"/>
        <v>0</v>
      </c>
      <c r="IN316" s="7">
        <f t="shared" ca="1" si="1404"/>
        <v>0</v>
      </c>
      <c r="IO316" s="7" t="str">
        <f ca="1">IFERROR(IF(IO315+IN316&gt;IP$4,IO315,IO315+IN316),"")</f>
        <v/>
      </c>
      <c r="IP316" s="7">
        <f t="shared" ca="1" si="1525"/>
        <v>0</v>
      </c>
      <c r="IQ316" s="7">
        <f t="shared" ca="1" si="1405"/>
        <v>0.50372237004161158</v>
      </c>
      <c r="IR316" s="7">
        <f t="shared" ca="1" si="1406"/>
        <v>-4.2183908503150014E-2</v>
      </c>
      <c r="IS316" s="7">
        <f t="shared" ca="1" si="1407"/>
        <v>0</v>
      </c>
      <c r="IT316" s="7">
        <f t="shared" ca="1" si="1408"/>
        <v>0</v>
      </c>
      <c r="IU316" s="7" t="str">
        <f ca="1">IFERROR(IF(IU315+IT316&gt;IV$4,IU315,IU315+IT316),"")</f>
        <v/>
      </c>
      <c r="IV316" s="7">
        <f t="shared" ca="1" si="1526"/>
        <v>0</v>
      </c>
      <c r="IW316" s="7">
        <f t="shared" ca="1" si="1409"/>
        <v>0.77820188122175493</v>
      </c>
      <c r="IX316" s="7">
        <f t="shared" ca="1" si="1410"/>
        <v>-0.31666341968329337</v>
      </c>
      <c r="IY316" s="7">
        <f t="shared" ca="1" si="1411"/>
        <v>0</v>
      </c>
      <c r="IZ316" s="7">
        <f t="shared" ca="1" si="1412"/>
        <v>0</v>
      </c>
      <c r="JA316" s="7" t="str">
        <f ca="1">IFERROR(IF(JA315+IZ316&gt;JB$4,JA315,JA315+IZ316),"")</f>
        <v/>
      </c>
      <c r="JB316" s="7">
        <f t="shared" ca="1" si="1527"/>
        <v>0</v>
      </c>
      <c r="JC316" s="7">
        <f t="shared" ca="1" si="1413"/>
        <v>0.62266481988376454</v>
      </c>
      <c r="JD316" s="7">
        <f t="shared" ca="1" si="1414"/>
        <v>-0.16112635834530298</v>
      </c>
      <c r="JE316" s="7">
        <f t="shared" ca="1" si="1415"/>
        <v>0</v>
      </c>
      <c r="JF316" s="7">
        <f t="shared" ca="1" si="1416"/>
        <v>0</v>
      </c>
      <c r="JG316" s="7" t="str">
        <f ca="1">IFERROR(IF(JG315+JF316&gt;JH$4,JG315,JG315+JF316),"")</f>
        <v/>
      </c>
      <c r="JH316" s="7">
        <f t="shared" ca="1" si="1528"/>
        <v>0</v>
      </c>
      <c r="JI316" s="7">
        <f t="shared" ca="1" si="1417"/>
        <v>0.74681834484466103</v>
      </c>
      <c r="JJ316" s="7">
        <f t="shared" ca="1" si="1418"/>
        <v>-0.28527988330619947</v>
      </c>
      <c r="JK316" s="7">
        <f t="shared" ca="1" si="1419"/>
        <v>0</v>
      </c>
      <c r="JL316" s="7">
        <f t="shared" ca="1" si="1420"/>
        <v>0</v>
      </c>
      <c r="JM316" s="7" t="str">
        <f ca="1">IFERROR(IF(JM315+JL316&gt;JN$4,JM315,JM315+JL316),"")</f>
        <v/>
      </c>
      <c r="JN316" s="7">
        <f t="shared" ca="1" si="1529"/>
        <v>0</v>
      </c>
      <c r="JO316" s="7">
        <f t="shared" ca="1" si="1421"/>
        <v>0.6023489225252352</v>
      </c>
      <c r="JP316" s="7">
        <f t="shared" ca="1" si="1422"/>
        <v>-0.14081046098677363</v>
      </c>
      <c r="JQ316" s="7">
        <f t="shared" ca="1" si="1423"/>
        <v>0</v>
      </c>
      <c r="JR316" s="7">
        <f t="shared" ca="1" si="1424"/>
        <v>0</v>
      </c>
      <c r="JS316" s="7" t="str">
        <f ca="1">IFERROR(IF(JS315+JR316&gt;JT$4,JS315,JS315+JR316),"")</f>
        <v/>
      </c>
      <c r="JT316" s="7">
        <f t="shared" ca="1" si="1530"/>
        <v>0</v>
      </c>
      <c r="JU316" s="7">
        <f t="shared" ca="1" si="1425"/>
        <v>0.89929087835088206</v>
      </c>
      <c r="JV316" s="7">
        <f t="shared" ca="1" si="1426"/>
        <v>-0.4377524168124205</v>
      </c>
      <c r="JW316" s="7">
        <f t="shared" ca="1" si="1427"/>
        <v>0</v>
      </c>
      <c r="JX316" s="7">
        <f t="shared" ca="1" si="1428"/>
        <v>0</v>
      </c>
      <c r="JY316" s="7" t="str">
        <f ca="1">IFERROR(IF(JY315+JX316&gt;JZ$4,JY315,JY315+JX316),"")</f>
        <v/>
      </c>
      <c r="JZ316" s="7">
        <f t="shared" ca="1" si="1531"/>
        <v>0</v>
      </c>
      <c r="KA316" s="7">
        <f t="shared" ca="1" si="1429"/>
        <v>0.29056360651436741</v>
      </c>
      <c r="KB316" s="7">
        <f t="shared" ca="1" si="1430"/>
        <v>0.17097485502409415</v>
      </c>
      <c r="KC316" s="7">
        <f t="shared" ca="1" si="1431"/>
        <v>1</v>
      </c>
      <c r="KD316" s="7" t="str">
        <f t="shared" ca="1" si="1432"/>
        <v>5</v>
      </c>
      <c r="KE316" s="7" t="str">
        <f ca="1">IFERROR(IF(KE315+KD316&gt;KF$4,KE315,KE315+KD316),"")</f>
        <v/>
      </c>
      <c r="KF316" s="7">
        <f t="shared" ca="1" si="1532"/>
        <v>0</v>
      </c>
      <c r="KG316" s="7">
        <f t="shared" ca="1" si="1433"/>
        <v>0.6472821437127293</v>
      </c>
      <c r="KH316" s="7">
        <f t="shared" ca="1" si="1434"/>
        <v>-0.18574368217426773</v>
      </c>
      <c r="KI316" s="7">
        <f t="shared" ca="1" si="1435"/>
        <v>0</v>
      </c>
      <c r="KJ316" s="7">
        <f t="shared" ca="1" si="1436"/>
        <v>0</v>
      </c>
      <c r="KK316" s="7" t="str">
        <f ca="1">IFERROR(IF(KK315+KJ316&gt;KL$4,KK315,KK315+KJ316),"")</f>
        <v/>
      </c>
      <c r="KL316" s="7">
        <f t="shared" ca="1" si="1533"/>
        <v>0</v>
      </c>
      <c r="KM316" s="7">
        <f t="shared" ca="1" si="1437"/>
        <v>4.2006297979430229E-2</v>
      </c>
      <c r="KN316" s="7">
        <f t="shared" ca="1" si="1438"/>
        <v>0.41953216355903133</v>
      </c>
      <c r="KO316" s="7">
        <f t="shared" ca="1" si="1439"/>
        <v>1</v>
      </c>
      <c r="KP316" s="7" t="str">
        <f t="shared" ca="1" si="1440"/>
        <v>5</v>
      </c>
      <c r="KQ316" s="7" t="str">
        <f ca="1">IFERROR(IF(KQ315+KP316&gt;KR$4,KQ315,KQ315+KP316),"")</f>
        <v/>
      </c>
      <c r="KR316" s="7">
        <f t="shared" ca="1" si="1534"/>
        <v>0</v>
      </c>
      <c r="KS316" s="7">
        <f t="shared" ca="1" si="1441"/>
        <v>0.1649560812052796</v>
      </c>
      <c r="KT316" s="7">
        <f t="shared" ca="1" si="1442"/>
        <v>0.29658238033318196</v>
      </c>
      <c r="KU316" s="7">
        <f t="shared" ca="1" si="1443"/>
        <v>1</v>
      </c>
      <c r="KV316" s="7" t="str">
        <f t="shared" ca="1" si="1444"/>
        <v>5</v>
      </c>
      <c r="KW316" s="7" t="str">
        <f ca="1">IFERROR(IF(KW315+KV316&gt;KX$4,KW315,KW315+KV316),"")</f>
        <v/>
      </c>
      <c r="KX316" s="7">
        <f t="shared" ca="1" si="1535"/>
        <v>0</v>
      </c>
      <c r="KY316" s="7">
        <f t="shared" ca="1" si="1445"/>
        <v>0.43386678218454511</v>
      </c>
      <c r="KZ316" s="7">
        <f t="shared" ca="1" si="1446"/>
        <v>2.7671679353916456E-2</v>
      </c>
      <c r="LA316" s="7">
        <f t="shared" ca="1" si="1447"/>
        <v>1</v>
      </c>
      <c r="LB316" s="7" t="str">
        <f t="shared" ca="1" si="1448"/>
        <v>5</v>
      </c>
      <c r="LC316" s="7" t="str">
        <f ca="1">IFERROR(IF(LC315+LB316&gt;LD$4,LC315,LC315+LB316),"")</f>
        <v/>
      </c>
      <c r="LD316" s="7">
        <f t="shared" ca="1" si="1536"/>
        <v>0</v>
      </c>
      <c r="LE316" s="7">
        <f t="shared" ca="1" si="1449"/>
        <v>0.66022130935627055</v>
      </c>
      <c r="LF316" s="7">
        <f t="shared" ca="1" si="1450"/>
        <v>-0.19868284781780898</v>
      </c>
      <c r="LG316" s="7">
        <f t="shared" ca="1" si="1451"/>
        <v>0</v>
      </c>
      <c r="LH316" s="7">
        <f t="shared" ca="1" si="1452"/>
        <v>0</v>
      </c>
      <c r="LI316" s="7" t="str">
        <f ca="1">IFERROR(IF(LI315+LH316&gt;LJ$4,LI315,LI315+LH316),"")</f>
        <v/>
      </c>
      <c r="LJ316" s="7">
        <f t="shared" ca="1" si="1537"/>
        <v>0</v>
      </c>
      <c r="LK316" s="7">
        <f t="shared" ca="1" si="1453"/>
        <v>0.99194549472450211</v>
      </c>
      <c r="LL316" s="7">
        <f t="shared" ca="1" si="1454"/>
        <v>-0.53040703318604054</v>
      </c>
      <c r="LM316" s="7">
        <f t="shared" ca="1" si="1455"/>
        <v>0</v>
      </c>
      <c r="LN316" s="7">
        <f t="shared" ca="1" si="1456"/>
        <v>0</v>
      </c>
      <c r="LO316" s="7" t="str">
        <f ca="1">IFERROR(IF(LO315+LN316&gt;LP$4,LO315,LO315+LN316),"")</f>
        <v/>
      </c>
      <c r="LP316" s="7">
        <f t="shared" ca="1" si="1538"/>
        <v>0</v>
      </c>
      <c r="LQ316" s="7">
        <f t="shared" ca="1" si="1457"/>
        <v>0.21101070574481384</v>
      </c>
      <c r="LR316" s="7">
        <f t="shared" ca="1" si="1458"/>
        <v>0.25052775579364772</v>
      </c>
      <c r="LS316" s="7">
        <f t="shared" ca="1" si="1459"/>
        <v>1</v>
      </c>
      <c r="LT316" s="7" t="str">
        <f t="shared" ca="1" si="1460"/>
        <v>5</v>
      </c>
      <c r="LU316" s="7" t="str">
        <f ca="1">IFERROR(IF(LU315+LT316&gt;LV$4,LU315,LU315+LT316),"")</f>
        <v/>
      </c>
      <c r="LV316" s="7">
        <f t="shared" ca="1" si="1539"/>
        <v>0</v>
      </c>
      <c r="LW316" s="7">
        <f t="shared" ca="1" si="1461"/>
        <v>0.20202675949154447</v>
      </c>
      <c r="LX316" s="7">
        <f t="shared" ca="1" si="1462"/>
        <v>0.25951170204691709</v>
      </c>
      <c r="LY316" s="7">
        <f t="shared" ca="1" si="1463"/>
        <v>1</v>
      </c>
      <c r="LZ316" s="7" t="str">
        <f t="shared" ca="1" si="1464"/>
        <v>5</v>
      </c>
      <c r="MA316" s="7" t="str">
        <f ca="1">IFERROR(IF(MA315+LZ316&gt;MB$4,MA315,MA315+LZ316),"")</f>
        <v/>
      </c>
      <c r="MB316" s="7">
        <f t="shared" ca="1" si="1540"/>
        <v>0</v>
      </c>
      <c r="MC316" s="7">
        <f t="shared" ca="1" si="1465"/>
        <v>0.46263983004842857</v>
      </c>
      <c r="MD316" s="7">
        <f t="shared" ca="1" si="1466"/>
        <v>-1.1013685099670045E-3</v>
      </c>
      <c r="ME316" s="7">
        <f t="shared" ca="1" si="1467"/>
        <v>0</v>
      </c>
      <c r="MF316" s="7">
        <f t="shared" ca="1" si="1468"/>
        <v>0</v>
      </c>
      <c r="MG316" s="7" t="str">
        <f ca="1">IFERROR(IF(MG315+MF316&gt;MH$4,MG315,MG315+MF316),"")</f>
        <v/>
      </c>
      <c r="MH316" s="7">
        <f t="shared" ca="1" si="1541"/>
        <v>0</v>
      </c>
      <c r="MI316" s="7">
        <f t="shared" ca="1" si="1469"/>
        <v>0.42259068905651531</v>
      </c>
      <c r="MJ316" s="7">
        <f t="shared" ca="1" si="1470"/>
        <v>3.8947772481946252E-2</v>
      </c>
      <c r="MK316" s="7">
        <f t="shared" ca="1" si="1471"/>
        <v>1</v>
      </c>
      <c r="ML316" s="7" t="str">
        <f t="shared" ca="1" si="1472"/>
        <v>5</v>
      </c>
      <c r="MM316" s="7" t="str">
        <f ca="1">IFERROR(IF(MM315+ML316&gt;MN$4,MM315,MM315+ML316),"")</f>
        <v/>
      </c>
      <c r="MN316" s="7">
        <f t="shared" ca="1" si="1542"/>
        <v>0</v>
      </c>
      <c r="MO316" s="7">
        <f t="shared" ca="1" si="1473"/>
        <v>0.96369522953298137</v>
      </c>
      <c r="MP316" s="7">
        <f t="shared" ca="1" si="1474"/>
        <v>-0.5021567679945198</v>
      </c>
      <c r="MQ316" s="7">
        <f t="shared" ca="1" si="1475"/>
        <v>0</v>
      </c>
      <c r="MR316" s="7">
        <f t="shared" ca="1" si="1476"/>
        <v>0</v>
      </c>
      <c r="MS316" s="7" t="str">
        <f ca="1">IFERROR(IF(MS315+MR316&gt;MT$4,MS315,MS315+MR316),"")</f>
        <v/>
      </c>
      <c r="MT316" s="7">
        <f t="shared" ca="1" si="1543"/>
        <v>0</v>
      </c>
      <c r="MU316" s="7">
        <f t="shared" ca="1" si="1477"/>
        <v>0.84628951214371928</v>
      </c>
      <c r="MV316" s="7">
        <f t="shared" ca="1" si="1478"/>
        <v>-0.38475105060525772</v>
      </c>
      <c r="MW316" s="7">
        <f t="shared" ca="1" si="1479"/>
        <v>0</v>
      </c>
      <c r="MX316" s="7">
        <f t="shared" ca="1" si="1480"/>
        <v>0</v>
      </c>
      <c r="MY316" s="7" t="str">
        <f ca="1">IFERROR(IF(MY315+MX316&gt;MZ$4,MY315,MY315+MX316),"")</f>
        <v/>
      </c>
      <c r="MZ316" s="7">
        <f t="shared" ca="1" si="1544"/>
        <v>0</v>
      </c>
      <c r="NA316" s="7">
        <f t="shared" ca="1" si="1481"/>
        <v>0.92455295607709376</v>
      </c>
      <c r="NB316" s="7">
        <f t="shared" ca="1" si="1482"/>
        <v>-0.46301449453863219</v>
      </c>
      <c r="NC316" s="7">
        <f t="shared" ca="1" si="1483"/>
        <v>0</v>
      </c>
      <c r="ND316" s="7">
        <f t="shared" ca="1" si="1484"/>
        <v>0</v>
      </c>
      <c r="NE316" s="7" t="str">
        <f ca="1">IFERROR(IF(NE315+ND316&gt;NF$4,NE315,NE315+ND316),"")</f>
        <v/>
      </c>
      <c r="NF316" s="7">
        <f t="shared" ca="1" si="1545"/>
        <v>0</v>
      </c>
      <c r="NG316" s="7">
        <f t="shared" ca="1" si="1485"/>
        <v>0.56813403476209079</v>
      </c>
      <c r="NH316" s="7">
        <f t="shared" ca="1" si="1486"/>
        <v>-0.10659557322362923</v>
      </c>
      <c r="NI316" s="7">
        <f t="shared" ca="1" si="1487"/>
        <v>0</v>
      </c>
      <c r="NJ316" s="7">
        <f t="shared" ca="1" si="1488"/>
        <v>0</v>
      </c>
      <c r="NK316" s="7" t="str">
        <f ca="1">IFERROR(IF(NK315+NJ316&gt;NL$4,NK315,NK315+NJ316),"")</f>
        <v/>
      </c>
      <c r="NL316" s="7">
        <f t="shared" ca="1" si="1546"/>
        <v>0</v>
      </c>
      <c r="NM316" s="7">
        <f t="shared" ca="1" si="1489"/>
        <v>0.37356906050311578</v>
      </c>
      <c r="NN316" s="7">
        <f t="shared" ca="1" si="1490"/>
        <v>8.7969401035345784E-2</v>
      </c>
      <c r="NO316" s="7">
        <f t="shared" ca="1" si="1491"/>
        <v>1</v>
      </c>
      <c r="NP316" s="7" t="str">
        <f t="shared" ca="1" si="1492"/>
        <v>5</v>
      </c>
      <c r="NQ316" s="7" t="str">
        <f ca="1">IFERROR(IF(NQ315+NP316&gt;NR$4,NQ315,NQ315+NP316),"")</f>
        <v/>
      </c>
      <c r="NR316" s="7">
        <f t="shared" ca="1" si="1547"/>
        <v>0</v>
      </c>
      <c r="NT316">
        <v>318</v>
      </c>
      <c r="NU316" s="7" t="s">
        <v>19</v>
      </c>
      <c r="NV316" s="7" t="str">
        <f t="shared" ca="1" si="1280"/>
        <v/>
      </c>
      <c r="NW316" s="7" t="str">
        <f t="shared" ca="1" si="1493"/>
        <v/>
      </c>
      <c r="NX316" t="str">
        <f ca="1">IFERROR(VLOOKUP(NT316,$K$3:$AK$568,8,FALSE),"")</f>
        <v/>
      </c>
      <c r="NY316" t="str">
        <f ca="1">IFERROR(VLOOKUP(NT316,$K$3:$AK$568,9,FALSE),"")</f>
        <v/>
      </c>
      <c r="NZ316" s="7" t="str">
        <f ca="1">IFERROR(VLOOKUP(NT316,$K$3:$AK$568,27,FALSE),"")</f>
        <v/>
      </c>
      <c r="OB316">
        <v>318</v>
      </c>
      <c r="OC316" s="7" t="s">
        <v>19</v>
      </c>
      <c r="OD316" t="e">
        <f t="shared" ca="1" si="1548"/>
        <v>#N/A</v>
      </c>
      <c r="OE316" s="7" t="str">
        <f t="shared" ca="1" si="1549"/>
        <v/>
      </c>
      <c r="OF316" s="7" t="str">
        <f t="shared" ca="1" si="1550"/>
        <v/>
      </c>
      <c r="OG316" t="str">
        <f t="shared" ca="1" si="1551"/>
        <v/>
      </c>
      <c r="OI316">
        <v>318</v>
      </c>
      <c r="OJ316" s="7" t="s">
        <v>19</v>
      </c>
      <c r="OK316" s="7" t="str">
        <f t="shared" ca="1" si="1552"/>
        <v/>
      </c>
      <c r="OL316" s="7" t="str">
        <f t="shared" ca="1" si="1553"/>
        <v/>
      </c>
      <c r="OM316" t="str">
        <f ca="1">IFERROR(VLOOKUP(OI316,$L$3:$AK$568,7,FALSE),"")</f>
        <v/>
      </c>
      <c r="ON316" t="str">
        <f ca="1">IFERROR(VLOOKUP(OI316,$L$3:$AK$568,8,FALSE),"")</f>
        <v/>
      </c>
      <c r="OO316" s="7" t="str">
        <f ca="1">IFERROR(VLOOKUP(OI316,$L$3:$AK$568,26,FALSE),"")</f>
        <v/>
      </c>
      <c r="OQ316">
        <v>318</v>
      </c>
      <c r="OR316" s="7" t="s">
        <v>19</v>
      </c>
      <c r="OS316" t="e">
        <f t="shared" ca="1" si="1554"/>
        <v>#N/A</v>
      </c>
      <c r="OT316" s="7" t="str">
        <f t="shared" ca="1" si="1555"/>
        <v/>
      </c>
      <c r="OU316" s="7" t="str">
        <f t="shared" ca="1" si="1556"/>
        <v/>
      </c>
      <c r="OV316" t="str">
        <f t="shared" ca="1" si="1557"/>
        <v/>
      </c>
      <c r="OX316">
        <v>318</v>
      </c>
      <c r="OY316" s="7" t="s">
        <v>19</v>
      </c>
      <c r="OZ316" s="7" t="str">
        <f t="shared" ca="1" si="1558"/>
        <v/>
      </c>
      <c r="PA316" s="7" t="str">
        <f t="shared" ca="1" si="1559"/>
        <v/>
      </c>
      <c r="PB316" t="str">
        <f ca="1">IFERROR(VLOOKUP(OX316,$M$3:$AK$568,6,FALSE),"")</f>
        <v/>
      </c>
      <c r="PC316" t="str">
        <f ca="1">IFERROR(VLOOKUP(OX316,$M$3:$AK$568,7,FALSE),"")</f>
        <v/>
      </c>
      <c r="PD316" s="7" t="str">
        <f ca="1">IFERROR(VLOOKUP(OX316,$M$3:$AK$568,25,FALSE),"")</f>
        <v/>
      </c>
      <c r="PF316">
        <v>318</v>
      </c>
      <c r="PG316" s="7" t="s">
        <v>19</v>
      </c>
      <c r="PH316" t="e">
        <f t="shared" ca="1" si="1560"/>
        <v>#N/A</v>
      </c>
      <c r="PI316" s="7" t="str">
        <f t="shared" ca="1" si="1561"/>
        <v/>
      </c>
      <c r="PJ316" s="7" t="str">
        <f t="shared" ca="1" si="1562"/>
        <v/>
      </c>
      <c r="PK316" t="str">
        <f t="shared" ca="1" si="1563"/>
        <v/>
      </c>
      <c r="PM316">
        <v>318</v>
      </c>
      <c r="PN316" s="7" t="s">
        <v>19</v>
      </c>
      <c r="PO316" s="202" t="str">
        <f t="shared" ca="1" si="1564"/>
        <v/>
      </c>
      <c r="PP316" s="7" t="str">
        <f t="shared" ca="1" si="1565"/>
        <v/>
      </c>
      <c r="PQ316" t="str">
        <f ca="1">IFERROR(VLOOKUP(PM316,$G$325:$R$409,12,FALSE),"")</f>
        <v/>
      </c>
      <c r="PR316" t="e">
        <f ca="1">VLOOKUP(PM316,$G$324:$Q$409,11,FALSE)</f>
        <v>#N/A</v>
      </c>
      <c r="PS316" s="7" t="str">
        <f ca="1">VLOOKUP(PQ316,$R$325:$Y$409,8,FALSE)</f>
        <v>- -</v>
      </c>
      <c r="PT316" s="7">
        <f ca="1">ReSt</f>
        <v>-4</v>
      </c>
      <c r="PU316" s="7" t="e">
        <f t="shared" ca="1" si="1566"/>
        <v>#N/A</v>
      </c>
      <c r="PV316" s="7" t="e">
        <f t="shared" ca="1" si="1567"/>
        <v>#N/A</v>
      </c>
      <c r="PW316" s="7" t="str">
        <f ca="1">VLOOKUP(PQ316,$R$325:$AK$409,8,FALSE)</f>
        <v>- -</v>
      </c>
      <c r="PX316" s="7"/>
      <c r="PY316">
        <v>318</v>
      </c>
      <c r="PZ316" s="7" t="s">
        <v>19</v>
      </c>
      <c r="QA316" t="str">
        <f t="shared" ca="1" si="1568"/>
        <v/>
      </c>
      <c r="QB316" s="7" t="str">
        <f t="shared" ca="1" si="1569"/>
        <v/>
      </c>
      <c r="QC316" s="7" t="str">
        <f t="shared" ca="1" si="1570"/>
        <v/>
      </c>
      <c r="QD316" t="str">
        <f t="shared" ca="1" si="1571"/>
        <v/>
      </c>
      <c r="QF316">
        <v>318</v>
      </c>
      <c r="QG316" s="7" t="s">
        <v>19</v>
      </c>
      <c r="QH316" s="7" t="str">
        <f t="shared" ca="1" si="1572"/>
        <v/>
      </c>
      <c r="QI316" s="7" t="e">
        <f t="shared" ca="1" si="1573"/>
        <v>#VALUE!</v>
      </c>
      <c r="QJ316" t="e">
        <f t="shared" ca="1" si="1574"/>
        <v>#N/A</v>
      </c>
      <c r="QK316" s="7" t="e">
        <f t="shared" ca="1" si="1575"/>
        <v>#N/A</v>
      </c>
      <c r="QM316">
        <v>318</v>
      </c>
      <c r="QN316" s="7" t="s">
        <v>19</v>
      </c>
      <c r="QO316" t="str">
        <f t="shared" ca="1" si="1576"/>
        <v/>
      </c>
      <c r="QP316" s="7" t="str">
        <f t="shared" ca="1" si="1577"/>
        <v/>
      </c>
      <c r="QQ316" t="str">
        <f t="shared" ca="1" si="1578"/>
        <v/>
      </c>
    </row>
    <row r="317" spans="1:459" x14ac:dyDescent="0.25">
      <c r="A317" s="240" t="str">
        <f>IF('Character Sheet'!$B$4="Creature","N","Y")</f>
        <v>Y</v>
      </c>
      <c r="C317" s="75"/>
      <c r="D317" s="76"/>
      <c r="F317" s="75"/>
      <c r="G317" s="76"/>
      <c r="I317" s="75"/>
      <c r="J317" s="85"/>
      <c r="K317" s="85">
        <f t="shared" ca="1" si="1589"/>
        <v>7</v>
      </c>
      <c r="L317" s="85">
        <f t="shared" ca="1" si="1587"/>
        <v>7</v>
      </c>
      <c r="M317" s="70">
        <f t="shared" ca="1" si="1593"/>
        <v>18</v>
      </c>
      <c r="O317" s="222">
        <f t="shared" ca="1" si="1277"/>
        <v>115</v>
      </c>
      <c r="Q317" s="7" t="str">
        <f t="shared" si="1579"/>
        <v>Power Development</v>
      </c>
      <c r="R317" s="9" t="s">
        <v>1540</v>
      </c>
      <c r="S317" s="9" t="s">
        <v>2023</v>
      </c>
      <c r="T317" s="61" t="str">
        <f>SUBSTITUTE(IFERROR(IFERROR(VLOOKUP(R317,'[1]Skill Statistics'!$A$3:$C$513,2,FALSE),VLOOKUP(Q317,'[1]Skill Statistics'!$A$3:$C$513,2,FALSE)),T316),"R*","ReSt")</f>
        <v>ReSt/ReSt</v>
      </c>
      <c r="U317" s="61" t="str">
        <f>IFERROR(IFERROR(VLOOKUP(R317,'[1]Skill Statistics'!$A$3:$C$513,3,FALSE),VLOOKUP(Q317,'[1]Skill Statistics'!$A$3:$C$513,3,FALSE)),U316)</f>
        <v>Co</v>
      </c>
      <c r="V317" s="61" t="str">
        <f>IF(ISNUMBER(SEARCH("Category",R317)),"- -",IFERROR(IFERROR(VLOOKUP(Q317,[1]Professions!$A$4:$AM$288,MATCH(Profession,[1]Professions!$A$1:$AM$1,0),FALSE),VLOOKUP(Q317,Calculations!$B$91:$I$95,8,FALSE)),"- -"))</f>
        <v>4 / 6</v>
      </c>
      <c r="W317" s="60">
        <f t="shared" si="1278"/>
        <v>0</v>
      </c>
      <c r="X317" s="7">
        <f ca="1">IFERROR(VLOOKUP(R317,$BS$6:$NR$519,MATCH(ActualLevel,$BS$3:$NR$3,0),FALSE),"- -")</f>
        <v>0</v>
      </c>
      <c r="Y317" s="7">
        <f t="shared" ca="1" si="1588"/>
        <v>0</v>
      </c>
      <c r="Z317" s="7">
        <f ca="1">IFERROR(VLOOKUP(Y317,Charts!$BQ$2:$BR$52,2,FALSE),"- -")</f>
        <v>-25</v>
      </c>
      <c r="AA317" s="7">
        <f t="shared" ca="1" si="1281"/>
        <v>5</v>
      </c>
      <c r="AB317" s="7">
        <f t="shared" ca="1" si="1584"/>
        <v>0</v>
      </c>
      <c r="AC317" s="7"/>
      <c r="AD317" s="7"/>
      <c r="AE317" s="7"/>
      <c r="AF317" s="7"/>
      <c r="AG317" s="7"/>
      <c r="AH317" s="43"/>
      <c r="AI317" s="7"/>
      <c r="AJ317" s="7"/>
      <c r="AK317" s="7">
        <f t="shared" ca="1" si="1282"/>
        <v>-20</v>
      </c>
      <c r="AL317" s="7"/>
      <c r="AM317" s="69">
        <f>IFERROR(VLOOKUP(R317,'[1]Skill Statistics'!$A$3:$AN$513,MATCH(Profession,'[1]Skill Statistics'!$A$2:$AN$2,0),FALSE),0)</f>
        <v>0</v>
      </c>
      <c r="AN317" s="85">
        <f>IFERROR(VLOOKUP(Q317,'[1]Skill Statistics'!$A$3:$BK$513,MATCH(Archetype,'[1]Skill Statistics'!$A$2:$BK$2,0),FALSE),0)</f>
        <v>0</v>
      </c>
      <c r="AO317" s="85">
        <f>IFERROR(VLOOKUP(Q317,'[1]Skill Statistics'!$A$3:$BB$513,MATCH(Race,'[1]Skill Statistics'!$A$2:$BB$2,0),FALSE),0)</f>
        <v>0</v>
      </c>
      <c r="AP317" s="85">
        <f t="shared" ca="1" si="1495"/>
        <v>0.5</v>
      </c>
      <c r="AQ317" s="70"/>
      <c r="AS317" s="69">
        <f>IFERROR(VLOOKUP(Q317,'[1]Professional Skills'!$A$4:$AM$288,MATCH(Profession,'[1]Professional Skills'!$A$3:$AM$3,0),FALSE),"- -")</f>
        <v>0</v>
      </c>
      <c r="AU317" s="7">
        <f t="shared" si="1586"/>
        <v>0</v>
      </c>
      <c r="AV317" s="7">
        <f t="shared" ca="1" si="1585"/>
        <v>0</v>
      </c>
      <c r="AW317" t="str">
        <f t="shared" si="1580"/>
        <v/>
      </c>
      <c r="AX317" t="str">
        <f>IFERROR(_xlfn.RANK.EQ(AW317,$AW$5:$AW$568),"")</f>
        <v/>
      </c>
      <c r="AY317">
        <f t="shared" si="1595"/>
        <v>0</v>
      </c>
      <c r="AZ317" s="70" t="str">
        <f t="shared" si="1283"/>
        <v/>
      </c>
      <c r="BB317" s="69" t="str">
        <f>IFERROR(IF(Q317="Language",VLOOKUP(R317,[1]Cultures!$B$4:$N$218,MATCH(Culture,[1]Cultures!$B$3:$N$3,0),FALSE),VLOOKUP(Q317,[1]Cultures!$B$4:$O$212,MATCH(Culture,[1]Cultures!$B$3:$O$3,0),FALSE)),"- -")</f>
        <v>- -</v>
      </c>
      <c r="BD317">
        <f t="shared" ca="1" si="1581"/>
        <v>0</v>
      </c>
      <c r="BE317" t="str">
        <f t="shared" si="1582"/>
        <v/>
      </c>
      <c r="BI317" s="7" t="str">
        <f t="shared" si="1284"/>
        <v>- -</v>
      </c>
      <c r="BK317" s="7"/>
      <c r="BL317" s="70">
        <f t="shared" si="1286"/>
        <v>0</v>
      </c>
      <c r="BN317" s="69">
        <f>IFERROR(VLOOKUP(V317,Charts!$BT$2:$BV$14,3,FALSE),"- -")</f>
        <v>0.53846153846153844</v>
      </c>
      <c r="BO317" s="85">
        <f t="shared" ca="1" si="1496"/>
        <v>1.950112182969939</v>
      </c>
      <c r="BP317" s="70">
        <f t="shared" ca="1" si="1583"/>
        <v>115</v>
      </c>
      <c r="BR317" s="7">
        <v>316</v>
      </c>
      <c r="BS317" s="9" t="str">
        <f ca="1">VLOOKUP(BR317,$O$3:$R$568,4,FALSE)</f>
        <v>Innkeeping</v>
      </c>
      <c r="BT317" s="7" t="str">
        <f ca="1">VLOOKUP(BS317,$R$3:$V$568,5,FALSE)</f>
        <v>3 / 4</v>
      </c>
      <c r="BU317" s="7">
        <f ca="1">VLOOKUP(BT317,Charts!$BT$2:$BV$14,3,FALSE)</f>
        <v>0.69230769230769229</v>
      </c>
      <c r="BV317" s="7" t="str">
        <f t="shared" ca="1" si="1287"/>
        <v>3</v>
      </c>
      <c r="BW317" s="7" t="str">
        <f t="shared" ca="1" si="1288"/>
        <v>4</v>
      </c>
      <c r="BY317" s="7">
        <f t="shared" ca="1" si="1289"/>
        <v>0.91121607869533894</v>
      </c>
      <c r="BZ317" s="7">
        <f t="shared" ca="1" si="1290"/>
        <v>-0.21890838638764665</v>
      </c>
      <c r="CA317" s="7">
        <f t="shared" ca="1" si="1291"/>
        <v>0</v>
      </c>
      <c r="CB317" s="7">
        <f t="shared" ca="1" si="1292"/>
        <v>0</v>
      </c>
      <c r="CC317" s="7" t="str">
        <f ca="1">IFERROR(IF(CC316+CB317&gt;CD$4,CC316,CC316+CB317),"")</f>
        <v/>
      </c>
      <c r="CD317" s="7">
        <f t="shared" ca="1" si="1497"/>
        <v>0</v>
      </c>
      <c r="CE317" s="7">
        <f t="shared" ca="1" si="1293"/>
        <v>0.28538517394412999</v>
      </c>
      <c r="CF317" s="7">
        <f t="shared" ca="1" si="1294"/>
        <v>0.4069225183635623</v>
      </c>
      <c r="CG317" s="7">
        <f t="shared" ca="1" si="1295"/>
        <v>1</v>
      </c>
      <c r="CH317" s="7" t="str">
        <f t="shared" ca="1" si="1296"/>
        <v>3</v>
      </c>
      <c r="CI317" s="7" t="str">
        <f ca="1">IFERROR(IF(CI316+CH317&gt;CJ$4,CI316,CI316+CH317),"")</f>
        <v/>
      </c>
      <c r="CJ317" s="7">
        <f t="shared" ca="1" si="1498"/>
        <v>0</v>
      </c>
      <c r="CK317" s="7">
        <f t="shared" ca="1" si="1297"/>
        <v>0.44843145294301956</v>
      </c>
      <c r="CL317" s="7">
        <f t="shared" ca="1" si="1298"/>
        <v>0.24387623936467273</v>
      </c>
      <c r="CM317" s="7">
        <f t="shared" ca="1" si="1299"/>
        <v>1</v>
      </c>
      <c r="CN317" s="7" t="str">
        <f t="shared" ca="1" si="1300"/>
        <v>3</v>
      </c>
      <c r="CO317" s="7" t="str">
        <f ca="1">IFERROR(IF(CO316+CN317&gt;CP$4,CO316,CO316+CN317),"")</f>
        <v/>
      </c>
      <c r="CP317" s="7">
        <f t="shared" ca="1" si="1499"/>
        <v>0</v>
      </c>
      <c r="CQ317" s="7">
        <f t="shared" ca="1" si="1301"/>
        <v>0.11198221271502484</v>
      </c>
      <c r="CR317" s="7">
        <f t="shared" ca="1" si="1302"/>
        <v>0.58032547959266745</v>
      </c>
      <c r="CS317" s="7">
        <f t="shared" ca="1" si="1303"/>
        <v>1</v>
      </c>
      <c r="CT317" s="7" t="str">
        <f t="shared" ca="1" si="1304"/>
        <v>3</v>
      </c>
      <c r="CU317" s="7" t="str">
        <f ca="1">IFERROR(IF(CU316+CT317&gt;CV$4,CU316,CU316+CT317),"")</f>
        <v/>
      </c>
      <c r="CV317" s="7">
        <f t="shared" ca="1" si="1500"/>
        <v>0</v>
      </c>
      <c r="CW317" s="7">
        <f t="shared" ca="1" si="1305"/>
        <v>0.27266285660968437</v>
      </c>
      <c r="CX317" s="7">
        <f t="shared" ca="1" si="1306"/>
        <v>0.41964483569800792</v>
      </c>
      <c r="CY317" s="7">
        <f t="shared" ca="1" si="1307"/>
        <v>1</v>
      </c>
      <c r="CZ317" s="7" t="str">
        <f t="shared" ca="1" si="1308"/>
        <v>3</v>
      </c>
      <c r="DA317" s="7" t="str">
        <f ca="1">IFERROR(IF(DA316+CZ317&gt;DB$4,DA316,DA316+CZ317),"")</f>
        <v/>
      </c>
      <c r="DB317" s="7">
        <f t="shared" ca="1" si="1501"/>
        <v>0</v>
      </c>
      <c r="DC317" s="7">
        <f t="shared" ca="1" si="1309"/>
        <v>0.38744598723843671</v>
      </c>
      <c r="DD317" s="7">
        <f t="shared" ca="1" si="1310"/>
        <v>0.30486170506925558</v>
      </c>
      <c r="DE317" s="7">
        <f t="shared" ca="1" si="1311"/>
        <v>1</v>
      </c>
      <c r="DF317" s="7" t="str">
        <f t="shared" ca="1" si="1312"/>
        <v>3</v>
      </c>
      <c r="DG317" s="7" t="str">
        <f ca="1">IFERROR(IF(DG316+DF317&gt;DH$4,DG316,DG316+DF317),"")</f>
        <v/>
      </c>
      <c r="DH317" s="7">
        <f t="shared" ca="1" si="1502"/>
        <v>0</v>
      </c>
      <c r="DI317" s="7">
        <f t="shared" ca="1" si="1313"/>
        <v>0.33691752848357137</v>
      </c>
      <c r="DJ317" s="7">
        <f t="shared" ca="1" si="1314"/>
        <v>0.35539016382412092</v>
      </c>
      <c r="DK317" s="7">
        <f t="shared" ca="1" si="1315"/>
        <v>1</v>
      </c>
      <c r="DL317" s="7" t="str">
        <f t="shared" ca="1" si="1316"/>
        <v>3</v>
      </c>
      <c r="DM317" s="7" t="str">
        <f ca="1">IFERROR(IF(DM316+DL317&gt;DN$4,DM316,DM316+DL317),"")</f>
        <v/>
      </c>
      <c r="DN317" s="7">
        <f t="shared" ca="1" si="1503"/>
        <v>0</v>
      </c>
      <c r="DO317" s="7">
        <f t="shared" ca="1" si="1317"/>
        <v>0.56025186120332993</v>
      </c>
      <c r="DP317" s="7">
        <f t="shared" ca="1" si="1318"/>
        <v>0.13205583110436236</v>
      </c>
      <c r="DQ317" s="7">
        <f t="shared" ca="1" si="1319"/>
        <v>1</v>
      </c>
      <c r="DR317" s="7" t="str">
        <f t="shared" ca="1" si="1320"/>
        <v>3</v>
      </c>
      <c r="DS317" s="7" t="str">
        <f ca="1">IFERROR(IF(DS316+DR317&gt;DT$4,DS316,DS316+DR317),"")</f>
        <v/>
      </c>
      <c r="DT317" s="7">
        <f t="shared" ca="1" si="1504"/>
        <v>0</v>
      </c>
      <c r="DU317" s="7">
        <f t="shared" ca="1" si="1321"/>
        <v>0.95727512971045392</v>
      </c>
      <c r="DV317" s="7">
        <f t="shared" ca="1" si="1322"/>
        <v>-0.26496743740276163</v>
      </c>
      <c r="DW317" s="7">
        <f t="shared" ca="1" si="1323"/>
        <v>0</v>
      </c>
      <c r="DX317" s="7">
        <f t="shared" ca="1" si="1324"/>
        <v>0</v>
      </c>
      <c r="DY317" s="7" t="str">
        <f ca="1">IFERROR(IF(DY316+DX317&gt;DZ$4,DY316,DY316+DX317),"")</f>
        <v/>
      </c>
      <c r="DZ317" s="7">
        <f t="shared" ca="1" si="1505"/>
        <v>0</v>
      </c>
      <c r="EA317" s="7">
        <f t="shared" ca="1" si="1325"/>
        <v>0.60601424645309931</v>
      </c>
      <c r="EB317" s="7">
        <f t="shared" ca="1" si="1326"/>
        <v>8.6293445854592976E-2</v>
      </c>
      <c r="EC317" s="7">
        <f t="shared" ca="1" si="1327"/>
        <v>1</v>
      </c>
      <c r="ED317" s="7" t="str">
        <f t="shared" ca="1" si="1328"/>
        <v>3</v>
      </c>
      <c r="EE317" s="7" t="str">
        <f ca="1">IFERROR(IF(EE316+ED317&gt;EF$4,EE316,EE316+ED317),"")</f>
        <v/>
      </c>
      <c r="EF317" s="7">
        <f t="shared" ca="1" si="1506"/>
        <v>0</v>
      </c>
      <c r="EG317" s="7">
        <f t="shared" ca="1" si="1329"/>
        <v>0.12057445879338113</v>
      </c>
      <c r="EH317" s="7">
        <f t="shared" ca="1" si="1330"/>
        <v>0.57173323351431116</v>
      </c>
      <c r="EI317" s="7">
        <f t="shared" ca="1" si="1331"/>
        <v>1</v>
      </c>
      <c r="EJ317" s="7" t="str">
        <f t="shared" ca="1" si="1332"/>
        <v>3</v>
      </c>
      <c r="EK317" s="7" t="str">
        <f ca="1">IFERROR(IF(EK316+EJ317&gt;EL$4,EK316,EK316+EJ317),"")</f>
        <v/>
      </c>
      <c r="EL317" s="7">
        <f t="shared" ca="1" si="1507"/>
        <v>0</v>
      </c>
      <c r="EM317" s="7">
        <f t="shared" ca="1" si="1333"/>
        <v>0.43745924115335244</v>
      </c>
      <c r="EN317" s="7">
        <f t="shared" ca="1" si="1334"/>
        <v>0.25484845115433985</v>
      </c>
      <c r="EO317" s="7">
        <f t="shared" ca="1" si="1335"/>
        <v>1</v>
      </c>
      <c r="EP317" s="7" t="str">
        <f t="shared" ca="1" si="1336"/>
        <v>3</v>
      </c>
      <c r="EQ317" s="7" t="str">
        <f ca="1">IFERROR(IF(EQ316+EP317&gt;ER$4,EQ316,EQ316+EP317),"")</f>
        <v/>
      </c>
      <c r="ER317" s="7">
        <f t="shared" ca="1" si="1508"/>
        <v>0</v>
      </c>
      <c r="ES317" s="7">
        <f t="shared" ca="1" si="1337"/>
        <v>0.87041907867589441</v>
      </c>
      <c r="ET317" s="7">
        <f t="shared" ca="1" si="1338"/>
        <v>-0.17811138636820212</v>
      </c>
      <c r="EU317" s="7">
        <f t="shared" ca="1" si="1339"/>
        <v>0</v>
      </c>
      <c r="EV317" s="7">
        <f t="shared" ca="1" si="1340"/>
        <v>0</v>
      </c>
      <c r="EW317" s="7" t="str">
        <f ca="1">IFERROR(IF(EW316+EV317&gt;EX$4,EW316,EW316+EV317),"")</f>
        <v/>
      </c>
      <c r="EX317" s="7">
        <f t="shared" ca="1" si="1509"/>
        <v>0</v>
      </c>
      <c r="EY317" s="7">
        <f t="shared" ca="1" si="1341"/>
        <v>0.65122703724852582</v>
      </c>
      <c r="EZ317" s="7">
        <f t="shared" ca="1" si="1342"/>
        <v>4.1080655059166471E-2</v>
      </c>
      <c r="FA317" s="7">
        <f t="shared" ca="1" si="1343"/>
        <v>1</v>
      </c>
      <c r="FB317" s="7" t="str">
        <f t="shared" ca="1" si="1344"/>
        <v>3</v>
      </c>
      <c r="FC317" s="7" t="str">
        <f ca="1">IFERROR(IF(FC316+FB317&gt;FD$4,FC316,FC316+FB317),"")</f>
        <v/>
      </c>
      <c r="FD317" s="7">
        <f t="shared" ca="1" si="1510"/>
        <v>0</v>
      </c>
      <c r="FE317" s="7">
        <f t="shared" ca="1" si="1345"/>
        <v>0.77162916382626934</v>
      </c>
      <c r="FF317" s="7">
        <f t="shared" ca="1" si="1346"/>
        <v>-7.9321471518577047E-2</v>
      </c>
      <c r="FG317" s="7">
        <f t="shared" ca="1" si="1347"/>
        <v>0</v>
      </c>
      <c r="FH317" s="7">
        <f t="shared" ca="1" si="1348"/>
        <v>0</v>
      </c>
      <c r="FI317" s="7" t="str">
        <f ca="1">IFERROR(IF(FI316+FH317&gt;FJ$4,FI316,FI316+FH317),"")</f>
        <v/>
      </c>
      <c r="FJ317" s="7">
        <f t="shared" ca="1" si="1511"/>
        <v>0</v>
      </c>
      <c r="FK317" s="7">
        <f t="shared" ca="1" si="1349"/>
        <v>0.45090837724718114</v>
      </c>
      <c r="FL317" s="7">
        <f t="shared" ca="1" si="1350"/>
        <v>0.24139931506051115</v>
      </c>
      <c r="FM317" s="7">
        <f t="shared" ca="1" si="1351"/>
        <v>1</v>
      </c>
      <c r="FN317" s="7" t="str">
        <f t="shared" ca="1" si="1352"/>
        <v>3</v>
      </c>
      <c r="FO317" s="7" t="str">
        <f ca="1">IFERROR(IF(FO316+FN317&gt;FP$4,FO316,FO316+FN317),"")</f>
        <v/>
      </c>
      <c r="FP317" s="7">
        <f t="shared" ca="1" si="1512"/>
        <v>0</v>
      </c>
      <c r="FQ317" s="7">
        <f t="shared" ca="1" si="1353"/>
        <v>0.41128025515755695</v>
      </c>
      <c r="FR317" s="7">
        <f t="shared" ca="1" si="1354"/>
        <v>0.28102743715013534</v>
      </c>
      <c r="FS317" s="7">
        <f t="shared" ca="1" si="1355"/>
        <v>1</v>
      </c>
      <c r="FT317" s="7" t="str">
        <f t="shared" ca="1" si="1356"/>
        <v>3</v>
      </c>
      <c r="FU317" s="7" t="str">
        <f ca="1">IFERROR(IF(FU316+FT317&gt;FV$4,FU316,FU316+FT317),"")</f>
        <v/>
      </c>
      <c r="FV317" s="7">
        <f t="shared" ca="1" si="1513"/>
        <v>0</v>
      </c>
      <c r="FW317" s="7">
        <f t="shared" ca="1" si="1357"/>
        <v>0.49584127699046843</v>
      </c>
      <c r="FX317" s="7">
        <f t="shared" ca="1" si="1358"/>
        <v>0.19646641531722386</v>
      </c>
      <c r="FY317" s="7">
        <f t="shared" ca="1" si="1359"/>
        <v>1</v>
      </c>
      <c r="FZ317" s="7" t="str">
        <f t="shared" ca="1" si="1360"/>
        <v>3</v>
      </c>
      <c r="GA317" s="7" t="str">
        <f ca="1">IFERROR(IF(GA316+FZ317&gt;GB$4,GA316,GA316+FZ317),"")</f>
        <v/>
      </c>
      <c r="GB317" s="7">
        <f t="shared" ca="1" si="1514"/>
        <v>0</v>
      </c>
      <c r="GC317" s="7">
        <f t="shared" ca="1" si="1361"/>
        <v>0.11923609986323869</v>
      </c>
      <c r="GD317" s="7">
        <f t="shared" ca="1" si="1362"/>
        <v>0.5730715924444536</v>
      </c>
      <c r="GE317" s="7">
        <f t="shared" ca="1" si="1363"/>
        <v>1</v>
      </c>
      <c r="GF317" s="7" t="str">
        <f t="shared" ca="1" si="1364"/>
        <v>3</v>
      </c>
      <c r="GG317" s="7" t="str">
        <f ca="1">IFERROR(IF(GG316+GF317&gt;GH$4,GG316,GG316+GF317),"")</f>
        <v/>
      </c>
      <c r="GH317" s="7">
        <f t="shared" ca="1" si="1515"/>
        <v>0</v>
      </c>
      <c r="GI317" s="7">
        <f t="shared" ca="1" si="1365"/>
        <v>0.6987777859249964</v>
      </c>
      <c r="GJ317" s="7">
        <f t="shared" ca="1" si="1366"/>
        <v>-6.4700936173041068E-3</v>
      </c>
      <c r="GK317" s="7">
        <f t="shared" ca="1" si="1367"/>
        <v>0</v>
      </c>
      <c r="GL317" s="7">
        <f t="shared" ca="1" si="1368"/>
        <v>0</v>
      </c>
      <c r="GM317" s="7" t="str">
        <f ca="1">IFERROR(IF(GM316+GL317&gt;GN$4,GM316,GM316+GL317),"")</f>
        <v/>
      </c>
      <c r="GN317" s="7">
        <f t="shared" ca="1" si="1516"/>
        <v>0</v>
      </c>
      <c r="GO317" s="7">
        <f t="shared" ca="1" si="1369"/>
        <v>0.42983104821656093</v>
      </c>
      <c r="GP317" s="7">
        <f t="shared" ca="1" si="1370"/>
        <v>0.26247664409113136</v>
      </c>
      <c r="GQ317" s="7">
        <f t="shared" ca="1" si="1371"/>
        <v>1</v>
      </c>
      <c r="GR317" s="7" t="str">
        <f t="shared" ca="1" si="1372"/>
        <v>3</v>
      </c>
      <c r="GS317" s="7" t="str">
        <f ca="1">IFERROR(IF(GS316+GR317&gt;GT$4,GS316,GS316+GR317),"")</f>
        <v/>
      </c>
      <c r="GT317" s="7">
        <f t="shared" ca="1" si="1517"/>
        <v>0</v>
      </c>
      <c r="GU317" s="7">
        <f t="shared" ca="1" si="1373"/>
        <v>4.8055484124407188E-2</v>
      </c>
      <c r="GV317" s="7">
        <f t="shared" ca="1" si="1374"/>
        <v>0.6442522081832851</v>
      </c>
      <c r="GW317" s="7">
        <f t="shared" ca="1" si="1375"/>
        <v>1</v>
      </c>
      <c r="GX317" s="7" t="str">
        <f t="shared" ca="1" si="1376"/>
        <v>3</v>
      </c>
      <c r="GY317" s="7" t="str">
        <f ca="1">IFERROR(IF(GY316+GX317&gt;GZ$4,GY316,GY316+GX317),"")</f>
        <v/>
      </c>
      <c r="GZ317" s="7">
        <f t="shared" ca="1" si="1518"/>
        <v>0</v>
      </c>
      <c r="HA317" s="7">
        <f t="shared" ca="1" si="1377"/>
        <v>0.86262431969901709</v>
      </c>
      <c r="HB317" s="7">
        <f t="shared" ca="1" si="1378"/>
        <v>-0.1703166273913248</v>
      </c>
      <c r="HC317" s="7">
        <f t="shared" ca="1" si="1379"/>
        <v>0</v>
      </c>
      <c r="HD317" s="7">
        <f t="shared" ca="1" si="1380"/>
        <v>0</v>
      </c>
      <c r="HE317" s="7" t="str">
        <f ca="1">IFERROR(IF(HE316+HD317&gt;HF$4,HE316,HE316+HD317),"")</f>
        <v/>
      </c>
      <c r="HF317" s="7">
        <f t="shared" ca="1" si="1519"/>
        <v>0</v>
      </c>
      <c r="HG317" s="7">
        <f t="shared" ca="1" si="1381"/>
        <v>0.40422587478172067</v>
      </c>
      <c r="HH317" s="7">
        <f t="shared" ca="1" si="1382"/>
        <v>0.28808181752597162</v>
      </c>
      <c r="HI317" s="7">
        <f t="shared" ca="1" si="1383"/>
        <v>1</v>
      </c>
      <c r="HJ317" s="7" t="str">
        <f t="shared" ca="1" si="1384"/>
        <v>3</v>
      </c>
      <c r="HK317" s="7" t="str">
        <f ca="1">IFERROR(IF(HK316+HJ317&gt;HL$4,HK316,HK316+HJ317),"")</f>
        <v/>
      </c>
      <c r="HL317" s="7">
        <f t="shared" ca="1" si="1520"/>
        <v>0</v>
      </c>
      <c r="HM317" s="7">
        <f t="shared" ca="1" si="1385"/>
        <v>1.6769555487350707E-2</v>
      </c>
      <c r="HN317" s="7">
        <f t="shared" ca="1" si="1386"/>
        <v>0.67553813682034158</v>
      </c>
      <c r="HO317" s="7">
        <f t="shared" ca="1" si="1387"/>
        <v>1</v>
      </c>
      <c r="HP317" s="7" t="str">
        <f t="shared" ca="1" si="1388"/>
        <v>3</v>
      </c>
      <c r="HQ317" s="7" t="str">
        <f ca="1">IFERROR(IF(HQ316+HP317&gt;HR$4,HQ316,HQ316+HP317),"")</f>
        <v/>
      </c>
      <c r="HR317" s="7">
        <f t="shared" ca="1" si="1521"/>
        <v>0</v>
      </c>
      <c r="HS317" s="7">
        <f t="shared" ca="1" si="1389"/>
        <v>0.42852197291195981</v>
      </c>
      <c r="HT317" s="7">
        <f t="shared" ca="1" si="1390"/>
        <v>0.26378571939573248</v>
      </c>
      <c r="HU317" s="7">
        <f t="shared" ca="1" si="1391"/>
        <v>1</v>
      </c>
      <c r="HV317" s="7" t="str">
        <f t="shared" ca="1" si="1392"/>
        <v>3</v>
      </c>
      <c r="HW317" s="7" t="str">
        <f ca="1">IFERROR(IF(HW316+HV317&gt;HX$4,HW316,HW316+HV317),"")</f>
        <v/>
      </c>
      <c r="HX317" s="7">
        <f t="shared" ca="1" si="1522"/>
        <v>0</v>
      </c>
      <c r="HY317" s="7">
        <f t="shared" ca="1" si="1393"/>
        <v>0.10147542708021862</v>
      </c>
      <c r="HZ317" s="7">
        <f t="shared" ca="1" si="1394"/>
        <v>0.59083226522747367</v>
      </c>
      <c r="IA317" s="7">
        <f t="shared" ca="1" si="1395"/>
        <v>1</v>
      </c>
      <c r="IB317" s="7" t="str">
        <f t="shared" ca="1" si="1396"/>
        <v>3</v>
      </c>
      <c r="IC317" s="7" t="str">
        <f ca="1">IFERROR(IF(IC316+IB317&gt;ID$4,IC316,IC316+IB317),"")</f>
        <v/>
      </c>
      <c r="ID317" s="7">
        <f t="shared" ca="1" si="1523"/>
        <v>0</v>
      </c>
      <c r="IE317" s="7">
        <f t="shared" ca="1" si="1397"/>
        <v>0.69522500570630352</v>
      </c>
      <c r="IF317" s="7">
        <f t="shared" ca="1" si="1398"/>
        <v>-2.9173133986112321E-3</v>
      </c>
      <c r="IG317" s="7">
        <f t="shared" ca="1" si="1399"/>
        <v>0</v>
      </c>
      <c r="IH317" s="7">
        <f t="shared" ca="1" si="1400"/>
        <v>0</v>
      </c>
      <c r="II317" s="7" t="str">
        <f ca="1">IFERROR(IF(II316+IH317&gt;IJ$4,II316,II316+IH317),"")</f>
        <v/>
      </c>
      <c r="IJ317" s="7">
        <f t="shared" ca="1" si="1524"/>
        <v>0</v>
      </c>
      <c r="IK317" s="7">
        <f t="shared" ca="1" si="1401"/>
        <v>0.50750479425450667</v>
      </c>
      <c r="IL317" s="7">
        <f t="shared" ca="1" si="1402"/>
        <v>0.18480289805318562</v>
      </c>
      <c r="IM317" s="7">
        <f t="shared" ca="1" si="1403"/>
        <v>1</v>
      </c>
      <c r="IN317" s="7" t="str">
        <f t="shared" ca="1" si="1404"/>
        <v>3</v>
      </c>
      <c r="IO317" s="7" t="str">
        <f ca="1">IFERROR(IF(IO316+IN317&gt;IP$4,IO316,IO316+IN317),"")</f>
        <v/>
      </c>
      <c r="IP317" s="7">
        <f t="shared" ca="1" si="1525"/>
        <v>0</v>
      </c>
      <c r="IQ317" s="7">
        <f t="shared" ca="1" si="1405"/>
        <v>0.17597617308457458</v>
      </c>
      <c r="IR317" s="7">
        <f t="shared" ca="1" si="1406"/>
        <v>0.51633151922311771</v>
      </c>
      <c r="IS317" s="7">
        <f t="shared" ca="1" si="1407"/>
        <v>1</v>
      </c>
      <c r="IT317" s="7" t="str">
        <f t="shared" ca="1" si="1408"/>
        <v>3</v>
      </c>
      <c r="IU317" s="7" t="str">
        <f ca="1">IFERROR(IF(IU316+IT317&gt;IV$4,IU316,IU316+IT317),"")</f>
        <v/>
      </c>
      <c r="IV317" s="7">
        <f t="shared" ca="1" si="1526"/>
        <v>0</v>
      </c>
      <c r="IW317" s="7">
        <f t="shared" ca="1" si="1409"/>
        <v>0.10611517610168664</v>
      </c>
      <c r="IX317" s="7">
        <f t="shared" ca="1" si="1410"/>
        <v>0.58619251620600565</v>
      </c>
      <c r="IY317" s="7">
        <f t="shared" ca="1" si="1411"/>
        <v>1</v>
      </c>
      <c r="IZ317" s="7" t="str">
        <f t="shared" ca="1" si="1412"/>
        <v>3</v>
      </c>
      <c r="JA317" s="7" t="str">
        <f ca="1">IFERROR(IF(JA316+IZ317&gt;JB$4,JA316,JA316+IZ317),"")</f>
        <v/>
      </c>
      <c r="JB317" s="7">
        <f t="shared" ca="1" si="1527"/>
        <v>0</v>
      </c>
      <c r="JC317" s="7">
        <f t="shared" ca="1" si="1413"/>
        <v>0.32666435782185765</v>
      </c>
      <c r="JD317" s="7">
        <f t="shared" ca="1" si="1414"/>
        <v>0.36564333448583464</v>
      </c>
      <c r="JE317" s="7">
        <f t="shared" ca="1" si="1415"/>
        <v>1</v>
      </c>
      <c r="JF317" s="7" t="str">
        <f t="shared" ca="1" si="1416"/>
        <v>3</v>
      </c>
      <c r="JG317" s="7" t="str">
        <f ca="1">IFERROR(IF(JG316+JF317&gt;JH$4,JG316,JG316+JF317),"")</f>
        <v/>
      </c>
      <c r="JH317" s="7">
        <f t="shared" ca="1" si="1528"/>
        <v>0</v>
      </c>
      <c r="JI317" s="7">
        <f t="shared" ca="1" si="1417"/>
        <v>0.49622710789329993</v>
      </c>
      <c r="JJ317" s="7">
        <f t="shared" ca="1" si="1418"/>
        <v>0.19608058441439236</v>
      </c>
      <c r="JK317" s="7">
        <f t="shared" ca="1" si="1419"/>
        <v>1</v>
      </c>
      <c r="JL317" s="7" t="str">
        <f t="shared" ca="1" si="1420"/>
        <v>3</v>
      </c>
      <c r="JM317" s="7" t="str">
        <f ca="1">IFERROR(IF(JM316+JL317&gt;JN$4,JM316,JM316+JL317),"")</f>
        <v/>
      </c>
      <c r="JN317" s="7">
        <f t="shared" ca="1" si="1529"/>
        <v>0</v>
      </c>
      <c r="JO317" s="7">
        <f t="shared" ca="1" si="1421"/>
        <v>0.19346588802747233</v>
      </c>
      <c r="JP317" s="7">
        <f t="shared" ca="1" si="1422"/>
        <v>0.49884180428021996</v>
      </c>
      <c r="JQ317" s="7">
        <f t="shared" ca="1" si="1423"/>
        <v>1</v>
      </c>
      <c r="JR317" s="7" t="str">
        <f t="shared" ca="1" si="1424"/>
        <v>3</v>
      </c>
      <c r="JS317" s="7" t="str">
        <f ca="1">IFERROR(IF(JS316+JR317&gt;JT$4,JS316,JS316+JR317),"")</f>
        <v/>
      </c>
      <c r="JT317" s="7">
        <f t="shared" ca="1" si="1530"/>
        <v>0</v>
      </c>
      <c r="JU317" s="7">
        <f t="shared" ca="1" si="1425"/>
        <v>0.84653262312343402</v>
      </c>
      <c r="JV317" s="7">
        <f t="shared" ca="1" si="1426"/>
        <v>-0.15422493081574173</v>
      </c>
      <c r="JW317" s="7">
        <f t="shared" ca="1" si="1427"/>
        <v>0</v>
      </c>
      <c r="JX317" s="7">
        <f t="shared" ca="1" si="1428"/>
        <v>0</v>
      </c>
      <c r="JY317" s="7" t="str">
        <f ca="1">IFERROR(IF(JY316+JX317&gt;JZ$4,JY316,JY316+JX317),"")</f>
        <v/>
      </c>
      <c r="JZ317" s="7">
        <f t="shared" ca="1" si="1531"/>
        <v>0</v>
      </c>
      <c r="KA317" s="7">
        <f t="shared" ca="1" si="1429"/>
        <v>0.91784673636301972</v>
      </c>
      <c r="KB317" s="7">
        <f t="shared" ca="1" si="1430"/>
        <v>-0.22553904405532743</v>
      </c>
      <c r="KC317" s="7">
        <f t="shared" ca="1" si="1431"/>
        <v>0</v>
      </c>
      <c r="KD317" s="7">
        <f t="shared" ca="1" si="1432"/>
        <v>0</v>
      </c>
      <c r="KE317" s="7" t="str">
        <f ca="1">IFERROR(IF(KE316+KD317&gt;KF$4,KE316,KE316+KD317),"")</f>
        <v/>
      </c>
      <c r="KF317" s="7">
        <f t="shared" ca="1" si="1532"/>
        <v>0</v>
      </c>
      <c r="KG317" s="7">
        <f t="shared" ca="1" si="1433"/>
        <v>4.0741410962329638E-2</v>
      </c>
      <c r="KH317" s="7">
        <f t="shared" ca="1" si="1434"/>
        <v>0.65156628134536265</v>
      </c>
      <c r="KI317" s="7">
        <f t="shared" ca="1" si="1435"/>
        <v>1</v>
      </c>
      <c r="KJ317" s="7" t="str">
        <f t="shared" ca="1" si="1436"/>
        <v>3</v>
      </c>
      <c r="KK317" s="7" t="str">
        <f ca="1">IFERROR(IF(KK316+KJ317&gt;KL$4,KK316,KK316+KJ317),"")</f>
        <v/>
      </c>
      <c r="KL317" s="7">
        <f t="shared" ca="1" si="1533"/>
        <v>0</v>
      </c>
      <c r="KM317" s="7">
        <f t="shared" ca="1" si="1437"/>
        <v>0.11732159916331997</v>
      </c>
      <c r="KN317" s="7">
        <f t="shared" ca="1" si="1438"/>
        <v>0.57498609314437232</v>
      </c>
      <c r="KO317" s="7">
        <f t="shared" ca="1" si="1439"/>
        <v>1</v>
      </c>
      <c r="KP317" s="7" t="str">
        <f t="shared" ca="1" si="1440"/>
        <v>3</v>
      </c>
      <c r="KQ317" s="7" t="str">
        <f ca="1">IFERROR(IF(KQ316+KP317&gt;KR$4,KQ316,KQ316+KP317),"")</f>
        <v/>
      </c>
      <c r="KR317" s="7">
        <f t="shared" ca="1" si="1534"/>
        <v>0</v>
      </c>
      <c r="KS317" s="7">
        <f t="shared" ca="1" si="1441"/>
        <v>0.24663510798153432</v>
      </c>
      <c r="KT317" s="7">
        <f t="shared" ca="1" si="1442"/>
        <v>0.44567258432615797</v>
      </c>
      <c r="KU317" s="7">
        <f t="shared" ca="1" si="1443"/>
        <v>1</v>
      </c>
      <c r="KV317" s="7" t="str">
        <f t="shared" ca="1" si="1444"/>
        <v>3</v>
      </c>
      <c r="KW317" s="7" t="str">
        <f ca="1">IFERROR(IF(KW316+KV317&gt;KX$4,KW316,KW316+KV317),"")</f>
        <v/>
      </c>
      <c r="KX317" s="7">
        <f t="shared" ca="1" si="1535"/>
        <v>0</v>
      </c>
      <c r="KY317" s="7">
        <f t="shared" ca="1" si="1445"/>
        <v>0.50967097005346673</v>
      </c>
      <c r="KZ317" s="7">
        <f t="shared" ca="1" si="1446"/>
        <v>0.18263672225422556</v>
      </c>
      <c r="LA317" s="7">
        <f t="shared" ca="1" si="1447"/>
        <v>1</v>
      </c>
      <c r="LB317" s="7" t="str">
        <f t="shared" ca="1" si="1448"/>
        <v>3</v>
      </c>
      <c r="LC317" s="7" t="str">
        <f ca="1">IFERROR(IF(LC316+LB317&gt;LD$4,LC316,LC316+LB317),"")</f>
        <v/>
      </c>
      <c r="LD317" s="7">
        <f t="shared" ca="1" si="1536"/>
        <v>0</v>
      </c>
      <c r="LE317" s="7">
        <f t="shared" ca="1" si="1449"/>
        <v>0.76292149780430196</v>
      </c>
      <c r="LF317" s="7">
        <f t="shared" ca="1" si="1450"/>
        <v>-7.0613805496609672E-2</v>
      </c>
      <c r="LG317" s="7">
        <f t="shared" ca="1" si="1451"/>
        <v>0</v>
      </c>
      <c r="LH317" s="7">
        <f t="shared" ca="1" si="1452"/>
        <v>0</v>
      </c>
      <c r="LI317" s="7" t="str">
        <f ca="1">IFERROR(IF(LI316+LH317&gt;LJ$4,LI316,LI316+LH317),"")</f>
        <v/>
      </c>
      <c r="LJ317" s="7">
        <f t="shared" ca="1" si="1537"/>
        <v>0</v>
      </c>
      <c r="LK317" s="7">
        <f t="shared" ca="1" si="1453"/>
        <v>0.24592785106413673</v>
      </c>
      <c r="LL317" s="7">
        <f t="shared" ca="1" si="1454"/>
        <v>0.44637984124355556</v>
      </c>
      <c r="LM317" s="7">
        <f t="shared" ca="1" si="1455"/>
        <v>1</v>
      </c>
      <c r="LN317" s="7" t="str">
        <f t="shared" ca="1" si="1456"/>
        <v>3</v>
      </c>
      <c r="LO317" s="7" t="str">
        <f ca="1">IFERROR(IF(LO316+LN317&gt;LP$4,LO316,LO316+LN317),"")</f>
        <v/>
      </c>
      <c r="LP317" s="7">
        <f t="shared" ca="1" si="1538"/>
        <v>0</v>
      </c>
      <c r="LQ317" s="7">
        <f t="shared" ca="1" si="1457"/>
        <v>0.31622466968116292</v>
      </c>
      <c r="LR317" s="7">
        <f t="shared" ca="1" si="1458"/>
        <v>0.37608302262652937</v>
      </c>
      <c r="LS317" s="7">
        <f t="shared" ca="1" si="1459"/>
        <v>1</v>
      </c>
      <c r="LT317" s="7" t="str">
        <f t="shared" ca="1" si="1460"/>
        <v>3</v>
      </c>
      <c r="LU317" s="7" t="str">
        <f ca="1">IFERROR(IF(LU316+LT317&gt;LV$4,LU316,LU316+LT317),"")</f>
        <v/>
      </c>
      <c r="LV317" s="7">
        <f t="shared" ca="1" si="1539"/>
        <v>0</v>
      </c>
      <c r="LW317" s="7">
        <f t="shared" ca="1" si="1461"/>
        <v>8.3393218751555032E-2</v>
      </c>
      <c r="LX317" s="7">
        <f t="shared" ca="1" si="1462"/>
        <v>0.60891447355613726</v>
      </c>
      <c r="LY317" s="7">
        <f t="shared" ca="1" si="1463"/>
        <v>1</v>
      </c>
      <c r="LZ317" s="7" t="str">
        <f t="shared" ca="1" si="1464"/>
        <v>3</v>
      </c>
      <c r="MA317" s="7" t="str">
        <f ca="1">IFERROR(IF(MA316+LZ317&gt;MB$4,MA316,MA316+LZ317),"")</f>
        <v/>
      </c>
      <c r="MB317" s="7">
        <f t="shared" ca="1" si="1540"/>
        <v>0</v>
      </c>
      <c r="MC317" s="7">
        <f t="shared" ca="1" si="1465"/>
        <v>0.95371463930698874</v>
      </c>
      <c r="MD317" s="7">
        <f t="shared" ca="1" si="1466"/>
        <v>-0.26140694699929645</v>
      </c>
      <c r="ME317" s="7">
        <f t="shared" ca="1" si="1467"/>
        <v>0</v>
      </c>
      <c r="MF317" s="7">
        <f t="shared" ca="1" si="1468"/>
        <v>0</v>
      </c>
      <c r="MG317" s="7" t="str">
        <f ca="1">IFERROR(IF(MG316+MF317&gt;MH$4,MG316,MG316+MF317),"")</f>
        <v/>
      </c>
      <c r="MH317" s="7">
        <f t="shared" ca="1" si="1541"/>
        <v>0</v>
      </c>
      <c r="MI317" s="7">
        <f t="shared" ca="1" si="1469"/>
        <v>0.83786303110458527</v>
      </c>
      <c r="MJ317" s="7">
        <f t="shared" ca="1" si="1470"/>
        <v>-0.14555533879689297</v>
      </c>
      <c r="MK317" s="7">
        <f t="shared" ca="1" si="1471"/>
        <v>0</v>
      </c>
      <c r="ML317" s="7">
        <f t="shared" ca="1" si="1472"/>
        <v>0</v>
      </c>
      <c r="MM317" s="7" t="str">
        <f ca="1">IFERROR(IF(MM316+ML317&gt;MN$4,MM316,MM316+ML317),"")</f>
        <v/>
      </c>
      <c r="MN317" s="7">
        <f t="shared" ca="1" si="1542"/>
        <v>0</v>
      </c>
      <c r="MO317" s="7">
        <f t="shared" ca="1" si="1473"/>
        <v>0.68447442368026268</v>
      </c>
      <c r="MP317" s="7">
        <f t="shared" ca="1" si="1474"/>
        <v>7.8332686274296126E-3</v>
      </c>
      <c r="MQ317" s="7">
        <f t="shared" ca="1" si="1475"/>
        <v>1</v>
      </c>
      <c r="MR317" s="7" t="str">
        <f t="shared" ca="1" si="1476"/>
        <v>3</v>
      </c>
      <c r="MS317" s="7" t="str">
        <f ca="1">IFERROR(IF(MS316+MR317&gt;MT$4,MS316,MS316+MR317),"")</f>
        <v/>
      </c>
      <c r="MT317" s="7">
        <f t="shared" ca="1" si="1543"/>
        <v>0</v>
      </c>
      <c r="MU317" s="7">
        <f t="shared" ca="1" si="1477"/>
        <v>0.17203355157355371</v>
      </c>
      <c r="MV317" s="7">
        <f t="shared" ca="1" si="1478"/>
        <v>0.52027414073413858</v>
      </c>
      <c r="MW317" s="7">
        <f t="shared" ca="1" si="1479"/>
        <v>1</v>
      </c>
      <c r="MX317" s="7" t="str">
        <f t="shared" ca="1" si="1480"/>
        <v>3</v>
      </c>
      <c r="MY317" s="7" t="str">
        <f ca="1">IFERROR(IF(MY316+MX317&gt;MZ$4,MY316,MY316+MX317),"")</f>
        <v/>
      </c>
      <c r="MZ317" s="7">
        <f t="shared" ca="1" si="1544"/>
        <v>0</v>
      </c>
      <c r="NA317" s="7">
        <f t="shared" ca="1" si="1481"/>
        <v>0.88642589160346408</v>
      </c>
      <c r="NB317" s="7">
        <f t="shared" ca="1" si="1482"/>
        <v>-0.19411819929577179</v>
      </c>
      <c r="NC317" s="7">
        <f t="shared" ca="1" si="1483"/>
        <v>0</v>
      </c>
      <c r="ND317" s="7">
        <f t="shared" ca="1" si="1484"/>
        <v>0</v>
      </c>
      <c r="NE317" s="7" t="str">
        <f ca="1">IFERROR(IF(NE316+ND317&gt;NF$4,NE316,NE316+ND317),"")</f>
        <v/>
      </c>
      <c r="NF317" s="7">
        <f t="shared" ca="1" si="1545"/>
        <v>0</v>
      </c>
      <c r="NG317" s="7">
        <f t="shared" ca="1" si="1485"/>
        <v>0.48543657900626647</v>
      </c>
      <c r="NH317" s="7">
        <f t="shared" ca="1" si="1486"/>
        <v>0.20687111330142582</v>
      </c>
      <c r="NI317" s="7">
        <f t="shared" ca="1" si="1487"/>
        <v>1</v>
      </c>
      <c r="NJ317" s="7" t="str">
        <f t="shared" ca="1" si="1488"/>
        <v>3</v>
      </c>
      <c r="NK317" s="7" t="str">
        <f ca="1">IFERROR(IF(NK316+NJ317&gt;NL$4,NK316,NK316+NJ317),"")</f>
        <v/>
      </c>
      <c r="NL317" s="7">
        <f t="shared" ca="1" si="1546"/>
        <v>0</v>
      </c>
      <c r="NM317" s="7">
        <f t="shared" ca="1" si="1489"/>
        <v>0.38210225049323543</v>
      </c>
      <c r="NN317" s="7">
        <f t="shared" ca="1" si="1490"/>
        <v>0.31020544181445686</v>
      </c>
      <c r="NO317" s="7">
        <f t="shared" ca="1" si="1491"/>
        <v>1</v>
      </c>
      <c r="NP317" s="7" t="str">
        <f t="shared" ca="1" si="1492"/>
        <v>3</v>
      </c>
      <c r="NQ317" s="7" t="str">
        <f ca="1">IFERROR(IF(NQ316+NP317&gt;NR$4,NQ316,NQ316+NP317),"")</f>
        <v/>
      </c>
      <c r="NR317" s="7">
        <f t="shared" ca="1" si="1547"/>
        <v>0</v>
      </c>
      <c r="NT317">
        <v>319</v>
      </c>
      <c r="NU317" s="7" t="s">
        <v>19</v>
      </c>
      <c r="NV317" s="7" t="str">
        <f t="shared" ca="1" si="1280"/>
        <v/>
      </c>
      <c r="NW317" s="7" t="str">
        <f t="shared" ca="1" si="1493"/>
        <v/>
      </c>
      <c r="NX317" t="str">
        <f ca="1">IFERROR(VLOOKUP(NT317,$K$3:$AK$568,8,FALSE),"")</f>
        <v/>
      </c>
      <c r="NY317" t="str">
        <f ca="1">IFERROR(VLOOKUP(NT317,$K$3:$AK$568,9,FALSE),"")</f>
        <v/>
      </c>
      <c r="NZ317" s="7" t="str">
        <f ca="1">IFERROR(VLOOKUP(NT317,$K$3:$AK$568,27,FALSE),"")</f>
        <v/>
      </c>
      <c r="OB317">
        <v>319</v>
      </c>
      <c r="OC317" s="7" t="s">
        <v>19</v>
      </c>
      <c r="OD317" t="e">
        <f t="shared" ca="1" si="1548"/>
        <v>#N/A</v>
      </c>
      <c r="OE317" s="7" t="str">
        <f t="shared" ca="1" si="1549"/>
        <v/>
      </c>
      <c r="OF317" s="7" t="str">
        <f t="shared" ca="1" si="1550"/>
        <v/>
      </c>
      <c r="OG317" t="str">
        <f t="shared" ca="1" si="1551"/>
        <v/>
      </c>
      <c r="OI317">
        <v>319</v>
      </c>
      <c r="OJ317" s="7" t="s">
        <v>19</v>
      </c>
      <c r="OK317" s="7" t="str">
        <f t="shared" ca="1" si="1552"/>
        <v/>
      </c>
      <c r="OL317" s="7" t="str">
        <f t="shared" ca="1" si="1553"/>
        <v/>
      </c>
      <c r="OM317" t="str">
        <f ca="1">IFERROR(VLOOKUP(OI317,$L$3:$AK$568,7,FALSE),"")</f>
        <v/>
      </c>
      <c r="ON317" t="str">
        <f ca="1">IFERROR(VLOOKUP(OI317,$L$3:$AK$568,8,FALSE),"")</f>
        <v/>
      </c>
      <c r="OO317" s="7" t="str">
        <f ca="1">IFERROR(VLOOKUP(OI317,$L$3:$AK$568,26,FALSE),"")</f>
        <v/>
      </c>
      <c r="OQ317">
        <v>319</v>
      </c>
      <c r="OR317" s="7" t="s">
        <v>19</v>
      </c>
      <c r="OS317" t="e">
        <f t="shared" ca="1" si="1554"/>
        <v>#N/A</v>
      </c>
      <c r="OT317" s="7" t="str">
        <f t="shared" ca="1" si="1555"/>
        <v/>
      </c>
      <c r="OU317" s="7" t="str">
        <f t="shared" ca="1" si="1556"/>
        <v/>
      </c>
      <c r="OV317" t="str">
        <f t="shared" ca="1" si="1557"/>
        <v/>
      </c>
      <c r="OX317">
        <v>319</v>
      </c>
      <c r="OY317" s="7" t="s">
        <v>19</v>
      </c>
      <c r="OZ317" s="7" t="str">
        <f t="shared" ca="1" si="1558"/>
        <v/>
      </c>
      <c r="PA317" s="7" t="str">
        <f t="shared" ca="1" si="1559"/>
        <v/>
      </c>
      <c r="PB317" t="str">
        <f ca="1">IFERROR(VLOOKUP(OX317,$M$3:$AK$568,6,FALSE),"")</f>
        <v/>
      </c>
      <c r="PC317" t="str">
        <f ca="1">IFERROR(VLOOKUP(OX317,$M$3:$AK$568,7,FALSE),"")</f>
        <v/>
      </c>
      <c r="PD317" s="7" t="str">
        <f ca="1">IFERROR(VLOOKUP(OX317,$M$3:$AK$568,25,FALSE),"")</f>
        <v/>
      </c>
      <c r="PF317">
        <v>319</v>
      </c>
      <c r="PG317" s="7" t="s">
        <v>19</v>
      </c>
      <c r="PH317" t="e">
        <f t="shared" ca="1" si="1560"/>
        <v>#N/A</v>
      </c>
      <c r="PI317" s="7" t="str">
        <f t="shared" ca="1" si="1561"/>
        <v/>
      </c>
      <c r="PJ317" s="7" t="str">
        <f t="shared" ca="1" si="1562"/>
        <v/>
      </c>
      <c r="PK317" t="str">
        <f t="shared" ca="1" si="1563"/>
        <v/>
      </c>
      <c r="PM317">
        <v>319</v>
      </c>
      <c r="PN317" s="7" t="s">
        <v>19</v>
      </c>
      <c r="PO317" s="202" t="str">
        <f t="shared" ca="1" si="1564"/>
        <v/>
      </c>
      <c r="PP317" s="7" t="str">
        <f t="shared" ca="1" si="1565"/>
        <v/>
      </c>
      <c r="PQ317" t="str">
        <f ca="1">IFERROR(VLOOKUP(PM317,$G$325:$R$409,12,FALSE),"")</f>
        <v/>
      </c>
      <c r="PR317" t="e">
        <f ca="1">VLOOKUP(PM317,$G$324:$Q$409,11,FALSE)</f>
        <v>#N/A</v>
      </c>
      <c r="PS317" s="7" t="str">
        <f ca="1">VLOOKUP(PQ317,$R$325:$Y$409,8,FALSE)</f>
        <v>- -</v>
      </c>
      <c r="PT317" s="7">
        <f ca="1">ReSt</f>
        <v>-4</v>
      </c>
      <c r="PU317" s="7" t="e">
        <f t="shared" ca="1" si="1566"/>
        <v>#N/A</v>
      </c>
      <c r="PV317" s="7" t="e">
        <f t="shared" ca="1" si="1567"/>
        <v>#N/A</v>
      </c>
      <c r="PW317" s="7" t="str">
        <f ca="1">VLOOKUP(PQ317,$R$325:$AK$409,8,FALSE)</f>
        <v>- -</v>
      </c>
      <c r="PX317" s="7"/>
      <c r="PY317">
        <v>319</v>
      </c>
      <c r="PZ317" s="7" t="s">
        <v>19</v>
      </c>
      <c r="QA317" t="str">
        <f t="shared" ca="1" si="1568"/>
        <v/>
      </c>
      <c r="QB317" s="7" t="str">
        <f t="shared" ca="1" si="1569"/>
        <v/>
      </c>
      <c r="QC317" s="7" t="str">
        <f t="shared" ca="1" si="1570"/>
        <v/>
      </c>
      <c r="QD317" t="str">
        <f t="shared" ca="1" si="1571"/>
        <v/>
      </c>
      <c r="QF317">
        <v>319</v>
      </c>
      <c r="QG317" s="7" t="s">
        <v>19</v>
      </c>
      <c r="QH317" s="7" t="str">
        <f t="shared" ca="1" si="1572"/>
        <v/>
      </c>
      <c r="QI317" s="7" t="e">
        <f t="shared" ca="1" si="1573"/>
        <v>#VALUE!</v>
      </c>
      <c r="QJ317" t="e">
        <f t="shared" ca="1" si="1574"/>
        <v>#N/A</v>
      </c>
      <c r="QK317" s="7" t="e">
        <f t="shared" ca="1" si="1575"/>
        <v>#N/A</v>
      </c>
      <c r="QM317">
        <v>319</v>
      </c>
      <c r="QN317" s="7" t="s">
        <v>19</v>
      </c>
      <c r="QO317" t="str">
        <f t="shared" ca="1" si="1576"/>
        <v/>
      </c>
      <c r="QP317" s="7" t="str">
        <f t="shared" ca="1" si="1577"/>
        <v/>
      </c>
      <c r="QQ317" t="str">
        <f t="shared" ca="1" si="1578"/>
        <v/>
      </c>
    </row>
    <row r="318" spans="1:459" x14ac:dyDescent="0.25">
      <c r="A318" s="240" t="str">
        <f>IF('Character Sheet'!$B$4="Creature","N","Y")</f>
        <v>Y</v>
      </c>
      <c r="C318" s="75"/>
      <c r="D318" s="76"/>
      <c r="F318" s="75"/>
      <c r="G318" s="76"/>
      <c r="I318" s="75"/>
      <c r="J318" s="85"/>
      <c r="K318" s="85">
        <f t="shared" ca="1" si="1589"/>
        <v>7</v>
      </c>
      <c r="L318" s="85">
        <f t="shared" ca="1" si="1587"/>
        <v>7</v>
      </c>
      <c r="M318" s="70">
        <f t="shared" ca="1" si="1593"/>
        <v>18</v>
      </c>
      <c r="O318" s="222">
        <f t="shared" ca="1" si="1277"/>
        <v>406</v>
      </c>
      <c r="Q318" s="7" t="str">
        <f t="shared" si="1579"/>
        <v>Power Projection</v>
      </c>
      <c r="R318" s="9" t="s">
        <v>1541</v>
      </c>
      <c r="S318" s="9" t="s">
        <v>2024</v>
      </c>
      <c r="T318" s="61" t="str">
        <f>SUBSTITUTE(IFERROR(IFERROR(VLOOKUP(R318,'[1]Skill Statistics'!$A$3:$C$513,2,FALSE),VLOOKUP(Q318,'[1]Skill Statistics'!$A$3:$C$513,2,FALSE)),T317),"R*","ReSt")</f>
        <v>ReSt/ReSt</v>
      </c>
      <c r="U318" s="61" t="str">
        <f>IFERROR(IFERROR(VLOOKUP(R318,'[1]Skill Statistics'!$A$3:$C$513,3,FALSE),VLOOKUP(Q318,'[1]Skill Statistics'!$A$3:$C$513,3,FALSE)),U317)</f>
        <v>SD</v>
      </c>
      <c r="V318" s="61" t="str">
        <f>IF(ISNUMBER(SEARCH("Category",R318)),"- -",IFERROR(IFERROR(VLOOKUP(Q318,[1]Professions!$A$4:$AM$288,MATCH(Profession,[1]Professions!$A$1:$AM$1,0),FALSE),VLOOKUP(Q318,Calculations!$B$91:$I$95,8,FALSE)),"- -"))</f>
        <v>4 / 6</v>
      </c>
      <c r="W318" s="60">
        <f t="shared" si="1278"/>
        <v>0</v>
      </c>
      <c r="X318" s="7">
        <f ca="1">IFERROR(VLOOKUP(R318,$BS$6:$NR$519,MATCH(ActualLevel,$BS$3:$NR$3,0),FALSE),"- -")</f>
        <v>0</v>
      </c>
      <c r="Y318" s="7">
        <f t="shared" ca="1" si="1588"/>
        <v>0</v>
      </c>
      <c r="Z318" s="7">
        <f ca="1">IFERROR(VLOOKUP(Y318,Charts!$BQ$2:$BR$52,2,FALSE),"- -")</f>
        <v>-25</v>
      </c>
      <c r="AA318" s="7">
        <f t="shared" ca="1" si="1281"/>
        <v>-3</v>
      </c>
      <c r="AB318" s="7">
        <f t="shared" ca="1" si="1584"/>
        <v>0</v>
      </c>
      <c r="AC318" s="7"/>
      <c r="AD318" s="7"/>
      <c r="AE318" s="7"/>
      <c r="AF318" s="7"/>
      <c r="AG318" s="7"/>
      <c r="AH318" s="43"/>
      <c r="AI318" s="7"/>
      <c r="AJ318" s="7"/>
      <c r="AK318" s="7">
        <f t="shared" ca="1" si="1282"/>
        <v>-28</v>
      </c>
      <c r="AL318" s="7"/>
      <c r="AM318" s="69">
        <f>IFERROR(VLOOKUP(R318,'[1]Skill Statistics'!$A$3:$AN$513,MATCH(Profession,'[1]Skill Statistics'!$A$2:$AN$2,0),FALSE),0)</f>
        <v>0</v>
      </c>
      <c r="AN318" s="85">
        <f>IFERROR(VLOOKUP(Q318,'[1]Skill Statistics'!$A$3:$BK$513,MATCH(Archetype,'[1]Skill Statistics'!$A$2:$BK$2,0),FALSE),0)</f>
        <v>0</v>
      </c>
      <c r="AO318" s="85">
        <f>IFERROR(VLOOKUP(Q318,'[1]Skill Statistics'!$A$3:$BB$513,MATCH(Race,'[1]Skill Statistics'!$A$2:$BB$2,0),FALSE),0)</f>
        <v>0</v>
      </c>
      <c r="AP318" s="85">
        <f t="shared" ca="1" si="1495"/>
        <v>-0.3</v>
      </c>
      <c r="AQ318" s="70"/>
      <c r="AS318" s="69">
        <f>IFERROR(VLOOKUP(Q318,'[1]Professional Skills'!$A$4:$AM$288,MATCH(Profession,'[1]Professional Skills'!$A$3:$AM$3,0),FALSE),"- -")</f>
        <v>0</v>
      </c>
      <c r="AU318" s="7">
        <f t="shared" si="1586"/>
        <v>0</v>
      </c>
      <c r="AV318" s="7">
        <f t="shared" ca="1" si="1585"/>
        <v>0</v>
      </c>
      <c r="AW318" t="str">
        <f t="shared" si="1580"/>
        <v/>
      </c>
      <c r="AX318" t="str">
        <f>IFERROR(_xlfn.RANK.EQ(AW318,$AW$5:$AW$568),"")</f>
        <v/>
      </c>
      <c r="AY318">
        <f t="shared" si="1595"/>
        <v>0</v>
      </c>
      <c r="AZ318" s="70" t="str">
        <f t="shared" si="1283"/>
        <v/>
      </c>
      <c r="BB318" s="69">
        <f>IFERROR(IF(Q318="Language",VLOOKUP(R318,[1]Cultures!$B$4:$N$218,MATCH(Culture,[1]Cultures!$B$3:$N$3,0),FALSE),VLOOKUP(Q318,[1]Cultures!$B$4:$O$212,MATCH(Culture,[1]Cultures!$B$3:$O$3,0),FALSE)),"- -")</f>
        <v>0</v>
      </c>
      <c r="BD318">
        <f t="shared" ca="1" si="1581"/>
        <v>0</v>
      </c>
      <c r="BE318" t="str">
        <f t="shared" si="1582"/>
        <v/>
      </c>
      <c r="BI318" s="7">
        <f t="shared" si="1284"/>
        <v>0</v>
      </c>
      <c r="BK318" s="7"/>
      <c r="BL318" s="70">
        <f t="shared" si="1286"/>
        <v>0</v>
      </c>
      <c r="BN318" s="69">
        <f>IFERROR(VLOOKUP(V318,Charts!$BT$2:$BV$14,3,FALSE),"- -")</f>
        <v>0.53846153846153844</v>
      </c>
      <c r="BO318" s="85">
        <f t="shared" ca="1" si="1496"/>
        <v>0.74786534648013037</v>
      </c>
      <c r="BP318" s="70">
        <f t="shared" ca="1" si="1583"/>
        <v>406</v>
      </c>
      <c r="BR318" s="7">
        <v>317</v>
      </c>
      <c r="BS318" s="9" t="str">
        <f ca="1">VLOOKUP(BR318,$O$3:$R$568,4,FALSE)</f>
        <v>Oceanography</v>
      </c>
      <c r="BT318" s="7" t="str">
        <f ca="1">VLOOKUP(BS318,$R$3:$V$568,5,FALSE)</f>
        <v>5 / 7</v>
      </c>
      <c r="BU318" s="7">
        <f ca="1">VLOOKUP(BT318,Charts!$BT$2:$BV$14,3,FALSE)</f>
        <v>0.46153846153846156</v>
      </c>
      <c r="BV318" s="7" t="str">
        <f t="shared" ca="1" si="1287"/>
        <v>5</v>
      </c>
      <c r="BW318" s="7" t="str">
        <f t="shared" ca="1" si="1288"/>
        <v>7</v>
      </c>
      <c r="BY318" s="7">
        <f t="shared" ca="1" si="1289"/>
        <v>0.10232703259778297</v>
      </c>
      <c r="BZ318" s="7">
        <f t="shared" ca="1" si="1290"/>
        <v>0.35921142894067859</v>
      </c>
      <c r="CA318" s="7">
        <f t="shared" ca="1" si="1291"/>
        <v>1</v>
      </c>
      <c r="CB318" s="7" t="str">
        <f t="shared" ca="1" si="1292"/>
        <v>5</v>
      </c>
      <c r="CC318" s="7" t="str">
        <f ca="1">IFERROR(IF(CC317+CB318&gt;CD$4,CC317,CC317+CB318),"")</f>
        <v/>
      </c>
      <c r="CD318" s="7">
        <f t="shared" ca="1" si="1497"/>
        <v>0</v>
      </c>
      <c r="CE318" s="7">
        <f t="shared" ca="1" si="1293"/>
        <v>0.37905984012324068</v>
      </c>
      <c r="CF318" s="7">
        <f t="shared" ca="1" si="1294"/>
        <v>8.2478621415220887E-2</v>
      </c>
      <c r="CG318" s="7">
        <f t="shared" ca="1" si="1295"/>
        <v>1</v>
      </c>
      <c r="CH318" s="7" t="str">
        <f t="shared" ca="1" si="1296"/>
        <v>5</v>
      </c>
      <c r="CI318" s="7" t="str">
        <f ca="1">IFERROR(IF(CI317+CH318&gt;CJ$4,CI317,CI317+CH318),"")</f>
        <v/>
      </c>
      <c r="CJ318" s="7">
        <f t="shared" ca="1" si="1498"/>
        <v>0</v>
      </c>
      <c r="CK318" s="7">
        <f t="shared" ca="1" si="1297"/>
        <v>0.7221281382108532</v>
      </c>
      <c r="CL318" s="7">
        <f t="shared" ca="1" si="1298"/>
        <v>-0.26058967667239163</v>
      </c>
      <c r="CM318" s="7">
        <f t="shared" ca="1" si="1299"/>
        <v>0</v>
      </c>
      <c r="CN318" s="7">
        <f t="shared" ca="1" si="1300"/>
        <v>0</v>
      </c>
      <c r="CO318" s="7" t="str">
        <f ca="1">IFERROR(IF(CO317+CN318&gt;CP$4,CO317,CO317+CN318),"")</f>
        <v/>
      </c>
      <c r="CP318" s="7">
        <f t="shared" ca="1" si="1499"/>
        <v>0</v>
      </c>
      <c r="CQ318" s="7">
        <f t="shared" ca="1" si="1301"/>
        <v>8.6792545747529704E-2</v>
      </c>
      <c r="CR318" s="7">
        <f t="shared" ca="1" si="1302"/>
        <v>0.37474591579093186</v>
      </c>
      <c r="CS318" s="7">
        <f t="shared" ca="1" si="1303"/>
        <v>1</v>
      </c>
      <c r="CT318" s="7" t="str">
        <f t="shared" ca="1" si="1304"/>
        <v>5</v>
      </c>
      <c r="CU318" s="7" t="str">
        <f ca="1">IFERROR(IF(CU317+CT318&gt;CV$4,CU317,CU317+CT318),"")</f>
        <v/>
      </c>
      <c r="CV318" s="7">
        <f t="shared" ca="1" si="1500"/>
        <v>0</v>
      </c>
      <c r="CW318" s="7">
        <f t="shared" ca="1" si="1305"/>
        <v>0.98216581784105272</v>
      </c>
      <c r="CX318" s="7">
        <f t="shared" ca="1" si="1306"/>
        <v>-0.52062735630259116</v>
      </c>
      <c r="CY318" s="7">
        <f t="shared" ca="1" si="1307"/>
        <v>0</v>
      </c>
      <c r="CZ318" s="7">
        <f t="shared" ca="1" si="1308"/>
        <v>0</v>
      </c>
      <c r="DA318" s="7" t="str">
        <f ca="1">IFERROR(IF(DA317+CZ318&gt;DB$4,DA317,DA317+CZ318),"")</f>
        <v/>
      </c>
      <c r="DB318" s="7">
        <f t="shared" ca="1" si="1501"/>
        <v>0</v>
      </c>
      <c r="DC318" s="7">
        <f t="shared" ca="1" si="1309"/>
        <v>0.84027737978555805</v>
      </c>
      <c r="DD318" s="7">
        <f t="shared" ca="1" si="1310"/>
        <v>-0.37873891824709649</v>
      </c>
      <c r="DE318" s="7">
        <f t="shared" ca="1" si="1311"/>
        <v>0</v>
      </c>
      <c r="DF318" s="7">
        <f t="shared" ca="1" si="1312"/>
        <v>0</v>
      </c>
      <c r="DG318" s="7" t="str">
        <f ca="1">IFERROR(IF(DG317+DF318&gt;DH$4,DG317,DG317+DF318),"")</f>
        <v/>
      </c>
      <c r="DH318" s="7">
        <f t="shared" ca="1" si="1502"/>
        <v>0</v>
      </c>
      <c r="DI318" s="7">
        <f t="shared" ca="1" si="1313"/>
        <v>0.15136083670422185</v>
      </c>
      <c r="DJ318" s="7">
        <f t="shared" ca="1" si="1314"/>
        <v>0.31017762483423972</v>
      </c>
      <c r="DK318" s="7">
        <f t="shared" ca="1" si="1315"/>
        <v>1</v>
      </c>
      <c r="DL318" s="7" t="str">
        <f t="shared" ca="1" si="1316"/>
        <v>5</v>
      </c>
      <c r="DM318" s="7" t="str">
        <f ca="1">IFERROR(IF(DM317+DL318&gt;DN$4,DM317,DM317+DL318),"")</f>
        <v/>
      </c>
      <c r="DN318" s="7">
        <f t="shared" ca="1" si="1503"/>
        <v>0</v>
      </c>
      <c r="DO318" s="7">
        <f t="shared" ca="1" si="1317"/>
        <v>0.95502104674716382</v>
      </c>
      <c r="DP318" s="7">
        <f t="shared" ca="1" si="1318"/>
        <v>-0.49348258520870225</v>
      </c>
      <c r="DQ318" s="7">
        <f t="shared" ca="1" si="1319"/>
        <v>0</v>
      </c>
      <c r="DR318" s="7">
        <f t="shared" ca="1" si="1320"/>
        <v>0</v>
      </c>
      <c r="DS318" s="7" t="str">
        <f ca="1">IFERROR(IF(DS317+DR318&gt;DT$4,DS317,DS317+DR318),"")</f>
        <v/>
      </c>
      <c r="DT318" s="7">
        <f t="shared" ca="1" si="1504"/>
        <v>0</v>
      </c>
      <c r="DU318" s="7">
        <f t="shared" ca="1" si="1321"/>
        <v>0.99899080482331049</v>
      </c>
      <c r="DV318" s="7">
        <f t="shared" ca="1" si="1322"/>
        <v>-0.53745234328484892</v>
      </c>
      <c r="DW318" s="7">
        <f t="shared" ca="1" si="1323"/>
        <v>0</v>
      </c>
      <c r="DX318" s="7">
        <f t="shared" ca="1" si="1324"/>
        <v>0</v>
      </c>
      <c r="DY318" s="7" t="str">
        <f ca="1">IFERROR(IF(DY317+DX318&gt;DZ$4,DY317,DY317+DX318),"")</f>
        <v/>
      </c>
      <c r="DZ318" s="7">
        <f t="shared" ca="1" si="1505"/>
        <v>0</v>
      </c>
      <c r="EA318" s="7">
        <f t="shared" ca="1" si="1325"/>
        <v>0.87613079496149893</v>
      </c>
      <c r="EB318" s="7">
        <f t="shared" ca="1" si="1326"/>
        <v>-0.41459233342303736</v>
      </c>
      <c r="EC318" s="7">
        <f t="shared" ca="1" si="1327"/>
        <v>0</v>
      </c>
      <c r="ED318" s="7">
        <f t="shared" ca="1" si="1328"/>
        <v>0</v>
      </c>
      <c r="EE318" s="7" t="str">
        <f ca="1">IFERROR(IF(EE317+ED318&gt;EF$4,EE317,EE317+ED318),"")</f>
        <v/>
      </c>
      <c r="EF318" s="7">
        <f t="shared" ca="1" si="1506"/>
        <v>0</v>
      </c>
      <c r="EG318" s="7">
        <f t="shared" ca="1" si="1329"/>
        <v>0.84538838492911439</v>
      </c>
      <c r="EH318" s="7">
        <f t="shared" ca="1" si="1330"/>
        <v>-0.38384992339065283</v>
      </c>
      <c r="EI318" s="7">
        <f t="shared" ca="1" si="1331"/>
        <v>0</v>
      </c>
      <c r="EJ318" s="7">
        <f t="shared" ca="1" si="1332"/>
        <v>0</v>
      </c>
      <c r="EK318" s="7" t="str">
        <f ca="1">IFERROR(IF(EK317+EJ318&gt;EL$4,EK317,EK317+EJ318),"")</f>
        <v/>
      </c>
      <c r="EL318" s="7">
        <f t="shared" ca="1" si="1507"/>
        <v>0</v>
      </c>
      <c r="EM318" s="7">
        <f t="shared" ca="1" si="1333"/>
        <v>0.94706506465166529</v>
      </c>
      <c r="EN318" s="7">
        <f t="shared" ca="1" si="1334"/>
        <v>-0.48552660311320373</v>
      </c>
      <c r="EO318" s="7">
        <f t="shared" ca="1" si="1335"/>
        <v>0</v>
      </c>
      <c r="EP318" s="7">
        <f t="shared" ca="1" si="1336"/>
        <v>0</v>
      </c>
      <c r="EQ318" s="7" t="str">
        <f ca="1">IFERROR(IF(EQ317+EP318&gt;ER$4,EQ317,EQ317+EP318),"")</f>
        <v/>
      </c>
      <c r="ER318" s="7">
        <f t="shared" ca="1" si="1508"/>
        <v>0</v>
      </c>
      <c r="ES318" s="7">
        <f t="shared" ca="1" si="1337"/>
        <v>0.52951870048803229</v>
      </c>
      <c r="ET318" s="7">
        <f t="shared" ca="1" si="1338"/>
        <v>-6.7980238949570726E-2</v>
      </c>
      <c r="EU318" s="7">
        <f t="shared" ca="1" si="1339"/>
        <v>0</v>
      </c>
      <c r="EV318" s="7">
        <f t="shared" ca="1" si="1340"/>
        <v>0</v>
      </c>
      <c r="EW318" s="7" t="str">
        <f ca="1">IFERROR(IF(EW317+EV318&gt;EX$4,EW317,EW317+EV318),"")</f>
        <v/>
      </c>
      <c r="EX318" s="7">
        <f t="shared" ca="1" si="1509"/>
        <v>0</v>
      </c>
      <c r="EY318" s="7">
        <f t="shared" ca="1" si="1341"/>
        <v>0.81488668424104238</v>
      </c>
      <c r="EZ318" s="7">
        <f t="shared" ca="1" si="1342"/>
        <v>-0.35334822270258082</v>
      </c>
      <c r="FA318" s="7">
        <f t="shared" ca="1" si="1343"/>
        <v>0</v>
      </c>
      <c r="FB318" s="7">
        <f t="shared" ca="1" si="1344"/>
        <v>0</v>
      </c>
      <c r="FC318" s="7" t="str">
        <f ca="1">IFERROR(IF(FC317+FB318&gt;FD$4,FC317,FC317+FB318),"")</f>
        <v/>
      </c>
      <c r="FD318" s="7">
        <f t="shared" ca="1" si="1510"/>
        <v>0</v>
      </c>
      <c r="FE318" s="7">
        <f t="shared" ca="1" si="1345"/>
        <v>0.35271742599165012</v>
      </c>
      <c r="FF318" s="7">
        <f t="shared" ca="1" si="1346"/>
        <v>0.10882103554681144</v>
      </c>
      <c r="FG318" s="7">
        <f t="shared" ca="1" si="1347"/>
        <v>1</v>
      </c>
      <c r="FH318" s="7" t="str">
        <f t="shared" ca="1" si="1348"/>
        <v>5</v>
      </c>
      <c r="FI318" s="7" t="str">
        <f ca="1">IFERROR(IF(FI317+FH318&gt;FJ$4,FI317,FI317+FH318),"")</f>
        <v/>
      </c>
      <c r="FJ318" s="7">
        <f t="shared" ca="1" si="1511"/>
        <v>0</v>
      </c>
      <c r="FK318" s="7">
        <f t="shared" ca="1" si="1349"/>
        <v>0.13510383191754538</v>
      </c>
      <c r="FL318" s="7">
        <f t="shared" ca="1" si="1350"/>
        <v>0.32643462962091618</v>
      </c>
      <c r="FM318" s="7">
        <f t="shared" ca="1" si="1351"/>
        <v>1</v>
      </c>
      <c r="FN318" s="7" t="str">
        <f t="shared" ca="1" si="1352"/>
        <v>5</v>
      </c>
      <c r="FO318" s="7" t="str">
        <f ca="1">IFERROR(IF(FO317+FN318&gt;FP$4,FO317,FO317+FN318),"")</f>
        <v/>
      </c>
      <c r="FP318" s="7">
        <f t="shared" ca="1" si="1512"/>
        <v>0</v>
      </c>
      <c r="FQ318" s="7">
        <f t="shared" ca="1" si="1353"/>
        <v>0.70469346372893926</v>
      </c>
      <c r="FR318" s="7">
        <f t="shared" ca="1" si="1354"/>
        <v>-0.2431550021904777</v>
      </c>
      <c r="FS318" s="7">
        <f t="shared" ca="1" si="1355"/>
        <v>0</v>
      </c>
      <c r="FT318" s="7">
        <f t="shared" ca="1" si="1356"/>
        <v>0</v>
      </c>
      <c r="FU318" s="7" t="str">
        <f ca="1">IFERROR(IF(FU317+FT318&gt;FV$4,FU317,FU317+FT318),"")</f>
        <v/>
      </c>
      <c r="FV318" s="7">
        <f t="shared" ca="1" si="1513"/>
        <v>0</v>
      </c>
      <c r="FW318" s="7">
        <f t="shared" ca="1" si="1357"/>
        <v>0.11138736659428461</v>
      </c>
      <c r="FX318" s="7">
        <f t="shared" ca="1" si="1358"/>
        <v>0.35015109494417695</v>
      </c>
      <c r="FY318" s="7">
        <f t="shared" ca="1" si="1359"/>
        <v>1</v>
      </c>
      <c r="FZ318" s="7" t="str">
        <f t="shared" ca="1" si="1360"/>
        <v>5</v>
      </c>
      <c r="GA318" s="7" t="str">
        <f ca="1">IFERROR(IF(GA317+FZ318&gt;GB$4,GA317,GA317+FZ318),"")</f>
        <v/>
      </c>
      <c r="GB318" s="7">
        <f t="shared" ca="1" si="1514"/>
        <v>0</v>
      </c>
      <c r="GC318" s="7">
        <f t="shared" ca="1" si="1361"/>
        <v>6.9567489409267491E-2</v>
      </c>
      <c r="GD318" s="7">
        <f t="shared" ca="1" si="1362"/>
        <v>0.39197097212919407</v>
      </c>
      <c r="GE318" s="7">
        <f t="shared" ca="1" si="1363"/>
        <v>1</v>
      </c>
      <c r="GF318" s="7" t="str">
        <f t="shared" ca="1" si="1364"/>
        <v>5</v>
      </c>
      <c r="GG318" s="7" t="str">
        <f ca="1">IFERROR(IF(GG317+GF318&gt;GH$4,GG317,GG317+GF318),"")</f>
        <v/>
      </c>
      <c r="GH318" s="7">
        <f t="shared" ca="1" si="1515"/>
        <v>0</v>
      </c>
      <c r="GI318" s="7">
        <f t="shared" ca="1" si="1365"/>
        <v>0.44511753258051923</v>
      </c>
      <c r="GJ318" s="7">
        <f t="shared" ca="1" si="1366"/>
        <v>1.6420928957942338E-2</v>
      </c>
      <c r="GK318" s="7">
        <f t="shared" ca="1" si="1367"/>
        <v>1</v>
      </c>
      <c r="GL318" s="7" t="str">
        <f t="shared" ca="1" si="1368"/>
        <v>5</v>
      </c>
      <c r="GM318" s="7" t="str">
        <f ca="1">IFERROR(IF(GM317+GL318&gt;GN$4,GM317,GM317+GL318),"")</f>
        <v/>
      </c>
      <c r="GN318" s="7">
        <f t="shared" ca="1" si="1516"/>
        <v>0</v>
      </c>
      <c r="GO318" s="7">
        <f t="shared" ca="1" si="1369"/>
        <v>0.51126787856506195</v>
      </c>
      <c r="GP318" s="7">
        <f t="shared" ca="1" si="1370"/>
        <v>-4.9729417026600387E-2</v>
      </c>
      <c r="GQ318" s="7">
        <f t="shared" ca="1" si="1371"/>
        <v>0</v>
      </c>
      <c r="GR318" s="7">
        <f t="shared" ca="1" si="1372"/>
        <v>0</v>
      </c>
      <c r="GS318" s="7" t="str">
        <f ca="1">IFERROR(IF(GS317+GR318&gt;GT$4,GS317,GS317+GR318),"")</f>
        <v/>
      </c>
      <c r="GT318" s="7">
        <f t="shared" ca="1" si="1517"/>
        <v>0</v>
      </c>
      <c r="GU318" s="7">
        <f t="shared" ca="1" si="1373"/>
        <v>0.56108357747240489</v>
      </c>
      <c r="GV318" s="7">
        <f t="shared" ca="1" si="1374"/>
        <v>-9.9545115933943329E-2</v>
      </c>
      <c r="GW318" s="7">
        <f t="shared" ca="1" si="1375"/>
        <v>0</v>
      </c>
      <c r="GX318" s="7">
        <f t="shared" ca="1" si="1376"/>
        <v>0</v>
      </c>
      <c r="GY318" s="7" t="str">
        <f ca="1">IFERROR(IF(GY317+GX318&gt;GZ$4,GY317,GY317+GX318),"")</f>
        <v/>
      </c>
      <c r="GZ318" s="7">
        <f t="shared" ca="1" si="1518"/>
        <v>0</v>
      </c>
      <c r="HA318" s="7">
        <f t="shared" ca="1" si="1377"/>
        <v>0.42631475413024666</v>
      </c>
      <c r="HB318" s="7">
        <f t="shared" ca="1" si="1378"/>
        <v>3.5223707408214899E-2</v>
      </c>
      <c r="HC318" s="7">
        <f t="shared" ca="1" si="1379"/>
        <v>1</v>
      </c>
      <c r="HD318" s="7" t="str">
        <f t="shared" ca="1" si="1380"/>
        <v>5</v>
      </c>
      <c r="HE318" s="7" t="str">
        <f ca="1">IFERROR(IF(HE317+HD318&gt;HF$4,HE317,HE317+HD318),"")</f>
        <v/>
      </c>
      <c r="HF318" s="7">
        <f t="shared" ca="1" si="1519"/>
        <v>0</v>
      </c>
      <c r="HG318" s="7">
        <f t="shared" ca="1" si="1381"/>
        <v>0.81041844823235154</v>
      </c>
      <c r="HH318" s="7">
        <f t="shared" ca="1" si="1382"/>
        <v>-0.34887998669388998</v>
      </c>
      <c r="HI318" s="7">
        <f t="shared" ca="1" si="1383"/>
        <v>0</v>
      </c>
      <c r="HJ318" s="7">
        <f t="shared" ca="1" si="1384"/>
        <v>0</v>
      </c>
      <c r="HK318" s="7" t="str">
        <f ca="1">IFERROR(IF(HK317+HJ318&gt;HL$4,HK317,HK317+HJ318),"")</f>
        <v/>
      </c>
      <c r="HL318" s="7">
        <f t="shared" ca="1" si="1520"/>
        <v>0</v>
      </c>
      <c r="HM318" s="7">
        <f t="shared" ca="1" si="1385"/>
        <v>8.0139327405657323E-2</v>
      </c>
      <c r="HN318" s="7">
        <f t="shared" ca="1" si="1386"/>
        <v>0.38139913413280424</v>
      </c>
      <c r="HO318" s="7">
        <f t="shared" ca="1" si="1387"/>
        <v>1</v>
      </c>
      <c r="HP318" s="7" t="str">
        <f t="shared" ca="1" si="1388"/>
        <v>5</v>
      </c>
      <c r="HQ318" s="7" t="str">
        <f ca="1">IFERROR(IF(HQ317+HP318&gt;HR$4,HQ317,HQ317+HP318),"")</f>
        <v/>
      </c>
      <c r="HR318" s="7">
        <f t="shared" ca="1" si="1521"/>
        <v>0</v>
      </c>
      <c r="HS318" s="7">
        <f t="shared" ca="1" si="1389"/>
        <v>0.49345681487783666</v>
      </c>
      <c r="HT318" s="7">
        <f t="shared" ca="1" si="1390"/>
        <v>-3.1918353339375094E-2</v>
      </c>
      <c r="HU318" s="7">
        <f t="shared" ca="1" si="1391"/>
        <v>0</v>
      </c>
      <c r="HV318" s="7">
        <f t="shared" ca="1" si="1392"/>
        <v>0</v>
      </c>
      <c r="HW318" s="7" t="str">
        <f ca="1">IFERROR(IF(HW317+HV318&gt;HX$4,HW317,HW317+HV318),"")</f>
        <v/>
      </c>
      <c r="HX318" s="7">
        <f t="shared" ca="1" si="1522"/>
        <v>0</v>
      </c>
      <c r="HY318" s="7">
        <f t="shared" ca="1" si="1393"/>
        <v>0.48321753358085717</v>
      </c>
      <c r="HZ318" s="7">
        <f t="shared" ca="1" si="1394"/>
        <v>-2.1679072042395608E-2</v>
      </c>
      <c r="IA318" s="7">
        <f t="shared" ca="1" si="1395"/>
        <v>0</v>
      </c>
      <c r="IB318" s="7">
        <f t="shared" ca="1" si="1396"/>
        <v>0</v>
      </c>
      <c r="IC318" s="7" t="str">
        <f ca="1">IFERROR(IF(IC317+IB318&gt;ID$4,IC317,IC317+IB318),"")</f>
        <v/>
      </c>
      <c r="ID318" s="7">
        <f t="shared" ca="1" si="1523"/>
        <v>0</v>
      </c>
      <c r="IE318" s="7">
        <f t="shared" ca="1" si="1397"/>
        <v>0.87144889302266593</v>
      </c>
      <c r="IF318" s="7">
        <f t="shared" ca="1" si="1398"/>
        <v>-0.40991043148420436</v>
      </c>
      <c r="IG318" s="7">
        <f t="shared" ca="1" si="1399"/>
        <v>0</v>
      </c>
      <c r="IH318" s="7">
        <f t="shared" ca="1" si="1400"/>
        <v>0</v>
      </c>
      <c r="II318" s="7" t="str">
        <f ca="1">IFERROR(IF(II317+IH318&gt;IJ$4,II317,II317+IH318),"")</f>
        <v/>
      </c>
      <c r="IJ318" s="7">
        <f t="shared" ca="1" si="1524"/>
        <v>0</v>
      </c>
      <c r="IK318" s="7">
        <f t="shared" ca="1" si="1401"/>
        <v>8.1037284392366571E-2</v>
      </c>
      <c r="IL318" s="7">
        <f t="shared" ca="1" si="1402"/>
        <v>0.38050117714609499</v>
      </c>
      <c r="IM318" s="7">
        <f t="shared" ca="1" si="1403"/>
        <v>1</v>
      </c>
      <c r="IN318" s="7" t="str">
        <f t="shared" ca="1" si="1404"/>
        <v>5</v>
      </c>
      <c r="IO318" s="7" t="str">
        <f ca="1">IFERROR(IF(IO317+IN318&gt;IP$4,IO317,IO317+IN318),"")</f>
        <v/>
      </c>
      <c r="IP318" s="7">
        <f t="shared" ca="1" si="1525"/>
        <v>0</v>
      </c>
      <c r="IQ318" s="7">
        <f t="shared" ca="1" si="1405"/>
        <v>0.55330685190836071</v>
      </c>
      <c r="IR318" s="7">
        <f t="shared" ca="1" si="1406"/>
        <v>-9.1768390369899144E-2</v>
      </c>
      <c r="IS318" s="7">
        <f t="shared" ca="1" si="1407"/>
        <v>0</v>
      </c>
      <c r="IT318" s="7">
        <f t="shared" ca="1" si="1408"/>
        <v>0</v>
      </c>
      <c r="IU318" s="7" t="str">
        <f ca="1">IFERROR(IF(IU317+IT318&gt;IV$4,IU317,IU317+IT318),"")</f>
        <v/>
      </c>
      <c r="IV318" s="7">
        <f t="shared" ca="1" si="1526"/>
        <v>0</v>
      </c>
      <c r="IW318" s="7">
        <f t="shared" ca="1" si="1409"/>
        <v>0.63208313580257791</v>
      </c>
      <c r="IX318" s="7">
        <f t="shared" ca="1" si="1410"/>
        <v>-0.17054467426411635</v>
      </c>
      <c r="IY318" s="7">
        <f t="shared" ca="1" si="1411"/>
        <v>0</v>
      </c>
      <c r="IZ318" s="7">
        <f t="shared" ca="1" si="1412"/>
        <v>0</v>
      </c>
      <c r="JA318" s="7" t="str">
        <f ca="1">IFERROR(IF(JA317+IZ318&gt;JB$4,JA317,JA317+IZ318),"")</f>
        <v/>
      </c>
      <c r="JB318" s="7">
        <f t="shared" ca="1" si="1527"/>
        <v>0</v>
      </c>
      <c r="JC318" s="7">
        <f t="shared" ca="1" si="1413"/>
        <v>0.7012108237108432</v>
      </c>
      <c r="JD318" s="7">
        <f t="shared" ca="1" si="1414"/>
        <v>-0.23967236217238164</v>
      </c>
      <c r="JE318" s="7">
        <f t="shared" ca="1" si="1415"/>
        <v>0</v>
      </c>
      <c r="JF318" s="7">
        <f t="shared" ca="1" si="1416"/>
        <v>0</v>
      </c>
      <c r="JG318" s="7" t="str">
        <f ca="1">IFERROR(IF(JG317+JF318&gt;JH$4,JG317,JG317+JF318),"")</f>
        <v/>
      </c>
      <c r="JH318" s="7">
        <f t="shared" ca="1" si="1528"/>
        <v>0</v>
      </c>
      <c r="JI318" s="7">
        <f t="shared" ca="1" si="1417"/>
        <v>4.9778877825428669E-2</v>
      </c>
      <c r="JJ318" s="7">
        <f t="shared" ca="1" si="1418"/>
        <v>0.4117595837130329</v>
      </c>
      <c r="JK318" s="7">
        <f t="shared" ca="1" si="1419"/>
        <v>1</v>
      </c>
      <c r="JL318" s="7" t="str">
        <f t="shared" ca="1" si="1420"/>
        <v>5</v>
      </c>
      <c r="JM318" s="7" t="str">
        <f ca="1">IFERROR(IF(JM317+JL318&gt;JN$4,JM317,JM317+JL318),"")</f>
        <v/>
      </c>
      <c r="JN318" s="7">
        <f t="shared" ca="1" si="1529"/>
        <v>0</v>
      </c>
      <c r="JO318" s="7">
        <f t="shared" ca="1" si="1421"/>
        <v>0.73997253960775411</v>
      </c>
      <c r="JP318" s="7">
        <f t="shared" ca="1" si="1422"/>
        <v>-0.27843407806929255</v>
      </c>
      <c r="JQ318" s="7">
        <f t="shared" ca="1" si="1423"/>
        <v>0</v>
      </c>
      <c r="JR318" s="7">
        <f t="shared" ca="1" si="1424"/>
        <v>0</v>
      </c>
      <c r="JS318" s="7" t="str">
        <f ca="1">IFERROR(IF(JS317+JR318&gt;JT$4,JS317,JS317+JR318),"")</f>
        <v/>
      </c>
      <c r="JT318" s="7">
        <f t="shared" ca="1" si="1530"/>
        <v>0</v>
      </c>
      <c r="JU318" s="7">
        <f t="shared" ca="1" si="1425"/>
        <v>0.34958117337390637</v>
      </c>
      <c r="JV318" s="7">
        <f t="shared" ca="1" si="1426"/>
        <v>0.11195728816455519</v>
      </c>
      <c r="JW318" s="7">
        <f t="shared" ca="1" si="1427"/>
        <v>1</v>
      </c>
      <c r="JX318" s="7" t="str">
        <f t="shared" ca="1" si="1428"/>
        <v>5</v>
      </c>
      <c r="JY318" s="7" t="str">
        <f ca="1">IFERROR(IF(JY317+JX318&gt;JZ$4,JY317,JY317+JX318),"")</f>
        <v/>
      </c>
      <c r="JZ318" s="7">
        <f t="shared" ca="1" si="1531"/>
        <v>0</v>
      </c>
      <c r="KA318" s="7">
        <f t="shared" ca="1" si="1429"/>
        <v>0.68053463168036854</v>
      </c>
      <c r="KB318" s="7">
        <f t="shared" ca="1" si="1430"/>
        <v>-0.21899617014190698</v>
      </c>
      <c r="KC318" s="7">
        <f t="shared" ca="1" si="1431"/>
        <v>0</v>
      </c>
      <c r="KD318" s="7">
        <f t="shared" ca="1" si="1432"/>
        <v>0</v>
      </c>
      <c r="KE318" s="7" t="str">
        <f ca="1">IFERROR(IF(KE317+KD318&gt;KF$4,KE317,KE317+KD318),"")</f>
        <v/>
      </c>
      <c r="KF318" s="7">
        <f t="shared" ca="1" si="1532"/>
        <v>0</v>
      </c>
      <c r="KG318" s="7">
        <f t="shared" ca="1" si="1433"/>
        <v>0.83741745520204047</v>
      </c>
      <c r="KH318" s="7">
        <f t="shared" ca="1" si="1434"/>
        <v>-0.37587899366357891</v>
      </c>
      <c r="KI318" s="7">
        <f t="shared" ca="1" si="1435"/>
        <v>0</v>
      </c>
      <c r="KJ318" s="7">
        <f t="shared" ca="1" si="1436"/>
        <v>0</v>
      </c>
      <c r="KK318" s="7" t="str">
        <f ca="1">IFERROR(IF(KK317+KJ318&gt;KL$4,KK317,KK317+KJ318),"")</f>
        <v/>
      </c>
      <c r="KL318" s="7">
        <f t="shared" ca="1" si="1533"/>
        <v>0</v>
      </c>
      <c r="KM318" s="7">
        <f t="shared" ca="1" si="1437"/>
        <v>0.7108705244827751</v>
      </c>
      <c r="KN318" s="7">
        <f t="shared" ca="1" si="1438"/>
        <v>-0.24933206294431354</v>
      </c>
      <c r="KO318" s="7">
        <f t="shared" ca="1" si="1439"/>
        <v>0</v>
      </c>
      <c r="KP318" s="7">
        <f t="shared" ca="1" si="1440"/>
        <v>0</v>
      </c>
      <c r="KQ318" s="7" t="str">
        <f ca="1">IFERROR(IF(KQ317+KP318&gt;KR$4,KQ317,KQ317+KP318),"")</f>
        <v/>
      </c>
      <c r="KR318" s="7">
        <f t="shared" ca="1" si="1534"/>
        <v>0</v>
      </c>
      <c r="KS318" s="7">
        <f t="shared" ca="1" si="1441"/>
        <v>0.93001415348879868</v>
      </c>
      <c r="KT318" s="7">
        <f t="shared" ca="1" si="1442"/>
        <v>-0.46847569195033711</v>
      </c>
      <c r="KU318" s="7">
        <f t="shared" ca="1" si="1443"/>
        <v>0</v>
      </c>
      <c r="KV318" s="7">
        <f t="shared" ca="1" si="1444"/>
        <v>0</v>
      </c>
      <c r="KW318" s="7" t="str">
        <f ca="1">IFERROR(IF(KW317+KV318&gt;KX$4,KW317,KW317+KV318),"")</f>
        <v/>
      </c>
      <c r="KX318" s="7">
        <f t="shared" ca="1" si="1535"/>
        <v>0</v>
      </c>
      <c r="KY318" s="7">
        <f t="shared" ca="1" si="1445"/>
        <v>0.58465823685519858</v>
      </c>
      <c r="KZ318" s="7">
        <f t="shared" ca="1" si="1446"/>
        <v>-0.12311977531673701</v>
      </c>
      <c r="LA318" s="7">
        <f t="shared" ca="1" si="1447"/>
        <v>0</v>
      </c>
      <c r="LB318" s="7">
        <f t="shared" ca="1" si="1448"/>
        <v>0</v>
      </c>
      <c r="LC318" s="7" t="str">
        <f ca="1">IFERROR(IF(LC317+LB318&gt;LD$4,LC317,LC317+LB318),"")</f>
        <v/>
      </c>
      <c r="LD318" s="7">
        <f t="shared" ca="1" si="1536"/>
        <v>0</v>
      </c>
      <c r="LE318" s="7">
        <f t="shared" ca="1" si="1449"/>
        <v>0.81132787408768769</v>
      </c>
      <c r="LF318" s="7">
        <f t="shared" ca="1" si="1450"/>
        <v>-0.34978941254922613</v>
      </c>
      <c r="LG318" s="7">
        <f t="shared" ca="1" si="1451"/>
        <v>0</v>
      </c>
      <c r="LH318" s="7">
        <f t="shared" ca="1" si="1452"/>
        <v>0</v>
      </c>
      <c r="LI318" s="7" t="str">
        <f ca="1">IFERROR(IF(LI317+LH318&gt;LJ$4,LI317,LI317+LH318),"")</f>
        <v/>
      </c>
      <c r="LJ318" s="7">
        <f t="shared" ca="1" si="1537"/>
        <v>0</v>
      </c>
      <c r="LK318" s="7">
        <f t="shared" ca="1" si="1453"/>
        <v>0.60084075165548212</v>
      </c>
      <c r="LL318" s="7">
        <f t="shared" ca="1" si="1454"/>
        <v>-0.13930229011702056</v>
      </c>
      <c r="LM318" s="7">
        <f t="shared" ca="1" si="1455"/>
        <v>0</v>
      </c>
      <c r="LN318" s="7">
        <f t="shared" ca="1" si="1456"/>
        <v>0</v>
      </c>
      <c r="LO318" s="7" t="str">
        <f ca="1">IFERROR(IF(LO317+LN318&gt;LP$4,LO317,LO317+LN318),"")</f>
        <v/>
      </c>
      <c r="LP318" s="7">
        <f t="shared" ca="1" si="1538"/>
        <v>0</v>
      </c>
      <c r="LQ318" s="7">
        <f t="shared" ca="1" si="1457"/>
        <v>0.57405405700892598</v>
      </c>
      <c r="LR318" s="7">
        <f t="shared" ca="1" si="1458"/>
        <v>-0.11251559547046441</v>
      </c>
      <c r="LS318" s="7">
        <f t="shared" ca="1" si="1459"/>
        <v>0</v>
      </c>
      <c r="LT318" s="7">
        <f t="shared" ca="1" si="1460"/>
        <v>0</v>
      </c>
      <c r="LU318" s="7" t="str">
        <f ca="1">IFERROR(IF(LU317+LT318&gt;LV$4,LU317,LU317+LT318),"")</f>
        <v/>
      </c>
      <c r="LV318" s="7">
        <f t="shared" ca="1" si="1539"/>
        <v>0</v>
      </c>
      <c r="LW318" s="7">
        <f t="shared" ca="1" si="1461"/>
        <v>0.50296838308070668</v>
      </c>
      <c r="LX318" s="7">
        <f t="shared" ca="1" si="1462"/>
        <v>-4.1429921542245118E-2</v>
      </c>
      <c r="LY318" s="7">
        <f t="shared" ca="1" si="1463"/>
        <v>0</v>
      </c>
      <c r="LZ318" s="7">
        <f t="shared" ca="1" si="1464"/>
        <v>0</v>
      </c>
      <c r="MA318" s="7" t="str">
        <f ca="1">IFERROR(IF(MA317+LZ318&gt;MB$4,MA317,MA317+LZ318),"")</f>
        <v/>
      </c>
      <c r="MB318" s="7">
        <f t="shared" ca="1" si="1540"/>
        <v>0</v>
      </c>
      <c r="MC318" s="7">
        <f t="shared" ca="1" si="1465"/>
        <v>0.40432760945524027</v>
      </c>
      <c r="MD318" s="7">
        <f t="shared" ca="1" si="1466"/>
        <v>5.7210852083221297E-2</v>
      </c>
      <c r="ME318" s="7">
        <f t="shared" ca="1" si="1467"/>
        <v>1</v>
      </c>
      <c r="MF318" s="7" t="str">
        <f t="shared" ca="1" si="1468"/>
        <v>5</v>
      </c>
      <c r="MG318" s="7" t="str">
        <f ca="1">IFERROR(IF(MG317+MF318&gt;MH$4,MG317,MG317+MF318),"")</f>
        <v/>
      </c>
      <c r="MH318" s="7">
        <f t="shared" ca="1" si="1541"/>
        <v>0</v>
      </c>
      <c r="MI318" s="7">
        <f t="shared" ca="1" si="1469"/>
        <v>0.34104745662184111</v>
      </c>
      <c r="MJ318" s="7">
        <f t="shared" ca="1" si="1470"/>
        <v>0.12049100491662046</v>
      </c>
      <c r="MK318" s="7">
        <f t="shared" ca="1" si="1471"/>
        <v>1</v>
      </c>
      <c r="ML318" s="7" t="str">
        <f t="shared" ca="1" si="1472"/>
        <v>5</v>
      </c>
      <c r="MM318" s="7" t="str">
        <f ca="1">IFERROR(IF(MM317+ML318&gt;MN$4,MM317,MM317+ML318),"")</f>
        <v/>
      </c>
      <c r="MN318" s="7">
        <f t="shared" ca="1" si="1542"/>
        <v>0</v>
      </c>
      <c r="MO318" s="7">
        <f t="shared" ca="1" si="1473"/>
        <v>0.30218051041055338</v>
      </c>
      <c r="MP318" s="7">
        <f t="shared" ca="1" si="1474"/>
        <v>0.15935795112790818</v>
      </c>
      <c r="MQ318" s="7">
        <f t="shared" ca="1" si="1475"/>
        <v>1</v>
      </c>
      <c r="MR318" s="7" t="str">
        <f t="shared" ca="1" si="1476"/>
        <v>5</v>
      </c>
      <c r="MS318" s="7" t="str">
        <f ca="1">IFERROR(IF(MS317+MR318&gt;MT$4,MS317,MS317+MR318),"")</f>
        <v/>
      </c>
      <c r="MT318" s="7">
        <f t="shared" ca="1" si="1543"/>
        <v>0</v>
      </c>
      <c r="MU318" s="7">
        <f t="shared" ca="1" si="1477"/>
        <v>0.17986872837137702</v>
      </c>
      <c r="MV318" s="7">
        <f t="shared" ca="1" si="1478"/>
        <v>0.28166973316708455</v>
      </c>
      <c r="MW318" s="7">
        <f t="shared" ca="1" si="1479"/>
        <v>1</v>
      </c>
      <c r="MX318" s="7" t="str">
        <f t="shared" ca="1" si="1480"/>
        <v>5</v>
      </c>
      <c r="MY318" s="7" t="str">
        <f ca="1">IFERROR(IF(MY317+MX318&gt;MZ$4,MY317,MY317+MX318),"")</f>
        <v/>
      </c>
      <c r="MZ318" s="7">
        <f t="shared" ca="1" si="1544"/>
        <v>0</v>
      </c>
      <c r="NA318" s="7">
        <f t="shared" ca="1" si="1481"/>
        <v>0.74810417859090328</v>
      </c>
      <c r="NB318" s="7">
        <f t="shared" ca="1" si="1482"/>
        <v>-0.28656571705244172</v>
      </c>
      <c r="NC318" s="7">
        <f t="shared" ca="1" si="1483"/>
        <v>0</v>
      </c>
      <c r="ND318" s="7">
        <f t="shared" ca="1" si="1484"/>
        <v>0</v>
      </c>
      <c r="NE318" s="7" t="str">
        <f ca="1">IFERROR(IF(NE317+ND318&gt;NF$4,NE317,NE317+ND318),"")</f>
        <v/>
      </c>
      <c r="NF318" s="7">
        <f t="shared" ca="1" si="1545"/>
        <v>0</v>
      </c>
      <c r="NG318" s="7">
        <f t="shared" ca="1" si="1485"/>
        <v>0.54009003537187916</v>
      </c>
      <c r="NH318" s="7">
        <f t="shared" ca="1" si="1486"/>
        <v>-7.8551573833417598E-2</v>
      </c>
      <c r="NI318" s="7">
        <f t="shared" ca="1" si="1487"/>
        <v>0</v>
      </c>
      <c r="NJ318" s="7">
        <f t="shared" ca="1" si="1488"/>
        <v>0</v>
      </c>
      <c r="NK318" s="7" t="str">
        <f ca="1">IFERROR(IF(NK317+NJ318&gt;NL$4,NK317,NK317+NJ318),"")</f>
        <v/>
      </c>
      <c r="NL318" s="7">
        <f t="shared" ca="1" si="1546"/>
        <v>0</v>
      </c>
      <c r="NM318" s="7">
        <f t="shared" ca="1" si="1489"/>
        <v>0.24059477448493805</v>
      </c>
      <c r="NN318" s="7">
        <f t="shared" ca="1" si="1490"/>
        <v>0.22094368705352352</v>
      </c>
      <c r="NO318" s="7">
        <f t="shared" ca="1" si="1491"/>
        <v>1</v>
      </c>
      <c r="NP318" s="7" t="str">
        <f t="shared" ca="1" si="1492"/>
        <v>5</v>
      </c>
      <c r="NQ318" s="7" t="str">
        <f ca="1">IFERROR(IF(NQ317+NP318&gt;NR$4,NQ317,NQ317+NP318),"")</f>
        <v/>
      </c>
      <c r="NR318" s="7">
        <f t="shared" ca="1" si="1547"/>
        <v>0</v>
      </c>
      <c r="NT318">
        <v>320</v>
      </c>
      <c r="NU318" s="7" t="s">
        <v>19</v>
      </c>
      <c r="NV318" s="7" t="str">
        <f t="shared" ca="1" si="1280"/>
        <v/>
      </c>
      <c r="NW318" s="7" t="str">
        <f t="shared" ca="1" si="1493"/>
        <v/>
      </c>
      <c r="NX318" t="str">
        <f ca="1">IFERROR(VLOOKUP(NT318,$K$3:$AK$568,8,FALSE),"")</f>
        <v/>
      </c>
      <c r="NY318" t="str">
        <f ca="1">IFERROR(VLOOKUP(NT318,$K$3:$AK$568,9,FALSE),"")</f>
        <v/>
      </c>
      <c r="NZ318" s="7" t="str">
        <f ca="1">IFERROR(VLOOKUP(NT318,$K$3:$AK$568,27,FALSE),"")</f>
        <v/>
      </c>
      <c r="OB318">
        <v>320</v>
      </c>
      <c r="OC318" s="7" t="s">
        <v>19</v>
      </c>
      <c r="OD318" t="e">
        <f t="shared" ca="1" si="1548"/>
        <v>#N/A</v>
      </c>
      <c r="OE318" s="7" t="str">
        <f t="shared" ca="1" si="1549"/>
        <v/>
      </c>
      <c r="OF318" s="7" t="str">
        <f t="shared" ca="1" si="1550"/>
        <v/>
      </c>
      <c r="OG318" t="str">
        <f t="shared" ca="1" si="1551"/>
        <v/>
      </c>
      <c r="OI318">
        <v>320</v>
      </c>
      <c r="OJ318" s="7" t="s">
        <v>19</v>
      </c>
      <c r="OK318" s="7" t="str">
        <f t="shared" ca="1" si="1552"/>
        <v/>
      </c>
      <c r="OL318" s="7" t="str">
        <f t="shared" ca="1" si="1553"/>
        <v/>
      </c>
      <c r="OM318" t="str">
        <f ca="1">IFERROR(VLOOKUP(OI318,$L$3:$AK$568,7,FALSE),"")</f>
        <v/>
      </c>
      <c r="ON318" t="str">
        <f ca="1">IFERROR(VLOOKUP(OI318,$L$3:$AK$568,8,FALSE),"")</f>
        <v/>
      </c>
      <c r="OO318" s="7" t="str">
        <f ca="1">IFERROR(VLOOKUP(OI318,$L$3:$AK$568,26,FALSE),"")</f>
        <v/>
      </c>
      <c r="OQ318">
        <v>320</v>
      </c>
      <c r="OR318" s="7" t="s">
        <v>19</v>
      </c>
      <c r="OS318" t="e">
        <f t="shared" ca="1" si="1554"/>
        <v>#N/A</v>
      </c>
      <c r="OT318" s="7" t="str">
        <f t="shared" ca="1" si="1555"/>
        <v/>
      </c>
      <c r="OU318" s="7" t="str">
        <f t="shared" ca="1" si="1556"/>
        <v/>
      </c>
      <c r="OV318" t="str">
        <f t="shared" ca="1" si="1557"/>
        <v/>
      </c>
      <c r="OX318">
        <v>320</v>
      </c>
      <c r="OY318" s="7" t="s">
        <v>19</v>
      </c>
      <c r="OZ318" s="7" t="str">
        <f t="shared" ca="1" si="1558"/>
        <v/>
      </c>
      <c r="PA318" s="7" t="str">
        <f t="shared" ca="1" si="1559"/>
        <v/>
      </c>
      <c r="PB318" t="str">
        <f ca="1">IFERROR(VLOOKUP(OX318,$M$3:$AK$568,6,FALSE),"")</f>
        <v/>
      </c>
      <c r="PC318" t="str">
        <f ca="1">IFERROR(VLOOKUP(OX318,$M$3:$AK$568,7,FALSE),"")</f>
        <v/>
      </c>
      <c r="PD318" s="7" t="str">
        <f ca="1">IFERROR(VLOOKUP(OX318,$M$3:$AK$568,25,FALSE),"")</f>
        <v/>
      </c>
      <c r="PF318">
        <v>320</v>
      </c>
      <c r="PG318" s="7" t="s">
        <v>19</v>
      </c>
      <c r="PH318" t="e">
        <f t="shared" ca="1" si="1560"/>
        <v>#N/A</v>
      </c>
      <c r="PI318" s="7" t="str">
        <f t="shared" ca="1" si="1561"/>
        <v/>
      </c>
      <c r="PJ318" s="7" t="str">
        <f t="shared" ca="1" si="1562"/>
        <v/>
      </c>
      <c r="PK318" t="str">
        <f t="shared" ca="1" si="1563"/>
        <v/>
      </c>
      <c r="PM318">
        <v>320</v>
      </c>
      <c r="PN318" s="7" t="s">
        <v>19</v>
      </c>
      <c r="PO318" s="202" t="str">
        <f t="shared" ca="1" si="1564"/>
        <v/>
      </c>
      <c r="PP318" s="7" t="str">
        <f t="shared" ca="1" si="1565"/>
        <v/>
      </c>
      <c r="PQ318" t="str">
        <f ca="1">IFERROR(VLOOKUP(PM318,$G$325:$R$409,12,FALSE),"")</f>
        <v/>
      </c>
      <c r="PR318" t="e">
        <f ca="1">VLOOKUP(PM318,$G$324:$Q$409,11,FALSE)</f>
        <v>#N/A</v>
      </c>
      <c r="PS318" s="7" t="str">
        <f ca="1">VLOOKUP(PQ318,$R$325:$Y$409,8,FALSE)</f>
        <v>- -</v>
      </c>
      <c r="PT318" s="7">
        <f ca="1">ReSt</f>
        <v>-4</v>
      </c>
      <c r="PU318" s="7" t="e">
        <f t="shared" ca="1" si="1566"/>
        <v>#N/A</v>
      </c>
      <c r="PV318" s="7" t="e">
        <f t="shared" ca="1" si="1567"/>
        <v>#N/A</v>
      </c>
      <c r="PW318" s="7" t="str">
        <f ca="1">VLOOKUP(PQ318,$R$325:$AK$409,8,FALSE)</f>
        <v>- -</v>
      </c>
      <c r="PX318" s="7"/>
      <c r="PY318">
        <v>320</v>
      </c>
      <c r="PZ318" s="7" t="s">
        <v>19</v>
      </c>
      <c r="QA318" t="str">
        <f t="shared" ca="1" si="1568"/>
        <v/>
      </c>
      <c r="QB318" s="7" t="str">
        <f t="shared" ca="1" si="1569"/>
        <v/>
      </c>
      <c r="QC318" s="7" t="str">
        <f t="shared" ca="1" si="1570"/>
        <v/>
      </c>
      <c r="QD318" t="str">
        <f t="shared" ca="1" si="1571"/>
        <v/>
      </c>
      <c r="QF318">
        <v>320</v>
      </c>
      <c r="QG318" s="7" t="s">
        <v>19</v>
      </c>
      <c r="QH318" s="7" t="str">
        <f t="shared" ca="1" si="1572"/>
        <v/>
      </c>
      <c r="QI318" s="7" t="e">
        <f t="shared" ca="1" si="1573"/>
        <v>#VALUE!</v>
      </c>
      <c r="QJ318" t="e">
        <f t="shared" ca="1" si="1574"/>
        <v>#N/A</v>
      </c>
      <c r="QK318" s="7" t="e">
        <f t="shared" ca="1" si="1575"/>
        <v>#N/A</v>
      </c>
      <c r="QM318">
        <v>320</v>
      </c>
      <c r="QN318" s="7" t="s">
        <v>19</v>
      </c>
      <c r="QO318" t="str">
        <f t="shared" ca="1" si="1576"/>
        <v/>
      </c>
      <c r="QP318" s="7" t="str">
        <f t="shared" ca="1" si="1577"/>
        <v/>
      </c>
      <c r="QQ318" t="str">
        <f t="shared" ca="1" si="1578"/>
        <v/>
      </c>
    </row>
    <row r="319" spans="1:459" x14ac:dyDescent="0.25">
      <c r="A319" s="240" t="str">
        <f>IF('Character Sheet'!$B$4="Creature","N","Y")</f>
        <v>Y</v>
      </c>
      <c r="C319" s="75"/>
      <c r="D319" s="76"/>
      <c r="F319" s="75"/>
      <c r="G319" s="76"/>
      <c r="I319" s="75"/>
      <c r="J319" s="85"/>
      <c r="K319" s="85">
        <f t="shared" ca="1" si="1589"/>
        <v>7</v>
      </c>
      <c r="L319" s="85">
        <f t="shared" ca="1" si="1587"/>
        <v>7</v>
      </c>
      <c r="M319" s="70">
        <f t="shared" ca="1" si="1593"/>
        <v>18</v>
      </c>
      <c r="O319" s="222" t="str">
        <f t="shared" ca="1" si="1277"/>
        <v>- -</v>
      </c>
      <c r="Q319" s="7" t="s">
        <v>1754</v>
      </c>
      <c r="R319" s="9" t="s">
        <v>1305</v>
      </c>
      <c r="S319" s="9"/>
      <c r="T319" s="61" t="str">
        <f>SUBSTITUTE(IFERROR(IFERROR(VLOOKUP(R319,'[1]Skill Statistics'!$A$3:$C$513,2,FALSE),VLOOKUP(Q319,'[1]Skill Statistics'!$A$3:$C$513,2,FALSE)),T318),"R*","ReSt")</f>
        <v>- -</v>
      </c>
      <c r="U319" s="61" t="str">
        <f>IFERROR(IFERROR(VLOOKUP(R319,'[1]Skill Statistics'!$A$3:$C$513,3,FALSE),VLOOKUP(Q319,'[1]Skill Statistics'!$A$3:$C$513,3,FALSE)),U318)</f>
        <v>- -</v>
      </c>
      <c r="V319" s="61" t="str">
        <f>IF(ISNUMBER(SEARCH("Category",R319)),"- -",IFERROR(IFERROR(VLOOKUP(Q319,[1]Professions!$A$4:$AM$288,MATCH(Profession,[1]Professions!$A$1:$AM$1,0),FALSE),VLOOKUP(Q319,Calculations!$B$91:$I$95,8,FALSE)),"- -"))</f>
        <v>- -</v>
      </c>
      <c r="W319" s="60" t="str">
        <f t="shared" si="1278"/>
        <v>- -</v>
      </c>
      <c r="X319" s="7" t="str">
        <f ca="1">IFERROR(VLOOKUP(R319,$BS$6:$NR$519,MATCH(ActualLevel,$BS$3:$NR$3,0),FALSE),"- -")</f>
        <v>- -</v>
      </c>
      <c r="Y319" s="7" t="str">
        <f t="shared" si="1588"/>
        <v>- -</v>
      </c>
      <c r="Z319" s="7" t="str">
        <f>IFERROR(VLOOKUP(Y319,Charts!$BQ$2:$BR$52,2,FALSE),"- -")</f>
        <v>- -</v>
      </c>
      <c r="AA319" s="7" t="str">
        <f t="shared" ca="1" si="1281"/>
        <v>- -</v>
      </c>
      <c r="AB319" s="7" t="str">
        <f t="shared" si="1584"/>
        <v>- -</v>
      </c>
      <c r="AC319" s="7"/>
      <c r="AD319" s="7"/>
      <c r="AE319" s="7"/>
      <c r="AF319" s="7"/>
      <c r="AG319" s="7"/>
      <c r="AH319" s="43"/>
      <c r="AI319" s="7"/>
      <c r="AJ319" s="7"/>
      <c r="AK319" s="7">
        <f t="shared" ca="1" si="1282"/>
        <v>0</v>
      </c>
      <c r="AL319" s="7"/>
      <c r="AM319" s="69">
        <f>IFERROR(VLOOKUP(R319,'[1]Skill Statistics'!$A$3:$AN$513,MATCH(Profession,'[1]Skill Statistics'!$A$2:$AN$2,0),FALSE),0)</f>
        <v>0</v>
      </c>
      <c r="AN319" s="85">
        <f>IFERROR(VLOOKUP(Q319,'[1]Skill Statistics'!$A$3:$BK$513,MATCH(Archetype,'[1]Skill Statistics'!$A$2:$BK$2,0),FALSE),0)</f>
        <v>0</v>
      </c>
      <c r="AO319" s="85">
        <f>IFERROR(VLOOKUP(Q319,'[1]Skill Statistics'!$A$3:$BB$513,MATCH(Race,'[1]Skill Statistics'!$A$2:$BB$2,0),FALSE),0)</f>
        <v>0</v>
      </c>
      <c r="AP319" s="85">
        <f t="shared" ca="1" si="1495"/>
        <v>0</v>
      </c>
      <c r="AQ319" s="70"/>
      <c r="AS319" s="69">
        <f>IFERROR(VLOOKUP(Q319,'[1]Professional Skills'!$A$4:$AM$288,MATCH(Profession,'[1]Professional Skills'!$A$3:$AM$3,0),FALSE),"- -")</f>
        <v>0</v>
      </c>
      <c r="AU319" s="7">
        <f t="shared" si="1586"/>
        <v>0</v>
      </c>
      <c r="AV319" s="7">
        <f t="shared" ca="1" si="1585"/>
        <v>0</v>
      </c>
      <c r="AW319" t="str">
        <f t="shared" si="1580"/>
        <v/>
      </c>
      <c r="AX319" t="str">
        <f>IFERROR(_xlfn.RANK.EQ(AW319,$AW$5:$AW$568),"")</f>
        <v/>
      </c>
      <c r="AY319">
        <f t="shared" si="1595"/>
        <v>0</v>
      </c>
      <c r="AZ319" s="70" t="str">
        <f t="shared" si="1283"/>
        <v/>
      </c>
      <c r="BB319" s="69">
        <f>IFERROR(IF(Q319="Language",VLOOKUP(R319,[1]Cultures!$B$4:$N$218,MATCH(Culture,[1]Cultures!$B$3:$N$3,0),FALSE),VLOOKUP(Q319,[1]Cultures!$B$4:$O$212,MATCH(Culture,[1]Cultures!$B$3:$O$3,0),FALSE)),"- -")</f>
        <v>0</v>
      </c>
      <c r="BD319">
        <f t="shared" ca="1" si="1581"/>
        <v>0</v>
      </c>
      <c r="BE319" t="str">
        <f t="shared" si="1582"/>
        <v/>
      </c>
      <c r="BI319" s="7">
        <f t="shared" si="1284"/>
        <v>0</v>
      </c>
      <c r="BK319" s="7"/>
      <c r="BL319" s="70" t="str">
        <f t="shared" si="1286"/>
        <v>- -</v>
      </c>
      <c r="BN319" s="69" t="str">
        <f>IFERROR(VLOOKUP(V319,Charts!$BT$2:$BV$14,3,FALSE),"- -")</f>
        <v>- -</v>
      </c>
      <c r="BO319" s="85" t="str">
        <f t="shared" ca="1" si="1496"/>
        <v>- -</v>
      </c>
      <c r="BP319" s="70" t="str">
        <f t="shared" ca="1" si="1583"/>
        <v>- -</v>
      </c>
      <c r="BR319" s="7">
        <v>318</v>
      </c>
      <c r="BS319" s="9" t="str">
        <f ca="1">VLOOKUP(BR319,$O$3:$R$568,4,FALSE)</f>
        <v>General Mechanics Technics</v>
      </c>
      <c r="BT319" s="7" t="str">
        <f ca="1">VLOOKUP(BS319,$R$3:$V$568,5,FALSE)</f>
        <v>5 / 7</v>
      </c>
      <c r="BU319" s="7">
        <f ca="1">VLOOKUP(BT319,Charts!$BT$2:$BV$14,3,FALSE)</f>
        <v>0.46153846153846156</v>
      </c>
      <c r="BV319" s="7" t="str">
        <f t="shared" ca="1" si="1287"/>
        <v>5</v>
      </c>
      <c r="BW319" s="7" t="str">
        <f t="shared" ca="1" si="1288"/>
        <v>7</v>
      </c>
      <c r="BY319" s="7">
        <f t="shared" ca="1" si="1289"/>
        <v>0.12738538392001164</v>
      </c>
      <c r="BZ319" s="7">
        <f t="shared" ca="1" si="1290"/>
        <v>0.33415307761844992</v>
      </c>
      <c r="CA319" s="7">
        <f t="shared" ca="1" si="1291"/>
        <v>1</v>
      </c>
      <c r="CB319" s="7" t="str">
        <f t="shared" ca="1" si="1292"/>
        <v>5</v>
      </c>
      <c r="CC319" s="7" t="str">
        <f ca="1">IFERROR(IF(CC318+CB319&gt;CD$4,CC318,CC318+CB319),"")</f>
        <v/>
      </c>
      <c r="CD319" s="7">
        <f t="shared" ca="1" si="1497"/>
        <v>0</v>
      </c>
      <c r="CE319" s="7">
        <f t="shared" ca="1" si="1293"/>
        <v>0.56004907498515366</v>
      </c>
      <c r="CF319" s="7">
        <f t="shared" ca="1" si="1294"/>
        <v>-9.8510613446692097E-2</v>
      </c>
      <c r="CG319" s="7">
        <f t="shared" ca="1" si="1295"/>
        <v>0</v>
      </c>
      <c r="CH319" s="7">
        <f t="shared" ca="1" si="1296"/>
        <v>0</v>
      </c>
      <c r="CI319" s="7" t="str">
        <f ca="1">IFERROR(IF(CI318+CH319&gt;CJ$4,CI318,CI318+CH319),"")</f>
        <v/>
      </c>
      <c r="CJ319" s="7">
        <f t="shared" ca="1" si="1498"/>
        <v>0</v>
      </c>
      <c r="CK319" s="7">
        <f t="shared" ca="1" si="1297"/>
        <v>0.60043962596082989</v>
      </c>
      <c r="CL319" s="7">
        <f t="shared" ca="1" si="1298"/>
        <v>-0.13890116442236833</v>
      </c>
      <c r="CM319" s="7">
        <f t="shared" ca="1" si="1299"/>
        <v>0</v>
      </c>
      <c r="CN319" s="7">
        <f t="shared" ca="1" si="1300"/>
        <v>0</v>
      </c>
      <c r="CO319" s="7" t="str">
        <f ca="1">IFERROR(IF(CO318+CN319&gt;CP$4,CO318,CO318+CN319),"")</f>
        <v/>
      </c>
      <c r="CP319" s="7">
        <f t="shared" ca="1" si="1499"/>
        <v>0</v>
      </c>
      <c r="CQ319" s="7">
        <f t="shared" ca="1" si="1301"/>
        <v>0.10520524452602109</v>
      </c>
      <c r="CR319" s="7">
        <f t="shared" ca="1" si="1302"/>
        <v>0.35633321701244047</v>
      </c>
      <c r="CS319" s="7">
        <f t="shared" ca="1" si="1303"/>
        <v>1</v>
      </c>
      <c r="CT319" s="7" t="str">
        <f t="shared" ca="1" si="1304"/>
        <v>5</v>
      </c>
      <c r="CU319" s="7" t="str">
        <f ca="1">IFERROR(IF(CU318+CT319&gt;CV$4,CU318,CU318+CT319),"")</f>
        <v/>
      </c>
      <c r="CV319" s="7">
        <f t="shared" ca="1" si="1500"/>
        <v>0</v>
      </c>
      <c r="CW319" s="7">
        <f t="shared" ca="1" si="1305"/>
        <v>0.32019210807907406</v>
      </c>
      <c r="CX319" s="7">
        <f t="shared" ca="1" si="1306"/>
        <v>0.14134635345938751</v>
      </c>
      <c r="CY319" s="7">
        <f t="shared" ca="1" si="1307"/>
        <v>1</v>
      </c>
      <c r="CZ319" s="7" t="str">
        <f t="shared" ca="1" si="1308"/>
        <v>5</v>
      </c>
      <c r="DA319" s="7" t="str">
        <f ca="1">IFERROR(IF(DA318+CZ319&gt;DB$4,DA318,DA318+CZ319),"")</f>
        <v/>
      </c>
      <c r="DB319" s="7">
        <f t="shared" ca="1" si="1501"/>
        <v>0</v>
      </c>
      <c r="DC319" s="7">
        <f t="shared" ca="1" si="1309"/>
        <v>4.8802779967848986E-2</v>
      </c>
      <c r="DD319" s="7">
        <f t="shared" ca="1" si="1310"/>
        <v>0.41273568157061258</v>
      </c>
      <c r="DE319" s="7">
        <f t="shared" ca="1" si="1311"/>
        <v>1</v>
      </c>
      <c r="DF319" s="7" t="str">
        <f t="shared" ca="1" si="1312"/>
        <v>5</v>
      </c>
      <c r="DG319" s="7" t="str">
        <f ca="1">IFERROR(IF(DG318+DF319&gt;DH$4,DG318,DG318+DF319),"")</f>
        <v/>
      </c>
      <c r="DH319" s="7">
        <f t="shared" ca="1" si="1502"/>
        <v>0</v>
      </c>
      <c r="DI319" s="7">
        <f t="shared" ca="1" si="1313"/>
        <v>0.57138462605694595</v>
      </c>
      <c r="DJ319" s="7">
        <f t="shared" ca="1" si="1314"/>
        <v>-0.10984616451848439</v>
      </c>
      <c r="DK319" s="7">
        <f t="shared" ca="1" si="1315"/>
        <v>0</v>
      </c>
      <c r="DL319" s="7">
        <f t="shared" ca="1" si="1316"/>
        <v>0</v>
      </c>
      <c r="DM319" s="7" t="str">
        <f ca="1">IFERROR(IF(DM318+DL319&gt;DN$4,DM318,DM318+DL319),"")</f>
        <v/>
      </c>
      <c r="DN319" s="7">
        <f t="shared" ca="1" si="1503"/>
        <v>0</v>
      </c>
      <c r="DO319" s="7">
        <f t="shared" ca="1" si="1317"/>
        <v>0.80608700015295143</v>
      </c>
      <c r="DP319" s="7">
        <f t="shared" ca="1" si="1318"/>
        <v>-0.34454853861448986</v>
      </c>
      <c r="DQ319" s="7">
        <f t="shared" ca="1" si="1319"/>
        <v>0</v>
      </c>
      <c r="DR319" s="7">
        <f t="shared" ca="1" si="1320"/>
        <v>0</v>
      </c>
      <c r="DS319" s="7" t="str">
        <f ca="1">IFERROR(IF(DS318+DR319&gt;DT$4,DS318,DS318+DR319),"")</f>
        <v/>
      </c>
      <c r="DT319" s="7">
        <f t="shared" ca="1" si="1504"/>
        <v>0</v>
      </c>
      <c r="DU319" s="7">
        <f t="shared" ca="1" si="1321"/>
        <v>0.54859520858884925</v>
      </c>
      <c r="DV319" s="7">
        <f t="shared" ca="1" si="1322"/>
        <v>-8.7056747050387684E-2</v>
      </c>
      <c r="DW319" s="7">
        <f t="shared" ca="1" si="1323"/>
        <v>0</v>
      </c>
      <c r="DX319" s="7">
        <f t="shared" ca="1" si="1324"/>
        <v>0</v>
      </c>
      <c r="DY319" s="7" t="str">
        <f ca="1">IFERROR(IF(DY318+DX319&gt;DZ$4,DY318,DY318+DX319),"")</f>
        <v/>
      </c>
      <c r="DZ319" s="7">
        <f t="shared" ca="1" si="1505"/>
        <v>0</v>
      </c>
      <c r="EA319" s="7">
        <f t="shared" ca="1" si="1325"/>
        <v>0.13733925503746236</v>
      </c>
      <c r="EB319" s="7">
        <f t="shared" ca="1" si="1326"/>
        <v>0.3241992065009992</v>
      </c>
      <c r="EC319" s="7">
        <f t="shared" ca="1" si="1327"/>
        <v>1</v>
      </c>
      <c r="ED319" s="7" t="str">
        <f t="shared" ca="1" si="1328"/>
        <v>5</v>
      </c>
      <c r="EE319" s="7" t="str">
        <f ca="1">IFERROR(IF(EE318+ED319&gt;EF$4,EE318,EE318+ED319),"")</f>
        <v/>
      </c>
      <c r="EF319" s="7">
        <f t="shared" ca="1" si="1506"/>
        <v>0</v>
      </c>
      <c r="EG319" s="7">
        <f t="shared" ca="1" si="1329"/>
        <v>0.97207205079742243</v>
      </c>
      <c r="EH319" s="7">
        <f t="shared" ca="1" si="1330"/>
        <v>-0.51053358925896086</v>
      </c>
      <c r="EI319" s="7">
        <f t="shared" ca="1" si="1331"/>
        <v>0</v>
      </c>
      <c r="EJ319" s="7">
        <f t="shared" ca="1" si="1332"/>
        <v>0</v>
      </c>
      <c r="EK319" s="7" t="str">
        <f ca="1">IFERROR(IF(EK318+EJ319&gt;EL$4,EK318,EK318+EJ319),"")</f>
        <v/>
      </c>
      <c r="EL319" s="7">
        <f t="shared" ca="1" si="1507"/>
        <v>0</v>
      </c>
      <c r="EM319" s="7">
        <f t="shared" ca="1" si="1333"/>
        <v>0.43100105877361039</v>
      </c>
      <c r="EN319" s="7">
        <f t="shared" ca="1" si="1334"/>
        <v>3.0537402764851174E-2</v>
      </c>
      <c r="EO319" s="7">
        <f t="shared" ca="1" si="1335"/>
        <v>1</v>
      </c>
      <c r="EP319" s="7" t="str">
        <f t="shared" ca="1" si="1336"/>
        <v>5</v>
      </c>
      <c r="EQ319" s="7" t="str">
        <f ca="1">IFERROR(IF(EQ318+EP319&gt;ER$4,EQ318,EQ318+EP319),"")</f>
        <v/>
      </c>
      <c r="ER319" s="7">
        <f t="shared" ca="1" si="1508"/>
        <v>0</v>
      </c>
      <c r="ES319" s="7">
        <f t="shared" ca="1" si="1337"/>
        <v>0.14320241159769953</v>
      </c>
      <c r="ET319" s="7">
        <f t="shared" ca="1" si="1338"/>
        <v>0.31833604994076203</v>
      </c>
      <c r="EU319" s="7">
        <f t="shared" ca="1" si="1339"/>
        <v>1</v>
      </c>
      <c r="EV319" s="7" t="str">
        <f t="shared" ca="1" si="1340"/>
        <v>5</v>
      </c>
      <c r="EW319" s="7" t="str">
        <f ca="1">IFERROR(IF(EW318+EV319&gt;EX$4,EW318,EW318+EV319),"")</f>
        <v/>
      </c>
      <c r="EX319" s="7">
        <f t="shared" ca="1" si="1509"/>
        <v>0</v>
      </c>
      <c r="EY319" s="7">
        <f t="shared" ca="1" si="1341"/>
        <v>0.86037588076004579</v>
      </c>
      <c r="EZ319" s="7">
        <f t="shared" ca="1" si="1342"/>
        <v>-0.39883741922158422</v>
      </c>
      <c r="FA319" s="7">
        <f t="shared" ca="1" si="1343"/>
        <v>0</v>
      </c>
      <c r="FB319" s="7">
        <f t="shared" ca="1" si="1344"/>
        <v>0</v>
      </c>
      <c r="FC319" s="7" t="str">
        <f ca="1">IFERROR(IF(FC318+FB319&gt;FD$4,FC318,FC318+FB319),"")</f>
        <v/>
      </c>
      <c r="FD319" s="7">
        <f t="shared" ca="1" si="1510"/>
        <v>0</v>
      </c>
      <c r="FE319" s="7">
        <f t="shared" ca="1" si="1345"/>
        <v>0.46627817323941934</v>
      </c>
      <c r="FF319" s="7">
        <f t="shared" ca="1" si="1346"/>
        <v>-4.7397117009577716E-3</v>
      </c>
      <c r="FG319" s="7">
        <f t="shared" ca="1" si="1347"/>
        <v>0</v>
      </c>
      <c r="FH319" s="7">
        <f t="shared" ca="1" si="1348"/>
        <v>0</v>
      </c>
      <c r="FI319" s="7" t="str">
        <f ca="1">IFERROR(IF(FI318+FH319&gt;FJ$4,FI318,FI318+FH319),"")</f>
        <v/>
      </c>
      <c r="FJ319" s="7">
        <f t="shared" ca="1" si="1511"/>
        <v>0</v>
      </c>
      <c r="FK319" s="7">
        <f t="shared" ca="1" si="1349"/>
        <v>0.16738932822214847</v>
      </c>
      <c r="FL319" s="7">
        <f t="shared" ca="1" si="1350"/>
        <v>0.29414913331631309</v>
      </c>
      <c r="FM319" s="7">
        <f t="shared" ca="1" si="1351"/>
        <v>1</v>
      </c>
      <c r="FN319" s="7" t="str">
        <f t="shared" ca="1" si="1352"/>
        <v>5</v>
      </c>
      <c r="FO319" s="7" t="str">
        <f ca="1">IFERROR(IF(FO318+FN319&gt;FP$4,FO318,FO318+FN319),"")</f>
        <v/>
      </c>
      <c r="FP319" s="7">
        <f t="shared" ca="1" si="1512"/>
        <v>0</v>
      </c>
      <c r="FQ319" s="7">
        <f t="shared" ca="1" si="1353"/>
        <v>2.9335719199452548E-4</v>
      </c>
      <c r="FR319" s="7">
        <f t="shared" ca="1" si="1354"/>
        <v>0.46124510434646704</v>
      </c>
      <c r="FS319" s="7">
        <f t="shared" ca="1" si="1355"/>
        <v>1</v>
      </c>
      <c r="FT319" s="7" t="str">
        <f t="shared" ca="1" si="1356"/>
        <v>5</v>
      </c>
      <c r="FU319" s="7" t="str">
        <f ca="1">IFERROR(IF(FU318+FT319&gt;FV$4,FU318,FU318+FT319),"")</f>
        <v/>
      </c>
      <c r="FV319" s="7">
        <f t="shared" ca="1" si="1513"/>
        <v>0</v>
      </c>
      <c r="FW319" s="7">
        <f t="shared" ca="1" si="1357"/>
        <v>1.4057913387744647E-2</v>
      </c>
      <c r="FX319" s="7">
        <f t="shared" ca="1" si="1358"/>
        <v>0.44748054815071692</v>
      </c>
      <c r="FY319" s="7">
        <f t="shared" ca="1" si="1359"/>
        <v>1</v>
      </c>
      <c r="FZ319" s="7" t="str">
        <f t="shared" ca="1" si="1360"/>
        <v>5</v>
      </c>
      <c r="GA319" s="7" t="str">
        <f ca="1">IFERROR(IF(GA318+FZ319&gt;GB$4,GA318,GA318+FZ319),"")</f>
        <v/>
      </c>
      <c r="GB319" s="7">
        <f t="shared" ca="1" si="1514"/>
        <v>0</v>
      </c>
      <c r="GC319" s="7">
        <f t="shared" ca="1" si="1361"/>
        <v>0.76448781884667338</v>
      </c>
      <c r="GD319" s="7">
        <f t="shared" ca="1" si="1362"/>
        <v>-0.30294935730821182</v>
      </c>
      <c r="GE319" s="7">
        <f t="shared" ca="1" si="1363"/>
        <v>0</v>
      </c>
      <c r="GF319" s="7">
        <f t="shared" ca="1" si="1364"/>
        <v>0</v>
      </c>
      <c r="GG319" s="7" t="str">
        <f ca="1">IFERROR(IF(GG318+GF319&gt;GH$4,GG318,GG318+GF319),"")</f>
        <v/>
      </c>
      <c r="GH319" s="7">
        <f t="shared" ca="1" si="1515"/>
        <v>0</v>
      </c>
      <c r="GI319" s="7">
        <f t="shared" ca="1" si="1365"/>
        <v>0.41586053056815886</v>
      </c>
      <c r="GJ319" s="7">
        <f t="shared" ca="1" si="1366"/>
        <v>4.5677930970302705E-2</v>
      </c>
      <c r="GK319" s="7">
        <f t="shared" ca="1" si="1367"/>
        <v>1</v>
      </c>
      <c r="GL319" s="7" t="str">
        <f t="shared" ca="1" si="1368"/>
        <v>5</v>
      </c>
      <c r="GM319" s="7" t="str">
        <f ca="1">IFERROR(IF(GM318+GL319&gt;GN$4,GM318,GM318+GL319),"")</f>
        <v/>
      </c>
      <c r="GN319" s="7">
        <f t="shared" ca="1" si="1516"/>
        <v>0</v>
      </c>
      <c r="GO319" s="7">
        <f t="shared" ca="1" si="1369"/>
        <v>9.349584084133955E-2</v>
      </c>
      <c r="GP319" s="7">
        <f t="shared" ca="1" si="1370"/>
        <v>0.36804262069712201</v>
      </c>
      <c r="GQ319" s="7">
        <f t="shared" ca="1" si="1371"/>
        <v>1</v>
      </c>
      <c r="GR319" s="7" t="str">
        <f t="shared" ca="1" si="1372"/>
        <v>5</v>
      </c>
      <c r="GS319" s="7" t="str">
        <f ca="1">IFERROR(IF(GS318+GR319&gt;GT$4,GS318,GS318+GR319),"")</f>
        <v/>
      </c>
      <c r="GT319" s="7">
        <f t="shared" ca="1" si="1517"/>
        <v>0</v>
      </c>
      <c r="GU319" s="7">
        <f t="shared" ca="1" si="1373"/>
        <v>8.5456279053556017E-2</v>
      </c>
      <c r="GV319" s="7">
        <f t="shared" ca="1" si="1374"/>
        <v>0.37608218248490555</v>
      </c>
      <c r="GW319" s="7">
        <f t="shared" ca="1" si="1375"/>
        <v>1</v>
      </c>
      <c r="GX319" s="7" t="str">
        <f t="shared" ca="1" si="1376"/>
        <v>5</v>
      </c>
      <c r="GY319" s="7" t="str">
        <f ca="1">IFERROR(IF(GY318+GX319&gt;GZ$4,GY318,GY318+GX319),"")</f>
        <v/>
      </c>
      <c r="GZ319" s="7">
        <f t="shared" ca="1" si="1518"/>
        <v>0</v>
      </c>
      <c r="HA319" s="7">
        <f t="shared" ca="1" si="1377"/>
        <v>0.12833032830868996</v>
      </c>
      <c r="HB319" s="7">
        <f t="shared" ca="1" si="1378"/>
        <v>0.33320813322977161</v>
      </c>
      <c r="HC319" s="7">
        <f t="shared" ca="1" si="1379"/>
        <v>1</v>
      </c>
      <c r="HD319" s="7" t="str">
        <f t="shared" ca="1" si="1380"/>
        <v>5</v>
      </c>
      <c r="HE319" s="7" t="str">
        <f ca="1">IFERROR(IF(HE318+HD319&gt;HF$4,HE318,HE318+HD319),"")</f>
        <v/>
      </c>
      <c r="HF319" s="7">
        <f t="shared" ca="1" si="1519"/>
        <v>0</v>
      </c>
      <c r="HG319" s="7">
        <f t="shared" ca="1" si="1381"/>
        <v>0.33231398710476434</v>
      </c>
      <c r="HH319" s="7">
        <f t="shared" ca="1" si="1382"/>
        <v>0.12922447443369722</v>
      </c>
      <c r="HI319" s="7">
        <f t="shared" ca="1" si="1383"/>
        <v>1</v>
      </c>
      <c r="HJ319" s="7" t="str">
        <f t="shared" ca="1" si="1384"/>
        <v>5</v>
      </c>
      <c r="HK319" s="7" t="str">
        <f ca="1">IFERROR(IF(HK318+HJ319&gt;HL$4,HK318,HK318+HJ319),"")</f>
        <v/>
      </c>
      <c r="HL319" s="7">
        <f t="shared" ca="1" si="1520"/>
        <v>0</v>
      </c>
      <c r="HM319" s="7">
        <f t="shared" ca="1" si="1385"/>
        <v>0.56650609512931083</v>
      </c>
      <c r="HN319" s="7">
        <f t="shared" ca="1" si="1386"/>
        <v>-0.10496763359084926</v>
      </c>
      <c r="HO319" s="7">
        <f t="shared" ca="1" si="1387"/>
        <v>0</v>
      </c>
      <c r="HP319" s="7">
        <f t="shared" ca="1" si="1388"/>
        <v>0</v>
      </c>
      <c r="HQ319" s="7" t="str">
        <f ca="1">IFERROR(IF(HQ318+HP319&gt;HR$4,HQ318,HQ318+HP319),"")</f>
        <v/>
      </c>
      <c r="HR319" s="7">
        <f t="shared" ca="1" si="1521"/>
        <v>0</v>
      </c>
      <c r="HS319" s="7">
        <f t="shared" ca="1" si="1389"/>
        <v>0.13689895880067338</v>
      </c>
      <c r="HT319" s="7">
        <f t="shared" ca="1" si="1390"/>
        <v>0.32463950273778819</v>
      </c>
      <c r="HU319" s="7">
        <f t="shared" ca="1" si="1391"/>
        <v>1</v>
      </c>
      <c r="HV319" s="7" t="str">
        <f t="shared" ca="1" si="1392"/>
        <v>5</v>
      </c>
      <c r="HW319" s="7" t="str">
        <f ca="1">IFERROR(IF(HW318+HV319&gt;HX$4,HW318,HW318+HV319),"")</f>
        <v/>
      </c>
      <c r="HX319" s="7">
        <f t="shared" ca="1" si="1522"/>
        <v>0</v>
      </c>
      <c r="HY319" s="7">
        <f t="shared" ca="1" si="1393"/>
        <v>0.60526949661139273</v>
      </c>
      <c r="HZ319" s="7">
        <f t="shared" ca="1" si="1394"/>
        <v>-0.14373103507293117</v>
      </c>
      <c r="IA319" s="7">
        <f t="shared" ca="1" si="1395"/>
        <v>0</v>
      </c>
      <c r="IB319" s="7">
        <f t="shared" ca="1" si="1396"/>
        <v>0</v>
      </c>
      <c r="IC319" s="7" t="str">
        <f ca="1">IFERROR(IF(IC318+IB319&gt;ID$4,IC318,IC318+IB319),"")</f>
        <v/>
      </c>
      <c r="ID319" s="7">
        <f t="shared" ca="1" si="1523"/>
        <v>0</v>
      </c>
      <c r="IE319" s="7">
        <f t="shared" ca="1" si="1397"/>
        <v>0.4098648904237211</v>
      </c>
      <c r="IF319" s="7">
        <f t="shared" ca="1" si="1398"/>
        <v>5.1673571114740469E-2</v>
      </c>
      <c r="IG319" s="7">
        <f t="shared" ca="1" si="1399"/>
        <v>1</v>
      </c>
      <c r="IH319" s="7" t="str">
        <f t="shared" ca="1" si="1400"/>
        <v>5</v>
      </c>
      <c r="II319" s="7" t="str">
        <f ca="1">IFERROR(IF(II318+IH319&gt;IJ$4,II318,II318+IH319),"")</f>
        <v/>
      </c>
      <c r="IJ319" s="7">
        <f t="shared" ca="1" si="1524"/>
        <v>0</v>
      </c>
      <c r="IK319" s="7">
        <f t="shared" ca="1" si="1401"/>
        <v>8.7896853244176398E-2</v>
      </c>
      <c r="IL319" s="7">
        <f t="shared" ca="1" si="1402"/>
        <v>0.37364160829428517</v>
      </c>
      <c r="IM319" s="7">
        <f t="shared" ca="1" si="1403"/>
        <v>1</v>
      </c>
      <c r="IN319" s="7" t="str">
        <f t="shared" ca="1" si="1404"/>
        <v>5</v>
      </c>
      <c r="IO319" s="7" t="str">
        <f ca="1">IFERROR(IF(IO318+IN319&gt;IP$4,IO318,IO318+IN319),"")</f>
        <v/>
      </c>
      <c r="IP319" s="7">
        <f t="shared" ca="1" si="1525"/>
        <v>0</v>
      </c>
      <c r="IQ319" s="7">
        <f t="shared" ca="1" si="1405"/>
        <v>0.83855836717207732</v>
      </c>
      <c r="IR319" s="7">
        <f t="shared" ca="1" si="1406"/>
        <v>-0.37701990563361576</v>
      </c>
      <c r="IS319" s="7">
        <f t="shared" ca="1" si="1407"/>
        <v>0</v>
      </c>
      <c r="IT319" s="7">
        <f t="shared" ca="1" si="1408"/>
        <v>0</v>
      </c>
      <c r="IU319" s="7" t="str">
        <f ca="1">IFERROR(IF(IU318+IT319&gt;IV$4,IU318,IU318+IT319),"")</f>
        <v/>
      </c>
      <c r="IV319" s="7">
        <f t="shared" ca="1" si="1526"/>
        <v>0</v>
      </c>
      <c r="IW319" s="7">
        <f t="shared" ca="1" si="1409"/>
        <v>0.93633911907988865</v>
      </c>
      <c r="IX319" s="7">
        <f t="shared" ca="1" si="1410"/>
        <v>-0.47480065754142708</v>
      </c>
      <c r="IY319" s="7">
        <f t="shared" ca="1" si="1411"/>
        <v>0</v>
      </c>
      <c r="IZ319" s="7">
        <f t="shared" ca="1" si="1412"/>
        <v>0</v>
      </c>
      <c r="JA319" s="7" t="str">
        <f ca="1">IFERROR(IF(JA318+IZ319&gt;JB$4,JA318,JA318+IZ319),"")</f>
        <v/>
      </c>
      <c r="JB319" s="7">
        <f t="shared" ca="1" si="1527"/>
        <v>0</v>
      </c>
      <c r="JC319" s="7">
        <f t="shared" ca="1" si="1413"/>
        <v>0.6634529987500386</v>
      </c>
      <c r="JD319" s="7">
        <f t="shared" ca="1" si="1414"/>
        <v>-0.20191453721157704</v>
      </c>
      <c r="JE319" s="7">
        <f t="shared" ca="1" si="1415"/>
        <v>0</v>
      </c>
      <c r="JF319" s="7">
        <f t="shared" ca="1" si="1416"/>
        <v>0</v>
      </c>
      <c r="JG319" s="7" t="str">
        <f ca="1">IFERROR(IF(JG318+JF319&gt;JH$4,JG318,JG318+JF319),"")</f>
        <v/>
      </c>
      <c r="JH319" s="7">
        <f t="shared" ca="1" si="1528"/>
        <v>0</v>
      </c>
      <c r="JI319" s="7">
        <f t="shared" ca="1" si="1417"/>
        <v>0.19770965030733512</v>
      </c>
      <c r="JJ319" s="7">
        <f t="shared" ca="1" si="1418"/>
        <v>0.26382881123112645</v>
      </c>
      <c r="JK319" s="7">
        <f t="shared" ca="1" si="1419"/>
        <v>1</v>
      </c>
      <c r="JL319" s="7" t="str">
        <f t="shared" ca="1" si="1420"/>
        <v>5</v>
      </c>
      <c r="JM319" s="7" t="str">
        <f ca="1">IFERROR(IF(JM318+JL319&gt;JN$4,JM318,JM318+JL319),"")</f>
        <v/>
      </c>
      <c r="JN319" s="7">
        <f t="shared" ca="1" si="1529"/>
        <v>0</v>
      </c>
      <c r="JO319" s="7">
        <f t="shared" ca="1" si="1421"/>
        <v>0.48752911325499459</v>
      </c>
      <c r="JP319" s="7">
        <f t="shared" ca="1" si="1422"/>
        <v>-2.5990651716533031E-2</v>
      </c>
      <c r="JQ319" s="7">
        <f t="shared" ca="1" si="1423"/>
        <v>0</v>
      </c>
      <c r="JR319" s="7">
        <f t="shared" ca="1" si="1424"/>
        <v>0</v>
      </c>
      <c r="JS319" s="7" t="str">
        <f ca="1">IFERROR(IF(JS318+JR319&gt;JT$4,JS318,JS318+JR319),"")</f>
        <v/>
      </c>
      <c r="JT319" s="7">
        <f t="shared" ca="1" si="1530"/>
        <v>0</v>
      </c>
      <c r="JU319" s="7">
        <f t="shared" ca="1" si="1425"/>
        <v>0.42816041333876009</v>
      </c>
      <c r="JV319" s="7">
        <f t="shared" ca="1" si="1426"/>
        <v>3.3378048199701471E-2</v>
      </c>
      <c r="JW319" s="7">
        <f t="shared" ca="1" si="1427"/>
        <v>1</v>
      </c>
      <c r="JX319" s="7" t="str">
        <f t="shared" ca="1" si="1428"/>
        <v>5</v>
      </c>
      <c r="JY319" s="7" t="str">
        <f ca="1">IFERROR(IF(JY318+JX319&gt;JZ$4,JY318,JY318+JX319),"")</f>
        <v/>
      </c>
      <c r="JZ319" s="7">
        <f t="shared" ca="1" si="1531"/>
        <v>0</v>
      </c>
      <c r="KA319" s="7">
        <f t="shared" ca="1" si="1429"/>
        <v>0.24052008494870958</v>
      </c>
      <c r="KB319" s="7">
        <f t="shared" ca="1" si="1430"/>
        <v>0.22101837658975199</v>
      </c>
      <c r="KC319" s="7">
        <f t="shared" ca="1" si="1431"/>
        <v>1</v>
      </c>
      <c r="KD319" s="7" t="str">
        <f t="shared" ca="1" si="1432"/>
        <v>5</v>
      </c>
      <c r="KE319" s="7" t="str">
        <f ca="1">IFERROR(IF(KE318+KD319&gt;KF$4,KE318,KE318+KD319),"")</f>
        <v/>
      </c>
      <c r="KF319" s="7">
        <f t="shared" ca="1" si="1532"/>
        <v>0</v>
      </c>
      <c r="KG319" s="7">
        <f t="shared" ca="1" si="1433"/>
        <v>0.12474469121035925</v>
      </c>
      <c r="KH319" s="7">
        <f t="shared" ca="1" si="1434"/>
        <v>0.33679377032810232</v>
      </c>
      <c r="KI319" s="7">
        <f t="shared" ca="1" si="1435"/>
        <v>1</v>
      </c>
      <c r="KJ319" s="7" t="str">
        <f t="shared" ca="1" si="1436"/>
        <v>5</v>
      </c>
      <c r="KK319" s="7" t="str">
        <f ca="1">IFERROR(IF(KK318+KJ319&gt;KL$4,KK318,KK318+KJ319),"")</f>
        <v/>
      </c>
      <c r="KL319" s="7">
        <f t="shared" ca="1" si="1533"/>
        <v>0</v>
      </c>
      <c r="KM319" s="7">
        <f t="shared" ca="1" si="1437"/>
        <v>0.43671184423144371</v>
      </c>
      <c r="KN319" s="7">
        <f t="shared" ca="1" si="1438"/>
        <v>2.4826617307017851E-2</v>
      </c>
      <c r="KO319" s="7">
        <f t="shared" ca="1" si="1439"/>
        <v>1</v>
      </c>
      <c r="KP319" s="7" t="str">
        <f t="shared" ca="1" si="1440"/>
        <v>5</v>
      </c>
      <c r="KQ319" s="7" t="str">
        <f ca="1">IFERROR(IF(KQ318+KP319&gt;KR$4,KQ318,KQ318+KP319),"")</f>
        <v/>
      </c>
      <c r="KR319" s="7">
        <f t="shared" ca="1" si="1534"/>
        <v>0</v>
      </c>
      <c r="KS319" s="7">
        <f t="shared" ca="1" si="1441"/>
        <v>0.8678878290414801</v>
      </c>
      <c r="KT319" s="7">
        <f t="shared" ca="1" si="1442"/>
        <v>-0.40634936750301853</v>
      </c>
      <c r="KU319" s="7">
        <f t="shared" ca="1" si="1443"/>
        <v>0</v>
      </c>
      <c r="KV319" s="7">
        <f t="shared" ca="1" si="1444"/>
        <v>0</v>
      </c>
      <c r="KW319" s="7" t="str">
        <f ca="1">IFERROR(IF(KW318+KV319&gt;KX$4,KW318,KW318+KV319),"")</f>
        <v/>
      </c>
      <c r="KX319" s="7">
        <f t="shared" ca="1" si="1535"/>
        <v>0</v>
      </c>
      <c r="KY319" s="7">
        <f t="shared" ca="1" si="1445"/>
        <v>0.93151179607232271</v>
      </c>
      <c r="KZ319" s="7">
        <f t="shared" ca="1" si="1446"/>
        <v>-0.46997333453386114</v>
      </c>
      <c r="LA319" s="7">
        <f t="shared" ca="1" si="1447"/>
        <v>0</v>
      </c>
      <c r="LB319" s="7">
        <f t="shared" ca="1" si="1448"/>
        <v>0</v>
      </c>
      <c r="LC319" s="7" t="str">
        <f ca="1">IFERROR(IF(LC318+LB319&gt;LD$4,LC318,LC318+LB319),"")</f>
        <v/>
      </c>
      <c r="LD319" s="7">
        <f t="shared" ca="1" si="1536"/>
        <v>0</v>
      </c>
      <c r="LE319" s="7">
        <f t="shared" ca="1" si="1449"/>
        <v>0.95260608309864192</v>
      </c>
      <c r="LF319" s="7">
        <f t="shared" ca="1" si="1450"/>
        <v>-0.49106762156018036</v>
      </c>
      <c r="LG319" s="7">
        <f t="shared" ca="1" si="1451"/>
        <v>0</v>
      </c>
      <c r="LH319" s="7">
        <f t="shared" ca="1" si="1452"/>
        <v>0</v>
      </c>
      <c r="LI319" s="7" t="str">
        <f ca="1">IFERROR(IF(LI318+LH319&gt;LJ$4,LI318,LI318+LH319),"")</f>
        <v/>
      </c>
      <c r="LJ319" s="7">
        <f t="shared" ca="1" si="1537"/>
        <v>0</v>
      </c>
      <c r="LK319" s="7">
        <f t="shared" ca="1" si="1453"/>
        <v>0.48107332430880989</v>
      </c>
      <c r="LL319" s="7">
        <f t="shared" ca="1" si="1454"/>
        <v>-1.9534862770348327E-2</v>
      </c>
      <c r="LM319" s="7">
        <f t="shared" ca="1" si="1455"/>
        <v>0</v>
      </c>
      <c r="LN319" s="7">
        <f t="shared" ca="1" si="1456"/>
        <v>0</v>
      </c>
      <c r="LO319" s="7" t="str">
        <f ca="1">IFERROR(IF(LO318+LN319&gt;LP$4,LO318,LO318+LN319),"")</f>
        <v/>
      </c>
      <c r="LP319" s="7">
        <f t="shared" ca="1" si="1538"/>
        <v>0</v>
      </c>
      <c r="LQ319" s="7">
        <f t="shared" ca="1" si="1457"/>
        <v>0.59101694030909346</v>
      </c>
      <c r="LR319" s="7">
        <f t="shared" ca="1" si="1458"/>
        <v>-0.1294784787706319</v>
      </c>
      <c r="LS319" s="7">
        <f t="shared" ca="1" si="1459"/>
        <v>0</v>
      </c>
      <c r="LT319" s="7">
        <f t="shared" ca="1" si="1460"/>
        <v>0</v>
      </c>
      <c r="LU319" s="7" t="str">
        <f ca="1">IFERROR(IF(LU318+LT319&gt;LV$4,LU318,LU318+LT319),"")</f>
        <v/>
      </c>
      <c r="LV319" s="7">
        <f t="shared" ca="1" si="1539"/>
        <v>0</v>
      </c>
      <c r="LW319" s="7">
        <f t="shared" ca="1" si="1461"/>
        <v>0.45797777064322454</v>
      </c>
      <c r="LX319" s="7">
        <f t="shared" ca="1" si="1462"/>
        <v>3.5606908952370286E-3</v>
      </c>
      <c r="LY319" s="7">
        <f t="shared" ca="1" si="1463"/>
        <v>1</v>
      </c>
      <c r="LZ319" s="7" t="str">
        <f t="shared" ca="1" si="1464"/>
        <v>5</v>
      </c>
      <c r="MA319" s="7" t="str">
        <f ca="1">IFERROR(IF(MA318+LZ319&gt;MB$4,MA318,MA318+LZ319),"")</f>
        <v/>
      </c>
      <c r="MB319" s="7">
        <f t="shared" ca="1" si="1540"/>
        <v>0</v>
      </c>
      <c r="MC319" s="7">
        <f t="shared" ca="1" si="1465"/>
        <v>8.4531070422389498E-2</v>
      </c>
      <c r="MD319" s="7">
        <f t="shared" ca="1" si="1466"/>
        <v>0.37700739111607207</v>
      </c>
      <c r="ME319" s="7">
        <f t="shared" ca="1" si="1467"/>
        <v>1</v>
      </c>
      <c r="MF319" s="7" t="str">
        <f t="shared" ca="1" si="1468"/>
        <v>5</v>
      </c>
      <c r="MG319" s="7" t="str">
        <f ca="1">IFERROR(IF(MG318+MF319&gt;MH$4,MG318,MG318+MF319),"")</f>
        <v/>
      </c>
      <c r="MH319" s="7">
        <f t="shared" ca="1" si="1541"/>
        <v>0</v>
      </c>
      <c r="MI319" s="7">
        <f t="shared" ca="1" si="1469"/>
        <v>0.49971410682446304</v>
      </c>
      <c r="MJ319" s="7">
        <f t="shared" ca="1" si="1470"/>
        <v>-3.8175645286001481E-2</v>
      </c>
      <c r="MK319" s="7">
        <f t="shared" ca="1" si="1471"/>
        <v>0</v>
      </c>
      <c r="ML319" s="7">
        <f t="shared" ca="1" si="1472"/>
        <v>0</v>
      </c>
      <c r="MM319" s="7" t="str">
        <f ca="1">IFERROR(IF(MM318+ML319&gt;MN$4,MM318,MM318+ML319),"")</f>
        <v/>
      </c>
      <c r="MN319" s="7">
        <f t="shared" ca="1" si="1542"/>
        <v>0</v>
      </c>
      <c r="MO319" s="7">
        <f t="shared" ca="1" si="1473"/>
        <v>0.93461750698271484</v>
      </c>
      <c r="MP319" s="7">
        <f t="shared" ca="1" si="1474"/>
        <v>-0.47307904544425328</v>
      </c>
      <c r="MQ319" s="7">
        <f t="shared" ca="1" si="1475"/>
        <v>0</v>
      </c>
      <c r="MR319" s="7">
        <f t="shared" ca="1" si="1476"/>
        <v>0</v>
      </c>
      <c r="MS319" s="7" t="str">
        <f ca="1">IFERROR(IF(MS318+MR319&gt;MT$4,MS318,MS318+MR319),"")</f>
        <v/>
      </c>
      <c r="MT319" s="7">
        <f t="shared" ca="1" si="1543"/>
        <v>0</v>
      </c>
      <c r="MU319" s="7">
        <f t="shared" ca="1" si="1477"/>
        <v>0.1040634332724466</v>
      </c>
      <c r="MV319" s="7">
        <f t="shared" ca="1" si="1478"/>
        <v>0.35747502826601496</v>
      </c>
      <c r="MW319" s="7">
        <f t="shared" ca="1" si="1479"/>
        <v>1</v>
      </c>
      <c r="MX319" s="7" t="str">
        <f t="shared" ca="1" si="1480"/>
        <v>5</v>
      </c>
      <c r="MY319" s="7" t="str">
        <f ca="1">IFERROR(IF(MY318+MX319&gt;MZ$4,MY318,MY318+MX319),"")</f>
        <v/>
      </c>
      <c r="MZ319" s="7">
        <f t="shared" ca="1" si="1544"/>
        <v>0</v>
      </c>
      <c r="NA319" s="7">
        <f t="shared" ca="1" si="1481"/>
        <v>0.4010369284464802</v>
      </c>
      <c r="NB319" s="7">
        <f t="shared" ca="1" si="1482"/>
        <v>6.0501533091981363E-2</v>
      </c>
      <c r="NC319" s="7">
        <f t="shared" ca="1" si="1483"/>
        <v>1</v>
      </c>
      <c r="ND319" s="7" t="str">
        <f t="shared" ca="1" si="1484"/>
        <v>5</v>
      </c>
      <c r="NE319" s="7" t="str">
        <f ca="1">IFERROR(IF(NE318+ND319&gt;NF$4,NE318,NE318+ND319),"")</f>
        <v/>
      </c>
      <c r="NF319" s="7">
        <f t="shared" ca="1" si="1545"/>
        <v>0</v>
      </c>
      <c r="NG319" s="7">
        <f t="shared" ca="1" si="1485"/>
        <v>0.26777359988205252</v>
      </c>
      <c r="NH319" s="7">
        <f t="shared" ca="1" si="1486"/>
        <v>0.19376486165640905</v>
      </c>
      <c r="NI319" s="7">
        <f t="shared" ca="1" si="1487"/>
        <v>1</v>
      </c>
      <c r="NJ319" s="7" t="str">
        <f t="shared" ca="1" si="1488"/>
        <v>5</v>
      </c>
      <c r="NK319" s="7" t="str">
        <f ca="1">IFERROR(IF(NK318+NJ319&gt;NL$4,NK318,NK318+NJ319),"")</f>
        <v/>
      </c>
      <c r="NL319" s="7">
        <f t="shared" ca="1" si="1546"/>
        <v>0</v>
      </c>
      <c r="NM319" s="7">
        <f t="shared" ca="1" si="1489"/>
        <v>0.69719069661164756</v>
      </c>
      <c r="NN319" s="7">
        <f t="shared" ca="1" si="1490"/>
        <v>-0.235652235073186</v>
      </c>
      <c r="NO319" s="7">
        <f t="shared" ca="1" si="1491"/>
        <v>0</v>
      </c>
      <c r="NP319" s="7">
        <f t="shared" ca="1" si="1492"/>
        <v>0</v>
      </c>
      <c r="NQ319" s="7" t="str">
        <f ca="1">IFERROR(IF(NQ318+NP319&gt;NR$4,NQ318,NQ318+NP319),"")</f>
        <v/>
      </c>
      <c r="NR319" s="7">
        <f t="shared" ca="1" si="1547"/>
        <v>0</v>
      </c>
      <c r="NT319">
        <v>321</v>
      </c>
      <c r="NU319" s="7" t="s">
        <v>19</v>
      </c>
      <c r="NV319" s="7" t="str">
        <f t="shared" ca="1" si="1280"/>
        <v/>
      </c>
      <c r="NW319" s="7" t="str">
        <f t="shared" ca="1" si="1493"/>
        <v/>
      </c>
      <c r="NX319" t="str">
        <f ca="1">IFERROR(VLOOKUP(NT319,$K$3:$AK$568,8,FALSE),"")</f>
        <v/>
      </c>
      <c r="NY319" t="str">
        <f ca="1">IFERROR(VLOOKUP(NT319,$K$3:$AK$568,9,FALSE),"")</f>
        <v/>
      </c>
      <c r="NZ319" s="7" t="str">
        <f ca="1">IFERROR(VLOOKUP(NT319,$K$3:$AK$568,27,FALSE),"")</f>
        <v/>
      </c>
      <c r="OB319">
        <v>321</v>
      </c>
      <c r="OC319" s="7" t="s">
        <v>19</v>
      </c>
      <c r="OD319" t="e">
        <f t="shared" ca="1" si="1548"/>
        <v>#N/A</v>
      </c>
      <c r="OE319" s="7" t="str">
        <f t="shared" ca="1" si="1549"/>
        <v/>
      </c>
      <c r="OF319" s="7" t="str">
        <f t="shared" ca="1" si="1550"/>
        <v/>
      </c>
      <c r="OG319" t="str">
        <f t="shared" ca="1" si="1551"/>
        <v/>
      </c>
      <c r="OI319">
        <v>321</v>
      </c>
      <c r="OJ319" s="7" t="s">
        <v>19</v>
      </c>
      <c r="OK319" s="7" t="str">
        <f t="shared" ca="1" si="1552"/>
        <v/>
      </c>
      <c r="OL319" s="7" t="str">
        <f t="shared" ca="1" si="1553"/>
        <v/>
      </c>
      <c r="OM319" t="str">
        <f ca="1">IFERROR(VLOOKUP(OI319,$L$3:$AK$568,7,FALSE),"")</f>
        <v/>
      </c>
      <c r="ON319" t="str">
        <f ca="1">IFERROR(VLOOKUP(OI319,$L$3:$AK$568,8,FALSE),"")</f>
        <v/>
      </c>
      <c r="OO319" s="7" t="str">
        <f ca="1">IFERROR(VLOOKUP(OI319,$L$3:$AK$568,26,FALSE),"")</f>
        <v/>
      </c>
      <c r="OQ319">
        <v>321</v>
      </c>
      <c r="OR319" s="7" t="s">
        <v>19</v>
      </c>
      <c r="OS319" t="e">
        <f t="shared" ca="1" si="1554"/>
        <v>#N/A</v>
      </c>
      <c r="OT319" s="7" t="str">
        <f t="shared" ca="1" si="1555"/>
        <v/>
      </c>
      <c r="OU319" s="7" t="str">
        <f t="shared" ca="1" si="1556"/>
        <v/>
      </c>
      <c r="OV319" t="str">
        <f t="shared" ca="1" si="1557"/>
        <v/>
      </c>
      <c r="OX319">
        <v>321</v>
      </c>
      <c r="OY319" s="7" t="s">
        <v>19</v>
      </c>
      <c r="OZ319" s="7" t="str">
        <f t="shared" ca="1" si="1558"/>
        <v/>
      </c>
      <c r="PA319" s="7" t="str">
        <f t="shared" ca="1" si="1559"/>
        <v/>
      </c>
      <c r="PB319" t="str">
        <f ca="1">IFERROR(VLOOKUP(OX319,$M$3:$AK$568,6,FALSE),"")</f>
        <v/>
      </c>
      <c r="PC319" t="str">
        <f ca="1">IFERROR(VLOOKUP(OX319,$M$3:$AK$568,7,FALSE),"")</f>
        <v/>
      </c>
      <c r="PD319" s="7" t="str">
        <f ca="1">IFERROR(VLOOKUP(OX319,$M$3:$AK$568,25,FALSE),"")</f>
        <v/>
      </c>
      <c r="PF319">
        <v>321</v>
      </c>
      <c r="PG319" s="7" t="s">
        <v>19</v>
      </c>
      <c r="PH319" t="e">
        <f t="shared" ca="1" si="1560"/>
        <v>#N/A</v>
      </c>
      <c r="PI319" s="7" t="str">
        <f t="shared" ca="1" si="1561"/>
        <v/>
      </c>
      <c r="PJ319" s="7" t="str">
        <f t="shared" ca="1" si="1562"/>
        <v/>
      </c>
      <c r="PK319" t="str">
        <f t="shared" ca="1" si="1563"/>
        <v/>
      </c>
      <c r="PM319">
        <v>321</v>
      </c>
      <c r="PN319" s="7" t="s">
        <v>19</v>
      </c>
      <c r="PO319" s="202" t="str">
        <f t="shared" ca="1" si="1564"/>
        <v/>
      </c>
      <c r="PP319" s="7" t="str">
        <f t="shared" ca="1" si="1565"/>
        <v/>
      </c>
      <c r="PQ319" t="str">
        <f ca="1">IFERROR(VLOOKUP(PM319,$G$325:$R$409,12,FALSE),"")</f>
        <v/>
      </c>
      <c r="PR319" t="e">
        <f ca="1">VLOOKUP(PM319,$G$324:$Q$409,11,FALSE)</f>
        <v>#N/A</v>
      </c>
      <c r="PS319" s="7" t="str">
        <f ca="1">VLOOKUP(PQ319,$R$325:$Y$409,8,FALSE)</f>
        <v>- -</v>
      </c>
      <c r="PT319" s="7">
        <f ca="1">ReSt</f>
        <v>-4</v>
      </c>
      <c r="PU319" s="7" t="e">
        <f t="shared" ca="1" si="1566"/>
        <v>#N/A</v>
      </c>
      <c r="PV319" s="7" t="e">
        <f t="shared" ca="1" si="1567"/>
        <v>#N/A</v>
      </c>
      <c r="PW319" s="7" t="str">
        <f ca="1">VLOOKUP(PQ319,$R$325:$AK$409,8,FALSE)</f>
        <v>- -</v>
      </c>
      <c r="PX319" s="7"/>
      <c r="PY319">
        <v>321</v>
      </c>
      <c r="PZ319" s="7" t="s">
        <v>19</v>
      </c>
      <c r="QA319" t="str">
        <f t="shared" ca="1" si="1568"/>
        <v/>
      </c>
      <c r="QB319" s="7" t="str">
        <f t="shared" ca="1" si="1569"/>
        <v/>
      </c>
      <c r="QC319" s="7" t="str">
        <f t="shared" ca="1" si="1570"/>
        <v/>
      </c>
      <c r="QD319" t="str">
        <f t="shared" ca="1" si="1571"/>
        <v/>
      </c>
      <c r="QF319">
        <v>321</v>
      </c>
      <c r="QG319" s="7" t="s">
        <v>19</v>
      </c>
      <c r="QH319" s="7" t="str">
        <f t="shared" ca="1" si="1572"/>
        <v/>
      </c>
      <c r="QI319" s="7" t="e">
        <f t="shared" ca="1" si="1573"/>
        <v>#VALUE!</v>
      </c>
      <c r="QJ319" t="e">
        <f t="shared" ca="1" si="1574"/>
        <v>#N/A</v>
      </c>
      <c r="QK319" s="7" t="e">
        <f t="shared" ca="1" si="1575"/>
        <v>#N/A</v>
      </c>
      <c r="QM319">
        <v>321</v>
      </c>
      <c r="QN319" s="7" t="s">
        <v>19</v>
      </c>
      <c r="QO319" t="str">
        <f t="shared" ca="1" si="1576"/>
        <v/>
      </c>
      <c r="QP319" s="7" t="str">
        <f t="shared" ca="1" si="1577"/>
        <v/>
      </c>
      <c r="QQ319" t="str">
        <f t="shared" ca="1" si="1578"/>
        <v/>
      </c>
    </row>
    <row r="320" spans="1:459" x14ac:dyDescent="0.25">
      <c r="A320" s="240" t="str">
        <f>IF('Character Sheet'!$B$4="Creature","N","Y")</f>
        <v>Y</v>
      </c>
      <c r="C320" s="75"/>
      <c r="D320" s="76"/>
      <c r="F320" s="75"/>
      <c r="G320" s="76"/>
      <c r="I320" s="75"/>
      <c r="J320" s="85"/>
      <c r="K320" s="85">
        <f t="shared" ca="1" si="1589"/>
        <v>7</v>
      </c>
      <c r="L320" s="85">
        <f t="shared" ca="1" si="1587"/>
        <v>7</v>
      </c>
      <c r="M320" s="70">
        <f t="shared" ca="1" si="1593"/>
        <v>18</v>
      </c>
      <c r="O320" s="222">
        <f t="shared" ref="O320:O330" ca="1" si="1596">BP320</f>
        <v>337</v>
      </c>
      <c r="Q320" s="7" t="s">
        <v>1754</v>
      </c>
      <c r="R320" s="9" t="s">
        <v>1542</v>
      </c>
      <c r="S320" s="9" t="s">
        <v>2025</v>
      </c>
      <c r="T320" s="61" t="str">
        <f>SUBSTITUTE(IFERROR(IFERROR(VLOOKUP(R320,'[1]Skill Statistics'!$A$3:$C$513,2,FALSE),VLOOKUP(Q320,'[1]Skill Statistics'!$A$3:$C$513,2,FALSE)),T319),"R*","ReSt")</f>
        <v>ReSt/ReSt</v>
      </c>
      <c r="U320" s="61" t="str">
        <f>IFERROR(IFERROR(VLOOKUP(R320,'[1]Skill Statistics'!$A$3:$C$513,3,FALSE),VLOOKUP(Q320,'[1]Skill Statistics'!$A$3:$C$513,3,FALSE)),U319)</f>
        <v>Ag</v>
      </c>
      <c r="V320" s="61" t="str">
        <f>IF(ISNUMBER(SEARCH("Category",R320)),"- -",IFERROR(IFERROR(VLOOKUP(Q320,[1]Professions!$A$4:$AM$288,MATCH(Profession,[1]Professions!$A$1:$AM$1,0),FALSE),VLOOKUP(Q320,Calculations!$B$91:$I$95,8,FALSE)),"- -"))</f>
        <v>4 / 6</v>
      </c>
      <c r="W320" s="60">
        <f t="shared" ref="W320:W330" ca="1" si="1597">BL320</f>
        <v>0</v>
      </c>
      <c r="X320" s="7">
        <f ca="1">IFERROR(VLOOKUP(R320,$BS$6:$NR$519,MATCH(ActualLevel,$BS$3:$NR$3,0),FALSE),"- -")</f>
        <v>0</v>
      </c>
      <c r="Y320" s="7">
        <f t="shared" ca="1" si="1588"/>
        <v>0</v>
      </c>
      <c r="Z320" s="7">
        <f ca="1">IFERROR(VLOOKUP(Y320,Charts!$BQ$2:$BR$52,2,FALSE),"- -")</f>
        <v>-25</v>
      </c>
      <c r="AA320" s="7">
        <f t="shared" ca="1" si="1281"/>
        <v>0</v>
      </c>
      <c r="AB320" s="7">
        <f t="shared" ca="1" si="1584"/>
        <v>0</v>
      </c>
      <c r="AC320" s="7"/>
      <c r="AD320" s="7"/>
      <c r="AE320" s="7"/>
      <c r="AF320" s="7"/>
      <c r="AG320" s="7"/>
      <c r="AH320" s="43"/>
      <c r="AI320" s="7"/>
      <c r="AJ320" s="7"/>
      <c r="AK320" s="7">
        <f t="shared" ca="1" si="1282"/>
        <v>-25</v>
      </c>
      <c r="AL320" s="7"/>
      <c r="AM320" s="69">
        <f>IFERROR(VLOOKUP(R320,'[1]Skill Statistics'!$A$3:$AN$513,MATCH(Profession,'[1]Skill Statistics'!$A$2:$AN$2,0),FALSE),0)</f>
        <v>0</v>
      </c>
      <c r="AN320" s="85">
        <f>IFERROR(VLOOKUP(Q320,'[1]Skill Statistics'!$A$3:$BK$513,MATCH(Archetype,'[1]Skill Statistics'!$A$2:$BK$2,0),FALSE),0)</f>
        <v>0</v>
      </c>
      <c r="AO320" s="85">
        <f>IFERROR(VLOOKUP(Q320,'[1]Skill Statistics'!$A$3:$BB$513,MATCH(Race,'[1]Skill Statistics'!$A$2:$BB$2,0),FALSE),0)</f>
        <v>0</v>
      </c>
      <c r="AP320" s="85">
        <f t="shared" ca="1" si="1495"/>
        <v>0</v>
      </c>
      <c r="AQ320" s="70"/>
      <c r="AS320" s="69">
        <f>IFERROR(VLOOKUP(Q320,'[1]Professional Skills'!$A$4:$AM$288,MATCH(Profession,'[1]Professional Skills'!$A$3:$AM$3,0),FALSE),"- -")</f>
        <v>0</v>
      </c>
      <c r="AT320" t="s">
        <v>1812</v>
      </c>
      <c r="AU320" s="7" t="str">
        <f t="shared" si="1586"/>
        <v/>
      </c>
      <c r="AV320" s="7">
        <f t="shared" ca="1" si="1585"/>
        <v>0</v>
      </c>
      <c r="AW320" t="str">
        <f t="shared" si="1580"/>
        <v/>
      </c>
      <c r="AX320" t="str">
        <f>IFERROR(_xlfn.RANK.EQ(AW320,$AW$5:$AW$568),"")</f>
        <v/>
      </c>
      <c r="AY320">
        <f t="shared" si="1595"/>
        <v>0</v>
      </c>
      <c r="AZ320" s="70" t="str">
        <f t="shared" si="1283"/>
        <v/>
      </c>
      <c r="BB320" s="69">
        <f>IFERROR(IF(Q320="Language",VLOOKUP(R320,[1]Cultures!$B$4:$N$218,MATCH(Culture,[1]Cultures!$B$3:$N$3,0),FALSE),VLOOKUP(Q320,[1]Cultures!$B$4:$O$212,MATCH(Culture,[1]Cultures!$B$3:$O$3,0),FALSE)),"- -")</f>
        <v>0</v>
      </c>
      <c r="BC320" t="s">
        <v>1812</v>
      </c>
      <c r="BD320">
        <f t="shared" ca="1" si="1581"/>
        <v>0.13101562043534731</v>
      </c>
      <c r="BE320">
        <f t="shared" ca="1" si="1582"/>
        <v>0.13101562043534731</v>
      </c>
      <c r="BH320">
        <f ca="1">_xlfn.RANK.EQ(BE320,$BE$320:$BE$322)</f>
        <v>3</v>
      </c>
      <c r="BI320" s="7">
        <f t="shared" ca="1" si="1284"/>
        <v>0</v>
      </c>
      <c r="BK320" s="7"/>
      <c r="BL320" s="70">
        <f t="shared" ca="1" si="1286"/>
        <v>0</v>
      </c>
      <c r="BN320" s="69">
        <f>IFERROR(VLOOKUP(V320,Charts!$BT$2:$BV$14,3,FALSE),"- -")</f>
        <v>0.53846153846153844</v>
      </c>
      <c r="BO320" s="85">
        <f t="shared" ca="1" si="1496"/>
        <v>1.1691546246535773</v>
      </c>
      <c r="BP320" s="70">
        <f t="shared" ca="1" si="1583"/>
        <v>337</v>
      </c>
      <c r="BR320" s="7">
        <v>319</v>
      </c>
      <c r="BS320" s="9" t="str">
        <f ca="1">VLOOKUP(BR320,$O$3:$R$568,4,FALSE)</f>
        <v>Singing</v>
      </c>
      <c r="BT320" s="7" t="str">
        <f ca="1">VLOOKUP(BS320,$R$3:$V$568,5,FALSE)</f>
        <v>3 / 4</v>
      </c>
      <c r="BU320" s="7">
        <f ca="1">VLOOKUP(BT320,Charts!$BT$2:$BV$14,3,FALSE)</f>
        <v>0.69230769230769229</v>
      </c>
      <c r="BV320" s="7" t="str">
        <f t="shared" ca="1" si="1287"/>
        <v>3</v>
      </c>
      <c r="BW320" s="7" t="str">
        <f t="shared" ca="1" si="1288"/>
        <v>4</v>
      </c>
      <c r="BY320" s="7">
        <f t="shared" ca="1" si="1289"/>
        <v>0.99510055305259293</v>
      </c>
      <c r="BZ320" s="7">
        <f t="shared" ca="1" si="1290"/>
        <v>-0.30279286074490064</v>
      </c>
      <c r="CA320" s="7">
        <f t="shared" ca="1" si="1291"/>
        <v>0</v>
      </c>
      <c r="CB320" s="7">
        <f t="shared" ca="1" si="1292"/>
        <v>0</v>
      </c>
      <c r="CC320" s="7" t="str">
        <f ca="1">IFERROR(IF(CC319+CB320&gt;CD$4,CC319,CC319+CB320),"")</f>
        <v/>
      </c>
      <c r="CD320" s="7">
        <f t="shared" ca="1" si="1497"/>
        <v>0</v>
      </c>
      <c r="CE320" s="7">
        <f t="shared" ca="1" si="1293"/>
        <v>0.45954360237501357</v>
      </c>
      <c r="CF320" s="7">
        <f t="shared" ca="1" si="1294"/>
        <v>0.23276408993267872</v>
      </c>
      <c r="CG320" s="7">
        <f t="shared" ca="1" si="1295"/>
        <v>1</v>
      </c>
      <c r="CH320" s="7" t="str">
        <f t="shared" ca="1" si="1296"/>
        <v>3</v>
      </c>
      <c r="CI320" s="7" t="str">
        <f ca="1">IFERROR(IF(CI319+CH320&gt;CJ$4,CI319,CI319+CH320),"")</f>
        <v/>
      </c>
      <c r="CJ320" s="7">
        <f t="shared" ca="1" si="1498"/>
        <v>0</v>
      </c>
      <c r="CK320" s="7">
        <f t="shared" ca="1" si="1297"/>
        <v>0.64493238203802994</v>
      </c>
      <c r="CL320" s="7">
        <f t="shared" ca="1" si="1298"/>
        <v>4.7375310269662352E-2</v>
      </c>
      <c r="CM320" s="7">
        <f t="shared" ca="1" si="1299"/>
        <v>1</v>
      </c>
      <c r="CN320" s="7" t="str">
        <f t="shared" ca="1" si="1300"/>
        <v>3</v>
      </c>
      <c r="CO320" s="7" t="str">
        <f ca="1">IFERROR(IF(CO319+CN320&gt;CP$4,CO319,CO319+CN320),"")</f>
        <v/>
      </c>
      <c r="CP320" s="7">
        <f t="shared" ca="1" si="1499"/>
        <v>0</v>
      </c>
      <c r="CQ320" s="7">
        <f t="shared" ca="1" si="1301"/>
        <v>0.87641248394141114</v>
      </c>
      <c r="CR320" s="7">
        <f t="shared" ca="1" si="1302"/>
        <v>-0.18410479163371885</v>
      </c>
      <c r="CS320" s="7">
        <f t="shared" ca="1" si="1303"/>
        <v>0</v>
      </c>
      <c r="CT320" s="7">
        <f t="shared" ca="1" si="1304"/>
        <v>0</v>
      </c>
      <c r="CU320" s="7" t="str">
        <f ca="1">IFERROR(IF(CU319+CT320&gt;CV$4,CU319,CU319+CT320),"")</f>
        <v/>
      </c>
      <c r="CV320" s="7">
        <f t="shared" ca="1" si="1500"/>
        <v>0</v>
      </c>
      <c r="CW320" s="7">
        <f t="shared" ca="1" si="1305"/>
        <v>0.94120209703757196</v>
      </c>
      <c r="CX320" s="7">
        <f t="shared" ca="1" si="1306"/>
        <v>-0.24889440472987967</v>
      </c>
      <c r="CY320" s="7">
        <f t="shared" ca="1" si="1307"/>
        <v>0</v>
      </c>
      <c r="CZ320" s="7">
        <f t="shared" ca="1" si="1308"/>
        <v>0</v>
      </c>
      <c r="DA320" s="7" t="str">
        <f ca="1">IFERROR(IF(DA319+CZ320&gt;DB$4,DA319,DA319+CZ320),"")</f>
        <v/>
      </c>
      <c r="DB320" s="7">
        <f t="shared" ca="1" si="1501"/>
        <v>0</v>
      </c>
      <c r="DC320" s="7">
        <f t="shared" ca="1" si="1309"/>
        <v>0.1706168886383016</v>
      </c>
      <c r="DD320" s="7">
        <f t="shared" ca="1" si="1310"/>
        <v>0.52169080366939069</v>
      </c>
      <c r="DE320" s="7">
        <f t="shared" ca="1" si="1311"/>
        <v>1</v>
      </c>
      <c r="DF320" s="7" t="str">
        <f t="shared" ca="1" si="1312"/>
        <v>3</v>
      </c>
      <c r="DG320" s="7" t="str">
        <f ca="1">IFERROR(IF(DG319+DF320&gt;DH$4,DG319,DG319+DF320),"")</f>
        <v/>
      </c>
      <c r="DH320" s="7">
        <f t="shared" ca="1" si="1502"/>
        <v>0</v>
      </c>
      <c r="DI320" s="7">
        <f t="shared" ca="1" si="1313"/>
        <v>0.83891292357055991</v>
      </c>
      <c r="DJ320" s="7">
        <f t="shared" ca="1" si="1314"/>
        <v>-0.14660523126286762</v>
      </c>
      <c r="DK320" s="7">
        <f t="shared" ca="1" si="1315"/>
        <v>0</v>
      </c>
      <c r="DL320" s="7">
        <f t="shared" ca="1" si="1316"/>
        <v>0</v>
      </c>
      <c r="DM320" s="7" t="str">
        <f ca="1">IFERROR(IF(DM319+DL320&gt;DN$4,DM319,DM319+DL320),"")</f>
        <v/>
      </c>
      <c r="DN320" s="7">
        <f t="shared" ca="1" si="1503"/>
        <v>0</v>
      </c>
      <c r="DO320" s="7">
        <f t="shared" ca="1" si="1317"/>
        <v>0.77670621383088045</v>
      </c>
      <c r="DP320" s="7">
        <f t="shared" ca="1" si="1318"/>
        <v>-8.4398521523188164E-2</v>
      </c>
      <c r="DQ320" s="7">
        <f t="shared" ca="1" si="1319"/>
        <v>0</v>
      </c>
      <c r="DR320" s="7">
        <f t="shared" ca="1" si="1320"/>
        <v>0</v>
      </c>
      <c r="DS320" s="7" t="str">
        <f ca="1">IFERROR(IF(DS319+DR320&gt;DT$4,DS319,DS319+DR320),"")</f>
        <v/>
      </c>
      <c r="DT320" s="7">
        <f t="shared" ca="1" si="1504"/>
        <v>0</v>
      </c>
      <c r="DU320" s="7">
        <f t="shared" ca="1" si="1321"/>
        <v>0.8294346535700402</v>
      </c>
      <c r="DV320" s="7">
        <f t="shared" ca="1" si="1322"/>
        <v>-0.13712696126234791</v>
      </c>
      <c r="DW320" s="7">
        <f t="shared" ca="1" si="1323"/>
        <v>0</v>
      </c>
      <c r="DX320" s="7">
        <f t="shared" ca="1" si="1324"/>
        <v>0</v>
      </c>
      <c r="DY320" s="7" t="str">
        <f ca="1">IFERROR(IF(DY319+DX320&gt;DZ$4,DY319,DY319+DX320),"")</f>
        <v/>
      </c>
      <c r="DZ320" s="7">
        <f t="shared" ca="1" si="1505"/>
        <v>0</v>
      </c>
      <c r="EA320" s="7">
        <f t="shared" ca="1" si="1325"/>
        <v>0.85637956597797604</v>
      </c>
      <c r="EB320" s="7">
        <f t="shared" ca="1" si="1326"/>
        <v>-0.16407187367028375</v>
      </c>
      <c r="EC320" s="7">
        <f t="shared" ca="1" si="1327"/>
        <v>0</v>
      </c>
      <c r="ED320" s="7">
        <f t="shared" ca="1" si="1328"/>
        <v>0</v>
      </c>
      <c r="EE320" s="7" t="str">
        <f ca="1">IFERROR(IF(EE319+ED320&gt;EF$4,EE319,EE319+ED320),"")</f>
        <v/>
      </c>
      <c r="EF320" s="7">
        <f t="shared" ca="1" si="1506"/>
        <v>0</v>
      </c>
      <c r="EG320" s="7">
        <f t="shared" ca="1" si="1329"/>
        <v>0.20703775704749272</v>
      </c>
      <c r="EH320" s="7">
        <f t="shared" ca="1" si="1330"/>
        <v>0.48526993526019957</v>
      </c>
      <c r="EI320" s="7">
        <f t="shared" ca="1" si="1331"/>
        <v>1</v>
      </c>
      <c r="EJ320" s="7" t="str">
        <f t="shared" ca="1" si="1332"/>
        <v>3</v>
      </c>
      <c r="EK320" s="7" t="str">
        <f ca="1">IFERROR(IF(EK319+EJ320&gt;EL$4,EK319,EK319+EJ320),"")</f>
        <v/>
      </c>
      <c r="EL320" s="7">
        <f t="shared" ca="1" si="1507"/>
        <v>0</v>
      </c>
      <c r="EM320" s="7">
        <f t="shared" ca="1" si="1333"/>
        <v>0.3438475300403393</v>
      </c>
      <c r="EN320" s="7">
        <f t="shared" ca="1" si="1334"/>
        <v>0.34846016226735299</v>
      </c>
      <c r="EO320" s="7">
        <f t="shared" ca="1" si="1335"/>
        <v>1</v>
      </c>
      <c r="EP320" s="7" t="str">
        <f t="shared" ca="1" si="1336"/>
        <v>3</v>
      </c>
      <c r="EQ320" s="7" t="str">
        <f ca="1">IFERROR(IF(EQ319+EP320&gt;ER$4,EQ319,EQ319+EP320),"")</f>
        <v/>
      </c>
      <c r="ER320" s="7">
        <f t="shared" ca="1" si="1508"/>
        <v>0</v>
      </c>
      <c r="ES320" s="7">
        <f t="shared" ca="1" si="1337"/>
        <v>0.74062891519844221</v>
      </c>
      <c r="ET320" s="7">
        <f t="shared" ca="1" si="1338"/>
        <v>-4.8321222890749915E-2</v>
      </c>
      <c r="EU320" s="7">
        <f t="shared" ca="1" si="1339"/>
        <v>0</v>
      </c>
      <c r="EV320" s="7">
        <f t="shared" ca="1" si="1340"/>
        <v>0</v>
      </c>
      <c r="EW320" s="7" t="str">
        <f ca="1">IFERROR(IF(EW319+EV320&gt;EX$4,EW319,EW319+EV320),"")</f>
        <v/>
      </c>
      <c r="EX320" s="7">
        <f t="shared" ca="1" si="1509"/>
        <v>0</v>
      </c>
      <c r="EY320" s="7">
        <f t="shared" ca="1" si="1341"/>
        <v>0.658707118820819</v>
      </c>
      <c r="EZ320" s="7">
        <f t="shared" ca="1" si="1342"/>
        <v>3.3600573486873286E-2</v>
      </c>
      <c r="FA320" s="7">
        <f t="shared" ca="1" si="1343"/>
        <v>1</v>
      </c>
      <c r="FB320" s="7" t="str">
        <f t="shared" ca="1" si="1344"/>
        <v>3</v>
      </c>
      <c r="FC320" s="7" t="str">
        <f ca="1">IFERROR(IF(FC319+FB320&gt;FD$4,FC319,FC319+FB320),"")</f>
        <v/>
      </c>
      <c r="FD320" s="7">
        <f t="shared" ca="1" si="1510"/>
        <v>0</v>
      </c>
      <c r="FE320" s="7">
        <f t="shared" ca="1" si="1345"/>
        <v>0.98190586614101893</v>
      </c>
      <c r="FF320" s="7">
        <f t="shared" ca="1" si="1346"/>
        <v>-0.28959817383332664</v>
      </c>
      <c r="FG320" s="7">
        <f t="shared" ca="1" si="1347"/>
        <v>0</v>
      </c>
      <c r="FH320" s="7">
        <f t="shared" ca="1" si="1348"/>
        <v>0</v>
      </c>
      <c r="FI320" s="7" t="str">
        <f ca="1">IFERROR(IF(FI319+FH320&gt;FJ$4,FI319,FI319+FH320),"")</f>
        <v/>
      </c>
      <c r="FJ320" s="7">
        <f t="shared" ca="1" si="1511"/>
        <v>0</v>
      </c>
      <c r="FK320" s="7">
        <f t="shared" ca="1" si="1349"/>
        <v>0.61390064635530517</v>
      </c>
      <c r="FL320" s="7">
        <f t="shared" ca="1" si="1350"/>
        <v>7.8407045952387122E-2</v>
      </c>
      <c r="FM320" s="7">
        <f t="shared" ca="1" si="1351"/>
        <v>1</v>
      </c>
      <c r="FN320" s="7" t="str">
        <f t="shared" ca="1" si="1352"/>
        <v>3</v>
      </c>
      <c r="FO320" s="7" t="str">
        <f ca="1">IFERROR(IF(FO319+FN320&gt;FP$4,FO319,FO319+FN320),"")</f>
        <v/>
      </c>
      <c r="FP320" s="7">
        <f t="shared" ca="1" si="1512"/>
        <v>0</v>
      </c>
      <c r="FQ320" s="7">
        <f t="shared" ca="1" si="1353"/>
        <v>0.30444468893494125</v>
      </c>
      <c r="FR320" s="7">
        <f t="shared" ca="1" si="1354"/>
        <v>0.38786300337275104</v>
      </c>
      <c r="FS320" s="7">
        <f t="shared" ca="1" si="1355"/>
        <v>1</v>
      </c>
      <c r="FT320" s="7" t="str">
        <f t="shared" ca="1" si="1356"/>
        <v>3</v>
      </c>
      <c r="FU320" s="7" t="str">
        <f ca="1">IFERROR(IF(FU319+FT320&gt;FV$4,FU319,FU319+FT320),"")</f>
        <v/>
      </c>
      <c r="FV320" s="7">
        <f t="shared" ca="1" si="1513"/>
        <v>0</v>
      </c>
      <c r="FW320" s="7">
        <f t="shared" ca="1" si="1357"/>
        <v>0.70199377187696554</v>
      </c>
      <c r="FX320" s="7">
        <f t="shared" ca="1" si="1358"/>
        <v>-9.6860795692732538E-3</v>
      </c>
      <c r="FY320" s="7">
        <f t="shared" ca="1" si="1359"/>
        <v>0</v>
      </c>
      <c r="FZ320" s="7">
        <f t="shared" ca="1" si="1360"/>
        <v>0</v>
      </c>
      <c r="GA320" s="7" t="str">
        <f ca="1">IFERROR(IF(GA319+FZ320&gt;GB$4,GA319,GA319+FZ320),"")</f>
        <v/>
      </c>
      <c r="GB320" s="7">
        <f t="shared" ca="1" si="1514"/>
        <v>0</v>
      </c>
      <c r="GC320" s="7">
        <f t="shared" ca="1" si="1361"/>
        <v>0.85917615889782273</v>
      </c>
      <c r="GD320" s="7">
        <f t="shared" ca="1" si="1362"/>
        <v>-0.16686846659013044</v>
      </c>
      <c r="GE320" s="7">
        <f t="shared" ca="1" si="1363"/>
        <v>0</v>
      </c>
      <c r="GF320" s="7">
        <f t="shared" ca="1" si="1364"/>
        <v>0</v>
      </c>
      <c r="GG320" s="7" t="str">
        <f ca="1">IFERROR(IF(GG319+GF320&gt;GH$4,GG319,GG319+GF320),"")</f>
        <v/>
      </c>
      <c r="GH320" s="7">
        <f t="shared" ca="1" si="1515"/>
        <v>0</v>
      </c>
      <c r="GI320" s="7">
        <f t="shared" ca="1" si="1365"/>
        <v>0.52808069133149838</v>
      </c>
      <c r="GJ320" s="7">
        <f t="shared" ca="1" si="1366"/>
        <v>0.16422700097619392</v>
      </c>
      <c r="GK320" s="7">
        <f t="shared" ca="1" si="1367"/>
        <v>1</v>
      </c>
      <c r="GL320" s="7" t="str">
        <f t="shared" ca="1" si="1368"/>
        <v>3</v>
      </c>
      <c r="GM320" s="7" t="str">
        <f ca="1">IFERROR(IF(GM319+GL320&gt;GN$4,GM319,GM319+GL320),"")</f>
        <v/>
      </c>
      <c r="GN320" s="7">
        <f t="shared" ca="1" si="1516"/>
        <v>0</v>
      </c>
      <c r="GO320" s="7">
        <f t="shared" ca="1" si="1369"/>
        <v>0.65325124598926387</v>
      </c>
      <c r="GP320" s="7">
        <f t="shared" ca="1" si="1370"/>
        <v>3.9056446318428417E-2</v>
      </c>
      <c r="GQ320" s="7">
        <f t="shared" ca="1" si="1371"/>
        <v>1</v>
      </c>
      <c r="GR320" s="7" t="str">
        <f t="shared" ca="1" si="1372"/>
        <v>3</v>
      </c>
      <c r="GS320" s="7" t="str">
        <f ca="1">IFERROR(IF(GS319+GR320&gt;GT$4,GS319,GS319+GR320),"")</f>
        <v/>
      </c>
      <c r="GT320" s="7">
        <f t="shared" ca="1" si="1517"/>
        <v>0</v>
      </c>
      <c r="GU320" s="7">
        <f t="shared" ca="1" si="1373"/>
        <v>0.20676354818874887</v>
      </c>
      <c r="GV320" s="7">
        <f t="shared" ca="1" si="1374"/>
        <v>0.48554414411894342</v>
      </c>
      <c r="GW320" s="7">
        <f t="shared" ca="1" si="1375"/>
        <v>1</v>
      </c>
      <c r="GX320" s="7" t="str">
        <f t="shared" ca="1" si="1376"/>
        <v>3</v>
      </c>
      <c r="GY320" s="7" t="str">
        <f ca="1">IFERROR(IF(GY319+GX320&gt;GZ$4,GY319,GY319+GX320),"")</f>
        <v/>
      </c>
      <c r="GZ320" s="7">
        <f t="shared" ca="1" si="1518"/>
        <v>0</v>
      </c>
      <c r="HA320" s="7">
        <f t="shared" ca="1" si="1377"/>
        <v>0.83309122617096842</v>
      </c>
      <c r="HB320" s="7">
        <f t="shared" ca="1" si="1378"/>
        <v>-0.14078353386327613</v>
      </c>
      <c r="HC320" s="7">
        <f t="shared" ca="1" si="1379"/>
        <v>0</v>
      </c>
      <c r="HD320" s="7">
        <f t="shared" ca="1" si="1380"/>
        <v>0</v>
      </c>
      <c r="HE320" s="7" t="str">
        <f ca="1">IFERROR(IF(HE319+HD320&gt;HF$4,HE319,HE319+HD320),"")</f>
        <v/>
      </c>
      <c r="HF320" s="7">
        <f t="shared" ca="1" si="1519"/>
        <v>0</v>
      </c>
      <c r="HG320" s="7">
        <f t="shared" ca="1" si="1381"/>
        <v>0.94385523291798135</v>
      </c>
      <c r="HH320" s="7">
        <f t="shared" ca="1" si="1382"/>
        <v>-0.25154754061028906</v>
      </c>
      <c r="HI320" s="7">
        <f t="shared" ca="1" si="1383"/>
        <v>0</v>
      </c>
      <c r="HJ320" s="7">
        <f t="shared" ca="1" si="1384"/>
        <v>0</v>
      </c>
      <c r="HK320" s="7" t="str">
        <f ca="1">IFERROR(IF(HK319+HJ320&gt;HL$4,HK319,HK319+HJ320),"")</f>
        <v/>
      </c>
      <c r="HL320" s="7">
        <f t="shared" ca="1" si="1520"/>
        <v>0</v>
      </c>
      <c r="HM320" s="7">
        <f t="shared" ca="1" si="1385"/>
        <v>0.18766120589300239</v>
      </c>
      <c r="HN320" s="7">
        <f t="shared" ca="1" si="1386"/>
        <v>0.5046464864146899</v>
      </c>
      <c r="HO320" s="7">
        <f t="shared" ca="1" si="1387"/>
        <v>1</v>
      </c>
      <c r="HP320" s="7" t="str">
        <f t="shared" ca="1" si="1388"/>
        <v>3</v>
      </c>
      <c r="HQ320" s="7" t="str">
        <f ca="1">IFERROR(IF(HQ319+HP320&gt;HR$4,HQ319,HQ319+HP320),"")</f>
        <v/>
      </c>
      <c r="HR320" s="7">
        <f t="shared" ca="1" si="1521"/>
        <v>0</v>
      </c>
      <c r="HS320" s="7">
        <f t="shared" ca="1" si="1389"/>
        <v>0.40294237018497148</v>
      </c>
      <c r="HT320" s="7">
        <f t="shared" ca="1" si="1390"/>
        <v>0.28936532212272081</v>
      </c>
      <c r="HU320" s="7">
        <f t="shared" ca="1" si="1391"/>
        <v>1</v>
      </c>
      <c r="HV320" s="7" t="str">
        <f t="shared" ca="1" si="1392"/>
        <v>3</v>
      </c>
      <c r="HW320" s="7" t="str">
        <f ca="1">IFERROR(IF(HW319+HV320&gt;HX$4,HW319,HW319+HV320),"")</f>
        <v/>
      </c>
      <c r="HX320" s="7">
        <f t="shared" ca="1" si="1522"/>
        <v>0</v>
      </c>
      <c r="HY320" s="7">
        <f t="shared" ca="1" si="1393"/>
        <v>0.55498945053192439</v>
      </c>
      <c r="HZ320" s="7">
        <f t="shared" ca="1" si="1394"/>
        <v>0.1373182417757679</v>
      </c>
      <c r="IA320" s="7">
        <f t="shared" ca="1" si="1395"/>
        <v>1</v>
      </c>
      <c r="IB320" s="7" t="str">
        <f t="shared" ca="1" si="1396"/>
        <v>3</v>
      </c>
      <c r="IC320" s="7" t="str">
        <f ca="1">IFERROR(IF(IC319+IB320&gt;ID$4,IC319,IC319+IB320),"")</f>
        <v/>
      </c>
      <c r="ID320" s="7">
        <f t="shared" ca="1" si="1523"/>
        <v>0</v>
      </c>
      <c r="IE320" s="7">
        <f t="shared" ca="1" si="1397"/>
        <v>0.26834456166410647</v>
      </c>
      <c r="IF320" s="7">
        <f t="shared" ca="1" si="1398"/>
        <v>0.42396313064358582</v>
      </c>
      <c r="IG320" s="7">
        <f t="shared" ca="1" si="1399"/>
        <v>1</v>
      </c>
      <c r="IH320" s="7" t="str">
        <f t="shared" ca="1" si="1400"/>
        <v>3</v>
      </c>
      <c r="II320" s="7" t="str">
        <f ca="1">IFERROR(IF(II319+IH320&gt;IJ$4,II319,II319+IH320),"")</f>
        <v/>
      </c>
      <c r="IJ320" s="7">
        <f t="shared" ca="1" si="1524"/>
        <v>0</v>
      </c>
      <c r="IK320" s="7">
        <f t="shared" ca="1" si="1401"/>
        <v>0.53828259660673494</v>
      </c>
      <c r="IL320" s="7">
        <f t="shared" ca="1" si="1402"/>
        <v>0.15402509570095735</v>
      </c>
      <c r="IM320" s="7">
        <f t="shared" ca="1" si="1403"/>
        <v>1</v>
      </c>
      <c r="IN320" s="7" t="str">
        <f t="shared" ca="1" si="1404"/>
        <v>3</v>
      </c>
      <c r="IO320" s="7" t="str">
        <f ca="1">IFERROR(IF(IO319+IN320&gt;IP$4,IO319,IO319+IN320),"")</f>
        <v/>
      </c>
      <c r="IP320" s="7">
        <f t="shared" ca="1" si="1525"/>
        <v>0</v>
      </c>
      <c r="IQ320" s="7">
        <f t="shared" ca="1" si="1405"/>
        <v>0.14830783244428103</v>
      </c>
      <c r="IR320" s="7">
        <f t="shared" ca="1" si="1406"/>
        <v>0.54399985986341126</v>
      </c>
      <c r="IS320" s="7">
        <f t="shared" ca="1" si="1407"/>
        <v>1</v>
      </c>
      <c r="IT320" s="7" t="str">
        <f t="shared" ca="1" si="1408"/>
        <v>3</v>
      </c>
      <c r="IU320" s="7" t="str">
        <f ca="1">IFERROR(IF(IU319+IT320&gt;IV$4,IU319,IU319+IT320),"")</f>
        <v/>
      </c>
      <c r="IV320" s="7">
        <f t="shared" ca="1" si="1526"/>
        <v>0</v>
      </c>
      <c r="IW320" s="7">
        <f t="shared" ca="1" si="1409"/>
        <v>0.9957174093887079</v>
      </c>
      <c r="IX320" s="7">
        <f t="shared" ca="1" si="1410"/>
        <v>-0.30340971708101561</v>
      </c>
      <c r="IY320" s="7">
        <f t="shared" ca="1" si="1411"/>
        <v>0</v>
      </c>
      <c r="IZ320" s="7">
        <f t="shared" ca="1" si="1412"/>
        <v>0</v>
      </c>
      <c r="JA320" s="7" t="str">
        <f ca="1">IFERROR(IF(JA319+IZ320&gt;JB$4,JA319,JA319+IZ320),"")</f>
        <v/>
      </c>
      <c r="JB320" s="7">
        <f t="shared" ca="1" si="1527"/>
        <v>0</v>
      </c>
      <c r="JC320" s="7">
        <f t="shared" ca="1" si="1413"/>
        <v>0.66646101197691188</v>
      </c>
      <c r="JD320" s="7">
        <f t="shared" ca="1" si="1414"/>
        <v>2.5846680330780414E-2</v>
      </c>
      <c r="JE320" s="7">
        <f t="shared" ca="1" si="1415"/>
        <v>1</v>
      </c>
      <c r="JF320" s="7" t="str">
        <f t="shared" ca="1" si="1416"/>
        <v>3</v>
      </c>
      <c r="JG320" s="7" t="str">
        <f ca="1">IFERROR(IF(JG319+JF320&gt;JH$4,JG319,JG319+JF320),"")</f>
        <v/>
      </c>
      <c r="JH320" s="7">
        <f t="shared" ca="1" si="1528"/>
        <v>0</v>
      </c>
      <c r="JI320" s="7">
        <f t="shared" ca="1" si="1417"/>
        <v>0.13407065261245277</v>
      </c>
      <c r="JJ320" s="7">
        <f t="shared" ca="1" si="1418"/>
        <v>0.55823703969523952</v>
      </c>
      <c r="JK320" s="7">
        <f t="shared" ca="1" si="1419"/>
        <v>1</v>
      </c>
      <c r="JL320" s="7" t="str">
        <f t="shared" ca="1" si="1420"/>
        <v>3</v>
      </c>
      <c r="JM320" s="7" t="str">
        <f ca="1">IFERROR(IF(JM319+JL320&gt;JN$4,JM319,JM319+JL320),"")</f>
        <v/>
      </c>
      <c r="JN320" s="7">
        <f t="shared" ca="1" si="1529"/>
        <v>0</v>
      </c>
      <c r="JO320" s="7">
        <f t="shared" ca="1" si="1421"/>
        <v>0.30519814104170417</v>
      </c>
      <c r="JP320" s="7">
        <f t="shared" ca="1" si="1422"/>
        <v>0.38710955126598812</v>
      </c>
      <c r="JQ320" s="7">
        <f t="shared" ca="1" si="1423"/>
        <v>1</v>
      </c>
      <c r="JR320" s="7" t="str">
        <f t="shared" ca="1" si="1424"/>
        <v>3</v>
      </c>
      <c r="JS320" s="7" t="str">
        <f ca="1">IFERROR(IF(JS319+JR320&gt;JT$4,JS319,JS319+JR320),"")</f>
        <v/>
      </c>
      <c r="JT320" s="7">
        <f t="shared" ca="1" si="1530"/>
        <v>0</v>
      </c>
      <c r="JU320" s="7">
        <f t="shared" ca="1" si="1425"/>
        <v>0.5913825690273703</v>
      </c>
      <c r="JV320" s="7">
        <f t="shared" ca="1" si="1426"/>
        <v>0.10092512328032199</v>
      </c>
      <c r="JW320" s="7">
        <f t="shared" ca="1" si="1427"/>
        <v>1</v>
      </c>
      <c r="JX320" s="7" t="str">
        <f t="shared" ca="1" si="1428"/>
        <v>3</v>
      </c>
      <c r="JY320" s="7" t="str">
        <f ca="1">IFERROR(IF(JY319+JX320&gt;JZ$4,JY319,JY319+JX320),"")</f>
        <v/>
      </c>
      <c r="JZ320" s="7">
        <f t="shared" ca="1" si="1531"/>
        <v>0</v>
      </c>
      <c r="KA320" s="7">
        <f t="shared" ca="1" si="1429"/>
        <v>0.24736887323041601</v>
      </c>
      <c r="KB320" s="7">
        <f t="shared" ca="1" si="1430"/>
        <v>0.44493881907727628</v>
      </c>
      <c r="KC320" s="7">
        <f t="shared" ca="1" si="1431"/>
        <v>1</v>
      </c>
      <c r="KD320" s="7" t="str">
        <f t="shared" ca="1" si="1432"/>
        <v>3</v>
      </c>
      <c r="KE320" s="7" t="str">
        <f ca="1">IFERROR(IF(KE319+KD320&gt;KF$4,KE319,KE319+KD320),"")</f>
        <v/>
      </c>
      <c r="KF320" s="7">
        <f t="shared" ca="1" si="1532"/>
        <v>0</v>
      </c>
      <c r="KG320" s="7">
        <f t="shared" ca="1" si="1433"/>
        <v>0.70898278673204762</v>
      </c>
      <c r="KH320" s="7">
        <f t="shared" ca="1" si="1434"/>
        <v>-1.667509442435533E-2</v>
      </c>
      <c r="KI320" s="7">
        <f t="shared" ca="1" si="1435"/>
        <v>0</v>
      </c>
      <c r="KJ320" s="7">
        <f t="shared" ca="1" si="1436"/>
        <v>0</v>
      </c>
      <c r="KK320" s="7" t="str">
        <f ca="1">IFERROR(IF(KK319+KJ320&gt;KL$4,KK319,KK319+KJ320),"")</f>
        <v/>
      </c>
      <c r="KL320" s="7">
        <f t="shared" ca="1" si="1533"/>
        <v>0</v>
      </c>
      <c r="KM320" s="7">
        <f t="shared" ca="1" si="1437"/>
        <v>0.4962863052593991</v>
      </c>
      <c r="KN320" s="7">
        <f t="shared" ca="1" si="1438"/>
        <v>0.19602138704829319</v>
      </c>
      <c r="KO320" s="7">
        <f t="shared" ca="1" si="1439"/>
        <v>1</v>
      </c>
      <c r="KP320" s="7" t="str">
        <f t="shared" ca="1" si="1440"/>
        <v>3</v>
      </c>
      <c r="KQ320" s="7" t="str">
        <f ca="1">IFERROR(IF(KQ319+KP320&gt;KR$4,KQ319,KQ319+KP320),"")</f>
        <v/>
      </c>
      <c r="KR320" s="7">
        <f t="shared" ca="1" si="1534"/>
        <v>0</v>
      </c>
      <c r="KS320" s="7">
        <f t="shared" ca="1" si="1441"/>
        <v>5.0882592401637949E-2</v>
      </c>
      <c r="KT320" s="7">
        <f t="shared" ca="1" si="1442"/>
        <v>0.64142509990605434</v>
      </c>
      <c r="KU320" s="7">
        <f t="shared" ca="1" si="1443"/>
        <v>1</v>
      </c>
      <c r="KV320" s="7" t="str">
        <f t="shared" ca="1" si="1444"/>
        <v>3</v>
      </c>
      <c r="KW320" s="7" t="str">
        <f ca="1">IFERROR(IF(KW319+KV320&gt;KX$4,KW319,KW319+KV320),"")</f>
        <v/>
      </c>
      <c r="KX320" s="7">
        <f t="shared" ca="1" si="1535"/>
        <v>0</v>
      </c>
      <c r="KY320" s="7">
        <f t="shared" ca="1" si="1445"/>
        <v>7.9642198508005579E-2</v>
      </c>
      <c r="KZ320" s="7">
        <f t="shared" ca="1" si="1446"/>
        <v>0.61266549379968671</v>
      </c>
      <c r="LA320" s="7">
        <f t="shared" ca="1" si="1447"/>
        <v>1</v>
      </c>
      <c r="LB320" s="7" t="str">
        <f t="shared" ca="1" si="1448"/>
        <v>3</v>
      </c>
      <c r="LC320" s="7" t="str">
        <f ca="1">IFERROR(IF(LC319+LB320&gt;LD$4,LC319,LC319+LB320),"")</f>
        <v/>
      </c>
      <c r="LD320" s="7">
        <f t="shared" ca="1" si="1536"/>
        <v>0</v>
      </c>
      <c r="LE320" s="7">
        <f t="shared" ca="1" si="1449"/>
        <v>0.111357151434611</v>
      </c>
      <c r="LF320" s="7">
        <f t="shared" ca="1" si="1450"/>
        <v>0.58095054087308129</v>
      </c>
      <c r="LG320" s="7">
        <f t="shared" ca="1" si="1451"/>
        <v>1</v>
      </c>
      <c r="LH320" s="7" t="str">
        <f t="shared" ca="1" si="1452"/>
        <v>3</v>
      </c>
      <c r="LI320" s="7" t="str">
        <f ca="1">IFERROR(IF(LI319+LH320&gt;LJ$4,LI319,LI319+LH320),"")</f>
        <v/>
      </c>
      <c r="LJ320" s="7">
        <f t="shared" ca="1" si="1537"/>
        <v>0</v>
      </c>
      <c r="LK320" s="7">
        <f t="shared" ca="1" si="1453"/>
        <v>0.33747173797594998</v>
      </c>
      <c r="LL320" s="7">
        <f t="shared" ca="1" si="1454"/>
        <v>0.35483595433174231</v>
      </c>
      <c r="LM320" s="7">
        <f t="shared" ca="1" si="1455"/>
        <v>1</v>
      </c>
      <c r="LN320" s="7" t="str">
        <f t="shared" ca="1" si="1456"/>
        <v>3</v>
      </c>
      <c r="LO320" s="7" t="str">
        <f ca="1">IFERROR(IF(LO319+LN320&gt;LP$4,LO319,LO319+LN320),"")</f>
        <v/>
      </c>
      <c r="LP320" s="7">
        <f t="shared" ca="1" si="1538"/>
        <v>0</v>
      </c>
      <c r="LQ320" s="7">
        <f t="shared" ca="1" si="1457"/>
        <v>0.18515098308618982</v>
      </c>
      <c r="LR320" s="7">
        <f t="shared" ca="1" si="1458"/>
        <v>0.50715670922150247</v>
      </c>
      <c r="LS320" s="7">
        <f t="shared" ca="1" si="1459"/>
        <v>1</v>
      </c>
      <c r="LT320" s="7" t="str">
        <f t="shared" ca="1" si="1460"/>
        <v>3</v>
      </c>
      <c r="LU320" s="7" t="str">
        <f ca="1">IFERROR(IF(LU319+LT320&gt;LV$4,LU319,LU319+LT320),"")</f>
        <v/>
      </c>
      <c r="LV320" s="7">
        <f t="shared" ca="1" si="1539"/>
        <v>0</v>
      </c>
      <c r="LW320" s="7">
        <f t="shared" ca="1" si="1461"/>
        <v>0.44974499148138536</v>
      </c>
      <c r="LX320" s="7">
        <f t="shared" ca="1" si="1462"/>
        <v>0.24256270082630693</v>
      </c>
      <c r="LY320" s="7">
        <f t="shared" ca="1" si="1463"/>
        <v>1</v>
      </c>
      <c r="LZ320" s="7" t="str">
        <f t="shared" ca="1" si="1464"/>
        <v>3</v>
      </c>
      <c r="MA320" s="7" t="str">
        <f ca="1">IFERROR(IF(MA319+LZ320&gt;MB$4,MA319,MA319+LZ320),"")</f>
        <v/>
      </c>
      <c r="MB320" s="7">
        <f t="shared" ca="1" si="1540"/>
        <v>0</v>
      </c>
      <c r="MC320" s="7">
        <f t="shared" ca="1" si="1465"/>
        <v>0.97776562149825652</v>
      </c>
      <c r="MD320" s="7">
        <f t="shared" ca="1" si="1466"/>
        <v>-0.28545792919056423</v>
      </c>
      <c r="ME320" s="7">
        <f t="shared" ca="1" si="1467"/>
        <v>0</v>
      </c>
      <c r="MF320" s="7">
        <f t="shared" ca="1" si="1468"/>
        <v>0</v>
      </c>
      <c r="MG320" s="7" t="str">
        <f ca="1">IFERROR(IF(MG319+MF320&gt;MH$4,MG319,MG319+MF320),"")</f>
        <v/>
      </c>
      <c r="MH320" s="7">
        <f t="shared" ca="1" si="1541"/>
        <v>0</v>
      </c>
      <c r="MI320" s="7">
        <f t="shared" ca="1" si="1469"/>
        <v>0.63026771916543489</v>
      </c>
      <c r="MJ320" s="7">
        <f t="shared" ca="1" si="1470"/>
        <v>6.2039973142257399E-2</v>
      </c>
      <c r="MK320" s="7">
        <f t="shared" ca="1" si="1471"/>
        <v>1</v>
      </c>
      <c r="ML320" s="7" t="str">
        <f t="shared" ca="1" si="1472"/>
        <v>3</v>
      </c>
      <c r="MM320" s="7" t="str">
        <f ca="1">IFERROR(IF(MM319+ML320&gt;MN$4,MM319,MM319+ML320),"")</f>
        <v/>
      </c>
      <c r="MN320" s="7">
        <f t="shared" ca="1" si="1542"/>
        <v>0</v>
      </c>
      <c r="MO320" s="7">
        <f t="shared" ca="1" si="1473"/>
        <v>0.66698407901147727</v>
      </c>
      <c r="MP320" s="7">
        <f t="shared" ca="1" si="1474"/>
        <v>2.532361329621502E-2</v>
      </c>
      <c r="MQ320" s="7">
        <f t="shared" ca="1" si="1475"/>
        <v>1</v>
      </c>
      <c r="MR320" s="7" t="str">
        <f t="shared" ca="1" si="1476"/>
        <v>3</v>
      </c>
      <c r="MS320" s="7" t="str">
        <f ca="1">IFERROR(IF(MS319+MR320&gt;MT$4,MS319,MS319+MR320),"")</f>
        <v/>
      </c>
      <c r="MT320" s="7">
        <f t="shared" ca="1" si="1543"/>
        <v>0</v>
      </c>
      <c r="MU320" s="7">
        <f t="shared" ca="1" si="1477"/>
        <v>0.24521875596302301</v>
      </c>
      <c r="MV320" s="7">
        <f t="shared" ca="1" si="1478"/>
        <v>0.44708893634466929</v>
      </c>
      <c r="MW320" s="7">
        <f t="shared" ca="1" si="1479"/>
        <v>1</v>
      </c>
      <c r="MX320" s="7" t="str">
        <f t="shared" ca="1" si="1480"/>
        <v>3</v>
      </c>
      <c r="MY320" s="7" t="str">
        <f ca="1">IFERROR(IF(MY319+MX320&gt;MZ$4,MY319,MY319+MX320),"")</f>
        <v/>
      </c>
      <c r="MZ320" s="7">
        <f t="shared" ca="1" si="1544"/>
        <v>0</v>
      </c>
      <c r="NA320" s="7">
        <f t="shared" ca="1" si="1481"/>
        <v>0.43300361257216124</v>
      </c>
      <c r="NB320" s="7">
        <f t="shared" ca="1" si="1482"/>
        <v>0.25930407973553105</v>
      </c>
      <c r="NC320" s="7">
        <f t="shared" ca="1" si="1483"/>
        <v>1</v>
      </c>
      <c r="ND320" s="7" t="str">
        <f t="shared" ca="1" si="1484"/>
        <v>3</v>
      </c>
      <c r="NE320" s="7" t="str">
        <f ca="1">IFERROR(IF(NE319+ND320&gt;NF$4,NE319,NE319+ND320),"")</f>
        <v/>
      </c>
      <c r="NF320" s="7">
        <f t="shared" ca="1" si="1545"/>
        <v>0</v>
      </c>
      <c r="NG320" s="7">
        <f t="shared" ca="1" si="1485"/>
        <v>0.93368267454914511</v>
      </c>
      <c r="NH320" s="7">
        <f t="shared" ca="1" si="1486"/>
        <v>-0.24137498224145282</v>
      </c>
      <c r="NI320" s="7">
        <f t="shared" ca="1" si="1487"/>
        <v>0</v>
      </c>
      <c r="NJ320" s="7">
        <f t="shared" ca="1" si="1488"/>
        <v>0</v>
      </c>
      <c r="NK320" s="7" t="str">
        <f ca="1">IFERROR(IF(NK319+NJ320&gt;NL$4,NK319,NK319+NJ320),"")</f>
        <v/>
      </c>
      <c r="NL320" s="7">
        <f t="shared" ca="1" si="1546"/>
        <v>0</v>
      </c>
      <c r="NM320" s="7">
        <f t="shared" ca="1" si="1489"/>
        <v>0.55207808500333144</v>
      </c>
      <c r="NN320" s="7">
        <f t="shared" ca="1" si="1490"/>
        <v>0.14022960730436085</v>
      </c>
      <c r="NO320" s="7">
        <f t="shared" ca="1" si="1491"/>
        <v>1</v>
      </c>
      <c r="NP320" s="7" t="str">
        <f t="shared" ca="1" si="1492"/>
        <v>3</v>
      </c>
      <c r="NQ320" s="7" t="str">
        <f ca="1">IFERROR(IF(NQ319+NP320&gt;NR$4,NQ319,NQ319+NP320),"")</f>
        <v/>
      </c>
      <c r="NR320" s="7">
        <f t="shared" ca="1" si="1547"/>
        <v>0</v>
      </c>
      <c r="NT320">
        <v>322</v>
      </c>
      <c r="NU320" s="7" t="s">
        <v>19</v>
      </c>
      <c r="NV320" s="7" t="str">
        <f t="shared" ref="NV320:NV383" ca="1" si="1598">IFERROR(RAND()+NZ320,"")</f>
        <v/>
      </c>
      <c r="NW320" s="7" t="str">
        <f t="shared" ca="1" si="1493"/>
        <v/>
      </c>
      <c r="NX320" t="str">
        <f ca="1">IFERROR(VLOOKUP(NT320,$K$3:$AK$568,8,FALSE),"")</f>
        <v/>
      </c>
      <c r="NY320" t="str">
        <f ca="1">IFERROR(VLOOKUP(NT320,$K$3:$AK$568,9,FALSE),"")</f>
        <v/>
      </c>
      <c r="NZ320" s="7" t="str">
        <f ca="1">IFERROR(VLOOKUP(NT320,$K$3:$AK$568,27,FALSE),"")</f>
        <v/>
      </c>
      <c r="OB320">
        <v>322</v>
      </c>
      <c r="OC320" s="7" t="s">
        <v>19</v>
      </c>
      <c r="OD320" t="e">
        <f t="shared" ca="1" si="1548"/>
        <v>#N/A</v>
      </c>
      <c r="OE320" s="7" t="str">
        <f t="shared" ca="1" si="1549"/>
        <v/>
      </c>
      <c r="OF320" s="7" t="str">
        <f t="shared" ca="1" si="1550"/>
        <v/>
      </c>
      <c r="OG320" t="str">
        <f t="shared" ca="1" si="1551"/>
        <v/>
      </c>
      <c r="OI320">
        <v>322</v>
      </c>
      <c r="OJ320" s="7" t="s">
        <v>19</v>
      </c>
      <c r="OK320" s="7" t="str">
        <f t="shared" ca="1" si="1552"/>
        <v/>
      </c>
      <c r="OL320" s="7" t="str">
        <f t="shared" ca="1" si="1553"/>
        <v/>
      </c>
      <c r="OM320" t="str">
        <f ca="1">IFERROR(VLOOKUP(OI320,$L$3:$AK$568,7,FALSE),"")</f>
        <v/>
      </c>
      <c r="ON320" t="str">
        <f ca="1">IFERROR(VLOOKUP(OI320,$L$3:$AK$568,8,FALSE),"")</f>
        <v/>
      </c>
      <c r="OO320" s="7" t="str">
        <f ca="1">IFERROR(VLOOKUP(OI320,$L$3:$AK$568,26,FALSE),"")</f>
        <v/>
      </c>
      <c r="OQ320">
        <v>322</v>
      </c>
      <c r="OR320" s="7" t="s">
        <v>19</v>
      </c>
      <c r="OS320" t="e">
        <f t="shared" ca="1" si="1554"/>
        <v>#N/A</v>
      </c>
      <c r="OT320" s="7" t="str">
        <f t="shared" ca="1" si="1555"/>
        <v/>
      </c>
      <c r="OU320" s="7" t="str">
        <f t="shared" ca="1" si="1556"/>
        <v/>
      </c>
      <c r="OV320" t="str">
        <f t="shared" ca="1" si="1557"/>
        <v/>
      </c>
      <c r="OX320">
        <v>322</v>
      </c>
      <c r="OY320" s="7" t="s">
        <v>19</v>
      </c>
      <c r="OZ320" s="7" t="str">
        <f t="shared" ca="1" si="1558"/>
        <v/>
      </c>
      <c r="PA320" s="7" t="str">
        <f t="shared" ca="1" si="1559"/>
        <v/>
      </c>
      <c r="PB320" t="str">
        <f ca="1">IFERROR(VLOOKUP(OX320,$M$3:$AK$568,6,FALSE),"")</f>
        <v/>
      </c>
      <c r="PC320" t="str">
        <f ca="1">IFERROR(VLOOKUP(OX320,$M$3:$AK$568,7,FALSE),"")</f>
        <v/>
      </c>
      <c r="PD320" s="7" t="str">
        <f ca="1">IFERROR(VLOOKUP(OX320,$M$3:$AK$568,25,FALSE),"")</f>
        <v/>
      </c>
      <c r="PF320">
        <v>322</v>
      </c>
      <c r="PG320" s="7" t="s">
        <v>19</v>
      </c>
      <c r="PH320" t="e">
        <f t="shared" ca="1" si="1560"/>
        <v>#N/A</v>
      </c>
      <c r="PI320" s="7" t="str">
        <f t="shared" ca="1" si="1561"/>
        <v/>
      </c>
      <c r="PJ320" s="7" t="str">
        <f t="shared" ca="1" si="1562"/>
        <v/>
      </c>
      <c r="PK320" t="str">
        <f t="shared" ca="1" si="1563"/>
        <v/>
      </c>
      <c r="PM320">
        <v>322</v>
      </c>
      <c r="PN320" s="7" t="s">
        <v>19</v>
      </c>
      <c r="PO320" s="202" t="str">
        <f t="shared" ca="1" si="1564"/>
        <v/>
      </c>
      <c r="PP320" s="7" t="str">
        <f t="shared" ca="1" si="1565"/>
        <v/>
      </c>
      <c r="PQ320" t="str">
        <f ca="1">IFERROR(VLOOKUP(PM320,$G$325:$R$409,12,FALSE),"")</f>
        <v/>
      </c>
      <c r="PR320" t="e">
        <f ca="1">VLOOKUP(PM320,$G$324:$Q$409,11,FALSE)</f>
        <v>#N/A</v>
      </c>
      <c r="PS320" s="7" t="str">
        <f ca="1">VLOOKUP(PQ320,$R$325:$Y$409,8,FALSE)</f>
        <v>- -</v>
      </c>
      <c r="PT320" s="7">
        <f ca="1">ReSt</f>
        <v>-4</v>
      </c>
      <c r="PU320" s="7" t="e">
        <f t="shared" ca="1" si="1566"/>
        <v>#N/A</v>
      </c>
      <c r="PV320" s="7" t="e">
        <f t="shared" ca="1" si="1567"/>
        <v>#N/A</v>
      </c>
      <c r="PW320" s="7" t="str">
        <f ca="1">VLOOKUP(PQ320,$R$325:$AK$409,8,FALSE)</f>
        <v>- -</v>
      </c>
      <c r="PX320" s="7"/>
      <c r="PY320">
        <v>322</v>
      </c>
      <c r="PZ320" s="7" t="s">
        <v>19</v>
      </c>
      <c r="QA320" t="str">
        <f t="shared" ca="1" si="1568"/>
        <v/>
      </c>
      <c r="QB320" s="7" t="str">
        <f t="shared" ca="1" si="1569"/>
        <v/>
      </c>
      <c r="QC320" s="7" t="str">
        <f t="shared" ca="1" si="1570"/>
        <v/>
      </c>
      <c r="QD320" t="str">
        <f t="shared" ca="1" si="1571"/>
        <v/>
      </c>
      <c r="QF320">
        <v>322</v>
      </c>
      <c r="QG320" s="7" t="s">
        <v>19</v>
      </c>
      <c r="QH320" s="7" t="str">
        <f t="shared" ca="1" si="1572"/>
        <v/>
      </c>
      <c r="QI320" s="7" t="e">
        <f t="shared" ca="1" si="1573"/>
        <v>#VALUE!</v>
      </c>
      <c r="QJ320" t="e">
        <f t="shared" ca="1" si="1574"/>
        <v>#N/A</v>
      </c>
      <c r="QK320" s="7" t="e">
        <f t="shared" ca="1" si="1575"/>
        <v>#N/A</v>
      </c>
      <c r="QM320">
        <v>322</v>
      </c>
      <c r="QN320" s="7" t="s">
        <v>19</v>
      </c>
      <c r="QO320" t="str">
        <f t="shared" ca="1" si="1576"/>
        <v/>
      </c>
      <c r="QP320" s="7" t="str">
        <f t="shared" ca="1" si="1577"/>
        <v/>
      </c>
      <c r="QQ320" t="str">
        <f t="shared" ca="1" si="1578"/>
        <v/>
      </c>
    </row>
    <row r="321" spans="1:459" x14ac:dyDescent="0.25">
      <c r="A321" s="240" t="str">
        <f>IF('Character Sheet'!$B$4="Creature","N","Y")</f>
        <v>Y</v>
      </c>
      <c r="C321" s="75"/>
      <c r="D321" s="76"/>
      <c r="F321" s="75"/>
      <c r="G321" s="76"/>
      <c r="I321" s="75"/>
      <c r="J321" s="85"/>
      <c r="K321" s="85">
        <f t="shared" ca="1" si="1589"/>
        <v>7</v>
      </c>
      <c r="L321" s="85">
        <f t="shared" ca="1" si="1587"/>
        <v>7</v>
      </c>
      <c r="M321" s="70">
        <f t="shared" ca="1" si="1593"/>
        <v>18</v>
      </c>
      <c r="O321" s="222">
        <f t="shared" ca="1" si="1596"/>
        <v>215</v>
      </c>
      <c r="Q321" s="7" t="s">
        <v>1754</v>
      </c>
      <c r="R321" s="9" t="s">
        <v>1543</v>
      </c>
      <c r="S321" s="9" t="s">
        <v>2026</v>
      </c>
      <c r="T321" s="61" t="str">
        <f>SUBSTITUTE(IFERROR(IFERROR(VLOOKUP(R321,'[1]Skill Statistics'!$A$3:$C$513,2,FALSE),VLOOKUP(Q321,'[1]Skill Statistics'!$A$3:$C$513,2,FALSE)),T320),"R*","ReSt")</f>
        <v>ReSt/ReSt</v>
      </c>
      <c r="U321" s="61" t="str">
        <f>IFERROR(IFERROR(VLOOKUP(R321,'[1]Skill Statistics'!$A$3:$C$513,3,FALSE),VLOOKUP(Q321,'[1]Skill Statistics'!$A$3:$C$513,3,FALSE)),U320)</f>
        <v>Ag</v>
      </c>
      <c r="V321" s="61" t="str">
        <f>IF(ISNUMBER(SEARCH("Category",R321)),"- -",IFERROR(IFERROR(VLOOKUP(Q321,[1]Professions!$A$4:$AM$288,MATCH(Profession,[1]Professions!$A$1:$AM$1,0),FALSE),VLOOKUP(Q321,Calculations!$B$91:$I$95,8,FALSE)),"- -"))</f>
        <v>4 / 6</v>
      </c>
      <c r="W321" s="60">
        <f t="shared" ca="1" si="1597"/>
        <v>0</v>
      </c>
      <c r="X321" s="7">
        <f ca="1">IFERROR(VLOOKUP(R321,$BS$6:$NR$519,MATCH(ActualLevel,$BS$3:$NR$3,0),FALSE),"- -")</f>
        <v>0</v>
      </c>
      <c r="Y321" s="7">
        <f t="shared" ca="1" si="1588"/>
        <v>0</v>
      </c>
      <c r="Z321" s="7">
        <f ca="1">IFERROR(VLOOKUP(Y321,Charts!$BQ$2:$BR$52,2,FALSE),"- -")</f>
        <v>-25</v>
      </c>
      <c r="AA321" s="7">
        <f t="shared" ca="1" si="1281"/>
        <v>0</v>
      </c>
      <c r="AB321" s="7">
        <f t="shared" ca="1" si="1584"/>
        <v>0</v>
      </c>
      <c r="AC321" s="7"/>
      <c r="AD321" s="7"/>
      <c r="AE321" s="7"/>
      <c r="AF321" s="7"/>
      <c r="AG321" s="7"/>
      <c r="AH321" s="43"/>
      <c r="AI321" s="7"/>
      <c r="AJ321" s="7"/>
      <c r="AK321" s="7">
        <f t="shared" ca="1" si="1282"/>
        <v>-25</v>
      </c>
      <c r="AL321" s="7"/>
      <c r="AM321" s="69">
        <f>IFERROR(VLOOKUP(R321,'[1]Skill Statistics'!$A$3:$AN$513,MATCH(Profession,'[1]Skill Statistics'!$A$2:$AN$2,0),FALSE),0)</f>
        <v>0</v>
      </c>
      <c r="AN321" s="85">
        <f>IFERROR(VLOOKUP(Q321,'[1]Skill Statistics'!$A$3:$BK$513,MATCH(Archetype,'[1]Skill Statistics'!$A$2:$BK$2,0),FALSE),0)</f>
        <v>0</v>
      </c>
      <c r="AO321" s="85">
        <f>IFERROR(VLOOKUP(Q321,'[1]Skill Statistics'!$A$3:$BB$513,MATCH(Race,'[1]Skill Statistics'!$A$2:$BB$2,0),FALSE),0)</f>
        <v>0</v>
      </c>
      <c r="AP321" s="85">
        <f t="shared" ca="1" si="1495"/>
        <v>0</v>
      </c>
      <c r="AQ321" s="70"/>
      <c r="AS321" s="69">
        <f>IFERROR(VLOOKUP(Q321,'[1]Professional Skills'!$A$4:$AM$288,MATCH(Profession,'[1]Professional Skills'!$A$3:$AM$3,0),FALSE),"- -")</f>
        <v>0</v>
      </c>
      <c r="AT321" t="s">
        <v>1812</v>
      </c>
      <c r="AU321" s="7" t="str">
        <f t="shared" si="1586"/>
        <v/>
      </c>
      <c r="AV321" s="7">
        <f t="shared" ca="1" si="1585"/>
        <v>0</v>
      </c>
      <c r="AW321" t="str">
        <f t="shared" si="1580"/>
        <v/>
      </c>
      <c r="AX321" t="str">
        <f>IFERROR(_xlfn.RANK.EQ(AW321,$AW$5:$AW$568),"")</f>
        <v/>
      </c>
      <c r="AY321">
        <f t="shared" si="1595"/>
        <v>0</v>
      </c>
      <c r="AZ321" s="70" t="str">
        <f t="shared" si="1283"/>
        <v/>
      </c>
      <c r="BB321" s="69">
        <f>IFERROR(IF(Q321="Language",VLOOKUP(R321,[1]Cultures!$B$4:$N$218,MATCH(Culture,[1]Cultures!$B$3:$N$3,0),FALSE),VLOOKUP(Q321,[1]Cultures!$B$4:$O$212,MATCH(Culture,[1]Cultures!$B$3:$O$3,0),FALSE)),"- -")</f>
        <v>0</v>
      </c>
      <c r="BC321" t="s">
        <v>1812</v>
      </c>
      <c r="BD321">
        <f t="shared" ca="1" si="1581"/>
        <v>0.81281283978608831</v>
      </c>
      <c r="BE321">
        <f t="shared" ca="1" si="1582"/>
        <v>0.81281283978608831</v>
      </c>
      <c r="BH321">
        <f ca="1">_xlfn.RANK.EQ(BE321,$BE$320:$BE$322)</f>
        <v>1</v>
      </c>
      <c r="BI321" s="7">
        <f t="shared" ca="1" si="1284"/>
        <v>0</v>
      </c>
      <c r="BK321" s="7"/>
      <c r="BL321" s="70">
        <f t="shared" ca="1" si="1286"/>
        <v>0</v>
      </c>
      <c r="BN321" s="69">
        <f>IFERROR(VLOOKUP(V321,Charts!$BT$2:$BV$14,3,FALSE),"- -")</f>
        <v>0.53846153846153844</v>
      </c>
      <c r="BO321" s="85">
        <f t="shared" ca="1" si="1496"/>
        <v>1.5978777310568741</v>
      </c>
      <c r="BP321" s="70">
        <f t="shared" ca="1" si="1583"/>
        <v>215</v>
      </c>
      <c r="BR321" s="7">
        <v>320</v>
      </c>
      <c r="BS321" s="9" t="str">
        <f ca="1">VLOOKUP(BR321,$O$3:$R$568,4,FALSE)</f>
        <v>Movement</v>
      </c>
      <c r="BT321" s="7" t="str">
        <f ca="1">VLOOKUP(BS321,$R$3:$V$568,5,FALSE)</f>
        <v>6 / 8</v>
      </c>
      <c r="BU321" s="7">
        <f ca="1">VLOOKUP(BT321,Charts!$BT$2:$BV$14,3,FALSE)</f>
        <v>0.38461538461538464</v>
      </c>
      <c r="BV321" s="7" t="str">
        <f t="shared" ca="1" si="1287"/>
        <v>6</v>
      </c>
      <c r="BW321" s="7" t="str">
        <f t="shared" ca="1" si="1288"/>
        <v>8</v>
      </c>
      <c r="BY321" s="7">
        <f t="shared" ca="1" si="1289"/>
        <v>0.4229254786909169</v>
      </c>
      <c r="BZ321" s="7">
        <f t="shared" ca="1" si="1290"/>
        <v>-3.8310094075532264E-2</v>
      </c>
      <c r="CA321" s="7">
        <f t="shared" ca="1" si="1291"/>
        <v>0</v>
      </c>
      <c r="CB321" s="7">
        <f t="shared" ca="1" si="1292"/>
        <v>0</v>
      </c>
      <c r="CC321" s="7" t="str">
        <f ca="1">IFERROR(IF(CC320+CB321&gt;CD$4,CC320,CC320+CB321),"")</f>
        <v/>
      </c>
      <c r="CD321" s="7">
        <f t="shared" ca="1" si="1497"/>
        <v>0</v>
      </c>
      <c r="CE321" s="7">
        <f t="shared" ca="1" si="1293"/>
        <v>1.0542996562979745E-2</v>
      </c>
      <c r="CF321" s="7">
        <f t="shared" ca="1" si="1294"/>
        <v>0.37407238805240489</v>
      </c>
      <c r="CG321" s="7">
        <f t="shared" ca="1" si="1295"/>
        <v>1</v>
      </c>
      <c r="CH321" s="7" t="str">
        <f t="shared" ca="1" si="1296"/>
        <v>6</v>
      </c>
      <c r="CI321" s="7" t="str">
        <f ca="1">IFERROR(IF(CI320+CH321&gt;CJ$4,CI320,CI320+CH321),"")</f>
        <v/>
      </c>
      <c r="CJ321" s="7">
        <f t="shared" ca="1" si="1498"/>
        <v>0</v>
      </c>
      <c r="CK321" s="7">
        <f t="shared" ca="1" si="1297"/>
        <v>0.47094290585077392</v>
      </c>
      <c r="CL321" s="7">
        <f t="shared" ca="1" si="1298"/>
        <v>-8.6327521235389282E-2</v>
      </c>
      <c r="CM321" s="7">
        <f t="shared" ca="1" si="1299"/>
        <v>0</v>
      </c>
      <c r="CN321" s="7">
        <f t="shared" ca="1" si="1300"/>
        <v>0</v>
      </c>
      <c r="CO321" s="7" t="str">
        <f ca="1">IFERROR(IF(CO320+CN321&gt;CP$4,CO320,CO320+CN321),"")</f>
        <v/>
      </c>
      <c r="CP321" s="7">
        <f t="shared" ca="1" si="1499"/>
        <v>0</v>
      </c>
      <c r="CQ321" s="7">
        <f t="shared" ca="1" si="1301"/>
        <v>0.9926818248438074</v>
      </c>
      <c r="CR321" s="7">
        <f t="shared" ca="1" si="1302"/>
        <v>-0.60806644022842282</v>
      </c>
      <c r="CS321" s="7">
        <f t="shared" ca="1" si="1303"/>
        <v>0</v>
      </c>
      <c r="CT321" s="7">
        <f t="shared" ca="1" si="1304"/>
        <v>0</v>
      </c>
      <c r="CU321" s="7" t="str">
        <f ca="1">IFERROR(IF(CU320+CT321&gt;CV$4,CU320,CU320+CT321),"")</f>
        <v/>
      </c>
      <c r="CV321" s="7">
        <f t="shared" ca="1" si="1500"/>
        <v>0</v>
      </c>
      <c r="CW321" s="7">
        <f t="shared" ca="1" si="1305"/>
        <v>0.53508041268232898</v>
      </c>
      <c r="CX321" s="7">
        <f t="shared" ca="1" si="1306"/>
        <v>-0.15046502806694434</v>
      </c>
      <c r="CY321" s="7">
        <f t="shared" ca="1" si="1307"/>
        <v>0</v>
      </c>
      <c r="CZ321" s="7">
        <f t="shared" ca="1" si="1308"/>
        <v>0</v>
      </c>
      <c r="DA321" s="7" t="str">
        <f ca="1">IFERROR(IF(DA320+CZ321&gt;DB$4,DA320,DA320+CZ321),"")</f>
        <v/>
      </c>
      <c r="DB321" s="7">
        <f t="shared" ca="1" si="1501"/>
        <v>0</v>
      </c>
      <c r="DC321" s="7">
        <f t="shared" ca="1" si="1309"/>
        <v>0.85050910282388303</v>
      </c>
      <c r="DD321" s="7">
        <f t="shared" ca="1" si="1310"/>
        <v>-0.4658937182084984</v>
      </c>
      <c r="DE321" s="7">
        <f t="shared" ca="1" si="1311"/>
        <v>0</v>
      </c>
      <c r="DF321" s="7">
        <f t="shared" ca="1" si="1312"/>
        <v>0</v>
      </c>
      <c r="DG321" s="7" t="str">
        <f ca="1">IFERROR(IF(DG320+DF321&gt;DH$4,DG320,DG320+DF321),"")</f>
        <v/>
      </c>
      <c r="DH321" s="7">
        <f t="shared" ca="1" si="1502"/>
        <v>0</v>
      </c>
      <c r="DI321" s="7">
        <f t="shared" ca="1" si="1313"/>
        <v>0.28473552522583978</v>
      </c>
      <c r="DJ321" s="7">
        <f t="shared" ca="1" si="1314"/>
        <v>9.9879859389544856E-2</v>
      </c>
      <c r="DK321" s="7">
        <f t="shared" ca="1" si="1315"/>
        <v>1</v>
      </c>
      <c r="DL321" s="7" t="str">
        <f t="shared" ca="1" si="1316"/>
        <v>6</v>
      </c>
      <c r="DM321" s="7" t="str">
        <f ca="1">IFERROR(IF(DM320+DL321&gt;DN$4,DM320,DM320+DL321),"")</f>
        <v/>
      </c>
      <c r="DN321" s="7">
        <f t="shared" ca="1" si="1503"/>
        <v>0</v>
      </c>
      <c r="DO321" s="7">
        <f t="shared" ca="1" si="1317"/>
        <v>0.13271311502811289</v>
      </c>
      <c r="DP321" s="7">
        <f t="shared" ca="1" si="1318"/>
        <v>0.25190226958727174</v>
      </c>
      <c r="DQ321" s="7">
        <f t="shared" ca="1" si="1319"/>
        <v>1</v>
      </c>
      <c r="DR321" s="7" t="str">
        <f t="shared" ca="1" si="1320"/>
        <v>6</v>
      </c>
      <c r="DS321" s="7" t="str">
        <f ca="1">IFERROR(IF(DS320+DR321&gt;DT$4,DS320,DS320+DR321),"")</f>
        <v/>
      </c>
      <c r="DT321" s="7">
        <f t="shared" ca="1" si="1504"/>
        <v>0</v>
      </c>
      <c r="DU321" s="7">
        <f t="shared" ca="1" si="1321"/>
        <v>0.27584540370243293</v>
      </c>
      <c r="DV321" s="7">
        <f t="shared" ca="1" si="1322"/>
        <v>0.1087699809129517</v>
      </c>
      <c r="DW321" s="7">
        <f t="shared" ca="1" si="1323"/>
        <v>1</v>
      </c>
      <c r="DX321" s="7" t="str">
        <f t="shared" ca="1" si="1324"/>
        <v>6</v>
      </c>
      <c r="DY321" s="7" t="str">
        <f ca="1">IFERROR(IF(DY320+DX321&gt;DZ$4,DY320,DY320+DX321),"")</f>
        <v/>
      </c>
      <c r="DZ321" s="7">
        <f t="shared" ca="1" si="1505"/>
        <v>0</v>
      </c>
      <c r="EA321" s="7">
        <f t="shared" ca="1" si="1325"/>
        <v>0.85323560917480101</v>
      </c>
      <c r="EB321" s="7">
        <f t="shared" ca="1" si="1326"/>
        <v>-0.46862022455941638</v>
      </c>
      <c r="EC321" s="7">
        <f t="shared" ca="1" si="1327"/>
        <v>0</v>
      </c>
      <c r="ED321" s="7">
        <f t="shared" ca="1" si="1328"/>
        <v>0</v>
      </c>
      <c r="EE321" s="7" t="str">
        <f ca="1">IFERROR(IF(EE320+ED321&gt;EF$4,EE320,EE320+ED321),"")</f>
        <v/>
      </c>
      <c r="EF321" s="7">
        <f t="shared" ca="1" si="1506"/>
        <v>0</v>
      </c>
      <c r="EG321" s="7">
        <f t="shared" ca="1" si="1329"/>
        <v>0.57794211331181999</v>
      </c>
      <c r="EH321" s="7">
        <f t="shared" ca="1" si="1330"/>
        <v>-0.19332672869643536</v>
      </c>
      <c r="EI321" s="7">
        <f t="shared" ca="1" si="1331"/>
        <v>0</v>
      </c>
      <c r="EJ321" s="7">
        <f t="shared" ca="1" si="1332"/>
        <v>0</v>
      </c>
      <c r="EK321" s="7" t="str">
        <f ca="1">IFERROR(IF(EK320+EJ321&gt;EL$4,EK320,EK320+EJ321),"")</f>
        <v/>
      </c>
      <c r="EL321" s="7">
        <f t="shared" ca="1" si="1507"/>
        <v>0</v>
      </c>
      <c r="EM321" s="7">
        <f t="shared" ca="1" si="1333"/>
        <v>0.85763696963254987</v>
      </c>
      <c r="EN321" s="7">
        <f t="shared" ca="1" si="1334"/>
        <v>-0.47302158501716524</v>
      </c>
      <c r="EO321" s="7">
        <f t="shared" ca="1" si="1335"/>
        <v>0</v>
      </c>
      <c r="EP321" s="7">
        <f t="shared" ca="1" si="1336"/>
        <v>0</v>
      </c>
      <c r="EQ321" s="7" t="str">
        <f ca="1">IFERROR(IF(EQ320+EP321&gt;ER$4,EQ320,EQ320+EP321),"")</f>
        <v/>
      </c>
      <c r="ER321" s="7">
        <f t="shared" ca="1" si="1508"/>
        <v>0</v>
      </c>
      <c r="ES321" s="7">
        <f t="shared" ca="1" si="1337"/>
        <v>0.8092420534797401</v>
      </c>
      <c r="ET321" s="7">
        <f t="shared" ca="1" si="1338"/>
        <v>-0.42462666886435546</v>
      </c>
      <c r="EU321" s="7">
        <f t="shared" ca="1" si="1339"/>
        <v>0</v>
      </c>
      <c r="EV321" s="7">
        <f t="shared" ca="1" si="1340"/>
        <v>0</v>
      </c>
      <c r="EW321" s="7" t="str">
        <f ca="1">IFERROR(IF(EW320+EV321&gt;EX$4,EW320,EW320+EV321),"")</f>
        <v/>
      </c>
      <c r="EX321" s="7">
        <f t="shared" ca="1" si="1509"/>
        <v>0</v>
      </c>
      <c r="EY321" s="7">
        <f t="shared" ca="1" si="1341"/>
        <v>0.9828026492843871</v>
      </c>
      <c r="EZ321" s="7">
        <f t="shared" ca="1" si="1342"/>
        <v>-0.59818726466900252</v>
      </c>
      <c r="FA321" s="7">
        <f t="shared" ca="1" si="1343"/>
        <v>0</v>
      </c>
      <c r="FB321" s="7">
        <f t="shared" ca="1" si="1344"/>
        <v>0</v>
      </c>
      <c r="FC321" s="7" t="str">
        <f ca="1">IFERROR(IF(FC320+FB321&gt;FD$4,FC320,FC320+FB321),"")</f>
        <v/>
      </c>
      <c r="FD321" s="7">
        <f t="shared" ca="1" si="1510"/>
        <v>0</v>
      </c>
      <c r="FE321" s="7">
        <f t="shared" ca="1" si="1345"/>
        <v>0.33459584760364547</v>
      </c>
      <c r="FF321" s="7">
        <f t="shared" ca="1" si="1346"/>
        <v>5.0019537011739168E-2</v>
      </c>
      <c r="FG321" s="7">
        <f t="shared" ca="1" si="1347"/>
        <v>1</v>
      </c>
      <c r="FH321" s="7" t="str">
        <f t="shared" ca="1" si="1348"/>
        <v>6</v>
      </c>
      <c r="FI321" s="7" t="str">
        <f ca="1">IFERROR(IF(FI320+FH321&gt;FJ$4,FI320,FI320+FH321),"")</f>
        <v/>
      </c>
      <c r="FJ321" s="7">
        <f t="shared" ca="1" si="1511"/>
        <v>0</v>
      </c>
      <c r="FK321" s="7">
        <f t="shared" ca="1" si="1349"/>
        <v>0.16189937274264066</v>
      </c>
      <c r="FL321" s="7">
        <f t="shared" ca="1" si="1350"/>
        <v>0.22271601187274398</v>
      </c>
      <c r="FM321" s="7">
        <f t="shared" ca="1" si="1351"/>
        <v>1</v>
      </c>
      <c r="FN321" s="7" t="str">
        <f t="shared" ca="1" si="1352"/>
        <v>6</v>
      </c>
      <c r="FO321" s="7" t="str">
        <f ca="1">IFERROR(IF(FO320+FN321&gt;FP$4,FO320,FO320+FN321),"")</f>
        <v/>
      </c>
      <c r="FP321" s="7">
        <f t="shared" ca="1" si="1512"/>
        <v>0</v>
      </c>
      <c r="FQ321" s="7">
        <f t="shared" ca="1" si="1353"/>
        <v>0.59990559260139042</v>
      </c>
      <c r="FR321" s="7">
        <f t="shared" ca="1" si="1354"/>
        <v>-0.21529020798600579</v>
      </c>
      <c r="FS321" s="7">
        <f t="shared" ca="1" si="1355"/>
        <v>0</v>
      </c>
      <c r="FT321" s="7">
        <f t="shared" ca="1" si="1356"/>
        <v>0</v>
      </c>
      <c r="FU321" s="7" t="str">
        <f ca="1">IFERROR(IF(FU320+FT321&gt;FV$4,FU320,FU320+FT321),"")</f>
        <v/>
      </c>
      <c r="FV321" s="7">
        <f t="shared" ca="1" si="1513"/>
        <v>0</v>
      </c>
      <c r="FW321" s="7">
        <f t="shared" ca="1" si="1357"/>
        <v>0.79756291024080439</v>
      </c>
      <c r="FX321" s="7">
        <f t="shared" ca="1" si="1358"/>
        <v>-0.41294752562541975</v>
      </c>
      <c r="FY321" s="7">
        <f t="shared" ca="1" si="1359"/>
        <v>0</v>
      </c>
      <c r="FZ321" s="7">
        <f t="shared" ca="1" si="1360"/>
        <v>0</v>
      </c>
      <c r="GA321" s="7" t="str">
        <f ca="1">IFERROR(IF(GA320+FZ321&gt;GB$4,GA320,GA320+FZ321),"")</f>
        <v/>
      </c>
      <c r="GB321" s="7">
        <f t="shared" ca="1" si="1514"/>
        <v>0</v>
      </c>
      <c r="GC321" s="7">
        <f t="shared" ca="1" si="1361"/>
        <v>0.22956353962002862</v>
      </c>
      <c r="GD321" s="7">
        <f t="shared" ca="1" si="1362"/>
        <v>0.15505184499535601</v>
      </c>
      <c r="GE321" s="7">
        <f t="shared" ca="1" si="1363"/>
        <v>1</v>
      </c>
      <c r="GF321" s="7" t="str">
        <f t="shared" ca="1" si="1364"/>
        <v>6</v>
      </c>
      <c r="GG321" s="7" t="str">
        <f ca="1">IFERROR(IF(GG320+GF321&gt;GH$4,GG320,GG320+GF321),"")</f>
        <v/>
      </c>
      <c r="GH321" s="7">
        <f t="shared" ca="1" si="1515"/>
        <v>0</v>
      </c>
      <c r="GI321" s="7">
        <f t="shared" ca="1" si="1365"/>
        <v>0.30362425267822679</v>
      </c>
      <c r="GJ321" s="7">
        <f t="shared" ca="1" si="1366"/>
        <v>8.0991131937157845E-2</v>
      </c>
      <c r="GK321" s="7">
        <f t="shared" ca="1" si="1367"/>
        <v>1</v>
      </c>
      <c r="GL321" s="7" t="str">
        <f t="shared" ca="1" si="1368"/>
        <v>6</v>
      </c>
      <c r="GM321" s="7" t="str">
        <f ca="1">IFERROR(IF(GM320+GL321&gt;GN$4,GM320,GM320+GL321),"")</f>
        <v/>
      </c>
      <c r="GN321" s="7">
        <f t="shared" ca="1" si="1516"/>
        <v>0</v>
      </c>
      <c r="GO321" s="7">
        <f t="shared" ca="1" si="1369"/>
        <v>0.87401163788719238</v>
      </c>
      <c r="GP321" s="7">
        <f t="shared" ca="1" si="1370"/>
        <v>-0.48939625327180775</v>
      </c>
      <c r="GQ321" s="7">
        <f t="shared" ca="1" si="1371"/>
        <v>0</v>
      </c>
      <c r="GR321" s="7">
        <f t="shared" ca="1" si="1372"/>
        <v>0</v>
      </c>
      <c r="GS321" s="7" t="str">
        <f ca="1">IFERROR(IF(GS320+GR321&gt;GT$4,GS320,GS320+GR321),"")</f>
        <v/>
      </c>
      <c r="GT321" s="7">
        <f t="shared" ca="1" si="1517"/>
        <v>0</v>
      </c>
      <c r="GU321" s="7">
        <f t="shared" ca="1" si="1373"/>
        <v>0.51489377825990867</v>
      </c>
      <c r="GV321" s="7">
        <f t="shared" ca="1" si="1374"/>
        <v>-0.13027839364452404</v>
      </c>
      <c r="GW321" s="7">
        <f t="shared" ca="1" si="1375"/>
        <v>0</v>
      </c>
      <c r="GX321" s="7">
        <f t="shared" ca="1" si="1376"/>
        <v>0</v>
      </c>
      <c r="GY321" s="7" t="str">
        <f ca="1">IFERROR(IF(GY320+GX321&gt;GZ$4,GY320,GY320+GX321),"")</f>
        <v/>
      </c>
      <c r="GZ321" s="7">
        <f t="shared" ca="1" si="1518"/>
        <v>0</v>
      </c>
      <c r="HA321" s="7">
        <f t="shared" ca="1" si="1377"/>
        <v>9.0764885958499741E-3</v>
      </c>
      <c r="HB321" s="7">
        <f t="shared" ca="1" si="1378"/>
        <v>0.37553889601953466</v>
      </c>
      <c r="HC321" s="7">
        <f t="shared" ca="1" si="1379"/>
        <v>1</v>
      </c>
      <c r="HD321" s="7" t="str">
        <f t="shared" ca="1" si="1380"/>
        <v>6</v>
      </c>
      <c r="HE321" s="7" t="str">
        <f ca="1">IFERROR(IF(HE320+HD321&gt;HF$4,HE320,HE320+HD321),"")</f>
        <v/>
      </c>
      <c r="HF321" s="7">
        <f t="shared" ca="1" si="1519"/>
        <v>0</v>
      </c>
      <c r="HG321" s="7">
        <f t="shared" ca="1" si="1381"/>
        <v>0.31415001673148413</v>
      </c>
      <c r="HH321" s="7">
        <f t="shared" ca="1" si="1382"/>
        <v>7.0465367883900509E-2</v>
      </c>
      <c r="HI321" s="7">
        <f t="shared" ca="1" si="1383"/>
        <v>1</v>
      </c>
      <c r="HJ321" s="7" t="str">
        <f t="shared" ca="1" si="1384"/>
        <v>6</v>
      </c>
      <c r="HK321" s="7" t="str">
        <f ca="1">IFERROR(IF(HK320+HJ321&gt;HL$4,HK320,HK320+HJ321),"")</f>
        <v/>
      </c>
      <c r="HL321" s="7">
        <f t="shared" ca="1" si="1520"/>
        <v>0</v>
      </c>
      <c r="HM321" s="7">
        <f t="shared" ca="1" si="1385"/>
        <v>0.54839500782428474</v>
      </c>
      <c r="HN321" s="7">
        <f t="shared" ca="1" si="1386"/>
        <v>-0.1637796232089001</v>
      </c>
      <c r="HO321" s="7">
        <f t="shared" ca="1" si="1387"/>
        <v>0</v>
      </c>
      <c r="HP321" s="7">
        <f t="shared" ca="1" si="1388"/>
        <v>0</v>
      </c>
      <c r="HQ321" s="7" t="str">
        <f ca="1">IFERROR(IF(HQ320+HP321&gt;HR$4,HQ320,HQ320+HP321),"")</f>
        <v/>
      </c>
      <c r="HR321" s="7">
        <f t="shared" ca="1" si="1521"/>
        <v>0</v>
      </c>
      <c r="HS321" s="7">
        <f t="shared" ca="1" si="1389"/>
        <v>6.2704200445648284E-2</v>
      </c>
      <c r="HT321" s="7">
        <f t="shared" ca="1" si="1390"/>
        <v>0.32191118416973635</v>
      </c>
      <c r="HU321" s="7">
        <f t="shared" ca="1" si="1391"/>
        <v>1</v>
      </c>
      <c r="HV321" s="7" t="str">
        <f t="shared" ca="1" si="1392"/>
        <v>6</v>
      </c>
      <c r="HW321" s="7" t="str">
        <f ca="1">IFERROR(IF(HW320+HV321&gt;HX$4,HW320,HW320+HV321),"")</f>
        <v/>
      </c>
      <c r="HX321" s="7">
        <f t="shared" ca="1" si="1522"/>
        <v>0</v>
      </c>
      <c r="HY321" s="7">
        <f t="shared" ca="1" si="1393"/>
        <v>0.40636430846243121</v>
      </c>
      <c r="HZ321" s="7">
        <f t="shared" ca="1" si="1394"/>
        <v>-2.1748923847046575E-2</v>
      </c>
      <c r="IA321" s="7">
        <f t="shared" ca="1" si="1395"/>
        <v>0</v>
      </c>
      <c r="IB321" s="7">
        <f t="shared" ca="1" si="1396"/>
        <v>0</v>
      </c>
      <c r="IC321" s="7" t="str">
        <f ca="1">IFERROR(IF(IC320+IB321&gt;ID$4,IC320,IC320+IB321),"")</f>
        <v/>
      </c>
      <c r="ID321" s="7">
        <f t="shared" ca="1" si="1523"/>
        <v>0</v>
      </c>
      <c r="IE321" s="7">
        <f t="shared" ca="1" si="1397"/>
        <v>0.81995946204196368</v>
      </c>
      <c r="IF321" s="7">
        <f t="shared" ca="1" si="1398"/>
        <v>-0.43534407742657905</v>
      </c>
      <c r="IG321" s="7">
        <f t="shared" ca="1" si="1399"/>
        <v>0</v>
      </c>
      <c r="IH321" s="7">
        <f t="shared" ca="1" si="1400"/>
        <v>0</v>
      </c>
      <c r="II321" s="7" t="str">
        <f ca="1">IFERROR(IF(II320+IH321&gt;IJ$4,II320,II320+IH321),"")</f>
        <v/>
      </c>
      <c r="IJ321" s="7">
        <f t="shared" ca="1" si="1524"/>
        <v>0</v>
      </c>
      <c r="IK321" s="7">
        <f t="shared" ca="1" si="1401"/>
        <v>0.64866256112412168</v>
      </c>
      <c r="IL321" s="7">
        <f t="shared" ca="1" si="1402"/>
        <v>-0.26404717650873705</v>
      </c>
      <c r="IM321" s="7">
        <f t="shared" ca="1" si="1403"/>
        <v>0</v>
      </c>
      <c r="IN321" s="7">
        <f t="shared" ca="1" si="1404"/>
        <v>0</v>
      </c>
      <c r="IO321" s="7" t="str">
        <f ca="1">IFERROR(IF(IO320+IN321&gt;IP$4,IO320,IO320+IN321),"")</f>
        <v/>
      </c>
      <c r="IP321" s="7">
        <f t="shared" ca="1" si="1525"/>
        <v>0</v>
      </c>
      <c r="IQ321" s="7">
        <f t="shared" ca="1" si="1405"/>
        <v>0.52393901940175291</v>
      </c>
      <c r="IR321" s="7">
        <f t="shared" ca="1" si="1406"/>
        <v>-0.13932363478636828</v>
      </c>
      <c r="IS321" s="7">
        <f t="shared" ca="1" si="1407"/>
        <v>0</v>
      </c>
      <c r="IT321" s="7">
        <f t="shared" ca="1" si="1408"/>
        <v>0</v>
      </c>
      <c r="IU321" s="7" t="str">
        <f ca="1">IFERROR(IF(IU320+IT321&gt;IV$4,IU320,IU320+IT321),"")</f>
        <v/>
      </c>
      <c r="IV321" s="7">
        <f t="shared" ca="1" si="1526"/>
        <v>0</v>
      </c>
      <c r="IW321" s="7">
        <f t="shared" ca="1" si="1409"/>
        <v>0.36472104587948251</v>
      </c>
      <c r="IX321" s="7">
        <f t="shared" ca="1" si="1410"/>
        <v>1.9894338735902128E-2</v>
      </c>
      <c r="IY321" s="7">
        <f t="shared" ca="1" si="1411"/>
        <v>1</v>
      </c>
      <c r="IZ321" s="7" t="str">
        <f t="shared" ca="1" si="1412"/>
        <v>6</v>
      </c>
      <c r="JA321" s="7" t="str">
        <f ca="1">IFERROR(IF(JA320+IZ321&gt;JB$4,JA320,JA320+IZ321),"")</f>
        <v/>
      </c>
      <c r="JB321" s="7">
        <f t="shared" ca="1" si="1527"/>
        <v>0</v>
      </c>
      <c r="JC321" s="7">
        <f t="shared" ca="1" si="1413"/>
        <v>0.55562196011175902</v>
      </c>
      <c r="JD321" s="7">
        <f t="shared" ca="1" si="1414"/>
        <v>-0.17100657549637438</v>
      </c>
      <c r="JE321" s="7">
        <f t="shared" ca="1" si="1415"/>
        <v>0</v>
      </c>
      <c r="JF321" s="7">
        <f t="shared" ca="1" si="1416"/>
        <v>0</v>
      </c>
      <c r="JG321" s="7" t="str">
        <f ca="1">IFERROR(IF(JG320+JF321&gt;JH$4,JG320,JG320+JF321),"")</f>
        <v/>
      </c>
      <c r="JH321" s="7">
        <f t="shared" ca="1" si="1528"/>
        <v>0</v>
      </c>
      <c r="JI321" s="7">
        <f t="shared" ca="1" si="1417"/>
        <v>0.79332068908309372</v>
      </c>
      <c r="JJ321" s="7">
        <f t="shared" ca="1" si="1418"/>
        <v>-0.40870530446770909</v>
      </c>
      <c r="JK321" s="7">
        <f t="shared" ca="1" si="1419"/>
        <v>0</v>
      </c>
      <c r="JL321" s="7">
        <f t="shared" ca="1" si="1420"/>
        <v>0</v>
      </c>
      <c r="JM321" s="7" t="str">
        <f ca="1">IFERROR(IF(JM320+JL321&gt;JN$4,JM320,JM320+JL321),"")</f>
        <v/>
      </c>
      <c r="JN321" s="7">
        <f t="shared" ca="1" si="1529"/>
        <v>0</v>
      </c>
      <c r="JO321" s="7">
        <f t="shared" ca="1" si="1421"/>
        <v>0.29100131885865665</v>
      </c>
      <c r="JP321" s="7">
        <f t="shared" ca="1" si="1422"/>
        <v>9.3614065756727982E-2</v>
      </c>
      <c r="JQ321" s="7">
        <f t="shared" ca="1" si="1423"/>
        <v>1</v>
      </c>
      <c r="JR321" s="7" t="str">
        <f t="shared" ca="1" si="1424"/>
        <v>6</v>
      </c>
      <c r="JS321" s="7" t="str">
        <f ca="1">IFERROR(IF(JS320+JR321&gt;JT$4,JS320,JS320+JR321),"")</f>
        <v/>
      </c>
      <c r="JT321" s="7">
        <f t="shared" ca="1" si="1530"/>
        <v>0</v>
      </c>
      <c r="JU321" s="7">
        <f t="shared" ca="1" si="1425"/>
        <v>0.3420278568149302</v>
      </c>
      <c r="JV321" s="7">
        <f t="shared" ca="1" si="1426"/>
        <v>4.2587527800454439E-2</v>
      </c>
      <c r="JW321" s="7">
        <f t="shared" ca="1" si="1427"/>
        <v>1</v>
      </c>
      <c r="JX321" s="7" t="str">
        <f t="shared" ca="1" si="1428"/>
        <v>6</v>
      </c>
      <c r="JY321" s="7" t="str">
        <f ca="1">IFERROR(IF(JY320+JX321&gt;JZ$4,JY320,JY320+JX321),"")</f>
        <v/>
      </c>
      <c r="JZ321" s="7">
        <f t="shared" ca="1" si="1531"/>
        <v>0</v>
      </c>
      <c r="KA321" s="7">
        <f t="shared" ca="1" si="1429"/>
        <v>8.1121853894040585E-2</v>
      </c>
      <c r="KB321" s="7">
        <f t="shared" ca="1" si="1430"/>
        <v>0.30349353072134405</v>
      </c>
      <c r="KC321" s="7">
        <f t="shared" ca="1" si="1431"/>
        <v>1</v>
      </c>
      <c r="KD321" s="7" t="str">
        <f t="shared" ca="1" si="1432"/>
        <v>6</v>
      </c>
      <c r="KE321" s="7" t="str">
        <f ca="1">IFERROR(IF(KE320+KD321&gt;KF$4,KE320,KE320+KD321),"")</f>
        <v/>
      </c>
      <c r="KF321" s="7">
        <f t="shared" ca="1" si="1532"/>
        <v>0</v>
      </c>
      <c r="KG321" s="7">
        <f t="shared" ca="1" si="1433"/>
        <v>0.22013441190641458</v>
      </c>
      <c r="KH321" s="7">
        <f t="shared" ca="1" si="1434"/>
        <v>0.16448097270897005</v>
      </c>
      <c r="KI321" s="7">
        <f t="shared" ca="1" si="1435"/>
        <v>1</v>
      </c>
      <c r="KJ321" s="7" t="str">
        <f t="shared" ca="1" si="1436"/>
        <v>6</v>
      </c>
      <c r="KK321" s="7" t="str">
        <f ca="1">IFERROR(IF(KK320+KJ321&gt;KL$4,KK320,KK320+KJ321),"")</f>
        <v/>
      </c>
      <c r="KL321" s="7">
        <f t="shared" ca="1" si="1533"/>
        <v>0</v>
      </c>
      <c r="KM321" s="7">
        <f t="shared" ca="1" si="1437"/>
        <v>0.44831516218123579</v>
      </c>
      <c r="KN321" s="7">
        <f t="shared" ca="1" si="1438"/>
        <v>-6.3699777565851157E-2</v>
      </c>
      <c r="KO321" s="7">
        <f t="shared" ca="1" si="1439"/>
        <v>0</v>
      </c>
      <c r="KP321" s="7">
        <f t="shared" ca="1" si="1440"/>
        <v>0</v>
      </c>
      <c r="KQ321" s="7" t="str">
        <f ca="1">IFERROR(IF(KQ320+KP321&gt;KR$4,KQ320,KQ320+KP321),"")</f>
        <v/>
      </c>
      <c r="KR321" s="7">
        <f t="shared" ca="1" si="1534"/>
        <v>0</v>
      </c>
      <c r="KS321" s="7">
        <f t="shared" ca="1" si="1441"/>
        <v>0.91174923211343673</v>
      </c>
      <c r="KT321" s="7">
        <f t="shared" ca="1" si="1442"/>
        <v>-0.52713384749805203</v>
      </c>
      <c r="KU321" s="7">
        <f t="shared" ca="1" si="1443"/>
        <v>0</v>
      </c>
      <c r="KV321" s="7">
        <f t="shared" ca="1" si="1444"/>
        <v>0</v>
      </c>
      <c r="KW321" s="7" t="str">
        <f ca="1">IFERROR(IF(KW320+KV321&gt;KX$4,KW320,KW320+KV321),"")</f>
        <v/>
      </c>
      <c r="KX321" s="7">
        <f t="shared" ca="1" si="1535"/>
        <v>0</v>
      </c>
      <c r="KY321" s="7">
        <f t="shared" ca="1" si="1445"/>
        <v>0.23070351454795301</v>
      </c>
      <c r="KZ321" s="7">
        <f t="shared" ca="1" si="1446"/>
        <v>0.15391187006743162</v>
      </c>
      <c r="LA321" s="7">
        <f t="shared" ca="1" si="1447"/>
        <v>1</v>
      </c>
      <c r="LB321" s="7" t="str">
        <f t="shared" ca="1" si="1448"/>
        <v>6</v>
      </c>
      <c r="LC321" s="7" t="str">
        <f ca="1">IFERROR(IF(LC320+LB321&gt;LD$4,LC320,LC320+LB321),"")</f>
        <v/>
      </c>
      <c r="LD321" s="7">
        <f t="shared" ca="1" si="1536"/>
        <v>0</v>
      </c>
      <c r="LE321" s="7">
        <f t="shared" ca="1" si="1449"/>
        <v>0.94691867983828293</v>
      </c>
      <c r="LF321" s="7">
        <f t="shared" ca="1" si="1450"/>
        <v>-0.56230329522289835</v>
      </c>
      <c r="LG321" s="7">
        <f t="shared" ca="1" si="1451"/>
        <v>0</v>
      </c>
      <c r="LH321" s="7">
        <f t="shared" ca="1" si="1452"/>
        <v>0</v>
      </c>
      <c r="LI321" s="7" t="str">
        <f ca="1">IFERROR(IF(LI320+LH321&gt;LJ$4,LI320,LI320+LH321),"")</f>
        <v/>
      </c>
      <c r="LJ321" s="7">
        <f t="shared" ca="1" si="1537"/>
        <v>0</v>
      </c>
      <c r="LK321" s="7">
        <f t="shared" ca="1" si="1453"/>
        <v>0.42293588103617974</v>
      </c>
      <c r="LL321" s="7">
        <f t="shared" ca="1" si="1454"/>
        <v>-3.8320496420795103E-2</v>
      </c>
      <c r="LM321" s="7">
        <f t="shared" ca="1" si="1455"/>
        <v>0</v>
      </c>
      <c r="LN321" s="7">
        <f t="shared" ca="1" si="1456"/>
        <v>0</v>
      </c>
      <c r="LO321" s="7" t="str">
        <f ca="1">IFERROR(IF(LO320+LN321&gt;LP$4,LO320,LO320+LN321),"")</f>
        <v/>
      </c>
      <c r="LP321" s="7">
        <f t="shared" ca="1" si="1538"/>
        <v>0</v>
      </c>
      <c r="LQ321" s="7">
        <f t="shared" ca="1" si="1457"/>
        <v>0.51900707293961168</v>
      </c>
      <c r="LR321" s="7">
        <f t="shared" ca="1" si="1458"/>
        <v>-0.13439168832422704</v>
      </c>
      <c r="LS321" s="7">
        <f t="shared" ca="1" si="1459"/>
        <v>0</v>
      </c>
      <c r="LT321" s="7">
        <f t="shared" ca="1" si="1460"/>
        <v>0</v>
      </c>
      <c r="LU321" s="7" t="str">
        <f ca="1">IFERROR(IF(LU320+LT321&gt;LV$4,LU320,LU320+LT321),"")</f>
        <v/>
      </c>
      <c r="LV321" s="7">
        <f t="shared" ca="1" si="1539"/>
        <v>0</v>
      </c>
      <c r="LW321" s="7">
        <f t="shared" ca="1" si="1461"/>
        <v>0.81668343741310878</v>
      </c>
      <c r="LX321" s="7">
        <f t="shared" ca="1" si="1462"/>
        <v>-0.43206805279772414</v>
      </c>
      <c r="LY321" s="7">
        <f t="shared" ca="1" si="1463"/>
        <v>0</v>
      </c>
      <c r="LZ321" s="7">
        <f t="shared" ca="1" si="1464"/>
        <v>0</v>
      </c>
      <c r="MA321" s="7" t="str">
        <f ca="1">IFERROR(IF(MA320+LZ321&gt;MB$4,MA320,MA320+LZ321),"")</f>
        <v/>
      </c>
      <c r="MB321" s="7">
        <f t="shared" ca="1" si="1540"/>
        <v>0</v>
      </c>
      <c r="MC321" s="7">
        <f t="shared" ca="1" si="1465"/>
        <v>0.47154995110160791</v>
      </c>
      <c r="MD321" s="7">
        <f t="shared" ca="1" si="1466"/>
        <v>-8.6934566486223275E-2</v>
      </c>
      <c r="ME321" s="7">
        <f t="shared" ca="1" si="1467"/>
        <v>0</v>
      </c>
      <c r="MF321" s="7">
        <f t="shared" ca="1" si="1468"/>
        <v>0</v>
      </c>
      <c r="MG321" s="7" t="str">
        <f ca="1">IFERROR(IF(MG320+MF321&gt;MH$4,MG320,MG320+MF321),"")</f>
        <v/>
      </c>
      <c r="MH321" s="7">
        <f t="shared" ca="1" si="1541"/>
        <v>0</v>
      </c>
      <c r="MI321" s="7">
        <f t="shared" ca="1" si="1469"/>
        <v>0.35965095416470449</v>
      </c>
      <c r="MJ321" s="7">
        <f t="shared" ca="1" si="1470"/>
        <v>2.4964430450680142E-2</v>
      </c>
      <c r="MK321" s="7">
        <f t="shared" ca="1" si="1471"/>
        <v>1</v>
      </c>
      <c r="ML321" s="7" t="str">
        <f t="shared" ca="1" si="1472"/>
        <v>6</v>
      </c>
      <c r="MM321" s="7" t="str">
        <f ca="1">IFERROR(IF(MM320+ML321&gt;MN$4,MM320,MM320+ML321),"")</f>
        <v/>
      </c>
      <c r="MN321" s="7">
        <f t="shared" ca="1" si="1542"/>
        <v>0</v>
      </c>
      <c r="MO321" s="7">
        <f t="shared" ca="1" si="1473"/>
        <v>0.45376088093392319</v>
      </c>
      <c r="MP321" s="7">
        <f t="shared" ca="1" si="1474"/>
        <v>-6.9145496318538557E-2</v>
      </c>
      <c r="MQ321" s="7">
        <f t="shared" ca="1" si="1475"/>
        <v>0</v>
      </c>
      <c r="MR321" s="7">
        <f t="shared" ca="1" si="1476"/>
        <v>0</v>
      </c>
      <c r="MS321" s="7" t="str">
        <f ca="1">IFERROR(IF(MS320+MR321&gt;MT$4,MS320,MS320+MR321),"")</f>
        <v/>
      </c>
      <c r="MT321" s="7">
        <f t="shared" ca="1" si="1543"/>
        <v>0</v>
      </c>
      <c r="MU321" s="7">
        <f t="shared" ca="1" si="1477"/>
        <v>0.69008746862319781</v>
      </c>
      <c r="MV321" s="7">
        <f t="shared" ca="1" si="1478"/>
        <v>-0.30547208400781317</v>
      </c>
      <c r="MW321" s="7">
        <f t="shared" ca="1" si="1479"/>
        <v>0</v>
      </c>
      <c r="MX321" s="7">
        <f t="shared" ca="1" si="1480"/>
        <v>0</v>
      </c>
      <c r="MY321" s="7" t="str">
        <f ca="1">IFERROR(IF(MY320+MX321&gt;MZ$4,MY320,MY320+MX321),"")</f>
        <v/>
      </c>
      <c r="MZ321" s="7">
        <f t="shared" ca="1" si="1544"/>
        <v>0</v>
      </c>
      <c r="NA321" s="7">
        <f t="shared" ca="1" si="1481"/>
        <v>0.25835396177968495</v>
      </c>
      <c r="NB321" s="7">
        <f t="shared" ca="1" si="1482"/>
        <v>0.12626142283569969</v>
      </c>
      <c r="NC321" s="7">
        <f t="shared" ca="1" si="1483"/>
        <v>1</v>
      </c>
      <c r="ND321" s="7" t="str">
        <f t="shared" ca="1" si="1484"/>
        <v>6</v>
      </c>
      <c r="NE321" s="7" t="str">
        <f ca="1">IFERROR(IF(NE320+ND321&gt;NF$4,NE320,NE320+ND321),"")</f>
        <v/>
      </c>
      <c r="NF321" s="7">
        <f t="shared" ca="1" si="1545"/>
        <v>0</v>
      </c>
      <c r="NG321" s="7">
        <f t="shared" ca="1" si="1485"/>
        <v>0.87901453458322099</v>
      </c>
      <c r="NH321" s="7">
        <f t="shared" ca="1" si="1486"/>
        <v>-0.49439914996783635</v>
      </c>
      <c r="NI321" s="7">
        <f t="shared" ca="1" si="1487"/>
        <v>0</v>
      </c>
      <c r="NJ321" s="7">
        <f t="shared" ca="1" si="1488"/>
        <v>0</v>
      </c>
      <c r="NK321" s="7" t="str">
        <f ca="1">IFERROR(IF(NK320+NJ321&gt;NL$4,NK320,NK320+NJ321),"")</f>
        <v/>
      </c>
      <c r="NL321" s="7">
        <f t="shared" ca="1" si="1546"/>
        <v>0</v>
      </c>
      <c r="NM321" s="7">
        <f t="shared" ca="1" si="1489"/>
        <v>0.96475786742446556</v>
      </c>
      <c r="NN321" s="7">
        <f t="shared" ca="1" si="1490"/>
        <v>-0.58014248280908087</v>
      </c>
      <c r="NO321" s="7">
        <f t="shared" ca="1" si="1491"/>
        <v>0</v>
      </c>
      <c r="NP321" s="7">
        <f t="shared" ca="1" si="1492"/>
        <v>0</v>
      </c>
      <c r="NQ321" s="7" t="str">
        <f ca="1">IFERROR(IF(NQ320+NP321&gt;NR$4,NQ320,NQ320+NP321),"")</f>
        <v/>
      </c>
      <c r="NR321" s="7">
        <f t="shared" ca="1" si="1547"/>
        <v>0</v>
      </c>
      <c r="NT321">
        <v>323</v>
      </c>
      <c r="NU321" s="7" t="s">
        <v>19</v>
      </c>
      <c r="NV321" s="7" t="str">
        <f t="shared" ca="1" si="1598"/>
        <v/>
      </c>
      <c r="NW321" s="7" t="str">
        <f t="shared" ca="1" si="1493"/>
        <v/>
      </c>
      <c r="NX321" t="str">
        <f ca="1">IFERROR(VLOOKUP(NT321,$K$3:$AK$568,8,FALSE),"")</f>
        <v/>
      </c>
      <c r="NY321" t="str">
        <f ca="1">IFERROR(VLOOKUP(NT321,$K$3:$AK$568,9,FALSE),"")</f>
        <v/>
      </c>
      <c r="NZ321" s="7" t="str">
        <f ca="1">IFERROR(VLOOKUP(NT321,$K$3:$AK$568,27,FALSE),"")</f>
        <v/>
      </c>
      <c r="OB321">
        <v>323</v>
      </c>
      <c r="OC321" s="7" t="s">
        <v>19</v>
      </c>
      <c r="OD321" t="e">
        <f t="shared" ca="1" si="1548"/>
        <v>#N/A</v>
      </c>
      <c r="OE321" s="7" t="str">
        <f t="shared" ca="1" si="1549"/>
        <v/>
      </c>
      <c r="OF321" s="7" t="str">
        <f t="shared" ca="1" si="1550"/>
        <v/>
      </c>
      <c r="OG321" t="str">
        <f t="shared" ca="1" si="1551"/>
        <v/>
      </c>
      <c r="OI321">
        <v>323</v>
      </c>
      <c r="OJ321" s="7" t="s">
        <v>19</v>
      </c>
      <c r="OK321" s="7" t="str">
        <f t="shared" ca="1" si="1552"/>
        <v/>
      </c>
      <c r="OL321" s="7" t="str">
        <f t="shared" ca="1" si="1553"/>
        <v/>
      </c>
      <c r="OM321" t="str">
        <f ca="1">IFERROR(VLOOKUP(OI321,$L$3:$AK$568,7,FALSE),"")</f>
        <v/>
      </c>
      <c r="ON321" t="str">
        <f ca="1">IFERROR(VLOOKUP(OI321,$L$3:$AK$568,8,FALSE),"")</f>
        <v/>
      </c>
      <c r="OO321" s="7" t="str">
        <f ca="1">IFERROR(VLOOKUP(OI321,$L$3:$AK$568,26,FALSE),"")</f>
        <v/>
      </c>
      <c r="OQ321">
        <v>323</v>
      </c>
      <c r="OR321" s="7" t="s">
        <v>19</v>
      </c>
      <c r="OS321" t="e">
        <f t="shared" ca="1" si="1554"/>
        <v>#N/A</v>
      </c>
      <c r="OT321" s="7" t="str">
        <f t="shared" ca="1" si="1555"/>
        <v/>
      </c>
      <c r="OU321" s="7" t="str">
        <f t="shared" ca="1" si="1556"/>
        <v/>
      </c>
      <c r="OV321" t="str">
        <f t="shared" ca="1" si="1557"/>
        <v/>
      </c>
      <c r="OX321">
        <v>323</v>
      </c>
      <c r="OY321" s="7" t="s">
        <v>19</v>
      </c>
      <c r="OZ321" s="7" t="str">
        <f t="shared" ca="1" si="1558"/>
        <v/>
      </c>
      <c r="PA321" s="7" t="str">
        <f t="shared" ca="1" si="1559"/>
        <v/>
      </c>
      <c r="PB321" t="str">
        <f ca="1">IFERROR(VLOOKUP(OX321,$M$3:$AK$568,6,FALSE),"")</f>
        <v/>
      </c>
      <c r="PC321" t="str">
        <f ca="1">IFERROR(VLOOKUP(OX321,$M$3:$AK$568,7,FALSE),"")</f>
        <v/>
      </c>
      <c r="PD321" s="7" t="str">
        <f ca="1">IFERROR(VLOOKUP(OX321,$M$3:$AK$568,25,FALSE),"")</f>
        <v/>
      </c>
      <c r="PF321">
        <v>323</v>
      </c>
      <c r="PG321" s="7" t="s">
        <v>19</v>
      </c>
      <c r="PH321" t="e">
        <f t="shared" ca="1" si="1560"/>
        <v>#N/A</v>
      </c>
      <c r="PI321" s="7" t="str">
        <f t="shared" ca="1" si="1561"/>
        <v/>
      </c>
      <c r="PJ321" s="7" t="str">
        <f t="shared" ca="1" si="1562"/>
        <v/>
      </c>
      <c r="PK321" t="str">
        <f t="shared" ca="1" si="1563"/>
        <v/>
      </c>
      <c r="PM321">
        <v>323</v>
      </c>
      <c r="PN321" s="7" t="s">
        <v>19</v>
      </c>
      <c r="PO321" s="202" t="str">
        <f t="shared" ca="1" si="1564"/>
        <v/>
      </c>
      <c r="PP321" s="7" t="str">
        <f t="shared" ca="1" si="1565"/>
        <v/>
      </c>
      <c r="PQ321" t="str">
        <f ca="1">IFERROR(VLOOKUP(PM321,$G$325:$R$409,12,FALSE),"")</f>
        <v/>
      </c>
      <c r="PR321" t="e">
        <f ca="1">VLOOKUP(PM321,$G$324:$Q$409,11,FALSE)</f>
        <v>#N/A</v>
      </c>
      <c r="PS321" s="7" t="str">
        <f ca="1">VLOOKUP(PQ321,$R$325:$Y$409,8,FALSE)</f>
        <v>- -</v>
      </c>
      <c r="PT321" s="7">
        <f ca="1">ReSt</f>
        <v>-4</v>
      </c>
      <c r="PU321" s="7" t="e">
        <f t="shared" ca="1" si="1566"/>
        <v>#N/A</v>
      </c>
      <c r="PV321" s="7" t="e">
        <f t="shared" ca="1" si="1567"/>
        <v>#N/A</v>
      </c>
      <c r="PW321" s="7" t="str">
        <f ca="1">VLOOKUP(PQ321,$R$325:$AK$409,8,FALSE)</f>
        <v>- -</v>
      </c>
      <c r="PX321" s="7"/>
      <c r="PY321">
        <v>323</v>
      </c>
      <c r="PZ321" s="7" t="s">
        <v>19</v>
      </c>
      <c r="QA321" t="str">
        <f t="shared" ca="1" si="1568"/>
        <v/>
      </c>
      <c r="QB321" s="7" t="str">
        <f t="shared" ca="1" si="1569"/>
        <v/>
      </c>
      <c r="QC321" s="7" t="str">
        <f t="shared" ca="1" si="1570"/>
        <v/>
      </c>
      <c r="QD321" t="str">
        <f t="shared" ca="1" si="1571"/>
        <v/>
      </c>
      <c r="QF321">
        <v>323</v>
      </c>
      <c r="QG321" s="7" t="s">
        <v>19</v>
      </c>
      <c r="QH321" s="7" t="str">
        <f t="shared" ca="1" si="1572"/>
        <v/>
      </c>
      <c r="QI321" s="7" t="e">
        <f t="shared" ca="1" si="1573"/>
        <v>#VALUE!</v>
      </c>
      <c r="QJ321" t="e">
        <f t="shared" ca="1" si="1574"/>
        <v>#N/A</v>
      </c>
      <c r="QK321" s="7" t="e">
        <f t="shared" ca="1" si="1575"/>
        <v>#N/A</v>
      </c>
      <c r="QM321">
        <v>323</v>
      </c>
      <c r="QN321" s="7" t="s">
        <v>19</v>
      </c>
      <c r="QO321" t="str">
        <f t="shared" ca="1" si="1576"/>
        <v/>
      </c>
      <c r="QP321" s="7" t="str">
        <f t="shared" ca="1" si="1577"/>
        <v/>
      </c>
      <c r="QQ321" t="str">
        <f t="shared" ca="1" si="1578"/>
        <v/>
      </c>
    </row>
    <row r="322" spans="1:459" x14ac:dyDescent="0.25">
      <c r="A322" s="240" t="str">
        <f>IF('Character Sheet'!$B$4="Creature","N","Y")</f>
        <v>Y</v>
      </c>
      <c r="C322" s="75"/>
      <c r="D322" s="76"/>
      <c r="F322" s="75"/>
      <c r="G322" s="76"/>
      <c r="I322" s="75"/>
      <c r="J322" s="85"/>
      <c r="K322" s="85">
        <f t="shared" ca="1" si="1589"/>
        <v>7</v>
      </c>
      <c r="L322" s="85">
        <f t="shared" ca="1" si="1587"/>
        <v>7</v>
      </c>
      <c r="M322" s="70">
        <f t="shared" ca="1" si="1593"/>
        <v>18</v>
      </c>
      <c r="O322" s="222">
        <f t="shared" ca="1" si="1596"/>
        <v>218</v>
      </c>
      <c r="Q322" s="7" t="s">
        <v>1754</v>
      </c>
      <c r="R322" s="9" t="s">
        <v>1544</v>
      </c>
      <c r="S322" s="9" t="s">
        <v>2027</v>
      </c>
      <c r="T322" s="61" t="str">
        <f>SUBSTITUTE(IFERROR(IFERROR(VLOOKUP(R322,'[1]Skill Statistics'!$A$3:$C$513,2,FALSE),VLOOKUP(Q322,'[1]Skill Statistics'!$A$3:$C$513,2,FALSE)),T321),"R*","ReSt")</f>
        <v>ReSt/ReSt</v>
      </c>
      <c r="U322" s="61" t="str">
        <f>IFERROR(IFERROR(VLOOKUP(R322,'[1]Skill Statistics'!$A$3:$C$513,3,FALSE),VLOOKUP(Q322,'[1]Skill Statistics'!$A$3:$C$513,3,FALSE)),U321)</f>
        <v>Ag</v>
      </c>
      <c r="V322" s="61" t="str">
        <f>IF(ISNUMBER(SEARCH("Category",R322)),"- -",IFERROR(IFERROR(VLOOKUP(Q322,[1]Professions!$A$4:$AM$288,MATCH(Profession,[1]Professions!$A$1:$AM$1,0),FALSE),VLOOKUP(Q322,Calculations!$B$91:$I$95,8,FALSE)),"- -"))</f>
        <v>4 / 6</v>
      </c>
      <c r="W322" s="60">
        <f t="shared" ca="1" si="1597"/>
        <v>0</v>
      </c>
      <c r="X322" s="7">
        <f ca="1">IFERROR(VLOOKUP(R322,$BS$6:$NR$519,MATCH(ActualLevel,$BS$3:$NR$3,0),FALSE),"- -")</f>
        <v>0</v>
      </c>
      <c r="Y322" s="7">
        <f t="shared" ca="1" si="1588"/>
        <v>0</v>
      </c>
      <c r="Z322" s="7">
        <f ca="1">IFERROR(VLOOKUP(Y322,Charts!$BQ$2:$BR$52,2,FALSE),"- -")</f>
        <v>-25</v>
      </c>
      <c r="AA322" s="7">
        <f t="shared" ref="AA322:AA437" ca="1" si="1599">IFERROR((INDIRECT(LEFT(T322,FIND("/",T322)-1))+INDIRECT(MID(T322,FIND("/",T322)+1,2))+INDIRECT(U322)),"- -")</f>
        <v>0</v>
      </c>
      <c r="AB322" s="7">
        <f t="shared" ca="1" si="1584"/>
        <v>0</v>
      </c>
      <c r="AC322" s="7"/>
      <c r="AD322" s="7"/>
      <c r="AE322" s="7"/>
      <c r="AF322" s="7"/>
      <c r="AG322" s="7"/>
      <c r="AH322" s="43"/>
      <c r="AI322" s="7"/>
      <c r="AJ322" s="7"/>
      <c r="AK322" s="7">
        <f t="shared" ref="AK322:AK437" ca="1" si="1600">IF(AE322=AF322,(SUM(Z322:AE322)+SUM(AG322:AJ322)),(SUM(Z322:AE322)+SUM(AG322:AJ322))&amp;"/"&amp;(SUM(Z322:AD322)+SUM(AF322:AJ322)))</f>
        <v>-25</v>
      </c>
      <c r="AL322" s="7"/>
      <c r="AM322" s="69">
        <f>IFERROR(VLOOKUP(R322,'[1]Skill Statistics'!$A$3:$AN$513,MATCH(Profession,'[1]Skill Statistics'!$A$2:$AN$2,0),FALSE),0)</f>
        <v>0</v>
      </c>
      <c r="AN322" s="85">
        <f>IFERROR(VLOOKUP(Q322,'[1]Skill Statistics'!$A$3:$BK$513,MATCH(Archetype,'[1]Skill Statistics'!$A$2:$BK$2,0),FALSE),0)</f>
        <v>0</v>
      </c>
      <c r="AO322" s="85">
        <f>IFERROR(VLOOKUP(Q322,'[1]Skill Statistics'!$A$3:$BB$513,MATCH(Race,'[1]Skill Statistics'!$A$2:$BB$2,0),FALSE),0)</f>
        <v>0</v>
      </c>
      <c r="AP322" s="85">
        <f t="shared" ca="1" si="1495"/>
        <v>0</v>
      </c>
      <c r="AQ322" s="70"/>
      <c r="AS322" s="69">
        <f>IFERROR(VLOOKUP(Q322,'[1]Professional Skills'!$A$4:$AM$288,MATCH(Profession,'[1]Professional Skills'!$A$3:$AM$3,0),FALSE),"- -")</f>
        <v>0</v>
      </c>
      <c r="AT322" t="s">
        <v>1812</v>
      </c>
      <c r="AU322" s="7" t="str">
        <f t="shared" si="1586"/>
        <v/>
      </c>
      <c r="AV322" s="7">
        <f t="shared" ca="1" si="1585"/>
        <v>0</v>
      </c>
      <c r="AW322" t="str">
        <f t="shared" si="1580"/>
        <v/>
      </c>
      <c r="AX322" t="str">
        <f>IFERROR(_xlfn.RANK.EQ(AW322,$AW$5:$AW$568),"")</f>
        <v/>
      </c>
      <c r="AY322">
        <f t="shared" si="1595"/>
        <v>0</v>
      </c>
      <c r="AZ322" s="70" t="str">
        <f t="shared" ref="AZ322:AZ437" si="1601">IF(AT322="*",AZ321,IF(AX322&lt;=10,"x",""))</f>
        <v/>
      </c>
      <c r="BB322" s="69">
        <f>IFERROR(IF(Q322="Language",VLOOKUP(R322,[1]Cultures!$B$4:$N$218,MATCH(Culture,[1]Cultures!$B$3:$N$3,0),FALSE),VLOOKUP(Q322,[1]Cultures!$B$4:$O$212,MATCH(Culture,[1]Cultures!$B$3:$O$3,0),FALSE)),"- -")</f>
        <v>0</v>
      </c>
      <c r="BC322" t="s">
        <v>1812</v>
      </c>
      <c r="BD322">
        <f t="shared" ca="1" si="1581"/>
        <v>0.7987396154591655</v>
      </c>
      <c r="BE322">
        <f t="shared" ca="1" si="1582"/>
        <v>0.7987396154591655</v>
      </c>
      <c r="BH322">
        <f ca="1">_xlfn.RANK.EQ(BE322,$BE$320:$BE$322)</f>
        <v>2</v>
      </c>
      <c r="BI322" s="7">
        <f t="shared" ref="BI322:BI330" ca="1" si="1602">IFERROR(IF(BH322=1,IF(BB322=1,1,IF(BB322=2,2,IF(BH322=2,IF(BB322=3,1,IF(BB322&gt;=4,2,IF(BH322=3,IF(BB322=5,1,IF(BB322&gt;=6,2,IF(BH322=4,IF(BB322=7,1,IF(BB322&gt;=8,2,IF(BH322=5,IF(BB322=9,1,IF(BB322&gt;=10,2,0)),0))),0))),0))),0))),0)+(IF(BC322="*",0,BB322)),"- -")</f>
        <v>0</v>
      </c>
      <c r="BK322" s="7"/>
      <c r="BL322" s="70">
        <f t="shared" ca="1" si="1286"/>
        <v>0</v>
      </c>
      <c r="BN322" s="69">
        <f>IFERROR(VLOOKUP(V322,Charts!$BT$2:$BV$14,3,FALSE),"- -")</f>
        <v>0.53846153846153844</v>
      </c>
      <c r="BO322" s="85">
        <f t="shared" ca="1" si="1496"/>
        <v>1.577703363688379</v>
      </c>
      <c r="BP322" s="70">
        <f t="shared" ca="1" si="1583"/>
        <v>218</v>
      </c>
      <c r="BR322" s="7">
        <v>321</v>
      </c>
      <c r="BS322" s="9" t="str">
        <f ca="1">VLOOKUP(BR322,$O$3:$R$568,4,FALSE)</f>
        <v>Glass-working</v>
      </c>
      <c r="BT322" s="7" t="str">
        <f ca="1">VLOOKUP(BS322,$R$3:$V$568,5,FALSE)</f>
        <v>2 / 4</v>
      </c>
      <c r="BU322" s="7">
        <f ca="1">VLOOKUP(BT322,Charts!$BT$2:$BV$14,3,FALSE)</f>
        <v>0.76923076923076927</v>
      </c>
      <c r="BV322" s="7" t="str">
        <f t="shared" ca="1" si="1287"/>
        <v>2</v>
      </c>
      <c r="BW322" s="7" t="str">
        <f t="shared" ca="1" si="1288"/>
        <v>4</v>
      </c>
      <c r="BY322" s="7">
        <f t="shared" ca="1" si="1289"/>
        <v>0.46310704229949606</v>
      </c>
      <c r="BZ322" s="7">
        <f t="shared" ca="1" si="1290"/>
        <v>0.30612372693127321</v>
      </c>
      <c r="CA322" s="7">
        <f t="shared" ca="1" si="1291"/>
        <v>1</v>
      </c>
      <c r="CB322" s="7" t="str">
        <f t="shared" ca="1" si="1292"/>
        <v>2</v>
      </c>
      <c r="CC322" s="7" t="str">
        <f ca="1">IFERROR(IF(CC321+CB322&gt;CD$4,CC321,CC321+CB322),"")</f>
        <v/>
      </c>
      <c r="CD322" s="7">
        <f t="shared" ca="1" si="1497"/>
        <v>0</v>
      </c>
      <c r="CE322" s="7">
        <f t="shared" ca="1" si="1293"/>
        <v>0.66910360732083796</v>
      </c>
      <c r="CF322" s="7">
        <f t="shared" ca="1" si="1294"/>
        <v>0.10012716190993132</v>
      </c>
      <c r="CG322" s="7">
        <f t="shared" ca="1" si="1295"/>
        <v>1</v>
      </c>
      <c r="CH322" s="7" t="str">
        <f t="shared" ca="1" si="1296"/>
        <v>2</v>
      </c>
      <c r="CI322" s="7" t="str">
        <f ca="1">IFERROR(IF(CI321+CH322&gt;CJ$4,CI321,CI321+CH322),"")</f>
        <v/>
      </c>
      <c r="CJ322" s="7">
        <f t="shared" ca="1" si="1498"/>
        <v>0</v>
      </c>
      <c r="CK322" s="7">
        <f t="shared" ca="1" si="1297"/>
        <v>0.7995575987954715</v>
      </c>
      <c r="CL322" s="7">
        <f t="shared" ca="1" si="1298"/>
        <v>-3.0326829564702229E-2</v>
      </c>
      <c r="CM322" s="7">
        <f t="shared" ca="1" si="1299"/>
        <v>0</v>
      </c>
      <c r="CN322" s="7">
        <f t="shared" ca="1" si="1300"/>
        <v>0</v>
      </c>
      <c r="CO322" s="7" t="str">
        <f ca="1">IFERROR(IF(CO321+CN322&gt;CP$4,CO321,CO321+CN322),"")</f>
        <v/>
      </c>
      <c r="CP322" s="7">
        <f t="shared" ca="1" si="1499"/>
        <v>0</v>
      </c>
      <c r="CQ322" s="7">
        <f t="shared" ca="1" si="1301"/>
        <v>0.80600373224248889</v>
      </c>
      <c r="CR322" s="7">
        <f t="shared" ca="1" si="1302"/>
        <v>-3.6772963011719617E-2</v>
      </c>
      <c r="CS322" s="7">
        <f t="shared" ca="1" si="1303"/>
        <v>0</v>
      </c>
      <c r="CT322" s="7">
        <f t="shared" ca="1" si="1304"/>
        <v>0</v>
      </c>
      <c r="CU322" s="7" t="str">
        <f ca="1">IFERROR(IF(CU321+CT322&gt;CV$4,CU321,CU321+CT322),"")</f>
        <v/>
      </c>
      <c r="CV322" s="7">
        <f t="shared" ca="1" si="1500"/>
        <v>0</v>
      </c>
      <c r="CW322" s="7">
        <f t="shared" ca="1" si="1305"/>
        <v>0.64713280661349704</v>
      </c>
      <c r="CX322" s="7">
        <f t="shared" ca="1" si="1306"/>
        <v>0.12209796261727224</v>
      </c>
      <c r="CY322" s="7">
        <f t="shared" ca="1" si="1307"/>
        <v>1</v>
      </c>
      <c r="CZ322" s="7" t="str">
        <f t="shared" ca="1" si="1308"/>
        <v>2</v>
      </c>
      <c r="DA322" s="7" t="str">
        <f ca="1">IFERROR(IF(DA321+CZ322&gt;DB$4,DA321,DA321+CZ322),"")</f>
        <v/>
      </c>
      <c r="DB322" s="7">
        <f t="shared" ca="1" si="1501"/>
        <v>0</v>
      </c>
      <c r="DC322" s="7">
        <f t="shared" ca="1" si="1309"/>
        <v>0.75610520114939361</v>
      </c>
      <c r="DD322" s="7">
        <f t="shared" ca="1" si="1310"/>
        <v>1.312556808137566E-2</v>
      </c>
      <c r="DE322" s="7">
        <f t="shared" ca="1" si="1311"/>
        <v>1</v>
      </c>
      <c r="DF322" s="7" t="str">
        <f t="shared" ca="1" si="1312"/>
        <v>2</v>
      </c>
      <c r="DG322" s="7" t="str">
        <f ca="1">IFERROR(IF(DG321+DF322&gt;DH$4,DG321,DG321+DF322),"")</f>
        <v/>
      </c>
      <c r="DH322" s="7">
        <f t="shared" ca="1" si="1502"/>
        <v>0</v>
      </c>
      <c r="DI322" s="7">
        <f t="shared" ca="1" si="1313"/>
        <v>0.69319698319051537</v>
      </c>
      <c r="DJ322" s="7">
        <f t="shared" ca="1" si="1314"/>
        <v>7.6033786040253903E-2</v>
      </c>
      <c r="DK322" s="7">
        <f t="shared" ca="1" si="1315"/>
        <v>1</v>
      </c>
      <c r="DL322" s="7" t="str">
        <f t="shared" ca="1" si="1316"/>
        <v>2</v>
      </c>
      <c r="DM322" s="7" t="str">
        <f ca="1">IFERROR(IF(DM321+DL322&gt;DN$4,DM321,DM321+DL322),"")</f>
        <v/>
      </c>
      <c r="DN322" s="7">
        <f t="shared" ca="1" si="1503"/>
        <v>0</v>
      </c>
      <c r="DO322" s="7">
        <f t="shared" ca="1" si="1317"/>
        <v>0.70985975073528007</v>
      </c>
      <c r="DP322" s="7">
        <f t="shared" ca="1" si="1318"/>
        <v>5.9371018495489203E-2</v>
      </c>
      <c r="DQ322" s="7">
        <f t="shared" ca="1" si="1319"/>
        <v>1</v>
      </c>
      <c r="DR322" s="7" t="str">
        <f t="shared" ca="1" si="1320"/>
        <v>2</v>
      </c>
      <c r="DS322" s="7" t="str">
        <f ca="1">IFERROR(IF(DS321+DR322&gt;DT$4,DS321,DS321+DR322),"")</f>
        <v/>
      </c>
      <c r="DT322" s="7">
        <f t="shared" ca="1" si="1504"/>
        <v>0</v>
      </c>
      <c r="DU322" s="7">
        <f t="shared" ca="1" si="1321"/>
        <v>0.67101230454246175</v>
      </c>
      <c r="DV322" s="7">
        <f t="shared" ca="1" si="1322"/>
        <v>9.8218464688307527E-2</v>
      </c>
      <c r="DW322" s="7">
        <f t="shared" ca="1" si="1323"/>
        <v>1</v>
      </c>
      <c r="DX322" s="7" t="str">
        <f t="shared" ca="1" si="1324"/>
        <v>2</v>
      </c>
      <c r="DY322" s="7" t="str">
        <f ca="1">IFERROR(IF(DY321+DX322&gt;DZ$4,DY321,DY321+DX322),"")</f>
        <v/>
      </c>
      <c r="DZ322" s="7">
        <f t="shared" ca="1" si="1505"/>
        <v>0</v>
      </c>
      <c r="EA322" s="7">
        <f t="shared" ca="1" si="1325"/>
        <v>0.31490194412345274</v>
      </c>
      <c r="EB322" s="7">
        <f t="shared" ca="1" si="1326"/>
        <v>0.45432882510731654</v>
      </c>
      <c r="EC322" s="7">
        <f t="shared" ca="1" si="1327"/>
        <v>1</v>
      </c>
      <c r="ED322" s="7" t="str">
        <f t="shared" ca="1" si="1328"/>
        <v>2</v>
      </c>
      <c r="EE322" s="7" t="str">
        <f ca="1">IFERROR(IF(EE321+ED322&gt;EF$4,EE321,EE321+ED322),"")</f>
        <v/>
      </c>
      <c r="EF322" s="7">
        <f t="shared" ca="1" si="1506"/>
        <v>0</v>
      </c>
      <c r="EG322" s="7">
        <f t="shared" ca="1" si="1329"/>
        <v>0.99656597639469413</v>
      </c>
      <c r="EH322" s="7">
        <f t="shared" ca="1" si="1330"/>
        <v>-0.22733520716392486</v>
      </c>
      <c r="EI322" s="7">
        <f t="shared" ca="1" si="1331"/>
        <v>0</v>
      </c>
      <c r="EJ322" s="7">
        <f t="shared" ca="1" si="1332"/>
        <v>0</v>
      </c>
      <c r="EK322" s="7" t="str">
        <f ca="1">IFERROR(IF(EK321+EJ322&gt;EL$4,EK321,EK321+EJ322),"")</f>
        <v/>
      </c>
      <c r="EL322" s="7">
        <f t="shared" ca="1" si="1507"/>
        <v>0</v>
      </c>
      <c r="EM322" s="7">
        <f t="shared" ca="1" si="1333"/>
        <v>0.62949161009110177</v>
      </c>
      <c r="EN322" s="7">
        <f t="shared" ca="1" si="1334"/>
        <v>0.1397391591396675</v>
      </c>
      <c r="EO322" s="7">
        <f t="shared" ca="1" si="1335"/>
        <v>1</v>
      </c>
      <c r="EP322" s="7" t="str">
        <f t="shared" ca="1" si="1336"/>
        <v>2</v>
      </c>
      <c r="EQ322" s="7" t="str">
        <f ca="1">IFERROR(IF(EQ321+EP322&gt;ER$4,EQ321,EQ321+EP322),"")</f>
        <v/>
      </c>
      <c r="ER322" s="7">
        <f t="shared" ca="1" si="1508"/>
        <v>0</v>
      </c>
      <c r="ES322" s="7">
        <f t="shared" ca="1" si="1337"/>
        <v>0.51981407462436535</v>
      </c>
      <c r="ET322" s="7">
        <f t="shared" ca="1" si="1338"/>
        <v>0.24941669460640392</v>
      </c>
      <c r="EU322" s="7">
        <f t="shared" ca="1" si="1339"/>
        <v>1</v>
      </c>
      <c r="EV322" s="7" t="str">
        <f t="shared" ca="1" si="1340"/>
        <v>2</v>
      </c>
      <c r="EW322" s="7" t="str">
        <f ca="1">IFERROR(IF(EW321+EV322&gt;EX$4,EW321,EW321+EV322),"")</f>
        <v/>
      </c>
      <c r="EX322" s="7">
        <f t="shared" ca="1" si="1509"/>
        <v>0</v>
      </c>
      <c r="EY322" s="7">
        <f t="shared" ca="1" si="1341"/>
        <v>7.5156799519184081E-2</v>
      </c>
      <c r="EZ322" s="7">
        <f t="shared" ca="1" si="1342"/>
        <v>0.69407396971158519</v>
      </c>
      <c r="FA322" s="7">
        <f t="shared" ca="1" si="1343"/>
        <v>1</v>
      </c>
      <c r="FB322" s="7" t="str">
        <f t="shared" ca="1" si="1344"/>
        <v>2</v>
      </c>
      <c r="FC322" s="7" t="str">
        <f ca="1">IFERROR(IF(FC321+FB322&gt;FD$4,FC321,FC321+FB322),"")</f>
        <v/>
      </c>
      <c r="FD322" s="7">
        <f t="shared" ca="1" si="1510"/>
        <v>0</v>
      </c>
      <c r="FE322" s="7">
        <f t="shared" ca="1" si="1345"/>
        <v>0.34019323963988901</v>
      </c>
      <c r="FF322" s="7">
        <f t="shared" ca="1" si="1346"/>
        <v>0.42903752959088026</v>
      </c>
      <c r="FG322" s="7">
        <f t="shared" ca="1" si="1347"/>
        <v>1</v>
      </c>
      <c r="FH322" s="7" t="str">
        <f t="shared" ca="1" si="1348"/>
        <v>2</v>
      </c>
      <c r="FI322" s="7" t="str">
        <f ca="1">IFERROR(IF(FI321+FH322&gt;FJ$4,FI321,FI321+FH322),"")</f>
        <v/>
      </c>
      <c r="FJ322" s="7">
        <f t="shared" ca="1" si="1511"/>
        <v>0</v>
      </c>
      <c r="FK322" s="7">
        <f t="shared" ca="1" si="1349"/>
        <v>0.4403651603905977</v>
      </c>
      <c r="FL322" s="7">
        <f t="shared" ca="1" si="1350"/>
        <v>0.32886560884017157</v>
      </c>
      <c r="FM322" s="7">
        <f t="shared" ca="1" si="1351"/>
        <v>1</v>
      </c>
      <c r="FN322" s="7" t="str">
        <f t="shared" ca="1" si="1352"/>
        <v>2</v>
      </c>
      <c r="FO322" s="7" t="str">
        <f ca="1">IFERROR(IF(FO321+FN322&gt;FP$4,FO321,FO321+FN322),"")</f>
        <v/>
      </c>
      <c r="FP322" s="7">
        <f t="shared" ca="1" si="1512"/>
        <v>0</v>
      </c>
      <c r="FQ322" s="7">
        <f t="shared" ca="1" si="1353"/>
        <v>5.975018399386367E-2</v>
      </c>
      <c r="FR322" s="7">
        <f t="shared" ca="1" si="1354"/>
        <v>0.7094805852369056</v>
      </c>
      <c r="FS322" s="7">
        <f t="shared" ca="1" si="1355"/>
        <v>1</v>
      </c>
      <c r="FT322" s="7" t="str">
        <f t="shared" ca="1" si="1356"/>
        <v>2</v>
      </c>
      <c r="FU322" s="7" t="str">
        <f ca="1">IFERROR(IF(FU321+FT322&gt;FV$4,FU321,FU321+FT322),"")</f>
        <v/>
      </c>
      <c r="FV322" s="7">
        <f t="shared" ca="1" si="1513"/>
        <v>0</v>
      </c>
      <c r="FW322" s="7">
        <f t="shared" ca="1" si="1357"/>
        <v>3.8265483417426527E-2</v>
      </c>
      <c r="FX322" s="7">
        <f t="shared" ca="1" si="1358"/>
        <v>0.73096528581334275</v>
      </c>
      <c r="FY322" s="7">
        <f t="shared" ca="1" si="1359"/>
        <v>1</v>
      </c>
      <c r="FZ322" s="7" t="str">
        <f t="shared" ca="1" si="1360"/>
        <v>2</v>
      </c>
      <c r="GA322" s="7" t="str">
        <f ca="1">IFERROR(IF(GA321+FZ322&gt;GB$4,GA321,GA321+FZ322),"")</f>
        <v/>
      </c>
      <c r="GB322" s="7">
        <f t="shared" ca="1" si="1514"/>
        <v>0</v>
      </c>
      <c r="GC322" s="7">
        <f t="shared" ca="1" si="1361"/>
        <v>0.43989018421441684</v>
      </c>
      <c r="GD322" s="7">
        <f t="shared" ca="1" si="1362"/>
        <v>0.32934058501635244</v>
      </c>
      <c r="GE322" s="7">
        <f t="shared" ca="1" si="1363"/>
        <v>1</v>
      </c>
      <c r="GF322" s="7" t="str">
        <f t="shared" ca="1" si="1364"/>
        <v>2</v>
      </c>
      <c r="GG322" s="7" t="str">
        <f ca="1">IFERROR(IF(GG321+GF322&gt;GH$4,GG321,GG321+GF322),"")</f>
        <v/>
      </c>
      <c r="GH322" s="7">
        <f t="shared" ca="1" si="1515"/>
        <v>0</v>
      </c>
      <c r="GI322" s="7">
        <f t="shared" ca="1" si="1365"/>
        <v>0.5103955795652626</v>
      </c>
      <c r="GJ322" s="7">
        <f t="shared" ca="1" si="1366"/>
        <v>0.25883518966550667</v>
      </c>
      <c r="GK322" s="7">
        <f t="shared" ca="1" si="1367"/>
        <v>1</v>
      </c>
      <c r="GL322" s="7" t="str">
        <f t="shared" ca="1" si="1368"/>
        <v>2</v>
      </c>
      <c r="GM322" s="7" t="str">
        <f ca="1">IFERROR(IF(GM321+GL322&gt;GN$4,GM321,GM321+GL322),"")</f>
        <v/>
      </c>
      <c r="GN322" s="7">
        <f t="shared" ca="1" si="1516"/>
        <v>0</v>
      </c>
      <c r="GO322" s="7">
        <f t="shared" ca="1" si="1369"/>
        <v>0.93000284689656676</v>
      </c>
      <c r="GP322" s="7">
        <f t="shared" ca="1" si="1370"/>
        <v>-0.16077207766579749</v>
      </c>
      <c r="GQ322" s="7">
        <f t="shared" ca="1" si="1371"/>
        <v>0</v>
      </c>
      <c r="GR322" s="7">
        <f t="shared" ca="1" si="1372"/>
        <v>0</v>
      </c>
      <c r="GS322" s="7" t="str">
        <f ca="1">IFERROR(IF(GS321+GR322&gt;GT$4,GS321,GS321+GR322),"")</f>
        <v/>
      </c>
      <c r="GT322" s="7">
        <f t="shared" ca="1" si="1517"/>
        <v>0</v>
      </c>
      <c r="GU322" s="7">
        <f t="shared" ca="1" si="1373"/>
        <v>0.96388704987490303</v>
      </c>
      <c r="GV322" s="7">
        <f t="shared" ca="1" si="1374"/>
        <v>-0.19465628064413376</v>
      </c>
      <c r="GW322" s="7">
        <f t="shared" ca="1" si="1375"/>
        <v>0</v>
      </c>
      <c r="GX322" s="7">
        <f t="shared" ca="1" si="1376"/>
        <v>0</v>
      </c>
      <c r="GY322" s="7" t="str">
        <f ca="1">IFERROR(IF(GY321+GX322&gt;GZ$4,GY321,GY321+GX322),"")</f>
        <v/>
      </c>
      <c r="GZ322" s="7">
        <f t="shared" ca="1" si="1518"/>
        <v>0</v>
      </c>
      <c r="HA322" s="7">
        <f t="shared" ca="1" si="1377"/>
        <v>0.44277782385047337</v>
      </c>
      <c r="HB322" s="7">
        <f t="shared" ca="1" si="1378"/>
        <v>0.3264529453802959</v>
      </c>
      <c r="HC322" s="7">
        <f t="shared" ca="1" si="1379"/>
        <v>1</v>
      </c>
      <c r="HD322" s="7" t="str">
        <f t="shared" ca="1" si="1380"/>
        <v>2</v>
      </c>
      <c r="HE322" s="7" t="str">
        <f ca="1">IFERROR(IF(HE321+HD322&gt;HF$4,HE321,HE321+HD322),"")</f>
        <v/>
      </c>
      <c r="HF322" s="7">
        <f t="shared" ca="1" si="1519"/>
        <v>0</v>
      </c>
      <c r="HG322" s="7">
        <f t="shared" ca="1" si="1381"/>
        <v>0.97708938602889361</v>
      </c>
      <c r="HH322" s="7">
        <f t="shared" ca="1" si="1382"/>
        <v>-0.20785861679812434</v>
      </c>
      <c r="HI322" s="7">
        <f t="shared" ca="1" si="1383"/>
        <v>0</v>
      </c>
      <c r="HJ322" s="7">
        <f t="shared" ca="1" si="1384"/>
        <v>0</v>
      </c>
      <c r="HK322" s="7" t="str">
        <f ca="1">IFERROR(IF(HK321+HJ322&gt;HL$4,HK321,HK321+HJ322),"")</f>
        <v/>
      </c>
      <c r="HL322" s="7">
        <f t="shared" ca="1" si="1520"/>
        <v>0</v>
      </c>
      <c r="HM322" s="7">
        <f t="shared" ca="1" si="1385"/>
        <v>0.35005456519176603</v>
      </c>
      <c r="HN322" s="7">
        <f t="shared" ca="1" si="1386"/>
        <v>0.41917620403900324</v>
      </c>
      <c r="HO322" s="7">
        <f t="shared" ca="1" si="1387"/>
        <v>1</v>
      </c>
      <c r="HP322" s="7" t="str">
        <f t="shared" ca="1" si="1388"/>
        <v>2</v>
      </c>
      <c r="HQ322" s="7" t="str">
        <f ca="1">IFERROR(IF(HQ321+HP322&gt;HR$4,HQ321,HQ321+HP322),"")</f>
        <v/>
      </c>
      <c r="HR322" s="7">
        <f t="shared" ca="1" si="1521"/>
        <v>0</v>
      </c>
      <c r="HS322" s="7">
        <f t="shared" ca="1" si="1389"/>
        <v>7.9772740451872548E-2</v>
      </c>
      <c r="HT322" s="7">
        <f t="shared" ca="1" si="1390"/>
        <v>0.68945802877889673</v>
      </c>
      <c r="HU322" s="7">
        <f t="shared" ca="1" si="1391"/>
        <v>1</v>
      </c>
      <c r="HV322" s="7" t="str">
        <f t="shared" ca="1" si="1392"/>
        <v>2</v>
      </c>
      <c r="HW322" s="7" t="str">
        <f ca="1">IFERROR(IF(HW321+HV322&gt;HX$4,HW321,HW321+HV322),"")</f>
        <v/>
      </c>
      <c r="HX322" s="7">
        <f t="shared" ca="1" si="1522"/>
        <v>0</v>
      </c>
      <c r="HY322" s="7">
        <f t="shared" ca="1" si="1393"/>
        <v>0.98647263329837043</v>
      </c>
      <c r="HZ322" s="7">
        <f t="shared" ca="1" si="1394"/>
        <v>-0.21724186406760115</v>
      </c>
      <c r="IA322" s="7">
        <f t="shared" ca="1" si="1395"/>
        <v>0</v>
      </c>
      <c r="IB322" s="7">
        <f t="shared" ca="1" si="1396"/>
        <v>0</v>
      </c>
      <c r="IC322" s="7" t="str">
        <f ca="1">IFERROR(IF(IC321+IB322&gt;ID$4,IC321,IC321+IB322),"")</f>
        <v/>
      </c>
      <c r="ID322" s="7">
        <f t="shared" ca="1" si="1523"/>
        <v>0</v>
      </c>
      <c r="IE322" s="7">
        <f t="shared" ca="1" si="1397"/>
        <v>0.87024339939477291</v>
      </c>
      <c r="IF322" s="7">
        <f t="shared" ca="1" si="1398"/>
        <v>-0.10101263016400364</v>
      </c>
      <c r="IG322" s="7">
        <f t="shared" ca="1" si="1399"/>
        <v>0</v>
      </c>
      <c r="IH322" s="7">
        <f t="shared" ca="1" si="1400"/>
        <v>0</v>
      </c>
      <c r="II322" s="7" t="str">
        <f ca="1">IFERROR(IF(II321+IH322&gt;IJ$4,II321,II321+IH322),"")</f>
        <v/>
      </c>
      <c r="IJ322" s="7">
        <f t="shared" ca="1" si="1524"/>
        <v>0</v>
      </c>
      <c r="IK322" s="7">
        <f t="shared" ca="1" si="1401"/>
        <v>0.26737742503620576</v>
      </c>
      <c r="IL322" s="7">
        <f t="shared" ca="1" si="1402"/>
        <v>0.50185334419456351</v>
      </c>
      <c r="IM322" s="7">
        <f t="shared" ca="1" si="1403"/>
        <v>1</v>
      </c>
      <c r="IN322" s="7" t="str">
        <f t="shared" ca="1" si="1404"/>
        <v>2</v>
      </c>
      <c r="IO322" s="7" t="str">
        <f ca="1">IFERROR(IF(IO321+IN322&gt;IP$4,IO321,IO321+IN322),"")</f>
        <v/>
      </c>
      <c r="IP322" s="7">
        <f t="shared" ca="1" si="1525"/>
        <v>0</v>
      </c>
      <c r="IQ322" s="7">
        <f t="shared" ca="1" si="1405"/>
        <v>0.57357158111257889</v>
      </c>
      <c r="IR322" s="7">
        <f t="shared" ca="1" si="1406"/>
        <v>0.19565918811819039</v>
      </c>
      <c r="IS322" s="7">
        <f t="shared" ca="1" si="1407"/>
        <v>1</v>
      </c>
      <c r="IT322" s="7" t="str">
        <f t="shared" ca="1" si="1408"/>
        <v>2</v>
      </c>
      <c r="IU322" s="7" t="str">
        <f ca="1">IFERROR(IF(IU321+IT322&gt;IV$4,IU321,IU321+IT322),"")</f>
        <v/>
      </c>
      <c r="IV322" s="7">
        <f t="shared" ca="1" si="1526"/>
        <v>0</v>
      </c>
      <c r="IW322" s="7">
        <f t="shared" ca="1" si="1409"/>
        <v>0.7404694703062924</v>
      </c>
      <c r="IX322" s="7">
        <f t="shared" ca="1" si="1410"/>
        <v>2.8761298924476875E-2</v>
      </c>
      <c r="IY322" s="7">
        <f t="shared" ca="1" si="1411"/>
        <v>1</v>
      </c>
      <c r="IZ322" s="7" t="str">
        <f t="shared" ca="1" si="1412"/>
        <v>2</v>
      </c>
      <c r="JA322" s="7" t="str">
        <f ca="1">IFERROR(IF(JA321+IZ322&gt;JB$4,JA321,JA321+IZ322),"")</f>
        <v/>
      </c>
      <c r="JB322" s="7">
        <f t="shared" ca="1" si="1527"/>
        <v>0</v>
      </c>
      <c r="JC322" s="7">
        <f t="shared" ca="1" si="1413"/>
        <v>0.92864460224144874</v>
      </c>
      <c r="JD322" s="7">
        <f t="shared" ca="1" si="1414"/>
        <v>-0.15941383301067946</v>
      </c>
      <c r="JE322" s="7">
        <f t="shared" ca="1" si="1415"/>
        <v>0</v>
      </c>
      <c r="JF322" s="7">
        <f t="shared" ca="1" si="1416"/>
        <v>0</v>
      </c>
      <c r="JG322" s="7" t="str">
        <f ca="1">IFERROR(IF(JG321+JF322&gt;JH$4,JG321,JG321+JF322),"")</f>
        <v/>
      </c>
      <c r="JH322" s="7">
        <f t="shared" ca="1" si="1528"/>
        <v>0</v>
      </c>
      <c r="JI322" s="7">
        <f t="shared" ca="1" si="1417"/>
        <v>0.38269893648374409</v>
      </c>
      <c r="JJ322" s="7">
        <f t="shared" ca="1" si="1418"/>
        <v>0.38653183274702518</v>
      </c>
      <c r="JK322" s="7">
        <f t="shared" ca="1" si="1419"/>
        <v>1</v>
      </c>
      <c r="JL322" s="7" t="str">
        <f t="shared" ca="1" si="1420"/>
        <v>2</v>
      </c>
      <c r="JM322" s="7" t="str">
        <f ca="1">IFERROR(IF(JM321+JL322&gt;JN$4,JM321,JM321+JL322),"")</f>
        <v/>
      </c>
      <c r="JN322" s="7">
        <f t="shared" ca="1" si="1529"/>
        <v>0</v>
      </c>
      <c r="JO322" s="7">
        <f t="shared" ca="1" si="1421"/>
        <v>0.13192296702424844</v>
      </c>
      <c r="JP322" s="7">
        <f t="shared" ca="1" si="1422"/>
        <v>0.63730780220652083</v>
      </c>
      <c r="JQ322" s="7">
        <f t="shared" ca="1" si="1423"/>
        <v>1</v>
      </c>
      <c r="JR322" s="7" t="str">
        <f t="shared" ca="1" si="1424"/>
        <v>2</v>
      </c>
      <c r="JS322" s="7" t="str">
        <f ca="1">IFERROR(IF(JS321+JR322&gt;JT$4,JS321,JS321+JR322),"")</f>
        <v/>
      </c>
      <c r="JT322" s="7">
        <f t="shared" ca="1" si="1530"/>
        <v>0</v>
      </c>
      <c r="JU322" s="7">
        <f t="shared" ca="1" si="1425"/>
        <v>0.95403027873204738</v>
      </c>
      <c r="JV322" s="7">
        <f t="shared" ca="1" si="1426"/>
        <v>-0.1847995095012781</v>
      </c>
      <c r="JW322" s="7">
        <f t="shared" ca="1" si="1427"/>
        <v>0</v>
      </c>
      <c r="JX322" s="7">
        <f t="shared" ca="1" si="1428"/>
        <v>0</v>
      </c>
      <c r="JY322" s="7" t="str">
        <f ca="1">IFERROR(IF(JY321+JX322&gt;JZ$4,JY321,JY321+JX322),"")</f>
        <v/>
      </c>
      <c r="JZ322" s="7">
        <f t="shared" ca="1" si="1531"/>
        <v>0</v>
      </c>
      <c r="KA322" s="7">
        <f t="shared" ca="1" si="1429"/>
        <v>0.37310155680023871</v>
      </c>
      <c r="KB322" s="7">
        <f t="shared" ca="1" si="1430"/>
        <v>0.39612921243053056</v>
      </c>
      <c r="KC322" s="7">
        <f t="shared" ca="1" si="1431"/>
        <v>1</v>
      </c>
      <c r="KD322" s="7" t="str">
        <f t="shared" ca="1" si="1432"/>
        <v>2</v>
      </c>
      <c r="KE322" s="7" t="str">
        <f ca="1">IFERROR(IF(KE321+KD322&gt;KF$4,KE321,KE321+KD322),"")</f>
        <v/>
      </c>
      <c r="KF322" s="7">
        <f t="shared" ca="1" si="1532"/>
        <v>0</v>
      </c>
      <c r="KG322" s="7">
        <f t="shared" ca="1" si="1433"/>
        <v>0.92169069335484177</v>
      </c>
      <c r="KH322" s="7">
        <f t="shared" ca="1" si="1434"/>
        <v>-0.1524599241240725</v>
      </c>
      <c r="KI322" s="7">
        <f t="shared" ca="1" si="1435"/>
        <v>0</v>
      </c>
      <c r="KJ322" s="7">
        <f t="shared" ca="1" si="1436"/>
        <v>0</v>
      </c>
      <c r="KK322" s="7" t="str">
        <f ca="1">IFERROR(IF(KK321+KJ322&gt;KL$4,KK321,KK321+KJ322),"")</f>
        <v/>
      </c>
      <c r="KL322" s="7">
        <f t="shared" ca="1" si="1533"/>
        <v>0</v>
      </c>
      <c r="KM322" s="7">
        <f t="shared" ca="1" si="1437"/>
        <v>0.32470480309350969</v>
      </c>
      <c r="KN322" s="7">
        <f t="shared" ca="1" si="1438"/>
        <v>0.44452596613725959</v>
      </c>
      <c r="KO322" s="7">
        <f t="shared" ca="1" si="1439"/>
        <v>1</v>
      </c>
      <c r="KP322" s="7" t="str">
        <f t="shared" ca="1" si="1440"/>
        <v>2</v>
      </c>
      <c r="KQ322" s="7" t="str">
        <f ca="1">IFERROR(IF(KQ321+KP322&gt;KR$4,KQ321,KQ321+KP322),"")</f>
        <v/>
      </c>
      <c r="KR322" s="7">
        <f t="shared" ca="1" si="1534"/>
        <v>0</v>
      </c>
      <c r="KS322" s="7">
        <f t="shared" ca="1" si="1441"/>
        <v>0.71435294722759202</v>
      </c>
      <c r="KT322" s="7">
        <f t="shared" ca="1" si="1442"/>
        <v>5.4877822003177257E-2</v>
      </c>
      <c r="KU322" s="7">
        <f t="shared" ca="1" si="1443"/>
        <v>1</v>
      </c>
      <c r="KV322" s="7" t="str">
        <f t="shared" ca="1" si="1444"/>
        <v>2</v>
      </c>
      <c r="KW322" s="7" t="str">
        <f ca="1">IFERROR(IF(KW321+KV322&gt;KX$4,KW321,KW321+KV322),"")</f>
        <v/>
      </c>
      <c r="KX322" s="7">
        <f t="shared" ca="1" si="1535"/>
        <v>0</v>
      </c>
      <c r="KY322" s="7">
        <f t="shared" ca="1" si="1445"/>
        <v>0.86103356705954304</v>
      </c>
      <c r="KZ322" s="7">
        <f t="shared" ca="1" si="1446"/>
        <v>-9.1802797828773763E-2</v>
      </c>
      <c r="LA322" s="7">
        <f t="shared" ca="1" si="1447"/>
        <v>0</v>
      </c>
      <c r="LB322" s="7">
        <f t="shared" ca="1" si="1448"/>
        <v>0</v>
      </c>
      <c r="LC322" s="7" t="str">
        <f ca="1">IFERROR(IF(LC321+LB322&gt;LD$4,LC321,LC321+LB322),"")</f>
        <v/>
      </c>
      <c r="LD322" s="7">
        <f t="shared" ca="1" si="1536"/>
        <v>0</v>
      </c>
      <c r="LE322" s="7">
        <f t="shared" ca="1" si="1449"/>
        <v>0.24620088175404065</v>
      </c>
      <c r="LF322" s="7">
        <f t="shared" ca="1" si="1450"/>
        <v>0.52302988747672863</v>
      </c>
      <c r="LG322" s="7">
        <f t="shared" ca="1" si="1451"/>
        <v>1</v>
      </c>
      <c r="LH322" s="7" t="str">
        <f t="shared" ca="1" si="1452"/>
        <v>2</v>
      </c>
      <c r="LI322" s="7" t="str">
        <f ca="1">IFERROR(IF(LI321+LH322&gt;LJ$4,LI321,LI321+LH322),"")</f>
        <v/>
      </c>
      <c r="LJ322" s="7">
        <f t="shared" ca="1" si="1537"/>
        <v>0</v>
      </c>
      <c r="LK322" s="7">
        <f t="shared" ca="1" si="1453"/>
        <v>0.2040770878084549</v>
      </c>
      <c r="LL322" s="7">
        <f t="shared" ca="1" si="1454"/>
        <v>0.56515368142231437</v>
      </c>
      <c r="LM322" s="7">
        <f t="shared" ca="1" si="1455"/>
        <v>1</v>
      </c>
      <c r="LN322" s="7" t="str">
        <f t="shared" ca="1" si="1456"/>
        <v>2</v>
      </c>
      <c r="LO322" s="7" t="str">
        <f ca="1">IFERROR(IF(LO321+LN322&gt;LP$4,LO321,LO321+LN322),"")</f>
        <v/>
      </c>
      <c r="LP322" s="7">
        <f t="shared" ca="1" si="1538"/>
        <v>0</v>
      </c>
      <c r="LQ322" s="7">
        <f t="shared" ca="1" si="1457"/>
        <v>0.10401641511276027</v>
      </c>
      <c r="LR322" s="7">
        <f t="shared" ca="1" si="1458"/>
        <v>0.665214354118009</v>
      </c>
      <c r="LS322" s="7">
        <f t="shared" ca="1" si="1459"/>
        <v>1</v>
      </c>
      <c r="LT322" s="7" t="str">
        <f t="shared" ca="1" si="1460"/>
        <v>2</v>
      </c>
      <c r="LU322" s="7" t="str">
        <f ca="1">IFERROR(IF(LU321+LT322&gt;LV$4,LU321,LU321+LT322),"")</f>
        <v/>
      </c>
      <c r="LV322" s="7">
        <f t="shared" ca="1" si="1539"/>
        <v>0</v>
      </c>
      <c r="LW322" s="7">
        <f t="shared" ca="1" si="1461"/>
        <v>6.6371443616448644E-3</v>
      </c>
      <c r="LX322" s="7">
        <f t="shared" ca="1" si="1462"/>
        <v>0.76259362486912441</v>
      </c>
      <c r="LY322" s="7">
        <f t="shared" ca="1" si="1463"/>
        <v>1</v>
      </c>
      <c r="LZ322" s="7" t="str">
        <f t="shared" ca="1" si="1464"/>
        <v>2</v>
      </c>
      <c r="MA322" s="7" t="str">
        <f ca="1">IFERROR(IF(MA321+LZ322&gt;MB$4,MA321,MA321+LZ322),"")</f>
        <v/>
      </c>
      <c r="MB322" s="7">
        <f t="shared" ca="1" si="1540"/>
        <v>0</v>
      </c>
      <c r="MC322" s="7">
        <f t="shared" ca="1" si="1465"/>
        <v>0.42813986312842822</v>
      </c>
      <c r="MD322" s="7">
        <f t="shared" ca="1" si="1466"/>
        <v>0.34109090610234105</v>
      </c>
      <c r="ME322" s="7">
        <f t="shared" ca="1" si="1467"/>
        <v>1</v>
      </c>
      <c r="MF322" s="7" t="str">
        <f t="shared" ca="1" si="1468"/>
        <v>2</v>
      </c>
      <c r="MG322" s="7" t="str">
        <f ca="1">IFERROR(IF(MG321+MF322&gt;MH$4,MG321,MG321+MF322),"")</f>
        <v/>
      </c>
      <c r="MH322" s="7">
        <f t="shared" ca="1" si="1541"/>
        <v>0</v>
      </c>
      <c r="MI322" s="7">
        <f t="shared" ca="1" si="1469"/>
        <v>0.92304142096842912</v>
      </c>
      <c r="MJ322" s="7">
        <f t="shared" ca="1" si="1470"/>
        <v>-0.15381065173765984</v>
      </c>
      <c r="MK322" s="7">
        <f t="shared" ca="1" si="1471"/>
        <v>0</v>
      </c>
      <c r="ML322" s="7">
        <f t="shared" ca="1" si="1472"/>
        <v>0</v>
      </c>
      <c r="MM322" s="7" t="str">
        <f ca="1">IFERROR(IF(MM321+ML322&gt;MN$4,MM321,MM321+ML322),"")</f>
        <v/>
      </c>
      <c r="MN322" s="7">
        <f t="shared" ca="1" si="1542"/>
        <v>0</v>
      </c>
      <c r="MO322" s="7">
        <f t="shared" ca="1" si="1473"/>
        <v>0.35877823905843709</v>
      </c>
      <c r="MP322" s="7">
        <f t="shared" ca="1" si="1474"/>
        <v>0.41045253017233219</v>
      </c>
      <c r="MQ322" s="7">
        <f t="shared" ca="1" si="1475"/>
        <v>1</v>
      </c>
      <c r="MR322" s="7" t="str">
        <f t="shared" ca="1" si="1476"/>
        <v>2</v>
      </c>
      <c r="MS322" s="7" t="str">
        <f ca="1">IFERROR(IF(MS321+MR322&gt;MT$4,MS321,MS321+MR322),"")</f>
        <v/>
      </c>
      <c r="MT322" s="7">
        <f t="shared" ca="1" si="1543"/>
        <v>0</v>
      </c>
      <c r="MU322" s="7">
        <f t="shared" ca="1" si="1477"/>
        <v>0.95813444062933528</v>
      </c>
      <c r="MV322" s="7">
        <f t="shared" ca="1" si="1478"/>
        <v>-0.18890367139856601</v>
      </c>
      <c r="MW322" s="7">
        <f t="shared" ca="1" si="1479"/>
        <v>0</v>
      </c>
      <c r="MX322" s="7">
        <f t="shared" ca="1" si="1480"/>
        <v>0</v>
      </c>
      <c r="MY322" s="7" t="str">
        <f ca="1">IFERROR(IF(MY321+MX322&gt;MZ$4,MY321,MY321+MX322),"")</f>
        <v/>
      </c>
      <c r="MZ322" s="7">
        <f t="shared" ca="1" si="1544"/>
        <v>0</v>
      </c>
      <c r="NA322" s="7">
        <f t="shared" ca="1" si="1481"/>
        <v>0.17621538474345866</v>
      </c>
      <c r="NB322" s="7">
        <f t="shared" ca="1" si="1482"/>
        <v>0.59301538448731062</v>
      </c>
      <c r="NC322" s="7">
        <f t="shared" ca="1" si="1483"/>
        <v>1</v>
      </c>
      <c r="ND322" s="7" t="str">
        <f t="shared" ca="1" si="1484"/>
        <v>2</v>
      </c>
      <c r="NE322" s="7" t="str">
        <f ca="1">IFERROR(IF(NE321+ND322&gt;NF$4,NE321,NE321+ND322),"")</f>
        <v/>
      </c>
      <c r="NF322" s="7">
        <f t="shared" ca="1" si="1545"/>
        <v>0</v>
      </c>
      <c r="NG322" s="7">
        <f t="shared" ca="1" si="1485"/>
        <v>0.89529593914271066</v>
      </c>
      <c r="NH322" s="7">
        <f t="shared" ca="1" si="1486"/>
        <v>-0.12606516991194139</v>
      </c>
      <c r="NI322" s="7">
        <f t="shared" ca="1" si="1487"/>
        <v>0</v>
      </c>
      <c r="NJ322" s="7">
        <f t="shared" ca="1" si="1488"/>
        <v>0</v>
      </c>
      <c r="NK322" s="7" t="str">
        <f ca="1">IFERROR(IF(NK321+NJ322&gt;NL$4,NK321,NK321+NJ322),"")</f>
        <v/>
      </c>
      <c r="NL322" s="7">
        <f t="shared" ca="1" si="1546"/>
        <v>0</v>
      </c>
      <c r="NM322" s="7">
        <f t="shared" ca="1" si="1489"/>
        <v>0.25898306173536201</v>
      </c>
      <c r="NN322" s="7">
        <f t="shared" ca="1" si="1490"/>
        <v>0.51024770749540727</v>
      </c>
      <c r="NO322" s="7">
        <f t="shared" ca="1" si="1491"/>
        <v>1</v>
      </c>
      <c r="NP322" s="7" t="str">
        <f t="shared" ca="1" si="1492"/>
        <v>2</v>
      </c>
      <c r="NQ322" s="7" t="str">
        <f ca="1">IFERROR(IF(NQ321+NP322&gt;NR$4,NQ321,NQ321+NP322),"")</f>
        <v/>
      </c>
      <c r="NR322" s="7">
        <f t="shared" ca="1" si="1547"/>
        <v>0</v>
      </c>
      <c r="NT322">
        <v>324</v>
      </c>
      <c r="NU322" s="7" t="s">
        <v>19</v>
      </c>
      <c r="NV322" s="7" t="str">
        <f t="shared" ca="1" si="1598"/>
        <v/>
      </c>
      <c r="NW322" s="7" t="str">
        <f t="shared" ca="1" si="1493"/>
        <v/>
      </c>
      <c r="NX322" t="str">
        <f ca="1">IFERROR(VLOOKUP(NT322,$K$3:$AK$568,8,FALSE),"")</f>
        <v/>
      </c>
      <c r="NY322" t="str">
        <f ca="1">IFERROR(VLOOKUP(NT322,$K$3:$AK$568,9,FALSE),"")</f>
        <v/>
      </c>
      <c r="NZ322" s="7" t="str">
        <f ca="1">IFERROR(VLOOKUP(NT322,$K$3:$AK$568,27,FALSE),"")</f>
        <v/>
      </c>
      <c r="OB322">
        <v>324</v>
      </c>
      <c r="OC322" s="7" t="s">
        <v>19</v>
      </c>
      <c r="OD322" t="e">
        <f t="shared" ca="1" si="1548"/>
        <v>#N/A</v>
      </c>
      <c r="OE322" s="7" t="str">
        <f t="shared" ca="1" si="1549"/>
        <v/>
      </c>
      <c r="OF322" s="7" t="str">
        <f t="shared" ca="1" si="1550"/>
        <v/>
      </c>
      <c r="OG322" t="str">
        <f t="shared" ca="1" si="1551"/>
        <v/>
      </c>
      <c r="OI322">
        <v>324</v>
      </c>
      <c r="OJ322" s="7" t="s">
        <v>19</v>
      </c>
      <c r="OK322" s="7" t="str">
        <f t="shared" ca="1" si="1552"/>
        <v/>
      </c>
      <c r="OL322" s="7" t="str">
        <f t="shared" ca="1" si="1553"/>
        <v/>
      </c>
      <c r="OM322" t="str">
        <f ca="1">IFERROR(VLOOKUP(OI322,$L$3:$AK$568,7,FALSE),"")</f>
        <v/>
      </c>
      <c r="ON322" t="str">
        <f ca="1">IFERROR(VLOOKUP(OI322,$L$3:$AK$568,8,FALSE),"")</f>
        <v/>
      </c>
      <c r="OO322" s="7" t="str">
        <f ca="1">IFERROR(VLOOKUP(OI322,$L$3:$AK$568,26,FALSE),"")</f>
        <v/>
      </c>
      <c r="OQ322">
        <v>324</v>
      </c>
      <c r="OR322" s="7" t="s">
        <v>19</v>
      </c>
      <c r="OS322" t="e">
        <f t="shared" ca="1" si="1554"/>
        <v>#N/A</v>
      </c>
      <c r="OT322" s="7" t="str">
        <f t="shared" ca="1" si="1555"/>
        <v/>
      </c>
      <c r="OU322" s="7" t="str">
        <f t="shared" ca="1" si="1556"/>
        <v/>
      </c>
      <c r="OV322" t="str">
        <f t="shared" ca="1" si="1557"/>
        <v/>
      </c>
      <c r="OX322">
        <v>324</v>
      </c>
      <c r="OY322" s="7" t="s">
        <v>19</v>
      </c>
      <c r="OZ322" s="7" t="str">
        <f t="shared" ca="1" si="1558"/>
        <v/>
      </c>
      <c r="PA322" s="7" t="str">
        <f t="shared" ca="1" si="1559"/>
        <v/>
      </c>
      <c r="PB322" t="str">
        <f ca="1">IFERROR(VLOOKUP(OX322,$M$3:$AK$568,6,FALSE),"")</f>
        <v/>
      </c>
      <c r="PC322" t="str">
        <f ca="1">IFERROR(VLOOKUP(OX322,$M$3:$AK$568,7,FALSE),"")</f>
        <v/>
      </c>
      <c r="PD322" s="7" t="str">
        <f ca="1">IFERROR(VLOOKUP(OX322,$M$3:$AK$568,25,FALSE),"")</f>
        <v/>
      </c>
      <c r="PF322">
        <v>324</v>
      </c>
      <c r="PG322" s="7" t="s">
        <v>19</v>
      </c>
      <c r="PH322" t="e">
        <f t="shared" ca="1" si="1560"/>
        <v>#N/A</v>
      </c>
      <c r="PI322" s="7" t="str">
        <f t="shared" ca="1" si="1561"/>
        <v/>
      </c>
      <c r="PJ322" s="7" t="str">
        <f t="shared" ca="1" si="1562"/>
        <v/>
      </c>
      <c r="PK322" t="str">
        <f t="shared" ca="1" si="1563"/>
        <v/>
      </c>
      <c r="PM322">
        <v>324</v>
      </c>
      <c r="PN322" s="7" t="s">
        <v>19</v>
      </c>
      <c r="PO322" s="202" t="str">
        <f t="shared" ca="1" si="1564"/>
        <v/>
      </c>
      <c r="PP322" s="7" t="str">
        <f t="shared" ca="1" si="1565"/>
        <v/>
      </c>
      <c r="PQ322" t="str">
        <f ca="1">IFERROR(VLOOKUP(PM322,$G$325:$R$409,12,FALSE),"")</f>
        <v/>
      </c>
      <c r="PR322" t="e">
        <f ca="1">VLOOKUP(PM322,$G$324:$Q$409,11,FALSE)</f>
        <v>#N/A</v>
      </c>
      <c r="PS322" s="7" t="str">
        <f ca="1">VLOOKUP(PQ322,$R$325:$Y$409,8,FALSE)</f>
        <v>- -</v>
      </c>
      <c r="PT322" s="7">
        <f ca="1">ReSt</f>
        <v>-4</v>
      </c>
      <c r="PU322" s="7" t="e">
        <f t="shared" ca="1" si="1566"/>
        <v>#N/A</v>
      </c>
      <c r="PV322" s="7" t="e">
        <f t="shared" ca="1" si="1567"/>
        <v>#N/A</v>
      </c>
      <c r="PW322" s="7" t="str">
        <f ca="1">VLOOKUP(PQ322,$R$325:$AK$409,8,FALSE)</f>
        <v>- -</v>
      </c>
      <c r="PX322" s="7"/>
      <c r="PY322">
        <v>324</v>
      </c>
      <c r="PZ322" s="7" t="s">
        <v>19</v>
      </c>
      <c r="QA322" t="str">
        <f t="shared" ca="1" si="1568"/>
        <v/>
      </c>
      <c r="QB322" s="7" t="str">
        <f t="shared" ca="1" si="1569"/>
        <v/>
      </c>
      <c r="QC322" s="7" t="str">
        <f t="shared" ca="1" si="1570"/>
        <v/>
      </c>
      <c r="QD322" t="str">
        <f t="shared" ca="1" si="1571"/>
        <v/>
      </c>
      <c r="QF322">
        <v>324</v>
      </c>
      <c r="QG322" s="7" t="s">
        <v>19</v>
      </c>
      <c r="QH322" s="7" t="str">
        <f t="shared" ca="1" si="1572"/>
        <v/>
      </c>
      <c r="QI322" s="7" t="e">
        <f t="shared" ca="1" si="1573"/>
        <v>#VALUE!</v>
      </c>
      <c r="QJ322" t="e">
        <f t="shared" ca="1" si="1574"/>
        <v>#N/A</v>
      </c>
      <c r="QK322" s="7" t="e">
        <f t="shared" ca="1" si="1575"/>
        <v>#N/A</v>
      </c>
      <c r="QM322">
        <v>324</v>
      </c>
      <c r="QN322" s="7" t="s">
        <v>19</v>
      </c>
      <c r="QO322" t="str">
        <f t="shared" ca="1" si="1576"/>
        <v/>
      </c>
      <c r="QP322" s="7" t="str">
        <f t="shared" ca="1" si="1577"/>
        <v/>
      </c>
      <c r="QQ322" t="str">
        <f t="shared" ca="1" si="1578"/>
        <v/>
      </c>
    </row>
    <row r="323" spans="1:459" x14ac:dyDescent="0.25">
      <c r="A323" s="240" t="str">
        <f>IF('Character Sheet'!$B$4="Creature","N","Y")</f>
        <v>Y</v>
      </c>
      <c r="C323" s="75"/>
      <c r="D323" s="76"/>
      <c r="F323" s="75"/>
      <c r="G323" s="76"/>
      <c r="I323" s="75"/>
      <c r="J323" s="85"/>
      <c r="K323" s="85">
        <f t="shared" ca="1" si="1589"/>
        <v>7</v>
      </c>
      <c r="L323" s="85">
        <f t="shared" ca="1" si="1587"/>
        <v>7</v>
      </c>
      <c r="M323" s="70">
        <f t="shared" ca="1" si="1593"/>
        <v>18</v>
      </c>
      <c r="O323" s="222" t="str">
        <f t="shared" ca="1" si="1596"/>
        <v>- -</v>
      </c>
      <c r="Q323" s="7" t="str">
        <f>IF(ISNUMBER(SEARCH("Category",R323)),"",R323)</f>
        <v/>
      </c>
      <c r="R323" s="9" t="s">
        <v>1306</v>
      </c>
      <c r="S323" s="9"/>
      <c r="T323" s="61" t="str">
        <f>SUBSTITUTE(IFERROR(IFERROR(VLOOKUP(R323,'[1]Skill Statistics'!$A$3:$C$513,2,FALSE),VLOOKUP(Q323,'[1]Skill Statistics'!$A$3:$C$513,2,FALSE)),T322),"R*","ReSt")</f>
        <v>- -</v>
      </c>
      <c r="U323" s="61" t="str">
        <f>IFERROR(IFERROR(VLOOKUP(R323,'[1]Skill Statistics'!$A$3:$C$513,3,FALSE),VLOOKUP(Q323,'[1]Skill Statistics'!$A$3:$C$513,3,FALSE)),U322)</f>
        <v>- -</v>
      </c>
      <c r="V323" s="61" t="str">
        <f>IF(ISNUMBER(SEARCH("Category",R323)),"- -",IFERROR(IFERROR(VLOOKUP(Q323,[1]Professions!$A$4:$AM$288,MATCH(Profession,[1]Professions!$A$1:$AM$1,0),FALSE),VLOOKUP(Q323,Calculations!$B$91:$I$95,8,FALSE)),"- -"))</f>
        <v>- -</v>
      </c>
      <c r="W323" s="60" t="str">
        <f t="shared" si="1597"/>
        <v>- -</v>
      </c>
      <c r="X323" s="7" t="str">
        <f ca="1">IFERROR(VLOOKUP(R323,$BS$6:$NR$519,MATCH(ActualLevel,$BS$3:$NR$3,0),FALSE),"- -")</f>
        <v>- -</v>
      </c>
      <c r="Y323" s="7" t="str">
        <f t="shared" si="1588"/>
        <v>- -</v>
      </c>
      <c r="Z323" s="7" t="str">
        <f>IFERROR(VLOOKUP(Y323,Charts!$BQ$2:$BR$52,2,FALSE),"- -")</f>
        <v>- -</v>
      </c>
      <c r="AA323" s="7" t="str">
        <f t="shared" ca="1" si="1599"/>
        <v>- -</v>
      </c>
      <c r="AB323" s="7" t="str">
        <f t="shared" si="1584"/>
        <v>- -</v>
      </c>
      <c r="AC323" s="7"/>
      <c r="AD323" s="7"/>
      <c r="AE323" s="7"/>
      <c r="AF323" s="7"/>
      <c r="AG323" s="7"/>
      <c r="AH323" s="43"/>
      <c r="AI323" s="7"/>
      <c r="AJ323" s="7"/>
      <c r="AK323" s="7">
        <f t="shared" ca="1" si="1600"/>
        <v>0</v>
      </c>
      <c r="AL323" s="7"/>
      <c r="AM323" s="69">
        <f>IFERROR(VLOOKUP(R323,'[1]Skill Statistics'!$A$3:$AN$513,MATCH(Profession,'[1]Skill Statistics'!$A$2:$AN$2,0),FALSE),0)</f>
        <v>0</v>
      </c>
      <c r="AN323" s="85">
        <f>IFERROR(VLOOKUP(Q323,'[1]Skill Statistics'!$A$3:$BK$513,MATCH(Archetype,'[1]Skill Statistics'!$A$2:$BK$2,0),FALSE),0)</f>
        <v>0</v>
      </c>
      <c r="AO323" s="85">
        <f>IFERROR(VLOOKUP(Q323,'[1]Skill Statistics'!$A$3:$BB$513,MATCH(Race,'[1]Skill Statistics'!$A$2:$BB$2,0),FALSE),0)</f>
        <v>0</v>
      </c>
      <c r="AP323" s="85">
        <f t="shared" ca="1" si="1495"/>
        <v>0</v>
      </c>
      <c r="AQ323" s="70"/>
      <c r="AS323" s="69" t="str">
        <f>IFERROR(VLOOKUP(Q323,'[1]Professional Skills'!$A$4:$AM$288,MATCH(Profession,'[1]Professional Skills'!$A$3:$AM$3,0),FALSE),"- -")</f>
        <v>- -</v>
      </c>
      <c r="AU323" s="7" t="str">
        <f t="shared" si="1586"/>
        <v>- -</v>
      </c>
      <c r="AV323" s="7">
        <f t="shared" ca="1" si="1585"/>
        <v>0</v>
      </c>
      <c r="AW323" t="str">
        <f t="shared" si="1580"/>
        <v/>
      </c>
      <c r="AX323" t="str">
        <f>IFERROR(_xlfn.RANK.EQ(AW323,$AW$5:$AW$568),"")</f>
        <v/>
      </c>
      <c r="AY323">
        <f t="shared" si="1595"/>
        <v>0</v>
      </c>
      <c r="AZ323" s="70" t="str">
        <f t="shared" si="1601"/>
        <v/>
      </c>
      <c r="BB323" s="69" t="str">
        <f>IFERROR(IF(Q323="Language",VLOOKUP(R323,[1]Cultures!$B$4:$N$218,MATCH(Culture,[1]Cultures!$B$3:$N$3,0),FALSE),VLOOKUP(Q323,[1]Cultures!$B$4:$O$212,MATCH(Culture,[1]Cultures!$B$3:$O$3,0),FALSE)),"- -")</f>
        <v>- -</v>
      </c>
      <c r="BD323">
        <f t="shared" ca="1" si="1581"/>
        <v>0</v>
      </c>
      <c r="BE323" t="str">
        <f t="shared" si="1582"/>
        <v/>
      </c>
      <c r="BI323" s="7" t="str">
        <f t="shared" si="1602"/>
        <v>- -</v>
      </c>
      <c r="BK323" s="7"/>
      <c r="BL323" s="70" t="str">
        <f t="shared" ref="BL323:BL330" si="1603">IF(V323="- -","- -",SUM(BI323:BK323))</f>
        <v>- -</v>
      </c>
      <c r="BN323" s="69" t="str">
        <f>IFERROR(VLOOKUP(V323,Charts!$BT$2:$BV$14,3,FALSE),"- -")</f>
        <v>- -</v>
      </c>
      <c r="BO323" s="85" t="str">
        <f t="shared" ca="1" si="1496"/>
        <v>- -</v>
      </c>
      <c r="BP323" s="70" t="str">
        <f t="shared" ca="1" si="1583"/>
        <v>- -</v>
      </c>
      <c r="BR323" s="7">
        <v>322</v>
      </c>
      <c r="BS323" s="9" t="str">
        <f ca="1">VLOOKUP(BR323,$O$3:$R$568,4,FALSE)</f>
        <v>Flora Lore</v>
      </c>
      <c r="BT323" s="7" t="str">
        <f ca="1">VLOOKUP(BS323,$R$3:$V$568,5,FALSE)</f>
        <v>2 / 3</v>
      </c>
      <c r="BU323" s="7">
        <f ca="1">VLOOKUP(BT323,Charts!$BT$2:$BV$14,3,FALSE)</f>
        <v>0.84615384615384615</v>
      </c>
      <c r="BV323" s="7" t="str">
        <f t="shared" ref="BV323:BV386" ca="1" si="1604">LEFT(BT323,FIND("/",BT323)-2)</f>
        <v>2</v>
      </c>
      <c r="BW323" s="7" t="str">
        <f t="shared" ref="BW323:BW386" ca="1" si="1605">MID(BT323,FIND("/",BT323)+2,2)</f>
        <v>3</v>
      </c>
      <c r="BY323" s="7">
        <f t="shared" ref="BY323:BY386" ca="1" si="1606">RAND()</f>
        <v>0.46124134500549108</v>
      </c>
      <c r="BZ323" s="7">
        <f t="shared" ref="BZ323:BZ386" ca="1" si="1607">IFERROR($BU323-BY323,"")</f>
        <v>0.38491250114835507</v>
      </c>
      <c r="CA323" s="7">
        <f t="shared" ref="CA323:CA386" ca="1" si="1608">IF(BZ323="","",IF(BZ323&lt;0,0,IF(BZ323&lt;0.8,1,2)))</f>
        <v>1</v>
      </c>
      <c r="CB323" s="7" t="str">
        <f t="shared" ref="CB323:CB386" ca="1" si="1609">IF(CA323="","",IF(CA323=1,$BV323,IF(CA323=2,$BV323+$BW323,0)))</f>
        <v>2</v>
      </c>
      <c r="CC323" s="7" t="str">
        <f ca="1">IFERROR(IF(CC322+CB323&gt;CD$4,CC322,CC322+CB323),"")</f>
        <v/>
      </c>
      <c r="CD323" s="7">
        <f t="shared" ca="1" si="1497"/>
        <v>0</v>
      </c>
      <c r="CE323" s="7">
        <f t="shared" ref="CE323:CE386" ca="1" si="1610">RAND()</f>
        <v>0.32475962466348607</v>
      </c>
      <c r="CF323" s="7">
        <f t="shared" ref="CF323:CF386" ca="1" si="1611">IFERROR($BU323-CE323,"")</f>
        <v>0.52139422149036008</v>
      </c>
      <c r="CG323" s="7">
        <f t="shared" ref="CG323:CG386" ca="1" si="1612">IF(CF323="","",IF(CF323&lt;0,0,IF(CF323&lt;0.8,1,2)))</f>
        <v>1</v>
      </c>
      <c r="CH323" s="7" t="str">
        <f t="shared" ref="CH323:CH386" ca="1" si="1613">IF(CG323="","",IF(CG323=1,$BV323,IF(CG323=2,$BV323+$BW323,0)))</f>
        <v>2</v>
      </c>
      <c r="CI323" s="7" t="str">
        <f ca="1">IFERROR(IF(CI322+CH323&gt;CJ$4,CI322,CI322+CH323),"")</f>
        <v/>
      </c>
      <c r="CJ323" s="7">
        <f t="shared" ca="1" si="1498"/>
        <v>0</v>
      </c>
      <c r="CK323" s="7">
        <f t="shared" ref="CK323:CK386" ca="1" si="1614">RAND()</f>
        <v>0.19348870961358866</v>
      </c>
      <c r="CL323" s="7">
        <f t="shared" ref="CL323:CL386" ca="1" si="1615">IFERROR($BU323-CK323,"")</f>
        <v>0.65266513654025748</v>
      </c>
      <c r="CM323" s="7">
        <f t="shared" ref="CM323:CM386" ca="1" si="1616">IF(CL323="","",IF(CL323&lt;0,0,IF(CL323&lt;0.8,1,2)))</f>
        <v>1</v>
      </c>
      <c r="CN323" s="7" t="str">
        <f t="shared" ref="CN323:CN386" ca="1" si="1617">IF(CM323="","",IF(CM323=1,$BV323,IF(CM323=2,$BV323+$BW323,0)))</f>
        <v>2</v>
      </c>
      <c r="CO323" s="7" t="str">
        <f ca="1">IFERROR(IF(CO322+CN323&gt;CP$4,CO322,CO322+CN323),"")</f>
        <v/>
      </c>
      <c r="CP323" s="7">
        <f t="shared" ca="1" si="1499"/>
        <v>0</v>
      </c>
      <c r="CQ323" s="7">
        <f t="shared" ref="CQ323:CQ386" ca="1" si="1618">RAND()</f>
        <v>0.15131640001827795</v>
      </c>
      <c r="CR323" s="7">
        <f t="shared" ref="CR323:CR386" ca="1" si="1619">IFERROR($BU323-CQ323,"")</f>
        <v>0.69483744613556819</v>
      </c>
      <c r="CS323" s="7">
        <f t="shared" ref="CS323:CS386" ca="1" si="1620">IF(CR323="","",IF(CR323&lt;0,0,IF(CR323&lt;0.8,1,2)))</f>
        <v>1</v>
      </c>
      <c r="CT323" s="7" t="str">
        <f t="shared" ref="CT323:CT386" ca="1" si="1621">IF(CS323="","",IF(CS323=1,$BV323,IF(CS323=2,$BV323+$BW323,0)))</f>
        <v>2</v>
      </c>
      <c r="CU323" s="7" t="str">
        <f ca="1">IFERROR(IF(CU322+CT323&gt;CV$4,CU322,CU322+CT323),"")</f>
        <v/>
      </c>
      <c r="CV323" s="7">
        <f t="shared" ca="1" si="1500"/>
        <v>0</v>
      </c>
      <c r="CW323" s="7">
        <f t="shared" ref="CW323:CW386" ca="1" si="1622">RAND()</f>
        <v>0.11280250838444261</v>
      </c>
      <c r="CX323" s="7">
        <f t="shared" ref="CX323:CX386" ca="1" si="1623">IFERROR($BU323-CW323,"")</f>
        <v>0.73335133776940353</v>
      </c>
      <c r="CY323" s="7">
        <f t="shared" ref="CY323:CY386" ca="1" si="1624">IF(CX323="","",IF(CX323&lt;0,0,IF(CX323&lt;0.8,1,2)))</f>
        <v>1</v>
      </c>
      <c r="CZ323" s="7" t="str">
        <f t="shared" ref="CZ323:CZ386" ca="1" si="1625">IF(CY323="","",IF(CY323=1,$BV323,IF(CY323=2,$BV323+$BW323,0)))</f>
        <v>2</v>
      </c>
      <c r="DA323" s="7" t="str">
        <f ca="1">IFERROR(IF(DA322+CZ323&gt;DB$4,DA322,DA322+CZ323),"")</f>
        <v/>
      </c>
      <c r="DB323" s="7">
        <f t="shared" ca="1" si="1501"/>
        <v>0</v>
      </c>
      <c r="DC323" s="7">
        <f t="shared" ref="DC323:DC386" ca="1" si="1626">RAND()</f>
        <v>0.93236006576923791</v>
      </c>
      <c r="DD323" s="7">
        <f t="shared" ref="DD323:DD386" ca="1" si="1627">IFERROR($BU323-DC323,"")</f>
        <v>-8.6206219615391766E-2</v>
      </c>
      <c r="DE323" s="7">
        <f t="shared" ref="DE323:DE386" ca="1" si="1628">IF(DD323="","",IF(DD323&lt;0,0,IF(DD323&lt;0.8,1,2)))</f>
        <v>0</v>
      </c>
      <c r="DF323" s="7">
        <f t="shared" ref="DF323:DF386" ca="1" si="1629">IF(DE323="","",IF(DE323=1,$BV323,IF(DE323=2,$BV323+$BW323,0)))</f>
        <v>0</v>
      </c>
      <c r="DG323" s="7" t="str">
        <f ca="1">IFERROR(IF(DG322+DF323&gt;DH$4,DG322,DG322+DF323),"")</f>
        <v/>
      </c>
      <c r="DH323" s="7">
        <f t="shared" ca="1" si="1502"/>
        <v>0</v>
      </c>
      <c r="DI323" s="7">
        <f t="shared" ref="DI323:DI386" ca="1" si="1630">RAND()</f>
        <v>0.10310146245562857</v>
      </c>
      <c r="DJ323" s="7">
        <f t="shared" ref="DJ323:DJ386" ca="1" si="1631">IFERROR($BU323-DI323,"")</f>
        <v>0.74305238369821758</v>
      </c>
      <c r="DK323" s="7">
        <f t="shared" ref="DK323:DK386" ca="1" si="1632">IF(DJ323="","",IF(DJ323&lt;0,0,IF(DJ323&lt;0.8,1,2)))</f>
        <v>1</v>
      </c>
      <c r="DL323" s="7" t="str">
        <f t="shared" ref="DL323:DL386" ca="1" si="1633">IF(DK323="","",IF(DK323=1,$BV323,IF(DK323=2,$BV323+$BW323,0)))</f>
        <v>2</v>
      </c>
      <c r="DM323" s="7" t="str">
        <f ca="1">IFERROR(IF(DM322+DL323&gt;DN$4,DM322,DM322+DL323),"")</f>
        <v/>
      </c>
      <c r="DN323" s="7">
        <f t="shared" ca="1" si="1503"/>
        <v>0</v>
      </c>
      <c r="DO323" s="7">
        <f t="shared" ref="DO323:DO386" ca="1" si="1634">RAND()</f>
        <v>0.65239794270769857</v>
      </c>
      <c r="DP323" s="7">
        <f t="shared" ref="DP323:DP386" ca="1" si="1635">IFERROR($BU323-DO323,"")</f>
        <v>0.19375590344614757</v>
      </c>
      <c r="DQ323" s="7">
        <f t="shared" ref="DQ323:DQ386" ca="1" si="1636">IF(DP323="","",IF(DP323&lt;0,0,IF(DP323&lt;0.8,1,2)))</f>
        <v>1</v>
      </c>
      <c r="DR323" s="7" t="str">
        <f t="shared" ref="DR323:DR386" ca="1" si="1637">IF(DQ323="","",IF(DQ323=1,$BV323,IF(DQ323=2,$BV323+$BW323,0)))</f>
        <v>2</v>
      </c>
      <c r="DS323" s="7" t="str">
        <f ca="1">IFERROR(IF(DS322+DR323&gt;DT$4,DS322,DS322+DR323),"")</f>
        <v/>
      </c>
      <c r="DT323" s="7">
        <f t="shared" ca="1" si="1504"/>
        <v>0</v>
      </c>
      <c r="DU323" s="7">
        <f t="shared" ref="DU323:DU386" ca="1" si="1638">RAND()</f>
        <v>5.9458626753520205E-3</v>
      </c>
      <c r="DV323" s="7">
        <f t="shared" ref="DV323:DV386" ca="1" si="1639">IFERROR($BU323-DU323,"")</f>
        <v>0.84020798347849412</v>
      </c>
      <c r="DW323" s="7">
        <f t="shared" ref="DW323:DW386" ca="1" si="1640">IF(DV323="","",IF(DV323&lt;0,0,IF(DV323&lt;0.8,1,2)))</f>
        <v>2</v>
      </c>
      <c r="DX323" s="7">
        <f t="shared" ref="DX323:DX386" ca="1" si="1641">IF(DW323="","",IF(DW323=1,$BV323,IF(DW323=2,$BV323+$BW323,0)))</f>
        <v>5</v>
      </c>
      <c r="DY323" s="7" t="str">
        <f ca="1">IFERROR(IF(DY322+DX323&gt;DZ$4,DY322,DY322+DX323),"")</f>
        <v/>
      </c>
      <c r="DZ323" s="7">
        <f t="shared" ca="1" si="1505"/>
        <v>0</v>
      </c>
      <c r="EA323" s="7">
        <f t="shared" ref="EA323:EA386" ca="1" si="1642">RAND()</f>
        <v>0.35332756616616812</v>
      </c>
      <c r="EB323" s="7">
        <f t="shared" ref="EB323:EB386" ca="1" si="1643">IFERROR($BU323-EA323,"")</f>
        <v>0.49282627998767803</v>
      </c>
      <c r="EC323" s="7">
        <f t="shared" ref="EC323:EC386" ca="1" si="1644">IF(EB323="","",IF(EB323&lt;0,0,IF(EB323&lt;0.8,1,2)))</f>
        <v>1</v>
      </c>
      <c r="ED323" s="7" t="str">
        <f t="shared" ref="ED323:ED386" ca="1" si="1645">IF(EC323="","",IF(EC323=1,$BV323,IF(EC323=2,$BV323+$BW323,0)))</f>
        <v>2</v>
      </c>
      <c r="EE323" s="7" t="str">
        <f ca="1">IFERROR(IF(EE322+ED323&gt;EF$4,EE322,EE322+ED323),"")</f>
        <v/>
      </c>
      <c r="EF323" s="7">
        <f t="shared" ca="1" si="1506"/>
        <v>0</v>
      </c>
      <c r="EG323" s="7">
        <f t="shared" ref="EG323:EG386" ca="1" si="1646">RAND()</f>
        <v>0.1666295828143225</v>
      </c>
      <c r="EH323" s="7">
        <f t="shared" ref="EH323:EH386" ca="1" si="1647">IFERROR($BU323-EG323,"")</f>
        <v>0.67952426333952365</v>
      </c>
      <c r="EI323" s="7">
        <f t="shared" ref="EI323:EI386" ca="1" si="1648">IF(EH323="","",IF(EH323&lt;0,0,IF(EH323&lt;0.8,1,2)))</f>
        <v>1</v>
      </c>
      <c r="EJ323" s="7" t="str">
        <f t="shared" ref="EJ323:EJ386" ca="1" si="1649">IF(EI323="","",IF(EI323=1,$BV323,IF(EI323=2,$BV323+$BW323,0)))</f>
        <v>2</v>
      </c>
      <c r="EK323" s="7" t="str">
        <f ca="1">IFERROR(IF(EK322+EJ323&gt;EL$4,EK322,EK322+EJ323),"")</f>
        <v/>
      </c>
      <c r="EL323" s="7">
        <f t="shared" ca="1" si="1507"/>
        <v>0</v>
      </c>
      <c r="EM323" s="7">
        <f t="shared" ref="EM323:EM386" ca="1" si="1650">RAND()</f>
        <v>0.16698329042501969</v>
      </c>
      <c r="EN323" s="7">
        <f t="shared" ref="EN323:EN386" ca="1" si="1651">IFERROR($BU323-EM323,"")</f>
        <v>0.67917055572882645</v>
      </c>
      <c r="EO323" s="7">
        <f t="shared" ref="EO323:EO386" ca="1" si="1652">IF(EN323="","",IF(EN323&lt;0,0,IF(EN323&lt;0.8,1,2)))</f>
        <v>1</v>
      </c>
      <c r="EP323" s="7" t="str">
        <f t="shared" ref="EP323:EP386" ca="1" si="1653">IF(EO323="","",IF(EO323=1,$BV323,IF(EO323=2,$BV323+$BW323,0)))</f>
        <v>2</v>
      </c>
      <c r="EQ323" s="7" t="str">
        <f ca="1">IFERROR(IF(EQ322+EP323&gt;ER$4,EQ322,EQ322+EP323),"")</f>
        <v/>
      </c>
      <c r="ER323" s="7">
        <f t="shared" ca="1" si="1508"/>
        <v>0</v>
      </c>
      <c r="ES323" s="7">
        <f t="shared" ref="ES323:ES386" ca="1" si="1654">RAND()</f>
        <v>0.70201191668808871</v>
      </c>
      <c r="ET323" s="7">
        <f t="shared" ref="ET323:ET386" ca="1" si="1655">IFERROR($BU323-ES323,"")</f>
        <v>0.14414192946575743</v>
      </c>
      <c r="EU323" s="7">
        <f t="shared" ref="EU323:EU386" ca="1" si="1656">IF(ET323="","",IF(ET323&lt;0,0,IF(ET323&lt;0.8,1,2)))</f>
        <v>1</v>
      </c>
      <c r="EV323" s="7" t="str">
        <f t="shared" ref="EV323:EV386" ca="1" si="1657">IF(EU323="","",IF(EU323=1,$BV323,IF(EU323=2,$BV323+$BW323,0)))</f>
        <v>2</v>
      </c>
      <c r="EW323" s="7" t="str">
        <f ca="1">IFERROR(IF(EW322+EV323&gt;EX$4,EW322,EW322+EV323),"")</f>
        <v/>
      </c>
      <c r="EX323" s="7">
        <f t="shared" ca="1" si="1509"/>
        <v>0</v>
      </c>
      <c r="EY323" s="7">
        <f t="shared" ref="EY323:EY386" ca="1" si="1658">RAND()</f>
        <v>0.85042253028635117</v>
      </c>
      <c r="EZ323" s="7">
        <f t="shared" ref="EZ323:EZ386" ca="1" si="1659">IFERROR($BU323-EY323,"")</f>
        <v>-4.2686841325050295E-3</v>
      </c>
      <c r="FA323" s="7">
        <f t="shared" ref="FA323:FA386" ca="1" si="1660">IF(EZ323="","",IF(EZ323&lt;0,0,IF(EZ323&lt;0.8,1,2)))</f>
        <v>0</v>
      </c>
      <c r="FB323" s="7">
        <f t="shared" ref="FB323:FB386" ca="1" si="1661">IF(FA323="","",IF(FA323=1,$BV323,IF(FA323=2,$BV323+$BW323,0)))</f>
        <v>0</v>
      </c>
      <c r="FC323" s="7" t="str">
        <f ca="1">IFERROR(IF(FC322+FB323&gt;FD$4,FC322,FC322+FB323),"")</f>
        <v/>
      </c>
      <c r="FD323" s="7">
        <f t="shared" ca="1" si="1510"/>
        <v>0</v>
      </c>
      <c r="FE323" s="7">
        <f t="shared" ref="FE323:FE386" ca="1" si="1662">RAND()</f>
        <v>0.43498652852325026</v>
      </c>
      <c r="FF323" s="7">
        <f t="shared" ref="FF323:FF386" ca="1" si="1663">IFERROR($BU323-FE323,"")</f>
        <v>0.41116731763059589</v>
      </c>
      <c r="FG323" s="7">
        <f t="shared" ref="FG323:FG386" ca="1" si="1664">IF(FF323="","",IF(FF323&lt;0,0,IF(FF323&lt;0.8,1,2)))</f>
        <v>1</v>
      </c>
      <c r="FH323" s="7" t="str">
        <f t="shared" ref="FH323:FH386" ca="1" si="1665">IF(FG323="","",IF(FG323=1,$BV323,IF(FG323=2,$BV323+$BW323,0)))</f>
        <v>2</v>
      </c>
      <c r="FI323" s="7" t="str">
        <f ca="1">IFERROR(IF(FI322+FH323&gt;FJ$4,FI322,FI322+FH323),"")</f>
        <v/>
      </c>
      <c r="FJ323" s="7">
        <f t="shared" ca="1" si="1511"/>
        <v>0</v>
      </c>
      <c r="FK323" s="7">
        <f t="shared" ref="FK323:FK386" ca="1" si="1666">RAND()</f>
        <v>0.19315411932207915</v>
      </c>
      <c r="FL323" s="7">
        <f t="shared" ref="FL323:FL386" ca="1" si="1667">IFERROR($BU323-FK323,"")</f>
        <v>0.65299972683176699</v>
      </c>
      <c r="FM323" s="7">
        <f t="shared" ref="FM323:FM386" ca="1" si="1668">IF(FL323="","",IF(FL323&lt;0,0,IF(FL323&lt;0.8,1,2)))</f>
        <v>1</v>
      </c>
      <c r="FN323" s="7" t="str">
        <f t="shared" ref="FN323:FN386" ca="1" si="1669">IF(FM323="","",IF(FM323=1,$BV323,IF(FM323=2,$BV323+$BW323,0)))</f>
        <v>2</v>
      </c>
      <c r="FO323" s="7" t="str">
        <f ca="1">IFERROR(IF(FO322+FN323&gt;FP$4,FO322,FO322+FN323),"")</f>
        <v/>
      </c>
      <c r="FP323" s="7">
        <f t="shared" ca="1" si="1512"/>
        <v>0</v>
      </c>
      <c r="FQ323" s="7">
        <f t="shared" ref="FQ323:FQ386" ca="1" si="1670">RAND()</f>
        <v>0.96632440567233113</v>
      </c>
      <c r="FR323" s="7">
        <f t="shared" ref="FR323:FR386" ca="1" si="1671">IFERROR($BU323-FQ323,"")</f>
        <v>-0.12017055951848499</v>
      </c>
      <c r="FS323" s="7">
        <f t="shared" ref="FS323:FS386" ca="1" si="1672">IF(FR323="","",IF(FR323&lt;0,0,IF(FR323&lt;0.8,1,2)))</f>
        <v>0</v>
      </c>
      <c r="FT323" s="7">
        <f t="shared" ref="FT323:FT386" ca="1" si="1673">IF(FS323="","",IF(FS323=1,$BV323,IF(FS323=2,$BV323+$BW323,0)))</f>
        <v>0</v>
      </c>
      <c r="FU323" s="7" t="str">
        <f ca="1">IFERROR(IF(FU322+FT323&gt;FV$4,FU322,FU322+FT323),"")</f>
        <v/>
      </c>
      <c r="FV323" s="7">
        <f t="shared" ca="1" si="1513"/>
        <v>0</v>
      </c>
      <c r="FW323" s="7">
        <f t="shared" ref="FW323:FW386" ca="1" si="1674">RAND()</f>
        <v>0.87458998657321041</v>
      </c>
      <c r="FX323" s="7">
        <f t="shared" ref="FX323:FX386" ca="1" si="1675">IFERROR($BU323-FW323,"")</f>
        <v>-2.8436140419364264E-2</v>
      </c>
      <c r="FY323" s="7">
        <f t="shared" ref="FY323:FY386" ca="1" si="1676">IF(FX323="","",IF(FX323&lt;0,0,IF(FX323&lt;0.8,1,2)))</f>
        <v>0</v>
      </c>
      <c r="FZ323" s="7">
        <f t="shared" ref="FZ323:FZ386" ca="1" si="1677">IF(FY323="","",IF(FY323=1,$BV323,IF(FY323=2,$BV323+$BW323,0)))</f>
        <v>0</v>
      </c>
      <c r="GA323" s="7" t="str">
        <f ca="1">IFERROR(IF(GA322+FZ323&gt;GB$4,GA322,GA322+FZ323),"")</f>
        <v/>
      </c>
      <c r="GB323" s="7">
        <f t="shared" ca="1" si="1514"/>
        <v>0</v>
      </c>
      <c r="GC323" s="7">
        <f t="shared" ref="GC323:GC386" ca="1" si="1678">RAND()</f>
        <v>0.31722595794287722</v>
      </c>
      <c r="GD323" s="7">
        <f t="shared" ref="GD323:GD386" ca="1" si="1679">IFERROR($BU323-GC323,"")</f>
        <v>0.52892788821096892</v>
      </c>
      <c r="GE323" s="7">
        <f t="shared" ref="GE323:GE386" ca="1" si="1680">IF(GD323="","",IF(GD323&lt;0,0,IF(GD323&lt;0.8,1,2)))</f>
        <v>1</v>
      </c>
      <c r="GF323" s="7" t="str">
        <f t="shared" ref="GF323:GF386" ca="1" si="1681">IF(GE323="","",IF(GE323=1,$BV323,IF(GE323=2,$BV323+$BW323,0)))</f>
        <v>2</v>
      </c>
      <c r="GG323" s="7" t="str">
        <f ca="1">IFERROR(IF(GG322+GF323&gt;GH$4,GG322,GG322+GF323),"")</f>
        <v/>
      </c>
      <c r="GH323" s="7">
        <f t="shared" ca="1" si="1515"/>
        <v>0</v>
      </c>
      <c r="GI323" s="7">
        <f t="shared" ref="GI323:GI386" ca="1" si="1682">RAND()</f>
        <v>0.33095559529390084</v>
      </c>
      <c r="GJ323" s="7">
        <f t="shared" ref="GJ323:GJ386" ca="1" si="1683">IFERROR($BU323-GI323,"")</f>
        <v>0.51519825085994531</v>
      </c>
      <c r="GK323" s="7">
        <f t="shared" ref="GK323:GK386" ca="1" si="1684">IF(GJ323="","",IF(GJ323&lt;0,0,IF(GJ323&lt;0.8,1,2)))</f>
        <v>1</v>
      </c>
      <c r="GL323" s="7" t="str">
        <f t="shared" ref="GL323:GL386" ca="1" si="1685">IF(GK323="","",IF(GK323=1,$BV323,IF(GK323=2,$BV323+$BW323,0)))</f>
        <v>2</v>
      </c>
      <c r="GM323" s="7" t="str">
        <f ca="1">IFERROR(IF(GM322+GL323&gt;GN$4,GM322,GM322+GL323),"")</f>
        <v/>
      </c>
      <c r="GN323" s="7">
        <f t="shared" ca="1" si="1516"/>
        <v>0</v>
      </c>
      <c r="GO323" s="7">
        <f t="shared" ref="GO323:GO386" ca="1" si="1686">RAND()</f>
        <v>0.38130714327951465</v>
      </c>
      <c r="GP323" s="7">
        <f t="shared" ref="GP323:GP386" ca="1" si="1687">IFERROR($BU323-GO323,"")</f>
        <v>0.4648467028743315</v>
      </c>
      <c r="GQ323" s="7">
        <f t="shared" ref="GQ323:GQ386" ca="1" si="1688">IF(GP323="","",IF(GP323&lt;0,0,IF(GP323&lt;0.8,1,2)))</f>
        <v>1</v>
      </c>
      <c r="GR323" s="7" t="str">
        <f t="shared" ref="GR323:GR386" ca="1" si="1689">IF(GQ323="","",IF(GQ323=1,$BV323,IF(GQ323=2,$BV323+$BW323,0)))</f>
        <v>2</v>
      </c>
      <c r="GS323" s="7" t="str">
        <f ca="1">IFERROR(IF(GS322+GR323&gt;GT$4,GS322,GS322+GR323),"")</f>
        <v/>
      </c>
      <c r="GT323" s="7">
        <f t="shared" ca="1" si="1517"/>
        <v>0</v>
      </c>
      <c r="GU323" s="7">
        <f t="shared" ref="GU323:GU386" ca="1" si="1690">RAND()</f>
        <v>0.48273471161604498</v>
      </c>
      <c r="GV323" s="7">
        <f t="shared" ref="GV323:GV386" ca="1" si="1691">IFERROR($BU323-GU323,"")</f>
        <v>0.36341913453780117</v>
      </c>
      <c r="GW323" s="7">
        <f t="shared" ref="GW323:GW386" ca="1" si="1692">IF(GV323="","",IF(GV323&lt;0,0,IF(GV323&lt;0.8,1,2)))</f>
        <v>1</v>
      </c>
      <c r="GX323" s="7" t="str">
        <f t="shared" ref="GX323:GX386" ca="1" si="1693">IF(GW323="","",IF(GW323=1,$BV323,IF(GW323=2,$BV323+$BW323,0)))</f>
        <v>2</v>
      </c>
      <c r="GY323" s="7" t="str">
        <f ca="1">IFERROR(IF(GY322+GX323&gt;GZ$4,GY322,GY322+GX323),"")</f>
        <v/>
      </c>
      <c r="GZ323" s="7">
        <f t="shared" ca="1" si="1518"/>
        <v>0</v>
      </c>
      <c r="HA323" s="7">
        <f t="shared" ref="HA323:HA386" ca="1" si="1694">RAND()</f>
        <v>0.85664184068065496</v>
      </c>
      <c r="HB323" s="7">
        <f t="shared" ref="HB323:HB386" ca="1" si="1695">IFERROR($BU323-HA323,"")</f>
        <v>-1.0487994526808819E-2</v>
      </c>
      <c r="HC323" s="7">
        <f t="shared" ref="HC323:HC386" ca="1" si="1696">IF(HB323="","",IF(HB323&lt;0,0,IF(HB323&lt;0.8,1,2)))</f>
        <v>0</v>
      </c>
      <c r="HD323" s="7">
        <f t="shared" ref="HD323:HD386" ca="1" si="1697">IF(HC323="","",IF(HC323=1,$BV323,IF(HC323=2,$BV323+$BW323,0)))</f>
        <v>0</v>
      </c>
      <c r="HE323" s="7" t="str">
        <f ca="1">IFERROR(IF(HE322+HD323&gt;HF$4,HE322,HE322+HD323),"")</f>
        <v/>
      </c>
      <c r="HF323" s="7">
        <f t="shared" ca="1" si="1519"/>
        <v>0</v>
      </c>
      <c r="HG323" s="7">
        <f t="shared" ref="HG323:HG386" ca="1" si="1698">RAND()</f>
        <v>0.40261924153206596</v>
      </c>
      <c r="HH323" s="7">
        <f t="shared" ref="HH323:HH386" ca="1" si="1699">IFERROR($BU323-HG323,"")</f>
        <v>0.44353460462178018</v>
      </c>
      <c r="HI323" s="7">
        <f t="shared" ref="HI323:HI386" ca="1" si="1700">IF(HH323="","",IF(HH323&lt;0,0,IF(HH323&lt;0.8,1,2)))</f>
        <v>1</v>
      </c>
      <c r="HJ323" s="7" t="str">
        <f t="shared" ref="HJ323:HJ386" ca="1" si="1701">IF(HI323="","",IF(HI323=1,$BV323,IF(HI323=2,$BV323+$BW323,0)))</f>
        <v>2</v>
      </c>
      <c r="HK323" s="7" t="str">
        <f ca="1">IFERROR(IF(HK322+HJ323&gt;HL$4,HK322,HK322+HJ323),"")</f>
        <v/>
      </c>
      <c r="HL323" s="7">
        <f t="shared" ca="1" si="1520"/>
        <v>0</v>
      </c>
      <c r="HM323" s="7">
        <f t="shared" ref="HM323:HM386" ca="1" si="1702">RAND()</f>
        <v>0.21957469194019485</v>
      </c>
      <c r="HN323" s="7">
        <f t="shared" ref="HN323:HN386" ca="1" si="1703">IFERROR($BU323-HM323,"")</f>
        <v>0.62657915421365129</v>
      </c>
      <c r="HO323" s="7">
        <f t="shared" ref="HO323:HO386" ca="1" si="1704">IF(HN323="","",IF(HN323&lt;0,0,IF(HN323&lt;0.8,1,2)))</f>
        <v>1</v>
      </c>
      <c r="HP323" s="7" t="str">
        <f t="shared" ref="HP323:HP386" ca="1" si="1705">IF(HO323="","",IF(HO323=1,$BV323,IF(HO323=2,$BV323+$BW323,0)))</f>
        <v>2</v>
      </c>
      <c r="HQ323" s="7" t="str">
        <f ca="1">IFERROR(IF(HQ322+HP323&gt;HR$4,HQ322,HQ322+HP323),"")</f>
        <v/>
      </c>
      <c r="HR323" s="7">
        <f t="shared" ca="1" si="1521"/>
        <v>0</v>
      </c>
      <c r="HS323" s="7">
        <f t="shared" ref="HS323:HS386" ca="1" si="1706">RAND()</f>
        <v>0.79145332886383113</v>
      </c>
      <c r="HT323" s="7">
        <f t="shared" ref="HT323:HT386" ca="1" si="1707">IFERROR($BU323-HS323,"")</f>
        <v>5.4700517290015016E-2</v>
      </c>
      <c r="HU323" s="7">
        <f t="shared" ref="HU323:HU386" ca="1" si="1708">IF(HT323="","",IF(HT323&lt;0,0,IF(HT323&lt;0.8,1,2)))</f>
        <v>1</v>
      </c>
      <c r="HV323" s="7" t="str">
        <f t="shared" ref="HV323:HV386" ca="1" si="1709">IF(HU323="","",IF(HU323=1,$BV323,IF(HU323=2,$BV323+$BW323,0)))</f>
        <v>2</v>
      </c>
      <c r="HW323" s="7" t="str">
        <f ca="1">IFERROR(IF(HW322+HV323&gt;HX$4,HW322,HW322+HV323),"")</f>
        <v/>
      </c>
      <c r="HX323" s="7">
        <f t="shared" ca="1" si="1522"/>
        <v>0</v>
      </c>
      <c r="HY323" s="7">
        <f t="shared" ref="HY323:HY386" ca="1" si="1710">RAND()</f>
        <v>0.48589495411833739</v>
      </c>
      <c r="HZ323" s="7">
        <f t="shared" ref="HZ323:HZ386" ca="1" si="1711">IFERROR($BU323-HY323,"")</f>
        <v>0.36025889203550876</v>
      </c>
      <c r="IA323" s="7">
        <f t="shared" ref="IA323:IA386" ca="1" si="1712">IF(HZ323="","",IF(HZ323&lt;0,0,IF(HZ323&lt;0.8,1,2)))</f>
        <v>1</v>
      </c>
      <c r="IB323" s="7" t="str">
        <f t="shared" ref="IB323:IB386" ca="1" si="1713">IF(IA323="","",IF(IA323=1,$BV323,IF(IA323=2,$BV323+$BW323,0)))</f>
        <v>2</v>
      </c>
      <c r="IC323" s="7" t="str">
        <f ca="1">IFERROR(IF(IC322+IB323&gt;ID$4,IC322,IC322+IB323),"")</f>
        <v/>
      </c>
      <c r="ID323" s="7">
        <f t="shared" ca="1" si="1523"/>
        <v>0</v>
      </c>
      <c r="IE323" s="7">
        <f t="shared" ref="IE323:IE386" ca="1" si="1714">RAND()</f>
        <v>0.45375542935052426</v>
      </c>
      <c r="IF323" s="7">
        <f t="shared" ref="IF323:IF386" ca="1" si="1715">IFERROR($BU323-IE323,"")</f>
        <v>0.39239841680332188</v>
      </c>
      <c r="IG323" s="7">
        <f t="shared" ref="IG323:IG386" ca="1" si="1716">IF(IF323="","",IF(IF323&lt;0,0,IF(IF323&lt;0.8,1,2)))</f>
        <v>1</v>
      </c>
      <c r="IH323" s="7" t="str">
        <f t="shared" ref="IH323:IH386" ca="1" si="1717">IF(IG323="","",IF(IG323=1,$BV323,IF(IG323=2,$BV323+$BW323,0)))</f>
        <v>2</v>
      </c>
      <c r="II323" s="7" t="str">
        <f ca="1">IFERROR(IF(II322+IH323&gt;IJ$4,II322,II322+IH323),"")</f>
        <v/>
      </c>
      <c r="IJ323" s="7">
        <f t="shared" ca="1" si="1524"/>
        <v>0</v>
      </c>
      <c r="IK323" s="7">
        <f t="shared" ref="IK323:IK386" ca="1" si="1718">RAND()</f>
        <v>0.84208935545750097</v>
      </c>
      <c r="IL323" s="7">
        <f t="shared" ref="IL323:IL386" ca="1" si="1719">IFERROR($BU323-IK323,"")</f>
        <v>4.0644906963451799E-3</v>
      </c>
      <c r="IM323" s="7">
        <f t="shared" ref="IM323:IM386" ca="1" si="1720">IF(IL323="","",IF(IL323&lt;0,0,IF(IL323&lt;0.8,1,2)))</f>
        <v>1</v>
      </c>
      <c r="IN323" s="7" t="str">
        <f t="shared" ref="IN323:IN386" ca="1" si="1721">IF(IM323="","",IF(IM323=1,$BV323,IF(IM323=2,$BV323+$BW323,0)))</f>
        <v>2</v>
      </c>
      <c r="IO323" s="7" t="str">
        <f ca="1">IFERROR(IF(IO322+IN323&gt;IP$4,IO322,IO322+IN323),"")</f>
        <v/>
      </c>
      <c r="IP323" s="7">
        <f t="shared" ca="1" si="1525"/>
        <v>0</v>
      </c>
      <c r="IQ323" s="7">
        <f t="shared" ref="IQ323:IQ386" ca="1" si="1722">RAND()</f>
        <v>0.19657392178473132</v>
      </c>
      <c r="IR323" s="7">
        <f t="shared" ref="IR323:IR386" ca="1" si="1723">IFERROR($BU323-IQ323,"")</f>
        <v>0.64957992436911483</v>
      </c>
      <c r="IS323" s="7">
        <f t="shared" ref="IS323:IS386" ca="1" si="1724">IF(IR323="","",IF(IR323&lt;0,0,IF(IR323&lt;0.8,1,2)))</f>
        <v>1</v>
      </c>
      <c r="IT323" s="7" t="str">
        <f t="shared" ref="IT323:IT386" ca="1" si="1725">IF(IS323="","",IF(IS323=1,$BV323,IF(IS323=2,$BV323+$BW323,0)))</f>
        <v>2</v>
      </c>
      <c r="IU323" s="7" t="str">
        <f ca="1">IFERROR(IF(IU322+IT323&gt;IV$4,IU322,IU322+IT323),"")</f>
        <v/>
      </c>
      <c r="IV323" s="7">
        <f t="shared" ca="1" si="1526"/>
        <v>0</v>
      </c>
      <c r="IW323" s="7">
        <f t="shared" ref="IW323:IW386" ca="1" si="1726">RAND()</f>
        <v>0.55630322692170475</v>
      </c>
      <c r="IX323" s="7">
        <f t="shared" ref="IX323:IX386" ca="1" si="1727">IFERROR($BU323-IW323,"")</f>
        <v>0.28985061923214139</v>
      </c>
      <c r="IY323" s="7">
        <f t="shared" ref="IY323:IY386" ca="1" si="1728">IF(IX323="","",IF(IX323&lt;0,0,IF(IX323&lt;0.8,1,2)))</f>
        <v>1</v>
      </c>
      <c r="IZ323" s="7" t="str">
        <f t="shared" ref="IZ323:IZ386" ca="1" si="1729">IF(IY323="","",IF(IY323=1,$BV323,IF(IY323=2,$BV323+$BW323,0)))</f>
        <v>2</v>
      </c>
      <c r="JA323" s="7" t="str">
        <f ca="1">IFERROR(IF(JA322+IZ323&gt;JB$4,JA322,JA322+IZ323),"")</f>
        <v/>
      </c>
      <c r="JB323" s="7">
        <f t="shared" ca="1" si="1527"/>
        <v>0</v>
      </c>
      <c r="JC323" s="7">
        <f t="shared" ref="JC323:JC386" ca="1" si="1730">RAND()</f>
        <v>0.72701474287018131</v>
      </c>
      <c r="JD323" s="7">
        <f t="shared" ref="JD323:JD386" ca="1" si="1731">IFERROR($BU323-JC323,"")</f>
        <v>0.11913910328366484</v>
      </c>
      <c r="JE323" s="7">
        <f t="shared" ref="JE323:JE386" ca="1" si="1732">IF(JD323="","",IF(JD323&lt;0,0,IF(JD323&lt;0.8,1,2)))</f>
        <v>1</v>
      </c>
      <c r="JF323" s="7" t="str">
        <f t="shared" ref="JF323:JF386" ca="1" si="1733">IF(JE323="","",IF(JE323=1,$BV323,IF(JE323=2,$BV323+$BW323,0)))</f>
        <v>2</v>
      </c>
      <c r="JG323" s="7" t="str">
        <f ca="1">IFERROR(IF(JG322+JF323&gt;JH$4,JG322,JG322+JF323),"")</f>
        <v/>
      </c>
      <c r="JH323" s="7">
        <f t="shared" ca="1" si="1528"/>
        <v>0</v>
      </c>
      <c r="JI323" s="7">
        <f t="shared" ref="JI323:JI386" ca="1" si="1734">RAND()</f>
        <v>0.10936222893789671</v>
      </c>
      <c r="JJ323" s="7">
        <f t="shared" ref="JJ323:JJ386" ca="1" si="1735">IFERROR($BU323-JI323,"")</f>
        <v>0.73679161721594943</v>
      </c>
      <c r="JK323" s="7">
        <f t="shared" ref="JK323:JK386" ca="1" si="1736">IF(JJ323="","",IF(JJ323&lt;0,0,IF(JJ323&lt;0.8,1,2)))</f>
        <v>1</v>
      </c>
      <c r="JL323" s="7" t="str">
        <f t="shared" ref="JL323:JL386" ca="1" si="1737">IF(JK323="","",IF(JK323=1,$BV323,IF(JK323=2,$BV323+$BW323,0)))</f>
        <v>2</v>
      </c>
      <c r="JM323" s="7" t="str">
        <f ca="1">IFERROR(IF(JM322+JL323&gt;JN$4,JM322,JM322+JL323),"")</f>
        <v/>
      </c>
      <c r="JN323" s="7">
        <f t="shared" ca="1" si="1529"/>
        <v>0</v>
      </c>
      <c r="JO323" s="7">
        <f t="shared" ref="JO323:JO386" ca="1" si="1738">RAND()</f>
        <v>0.98440185457905616</v>
      </c>
      <c r="JP323" s="7">
        <f t="shared" ref="JP323:JP386" ca="1" si="1739">IFERROR($BU323-JO323,"")</f>
        <v>-0.13824800842521001</v>
      </c>
      <c r="JQ323" s="7">
        <f t="shared" ref="JQ323:JQ386" ca="1" si="1740">IF(JP323="","",IF(JP323&lt;0,0,IF(JP323&lt;0.8,1,2)))</f>
        <v>0</v>
      </c>
      <c r="JR323" s="7">
        <f t="shared" ref="JR323:JR386" ca="1" si="1741">IF(JQ323="","",IF(JQ323=1,$BV323,IF(JQ323=2,$BV323+$BW323,0)))</f>
        <v>0</v>
      </c>
      <c r="JS323" s="7" t="str">
        <f ca="1">IFERROR(IF(JS322+JR323&gt;JT$4,JS322,JS322+JR323),"")</f>
        <v/>
      </c>
      <c r="JT323" s="7">
        <f t="shared" ca="1" si="1530"/>
        <v>0</v>
      </c>
      <c r="JU323" s="7">
        <f t="shared" ref="JU323:JU386" ca="1" si="1742">RAND()</f>
        <v>0.6789145992223119</v>
      </c>
      <c r="JV323" s="7">
        <f t="shared" ref="JV323:JV386" ca="1" si="1743">IFERROR($BU323-JU323,"")</f>
        <v>0.16723924693153425</v>
      </c>
      <c r="JW323" s="7">
        <f t="shared" ref="JW323:JW386" ca="1" si="1744">IF(JV323="","",IF(JV323&lt;0,0,IF(JV323&lt;0.8,1,2)))</f>
        <v>1</v>
      </c>
      <c r="JX323" s="7" t="str">
        <f t="shared" ref="JX323:JX386" ca="1" si="1745">IF(JW323="","",IF(JW323=1,$BV323,IF(JW323=2,$BV323+$BW323,0)))</f>
        <v>2</v>
      </c>
      <c r="JY323" s="7" t="str">
        <f ca="1">IFERROR(IF(JY322+JX323&gt;JZ$4,JY322,JY322+JX323),"")</f>
        <v/>
      </c>
      <c r="JZ323" s="7">
        <f t="shared" ca="1" si="1531"/>
        <v>0</v>
      </c>
      <c r="KA323" s="7">
        <f t="shared" ref="KA323:KA386" ca="1" si="1746">RAND()</f>
        <v>0.74011022920247771</v>
      </c>
      <c r="KB323" s="7">
        <f t="shared" ref="KB323:KB386" ca="1" si="1747">IFERROR($BU323-KA323,"")</f>
        <v>0.10604361695136844</v>
      </c>
      <c r="KC323" s="7">
        <f t="shared" ref="KC323:KC386" ca="1" si="1748">IF(KB323="","",IF(KB323&lt;0,0,IF(KB323&lt;0.8,1,2)))</f>
        <v>1</v>
      </c>
      <c r="KD323" s="7" t="str">
        <f t="shared" ref="KD323:KD386" ca="1" si="1749">IF(KC323="","",IF(KC323=1,$BV323,IF(KC323=2,$BV323+$BW323,0)))</f>
        <v>2</v>
      </c>
      <c r="KE323" s="7" t="str">
        <f ca="1">IFERROR(IF(KE322+KD323&gt;KF$4,KE322,KE322+KD323),"")</f>
        <v/>
      </c>
      <c r="KF323" s="7">
        <f t="shared" ca="1" si="1532"/>
        <v>0</v>
      </c>
      <c r="KG323" s="7">
        <f t="shared" ref="KG323:KG386" ca="1" si="1750">RAND()</f>
        <v>0.66581930154845492</v>
      </c>
      <c r="KH323" s="7">
        <f t="shared" ref="KH323:KH386" ca="1" si="1751">IFERROR($BU323-KG323,"")</f>
        <v>0.18033454460539122</v>
      </c>
      <c r="KI323" s="7">
        <f t="shared" ref="KI323:KI386" ca="1" si="1752">IF(KH323="","",IF(KH323&lt;0,0,IF(KH323&lt;0.8,1,2)))</f>
        <v>1</v>
      </c>
      <c r="KJ323" s="7" t="str">
        <f t="shared" ref="KJ323:KJ386" ca="1" si="1753">IF(KI323="","",IF(KI323=1,$BV323,IF(KI323=2,$BV323+$BW323,0)))</f>
        <v>2</v>
      </c>
      <c r="KK323" s="7" t="str">
        <f ca="1">IFERROR(IF(KK322+KJ323&gt;KL$4,KK322,KK322+KJ323),"")</f>
        <v/>
      </c>
      <c r="KL323" s="7">
        <f t="shared" ca="1" si="1533"/>
        <v>0</v>
      </c>
      <c r="KM323" s="7">
        <f t="shared" ref="KM323:KM386" ca="1" si="1754">RAND()</f>
        <v>1.1331425335730172E-2</v>
      </c>
      <c r="KN323" s="7">
        <f t="shared" ref="KN323:KN386" ca="1" si="1755">IFERROR($BU323-KM323,"")</f>
        <v>0.83482242081811597</v>
      </c>
      <c r="KO323" s="7">
        <f t="shared" ref="KO323:KO386" ca="1" si="1756">IF(KN323="","",IF(KN323&lt;0,0,IF(KN323&lt;0.8,1,2)))</f>
        <v>2</v>
      </c>
      <c r="KP323" s="7">
        <f t="shared" ref="KP323:KP386" ca="1" si="1757">IF(KO323="","",IF(KO323=1,$BV323,IF(KO323=2,$BV323+$BW323,0)))</f>
        <v>5</v>
      </c>
      <c r="KQ323" s="7" t="str">
        <f ca="1">IFERROR(IF(KQ322+KP323&gt;KR$4,KQ322,KQ322+KP323),"")</f>
        <v/>
      </c>
      <c r="KR323" s="7">
        <f t="shared" ca="1" si="1534"/>
        <v>0</v>
      </c>
      <c r="KS323" s="7">
        <f t="shared" ref="KS323:KS386" ca="1" si="1758">RAND()</f>
        <v>0.90382300115046488</v>
      </c>
      <c r="KT323" s="7">
        <f t="shared" ref="KT323:KT386" ca="1" si="1759">IFERROR($BU323-KS323,"")</f>
        <v>-5.7669154996618732E-2</v>
      </c>
      <c r="KU323" s="7">
        <f t="shared" ref="KU323:KU386" ca="1" si="1760">IF(KT323="","",IF(KT323&lt;0,0,IF(KT323&lt;0.8,1,2)))</f>
        <v>0</v>
      </c>
      <c r="KV323" s="7">
        <f t="shared" ref="KV323:KV386" ca="1" si="1761">IF(KU323="","",IF(KU323=1,$BV323,IF(KU323=2,$BV323+$BW323,0)))</f>
        <v>0</v>
      </c>
      <c r="KW323" s="7" t="str">
        <f ca="1">IFERROR(IF(KW322+KV323&gt;KX$4,KW322,KW322+KV323),"")</f>
        <v/>
      </c>
      <c r="KX323" s="7">
        <f t="shared" ca="1" si="1535"/>
        <v>0</v>
      </c>
      <c r="KY323" s="7">
        <f t="shared" ref="KY323:KY386" ca="1" si="1762">RAND()</f>
        <v>0.34954447015340018</v>
      </c>
      <c r="KZ323" s="7">
        <f t="shared" ref="KZ323:KZ386" ca="1" si="1763">IFERROR($BU323-KY323,"")</f>
        <v>0.49660937600044597</v>
      </c>
      <c r="LA323" s="7">
        <f t="shared" ref="LA323:LA386" ca="1" si="1764">IF(KZ323="","",IF(KZ323&lt;0,0,IF(KZ323&lt;0.8,1,2)))</f>
        <v>1</v>
      </c>
      <c r="LB323" s="7" t="str">
        <f t="shared" ref="LB323:LB386" ca="1" si="1765">IF(LA323="","",IF(LA323=1,$BV323,IF(LA323=2,$BV323+$BW323,0)))</f>
        <v>2</v>
      </c>
      <c r="LC323" s="7" t="str">
        <f ca="1">IFERROR(IF(LC322+LB323&gt;LD$4,LC322,LC322+LB323),"")</f>
        <v/>
      </c>
      <c r="LD323" s="7">
        <f t="shared" ca="1" si="1536"/>
        <v>0</v>
      </c>
      <c r="LE323" s="7">
        <f t="shared" ref="LE323:LE386" ca="1" si="1766">RAND()</f>
        <v>0.85209747138247061</v>
      </c>
      <c r="LF323" s="7">
        <f t="shared" ref="LF323:LF386" ca="1" si="1767">IFERROR($BU323-LE323,"")</f>
        <v>-5.9436252286244606E-3</v>
      </c>
      <c r="LG323" s="7">
        <f t="shared" ref="LG323:LG386" ca="1" si="1768">IF(LF323="","",IF(LF323&lt;0,0,IF(LF323&lt;0.8,1,2)))</f>
        <v>0</v>
      </c>
      <c r="LH323" s="7">
        <f t="shared" ref="LH323:LH386" ca="1" si="1769">IF(LG323="","",IF(LG323=1,$BV323,IF(LG323=2,$BV323+$BW323,0)))</f>
        <v>0</v>
      </c>
      <c r="LI323" s="7" t="str">
        <f ca="1">IFERROR(IF(LI322+LH323&gt;LJ$4,LI322,LI322+LH323),"")</f>
        <v/>
      </c>
      <c r="LJ323" s="7">
        <f t="shared" ca="1" si="1537"/>
        <v>0</v>
      </c>
      <c r="LK323" s="7">
        <f t="shared" ref="LK323:LK386" ca="1" si="1770">RAND()</f>
        <v>0.69398493862373412</v>
      </c>
      <c r="LL323" s="7">
        <f t="shared" ref="LL323:LL386" ca="1" si="1771">IFERROR($BU323-LK323,"")</f>
        <v>0.15216890753011203</v>
      </c>
      <c r="LM323" s="7">
        <f t="shared" ref="LM323:LM386" ca="1" si="1772">IF(LL323="","",IF(LL323&lt;0,0,IF(LL323&lt;0.8,1,2)))</f>
        <v>1</v>
      </c>
      <c r="LN323" s="7" t="str">
        <f t="shared" ref="LN323:LN386" ca="1" si="1773">IF(LM323="","",IF(LM323=1,$BV323,IF(LM323=2,$BV323+$BW323,0)))</f>
        <v>2</v>
      </c>
      <c r="LO323" s="7" t="str">
        <f ca="1">IFERROR(IF(LO322+LN323&gt;LP$4,LO322,LO322+LN323),"")</f>
        <v/>
      </c>
      <c r="LP323" s="7">
        <f t="shared" ca="1" si="1538"/>
        <v>0</v>
      </c>
      <c r="LQ323" s="7">
        <f t="shared" ref="LQ323:LQ386" ca="1" si="1774">RAND()</f>
        <v>0.79527251664221854</v>
      </c>
      <c r="LR323" s="7">
        <f t="shared" ref="LR323:LR386" ca="1" si="1775">IFERROR($BU323-LQ323,"")</f>
        <v>5.0881329511627604E-2</v>
      </c>
      <c r="LS323" s="7">
        <f t="shared" ref="LS323:LS386" ca="1" si="1776">IF(LR323="","",IF(LR323&lt;0,0,IF(LR323&lt;0.8,1,2)))</f>
        <v>1</v>
      </c>
      <c r="LT323" s="7" t="str">
        <f t="shared" ref="LT323:LT386" ca="1" si="1777">IF(LS323="","",IF(LS323=1,$BV323,IF(LS323=2,$BV323+$BW323,0)))</f>
        <v>2</v>
      </c>
      <c r="LU323" s="7" t="str">
        <f ca="1">IFERROR(IF(LU322+LT323&gt;LV$4,LU322,LU322+LT323),"")</f>
        <v/>
      </c>
      <c r="LV323" s="7">
        <f t="shared" ca="1" si="1539"/>
        <v>0</v>
      </c>
      <c r="LW323" s="7">
        <f t="shared" ref="LW323:LW386" ca="1" si="1778">RAND()</f>
        <v>0.32140852772788653</v>
      </c>
      <c r="LX323" s="7">
        <f t="shared" ref="LX323:LX386" ca="1" si="1779">IFERROR($BU323-LW323,"")</f>
        <v>0.52474531842595962</v>
      </c>
      <c r="LY323" s="7">
        <f t="shared" ref="LY323:LY386" ca="1" si="1780">IF(LX323="","",IF(LX323&lt;0,0,IF(LX323&lt;0.8,1,2)))</f>
        <v>1</v>
      </c>
      <c r="LZ323" s="7" t="str">
        <f t="shared" ref="LZ323:LZ386" ca="1" si="1781">IF(LY323="","",IF(LY323=1,$BV323,IF(LY323=2,$BV323+$BW323,0)))</f>
        <v>2</v>
      </c>
      <c r="MA323" s="7" t="str">
        <f ca="1">IFERROR(IF(MA322+LZ323&gt;MB$4,MA322,MA322+LZ323),"")</f>
        <v/>
      </c>
      <c r="MB323" s="7">
        <f t="shared" ca="1" si="1540"/>
        <v>0</v>
      </c>
      <c r="MC323" s="7">
        <f t="shared" ref="MC323:MC386" ca="1" si="1782">RAND()</f>
        <v>0.26633237339409133</v>
      </c>
      <c r="MD323" s="7">
        <f t="shared" ref="MD323:MD386" ca="1" si="1783">IFERROR($BU323-MC323,"")</f>
        <v>0.57982147275975482</v>
      </c>
      <c r="ME323" s="7">
        <f t="shared" ref="ME323:ME386" ca="1" si="1784">IF(MD323="","",IF(MD323&lt;0,0,IF(MD323&lt;0.8,1,2)))</f>
        <v>1</v>
      </c>
      <c r="MF323" s="7" t="str">
        <f t="shared" ref="MF323:MF386" ca="1" si="1785">IF(ME323="","",IF(ME323=1,$BV323,IF(ME323=2,$BV323+$BW323,0)))</f>
        <v>2</v>
      </c>
      <c r="MG323" s="7" t="str">
        <f ca="1">IFERROR(IF(MG322+MF323&gt;MH$4,MG322,MG322+MF323),"")</f>
        <v/>
      </c>
      <c r="MH323" s="7">
        <f t="shared" ca="1" si="1541"/>
        <v>0</v>
      </c>
      <c r="MI323" s="7">
        <f t="shared" ref="MI323:MI386" ca="1" si="1786">RAND()</f>
        <v>0.23957079881848176</v>
      </c>
      <c r="MJ323" s="7">
        <f t="shared" ref="MJ323:MJ386" ca="1" si="1787">IFERROR($BU323-MI323,"")</f>
        <v>0.60658304733536439</v>
      </c>
      <c r="MK323" s="7">
        <f t="shared" ref="MK323:MK386" ca="1" si="1788">IF(MJ323="","",IF(MJ323&lt;0,0,IF(MJ323&lt;0.8,1,2)))</f>
        <v>1</v>
      </c>
      <c r="ML323" s="7" t="str">
        <f t="shared" ref="ML323:ML386" ca="1" si="1789">IF(MK323="","",IF(MK323=1,$BV323,IF(MK323=2,$BV323+$BW323,0)))</f>
        <v>2</v>
      </c>
      <c r="MM323" s="7" t="str">
        <f ca="1">IFERROR(IF(MM322+ML323&gt;MN$4,MM322,MM322+ML323),"")</f>
        <v/>
      </c>
      <c r="MN323" s="7">
        <f t="shared" ca="1" si="1542"/>
        <v>0</v>
      </c>
      <c r="MO323" s="7">
        <f t="shared" ref="MO323:MO386" ca="1" si="1790">RAND()</f>
        <v>0.75171117308582003</v>
      </c>
      <c r="MP323" s="7">
        <f t="shared" ref="MP323:MP386" ca="1" si="1791">IFERROR($BU323-MO323,"")</f>
        <v>9.4442673068026117E-2</v>
      </c>
      <c r="MQ323" s="7">
        <f t="shared" ref="MQ323:MQ386" ca="1" si="1792">IF(MP323="","",IF(MP323&lt;0,0,IF(MP323&lt;0.8,1,2)))</f>
        <v>1</v>
      </c>
      <c r="MR323" s="7" t="str">
        <f t="shared" ref="MR323:MR386" ca="1" si="1793">IF(MQ323="","",IF(MQ323=1,$BV323,IF(MQ323=2,$BV323+$BW323,0)))</f>
        <v>2</v>
      </c>
      <c r="MS323" s="7" t="str">
        <f ca="1">IFERROR(IF(MS322+MR323&gt;MT$4,MS322,MS322+MR323),"")</f>
        <v/>
      </c>
      <c r="MT323" s="7">
        <f t="shared" ca="1" si="1543"/>
        <v>0</v>
      </c>
      <c r="MU323" s="7">
        <f t="shared" ref="MU323:MU386" ca="1" si="1794">RAND()</f>
        <v>0.70340073907829603</v>
      </c>
      <c r="MV323" s="7">
        <f t="shared" ref="MV323:MV386" ca="1" si="1795">IFERROR($BU323-MU323,"")</f>
        <v>0.14275310707555011</v>
      </c>
      <c r="MW323" s="7">
        <f t="shared" ref="MW323:MW386" ca="1" si="1796">IF(MV323="","",IF(MV323&lt;0,0,IF(MV323&lt;0.8,1,2)))</f>
        <v>1</v>
      </c>
      <c r="MX323" s="7" t="str">
        <f t="shared" ref="MX323:MX386" ca="1" si="1797">IF(MW323="","",IF(MW323=1,$BV323,IF(MW323=2,$BV323+$BW323,0)))</f>
        <v>2</v>
      </c>
      <c r="MY323" s="7" t="str">
        <f ca="1">IFERROR(IF(MY322+MX323&gt;MZ$4,MY322,MY322+MX323),"")</f>
        <v/>
      </c>
      <c r="MZ323" s="7">
        <f t="shared" ca="1" si="1544"/>
        <v>0</v>
      </c>
      <c r="NA323" s="7">
        <f t="shared" ref="NA323:NA386" ca="1" si="1798">RAND()</f>
        <v>0.15289397199434696</v>
      </c>
      <c r="NB323" s="7">
        <f t="shared" ref="NB323:NB386" ca="1" si="1799">IFERROR($BU323-NA323,"")</f>
        <v>0.69325987415949919</v>
      </c>
      <c r="NC323" s="7">
        <f t="shared" ref="NC323:NC386" ca="1" si="1800">IF(NB323="","",IF(NB323&lt;0,0,IF(NB323&lt;0.8,1,2)))</f>
        <v>1</v>
      </c>
      <c r="ND323" s="7" t="str">
        <f t="shared" ref="ND323:ND386" ca="1" si="1801">IF(NC323="","",IF(NC323=1,$BV323,IF(NC323=2,$BV323+$BW323,0)))</f>
        <v>2</v>
      </c>
      <c r="NE323" s="7" t="str">
        <f ca="1">IFERROR(IF(NE322+ND323&gt;NF$4,NE322,NE322+ND323),"")</f>
        <v/>
      </c>
      <c r="NF323" s="7">
        <f t="shared" ca="1" si="1545"/>
        <v>0</v>
      </c>
      <c r="NG323" s="7">
        <f t="shared" ref="NG323:NG386" ca="1" si="1802">RAND()</f>
        <v>0.41217600764410001</v>
      </c>
      <c r="NH323" s="7">
        <f t="shared" ref="NH323:NH386" ca="1" si="1803">IFERROR($BU323-NG323,"")</f>
        <v>0.43397783850974614</v>
      </c>
      <c r="NI323" s="7">
        <f t="shared" ref="NI323:NI386" ca="1" si="1804">IF(NH323="","",IF(NH323&lt;0,0,IF(NH323&lt;0.8,1,2)))</f>
        <v>1</v>
      </c>
      <c r="NJ323" s="7" t="str">
        <f t="shared" ref="NJ323:NJ386" ca="1" si="1805">IF(NI323="","",IF(NI323=1,$BV323,IF(NI323=2,$BV323+$BW323,0)))</f>
        <v>2</v>
      </c>
      <c r="NK323" s="7" t="str">
        <f ca="1">IFERROR(IF(NK322+NJ323&gt;NL$4,NK322,NK322+NJ323),"")</f>
        <v/>
      </c>
      <c r="NL323" s="7">
        <f t="shared" ca="1" si="1546"/>
        <v>0</v>
      </c>
      <c r="NM323" s="7">
        <f t="shared" ref="NM323:NM386" ca="1" si="1806">RAND()</f>
        <v>0.54398455538650503</v>
      </c>
      <c r="NN323" s="7">
        <f t="shared" ref="NN323:NN386" ca="1" si="1807">IFERROR($BU323-NM323,"")</f>
        <v>0.30216929076734111</v>
      </c>
      <c r="NO323" s="7">
        <f t="shared" ref="NO323:NO386" ca="1" si="1808">IF(NN323="","",IF(NN323&lt;0,0,IF(NN323&lt;0.8,1,2)))</f>
        <v>1</v>
      </c>
      <c r="NP323" s="7" t="str">
        <f t="shared" ref="NP323:NP386" ca="1" si="1809">IF(NO323="","",IF(NO323=1,$BV323,IF(NO323=2,$BV323+$BW323,0)))</f>
        <v>2</v>
      </c>
      <c r="NQ323" s="7" t="str">
        <f ca="1">IFERROR(IF(NQ322+NP323&gt;NR$4,NQ322,NQ322+NP323),"")</f>
        <v/>
      </c>
      <c r="NR323" s="7">
        <f t="shared" ca="1" si="1547"/>
        <v>0</v>
      </c>
      <c r="NT323">
        <v>325</v>
      </c>
      <c r="NU323" s="7" t="s">
        <v>19</v>
      </c>
      <c r="NV323" s="7" t="str">
        <f t="shared" ca="1" si="1598"/>
        <v/>
      </c>
      <c r="NW323" s="7" t="str">
        <f t="shared" ref="NW323:NW386" ca="1" si="1810">IFERROR(_xlfn.RANK.EQ(NV323,$NV$3:$NV$427),"")</f>
        <v/>
      </c>
      <c r="NX323" t="str">
        <f ca="1">IFERROR(VLOOKUP(NT323,$K$3:$AK$568,8,FALSE),"")</f>
        <v/>
      </c>
      <c r="NY323" t="str">
        <f ca="1">IFERROR(VLOOKUP(NT323,$K$3:$AK$568,9,FALSE),"")</f>
        <v/>
      </c>
      <c r="NZ323" s="7" t="str">
        <f ca="1">IFERROR(VLOOKUP(NT323,$K$3:$AK$568,27,FALSE),"")</f>
        <v/>
      </c>
      <c r="OB323">
        <v>325</v>
      </c>
      <c r="OC323" s="7" t="s">
        <v>19</v>
      </c>
      <c r="OD323" t="e">
        <f t="shared" ca="1" si="1548"/>
        <v>#N/A</v>
      </c>
      <c r="OE323" s="7" t="str">
        <f t="shared" ca="1" si="1549"/>
        <v/>
      </c>
      <c r="OF323" s="7" t="str">
        <f t="shared" ca="1" si="1550"/>
        <v/>
      </c>
      <c r="OG323" t="str">
        <f t="shared" ca="1" si="1551"/>
        <v/>
      </c>
      <c r="OI323">
        <v>325</v>
      </c>
      <c r="OJ323" s="7" t="s">
        <v>19</v>
      </c>
      <c r="OK323" s="7" t="str">
        <f t="shared" ca="1" si="1552"/>
        <v/>
      </c>
      <c r="OL323" s="7" t="str">
        <f t="shared" ca="1" si="1553"/>
        <v/>
      </c>
      <c r="OM323" t="str">
        <f ca="1">IFERROR(VLOOKUP(OI323,$L$3:$AK$568,7,FALSE),"")</f>
        <v/>
      </c>
      <c r="ON323" t="str">
        <f ca="1">IFERROR(VLOOKUP(OI323,$L$3:$AK$568,8,FALSE),"")</f>
        <v/>
      </c>
      <c r="OO323" s="7" t="str">
        <f ca="1">IFERROR(VLOOKUP(OI323,$L$3:$AK$568,26,FALSE),"")</f>
        <v/>
      </c>
      <c r="OQ323">
        <v>325</v>
      </c>
      <c r="OR323" s="7" t="s">
        <v>19</v>
      </c>
      <c r="OS323" t="e">
        <f t="shared" ca="1" si="1554"/>
        <v>#N/A</v>
      </c>
      <c r="OT323" s="7" t="str">
        <f t="shared" ca="1" si="1555"/>
        <v/>
      </c>
      <c r="OU323" s="7" t="str">
        <f t="shared" ca="1" si="1556"/>
        <v/>
      </c>
      <c r="OV323" t="str">
        <f t="shared" ca="1" si="1557"/>
        <v/>
      </c>
      <c r="OX323">
        <v>325</v>
      </c>
      <c r="OY323" s="7" t="s">
        <v>19</v>
      </c>
      <c r="OZ323" s="7" t="str">
        <f t="shared" ca="1" si="1558"/>
        <v/>
      </c>
      <c r="PA323" s="7" t="str">
        <f t="shared" ca="1" si="1559"/>
        <v/>
      </c>
      <c r="PB323" t="str">
        <f ca="1">IFERROR(VLOOKUP(OX323,$M$3:$AK$568,6,FALSE),"")</f>
        <v/>
      </c>
      <c r="PC323" t="str">
        <f ca="1">IFERROR(VLOOKUP(OX323,$M$3:$AK$568,7,FALSE),"")</f>
        <v/>
      </c>
      <c r="PD323" s="7" t="str">
        <f ca="1">IFERROR(VLOOKUP(OX323,$M$3:$AK$568,25,FALSE),"")</f>
        <v/>
      </c>
      <c r="PF323">
        <v>325</v>
      </c>
      <c r="PG323" s="7" t="s">
        <v>19</v>
      </c>
      <c r="PH323" t="e">
        <f t="shared" ca="1" si="1560"/>
        <v>#N/A</v>
      </c>
      <c r="PI323" s="7" t="str">
        <f t="shared" ca="1" si="1561"/>
        <v/>
      </c>
      <c r="PJ323" s="7" t="str">
        <f t="shared" ca="1" si="1562"/>
        <v/>
      </c>
      <c r="PK323" t="str">
        <f t="shared" ca="1" si="1563"/>
        <v/>
      </c>
      <c r="PM323">
        <v>325</v>
      </c>
      <c r="PN323" s="7" t="s">
        <v>19</v>
      </c>
      <c r="PO323" s="202" t="str">
        <f t="shared" ca="1" si="1564"/>
        <v/>
      </c>
      <c r="PP323" s="7" t="str">
        <f t="shared" ca="1" si="1565"/>
        <v/>
      </c>
      <c r="PQ323" t="str">
        <f ca="1">IFERROR(VLOOKUP(PM323,$G$325:$R$409,12,FALSE),"")</f>
        <v/>
      </c>
      <c r="PR323" t="e">
        <f ca="1">VLOOKUP(PM323,$G$324:$Q$409,11,FALSE)</f>
        <v>#N/A</v>
      </c>
      <c r="PS323" s="7" t="str">
        <f ca="1">VLOOKUP(PQ323,$R$325:$Y$409,8,FALSE)</f>
        <v>- -</v>
      </c>
      <c r="PT323" s="7">
        <f ca="1">ReSt</f>
        <v>-4</v>
      </c>
      <c r="PU323" s="7" t="e">
        <f t="shared" ca="1" si="1566"/>
        <v>#N/A</v>
      </c>
      <c r="PV323" s="7" t="e">
        <f t="shared" ca="1" si="1567"/>
        <v>#N/A</v>
      </c>
      <c r="PW323" s="7" t="str">
        <f ca="1">VLOOKUP(PQ323,$R$325:$AK$409,8,FALSE)</f>
        <v>- -</v>
      </c>
      <c r="PX323" s="7"/>
      <c r="PY323">
        <v>325</v>
      </c>
      <c r="PZ323" s="7" t="s">
        <v>19</v>
      </c>
      <c r="QA323" t="str">
        <f t="shared" ca="1" si="1568"/>
        <v/>
      </c>
      <c r="QB323" s="7" t="str">
        <f t="shared" ca="1" si="1569"/>
        <v/>
      </c>
      <c r="QC323" s="7" t="str">
        <f t="shared" ca="1" si="1570"/>
        <v/>
      </c>
      <c r="QD323" t="str">
        <f t="shared" ca="1" si="1571"/>
        <v/>
      </c>
      <c r="QF323">
        <v>325</v>
      </c>
      <c r="QG323" s="7" t="s">
        <v>19</v>
      </c>
      <c r="QH323" s="7" t="str">
        <f t="shared" ca="1" si="1572"/>
        <v/>
      </c>
      <c r="QI323" s="7" t="e">
        <f t="shared" ca="1" si="1573"/>
        <v>#VALUE!</v>
      </c>
      <c r="QJ323" t="e">
        <f t="shared" ca="1" si="1574"/>
        <v>#N/A</v>
      </c>
      <c r="QK323" s="7" t="e">
        <f t="shared" ca="1" si="1575"/>
        <v>#N/A</v>
      </c>
      <c r="QM323">
        <v>325</v>
      </c>
      <c r="QN323" s="7" t="s">
        <v>19</v>
      </c>
      <c r="QO323" t="str">
        <f t="shared" ca="1" si="1576"/>
        <v/>
      </c>
      <c r="QP323" s="7" t="str">
        <f t="shared" ca="1" si="1577"/>
        <v/>
      </c>
      <c r="QQ323" t="str">
        <f t="shared" ca="1" si="1578"/>
        <v/>
      </c>
    </row>
    <row r="324" spans="1:459" x14ac:dyDescent="0.25">
      <c r="A324" s="240" t="str">
        <f>IF('Character Sheet'!$B$4="Creature","N","Y")</f>
        <v>Y</v>
      </c>
      <c r="C324" s="75"/>
      <c r="D324" s="76"/>
      <c r="F324" s="75"/>
      <c r="G324" s="76">
        <v>0</v>
      </c>
      <c r="I324" s="75"/>
      <c r="J324" s="85"/>
      <c r="K324" s="85">
        <f t="shared" ca="1" si="1589"/>
        <v>7</v>
      </c>
      <c r="L324" s="85">
        <f t="shared" ca="1" si="1587"/>
        <v>7</v>
      </c>
      <c r="M324" s="70">
        <f t="shared" ca="1" si="1593"/>
        <v>18</v>
      </c>
      <c r="O324" s="222" t="str">
        <f t="shared" ca="1" si="1596"/>
        <v>- -</v>
      </c>
      <c r="Q324" s="7" t="s">
        <v>1755</v>
      </c>
      <c r="R324" s="9" t="s">
        <v>1307</v>
      </c>
      <c r="S324" s="9"/>
      <c r="T324" s="61" t="str">
        <f>SUBSTITUTE(IFERROR(IFERROR(VLOOKUP(R324,'[1]Skill Statistics'!$A$3:$C$513,2,FALSE),VLOOKUP(Q324,'[1]Skill Statistics'!$A$3:$C$513,2,FALSE)),T323),"R*","ReSt")</f>
        <v>- -</v>
      </c>
      <c r="U324" s="61" t="str">
        <f>IFERROR(IFERROR(VLOOKUP(R324,'[1]Skill Statistics'!$A$3:$C$513,3,FALSE),VLOOKUP(Q324,'[1]Skill Statistics'!$A$3:$C$513,3,FALSE)),U323)</f>
        <v>- -</v>
      </c>
      <c r="V324" s="61" t="str">
        <f>IF(ISNUMBER(SEARCH("Category",R324)),"- -",IFERROR(IFERROR(VLOOKUP(Q324,[1]Professions!$A$4:$AM$288,MATCH(Profession,[1]Professions!$A$1:$AM$1,0),FALSE),VLOOKUP(Q324,Calculations!$B$91:$I$95,8,FALSE)),"- -"))</f>
        <v>- -</v>
      </c>
      <c r="W324" s="60" t="str">
        <f t="shared" si="1597"/>
        <v>- -</v>
      </c>
      <c r="X324" s="7" t="str">
        <f ca="1">IFERROR(VLOOKUP(R324,$BS$6:$NR$519,MATCH(ActualLevel,$BS$3:$NR$3,0),FALSE),"- -")</f>
        <v>- -</v>
      </c>
      <c r="Y324" s="7" t="str">
        <f t="shared" si="1588"/>
        <v>- -</v>
      </c>
      <c r="Z324" s="7" t="str">
        <f>IFERROR(VLOOKUP(Y324,Charts!$BQ$2:$BR$52,2,FALSE),"- -")</f>
        <v>- -</v>
      </c>
      <c r="AA324" s="7" t="str">
        <f t="shared" ca="1" si="1599"/>
        <v>- -</v>
      </c>
      <c r="AB324" s="7" t="str">
        <f t="shared" si="1584"/>
        <v>- -</v>
      </c>
      <c r="AC324" s="7"/>
      <c r="AD324" s="7"/>
      <c r="AE324" s="7"/>
      <c r="AF324" s="7"/>
      <c r="AG324" s="7"/>
      <c r="AH324" s="43"/>
      <c r="AI324" s="7"/>
      <c r="AJ324" s="7"/>
      <c r="AK324" s="7">
        <f t="shared" ca="1" si="1600"/>
        <v>0</v>
      </c>
      <c r="AL324" s="7"/>
      <c r="AM324" s="69">
        <f>IFERROR(VLOOKUP(R324,'[1]Skill Statistics'!$A$3:$AN$513,MATCH(Profession,'[1]Skill Statistics'!$A$2:$AN$2,0),FALSE),0)</f>
        <v>0</v>
      </c>
      <c r="AN324" s="85">
        <f>IFERROR(VLOOKUP(Q324,'[1]Skill Statistics'!$A$3:$BK$513,MATCH(Archetype,'[1]Skill Statistics'!$A$2:$BK$2,0),FALSE),0)</f>
        <v>0</v>
      </c>
      <c r="AO324" s="85">
        <f>IFERROR(VLOOKUP(Q324,'[1]Skill Statistics'!$A$3:$BB$513,MATCH(Race,'[1]Skill Statistics'!$A$2:$BB$2,0),FALSE),0)</f>
        <v>0</v>
      </c>
      <c r="AP324" s="85">
        <f t="shared" ref="AP324:AP387" ca="1" si="1811">IFERROR(AA324/10,0)</f>
        <v>0</v>
      </c>
      <c r="AQ324" s="70"/>
      <c r="AS324" s="69">
        <f>IFERROR(VLOOKUP(Q324,'[1]Professional Skills'!$A$4:$AM$288,MATCH(Profession,'[1]Professional Skills'!$A$3:$AM$3,0),FALSE),"- -")</f>
        <v>0</v>
      </c>
      <c r="AU324" s="7">
        <f t="shared" si="1586"/>
        <v>0</v>
      </c>
      <c r="AV324" s="7">
        <f t="shared" ca="1" si="1585"/>
        <v>0</v>
      </c>
      <c r="AW324" t="str">
        <f t="shared" si="1580"/>
        <v/>
      </c>
      <c r="AX324" t="str">
        <f>IFERROR(_xlfn.RANK.EQ(AW324,$AW$5:$AW$568),"")</f>
        <v/>
      </c>
      <c r="AY324">
        <f t="shared" si="1595"/>
        <v>0</v>
      </c>
      <c r="AZ324" s="70" t="str">
        <f t="shared" si="1601"/>
        <v/>
      </c>
      <c r="BB324" s="69" t="str">
        <f>IFERROR(IF(Q324="Language",VLOOKUP(R324,[1]Cultures!$B$4:$N$218,MATCH(Culture,[1]Cultures!$B$3:$N$3,0),FALSE),VLOOKUP(Q324,[1]Cultures!$B$4:$O$212,MATCH(Culture,[1]Cultures!$B$3:$O$3,0),FALSE)),"- -")</f>
        <v>- -</v>
      </c>
      <c r="BD324">
        <f t="shared" ca="1" si="1581"/>
        <v>0</v>
      </c>
      <c r="BE324" t="str">
        <f t="shared" si="1582"/>
        <v/>
      </c>
      <c r="BI324" s="7" t="str">
        <f t="shared" si="1602"/>
        <v>- -</v>
      </c>
      <c r="BK324" s="7"/>
      <c r="BL324" s="70" t="str">
        <f t="shared" si="1603"/>
        <v>- -</v>
      </c>
      <c r="BN324" s="69" t="str">
        <f>IFERROR(VLOOKUP(V324,Charts!$BT$2:$BV$14,3,FALSE),"- -")</f>
        <v>- -</v>
      </c>
      <c r="BO324" s="85" t="str">
        <f t="shared" ref="BO324:BO387" ca="1" si="1812">IF(A324="N","- -",IF(V324="- -","- -",RAND()+AM324+AO324+AP324+AQ324+AV324+AY324+BD324+BN324))</f>
        <v>- -</v>
      </c>
      <c r="BP324" s="70" t="str">
        <f t="shared" ca="1" si="1583"/>
        <v>- -</v>
      </c>
      <c r="BR324" s="7">
        <v>323</v>
      </c>
      <c r="BS324" s="9" t="str">
        <f ca="1">VLOOKUP(BR324,$O$3:$R$568,4,FALSE)</f>
        <v>Mind Erosion</v>
      </c>
      <c r="BT324" s="7" t="str">
        <f ca="1">VLOOKUP(BS324,$R$3:$V$568,5,FALSE)</f>
        <v>15 / 20</v>
      </c>
      <c r="BU324" s="7">
        <f ca="1">VLOOKUP(BT324,Charts!$BT$2:$BV$14,3,FALSE)</f>
        <v>7.6923076923076927E-2</v>
      </c>
      <c r="BV324" s="7" t="str">
        <f t="shared" ca="1" si="1604"/>
        <v>15</v>
      </c>
      <c r="BW324" s="7" t="str">
        <f t="shared" ca="1" si="1605"/>
        <v>20</v>
      </c>
      <c r="BY324" s="7">
        <f t="shared" ca="1" si="1606"/>
        <v>0.23063051166602</v>
      </c>
      <c r="BZ324" s="7">
        <f t="shared" ca="1" si="1607"/>
        <v>-0.15370743474294307</v>
      </c>
      <c r="CA324" s="7">
        <f t="shared" ca="1" si="1608"/>
        <v>0</v>
      </c>
      <c r="CB324" s="7">
        <f t="shared" ca="1" si="1609"/>
        <v>0</v>
      </c>
      <c r="CC324" s="7" t="str">
        <f ca="1">IFERROR(IF(CC323+CB324&gt;CD$4,CC323,CC323+CB324),"")</f>
        <v/>
      </c>
      <c r="CD324" s="7">
        <f t="shared" ref="CD324:CD387" ca="1" si="1813">IF(CC324=CC323,0,CA324)</f>
        <v>0</v>
      </c>
      <c r="CE324" s="7">
        <f t="shared" ca="1" si="1610"/>
        <v>9.9117477437087098E-2</v>
      </c>
      <c r="CF324" s="7">
        <f t="shared" ca="1" si="1611"/>
        <v>-2.2194400514010171E-2</v>
      </c>
      <c r="CG324" s="7">
        <f t="shared" ca="1" si="1612"/>
        <v>0</v>
      </c>
      <c r="CH324" s="7">
        <f t="shared" ca="1" si="1613"/>
        <v>0</v>
      </c>
      <c r="CI324" s="7" t="str">
        <f ca="1">IFERROR(IF(CI323+CH324&gt;CJ$4,CI323,CI323+CH324),"")</f>
        <v/>
      </c>
      <c r="CJ324" s="7">
        <f t="shared" ref="CJ324:CJ387" ca="1" si="1814">IF(CI324=CI323,CD324,CG324+CD324)</f>
        <v>0</v>
      </c>
      <c r="CK324" s="7">
        <f t="shared" ca="1" si="1614"/>
        <v>0.7456407838390029</v>
      </c>
      <c r="CL324" s="7">
        <f t="shared" ca="1" si="1615"/>
        <v>-0.66871770691592602</v>
      </c>
      <c r="CM324" s="7">
        <f t="shared" ca="1" si="1616"/>
        <v>0</v>
      </c>
      <c r="CN324" s="7">
        <f t="shared" ca="1" si="1617"/>
        <v>0</v>
      </c>
      <c r="CO324" s="7" t="str">
        <f ca="1">IFERROR(IF(CO323+CN324&gt;CP$4,CO323,CO323+CN324),"")</f>
        <v/>
      </c>
      <c r="CP324" s="7">
        <f t="shared" ref="CP324:CP387" ca="1" si="1815">IF(CO324=CO323,CJ324,CM324+CJ324)</f>
        <v>0</v>
      </c>
      <c r="CQ324" s="7">
        <f t="shared" ca="1" si="1618"/>
        <v>0.48356571975587459</v>
      </c>
      <c r="CR324" s="7">
        <f t="shared" ca="1" si="1619"/>
        <v>-0.40664264283279766</v>
      </c>
      <c r="CS324" s="7">
        <f t="shared" ca="1" si="1620"/>
        <v>0</v>
      </c>
      <c r="CT324" s="7">
        <f t="shared" ca="1" si="1621"/>
        <v>0</v>
      </c>
      <c r="CU324" s="7" t="str">
        <f ca="1">IFERROR(IF(CU323+CT324&gt;CV$4,CU323,CU323+CT324),"")</f>
        <v/>
      </c>
      <c r="CV324" s="7">
        <f t="shared" ref="CV324:CV387" ca="1" si="1816">IF(CU324=CU323,CP324,CS324+CP324)</f>
        <v>0</v>
      </c>
      <c r="CW324" s="7">
        <f t="shared" ca="1" si="1622"/>
        <v>0.88918822839768497</v>
      </c>
      <c r="CX324" s="7">
        <f t="shared" ca="1" si="1623"/>
        <v>-0.81226515147460798</v>
      </c>
      <c r="CY324" s="7">
        <f t="shared" ca="1" si="1624"/>
        <v>0</v>
      </c>
      <c r="CZ324" s="7">
        <f t="shared" ca="1" si="1625"/>
        <v>0</v>
      </c>
      <c r="DA324" s="7" t="str">
        <f ca="1">IFERROR(IF(DA323+CZ324&gt;DB$4,DA323,DA323+CZ324),"")</f>
        <v/>
      </c>
      <c r="DB324" s="7">
        <f t="shared" ref="DB324:DB387" ca="1" si="1817">IF(DA324=DA323,CV324,CY324+CV324)</f>
        <v>0</v>
      </c>
      <c r="DC324" s="7">
        <f t="shared" ca="1" si="1626"/>
        <v>0.10883632558613687</v>
      </c>
      <c r="DD324" s="7">
        <f t="shared" ca="1" si="1627"/>
        <v>-3.1913248663059945E-2</v>
      </c>
      <c r="DE324" s="7">
        <f t="shared" ca="1" si="1628"/>
        <v>0</v>
      </c>
      <c r="DF324" s="7">
        <f t="shared" ca="1" si="1629"/>
        <v>0</v>
      </c>
      <c r="DG324" s="7" t="str">
        <f ca="1">IFERROR(IF(DG323+DF324&gt;DH$4,DG323,DG323+DF324),"")</f>
        <v/>
      </c>
      <c r="DH324" s="7">
        <f t="shared" ref="DH324:DH387" ca="1" si="1818">IF(DG324=DG323,DB324,DE324+DB324)</f>
        <v>0</v>
      </c>
      <c r="DI324" s="7">
        <f t="shared" ca="1" si="1630"/>
        <v>0.17100324677108492</v>
      </c>
      <c r="DJ324" s="7">
        <f t="shared" ca="1" si="1631"/>
        <v>-9.4080169848007988E-2</v>
      </c>
      <c r="DK324" s="7">
        <f t="shared" ca="1" si="1632"/>
        <v>0</v>
      </c>
      <c r="DL324" s="7">
        <f t="shared" ca="1" si="1633"/>
        <v>0</v>
      </c>
      <c r="DM324" s="7" t="str">
        <f ca="1">IFERROR(IF(DM323+DL324&gt;DN$4,DM323,DM323+DL324),"")</f>
        <v/>
      </c>
      <c r="DN324" s="7">
        <f t="shared" ref="DN324:DN387" ca="1" si="1819">IF(DM324=DM323,DH324,DK324+DH324)</f>
        <v>0</v>
      </c>
      <c r="DO324" s="7">
        <f t="shared" ca="1" si="1634"/>
        <v>0.43230892436304247</v>
      </c>
      <c r="DP324" s="7">
        <f t="shared" ca="1" si="1635"/>
        <v>-0.35538584743996554</v>
      </c>
      <c r="DQ324" s="7">
        <f t="shared" ca="1" si="1636"/>
        <v>0</v>
      </c>
      <c r="DR324" s="7">
        <f t="shared" ca="1" si="1637"/>
        <v>0</v>
      </c>
      <c r="DS324" s="7" t="str">
        <f ca="1">IFERROR(IF(DS323+DR324&gt;DT$4,DS323,DS323+DR324),"")</f>
        <v/>
      </c>
      <c r="DT324" s="7">
        <f t="shared" ref="DT324:DT387" ca="1" si="1820">IF(DS324=DS323,DN324,DQ324+DN324)</f>
        <v>0</v>
      </c>
      <c r="DU324" s="7">
        <f t="shared" ca="1" si="1638"/>
        <v>0.66512067403610442</v>
      </c>
      <c r="DV324" s="7">
        <f t="shared" ca="1" si="1639"/>
        <v>-0.58819759711302755</v>
      </c>
      <c r="DW324" s="7">
        <f t="shared" ca="1" si="1640"/>
        <v>0</v>
      </c>
      <c r="DX324" s="7">
        <f t="shared" ca="1" si="1641"/>
        <v>0</v>
      </c>
      <c r="DY324" s="7" t="str">
        <f ca="1">IFERROR(IF(DY323+DX324&gt;DZ$4,DY323,DY323+DX324),"")</f>
        <v/>
      </c>
      <c r="DZ324" s="7">
        <f t="shared" ref="DZ324:DZ387" ca="1" si="1821">IF(DY324=DY323,DT324,DW324+DT324)</f>
        <v>0</v>
      </c>
      <c r="EA324" s="7">
        <f t="shared" ca="1" si="1642"/>
        <v>0.6937323970076501</v>
      </c>
      <c r="EB324" s="7">
        <f t="shared" ca="1" si="1643"/>
        <v>-0.61680932008457323</v>
      </c>
      <c r="EC324" s="7">
        <f t="shared" ca="1" si="1644"/>
        <v>0</v>
      </c>
      <c r="ED324" s="7">
        <f t="shared" ca="1" si="1645"/>
        <v>0</v>
      </c>
      <c r="EE324" s="7" t="str">
        <f ca="1">IFERROR(IF(EE323+ED324&gt;EF$4,EE323,EE323+ED324),"")</f>
        <v/>
      </c>
      <c r="EF324" s="7">
        <f t="shared" ref="EF324:EF387" ca="1" si="1822">IF(EE324=EE323,DZ324,EC324+DZ324)</f>
        <v>0</v>
      </c>
      <c r="EG324" s="7">
        <f t="shared" ca="1" si="1646"/>
        <v>0.74088861134315498</v>
      </c>
      <c r="EH324" s="7">
        <f t="shared" ca="1" si="1647"/>
        <v>-0.66396553442007811</v>
      </c>
      <c r="EI324" s="7">
        <f t="shared" ca="1" si="1648"/>
        <v>0</v>
      </c>
      <c r="EJ324" s="7">
        <f t="shared" ca="1" si="1649"/>
        <v>0</v>
      </c>
      <c r="EK324" s="7" t="str">
        <f ca="1">IFERROR(IF(EK323+EJ324&gt;EL$4,EK323,EK323+EJ324),"")</f>
        <v/>
      </c>
      <c r="EL324" s="7">
        <f t="shared" ref="EL324:EL387" ca="1" si="1823">IF(EK324=EK323,EF324,EI324+EF324)</f>
        <v>0</v>
      </c>
      <c r="EM324" s="7">
        <f t="shared" ca="1" si="1650"/>
        <v>0.9975925189187006</v>
      </c>
      <c r="EN324" s="7">
        <f t="shared" ca="1" si="1651"/>
        <v>-0.92066944199562362</v>
      </c>
      <c r="EO324" s="7">
        <f t="shared" ca="1" si="1652"/>
        <v>0</v>
      </c>
      <c r="EP324" s="7">
        <f t="shared" ca="1" si="1653"/>
        <v>0</v>
      </c>
      <c r="EQ324" s="7" t="str">
        <f ca="1">IFERROR(IF(EQ323+EP324&gt;ER$4,EQ323,EQ323+EP324),"")</f>
        <v/>
      </c>
      <c r="ER324" s="7">
        <f t="shared" ref="ER324:ER387" ca="1" si="1824">IF(EQ324=EQ323,EL324,EO324+EL324)</f>
        <v>0</v>
      </c>
      <c r="ES324" s="7">
        <f t="shared" ca="1" si="1654"/>
        <v>0.10984135324875832</v>
      </c>
      <c r="ET324" s="7">
        <f t="shared" ca="1" si="1655"/>
        <v>-3.2918276325681395E-2</v>
      </c>
      <c r="EU324" s="7">
        <f t="shared" ca="1" si="1656"/>
        <v>0</v>
      </c>
      <c r="EV324" s="7">
        <f t="shared" ca="1" si="1657"/>
        <v>0</v>
      </c>
      <c r="EW324" s="7" t="str">
        <f ca="1">IFERROR(IF(EW323+EV324&gt;EX$4,EW323,EW323+EV324),"")</f>
        <v/>
      </c>
      <c r="EX324" s="7">
        <f t="shared" ref="EX324:EX387" ca="1" si="1825">IF(EW324=EW323,ER324,EU324+ER324)</f>
        <v>0</v>
      </c>
      <c r="EY324" s="7">
        <f t="shared" ca="1" si="1658"/>
        <v>0.34732686365607846</v>
      </c>
      <c r="EZ324" s="7">
        <f t="shared" ca="1" si="1659"/>
        <v>-0.27040378673300153</v>
      </c>
      <c r="FA324" s="7">
        <f t="shared" ca="1" si="1660"/>
        <v>0</v>
      </c>
      <c r="FB324" s="7">
        <f t="shared" ca="1" si="1661"/>
        <v>0</v>
      </c>
      <c r="FC324" s="7" t="str">
        <f ca="1">IFERROR(IF(FC323+FB324&gt;FD$4,FC323,FC323+FB324),"")</f>
        <v/>
      </c>
      <c r="FD324" s="7">
        <f t="shared" ref="FD324:FD387" ca="1" si="1826">IF(FC324=FC323,EX324,FA324+EX324)</f>
        <v>0</v>
      </c>
      <c r="FE324" s="7">
        <f t="shared" ca="1" si="1662"/>
        <v>0.7245584419892499</v>
      </c>
      <c r="FF324" s="7">
        <f t="shared" ca="1" si="1663"/>
        <v>-0.64763536506617303</v>
      </c>
      <c r="FG324" s="7">
        <f t="shared" ca="1" si="1664"/>
        <v>0</v>
      </c>
      <c r="FH324" s="7">
        <f t="shared" ca="1" si="1665"/>
        <v>0</v>
      </c>
      <c r="FI324" s="7" t="str">
        <f ca="1">IFERROR(IF(FI323+FH324&gt;FJ$4,FI323,FI323+FH324),"")</f>
        <v/>
      </c>
      <c r="FJ324" s="7">
        <f t="shared" ref="FJ324:FJ387" ca="1" si="1827">IF(FI324=FI323,FD324,FG324+FD324)</f>
        <v>0</v>
      </c>
      <c r="FK324" s="7">
        <f t="shared" ca="1" si="1666"/>
        <v>0.13482822625617441</v>
      </c>
      <c r="FL324" s="7">
        <f t="shared" ca="1" si="1667"/>
        <v>-5.7905149333097483E-2</v>
      </c>
      <c r="FM324" s="7">
        <f t="shared" ca="1" si="1668"/>
        <v>0</v>
      </c>
      <c r="FN324" s="7">
        <f t="shared" ca="1" si="1669"/>
        <v>0</v>
      </c>
      <c r="FO324" s="7" t="str">
        <f ca="1">IFERROR(IF(FO323+FN324&gt;FP$4,FO323,FO323+FN324),"")</f>
        <v/>
      </c>
      <c r="FP324" s="7">
        <f t="shared" ref="FP324:FP387" ca="1" si="1828">IF(FO324=FO323,FJ324,FM324+FJ324)</f>
        <v>0</v>
      </c>
      <c r="FQ324" s="7">
        <f t="shared" ca="1" si="1670"/>
        <v>3.3251609970957885E-3</v>
      </c>
      <c r="FR324" s="7">
        <f t="shared" ca="1" si="1671"/>
        <v>7.3597915925981139E-2</v>
      </c>
      <c r="FS324" s="7">
        <f t="shared" ca="1" si="1672"/>
        <v>1</v>
      </c>
      <c r="FT324" s="7" t="str">
        <f t="shared" ca="1" si="1673"/>
        <v>15</v>
      </c>
      <c r="FU324" s="7" t="str">
        <f ca="1">IFERROR(IF(FU323+FT324&gt;FV$4,FU323,FU323+FT324),"")</f>
        <v/>
      </c>
      <c r="FV324" s="7">
        <f t="shared" ref="FV324:FV387" ca="1" si="1829">IF(FU324=FU323,FP324,FS324+FP324)</f>
        <v>0</v>
      </c>
      <c r="FW324" s="7">
        <f t="shared" ca="1" si="1674"/>
        <v>0.10183561086576509</v>
      </c>
      <c r="FX324" s="7">
        <f t="shared" ca="1" si="1675"/>
        <v>-2.4912533942688164E-2</v>
      </c>
      <c r="FY324" s="7">
        <f t="shared" ca="1" si="1676"/>
        <v>0</v>
      </c>
      <c r="FZ324" s="7">
        <f t="shared" ca="1" si="1677"/>
        <v>0</v>
      </c>
      <c r="GA324" s="7" t="str">
        <f ca="1">IFERROR(IF(GA323+FZ324&gt;GB$4,GA323,GA323+FZ324),"")</f>
        <v/>
      </c>
      <c r="GB324" s="7">
        <f t="shared" ref="GB324:GB387" ca="1" si="1830">IF(GA324=GA323,FV324,FY324+FV324)</f>
        <v>0</v>
      </c>
      <c r="GC324" s="7">
        <f t="shared" ca="1" si="1678"/>
        <v>0.6071839886093251</v>
      </c>
      <c r="GD324" s="7">
        <f t="shared" ca="1" si="1679"/>
        <v>-0.53026091168624823</v>
      </c>
      <c r="GE324" s="7">
        <f t="shared" ca="1" si="1680"/>
        <v>0</v>
      </c>
      <c r="GF324" s="7">
        <f t="shared" ca="1" si="1681"/>
        <v>0</v>
      </c>
      <c r="GG324" s="7" t="str">
        <f ca="1">IFERROR(IF(GG323+GF324&gt;GH$4,GG323,GG323+GF324),"")</f>
        <v/>
      </c>
      <c r="GH324" s="7">
        <f t="shared" ref="GH324:GH387" ca="1" si="1831">IF(GG324=GG323,GB324,GE324+GB324)</f>
        <v>0</v>
      </c>
      <c r="GI324" s="7">
        <f t="shared" ca="1" si="1682"/>
        <v>0.21755241759034116</v>
      </c>
      <c r="GJ324" s="7">
        <f t="shared" ca="1" si="1683"/>
        <v>-0.14062934066726424</v>
      </c>
      <c r="GK324" s="7">
        <f t="shared" ca="1" si="1684"/>
        <v>0</v>
      </c>
      <c r="GL324" s="7">
        <f t="shared" ca="1" si="1685"/>
        <v>0</v>
      </c>
      <c r="GM324" s="7" t="str">
        <f ca="1">IFERROR(IF(GM323+GL324&gt;GN$4,GM323,GM323+GL324),"")</f>
        <v/>
      </c>
      <c r="GN324" s="7">
        <f t="shared" ref="GN324:GN387" ca="1" si="1832">IF(GM324=GM323,GH324,GK324+GH324)</f>
        <v>0</v>
      </c>
      <c r="GO324" s="7">
        <f t="shared" ca="1" si="1686"/>
        <v>0.10315683400650677</v>
      </c>
      <c r="GP324" s="7">
        <f t="shared" ca="1" si="1687"/>
        <v>-2.6233757083429843E-2</v>
      </c>
      <c r="GQ324" s="7">
        <f t="shared" ca="1" si="1688"/>
        <v>0</v>
      </c>
      <c r="GR324" s="7">
        <f t="shared" ca="1" si="1689"/>
        <v>0</v>
      </c>
      <c r="GS324" s="7" t="str">
        <f ca="1">IFERROR(IF(GS323+GR324&gt;GT$4,GS323,GS323+GR324),"")</f>
        <v/>
      </c>
      <c r="GT324" s="7">
        <f t="shared" ref="GT324:GT387" ca="1" si="1833">IF(GS324=GS323,GN324,GQ324+GN324)</f>
        <v>0</v>
      </c>
      <c r="GU324" s="7">
        <f t="shared" ca="1" si="1690"/>
        <v>0.48455405539353336</v>
      </c>
      <c r="GV324" s="7">
        <f t="shared" ca="1" si="1691"/>
        <v>-0.40763097847045643</v>
      </c>
      <c r="GW324" s="7">
        <f t="shared" ca="1" si="1692"/>
        <v>0</v>
      </c>
      <c r="GX324" s="7">
        <f t="shared" ca="1" si="1693"/>
        <v>0</v>
      </c>
      <c r="GY324" s="7" t="str">
        <f ca="1">IFERROR(IF(GY323+GX324&gt;GZ$4,GY323,GY323+GX324),"")</f>
        <v/>
      </c>
      <c r="GZ324" s="7">
        <f t="shared" ref="GZ324:GZ387" ca="1" si="1834">IF(GY324=GY323,GT324,GW324+GT324)</f>
        <v>0</v>
      </c>
      <c r="HA324" s="7">
        <f t="shared" ca="1" si="1694"/>
        <v>0.98707155446634676</v>
      </c>
      <c r="HB324" s="7">
        <f t="shared" ca="1" si="1695"/>
        <v>-0.91014847754326977</v>
      </c>
      <c r="HC324" s="7">
        <f t="shared" ca="1" si="1696"/>
        <v>0</v>
      </c>
      <c r="HD324" s="7">
        <f t="shared" ca="1" si="1697"/>
        <v>0</v>
      </c>
      <c r="HE324" s="7" t="str">
        <f ca="1">IFERROR(IF(HE323+HD324&gt;HF$4,HE323,HE323+HD324),"")</f>
        <v/>
      </c>
      <c r="HF324" s="7">
        <f t="shared" ref="HF324:HF387" ca="1" si="1835">IF(HE324=HE323,GZ324,HC324+GZ324)</f>
        <v>0</v>
      </c>
      <c r="HG324" s="7">
        <f t="shared" ca="1" si="1698"/>
        <v>0.53721118833173964</v>
      </c>
      <c r="HH324" s="7">
        <f t="shared" ca="1" si="1699"/>
        <v>-0.46028811140866271</v>
      </c>
      <c r="HI324" s="7">
        <f t="shared" ca="1" si="1700"/>
        <v>0</v>
      </c>
      <c r="HJ324" s="7">
        <f t="shared" ca="1" si="1701"/>
        <v>0</v>
      </c>
      <c r="HK324" s="7" t="str">
        <f ca="1">IFERROR(IF(HK323+HJ324&gt;HL$4,HK323,HK323+HJ324),"")</f>
        <v/>
      </c>
      <c r="HL324" s="7">
        <f t="shared" ref="HL324:HL387" ca="1" si="1836">IF(HK324=HK323,HF324,HI324+HF324)</f>
        <v>0</v>
      </c>
      <c r="HM324" s="7">
        <f t="shared" ca="1" si="1702"/>
        <v>0.27406536606214771</v>
      </c>
      <c r="HN324" s="7">
        <f t="shared" ca="1" si="1703"/>
        <v>-0.19714228913907078</v>
      </c>
      <c r="HO324" s="7">
        <f t="shared" ca="1" si="1704"/>
        <v>0</v>
      </c>
      <c r="HP324" s="7">
        <f t="shared" ca="1" si="1705"/>
        <v>0</v>
      </c>
      <c r="HQ324" s="7" t="str">
        <f ca="1">IFERROR(IF(HQ323+HP324&gt;HR$4,HQ323,HQ323+HP324),"")</f>
        <v/>
      </c>
      <c r="HR324" s="7">
        <f t="shared" ref="HR324:HR387" ca="1" si="1837">IF(HQ324=HQ323,HL324,HO324+HL324)</f>
        <v>0</v>
      </c>
      <c r="HS324" s="7">
        <f t="shared" ca="1" si="1706"/>
        <v>2.8939353648456678E-2</v>
      </c>
      <c r="HT324" s="7">
        <f t="shared" ca="1" si="1707"/>
        <v>4.7983723274620249E-2</v>
      </c>
      <c r="HU324" s="7">
        <f t="shared" ca="1" si="1708"/>
        <v>1</v>
      </c>
      <c r="HV324" s="7" t="str">
        <f t="shared" ca="1" si="1709"/>
        <v>15</v>
      </c>
      <c r="HW324" s="7" t="str">
        <f ca="1">IFERROR(IF(HW323+HV324&gt;HX$4,HW323,HW323+HV324),"")</f>
        <v/>
      </c>
      <c r="HX324" s="7">
        <f t="shared" ref="HX324:HX387" ca="1" si="1838">IF(HW324=HW323,HR324,HU324+HR324)</f>
        <v>0</v>
      </c>
      <c r="HY324" s="7">
        <f t="shared" ca="1" si="1710"/>
        <v>0.80948345947260203</v>
      </c>
      <c r="HZ324" s="7">
        <f t="shared" ca="1" si="1711"/>
        <v>-0.73256038254952505</v>
      </c>
      <c r="IA324" s="7">
        <f t="shared" ca="1" si="1712"/>
        <v>0</v>
      </c>
      <c r="IB324" s="7">
        <f t="shared" ca="1" si="1713"/>
        <v>0</v>
      </c>
      <c r="IC324" s="7" t="str">
        <f ca="1">IFERROR(IF(IC323+IB324&gt;ID$4,IC323,IC323+IB324),"")</f>
        <v/>
      </c>
      <c r="ID324" s="7">
        <f t="shared" ref="ID324:ID387" ca="1" si="1839">IF(IC324=IC323,HX324,IA324+HX324)</f>
        <v>0</v>
      </c>
      <c r="IE324" s="7">
        <f t="shared" ca="1" si="1714"/>
        <v>0.45430956127980904</v>
      </c>
      <c r="IF324" s="7">
        <f t="shared" ca="1" si="1715"/>
        <v>-0.37738648435673211</v>
      </c>
      <c r="IG324" s="7">
        <f t="shared" ca="1" si="1716"/>
        <v>0</v>
      </c>
      <c r="IH324" s="7">
        <f t="shared" ca="1" si="1717"/>
        <v>0</v>
      </c>
      <c r="II324" s="7" t="str">
        <f ca="1">IFERROR(IF(II323+IH324&gt;IJ$4,II323,II323+IH324),"")</f>
        <v/>
      </c>
      <c r="IJ324" s="7">
        <f t="shared" ref="IJ324:IJ387" ca="1" si="1840">IF(II324=II323,ID324,IG324+ID324)</f>
        <v>0</v>
      </c>
      <c r="IK324" s="7">
        <f t="shared" ca="1" si="1718"/>
        <v>0.73049133874500816</v>
      </c>
      <c r="IL324" s="7">
        <f t="shared" ca="1" si="1719"/>
        <v>-0.65356826182193117</v>
      </c>
      <c r="IM324" s="7">
        <f t="shared" ca="1" si="1720"/>
        <v>0</v>
      </c>
      <c r="IN324" s="7">
        <f t="shared" ca="1" si="1721"/>
        <v>0</v>
      </c>
      <c r="IO324" s="7" t="str">
        <f ca="1">IFERROR(IF(IO323+IN324&gt;IP$4,IO323,IO323+IN324),"")</f>
        <v/>
      </c>
      <c r="IP324" s="7">
        <f t="shared" ref="IP324:IP387" ca="1" si="1841">IF(IO324=IO323,IJ324,IM324+IJ324)</f>
        <v>0</v>
      </c>
      <c r="IQ324" s="7">
        <f t="shared" ca="1" si="1722"/>
        <v>0.22662097292156735</v>
      </c>
      <c r="IR324" s="7">
        <f t="shared" ca="1" si="1723"/>
        <v>-0.14969789599849043</v>
      </c>
      <c r="IS324" s="7">
        <f t="shared" ca="1" si="1724"/>
        <v>0</v>
      </c>
      <c r="IT324" s="7">
        <f t="shared" ca="1" si="1725"/>
        <v>0</v>
      </c>
      <c r="IU324" s="7" t="str">
        <f ca="1">IFERROR(IF(IU323+IT324&gt;IV$4,IU323,IU323+IT324),"")</f>
        <v/>
      </c>
      <c r="IV324" s="7">
        <f t="shared" ref="IV324:IV387" ca="1" si="1842">IF(IU324=IU323,IP324,IS324+IP324)</f>
        <v>0</v>
      </c>
      <c r="IW324" s="7">
        <f t="shared" ca="1" si="1726"/>
        <v>0.19305715307915738</v>
      </c>
      <c r="IX324" s="7">
        <f t="shared" ca="1" si="1727"/>
        <v>-0.11613407615608046</v>
      </c>
      <c r="IY324" s="7">
        <f t="shared" ca="1" si="1728"/>
        <v>0</v>
      </c>
      <c r="IZ324" s="7">
        <f t="shared" ca="1" si="1729"/>
        <v>0</v>
      </c>
      <c r="JA324" s="7" t="str">
        <f ca="1">IFERROR(IF(JA323+IZ324&gt;JB$4,JA323,JA323+IZ324),"")</f>
        <v/>
      </c>
      <c r="JB324" s="7">
        <f t="shared" ref="JB324:JB387" ca="1" si="1843">IF(JA324=JA323,IV324,IY324+IV324)</f>
        <v>0</v>
      </c>
      <c r="JC324" s="7">
        <f t="shared" ca="1" si="1730"/>
        <v>0.30493271531098698</v>
      </c>
      <c r="JD324" s="7">
        <f t="shared" ca="1" si="1731"/>
        <v>-0.22800963838791005</v>
      </c>
      <c r="JE324" s="7">
        <f t="shared" ca="1" si="1732"/>
        <v>0</v>
      </c>
      <c r="JF324" s="7">
        <f t="shared" ca="1" si="1733"/>
        <v>0</v>
      </c>
      <c r="JG324" s="7" t="str">
        <f ca="1">IFERROR(IF(JG323+JF324&gt;JH$4,JG323,JG323+JF324),"")</f>
        <v/>
      </c>
      <c r="JH324" s="7">
        <f t="shared" ref="JH324:JH387" ca="1" si="1844">IF(JG324=JG323,JB324,JE324+JB324)</f>
        <v>0</v>
      </c>
      <c r="JI324" s="7">
        <f t="shared" ca="1" si="1734"/>
        <v>0.52712016052120414</v>
      </c>
      <c r="JJ324" s="7">
        <f t="shared" ca="1" si="1735"/>
        <v>-0.45019708359812721</v>
      </c>
      <c r="JK324" s="7">
        <f t="shared" ca="1" si="1736"/>
        <v>0</v>
      </c>
      <c r="JL324" s="7">
        <f t="shared" ca="1" si="1737"/>
        <v>0</v>
      </c>
      <c r="JM324" s="7" t="str">
        <f ca="1">IFERROR(IF(JM323+JL324&gt;JN$4,JM323,JM323+JL324),"")</f>
        <v/>
      </c>
      <c r="JN324" s="7">
        <f t="shared" ref="JN324:JN387" ca="1" si="1845">IF(JM324=JM323,JH324,JK324+JH324)</f>
        <v>0</v>
      </c>
      <c r="JO324" s="7">
        <f t="shared" ca="1" si="1738"/>
        <v>0.25591756480356154</v>
      </c>
      <c r="JP324" s="7">
        <f t="shared" ca="1" si="1739"/>
        <v>-0.17899448788048461</v>
      </c>
      <c r="JQ324" s="7">
        <f t="shared" ca="1" si="1740"/>
        <v>0</v>
      </c>
      <c r="JR324" s="7">
        <f t="shared" ca="1" si="1741"/>
        <v>0</v>
      </c>
      <c r="JS324" s="7" t="str">
        <f ca="1">IFERROR(IF(JS323+JR324&gt;JT$4,JS323,JS323+JR324),"")</f>
        <v/>
      </c>
      <c r="JT324" s="7">
        <f t="shared" ref="JT324:JT387" ca="1" si="1846">IF(JS324=JS323,JN324,JQ324+JN324)</f>
        <v>0</v>
      </c>
      <c r="JU324" s="7">
        <f t="shared" ca="1" si="1742"/>
        <v>0.41770842184327217</v>
      </c>
      <c r="JV324" s="7">
        <f t="shared" ca="1" si="1743"/>
        <v>-0.34078534492019524</v>
      </c>
      <c r="JW324" s="7">
        <f t="shared" ca="1" si="1744"/>
        <v>0</v>
      </c>
      <c r="JX324" s="7">
        <f t="shared" ca="1" si="1745"/>
        <v>0</v>
      </c>
      <c r="JY324" s="7" t="str">
        <f ca="1">IFERROR(IF(JY323+JX324&gt;JZ$4,JY323,JY323+JX324),"")</f>
        <v/>
      </c>
      <c r="JZ324" s="7">
        <f t="shared" ref="JZ324:JZ387" ca="1" si="1847">IF(JY324=JY323,JT324,JW324+JT324)</f>
        <v>0</v>
      </c>
      <c r="KA324" s="7">
        <f t="shared" ca="1" si="1746"/>
        <v>0.19242333443045723</v>
      </c>
      <c r="KB324" s="7">
        <f t="shared" ca="1" si="1747"/>
        <v>-0.1155002575073803</v>
      </c>
      <c r="KC324" s="7">
        <f t="shared" ca="1" si="1748"/>
        <v>0</v>
      </c>
      <c r="KD324" s="7">
        <f t="shared" ca="1" si="1749"/>
        <v>0</v>
      </c>
      <c r="KE324" s="7" t="str">
        <f ca="1">IFERROR(IF(KE323+KD324&gt;KF$4,KE323,KE323+KD324),"")</f>
        <v/>
      </c>
      <c r="KF324" s="7">
        <f t="shared" ref="KF324:KF387" ca="1" si="1848">IF(KE324=KE323,JZ324,KC324+JZ324)</f>
        <v>0</v>
      </c>
      <c r="KG324" s="7">
        <f t="shared" ca="1" si="1750"/>
        <v>0.20111520151477091</v>
      </c>
      <c r="KH324" s="7">
        <f t="shared" ca="1" si="1751"/>
        <v>-0.12419212459169399</v>
      </c>
      <c r="KI324" s="7">
        <f t="shared" ca="1" si="1752"/>
        <v>0</v>
      </c>
      <c r="KJ324" s="7">
        <f t="shared" ca="1" si="1753"/>
        <v>0</v>
      </c>
      <c r="KK324" s="7" t="str">
        <f ca="1">IFERROR(IF(KK323+KJ324&gt;KL$4,KK323,KK323+KJ324),"")</f>
        <v/>
      </c>
      <c r="KL324" s="7">
        <f t="shared" ref="KL324:KL387" ca="1" si="1849">IF(KK324=KK323,KF324,KI324+KF324)</f>
        <v>0</v>
      </c>
      <c r="KM324" s="7">
        <f t="shared" ca="1" si="1754"/>
        <v>0.57670219678186196</v>
      </c>
      <c r="KN324" s="7">
        <f t="shared" ca="1" si="1755"/>
        <v>-0.49977911985878504</v>
      </c>
      <c r="KO324" s="7">
        <f t="shared" ca="1" si="1756"/>
        <v>0</v>
      </c>
      <c r="KP324" s="7">
        <f t="shared" ca="1" si="1757"/>
        <v>0</v>
      </c>
      <c r="KQ324" s="7" t="str">
        <f ca="1">IFERROR(IF(KQ323+KP324&gt;KR$4,KQ323,KQ323+KP324),"")</f>
        <v/>
      </c>
      <c r="KR324" s="7">
        <f t="shared" ref="KR324:KR387" ca="1" si="1850">IF(KQ324=KQ323,KL324,KO324+KL324)</f>
        <v>0</v>
      </c>
      <c r="KS324" s="7">
        <f t="shared" ca="1" si="1758"/>
        <v>0.71878159113755613</v>
      </c>
      <c r="KT324" s="7">
        <f t="shared" ca="1" si="1759"/>
        <v>-0.64185851421447926</v>
      </c>
      <c r="KU324" s="7">
        <f t="shared" ca="1" si="1760"/>
        <v>0</v>
      </c>
      <c r="KV324" s="7">
        <f t="shared" ca="1" si="1761"/>
        <v>0</v>
      </c>
      <c r="KW324" s="7" t="str">
        <f ca="1">IFERROR(IF(KW323+KV324&gt;KX$4,KW323,KW323+KV324),"")</f>
        <v/>
      </c>
      <c r="KX324" s="7">
        <f t="shared" ref="KX324:KX387" ca="1" si="1851">IF(KW324=KW323,KR324,KU324+KR324)</f>
        <v>0</v>
      </c>
      <c r="KY324" s="7">
        <f t="shared" ca="1" si="1762"/>
        <v>0.20426253948569051</v>
      </c>
      <c r="KZ324" s="7">
        <f t="shared" ca="1" si="1763"/>
        <v>-0.12733946256261358</v>
      </c>
      <c r="LA324" s="7">
        <f t="shared" ca="1" si="1764"/>
        <v>0</v>
      </c>
      <c r="LB324" s="7">
        <f t="shared" ca="1" si="1765"/>
        <v>0</v>
      </c>
      <c r="LC324" s="7" t="str">
        <f ca="1">IFERROR(IF(LC323+LB324&gt;LD$4,LC323,LC323+LB324),"")</f>
        <v/>
      </c>
      <c r="LD324" s="7">
        <f t="shared" ref="LD324:LD387" ca="1" si="1852">IF(LC324=LC323,KX324,LA324+KX324)</f>
        <v>0</v>
      </c>
      <c r="LE324" s="7">
        <f t="shared" ca="1" si="1766"/>
        <v>0.64711783892042685</v>
      </c>
      <c r="LF324" s="7">
        <f t="shared" ca="1" si="1767"/>
        <v>-0.57019476199734997</v>
      </c>
      <c r="LG324" s="7">
        <f t="shared" ca="1" si="1768"/>
        <v>0</v>
      </c>
      <c r="LH324" s="7">
        <f t="shared" ca="1" si="1769"/>
        <v>0</v>
      </c>
      <c r="LI324" s="7" t="str">
        <f ca="1">IFERROR(IF(LI323+LH324&gt;LJ$4,LI323,LI323+LH324),"")</f>
        <v/>
      </c>
      <c r="LJ324" s="7">
        <f t="shared" ref="LJ324:LJ387" ca="1" si="1853">IF(LI324=LI323,LD324,LG324+LD324)</f>
        <v>0</v>
      </c>
      <c r="LK324" s="7">
        <f t="shared" ca="1" si="1770"/>
        <v>0.84761616434015385</v>
      </c>
      <c r="LL324" s="7">
        <f t="shared" ca="1" si="1771"/>
        <v>-0.77069308741707698</v>
      </c>
      <c r="LM324" s="7">
        <f t="shared" ca="1" si="1772"/>
        <v>0</v>
      </c>
      <c r="LN324" s="7">
        <f t="shared" ca="1" si="1773"/>
        <v>0</v>
      </c>
      <c r="LO324" s="7" t="str">
        <f ca="1">IFERROR(IF(LO323+LN324&gt;LP$4,LO323,LO323+LN324),"")</f>
        <v/>
      </c>
      <c r="LP324" s="7">
        <f t="shared" ref="LP324:LP387" ca="1" si="1854">IF(LO324=LO323,LJ324,LM324+LJ324)</f>
        <v>0</v>
      </c>
      <c r="LQ324" s="7">
        <f t="shared" ca="1" si="1774"/>
        <v>0.77523579560080436</v>
      </c>
      <c r="LR324" s="7">
        <f t="shared" ca="1" si="1775"/>
        <v>-0.69831271867772737</v>
      </c>
      <c r="LS324" s="7">
        <f t="shared" ca="1" si="1776"/>
        <v>0</v>
      </c>
      <c r="LT324" s="7">
        <f t="shared" ca="1" si="1777"/>
        <v>0</v>
      </c>
      <c r="LU324" s="7" t="str">
        <f ca="1">IFERROR(IF(LU323+LT324&gt;LV$4,LU323,LU323+LT324),"")</f>
        <v/>
      </c>
      <c r="LV324" s="7">
        <f t="shared" ref="LV324:LV387" ca="1" si="1855">IF(LU324=LU323,LP324,LS324+LP324)</f>
        <v>0</v>
      </c>
      <c r="LW324" s="7">
        <f t="shared" ca="1" si="1778"/>
        <v>0.16485680029973149</v>
      </c>
      <c r="LX324" s="7">
        <f t="shared" ca="1" si="1779"/>
        <v>-8.793372337665456E-2</v>
      </c>
      <c r="LY324" s="7">
        <f t="shared" ca="1" si="1780"/>
        <v>0</v>
      </c>
      <c r="LZ324" s="7">
        <f t="shared" ca="1" si="1781"/>
        <v>0</v>
      </c>
      <c r="MA324" s="7" t="str">
        <f ca="1">IFERROR(IF(MA323+LZ324&gt;MB$4,MA323,MA323+LZ324),"")</f>
        <v/>
      </c>
      <c r="MB324" s="7">
        <f t="shared" ref="MB324:MB387" ca="1" si="1856">IF(MA324=MA323,LV324,LY324+LV324)</f>
        <v>0</v>
      </c>
      <c r="MC324" s="7">
        <f t="shared" ca="1" si="1782"/>
        <v>0.91392055553834539</v>
      </c>
      <c r="MD324" s="7">
        <f t="shared" ca="1" si="1783"/>
        <v>-0.83699747861526852</v>
      </c>
      <c r="ME324" s="7">
        <f t="shared" ca="1" si="1784"/>
        <v>0</v>
      </c>
      <c r="MF324" s="7">
        <f t="shared" ca="1" si="1785"/>
        <v>0</v>
      </c>
      <c r="MG324" s="7" t="str">
        <f ca="1">IFERROR(IF(MG323+MF324&gt;MH$4,MG323,MG323+MF324),"")</f>
        <v/>
      </c>
      <c r="MH324" s="7">
        <f t="shared" ref="MH324:MH387" ca="1" si="1857">IF(MG324=MG323,MB324,ME324+MB324)</f>
        <v>0</v>
      </c>
      <c r="MI324" s="7">
        <f t="shared" ca="1" si="1786"/>
        <v>0.52138589913656153</v>
      </c>
      <c r="MJ324" s="7">
        <f t="shared" ca="1" si="1787"/>
        <v>-0.4444628222134846</v>
      </c>
      <c r="MK324" s="7">
        <f t="shared" ca="1" si="1788"/>
        <v>0</v>
      </c>
      <c r="ML324" s="7">
        <f t="shared" ca="1" si="1789"/>
        <v>0</v>
      </c>
      <c r="MM324" s="7" t="str">
        <f ca="1">IFERROR(IF(MM323+ML324&gt;MN$4,MM323,MM323+ML324),"")</f>
        <v/>
      </c>
      <c r="MN324" s="7">
        <f t="shared" ref="MN324:MN387" ca="1" si="1858">IF(MM324=MM323,MH324,MK324+MH324)</f>
        <v>0</v>
      </c>
      <c r="MO324" s="7">
        <f t="shared" ca="1" si="1790"/>
        <v>0.48529535729481299</v>
      </c>
      <c r="MP324" s="7">
        <f t="shared" ca="1" si="1791"/>
        <v>-0.40837228037173606</v>
      </c>
      <c r="MQ324" s="7">
        <f t="shared" ca="1" si="1792"/>
        <v>0</v>
      </c>
      <c r="MR324" s="7">
        <f t="shared" ca="1" si="1793"/>
        <v>0</v>
      </c>
      <c r="MS324" s="7" t="str">
        <f ca="1">IFERROR(IF(MS323+MR324&gt;MT$4,MS323,MS323+MR324),"")</f>
        <v/>
      </c>
      <c r="MT324" s="7">
        <f t="shared" ref="MT324:MT387" ca="1" si="1859">IF(MS324=MS323,MN324,MQ324+MN324)</f>
        <v>0</v>
      </c>
      <c r="MU324" s="7">
        <f t="shared" ca="1" si="1794"/>
        <v>0.65713204082705678</v>
      </c>
      <c r="MV324" s="7">
        <f t="shared" ca="1" si="1795"/>
        <v>-0.5802089639039798</v>
      </c>
      <c r="MW324" s="7">
        <f t="shared" ca="1" si="1796"/>
        <v>0</v>
      </c>
      <c r="MX324" s="7">
        <f t="shared" ca="1" si="1797"/>
        <v>0</v>
      </c>
      <c r="MY324" s="7" t="str">
        <f ca="1">IFERROR(IF(MY323+MX324&gt;MZ$4,MY323,MY323+MX324),"")</f>
        <v/>
      </c>
      <c r="MZ324" s="7">
        <f t="shared" ref="MZ324:MZ387" ca="1" si="1860">IF(MY324=MY323,MT324,MW324+MT324)</f>
        <v>0</v>
      </c>
      <c r="NA324" s="7">
        <f t="shared" ca="1" si="1798"/>
        <v>0.85055532249130683</v>
      </c>
      <c r="NB324" s="7">
        <f t="shared" ca="1" si="1799"/>
        <v>-0.77363224556822985</v>
      </c>
      <c r="NC324" s="7">
        <f t="shared" ca="1" si="1800"/>
        <v>0</v>
      </c>
      <c r="ND324" s="7">
        <f t="shared" ca="1" si="1801"/>
        <v>0</v>
      </c>
      <c r="NE324" s="7" t="str">
        <f ca="1">IFERROR(IF(NE323+ND324&gt;NF$4,NE323,NE323+ND324),"")</f>
        <v/>
      </c>
      <c r="NF324" s="7">
        <f t="shared" ref="NF324:NF387" ca="1" si="1861">IF(NE324=NE323,MZ324,NC324+MZ324)</f>
        <v>0</v>
      </c>
      <c r="NG324" s="7">
        <f t="shared" ca="1" si="1802"/>
        <v>0.24280207286683653</v>
      </c>
      <c r="NH324" s="7">
        <f t="shared" ca="1" si="1803"/>
        <v>-0.1658789959437596</v>
      </c>
      <c r="NI324" s="7">
        <f t="shared" ca="1" si="1804"/>
        <v>0</v>
      </c>
      <c r="NJ324" s="7">
        <f t="shared" ca="1" si="1805"/>
        <v>0</v>
      </c>
      <c r="NK324" s="7" t="str">
        <f ca="1">IFERROR(IF(NK323+NJ324&gt;NL$4,NK323,NK323+NJ324),"")</f>
        <v/>
      </c>
      <c r="NL324" s="7">
        <f t="shared" ref="NL324:NL387" ca="1" si="1862">IF(NK324=NK323,NF324,NI324+NF324)</f>
        <v>0</v>
      </c>
      <c r="NM324" s="7">
        <f t="shared" ca="1" si="1806"/>
        <v>1.5808419555370712E-2</v>
      </c>
      <c r="NN324" s="7">
        <f t="shared" ca="1" si="1807"/>
        <v>6.1114657367706215E-2</v>
      </c>
      <c r="NO324" s="7">
        <f t="shared" ca="1" si="1808"/>
        <v>1</v>
      </c>
      <c r="NP324" s="7" t="str">
        <f t="shared" ca="1" si="1809"/>
        <v>15</v>
      </c>
      <c r="NQ324" s="7" t="str">
        <f ca="1">IFERROR(IF(NQ323+NP324&gt;NR$4,NQ323,NQ323+NP324),"")</f>
        <v/>
      </c>
      <c r="NR324" s="7">
        <f t="shared" ref="NR324:NR387" ca="1" si="1863">IF(NQ324=NQ323,NL324,NO324+NL324)</f>
        <v>0</v>
      </c>
      <c r="NT324">
        <v>326</v>
      </c>
      <c r="NU324" s="7" t="s">
        <v>19</v>
      </c>
      <c r="NV324" s="7" t="str">
        <f t="shared" ca="1" si="1598"/>
        <v/>
      </c>
      <c r="NW324" s="7" t="str">
        <f t="shared" ca="1" si="1810"/>
        <v/>
      </c>
      <c r="NX324" t="str">
        <f ca="1">IFERROR(VLOOKUP(NT324,$K$3:$AK$568,8,FALSE),"")</f>
        <v/>
      </c>
      <c r="NY324" t="str">
        <f ca="1">IFERROR(VLOOKUP(NT324,$K$3:$AK$568,9,FALSE),"")</f>
        <v/>
      </c>
      <c r="NZ324" s="7" t="str">
        <f ca="1">IFERROR(VLOOKUP(NT324,$K$3:$AK$568,27,FALSE),"")</f>
        <v/>
      </c>
      <c r="OB324">
        <v>326</v>
      </c>
      <c r="OC324" s="7" t="s">
        <v>19</v>
      </c>
      <c r="OD324" t="e">
        <f t="shared" ref="OD324:OD387" ca="1" si="1864">VLOOKUP(OB324,$NW$3:$NX$427,2,FALSE)</f>
        <v>#N/A</v>
      </c>
      <c r="OE324" s="7" t="str">
        <f t="shared" ref="OE324:OE387" ca="1" si="1865">IFERROR(VLOOKUP(OD324,$NX$3:$NZ$431,2,FALSE),"")</f>
        <v/>
      </c>
      <c r="OF324" s="7" t="str">
        <f t="shared" ref="OF324:OF387" ca="1" si="1866">IFERROR(VLOOKUP(OE324,$NY$3:$NZ$427,2,FALSE),"")</f>
        <v/>
      </c>
      <c r="OG324" t="str">
        <f t="shared" ref="OG324:OG387" ca="1" si="1867">IF(OE324="","",OE324&amp;" ("&amp;OF324&amp;"), ")</f>
        <v/>
      </c>
      <c r="OI324">
        <v>326</v>
      </c>
      <c r="OJ324" s="7" t="s">
        <v>19</v>
      </c>
      <c r="OK324" s="7" t="str">
        <f t="shared" ref="OK324:OK387" ca="1" si="1868">IFERROR(RAND()+OO324,"")</f>
        <v/>
      </c>
      <c r="OL324" s="7" t="str">
        <f t="shared" ref="OL324:OL387" ca="1" si="1869">IFERROR(_xlfn.RANK.EQ(OK324,$OK$3:$OK$427),"")</f>
        <v/>
      </c>
      <c r="OM324" t="str">
        <f ca="1">IFERROR(VLOOKUP(OI324,$L$3:$AK$568,7,FALSE),"")</f>
        <v/>
      </c>
      <c r="ON324" t="str">
        <f ca="1">IFERROR(VLOOKUP(OI324,$L$3:$AK$568,8,FALSE),"")</f>
        <v/>
      </c>
      <c r="OO324" s="7" t="str">
        <f ca="1">IFERROR(VLOOKUP(OI324,$L$3:$AK$568,26,FALSE),"")</f>
        <v/>
      </c>
      <c r="OQ324">
        <v>326</v>
      </c>
      <c r="OR324" s="7" t="s">
        <v>19</v>
      </c>
      <c r="OS324" t="e">
        <f t="shared" ref="OS324:OS387" ca="1" si="1870">VLOOKUP(OQ324,$OL$3:$OM$427,2,FALSE)</f>
        <v>#N/A</v>
      </c>
      <c r="OT324" s="7" t="str">
        <f t="shared" ref="OT324:OT387" ca="1" si="1871">IFERROR(VLOOKUP(OS324,$OM$3:$OO$427,2,FALSE),"")</f>
        <v/>
      </c>
      <c r="OU324" s="7" t="str">
        <f t="shared" ref="OU324:OU387" ca="1" si="1872">IFERROR(VLOOKUP(OS324,$OM$3:$OO$427,3,FALSE),"")</f>
        <v/>
      </c>
      <c r="OV324" t="str">
        <f t="shared" ref="OV324:OV387" ca="1" si="1873">IF(OT324="","",OT324&amp;" ("&amp;OU324&amp;"), ")</f>
        <v/>
      </c>
      <c r="OX324">
        <v>326</v>
      </c>
      <c r="OY324" s="7" t="s">
        <v>19</v>
      </c>
      <c r="OZ324" s="7" t="str">
        <f t="shared" ref="OZ324:OZ387" ca="1" si="1874">IFERROR(RAND()+PD324,"")</f>
        <v/>
      </c>
      <c r="PA324" s="7" t="str">
        <f t="shared" ref="PA324:PA387" ca="1" si="1875">IFERROR(_xlfn.RANK.EQ(OZ324,$OZ$3:$OZ$427),"")</f>
        <v/>
      </c>
      <c r="PB324" t="str">
        <f ca="1">IFERROR(VLOOKUP(OX324,$M$3:$AK$568,6,FALSE),"")</f>
        <v/>
      </c>
      <c r="PC324" t="str">
        <f ca="1">IFERROR(VLOOKUP(OX324,$M$3:$AK$568,7,FALSE),"")</f>
        <v/>
      </c>
      <c r="PD324" s="7" t="str">
        <f ca="1">IFERROR(VLOOKUP(OX324,$M$3:$AK$568,25,FALSE),"")</f>
        <v/>
      </c>
      <c r="PF324">
        <v>326</v>
      </c>
      <c r="PG324" s="7" t="s">
        <v>19</v>
      </c>
      <c r="PH324" t="e">
        <f t="shared" ref="PH324:PH387" ca="1" si="1876">VLOOKUP(PF324,$PA$3:$PB$427,2,FALSE)</f>
        <v>#N/A</v>
      </c>
      <c r="PI324" s="7" t="str">
        <f t="shared" ref="PI324:PI387" ca="1" si="1877">IFERROR(VLOOKUP(PH324,$PB$3:$PD$427,2,FALSE),"")</f>
        <v/>
      </c>
      <c r="PJ324" s="7" t="str">
        <f t="shared" ref="PJ324:PJ387" ca="1" si="1878">IFERROR(VLOOKUP(PH324,$PB$3:$PD$427,3,FALSE),"")</f>
        <v/>
      </c>
      <c r="PK324" t="str">
        <f t="shared" ref="PK324:PK387" ca="1" si="1879">IF(PI324="","",PI324&amp;" ("&amp;PJ324&amp;"), ")</f>
        <v/>
      </c>
      <c r="PM324">
        <v>326</v>
      </c>
      <c r="PN324" s="7" t="s">
        <v>19</v>
      </c>
      <c r="PO324" s="202" t="str">
        <f t="shared" ref="PO324:PO387" ca="1" si="1880">IFERROR((RAND()/10)+PV324+(PW324/10),"")</f>
        <v/>
      </c>
      <c r="PP324" s="7" t="str">
        <f t="shared" ref="PP324:PP387" ca="1" si="1881">IFERROR(_xlfn.RANK.EQ(PO324,$PO$3:$PO$427),"")</f>
        <v/>
      </c>
      <c r="PQ324" t="str">
        <f ca="1">IFERROR(VLOOKUP(PM324,$G$325:$R$409,12,FALSE),"")</f>
        <v/>
      </c>
      <c r="PR324" t="e">
        <f ca="1">VLOOKUP(PM324,$G$324:$Q$409,11,FALSE)</f>
        <v>#N/A</v>
      </c>
      <c r="PS324" s="7" t="str">
        <f ca="1">VLOOKUP(PQ324,$R$325:$Y$409,8,FALSE)</f>
        <v>- -</v>
      </c>
      <c r="PT324" s="7">
        <f ca="1">ReSt</f>
        <v>-4</v>
      </c>
      <c r="PU324" s="7" t="e">
        <f t="shared" ref="PU324:PU387" ca="1" si="1882">IF(PR324="Base",5,IF(PR324="Open",0,IF(PR324="Closed",-5,IF(PR324="Restricted",-10))))</f>
        <v>#N/A</v>
      </c>
      <c r="PV324" s="7" t="e">
        <f t="shared" ref="PV324:PV387" ca="1" si="1883">SUM(PS324:PU324)</f>
        <v>#N/A</v>
      </c>
      <c r="PW324" s="7" t="str">
        <f ca="1">VLOOKUP(PQ324,$R$325:$AK$409,8,FALSE)</f>
        <v>- -</v>
      </c>
      <c r="PX324" s="7"/>
      <c r="PY324">
        <v>326</v>
      </c>
      <c r="PZ324" s="7" t="s">
        <v>19</v>
      </c>
      <c r="QA324" t="str">
        <f t="shared" ref="QA324:QA387" ca="1" si="1884">IFERROR(VLOOKUP(PY324,$PP$3:$PQ$427,2,FALSE),"")</f>
        <v/>
      </c>
      <c r="QB324" s="7" t="str">
        <f t="shared" ref="QB324:QB387" ca="1" si="1885">IFERROR(VLOOKUP(PY324,$PP$3:$PV$427,7,FALSE),"")</f>
        <v/>
      </c>
      <c r="QC324" s="7" t="str">
        <f t="shared" ref="QC324:QC387" ca="1" si="1886">IFERROR(VLOOKUP(PY324,$PP$3:$PW$427,8,FALSE),"")</f>
        <v/>
      </c>
      <c r="QD324" t="str">
        <f t="shared" ref="QD324:QD387" ca="1" si="1887">IF(QA324="","",QA324&amp;" (R-"&amp;QC324&amp;", "&amp;QB324&amp;"), ")</f>
        <v/>
      </c>
      <c r="QF324">
        <v>326</v>
      </c>
      <c r="QG324" s="7" t="s">
        <v>19</v>
      </c>
      <c r="QH324" s="7" t="str">
        <f t="shared" ref="QH324:QH387" ca="1" si="1888">IFERROR(QK324+RAND(),"")</f>
        <v/>
      </c>
      <c r="QI324" s="7" t="e">
        <f t="shared" ref="QI324:QI387" ca="1" si="1889">_xlfn.RANK.EQ(QH324,$QH$3:$QH$427)</f>
        <v>#VALUE!</v>
      </c>
      <c r="QJ324" t="e">
        <f t="shared" ref="QJ324:QJ387" ca="1" si="1890">VLOOKUP(QF324,$D$48:$AK$79,16,FALSE)</f>
        <v>#N/A</v>
      </c>
      <c r="QK324" s="7" t="e">
        <f t="shared" ref="QK324:QK387" ca="1" si="1891">VLOOKUP(QF324,$D$48:$AK$79,34,FALSE)</f>
        <v>#N/A</v>
      </c>
      <c r="QM324">
        <v>326</v>
      </c>
      <c r="QN324" s="7" t="s">
        <v>19</v>
      </c>
      <c r="QO324" t="str">
        <f t="shared" ref="QO324:QO387" ca="1" si="1892">IFERROR(VLOOKUP(QM324,$QI$3:$QK$427,2,FALSE),"")</f>
        <v/>
      </c>
      <c r="QP324" s="7" t="str">
        <f t="shared" ref="QP324:QP387" ca="1" si="1893">IFERROR(VLOOKUP(QM324,$QI$3:$QK$427,3,FALSE),"")</f>
        <v/>
      </c>
      <c r="QQ324" t="str">
        <f t="shared" ref="QQ324:QQ387" ca="1" si="1894">IF(QO324="","",QO324&amp;" ("&amp;QP324&amp;"), ")</f>
        <v/>
      </c>
    </row>
    <row r="325" spans="1:459" x14ac:dyDescent="0.25">
      <c r="A325" s="240" t="str">
        <f>IF('Character Sheet'!$B$4="Creature","N","Y")</f>
        <v>Y</v>
      </c>
      <c r="C325" s="75"/>
      <c r="D325" s="76"/>
      <c r="F325" s="75">
        <v>1</v>
      </c>
      <c r="G325" s="76">
        <f ca="1">IF(Y325="- -",G324,IF(Y325&gt;0,G324+1,G324))</f>
        <v>0</v>
      </c>
      <c r="I325" s="75" t="s">
        <v>1812</v>
      </c>
      <c r="J325" s="85"/>
      <c r="K325" s="85">
        <f t="shared" ca="1" si="1589"/>
        <v>7</v>
      </c>
      <c r="L325" s="85">
        <f t="shared" ca="1" si="1587"/>
        <v>7</v>
      </c>
      <c r="M325" s="70">
        <f t="shared" ca="1" si="1593"/>
        <v>18</v>
      </c>
      <c r="O325" s="222" t="str">
        <f t="shared" ca="1" si="1596"/>
        <v>- -</v>
      </c>
      <c r="Q325" s="7" t="s">
        <v>1755</v>
      </c>
      <c r="R325" s="9" t="str">
        <f ca="1">IFERROR(VLOOKUP(F325,INDIRECT(Calculations!$D$98),2,FALSE),"")</f>
        <v/>
      </c>
      <c r="S325" s="9" t="str">
        <f ca="1">R325</f>
        <v/>
      </c>
      <c r="T325" s="61" t="str">
        <f ca="1">SUBSTITUTE(IFERROR(IFERROR(VLOOKUP(R325,'[1]Skill Statistics'!$A$3:$C$513,2,FALSE),VLOOKUP(Q325,'[1]Skill Statistics'!$A$3:$C$513,2,FALSE)),T324),"R*","ReSt")</f>
        <v>ReSt/ReSt</v>
      </c>
      <c r="U325" s="61" t="str">
        <f ca="1">IFERROR(IFERROR(VLOOKUP(R325,'[1]Skill Statistics'!$A$3:$C$513,3,FALSE),VLOOKUP(Q325,'[1]Skill Statistics'!$A$3:$C$513,3,FALSE)),U324)</f>
        <v>Me</v>
      </c>
      <c r="V325" s="61" t="str">
        <f ca="1">IF(R325="","- -",IF(ISNUMBER(SEARCH("Category",R325)),"- -",IFERROR(IFERROR(VLOOKUP(Q325,[1]Professions!$A$4:$AM$288,MATCH(Profession,[1]Professions!$A$1:$AM$1,0),FALSE),VLOOKUP(Q325,Calculations!$B$91:$I$95,8,FALSE)),"- -")))</f>
        <v>- -</v>
      </c>
      <c r="W325" s="60" t="str">
        <f t="shared" ca="1" si="1597"/>
        <v>- -</v>
      </c>
      <c r="X325" s="7" t="str">
        <f ca="1">IFERROR(VLOOKUP(R325,$BS$6:$NR$519,MATCH(ActualLevel,$BS$3:$NR$3,0),FALSE),"- -")</f>
        <v>- -</v>
      </c>
      <c r="Y325" s="7" t="str">
        <f t="shared" ca="1" si="1588"/>
        <v>- -</v>
      </c>
      <c r="Z325" s="7" t="str">
        <f ca="1">IFERROR(VLOOKUP(Y325,Charts!$BQ$2:$BR$52,2,FALSE),"- -")</f>
        <v>- -</v>
      </c>
      <c r="AA325" s="7">
        <f t="shared" ca="1" si="1599"/>
        <v>-1</v>
      </c>
      <c r="AB325" s="7" t="str">
        <f t="shared" ca="1" si="1584"/>
        <v>- -</v>
      </c>
      <c r="AC325" s="7"/>
      <c r="AD325" s="7"/>
      <c r="AE325" s="7"/>
      <c r="AF325" s="7"/>
      <c r="AG325" s="7"/>
      <c r="AH325" s="43"/>
      <c r="AI325" s="7"/>
      <c r="AJ325" s="7"/>
      <c r="AK325" s="7">
        <f t="shared" ca="1" si="1600"/>
        <v>-1</v>
      </c>
      <c r="AL325" s="7"/>
      <c r="AM325" s="69">
        <f>IFERROR(VLOOKUP(Q325,'[1]Skill Statistics'!$A$3:$AN$513,MATCH(Profession,'[1]Skill Statistics'!$A$2:$AN$2,0),FALSE),0)</f>
        <v>0</v>
      </c>
      <c r="AN325" s="85">
        <f>IFERROR(VLOOKUP(Q325,'[1]Skill Statistics'!$A$3:$BK$513,MATCH(Archetype,'[1]Skill Statistics'!$A$2:$BK$2,0),FALSE),0)</f>
        <v>0</v>
      </c>
      <c r="AO325" s="85">
        <f>IFERROR(VLOOKUP(Q325,'[1]Skill Statistics'!$A$3:$BB$513,MATCH(Race,'[1]Skill Statistics'!$A$2:$BB$2,0),FALSE),0)</f>
        <v>0</v>
      </c>
      <c r="AP325" s="85">
        <f t="shared" ca="1" si="1811"/>
        <v>-0.1</v>
      </c>
      <c r="AQ325" s="70"/>
      <c r="AS325" s="69">
        <f>IFERROR(VLOOKUP(Q325,'[1]Professional Skills'!$A$4:$AM$288,MATCH(Profession,'[1]Professional Skills'!$A$3:$AM$3,0),FALSE),"- -")</f>
        <v>0</v>
      </c>
      <c r="AT325" t="s">
        <v>1812</v>
      </c>
      <c r="AU325" s="7" t="str">
        <f t="shared" si="1586"/>
        <v/>
      </c>
      <c r="AV325" s="7">
        <f t="shared" ca="1" si="1585"/>
        <v>0</v>
      </c>
      <c r="AW325" t="str">
        <f t="shared" si="1580"/>
        <v/>
      </c>
      <c r="AX325" t="str">
        <f>IFERROR(_xlfn.RANK.EQ(AW325,$AW$5:$AW$568),"")</f>
        <v/>
      </c>
      <c r="AY325">
        <f t="shared" si="1595"/>
        <v>0</v>
      </c>
      <c r="AZ325" s="70" t="str">
        <f t="shared" si="1601"/>
        <v/>
      </c>
      <c r="BB325" s="69" t="str">
        <f>IFERROR(IF(Q325="Language",VLOOKUP(R325,[1]Cultures!$B$4:$N$218,MATCH(Culture,[1]Cultures!$B$3:$N$3,0),FALSE),VLOOKUP(Q325,[1]Cultures!$B$4:$O$212,MATCH(Culture,[1]Cultures!$B$3:$O$3,0),FALSE)),"- -")</f>
        <v>- -</v>
      </c>
      <c r="BC325" t="s">
        <v>1812</v>
      </c>
      <c r="BD325">
        <f t="shared" ca="1" si="1581"/>
        <v>0.97238167506859374</v>
      </c>
      <c r="BE325">
        <f t="shared" ca="1" si="1582"/>
        <v>0.87238167506859376</v>
      </c>
      <c r="BH325">
        <f ca="1">_xlfn.RANK.EQ(BE325,$BE$325:$BE$337)</f>
        <v>1</v>
      </c>
      <c r="BI325" s="7">
        <f t="shared" ca="1" si="1602"/>
        <v>0</v>
      </c>
      <c r="BK325" s="7"/>
      <c r="BL325" s="70" t="str">
        <f t="shared" ca="1" si="1603"/>
        <v>- -</v>
      </c>
      <c r="BN325" s="69" t="str">
        <f ca="1">IFERROR(VLOOKUP(V325,Charts!$BT$2:$BV$14,3,FALSE),"- -")</f>
        <v>- -</v>
      </c>
      <c r="BO325" s="85" t="str">
        <f t="shared" ca="1" si="1812"/>
        <v>- -</v>
      </c>
      <c r="BP325" s="70" t="str">
        <f t="shared" ca="1" si="1583"/>
        <v>- -</v>
      </c>
      <c r="BR325" s="7">
        <v>324</v>
      </c>
      <c r="BS325" s="9" t="str">
        <f ca="1">VLOOKUP(BR325,$O$3:$R$568,4,FALSE)</f>
        <v>Historic Lore</v>
      </c>
      <c r="BT325" s="7" t="str">
        <f ca="1">VLOOKUP(BS325,$R$3:$V$568,5,FALSE)</f>
        <v>2 / 3</v>
      </c>
      <c r="BU325" s="7">
        <f ca="1">VLOOKUP(BT325,Charts!$BT$2:$BV$14,3,FALSE)</f>
        <v>0.84615384615384615</v>
      </c>
      <c r="BV325" s="7" t="str">
        <f t="shared" ca="1" si="1604"/>
        <v>2</v>
      </c>
      <c r="BW325" s="7" t="str">
        <f t="shared" ca="1" si="1605"/>
        <v>3</v>
      </c>
      <c r="BY325" s="7">
        <f t="shared" ca="1" si="1606"/>
        <v>0.24412296159542068</v>
      </c>
      <c r="BZ325" s="7">
        <f t="shared" ca="1" si="1607"/>
        <v>0.60203088455842546</v>
      </c>
      <c r="CA325" s="7">
        <f t="shared" ca="1" si="1608"/>
        <v>1</v>
      </c>
      <c r="CB325" s="7" t="str">
        <f t="shared" ca="1" si="1609"/>
        <v>2</v>
      </c>
      <c r="CC325" s="7" t="str">
        <f ca="1">IFERROR(IF(CC324+CB325&gt;CD$4,CC324,CC324+CB325),"")</f>
        <v/>
      </c>
      <c r="CD325" s="7">
        <f t="shared" ca="1" si="1813"/>
        <v>0</v>
      </c>
      <c r="CE325" s="7">
        <f t="shared" ca="1" si="1610"/>
        <v>0.60174932322287744</v>
      </c>
      <c r="CF325" s="7">
        <f t="shared" ca="1" si="1611"/>
        <v>0.2444045229309687</v>
      </c>
      <c r="CG325" s="7">
        <f t="shared" ca="1" si="1612"/>
        <v>1</v>
      </c>
      <c r="CH325" s="7" t="str">
        <f t="shared" ca="1" si="1613"/>
        <v>2</v>
      </c>
      <c r="CI325" s="7" t="str">
        <f ca="1">IFERROR(IF(CI324+CH325&gt;CJ$4,CI324,CI324+CH325),"")</f>
        <v/>
      </c>
      <c r="CJ325" s="7">
        <f t="shared" ca="1" si="1814"/>
        <v>0</v>
      </c>
      <c r="CK325" s="7">
        <f t="shared" ca="1" si="1614"/>
        <v>0.14909391667996219</v>
      </c>
      <c r="CL325" s="7">
        <f t="shared" ca="1" si="1615"/>
        <v>0.69705992947388395</v>
      </c>
      <c r="CM325" s="7">
        <f t="shared" ca="1" si="1616"/>
        <v>1</v>
      </c>
      <c r="CN325" s="7" t="str">
        <f t="shared" ca="1" si="1617"/>
        <v>2</v>
      </c>
      <c r="CO325" s="7" t="str">
        <f ca="1">IFERROR(IF(CO324+CN325&gt;CP$4,CO324,CO324+CN325),"")</f>
        <v/>
      </c>
      <c r="CP325" s="7">
        <f t="shared" ca="1" si="1815"/>
        <v>0</v>
      </c>
      <c r="CQ325" s="7">
        <f t="shared" ca="1" si="1618"/>
        <v>0.30925769701694039</v>
      </c>
      <c r="CR325" s="7">
        <f t="shared" ca="1" si="1619"/>
        <v>0.53689614913690575</v>
      </c>
      <c r="CS325" s="7">
        <f t="shared" ca="1" si="1620"/>
        <v>1</v>
      </c>
      <c r="CT325" s="7" t="str">
        <f t="shared" ca="1" si="1621"/>
        <v>2</v>
      </c>
      <c r="CU325" s="7" t="str">
        <f ca="1">IFERROR(IF(CU324+CT325&gt;CV$4,CU324,CU324+CT325),"")</f>
        <v/>
      </c>
      <c r="CV325" s="7">
        <f t="shared" ca="1" si="1816"/>
        <v>0</v>
      </c>
      <c r="CW325" s="7">
        <f t="shared" ca="1" si="1622"/>
        <v>0.52588375183795433</v>
      </c>
      <c r="CX325" s="7">
        <f t="shared" ca="1" si="1623"/>
        <v>0.32027009431589182</v>
      </c>
      <c r="CY325" s="7">
        <f t="shared" ca="1" si="1624"/>
        <v>1</v>
      </c>
      <c r="CZ325" s="7" t="str">
        <f t="shared" ca="1" si="1625"/>
        <v>2</v>
      </c>
      <c r="DA325" s="7" t="str">
        <f ca="1">IFERROR(IF(DA324+CZ325&gt;DB$4,DA324,DA324+CZ325),"")</f>
        <v/>
      </c>
      <c r="DB325" s="7">
        <f t="shared" ca="1" si="1817"/>
        <v>0</v>
      </c>
      <c r="DC325" s="7">
        <f t="shared" ca="1" si="1626"/>
        <v>0.5427570983946558</v>
      </c>
      <c r="DD325" s="7">
        <f t="shared" ca="1" si="1627"/>
        <v>0.30339674775919034</v>
      </c>
      <c r="DE325" s="7">
        <f t="shared" ca="1" si="1628"/>
        <v>1</v>
      </c>
      <c r="DF325" s="7" t="str">
        <f t="shared" ca="1" si="1629"/>
        <v>2</v>
      </c>
      <c r="DG325" s="7" t="str">
        <f ca="1">IFERROR(IF(DG324+DF325&gt;DH$4,DG324,DG324+DF325),"")</f>
        <v/>
      </c>
      <c r="DH325" s="7">
        <f t="shared" ca="1" si="1818"/>
        <v>0</v>
      </c>
      <c r="DI325" s="7">
        <f t="shared" ca="1" si="1630"/>
        <v>0.5551960457334657</v>
      </c>
      <c r="DJ325" s="7">
        <f t="shared" ca="1" si="1631"/>
        <v>0.29095780042038044</v>
      </c>
      <c r="DK325" s="7">
        <f t="shared" ca="1" si="1632"/>
        <v>1</v>
      </c>
      <c r="DL325" s="7" t="str">
        <f t="shared" ca="1" si="1633"/>
        <v>2</v>
      </c>
      <c r="DM325" s="7" t="str">
        <f ca="1">IFERROR(IF(DM324+DL325&gt;DN$4,DM324,DM324+DL325),"")</f>
        <v/>
      </c>
      <c r="DN325" s="7">
        <f t="shared" ca="1" si="1819"/>
        <v>0</v>
      </c>
      <c r="DO325" s="7">
        <f t="shared" ca="1" si="1634"/>
        <v>0.89286913714627814</v>
      </c>
      <c r="DP325" s="7">
        <f t="shared" ca="1" si="1635"/>
        <v>-4.671529099243199E-2</v>
      </c>
      <c r="DQ325" s="7">
        <f t="shared" ca="1" si="1636"/>
        <v>0</v>
      </c>
      <c r="DR325" s="7">
        <f t="shared" ca="1" si="1637"/>
        <v>0</v>
      </c>
      <c r="DS325" s="7" t="str">
        <f ca="1">IFERROR(IF(DS324+DR325&gt;DT$4,DS324,DS324+DR325),"")</f>
        <v/>
      </c>
      <c r="DT325" s="7">
        <f t="shared" ca="1" si="1820"/>
        <v>0</v>
      </c>
      <c r="DU325" s="7">
        <f t="shared" ca="1" si="1638"/>
        <v>0.26125164988352589</v>
      </c>
      <c r="DV325" s="7">
        <f t="shared" ca="1" si="1639"/>
        <v>0.58490219627032025</v>
      </c>
      <c r="DW325" s="7">
        <f t="shared" ca="1" si="1640"/>
        <v>1</v>
      </c>
      <c r="DX325" s="7" t="str">
        <f t="shared" ca="1" si="1641"/>
        <v>2</v>
      </c>
      <c r="DY325" s="7" t="str">
        <f ca="1">IFERROR(IF(DY324+DX325&gt;DZ$4,DY324,DY324+DX325),"")</f>
        <v/>
      </c>
      <c r="DZ325" s="7">
        <f t="shared" ca="1" si="1821"/>
        <v>0</v>
      </c>
      <c r="EA325" s="7">
        <f t="shared" ca="1" si="1642"/>
        <v>0.14708808083313807</v>
      </c>
      <c r="EB325" s="7">
        <f t="shared" ca="1" si="1643"/>
        <v>0.69906576532070808</v>
      </c>
      <c r="EC325" s="7">
        <f t="shared" ca="1" si="1644"/>
        <v>1</v>
      </c>
      <c r="ED325" s="7" t="str">
        <f t="shared" ca="1" si="1645"/>
        <v>2</v>
      </c>
      <c r="EE325" s="7" t="str">
        <f ca="1">IFERROR(IF(EE324+ED325&gt;EF$4,EE324,EE324+ED325),"")</f>
        <v/>
      </c>
      <c r="EF325" s="7">
        <f t="shared" ca="1" si="1822"/>
        <v>0</v>
      </c>
      <c r="EG325" s="7">
        <f t="shared" ca="1" si="1646"/>
        <v>0.72684731838232353</v>
      </c>
      <c r="EH325" s="7">
        <f t="shared" ca="1" si="1647"/>
        <v>0.11930652777152262</v>
      </c>
      <c r="EI325" s="7">
        <f t="shared" ca="1" si="1648"/>
        <v>1</v>
      </c>
      <c r="EJ325" s="7" t="str">
        <f t="shared" ca="1" si="1649"/>
        <v>2</v>
      </c>
      <c r="EK325" s="7" t="str">
        <f ca="1">IFERROR(IF(EK324+EJ325&gt;EL$4,EK324,EK324+EJ325),"")</f>
        <v/>
      </c>
      <c r="EL325" s="7">
        <f t="shared" ca="1" si="1823"/>
        <v>0</v>
      </c>
      <c r="EM325" s="7">
        <f t="shared" ca="1" si="1650"/>
        <v>0.25421223524938918</v>
      </c>
      <c r="EN325" s="7">
        <f t="shared" ca="1" si="1651"/>
        <v>0.59194161090445696</v>
      </c>
      <c r="EO325" s="7">
        <f t="shared" ca="1" si="1652"/>
        <v>1</v>
      </c>
      <c r="EP325" s="7" t="str">
        <f t="shared" ca="1" si="1653"/>
        <v>2</v>
      </c>
      <c r="EQ325" s="7" t="str">
        <f ca="1">IFERROR(IF(EQ324+EP325&gt;ER$4,EQ324,EQ324+EP325),"")</f>
        <v/>
      </c>
      <c r="ER325" s="7">
        <f t="shared" ca="1" si="1824"/>
        <v>0</v>
      </c>
      <c r="ES325" s="7">
        <f t="shared" ca="1" si="1654"/>
        <v>0.45282077191708825</v>
      </c>
      <c r="ET325" s="7">
        <f t="shared" ca="1" si="1655"/>
        <v>0.3933330742367579</v>
      </c>
      <c r="EU325" s="7">
        <f t="shared" ca="1" si="1656"/>
        <v>1</v>
      </c>
      <c r="EV325" s="7" t="str">
        <f t="shared" ca="1" si="1657"/>
        <v>2</v>
      </c>
      <c r="EW325" s="7" t="str">
        <f ca="1">IFERROR(IF(EW324+EV325&gt;EX$4,EW324,EW324+EV325),"")</f>
        <v/>
      </c>
      <c r="EX325" s="7">
        <f t="shared" ca="1" si="1825"/>
        <v>0</v>
      </c>
      <c r="EY325" s="7">
        <f t="shared" ca="1" si="1658"/>
        <v>0.20842886584342202</v>
      </c>
      <c r="EZ325" s="7">
        <f t="shared" ca="1" si="1659"/>
        <v>0.63772498031042413</v>
      </c>
      <c r="FA325" s="7">
        <f t="shared" ca="1" si="1660"/>
        <v>1</v>
      </c>
      <c r="FB325" s="7" t="str">
        <f t="shared" ca="1" si="1661"/>
        <v>2</v>
      </c>
      <c r="FC325" s="7" t="str">
        <f ca="1">IFERROR(IF(FC324+FB325&gt;FD$4,FC324,FC324+FB325),"")</f>
        <v/>
      </c>
      <c r="FD325" s="7">
        <f t="shared" ca="1" si="1826"/>
        <v>0</v>
      </c>
      <c r="FE325" s="7">
        <f t="shared" ca="1" si="1662"/>
        <v>0.52714168321688404</v>
      </c>
      <c r="FF325" s="7">
        <f t="shared" ca="1" si="1663"/>
        <v>0.31901216293696211</v>
      </c>
      <c r="FG325" s="7">
        <f t="shared" ca="1" si="1664"/>
        <v>1</v>
      </c>
      <c r="FH325" s="7" t="str">
        <f t="shared" ca="1" si="1665"/>
        <v>2</v>
      </c>
      <c r="FI325" s="7" t="str">
        <f ca="1">IFERROR(IF(FI324+FH325&gt;FJ$4,FI324,FI324+FH325),"")</f>
        <v/>
      </c>
      <c r="FJ325" s="7">
        <f t="shared" ca="1" si="1827"/>
        <v>0</v>
      </c>
      <c r="FK325" s="7">
        <f t="shared" ca="1" si="1666"/>
        <v>0.29905520717803225</v>
      </c>
      <c r="FL325" s="7">
        <f t="shared" ca="1" si="1667"/>
        <v>0.5470986389758139</v>
      </c>
      <c r="FM325" s="7">
        <f t="shared" ca="1" si="1668"/>
        <v>1</v>
      </c>
      <c r="FN325" s="7" t="str">
        <f t="shared" ca="1" si="1669"/>
        <v>2</v>
      </c>
      <c r="FO325" s="7" t="str">
        <f ca="1">IFERROR(IF(FO324+FN325&gt;FP$4,FO324,FO324+FN325),"")</f>
        <v/>
      </c>
      <c r="FP325" s="7">
        <f t="shared" ca="1" si="1828"/>
        <v>0</v>
      </c>
      <c r="FQ325" s="7">
        <f t="shared" ca="1" si="1670"/>
        <v>0.36090665700606028</v>
      </c>
      <c r="FR325" s="7">
        <f t="shared" ca="1" si="1671"/>
        <v>0.48524718914778586</v>
      </c>
      <c r="FS325" s="7">
        <f t="shared" ca="1" si="1672"/>
        <v>1</v>
      </c>
      <c r="FT325" s="7" t="str">
        <f t="shared" ca="1" si="1673"/>
        <v>2</v>
      </c>
      <c r="FU325" s="7" t="str">
        <f ca="1">IFERROR(IF(FU324+FT325&gt;FV$4,FU324,FU324+FT325),"")</f>
        <v/>
      </c>
      <c r="FV325" s="7">
        <f t="shared" ca="1" si="1829"/>
        <v>0</v>
      </c>
      <c r="FW325" s="7">
        <f t="shared" ca="1" si="1674"/>
        <v>0.71947411590244259</v>
      </c>
      <c r="FX325" s="7">
        <f t="shared" ca="1" si="1675"/>
        <v>0.12667973025140356</v>
      </c>
      <c r="FY325" s="7">
        <f t="shared" ca="1" si="1676"/>
        <v>1</v>
      </c>
      <c r="FZ325" s="7" t="str">
        <f t="shared" ca="1" si="1677"/>
        <v>2</v>
      </c>
      <c r="GA325" s="7" t="str">
        <f ca="1">IFERROR(IF(GA324+FZ325&gt;GB$4,GA324,GA324+FZ325),"")</f>
        <v/>
      </c>
      <c r="GB325" s="7">
        <f t="shared" ca="1" si="1830"/>
        <v>0</v>
      </c>
      <c r="GC325" s="7">
        <f t="shared" ca="1" si="1678"/>
        <v>0.85006426336802565</v>
      </c>
      <c r="GD325" s="7">
        <f t="shared" ca="1" si="1679"/>
        <v>-3.9104172141795068E-3</v>
      </c>
      <c r="GE325" s="7">
        <f t="shared" ca="1" si="1680"/>
        <v>0</v>
      </c>
      <c r="GF325" s="7">
        <f t="shared" ca="1" si="1681"/>
        <v>0</v>
      </c>
      <c r="GG325" s="7" t="str">
        <f ca="1">IFERROR(IF(GG324+GF325&gt;GH$4,GG324,GG324+GF325),"")</f>
        <v/>
      </c>
      <c r="GH325" s="7">
        <f t="shared" ca="1" si="1831"/>
        <v>0</v>
      </c>
      <c r="GI325" s="7">
        <f t="shared" ca="1" si="1682"/>
        <v>0.59029629547562135</v>
      </c>
      <c r="GJ325" s="7">
        <f t="shared" ca="1" si="1683"/>
        <v>0.2558575506782248</v>
      </c>
      <c r="GK325" s="7">
        <f t="shared" ca="1" si="1684"/>
        <v>1</v>
      </c>
      <c r="GL325" s="7" t="str">
        <f t="shared" ca="1" si="1685"/>
        <v>2</v>
      </c>
      <c r="GM325" s="7" t="str">
        <f ca="1">IFERROR(IF(GM324+GL325&gt;GN$4,GM324,GM324+GL325),"")</f>
        <v/>
      </c>
      <c r="GN325" s="7">
        <f t="shared" ca="1" si="1832"/>
        <v>0</v>
      </c>
      <c r="GO325" s="7">
        <f t="shared" ca="1" si="1686"/>
        <v>0.59381895124309936</v>
      </c>
      <c r="GP325" s="7">
        <f t="shared" ca="1" si="1687"/>
        <v>0.25233489491074679</v>
      </c>
      <c r="GQ325" s="7">
        <f t="shared" ca="1" si="1688"/>
        <v>1</v>
      </c>
      <c r="GR325" s="7" t="str">
        <f t="shared" ca="1" si="1689"/>
        <v>2</v>
      </c>
      <c r="GS325" s="7" t="str">
        <f ca="1">IFERROR(IF(GS324+GR325&gt;GT$4,GS324,GS324+GR325),"")</f>
        <v/>
      </c>
      <c r="GT325" s="7">
        <f t="shared" ca="1" si="1833"/>
        <v>0</v>
      </c>
      <c r="GU325" s="7">
        <f t="shared" ca="1" si="1690"/>
        <v>0.62623762326438481</v>
      </c>
      <c r="GV325" s="7">
        <f t="shared" ca="1" si="1691"/>
        <v>0.21991622288946133</v>
      </c>
      <c r="GW325" s="7">
        <f t="shared" ca="1" si="1692"/>
        <v>1</v>
      </c>
      <c r="GX325" s="7" t="str">
        <f t="shared" ca="1" si="1693"/>
        <v>2</v>
      </c>
      <c r="GY325" s="7" t="str">
        <f ca="1">IFERROR(IF(GY324+GX325&gt;GZ$4,GY324,GY324+GX325),"")</f>
        <v/>
      </c>
      <c r="GZ325" s="7">
        <f t="shared" ca="1" si="1834"/>
        <v>0</v>
      </c>
      <c r="HA325" s="7">
        <f t="shared" ca="1" si="1694"/>
        <v>0.48638860429873376</v>
      </c>
      <c r="HB325" s="7">
        <f t="shared" ca="1" si="1695"/>
        <v>0.35976524185511238</v>
      </c>
      <c r="HC325" s="7">
        <f t="shared" ca="1" si="1696"/>
        <v>1</v>
      </c>
      <c r="HD325" s="7" t="str">
        <f t="shared" ca="1" si="1697"/>
        <v>2</v>
      </c>
      <c r="HE325" s="7" t="str">
        <f ca="1">IFERROR(IF(HE324+HD325&gt;HF$4,HE324,HE324+HD325),"")</f>
        <v/>
      </c>
      <c r="HF325" s="7">
        <f t="shared" ca="1" si="1835"/>
        <v>0</v>
      </c>
      <c r="HG325" s="7">
        <f t="shared" ca="1" si="1698"/>
        <v>0.21809520019077622</v>
      </c>
      <c r="HH325" s="7">
        <f t="shared" ca="1" si="1699"/>
        <v>0.62805864596306993</v>
      </c>
      <c r="HI325" s="7">
        <f t="shared" ca="1" si="1700"/>
        <v>1</v>
      </c>
      <c r="HJ325" s="7" t="str">
        <f t="shared" ca="1" si="1701"/>
        <v>2</v>
      </c>
      <c r="HK325" s="7" t="str">
        <f ca="1">IFERROR(IF(HK324+HJ325&gt;HL$4,HK324,HK324+HJ325),"")</f>
        <v/>
      </c>
      <c r="HL325" s="7">
        <f t="shared" ca="1" si="1836"/>
        <v>0</v>
      </c>
      <c r="HM325" s="7">
        <f t="shared" ca="1" si="1702"/>
        <v>0.50152425231894171</v>
      </c>
      <c r="HN325" s="7">
        <f t="shared" ca="1" si="1703"/>
        <v>0.34462959383490444</v>
      </c>
      <c r="HO325" s="7">
        <f t="shared" ca="1" si="1704"/>
        <v>1</v>
      </c>
      <c r="HP325" s="7" t="str">
        <f t="shared" ca="1" si="1705"/>
        <v>2</v>
      </c>
      <c r="HQ325" s="7" t="str">
        <f ca="1">IFERROR(IF(HQ324+HP325&gt;HR$4,HQ324,HQ324+HP325),"")</f>
        <v/>
      </c>
      <c r="HR325" s="7">
        <f t="shared" ca="1" si="1837"/>
        <v>0</v>
      </c>
      <c r="HS325" s="7">
        <f t="shared" ca="1" si="1706"/>
        <v>0.16409434806185097</v>
      </c>
      <c r="HT325" s="7">
        <f t="shared" ca="1" si="1707"/>
        <v>0.68205949809199518</v>
      </c>
      <c r="HU325" s="7">
        <f t="shared" ca="1" si="1708"/>
        <v>1</v>
      </c>
      <c r="HV325" s="7" t="str">
        <f t="shared" ca="1" si="1709"/>
        <v>2</v>
      </c>
      <c r="HW325" s="7" t="str">
        <f ca="1">IFERROR(IF(HW324+HV325&gt;HX$4,HW324,HW324+HV325),"")</f>
        <v/>
      </c>
      <c r="HX325" s="7">
        <f t="shared" ca="1" si="1838"/>
        <v>0</v>
      </c>
      <c r="HY325" s="7">
        <f t="shared" ca="1" si="1710"/>
        <v>0.59710538946512826</v>
      </c>
      <c r="HZ325" s="7">
        <f t="shared" ca="1" si="1711"/>
        <v>0.24904845668871789</v>
      </c>
      <c r="IA325" s="7">
        <f t="shared" ca="1" si="1712"/>
        <v>1</v>
      </c>
      <c r="IB325" s="7" t="str">
        <f t="shared" ca="1" si="1713"/>
        <v>2</v>
      </c>
      <c r="IC325" s="7" t="str">
        <f ca="1">IFERROR(IF(IC324+IB325&gt;ID$4,IC324,IC324+IB325),"")</f>
        <v/>
      </c>
      <c r="ID325" s="7">
        <f t="shared" ca="1" si="1839"/>
        <v>0</v>
      </c>
      <c r="IE325" s="7">
        <f t="shared" ca="1" si="1714"/>
        <v>0.17198635991450217</v>
      </c>
      <c r="IF325" s="7">
        <f t="shared" ca="1" si="1715"/>
        <v>0.67416748623934397</v>
      </c>
      <c r="IG325" s="7">
        <f t="shared" ca="1" si="1716"/>
        <v>1</v>
      </c>
      <c r="IH325" s="7" t="str">
        <f t="shared" ca="1" si="1717"/>
        <v>2</v>
      </c>
      <c r="II325" s="7" t="str">
        <f ca="1">IFERROR(IF(II324+IH325&gt;IJ$4,II324,II324+IH325),"")</f>
        <v/>
      </c>
      <c r="IJ325" s="7">
        <f t="shared" ca="1" si="1840"/>
        <v>0</v>
      </c>
      <c r="IK325" s="7">
        <f t="shared" ca="1" si="1718"/>
        <v>0.95742034675288812</v>
      </c>
      <c r="IL325" s="7">
        <f t="shared" ca="1" si="1719"/>
        <v>-0.11126650059904197</v>
      </c>
      <c r="IM325" s="7">
        <f t="shared" ca="1" si="1720"/>
        <v>0</v>
      </c>
      <c r="IN325" s="7">
        <f t="shared" ca="1" si="1721"/>
        <v>0</v>
      </c>
      <c r="IO325" s="7" t="str">
        <f ca="1">IFERROR(IF(IO324+IN325&gt;IP$4,IO324,IO324+IN325),"")</f>
        <v/>
      </c>
      <c r="IP325" s="7">
        <f t="shared" ca="1" si="1841"/>
        <v>0</v>
      </c>
      <c r="IQ325" s="7">
        <f t="shared" ca="1" si="1722"/>
        <v>0.27491677425099048</v>
      </c>
      <c r="IR325" s="7">
        <f t="shared" ca="1" si="1723"/>
        <v>0.57123707190285566</v>
      </c>
      <c r="IS325" s="7">
        <f t="shared" ca="1" si="1724"/>
        <v>1</v>
      </c>
      <c r="IT325" s="7" t="str">
        <f t="shared" ca="1" si="1725"/>
        <v>2</v>
      </c>
      <c r="IU325" s="7" t="str">
        <f ca="1">IFERROR(IF(IU324+IT325&gt;IV$4,IU324,IU324+IT325),"")</f>
        <v/>
      </c>
      <c r="IV325" s="7">
        <f t="shared" ca="1" si="1842"/>
        <v>0</v>
      </c>
      <c r="IW325" s="7">
        <f t="shared" ca="1" si="1726"/>
        <v>0.46732489098898866</v>
      </c>
      <c r="IX325" s="7">
        <f t="shared" ca="1" si="1727"/>
        <v>0.37882895516485748</v>
      </c>
      <c r="IY325" s="7">
        <f t="shared" ca="1" si="1728"/>
        <v>1</v>
      </c>
      <c r="IZ325" s="7" t="str">
        <f t="shared" ca="1" si="1729"/>
        <v>2</v>
      </c>
      <c r="JA325" s="7" t="str">
        <f ca="1">IFERROR(IF(JA324+IZ325&gt;JB$4,JA324,JA324+IZ325),"")</f>
        <v/>
      </c>
      <c r="JB325" s="7">
        <f t="shared" ca="1" si="1843"/>
        <v>0</v>
      </c>
      <c r="JC325" s="7">
        <f t="shared" ca="1" si="1730"/>
        <v>0.86803437213499723</v>
      </c>
      <c r="JD325" s="7">
        <f t="shared" ca="1" si="1731"/>
        <v>-2.1880525981151089E-2</v>
      </c>
      <c r="JE325" s="7">
        <f t="shared" ca="1" si="1732"/>
        <v>0</v>
      </c>
      <c r="JF325" s="7">
        <f t="shared" ca="1" si="1733"/>
        <v>0</v>
      </c>
      <c r="JG325" s="7" t="str">
        <f ca="1">IFERROR(IF(JG324+JF325&gt;JH$4,JG324,JG324+JF325),"")</f>
        <v/>
      </c>
      <c r="JH325" s="7">
        <f t="shared" ca="1" si="1844"/>
        <v>0</v>
      </c>
      <c r="JI325" s="7">
        <f t="shared" ca="1" si="1734"/>
        <v>0.16404632092905136</v>
      </c>
      <c r="JJ325" s="7">
        <f t="shared" ca="1" si="1735"/>
        <v>0.68210752522479479</v>
      </c>
      <c r="JK325" s="7">
        <f t="shared" ca="1" si="1736"/>
        <v>1</v>
      </c>
      <c r="JL325" s="7" t="str">
        <f t="shared" ca="1" si="1737"/>
        <v>2</v>
      </c>
      <c r="JM325" s="7" t="str">
        <f ca="1">IFERROR(IF(JM324+JL325&gt;JN$4,JM324,JM324+JL325),"")</f>
        <v/>
      </c>
      <c r="JN325" s="7">
        <f t="shared" ca="1" si="1845"/>
        <v>0</v>
      </c>
      <c r="JO325" s="7">
        <f t="shared" ca="1" si="1738"/>
        <v>0.80981398247417524</v>
      </c>
      <c r="JP325" s="7">
        <f t="shared" ca="1" si="1739"/>
        <v>3.6339863679670903E-2</v>
      </c>
      <c r="JQ325" s="7">
        <f t="shared" ca="1" si="1740"/>
        <v>1</v>
      </c>
      <c r="JR325" s="7" t="str">
        <f t="shared" ca="1" si="1741"/>
        <v>2</v>
      </c>
      <c r="JS325" s="7" t="str">
        <f ca="1">IFERROR(IF(JS324+JR325&gt;JT$4,JS324,JS324+JR325),"")</f>
        <v/>
      </c>
      <c r="JT325" s="7">
        <f t="shared" ca="1" si="1846"/>
        <v>0</v>
      </c>
      <c r="JU325" s="7">
        <f t="shared" ca="1" si="1742"/>
        <v>7.1784599072334032E-2</v>
      </c>
      <c r="JV325" s="7">
        <f t="shared" ca="1" si="1743"/>
        <v>0.77436924708151211</v>
      </c>
      <c r="JW325" s="7">
        <f t="shared" ca="1" si="1744"/>
        <v>1</v>
      </c>
      <c r="JX325" s="7" t="str">
        <f t="shared" ca="1" si="1745"/>
        <v>2</v>
      </c>
      <c r="JY325" s="7" t="str">
        <f ca="1">IFERROR(IF(JY324+JX325&gt;JZ$4,JY324,JY324+JX325),"")</f>
        <v/>
      </c>
      <c r="JZ325" s="7">
        <f t="shared" ca="1" si="1847"/>
        <v>0</v>
      </c>
      <c r="KA325" s="7">
        <f t="shared" ca="1" si="1746"/>
        <v>0.25337730848747353</v>
      </c>
      <c r="KB325" s="7">
        <f t="shared" ca="1" si="1747"/>
        <v>0.59277653766637262</v>
      </c>
      <c r="KC325" s="7">
        <f t="shared" ca="1" si="1748"/>
        <v>1</v>
      </c>
      <c r="KD325" s="7" t="str">
        <f t="shared" ca="1" si="1749"/>
        <v>2</v>
      </c>
      <c r="KE325" s="7" t="str">
        <f ca="1">IFERROR(IF(KE324+KD325&gt;KF$4,KE324,KE324+KD325),"")</f>
        <v/>
      </c>
      <c r="KF325" s="7">
        <f t="shared" ca="1" si="1848"/>
        <v>0</v>
      </c>
      <c r="KG325" s="7">
        <f t="shared" ca="1" si="1750"/>
        <v>0.38972742519152692</v>
      </c>
      <c r="KH325" s="7">
        <f t="shared" ca="1" si="1751"/>
        <v>0.45642642096231922</v>
      </c>
      <c r="KI325" s="7">
        <f t="shared" ca="1" si="1752"/>
        <v>1</v>
      </c>
      <c r="KJ325" s="7" t="str">
        <f t="shared" ca="1" si="1753"/>
        <v>2</v>
      </c>
      <c r="KK325" s="7" t="str">
        <f ca="1">IFERROR(IF(KK324+KJ325&gt;KL$4,KK324,KK324+KJ325),"")</f>
        <v/>
      </c>
      <c r="KL325" s="7">
        <f t="shared" ca="1" si="1849"/>
        <v>0</v>
      </c>
      <c r="KM325" s="7">
        <f t="shared" ca="1" si="1754"/>
        <v>0.35437048042863606</v>
      </c>
      <c r="KN325" s="7">
        <f t="shared" ca="1" si="1755"/>
        <v>0.49178336572521009</v>
      </c>
      <c r="KO325" s="7">
        <f t="shared" ca="1" si="1756"/>
        <v>1</v>
      </c>
      <c r="KP325" s="7" t="str">
        <f t="shared" ca="1" si="1757"/>
        <v>2</v>
      </c>
      <c r="KQ325" s="7" t="str">
        <f ca="1">IFERROR(IF(KQ324+KP325&gt;KR$4,KQ324,KQ324+KP325),"")</f>
        <v/>
      </c>
      <c r="KR325" s="7">
        <f t="shared" ca="1" si="1850"/>
        <v>0</v>
      </c>
      <c r="KS325" s="7">
        <f t="shared" ca="1" si="1758"/>
        <v>0.49894717590612692</v>
      </c>
      <c r="KT325" s="7">
        <f t="shared" ca="1" si="1759"/>
        <v>0.34720667024771923</v>
      </c>
      <c r="KU325" s="7">
        <f t="shared" ca="1" si="1760"/>
        <v>1</v>
      </c>
      <c r="KV325" s="7" t="str">
        <f t="shared" ca="1" si="1761"/>
        <v>2</v>
      </c>
      <c r="KW325" s="7" t="str">
        <f ca="1">IFERROR(IF(KW324+KV325&gt;KX$4,KW324,KW324+KV325),"")</f>
        <v/>
      </c>
      <c r="KX325" s="7">
        <f t="shared" ca="1" si="1851"/>
        <v>0</v>
      </c>
      <c r="KY325" s="7">
        <f t="shared" ca="1" si="1762"/>
        <v>2.4411170274883709E-2</v>
      </c>
      <c r="KZ325" s="7">
        <f t="shared" ca="1" si="1763"/>
        <v>0.82174267587896244</v>
      </c>
      <c r="LA325" s="7">
        <f t="shared" ca="1" si="1764"/>
        <v>2</v>
      </c>
      <c r="LB325" s="7">
        <f t="shared" ca="1" si="1765"/>
        <v>5</v>
      </c>
      <c r="LC325" s="7" t="str">
        <f ca="1">IFERROR(IF(LC324+LB325&gt;LD$4,LC324,LC324+LB325),"")</f>
        <v/>
      </c>
      <c r="LD325" s="7">
        <f t="shared" ca="1" si="1852"/>
        <v>0</v>
      </c>
      <c r="LE325" s="7">
        <f t="shared" ca="1" si="1766"/>
        <v>0.48079484845905907</v>
      </c>
      <c r="LF325" s="7">
        <f t="shared" ca="1" si="1767"/>
        <v>0.36535899769478708</v>
      </c>
      <c r="LG325" s="7">
        <f t="shared" ca="1" si="1768"/>
        <v>1</v>
      </c>
      <c r="LH325" s="7" t="str">
        <f t="shared" ca="1" si="1769"/>
        <v>2</v>
      </c>
      <c r="LI325" s="7" t="str">
        <f ca="1">IFERROR(IF(LI324+LH325&gt;LJ$4,LI324,LI324+LH325),"")</f>
        <v/>
      </c>
      <c r="LJ325" s="7">
        <f t="shared" ca="1" si="1853"/>
        <v>0</v>
      </c>
      <c r="LK325" s="7">
        <f t="shared" ca="1" si="1770"/>
        <v>0.54113138912922931</v>
      </c>
      <c r="LL325" s="7">
        <f t="shared" ca="1" si="1771"/>
        <v>0.30502245702461683</v>
      </c>
      <c r="LM325" s="7">
        <f t="shared" ca="1" si="1772"/>
        <v>1</v>
      </c>
      <c r="LN325" s="7" t="str">
        <f t="shared" ca="1" si="1773"/>
        <v>2</v>
      </c>
      <c r="LO325" s="7" t="str">
        <f ca="1">IFERROR(IF(LO324+LN325&gt;LP$4,LO324,LO324+LN325),"")</f>
        <v/>
      </c>
      <c r="LP325" s="7">
        <f t="shared" ca="1" si="1854"/>
        <v>0</v>
      </c>
      <c r="LQ325" s="7">
        <f t="shared" ca="1" si="1774"/>
        <v>0.42731180062191298</v>
      </c>
      <c r="LR325" s="7">
        <f t="shared" ca="1" si="1775"/>
        <v>0.41884204553193316</v>
      </c>
      <c r="LS325" s="7">
        <f t="shared" ca="1" si="1776"/>
        <v>1</v>
      </c>
      <c r="LT325" s="7" t="str">
        <f t="shared" ca="1" si="1777"/>
        <v>2</v>
      </c>
      <c r="LU325" s="7" t="str">
        <f ca="1">IFERROR(IF(LU324+LT325&gt;LV$4,LU324,LU324+LT325),"")</f>
        <v/>
      </c>
      <c r="LV325" s="7">
        <f t="shared" ca="1" si="1855"/>
        <v>0</v>
      </c>
      <c r="LW325" s="7">
        <f t="shared" ca="1" si="1778"/>
        <v>0.83816286605577195</v>
      </c>
      <c r="LX325" s="7">
        <f t="shared" ca="1" si="1779"/>
        <v>7.9909800980741963E-3</v>
      </c>
      <c r="LY325" s="7">
        <f t="shared" ca="1" si="1780"/>
        <v>1</v>
      </c>
      <c r="LZ325" s="7" t="str">
        <f t="shared" ca="1" si="1781"/>
        <v>2</v>
      </c>
      <c r="MA325" s="7" t="str">
        <f ca="1">IFERROR(IF(MA324+LZ325&gt;MB$4,MA324,MA324+LZ325),"")</f>
        <v/>
      </c>
      <c r="MB325" s="7">
        <f t="shared" ca="1" si="1856"/>
        <v>0</v>
      </c>
      <c r="MC325" s="7">
        <f t="shared" ca="1" si="1782"/>
        <v>0.8909246924583325</v>
      </c>
      <c r="MD325" s="7">
        <f t="shared" ca="1" si="1783"/>
        <v>-4.4770846304486356E-2</v>
      </c>
      <c r="ME325" s="7">
        <f t="shared" ca="1" si="1784"/>
        <v>0</v>
      </c>
      <c r="MF325" s="7">
        <f t="shared" ca="1" si="1785"/>
        <v>0</v>
      </c>
      <c r="MG325" s="7" t="str">
        <f ca="1">IFERROR(IF(MG324+MF325&gt;MH$4,MG324,MG324+MF325),"")</f>
        <v/>
      </c>
      <c r="MH325" s="7">
        <f t="shared" ca="1" si="1857"/>
        <v>0</v>
      </c>
      <c r="MI325" s="7">
        <f t="shared" ca="1" si="1786"/>
        <v>0.54380455692356444</v>
      </c>
      <c r="MJ325" s="7">
        <f t="shared" ca="1" si="1787"/>
        <v>0.3023492892302817</v>
      </c>
      <c r="MK325" s="7">
        <f t="shared" ca="1" si="1788"/>
        <v>1</v>
      </c>
      <c r="ML325" s="7" t="str">
        <f t="shared" ca="1" si="1789"/>
        <v>2</v>
      </c>
      <c r="MM325" s="7" t="str">
        <f ca="1">IFERROR(IF(MM324+ML325&gt;MN$4,MM324,MM324+ML325),"")</f>
        <v/>
      </c>
      <c r="MN325" s="7">
        <f t="shared" ca="1" si="1858"/>
        <v>0</v>
      </c>
      <c r="MO325" s="7">
        <f t="shared" ca="1" si="1790"/>
        <v>0.65660855543729013</v>
      </c>
      <c r="MP325" s="7">
        <f t="shared" ca="1" si="1791"/>
        <v>0.18954529071655601</v>
      </c>
      <c r="MQ325" s="7">
        <f t="shared" ca="1" si="1792"/>
        <v>1</v>
      </c>
      <c r="MR325" s="7" t="str">
        <f t="shared" ca="1" si="1793"/>
        <v>2</v>
      </c>
      <c r="MS325" s="7" t="str">
        <f ca="1">IFERROR(IF(MS324+MR325&gt;MT$4,MS324,MS324+MR325),"")</f>
        <v/>
      </c>
      <c r="MT325" s="7">
        <f t="shared" ca="1" si="1859"/>
        <v>0</v>
      </c>
      <c r="MU325" s="7">
        <f t="shared" ca="1" si="1794"/>
        <v>0.59164820697064302</v>
      </c>
      <c r="MV325" s="7">
        <f t="shared" ca="1" si="1795"/>
        <v>0.25450563918320313</v>
      </c>
      <c r="MW325" s="7">
        <f t="shared" ca="1" si="1796"/>
        <v>1</v>
      </c>
      <c r="MX325" s="7" t="str">
        <f t="shared" ca="1" si="1797"/>
        <v>2</v>
      </c>
      <c r="MY325" s="7" t="str">
        <f ca="1">IFERROR(IF(MY324+MX325&gt;MZ$4,MY324,MY324+MX325),"")</f>
        <v/>
      </c>
      <c r="MZ325" s="7">
        <f t="shared" ca="1" si="1860"/>
        <v>0</v>
      </c>
      <c r="NA325" s="7">
        <f t="shared" ca="1" si="1798"/>
        <v>0.64367237633812169</v>
      </c>
      <c r="NB325" s="7">
        <f t="shared" ca="1" si="1799"/>
        <v>0.20248146981572446</v>
      </c>
      <c r="NC325" s="7">
        <f t="shared" ca="1" si="1800"/>
        <v>1</v>
      </c>
      <c r="ND325" s="7" t="str">
        <f t="shared" ca="1" si="1801"/>
        <v>2</v>
      </c>
      <c r="NE325" s="7" t="str">
        <f ca="1">IFERROR(IF(NE324+ND325&gt;NF$4,NE324,NE324+ND325),"")</f>
        <v/>
      </c>
      <c r="NF325" s="7">
        <f t="shared" ca="1" si="1861"/>
        <v>0</v>
      </c>
      <c r="NG325" s="7">
        <f t="shared" ca="1" si="1802"/>
        <v>0.6179176221886542</v>
      </c>
      <c r="NH325" s="7">
        <f t="shared" ca="1" si="1803"/>
        <v>0.22823622396519194</v>
      </c>
      <c r="NI325" s="7">
        <f t="shared" ca="1" si="1804"/>
        <v>1</v>
      </c>
      <c r="NJ325" s="7" t="str">
        <f t="shared" ca="1" si="1805"/>
        <v>2</v>
      </c>
      <c r="NK325" s="7" t="str">
        <f ca="1">IFERROR(IF(NK324+NJ325&gt;NL$4,NK324,NK324+NJ325),"")</f>
        <v/>
      </c>
      <c r="NL325" s="7">
        <f t="shared" ca="1" si="1862"/>
        <v>0</v>
      </c>
      <c r="NM325" s="7">
        <f t="shared" ca="1" si="1806"/>
        <v>0.51641325727134901</v>
      </c>
      <c r="NN325" s="7">
        <f t="shared" ca="1" si="1807"/>
        <v>0.32974058888249713</v>
      </c>
      <c r="NO325" s="7">
        <f t="shared" ca="1" si="1808"/>
        <v>1</v>
      </c>
      <c r="NP325" s="7" t="str">
        <f t="shared" ca="1" si="1809"/>
        <v>2</v>
      </c>
      <c r="NQ325" s="7" t="str">
        <f ca="1">IFERROR(IF(NQ324+NP325&gt;NR$4,NQ324,NQ324+NP325),"")</f>
        <v/>
      </c>
      <c r="NR325" s="7">
        <f t="shared" ca="1" si="1863"/>
        <v>0</v>
      </c>
      <c r="NT325">
        <v>327</v>
      </c>
      <c r="NU325" s="7" t="s">
        <v>19</v>
      </c>
      <c r="NV325" s="7" t="str">
        <f t="shared" ca="1" si="1598"/>
        <v/>
      </c>
      <c r="NW325" s="7" t="str">
        <f t="shared" ca="1" si="1810"/>
        <v/>
      </c>
      <c r="NX325" t="str">
        <f ca="1">IFERROR(VLOOKUP(NT325,$K$3:$AK$568,8,FALSE),"")</f>
        <v/>
      </c>
      <c r="NY325" t="str">
        <f ca="1">IFERROR(VLOOKUP(NT325,$K$3:$AK$568,9,FALSE),"")</f>
        <v/>
      </c>
      <c r="NZ325" s="7" t="str">
        <f ca="1">IFERROR(VLOOKUP(NT325,$K$3:$AK$568,27,FALSE),"")</f>
        <v/>
      </c>
      <c r="OB325">
        <v>327</v>
      </c>
      <c r="OC325" s="7" t="s">
        <v>19</v>
      </c>
      <c r="OD325" t="e">
        <f t="shared" ca="1" si="1864"/>
        <v>#N/A</v>
      </c>
      <c r="OE325" s="7" t="str">
        <f t="shared" ca="1" si="1865"/>
        <v/>
      </c>
      <c r="OF325" s="7" t="str">
        <f t="shared" ca="1" si="1866"/>
        <v/>
      </c>
      <c r="OG325" t="str">
        <f t="shared" ca="1" si="1867"/>
        <v/>
      </c>
      <c r="OI325">
        <v>327</v>
      </c>
      <c r="OJ325" s="7" t="s">
        <v>19</v>
      </c>
      <c r="OK325" s="7" t="str">
        <f t="shared" ca="1" si="1868"/>
        <v/>
      </c>
      <c r="OL325" s="7" t="str">
        <f t="shared" ca="1" si="1869"/>
        <v/>
      </c>
      <c r="OM325" t="str">
        <f ca="1">IFERROR(VLOOKUP(OI325,$L$3:$AK$568,7,FALSE),"")</f>
        <v/>
      </c>
      <c r="ON325" t="str">
        <f ca="1">IFERROR(VLOOKUP(OI325,$L$3:$AK$568,8,FALSE),"")</f>
        <v/>
      </c>
      <c r="OO325" s="7" t="str">
        <f ca="1">IFERROR(VLOOKUP(OI325,$L$3:$AK$568,26,FALSE),"")</f>
        <v/>
      </c>
      <c r="OQ325">
        <v>327</v>
      </c>
      <c r="OR325" s="7" t="s">
        <v>19</v>
      </c>
      <c r="OS325" t="e">
        <f t="shared" ca="1" si="1870"/>
        <v>#N/A</v>
      </c>
      <c r="OT325" s="7" t="str">
        <f t="shared" ca="1" si="1871"/>
        <v/>
      </c>
      <c r="OU325" s="7" t="str">
        <f t="shared" ca="1" si="1872"/>
        <v/>
      </c>
      <c r="OV325" t="str">
        <f t="shared" ca="1" si="1873"/>
        <v/>
      </c>
      <c r="OX325">
        <v>327</v>
      </c>
      <c r="OY325" s="7" t="s">
        <v>19</v>
      </c>
      <c r="OZ325" s="7" t="str">
        <f t="shared" ca="1" si="1874"/>
        <v/>
      </c>
      <c r="PA325" s="7" t="str">
        <f t="shared" ca="1" si="1875"/>
        <v/>
      </c>
      <c r="PB325" t="str">
        <f ca="1">IFERROR(VLOOKUP(OX325,$M$3:$AK$568,6,FALSE),"")</f>
        <v/>
      </c>
      <c r="PC325" t="str">
        <f ca="1">IFERROR(VLOOKUP(OX325,$M$3:$AK$568,7,FALSE),"")</f>
        <v/>
      </c>
      <c r="PD325" s="7" t="str">
        <f ca="1">IFERROR(VLOOKUP(OX325,$M$3:$AK$568,25,FALSE),"")</f>
        <v/>
      </c>
      <c r="PF325">
        <v>327</v>
      </c>
      <c r="PG325" s="7" t="s">
        <v>19</v>
      </c>
      <c r="PH325" t="e">
        <f t="shared" ca="1" si="1876"/>
        <v>#N/A</v>
      </c>
      <c r="PI325" s="7" t="str">
        <f t="shared" ca="1" si="1877"/>
        <v/>
      </c>
      <c r="PJ325" s="7" t="str">
        <f t="shared" ca="1" si="1878"/>
        <v/>
      </c>
      <c r="PK325" t="str">
        <f t="shared" ca="1" si="1879"/>
        <v/>
      </c>
      <c r="PM325">
        <v>327</v>
      </c>
      <c r="PN325" s="7" t="s">
        <v>19</v>
      </c>
      <c r="PO325" s="202" t="str">
        <f t="shared" ca="1" si="1880"/>
        <v/>
      </c>
      <c r="PP325" s="7" t="str">
        <f t="shared" ca="1" si="1881"/>
        <v/>
      </c>
      <c r="PQ325" t="str">
        <f ca="1">IFERROR(VLOOKUP(PM325,$G$325:$R$409,12,FALSE),"")</f>
        <v/>
      </c>
      <c r="PR325" t="e">
        <f ca="1">VLOOKUP(PM325,$G$324:$Q$409,11,FALSE)</f>
        <v>#N/A</v>
      </c>
      <c r="PS325" s="7" t="str">
        <f ca="1">VLOOKUP(PQ325,$R$325:$Y$409,8,FALSE)</f>
        <v>- -</v>
      </c>
      <c r="PT325" s="7">
        <f ca="1">ReSt</f>
        <v>-4</v>
      </c>
      <c r="PU325" s="7" t="e">
        <f t="shared" ca="1" si="1882"/>
        <v>#N/A</v>
      </c>
      <c r="PV325" s="7" t="e">
        <f t="shared" ca="1" si="1883"/>
        <v>#N/A</v>
      </c>
      <c r="PW325" s="7" t="str">
        <f ca="1">VLOOKUP(PQ325,$R$325:$AK$409,8,FALSE)</f>
        <v>- -</v>
      </c>
      <c r="PX325" s="7"/>
      <c r="PY325">
        <v>327</v>
      </c>
      <c r="PZ325" s="7" t="s">
        <v>19</v>
      </c>
      <c r="QA325" t="str">
        <f t="shared" ca="1" si="1884"/>
        <v/>
      </c>
      <c r="QB325" s="7" t="str">
        <f t="shared" ca="1" si="1885"/>
        <v/>
      </c>
      <c r="QC325" s="7" t="str">
        <f t="shared" ca="1" si="1886"/>
        <v/>
      </c>
      <c r="QD325" t="str">
        <f t="shared" ca="1" si="1887"/>
        <v/>
      </c>
      <c r="QF325">
        <v>327</v>
      </c>
      <c r="QG325" s="7" t="s">
        <v>19</v>
      </c>
      <c r="QH325" s="7" t="str">
        <f t="shared" ca="1" si="1888"/>
        <v/>
      </c>
      <c r="QI325" s="7" t="e">
        <f t="shared" ca="1" si="1889"/>
        <v>#VALUE!</v>
      </c>
      <c r="QJ325" t="e">
        <f t="shared" ca="1" si="1890"/>
        <v>#N/A</v>
      </c>
      <c r="QK325" s="7" t="e">
        <f t="shared" ca="1" si="1891"/>
        <v>#N/A</v>
      </c>
      <c r="QM325">
        <v>327</v>
      </c>
      <c r="QN325" s="7" t="s">
        <v>19</v>
      </c>
      <c r="QO325" t="str">
        <f t="shared" ca="1" si="1892"/>
        <v/>
      </c>
      <c r="QP325" s="7" t="str">
        <f t="shared" ca="1" si="1893"/>
        <v/>
      </c>
      <c r="QQ325" t="str">
        <f t="shared" ca="1" si="1894"/>
        <v/>
      </c>
    </row>
    <row r="326" spans="1:459" x14ac:dyDescent="0.25">
      <c r="A326" s="240" t="str">
        <f>IF('Character Sheet'!$B$4="Creature","N","Y")</f>
        <v>Y</v>
      </c>
      <c r="C326" s="75"/>
      <c r="D326" s="76"/>
      <c r="F326" s="75">
        <v>2</v>
      </c>
      <c r="G326" s="76">
        <f ca="1">IF(Y326="- -",G325,IF(Y326&gt;0,G325+1,G325))</f>
        <v>0</v>
      </c>
      <c r="I326" s="75" t="s">
        <v>1812</v>
      </c>
      <c r="J326" s="85"/>
      <c r="K326" s="85">
        <f t="shared" ca="1" si="1589"/>
        <v>7</v>
      </c>
      <c r="L326" s="85">
        <f t="shared" ca="1" si="1587"/>
        <v>7</v>
      </c>
      <c r="M326" s="70">
        <f t="shared" ca="1" si="1593"/>
        <v>18</v>
      </c>
      <c r="O326" s="222" t="str">
        <f t="shared" ca="1" si="1596"/>
        <v>- -</v>
      </c>
      <c r="Q326" s="7" t="s">
        <v>1755</v>
      </c>
      <c r="R326" s="9" t="str">
        <f ca="1">IFERROR(VLOOKUP(F326,INDIRECT(Calculations!$D$98),2,FALSE),"")</f>
        <v/>
      </c>
      <c r="S326" s="9" t="str">
        <f t="shared" ref="S326:S409" ca="1" si="1895">R326</f>
        <v/>
      </c>
      <c r="T326" s="61" t="str">
        <f ca="1">SUBSTITUTE(IFERROR(IFERROR(VLOOKUP(R326,'[1]Skill Statistics'!$A$3:$C$513,2,FALSE),VLOOKUP(Q326,'[1]Skill Statistics'!$A$3:$C$513,2,FALSE)),T325),"R*","ReSt")</f>
        <v>ReSt/ReSt</v>
      </c>
      <c r="U326" s="61" t="str">
        <f ca="1">IFERROR(IFERROR(VLOOKUP(R326,'[1]Skill Statistics'!$A$3:$C$513,3,FALSE),VLOOKUP(Q326,'[1]Skill Statistics'!$A$3:$C$513,3,FALSE)),U325)</f>
        <v>Me</v>
      </c>
      <c r="V326" s="61" t="str">
        <f ca="1">IF(R326="","- -",IF(ISNUMBER(SEARCH("Category",R326)),"- -",IFERROR(IFERROR(VLOOKUP(Q326,[1]Professions!$A$4:$AM$288,MATCH(Profession,[1]Professions!$A$1:$AM$1,0),FALSE),VLOOKUP(Q326,Calculations!$B$91:$I$95,8,FALSE)),"- -")))</f>
        <v>- -</v>
      </c>
      <c r="W326" s="60" t="str">
        <f t="shared" ca="1" si="1597"/>
        <v>- -</v>
      </c>
      <c r="X326" s="7" t="str">
        <f ca="1">IFERROR(VLOOKUP(R326,$BS$6:$NR$519,MATCH(ActualLevel,$BS$3:$NR$3,0),FALSE),"- -")</f>
        <v>- -</v>
      </c>
      <c r="Y326" s="7" t="str">
        <f t="shared" ca="1" si="1588"/>
        <v>- -</v>
      </c>
      <c r="Z326" s="7" t="str">
        <f ca="1">IFERROR(VLOOKUP(Y326,Charts!$BQ$2:$BR$52,2,FALSE),"- -")</f>
        <v>- -</v>
      </c>
      <c r="AA326" s="7">
        <f t="shared" ca="1" si="1599"/>
        <v>-1</v>
      </c>
      <c r="AB326" s="7" t="str">
        <f t="shared" ca="1" si="1584"/>
        <v>- -</v>
      </c>
      <c r="AC326" s="7"/>
      <c r="AD326" s="7"/>
      <c r="AE326" s="7"/>
      <c r="AF326" s="7"/>
      <c r="AG326" s="7"/>
      <c r="AH326" s="43"/>
      <c r="AI326" s="7"/>
      <c r="AJ326" s="7"/>
      <c r="AK326" s="7">
        <f t="shared" ca="1" si="1600"/>
        <v>-1</v>
      </c>
      <c r="AL326" s="7"/>
      <c r="AM326" s="69">
        <f>IFERROR(VLOOKUP(Q326,'[1]Skill Statistics'!$A$3:$AN$513,MATCH(Profession,'[1]Skill Statistics'!$A$2:$AN$2,0),FALSE),0)</f>
        <v>0</v>
      </c>
      <c r="AN326" s="85">
        <f>IFERROR(VLOOKUP(Q326,'[1]Skill Statistics'!$A$3:$BK$513,MATCH(Archetype,'[1]Skill Statistics'!$A$2:$BK$2,0),FALSE),0)</f>
        <v>0</v>
      </c>
      <c r="AO326" s="85">
        <f>IFERROR(VLOOKUP(Q326,'[1]Skill Statistics'!$A$3:$BB$513,MATCH(Race,'[1]Skill Statistics'!$A$2:$BB$2,0),FALSE),0)</f>
        <v>0</v>
      </c>
      <c r="AP326" s="85">
        <f t="shared" ca="1" si="1811"/>
        <v>-0.1</v>
      </c>
      <c r="AQ326" s="70"/>
      <c r="AS326" s="69">
        <f>IFERROR(VLOOKUP(Q326,'[1]Professional Skills'!$A$4:$AM$288,MATCH(Profession,'[1]Professional Skills'!$A$3:$AM$3,0),FALSE),"- -")</f>
        <v>0</v>
      </c>
      <c r="AT326" t="s">
        <v>1812</v>
      </c>
      <c r="AU326" s="7" t="str">
        <f t="shared" si="1586"/>
        <v/>
      </c>
      <c r="AV326" s="7">
        <f t="shared" ca="1" si="1585"/>
        <v>0</v>
      </c>
      <c r="AW326" t="str">
        <f t="shared" si="1580"/>
        <v/>
      </c>
      <c r="AX326" t="str">
        <f>IFERROR(_xlfn.RANK.EQ(AW326,$AW$5:$AW$568),"")</f>
        <v/>
      </c>
      <c r="AY326">
        <f t="shared" si="1595"/>
        <v>0</v>
      </c>
      <c r="AZ326" s="70" t="str">
        <f t="shared" si="1601"/>
        <v/>
      </c>
      <c r="BB326" s="69" t="str">
        <f>IFERROR(IF(Q326="Language",VLOOKUP(R326,[1]Cultures!$B$4:$N$218,MATCH(Culture,[1]Cultures!$B$3:$N$3,0),FALSE),VLOOKUP(Q326,[1]Cultures!$B$4:$O$212,MATCH(Culture,[1]Cultures!$B$3:$O$3,0),FALSE)),"- -")</f>
        <v>- -</v>
      </c>
      <c r="BC326" t="s">
        <v>1812</v>
      </c>
      <c r="BD326">
        <f t="shared" ca="1" si="1581"/>
        <v>0.4848430620325509</v>
      </c>
      <c r="BE326">
        <f t="shared" ca="1" si="1582"/>
        <v>0.38484306203255092</v>
      </c>
      <c r="BH326">
        <f t="shared" ref="BH326:BH337" ca="1" si="1896">_xlfn.RANK.EQ(BE326,$BE$325:$BE$337)</f>
        <v>8</v>
      </c>
      <c r="BI326" s="7">
        <f t="shared" ca="1" si="1602"/>
        <v>0</v>
      </c>
      <c r="BK326" s="7"/>
      <c r="BL326" s="70" t="str">
        <f t="shared" ca="1" si="1603"/>
        <v>- -</v>
      </c>
      <c r="BN326" s="69" t="str">
        <f ca="1">IFERROR(VLOOKUP(V326,Charts!$BT$2:$BV$14,3,FALSE),"- -")</f>
        <v>- -</v>
      </c>
      <c r="BO326" s="85" t="str">
        <f t="shared" ca="1" si="1812"/>
        <v>- -</v>
      </c>
      <c r="BP326" s="70" t="str">
        <f t="shared" ca="1" si="1583"/>
        <v>- -</v>
      </c>
      <c r="BR326" s="7">
        <v>325</v>
      </c>
      <c r="BS326" s="9" t="str">
        <f ca="1">VLOOKUP(BR326,$O$3:$R$568,4,FALSE)</f>
        <v>Culinary</v>
      </c>
      <c r="BT326" s="7" t="str">
        <f ca="1">VLOOKUP(BS326,$R$3:$V$568,5,FALSE)</f>
        <v>2 / 4</v>
      </c>
      <c r="BU326" s="7">
        <f ca="1">VLOOKUP(BT326,Charts!$BT$2:$BV$14,3,FALSE)</f>
        <v>0.76923076923076927</v>
      </c>
      <c r="BV326" s="7" t="str">
        <f t="shared" ca="1" si="1604"/>
        <v>2</v>
      </c>
      <c r="BW326" s="7" t="str">
        <f t="shared" ca="1" si="1605"/>
        <v>4</v>
      </c>
      <c r="BY326" s="7">
        <f t="shared" ca="1" si="1606"/>
        <v>0.22734625908920103</v>
      </c>
      <c r="BZ326" s="7">
        <f t="shared" ca="1" si="1607"/>
        <v>0.54188451014156824</v>
      </c>
      <c r="CA326" s="7">
        <f t="shared" ca="1" si="1608"/>
        <v>1</v>
      </c>
      <c r="CB326" s="7" t="str">
        <f t="shared" ca="1" si="1609"/>
        <v>2</v>
      </c>
      <c r="CC326" s="7" t="str">
        <f ca="1">IFERROR(IF(CC325+CB326&gt;CD$4,CC325,CC325+CB326),"")</f>
        <v/>
      </c>
      <c r="CD326" s="7">
        <f t="shared" ca="1" si="1813"/>
        <v>0</v>
      </c>
      <c r="CE326" s="7">
        <f t="shared" ca="1" si="1610"/>
        <v>0.73105447157500125</v>
      </c>
      <c r="CF326" s="7">
        <f t="shared" ca="1" si="1611"/>
        <v>3.8176297655768021E-2</v>
      </c>
      <c r="CG326" s="7">
        <f t="shared" ca="1" si="1612"/>
        <v>1</v>
      </c>
      <c r="CH326" s="7" t="str">
        <f t="shared" ca="1" si="1613"/>
        <v>2</v>
      </c>
      <c r="CI326" s="7" t="str">
        <f ca="1">IFERROR(IF(CI325+CH326&gt;CJ$4,CI325,CI325+CH326),"")</f>
        <v/>
      </c>
      <c r="CJ326" s="7">
        <f t="shared" ca="1" si="1814"/>
        <v>0</v>
      </c>
      <c r="CK326" s="7">
        <f t="shared" ca="1" si="1614"/>
        <v>0.8008969953097379</v>
      </c>
      <c r="CL326" s="7">
        <f t="shared" ca="1" si="1615"/>
        <v>-3.1666226078968629E-2</v>
      </c>
      <c r="CM326" s="7">
        <f t="shared" ca="1" si="1616"/>
        <v>0</v>
      </c>
      <c r="CN326" s="7">
        <f t="shared" ca="1" si="1617"/>
        <v>0</v>
      </c>
      <c r="CO326" s="7" t="str">
        <f ca="1">IFERROR(IF(CO325+CN326&gt;CP$4,CO325,CO325+CN326),"")</f>
        <v/>
      </c>
      <c r="CP326" s="7">
        <f t="shared" ca="1" si="1815"/>
        <v>0</v>
      </c>
      <c r="CQ326" s="7">
        <f t="shared" ca="1" si="1618"/>
        <v>0.33983772362867404</v>
      </c>
      <c r="CR326" s="7">
        <f t="shared" ca="1" si="1619"/>
        <v>0.42939304560209524</v>
      </c>
      <c r="CS326" s="7">
        <f t="shared" ca="1" si="1620"/>
        <v>1</v>
      </c>
      <c r="CT326" s="7" t="str">
        <f t="shared" ca="1" si="1621"/>
        <v>2</v>
      </c>
      <c r="CU326" s="7" t="str">
        <f ca="1">IFERROR(IF(CU325+CT326&gt;CV$4,CU325,CU325+CT326),"")</f>
        <v/>
      </c>
      <c r="CV326" s="7">
        <f t="shared" ca="1" si="1816"/>
        <v>0</v>
      </c>
      <c r="CW326" s="7">
        <f t="shared" ca="1" si="1622"/>
        <v>0.94838028176719402</v>
      </c>
      <c r="CX326" s="7">
        <f t="shared" ca="1" si="1623"/>
        <v>-0.17914951253642475</v>
      </c>
      <c r="CY326" s="7">
        <f t="shared" ca="1" si="1624"/>
        <v>0</v>
      </c>
      <c r="CZ326" s="7">
        <f t="shared" ca="1" si="1625"/>
        <v>0</v>
      </c>
      <c r="DA326" s="7" t="str">
        <f ca="1">IFERROR(IF(DA325+CZ326&gt;DB$4,DA325,DA325+CZ326),"")</f>
        <v/>
      </c>
      <c r="DB326" s="7">
        <f t="shared" ca="1" si="1817"/>
        <v>0</v>
      </c>
      <c r="DC326" s="7">
        <f t="shared" ca="1" si="1626"/>
        <v>0.5903512346191726</v>
      </c>
      <c r="DD326" s="7">
        <f t="shared" ca="1" si="1627"/>
        <v>0.17887953461159667</v>
      </c>
      <c r="DE326" s="7">
        <f t="shared" ca="1" si="1628"/>
        <v>1</v>
      </c>
      <c r="DF326" s="7" t="str">
        <f t="shared" ca="1" si="1629"/>
        <v>2</v>
      </c>
      <c r="DG326" s="7" t="str">
        <f ca="1">IFERROR(IF(DG325+DF326&gt;DH$4,DG325,DG325+DF326),"")</f>
        <v/>
      </c>
      <c r="DH326" s="7">
        <f t="shared" ca="1" si="1818"/>
        <v>0</v>
      </c>
      <c r="DI326" s="7">
        <f t="shared" ca="1" si="1630"/>
        <v>0.73933426191249341</v>
      </c>
      <c r="DJ326" s="7">
        <f t="shared" ca="1" si="1631"/>
        <v>2.9896507318275867E-2</v>
      </c>
      <c r="DK326" s="7">
        <f t="shared" ca="1" si="1632"/>
        <v>1</v>
      </c>
      <c r="DL326" s="7" t="str">
        <f t="shared" ca="1" si="1633"/>
        <v>2</v>
      </c>
      <c r="DM326" s="7" t="str">
        <f ca="1">IFERROR(IF(DM325+DL326&gt;DN$4,DM325,DM325+DL326),"")</f>
        <v/>
      </c>
      <c r="DN326" s="7">
        <f t="shared" ca="1" si="1819"/>
        <v>0</v>
      </c>
      <c r="DO326" s="7">
        <f t="shared" ca="1" si="1634"/>
        <v>0.91519762988195763</v>
      </c>
      <c r="DP326" s="7">
        <f t="shared" ca="1" si="1635"/>
        <v>-0.14596686065118836</v>
      </c>
      <c r="DQ326" s="7">
        <f t="shared" ca="1" si="1636"/>
        <v>0</v>
      </c>
      <c r="DR326" s="7">
        <f t="shared" ca="1" si="1637"/>
        <v>0</v>
      </c>
      <c r="DS326" s="7" t="str">
        <f ca="1">IFERROR(IF(DS325+DR326&gt;DT$4,DS325,DS325+DR326),"")</f>
        <v/>
      </c>
      <c r="DT326" s="7">
        <f t="shared" ca="1" si="1820"/>
        <v>0</v>
      </c>
      <c r="DU326" s="7">
        <f t="shared" ca="1" si="1638"/>
        <v>0.41106529321358909</v>
      </c>
      <c r="DV326" s="7">
        <f t="shared" ca="1" si="1639"/>
        <v>0.35816547601718018</v>
      </c>
      <c r="DW326" s="7">
        <f t="shared" ca="1" si="1640"/>
        <v>1</v>
      </c>
      <c r="DX326" s="7" t="str">
        <f t="shared" ca="1" si="1641"/>
        <v>2</v>
      </c>
      <c r="DY326" s="7" t="str">
        <f ca="1">IFERROR(IF(DY325+DX326&gt;DZ$4,DY325,DY325+DX326),"")</f>
        <v/>
      </c>
      <c r="DZ326" s="7">
        <f t="shared" ca="1" si="1821"/>
        <v>0</v>
      </c>
      <c r="EA326" s="7">
        <f t="shared" ca="1" si="1642"/>
        <v>0.29513154084557935</v>
      </c>
      <c r="EB326" s="7">
        <f t="shared" ca="1" si="1643"/>
        <v>0.47409922838518992</v>
      </c>
      <c r="EC326" s="7">
        <f t="shared" ca="1" si="1644"/>
        <v>1</v>
      </c>
      <c r="ED326" s="7" t="str">
        <f t="shared" ca="1" si="1645"/>
        <v>2</v>
      </c>
      <c r="EE326" s="7" t="str">
        <f ca="1">IFERROR(IF(EE325+ED326&gt;EF$4,EE325,EE325+ED326),"")</f>
        <v/>
      </c>
      <c r="EF326" s="7">
        <f t="shared" ca="1" si="1822"/>
        <v>0</v>
      </c>
      <c r="EG326" s="7">
        <f t="shared" ca="1" si="1646"/>
        <v>0.57615059889257236</v>
      </c>
      <c r="EH326" s="7">
        <f t="shared" ca="1" si="1647"/>
        <v>0.19308017033819691</v>
      </c>
      <c r="EI326" s="7">
        <f t="shared" ca="1" si="1648"/>
        <v>1</v>
      </c>
      <c r="EJ326" s="7" t="str">
        <f t="shared" ca="1" si="1649"/>
        <v>2</v>
      </c>
      <c r="EK326" s="7" t="str">
        <f ca="1">IFERROR(IF(EK325+EJ326&gt;EL$4,EK325,EK325+EJ326),"")</f>
        <v/>
      </c>
      <c r="EL326" s="7">
        <f t="shared" ca="1" si="1823"/>
        <v>0</v>
      </c>
      <c r="EM326" s="7">
        <f t="shared" ca="1" si="1650"/>
        <v>0.38171936113061722</v>
      </c>
      <c r="EN326" s="7">
        <f t="shared" ca="1" si="1651"/>
        <v>0.38751140810015205</v>
      </c>
      <c r="EO326" s="7">
        <f t="shared" ca="1" si="1652"/>
        <v>1</v>
      </c>
      <c r="EP326" s="7" t="str">
        <f t="shared" ca="1" si="1653"/>
        <v>2</v>
      </c>
      <c r="EQ326" s="7" t="str">
        <f ca="1">IFERROR(IF(EQ325+EP326&gt;ER$4,EQ325,EQ325+EP326),"")</f>
        <v/>
      </c>
      <c r="ER326" s="7">
        <f t="shared" ca="1" si="1824"/>
        <v>0</v>
      </c>
      <c r="ES326" s="7">
        <f t="shared" ca="1" si="1654"/>
        <v>0.54727870787620625</v>
      </c>
      <c r="ET326" s="7">
        <f t="shared" ca="1" si="1655"/>
        <v>0.22195206135456302</v>
      </c>
      <c r="EU326" s="7">
        <f t="shared" ca="1" si="1656"/>
        <v>1</v>
      </c>
      <c r="EV326" s="7" t="str">
        <f t="shared" ca="1" si="1657"/>
        <v>2</v>
      </c>
      <c r="EW326" s="7" t="str">
        <f ca="1">IFERROR(IF(EW325+EV326&gt;EX$4,EW325,EW325+EV326),"")</f>
        <v/>
      </c>
      <c r="EX326" s="7">
        <f t="shared" ca="1" si="1825"/>
        <v>0</v>
      </c>
      <c r="EY326" s="7">
        <f t="shared" ca="1" si="1658"/>
        <v>0.90674720392639652</v>
      </c>
      <c r="EZ326" s="7">
        <f t="shared" ca="1" si="1659"/>
        <v>-0.13751643469562724</v>
      </c>
      <c r="FA326" s="7">
        <f t="shared" ca="1" si="1660"/>
        <v>0</v>
      </c>
      <c r="FB326" s="7">
        <f t="shared" ca="1" si="1661"/>
        <v>0</v>
      </c>
      <c r="FC326" s="7" t="str">
        <f ca="1">IFERROR(IF(FC325+FB326&gt;FD$4,FC325,FC325+FB326),"")</f>
        <v/>
      </c>
      <c r="FD326" s="7">
        <f t="shared" ca="1" si="1826"/>
        <v>0</v>
      </c>
      <c r="FE326" s="7">
        <f t="shared" ca="1" si="1662"/>
        <v>0.14909396801061026</v>
      </c>
      <c r="FF326" s="7">
        <f t="shared" ca="1" si="1663"/>
        <v>0.62013680122015902</v>
      </c>
      <c r="FG326" s="7">
        <f t="shared" ca="1" si="1664"/>
        <v>1</v>
      </c>
      <c r="FH326" s="7" t="str">
        <f t="shared" ca="1" si="1665"/>
        <v>2</v>
      </c>
      <c r="FI326" s="7" t="str">
        <f ca="1">IFERROR(IF(FI325+FH326&gt;FJ$4,FI325,FI325+FH326),"")</f>
        <v/>
      </c>
      <c r="FJ326" s="7">
        <f t="shared" ca="1" si="1827"/>
        <v>0</v>
      </c>
      <c r="FK326" s="7">
        <f t="shared" ca="1" si="1666"/>
        <v>0.21213648269123531</v>
      </c>
      <c r="FL326" s="7">
        <f t="shared" ca="1" si="1667"/>
        <v>0.55709428653953397</v>
      </c>
      <c r="FM326" s="7">
        <f t="shared" ca="1" si="1668"/>
        <v>1</v>
      </c>
      <c r="FN326" s="7" t="str">
        <f t="shared" ca="1" si="1669"/>
        <v>2</v>
      </c>
      <c r="FO326" s="7" t="str">
        <f ca="1">IFERROR(IF(FO325+FN326&gt;FP$4,FO325,FO325+FN326),"")</f>
        <v/>
      </c>
      <c r="FP326" s="7">
        <f t="shared" ca="1" si="1828"/>
        <v>0</v>
      </c>
      <c r="FQ326" s="7">
        <f t="shared" ca="1" si="1670"/>
        <v>0.7755610391979475</v>
      </c>
      <c r="FR326" s="7">
        <f t="shared" ca="1" si="1671"/>
        <v>-6.3302699671782259E-3</v>
      </c>
      <c r="FS326" s="7">
        <f t="shared" ca="1" si="1672"/>
        <v>0</v>
      </c>
      <c r="FT326" s="7">
        <f t="shared" ca="1" si="1673"/>
        <v>0</v>
      </c>
      <c r="FU326" s="7" t="str">
        <f ca="1">IFERROR(IF(FU325+FT326&gt;FV$4,FU325,FU325+FT326),"")</f>
        <v/>
      </c>
      <c r="FV326" s="7">
        <f t="shared" ca="1" si="1829"/>
        <v>0</v>
      </c>
      <c r="FW326" s="7">
        <f t="shared" ca="1" si="1674"/>
        <v>0.44094283494671416</v>
      </c>
      <c r="FX326" s="7">
        <f t="shared" ca="1" si="1675"/>
        <v>0.32828793428405512</v>
      </c>
      <c r="FY326" s="7">
        <f t="shared" ca="1" si="1676"/>
        <v>1</v>
      </c>
      <c r="FZ326" s="7" t="str">
        <f t="shared" ca="1" si="1677"/>
        <v>2</v>
      </c>
      <c r="GA326" s="7" t="str">
        <f ca="1">IFERROR(IF(GA325+FZ326&gt;GB$4,GA325,GA325+FZ326),"")</f>
        <v/>
      </c>
      <c r="GB326" s="7">
        <f t="shared" ca="1" si="1830"/>
        <v>0</v>
      </c>
      <c r="GC326" s="7">
        <f t="shared" ca="1" si="1678"/>
        <v>0.13354608223848052</v>
      </c>
      <c r="GD326" s="7">
        <f t="shared" ca="1" si="1679"/>
        <v>0.63568468699228875</v>
      </c>
      <c r="GE326" s="7">
        <f t="shared" ca="1" si="1680"/>
        <v>1</v>
      </c>
      <c r="GF326" s="7" t="str">
        <f t="shared" ca="1" si="1681"/>
        <v>2</v>
      </c>
      <c r="GG326" s="7" t="str">
        <f ca="1">IFERROR(IF(GG325+GF326&gt;GH$4,GG325,GG325+GF326),"")</f>
        <v/>
      </c>
      <c r="GH326" s="7">
        <f t="shared" ca="1" si="1831"/>
        <v>0</v>
      </c>
      <c r="GI326" s="7">
        <f t="shared" ca="1" si="1682"/>
        <v>0.68535359015520614</v>
      </c>
      <c r="GJ326" s="7">
        <f t="shared" ca="1" si="1683"/>
        <v>8.3877179075563135E-2</v>
      </c>
      <c r="GK326" s="7">
        <f t="shared" ca="1" si="1684"/>
        <v>1</v>
      </c>
      <c r="GL326" s="7" t="str">
        <f t="shared" ca="1" si="1685"/>
        <v>2</v>
      </c>
      <c r="GM326" s="7" t="str">
        <f ca="1">IFERROR(IF(GM325+GL326&gt;GN$4,GM325,GM325+GL326),"")</f>
        <v/>
      </c>
      <c r="GN326" s="7">
        <f t="shared" ca="1" si="1832"/>
        <v>0</v>
      </c>
      <c r="GO326" s="7">
        <f t="shared" ca="1" si="1686"/>
        <v>0.92759087480141567</v>
      </c>
      <c r="GP326" s="7">
        <f t="shared" ca="1" si="1687"/>
        <v>-0.15836010557064639</v>
      </c>
      <c r="GQ326" s="7">
        <f t="shared" ca="1" si="1688"/>
        <v>0</v>
      </c>
      <c r="GR326" s="7">
        <f t="shared" ca="1" si="1689"/>
        <v>0</v>
      </c>
      <c r="GS326" s="7" t="str">
        <f ca="1">IFERROR(IF(GS325+GR326&gt;GT$4,GS325,GS325+GR326),"")</f>
        <v/>
      </c>
      <c r="GT326" s="7">
        <f t="shared" ca="1" si="1833"/>
        <v>0</v>
      </c>
      <c r="GU326" s="7">
        <f t="shared" ca="1" si="1690"/>
        <v>0.21287072532512585</v>
      </c>
      <c r="GV326" s="7">
        <f t="shared" ca="1" si="1691"/>
        <v>0.55636004390564342</v>
      </c>
      <c r="GW326" s="7">
        <f t="shared" ca="1" si="1692"/>
        <v>1</v>
      </c>
      <c r="GX326" s="7" t="str">
        <f t="shared" ca="1" si="1693"/>
        <v>2</v>
      </c>
      <c r="GY326" s="7" t="str">
        <f ca="1">IFERROR(IF(GY325+GX326&gt;GZ$4,GY325,GY325+GX326),"")</f>
        <v/>
      </c>
      <c r="GZ326" s="7">
        <f t="shared" ca="1" si="1834"/>
        <v>0</v>
      </c>
      <c r="HA326" s="7">
        <f t="shared" ca="1" si="1694"/>
        <v>0.33029394795250877</v>
      </c>
      <c r="HB326" s="7">
        <f t="shared" ca="1" si="1695"/>
        <v>0.4389368212782605</v>
      </c>
      <c r="HC326" s="7">
        <f t="shared" ca="1" si="1696"/>
        <v>1</v>
      </c>
      <c r="HD326" s="7" t="str">
        <f t="shared" ca="1" si="1697"/>
        <v>2</v>
      </c>
      <c r="HE326" s="7" t="str">
        <f ca="1">IFERROR(IF(HE325+HD326&gt;HF$4,HE325,HE325+HD326),"")</f>
        <v/>
      </c>
      <c r="HF326" s="7">
        <f t="shared" ca="1" si="1835"/>
        <v>0</v>
      </c>
      <c r="HG326" s="7">
        <f t="shared" ca="1" si="1698"/>
        <v>0.22742601486614833</v>
      </c>
      <c r="HH326" s="7">
        <f t="shared" ca="1" si="1699"/>
        <v>0.54180475436462094</v>
      </c>
      <c r="HI326" s="7">
        <f t="shared" ca="1" si="1700"/>
        <v>1</v>
      </c>
      <c r="HJ326" s="7" t="str">
        <f t="shared" ca="1" si="1701"/>
        <v>2</v>
      </c>
      <c r="HK326" s="7" t="str">
        <f ca="1">IFERROR(IF(HK325+HJ326&gt;HL$4,HK325,HK325+HJ326),"")</f>
        <v/>
      </c>
      <c r="HL326" s="7">
        <f t="shared" ca="1" si="1836"/>
        <v>0</v>
      </c>
      <c r="HM326" s="7">
        <f t="shared" ca="1" si="1702"/>
        <v>0.9189522791727408</v>
      </c>
      <c r="HN326" s="7">
        <f t="shared" ca="1" si="1703"/>
        <v>-0.14972150994197153</v>
      </c>
      <c r="HO326" s="7">
        <f t="shared" ca="1" si="1704"/>
        <v>0</v>
      </c>
      <c r="HP326" s="7">
        <f t="shared" ca="1" si="1705"/>
        <v>0</v>
      </c>
      <c r="HQ326" s="7" t="str">
        <f ca="1">IFERROR(IF(HQ325+HP326&gt;HR$4,HQ325,HQ325+HP326),"")</f>
        <v/>
      </c>
      <c r="HR326" s="7">
        <f t="shared" ca="1" si="1837"/>
        <v>0</v>
      </c>
      <c r="HS326" s="7">
        <f t="shared" ca="1" si="1706"/>
        <v>0.19847851173599473</v>
      </c>
      <c r="HT326" s="7">
        <f t="shared" ca="1" si="1707"/>
        <v>0.57075225749477454</v>
      </c>
      <c r="HU326" s="7">
        <f t="shared" ca="1" si="1708"/>
        <v>1</v>
      </c>
      <c r="HV326" s="7" t="str">
        <f t="shared" ca="1" si="1709"/>
        <v>2</v>
      </c>
      <c r="HW326" s="7" t="str">
        <f ca="1">IFERROR(IF(HW325+HV326&gt;HX$4,HW325,HW325+HV326),"")</f>
        <v/>
      </c>
      <c r="HX326" s="7">
        <f t="shared" ca="1" si="1838"/>
        <v>0</v>
      </c>
      <c r="HY326" s="7">
        <f t="shared" ca="1" si="1710"/>
        <v>0.46348664691568675</v>
      </c>
      <c r="HZ326" s="7">
        <f t="shared" ca="1" si="1711"/>
        <v>0.30574412231508252</v>
      </c>
      <c r="IA326" s="7">
        <f t="shared" ca="1" si="1712"/>
        <v>1</v>
      </c>
      <c r="IB326" s="7" t="str">
        <f t="shared" ca="1" si="1713"/>
        <v>2</v>
      </c>
      <c r="IC326" s="7" t="str">
        <f ca="1">IFERROR(IF(IC325+IB326&gt;ID$4,IC325,IC325+IB326),"")</f>
        <v/>
      </c>
      <c r="ID326" s="7">
        <f t="shared" ca="1" si="1839"/>
        <v>0</v>
      </c>
      <c r="IE326" s="7">
        <f t="shared" ca="1" si="1714"/>
        <v>2.4663273734127911E-3</v>
      </c>
      <c r="IF326" s="7">
        <f t="shared" ca="1" si="1715"/>
        <v>0.76676444185735648</v>
      </c>
      <c r="IG326" s="7">
        <f t="shared" ca="1" si="1716"/>
        <v>1</v>
      </c>
      <c r="IH326" s="7" t="str">
        <f t="shared" ca="1" si="1717"/>
        <v>2</v>
      </c>
      <c r="II326" s="7" t="str">
        <f ca="1">IFERROR(IF(II325+IH326&gt;IJ$4,II325,II325+IH326),"")</f>
        <v/>
      </c>
      <c r="IJ326" s="7">
        <f t="shared" ca="1" si="1840"/>
        <v>0</v>
      </c>
      <c r="IK326" s="7">
        <f t="shared" ca="1" si="1718"/>
        <v>0.52527300094172935</v>
      </c>
      <c r="IL326" s="7">
        <f t="shared" ca="1" si="1719"/>
        <v>0.24395776828903992</v>
      </c>
      <c r="IM326" s="7">
        <f t="shared" ca="1" si="1720"/>
        <v>1</v>
      </c>
      <c r="IN326" s="7" t="str">
        <f t="shared" ca="1" si="1721"/>
        <v>2</v>
      </c>
      <c r="IO326" s="7" t="str">
        <f ca="1">IFERROR(IF(IO325+IN326&gt;IP$4,IO325,IO325+IN326),"")</f>
        <v/>
      </c>
      <c r="IP326" s="7">
        <f t="shared" ca="1" si="1841"/>
        <v>0</v>
      </c>
      <c r="IQ326" s="7">
        <f t="shared" ca="1" si="1722"/>
        <v>0.89841432427014722</v>
      </c>
      <c r="IR326" s="7">
        <f t="shared" ca="1" si="1723"/>
        <v>-0.12918355503937795</v>
      </c>
      <c r="IS326" s="7">
        <f t="shared" ca="1" si="1724"/>
        <v>0</v>
      </c>
      <c r="IT326" s="7">
        <f t="shared" ca="1" si="1725"/>
        <v>0</v>
      </c>
      <c r="IU326" s="7" t="str">
        <f ca="1">IFERROR(IF(IU325+IT326&gt;IV$4,IU325,IU325+IT326),"")</f>
        <v/>
      </c>
      <c r="IV326" s="7">
        <f t="shared" ca="1" si="1842"/>
        <v>0</v>
      </c>
      <c r="IW326" s="7">
        <f t="shared" ca="1" si="1726"/>
        <v>0.44775827575085425</v>
      </c>
      <c r="IX326" s="7">
        <f t="shared" ca="1" si="1727"/>
        <v>0.32147249347991502</v>
      </c>
      <c r="IY326" s="7">
        <f t="shared" ca="1" si="1728"/>
        <v>1</v>
      </c>
      <c r="IZ326" s="7" t="str">
        <f t="shared" ca="1" si="1729"/>
        <v>2</v>
      </c>
      <c r="JA326" s="7" t="str">
        <f ca="1">IFERROR(IF(JA325+IZ326&gt;JB$4,JA325,JA325+IZ326),"")</f>
        <v/>
      </c>
      <c r="JB326" s="7">
        <f t="shared" ca="1" si="1843"/>
        <v>0</v>
      </c>
      <c r="JC326" s="7">
        <f t="shared" ca="1" si="1730"/>
        <v>0.2760316257487192</v>
      </c>
      <c r="JD326" s="7">
        <f t="shared" ca="1" si="1731"/>
        <v>0.49319914348205007</v>
      </c>
      <c r="JE326" s="7">
        <f t="shared" ca="1" si="1732"/>
        <v>1</v>
      </c>
      <c r="JF326" s="7" t="str">
        <f t="shared" ca="1" si="1733"/>
        <v>2</v>
      </c>
      <c r="JG326" s="7" t="str">
        <f ca="1">IFERROR(IF(JG325+JF326&gt;JH$4,JG325,JG325+JF326),"")</f>
        <v/>
      </c>
      <c r="JH326" s="7">
        <f t="shared" ca="1" si="1844"/>
        <v>0</v>
      </c>
      <c r="JI326" s="7">
        <f t="shared" ca="1" si="1734"/>
        <v>0.24257240037412076</v>
      </c>
      <c r="JJ326" s="7">
        <f t="shared" ca="1" si="1735"/>
        <v>0.52665836885664852</v>
      </c>
      <c r="JK326" s="7">
        <f t="shared" ca="1" si="1736"/>
        <v>1</v>
      </c>
      <c r="JL326" s="7" t="str">
        <f t="shared" ca="1" si="1737"/>
        <v>2</v>
      </c>
      <c r="JM326" s="7" t="str">
        <f ca="1">IFERROR(IF(JM325+JL326&gt;JN$4,JM325,JM325+JL326),"")</f>
        <v/>
      </c>
      <c r="JN326" s="7">
        <f t="shared" ca="1" si="1845"/>
        <v>0</v>
      </c>
      <c r="JO326" s="7">
        <f t="shared" ca="1" si="1738"/>
        <v>0.17767172954808419</v>
      </c>
      <c r="JP326" s="7">
        <f t="shared" ca="1" si="1739"/>
        <v>0.59155903968268508</v>
      </c>
      <c r="JQ326" s="7">
        <f t="shared" ca="1" si="1740"/>
        <v>1</v>
      </c>
      <c r="JR326" s="7" t="str">
        <f t="shared" ca="1" si="1741"/>
        <v>2</v>
      </c>
      <c r="JS326" s="7" t="str">
        <f ca="1">IFERROR(IF(JS325+JR326&gt;JT$4,JS325,JS325+JR326),"")</f>
        <v/>
      </c>
      <c r="JT326" s="7">
        <f t="shared" ca="1" si="1846"/>
        <v>0</v>
      </c>
      <c r="JU326" s="7">
        <f t="shared" ca="1" si="1742"/>
        <v>0.32747243042236451</v>
      </c>
      <c r="JV326" s="7">
        <f t="shared" ca="1" si="1743"/>
        <v>0.44175833880840476</v>
      </c>
      <c r="JW326" s="7">
        <f t="shared" ca="1" si="1744"/>
        <v>1</v>
      </c>
      <c r="JX326" s="7" t="str">
        <f t="shared" ca="1" si="1745"/>
        <v>2</v>
      </c>
      <c r="JY326" s="7" t="str">
        <f ca="1">IFERROR(IF(JY325+JX326&gt;JZ$4,JY325,JY325+JX326),"")</f>
        <v/>
      </c>
      <c r="JZ326" s="7">
        <f t="shared" ca="1" si="1847"/>
        <v>0</v>
      </c>
      <c r="KA326" s="7">
        <f t="shared" ca="1" si="1746"/>
        <v>0.72565241193099206</v>
      </c>
      <c r="KB326" s="7">
        <f t="shared" ca="1" si="1747"/>
        <v>4.3578357299777215E-2</v>
      </c>
      <c r="KC326" s="7">
        <f t="shared" ca="1" si="1748"/>
        <v>1</v>
      </c>
      <c r="KD326" s="7" t="str">
        <f t="shared" ca="1" si="1749"/>
        <v>2</v>
      </c>
      <c r="KE326" s="7" t="str">
        <f ca="1">IFERROR(IF(KE325+KD326&gt;KF$4,KE325,KE325+KD326),"")</f>
        <v/>
      </c>
      <c r="KF326" s="7">
        <f t="shared" ca="1" si="1848"/>
        <v>0</v>
      </c>
      <c r="KG326" s="7">
        <f t="shared" ca="1" si="1750"/>
        <v>0.58278096682192837</v>
      </c>
      <c r="KH326" s="7">
        <f t="shared" ca="1" si="1751"/>
        <v>0.1864498024088409</v>
      </c>
      <c r="KI326" s="7">
        <f t="shared" ca="1" si="1752"/>
        <v>1</v>
      </c>
      <c r="KJ326" s="7" t="str">
        <f t="shared" ca="1" si="1753"/>
        <v>2</v>
      </c>
      <c r="KK326" s="7" t="str">
        <f ca="1">IFERROR(IF(KK325+KJ326&gt;KL$4,KK325,KK325+KJ326),"")</f>
        <v/>
      </c>
      <c r="KL326" s="7">
        <f t="shared" ca="1" si="1849"/>
        <v>0</v>
      </c>
      <c r="KM326" s="7">
        <f t="shared" ca="1" si="1754"/>
        <v>0.30384247821557897</v>
      </c>
      <c r="KN326" s="7">
        <f t="shared" ca="1" si="1755"/>
        <v>0.4653882910151903</v>
      </c>
      <c r="KO326" s="7">
        <f t="shared" ca="1" si="1756"/>
        <v>1</v>
      </c>
      <c r="KP326" s="7" t="str">
        <f t="shared" ca="1" si="1757"/>
        <v>2</v>
      </c>
      <c r="KQ326" s="7" t="str">
        <f ca="1">IFERROR(IF(KQ325+KP326&gt;KR$4,KQ325,KQ325+KP326),"")</f>
        <v/>
      </c>
      <c r="KR326" s="7">
        <f t="shared" ca="1" si="1850"/>
        <v>0</v>
      </c>
      <c r="KS326" s="7">
        <f t="shared" ca="1" si="1758"/>
        <v>0.67267083938679983</v>
      </c>
      <c r="KT326" s="7">
        <f t="shared" ca="1" si="1759"/>
        <v>9.6559929843969439E-2</v>
      </c>
      <c r="KU326" s="7">
        <f t="shared" ca="1" si="1760"/>
        <v>1</v>
      </c>
      <c r="KV326" s="7" t="str">
        <f t="shared" ca="1" si="1761"/>
        <v>2</v>
      </c>
      <c r="KW326" s="7" t="str">
        <f ca="1">IFERROR(IF(KW325+KV326&gt;KX$4,KW325,KW325+KV326),"")</f>
        <v/>
      </c>
      <c r="KX326" s="7">
        <f t="shared" ca="1" si="1851"/>
        <v>0</v>
      </c>
      <c r="KY326" s="7">
        <f t="shared" ca="1" si="1762"/>
        <v>0.56171741399120445</v>
      </c>
      <c r="KZ326" s="7">
        <f t="shared" ca="1" si="1763"/>
        <v>0.20751335523956482</v>
      </c>
      <c r="LA326" s="7">
        <f t="shared" ca="1" si="1764"/>
        <v>1</v>
      </c>
      <c r="LB326" s="7" t="str">
        <f t="shared" ca="1" si="1765"/>
        <v>2</v>
      </c>
      <c r="LC326" s="7" t="str">
        <f ca="1">IFERROR(IF(LC325+LB326&gt;LD$4,LC325,LC325+LB326),"")</f>
        <v/>
      </c>
      <c r="LD326" s="7">
        <f t="shared" ca="1" si="1852"/>
        <v>0</v>
      </c>
      <c r="LE326" s="7">
        <f t="shared" ca="1" si="1766"/>
        <v>0.71144548897253557</v>
      </c>
      <c r="LF326" s="7">
        <f t="shared" ca="1" si="1767"/>
        <v>5.7785280258233707E-2</v>
      </c>
      <c r="LG326" s="7">
        <f t="shared" ca="1" si="1768"/>
        <v>1</v>
      </c>
      <c r="LH326" s="7" t="str">
        <f t="shared" ca="1" si="1769"/>
        <v>2</v>
      </c>
      <c r="LI326" s="7" t="str">
        <f ca="1">IFERROR(IF(LI325+LH326&gt;LJ$4,LI325,LI325+LH326),"")</f>
        <v/>
      </c>
      <c r="LJ326" s="7">
        <f t="shared" ca="1" si="1853"/>
        <v>0</v>
      </c>
      <c r="LK326" s="7">
        <f t="shared" ca="1" si="1770"/>
        <v>8.5350762960818449E-2</v>
      </c>
      <c r="LL326" s="7">
        <f t="shared" ca="1" si="1771"/>
        <v>0.68388000626995082</v>
      </c>
      <c r="LM326" s="7">
        <f t="shared" ca="1" si="1772"/>
        <v>1</v>
      </c>
      <c r="LN326" s="7" t="str">
        <f t="shared" ca="1" si="1773"/>
        <v>2</v>
      </c>
      <c r="LO326" s="7" t="str">
        <f ca="1">IFERROR(IF(LO325+LN326&gt;LP$4,LO325,LO325+LN326),"")</f>
        <v/>
      </c>
      <c r="LP326" s="7">
        <f t="shared" ca="1" si="1854"/>
        <v>0</v>
      </c>
      <c r="LQ326" s="7">
        <f t="shared" ca="1" si="1774"/>
        <v>0.57558701632743536</v>
      </c>
      <c r="LR326" s="7">
        <f t="shared" ca="1" si="1775"/>
        <v>0.19364375290333391</v>
      </c>
      <c r="LS326" s="7">
        <f t="shared" ca="1" si="1776"/>
        <v>1</v>
      </c>
      <c r="LT326" s="7" t="str">
        <f t="shared" ca="1" si="1777"/>
        <v>2</v>
      </c>
      <c r="LU326" s="7" t="str">
        <f ca="1">IFERROR(IF(LU325+LT326&gt;LV$4,LU325,LU325+LT326),"")</f>
        <v/>
      </c>
      <c r="LV326" s="7">
        <f t="shared" ca="1" si="1855"/>
        <v>0</v>
      </c>
      <c r="LW326" s="7">
        <f t="shared" ca="1" si="1778"/>
        <v>0.83148874185112209</v>
      </c>
      <c r="LX326" s="7">
        <f t="shared" ca="1" si="1779"/>
        <v>-6.2257972620352819E-2</v>
      </c>
      <c r="LY326" s="7">
        <f t="shared" ca="1" si="1780"/>
        <v>0</v>
      </c>
      <c r="LZ326" s="7">
        <f t="shared" ca="1" si="1781"/>
        <v>0</v>
      </c>
      <c r="MA326" s="7" t="str">
        <f ca="1">IFERROR(IF(MA325+LZ326&gt;MB$4,MA325,MA325+LZ326),"")</f>
        <v/>
      </c>
      <c r="MB326" s="7">
        <f t="shared" ca="1" si="1856"/>
        <v>0</v>
      </c>
      <c r="MC326" s="7">
        <f t="shared" ca="1" si="1782"/>
        <v>0.7299930171721557</v>
      </c>
      <c r="MD326" s="7">
        <f t="shared" ca="1" si="1783"/>
        <v>3.9237752058613573E-2</v>
      </c>
      <c r="ME326" s="7">
        <f t="shared" ca="1" si="1784"/>
        <v>1</v>
      </c>
      <c r="MF326" s="7" t="str">
        <f t="shared" ca="1" si="1785"/>
        <v>2</v>
      </c>
      <c r="MG326" s="7" t="str">
        <f ca="1">IFERROR(IF(MG325+MF326&gt;MH$4,MG325,MG325+MF326),"")</f>
        <v/>
      </c>
      <c r="MH326" s="7">
        <f t="shared" ca="1" si="1857"/>
        <v>0</v>
      </c>
      <c r="MI326" s="7">
        <f t="shared" ca="1" si="1786"/>
        <v>0.1641257232193104</v>
      </c>
      <c r="MJ326" s="7">
        <f t="shared" ca="1" si="1787"/>
        <v>0.60510504601145887</v>
      </c>
      <c r="MK326" s="7">
        <f t="shared" ca="1" si="1788"/>
        <v>1</v>
      </c>
      <c r="ML326" s="7" t="str">
        <f t="shared" ca="1" si="1789"/>
        <v>2</v>
      </c>
      <c r="MM326" s="7" t="str">
        <f ca="1">IFERROR(IF(MM325+ML326&gt;MN$4,MM325,MM325+ML326),"")</f>
        <v/>
      </c>
      <c r="MN326" s="7">
        <f t="shared" ca="1" si="1858"/>
        <v>0</v>
      </c>
      <c r="MO326" s="7">
        <f t="shared" ca="1" si="1790"/>
        <v>0.3915832442857794</v>
      </c>
      <c r="MP326" s="7">
        <f t="shared" ca="1" si="1791"/>
        <v>0.37764752494498988</v>
      </c>
      <c r="MQ326" s="7">
        <f t="shared" ca="1" si="1792"/>
        <v>1</v>
      </c>
      <c r="MR326" s="7" t="str">
        <f t="shared" ca="1" si="1793"/>
        <v>2</v>
      </c>
      <c r="MS326" s="7" t="str">
        <f ca="1">IFERROR(IF(MS325+MR326&gt;MT$4,MS325,MS325+MR326),"")</f>
        <v/>
      </c>
      <c r="MT326" s="7">
        <f t="shared" ca="1" si="1859"/>
        <v>0</v>
      </c>
      <c r="MU326" s="7">
        <f t="shared" ca="1" si="1794"/>
        <v>0.79399085847042461</v>
      </c>
      <c r="MV326" s="7">
        <f t="shared" ca="1" si="1795"/>
        <v>-2.4760089239655336E-2</v>
      </c>
      <c r="MW326" s="7">
        <f t="shared" ca="1" si="1796"/>
        <v>0</v>
      </c>
      <c r="MX326" s="7">
        <f t="shared" ca="1" si="1797"/>
        <v>0</v>
      </c>
      <c r="MY326" s="7" t="str">
        <f ca="1">IFERROR(IF(MY325+MX326&gt;MZ$4,MY325,MY325+MX326),"")</f>
        <v/>
      </c>
      <c r="MZ326" s="7">
        <f t="shared" ca="1" si="1860"/>
        <v>0</v>
      </c>
      <c r="NA326" s="7">
        <f t="shared" ca="1" si="1798"/>
        <v>0.72520995313436687</v>
      </c>
      <c r="NB326" s="7">
        <f t="shared" ca="1" si="1799"/>
        <v>4.4020816096402404E-2</v>
      </c>
      <c r="NC326" s="7">
        <f t="shared" ca="1" si="1800"/>
        <v>1</v>
      </c>
      <c r="ND326" s="7" t="str">
        <f t="shared" ca="1" si="1801"/>
        <v>2</v>
      </c>
      <c r="NE326" s="7" t="str">
        <f ca="1">IFERROR(IF(NE325+ND326&gt;NF$4,NE325,NE325+ND326),"")</f>
        <v/>
      </c>
      <c r="NF326" s="7">
        <f t="shared" ca="1" si="1861"/>
        <v>0</v>
      </c>
      <c r="NG326" s="7">
        <f t="shared" ca="1" si="1802"/>
        <v>0.9854267801971055</v>
      </c>
      <c r="NH326" s="7">
        <f t="shared" ca="1" si="1803"/>
        <v>-0.21619601096633623</v>
      </c>
      <c r="NI326" s="7">
        <f t="shared" ca="1" si="1804"/>
        <v>0</v>
      </c>
      <c r="NJ326" s="7">
        <f t="shared" ca="1" si="1805"/>
        <v>0</v>
      </c>
      <c r="NK326" s="7" t="str">
        <f ca="1">IFERROR(IF(NK325+NJ326&gt;NL$4,NK325,NK325+NJ326),"")</f>
        <v/>
      </c>
      <c r="NL326" s="7">
        <f t="shared" ca="1" si="1862"/>
        <v>0</v>
      </c>
      <c r="NM326" s="7">
        <f t="shared" ca="1" si="1806"/>
        <v>0.30394868395903929</v>
      </c>
      <c r="NN326" s="7">
        <f t="shared" ca="1" si="1807"/>
        <v>0.46528208527172998</v>
      </c>
      <c r="NO326" s="7">
        <f t="shared" ca="1" si="1808"/>
        <v>1</v>
      </c>
      <c r="NP326" s="7" t="str">
        <f t="shared" ca="1" si="1809"/>
        <v>2</v>
      </c>
      <c r="NQ326" s="7" t="str">
        <f ca="1">IFERROR(IF(NQ325+NP326&gt;NR$4,NQ325,NQ325+NP326),"")</f>
        <v/>
      </c>
      <c r="NR326" s="7">
        <f t="shared" ca="1" si="1863"/>
        <v>0</v>
      </c>
      <c r="NT326">
        <v>328</v>
      </c>
      <c r="NU326" s="7" t="s">
        <v>19</v>
      </c>
      <c r="NV326" s="7" t="str">
        <f t="shared" ca="1" si="1598"/>
        <v/>
      </c>
      <c r="NW326" s="7" t="str">
        <f t="shared" ca="1" si="1810"/>
        <v/>
      </c>
      <c r="NX326" t="str">
        <f ca="1">IFERROR(VLOOKUP(NT326,$K$3:$AK$568,8,FALSE),"")</f>
        <v/>
      </c>
      <c r="NY326" t="str">
        <f ca="1">IFERROR(VLOOKUP(NT326,$K$3:$AK$568,9,FALSE),"")</f>
        <v/>
      </c>
      <c r="NZ326" s="7" t="str">
        <f ca="1">IFERROR(VLOOKUP(NT326,$K$3:$AK$568,27,FALSE),"")</f>
        <v/>
      </c>
      <c r="OB326">
        <v>328</v>
      </c>
      <c r="OC326" s="7" t="s">
        <v>19</v>
      </c>
      <c r="OD326" t="e">
        <f t="shared" ca="1" si="1864"/>
        <v>#N/A</v>
      </c>
      <c r="OE326" s="7" t="str">
        <f t="shared" ca="1" si="1865"/>
        <v/>
      </c>
      <c r="OF326" s="7" t="str">
        <f t="shared" ca="1" si="1866"/>
        <v/>
      </c>
      <c r="OG326" t="str">
        <f t="shared" ca="1" si="1867"/>
        <v/>
      </c>
      <c r="OI326">
        <v>328</v>
      </c>
      <c r="OJ326" s="7" t="s">
        <v>19</v>
      </c>
      <c r="OK326" s="7" t="str">
        <f t="shared" ca="1" si="1868"/>
        <v/>
      </c>
      <c r="OL326" s="7" t="str">
        <f t="shared" ca="1" si="1869"/>
        <v/>
      </c>
      <c r="OM326" t="str">
        <f ca="1">IFERROR(VLOOKUP(OI326,$L$3:$AK$568,7,FALSE),"")</f>
        <v/>
      </c>
      <c r="ON326" t="str">
        <f ca="1">IFERROR(VLOOKUP(OI326,$L$3:$AK$568,8,FALSE),"")</f>
        <v/>
      </c>
      <c r="OO326" s="7" t="str">
        <f ca="1">IFERROR(VLOOKUP(OI326,$L$3:$AK$568,26,FALSE),"")</f>
        <v/>
      </c>
      <c r="OQ326">
        <v>328</v>
      </c>
      <c r="OR326" s="7" t="s">
        <v>19</v>
      </c>
      <c r="OS326" t="e">
        <f t="shared" ca="1" si="1870"/>
        <v>#N/A</v>
      </c>
      <c r="OT326" s="7" t="str">
        <f t="shared" ca="1" si="1871"/>
        <v/>
      </c>
      <c r="OU326" s="7" t="str">
        <f t="shared" ca="1" si="1872"/>
        <v/>
      </c>
      <c r="OV326" t="str">
        <f t="shared" ca="1" si="1873"/>
        <v/>
      </c>
      <c r="OX326">
        <v>328</v>
      </c>
      <c r="OY326" s="7" t="s">
        <v>19</v>
      </c>
      <c r="OZ326" s="7" t="str">
        <f t="shared" ca="1" si="1874"/>
        <v/>
      </c>
      <c r="PA326" s="7" t="str">
        <f t="shared" ca="1" si="1875"/>
        <v/>
      </c>
      <c r="PB326" t="str">
        <f ca="1">IFERROR(VLOOKUP(OX326,$M$3:$AK$568,6,FALSE),"")</f>
        <v/>
      </c>
      <c r="PC326" t="str">
        <f ca="1">IFERROR(VLOOKUP(OX326,$M$3:$AK$568,7,FALSE),"")</f>
        <v/>
      </c>
      <c r="PD326" s="7" t="str">
        <f ca="1">IFERROR(VLOOKUP(OX326,$M$3:$AK$568,25,FALSE),"")</f>
        <v/>
      </c>
      <c r="PF326">
        <v>328</v>
      </c>
      <c r="PG326" s="7" t="s">
        <v>19</v>
      </c>
      <c r="PH326" t="e">
        <f t="shared" ca="1" si="1876"/>
        <v>#N/A</v>
      </c>
      <c r="PI326" s="7" t="str">
        <f t="shared" ca="1" si="1877"/>
        <v/>
      </c>
      <c r="PJ326" s="7" t="str">
        <f t="shared" ca="1" si="1878"/>
        <v/>
      </c>
      <c r="PK326" t="str">
        <f t="shared" ca="1" si="1879"/>
        <v/>
      </c>
      <c r="PM326">
        <v>328</v>
      </c>
      <c r="PN326" s="7" t="s">
        <v>19</v>
      </c>
      <c r="PO326" s="202" t="str">
        <f t="shared" ca="1" si="1880"/>
        <v/>
      </c>
      <c r="PP326" s="7" t="str">
        <f t="shared" ca="1" si="1881"/>
        <v/>
      </c>
      <c r="PQ326" t="str">
        <f ca="1">IFERROR(VLOOKUP(PM326,$G$325:$R$409,12,FALSE),"")</f>
        <v/>
      </c>
      <c r="PR326" t="e">
        <f ca="1">VLOOKUP(PM326,$G$324:$Q$409,11,FALSE)</f>
        <v>#N/A</v>
      </c>
      <c r="PS326" s="7" t="str">
        <f ca="1">VLOOKUP(PQ326,$R$325:$Y$409,8,FALSE)</f>
        <v>- -</v>
      </c>
      <c r="PT326" s="7">
        <f ca="1">ReSt</f>
        <v>-4</v>
      </c>
      <c r="PU326" s="7" t="e">
        <f t="shared" ca="1" si="1882"/>
        <v>#N/A</v>
      </c>
      <c r="PV326" s="7" t="e">
        <f t="shared" ca="1" si="1883"/>
        <v>#N/A</v>
      </c>
      <c r="PW326" s="7" t="str">
        <f ca="1">VLOOKUP(PQ326,$R$325:$AK$409,8,FALSE)</f>
        <v>- -</v>
      </c>
      <c r="PX326" s="7"/>
      <c r="PY326">
        <v>328</v>
      </c>
      <c r="PZ326" s="7" t="s">
        <v>19</v>
      </c>
      <c r="QA326" t="str">
        <f t="shared" ca="1" si="1884"/>
        <v/>
      </c>
      <c r="QB326" s="7" t="str">
        <f t="shared" ca="1" si="1885"/>
        <v/>
      </c>
      <c r="QC326" s="7" t="str">
        <f t="shared" ca="1" si="1886"/>
        <v/>
      </c>
      <c r="QD326" t="str">
        <f t="shared" ca="1" si="1887"/>
        <v/>
      </c>
      <c r="QF326">
        <v>328</v>
      </c>
      <c r="QG326" s="7" t="s">
        <v>19</v>
      </c>
      <c r="QH326" s="7" t="str">
        <f t="shared" ca="1" si="1888"/>
        <v/>
      </c>
      <c r="QI326" s="7" t="e">
        <f t="shared" ca="1" si="1889"/>
        <v>#VALUE!</v>
      </c>
      <c r="QJ326" t="e">
        <f t="shared" ca="1" si="1890"/>
        <v>#N/A</v>
      </c>
      <c r="QK326" s="7" t="e">
        <f t="shared" ca="1" si="1891"/>
        <v>#N/A</v>
      </c>
      <c r="QM326">
        <v>328</v>
      </c>
      <c r="QN326" s="7" t="s">
        <v>19</v>
      </c>
      <c r="QO326" t="str">
        <f t="shared" ca="1" si="1892"/>
        <v/>
      </c>
      <c r="QP326" s="7" t="str">
        <f t="shared" ca="1" si="1893"/>
        <v/>
      </c>
      <c r="QQ326" t="str">
        <f t="shared" ca="1" si="1894"/>
        <v/>
      </c>
    </row>
    <row r="327" spans="1:459" x14ac:dyDescent="0.25">
      <c r="A327" s="240" t="str">
        <f>IF('Character Sheet'!$B$4="Creature","N","Y")</f>
        <v>Y</v>
      </c>
      <c r="C327" s="75"/>
      <c r="D327" s="76"/>
      <c r="F327" s="75">
        <v>3</v>
      </c>
      <c r="G327" s="76">
        <f t="shared" ref="G327:G409" ca="1" si="1897">IF(Y327="- -",G326,IF(Y327&gt;0,G326+1,G326))</f>
        <v>0</v>
      </c>
      <c r="I327" s="75" t="s">
        <v>1812</v>
      </c>
      <c r="J327" s="85"/>
      <c r="K327" s="85">
        <f t="shared" ca="1" si="1589"/>
        <v>7</v>
      </c>
      <c r="L327" s="85">
        <f t="shared" ca="1" si="1587"/>
        <v>7</v>
      </c>
      <c r="M327" s="70">
        <f t="shared" ca="1" si="1593"/>
        <v>18</v>
      </c>
      <c r="O327" s="222" t="str">
        <f t="shared" ca="1" si="1596"/>
        <v>- -</v>
      </c>
      <c r="Q327" s="7" t="s">
        <v>1755</v>
      </c>
      <c r="R327" s="9" t="str">
        <f ca="1">IFERROR(VLOOKUP(F327,INDIRECT(Calculations!$D$98),2,FALSE),"")</f>
        <v/>
      </c>
      <c r="S327" s="9" t="str">
        <f t="shared" ca="1" si="1895"/>
        <v/>
      </c>
      <c r="T327" s="61" t="str">
        <f ca="1">SUBSTITUTE(IFERROR(IFERROR(VLOOKUP(R327,'[1]Skill Statistics'!$A$3:$C$513,2,FALSE),VLOOKUP(Q327,'[1]Skill Statistics'!$A$3:$C$513,2,FALSE)),T326),"R*","ReSt")</f>
        <v>ReSt/ReSt</v>
      </c>
      <c r="U327" s="61" t="str">
        <f ca="1">IFERROR(IFERROR(VLOOKUP(R327,'[1]Skill Statistics'!$A$3:$C$513,3,FALSE),VLOOKUP(Q327,'[1]Skill Statistics'!$A$3:$C$513,3,FALSE)),U326)</f>
        <v>Me</v>
      </c>
      <c r="V327" s="61" t="str">
        <f ca="1">IF(R327="","- -",IF(ISNUMBER(SEARCH("Category",R327)),"- -",IFERROR(IFERROR(VLOOKUP(Q327,[1]Professions!$A$4:$AM$288,MATCH(Profession,[1]Professions!$A$1:$AM$1,0),FALSE),VLOOKUP(Q327,Calculations!$B$91:$I$95,8,FALSE)),"- -")))</f>
        <v>- -</v>
      </c>
      <c r="W327" s="60" t="str">
        <f t="shared" ca="1" si="1597"/>
        <v>- -</v>
      </c>
      <c r="X327" s="7" t="str">
        <f ca="1">IFERROR(VLOOKUP(R327,$BS$6:$NR$519,MATCH(ActualLevel,$BS$3:$NR$3,0),FALSE),"- -")</f>
        <v>- -</v>
      </c>
      <c r="Y327" s="7" t="str">
        <f t="shared" ca="1" si="1588"/>
        <v>- -</v>
      </c>
      <c r="Z327" s="7" t="str">
        <f ca="1">IFERROR(VLOOKUP(Y327,Charts!$BQ$2:$BR$52,2,FALSE),"- -")</f>
        <v>- -</v>
      </c>
      <c r="AA327" s="7">
        <f t="shared" ca="1" si="1599"/>
        <v>-1</v>
      </c>
      <c r="AB327" s="7" t="str">
        <f t="shared" ca="1" si="1584"/>
        <v>- -</v>
      </c>
      <c r="AC327" s="7"/>
      <c r="AD327" s="7"/>
      <c r="AE327" s="7"/>
      <c r="AF327" s="7"/>
      <c r="AG327" s="7"/>
      <c r="AH327" s="43"/>
      <c r="AI327" s="7"/>
      <c r="AJ327" s="7"/>
      <c r="AK327" s="7">
        <f t="shared" ca="1" si="1600"/>
        <v>-1</v>
      </c>
      <c r="AL327" s="7"/>
      <c r="AM327" s="69">
        <f>IFERROR(VLOOKUP(Q327,'[1]Skill Statistics'!$A$3:$AN$513,MATCH(Profession,'[1]Skill Statistics'!$A$2:$AN$2,0),FALSE),0)</f>
        <v>0</v>
      </c>
      <c r="AN327" s="85">
        <f>IFERROR(VLOOKUP(Q327,'[1]Skill Statistics'!$A$3:$BK$513,MATCH(Archetype,'[1]Skill Statistics'!$A$2:$BK$2,0),FALSE),0)</f>
        <v>0</v>
      </c>
      <c r="AO327" s="85">
        <f>IFERROR(VLOOKUP(Q327,'[1]Skill Statistics'!$A$3:$BB$513,MATCH(Race,'[1]Skill Statistics'!$A$2:$BB$2,0),FALSE),0)</f>
        <v>0</v>
      </c>
      <c r="AP327" s="85">
        <f t="shared" ca="1" si="1811"/>
        <v>-0.1</v>
      </c>
      <c r="AQ327" s="70"/>
      <c r="AS327" s="69">
        <f>IFERROR(VLOOKUP(Q327,'[1]Professional Skills'!$A$4:$AM$288,MATCH(Profession,'[1]Professional Skills'!$A$3:$AM$3,0),FALSE),"- -")</f>
        <v>0</v>
      </c>
      <c r="AT327" t="s">
        <v>1812</v>
      </c>
      <c r="AU327" s="7" t="str">
        <f t="shared" si="1586"/>
        <v/>
      </c>
      <c r="AV327" s="7">
        <f t="shared" ca="1" si="1585"/>
        <v>0</v>
      </c>
      <c r="AW327" t="str">
        <f t="shared" ref="AW327:AW390" si="1898">IF(AU327="x",AV327+AM327+AO327+AP327+AQ327,"")</f>
        <v/>
      </c>
      <c r="AX327" t="str">
        <f>IFERROR(_xlfn.RANK.EQ(AW327,$AW$5:$AW$568),"")</f>
        <v/>
      </c>
      <c r="AY327">
        <f t="shared" si="1595"/>
        <v>0</v>
      </c>
      <c r="AZ327" s="70" t="str">
        <f t="shared" si="1601"/>
        <v/>
      </c>
      <c r="BB327" s="69" t="str">
        <f>IFERROR(IF(Q327="Language",VLOOKUP(R327,[1]Cultures!$B$4:$N$218,MATCH(Culture,[1]Cultures!$B$3:$N$3,0),FALSE),VLOOKUP(Q327,[1]Cultures!$B$4:$O$212,MATCH(Culture,[1]Cultures!$B$3:$O$3,0),FALSE)),"- -")</f>
        <v>- -</v>
      </c>
      <c r="BC327" t="s">
        <v>1812</v>
      </c>
      <c r="BD327">
        <f t="shared" ref="BD327:BD442" ca="1" si="1899">IF(BC327="*",RAND(),0)</f>
        <v>0.91689566610272988</v>
      </c>
      <c r="BE327">
        <f t="shared" ca="1" si="1582"/>
        <v>0.8168956661027299</v>
      </c>
      <c r="BH327">
        <f t="shared" ca="1" si="1896"/>
        <v>2</v>
      </c>
      <c r="BI327" s="7">
        <f t="shared" ca="1" si="1602"/>
        <v>0</v>
      </c>
      <c r="BK327" s="7"/>
      <c r="BL327" s="70" t="str">
        <f t="shared" ca="1" si="1603"/>
        <v>- -</v>
      </c>
      <c r="BN327" s="69" t="str">
        <f ca="1">IFERROR(VLOOKUP(V327,Charts!$BT$2:$BV$14,3,FALSE),"- -")</f>
        <v>- -</v>
      </c>
      <c r="BO327" s="85" t="str">
        <f t="shared" ca="1" si="1812"/>
        <v>- -</v>
      </c>
      <c r="BP327" s="70" t="str">
        <f t="shared" ca="1" si="1583"/>
        <v>- -</v>
      </c>
      <c r="BR327" s="7">
        <v>326</v>
      </c>
      <c r="BS327" s="9" t="str">
        <f ca="1">VLOOKUP(BR327,$O$3:$R$568,4,FALSE)</f>
        <v>Mind's Door</v>
      </c>
      <c r="BT327" s="7" t="str">
        <f ca="1">VLOOKUP(BS327,$R$3:$V$568,5,FALSE)</f>
        <v>6 / 8</v>
      </c>
      <c r="BU327" s="7">
        <f ca="1">VLOOKUP(BT327,Charts!$BT$2:$BV$14,3,FALSE)</f>
        <v>0.38461538461538464</v>
      </c>
      <c r="BV327" s="7" t="str">
        <f t="shared" ca="1" si="1604"/>
        <v>6</v>
      </c>
      <c r="BW327" s="7" t="str">
        <f t="shared" ca="1" si="1605"/>
        <v>8</v>
      </c>
      <c r="BY327" s="7">
        <f t="shared" ca="1" si="1606"/>
        <v>0.13759612391247644</v>
      </c>
      <c r="BZ327" s="7">
        <f t="shared" ca="1" si="1607"/>
        <v>0.24701926070290819</v>
      </c>
      <c r="CA327" s="7">
        <f t="shared" ca="1" si="1608"/>
        <v>1</v>
      </c>
      <c r="CB327" s="7" t="str">
        <f t="shared" ca="1" si="1609"/>
        <v>6</v>
      </c>
      <c r="CC327" s="7" t="str">
        <f ca="1">IFERROR(IF(CC326+CB327&gt;CD$4,CC326,CC326+CB327),"")</f>
        <v/>
      </c>
      <c r="CD327" s="7">
        <f t="shared" ca="1" si="1813"/>
        <v>0</v>
      </c>
      <c r="CE327" s="7">
        <f t="shared" ca="1" si="1610"/>
        <v>0.29968341509150198</v>
      </c>
      <c r="CF327" s="7">
        <f t="shared" ca="1" si="1611"/>
        <v>8.4931969523882656E-2</v>
      </c>
      <c r="CG327" s="7">
        <f t="shared" ca="1" si="1612"/>
        <v>1</v>
      </c>
      <c r="CH327" s="7" t="str">
        <f t="shared" ca="1" si="1613"/>
        <v>6</v>
      </c>
      <c r="CI327" s="7" t="str">
        <f ca="1">IFERROR(IF(CI326+CH327&gt;CJ$4,CI326,CI326+CH327),"")</f>
        <v/>
      </c>
      <c r="CJ327" s="7">
        <f t="shared" ca="1" si="1814"/>
        <v>0</v>
      </c>
      <c r="CK327" s="7">
        <f t="shared" ca="1" si="1614"/>
        <v>0.99111676664756621</v>
      </c>
      <c r="CL327" s="7">
        <f t="shared" ca="1" si="1615"/>
        <v>-0.60650138203218162</v>
      </c>
      <c r="CM327" s="7">
        <f t="shared" ca="1" si="1616"/>
        <v>0</v>
      </c>
      <c r="CN327" s="7">
        <f t="shared" ca="1" si="1617"/>
        <v>0</v>
      </c>
      <c r="CO327" s="7" t="str">
        <f ca="1">IFERROR(IF(CO326+CN327&gt;CP$4,CO326,CO326+CN327),"")</f>
        <v/>
      </c>
      <c r="CP327" s="7">
        <f t="shared" ca="1" si="1815"/>
        <v>0</v>
      </c>
      <c r="CQ327" s="7">
        <f t="shared" ca="1" si="1618"/>
        <v>0.97322773151898612</v>
      </c>
      <c r="CR327" s="7">
        <f t="shared" ca="1" si="1619"/>
        <v>-0.58861234690360154</v>
      </c>
      <c r="CS327" s="7">
        <f t="shared" ca="1" si="1620"/>
        <v>0</v>
      </c>
      <c r="CT327" s="7">
        <f t="shared" ca="1" si="1621"/>
        <v>0</v>
      </c>
      <c r="CU327" s="7" t="str">
        <f ca="1">IFERROR(IF(CU326+CT327&gt;CV$4,CU326,CU326+CT327),"")</f>
        <v/>
      </c>
      <c r="CV327" s="7">
        <f t="shared" ca="1" si="1816"/>
        <v>0</v>
      </c>
      <c r="CW327" s="7">
        <f t="shared" ca="1" si="1622"/>
        <v>0.5250958089902048</v>
      </c>
      <c r="CX327" s="7">
        <f t="shared" ca="1" si="1623"/>
        <v>-0.14048042437482017</v>
      </c>
      <c r="CY327" s="7">
        <f t="shared" ca="1" si="1624"/>
        <v>0</v>
      </c>
      <c r="CZ327" s="7">
        <f t="shared" ca="1" si="1625"/>
        <v>0</v>
      </c>
      <c r="DA327" s="7" t="str">
        <f ca="1">IFERROR(IF(DA326+CZ327&gt;DB$4,DA326,DA326+CZ327),"")</f>
        <v/>
      </c>
      <c r="DB327" s="7">
        <f t="shared" ca="1" si="1817"/>
        <v>0</v>
      </c>
      <c r="DC327" s="7">
        <f t="shared" ca="1" si="1626"/>
        <v>0.4132647018432366</v>
      </c>
      <c r="DD327" s="7">
        <f t="shared" ca="1" si="1627"/>
        <v>-2.8649317227851967E-2</v>
      </c>
      <c r="DE327" s="7">
        <f t="shared" ca="1" si="1628"/>
        <v>0</v>
      </c>
      <c r="DF327" s="7">
        <f t="shared" ca="1" si="1629"/>
        <v>0</v>
      </c>
      <c r="DG327" s="7" t="str">
        <f ca="1">IFERROR(IF(DG326+DF327&gt;DH$4,DG326,DG326+DF327),"")</f>
        <v/>
      </c>
      <c r="DH327" s="7">
        <f t="shared" ca="1" si="1818"/>
        <v>0</v>
      </c>
      <c r="DI327" s="7">
        <f t="shared" ca="1" si="1630"/>
        <v>0.36976570361157934</v>
      </c>
      <c r="DJ327" s="7">
        <f t="shared" ca="1" si="1631"/>
        <v>1.4849681003805293E-2</v>
      </c>
      <c r="DK327" s="7">
        <f t="shared" ca="1" si="1632"/>
        <v>1</v>
      </c>
      <c r="DL327" s="7" t="str">
        <f t="shared" ca="1" si="1633"/>
        <v>6</v>
      </c>
      <c r="DM327" s="7" t="str">
        <f ca="1">IFERROR(IF(DM326+DL327&gt;DN$4,DM326,DM326+DL327),"")</f>
        <v/>
      </c>
      <c r="DN327" s="7">
        <f t="shared" ca="1" si="1819"/>
        <v>0</v>
      </c>
      <c r="DO327" s="7">
        <f t="shared" ca="1" si="1634"/>
        <v>0.83293696279033469</v>
      </c>
      <c r="DP327" s="7">
        <f t="shared" ca="1" si="1635"/>
        <v>-0.44832157817495005</v>
      </c>
      <c r="DQ327" s="7">
        <f t="shared" ca="1" si="1636"/>
        <v>0</v>
      </c>
      <c r="DR327" s="7">
        <f t="shared" ca="1" si="1637"/>
        <v>0</v>
      </c>
      <c r="DS327" s="7" t="str">
        <f ca="1">IFERROR(IF(DS326+DR327&gt;DT$4,DS326,DS326+DR327),"")</f>
        <v/>
      </c>
      <c r="DT327" s="7">
        <f t="shared" ca="1" si="1820"/>
        <v>0</v>
      </c>
      <c r="DU327" s="7">
        <f t="shared" ca="1" si="1638"/>
        <v>0.79657812022067531</v>
      </c>
      <c r="DV327" s="7">
        <f t="shared" ca="1" si="1639"/>
        <v>-0.41196273560529068</v>
      </c>
      <c r="DW327" s="7">
        <f t="shared" ca="1" si="1640"/>
        <v>0</v>
      </c>
      <c r="DX327" s="7">
        <f t="shared" ca="1" si="1641"/>
        <v>0</v>
      </c>
      <c r="DY327" s="7" t="str">
        <f ca="1">IFERROR(IF(DY326+DX327&gt;DZ$4,DY326,DY326+DX327),"")</f>
        <v/>
      </c>
      <c r="DZ327" s="7">
        <f t="shared" ca="1" si="1821"/>
        <v>0</v>
      </c>
      <c r="EA327" s="7">
        <f t="shared" ca="1" si="1642"/>
        <v>3.5167068870329388E-2</v>
      </c>
      <c r="EB327" s="7">
        <f t="shared" ca="1" si="1643"/>
        <v>0.34944831574505525</v>
      </c>
      <c r="EC327" s="7">
        <f t="shared" ca="1" si="1644"/>
        <v>1</v>
      </c>
      <c r="ED327" s="7" t="str">
        <f t="shared" ca="1" si="1645"/>
        <v>6</v>
      </c>
      <c r="EE327" s="7" t="str">
        <f ca="1">IFERROR(IF(EE326+ED327&gt;EF$4,EE326,EE326+ED327),"")</f>
        <v/>
      </c>
      <c r="EF327" s="7">
        <f t="shared" ca="1" si="1822"/>
        <v>0</v>
      </c>
      <c r="EG327" s="7">
        <f t="shared" ca="1" si="1646"/>
        <v>4.8589446179895579E-2</v>
      </c>
      <c r="EH327" s="7">
        <f t="shared" ca="1" si="1647"/>
        <v>0.33602593843548906</v>
      </c>
      <c r="EI327" s="7">
        <f t="shared" ca="1" si="1648"/>
        <v>1</v>
      </c>
      <c r="EJ327" s="7" t="str">
        <f t="shared" ca="1" si="1649"/>
        <v>6</v>
      </c>
      <c r="EK327" s="7" t="str">
        <f ca="1">IFERROR(IF(EK326+EJ327&gt;EL$4,EK326,EK326+EJ327),"")</f>
        <v/>
      </c>
      <c r="EL327" s="7">
        <f t="shared" ca="1" si="1823"/>
        <v>0</v>
      </c>
      <c r="EM327" s="7">
        <f t="shared" ca="1" si="1650"/>
        <v>0.33862354225398184</v>
      </c>
      <c r="EN327" s="7">
        <f t="shared" ca="1" si="1651"/>
        <v>4.5991842361402802E-2</v>
      </c>
      <c r="EO327" s="7">
        <f t="shared" ca="1" si="1652"/>
        <v>1</v>
      </c>
      <c r="EP327" s="7" t="str">
        <f t="shared" ca="1" si="1653"/>
        <v>6</v>
      </c>
      <c r="EQ327" s="7" t="str">
        <f ca="1">IFERROR(IF(EQ326+EP327&gt;ER$4,EQ326,EQ326+EP327),"")</f>
        <v/>
      </c>
      <c r="ER327" s="7">
        <f t="shared" ca="1" si="1824"/>
        <v>0</v>
      </c>
      <c r="ES327" s="7">
        <f t="shared" ca="1" si="1654"/>
        <v>0.36227712936061618</v>
      </c>
      <c r="ET327" s="7">
        <f t="shared" ca="1" si="1655"/>
        <v>2.2338255254768458E-2</v>
      </c>
      <c r="EU327" s="7">
        <f t="shared" ca="1" si="1656"/>
        <v>1</v>
      </c>
      <c r="EV327" s="7" t="str">
        <f t="shared" ca="1" si="1657"/>
        <v>6</v>
      </c>
      <c r="EW327" s="7" t="str">
        <f ca="1">IFERROR(IF(EW326+EV327&gt;EX$4,EW326,EW326+EV327),"")</f>
        <v/>
      </c>
      <c r="EX327" s="7">
        <f t="shared" ca="1" si="1825"/>
        <v>0</v>
      </c>
      <c r="EY327" s="7">
        <f t="shared" ca="1" si="1658"/>
        <v>0.5369207519465472</v>
      </c>
      <c r="EZ327" s="7">
        <f t="shared" ca="1" si="1659"/>
        <v>-0.15230536733116257</v>
      </c>
      <c r="FA327" s="7">
        <f t="shared" ca="1" si="1660"/>
        <v>0</v>
      </c>
      <c r="FB327" s="7">
        <f t="shared" ca="1" si="1661"/>
        <v>0</v>
      </c>
      <c r="FC327" s="7" t="str">
        <f ca="1">IFERROR(IF(FC326+FB327&gt;FD$4,FC326,FC326+FB327),"")</f>
        <v/>
      </c>
      <c r="FD327" s="7">
        <f t="shared" ca="1" si="1826"/>
        <v>0</v>
      </c>
      <c r="FE327" s="7">
        <f t="shared" ca="1" si="1662"/>
        <v>0.75418961717343935</v>
      </c>
      <c r="FF327" s="7">
        <f t="shared" ca="1" si="1663"/>
        <v>-0.36957423255805472</v>
      </c>
      <c r="FG327" s="7">
        <f t="shared" ca="1" si="1664"/>
        <v>0</v>
      </c>
      <c r="FH327" s="7">
        <f t="shared" ca="1" si="1665"/>
        <v>0</v>
      </c>
      <c r="FI327" s="7" t="str">
        <f ca="1">IFERROR(IF(FI326+FH327&gt;FJ$4,FI326,FI326+FH327),"")</f>
        <v/>
      </c>
      <c r="FJ327" s="7">
        <f t="shared" ca="1" si="1827"/>
        <v>0</v>
      </c>
      <c r="FK327" s="7">
        <f t="shared" ca="1" si="1666"/>
        <v>0.36478009049713311</v>
      </c>
      <c r="FL327" s="7">
        <f t="shared" ca="1" si="1667"/>
        <v>1.9835294118251523E-2</v>
      </c>
      <c r="FM327" s="7">
        <f t="shared" ca="1" si="1668"/>
        <v>1</v>
      </c>
      <c r="FN327" s="7" t="str">
        <f t="shared" ca="1" si="1669"/>
        <v>6</v>
      </c>
      <c r="FO327" s="7" t="str">
        <f ca="1">IFERROR(IF(FO326+FN327&gt;FP$4,FO326,FO326+FN327),"")</f>
        <v/>
      </c>
      <c r="FP327" s="7">
        <f t="shared" ca="1" si="1828"/>
        <v>0</v>
      </c>
      <c r="FQ327" s="7">
        <f t="shared" ca="1" si="1670"/>
        <v>0.94383119114164238</v>
      </c>
      <c r="FR327" s="7">
        <f t="shared" ca="1" si="1671"/>
        <v>-0.5592158065262578</v>
      </c>
      <c r="FS327" s="7">
        <f t="shared" ca="1" si="1672"/>
        <v>0</v>
      </c>
      <c r="FT327" s="7">
        <f t="shared" ca="1" si="1673"/>
        <v>0</v>
      </c>
      <c r="FU327" s="7" t="str">
        <f ca="1">IFERROR(IF(FU326+FT327&gt;FV$4,FU326,FU326+FT327),"")</f>
        <v/>
      </c>
      <c r="FV327" s="7">
        <f t="shared" ca="1" si="1829"/>
        <v>0</v>
      </c>
      <c r="FW327" s="7">
        <f t="shared" ca="1" si="1674"/>
        <v>0.11024765945332637</v>
      </c>
      <c r="FX327" s="7">
        <f t="shared" ca="1" si="1675"/>
        <v>0.27436772516205826</v>
      </c>
      <c r="FY327" s="7">
        <f t="shared" ca="1" si="1676"/>
        <v>1</v>
      </c>
      <c r="FZ327" s="7" t="str">
        <f t="shared" ca="1" si="1677"/>
        <v>6</v>
      </c>
      <c r="GA327" s="7" t="str">
        <f ca="1">IFERROR(IF(GA326+FZ327&gt;GB$4,GA326,GA326+FZ327),"")</f>
        <v/>
      </c>
      <c r="GB327" s="7">
        <f t="shared" ca="1" si="1830"/>
        <v>0</v>
      </c>
      <c r="GC327" s="7">
        <f t="shared" ca="1" si="1678"/>
        <v>0.39278695426900134</v>
      </c>
      <c r="GD327" s="7">
        <f t="shared" ca="1" si="1679"/>
        <v>-8.171569653616706E-3</v>
      </c>
      <c r="GE327" s="7">
        <f t="shared" ca="1" si="1680"/>
        <v>0</v>
      </c>
      <c r="GF327" s="7">
        <f t="shared" ca="1" si="1681"/>
        <v>0</v>
      </c>
      <c r="GG327" s="7" t="str">
        <f ca="1">IFERROR(IF(GG326+GF327&gt;GH$4,GG326,GG326+GF327),"")</f>
        <v/>
      </c>
      <c r="GH327" s="7">
        <f t="shared" ca="1" si="1831"/>
        <v>0</v>
      </c>
      <c r="GI327" s="7">
        <f t="shared" ca="1" si="1682"/>
        <v>0.76827584030314089</v>
      </c>
      <c r="GJ327" s="7">
        <f t="shared" ca="1" si="1683"/>
        <v>-0.38366045568775625</v>
      </c>
      <c r="GK327" s="7">
        <f t="shared" ca="1" si="1684"/>
        <v>0</v>
      </c>
      <c r="GL327" s="7">
        <f t="shared" ca="1" si="1685"/>
        <v>0</v>
      </c>
      <c r="GM327" s="7" t="str">
        <f ca="1">IFERROR(IF(GM326+GL327&gt;GN$4,GM326,GM326+GL327),"")</f>
        <v/>
      </c>
      <c r="GN327" s="7">
        <f t="shared" ca="1" si="1832"/>
        <v>0</v>
      </c>
      <c r="GO327" s="7">
        <f t="shared" ca="1" si="1686"/>
        <v>0.54134742333561459</v>
      </c>
      <c r="GP327" s="7">
        <f t="shared" ca="1" si="1687"/>
        <v>-0.15673203872022995</v>
      </c>
      <c r="GQ327" s="7">
        <f t="shared" ca="1" si="1688"/>
        <v>0</v>
      </c>
      <c r="GR327" s="7">
        <f t="shared" ca="1" si="1689"/>
        <v>0</v>
      </c>
      <c r="GS327" s="7" t="str">
        <f ca="1">IFERROR(IF(GS326+GR327&gt;GT$4,GS326,GS326+GR327),"")</f>
        <v/>
      </c>
      <c r="GT327" s="7">
        <f t="shared" ca="1" si="1833"/>
        <v>0</v>
      </c>
      <c r="GU327" s="7">
        <f t="shared" ca="1" si="1690"/>
        <v>0.84432466923664817</v>
      </c>
      <c r="GV327" s="7">
        <f t="shared" ca="1" si="1691"/>
        <v>-0.45970928462126354</v>
      </c>
      <c r="GW327" s="7">
        <f t="shared" ca="1" si="1692"/>
        <v>0</v>
      </c>
      <c r="GX327" s="7">
        <f t="shared" ca="1" si="1693"/>
        <v>0</v>
      </c>
      <c r="GY327" s="7" t="str">
        <f ca="1">IFERROR(IF(GY326+GX327&gt;GZ$4,GY326,GY326+GX327),"")</f>
        <v/>
      </c>
      <c r="GZ327" s="7">
        <f t="shared" ca="1" si="1834"/>
        <v>0</v>
      </c>
      <c r="HA327" s="7">
        <f t="shared" ca="1" si="1694"/>
        <v>0.93918537643953826</v>
      </c>
      <c r="HB327" s="7">
        <f t="shared" ca="1" si="1695"/>
        <v>-0.55456999182415356</v>
      </c>
      <c r="HC327" s="7">
        <f t="shared" ca="1" si="1696"/>
        <v>0</v>
      </c>
      <c r="HD327" s="7">
        <f t="shared" ca="1" si="1697"/>
        <v>0</v>
      </c>
      <c r="HE327" s="7" t="str">
        <f ca="1">IFERROR(IF(HE326+HD327&gt;HF$4,HE326,HE326+HD327),"")</f>
        <v/>
      </c>
      <c r="HF327" s="7">
        <f t="shared" ca="1" si="1835"/>
        <v>0</v>
      </c>
      <c r="HG327" s="7">
        <f t="shared" ca="1" si="1698"/>
        <v>0.77370718213085299</v>
      </c>
      <c r="HH327" s="7">
        <f t="shared" ca="1" si="1699"/>
        <v>-0.38909179751546835</v>
      </c>
      <c r="HI327" s="7">
        <f t="shared" ca="1" si="1700"/>
        <v>0</v>
      </c>
      <c r="HJ327" s="7">
        <f t="shared" ca="1" si="1701"/>
        <v>0</v>
      </c>
      <c r="HK327" s="7" t="str">
        <f ca="1">IFERROR(IF(HK326+HJ327&gt;HL$4,HK326,HK326+HJ327),"")</f>
        <v/>
      </c>
      <c r="HL327" s="7">
        <f t="shared" ca="1" si="1836"/>
        <v>0</v>
      </c>
      <c r="HM327" s="7">
        <f t="shared" ca="1" si="1702"/>
        <v>0.56014845870557695</v>
      </c>
      <c r="HN327" s="7">
        <f t="shared" ca="1" si="1703"/>
        <v>-0.17553307409019231</v>
      </c>
      <c r="HO327" s="7">
        <f t="shared" ca="1" si="1704"/>
        <v>0</v>
      </c>
      <c r="HP327" s="7">
        <f t="shared" ca="1" si="1705"/>
        <v>0</v>
      </c>
      <c r="HQ327" s="7" t="str">
        <f ca="1">IFERROR(IF(HQ326+HP327&gt;HR$4,HQ326,HQ326+HP327),"")</f>
        <v/>
      </c>
      <c r="HR327" s="7">
        <f t="shared" ca="1" si="1837"/>
        <v>0</v>
      </c>
      <c r="HS327" s="7">
        <f t="shared" ca="1" si="1706"/>
        <v>0.4894032288071366</v>
      </c>
      <c r="HT327" s="7">
        <f t="shared" ca="1" si="1707"/>
        <v>-0.10478784419175197</v>
      </c>
      <c r="HU327" s="7">
        <f t="shared" ca="1" si="1708"/>
        <v>0</v>
      </c>
      <c r="HV327" s="7">
        <f t="shared" ca="1" si="1709"/>
        <v>0</v>
      </c>
      <c r="HW327" s="7" t="str">
        <f ca="1">IFERROR(IF(HW326+HV327&gt;HX$4,HW326,HW326+HV327),"")</f>
        <v/>
      </c>
      <c r="HX327" s="7">
        <f t="shared" ca="1" si="1838"/>
        <v>0</v>
      </c>
      <c r="HY327" s="7">
        <f t="shared" ca="1" si="1710"/>
        <v>0.26429517348984355</v>
      </c>
      <c r="HZ327" s="7">
        <f t="shared" ca="1" si="1711"/>
        <v>0.12032021112554109</v>
      </c>
      <c r="IA327" s="7">
        <f t="shared" ca="1" si="1712"/>
        <v>1</v>
      </c>
      <c r="IB327" s="7" t="str">
        <f t="shared" ca="1" si="1713"/>
        <v>6</v>
      </c>
      <c r="IC327" s="7" t="str">
        <f ca="1">IFERROR(IF(IC326+IB327&gt;ID$4,IC326,IC326+IB327),"")</f>
        <v/>
      </c>
      <c r="ID327" s="7">
        <f t="shared" ca="1" si="1839"/>
        <v>0</v>
      </c>
      <c r="IE327" s="7">
        <f t="shared" ca="1" si="1714"/>
        <v>0.78576387881530696</v>
      </c>
      <c r="IF327" s="7">
        <f t="shared" ca="1" si="1715"/>
        <v>-0.40114849419992232</v>
      </c>
      <c r="IG327" s="7">
        <f t="shared" ca="1" si="1716"/>
        <v>0</v>
      </c>
      <c r="IH327" s="7">
        <f t="shared" ca="1" si="1717"/>
        <v>0</v>
      </c>
      <c r="II327" s="7" t="str">
        <f ca="1">IFERROR(IF(II326+IH327&gt;IJ$4,II326,II326+IH327),"")</f>
        <v/>
      </c>
      <c r="IJ327" s="7">
        <f t="shared" ca="1" si="1840"/>
        <v>0</v>
      </c>
      <c r="IK327" s="7">
        <f t="shared" ca="1" si="1718"/>
        <v>0.97083944402374422</v>
      </c>
      <c r="IL327" s="7">
        <f t="shared" ca="1" si="1719"/>
        <v>-0.58622405940835964</v>
      </c>
      <c r="IM327" s="7">
        <f t="shared" ca="1" si="1720"/>
        <v>0</v>
      </c>
      <c r="IN327" s="7">
        <f t="shared" ca="1" si="1721"/>
        <v>0</v>
      </c>
      <c r="IO327" s="7" t="str">
        <f ca="1">IFERROR(IF(IO326+IN327&gt;IP$4,IO326,IO326+IN327),"")</f>
        <v/>
      </c>
      <c r="IP327" s="7">
        <f t="shared" ca="1" si="1841"/>
        <v>0</v>
      </c>
      <c r="IQ327" s="7">
        <f t="shared" ca="1" si="1722"/>
        <v>0.5810739366689891</v>
      </c>
      <c r="IR327" s="7">
        <f t="shared" ca="1" si="1723"/>
        <v>-0.19645855205360446</v>
      </c>
      <c r="IS327" s="7">
        <f t="shared" ca="1" si="1724"/>
        <v>0</v>
      </c>
      <c r="IT327" s="7">
        <f t="shared" ca="1" si="1725"/>
        <v>0</v>
      </c>
      <c r="IU327" s="7" t="str">
        <f ca="1">IFERROR(IF(IU326+IT327&gt;IV$4,IU326,IU326+IT327),"")</f>
        <v/>
      </c>
      <c r="IV327" s="7">
        <f t="shared" ca="1" si="1842"/>
        <v>0</v>
      </c>
      <c r="IW327" s="7">
        <f t="shared" ca="1" si="1726"/>
        <v>0.68945965621329186</v>
      </c>
      <c r="IX327" s="7">
        <f t="shared" ca="1" si="1727"/>
        <v>-0.30484427159790722</v>
      </c>
      <c r="IY327" s="7">
        <f t="shared" ca="1" si="1728"/>
        <v>0</v>
      </c>
      <c r="IZ327" s="7">
        <f t="shared" ca="1" si="1729"/>
        <v>0</v>
      </c>
      <c r="JA327" s="7" t="str">
        <f ca="1">IFERROR(IF(JA326+IZ327&gt;JB$4,JA326,JA326+IZ327),"")</f>
        <v/>
      </c>
      <c r="JB327" s="7">
        <f t="shared" ca="1" si="1843"/>
        <v>0</v>
      </c>
      <c r="JC327" s="7">
        <f t="shared" ca="1" si="1730"/>
        <v>0.13605491317656493</v>
      </c>
      <c r="JD327" s="7">
        <f t="shared" ca="1" si="1731"/>
        <v>0.24856047143881971</v>
      </c>
      <c r="JE327" s="7">
        <f t="shared" ca="1" si="1732"/>
        <v>1</v>
      </c>
      <c r="JF327" s="7" t="str">
        <f t="shared" ca="1" si="1733"/>
        <v>6</v>
      </c>
      <c r="JG327" s="7" t="str">
        <f ca="1">IFERROR(IF(JG326+JF327&gt;JH$4,JG326,JG326+JF327),"")</f>
        <v/>
      </c>
      <c r="JH327" s="7">
        <f t="shared" ca="1" si="1844"/>
        <v>0</v>
      </c>
      <c r="JI327" s="7">
        <f t="shared" ca="1" si="1734"/>
        <v>0.90056987757165652</v>
      </c>
      <c r="JJ327" s="7">
        <f t="shared" ca="1" si="1735"/>
        <v>-0.51595449295627183</v>
      </c>
      <c r="JK327" s="7">
        <f t="shared" ca="1" si="1736"/>
        <v>0</v>
      </c>
      <c r="JL327" s="7">
        <f t="shared" ca="1" si="1737"/>
        <v>0</v>
      </c>
      <c r="JM327" s="7" t="str">
        <f ca="1">IFERROR(IF(JM326+JL327&gt;JN$4,JM326,JM326+JL327),"")</f>
        <v/>
      </c>
      <c r="JN327" s="7">
        <f t="shared" ca="1" si="1845"/>
        <v>0</v>
      </c>
      <c r="JO327" s="7">
        <f t="shared" ca="1" si="1738"/>
        <v>0.51530116717152508</v>
      </c>
      <c r="JP327" s="7">
        <f t="shared" ca="1" si="1739"/>
        <v>-0.13068578255614044</v>
      </c>
      <c r="JQ327" s="7">
        <f t="shared" ca="1" si="1740"/>
        <v>0</v>
      </c>
      <c r="JR327" s="7">
        <f t="shared" ca="1" si="1741"/>
        <v>0</v>
      </c>
      <c r="JS327" s="7" t="str">
        <f ca="1">IFERROR(IF(JS326+JR327&gt;JT$4,JS326,JS326+JR327),"")</f>
        <v/>
      </c>
      <c r="JT327" s="7">
        <f t="shared" ca="1" si="1846"/>
        <v>0</v>
      </c>
      <c r="JU327" s="7">
        <f t="shared" ca="1" si="1742"/>
        <v>0.19634861477060273</v>
      </c>
      <c r="JV327" s="7">
        <f t="shared" ca="1" si="1743"/>
        <v>0.18826676984478191</v>
      </c>
      <c r="JW327" s="7">
        <f t="shared" ca="1" si="1744"/>
        <v>1</v>
      </c>
      <c r="JX327" s="7" t="str">
        <f t="shared" ca="1" si="1745"/>
        <v>6</v>
      </c>
      <c r="JY327" s="7" t="str">
        <f ca="1">IFERROR(IF(JY326+JX327&gt;JZ$4,JY326,JY326+JX327),"")</f>
        <v/>
      </c>
      <c r="JZ327" s="7">
        <f t="shared" ca="1" si="1847"/>
        <v>0</v>
      </c>
      <c r="KA327" s="7">
        <f t="shared" ca="1" si="1746"/>
        <v>0.111170230177846</v>
      </c>
      <c r="KB327" s="7">
        <f t="shared" ca="1" si="1747"/>
        <v>0.27344515443753864</v>
      </c>
      <c r="KC327" s="7">
        <f t="shared" ca="1" si="1748"/>
        <v>1</v>
      </c>
      <c r="KD327" s="7" t="str">
        <f t="shared" ca="1" si="1749"/>
        <v>6</v>
      </c>
      <c r="KE327" s="7" t="str">
        <f ca="1">IFERROR(IF(KE326+KD327&gt;KF$4,KE326,KE326+KD327),"")</f>
        <v/>
      </c>
      <c r="KF327" s="7">
        <f t="shared" ca="1" si="1848"/>
        <v>0</v>
      </c>
      <c r="KG327" s="7">
        <f t="shared" ca="1" si="1750"/>
        <v>0.8155677295675271</v>
      </c>
      <c r="KH327" s="7">
        <f t="shared" ca="1" si="1751"/>
        <v>-0.43095234495214246</v>
      </c>
      <c r="KI327" s="7">
        <f t="shared" ca="1" si="1752"/>
        <v>0</v>
      </c>
      <c r="KJ327" s="7">
        <f t="shared" ca="1" si="1753"/>
        <v>0</v>
      </c>
      <c r="KK327" s="7" t="str">
        <f ca="1">IFERROR(IF(KK326+KJ327&gt;KL$4,KK326,KK326+KJ327),"")</f>
        <v/>
      </c>
      <c r="KL327" s="7">
        <f t="shared" ca="1" si="1849"/>
        <v>0</v>
      </c>
      <c r="KM327" s="7">
        <f t="shared" ca="1" si="1754"/>
        <v>0.43264077240532217</v>
      </c>
      <c r="KN327" s="7">
        <f t="shared" ca="1" si="1755"/>
        <v>-4.8025387789937535E-2</v>
      </c>
      <c r="KO327" s="7">
        <f t="shared" ca="1" si="1756"/>
        <v>0</v>
      </c>
      <c r="KP327" s="7">
        <f t="shared" ca="1" si="1757"/>
        <v>0</v>
      </c>
      <c r="KQ327" s="7" t="str">
        <f ca="1">IFERROR(IF(KQ326+KP327&gt;KR$4,KQ326,KQ326+KP327),"")</f>
        <v/>
      </c>
      <c r="KR327" s="7">
        <f t="shared" ca="1" si="1850"/>
        <v>0</v>
      </c>
      <c r="KS327" s="7">
        <f t="shared" ca="1" si="1758"/>
        <v>0.73373698197013926</v>
      </c>
      <c r="KT327" s="7">
        <f t="shared" ca="1" si="1759"/>
        <v>-0.34912159735475462</v>
      </c>
      <c r="KU327" s="7">
        <f t="shared" ca="1" si="1760"/>
        <v>0</v>
      </c>
      <c r="KV327" s="7">
        <f t="shared" ca="1" si="1761"/>
        <v>0</v>
      </c>
      <c r="KW327" s="7" t="str">
        <f ca="1">IFERROR(IF(KW326+KV327&gt;KX$4,KW326,KW326+KV327),"")</f>
        <v/>
      </c>
      <c r="KX327" s="7">
        <f t="shared" ca="1" si="1851"/>
        <v>0</v>
      </c>
      <c r="KY327" s="7">
        <f t="shared" ca="1" si="1762"/>
        <v>0.30287172091251369</v>
      </c>
      <c r="KZ327" s="7">
        <f t="shared" ca="1" si="1763"/>
        <v>8.174366370287095E-2</v>
      </c>
      <c r="LA327" s="7">
        <f t="shared" ca="1" si="1764"/>
        <v>1</v>
      </c>
      <c r="LB327" s="7" t="str">
        <f t="shared" ca="1" si="1765"/>
        <v>6</v>
      </c>
      <c r="LC327" s="7" t="str">
        <f ca="1">IFERROR(IF(LC326+LB327&gt;LD$4,LC326,LC326+LB327),"")</f>
        <v/>
      </c>
      <c r="LD327" s="7">
        <f t="shared" ca="1" si="1852"/>
        <v>0</v>
      </c>
      <c r="LE327" s="7">
        <f t="shared" ca="1" si="1766"/>
        <v>0.89813173259488022</v>
      </c>
      <c r="LF327" s="7">
        <f t="shared" ca="1" si="1767"/>
        <v>-0.51351634797949552</v>
      </c>
      <c r="LG327" s="7">
        <f t="shared" ca="1" si="1768"/>
        <v>0</v>
      </c>
      <c r="LH327" s="7">
        <f t="shared" ca="1" si="1769"/>
        <v>0</v>
      </c>
      <c r="LI327" s="7" t="str">
        <f ca="1">IFERROR(IF(LI326+LH327&gt;LJ$4,LI326,LI326+LH327),"")</f>
        <v/>
      </c>
      <c r="LJ327" s="7">
        <f t="shared" ca="1" si="1853"/>
        <v>0</v>
      </c>
      <c r="LK327" s="7">
        <f t="shared" ca="1" si="1770"/>
        <v>0.54652876595175015</v>
      </c>
      <c r="LL327" s="7">
        <f t="shared" ca="1" si="1771"/>
        <v>-0.16191338133636551</v>
      </c>
      <c r="LM327" s="7">
        <f t="shared" ca="1" si="1772"/>
        <v>0</v>
      </c>
      <c r="LN327" s="7">
        <f t="shared" ca="1" si="1773"/>
        <v>0</v>
      </c>
      <c r="LO327" s="7" t="str">
        <f ca="1">IFERROR(IF(LO326+LN327&gt;LP$4,LO326,LO326+LN327),"")</f>
        <v/>
      </c>
      <c r="LP327" s="7">
        <f t="shared" ca="1" si="1854"/>
        <v>0</v>
      </c>
      <c r="LQ327" s="7">
        <f t="shared" ca="1" si="1774"/>
        <v>0.2313060662662606</v>
      </c>
      <c r="LR327" s="7">
        <f t="shared" ca="1" si="1775"/>
        <v>0.15330931834912404</v>
      </c>
      <c r="LS327" s="7">
        <f t="shared" ca="1" si="1776"/>
        <v>1</v>
      </c>
      <c r="LT327" s="7" t="str">
        <f t="shared" ca="1" si="1777"/>
        <v>6</v>
      </c>
      <c r="LU327" s="7" t="str">
        <f ca="1">IFERROR(IF(LU326+LT327&gt;LV$4,LU326,LU326+LT327),"")</f>
        <v/>
      </c>
      <c r="LV327" s="7">
        <f t="shared" ca="1" si="1855"/>
        <v>0</v>
      </c>
      <c r="LW327" s="7">
        <f t="shared" ca="1" si="1778"/>
        <v>0.76863067013181119</v>
      </c>
      <c r="LX327" s="7">
        <f t="shared" ca="1" si="1779"/>
        <v>-0.38401528551642655</v>
      </c>
      <c r="LY327" s="7">
        <f t="shared" ca="1" si="1780"/>
        <v>0</v>
      </c>
      <c r="LZ327" s="7">
        <f t="shared" ca="1" si="1781"/>
        <v>0</v>
      </c>
      <c r="MA327" s="7" t="str">
        <f ca="1">IFERROR(IF(MA326+LZ327&gt;MB$4,MA326,MA326+LZ327),"")</f>
        <v/>
      </c>
      <c r="MB327" s="7">
        <f t="shared" ca="1" si="1856"/>
        <v>0</v>
      </c>
      <c r="MC327" s="7">
        <f t="shared" ca="1" si="1782"/>
        <v>0.78192625874359845</v>
      </c>
      <c r="MD327" s="7">
        <f t="shared" ca="1" si="1783"/>
        <v>-0.39731087412821381</v>
      </c>
      <c r="ME327" s="7">
        <f t="shared" ca="1" si="1784"/>
        <v>0</v>
      </c>
      <c r="MF327" s="7">
        <f t="shared" ca="1" si="1785"/>
        <v>0</v>
      </c>
      <c r="MG327" s="7" t="str">
        <f ca="1">IFERROR(IF(MG326+MF327&gt;MH$4,MG326,MG326+MF327),"")</f>
        <v/>
      </c>
      <c r="MH327" s="7">
        <f t="shared" ca="1" si="1857"/>
        <v>0</v>
      </c>
      <c r="MI327" s="7">
        <f t="shared" ca="1" si="1786"/>
        <v>0.46886749575318676</v>
      </c>
      <c r="MJ327" s="7">
        <f t="shared" ca="1" si="1787"/>
        <v>-8.4252111137802121E-2</v>
      </c>
      <c r="MK327" s="7">
        <f t="shared" ca="1" si="1788"/>
        <v>0</v>
      </c>
      <c r="ML327" s="7">
        <f t="shared" ca="1" si="1789"/>
        <v>0</v>
      </c>
      <c r="MM327" s="7" t="str">
        <f ca="1">IFERROR(IF(MM326+ML327&gt;MN$4,MM326,MM326+ML327),"")</f>
        <v/>
      </c>
      <c r="MN327" s="7">
        <f t="shared" ca="1" si="1858"/>
        <v>0</v>
      </c>
      <c r="MO327" s="7">
        <f t="shared" ca="1" si="1790"/>
        <v>2.1766686476638819E-2</v>
      </c>
      <c r="MP327" s="7">
        <f t="shared" ca="1" si="1791"/>
        <v>0.36284869813874582</v>
      </c>
      <c r="MQ327" s="7">
        <f t="shared" ca="1" si="1792"/>
        <v>1</v>
      </c>
      <c r="MR327" s="7" t="str">
        <f t="shared" ca="1" si="1793"/>
        <v>6</v>
      </c>
      <c r="MS327" s="7" t="str">
        <f ca="1">IFERROR(IF(MS326+MR327&gt;MT$4,MS326,MS326+MR327),"")</f>
        <v/>
      </c>
      <c r="MT327" s="7">
        <f t="shared" ca="1" si="1859"/>
        <v>0</v>
      </c>
      <c r="MU327" s="7">
        <f t="shared" ca="1" si="1794"/>
        <v>9.3759491382534255E-2</v>
      </c>
      <c r="MV327" s="7">
        <f t="shared" ca="1" si="1795"/>
        <v>0.29085589323285038</v>
      </c>
      <c r="MW327" s="7">
        <f t="shared" ca="1" si="1796"/>
        <v>1</v>
      </c>
      <c r="MX327" s="7" t="str">
        <f t="shared" ca="1" si="1797"/>
        <v>6</v>
      </c>
      <c r="MY327" s="7" t="str">
        <f ca="1">IFERROR(IF(MY326+MX327&gt;MZ$4,MY326,MY326+MX327),"")</f>
        <v/>
      </c>
      <c r="MZ327" s="7">
        <f t="shared" ca="1" si="1860"/>
        <v>0</v>
      </c>
      <c r="NA327" s="7">
        <f t="shared" ca="1" si="1798"/>
        <v>0.90511859622053348</v>
      </c>
      <c r="NB327" s="7">
        <f t="shared" ca="1" si="1799"/>
        <v>-0.5205032116051489</v>
      </c>
      <c r="NC327" s="7">
        <f t="shared" ca="1" si="1800"/>
        <v>0</v>
      </c>
      <c r="ND327" s="7">
        <f t="shared" ca="1" si="1801"/>
        <v>0</v>
      </c>
      <c r="NE327" s="7" t="str">
        <f ca="1">IFERROR(IF(NE326+ND327&gt;NF$4,NE326,NE326+ND327),"")</f>
        <v/>
      </c>
      <c r="NF327" s="7">
        <f t="shared" ca="1" si="1861"/>
        <v>0</v>
      </c>
      <c r="NG327" s="7">
        <f t="shared" ca="1" si="1802"/>
        <v>0.24250865096371044</v>
      </c>
      <c r="NH327" s="7">
        <f t="shared" ca="1" si="1803"/>
        <v>0.1421067336516742</v>
      </c>
      <c r="NI327" s="7">
        <f t="shared" ca="1" si="1804"/>
        <v>1</v>
      </c>
      <c r="NJ327" s="7" t="str">
        <f t="shared" ca="1" si="1805"/>
        <v>6</v>
      </c>
      <c r="NK327" s="7" t="str">
        <f ca="1">IFERROR(IF(NK326+NJ327&gt;NL$4,NK326,NK326+NJ327),"")</f>
        <v/>
      </c>
      <c r="NL327" s="7">
        <f t="shared" ca="1" si="1862"/>
        <v>0</v>
      </c>
      <c r="NM327" s="7">
        <f t="shared" ca="1" si="1806"/>
        <v>0.76951751461143214</v>
      </c>
      <c r="NN327" s="7">
        <f t="shared" ca="1" si="1807"/>
        <v>-0.3849021299960475</v>
      </c>
      <c r="NO327" s="7">
        <f t="shared" ca="1" si="1808"/>
        <v>0</v>
      </c>
      <c r="NP327" s="7">
        <f t="shared" ca="1" si="1809"/>
        <v>0</v>
      </c>
      <c r="NQ327" s="7" t="str">
        <f ca="1">IFERROR(IF(NQ326+NP327&gt;NR$4,NQ326,NQ326+NP327),"")</f>
        <v/>
      </c>
      <c r="NR327" s="7">
        <f t="shared" ca="1" si="1863"/>
        <v>0</v>
      </c>
      <c r="NT327">
        <v>329</v>
      </c>
      <c r="NU327" s="7" t="s">
        <v>19</v>
      </c>
      <c r="NV327" s="7" t="str">
        <f t="shared" ca="1" si="1598"/>
        <v/>
      </c>
      <c r="NW327" s="7" t="str">
        <f t="shared" ca="1" si="1810"/>
        <v/>
      </c>
      <c r="NX327" t="str">
        <f ca="1">IFERROR(VLOOKUP(NT327,$K$3:$AK$568,8,FALSE),"")</f>
        <v/>
      </c>
      <c r="NY327" t="str">
        <f ca="1">IFERROR(VLOOKUP(NT327,$K$3:$AK$568,9,FALSE),"")</f>
        <v/>
      </c>
      <c r="NZ327" s="7" t="str">
        <f ca="1">IFERROR(VLOOKUP(NT327,$K$3:$AK$568,27,FALSE),"")</f>
        <v/>
      </c>
      <c r="OB327">
        <v>329</v>
      </c>
      <c r="OC327" s="7" t="s">
        <v>19</v>
      </c>
      <c r="OD327" t="e">
        <f t="shared" ca="1" si="1864"/>
        <v>#N/A</v>
      </c>
      <c r="OE327" s="7" t="str">
        <f t="shared" ca="1" si="1865"/>
        <v/>
      </c>
      <c r="OF327" s="7" t="str">
        <f t="shared" ca="1" si="1866"/>
        <v/>
      </c>
      <c r="OG327" t="str">
        <f t="shared" ca="1" si="1867"/>
        <v/>
      </c>
      <c r="OI327">
        <v>329</v>
      </c>
      <c r="OJ327" s="7" t="s">
        <v>19</v>
      </c>
      <c r="OK327" s="7" t="str">
        <f t="shared" ca="1" si="1868"/>
        <v/>
      </c>
      <c r="OL327" s="7" t="str">
        <f t="shared" ca="1" si="1869"/>
        <v/>
      </c>
      <c r="OM327" t="str">
        <f ca="1">IFERROR(VLOOKUP(OI327,$L$3:$AK$568,7,FALSE),"")</f>
        <v/>
      </c>
      <c r="ON327" t="str">
        <f ca="1">IFERROR(VLOOKUP(OI327,$L$3:$AK$568,8,FALSE),"")</f>
        <v/>
      </c>
      <c r="OO327" s="7" t="str">
        <f ca="1">IFERROR(VLOOKUP(OI327,$L$3:$AK$568,26,FALSE),"")</f>
        <v/>
      </c>
      <c r="OQ327">
        <v>329</v>
      </c>
      <c r="OR327" s="7" t="s">
        <v>19</v>
      </c>
      <c r="OS327" t="e">
        <f t="shared" ca="1" si="1870"/>
        <v>#N/A</v>
      </c>
      <c r="OT327" s="7" t="str">
        <f t="shared" ca="1" si="1871"/>
        <v/>
      </c>
      <c r="OU327" s="7" t="str">
        <f t="shared" ca="1" si="1872"/>
        <v/>
      </c>
      <c r="OV327" t="str">
        <f t="shared" ca="1" si="1873"/>
        <v/>
      </c>
      <c r="OX327">
        <v>329</v>
      </c>
      <c r="OY327" s="7" t="s">
        <v>19</v>
      </c>
      <c r="OZ327" s="7" t="str">
        <f t="shared" ca="1" si="1874"/>
        <v/>
      </c>
      <c r="PA327" s="7" t="str">
        <f t="shared" ca="1" si="1875"/>
        <v/>
      </c>
      <c r="PB327" t="str">
        <f ca="1">IFERROR(VLOOKUP(OX327,$M$3:$AK$568,6,FALSE),"")</f>
        <v/>
      </c>
      <c r="PC327" t="str">
        <f ca="1">IFERROR(VLOOKUP(OX327,$M$3:$AK$568,7,FALSE),"")</f>
        <v/>
      </c>
      <c r="PD327" s="7" t="str">
        <f ca="1">IFERROR(VLOOKUP(OX327,$M$3:$AK$568,25,FALSE),"")</f>
        <v/>
      </c>
      <c r="PF327">
        <v>329</v>
      </c>
      <c r="PG327" s="7" t="s">
        <v>19</v>
      </c>
      <c r="PH327" t="e">
        <f t="shared" ca="1" si="1876"/>
        <v>#N/A</v>
      </c>
      <c r="PI327" s="7" t="str">
        <f t="shared" ca="1" si="1877"/>
        <v/>
      </c>
      <c r="PJ327" s="7" t="str">
        <f t="shared" ca="1" si="1878"/>
        <v/>
      </c>
      <c r="PK327" t="str">
        <f t="shared" ca="1" si="1879"/>
        <v/>
      </c>
      <c r="PM327">
        <v>329</v>
      </c>
      <c r="PN327" s="7" t="s">
        <v>19</v>
      </c>
      <c r="PO327" s="202" t="str">
        <f t="shared" ca="1" si="1880"/>
        <v/>
      </c>
      <c r="PP327" s="7" t="str">
        <f t="shared" ca="1" si="1881"/>
        <v/>
      </c>
      <c r="PQ327" t="str">
        <f ca="1">IFERROR(VLOOKUP(PM327,$G$325:$R$409,12,FALSE),"")</f>
        <v/>
      </c>
      <c r="PR327" t="e">
        <f ca="1">VLOOKUP(PM327,$G$324:$Q$409,11,FALSE)</f>
        <v>#N/A</v>
      </c>
      <c r="PS327" s="7" t="str">
        <f ca="1">VLOOKUP(PQ327,$R$325:$Y$409,8,FALSE)</f>
        <v>- -</v>
      </c>
      <c r="PT327" s="7">
        <f ca="1">ReSt</f>
        <v>-4</v>
      </c>
      <c r="PU327" s="7" t="e">
        <f t="shared" ca="1" si="1882"/>
        <v>#N/A</v>
      </c>
      <c r="PV327" s="7" t="e">
        <f t="shared" ca="1" si="1883"/>
        <v>#N/A</v>
      </c>
      <c r="PW327" s="7" t="str">
        <f ca="1">VLOOKUP(PQ327,$R$325:$AK$409,8,FALSE)</f>
        <v>- -</v>
      </c>
      <c r="PX327" s="7"/>
      <c r="PY327">
        <v>329</v>
      </c>
      <c r="PZ327" s="7" t="s">
        <v>19</v>
      </c>
      <c r="QA327" t="str">
        <f t="shared" ca="1" si="1884"/>
        <v/>
      </c>
      <c r="QB327" s="7" t="str">
        <f t="shared" ca="1" si="1885"/>
        <v/>
      </c>
      <c r="QC327" s="7" t="str">
        <f t="shared" ca="1" si="1886"/>
        <v/>
      </c>
      <c r="QD327" t="str">
        <f t="shared" ca="1" si="1887"/>
        <v/>
      </c>
      <c r="QF327">
        <v>329</v>
      </c>
      <c r="QG327" s="7" t="s">
        <v>19</v>
      </c>
      <c r="QH327" s="7" t="str">
        <f t="shared" ca="1" si="1888"/>
        <v/>
      </c>
      <c r="QI327" s="7" t="e">
        <f t="shared" ca="1" si="1889"/>
        <v>#VALUE!</v>
      </c>
      <c r="QJ327" t="e">
        <f t="shared" ca="1" si="1890"/>
        <v>#N/A</v>
      </c>
      <c r="QK327" s="7" t="e">
        <f t="shared" ca="1" si="1891"/>
        <v>#N/A</v>
      </c>
      <c r="QM327">
        <v>329</v>
      </c>
      <c r="QN327" s="7" t="s">
        <v>19</v>
      </c>
      <c r="QO327" t="str">
        <f t="shared" ca="1" si="1892"/>
        <v/>
      </c>
      <c r="QP327" s="7" t="str">
        <f t="shared" ca="1" si="1893"/>
        <v/>
      </c>
      <c r="QQ327" t="str">
        <f t="shared" ca="1" si="1894"/>
        <v/>
      </c>
    </row>
    <row r="328" spans="1:459" x14ac:dyDescent="0.25">
      <c r="A328" s="240" t="str">
        <f>IF('Character Sheet'!$B$4="Creature","N","Y")</f>
        <v>Y</v>
      </c>
      <c r="C328" s="75"/>
      <c r="D328" s="76"/>
      <c r="F328" s="75">
        <v>4</v>
      </c>
      <c r="G328" s="76">
        <f t="shared" ca="1" si="1897"/>
        <v>0</v>
      </c>
      <c r="I328" s="75" t="s">
        <v>1812</v>
      </c>
      <c r="J328" s="85"/>
      <c r="K328" s="85">
        <f t="shared" ca="1" si="1589"/>
        <v>7</v>
      </c>
      <c r="L328" s="85">
        <f t="shared" ca="1" si="1587"/>
        <v>7</v>
      </c>
      <c r="M328" s="70">
        <f t="shared" ca="1" si="1593"/>
        <v>18</v>
      </c>
      <c r="O328" s="222" t="str">
        <f t="shared" ca="1" si="1596"/>
        <v>- -</v>
      </c>
      <c r="Q328" s="7" t="s">
        <v>1755</v>
      </c>
      <c r="R328" s="9" t="str">
        <f ca="1">IFERROR(VLOOKUP(F328,INDIRECT(Calculations!$D$98),2,FALSE),"")</f>
        <v/>
      </c>
      <c r="S328" s="9" t="str">
        <f t="shared" ca="1" si="1895"/>
        <v/>
      </c>
      <c r="T328" s="61" t="str">
        <f ca="1">SUBSTITUTE(IFERROR(IFERROR(VLOOKUP(R328,'[1]Skill Statistics'!$A$3:$C$513,2,FALSE),VLOOKUP(Q328,'[1]Skill Statistics'!$A$3:$C$513,2,FALSE)),T327),"R*","ReSt")</f>
        <v>ReSt/ReSt</v>
      </c>
      <c r="U328" s="61" t="str">
        <f ca="1">IFERROR(IFERROR(VLOOKUP(R328,'[1]Skill Statistics'!$A$3:$C$513,3,FALSE),VLOOKUP(Q328,'[1]Skill Statistics'!$A$3:$C$513,3,FALSE)),U327)</f>
        <v>Me</v>
      </c>
      <c r="V328" s="61" t="str">
        <f ca="1">IF(R328="","- -",IF(ISNUMBER(SEARCH("Category",R328)),"- -",IFERROR(IFERROR(VLOOKUP(Q328,[1]Professions!$A$4:$AM$288,MATCH(Profession,[1]Professions!$A$1:$AM$1,0),FALSE),VLOOKUP(Q328,Calculations!$B$91:$I$95,8,FALSE)),"- -")))</f>
        <v>- -</v>
      </c>
      <c r="W328" s="60" t="str">
        <f t="shared" ca="1" si="1597"/>
        <v>- -</v>
      </c>
      <c r="X328" s="7" t="str">
        <f ca="1">IFERROR(VLOOKUP(R328,$BS$6:$NR$519,MATCH(ActualLevel,$BS$3:$NR$3,0),FALSE),"- -")</f>
        <v>- -</v>
      </c>
      <c r="Y328" s="7" t="str">
        <f t="shared" ca="1" si="1588"/>
        <v>- -</v>
      </c>
      <c r="Z328" s="7" t="str">
        <f ca="1">IFERROR(VLOOKUP(Y328,Charts!$BQ$2:$BR$52,2,FALSE),"- -")</f>
        <v>- -</v>
      </c>
      <c r="AA328" s="7">
        <f t="shared" ca="1" si="1599"/>
        <v>-1</v>
      </c>
      <c r="AB328" s="7" t="str">
        <f t="shared" ca="1" si="1584"/>
        <v>- -</v>
      </c>
      <c r="AC328" s="7"/>
      <c r="AD328" s="7"/>
      <c r="AE328" s="7"/>
      <c r="AF328" s="7"/>
      <c r="AG328" s="7"/>
      <c r="AH328" s="43"/>
      <c r="AI328" s="7"/>
      <c r="AJ328" s="7"/>
      <c r="AK328" s="7">
        <f t="shared" ca="1" si="1600"/>
        <v>-1</v>
      </c>
      <c r="AL328" s="7"/>
      <c r="AM328" s="69">
        <f>IFERROR(VLOOKUP(Q328,'[1]Skill Statistics'!$A$3:$AN$513,MATCH(Profession,'[1]Skill Statistics'!$A$2:$AN$2,0),FALSE),0)</f>
        <v>0</v>
      </c>
      <c r="AN328" s="85">
        <f>IFERROR(VLOOKUP(Q328,'[1]Skill Statistics'!$A$3:$BK$513,MATCH(Archetype,'[1]Skill Statistics'!$A$2:$BK$2,0),FALSE),0)</f>
        <v>0</v>
      </c>
      <c r="AO328" s="85">
        <f>IFERROR(VLOOKUP(Q328,'[1]Skill Statistics'!$A$3:$BB$513,MATCH(Race,'[1]Skill Statistics'!$A$2:$BB$2,0),FALSE),0)</f>
        <v>0</v>
      </c>
      <c r="AP328" s="85">
        <f t="shared" ca="1" si="1811"/>
        <v>-0.1</v>
      </c>
      <c r="AQ328" s="70"/>
      <c r="AS328" s="69">
        <f>IFERROR(VLOOKUP(Q328,'[1]Professional Skills'!$A$4:$AM$288,MATCH(Profession,'[1]Professional Skills'!$A$3:$AM$3,0),FALSE),"- -")</f>
        <v>0</v>
      </c>
      <c r="AT328" t="s">
        <v>1812</v>
      </c>
      <c r="AU328" s="7" t="str">
        <f t="shared" si="1586"/>
        <v/>
      </c>
      <c r="AV328" s="7">
        <f t="shared" ca="1" si="1585"/>
        <v>0</v>
      </c>
      <c r="AW328" t="str">
        <f t="shared" si="1898"/>
        <v/>
      </c>
      <c r="AX328" t="str">
        <f>IFERROR(_xlfn.RANK.EQ(AW328,$AW$5:$AW$568),"")</f>
        <v/>
      </c>
      <c r="AY328">
        <f t="shared" si="1595"/>
        <v>0</v>
      </c>
      <c r="AZ328" s="70" t="str">
        <f t="shared" si="1601"/>
        <v/>
      </c>
      <c r="BB328" s="69" t="str">
        <f>IFERROR(IF(Q328="Language",VLOOKUP(R328,[1]Cultures!$B$4:$N$218,MATCH(Culture,[1]Cultures!$B$3:$N$3,0),FALSE),VLOOKUP(Q328,[1]Cultures!$B$4:$O$212,MATCH(Culture,[1]Cultures!$B$3:$O$3,0),FALSE)),"- -")</f>
        <v>- -</v>
      </c>
      <c r="BC328" t="s">
        <v>1812</v>
      </c>
      <c r="BD328">
        <f t="shared" ca="1" si="1899"/>
        <v>0.41481919147012614</v>
      </c>
      <c r="BE328">
        <f t="shared" ref="BE328:BE391" ca="1" si="1900">IF(BC328="*",BD328+AM328+AO328+AP328+AQ328,"")</f>
        <v>0.31481919147012616</v>
      </c>
      <c r="BH328">
        <f t="shared" ca="1" si="1896"/>
        <v>9</v>
      </c>
      <c r="BI328" s="7">
        <f t="shared" ca="1" si="1602"/>
        <v>0</v>
      </c>
      <c r="BK328" s="7"/>
      <c r="BL328" s="70" t="str">
        <f t="shared" ca="1" si="1603"/>
        <v>- -</v>
      </c>
      <c r="BN328" s="69" t="str">
        <f ca="1">IFERROR(VLOOKUP(V328,Charts!$BT$2:$BV$14,3,FALSE),"- -")</f>
        <v>- -</v>
      </c>
      <c r="BO328" s="85" t="str">
        <f t="shared" ca="1" si="1812"/>
        <v>- -</v>
      </c>
      <c r="BP328" s="70" t="str">
        <f t="shared" ref="BP328:BP391" ca="1" si="1901">IF(A328="N","- -",IFERROR(_xlfn.RANK.EQ(BO328,$BO$3:$BO$568),"- -"))</f>
        <v>- -</v>
      </c>
      <c r="BR328" s="7">
        <v>327</v>
      </c>
      <c r="BS328" s="9" t="str">
        <f ca="1">VLOOKUP(BR328,$O$3:$R$568,4,FALSE)</f>
        <v>Submersible Technics</v>
      </c>
      <c r="BT328" s="7" t="str">
        <f ca="1">VLOOKUP(BS328,$R$3:$V$568,5,FALSE)</f>
        <v>5 / 7</v>
      </c>
      <c r="BU328" s="7">
        <f ca="1">VLOOKUP(BT328,Charts!$BT$2:$BV$14,3,FALSE)</f>
        <v>0.46153846153846156</v>
      </c>
      <c r="BV328" s="7" t="str">
        <f t="shared" ca="1" si="1604"/>
        <v>5</v>
      </c>
      <c r="BW328" s="7" t="str">
        <f t="shared" ca="1" si="1605"/>
        <v>7</v>
      </c>
      <c r="BY328" s="7">
        <f t="shared" ca="1" si="1606"/>
        <v>0.98914081079525373</v>
      </c>
      <c r="BZ328" s="7">
        <f t="shared" ca="1" si="1607"/>
        <v>-0.52760234925679217</v>
      </c>
      <c r="CA328" s="7">
        <f t="shared" ca="1" si="1608"/>
        <v>0</v>
      </c>
      <c r="CB328" s="7">
        <f t="shared" ca="1" si="1609"/>
        <v>0</v>
      </c>
      <c r="CC328" s="7" t="str">
        <f ca="1">IFERROR(IF(CC327+CB328&gt;CD$4,CC327,CC327+CB328),"")</f>
        <v/>
      </c>
      <c r="CD328" s="7">
        <f t="shared" ca="1" si="1813"/>
        <v>0</v>
      </c>
      <c r="CE328" s="7">
        <f t="shared" ca="1" si="1610"/>
        <v>0.60996050685894565</v>
      </c>
      <c r="CF328" s="7">
        <f t="shared" ca="1" si="1611"/>
        <v>-0.14842204532048409</v>
      </c>
      <c r="CG328" s="7">
        <f t="shared" ca="1" si="1612"/>
        <v>0</v>
      </c>
      <c r="CH328" s="7">
        <f t="shared" ca="1" si="1613"/>
        <v>0</v>
      </c>
      <c r="CI328" s="7" t="str">
        <f ca="1">IFERROR(IF(CI327+CH328&gt;CJ$4,CI327,CI327+CH328),"")</f>
        <v/>
      </c>
      <c r="CJ328" s="7">
        <f t="shared" ca="1" si="1814"/>
        <v>0</v>
      </c>
      <c r="CK328" s="7">
        <f t="shared" ca="1" si="1614"/>
        <v>0.11894566128639195</v>
      </c>
      <c r="CL328" s="7">
        <f t="shared" ca="1" si="1615"/>
        <v>0.34259280025206962</v>
      </c>
      <c r="CM328" s="7">
        <f t="shared" ca="1" si="1616"/>
        <v>1</v>
      </c>
      <c r="CN328" s="7" t="str">
        <f t="shared" ca="1" si="1617"/>
        <v>5</v>
      </c>
      <c r="CO328" s="7" t="str">
        <f ca="1">IFERROR(IF(CO327+CN328&gt;CP$4,CO327,CO327+CN328),"")</f>
        <v/>
      </c>
      <c r="CP328" s="7">
        <f t="shared" ca="1" si="1815"/>
        <v>0</v>
      </c>
      <c r="CQ328" s="7">
        <f t="shared" ca="1" si="1618"/>
        <v>0.41597231219584507</v>
      </c>
      <c r="CR328" s="7">
        <f t="shared" ca="1" si="1619"/>
        <v>4.5566149342616491E-2</v>
      </c>
      <c r="CS328" s="7">
        <f t="shared" ca="1" si="1620"/>
        <v>1</v>
      </c>
      <c r="CT328" s="7" t="str">
        <f t="shared" ca="1" si="1621"/>
        <v>5</v>
      </c>
      <c r="CU328" s="7" t="str">
        <f ca="1">IFERROR(IF(CU327+CT328&gt;CV$4,CU327,CU327+CT328),"")</f>
        <v/>
      </c>
      <c r="CV328" s="7">
        <f t="shared" ca="1" si="1816"/>
        <v>0</v>
      </c>
      <c r="CW328" s="7">
        <f t="shared" ca="1" si="1622"/>
        <v>0.3383972386796914</v>
      </c>
      <c r="CX328" s="7">
        <f t="shared" ca="1" si="1623"/>
        <v>0.12314122285877016</v>
      </c>
      <c r="CY328" s="7">
        <f t="shared" ca="1" si="1624"/>
        <v>1</v>
      </c>
      <c r="CZ328" s="7" t="str">
        <f t="shared" ca="1" si="1625"/>
        <v>5</v>
      </c>
      <c r="DA328" s="7" t="str">
        <f ca="1">IFERROR(IF(DA327+CZ328&gt;DB$4,DA327,DA327+CZ328),"")</f>
        <v/>
      </c>
      <c r="DB328" s="7">
        <f t="shared" ca="1" si="1817"/>
        <v>0</v>
      </c>
      <c r="DC328" s="7">
        <f t="shared" ca="1" si="1626"/>
        <v>0.46237662803722113</v>
      </c>
      <c r="DD328" s="7">
        <f t="shared" ca="1" si="1627"/>
        <v>-8.3816649875956273E-4</v>
      </c>
      <c r="DE328" s="7">
        <f t="shared" ca="1" si="1628"/>
        <v>0</v>
      </c>
      <c r="DF328" s="7">
        <f t="shared" ca="1" si="1629"/>
        <v>0</v>
      </c>
      <c r="DG328" s="7" t="str">
        <f ca="1">IFERROR(IF(DG327+DF328&gt;DH$4,DG327,DG327+DF328),"")</f>
        <v/>
      </c>
      <c r="DH328" s="7">
        <f t="shared" ca="1" si="1818"/>
        <v>0</v>
      </c>
      <c r="DI328" s="7">
        <f t="shared" ca="1" si="1630"/>
        <v>0.60146444914391017</v>
      </c>
      <c r="DJ328" s="7">
        <f t="shared" ca="1" si="1631"/>
        <v>-0.13992598760544861</v>
      </c>
      <c r="DK328" s="7">
        <f t="shared" ca="1" si="1632"/>
        <v>0</v>
      </c>
      <c r="DL328" s="7">
        <f t="shared" ca="1" si="1633"/>
        <v>0</v>
      </c>
      <c r="DM328" s="7" t="str">
        <f ca="1">IFERROR(IF(DM327+DL328&gt;DN$4,DM327,DM327+DL328),"")</f>
        <v/>
      </c>
      <c r="DN328" s="7">
        <f t="shared" ca="1" si="1819"/>
        <v>0</v>
      </c>
      <c r="DO328" s="7">
        <f t="shared" ca="1" si="1634"/>
        <v>0.61501187774931521</v>
      </c>
      <c r="DP328" s="7">
        <f t="shared" ca="1" si="1635"/>
        <v>-0.15347341621085364</v>
      </c>
      <c r="DQ328" s="7">
        <f t="shared" ca="1" si="1636"/>
        <v>0</v>
      </c>
      <c r="DR328" s="7">
        <f t="shared" ca="1" si="1637"/>
        <v>0</v>
      </c>
      <c r="DS328" s="7" t="str">
        <f ca="1">IFERROR(IF(DS327+DR328&gt;DT$4,DS327,DS327+DR328),"")</f>
        <v/>
      </c>
      <c r="DT328" s="7">
        <f t="shared" ca="1" si="1820"/>
        <v>0</v>
      </c>
      <c r="DU328" s="7">
        <f t="shared" ca="1" si="1638"/>
        <v>0.73179978360398212</v>
      </c>
      <c r="DV328" s="7">
        <f t="shared" ca="1" si="1639"/>
        <v>-0.27026132206552056</v>
      </c>
      <c r="DW328" s="7">
        <f t="shared" ca="1" si="1640"/>
        <v>0</v>
      </c>
      <c r="DX328" s="7">
        <f t="shared" ca="1" si="1641"/>
        <v>0</v>
      </c>
      <c r="DY328" s="7" t="str">
        <f ca="1">IFERROR(IF(DY327+DX328&gt;DZ$4,DY327,DY327+DX328),"")</f>
        <v/>
      </c>
      <c r="DZ328" s="7">
        <f t="shared" ca="1" si="1821"/>
        <v>0</v>
      </c>
      <c r="EA328" s="7">
        <f t="shared" ca="1" si="1642"/>
        <v>0.7662979587422093</v>
      </c>
      <c r="EB328" s="7">
        <f t="shared" ca="1" si="1643"/>
        <v>-0.30475949720374773</v>
      </c>
      <c r="EC328" s="7">
        <f t="shared" ca="1" si="1644"/>
        <v>0</v>
      </c>
      <c r="ED328" s="7">
        <f t="shared" ca="1" si="1645"/>
        <v>0</v>
      </c>
      <c r="EE328" s="7" t="str">
        <f ca="1">IFERROR(IF(EE327+ED328&gt;EF$4,EE327,EE327+ED328),"")</f>
        <v/>
      </c>
      <c r="EF328" s="7">
        <f t="shared" ca="1" si="1822"/>
        <v>0</v>
      </c>
      <c r="EG328" s="7">
        <f t="shared" ca="1" si="1646"/>
        <v>0.33689832068710668</v>
      </c>
      <c r="EH328" s="7">
        <f t="shared" ca="1" si="1647"/>
        <v>0.12464014085135489</v>
      </c>
      <c r="EI328" s="7">
        <f t="shared" ca="1" si="1648"/>
        <v>1</v>
      </c>
      <c r="EJ328" s="7" t="str">
        <f t="shared" ca="1" si="1649"/>
        <v>5</v>
      </c>
      <c r="EK328" s="7" t="str">
        <f ca="1">IFERROR(IF(EK327+EJ328&gt;EL$4,EK327,EK327+EJ328),"")</f>
        <v/>
      </c>
      <c r="EL328" s="7">
        <f t="shared" ca="1" si="1823"/>
        <v>0</v>
      </c>
      <c r="EM328" s="7">
        <f t="shared" ca="1" si="1650"/>
        <v>0.28546009082209967</v>
      </c>
      <c r="EN328" s="7">
        <f t="shared" ca="1" si="1651"/>
        <v>0.1760783707163619</v>
      </c>
      <c r="EO328" s="7">
        <f t="shared" ca="1" si="1652"/>
        <v>1</v>
      </c>
      <c r="EP328" s="7" t="str">
        <f t="shared" ca="1" si="1653"/>
        <v>5</v>
      </c>
      <c r="EQ328" s="7" t="str">
        <f ca="1">IFERROR(IF(EQ327+EP328&gt;ER$4,EQ327,EQ327+EP328),"")</f>
        <v/>
      </c>
      <c r="ER328" s="7">
        <f t="shared" ca="1" si="1824"/>
        <v>0</v>
      </c>
      <c r="ES328" s="7">
        <f t="shared" ca="1" si="1654"/>
        <v>0.48286715828565774</v>
      </c>
      <c r="ET328" s="7">
        <f t="shared" ca="1" si="1655"/>
        <v>-2.1328696747196174E-2</v>
      </c>
      <c r="EU328" s="7">
        <f t="shared" ca="1" si="1656"/>
        <v>0</v>
      </c>
      <c r="EV328" s="7">
        <f t="shared" ca="1" si="1657"/>
        <v>0</v>
      </c>
      <c r="EW328" s="7" t="str">
        <f ca="1">IFERROR(IF(EW327+EV328&gt;EX$4,EW327,EW327+EV328),"")</f>
        <v/>
      </c>
      <c r="EX328" s="7">
        <f t="shared" ca="1" si="1825"/>
        <v>0</v>
      </c>
      <c r="EY328" s="7">
        <f t="shared" ca="1" si="1658"/>
        <v>0.81493607749532737</v>
      </c>
      <c r="EZ328" s="7">
        <f t="shared" ca="1" si="1659"/>
        <v>-0.35339761595686581</v>
      </c>
      <c r="FA328" s="7">
        <f t="shared" ca="1" si="1660"/>
        <v>0</v>
      </c>
      <c r="FB328" s="7">
        <f t="shared" ca="1" si="1661"/>
        <v>0</v>
      </c>
      <c r="FC328" s="7" t="str">
        <f ca="1">IFERROR(IF(FC327+FB328&gt;FD$4,FC327,FC327+FB328),"")</f>
        <v/>
      </c>
      <c r="FD328" s="7">
        <f t="shared" ca="1" si="1826"/>
        <v>0</v>
      </c>
      <c r="FE328" s="7">
        <f t="shared" ca="1" si="1662"/>
        <v>0.14325152506180261</v>
      </c>
      <c r="FF328" s="7">
        <f t="shared" ca="1" si="1663"/>
        <v>0.31828693647665895</v>
      </c>
      <c r="FG328" s="7">
        <f t="shared" ca="1" si="1664"/>
        <v>1</v>
      </c>
      <c r="FH328" s="7" t="str">
        <f t="shared" ca="1" si="1665"/>
        <v>5</v>
      </c>
      <c r="FI328" s="7" t="str">
        <f ca="1">IFERROR(IF(FI327+FH328&gt;FJ$4,FI327,FI327+FH328),"")</f>
        <v/>
      </c>
      <c r="FJ328" s="7">
        <f t="shared" ca="1" si="1827"/>
        <v>0</v>
      </c>
      <c r="FK328" s="7">
        <f t="shared" ca="1" si="1666"/>
        <v>0.20424191053311269</v>
      </c>
      <c r="FL328" s="7">
        <f t="shared" ca="1" si="1667"/>
        <v>0.25729655100534887</v>
      </c>
      <c r="FM328" s="7">
        <f t="shared" ca="1" si="1668"/>
        <v>1</v>
      </c>
      <c r="FN328" s="7" t="str">
        <f t="shared" ca="1" si="1669"/>
        <v>5</v>
      </c>
      <c r="FO328" s="7" t="str">
        <f ca="1">IFERROR(IF(FO327+FN328&gt;FP$4,FO327,FO327+FN328),"")</f>
        <v/>
      </c>
      <c r="FP328" s="7">
        <f t="shared" ca="1" si="1828"/>
        <v>0</v>
      </c>
      <c r="FQ328" s="7">
        <f t="shared" ca="1" si="1670"/>
        <v>0.83552502987467081</v>
      </c>
      <c r="FR328" s="7">
        <f t="shared" ca="1" si="1671"/>
        <v>-0.37398656833620925</v>
      </c>
      <c r="FS328" s="7">
        <f t="shared" ca="1" si="1672"/>
        <v>0</v>
      </c>
      <c r="FT328" s="7">
        <f t="shared" ca="1" si="1673"/>
        <v>0</v>
      </c>
      <c r="FU328" s="7" t="str">
        <f ca="1">IFERROR(IF(FU327+FT328&gt;FV$4,FU327,FU327+FT328),"")</f>
        <v/>
      </c>
      <c r="FV328" s="7">
        <f t="shared" ca="1" si="1829"/>
        <v>0</v>
      </c>
      <c r="FW328" s="7">
        <f t="shared" ca="1" si="1674"/>
        <v>0.60485344334477764</v>
      </c>
      <c r="FX328" s="7">
        <f t="shared" ca="1" si="1675"/>
        <v>-0.14331498180631608</v>
      </c>
      <c r="FY328" s="7">
        <f t="shared" ca="1" si="1676"/>
        <v>0</v>
      </c>
      <c r="FZ328" s="7">
        <f t="shared" ca="1" si="1677"/>
        <v>0</v>
      </c>
      <c r="GA328" s="7" t="str">
        <f ca="1">IFERROR(IF(GA327+FZ328&gt;GB$4,GA327,GA327+FZ328),"")</f>
        <v/>
      </c>
      <c r="GB328" s="7">
        <f t="shared" ca="1" si="1830"/>
        <v>0</v>
      </c>
      <c r="GC328" s="7">
        <f t="shared" ca="1" si="1678"/>
        <v>0.59201125399559607</v>
      </c>
      <c r="GD328" s="7">
        <f t="shared" ca="1" si="1679"/>
        <v>-0.1304727924571345</v>
      </c>
      <c r="GE328" s="7">
        <f t="shared" ca="1" si="1680"/>
        <v>0</v>
      </c>
      <c r="GF328" s="7">
        <f t="shared" ca="1" si="1681"/>
        <v>0</v>
      </c>
      <c r="GG328" s="7" t="str">
        <f ca="1">IFERROR(IF(GG327+GF328&gt;GH$4,GG327,GG327+GF328),"")</f>
        <v/>
      </c>
      <c r="GH328" s="7">
        <f t="shared" ca="1" si="1831"/>
        <v>0</v>
      </c>
      <c r="GI328" s="7">
        <f t="shared" ca="1" si="1682"/>
        <v>0.81350139272348432</v>
      </c>
      <c r="GJ328" s="7">
        <f t="shared" ca="1" si="1683"/>
        <v>-0.35196293118502275</v>
      </c>
      <c r="GK328" s="7">
        <f t="shared" ca="1" si="1684"/>
        <v>0</v>
      </c>
      <c r="GL328" s="7">
        <f t="shared" ca="1" si="1685"/>
        <v>0</v>
      </c>
      <c r="GM328" s="7" t="str">
        <f ca="1">IFERROR(IF(GM327+GL328&gt;GN$4,GM327,GM327+GL328),"")</f>
        <v/>
      </c>
      <c r="GN328" s="7">
        <f t="shared" ca="1" si="1832"/>
        <v>0</v>
      </c>
      <c r="GO328" s="7">
        <f t="shared" ca="1" si="1686"/>
        <v>0.99360566107408343</v>
      </c>
      <c r="GP328" s="7">
        <f t="shared" ca="1" si="1687"/>
        <v>-0.53206719953562187</v>
      </c>
      <c r="GQ328" s="7">
        <f t="shared" ca="1" si="1688"/>
        <v>0</v>
      </c>
      <c r="GR328" s="7">
        <f t="shared" ca="1" si="1689"/>
        <v>0</v>
      </c>
      <c r="GS328" s="7" t="str">
        <f ca="1">IFERROR(IF(GS327+GR328&gt;GT$4,GS327,GS327+GR328),"")</f>
        <v/>
      </c>
      <c r="GT328" s="7">
        <f t="shared" ca="1" si="1833"/>
        <v>0</v>
      </c>
      <c r="GU328" s="7">
        <f t="shared" ca="1" si="1690"/>
        <v>5.1253041372689379E-2</v>
      </c>
      <c r="GV328" s="7">
        <f t="shared" ca="1" si="1691"/>
        <v>0.41028542016577219</v>
      </c>
      <c r="GW328" s="7">
        <f t="shared" ca="1" si="1692"/>
        <v>1</v>
      </c>
      <c r="GX328" s="7" t="str">
        <f t="shared" ca="1" si="1693"/>
        <v>5</v>
      </c>
      <c r="GY328" s="7" t="str">
        <f ca="1">IFERROR(IF(GY327+GX328&gt;GZ$4,GY327,GY327+GX328),"")</f>
        <v/>
      </c>
      <c r="GZ328" s="7">
        <f t="shared" ca="1" si="1834"/>
        <v>0</v>
      </c>
      <c r="HA328" s="7">
        <f t="shared" ca="1" si="1694"/>
        <v>0.87356271144981068</v>
      </c>
      <c r="HB328" s="7">
        <f t="shared" ca="1" si="1695"/>
        <v>-0.41202424991134912</v>
      </c>
      <c r="HC328" s="7">
        <f t="shared" ca="1" si="1696"/>
        <v>0</v>
      </c>
      <c r="HD328" s="7">
        <f t="shared" ca="1" si="1697"/>
        <v>0</v>
      </c>
      <c r="HE328" s="7" t="str">
        <f ca="1">IFERROR(IF(HE327+HD328&gt;HF$4,HE327,HE327+HD328),"")</f>
        <v/>
      </c>
      <c r="HF328" s="7">
        <f t="shared" ca="1" si="1835"/>
        <v>0</v>
      </c>
      <c r="HG328" s="7">
        <f t="shared" ca="1" si="1698"/>
        <v>0.68074297798558003</v>
      </c>
      <c r="HH328" s="7">
        <f t="shared" ca="1" si="1699"/>
        <v>-0.21920451644711847</v>
      </c>
      <c r="HI328" s="7">
        <f t="shared" ca="1" si="1700"/>
        <v>0</v>
      </c>
      <c r="HJ328" s="7">
        <f t="shared" ca="1" si="1701"/>
        <v>0</v>
      </c>
      <c r="HK328" s="7" t="str">
        <f ca="1">IFERROR(IF(HK327+HJ328&gt;HL$4,HK327,HK327+HJ328),"")</f>
        <v/>
      </c>
      <c r="HL328" s="7">
        <f t="shared" ca="1" si="1836"/>
        <v>0</v>
      </c>
      <c r="HM328" s="7">
        <f t="shared" ca="1" si="1702"/>
        <v>0.45699898080156076</v>
      </c>
      <c r="HN328" s="7">
        <f t="shared" ca="1" si="1703"/>
        <v>4.5394807369008028E-3</v>
      </c>
      <c r="HO328" s="7">
        <f t="shared" ca="1" si="1704"/>
        <v>1</v>
      </c>
      <c r="HP328" s="7" t="str">
        <f t="shared" ca="1" si="1705"/>
        <v>5</v>
      </c>
      <c r="HQ328" s="7" t="str">
        <f ca="1">IFERROR(IF(HQ327+HP328&gt;HR$4,HQ327,HQ327+HP328),"")</f>
        <v/>
      </c>
      <c r="HR328" s="7">
        <f t="shared" ca="1" si="1837"/>
        <v>0</v>
      </c>
      <c r="HS328" s="7">
        <f t="shared" ca="1" si="1706"/>
        <v>0.47108456269989285</v>
      </c>
      <c r="HT328" s="7">
        <f t="shared" ca="1" si="1707"/>
        <v>-9.5461011614312863E-3</v>
      </c>
      <c r="HU328" s="7">
        <f t="shared" ca="1" si="1708"/>
        <v>0</v>
      </c>
      <c r="HV328" s="7">
        <f t="shared" ca="1" si="1709"/>
        <v>0</v>
      </c>
      <c r="HW328" s="7" t="str">
        <f ca="1">IFERROR(IF(HW327+HV328&gt;HX$4,HW327,HW327+HV328),"")</f>
        <v/>
      </c>
      <c r="HX328" s="7">
        <f t="shared" ca="1" si="1838"/>
        <v>0</v>
      </c>
      <c r="HY328" s="7">
        <f t="shared" ca="1" si="1710"/>
        <v>0.38937747285581137</v>
      </c>
      <c r="HZ328" s="7">
        <f t="shared" ca="1" si="1711"/>
        <v>7.2160988682650196E-2</v>
      </c>
      <c r="IA328" s="7">
        <f t="shared" ca="1" si="1712"/>
        <v>1</v>
      </c>
      <c r="IB328" s="7" t="str">
        <f t="shared" ca="1" si="1713"/>
        <v>5</v>
      </c>
      <c r="IC328" s="7" t="str">
        <f ca="1">IFERROR(IF(IC327+IB328&gt;ID$4,IC327,IC327+IB328),"")</f>
        <v/>
      </c>
      <c r="ID328" s="7">
        <f t="shared" ca="1" si="1839"/>
        <v>0</v>
      </c>
      <c r="IE328" s="7">
        <f t="shared" ca="1" si="1714"/>
        <v>0.30791192867916384</v>
      </c>
      <c r="IF328" s="7">
        <f t="shared" ca="1" si="1715"/>
        <v>0.15362653285929773</v>
      </c>
      <c r="IG328" s="7">
        <f t="shared" ca="1" si="1716"/>
        <v>1</v>
      </c>
      <c r="IH328" s="7" t="str">
        <f t="shared" ca="1" si="1717"/>
        <v>5</v>
      </c>
      <c r="II328" s="7" t="str">
        <f ca="1">IFERROR(IF(II327+IH328&gt;IJ$4,II327,II327+IH328),"")</f>
        <v/>
      </c>
      <c r="IJ328" s="7">
        <f t="shared" ca="1" si="1840"/>
        <v>0</v>
      </c>
      <c r="IK328" s="7">
        <f t="shared" ca="1" si="1718"/>
        <v>0.11473361752870048</v>
      </c>
      <c r="IL328" s="7">
        <f t="shared" ca="1" si="1719"/>
        <v>0.34680484400976108</v>
      </c>
      <c r="IM328" s="7">
        <f t="shared" ca="1" si="1720"/>
        <v>1</v>
      </c>
      <c r="IN328" s="7" t="str">
        <f t="shared" ca="1" si="1721"/>
        <v>5</v>
      </c>
      <c r="IO328" s="7" t="str">
        <f ca="1">IFERROR(IF(IO327+IN328&gt;IP$4,IO327,IO327+IN328),"")</f>
        <v/>
      </c>
      <c r="IP328" s="7">
        <f t="shared" ca="1" si="1841"/>
        <v>0</v>
      </c>
      <c r="IQ328" s="7">
        <f t="shared" ca="1" si="1722"/>
        <v>0.33339726363884892</v>
      </c>
      <c r="IR328" s="7">
        <f t="shared" ca="1" si="1723"/>
        <v>0.12814119789961265</v>
      </c>
      <c r="IS328" s="7">
        <f t="shared" ca="1" si="1724"/>
        <v>1</v>
      </c>
      <c r="IT328" s="7" t="str">
        <f t="shared" ca="1" si="1725"/>
        <v>5</v>
      </c>
      <c r="IU328" s="7" t="str">
        <f ca="1">IFERROR(IF(IU327+IT328&gt;IV$4,IU327,IU327+IT328),"")</f>
        <v/>
      </c>
      <c r="IV328" s="7">
        <f t="shared" ca="1" si="1842"/>
        <v>0</v>
      </c>
      <c r="IW328" s="7">
        <f t="shared" ca="1" si="1726"/>
        <v>0.90715764880369443</v>
      </c>
      <c r="IX328" s="7">
        <f t="shared" ca="1" si="1727"/>
        <v>-0.44561918726523286</v>
      </c>
      <c r="IY328" s="7">
        <f t="shared" ca="1" si="1728"/>
        <v>0</v>
      </c>
      <c r="IZ328" s="7">
        <f t="shared" ca="1" si="1729"/>
        <v>0</v>
      </c>
      <c r="JA328" s="7" t="str">
        <f ca="1">IFERROR(IF(JA327+IZ328&gt;JB$4,JA327,JA327+IZ328),"")</f>
        <v/>
      </c>
      <c r="JB328" s="7">
        <f t="shared" ca="1" si="1843"/>
        <v>0</v>
      </c>
      <c r="JC328" s="7">
        <f t="shared" ca="1" si="1730"/>
        <v>0.47230922658634267</v>
      </c>
      <c r="JD328" s="7">
        <f t="shared" ca="1" si="1731"/>
        <v>-1.0770765047881103E-2</v>
      </c>
      <c r="JE328" s="7">
        <f t="shared" ca="1" si="1732"/>
        <v>0</v>
      </c>
      <c r="JF328" s="7">
        <f t="shared" ca="1" si="1733"/>
        <v>0</v>
      </c>
      <c r="JG328" s="7" t="str">
        <f ca="1">IFERROR(IF(JG327+JF328&gt;JH$4,JG327,JG327+JF328),"")</f>
        <v/>
      </c>
      <c r="JH328" s="7">
        <f t="shared" ca="1" si="1844"/>
        <v>0</v>
      </c>
      <c r="JI328" s="7">
        <f t="shared" ca="1" si="1734"/>
        <v>0.22806386224919761</v>
      </c>
      <c r="JJ328" s="7">
        <f t="shared" ca="1" si="1735"/>
        <v>0.23347459928926395</v>
      </c>
      <c r="JK328" s="7">
        <f t="shared" ca="1" si="1736"/>
        <v>1</v>
      </c>
      <c r="JL328" s="7" t="str">
        <f t="shared" ca="1" si="1737"/>
        <v>5</v>
      </c>
      <c r="JM328" s="7" t="str">
        <f ca="1">IFERROR(IF(JM327+JL328&gt;JN$4,JM327,JM327+JL328),"")</f>
        <v/>
      </c>
      <c r="JN328" s="7">
        <f t="shared" ca="1" si="1845"/>
        <v>0</v>
      </c>
      <c r="JO328" s="7">
        <f t="shared" ca="1" si="1738"/>
        <v>0.90244829492961265</v>
      </c>
      <c r="JP328" s="7">
        <f t="shared" ca="1" si="1739"/>
        <v>-0.44090983339115108</v>
      </c>
      <c r="JQ328" s="7">
        <f t="shared" ca="1" si="1740"/>
        <v>0</v>
      </c>
      <c r="JR328" s="7">
        <f t="shared" ca="1" si="1741"/>
        <v>0</v>
      </c>
      <c r="JS328" s="7" t="str">
        <f ca="1">IFERROR(IF(JS327+JR328&gt;JT$4,JS327,JS327+JR328),"")</f>
        <v/>
      </c>
      <c r="JT328" s="7">
        <f t="shared" ca="1" si="1846"/>
        <v>0</v>
      </c>
      <c r="JU328" s="7">
        <f t="shared" ca="1" si="1742"/>
        <v>0.97732945066442278</v>
      </c>
      <c r="JV328" s="7">
        <f t="shared" ca="1" si="1743"/>
        <v>-0.51579098912596122</v>
      </c>
      <c r="JW328" s="7">
        <f t="shared" ca="1" si="1744"/>
        <v>0</v>
      </c>
      <c r="JX328" s="7">
        <f t="shared" ca="1" si="1745"/>
        <v>0</v>
      </c>
      <c r="JY328" s="7" t="str">
        <f ca="1">IFERROR(IF(JY327+JX328&gt;JZ$4,JY327,JY327+JX328),"")</f>
        <v/>
      </c>
      <c r="JZ328" s="7">
        <f t="shared" ca="1" si="1847"/>
        <v>0</v>
      </c>
      <c r="KA328" s="7">
        <f t="shared" ca="1" si="1746"/>
        <v>9.7490423632820011E-3</v>
      </c>
      <c r="KB328" s="7">
        <f t="shared" ca="1" si="1747"/>
        <v>0.45178941917517956</v>
      </c>
      <c r="KC328" s="7">
        <f t="shared" ca="1" si="1748"/>
        <v>1</v>
      </c>
      <c r="KD328" s="7" t="str">
        <f t="shared" ca="1" si="1749"/>
        <v>5</v>
      </c>
      <c r="KE328" s="7" t="str">
        <f ca="1">IFERROR(IF(KE327+KD328&gt;KF$4,KE327,KE327+KD328),"")</f>
        <v/>
      </c>
      <c r="KF328" s="7">
        <f t="shared" ca="1" si="1848"/>
        <v>0</v>
      </c>
      <c r="KG328" s="7">
        <f t="shared" ca="1" si="1750"/>
        <v>0.69860228933104263</v>
      </c>
      <c r="KH328" s="7">
        <f t="shared" ca="1" si="1751"/>
        <v>-0.23706382779258106</v>
      </c>
      <c r="KI328" s="7">
        <f t="shared" ca="1" si="1752"/>
        <v>0</v>
      </c>
      <c r="KJ328" s="7">
        <f t="shared" ca="1" si="1753"/>
        <v>0</v>
      </c>
      <c r="KK328" s="7" t="str">
        <f ca="1">IFERROR(IF(KK327+KJ328&gt;KL$4,KK327,KK327+KJ328),"")</f>
        <v/>
      </c>
      <c r="KL328" s="7">
        <f t="shared" ca="1" si="1849"/>
        <v>0</v>
      </c>
      <c r="KM328" s="7">
        <f t="shared" ca="1" si="1754"/>
        <v>8.6980034362362346E-2</v>
      </c>
      <c r="KN328" s="7">
        <f t="shared" ca="1" si="1755"/>
        <v>0.37455842717609922</v>
      </c>
      <c r="KO328" s="7">
        <f t="shared" ca="1" si="1756"/>
        <v>1</v>
      </c>
      <c r="KP328" s="7" t="str">
        <f t="shared" ca="1" si="1757"/>
        <v>5</v>
      </c>
      <c r="KQ328" s="7" t="str">
        <f ca="1">IFERROR(IF(KQ327+KP328&gt;KR$4,KQ327,KQ327+KP328),"")</f>
        <v/>
      </c>
      <c r="KR328" s="7">
        <f t="shared" ca="1" si="1850"/>
        <v>0</v>
      </c>
      <c r="KS328" s="7">
        <f t="shared" ca="1" si="1758"/>
        <v>0.86877370047588265</v>
      </c>
      <c r="KT328" s="7">
        <f t="shared" ca="1" si="1759"/>
        <v>-0.40723523893742108</v>
      </c>
      <c r="KU328" s="7">
        <f t="shared" ca="1" si="1760"/>
        <v>0</v>
      </c>
      <c r="KV328" s="7">
        <f t="shared" ca="1" si="1761"/>
        <v>0</v>
      </c>
      <c r="KW328" s="7" t="str">
        <f ca="1">IFERROR(IF(KW327+KV328&gt;KX$4,KW327,KW327+KV328),"")</f>
        <v/>
      </c>
      <c r="KX328" s="7">
        <f t="shared" ca="1" si="1851"/>
        <v>0</v>
      </c>
      <c r="KY328" s="7">
        <f t="shared" ca="1" si="1762"/>
        <v>0.52076446226411488</v>
      </c>
      <c r="KZ328" s="7">
        <f t="shared" ca="1" si="1763"/>
        <v>-5.9226000725653316E-2</v>
      </c>
      <c r="LA328" s="7">
        <f t="shared" ca="1" si="1764"/>
        <v>0</v>
      </c>
      <c r="LB328" s="7">
        <f t="shared" ca="1" si="1765"/>
        <v>0</v>
      </c>
      <c r="LC328" s="7" t="str">
        <f ca="1">IFERROR(IF(LC327+LB328&gt;LD$4,LC327,LC327+LB328),"")</f>
        <v/>
      </c>
      <c r="LD328" s="7">
        <f t="shared" ca="1" si="1852"/>
        <v>0</v>
      </c>
      <c r="LE328" s="7">
        <f t="shared" ca="1" si="1766"/>
        <v>0.29151681929269602</v>
      </c>
      <c r="LF328" s="7">
        <f t="shared" ca="1" si="1767"/>
        <v>0.17002164224576555</v>
      </c>
      <c r="LG328" s="7">
        <f t="shared" ca="1" si="1768"/>
        <v>1</v>
      </c>
      <c r="LH328" s="7" t="str">
        <f t="shared" ca="1" si="1769"/>
        <v>5</v>
      </c>
      <c r="LI328" s="7" t="str">
        <f ca="1">IFERROR(IF(LI327+LH328&gt;LJ$4,LI327,LI327+LH328),"")</f>
        <v/>
      </c>
      <c r="LJ328" s="7">
        <f t="shared" ca="1" si="1853"/>
        <v>0</v>
      </c>
      <c r="LK328" s="7">
        <f t="shared" ca="1" si="1770"/>
        <v>0.57969239310062515</v>
      </c>
      <c r="LL328" s="7">
        <f t="shared" ca="1" si="1771"/>
        <v>-0.11815393156216358</v>
      </c>
      <c r="LM328" s="7">
        <f t="shared" ca="1" si="1772"/>
        <v>0</v>
      </c>
      <c r="LN328" s="7">
        <f t="shared" ca="1" si="1773"/>
        <v>0</v>
      </c>
      <c r="LO328" s="7" t="str">
        <f ca="1">IFERROR(IF(LO327+LN328&gt;LP$4,LO327,LO327+LN328),"")</f>
        <v/>
      </c>
      <c r="LP328" s="7">
        <f t="shared" ca="1" si="1854"/>
        <v>0</v>
      </c>
      <c r="LQ328" s="7">
        <f t="shared" ca="1" si="1774"/>
        <v>0.54092785080460504</v>
      </c>
      <c r="LR328" s="7">
        <f t="shared" ca="1" si="1775"/>
        <v>-7.9389389266143473E-2</v>
      </c>
      <c r="LS328" s="7">
        <f t="shared" ca="1" si="1776"/>
        <v>0</v>
      </c>
      <c r="LT328" s="7">
        <f t="shared" ca="1" si="1777"/>
        <v>0</v>
      </c>
      <c r="LU328" s="7" t="str">
        <f ca="1">IFERROR(IF(LU327+LT328&gt;LV$4,LU327,LU327+LT328),"")</f>
        <v/>
      </c>
      <c r="LV328" s="7">
        <f t="shared" ca="1" si="1855"/>
        <v>0</v>
      </c>
      <c r="LW328" s="7">
        <f t="shared" ca="1" si="1778"/>
        <v>0.39592291678227443</v>
      </c>
      <c r="LX328" s="7">
        <f t="shared" ca="1" si="1779"/>
        <v>6.5615544756187139E-2</v>
      </c>
      <c r="LY328" s="7">
        <f t="shared" ca="1" si="1780"/>
        <v>1</v>
      </c>
      <c r="LZ328" s="7" t="str">
        <f t="shared" ca="1" si="1781"/>
        <v>5</v>
      </c>
      <c r="MA328" s="7" t="str">
        <f ca="1">IFERROR(IF(MA327+LZ328&gt;MB$4,MA327,MA327+LZ328),"")</f>
        <v/>
      </c>
      <c r="MB328" s="7">
        <f t="shared" ca="1" si="1856"/>
        <v>0</v>
      </c>
      <c r="MC328" s="7">
        <f t="shared" ca="1" si="1782"/>
        <v>0.71086579625978441</v>
      </c>
      <c r="MD328" s="7">
        <f t="shared" ca="1" si="1783"/>
        <v>-0.24932733472132285</v>
      </c>
      <c r="ME328" s="7">
        <f t="shared" ca="1" si="1784"/>
        <v>0</v>
      </c>
      <c r="MF328" s="7">
        <f t="shared" ca="1" si="1785"/>
        <v>0</v>
      </c>
      <c r="MG328" s="7" t="str">
        <f ca="1">IFERROR(IF(MG327+MF328&gt;MH$4,MG327,MG327+MF328),"")</f>
        <v/>
      </c>
      <c r="MH328" s="7">
        <f t="shared" ca="1" si="1857"/>
        <v>0</v>
      </c>
      <c r="MI328" s="7">
        <f t="shared" ca="1" si="1786"/>
        <v>0.95342753863133456</v>
      </c>
      <c r="MJ328" s="7">
        <f t="shared" ca="1" si="1787"/>
        <v>-0.49188907709287299</v>
      </c>
      <c r="MK328" s="7">
        <f t="shared" ca="1" si="1788"/>
        <v>0</v>
      </c>
      <c r="ML328" s="7">
        <f t="shared" ca="1" si="1789"/>
        <v>0</v>
      </c>
      <c r="MM328" s="7" t="str">
        <f ca="1">IFERROR(IF(MM327+ML328&gt;MN$4,MM327,MM327+ML328),"")</f>
        <v/>
      </c>
      <c r="MN328" s="7">
        <f t="shared" ca="1" si="1858"/>
        <v>0</v>
      </c>
      <c r="MO328" s="7">
        <f t="shared" ca="1" si="1790"/>
        <v>0.38464524942016032</v>
      </c>
      <c r="MP328" s="7">
        <f t="shared" ca="1" si="1791"/>
        <v>7.6893212118301246E-2</v>
      </c>
      <c r="MQ328" s="7">
        <f t="shared" ca="1" si="1792"/>
        <v>1</v>
      </c>
      <c r="MR328" s="7" t="str">
        <f t="shared" ca="1" si="1793"/>
        <v>5</v>
      </c>
      <c r="MS328" s="7" t="str">
        <f ca="1">IFERROR(IF(MS327+MR328&gt;MT$4,MS327,MS327+MR328),"")</f>
        <v/>
      </c>
      <c r="MT328" s="7">
        <f t="shared" ca="1" si="1859"/>
        <v>0</v>
      </c>
      <c r="MU328" s="7">
        <f t="shared" ca="1" si="1794"/>
        <v>0.506831385034194</v>
      </c>
      <c r="MV328" s="7">
        <f t="shared" ca="1" si="1795"/>
        <v>-4.529292349573244E-2</v>
      </c>
      <c r="MW328" s="7">
        <f t="shared" ca="1" si="1796"/>
        <v>0</v>
      </c>
      <c r="MX328" s="7">
        <f t="shared" ca="1" si="1797"/>
        <v>0</v>
      </c>
      <c r="MY328" s="7" t="str">
        <f ca="1">IFERROR(IF(MY327+MX328&gt;MZ$4,MY327,MY327+MX328),"")</f>
        <v/>
      </c>
      <c r="MZ328" s="7">
        <f t="shared" ca="1" si="1860"/>
        <v>0</v>
      </c>
      <c r="NA328" s="7">
        <f t="shared" ca="1" si="1798"/>
        <v>0.32264802851061603</v>
      </c>
      <c r="NB328" s="7">
        <f t="shared" ca="1" si="1799"/>
        <v>0.13889043302784554</v>
      </c>
      <c r="NC328" s="7">
        <f t="shared" ca="1" si="1800"/>
        <v>1</v>
      </c>
      <c r="ND328" s="7" t="str">
        <f t="shared" ca="1" si="1801"/>
        <v>5</v>
      </c>
      <c r="NE328" s="7" t="str">
        <f ca="1">IFERROR(IF(NE327+ND328&gt;NF$4,NE327,NE327+ND328),"")</f>
        <v/>
      </c>
      <c r="NF328" s="7">
        <f t="shared" ca="1" si="1861"/>
        <v>0</v>
      </c>
      <c r="NG328" s="7">
        <f t="shared" ca="1" si="1802"/>
        <v>0.72563718897815566</v>
      </c>
      <c r="NH328" s="7">
        <f t="shared" ca="1" si="1803"/>
        <v>-0.26409872743969409</v>
      </c>
      <c r="NI328" s="7">
        <f t="shared" ca="1" si="1804"/>
        <v>0</v>
      </c>
      <c r="NJ328" s="7">
        <f t="shared" ca="1" si="1805"/>
        <v>0</v>
      </c>
      <c r="NK328" s="7" t="str">
        <f ca="1">IFERROR(IF(NK327+NJ328&gt;NL$4,NK327,NK327+NJ328),"")</f>
        <v/>
      </c>
      <c r="NL328" s="7">
        <f t="shared" ca="1" si="1862"/>
        <v>0</v>
      </c>
      <c r="NM328" s="7">
        <f t="shared" ca="1" si="1806"/>
        <v>0.67659870384420417</v>
      </c>
      <c r="NN328" s="7">
        <f t="shared" ca="1" si="1807"/>
        <v>-0.21506024230574261</v>
      </c>
      <c r="NO328" s="7">
        <f t="shared" ca="1" si="1808"/>
        <v>0</v>
      </c>
      <c r="NP328" s="7">
        <f t="shared" ca="1" si="1809"/>
        <v>0</v>
      </c>
      <c r="NQ328" s="7" t="str">
        <f ca="1">IFERROR(IF(NQ327+NP328&gt;NR$4,NQ327,NQ327+NP328),"")</f>
        <v/>
      </c>
      <c r="NR328" s="7">
        <f t="shared" ca="1" si="1863"/>
        <v>0</v>
      </c>
      <c r="NT328">
        <v>330</v>
      </c>
      <c r="NU328" s="7" t="s">
        <v>19</v>
      </c>
      <c r="NV328" s="7" t="str">
        <f t="shared" ca="1" si="1598"/>
        <v/>
      </c>
      <c r="NW328" s="7" t="str">
        <f t="shared" ca="1" si="1810"/>
        <v/>
      </c>
      <c r="NX328" t="str">
        <f ca="1">IFERROR(VLOOKUP(NT328,$K$3:$AK$568,8,FALSE),"")</f>
        <v/>
      </c>
      <c r="NY328" t="str">
        <f ca="1">IFERROR(VLOOKUP(NT328,$K$3:$AK$568,9,FALSE),"")</f>
        <v/>
      </c>
      <c r="NZ328" s="7" t="str">
        <f ca="1">IFERROR(VLOOKUP(NT328,$K$3:$AK$568,27,FALSE),"")</f>
        <v/>
      </c>
      <c r="OB328">
        <v>330</v>
      </c>
      <c r="OC328" s="7" t="s">
        <v>19</v>
      </c>
      <c r="OD328" t="e">
        <f t="shared" ca="1" si="1864"/>
        <v>#N/A</v>
      </c>
      <c r="OE328" s="7" t="str">
        <f t="shared" ca="1" si="1865"/>
        <v/>
      </c>
      <c r="OF328" s="7" t="str">
        <f t="shared" ca="1" si="1866"/>
        <v/>
      </c>
      <c r="OG328" t="str">
        <f t="shared" ca="1" si="1867"/>
        <v/>
      </c>
      <c r="OI328">
        <v>330</v>
      </c>
      <c r="OJ328" s="7" t="s">
        <v>19</v>
      </c>
      <c r="OK328" s="7" t="str">
        <f t="shared" ca="1" si="1868"/>
        <v/>
      </c>
      <c r="OL328" s="7" t="str">
        <f t="shared" ca="1" si="1869"/>
        <v/>
      </c>
      <c r="OM328" t="str">
        <f ca="1">IFERROR(VLOOKUP(OI328,$L$3:$AK$568,7,FALSE),"")</f>
        <v/>
      </c>
      <c r="ON328" t="str">
        <f ca="1">IFERROR(VLOOKUP(OI328,$L$3:$AK$568,8,FALSE),"")</f>
        <v/>
      </c>
      <c r="OO328" s="7" t="str">
        <f ca="1">IFERROR(VLOOKUP(OI328,$L$3:$AK$568,26,FALSE),"")</f>
        <v/>
      </c>
      <c r="OQ328">
        <v>330</v>
      </c>
      <c r="OR328" s="7" t="s">
        <v>19</v>
      </c>
      <c r="OS328" t="e">
        <f t="shared" ca="1" si="1870"/>
        <v>#N/A</v>
      </c>
      <c r="OT328" s="7" t="str">
        <f t="shared" ca="1" si="1871"/>
        <v/>
      </c>
      <c r="OU328" s="7" t="str">
        <f t="shared" ca="1" si="1872"/>
        <v/>
      </c>
      <c r="OV328" t="str">
        <f t="shared" ca="1" si="1873"/>
        <v/>
      </c>
      <c r="OX328">
        <v>330</v>
      </c>
      <c r="OY328" s="7" t="s">
        <v>19</v>
      </c>
      <c r="OZ328" s="7" t="str">
        <f t="shared" ca="1" si="1874"/>
        <v/>
      </c>
      <c r="PA328" s="7" t="str">
        <f t="shared" ca="1" si="1875"/>
        <v/>
      </c>
      <c r="PB328" t="str">
        <f ca="1">IFERROR(VLOOKUP(OX328,$M$3:$AK$568,6,FALSE),"")</f>
        <v/>
      </c>
      <c r="PC328" t="str">
        <f ca="1">IFERROR(VLOOKUP(OX328,$M$3:$AK$568,7,FALSE),"")</f>
        <v/>
      </c>
      <c r="PD328" s="7" t="str">
        <f ca="1">IFERROR(VLOOKUP(OX328,$M$3:$AK$568,25,FALSE),"")</f>
        <v/>
      </c>
      <c r="PF328">
        <v>330</v>
      </c>
      <c r="PG328" s="7" t="s">
        <v>19</v>
      </c>
      <c r="PH328" t="e">
        <f t="shared" ca="1" si="1876"/>
        <v>#N/A</v>
      </c>
      <c r="PI328" s="7" t="str">
        <f t="shared" ca="1" si="1877"/>
        <v/>
      </c>
      <c r="PJ328" s="7" t="str">
        <f t="shared" ca="1" si="1878"/>
        <v/>
      </c>
      <c r="PK328" t="str">
        <f t="shared" ca="1" si="1879"/>
        <v/>
      </c>
      <c r="PM328">
        <v>330</v>
      </c>
      <c r="PN328" s="7" t="s">
        <v>19</v>
      </c>
      <c r="PO328" s="202" t="str">
        <f t="shared" ca="1" si="1880"/>
        <v/>
      </c>
      <c r="PP328" s="7" t="str">
        <f t="shared" ca="1" si="1881"/>
        <v/>
      </c>
      <c r="PQ328" t="str">
        <f ca="1">IFERROR(VLOOKUP(PM328,$G$325:$R$409,12,FALSE),"")</f>
        <v/>
      </c>
      <c r="PR328" t="e">
        <f ca="1">VLOOKUP(PM328,$G$324:$Q$409,11,FALSE)</f>
        <v>#N/A</v>
      </c>
      <c r="PS328" s="7" t="str">
        <f ca="1">VLOOKUP(PQ328,$R$325:$Y$409,8,FALSE)</f>
        <v>- -</v>
      </c>
      <c r="PT328" s="7">
        <f ca="1">ReSt</f>
        <v>-4</v>
      </c>
      <c r="PU328" s="7" t="e">
        <f t="shared" ca="1" si="1882"/>
        <v>#N/A</v>
      </c>
      <c r="PV328" s="7" t="e">
        <f t="shared" ca="1" si="1883"/>
        <v>#N/A</v>
      </c>
      <c r="PW328" s="7" t="str">
        <f ca="1">VLOOKUP(PQ328,$R$325:$AK$409,8,FALSE)</f>
        <v>- -</v>
      </c>
      <c r="PX328" s="7"/>
      <c r="PY328">
        <v>330</v>
      </c>
      <c r="PZ328" s="7" t="s">
        <v>19</v>
      </c>
      <c r="QA328" t="str">
        <f t="shared" ca="1" si="1884"/>
        <v/>
      </c>
      <c r="QB328" s="7" t="str">
        <f t="shared" ca="1" si="1885"/>
        <v/>
      </c>
      <c r="QC328" s="7" t="str">
        <f t="shared" ca="1" si="1886"/>
        <v/>
      </c>
      <c r="QD328" t="str">
        <f t="shared" ca="1" si="1887"/>
        <v/>
      </c>
      <c r="QF328">
        <v>330</v>
      </c>
      <c r="QG328" s="7" t="s">
        <v>19</v>
      </c>
      <c r="QH328" s="7" t="str">
        <f t="shared" ca="1" si="1888"/>
        <v/>
      </c>
      <c r="QI328" s="7" t="e">
        <f t="shared" ca="1" si="1889"/>
        <v>#VALUE!</v>
      </c>
      <c r="QJ328" t="e">
        <f t="shared" ca="1" si="1890"/>
        <v>#N/A</v>
      </c>
      <c r="QK328" s="7" t="e">
        <f t="shared" ca="1" si="1891"/>
        <v>#N/A</v>
      </c>
      <c r="QM328">
        <v>330</v>
      </c>
      <c r="QN328" s="7" t="s">
        <v>19</v>
      </c>
      <c r="QO328" t="str">
        <f t="shared" ca="1" si="1892"/>
        <v/>
      </c>
      <c r="QP328" s="7" t="str">
        <f t="shared" ca="1" si="1893"/>
        <v/>
      </c>
      <c r="QQ328" t="str">
        <f t="shared" ca="1" si="1894"/>
        <v/>
      </c>
    </row>
    <row r="329" spans="1:459" x14ac:dyDescent="0.25">
      <c r="A329" s="240" t="str">
        <f>IF('Character Sheet'!$B$4="Creature","N","Y")</f>
        <v>Y</v>
      </c>
      <c r="C329" s="75"/>
      <c r="D329" s="76"/>
      <c r="F329" s="75">
        <v>5</v>
      </c>
      <c r="G329" s="76">
        <f t="shared" ca="1" si="1897"/>
        <v>0</v>
      </c>
      <c r="I329" s="75" t="s">
        <v>1812</v>
      </c>
      <c r="J329" s="85"/>
      <c r="K329" s="85">
        <f t="shared" ca="1" si="1589"/>
        <v>7</v>
      </c>
      <c r="L329" s="85">
        <f t="shared" ca="1" si="1587"/>
        <v>7</v>
      </c>
      <c r="M329" s="70">
        <f t="shared" ca="1" si="1593"/>
        <v>18</v>
      </c>
      <c r="O329" s="222" t="str">
        <f t="shared" ca="1" si="1596"/>
        <v>- -</v>
      </c>
      <c r="Q329" s="7" t="s">
        <v>1755</v>
      </c>
      <c r="R329" s="9" t="str">
        <f ca="1">IFERROR(VLOOKUP(F329,INDIRECT(Calculations!$D$98),2,FALSE),"")</f>
        <v/>
      </c>
      <c r="S329" s="9" t="str">
        <f t="shared" ca="1" si="1895"/>
        <v/>
      </c>
      <c r="T329" s="61" t="str">
        <f ca="1">SUBSTITUTE(IFERROR(IFERROR(VLOOKUP(R329,'[1]Skill Statistics'!$A$3:$C$513,2,FALSE),VLOOKUP(Q329,'[1]Skill Statistics'!$A$3:$C$513,2,FALSE)),T328),"R*","ReSt")</f>
        <v>ReSt/ReSt</v>
      </c>
      <c r="U329" s="61" t="str">
        <f ca="1">IFERROR(IFERROR(VLOOKUP(R329,'[1]Skill Statistics'!$A$3:$C$513,3,FALSE),VLOOKUP(Q329,'[1]Skill Statistics'!$A$3:$C$513,3,FALSE)),U328)</f>
        <v>Me</v>
      </c>
      <c r="V329" s="61" t="str">
        <f ca="1">IF(R329="","- -",IF(ISNUMBER(SEARCH("Category",R329)),"- -",IFERROR(IFERROR(VLOOKUP(Q329,[1]Professions!$A$4:$AM$288,MATCH(Profession,[1]Professions!$A$1:$AM$1,0),FALSE),VLOOKUP(Q329,Calculations!$B$91:$I$95,8,FALSE)),"- -")))</f>
        <v>- -</v>
      </c>
      <c r="W329" s="60" t="str">
        <f t="shared" ca="1" si="1597"/>
        <v>- -</v>
      </c>
      <c r="X329" s="7" t="str">
        <f ca="1">IFERROR(VLOOKUP(R329,$BS$6:$NR$519,MATCH(ActualLevel,$BS$3:$NR$3,0),FALSE),"- -")</f>
        <v>- -</v>
      </c>
      <c r="Y329" s="7" t="str">
        <f t="shared" ca="1" si="1588"/>
        <v>- -</v>
      </c>
      <c r="Z329" s="7" t="str">
        <f ca="1">IFERROR(VLOOKUP(Y329,Charts!$BQ$2:$BR$52,2,FALSE),"- -")</f>
        <v>- -</v>
      </c>
      <c r="AA329" s="7">
        <f t="shared" ca="1" si="1599"/>
        <v>-1</v>
      </c>
      <c r="AB329" s="7" t="str">
        <f t="shared" ca="1" si="1584"/>
        <v>- -</v>
      </c>
      <c r="AC329" s="7"/>
      <c r="AD329" s="7"/>
      <c r="AE329" s="7"/>
      <c r="AF329" s="7"/>
      <c r="AG329" s="7"/>
      <c r="AH329" s="43"/>
      <c r="AI329" s="7"/>
      <c r="AJ329" s="7"/>
      <c r="AK329" s="7">
        <f t="shared" ca="1" si="1600"/>
        <v>-1</v>
      </c>
      <c r="AL329" s="7"/>
      <c r="AM329" s="69">
        <f>IFERROR(VLOOKUP(Q329,'[1]Skill Statistics'!$A$3:$AN$513,MATCH(Profession,'[1]Skill Statistics'!$A$2:$AN$2,0),FALSE),0)</f>
        <v>0</v>
      </c>
      <c r="AN329" s="85">
        <f>IFERROR(VLOOKUP(Q329,'[1]Skill Statistics'!$A$3:$BK$513,MATCH(Archetype,'[1]Skill Statistics'!$A$2:$BK$2,0),FALSE),0)</f>
        <v>0</v>
      </c>
      <c r="AO329" s="85">
        <f>IFERROR(VLOOKUP(Q329,'[1]Skill Statistics'!$A$3:$BB$513,MATCH(Race,'[1]Skill Statistics'!$A$2:$BB$2,0),FALSE),0)</f>
        <v>0</v>
      </c>
      <c r="AP329" s="85">
        <f t="shared" ca="1" si="1811"/>
        <v>-0.1</v>
      </c>
      <c r="AQ329" s="70"/>
      <c r="AS329" s="69">
        <f>IFERROR(VLOOKUP(Q329,'[1]Professional Skills'!$A$4:$AM$288,MATCH(Profession,'[1]Professional Skills'!$A$3:$AM$3,0),FALSE),"- -")</f>
        <v>0</v>
      </c>
      <c r="AT329" t="s">
        <v>1812</v>
      </c>
      <c r="AU329" s="7" t="str">
        <f t="shared" si="1586"/>
        <v/>
      </c>
      <c r="AV329" s="7">
        <f t="shared" ca="1" si="1585"/>
        <v>0</v>
      </c>
      <c r="AW329" t="str">
        <f t="shared" si="1898"/>
        <v/>
      </c>
      <c r="AX329" t="str">
        <f>IFERROR(_xlfn.RANK.EQ(AW329,$AW$5:$AW$568),"")</f>
        <v/>
      </c>
      <c r="AY329">
        <f t="shared" si="1595"/>
        <v>0</v>
      </c>
      <c r="AZ329" s="70" t="str">
        <f t="shared" si="1601"/>
        <v/>
      </c>
      <c r="BB329" s="69" t="str">
        <f>IFERROR(IF(Q329="Language",VLOOKUP(R329,[1]Cultures!$B$4:$N$218,MATCH(Culture,[1]Cultures!$B$3:$N$3,0),FALSE),VLOOKUP(Q329,[1]Cultures!$B$4:$O$212,MATCH(Culture,[1]Cultures!$B$3:$O$3,0),FALSE)),"- -")</f>
        <v>- -</v>
      </c>
      <c r="BC329" t="s">
        <v>1812</v>
      </c>
      <c r="BD329">
        <f t="shared" ca="1" si="1899"/>
        <v>0.65402234614469823</v>
      </c>
      <c r="BE329">
        <f t="shared" ca="1" si="1900"/>
        <v>0.55402234614469825</v>
      </c>
      <c r="BH329">
        <f t="shared" ca="1" si="1896"/>
        <v>6</v>
      </c>
      <c r="BI329" s="7">
        <f t="shared" ca="1" si="1602"/>
        <v>0</v>
      </c>
      <c r="BK329" s="7"/>
      <c r="BL329" s="70" t="str">
        <f t="shared" ca="1" si="1603"/>
        <v>- -</v>
      </c>
      <c r="BN329" s="69" t="str">
        <f ca="1">IFERROR(VLOOKUP(V329,Charts!$BT$2:$BV$14,3,FALSE),"- -")</f>
        <v>- -</v>
      </c>
      <c r="BO329" s="85" t="str">
        <f t="shared" ca="1" si="1812"/>
        <v>- -</v>
      </c>
      <c r="BP329" s="70" t="str">
        <f t="shared" ca="1" si="1901"/>
        <v>- -</v>
      </c>
      <c r="BR329" s="7">
        <v>328</v>
      </c>
      <c r="BS329" s="9" t="str">
        <f ca="1">VLOOKUP(BR329,$O$3:$R$568,4,FALSE)</f>
        <v>Mind Mastery</v>
      </c>
      <c r="BT329" s="7" t="str">
        <f ca="1">VLOOKUP(BS329,$R$3:$V$568,5,FALSE)</f>
        <v>6 / 8</v>
      </c>
      <c r="BU329" s="7">
        <f ca="1">VLOOKUP(BT329,Charts!$BT$2:$BV$14,3,FALSE)</f>
        <v>0.38461538461538464</v>
      </c>
      <c r="BV329" s="7" t="str">
        <f t="shared" ca="1" si="1604"/>
        <v>6</v>
      </c>
      <c r="BW329" s="7" t="str">
        <f t="shared" ca="1" si="1605"/>
        <v>8</v>
      </c>
      <c r="BY329" s="7">
        <f t="shared" ca="1" si="1606"/>
        <v>0.23400158368259238</v>
      </c>
      <c r="BZ329" s="7">
        <f t="shared" ca="1" si="1607"/>
        <v>0.15061380093279225</v>
      </c>
      <c r="CA329" s="7">
        <f t="shared" ca="1" si="1608"/>
        <v>1</v>
      </c>
      <c r="CB329" s="7" t="str">
        <f t="shared" ca="1" si="1609"/>
        <v>6</v>
      </c>
      <c r="CC329" s="7" t="str">
        <f ca="1">IFERROR(IF(CC328+CB329&gt;CD$4,CC328,CC328+CB329),"")</f>
        <v/>
      </c>
      <c r="CD329" s="7">
        <f t="shared" ca="1" si="1813"/>
        <v>0</v>
      </c>
      <c r="CE329" s="7">
        <f t="shared" ca="1" si="1610"/>
        <v>0.96897814049258746</v>
      </c>
      <c r="CF329" s="7">
        <f t="shared" ca="1" si="1611"/>
        <v>-0.58436275587720288</v>
      </c>
      <c r="CG329" s="7">
        <f t="shared" ca="1" si="1612"/>
        <v>0</v>
      </c>
      <c r="CH329" s="7">
        <f t="shared" ca="1" si="1613"/>
        <v>0</v>
      </c>
      <c r="CI329" s="7" t="str">
        <f ca="1">IFERROR(IF(CI328+CH329&gt;CJ$4,CI328,CI328+CH329),"")</f>
        <v/>
      </c>
      <c r="CJ329" s="7">
        <f t="shared" ca="1" si="1814"/>
        <v>0</v>
      </c>
      <c r="CK329" s="7">
        <f t="shared" ca="1" si="1614"/>
        <v>0.21707428267001072</v>
      </c>
      <c r="CL329" s="7">
        <f t="shared" ca="1" si="1615"/>
        <v>0.16754110194537392</v>
      </c>
      <c r="CM329" s="7">
        <f t="shared" ca="1" si="1616"/>
        <v>1</v>
      </c>
      <c r="CN329" s="7" t="str">
        <f t="shared" ca="1" si="1617"/>
        <v>6</v>
      </c>
      <c r="CO329" s="7" t="str">
        <f ca="1">IFERROR(IF(CO328+CN329&gt;CP$4,CO328,CO328+CN329),"")</f>
        <v/>
      </c>
      <c r="CP329" s="7">
        <f t="shared" ca="1" si="1815"/>
        <v>0</v>
      </c>
      <c r="CQ329" s="7">
        <f t="shared" ca="1" si="1618"/>
        <v>0.10336829244290857</v>
      </c>
      <c r="CR329" s="7">
        <f t="shared" ca="1" si="1619"/>
        <v>0.28124709217247607</v>
      </c>
      <c r="CS329" s="7">
        <f t="shared" ca="1" si="1620"/>
        <v>1</v>
      </c>
      <c r="CT329" s="7" t="str">
        <f t="shared" ca="1" si="1621"/>
        <v>6</v>
      </c>
      <c r="CU329" s="7" t="str">
        <f ca="1">IFERROR(IF(CU328+CT329&gt;CV$4,CU328,CU328+CT329),"")</f>
        <v/>
      </c>
      <c r="CV329" s="7">
        <f t="shared" ca="1" si="1816"/>
        <v>0</v>
      </c>
      <c r="CW329" s="7">
        <f t="shared" ca="1" si="1622"/>
        <v>0.29025190974028681</v>
      </c>
      <c r="CX329" s="7">
        <f t="shared" ca="1" si="1623"/>
        <v>9.436347487509783E-2</v>
      </c>
      <c r="CY329" s="7">
        <f t="shared" ca="1" si="1624"/>
        <v>1</v>
      </c>
      <c r="CZ329" s="7" t="str">
        <f t="shared" ca="1" si="1625"/>
        <v>6</v>
      </c>
      <c r="DA329" s="7" t="str">
        <f ca="1">IFERROR(IF(DA328+CZ329&gt;DB$4,DA328,DA328+CZ329),"")</f>
        <v/>
      </c>
      <c r="DB329" s="7">
        <f t="shared" ca="1" si="1817"/>
        <v>0</v>
      </c>
      <c r="DC329" s="7">
        <f t="shared" ca="1" si="1626"/>
        <v>0.35211303466909816</v>
      </c>
      <c r="DD329" s="7">
        <f t="shared" ca="1" si="1627"/>
        <v>3.250234994628648E-2</v>
      </c>
      <c r="DE329" s="7">
        <f t="shared" ca="1" si="1628"/>
        <v>1</v>
      </c>
      <c r="DF329" s="7" t="str">
        <f t="shared" ca="1" si="1629"/>
        <v>6</v>
      </c>
      <c r="DG329" s="7" t="str">
        <f ca="1">IFERROR(IF(DG328+DF329&gt;DH$4,DG328,DG328+DF329),"")</f>
        <v/>
      </c>
      <c r="DH329" s="7">
        <f t="shared" ca="1" si="1818"/>
        <v>0</v>
      </c>
      <c r="DI329" s="7">
        <f t="shared" ca="1" si="1630"/>
        <v>0.88104932376546929</v>
      </c>
      <c r="DJ329" s="7">
        <f t="shared" ca="1" si="1631"/>
        <v>-0.49643393915008466</v>
      </c>
      <c r="DK329" s="7">
        <f t="shared" ca="1" si="1632"/>
        <v>0</v>
      </c>
      <c r="DL329" s="7">
        <f t="shared" ca="1" si="1633"/>
        <v>0</v>
      </c>
      <c r="DM329" s="7" t="str">
        <f ca="1">IFERROR(IF(DM328+DL329&gt;DN$4,DM328,DM328+DL329),"")</f>
        <v/>
      </c>
      <c r="DN329" s="7">
        <f t="shared" ca="1" si="1819"/>
        <v>0</v>
      </c>
      <c r="DO329" s="7">
        <f t="shared" ca="1" si="1634"/>
        <v>0.51095422491215126</v>
      </c>
      <c r="DP329" s="7">
        <f t="shared" ca="1" si="1635"/>
        <v>-0.12633884029676662</v>
      </c>
      <c r="DQ329" s="7">
        <f t="shared" ca="1" si="1636"/>
        <v>0</v>
      </c>
      <c r="DR329" s="7">
        <f t="shared" ca="1" si="1637"/>
        <v>0</v>
      </c>
      <c r="DS329" s="7" t="str">
        <f ca="1">IFERROR(IF(DS328+DR329&gt;DT$4,DS328,DS328+DR329),"")</f>
        <v/>
      </c>
      <c r="DT329" s="7">
        <f t="shared" ca="1" si="1820"/>
        <v>0</v>
      </c>
      <c r="DU329" s="7">
        <f t="shared" ca="1" si="1638"/>
        <v>0.96844001638694333</v>
      </c>
      <c r="DV329" s="7">
        <f t="shared" ca="1" si="1639"/>
        <v>-0.58382463177155874</v>
      </c>
      <c r="DW329" s="7">
        <f t="shared" ca="1" si="1640"/>
        <v>0</v>
      </c>
      <c r="DX329" s="7">
        <f t="shared" ca="1" si="1641"/>
        <v>0</v>
      </c>
      <c r="DY329" s="7" t="str">
        <f ca="1">IFERROR(IF(DY328+DX329&gt;DZ$4,DY328,DY328+DX329),"")</f>
        <v/>
      </c>
      <c r="DZ329" s="7">
        <f t="shared" ca="1" si="1821"/>
        <v>0</v>
      </c>
      <c r="EA329" s="7">
        <f t="shared" ca="1" si="1642"/>
        <v>2.2232379129000668E-2</v>
      </c>
      <c r="EB329" s="7">
        <f t="shared" ca="1" si="1643"/>
        <v>0.36238300548638397</v>
      </c>
      <c r="EC329" s="7">
        <f t="shared" ca="1" si="1644"/>
        <v>1</v>
      </c>
      <c r="ED329" s="7" t="str">
        <f t="shared" ca="1" si="1645"/>
        <v>6</v>
      </c>
      <c r="EE329" s="7" t="str">
        <f ca="1">IFERROR(IF(EE328+ED329&gt;EF$4,EE328,EE328+ED329),"")</f>
        <v/>
      </c>
      <c r="EF329" s="7">
        <f t="shared" ca="1" si="1822"/>
        <v>0</v>
      </c>
      <c r="EG329" s="7">
        <f t="shared" ca="1" si="1646"/>
        <v>1.3046907247098671E-2</v>
      </c>
      <c r="EH329" s="7">
        <f t="shared" ca="1" si="1647"/>
        <v>0.37156847736828597</v>
      </c>
      <c r="EI329" s="7">
        <f t="shared" ca="1" si="1648"/>
        <v>1</v>
      </c>
      <c r="EJ329" s="7" t="str">
        <f t="shared" ca="1" si="1649"/>
        <v>6</v>
      </c>
      <c r="EK329" s="7" t="str">
        <f ca="1">IFERROR(IF(EK328+EJ329&gt;EL$4,EK328,EK328+EJ329),"")</f>
        <v/>
      </c>
      <c r="EL329" s="7">
        <f t="shared" ca="1" si="1823"/>
        <v>0</v>
      </c>
      <c r="EM329" s="7">
        <f t="shared" ca="1" si="1650"/>
        <v>0.25352265840379495</v>
      </c>
      <c r="EN329" s="7">
        <f t="shared" ca="1" si="1651"/>
        <v>0.13109272621158968</v>
      </c>
      <c r="EO329" s="7">
        <f t="shared" ca="1" si="1652"/>
        <v>1</v>
      </c>
      <c r="EP329" s="7" t="str">
        <f t="shared" ca="1" si="1653"/>
        <v>6</v>
      </c>
      <c r="EQ329" s="7" t="str">
        <f ca="1">IFERROR(IF(EQ328+EP329&gt;ER$4,EQ328,EQ328+EP329),"")</f>
        <v/>
      </c>
      <c r="ER329" s="7">
        <f t="shared" ca="1" si="1824"/>
        <v>0</v>
      </c>
      <c r="ES329" s="7">
        <f t="shared" ca="1" si="1654"/>
        <v>2.9870042682810793E-2</v>
      </c>
      <c r="ET329" s="7">
        <f t="shared" ca="1" si="1655"/>
        <v>0.35474534193257384</v>
      </c>
      <c r="EU329" s="7">
        <f t="shared" ca="1" si="1656"/>
        <v>1</v>
      </c>
      <c r="EV329" s="7" t="str">
        <f t="shared" ca="1" si="1657"/>
        <v>6</v>
      </c>
      <c r="EW329" s="7" t="str">
        <f ca="1">IFERROR(IF(EW328+EV329&gt;EX$4,EW328,EW328+EV329),"")</f>
        <v/>
      </c>
      <c r="EX329" s="7">
        <f t="shared" ca="1" si="1825"/>
        <v>0</v>
      </c>
      <c r="EY329" s="7">
        <f t="shared" ca="1" si="1658"/>
        <v>0.99246660988648983</v>
      </c>
      <c r="EZ329" s="7">
        <f t="shared" ca="1" si="1659"/>
        <v>-0.60785122527110524</v>
      </c>
      <c r="FA329" s="7">
        <f t="shared" ca="1" si="1660"/>
        <v>0</v>
      </c>
      <c r="FB329" s="7">
        <f t="shared" ca="1" si="1661"/>
        <v>0</v>
      </c>
      <c r="FC329" s="7" t="str">
        <f ca="1">IFERROR(IF(FC328+FB329&gt;FD$4,FC328,FC328+FB329),"")</f>
        <v/>
      </c>
      <c r="FD329" s="7">
        <f t="shared" ca="1" si="1826"/>
        <v>0</v>
      </c>
      <c r="FE329" s="7">
        <f t="shared" ca="1" si="1662"/>
        <v>0.38726058792430196</v>
      </c>
      <c r="FF329" s="7">
        <f t="shared" ca="1" si="1663"/>
        <v>-2.645203308917321E-3</v>
      </c>
      <c r="FG329" s="7">
        <f t="shared" ca="1" si="1664"/>
        <v>0</v>
      </c>
      <c r="FH329" s="7">
        <f t="shared" ca="1" si="1665"/>
        <v>0</v>
      </c>
      <c r="FI329" s="7" t="str">
        <f ca="1">IFERROR(IF(FI328+FH329&gt;FJ$4,FI328,FI328+FH329),"")</f>
        <v/>
      </c>
      <c r="FJ329" s="7">
        <f t="shared" ca="1" si="1827"/>
        <v>0</v>
      </c>
      <c r="FK329" s="7">
        <f t="shared" ca="1" si="1666"/>
        <v>0.36441295864330148</v>
      </c>
      <c r="FL329" s="7">
        <f t="shared" ca="1" si="1667"/>
        <v>2.020242597208316E-2</v>
      </c>
      <c r="FM329" s="7">
        <f t="shared" ca="1" si="1668"/>
        <v>1</v>
      </c>
      <c r="FN329" s="7" t="str">
        <f t="shared" ca="1" si="1669"/>
        <v>6</v>
      </c>
      <c r="FO329" s="7" t="str">
        <f ca="1">IFERROR(IF(FO328+FN329&gt;FP$4,FO328,FO328+FN329),"")</f>
        <v/>
      </c>
      <c r="FP329" s="7">
        <f t="shared" ca="1" si="1828"/>
        <v>0</v>
      </c>
      <c r="FQ329" s="7">
        <f t="shared" ca="1" si="1670"/>
        <v>0.77813436429617122</v>
      </c>
      <c r="FR329" s="7">
        <f t="shared" ca="1" si="1671"/>
        <v>-0.39351897968078658</v>
      </c>
      <c r="FS329" s="7">
        <f t="shared" ca="1" si="1672"/>
        <v>0</v>
      </c>
      <c r="FT329" s="7">
        <f t="shared" ca="1" si="1673"/>
        <v>0</v>
      </c>
      <c r="FU329" s="7" t="str">
        <f ca="1">IFERROR(IF(FU328+FT329&gt;FV$4,FU328,FU328+FT329),"")</f>
        <v/>
      </c>
      <c r="FV329" s="7">
        <f t="shared" ca="1" si="1829"/>
        <v>0</v>
      </c>
      <c r="FW329" s="7">
        <f t="shared" ca="1" si="1674"/>
        <v>0.90211050541539284</v>
      </c>
      <c r="FX329" s="7">
        <f t="shared" ca="1" si="1675"/>
        <v>-0.51749512080000826</v>
      </c>
      <c r="FY329" s="7">
        <f t="shared" ca="1" si="1676"/>
        <v>0</v>
      </c>
      <c r="FZ329" s="7">
        <f t="shared" ca="1" si="1677"/>
        <v>0</v>
      </c>
      <c r="GA329" s="7" t="str">
        <f ca="1">IFERROR(IF(GA328+FZ329&gt;GB$4,GA328,GA328+FZ329),"")</f>
        <v/>
      </c>
      <c r="GB329" s="7">
        <f t="shared" ca="1" si="1830"/>
        <v>0</v>
      </c>
      <c r="GC329" s="7">
        <f t="shared" ca="1" si="1678"/>
        <v>0.77155589021211846</v>
      </c>
      <c r="GD329" s="7">
        <f t="shared" ca="1" si="1679"/>
        <v>-0.38694050559673382</v>
      </c>
      <c r="GE329" s="7">
        <f t="shared" ca="1" si="1680"/>
        <v>0</v>
      </c>
      <c r="GF329" s="7">
        <f t="shared" ca="1" si="1681"/>
        <v>0</v>
      </c>
      <c r="GG329" s="7" t="str">
        <f ca="1">IFERROR(IF(GG328+GF329&gt;GH$4,GG328,GG328+GF329),"")</f>
        <v/>
      </c>
      <c r="GH329" s="7">
        <f t="shared" ca="1" si="1831"/>
        <v>0</v>
      </c>
      <c r="GI329" s="7">
        <f t="shared" ca="1" si="1682"/>
        <v>4.2197975330863224E-2</v>
      </c>
      <c r="GJ329" s="7">
        <f t="shared" ca="1" si="1683"/>
        <v>0.34241740928452141</v>
      </c>
      <c r="GK329" s="7">
        <f t="shared" ca="1" si="1684"/>
        <v>1</v>
      </c>
      <c r="GL329" s="7" t="str">
        <f t="shared" ca="1" si="1685"/>
        <v>6</v>
      </c>
      <c r="GM329" s="7" t="str">
        <f ca="1">IFERROR(IF(GM328+GL329&gt;GN$4,GM328,GM328+GL329),"")</f>
        <v/>
      </c>
      <c r="GN329" s="7">
        <f t="shared" ca="1" si="1832"/>
        <v>0</v>
      </c>
      <c r="GO329" s="7">
        <f t="shared" ca="1" si="1686"/>
        <v>4.6787958273439623E-2</v>
      </c>
      <c r="GP329" s="7">
        <f t="shared" ca="1" si="1687"/>
        <v>0.33782742634194501</v>
      </c>
      <c r="GQ329" s="7">
        <f t="shared" ca="1" si="1688"/>
        <v>1</v>
      </c>
      <c r="GR329" s="7" t="str">
        <f t="shared" ca="1" si="1689"/>
        <v>6</v>
      </c>
      <c r="GS329" s="7" t="str">
        <f ca="1">IFERROR(IF(GS328+GR329&gt;GT$4,GS328,GS328+GR329),"")</f>
        <v/>
      </c>
      <c r="GT329" s="7">
        <f t="shared" ca="1" si="1833"/>
        <v>0</v>
      </c>
      <c r="GU329" s="7">
        <f t="shared" ca="1" si="1690"/>
        <v>0.42641317003036838</v>
      </c>
      <c r="GV329" s="7">
        <f t="shared" ca="1" si="1691"/>
        <v>-4.1797785414983746E-2</v>
      </c>
      <c r="GW329" s="7">
        <f t="shared" ca="1" si="1692"/>
        <v>0</v>
      </c>
      <c r="GX329" s="7">
        <f t="shared" ca="1" si="1693"/>
        <v>0</v>
      </c>
      <c r="GY329" s="7" t="str">
        <f ca="1">IFERROR(IF(GY328+GX329&gt;GZ$4,GY328,GY328+GX329),"")</f>
        <v/>
      </c>
      <c r="GZ329" s="7">
        <f t="shared" ca="1" si="1834"/>
        <v>0</v>
      </c>
      <c r="HA329" s="7">
        <f t="shared" ca="1" si="1694"/>
        <v>0.44137772420670085</v>
      </c>
      <c r="HB329" s="7">
        <f t="shared" ca="1" si="1695"/>
        <v>-5.6762339591316213E-2</v>
      </c>
      <c r="HC329" s="7">
        <f t="shared" ca="1" si="1696"/>
        <v>0</v>
      </c>
      <c r="HD329" s="7">
        <f t="shared" ca="1" si="1697"/>
        <v>0</v>
      </c>
      <c r="HE329" s="7" t="str">
        <f ca="1">IFERROR(IF(HE328+HD329&gt;HF$4,HE328,HE328+HD329),"")</f>
        <v/>
      </c>
      <c r="HF329" s="7">
        <f t="shared" ca="1" si="1835"/>
        <v>0</v>
      </c>
      <c r="HG329" s="7">
        <f t="shared" ca="1" si="1698"/>
        <v>0.70589200674020114</v>
      </c>
      <c r="HH329" s="7">
        <f t="shared" ca="1" si="1699"/>
        <v>-0.3212766221248165</v>
      </c>
      <c r="HI329" s="7">
        <f t="shared" ca="1" si="1700"/>
        <v>0</v>
      </c>
      <c r="HJ329" s="7">
        <f t="shared" ca="1" si="1701"/>
        <v>0</v>
      </c>
      <c r="HK329" s="7" t="str">
        <f ca="1">IFERROR(IF(HK328+HJ329&gt;HL$4,HK328,HK328+HJ329),"")</f>
        <v/>
      </c>
      <c r="HL329" s="7">
        <f t="shared" ca="1" si="1836"/>
        <v>0</v>
      </c>
      <c r="HM329" s="7">
        <f t="shared" ca="1" si="1702"/>
        <v>0.87992336353488665</v>
      </c>
      <c r="HN329" s="7">
        <f t="shared" ca="1" si="1703"/>
        <v>-0.49530797891950201</v>
      </c>
      <c r="HO329" s="7">
        <f t="shared" ca="1" si="1704"/>
        <v>0</v>
      </c>
      <c r="HP329" s="7">
        <f t="shared" ca="1" si="1705"/>
        <v>0</v>
      </c>
      <c r="HQ329" s="7" t="str">
        <f ca="1">IFERROR(IF(HQ328+HP329&gt;HR$4,HQ328,HQ328+HP329),"")</f>
        <v/>
      </c>
      <c r="HR329" s="7">
        <f t="shared" ca="1" si="1837"/>
        <v>0</v>
      </c>
      <c r="HS329" s="7">
        <f t="shared" ca="1" si="1706"/>
        <v>0.54357313534229856</v>
      </c>
      <c r="HT329" s="7">
        <f t="shared" ca="1" si="1707"/>
        <v>-0.15895775072691393</v>
      </c>
      <c r="HU329" s="7">
        <f t="shared" ca="1" si="1708"/>
        <v>0</v>
      </c>
      <c r="HV329" s="7">
        <f t="shared" ca="1" si="1709"/>
        <v>0</v>
      </c>
      <c r="HW329" s="7" t="str">
        <f ca="1">IFERROR(IF(HW328+HV329&gt;HX$4,HW328,HW328+HV329),"")</f>
        <v/>
      </c>
      <c r="HX329" s="7">
        <f t="shared" ca="1" si="1838"/>
        <v>0</v>
      </c>
      <c r="HY329" s="7">
        <f t="shared" ca="1" si="1710"/>
        <v>0.11808773216061752</v>
      </c>
      <c r="HZ329" s="7">
        <f t="shared" ca="1" si="1711"/>
        <v>0.26652765245476712</v>
      </c>
      <c r="IA329" s="7">
        <f t="shared" ca="1" si="1712"/>
        <v>1</v>
      </c>
      <c r="IB329" s="7" t="str">
        <f t="shared" ca="1" si="1713"/>
        <v>6</v>
      </c>
      <c r="IC329" s="7" t="str">
        <f ca="1">IFERROR(IF(IC328+IB329&gt;ID$4,IC328,IC328+IB329),"")</f>
        <v/>
      </c>
      <c r="ID329" s="7">
        <f t="shared" ca="1" si="1839"/>
        <v>0</v>
      </c>
      <c r="IE329" s="7">
        <f t="shared" ca="1" si="1714"/>
        <v>0.10818395237110412</v>
      </c>
      <c r="IF329" s="7">
        <f t="shared" ca="1" si="1715"/>
        <v>0.27643143224428052</v>
      </c>
      <c r="IG329" s="7">
        <f t="shared" ca="1" si="1716"/>
        <v>1</v>
      </c>
      <c r="IH329" s="7" t="str">
        <f t="shared" ca="1" si="1717"/>
        <v>6</v>
      </c>
      <c r="II329" s="7" t="str">
        <f ca="1">IFERROR(IF(II328+IH329&gt;IJ$4,II328,II328+IH329),"")</f>
        <v/>
      </c>
      <c r="IJ329" s="7">
        <f t="shared" ca="1" si="1840"/>
        <v>0</v>
      </c>
      <c r="IK329" s="7">
        <f t="shared" ca="1" si="1718"/>
        <v>0.22473106724550929</v>
      </c>
      <c r="IL329" s="7">
        <f t="shared" ca="1" si="1719"/>
        <v>0.15988431736987535</v>
      </c>
      <c r="IM329" s="7">
        <f t="shared" ca="1" si="1720"/>
        <v>1</v>
      </c>
      <c r="IN329" s="7" t="str">
        <f t="shared" ca="1" si="1721"/>
        <v>6</v>
      </c>
      <c r="IO329" s="7" t="str">
        <f ca="1">IFERROR(IF(IO328+IN329&gt;IP$4,IO328,IO328+IN329),"")</f>
        <v/>
      </c>
      <c r="IP329" s="7">
        <f t="shared" ca="1" si="1841"/>
        <v>0</v>
      </c>
      <c r="IQ329" s="7">
        <f t="shared" ca="1" si="1722"/>
        <v>0.66546438517232864</v>
      </c>
      <c r="IR329" s="7">
        <f t="shared" ca="1" si="1723"/>
        <v>-0.28084900055694401</v>
      </c>
      <c r="IS329" s="7">
        <f t="shared" ca="1" si="1724"/>
        <v>0</v>
      </c>
      <c r="IT329" s="7">
        <f t="shared" ca="1" si="1725"/>
        <v>0</v>
      </c>
      <c r="IU329" s="7" t="str">
        <f ca="1">IFERROR(IF(IU328+IT329&gt;IV$4,IU328,IU328+IT329),"")</f>
        <v/>
      </c>
      <c r="IV329" s="7">
        <f t="shared" ca="1" si="1842"/>
        <v>0</v>
      </c>
      <c r="IW329" s="7">
        <f t="shared" ca="1" si="1726"/>
        <v>0.34408177193955447</v>
      </c>
      <c r="IX329" s="7">
        <f t="shared" ca="1" si="1727"/>
        <v>4.0533612675830166E-2</v>
      </c>
      <c r="IY329" s="7">
        <f t="shared" ca="1" si="1728"/>
        <v>1</v>
      </c>
      <c r="IZ329" s="7" t="str">
        <f t="shared" ca="1" si="1729"/>
        <v>6</v>
      </c>
      <c r="JA329" s="7" t="str">
        <f ca="1">IFERROR(IF(JA328+IZ329&gt;JB$4,JA328,JA328+IZ329),"")</f>
        <v/>
      </c>
      <c r="JB329" s="7">
        <f t="shared" ca="1" si="1843"/>
        <v>0</v>
      </c>
      <c r="JC329" s="7">
        <f t="shared" ca="1" si="1730"/>
        <v>0.74833112514873013</v>
      </c>
      <c r="JD329" s="7">
        <f t="shared" ca="1" si="1731"/>
        <v>-0.36371574053334549</v>
      </c>
      <c r="JE329" s="7">
        <f t="shared" ca="1" si="1732"/>
        <v>0</v>
      </c>
      <c r="JF329" s="7">
        <f t="shared" ca="1" si="1733"/>
        <v>0</v>
      </c>
      <c r="JG329" s="7" t="str">
        <f ca="1">IFERROR(IF(JG328+JF329&gt;JH$4,JG328,JG328+JF329),"")</f>
        <v/>
      </c>
      <c r="JH329" s="7">
        <f t="shared" ca="1" si="1844"/>
        <v>0</v>
      </c>
      <c r="JI329" s="7">
        <f t="shared" ca="1" si="1734"/>
        <v>0.36996593213558493</v>
      </c>
      <c r="JJ329" s="7">
        <f t="shared" ca="1" si="1735"/>
        <v>1.4649452479799707E-2</v>
      </c>
      <c r="JK329" s="7">
        <f t="shared" ca="1" si="1736"/>
        <v>1</v>
      </c>
      <c r="JL329" s="7" t="str">
        <f t="shared" ca="1" si="1737"/>
        <v>6</v>
      </c>
      <c r="JM329" s="7" t="str">
        <f ca="1">IFERROR(IF(JM328+JL329&gt;JN$4,JM328,JM328+JL329),"")</f>
        <v/>
      </c>
      <c r="JN329" s="7">
        <f t="shared" ca="1" si="1845"/>
        <v>0</v>
      </c>
      <c r="JO329" s="7">
        <f t="shared" ca="1" si="1738"/>
        <v>0.95418401153317256</v>
      </c>
      <c r="JP329" s="7">
        <f t="shared" ca="1" si="1739"/>
        <v>-0.56956862691778798</v>
      </c>
      <c r="JQ329" s="7">
        <f t="shared" ca="1" si="1740"/>
        <v>0</v>
      </c>
      <c r="JR329" s="7">
        <f t="shared" ca="1" si="1741"/>
        <v>0</v>
      </c>
      <c r="JS329" s="7" t="str">
        <f ca="1">IFERROR(IF(JS328+JR329&gt;JT$4,JS328,JS328+JR329),"")</f>
        <v/>
      </c>
      <c r="JT329" s="7">
        <f t="shared" ca="1" si="1846"/>
        <v>0</v>
      </c>
      <c r="JU329" s="7">
        <f t="shared" ca="1" si="1742"/>
        <v>0.39121587244735112</v>
      </c>
      <c r="JV329" s="7">
        <f t="shared" ca="1" si="1743"/>
        <v>-6.6004878319664839E-3</v>
      </c>
      <c r="JW329" s="7">
        <f t="shared" ca="1" si="1744"/>
        <v>0</v>
      </c>
      <c r="JX329" s="7">
        <f t="shared" ca="1" si="1745"/>
        <v>0</v>
      </c>
      <c r="JY329" s="7" t="str">
        <f ca="1">IFERROR(IF(JY328+JX329&gt;JZ$4,JY328,JY328+JX329),"")</f>
        <v/>
      </c>
      <c r="JZ329" s="7">
        <f t="shared" ca="1" si="1847"/>
        <v>0</v>
      </c>
      <c r="KA329" s="7">
        <f t="shared" ca="1" si="1746"/>
        <v>0.22542255770309949</v>
      </c>
      <c r="KB329" s="7">
        <f t="shared" ca="1" si="1747"/>
        <v>0.15919282691228515</v>
      </c>
      <c r="KC329" s="7">
        <f t="shared" ca="1" si="1748"/>
        <v>1</v>
      </c>
      <c r="KD329" s="7" t="str">
        <f t="shared" ca="1" si="1749"/>
        <v>6</v>
      </c>
      <c r="KE329" s="7" t="str">
        <f ca="1">IFERROR(IF(KE328+KD329&gt;KF$4,KE328,KE328+KD329),"")</f>
        <v/>
      </c>
      <c r="KF329" s="7">
        <f t="shared" ca="1" si="1848"/>
        <v>0</v>
      </c>
      <c r="KG329" s="7">
        <f t="shared" ca="1" si="1750"/>
        <v>0.65668165446762294</v>
      </c>
      <c r="KH329" s="7">
        <f t="shared" ca="1" si="1751"/>
        <v>-0.27206626985223831</v>
      </c>
      <c r="KI329" s="7">
        <f t="shared" ca="1" si="1752"/>
        <v>0</v>
      </c>
      <c r="KJ329" s="7">
        <f t="shared" ca="1" si="1753"/>
        <v>0</v>
      </c>
      <c r="KK329" s="7" t="str">
        <f ca="1">IFERROR(IF(KK328+KJ329&gt;KL$4,KK328,KK328+KJ329),"")</f>
        <v/>
      </c>
      <c r="KL329" s="7">
        <f t="shared" ca="1" si="1849"/>
        <v>0</v>
      </c>
      <c r="KM329" s="7">
        <f t="shared" ca="1" si="1754"/>
        <v>0.60569398174893174</v>
      </c>
      <c r="KN329" s="7">
        <f t="shared" ca="1" si="1755"/>
        <v>-0.22107859713354711</v>
      </c>
      <c r="KO329" s="7">
        <f t="shared" ca="1" si="1756"/>
        <v>0</v>
      </c>
      <c r="KP329" s="7">
        <f t="shared" ca="1" si="1757"/>
        <v>0</v>
      </c>
      <c r="KQ329" s="7" t="str">
        <f ca="1">IFERROR(IF(KQ328+KP329&gt;KR$4,KQ328,KQ328+KP329),"")</f>
        <v/>
      </c>
      <c r="KR329" s="7">
        <f t="shared" ca="1" si="1850"/>
        <v>0</v>
      </c>
      <c r="KS329" s="7">
        <f t="shared" ca="1" si="1758"/>
        <v>0.94367385165344686</v>
      </c>
      <c r="KT329" s="7">
        <f t="shared" ca="1" si="1759"/>
        <v>-0.55905846703806228</v>
      </c>
      <c r="KU329" s="7">
        <f t="shared" ca="1" si="1760"/>
        <v>0</v>
      </c>
      <c r="KV329" s="7">
        <f t="shared" ca="1" si="1761"/>
        <v>0</v>
      </c>
      <c r="KW329" s="7" t="str">
        <f ca="1">IFERROR(IF(KW328+KV329&gt;KX$4,KW328,KW328+KV329),"")</f>
        <v/>
      </c>
      <c r="KX329" s="7">
        <f t="shared" ca="1" si="1851"/>
        <v>0</v>
      </c>
      <c r="KY329" s="7">
        <f t="shared" ca="1" si="1762"/>
        <v>0.3537110067431456</v>
      </c>
      <c r="KZ329" s="7">
        <f t="shared" ca="1" si="1763"/>
        <v>3.0904377872239042E-2</v>
      </c>
      <c r="LA329" s="7">
        <f t="shared" ca="1" si="1764"/>
        <v>1</v>
      </c>
      <c r="LB329" s="7" t="str">
        <f t="shared" ca="1" si="1765"/>
        <v>6</v>
      </c>
      <c r="LC329" s="7" t="str">
        <f ca="1">IFERROR(IF(LC328+LB329&gt;LD$4,LC328,LC328+LB329),"")</f>
        <v/>
      </c>
      <c r="LD329" s="7">
        <f t="shared" ca="1" si="1852"/>
        <v>0</v>
      </c>
      <c r="LE329" s="7">
        <f t="shared" ca="1" si="1766"/>
        <v>0.43325372359490921</v>
      </c>
      <c r="LF329" s="7">
        <f t="shared" ca="1" si="1767"/>
        <v>-4.8638338979524576E-2</v>
      </c>
      <c r="LG329" s="7">
        <f t="shared" ca="1" si="1768"/>
        <v>0</v>
      </c>
      <c r="LH329" s="7">
        <f t="shared" ca="1" si="1769"/>
        <v>0</v>
      </c>
      <c r="LI329" s="7" t="str">
        <f ca="1">IFERROR(IF(LI328+LH329&gt;LJ$4,LI328,LI328+LH329),"")</f>
        <v/>
      </c>
      <c r="LJ329" s="7">
        <f t="shared" ca="1" si="1853"/>
        <v>0</v>
      </c>
      <c r="LK329" s="7">
        <f t="shared" ca="1" si="1770"/>
        <v>2.6552372580778139E-2</v>
      </c>
      <c r="LL329" s="7">
        <f t="shared" ca="1" si="1771"/>
        <v>0.3580630120346065</v>
      </c>
      <c r="LM329" s="7">
        <f t="shared" ca="1" si="1772"/>
        <v>1</v>
      </c>
      <c r="LN329" s="7" t="str">
        <f t="shared" ca="1" si="1773"/>
        <v>6</v>
      </c>
      <c r="LO329" s="7" t="str">
        <f ca="1">IFERROR(IF(LO328+LN329&gt;LP$4,LO328,LO328+LN329),"")</f>
        <v/>
      </c>
      <c r="LP329" s="7">
        <f t="shared" ca="1" si="1854"/>
        <v>0</v>
      </c>
      <c r="LQ329" s="7">
        <f t="shared" ca="1" si="1774"/>
        <v>0.64212378368672496</v>
      </c>
      <c r="LR329" s="7">
        <f t="shared" ca="1" si="1775"/>
        <v>-0.25750839907134032</v>
      </c>
      <c r="LS329" s="7">
        <f t="shared" ca="1" si="1776"/>
        <v>0</v>
      </c>
      <c r="LT329" s="7">
        <f t="shared" ca="1" si="1777"/>
        <v>0</v>
      </c>
      <c r="LU329" s="7" t="str">
        <f ca="1">IFERROR(IF(LU328+LT329&gt;LV$4,LU328,LU328+LT329),"")</f>
        <v/>
      </c>
      <c r="LV329" s="7">
        <f t="shared" ca="1" si="1855"/>
        <v>0</v>
      </c>
      <c r="LW329" s="7">
        <f t="shared" ca="1" si="1778"/>
        <v>0.97676420656843788</v>
      </c>
      <c r="LX329" s="7">
        <f t="shared" ca="1" si="1779"/>
        <v>-0.59214882195305329</v>
      </c>
      <c r="LY329" s="7">
        <f t="shared" ca="1" si="1780"/>
        <v>0</v>
      </c>
      <c r="LZ329" s="7">
        <f t="shared" ca="1" si="1781"/>
        <v>0</v>
      </c>
      <c r="MA329" s="7" t="str">
        <f ca="1">IFERROR(IF(MA328+LZ329&gt;MB$4,MA328,MA328+LZ329),"")</f>
        <v/>
      </c>
      <c r="MB329" s="7">
        <f t="shared" ca="1" si="1856"/>
        <v>0</v>
      </c>
      <c r="MC329" s="7">
        <f t="shared" ca="1" si="1782"/>
        <v>0.57351411919520656</v>
      </c>
      <c r="MD329" s="7">
        <f t="shared" ca="1" si="1783"/>
        <v>-0.18889873457982193</v>
      </c>
      <c r="ME329" s="7">
        <f t="shared" ca="1" si="1784"/>
        <v>0</v>
      </c>
      <c r="MF329" s="7">
        <f t="shared" ca="1" si="1785"/>
        <v>0</v>
      </c>
      <c r="MG329" s="7" t="str">
        <f ca="1">IFERROR(IF(MG328+MF329&gt;MH$4,MG328,MG328+MF329),"")</f>
        <v/>
      </c>
      <c r="MH329" s="7">
        <f t="shared" ca="1" si="1857"/>
        <v>0</v>
      </c>
      <c r="MI329" s="7">
        <f t="shared" ca="1" si="1786"/>
        <v>0.51402709503852428</v>
      </c>
      <c r="MJ329" s="7">
        <f t="shared" ca="1" si="1787"/>
        <v>-0.12941171042313965</v>
      </c>
      <c r="MK329" s="7">
        <f t="shared" ca="1" si="1788"/>
        <v>0</v>
      </c>
      <c r="ML329" s="7">
        <f t="shared" ca="1" si="1789"/>
        <v>0</v>
      </c>
      <c r="MM329" s="7" t="str">
        <f ca="1">IFERROR(IF(MM328+ML329&gt;MN$4,MM328,MM328+ML329),"")</f>
        <v/>
      </c>
      <c r="MN329" s="7">
        <f t="shared" ca="1" si="1858"/>
        <v>0</v>
      </c>
      <c r="MO329" s="7">
        <f t="shared" ca="1" si="1790"/>
        <v>0.47251178028615015</v>
      </c>
      <c r="MP329" s="7">
        <f t="shared" ca="1" si="1791"/>
        <v>-8.7896395670765515E-2</v>
      </c>
      <c r="MQ329" s="7">
        <f t="shared" ca="1" si="1792"/>
        <v>0</v>
      </c>
      <c r="MR329" s="7">
        <f t="shared" ca="1" si="1793"/>
        <v>0</v>
      </c>
      <c r="MS329" s="7" t="str">
        <f ca="1">IFERROR(IF(MS328+MR329&gt;MT$4,MS328,MS328+MR329),"")</f>
        <v/>
      </c>
      <c r="MT329" s="7">
        <f t="shared" ca="1" si="1859"/>
        <v>0</v>
      </c>
      <c r="MU329" s="7">
        <f t="shared" ca="1" si="1794"/>
        <v>0.89260056569655544</v>
      </c>
      <c r="MV329" s="7">
        <f t="shared" ca="1" si="1795"/>
        <v>-0.50798518108117086</v>
      </c>
      <c r="MW329" s="7">
        <f t="shared" ca="1" si="1796"/>
        <v>0</v>
      </c>
      <c r="MX329" s="7">
        <f t="shared" ca="1" si="1797"/>
        <v>0</v>
      </c>
      <c r="MY329" s="7" t="str">
        <f ca="1">IFERROR(IF(MY328+MX329&gt;MZ$4,MY328,MY328+MX329),"")</f>
        <v/>
      </c>
      <c r="MZ329" s="7">
        <f t="shared" ca="1" si="1860"/>
        <v>0</v>
      </c>
      <c r="NA329" s="7">
        <f t="shared" ca="1" si="1798"/>
        <v>0.30373335339874874</v>
      </c>
      <c r="NB329" s="7">
        <f t="shared" ca="1" si="1799"/>
        <v>8.0882031216635897E-2</v>
      </c>
      <c r="NC329" s="7">
        <f t="shared" ca="1" si="1800"/>
        <v>1</v>
      </c>
      <c r="ND329" s="7" t="str">
        <f t="shared" ca="1" si="1801"/>
        <v>6</v>
      </c>
      <c r="NE329" s="7" t="str">
        <f ca="1">IFERROR(IF(NE328+ND329&gt;NF$4,NE328,NE328+ND329),"")</f>
        <v/>
      </c>
      <c r="NF329" s="7">
        <f t="shared" ca="1" si="1861"/>
        <v>0</v>
      </c>
      <c r="NG329" s="7">
        <f t="shared" ca="1" si="1802"/>
        <v>0.42971974711147665</v>
      </c>
      <c r="NH329" s="7">
        <f t="shared" ca="1" si="1803"/>
        <v>-4.510436249609201E-2</v>
      </c>
      <c r="NI329" s="7">
        <f t="shared" ca="1" si="1804"/>
        <v>0</v>
      </c>
      <c r="NJ329" s="7">
        <f t="shared" ca="1" si="1805"/>
        <v>0</v>
      </c>
      <c r="NK329" s="7" t="str">
        <f ca="1">IFERROR(IF(NK328+NJ329&gt;NL$4,NK328,NK328+NJ329),"")</f>
        <v/>
      </c>
      <c r="NL329" s="7">
        <f t="shared" ca="1" si="1862"/>
        <v>0</v>
      </c>
      <c r="NM329" s="7">
        <f t="shared" ca="1" si="1806"/>
        <v>0.47764941314323472</v>
      </c>
      <c r="NN329" s="7">
        <f t="shared" ca="1" si="1807"/>
        <v>-9.3034028527850088E-2</v>
      </c>
      <c r="NO329" s="7">
        <f t="shared" ca="1" si="1808"/>
        <v>0</v>
      </c>
      <c r="NP329" s="7">
        <f t="shared" ca="1" si="1809"/>
        <v>0</v>
      </c>
      <c r="NQ329" s="7" t="str">
        <f ca="1">IFERROR(IF(NQ328+NP329&gt;NR$4,NQ328,NQ328+NP329),"")</f>
        <v/>
      </c>
      <c r="NR329" s="7">
        <f t="shared" ca="1" si="1863"/>
        <v>0</v>
      </c>
      <c r="NT329">
        <v>331</v>
      </c>
      <c r="NU329" s="7" t="s">
        <v>19</v>
      </c>
      <c r="NV329" s="7" t="str">
        <f t="shared" ca="1" si="1598"/>
        <v/>
      </c>
      <c r="NW329" s="7" t="str">
        <f t="shared" ca="1" si="1810"/>
        <v/>
      </c>
      <c r="NX329" t="str">
        <f ca="1">IFERROR(VLOOKUP(NT329,$K$3:$AK$568,8,FALSE),"")</f>
        <v/>
      </c>
      <c r="NY329" t="str">
        <f ca="1">IFERROR(VLOOKUP(NT329,$K$3:$AK$568,9,FALSE),"")</f>
        <v/>
      </c>
      <c r="NZ329" s="7" t="str">
        <f ca="1">IFERROR(VLOOKUP(NT329,$K$3:$AK$568,27,FALSE),"")</f>
        <v/>
      </c>
      <c r="OB329">
        <v>331</v>
      </c>
      <c r="OC329" s="7" t="s">
        <v>19</v>
      </c>
      <c r="OD329" t="e">
        <f t="shared" ca="1" si="1864"/>
        <v>#N/A</v>
      </c>
      <c r="OE329" s="7" t="str">
        <f t="shared" ca="1" si="1865"/>
        <v/>
      </c>
      <c r="OF329" s="7" t="str">
        <f t="shared" ca="1" si="1866"/>
        <v/>
      </c>
      <c r="OG329" t="str">
        <f t="shared" ca="1" si="1867"/>
        <v/>
      </c>
      <c r="OI329">
        <v>331</v>
      </c>
      <c r="OJ329" s="7" t="s">
        <v>19</v>
      </c>
      <c r="OK329" s="7" t="str">
        <f t="shared" ca="1" si="1868"/>
        <v/>
      </c>
      <c r="OL329" s="7" t="str">
        <f t="shared" ca="1" si="1869"/>
        <v/>
      </c>
      <c r="OM329" t="str">
        <f ca="1">IFERROR(VLOOKUP(OI329,$L$3:$AK$568,7,FALSE),"")</f>
        <v/>
      </c>
      <c r="ON329" t="str">
        <f ca="1">IFERROR(VLOOKUP(OI329,$L$3:$AK$568,8,FALSE),"")</f>
        <v/>
      </c>
      <c r="OO329" s="7" t="str">
        <f ca="1">IFERROR(VLOOKUP(OI329,$L$3:$AK$568,26,FALSE),"")</f>
        <v/>
      </c>
      <c r="OQ329">
        <v>331</v>
      </c>
      <c r="OR329" s="7" t="s">
        <v>19</v>
      </c>
      <c r="OS329" t="e">
        <f t="shared" ca="1" si="1870"/>
        <v>#N/A</v>
      </c>
      <c r="OT329" s="7" t="str">
        <f t="shared" ca="1" si="1871"/>
        <v/>
      </c>
      <c r="OU329" s="7" t="str">
        <f t="shared" ca="1" si="1872"/>
        <v/>
      </c>
      <c r="OV329" t="str">
        <f t="shared" ca="1" si="1873"/>
        <v/>
      </c>
      <c r="OX329">
        <v>331</v>
      </c>
      <c r="OY329" s="7" t="s">
        <v>19</v>
      </c>
      <c r="OZ329" s="7" t="str">
        <f t="shared" ca="1" si="1874"/>
        <v/>
      </c>
      <c r="PA329" s="7" t="str">
        <f t="shared" ca="1" si="1875"/>
        <v/>
      </c>
      <c r="PB329" t="str">
        <f ca="1">IFERROR(VLOOKUP(OX329,$M$3:$AK$568,6,FALSE),"")</f>
        <v/>
      </c>
      <c r="PC329" t="str">
        <f ca="1">IFERROR(VLOOKUP(OX329,$M$3:$AK$568,7,FALSE),"")</f>
        <v/>
      </c>
      <c r="PD329" s="7" t="str">
        <f ca="1">IFERROR(VLOOKUP(OX329,$M$3:$AK$568,25,FALSE),"")</f>
        <v/>
      </c>
      <c r="PF329">
        <v>331</v>
      </c>
      <c r="PG329" s="7" t="s">
        <v>19</v>
      </c>
      <c r="PH329" t="e">
        <f t="shared" ca="1" si="1876"/>
        <v>#N/A</v>
      </c>
      <c r="PI329" s="7" t="str">
        <f t="shared" ca="1" si="1877"/>
        <v/>
      </c>
      <c r="PJ329" s="7" t="str">
        <f t="shared" ca="1" si="1878"/>
        <v/>
      </c>
      <c r="PK329" t="str">
        <f t="shared" ca="1" si="1879"/>
        <v/>
      </c>
      <c r="PM329">
        <v>331</v>
      </c>
      <c r="PN329" s="7" t="s">
        <v>19</v>
      </c>
      <c r="PO329" s="202" t="str">
        <f t="shared" ca="1" si="1880"/>
        <v/>
      </c>
      <c r="PP329" s="7" t="str">
        <f t="shared" ca="1" si="1881"/>
        <v/>
      </c>
      <c r="PQ329" t="str">
        <f ca="1">IFERROR(VLOOKUP(PM329,$G$325:$R$409,12,FALSE),"")</f>
        <v/>
      </c>
      <c r="PR329" t="e">
        <f ca="1">VLOOKUP(PM329,$G$324:$Q$409,11,FALSE)</f>
        <v>#N/A</v>
      </c>
      <c r="PS329" s="7" t="str">
        <f ca="1">VLOOKUP(PQ329,$R$325:$Y$409,8,FALSE)</f>
        <v>- -</v>
      </c>
      <c r="PT329" s="7">
        <f ca="1">ReSt</f>
        <v>-4</v>
      </c>
      <c r="PU329" s="7" t="e">
        <f t="shared" ca="1" si="1882"/>
        <v>#N/A</v>
      </c>
      <c r="PV329" s="7" t="e">
        <f t="shared" ca="1" si="1883"/>
        <v>#N/A</v>
      </c>
      <c r="PW329" s="7" t="str">
        <f ca="1">VLOOKUP(PQ329,$R$325:$AK$409,8,FALSE)</f>
        <v>- -</v>
      </c>
      <c r="PX329" s="7"/>
      <c r="PY329">
        <v>331</v>
      </c>
      <c r="PZ329" s="7" t="s">
        <v>19</v>
      </c>
      <c r="QA329" t="str">
        <f t="shared" ca="1" si="1884"/>
        <v/>
      </c>
      <c r="QB329" s="7" t="str">
        <f t="shared" ca="1" si="1885"/>
        <v/>
      </c>
      <c r="QC329" s="7" t="str">
        <f t="shared" ca="1" si="1886"/>
        <v/>
      </c>
      <c r="QD329" t="str">
        <f t="shared" ca="1" si="1887"/>
        <v/>
      </c>
      <c r="QF329">
        <v>331</v>
      </c>
      <c r="QG329" s="7" t="s">
        <v>19</v>
      </c>
      <c r="QH329" s="7" t="str">
        <f t="shared" ca="1" si="1888"/>
        <v/>
      </c>
      <c r="QI329" s="7" t="e">
        <f t="shared" ca="1" si="1889"/>
        <v>#VALUE!</v>
      </c>
      <c r="QJ329" t="e">
        <f t="shared" ca="1" si="1890"/>
        <v>#N/A</v>
      </c>
      <c r="QK329" s="7" t="e">
        <f t="shared" ca="1" si="1891"/>
        <v>#N/A</v>
      </c>
      <c r="QM329">
        <v>331</v>
      </c>
      <c r="QN329" s="7" t="s">
        <v>19</v>
      </c>
      <c r="QO329" t="str">
        <f t="shared" ca="1" si="1892"/>
        <v/>
      </c>
      <c r="QP329" s="7" t="str">
        <f t="shared" ca="1" si="1893"/>
        <v/>
      </c>
      <c r="QQ329" t="str">
        <f t="shared" ca="1" si="1894"/>
        <v/>
      </c>
    </row>
    <row r="330" spans="1:459" x14ac:dyDescent="0.25">
      <c r="A330" s="240" t="str">
        <f>IF('Character Sheet'!$B$4="Creature","N","Y")</f>
        <v>Y</v>
      </c>
      <c r="C330" s="75"/>
      <c r="D330" s="76"/>
      <c r="F330" s="75">
        <v>6</v>
      </c>
      <c r="G330" s="76">
        <f t="shared" ca="1" si="1897"/>
        <v>0</v>
      </c>
      <c r="I330" s="75" t="s">
        <v>1812</v>
      </c>
      <c r="J330" s="85"/>
      <c r="K330" s="85">
        <f t="shared" ca="1" si="1589"/>
        <v>7</v>
      </c>
      <c r="L330" s="85">
        <f t="shared" ca="1" si="1587"/>
        <v>7</v>
      </c>
      <c r="M330" s="70">
        <f t="shared" ca="1" si="1593"/>
        <v>18</v>
      </c>
      <c r="O330" s="222" t="str">
        <f t="shared" ca="1" si="1596"/>
        <v>- -</v>
      </c>
      <c r="Q330" s="7" t="s">
        <v>1755</v>
      </c>
      <c r="R330" s="9" t="str">
        <f ca="1">IFERROR(VLOOKUP(F330,INDIRECT(Calculations!$D$98),2,FALSE),"")</f>
        <v/>
      </c>
      <c r="S330" s="9" t="str">
        <f t="shared" ca="1" si="1895"/>
        <v/>
      </c>
      <c r="T330" s="61" t="str">
        <f ca="1">SUBSTITUTE(IFERROR(IFERROR(VLOOKUP(R330,'[1]Skill Statistics'!$A$3:$C$513,2,FALSE),VLOOKUP(Q330,'[1]Skill Statistics'!$A$3:$C$513,2,FALSE)),T329),"R*","ReSt")</f>
        <v>ReSt/ReSt</v>
      </c>
      <c r="U330" s="61" t="str">
        <f ca="1">IFERROR(IFERROR(VLOOKUP(R330,'[1]Skill Statistics'!$A$3:$C$513,3,FALSE),VLOOKUP(Q330,'[1]Skill Statistics'!$A$3:$C$513,3,FALSE)),U329)</f>
        <v>Me</v>
      </c>
      <c r="V330" s="61" t="str">
        <f ca="1">IF(R330="","- -",IF(ISNUMBER(SEARCH("Category",R330)),"- -",IFERROR(IFERROR(VLOOKUP(Q330,[1]Professions!$A$4:$AM$288,MATCH(Profession,[1]Professions!$A$1:$AM$1,0),FALSE),VLOOKUP(Q330,Calculations!$B$91:$I$95,8,FALSE)),"- -")))</f>
        <v>- -</v>
      </c>
      <c r="W330" s="60" t="str">
        <f t="shared" ca="1" si="1597"/>
        <v>- -</v>
      </c>
      <c r="X330" s="7" t="str">
        <f ca="1">IFERROR(VLOOKUP(R330,$BS$6:$NR$519,MATCH(ActualLevel,$BS$3:$NR$3,0),FALSE),"- -")</f>
        <v>- -</v>
      </c>
      <c r="Y330" s="7" t="str">
        <f t="shared" ca="1" si="1588"/>
        <v>- -</v>
      </c>
      <c r="Z330" s="7" t="str">
        <f ca="1">IFERROR(VLOOKUP(Y330,Charts!$BQ$2:$BR$52,2,FALSE),"- -")</f>
        <v>- -</v>
      </c>
      <c r="AA330" s="7">
        <f t="shared" ca="1" si="1599"/>
        <v>-1</v>
      </c>
      <c r="AB330" s="7" t="str">
        <f t="shared" ca="1" si="1584"/>
        <v>- -</v>
      </c>
      <c r="AC330" s="7"/>
      <c r="AD330" s="7"/>
      <c r="AE330" s="7"/>
      <c r="AF330" s="7"/>
      <c r="AG330" s="7"/>
      <c r="AH330" s="43"/>
      <c r="AI330" s="7"/>
      <c r="AJ330" s="7"/>
      <c r="AK330" s="7">
        <f t="shared" ca="1" si="1600"/>
        <v>-1</v>
      </c>
      <c r="AL330" s="7"/>
      <c r="AM330" s="69">
        <f>IFERROR(VLOOKUP(Q330,'[1]Skill Statistics'!$A$3:$AN$513,MATCH(Profession,'[1]Skill Statistics'!$A$2:$AN$2,0),FALSE),0)</f>
        <v>0</v>
      </c>
      <c r="AN330" s="85">
        <f>IFERROR(VLOOKUP(Q330,'[1]Skill Statistics'!$A$3:$BK$513,MATCH(Archetype,'[1]Skill Statistics'!$A$2:$BK$2,0),FALSE),0)</f>
        <v>0</v>
      </c>
      <c r="AO330" s="85">
        <f>IFERROR(VLOOKUP(Q330,'[1]Skill Statistics'!$A$3:$BB$513,MATCH(Race,'[1]Skill Statistics'!$A$2:$BB$2,0),FALSE),0)</f>
        <v>0</v>
      </c>
      <c r="AP330" s="85">
        <f t="shared" ca="1" si="1811"/>
        <v>-0.1</v>
      </c>
      <c r="AQ330" s="70"/>
      <c r="AS330" s="69">
        <f>IFERROR(VLOOKUP(Q330,'[1]Professional Skills'!$A$4:$AM$288,MATCH(Profession,'[1]Professional Skills'!$A$3:$AM$3,0),FALSE),"- -")</f>
        <v>0</v>
      </c>
      <c r="AT330" t="s">
        <v>1812</v>
      </c>
      <c r="AU330" s="7" t="str">
        <f t="shared" si="1586"/>
        <v/>
      </c>
      <c r="AV330" s="7">
        <f t="shared" ca="1" si="1585"/>
        <v>0</v>
      </c>
      <c r="AW330" t="str">
        <f t="shared" si="1898"/>
        <v/>
      </c>
      <c r="AX330" t="str">
        <f>IFERROR(_xlfn.RANK.EQ(AW330,$AW$5:$AW$568),"")</f>
        <v/>
      </c>
      <c r="AY330">
        <f t="shared" si="1595"/>
        <v>0</v>
      </c>
      <c r="AZ330" s="70" t="str">
        <f t="shared" si="1601"/>
        <v/>
      </c>
      <c r="BB330" s="69" t="str">
        <f>IFERROR(IF(Q330="Language",VLOOKUP(R330,[1]Cultures!$B$4:$N$218,MATCH(Culture,[1]Cultures!$B$3:$N$3,0),FALSE),VLOOKUP(Q330,[1]Cultures!$B$4:$O$212,MATCH(Culture,[1]Cultures!$B$3:$O$3,0),FALSE)),"- -")</f>
        <v>- -</v>
      </c>
      <c r="BC330" t="s">
        <v>1812</v>
      </c>
      <c r="BD330">
        <f t="shared" ca="1" si="1899"/>
        <v>0.85682801588589708</v>
      </c>
      <c r="BE330">
        <f t="shared" ca="1" si="1900"/>
        <v>0.7568280158858971</v>
      </c>
      <c r="BH330">
        <f t="shared" ca="1" si="1896"/>
        <v>4</v>
      </c>
      <c r="BI330" s="7">
        <f t="shared" ca="1" si="1602"/>
        <v>0</v>
      </c>
      <c r="BK330" s="7"/>
      <c r="BL330" s="70" t="str">
        <f t="shared" ca="1" si="1603"/>
        <v>- -</v>
      </c>
      <c r="BN330" s="69" t="str">
        <f ca="1">IFERROR(VLOOKUP(V330,Charts!$BT$2:$BV$14,3,FALSE),"- -")</f>
        <v>- -</v>
      </c>
      <c r="BO330" s="85" t="str">
        <f t="shared" ca="1" si="1812"/>
        <v>- -</v>
      </c>
      <c r="BP330" s="70" t="str">
        <f t="shared" ca="1" si="1901"/>
        <v>- -</v>
      </c>
      <c r="BR330" s="7">
        <v>329</v>
      </c>
      <c r="BS330" s="9" t="str">
        <f ca="1">VLOOKUP(BR330,$O$3:$R$568,4,FALSE)</f>
        <v>Locks</v>
      </c>
      <c r="BT330" s="7" t="str">
        <f ca="1">VLOOKUP(BS330,$R$3:$V$568,5,FALSE)</f>
        <v>5 / 7</v>
      </c>
      <c r="BU330" s="7">
        <f ca="1">VLOOKUP(BT330,Charts!$BT$2:$BV$14,3,FALSE)</f>
        <v>0.46153846153846156</v>
      </c>
      <c r="BV330" s="7" t="str">
        <f t="shared" ca="1" si="1604"/>
        <v>5</v>
      </c>
      <c r="BW330" s="7" t="str">
        <f t="shared" ca="1" si="1605"/>
        <v>7</v>
      </c>
      <c r="BY330" s="7">
        <f t="shared" ca="1" si="1606"/>
        <v>0.97452866997671661</v>
      </c>
      <c r="BZ330" s="7">
        <f t="shared" ca="1" si="1607"/>
        <v>-0.51299020843825505</v>
      </c>
      <c r="CA330" s="7">
        <f t="shared" ca="1" si="1608"/>
        <v>0</v>
      </c>
      <c r="CB330" s="7">
        <f t="shared" ca="1" si="1609"/>
        <v>0</v>
      </c>
      <c r="CC330" s="7" t="str">
        <f ca="1">IFERROR(IF(CC329+CB330&gt;CD$4,CC329,CC329+CB330),"")</f>
        <v/>
      </c>
      <c r="CD330" s="7">
        <f t="shared" ca="1" si="1813"/>
        <v>0</v>
      </c>
      <c r="CE330" s="7">
        <f t="shared" ca="1" si="1610"/>
        <v>0.82718885272710307</v>
      </c>
      <c r="CF330" s="7">
        <f t="shared" ca="1" si="1611"/>
        <v>-0.36565039118864151</v>
      </c>
      <c r="CG330" s="7">
        <f t="shared" ca="1" si="1612"/>
        <v>0</v>
      </c>
      <c r="CH330" s="7">
        <f t="shared" ca="1" si="1613"/>
        <v>0</v>
      </c>
      <c r="CI330" s="7" t="str">
        <f ca="1">IFERROR(IF(CI329+CH330&gt;CJ$4,CI329,CI329+CH330),"")</f>
        <v/>
      </c>
      <c r="CJ330" s="7">
        <f t="shared" ca="1" si="1814"/>
        <v>0</v>
      </c>
      <c r="CK330" s="7">
        <f t="shared" ca="1" si="1614"/>
        <v>0.3426351768590129</v>
      </c>
      <c r="CL330" s="7">
        <f t="shared" ca="1" si="1615"/>
        <v>0.11890328467944866</v>
      </c>
      <c r="CM330" s="7">
        <f t="shared" ca="1" si="1616"/>
        <v>1</v>
      </c>
      <c r="CN330" s="7" t="str">
        <f t="shared" ca="1" si="1617"/>
        <v>5</v>
      </c>
      <c r="CO330" s="7" t="str">
        <f ca="1">IFERROR(IF(CO329+CN330&gt;CP$4,CO329,CO329+CN330),"")</f>
        <v/>
      </c>
      <c r="CP330" s="7">
        <f t="shared" ca="1" si="1815"/>
        <v>0</v>
      </c>
      <c r="CQ330" s="7">
        <f t="shared" ca="1" si="1618"/>
        <v>0.30948041187123576</v>
      </c>
      <c r="CR330" s="7">
        <f t="shared" ca="1" si="1619"/>
        <v>0.1520580496672258</v>
      </c>
      <c r="CS330" s="7">
        <f t="shared" ca="1" si="1620"/>
        <v>1</v>
      </c>
      <c r="CT330" s="7" t="str">
        <f t="shared" ca="1" si="1621"/>
        <v>5</v>
      </c>
      <c r="CU330" s="7" t="str">
        <f ca="1">IFERROR(IF(CU329+CT330&gt;CV$4,CU329,CU329+CT330),"")</f>
        <v/>
      </c>
      <c r="CV330" s="7">
        <f t="shared" ca="1" si="1816"/>
        <v>0</v>
      </c>
      <c r="CW330" s="7">
        <f t="shared" ca="1" si="1622"/>
        <v>0.6255158389427502</v>
      </c>
      <c r="CX330" s="7">
        <f t="shared" ca="1" si="1623"/>
        <v>-0.16397737740428864</v>
      </c>
      <c r="CY330" s="7">
        <f t="shared" ca="1" si="1624"/>
        <v>0</v>
      </c>
      <c r="CZ330" s="7">
        <f t="shared" ca="1" si="1625"/>
        <v>0</v>
      </c>
      <c r="DA330" s="7" t="str">
        <f ca="1">IFERROR(IF(DA329+CZ330&gt;DB$4,DA329,DA329+CZ330),"")</f>
        <v/>
      </c>
      <c r="DB330" s="7">
        <f t="shared" ca="1" si="1817"/>
        <v>0</v>
      </c>
      <c r="DC330" s="7">
        <f t="shared" ca="1" si="1626"/>
        <v>0.66246543895561028</v>
      </c>
      <c r="DD330" s="7">
        <f t="shared" ca="1" si="1627"/>
        <v>-0.20092697741714871</v>
      </c>
      <c r="DE330" s="7">
        <f t="shared" ca="1" si="1628"/>
        <v>0</v>
      </c>
      <c r="DF330" s="7">
        <f t="shared" ca="1" si="1629"/>
        <v>0</v>
      </c>
      <c r="DG330" s="7" t="str">
        <f ca="1">IFERROR(IF(DG329+DF330&gt;DH$4,DG329,DG329+DF330),"")</f>
        <v/>
      </c>
      <c r="DH330" s="7">
        <f t="shared" ca="1" si="1818"/>
        <v>0</v>
      </c>
      <c r="DI330" s="7">
        <f t="shared" ca="1" si="1630"/>
        <v>0.7226506925248728</v>
      </c>
      <c r="DJ330" s="7">
        <f t="shared" ca="1" si="1631"/>
        <v>-0.26111223098641123</v>
      </c>
      <c r="DK330" s="7">
        <f t="shared" ca="1" si="1632"/>
        <v>0</v>
      </c>
      <c r="DL330" s="7">
        <f t="shared" ca="1" si="1633"/>
        <v>0</v>
      </c>
      <c r="DM330" s="7" t="str">
        <f ca="1">IFERROR(IF(DM329+DL330&gt;DN$4,DM329,DM329+DL330),"")</f>
        <v/>
      </c>
      <c r="DN330" s="7">
        <f t="shared" ca="1" si="1819"/>
        <v>0</v>
      </c>
      <c r="DO330" s="7">
        <f t="shared" ca="1" si="1634"/>
        <v>3.5612034752985355E-3</v>
      </c>
      <c r="DP330" s="7">
        <f t="shared" ca="1" si="1635"/>
        <v>0.45797725806316303</v>
      </c>
      <c r="DQ330" s="7">
        <f t="shared" ca="1" si="1636"/>
        <v>1</v>
      </c>
      <c r="DR330" s="7" t="str">
        <f t="shared" ca="1" si="1637"/>
        <v>5</v>
      </c>
      <c r="DS330" s="7" t="str">
        <f ca="1">IFERROR(IF(DS329+DR330&gt;DT$4,DS329,DS329+DR330),"")</f>
        <v/>
      </c>
      <c r="DT330" s="7">
        <f t="shared" ca="1" si="1820"/>
        <v>0</v>
      </c>
      <c r="DU330" s="7">
        <f t="shared" ca="1" si="1638"/>
        <v>0.98655194498959253</v>
      </c>
      <c r="DV330" s="7">
        <f t="shared" ca="1" si="1639"/>
        <v>-0.52501348345113097</v>
      </c>
      <c r="DW330" s="7">
        <f t="shared" ca="1" si="1640"/>
        <v>0</v>
      </c>
      <c r="DX330" s="7">
        <f t="shared" ca="1" si="1641"/>
        <v>0</v>
      </c>
      <c r="DY330" s="7" t="str">
        <f ca="1">IFERROR(IF(DY329+DX330&gt;DZ$4,DY329,DY329+DX330),"")</f>
        <v/>
      </c>
      <c r="DZ330" s="7">
        <f t="shared" ca="1" si="1821"/>
        <v>0</v>
      </c>
      <c r="EA330" s="7">
        <f t="shared" ca="1" si="1642"/>
        <v>0.33113212360339639</v>
      </c>
      <c r="EB330" s="7">
        <f t="shared" ca="1" si="1643"/>
        <v>0.13040633793506518</v>
      </c>
      <c r="EC330" s="7">
        <f t="shared" ca="1" si="1644"/>
        <v>1</v>
      </c>
      <c r="ED330" s="7" t="str">
        <f t="shared" ca="1" si="1645"/>
        <v>5</v>
      </c>
      <c r="EE330" s="7" t="str">
        <f ca="1">IFERROR(IF(EE329+ED330&gt;EF$4,EE329,EE329+ED330),"")</f>
        <v/>
      </c>
      <c r="EF330" s="7">
        <f t="shared" ca="1" si="1822"/>
        <v>0</v>
      </c>
      <c r="EG330" s="7">
        <f t="shared" ca="1" si="1646"/>
        <v>0.33046506940003073</v>
      </c>
      <c r="EH330" s="7">
        <f t="shared" ca="1" si="1647"/>
        <v>0.13107339213843083</v>
      </c>
      <c r="EI330" s="7">
        <f t="shared" ca="1" si="1648"/>
        <v>1</v>
      </c>
      <c r="EJ330" s="7" t="str">
        <f t="shared" ca="1" si="1649"/>
        <v>5</v>
      </c>
      <c r="EK330" s="7" t="str">
        <f ca="1">IFERROR(IF(EK329+EJ330&gt;EL$4,EK329,EK329+EJ330),"")</f>
        <v/>
      </c>
      <c r="EL330" s="7">
        <f t="shared" ca="1" si="1823"/>
        <v>0</v>
      </c>
      <c r="EM330" s="7">
        <f t="shared" ca="1" si="1650"/>
        <v>0.1963173997360812</v>
      </c>
      <c r="EN330" s="7">
        <f t="shared" ca="1" si="1651"/>
        <v>0.26522106180238036</v>
      </c>
      <c r="EO330" s="7">
        <f t="shared" ca="1" si="1652"/>
        <v>1</v>
      </c>
      <c r="EP330" s="7" t="str">
        <f t="shared" ca="1" si="1653"/>
        <v>5</v>
      </c>
      <c r="EQ330" s="7" t="str">
        <f ca="1">IFERROR(IF(EQ329+EP330&gt;ER$4,EQ329,EQ329+EP330),"")</f>
        <v/>
      </c>
      <c r="ER330" s="7">
        <f t="shared" ca="1" si="1824"/>
        <v>0</v>
      </c>
      <c r="ES330" s="7">
        <f t="shared" ca="1" si="1654"/>
        <v>0.51674045864139029</v>
      </c>
      <c r="ET330" s="7">
        <f t="shared" ca="1" si="1655"/>
        <v>-5.5201997102928724E-2</v>
      </c>
      <c r="EU330" s="7">
        <f t="shared" ca="1" si="1656"/>
        <v>0</v>
      </c>
      <c r="EV330" s="7">
        <f t="shared" ca="1" si="1657"/>
        <v>0</v>
      </c>
      <c r="EW330" s="7" t="str">
        <f ca="1">IFERROR(IF(EW329+EV330&gt;EX$4,EW329,EW329+EV330),"")</f>
        <v/>
      </c>
      <c r="EX330" s="7">
        <f t="shared" ca="1" si="1825"/>
        <v>0</v>
      </c>
      <c r="EY330" s="7">
        <f t="shared" ca="1" si="1658"/>
        <v>0.67179281509576727</v>
      </c>
      <c r="EZ330" s="7">
        <f t="shared" ca="1" si="1659"/>
        <v>-0.21025435355730571</v>
      </c>
      <c r="FA330" s="7">
        <f t="shared" ca="1" si="1660"/>
        <v>0</v>
      </c>
      <c r="FB330" s="7">
        <f t="shared" ca="1" si="1661"/>
        <v>0</v>
      </c>
      <c r="FC330" s="7" t="str">
        <f ca="1">IFERROR(IF(FC329+FB330&gt;FD$4,FC329,FC329+FB330),"")</f>
        <v/>
      </c>
      <c r="FD330" s="7">
        <f t="shared" ca="1" si="1826"/>
        <v>0</v>
      </c>
      <c r="FE330" s="7">
        <f t="shared" ca="1" si="1662"/>
        <v>0.54587724712259433</v>
      </c>
      <c r="FF330" s="7">
        <f t="shared" ca="1" si="1663"/>
        <v>-8.4338785584132769E-2</v>
      </c>
      <c r="FG330" s="7">
        <f t="shared" ca="1" si="1664"/>
        <v>0</v>
      </c>
      <c r="FH330" s="7">
        <f t="shared" ca="1" si="1665"/>
        <v>0</v>
      </c>
      <c r="FI330" s="7" t="str">
        <f ca="1">IFERROR(IF(FI329+FH330&gt;FJ$4,FI329,FI329+FH330),"")</f>
        <v/>
      </c>
      <c r="FJ330" s="7">
        <f t="shared" ca="1" si="1827"/>
        <v>0</v>
      </c>
      <c r="FK330" s="7">
        <f t="shared" ca="1" si="1666"/>
        <v>0.76997169159945633</v>
      </c>
      <c r="FL330" s="7">
        <f t="shared" ca="1" si="1667"/>
        <v>-0.30843323006099477</v>
      </c>
      <c r="FM330" s="7">
        <f t="shared" ca="1" si="1668"/>
        <v>0</v>
      </c>
      <c r="FN330" s="7">
        <f t="shared" ca="1" si="1669"/>
        <v>0</v>
      </c>
      <c r="FO330" s="7" t="str">
        <f ca="1">IFERROR(IF(FO329+FN330&gt;FP$4,FO329,FO329+FN330),"")</f>
        <v/>
      </c>
      <c r="FP330" s="7">
        <f t="shared" ca="1" si="1828"/>
        <v>0</v>
      </c>
      <c r="FQ330" s="7">
        <f t="shared" ca="1" si="1670"/>
        <v>0.18010860214670543</v>
      </c>
      <c r="FR330" s="7">
        <f t="shared" ca="1" si="1671"/>
        <v>0.28142985939175613</v>
      </c>
      <c r="FS330" s="7">
        <f t="shared" ca="1" si="1672"/>
        <v>1</v>
      </c>
      <c r="FT330" s="7" t="str">
        <f t="shared" ca="1" si="1673"/>
        <v>5</v>
      </c>
      <c r="FU330" s="7" t="str">
        <f ca="1">IFERROR(IF(FU329+FT330&gt;FV$4,FU329,FU329+FT330),"")</f>
        <v/>
      </c>
      <c r="FV330" s="7">
        <f t="shared" ca="1" si="1829"/>
        <v>0</v>
      </c>
      <c r="FW330" s="7">
        <f t="shared" ca="1" si="1674"/>
        <v>0.34797696548333457</v>
      </c>
      <c r="FX330" s="7">
        <f t="shared" ca="1" si="1675"/>
        <v>0.113561496055127</v>
      </c>
      <c r="FY330" s="7">
        <f t="shared" ca="1" si="1676"/>
        <v>1</v>
      </c>
      <c r="FZ330" s="7" t="str">
        <f t="shared" ca="1" si="1677"/>
        <v>5</v>
      </c>
      <c r="GA330" s="7" t="str">
        <f ca="1">IFERROR(IF(GA329+FZ330&gt;GB$4,GA329,GA329+FZ330),"")</f>
        <v/>
      </c>
      <c r="GB330" s="7">
        <f t="shared" ca="1" si="1830"/>
        <v>0</v>
      </c>
      <c r="GC330" s="7">
        <f t="shared" ca="1" si="1678"/>
        <v>0.88185572266517809</v>
      </c>
      <c r="GD330" s="7">
        <f t="shared" ca="1" si="1679"/>
        <v>-0.42031726112671652</v>
      </c>
      <c r="GE330" s="7">
        <f t="shared" ca="1" si="1680"/>
        <v>0</v>
      </c>
      <c r="GF330" s="7">
        <f t="shared" ca="1" si="1681"/>
        <v>0</v>
      </c>
      <c r="GG330" s="7" t="str">
        <f ca="1">IFERROR(IF(GG329+GF330&gt;GH$4,GG329,GG329+GF330),"")</f>
        <v/>
      </c>
      <c r="GH330" s="7">
        <f t="shared" ca="1" si="1831"/>
        <v>0</v>
      </c>
      <c r="GI330" s="7">
        <f t="shared" ca="1" si="1682"/>
        <v>0.95202972774021655</v>
      </c>
      <c r="GJ330" s="7">
        <f t="shared" ca="1" si="1683"/>
        <v>-0.49049126620175498</v>
      </c>
      <c r="GK330" s="7">
        <f t="shared" ca="1" si="1684"/>
        <v>0</v>
      </c>
      <c r="GL330" s="7">
        <f t="shared" ca="1" si="1685"/>
        <v>0</v>
      </c>
      <c r="GM330" s="7" t="str">
        <f ca="1">IFERROR(IF(GM329+GL330&gt;GN$4,GM329,GM329+GL330),"")</f>
        <v/>
      </c>
      <c r="GN330" s="7">
        <f t="shared" ca="1" si="1832"/>
        <v>0</v>
      </c>
      <c r="GO330" s="7">
        <f t="shared" ca="1" si="1686"/>
        <v>5.1874274258048247E-2</v>
      </c>
      <c r="GP330" s="7">
        <f t="shared" ca="1" si="1687"/>
        <v>0.40966418728041332</v>
      </c>
      <c r="GQ330" s="7">
        <f t="shared" ca="1" si="1688"/>
        <v>1</v>
      </c>
      <c r="GR330" s="7" t="str">
        <f t="shared" ca="1" si="1689"/>
        <v>5</v>
      </c>
      <c r="GS330" s="7" t="str">
        <f ca="1">IFERROR(IF(GS329+GR330&gt;GT$4,GS329,GS329+GR330),"")</f>
        <v/>
      </c>
      <c r="GT330" s="7">
        <f t="shared" ca="1" si="1833"/>
        <v>0</v>
      </c>
      <c r="GU330" s="7">
        <f t="shared" ca="1" si="1690"/>
        <v>0.48836094552381093</v>
      </c>
      <c r="GV330" s="7">
        <f t="shared" ca="1" si="1691"/>
        <v>-2.6822483985349366E-2</v>
      </c>
      <c r="GW330" s="7">
        <f t="shared" ca="1" si="1692"/>
        <v>0</v>
      </c>
      <c r="GX330" s="7">
        <f t="shared" ca="1" si="1693"/>
        <v>0</v>
      </c>
      <c r="GY330" s="7" t="str">
        <f ca="1">IFERROR(IF(GY329+GX330&gt;GZ$4,GY329,GY329+GX330),"")</f>
        <v/>
      </c>
      <c r="GZ330" s="7">
        <f t="shared" ca="1" si="1834"/>
        <v>0</v>
      </c>
      <c r="HA330" s="7">
        <f t="shared" ca="1" si="1694"/>
        <v>0.23082280119576992</v>
      </c>
      <c r="HB330" s="7">
        <f t="shared" ca="1" si="1695"/>
        <v>0.23071566034269164</v>
      </c>
      <c r="HC330" s="7">
        <f t="shared" ca="1" si="1696"/>
        <v>1</v>
      </c>
      <c r="HD330" s="7" t="str">
        <f t="shared" ca="1" si="1697"/>
        <v>5</v>
      </c>
      <c r="HE330" s="7" t="str">
        <f ca="1">IFERROR(IF(HE329+HD330&gt;HF$4,HE329,HE329+HD330),"")</f>
        <v/>
      </c>
      <c r="HF330" s="7">
        <f t="shared" ca="1" si="1835"/>
        <v>0</v>
      </c>
      <c r="HG330" s="7">
        <f t="shared" ca="1" si="1698"/>
        <v>0.83395260438849883</v>
      </c>
      <c r="HH330" s="7">
        <f t="shared" ca="1" si="1699"/>
        <v>-0.37241414285003727</v>
      </c>
      <c r="HI330" s="7">
        <f t="shared" ca="1" si="1700"/>
        <v>0</v>
      </c>
      <c r="HJ330" s="7">
        <f t="shared" ca="1" si="1701"/>
        <v>0</v>
      </c>
      <c r="HK330" s="7" t="str">
        <f ca="1">IFERROR(IF(HK329+HJ330&gt;HL$4,HK329,HK329+HJ330),"")</f>
        <v/>
      </c>
      <c r="HL330" s="7">
        <f t="shared" ca="1" si="1836"/>
        <v>0</v>
      </c>
      <c r="HM330" s="7">
        <f t="shared" ca="1" si="1702"/>
        <v>0.76745484780029494</v>
      </c>
      <c r="HN330" s="7">
        <f t="shared" ca="1" si="1703"/>
        <v>-0.30591638626183337</v>
      </c>
      <c r="HO330" s="7">
        <f t="shared" ca="1" si="1704"/>
        <v>0</v>
      </c>
      <c r="HP330" s="7">
        <f t="shared" ca="1" si="1705"/>
        <v>0</v>
      </c>
      <c r="HQ330" s="7" t="str">
        <f ca="1">IFERROR(IF(HQ329+HP330&gt;HR$4,HQ329,HQ329+HP330),"")</f>
        <v/>
      </c>
      <c r="HR330" s="7">
        <f t="shared" ca="1" si="1837"/>
        <v>0</v>
      </c>
      <c r="HS330" s="7">
        <f t="shared" ca="1" si="1706"/>
        <v>0.54213306679985729</v>
      </c>
      <c r="HT330" s="7">
        <f t="shared" ca="1" si="1707"/>
        <v>-8.0594605261395724E-2</v>
      </c>
      <c r="HU330" s="7">
        <f t="shared" ca="1" si="1708"/>
        <v>0</v>
      </c>
      <c r="HV330" s="7">
        <f t="shared" ca="1" si="1709"/>
        <v>0</v>
      </c>
      <c r="HW330" s="7" t="str">
        <f ca="1">IFERROR(IF(HW329+HV330&gt;HX$4,HW329,HW329+HV330),"")</f>
        <v/>
      </c>
      <c r="HX330" s="7">
        <f t="shared" ca="1" si="1838"/>
        <v>0</v>
      </c>
      <c r="HY330" s="7">
        <f t="shared" ca="1" si="1710"/>
        <v>0.68592287686570008</v>
      </c>
      <c r="HZ330" s="7">
        <f t="shared" ca="1" si="1711"/>
        <v>-0.22438441532723852</v>
      </c>
      <c r="IA330" s="7">
        <f t="shared" ca="1" si="1712"/>
        <v>0</v>
      </c>
      <c r="IB330" s="7">
        <f t="shared" ca="1" si="1713"/>
        <v>0</v>
      </c>
      <c r="IC330" s="7" t="str">
        <f ca="1">IFERROR(IF(IC329+IB330&gt;ID$4,IC329,IC329+IB330),"")</f>
        <v/>
      </c>
      <c r="ID330" s="7">
        <f t="shared" ca="1" si="1839"/>
        <v>0</v>
      </c>
      <c r="IE330" s="7">
        <f t="shared" ca="1" si="1714"/>
        <v>0.1438222884129019</v>
      </c>
      <c r="IF330" s="7">
        <f t="shared" ca="1" si="1715"/>
        <v>0.31771617312555966</v>
      </c>
      <c r="IG330" s="7">
        <f t="shared" ca="1" si="1716"/>
        <v>1</v>
      </c>
      <c r="IH330" s="7" t="str">
        <f t="shared" ca="1" si="1717"/>
        <v>5</v>
      </c>
      <c r="II330" s="7" t="str">
        <f ca="1">IFERROR(IF(II329+IH330&gt;IJ$4,II329,II329+IH330),"")</f>
        <v/>
      </c>
      <c r="IJ330" s="7">
        <f t="shared" ca="1" si="1840"/>
        <v>0</v>
      </c>
      <c r="IK330" s="7">
        <f t="shared" ca="1" si="1718"/>
        <v>0.59905219740826099</v>
      </c>
      <c r="IL330" s="7">
        <f t="shared" ca="1" si="1719"/>
        <v>-0.13751373586979942</v>
      </c>
      <c r="IM330" s="7">
        <f t="shared" ca="1" si="1720"/>
        <v>0</v>
      </c>
      <c r="IN330" s="7">
        <f t="shared" ca="1" si="1721"/>
        <v>0</v>
      </c>
      <c r="IO330" s="7" t="str">
        <f ca="1">IFERROR(IF(IO329+IN330&gt;IP$4,IO329,IO329+IN330),"")</f>
        <v/>
      </c>
      <c r="IP330" s="7">
        <f t="shared" ca="1" si="1841"/>
        <v>0</v>
      </c>
      <c r="IQ330" s="7">
        <f t="shared" ca="1" si="1722"/>
        <v>0.61482221767045198</v>
      </c>
      <c r="IR330" s="7">
        <f t="shared" ca="1" si="1723"/>
        <v>-0.15328375613199041</v>
      </c>
      <c r="IS330" s="7">
        <f t="shared" ca="1" si="1724"/>
        <v>0</v>
      </c>
      <c r="IT330" s="7">
        <f t="shared" ca="1" si="1725"/>
        <v>0</v>
      </c>
      <c r="IU330" s="7" t="str">
        <f ca="1">IFERROR(IF(IU329+IT330&gt;IV$4,IU329,IU329+IT330),"")</f>
        <v/>
      </c>
      <c r="IV330" s="7">
        <f t="shared" ca="1" si="1842"/>
        <v>0</v>
      </c>
      <c r="IW330" s="7">
        <f t="shared" ca="1" si="1726"/>
        <v>0.87828715528447288</v>
      </c>
      <c r="IX330" s="7">
        <f t="shared" ca="1" si="1727"/>
        <v>-0.41674869374601131</v>
      </c>
      <c r="IY330" s="7">
        <f t="shared" ca="1" si="1728"/>
        <v>0</v>
      </c>
      <c r="IZ330" s="7">
        <f t="shared" ca="1" si="1729"/>
        <v>0</v>
      </c>
      <c r="JA330" s="7" t="str">
        <f ca="1">IFERROR(IF(JA329+IZ330&gt;JB$4,JA329,JA329+IZ330),"")</f>
        <v/>
      </c>
      <c r="JB330" s="7">
        <f t="shared" ca="1" si="1843"/>
        <v>0</v>
      </c>
      <c r="JC330" s="7">
        <f t="shared" ca="1" si="1730"/>
        <v>0.58472065111722538</v>
      </c>
      <c r="JD330" s="7">
        <f t="shared" ca="1" si="1731"/>
        <v>-0.12318218957876381</v>
      </c>
      <c r="JE330" s="7">
        <f t="shared" ca="1" si="1732"/>
        <v>0</v>
      </c>
      <c r="JF330" s="7">
        <f t="shared" ca="1" si="1733"/>
        <v>0</v>
      </c>
      <c r="JG330" s="7" t="str">
        <f ca="1">IFERROR(IF(JG329+JF330&gt;JH$4,JG329,JG329+JF330),"")</f>
        <v/>
      </c>
      <c r="JH330" s="7">
        <f t="shared" ca="1" si="1844"/>
        <v>0</v>
      </c>
      <c r="JI330" s="7">
        <f t="shared" ca="1" si="1734"/>
        <v>0.17692116589984241</v>
      </c>
      <c r="JJ330" s="7">
        <f t="shared" ca="1" si="1735"/>
        <v>0.28461729563861915</v>
      </c>
      <c r="JK330" s="7">
        <f t="shared" ca="1" si="1736"/>
        <v>1</v>
      </c>
      <c r="JL330" s="7" t="str">
        <f t="shared" ca="1" si="1737"/>
        <v>5</v>
      </c>
      <c r="JM330" s="7" t="str">
        <f ca="1">IFERROR(IF(JM329+JL330&gt;JN$4,JM329,JM329+JL330),"")</f>
        <v/>
      </c>
      <c r="JN330" s="7">
        <f t="shared" ca="1" si="1845"/>
        <v>0</v>
      </c>
      <c r="JO330" s="7">
        <f t="shared" ca="1" si="1738"/>
        <v>0.65762597418023605</v>
      </c>
      <c r="JP330" s="7">
        <f t="shared" ca="1" si="1739"/>
        <v>-0.19608751264177449</v>
      </c>
      <c r="JQ330" s="7">
        <f t="shared" ca="1" si="1740"/>
        <v>0</v>
      </c>
      <c r="JR330" s="7">
        <f t="shared" ca="1" si="1741"/>
        <v>0</v>
      </c>
      <c r="JS330" s="7" t="str">
        <f ca="1">IFERROR(IF(JS329+JR330&gt;JT$4,JS329,JS329+JR330),"")</f>
        <v/>
      </c>
      <c r="JT330" s="7">
        <f t="shared" ca="1" si="1846"/>
        <v>0</v>
      </c>
      <c r="JU330" s="7">
        <f t="shared" ca="1" si="1742"/>
        <v>0.93335585689131084</v>
      </c>
      <c r="JV330" s="7">
        <f t="shared" ca="1" si="1743"/>
        <v>-0.47181739535284928</v>
      </c>
      <c r="JW330" s="7">
        <f t="shared" ca="1" si="1744"/>
        <v>0</v>
      </c>
      <c r="JX330" s="7">
        <f t="shared" ca="1" si="1745"/>
        <v>0</v>
      </c>
      <c r="JY330" s="7" t="str">
        <f ca="1">IFERROR(IF(JY329+JX330&gt;JZ$4,JY329,JY329+JX330),"")</f>
        <v/>
      </c>
      <c r="JZ330" s="7">
        <f t="shared" ca="1" si="1847"/>
        <v>0</v>
      </c>
      <c r="KA330" s="7">
        <f t="shared" ca="1" si="1746"/>
        <v>8.9336867958929034E-2</v>
      </c>
      <c r="KB330" s="7">
        <f t="shared" ca="1" si="1747"/>
        <v>0.37220159357953253</v>
      </c>
      <c r="KC330" s="7">
        <f t="shared" ca="1" si="1748"/>
        <v>1</v>
      </c>
      <c r="KD330" s="7" t="str">
        <f t="shared" ca="1" si="1749"/>
        <v>5</v>
      </c>
      <c r="KE330" s="7" t="str">
        <f ca="1">IFERROR(IF(KE329+KD330&gt;KF$4,KE329,KE329+KD330),"")</f>
        <v/>
      </c>
      <c r="KF330" s="7">
        <f t="shared" ca="1" si="1848"/>
        <v>0</v>
      </c>
      <c r="KG330" s="7">
        <f t="shared" ca="1" si="1750"/>
        <v>0.54107872437022531</v>
      </c>
      <c r="KH330" s="7">
        <f t="shared" ca="1" si="1751"/>
        <v>-7.9540262831763742E-2</v>
      </c>
      <c r="KI330" s="7">
        <f t="shared" ca="1" si="1752"/>
        <v>0</v>
      </c>
      <c r="KJ330" s="7">
        <f t="shared" ca="1" si="1753"/>
        <v>0</v>
      </c>
      <c r="KK330" s="7" t="str">
        <f ca="1">IFERROR(IF(KK329+KJ330&gt;KL$4,KK329,KK329+KJ330),"")</f>
        <v/>
      </c>
      <c r="KL330" s="7">
        <f t="shared" ca="1" si="1849"/>
        <v>0</v>
      </c>
      <c r="KM330" s="7">
        <f t="shared" ca="1" si="1754"/>
        <v>0.60702956594217239</v>
      </c>
      <c r="KN330" s="7">
        <f t="shared" ca="1" si="1755"/>
        <v>-0.14549110440371082</v>
      </c>
      <c r="KO330" s="7">
        <f t="shared" ca="1" si="1756"/>
        <v>0</v>
      </c>
      <c r="KP330" s="7">
        <f t="shared" ca="1" si="1757"/>
        <v>0</v>
      </c>
      <c r="KQ330" s="7" t="str">
        <f ca="1">IFERROR(IF(KQ329+KP330&gt;KR$4,KQ329,KQ329+KP330),"")</f>
        <v/>
      </c>
      <c r="KR330" s="7">
        <f t="shared" ca="1" si="1850"/>
        <v>0</v>
      </c>
      <c r="KS330" s="7">
        <f t="shared" ca="1" si="1758"/>
        <v>0.57931703038710369</v>
      </c>
      <c r="KT330" s="7">
        <f t="shared" ca="1" si="1759"/>
        <v>-0.11777856884864213</v>
      </c>
      <c r="KU330" s="7">
        <f t="shared" ca="1" si="1760"/>
        <v>0</v>
      </c>
      <c r="KV330" s="7">
        <f t="shared" ca="1" si="1761"/>
        <v>0</v>
      </c>
      <c r="KW330" s="7" t="str">
        <f ca="1">IFERROR(IF(KW329+KV330&gt;KX$4,KW329,KW329+KV330),"")</f>
        <v/>
      </c>
      <c r="KX330" s="7">
        <f t="shared" ca="1" si="1851"/>
        <v>0</v>
      </c>
      <c r="KY330" s="7">
        <f t="shared" ca="1" si="1762"/>
        <v>0.15872263678520082</v>
      </c>
      <c r="KZ330" s="7">
        <f t="shared" ca="1" si="1763"/>
        <v>0.30281582475326074</v>
      </c>
      <c r="LA330" s="7">
        <f t="shared" ca="1" si="1764"/>
        <v>1</v>
      </c>
      <c r="LB330" s="7" t="str">
        <f t="shared" ca="1" si="1765"/>
        <v>5</v>
      </c>
      <c r="LC330" s="7" t="str">
        <f ca="1">IFERROR(IF(LC329+LB330&gt;LD$4,LC329,LC329+LB330),"")</f>
        <v/>
      </c>
      <c r="LD330" s="7">
        <f t="shared" ca="1" si="1852"/>
        <v>0</v>
      </c>
      <c r="LE330" s="7">
        <f t="shared" ca="1" si="1766"/>
        <v>0.19233397957738463</v>
      </c>
      <c r="LF330" s="7">
        <f t="shared" ca="1" si="1767"/>
        <v>0.26920448196107694</v>
      </c>
      <c r="LG330" s="7">
        <f t="shared" ca="1" si="1768"/>
        <v>1</v>
      </c>
      <c r="LH330" s="7" t="str">
        <f t="shared" ca="1" si="1769"/>
        <v>5</v>
      </c>
      <c r="LI330" s="7" t="str">
        <f ca="1">IFERROR(IF(LI329+LH330&gt;LJ$4,LI329,LI329+LH330),"")</f>
        <v/>
      </c>
      <c r="LJ330" s="7">
        <f t="shared" ca="1" si="1853"/>
        <v>0</v>
      </c>
      <c r="LK330" s="7">
        <f t="shared" ca="1" si="1770"/>
        <v>1.6567422412560595E-2</v>
      </c>
      <c r="LL330" s="7">
        <f t="shared" ca="1" si="1771"/>
        <v>0.44497103912590097</v>
      </c>
      <c r="LM330" s="7">
        <f t="shared" ca="1" si="1772"/>
        <v>1</v>
      </c>
      <c r="LN330" s="7" t="str">
        <f t="shared" ca="1" si="1773"/>
        <v>5</v>
      </c>
      <c r="LO330" s="7" t="str">
        <f ca="1">IFERROR(IF(LO329+LN330&gt;LP$4,LO329,LO329+LN330),"")</f>
        <v/>
      </c>
      <c r="LP330" s="7">
        <f t="shared" ca="1" si="1854"/>
        <v>0</v>
      </c>
      <c r="LQ330" s="7">
        <f t="shared" ca="1" si="1774"/>
        <v>0.834478831071089</v>
      </c>
      <c r="LR330" s="7">
        <f t="shared" ca="1" si="1775"/>
        <v>-0.37294036953262744</v>
      </c>
      <c r="LS330" s="7">
        <f t="shared" ca="1" si="1776"/>
        <v>0</v>
      </c>
      <c r="LT330" s="7">
        <f t="shared" ca="1" si="1777"/>
        <v>0</v>
      </c>
      <c r="LU330" s="7" t="str">
        <f ca="1">IFERROR(IF(LU329+LT330&gt;LV$4,LU329,LU329+LT330),"")</f>
        <v/>
      </c>
      <c r="LV330" s="7">
        <f t="shared" ca="1" si="1855"/>
        <v>0</v>
      </c>
      <c r="LW330" s="7">
        <f t="shared" ca="1" si="1778"/>
        <v>0.26708637314304562</v>
      </c>
      <c r="LX330" s="7">
        <f t="shared" ca="1" si="1779"/>
        <v>0.19445208839541595</v>
      </c>
      <c r="LY330" s="7">
        <f t="shared" ca="1" si="1780"/>
        <v>1</v>
      </c>
      <c r="LZ330" s="7" t="str">
        <f t="shared" ca="1" si="1781"/>
        <v>5</v>
      </c>
      <c r="MA330" s="7" t="str">
        <f ca="1">IFERROR(IF(MA329+LZ330&gt;MB$4,MA329,MA329+LZ330),"")</f>
        <v/>
      </c>
      <c r="MB330" s="7">
        <f t="shared" ca="1" si="1856"/>
        <v>0</v>
      </c>
      <c r="MC330" s="7">
        <f t="shared" ca="1" si="1782"/>
        <v>0.17985857807051775</v>
      </c>
      <c r="MD330" s="7">
        <f t="shared" ca="1" si="1783"/>
        <v>0.28167988346794381</v>
      </c>
      <c r="ME330" s="7">
        <f t="shared" ca="1" si="1784"/>
        <v>1</v>
      </c>
      <c r="MF330" s="7" t="str">
        <f t="shared" ca="1" si="1785"/>
        <v>5</v>
      </c>
      <c r="MG330" s="7" t="str">
        <f ca="1">IFERROR(IF(MG329+MF330&gt;MH$4,MG329,MG329+MF330),"")</f>
        <v/>
      </c>
      <c r="MH330" s="7">
        <f t="shared" ca="1" si="1857"/>
        <v>0</v>
      </c>
      <c r="MI330" s="7">
        <f t="shared" ca="1" si="1786"/>
        <v>0.50085068877185968</v>
      </c>
      <c r="MJ330" s="7">
        <f t="shared" ca="1" si="1787"/>
        <v>-3.9312227233398112E-2</v>
      </c>
      <c r="MK330" s="7">
        <f t="shared" ca="1" si="1788"/>
        <v>0</v>
      </c>
      <c r="ML330" s="7">
        <f t="shared" ca="1" si="1789"/>
        <v>0</v>
      </c>
      <c r="MM330" s="7" t="str">
        <f ca="1">IFERROR(IF(MM329+ML330&gt;MN$4,MM329,MM329+ML330),"")</f>
        <v/>
      </c>
      <c r="MN330" s="7">
        <f t="shared" ca="1" si="1858"/>
        <v>0</v>
      </c>
      <c r="MO330" s="7">
        <f t="shared" ca="1" si="1790"/>
        <v>0.6959462234103343</v>
      </c>
      <c r="MP330" s="7">
        <f t="shared" ca="1" si="1791"/>
        <v>-0.23440776187187273</v>
      </c>
      <c r="MQ330" s="7">
        <f t="shared" ca="1" si="1792"/>
        <v>0</v>
      </c>
      <c r="MR330" s="7">
        <f t="shared" ca="1" si="1793"/>
        <v>0</v>
      </c>
      <c r="MS330" s="7" t="str">
        <f ca="1">IFERROR(IF(MS329+MR330&gt;MT$4,MS329,MS329+MR330),"")</f>
        <v/>
      </c>
      <c r="MT330" s="7">
        <f t="shared" ca="1" si="1859"/>
        <v>0</v>
      </c>
      <c r="MU330" s="7">
        <f t="shared" ca="1" si="1794"/>
        <v>0.76535574175422083</v>
      </c>
      <c r="MV330" s="7">
        <f t="shared" ca="1" si="1795"/>
        <v>-0.30381728021575927</v>
      </c>
      <c r="MW330" s="7">
        <f t="shared" ca="1" si="1796"/>
        <v>0</v>
      </c>
      <c r="MX330" s="7">
        <f t="shared" ca="1" si="1797"/>
        <v>0</v>
      </c>
      <c r="MY330" s="7" t="str">
        <f ca="1">IFERROR(IF(MY329+MX330&gt;MZ$4,MY329,MY329+MX330),"")</f>
        <v/>
      </c>
      <c r="MZ330" s="7">
        <f t="shared" ca="1" si="1860"/>
        <v>0</v>
      </c>
      <c r="NA330" s="7">
        <f t="shared" ca="1" si="1798"/>
        <v>0.63490662324388392</v>
      </c>
      <c r="NB330" s="7">
        <f t="shared" ca="1" si="1799"/>
        <v>-0.17336816170542235</v>
      </c>
      <c r="NC330" s="7">
        <f t="shared" ca="1" si="1800"/>
        <v>0</v>
      </c>
      <c r="ND330" s="7">
        <f t="shared" ca="1" si="1801"/>
        <v>0</v>
      </c>
      <c r="NE330" s="7" t="str">
        <f ca="1">IFERROR(IF(NE329+ND330&gt;NF$4,NE329,NE329+ND330),"")</f>
        <v/>
      </c>
      <c r="NF330" s="7">
        <f t="shared" ca="1" si="1861"/>
        <v>0</v>
      </c>
      <c r="NG330" s="7">
        <f t="shared" ca="1" si="1802"/>
        <v>0.28015172491893203</v>
      </c>
      <c r="NH330" s="7">
        <f t="shared" ca="1" si="1803"/>
        <v>0.18138673661952953</v>
      </c>
      <c r="NI330" s="7">
        <f t="shared" ca="1" si="1804"/>
        <v>1</v>
      </c>
      <c r="NJ330" s="7" t="str">
        <f t="shared" ca="1" si="1805"/>
        <v>5</v>
      </c>
      <c r="NK330" s="7" t="str">
        <f ca="1">IFERROR(IF(NK329+NJ330&gt;NL$4,NK329,NK329+NJ330),"")</f>
        <v/>
      </c>
      <c r="NL330" s="7">
        <f t="shared" ca="1" si="1862"/>
        <v>0</v>
      </c>
      <c r="NM330" s="7">
        <f t="shared" ca="1" si="1806"/>
        <v>0.15713197868350082</v>
      </c>
      <c r="NN330" s="7">
        <f t="shared" ca="1" si="1807"/>
        <v>0.30440648285496075</v>
      </c>
      <c r="NO330" s="7">
        <f t="shared" ca="1" si="1808"/>
        <v>1</v>
      </c>
      <c r="NP330" s="7" t="str">
        <f t="shared" ca="1" si="1809"/>
        <v>5</v>
      </c>
      <c r="NQ330" s="7" t="str">
        <f ca="1">IFERROR(IF(NQ329+NP330&gt;NR$4,NQ329,NQ329+NP330),"")</f>
        <v/>
      </c>
      <c r="NR330" s="7">
        <f t="shared" ca="1" si="1863"/>
        <v>0</v>
      </c>
      <c r="NT330">
        <v>332</v>
      </c>
      <c r="NU330" s="7" t="s">
        <v>19</v>
      </c>
      <c r="NV330" s="7" t="str">
        <f t="shared" ca="1" si="1598"/>
        <v/>
      </c>
      <c r="NW330" s="7" t="str">
        <f t="shared" ca="1" si="1810"/>
        <v/>
      </c>
      <c r="NX330" t="str">
        <f ca="1">IFERROR(VLOOKUP(NT330,$K$3:$AK$568,8,FALSE),"")</f>
        <v/>
      </c>
      <c r="NY330" t="str">
        <f ca="1">IFERROR(VLOOKUP(NT330,$K$3:$AK$568,9,FALSE),"")</f>
        <v/>
      </c>
      <c r="NZ330" s="7" t="str">
        <f ca="1">IFERROR(VLOOKUP(NT330,$K$3:$AK$568,27,FALSE),"")</f>
        <v/>
      </c>
      <c r="OB330">
        <v>332</v>
      </c>
      <c r="OC330" s="7" t="s">
        <v>19</v>
      </c>
      <c r="OD330" t="e">
        <f t="shared" ca="1" si="1864"/>
        <v>#N/A</v>
      </c>
      <c r="OE330" s="7" t="str">
        <f t="shared" ca="1" si="1865"/>
        <v/>
      </c>
      <c r="OF330" s="7" t="str">
        <f t="shared" ca="1" si="1866"/>
        <v/>
      </c>
      <c r="OG330" t="str">
        <f t="shared" ca="1" si="1867"/>
        <v/>
      </c>
      <c r="OI330">
        <v>332</v>
      </c>
      <c r="OJ330" s="7" t="s">
        <v>19</v>
      </c>
      <c r="OK330" s="7" t="str">
        <f t="shared" ca="1" si="1868"/>
        <v/>
      </c>
      <c r="OL330" s="7" t="str">
        <f t="shared" ca="1" si="1869"/>
        <v/>
      </c>
      <c r="OM330" t="str">
        <f ca="1">IFERROR(VLOOKUP(OI330,$L$3:$AK$568,7,FALSE),"")</f>
        <v/>
      </c>
      <c r="ON330" t="str">
        <f ca="1">IFERROR(VLOOKUP(OI330,$L$3:$AK$568,8,FALSE),"")</f>
        <v/>
      </c>
      <c r="OO330" s="7" t="str">
        <f ca="1">IFERROR(VLOOKUP(OI330,$L$3:$AK$568,26,FALSE),"")</f>
        <v/>
      </c>
      <c r="OQ330">
        <v>332</v>
      </c>
      <c r="OR330" s="7" t="s">
        <v>19</v>
      </c>
      <c r="OS330" t="e">
        <f t="shared" ca="1" si="1870"/>
        <v>#N/A</v>
      </c>
      <c r="OT330" s="7" t="str">
        <f t="shared" ca="1" si="1871"/>
        <v/>
      </c>
      <c r="OU330" s="7" t="str">
        <f t="shared" ca="1" si="1872"/>
        <v/>
      </c>
      <c r="OV330" t="str">
        <f t="shared" ca="1" si="1873"/>
        <v/>
      </c>
      <c r="OX330">
        <v>332</v>
      </c>
      <c r="OY330" s="7" t="s">
        <v>19</v>
      </c>
      <c r="OZ330" s="7" t="str">
        <f t="shared" ca="1" si="1874"/>
        <v/>
      </c>
      <c r="PA330" s="7" t="str">
        <f t="shared" ca="1" si="1875"/>
        <v/>
      </c>
      <c r="PB330" t="str">
        <f ca="1">IFERROR(VLOOKUP(OX330,$M$3:$AK$568,6,FALSE),"")</f>
        <v/>
      </c>
      <c r="PC330" t="str">
        <f ca="1">IFERROR(VLOOKUP(OX330,$M$3:$AK$568,7,FALSE),"")</f>
        <v/>
      </c>
      <c r="PD330" s="7" t="str">
        <f ca="1">IFERROR(VLOOKUP(OX330,$M$3:$AK$568,25,FALSE),"")</f>
        <v/>
      </c>
      <c r="PF330">
        <v>332</v>
      </c>
      <c r="PG330" s="7" t="s">
        <v>19</v>
      </c>
      <c r="PH330" t="e">
        <f t="shared" ca="1" si="1876"/>
        <v>#N/A</v>
      </c>
      <c r="PI330" s="7" t="str">
        <f t="shared" ca="1" si="1877"/>
        <v/>
      </c>
      <c r="PJ330" s="7" t="str">
        <f t="shared" ca="1" si="1878"/>
        <v/>
      </c>
      <c r="PK330" t="str">
        <f t="shared" ca="1" si="1879"/>
        <v/>
      </c>
      <c r="PM330">
        <v>332</v>
      </c>
      <c r="PN330" s="7" t="s">
        <v>19</v>
      </c>
      <c r="PO330" s="202" t="str">
        <f t="shared" ca="1" si="1880"/>
        <v/>
      </c>
      <c r="PP330" s="7" t="str">
        <f t="shared" ca="1" si="1881"/>
        <v/>
      </c>
      <c r="PQ330" t="str">
        <f ca="1">IFERROR(VLOOKUP(PM330,$G$325:$R$409,12,FALSE),"")</f>
        <v/>
      </c>
      <c r="PR330" t="e">
        <f ca="1">VLOOKUP(PM330,$G$324:$Q$409,11,FALSE)</f>
        <v>#N/A</v>
      </c>
      <c r="PS330" s="7" t="str">
        <f ca="1">VLOOKUP(PQ330,$R$325:$Y$409,8,FALSE)</f>
        <v>- -</v>
      </c>
      <c r="PT330" s="7">
        <f ca="1">ReSt</f>
        <v>-4</v>
      </c>
      <c r="PU330" s="7" t="e">
        <f t="shared" ca="1" si="1882"/>
        <v>#N/A</v>
      </c>
      <c r="PV330" s="7" t="e">
        <f t="shared" ca="1" si="1883"/>
        <v>#N/A</v>
      </c>
      <c r="PW330" s="7" t="str">
        <f ca="1">VLOOKUP(PQ330,$R$325:$AK$409,8,FALSE)</f>
        <v>- -</v>
      </c>
      <c r="PX330" s="7"/>
      <c r="PY330">
        <v>332</v>
      </c>
      <c r="PZ330" s="7" t="s">
        <v>19</v>
      </c>
      <c r="QA330" t="str">
        <f t="shared" ca="1" si="1884"/>
        <v/>
      </c>
      <c r="QB330" s="7" t="str">
        <f t="shared" ca="1" si="1885"/>
        <v/>
      </c>
      <c r="QC330" s="7" t="str">
        <f t="shared" ca="1" si="1886"/>
        <v/>
      </c>
      <c r="QD330" t="str">
        <f t="shared" ca="1" si="1887"/>
        <v/>
      </c>
      <c r="QF330">
        <v>332</v>
      </c>
      <c r="QG330" s="7" t="s">
        <v>19</v>
      </c>
      <c r="QH330" s="7" t="str">
        <f t="shared" ca="1" si="1888"/>
        <v/>
      </c>
      <c r="QI330" s="7" t="e">
        <f t="shared" ca="1" si="1889"/>
        <v>#VALUE!</v>
      </c>
      <c r="QJ330" t="e">
        <f t="shared" ca="1" si="1890"/>
        <v>#N/A</v>
      </c>
      <c r="QK330" s="7" t="e">
        <f t="shared" ca="1" si="1891"/>
        <v>#N/A</v>
      </c>
      <c r="QM330">
        <v>332</v>
      </c>
      <c r="QN330" s="7" t="s">
        <v>19</v>
      </c>
      <c r="QO330" t="str">
        <f t="shared" ca="1" si="1892"/>
        <v/>
      </c>
      <c r="QP330" s="7" t="str">
        <f t="shared" ca="1" si="1893"/>
        <v/>
      </c>
      <c r="QQ330" t="str">
        <f t="shared" ca="1" si="1894"/>
        <v/>
      </c>
    </row>
    <row r="331" spans="1:459" x14ac:dyDescent="0.25">
      <c r="A331" s="240" t="str">
        <f>IF('Character Sheet'!$B$4="Creature","N","Y")</f>
        <v>Y</v>
      </c>
      <c r="C331" s="75"/>
      <c r="D331" s="76"/>
      <c r="F331" s="75">
        <v>7</v>
      </c>
      <c r="G331" s="76">
        <f t="shared" ref="G331:G337" ca="1" si="1902">IF(Y331="- -",G330,IF(Y331&gt;0,G330+1,G330))</f>
        <v>0</v>
      </c>
      <c r="I331" s="75" t="s">
        <v>1812</v>
      </c>
      <c r="J331" s="85"/>
      <c r="K331" s="85">
        <f t="shared" ref="K331:K337" ca="1" si="1903">IF(V331="- -",K330,IF(I331="*",K330,IF(Y331=0,K330,IF(AZ331="x",K330+1,K330))))</f>
        <v>7</v>
      </c>
      <c r="L331" s="85">
        <f t="shared" ref="L331:L337" ca="1" si="1904">IF(Y331="- -",L330,IF(I331="*",L330,IF(K331&gt;K330,L330,IF(Y331=0,L330,IF((Y331/$L$1)&gt;0.3,L330+1,L330)))))</f>
        <v>7</v>
      </c>
      <c r="M331" s="70">
        <f t="shared" ref="M331:M337" ca="1" si="1905">IF(Y331="- -",M330,IF(I331="*",M330,IF(K331&gt;K330,M330,IF(L331&gt;L330,M330,IF(J331="Y",M330+1,IF(J331="N",M330,IF(Y331=0,M330,M330+1)))))))</f>
        <v>18</v>
      </c>
      <c r="O331" s="222" t="str">
        <f t="shared" ref="O331:O337" ca="1" si="1906">BP331</f>
        <v>- -</v>
      </c>
      <c r="Q331" s="7" t="s">
        <v>1755</v>
      </c>
      <c r="R331" s="9" t="str">
        <f ca="1">IFERROR(VLOOKUP(F331,INDIRECT(Calculations!$D$98),2,FALSE),"")</f>
        <v/>
      </c>
      <c r="S331" s="9" t="str">
        <f t="shared" ref="S331:S337" ca="1" si="1907">R331</f>
        <v/>
      </c>
      <c r="T331" s="61" t="str">
        <f ca="1">SUBSTITUTE(IFERROR(IFERROR(VLOOKUP(R331,'[1]Skill Statistics'!$A$3:$C$513,2,FALSE),VLOOKUP(Q331,'[1]Skill Statistics'!$A$3:$C$513,2,FALSE)),T330),"R*","ReSt")</f>
        <v>ReSt/ReSt</v>
      </c>
      <c r="U331" s="61" t="str">
        <f ca="1">IFERROR(IFERROR(VLOOKUP(R331,'[1]Skill Statistics'!$A$3:$C$513,3,FALSE),VLOOKUP(Q331,'[1]Skill Statistics'!$A$3:$C$513,3,FALSE)),U330)</f>
        <v>Me</v>
      </c>
      <c r="V331" s="61" t="str">
        <f ca="1">IF(R331="","- -",IF(ISNUMBER(SEARCH("Category",R331)),"- -",IFERROR(IFERROR(VLOOKUP(Q331,[1]Professions!$A$4:$AM$288,MATCH(Profession,[1]Professions!$A$1:$AM$1,0),FALSE),VLOOKUP(Q331,Calculations!$B$91:$I$95,8,FALSE)),"- -")))</f>
        <v>- -</v>
      </c>
      <c r="W331" s="60" t="str">
        <f t="shared" ref="W331:W337" ca="1" si="1908">BL331</f>
        <v>- -</v>
      </c>
      <c r="X331" s="7" t="str">
        <f ca="1">IFERROR(VLOOKUP(R331,$BS$6:$NR$519,MATCH(ActualLevel,$BS$3:$NR$3,0),FALSE),"- -")</f>
        <v>- -</v>
      </c>
      <c r="Y331" s="7" t="str">
        <f t="shared" ref="Y331:Y337" ca="1" si="1909">IF(V331="- -","- -",SUM(W331:X331))</f>
        <v>- -</v>
      </c>
      <c r="Z331" s="7" t="str">
        <f ca="1">IFERROR(VLOOKUP(Y331,Charts!$BQ$2:$BR$52,2,FALSE),"- -")</f>
        <v>- -</v>
      </c>
      <c r="AA331" s="7">
        <f t="shared" ref="AA331:AA337" ca="1" si="1910">IFERROR((INDIRECT(LEFT(T331,FIND("/",T331)-1))+INDIRECT(MID(T331,FIND("/",T331)+1,2))+INDIRECT(U331)),"- -")</f>
        <v>-1</v>
      </c>
      <c r="AB331" s="7" t="str">
        <f t="shared" ref="AB331:AB337" ca="1" si="1911">IF(Y331="- -","- -",IF(AZ331="x",MIN(30,Y331),0))</f>
        <v>- -</v>
      </c>
      <c r="AC331" s="7"/>
      <c r="AD331" s="7"/>
      <c r="AE331" s="7"/>
      <c r="AF331" s="7"/>
      <c r="AG331" s="7"/>
      <c r="AH331" s="90"/>
      <c r="AI331" s="7"/>
      <c r="AJ331" s="7"/>
      <c r="AK331" s="7">
        <f t="shared" ref="AK331:AK337" ca="1" si="1912">IF(AE331=AF331,(SUM(Z331:AE331)+SUM(AG331:AJ331)),(SUM(Z331:AE331)+SUM(AG331:AJ331))&amp;"/"&amp;(SUM(Z331:AD331)+SUM(AF331:AJ331)))</f>
        <v>-1</v>
      </c>
      <c r="AL331" s="7"/>
      <c r="AM331" s="69">
        <f>IFERROR(VLOOKUP(Q331,'[1]Skill Statistics'!$A$3:$AN$513,MATCH(Profession,'[1]Skill Statistics'!$A$2:$AN$2,0),FALSE),0)</f>
        <v>0</v>
      </c>
      <c r="AN331" s="85">
        <f>IFERROR(VLOOKUP(Q331,'[1]Skill Statistics'!$A$3:$BK$513,MATCH(Archetype,'[1]Skill Statistics'!$A$2:$BK$2,0),FALSE),0)</f>
        <v>0</v>
      </c>
      <c r="AO331" s="85">
        <f>IFERROR(VLOOKUP(Q331,'[1]Skill Statistics'!$A$3:$BB$513,MATCH(Race,'[1]Skill Statistics'!$A$2:$BB$2,0),FALSE),0)</f>
        <v>0</v>
      </c>
      <c r="AP331" s="85">
        <f t="shared" ca="1" si="1811"/>
        <v>-0.1</v>
      </c>
      <c r="AQ331" s="70"/>
      <c r="AS331" s="69">
        <f>IFERROR(VLOOKUP(Q331,'[1]Professional Skills'!$A$4:$AM$288,MATCH(Profession,'[1]Professional Skills'!$A$3:$AM$3,0),FALSE),"- -")</f>
        <v>0</v>
      </c>
      <c r="AT331" t="s">
        <v>1812</v>
      </c>
      <c r="AU331" s="7" t="str">
        <f t="shared" ref="AU331:AU337" si="1913">IF(AT331="*","",AS331)</f>
        <v/>
      </c>
      <c r="AV331" s="7">
        <f t="shared" ref="AV331:AV337" ca="1" si="1914">IF(AU331="x",RAND(),0)</f>
        <v>0</v>
      </c>
      <c r="AW331" t="str">
        <f t="shared" si="1898"/>
        <v/>
      </c>
      <c r="AX331" t="str">
        <f>IFERROR(_xlfn.RANK.EQ(AW331,$AW$5:$AW$568),"")</f>
        <v/>
      </c>
      <c r="AY331">
        <f t="shared" ref="AY331:AY337" si="1915">IF(IF(AT331="*",AY330,AW331)="",0,IF(AT331="*",AY330,AW331))</f>
        <v>0</v>
      </c>
      <c r="AZ331" s="70" t="str">
        <f t="shared" ref="AZ331:AZ337" si="1916">IF(AT331="*",AZ330,IF(AX331&lt;=10,"x",""))</f>
        <v/>
      </c>
      <c r="BB331" s="69" t="str">
        <f>IFERROR(IF(Q331="Language",VLOOKUP(R331,[1]Cultures!$B$4:$N$218,MATCH(Culture,[1]Cultures!$B$3:$N$3,0),FALSE),VLOOKUP(Q331,[1]Cultures!$B$4:$O$212,MATCH(Culture,[1]Cultures!$B$3:$O$3,0),FALSE)),"- -")</f>
        <v>- -</v>
      </c>
      <c r="BC331" t="s">
        <v>1812</v>
      </c>
      <c r="BD331">
        <f t="shared" ref="BD331:BD337" ca="1" si="1917">IF(BC331="*",RAND(),0)</f>
        <v>0.20481743615574333</v>
      </c>
      <c r="BE331">
        <f t="shared" ca="1" si="1900"/>
        <v>0.10481743615574332</v>
      </c>
      <c r="BH331">
        <f t="shared" ca="1" si="1896"/>
        <v>12</v>
      </c>
      <c r="BI331" s="7">
        <f t="shared" ref="BI331:BI337" ca="1" si="1918">IFERROR(IF(BH331=1,IF(BB331=1,1,IF(BB331=2,2,IF(BH331=2,IF(BB331=3,1,IF(BB331&gt;=4,2,IF(BH331=3,IF(BB331=5,1,IF(BB331&gt;=6,2,IF(BH331=4,IF(BB331=7,1,IF(BB331&gt;=8,2,IF(BH331=5,IF(BB331=9,1,IF(BB331&gt;=10,2,0)),0))),0))),0))),0))),0)+(IF(BC331="*",0,BB331)),"- -")</f>
        <v>0</v>
      </c>
      <c r="BK331" s="7"/>
      <c r="BL331" s="70" t="str">
        <f t="shared" ref="BL331:BL337" ca="1" si="1919">IF(V331="- -","- -",SUM(BI331:BK331))</f>
        <v>- -</v>
      </c>
      <c r="BN331" s="69" t="str">
        <f ca="1">IFERROR(VLOOKUP(V331,Charts!$BT$2:$BV$14,3,FALSE),"- -")</f>
        <v>- -</v>
      </c>
      <c r="BO331" s="85" t="str">
        <f t="shared" ca="1" si="1812"/>
        <v>- -</v>
      </c>
      <c r="BP331" s="70" t="str">
        <f t="shared" ca="1" si="1901"/>
        <v>- -</v>
      </c>
      <c r="BR331" s="7">
        <v>330</v>
      </c>
      <c r="BS331" s="9" t="str">
        <f ca="1">VLOOKUP(BR331,$O$3:$R$568,4,FALSE)</f>
        <v>Transcendence</v>
      </c>
      <c r="BT331" s="7" t="str">
        <f ca="1">VLOOKUP(BS331,$R$3:$V$568,5,FALSE)</f>
        <v>5 / 7</v>
      </c>
      <c r="BU331" s="7">
        <f ca="1">VLOOKUP(BT331,Charts!$BT$2:$BV$14,3,FALSE)</f>
        <v>0.46153846153846156</v>
      </c>
      <c r="BV331" s="7" t="str">
        <f t="shared" ca="1" si="1604"/>
        <v>5</v>
      </c>
      <c r="BW331" s="7" t="str">
        <f t="shared" ca="1" si="1605"/>
        <v>7</v>
      </c>
      <c r="BY331" s="7">
        <f t="shared" ca="1" si="1606"/>
        <v>0.54164262945508512</v>
      </c>
      <c r="BZ331" s="7">
        <f t="shared" ca="1" si="1607"/>
        <v>-8.0104167916623559E-2</v>
      </c>
      <c r="CA331" s="7">
        <f t="shared" ca="1" si="1608"/>
        <v>0</v>
      </c>
      <c r="CB331" s="7">
        <f t="shared" ca="1" si="1609"/>
        <v>0</v>
      </c>
      <c r="CC331" s="7" t="str">
        <f ca="1">IFERROR(IF(CC330+CB331&gt;CD$4,CC330,CC330+CB331),"")</f>
        <v/>
      </c>
      <c r="CD331" s="7">
        <f t="shared" ca="1" si="1813"/>
        <v>0</v>
      </c>
      <c r="CE331" s="7">
        <f t="shared" ca="1" si="1610"/>
        <v>0.39786770466605936</v>
      </c>
      <c r="CF331" s="7">
        <f t="shared" ca="1" si="1611"/>
        <v>6.3670756872402201E-2</v>
      </c>
      <c r="CG331" s="7">
        <f t="shared" ca="1" si="1612"/>
        <v>1</v>
      </c>
      <c r="CH331" s="7" t="str">
        <f t="shared" ca="1" si="1613"/>
        <v>5</v>
      </c>
      <c r="CI331" s="7" t="str">
        <f ca="1">IFERROR(IF(CI330+CH331&gt;CJ$4,CI330,CI330+CH331),"")</f>
        <v/>
      </c>
      <c r="CJ331" s="7">
        <f t="shared" ca="1" si="1814"/>
        <v>0</v>
      </c>
      <c r="CK331" s="7">
        <f t="shared" ca="1" si="1614"/>
        <v>0.3473219085635183</v>
      </c>
      <c r="CL331" s="7">
        <f t="shared" ca="1" si="1615"/>
        <v>0.11421655297494326</v>
      </c>
      <c r="CM331" s="7">
        <f t="shared" ca="1" si="1616"/>
        <v>1</v>
      </c>
      <c r="CN331" s="7" t="str">
        <f t="shared" ca="1" si="1617"/>
        <v>5</v>
      </c>
      <c r="CO331" s="7" t="str">
        <f ca="1">IFERROR(IF(CO330+CN331&gt;CP$4,CO330,CO330+CN331),"")</f>
        <v/>
      </c>
      <c r="CP331" s="7">
        <f t="shared" ca="1" si="1815"/>
        <v>0</v>
      </c>
      <c r="CQ331" s="7">
        <f t="shared" ca="1" si="1618"/>
        <v>0.50030325500787642</v>
      </c>
      <c r="CR331" s="7">
        <f t="shared" ca="1" si="1619"/>
        <v>-3.876479346941486E-2</v>
      </c>
      <c r="CS331" s="7">
        <f t="shared" ca="1" si="1620"/>
        <v>0</v>
      </c>
      <c r="CT331" s="7">
        <f t="shared" ca="1" si="1621"/>
        <v>0</v>
      </c>
      <c r="CU331" s="7" t="str">
        <f ca="1">IFERROR(IF(CU330+CT331&gt;CV$4,CU330,CU330+CT331),"")</f>
        <v/>
      </c>
      <c r="CV331" s="7">
        <f t="shared" ca="1" si="1816"/>
        <v>0</v>
      </c>
      <c r="CW331" s="7">
        <f t="shared" ca="1" si="1622"/>
        <v>0.97144091106407271</v>
      </c>
      <c r="CX331" s="7">
        <f t="shared" ca="1" si="1623"/>
        <v>-0.50990244952561115</v>
      </c>
      <c r="CY331" s="7">
        <f t="shared" ca="1" si="1624"/>
        <v>0</v>
      </c>
      <c r="CZ331" s="7">
        <f t="shared" ca="1" si="1625"/>
        <v>0</v>
      </c>
      <c r="DA331" s="7" t="str">
        <f ca="1">IFERROR(IF(DA330+CZ331&gt;DB$4,DA330,DA330+CZ331),"")</f>
        <v/>
      </c>
      <c r="DB331" s="7">
        <f t="shared" ca="1" si="1817"/>
        <v>0</v>
      </c>
      <c r="DC331" s="7">
        <f t="shared" ca="1" si="1626"/>
        <v>0.43722635595038994</v>
      </c>
      <c r="DD331" s="7">
        <f t="shared" ca="1" si="1627"/>
        <v>2.431210558807162E-2</v>
      </c>
      <c r="DE331" s="7">
        <f t="shared" ca="1" si="1628"/>
        <v>1</v>
      </c>
      <c r="DF331" s="7" t="str">
        <f t="shared" ca="1" si="1629"/>
        <v>5</v>
      </c>
      <c r="DG331" s="7" t="str">
        <f ca="1">IFERROR(IF(DG330+DF331&gt;DH$4,DG330,DG330+DF331),"")</f>
        <v/>
      </c>
      <c r="DH331" s="7">
        <f t="shared" ca="1" si="1818"/>
        <v>0</v>
      </c>
      <c r="DI331" s="7">
        <f t="shared" ca="1" si="1630"/>
        <v>0.36533597377303018</v>
      </c>
      <c r="DJ331" s="7">
        <f t="shared" ca="1" si="1631"/>
        <v>9.6202487765431388E-2</v>
      </c>
      <c r="DK331" s="7">
        <f t="shared" ca="1" si="1632"/>
        <v>1</v>
      </c>
      <c r="DL331" s="7" t="str">
        <f t="shared" ca="1" si="1633"/>
        <v>5</v>
      </c>
      <c r="DM331" s="7" t="str">
        <f ca="1">IFERROR(IF(DM330+DL331&gt;DN$4,DM330,DM330+DL331),"")</f>
        <v/>
      </c>
      <c r="DN331" s="7">
        <f t="shared" ca="1" si="1819"/>
        <v>0</v>
      </c>
      <c r="DO331" s="7">
        <f t="shared" ca="1" si="1634"/>
        <v>0.52545140042314931</v>
      </c>
      <c r="DP331" s="7">
        <f t="shared" ca="1" si="1635"/>
        <v>-6.3912938884687742E-2</v>
      </c>
      <c r="DQ331" s="7">
        <f t="shared" ca="1" si="1636"/>
        <v>0</v>
      </c>
      <c r="DR331" s="7">
        <f t="shared" ca="1" si="1637"/>
        <v>0</v>
      </c>
      <c r="DS331" s="7" t="str">
        <f ca="1">IFERROR(IF(DS330+DR331&gt;DT$4,DS330,DS330+DR331),"")</f>
        <v/>
      </c>
      <c r="DT331" s="7">
        <f t="shared" ca="1" si="1820"/>
        <v>0</v>
      </c>
      <c r="DU331" s="7">
        <f t="shared" ca="1" si="1638"/>
        <v>0.56299190898677842</v>
      </c>
      <c r="DV331" s="7">
        <f t="shared" ca="1" si="1639"/>
        <v>-0.10145344744831686</v>
      </c>
      <c r="DW331" s="7">
        <f t="shared" ca="1" si="1640"/>
        <v>0</v>
      </c>
      <c r="DX331" s="7">
        <f t="shared" ca="1" si="1641"/>
        <v>0</v>
      </c>
      <c r="DY331" s="7" t="str">
        <f ca="1">IFERROR(IF(DY330+DX331&gt;DZ$4,DY330,DY330+DX331),"")</f>
        <v/>
      </c>
      <c r="DZ331" s="7">
        <f t="shared" ca="1" si="1821"/>
        <v>0</v>
      </c>
      <c r="EA331" s="7">
        <f t="shared" ca="1" si="1642"/>
        <v>0.956957812701691</v>
      </c>
      <c r="EB331" s="7">
        <f t="shared" ca="1" si="1643"/>
        <v>-0.49541935116322944</v>
      </c>
      <c r="EC331" s="7">
        <f t="shared" ca="1" si="1644"/>
        <v>0</v>
      </c>
      <c r="ED331" s="7">
        <f t="shared" ca="1" si="1645"/>
        <v>0</v>
      </c>
      <c r="EE331" s="7" t="str">
        <f ca="1">IFERROR(IF(EE330+ED331&gt;EF$4,EE330,EE330+ED331),"")</f>
        <v/>
      </c>
      <c r="EF331" s="7">
        <f t="shared" ca="1" si="1822"/>
        <v>0</v>
      </c>
      <c r="EG331" s="7">
        <f t="shared" ca="1" si="1646"/>
        <v>0.41298251237617123</v>
      </c>
      <c r="EH331" s="7">
        <f t="shared" ca="1" si="1647"/>
        <v>4.8555949162290335E-2</v>
      </c>
      <c r="EI331" s="7">
        <f t="shared" ca="1" si="1648"/>
        <v>1</v>
      </c>
      <c r="EJ331" s="7" t="str">
        <f t="shared" ca="1" si="1649"/>
        <v>5</v>
      </c>
      <c r="EK331" s="7" t="str">
        <f ca="1">IFERROR(IF(EK330+EJ331&gt;EL$4,EK330,EK330+EJ331),"")</f>
        <v/>
      </c>
      <c r="EL331" s="7">
        <f t="shared" ca="1" si="1823"/>
        <v>0</v>
      </c>
      <c r="EM331" s="7">
        <f t="shared" ca="1" si="1650"/>
        <v>0.95461363291248391</v>
      </c>
      <c r="EN331" s="7">
        <f t="shared" ca="1" si="1651"/>
        <v>-0.49307517137402235</v>
      </c>
      <c r="EO331" s="7">
        <f t="shared" ca="1" si="1652"/>
        <v>0</v>
      </c>
      <c r="EP331" s="7">
        <f t="shared" ca="1" si="1653"/>
        <v>0</v>
      </c>
      <c r="EQ331" s="7" t="str">
        <f ca="1">IFERROR(IF(EQ330+EP331&gt;ER$4,EQ330,EQ330+EP331),"")</f>
        <v/>
      </c>
      <c r="ER331" s="7">
        <f t="shared" ca="1" si="1824"/>
        <v>0</v>
      </c>
      <c r="ES331" s="7">
        <f t="shared" ca="1" si="1654"/>
        <v>0.3906358776742479</v>
      </c>
      <c r="ET331" s="7">
        <f t="shared" ca="1" si="1655"/>
        <v>7.0902583864213664E-2</v>
      </c>
      <c r="EU331" s="7">
        <f t="shared" ca="1" si="1656"/>
        <v>1</v>
      </c>
      <c r="EV331" s="7" t="str">
        <f t="shared" ca="1" si="1657"/>
        <v>5</v>
      </c>
      <c r="EW331" s="7" t="str">
        <f ca="1">IFERROR(IF(EW330+EV331&gt;EX$4,EW330,EW330+EV331),"")</f>
        <v/>
      </c>
      <c r="EX331" s="7">
        <f t="shared" ca="1" si="1825"/>
        <v>0</v>
      </c>
      <c r="EY331" s="7">
        <f t="shared" ca="1" si="1658"/>
        <v>0.94038055204304327</v>
      </c>
      <c r="EZ331" s="7">
        <f t="shared" ca="1" si="1659"/>
        <v>-0.47884209050458171</v>
      </c>
      <c r="FA331" s="7">
        <f t="shared" ca="1" si="1660"/>
        <v>0</v>
      </c>
      <c r="FB331" s="7">
        <f t="shared" ca="1" si="1661"/>
        <v>0</v>
      </c>
      <c r="FC331" s="7" t="str">
        <f ca="1">IFERROR(IF(FC330+FB331&gt;FD$4,FC330,FC330+FB331),"")</f>
        <v/>
      </c>
      <c r="FD331" s="7">
        <f t="shared" ca="1" si="1826"/>
        <v>0</v>
      </c>
      <c r="FE331" s="7">
        <f t="shared" ca="1" si="1662"/>
        <v>0.38715872905282345</v>
      </c>
      <c r="FF331" s="7">
        <f t="shared" ca="1" si="1663"/>
        <v>7.4379732485638117E-2</v>
      </c>
      <c r="FG331" s="7">
        <f t="shared" ca="1" si="1664"/>
        <v>1</v>
      </c>
      <c r="FH331" s="7" t="str">
        <f t="shared" ca="1" si="1665"/>
        <v>5</v>
      </c>
      <c r="FI331" s="7" t="str">
        <f ca="1">IFERROR(IF(FI330+FH331&gt;FJ$4,FI330,FI330+FH331),"")</f>
        <v/>
      </c>
      <c r="FJ331" s="7">
        <f t="shared" ca="1" si="1827"/>
        <v>0</v>
      </c>
      <c r="FK331" s="7">
        <f t="shared" ca="1" si="1666"/>
        <v>5.1309330868564595E-2</v>
      </c>
      <c r="FL331" s="7">
        <f t="shared" ca="1" si="1667"/>
        <v>0.41022913066989697</v>
      </c>
      <c r="FM331" s="7">
        <f t="shared" ca="1" si="1668"/>
        <v>1</v>
      </c>
      <c r="FN331" s="7" t="str">
        <f t="shared" ca="1" si="1669"/>
        <v>5</v>
      </c>
      <c r="FO331" s="7" t="str">
        <f ca="1">IFERROR(IF(FO330+FN331&gt;FP$4,FO330,FO330+FN331),"")</f>
        <v/>
      </c>
      <c r="FP331" s="7">
        <f t="shared" ca="1" si="1828"/>
        <v>0</v>
      </c>
      <c r="FQ331" s="7">
        <f t="shared" ca="1" si="1670"/>
        <v>0.75240025414693812</v>
      </c>
      <c r="FR331" s="7">
        <f t="shared" ca="1" si="1671"/>
        <v>-0.29086179260847655</v>
      </c>
      <c r="FS331" s="7">
        <f t="shared" ca="1" si="1672"/>
        <v>0</v>
      </c>
      <c r="FT331" s="7">
        <f t="shared" ca="1" si="1673"/>
        <v>0</v>
      </c>
      <c r="FU331" s="7" t="str">
        <f ca="1">IFERROR(IF(FU330+FT331&gt;FV$4,FU330,FU330+FT331),"")</f>
        <v/>
      </c>
      <c r="FV331" s="7">
        <f t="shared" ca="1" si="1829"/>
        <v>0</v>
      </c>
      <c r="FW331" s="7">
        <f t="shared" ca="1" si="1674"/>
        <v>0.50495458788813286</v>
      </c>
      <c r="FX331" s="7">
        <f t="shared" ca="1" si="1675"/>
        <v>-4.3416126349671291E-2</v>
      </c>
      <c r="FY331" s="7">
        <f t="shared" ca="1" si="1676"/>
        <v>0</v>
      </c>
      <c r="FZ331" s="7">
        <f t="shared" ca="1" si="1677"/>
        <v>0</v>
      </c>
      <c r="GA331" s="7" t="str">
        <f ca="1">IFERROR(IF(GA330+FZ331&gt;GB$4,GA330,GA330+FZ331),"")</f>
        <v/>
      </c>
      <c r="GB331" s="7">
        <f t="shared" ca="1" si="1830"/>
        <v>0</v>
      </c>
      <c r="GC331" s="7">
        <f t="shared" ca="1" si="1678"/>
        <v>0.5333833353759696</v>
      </c>
      <c r="GD331" s="7">
        <f t="shared" ca="1" si="1679"/>
        <v>-7.1844873837508039E-2</v>
      </c>
      <c r="GE331" s="7">
        <f t="shared" ca="1" si="1680"/>
        <v>0</v>
      </c>
      <c r="GF331" s="7">
        <f t="shared" ca="1" si="1681"/>
        <v>0</v>
      </c>
      <c r="GG331" s="7" t="str">
        <f ca="1">IFERROR(IF(GG330+GF331&gt;GH$4,GG330,GG330+GF331),"")</f>
        <v/>
      </c>
      <c r="GH331" s="7">
        <f t="shared" ca="1" si="1831"/>
        <v>0</v>
      </c>
      <c r="GI331" s="7">
        <f t="shared" ca="1" si="1682"/>
        <v>0.85769398583545553</v>
      </c>
      <c r="GJ331" s="7">
        <f t="shared" ca="1" si="1683"/>
        <v>-0.39615552429699397</v>
      </c>
      <c r="GK331" s="7">
        <f t="shared" ca="1" si="1684"/>
        <v>0</v>
      </c>
      <c r="GL331" s="7">
        <f t="shared" ca="1" si="1685"/>
        <v>0</v>
      </c>
      <c r="GM331" s="7" t="str">
        <f ca="1">IFERROR(IF(GM330+GL331&gt;GN$4,GM330,GM330+GL331),"")</f>
        <v/>
      </c>
      <c r="GN331" s="7">
        <f t="shared" ca="1" si="1832"/>
        <v>0</v>
      </c>
      <c r="GO331" s="7">
        <f t="shared" ca="1" si="1686"/>
        <v>0.32475423663560921</v>
      </c>
      <c r="GP331" s="7">
        <f t="shared" ca="1" si="1687"/>
        <v>0.13678422490285236</v>
      </c>
      <c r="GQ331" s="7">
        <f t="shared" ca="1" si="1688"/>
        <v>1</v>
      </c>
      <c r="GR331" s="7" t="str">
        <f t="shared" ca="1" si="1689"/>
        <v>5</v>
      </c>
      <c r="GS331" s="7" t="str">
        <f ca="1">IFERROR(IF(GS330+GR331&gt;GT$4,GS330,GS330+GR331),"")</f>
        <v/>
      </c>
      <c r="GT331" s="7">
        <f t="shared" ca="1" si="1833"/>
        <v>0</v>
      </c>
      <c r="GU331" s="7">
        <f t="shared" ca="1" si="1690"/>
        <v>0.41708366598305135</v>
      </c>
      <c r="GV331" s="7">
        <f t="shared" ca="1" si="1691"/>
        <v>4.4454795555410209E-2</v>
      </c>
      <c r="GW331" s="7">
        <f t="shared" ca="1" si="1692"/>
        <v>1</v>
      </c>
      <c r="GX331" s="7" t="str">
        <f t="shared" ca="1" si="1693"/>
        <v>5</v>
      </c>
      <c r="GY331" s="7" t="str">
        <f ca="1">IFERROR(IF(GY330+GX331&gt;GZ$4,GY330,GY330+GX331),"")</f>
        <v/>
      </c>
      <c r="GZ331" s="7">
        <f t="shared" ca="1" si="1834"/>
        <v>0</v>
      </c>
      <c r="HA331" s="7">
        <f t="shared" ca="1" si="1694"/>
        <v>0.27282098382186548</v>
      </c>
      <c r="HB331" s="7">
        <f t="shared" ca="1" si="1695"/>
        <v>0.18871747771659608</v>
      </c>
      <c r="HC331" s="7">
        <f t="shared" ca="1" si="1696"/>
        <v>1</v>
      </c>
      <c r="HD331" s="7" t="str">
        <f t="shared" ca="1" si="1697"/>
        <v>5</v>
      </c>
      <c r="HE331" s="7" t="str">
        <f ca="1">IFERROR(IF(HE330+HD331&gt;HF$4,HE330,HE330+HD331),"")</f>
        <v/>
      </c>
      <c r="HF331" s="7">
        <f t="shared" ca="1" si="1835"/>
        <v>0</v>
      </c>
      <c r="HG331" s="7">
        <f t="shared" ca="1" si="1698"/>
        <v>0.42854228723876198</v>
      </c>
      <c r="HH331" s="7">
        <f t="shared" ca="1" si="1699"/>
        <v>3.2996174299699588E-2</v>
      </c>
      <c r="HI331" s="7">
        <f t="shared" ca="1" si="1700"/>
        <v>1</v>
      </c>
      <c r="HJ331" s="7" t="str">
        <f t="shared" ca="1" si="1701"/>
        <v>5</v>
      </c>
      <c r="HK331" s="7" t="str">
        <f ca="1">IFERROR(IF(HK330+HJ331&gt;HL$4,HK330,HK330+HJ331),"")</f>
        <v/>
      </c>
      <c r="HL331" s="7">
        <f t="shared" ca="1" si="1836"/>
        <v>0</v>
      </c>
      <c r="HM331" s="7">
        <f t="shared" ca="1" si="1702"/>
        <v>0.30510127212783644</v>
      </c>
      <c r="HN331" s="7">
        <f t="shared" ca="1" si="1703"/>
        <v>0.15643718941062512</v>
      </c>
      <c r="HO331" s="7">
        <f t="shared" ca="1" si="1704"/>
        <v>1</v>
      </c>
      <c r="HP331" s="7" t="str">
        <f t="shared" ca="1" si="1705"/>
        <v>5</v>
      </c>
      <c r="HQ331" s="7" t="str">
        <f ca="1">IFERROR(IF(HQ330+HP331&gt;HR$4,HQ330,HQ330+HP331),"")</f>
        <v/>
      </c>
      <c r="HR331" s="7">
        <f t="shared" ca="1" si="1837"/>
        <v>0</v>
      </c>
      <c r="HS331" s="7">
        <f t="shared" ca="1" si="1706"/>
        <v>0.98189426014462622</v>
      </c>
      <c r="HT331" s="7">
        <f t="shared" ca="1" si="1707"/>
        <v>-0.52035579860616465</v>
      </c>
      <c r="HU331" s="7">
        <f t="shared" ca="1" si="1708"/>
        <v>0</v>
      </c>
      <c r="HV331" s="7">
        <f t="shared" ca="1" si="1709"/>
        <v>0</v>
      </c>
      <c r="HW331" s="7" t="str">
        <f ca="1">IFERROR(IF(HW330+HV331&gt;HX$4,HW330,HW330+HV331),"")</f>
        <v/>
      </c>
      <c r="HX331" s="7">
        <f t="shared" ca="1" si="1838"/>
        <v>0</v>
      </c>
      <c r="HY331" s="7">
        <f t="shared" ca="1" si="1710"/>
        <v>0.96293142758222938</v>
      </c>
      <c r="HZ331" s="7">
        <f t="shared" ca="1" si="1711"/>
        <v>-0.50139296604376782</v>
      </c>
      <c r="IA331" s="7">
        <f t="shared" ca="1" si="1712"/>
        <v>0</v>
      </c>
      <c r="IB331" s="7">
        <f t="shared" ca="1" si="1713"/>
        <v>0</v>
      </c>
      <c r="IC331" s="7" t="str">
        <f ca="1">IFERROR(IF(IC330+IB331&gt;ID$4,IC330,IC330+IB331),"")</f>
        <v/>
      </c>
      <c r="ID331" s="7">
        <f t="shared" ca="1" si="1839"/>
        <v>0</v>
      </c>
      <c r="IE331" s="7">
        <f t="shared" ca="1" si="1714"/>
        <v>0.75086574981032461</v>
      </c>
      <c r="IF331" s="7">
        <f t="shared" ca="1" si="1715"/>
        <v>-0.28932728827186305</v>
      </c>
      <c r="IG331" s="7">
        <f t="shared" ca="1" si="1716"/>
        <v>0</v>
      </c>
      <c r="IH331" s="7">
        <f t="shared" ca="1" si="1717"/>
        <v>0</v>
      </c>
      <c r="II331" s="7" t="str">
        <f ca="1">IFERROR(IF(II330+IH331&gt;IJ$4,II330,II330+IH331),"")</f>
        <v/>
      </c>
      <c r="IJ331" s="7">
        <f t="shared" ca="1" si="1840"/>
        <v>0</v>
      </c>
      <c r="IK331" s="7">
        <f t="shared" ca="1" si="1718"/>
        <v>0.8769270636914559</v>
      </c>
      <c r="IL331" s="7">
        <f t="shared" ca="1" si="1719"/>
        <v>-0.41538860215299434</v>
      </c>
      <c r="IM331" s="7">
        <f t="shared" ca="1" si="1720"/>
        <v>0</v>
      </c>
      <c r="IN331" s="7">
        <f t="shared" ca="1" si="1721"/>
        <v>0</v>
      </c>
      <c r="IO331" s="7" t="str">
        <f ca="1">IFERROR(IF(IO330+IN331&gt;IP$4,IO330,IO330+IN331),"")</f>
        <v/>
      </c>
      <c r="IP331" s="7">
        <f t="shared" ca="1" si="1841"/>
        <v>0</v>
      </c>
      <c r="IQ331" s="7">
        <f t="shared" ca="1" si="1722"/>
        <v>0.5143636101648551</v>
      </c>
      <c r="IR331" s="7">
        <f t="shared" ca="1" si="1723"/>
        <v>-5.2825148626393537E-2</v>
      </c>
      <c r="IS331" s="7">
        <f t="shared" ca="1" si="1724"/>
        <v>0</v>
      </c>
      <c r="IT331" s="7">
        <f t="shared" ca="1" si="1725"/>
        <v>0</v>
      </c>
      <c r="IU331" s="7" t="str">
        <f ca="1">IFERROR(IF(IU330+IT331&gt;IV$4,IU330,IU330+IT331),"")</f>
        <v/>
      </c>
      <c r="IV331" s="7">
        <f t="shared" ca="1" si="1842"/>
        <v>0</v>
      </c>
      <c r="IW331" s="7">
        <f t="shared" ca="1" si="1726"/>
        <v>0.52940012851038454</v>
      </c>
      <c r="IX331" s="7">
        <f t="shared" ca="1" si="1727"/>
        <v>-6.7861666971922974E-2</v>
      </c>
      <c r="IY331" s="7">
        <f t="shared" ca="1" si="1728"/>
        <v>0</v>
      </c>
      <c r="IZ331" s="7">
        <f t="shared" ca="1" si="1729"/>
        <v>0</v>
      </c>
      <c r="JA331" s="7" t="str">
        <f ca="1">IFERROR(IF(JA330+IZ331&gt;JB$4,JA330,JA330+IZ331),"")</f>
        <v/>
      </c>
      <c r="JB331" s="7">
        <f t="shared" ca="1" si="1843"/>
        <v>0</v>
      </c>
      <c r="JC331" s="7">
        <f t="shared" ca="1" si="1730"/>
        <v>0.73437528336279168</v>
      </c>
      <c r="JD331" s="7">
        <f t="shared" ca="1" si="1731"/>
        <v>-0.27283682182433011</v>
      </c>
      <c r="JE331" s="7">
        <f t="shared" ca="1" si="1732"/>
        <v>0</v>
      </c>
      <c r="JF331" s="7">
        <f t="shared" ca="1" si="1733"/>
        <v>0</v>
      </c>
      <c r="JG331" s="7" t="str">
        <f ca="1">IFERROR(IF(JG330+JF331&gt;JH$4,JG330,JG330+JF331),"")</f>
        <v/>
      </c>
      <c r="JH331" s="7">
        <f t="shared" ca="1" si="1844"/>
        <v>0</v>
      </c>
      <c r="JI331" s="7">
        <f t="shared" ca="1" si="1734"/>
        <v>0.17590786723934437</v>
      </c>
      <c r="JJ331" s="7">
        <f t="shared" ca="1" si="1735"/>
        <v>0.28563059429911719</v>
      </c>
      <c r="JK331" s="7">
        <f t="shared" ca="1" si="1736"/>
        <v>1</v>
      </c>
      <c r="JL331" s="7" t="str">
        <f t="shared" ca="1" si="1737"/>
        <v>5</v>
      </c>
      <c r="JM331" s="7" t="str">
        <f ca="1">IFERROR(IF(JM330+JL331&gt;JN$4,JM330,JM330+JL331),"")</f>
        <v/>
      </c>
      <c r="JN331" s="7">
        <f t="shared" ca="1" si="1845"/>
        <v>0</v>
      </c>
      <c r="JO331" s="7">
        <f t="shared" ca="1" si="1738"/>
        <v>0.51099848739300191</v>
      </c>
      <c r="JP331" s="7">
        <f t="shared" ca="1" si="1739"/>
        <v>-4.9460025854540346E-2</v>
      </c>
      <c r="JQ331" s="7">
        <f t="shared" ca="1" si="1740"/>
        <v>0</v>
      </c>
      <c r="JR331" s="7">
        <f t="shared" ca="1" si="1741"/>
        <v>0</v>
      </c>
      <c r="JS331" s="7" t="str">
        <f ca="1">IFERROR(IF(JS330+JR331&gt;JT$4,JS330,JS330+JR331),"")</f>
        <v/>
      </c>
      <c r="JT331" s="7">
        <f t="shared" ca="1" si="1846"/>
        <v>0</v>
      </c>
      <c r="JU331" s="7">
        <f t="shared" ca="1" si="1742"/>
        <v>0.52319824934365944</v>
      </c>
      <c r="JV331" s="7">
        <f t="shared" ca="1" si="1743"/>
        <v>-6.1659787805197874E-2</v>
      </c>
      <c r="JW331" s="7">
        <f t="shared" ca="1" si="1744"/>
        <v>0</v>
      </c>
      <c r="JX331" s="7">
        <f t="shared" ca="1" si="1745"/>
        <v>0</v>
      </c>
      <c r="JY331" s="7" t="str">
        <f ca="1">IFERROR(IF(JY330+JX331&gt;JZ$4,JY330,JY330+JX331),"")</f>
        <v/>
      </c>
      <c r="JZ331" s="7">
        <f t="shared" ca="1" si="1847"/>
        <v>0</v>
      </c>
      <c r="KA331" s="7">
        <f t="shared" ca="1" si="1746"/>
        <v>0.67837070760983209</v>
      </c>
      <c r="KB331" s="7">
        <f t="shared" ca="1" si="1747"/>
        <v>-0.21683224607137053</v>
      </c>
      <c r="KC331" s="7">
        <f t="shared" ca="1" si="1748"/>
        <v>0</v>
      </c>
      <c r="KD331" s="7">
        <f t="shared" ca="1" si="1749"/>
        <v>0</v>
      </c>
      <c r="KE331" s="7" t="str">
        <f ca="1">IFERROR(IF(KE330+KD331&gt;KF$4,KE330,KE330+KD331),"")</f>
        <v/>
      </c>
      <c r="KF331" s="7">
        <f t="shared" ca="1" si="1848"/>
        <v>0</v>
      </c>
      <c r="KG331" s="7">
        <f t="shared" ca="1" si="1750"/>
        <v>0.75590342126041676</v>
      </c>
      <c r="KH331" s="7">
        <f t="shared" ca="1" si="1751"/>
        <v>-0.2943649597219552</v>
      </c>
      <c r="KI331" s="7">
        <f t="shared" ca="1" si="1752"/>
        <v>0</v>
      </c>
      <c r="KJ331" s="7">
        <f t="shared" ca="1" si="1753"/>
        <v>0</v>
      </c>
      <c r="KK331" s="7" t="str">
        <f ca="1">IFERROR(IF(KK330+KJ331&gt;KL$4,KK330,KK330+KJ331),"")</f>
        <v/>
      </c>
      <c r="KL331" s="7">
        <f t="shared" ca="1" si="1849"/>
        <v>0</v>
      </c>
      <c r="KM331" s="7">
        <f t="shared" ca="1" si="1754"/>
        <v>0.41968986764128224</v>
      </c>
      <c r="KN331" s="7">
        <f t="shared" ca="1" si="1755"/>
        <v>4.184859389717932E-2</v>
      </c>
      <c r="KO331" s="7">
        <f t="shared" ca="1" si="1756"/>
        <v>1</v>
      </c>
      <c r="KP331" s="7" t="str">
        <f t="shared" ca="1" si="1757"/>
        <v>5</v>
      </c>
      <c r="KQ331" s="7" t="str">
        <f ca="1">IFERROR(IF(KQ330+KP331&gt;KR$4,KQ330,KQ330+KP331),"")</f>
        <v/>
      </c>
      <c r="KR331" s="7">
        <f t="shared" ca="1" si="1850"/>
        <v>0</v>
      </c>
      <c r="KS331" s="7">
        <f t="shared" ca="1" si="1758"/>
        <v>0.15697916252218369</v>
      </c>
      <c r="KT331" s="7">
        <f t="shared" ca="1" si="1759"/>
        <v>0.30455929901627787</v>
      </c>
      <c r="KU331" s="7">
        <f t="shared" ca="1" si="1760"/>
        <v>1</v>
      </c>
      <c r="KV331" s="7" t="str">
        <f t="shared" ca="1" si="1761"/>
        <v>5</v>
      </c>
      <c r="KW331" s="7" t="str">
        <f ca="1">IFERROR(IF(KW330+KV331&gt;KX$4,KW330,KW330+KV331),"")</f>
        <v/>
      </c>
      <c r="KX331" s="7">
        <f t="shared" ca="1" si="1851"/>
        <v>0</v>
      </c>
      <c r="KY331" s="7">
        <f t="shared" ca="1" si="1762"/>
        <v>0.18278038901977467</v>
      </c>
      <c r="KZ331" s="7">
        <f t="shared" ca="1" si="1763"/>
        <v>0.27875807251868689</v>
      </c>
      <c r="LA331" s="7">
        <f t="shared" ca="1" si="1764"/>
        <v>1</v>
      </c>
      <c r="LB331" s="7" t="str">
        <f t="shared" ca="1" si="1765"/>
        <v>5</v>
      </c>
      <c r="LC331" s="7" t="str">
        <f ca="1">IFERROR(IF(LC330+LB331&gt;LD$4,LC330,LC330+LB331),"")</f>
        <v/>
      </c>
      <c r="LD331" s="7">
        <f t="shared" ca="1" si="1852"/>
        <v>0</v>
      </c>
      <c r="LE331" s="7">
        <f t="shared" ca="1" si="1766"/>
        <v>0.27739495224067223</v>
      </c>
      <c r="LF331" s="7">
        <f t="shared" ca="1" si="1767"/>
        <v>0.18414350929778933</v>
      </c>
      <c r="LG331" s="7">
        <f t="shared" ca="1" si="1768"/>
        <v>1</v>
      </c>
      <c r="LH331" s="7" t="str">
        <f t="shared" ca="1" si="1769"/>
        <v>5</v>
      </c>
      <c r="LI331" s="7" t="str">
        <f ca="1">IFERROR(IF(LI330+LH331&gt;LJ$4,LI330,LI330+LH331),"")</f>
        <v/>
      </c>
      <c r="LJ331" s="7">
        <f t="shared" ca="1" si="1853"/>
        <v>0</v>
      </c>
      <c r="LK331" s="7">
        <f t="shared" ca="1" si="1770"/>
        <v>1.9029970458498968E-2</v>
      </c>
      <c r="LL331" s="7">
        <f t="shared" ca="1" si="1771"/>
        <v>0.4425084910799626</v>
      </c>
      <c r="LM331" s="7">
        <f t="shared" ca="1" si="1772"/>
        <v>1</v>
      </c>
      <c r="LN331" s="7" t="str">
        <f t="shared" ca="1" si="1773"/>
        <v>5</v>
      </c>
      <c r="LO331" s="7" t="str">
        <f ca="1">IFERROR(IF(LO330+LN331&gt;LP$4,LO330,LO330+LN331),"")</f>
        <v/>
      </c>
      <c r="LP331" s="7">
        <f t="shared" ca="1" si="1854"/>
        <v>0</v>
      </c>
      <c r="LQ331" s="7">
        <f t="shared" ca="1" si="1774"/>
        <v>0.29482364751035162</v>
      </c>
      <c r="LR331" s="7">
        <f t="shared" ca="1" si="1775"/>
        <v>0.16671481402810995</v>
      </c>
      <c r="LS331" s="7">
        <f t="shared" ca="1" si="1776"/>
        <v>1</v>
      </c>
      <c r="LT331" s="7" t="str">
        <f t="shared" ca="1" si="1777"/>
        <v>5</v>
      </c>
      <c r="LU331" s="7" t="str">
        <f ca="1">IFERROR(IF(LU330+LT331&gt;LV$4,LU330,LU330+LT331),"")</f>
        <v/>
      </c>
      <c r="LV331" s="7">
        <f t="shared" ca="1" si="1855"/>
        <v>0</v>
      </c>
      <c r="LW331" s="7">
        <f t="shared" ca="1" si="1778"/>
        <v>6.2989483867745721E-2</v>
      </c>
      <c r="LX331" s="7">
        <f t="shared" ca="1" si="1779"/>
        <v>0.39854897767071584</v>
      </c>
      <c r="LY331" s="7">
        <f t="shared" ca="1" si="1780"/>
        <v>1</v>
      </c>
      <c r="LZ331" s="7" t="str">
        <f t="shared" ca="1" si="1781"/>
        <v>5</v>
      </c>
      <c r="MA331" s="7" t="str">
        <f ca="1">IFERROR(IF(MA330+LZ331&gt;MB$4,MA330,MA330+LZ331),"")</f>
        <v/>
      </c>
      <c r="MB331" s="7">
        <f t="shared" ca="1" si="1856"/>
        <v>0</v>
      </c>
      <c r="MC331" s="7">
        <f t="shared" ca="1" si="1782"/>
        <v>0.30714774752588381</v>
      </c>
      <c r="MD331" s="7">
        <f t="shared" ca="1" si="1783"/>
        <v>0.15439071401257776</v>
      </c>
      <c r="ME331" s="7">
        <f t="shared" ca="1" si="1784"/>
        <v>1</v>
      </c>
      <c r="MF331" s="7" t="str">
        <f t="shared" ca="1" si="1785"/>
        <v>5</v>
      </c>
      <c r="MG331" s="7" t="str">
        <f ca="1">IFERROR(IF(MG330+MF331&gt;MH$4,MG330,MG330+MF331),"")</f>
        <v/>
      </c>
      <c r="MH331" s="7">
        <f t="shared" ca="1" si="1857"/>
        <v>0</v>
      </c>
      <c r="MI331" s="7">
        <f t="shared" ca="1" si="1786"/>
        <v>3.5901345595439005E-2</v>
      </c>
      <c r="MJ331" s="7">
        <f t="shared" ca="1" si="1787"/>
        <v>0.42563711594302256</v>
      </c>
      <c r="MK331" s="7">
        <f t="shared" ca="1" si="1788"/>
        <v>1</v>
      </c>
      <c r="ML331" s="7" t="str">
        <f t="shared" ca="1" si="1789"/>
        <v>5</v>
      </c>
      <c r="MM331" s="7" t="str">
        <f ca="1">IFERROR(IF(MM330+ML331&gt;MN$4,MM330,MM330+ML331),"")</f>
        <v/>
      </c>
      <c r="MN331" s="7">
        <f t="shared" ca="1" si="1858"/>
        <v>0</v>
      </c>
      <c r="MO331" s="7">
        <f t="shared" ca="1" si="1790"/>
        <v>0.54885305953294161</v>
      </c>
      <c r="MP331" s="7">
        <f t="shared" ca="1" si="1791"/>
        <v>-8.7314597994480048E-2</v>
      </c>
      <c r="MQ331" s="7">
        <f t="shared" ca="1" si="1792"/>
        <v>0</v>
      </c>
      <c r="MR331" s="7">
        <f t="shared" ca="1" si="1793"/>
        <v>0</v>
      </c>
      <c r="MS331" s="7" t="str">
        <f ca="1">IFERROR(IF(MS330+MR331&gt;MT$4,MS330,MS330+MR331),"")</f>
        <v/>
      </c>
      <c r="MT331" s="7">
        <f t="shared" ca="1" si="1859"/>
        <v>0</v>
      </c>
      <c r="MU331" s="7">
        <f t="shared" ca="1" si="1794"/>
        <v>0.67364595694423879</v>
      </c>
      <c r="MV331" s="7">
        <f t="shared" ca="1" si="1795"/>
        <v>-0.21210749540577722</v>
      </c>
      <c r="MW331" s="7">
        <f t="shared" ca="1" si="1796"/>
        <v>0</v>
      </c>
      <c r="MX331" s="7">
        <f t="shared" ca="1" si="1797"/>
        <v>0</v>
      </c>
      <c r="MY331" s="7" t="str">
        <f ca="1">IFERROR(IF(MY330+MX331&gt;MZ$4,MY330,MY330+MX331),"")</f>
        <v/>
      </c>
      <c r="MZ331" s="7">
        <f t="shared" ca="1" si="1860"/>
        <v>0</v>
      </c>
      <c r="NA331" s="7">
        <f t="shared" ca="1" si="1798"/>
        <v>0.6455047690576986</v>
      </c>
      <c r="NB331" s="7">
        <f t="shared" ca="1" si="1799"/>
        <v>-0.18396630751923704</v>
      </c>
      <c r="NC331" s="7">
        <f t="shared" ca="1" si="1800"/>
        <v>0</v>
      </c>
      <c r="ND331" s="7">
        <f t="shared" ca="1" si="1801"/>
        <v>0</v>
      </c>
      <c r="NE331" s="7" t="str">
        <f ca="1">IFERROR(IF(NE330+ND331&gt;NF$4,NE330,NE330+ND331),"")</f>
        <v/>
      </c>
      <c r="NF331" s="7">
        <f t="shared" ca="1" si="1861"/>
        <v>0</v>
      </c>
      <c r="NG331" s="7">
        <f t="shared" ca="1" si="1802"/>
        <v>0.54923788121468953</v>
      </c>
      <c r="NH331" s="7">
        <f t="shared" ca="1" si="1803"/>
        <v>-8.7699419676227963E-2</v>
      </c>
      <c r="NI331" s="7">
        <f t="shared" ca="1" si="1804"/>
        <v>0</v>
      </c>
      <c r="NJ331" s="7">
        <f t="shared" ca="1" si="1805"/>
        <v>0</v>
      </c>
      <c r="NK331" s="7" t="str">
        <f ca="1">IFERROR(IF(NK330+NJ331&gt;NL$4,NK330,NK330+NJ331),"")</f>
        <v/>
      </c>
      <c r="NL331" s="7">
        <f t="shared" ca="1" si="1862"/>
        <v>0</v>
      </c>
      <c r="NM331" s="7">
        <f t="shared" ca="1" si="1806"/>
        <v>0.90372642023192129</v>
      </c>
      <c r="NN331" s="7">
        <f t="shared" ca="1" si="1807"/>
        <v>-0.44218795869345973</v>
      </c>
      <c r="NO331" s="7">
        <f t="shared" ca="1" si="1808"/>
        <v>0</v>
      </c>
      <c r="NP331" s="7">
        <f t="shared" ca="1" si="1809"/>
        <v>0</v>
      </c>
      <c r="NQ331" s="7" t="str">
        <f ca="1">IFERROR(IF(NQ330+NP331&gt;NR$4,NQ330,NQ330+NP331),"")</f>
        <v/>
      </c>
      <c r="NR331" s="7">
        <f t="shared" ca="1" si="1863"/>
        <v>0</v>
      </c>
      <c r="NT331">
        <v>333</v>
      </c>
      <c r="NU331" s="7" t="s">
        <v>19</v>
      </c>
      <c r="NV331" s="7" t="str">
        <f t="shared" ca="1" si="1598"/>
        <v/>
      </c>
      <c r="NW331" s="7" t="str">
        <f t="shared" ca="1" si="1810"/>
        <v/>
      </c>
      <c r="NX331" t="str">
        <f ca="1">IFERROR(VLOOKUP(NT331,$K$3:$AK$568,8,FALSE),"")</f>
        <v/>
      </c>
      <c r="NY331" t="str">
        <f ca="1">IFERROR(VLOOKUP(NT331,$K$3:$AK$568,9,FALSE),"")</f>
        <v/>
      </c>
      <c r="NZ331" s="7" t="str">
        <f ca="1">IFERROR(VLOOKUP(NT331,$K$3:$AK$568,27,FALSE),"")</f>
        <v/>
      </c>
      <c r="OB331">
        <v>333</v>
      </c>
      <c r="OC331" s="7" t="s">
        <v>19</v>
      </c>
      <c r="OD331" t="e">
        <f t="shared" ca="1" si="1864"/>
        <v>#N/A</v>
      </c>
      <c r="OE331" s="7" t="str">
        <f t="shared" ca="1" si="1865"/>
        <v/>
      </c>
      <c r="OF331" s="7" t="str">
        <f t="shared" ca="1" si="1866"/>
        <v/>
      </c>
      <c r="OG331" t="str">
        <f t="shared" ca="1" si="1867"/>
        <v/>
      </c>
      <c r="OI331">
        <v>333</v>
      </c>
      <c r="OJ331" s="7" t="s">
        <v>19</v>
      </c>
      <c r="OK331" s="7" t="str">
        <f t="shared" ca="1" si="1868"/>
        <v/>
      </c>
      <c r="OL331" s="7" t="str">
        <f t="shared" ca="1" si="1869"/>
        <v/>
      </c>
      <c r="OM331" t="str">
        <f ca="1">IFERROR(VLOOKUP(OI331,$L$3:$AK$568,7,FALSE),"")</f>
        <v/>
      </c>
      <c r="ON331" t="str">
        <f ca="1">IFERROR(VLOOKUP(OI331,$L$3:$AK$568,8,FALSE),"")</f>
        <v/>
      </c>
      <c r="OO331" s="7" t="str">
        <f ca="1">IFERROR(VLOOKUP(OI331,$L$3:$AK$568,26,FALSE),"")</f>
        <v/>
      </c>
      <c r="OQ331">
        <v>333</v>
      </c>
      <c r="OR331" s="7" t="s">
        <v>19</v>
      </c>
      <c r="OS331" t="e">
        <f t="shared" ca="1" si="1870"/>
        <v>#N/A</v>
      </c>
      <c r="OT331" s="7" t="str">
        <f t="shared" ca="1" si="1871"/>
        <v/>
      </c>
      <c r="OU331" s="7" t="str">
        <f t="shared" ca="1" si="1872"/>
        <v/>
      </c>
      <c r="OV331" t="str">
        <f t="shared" ca="1" si="1873"/>
        <v/>
      </c>
      <c r="OX331">
        <v>333</v>
      </c>
      <c r="OY331" s="7" t="s">
        <v>19</v>
      </c>
      <c r="OZ331" s="7" t="str">
        <f t="shared" ca="1" si="1874"/>
        <v/>
      </c>
      <c r="PA331" s="7" t="str">
        <f t="shared" ca="1" si="1875"/>
        <v/>
      </c>
      <c r="PB331" t="str">
        <f ca="1">IFERROR(VLOOKUP(OX331,$M$3:$AK$568,6,FALSE),"")</f>
        <v/>
      </c>
      <c r="PC331" t="str">
        <f ca="1">IFERROR(VLOOKUP(OX331,$M$3:$AK$568,7,FALSE),"")</f>
        <v/>
      </c>
      <c r="PD331" s="7" t="str">
        <f ca="1">IFERROR(VLOOKUP(OX331,$M$3:$AK$568,25,FALSE),"")</f>
        <v/>
      </c>
      <c r="PF331">
        <v>333</v>
      </c>
      <c r="PG331" s="7" t="s">
        <v>19</v>
      </c>
      <c r="PH331" t="e">
        <f t="shared" ca="1" si="1876"/>
        <v>#N/A</v>
      </c>
      <c r="PI331" s="7" t="str">
        <f t="shared" ca="1" si="1877"/>
        <v/>
      </c>
      <c r="PJ331" s="7" t="str">
        <f t="shared" ca="1" si="1878"/>
        <v/>
      </c>
      <c r="PK331" t="str">
        <f t="shared" ca="1" si="1879"/>
        <v/>
      </c>
      <c r="PM331">
        <v>333</v>
      </c>
      <c r="PN331" s="7" t="s">
        <v>19</v>
      </c>
      <c r="PO331" s="202" t="str">
        <f t="shared" ca="1" si="1880"/>
        <v/>
      </c>
      <c r="PP331" s="7" t="str">
        <f t="shared" ca="1" si="1881"/>
        <v/>
      </c>
      <c r="PQ331" t="str">
        <f ca="1">IFERROR(VLOOKUP(PM331,$G$325:$R$409,12,FALSE),"")</f>
        <v/>
      </c>
      <c r="PR331" t="e">
        <f ca="1">VLOOKUP(PM331,$G$324:$Q$409,11,FALSE)</f>
        <v>#N/A</v>
      </c>
      <c r="PS331" s="7" t="str">
        <f ca="1">VLOOKUP(PQ331,$R$325:$Y$409,8,FALSE)</f>
        <v>- -</v>
      </c>
      <c r="PT331" s="7">
        <f ca="1">ReSt</f>
        <v>-4</v>
      </c>
      <c r="PU331" s="7" t="e">
        <f t="shared" ca="1" si="1882"/>
        <v>#N/A</v>
      </c>
      <c r="PV331" s="7" t="e">
        <f t="shared" ca="1" si="1883"/>
        <v>#N/A</v>
      </c>
      <c r="PW331" s="7" t="str">
        <f ca="1">VLOOKUP(PQ331,$R$325:$AK$409,8,FALSE)</f>
        <v>- -</v>
      </c>
      <c r="PX331" s="7"/>
      <c r="PY331">
        <v>333</v>
      </c>
      <c r="PZ331" s="7" t="s">
        <v>19</v>
      </c>
      <c r="QA331" t="str">
        <f t="shared" ca="1" si="1884"/>
        <v/>
      </c>
      <c r="QB331" s="7" t="str">
        <f t="shared" ca="1" si="1885"/>
        <v/>
      </c>
      <c r="QC331" s="7" t="str">
        <f t="shared" ca="1" si="1886"/>
        <v/>
      </c>
      <c r="QD331" t="str">
        <f t="shared" ca="1" si="1887"/>
        <v/>
      </c>
      <c r="QF331">
        <v>333</v>
      </c>
      <c r="QG331" s="7" t="s">
        <v>19</v>
      </c>
      <c r="QH331" s="7" t="str">
        <f t="shared" ca="1" si="1888"/>
        <v/>
      </c>
      <c r="QI331" s="7" t="e">
        <f t="shared" ca="1" si="1889"/>
        <v>#VALUE!</v>
      </c>
      <c r="QJ331" t="e">
        <f t="shared" ca="1" si="1890"/>
        <v>#N/A</v>
      </c>
      <c r="QK331" s="7" t="e">
        <f t="shared" ca="1" si="1891"/>
        <v>#N/A</v>
      </c>
      <c r="QM331">
        <v>333</v>
      </c>
      <c r="QN331" s="7" t="s">
        <v>19</v>
      </c>
      <c r="QO331" t="str">
        <f t="shared" ca="1" si="1892"/>
        <v/>
      </c>
      <c r="QP331" s="7" t="str">
        <f t="shared" ca="1" si="1893"/>
        <v/>
      </c>
      <c r="QQ331" t="str">
        <f t="shared" ca="1" si="1894"/>
        <v/>
      </c>
    </row>
    <row r="332" spans="1:459" x14ac:dyDescent="0.25">
      <c r="A332" s="240" t="str">
        <f>IF('Character Sheet'!$B$4="Creature","N","Y")</f>
        <v>Y</v>
      </c>
      <c r="C332" s="75"/>
      <c r="D332" s="76"/>
      <c r="F332" s="75">
        <v>8</v>
      </c>
      <c r="G332" s="76">
        <f t="shared" ca="1" si="1902"/>
        <v>0</v>
      </c>
      <c r="I332" s="75" t="s">
        <v>1812</v>
      </c>
      <c r="J332" s="85"/>
      <c r="K332" s="85">
        <f t="shared" ca="1" si="1903"/>
        <v>7</v>
      </c>
      <c r="L332" s="85">
        <f t="shared" ca="1" si="1904"/>
        <v>7</v>
      </c>
      <c r="M332" s="70">
        <f t="shared" ca="1" si="1905"/>
        <v>18</v>
      </c>
      <c r="O332" s="222" t="str">
        <f t="shared" ca="1" si="1906"/>
        <v>- -</v>
      </c>
      <c r="Q332" s="7" t="s">
        <v>1755</v>
      </c>
      <c r="R332" s="9" t="str">
        <f ca="1">IFERROR(VLOOKUP(F332,INDIRECT(Calculations!$D$98),2,FALSE),"")</f>
        <v/>
      </c>
      <c r="S332" s="9" t="str">
        <f t="shared" ca="1" si="1907"/>
        <v/>
      </c>
      <c r="T332" s="61" t="str">
        <f ca="1">SUBSTITUTE(IFERROR(IFERROR(VLOOKUP(R332,'[1]Skill Statistics'!$A$3:$C$513,2,FALSE),VLOOKUP(Q332,'[1]Skill Statistics'!$A$3:$C$513,2,FALSE)),T331),"R*","ReSt")</f>
        <v>ReSt/ReSt</v>
      </c>
      <c r="U332" s="61" t="str">
        <f ca="1">IFERROR(IFERROR(VLOOKUP(R332,'[1]Skill Statistics'!$A$3:$C$513,3,FALSE),VLOOKUP(Q332,'[1]Skill Statistics'!$A$3:$C$513,3,FALSE)),U331)</f>
        <v>Me</v>
      </c>
      <c r="V332" s="61" t="str">
        <f ca="1">IF(R332="","- -",IF(ISNUMBER(SEARCH("Category",R332)),"- -",IFERROR(IFERROR(VLOOKUP(Q332,[1]Professions!$A$4:$AM$288,MATCH(Profession,[1]Professions!$A$1:$AM$1,0),FALSE),VLOOKUP(Q332,Calculations!$B$91:$I$95,8,FALSE)),"- -")))</f>
        <v>- -</v>
      </c>
      <c r="W332" s="60" t="str">
        <f t="shared" ca="1" si="1908"/>
        <v>- -</v>
      </c>
      <c r="X332" s="7" t="str">
        <f ca="1">IFERROR(VLOOKUP(R332,$BS$6:$NR$519,MATCH(ActualLevel,$BS$3:$NR$3,0),FALSE),"- -")</f>
        <v>- -</v>
      </c>
      <c r="Y332" s="7" t="str">
        <f t="shared" ca="1" si="1909"/>
        <v>- -</v>
      </c>
      <c r="Z332" s="7" t="str">
        <f ca="1">IFERROR(VLOOKUP(Y332,Charts!$BQ$2:$BR$52,2,FALSE),"- -")</f>
        <v>- -</v>
      </c>
      <c r="AA332" s="7">
        <f t="shared" ca="1" si="1910"/>
        <v>-1</v>
      </c>
      <c r="AB332" s="7" t="str">
        <f t="shared" ca="1" si="1911"/>
        <v>- -</v>
      </c>
      <c r="AC332" s="7"/>
      <c r="AD332" s="7"/>
      <c r="AE332" s="7"/>
      <c r="AF332" s="7"/>
      <c r="AG332" s="7"/>
      <c r="AH332" s="90"/>
      <c r="AI332" s="7"/>
      <c r="AJ332" s="7"/>
      <c r="AK332" s="7">
        <f t="shared" ca="1" si="1912"/>
        <v>-1</v>
      </c>
      <c r="AL332" s="7"/>
      <c r="AM332" s="69">
        <f>IFERROR(VLOOKUP(Q332,'[1]Skill Statistics'!$A$3:$AN$513,MATCH(Profession,'[1]Skill Statistics'!$A$2:$AN$2,0),FALSE),0)</f>
        <v>0</v>
      </c>
      <c r="AN332" s="85">
        <f>IFERROR(VLOOKUP(Q332,'[1]Skill Statistics'!$A$3:$BK$513,MATCH(Archetype,'[1]Skill Statistics'!$A$2:$BK$2,0),FALSE),0)</f>
        <v>0</v>
      </c>
      <c r="AO332" s="85">
        <f>IFERROR(VLOOKUP(Q332,'[1]Skill Statistics'!$A$3:$BB$513,MATCH(Race,'[1]Skill Statistics'!$A$2:$BB$2,0),FALSE),0)</f>
        <v>0</v>
      </c>
      <c r="AP332" s="85">
        <f t="shared" ca="1" si="1811"/>
        <v>-0.1</v>
      </c>
      <c r="AQ332" s="70"/>
      <c r="AS332" s="69">
        <f>IFERROR(VLOOKUP(Q332,'[1]Professional Skills'!$A$4:$AM$288,MATCH(Profession,'[1]Professional Skills'!$A$3:$AM$3,0),FALSE),"- -")</f>
        <v>0</v>
      </c>
      <c r="AT332" t="s">
        <v>1812</v>
      </c>
      <c r="AU332" s="7" t="str">
        <f t="shared" si="1913"/>
        <v/>
      </c>
      <c r="AV332" s="7">
        <f t="shared" ca="1" si="1914"/>
        <v>0</v>
      </c>
      <c r="AW332" t="str">
        <f t="shared" si="1898"/>
        <v/>
      </c>
      <c r="AX332" t="str">
        <f>IFERROR(_xlfn.RANK.EQ(AW332,$AW$5:$AW$568),"")</f>
        <v/>
      </c>
      <c r="AY332">
        <f t="shared" si="1915"/>
        <v>0</v>
      </c>
      <c r="AZ332" s="70" t="str">
        <f t="shared" si="1916"/>
        <v/>
      </c>
      <c r="BB332" s="69" t="str">
        <f>IFERROR(IF(Q332="Language",VLOOKUP(R332,[1]Cultures!$B$4:$N$218,MATCH(Culture,[1]Cultures!$B$3:$N$3,0),FALSE),VLOOKUP(Q332,[1]Cultures!$B$4:$O$212,MATCH(Culture,[1]Cultures!$B$3:$O$3,0),FALSE)),"- -")</f>
        <v>- -</v>
      </c>
      <c r="BC332" t="s">
        <v>1812</v>
      </c>
      <c r="BD332">
        <f t="shared" ca="1" si="1917"/>
        <v>0.38650683326778912</v>
      </c>
      <c r="BE332">
        <f t="shared" ca="1" si="1900"/>
        <v>0.28650683326778914</v>
      </c>
      <c r="BH332">
        <f t="shared" ca="1" si="1896"/>
        <v>10</v>
      </c>
      <c r="BI332" s="7">
        <f t="shared" ca="1" si="1918"/>
        <v>0</v>
      </c>
      <c r="BK332" s="7"/>
      <c r="BL332" s="70" t="str">
        <f t="shared" ca="1" si="1919"/>
        <v>- -</v>
      </c>
      <c r="BN332" s="69" t="str">
        <f ca="1">IFERROR(VLOOKUP(V332,Charts!$BT$2:$BV$14,3,FALSE),"- -")</f>
        <v>- -</v>
      </c>
      <c r="BO332" s="85" t="str">
        <f t="shared" ca="1" si="1812"/>
        <v>- -</v>
      </c>
      <c r="BP332" s="70" t="str">
        <f t="shared" ca="1" si="1901"/>
        <v>- -</v>
      </c>
      <c r="BR332" s="7">
        <v>331</v>
      </c>
      <c r="BS332" s="9" t="str">
        <f ca="1">VLOOKUP(BR332,$O$3:$R$568,4,FALSE)</f>
        <v>Restricted Quarters</v>
      </c>
      <c r="BT332" s="7" t="str">
        <f ca="1">VLOOKUP(BS332,$R$3:$V$568,5,FALSE)</f>
        <v>2 / 3</v>
      </c>
      <c r="BU332" s="7">
        <f ca="1">VLOOKUP(BT332,Charts!$BT$2:$BV$14,3,FALSE)</f>
        <v>0.84615384615384615</v>
      </c>
      <c r="BV332" s="7" t="str">
        <f t="shared" ca="1" si="1604"/>
        <v>2</v>
      </c>
      <c r="BW332" s="7" t="str">
        <f t="shared" ca="1" si="1605"/>
        <v>3</v>
      </c>
      <c r="BY332" s="7">
        <f t="shared" ca="1" si="1606"/>
        <v>0.3861837887614028</v>
      </c>
      <c r="BZ332" s="7">
        <f t="shared" ca="1" si="1607"/>
        <v>0.45997005739244334</v>
      </c>
      <c r="CA332" s="7">
        <f t="shared" ca="1" si="1608"/>
        <v>1</v>
      </c>
      <c r="CB332" s="7" t="str">
        <f t="shared" ca="1" si="1609"/>
        <v>2</v>
      </c>
      <c r="CC332" s="7" t="str">
        <f ca="1">IFERROR(IF(CC331+CB332&gt;CD$4,CC331,CC331+CB332),"")</f>
        <v/>
      </c>
      <c r="CD332" s="7">
        <f t="shared" ca="1" si="1813"/>
        <v>0</v>
      </c>
      <c r="CE332" s="7">
        <f t="shared" ca="1" si="1610"/>
        <v>0.77889604578772575</v>
      </c>
      <c r="CF332" s="7">
        <f t="shared" ca="1" si="1611"/>
        <v>6.725780036612039E-2</v>
      </c>
      <c r="CG332" s="7">
        <f t="shared" ca="1" si="1612"/>
        <v>1</v>
      </c>
      <c r="CH332" s="7" t="str">
        <f t="shared" ca="1" si="1613"/>
        <v>2</v>
      </c>
      <c r="CI332" s="7" t="str">
        <f ca="1">IFERROR(IF(CI331+CH332&gt;CJ$4,CI331,CI331+CH332),"")</f>
        <v/>
      </c>
      <c r="CJ332" s="7">
        <f t="shared" ca="1" si="1814"/>
        <v>0</v>
      </c>
      <c r="CK332" s="7">
        <f t="shared" ca="1" si="1614"/>
        <v>0.23326440912900315</v>
      </c>
      <c r="CL332" s="7">
        <f t="shared" ca="1" si="1615"/>
        <v>0.612889437024843</v>
      </c>
      <c r="CM332" s="7">
        <f t="shared" ca="1" si="1616"/>
        <v>1</v>
      </c>
      <c r="CN332" s="7" t="str">
        <f t="shared" ca="1" si="1617"/>
        <v>2</v>
      </c>
      <c r="CO332" s="7" t="str">
        <f ca="1">IFERROR(IF(CO331+CN332&gt;CP$4,CO331,CO331+CN332),"")</f>
        <v/>
      </c>
      <c r="CP332" s="7">
        <f t="shared" ca="1" si="1815"/>
        <v>0</v>
      </c>
      <c r="CQ332" s="7">
        <f t="shared" ca="1" si="1618"/>
        <v>0.69470125892313284</v>
      </c>
      <c r="CR332" s="7">
        <f t="shared" ca="1" si="1619"/>
        <v>0.15145258723071331</v>
      </c>
      <c r="CS332" s="7">
        <f t="shared" ca="1" si="1620"/>
        <v>1</v>
      </c>
      <c r="CT332" s="7" t="str">
        <f t="shared" ca="1" si="1621"/>
        <v>2</v>
      </c>
      <c r="CU332" s="7" t="str">
        <f ca="1">IFERROR(IF(CU331+CT332&gt;CV$4,CU331,CU331+CT332),"")</f>
        <v/>
      </c>
      <c r="CV332" s="7">
        <f t="shared" ca="1" si="1816"/>
        <v>0</v>
      </c>
      <c r="CW332" s="7">
        <f t="shared" ca="1" si="1622"/>
        <v>0.40923252749337413</v>
      </c>
      <c r="CX332" s="7">
        <f t="shared" ca="1" si="1623"/>
        <v>0.43692131866047201</v>
      </c>
      <c r="CY332" s="7">
        <f t="shared" ca="1" si="1624"/>
        <v>1</v>
      </c>
      <c r="CZ332" s="7" t="str">
        <f t="shared" ca="1" si="1625"/>
        <v>2</v>
      </c>
      <c r="DA332" s="7" t="str">
        <f ca="1">IFERROR(IF(DA331+CZ332&gt;DB$4,DA331,DA331+CZ332),"")</f>
        <v/>
      </c>
      <c r="DB332" s="7">
        <f t="shared" ca="1" si="1817"/>
        <v>0</v>
      </c>
      <c r="DC332" s="7">
        <f t="shared" ca="1" si="1626"/>
        <v>0.36842633538823111</v>
      </c>
      <c r="DD332" s="7">
        <f t="shared" ca="1" si="1627"/>
        <v>0.47772751076561504</v>
      </c>
      <c r="DE332" s="7">
        <f t="shared" ca="1" si="1628"/>
        <v>1</v>
      </c>
      <c r="DF332" s="7" t="str">
        <f t="shared" ca="1" si="1629"/>
        <v>2</v>
      </c>
      <c r="DG332" s="7" t="str">
        <f ca="1">IFERROR(IF(DG331+DF332&gt;DH$4,DG331,DG331+DF332),"")</f>
        <v/>
      </c>
      <c r="DH332" s="7">
        <f t="shared" ca="1" si="1818"/>
        <v>0</v>
      </c>
      <c r="DI332" s="7">
        <f t="shared" ca="1" si="1630"/>
        <v>0.7819885314159718</v>
      </c>
      <c r="DJ332" s="7">
        <f t="shared" ca="1" si="1631"/>
        <v>6.4165314737874346E-2</v>
      </c>
      <c r="DK332" s="7">
        <f t="shared" ca="1" si="1632"/>
        <v>1</v>
      </c>
      <c r="DL332" s="7" t="str">
        <f t="shared" ca="1" si="1633"/>
        <v>2</v>
      </c>
      <c r="DM332" s="7" t="str">
        <f ca="1">IFERROR(IF(DM331+DL332&gt;DN$4,DM331,DM331+DL332),"")</f>
        <v/>
      </c>
      <c r="DN332" s="7">
        <f t="shared" ca="1" si="1819"/>
        <v>0</v>
      </c>
      <c r="DO332" s="7">
        <f t="shared" ca="1" si="1634"/>
        <v>0.54320253415191477</v>
      </c>
      <c r="DP332" s="7">
        <f t="shared" ca="1" si="1635"/>
        <v>0.30295131200193137</v>
      </c>
      <c r="DQ332" s="7">
        <f t="shared" ca="1" si="1636"/>
        <v>1</v>
      </c>
      <c r="DR332" s="7" t="str">
        <f t="shared" ca="1" si="1637"/>
        <v>2</v>
      </c>
      <c r="DS332" s="7" t="str">
        <f ca="1">IFERROR(IF(DS331+DR332&gt;DT$4,DS331,DS331+DR332),"")</f>
        <v/>
      </c>
      <c r="DT332" s="7">
        <f t="shared" ca="1" si="1820"/>
        <v>0</v>
      </c>
      <c r="DU332" s="7">
        <f t="shared" ca="1" si="1638"/>
        <v>0.81992921245930206</v>
      </c>
      <c r="DV332" s="7">
        <f t="shared" ca="1" si="1639"/>
        <v>2.6224633694544086E-2</v>
      </c>
      <c r="DW332" s="7">
        <f t="shared" ca="1" si="1640"/>
        <v>1</v>
      </c>
      <c r="DX332" s="7" t="str">
        <f t="shared" ca="1" si="1641"/>
        <v>2</v>
      </c>
      <c r="DY332" s="7" t="str">
        <f ca="1">IFERROR(IF(DY331+DX332&gt;DZ$4,DY331,DY331+DX332),"")</f>
        <v/>
      </c>
      <c r="DZ332" s="7">
        <f t="shared" ca="1" si="1821"/>
        <v>0</v>
      </c>
      <c r="EA332" s="7">
        <f t="shared" ca="1" si="1642"/>
        <v>0.43719920015335922</v>
      </c>
      <c r="EB332" s="7">
        <f t="shared" ca="1" si="1643"/>
        <v>0.40895464600048692</v>
      </c>
      <c r="EC332" s="7">
        <f t="shared" ca="1" si="1644"/>
        <v>1</v>
      </c>
      <c r="ED332" s="7" t="str">
        <f t="shared" ca="1" si="1645"/>
        <v>2</v>
      </c>
      <c r="EE332" s="7" t="str">
        <f ca="1">IFERROR(IF(EE331+ED332&gt;EF$4,EE331,EE331+ED332),"")</f>
        <v/>
      </c>
      <c r="EF332" s="7">
        <f t="shared" ca="1" si="1822"/>
        <v>0</v>
      </c>
      <c r="EG332" s="7">
        <f t="shared" ca="1" si="1646"/>
        <v>0.48820652790349961</v>
      </c>
      <c r="EH332" s="7">
        <f t="shared" ca="1" si="1647"/>
        <v>0.35794731825034654</v>
      </c>
      <c r="EI332" s="7">
        <f t="shared" ca="1" si="1648"/>
        <v>1</v>
      </c>
      <c r="EJ332" s="7" t="str">
        <f t="shared" ca="1" si="1649"/>
        <v>2</v>
      </c>
      <c r="EK332" s="7" t="str">
        <f ca="1">IFERROR(IF(EK331+EJ332&gt;EL$4,EK331,EK331+EJ332),"")</f>
        <v/>
      </c>
      <c r="EL332" s="7">
        <f t="shared" ca="1" si="1823"/>
        <v>0</v>
      </c>
      <c r="EM332" s="7">
        <f t="shared" ca="1" si="1650"/>
        <v>0.1049291858743816</v>
      </c>
      <c r="EN332" s="7">
        <f t="shared" ca="1" si="1651"/>
        <v>0.74122466027946454</v>
      </c>
      <c r="EO332" s="7">
        <f t="shared" ca="1" si="1652"/>
        <v>1</v>
      </c>
      <c r="EP332" s="7" t="str">
        <f t="shared" ca="1" si="1653"/>
        <v>2</v>
      </c>
      <c r="EQ332" s="7" t="str">
        <f ca="1">IFERROR(IF(EQ331+EP332&gt;ER$4,EQ331,EQ331+EP332),"")</f>
        <v/>
      </c>
      <c r="ER332" s="7">
        <f t="shared" ca="1" si="1824"/>
        <v>0</v>
      </c>
      <c r="ES332" s="7">
        <f t="shared" ca="1" si="1654"/>
        <v>0.29624133994638524</v>
      </c>
      <c r="ET332" s="7">
        <f t="shared" ca="1" si="1655"/>
        <v>0.5499125062074609</v>
      </c>
      <c r="EU332" s="7">
        <f t="shared" ca="1" si="1656"/>
        <v>1</v>
      </c>
      <c r="EV332" s="7" t="str">
        <f t="shared" ca="1" si="1657"/>
        <v>2</v>
      </c>
      <c r="EW332" s="7" t="str">
        <f ca="1">IFERROR(IF(EW331+EV332&gt;EX$4,EW331,EW331+EV332),"")</f>
        <v/>
      </c>
      <c r="EX332" s="7">
        <f t="shared" ca="1" si="1825"/>
        <v>0</v>
      </c>
      <c r="EY332" s="7">
        <f t="shared" ca="1" si="1658"/>
        <v>3.9785465084603677E-2</v>
      </c>
      <c r="EZ332" s="7">
        <f t="shared" ca="1" si="1659"/>
        <v>0.80636838106924247</v>
      </c>
      <c r="FA332" s="7">
        <f t="shared" ca="1" si="1660"/>
        <v>2</v>
      </c>
      <c r="FB332" s="7">
        <f t="shared" ca="1" si="1661"/>
        <v>5</v>
      </c>
      <c r="FC332" s="7" t="str">
        <f ca="1">IFERROR(IF(FC331+FB332&gt;FD$4,FC331,FC331+FB332),"")</f>
        <v/>
      </c>
      <c r="FD332" s="7">
        <f t="shared" ca="1" si="1826"/>
        <v>0</v>
      </c>
      <c r="FE332" s="7">
        <f t="shared" ca="1" si="1662"/>
        <v>0.5971223340530829</v>
      </c>
      <c r="FF332" s="7">
        <f t="shared" ca="1" si="1663"/>
        <v>0.24903151210076324</v>
      </c>
      <c r="FG332" s="7">
        <f t="shared" ca="1" si="1664"/>
        <v>1</v>
      </c>
      <c r="FH332" s="7" t="str">
        <f t="shared" ca="1" si="1665"/>
        <v>2</v>
      </c>
      <c r="FI332" s="7" t="str">
        <f ca="1">IFERROR(IF(FI331+FH332&gt;FJ$4,FI331,FI331+FH332),"")</f>
        <v/>
      </c>
      <c r="FJ332" s="7">
        <f t="shared" ca="1" si="1827"/>
        <v>0</v>
      </c>
      <c r="FK332" s="7">
        <f t="shared" ca="1" si="1666"/>
        <v>0.98880837023688495</v>
      </c>
      <c r="FL332" s="7">
        <f t="shared" ca="1" si="1667"/>
        <v>-0.1426545240830388</v>
      </c>
      <c r="FM332" s="7">
        <f t="shared" ca="1" si="1668"/>
        <v>0</v>
      </c>
      <c r="FN332" s="7">
        <f t="shared" ca="1" si="1669"/>
        <v>0</v>
      </c>
      <c r="FO332" s="7" t="str">
        <f ca="1">IFERROR(IF(FO331+FN332&gt;FP$4,FO331,FO331+FN332),"")</f>
        <v/>
      </c>
      <c r="FP332" s="7">
        <f t="shared" ca="1" si="1828"/>
        <v>0</v>
      </c>
      <c r="FQ332" s="7">
        <f t="shared" ca="1" si="1670"/>
        <v>0.36469089649993824</v>
      </c>
      <c r="FR332" s="7">
        <f t="shared" ca="1" si="1671"/>
        <v>0.4814629496539079</v>
      </c>
      <c r="FS332" s="7">
        <f t="shared" ca="1" si="1672"/>
        <v>1</v>
      </c>
      <c r="FT332" s="7" t="str">
        <f t="shared" ca="1" si="1673"/>
        <v>2</v>
      </c>
      <c r="FU332" s="7" t="str">
        <f ca="1">IFERROR(IF(FU331+FT332&gt;FV$4,FU331,FU331+FT332),"")</f>
        <v/>
      </c>
      <c r="FV332" s="7">
        <f t="shared" ca="1" si="1829"/>
        <v>0</v>
      </c>
      <c r="FW332" s="7">
        <f t="shared" ca="1" si="1674"/>
        <v>0.92240590431958536</v>
      </c>
      <c r="FX332" s="7">
        <f t="shared" ca="1" si="1675"/>
        <v>-7.6252058165739212E-2</v>
      </c>
      <c r="FY332" s="7">
        <f t="shared" ca="1" si="1676"/>
        <v>0</v>
      </c>
      <c r="FZ332" s="7">
        <f t="shared" ca="1" si="1677"/>
        <v>0</v>
      </c>
      <c r="GA332" s="7" t="str">
        <f ca="1">IFERROR(IF(GA331+FZ332&gt;GB$4,GA331,GA331+FZ332),"")</f>
        <v/>
      </c>
      <c r="GB332" s="7">
        <f t="shared" ca="1" si="1830"/>
        <v>0</v>
      </c>
      <c r="GC332" s="7">
        <f t="shared" ca="1" si="1678"/>
        <v>0.94296829614095756</v>
      </c>
      <c r="GD332" s="7">
        <f t="shared" ca="1" si="1679"/>
        <v>-9.6814449987111417E-2</v>
      </c>
      <c r="GE332" s="7">
        <f t="shared" ca="1" si="1680"/>
        <v>0</v>
      </c>
      <c r="GF332" s="7">
        <f t="shared" ca="1" si="1681"/>
        <v>0</v>
      </c>
      <c r="GG332" s="7" t="str">
        <f ca="1">IFERROR(IF(GG331+GF332&gt;GH$4,GG331,GG331+GF332),"")</f>
        <v/>
      </c>
      <c r="GH332" s="7">
        <f t="shared" ca="1" si="1831"/>
        <v>0</v>
      </c>
      <c r="GI332" s="7">
        <f t="shared" ca="1" si="1682"/>
        <v>9.6097778639415155E-2</v>
      </c>
      <c r="GJ332" s="7">
        <f t="shared" ca="1" si="1683"/>
        <v>0.75005606751443099</v>
      </c>
      <c r="GK332" s="7">
        <f t="shared" ca="1" si="1684"/>
        <v>1</v>
      </c>
      <c r="GL332" s="7" t="str">
        <f t="shared" ca="1" si="1685"/>
        <v>2</v>
      </c>
      <c r="GM332" s="7" t="str">
        <f ca="1">IFERROR(IF(GM331+GL332&gt;GN$4,GM331,GM331+GL332),"")</f>
        <v/>
      </c>
      <c r="GN332" s="7">
        <f t="shared" ca="1" si="1832"/>
        <v>0</v>
      </c>
      <c r="GO332" s="7">
        <f t="shared" ca="1" si="1686"/>
        <v>0.85628190043040453</v>
      </c>
      <c r="GP332" s="7">
        <f t="shared" ca="1" si="1687"/>
        <v>-1.0128054276558385E-2</v>
      </c>
      <c r="GQ332" s="7">
        <f t="shared" ca="1" si="1688"/>
        <v>0</v>
      </c>
      <c r="GR332" s="7">
        <f t="shared" ca="1" si="1689"/>
        <v>0</v>
      </c>
      <c r="GS332" s="7" t="str">
        <f ca="1">IFERROR(IF(GS331+GR332&gt;GT$4,GS331,GS331+GR332),"")</f>
        <v/>
      </c>
      <c r="GT332" s="7">
        <f t="shared" ca="1" si="1833"/>
        <v>0</v>
      </c>
      <c r="GU332" s="7">
        <f t="shared" ca="1" si="1690"/>
        <v>0.4095903419817577</v>
      </c>
      <c r="GV332" s="7">
        <f t="shared" ca="1" si="1691"/>
        <v>0.43656350417208845</v>
      </c>
      <c r="GW332" s="7">
        <f t="shared" ca="1" si="1692"/>
        <v>1</v>
      </c>
      <c r="GX332" s="7" t="str">
        <f t="shared" ca="1" si="1693"/>
        <v>2</v>
      </c>
      <c r="GY332" s="7" t="str">
        <f ca="1">IFERROR(IF(GY331+GX332&gt;GZ$4,GY331,GY331+GX332),"")</f>
        <v/>
      </c>
      <c r="GZ332" s="7">
        <f t="shared" ca="1" si="1834"/>
        <v>0</v>
      </c>
      <c r="HA332" s="7">
        <f t="shared" ca="1" si="1694"/>
        <v>0.92729746226855725</v>
      </c>
      <c r="HB332" s="7">
        <f t="shared" ca="1" si="1695"/>
        <v>-8.1143616114711103E-2</v>
      </c>
      <c r="HC332" s="7">
        <f t="shared" ca="1" si="1696"/>
        <v>0</v>
      </c>
      <c r="HD332" s="7">
        <f t="shared" ca="1" si="1697"/>
        <v>0</v>
      </c>
      <c r="HE332" s="7" t="str">
        <f ca="1">IFERROR(IF(HE331+HD332&gt;HF$4,HE331,HE331+HD332),"")</f>
        <v/>
      </c>
      <c r="HF332" s="7">
        <f t="shared" ca="1" si="1835"/>
        <v>0</v>
      </c>
      <c r="HG332" s="7">
        <f t="shared" ca="1" si="1698"/>
        <v>0.11020872461488818</v>
      </c>
      <c r="HH332" s="7">
        <f t="shared" ca="1" si="1699"/>
        <v>0.73594512153895797</v>
      </c>
      <c r="HI332" s="7">
        <f t="shared" ca="1" si="1700"/>
        <v>1</v>
      </c>
      <c r="HJ332" s="7" t="str">
        <f t="shared" ca="1" si="1701"/>
        <v>2</v>
      </c>
      <c r="HK332" s="7" t="str">
        <f ca="1">IFERROR(IF(HK331+HJ332&gt;HL$4,HK331,HK331+HJ332),"")</f>
        <v/>
      </c>
      <c r="HL332" s="7">
        <f t="shared" ca="1" si="1836"/>
        <v>0</v>
      </c>
      <c r="HM332" s="7">
        <f t="shared" ca="1" si="1702"/>
        <v>0.69745419862043367</v>
      </c>
      <c r="HN332" s="7">
        <f t="shared" ca="1" si="1703"/>
        <v>0.14869964753341247</v>
      </c>
      <c r="HO332" s="7">
        <f t="shared" ca="1" si="1704"/>
        <v>1</v>
      </c>
      <c r="HP332" s="7" t="str">
        <f t="shared" ca="1" si="1705"/>
        <v>2</v>
      </c>
      <c r="HQ332" s="7" t="str">
        <f ca="1">IFERROR(IF(HQ331+HP332&gt;HR$4,HQ331,HQ331+HP332),"")</f>
        <v/>
      </c>
      <c r="HR332" s="7">
        <f t="shared" ca="1" si="1837"/>
        <v>0</v>
      </c>
      <c r="HS332" s="7">
        <f t="shared" ca="1" si="1706"/>
        <v>0.35871862373818797</v>
      </c>
      <c r="HT332" s="7">
        <f t="shared" ca="1" si="1707"/>
        <v>0.48743522241565818</v>
      </c>
      <c r="HU332" s="7">
        <f t="shared" ca="1" si="1708"/>
        <v>1</v>
      </c>
      <c r="HV332" s="7" t="str">
        <f t="shared" ca="1" si="1709"/>
        <v>2</v>
      </c>
      <c r="HW332" s="7" t="str">
        <f ca="1">IFERROR(IF(HW331+HV332&gt;HX$4,HW331,HW331+HV332),"")</f>
        <v/>
      </c>
      <c r="HX332" s="7">
        <f t="shared" ca="1" si="1838"/>
        <v>0</v>
      </c>
      <c r="HY332" s="7">
        <f t="shared" ca="1" si="1710"/>
        <v>0.14630200989259978</v>
      </c>
      <c r="HZ332" s="7">
        <f t="shared" ca="1" si="1711"/>
        <v>0.69985183626124636</v>
      </c>
      <c r="IA332" s="7">
        <f t="shared" ca="1" si="1712"/>
        <v>1</v>
      </c>
      <c r="IB332" s="7" t="str">
        <f t="shared" ca="1" si="1713"/>
        <v>2</v>
      </c>
      <c r="IC332" s="7" t="str">
        <f ca="1">IFERROR(IF(IC331+IB332&gt;ID$4,IC331,IC331+IB332),"")</f>
        <v/>
      </c>
      <c r="ID332" s="7">
        <f t="shared" ca="1" si="1839"/>
        <v>0</v>
      </c>
      <c r="IE332" s="7">
        <f t="shared" ca="1" si="1714"/>
        <v>0.28720225098746377</v>
      </c>
      <c r="IF332" s="7">
        <f t="shared" ca="1" si="1715"/>
        <v>0.55895159516638238</v>
      </c>
      <c r="IG332" s="7">
        <f t="shared" ca="1" si="1716"/>
        <v>1</v>
      </c>
      <c r="IH332" s="7" t="str">
        <f t="shared" ca="1" si="1717"/>
        <v>2</v>
      </c>
      <c r="II332" s="7" t="str">
        <f ca="1">IFERROR(IF(II331+IH332&gt;IJ$4,II331,II331+IH332),"")</f>
        <v/>
      </c>
      <c r="IJ332" s="7">
        <f t="shared" ca="1" si="1840"/>
        <v>0</v>
      </c>
      <c r="IK332" s="7">
        <f t="shared" ca="1" si="1718"/>
        <v>0.56815231799694788</v>
      </c>
      <c r="IL332" s="7">
        <f t="shared" ca="1" si="1719"/>
        <v>0.27800152815689827</v>
      </c>
      <c r="IM332" s="7">
        <f t="shared" ca="1" si="1720"/>
        <v>1</v>
      </c>
      <c r="IN332" s="7" t="str">
        <f t="shared" ca="1" si="1721"/>
        <v>2</v>
      </c>
      <c r="IO332" s="7" t="str">
        <f ca="1">IFERROR(IF(IO331+IN332&gt;IP$4,IO331,IO331+IN332),"")</f>
        <v/>
      </c>
      <c r="IP332" s="7">
        <f t="shared" ca="1" si="1841"/>
        <v>0</v>
      </c>
      <c r="IQ332" s="7">
        <f t="shared" ca="1" si="1722"/>
        <v>0.20277322356542082</v>
      </c>
      <c r="IR332" s="7">
        <f t="shared" ca="1" si="1723"/>
        <v>0.64338062258842532</v>
      </c>
      <c r="IS332" s="7">
        <f t="shared" ca="1" si="1724"/>
        <v>1</v>
      </c>
      <c r="IT332" s="7" t="str">
        <f t="shared" ca="1" si="1725"/>
        <v>2</v>
      </c>
      <c r="IU332" s="7" t="str">
        <f ca="1">IFERROR(IF(IU331+IT332&gt;IV$4,IU331,IU331+IT332),"")</f>
        <v/>
      </c>
      <c r="IV332" s="7">
        <f t="shared" ca="1" si="1842"/>
        <v>0</v>
      </c>
      <c r="IW332" s="7">
        <f t="shared" ca="1" si="1726"/>
        <v>0.74387669896716457</v>
      </c>
      <c r="IX332" s="7">
        <f t="shared" ca="1" si="1727"/>
        <v>0.10227714718668157</v>
      </c>
      <c r="IY332" s="7">
        <f t="shared" ca="1" si="1728"/>
        <v>1</v>
      </c>
      <c r="IZ332" s="7" t="str">
        <f t="shared" ca="1" si="1729"/>
        <v>2</v>
      </c>
      <c r="JA332" s="7" t="str">
        <f ca="1">IFERROR(IF(JA331+IZ332&gt;JB$4,JA331,JA331+IZ332),"")</f>
        <v/>
      </c>
      <c r="JB332" s="7">
        <f t="shared" ca="1" si="1843"/>
        <v>0</v>
      </c>
      <c r="JC332" s="7">
        <f t="shared" ca="1" si="1730"/>
        <v>0.39464969142735851</v>
      </c>
      <c r="JD332" s="7">
        <f t="shared" ca="1" si="1731"/>
        <v>0.45150415472648764</v>
      </c>
      <c r="JE332" s="7">
        <f t="shared" ca="1" si="1732"/>
        <v>1</v>
      </c>
      <c r="JF332" s="7" t="str">
        <f t="shared" ca="1" si="1733"/>
        <v>2</v>
      </c>
      <c r="JG332" s="7" t="str">
        <f ca="1">IFERROR(IF(JG331+JF332&gt;JH$4,JG331,JG331+JF332),"")</f>
        <v/>
      </c>
      <c r="JH332" s="7">
        <f t="shared" ca="1" si="1844"/>
        <v>0</v>
      </c>
      <c r="JI332" s="7">
        <f t="shared" ca="1" si="1734"/>
        <v>0.58072654090170372</v>
      </c>
      <c r="JJ332" s="7">
        <f t="shared" ca="1" si="1735"/>
        <v>0.26542730525214242</v>
      </c>
      <c r="JK332" s="7">
        <f t="shared" ca="1" si="1736"/>
        <v>1</v>
      </c>
      <c r="JL332" s="7" t="str">
        <f t="shared" ca="1" si="1737"/>
        <v>2</v>
      </c>
      <c r="JM332" s="7" t="str">
        <f ca="1">IFERROR(IF(JM331+JL332&gt;JN$4,JM331,JM331+JL332),"")</f>
        <v/>
      </c>
      <c r="JN332" s="7">
        <f t="shared" ca="1" si="1845"/>
        <v>0</v>
      </c>
      <c r="JO332" s="7">
        <f t="shared" ca="1" si="1738"/>
        <v>9.4215972942781501E-2</v>
      </c>
      <c r="JP332" s="7">
        <f t="shared" ca="1" si="1739"/>
        <v>0.75193787321106464</v>
      </c>
      <c r="JQ332" s="7">
        <f t="shared" ca="1" si="1740"/>
        <v>1</v>
      </c>
      <c r="JR332" s="7" t="str">
        <f t="shared" ca="1" si="1741"/>
        <v>2</v>
      </c>
      <c r="JS332" s="7" t="str">
        <f ca="1">IFERROR(IF(JS331+JR332&gt;JT$4,JS331,JS331+JR332),"")</f>
        <v/>
      </c>
      <c r="JT332" s="7">
        <f t="shared" ca="1" si="1846"/>
        <v>0</v>
      </c>
      <c r="JU332" s="7">
        <f t="shared" ca="1" si="1742"/>
        <v>0.9071167098126881</v>
      </c>
      <c r="JV332" s="7">
        <f t="shared" ca="1" si="1743"/>
        <v>-6.0962863658841959E-2</v>
      </c>
      <c r="JW332" s="7">
        <f t="shared" ca="1" si="1744"/>
        <v>0</v>
      </c>
      <c r="JX332" s="7">
        <f t="shared" ca="1" si="1745"/>
        <v>0</v>
      </c>
      <c r="JY332" s="7" t="str">
        <f ca="1">IFERROR(IF(JY331+JX332&gt;JZ$4,JY331,JY331+JX332),"")</f>
        <v/>
      </c>
      <c r="JZ332" s="7">
        <f t="shared" ca="1" si="1847"/>
        <v>0</v>
      </c>
      <c r="KA332" s="7">
        <f t="shared" ca="1" si="1746"/>
        <v>0.61269139207881451</v>
      </c>
      <c r="KB332" s="7">
        <f t="shared" ca="1" si="1747"/>
        <v>0.23346245407503163</v>
      </c>
      <c r="KC332" s="7">
        <f t="shared" ca="1" si="1748"/>
        <v>1</v>
      </c>
      <c r="KD332" s="7" t="str">
        <f t="shared" ca="1" si="1749"/>
        <v>2</v>
      </c>
      <c r="KE332" s="7" t="str">
        <f ca="1">IFERROR(IF(KE331+KD332&gt;KF$4,KE331,KE331+KD332),"")</f>
        <v/>
      </c>
      <c r="KF332" s="7">
        <f t="shared" ca="1" si="1848"/>
        <v>0</v>
      </c>
      <c r="KG332" s="7">
        <f t="shared" ca="1" si="1750"/>
        <v>8.6272815114485146E-2</v>
      </c>
      <c r="KH332" s="7">
        <f t="shared" ca="1" si="1751"/>
        <v>0.759881031039361</v>
      </c>
      <c r="KI332" s="7">
        <f t="shared" ca="1" si="1752"/>
        <v>1</v>
      </c>
      <c r="KJ332" s="7" t="str">
        <f t="shared" ca="1" si="1753"/>
        <v>2</v>
      </c>
      <c r="KK332" s="7" t="str">
        <f ca="1">IFERROR(IF(KK331+KJ332&gt;KL$4,KK331,KK331+KJ332),"")</f>
        <v/>
      </c>
      <c r="KL332" s="7">
        <f t="shared" ca="1" si="1849"/>
        <v>0</v>
      </c>
      <c r="KM332" s="7">
        <f t="shared" ca="1" si="1754"/>
        <v>0.31767875244501187</v>
      </c>
      <c r="KN332" s="7">
        <f t="shared" ca="1" si="1755"/>
        <v>0.52847509370883428</v>
      </c>
      <c r="KO332" s="7">
        <f t="shared" ca="1" si="1756"/>
        <v>1</v>
      </c>
      <c r="KP332" s="7" t="str">
        <f t="shared" ca="1" si="1757"/>
        <v>2</v>
      </c>
      <c r="KQ332" s="7" t="str">
        <f ca="1">IFERROR(IF(KQ331+KP332&gt;KR$4,KQ331,KQ331+KP332),"")</f>
        <v/>
      </c>
      <c r="KR332" s="7">
        <f t="shared" ca="1" si="1850"/>
        <v>0</v>
      </c>
      <c r="KS332" s="7">
        <f t="shared" ca="1" si="1758"/>
        <v>0.20627579760878068</v>
      </c>
      <c r="KT332" s="7">
        <f t="shared" ca="1" si="1759"/>
        <v>0.63987804854506547</v>
      </c>
      <c r="KU332" s="7">
        <f t="shared" ca="1" si="1760"/>
        <v>1</v>
      </c>
      <c r="KV332" s="7" t="str">
        <f t="shared" ca="1" si="1761"/>
        <v>2</v>
      </c>
      <c r="KW332" s="7" t="str">
        <f ca="1">IFERROR(IF(KW331+KV332&gt;KX$4,KW331,KW331+KV332),"")</f>
        <v/>
      </c>
      <c r="KX332" s="7">
        <f t="shared" ca="1" si="1851"/>
        <v>0</v>
      </c>
      <c r="KY332" s="7">
        <f t="shared" ca="1" si="1762"/>
        <v>0.83291866417155991</v>
      </c>
      <c r="KZ332" s="7">
        <f t="shared" ca="1" si="1763"/>
        <v>1.3235181982286237E-2</v>
      </c>
      <c r="LA332" s="7">
        <f t="shared" ca="1" si="1764"/>
        <v>1</v>
      </c>
      <c r="LB332" s="7" t="str">
        <f t="shared" ca="1" si="1765"/>
        <v>2</v>
      </c>
      <c r="LC332" s="7" t="str">
        <f ca="1">IFERROR(IF(LC331+LB332&gt;LD$4,LC331,LC331+LB332),"")</f>
        <v/>
      </c>
      <c r="LD332" s="7">
        <f t="shared" ca="1" si="1852"/>
        <v>0</v>
      </c>
      <c r="LE332" s="7">
        <f t="shared" ca="1" si="1766"/>
        <v>0.46759348187092564</v>
      </c>
      <c r="LF332" s="7">
        <f t="shared" ca="1" si="1767"/>
        <v>0.3785603642829205</v>
      </c>
      <c r="LG332" s="7">
        <f t="shared" ca="1" si="1768"/>
        <v>1</v>
      </c>
      <c r="LH332" s="7" t="str">
        <f t="shared" ca="1" si="1769"/>
        <v>2</v>
      </c>
      <c r="LI332" s="7" t="str">
        <f ca="1">IFERROR(IF(LI331+LH332&gt;LJ$4,LI331,LI331+LH332),"")</f>
        <v/>
      </c>
      <c r="LJ332" s="7">
        <f t="shared" ca="1" si="1853"/>
        <v>0</v>
      </c>
      <c r="LK332" s="7">
        <f t="shared" ca="1" si="1770"/>
        <v>0.62476695429583062</v>
      </c>
      <c r="LL332" s="7">
        <f t="shared" ca="1" si="1771"/>
        <v>0.22138689185801552</v>
      </c>
      <c r="LM332" s="7">
        <f t="shared" ca="1" si="1772"/>
        <v>1</v>
      </c>
      <c r="LN332" s="7" t="str">
        <f t="shared" ca="1" si="1773"/>
        <v>2</v>
      </c>
      <c r="LO332" s="7" t="str">
        <f ca="1">IFERROR(IF(LO331+LN332&gt;LP$4,LO331,LO331+LN332),"")</f>
        <v/>
      </c>
      <c r="LP332" s="7">
        <f t="shared" ca="1" si="1854"/>
        <v>0</v>
      </c>
      <c r="LQ332" s="7">
        <f t="shared" ca="1" si="1774"/>
        <v>0.87987718462316811</v>
      </c>
      <c r="LR332" s="7">
        <f t="shared" ca="1" si="1775"/>
        <v>-3.3723338469321962E-2</v>
      </c>
      <c r="LS332" s="7">
        <f t="shared" ca="1" si="1776"/>
        <v>0</v>
      </c>
      <c r="LT332" s="7">
        <f t="shared" ca="1" si="1777"/>
        <v>0</v>
      </c>
      <c r="LU332" s="7" t="str">
        <f ca="1">IFERROR(IF(LU331+LT332&gt;LV$4,LU331,LU331+LT332),"")</f>
        <v/>
      </c>
      <c r="LV332" s="7">
        <f t="shared" ca="1" si="1855"/>
        <v>0</v>
      </c>
      <c r="LW332" s="7">
        <f t="shared" ca="1" si="1778"/>
        <v>6.1432113602757465E-2</v>
      </c>
      <c r="LX332" s="7">
        <f t="shared" ca="1" si="1779"/>
        <v>0.78472173255108868</v>
      </c>
      <c r="LY332" s="7">
        <f t="shared" ca="1" si="1780"/>
        <v>1</v>
      </c>
      <c r="LZ332" s="7" t="str">
        <f t="shared" ca="1" si="1781"/>
        <v>2</v>
      </c>
      <c r="MA332" s="7" t="str">
        <f ca="1">IFERROR(IF(MA331+LZ332&gt;MB$4,MA331,MA331+LZ332),"")</f>
        <v/>
      </c>
      <c r="MB332" s="7">
        <f t="shared" ca="1" si="1856"/>
        <v>0</v>
      </c>
      <c r="MC332" s="7">
        <f t="shared" ca="1" si="1782"/>
        <v>0.96466800313395296</v>
      </c>
      <c r="MD332" s="7">
        <f t="shared" ca="1" si="1783"/>
        <v>-0.11851415698010681</v>
      </c>
      <c r="ME332" s="7">
        <f t="shared" ca="1" si="1784"/>
        <v>0</v>
      </c>
      <c r="MF332" s="7">
        <f t="shared" ca="1" si="1785"/>
        <v>0</v>
      </c>
      <c r="MG332" s="7" t="str">
        <f ca="1">IFERROR(IF(MG331+MF332&gt;MH$4,MG331,MG331+MF332),"")</f>
        <v/>
      </c>
      <c r="MH332" s="7">
        <f t="shared" ca="1" si="1857"/>
        <v>0</v>
      </c>
      <c r="MI332" s="7">
        <f t="shared" ca="1" si="1786"/>
        <v>0.22347384186863817</v>
      </c>
      <c r="MJ332" s="7">
        <f t="shared" ca="1" si="1787"/>
        <v>0.62268000428520798</v>
      </c>
      <c r="MK332" s="7">
        <f t="shared" ca="1" si="1788"/>
        <v>1</v>
      </c>
      <c r="ML332" s="7" t="str">
        <f t="shared" ca="1" si="1789"/>
        <v>2</v>
      </c>
      <c r="MM332" s="7" t="str">
        <f ca="1">IFERROR(IF(MM331+ML332&gt;MN$4,MM331,MM331+ML332),"")</f>
        <v/>
      </c>
      <c r="MN332" s="7">
        <f t="shared" ca="1" si="1858"/>
        <v>0</v>
      </c>
      <c r="MO332" s="7">
        <f t="shared" ca="1" si="1790"/>
        <v>0.82105001906652253</v>
      </c>
      <c r="MP332" s="7">
        <f t="shared" ca="1" si="1791"/>
        <v>2.5103827087323616E-2</v>
      </c>
      <c r="MQ332" s="7">
        <f t="shared" ca="1" si="1792"/>
        <v>1</v>
      </c>
      <c r="MR332" s="7" t="str">
        <f t="shared" ca="1" si="1793"/>
        <v>2</v>
      </c>
      <c r="MS332" s="7" t="str">
        <f ca="1">IFERROR(IF(MS331+MR332&gt;MT$4,MS331,MS331+MR332),"")</f>
        <v/>
      </c>
      <c r="MT332" s="7">
        <f t="shared" ca="1" si="1859"/>
        <v>0</v>
      </c>
      <c r="MU332" s="7">
        <f t="shared" ca="1" si="1794"/>
        <v>0.4138319856946715</v>
      </c>
      <c r="MV332" s="7">
        <f t="shared" ca="1" si="1795"/>
        <v>0.43232186045917465</v>
      </c>
      <c r="MW332" s="7">
        <f t="shared" ca="1" si="1796"/>
        <v>1</v>
      </c>
      <c r="MX332" s="7" t="str">
        <f t="shared" ca="1" si="1797"/>
        <v>2</v>
      </c>
      <c r="MY332" s="7" t="str">
        <f ca="1">IFERROR(IF(MY331+MX332&gt;MZ$4,MY331,MY331+MX332),"")</f>
        <v/>
      </c>
      <c r="MZ332" s="7">
        <f t="shared" ca="1" si="1860"/>
        <v>0</v>
      </c>
      <c r="NA332" s="7">
        <f t="shared" ca="1" si="1798"/>
        <v>0.9736404592655894</v>
      </c>
      <c r="NB332" s="7">
        <f t="shared" ca="1" si="1799"/>
        <v>-0.12748661311174325</v>
      </c>
      <c r="NC332" s="7">
        <f t="shared" ca="1" si="1800"/>
        <v>0</v>
      </c>
      <c r="ND332" s="7">
        <f t="shared" ca="1" si="1801"/>
        <v>0</v>
      </c>
      <c r="NE332" s="7" t="str">
        <f ca="1">IFERROR(IF(NE331+ND332&gt;NF$4,NE331,NE331+ND332),"")</f>
        <v/>
      </c>
      <c r="NF332" s="7">
        <f t="shared" ca="1" si="1861"/>
        <v>0</v>
      </c>
      <c r="NG332" s="7">
        <f t="shared" ca="1" si="1802"/>
        <v>0.86864057798302574</v>
      </c>
      <c r="NH332" s="7">
        <f t="shared" ca="1" si="1803"/>
        <v>-2.2486731829179596E-2</v>
      </c>
      <c r="NI332" s="7">
        <f t="shared" ca="1" si="1804"/>
        <v>0</v>
      </c>
      <c r="NJ332" s="7">
        <f t="shared" ca="1" si="1805"/>
        <v>0</v>
      </c>
      <c r="NK332" s="7" t="str">
        <f ca="1">IFERROR(IF(NK331+NJ332&gt;NL$4,NK331,NK331+NJ332),"")</f>
        <v/>
      </c>
      <c r="NL332" s="7">
        <f t="shared" ca="1" si="1862"/>
        <v>0</v>
      </c>
      <c r="NM332" s="7">
        <f t="shared" ca="1" si="1806"/>
        <v>0.40867359074126464</v>
      </c>
      <c r="NN332" s="7">
        <f t="shared" ca="1" si="1807"/>
        <v>0.43748025541258151</v>
      </c>
      <c r="NO332" s="7">
        <f t="shared" ca="1" si="1808"/>
        <v>1</v>
      </c>
      <c r="NP332" s="7" t="str">
        <f t="shared" ca="1" si="1809"/>
        <v>2</v>
      </c>
      <c r="NQ332" s="7" t="str">
        <f ca="1">IFERROR(IF(NQ331+NP332&gt;NR$4,NQ331,NQ331+NP332),"")</f>
        <v/>
      </c>
      <c r="NR332" s="7">
        <f t="shared" ca="1" si="1863"/>
        <v>0</v>
      </c>
      <c r="NT332">
        <v>334</v>
      </c>
      <c r="NU332" s="7" t="s">
        <v>19</v>
      </c>
      <c r="NV332" s="7" t="str">
        <f t="shared" ca="1" si="1598"/>
        <v/>
      </c>
      <c r="NW332" s="7" t="str">
        <f t="shared" ca="1" si="1810"/>
        <v/>
      </c>
      <c r="NX332" t="str">
        <f ca="1">IFERROR(VLOOKUP(NT332,$K$3:$AK$568,8,FALSE),"")</f>
        <v/>
      </c>
      <c r="NY332" t="str">
        <f ca="1">IFERROR(VLOOKUP(NT332,$K$3:$AK$568,9,FALSE),"")</f>
        <v/>
      </c>
      <c r="NZ332" s="7" t="str">
        <f ca="1">IFERROR(VLOOKUP(NT332,$K$3:$AK$568,27,FALSE),"")</f>
        <v/>
      </c>
      <c r="OB332">
        <v>334</v>
      </c>
      <c r="OC332" s="7" t="s">
        <v>19</v>
      </c>
      <c r="OD332" t="e">
        <f t="shared" ca="1" si="1864"/>
        <v>#N/A</v>
      </c>
      <c r="OE332" s="7" t="str">
        <f t="shared" ca="1" si="1865"/>
        <v/>
      </c>
      <c r="OF332" s="7" t="str">
        <f t="shared" ca="1" si="1866"/>
        <v/>
      </c>
      <c r="OG332" t="str">
        <f t="shared" ca="1" si="1867"/>
        <v/>
      </c>
      <c r="OI332">
        <v>334</v>
      </c>
      <c r="OJ332" s="7" t="s">
        <v>19</v>
      </c>
      <c r="OK332" s="7" t="str">
        <f t="shared" ca="1" si="1868"/>
        <v/>
      </c>
      <c r="OL332" s="7" t="str">
        <f t="shared" ca="1" si="1869"/>
        <v/>
      </c>
      <c r="OM332" t="str">
        <f ca="1">IFERROR(VLOOKUP(OI332,$L$3:$AK$568,7,FALSE),"")</f>
        <v/>
      </c>
      <c r="ON332" t="str">
        <f ca="1">IFERROR(VLOOKUP(OI332,$L$3:$AK$568,8,FALSE),"")</f>
        <v/>
      </c>
      <c r="OO332" s="7" t="str">
        <f ca="1">IFERROR(VLOOKUP(OI332,$L$3:$AK$568,26,FALSE),"")</f>
        <v/>
      </c>
      <c r="OQ332">
        <v>334</v>
      </c>
      <c r="OR332" s="7" t="s">
        <v>19</v>
      </c>
      <c r="OS332" t="e">
        <f t="shared" ca="1" si="1870"/>
        <v>#N/A</v>
      </c>
      <c r="OT332" s="7" t="str">
        <f t="shared" ca="1" si="1871"/>
        <v/>
      </c>
      <c r="OU332" s="7" t="str">
        <f t="shared" ca="1" si="1872"/>
        <v/>
      </c>
      <c r="OV332" t="str">
        <f t="shared" ca="1" si="1873"/>
        <v/>
      </c>
      <c r="OX332">
        <v>334</v>
      </c>
      <c r="OY332" s="7" t="s">
        <v>19</v>
      </c>
      <c r="OZ332" s="7" t="str">
        <f t="shared" ca="1" si="1874"/>
        <v/>
      </c>
      <c r="PA332" s="7" t="str">
        <f t="shared" ca="1" si="1875"/>
        <v/>
      </c>
      <c r="PB332" t="str">
        <f ca="1">IFERROR(VLOOKUP(OX332,$M$3:$AK$568,6,FALSE),"")</f>
        <v/>
      </c>
      <c r="PC332" t="str">
        <f ca="1">IFERROR(VLOOKUP(OX332,$M$3:$AK$568,7,FALSE),"")</f>
        <v/>
      </c>
      <c r="PD332" s="7" t="str">
        <f ca="1">IFERROR(VLOOKUP(OX332,$M$3:$AK$568,25,FALSE),"")</f>
        <v/>
      </c>
      <c r="PF332">
        <v>334</v>
      </c>
      <c r="PG332" s="7" t="s">
        <v>19</v>
      </c>
      <c r="PH332" t="e">
        <f t="shared" ca="1" si="1876"/>
        <v>#N/A</v>
      </c>
      <c r="PI332" s="7" t="str">
        <f t="shared" ca="1" si="1877"/>
        <v/>
      </c>
      <c r="PJ332" s="7" t="str">
        <f t="shared" ca="1" si="1878"/>
        <v/>
      </c>
      <c r="PK332" t="str">
        <f t="shared" ca="1" si="1879"/>
        <v/>
      </c>
      <c r="PM332">
        <v>334</v>
      </c>
      <c r="PN332" s="7" t="s">
        <v>19</v>
      </c>
      <c r="PO332" s="202" t="str">
        <f t="shared" ca="1" si="1880"/>
        <v/>
      </c>
      <c r="PP332" s="7" t="str">
        <f t="shared" ca="1" si="1881"/>
        <v/>
      </c>
      <c r="PQ332" t="str">
        <f ca="1">IFERROR(VLOOKUP(PM332,$G$325:$R$409,12,FALSE),"")</f>
        <v/>
      </c>
      <c r="PR332" t="e">
        <f ca="1">VLOOKUP(PM332,$G$324:$Q$409,11,FALSE)</f>
        <v>#N/A</v>
      </c>
      <c r="PS332" s="7" t="str">
        <f ca="1">VLOOKUP(PQ332,$R$325:$Y$409,8,FALSE)</f>
        <v>- -</v>
      </c>
      <c r="PT332" s="7">
        <f ca="1">ReSt</f>
        <v>-4</v>
      </c>
      <c r="PU332" s="7" t="e">
        <f t="shared" ca="1" si="1882"/>
        <v>#N/A</v>
      </c>
      <c r="PV332" s="7" t="e">
        <f t="shared" ca="1" si="1883"/>
        <v>#N/A</v>
      </c>
      <c r="PW332" s="7" t="str">
        <f ca="1">VLOOKUP(PQ332,$R$325:$AK$409,8,FALSE)</f>
        <v>- -</v>
      </c>
      <c r="PX332" s="7"/>
      <c r="PY332">
        <v>334</v>
      </c>
      <c r="PZ332" s="7" t="s">
        <v>19</v>
      </c>
      <c r="QA332" t="str">
        <f t="shared" ca="1" si="1884"/>
        <v/>
      </c>
      <c r="QB332" s="7" t="str">
        <f t="shared" ca="1" si="1885"/>
        <v/>
      </c>
      <c r="QC332" s="7" t="str">
        <f t="shared" ca="1" si="1886"/>
        <v/>
      </c>
      <c r="QD332" t="str">
        <f t="shared" ca="1" si="1887"/>
        <v/>
      </c>
      <c r="QF332">
        <v>334</v>
      </c>
      <c r="QG332" s="7" t="s">
        <v>19</v>
      </c>
      <c r="QH332" s="7" t="str">
        <f t="shared" ca="1" si="1888"/>
        <v/>
      </c>
      <c r="QI332" s="7" t="e">
        <f t="shared" ca="1" si="1889"/>
        <v>#VALUE!</v>
      </c>
      <c r="QJ332" t="e">
        <f t="shared" ca="1" si="1890"/>
        <v>#N/A</v>
      </c>
      <c r="QK332" s="7" t="e">
        <f t="shared" ca="1" si="1891"/>
        <v>#N/A</v>
      </c>
      <c r="QM332">
        <v>334</v>
      </c>
      <c r="QN332" s="7" t="s">
        <v>19</v>
      </c>
      <c r="QO332" t="str">
        <f t="shared" ca="1" si="1892"/>
        <v/>
      </c>
      <c r="QP332" s="7" t="str">
        <f t="shared" ca="1" si="1893"/>
        <v/>
      </c>
      <c r="QQ332" t="str">
        <f t="shared" ca="1" si="1894"/>
        <v/>
      </c>
    </row>
    <row r="333" spans="1:459" x14ac:dyDescent="0.25">
      <c r="A333" s="240" t="str">
        <f>IF('Character Sheet'!$B$4="Creature","N","Y")</f>
        <v>Y</v>
      </c>
      <c r="C333" s="75"/>
      <c r="D333" s="76"/>
      <c r="F333" s="75">
        <v>9</v>
      </c>
      <c r="G333" s="76">
        <f t="shared" ca="1" si="1902"/>
        <v>0</v>
      </c>
      <c r="I333" s="75" t="s">
        <v>1812</v>
      </c>
      <c r="J333" s="85"/>
      <c r="K333" s="85">
        <f t="shared" ca="1" si="1903"/>
        <v>7</v>
      </c>
      <c r="L333" s="85">
        <f t="shared" ca="1" si="1904"/>
        <v>7</v>
      </c>
      <c r="M333" s="70">
        <f t="shared" ca="1" si="1905"/>
        <v>18</v>
      </c>
      <c r="O333" s="222" t="str">
        <f t="shared" ca="1" si="1906"/>
        <v>- -</v>
      </c>
      <c r="Q333" s="7" t="s">
        <v>1755</v>
      </c>
      <c r="R333" s="9" t="str">
        <f ca="1">IFERROR(VLOOKUP(F333,INDIRECT(Calculations!$D$98),2,FALSE),"")</f>
        <v/>
      </c>
      <c r="S333" s="9" t="str">
        <f t="shared" ca="1" si="1907"/>
        <v/>
      </c>
      <c r="T333" s="61" t="str">
        <f ca="1">SUBSTITUTE(IFERROR(IFERROR(VLOOKUP(R333,'[1]Skill Statistics'!$A$3:$C$513,2,FALSE),VLOOKUP(Q333,'[1]Skill Statistics'!$A$3:$C$513,2,FALSE)),T332),"R*","ReSt")</f>
        <v>ReSt/ReSt</v>
      </c>
      <c r="U333" s="61" t="str">
        <f ca="1">IFERROR(IFERROR(VLOOKUP(R333,'[1]Skill Statistics'!$A$3:$C$513,3,FALSE),VLOOKUP(Q333,'[1]Skill Statistics'!$A$3:$C$513,3,FALSE)),U332)</f>
        <v>Me</v>
      </c>
      <c r="V333" s="61" t="str">
        <f ca="1">IF(R333="","- -",IF(ISNUMBER(SEARCH("Category",R333)),"- -",IFERROR(IFERROR(VLOOKUP(Q333,[1]Professions!$A$4:$AM$288,MATCH(Profession,[1]Professions!$A$1:$AM$1,0),FALSE),VLOOKUP(Q333,Calculations!$B$91:$I$95,8,FALSE)),"- -")))</f>
        <v>- -</v>
      </c>
      <c r="W333" s="60" t="str">
        <f t="shared" ca="1" si="1908"/>
        <v>- -</v>
      </c>
      <c r="X333" s="7" t="str">
        <f ca="1">IFERROR(VLOOKUP(R333,$BS$6:$NR$519,MATCH(ActualLevel,$BS$3:$NR$3,0),FALSE),"- -")</f>
        <v>- -</v>
      </c>
      <c r="Y333" s="7" t="str">
        <f t="shared" ca="1" si="1909"/>
        <v>- -</v>
      </c>
      <c r="Z333" s="7" t="str">
        <f ca="1">IFERROR(VLOOKUP(Y333,Charts!$BQ$2:$BR$52,2,FALSE),"- -")</f>
        <v>- -</v>
      </c>
      <c r="AA333" s="7">
        <f t="shared" ca="1" si="1910"/>
        <v>-1</v>
      </c>
      <c r="AB333" s="7" t="str">
        <f t="shared" ca="1" si="1911"/>
        <v>- -</v>
      </c>
      <c r="AC333" s="7"/>
      <c r="AD333" s="7"/>
      <c r="AE333" s="7"/>
      <c r="AF333" s="7"/>
      <c r="AG333" s="7"/>
      <c r="AH333" s="90"/>
      <c r="AI333" s="7"/>
      <c r="AJ333" s="7"/>
      <c r="AK333" s="7">
        <f t="shared" ca="1" si="1912"/>
        <v>-1</v>
      </c>
      <c r="AL333" s="7"/>
      <c r="AM333" s="69">
        <f>IFERROR(VLOOKUP(Q333,'[1]Skill Statistics'!$A$3:$AN$513,MATCH(Profession,'[1]Skill Statistics'!$A$2:$AN$2,0),FALSE),0)</f>
        <v>0</v>
      </c>
      <c r="AN333" s="85">
        <f>IFERROR(VLOOKUP(Q333,'[1]Skill Statistics'!$A$3:$BK$513,MATCH(Archetype,'[1]Skill Statistics'!$A$2:$BK$2,0),FALSE),0)</f>
        <v>0</v>
      </c>
      <c r="AO333" s="85">
        <f>IFERROR(VLOOKUP(Q333,'[1]Skill Statistics'!$A$3:$BB$513,MATCH(Race,'[1]Skill Statistics'!$A$2:$BB$2,0),FALSE),0)</f>
        <v>0</v>
      </c>
      <c r="AP333" s="85">
        <f t="shared" ca="1" si="1811"/>
        <v>-0.1</v>
      </c>
      <c r="AQ333" s="70"/>
      <c r="AS333" s="69">
        <f>IFERROR(VLOOKUP(Q333,'[1]Professional Skills'!$A$4:$AM$288,MATCH(Profession,'[1]Professional Skills'!$A$3:$AM$3,0),FALSE),"- -")</f>
        <v>0</v>
      </c>
      <c r="AT333" t="s">
        <v>1812</v>
      </c>
      <c r="AU333" s="7" t="str">
        <f t="shared" si="1913"/>
        <v/>
      </c>
      <c r="AV333" s="7">
        <f t="shared" ca="1" si="1914"/>
        <v>0</v>
      </c>
      <c r="AW333" t="str">
        <f t="shared" si="1898"/>
        <v/>
      </c>
      <c r="AX333" t="str">
        <f>IFERROR(_xlfn.RANK.EQ(AW333,$AW$5:$AW$568),"")</f>
        <v/>
      </c>
      <c r="AY333">
        <f t="shared" si="1915"/>
        <v>0</v>
      </c>
      <c r="AZ333" s="70" t="str">
        <f t="shared" si="1916"/>
        <v/>
      </c>
      <c r="BB333" s="69" t="str">
        <f>IFERROR(IF(Q333="Language",VLOOKUP(R333,[1]Cultures!$B$4:$N$218,MATCH(Culture,[1]Cultures!$B$3:$N$3,0),FALSE),VLOOKUP(Q333,[1]Cultures!$B$4:$O$212,MATCH(Culture,[1]Cultures!$B$3:$O$3,0),FALSE)),"- -")</f>
        <v>- -</v>
      </c>
      <c r="BC333" t="s">
        <v>1812</v>
      </c>
      <c r="BD333">
        <f t="shared" ca="1" si="1917"/>
        <v>0.65824028641339227</v>
      </c>
      <c r="BE333">
        <f t="shared" ca="1" si="1900"/>
        <v>0.55824028641339229</v>
      </c>
      <c r="BH333">
        <f t="shared" ca="1" si="1896"/>
        <v>5</v>
      </c>
      <c r="BI333" s="7">
        <f t="shared" ca="1" si="1918"/>
        <v>0</v>
      </c>
      <c r="BK333" s="7"/>
      <c r="BL333" s="70" t="str">
        <f t="shared" ca="1" si="1919"/>
        <v>- -</v>
      </c>
      <c r="BN333" s="69" t="str">
        <f ca="1">IFERROR(VLOOKUP(V333,Charts!$BT$2:$BV$14,3,FALSE),"- -")</f>
        <v>- -</v>
      </c>
      <c r="BO333" s="85" t="str">
        <f t="shared" ca="1" si="1812"/>
        <v>- -</v>
      </c>
      <c r="BP333" s="70" t="str">
        <f t="shared" ca="1" si="1901"/>
        <v>- -</v>
      </c>
      <c r="BR333" s="7">
        <v>332</v>
      </c>
      <c r="BS333" s="9" t="str">
        <f ca="1">VLOOKUP(BR333,$O$3:$R$568,4,FALSE)</f>
        <v>Cooper</v>
      </c>
      <c r="BT333" s="7" t="str">
        <f ca="1">VLOOKUP(BS333,$R$3:$V$568,5,FALSE)</f>
        <v>2 / 4</v>
      </c>
      <c r="BU333" s="7">
        <f ca="1">VLOOKUP(BT333,Charts!$BT$2:$BV$14,3,FALSE)</f>
        <v>0.76923076923076927</v>
      </c>
      <c r="BV333" s="7" t="str">
        <f t="shared" ca="1" si="1604"/>
        <v>2</v>
      </c>
      <c r="BW333" s="7" t="str">
        <f t="shared" ca="1" si="1605"/>
        <v>4</v>
      </c>
      <c r="BY333" s="7">
        <f t="shared" ca="1" si="1606"/>
        <v>0.7038142811776239</v>
      </c>
      <c r="BZ333" s="7">
        <f t="shared" ca="1" si="1607"/>
        <v>6.5416488053145372E-2</v>
      </c>
      <c r="CA333" s="7">
        <f t="shared" ca="1" si="1608"/>
        <v>1</v>
      </c>
      <c r="CB333" s="7" t="str">
        <f t="shared" ca="1" si="1609"/>
        <v>2</v>
      </c>
      <c r="CC333" s="7" t="str">
        <f ca="1">IFERROR(IF(CC332+CB333&gt;CD$4,CC332,CC332+CB333),"")</f>
        <v/>
      </c>
      <c r="CD333" s="7">
        <f t="shared" ca="1" si="1813"/>
        <v>0</v>
      </c>
      <c r="CE333" s="7">
        <f t="shared" ca="1" si="1610"/>
        <v>0.84408548505231429</v>
      </c>
      <c r="CF333" s="7">
        <f t="shared" ca="1" si="1611"/>
        <v>-7.4854715821545015E-2</v>
      </c>
      <c r="CG333" s="7">
        <f t="shared" ca="1" si="1612"/>
        <v>0</v>
      </c>
      <c r="CH333" s="7">
        <f t="shared" ca="1" si="1613"/>
        <v>0</v>
      </c>
      <c r="CI333" s="7" t="str">
        <f ca="1">IFERROR(IF(CI332+CH333&gt;CJ$4,CI332,CI332+CH333),"")</f>
        <v/>
      </c>
      <c r="CJ333" s="7">
        <f t="shared" ca="1" si="1814"/>
        <v>0</v>
      </c>
      <c r="CK333" s="7">
        <f t="shared" ca="1" si="1614"/>
        <v>0.5763468429885783</v>
      </c>
      <c r="CL333" s="7">
        <f t="shared" ca="1" si="1615"/>
        <v>0.19288392624219097</v>
      </c>
      <c r="CM333" s="7">
        <f t="shared" ca="1" si="1616"/>
        <v>1</v>
      </c>
      <c r="CN333" s="7" t="str">
        <f t="shared" ca="1" si="1617"/>
        <v>2</v>
      </c>
      <c r="CO333" s="7" t="str">
        <f ca="1">IFERROR(IF(CO332+CN333&gt;CP$4,CO332,CO332+CN333),"")</f>
        <v/>
      </c>
      <c r="CP333" s="7">
        <f t="shared" ca="1" si="1815"/>
        <v>0</v>
      </c>
      <c r="CQ333" s="7">
        <f t="shared" ca="1" si="1618"/>
        <v>0.55156702629004917</v>
      </c>
      <c r="CR333" s="7">
        <f t="shared" ca="1" si="1619"/>
        <v>0.21766374294072011</v>
      </c>
      <c r="CS333" s="7">
        <f t="shared" ca="1" si="1620"/>
        <v>1</v>
      </c>
      <c r="CT333" s="7" t="str">
        <f t="shared" ca="1" si="1621"/>
        <v>2</v>
      </c>
      <c r="CU333" s="7" t="str">
        <f ca="1">IFERROR(IF(CU332+CT333&gt;CV$4,CU332,CU332+CT333),"")</f>
        <v/>
      </c>
      <c r="CV333" s="7">
        <f t="shared" ca="1" si="1816"/>
        <v>0</v>
      </c>
      <c r="CW333" s="7">
        <f t="shared" ca="1" si="1622"/>
        <v>0.61779935021006394</v>
      </c>
      <c r="CX333" s="7">
        <f t="shared" ca="1" si="1623"/>
        <v>0.15143141902070534</v>
      </c>
      <c r="CY333" s="7">
        <f t="shared" ca="1" si="1624"/>
        <v>1</v>
      </c>
      <c r="CZ333" s="7" t="str">
        <f t="shared" ca="1" si="1625"/>
        <v>2</v>
      </c>
      <c r="DA333" s="7" t="str">
        <f ca="1">IFERROR(IF(DA332+CZ333&gt;DB$4,DA332,DA332+CZ333),"")</f>
        <v/>
      </c>
      <c r="DB333" s="7">
        <f t="shared" ca="1" si="1817"/>
        <v>0</v>
      </c>
      <c r="DC333" s="7">
        <f t="shared" ca="1" si="1626"/>
        <v>0.56910865382888365</v>
      </c>
      <c r="DD333" s="7">
        <f t="shared" ca="1" si="1627"/>
        <v>0.20012211540188563</v>
      </c>
      <c r="DE333" s="7">
        <f t="shared" ca="1" si="1628"/>
        <v>1</v>
      </c>
      <c r="DF333" s="7" t="str">
        <f t="shared" ca="1" si="1629"/>
        <v>2</v>
      </c>
      <c r="DG333" s="7" t="str">
        <f ca="1">IFERROR(IF(DG332+DF333&gt;DH$4,DG332,DG332+DF333),"")</f>
        <v/>
      </c>
      <c r="DH333" s="7">
        <f t="shared" ca="1" si="1818"/>
        <v>0</v>
      </c>
      <c r="DI333" s="7">
        <f t="shared" ca="1" si="1630"/>
        <v>0.40458830433020199</v>
      </c>
      <c r="DJ333" s="7">
        <f t="shared" ca="1" si="1631"/>
        <v>0.36464246490056729</v>
      </c>
      <c r="DK333" s="7">
        <f t="shared" ca="1" si="1632"/>
        <v>1</v>
      </c>
      <c r="DL333" s="7" t="str">
        <f t="shared" ca="1" si="1633"/>
        <v>2</v>
      </c>
      <c r="DM333" s="7" t="str">
        <f ca="1">IFERROR(IF(DM332+DL333&gt;DN$4,DM332,DM332+DL333),"")</f>
        <v/>
      </c>
      <c r="DN333" s="7">
        <f t="shared" ca="1" si="1819"/>
        <v>0</v>
      </c>
      <c r="DO333" s="7">
        <f t="shared" ca="1" si="1634"/>
        <v>0.16377106325618651</v>
      </c>
      <c r="DP333" s="7">
        <f t="shared" ca="1" si="1635"/>
        <v>0.60545970597458276</v>
      </c>
      <c r="DQ333" s="7">
        <f t="shared" ca="1" si="1636"/>
        <v>1</v>
      </c>
      <c r="DR333" s="7" t="str">
        <f t="shared" ca="1" si="1637"/>
        <v>2</v>
      </c>
      <c r="DS333" s="7" t="str">
        <f ca="1">IFERROR(IF(DS332+DR333&gt;DT$4,DS332,DS332+DR333),"")</f>
        <v/>
      </c>
      <c r="DT333" s="7">
        <f t="shared" ca="1" si="1820"/>
        <v>0</v>
      </c>
      <c r="DU333" s="7">
        <f t="shared" ca="1" si="1638"/>
        <v>0.57430513969545038</v>
      </c>
      <c r="DV333" s="7">
        <f t="shared" ca="1" si="1639"/>
        <v>0.19492562953531889</v>
      </c>
      <c r="DW333" s="7">
        <f t="shared" ca="1" si="1640"/>
        <v>1</v>
      </c>
      <c r="DX333" s="7" t="str">
        <f t="shared" ca="1" si="1641"/>
        <v>2</v>
      </c>
      <c r="DY333" s="7" t="str">
        <f ca="1">IFERROR(IF(DY332+DX333&gt;DZ$4,DY332,DY332+DX333),"")</f>
        <v/>
      </c>
      <c r="DZ333" s="7">
        <f t="shared" ca="1" si="1821"/>
        <v>0</v>
      </c>
      <c r="EA333" s="7">
        <f t="shared" ca="1" si="1642"/>
        <v>0.55052993043702325</v>
      </c>
      <c r="EB333" s="7">
        <f t="shared" ca="1" si="1643"/>
        <v>0.21870083879374602</v>
      </c>
      <c r="EC333" s="7">
        <f t="shared" ca="1" si="1644"/>
        <v>1</v>
      </c>
      <c r="ED333" s="7" t="str">
        <f t="shared" ca="1" si="1645"/>
        <v>2</v>
      </c>
      <c r="EE333" s="7" t="str">
        <f ca="1">IFERROR(IF(EE332+ED333&gt;EF$4,EE332,EE332+ED333),"")</f>
        <v/>
      </c>
      <c r="EF333" s="7">
        <f t="shared" ca="1" si="1822"/>
        <v>0</v>
      </c>
      <c r="EG333" s="7">
        <f t="shared" ca="1" si="1646"/>
        <v>0.38413315495806888</v>
      </c>
      <c r="EH333" s="7">
        <f t="shared" ca="1" si="1647"/>
        <v>0.38509761427270039</v>
      </c>
      <c r="EI333" s="7">
        <f t="shared" ca="1" si="1648"/>
        <v>1</v>
      </c>
      <c r="EJ333" s="7" t="str">
        <f t="shared" ca="1" si="1649"/>
        <v>2</v>
      </c>
      <c r="EK333" s="7" t="str">
        <f ca="1">IFERROR(IF(EK332+EJ333&gt;EL$4,EK332,EK332+EJ333),"")</f>
        <v/>
      </c>
      <c r="EL333" s="7">
        <f t="shared" ca="1" si="1823"/>
        <v>0</v>
      </c>
      <c r="EM333" s="7">
        <f t="shared" ca="1" si="1650"/>
        <v>0.45733757711904688</v>
      </c>
      <c r="EN333" s="7">
        <f t="shared" ca="1" si="1651"/>
        <v>0.31189319211172239</v>
      </c>
      <c r="EO333" s="7">
        <f t="shared" ca="1" si="1652"/>
        <v>1</v>
      </c>
      <c r="EP333" s="7" t="str">
        <f t="shared" ca="1" si="1653"/>
        <v>2</v>
      </c>
      <c r="EQ333" s="7" t="str">
        <f ca="1">IFERROR(IF(EQ332+EP333&gt;ER$4,EQ332,EQ332+EP333),"")</f>
        <v/>
      </c>
      <c r="ER333" s="7">
        <f t="shared" ca="1" si="1824"/>
        <v>0</v>
      </c>
      <c r="ES333" s="7">
        <f t="shared" ca="1" si="1654"/>
        <v>0.18933563090974548</v>
      </c>
      <c r="ET333" s="7">
        <f t="shared" ca="1" si="1655"/>
        <v>0.5798951383210238</v>
      </c>
      <c r="EU333" s="7">
        <f t="shared" ca="1" si="1656"/>
        <v>1</v>
      </c>
      <c r="EV333" s="7" t="str">
        <f t="shared" ca="1" si="1657"/>
        <v>2</v>
      </c>
      <c r="EW333" s="7" t="str">
        <f ca="1">IFERROR(IF(EW332+EV333&gt;EX$4,EW332,EW332+EV333),"")</f>
        <v/>
      </c>
      <c r="EX333" s="7">
        <f t="shared" ca="1" si="1825"/>
        <v>0</v>
      </c>
      <c r="EY333" s="7">
        <f t="shared" ca="1" si="1658"/>
        <v>0.62288459678445696</v>
      </c>
      <c r="EZ333" s="7">
        <f t="shared" ca="1" si="1659"/>
        <v>0.14634617244631232</v>
      </c>
      <c r="FA333" s="7">
        <f t="shared" ca="1" si="1660"/>
        <v>1</v>
      </c>
      <c r="FB333" s="7" t="str">
        <f t="shared" ca="1" si="1661"/>
        <v>2</v>
      </c>
      <c r="FC333" s="7" t="str">
        <f ca="1">IFERROR(IF(FC332+FB333&gt;FD$4,FC332,FC332+FB333),"")</f>
        <v/>
      </c>
      <c r="FD333" s="7">
        <f t="shared" ca="1" si="1826"/>
        <v>0</v>
      </c>
      <c r="FE333" s="7">
        <f t="shared" ca="1" si="1662"/>
        <v>0.9085644065305436</v>
      </c>
      <c r="FF333" s="7">
        <f t="shared" ca="1" si="1663"/>
        <v>-0.13933363729977433</v>
      </c>
      <c r="FG333" s="7">
        <f t="shared" ca="1" si="1664"/>
        <v>0</v>
      </c>
      <c r="FH333" s="7">
        <f t="shared" ca="1" si="1665"/>
        <v>0</v>
      </c>
      <c r="FI333" s="7" t="str">
        <f ca="1">IFERROR(IF(FI332+FH333&gt;FJ$4,FI332,FI332+FH333),"")</f>
        <v/>
      </c>
      <c r="FJ333" s="7">
        <f t="shared" ca="1" si="1827"/>
        <v>0</v>
      </c>
      <c r="FK333" s="7">
        <f t="shared" ca="1" si="1666"/>
        <v>0.30889021554908136</v>
      </c>
      <c r="FL333" s="7">
        <f t="shared" ca="1" si="1667"/>
        <v>0.46034055368168791</v>
      </c>
      <c r="FM333" s="7">
        <f t="shared" ca="1" si="1668"/>
        <v>1</v>
      </c>
      <c r="FN333" s="7" t="str">
        <f t="shared" ca="1" si="1669"/>
        <v>2</v>
      </c>
      <c r="FO333" s="7" t="str">
        <f ca="1">IFERROR(IF(FO332+FN333&gt;FP$4,FO332,FO332+FN333),"")</f>
        <v/>
      </c>
      <c r="FP333" s="7">
        <f t="shared" ca="1" si="1828"/>
        <v>0</v>
      </c>
      <c r="FQ333" s="7">
        <f t="shared" ca="1" si="1670"/>
        <v>3.5549960681095949E-2</v>
      </c>
      <c r="FR333" s="7">
        <f t="shared" ca="1" si="1671"/>
        <v>0.73368080854967332</v>
      </c>
      <c r="FS333" s="7">
        <f t="shared" ca="1" si="1672"/>
        <v>1</v>
      </c>
      <c r="FT333" s="7" t="str">
        <f t="shared" ca="1" si="1673"/>
        <v>2</v>
      </c>
      <c r="FU333" s="7" t="str">
        <f ca="1">IFERROR(IF(FU332+FT333&gt;FV$4,FU332,FU332+FT333),"")</f>
        <v/>
      </c>
      <c r="FV333" s="7">
        <f t="shared" ca="1" si="1829"/>
        <v>0</v>
      </c>
      <c r="FW333" s="7">
        <f t="shared" ca="1" si="1674"/>
        <v>0.82752478650523997</v>
      </c>
      <c r="FX333" s="7">
        <f t="shared" ca="1" si="1675"/>
        <v>-5.82940172744707E-2</v>
      </c>
      <c r="FY333" s="7">
        <f t="shared" ca="1" si="1676"/>
        <v>0</v>
      </c>
      <c r="FZ333" s="7">
        <f t="shared" ca="1" si="1677"/>
        <v>0</v>
      </c>
      <c r="GA333" s="7" t="str">
        <f ca="1">IFERROR(IF(GA332+FZ333&gt;GB$4,GA332,GA332+FZ333),"")</f>
        <v/>
      </c>
      <c r="GB333" s="7">
        <f t="shared" ca="1" si="1830"/>
        <v>0</v>
      </c>
      <c r="GC333" s="7">
        <f t="shared" ca="1" si="1678"/>
        <v>0.89795520713845123</v>
      </c>
      <c r="GD333" s="7">
        <f t="shared" ca="1" si="1679"/>
        <v>-0.12872443790768195</v>
      </c>
      <c r="GE333" s="7">
        <f t="shared" ca="1" si="1680"/>
        <v>0</v>
      </c>
      <c r="GF333" s="7">
        <f t="shared" ca="1" si="1681"/>
        <v>0</v>
      </c>
      <c r="GG333" s="7" t="str">
        <f ca="1">IFERROR(IF(GG332+GF333&gt;GH$4,GG332,GG332+GF333),"")</f>
        <v/>
      </c>
      <c r="GH333" s="7">
        <f t="shared" ca="1" si="1831"/>
        <v>0</v>
      </c>
      <c r="GI333" s="7">
        <f t="shared" ca="1" si="1682"/>
        <v>0.31315990406976757</v>
      </c>
      <c r="GJ333" s="7">
        <f t="shared" ca="1" si="1683"/>
        <v>0.4560708651610017</v>
      </c>
      <c r="GK333" s="7">
        <f t="shared" ca="1" si="1684"/>
        <v>1</v>
      </c>
      <c r="GL333" s="7" t="str">
        <f t="shared" ca="1" si="1685"/>
        <v>2</v>
      </c>
      <c r="GM333" s="7" t="str">
        <f ca="1">IFERROR(IF(GM332+GL333&gt;GN$4,GM332,GM332+GL333),"")</f>
        <v/>
      </c>
      <c r="GN333" s="7">
        <f t="shared" ca="1" si="1832"/>
        <v>0</v>
      </c>
      <c r="GO333" s="7">
        <f t="shared" ca="1" si="1686"/>
        <v>0.59557111618225678</v>
      </c>
      <c r="GP333" s="7">
        <f t="shared" ca="1" si="1687"/>
        <v>0.1736596530485125</v>
      </c>
      <c r="GQ333" s="7">
        <f t="shared" ca="1" si="1688"/>
        <v>1</v>
      </c>
      <c r="GR333" s="7" t="str">
        <f t="shared" ca="1" si="1689"/>
        <v>2</v>
      </c>
      <c r="GS333" s="7" t="str">
        <f ca="1">IFERROR(IF(GS332+GR333&gt;GT$4,GS332,GS332+GR333),"")</f>
        <v/>
      </c>
      <c r="GT333" s="7">
        <f t="shared" ca="1" si="1833"/>
        <v>0</v>
      </c>
      <c r="GU333" s="7">
        <f t="shared" ca="1" si="1690"/>
        <v>0.24557296767387526</v>
      </c>
      <c r="GV333" s="7">
        <f t="shared" ca="1" si="1691"/>
        <v>0.52365780155689401</v>
      </c>
      <c r="GW333" s="7">
        <f t="shared" ca="1" si="1692"/>
        <v>1</v>
      </c>
      <c r="GX333" s="7" t="str">
        <f t="shared" ca="1" si="1693"/>
        <v>2</v>
      </c>
      <c r="GY333" s="7" t="str">
        <f ca="1">IFERROR(IF(GY332+GX333&gt;GZ$4,GY332,GY332+GX333),"")</f>
        <v/>
      </c>
      <c r="GZ333" s="7">
        <f t="shared" ca="1" si="1834"/>
        <v>0</v>
      </c>
      <c r="HA333" s="7">
        <f t="shared" ca="1" si="1694"/>
        <v>0.83456739372853173</v>
      </c>
      <c r="HB333" s="7">
        <f t="shared" ca="1" si="1695"/>
        <v>-6.5336624497762452E-2</v>
      </c>
      <c r="HC333" s="7">
        <f t="shared" ca="1" si="1696"/>
        <v>0</v>
      </c>
      <c r="HD333" s="7">
        <f t="shared" ca="1" si="1697"/>
        <v>0</v>
      </c>
      <c r="HE333" s="7" t="str">
        <f ca="1">IFERROR(IF(HE332+HD333&gt;HF$4,HE332,HE332+HD333),"")</f>
        <v/>
      </c>
      <c r="HF333" s="7">
        <f t="shared" ca="1" si="1835"/>
        <v>0</v>
      </c>
      <c r="HG333" s="7">
        <f t="shared" ca="1" si="1698"/>
        <v>0.85957753528817749</v>
      </c>
      <c r="HH333" s="7">
        <f t="shared" ca="1" si="1699"/>
        <v>-9.0346766057408212E-2</v>
      </c>
      <c r="HI333" s="7">
        <f t="shared" ca="1" si="1700"/>
        <v>0</v>
      </c>
      <c r="HJ333" s="7">
        <f t="shared" ca="1" si="1701"/>
        <v>0</v>
      </c>
      <c r="HK333" s="7" t="str">
        <f ca="1">IFERROR(IF(HK332+HJ333&gt;HL$4,HK332,HK332+HJ333),"")</f>
        <v/>
      </c>
      <c r="HL333" s="7">
        <f t="shared" ca="1" si="1836"/>
        <v>0</v>
      </c>
      <c r="HM333" s="7">
        <f t="shared" ca="1" si="1702"/>
        <v>0.32927658356190626</v>
      </c>
      <c r="HN333" s="7">
        <f t="shared" ca="1" si="1703"/>
        <v>0.43995418566886302</v>
      </c>
      <c r="HO333" s="7">
        <f t="shared" ca="1" si="1704"/>
        <v>1</v>
      </c>
      <c r="HP333" s="7" t="str">
        <f t="shared" ca="1" si="1705"/>
        <v>2</v>
      </c>
      <c r="HQ333" s="7" t="str">
        <f ca="1">IFERROR(IF(HQ332+HP333&gt;HR$4,HQ332,HQ332+HP333),"")</f>
        <v/>
      </c>
      <c r="HR333" s="7">
        <f t="shared" ca="1" si="1837"/>
        <v>0</v>
      </c>
      <c r="HS333" s="7">
        <f t="shared" ca="1" si="1706"/>
        <v>0.99408397295300222</v>
      </c>
      <c r="HT333" s="7">
        <f t="shared" ca="1" si="1707"/>
        <v>-0.22485320372223294</v>
      </c>
      <c r="HU333" s="7">
        <f t="shared" ca="1" si="1708"/>
        <v>0</v>
      </c>
      <c r="HV333" s="7">
        <f t="shared" ca="1" si="1709"/>
        <v>0</v>
      </c>
      <c r="HW333" s="7" t="str">
        <f ca="1">IFERROR(IF(HW332+HV333&gt;HX$4,HW332,HW332+HV333),"")</f>
        <v/>
      </c>
      <c r="HX333" s="7">
        <f t="shared" ca="1" si="1838"/>
        <v>0</v>
      </c>
      <c r="HY333" s="7">
        <f t="shared" ca="1" si="1710"/>
        <v>0.82299097471517402</v>
      </c>
      <c r="HZ333" s="7">
        <f t="shared" ca="1" si="1711"/>
        <v>-5.3760205484404744E-2</v>
      </c>
      <c r="IA333" s="7">
        <f t="shared" ca="1" si="1712"/>
        <v>0</v>
      </c>
      <c r="IB333" s="7">
        <f t="shared" ca="1" si="1713"/>
        <v>0</v>
      </c>
      <c r="IC333" s="7" t="str">
        <f ca="1">IFERROR(IF(IC332+IB333&gt;ID$4,IC332,IC332+IB333),"")</f>
        <v/>
      </c>
      <c r="ID333" s="7">
        <f t="shared" ca="1" si="1839"/>
        <v>0</v>
      </c>
      <c r="IE333" s="7">
        <f t="shared" ca="1" si="1714"/>
        <v>0.15314340570779894</v>
      </c>
      <c r="IF333" s="7">
        <f t="shared" ca="1" si="1715"/>
        <v>0.61608736352297033</v>
      </c>
      <c r="IG333" s="7">
        <f t="shared" ca="1" si="1716"/>
        <v>1</v>
      </c>
      <c r="IH333" s="7" t="str">
        <f t="shared" ca="1" si="1717"/>
        <v>2</v>
      </c>
      <c r="II333" s="7" t="str">
        <f ca="1">IFERROR(IF(II332+IH333&gt;IJ$4,II332,II332+IH333),"")</f>
        <v/>
      </c>
      <c r="IJ333" s="7">
        <f t="shared" ca="1" si="1840"/>
        <v>0</v>
      </c>
      <c r="IK333" s="7">
        <f t="shared" ca="1" si="1718"/>
        <v>0.13958954430861914</v>
      </c>
      <c r="IL333" s="7">
        <f t="shared" ca="1" si="1719"/>
        <v>0.62964122492215013</v>
      </c>
      <c r="IM333" s="7">
        <f t="shared" ca="1" si="1720"/>
        <v>1</v>
      </c>
      <c r="IN333" s="7" t="str">
        <f t="shared" ca="1" si="1721"/>
        <v>2</v>
      </c>
      <c r="IO333" s="7" t="str">
        <f ca="1">IFERROR(IF(IO332+IN333&gt;IP$4,IO332,IO332+IN333),"")</f>
        <v/>
      </c>
      <c r="IP333" s="7">
        <f t="shared" ca="1" si="1841"/>
        <v>0</v>
      </c>
      <c r="IQ333" s="7">
        <f t="shared" ca="1" si="1722"/>
        <v>0.69727704351756037</v>
      </c>
      <c r="IR333" s="7">
        <f t="shared" ca="1" si="1723"/>
        <v>7.1953725713208905E-2</v>
      </c>
      <c r="IS333" s="7">
        <f t="shared" ca="1" si="1724"/>
        <v>1</v>
      </c>
      <c r="IT333" s="7" t="str">
        <f t="shared" ca="1" si="1725"/>
        <v>2</v>
      </c>
      <c r="IU333" s="7" t="str">
        <f ca="1">IFERROR(IF(IU332+IT333&gt;IV$4,IU332,IU332+IT333),"")</f>
        <v/>
      </c>
      <c r="IV333" s="7">
        <f t="shared" ca="1" si="1842"/>
        <v>0</v>
      </c>
      <c r="IW333" s="7">
        <f t="shared" ca="1" si="1726"/>
        <v>0.95146589041860485</v>
      </c>
      <c r="IX333" s="7">
        <f t="shared" ca="1" si="1727"/>
        <v>-0.18223512118783558</v>
      </c>
      <c r="IY333" s="7">
        <f t="shared" ca="1" si="1728"/>
        <v>0</v>
      </c>
      <c r="IZ333" s="7">
        <f t="shared" ca="1" si="1729"/>
        <v>0</v>
      </c>
      <c r="JA333" s="7" t="str">
        <f ca="1">IFERROR(IF(JA332+IZ333&gt;JB$4,JA332,JA332+IZ333),"")</f>
        <v/>
      </c>
      <c r="JB333" s="7">
        <f t="shared" ca="1" si="1843"/>
        <v>0</v>
      </c>
      <c r="JC333" s="7">
        <f t="shared" ca="1" si="1730"/>
        <v>0.28070609431477456</v>
      </c>
      <c r="JD333" s="7">
        <f t="shared" ca="1" si="1731"/>
        <v>0.48852467491599472</v>
      </c>
      <c r="JE333" s="7">
        <f t="shared" ca="1" si="1732"/>
        <v>1</v>
      </c>
      <c r="JF333" s="7" t="str">
        <f t="shared" ca="1" si="1733"/>
        <v>2</v>
      </c>
      <c r="JG333" s="7" t="str">
        <f ca="1">IFERROR(IF(JG332+JF333&gt;JH$4,JG332,JG332+JF333),"")</f>
        <v/>
      </c>
      <c r="JH333" s="7">
        <f t="shared" ca="1" si="1844"/>
        <v>0</v>
      </c>
      <c r="JI333" s="7">
        <f t="shared" ca="1" si="1734"/>
        <v>0.99799147286557044</v>
      </c>
      <c r="JJ333" s="7">
        <f t="shared" ca="1" si="1735"/>
        <v>-0.22876070363480117</v>
      </c>
      <c r="JK333" s="7">
        <f t="shared" ca="1" si="1736"/>
        <v>0</v>
      </c>
      <c r="JL333" s="7">
        <f t="shared" ca="1" si="1737"/>
        <v>0</v>
      </c>
      <c r="JM333" s="7" t="str">
        <f ca="1">IFERROR(IF(JM332+JL333&gt;JN$4,JM332,JM332+JL333),"")</f>
        <v/>
      </c>
      <c r="JN333" s="7">
        <f t="shared" ca="1" si="1845"/>
        <v>0</v>
      </c>
      <c r="JO333" s="7">
        <f t="shared" ca="1" si="1738"/>
        <v>0.2372043200760835</v>
      </c>
      <c r="JP333" s="7">
        <f t="shared" ca="1" si="1739"/>
        <v>0.53202644915468578</v>
      </c>
      <c r="JQ333" s="7">
        <f t="shared" ca="1" si="1740"/>
        <v>1</v>
      </c>
      <c r="JR333" s="7" t="str">
        <f t="shared" ca="1" si="1741"/>
        <v>2</v>
      </c>
      <c r="JS333" s="7" t="str">
        <f ca="1">IFERROR(IF(JS332+JR333&gt;JT$4,JS332,JS332+JR333),"")</f>
        <v/>
      </c>
      <c r="JT333" s="7">
        <f t="shared" ca="1" si="1846"/>
        <v>0</v>
      </c>
      <c r="JU333" s="7">
        <f t="shared" ca="1" si="1742"/>
        <v>0.2560151831862012</v>
      </c>
      <c r="JV333" s="7">
        <f t="shared" ca="1" si="1743"/>
        <v>0.51321558604456807</v>
      </c>
      <c r="JW333" s="7">
        <f t="shared" ca="1" si="1744"/>
        <v>1</v>
      </c>
      <c r="JX333" s="7" t="str">
        <f t="shared" ca="1" si="1745"/>
        <v>2</v>
      </c>
      <c r="JY333" s="7" t="str">
        <f ca="1">IFERROR(IF(JY332+JX333&gt;JZ$4,JY332,JY332+JX333),"")</f>
        <v/>
      </c>
      <c r="JZ333" s="7">
        <f t="shared" ca="1" si="1847"/>
        <v>0</v>
      </c>
      <c r="KA333" s="7">
        <f t="shared" ca="1" si="1746"/>
        <v>0.30332904178198949</v>
      </c>
      <c r="KB333" s="7">
        <f t="shared" ca="1" si="1747"/>
        <v>0.46590172744877978</v>
      </c>
      <c r="KC333" s="7">
        <f t="shared" ca="1" si="1748"/>
        <v>1</v>
      </c>
      <c r="KD333" s="7" t="str">
        <f t="shared" ca="1" si="1749"/>
        <v>2</v>
      </c>
      <c r="KE333" s="7" t="str">
        <f ca="1">IFERROR(IF(KE332+KD333&gt;KF$4,KE332,KE332+KD333),"")</f>
        <v/>
      </c>
      <c r="KF333" s="7">
        <f t="shared" ca="1" si="1848"/>
        <v>0</v>
      </c>
      <c r="KG333" s="7">
        <f t="shared" ca="1" si="1750"/>
        <v>0.64652260470595735</v>
      </c>
      <c r="KH333" s="7">
        <f t="shared" ca="1" si="1751"/>
        <v>0.12270816452481192</v>
      </c>
      <c r="KI333" s="7">
        <f t="shared" ca="1" si="1752"/>
        <v>1</v>
      </c>
      <c r="KJ333" s="7" t="str">
        <f t="shared" ca="1" si="1753"/>
        <v>2</v>
      </c>
      <c r="KK333" s="7" t="str">
        <f ca="1">IFERROR(IF(KK332+KJ333&gt;KL$4,KK332,KK332+KJ333),"")</f>
        <v/>
      </c>
      <c r="KL333" s="7">
        <f t="shared" ca="1" si="1849"/>
        <v>0</v>
      </c>
      <c r="KM333" s="7">
        <f t="shared" ca="1" si="1754"/>
        <v>5.4647085962339359E-2</v>
      </c>
      <c r="KN333" s="7">
        <f t="shared" ca="1" si="1755"/>
        <v>0.71458368326842991</v>
      </c>
      <c r="KO333" s="7">
        <f t="shared" ca="1" si="1756"/>
        <v>1</v>
      </c>
      <c r="KP333" s="7" t="str">
        <f t="shared" ca="1" si="1757"/>
        <v>2</v>
      </c>
      <c r="KQ333" s="7" t="str">
        <f ca="1">IFERROR(IF(KQ332+KP333&gt;KR$4,KQ332,KQ332+KP333),"")</f>
        <v/>
      </c>
      <c r="KR333" s="7">
        <f t="shared" ca="1" si="1850"/>
        <v>0</v>
      </c>
      <c r="KS333" s="7">
        <f t="shared" ca="1" si="1758"/>
        <v>0.43942339949951803</v>
      </c>
      <c r="KT333" s="7">
        <f t="shared" ca="1" si="1759"/>
        <v>0.32980736973125124</v>
      </c>
      <c r="KU333" s="7">
        <f t="shared" ca="1" si="1760"/>
        <v>1</v>
      </c>
      <c r="KV333" s="7" t="str">
        <f t="shared" ca="1" si="1761"/>
        <v>2</v>
      </c>
      <c r="KW333" s="7" t="str">
        <f ca="1">IFERROR(IF(KW332+KV333&gt;KX$4,KW332,KW332+KV333),"")</f>
        <v/>
      </c>
      <c r="KX333" s="7">
        <f t="shared" ca="1" si="1851"/>
        <v>0</v>
      </c>
      <c r="KY333" s="7">
        <f t="shared" ca="1" si="1762"/>
        <v>0.28584662303776465</v>
      </c>
      <c r="KZ333" s="7">
        <f t="shared" ca="1" si="1763"/>
        <v>0.48338414619300463</v>
      </c>
      <c r="LA333" s="7">
        <f t="shared" ca="1" si="1764"/>
        <v>1</v>
      </c>
      <c r="LB333" s="7" t="str">
        <f t="shared" ca="1" si="1765"/>
        <v>2</v>
      </c>
      <c r="LC333" s="7" t="str">
        <f ca="1">IFERROR(IF(LC332+LB333&gt;LD$4,LC332,LC332+LB333),"")</f>
        <v/>
      </c>
      <c r="LD333" s="7">
        <f t="shared" ca="1" si="1852"/>
        <v>0</v>
      </c>
      <c r="LE333" s="7">
        <f t="shared" ca="1" si="1766"/>
        <v>0.26793714871815222</v>
      </c>
      <c r="LF333" s="7">
        <f t="shared" ca="1" si="1767"/>
        <v>0.50129362051261706</v>
      </c>
      <c r="LG333" s="7">
        <f t="shared" ca="1" si="1768"/>
        <v>1</v>
      </c>
      <c r="LH333" s="7" t="str">
        <f t="shared" ca="1" si="1769"/>
        <v>2</v>
      </c>
      <c r="LI333" s="7" t="str">
        <f ca="1">IFERROR(IF(LI332+LH333&gt;LJ$4,LI332,LI332+LH333),"")</f>
        <v/>
      </c>
      <c r="LJ333" s="7">
        <f t="shared" ca="1" si="1853"/>
        <v>0</v>
      </c>
      <c r="LK333" s="7">
        <f t="shared" ca="1" si="1770"/>
        <v>8.3502890739331259E-2</v>
      </c>
      <c r="LL333" s="7">
        <f t="shared" ca="1" si="1771"/>
        <v>0.68572787849143801</v>
      </c>
      <c r="LM333" s="7">
        <f t="shared" ca="1" si="1772"/>
        <v>1</v>
      </c>
      <c r="LN333" s="7" t="str">
        <f t="shared" ca="1" si="1773"/>
        <v>2</v>
      </c>
      <c r="LO333" s="7" t="str">
        <f ca="1">IFERROR(IF(LO332+LN333&gt;LP$4,LO332,LO332+LN333),"")</f>
        <v/>
      </c>
      <c r="LP333" s="7">
        <f t="shared" ca="1" si="1854"/>
        <v>0</v>
      </c>
      <c r="LQ333" s="7">
        <f t="shared" ca="1" si="1774"/>
        <v>5.2308556691266439E-2</v>
      </c>
      <c r="LR333" s="7">
        <f t="shared" ca="1" si="1775"/>
        <v>0.71692221253950283</v>
      </c>
      <c r="LS333" s="7">
        <f t="shared" ca="1" si="1776"/>
        <v>1</v>
      </c>
      <c r="LT333" s="7" t="str">
        <f t="shared" ca="1" si="1777"/>
        <v>2</v>
      </c>
      <c r="LU333" s="7" t="str">
        <f ca="1">IFERROR(IF(LU332+LT333&gt;LV$4,LU332,LU332+LT333),"")</f>
        <v/>
      </c>
      <c r="LV333" s="7">
        <f t="shared" ca="1" si="1855"/>
        <v>0</v>
      </c>
      <c r="LW333" s="7">
        <f t="shared" ca="1" si="1778"/>
        <v>0.54642691367349616</v>
      </c>
      <c r="LX333" s="7">
        <f t="shared" ca="1" si="1779"/>
        <v>0.22280385555727311</v>
      </c>
      <c r="LY333" s="7">
        <f t="shared" ca="1" si="1780"/>
        <v>1</v>
      </c>
      <c r="LZ333" s="7" t="str">
        <f t="shared" ca="1" si="1781"/>
        <v>2</v>
      </c>
      <c r="MA333" s="7" t="str">
        <f ca="1">IFERROR(IF(MA332+LZ333&gt;MB$4,MA332,MA332+LZ333),"")</f>
        <v/>
      </c>
      <c r="MB333" s="7">
        <f t="shared" ca="1" si="1856"/>
        <v>0</v>
      </c>
      <c r="MC333" s="7">
        <f t="shared" ca="1" si="1782"/>
        <v>6.8579897578291527E-2</v>
      </c>
      <c r="MD333" s="7">
        <f t="shared" ca="1" si="1783"/>
        <v>0.70065087165247775</v>
      </c>
      <c r="ME333" s="7">
        <f t="shared" ca="1" si="1784"/>
        <v>1</v>
      </c>
      <c r="MF333" s="7" t="str">
        <f t="shared" ca="1" si="1785"/>
        <v>2</v>
      </c>
      <c r="MG333" s="7" t="str">
        <f ca="1">IFERROR(IF(MG332+MF333&gt;MH$4,MG332,MG332+MF333),"")</f>
        <v/>
      </c>
      <c r="MH333" s="7">
        <f t="shared" ca="1" si="1857"/>
        <v>0</v>
      </c>
      <c r="MI333" s="7">
        <f t="shared" ca="1" si="1786"/>
        <v>0.7268642711151051</v>
      </c>
      <c r="MJ333" s="7">
        <f t="shared" ca="1" si="1787"/>
        <v>4.2366498115664175E-2</v>
      </c>
      <c r="MK333" s="7">
        <f t="shared" ca="1" si="1788"/>
        <v>1</v>
      </c>
      <c r="ML333" s="7" t="str">
        <f t="shared" ca="1" si="1789"/>
        <v>2</v>
      </c>
      <c r="MM333" s="7" t="str">
        <f ca="1">IFERROR(IF(MM332+ML333&gt;MN$4,MM332,MM332+ML333),"")</f>
        <v/>
      </c>
      <c r="MN333" s="7">
        <f t="shared" ca="1" si="1858"/>
        <v>0</v>
      </c>
      <c r="MO333" s="7">
        <f t="shared" ca="1" si="1790"/>
        <v>0.69492482513858478</v>
      </c>
      <c r="MP333" s="7">
        <f t="shared" ca="1" si="1791"/>
        <v>7.4305944092184495E-2</v>
      </c>
      <c r="MQ333" s="7">
        <f t="shared" ca="1" si="1792"/>
        <v>1</v>
      </c>
      <c r="MR333" s="7" t="str">
        <f t="shared" ca="1" si="1793"/>
        <v>2</v>
      </c>
      <c r="MS333" s="7" t="str">
        <f ca="1">IFERROR(IF(MS332+MR333&gt;MT$4,MS332,MS332+MR333),"")</f>
        <v/>
      </c>
      <c r="MT333" s="7">
        <f t="shared" ca="1" si="1859"/>
        <v>0</v>
      </c>
      <c r="MU333" s="7">
        <f t="shared" ca="1" si="1794"/>
        <v>0.45365476546144878</v>
      </c>
      <c r="MV333" s="7">
        <f t="shared" ca="1" si="1795"/>
        <v>0.31557600376932049</v>
      </c>
      <c r="MW333" s="7">
        <f t="shared" ca="1" si="1796"/>
        <v>1</v>
      </c>
      <c r="MX333" s="7" t="str">
        <f t="shared" ca="1" si="1797"/>
        <v>2</v>
      </c>
      <c r="MY333" s="7" t="str">
        <f ca="1">IFERROR(IF(MY332+MX333&gt;MZ$4,MY332,MY332+MX333),"")</f>
        <v/>
      </c>
      <c r="MZ333" s="7">
        <f t="shared" ca="1" si="1860"/>
        <v>0</v>
      </c>
      <c r="NA333" s="7">
        <f t="shared" ca="1" si="1798"/>
        <v>0.89483438692002049</v>
      </c>
      <c r="NB333" s="7">
        <f t="shared" ca="1" si="1799"/>
        <v>-0.12560361768925121</v>
      </c>
      <c r="NC333" s="7">
        <f t="shared" ca="1" si="1800"/>
        <v>0</v>
      </c>
      <c r="ND333" s="7">
        <f t="shared" ca="1" si="1801"/>
        <v>0</v>
      </c>
      <c r="NE333" s="7" t="str">
        <f ca="1">IFERROR(IF(NE332+ND333&gt;NF$4,NE332,NE332+ND333),"")</f>
        <v/>
      </c>
      <c r="NF333" s="7">
        <f t="shared" ca="1" si="1861"/>
        <v>0</v>
      </c>
      <c r="NG333" s="7">
        <f t="shared" ca="1" si="1802"/>
        <v>0.86001231207253392</v>
      </c>
      <c r="NH333" s="7">
        <f t="shared" ca="1" si="1803"/>
        <v>-9.0781542841764651E-2</v>
      </c>
      <c r="NI333" s="7">
        <f t="shared" ca="1" si="1804"/>
        <v>0</v>
      </c>
      <c r="NJ333" s="7">
        <f t="shared" ca="1" si="1805"/>
        <v>0</v>
      </c>
      <c r="NK333" s="7" t="str">
        <f ca="1">IFERROR(IF(NK332+NJ333&gt;NL$4,NK332,NK332+NJ333),"")</f>
        <v/>
      </c>
      <c r="NL333" s="7">
        <f t="shared" ca="1" si="1862"/>
        <v>0</v>
      </c>
      <c r="NM333" s="7">
        <f t="shared" ca="1" si="1806"/>
        <v>0.96869209003226364</v>
      </c>
      <c r="NN333" s="7">
        <f t="shared" ca="1" si="1807"/>
        <v>-0.19946132080149437</v>
      </c>
      <c r="NO333" s="7">
        <f t="shared" ca="1" si="1808"/>
        <v>0</v>
      </c>
      <c r="NP333" s="7">
        <f t="shared" ca="1" si="1809"/>
        <v>0</v>
      </c>
      <c r="NQ333" s="7" t="str">
        <f ca="1">IFERROR(IF(NQ332+NP333&gt;NR$4,NQ332,NQ332+NP333),"")</f>
        <v/>
      </c>
      <c r="NR333" s="7">
        <f t="shared" ca="1" si="1863"/>
        <v>0</v>
      </c>
      <c r="NT333">
        <v>335</v>
      </c>
      <c r="NU333" s="7" t="s">
        <v>19</v>
      </c>
      <c r="NV333" s="7" t="str">
        <f t="shared" ca="1" si="1598"/>
        <v/>
      </c>
      <c r="NW333" s="7" t="str">
        <f t="shared" ca="1" si="1810"/>
        <v/>
      </c>
      <c r="NX333" t="str">
        <f ca="1">IFERROR(VLOOKUP(NT333,$K$3:$AK$568,8,FALSE),"")</f>
        <v/>
      </c>
      <c r="NY333" t="str">
        <f ca="1">IFERROR(VLOOKUP(NT333,$K$3:$AK$568,9,FALSE),"")</f>
        <v/>
      </c>
      <c r="NZ333" s="7" t="str">
        <f ca="1">IFERROR(VLOOKUP(NT333,$K$3:$AK$568,27,FALSE),"")</f>
        <v/>
      </c>
      <c r="OB333">
        <v>335</v>
      </c>
      <c r="OC333" s="7" t="s">
        <v>19</v>
      </c>
      <c r="OD333" t="e">
        <f t="shared" ca="1" si="1864"/>
        <v>#N/A</v>
      </c>
      <c r="OE333" s="7" t="str">
        <f t="shared" ca="1" si="1865"/>
        <v/>
      </c>
      <c r="OF333" s="7" t="str">
        <f t="shared" ca="1" si="1866"/>
        <v/>
      </c>
      <c r="OG333" t="str">
        <f t="shared" ca="1" si="1867"/>
        <v/>
      </c>
      <c r="OI333">
        <v>335</v>
      </c>
      <c r="OJ333" s="7" t="s">
        <v>19</v>
      </c>
      <c r="OK333" s="7" t="str">
        <f t="shared" ca="1" si="1868"/>
        <v/>
      </c>
      <c r="OL333" s="7" t="str">
        <f t="shared" ca="1" si="1869"/>
        <v/>
      </c>
      <c r="OM333" t="str">
        <f ca="1">IFERROR(VLOOKUP(OI333,$L$3:$AK$568,7,FALSE),"")</f>
        <v/>
      </c>
      <c r="ON333" t="str">
        <f ca="1">IFERROR(VLOOKUP(OI333,$L$3:$AK$568,8,FALSE),"")</f>
        <v/>
      </c>
      <c r="OO333" s="7" t="str">
        <f ca="1">IFERROR(VLOOKUP(OI333,$L$3:$AK$568,26,FALSE),"")</f>
        <v/>
      </c>
      <c r="OQ333">
        <v>335</v>
      </c>
      <c r="OR333" s="7" t="s">
        <v>19</v>
      </c>
      <c r="OS333" t="e">
        <f t="shared" ca="1" si="1870"/>
        <v>#N/A</v>
      </c>
      <c r="OT333" s="7" t="str">
        <f t="shared" ca="1" si="1871"/>
        <v/>
      </c>
      <c r="OU333" s="7" t="str">
        <f t="shared" ca="1" si="1872"/>
        <v/>
      </c>
      <c r="OV333" t="str">
        <f t="shared" ca="1" si="1873"/>
        <v/>
      </c>
      <c r="OX333">
        <v>335</v>
      </c>
      <c r="OY333" s="7" t="s">
        <v>19</v>
      </c>
      <c r="OZ333" s="7" t="str">
        <f t="shared" ca="1" si="1874"/>
        <v/>
      </c>
      <c r="PA333" s="7" t="str">
        <f t="shared" ca="1" si="1875"/>
        <v/>
      </c>
      <c r="PB333" t="str">
        <f ca="1">IFERROR(VLOOKUP(OX333,$M$3:$AK$568,6,FALSE),"")</f>
        <v/>
      </c>
      <c r="PC333" t="str">
        <f ca="1">IFERROR(VLOOKUP(OX333,$M$3:$AK$568,7,FALSE),"")</f>
        <v/>
      </c>
      <c r="PD333" s="7" t="str">
        <f ca="1">IFERROR(VLOOKUP(OX333,$M$3:$AK$568,25,FALSE),"")</f>
        <v/>
      </c>
      <c r="PF333">
        <v>335</v>
      </c>
      <c r="PG333" s="7" t="s">
        <v>19</v>
      </c>
      <c r="PH333" t="e">
        <f t="shared" ca="1" si="1876"/>
        <v>#N/A</v>
      </c>
      <c r="PI333" s="7" t="str">
        <f t="shared" ca="1" si="1877"/>
        <v/>
      </c>
      <c r="PJ333" s="7" t="str">
        <f t="shared" ca="1" si="1878"/>
        <v/>
      </c>
      <c r="PK333" t="str">
        <f t="shared" ca="1" si="1879"/>
        <v/>
      </c>
      <c r="PM333">
        <v>335</v>
      </c>
      <c r="PN333" s="7" t="s">
        <v>19</v>
      </c>
      <c r="PO333" s="202" t="str">
        <f t="shared" ca="1" si="1880"/>
        <v/>
      </c>
      <c r="PP333" s="7" t="str">
        <f t="shared" ca="1" si="1881"/>
        <v/>
      </c>
      <c r="PQ333" t="str">
        <f ca="1">IFERROR(VLOOKUP(PM333,$G$325:$R$409,12,FALSE),"")</f>
        <v/>
      </c>
      <c r="PR333" t="e">
        <f ca="1">VLOOKUP(PM333,$G$324:$Q$409,11,FALSE)</f>
        <v>#N/A</v>
      </c>
      <c r="PS333" s="7" t="str">
        <f ca="1">VLOOKUP(PQ333,$R$325:$Y$409,8,FALSE)</f>
        <v>- -</v>
      </c>
      <c r="PT333" s="7">
        <f ca="1">ReSt</f>
        <v>-4</v>
      </c>
      <c r="PU333" s="7" t="e">
        <f t="shared" ca="1" si="1882"/>
        <v>#N/A</v>
      </c>
      <c r="PV333" s="7" t="e">
        <f t="shared" ca="1" si="1883"/>
        <v>#N/A</v>
      </c>
      <c r="PW333" s="7" t="str">
        <f ca="1">VLOOKUP(PQ333,$R$325:$AK$409,8,FALSE)</f>
        <v>- -</v>
      </c>
      <c r="PX333" s="7"/>
      <c r="PY333">
        <v>335</v>
      </c>
      <c r="PZ333" s="7" t="s">
        <v>19</v>
      </c>
      <c r="QA333" t="str">
        <f t="shared" ca="1" si="1884"/>
        <v/>
      </c>
      <c r="QB333" s="7" t="str">
        <f t="shared" ca="1" si="1885"/>
        <v/>
      </c>
      <c r="QC333" s="7" t="str">
        <f t="shared" ca="1" si="1886"/>
        <v/>
      </c>
      <c r="QD333" t="str">
        <f t="shared" ca="1" si="1887"/>
        <v/>
      </c>
      <c r="QF333">
        <v>335</v>
      </c>
      <c r="QG333" s="7" t="s">
        <v>19</v>
      </c>
      <c r="QH333" s="7" t="str">
        <f t="shared" ca="1" si="1888"/>
        <v/>
      </c>
      <c r="QI333" s="7" t="e">
        <f t="shared" ca="1" si="1889"/>
        <v>#VALUE!</v>
      </c>
      <c r="QJ333" t="e">
        <f t="shared" ca="1" si="1890"/>
        <v>#N/A</v>
      </c>
      <c r="QK333" s="7" t="e">
        <f t="shared" ca="1" si="1891"/>
        <v>#N/A</v>
      </c>
      <c r="QM333">
        <v>335</v>
      </c>
      <c r="QN333" s="7" t="s">
        <v>19</v>
      </c>
      <c r="QO333" t="str">
        <f t="shared" ca="1" si="1892"/>
        <v/>
      </c>
      <c r="QP333" s="7" t="str">
        <f t="shared" ca="1" si="1893"/>
        <v/>
      </c>
      <c r="QQ333" t="str">
        <f t="shared" ca="1" si="1894"/>
        <v/>
      </c>
    </row>
    <row r="334" spans="1:459" x14ac:dyDescent="0.25">
      <c r="A334" s="240" t="str">
        <f>IF('Character Sheet'!$B$4="Creature","N","Y")</f>
        <v>Y</v>
      </c>
      <c r="C334" s="75"/>
      <c r="D334" s="76"/>
      <c r="F334" s="75">
        <v>10</v>
      </c>
      <c r="G334" s="76">
        <f t="shared" ca="1" si="1902"/>
        <v>0</v>
      </c>
      <c r="I334" s="75" t="s">
        <v>1812</v>
      </c>
      <c r="J334" s="85"/>
      <c r="K334" s="85">
        <f t="shared" ca="1" si="1903"/>
        <v>7</v>
      </c>
      <c r="L334" s="85">
        <f t="shared" ca="1" si="1904"/>
        <v>7</v>
      </c>
      <c r="M334" s="70">
        <f t="shared" ca="1" si="1905"/>
        <v>18</v>
      </c>
      <c r="O334" s="222" t="str">
        <f t="shared" ca="1" si="1906"/>
        <v>- -</v>
      </c>
      <c r="Q334" s="7" t="s">
        <v>1755</v>
      </c>
      <c r="R334" s="9" t="str">
        <f ca="1">IFERROR(VLOOKUP(F334,INDIRECT(Calculations!$D$98),2,FALSE),"")</f>
        <v/>
      </c>
      <c r="S334" s="9" t="str">
        <f t="shared" ca="1" si="1907"/>
        <v/>
      </c>
      <c r="T334" s="61" t="str">
        <f ca="1">SUBSTITUTE(IFERROR(IFERROR(VLOOKUP(R334,'[1]Skill Statistics'!$A$3:$C$513,2,FALSE),VLOOKUP(Q334,'[1]Skill Statistics'!$A$3:$C$513,2,FALSE)),T333),"R*","ReSt")</f>
        <v>ReSt/ReSt</v>
      </c>
      <c r="U334" s="61" t="str">
        <f ca="1">IFERROR(IFERROR(VLOOKUP(R334,'[1]Skill Statistics'!$A$3:$C$513,3,FALSE),VLOOKUP(Q334,'[1]Skill Statistics'!$A$3:$C$513,3,FALSE)),U333)</f>
        <v>Me</v>
      </c>
      <c r="V334" s="61" t="str">
        <f ca="1">IF(R334="","- -",IF(ISNUMBER(SEARCH("Category",R334)),"- -",IFERROR(IFERROR(VLOOKUP(Q334,[1]Professions!$A$4:$AM$288,MATCH(Profession,[1]Professions!$A$1:$AM$1,0),FALSE),VLOOKUP(Q334,Calculations!$B$91:$I$95,8,FALSE)),"- -")))</f>
        <v>- -</v>
      </c>
      <c r="W334" s="60" t="str">
        <f t="shared" ca="1" si="1908"/>
        <v>- -</v>
      </c>
      <c r="X334" s="7" t="str">
        <f ca="1">IFERROR(VLOOKUP(R334,$BS$6:$NR$519,MATCH(ActualLevel,$BS$3:$NR$3,0),FALSE),"- -")</f>
        <v>- -</v>
      </c>
      <c r="Y334" s="7" t="str">
        <f t="shared" ca="1" si="1909"/>
        <v>- -</v>
      </c>
      <c r="Z334" s="7" t="str">
        <f ca="1">IFERROR(VLOOKUP(Y334,Charts!$BQ$2:$BR$52,2,FALSE),"- -")</f>
        <v>- -</v>
      </c>
      <c r="AA334" s="7">
        <f t="shared" ca="1" si="1910"/>
        <v>-1</v>
      </c>
      <c r="AB334" s="7" t="str">
        <f t="shared" ca="1" si="1911"/>
        <v>- -</v>
      </c>
      <c r="AC334" s="7"/>
      <c r="AD334" s="7"/>
      <c r="AE334" s="7"/>
      <c r="AF334" s="7"/>
      <c r="AG334" s="7"/>
      <c r="AH334" s="90"/>
      <c r="AI334" s="7"/>
      <c r="AJ334" s="7"/>
      <c r="AK334" s="7">
        <f t="shared" ca="1" si="1912"/>
        <v>-1</v>
      </c>
      <c r="AL334" s="7"/>
      <c r="AM334" s="69">
        <f>IFERROR(VLOOKUP(Q334,'[1]Skill Statistics'!$A$3:$AN$513,MATCH(Profession,'[1]Skill Statistics'!$A$2:$AN$2,0),FALSE),0)</f>
        <v>0</v>
      </c>
      <c r="AN334" s="85">
        <f>IFERROR(VLOOKUP(Q334,'[1]Skill Statistics'!$A$3:$BK$513,MATCH(Archetype,'[1]Skill Statistics'!$A$2:$BK$2,0),FALSE),0)</f>
        <v>0</v>
      </c>
      <c r="AO334" s="85">
        <f>IFERROR(VLOOKUP(Q334,'[1]Skill Statistics'!$A$3:$BB$513,MATCH(Race,'[1]Skill Statistics'!$A$2:$BB$2,0),FALSE),0)</f>
        <v>0</v>
      </c>
      <c r="AP334" s="85">
        <f t="shared" ca="1" si="1811"/>
        <v>-0.1</v>
      </c>
      <c r="AQ334" s="70"/>
      <c r="AS334" s="69">
        <f>IFERROR(VLOOKUP(Q334,'[1]Professional Skills'!$A$4:$AM$288,MATCH(Profession,'[1]Professional Skills'!$A$3:$AM$3,0),FALSE),"- -")</f>
        <v>0</v>
      </c>
      <c r="AT334" t="s">
        <v>1812</v>
      </c>
      <c r="AU334" s="7" t="str">
        <f t="shared" si="1913"/>
        <v/>
      </c>
      <c r="AV334" s="7">
        <f t="shared" ca="1" si="1914"/>
        <v>0</v>
      </c>
      <c r="AW334" t="str">
        <f t="shared" si="1898"/>
        <v/>
      </c>
      <c r="AX334" t="str">
        <f>IFERROR(_xlfn.RANK.EQ(AW334,$AW$5:$AW$568),"")</f>
        <v/>
      </c>
      <c r="AY334">
        <f t="shared" si="1915"/>
        <v>0</v>
      </c>
      <c r="AZ334" s="70" t="str">
        <f t="shared" si="1916"/>
        <v/>
      </c>
      <c r="BB334" s="69" t="str">
        <f>IFERROR(IF(Q334="Language",VLOOKUP(R334,[1]Cultures!$B$4:$N$218,MATCH(Culture,[1]Cultures!$B$3:$N$3,0),FALSE),VLOOKUP(Q334,[1]Cultures!$B$4:$O$212,MATCH(Culture,[1]Cultures!$B$3:$O$3,0),FALSE)),"- -")</f>
        <v>- -</v>
      </c>
      <c r="BC334" t="s">
        <v>1812</v>
      </c>
      <c r="BD334">
        <f t="shared" ca="1" si="1917"/>
        <v>0.35593729475075897</v>
      </c>
      <c r="BE334">
        <f t="shared" ca="1" si="1900"/>
        <v>0.25593729475075899</v>
      </c>
      <c r="BH334">
        <f t="shared" ca="1" si="1896"/>
        <v>11</v>
      </c>
      <c r="BI334" s="7">
        <f t="shared" ca="1" si="1918"/>
        <v>0</v>
      </c>
      <c r="BK334" s="7"/>
      <c r="BL334" s="70" t="str">
        <f t="shared" ca="1" si="1919"/>
        <v>- -</v>
      </c>
      <c r="BN334" s="69" t="str">
        <f ca="1">IFERROR(VLOOKUP(V334,Charts!$BT$2:$BV$14,3,FALSE),"- -")</f>
        <v>- -</v>
      </c>
      <c r="BO334" s="85" t="str">
        <f t="shared" ca="1" si="1812"/>
        <v>- -</v>
      </c>
      <c r="BP334" s="70" t="str">
        <f t="shared" ca="1" si="1901"/>
        <v>- -</v>
      </c>
      <c r="BR334" s="7">
        <v>333</v>
      </c>
      <c r="BS334" s="9" t="str">
        <f ca="1">VLOOKUP(BR334,$O$3:$R$568,4,FALSE)</f>
        <v>Aerodynamics</v>
      </c>
      <c r="BT334" s="7" t="str">
        <f ca="1">VLOOKUP(BS334,$R$3:$V$568,5,FALSE)</f>
        <v>5 / 7</v>
      </c>
      <c r="BU334" s="7">
        <f ca="1">VLOOKUP(BT334,Charts!$BT$2:$BV$14,3,FALSE)</f>
        <v>0.46153846153846156</v>
      </c>
      <c r="BV334" s="7" t="str">
        <f t="shared" ca="1" si="1604"/>
        <v>5</v>
      </c>
      <c r="BW334" s="7" t="str">
        <f t="shared" ca="1" si="1605"/>
        <v>7</v>
      </c>
      <c r="BY334" s="7">
        <f t="shared" ca="1" si="1606"/>
        <v>0.41568931123720321</v>
      </c>
      <c r="BZ334" s="7">
        <f t="shared" ca="1" si="1607"/>
        <v>4.5849150301258357E-2</v>
      </c>
      <c r="CA334" s="7">
        <f t="shared" ca="1" si="1608"/>
        <v>1</v>
      </c>
      <c r="CB334" s="7" t="str">
        <f t="shared" ca="1" si="1609"/>
        <v>5</v>
      </c>
      <c r="CC334" s="7" t="str">
        <f ca="1">IFERROR(IF(CC333+CB334&gt;CD$4,CC333,CC333+CB334),"")</f>
        <v/>
      </c>
      <c r="CD334" s="7">
        <f t="shared" ca="1" si="1813"/>
        <v>0</v>
      </c>
      <c r="CE334" s="7">
        <f t="shared" ca="1" si="1610"/>
        <v>0.50466077514890328</v>
      </c>
      <c r="CF334" s="7">
        <f t="shared" ca="1" si="1611"/>
        <v>-4.312231361044172E-2</v>
      </c>
      <c r="CG334" s="7">
        <f t="shared" ca="1" si="1612"/>
        <v>0</v>
      </c>
      <c r="CH334" s="7">
        <f t="shared" ca="1" si="1613"/>
        <v>0</v>
      </c>
      <c r="CI334" s="7" t="str">
        <f ca="1">IFERROR(IF(CI333+CH334&gt;CJ$4,CI333,CI333+CH334),"")</f>
        <v/>
      </c>
      <c r="CJ334" s="7">
        <f t="shared" ca="1" si="1814"/>
        <v>0</v>
      </c>
      <c r="CK334" s="7">
        <f t="shared" ca="1" si="1614"/>
        <v>0.4171522157910309</v>
      </c>
      <c r="CL334" s="7">
        <f t="shared" ca="1" si="1615"/>
        <v>4.4386245747430664E-2</v>
      </c>
      <c r="CM334" s="7">
        <f t="shared" ca="1" si="1616"/>
        <v>1</v>
      </c>
      <c r="CN334" s="7" t="str">
        <f t="shared" ca="1" si="1617"/>
        <v>5</v>
      </c>
      <c r="CO334" s="7" t="str">
        <f ca="1">IFERROR(IF(CO333+CN334&gt;CP$4,CO333,CO333+CN334),"")</f>
        <v/>
      </c>
      <c r="CP334" s="7">
        <f t="shared" ca="1" si="1815"/>
        <v>0</v>
      </c>
      <c r="CQ334" s="7">
        <f t="shared" ca="1" si="1618"/>
        <v>0.50388857711410207</v>
      </c>
      <c r="CR334" s="7">
        <f t="shared" ca="1" si="1619"/>
        <v>-4.2350115575640501E-2</v>
      </c>
      <c r="CS334" s="7">
        <f t="shared" ca="1" si="1620"/>
        <v>0</v>
      </c>
      <c r="CT334" s="7">
        <f t="shared" ca="1" si="1621"/>
        <v>0</v>
      </c>
      <c r="CU334" s="7" t="str">
        <f ca="1">IFERROR(IF(CU333+CT334&gt;CV$4,CU333,CU333+CT334),"")</f>
        <v/>
      </c>
      <c r="CV334" s="7">
        <f t="shared" ca="1" si="1816"/>
        <v>0</v>
      </c>
      <c r="CW334" s="7">
        <f t="shared" ca="1" si="1622"/>
        <v>0.8850944581027026</v>
      </c>
      <c r="CX334" s="7">
        <f t="shared" ca="1" si="1623"/>
        <v>-0.42355599656424103</v>
      </c>
      <c r="CY334" s="7">
        <f t="shared" ca="1" si="1624"/>
        <v>0</v>
      </c>
      <c r="CZ334" s="7">
        <f t="shared" ca="1" si="1625"/>
        <v>0</v>
      </c>
      <c r="DA334" s="7" t="str">
        <f ca="1">IFERROR(IF(DA333+CZ334&gt;DB$4,DA333,DA333+CZ334),"")</f>
        <v/>
      </c>
      <c r="DB334" s="7">
        <f t="shared" ca="1" si="1817"/>
        <v>0</v>
      </c>
      <c r="DC334" s="7">
        <f t="shared" ca="1" si="1626"/>
        <v>0.21903412071671513</v>
      </c>
      <c r="DD334" s="7">
        <f t="shared" ca="1" si="1627"/>
        <v>0.24250434082174643</v>
      </c>
      <c r="DE334" s="7">
        <f t="shared" ca="1" si="1628"/>
        <v>1</v>
      </c>
      <c r="DF334" s="7" t="str">
        <f t="shared" ca="1" si="1629"/>
        <v>5</v>
      </c>
      <c r="DG334" s="7" t="str">
        <f ca="1">IFERROR(IF(DG333+DF334&gt;DH$4,DG333,DG333+DF334),"")</f>
        <v/>
      </c>
      <c r="DH334" s="7">
        <f t="shared" ca="1" si="1818"/>
        <v>0</v>
      </c>
      <c r="DI334" s="7">
        <f t="shared" ca="1" si="1630"/>
        <v>0.33630796565932608</v>
      </c>
      <c r="DJ334" s="7">
        <f t="shared" ca="1" si="1631"/>
        <v>0.12523049587913548</v>
      </c>
      <c r="DK334" s="7">
        <f t="shared" ca="1" si="1632"/>
        <v>1</v>
      </c>
      <c r="DL334" s="7" t="str">
        <f t="shared" ca="1" si="1633"/>
        <v>5</v>
      </c>
      <c r="DM334" s="7" t="str">
        <f ca="1">IFERROR(IF(DM333+DL334&gt;DN$4,DM333,DM333+DL334),"")</f>
        <v/>
      </c>
      <c r="DN334" s="7">
        <f t="shared" ca="1" si="1819"/>
        <v>0</v>
      </c>
      <c r="DO334" s="7">
        <f t="shared" ca="1" si="1634"/>
        <v>8.108222555559863E-2</v>
      </c>
      <c r="DP334" s="7">
        <f t="shared" ca="1" si="1635"/>
        <v>0.38045623598286293</v>
      </c>
      <c r="DQ334" s="7">
        <f t="shared" ca="1" si="1636"/>
        <v>1</v>
      </c>
      <c r="DR334" s="7" t="str">
        <f t="shared" ca="1" si="1637"/>
        <v>5</v>
      </c>
      <c r="DS334" s="7" t="str">
        <f ca="1">IFERROR(IF(DS333+DR334&gt;DT$4,DS333,DS333+DR334),"")</f>
        <v/>
      </c>
      <c r="DT334" s="7">
        <f t="shared" ca="1" si="1820"/>
        <v>0</v>
      </c>
      <c r="DU334" s="7">
        <f t="shared" ca="1" si="1638"/>
        <v>0.93705175695956822</v>
      </c>
      <c r="DV334" s="7">
        <f t="shared" ca="1" si="1639"/>
        <v>-0.47551329542110665</v>
      </c>
      <c r="DW334" s="7">
        <f t="shared" ca="1" si="1640"/>
        <v>0</v>
      </c>
      <c r="DX334" s="7">
        <f t="shared" ca="1" si="1641"/>
        <v>0</v>
      </c>
      <c r="DY334" s="7" t="str">
        <f ca="1">IFERROR(IF(DY333+DX334&gt;DZ$4,DY333,DY333+DX334),"")</f>
        <v/>
      </c>
      <c r="DZ334" s="7">
        <f t="shared" ca="1" si="1821"/>
        <v>0</v>
      </c>
      <c r="EA334" s="7">
        <f t="shared" ca="1" si="1642"/>
        <v>0.7078478083025761</v>
      </c>
      <c r="EB334" s="7">
        <f t="shared" ca="1" si="1643"/>
        <v>-0.24630934676411453</v>
      </c>
      <c r="EC334" s="7">
        <f t="shared" ca="1" si="1644"/>
        <v>0</v>
      </c>
      <c r="ED334" s="7">
        <f t="shared" ca="1" si="1645"/>
        <v>0</v>
      </c>
      <c r="EE334" s="7" t="str">
        <f ca="1">IFERROR(IF(EE333+ED334&gt;EF$4,EE333,EE333+ED334),"")</f>
        <v/>
      </c>
      <c r="EF334" s="7">
        <f t="shared" ca="1" si="1822"/>
        <v>0</v>
      </c>
      <c r="EG334" s="7">
        <f t="shared" ca="1" si="1646"/>
        <v>0.52147464357873918</v>
      </c>
      <c r="EH334" s="7">
        <f t="shared" ca="1" si="1647"/>
        <v>-5.9936182040277619E-2</v>
      </c>
      <c r="EI334" s="7">
        <f t="shared" ca="1" si="1648"/>
        <v>0</v>
      </c>
      <c r="EJ334" s="7">
        <f t="shared" ca="1" si="1649"/>
        <v>0</v>
      </c>
      <c r="EK334" s="7" t="str">
        <f ca="1">IFERROR(IF(EK333+EJ334&gt;EL$4,EK333,EK333+EJ334),"")</f>
        <v/>
      </c>
      <c r="EL334" s="7">
        <f t="shared" ca="1" si="1823"/>
        <v>0</v>
      </c>
      <c r="EM334" s="7">
        <f t="shared" ca="1" si="1650"/>
        <v>0.33438385249436475</v>
      </c>
      <c r="EN334" s="7">
        <f t="shared" ca="1" si="1651"/>
        <v>0.12715460904409681</v>
      </c>
      <c r="EO334" s="7">
        <f t="shared" ca="1" si="1652"/>
        <v>1</v>
      </c>
      <c r="EP334" s="7" t="str">
        <f t="shared" ca="1" si="1653"/>
        <v>5</v>
      </c>
      <c r="EQ334" s="7" t="str">
        <f ca="1">IFERROR(IF(EQ333+EP334&gt;ER$4,EQ333,EQ333+EP334),"")</f>
        <v/>
      </c>
      <c r="ER334" s="7">
        <f t="shared" ca="1" si="1824"/>
        <v>0</v>
      </c>
      <c r="ES334" s="7">
        <f t="shared" ca="1" si="1654"/>
        <v>0.10660518099339533</v>
      </c>
      <c r="ET334" s="7">
        <f t="shared" ca="1" si="1655"/>
        <v>0.35493328054506623</v>
      </c>
      <c r="EU334" s="7">
        <f t="shared" ca="1" si="1656"/>
        <v>1</v>
      </c>
      <c r="EV334" s="7" t="str">
        <f t="shared" ca="1" si="1657"/>
        <v>5</v>
      </c>
      <c r="EW334" s="7" t="str">
        <f ca="1">IFERROR(IF(EW333+EV334&gt;EX$4,EW333,EW333+EV334),"")</f>
        <v/>
      </c>
      <c r="EX334" s="7">
        <f t="shared" ca="1" si="1825"/>
        <v>0</v>
      </c>
      <c r="EY334" s="7">
        <f t="shared" ca="1" si="1658"/>
        <v>0.84324755373787008</v>
      </c>
      <c r="EZ334" s="7">
        <f t="shared" ca="1" si="1659"/>
        <v>-0.38170909219940852</v>
      </c>
      <c r="FA334" s="7">
        <f t="shared" ca="1" si="1660"/>
        <v>0</v>
      </c>
      <c r="FB334" s="7">
        <f t="shared" ca="1" si="1661"/>
        <v>0</v>
      </c>
      <c r="FC334" s="7" t="str">
        <f ca="1">IFERROR(IF(FC333+FB334&gt;FD$4,FC333,FC333+FB334),"")</f>
        <v/>
      </c>
      <c r="FD334" s="7">
        <f t="shared" ca="1" si="1826"/>
        <v>0</v>
      </c>
      <c r="FE334" s="7">
        <f t="shared" ca="1" si="1662"/>
        <v>0.95857982985048051</v>
      </c>
      <c r="FF334" s="7">
        <f t="shared" ca="1" si="1663"/>
        <v>-0.49704136831201895</v>
      </c>
      <c r="FG334" s="7">
        <f t="shared" ca="1" si="1664"/>
        <v>0</v>
      </c>
      <c r="FH334" s="7">
        <f t="shared" ca="1" si="1665"/>
        <v>0</v>
      </c>
      <c r="FI334" s="7" t="str">
        <f ca="1">IFERROR(IF(FI333+FH334&gt;FJ$4,FI333,FI333+FH334),"")</f>
        <v/>
      </c>
      <c r="FJ334" s="7">
        <f t="shared" ca="1" si="1827"/>
        <v>0</v>
      </c>
      <c r="FK334" s="7">
        <f t="shared" ca="1" si="1666"/>
        <v>0.65810945798390552</v>
      </c>
      <c r="FL334" s="7">
        <f t="shared" ca="1" si="1667"/>
        <v>-0.19657099644544396</v>
      </c>
      <c r="FM334" s="7">
        <f t="shared" ca="1" si="1668"/>
        <v>0</v>
      </c>
      <c r="FN334" s="7">
        <f t="shared" ca="1" si="1669"/>
        <v>0</v>
      </c>
      <c r="FO334" s="7" t="str">
        <f ca="1">IFERROR(IF(FO333+FN334&gt;FP$4,FO333,FO333+FN334),"")</f>
        <v/>
      </c>
      <c r="FP334" s="7">
        <f t="shared" ca="1" si="1828"/>
        <v>0</v>
      </c>
      <c r="FQ334" s="7">
        <f t="shared" ca="1" si="1670"/>
        <v>0.77919852782901</v>
      </c>
      <c r="FR334" s="7">
        <f t="shared" ca="1" si="1671"/>
        <v>-0.31766006629054844</v>
      </c>
      <c r="FS334" s="7">
        <f t="shared" ca="1" si="1672"/>
        <v>0</v>
      </c>
      <c r="FT334" s="7">
        <f t="shared" ca="1" si="1673"/>
        <v>0</v>
      </c>
      <c r="FU334" s="7" t="str">
        <f ca="1">IFERROR(IF(FU333+FT334&gt;FV$4,FU333,FU333+FT334),"")</f>
        <v/>
      </c>
      <c r="FV334" s="7">
        <f t="shared" ca="1" si="1829"/>
        <v>0</v>
      </c>
      <c r="FW334" s="7">
        <f t="shared" ca="1" si="1674"/>
        <v>0.50768161377365906</v>
      </c>
      <c r="FX334" s="7">
        <f t="shared" ca="1" si="1675"/>
        <v>-4.6143152235197493E-2</v>
      </c>
      <c r="FY334" s="7">
        <f t="shared" ca="1" si="1676"/>
        <v>0</v>
      </c>
      <c r="FZ334" s="7">
        <f t="shared" ca="1" si="1677"/>
        <v>0</v>
      </c>
      <c r="GA334" s="7" t="str">
        <f ca="1">IFERROR(IF(GA333+FZ334&gt;GB$4,GA333,GA333+FZ334),"")</f>
        <v/>
      </c>
      <c r="GB334" s="7">
        <f t="shared" ca="1" si="1830"/>
        <v>0</v>
      </c>
      <c r="GC334" s="7">
        <f t="shared" ca="1" si="1678"/>
        <v>0.73128018871795364</v>
      </c>
      <c r="GD334" s="7">
        <f t="shared" ca="1" si="1679"/>
        <v>-0.26974172717949207</v>
      </c>
      <c r="GE334" s="7">
        <f t="shared" ca="1" si="1680"/>
        <v>0</v>
      </c>
      <c r="GF334" s="7">
        <f t="shared" ca="1" si="1681"/>
        <v>0</v>
      </c>
      <c r="GG334" s="7" t="str">
        <f ca="1">IFERROR(IF(GG333+GF334&gt;GH$4,GG333,GG333+GF334),"")</f>
        <v/>
      </c>
      <c r="GH334" s="7">
        <f t="shared" ca="1" si="1831"/>
        <v>0</v>
      </c>
      <c r="GI334" s="7">
        <f t="shared" ca="1" si="1682"/>
        <v>0.26297333459239491</v>
      </c>
      <c r="GJ334" s="7">
        <f t="shared" ca="1" si="1683"/>
        <v>0.19856512694606665</v>
      </c>
      <c r="GK334" s="7">
        <f t="shared" ca="1" si="1684"/>
        <v>1</v>
      </c>
      <c r="GL334" s="7" t="str">
        <f t="shared" ca="1" si="1685"/>
        <v>5</v>
      </c>
      <c r="GM334" s="7" t="str">
        <f ca="1">IFERROR(IF(GM333+GL334&gt;GN$4,GM333,GM333+GL334),"")</f>
        <v/>
      </c>
      <c r="GN334" s="7">
        <f t="shared" ca="1" si="1832"/>
        <v>0</v>
      </c>
      <c r="GO334" s="7">
        <f t="shared" ca="1" si="1686"/>
        <v>0.12053623507995714</v>
      </c>
      <c r="GP334" s="7">
        <f t="shared" ca="1" si="1687"/>
        <v>0.34100222645850442</v>
      </c>
      <c r="GQ334" s="7">
        <f t="shared" ca="1" si="1688"/>
        <v>1</v>
      </c>
      <c r="GR334" s="7" t="str">
        <f t="shared" ca="1" si="1689"/>
        <v>5</v>
      </c>
      <c r="GS334" s="7" t="str">
        <f ca="1">IFERROR(IF(GS333+GR334&gt;GT$4,GS333,GS333+GR334),"")</f>
        <v/>
      </c>
      <c r="GT334" s="7">
        <f t="shared" ca="1" si="1833"/>
        <v>0</v>
      </c>
      <c r="GU334" s="7">
        <f t="shared" ca="1" si="1690"/>
        <v>0.90775789175790211</v>
      </c>
      <c r="GV334" s="7">
        <f t="shared" ca="1" si="1691"/>
        <v>-0.44621943021944055</v>
      </c>
      <c r="GW334" s="7">
        <f t="shared" ca="1" si="1692"/>
        <v>0</v>
      </c>
      <c r="GX334" s="7">
        <f t="shared" ca="1" si="1693"/>
        <v>0</v>
      </c>
      <c r="GY334" s="7" t="str">
        <f ca="1">IFERROR(IF(GY333+GX334&gt;GZ$4,GY333,GY333+GX334),"")</f>
        <v/>
      </c>
      <c r="GZ334" s="7">
        <f t="shared" ca="1" si="1834"/>
        <v>0</v>
      </c>
      <c r="HA334" s="7">
        <f t="shared" ca="1" si="1694"/>
        <v>0.58845112754029383</v>
      </c>
      <c r="HB334" s="7">
        <f t="shared" ca="1" si="1695"/>
        <v>-0.12691266600183226</v>
      </c>
      <c r="HC334" s="7">
        <f t="shared" ca="1" si="1696"/>
        <v>0</v>
      </c>
      <c r="HD334" s="7">
        <f t="shared" ca="1" si="1697"/>
        <v>0</v>
      </c>
      <c r="HE334" s="7" t="str">
        <f ca="1">IFERROR(IF(HE333+HD334&gt;HF$4,HE333,HE333+HD334),"")</f>
        <v/>
      </c>
      <c r="HF334" s="7">
        <f t="shared" ca="1" si="1835"/>
        <v>0</v>
      </c>
      <c r="HG334" s="7">
        <f t="shared" ca="1" si="1698"/>
        <v>0.49649431525238652</v>
      </c>
      <c r="HH334" s="7">
        <f t="shared" ca="1" si="1699"/>
        <v>-3.4955853713924956E-2</v>
      </c>
      <c r="HI334" s="7">
        <f t="shared" ca="1" si="1700"/>
        <v>0</v>
      </c>
      <c r="HJ334" s="7">
        <f t="shared" ca="1" si="1701"/>
        <v>0</v>
      </c>
      <c r="HK334" s="7" t="str">
        <f ca="1">IFERROR(IF(HK333+HJ334&gt;HL$4,HK333,HK333+HJ334),"")</f>
        <v/>
      </c>
      <c r="HL334" s="7">
        <f t="shared" ca="1" si="1836"/>
        <v>0</v>
      </c>
      <c r="HM334" s="7">
        <f t="shared" ca="1" si="1702"/>
        <v>0.49439500984837159</v>
      </c>
      <c r="HN334" s="7">
        <f t="shared" ca="1" si="1703"/>
        <v>-3.2856548309910028E-2</v>
      </c>
      <c r="HO334" s="7">
        <f t="shared" ca="1" si="1704"/>
        <v>0</v>
      </c>
      <c r="HP334" s="7">
        <f t="shared" ca="1" si="1705"/>
        <v>0</v>
      </c>
      <c r="HQ334" s="7" t="str">
        <f ca="1">IFERROR(IF(HQ333+HP334&gt;HR$4,HQ333,HQ333+HP334),"")</f>
        <v/>
      </c>
      <c r="HR334" s="7">
        <f t="shared" ca="1" si="1837"/>
        <v>0</v>
      </c>
      <c r="HS334" s="7">
        <f t="shared" ca="1" si="1706"/>
        <v>0.78435022434314361</v>
      </c>
      <c r="HT334" s="7">
        <f t="shared" ca="1" si="1707"/>
        <v>-0.32281176280468205</v>
      </c>
      <c r="HU334" s="7">
        <f t="shared" ca="1" si="1708"/>
        <v>0</v>
      </c>
      <c r="HV334" s="7">
        <f t="shared" ca="1" si="1709"/>
        <v>0</v>
      </c>
      <c r="HW334" s="7" t="str">
        <f ca="1">IFERROR(IF(HW333+HV334&gt;HX$4,HW333,HW333+HV334),"")</f>
        <v/>
      </c>
      <c r="HX334" s="7">
        <f t="shared" ca="1" si="1838"/>
        <v>0</v>
      </c>
      <c r="HY334" s="7">
        <f t="shared" ca="1" si="1710"/>
        <v>0.80451156693157266</v>
      </c>
      <c r="HZ334" s="7">
        <f t="shared" ca="1" si="1711"/>
        <v>-0.3429731053931111</v>
      </c>
      <c r="IA334" s="7">
        <f t="shared" ca="1" si="1712"/>
        <v>0</v>
      </c>
      <c r="IB334" s="7">
        <f t="shared" ca="1" si="1713"/>
        <v>0</v>
      </c>
      <c r="IC334" s="7" t="str">
        <f ca="1">IFERROR(IF(IC333+IB334&gt;ID$4,IC333,IC333+IB334),"")</f>
        <v/>
      </c>
      <c r="ID334" s="7">
        <f t="shared" ca="1" si="1839"/>
        <v>0</v>
      </c>
      <c r="IE334" s="7">
        <f t="shared" ca="1" si="1714"/>
        <v>0.96699239921254099</v>
      </c>
      <c r="IF334" s="7">
        <f t="shared" ca="1" si="1715"/>
        <v>-0.50545393767407942</v>
      </c>
      <c r="IG334" s="7">
        <f t="shared" ca="1" si="1716"/>
        <v>0</v>
      </c>
      <c r="IH334" s="7">
        <f t="shared" ca="1" si="1717"/>
        <v>0</v>
      </c>
      <c r="II334" s="7" t="str">
        <f ca="1">IFERROR(IF(II333+IH334&gt;IJ$4,II333,II333+IH334),"")</f>
        <v/>
      </c>
      <c r="IJ334" s="7">
        <f t="shared" ca="1" si="1840"/>
        <v>0</v>
      </c>
      <c r="IK334" s="7">
        <f t="shared" ca="1" si="1718"/>
        <v>0.62632032444096186</v>
      </c>
      <c r="IL334" s="7">
        <f t="shared" ca="1" si="1719"/>
        <v>-0.1647818629025003</v>
      </c>
      <c r="IM334" s="7">
        <f t="shared" ca="1" si="1720"/>
        <v>0</v>
      </c>
      <c r="IN334" s="7">
        <f t="shared" ca="1" si="1721"/>
        <v>0</v>
      </c>
      <c r="IO334" s="7" t="str">
        <f ca="1">IFERROR(IF(IO333+IN334&gt;IP$4,IO333,IO333+IN334),"")</f>
        <v/>
      </c>
      <c r="IP334" s="7">
        <f t="shared" ca="1" si="1841"/>
        <v>0</v>
      </c>
      <c r="IQ334" s="7">
        <f t="shared" ca="1" si="1722"/>
        <v>0.45389455906754261</v>
      </c>
      <c r="IR334" s="7">
        <f t="shared" ca="1" si="1723"/>
        <v>7.6439024709189507E-3</v>
      </c>
      <c r="IS334" s="7">
        <f t="shared" ca="1" si="1724"/>
        <v>1</v>
      </c>
      <c r="IT334" s="7" t="str">
        <f t="shared" ca="1" si="1725"/>
        <v>5</v>
      </c>
      <c r="IU334" s="7" t="str">
        <f ca="1">IFERROR(IF(IU333+IT334&gt;IV$4,IU333,IU333+IT334),"")</f>
        <v/>
      </c>
      <c r="IV334" s="7">
        <f t="shared" ca="1" si="1842"/>
        <v>0</v>
      </c>
      <c r="IW334" s="7">
        <f t="shared" ca="1" si="1726"/>
        <v>9.4151242408006208E-2</v>
      </c>
      <c r="IX334" s="7">
        <f t="shared" ca="1" si="1727"/>
        <v>0.36738721913045536</v>
      </c>
      <c r="IY334" s="7">
        <f t="shared" ca="1" si="1728"/>
        <v>1</v>
      </c>
      <c r="IZ334" s="7" t="str">
        <f t="shared" ca="1" si="1729"/>
        <v>5</v>
      </c>
      <c r="JA334" s="7" t="str">
        <f ca="1">IFERROR(IF(JA333+IZ334&gt;JB$4,JA333,JA333+IZ334),"")</f>
        <v/>
      </c>
      <c r="JB334" s="7">
        <f t="shared" ca="1" si="1843"/>
        <v>0</v>
      </c>
      <c r="JC334" s="7">
        <f t="shared" ca="1" si="1730"/>
        <v>0.57577438376141099</v>
      </c>
      <c r="JD334" s="7">
        <f t="shared" ca="1" si="1731"/>
        <v>-0.11423592222294943</v>
      </c>
      <c r="JE334" s="7">
        <f t="shared" ca="1" si="1732"/>
        <v>0</v>
      </c>
      <c r="JF334" s="7">
        <f t="shared" ca="1" si="1733"/>
        <v>0</v>
      </c>
      <c r="JG334" s="7" t="str">
        <f ca="1">IFERROR(IF(JG333+JF334&gt;JH$4,JG333,JG333+JF334),"")</f>
        <v/>
      </c>
      <c r="JH334" s="7">
        <f t="shared" ca="1" si="1844"/>
        <v>0</v>
      </c>
      <c r="JI334" s="7">
        <f t="shared" ca="1" si="1734"/>
        <v>0.37357124223654725</v>
      </c>
      <c r="JJ334" s="7">
        <f t="shared" ca="1" si="1735"/>
        <v>8.7967219301914312E-2</v>
      </c>
      <c r="JK334" s="7">
        <f t="shared" ca="1" si="1736"/>
        <v>1</v>
      </c>
      <c r="JL334" s="7" t="str">
        <f t="shared" ca="1" si="1737"/>
        <v>5</v>
      </c>
      <c r="JM334" s="7" t="str">
        <f ca="1">IFERROR(IF(JM333+JL334&gt;JN$4,JM333,JM333+JL334),"")</f>
        <v/>
      </c>
      <c r="JN334" s="7">
        <f t="shared" ca="1" si="1845"/>
        <v>0</v>
      </c>
      <c r="JO334" s="7">
        <f t="shared" ca="1" si="1738"/>
        <v>0.87908956967433016</v>
      </c>
      <c r="JP334" s="7">
        <f t="shared" ca="1" si="1739"/>
        <v>-0.4175511081358686</v>
      </c>
      <c r="JQ334" s="7">
        <f t="shared" ca="1" si="1740"/>
        <v>0</v>
      </c>
      <c r="JR334" s="7">
        <f t="shared" ca="1" si="1741"/>
        <v>0</v>
      </c>
      <c r="JS334" s="7" t="str">
        <f ca="1">IFERROR(IF(JS333+JR334&gt;JT$4,JS333,JS333+JR334),"")</f>
        <v/>
      </c>
      <c r="JT334" s="7">
        <f t="shared" ca="1" si="1846"/>
        <v>0</v>
      </c>
      <c r="JU334" s="7">
        <f t="shared" ca="1" si="1742"/>
        <v>0.40393289874204652</v>
      </c>
      <c r="JV334" s="7">
        <f t="shared" ca="1" si="1743"/>
        <v>5.7605562796415044E-2</v>
      </c>
      <c r="JW334" s="7">
        <f t="shared" ca="1" si="1744"/>
        <v>1</v>
      </c>
      <c r="JX334" s="7" t="str">
        <f t="shared" ca="1" si="1745"/>
        <v>5</v>
      </c>
      <c r="JY334" s="7" t="str">
        <f ca="1">IFERROR(IF(JY333+JX334&gt;JZ$4,JY333,JY333+JX334),"")</f>
        <v/>
      </c>
      <c r="JZ334" s="7">
        <f t="shared" ca="1" si="1847"/>
        <v>0</v>
      </c>
      <c r="KA334" s="7">
        <f t="shared" ca="1" si="1746"/>
        <v>0.35753619368733258</v>
      </c>
      <c r="KB334" s="7">
        <f t="shared" ca="1" si="1747"/>
        <v>0.10400226785112898</v>
      </c>
      <c r="KC334" s="7">
        <f t="shared" ca="1" si="1748"/>
        <v>1</v>
      </c>
      <c r="KD334" s="7" t="str">
        <f t="shared" ca="1" si="1749"/>
        <v>5</v>
      </c>
      <c r="KE334" s="7" t="str">
        <f ca="1">IFERROR(IF(KE333+KD334&gt;KF$4,KE333,KE333+KD334),"")</f>
        <v/>
      </c>
      <c r="KF334" s="7">
        <f t="shared" ca="1" si="1848"/>
        <v>0</v>
      </c>
      <c r="KG334" s="7">
        <f t="shared" ca="1" si="1750"/>
        <v>0.88918806736741218</v>
      </c>
      <c r="KH334" s="7">
        <f t="shared" ca="1" si="1751"/>
        <v>-0.42764960582895062</v>
      </c>
      <c r="KI334" s="7">
        <f t="shared" ca="1" si="1752"/>
        <v>0</v>
      </c>
      <c r="KJ334" s="7">
        <f t="shared" ca="1" si="1753"/>
        <v>0</v>
      </c>
      <c r="KK334" s="7" t="str">
        <f ca="1">IFERROR(IF(KK333+KJ334&gt;KL$4,KK333,KK333+KJ334),"")</f>
        <v/>
      </c>
      <c r="KL334" s="7">
        <f t="shared" ca="1" si="1849"/>
        <v>0</v>
      </c>
      <c r="KM334" s="7">
        <f t="shared" ca="1" si="1754"/>
        <v>0.36580338987061256</v>
      </c>
      <c r="KN334" s="7">
        <f t="shared" ca="1" si="1755"/>
        <v>9.5735071667849003E-2</v>
      </c>
      <c r="KO334" s="7">
        <f t="shared" ca="1" si="1756"/>
        <v>1</v>
      </c>
      <c r="KP334" s="7" t="str">
        <f t="shared" ca="1" si="1757"/>
        <v>5</v>
      </c>
      <c r="KQ334" s="7" t="str">
        <f ca="1">IFERROR(IF(KQ333+KP334&gt;KR$4,KQ333,KQ333+KP334),"")</f>
        <v/>
      </c>
      <c r="KR334" s="7">
        <f t="shared" ca="1" si="1850"/>
        <v>0</v>
      </c>
      <c r="KS334" s="7">
        <f t="shared" ca="1" si="1758"/>
        <v>0.83561357650911994</v>
      </c>
      <c r="KT334" s="7">
        <f t="shared" ca="1" si="1759"/>
        <v>-0.37407511497065837</v>
      </c>
      <c r="KU334" s="7">
        <f t="shared" ca="1" si="1760"/>
        <v>0</v>
      </c>
      <c r="KV334" s="7">
        <f t="shared" ca="1" si="1761"/>
        <v>0</v>
      </c>
      <c r="KW334" s="7" t="str">
        <f ca="1">IFERROR(IF(KW333+KV334&gt;KX$4,KW333,KW333+KV334),"")</f>
        <v/>
      </c>
      <c r="KX334" s="7">
        <f t="shared" ca="1" si="1851"/>
        <v>0</v>
      </c>
      <c r="KY334" s="7">
        <f t="shared" ca="1" si="1762"/>
        <v>0.16932261121879322</v>
      </c>
      <c r="KZ334" s="7">
        <f t="shared" ca="1" si="1763"/>
        <v>0.29221585031966835</v>
      </c>
      <c r="LA334" s="7">
        <f t="shared" ca="1" si="1764"/>
        <v>1</v>
      </c>
      <c r="LB334" s="7" t="str">
        <f t="shared" ca="1" si="1765"/>
        <v>5</v>
      </c>
      <c r="LC334" s="7" t="str">
        <f ca="1">IFERROR(IF(LC333+LB334&gt;LD$4,LC333,LC333+LB334),"")</f>
        <v/>
      </c>
      <c r="LD334" s="7">
        <f t="shared" ca="1" si="1852"/>
        <v>0</v>
      </c>
      <c r="LE334" s="7">
        <f t="shared" ca="1" si="1766"/>
        <v>0.65776054426308672</v>
      </c>
      <c r="LF334" s="7">
        <f t="shared" ca="1" si="1767"/>
        <v>-0.19622208272462516</v>
      </c>
      <c r="LG334" s="7">
        <f t="shared" ca="1" si="1768"/>
        <v>0</v>
      </c>
      <c r="LH334" s="7">
        <f t="shared" ca="1" si="1769"/>
        <v>0</v>
      </c>
      <c r="LI334" s="7" t="str">
        <f ca="1">IFERROR(IF(LI333+LH334&gt;LJ$4,LI333,LI333+LH334),"")</f>
        <v/>
      </c>
      <c r="LJ334" s="7">
        <f t="shared" ca="1" si="1853"/>
        <v>0</v>
      </c>
      <c r="LK334" s="7">
        <f t="shared" ca="1" si="1770"/>
        <v>0.23084950000842874</v>
      </c>
      <c r="LL334" s="7">
        <f t="shared" ca="1" si="1771"/>
        <v>0.23068896153003282</v>
      </c>
      <c r="LM334" s="7">
        <f t="shared" ca="1" si="1772"/>
        <v>1</v>
      </c>
      <c r="LN334" s="7" t="str">
        <f t="shared" ca="1" si="1773"/>
        <v>5</v>
      </c>
      <c r="LO334" s="7" t="str">
        <f ca="1">IFERROR(IF(LO333+LN334&gt;LP$4,LO333,LO333+LN334),"")</f>
        <v/>
      </c>
      <c r="LP334" s="7">
        <f t="shared" ca="1" si="1854"/>
        <v>0</v>
      </c>
      <c r="LQ334" s="7">
        <f t="shared" ca="1" si="1774"/>
        <v>0.19823872583034619</v>
      </c>
      <c r="LR334" s="7">
        <f t="shared" ca="1" si="1775"/>
        <v>0.26329973570811538</v>
      </c>
      <c r="LS334" s="7">
        <f t="shared" ca="1" si="1776"/>
        <v>1</v>
      </c>
      <c r="LT334" s="7" t="str">
        <f t="shared" ca="1" si="1777"/>
        <v>5</v>
      </c>
      <c r="LU334" s="7" t="str">
        <f ca="1">IFERROR(IF(LU333+LT334&gt;LV$4,LU333,LU333+LT334),"")</f>
        <v/>
      </c>
      <c r="LV334" s="7">
        <f t="shared" ca="1" si="1855"/>
        <v>0</v>
      </c>
      <c r="LW334" s="7">
        <f t="shared" ca="1" si="1778"/>
        <v>0.90201629146706763</v>
      </c>
      <c r="LX334" s="7">
        <f t="shared" ca="1" si="1779"/>
        <v>-0.44047782992860607</v>
      </c>
      <c r="LY334" s="7">
        <f t="shared" ca="1" si="1780"/>
        <v>0</v>
      </c>
      <c r="LZ334" s="7">
        <f t="shared" ca="1" si="1781"/>
        <v>0</v>
      </c>
      <c r="MA334" s="7" t="str">
        <f ca="1">IFERROR(IF(MA333+LZ334&gt;MB$4,MA333,MA333+LZ334),"")</f>
        <v/>
      </c>
      <c r="MB334" s="7">
        <f t="shared" ca="1" si="1856"/>
        <v>0</v>
      </c>
      <c r="MC334" s="7">
        <f t="shared" ca="1" si="1782"/>
        <v>0.25617997426435468</v>
      </c>
      <c r="MD334" s="7">
        <f t="shared" ca="1" si="1783"/>
        <v>0.20535848727410688</v>
      </c>
      <c r="ME334" s="7">
        <f t="shared" ca="1" si="1784"/>
        <v>1</v>
      </c>
      <c r="MF334" s="7" t="str">
        <f t="shared" ca="1" si="1785"/>
        <v>5</v>
      </c>
      <c r="MG334" s="7" t="str">
        <f ca="1">IFERROR(IF(MG333+MF334&gt;MH$4,MG333,MG333+MF334),"")</f>
        <v/>
      </c>
      <c r="MH334" s="7">
        <f t="shared" ca="1" si="1857"/>
        <v>0</v>
      </c>
      <c r="MI334" s="7">
        <f t="shared" ca="1" si="1786"/>
        <v>0.4889494890930558</v>
      </c>
      <c r="MJ334" s="7">
        <f t="shared" ca="1" si="1787"/>
        <v>-2.7411027554594236E-2</v>
      </c>
      <c r="MK334" s="7">
        <f t="shared" ca="1" si="1788"/>
        <v>0</v>
      </c>
      <c r="ML334" s="7">
        <f t="shared" ca="1" si="1789"/>
        <v>0</v>
      </c>
      <c r="MM334" s="7" t="str">
        <f ca="1">IFERROR(IF(MM333+ML334&gt;MN$4,MM333,MM333+ML334),"")</f>
        <v/>
      </c>
      <c r="MN334" s="7">
        <f t="shared" ca="1" si="1858"/>
        <v>0</v>
      </c>
      <c r="MO334" s="7">
        <f t="shared" ca="1" si="1790"/>
        <v>0.26712066446357607</v>
      </c>
      <c r="MP334" s="7">
        <f t="shared" ca="1" si="1791"/>
        <v>0.19441779707488549</v>
      </c>
      <c r="MQ334" s="7">
        <f t="shared" ca="1" si="1792"/>
        <v>1</v>
      </c>
      <c r="MR334" s="7" t="str">
        <f t="shared" ca="1" si="1793"/>
        <v>5</v>
      </c>
      <c r="MS334" s="7" t="str">
        <f ca="1">IFERROR(IF(MS333+MR334&gt;MT$4,MS333,MS333+MR334),"")</f>
        <v/>
      </c>
      <c r="MT334" s="7">
        <f t="shared" ca="1" si="1859"/>
        <v>0</v>
      </c>
      <c r="MU334" s="7">
        <f t="shared" ca="1" si="1794"/>
        <v>0.54651111795007234</v>
      </c>
      <c r="MV334" s="7">
        <f t="shared" ca="1" si="1795"/>
        <v>-8.4972656411610781E-2</v>
      </c>
      <c r="MW334" s="7">
        <f t="shared" ca="1" si="1796"/>
        <v>0</v>
      </c>
      <c r="MX334" s="7">
        <f t="shared" ca="1" si="1797"/>
        <v>0</v>
      </c>
      <c r="MY334" s="7" t="str">
        <f ca="1">IFERROR(IF(MY333+MX334&gt;MZ$4,MY333,MY333+MX334),"")</f>
        <v/>
      </c>
      <c r="MZ334" s="7">
        <f t="shared" ca="1" si="1860"/>
        <v>0</v>
      </c>
      <c r="NA334" s="7">
        <f t="shared" ca="1" si="1798"/>
        <v>0.46833407325221554</v>
      </c>
      <c r="NB334" s="7">
        <f t="shared" ca="1" si="1799"/>
        <v>-6.7956117137539795E-3</v>
      </c>
      <c r="NC334" s="7">
        <f t="shared" ca="1" si="1800"/>
        <v>0</v>
      </c>
      <c r="ND334" s="7">
        <f t="shared" ca="1" si="1801"/>
        <v>0</v>
      </c>
      <c r="NE334" s="7" t="str">
        <f ca="1">IFERROR(IF(NE333+ND334&gt;NF$4,NE333,NE333+ND334),"")</f>
        <v/>
      </c>
      <c r="NF334" s="7">
        <f t="shared" ca="1" si="1861"/>
        <v>0</v>
      </c>
      <c r="NG334" s="7">
        <f t="shared" ca="1" si="1802"/>
        <v>0.90668400100294022</v>
      </c>
      <c r="NH334" s="7">
        <f t="shared" ca="1" si="1803"/>
        <v>-0.44514553946447866</v>
      </c>
      <c r="NI334" s="7">
        <f t="shared" ca="1" si="1804"/>
        <v>0</v>
      </c>
      <c r="NJ334" s="7">
        <f t="shared" ca="1" si="1805"/>
        <v>0</v>
      </c>
      <c r="NK334" s="7" t="str">
        <f ca="1">IFERROR(IF(NK333+NJ334&gt;NL$4,NK333,NK333+NJ334),"")</f>
        <v/>
      </c>
      <c r="NL334" s="7">
        <f t="shared" ca="1" si="1862"/>
        <v>0</v>
      </c>
      <c r="NM334" s="7">
        <f t="shared" ca="1" si="1806"/>
        <v>6.4596354616686669E-2</v>
      </c>
      <c r="NN334" s="7">
        <f t="shared" ca="1" si="1807"/>
        <v>0.3969421069217749</v>
      </c>
      <c r="NO334" s="7">
        <f t="shared" ca="1" si="1808"/>
        <v>1</v>
      </c>
      <c r="NP334" s="7" t="str">
        <f t="shared" ca="1" si="1809"/>
        <v>5</v>
      </c>
      <c r="NQ334" s="7" t="str">
        <f ca="1">IFERROR(IF(NQ333+NP334&gt;NR$4,NQ333,NQ333+NP334),"")</f>
        <v/>
      </c>
      <c r="NR334" s="7">
        <f t="shared" ca="1" si="1863"/>
        <v>0</v>
      </c>
      <c r="NT334">
        <v>336</v>
      </c>
      <c r="NU334" s="7" t="s">
        <v>19</v>
      </c>
      <c r="NV334" s="7" t="str">
        <f t="shared" ca="1" si="1598"/>
        <v/>
      </c>
      <c r="NW334" s="7" t="str">
        <f t="shared" ca="1" si="1810"/>
        <v/>
      </c>
      <c r="NX334" t="str">
        <f ca="1">IFERROR(VLOOKUP(NT334,$K$3:$AK$568,8,FALSE),"")</f>
        <v/>
      </c>
      <c r="NY334" t="str">
        <f ca="1">IFERROR(VLOOKUP(NT334,$K$3:$AK$568,9,FALSE),"")</f>
        <v/>
      </c>
      <c r="NZ334" s="7" t="str">
        <f ca="1">IFERROR(VLOOKUP(NT334,$K$3:$AK$568,27,FALSE),"")</f>
        <v/>
      </c>
      <c r="OB334">
        <v>336</v>
      </c>
      <c r="OC334" s="7" t="s">
        <v>19</v>
      </c>
      <c r="OD334" t="e">
        <f t="shared" ca="1" si="1864"/>
        <v>#N/A</v>
      </c>
      <c r="OE334" s="7" t="str">
        <f t="shared" ca="1" si="1865"/>
        <v/>
      </c>
      <c r="OF334" s="7" t="str">
        <f t="shared" ca="1" si="1866"/>
        <v/>
      </c>
      <c r="OG334" t="str">
        <f t="shared" ca="1" si="1867"/>
        <v/>
      </c>
      <c r="OI334">
        <v>336</v>
      </c>
      <c r="OJ334" s="7" t="s">
        <v>19</v>
      </c>
      <c r="OK334" s="7" t="str">
        <f t="shared" ca="1" si="1868"/>
        <v/>
      </c>
      <c r="OL334" s="7" t="str">
        <f t="shared" ca="1" si="1869"/>
        <v/>
      </c>
      <c r="OM334" t="str">
        <f ca="1">IFERROR(VLOOKUP(OI334,$L$3:$AK$568,7,FALSE),"")</f>
        <v/>
      </c>
      <c r="ON334" t="str">
        <f ca="1">IFERROR(VLOOKUP(OI334,$L$3:$AK$568,8,FALSE),"")</f>
        <v/>
      </c>
      <c r="OO334" s="7" t="str">
        <f ca="1">IFERROR(VLOOKUP(OI334,$L$3:$AK$568,26,FALSE),"")</f>
        <v/>
      </c>
      <c r="OQ334">
        <v>336</v>
      </c>
      <c r="OR334" s="7" t="s">
        <v>19</v>
      </c>
      <c r="OS334" t="e">
        <f t="shared" ca="1" si="1870"/>
        <v>#N/A</v>
      </c>
      <c r="OT334" s="7" t="str">
        <f t="shared" ca="1" si="1871"/>
        <v/>
      </c>
      <c r="OU334" s="7" t="str">
        <f t="shared" ca="1" si="1872"/>
        <v/>
      </c>
      <c r="OV334" t="str">
        <f t="shared" ca="1" si="1873"/>
        <v/>
      </c>
      <c r="OX334">
        <v>336</v>
      </c>
      <c r="OY334" s="7" t="s">
        <v>19</v>
      </c>
      <c r="OZ334" s="7" t="str">
        <f t="shared" ca="1" si="1874"/>
        <v/>
      </c>
      <c r="PA334" s="7" t="str">
        <f t="shared" ca="1" si="1875"/>
        <v/>
      </c>
      <c r="PB334" t="str">
        <f ca="1">IFERROR(VLOOKUP(OX334,$M$3:$AK$568,6,FALSE),"")</f>
        <v/>
      </c>
      <c r="PC334" t="str">
        <f ca="1">IFERROR(VLOOKUP(OX334,$M$3:$AK$568,7,FALSE),"")</f>
        <v/>
      </c>
      <c r="PD334" s="7" t="str">
        <f ca="1">IFERROR(VLOOKUP(OX334,$M$3:$AK$568,25,FALSE),"")</f>
        <v/>
      </c>
      <c r="PF334">
        <v>336</v>
      </c>
      <c r="PG334" s="7" t="s">
        <v>19</v>
      </c>
      <c r="PH334" t="e">
        <f t="shared" ca="1" si="1876"/>
        <v>#N/A</v>
      </c>
      <c r="PI334" s="7" t="str">
        <f t="shared" ca="1" si="1877"/>
        <v/>
      </c>
      <c r="PJ334" s="7" t="str">
        <f t="shared" ca="1" si="1878"/>
        <v/>
      </c>
      <c r="PK334" t="str">
        <f t="shared" ca="1" si="1879"/>
        <v/>
      </c>
      <c r="PM334">
        <v>336</v>
      </c>
      <c r="PN334" s="7" t="s">
        <v>19</v>
      </c>
      <c r="PO334" s="202" t="str">
        <f t="shared" ca="1" si="1880"/>
        <v/>
      </c>
      <c r="PP334" s="7" t="str">
        <f t="shared" ca="1" si="1881"/>
        <v/>
      </c>
      <c r="PQ334" t="str">
        <f ca="1">IFERROR(VLOOKUP(PM334,$G$325:$R$409,12,FALSE),"")</f>
        <v/>
      </c>
      <c r="PR334" t="e">
        <f ca="1">VLOOKUP(PM334,$G$324:$Q$409,11,FALSE)</f>
        <v>#N/A</v>
      </c>
      <c r="PS334" s="7" t="str">
        <f ca="1">VLOOKUP(PQ334,$R$325:$Y$409,8,FALSE)</f>
        <v>- -</v>
      </c>
      <c r="PT334" s="7">
        <f ca="1">ReSt</f>
        <v>-4</v>
      </c>
      <c r="PU334" s="7" t="e">
        <f t="shared" ca="1" si="1882"/>
        <v>#N/A</v>
      </c>
      <c r="PV334" s="7" t="e">
        <f t="shared" ca="1" si="1883"/>
        <v>#N/A</v>
      </c>
      <c r="PW334" s="7" t="str">
        <f ca="1">VLOOKUP(PQ334,$R$325:$AK$409,8,FALSE)</f>
        <v>- -</v>
      </c>
      <c r="PX334" s="7"/>
      <c r="PY334">
        <v>336</v>
      </c>
      <c r="PZ334" s="7" t="s">
        <v>19</v>
      </c>
      <c r="QA334" t="str">
        <f t="shared" ca="1" si="1884"/>
        <v/>
      </c>
      <c r="QB334" s="7" t="str">
        <f t="shared" ca="1" si="1885"/>
        <v/>
      </c>
      <c r="QC334" s="7" t="str">
        <f t="shared" ca="1" si="1886"/>
        <v/>
      </c>
      <c r="QD334" t="str">
        <f t="shared" ca="1" si="1887"/>
        <v/>
      </c>
      <c r="QF334">
        <v>336</v>
      </c>
      <c r="QG334" s="7" t="s">
        <v>19</v>
      </c>
      <c r="QH334" s="7" t="str">
        <f t="shared" ca="1" si="1888"/>
        <v/>
      </c>
      <c r="QI334" s="7" t="e">
        <f t="shared" ca="1" si="1889"/>
        <v>#VALUE!</v>
      </c>
      <c r="QJ334" t="e">
        <f t="shared" ca="1" si="1890"/>
        <v>#N/A</v>
      </c>
      <c r="QK334" s="7" t="e">
        <f t="shared" ca="1" si="1891"/>
        <v>#N/A</v>
      </c>
      <c r="QM334">
        <v>336</v>
      </c>
      <c r="QN334" s="7" t="s">
        <v>19</v>
      </c>
      <c r="QO334" t="str">
        <f t="shared" ca="1" si="1892"/>
        <v/>
      </c>
      <c r="QP334" s="7" t="str">
        <f t="shared" ca="1" si="1893"/>
        <v/>
      </c>
      <c r="QQ334" t="str">
        <f t="shared" ca="1" si="1894"/>
        <v/>
      </c>
    </row>
    <row r="335" spans="1:459" x14ac:dyDescent="0.25">
      <c r="A335" s="240" t="str">
        <f>IF('Character Sheet'!$B$4="Creature","N","Y")</f>
        <v>Y</v>
      </c>
      <c r="C335" s="75"/>
      <c r="D335" s="76"/>
      <c r="F335" s="75">
        <v>11</v>
      </c>
      <c r="G335" s="76">
        <f t="shared" ca="1" si="1902"/>
        <v>0</v>
      </c>
      <c r="I335" s="75" t="s">
        <v>1812</v>
      </c>
      <c r="J335" s="85"/>
      <c r="K335" s="85">
        <f t="shared" ca="1" si="1903"/>
        <v>7</v>
      </c>
      <c r="L335" s="85">
        <f t="shared" ca="1" si="1904"/>
        <v>7</v>
      </c>
      <c r="M335" s="70">
        <f t="shared" ca="1" si="1905"/>
        <v>18</v>
      </c>
      <c r="O335" s="222" t="str">
        <f t="shared" ca="1" si="1906"/>
        <v>- -</v>
      </c>
      <c r="Q335" s="7" t="s">
        <v>1755</v>
      </c>
      <c r="R335" s="9" t="str">
        <f ca="1">IFERROR(VLOOKUP(F335,INDIRECT(Calculations!$D$98),2,FALSE),"")</f>
        <v/>
      </c>
      <c r="S335" s="9" t="str">
        <f t="shared" ca="1" si="1907"/>
        <v/>
      </c>
      <c r="T335" s="61" t="str">
        <f ca="1">SUBSTITUTE(IFERROR(IFERROR(VLOOKUP(R335,'[1]Skill Statistics'!$A$3:$C$513,2,FALSE),VLOOKUP(Q335,'[1]Skill Statistics'!$A$3:$C$513,2,FALSE)),T334),"R*","ReSt")</f>
        <v>ReSt/ReSt</v>
      </c>
      <c r="U335" s="61" t="str">
        <f ca="1">IFERROR(IFERROR(VLOOKUP(R335,'[1]Skill Statistics'!$A$3:$C$513,3,FALSE),VLOOKUP(Q335,'[1]Skill Statistics'!$A$3:$C$513,3,FALSE)),U334)</f>
        <v>Me</v>
      </c>
      <c r="V335" s="61" t="str">
        <f ca="1">IF(R335="","- -",IF(ISNUMBER(SEARCH("Category",R335)),"- -",IFERROR(IFERROR(VLOOKUP(Q335,[1]Professions!$A$4:$AM$288,MATCH(Profession,[1]Professions!$A$1:$AM$1,0),FALSE),VLOOKUP(Q335,Calculations!$B$91:$I$95,8,FALSE)),"- -")))</f>
        <v>- -</v>
      </c>
      <c r="W335" s="60" t="str">
        <f t="shared" ca="1" si="1908"/>
        <v>- -</v>
      </c>
      <c r="X335" s="7" t="str">
        <f ca="1">IFERROR(VLOOKUP(R335,$BS$6:$NR$519,MATCH(ActualLevel,$BS$3:$NR$3,0),FALSE),"- -")</f>
        <v>- -</v>
      </c>
      <c r="Y335" s="7" t="str">
        <f t="shared" ca="1" si="1909"/>
        <v>- -</v>
      </c>
      <c r="Z335" s="7" t="str">
        <f ca="1">IFERROR(VLOOKUP(Y335,Charts!$BQ$2:$BR$52,2,FALSE),"- -")</f>
        <v>- -</v>
      </c>
      <c r="AA335" s="7">
        <f t="shared" ca="1" si="1910"/>
        <v>-1</v>
      </c>
      <c r="AB335" s="7" t="str">
        <f t="shared" ca="1" si="1911"/>
        <v>- -</v>
      </c>
      <c r="AC335" s="7"/>
      <c r="AD335" s="7"/>
      <c r="AE335" s="7"/>
      <c r="AF335" s="7"/>
      <c r="AG335" s="7"/>
      <c r="AH335" s="90"/>
      <c r="AI335" s="7"/>
      <c r="AJ335" s="7"/>
      <c r="AK335" s="7">
        <f t="shared" ca="1" si="1912"/>
        <v>-1</v>
      </c>
      <c r="AL335" s="7"/>
      <c r="AM335" s="69">
        <f>IFERROR(VLOOKUP(Q335,'[1]Skill Statistics'!$A$3:$AN$513,MATCH(Profession,'[1]Skill Statistics'!$A$2:$AN$2,0),FALSE),0)</f>
        <v>0</v>
      </c>
      <c r="AN335" s="85">
        <f>IFERROR(VLOOKUP(Q335,'[1]Skill Statistics'!$A$3:$BK$513,MATCH(Archetype,'[1]Skill Statistics'!$A$2:$BK$2,0),FALSE),0)</f>
        <v>0</v>
      </c>
      <c r="AO335" s="85">
        <f>IFERROR(VLOOKUP(Q335,'[1]Skill Statistics'!$A$3:$BB$513,MATCH(Race,'[1]Skill Statistics'!$A$2:$BB$2,0),FALSE),0)</f>
        <v>0</v>
      </c>
      <c r="AP335" s="85">
        <f t="shared" ca="1" si="1811"/>
        <v>-0.1</v>
      </c>
      <c r="AQ335" s="70"/>
      <c r="AS335" s="69">
        <f>IFERROR(VLOOKUP(Q335,'[1]Professional Skills'!$A$4:$AM$288,MATCH(Profession,'[1]Professional Skills'!$A$3:$AM$3,0),FALSE),"- -")</f>
        <v>0</v>
      </c>
      <c r="AT335" t="s">
        <v>1812</v>
      </c>
      <c r="AU335" s="7" t="str">
        <f t="shared" si="1913"/>
        <v/>
      </c>
      <c r="AV335" s="7">
        <f t="shared" ca="1" si="1914"/>
        <v>0</v>
      </c>
      <c r="AW335" t="str">
        <f t="shared" si="1898"/>
        <v/>
      </c>
      <c r="AX335" t="str">
        <f>IFERROR(_xlfn.RANK.EQ(AW335,$AW$5:$AW$568),"")</f>
        <v/>
      </c>
      <c r="AY335">
        <f t="shared" si="1915"/>
        <v>0</v>
      </c>
      <c r="AZ335" s="70" t="str">
        <f t="shared" si="1916"/>
        <v/>
      </c>
      <c r="BB335" s="69" t="str">
        <f>IFERROR(IF(Q335="Language",VLOOKUP(R335,[1]Cultures!$B$4:$N$218,MATCH(Culture,[1]Cultures!$B$3:$N$3,0),FALSE),VLOOKUP(Q335,[1]Cultures!$B$4:$O$212,MATCH(Culture,[1]Cultures!$B$3:$O$3,0),FALSE)),"- -")</f>
        <v>- -</v>
      </c>
      <c r="BC335" t="s">
        <v>1812</v>
      </c>
      <c r="BD335">
        <f t="shared" ca="1" si="1917"/>
        <v>0.86280208563511507</v>
      </c>
      <c r="BE335">
        <f t="shared" ca="1" si="1900"/>
        <v>0.76280208563511509</v>
      </c>
      <c r="BH335">
        <f t="shared" ca="1" si="1896"/>
        <v>3</v>
      </c>
      <c r="BI335" s="7">
        <f t="shared" ca="1" si="1918"/>
        <v>0</v>
      </c>
      <c r="BK335" s="7"/>
      <c r="BL335" s="70" t="str">
        <f t="shared" ca="1" si="1919"/>
        <v>- -</v>
      </c>
      <c r="BN335" s="69" t="str">
        <f ca="1">IFERROR(VLOOKUP(V335,Charts!$BT$2:$BV$14,3,FALSE),"- -")</f>
        <v>- -</v>
      </c>
      <c r="BO335" s="85" t="str">
        <f t="shared" ca="1" si="1812"/>
        <v>- -</v>
      </c>
      <c r="BP335" s="70" t="str">
        <f t="shared" ca="1" si="1901"/>
        <v>- -</v>
      </c>
      <c r="BR335" s="7">
        <v>334</v>
      </c>
      <c r="BS335" s="9" t="str">
        <f ca="1">VLOOKUP(BR335,$O$3:$R$568,4,FALSE)</f>
        <v>Mind Disease</v>
      </c>
      <c r="BT335" s="7" t="str">
        <f ca="1">VLOOKUP(BS335,$R$3:$V$568,5,FALSE)</f>
        <v>15 / 20</v>
      </c>
      <c r="BU335" s="7">
        <f ca="1">VLOOKUP(BT335,Charts!$BT$2:$BV$14,3,FALSE)</f>
        <v>7.6923076923076927E-2</v>
      </c>
      <c r="BV335" s="7" t="str">
        <f t="shared" ca="1" si="1604"/>
        <v>15</v>
      </c>
      <c r="BW335" s="7" t="str">
        <f t="shared" ca="1" si="1605"/>
        <v>20</v>
      </c>
      <c r="BY335" s="7">
        <f t="shared" ca="1" si="1606"/>
        <v>0.6189106619797381</v>
      </c>
      <c r="BZ335" s="7">
        <f t="shared" ca="1" si="1607"/>
        <v>-0.54198758505666111</v>
      </c>
      <c r="CA335" s="7">
        <f t="shared" ca="1" si="1608"/>
        <v>0</v>
      </c>
      <c r="CB335" s="7">
        <f t="shared" ca="1" si="1609"/>
        <v>0</v>
      </c>
      <c r="CC335" s="7" t="str">
        <f ca="1">IFERROR(IF(CC334+CB335&gt;CD$4,CC334,CC334+CB335),"")</f>
        <v/>
      </c>
      <c r="CD335" s="7">
        <f t="shared" ca="1" si="1813"/>
        <v>0</v>
      </c>
      <c r="CE335" s="7">
        <f t="shared" ca="1" si="1610"/>
        <v>8.3082541076087701E-2</v>
      </c>
      <c r="CF335" s="7">
        <f t="shared" ca="1" si="1611"/>
        <v>-6.1594641530107741E-3</v>
      </c>
      <c r="CG335" s="7">
        <f t="shared" ca="1" si="1612"/>
        <v>0</v>
      </c>
      <c r="CH335" s="7">
        <f t="shared" ca="1" si="1613"/>
        <v>0</v>
      </c>
      <c r="CI335" s="7" t="str">
        <f ca="1">IFERROR(IF(CI334+CH335&gt;CJ$4,CI334,CI334+CH335),"")</f>
        <v/>
      </c>
      <c r="CJ335" s="7">
        <f t="shared" ca="1" si="1814"/>
        <v>0</v>
      </c>
      <c r="CK335" s="7">
        <f t="shared" ca="1" si="1614"/>
        <v>0.8562631018850112</v>
      </c>
      <c r="CL335" s="7">
        <f t="shared" ca="1" si="1615"/>
        <v>-0.77934002496193422</v>
      </c>
      <c r="CM335" s="7">
        <f t="shared" ca="1" si="1616"/>
        <v>0</v>
      </c>
      <c r="CN335" s="7">
        <f t="shared" ca="1" si="1617"/>
        <v>0</v>
      </c>
      <c r="CO335" s="7" t="str">
        <f ca="1">IFERROR(IF(CO334+CN335&gt;CP$4,CO334,CO334+CN335),"")</f>
        <v/>
      </c>
      <c r="CP335" s="7">
        <f t="shared" ca="1" si="1815"/>
        <v>0</v>
      </c>
      <c r="CQ335" s="7">
        <f t="shared" ca="1" si="1618"/>
        <v>0.1337509948484783</v>
      </c>
      <c r="CR335" s="7">
        <f t="shared" ca="1" si="1619"/>
        <v>-5.6827917925401372E-2</v>
      </c>
      <c r="CS335" s="7">
        <f t="shared" ca="1" si="1620"/>
        <v>0</v>
      </c>
      <c r="CT335" s="7">
        <f t="shared" ca="1" si="1621"/>
        <v>0</v>
      </c>
      <c r="CU335" s="7" t="str">
        <f ca="1">IFERROR(IF(CU334+CT335&gt;CV$4,CU334,CU334+CT335),"")</f>
        <v/>
      </c>
      <c r="CV335" s="7">
        <f t="shared" ca="1" si="1816"/>
        <v>0</v>
      </c>
      <c r="CW335" s="7">
        <f t="shared" ca="1" si="1622"/>
        <v>0.31545198477822056</v>
      </c>
      <c r="CX335" s="7">
        <f t="shared" ca="1" si="1623"/>
        <v>-0.23852890785514363</v>
      </c>
      <c r="CY335" s="7">
        <f t="shared" ca="1" si="1624"/>
        <v>0</v>
      </c>
      <c r="CZ335" s="7">
        <f t="shared" ca="1" si="1625"/>
        <v>0</v>
      </c>
      <c r="DA335" s="7" t="str">
        <f ca="1">IFERROR(IF(DA334+CZ335&gt;DB$4,DA334,DA334+CZ335),"")</f>
        <v/>
      </c>
      <c r="DB335" s="7">
        <f t="shared" ca="1" si="1817"/>
        <v>0</v>
      </c>
      <c r="DC335" s="7">
        <f t="shared" ca="1" si="1626"/>
        <v>0.21531019897828796</v>
      </c>
      <c r="DD335" s="7">
        <f t="shared" ca="1" si="1627"/>
        <v>-0.13838712205521103</v>
      </c>
      <c r="DE335" s="7">
        <f t="shared" ca="1" si="1628"/>
        <v>0</v>
      </c>
      <c r="DF335" s="7">
        <f t="shared" ca="1" si="1629"/>
        <v>0</v>
      </c>
      <c r="DG335" s="7" t="str">
        <f ca="1">IFERROR(IF(DG334+DF335&gt;DH$4,DG334,DG334+DF335),"")</f>
        <v/>
      </c>
      <c r="DH335" s="7">
        <f t="shared" ca="1" si="1818"/>
        <v>0</v>
      </c>
      <c r="DI335" s="7">
        <f t="shared" ca="1" si="1630"/>
        <v>6.0057119911628321E-2</v>
      </c>
      <c r="DJ335" s="7">
        <f t="shared" ca="1" si="1631"/>
        <v>1.6865957011448607E-2</v>
      </c>
      <c r="DK335" s="7">
        <f t="shared" ca="1" si="1632"/>
        <v>1</v>
      </c>
      <c r="DL335" s="7" t="str">
        <f t="shared" ca="1" si="1633"/>
        <v>15</v>
      </c>
      <c r="DM335" s="7" t="str">
        <f ca="1">IFERROR(IF(DM334+DL335&gt;DN$4,DM334,DM334+DL335),"")</f>
        <v/>
      </c>
      <c r="DN335" s="7">
        <f t="shared" ca="1" si="1819"/>
        <v>0</v>
      </c>
      <c r="DO335" s="7">
        <f t="shared" ca="1" si="1634"/>
        <v>0.50793832489593937</v>
      </c>
      <c r="DP335" s="7">
        <f t="shared" ca="1" si="1635"/>
        <v>-0.43101524797286245</v>
      </c>
      <c r="DQ335" s="7">
        <f t="shared" ca="1" si="1636"/>
        <v>0</v>
      </c>
      <c r="DR335" s="7">
        <f t="shared" ca="1" si="1637"/>
        <v>0</v>
      </c>
      <c r="DS335" s="7" t="str">
        <f ca="1">IFERROR(IF(DS334+DR335&gt;DT$4,DS334,DS334+DR335),"")</f>
        <v/>
      </c>
      <c r="DT335" s="7">
        <f t="shared" ca="1" si="1820"/>
        <v>0</v>
      </c>
      <c r="DU335" s="7">
        <f t="shared" ca="1" si="1638"/>
        <v>0.83600458381179965</v>
      </c>
      <c r="DV335" s="7">
        <f t="shared" ca="1" si="1639"/>
        <v>-0.75908150688872267</v>
      </c>
      <c r="DW335" s="7">
        <f t="shared" ca="1" si="1640"/>
        <v>0</v>
      </c>
      <c r="DX335" s="7">
        <f t="shared" ca="1" si="1641"/>
        <v>0</v>
      </c>
      <c r="DY335" s="7" t="str">
        <f ca="1">IFERROR(IF(DY334+DX335&gt;DZ$4,DY334,DY334+DX335),"")</f>
        <v/>
      </c>
      <c r="DZ335" s="7">
        <f t="shared" ca="1" si="1821"/>
        <v>0</v>
      </c>
      <c r="EA335" s="7">
        <f t="shared" ca="1" si="1642"/>
        <v>0.36526291966590008</v>
      </c>
      <c r="EB335" s="7">
        <f t="shared" ca="1" si="1643"/>
        <v>-0.28833984274282315</v>
      </c>
      <c r="EC335" s="7">
        <f t="shared" ca="1" si="1644"/>
        <v>0</v>
      </c>
      <c r="ED335" s="7">
        <f t="shared" ca="1" si="1645"/>
        <v>0</v>
      </c>
      <c r="EE335" s="7" t="str">
        <f ca="1">IFERROR(IF(EE334+ED335&gt;EF$4,EE334,EE334+ED335),"")</f>
        <v/>
      </c>
      <c r="EF335" s="7">
        <f t="shared" ca="1" si="1822"/>
        <v>0</v>
      </c>
      <c r="EG335" s="7">
        <f t="shared" ca="1" si="1646"/>
        <v>0.23990673768870818</v>
      </c>
      <c r="EH335" s="7">
        <f t="shared" ca="1" si="1647"/>
        <v>-0.16298366076563126</v>
      </c>
      <c r="EI335" s="7">
        <f t="shared" ca="1" si="1648"/>
        <v>0</v>
      </c>
      <c r="EJ335" s="7">
        <f t="shared" ca="1" si="1649"/>
        <v>0</v>
      </c>
      <c r="EK335" s="7" t="str">
        <f ca="1">IFERROR(IF(EK334+EJ335&gt;EL$4,EK334,EK334+EJ335),"")</f>
        <v/>
      </c>
      <c r="EL335" s="7">
        <f t="shared" ca="1" si="1823"/>
        <v>0</v>
      </c>
      <c r="EM335" s="7">
        <f t="shared" ca="1" si="1650"/>
        <v>0.42117120532000329</v>
      </c>
      <c r="EN335" s="7">
        <f t="shared" ca="1" si="1651"/>
        <v>-0.34424812839692637</v>
      </c>
      <c r="EO335" s="7">
        <f t="shared" ca="1" si="1652"/>
        <v>0</v>
      </c>
      <c r="EP335" s="7">
        <f t="shared" ca="1" si="1653"/>
        <v>0</v>
      </c>
      <c r="EQ335" s="7" t="str">
        <f ca="1">IFERROR(IF(EQ334+EP335&gt;ER$4,EQ334,EQ334+EP335),"")</f>
        <v/>
      </c>
      <c r="ER335" s="7">
        <f t="shared" ca="1" si="1824"/>
        <v>0</v>
      </c>
      <c r="ES335" s="7">
        <f t="shared" ca="1" si="1654"/>
        <v>0.62327708694518236</v>
      </c>
      <c r="ET335" s="7">
        <f t="shared" ca="1" si="1655"/>
        <v>-0.54635401002210537</v>
      </c>
      <c r="EU335" s="7">
        <f t="shared" ca="1" si="1656"/>
        <v>0</v>
      </c>
      <c r="EV335" s="7">
        <f t="shared" ca="1" si="1657"/>
        <v>0</v>
      </c>
      <c r="EW335" s="7" t="str">
        <f ca="1">IFERROR(IF(EW334+EV335&gt;EX$4,EW334,EW334+EV335),"")</f>
        <v/>
      </c>
      <c r="EX335" s="7">
        <f t="shared" ca="1" si="1825"/>
        <v>0</v>
      </c>
      <c r="EY335" s="7">
        <f t="shared" ca="1" si="1658"/>
        <v>0.31086663832760664</v>
      </c>
      <c r="EZ335" s="7">
        <f t="shared" ca="1" si="1659"/>
        <v>-0.23394356140452971</v>
      </c>
      <c r="FA335" s="7">
        <f t="shared" ca="1" si="1660"/>
        <v>0</v>
      </c>
      <c r="FB335" s="7">
        <f t="shared" ca="1" si="1661"/>
        <v>0</v>
      </c>
      <c r="FC335" s="7" t="str">
        <f ca="1">IFERROR(IF(FC334+FB335&gt;FD$4,FC334,FC334+FB335),"")</f>
        <v/>
      </c>
      <c r="FD335" s="7">
        <f t="shared" ca="1" si="1826"/>
        <v>0</v>
      </c>
      <c r="FE335" s="7">
        <f t="shared" ca="1" si="1662"/>
        <v>0.55641407619325489</v>
      </c>
      <c r="FF335" s="7">
        <f t="shared" ca="1" si="1663"/>
        <v>-0.47949099927017796</v>
      </c>
      <c r="FG335" s="7">
        <f t="shared" ca="1" si="1664"/>
        <v>0</v>
      </c>
      <c r="FH335" s="7">
        <f t="shared" ca="1" si="1665"/>
        <v>0</v>
      </c>
      <c r="FI335" s="7" t="str">
        <f ca="1">IFERROR(IF(FI334+FH335&gt;FJ$4,FI334,FI334+FH335),"")</f>
        <v/>
      </c>
      <c r="FJ335" s="7">
        <f t="shared" ca="1" si="1827"/>
        <v>0</v>
      </c>
      <c r="FK335" s="7">
        <f t="shared" ca="1" si="1666"/>
        <v>0.9012710986631246</v>
      </c>
      <c r="FL335" s="7">
        <f t="shared" ca="1" si="1667"/>
        <v>-0.82434802174004762</v>
      </c>
      <c r="FM335" s="7">
        <f t="shared" ca="1" si="1668"/>
        <v>0</v>
      </c>
      <c r="FN335" s="7">
        <f t="shared" ca="1" si="1669"/>
        <v>0</v>
      </c>
      <c r="FO335" s="7" t="str">
        <f ca="1">IFERROR(IF(FO334+FN335&gt;FP$4,FO334,FO334+FN335),"")</f>
        <v/>
      </c>
      <c r="FP335" s="7">
        <f t="shared" ca="1" si="1828"/>
        <v>0</v>
      </c>
      <c r="FQ335" s="7">
        <f t="shared" ca="1" si="1670"/>
        <v>0.37108063161782145</v>
      </c>
      <c r="FR335" s="7">
        <f t="shared" ca="1" si="1671"/>
        <v>-0.29415755469474453</v>
      </c>
      <c r="FS335" s="7">
        <f t="shared" ca="1" si="1672"/>
        <v>0</v>
      </c>
      <c r="FT335" s="7">
        <f t="shared" ca="1" si="1673"/>
        <v>0</v>
      </c>
      <c r="FU335" s="7" t="str">
        <f ca="1">IFERROR(IF(FU334+FT335&gt;FV$4,FU334,FU334+FT335),"")</f>
        <v/>
      </c>
      <c r="FV335" s="7">
        <f t="shared" ca="1" si="1829"/>
        <v>0</v>
      </c>
      <c r="FW335" s="7">
        <f t="shared" ca="1" si="1674"/>
        <v>0.17535120246755109</v>
      </c>
      <c r="FX335" s="7">
        <f t="shared" ca="1" si="1675"/>
        <v>-9.8428125544474165E-2</v>
      </c>
      <c r="FY335" s="7">
        <f t="shared" ca="1" si="1676"/>
        <v>0</v>
      </c>
      <c r="FZ335" s="7">
        <f t="shared" ca="1" si="1677"/>
        <v>0</v>
      </c>
      <c r="GA335" s="7" t="str">
        <f ca="1">IFERROR(IF(GA334+FZ335&gt;GB$4,GA334,GA334+FZ335),"")</f>
        <v/>
      </c>
      <c r="GB335" s="7">
        <f t="shared" ca="1" si="1830"/>
        <v>0</v>
      </c>
      <c r="GC335" s="7">
        <f t="shared" ca="1" si="1678"/>
        <v>0.64650893752160921</v>
      </c>
      <c r="GD335" s="7">
        <f t="shared" ca="1" si="1679"/>
        <v>-0.56958586059853222</v>
      </c>
      <c r="GE335" s="7">
        <f t="shared" ca="1" si="1680"/>
        <v>0</v>
      </c>
      <c r="GF335" s="7">
        <f t="shared" ca="1" si="1681"/>
        <v>0</v>
      </c>
      <c r="GG335" s="7" t="str">
        <f ca="1">IFERROR(IF(GG334+GF335&gt;GH$4,GG334,GG334+GF335),"")</f>
        <v/>
      </c>
      <c r="GH335" s="7">
        <f t="shared" ca="1" si="1831"/>
        <v>0</v>
      </c>
      <c r="GI335" s="7">
        <f t="shared" ca="1" si="1682"/>
        <v>0.1555161770255753</v>
      </c>
      <c r="GJ335" s="7">
        <f t="shared" ca="1" si="1683"/>
        <v>-7.859310010249837E-2</v>
      </c>
      <c r="GK335" s="7">
        <f t="shared" ca="1" si="1684"/>
        <v>0</v>
      </c>
      <c r="GL335" s="7">
        <f t="shared" ca="1" si="1685"/>
        <v>0</v>
      </c>
      <c r="GM335" s="7" t="str">
        <f ca="1">IFERROR(IF(GM334+GL335&gt;GN$4,GM334,GM334+GL335),"")</f>
        <v/>
      </c>
      <c r="GN335" s="7">
        <f t="shared" ca="1" si="1832"/>
        <v>0</v>
      </c>
      <c r="GO335" s="7">
        <f t="shared" ca="1" si="1686"/>
        <v>0.4675833564799573</v>
      </c>
      <c r="GP335" s="7">
        <f t="shared" ca="1" si="1687"/>
        <v>-0.39066027955688037</v>
      </c>
      <c r="GQ335" s="7">
        <f t="shared" ca="1" si="1688"/>
        <v>0</v>
      </c>
      <c r="GR335" s="7">
        <f t="shared" ca="1" si="1689"/>
        <v>0</v>
      </c>
      <c r="GS335" s="7" t="str">
        <f ca="1">IFERROR(IF(GS334+GR335&gt;GT$4,GS334,GS334+GR335),"")</f>
        <v/>
      </c>
      <c r="GT335" s="7">
        <f t="shared" ca="1" si="1833"/>
        <v>0</v>
      </c>
      <c r="GU335" s="7">
        <f t="shared" ca="1" si="1690"/>
        <v>0.26112319330869005</v>
      </c>
      <c r="GV335" s="7">
        <f t="shared" ca="1" si="1691"/>
        <v>-0.18420011638561312</v>
      </c>
      <c r="GW335" s="7">
        <f t="shared" ca="1" si="1692"/>
        <v>0</v>
      </c>
      <c r="GX335" s="7">
        <f t="shared" ca="1" si="1693"/>
        <v>0</v>
      </c>
      <c r="GY335" s="7" t="str">
        <f ca="1">IFERROR(IF(GY334+GX335&gt;GZ$4,GY334,GY334+GX335),"")</f>
        <v/>
      </c>
      <c r="GZ335" s="7">
        <f t="shared" ca="1" si="1834"/>
        <v>0</v>
      </c>
      <c r="HA335" s="7">
        <f t="shared" ca="1" si="1694"/>
        <v>0.3615271246475007</v>
      </c>
      <c r="HB335" s="7">
        <f t="shared" ca="1" si="1695"/>
        <v>-0.28460404772442377</v>
      </c>
      <c r="HC335" s="7">
        <f t="shared" ca="1" si="1696"/>
        <v>0</v>
      </c>
      <c r="HD335" s="7">
        <f t="shared" ca="1" si="1697"/>
        <v>0</v>
      </c>
      <c r="HE335" s="7" t="str">
        <f ca="1">IFERROR(IF(HE334+HD335&gt;HF$4,HE334,HE334+HD335),"")</f>
        <v/>
      </c>
      <c r="HF335" s="7">
        <f t="shared" ca="1" si="1835"/>
        <v>0</v>
      </c>
      <c r="HG335" s="7">
        <f t="shared" ca="1" si="1698"/>
        <v>0.53691791817890755</v>
      </c>
      <c r="HH335" s="7">
        <f t="shared" ca="1" si="1699"/>
        <v>-0.45999484125583062</v>
      </c>
      <c r="HI335" s="7">
        <f t="shared" ca="1" si="1700"/>
        <v>0</v>
      </c>
      <c r="HJ335" s="7">
        <f t="shared" ca="1" si="1701"/>
        <v>0</v>
      </c>
      <c r="HK335" s="7" t="str">
        <f ca="1">IFERROR(IF(HK334+HJ335&gt;HL$4,HK334,HK334+HJ335),"")</f>
        <v/>
      </c>
      <c r="HL335" s="7">
        <f t="shared" ca="1" si="1836"/>
        <v>0</v>
      </c>
      <c r="HM335" s="7">
        <f t="shared" ca="1" si="1702"/>
        <v>0.86547327609303182</v>
      </c>
      <c r="HN335" s="7">
        <f t="shared" ca="1" si="1703"/>
        <v>-0.78855019916995484</v>
      </c>
      <c r="HO335" s="7">
        <f t="shared" ca="1" si="1704"/>
        <v>0</v>
      </c>
      <c r="HP335" s="7">
        <f t="shared" ca="1" si="1705"/>
        <v>0</v>
      </c>
      <c r="HQ335" s="7" t="str">
        <f ca="1">IFERROR(IF(HQ334+HP335&gt;HR$4,HQ334,HQ334+HP335),"")</f>
        <v/>
      </c>
      <c r="HR335" s="7">
        <f t="shared" ca="1" si="1837"/>
        <v>0</v>
      </c>
      <c r="HS335" s="7">
        <f t="shared" ca="1" si="1706"/>
        <v>0.23955271107420784</v>
      </c>
      <c r="HT335" s="7">
        <f t="shared" ca="1" si="1707"/>
        <v>-0.16262963415113091</v>
      </c>
      <c r="HU335" s="7">
        <f t="shared" ca="1" si="1708"/>
        <v>0</v>
      </c>
      <c r="HV335" s="7">
        <f t="shared" ca="1" si="1709"/>
        <v>0</v>
      </c>
      <c r="HW335" s="7" t="str">
        <f ca="1">IFERROR(IF(HW334+HV335&gt;HX$4,HW334,HW334+HV335),"")</f>
        <v/>
      </c>
      <c r="HX335" s="7">
        <f t="shared" ca="1" si="1838"/>
        <v>0</v>
      </c>
      <c r="HY335" s="7">
        <f t="shared" ca="1" si="1710"/>
        <v>0.20084362912851672</v>
      </c>
      <c r="HZ335" s="7">
        <f t="shared" ca="1" si="1711"/>
        <v>-0.12392055220543979</v>
      </c>
      <c r="IA335" s="7">
        <f t="shared" ca="1" si="1712"/>
        <v>0</v>
      </c>
      <c r="IB335" s="7">
        <f t="shared" ca="1" si="1713"/>
        <v>0</v>
      </c>
      <c r="IC335" s="7" t="str">
        <f ca="1">IFERROR(IF(IC334+IB335&gt;ID$4,IC334,IC334+IB335),"")</f>
        <v/>
      </c>
      <c r="ID335" s="7">
        <f t="shared" ca="1" si="1839"/>
        <v>0</v>
      </c>
      <c r="IE335" s="7">
        <f t="shared" ca="1" si="1714"/>
        <v>0.9744826589223764</v>
      </c>
      <c r="IF335" s="7">
        <f t="shared" ca="1" si="1715"/>
        <v>-0.89755958199929942</v>
      </c>
      <c r="IG335" s="7">
        <f t="shared" ca="1" si="1716"/>
        <v>0</v>
      </c>
      <c r="IH335" s="7">
        <f t="shared" ca="1" si="1717"/>
        <v>0</v>
      </c>
      <c r="II335" s="7" t="str">
        <f ca="1">IFERROR(IF(II334+IH335&gt;IJ$4,II334,II334+IH335),"")</f>
        <v/>
      </c>
      <c r="IJ335" s="7">
        <f t="shared" ca="1" si="1840"/>
        <v>0</v>
      </c>
      <c r="IK335" s="7">
        <f t="shared" ca="1" si="1718"/>
        <v>0.30831949042502182</v>
      </c>
      <c r="IL335" s="7">
        <f t="shared" ca="1" si="1719"/>
        <v>-0.2313964135019449</v>
      </c>
      <c r="IM335" s="7">
        <f t="shared" ca="1" si="1720"/>
        <v>0</v>
      </c>
      <c r="IN335" s="7">
        <f t="shared" ca="1" si="1721"/>
        <v>0</v>
      </c>
      <c r="IO335" s="7" t="str">
        <f ca="1">IFERROR(IF(IO334+IN335&gt;IP$4,IO334,IO334+IN335),"")</f>
        <v/>
      </c>
      <c r="IP335" s="7">
        <f t="shared" ca="1" si="1841"/>
        <v>0</v>
      </c>
      <c r="IQ335" s="7">
        <f t="shared" ca="1" si="1722"/>
        <v>0.92290667518502578</v>
      </c>
      <c r="IR335" s="7">
        <f t="shared" ca="1" si="1723"/>
        <v>-0.8459835982619488</v>
      </c>
      <c r="IS335" s="7">
        <f t="shared" ca="1" si="1724"/>
        <v>0</v>
      </c>
      <c r="IT335" s="7">
        <f t="shared" ca="1" si="1725"/>
        <v>0</v>
      </c>
      <c r="IU335" s="7" t="str">
        <f ca="1">IFERROR(IF(IU334+IT335&gt;IV$4,IU334,IU334+IT335),"")</f>
        <v/>
      </c>
      <c r="IV335" s="7">
        <f t="shared" ca="1" si="1842"/>
        <v>0</v>
      </c>
      <c r="IW335" s="7">
        <f t="shared" ca="1" si="1726"/>
        <v>0.27394397859310227</v>
      </c>
      <c r="IX335" s="7">
        <f t="shared" ca="1" si="1727"/>
        <v>-0.19702090167002534</v>
      </c>
      <c r="IY335" s="7">
        <f t="shared" ca="1" si="1728"/>
        <v>0</v>
      </c>
      <c r="IZ335" s="7">
        <f t="shared" ca="1" si="1729"/>
        <v>0</v>
      </c>
      <c r="JA335" s="7" t="str">
        <f ca="1">IFERROR(IF(JA334+IZ335&gt;JB$4,JA334,JA334+IZ335),"")</f>
        <v/>
      </c>
      <c r="JB335" s="7">
        <f t="shared" ca="1" si="1843"/>
        <v>0</v>
      </c>
      <c r="JC335" s="7">
        <f t="shared" ca="1" si="1730"/>
        <v>0.80932793853541152</v>
      </c>
      <c r="JD335" s="7">
        <f t="shared" ca="1" si="1731"/>
        <v>-0.73240486161233465</v>
      </c>
      <c r="JE335" s="7">
        <f t="shared" ca="1" si="1732"/>
        <v>0</v>
      </c>
      <c r="JF335" s="7">
        <f t="shared" ca="1" si="1733"/>
        <v>0</v>
      </c>
      <c r="JG335" s="7" t="str">
        <f ca="1">IFERROR(IF(JG334+JF335&gt;JH$4,JG334,JG334+JF335),"")</f>
        <v/>
      </c>
      <c r="JH335" s="7">
        <f t="shared" ca="1" si="1844"/>
        <v>0</v>
      </c>
      <c r="JI335" s="7">
        <f t="shared" ca="1" si="1734"/>
        <v>0.26678445093396952</v>
      </c>
      <c r="JJ335" s="7">
        <f t="shared" ca="1" si="1735"/>
        <v>-0.18986137401089259</v>
      </c>
      <c r="JK335" s="7">
        <f t="shared" ca="1" si="1736"/>
        <v>0</v>
      </c>
      <c r="JL335" s="7">
        <f t="shared" ca="1" si="1737"/>
        <v>0</v>
      </c>
      <c r="JM335" s="7" t="str">
        <f ca="1">IFERROR(IF(JM334+JL335&gt;JN$4,JM334,JM334+JL335),"")</f>
        <v/>
      </c>
      <c r="JN335" s="7">
        <f t="shared" ca="1" si="1845"/>
        <v>0</v>
      </c>
      <c r="JO335" s="7">
        <f t="shared" ca="1" si="1738"/>
        <v>0.11364368386560575</v>
      </c>
      <c r="JP335" s="7">
        <f t="shared" ca="1" si="1739"/>
        <v>-3.6720606942528822E-2</v>
      </c>
      <c r="JQ335" s="7">
        <f t="shared" ca="1" si="1740"/>
        <v>0</v>
      </c>
      <c r="JR335" s="7">
        <f t="shared" ca="1" si="1741"/>
        <v>0</v>
      </c>
      <c r="JS335" s="7" t="str">
        <f ca="1">IFERROR(IF(JS334+JR335&gt;JT$4,JS334,JS334+JR335),"")</f>
        <v/>
      </c>
      <c r="JT335" s="7">
        <f t="shared" ca="1" si="1846"/>
        <v>0</v>
      </c>
      <c r="JU335" s="7">
        <f t="shared" ca="1" si="1742"/>
        <v>6.369543190896565E-2</v>
      </c>
      <c r="JV335" s="7">
        <f t="shared" ca="1" si="1743"/>
        <v>1.3227645014111278E-2</v>
      </c>
      <c r="JW335" s="7">
        <f t="shared" ca="1" si="1744"/>
        <v>1</v>
      </c>
      <c r="JX335" s="7" t="str">
        <f t="shared" ca="1" si="1745"/>
        <v>15</v>
      </c>
      <c r="JY335" s="7" t="str">
        <f ca="1">IFERROR(IF(JY334+JX335&gt;JZ$4,JY334,JY334+JX335),"")</f>
        <v/>
      </c>
      <c r="JZ335" s="7">
        <f t="shared" ca="1" si="1847"/>
        <v>0</v>
      </c>
      <c r="KA335" s="7">
        <f t="shared" ca="1" si="1746"/>
        <v>3.2235259689705531E-2</v>
      </c>
      <c r="KB335" s="7">
        <f t="shared" ca="1" si="1747"/>
        <v>4.4687817233371396E-2</v>
      </c>
      <c r="KC335" s="7">
        <f t="shared" ca="1" si="1748"/>
        <v>1</v>
      </c>
      <c r="KD335" s="7" t="str">
        <f t="shared" ca="1" si="1749"/>
        <v>15</v>
      </c>
      <c r="KE335" s="7" t="str">
        <f ca="1">IFERROR(IF(KE334+KD335&gt;KF$4,KE334,KE334+KD335),"")</f>
        <v/>
      </c>
      <c r="KF335" s="7">
        <f t="shared" ca="1" si="1848"/>
        <v>0</v>
      </c>
      <c r="KG335" s="7">
        <f t="shared" ca="1" si="1750"/>
        <v>0.15279045116504508</v>
      </c>
      <c r="KH335" s="7">
        <f t="shared" ca="1" si="1751"/>
        <v>-7.5867374241968155E-2</v>
      </c>
      <c r="KI335" s="7">
        <f t="shared" ca="1" si="1752"/>
        <v>0</v>
      </c>
      <c r="KJ335" s="7">
        <f t="shared" ca="1" si="1753"/>
        <v>0</v>
      </c>
      <c r="KK335" s="7" t="str">
        <f ca="1">IFERROR(IF(KK334+KJ335&gt;KL$4,KK334,KK334+KJ335),"")</f>
        <v/>
      </c>
      <c r="KL335" s="7">
        <f t="shared" ca="1" si="1849"/>
        <v>0</v>
      </c>
      <c r="KM335" s="7">
        <f t="shared" ca="1" si="1754"/>
        <v>5.20209827264555E-2</v>
      </c>
      <c r="KN335" s="7">
        <f t="shared" ca="1" si="1755"/>
        <v>2.4902094196621427E-2</v>
      </c>
      <c r="KO335" s="7">
        <f t="shared" ca="1" si="1756"/>
        <v>1</v>
      </c>
      <c r="KP335" s="7" t="str">
        <f t="shared" ca="1" si="1757"/>
        <v>15</v>
      </c>
      <c r="KQ335" s="7" t="str">
        <f ca="1">IFERROR(IF(KQ334+KP335&gt;KR$4,KQ334,KQ334+KP335),"")</f>
        <v/>
      </c>
      <c r="KR335" s="7">
        <f t="shared" ca="1" si="1850"/>
        <v>0</v>
      </c>
      <c r="KS335" s="7">
        <f t="shared" ca="1" si="1758"/>
        <v>0.44455162455996322</v>
      </c>
      <c r="KT335" s="7">
        <f t="shared" ca="1" si="1759"/>
        <v>-0.36762854763688629</v>
      </c>
      <c r="KU335" s="7">
        <f t="shared" ca="1" si="1760"/>
        <v>0</v>
      </c>
      <c r="KV335" s="7">
        <f t="shared" ca="1" si="1761"/>
        <v>0</v>
      </c>
      <c r="KW335" s="7" t="str">
        <f ca="1">IFERROR(IF(KW334+KV335&gt;KX$4,KW334,KW334+KV335),"")</f>
        <v/>
      </c>
      <c r="KX335" s="7">
        <f t="shared" ca="1" si="1851"/>
        <v>0</v>
      </c>
      <c r="KY335" s="7">
        <f t="shared" ca="1" si="1762"/>
        <v>0.61810168250341868</v>
      </c>
      <c r="KZ335" s="7">
        <f t="shared" ca="1" si="1763"/>
        <v>-0.54117860558034181</v>
      </c>
      <c r="LA335" s="7">
        <f t="shared" ca="1" si="1764"/>
        <v>0</v>
      </c>
      <c r="LB335" s="7">
        <f t="shared" ca="1" si="1765"/>
        <v>0</v>
      </c>
      <c r="LC335" s="7" t="str">
        <f ca="1">IFERROR(IF(LC334+LB335&gt;LD$4,LC334,LC334+LB335),"")</f>
        <v/>
      </c>
      <c r="LD335" s="7">
        <f t="shared" ca="1" si="1852"/>
        <v>0</v>
      </c>
      <c r="LE335" s="7">
        <f t="shared" ca="1" si="1766"/>
        <v>0.86368983195859017</v>
      </c>
      <c r="LF335" s="7">
        <f t="shared" ca="1" si="1767"/>
        <v>-0.7867667550355133</v>
      </c>
      <c r="LG335" s="7">
        <f t="shared" ca="1" si="1768"/>
        <v>0</v>
      </c>
      <c r="LH335" s="7">
        <f t="shared" ca="1" si="1769"/>
        <v>0</v>
      </c>
      <c r="LI335" s="7" t="str">
        <f ca="1">IFERROR(IF(LI334+LH335&gt;LJ$4,LI334,LI334+LH335),"")</f>
        <v/>
      </c>
      <c r="LJ335" s="7">
        <f t="shared" ca="1" si="1853"/>
        <v>0</v>
      </c>
      <c r="LK335" s="7">
        <f t="shared" ca="1" si="1770"/>
        <v>0.92924214400074467</v>
      </c>
      <c r="LL335" s="7">
        <f t="shared" ca="1" si="1771"/>
        <v>-0.85231906707766769</v>
      </c>
      <c r="LM335" s="7">
        <f t="shared" ca="1" si="1772"/>
        <v>0</v>
      </c>
      <c r="LN335" s="7">
        <f t="shared" ca="1" si="1773"/>
        <v>0</v>
      </c>
      <c r="LO335" s="7" t="str">
        <f ca="1">IFERROR(IF(LO334+LN335&gt;LP$4,LO334,LO334+LN335),"")</f>
        <v/>
      </c>
      <c r="LP335" s="7">
        <f t="shared" ca="1" si="1854"/>
        <v>0</v>
      </c>
      <c r="LQ335" s="7">
        <f t="shared" ca="1" si="1774"/>
        <v>2.4689971078288631E-2</v>
      </c>
      <c r="LR335" s="7">
        <f t="shared" ca="1" si="1775"/>
        <v>5.2233105844788297E-2</v>
      </c>
      <c r="LS335" s="7">
        <f t="shared" ca="1" si="1776"/>
        <v>1</v>
      </c>
      <c r="LT335" s="7" t="str">
        <f t="shared" ca="1" si="1777"/>
        <v>15</v>
      </c>
      <c r="LU335" s="7" t="str">
        <f ca="1">IFERROR(IF(LU334+LT335&gt;LV$4,LU334,LU334+LT335),"")</f>
        <v/>
      </c>
      <c r="LV335" s="7">
        <f t="shared" ca="1" si="1855"/>
        <v>0</v>
      </c>
      <c r="LW335" s="7">
        <f t="shared" ca="1" si="1778"/>
        <v>0.23252569680332014</v>
      </c>
      <c r="LX335" s="7">
        <f t="shared" ca="1" si="1779"/>
        <v>-0.15560261988024321</v>
      </c>
      <c r="LY335" s="7">
        <f t="shared" ca="1" si="1780"/>
        <v>0</v>
      </c>
      <c r="LZ335" s="7">
        <f t="shared" ca="1" si="1781"/>
        <v>0</v>
      </c>
      <c r="MA335" s="7" t="str">
        <f ca="1">IFERROR(IF(MA334+LZ335&gt;MB$4,MA334,MA334+LZ335),"")</f>
        <v/>
      </c>
      <c r="MB335" s="7">
        <f t="shared" ca="1" si="1856"/>
        <v>0</v>
      </c>
      <c r="MC335" s="7">
        <f t="shared" ca="1" si="1782"/>
        <v>0.10294596165617476</v>
      </c>
      <c r="MD335" s="7">
        <f t="shared" ca="1" si="1783"/>
        <v>-2.6022884733097829E-2</v>
      </c>
      <c r="ME335" s="7">
        <f t="shared" ca="1" si="1784"/>
        <v>0</v>
      </c>
      <c r="MF335" s="7">
        <f t="shared" ca="1" si="1785"/>
        <v>0</v>
      </c>
      <c r="MG335" s="7" t="str">
        <f ca="1">IFERROR(IF(MG334+MF335&gt;MH$4,MG334,MG334+MF335),"")</f>
        <v/>
      </c>
      <c r="MH335" s="7">
        <f t="shared" ca="1" si="1857"/>
        <v>0</v>
      </c>
      <c r="MI335" s="7">
        <f t="shared" ca="1" si="1786"/>
        <v>0.82855145043628353</v>
      </c>
      <c r="MJ335" s="7">
        <f t="shared" ca="1" si="1787"/>
        <v>-0.75162837351320655</v>
      </c>
      <c r="MK335" s="7">
        <f t="shared" ca="1" si="1788"/>
        <v>0</v>
      </c>
      <c r="ML335" s="7">
        <f t="shared" ca="1" si="1789"/>
        <v>0</v>
      </c>
      <c r="MM335" s="7" t="str">
        <f ca="1">IFERROR(IF(MM334+ML335&gt;MN$4,MM334,MM334+ML335),"")</f>
        <v/>
      </c>
      <c r="MN335" s="7">
        <f t="shared" ca="1" si="1858"/>
        <v>0</v>
      </c>
      <c r="MO335" s="7">
        <f t="shared" ca="1" si="1790"/>
        <v>0.78660156989339292</v>
      </c>
      <c r="MP335" s="7">
        <f t="shared" ca="1" si="1791"/>
        <v>-0.70967849297031593</v>
      </c>
      <c r="MQ335" s="7">
        <f t="shared" ca="1" si="1792"/>
        <v>0</v>
      </c>
      <c r="MR335" s="7">
        <f t="shared" ca="1" si="1793"/>
        <v>0</v>
      </c>
      <c r="MS335" s="7" t="str">
        <f ca="1">IFERROR(IF(MS334+MR335&gt;MT$4,MS334,MS334+MR335),"")</f>
        <v/>
      </c>
      <c r="MT335" s="7">
        <f t="shared" ca="1" si="1859"/>
        <v>0</v>
      </c>
      <c r="MU335" s="7">
        <f t="shared" ca="1" si="1794"/>
        <v>6.3146037832987778E-2</v>
      </c>
      <c r="MV335" s="7">
        <f t="shared" ca="1" si="1795"/>
        <v>1.3777039090089149E-2</v>
      </c>
      <c r="MW335" s="7">
        <f t="shared" ca="1" si="1796"/>
        <v>1</v>
      </c>
      <c r="MX335" s="7" t="str">
        <f t="shared" ca="1" si="1797"/>
        <v>15</v>
      </c>
      <c r="MY335" s="7" t="str">
        <f ca="1">IFERROR(IF(MY334+MX335&gt;MZ$4,MY334,MY334+MX335),"")</f>
        <v/>
      </c>
      <c r="MZ335" s="7">
        <f t="shared" ca="1" si="1860"/>
        <v>0</v>
      </c>
      <c r="NA335" s="7">
        <f t="shared" ca="1" si="1798"/>
        <v>0.80687877440352929</v>
      </c>
      <c r="NB335" s="7">
        <f t="shared" ca="1" si="1799"/>
        <v>-0.72995569748045241</v>
      </c>
      <c r="NC335" s="7">
        <f t="shared" ca="1" si="1800"/>
        <v>0</v>
      </c>
      <c r="ND335" s="7">
        <f t="shared" ca="1" si="1801"/>
        <v>0</v>
      </c>
      <c r="NE335" s="7" t="str">
        <f ca="1">IFERROR(IF(NE334+ND335&gt;NF$4,NE334,NE334+ND335),"")</f>
        <v/>
      </c>
      <c r="NF335" s="7">
        <f t="shared" ca="1" si="1861"/>
        <v>0</v>
      </c>
      <c r="NG335" s="7">
        <f t="shared" ca="1" si="1802"/>
        <v>0.24355849068210167</v>
      </c>
      <c r="NH335" s="7">
        <f t="shared" ca="1" si="1803"/>
        <v>-0.16663541375902474</v>
      </c>
      <c r="NI335" s="7">
        <f t="shared" ca="1" si="1804"/>
        <v>0</v>
      </c>
      <c r="NJ335" s="7">
        <f t="shared" ca="1" si="1805"/>
        <v>0</v>
      </c>
      <c r="NK335" s="7" t="str">
        <f ca="1">IFERROR(IF(NK334+NJ335&gt;NL$4,NK334,NK334+NJ335),"")</f>
        <v/>
      </c>
      <c r="NL335" s="7">
        <f t="shared" ca="1" si="1862"/>
        <v>0</v>
      </c>
      <c r="NM335" s="7">
        <f t="shared" ca="1" si="1806"/>
        <v>0.53296190868177118</v>
      </c>
      <c r="NN335" s="7">
        <f t="shared" ca="1" si="1807"/>
        <v>-0.45603883175869425</v>
      </c>
      <c r="NO335" s="7">
        <f t="shared" ca="1" si="1808"/>
        <v>0</v>
      </c>
      <c r="NP335" s="7">
        <f t="shared" ca="1" si="1809"/>
        <v>0</v>
      </c>
      <c r="NQ335" s="7" t="str">
        <f ca="1">IFERROR(IF(NQ334+NP335&gt;NR$4,NQ334,NQ334+NP335),"")</f>
        <v/>
      </c>
      <c r="NR335" s="7">
        <f t="shared" ca="1" si="1863"/>
        <v>0</v>
      </c>
      <c r="NT335">
        <v>337</v>
      </c>
      <c r="NU335" s="7" t="s">
        <v>19</v>
      </c>
      <c r="NV335" s="7" t="str">
        <f t="shared" ca="1" si="1598"/>
        <v/>
      </c>
      <c r="NW335" s="7" t="str">
        <f t="shared" ca="1" si="1810"/>
        <v/>
      </c>
      <c r="NX335" t="str">
        <f ca="1">IFERROR(VLOOKUP(NT335,$K$3:$AK$568,8,FALSE),"")</f>
        <v/>
      </c>
      <c r="NY335" t="str">
        <f ca="1">IFERROR(VLOOKUP(NT335,$K$3:$AK$568,9,FALSE),"")</f>
        <v/>
      </c>
      <c r="NZ335" s="7" t="str">
        <f ca="1">IFERROR(VLOOKUP(NT335,$K$3:$AK$568,27,FALSE),"")</f>
        <v/>
      </c>
      <c r="OB335">
        <v>337</v>
      </c>
      <c r="OC335" s="7" t="s">
        <v>19</v>
      </c>
      <c r="OD335" t="e">
        <f t="shared" ca="1" si="1864"/>
        <v>#N/A</v>
      </c>
      <c r="OE335" s="7" t="str">
        <f t="shared" ca="1" si="1865"/>
        <v/>
      </c>
      <c r="OF335" s="7" t="str">
        <f t="shared" ca="1" si="1866"/>
        <v/>
      </c>
      <c r="OG335" t="str">
        <f t="shared" ca="1" si="1867"/>
        <v/>
      </c>
      <c r="OI335">
        <v>337</v>
      </c>
      <c r="OJ335" s="7" t="s">
        <v>19</v>
      </c>
      <c r="OK335" s="7" t="str">
        <f t="shared" ca="1" si="1868"/>
        <v/>
      </c>
      <c r="OL335" s="7" t="str">
        <f t="shared" ca="1" si="1869"/>
        <v/>
      </c>
      <c r="OM335" t="str">
        <f ca="1">IFERROR(VLOOKUP(OI335,$L$3:$AK$568,7,FALSE),"")</f>
        <v/>
      </c>
      <c r="ON335" t="str">
        <f ca="1">IFERROR(VLOOKUP(OI335,$L$3:$AK$568,8,FALSE),"")</f>
        <v/>
      </c>
      <c r="OO335" s="7" t="str">
        <f ca="1">IFERROR(VLOOKUP(OI335,$L$3:$AK$568,26,FALSE),"")</f>
        <v/>
      </c>
      <c r="OQ335">
        <v>337</v>
      </c>
      <c r="OR335" s="7" t="s">
        <v>19</v>
      </c>
      <c r="OS335" t="e">
        <f t="shared" ca="1" si="1870"/>
        <v>#N/A</v>
      </c>
      <c r="OT335" s="7" t="str">
        <f t="shared" ca="1" si="1871"/>
        <v/>
      </c>
      <c r="OU335" s="7" t="str">
        <f t="shared" ca="1" si="1872"/>
        <v/>
      </c>
      <c r="OV335" t="str">
        <f t="shared" ca="1" si="1873"/>
        <v/>
      </c>
      <c r="OX335">
        <v>337</v>
      </c>
      <c r="OY335" s="7" t="s">
        <v>19</v>
      </c>
      <c r="OZ335" s="7" t="str">
        <f t="shared" ca="1" si="1874"/>
        <v/>
      </c>
      <c r="PA335" s="7" t="str">
        <f t="shared" ca="1" si="1875"/>
        <v/>
      </c>
      <c r="PB335" t="str">
        <f ca="1">IFERROR(VLOOKUP(OX335,$M$3:$AK$568,6,FALSE),"")</f>
        <v/>
      </c>
      <c r="PC335" t="str">
        <f ca="1">IFERROR(VLOOKUP(OX335,$M$3:$AK$568,7,FALSE),"")</f>
        <v/>
      </c>
      <c r="PD335" s="7" t="str">
        <f ca="1">IFERROR(VLOOKUP(OX335,$M$3:$AK$568,25,FALSE),"")</f>
        <v/>
      </c>
      <c r="PF335">
        <v>337</v>
      </c>
      <c r="PG335" s="7" t="s">
        <v>19</v>
      </c>
      <c r="PH335" t="e">
        <f t="shared" ca="1" si="1876"/>
        <v>#N/A</v>
      </c>
      <c r="PI335" s="7" t="str">
        <f t="shared" ca="1" si="1877"/>
        <v/>
      </c>
      <c r="PJ335" s="7" t="str">
        <f t="shared" ca="1" si="1878"/>
        <v/>
      </c>
      <c r="PK335" t="str">
        <f t="shared" ca="1" si="1879"/>
        <v/>
      </c>
      <c r="PM335">
        <v>337</v>
      </c>
      <c r="PN335" s="7" t="s">
        <v>19</v>
      </c>
      <c r="PO335" s="202" t="str">
        <f t="shared" ca="1" si="1880"/>
        <v/>
      </c>
      <c r="PP335" s="7" t="str">
        <f t="shared" ca="1" si="1881"/>
        <v/>
      </c>
      <c r="PQ335" t="str">
        <f ca="1">IFERROR(VLOOKUP(PM335,$G$325:$R$409,12,FALSE),"")</f>
        <v/>
      </c>
      <c r="PR335" t="e">
        <f ca="1">VLOOKUP(PM335,$G$324:$Q$409,11,FALSE)</f>
        <v>#N/A</v>
      </c>
      <c r="PS335" s="7" t="str">
        <f ca="1">VLOOKUP(PQ335,$R$325:$Y$409,8,FALSE)</f>
        <v>- -</v>
      </c>
      <c r="PT335" s="7">
        <f ca="1">ReSt</f>
        <v>-4</v>
      </c>
      <c r="PU335" s="7" t="e">
        <f t="shared" ca="1" si="1882"/>
        <v>#N/A</v>
      </c>
      <c r="PV335" s="7" t="e">
        <f t="shared" ca="1" si="1883"/>
        <v>#N/A</v>
      </c>
      <c r="PW335" s="7" t="str">
        <f ca="1">VLOOKUP(PQ335,$R$325:$AK$409,8,FALSE)</f>
        <v>- -</v>
      </c>
      <c r="PX335" s="7"/>
      <c r="PY335">
        <v>337</v>
      </c>
      <c r="PZ335" s="7" t="s">
        <v>19</v>
      </c>
      <c r="QA335" t="str">
        <f t="shared" ca="1" si="1884"/>
        <v/>
      </c>
      <c r="QB335" s="7" t="str">
        <f t="shared" ca="1" si="1885"/>
        <v/>
      </c>
      <c r="QC335" s="7" t="str">
        <f t="shared" ca="1" si="1886"/>
        <v/>
      </c>
      <c r="QD335" t="str">
        <f t="shared" ca="1" si="1887"/>
        <v/>
      </c>
      <c r="QF335">
        <v>337</v>
      </c>
      <c r="QG335" s="7" t="s">
        <v>19</v>
      </c>
      <c r="QH335" s="7" t="str">
        <f t="shared" ca="1" si="1888"/>
        <v/>
      </c>
      <c r="QI335" s="7" t="e">
        <f t="shared" ca="1" si="1889"/>
        <v>#VALUE!</v>
      </c>
      <c r="QJ335" t="e">
        <f t="shared" ca="1" si="1890"/>
        <v>#N/A</v>
      </c>
      <c r="QK335" s="7" t="e">
        <f t="shared" ca="1" si="1891"/>
        <v>#N/A</v>
      </c>
      <c r="QM335">
        <v>337</v>
      </c>
      <c r="QN335" s="7" t="s">
        <v>19</v>
      </c>
      <c r="QO335" t="str">
        <f t="shared" ca="1" si="1892"/>
        <v/>
      </c>
      <c r="QP335" s="7" t="str">
        <f t="shared" ca="1" si="1893"/>
        <v/>
      </c>
      <c r="QQ335" t="str">
        <f t="shared" ca="1" si="1894"/>
        <v/>
      </c>
    </row>
    <row r="336" spans="1:459" x14ac:dyDescent="0.25">
      <c r="A336" s="240" t="str">
        <f>IF('Character Sheet'!$B$4="Creature","N","Y")</f>
        <v>Y</v>
      </c>
      <c r="C336" s="75"/>
      <c r="D336" s="76"/>
      <c r="F336" s="75">
        <v>12</v>
      </c>
      <c r="G336" s="76">
        <f t="shared" ca="1" si="1902"/>
        <v>0</v>
      </c>
      <c r="I336" s="75" t="s">
        <v>1812</v>
      </c>
      <c r="J336" s="85"/>
      <c r="K336" s="85">
        <f t="shared" ca="1" si="1903"/>
        <v>7</v>
      </c>
      <c r="L336" s="85">
        <f t="shared" ca="1" si="1904"/>
        <v>7</v>
      </c>
      <c r="M336" s="70">
        <f t="shared" ca="1" si="1905"/>
        <v>18</v>
      </c>
      <c r="O336" s="222" t="str">
        <f t="shared" ca="1" si="1906"/>
        <v>- -</v>
      </c>
      <c r="Q336" s="7" t="s">
        <v>1755</v>
      </c>
      <c r="R336" s="9" t="str">
        <f ca="1">IFERROR(VLOOKUP(F336,INDIRECT(Calculations!$D$98),2,FALSE),"")</f>
        <v/>
      </c>
      <c r="S336" s="9" t="str">
        <f t="shared" ca="1" si="1907"/>
        <v/>
      </c>
      <c r="T336" s="61" t="str">
        <f ca="1">SUBSTITUTE(IFERROR(IFERROR(VLOOKUP(R336,'[1]Skill Statistics'!$A$3:$C$513,2,FALSE),VLOOKUP(Q336,'[1]Skill Statistics'!$A$3:$C$513,2,FALSE)),T335),"R*","ReSt")</f>
        <v>ReSt/ReSt</v>
      </c>
      <c r="U336" s="61" t="str">
        <f ca="1">IFERROR(IFERROR(VLOOKUP(R336,'[1]Skill Statistics'!$A$3:$C$513,3,FALSE),VLOOKUP(Q336,'[1]Skill Statistics'!$A$3:$C$513,3,FALSE)),U335)</f>
        <v>Me</v>
      </c>
      <c r="V336" s="61" t="str">
        <f ca="1">IF(R336="","- -",IF(ISNUMBER(SEARCH("Category",R336)),"- -",IFERROR(IFERROR(VLOOKUP(Q336,[1]Professions!$A$4:$AM$288,MATCH(Profession,[1]Professions!$A$1:$AM$1,0),FALSE),VLOOKUP(Q336,Calculations!$B$91:$I$95,8,FALSE)),"- -")))</f>
        <v>- -</v>
      </c>
      <c r="W336" s="60" t="str">
        <f t="shared" ca="1" si="1908"/>
        <v>- -</v>
      </c>
      <c r="X336" s="7" t="str">
        <f ca="1">IFERROR(VLOOKUP(R336,$BS$6:$NR$519,MATCH(ActualLevel,$BS$3:$NR$3,0),FALSE),"- -")</f>
        <v>- -</v>
      </c>
      <c r="Y336" s="7" t="str">
        <f t="shared" ca="1" si="1909"/>
        <v>- -</v>
      </c>
      <c r="Z336" s="7" t="str">
        <f ca="1">IFERROR(VLOOKUP(Y336,Charts!$BQ$2:$BR$52,2,FALSE),"- -")</f>
        <v>- -</v>
      </c>
      <c r="AA336" s="7">
        <f t="shared" ca="1" si="1910"/>
        <v>-1</v>
      </c>
      <c r="AB336" s="7" t="str">
        <f t="shared" ca="1" si="1911"/>
        <v>- -</v>
      </c>
      <c r="AC336" s="7"/>
      <c r="AD336" s="7"/>
      <c r="AE336" s="7"/>
      <c r="AF336" s="7"/>
      <c r="AG336" s="7"/>
      <c r="AH336" s="90"/>
      <c r="AI336" s="7"/>
      <c r="AJ336" s="7"/>
      <c r="AK336" s="7">
        <f t="shared" ca="1" si="1912"/>
        <v>-1</v>
      </c>
      <c r="AL336" s="7"/>
      <c r="AM336" s="69">
        <f>IFERROR(VLOOKUP(Q336,'[1]Skill Statistics'!$A$3:$AN$513,MATCH(Profession,'[1]Skill Statistics'!$A$2:$AN$2,0),FALSE),0)</f>
        <v>0</v>
      </c>
      <c r="AN336" s="85">
        <f>IFERROR(VLOOKUP(Q336,'[1]Skill Statistics'!$A$3:$BK$513,MATCH(Archetype,'[1]Skill Statistics'!$A$2:$BK$2,0),FALSE),0)</f>
        <v>0</v>
      </c>
      <c r="AO336" s="85">
        <f>IFERROR(VLOOKUP(Q336,'[1]Skill Statistics'!$A$3:$BB$513,MATCH(Race,'[1]Skill Statistics'!$A$2:$BB$2,0),FALSE),0)</f>
        <v>0</v>
      </c>
      <c r="AP336" s="85">
        <f t="shared" ca="1" si="1811"/>
        <v>-0.1</v>
      </c>
      <c r="AQ336" s="70"/>
      <c r="AS336" s="69">
        <f>IFERROR(VLOOKUP(Q336,'[1]Professional Skills'!$A$4:$AM$288,MATCH(Profession,'[1]Professional Skills'!$A$3:$AM$3,0),FALSE),"- -")</f>
        <v>0</v>
      </c>
      <c r="AT336" t="s">
        <v>1812</v>
      </c>
      <c r="AU336" s="7" t="str">
        <f t="shared" si="1913"/>
        <v/>
      </c>
      <c r="AV336" s="7">
        <f t="shared" ca="1" si="1914"/>
        <v>0</v>
      </c>
      <c r="AW336" t="str">
        <f t="shared" si="1898"/>
        <v/>
      </c>
      <c r="AX336" t="str">
        <f>IFERROR(_xlfn.RANK.EQ(AW336,$AW$5:$AW$568),"")</f>
        <v/>
      </c>
      <c r="AY336">
        <f t="shared" si="1915"/>
        <v>0</v>
      </c>
      <c r="AZ336" s="70" t="str">
        <f t="shared" si="1916"/>
        <v/>
      </c>
      <c r="BB336" s="69" t="str">
        <f>IFERROR(IF(Q336="Language",VLOOKUP(R336,[1]Cultures!$B$4:$N$218,MATCH(Culture,[1]Cultures!$B$3:$N$3,0),FALSE),VLOOKUP(Q336,[1]Cultures!$B$4:$O$212,MATCH(Culture,[1]Cultures!$B$3:$O$3,0),FALSE)),"- -")</f>
        <v>- -</v>
      </c>
      <c r="BC336" t="s">
        <v>1812</v>
      </c>
      <c r="BD336">
        <f t="shared" ca="1" si="1917"/>
        <v>0.14117263295612537</v>
      </c>
      <c r="BE336">
        <f t="shared" ca="1" si="1900"/>
        <v>4.117263295612536E-2</v>
      </c>
      <c r="BH336">
        <f t="shared" ca="1" si="1896"/>
        <v>13</v>
      </c>
      <c r="BI336" s="7">
        <f t="shared" ca="1" si="1918"/>
        <v>0</v>
      </c>
      <c r="BK336" s="7"/>
      <c r="BL336" s="70" t="str">
        <f t="shared" ca="1" si="1919"/>
        <v>- -</v>
      </c>
      <c r="BN336" s="69" t="str">
        <f ca="1">IFERROR(VLOOKUP(V336,Charts!$BT$2:$BV$14,3,FALSE),"- -")</f>
        <v>- -</v>
      </c>
      <c r="BO336" s="85" t="str">
        <f t="shared" ca="1" si="1812"/>
        <v>- -</v>
      </c>
      <c r="BP336" s="70" t="str">
        <f t="shared" ca="1" si="1901"/>
        <v>- -</v>
      </c>
      <c r="BR336" s="7">
        <v>335</v>
      </c>
      <c r="BS336" s="9" t="str">
        <f ca="1">VLOOKUP(BR336,$O$3:$R$568,4,FALSE)</f>
        <v>Upholstery</v>
      </c>
      <c r="BT336" s="7" t="str">
        <f ca="1">VLOOKUP(BS336,$R$3:$V$568,5,FALSE)</f>
        <v>2 / 4</v>
      </c>
      <c r="BU336" s="7">
        <f ca="1">VLOOKUP(BT336,Charts!$BT$2:$BV$14,3,FALSE)</f>
        <v>0.76923076923076927</v>
      </c>
      <c r="BV336" s="7" t="str">
        <f t="shared" ca="1" si="1604"/>
        <v>2</v>
      </c>
      <c r="BW336" s="7" t="str">
        <f t="shared" ca="1" si="1605"/>
        <v>4</v>
      </c>
      <c r="BY336" s="7">
        <f t="shared" ca="1" si="1606"/>
        <v>0.7637097915002764</v>
      </c>
      <c r="BZ336" s="7">
        <f t="shared" ca="1" si="1607"/>
        <v>5.5209777304928709E-3</v>
      </c>
      <c r="CA336" s="7">
        <f t="shared" ca="1" si="1608"/>
        <v>1</v>
      </c>
      <c r="CB336" s="7" t="str">
        <f t="shared" ca="1" si="1609"/>
        <v>2</v>
      </c>
      <c r="CC336" s="7" t="str">
        <f ca="1">IFERROR(IF(CC335+CB336&gt;CD$4,CC335,CC335+CB336),"")</f>
        <v/>
      </c>
      <c r="CD336" s="7">
        <f t="shared" ca="1" si="1813"/>
        <v>0</v>
      </c>
      <c r="CE336" s="7">
        <f t="shared" ca="1" si="1610"/>
        <v>0.95710882402454722</v>
      </c>
      <c r="CF336" s="7">
        <f t="shared" ca="1" si="1611"/>
        <v>-0.18787805479377795</v>
      </c>
      <c r="CG336" s="7">
        <f t="shared" ca="1" si="1612"/>
        <v>0</v>
      </c>
      <c r="CH336" s="7">
        <f t="shared" ca="1" si="1613"/>
        <v>0</v>
      </c>
      <c r="CI336" s="7" t="str">
        <f ca="1">IFERROR(IF(CI335+CH336&gt;CJ$4,CI335,CI335+CH336),"")</f>
        <v/>
      </c>
      <c r="CJ336" s="7">
        <f t="shared" ca="1" si="1814"/>
        <v>0</v>
      </c>
      <c r="CK336" s="7">
        <f t="shared" ca="1" si="1614"/>
        <v>9.8816565598519923E-2</v>
      </c>
      <c r="CL336" s="7">
        <f t="shared" ca="1" si="1615"/>
        <v>0.67041420363224935</v>
      </c>
      <c r="CM336" s="7">
        <f t="shared" ca="1" si="1616"/>
        <v>1</v>
      </c>
      <c r="CN336" s="7" t="str">
        <f t="shared" ca="1" si="1617"/>
        <v>2</v>
      </c>
      <c r="CO336" s="7" t="str">
        <f ca="1">IFERROR(IF(CO335+CN336&gt;CP$4,CO335,CO335+CN336),"")</f>
        <v/>
      </c>
      <c r="CP336" s="7">
        <f t="shared" ca="1" si="1815"/>
        <v>0</v>
      </c>
      <c r="CQ336" s="7">
        <f t="shared" ca="1" si="1618"/>
        <v>0.45130042800647585</v>
      </c>
      <c r="CR336" s="7">
        <f t="shared" ca="1" si="1619"/>
        <v>0.31793034122429342</v>
      </c>
      <c r="CS336" s="7">
        <f t="shared" ca="1" si="1620"/>
        <v>1</v>
      </c>
      <c r="CT336" s="7" t="str">
        <f t="shared" ca="1" si="1621"/>
        <v>2</v>
      </c>
      <c r="CU336" s="7" t="str">
        <f ca="1">IFERROR(IF(CU335+CT336&gt;CV$4,CU335,CU335+CT336),"")</f>
        <v/>
      </c>
      <c r="CV336" s="7">
        <f t="shared" ca="1" si="1816"/>
        <v>0</v>
      </c>
      <c r="CW336" s="7">
        <f t="shared" ca="1" si="1622"/>
        <v>0.43067804738536353</v>
      </c>
      <c r="CX336" s="7">
        <f t="shared" ca="1" si="1623"/>
        <v>0.33855272184540575</v>
      </c>
      <c r="CY336" s="7">
        <f t="shared" ca="1" si="1624"/>
        <v>1</v>
      </c>
      <c r="CZ336" s="7" t="str">
        <f t="shared" ca="1" si="1625"/>
        <v>2</v>
      </c>
      <c r="DA336" s="7" t="str">
        <f ca="1">IFERROR(IF(DA335+CZ336&gt;DB$4,DA335,DA335+CZ336),"")</f>
        <v/>
      </c>
      <c r="DB336" s="7">
        <f t="shared" ca="1" si="1817"/>
        <v>0</v>
      </c>
      <c r="DC336" s="7">
        <f t="shared" ca="1" si="1626"/>
        <v>0.90175543033558325</v>
      </c>
      <c r="DD336" s="7">
        <f t="shared" ca="1" si="1627"/>
        <v>-0.13252466110481398</v>
      </c>
      <c r="DE336" s="7">
        <f t="shared" ca="1" si="1628"/>
        <v>0</v>
      </c>
      <c r="DF336" s="7">
        <f t="shared" ca="1" si="1629"/>
        <v>0</v>
      </c>
      <c r="DG336" s="7" t="str">
        <f ca="1">IFERROR(IF(DG335+DF336&gt;DH$4,DG335,DG335+DF336),"")</f>
        <v/>
      </c>
      <c r="DH336" s="7">
        <f t="shared" ca="1" si="1818"/>
        <v>0</v>
      </c>
      <c r="DI336" s="7">
        <f t="shared" ca="1" si="1630"/>
        <v>0.61836019952794918</v>
      </c>
      <c r="DJ336" s="7">
        <f t="shared" ca="1" si="1631"/>
        <v>0.15087056970282009</v>
      </c>
      <c r="DK336" s="7">
        <f t="shared" ca="1" si="1632"/>
        <v>1</v>
      </c>
      <c r="DL336" s="7" t="str">
        <f t="shared" ca="1" si="1633"/>
        <v>2</v>
      </c>
      <c r="DM336" s="7" t="str">
        <f ca="1">IFERROR(IF(DM335+DL336&gt;DN$4,DM335,DM335+DL336),"")</f>
        <v/>
      </c>
      <c r="DN336" s="7">
        <f t="shared" ca="1" si="1819"/>
        <v>0</v>
      </c>
      <c r="DO336" s="7">
        <f t="shared" ca="1" si="1634"/>
        <v>0.84024023707233941</v>
      </c>
      <c r="DP336" s="7">
        <f t="shared" ca="1" si="1635"/>
        <v>-7.100946784157014E-2</v>
      </c>
      <c r="DQ336" s="7">
        <f t="shared" ca="1" si="1636"/>
        <v>0</v>
      </c>
      <c r="DR336" s="7">
        <f t="shared" ca="1" si="1637"/>
        <v>0</v>
      </c>
      <c r="DS336" s="7" t="str">
        <f ca="1">IFERROR(IF(DS335+DR336&gt;DT$4,DS335,DS335+DR336),"")</f>
        <v/>
      </c>
      <c r="DT336" s="7">
        <f t="shared" ca="1" si="1820"/>
        <v>0</v>
      </c>
      <c r="DU336" s="7">
        <f t="shared" ca="1" si="1638"/>
        <v>0.4062196589990511</v>
      </c>
      <c r="DV336" s="7">
        <f t="shared" ca="1" si="1639"/>
        <v>0.36301111023171817</v>
      </c>
      <c r="DW336" s="7">
        <f t="shared" ca="1" si="1640"/>
        <v>1</v>
      </c>
      <c r="DX336" s="7" t="str">
        <f t="shared" ca="1" si="1641"/>
        <v>2</v>
      </c>
      <c r="DY336" s="7" t="str">
        <f ca="1">IFERROR(IF(DY335+DX336&gt;DZ$4,DY335,DY335+DX336),"")</f>
        <v/>
      </c>
      <c r="DZ336" s="7">
        <f t="shared" ca="1" si="1821"/>
        <v>0</v>
      </c>
      <c r="EA336" s="7">
        <f t="shared" ca="1" si="1642"/>
        <v>0.81175559944715925</v>
      </c>
      <c r="EB336" s="7">
        <f t="shared" ca="1" si="1643"/>
        <v>-4.2524830216389975E-2</v>
      </c>
      <c r="EC336" s="7">
        <f t="shared" ca="1" si="1644"/>
        <v>0</v>
      </c>
      <c r="ED336" s="7">
        <f t="shared" ca="1" si="1645"/>
        <v>0</v>
      </c>
      <c r="EE336" s="7" t="str">
        <f ca="1">IFERROR(IF(EE335+ED336&gt;EF$4,EE335,EE335+ED336),"")</f>
        <v/>
      </c>
      <c r="EF336" s="7">
        <f t="shared" ca="1" si="1822"/>
        <v>0</v>
      </c>
      <c r="EG336" s="7">
        <f t="shared" ca="1" si="1646"/>
        <v>0.25655304488131392</v>
      </c>
      <c r="EH336" s="7">
        <f t="shared" ca="1" si="1647"/>
        <v>0.51267772434945535</v>
      </c>
      <c r="EI336" s="7">
        <f t="shared" ca="1" si="1648"/>
        <v>1</v>
      </c>
      <c r="EJ336" s="7" t="str">
        <f t="shared" ca="1" si="1649"/>
        <v>2</v>
      </c>
      <c r="EK336" s="7" t="str">
        <f ca="1">IFERROR(IF(EK335+EJ336&gt;EL$4,EK335,EK335+EJ336),"")</f>
        <v/>
      </c>
      <c r="EL336" s="7">
        <f t="shared" ca="1" si="1823"/>
        <v>0</v>
      </c>
      <c r="EM336" s="7">
        <f t="shared" ca="1" si="1650"/>
        <v>0.49888379867618993</v>
      </c>
      <c r="EN336" s="7">
        <f t="shared" ca="1" si="1651"/>
        <v>0.27034697055457935</v>
      </c>
      <c r="EO336" s="7">
        <f t="shared" ca="1" si="1652"/>
        <v>1</v>
      </c>
      <c r="EP336" s="7" t="str">
        <f t="shared" ca="1" si="1653"/>
        <v>2</v>
      </c>
      <c r="EQ336" s="7" t="str">
        <f ca="1">IFERROR(IF(EQ335+EP336&gt;ER$4,EQ335,EQ335+EP336),"")</f>
        <v/>
      </c>
      <c r="ER336" s="7">
        <f t="shared" ca="1" si="1824"/>
        <v>0</v>
      </c>
      <c r="ES336" s="7">
        <f t="shared" ca="1" si="1654"/>
        <v>0.68996696679042824</v>
      </c>
      <c r="ET336" s="7">
        <f t="shared" ca="1" si="1655"/>
        <v>7.9263802440341036E-2</v>
      </c>
      <c r="EU336" s="7">
        <f t="shared" ca="1" si="1656"/>
        <v>1</v>
      </c>
      <c r="EV336" s="7" t="str">
        <f t="shared" ca="1" si="1657"/>
        <v>2</v>
      </c>
      <c r="EW336" s="7" t="str">
        <f ca="1">IFERROR(IF(EW335+EV336&gt;EX$4,EW335,EW335+EV336),"")</f>
        <v/>
      </c>
      <c r="EX336" s="7">
        <f t="shared" ca="1" si="1825"/>
        <v>0</v>
      </c>
      <c r="EY336" s="7">
        <f t="shared" ca="1" si="1658"/>
        <v>0.62745230362458448</v>
      </c>
      <c r="EZ336" s="7">
        <f t="shared" ca="1" si="1659"/>
        <v>0.14177846560618479</v>
      </c>
      <c r="FA336" s="7">
        <f t="shared" ca="1" si="1660"/>
        <v>1</v>
      </c>
      <c r="FB336" s="7" t="str">
        <f t="shared" ca="1" si="1661"/>
        <v>2</v>
      </c>
      <c r="FC336" s="7" t="str">
        <f ca="1">IFERROR(IF(FC335+FB336&gt;FD$4,FC335,FC335+FB336),"")</f>
        <v/>
      </c>
      <c r="FD336" s="7">
        <f t="shared" ca="1" si="1826"/>
        <v>0</v>
      </c>
      <c r="FE336" s="7">
        <f t="shared" ca="1" si="1662"/>
        <v>0.79564449821103922</v>
      </c>
      <c r="FF336" s="7">
        <f t="shared" ca="1" si="1663"/>
        <v>-2.6413728980269946E-2</v>
      </c>
      <c r="FG336" s="7">
        <f t="shared" ca="1" si="1664"/>
        <v>0</v>
      </c>
      <c r="FH336" s="7">
        <f t="shared" ca="1" si="1665"/>
        <v>0</v>
      </c>
      <c r="FI336" s="7" t="str">
        <f ca="1">IFERROR(IF(FI335+FH336&gt;FJ$4,FI335,FI335+FH336),"")</f>
        <v/>
      </c>
      <c r="FJ336" s="7">
        <f t="shared" ca="1" si="1827"/>
        <v>0</v>
      </c>
      <c r="FK336" s="7">
        <f t="shared" ca="1" si="1666"/>
        <v>0.74468920400469207</v>
      </c>
      <c r="FL336" s="7">
        <f t="shared" ca="1" si="1667"/>
        <v>2.45415652260772E-2</v>
      </c>
      <c r="FM336" s="7">
        <f t="shared" ca="1" si="1668"/>
        <v>1</v>
      </c>
      <c r="FN336" s="7" t="str">
        <f t="shared" ca="1" si="1669"/>
        <v>2</v>
      </c>
      <c r="FO336" s="7" t="str">
        <f ca="1">IFERROR(IF(FO335+FN336&gt;FP$4,FO335,FO335+FN336),"")</f>
        <v/>
      </c>
      <c r="FP336" s="7">
        <f t="shared" ca="1" si="1828"/>
        <v>0</v>
      </c>
      <c r="FQ336" s="7">
        <f t="shared" ca="1" si="1670"/>
        <v>0.30115094092545869</v>
      </c>
      <c r="FR336" s="7">
        <f t="shared" ca="1" si="1671"/>
        <v>0.46807982830531059</v>
      </c>
      <c r="FS336" s="7">
        <f t="shared" ca="1" si="1672"/>
        <v>1</v>
      </c>
      <c r="FT336" s="7" t="str">
        <f t="shared" ca="1" si="1673"/>
        <v>2</v>
      </c>
      <c r="FU336" s="7" t="str">
        <f ca="1">IFERROR(IF(FU335+FT336&gt;FV$4,FU335,FU335+FT336),"")</f>
        <v/>
      </c>
      <c r="FV336" s="7">
        <f t="shared" ca="1" si="1829"/>
        <v>0</v>
      </c>
      <c r="FW336" s="7">
        <f t="shared" ca="1" si="1674"/>
        <v>0.35403605662717019</v>
      </c>
      <c r="FX336" s="7">
        <f t="shared" ca="1" si="1675"/>
        <v>0.41519471260359908</v>
      </c>
      <c r="FY336" s="7">
        <f t="shared" ca="1" si="1676"/>
        <v>1</v>
      </c>
      <c r="FZ336" s="7" t="str">
        <f t="shared" ca="1" si="1677"/>
        <v>2</v>
      </c>
      <c r="GA336" s="7" t="str">
        <f ca="1">IFERROR(IF(GA335+FZ336&gt;GB$4,GA335,GA335+FZ336),"")</f>
        <v/>
      </c>
      <c r="GB336" s="7">
        <f t="shared" ca="1" si="1830"/>
        <v>0</v>
      </c>
      <c r="GC336" s="7">
        <f t="shared" ca="1" si="1678"/>
        <v>0.9190903642290732</v>
      </c>
      <c r="GD336" s="7">
        <f t="shared" ca="1" si="1679"/>
        <v>-0.14985959499830392</v>
      </c>
      <c r="GE336" s="7">
        <f t="shared" ca="1" si="1680"/>
        <v>0</v>
      </c>
      <c r="GF336" s="7">
        <f t="shared" ca="1" si="1681"/>
        <v>0</v>
      </c>
      <c r="GG336" s="7" t="str">
        <f ca="1">IFERROR(IF(GG335+GF336&gt;GH$4,GG335,GG335+GF336),"")</f>
        <v/>
      </c>
      <c r="GH336" s="7">
        <f t="shared" ca="1" si="1831"/>
        <v>0</v>
      </c>
      <c r="GI336" s="7">
        <f t="shared" ca="1" si="1682"/>
        <v>0.42728507977117169</v>
      </c>
      <c r="GJ336" s="7">
        <f t="shared" ca="1" si="1683"/>
        <v>0.34194568945959758</v>
      </c>
      <c r="GK336" s="7">
        <f t="shared" ca="1" si="1684"/>
        <v>1</v>
      </c>
      <c r="GL336" s="7" t="str">
        <f t="shared" ca="1" si="1685"/>
        <v>2</v>
      </c>
      <c r="GM336" s="7" t="str">
        <f ca="1">IFERROR(IF(GM335+GL336&gt;GN$4,GM335,GM335+GL336),"")</f>
        <v/>
      </c>
      <c r="GN336" s="7">
        <f t="shared" ca="1" si="1832"/>
        <v>0</v>
      </c>
      <c r="GO336" s="7">
        <f t="shared" ca="1" si="1686"/>
        <v>0.59305725131481879</v>
      </c>
      <c r="GP336" s="7">
        <f t="shared" ca="1" si="1687"/>
        <v>0.17617351791595048</v>
      </c>
      <c r="GQ336" s="7">
        <f t="shared" ca="1" si="1688"/>
        <v>1</v>
      </c>
      <c r="GR336" s="7" t="str">
        <f t="shared" ca="1" si="1689"/>
        <v>2</v>
      </c>
      <c r="GS336" s="7" t="str">
        <f ca="1">IFERROR(IF(GS335+GR336&gt;GT$4,GS335,GS335+GR336),"")</f>
        <v/>
      </c>
      <c r="GT336" s="7">
        <f t="shared" ca="1" si="1833"/>
        <v>0</v>
      </c>
      <c r="GU336" s="7">
        <f t="shared" ca="1" si="1690"/>
        <v>0.3990171325205355</v>
      </c>
      <c r="GV336" s="7">
        <f t="shared" ca="1" si="1691"/>
        <v>0.37021363671023377</v>
      </c>
      <c r="GW336" s="7">
        <f t="shared" ca="1" si="1692"/>
        <v>1</v>
      </c>
      <c r="GX336" s="7" t="str">
        <f t="shared" ca="1" si="1693"/>
        <v>2</v>
      </c>
      <c r="GY336" s="7" t="str">
        <f ca="1">IFERROR(IF(GY335+GX336&gt;GZ$4,GY335,GY335+GX336),"")</f>
        <v/>
      </c>
      <c r="GZ336" s="7">
        <f t="shared" ca="1" si="1834"/>
        <v>0</v>
      </c>
      <c r="HA336" s="7">
        <f t="shared" ca="1" si="1694"/>
        <v>0.12391039319443853</v>
      </c>
      <c r="HB336" s="7">
        <f t="shared" ca="1" si="1695"/>
        <v>0.64532037603633075</v>
      </c>
      <c r="HC336" s="7">
        <f t="shared" ca="1" si="1696"/>
        <v>1</v>
      </c>
      <c r="HD336" s="7" t="str">
        <f t="shared" ca="1" si="1697"/>
        <v>2</v>
      </c>
      <c r="HE336" s="7" t="str">
        <f ca="1">IFERROR(IF(HE335+HD336&gt;HF$4,HE335,HE335+HD336),"")</f>
        <v/>
      </c>
      <c r="HF336" s="7">
        <f t="shared" ca="1" si="1835"/>
        <v>0</v>
      </c>
      <c r="HG336" s="7">
        <f t="shared" ca="1" si="1698"/>
        <v>0.72046073345477712</v>
      </c>
      <c r="HH336" s="7">
        <f t="shared" ca="1" si="1699"/>
        <v>4.8770035775992149E-2</v>
      </c>
      <c r="HI336" s="7">
        <f t="shared" ca="1" si="1700"/>
        <v>1</v>
      </c>
      <c r="HJ336" s="7" t="str">
        <f t="shared" ca="1" si="1701"/>
        <v>2</v>
      </c>
      <c r="HK336" s="7" t="str">
        <f ca="1">IFERROR(IF(HK335+HJ336&gt;HL$4,HK335,HK335+HJ336),"")</f>
        <v/>
      </c>
      <c r="HL336" s="7">
        <f t="shared" ca="1" si="1836"/>
        <v>0</v>
      </c>
      <c r="HM336" s="7">
        <f t="shared" ca="1" si="1702"/>
        <v>0.27433088980335718</v>
      </c>
      <c r="HN336" s="7">
        <f t="shared" ca="1" si="1703"/>
        <v>0.49489987942741209</v>
      </c>
      <c r="HO336" s="7">
        <f t="shared" ca="1" si="1704"/>
        <v>1</v>
      </c>
      <c r="HP336" s="7" t="str">
        <f t="shared" ca="1" si="1705"/>
        <v>2</v>
      </c>
      <c r="HQ336" s="7" t="str">
        <f ca="1">IFERROR(IF(HQ335+HP336&gt;HR$4,HQ335,HQ335+HP336),"")</f>
        <v/>
      </c>
      <c r="HR336" s="7">
        <f t="shared" ca="1" si="1837"/>
        <v>0</v>
      </c>
      <c r="HS336" s="7">
        <f t="shared" ca="1" si="1706"/>
        <v>0.27405312244180491</v>
      </c>
      <c r="HT336" s="7">
        <f t="shared" ca="1" si="1707"/>
        <v>0.49517764678896437</v>
      </c>
      <c r="HU336" s="7">
        <f t="shared" ca="1" si="1708"/>
        <v>1</v>
      </c>
      <c r="HV336" s="7" t="str">
        <f t="shared" ca="1" si="1709"/>
        <v>2</v>
      </c>
      <c r="HW336" s="7" t="str">
        <f ca="1">IFERROR(IF(HW335+HV336&gt;HX$4,HW335,HW335+HV336),"")</f>
        <v/>
      </c>
      <c r="HX336" s="7">
        <f t="shared" ca="1" si="1838"/>
        <v>0</v>
      </c>
      <c r="HY336" s="7">
        <f t="shared" ca="1" si="1710"/>
        <v>0.53160261935262632</v>
      </c>
      <c r="HZ336" s="7">
        <f t="shared" ca="1" si="1711"/>
        <v>0.23762814987814296</v>
      </c>
      <c r="IA336" s="7">
        <f t="shared" ca="1" si="1712"/>
        <v>1</v>
      </c>
      <c r="IB336" s="7" t="str">
        <f t="shared" ca="1" si="1713"/>
        <v>2</v>
      </c>
      <c r="IC336" s="7" t="str">
        <f ca="1">IFERROR(IF(IC335+IB336&gt;ID$4,IC335,IC335+IB336),"")</f>
        <v/>
      </c>
      <c r="ID336" s="7">
        <f t="shared" ca="1" si="1839"/>
        <v>0</v>
      </c>
      <c r="IE336" s="7">
        <f t="shared" ca="1" si="1714"/>
        <v>0.38719392731480251</v>
      </c>
      <c r="IF336" s="7">
        <f t="shared" ca="1" si="1715"/>
        <v>0.38203684191596676</v>
      </c>
      <c r="IG336" s="7">
        <f t="shared" ca="1" si="1716"/>
        <v>1</v>
      </c>
      <c r="IH336" s="7" t="str">
        <f t="shared" ca="1" si="1717"/>
        <v>2</v>
      </c>
      <c r="II336" s="7" t="str">
        <f ca="1">IFERROR(IF(II335+IH336&gt;IJ$4,II335,II335+IH336),"")</f>
        <v/>
      </c>
      <c r="IJ336" s="7">
        <f t="shared" ca="1" si="1840"/>
        <v>0</v>
      </c>
      <c r="IK336" s="7">
        <f t="shared" ca="1" si="1718"/>
        <v>0.94383647801298032</v>
      </c>
      <c r="IL336" s="7">
        <f t="shared" ca="1" si="1719"/>
        <v>-0.17460570878221104</v>
      </c>
      <c r="IM336" s="7">
        <f t="shared" ca="1" si="1720"/>
        <v>0</v>
      </c>
      <c r="IN336" s="7">
        <f t="shared" ca="1" si="1721"/>
        <v>0</v>
      </c>
      <c r="IO336" s="7" t="str">
        <f ca="1">IFERROR(IF(IO335+IN336&gt;IP$4,IO335,IO335+IN336),"")</f>
        <v/>
      </c>
      <c r="IP336" s="7">
        <f t="shared" ca="1" si="1841"/>
        <v>0</v>
      </c>
      <c r="IQ336" s="7">
        <f t="shared" ca="1" si="1722"/>
        <v>0.18640536519358364</v>
      </c>
      <c r="IR336" s="7">
        <f t="shared" ca="1" si="1723"/>
        <v>0.58282540403718563</v>
      </c>
      <c r="IS336" s="7">
        <f t="shared" ca="1" si="1724"/>
        <v>1</v>
      </c>
      <c r="IT336" s="7" t="str">
        <f t="shared" ca="1" si="1725"/>
        <v>2</v>
      </c>
      <c r="IU336" s="7" t="str">
        <f ca="1">IFERROR(IF(IU335+IT336&gt;IV$4,IU335,IU335+IT336),"")</f>
        <v/>
      </c>
      <c r="IV336" s="7">
        <f t="shared" ca="1" si="1842"/>
        <v>0</v>
      </c>
      <c r="IW336" s="7">
        <f t="shared" ca="1" si="1726"/>
        <v>0.13418953893565744</v>
      </c>
      <c r="IX336" s="7">
        <f t="shared" ca="1" si="1727"/>
        <v>0.63504123029511184</v>
      </c>
      <c r="IY336" s="7">
        <f t="shared" ca="1" si="1728"/>
        <v>1</v>
      </c>
      <c r="IZ336" s="7" t="str">
        <f t="shared" ca="1" si="1729"/>
        <v>2</v>
      </c>
      <c r="JA336" s="7" t="str">
        <f ca="1">IFERROR(IF(JA335+IZ336&gt;JB$4,JA335,JA335+IZ336),"")</f>
        <v/>
      </c>
      <c r="JB336" s="7">
        <f t="shared" ca="1" si="1843"/>
        <v>0</v>
      </c>
      <c r="JC336" s="7">
        <f t="shared" ca="1" si="1730"/>
        <v>0.95106803368306603</v>
      </c>
      <c r="JD336" s="7">
        <f t="shared" ca="1" si="1731"/>
        <v>-0.18183726445229675</v>
      </c>
      <c r="JE336" s="7">
        <f t="shared" ca="1" si="1732"/>
        <v>0</v>
      </c>
      <c r="JF336" s="7">
        <f t="shared" ca="1" si="1733"/>
        <v>0</v>
      </c>
      <c r="JG336" s="7" t="str">
        <f ca="1">IFERROR(IF(JG335+JF336&gt;JH$4,JG335,JG335+JF336),"")</f>
        <v/>
      </c>
      <c r="JH336" s="7">
        <f t="shared" ca="1" si="1844"/>
        <v>0</v>
      </c>
      <c r="JI336" s="7">
        <f t="shared" ca="1" si="1734"/>
        <v>0.62298144563677293</v>
      </c>
      <c r="JJ336" s="7">
        <f t="shared" ca="1" si="1735"/>
        <v>0.14624932359399634</v>
      </c>
      <c r="JK336" s="7">
        <f t="shared" ca="1" si="1736"/>
        <v>1</v>
      </c>
      <c r="JL336" s="7" t="str">
        <f t="shared" ca="1" si="1737"/>
        <v>2</v>
      </c>
      <c r="JM336" s="7" t="str">
        <f ca="1">IFERROR(IF(JM335+JL336&gt;JN$4,JM335,JM335+JL336),"")</f>
        <v/>
      </c>
      <c r="JN336" s="7">
        <f t="shared" ca="1" si="1845"/>
        <v>0</v>
      </c>
      <c r="JO336" s="7">
        <f t="shared" ca="1" si="1738"/>
        <v>0.30934069682973075</v>
      </c>
      <c r="JP336" s="7">
        <f t="shared" ca="1" si="1739"/>
        <v>0.45989007240103852</v>
      </c>
      <c r="JQ336" s="7">
        <f t="shared" ca="1" si="1740"/>
        <v>1</v>
      </c>
      <c r="JR336" s="7" t="str">
        <f t="shared" ca="1" si="1741"/>
        <v>2</v>
      </c>
      <c r="JS336" s="7" t="str">
        <f ca="1">IFERROR(IF(JS335+JR336&gt;JT$4,JS335,JS335+JR336),"")</f>
        <v/>
      </c>
      <c r="JT336" s="7">
        <f t="shared" ca="1" si="1846"/>
        <v>0</v>
      </c>
      <c r="JU336" s="7">
        <f t="shared" ca="1" si="1742"/>
        <v>0.46398533398840403</v>
      </c>
      <c r="JV336" s="7">
        <f t="shared" ca="1" si="1743"/>
        <v>0.30524543524236525</v>
      </c>
      <c r="JW336" s="7">
        <f t="shared" ca="1" si="1744"/>
        <v>1</v>
      </c>
      <c r="JX336" s="7" t="str">
        <f t="shared" ca="1" si="1745"/>
        <v>2</v>
      </c>
      <c r="JY336" s="7" t="str">
        <f ca="1">IFERROR(IF(JY335+JX336&gt;JZ$4,JY335,JY335+JX336),"")</f>
        <v/>
      </c>
      <c r="JZ336" s="7">
        <f t="shared" ca="1" si="1847"/>
        <v>0</v>
      </c>
      <c r="KA336" s="7">
        <f t="shared" ca="1" si="1746"/>
        <v>0.95425594943120695</v>
      </c>
      <c r="KB336" s="7">
        <f t="shared" ca="1" si="1747"/>
        <v>-0.18502518020043768</v>
      </c>
      <c r="KC336" s="7">
        <f t="shared" ca="1" si="1748"/>
        <v>0</v>
      </c>
      <c r="KD336" s="7">
        <f t="shared" ca="1" si="1749"/>
        <v>0</v>
      </c>
      <c r="KE336" s="7" t="str">
        <f ca="1">IFERROR(IF(KE335+KD336&gt;KF$4,KE335,KE335+KD336),"")</f>
        <v/>
      </c>
      <c r="KF336" s="7">
        <f t="shared" ca="1" si="1848"/>
        <v>0</v>
      </c>
      <c r="KG336" s="7">
        <f t="shared" ca="1" si="1750"/>
        <v>0.80104747714902302</v>
      </c>
      <c r="KH336" s="7">
        <f t="shared" ca="1" si="1751"/>
        <v>-3.181670791825375E-2</v>
      </c>
      <c r="KI336" s="7">
        <f t="shared" ca="1" si="1752"/>
        <v>0</v>
      </c>
      <c r="KJ336" s="7">
        <f t="shared" ca="1" si="1753"/>
        <v>0</v>
      </c>
      <c r="KK336" s="7" t="str">
        <f ca="1">IFERROR(IF(KK335+KJ336&gt;KL$4,KK335,KK335+KJ336),"")</f>
        <v/>
      </c>
      <c r="KL336" s="7">
        <f t="shared" ca="1" si="1849"/>
        <v>0</v>
      </c>
      <c r="KM336" s="7">
        <f t="shared" ca="1" si="1754"/>
        <v>0.64474976887828073</v>
      </c>
      <c r="KN336" s="7">
        <f t="shared" ca="1" si="1755"/>
        <v>0.12448100035248855</v>
      </c>
      <c r="KO336" s="7">
        <f t="shared" ca="1" si="1756"/>
        <v>1</v>
      </c>
      <c r="KP336" s="7" t="str">
        <f t="shared" ca="1" si="1757"/>
        <v>2</v>
      </c>
      <c r="KQ336" s="7" t="str">
        <f ca="1">IFERROR(IF(KQ335+KP336&gt;KR$4,KQ335,KQ335+KP336),"")</f>
        <v/>
      </c>
      <c r="KR336" s="7">
        <f t="shared" ca="1" si="1850"/>
        <v>0</v>
      </c>
      <c r="KS336" s="7">
        <f t="shared" ca="1" si="1758"/>
        <v>0.71979488382877688</v>
      </c>
      <c r="KT336" s="7">
        <f t="shared" ca="1" si="1759"/>
        <v>4.9435885401992397E-2</v>
      </c>
      <c r="KU336" s="7">
        <f t="shared" ca="1" si="1760"/>
        <v>1</v>
      </c>
      <c r="KV336" s="7" t="str">
        <f t="shared" ca="1" si="1761"/>
        <v>2</v>
      </c>
      <c r="KW336" s="7" t="str">
        <f ca="1">IFERROR(IF(KW335+KV336&gt;KX$4,KW335,KW335+KV336),"")</f>
        <v/>
      </c>
      <c r="KX336" s="7">
        <f t="shared" ca="1" si="1851"/>
        <v>0</v>
      </c>
      <c r="KY336" s="7">
        <f t="shared" ca="1" si="1762"/>
        <v>0.80349281016120988</v>
      </c>
      <c r="KZ336" s="7">
        <f t="shared" ca="1" si="1763"/>
        <v>-3.4262040930440607E-2</v>
      </c>
      <c r="LA336" s="7">
        <f t="shared" ca="1" si="1764"/>
        <v>0</v>
      </c>
      <c r="LB336" s="7">
        <f t="shared" ca="1" si="1765"/>
        <v>0</v>
      </c>
      <c r="LC336" s="7" t="str">
        <f ca="1">IFERROR(IF(LC335+LB336&gt;LD$4,LC335,LC335+LB336),"")</f>
        <v/>
      </c>
      <c r="LD336" s="7">
        <f t="shared" ca="1" si="1852"/>
        <v>0</v>
      </c>
      <c r="LE336" s="7">
        <f t="shared" ca="1" si="1766"/>
        <v>0.91002485834995051</v>
      </c>
      <c r="LF336" s="7">
        <f t="shared" ca="1" si="1767"/>
        <v>-0.14079408911918123</v>
      </c>
      <c r="LG336" s="7">
        <f t="shared" ca="1" si="1768"/>
        <v>0</v>
      </c>
      <c r="LH336" s="7">
        <f t="shared" ca="1" si="1769"/>
        <v>0</v>
      </c>
      <c r="LI336" s="7" t="str">
        <f ca="1">IFERROR(IF(LI335+LH336&gt;LJ$4,LI335,LI335+LH336),"")</f>
        <v/>
      </c>
      <c r="LJ336" s="7">
        <f t="shared" ca="1" si="1853"/>
        <v>0</v>
      </c>
      <c r="LK336" s="7">
        <f t="shared" ca="1" si="1770"/>
        <v>0.66569449062568242</v>
      </c>
      <c r="LL336" s="7">
        <f t="shared" ca="1" si="1771"/>
        <v>0.10353627860508685</v>
      </c>
      <c r="LM336" s="7">
        <f t="shared" ca="1" si="1772"/>
        <v>1</v>
      </c>
      <c r="LN336" s="7" t="str">
        <f t="shared" ca="1" si="1773"/>
        <v>2</v>
      </c>
      <c r="LO336" s="7" t="str">
        <f ca="1">IFERROR(IF(LO335+LN336&gt;LP$4,LO335,LO335+LN336),"")</f>
        <v/>
      </c>
      <c r="LP336" s="7">
        <f t="shared" ca="1" si="1854"/>
        <v>0</v>
      </c>
      <c r="LQ336" s="7">
        <f t="shared" ca="1" si="1774"/>
        <v>0.81040847664766424</v>
      </c>
      <c r="LR336" s="7">
        <f t="shared" ca="1" si="1775"/>
        <v>-4.1177707416894971E-2</v>
      </c>
      <c r="LS336" s="7">
        <f t="shared" ca="1" si="1776"/>
        <v>0</v>
      </c>
      <c r="LT336" s="7">
        <f t="shared" ca="1" si="1777"/>
        <v>0</v>
      </c>
      <c r="LU336" s="7" t="str">
        <f ca="1">IFERROR(IF(LU335+LT336&gt;LV$4,LU335,LU335+LT336),"")</f>
        <v/>
      </c>
      <c r="LV336" s="7">
        <f t="shared" ca="1" si="1855"/>
        <v>0</v>
      </c>
      <c r="LW336" s="7">
        <f t="shared" ca="1" si="1778"/>
        <v>0.4419198228999488</v>
      </c>
      <c r="LX336" s="7">
        <f t="shared" ca="1" si="1779"/>
        <v>0.32731094633082047</v>
      </c>
      <c r="LY336" s="7">
        <f t="shared" ca="1" si="1780"/>
        <v>1</v>
      </c>
      <c r="LZ336" s="7" t="str">
        <f t="shared" ca="1" si="1781"/>
        <v>2</v>
      </c>
      <c r="MA336" s="7" t="str">
        <f ca="1">IFERROR(IF(MA335+LZ336&gt;MB$4,MA335,MA335+LZ336),"")</f>
        <v/>
      </c>
      <c r="MB336" s="7">
        <f t="shared" ca="1" si="1856"/>
        <v>0</v>
      </c>
      <c r="MC336" s="7">
        <f t="shared" ca="1" si="1782"/>
        <v>0.57181627235619659</v>
      </c>
      <c r="MD336" s="7">
        <f t="shared" ca="1" si="1783"/>
        <v>0.19741449687457269</v>
      </c>
      <c r="ME336" s="7">
        <f t="shared" ca="1" si="1784"/>
        <v>1</v>
      </c>
      <c r="MF336" s="7" t="str">
        <f t="shared" ca="1" si="1785"/>
        <v>2</v>
      </c>
      <c r="MG336" s="7" t="str">
        <f ca="1">IFERROR(IF(MG335+MF336&gt;MH$4,MG335,MG335+MF336),"")</f>
        <v/>
      </c>
      <c r="MH336" s="7">
        <f t="shared" ca="1" si="1857"/>
        <v>0</v>
      </c>
      <c r="MI336" s="7">
        <f t="shared" ca="1" si="1786"/>
        <v>0.78334568601691779</v>
      </c>
      <c r="MJ336" s="7">
        <f t="shared" ca="1" si="1787"/>
        <v>-1.4114916786148513E-2</v>
      </c>
      <c r="MK336" s="7">
        <f t="shared" ca="1" si="1788"/>
        <v>0</v>
      </c>
      <c r="ML336" s="7">
        <f t="shared" ca="1" si="1789"/>
        <v>0</v>
      </c>
      <c r="MM336" s="7" t="str">
        <f ca="1">IFERROR(IF(MM335+ML336&gt;MN$4,MM335,MM335+ML336),"")</f>
        <v/>
      </c>
      <c r="MN336" s="7">
        <f t="shared" ca="1" si="1858"/>
        <v>0</v>
      </c>
      <c r="MO336" s="7">
        <f t="shared" ca="1" si="1790"/>
        <v>0.90617004128623557</v>
      </c>
      <c r="MP336" s="7">
        <f t="shared" ca="1" si="1791"/>
        <v>-0.1369392720554663</v>
      </c>
      <c r="MQ336" s="7">
        <f t="shared" ca="1" si="1792"/>
        <v>0</v>
      </c>
      <c r="MR336" s="7">
        <f t="shared" ca="1" si="1793"/>
        <v>0</v>
      </c>
      <c r="MS336" s="7" t="str">
        <f ca="1">IFERROR(IF(MS335+MR336&gt;MT$4,MS335,MS335+MR336),"")</f>
        <v/>
      </c>
      <c r="MT336" s="7">
        <f t="shared" ca="1" si="1859"/>
        <v>0</v>
      </c>
      <c r="MU336" s="7">
        <f t="shared" ca="1" si="1794"/>
        <v>0.62136997648370729</v>
      </c>
      <c r="MV336" s="7">
        <f t="shared" ca="1" si="1795"/>
        <v>0.14786079274706199</v>
      </c>
      <c r="MW336" s="7">
        <f t="shared" ca="1" si="1796"/>
        <v>1</v>
      </c>
      <c r="MX336" s="7" t="str">
        <f t="shared" ca="1" si="1797"/>
        <v>2</v>
      </c>
      <c r="MY336" s="7" t="str">
        <f ca="1">IFERROR(IF(MY335+MX336&gt;MZ$4,MY335,MY335+MX336),"")</f>
        <v/>
      </c>
      <c r="MZ336" s="7">
        <f t="shared" ca="1" si="1860"/>
        <v>0</v>
      </c>
      <c r="NA336" s="7">
        <f t="shared" ca="1" si="1798"/>
        <v>0.70071084118129723</v>
      </c>
      <c r="NB336" s="7">
        <f t="shared" ca="1" si="1799"/>
        <v>6.8519928049472045E-2</v>
      </c>
      <c r="NC336" s="7">
        <f t="shared" ca="1" si="1800"/>
        <v>1</v>
      </c>
      <c r="ND336" s="7" t="str">
        <f t="shared" ca="1" si="1801"/>
        <v>2</v>
      </c>
      <c r="NE336" s="7" t="str">
        <f ca="1">IFERROR(IF(NE335+ND336&gt;NF$4,NE335,NE335+ND336),"")</f>
        <v/>
      </c>
      <c r="NF336" s="7">
        <f t="shared" ca="1" si="1861"/>
        <v>0</v>
      </c>
      <c r="NG336" s="7">
        <f t="shared" ca="1" si="1802"/>
        <v>0.20058403492260179</v>
      </c>
      <c r="NH336" s="7">
        <f t="shared" ca="1" si="1803"/>
        <v>0.56864673430816748</v>
      </c>
      <c r="NI336" s="7">
        <f t="shared" ca="1" si="1804"/>
        <v>1</v>
      </c>
      <c r="NJ336" s="7" t="str">
        <f t="shared" ca="1" si="1805"/>
        <v>2</v>
      </c>
      <c r="NK336" s="7" t="str">
        <f ca="1">IFERROR(IF(NK335+NJ336&gt;NL$4,NK335,NK335+NJ336),"")</f>
        <v/>
      </c>
      <c r="NL336" s="7">
        <f t="shared" ca="1" si="1862"/>
        <v>0</v>
      </c>
      <c r="NM336" s="7">
        <f t="shared" ca="1" si="1806"/>
        <v>0.74932118481693932</v>
      </c>
      <c r="NN336" s="7">
        <f t="shared" ca="1" si="1807"/>
        <v>1.990958441382995E-2</v>
      </c>
      <c r="NO336" s="7">
        <f t="shared" ca="1" si="1808"/>
        <v>1</v>
      </c>
      <c r="NP336" s="7" t="str">
        <f t="shared" ca="1" si="1809"/>
        <v>2</v>
      </c>
      <c r="NQ336" s="7" t="str">
        <f ca="1">IFERROR(IF(NQ335+NP336&gt;NR$4,NQ335,NQ335+NP336),"")</f>
        <v/>
      </c>
      <c r="NR336" s="7">
        <f t="shared" ca="1" si="1863"/>
        <v>0</v>
      </c>
      <c r="NT336">
        <v>338</v>
      </c>
      <c r="NU336" s="7" t="s">
        <v>19</v>
      </c>
      <c r="NV336" s="7" t="str">
        <f t="shared" ca="1" si="1598"/>
        <v/>
      </c>
      <c r="NW336" s="7" t="str">
        <f t="shared" ca="1" si="1810"/>
        <v/>
      </c>
      <c r="NX336" t="str">
        <f ca="1">IFERROR(VLOOKUP(NT336,$K$3:$AK$568,8,FALSE),"")</f>
        <v/>
      </c>
      <c r="NY336" t="str">
        <f ca="1">IFERROR(VLOOKUP(NT336,$K$3:$AK$568,9,FALSE),"")</f>
        <v/>
      </c>
      <c r="NZ336" s="7" t="str">
        <f ca="1">IFERROR(VLOOKUP(NT336,$K$3:$AK$568,27,FALSE),"")</f>
        <v/>
      </c>
      <c r="OB336">
        <v>338</v>
      </c>
      <c r="OC336" s="7" t="s">
        <v>19</v>
      </c>
      <c r="OD336" t="e">
        <f t="shared" ca="1" si="1864"/>
        <v>#N/A</v>
      </c>
      <c r="OE336" s="7" t="str">
        <f t="shared" ca="1" si="1865"/>
        <v/>
      </c>
      <c r="OF336" s="7" t="str">
        <f t="shared" ca="1" si="1866"/>
        <v/>
      </c>
      <c r="OG336" t="str">
        <f t="shared" ca="1" si="1867"/>
        <v/>
      </c>
      <c r="OI336">
        <v>338</v>
      </c>
      <c r="OJ336" s="7" t="s">
        <v>19</v>
      </c>
      <c r="OK336" s="7" t="str">
        <f t="shared" ca="1" si="1868"/>
        <v/>
      </c>
      <c r="OL336" s="7" t="str">
        <f t="shared" ca="1" si="1869"/>
        <v/>
      </c>
      <c r="OM336" t="str">
        <f ca="1">IFERROR(VLOOKUP(OI336,$L$3:$AK$568,7,FALSE),"")</f>
        <v/>
      </c>
      <c r="ON336" t="str">
        <f ca="1">IFERROR(VLOOKUP(OI336,$L$3:$AK$568,8,FALSE),"")</f>
        <v/>
      </c>
      <c r="OO336" s="7" t="str">
        <f ca="1">IFERROR(VLOOKUP(OI336,$L$3:$AK$568,26,FALSE),"")</f>
        <v/>
      </c>
      <c r="OQ336">
        <v>338</v>
      </c>
      <c r="OR336" s="7" t="s">
        <v>19</v>
      </c>
      <c r="OS336" t="e">
        <f t="shared" ca="1" si="1870"/>
        <v>#N/A</v>
      </c>
      <c r="OT336" s="7" t="str">
        <f t="shared" ca="1" si="1871"/>
        <v/>
      </c>
      <c r="OU336" s="7" t="str">
        <f t="shared" ca="1" si="1872"/>
        <v/>
      </c>
      <c r="OV336" t="str">
        <f t="shared" ca="1" si="1873"/>
        <v/>
      </c>
      <c r="OX336">
        <v>338</v>
      </c>
      <c r="OY336" s="7" t="s">
        <v>19</v>
      </c>
      <c r="OZ336" s="7" t="str">
        <f t="shared" ca="1" si="1874"/>
        <v/>
      </c>
      <c r="PA336" s="7" t="str">
        <f t="shared" ca="1" si="1875"/>
        <v/>
      </c>
      <c r="PB336" t="str">
        <f ca="1">IFERROR(VLOOKUP(OX336,$M$3:$AK$568,6,FALSE),"")</f>
        <v/>
      </c>
      <c r="PC336" t="str">
        <f ca="1">IFERROR(VLOOKUP(OX336,$M$3:$AK$568,7,FALSE),"")</f>
        <v/>
      </c>
      <c r="PD336" s="7" t="str">
        <f ca="1">IFERROR(VLOOKUP(OX336,$M$3:$AK$568,25,FALSE),"")</f>
        <v/>
      </c>
      <c r="PF336">
        <v>338</v>
      </c>
      <c r="PG336" s="7" t="s">
        <v>19</v>
      </c>
      <c r="PH336" t="e">
        <f t="shared" ca="1" si="1876"/>
        <v>#N/A</v>
      </c>
      <c r="PI336" s="7" t="str">
        <f t="shared" ca="1" si="1877"/>
        <v/>
      </c>
      <c r="PJ336" s="7" t="str">
        <f t="shared" ca="1" si="1878"/>
        <v/>
      </c>
      <c r="PK336" t="str">
        <f t="shared" ca="1" si="1879"/>
        <v/>
      </c>
      <c r="PM336">
        <v>338</v>
      </c>
      <c r="PN336" s="7" t="s">
        <v>19</v>
      </c>
      <c r="PO336" s="202" t="str">
        <f t="shared" ca="1" si="1880"/>
        <v/>
      </c>
      <c r="PP336" s="7" t="str">
        <f t="shared" ca="1" si="1881"/>
        <v/>
      </c>
      <c r="PQ336" t="str">
        <f ca="1">IFERROR(VLOOKUP(PM336,$G$325:$R$409,12,FALSE),"")</f>
        <v/>
      </c>
      <c r="PR336" t="e">
        <f ca="1">VLOOKUP(PM336,$G$324:$Q$409,11,FALSE)</f>
        <v>#N/A</v>
      </c>
      <c r="PS336" s="7" t="str">
        <f ca="1">VLOOKUP(PQ336,$R$325:$Y$409,8,FALSE)</f>
        <v>- -</v>
      </c>
      <c r="PT336" s="7">
        <f ca="1">ReSt</f>
        <v>-4</v>
      </c>
      <c r="PU336" s="7" t="e">
        <f t="shared" ca="1" si="1882"/>
        <v>#N/A</v>
      </c>
      <c r="PV336" s="7" t="e">
        <f t="shared" ca="1" si="1883"/>
        <v>#N/A</v>
      </c>
      <c r="PW336" s="7" t="str">
        <f ca="1">VLOOKUP(PQ336,$R$325:$AK$409,8,FALSE)</f>
        <v>- -</v>
      </c>
      <c r="PX336" s="7"/>
      <c r="PY336">
        <v>338</v>
      </c>
      <c r="PZ336" s="7" t="s">
        <v>19</v>
      </c>
      <c r="QA336" t="str">
        <f t="shared" ca="1" si="1884"/>
        <v/>
      </c>
      <c r="QB336" s="7" t="str">
        <f t="shared" ca="1" si="1885"/>
        <v/>
      </c>
      <c r="QC336" s="7" t="str">
        <f t="shared" ca="1" si="1886"/>
        <v/>
      </c>
      <c r="QD336" t="str">
        <f t="shared" ca="1" si="1887"/>
        <v/>
      </c>
      <c r="QF336">
        <v>338</v>
      </c>
      <c r="QG336" s="7" t="s">
        <v>19</v>
      </c>
      <c r="QH336" s="7" t="str">
        <f t="shared" ca="1" si="1888"/>
        <v/>
      </c>
      <c r="QI336" s="7" t="e">
        <f t="shared" ca="1" si="1889"/>
        <v>#VALUE!</v>
      </c>
      <c r="QJ336" t="e">
        <f t="shared" ca="1" si="1890"/>
        <v>#N/A</v>
      </c>
      <c r="QK336" s="7" t="e">
        <f t="shared" ca="1" si="1891"/>
        <v>#N/A</v>
      </c>
      <c r="QM336">
        <v>338</v>
      </c>
      <c r="QN336" s="7" t="s">
        <v>19</v>
      </c>
      <c r="QO336" t="str">
        <f t="shared" ca="1" si="1892"/>
        <v/>
      </c>
      <c r="QP336" s="7" t="str">
        <f t="shared" ca="1" si="1893"/>
        <v/>
      </c>
      <c r="QQ336" t="str">
        <f t="shared" ca="1" si="1894"/>
        <v/>
      </c>
    </row>
    <row r="337" spans="1:459" x14ac:dyDescent="0.25">
      <c r="A337" s="240" t="str">
        <f>IF('Character Sheet'!$B$4="Creature","N","Y")</f>
        <v>Y</v>
      </c>
      <c r="C337" s="75"/>
      <c r="D337" s="76"/>
      <c r="F337" s="75">
        <v>13</v>
      </c>
      <c r="G337" s="76">
        <f t="shared" ca="1" si="1902"/>
        <v>0</v>
      </c>
      <c r="I337" s="75" t="s">
        <v>1812</v>
      </c>
      <c r="J337" s="85"/>
      <c r="K337" s="85">
        <f t="shared" ca="1" si="1903"/>
        <v>7</v>
      </c>
      <c r="L337" s="85">
        <f t="shared" ca="1" si="1904"/>
        <v>7</v>
      </c>
      <c r="M337" s="70">
        <f t="shared" ca="1" si="1905"/>
        <v>18</v>
      </c>
      <c r="O337" s="222" t="str">
        <f t="shared" ca="1" si="1906"/>
        <v>- -</v>
      </c>
      <c r="Q337" s="7" t="s">
        <v>1755</v>
      </c>
      <c r="R337" s="9" t="str">
        <f ca="1">IFERROR(VLOOKUP(F337,INDIRECT(Calculations!$D$98),2,FALSE),"")</f>
        <v/>
      </c>
      <c r="S337" s="9" t="str">
        <f t="shared" ca="1" si="1907"/>
        <v/>
      </c>
      <c r="T337" s="61" t="str">
        <f ca="1">SUBSTITUTE(IFERROR(IFERROR(VLOOKUP(R337,'[1]Skill Statistics'!$A$3:$C$513,2,FALSE),VLOOKUP(Q337,'[1]Skill Statistics'!$A$3:$C$513,2,FALSE)),T336),"R*","ReSt")</f>
        <v>ReSt/ReSt</v>
      </c>
      <c r="U337" s="61" t="str">
        <f ca="1">IFERROR(IFERROR(VLOOKUP(R337,'[1]Skill Statistics'!$A$3:$C$513,3,FALSE),VLOOKUP(Q337,'[1]Skill Statistics'!$A$3:$C$513,3,FALSE)),U336)</f>
        <v>Me</v>
      </c>
      <c r="V337" s="61" t="str">
        <f ca="1">IF(R337="","- -",IF(ISNUMBER(SEARCH("Category",R337)),"- -",IFERROR(IFERROR(VLOOKUP(Q337,[1]Professions!$A$4:$AM$288,MATCH(Profession,[1]Professions!$A$1:$AM$1,0),FALSE),VLOOKUP(Q337,Calculations!$B$91:$I$95,8,FALSE)),"- -")))</f>
        <v>- -</v>
      </c>
      <c r="W337" s="60" t="str">
        <f t="shared" ca="1" si="1908"/>
        <v>- -</v>
      </c>
      <c r="X337" s="7" t="str">
        <f ca="1">IFERROR(VLOOKUP(R337,$BS$6:$NR$519,MATCH(ActualLevel,$BS$3:$NR$3,0),FALSE),"- -")</f>
        <v>- -</v>
      </c>
      <c r="Y337" s="7" t="str">
        <f t="shared" ca="1" si="1909"/>
        <v>- -</v>
      </c>
      <c r="Z337" s="7" t="str">
        <f ca="1">IFERROR(VLOOKUP(Y337,Charts!$BQ$2:$BR$52,2,FALSE),"- -")</f>
        <v>- -</v>
      </c>
      <c r="AA337" s="7">
        <f t="shared" ca="1" si="1910"/>
        <v>-1</v>
      </c>
      <c r="AB337" s="7" t="str">
        <f t="shared" ca="1" si="1911"/>
        <v>- -</v>
      </c>
      <c r="AC337" s="7"/>
      <c r="AD337" s="7"/>
      <c r="AE337" s="7"/>
      <c r="AF337" s="7"/>
      <c r="AG337" s="7"/>
      <c r="AH337" s="90"/>
      <c r="AI337" s="7"/>
      <c r="AJ337" s="7"/>
      <c r="AK337" s="7">
        <f t="shared" ca="1" si="1912"/>
        <v>-1</v>
      </c>
      <c r="AL337" s="7"/>
      <c r="AM337" s="69">
        <f>IFERROR(VLOOKUP(Q337,'[1]Skill Statistics'!$A$3:$AN$513,MATCH(Profession,'[1]Skill Statistics'!$A$2:$AN$2,0),FALSE),0)</f>
        <v>0</v>
      </c>
      <c r="AN337" s="85">
        <f>IFERROR(VLOOKUP(Q337,'[1]Skill Statistics'!$A$3:$BK$513,MATCH(Archetype,'[1]Skill Statistics'!$A$2:$BK$2,0),FALSE),0)</f>
        <v>0</v>
      </c>
      <c r="AO337" s="85">
        <f>IFERROR(VLOOKUP(Q337,'[1]Skill Statistics'!$A$3:$BB$513,MATCH(Race,'[1]Skill Statistics'!$A$2:$BB$2,0),FALSE),0)</f>
        <v>0</v>
      </c>
      <c r="AP337" s="85">
        <f t="shared" ca="1" si="1811"/>
        <v>-0.1</v>
      </c>
      <c r="AQ337" s="70"/>
      <c r="AS337" s="69">
        <f>IFERROR(VLOOKUP(Q337,'[1]Professional Skills'!$A$4:$AM$288,MATCH(Profession,'[1]Professional Skills'!$A$3:$AM$3,0),FALSE),"- -")</f>
        <v>0</v>
      </c>
      <c r="AT337" t="s">
        <v>1812</v>
      </c>
      <c r="AU337" s="7" t="str">
        <f t="shared" si="1913"/>
        <v/>
      </c>
      <c r="AV337" s="7">
        <f t="shared" ca="1" si="1914"/>
        <v>0</v>
      </c>
      <c r="AW337" t="str">
        <f t="shared" si="1898"/>
        <v/>
      </c>
      <c r="AX337" t="str">
        <f>IFERROR(_xlfn.RANK.EQ(AW337,$AW$5:$AW$568),"")</f>
        <v/>
      </c>
      <c r="AY337">
        <f t="shared" si="1915"/>
        <v>0</v>
      </c>
      <c r="AZ337" s="70" t="str">
        <f t="shared" si="1916"/>
        <v/>
      </c>
      <c r="BB337" s="69" t="str">
        <f>IFERROR(IF(Q337="Language",VLOOKUP(R337,[1]Cultures!$B$4:$N$218,MATCH(Culture,[1]Cultures!$B$3:$N$3,0),FALSE),VLOOKUP(Q337,[1]Cultures!$B$4:$O$212,MATCH(Culture,[1]Cultures!$B$3:$O$3,0),FALSE)),"- -")</f>
        <v>- -</v>
      </c>
      <c r="BC337" t="s">
        <v>1812</v>
      </c>
      <c r="BD337">
        <f t="shared" ca="1" si="1917"/>
        <v>0.64591210376589669</v>
      </c>
      <c r="BE337">
        <f t="shared" ca="1" si="1900"/>
        <v>0.54591210376589672</v>
      </c>
      <c r="BH337">
        <f t="shared" ca="1" si="1896"/>
        <v>7</v>
      </c>
      <c r="BI337" s="7">
        <f t="shared" ca="1" si="1918"/>
        <v>0</v>
      </c>
      <c r="BK337" s="7"/>
      <c r="BL337" s="70" t="str">
        <f t="shared" ca="1" si="1919"/>
        <v>- -</v>
      </c>
      <c r="BN337" s="69" t="str">
        <f ca="1">IFERROR(VLOOKUP(V337,Charts!$BT$2:$BV$14,3,FALSE),"- -")</f>
        <v>- -</v>
      </c>
      <c r="BO337" s="85" t="str">
        <f t="shared" ca="1" si="1812"/>
        <v>- -</v>
      </c>
      <c r="BP337" s="70" t="str">
        <f t="shared" ca="1" si="1901"/>
        <v>- -</v>
      </c>
      <c r="BR337" s="7">
        <v>336</v>
      </c>
      <c r="BS337" s="9" t="str">
        <f ca="1">VLOOKUP(BR337,$O$3:$R$568,4,FALSE)</f>
        <v>Animal Handling</v>
      </c>
      <c r="BT337" s="7" t="str">
        <f ca="1">VLOOKUP(BS337,$R$3:$V$568,5,FALSE)</f>
        <v>2 / 4</v>
      </c>
      <c r="BU337" s="7">
        <f ca="1">VLOOKUP(BT337,Charts!$BT$2:$BV$14,3,FALSE)</f>
        <v>0.76923076923076927</v>
      </c>
      <c r="BV337" s="7" t="str">
        <f t="shared" ca="1" si="1604"/>
        <v>2</v>
      </c>
      <c r="BW337" s="7" t="str">
        <f t="shared" ca="1" si="1605"/>
        <v>4</v>
      </c>
      <c r="BY337" s="7">
        <f t="shared" ca="1" si="1606"/>
        <v>0.12319417014701006</v>
      </c>
      <c r="BZ337" s="7">
        <f t="shared" ca="1" si="1607"/>
        <v>0.64603659908375921</v>
      </c>
      <c r="CA337" s="7">
        <f t="shared" ca="1" si="1608"/>
        <v>1</v>
      </c>
      <c r="CB337" s="7" t="str">
        <f t="shared" ca="1" si="1609"/>
        <v>2</v>
      </c>
      <c r="CC337" s="7" t="str">
        <f ca="1">IFERROR(IF(CC336+CB337&gt;CD$4,CC336,CC336+CB337),"")</f>
        <v/>
      </c>
      <c r="CD337" s="7">
        <f t="shared" ca="1" si="1813"/>
        <v>0</v>
      </c>
      <c r="CE337" s="7">
        <f t="shared" ca="1" si="1610"/>
        <v>0.2038251918479731</v>
      </c>
      <c r="CF337" s="7">
        <f t="shared" ca="1" si="1611"/>
        <v>0.56540557738279618</v>
      </c>
      <c r="CG337" s="7">
        <f t="shared" ca="1" si="1612"/>
        <v>1</v>
      </c>
      <c r="CH337" s="7" t="str">
        <f t="shared" ca="1" si="1613"/>
        <v>2</v>
      </c>
      <c r="CI337" s="7" t="str">
        <f ca="1">IFERROR(IF(CI336+CH337&gt;CJ$4,CI336,CI336+CH337),"")</f>
        <v/>
      </c>
      <c r="CJ337" s="7">
        <f t="shared" ca="1" si="1814"/>
        <v>0</v>
      </c>
      <c r="CK337" s="7">
        <f t="shared" ca="1" si="1614"/>
        <v>0.20864891415286291</v>
      </c>
      <c r="CL337" s="7">
        <f t="shared" ca="1" si="1615"/>
        <v>0.56058185507790637</v>
      </c>
      <c r="CM337" s="7">
        <f t="shared" ca="1" si="1616"/>
        <v>1</v>
      </c>
      <c r="CN337" s="7" t="str">
        <f t="shared" ca="1" si="1617"/>
        <v>2</v>
      </c>
      <c r="CO337" s="7" t="str">
        <f ca="1">IFERROR(IF(CO336+CN337&gt;CP$4,CO336,CO336+CN337),"")</f>
        <v/>
      </c>
      <c r="CP337" s="7">
        <f t="shared" ca="1" si="1815"/>
        <v>0</v>
      </c>
      <c r="CQ337" s="7">
        <f t="shared" ca="1" si="1618"/>
        <v>0.7345456147179652</v>
      </c>
      <c r="CR337" s="7">
        <f t="shared" ca="1" si="1619"/>
        <v>3.4685154512804073E-2</v>
      </c>
      <c r="CS337" s="7">
        <f t="shared" ca="1" si="1620"/>
        <v>1</v>
      </c>
      <c r="CT337" s="7" t="str">
        <f t="shared" ca="1" si="1621"/>
        <v>2</v>
      </c>
      <c r="CU337" s="7" t="str">
        <f ca="1">IFERROR(IF(CU336+CT337&gt;CV$4,CU336,CU336+CT337),"")</f>
        <v/>
      </c>
      <c r="CV337" s="7">
        <f t="shared" ca="1" si="1816"/>
        <v>0</v>
      </c>
      <c r="CW337" s="7">
        <f t="shared" ca="1" si="1622"/>
        <v>0.84163689885709791</v>
      </c>
      <c r="CX337" s="7">
        <f t="shared" ca="1" si="1623"/>
        <v>-7.2406129626328641E-2</v>
      </c>
      <c r="CY337" s="7">
        <f t="shared" ca="1" si="1624"/>
        <v>0</v>
      </c>
      <c r="CZ337" s="7">
        <f t="shared" ca="1" si="1625"/>
        <v>0</v>
      </c>
      <c r="DA337" s="7" t="str">
        <f ca="1">IFERROR(IF(DA336+CZ337&gt;DB$4,DA336,DA336+CZ337),"")</f>
        <v/>
      </c>
      <c r="DB337" s="7">
        <f t="shared" ca="1" si="1817"/>
        <v>0</v>
      </c>
      <c r="DC337" s="7">
        <f t="shared" ca="1" si="1626"/>
        <v>0.92004710772597198</v>
      </c>
      <c r="DD337" s="7">
        <f t="shared" ca="1" si="1627"/>
        <v>-0.15081633849520271</v>
      </c>
      <c r="DE337" s="7">
        <f t="shared" ca="1" si="1628"/>
        <v>0</v>
      </c>
      <c r="DF337" s="7">
        <f t="shared" ca="1" si="1629"/>
        <v>0</v>
      </c>
      <c r="DG337" s="7" t="str">
        <f ca="1">IFERROR(IF(DG336+DF337&gt;DH$4,DG336,DG336+DF337),"")</f>
        <v/>
      </c>
      <c r="DH337" s="7">
        <f t="shared" ca="1" si="1818"/>
        <v>0</v>
      </c>
      <c r="DI337" s="7">
        <f t="shared" ca="1" si="1630"/>
        <v>1.7073125897461239E-2</v>
      </c>
      <c r="DJ337" s="7">
        <f t="shared" ca="1" si="1631"/>
        <v>0.75215764333330803</v>
      </c>
      <c r="DK337" s="7">
        <f t="shared" ca="1" si="1632"/>
        <v>1</v>
      </c>
      <c r="DL337" s="7" t="str">
        <f t="shared" ca="1" si="1633"/>
        <v>2</v>
      </c>
      <c r="DM337" s="7" t="str">
        <f ca="1">IFERROR(IF(DM336+DL337&gt;DN$4,DM336,DM336+DL337),"")</f>
        <v/>
      </c>
      <c r="DN337" s="7">
        <f t="shared" ca="1" si="1819"/>
        <v>0</v>
      </c>
      <c r="DO337" s="7">
        <f t="shared" ca="1" si="1634"/>
        <v>4.4080220455418484E-2</v>
      </c>
      <c r="DP337" s="7">
        <f t="shared" ca="1" si="1635"/>
        <v>0.72515054877535079</v>
      </c>
      <c r="DQ337" s="7">
        <f t="shared" ca="1" si="1636"/>
        <v>1</v>
      </c>
      <c r="DR337" s="7" t="str">
        <f t="shared" ca="1" si="1637"/>
        <v>2</v>
      </c>
      <c r="DS337" s="7" t="str">
        <f ca="1">IFERROR(IF(DS336+DR337&gt;DT$4,DS336,DS336+DR337),"")</f>
        <v/>
      </c>
      <c r="DT337" s="7">
        <f t="shared" ca="1" si="1820"/>
        <v>0</v>
      </c>
      <c r="DU337" s="7">
        <f t="shared" ca="1" si="1638"/>
        <v>0.23235331698911421</v>
      </c>
      <c r="DV337" s="7">
        <f t="shared" ca="1" si="1639"/>
        <v>0.53687745224165506</v>
      </c>
      <c r="DW337" s="7">
        <f t="shared" ca="1" si="1640"/>
        <v>1</v>
      </c>
      <c r="DX337" s="7" t="str">
        <f t="shared" ca="1" si="1641"/>
        <v>2</v>
      </c>
      <c r="DY337" s="7" t="str">
        <f ca="1">IFERROR(IF(DY336+DX337&gt;DZ$4,DY336,DY336+DX337),"")</f>
        <v/>
      </c>
      <c r="DZ337" s="7">
        <f t="shared" ca="1" si="1821"/>
        <v>0</v>
      </c>
      <c r="EA337" s="7">
        <f t="shared" ca="1" si="1642"/>
        <v>0.57027006027857075</v>
      </c>
      <c r="EB337" s="7">
        <f t="shared" ca="1" si="1643"/>
        <v>0.19896070895219853</v>
      </c>
      <c r="EC337" s="7">
        <f t="shared" ca="1" si="1644"/>
        <v>1</v>
      </c>
      <c r="ED337" s="7" t="str">
        <f t="shared" ca="1" si="1645"/>
        <v>2</v>
      </c>
      <c r="EE337" s="7" t="str">
        <f ca="1">IFERROR(IF(EE336+ED337&gt;EF$4,EE336,EE336+ED337),"")</f>
        <v/>
      </c>
      <c r="EF337" s="7">
        <f t="shared" ca="1" si="1822"/>
        <v>0</v>
      </c>
      <c r="EG337" s="7">
        <f t="shared" ca="1" si="1646"/>
        <v>0.56563883962271511</v>
      </c>
      <c r="EH337" s="7">
        <f t="shared" ca="1" si="1647"/>
        <v>0.20359192960805417</v>
      </c>
      <c r="EI337" s="7">
        <f t="shared" ca="1" si="1648"/>
        <v>1</v>
      </c>
      <c r="EJ337" s="7" t="str">
        <f t="shared" ca="1" si="1649"/>
        <v>2</v>
      </c>
      <c r="EK337" s="7" t="str">
        <f ca="1">IFERROR(IF(EK336+EJ337&gt;EL$4,EK336,EK336+EJ337),"")</f>
        <v/>
      </c>
      <c r="EL337" s="7">
        <f t="shared" ca="1" si="1823"/>
        <v>0</v>
      </c>
      <c r="EM337" s="7">
        <f t="shared" ca="1" si="1650"/>
        <v>0.76792999356480274</v>
      </c>
      <c r="EN337" s="7">
        <f t="shared" ca="1" si="1651"/>
        <v>1.3007756659665359E-3</v>
      </c>
      <c r="EO337" s="7">
        <f t="shared" ca="1" si="1652"/>
        <v>1</v>
      </c>
      <c r="EP337" s="7" t="str">
        <f t="shared" ca="1" si="1653"/>
        <v>2</v>
      </c>
      <c r="EQ337" s="7" t="str">
        <f ca="1">IFERROR(IF(EQ336+EP337&gt;ER$4,EQ336,EQ336+EP337),"")</f>
        <v/>
      </c>
      <c r="ER337" s="7">
        <f t="shared" ca="1" si="1824"/>
        <v>0</v>
      </c>
      <c r="ES337" s="7">
        <f t="shared" ca="1" si="1654"/>
        <v>1.5914381876836248E-2</v>
      </c>
      <c r="ET337" s="7">
        <f t="shared" ca="1" si="1655"/>
        <v>0.75331638735393303</v>
      </c>
      <c r="EU337" s="7">
        <f t="shared" ca="1" si="1656"/>
        <v>1</v>
      </c>
      <c r="EV337" s="7" t="str">
        <f t="shared" ca="1" si="1657"/>
        <v>2</v>
      </c>
      <c r="EW337" s="7" t="str">
        <f ca="1">IFERROR(IF(EW336+EV337&gt;EX$4,EW336,EW336+EV337),"")</f>
        <v/>
      </c>
      <c r="EX337" s="7">
        <f t="shared" ca="1" si="1825"/>
        <v>0</v>
      </c>
      <c r="EY337" s="7">
        <f t="shared" ca="1" si="1658"/>
        <v>0.23444148585880109</v>
      </c>
      <c r="EZ337" s="7">
        <f t="shared" ca="1" si="1659"/>
        <v>0.53478928337196818</v>
      </c>
      <c r="FA337" s="7">
        <f t="shared" ca="1" si="1660"/>
        <v>1</v>
      </c>
      <c r="FB337" s="7" t="str">
        <f t="shared" ca="1" si="1661"/>
        <v>2</v>
      </c>
      <c r="FC337" s="7" t="str">
        <f ca="1">IFERROR(IF(FC336+FB337&gt;FD$4,FC336,FC336+FB337),"")</f>
        <v/>
      </c>
      <c r="FD337" s="7">
        <f t="shared" ca="1" si="1826"/>
        <v>0</v>
      </c>
      <c r="FE337" s="7">
        <f t="shared" ca="1" si="1662"/>
        <v>0.11799004092053267</v>
      </c>
      <c r="FF337" s="7">
        <f t="shared" ca="1" si="1663"/>
        <v>0.65124072831023661</v>
      </c>
      <c r="FG337" s="7">
        <f t="shared" ca="1" si="1664"/>
        <v>1</v>
      </c>
      <c r="FH337" s="7" t="str">
        <f t="shared" ca="1" si="1665"/>
        <v>2</v>
      </c>
      <c r="FI337" s="7" t="str">
        <f ca="1">IFERROR(IF(FI336+FH337&gt;FJ$4,FI336,FI336+FH337),"")</f>
        <v/>
      </c>
      <c r="FJ337" s="7">
        <f t="shared" ca="1" si="1827"/>
        <v>0</v>
      </c>
      <c r="FK337" s="7">
        <f t="shared" ca="1" si="1666"/>
        <v>0.28539129592114976</v>
      </c>
      <c r="FL337" s="7">
        <f t="shared" ca="1" si="1667"/>
        <v>0.48383947330961952</v>
      </c>
      <c r="FM337" s="7">
        <f t="shared" ca="1" si="1668"/>
        <v>1</v>
      </c>
      <c r="FN337" s="7" t="str">
        <f t="shared" ca="1" si="1669"/>
        <v>2</v>
      </c>
      <c r="FO337" s="7" t="str">
        <f ca="1">IFERROR(IF(FO336+FN337&gt;FP$4,FO336,FO336+FN337),"")</f>
        <v/>
      </c>
      <c r="FP337" s="7">
        <f t="shared" ca="1" si="1828"/>
        <v>0</v>
      </c>
      <c r="FQ337" s="7">
        <f t="shared" ca="1" si="1670"/>
        <v>0.54928544877866237</v>
      </c>
      <c r="FR337" s="7">
        <f t="shared" ca="1" si="1671"/>
        <v>0.21994532045210691</v>
      </c>
      <c r="FS337" s="7">
        <f t="shared" ca="1" si="1672"/>
        <v>1</v>
      </c>
      <c r="FT337" s="7" t="str">
        <f t="shared" ca="1" si="1673"/>
        <v>2</v>
      </c>
      <c r="FU337" s="7" t="str">
        <f ca="1">IFERROR(IF(FU336+FT337&gt;FV$4,FU336,FU336+FT337),"")</f>
        <v/>
      </c>
      <c r="FV337" s="7">
        <f t="shared" ca="1" si="1829"/>
        <v>0</v>
      </c>
      <c r="FW337" s="7">
        <f t="shared" ca="1" si="1674"/>
        <v>1.0697437243625485E-2</v>
      </c>
      <c r="FX337" s="7">
        <f t="shared" ca="1" si="1675"/>
        <v>0.75853333198714379</v>
      </c>
      <c r="FY337" s="7">
        <f t="shared" ca="1" si="1676"/>
        <v>1</v>
      </c>
      <c r="FZ337" s="7" t="str">
        <f t="shared" ca="1" si="1677"/>
        <v>2</v>
      </c>
      <c r="GA337" s="7" t="str">
        <f ca="1">IFERROR(IF(GA336+FZ337&gt;GB$4,GA336,GA336+FZ337),"")</f>
        <v/>
      </c>
      <c r="GB337" s="7">
        <f t="shared" ca="1" si="1830"/>
        <v>0</v>
      </c>
      <c r="GC337" s="7">
        <f t="shared" ca="1" si="1678"/>
        <v>0.72013347388566051</v>
      </c>
      <c r="GD337" s="7">
        <f t="shared" ca="1" si="1679"/>
        <v>4.909729534510876E-2</v>
      </c>
      <c r="GE337" s="7">
        <f t="shared" ca="1" si="1680"/>
        <v>1</v>
      </c>
      <c r="GF337" s="7" t="str">
        <f t="shared" ca="1" si="1681"/>
        <v>2</v>
      </c>
      <c r="GG337" s="7" t="str">
        <f ca="1">IFERROR(IF(GG336+GF337&gt;GH$4,GG336,GG336+GF337),"")</f>
        <v/>
      </c>
      <c r="GH337" s="7">
        <f t="shared" ca="1" si="1831"/>
        <v>0</v>
      </c>
      <c r="GI337" s="7">
        <f t="shared" ca="1" si="1682"/>
        <v>0.79003491337474585</v>
      </c>
      <c r="GJ337" s="7">
        <f t="shared" ca="1" si="1683"/>
        <v>-2.0804144143976577E-2</v>
      </c>
      <c r="GK337" s="7">
        <f t="shared" ca="1" si="1684"/>
        <v>0</v>
      </c>
      <c r="GL337" s="7">
        <f t="shared" ca="1" si="1685"/>
        <v>0</v>
      </c>
      <c r="GM337" s="7" t="str">
        <f ca="1">IFERROR(IF(GM336+GL337&gt;GN$4,GM336,GM336+GL337),"")</f>
        <v/>
      </c>
      <c r="GN337" s="7">
        <f t="shared" ca="1" si="1832"/>
        <v>0</v>
      </c>
      <c r="GO337" s="7">
        <f t="shared" ca="1" si="1686"/>
        <v>0.72513433087152057</v>
      </c>
      <c r="GP337" s="7">
        <f t="shared" ca="1" si="1687"/>
        <v>4.4096438359248702E-2</v>
      </c>
      <c r="GQ337" s="7">
        <f t="shared" ca="1" si="1688"/>
        <v>1</v>
      </c>
      <c r="GR337" s="7" t="str">
        <f t="shared" ca="1" si="1689"/>
        <v>2</v>
      </c>
      <c r="GS337" s="7" t="str">
        <f ca="1">IFERROR(IF(GS336+GR337&gt;GT$4,GS336,GS336+GR337),"")</f>
        <v/>
      </c>
      <c r="GT337" s="7">
        <f t="shared" ca="1" si="1833"/>
        <v>0</v>
      </c>
      <c r="GU337" s="7">
        <f t="shared" ca="1" si="1690"/>
        <v>0.34679244118449126</v>
      </c>
      <c r="GV337" s="7">
        <f t="shared" ca="1" si="1691"/>
        <v>0.42243832804627801</v>
      </c>
      <c r="GW337" s="7">
        <f t="shared" ca="1" si="1692"/>
        <v>1</v>
      </c>
      <c r="GX337" s="7" t="str">
        <f t="shared" ca="1" si="1693"/>
        <v>2</v>
      </c>
      <c r="GY337" s="7" t="str">
        <f ca="1">IFERROR(IF(GY336+GX337&gt;GZ$4,GY336,GY336+GX337),"")</f>
        <v/>
      </c>
      <c r="GZ337" s="7">
        <f t="shared" ca="1" si="1834"/>
        <v>0</v>
      </c>
      <c r="HA337" s="7">
        <f t="shared" ca="1" si="1694"/>
        <v>0.6833847222916527</v>
      </c>
      <c r="HB337" s="7">
        <f t="shared" ca="1" si="1695"/>
        <v>8.5846046939116571E-2</v>
      </c>
      <c r="HC337" s="7">
        <f t="shared" ca="1" si="1696"/>
        <v>1</v>
      </c>
      <c r="HD337" s="7" t="str">
        <f t="shared" ca="1" si="1697"/>
        <v>2</v>
      </c>
      <c r="HE337" s="7" t="str">
        <f ca="1">IFERROR(IF(HE336+HD337&gt;HF$4,HE336,HE336+HD337),"")</f>
        <v/>
      </c>
      <c r="HF337" s="7">
        <f t="shared" ca="1" si="1835"/>
        <v>0</v>
      </c>
      <c r="HG337" s="7">
        <f t="shared" ca="1" si="1698"/>
        <v>0.77914902505532835</v>
      </c>
      <c r="HH337" s="7">
        <f t="shared" ca="1" si="1699"/>
        <v>-9.9182558245590746E-3</v>
      </c>
      <c r="HI337" s="7">
        <f t="shared" ca="1" si="1700"/>
        <v>0</v>
      </c>
      <c r="HJ337" s="7">
        <f t="shared" ca="1" si="1701"/>
        <v>0</v>
      </c>
      <c r="HK337" s="7" t="str">
        <f ca="1">IFERROR(IF(HK336+HJ337&gt;HL$4,HK336,HK336+HJ337),"")</f>
        <v/>
      </c>
      <c r="HL337" s="7">
        <f t="shared" ca="1" si="1836"/>
        <v>0</v>
      </c>
      <c r="HM337" s="7">
        <f t="shared" ca="1" si="1702"/>
        <v>0.43187026280587393</v>
      </c>
      <c r="HN337" s="7">
        <f t="shared" ca="1" si="1703"/>
        <v>0.33736050642489535</v>
      </c>
      <c r="HO337" s="7">
        <f t="shared" ca="1" si="1704"/>
        <v>1</v>
      </c>
      <c r="HP337" s="7" t="str">
        <f t="shared" ca="1" si="1705"/>
        <v>2</v>
      </c>
      <c r="HQ337" s="7" t="str">
        <f ca="1">IFERROR(IF(HQ336+HP337&gt;HR$4,HQ336,HQ336+HP337),"")</f>
        <v/>
      </c>
      <c r="HR337" s="7">
        <f t="shared" ca="1" si="1837"/>
        <v>0</v>
      </c>
      <c r="HS337" s="7">
        <f t="shared" ca="1" si="1706"/>
        <v>1.5887017884173682E-2</v>
      </c>
      <c r="HT337" s="7">
        <f t="shared" ca="1" si="1707"/>
        <v>0.75334375134659559</v>
      </c>
      <c r="HU337" s="7">
        <f t="shared" ca="1" si="1708"/>
        <v>1</v>
      </c>
      <c r="HV337" s="7" t="str">
        <f t="shared" ca="1" si="1709"/>
        <v>2</v>
      </c>
      <c r="HW337" s="7" t="str">
        <f ca="1">IFERROR(IF(HW336+HV337&gt;HX$4,HW336,HW336+HV337),"")</f>
        <v/>
      </c>
      <c r="HX337" s="7">
        <f t="shared" ca="1" si="1838"/>
        <v>0</v>
      </c>
      <c r="HY337" s="7">
        <f t="shared" ca="1" si="1710"/>
        <v>3.5511455790740554E-2</v>
      </c>
      <c r="HZ337" s="7">
        <f t="shared" ca="1" si="1711"/>
        <v>0.73371931344002872</v>
      </c>
      <c r="IA337" s="7">
        <f t="shared" ca="1" si="1712"/>
        <v>1</v>
      </c>
      <c r="IB337" s="7" t="str">
        <f t="shared" ca="1" si="1713"/>
        <v>2</v>
      </c>
      <c r="IC337" s="7" t="str">
        <f ca="1">IFERROR(IF(IC336+IB337&gt;ID$4,IC336,IC336+IB337),"")</f>
        <v/>
      </c>
      <c r="ID337" s="7">
        <f t="shared" ca="1" si="1839"/>
        <v>0</v>
      </c>
      <c r="IE337" s="7">
        <f t="shared" ca="1" si="1714"/>
        <v>0.75907736200930942</v>
      </c>
      <c r="IF337" s="7">
        <f t="shared" ca="1" si="1715"/>
        <v>1.0153407221459854E-2</v>
      </c>
      <c r="IG337" s="7">
        <f t="shared" ca="1" si="1716"/>
        <v>1</v>
      </c>
      <c r="IH337" s="7" t="str">
        <f t="shared" ca="1" si="1717"/>
        <v>2</v>
      </c>
      <c r="II337" s="7" t="str">
        <f ca="1">IFERROR(IF(II336+IH337&gt;IJ$4,II336,II336+IH337),"")</f>
        <v/>
      </c>
      <c r="IJ337" s="7">
        <f t="shared" ca="1" si="1840"/>
        <v>0</v>
      </c>
      <c r="IK337" s="7">
        <f t="shared" ca="1" si="1718"/>
        <v>0.38712892799421006</v>
      </c>
      <c r="IL337" s="7">
        <f t="shared" ca="1" si="1719"/>
        <v>0.38210184123655921</v>
      </c>
      <c r="IM337" s="7">
        <f t="shared" ca="1" si="1720"/>
        <v>1</v>
      </c>
      <c r="IN337" s="7" t="str">
        <f t="shared" ca="1" si="1721"/>
        <v>2</v>
      </c>
      <c r="IO337" s="7" t="str">
        <f ca="1">IFERROR(IF(IO336+IN337&gt;IP$4,IO336,IO336+IN337),"")</f>
        <v/>
      </c>
      <c r="IP337" s="7">
        <f t="shared" ca="1" si="1841"/>
        <v>0</v>
      </c>
      <c r="IQ337" s="7">
        <f t="shared" ca="1" si="1722"/>
        <v>0.56308637473071055</v>
      </c>
      <c r="IR337" s="7">
        <f t="shared" ca="1" si="1723"/>
        <v>0.20614439450005873</v>
      </c>
      <c r="IS337" s="7">
        <f t="shared" ca="1" si="1724"/>
        <v>1</v>
      </c>
      <c r="IT337" s="7" t="str">
        <f t="shared" ca="1" si="1725"/>
        <v>2</v>
      </c>
      <c r="IU337" s="7" t="str">
        <f ca="1">IFERROR(IF(IU336+IT337&gt;IV$4,IU336,IU336+IT337),"")</f>
        <v/>
      </c>
      <c r="IV337" s="7">
        <f t="shared" ca="1" si="1842"/>
        <v>0</v>
      </c>
      <c r="IW337" s="7">
        <f t="shared" ca="1" si="1726"/>
        <v>0.74036270893750233</v>
      </c>
      <c r="IX337" s="7">
        <f t="shared" ca="1" si="1727"/>
        <v>2.8868060293266939E-2</v>
      </c>
      <c r="IY337" s="7">
        <f t="shared" ca="1" si="1728"/>
        <v>1</v>
      </c>
      <c r="IZ337" s="7" t="str">
        <f t="shared" ca="1" si="1729"/>
        <v>2</v>
      </c>
      <c r="JA337" s="7" t="str">
        <f ca="1">IFERROR(IF(JA336+IZ337&gt;JB$4,JA336,JA336+IZ337),"")</f>
        <v/>
      </c>
      <c r="JB337" s="7">
        <f t="shared" ca="1" si="1843"/>
        <v>0</v>
      </c>
      <c r="JC337" s="7">
        <f t="shared" ca="1" si="1730"/>
        <v>0.32295281746865767</v>
      </c>
      <c r="JD337" s="7">
        <f t="shared" ca="1" si="1731"/>
        <v>0.4462779517621116</v>
      </c>
      <c r="JE337" s="7">
        <f t="shared" ca="1" si="1732"/>
        <v>1</v>
      </c>
      <c r="JF337" s="7" t="str">
        <f t="shared" ca="1" si="1733"/>
        <v>2</v>
      </c>
      <c r="JG337" s="7" t="str">
        <f ca="1">IFERROR(IF(JG336+JF337&gt;JH$4,JG336,JG336+JF337),"")</f>
        <v/>
      </c>
      <c r="JH337" s="7">
        <f t="shared" ca="1" si="1844"/>
        <v>0</v>
      </c>
      <c r="JI337" s="7">
        <f t="shared" ca="1" si="1734"/>
        <v>0.55838534268146278</v>
      </c>
      <c r="JJ337" s="7">
        <f t="shared" ca="1" si="1735"/>
        <v>0.21084542654930649</v>
      </c>
      <c r="JK337" s="7">
        <f t="shared" ca="1" si="1736"/>
        <v>1</v>
      </c>
      <c r="JL337" s="7" t="str">
        <f t="shared" ca="1" si="1737"/>
        <v>2</v>
      </c>
      <c r="JM337" s="7" t="str">
        <f ca="1">IFERROR(IF(JM336+JL337&gt;JN$4,JM336,JM336+JL337),"")</f>
        <v/>
      </c>
      <c r="JN337" s="7">
        <f t="shared" ca="1" si="1845"/>
        <v>0</v>
      </c>
      <c r="JO337" s="7">
        <f t="shared" ca="1" si="1738"/>
        <v>0.74067973567943524</v>
      </c>
      <c r="JP337" s="7">
        <f t="shared" ca="1" si="1739"/>
        <v>2.8551033551334037E-2</v>
      </c>
      <c r="JQ337" s="7">
        <f t="shared" ca="1" si="1740"/>
        <v>1</v>
      </c>
      <c r="JR337" s="7" t="str">
        <f t="shared" ca="1" si="1741"/>
        <v>2</v>
      </c>
      <c r="JS337" s="7" t="str">
        <f ca="1">IFERROR(IF(JS336+JR337&gt;JT$4,JS336,JS336+JR337),"")</f>
        <v/>
      </c>
      <c r="JT337" s="7">
        <f t="shared" ca="1" si="1846"/>
        <v>0</v>
      </c>
      <c r="JU337" s="7">
        <f t="shared" ca="1" si="1742"/>
        <v>0.14224337467012715</v>
      </c>
      <c r="JV337" s="7">
        <f t="shared" ca="1" si="1743"/>
        <v>0.62698739456064212</v>
      </c>
      <c r="JW337" s="7">
        <f t="shared" ca="1" si="1744"/>
        <v>1</v>
      </c>
      <c r="JX337" s="7" t="str">
        <f t="shared" ca="1" si="1745"/>
        <v>2</v>
      </c>
      <c r="JY337" s="7" t="str">
        <f ca="1">IFERROR(IF(JY336+JX337&gt;JZ$4,JY336,JY336+JX337),"")</f>
        <v/>
      </c>
      <c r="JZ337" s="7">
        <f t="shared" ca="1" si="1847"/>
        <v>0</v>
      </c>
      <c r="KA337" s="7">
        <f t="shared" ca="1" si="1746"/>
        <v>0.35131917217015562</v>
      </c>
      <c r="KB337" s="7">
        <f t="shared" ca="1" si="1747"/>
        <v>0.41791159706061365</v>
      </c>
      <c r="KC337" s="7">
        <f t="shared" ca="1" si="1748"/>
        <v>1</v>
      </c>
      <c r="KD337" s="7" t="str">
        <f t="shared" ca="1" si="1749"/>
        <v>2</v>
      </c>
      <c r="KE337" s="7" t="str">
        <f ca="1">IFERROR(IF(KE336+KD337&gt;KF$4,KE336,KE336+KD337),"")</f>
        <v/>
      </c>
      <c r="KF337" s="7">
        <f t="shared" ca="1" si="1848"/>
        <v>0</v>
      </c>
      <c r="KG337" s="7">
        <f t="shared" ca="1" si="1750"/>
        <v>0.16655496749132992</v>
      </c>
      <c r="KH337" s="7">
        <f t="shared" ca="1" si="1751"/>
        <v>0.60267580173943935</v>
      </c>
      <c r="KI337" s="7">
        <f t="shared" ca="1" si="1752"/>
        <v>1</v>
      </c>
      <c r="KJ337" s="7" t="str">
        <f t="shared" ca="1" si="1753"/>
        <v>2</v>
      </c>
      <c r="KK337" s="7" t="str">
        <f ca="1">IFERROR(IF(KK336+KJ337&gt;KL$4,KK336,KK336+KJ337),"")</f>
        <v/>
      </c>
      <c r="KL337" s="7">
        <f t="shared" ca="1" si="1849"/>
        <v>0</v>
      </c>
      <c r="KM337" s="7">
        <f t="shared" ca="1" si="1754"/>
        <v>6.9443199191221439E-5</v>
      </c>
      <c r="KN337" s="7">
        <f t="shared" ca="1" si="1755"/>
        <v>0.76916132603157805</v>
      </c>
      <c r="KO337" s="7">
        <f t="shared" ca="1" si="1756"/>
        <v>1</v>
      </c>
      <c r="KP337" s="7" t="str">
        <f t="shared" ca="1" si="1757"/>
        <v>2</v>
      </c>
      <c r="KQ337" s="7" t="str">
        <f ca="1">IFERROR(IF(KQ336+KP337&gt;KR$4,KQ336,KQ336+KP337),"")</f>
        <v/>
      </c>
      <c r="KR337" s="7">
        <f t="shared" ca="1" si="1850"/>
        <v>0</v>
      </c>
      <c r="KS337" s="7">
        <f t="shared" ca="1" si="1758"/>
        <v>0.3625409801965338</v>
      </c>
      <c r="KT337" s="7">
        <f t="shared" ca="1" si="1759"/>
        <v>0.40668978903423547</v>
      </c>
      <c r="KU337" s="7">
        <f t="shared" ca="1" si="1760"/>
        <v>1</v>
      </c>
      <c r="KV337" s="7" t="str">
        <f t="shared" ca="1" si="1761"/>
        <v>2</v>
      </c>
      <c r="KW337" s="7" t="str">
        <f ca="1">IFERROR(IF(KW336+KV337&gt;KX$4,KW336,KW336+KV337),"")</f>
        <v/>
      </c>
      <c r="KX337" s="7">
        <f t="shared" ca="1" si="1851"/>
        <v>0</v>
      </c>
      <c r="KY337" s="7">
        <f t="shared" ca="1" si="1762"/>
        <v>0.20543134527855744</v>
      </c>
      <c r="KZ337" s="7">
        <f t="shared" ca="1" si="1763"/>
        <v>0.56379942395221183</v>
      </c>
      <c r="LA337" s="7">
        <f t="shared" ca="1" si="1764"/>
        <v>1</v>
      </c>
      <c r="LB337" s="7" t="str">
        <f t="shared" ca="1" si="1765"/>
        <v>2</v>
      </c>
      <c r="LC337" s="7" t="str">
        <f ca="1">IFERROR(IF(LC336+LB337&gt;LD$4,LC336,LC336+LB337),"")</f>
        <v/>
      </c>
      <c r="LD337" s="7">
        <f t="shared" ca="1" si="1852"/>
        <v>0</v>
      </c>
      <c r="LE337" s="7">
        <f t="shared" ca="1" si="1766"/>
        <v>0.67663989666185465</v>
      </c>
      <c r="LF337" s="7">
        <f t="shared" ca="1" si="1767"/>
        <v>9.2590872568914628E-2</v>
      </c>
      <c r="LG337" s="7">
        <f t="shared" ca="1" si="1768"/>
        <v>1</v>
      </c>
      <c r="LH337" s="7" t="str">
        <f t="shared" ca="1" si="1769"/>
        <v>2</v>
      </c>
      <c r="LI337" s="7" t="str">
        <f ca="1">IFERROR(IF(LI336+LH337&gt;LJ$4,LI336,LI336+LH337),"")</f>
        <v/>
      </c>
      <c r="LJ337" s="7">
        <f t="shared" ca="1" si="1853"/>
        <v>0</v>
      </c>
      <c r="LK337" s="7">
        <f t="shared" ca="1" si="1770"/>
        <v>9.1198584204041699E-2</v>
      </c>
      <c r="LL337" s="7">
        <f t="shared" ca="1" si="1771"/>
        <v>0.67803218502672757</v>
      </c>
      <c r="LM337" s="7">
        <f t="shared" ca="1" si="1772"/>
        <v>1</v>
      </c>
      <c r="LN337" s="7" t="str">
        <f t="shared" ca="1" si="1773"/>
        <v>2</v>
      </c>
      <c r="LO337" s="7" t="str">
        <f ca="1">IFERROR(IF(LO336+LN337&gt;LP$4,LO336,LO336+LN337),"")</f>
        <v/>
      </c>
      <c r="LP337" s="7">
        <f t="shared" ca="1" si="1854"/>
        <v>0</v>
      </c>
      <c r="LQ337" s="7">
        <f t="shared" ca="1" si="1774"/>
        <v>0.83010572278999895</v>
      </c>
      <c r="LR337" s="7">
        <f t="shared" ca="1" si="1775"/>
        <v>-6.0874953559229672E-2</v>
      </c>
      <c r="LS337" s="7">
        <f t="shared" ca="1" si="1776"/>
        <v>0</v>
      </c>
      <c r="LT337" s="7">
        <f t="shared" ca="1" si="1777"/>
        <v>0</v>
      </c>
      <c r="LU337" s="7" t="str">
        <f ca="1">IFERROR(IF(LU336+LT337&gt;LV$4,LU336,LU336+LT337),"")</f>
        <v/>
      </c>
      <c r="LV337" s="7">
        <f t="shared" ca="1" si="1855"/>
        <v>0</v>
      </c>
      <c r="LW337" s="7">
        <f t="shared" ca="1" si="1778"/>
        <v>0.74926353358762443</v>
      </c>
      <c r="LX337" s="7">
        <f t="shared" ca="1" si="1779"/>
        <v>1.9967235643144843E-2</v>
      </c>
      <c r="LY337" s="7">
        <f t="shared" ca="1" si="1780"/>
        <v>1</v>
      </c>
      <c r="LZ337" s="7" t="str">
        <f t="shared" ca="1" si="1781"/>
        <v>2</v>
      </c>
      <c r="MA337" s="7" t="str">
        <f ca="1">IFERROR(IF(MA336+LZ337&gt;MB$4,MA336,MA336+LZ337),"")</f>
        <v/>
      </c>
      <c r="MB337" s="7">
        <f t="shared" ca="1" si="1856"/>
        <v>0</v>
      </c>
      <c r="MC337" s="7">
        <f t="shared" ca="1" si="1782"/>
        <v>0.49405662295914055</v>
      </c>
      <c r="MD337" s="7">
        <f t="shared" ca="1" si="1783"/>
        <v>0.27517414627162873</v>
      </c>
      <c r="ME337" s="7">
        <f t="shared" ca="1" si="1784"/>
        <v>1</v>
      </c>
      <c r="MF337" s="7" t="str">
        <f t="shared" ca="1" si="1785"/>
        <v>2</v>
      </c>
      <c r="MG337" s="7" t="str">
        <f ca="1">IFERROR(IF(MG336+MF337&gt;MH$4,MG336,MG336+MF337),"")</f>
        <v/>
      </c>
      <c r="MH337" s="7">
        <f t="shared" ca="1" si="1857"/>
        <v>0</v>
      </c>
      <c r="MI337" s="7">
        <f t="shared" ca="1" si="1786"/>
        <v>0.47569857389651493</v>
      </c>
      <c r="MJ337" s="7">
        <f t="shared" ca="1" si="1787"/>
        <v>0.29353219533425434</v>
      </c>
      <c r="MK337" s="7">
        <f t="shared" ca="1" si="1788"/>
        <v>1</v>
      </c>
      <c r="ML337" s="7" t="str">
        <f t="shared" ca="1" si="1789"/>
        <v>2</v>
      </c>
      <c r="MM337" s="7" t="str">
        <f ca="1">IFERROR(IF(MM336+ML337&gt;MN$4,MM336,MM336+ML337),"")</f>
        <v/>
      </c>
      <c r="MN337" s="7">
        <f t="shared" ca="1" si="1858"/>
        <v>0</v>
      </c>
      <c r="MO337" s="7">
        <f t="shared" ca="1" si="1790"/>
        <v>0.1140408755293747</v>
      </c>
      <c r="MP337" s="7">
        <f t="shared" ca="1" si="1791"/>
        <v>0.65518989370139458</v>
      </c>
      <c r="MQ337" s="7">
        <f t="shared" ca="1" si="1792"/>
        <v>1</v>
      </c>
      <c r="MR337" s="7" t="str">
        <f t="shared" ca="1" si="1793"/>
        <v>2</v>
      </c>
      <c r="MS337" s="7" t="str">
        <f ca="1">IFERROR(IF(MS336+MR337&gt;MT$4,MS336,MS336+MR337),"")</f>
        <v/>
      </c>
      <c r="MT337" s="7">
        <f t="shared" ca="1" si="1859"/>
        <v>0</v>
      </c>
      <c r="MU337" s="7">
        <f t="shared" ca="1" si="1794"/>
        <v>0.1556918839724305</v>
      </c>
      <c r="MV337" s="7">
        <f t="shared" ca="1" si="1795"/>
        <v>0.61353888525833877</v>
      </c>
      <c r="MW337" s="7">
        <f t="shared" ca="1" si="1796"/>
        <v>1</v>
      </c>
      <c r="MX337" s="7" t="str">
        <f t="shared" ca="1" si="1797"/>
        <v>2</v>
      </c>
      <c r="MY337" s="7" t="str">
        <f ca="1">IFERROR(IF(MY336+MX337&gt;MZ$4,MY336,MY336+MX337),"")</f>
        <v/>
      </c>
      <c r="MZ337" s="7">
        <f t="shared" ca="1" si="1860"/>
        <v>0</v>
      </c>
      <c r="NA337" s="7">
        <f t="shared" ca="1" si="1798"/>
        <v>0.36830992647366423</v>
      </c>
      <c r="NB337" s="7">
        <f t="shared" ca="1" si="1799"/>
        <v>0.40092084275710504</v>
      </c>
      <c r="NC337" s="7">
        <f t="shared" ca="1" si="1800"/>
        <v>1</v>
      </c>
      <c r="ND337" s="7" t="str">
        <f t="shared" ca="1" si="1801"/>
        <v>2</v>
      </c>
      <c r="NE337" s="7" t="str">
        <f ca="1">IFERROR(IF(NE336+ND337&gt;NF$4,NE336,NE336+ND337),"")</f>
        <v/>
      </c>
      <c r="NF337" s="7">
        <f t="shared" ca="1" si="1861"/>
        <v>0</v>
      </c>
      <c r="NG337" s="7">
        <f t="shared" ca="1" si="1802"/>
        <v>0.83758861593040834</v>
      </c>
      <c r="NH337" s="7">
        <f t="shared" ca="1" si="1803"/>
        <v>-6.8357846699639069E-2</v>
      </c>
      <c r="NI337" s="7">
        <f t="shared" ca="1" si="1804"/>
        <v>0</v>
      </c>
      <c r="NJ337" s="7">
        <f t="shared" ca="1" si="1805"/>
        <v>0</v>
      </c>
      <c r="NK337" s="7" t="str">
        <f ca="1">IFERROR(IF(NK336+NJ337&gt;NL$4,NK336,NK336+NJ337),"")</f>
        <v/>
      </c>
      <c r="NL337" s="7">
        <f t="shared" ca="1" si="1862"/>
        <v>0</v>
      </c>
      <c r="NM337" s="7">
        <f t="shared" ca="1" si="1806"/>
        <v>0.70227398618080805</v>
      </c>
      <c r="NN337" s="7">
        <f t="shared" ca="1" si="1807"/>
        <v>6.6956783049961222E-2</v>
      </c>
      <c r="NO337" s="7">
        <f t="shared" ca="1" si="1808"/>
        <v>1</v>
      </c>
      <c r="NP337" s="7" t="str">
        <f t="shared" ca="1" si="1809"/>
        <v>2</v>
      </c>
      <c r="NQ337" s="7" t="str">
        <f ca="1">IFERROR(IF(NQ336+NP337&gt;NR$4,NQ336,NQ336+NP337),"")</f>
        <v/>
      </c>
      <c r="NR337" s="7">
        <f t="shared" ca="1" si="1863"/>
        <v>0</v>
      </c>
      <c r="NT337">
        <v>339</v>
      </c>
      <c r="NU337" s="7" t="s">
        <v>19</v>
      </c>
      <c r="NV337" s="7" t="str">
        <f t="shared" ca="1" si="1598"/>
        <v/>
      </c>
      <c r="NW337" s="7" t="str">
        <f t="shared" ca="1" si="1810"/>
        <v/>
      </c>
      <c r="NX337" t="str">
        <f ca="1">IFERROR(VLOOKUP(NT337,$K$3:$AK$568,8,FALSE),"")</f>
        <v/>
      </c>
      <c r="NY337" t="str">
        <f ca="1">IFERROR(VLOOKUP(NT337,$K$3:$AK$568,9,FALSE),"")</f>
        <v/>
      </c>
      <c r="NZ337" s="7" t="str">
        <f ca="1">IFERROR(VLOOKUP(NT337,$K$3:$AK$568,27,FALSE),"")</f>
        <v/>
      </c>
      <c r="OB337">
        <v>339</v>
      </c>
      <c r="OC337" s="7" t="s">
        <v>19</v>
      </c>
      <c r="OD337" t="e">
        <f t="shared" ca="1" si="1864"/>
        <v>#N/A</v>
      </c>
      <c r="OE337" s="7" t="str">
        <f t="shared" ca="1" si="1865"/>
        <v/>
      </c>
      <c r="OF337" s="7" t="str">
        <f t="shared" ca="1" si="1866"/>
        <v/>
      </c>
      <c r="OG337" t="str">
        <f t="shared" ca="1" si="1867"/>
        <v/>
      </c>
      <c r="OI337">
        <v>339</v>
      </c>
      <c r="OJ337" s="7" t="s">
        <v>19</v>
      </c>
      <c r="OK337" s="7" t="str">
        <f t="shared" ca="1" si="1868"/>
        <v/>
      </c>
      <c r="OL337" s="7" t="str">
        <f t="shared" ca="1" si="1869"/>
        <v/>
      </c>
      <c r="OM337" t="str">
        <f ca="1">IFERROR(VLOOKUP(OI337,$L$3:$AK$568,7,FALSE),"")</f>
        <v/>
      </c>
      <c r="ON337" t="str">
        <f ca="1">IFERROR(VLOOKUP(OI337,$L$3:$AK$568,8,FALSE),"")</f>
        <v/>
      </c>
      <c r="OO337" s="7" t="str">
        <f ca="1">IFERROR(VLOOKUP(OI337,$L$3:$AK$568,26,FALSE),"")</f>
        <v/>
      </c>
      <c r="OQ337">
        <v>339</v>
      </c>
      <c r="OR337" s="7" t="s">
        <v>19</v>
      </c>
      <c r="OS337" t="e">
        <f t="shared" ca="1" si="1870"/>
        <v>#N/A</v>
      </c>
      <c r="OT337" s="7" t="str">
        <f t="shared" ca="1" si="1871"/>
        <v/>
      </c>
      <c r="OU337" s="7" t="str">
        <f t="shared" ca="1" si="1872"/>
        <v/>
      </c>
      <c r="OV337" t="str">
        <f t="shared" ca="1" si="1873"/>
        <v/>
      </c>
      <c r="OX337">
        <v>339</v>
      </c>
      <c r="OY337" s="7" t="s">
        <v>19</v>
      </c>
      <c r="OZ337" s="7" t="str">
        <f t="shared" ca="1" si="1874"/>
        <v/>
      </c>
      <c r="PA337" s="7" t="str">
        <f t="shared" ca="1" si="1875"/>
        <v/>
      </c>
      <c r="PB337" t="str">
        <f ca="1">IFERROR(VLOOKUP(OX337,$M$3:$AK$568,6,FALSE),"")</f>
        <v/>
      </c>
      <c r="PC337" t="str">
        <f ca="1">IFERROR(VLOOKUP(OX337,$M$3:$AK$568,7,FALSE),"")</f>
        <v/>
      </c>
      <c r="PD337" s="7" t="str">
        <f ca="1">IFERROR(VLOOKUP(OX337,$M$3:$AK$568,25,FALSE),"")</f>
        <v/>
      </c>
      <c r="PF337">
        <v>339</v>
      </c>
      <c r="PG337" s="7" t="s">
        <v>19</v>
      </c>
      <c r="PH337" t="e">
        <f t="shared" ca="1" si="1876"/>
        <v>#N/A</v>
      </c>
      <c r="PI337" s="7" t="str">
        <f t="shared" ca="1" si="1877"/>
        <v/>
      </c>
      <c r="PJ337" s="7" t="str">
        <f t="shared" ca="1" si="1878"/>
        <v/>
      </c>
      <c r="PK337" t="str">
        <f t="shared" ca="1" si="1879"/>
        <v/>
      </c>
      <c r="PM337">
        <v>339</v>
      </c>
      <c r="PN337" s="7" t="s">
        <v>19</v>
      </c>
      <c r="PO337" s="202" t="str">
        <f t="shared" ca="1" si="1880"/>
        <v/>
      </c>
      <c r="PP337" s="7" t="str">
        <f t="shared" ca="1" si="1881"/>
        <v/>
      </c>
      <c r="PQ337" t="str">
        <f ca="1">IFERROR(VLOOKUP(PM337,$G$325:$R$409,12,FALSE),"")</f>
        <v/>
      </c>
      <c r="PR337" t="e">
        <f ca="1">VLOOKUP(PM337,$G$324:$Q$409,11,FALSE)</f>
        <v>#N/A</v>
      </c>
      <c r="PS337" s="7" t="str">
        <f ca="1">VLOOKUP(PQ337,$R$325:$Y$409,8,FALSE)</f>
        <v>- -</v>
      </c>
      <c r="PT337" s="7">
        <f ca="1">ReSt</f>
        <v>-4</v>
      </c>
      <c r="PU337" s="7" t="e">
        <f t="shared" ca="1" si="1882"/>
        <v>#N/A</v>
      </c>
      <c r="PV337" s="7" t="e">
        <f t="shared" ca="1" si="1883"/>
        <v>#N/A</v>
      </c>
      <c r="PW337" s="7" t="str">
        <f ca="1">VLOOKUP(PQ337,$R$325:$AK$409,8,FALSE)</f>
        <v>- -</v>
      </c>
      <c r="PX337" s="7"/>
      <c r="PY337">
        <v>339</v>
      </c>
      <c r="PZ337" s="7" t="s">
        <v>19</v>
      </c>
      <c r="QA337" t="str">
        <f t="shared" ca="1" si="1884"/>
        <v/>
      </c>
      <c r="QB337" s="7" t="str">
        <f t="shared" ca="1" si="1885"/>
        <v/>
      </c>
      <c r="QC337" s="7" t="str">
        <f t="shared" ca="1" si="1886"/>
        <v/>
      </c>
      <c r="QD337" t="str">
        <f t="shared" ca="1" si="1887"/>
        <v/>
      </c>
      <c r="QF337">
        <v>339</v>
      </c>
      <c r="QG337" s="7" t="s">
        <v>19</v>
      </c>
      <c r="QH337" s="7" t="str">
        <f t="shared" ca="1" si="1888"/>
        <v/>
      </c>
      <c r="QI337" s="7" t="e">
        <f t="shared" ca="1" si="1889"/>
        <v>#VALUE!</v>
      </c>
      <c r="QJ337" t="e">
        <f t="shared" ca="1" si="1890"/>
        <v>#N/A</v>
      </c>
      <c r="QK337" s="7" t="e">
        <f t="shared" ca="1" si="1891"/>
        <v>#N/A</v>
      </c>
      <c r="QM337">
        <v>339</v>
      </c>
      <c r="QN337" s="7" t="s">
        <v>19</v>
      </c>
      <c r="QO337" t="str">
        <f t="shared" ca="1" si="1892"/>
        <v/>
      </c>
      <c r="QP337" s="7" t="str">
        <f t="shared" ca="1" si="1893"/>
        <v/>
      </c>
      <c r="QQ337" t="str">
        <f t="shared" ca="1" si="1894"/>
        <v/>
      </c>
    </row>
    <row r="338" spans="1:459" x14ac:dyDescent="0.25">
      <c r="A338" s="240" t="str">
        <f>IF('Character Sheet'!$B$4="Creature","N","Y")</f>
        <v>Y</v>
      </c>
      <c r="C338" s="75"/>
      <c r="D338" s="76"/>
      <c r="F338" s="75"/>
      <c r="G338" s="76">
        <f ca="1">IF(Y338="- -",G337,IF(Y338&gt;0,G337+1,G337))</f>
        <v>0</v>
      </c>
      <c r="I338" s="75" t="s">
        <v>1812</v>
      </c>
      <c r="J338" s="85"/>
      <c r="K338" s="85">
        <f ca="1">IF(V338="- -",K337,IF(I338="*",K337,IF(Y338=0,K337,IF(AZ338="x",K337+1,K337))))</f>
        <v>7</v>
      </c>
      <c r="L338" s="85">
        <f ca="1">IF(Y338="- -",L337,IF(I338="*",L337,IF(K338&gt;K337,L337,IF(Y338=0,L337,IF((Y338/$L$1)&gt;0.3,L337+1,L337)))))</f>
        <v>7</v>
      </c>
      <c r="M338" s="70">
        <f ca="1">IF(Y338="- -",M337,IF(I338="*",M337,IF(K338&gt;K337,M337,IF(L338&gt;L337,M337,IF(J338="Y",M337+1,IF(J338="N",M337,IF(Y338=0,M337,M337+1)))))))</f>
        <v>18</v>
      </c>
      <c r="O338" s="222" t="str">
        <f ca="1">BP338</f>
        <v>- -</v>
      </c>
      <c r="Q338" s="7" t="s">
        <v>1756</v>
      </c>
      <c r="R338" s="9" t="s">
        <v>1308</v>
      </c>
      <c r="S338" s="9"/>
      <c r="T338" s="61" t="str">
        <f>SUBSTITUTE(IFERROR(IFERROR(VLOOKUP(R338,'[1]Skill Statistics'!$A$3:$C$513,2,FALSE),VLOOKUP(Q338,'[1]Skill Statistics'!$A$3:$C$513,2,FALSE)),T337),"R*","ReSt")</f>
        <v>- -</v>
      </c>
      <c r="U338" s="61" t="str">
        <f>IFERROR(IFERROR(VLOOKUP(R338,'[1]Skill Statistics'!$A$3:$C$513,3,FALSE),VLOOKUP(Q338,'[1]Skill Statistics'!$A$3:$C$513,3,FALSE)),U337)</f>
        <v>- -</v>
      </c>
      <c r="V338" s="61" t="str">
        <f>IF(R338="","- -",IF(ISNUMBER(SEARCH("Category",R338)),"- -",IFERROR(IFERROR(VLOOKUP(Q338,[1]Professions!$A$4:$AM$288,MATCH(Profession,[1]Professions!$A$1:$AM$1,0),FALSE),VLOOKUP(Q338,Calculations!$B$91:$I$95,8,FALSE)),"- -")))</f>
        <v>- -</v>
      </c>
      <c r="W338" s="60" t="str">
        <f>BL338</f>
        <v>- -</v>
      </c>
      <c r="X338" s="7" t="str">
        <f ca="1">IFERROR(VLOOKUP(R338,$BS$6:$NR$519,MATCH(ActualLevel,$BS$3:$NR$3,0),FALSE),"- -")</f>
        <v>- -</v>
      </c>
      <c r="Y338" s="7" t="str">
        <f t="shared" si="1588"/>
        <v>- -</v>
      </c>
      <c r="Z338" s="7" t="str">
        <f>IFERROR(VLOOKUP(Y338,Charts!$BQ$2:$BR$52,2,FALSE),"- -")</f>
        <v>- -</v>
      </c>
      <c r="AA338" s="7" t="str">
        <f t="shared" ca="1" si="1599"/>
        <v>- -</v>
      </c>
      <c r="AB338" s="7" t="str">
        <f t="shared" si="1584"/>
        <v>- -</v>
      </c>
      <c r="AC338" s="7"/>
      <c r="AD338" s="7"/>
      <c r="AE338" s="7"/>
      <c r="AF338" s="7"/>
      <c r="AG338" s="7"/>
      <c r="AH338" s="43"/>
      <c r="AI338" s="7"/>
      <c r="AJ338" s="7"/>
      <c r="AK338" s="7">
        <f t="shared" ca="1" si="1600"/>
        <v>0</v>
      </c>
      <c r="AL338" s="7"/>
      <c r="AM338" s="69">
        <f>IFERROR(VLOOKUP(Q338,'[1]Skill Statistics'!$A$3:$AN$513,MATCH(Profession,'[1]Skill Statistics'!$A$2:$AN$2,0),FALSE),0)</f>
        <v>0</v>
      </c>
      <c r="AN338" s="85">
        <f>IFERROR(VLOOKUP(Q338,'[1]Skill Statistics'!$A$3:$BK$513,MATCH(Archetype,'[1]Skill Statistics'!$A$2:$BK$2,0),FALSE),0)</f>
        <v>0</v>
      </c>
      <c r="AO338" s="85">
        <f>IFERROR(VLOOKUP(Q338,'[1]Skill Statistics'!$A$3:$BB$513,MATCH(Race,'[1]Skill Statistics'!$A$2:$BB$2,0),FALSE),0)</f>
        <v>0</v>
      </c>
      <c r="AP338" s="85">
        <f t="shared" ca="1" si="1811"/>
        <v>0</v>
      </c>
      <c r="AQ338" s="70"/>
      <c r="AS338" s="69">
        <f>IFERROR(VLOOKUP(Q338,'[1]Professional Skills'!$A$4:$AM$288,MATCH(Profession,'[1]Professional Skills'!$A$3:$AM$3,0),FALSE),"- -")</f>
        <v>0</v>
      </c>
      <c r="AU338" s="7">
        <f t="shared" si="1586"/>
        <v>0</v>
      </c>
      <c r="AV338" s="7">
        <f t="shared" ca="1" si="1585"/>
        <v>0</v>
      </c>
      <c r="AW338" t="str">
        <f t="shared" si="1898"/>
        <v/>
      </c>
      <c r="AX338" t="str">
        <f>IFERROR(_xlfn.RANK.EQ(AW338,$AW$5:$AW$568),"")</f>
        <v/>
      </c>
      <c r="AY338">
        <f>IF(IF(AT338="*",AY337,AW338)="",0,IF(AT338="*",AY337,AW338))</f>
        <v>0</v>
      </c>
      <c r="AZ338" s="70" t="str">
        <f>IF(AT338="*",AZ337,IF(AX338&lt;=10,"x",""))</f>
        <v/>
      </c>
      <c r="BB338" s="69" t="str">
        <f>IFERROR(IF(Q338="Language",VLOOKUP(R338,[1]Cultures!$B$4:$N$218,MATCH(Culture,[1]Cultures!$B$3:$N$3,0),FALSE),VLOOKUP(Q338,[1]Cultures!$B$4:$O$212,MATCH(Culture,[1]Cultures!$B$3:$O$3,0),FALSE)),"- -")</f>
        <v>- -</v>
      </c>
      <c r="BD338">
        <f t="shared" ca="1" si="1899"/>
        <v>0</v>
      </c>
      <c r="BE338" t="str">
        <f t="shared" si="1900"/>
        <v/>
      </c>
      <c r="BI338" s="7" t="str">
        <f>IFERROR(IF(BH338=1,IF(BB338=1,1,IF(BB338=2,2,IF(BH338=2,IF(BB338=3,1,IF(BB338&gt;=4,2,IF(BH338=3,IF(BB338=5,1,IF(BB338&gt;=6,2,IF(BH338=4,IF(BB338=7,1,IF(BB338&gt;=8,2,IF(BH338=5,IF(BB338=9,1,IF(BB338&gt;=10,2,0)),0))),0))),0))),0))),0)+(IF(BC338="*",0,BB338)),"- -")</f>
        <v>- -</v>
      </c>
      <c r="BK338" s="7"/>
      <c r="BL338" s="70" t="str">
        <f>IF(V338="- -","- -",SUM(BI338:BK338))</f>
        <v>- -</v>
      </c>
      <c r="BN338" s="69" t="str">
        <f>IFERROR(VLOOKUP(V338,Charts!$BT$2:$BV$14,3,FALSE),"- -")</f>
        <v>- -</v>
      </c>
      <c r="BO338" s="85" t="str">
        <f t="shared" ca="1" si="1812"/>
        <v>- -</v>
      </c>
      <c r="BP338" s="70" t="str">
        <f t="shared" ca="1" si="1901"/>
        <v>- -</v>
      </c>
      <c r="BR338" s="7">
        <v>337</v>
      </c>
      <c r="BS338" s="9" t="str">
        <f ca="1">VLOOKUP(BR338,$O$3:$R$568,4,FALSE)</f>
        <v>Elemental Attacks</v>
      </c>
      <c r="BT338" s="7" t="str">
        <f ca="1">VLOOKUP(BS338,$R$3:$V$568,5,FALSE)</f>
        <v>4 / 6</v>
      </c>
      <c r="BU338" s="7">
        <f ca="1">VLOOKUP(BT338,Charts!$BT$2:$BV$14,3,FALSE)</f>
        <v>0.53846153846153844</v>
      </c>
      <c r="BV338" s="7" t="str">
        <f t="shared" ca="1" si="1604"/>
        <v>4</v>
      </c>
      <c r="BW338" s="7" t="str">
        <f t="shared" ca="1" si="1605"/>
        <v>6</v>
      </c>
      <c r="BY338" s="7">
        <f t="shared" ca="1" si="1606"/>
        <v>0.67813804696525914</v>
      </c>
      <c r="BZ338" s="7">
        <f t="shared" ca="1" si="1607"/>
        <v>-0.13967650850372071</v>
      </c>
      <c r="CA338" s="7">
        <f t="shared" ca="1" si="1608"/>
        <v>0</v>
      </c>
      <c r="CB338" s="7">
        <f t="shared" ca="1" si="1609"/>
        <v>0</v>
      </c>
      <c r="CC338" s="7" t="str">
        <f ca="1">IFERROR(IF(CC337+CB338&gt;CD$4,CC337,CC337+CB338),"")</f>
        <v/>
      </c>
      <c r="CD338" s="7">
        <f t="shared" ca="1" si="1813"/>
        <v>0</v>
      </c>
      <c r="CE338" s="7">
        <f t="shared" ca="1" si="1610"/>
        <v>0.71969746593900796</v>
      </c>
      <c r="CF338" s="7">
        <f t="shared" ca="1" si="1611"/>
        <v>-0.18123592747746953</v>
      </c>
      <c r="CG338" s="7">
        <f t="shared" ca="1" si="1612"/>
        <v>0</v>
      </c>
      <c r="CH338" s="7">
        <f t="shared" ca="1" si="1613"/>
        <v>0</v>
      </c>
      <c r="CI338" s="7" t="str">
        <f ca="1">IFERROR(IF(CI337+CH338&gt;CJ$4,CI337,CI337+CH338),"")</f>
        <v/>
      </c>
      <c r="CJ338" s="7">
        <f t="shared" ca="1" si="1814"/>
        <v>0</v>
      </c>
      <c r="CK338" s="7">
        <f t="shared" ca="1" si="1614"/>
        <v>0.61659610911751772</v>
      </c>
      <c r="CL338" s="7">
        <f t="shared" ca="1" si="1615"/>
        <v>-7.8134570655979285E-2</v>
      </c>
      <c r="CM338" s="7">
        <f t="shared" ca="1" si="1616"/>
        <v>0</v>
      </c>
      <c r="CN338" s="7">
        <f t="shared" ca="1" si="1617"/>
        <v>0</v>
      </c>
      <c r="CO338" s="7" t="str">
        <f ca="1">IFERROR(IF(CO337+CN338&gt;CP$4,CO337,CO337+CN338),"")</f>
        <v/>
      </c>
      <c r="CP338" s="7">
        <f t="shared" ca="1" si="1815"/>
        <v>0</v>
      </c>
      <c r="CQ338" s="7">
        <f t="shared" ca="1" si="1618"/>
        <v>0.70797021734228682</v>
      </c>
      <c r="CR338" s="7">
        <f t="shared" ca="1" si="1619"/>
        <v>-0.16950867888074839</v>
      </c>
      <c r="CS338" s="7">
        <f t="shared" ca="1" si="1620"/>
        <v>0</v>
      </c>
      <c r="CT338" s="7">
        <f t="shared" ca="1" si="1621"/>
        <v>0</v>
      </c>
      <c r="CU338" s="7" t="str">
        <f ca="1">IFERROR(IF(CU337+CT338&gt;CV$4,CU337,CU337+CT338),"")</f>
        <v/>
      </c>
      <c r="CV338" s="7">
        <f t="shared" ca="1" si="1816"/>
        <v>0</v>
      </c>
      <c r="CW338" s="7">
        <f t="shared" ca="1" si="1622"/>
        <v>0.70425012976582768</v>
      </c>
      <c r="CX338" s="7">
        <f t="shared" ca="1" si="1623"/>
        <v>-0.16578859130428925</v>
      </c>
      <c r="CY338" s="7">
        <f t="shared" ca="1" si="1624"/>
        <v>0</v>
      </c>
      <c r="CZ338" s="7">
        <f t="shared" ca="1" si="1625"/>
        <v>0</v>
      </c>
      <c r="DA338" s="7" t="str">
        <f ca="1">IFERROR(IF(DA337+CZ338&gt;DB$4,DA337,DA337+CZ338),"")</f>
        <v/>
      </c>
      <c r="DB338" s="7">
        <f t="shared" ca="1" si="1817"/>
        <v>0</v>
      </c>
      <c r="DC338" s="7">
        <f t="shared" ca="1" si="1626"/>
        <v>7.5459446058066981E-2</v>
      </c>
      <c r="DD338" s="7">
        <f t="shared" ca="1" si="1627"/>
        <v>0.46300209240347145</v>
      </c>
      <c r="DE338" s="7">
        <f t="shared" ca="1" si="1628"/>
        <v>1</v>
      </c>
      <c r="DF338" s="7" t="str">
        <f t="shared" ca="1" si="1629"/>
        <v>4</v>
      </c>
      <c r="DG338" s="7" t="str">
        <f ca="1">IFERROR(IF(DG337+DF338&gt;DH$4,DG337,DG337+DF338),"")</f>
        <v/>
      </c>
      <c r="DH338" s="7">
        <f t="shared" ca="1" si="1818"/>
        <v>0</v>
      </c>
      <c r="DI338" s="7">
        <f t="shared" ca="1" si="1630"/>
        <v>0.66174161416122013</v>
      </c>
      <c r="DJ338" s="7">
        <f t="shared" ca="1" si="1631"/>
        <v>-0.12328007569968169</v>
      </c>
      <c r="DK338" s="7">
        <f t="shared" ca="1" si="1632"/>
        <v>0</v>
      </c>
      <c r="DL338" s="7">
        <f t="shared" ca="1" si="1633"/>
        <v>0</v>
      </c>
      <c r="DM338" s="7" t="str">
        <f ca="1">IFERROR(IF(DM337+DL338&gt;DN$4,DM337,DM337+DL338),"")</f>
        <v/>
      </c>
      <c r="DN338" s="7">
        <f t="shared" ca="1" si="1819"/>
        <v>0</v>
      </c>
      <c r="DO338" s="7">
        <f t="shared" ca="1" si="1634"/>
        <v>0.97259799694945059</v>
      </c>
      <c r="DP338" s="7">
        <f t="shared" ca="1" si="1635"/>
        <v>-0.43413645848791216</v>
      </c>
      <c r="DQ338" s="7">
        <f t="shared" ca="1" si="1636"/>
        <v>0</v>
      </c>
      <c r="DR338" s="7">
        <f t="shared" ca="1" si="1637"/>
        <v>0</v>
      </c>
      <c r="DS338" s="7" t="str">
        <f ca="1">IFERROR(IF(DS337+DR338&gt;DT$4,DS337,DS337+DR338),"")</f>
        <v/>
      </c>
      <c r="DT338" s="7">
        <f t="shared" ca="1" si="1820"/>
        <v>0</v>
      </c>
      <c r="DU338" s="7">
        <f t="shared" ca="1" si="1638"/>
        <v>0.79830269877996762</v>
      </c>
      <c r="DV338" s="7">
        <f t="shared" ca="1" si="1639"/>
        <v>-0.25984116031842919</v>
      </c>
      <c r="DW338" s="7">
        <f t="shared" ca="1" si="1640"/>
        <v>0</v>
      </c>
      <c r="DX338" s="7">
        <f t="shared" ca="1" si="1641"/>
        <v>0</v>
      </c>
      <c r="DY338" s="7" t="str">
        <f ca="1">IFERROR(IF(DY337+DX338&gt;DZ$4,DY337,DY337+DX338),"")</f>
        <v/>
      </c>
      <c r="DZ338" s="7">
        <f t="shared" ca="1" si="1821"/>
        <v>0</v>
      </c>
      <c r="EA338" s="7">
        <f t="shared" ca="1" si="1642"/>
        <v>0.91761884767658375</v>
      </c>
      <c r="EB338" s="7">
        <f t="shared" ca="1" si="1643"/>
        <v>-0.37915730921504531</v>
      </c>
      <c r="EC338" s="7">
        <f t="shared" ca="1" si="1644"/>
        <v>0</v>
      </c>
      <c r="ED338" s="7">
        <f t="shared" ca="1" si="1645"/>
        <v>0</v>
      </c>
      <c r="EE338" s="7" t="str">
        <f ca="1">IFERROR(IF(EE337+ED338&gt;EF$4,EE337,EE337+ED338),"")</f>
        <v/>
      </c>
      <c r="EF338" s="7">
        <f t="shared" ca="1" si="1822"/>
        <v>0</v>
      </c>
      <c r="EG338" s="7">
        <f t="shared" ca="1" si="1646"/>
        <v>0.8834421006766271</v>
      </c>
      <c r="EH338" s="7">
        <f t="shared" ca="1" si="1647"/>
        <v>-0.34498056221508866</v>
      </c>
      <c r="EI338" s="7">
        <f t="shared" ca="1" si="1648"/>
        <v>0</v>
      </c>
      <c r="EJ338" s="7">
        <f t="shared" ca="1" si="1649"/>
        <v>0</v>
      </c>
      <c r="EK338" s="7" t="str">
        <f ca="1">IFERROR(IF(EK337+EJ338&gt;EL$4,EK337,EK337+EJ338),"")</f>
        <v/>
      </c>
      <c r="EL338" s="7">
        <f t="shared" ca="1" si="1823"/>
        <v>0</v>
      </c>
      <c r="EM338" s="7">
        <f t="shared" ca="1" si="1650"/>
        <v>0.42161651428065727</v>
      </c>
      <c r="EN338" s="7">
        <f t="shared" ca="1" si="1651"/>
        <v>0.11684502418088116</v>
      </c>
      <c r="EO338" s="7">
        <f t="shared" ca="1" si="1652"/>
        <v>1</v>
      </c>
      <c r="EP338" s="7" t="str">
        <f t="shared" ca="1" si="1653"/>
        <v>4</v>
      </c>
      <c r="EQ338" s="7" t="str">
        <f ca="1">IFERROR(IF(EQ337+EP338&gt;ER$4,EQ337,EQ337+EP338),"")</f>
        <v/>
      </c>
      <c r="ER338" s="7">
        <f t="shared" ca="1" si="1824"/>
        <v>0</v>
      </c>
      <c r="ES338" s="7">
        <f t="shared" ca="1" si="1654"/>
        <v>0.68320698546764669</v>
      </c>
      <c r="ET338" s="7">
        <f t="shared" ca="1" si="1655"/>
        <v>-0.14474544700610825</v>
      </c>
      <c r="EU338" s="7">
        <f t="shared" ca="1" si="1656"/>
        <v>0</v>
      </c>
      <c r="EV338" s="7">
        <f t="shared" ca="1" si="1657"/>
        <v>0</v>
      </c>
      <c r="EW338" s="7" t="str">
        <f ca="1">IFERROR(IF(EW337+EV338&gt;EX$4,EW337,EW337+EV338),"")</f>
        <v/>
      </c>
      <c r="EX338" s="7">
        <f t="shared" ca="1" si="1825"/>
        <v>0</v>
      </c>
      <c r="EY338" s="7">
        <f t="shared" ca="1" si="1658"/>
        <v>0.10939795477175629</v>
      </c>
      <c r="EZ338" s="7">
        <f t="shared" ca="1" si="1659"/>
        <v>0.42906358368978215</v>
      </c>
      <c r="FA338" s="7">
        <f t="shared" ca="1" si="1660"/>
        <v>1</v>
      </c>
      <c r="FB338" s="7" t="str">
        <f t="shared" ca="1" si="1661"/>
        <v>4</v>
      </c>
      <c r="FC338" s="7" t="str">
        <f ca="1">IFERROR(IF(FC337+FB338&gt;FD$4,FC337,FC337+FB338),"")</f>
        <v/>
      </c>
      <c r="FD338" s="7">
        <f t="shared" ca="1" si="1826"/>
        <v>0</v>
      </c>
      <c r="FE338" s="7">
        <f t="shared" ca="1" si="1662"/>
        <v>0.68018831324117213</v>
      </c>
      <c r="FF338" s="7">
        <f t="shared" ca="1" si="1663"/>
        <v>-0.14172677477963369</v>
      </c>
      <c r="FG338" s="7">
        <f t="shared" ca="1" si="1664"/>
        <v>0</v>
      </c>
      <c r="FH338" s="7">
        <f t="shared" ca="1" si="1665"/>
        <v>0</v>
      </c>
      <c r="FI338" s="7" t="str">
        <f ca="1">IFERROR(IF(FI337+FH338&gt;FJ$4,FI337,FI337+FH338),"")</f>
        <v/>
      </c>
      <c r="FJ338" s="7">
        <f t="shared" ca="1" si="1827"/>
        <v>0</v>
      </c>
      <c r="FK338" s="7">
        <f t="shared" ca="1" si="1666"/>
        <v>0.9741428315041446</v>
      </c>
      <c r="FL338" s="7">
        <f t="shared" ca="1" si="1667"/>
        <v>-0.43568129304260617</v>
      </c>
      <c r="FM338" s="7">
        <f t="shared" ca="1" si="1668"/>
        <v>0</v>
      </c>
      <c r="FN338" s="7">
        <f t="shared" ca="1" si="1669"/>
        <v>0</v>
      </c>
      <c r="FO338" s="7" t="str">
        <f ca="1">IFERROR(IF(FO337+FN338&gt;FP$4,FO337,FO337+FN338),"")</f>
        <v/>
      </c>
      <c r="FP338" s="7">
        <f t="shared" ca="1" si="1828"/>
        <v>0</v>
      </c>
      <c r="FQ338" s="7">
        <f t="shared" ca="1" si="1670"/>
        <v>0.37448061142391065</v>
      </c>
      <c r="FR338" s="7">
        <f t="shared" ca="1" si="1671"/>
        <v>0.16398092703762779</v>
      </c>
      <c r="FS338" s="7">
        <f t="shared" ca="1" si="1672"/>
        <v>1</v>
      </c>
      <c r="FT338" s="7" t="str">
        <f t="shared" ca="1" si="1673"/>
        <v>4</v>
      </c>
      <c r="FU338" s="7" t="str">
        <f ca="1">IFERROR(IF(FU337+FT338&gt;FV$4,FU337,FU337+FT338),"")</f>
        <v/>
      </c>
      <c r="FV338" s="7">
        <f t="shared" ca="1" si="1829"/>
        <v>0</v>
      </c>
      <c r="FW338" s="7">
        <f t="shared" ca="1" si="1674"/>
        <v>0.75103599974440638</v>
      </c>
      <c r="FX338" s="7">
        <f t="shared" ca="1" si="1675"/>
        <v>-0.21257446128286794</v>
      </c>
      <c r="FY338" s="7">
        <f t="shared" ca="1" si="1676"/>
        <v>0</v>
      </c>
      <c r="FZ338" s="7">
        <f t="shared" ca="1" si="1677"/>
        <v>0</v>
      </c>
      <c r="GA338" s="7" t="str">
        <f ca="1">IFERROR(IF(GA337+FZ338&gt;GB$4,GA337,GA337+FZ338),"")</f>
        <v/>
      </c>
      <c r="GB338" s="7">
        <f t="shared" ca="1" si="1830"/>
        <v>0</v>
      </c>
      <c r="GC338" s="7">
        <f t="shared" ca="1" si="1678"/>
        <v>0.91722461035119285</v>
      </c>
      <c r="GD338" s="7">
        <f t="shared" ca="1" si="1679"/>
        <v>-0.37876307188965441</v>
      </c>
      <c r="GE338" s="7">
        <f t="shared" ca="1" si="1680"/>
        <v>0</v>
      </c>
      <c r="GF338" s="7">
        <f t="shared" ca="1" si="1681"/>
        <v>0</v>
      </c>
      <c r="GG338" s="7" t="str">
        <f ca="1">IFERROR(IF(GG337+GF338&gt;GH$4,GG337,GG337+GF338),"")</f>
        <v/>
      </c>
      <c r="GH338" s="7">
        <f t="shared" ca="1" si="1831"/>
        <v>0</v>
      </c>
      <c r="GI338" s="7">
        <f t="shared" ca="1" si="1682"/>
        <v>0.90872724038748309</v>
      </c>
      <c r="GJ338" s="7">
        <f t="shared" ca="1" si="1683"/>
        <v>-0.37026570192594466</v>
      </c>
      <c r="GK338" s="7">
        <f t="shared" ca="1" si="1684"/>
        <v>0</v>
      </c>
      <c r="GL338" s="7">
        <f t="shared" ca="1" si="1685"/>
        <v>0</v>
      </c>
      <c r="GM338" s="7" t="str">
        <f ca="1">IFERROR(IF(GM337+GL338&gt;GN$4,GM337,GM337+GL338),"")</f>
        <v/>
      </c>
      <c r="GN338" s="7">
        <f t="shared" ca="1" si="1832"/>
        <v>0</v>
      </c>
      <c r="GO338" s="7">
        <f t="shared" ca="1" si="1686"/>
        <v>0.33919906186566073</v>
      </c>
      <c r="GP338" s="7">
        <f t="shared" ca="1" si="1687"/>
        <v>0.1992624765958777</v>
      </c>
      <c r="GQ338" s="7">
        <f t="shared" ca="1" si="1688"/>
        <v>1</v>
      </c>
      <c r="GR338" s="7" t="str">
        <f t="shared" ca="1" si="1689"/>
        <v>4</v>
      </c>
      <c r="GS338" s="7" t="str">
        <f ca="1">IFERROR(IF(GS337+GR338&gt;GT$4,GS337,GS337+GR338),"")</f>
        <v/>
      </c>
      <c r="GT338" s="7">
        <f t="shared" ca="1" si="1833"/>
        <v>0</v>
      </c>
      <c r="GU338" s="7">
        <f t="shared" ca="1" si="1690"/>
        <v>0.29992085266279567</v>
      </c>
      <c r="GV338" s="7">
        <f t="shared" ca="1" si="1691"/>
        <v>0.23854068579874277</v>
      </c>
      <c r="GW338" s="7">
        <f t="shared" ca="1" si="1692"/>
        <v>1</v>
      </c>
      <c r="GX338" s="7" t="str">
        <f t="shared" ca="1" si="1693"/>
        <v>4</v>
      </c>
      <c r="GY338" s="7" t="str">
        <f ca="1">IFERROR(IF(GY337+GX338&gt;GZ$4,GY337,GY337+GX338),"")</f>
        <v/>
      </c>
      <c r="GZ338" s="7">
        <f t="shared" ca="1" si="1834"/>
        <v>0</v>
      </c>
      <c r="HA338" s="7">
        <f t="shared" ca="1" si="1694"/>
        <v>0.94781475802069504</v>
      </c>
      <c r="HB338" s="7">
        <f t="shared" ca="1" si="1695"/>
        <v>-0.4093532195591566</v>
      </c>
      <c r="HC338" s="7">
        <f t="shared" ca="1" si="1696"/>
        <v>0</v>
      </c>
      <c r="HD338" s="7">
        <f t="shared" ca="1" si="1697"/>
        <v>0</v>
      </c>
      <c r="HE338" s="7" t="str">
        <f ca="1">IFERROR(IF(HE337+HD338&gt;HF$4,HE337,HE337+HD338),"")</f>
        <v/>
      </c>
      <c r="HF338" s="7">
        <f t="shared" ca="1" si="1835"/>
        <v>0</v>
      </c>
      <c r="HG338" s="7">
        <f t="shared" ca="1" si="1698"/>
        <v>0.61077176708966641</v>
      </c>
      <c r="HH338" s="7">
        <f t="shared" ca="1" si="1699"/>
        <v>-7.231022862812797E-2</v>
      </c>
      <c r="HI338" s="7">
        <f t="shared" ca="1" si="1700"/>
        <v>0</v>
      </c>
      <c r="HJ338" s="7">
        <f t="shared" ca="1" si="1701"/>
        <v>0</v>
      </c>
      <c r="HK338" s="7" t="str">
        <f ca="1">IFERROR(IF(HK337+HJ338&gt;HL$4,HK337,HK337+HJ338),"")</f>
        <v/>
      </c>
      <c r="HL338" s="7">
        <f t="shared" ca="1" si="1836"/>
        <v>0</v>
      </c>
      <c r="HM338" s="7">
        <f t="shared" ca="1" si="1702"/>
        <v>0.56776493319740184</v>
      </c>
      <c r="HN338" s="7">
        <f t="shared" ca="1" si="1703"/>
        <v>-2.9303394735863408E-2</v>
      </c>
      <c r="HO338" s="7">
        <f t="shared" ca="1" si="1704"/>
        <v>0</v>
      </c>
      <c r="HP338" s="7">
        <f t="shared" ca="1" si="1705"/>
        <v>0</v>
      </c>
      <c r="HQ338" s="7" t="str">
        <f ca="1">IFERROR(IF(HQ337+HP338&gt;HR$4,HQ337,HQ337+HP338),"")</f>
        <v/>
      </c>
      <c r="HR338" s="7">
        <f t="shared" ca="1" si="1837"/>
        <v>0</v>
      </c>
      <c r="HS338" s="7">
        <f t="shared" ca="1" si="1706"/>
        <v>0.62286788930578396</v>
      </c>
      <c r="HT338" s="7">
        <f t="shared" ca="1" si="1707"/>
        <v>-8.4406350844245526E-2</v>
      </c>
      <c r="HU338" s="7">
        <f t="shared" ca="1" si="1708"/>
        <v>0</v>
      </c>
      <c r="HV338" s="7">
        <f t="shared" ca="1" si="1709"/>
        <v>0</v>
      </c>
      <c r="HW338" s="7" t="str">
        <f ca="1">IFERROR(IF(HW337+HV338&gt;HX$4,HW337,HW337+HV338),"")</f>
        <v/>
      </c>
      <c r="HX338" s="7">
        <f t="shared" ca="1" si="1838"/>
        <v>0</v>
      </c>
      <c r="HY338" s="7">
        <f t="shared" ca="1" si="1710"/>
        <v>0.1060135429457868</v>
      </c>
      <c r="HZ338" s="7">
        <f t="shared" ca="1" si="1711"/>
        <v>0.43244799551575164</v>
      </c>
      <c r="IA338" s="7">
        <f t="shared" ca="1" si="1712"/>
        <v>1</v>
      </c>
      <c r="IB338" s="7" t="str">
        <f t="shared" ca="1" si="1713"/>
        <v>4</v>
      </c>
      <c r="IC338" s="7" t="str">
        <f ca="1">IFERROR(IF(IC337+IB338&gt;ID$4,IC337,IC337+IB338),"")</f>
        <v/>
      </c>
      <c r="ID338" s="7">
        <f t="shared" ca="1" si="1839"/>
        <v>0</v>
      </c>
      <c r="IE338" s="7">
        <f t="shared" ca="1" si="1714"/>
        <v>3.9235940243563028E-2</v>
      </c>
      <c r="IF338" s="7">
        <f t="shared" ca="1" si="1715"/>
        <v>0.49922559821797541</v>
      </c>
      <c r="IG338" s="7">
        <f t="shared" ca="1" si="1716"/>
        <v>1</v>
      </c>
      <c r="IH338" s="7" t="str">
        <f t="shared" ca="1" si="1717"/>
        <v>4</v>
      </c>
      <c r="II338" s="7" t="str">
        <f ca="1">IFERROR(IF(II337+IH338&gt;IJ$4,II337,II337+IH338),"")</f>
        <v/>
      </c>
      <c r="IJ338" s="7">
        <f t="shared" ca="1" si="1840"/>
        <v>0</v>
      </c>
      <c r="IK338" s="7">
        <f t="shared" ca="1" si="1718"/>
        <v>0.16686582035466802</v>
      </c>
      <c r="IL338" s="7">
        <f t="shared" ca="1" si="1719"/>
        <v>0.37159571810687042</v>
      </c>
      <c r="IM338" s="7">
        <f t="shared" ca="1" si="1720"/>
        <v>1</v>
      </c>
      <c r="IN338" s="7" t="str">
        <f t="shared" ca="1" si="1721"/>
        <v>4</v>
      </c>
      <c r="IO338" s="7" t="str">
        <f ca="1">IFERROR(IF(IO337+IN338&gt;IP$4,IO337,IO337+IN338),"")</f>
        <v/>
      </c>
      <c r="IP338" s="7">
        <f t="shared" ca="1" si="1841"/>
        <v>0</v>
      </c>
      <c r="IQ338" s="7">
        <f t="shared" ca="1" si="1722"/>
        <v>0.58680001543786231</v>
      </c>
      <c r="IR338" s="7">
        <f t="shared" ca="1" si="1723"/>
        <v>-4.8338476976323874E-2</v>
      </c>
      <c r="IS338" s="7">
        <f t="shared" ca="1" si="1724"/>
        <v>0</v>
      </c>
      <c r="IT338" s="7">
        <f t="shared" ca="1" si="1725"/>
        <v>0</v>
      </c>
      <c r="IU338" s="7" t="str">
        <f ca="1">IFERROR(IF(IU337+IT338&gt;IV$4,IU337,IU337+IT338),"")</f>
        <v/>
      </c>
      <c r="IV338" s="7">
        <f t="shared" ca="1" si="1842"/>
        <v>0</v>
      </c>
      <c r="IW338" s="7">
        <f t="shared" ca="1" si="1726"/>
        <v>0.43561096981891834</v>
      </c>
      <c r="IX338" s="7">
        <f t="shared" ca="1" si="1727"/>
        <v>0.1028505686426201</v>
      </c>
      <c r="IY338" s="7">
        <f t="shared" ca="1" si="1728"/>
        <v>1</v>
      </c>
      <c r="IZ338" s="7" t="str">
        <f t="shared" ca="1" si="1729"/>
        <v>4</v>
      </c>
      <c r="JA338" s="7" t="str">
        <f ca="1">IFERROR(IF(JA337+IZ338&gt;JB$4,JA337,JA337+IZ338),"")</f>
        <v/>
      </c>
      <c r="JB338" s="7">
        <f t="shared" ca="1" si="1843"/>
        <v>0</v>
      </c>
      <c r="JC338" s="7">
        <f t="shared" ca="1" si="1730"/>
        <v>4.3490928355940262E-2</v>
      </c>
      <c r="JD338" s="7">
        <f t="shared" ca="1" si="1731"/>
        <v>0.49497061010559817</v>
      </c>
      <c r="JE338" s="7">
        <f t="shared" ca="1" si="1732"/>
        <v>1</v>
      </c>
      <c r="JF338" s="7" t="str">
        <f t="shared" ca="1" si="1733"/>
        <v>4</v>
      </c>
      <c r="JG338" s="7" t="str">
        <f ca="1">IFERROR(IF(JG337+JF338&gt;JH$4,JG337,JG337+JF338),"")</f>
        <v/>
      </c>
      <c r="JH338" s="7">
        <f t="shared" ca="1" si="1844"/>
        <v>0</v>
      </c>
      <c r="JI338" s="7">
        <f t="shared" ca="1" si="1734"/>
        <v>4.9527647643466954E-2</v>
      </c>
      <c r="JJ338" s="7">
        <f t="shared" ca="1" si="1735"/>
        <v>0.48893389081807148</v>
      </c>
      <c r="JK338" s="7">
        <f t="shared" ca="1" si="1736"/>
        <v>1</v>
      </c>
      <c r="JL338" s="7" t="str">
        <f t="shared" ca="1" si="1737"/>
        <v>4</v>
      </c>
      <c r="JM338" s="7" t="str">
        <f ca="1">IFERROR(IF(JM337+JL338&gt;JN$4,JM337,JM337+JL338),"")</f>
        <v/>
      </c>
      <c r="JN338" s="7">
        <f t="shared" ca="1" si="1845"/>
        <v>0</v>
      </c>
      <c r="JO338" s="7">
        <f t="shared" ca="1" si="1738"/>
        <v>0.37379524065035019</v>
      </c>
      <c r="JP338" s="7">
        <f t="shared" ca="1" si="1739"/>
        <v>0.16466629781118824</v>
      </c>
      <c r="JQ338" s="7">
        <f t="shared" ca="1" si="1740"/>
        <v>1</v>
      </c>
      <c r="JR338" s="7" t="str">
        <f t="shared" ca="1" si="1741"/>
        <v>4</v>
      </c>
      <c r="JS338" s="7" t="str">
        <f ca="1">IFERROR(IF(JS337+JR338&gt;JT$4,JS337,JS337+JR338),"")</f>
        <v/>
      </c>
      <c r="JT338" s="7">
        <f t="shared" ca="1" si="1846"/>
        <v>0</v>
      </c>
      <c r="JU338" s="7">
        <f t="shared" ca="1" si="1742"/>
        <v>0.40643221713110178</v>
      </c>
      <c r="JV338" s="7">
        <f t="shared" ca="1" si="1743"/>
        <v>0.13202932133043666</v>
      </c>
      <c r="JW338" s="7">
        <f t="shared" ca="1" si="1744"/>
        <v>1</v>
      </c>
      <c r="JX338" s="7" t="str">
        <f t="shared" ca="1" si="1745"/>
        <v>4</v>
      </c>
      <c r="JY338" s="7" t="str">
        <f ca="1">IFERROR(IF(JY337+JX338&gt;JZ$4,JY337,JY337+JX338),"")</f>
        <v/>
      </c>
      <c r="JZ338" s="7">
        <f t="shared" ca="1" si="1847"/>
        <v>0</v>
      </c>
      <c r="KA338" s="7">
        <f t="shared" ca="1" si="1746"/>
        <v>0.9459494238353493</v>
      </c>
      <c r="KB338" s="7">
        <f t="shared" ca="1" si="1747"/>
        <v>-0.40748788537381087</v>
      </c>
      <c r="KC338" s="7">
        <f t="shared" ca="1" si="1748"/>
        <v>0</v>
      </c>
      <c r="KD338" s="7">
        <f t="shared" ca="1" si="1749"/>
        <v>0</v>
      </c>
      <c r="KE338" s="7" t="str">
        <f ca="1">IFERROR(IF(KE337+KD338&gt;KF$4,KE337,KE337+KD338),"")</f>
        <v/>
      </c>
      <c r="KF338" s="7">
        <f t="shared" ca="1" si="1848"/>
        <v>0</v>
      </c>
      <c r="KG338" s="7">
        <f t="shared" ca="1" si="1750"/>
        <v>0.82098479241930278</v>
      </c>
      <c r="KH338" s="7">
        <f t="shared" ca="1" si="1751"/>
        <v>-0.28252325395776434</v>
      </c>
      <c r="KI338" s="7">
        <f t="shared" ca="1" si="1752"/>
        <v>0</v>
      </c>
      <c r="KJ338" s="7">
        <f t="shared" ca="1" si="1753"/>
        <v>0</v>
      </c>
      <c r="KK338" s="7" t="str">
        <f ca="1">IFERROR(IF(KK337+KJ338&gt;KL$4,KK337,KK337+KJ338),"")</f>
        <v/>
      </c>
      <c r="KL338" s="7">
        <f t="shared" ca="1" si="1849"/>
        <v>0</v>
      </c>
      <c r="KM338" s="7">
        <f t="shared" ca="1" si="1754"/>
        <v>0.33784228757115786</v>
      </c>
      <c r="KN338" s="7">
        <f t="shared" ca="1" si="1755"/>
        <v>0.20061925089038057</v>
      </c>
      <c r="KO338" s="7">
        <f t="shared" ca="1" si="1756"/>
        <v>1</v>
      </c>
      <c r="KP338" s="7" t="str">
        <f t="shared" ca="1" si="1757"/>
        <v>4</v>
      </c>
      <c r="KQ338" s="7" t="str">
        <f ca="1">IFERROR(IF(KQ337+KP338&gt;KR$4,KQ337,KQ337+KP338),"")</f>
        <v/>
      </c>
      <c r="KR338" s="7">
        <f t="shared" ca="1" si="1850"/>
        <v>0</v>
      </c>
      <c r="KS338" s="7">
        <f t="shared" ca="1" si="1758"/>
        <v>0.78615023073788526</v>
      </c>
      <c r="KT338" s="7">
        <f t="shared" ca="1" si="1759"/>
        <v>-0.24768869227634682</v>
      </c>
      <c r="KU338" s="7">
        <f t="shared" ca="1" si="1760"/>
        <v>0</v>
      </c>
      <c r="KV338" s="7">
        <f t="shared" ca="1" si="1761"/>
        <v>0</v>
      </c>
      <c r="KW338" s="7" t="str">
        <f ca="1">IFERROR(IF(KW337+KV338&gt;KX$4,KW337,KW337+KV338),"")</f>
        <v/>
      </c>
      <c r="KX338" s="7">
        <f t="shared" ca="1" si="1851"/>
        <v>0</v>
      </c>
      <c r="KY338" s="7">
        <f t="shared" ca="1" si="1762"/>
        <v>0.26598192028151257</v>
      </c>
      <c r="KZ338" s="7">
        <f t="shared" ca="1" si="1763"/>
        <v>0.27247961818002586</v>
      </c>
      <c r="LA338" s="7">
        <f t="shared" ca="1" si="1764"/>
        <v>1</v>
      </c>
      <c r="LB338" s="7" t="str">
        <f t="shared" ca="1" si="1765"/>
        <v>4</v>
      </c>
      <c r="LC338" s="7" t="str">
        <f ca="1">IFERROR(IF(LC337+LB338&gt;LD$4,LC337,LC337+LB338),"")</f>
        <v/>
      </c>
      <c r="LD338" s="7">
        <f t="shared" ca="1" si="1852"/>
        <v>0</v>
      </c>
      <c r="LE338" s="7">
        <f t="shared" ca="1" si="1766"/>
        <v>0.65758962794750009</v>
      </c>
      <c r="LF338" s="7">
        <f t="shared" ca="1" si="1767"/>
        <v>-0.11912808948596165</v>
      </c>
      <c r="LG338" s="7">
        <f t="shared" ca="1" si="1768"/>
        <v>0</v>
      </c>
      <c r="LH338" s="7">
        <f t="shared" ca="1" si="1769"/>
        <v>0</v>
      </c>
      <c r="LI338" s="7" t="str">
        <f ca="1">IFERROR(IF(LI337+LH338&gt;LJ$4,LI337,LI337+LH338),"")</f>
        <v/>
      </c>
      <c r="LJ338" s="7">
        <f t="shared" ca="1" si="1853"/>
        <v>0</v>
      </c>
      <c r="LK338" s="7">
        <f t="shared" ca="1" si="1770"/>
        <v>0.43976043832792544</v>
      </c>
      <c r="LL338" s="7">
        <f t="shared" ca="1" si="1771"/>
        <v>9.8701100133612996E-2</v>
      </c>
      <c r="LM338" s="7">
        <f t="shared" ca="1" si="1772"/>
        <v>1</v>
      </c>
      <c r="LN338" s="7" t="str">
        <f t="shared" ca="1" si="1773"/>
        <v>4</v>
      </c>
      <c r="LO338" s="7" t="str">
        <f ca="1">IFERROR(IF(LO337+LN338&gt;LP$4,LO337,LO337+LN338),"")</f>
        <v/>
      </c>
      <c r="LP338" s="7">
        <f t="shared" ca="1" si="1854"/>
        <v>0</v>
      </c>
      <c r="LQ338" s="7">
        <f t="shared" ca="1" si="1774"/>
        <v>7.3139411110069275E-2</v>
      </c>
      <c r="LR338" s="7">
        <f t="shared" ca="1" si="1775"/>
        <v>0.46532212735146916</v>
      </c>
      <c r="LS338" s="7">
        <f t="shared" ca="1" si="1776"/>
        <v>1</v>
      </c>
      <c r="LT338" s="7" t="str">
        <f t="shared" ca="1" si="1777"/>
        <v>4</v>
      </c>
      <c r="LU338" s="7" t="str">
        <f ca="1">IFERROR(IF(LU337+LT338&gt;LV$4,LU337,LU337+LT338),"")</f>
        <v/>
      </c>
      <c r="LV338" s="7">
        <f t="shared" ca="1" si="1855"/>
        <v>0</v>
      </c>
      <c r="LW338" s="7">
        <f t="shared" ca="1" si="1778"/>
        <v>0.39148663837896558</v>
      </c>
      <c r="LX338" s="7">
        <f t="shared" ca="1" si="1779"/>
        <v>0.14697490008257286</v>
      </c>
      <c r="LY338" s="7">
        <f t="shared" ca="1" si="1780"/>
        <v>1</v>
      </c>
      <c r="LZ338" s="7" t="str">
        <f t="shared" ca="1" si="1781"/>
        <v>4</v>
      </c>
      <c r="MA338" s="7" t="str">
        <f ca="1">IFERROR(IF(MA337+LZ338&gt;MB$4,MA337,MA337+LZ338),"")</f>
        <v/>
      </c>
      <c r="MB338" s="7">
        <f t="shared" ca="1" si="1856"/>
        <v>0</v>
      </c>
      <c r="MC338" s="7">
        <f t="shared" ca="1" si="1782"/>
        <v>4.1967931553241855E-2</v>
      </c>
      <c r="MD338" s="7">
        <f t="shared" ca="1" si="1783"/>
        <v>0.49649360690829658</v>
      </c>
      <c r="ME338" s="7">
        <f t="shared" ca="1" si="1784"/>
        <v>1</v>
      </c>
      <c r="MF338" s="7" t="str">
        <f t="shared" ca="1" si="1785"/>
        <v>4</v>
      </c>
      <c r="MG338" s="7" t="str">
        <f ca="1">IFERROR(IF(MG337+MF338&gt;MH$4,MG337,MG337+MF338),"")</f>
        <v/>
      </c>
      <c r="MH338" s="7">
        <f t="shared" ca="1" si="1857"/>
        <v>0</v>
      </c>
      <c r="MI338" s="7">
        <f t="shared" ca="1" si="1786"/>
        <v>0.29446393661417192</v>
      </c>
      <c r="MJ338" s="7">
        <f t="shared" ca="1" si="1787"/>
        <v>0.24399760184736652</v>
      </c>
      <c r="MK338" s="7">
        <f t="shared" ca="1" si="1788"/>
        <v>1</v>
      </c>
      <c r="ML338" s="7" t="str">
        <f t="shared" ca="1" si="1789"/>
        <v>4</v>
      </c>
      <c r="MM338" s="7" t="str">
        <f ca="1">IFERROR(IF(MM337+ML338&gt;MN$4,MM337,MM337+ML338),"")</f>
        <v/>
      </c>
      <c r="MN338" s="7">
        <f t="shared" ca="1" si="1858"/>
        <v>0</v>
      </c>
      <c r="MO338" s="7">
        <f t="shared" ca="1" si="1790"/>
        <v>0.64558622618063288</v>
      </c>
      <c r="MP338" s="7">
        <f t="shared" ca="1" si="1791"/>
        <v>-0.10712468771909445</v>
      </c>
      <c r="MQ338" s="7">
        <f t="shared" ca="1" si="1792"/>
        <v>0</v>
      </c>
      <c r="MR338" s="7">
        <f t="shared" ca="1" si="1793"/>
        <v>0</v>
      </c>
      <c r="MS338" s="7" t="str">
        <f ca="1">IFERROR(IF(MS337+MR338&gt;MT$4,MS337,MS337+MR338),"")</f>
        <v/>
      </c>
      <c r="MT338" s="7">
        <f t="shared" ca="1" si="1859"/>
        <v>0</v>
      </c>
      <c r="MU338" s="7">
        <f t="shared" ca="1" si="1794"/>
        <v>0.35082435469976669</v>
      </c>
      <c r="MV338" s="7">
        <f t="shared" ca="1" si="1795"/>
        <v>0.18763718376177174</v>
      </c>
      <c r="MW338" s="7">
        <f t="shared" ca="1" si="1796"/>
        <v>1</v>
      </c>
      <c r="MX338" s="7" t="str">
        <f t="shared" ca="1" si="1797"/>
        <v>4</v>
      </c>
      <c r="MY338" s="7" t="str">
        <f ca="1">IFERROR(IF(MY337+MX338&gt;MZ$4,MY337,MY337+MX338),"")</f>
        <v/>
      </c>
      <c r="MZ338" s="7">
        <f t="shared" ca="1" si="1860"/>
        <v>0</v>
      </c>
      <c r="NA338" s="7">
        <f t="shared" ca="1" si="1798"/>
        <v>0.71309558224109482</v>
      </c>
      <c r="NB338" s="7">
        <f t="shared" ca="1" si="1799"/>
        <v>-0.17463404377955638</v>
      </c>
      <c r="NC338" s="7">
        <f t="shared" ca="1" si="1800"/>
        <v>0</v>
      </c>
      <c r="ND338" s="7">
        <f t="shared" ca="1" si="1801"/>
        <v>0</v>
      </c>
      <c r="NE338" s="7" t="str">
        <f ca="1">IFERROR(IF(NE337+ND338&gt;NF$4,NE337,NE337+ND338),"")</f>
        <v/>
      </c>
      <c r="NF338" s="7">
        <f t="shared" ca="1" si="1861"/>
        <v>0</v>
      </c>
      <c r="NG338" s="7">
        <f t="shared" ca="1" si="1802"/>
        <v>0.5813412641716339</v>
      </c>
      <c r="NH338" s="7">
        <f t="shared" ca="1" si="1803"/>
        <v>-4.2879725710095462E-2</v>
      </c>
      <c r="NI338" s="7">
        <f t="shared" ca="1" si="1804"/>
        <v>0</v>
      </c>
      <c r="NJ338" s="7">
        <f t="shared" ca="1" si="1805"/>
        <v>0</v>
      </c>
      <c r="NK338" s="7" t="str">
        <f ca="1">IFERROR(IF(NK337+NJ338&gt;NL$4,NK337,NK337+NJ338),"")</f>
        <v/>
      </c>
      <c r="NL338" s="7">
        <f t="shared" ca="1" si="1862"/>
        <v>0</v>
      </c>
      <c r="NM338" s="7">
        <f t="shared" ca="1" si="1806"/>
        <v>0.33810616604113064</v>
      </c>
      <c r="NN338" s="7">
        <f t="shared" ca="1" si="1807"/>
        <v>0.2003553724204078</v>
      </c>
      <c r="NO338" s="7">
        <f t="shared" ca="1" si="1808"/>
        <v>1</v>
      </c>
      <c r="NP338" s="7" t="str">
        <f t="shared" ca="1" si="1809"/>
        <v>4</v>
      </c>
      <c r="NQ338" s="7" t="str">
        <f ca="1">IFERROR(IF(NQ337+NP338&gt;NR$4,NQ337,NQ337+NP338),"")</f>
        <v/>
      </c>
      <c r="NR338" s="7">
        <f t="shared" ca="1" si="1863"/>
        <v>0</v>
      </c>
      <c r="NT338">
        <v>340</v>
      </c>
      <c r="NU338" s="7" t="s">
        <v>19</v>
      </c>
      <c r="NV338" s="7" t="str">
        <f t="shared" ca="1" si="1598"/>
        <v/>
      </c>
      <c r="NW338" s="7" t="str">
        <f t="shared" ca="1" si="1810"/>
        <v/>
      </c>
      <c r="NX338" t="str">
        <f ca="1">IFERROR(VLOOKUP(NT338,$K$3:$AK$568,8,FALSE),"")</f>
        <v/>
      </c>
      <c r="NY338" t="str">
        <f ca="1">IFERROR(VLOOKUP(NT338,$K$3:$AK$568,9,FALSE),"")</f>
        <v/>
      </c>
      <c r="NZ338" s="7" t="str">
        <f ca="1">IFERROR(VLOOKUP(NT338,$K$3:$AK$568,27,FALSE),"")</f>
        <v/>
      </c>
      <c r="OB338">
        <v>340</v>
      </c>
      <c r="OC338" s="7" t="s">
        <v>19</v>
      </c>
      <c r="OD338" t="e">
        <f t="shared" ca="1" si="1864"/>
        <v>#N/A</v>
      </c>
      <c r="OE338" s="7" t="str">
        <f t="shared" ca="1" si="1865"/>
        <v/>
      </c>
      <c r="OF338" s="7" t="str">
        <f t="shared" ca="1" si="1866"/>
        <v/>
      </c>
      <c r="OG338" t="str">
        <f t="shared" ca="1" si="1867"/>
        <v/>
      </c>
      <c r="OI338">
        <v>340</v>
      </c>
      <c r="OJ338" s="7" t="s">
        <v>19</v>
      </c>
      <c r="OK338" s="7" t="str">
        <f t="shared" ca="1" si="1868"/>
        <v/>
      </c>
      <c r="OL338" s="7" t="str">
        <f t="shared" ca="1" si="1869"/>
        <v/>
      </c>
      <c r="OM338" t="str">
        <f ca="1">IFERROR(VLOOKUP(OI338,$L$3:$AK$568,7,FALSE),"")</f>
        <v/>
      </c>
      <c r="ON338" t="str">
        <f ca="1">IFERROR(VLOOKUP(OI338,$L$3:$AK$568,8,FALSE),"")</f>
        <v/>
      </c>
      <c r="OO338" s="7" t="str">
        <f ca="1">IFERROR(VLOOKUP(OI338,$L$3:$AK$568,26,FALSE),"")</f>
        <v/>
      </c>
      <c r="OQ338">
        <v>340</v>
      </c>
      <c r="OR338" s="7" t="s">
        <v>19</v>
      </c>
      <c r="OS338" t="e">
        <f t="shared" ca="1" si="1870"/>
        <v>#N/A</v>
      </c>
      <c r="OT338" s="7" t="str">
        <f t="shared" ca="1" si="1871"/>
        <v/>
      </c>
      <c r="OU338" s="7" t="str">
        <f t="shared" ca="1" si="1872"/>
        <v/>
      </c>
      <c r="OV338" t="str">
        <f t="shared" ca="1" si="1873"/>
        <v/>
      </c>
      <c r="OX338">
        <v>340</v>
      </c>
      <c r="OY338" s="7" t="s">
        <v>19</v>
      </c>
      <c r="OZ338" s="7" t="str">
        <f t="shared" ca="1" si="1874"/>
        <v/>
      </c>
      <c r="PA338" s="7" t="str">
        <f t="shared" ca="1" si="1875"/>
        <v/>
      </c>
      <c r="PB338" t="str">
        <f ca="1">IFERROR(VLOOKUP(OX338,$M$3:$AK$568,6,FALSE),"")</f>
        <v/>
      </c>
      <c r="PC338" t="str">
        <f ca="1">IFERROR(VLOOKUP(OX338,$M$3:$AK$568,7,FALSE),"")</f>
        <v/>
      </c>
      <c r="PD338" s="7" t="str">
        <f ca="1">IFERROR(VLOOKUP(OX338,$M$3:$AK$568,25,FALSE),"")</f>
        <v/>
      </c>
      <c r="PF338">
        <v>340</v>
      </c>
      <c r="PG338" s="7" t="s">
        <v>19</v>
      </c>
      <c r="PH338" t="e">
        <f t="shared" ca="1" si="1876"/>
        <v>#N/A</v>
      </c>
      <c r="PI338" s="7" t="str">
        <f t="shared" ca="1" si="1877"/>
        <v/>
      </c>
      <c r="PJ338" s="7" t="str">
        <f t="shared" ca="1" si="1878"/>
        <v/>
      </c>
      <c r="PK338" t="str">
        <f t="shared" ca="1" si="1879"/>
        <v/>
      </c>
      <c r="PM338">
        <v>340</v>
      </c>
      <c r="PN338" s="7" t="s">
        <v>19</v>
      </c>
      <c r="PO338" s="202" t="str">
        <f t="shared" ca="1" si="1880"/>
        <v/>
      </c>
      <c r="PP338" s="7" t="str">
        <f t="shared" ca="1" si="1881"/>
        <v/>
      </c>
      <c r="PQ338" t="str">
        <f ca="1">IFERROR(VLOOKUP(PM338,$G$325:$R$409,12,FALSE),"")</f>
        <v/>
      </c>
      <c r="PR338" t="e">
        <f ca="1">VLOOKUP(PM338,$G$324:$Q$409,11,FALSE)</f>
        <v>#N/A</v>
      </c>
      <c r="PS338" s="7" t="str">
        <f ca="1">VLOOKUP(PQ338,$R$325:$Y$409,8,FALSE)</f>
        <v>- -</v>
      </c>
      <c r="PT338" s="7">
        <f ca="1">ReSt</f>
        <v>-4</v>
      </c>
      <c r="PU338" s="7" t="e">
        <f t="shared" ca="1" si="1882"/>
        <v>#N/A</v>
      </c>
      <c r="PV338" s="7" t="e">
        <f t="shared" ca="1" si="1883"/>
        <v>#N/A</v>
      </c>
      <c r="PW338" s="7" t="str">
        <f ca="1">VLOOKUP(PQ338,$R$325:$AK$409,8,FALSE)</f>
        <v>- -</v>
      </c>
      <c r="PX338" s="7"/>
      <c r="PY338">
        <v>340</v>
      </c>
      <c r="PZ338" s="7" t="s">
        <v>19</v>
      </c>
      <c r="QA338" t="str">
        <f t="shared" ca="1" si="1884"/>
        <v/>
      </c>
      <c r="QB338" s="7" t="str">
        <f t="shared" ca="1" si="1885"/>
        <v/>
      </c>
      <c r="QC338" s="7" t="str">
        <f t="shared" ca="1" si="1886"/>
        <v/>
      </c>
      <c r="QD338" t="str">
        <f t="shared" ca="1" si="1887"/>
        <v/>
      </c>
      <c r="QF338">
        <v>340</v>
      </c>
      <c r="QG338" s="7" t="s">
        <v>19</v>
      </c>
      <c r="QH338" s="7" t="str">
        <f t="shared" ca="1" si="1888"/>
        <v/>
      </c>
      <c r="QI338" s="7" t="e">
        <f t="shared" ca="1" si="1889"/>
        <v>#VALUE!</v>
      </c>
      <c r="QJ338" t="e">
        <f t="shared" ca="1" si="1890"/>
        <v>#N/A</v>
      </c>
      <c r="QK338" s="7" t="e">
        <f t="shared" ca="1" si="1891"/>
        <v>#N/A</v>
      </c>
      <c r="QM338">
        <v>340</v>
      </c>
      <c r="QN338" s="7" t="s">
        <v>19</v>
      </c>
      <c r="QO338" t="str">
        <f t="shared" ca="1" si="1892"/>
        <v/>
      </c>
      <c r="QP338" s="7" t="str">
        <f t="shared" ca="1" si="1893"/>
        <v/>
      </c>
      <c r="QQ338" t="str">
        <f t="shared" ca="1" si="1894"/>
        <v/>
      </c>
    </row>
    <row r="339" spans="1:459" x14ac:dyDescent="0.25">
      <c r="A339" s="240" t="str">
        <f>IF('Character Sheet'!$B$4="Creature","N","Y")</f>
        <v>Y</v>
      </c>
      <c r="C339" s="75"/>
      <c r="D339" s="76"/>
      <c r="F339" s="75">
        <v>1</v>
      </c>
      <c r="G339" s="76">
        <f t="shared" ca="1" si="1897"/>
        <v>0</v>
      </c>
      <c r="I339" s="75" t="s">
        <v>1812</v>
      </c>
      <c r="J339" s="85"/>
      <c r="K339" s="85">
        <f t="shared" ca="1" si="1589"/>
        <v>7</v>
      </c>
      <c r="L339" s="85">
        <f t="shared" ca="1" si="1587"/>
        <v>7</v>
      </c>
      <c r="M339" s="70">
        <f t="shared" ca="1" si="1593"/>
        <v>18</v>
      </c>
      <c r="O339" s="222">
        <f ca="1">BP339</f>
        <v>82</v>
      </c>
      <c r="Q339" s="7" t="s">
        <v>1756</v>
      </c>
      <c r="R339" s="9" t="str">
        <f ca="1">IFERROR(VLOOKUP(F339,INDIRECT(Calculations!$D$100),2,FALSE),"")</f>
        <v>Anticipations</v>
      </c>
      <c r="S339" s="9" t="str">
        <f t="shared" ca="1" si="1895"/>
        <v>Anticipations</v>
      </c>
      <c r="T339" s="61" t="str">
        <f ca="1">SUBSTITUTE(IFERROR(IFERROR(VLOOKUP(R339,'[1]Skill Statistics'!$A$3:$C$513,2,FALSE),VLOOKUP(Q339,'[1]Skill Statistics'!$A$3:$C$513,2,FALSE)),T338),"R*","ReSt")</f>
        <v>ReSt/ReSt</v>
      </c>
      <c r="U339" s="61" t="str">
        <f ca="1">IFERROR(IFERROR(VLOOKUP(R339,'[1]Skill Statistics'!$A$3:$C$513,3,FALSE),VLOOKUP(Q339,'[1]Skill Statistics'!$A$3:$C$513,3,FALSE)),U338)</f>
        <v>Me</v>
      </c>
      <c r="V339" s="61" t="str">
        <f ca="1">IF(R339="","- -",IF(ISNUMBER(SEARCH("Category",R339)),"- -",IFERROR(IFERROR(VLOOKUP(Q339,[1]Professions!$A$4:$AM$288,MATCH(Profession,[1]Professions!$A$1:$AM$1,0),FALSE),VLOOKUP(Q339,Calculations!$B$91:$I$95,8,FALSE)),"- -")))</f>
        <v>3 / 5</v>
      </c>
      <c r="W339" s="60">
        <f ca="1">BL339</f>
        <v>0</v>
      </c>
      <c r="X339" s="7">
        <f ca="1">IFERROR(VLOOKUP(R339,$BS$6:$NR$519,MATCH(ActualLevel,$BS$3:$NR$3,0),FALSE),"- -")</f>
        <v>0</v>
      </c>
      <c r="Y339" s="7">
        <f t="shared" ca="1" si="1588"/>
        <v>0</v>
      </c>
      <c r="Z339" s="7">
        <f ca="1">IFERROR(VLOOKUP(Y339,Charts!$BQ$2:$BR$52,2,FALSE),"- -")</f>
        <v>-25</v>
      </c>
      <c r="AA339" s="7">
        <f t="shared" ca="1" si="1599"/>
        <v>-1</v>
      </c>
      <c r="AB339" s="7">
        <f t="shared" ref="AB339:AB447" ca="1" si="1920">IF(Y339="- -","- -",IF(AZ339="x",MIN(30,Y339),0))</f>
        <v>0</v>
      </c>
      <c r="AC339" s="7"/>
      <c r="AD339" s="7"/>
      <c r="AE339" s="7"/>
      <c r="AF339" s="7"/>
      <c r="AG339" s="7"/>
      <c r="AH339" s="43"/>
      <c r="AI339" s="7"/>
      <c r="AJ339" s="7"/>
      <c r="AK339" s="7">
        <f t="shared" ca="1" si="1600"/>
        <v>-26</v>
      </c>
      <c r="AL339" s="7"/>
      <c r="AM339" s="69">
        <f>IFERROR(VLOOKUP(Q339,'[1]Skill Statistics'!$A$3:$AN$513,MATCH(Profession,'[1]Skill Statistics'!$A$2:$AN$2,0),FALSE),0)</f>
        <v>0</v>
      </c>
      <c r="AN339" s="85">
        <f>IFERROR(VLOOKUP(Q339,'[1]Skill Statistics'!$A$3:$BK$513,MATCH(Archetype,'[1]Skill Statistics'!$A$2:$BK$2,0),FALSE),0)</f>
        <v>0</v>
      </c>
      <c r="AO339" s="85">
        <f>IFERROR(VLOOKUP(Q339,'[1]Skill Statistics'!$A$3:$BB$513,MATCH(Race,'[1]Skill Statistics'!$A$2:$BB$2,0),FALSE),0)</f>
        <v>0</v>
      </c>
      <c r="AP339" s="85">
        <f t="shared" ca="1" si="1811"/>
        <v>-0.1</v>
      </c>
      <c r="AQ339" s="70"/>
      <c r="AS339" s="69">
        <f>IFERROR(VLOOKUP(Q339,'[1]Professional Skills'!$A$4:$AM$288,MATCH(Profession,'[1]Professional Skills'!$A$3:$AM$3,0),FALSE),"- -")</f>
        <v>0</v>
      </c>
      <c r="AT339" t="s">
        <v>1812</v>
      </c>
      <c r="AU339" s="7" t="str">
        <f t="shared" si="1586"/>
        <v/>
      </c>
      <c r="AV339" s="7">
        <f t="shared" ref="AV339:AV447" ca="1" si="1921">IF(AU339="x",RAND(),0)</f>
        <v>0</v>
      </c>
      <c r="AW339" t="str">
        <f t="shared" si="1898"/>
        <v/>
      </c>
      <c r="AX339" t="str">
        <f>IFERROR(_xlfn.RANK.EQ(AW339,$AW$5:$AW$568),"")</f>
        <v/>
      </c>
      <c r="AY339">
        <f t="shared" si="1595"/>
        <v>0</v>
      </c>
      <c r="AZ339" s="70" t="str">
        <f t="shared" si="1601"/>
        <v/>
      </c>
      <c r="BB339" s="69" t="str">
        <f>IFERROR(IF(Q339="Language",VLOOKUP(R339,[1]Cultures!$B$4:$N$218,MATCH(Culture,[1]Cultures!$B$3:$N$3,0),FALSE),VLOOKUP(Q339,[1]Cultures!$B$4:$O$212,MATCH(Culture,[1]Cultures!$B$3:$O$3,0),FALSE)),"- -")</f>
        <v>- -</v>
      </c>
      <c r="BC339" t="s">
        <v>1812</v>
      </c>
      <c r="BD339">
        <f t="shared" ca="1" si="1899"/>
        <v>0.77926358927498229</v>
      </c>
      <c r="BE339">
        <f t="shared" ca="1" si="1900"/>
        <v>0.67926358927498232</v>
      </c>
      <c r="BH339">
        <f ca="1">_xlfn.RANK.EQ(BE339,$BE$339:$BE$368)</f>
        <v>7</v>
      </c>
      <c r="BI339" s="7">
        <f ca="1">IFERROR(IF(BH339=1,IF(BB339=1,1,IF(BB339=2,2,IF(BH339=2,IF(BB339=3,1,IF(BB339&gt;=4,2,IF(BH339=3,IF(BB339=5,1,IF(BB339&gt;=6,2,IF(BH339=4,IF(BB339=7,1,IF(BB339&gt;=8,2,IF(BH339=5,IF(BB339=9,1,IF(BB339&gt;=10,2,0)),0))),0))),0))),0))),0)+(IF(BC339="*",0,BB339)),"- -")</f>
        <v>0</v>
      </c>
      <c r="BK339" s="7"/>
      <c r="BL339" s="70">
        <f ca="1">IF(V339="- -","- -",SUM(BI339:BK339))</f>
        <v>0</v>
      </c>
      <c r="BN339" s="69">
        <f ca="1">IFERROR(VLOOKUP(V339,Charts!$BT$2:$BV$14,3,FALSE),"- -")</f>
        <v>0.61538461538461542</v>
      </c>
      <c r="BO339" s="85">
        <f t="shared" ca="1" si="1812"/>
        <v>2.2401800673719752</v>
      </c>
      <c r="BP339" s="70">
        <f t="shared" ca="1" si="1901"/>
        <v>82</v>
      </c>
      <c r="BR339" s="7">
        <v>338</v>
      </c>
      <c r="BS339" s="9" t="str">
        <f ca="1">VLOOKUP(BR339,$O$3:$R$568,4,FALSE)</f>
        <v>Valet</v>
      </c>
      <c r="BT339" s="7" t="str">
        <f ca="1">VLOOKUP(BS339,$R$3:$V$568,5,FALSE)</f>
        <v>3 / 4</v>
      </c>
      <c r="BU339" s="7">
        <f ca="1">VLOOKUP(BT339,Charts!$BT$2:$BV$14,3,FALSE)</f>
        <v>0.69230769230769229</v>
      </c>
      <c r="BV339" s="7" t="str">
        <f t="shared" ca="1" si="1604"/>
        <v>3</v>
      </c>
      <c r="BW339" s="7" t="str">
        <f t="shared" ca="1" si="1605"/>
        <v>4</v>
      </c>
      <c r="BY339" s="7">
        <f t="shared" ca="1" si="1606"/>
        <v>0.98660613437856481</v>
      </c>
      <c r="BZ339" s="7">
        <f t="shared" ca="1" si="1607"/>
        <v>-0.29429844207087252</v>
      </c>
      <c r="CA339" s="7">
        <f t="shared" ca="1" si="1608"/>
        <v>0</v>
      </c>
      <c r="CB339" s="7">
        <f t="shared" ca="1" si="1609"/>
        <v>0</v>
      </c>
      <c r="CC339" s="7" t="str">
        <f ca="1">IFERROR(IF(CC338+CB339&gt;CD$4,CC338,CC338+CB339),"")</f>
        <v/>
      </c>
      <c r="CD339" s="7">
        <f t="shared" ca="1" si="1813"/>
        <v>0</v>
      </c>
      <c r="CE339" s="7">
        <f t="shared" ca="1" si="1610"/>
        <v>0.43438487581311125</v>
      </c>
      <c r="CF339" s="7">
        <f t="shared" ca="1" si="1611"/>
        <v>0.25792281649458104</v>
      </c>
      <c r="CG339" s="7">
        <f t="shared" ca="1" si="1612"/>
        <v>1</v>
      </c>
      <c r="CH339" s="7" t="str">
        <f t="shared" ca="1" si="1613"/>
        <v>3</v>
      </c>
      <c r="CI339" s="7" t="str">
        <f ca="1">IFERROR(IF(CI338+CH339&gt;CJ$4,CI338,CI338+CH339),"")</f>
        <v/>
      </c>
      <c r="CJ339" s="7">
        <f t="shared" ca="1" si="1814"/>
        <v>0</v>
      </c>
      <c r="CK339" s="7">
        <f t="shared" ca="1" si="1614"/>
        <v>0.24923631342373886</v>
      </c>
      <c r="CL339" s="7">
        <f t="shared" ca="1" si="1615"/>
        <v>0.44307137888395343</v>
      </c>
      <c r="CM339" s="7">
        <f t="shared" ca="1" si="1616"/>
        <v>1</v>
      </c>
      <c r="CN339" s="7" t="str">
        <f t="shared" ca="1" si="1617"/>
        <v>3</v>
      </c>
      <c r="CO339" s="7" t="str">
        <f ca="1">IFERROR(IF(CO338+CN339&gt;CP$4,CO338,CO338+CN339),"")</f>
        <v/>
      </c>
      <c r="CP339" s="7">
        <f t="shared" ca="1" si="1815"/>
        <v>0</v>
      </c>
      <c r="CQ339" s="7">
        <f t="shared" ca="1" si="1618"/>
        <v>0.93862068736037185</v>
      </c>
      <c r="CR339" s="7">
        <f t="shared" ca="1" si="1619"/>
        <v>-0.24631299505267956</v>
      </c>
      <c r="CS339" s="7">
        <f t="shared" ca="1" si="1620"/>
        <v>0</v>
      </c>
      <c r="CT339" s="7">
        <f t="shared" ca="1" si="1621"/>
        <v>0</v>
      </c>
      <c r="CU339" s="7" t="str">
        <f ca="1">IFERROR(IF(CU338+CT339&gt;CV$4,CU338,CU338+CT339),"")</f>
        <v/>
      </c>
      <c r="CV339" s="7">
        <f t="shared" ca="1" si="1816"/>
        <v>0</v>
      </c>
      <c r="CW339" s="7">
        <f t="shared" ca="1" si="1622"/>
        <v>0.98813900412872635</v>
      </c>
      <c r="CX339" s="7">
        <f t="shared" ca="1" si="1623"/>
        <v>-0.29583131182103406</v>
      </c>
      <c r="CY339" s="7">
        <f t="shared" ca="1" si="1624"/>
        <v>0</v>
      </c>
      <c r="CZ339" s="7">
        <f t="shared" ca="1" si="1625"/>
        <v>0</v>
      </c>
      <c r="DA339" s="7" t="str">
        <f ca="1">IFERROR(IF(DA338+CZ339&gt;DB$4,DA338,DA338+CZ339),"")</f>
        <v/>
      </c>
      <c r="DB339" s="7">
        <f t="shared" ca="1" si="1817"/>
        <v>0</v>
      </c>
      <c r="DC339" s="7">
        <f t="shared" ca="1" si="1626"/>
        <v>0.10759827807416156</v>
      </c>
      <c r="DD339" s="7">
        <f t="shared" ca="1" si="1627"/>
        <v>0.58470941423353073</v>
      </c>
      <c r="DE339" s="7">
        <f t="shared" ca="1" si="1628"/>
        <v>1</v>
      </c>
      <c r="DF339" s="7" t="str">
        <f t="shared" ca="1" si="1629"/>
        <v>3</v>
      </c>
      <c r="DG339" s="7" t="str">
        <f ca="1">IFERROR(IF(DG338+DF339&gt;DH$4,DG338,DG338+DF339),"")</f>
        <v/>
      </c>
      <c r="DH339" s="7">
        <f t="shared" ca="1" si="1818"/>
        <v>0</v>
      </c>
      <c r="DI339" s="7">
        <f t="shared" ca="1" si="1630"/>
        <v>0.95683101731805875</v>
      </c>
      <c r="DJ339" s="7">
        <f t="shared" ca="1" si="1631"/>
        <v>-0.26452332501036646</v>
      </c>
      <c r="DK339" s="7">
        <f t="shared" ca="1" si="1632"/>
        <v>0</v>
      </c>
      <c r="DL339" s="7">
        <f t="shared" ca="1" si="1633"/>
        <v>0</v>
      </c>
      <c r="DM339" s="7" t="str">
        <f ca="1">IFERROR(IF(DM338+DL339&gt;DN$4,DM338,DM338+DL339),"")</f>
        <v/>
      </c>
      <c r="DN339" s="7">
        <f t="shared" ca="1" si="1819"/>
        <v>0</v>
      </c>
      <c r="DO339" s="7">
        <f t="shared" ca="1" si="1634"/>
        <v>0.44220617219203628</v>
      </c>
      <c r="DP339" s="7">
        <f t="shared" ca="1" si="1635"/>
        <v>0.25010152011565601</v>
      </c>
      <c r="DQ339" s="7">
        <f t="shared" ca="1" si="1636"/>
        <v>1</v>
      </c>
      <c r="DR339" s="7" t="str">
        <f t="shared" ca="1" si="1637"/>
        <v>3</v>
      </c>
      <c r="DS339" s="7" t="str">
        <f ca="1">IFERROR(IF(DS338+DR339&gt;DT$4,DS338,DS338+DR339),"")</f>
        <v/>
      </c>
      <c r="DT339" s="7">
        <f t="shared" ca="1" si="1820"/>
        <v>0</v>
      </c>
      <c r="DU339" s="7">
        <f t="shared" ca="1" si="1638"/>
        <v>0.16993061553459687</v>
      </c>
      <c r="DV339" s="7">
        <f t="shared" ca="1" si="1639"/>
        <v>0.52237707677309542</v>
      </c>
      <c r="DW339" s="7">
        <f t="shared" ca="1" si="1640"/>
        <v>1</v>
      </c>
      <c r="DX339" s="7" t="str">
        <f t="shared" ca="1" si="1641"/>
        <v>3</v>
      </c>
      <c r="DY339" s="7" t="str">
        <f ca="1">IFERROR(IF(DY338+DX339&gt;DZ$4,DY338,DY338+DX339),"")</f>
        <v/>
      </c>
      <c r="DZ339" s="7">
        <f t="shared" ca="1" si="1821"/>
        <v>0</v>
      </c>
      <c r="EA339" s="7">
        <f t="shared" ca="1" si="1642"/>
        <v>0.20112270927828413</v>
      </c>
      <c r="EB339" s="7">
        <f t="shared" ca="1" si="1643"/>
        <v>0.49118498302940816</v>
      </c>
      <c r="EC339" s="7">
        <f t="shared" ca="1" si="1644"/>
        <v>1</v>
      </c>
      <c r="ED339" s="7" t="str">
        <f t="shared" ca="1" si="1645"/>
        <v>3</v>
      </c>
      <c r="EE339" s="7" t="str">
        <f ca="1">IFERROR(IF(EE338+ED339&gt;EF$4,EE338,EE338+ED339),"")</f>
        <v/>
      </c>
      <c r="EF339" s="7">
        <f t="shared" ca="1" si="1822"/>
        <v>0</v>
      </c>
      <c r="EG339" s="7">
        <f t="shared" ca="1" si="1646"/>
        <v>0.78348392633688047</v>
      </c>
      <c r="EH339" s="7">
        <f t="shared" ca="1" si="1647"/>
        <v>-9.1176234029188175E-2</v>
      </c>
      <c r="EI339" s="7">
        <f t="shared" ca="1" si="1648"/>
        <v>0</v>
      </c>
      <c r="EJ339" s="7">
        <f t="shared" ca="1" si="1649"/>
        <v>0</v>
      </c>
      <c r="EK339" s="7" t="str">
        <f ca="1">IFERROR(IF(EK338+EJ339&gt;EL$4,EK338,EK338+EJ339),"")</f>
        <v/>
      </c>
      <c r="EL339" s="7">
        <f t="shared" ca="1" si="1823"/>
        <v>0</v>
      </c>
      <c r="EM339" s="7">
        <f t="shared" ca="1" si="1650"/>
        <v>0.97922125872948806</v>
      </c>
      <c r="EN339" s="7">
        <f t="shared" ca="1" si="1651"/>
        <v>-0.28691356642179577</v>
      </c>
      <c r="EO339" s="7">
        <f t="shared" ca="1" si="1652"/>
        <v>0</v>
      </c>
      <c r="EP339" s="7">
        <f t="shared" ca="1" si="1653"/>
        <v>0</v>
      </c>
      <c r="EQ339" s="7" t="str">
        <f ca="1">IFERROR(IF(EQ338+EP339&gt;ER$4,EQ338,EQ338+EP339),"")</f>
        <v/>
      </c>
      <c r="ER339" s="7">
        <f t="shared" ca="1" si="1824"/>
        <v>0</v>
      </c>
      <c r="ES339" s="7">
        <f t="shared" ca="1" si="1654"/>
        <v>0.51652813413373544</v>
      </c>
      <c r="ET339" s="7">
        <f t="shared" ca="1" si="1655"/>
        <v>0.17577955817395685</v>
      </c>
      <c r="EU339" s="7">
        <f t="shared" ca="1" si="1656"/>
        <v>1</v>
      </c>
      <c r="EV339" s="7" t="str">
        <f t="shared" ca="1" si="1657"/>
        <v>3</v>
      </c>
      <c r="EW339" s="7" t="str">
        <f ca="1">IFERROR(IF(EW338+EV339&gt;EX$4,EW338,EW338+EV339),"")</f>
        <v/>
      </c>
      <c r="EX339" s="7">
        <f t="shared" ca="1" si="1825"/>
        <v>0</v>
      </c>
      <c r="EY339" s="7">
        <f t="shared" ca="1" si="1658"/>
        <v>0.13963842122004233</v>
      </c>
      <c r="EZ339" s="7">
        <f t="shared" ca="1" si="1659"/>
        <v>0.55266927108764996</v>
      </c>
      <c r="FA339" s="7">
        <f t="shared" ca="1" si="1660"/>
        <v>1</v>
      </c>
      <c r="FB339" s="7" t="str">
        <f t="shared" ca="1" si="1661"/>
        <v>3</v>
      </c>
      <c r="FC339" s="7" t="str">
        <f ca="1">IFERROR(IF(FC338+FB339&gt;FD$4,FC338,FC338+FB339),"")</f>
        <v/>
      </c>
      <c r="FD339" s="7">
        <f t="shared" ca="1" si="1826"/>
        <v>0</v>
      </c>
      <c r="FE339" s="7">
        <f t="shared" ca="1" si="1662"/>
        <v>0.36643519237419409</v>
      </c>
      <c r="FF339" s="7">
        <f t="shared" ca="1" si="1663"/>
        <v>0.32587249993349821</v>
      </c>
      <c r="FG339" s="7">
        <f t="shared" ca="1" si="1664"/>
        <v>1</v>
      </c>
      <c r="FH339" s="7" t="str">
        <f t="shared" ca="1" si="1665"/>
        <v>3</v>
      </c>
      <c r="FI339" s="7" t="str">
        <f ca="1">IFERROR(IF(FI338+FH339&gt;FJ$4,FI338,FI338+FH339),"")</f>
        <v/>
      </c>
      <c r="FJ339" s="7">
        <f t="shared" ca="1" si="1827"/>
        <v>0</v>
      </c>
      <c r="FK339" s="7">
        <f t="shared" ca="1" si="1666"/>
        <v>0.59532295494300069</v>
      </c>
      <c r="FL339" s="7">
        <f t="shared" ca="1" si="1667"/>
        <v>9.6984737364691598E-2</v>
      </c>
      <c r="FM339" s="7">
        <f t="shared" ca="1" si="1668"/>
        <v>1</v>
      </c>
      <c r="FN339" s="7" t="str">
        <f t="shared" ca="1" si="1669"/>
        <v>3</v>
      </c>
      <c r="FO339" s="7" t="str">
        <f ca="1">IFERROR(IF(FO338+FN339&gt;FP$4,FO338,FO338+FN339),"")</f>
        <v/>
      </c>
      <c r="FP339" s="7">
        <f t="shared" ca="1" si="1828"/>
        <v>0</v>
      </c>
      <c r="FQ339" s="7">
        <f t="shared" ca="1" si="1670"/>
        <v>0.58915539169591646</v>
      </c>
      <c r="FR339" s="7">
        <f t="shared" ca="1" si="1671"/>
        <v>0.10315230061177583</v>
      </c>
      <c r="FS339" s="7">
        <f t="shared" ca="1" si="1672"/>
        <v>1</v>
      </c>
      <c r="FT339" s="7" t="str">
        <f t="shared" ca="1" si="1673"/>
        <v>3</v>
      </c>
      <c r="FU339" s="7" t="str">
        <f ca="1">IFERROR(IF(FU338+FT339&gt;FV$4,FU338,FU338+FT339),"")</f>
        <v/>
      </c>
      <c r="FV339" s="7">
        <f t="shared" ca="1" si="1829"/>
        <v>0</v>
      </c>
      <c r="FW339" s="7">
        <f t="shared" ca="1" si="1674"/>
        <v>0.60676675905039013</v>
      </c>
      <c r="FX339" s="7">
        <f t="shared" ca="1" si="1675"/>
        <v>8.5540933257302165E-2</v>
      </c>
      <c r="FY339" s="7">
        <f t="shared" ca="1" si="1676"/>
        <v>1</v>
      </c>
      <c r="FZ339" s="7" t="str">
        <f t="shared" ca="1" si="1677"/>
        <v>3</v>
      </c>
      <c r="GA339" s="7" t="str">
        <f ca="1">IFERROR(IF(GA338+FZ339&gt;GB$4,GA338,GA338+FZ339),"")</f>
        <v/>
      </c>
      <c r="GB339" s="7">
        <f t="shared" ca="1" si="1830"/>
        <v>0</v>
      </c>
      <c r="GC339" s="7">
        <f t="shared" ca="1" si="1678"/>
        <v>9.8558430803550201E-2</v>
      </c>
      <c r="GD339" s="7">
        <f t="shared" ca="1" si="1679"/>
        <v>0.59374926150414209</v>
      </c>
      <c r="GE339" s="7">
        <f t="shared" ca="1" si="1680"/>
        <v>1</v>
      </c>
      <c r="GF339" s="7" t="str">
        <f t="shared" ca="1" si="1681"/>
        <v>3</v>
      </c>
      <c r="GG339" s="7" t="str">
        <f ca="1">IFERROR(IF(GG338+GF339&gt;GH$4,GG338,GG338+GF339),"")</f>
        <v/>
      </c>
      <c r="GH339" s="7">
        <f t="shared" ca="1" si="1831"/>
        <v>0</v>
      </c>
      <c r="GI339" s="7">
        <f t="shared" ca="1" si="1682"/>
        <v>0.47073841129797145</v>
      </c>
      <c r="GJ339" s="7">
        <f t="shared" ca="1" si="1683"/>
        <v>0.22156928100972084</v>
      </c>
      <c r="GK339" s="7">
        <f t="shared" ca="1" si="1684"/>
        <v>1</v>
      </c>
      <c r="GL339" s="7" t="str">
        <f t="shared" ca="1" si="1685"/>
        <v>3</v>
      </c>
      <c r="GM339" s="7" t="str">
        <f ca="1">IFERROR(IF(GM338+GL339&gt;GN$4,GM338,GM338+GL339),"")</f>
        <v/>
      </c>
      <c r="GN339" s="7">
        <f t="shared" ca="1" si="1832"/>
        <v>0</v>
      </c>
      <c r="GO339" s="7">
        <f t="shared" ca="1" si="1686"/>
        <v>0.5298480207627928</v>
      </c>
      <c r="GP339" s="7">
        <f t="shared" ca="1" si="1687"/>
        <v>0.16245967154489949</v>
      </c>
      <c r="GQ339" s="7">
        <f t="shared" ca="1" si="1688"/>
        <v>1</v>
      </c>
      <c r="GR339" s="7" t="str">
        <f t="shared" ca="1" si="1689"/>
        <v>3</v>
      </c>
      <c r="GS339" s="7" t="str">
        <f ca="1">IFERROR(IF(GS338+GR339&gt;GT$4,GS338,GS338+GR339),"")</f>
        <v/>
      </c>
      <c r="GT339" s="7">
        <f t="shared" ca="1" si="1833"/>
        <v>0</v>
      </c>
      <c r="GU339" s="7">
        <f t="shared" ca="1" si="1690"/>
        <v>0.8808844383410136</v>
      </c>
      <c r="GV339" s="7">
        <f t="shared" ca="1" si="1691"/>
        <v>-0.18857674603332131</v>
      </c>
      <c r="GW339" s="7">
        <f t="shared" ca="1" si="1692"/>
        <v>0</v>
      </c>
      <c r="GX339" s="7">
        <f t="shared" ca="1" si="1693"/>
        <v>0</v>
      </c>
      <c r="GY339" s="7" t="str">
        <f ca="1">IFERROR(IF(GY338+GX339&gt;GZ$4,GY338,GY338+GX339),"")</f>
        <v/>
      </c>
      <c r="GZ339" s="7">
        <f t="shared" ca="1" si="1834"/>
        <v>0</v>
      </c>
      <c r="HA339" s="7">
        <f t="shared" ca="1" si="1694"/>
        <v>0.2050617301704889</v>
      </c>
      <c r="HB339" s="7">
        <f t="shared" ca="1" si="1695"/>
        <v>0.48724596213720339</v>
      </c>
      <c r="HC339" s="7">
        <f t="shared" ca="1" si="1696"/>
        <v>1</v>
      </c>
      <c r="HD339" s="7" t="str">
        <f t="shared" ca="1" si="1697"/>
        <v>3</v>
      </c>
      <c r="HE339" s="7" t="str">
        <f ca="1">IFERROR(IF(HE338+HD339&gt;HF$4,HE338,HE338+HD339),"")</f>
        <v/>
      </c>
      <c r="HF339" s="7">
        <f t="shared" ca="1" si="1835"/>
        <v>0</v>
      </c>
      <c r="HG339" s="7">
        <f t="shared" ca="1" si="1698"/>
        <v>5.6501802942631851E-2</v>
      </c>
      <c r="HH339" s="7">
        <f t="shared" ca="1" si="1699"/>
        <v>0.63580588936506044</v>
      </c>
      <c r="HI339" s="7">
        <f t="shared" ca="1" si="1700"/>
        <v>1</v>
      </c>
      <c r="HJ339" s="7" t="str">
        <f t="shared" ca="1" si="1701"/>
        <v>3</v>
      </c>
      <c r="HK339" s="7" t="str">
        <f ca="1">IFERROR(IF(HK338+HJ339&gt;HL$4,HK338,HK338+HJ339),"")</f>
        <v/>
      </c>
      <c r="HL339" s="7">
        <f t="shared" ca="1" si="1836"/>
        <v>0</v>
      </c>
      <c r="HM339" s="7">
        <f t="shared" ca="1" si="1702"/>
        <v>0.38298199098277685</v>
      </c>
      <c r="HN339" s="7">
        <f t="shared" ca="1" si="1703"/>
        <v>0.30932570132491544</v>
      </c>
      <c r="HO339" s="7">
        <f t="shared" ca="1" si="1704"/>
        <v>1</v>
      </c>
      <c r="HP339" s="7" t="str">
        <f t="shared" ca="1" si="1705"/>
        <v>3</v>
      </c>
      <c r="HQ339" s="7" t="str">
        <f ca="1">IFERROR(IF(HQ338+HP339&gt;HR$4,HQ338,HQ338+HP339),"")</f>
        <v/>
      </c>
      <c r="HR339" s="7">
        <f t="shared" ca="1" si="1837"/>
        <v>0</v>
      </c>
      <c r="HS339" s="7">
        <f t="shared" ca="1" si="1706"/>
        <v>1.1823693601498042E-2</v>
      </c>
      <c r="HT339" s="7">
        <f t="shared" ca="1" si="1707"/>
        <v>0.68048399870619425</v>
      </c>
      <c r="HU339" s="7">
        <f t="shared" ca="1" si="1708"/>
        <v>1</v>
      </c>
      <c r="HV339" s="7" t="str">
        <f t="shared" ca="1" si="1709"/>
        <v>3</v>
      </c>
      <c r="HW339" s="7" t="str">
        <f ca="1">IFERROR(IF(HW338+HV339&gt;HX$4,HW338,HW338+HV339),"")</f>
        <v/>
      </c>
      <c r="HX339" s="7">
        <f t="shared" ca="1" si="1838"/>
        <v>0</v>
      </c>
      <c r="HY339" s="7">
        <f t="shared" ca="1" si="1710"/>
        <v>2.4034954040319079E-2</v>
      </c>
      <c r="HZ339" s="7">
        <f t="shared" ca="1" si="1711"/>
        <v>0.66827273826737321</v>
      </c>
      <c r="IA339" s="7">
        <f t="shared" ca="1" si="1712"/>
        <v>1</v>
      </c>
      <c r="IB339" s="7" t="str">
        <f t="shared" ca="1" si="1713"/>
        <v>3</v>
      </c>
      <c r="IC339" s="7" t="str">
        <f ca="1">IFERROR(IF(IC338+IB339&gt;ID$4,IC338,IC338+IB339),"")</f>
        <v/>
      </c>
      <c r="ID339" s="7">
        <f t="shared" ca="1" si="1839"/>
        <v>0</v>
      </c>
      <c r="IE339" s="7">
        <f t="shared" ca="1" si="1714"/>
        <v>0.94912413479113766</v>
      </c>
      <c r="IF339" s="7">
        <f t="shared" ca="1" si="1715"/>
        <v>-0.25681644248344537</v>
      </c>
      <c r="IG339" s="7">
        <f t="shared" ca="1" si="1716"/>
        <v>0</v>
      </c>
      <c r="IH339" s="7">
        <f t="shared" ca="1" si="1717"/>
        <v>0</v>
      </c>
      <c r="II339" s="7" t="str">
        <f ca="1">IFERROR(IF(II338+IH339&gt;IJ$4,II338,II338+IH339),"")</f>
        <v/>
      </c>
      <c r="IJ339" s="7">
        <f t="shared" ca="1" si="1840"/>
        <v>0</v>
      </c>
      <c r="IK339" s="7">
        <f t="shared" ca="1" si="1718"/>
        <v>0.40010872455638957</v>
      </c>
      <c r="IL339" s="7">
        <f t="shared" ca="1" si="1719"/>
        <v>0.29219896775130272</v>
      </c>
      <c r="IM339" s="7">
        <f t="shared" ca="1" si="1720"/>
        <v>1</v>
      </c>
      <c r="IN339" s="7" t="str">
        <f t="shared" ca="1" si="1721"/>
        <v>3</v>
      </c>
      <c r="IO339" s="7" t="str">
        <f ca="1">IFERROR(IF(IO338+IN339&gt;IP$4,IO338,IO338+IN339),"")</f>
        <v/>
      </c>
      <c r="IP339" s="7">
        <f t="shared" ca="1" si="1841"/>
        <v>0</v>
      </c>
      <c r="IQ339" s="7">
        <f t="shared" ca="1" si="1722"/>
        <v>6.3709204580636114E-2</v>
      </c>
      <c r="IR339" s="7">
        <f t="shared" ca="1" si="1723"/>
        <v>0.62859848772705618</v>
      </c>
      <c r="IS339" s="7">
        <f t="shared" ca="1" si="1724"/>
        <v>1</v>
      </c>
      <c r="IT339" s="7" t="str">
        <f t="shared" ca="1" si="1725"/>
        <v>3</v>
      </c>
      <c r="IU339" s="7" t="str">
        <f ca="1">IFERROR(IF(IU338+IT339&gt;IV$4,IU338,IU338+IT339),"")</f>
        <v/>
      </c>
      <c r="IV339" s="7">
        <f t="shared" ca="1" si="1842"/>
        <v>0</v>
      </c>
      <c r="IW339" s="7">
        <f t="shared" ca="1" si="1726"/>
        <v>0.86231275570709465</v>
      </c>
      <c r="IX339" s="7">
        <f t="shared" ca="1" si="1727"/>
        <v>-0.17000506339940236</v>
      </c>
      <c r="IY339" s="7">
        <f t="shared" ca="1" si="1728"/>
        <v>0</v>
      </c>
      <c r="IZ339" s="7">
        <f t="shared" ca="1" si="1729"/>
        <v>0</v>
      </c>
      <c r="JA339" s="7" t="str">
        <f ca="1">IFERROR(IF(JA338+IZ339&gt;JB$4,JA338,JA338+IZ339),"")</f>
        <v/>
      </c>
      <c r="JB339" s="7">
        <f t="shared" ca="1" si="1843"/>
        <v>0</v>
      </c>
      <c r="JC339" s="7">
        <f t="shared" ca="1" si="1730"/>
        <v>0.39669863119173643</v>
      </c>
      <c r="JD339" s="7">
        <f t="shared" ca="1" si="1731"/>
        <v>0.29560906111595586</v>
      </c>
      <c r="JE339" s="7">
        <f t="shared" ca="1" si="1732"/>
        <v>1</v>
      </c>
      <c r="JF339" s="7" t="str">
        <f t="shared" ca="1" si="1733"/>
        <v>3</v>
      </c>
      <c r="JG339" s="7" t="str">
        <f ca="1">IFERROR(IF(JG338+JF339&gt;JH$4,JG338,JG338+JF339),"")</f>
        <v/>
      </c>
      <c r="JH339" s="7">
        <f t="shared" ca="1" si="1844"/>
        <v>0</v>
      </c>
      <c r="JI339" s="7">
        <f t="shared" ca="1" si="1734"/>
        <v>0.81551433518961969</v>
      </c>
      <c r="JJ339" s="7">
        <f t="shared" ca="1" si="1735"/>
        <v>-0.1232066428819274</v>
      </c>
      <c r="JK339" s="7">
        <f t="shared" ca="1" si="1736"/>
        <v>0</v>
      </c>
      <c r="JL339" s="7">
        <f t="shared" ca="1" si="1737"/>
        <v>0</v>
      </c>
      <c r="JM339" s="7" t="str">
        <f ca="1">IFERROR(IF(JM338+JL339&gt;JN$4,JM338,JM338+JL339),"")</f>
        <v/>
      </c>
      <c r="JN339" s="7">
        <f t="shared" ca="1" si="1845"/>
        <v>0</v>
      </c>
      <c r="JO339" s="7">
        <f t="shared" ca="1" si="1738"/>
        <v>0.77518970833617473</v>
      </c>
      <c r="JP339" s="7">
        <f t="shared" ca="1" si="1739"/>
        <v>-8.2882016028482441E-2</v>
      </c>
      <c r="JQ339" s="7">
        <f t="shared" ca="1" si="1740"/>
        <v>0</v>
      </c>
      <c r="JR339" s="7">
        <f t="shared" ca="1" si="1741"/>
        <v>0</v>
      </c>
      <c r="JS339" s="7" t="str">
        <f ca="1">IFERROR(IF(JS338+JR339&gt;JT$4,JS338,JS338+JR339),"")</f>
        <v/>
      </c>
      <c r="JT339" s="7">
        <f t="shared" ca="1" si="1846"/>
        <v>0</v>
      </c>
      <c r="JU339" s="7">
        <f t="shared" ca="1" si="1742"/>
        <v>0.52101407438428815</v>
      </c>
      <c r="JV339" s="7">
        <f t="shared" ca="1" si="1743"/>
        <v>0.17129361792340414</v>
      </c>
      <c r="JW339" s="7">
        <f t="shared" ca="1" si="1744"/>
        <v>1</v>
      </c>
      <c r="JX339" s="7" t="str">
        <f t="shared" ca="1" si="1745"/>
        <v>3</v>
      </c>
      <c r="JY339" s="7" t="str">
        <f ca="1">IFERROR(IF(JY338+JX339&gt;JZ$4,JY338,JY338+JX339),"")</f>
        <v/>
      </c>
      <c r="JZ339" s="7">
        <f t="shared" ca="1" si="1847"/>
        <v>0</v>
      </c>
      <c r="KA339" s="7">
        <f t="shared" ca="1" si="1746"/>
        <v>0.53965970213720882</v>
      </c>
      <c r="KB339" s="7">
        <f t="shared" ca="1" si="1747"/>
        <v>0.15264799017048347</v>
      </c>
      <c r="KC339" s="7">
        <f t="shared" ca="1" si="1748"/>
        <v>1</v>
      </c>
      <c r="KD339" s="7" t="str">
        <f t="shared" ca="1" si="1749"/>
        <v>3</v>
      </c>
      <c r="KE339" s="7" t="str">
        <f ca="1">IFERROR(IF(KE338+KD339&gt;KF$4,KE338,KE338+KD339),"")</f>
        <v/>
      </c>
      <c r="KF339" s="7">
        <f t="shared" ca="1" si="1848"/>
        <v>0</v>
      </c>
      <c r="KG339" s="7">
        <f t="shared" ca="1" si="1750"/>
        <v>0.2663312536769189</v>
      </c>
      <c r="KH339" s="7">
        <f t="shared" ca="1" si="1751"/>
        <v>0.42597643863077339</v>
      </c>
      <c r="KI339" s="7">
        <f t="shared" ca="1" si="1752"/>
        <v>1</v>
      </c>
      <c r="KJ339" s="7" t="str">
        <f t="shared" ca="1" si="1753"/>
        <v>3</v>
      </c>
      <c r="KK339" s="7" t="str">
        <f ca="1">IFERROR(IF(KK338+KJ339&gt;KL$4,KK338,KK338+KJ339),"")</f>
        <v/>
      </c>
      <c r="KL339" s="7">
        <f t="shared" ca="1" si="1849"/>
        <v>0</v>
      </c>
      <c r="KM339" s="7">
        <f t="shared" ca="1" si="1754"/>
        <v>0.6986508786981086</v>
      </c>
      <c r="KN339" s="7">
        <f t="shared" ca="1" si="1755"/>
        <v>-6.343186390416311E-3</v>
      </c>
      <c r="KO339" s="7">
        <f t="shared" ca="1" si="1756"/>
        <v>0</v>
      </c>
      <c r="KP339" s="7">
        <f t="shared" ca="1" si="1757"/>
        <v>0</v>
      </c>
      <c r="KQ339" s="7" t="str">
        <f ca="1">IFERROR(IF(KQ338+KP339&gt;KR$4,KQ338,KQ338+KP339),"")</f>
        <v/>
      </c>
      <c r="KR339" s="7">
        <f t="shared" ca="1" si="1850"/>
        <v>0</v>
      </c>
      <c r="KS339" s="7">
        <f t="shared" ca="1" si="1758"/>
        <v>0.94464471235703273</v>
      </c>
      <c r="KT339" s="7">
        <f t="shared" ca="1" si="1759"/>
        <v>-0.25233702004934044</v>
      </c>
      <c r="KU339" s="7">
        <f t="shared" ca="1" si="1760"/>
        <v>0</v>
      </c>
      <c r="KV339" s="7">
        <f t="shared" ca="1" si="1761"/>
        <v>0</v>
      </c>
      <c r="KW339" s="7" t="str">
        <f ca="1">IFERROR(IF(KW338+KV339&gt;KX$4,KW338,KW338+KV339),"")</f>
        <v/>
      </c>
      <c r="KX339" s="7">
        <f t="shared" ca="1" si="1851"/>
        <v>0</v>
      </c>
      <c r="KY339" s="7">
        <f t="shared" ca="1" si="1762"/>
        <v>0.78743043871911089</v>
      </c>
      <c r="KZ339" s="7">
        <f t="shared" ca="1" si="1763"/>
        <v>-9.5122746411418602E-2</v>
      </c>
      <c r="LA339" s="7">
        <f t="shared" ca="1" si="1764"/>
        <v>0</v>
      </c>
      <c r="LB339" s="7">
        <f t="shared" ca="1" si="1765"/>
        <v>0</v>
      </c>
      <c r="LC339" s="7" t="str">
        <f ca="1">IFERROR(IF(LC338+LB339&gt;LD$4,LC338,LC338+LB339),"")</f>
        <v/>
      </c>
      <c r="LD339" s="7">
        <f t="shared" ca="1" si="1852"/>
        <v>0</v>
      </c>
      <c r="LE339" s="7">
        <f t="shared" ca="1" si="1766"/>
        <v>0.33804857652701115</v>
      </c>
      <c r="LF339" s="7">
        <f t="shared" ca="1" si="1767"/>
        <v>0.35425911578068114</v>
      </c>
      <c r="LG339" s="7">
        <f t="shared" ca="1" si="1768"/>
        <v>1</v>
      </c>
      <c r="LH339" s="7" t="str">
        <f t="shared" ca="1" si="1769"/>
        <v>3</v>
      </c>
      <c r="LI339" s="7" t="str">
        <f ca="1">IFERROR(IF(LI338+LH339&gt;LJ$4,LI338,LI338+LH339),"")</f>
        <v/>
      </c>
      <c r="LJ339" s="7">
        <f t="shared" ca="1" si="1853"/>
        <v>0</v>
      </c>
      <c r="LK339" s="7">
        <f t="shared" ca="1" si="1770"/>
        <v>0.87259798357455176</v>
      </c>
      <c r="LL339" s="7">
        <f t="shared" ca="1" si="1771"/>
        <v>-0.18029029126685947</v>
      </c>
      <c r="LM339" s="7">
        <f t="shared" ca="1" si="1772"/>
        <v>0</v>
      </c>
      <c r="LN339" s="7">
        <f t="shared" ca="1" si="1773"/>
        <v>0</v>
      </c>
      <c r="LO339" s="7" t="str">
        <f ca="1">IFERROR(IF(LO338+LN339&gt;LP$4,LO338,LO338+LN339),"")</f>
        <v/>
      </c>
      <c r="LP339" s="7">
        <f t="shared" ca="1" si="1854"/>
        <v>0</v>
      </c>
      <c r="LQ339" s="7">
        <f t="shared" ca="1" si="1774"/>
        <v>0.86798418047139614</v>
      </c>
      <c r="LR339" s="7">
        <f t="shared" ca="1" si="1775"/>
        <v>-0.17567648816370385</v>
      </c>
      <c r="LS339" s="7">
        <f t="shared" ca="1" si="1776"/>
        <v>0</v>
      </c>
      <c r="LT339" s="7">
        <f t="shared" ca="1" si="1777"/>
        <v>0</v>
      </c>
      <c r="LU339" s="7" t="str">
        <f ca="1">IFERROR(IF(LU338+LT339&gt;LV$4,LU338,LU338+LT339),"")</f>
        <v/>
      </c>
      <c r="LV339" s="7">
        <f t="shared" ca="1" si="1855"/>
        <v>0</v>
      </c>
      <c r="LW339" s="7">
        <f t="shared" ca="1" si="1778"/>
        <v>0.73466723032827852</v>
      </c>
      <c r="LX339" s="7">
        <f t="shared" ca="1" si="1779"/>
        <v>-4.2359538020586229E-2</v>
      </c>
      <c r="LY339" s="7">
        <f t="shared" ca="1" si="1780"/>
        <v>0</v>
      </c>
      <c r="LZ339" s="7">
        <f t="shared" ca="1" si="1781"/>
        <v>0</v>
      </c>
      <c r="MA339" s="7" t="str">
        <f ca="1">IFERROR(IF(MA338+LZ339&gt;MB$4,MA338,MA338+LZ339),"")</f>
        <v/>
      </c>
      <c r="MB339" s="7">
        <f t="shared" ca="1" si="1856"/>
        <v>0</v>
      </c>
      <c r="MC339" s="7">
        <f t="shared" ca="1" si="1782"/>
        <v>0.81356589233383692</v>
      </c>
      <c r="MD339" s="7">
        <f t="shared" ca="1" si="1783"/>
        <v>-0.12125820002614462</v>
      </c>
      <c r="ME339" s="7">
        <f t="shared" ca="1" si="1784"/>
        <v>0</v>
      </c>
      <c r="MF339" s="7">
        <f t="shared" ca="1" si="1785"/>
        <v>0</v>
      </c>
      <c r="MG339" s="7" t="str">
        <f ca="1">IFERROR(IF(MG338+MF339&gt;MH$4,MG338,MG338+MF339),"")</f>
        <v/>
      </c>
      <c r="MH339" s="7">
        <f t="shared" ca="1" si="1857"/>
        <v>0</v>
      </c>
      <c r="MI339" s="7">
        <f t="shared" ca="1" si="1786"/>
        <v>0.9971685476574893</v>
      </c>
      <c r="MJ339" s="7">
        <f t="shared" ca="1" si="1787"/>
        <v>-0.30486085534979701</v>
      </c>
      <c r="MK339" s="7">
        <f t="shared" ca="1" si="1788"/>
        <v>0</v>
      </c>
      <c r="ML339" s="7">
        <f t="shared" ca="1" si="1789"/>
        <v>0</v>
      </c>
      <c r="MM339" s="7" t="str">
        <f ca="1">IFERROR(IF(MM338+ML339&gt;MN$4,MM338,MM338+ML339),"")</f>
        <v/>
      </c>
      <c r="MN339" s="7">
        <f t="shared" ca="1" si="1858"/>
        <v>0</v>
      </c>
      <c r="MO339" s="7">
        <f t="shared" ca="1" si="1790"/>
        <v>0.66755507316179963</v>
      </c>
      <c r="MP339" s="7">
        <f t="shared" ca="1" si="1791"/>
        <v>2.4752619145892663E-2</v>
      </c>
      <c r="MQ339" s="7">
        <f t="shared" ca="1" si="1792"/>
        <v>1</v>
      </c>
      <c r="MR339" s="7" t="str">
        <f t="shared" ca="1" si="1793"/>
        <v>3</v>
      </c>
      <c r="MS339" s="7" t="str">
        <f ca="1">IFERROR(IF(MS338+MR339&gt;MT$4,MS338,MS338+MR339),"")</f>
        <v/>
      </c>
      <c r="MT339" s="7">
        <f t="shared" ca="1" si="1859"/>
        <v>0</v>
      </c>
      <c r="MU339" s="7">
        <f t="shared" ca="1" si="1794"/>
        <v>0.86291065258387101</v>
      </c>
      <c r="MV339" s="7">
        <f t="shared" ca="1" si="1795"/>
        <v>-0.17060296027617872</v>
      </c>
      <c r="MW339" s="7">
        <f t="shared" ca="1" si="1796"/>
        <v>0</v>
      </c>
      <c r="MX339" s="7">
        <f t="shared" ca="1" si="1797"/>
        <v>0</v>
      </c>
      <c r="MY339" s="7" t="str">
        <f ca="1">IFERROR(IF(MY338+MX339&gt;MZ$4,MY338,MY338+MX339),"")</f>
        <v/>
      </c>
      <c r="MZ339" s="7">
        <f t="shared" ca="1" si="1860"/>
        <v>0</v>
      </c>
      <c r="NA339" s="7">
        <f t="shared" ca="1" si="1798"/>
        <v>0.74063941614229178</v>
      </c>
      <c r="NB339" s="7">
        <f t="shared" ca="1" si="1799"/>
        <v>-4.8331723834599494E-2</v>
      </c>
      <c r="NC339" s="7">
        <f t="shared" ca="1" si="1800"/>
        <v>0</v>
      </c>
      <c r="ND339" s="7">
        <f t="shared" ca="1" si="1801"/>
        <v>0</v>
      </c>
      <c r="NE339" s="7" t="str">
        <f ca="1">IFERROR(IF(NE338+ND339&gt;NF$4,NE338,NE338+ND339),"")</f>
        <v/>
      </c>
      <c r="NF339" s="7">
        <f t="shared" ca="1" si="1861"/>
        <v>0</v>
      </c>
      <c r="NG339" s="7">
        <f t="shared" ca="1" si="1802"/>
        <v>0.27549976836862189</v>
      </c>
      <c r="NH339" s="7">
        <f t="shared" ca="1" si="1803"/>
        <v>0.4168079239390704</v>
      </c>
      <c r="NI339" s="7">
        <f t="shared" ca="1" si="1804"/>
        <v>1</v>
      </c>
      <c r="NJ339" s="7" t="str">
        <f t="shared" ca="1" si="1805"/>
        <v>3</v>
      </c>
      <c r="NK339" s="7" t="str">
        <f ca="1">IFERROR(IF(NK338+NJ339&gt;NL$4,NK338,NK338+NJ339),"")</f>
        <v/>
      </c>
      <c r="NL339" s="7">
        <f t="shared" ca="1" si="1862"/>
        <v>0</v>
      </c>
      <c r="NM339" s="7">
        <f t="shared" ca="1" si="1806"/>
        <v>0.73696034418801049</v>
      </c>
      <c r="NN339" s="7">
        <f t="shared" ca="1" si="1807"/>
        <v>-4.4652651880318195E-2</v>
      </c>
      <c r="NO339" s="7">
        <f t="shared" ca="1" si="1808"/>
        <v>0</v>
      </c>
      <c r="NP339" s="7">
        <f t="shared" ca="1" si="1809"/>
        <v>0</v>
      </c>
      <c r="NQ339" s="7" t="str">
        <f ca="1">IFERROR(IF(NQ338+NP339&gt;NR$4,NQ338,NQ338+NP339),"")</f>
        <v/>
      </c>
      <c r="NR339" s="7">
        <f t="shared" ca="1" si="1863"/>
        <v>0</v>
      </c>
      <c r="NT339">
        <v>341</v>
      </c>
      <c r="NU339" s="7" t="s">
        <v>19</v>
      </c>
      <c r="NV339" s="7" t="str">
        <f t="shared" ca="1" si="1598"/>
        <v/>
      </c>
      <c r="NW339" s="7" t="str">
        <f t="shared" ca="1" si="1810"/>
        <v/>
      </c>
      <c r="NX339" t="str">
        <f ca="1">IFERROR(VLOOKUP(NT339,$K$3:$AK$568,8,FALSE),"")</f>
        <v/>
      </c>
      <c r="NY339" t="str">
        <f ca="1">IFERROR(VLOOKUP(NT339,$K$3:$AK$568,9,FALSE),"")</f>
        <v/>
      </c>
      <c r="NZ339" s="7" t="str">
        <f ca="1">IFERROR(VLOOKUP(NT339,$K$3:$AK$568,27,FALSE),"")</f>
        <v/>
      </c>
      <c r="OB339">
        <v>341</v>
      </c>
      <c r="OC339" s="7" t="s">
        <v>19</v>
      </c>
      <c r="OD339" t="e">
        <f t="shared" ca="1" si="1864"/>
        <v>#N/A</v>
      </c>
      <c r="OE339" s="7" t="str">
        <f t="shared" ca="1" si="1865"/>
        <v/>
      </c>
      <c r="OF339" s="7" t="str">
        <f t="shared" ca="1" si="1866"/>
        <v/>
      </c>
      <c r="OG339" t="str">
        <f t="shared" ca="1" si="1867"/>
        <v/>
      </c>
      <c r="OI339">
        <v>341</v>
      </c>
      <c r="OJ339" s="7" t="s">
        <v>19</v>
      </c>
      <c r="OK339" s="7" t="str">
        <f t="shared" ca="1" si="1868"/>
        <v/>
      </c>
      <c r="OL339" s="7" t="str">
        <f t="shared" ca="1" si="1869"/>
        <v/>
      </c>
      <c r="OM339" t="str">
        <f ca="1">IFERROR(VLOOKUP(OI339,$L$3:$AK$568,7,FALSE),"")</f>
        <v/>
      </c>
      <c r="ON339" t="str">
        <f ca="1">IFERROR(VLOOKUP(OI339,$L$3:$AK$568,8,FALSE),"")</f>
        <v/>
      </c>
      <c r="OO339" s="7" t="str">
        <f ca="1">IFERROR(VLOOKUP(OI339,$L$3:$AK$568,26,FALSE),"")</f>
        <v/>
      </c>
      <c r="OQ339">
        <v>341</v>
      </c>
      <c r="OR339" s="7" t="s">
        <v>19</v>
      </c>
      <c r="OS339" t="e">
        <f t="shared" ca="1" si="1870"/>
        <v>#N/A</v>
      </c>
      <c r="OT339" s="7" t="str">
        <f t="shared" ca="1" si="1871"/>
        <v/>
      </c>
      <c r="OU339" s="7" t="str">
        <f t="shared" ca="1" si="1872"/>
        <v/>
      </c>
      <c r="OV339" t="str">
        <f t="shared" ca="1" si="1873"/>
        <v/>
      </c>
      <c r="OX339">
        <v>341</v>
      </c>
      <c r="OY339" s="7" t="s">
        <v>19</v>
      </c>
      <c r="OZ339" s="7" t="str">
        <f t="shared" ca="1" si="1874"/>
        <v/>
      </c>
      <c r="PA339" s="7" t="str">
        <f t="shared" ca="1" si="1875"/>
        <v/>
      </c>
      <c r="PB339" t="str">
        <f ca="1">IFERROR(VLOOKUP(OX339,$M$3:$AK$568,6,FALSE),"")</f>
        <v/>
      </c>
      <c r="PC339" t="str">
        <f ca="1">IFERROR(VLOOKUP(OX339,$M$3:$AK$568,7,FALSE),"")</f>
        <v/>
      </c>
      <c r="PD339" s="7" t="str">
        <f ca="1">IFERROR(VLOOKUP(OX339,$M$3:$AK$568,25,FALSE),"")</f>
        <v/>
      </c>
      <c r="PF339">
        <v>341</v>
      </c>
      <c r="PG339" s="7" t="s">
        <v>19</v>
      </c>
      <c r="PH339" t="e">
        <f t="shared" ca="1" si="1876"/>
        <v>#N/A</v>
      </c>
      <c r="PI339" s="7" t="str">
        <f t="shared" ca="1" si="1877"/>
        <v/>
      </c>
      <c r="PJ339" s="7" t="str">
        <f t="shared" ca="1" si="1878"/>
        <v/>
      </c>
      <c r="PK339" t="str">
        <f t="shared" ca="1" si="1879"/>
        <v/>
      </c>
      <c r="PM339">
        <v>341</v>
      </c>
      <c r="PN339" s="7" t="s">
        <v>19</v>
      </c>
      <c r="PO339" s="202" t="str">
        <f t="shared" ca="1" si="1880"/>
        <v/>
      </c>
      <c r="PP339" s="7" t="str">
        <f t="shared" ca="1" si="1881"/>
        <v/>
      </c>
      <c r="PQ339" t="str">
        <f ca="1">IFERROR(VLOOKUP(PM339,$G$325:$R$409,12,FALSE),"")</f>
        <v/>
      </c>
      <c r="PR339" t="e">
        <f ca="1">VLOOKUP(PM339,$G$324:$Q$409,11,FALSE)</f>
        <v>#N/A</v>
      </c>
      <c r="PS339" s="7" t="str">
        <f ca="1">VLOOKUP(PQ339,$R$325:$Y$409,8,FALSE)</f>
        <v>- -</v>
      </c>
      <c r="PT339" s="7">
        <f ca="1">ReSt</f>
        <v>-4</v>
      </c>
      <c r="PU339" s="7" t="e">
        <f t="shared" ca="1" si="1882"/>
        <v>#N/A</v>
      </c>
      <c r="PV339" s="7" t="e">
        <f t="shared" ca="1" si="1883"/>
        <v>#N/A</v>
      </c>
      <c r="PW339" s="7" t="str">
        <f ca="1">VLOOKUP(PQ339,$R$325:$AK$409,8,FALSE)</f>
        <v>- -</v>
      </c>
      <c r="PX339" s="7"/>
      <c r="PY339">
        <v>341</v>
      </c>
      <c r="PZ339" s="7" t="s">
        <v>19</v>
      </c>
      <c r="QA339" t="str">
        <f t="shared" ca="1" si="1884"/>
        <v/>
      </c>
      <c r="QB339" s="7" t="str">
        <f t="shared" ca="1" si="1885"/>
        <v/>
      </c>
      <c r="QC339" s="7" t="str">
        <f t="shared" ca="1" si="1886"/>
        <v/>
      </c>
      <c r="QD339" t="str">
        <f t="shared" ca="1" si="1887"/>
        <v/>
      </c>
      <c r="QF339">
        <v>341</v>
      </c>
      <c r="QG339" s="7" t="s">
        <v>19</v>
      </c>
      <c r="QH339" s="7" t="str">
        <f t="shared" ca="1" si="1888"/>
        <v/>
      </c>
      <c r="QI339" s="7" t="e">
        <f t="shared" ca="1" si="1889"/>
        <v>#VALUE!</v>
      </c>
      <c r="QJ339" t="e">
        <f t="shared" ca="1" si="1890"/>
        <v>#N/A</v>
      </c>
      <c r="QK339" s="7" t="e">
        <f t="shared" ca="1" si="1891"/>
        <v>#N/A</v>
      </c>
      <c r="QM339">
        <v>341</v>
      </c>
      <c r="QN339" s="7" t="s">
        <v>19</v>
      </c>
      <c r="QO339" t="str">
        <f t="shared" ca="1" si="1892"/>
        <v/>
      </c>
      <c r="QP339" s="7" t="str">
        <f t="shared" ca="1" si="1893"/>
        <v/>
      </c>
      <c r="QQ339" t="str">
        <f t="shared" ca="1" si="1894"/>
        <v/>
      </c>
    </row>
    <row r="340" spans="1:459" x14ac:dyDescent="0.25">
      <c r="A340" s="240" t="str">
        <f>IF('Character Sheet'!$B$4="Creature","N","Y")</f>
        <v>Y</v>
      </c>
      <c r="C340" s="75"/>
      <c r="D340" s="76"/>
      <c r="F340" s="75">
        <v>2</v>
      </c>
      <c r="G340" s="76">
        <f t="shared" ca="1" si="1897"/>
        <v>0</v>
      </c>
      <c r="I340" s="75" t="s">
        <v>1812</v>
      </c>
      <c r="J340" s="85"/>
      <c r="K340" s="85">
        <f t="shared" ca="1" si="1589"/>
        <v>7</v>
      </c>
      <c r="L340" s="85">
        <f t="shared" ca="1" si="1587"/>
        <v>7</v>
      </c>
      <c r="M340" s="70">
        <f t="shared" ca="1" si="1593"/>
        <v>18</v>
      </c>
      <c r="O340" s="222">
        <f ca="1">BP340</f>
        <v>251</v>
      </c>
      <c r="Q340" s="7" t="s">
        <v>1756</v>
      </c>
      <c r="R340" s="9" t="str">
        <f ca="1">IFERROR(VLOOKUP(F340,INDIRECT(Calculations!$D$100),2,FALSE),"")</f>
        <v>Attack Avoidance</v>
      </c>
      <c r="S340" s="9" t="str">
        <f t="shared" ca="1" si="1895"/>
        <v>Attack Avoidance</v>
      </c>
      <c r="T340" s="61" t="str">
        <f ca="1">SUBSTITUTE(IFERROR(IFERROR(VLOOKUP(R340,'[1]Skill Statistics'!$A$3:$C$513,2,FALSE),VLOOKUP(Q340,'[1]Skill Statistics'!$A$3:$C$513,2,FALSE)),T339),"R*","ReSt")</f>
        <v>ReSt/ReSt</v>
      </c>
      <c r="U340" s="61" t="str">
        <f ca="1">IFERROR(IFERROR(VLOOKUP(R340,'[1]Skill Statistics'!$A$3:$C$513,3,FALSE),VLOOKUP(Q340,'[1]Skill Statistics'!$A$3:$C$513,3,FALSE)),U339)</f>
        <v>Me</v>
      </c>
      <c r="V340" s="61" t="str">
        <f ca="1">IF(R340="","- -",IF(ISNUMBER(SEARCH("Category",R340)),"- -",IFERROR(IFERROR(VLOOKUP(Q340,[1]Professions!$A$4:$AM$288,MATCH(Profession,[1]Professions!$A$1:$AM$1,0),FALSE),VLOOKUP(Q340,Calculations!$B$91:$I$95,8,FALSE)),"- -")))</f>
        <v>3 / 5</v>
      </c>
      <c r="W340" s="60">
        <f ca="1">BL340</f>
        <v>0</v>
      </c>
      <c r="X340" s="7">
        <f ca="1">IFERROR(VLOOKUP(R340,$BS$6:$NR$519,MATCH(ActualLevel,$BS$3:$NR$3,0),FALSE),"- -")</f>
        <v>0</v>
      </c>
      <c r="Y340" s="7">
        <f t="shared" ca="1" si="1588"/>
        <v>0</v>
      </c>
      <c r="Z340" s="7">
        <f ca="1">IFERROR(VLOOKUP(Y340,Charts!$BQ$2:$BR$52,2,FALSE),"- -")</f>
        <v>-25</v>
      </c>
      <c r="AA340" s="7">
        <f t="shared" ca="1" si="1599"/>
        <v>-1</v>
      </c>
      <c r="AB340" s="7">
        <f t="shared" ca="1" si="1920"/>
        <v>0</v>
      </c>
      <c r="AC340" s="7"/>
      <c r="AD340" s="7"/>
      <c r="AE340" s="7"/>
      <c r="AF340" s="7"/>
      <c r="AG340" s="7"/>
      <c r="AH340" s="43"/>
      <c r="AI340" s="7"/>
      <c r="AJ340" s="7"/>
      <c r="AK340" s="7">
        <f t="shared" ca="1" si="1600"/>
        <v>-26</v>
      </c>
      <c r="AL340" s="7"/>
      <c r="AM340" s="69">
        <f>IFERROR(VLOOKUP(Q340,'[1]Skill Statistics'!$A$3:$AN$513,MATCH(Profession,'[1]Skill Statistics'!$A$2:$AN$2,0),FALSE),0)</f>
        <v>0</v>
      </c>
      <c r="AN340" s="85">
        <f>IFERROR(VLOOKUP(Q340,'[1]Skill Statistics'!$A$3:$BK$513,MATCH(Archetype,'[1]Skill Statistics'!$A$2:$BK$2,0),FALSE),0)</f>
        <v>0</v>
      </c>
      <c r="AO340" s="85">
        <f>IFERROR(VLOOKUP(Q340,'[1]Skill Statistics'!$A$3:$BB$513,MATCH(Race,'[1]Skill Statistics'!$A$2:$BB$2,0),FALSE),0)</f>
        <v>0</v>
      </c>
      <c r="AP340" s="85">
        <f t="shared" ca="1" si="1811"/>
        <v>-0.1</v>
      </c>
      <c r="AQ340" s="70"/>
      <c r="AS340" s="69">
        <f>IFERROR(VLOOKUP(Q340,'[1]Professional Skills'!$A$4:$AM$288,MATCH(Profession,'[1]Professional Skills'!$A$3:$AM$3,0),FALSE),"- -")</f>
        <v>0</v>
      </c>
      <c r="AT340" t="s">
        <v>1812</v>
      </c>
      <c r="AU340" s="7" t="str">
        <f t="shared" ref="AU340:AU448" si="1922">IF(AT340="*","",AS340)</f>
        <v/>
      </c>
      <c r="AV340" s="7">
        <f t="shared" ca="1" si="1921"/>
        <v>0</v>
      </c>
      <c r="AW340" t="str">
        <f t="shared" si="1898"/>
        <v/>
      </c>
      <c r="AX340" t="str">
        <f>IFERROR(_xlfn.RANK.EQ(AW340,$AW$5:$AW$568),"")</f>
        <v/>
      </c>
      <c r="AY340">
        <f t="shared" si="1595"/>
        <v>0</v>
      </c>
      <c r="AZ340" s="70" t="str">
        <f t="shared" si="1601"/>
        <v/>
      </c>
      <c r="BB340" s="69" t="str">
        <f>IFERROR(IF(Q340="Language",VLOOKUP(R340,[1]Cultures!$B$4:$N$218,MATCH(Culture,[1]Cultures!$B$3:$N$3,0),FALSE),VLOOKUP(Q340,[1]Cultures!$B$4:$O$212,MATCH(Culture,[1]Cultures!$B$3:$O$3,0),FALSE)),"- -")</f>
        <v>- -</v>
      </c>
      <c r="BC340" t="s">
        <v>1812</v>
      </c>
      <c r="BD340">
        <f t="shared" ca="1" si="1899"/>
        <v>0.33418054321617263</v>
      </c>
      <c r="BE340">
        <f t="shared" ca="1" si="1900"/>
        <v>0.23418054321617263</v>
      </c>
      <c r="BH340">
        <f t="shared" ref="BH340:BH368" ca="1" si="1923">_xlfn.RANK.EQ(BE340,$BE$339:$BE$368)</f>
        <v>20</v>
      </c>
      <c r="BI340" s="7">
        <f ca="1">IFERROR(IF(BH340=1,IF(BB340=1,1,IF(BB340=2,2,IF(BH340=2,IF(BB340=3,1,IF(BB340&gt;=4,2,IF(BH340=3,IF(BB340=5,1,IF(BB340&gt;=6,2,IF(BH340=4,IF(BB340=7,1,IF(BB340&gt;=8,2,IF(BH340=5,IF(BB340=9,1,IF(BB340&gt;=10,2,0)),0))),0))),0))),0))),0)+(IF(BC340="*",0,BB340)),"- -")</f>
        <v>0</v>
      </c>
      <c r="BK340" s="7"/>
      <c r="BL340" s="70">
        <f ca="1">IF(V340="- -","- -",SUM(BI340:BK340))</f>
        <v>0</v>
      </c>
      <c r="BN340" s="69">
        <f ca="1">IFERROR(VLOOKUP(V340,Charts!$BT$2:$BV$14,3,FALSE),"- -")</f>
        <v>0.61538461538461542</v>
      </c>
      <c r="BO340" s="85">
        <f t="shared" ca="1" si="1812"/>
        <v>1.4839637713140084</v>
      </c>
      <c r="BP340" s="70">
        <f t="shared" ca="1" si="1901"/>
        <v>251</v>
      </c>
      <c r="BR340" s="7">
        <v>339</v>
      </c>
      <c r="BS340" s="9" t="str">
        <f ca="1">VLOOKUP(BR340,$O$3:$R$568,4,FALSE)</f>
        <v>Audiovisuals</v>
      </c>
      <c r="BT340" s="7" t="str">
        <f ca="1">VLOOKUP(BS340,$R$3:$V$568,5,FALSE)</f>
        <v>5 / 7</v>
      </c>
      <c r="BU340" s="7">
        <f ca="1">VLOOKUP(BT340,Charts!$BT$2:$BV$14,3,FALSE)</f>
        <v>0.46153846153846156</v>
      </c>
      <c r="BV340" s="7" t="str">
        <f t="shared" ca="1" si="1604"/>
        <v>5</v>
      </c>
      <c r="BW340" s="7" t="str">
        <f t="shared" ca="1" si="1605"/>
        <v>7</v>
      </c>
      <c r="BY340" s="7">
        <f t="shared" ca="1" si="1606"/>
        <v>0.41620027827592321</v>
      </c>
      <c r="BZ340" s="7">
        <f t="shared" ca="1" si="1607"/>
        <v>4.5338183262538356E-2</v>
      </c>
      <c r="CA340" s="7">
        <f t="shared" ca="1" si="1608"/>
        <v>1</v>
      </c>
      <c r="CB340" s="7" t="str">
        <f t="shared" ca="1" si="1609"/>
        <v>5</v>
      </c>
      <c r="CC340" s="7" t="str">
        <f ca="1">IFERROR(IF(CC339+CB340&gt;CD$4,CC339,CC339+CB340),"")</f>
        <v/>
      </c>
      <c r="CD340" s="7">
        <f t="shared" ca="1" si="1813"/>
        <v>0</v>
      </c>
      <c r="CE340" s="7">
        <f t="shared" ca="1" si="1610"/>
        <v>0.99992993247223216</v>
      </c>
      <c r="CF340" s="7">
        <f t="shared" ca="1" si="1611"/>
        <v>-0.5383914709337706</v>
      </c>
      <c r="CG340" s="7">
        <f t="shared" ca="1" si="1612"/>
        <v>0</v>
      </c>
      <c r="CH340" s="7">
        <f t="shared" ca="1" si="1613"/>
        <v>0</v>
      </c>
      <c r="CI340" s="7" t="str">
        <f ca="1">IFERROR(IF(CI339+CH340&gt;CJ$4,CI339,CI339+CH340),"")</f>
        <v/>
      </c>
      <c r="CJ340" s="7">
        <f t="shared" ca="1" si="1814"/>
        <v>0</v>
      </c>
      <c r="CK340" s="7">
        <f t="shared" ca="1" si="1614"/>
        <v>0.89131499691945026</v>
      </c>
      <c r="CL340" s="7">
        <f t="shared" ca="1" si="1615"/>
        <v>-0.4297765353809887</v>
      </c>
      <c r="CM340" s="7">
        <f t="shared" ca="1" si="1616"/>
        <v>0</v>
      </c>
      <c r="CN340" s="7">
        <f t="shared" ca="1" si="1617"/>
        <v>0</v>
      </c>
      <c r="CO340" s="7" t="str">
        <f ca="1">IFERROR(IF(CO339+CN340&gt;CP$4,CO339,CO339+CN340),"")</f>
        <v/>
      </c>
      <c r="CP340" s="7">
        <f t="shared" ca="1" si="1815"/>
        <v>0</v>
      </c>
      <c r="CQ340" s="7">
        <f t="shared" ca="1" si="1618"/>
        <v>0.11559491874278616</v>
      </c>
      <c r="CR340" s="7">
        <f t="shared" ca="1" si="1619"/>
        <v>0.34594354279567541</v>
      </c>
      <c r="CS340" s="7">
        <f t="shared" ca="1" si="1620"/>
        <v>1</v>
      </c>
      <c r="CT340" s="7" t="str">
        <f t="shared" ca="1" si="1621"/>
        <v>5</v>
      </c>
      <c r="CU340" s="7" t="str">
        <f ca="1">IFERROR(IF(CU339+CT340&gt;CV$4,CU339,CU339+CT340),"")</f>
        <v/>
      </c>
      <c r="CV340" s="7">
        <f t="shared" ca="1" si="1816"/>
        <v>0</v>
      </c>
      <c r="CW340" s="7">
        <f t="shared" ca="1" si="1622"/>
        <v>0.9327246505948209</v>
      </c>
      <c r="CX340" s="7">
        <f t="shared" ca="1" si="1623"/>
        <v>-0.47118618905635934</v>
      </c>
      <c r="CY340" s="7">
        <f t="shared" ca="1" si="1624"/>
        <v>0</v>
      </c>
      <c r="CZ340" s="7">
        <f t="shared" ca="1" si="1625"/>
        <v>0</v>
      </c>
      <c r="DA340" s="7" t="str">
        <f ca="1">IFERROR(IF(DA339+CZ340&gt;DB$4,DA339,DA339+CZ340),"")</f>
        <v/>
      </c>
      <c r="DB340" s="7">
        <f t="shared" ca="1" si="1817"/>
        <v>0</v>
      </c>
      <c r="DC340" s="7">
        <f t="shared" ca="1" si="1626"/>
        <v>0.53040156734278221</v>
      </c>
      <c r="DD340" s="7">
        <f t="shared" ca="1" si="1627"/>
        <v>-6.8863105804320646E-2</v>
      </c>
      <c r="DE340" s="7">
        <f t="shared" ca="1" si="1628"/>
        <v>0</v>
      </c>
      <c r="DF340" s="7">
        <f t="shared" ca="1" si="1629"/>
        <v>0</v>
      </c>
      <c r="DG340" s="7" t="str">
        <f ca="1">IFERROR(IF(DG339+DF340&gt;DH$4,DG339,DG339+DF340),"")</f>
        <v/>
      </c>
      <c r="DH340" s="7">
        <f t="shared" ca="1" si="1818"/>
        <v>0</v>
      </c>
      <c r="DI340" s="7">
        <f t="shared" ca="1" si="1630"/>
        <v>0.34796910197262498</v>
      </c>
      <c r="DJ340" s="7">
        <f t="shared" ca="1" si="1631"/>
        <v>0.11356935956583658</v>
      </c>
      <c r="DK340" s="7">
        <f t="shared" ca="1" si="1632"/>
        <v>1</v>
      </c>
      <c r="DL340" s="7" t="str">
        <f t="shared" ca="1" si="1633"/>
        <v>5</v>
      </c>
      <c r="DM340" s="7" t="str">
        <f ca="1">IFERROR(IF(DM339+DL340&gt;DN$4,DM339,DM339+DL340),"")</f>
        <v/>
      </c>
      <c r="DN340" s="7">
        <f t="shared" ca="1" si="1819"/>
        <v>0</v>
      </c>
      <c r="DO340" s="7">
        <f t="shared" ca="1" si="1634"/>
        <v>0.17415902603755962</v>
      </c>
      <c r="DP340" s="7">
        <f t="shared" ca="1" si="1635"/>
        <v>0.28737943550090195</v>
      </c>
      <c r="DQ340" s="7">
        <f t="shared" ca="1" si="1636"/>
        <v>1</v>
      </c>
      <c r="DR340" s="7" t="str">
        <f t="shared" ca="1" si="1637"/>
        <v>5</v>
      </c>
      <c r="DS340" s="7" t="str">
        <f ca="1">IFERROR(IF(DS339+DR340&gt;DT$4,DS339,DS339+DR340),"")</f>
        <v/>
      </c>
      <c r="DT340" s="7">
        <f t="shared" ca="1" si="1820"/>
        <v>0</v>
      </c>
      <c r="DU340" s="7">
        <f t="shared" ca="1" si="1638"/>
        <v>0.77886338130881594</v>
      </c>
      <c r="DV340" s="7">
        <f t="shared" ca="1" si="1639"/>
        <v>-0.31732491977035437</v>
      </c>
      <c r="DW340" s="7">
        <f t="shared" ca="1" si="1640"/>
        <v>0</v>
      </c>
      <c r="DX340" s="7">
        <f t="shared" ca="1" si="1641"/>
        <v>0</v>
      </c>
      <c r="DY340" s="7" t="str">
        <f ca="1">IFERROR(IF(DY339+DX340&gt;DZ$4,DY339,DY339+DX340),"")</f>
        <v/>
      </c>
      <c r="DZ340" s="7">
        <f t="shared" ca="1" si="1821"/>
        <v>0</v>
      </c>
      <c r="EA340" s="7">
        <f t="shared" ca="1" si="1642"/>
        <v>0.95767869500504843</v>
      </c>
      <c r="EB340" s="7">
        <f t="shared" ca="1" si="1643"/>
        <v>-0.49614023346658687</v>
      </c>
      <c r="EC340" s="7">
        <f t="shared" ca="1" si="1644"/>
        <v>0</v>
      </c>
      <c r="ED340" s="7">
        <f t="shared" ca="1" si="1645"/>
        <v>0</v>
      </c>
      <c r="EE340" s="7" t="str">
        <f ca="1">IFERROR(IF(EE339+ED340&gt;EF$4,EE339,EE339+ED340),"")</f>
        <v/>
      </c>
      <c r="EF340" s="7">
        <f t="shared" ca="1" si="1822"/>
        <v>0</v>
      </c>
      <c r="EG340" s="7">
        <f t="shared" ca="1" si="1646"/>
        <v>0.59945323211534263</v>
      </c>
      <c r="EH340" s="7">
        <f t="shared" ca="1" si="1647"/>
        <v>-0.13791477057688106</v>
      </c>
      <c r="EI340" s="7">
        <f t="shared" ca="1" si="1648"/>
        <v>0</v>
      </c>
      <c r="EJ340" s="7">
        <f t="shared" ca="1" si="1649"/>
        <v>0</v>
      </c>
      <c r="EK340" s="7" t="str">
        <f ca="1">IFERROR(IF(EK339+EJ340&gt;EL$4,EK339,EK339+EJ340),"")</f>
        <v/>
      </c>
      <c r="EL340" s="7">
        <f t="shared" ca="1" si="1823"/>
        <v>0</v>
      </c>
      <c r="EM340" s="7">
        <f t="shared" ca="1" si="1650"/>
        <v>0.83994784786725463</v>
      </c>
      <c r="EN340" s="7">
        <f t="shared" ca="1" si="1651"/>
        <v>-0.37840938632879306</v>
      </c>
      <c r="EO340" s="7">
        <f t="shared" ca="1" si="1652"/>
        <v>0</v>
      </c>
      <c r="EP340" s="7">
        <f t="shared" ca="1" si="1653"/>
        <v>0</v>
      </c>
      <c r="EQ340" s="7" t="str">
        <f ca="1">IFERROR(IF(EQ339+EP340&gt;ER$4,EQ339,EQ339+EP340),"")</f>
        <v/>
      </c>
      <c r="ER340" s="7">
        <f t="shared" ca="1" si="1824"/>
        <v>0</v>
      </c>
      <c r="ES340" s="7">
        <f t="shared" ca="1" si="1654"/>
        <v>0.54245638860315848</v>
      </c>
      <c r="ET340" s="7">
        <f t="shared" ca="1" si="1655"/>
        <v>-8.0917927064696915E-2</v>
      </c>
      <c r="EU340" s="7">
        <f t="shared" ca="1" si="1656"/>
        <v>0</v>
      </c>
      <c r="EV340" s="7">
        <f t="shared" ca="1" si="1657"/>
        <v>0</v>
      </c>
      <c r="EW340" s="7" t="str">
        <f ca="1">IFERROR(IF(EW339+EV340&gt;EX$4,EW339,EW339+EV340),"")</f>
        <v/>
      </c>
      <c r="EX340" s="7">
        <f t="shared" ca="1" si="1825"/>
        <v>0</v>
      </c>
      <c r="EY340" s="7">
        <f t="shared" ca="1" si="1658"/>
        <v>0.52033799959291405</v>
      </c>
      <c r="EZ340" s="7">
        <f t="shared" ca="1" si="1659"/>
        <v>-5.8799538054452483E-2</v>
      </c>
      <c r="FA340" s="7">
        <f t="shared" ca="1" si="1660"/>
        <v>0</v>
      </c>
      <c r="FB340" s="7">
        <f t="shared" ca="1" si="1661"/>
        <v>0</v>
      </c>
      <c r="FC340" s="7" t="str">
        <f ca="1">IFERROR(IF(FC339+FB340&gt;FD$4,FC339,FC339+FB340),"")</f>
        <v/>
      </c>
      <c r="FD340" s="7">
        <f t="shared" ca="1" si="1826"/>
        <v>0</v>
      </c>
      <c r="FE340" s="7">
        <f t="shared" ca="1" si="1662"/>
        <v>0.92447692113945423</v>
      </c>
      <c r="FF340" s="7">
        <f t="shared" ca="1" si="1663"/>
        <v>-0.46293845960099267</v>
      </c>
      <c r="FG340" s="7">
        <f t="shared" ca="1" si="1664"/>
        <v>0</v>
      </c>
      <c r="FH340" s="7">
        <f t="shared" ca="1" si="1665"/>
        <v>0</v>
      </c>
      <c r="FI340" s="7" t="str">
        <f ca="1">IFERROR(IF(FI339+FH340&gt;FJ$4,FI339,FI339+FH340),"")</f>
        <v/>
      </c>
      <c r="FJ340" s="7">
        <f t="shared" ca="1" si="1827"/>
        <v>0</v>
      </c>
      <c r="FK340" s="7">
        <f t="shared" ca="1" si="1666"/>
        <v>0.14366470599433434</v>
      </c>
      <c r="FL340" s="7">
        <f t="shared" ca="1" si="1667"/>
        <v>0.31787375554412722</v>
      </c>
      <c r="FM340" s="7">
        <f t="shared" ca="1" si="1668"/>
        <v>1</v>
      </c>
      <c r="FN340" s="7" t="str">
        <f t="shared" ca="1" si="1669"/>
        <v>5</v>
      </c>
      <c r="FO340" s="7" t="str">
        <f ca="1">IFERROR(IF(FO339+FN340&gt;FP$4,FO339,FO339+FN340),"")</f>
        <v/>
      </c>
      <c r="FP340" s="7">
        <f t="shared" ca="1" si="1828"/>
        <v>0</v>
      </c>
      <c r="FQ340" s="7">
        <f t="shared" ca="1" si="1670"/>
        <v>0.58799044445592474</v>
      </c>
      <c r="FR340" s="7">
        <f t="shared" ca="1" si="1671"/>
        <v>-0.12645198291746318</v>
      </c>
      <c r="FS340" s="7">
        <f t="shared" ca="1" si="1672"/>
        <v>0</v>
      </c>
      <c r="FT340" s="7">
        <f t="shared" ca="1" si="1673"/>
        <v>0</v>
      </c>
      <c r="FU340" s="7" t="str">
        <f ca="1">IFERROR(IF(FU339+FT340&gt;FV$4,FU339,FU339+FT340),"")</f>
        <v/>
      </c>
      <c r="FV340" s="7">
        <f t="shared" ca="1" si="1829"/>
        <v>0</v>
      </c>
      <c r="FW340" s="7">
        <f t="shared" ca="1" si="1674"/>
        <v>0.61651824263372823</v>
      </c>
      <c r="FX340" s="7">
        <f t="shared" ca="1" si="1675"/>
        <v>-0.15497978109526667</v>
      </c>
      <c r="FY340" s="7">
        <f t="shared" ca="1" si="1676"/>
        <v>0</v>
      </c>
      <c r="FZ340" s="7">
        <f t="shared" ca="1" si="1677"/>
        <v>0</v>
      </c>
      <c r="GA340" s="7" t="str">
        <f ca="1">IFERROR(IF(GA339+FZ340&gt;GB$4,GA339,GA339+FZ340),"")</f>
        <v/>
      </c>
      <c r="GB340" s="7">
        <f t="shared" ca="1" si="1830"/>
        <v>0</v>
      </c>
      <c r="GC340" s="7">
        <f t="shared" ca="1" si="1678"/>
        <v>1.6180062665903883E-2</v>
      </c>
      <c r="GD340" s="7">
        <f t="shared" ca="1" si="1679"/>
        <v>0.44535839887255768</v>
      </c>
      <c r="GE340" s="7">
        <f t="shared" ca="1" si="1680"/>
        <v>1</v>
      </c>
      <c r="GF340" s="7" t="str">
        <f t="shared" ca="1" si="1681"/>
        <v>5</v>
      </c>
      <c r="GG340" s="7" t="str">
        <f ca="1">IFERROR(IF(GG339+GF340&gt;GH$4,GG339,GG339+GF340),"")</f>
        <v/>
      </c>
      <c r="GH340" s="7">
        <f t="shared" ca="1" si="1831"/>
        <v>0</v>
      </c>
      <c r="GI340" s="7">
        <f t="shared" ca="1" si="1682"/>
        <v>0.86691173964482893</v>
      </c>
      <c r="GJ340" s="7">
        <f t="shared" ca="1" si="1683"/>
        <v>-0.40537327810636736</v>
      </c>
      <c r="GK340" s="7">
        <f t="shared" ca="1" si="1684"/>
        <v>0</v>
      </c>
      <c r="GL340" s="7">
        <f t="shared" ca="1" si="1685"/>
        <v>0</v>
      </c>
      <c r="GM340" s="7" t="str">
        <f ca="1">IFERROR(IF(GM339+GL340&gt;GN$4,GM339,GM339+GL340),"")</f>
        <v/>
      </c>
      <c r="GN340" s="7">
        <f t="shared" ca="1" si="1832"/>
        <v>0</v>
      </c>
      <c r="GO340" s="7">
        <f t="shared" ca="1" si="1686"/>
        <v>0.96819550196490678</v>
      </c>
      <c r="GP340" s="7">
        <f t="shared" ca="1" si="1687"/>
        <v>-0.50665704042644522</v>
      </c>
      <c r="GQ340" s="7">
        <f t="shared" ca="1" si="1688"/>
        <v>0</v>
      </c>
      <c r="GR340" s="7">
        <f t="shared" ca="1" si="1689"/>
        <v>0</v>
      </c>
      <c r="GS340" s="7" t="str">
        <f ca="1">IFERROR(IF(GS339+GR340&gt;GT$4,GS339,GS339+GR340),"")</f>
        <v/>
      </c>
      <c r="GT340" s="7">
        <f t="shared" ca="1" si="1833"/>
        <v>0</v>
      </c>
      <c r="GU340" s="7">
        <f t="shared" ca="1" si="1690"/>
        <v>0.73855422748092792</v>
      </c>
      <c r="GV340" s="7">
        <f t="shared" ca="1" si="1691"/>
        <v>-0.27701576594246635</v>
      </c>
      <c r="GW340" s="7">
        <f t="shared" ca="1" si="1692"/>
        <v>0</v>
      </c>
      <c r="GX340" s="7">
        <f t="shared" ca="1" si="1693"/>
        <v>0</v>
      </c>
      <c r="GY340" s="7" t="str">
        <f ca="1">IFERROR(IF(GY339+GX340&gt;GZ$4,GY339,GY339+GX340),"")</f>
        <v/>
      </c>
      <c r="GZ340" s="7">
        <f t="shared" ca="1" si="1834"/>
        <v>0</v>
      </c>
      <c r="HA340" s="7">
        <f t="shared" ca="1" si="1694"/>
        <v>1.7746223278633733E-2</v>
      </c>
      <c r="HB340" s="7">
        <f t="shared" ca="1" si="1695"/>
        <v>0.44379223825982783</v>
      </c>
      <c r="HC340" s="7">
        <f t="shared" ca="1" si="1696"/>
        <v>1</v>
      </c>
      <c r="HD340" s="7" t="str">
        <f t="shared" ca="1" si="1697"/>
        <v>5</v>
      </c>
      <c r="HE340" s="7" t="str">
        <f ca="1">IFERROR(IF(HE339+HD340&gt;HF$4,HE339,HE339+HD340),"")</f>
        <v/>
      </c>
      <c r="HF340" s="7">
        <f t="shared" ca="1" si="1835"/>
        <v>0</v>
      </c>
      <c r="HG340" s="7">
        <f t="shared" ca="1" si="1698"/>
        <v>6.6301942985784512E-2</v>
      </c>
      <c r="HH340" s="7">
        <f t="shared" ca="1" si="1699"/>
        <v>0.39523651855267705</v>
      </c>
      <c r="HI340" s="7">
        <f t="shared" ca="1" si="1700"/>
        <v>1</v>
      </c>
      <c r="HJ340" s="7" t="str">
        <f t="shared" ca="1" si="1701"/>
        <v>5</v>
      </c>
      <c r="HK340" s="7" t="str">
        <f ca="1">IFERROR(IF(HK339+HJ340&gt;HL$4,HK339,HK339+HJ340),"")</f>
        <v/>
      </c>
      <c r="HL340" s="7">
        <f t="shared" ca="1" si="1836"/>
        <v>0</v>
      </c>
      <c r="HM340" s="7">
        <f t="shared" ca="1" si="1702"/>
        <v>7.6020786760804371E-2</v>
      </c>
      <c r="HN340" s="7">
        <f t="shared" ca="1" si="1703"/>
        <v>0.38551767477765719</v>
      </c>
      <c r="HO340" s="7">
        <f t="shared" ca="1" si="1704"/>
        <v>1</v>
      </c>
      <c r="HP340" s="7" t="str">
        <f t="shared" ca="1" si="1705"/>
        <v>5</v>
      </c>
      <c r="HQ340" s="7" t="str">
        <f ca="1">IFERROR(IF(HQ339+HP340&gt;HR$4,HQ339,HQ339+HP340),"")</f>
        <v/>
      </c>
      <c r="HR340" s="7">
        <f t="shared" ca="1" si="1837"/>
        <v>0</v>
      </c>
      <c r="HS340" s="7">
        <f t="shared" ca="1" si="1706"/>
        <v>0.58042203778969881</v>
      </c>
      <c r="HT340" s="7">
        <f t="shared" ca="1" si="1707"/>
        <v>-0.11888357625123724</v>
      </c>
      <c r="HU340" s="7">
        <f t="shared" ca="1" si="1708"/>
        <v>0</v>
      </c>
      <c r="HV340" s="7">
        <f t="shared" ca="1" si="1709"/>
        <v>0</v>
      </c>
      <c r="HW340" s="7" t="str">
        <f ca="1">IFERROR(IF(HW339+HV340&gt;HX$4,HW339,HW339+HV340),"")</f>
        <v/>
      </c>
      <c r="HX340" s="7">
        <f t="shared" ca="1" si="1838"/>
        <v>0</v>
      </c>
      <c r="HY340" s="7">
        <f t="shared" ca="1" si="1710"/>
        <v>0.72500078482387775</v>
      </c>
      <c r="HZ340" s="7">
        <f t="shared" ca="1" si="1711"/>
        <v>-0.26346232328541619</v>
      </c>
      <c r="IA340" s="7">
        <f t="shared" ca="1" si="1712"/>
        <v>0</v>
      </c>
      <c r="IB340" s="7">
        <f t="shared" ca="1" si="1713"/>
        <v>0</v>
      </c>
      <c r="IC340" s="7" t="str">
        <f ca="1">IFERROR(IF(IC339+IB340&gt;ID$4,IC339,IC339+IB340),"")</f>
        <v/>
      </c>
      <c r="ID340" s="7">
        <f t="shared" ca="1" si="1839"/>
        <v>0</v>
      </c>
      <c r="IE340" s="7">
        <f t="shared" ca="1" si="1714"/>
        <v>0.71409433357058127</v>
      </c>
      <c r="IF340" s="7">
        <f t="shared" ca="1" si="1715"/>
        <v>-0.25255587203211971</v>
      </c>
      <c r="IG340" s="7">
        <f t="shared" ca="1" si="1716"/>
        <v>0</v>
      </c>
      <c r="IH340" s="7">
        <f t="shared" ca="1" si="1717"/>
        <v>0</v>
      </c>
      <c r="II340" s="7" t="str">
        <f ca="1">IFERROR(IF(II339+IH340&gt;IJ$4,II339,II339+IH340),"")</f>
        <v/>
      </c>
      <c r="IJ340" s="7">
        <f t="shared" ca="1" si="1840"/>
        <v>0</v>
      </c>
      <c r="IK340" s="7">
        <f t="shared" ca="1" si="1718"/>
        <v>0.95735635949445441</v>
      </c>
      <c r="IL340" s="7">
        <f t="shared" ca="1" si="1719"/>
        <v>-0.49581789795599285</v>
      </c>
      <c r="IM340" s="7">
        <f t="shared" ca="1" si="1720"/>
        <v>0</v>
      </c>
      <c r="IN340" s="7">
        <f t="shared" ca="1" si="1721"/>
        <v>0</v>
      </c>
      <c r="IO340" s="7" t="str">
        <f ca="1">IFERROR(IF(IO339+IN340&gt;IP$4,IO339,IO339+IN340),"")</f>
        <v/>
      </c>
      <c r="IP340" s="7">
        <f t="shared" ca="1" si="1841"/>
        <v>0</v>
      </c>
      <c r="IQ340" s="7">
        <f t="shared" ca="1" si="1722"/>
        <v>0.12722797776385353</v>
      </c>
      <c r="IR340" s="7">
        <f t="shared" ca="1" si="1723"/>
        <v>0.33431048377460804</v>
      </c>
      <c r="IS340" s="7">
        <f t="shared" ca="1" si="1724"/>
        <v>1</v>
      </c>
      <c r="IT340" s="7" t="str">
        <f t="shared" ca="1" si="1725"/>
        <v>5</v>
      </c>
      <c r="IU340" s="7" t="str">
        <f ca="1">IFERROR(IF(IU339+IT340&gt;IV$4,IU339,IU339+IT340),"")</f>
        <v/>
      </c>
      <c r="IV340" s="7">
        <f t="shared" ca="1" si="1842"/>
        <v>0</v>
      </c>
      <c r="IW340" s="7">
        <f t="shared" ca="1" si="1726"/>
        <v>0.77474957824150059</v>
      </c>
      <c r="IX340" s="7">
        <f t="shared" ca="1" si="1727"/>
        <v>-0.31321111670303903</v>
      </c>
      <c r="IY340" s="7">
        <f t="shared" ca="1" si="1728"/>
        <v>0</v>
      </c>
      <c r="IZ340" s="7">
        <f t="shared" ca="1" si="1729"/>
        <v>0</v>
      </c>
      <c r="JA340" s="7" t="str">
        <f ca="1">IFERROR(IF(JA339+IZ340&gt;JB$4,JA339,JA339+IZ340),"")</f>
        <v/>
      </c>
      <c r="JB340" s="7">
        <f t="shared" ca="1" si="1843"/>
        <v>0</v>
      </c>
      <c r="JC340" s="7">
        <f t="shared" ca="1" si="1730"/>
        <v>0.54285625956618988</v>
      </c>
      <c r="JD340" s="7">
        <f t="shared" ca="1" si="1731"/>
        <v>-8.1317798027728316E-2</v>
      </c>
      <c r="JE340" s="7">
        <f t="shared" ca="1" si="1732"/>
        <v>0</v>
      </c>
      <c r="JF340" s="7">
        <f t="shared" ca="1" si="1733"/>
        <v>0</v>
      </c>
      <c r="JG340" s="7" t="str">
        <f ca="1">IFERROR(IF(JG339+JF340&gt;JH$4,JG339,JG339+JF340),"")</f>
        <v/>
      </c>
      <c r="JH340" s="7">
        <f t="shared" ca="1" si="1844"/>
        <v>0</v>
      </c>
      <c r="JI340" s="7">
        <f t="shared" ca="1" si="1734"/>
        <v>0.9210897571085882</v>
      </c>
      <c r="JJ340" s="7">
        <f t="shared" ca="1" si="1735"/>
        <v>-0.45955129557012664</v>
      </c>
      <c r="JK340" s="7">
        <f t="shared" ca="1" si="1736"/>
        <v>0</v>
      </c>
      <c r="JL340" s="7">
        <f t="shared" ca="1" si="1737"/>
        <v>0</v>
      </c>
      <c r="JM340" s="7" t="str">
        <f ca="1">IFERROR(IF(JM339+JL340&gt;JN$4,JM339,JM339+JL340),"")</f>
        <v/>
      </c>
      <c r="JN340" s="7">
        <f t="shared" ca="1" si="1845"/>
        <v>0</v>
      </c>
      <c r="JO340" s="7">
        <f t="shared" ca="1" si="1738"/>
        <v>0.28050965802830741</v>
      </c>
      <c r="JP340" s="7">
        <f t="shared" ca="1" si="1739"/>
        <v>0.18102880351015416</v>
      </c>
      <c r="JQ340" s="7">
        <f t="shared" ca="1" si="1740"/>
        <v>1</v>
      </c>
      <c r="JR340" s="7" t="str">
        <f t="shared" ca="1" si="1741"/>
        <v>5</v>
      </c>
      <c r="JS340" s="7" t="str">
        <f ca="1">IFERROR(IF(JS339+JR340&gt;JT$4,JS339,JS339+JR340),"")</f>
        <v/>
      </c>
      <c r="JT340" s="7">
        <f t="shared" ca="1" si="1846"/>
        <v>0</v>
      </c>
      <c r="JU340" s="7">
        <f t="shared" ca="1" si="1742"/>
        <v>0.45270685098846319</v>
      </c>
      <c r="JV340" s="7">
        <f t="shared" ca="1" si="1743"/>
        <v>8.8316105499983699E-3</v>
      </c>
      <c r="JW340" s="7">
        <f t="shared" ca="1" si="1744"/>
        <v>1</v>
      </c>
      <c r="JX340" s="7" t="str">
        <f t="shared" ca="1" si="1745"/>
        <v>5</v>
      </c>
      <c r="JY340" s="7" t="str">
        <f ca="1">IFERROR(IF(JY339+JX340&gt;JZ$4,JY339,JY339+JX340),"")</f>
        <v/>
      </c>
      <c r="JZ340" s="7">
        <f t="shared" ca="1" si="1847"/>
        <v>0</v>
      </c>
      <c r="KA340" s="7">
        <f t="shared" ca="1" si="1746"/>
        <v>0.3232388295064369</v>
      </c>
      <c r="KB340" s="7">
        <f t="shared" ca="1" si="1747"/>
        <v>0.13829963203202467</v>
      </c>
      <c r="KC340" s="7">
        <f t="shared" ca="1" si="1748"/>
        <v>1</v>
      </c>
      <c r="KD340" s="7" t="str">
        <f t="shared" ca="1" si="1749"/>
        <v>5</v>
      </c>
      <c r="KE340" s="7" t="str">
        <f ca="1">IFERROR(IF(KE339+KD340&gt;KF$4,KE339,KE339+KD340),"")</f>
        <v/>
      </c>
      <c r="KF340" s="7">
        <f t="shared" ca="1" si="1848"/>
        <v>0</v>
      </c>
      <c r="KG340" s="7">
        <f t="shared" ca="1" si="1750"/>
        <v>0.92420601081521458</v>
      </c>
      <c r="KH340" s="7">
        <f t="shared" ca="1" si="1751"/>
        <v>-0.46266754927675302</v>
      </c>
      <c r="KI340" s="7">
        <f t="shared" ca="1" si="1752"/>
        <v>0</v>
      </c>
      <c r="KJ340" s="7">
        <f t="shared" ca="1" si="1753"/>
        <v>0</v>
      </c>
      <c r="KK340" s="7" t="str">
        <f ca="1">IFERROR(IF(KK339+KJ340&gt;KL$4,KK339,KK339+KJ340),"")</f>
        <v/>
      </c>
      <c r="KL340" s="7">
        <f t="shared" ca="1" si="1849"/>
        <v>0</v>
      </c>
      <c r="KM340" s="7">
        <f t="shared" ca="1" si="1754"/>
        <v>0.39812484890046673</v>
      </c>
      <c r="KN340" s="7">
        <f t="shared" ca="1" si="1755"/>
        <v>6.3413612637994832E-2</v>
      </c>
      <c r="KO340" s="7">
        <f t="shared" ca="1" si="1756"/>
        <v>1</v>
      </c>
      <c r="KP340" s="7" t="str">
        <f t="shared" ca="1" si="1757"/>
        <v>5</v>
      </c>
      <c r="KQ340" s="7" t="str">
        <f ca="1">IFERROR(IF(KQ339+KP340&gt;KR$4,KQ339,KQ339+KP340),"")</f>
        <v/>
      </c>
      <c r="KR340" s="7">
        <f t="shared" ca="1" si="1850"/>
        <v>0</v>
      </c>
      <c r="KS340" s="7">
        <f t="shared" ca="1" si="1758"/>
        <v>0.72453589249384254</v>
      </c>
      <c r="KT340" s="7">
        <f t="shared" ca="1" si="1759"/>
        <v>-0.26299743095538097</v>
      </c>
      <c r="KU340" s="7">
        <f t="shared" ca="1" si="1760"/>
        <v>0</v>
      </c>
      <c r="KV340" s="7">
        <f t="shared" ca="1" si="1761"/>
        <v>0</v>
      </c>
      <c r="KW340" s="7" t="str">
        <f ca="1">IFERROR(IF(KW339+KV340&gt;KX$4,KW339,KW339+KV340),"")</f>
        <v/>
      </c>
      <c r="KX340" s="7">
        <f t="shared" ca="1" si="1851"/>
        <v>0</v>
      </c>
      <c r="KY340" s="7">
        <f t="shared" ca="1" si="1762"/>
        <v>0.43898042222912892</v>
      </c>
      <c r="KZ340" s="7">
        <f t="shared" ca="1" si="1763"/>
        <v>2.2558039309332645E-2</v>
      </c>
      <c r="LA340" s="7">
        <f t="shared" ca="1" si="1764"/>
        <v>1</v>
      </c>
      <c r="LB340" s="7" t="str">
        <f t="shared" ca="1" si="1765"/>
        <v>5</v>
      </c>
      <c r="LC340" s="7" t="str">
        <f ca="1">IFERROR(IF(LC339+LB340&gt;LD$4,LC339,LC339+LB340),"")</f>
        <v/>
      </c>
      <c r="LD340" s="7">
        <f t="shared" ca="1" si="1852"/>
        <v>0</v>
      </c>
      <c r="LE340" s="7">
        <f t="shared" ca="1" si="1766"/>
        <v>0.11392709404376122</v>
      </c>
      <c r="LF340" s="7">
        <f t="shared" ca="1" si="1767"/>
        <v>0.34761136749470034</v>
      </c>
      <c r="LG340" s="7">
        <f t="shared" ca="1" si="1768"/>
        <v>1</v>
      </c>
      <c r="LH340" s="7" t="str">
        <f t="shared" ca="1" si="1769"/>
        <v>5</v>
      </c>
      <c r="LI340" s="7" t="str">
        <f ca="1">IFERROR(IF(LI339+LH340&gt;LJ$4,LI339,LI339+LH340),"")</f>
        <v/>
      </c>
      <c r="LJ340" s="7">
        <f t="shared" ca="1" si="1853"/>
        <v>0</v>
      </c>
      <c r="LK340" s="7">
        <f t="shared" ca="1" si="1770"/>
        <v>0.45414157858293824</v>
      </c>
      <c r="LL340" s="7">
        <f t="shared" ca="1" si="1771"/>
        <v>7.3968829555233206E-3</v>
      </c>
      <c r="LM340" s="7">
        <f t="shared" ca="1" si="1772"/>
        <v>1</v>
      </c>
      <c r="LN340" s="7" t="str">
        <f t="shared" ca="1" si="1773"/>
        <v>5</v>
      </c>
      <c r="LO340" s="7" t="str">
        <f ca="1">IFERROR(IF(LO339+LN340&gt;LP$4,LO339,LO339+LN340),"")</f>
        <v/>
      </c>
      <c r="LP340" s="7">
        <f t="shared" ca="1" si="1854"/>
        <v>0</v>
      </c>
      <c r="LQ340" s="7">
        <f t="shared" ca="1" si="1774"/>
        <v>0.37800690465942166</v>
      </c>
      <c r="LR340" s="7">
        <f t="shared" ca="1" si="1775"/>
        <v>8.3531556879039903E-2</v>
      </c>
      <c r="LS340" s="7">
        <f t="shared" ca="1" si="1776"/>
        <v>1</v>
      </c>
      <c r="LT340" s="7" t="str">
        <f t="shared" ca="1" si="1777"/>
        <v>5</v>
      </c>
      <c r="LU340" s="7" t="str">
        <f ca="1">IFERROR(IF(LU339+LT340&gt;LV$4,LU339,LU339+LT340),"")</f>
        <v/>
      </c>
      <c r="LV340" s="7">
        <f t="shared" ca="1" si="1855"/>
        <v>0</v>
      </c>
      <c r="LW340" s="7">
        <f t="shared" ca="1" si="1778"/>
        <v>0.16853084373360638</v>
      </c>
      <c r="LX340" s="7">
        <f t="shared" ca="1" si="1779"/>
        <v>0.29300761780485518</v>
      </c>
      <c r="LY340" s="7">
        <f t="shared" ca="1" si="1780"/>
        <v>1</v>
      </c>
      <c r="LZ340" s="7" t="str">
        <f t="shared" ca="1" si="1781"/>
        <v>5</v>
      </c>
      <c r="MA340" s="7" t="str">
        <f ca="1">IFERROR(IF(MA339+LZ340&gt;MB$4,MA339,MA339+LZ340),"")</f>
        <v/>
      </c>
      <c r="MB340" s="7">
        <f t="shared" ca="1" si="1856"/>
        <v>0</v>
      </c>
      <c r="MC340" s="7">
        <f t="shared" ca="1" si="1782"/>
        <v>0.22444037796754557</v>
      </c>
      <c r="MD340" s="7">
        <f t="shared" ca="1" si="1783"/>
        <v>0.237098083570916</v>
      </c>
      <c r="ME340" s="7">
        <f t="shared" ca="1" si="1784"/>
        <v>1</v>
      </c>
      <c r="MF340" s="7" t="str">
        <f t="shared" ca="1" si="1785"/>
        <v>5</v>
      </c>
      <c r="MG340" s="7" t="str">
        <f ca="1">IFERROR(IF(MG339+MF340&gt;MH$4,MG339,MG339+MF340),"")</f>
        <v/>
      </c>
      <c r="MH340" s="7">
        <f t="shared" ca="1" si="1857"/>
        <v>0</v>
      </c>
      <c r="MI340" s="7">
        <f t="shared" ca="1" si="1786"/>
        <v>0.67656348424855295</v>
      </c>
      <c r="MJ340" s="7">
        <f t="shared" ca="1" si="1787"/>
        <v>-0.21502502271009138</v>
      </c>
      <c r="MK340" s="7">
        <f t="shared" ca="1" si="1788"/>
        <v>0</v>
      </c>
      <c r="ML340" s="7">
        <f t="shared" ca="1" si="1789"/>
        <v>0</v>
      </c>
      <c r="MM340" s="7" t="str">
        <f ca="1">IFERROR(IF(MM339+ML340&gt;MN$4,MM339,MM339+ML340),"")</f>
        <v/>
      </c>
      <c r="MN340" s="7">
        <f t="shared" ca="1" si="1858"/>
        <v>0</v>
      </c>
      <c r="MO340" s="7">
        <f t="shared" ca="1" si="1790"/>
        <v>0.49508293443465545</v>
      </c>
      <c r="MP340" s="7">
        <f t="shared" ca="1" si="1791"/>
        <v>-3.3544472896193889E-2</v>
      </c>
      <c r="MQ340" s="7">
        <f t="shared" ca="1" si="1792"/>
        <v>0</v>
      </c>
      <c r="MR340" s="7">
        <f t="shared" ca="1" si="1793"/>
        <v>0</v>
      </c>
      <c r="MS340" s="7" t="str">
        <f ca="1">IFERROR(IF(MS339+MR340&gt;MT$4,MS339,MS339+MR340),"")</f>
        <v/>
      </c>
      <c r="MT340" s="7">
        <f t="shared" ca="1" si="1859"/>
        <v>0</v>
      </c>
      <c r="MU340" s="7">
        <f t="shared" ca="1" si="1794"/>
        <v>0.91782302633828405</v>
      </c>
      <c r="MV340" s="7">
        <f t="shared" ca="1" si="1795"/>
        <v>-0.45628456479982249</v>
      </c>
      <c r="MW340" s="7">
        <f t="shared" ca="1" si="1796"/>
        <v>0</v>
      </c>
      <c r="MX340" s="7">
        <f t="shared" ca="1" si="1797"/>
        <v>0</v>
      </c>
      <c r="MY340" s="7" t="str">
        <f ca="1">IFERROR(IF(MY339+MX340&gt;MZ$4,MY339,MY339+MX340),"")</f>
        <v/>
      </c>
      <c r="MZ340" s="7">
        <f t="shared" ca="1" si="1860"/>
        <v>0</v>
      </c>
      <c r="NA340" s="7">
        <f t="shared" ca="1" si="1798"/>
        <v>0.36265517836577721</v>
      </c>
      <c r="NB340" s="7">
        <f t="shared" ca="1" si="1799"/>
        <v>9.8883283172684355E-2</v>
      </c>
      <c r="NC340" s="7">
        <f t="shared" ca="1" si="1800"/>
        <v>1</v>
      </c>
      <c r="ND340" s="7" t="str">
        <f t="shared" ca="1" si="1801"/>
        <v>5</v>
      </c>
      <c r="NE340" s="7" t="str">
        <f ca="1">IFERROR(IF(NE339+ND340&gt;NF$4,NE339,NE339+ND340),"")</f>
        <v/>
      </c>
      <c r="NF340" s="7">
        <f t="shared" ca="1" si="1861"/>
        <v>0</v>
      </c>
      <c r="NG340" s="7">
        <f t="shared" ca="1" si="1802"/>
        <v>0.6610523559633773</v>
      </c>
      <c r="NH340" s="7">
        <f t="shared" ca="1" si="1803"/>
        <v>-0.19951389442491574</v>
      </c>
      <c r="NI340" s="7">
        <f t="shared" ca="1" si="1804"/>
        <v>0</v>
      </c>
      <c r="NJ340" s="7">
        <f t="shared" ca="1" si="1805"/>
        <v>0</v>
      </c>
      <c r="NK340" s="7" t="str">
        <f ca="1">IFERROR(IF(NK339+NJ340&gt;NL$4,NK339,NK339+NJ340),"")</f>
        <v/>
      </c>
      <c r="NL340" s="7">
        <f t="shared" ca="1" si="1862"/>
        <v>0</v>
      </c>
      <c r="NM340" s="7">
        <f t="shared" ca="1" si="1806"/>
        <v>0.91011296623798055</v>
      </c>
      <c r="NN340" s="7">
        <f t="shared" ca="1" si="1807"/>
        <v>-0.44857450469951898</v>
      </c>
      <c r="NO340" s="7">
        <f t="shared" ca="1" si="1808"/>
        <v>0</v>
      </c>
      <c r="NP340" s="7">
        <f t="shared" ca="1" si="1809"/>
        <v>0</v>
      </c>
      <c r="NQ340" s="7" t="str">
        <f ca="1">IFERROR(IF(NQ339+NP340&gt;NR$4,NQ339,NQ339+NP340),"")</f>
        <v/>
      </c>
      <c r="NR340" s="7">
        <f t="shared" ca="1" si="1863"/>
        <v>0</v>
      </c>
      <c r="NT340">
        <v>342</v>
      </c>
      <c r="NU340" s="7" t="s">
        <v>19</v>
      </c>
      <c r="NV340" s="7" t="str">
        <f t="shared" ca="1" si="1598"/>
        <v/>
      </c>
      <c r="NW340" s="7" t="str">
        <f t="shared" ca="1" si="1810"/>
        <v/>
      </c>
      <c r="NX340" t="str">
        <f ca="1">IFERROR(VLOOKUP(NT340,$K$3:$AK$568,8,FALSE),"")</f>
        <v/>
      </c>
      <c r="NY340" t="str">
        <f ca="1">IFERROR(VLOOKUP(NT340,$K$3:$AK$568,9,FALSE),"")</f>
        <v/>
      </c>
      <c r="NZ340" s="7" t="str">
        <f ca="1">IFERROR(VLOOKUP(NT340,$K$3:$AK$568,27,FALSE),"")</f>
        <v/>
      </c>
      <c r="OB340">
        <v>342</v>
      </c>
      <c r="OC340" s="7" t="s">
        <v>19</v>
      </c>
      <c r="OD340" t="e">
        <f t="shared" ca="1" si="1864"/>
        <v>#N/A</v>
      </c>
      <c r="OE340" s="7" t="str">
        <f t="shared" ca="1" si="1865"/>
        <v/>
      </c>
      <c r="OF340" s="7" t="str">
        <f t="shared" ca="1" si="1866"/>
        <v/>
      </c>
      <c r="OG340" t="str">
        <f t="shared" ca="1" si="1867"/>
        <v/>
      </c>
      <c r="OI340">
        <v>342</v>
      </c>
      <c r="OJ340" s="7" t="s">
        <v>19</v>
      </c>
      <c r="OK340" s="7" t="str">
        <f t="shared" ca="1" si="1868"/>
        <v/>
      </c>
      <c r="OL340" s="7" t="str">
        <f t="shared" ca="1" si="1869"/>
        <v/>
      </c>
      <c r="OM340" t="str">
        <f ca="1">IFERROR(VLOOKUP(OI340,$L$3:$AK$568,7,FALSE),"")</f>
        <v/>
      </c>
      <c r="ON340" t="str">
        <f ca="1">IFERROR(VLOOKUP(OI340,$L$3:$AK$568,8,FALSE),"")</f>
        <v/>
      </c>
      <c r="OO340" s="7" t="str">
        <f ca="1">IFERROR(VLOOKUP(OI340,$L$3:$AK$568,26,FALSE),"")</f>
        <v/>
      </c>
      <c r="OQ340">
        <v>342</v>
      </c>
      <c r="OR340" s="7" t="s">
        <v>19</v>
      </c>
      <c r="OS340" t="e">
        <f t="shared" ca="1" si="1870"/>
        <v>#N/A</v>
      </c>
      <c r="OT340" s="7" t="str">
        <f t="shared" ca="1" si="1871"/>
        <v/>
      </c>
      <c r="OU340" s="7" t="str">
        <f t="shared" ca="1" si="1872"/>
        <v/>
      </c>
      <c r="OV340" t="str">
        <f t="shared" ca="1" si="1873"/>
        <v/>
      </c>
      <c r="OX340">
        <v>342</v>
      </c>
      <c r="OY340" s="7" t="s">
        <v>19</v>
      </c>
      <c r="OZ340" s="7" t="str">
        <f t="shared" ca="1" si="1874"/>
        <v/>
      </c>
      <c r="PA340" s="7" t="str">
        <f t="shared" ca="1" si="1875"/>
        <v/>
      </c>
      <c r="PB340" t="str">
        <f ca="1">IFERROR(VLOOKUP(OX340,$M$3:$AK$568,6,FALSE),"")</f>
        <v/>
      </c>
      <c r="PC340" t="str">
        <f ca="1">IFERROR(VLOOKUP(OX340,$M$3:$AK$568,7,FALSE),"")</f>
        <v/>
      </c>
      <c r="PD340" s="7" t="str">
        <f ca="1">IFERROR(VLOOKUP(OX340,$M$3:$AK$568,25,FALSE),"")</f>
        <v/>
      </c>
      <c r="PF340">
        <v>342</v>
      </c>
      <c r="PG340" s="7" t="s">
        <v>19</v>
      </c>
      <c r="PH340" t="e">
        <f t="shared" ca="1" si="1876"/>
        <v>#N/A</v>
      </c>
      <c r="PI340" s="7" t="str">
        <f t="shared" ca="1" si="1877"/>
        <v/>
      </c>
      <c r="PJ340" s="7" t="str">
        <f t="shared" ca="1" si="1878"/>
        <v/>
      </c>
      <c r="PK340" t="str">
        <f t="shared" ca="1" si="1879"/>
        <v/>
      </c>
      <c r="PM340">
        <v>342</v>
      </c>
      <c r="PN340" s="7" t="s">
        <v>19</v>
      </c>
      <c r="PO340" s="202" t="str">
        <f t="shared" ca="1" si="1880"/>
        <v/>
      </c>
      <c r="PP340" s="7" t="str">
        <f t="shared" ca="1" si="1881"/>
        <v/>
      </c>
      <c r="PQ340" t="str">
        <f ca="1">IFERROR(VLOOKUP(PM340,$G$325:$R$409,12,FALSE),"")</f>
        <v/>
      </c>
      <c r="PR340" t="e">
        <f ca="1">VLOOKUP(PM340,$G$324:$Q$409,11,FALSE)</f>
        <v>#N/A</v>
      </c>
      <c r="PS340" s="7" t="str">
        <f ca="1">VLOOKUP(PQ340,$R$325:$Y$409,8,FALSE)</f>
        <v>- -</v>
      </c>
      <c r="PT340" s="7">
        <f ca="1">ReSt</f>
        <v>-4</v>
      </c>
      <c r="PU340" s="7" t="e">
        <f t="shared" ca="1" si="1882"/>
        <v>#N/A</v>
      </c>
      <c r="PV340" s="7" t="e">
        <f t="shared" ca="1" si="1883"/>
        <v>#N/A</v>
      </c>
      <c r="PW340" s="7" t="str">
        <f ca="1">VLOOKUP(PQ340,$R$325:$AK$409,8,FALSE)</f>
        <v>- -</v>
      </c>
      <c r="PX340" s="7"/>
      <c r="PY340">
        <v>342</v>
      </c>
      <c r="PZ340" s="7" t="s">
        <v>19</v>
      </c>
      <c r="QA340" t="str">
        <f t="shared" ca="1" si="1884"/>
        <v/>
      </c>
      <c r="QB340" s="7" t="str">
        <f t="shared" ca="1" si="1885"/>
        <v/>
      </c>
      <c r="QC340" s="7" t="str">
        <f t="shared" ca="1" si="1886"/>
        <v/>
      </c>
      <c r="QD340" t="str">
        <f t="shared" ca="1" si="1887"/>
        <v/>
      </c>
      <c r="QF340">
        <v>342</v>
      </c>
      <c r="QG340" s="7" t="s">
        <v>19</v>
      </c>
      <c r="QH340" s="7" t="str">
        <f t="shared" ca="1" si="1888"/>
        <v/>
      </c>
      <c r="QI340" s="7" t="e">
        <f t="shared" ca="1" si="1889"/>
        <v>#VALUE!</v>
      </c>
      <c r="QJ340" t="e">
        <f t="shared" ca="1" si="1890"/>
        <v>#N/A</v>
      </c>
      <c r="QK340" s="7" t="e">
        <f t="shared" ca="1" si="1891"/>
        <v>#N/A</v>
      </c>
      <c r="QM340">
        <v>342</v>
      </c>
      <c r="QN340" s="7" t="s">
        <v>19</v>
      </c>
      <c r="QO340" t="str">
        <f t="shared" ca="1" si="1892"/>
        <v/>
      </c>
      <c r="QP340" s="7" t="str">
        <f t="shared" ca="1" si="1893"/>
        <v/>
      </c>
      <c r="QQ340" t="str">
        <f t="shared" ca="1" si="1894"/>
        <v/>
      </c>
    </row>
    <row r="341" spans="1:459" x14ac:dyDescent="0.25">
      <c r="A341" s="240" t="str">
        <f>IF('Character Sheet'!$B$4="Creature","N","Y")</f>
        <v>Y</v>
      </c>
      <c r="C341" s="75"/>
      <c r="D341" s="76"/>
      <c r="F341" s="75">
        <v>3</v>
      </c>
      <c r="G341" s="76">
        <f t="shared" ca="1" si="1897"/>
        <v>0</v>
      </c>
      <c r="I341" s="75" t="s">
        <v>1812</v>
      </c>
      <c r="J341" s="85"/>
      <c r="K341" s="85">
        <f t="shared" ca="1" si="1589"/>
        <v>7</v>
      </c>
      <c r="L341" s="85">
        <f t="shared" ca="1" si="1587"/>
        <v>7</v>
      </c>
      <c r="M341" s="70">
        <f t="shared" ca="1" si="1593"/>
        <v>18</v>
      </c>
      <c r="O341" s="222">
        <f ca="1">BP341</f>
        <v>140</v>
      </c>
      <c r="Q341" s="7" t="s">
        <v>1756</v>
      </c>
      <c r="R341" s="9" t="str">
        <f ca="1">IFERROR(VLOOKUP(F341,INDIRECT(Calculations!$D$100),2,FALSE),"")</f>
        <v>Brilliance</v>
      </c>
      <c r="S341" s="9" t="str">
        <f t="shared" ca="1" si="1895"/>
        <v>Brilliance</v>
      </c>
      <c r="T341" s="61" t="str">
        <f ca="1">SUBSTITUTE(IFERROR(IFERROR(VLOOKUP(R341,'[1]Skill Statistics'!$A$3:$C$513,2,FALSE),VLOOKUP(Q341,'[1]Skill Statistics'!$A$3:$C$513,2,FALSE)),T340),"R*","ReSt")</f>
        <v>ReSt/ReSt</v>
      </c>
      <c r="U341" s="61" t="str">
        <f ca="1">IFERROR(IFERROR(VLOOKUP(R341,'[1]Skill Statistics'!$A$3:$C$513,3,FALSE),VLOOKUP(Q341,'[1]Skill Statistics'!$A$3:$C$513,3,FALSE)),U340)</f>
        <v>Me</v>
      </c>
      <c r="V341" s="61" t="str">
        <f ca="1">IF(R341="","- -",IF(ISNUMBER(SEARCH("Category",R341)),"- -",IFERROR(IFERROR(VLOOKUP(Q341,[1]Professions!$A$4:$AM$288,MATCH(Profession,[1]Professions!$A$1:$AM$1,0),FALSE),VLOOKUP(Q341,Calculations!$B$91:$I$95,8,FALSE)),"- -")))</f>
        <v>3 / 5</v>
      </c>
      <c r="W341" s="60">
        <f ca="1">BL341</f>
        <v>0</v>
      </c>
      <c r="X341" s="7">
        <f ca="1">IFERROR(VLOOKUP(R341,$BS$6:$NR$519,MATCH(ActualLevel,$BS$3:$NR$3,0),FALSE),"- -")</f>
        <v>0</v>
      </c>
      <c r="Y341" s="7">
        <f t="shared" ca="1" si="1588"/>
        <v>0</v>
      </c>
      <c r="Z341" s="7">
        <f ca="1">IFERROR(VLOOKUP(Y341,Charts!$BQ$2:$BR$52,2,FALSE),"- -")</f>
        <v>-25</v>
      </c>
      <c r="AA341" s="7">
        <f t="shared" ca="1" si="1599"/>
        <v>-1</v>
      </c>
      <c r="AB341" s="7">
        <f t="shared" ca="1" si="1920"/>
        <v>0</v>
      </c>
      <c r="AC341" s="7"/>
      <c r="AD341" s="7"/>
      <c r="AE341" s="7"/>
      <c r="AF341" s="7"/>
      <c r="AG341" s="7"/>
      <c r="AH341" s="43"/>
      <c r="AI341" s="7"/>
      <c r="AJ341" s="7"/>
      <c r="AK341" s="7">
        <f t="shared" ca="1" si="1600"/>
        <v>-26</v>
      </c>
      <c r="AL341" s="7"/>
      <c r="AM341" s="69">
        <f>IFERROR(VLOOKUP(Q341,'[1]Skill Statistics'!$A$3:$AN$513,MATCH(Profession,'[1]Skill Statistics'!$A$2:$AN$2,0),FALSE),0)</f>
        <v>0</v>
      </c>
      <c r="AN341" s="85">
        <f>IFERROR(VLOOKUP(Q341,'[1]Skill Statistics'!$A$3:$BK$513,MATCH(Archetype,'[1]Skill Statistics'!$A$2:$BK$2,0),FALSE),0)</f>
        <v>0</v>
      </c>
      <c r="AO341" s="85">
        <f>IFERROR(VLOOKUP(Q341,'[1]Skill Statistics'!$A$3:$BB$513,MATCH(Race,'[1]Skill Statistics'!$A$2:$BB$2,0),FALSE),0)</f>
        <v>0</v>
      </c>
      <c r="AP341" s="85">
        <f t="shared" ca="1" si="1811"/>
        <v>-0.1</v>
      </c>
      <c r="AQ341" s="70"/>
      <c r="AS341" s="69">
        <f>IFERROR(VLOOKUP(Q341,'[1]Professional Skills'!$A$4:$AM$288,MATCH(Profession,'[1]Professional Skills'!$A$3:$AM$3,0),FALSE),"- -")</f>
        <v>0</v>
      </c>
      <c r="AT341" t="s">
        <v>1812</v>
      </c>
      <c r="AU341" s="7" t="str">
        <f t="shared" si="1922"/>
        <v/>
      </c>
      <c r="AV341" s="7">
        <f t="shared" ca="1" si="1921"/>
        <v>0</v>
      </c>
      <c r="AW341" t="str">
        <f t="shared" si="1898"/>
        <v/>
      </c>
      <c r="AX341" t="str">
        <f>IFERROR(_xlfn.RANK.EQ(AW341,$AW$5:$AW$568),"")</f>
        <v/>
      </c>
      <c r="AY341">
        <f t="shared" si="1595"/>
        <v>0</v>
      </c>
      <c r="AZ341" s="70" t="str">
        <f t="shared" si="1601"/>
        <v/>
      </c>
      <c r="BB341" s="69" t="str">
        <f>IFERROR(IF(Q341="Language",VLOOKUP(R341,[1]Cultures!$B$4:$N$218,MATCH(Culture,[1]Cultures!$B$3:$N$3,0),FALSE),VLOOKUP(Q341,[1]Cultures!$B$4:$O$212,MATCH(Culture,[1]Cultures!$B$3:$O$3,0),FALSE)),"- -")</f>
        <v>- -</v>
      </c>
      <c r="BC341" t="s">
        <v>1812</v>
      </c>
      <c r="BD341">
        <f t="shared" ca="1" si="1899"/>
        <v>0.43149284074513161</v>
      </c>
      <c r="BE341">
        <f t="shared" ca="1" si="1900"/>
        <v>0.33149284074513163</v>
      </c>
      <c r="BH341">
        <f t="shared" ca="1" si="1923"/>
        <v>16</v>
      </c>
      <c r="BI341" s="7">
        <f ca="1">IFERROR(IF(BH341=1,IF(BB341=1,1,IF(BB341=2,2,IF(BH341=2,IF(BB341=3,1,IF(BB341&gt;=4,2,IF(BH341=3,IF(BB341=5,1,IF(BB341&gt;=6,2,IF(BH341=4,IF(BB341=7,1,IF(BB341&gt;=8,2,IF(BH341=5,IF(BB341=9,1,IF(BB341&gt;=10,2,0)),0))),0))),0))),0))),0)+(IF(BC341="*",0,BB341)),"- -")</f>
        <v>0</v>
      </c>
      <c r="BK341" s="7"/>
      <c r="BL341" s="70">
        <f ca="1">IF(V341="- -","- -",SUM(BI341:BK341))</f>
        <v>0</v>
      </c>
      <c r="BN341" s="69">
        <f ca="1">IFERROR(VLOOKUP(V341,Charts!$BT$2:$BV$14,3,FALSE),"- -")</f>
        <v>0.61538461538461542</v>
      </c>
      <c r="BO341" s="85">
        <f t="shared" ca="1" si="1812"/>
        <v>1.8489703343550239</v>
      </c>
      <c r="BP341" s="70">
        <f t="shared" ca="1" si="1901"/>
        <v>140</v>
      </c>
      <c r="BR341" s="7">
        <v>340</v>
      </c>
      <c r="BS341" s="9" t="str">
        <f ca="1">VLOOKUP(BR341,$O$3:$R$568,4,FALSE)</f>
        <v>Caving</v>
      </c>
      <c r="BT341" s="7" t="str">
        <f ca="1">VLOOKUP(BS341,$R$3:$V$568,5,FALSE)</f>
        <v>5 / 7</v>
      </c>
      <c r="BU341" s="7">
        <f ca="1">VLOOKUP(BT341,Charts!$BT$2:$BV$14,3,FALSE)</f>
        <v>0.46153846153846156</v>
      </c>
      <c r="BV341" s="7" t="str">
        <f t="shared" ca="1" si="1604"/>
        <v>5</v>
      </c>
      <c r="BW341" s="7" t="str">
        <f t="shared" ca="1" si="1605"/>
        <v>7</v>
      </c>
      <c r="BY341" s="7">
        <f t="shared" ca="1" si="1606"/>
        <v>0.63150517403690221</v>
      </c>
      <c r="BZ341" s="7">
        <f t="shared" ca="1" si="1607"/>
        <v>-0.16996671249844064</v>
      </c>
      <c r="CA341" s="7">
        <f t="shared" ca="1" si="1608"/>
        <v>0</v>
      </c>
      <c r="CB341" s="7">
        <f t="shared" ca="1" si="1609"/>
        <v>0</v>
      </c>
      <c r="CC341" s="7" t="str">
        <f ca="1">IFERROR(IF(CC340+CB341&gt;CD$4,CC340,CC340+CB341),"")</f>
        <v/>
      </c>
      <c r="CD341" s="7">
        <f t="shared" ca="1" si="1813"/>
        <v>0</v>
      </c>
      <c r="CE341" s="7">
        <f t="shared" ca="1" si="1610"/>
        <v>0.27518380866907166</v>
      </c>
      <c r="CF341" s="7">
        <f t="shared" ca="1" si="1611"/>
        <v>0.1863546528693899</v>
      </c>
      <c r="CG341" s="7">
        <f t="shared" ca="1" si="1612"/>
        <v>1</v>
      </c>
      <c r="CH341" s="7" t="str">
        <f t="shared" ca="1" si="1613"/>
        <v>5</v>
      </c>
      <c r="CI341" s="7" t="str">
        <f ca="1">IFERROR(IF(CI340+CH341&gt;CJ$4,CI340,CI340+CH341),"")</f>
        <v/>
      </c>
      <c r="CJ341" s="7">
        <f t="shared" ca="1" si="1814"/>
        <v>0</v>
      </c>
      <c r="CK341" s="7">
        <f t="shared" ca="1" si="1614"/>
        <v>0.38258072276735844</v>
      </c>
      <c r="CL341" s="7">
        <f t="shared" ca="1" si="1615"/>
        <v>7.8957738771103125E-2</v>
      </c>
      <c r="CM341" s="7">
        <f t="shared" ca="1" si="1616"/>
        <v>1</v>
      </c>
      <c r="CN341" s="7" t="str">
        <f t="shared" ca="1" si="1617"/>
        <v>5</v>
      </c>
      <c r="CO341" s="7" t="str">
        <f ca="1">IFERROR(IF(CO340+CN341&gt;CP$4,CO340,CO340+CN341),"")</f>
        <v/>
      </c>
      <c r="CP341" s="7">
        <f t="shared" ca="1" si="1815"/>
        <v>0</v>
      </c>
      <c r="CQ341" s="7">
        <f t="shared" ca="1" si="1618"/>
        <v>0.25559587543188689</v>
      </c>
      <c r="CR341" s="7">
        <f t="shared" ca="1" si="1619"/>
        <v>0.20594258610657468</v>
      </c>
      <c r="CS341" s="7">
        <f t="shared" ca="1" si="1620"/>
        <v>1</v>
      </c>
      <c r="CT341" s="7" t="str">
        <f t="shared" ca="1" si="1621"/>
        <v>5</v>
      </c>
      <c r="CU341" s="7" t="str">
        <f ca="1">IFERROR(IF(CU340+CT341&gt;CV$4,CU340,CU340+CT341),"")</f>
        <v/>
      </c>
      <c r="CV341" s="7">
        <f t="shared" ca="1" si="1816"/>
        <v>0</v>
      </c>
      <c r="CW341" s="7">
        <f t="shared" ca="1" si="1622"/>
        <v>0.62027992724688696</v>
      </c>
      <c r="CX341" s="7">
        <f t="shared" ca="1" si="1623"/>
        <v>-0.1587414657084254</v>
      </c>
      <c r="CY341" s="7">
        <f t="shared" ca="1" si="1624"/>
        <v>0</v>
      </c>
      <c r="CZ341" s="7">
        <f t="shared" ca="1" si="1625"/>
        <v>0</v>
      </c>
      <c r="DA341" s="7" t="str">
        <f ca="1">IFERROR(IF(DA340+CZ341&gt;DB$4,DA340,DA340+CZ341),"")</f>
        <v/>
      </c>
      <c r="DB341" s="7">
        <f t="shared" ca="1" si="1817"/>
        <v>0</v>
      </c>
      <c r="DC341" s="7">
        <f t="shared" ca="1" si="1626"/>
        <v>0.11995819987538658</v>
      </c>
      <c r="DD341" s="7">
        <f t="shared" ca="1" si="1627"/>
        <v>0.34158026166307498</v>
      </c>
      <c r="DE341" s="7">
        <f t="shared" ca="1" si="1628"/>
        <v>1</v>
      </c>
      <c r="DF341" s="7" t="str">
        <f t="shared" ca="1" si="1629"/>
        <v>5</v>
      </c>
      <c r="DG341" s="7" t="str">
        <f ca="1">IFERROR(IF(DG340+DF341&gt;DH$4,DG340,DG340+DF341),"")</f>
        <v/>
      </c>
      <c r="DH341" s="7">
        <f t="shared" ca="1" si="1818"/>
        <v>0</v>
      </c>
      <c r="DI341" s="7">
        <f t="shared" ca="1" si="1630"/>
        <v>0.45351388671132231</v>
      </c>
      <c r="DJ341" s="7">
        <f t="shared" ca="1" si="1631"/>
        <v>8.0245748271392525E-3</v>
      </c>
      <c r="DK341" s="7">
        <f t="shared" ca="1" si="1632"/>
        <v>1</v>
      </c>
      <c r="DL341" s="7" t="str">
        <f t="shared" ca="1" si="1633"/>
        <v>5</v>
      </c>
      <c r="DM341" s="7" t="str">
        <f ca="1">IFERROR(IF(DM340+DL341&gt;DN$4,DM340,DM340+DL341),"")</f>
        <v/>
      </c>
      <c r="DN341" s="7">
        <f t="shared" ca="1" si="1819"/>
        <v>0</v>
      </c>
      <c r="DO341" s="7">
        <f t="shared" ca="1" si="1634"/>
        <v>4.7994437633919085E-2</v>
      </c>
      <c r="DP341" s="7">
        <f t="shared" ca="1" si="1635"/>
        <v>0.41354402390454248</v>
      </c>
      <c r="DQ341" s="7">
        <f t="shared" ca="1" si="1636"/>
        <v>1</v>
      </c>
      <c r="DR341" s="7" t="str">
        <f t="shared" ca="1" si="1637"/>
        <v>5</v>
      </c>
      <c r="DS341" s="7" t="str">
        <f ca="1">IFERROR(IF(DS340+DR341&gt;DT$4,DS340,DS340+DR341),"")</f>
        <v/>
      </c>
      <c r="DT341" s="7">
        <f t="shared" ca="1" si="1820"/>
        <v>0</v>
      </c>
      <c r="DU341" s="7">
        <f t="shared" ca="1" si="1638"/>
        <v>0.62154970790079489</v>
      </c>
      <c r="DV341" s="7">
        <f t="shared" ca="1" si="1639"/>
        <v>-0.16001124636233333</v>
      </c>
      <c r="DW341" s="7">
        <f t="shared" ca="1" si="1640"/>
        <v>0</v>
      </c>
      <c r="DX341" s="7">
        <f t="shared" ca="1" si="1641"/>
        <v>0</v>
      </c>
      <c r="DY341" s="7" t="str">
        <f ca="1">IFERROR(IF(DY340+DX341&gt;DZ$4,DY340,DY340+DX341),"")</f>
        <v/>
      </c>
      <c r="DZ341" s="7">
        <f t="shared" ca="1" si="1821"/>
        <v>0</v>
      </c>
      <c r="EA341" s="7">
        <f t="shared" ca="1" si="1642"/>
        <v>0.39270152153726934</v>
      </c>
      <c r="EB341" s="7">
        <f t="shared" ca="1" si="1643"/>
        <v>6.8836940001192226E-2</v>
      </c>
      <c r="EC341" s="7">
        <f t="shared" ca="1" si="1644"/>
        <v>1</v>
      </c>
      <c r="ED341" s="7" t="str">
        <f t="shared" ca="1" si="1645"/>
        <v>5</v>
      </c>
      <c r="EE341" s="7" t="str">
        <f ca="1">IFERROR(IF(EE340+ED341&gt;EF$4,EE340,EE340+ED341),"")</f>
        <v/>
      </c>
      <c r="EF341" s="7">
        <f t="shared" ca="1" si="1822"/>
        <v>0</v>
      </c>
      <c r="EG341" s="7">
        <f t="shared" ca="1" si="1646"/>
        <v>3.4856940097758859E-2</v>
      </c>
      <c r="EH341" s="7">
        <f t="shared" ca="1" si="1647"/>
        <v>0.4266815214407027</v>
      </c>
      <c r="EI341" s="7">
        <f t="shared" ca="1" si="1648"/>
        <v>1</v>
      </c>
      <c r="EJ341" s="7" t="str">
        <f t="shared" ca="1" si="1649"/>
        <v>5</v>
      </c>
      <c r="EK341" s="7" t="str">
        <f ca="1">IFERROR(IF(EK340+EJ341&gt;EL$4,EK340,EK340+EJ341),"")</f>
        <v/>
      </c>
      <c r="EL341" s="7">
        <f t="shared" ca="1" si="1823"/>
        <v>0</v>
      </c>
      <c r="EM341" s="7">
        <f t="shared" ca="1" si="1650"/>
        <v>0.63708113961942758</v>
      </c>
      <c r="EN341" s="7">
        <f t="shared" ca="1" si="1651"/>
        <v>-0.17554267808096602</v>
      </c>
      <c r="EO341" s="7">
        <f t="shared" ca="1" si="1652"/>
        <v>0</v>
      </c>
      <c r="EP341" s="7">
        <f t="shared" ca="1" si="1653"/>
        <v>0</v>
      </c>
      <c r="EQ341" s="7" t="str">
        <f ca="1">IFERROR(IF(EQ340+EP341&gt;ER$4,EQ340,EQ340+EP341),"")</f>
        <v/>
      </c>
      <c r="ER341" s="7">
        <f t="shared" ca="1" si="1824"/>
        <v>0</v>
      </c>
      <c r="ES341" s="7">
        <f t="shared" ca="1" si="1654"/>
        <v>5.4937719921919426E-2</v>
      </c>
      <c r="ET341" s="7">
        <f t="shared" ca="1" si="1655"/>
        <v>0.40660074161654214</v>
      </c>
      <c r="EU341" s="7">
        <f t="shared" ca="1" si="1656"/>
        <v>1</v>
      </c>
      <c r="EV341" s="7" t="str">
        <f t="shared" ca="1" si="1657"/>
        <v>5</v>
      </c>
      <c r="EW341" s="7" t="str">
        <f ca="1">IFERROR(IF(EW340+EV341&gt;EX$4,EW340,EW340+EV341),"")</f>
        <v/>
      </c>
      <c r="EX341" s="7">
        <f t="shared" ca="1" si="1825"/>
        <v>0</v>
      </c>
      <c r="EY341" s="7">
        <f t="shared" ca="1" si="1658"/>
        <v>7.354068446371187E-2</v>
      </c>
      <c r="EZ341" s="7">
        <f t="shared" ca="1" si="1659"/>
        <v>0.38799777707474969</v>
      </c>
      <c r="FA341" s="7">
        <f t="shared" ca="1" si="1660"/>
        <v>1</v>
      </c>
      <c r="FB341" s="7" t="str">
        <f t="shared" ca="1" si="1661"/>
        <v>5</v>
      </c>
      <c r="FC341" s="7" t="str">
        <f ca="1">IFERROR(IF(FC340+FB341&gt;FD$4,FC340,FC340+FB341),"")</f>
        <v/>
      </c>
      <c r="FD341" s="7">
        <f t="shared" ca="1" si="1826"/>
        <v>0</v>
      </c>
      <c r="FE341" s="7">
        <f t="shared" ca="1" si="1662"/>
        <v>0.48456074416733086</v>
      </c>
      <c r="FF341" s="7">
        <f t="shared" ca="1" si="1663"/>
        <v>-2.3022282628869295E-2</v>
      </c>
      <c r="FG341" s="7">
        <f t="shared" ca="1" si="1664"/>
        <v>0</v>
      </c>
      <c r="FH341" s="7">
        <f t="shared" ca="1" si="1665"/>
        <v>0</v>
      </c>
      <c r="FI341" s="7" t="str">
        <f ca="1">IFERROR(IF(FI340+FH341&gt;FJ$4,FI340,FI340+FH341),"")</f>
        <v/>
      </c>
      <c r="FJ341" s="7">
        <f t="shared" ca="1" si="1827"/>
        <v>0</v>
      </c>
      <c r="FK341" s="7">
        <f t="shared" ca="1" si="1666"/>
        <v>0.9793068745479756</v>
      </c>
      <c r="FL341" s="7">
        <f t="shared" ca="1" si="1667"/>
        <v>-0.51776841300951404</v>
      </c>
      <c r="FM341" s="7">
        <f t="shared" ca="1" si="1668"/>
        <v>0</v>
      </c>
      <c r="FN341" s="7">
        <f t="shared" ca="1" si="1669"/>
        <v>0</v>
      </c>
      <c r="FO341" s="7" t="str">
        <f ca="1">IFERROR(IF(FO340+FN341&gt;FP$4,FO340,FO340+FN341),"")</f>
        <v/>
      </c>
      <c r="FP341" s="7">
        <f t="shared" ca="1" si="1828"/>
        <v>0</v>
      </c>
      <c r="FQ341" s="7">
        <f t="shared" ca="1" si="1670"/>
        <v>0.71809517775717635</v>
      </c>
      <c r="FR341" s="7">
        <f t="shared" ca="1" si="1671"/>
        <v>-0.25655671621871479</v>
      </c>
      <c r="FS341" s="7">
        <f t="shared" ca="1" si="1672"/>
        <v>0</v>
      </c>
      <c r="FT341" s="7">
        <f t="shared" ca="1" si="1673"/>
        <v>0</v>
      </c>
      <c r="FU341" s="7" t="str">
        <f ca="1">IFERROR(IF(FU340+FT341&gt;FV$4,FU340,FU340+FT341),"")</f>
        <v/>
      </c>
      <c r="FV341" s="7">
        <f t="shared" ca="1" si="1829"/>
        <v>0</v>
      </c>
      <c r="FW341" s="7">
        <f t="shared" ca="1" si="1674"/>
        <v>0.61568903062735403</v>
      </c>
      <c r="FX341" s="7">
        <f t="shared" ca="1" si="1675"/>
        <v>-0.15415056908889246</v>
      </c>
      <c r="FY341" s="7">
        <f t="shared" ca="1" si="1676"/>
        <v>0</v>
      </c>
      <c r="FZ341" s="7">
        <f t="shared" ca="1" si="1677"/>
        <v>0</v>
      </c>
      <c r="GA341" s="7" t="str">
        <f ca="1">IFERROR(IF(GA340+FZ341&gt;GB$4,GA340,GA340+FZ341),"")</f>
        <v/>
      </c>
      <c r="GB341" s="7">
        <f t="shared" ca="1" si="1830"/>
        <v>0</v>
      </c>
      <c r="GC341" s="7">
        <f t="shared" ca="1" si="1678"/>
        <v>0.3352023234783239</v>
      </c>
      <c r="GD341" s="7">
        <f t="shared" ca="1" si="1679"/>
        <v>0.12633613806013766</v>
      </c>
      <c r="GE341" s="7">
        <f t="shared" ca="1" si="1680"/>
        <v>1</v>
      </c>
      <c r="GF341" s="7" t="str">
        <f t="shared" ca="1" si="1681"/>
        <v>5</v>
      </c>
      <c r="GG341" s="7" t="str">
        <f ca="1">IFERROR(IF(GG340+GF341&gt;GH$4,GG340,GG340+GF341),"")</f>
        <v/>
      </c>
      <c r="GH341" s="7">
        <f t="shared" ca="1" si="1831"/>
        <v>0</v>
      </c>
      <c r="GI341" s="7">
        <f t="shared" ca="1" si="1682"/>
        <v>0.65124357307587943</v>
      </c>
      <c r="GJ341" s="7">
        <f t="shared" ca="1" si="1683"/>
        <v>-0.18970511153741787</v>
      </c>
      <c r="GK341" s="7">
        <f t="shared" ca="1" si="1684"/>
        <v>0</v>
      </c>
      <c r="GL341" s="7">
        <f t="shared" ca="1" si="1685"/>
        <v>0</v>
      </c>
      <c r="GM341" s="7" t="str">
        <f ca="1">IFERROR(IF(GM340+GL341&gt;GN$4,GM340,GM340+GL341),"")</f>
        <v/>
      </c>
      <c r="GN341" s="7">
        <f t="shared" ca="1" si="1832"/>
        <v>0</v>
      </c>
      <c r="GO341" s="7">
        <f t="shared" ca="1" si="1686"/>
        <v>0.62271749650317532</v>
      </c>
      <c r="GP341" s="7">
        <f t="shared" ca="1" si="1687"/>
        <v>-0.16117903496471375</v>
      </c>
      <c r="GQ341" s="7">
        <f t="shared" ca="1" si="1688"/>
        <v>0</v>
      </c>
      <c r="GR341" s="7">
        <f t="shared" ca="1" si="1689"/>
        <v>0</v>
      </c>
      <c r="GS341" s="7" t="str">
        <f ca="1">IFERROR(IF(GS340+GR341&gt;GT$4,GS340,GS340+GR341),"")</f>
        <v/>
      </c>
      <c r="GT341" s="7">
        <f t="shared" ca="1" si="1833"/>
        <v>0</v>
      </c>
      <c r="GU341" s="7">
        <f t="shared" ca="1" si="1690"/>
        <v>0.99661715207667279</v>
      </c>
      <c r="GV341" s="7">
        <f t="shared" ca="1" si="1691"/>
        <v>-0.53507869053821122</v>
      </c>
      <c r="GW341" s="7">
        <f t="shared" ca="1" si="1692"/>
        <v>0</v>
      </c>
      <c r="GX341" s="7">
        <f t="shared" ca="1" si="1693"/>
        <v>0</v>
      </c>
      <c r="GY341" s="7" t="str">
        <f ca="1">IFERROR(IF(GY340+GX341&gt;GZ$4,GY340,GY340+GX341),"")</f>
        <v/>
      </c>
      <c r="GZ341" s="7">
        <f t="shared" ca="1" si="1834"/>
        <v>0</v>
      </c>
      <c r="HA341" s="7">
        <f t="shared" ca="1" si="1694"/>
        <v>0.30918593766558233</v>
      </c>
      <c r="HB341" s="7">
        <f t="shared" ca="1" si="1695"/>
        <v>0.15235252387287923</v>
      </c>
      <c r="HC341" s="7">
        <f t="shared" ca="1" si="1696"/>
        <v>1</v>
      </c>
      <c r="HD341" s="7" t="str">
        <f t="shared" ca="1" si="1697"/>
        <v>5</v>
      </c>
      <c r="HE341" s="7" t="str">
        <f ca="1">IFERROR(IF(HE340+HD341&gt;HF$4,HE340,HE340+HD341),"")</f>
        <v/>
      </c>
      <c r="HF341" s="7">
        <f t="shared" ca="1" si="1835"/>
        <v>0</v>
      </c>
      <c r="HG341" s="7">
        <f t="shared" ca="1" si="1698"/>
        <v>0.4962904882882303</v>
      </c>
      <c r="HH341" s="7">
        <f t="shared" ca="1" si="1699"/>
        <v>-3.4752026749768739E-2</v>
      </c>
      <c r="HI341" s="7">
        <f t="shared" ca="1" si="1700"/>
        <v>0</v>
      </c>
      <c r="HJ341" s="7">
        <f t="shared" ca="1" si="1701"/>
        <v>0</v>
      </c>
      <c r="HK341" s="7" t="str">
        <f ca="1">IFERROR(IF(HK340+HJ341&gt;HL$4,HK340,HK340+HJ341),"")</f>
        <v/>
      </c>
      <c r="HL341" s="7">
        <f t="shared" ca="1" si="1836"/>
        <v>0</v>
      </c>
      <c r="HM341" s="7">
        <f t="shared" ca="1" si="1702"/>
        <v>0.95588139179176823</v>
      </c>
      <c r="HN341" s="7">
        <f t="shared" ca="1" si="1703"/>
        <v>-0.49434293025330667</v>
      </c>
      <c r="HO341" s="7">
        <f t="shared" ca="1" si="1704"/>
        <v>0</v>
      </c>
      <c r="HP341" s="7">
        <f t="shared" ca="1" si="1705"/>
        <v>0</v>
      </c>
      <c r="HQ341" s="7" t="str">
        <f ca="1">IFERROR(IF(HQ340+HP341&gt;HR$4,HQ340,HQ340+HP341),"")</f>
        <v/>
      </c>
      <c r="HR341" s="7">
        <f t="shared" ca="1" si="1837"/>
        <v>0</v>
      </c>
      <c r="HS341" s="7">
        <f t="shared" ca="1" si="1706"/>
        <v>0.13851855471342667</v>
      </c>
      <c r="HT341" s="7">
        <f t="shared" ca="1" si="1707"/>
        <v>0.3230199068250349</v>
      </c>
      <c r="HU341" s="7">
        <f t="shared" ca="1" si="1708"/>
        <v>1</v>
      </c>
      <c r="HV341" s="7" t="str">
        <f t="shared" ca="1" si="1709"/>
        <v>5</v>
      </c>
      <c r="HW341" s="7" t="str">
        <f ca="1">IFERROR(IF(HW340+HV341&gt;HX$4,HW340,HW340+HV341),"")</f>
        <v/>
      </c>
      <c r="HX341" s="7">
        <f t="shared" ca="1" si="1838"/>
        <v>0</v>
      </c>
      <c r="HY341" s="7">
        <f t="shared" ca="1" si="1710"/>
        <v>0.62058100844584052</v>
      </c>
      <c r="HZ341" s="7">
        <f t="shared" ca="1" si="1711"/>
        <v>-0.15904254690737896</v>
      </c>
      <c r="IA341" s="7">
        <f t="shared" ca="1" si="1712"/>
        <v>0</v>
      </c>
      <c r="IB341" s="7">
        <f t="shared" ca="1" si="1713"/>
        <v>0</v>
      </c>
      <c r="IC341" s="7" t="str">
        <f ca="1">IFERROR(IF(IC340+IB341&gt;ID$4,IC340,IC340+IB341),"")</f>
        <v/>
      </c>
      <c r="ID341" s="7">
        <f t="shared" ca="1" si="1839"/>
        <v>0</v>
      </c>
      <c r="IE341" s="7">
        <f t="shared" ca="1" si="1714"/>
        <v>0.24700268084092647</v>
      </c>
      <c r="IF341" s="7">
        <f t="shared" ca="1" si="1715"/>
        <v>0.21453578069753509</v>
      </c>
      <c r="IG341" s="7">
        <f t="shared" ca="1" si="1716"/>
        <v>1</v>
      </c>
      <c r="IH341" s="7" t="str">
        <f t="shared" ca="1" si="1717"/>
        <v>5</v>
      </c>
      <c r="II341" s="7" t="str">
        <f ca="1">IFERROR(IF(II340+IH341&gt;IJ$4,II340,II340+IH341),"")</f>
        <v/>
      </c>
      <c r="IJ341" s="7">
        <f t="shared" ca="1" si="1840"/>
        <v>0</v>
      </c>
      <c r="IK341" s="7">
        <f t="shared" ca="1" si="1718"/>
        <v>0.23209124899813061</v>
      </c>
      <c r="IL341" s="7">
        <f t="shared" ca="1" si="1719"/>
        <v>0.22944721254033096</v>
      </c>
      <c r="IM341" s="7">
        <f t="shared" ca="1" si="1720"/>
        <v>1</v>
      </c>
      <c r="IN341" s="7" t="str">
        <f t="shared" ca="1" si="1721"/>
        <v>5</v>
      </c>
      <c r="IO341" s="7" t="str">
        <f ca="1">IFERROR(IF(IO340+IN341&gt;IP$4,IO340,IO340+IN341),"")</f>
        <v/>
      </c>
      <c r="IP341" s="7">
        <f t="shared" ca="1" si="1841"/>
        <v>0</v>
      </c>
      <c r="IQ341" s="7">
        <f t="shared" ca="1" si="1722"/>
        <v>0.65817152195588746</v>
      </c>
      <c r="IR341" s="7">
        <f t="shared" ca="1" si="1723"/>
        <v>-0.1966330604174259</v>
      </c>
      <c r="IS341" s="7">
        <f t="shared" ca="1" si="1724"/>
        <v>0</v>
      </c>
      <c r="IT341" s="7">
        <f t="shared" ca="1" si="1725"/>
        <v>0</v>
      </c>
      <c r="IU341" s="7" t="str">
        <f ca="1">IFERROR(IF(IU340+IT341&gt;IV$4,IU340,IU340+IT341),"")</f>
        <v/>
      </c>
      <c r="IV341" s="7">
        <f t="shared" ca="1" si="1842"/>
        <v>0</v>
      </c>
      <c r="IW341" s="7">
        <f t="shared" ca="1" si="1726"/>
        <v>0.17754069129379524</v>
      </c>
      <c r="IX341" s="7">
        <f t="shared" ca="1" si="1727"/>
        <v>0.28399777024466633</v>
      </c>
      <c r="IY341" s="7">
        <f t="shared" ca="1" si="1728"/>
        <v>1</v>
      </c>
      <c r="IZ341" s="7" t="str">
        <f t="shared" ca="1" si="1729"/>
        <v>5</v>
      </c>
      <c r="JA341" s="7" t="str">
        <f ca="1">IFERROR(IF(JA340+IZ341&gt;JB$4,JA340,JA340+IZ341),"")</f>
        <v/>
      </c>
      <c r="JB341" s="7">
        <f t="shared" ca="1" si="1843"/>
        <v>0</v>
      </c>
      <c r="JC341" s="7">
        <f t="shared" ca="1" si="1730"/>
        <v>0.71576380011266572</v>
      </c>
      <c r="JD341" s="7">
        <f t="shared" ca="1" si="1731"/>
        <v>-0.25422533857420415</v>
      </c>
      <c r="JE341" s="7">
        <f t="shared" ca="1" si="1732"/>
        <v>0</v>
      </c>
      <c r="JF341" s="7">
        <f t="shared" ca="1" si="1733"/>
        <v>0</v>
      </c>
      <c r="JG341" s="7" t="str">
        <f ca="1">IFERROR(IF(JG340+JF341&gt;JH$4,JG340,JG340+JF341),"")</f>
        <v/>
      </c>
      <c r="JH341" s="7">
        <f t="shared" ca="1" si="1844"/>
        <v>0</v>
      </c>
      <c r="JI341" s="7">
        <f t="shared" ca="1" si="1734"/>
        <v>0.85324167939995321</v>
      </c>
      <c r="JJ341" s="7">
        <f t="shared" ca="1" si="1735"/>
        <v>-0.39170321786149165</v>
      </c>
      <c r="JK341" s="7">
        <f t="shared" ca="1" si="1736"/>
        <v>0</v>
      </c>
      <c r="JL341" s="7">
        <f t="shared" ca="1" si="1737"/>
        <v>0</v>
      </c>
      <c r="JM341" s="7" t="str">
        <f ca="1">IFERROR(IF(JM340+JL341&gt;JN$4,JM340,JM340+JL341),"")</f>
        <v/>
      </c>
      <c r="JN341" s="7">
        <f t="shared" ca="1" si="1845"/>
        <v>0</v>
      </c>
      <c r="JO341" s="7">
        <f t="shared" ca="1" si="1738"/>
        <v>0.21137588652694395</v>
      </c>
      <c r="JP341" s="7">
        <f t="shared" ca="1" si="1739"/>
        <v>0.25016257501151762</v>
      </c>
      <c r="JQ341" s="7">
        <f t="shared" ca="1" si="1740"/>
        <v>1</v>
      </c>
      <c r="JR341" s="7" t="str">
        <f t="shared" ca="1" si="1741"/>
        <v>5</v>
      </c>
      <c r="JS341" s="7" t="str">
        <f ca="1">IFERROR(IF(JS340+JR341&gt;JT$4,JS340,JS340+JR341),"")</f>
        <v/>
      </c>
      <c r="JT341" s="7">
        <f t="shared" ca="1" si="1846"/>
        <v>0</v>
      </c>
      <c r="JU341" s="7">
        <f t="shared" ca="1" si="1742"/>
        <v>0.1317647365726462</v>
      </c>
      <c r="JV341" s="7">
        <f t="shared" ca="1" si="1743"/>
        <v>0.32977372496581536</v>
      </c>
      <c r="JW341" s="7">
        <f t="shared" ca="1" si="1744"/>
        <v>1</v>
      </c>
      <c r="JX341" s="7" t="str">
        <f t="shared" ca="1" si="1745"/>
        <v>5</v>
      </c>
      <c r="JY341" s="7" t="str">
        <f ca="1">IFERROR(IF(JY340+JX341&gt;JZ$4,JY340,JY340+JX341),"")</f>
        <v/>
      </c>
      <c r="JZ341" s="7">
        <f t="shared" ca="1" si="1847"/>
        <v>0</v>
      </c>
      <c r="KA341" s="7">
        <f t="shared" ca="1" si="1746"/>
        <v>0.15106318596393509</v>
      </c>
      <c r="KB341" s="7">
        <f t="shared" ca="1" si="1747"/>
        <v>0.31047527557452648</v>
      </c>
      <c r="KC341" s="7">
        <f t="shared" ca="1" si="1748"/>
        <v>1</v>
      </c>
      <c r="KD341" s="7" t="str">
        <f t="shared" ca="1" si="1749"/>
        <v>5</v>
      </c>
      <c r="KE341" s="7" t="str">
        <f ca="1">IFERROR(IF(KE340+KD341&gt;KF$4,KE340,KE340+KD341),"")</f>
        <v/>
      </c>
      <c r="KF341" s="7">
        <f t="shared" ca="1" si="1848"/>
        <v>0</v>
      </c>
      <c r="KG341" s="7">
        <f t="shared" ca="1" si="1750"/>
        <v>0.90961657293411657</v>
      </c>
      <c r="KH341" s="7">
        <f t="shared" ca="1" si="1751"/>
        <v>-0.44807811139565501</v>
      </c>
      <c r="KI341" s="7">
        <f t="shared" ca="1" si="1752"/>
        <v>0</v>
      </c>
      <c r="KJ341" s="7">
        <f t="shared" ca="1" si="1753"/>
        <v>0</v>
      </c>
      <c r="KK341" s="7" t="str">
        <f ca="1">IFERROR(IF(KK340+KJ341&gt;KL$4,KK340,KK340+KJ341),"")</f>
        <v/>
      </c>
      <c r="KL341" s="7">
        <f t="shared" ca="1" si="1849"/>
        <v>0</v>
      </c>
      <c r="KM341" s="7">
        <f t="shared" ca="1" si="1754"/>
        <v>4.176387189370534E-2</v>
      </c>
      <c r="KN341" s="7">
        <f t="shared" ca="1" si="1755"/>
        <v>0.41977458964475622</v>
      </c>
      <c r="KO341" s="7">
        <f t="shared" ca="1" si="1756"/>
        <v>1</v>
      </c>
      <c r="KP341" s="7" t="str">
        <f t="shared" ca="1" si="1757"/>
        <v>5</v>
      </c>
      <c r="KQ341" s="7" t="str">
        <f ca="1">IFERROR(IF(KQ340+KP341&gt;KR$4,KQ340,KQ340+KP341),"")</f>
        <v/>
      </c>
      <c r="KR341" s="7">
        <f t="shared" ca="1" si="1850"/>
        <v>0</v>
      </c>
      <c r="KS341" s="7">
        <f t="shared" ca="1" si="1758"/>
        <v>0.27393146679276548</v>
      </c>
      <c r="KT341" s="7">
        <f t="shared" ca="1" si="1759"/>
        <v>0.18760699474569609</v>
      </c>
      <c r="KU341" s="7">
        <f t="shared" ca="1" si="1760"/>
        <v>1</v>
      </c>
      <c r="KV341" s="7" t="str">
        <f t="shared" ca="1" si="1761"/>
        <v>5</v>
      </c>
      <c r="KW341" s="7" t="str">
        <f ca="1">IFERROR(IF(KW340+KV341&gt;KX$4,KW340,KW340+KV341),"")</f>
        <v/>
      </c>
      <c r="KX341" s="7">
        <f t="shared" ca="1" si="1851"/>
        <v>0</v>
      </c>
      <c r="KY341" s="7">
        <f t="shared" ca="1" si="1762"/>
        <v>0.53150186679837486</v>
      </c>
      <c r="KZ341" s="7">
        <f t="shared" ca="1" si="1763"/>
        <v>-6.9963405259913292E-2</v>
      </c>
      <c r="LA341" s="7">
        <f t="shared" ca="1" si="1764"/>
        <v>0</v>
      </c>
      <c r="LB341" s="7">
        <f t="shared" ca="1" si="1765"/>
        <v>0</v>
      </c>
      <c r="LC341" s="7" t="str">
        <f ca="1">IFERROR(IF(LC340+LB341&gt;LD$4,LC340,LC340+LB341),"")</f>
        <v/>
      </c>
      <c r="LD341" s="7">
        <f t="shared" ca="1" si="1852"/>
        <v>0</v>
      </c>
      <c r="LE341" s="7">
        <f t="shared" ca="1" si="1766"/>
        <v>0.11842859385471383</v>
      </c>
      <c r="LF341" s="7">
        <f t="shared" ca="1" si="1767"/>
        <v>0.34310986768374774</v>
      </c>
      <c r="LG341" s="7">
        <f t="shared" ca="1" si="1768"/>
        <v>1</v>
      </c>
      <c r="LH341" s="7" t="str">
        <f t="shared" ca="1" si="1769"/>
        <v>5</v>
      </c>
      <c r="LI341" s="7" t="str">
        <f ca="1">IFERROR(IF(LI340+LH341&gt;LJ$4,LI340,LI340+LH341),"")</f>
        <v/>
      </c>
      <c r="LJ341" s="7">
        <f t="shared" ca="1" si="1853"/>
        <v>0</v>
      </c>
      <c r="LK341" s="7">
        <f t="shared" ca="1" si="1770"/>
        <v>0.3623804687507397</v>
      </c>
      <c r="LL341" s="7">
        <f t="shared" ca="1" si="1771"/>
        <v>9.915799278772186E-2</v>
      </c>
      <c r="LM341" s="7">
        <f t="shared" ca="1" si="1772"/>
        <v>1</v>
      </c>
      <c r="LN341" s="7" t="str">
        <f t="shared" ca="1" si="1773"/>
        <v>5</v>
      </c>
      <c r="LO341" s="7" t="str">
        <f ca="1">IFERROR(IF(LO340+LN341&gt;LP$4,LO340,LO340+LN341),"")</f>
        <v/>
      </c>
      <c r="LP341" s="7">
        <f t="shared" ca="1" si="1854"/>
        <v>0</v>
      </c>
      <c r="LQ341" s="7">
        <f t="shared" ca="1" si="1774"/>
        <v>0.26785863091759277</v>
      </c>
      <c r="LR341" s="7">
        <f t="shared" ca="1" si="1775"/>
        <v>0.1936798306208688</v>
      </c>
      <c r="LS341" s="7">
        <f t="shared" ca="1" si="1776"/>
        <v>1</v>
      </c>
      <c r="LT341" s="7" t="str">
        <f t="shared" ca="1" si="1777"/>
        <v>5</v>
      </c>
      <c r="LU341" s="7" t="str">
        <f ca="1">IFERROR(IF(LU340+LT341&gt;LV$4,LU340,LU340+LT341),"")</f>
        <v/>
      </c>
      <c r="LV341" s="7">
        <f t="shared" ca="1" si="1855"/>
        <v>0</v>
      </c>
      <c r="LW341" s="7">
        <f t="shared" ca="1" si="1778"/>
        <v>0.65007698636486355</v>
      </c>
      <c r="LX341" s="7">
        <f t="shared" ca="1" si="1779"/>
        <v>-0.18853852482640199</v>
      </c>
      <c r="LY341" s="7">
        <f t="shared" ca="1" si="1780"/>
        <v>0</v>
      </c>
      <c r="LZ341" s="7">
        <f t="shared" ca="1" si="1781"/>
        <v>0</v>
      </c>
      <c r="MA341" s="7" t="str">
        <f ca="1">IFERROR(IF(MA340+LZ341&gt;MB$4,MA340,MA340+LZ341),"")</f>
        <v/>
      </c>
      <c r="MB341" s="7">
        <f t="shared" ca="1" si="1856"/>
        <v>0</v>
      </c>
      <c r="MC341" s="7">
        <f t="shared" ca="1" si="1782"/>
        <v>2.8212080212545176E-3</v>
      </c>
      <c r="MD341" s="7">
        <f t="shared" ca="1" si="1783"/>
        <v>0.45871725351720705</v>
      </c>
      <c r="ME341" s="7">
        <f t="shared" ca="1" si="1784"/>
        <v>1</v>
      </c>
      <c r="MF341" s="7" t="str">
        <f t="shared" ca="1" si="1785"/>
        <v>5</v>
      </c>
      <c r="MG341" s="7" t="str">
        <f ca="1">IFERROR(IF(MG340+MF341&gt;MH$4,MG340,MG340+MF341),"")</f>
        <v/>
      </c>
      <c r="MH341" s="7">
        <f t="shared" ca="1" si="1857"/>
        <v>0</v>
      </c>
      <c r="MI341" s="7">
        <f t="shared" ca="1" si="1786"/>
        <v>0.61163476757366331</v>
      </c>
      <c r="MJ341" s="7">
        <f t="shared" ca="1" si="1787"/>
        <v>-0.15009630603520174</v>
      </c>
      <c r="MK341" s="7">
        <f t="shared" ca="1" si="1788"/>
        <v>0</v>
      </c>
      <c r="ML341" s="7">
        <f t="shared" ca="1" si="1789"/>
        <v>0</v>
      </c>
      <c r="MM341" s="7" t="str">
        <f ca="1">IFERROR(IF(MM340+ML341&gt;MN$4,MM340,MM340+ML341),"")</f>
        <v/>
      </c>
      <c r="MN341" s="7">
        <f t="shared" ca="1" si="1858"/>
        <v>0</v>
      </c>
      <c r="MO341" s="7">
        <f t="shared" ca="1" si="1790"/>
        <v>0.44894400117964273</v>
      </c>
      <c r="MP341" s="7">
        <f t="shared" ca="1" si="1791"/>
        <v>1.2594460358818838E-2</v>
      </c>
      <c r="MQ341" s="7">
        <f t="shared" ca="1" si="1792"/>
        <v>1</v>
      </c>
      <c r="MR341" s="7" t="str">
        <f t="shared" ca="1" si="1793"/>
        <v>5</v>
      </c>
      <c r="MS341" s="7" t="str">
        <f ca="1">IFERROR(IF(MS340+MR341&gt;MT$4,MS340,MS340+MR341),"")</f>
        <v/>
      </c>
      <c r="MT341" s="7">
        <f t="shared" ca="1" si="1859"/>
        <v>0</v>
      </c>
      <c r="MU341" s="7">
        <f t="shared" ca="1" si="1794"/>
        <v>0.20142475982239505</v>
      </c>
      <c r="MV341" s="7">
        <f t="shared" ca="1" si="1795"/>
        <v>0.26011370171606651</v>
      </c>
      <c r="MW341" s="7">
        <f t="shared" ca="1" si="1796"/>
        <v>1</v>
      </c>
      <c r="MX341" s="7" t="str">
        <f t="shared" ca="1" si="1797"/>
        <v>5</v>
      </c>
      <c r="MY341" s="7" t="str">
        <f ca="1">IFERROR(IF(MY340+MX341&gt;MZ$4,MY340,MY340+MX341),"")</f>
        <v/>
      </c>
      <c r="MZ341" s="7">
        <f t="shared" ca="1" si="1860"/>
        <v>0</v>
      </c>
      <c r="NA341" s="7">
        <f t="shared" ca="1" si="1798"/>
        <v>0.59553847504304813</v>
      </c>
      <c r="NB341" s="7">
        <f t="shared" ca="1" si="1799"/>
        <v>-0.13400001350458657</v>
      </c>
      <c r="NC341" s="7">
        <f t="shared" ca="1" si="1800"/>
        <v>0</v>
      </c>
      <c r="ND341" s="7">
        <f t="shared" ca="1" si="1801"/>
        <v>0</v>
      </c>
      <c r="NE341" s="7" t="str">
        <f ca="1">IFERROR(IF(NE340+ND341&gt;NF$4,NE340,NE340+ND341),"")</f>
        <v/>
      </c>
      <c r="NF341" s="7">
        <f t="shared" ca="1" si="1861"/>
        <v>0</v>
      </c>
      <c r="NG341" s="7">
        <f t="shared" ca="1" si="1802"/>
        <v>0.55276071198989918</v>
      </c>
      <c r="NH341" s="7">
        <f t="shared" ca="1" si="1803"/>
        <v>-9.1222250451437614E-2</v>
      </c>
      <c r="NI341" s="7">
        <f t="shared" ca="1" si="1804"/>
        <v>0</v>
      </c>
      <c r="NJ341" s="7">
        <f t="shared" ca="1" si="1805"/>
        <v>0</v>
      </c>
      <c r="NK341" s="7" t="str">
        <f ca="1">IFERROR(IF(NK340+NJ341&gt;NL$4,NK340,NK340+NJ341),"")</f>
        <v/>
      </c>
      <c r="NL341" s="7">
        <f t="shared" ca="1" si="1862"/>
        <v>0</v>
      </c>
      <c r="NM341" s="7">
        <f t="shared" ca="1" si="1806"/>
        <v>0.93465029506273578</v>
      </c>
      <c r="NN341" s="7">
        <f t="shared" ca="1" si="1807"/>
        <v>-0.47311183352427422</v>
      </c>
      <c r="NO341" s="7">
        <f t="shared" ca="1" si="1808"/>
        <v>0</v>
      </c>
      <c r="NP341" s="7">
        <f t="shared" ca="1" si="1809"/>
        <v>0</v>
      </c>
      <c r="NQ341" s="7" t="str">
        <f ca="1">IFERROR(IF(NQ340+NP341&gt;NR$4,NQ340,NQ340+NP341),"")</f>
        <v/>
      </c>
      <c r="NR341" s="7">
        <f t="shared" ca="1" si="1863"/>
        <v>0</v>
      </c>
      <c r="NT341">
        <v>343</v>
      </c>
      <c r="NU341" s="7" t="s">
        <v>19</v>
      </c>
      <c r="NV341" s="7" t="str">
        <f t="shared" ca="1" si="1598"/>
        <v/>
      </c>
      <c r="NW341" s="7" t="str">
        <f t="shared" ca="1" si="1810"/>
        <v/>
      </c>
      <c r="NX341" t="str">
        <f ca="1">IFERROR(VLOOKUP(NT341,$K$3:$AK$568,8,FALSE),"")</f>
        <v/>
      </c>
      <c r="NY341" t="str">
        <f ca="1">IFERROR(VLOOKUP(NT341,$K$3:$AK$568,9,FALSE),"")</f>
        <v/>
      </c>
      <c r="NZ341" s="7" t="str">
        <f ca="1">IFERROR(VLOOKUP(NT341,$K$3:$AK$568,27,FALSE),"")</f>
        <v/>
      </c>
      <c r="OB341">
        <v>343</v>
      </c>
      <c r="OC341" s="7" t="s">
        <v>19</v>
      </c>
      <c r="OD341" t="e">
        <f t="shared" ca="1" si="1864"/>
        <v>#N/A</v>
      </c>
      <c r="OE341" s="7" t="str">
        <f t="shared" ca="1" si="1865"/>
        <v/>
      </c>
      <c r="OF341" s="7" t="str">
        <f t="shared" ca="1" si="1866"/>
        <v/>
      </c>
      <c r="OG341" t="str">
        <f t="shared" ca="1" si="1867"/>
        <v/>
      </c>
      <c r="OI341">
        <v>343</v>
      </c>
      <c r="OJ341" s="7" t="s">
        <v>19</v>
      </c>
      <c r="OK341" s="7" t="str">
        <f t="shared" ca="1" si="1868"/>
        <v/>
      </c>
      <c r="OL341" s="7" t="str">
        <f t="shared" ca="1" si="1869"/>
        <v/>
      </c>
      <c r="OM341" t="str">
        <f ca="1">IFERROR(VLOOKUP(OI341,$L$3:$AK$568,7,FALSE),"")</f>
        <v/>
      </c>
      <c r="ON341" t="str">
        <f ca="1">IFERROR(VLOOKUP(OI341,$L$3:$AK$568,8,FALSE),"")</f>
        <v/>
      </c>
      <c r="OO341" s="7" t="str">
        <f ca="1">IFERROR(VLOOKUP(OI341,$L$3:$AK$568,26,FALSE),"")</f>
        <v/>
      </c>
      <c r="OQ341">
        <v>343</v>
      </c>
      <c r="OR341" s="7" t="s">
        <v>19</v>
      </c>
      <c r="OS341" t="e">
        <f t="shared" ca="1" si="1870"/>
        <v>#N/A</v>
      </c>
      <c r="OT341" s="7" t="str">
        <f t="shared" ca="1" si="1871"/>
        <v/>
      </c>
      <c r="OU341" s="7" t="str">
        <f t="shared" ca="1" si="1872"/>
        <v/>
      </c>
      <c r="OV341" t="str">
        <f t="shared" ca="1" si="1873"/>
        <v/>
      </c>
      <c r="OX341">
        <v>343</v>
      </c>
      <c r="OY341" s="7" t="s">
        <v>19</v>
      </c>
      <c r="OZ341" s="7" t="str">
        <f t="shared" ca="1" si="1874"/>
        <v/>
      </c>
      <c r="PA341" s="7" t="str">
        <f t="shared" ca="1" si="1875"/>
        <v/>
      </c>
      <c r="PB341" t="str">
        <f ca="1">IFERROR(VLOOKUP(OX341,$M$3:$AK$568,6,FALSE),"")</f>
        <v/>
      </c>
      <c r="PC341" t="str">
        <f ca="1">IFERROR(VLOOKUP(OX341,$M$3:$AK$568,7,FALSE),"")</f>
        <v/>
      </c>
      <c r="PD341" s="7" t="str">
        <f ca="1">IFERROR(VLOOKUP(OX341,$M$3:$AK$568,25,FALSE),"")</f>
        <v/>
      </c>
      <c r="PF341">
        <v>343</v>
      </c>
      <c r="PG341" s="7" t="s">
        <v>19</v>
      </c>
      <c r="PH341" t="e">
        <f t="shared" ca="1" si="1876"/>
        <v>#N/A</v>
      </c>
      <c r="PI341" s="7" t="str">
        <f t="shared" ca="1" si="1877"/>
        <v/>
      </c>
      <c r="PJ341" s="7" t="str">
        <f t="shared" ca="1" si="1878"/>
        <v/>
      </c>
      <c r="PK341" t="str">
        <f t="shared" ca="1" si="1879"/>
        <v/>
      </c>
      <c r="PM341">
        <v>343</v>
      </c>
      <c r="PN341" s="7" t="s">
        <v>19</v>
      </c>
      <c r="PO341" s="202" t="str">
        <f t="shared" ca="1" si="1880"/>
        <v/>
      </c>
      <c r="PP341" s="7" t="str">
        <f t="shared" ca="1" si="1881"/>
        <v/>
      </c>
      <c r="PQ341" t="str">
        <f ca="1">IFERROR(VLOOKUP(PM341,$G$325:$R$409,12,FALSE),"")</f>
        <v/>
      </c>
      <c r="PR341" t="e">
        <f ca="1">VLOOKUP(PM341,$G$324:$Q$409,11,FALSE)</f>
        <v>#N/A</v>
      </c>
      <c r="PS341" s="7" t="str">
        <f ca="1">VLOOKUP(PQ341,$R$325:$Y$409,8,FALSE)</f>
        <v>- -</v>
      </c>
      <c r="PT341" s="7">
        <f ca="1">ReSt</f>
        <v>-4</v>
      </c>
      <c r="PU341" s="7" t="e">
        <f t="shared" ca="1" si="1882"/>
        <v>#N/A</v>
      </c>
      <c r="PV341" s="7" t="e">
        <f t="shared" ca="1" si="1883"/>
        <v>#N/A</v>
      </c>
      <c r="PW341" s="7" t="str">
        <f ca="1">VLOOKUP(PQ341,$R$325:$AK$409,8,FALSE)</f>
        <v>- -</v>
      </c>
      <c r="PX341" s="7"/>
      <c r="PY341">
        <v>343</v>
      </c>
      <c r="PZ341" s="7" t="s">
        <v>19</v>
      </c>
      <c r="QA341" t="str">
        <f t="shared" ca="1" si="1884"/>
        <v/>
      </c>
      <c r="QB341" s="7" t="str">
        <f t="shared" ca="1" si="1885"/>
        <v/>
      </c>
      <c r="QC341" s="7" t="str">
        <f t="shared" ca="1" si="1886"/>
        <v/>
      </c>
      <c r="QD341" t="str">
        <f t="shared" ca="1" si="1887"/>
        <v/>
      </c>
      <c r="QF341">
        <v>343</v>
      </c>
      <c r="QG341" s="7" t="s">
        <v>19</v>
      </c>
      <c r="QH341" s="7" t="str">
        <f t="shared" ca="1" si="1888"/>
        <v/>
      </c>
      <c r="QI341" s="7" t="e">
        <f t="shared" ca="1" si="1889"/>
        <v>#VALUE!</v>
      </c>
      <c r="QJ341" t="e">
        <f t="shared" ca="1" si="1890"/>
        <v>#N/A</v>
      </c>
      <c r="QK341" s="7" t="e">
        <f t="shared" ca="1" si="1891"/>
        <v>#N/A</v>
      </c>
      <c r="QM341">
        <v>343</v>
      </c>
      <c r="QN341" s="7" t="s">
        <v>19</v>
      </c>
      <c r="QO341" t="str">
        <f t="shared" ca="1" si="1892"/>
        <v/>
      </c>
      <c r="QP341" s="7" t="str">
        <f t="shared" ca="1" si="1893"/>
        <v/>
      </c>
      <c r="QQ341" t="str">
        <f t="shared" ca="1" si="1894"/>
        <v/>
      </c>
    </row>
    <row r="342" spans="1:459" x14ac:dyDescent="0.25">
      <c r="A342" s="240" t="str">
        <f>IF('Character Sheet'!$B$4="Creature","N","Y")</f>
        <v>Y</v>
      </c>
      <c r="C342" s="75"/>
      <c r="D342" s="76"/>
      <c r="F342" s="75">
        <v>4</v>
      </c>
      <c r="G342" s="76">
        <f t="shared" ca="1" si="1897"/>
        <v>0</v>
      </c>
      <c r="I342" s="75" t="s">
        <v>1812</v>
      </c>
      <c r="J342" s="85"/>
      <c r="K342" s="85">
        <f t="shared" ca="1" si="1589"/>
        <v>7</v>
      </c>
      <c r="L342" s="85">
        <f t="shared" ca="1" si="1587"/>
        <v>7</v>
      </c>
      <c r="M342" s="70">
        <f t="shared" ca="1" si="1593"/>
        <v>18</v>
      </c>
      <c r="O342" s="222">
        <f ca="1">BP342</f>
        <v>365</v>
      </c>
      <c r="Q342" s="7" t="s">
        <v>1756</v>
      </c>
      <c r="R342" s="9" t="str">
        <f ca="1">IFERROR(VLOOKUP(F342,INDIRECT(Calculations!$D$100),2,FALSE),"")</f>
        <v>Cloaking</v>
      </c>
      <c r="S342" s="9" t="str">
        <f t="shared" ca="1" si="1895"/>
        <v>Cloaking</v>
      </c>
      <c r="T342" s="61" t="str">
        <f ca="1">SUBSTITUTE(IFERROR(IFERROR(VLOOKUP(R342,'[1]Skill Statistics'!$A$3:$C$513,2,FALSE),VLOOKUP(Q342,'[1]Skill Statistics'!$A$3:$C$513,2,FALSE)),T341),"R*","ReSt")</f>
        <v>ReSt/ReSt</v>
      </c>
      <c r="U342" s="61" t="str">
        <f ca="1">IFERROR(IFERROR(VLOOKUP(R342,'[1]Skill Statistics'!$A$3:$C$513,3,FALSE),VLOOKUP(Q342,'[1]Skill Statistics'!$A$3:$C$513,3,FALSE)),U341)</f>
        <v>Me</v>
      </c>
      <c r="V342" s="61" t="str">
        <f ca="1">IF(R342="","- -",IF(ISNUMBER(SEARCH("Category",R342)),"- -",IFERROR(IFERROR(VLOOKUP(Q342,[1]Professions!$A$4:$AM$288,MATCH(Profession,[1]Professions!$A$1:$AM$1,0),FALSE),VLOOKUP(Q342,Calculations!$B$91:$I$95,8,FALSE)),"- -")))</f>
        <v>3 / 5</v>
      </c>
      <c r="W342" s="60">
        <f ca="1">BL342</f>
        <v>0</v>
      </c>
      <c r="X342" s="7">
        <f ca="1">IFERROR(VLOOKUP(R342,$BS$6:$NR$519,MATCH(ActualLevel,$BS$3:$NR$3,0),FALSE),"- -")</f>
        <v>0</v>
      </c>
      <c r="Y342" s="7">
        <f t="shared" ca="1" si="1588"/>
        <v>0</v>
      </c>
      <c r="Z342" s="7">
        <f ca="1">IFERROR(VLOOKUP(Y342,Charts!$BQ$2:$BR$52,2,FALSE),"- -")</f>
        <v>-25</v>
      </c>
      <c r="AA342" s="7">
        <f t="shared" ca="1" si="1599"/>
        <v>-1</v>
      </c>
      <c r="AB342" s="7">
        <f t="shared" ca="1" si="1920"/>
        <v>0</v>
      </c>
      <c r="AC342" s="7"/>
      <c r="AD342" s="7"/>
      <c r="AE342" s="7"/>
      <c r="AF342" s="7"/>
      <c r="AG342" s="7"/>
      <c r="AH342" s="43"/>
      <c r="AI342" s="7"/>
      <c r="AJ342" s="7"/>
      <c r="AK342" s="7">
        <f t="shared" ca="1" si="1600"/>
        <v>-26</v>
      </c>
      <c r="AL342" s="7"/>
      <c r="AM342" s="69">
        <f>IFERROR(VLOOKUP(Q342,'[1]Skill Statistics'!$A$3:$AN$513,MATCH(Profession,'[1]Skill Statistics'!$A$2:$AN$2,0),FALSE),0)</f>
        <v>0</v>
      </c>
      <c r="AN342" s="85">
        <f>IFERROR(VLOOKUP(Q342,'[1]Skill Statistics'!$A$3:$BK$513,MATCH(Archetype,'[1]Skill Statistics'!$A$2:$BK$2,0),FALSE),0)</f>
        <v>0</v>
      </c>
      <c r="AO342" s="85">
        <f>IFERROR(VLOOKUP(Q342,'[1]Skill Statistics'!$A$3:$BB$513,MATCH(Race,'[1]Skill Statistics'!$A$2:$BB$2,0),FALSE),0)</f>
        <v>0</v>
      </c>
      <c r="AP342" s="85">
        <f t="shared" ca="1" si="1811"/>
        <v>-0.1</v>
      </c>
      <c r="AQ342" s="70"/>
      <c r="AS342" s="69">
        <f>IFERROR(VLOOKUP(Q342,'[1]Professional Skills'!$A$4:$AM$288,MATCH(Profession,'[1]Professional Skills'!$A$3:$AM$3,0),FALSE),"- -")</f>
        <v>0</v>
      </c>
      <c r="AT342" t="s">
        <v>1812</v>
      </c>
      <c r="AU342" s="7" t="str">
        <f t="shared" si="1922"/>
        <v/>
      </c>
      <c r="AV342" s="7">
        <f t="shared" ca="1" si="1921"/>
        <v>0</v>
      </c>
      <c r="AW342" t="str">
        <f t="shared" si="1898"/>
        <v/>
      </c>
      <c r="AX342" t="str">
        <f>IFERROR(_xlfn.RANK.EQ(AW342,$AW$5:$AW$568),"")</f>
        <v/>
      </c>
      <c r="AY342">
        <f t="shared" si="1595"/>
        <v>0</v>
      </c>
      <c r="AZ342" s="70" t="str">
        <f t="shared" si="1601"/>
        <v/>
      </c>
      <c r="BB342" s="69" t="str">
        <f>IFERROR(IF(Q342="Language",VLOOKUP(R342,[1]Cultures!$B$4:$N$218,MATCH(Culture,[1]Cultures!$B$3:$N$3,0),FALSE),VLOOKUP(Q342,[1]Cultures!$B$4:$O$212,MATCH(Culture,[1]Cultures!$B$3:$O$3,0),FALSE)),"- -")</f>
        <v>- -</v>
      </c>
      <c r="BC342" t="s">
        <v>1812</v>
      </c>
      <c r="BD342">
        <f t="shared" ca="1" si="1899"/>
        <v>0.40969050173093402</v>
      </c>
      <c r="BE342">
        <f t="shared" ca="1" si="1900"/>
        <v>0.30969050173093404</v>
      </c>
      <c r="BH342">
        <f t="shared" ca="1" si="1923"/>
        <v>17</v>
      </c>
      <c r="BI342" s="7">
        <f ca="1">IFERROR(IF(BH342=1,IF(BB342=1,1,IF(BB342=2,2,IF(BH342=2,IF(BB342=3,1,IF(BB342&gt;=4,2,IF(BH342=3,IF(BB342=5,1,IF(BB342&gt;=6,2,IF(BH342=4,IF(BB342=7,1,IF(BB342&gt;=8,2,IF(BH342=5,IF(BB342=9,1,IF(BB342&gt;=10,2,0)),0))),0))),0))),0))),0)+(IF(BC342="*",0,BB342)),"- -")</f>
        <v>0</v>
      </c>
      <c r="BK342" s="7"/>
      <c r="BL342" s="70">
        <f ca="1">IF(V342="- -","- -",SUM(BI342:BK342))</f>
        <v>0</v>
      </c>
      <c r="BN342" s="69">
        <f ca="1">IFERROR(VLOOKUP(V342,Charts!$BT$2:$BV$14,3,FALSE),"- -")</f>
        <v>0.61538461538461542</v>
      </c>
      <c r="BO342" s="85">
        <f t="shared" ca="1" si="1812"/>
        <v>1.0881806802181377</v>
      </c>
      <c r="BP342" s="70">
        <f t="shared" ca="1" si="1901"/>
        <v>365</v>
      </c>
      <c r="BR342" s="7">
        <v>341</v>
      </c>
      <c r="BS342" s="9" t="str">
        <f ca="1">VLOOKUP(BR342,$O$3:$R$568,4,FALSE)</f>
        <v>Spell Trickery 3</v>
      </c>
      <c r="BT342" s="7" t="str">
        <f ca="1">VLOOKUP(BS342,$R$3:$V$568,5,FALSE)</f>
        <v>5 / 7</v>
      </c>
      <c r="BU342" s="7">
        <f ca="1">VLOOKUP(BT342,Charts!$BT$2:$BV$14,3,FALSE)</f>
        <v>0.46153846153846156</v>
      </c>
      <c r="BV342" s="7" t="str">
        <f t="shared" ca="1" si="1604"/>
        <v>5</v>
      </c>
      <c r="BW342" s="7" t="str">
        <f t="shared" ca="1" si="1605"/>
        <v>7</v>
      </c>
      <c r="BY342" s="7">
        <f t="shared" ca="1" si="1606"/>
        <v>0.63279180112378763</v>
      </c>
      <c r="BZ342" s="7">
        <f t="shared" ca="1" si="1607"/>
        <v>-0.17125333958532607</v>
      </c>
      <c r="CA342" s="7">
        <f t="shared" ca="1" si="1608"/>
        <v>0</v>
      </c>
      <c r="CB342" s="7">
        <f t="shared" ca="1" si="1609"/>
        <v>0</v>
      </c>
      <c r="CC342" s="7" t="str">
        <f ca="1">IFERROR(IF(CC341+CB342&gt;CD$4,CC341,CC341+CB342),"")</f>
        <v/>
      </c>
      <c r="CD342" s="7">
        <f t="shared" ca="1" si="1813"/>
        <v>0</v>
      </c>
      <c r="CE342" s="7">
        <f t="shared" ca="1" si="1610"/>
        <v>0.93035977260225555</v>
      </c>
      <c r="CF342" s="7">
        <f t="shared" ca="1" si="1611"/>
        <v>-0.46882131106379399</v>
      </c>
      <c r="CG342" s="7">
        <f t="shared" ca="1" si="1612"/>
        <v>0</v>
      </c>
      <c r="CH342" s="7">
        <f t="shared" ca="1" si="1613"/>
        <v>0</v>
      </c>
      <c r="CI342" s="7" t="str">
        <f ca="1">IFERROR(IF(CI341+CH342&gt;CJ$4,CI341,CI341+CH342),"")</f>
        <v/>
      </c>
      <c r="CJ342" s="7">
        <f t="shared" ca="1" si="1814"/>
        <v>0</v>
      </c>
      <c r="CK342" s="7">
        <f t="shared" ca="1" si="1614"/>
        <v>0.91973239364485004</v>
      </c>
      <c r="CL342" s="7">
        <f t="shared" ca="1" si="1615"/>
        <v>-0.45819393210638848</v>
      </c>
      <c r="CM342" s="7">
        <f t="shared" ca="1" si="1616"/>
        <v>0</v>
      </c>
      <c r="CN342" s="7">
        <f t="shared" ca="1" si="1617"/>
        <v>0</v>
      </c>
      <c r="CO342" s="7" t="str">
        <f ca="1">IFERROR(IF(CO341+CN342&gt;CP$4,CO341,CO341+CN342),"")</f>
        <v/>
      </c>
      <c r="CP342" s="7">
        <f t="shared" ca="1" si="1815"/>
        <v>0</v>
      </c>
      <c r="CQ342" s="7">
        <f t="shared" ca="1" si="1618"/>
        <v>0.92502087402858424</v>
      </c>
      <c r="CR342" s="7">
        <f t="shared" ca="1" si="1619"/>
        <v>-0.46348241249012267</v>
      </c>
      <c r="CS342" s="7">
        <f t="shared" ca="1" si="1620"/>
        <v>0</v>
      </c>
      <c r="CT342" s="7">
        <f t="shared" ca="1" si="1621"/>
        <v>0</v>
      </c>
      <c r="CU342" s="7" t="str">
        <f ca="1">IFERROR(IF(CU341+CT342&gt;CV$4,CU341,CU341+CT342),"")</f>
        <v/>
      </c>
      <c r="CV342" s="7">
        <f t="shared" ca="1" si="1816"/>
        <v>0</v>
      </c>
      <c r="CW342" s="7">
        <f t="shared" ca="1" si="1622"/>
        <v>0.7819604810117502</v>
      </c>
      <c r="CX342" s="7">
        <f t="shared" ca="1" si="1623"/>
        <v>-0.32042201947328863</v>
      </c>
      <c r="CY342" s="7">
        <f t="shared" ca="1" si="1624"/>
        <v>0</v>
      </c>
      <c r="CZ342" s="7">
        <f t="shared" ca="1" si="1625"/>
        <v>0</v>
      </c>
      <c r="DA342" s="7" t="str">
        <f ca="1">IFERROR(IF(DA341+CZ342&gt;DB$4,DA341,DA341+CZ342),"")</f>
        <v/>
      </c>
      <c r="DB342" s="7">
        <f t="shared" ca="1" si="1817"/>
        <v>0</v>
      </c>
      <c r="DC342" s="7">
        <f t="shared" ca="1" si="1626"/>
        <v>1.7939329130105208E-2</v>
      </c>
      <c r="DD342" s="7">
        <f t="shared" ca="1" si="1627"/>
        <v>0.44359913240835636</v>
      </c>
      <c r="DE342" s="7">
        <f t="shared" ca="1" si="1628"/>
        <v>1</v>
      </c>
      <c r="DF342" s="7" t="str">
        <f t="shared" ca="1" si="1629"/>
        <v>5</v>
      </c>
      <c r="DG342" s="7" t="str">
        <f ca="1">IFERROR(IF(DG341+DF342&gt;DH$4,DG341,DG341+DF342),"")</f>
        <v/>
      </c>
      <c r="DH342" s="7">
        <f t="shared" ca="1" si="1818"/>
        <v>0</v>
      </c>
      <c r="DI342" s="7">
        <f t="shared" ca="1" si="1630"/>
        <v>6.2820761665334235E-2</v>
      </c>
      <c r="DJ342" s="7">
        <f t="shared" ca="1" si="1631"/>
        <v>0.39871769987312733</v>
      </c>
      <c r="DK342" s="7">
        <f t="shared" ca="1" si="1632"/>
        <v>1</v>
      </c>
      <c r="DL342" s="7" t="str">
        <f t="shared" ca="1" si="1633"/>
        <v>5</v>
      </c>
      <c r="DM342" s="7" t="str">
        <f ca="1">IFERROR(IF(DM341+DL342&gt;DN$4,DM341,DM341+DL342),"")</f>
        <v/>
      </c>
      <c r="DN342" s="7">
        <f t="shared" ca="1" si="1819"/>
        <v>0</v>
      </c>
      <c r="DO342" s="7">
        <f t="shared" ca="1" si="1634"/>
        <v>0.92848570587057377</v>
      </c>
      <c r="DP342" s="7">
        <f t="shared" ca="1" si="1635"/>
        <v>-0.46694724433211221</v>
      </c>
      <c r="DQ342" s="7">
        <f t="shared" ca="1" si="1636"/>
        <v>0</v>
      </c>
      <c r="DR342" s="7">
        <f t="shared" ca="1" si="1637"/>
        <v>0</v>
      </c>
      <c r="DS342" s="7" t="str">
        <f ca="1">IFERROR(IF(DS341+DR342&gt;DT$4,DS341,DS341+DR342),"")</f>
        <v/>
      </c>
      <c r="DT342" s="7">
        <f t="shared" ca="1" si="1820"/>
        <v>0</v>
      </c>
      <c r="DU342" s="7">
        <f t="shared" ca="1" si="1638"/>
        <v>0.77390995958881725</v>
      </c>
      <c r="DV342" s="7">
        <f t="shared" ca="1" si="1639"/>
        <v>-0.31237149805035569</v>
      </c>
      <c r="DW342" s="7">
        <f t="shared" ca="1" si="1640"/>
        <v>0</v>
      </c>
      <c r="DX342" s="7">
        <f t="shared" ca="1" si="1641"/>
        <v>0</v>
      </c>
      <c r="DY342" s="7" t="str">
        <f ca="1">IFERROR(IF(DY341+DX342&gt;DZ$4,DY341,DY341+DX342),"")</f>
        <v/>
      </c>
      <c r="DZ342" s="7">
        <f t="shared" ca="1" si="1821"/>
        <v>0</v>
      </c>
      <c r="EA342" s="7">
        <f t="shared" ca="1" si="1642"/>
        <v>0.94076478430220134</v>
      </c>
      <c r="EB342" s="7">
        <f t="shared" ca="1" si="1643"/>
        <v>-0.47922632276373978</v>
      </c>
      <c r="EC342" s="7">
        <f t="shared" ca="1" si="1644"/>
        <v>0</v>
      </c>
      <c r="ED342" s="7">
        <f t="shared" ca="1" si="1645"/>
        <v>0</v>
      </c>
      <c r="EE342" s="7" t="str">
        <f ca="1">IFERROR(IF(EE341+ED342&gt;EF$4,EE341,EE341+ED342),"")</f>
        <v/>
      </c>
      <c r="EF342" s="7">
        <f t="shared" ca="1" si="1822"/>
        <v>0</v>
      </c>
      <c r="EG342" s="7">
        <f t="shared" ca="1" si="1646"/>
        <v>0.4995073045405537</v>
      </c>
      <c r="EH342" s="7">
        <f t="shared" ca="1" si="1647"/>
        <v>-3.7968843002092134E-2</v>
      </c>
      <c r="EI342" s="7">
        <f t="shared" ca="1" si="1648"/>
        <v>0</v>
      </c>
      <c r="EJ342" s="7">
        <f t="shared" ca="1" si="1649"/>
        <v>0</v>
      </c>
      <c r="EK342" s="7" t="str">
        <f ca="1">IFERROR(IF(EK341+EJ342&gt;EL$4,EK341,EK341+EJ342),"")</f>
        <v/>
      </c>
      <c r="EL342" s="7">
        <f t="shared" ca="1" si="1823"/>
        <v>0</v>
      </c>
      <c r="EM342" s="7">
        <f t="shared" ca="1" si="1650"/>
        <v>0.90612298689791404</v>
      </c>
      <c r="EN342" s="7">
        <f t="shared" ca="1" si="1651"/>
        <v>-0.44458452535945248</v>
      </c>
      <c r="EO342" s="7">
        <f t="shared" ca="1" si="1652"/>
        <v>0</v>
      </c>
      <c r="EP342" s="7">
        <f t="shared" ca="1" si="1653"/>
        <v>0</v>
      </c>
      <c r="EQ342" s="7" t="str">
        <f ca="1">IFERROR(IF(EQ341+EP342&gt;ER$4,EQ341,EQ341+EP342),"")</f>
        <v/>
      </c>
      <c r="ER342" s="7">
        <f t="shared" ca="1" si="1824"/>
        <v>0</v>
      </c>
      <c r="ES342" s="7">
        <f t="shared" ca="1" si="1654"/>
        <v>0.63699436488403305</v>
      </c>
      <c r="ET342" s="7">
        <f t="shared" ca="1" si="1655"/>
        <v>-0.17545590334557148</v>
      </c>
      <c r="EU342" s="7">
        <f t="shared" ca="1" si="1656"/>
        <v>0</v>
      </c>
      <c r="EV342" s="7">
        <f t="shared" ca="1" si="1657"/>
        <v>0</v>
      </c>
      <c r="EW342" s="7" t="str">
        <f ca="1">IFERROR(IF(EW341+EV342&gt;EX$4,EW341,EW341+EV342),"")</f>
        <v/>
      </c>
      <c r="EX342" s="7">
        <f t="shared" ca="1" si="1825"/>
        <v>0</v>
      </c>
      <c r="EY342" s="7">
        <f t="shared" ca="1" si="1658"/>
        <v>3.8877773481206135E-2</v>
      </c>
      <c r="EZ342" s="7">
        <f t="shared" ca="1" si="1659"/>
        <v>0.42266068805725543</v>
      </c>
      <c r="FA342" s="7">
        <f t="shared" ca="1" si="1660"/>
        <v>1</v>
      </c>
      <c r="FB342" s="7" t="str">
        <f t="shared" ca="1" si="1661"/>
        <v>5</v>
      </c>
      <c r="FC342" s="7" t="str">
        <f ca="1">IFERROR(IF(FC341+FB342&gt;FD$4,FC341,FC341+FB342),"")</f>
        <v/>
      </c>
      <c r="FD342" s="7">
        <f t="shared" ca="1" si="1826"/>
        <v>0</v>
      </c>
      <c r="FE342" s="7">
        <f t="shared" ca="1" si="1662"/>
        <v>0.19251580111878241</v>
      </c>
      <c r="FF342" s="7">
        <f t="shared" ca="1" si="1663"/>
        <v>0.26902266041967915</v>
      </c>
      <c r="FG342" s="7">
        <f t="shared" ca="1" si="1664"/>
        <v>1</v>
      </c>
      <c r="FH342" s="7" t="str">
        <f t="shared" ca="1" si="1665"/>
        <v>5</v>
      </c>
      <c r="FI342" s="7" t="str">
        <f ca="1">IFERROR(IF(FI341+FH342&gt;FJ$4,FI341,FI341+FH342),"")</f>
        <v/>
      </c>
      <c r="FJ342" s="7">
        <f t="shared" ca="1" si="1827"/>
        <v>0</v>
      </c>
      <c r="FK342" s="7">
        <f t="shared" ca="1" si="1666"/>
        <v>0.51904465163207469</v>
      </c>
      <c r="FL342" s="7">
        <f t="shared" ca="1" si="1667"/>
        <v>-5.750619009361313E-2</v>
      </c>
      <c r="FM342" s="7">
        <f t="shared" ca="1" si="1668"/>
        <v>0</v>
      </c>
      <c r="FN342" s="7">
        <f t="shared" ca="1" si="1669"/>
        <v>0</v>
      </c>
      <c r="FO342" s="7" t="str">
        <f ca="1">IFERROR(IF(FO341+FN342&gt;FP$4,FO341,FO341+FN342),"")</f>
        <v/>
      </c>
      <c r="FP342" s="7">
        <f t="shared" ca="1" si="1828"/>
        <v>0</v>
      </c>
      <c r="FQ342" s="7">
        <f t="shared" ca="1" si="1670"/>
        <v>0.64099775028897155</v>
      </c>
      <c r="FR342" s="7">
        <f t="shared" ca="1" si="1671"/>
        <v>-0.17945928875050998</v>
      </c>
      <c r="FS342" s="7">
        <f t="shared" ca="1" si="1672"/>
        <v>0</v>
      </c>
      <c r="FT342" s="7">
        <f t="shared" ca="1" si="1673"/>
        <v>0</v>
      </c>
      <c r="FU342" s="7" t="str">
        <f ca="1">IFERROR(IF(FU341+FT342&gt;FV$4,FU341,FU341+FT342),"")</f>
        <v/>
      </c>
      <c r="FV342" s="7">
        <f t="shared" ca="1" si="1829"/>
        <v>0</v>
      </c>
      <c r="FW342" s="7">
        <f t="shared" ca="1" si="1674"/>
        <v>0.93820191977278866</v>
      </c>
      <c r="FX342" s="7">
        <f t="shared" ca="1" si="1675"/>
        <v>-0.4766634582343271</v>
      </c>
      <c r="FY342" s="7">
        <f t="shared" ca="1" si="1676"/>
        <v>0</v>
      </c>
      <c r="FZ342" s="7">
        <f t="shared" ca="1" si="1677"/>
        <v>0</v>
      </c>
      <c r="GA342" s="7" t="str">
        <f ca="1">IFERROR(IF(GA341+FZ342&gt;GB$4,GA341,GA341+FZ342),"")</f>
        <v/>
      </c>
      <c r="GB342" s="7">
        <f t="shared" ca="1" si="1830"/>
        <v>0</v>
      </c>
      <c r="GC342" s="7">
        <f t="shared" ca="1" si="1678"/>
        <v>0.28546729461368681</v>
      </c>
      <c r="GD342" s="7">
        <f t="shared" ca="1" si="1679"/>
        <v>0.17607116692477476</v>
      </c>
      <c r="GE342" s="7">
        <f t="shared" ca="1" si="1680"/>
        <v>1</v>
      </c>
      <c r="GF342" s="7" t="str">
        <f t="shared" ca="1" si="1681"/>
        <v>5</v>
      </c>
      <c r="GG342" s="7" t="str">
        <f ca="1">IFERROR(IF(GG341+GF342&gt;GH$4,GG341,GG341+GF342),"")</f>
        <v/>
      </c>
      <c r="GH342" s="7">
        <f t="shared" ca="1" si="1831"/>
        <v>0</v>
      </c>
      <c r="GI342" s="7">
        <f t="shared" ca="1" si="1682"/>
        <v>0.69670286609038046</v>
      </c>
      <c r="GJ342" s="7">
        <f t="shared" ca="1" si="1683"/>
        <v>-0.23516440455191889</v>
      </c>
      <c r="GK342" s="7">
        <f t="shared" ca="1" si="1684"/>
        <v>0</v>
      </c>
      <c r="GL342" s="7">
        <f t="shared" ca="1" si="1685"/>
        <v>0</v>
      </c>
      <c r="GM342" s="7" t="str">
        <f ca="1">IFERROR(IF(GM341+GL342&gt;GN$4,GM341,GM341+GL342),"")</f>
        <v/>
      </c>
      <c r="GN342" s="7">
        <f t="shared" ca="1" si="1832"/>
        <v>0</v>
      </c>
      <c r="GO342" s="7">
        <f t="shared" ca="1" si="1686"/>
        <v>0.14610207244334461</v>
      </c>
      <c r="GP342" s="7">
        <f t="shared" ca="1" si="1687"/>
        <v>0.31543638909511695</v>
      </c>
      <c r="GQ342" s="7">
        <f t="shared" ca="1" si="1688"/>
        <v>1</v>
      </c>
      <c r="GR342" s="7" t="str">
        <f t="shared" ca="1" si="1689"/>
        <v>5</v>
      </c>
      <c r="GS342" s="7" t="str">
        <f ca="1">IFERROR(IF(GS341+GR342&gt;GT$4,GS341,GS341+GR342),"")</f>
        <v/>
      </c>
      <c r="GT342" s="7">
        <f t="shared" ca="1" si="1833"/>
        <v>0</v>
      </c>
      <c r="GU342" s="7">
        <f t="shared" ca="1" si="1690"/>
        <v>0.64850613551855196</v>
      </c>
      <c r="GV342" s="7">
        <f t="shared" ca="1" si="1691"/>
        <v>-0.1869676739800904</v>
      </c>
      <c r="GW342" s="7">
        <f t="shared" ca="1" si="1692"/>
        <v>0</v>
      </c>
      <c r="GX342" s="7">
        <f t="shared" ca="1" si="1693"/>
        <v>0</v>
      </c>
      <c r="GY342" s="7" t="str">
        <f ca="1">IFERROR(IF(GY341+GX342&gt;GZ$4,GY341,GY341+GX342),"")</f>
        <v/>
      </c>
      <c r="GZ342" s="7">
        <f t="shared" ca="1" si="1834"/>
        <v>0</v>
      </c>
      <c r="HA342" s="7">
        <f t="shared" ca="1" si="1694"/>
        <v>0.8079517857683618</v>
      </c>
      <c r="HB342" s="7">
        <f t="shared" ca="1" si="1695"/>
        <v>-0.34641332422990023</v>
      </c>
      <c r="HC342" s="7">
        <f t="shared" ca="1" si="1696"/>
        <v>0</v>
      </c>
      <c r="HD342" s="7">
        <f t="shared" ca="1" si="1697"/>
        <v>0</v>
      </c>
      <c r="HE342" s="7" t="str">
        <f ca="1">IFERROR(IF(HE341+HD342&gt;HF$4,HE341,HE341+HD342),"")</f>
        <v/>
      </c>
      <c r="HF342" s="7">
        <f t="shared" ca="1" si="1835"/>
        <v>0</v>
      </c>
      <c r="HG342" s="7">
        <f t="shared" ca="1" si="1698"/>
        <v>0.61916899953110471</v>
      </c>
      <c r="HH342" s="7">
        <f t="shared" ca="1" si="1699"/>
        <v>-0.15763053799264315</v>
      </c>
      <c r="HI342" s="7">
        <f t="shared" ca="1" si="1700"/>
        <v>0</v>
      </c>
      <c r="HJ342" s="7">
        <f t="shared" ca="1" si="1701"/>
        <v>0</v>
      </c>
      <c r="HK342" s="7" t="str">
        <f ca="1">IFERROR(IF(HK341+HJ342&gt;HL$4,HK341,HK341+HJ342),"")</f>
        <v/>
      </c>
      <c r="HL342" s="7">
        <f t="shared" ca="1" si="1836"/>
        <v>0</v>
      </c>
      <c r="HM342" s="7">
        <f t="shared" ca="1" si="1702"/>
        <v>0.38413944303078373</v>
      </c>
      <c r="HN342" s="7">
        <f t="shared" ca="1" si="1703"/>
        <v>7.739901850767783E-2</v>
      </c>
      <c r="HO342" s="7">
        <f t="shared" ca="1" si="1704"/>
        <v>1</v>
      </c>
      <c r="HP342" s="7" t="str">
        <f t="shared" ca="1" si="1705"/>
        <v>5</v>
      </c>
      <c r="HQ342" s="7" t="str">
        <f ca="1">IFERROR(IF(HQ341+HP342&gt;HR$4,HQ341,HQ341+HP342),"")</f>
        <v/>
      </c>
      <c r="HR342" s="7">
        <f t="shared" ca="1" si="1837"/>
        <v>0</v>
      </c>
      <c r="HS342" s="7">
        <f t="shared" ca="1" si="1706"/>
        <v>0.68690081736068864</v>
      </c>
      <c r="HT342" s="7">
        <f t="shared" ca="1" si="1707"/>
        <v>-0.22536235582222708</v>
      </c>
      <c r="HU342" s="7">
        <f t="shared" ca="1" si="1708"/>
        <v>0</v>
      </c>
      <c r="HV342" s="7">
        <f t="shared" ca="1" si="1709"/>
        <v>0</v>
      </c>
      <c r="HW342" s="7" t="str">
        <f ca="1">IFERROR(IF(HW341+HV342&gt;HX$4,HW341,HW341+HV342),"")</f>
        <v/>
      </c>
      <c r="HX342" s="7">
        <f t="shared" ca="1" si="1838"/>
        <v>0</v>
      </c>
      <c r="HY342" s="7">
        <f t="shared" ca="1" si="1710"/>
        <v>0.29570117813596597</v>
      </c>
      <c r="HZ342" s="7">
        <f t="shared" ca="1" si="1711"/>
        <v>0.16583728340249559</v>
      </c>
      <c r="IA342" s="7">
        <f t="shared" ca="1" si="1712"/>
        <v>1</v>
      </c>
      <c r="IB342" s="7" t="str">
        <f t="shared" ca="1" si="1713"/>
        <v>5</v>
      </c>
      <c r="IC342" s="7" t="str">
        <f ca="1">IFERROR(IF(IC341+IB342&gt;ID$4,IC341,IC341+IB342),"")</f>
        <v/>
      </c>
      <c r="ID342" s="7">
        <f t="shared" ca="1" si="1839"/>
        <v>0</v>
      </c>
      <c r="IE342" s="7">
        <f t="shared" ca="1" si="1714"/>
        <v>0.97415010611328956</v>
      </c>
      <c r="IF342" s="7">
        <f t="shared" ca="1" si="1715"/>
        <v>-0.512611644574828</v>
      </c>
      <c r="IG342" s="7">
        <f t="shared" ca="1" si="1716"/>
        <v>0</v>
      </c>
      <c r="IH342" s="7">
        <f t="shared" ca="1" si="1717"/>
        <v>0</v>
      </c>
      <c r="II342" s="7" t="str">
        <f ca="1">IFERROR(IF(II341+IH342&gt;IJ$4,II341,II341+IH342),"")</f>
        <v/>
      </c>
      <c r="IJ342" s="7">
        <f t="shared" ca="1" si="1840"/>
        <v>0</v>
      </c>
      <c r="IK342" s="7">
        <f t="shared" ca="1" si="1718"/>
        <v>0.82116038379753276</v>
      </c>
      <c r="IL342" s="7">
        <f t="shared" ca="1" si="1719"/>
        <v>-0.35962192225907119</v>
      </c>
      <c r="IM342" s="7">
        <f t="shared" ca="1" si="1720"/>
        <v>0</v>
      </c>
      <c r="IN342" s="7">
        <f t="shared" ca="1" si="1721"/>
        <v>0</v>
      </c>
      <c r="IO342" s="7" t="str">
        <f ca="1">IFERROR(IF(IO341+IN342&gt;IP$4,IO341,IO341+IN342),"")</f>
        <v/>
      </c>
      <c r="IP342" s="7">
        <f t="shared" ca="1" si="1841"/>
        <v>0</v>
      </c>
      <c r="IQ342" s="7">
        <f t="shared" ca="1" si="1722"/>
        <v>0.67285396873860348</v>
      </c>
      <c r="IR342" s="7">
        <f t="shared" ca="1" si="1723"/>
        <v>-0.21131550720014192</v>
      </c>
      <c r="IS342" s="7">
        <f t="shared" ca="1" si="1724"/>
        <v>0</v>
      </c>
      <c r="IT342" s="7">
        <f t="shared" ca="1" si="1725"/>
        <v>0</v>
      </c>
      <c r="IU342" s="7" t="str">
        <f ca="1">IFERROR(IF(IU341+IT342&gt;IV$4,IU341,IU341+IT342),"")</f>
        <v/>
      </c>
      <c r="IV342" s="7">
        <f t="shared" ca="1" si="1842"/>
        <v>0</v>
      </c>
      <c r="IW342" s="7">
        <f t="shared" ca="1" si="1726"/>
        <v>0.52654914879160175</v>
      </c>
      <c r="IX342" s="7">
        <f t="shared" ca="1" si="1727"/>
        <v>-6.5010687253140187E-2</v>
      </c>
      <c r="IY342" s="7">
        <f t="shared" ca="1" si="1728"/>
        <v>0</v>
      </c>
      <c r="IZ342" s="7">
        <f t="shared" ca="1" si="1729"/>
        <v>0</v>
      </c>
      <c r="JA342" s="7" t="str">
        <f ca="1">IFERROR(IF(JA341+IZ342&gt;JB$4,JA341,JA341+IZ342),"")</f>
        <v/>
      </c>
      <c r="JB342" s="7">
        <f t="shared" ca="1" si="1843"/>
        <v>0</v>
      </c>
      <c r="JC342" s="7">
        <f t="shared" ca="1" si="1730"/>
        <v>0.28498626365129298</v>
      </c>
      <c r="JD342" s="7">
        <f t="shared" ca="1" si="1731"/>
        <v>0.17655219788716858</v>
      </c>
      <c r="JE342" s="7">
        <f t="shared" ca="1" si="1732"/>
        <v>1</v>
      </c>
      <c r="JF342" s="7" t="str">
        <f t="shared" ca="1" si="1733"/>
        <v>5</v>
      </c>
      <c r="JG342" s="7" t="str">
        <f ca="1">IFERROR(IF(JG341+JF342&gt;JH$4,JG341,JG341+JF342),"")</f>
        <v/>
      </c>
      <c r="JH342" s="7">
        <f t="shared" ca="1" si="1844"/>
        <v>0</v>
      </c>
      <c r="JI342" s="7">
        <f t="shared" ca="1" si="1734"/>
        <v>3.6142642701657013E-2</v>
      </c>
      <c r="JJ342" s="7">
        <f t="shared" ca="1" si="1735"/>
        <v>0.42539581883680455</v>
      </c>
      <c r="JK342" s="7">
        <f t="shared" ca="1" si="1736"/>
        <v>1</v>
      </c>
      <c r="JL342" s="7" t="str">
        <f t="shared" ca="1" si="1737"/>
        <v>5</v>
      </c>
      <c r="JM342" s="7" t="str">
        <f ca="1">IFERROR(IF(JM341+JL342&gt;JN$4,JM341,JM341+JL342),"")</f>
        <v/>
      </c>
      <c r="JN342" s="7">
        <f t="shared" ca="1" si="1845"/>
        <v>0</v>
      </c>
      <c r="JO342" s="7">
        <f t="shared" ca="1" si="1738"/>
        <v>0.69564469943061402</v>
      </c>
      <c r="JP342" s="7">
        <f t="shared" ca="1" si="1739"/>
        <v>-0.23410623789215246</v>
      </c>
      <c r="JQ342" s="7">
        <f t="shared" ca="1" si="1740"/>
        <v>0</v>
      </c>
      <c r="JR342" s="7">
        <f t="shared" ca="1" si="1741"/>
        <v>0</v>
      </c>
      <c r="JS342" s="7" t="str">
        <f ca="1">IFERROR(IF(JS341+JR342&gt;JT$4,JS341,JS341+JR342),"")</f>
        <v/>
      </c>
      <c r="JT342" s="7">
        <f t="shared" ca="1" si="1846"/>
        <v>0</v>
      </c>
      <c r="JU342" s="7">
        <f t="shared" ca="1" si="1742"/>
        <v>0.97807770480964851</v>
      </c>
      <c r="JV342" s="7">
        <f t="shared" ca="1" si="1743"/>
        <v>-0.51653924327118694</v>
      </c>
      <c r="JW342" s="7">
        <f t="shared" ca="1" si="1744"/>
        <v>0</v>
      </c>
      <c r="JX342" s="7">
        <f t="shared" ca="1" si="1745"/>
        <v>0</v>
      </c>
      <c r="JY342" s="7" t="str">
        <f ca="1">IFERROR(IF(JY341+JX342&gt;JZ$4,JY341,JY341+JX342),"")</f>
        <v/>
      </c>
      <c r="JZ342" s="7">
        <f t="shared" ca="1" si="1847"/>
        <v>0</v>
      </c>
      <c r="KA342" s="7">
        <f t="shared" ca="1" si="1746"/>
        <v>0.8179896270365985</v>
      </c>
      <c r="KB342" s="7">
        <f t="shared" ca="1" si="1747"/>
        <v>-0.35645116549813693</v>
      </c>
      <c r="KC342" s="7">
        <f t="shared" ca="1" si="1748"/>
        <v>0</v>
      </c>
      <c r="KD342" s="7">
        <f t="shared" ca="1" si="1749"/>
        <v>0</v>
      </c>
      <c r="KE342" s="7" t="str">
        <f ca="1">IFERROR(IF(KE341+KD342&gt;KF$4,KE341,KE341+KD342),"")</f>
        <v/>
      </c>
      <c r="KF342" s="7">
        <f t="shared" ca="1" si="1848"/>
        <v>0</v>
      </c>
      <c r="KG342" s="7">
        <f t="shared" ca="1" si="1750"/>
        <v>0.73756561857322889</v>
      </c>
      <c r="KH342" s="7">
        <f t="shared" ca="1" si="1751"/>
        <v>-0.27602715703476732</v>
      </c>
      <c r="KI342" s="7">
        <f t="shared" ca="1" si="1752"/>
        <v>0</v>
      </c>
      <c r="KJ342" s="7">
        <f t="shared" ca="1" si="1753"/>
        <v>0</v>
      </c>
      <c r="KK342" s="7" t="str">
        <f ca="1">IFERROR(IF(KK341+KJ342&gt;KL$4,KK341,KK341+KJ342),"")</f>
        <v/>
      </c>
      <c r="KL342" s="7">
        <f t="shared" ca="1" si="1849"/>
        <v>0</v>
      </c>
      <c r="KM342" s="7">
        <f t="shared" ca="1" si="1754"/>
        <v>0.4329652884335029</v>
      </c>
      <c r="KN342" s="7">
        <f t="shared" ca="1" si="1755"/>
        <v>2.857317310495866E-2</v>
      </c>
      <c r="KO342" s="7">
        <f t="shared" ca="1" si="1756"/>
        <v>1</v>
      </c>
      <c r="KP342" s="7" t="str">
        <f t="shared" ca="1" si="1757"/>
        <v>5</v>
      </c>
      <c r="KQ342" s="7" t="str">
        <f ca="1">IFERROR(IF(KQ341+KP342&gt;KR$4,KQ341,KQ341+KP342),"")</f>
        <v/>
      </c>
      <c r="KR342" s="7">
        <f t="shared" ca="1" si="1850"/>
        <v>0</v>
      </c>
      <c r="KS342" s="7">
        <f t="shared" ca="1" si="1758"/>
        <v>0.67311821802852412</v>
      </c>
      <c r="KT342" s="7">
        <f t="shared" ca="1" si="1759"/>
        <v>-0.21157975649006255</v>
      </c>
      <c r="KU342" s="7">
        <f t="shared" ca="1" si="1760"/>
        <v>0</v>
      </c>
      <c r="KV342" s="7">
        <f t="shared" ca="1" si="1761"/>
        <v>0</v>
      </c>
      <c r="KW342" s="7" t="str">
        <f ca="1">IFERROR(IF(KW341+KV342&gt;KX$4,KW341,KW341+KV342),"")</f>
        <v/>
      </c>
      <c r="KX342" s="7">
        <f t="shared" ca="1" si="1851"/>
        <v>0</v>
      </c>
      <c r="KY342" s="7">
        <f t="shared" ca="1" si="1762"/>
        <v>0.77793225328435156</v>
      </c>
      <c r="KZ342" s="7">
        <f t="shared" ca="1" si="1763"/>
        <v>-0.31639379174589</v>
      </c>
      <c r="LA342" s="7">
        <f t="shared" ca="1" si="1764"/>
        <v>0</v>
      </c>
      <c r="LB342" s="7">
        <f t="shared" ca="1" si="1765"/>
        <v>0</v>
      </c>
      <c r="LC342" s="7" t="str">
        <f ca="1">IFERROR(IF(LC341+LB342&gt;LD$4,LC341,LC341+LB342),"")</f>
        <v/>
      </c>
      <c r="LD342" s="7">
        <f t="shared" ca="1" si="1852"/>
        <v>0</v>
      </c>
      <c r="LE342" s="7">
        <f t="shared" ca="1" si="1766"/>
        <v>0.5284117567943073</v>
      </c>
      <c r="LF342" s="7">
        <f t="shared" ca="1" si="1767"/>
        <v>-6.6873295255845733E-2</v>
      </c>
      <c r="LG342" s="7">
        <f t="shared" ca="1" si="1768"/>
        <v>0</v>
      </c>
      <c r="LH342" s="7">
        <f t="shared" ca="1" si="1769"/>
        <v>0</v>
      </c>
      <c r="LI342" s="7" t="str">
        <f ca="1">IFERROR(IF(LI341+LH342&gt;LJ$4,LI341,LI341+LH342),"")</f>
        <v/>
      </c>
      <c r="LJ342" s="7">
        <f t="shared" ca="1" si="1853"/>
        <v>0</v>
      </c>
      <c r="LK342" s="7">
        <f t="shared" ca="1" si="1770"/>
        <v>0.28909056183330972</v>
      </c>
      <c r="LL342" s="7">
        <f t="shared" ca="1" si="1771"/>
        <v>0.17244789970515184</v>
      </c>
      <c r="LM342" s="7">
        <f t="shared" ca="1" si="1772"/>
        <v>1</v>
      </c>
      <c r="LN342" s="7" t="str">
        <f t="shared" ca="1" si="1773"/>
        <v>5</v>
      </c>
      <c r="LO342" s="7" t="str">
        <f ca="1">IFERROR(IF(LO341+LN342&gt;LP$4,LO341,LO341+LN342),"")</f>
        <v/>
      </c>
      <c r="LP342" s="7">
        <f t="shared" ca="1" si="1854"/>
        <v>0</v>
      </c>
      <c r="LQ342" s="7">
        <f t="shared" ca="1" si="1774"/>
        <v>0.92259781701497823</v>
      </c>
      <c r="LR342" s="7">
        <f t="shared" ca="1" si="1775"/>
        <v>-0.46105935547651666</v>
      </c>
      <c r="LS342" s="7">
        <f t="shared" ca="1" si="1776"/>
        <v>0</v>
      </c>
      <c r="LT342" s="7">
        <f t="shared" ca="1" si="1777"/>
        <v>0</v>
      </c>
      <c r="LU342" s="7" t="str">
        <f ca="1">IFERROR(IF(LU341+LT342&gt;LV$4,LU341,LU341+LT342),"")</f>
        <v/>
      </c>
      <c r="LV342" s="7">
        <f t="shared" ca="1" si="1855"/>
        <v>0</v>
      </c>
      <c r="LW342" s="7">
        <f t="shared" ca="1" si="1778"/>
        <v>8.7501976335616627E-3</v>
      </c>
      <c r="LX342" s="7">
        <f t="shared" ca="1" si="1779"/>
        <v>0.4527882639048999</v>
      </c>
      <c r="LY342" s="7">
        <f t="shared" ca="1" si="1780"/>
        <v>1</v>
      </c>
      <c r="LZ342" s="7" t="str">
        <f t="shared" ca="1" si="1781"/>
        <v>5</v>
      </c>
      <c r="MA342" s="7" t="str">
        <f ca="1">IFERROR(IF(MA341+LZ342&gt;MB$4,MA341,MA341+LZ342),"")</f>
        <v/>
      </c>
      <c r="MB342" s="7">
        <f t="shared" ca="1" si="1856"/>
        <v>0</v>
      </c>
      <c r="MC342" s="7">
        <f t="shared" ca="1" si="1782"/>
        <v>0.25057424572175158</v>
      </c>
      <c r="MD342" s="7">
        <f t="shared" ca="1" si="1783"/>
        <v>0.21096421581670999</v>
      </c>
      <c r="ME342" s="7">
        <f t="shared" ca="1" si="1784"/>
        <v>1</v>
      </c>
      <c r="MF342" s="7" t="str">
        <f t="shared" ca="1" si="1785"/>
        <v>5</v>
      </c>
      <c r="MG342" s="7" t="str">
        <f ca="1">IFERROR(IF(MG341+MF342&gt;MH$4,MG341,MG341+MF342),"")</f>
        <v/>
      </c>
      <c r="MH342" s="7">
        <f t="shared" ca="1" si="1857"/>
        <v>0</v>
      </c>
      <c r="MI342" s="7">
        <f t="shared" ca="1" si="1786"/>
        <v>0.9148157303364689</v>
      </c>
      <c r="MJ342" s="7">
        <f t="shared" ca="1" si="1787"/>
        <v>-0.45327726879800734</v>
      </c>
      <c r="MK342" s="7">
        <f t="shared" ca="1" si="1788"/>
        <v>0</v>
      </c>
      <c r="ML342" s="7">
        <f t="shared" ca="1" si="1789"/>
        <v>0</v>
      </c>
      <c r="MM342" s="7" t="str">
        <f ca="1">IFERROR(IF(MM341+ML342&gt;MN$4,MM341,MM341+ML342),"")</f>
        <v/>
      </c>
      <c r="MN342" s="7">
        <f t="shared" ca="1" si="1858"/>
        <v>0</v>
      </c>
      <c r="MO342" s="7">
        <f t="shared" ca="1" si="1790"/>
        <v>0.83510367513837391</v>
      </c>
      <c r="MP342" s="7">
        <f t="shared" ca="1" si="1791"/>
        <v>-0.37356521359991235</v>
      </c>
      <c r="MQ342" s="7">
        <f t="shared" ca="1" si="1792"/>
        <v>0</v>
      </c>
      <c r="MR342" s="7">
        <f t="shared" ca="1" si="1793"/>
        <v>0</v>
      </c>
      <c r="MS342" s="7" t="str">
        <f ca="1">IFERROR(IF(MS341+MR342&gt;MT$4,MS341,MS341+MR342),"")</f>
        <v/>
      </c>
      <c r="MT342" s="7">
        <f t="shared" ca="1" si="1859"/>
        <v>0</v>
      </c>
      <c r="MU342" s="7">
        <f t="shared" ca="1" si="1794"/>
        <v>0.610309680641825</v>
      </c>
      <c r="MV342" s="7">
        <f t="shared" ca="1" si="1795"/>
        <v>-0.14877121910336344</v>
      </c>
      <c r="MW342" s="7">
        <f t="shared" ca="1" si="1796"/>
        <v>0</v>
      </c>
      <c r="MX342" s="7">
        <f t="shared" ca="1" si="1797"/>
        <v>0</v>
      </c>
      <c r="MY342" s="7" t="str">
        <f ca="1">IFERROR(IF(MY341+MX342&gt;MZ$4,MY341,MY341+MX342),"")</f>
        <v/>
      </c>
      <c r="MZ342" s="7">
        <f t="shared" ca="1" si="1860"/>
        <v>0</v>
      </c>
      <c r="NA342" s="7">
        <f t="shared" ca="1" si="1798"/>
        <v>0.24573364259435015</v>
      </c>
      <c r="NB342" s="7">
        <f t="shared" ca="1" si="1799"/>
        <v>0.21580481894411141</v>
      </c>
      <c r="NC342" s="7">
        <f t="shared" ca="1" si="1800"/>
        <v>1</v>
      </c>
      <c r="ND342" s="7" t="str">
        <f t="shared" ca="1" si="1801"/>
        <v>5</v>
      </c>
      <c r="NE342" s="7" t="str">
        <f ca="1">IFERROR(IF(NE341+ND342&gt;NF$4,NE341,NE341+ND342),"")</f>
        <v/>
      </c>
      <c r="NF342" s="7">
        <f t="shared" ca="1" si="1861"/>
        <v>0</v>
      </c>
      <c r="NG342" s="7">
        <f t="shared" ca="1" si="1802"/>
        <v>0.11511865527107068</v>
      </c>
      <c r="NH342" s="7">
        <f t="shared" ca="1" si="1803"/>
        <v>0.34641980626739088</v>
      </c>
      <c r="NI342" s="7">
        <f t="shared" ca="1" si="1804"/>
        <v>1</v>
      </c>
      <c r="NJ342" s="7" t="str">
        <f t="shared" ca="1" si="1805"/>
        <v>5</v>
      </c>
      <c r="NK342" s="7" t="str">
        <f ca="1">IFERROR(IF(NK341+NJ342&gt;NL$4,NK341,NK341+NJ342),"")</f>
        <v/>
      </c>
      <c r="NL342" s="7">
        <f t="shared" ca="1" si="1862"/>
        <v>0</v>
      </c>
      <c r="NM342" s="7">
        <f t="shared" ca="1" si="1806"/>
        <v>0.69906328138539631</v>
      </c>
      <c r="NN342" s="7">
        <f t="shared" ca="1" si="1807"/>
        <v>-0.23752481984693474</v>
      </c>
      <c r="NO342" s="7">
        <f t="shared" ca="1" si="1808"/>
        <v>0</v>
      </c>
      <c r="NP342" s="7">
        <f t="shared" ca="1" si="1809"/>
        <v>0</v>
      </c>
      <c r="NQ342" s="7" t="str">
        <f ca="1">IFERROR(IF(NQ341+NP342&gt;NR$4,NQ341,NQ341+NP342),"")</f>
        <v/>
      </c>
      <c r="NR342" s="7">
        <f t="shared" ca="1" si="1863"/>
        <v>0</v>
      </c>
      <c r="NT342">
        <v>344</v>
      </c>
      <c r="NU342" s="7" t="s">
        <v>19</v>
      </c>
      <c r="NV342" s="7" t="str">
        <f t="shared" ca="1" si="1598"/>
        <v/>
      </c>
      <c r="NW342" s="7" t="str">
        <f t="shared" ca="1" si="1810"/>
        <v/>
      </c>
      <c r="NX342" t="str">
        <f ca="1">IFERROR(VLOOKUP(NT342,$K$3:$AK$568,8,FALSE),"")</f>
        <v/>
      </c>
      <c r="NY342" t="str">
        <f ca="1">IFERROR(VLOOKUP(NT342,$K$3:$AK$568,9,FALSE),"")</f>
        <v/>
      </c>
      <c r="NZ342" s="7" t="str">
        <f ca="1">IFERROR(VLOOKUP(NT342,$K$3:$AK$568,27,FALSE),"")</f>
        <v/>
      </c>
      <c r="OB342">
        <v>344</v>
      </c>
      <c r="OC342" s="7" t="s">
        <v>19</v>
      </c>
      <c r="OD342" t="e">
        <f t="shared" ca="1" si="1864"/>
        <v>#N/A</v>
      </c>
      <c r="OE342" s="7" t="str">
        <f t="shared" ca="1" si="1865"/>
        <v/>
      </c>
      <c r="OF342" s="7" t="str">
        <f t="shared" ca="1" si="1866"/>
        <v/>
      </c>
      <c r="OG342" t="str">
        <f t="shared" ca="1" si="1867"/>
        <v/>
      </c>
      <c r="OI342">
        <v>344</v>
      </c>
      <c r="OJ342" s="7" t="s">
        <v>19</v>
      </c>
      <c r="OK342" s="7" t="str">
        <f t="shared" ca="1" si="1868"/>
        <v/>
      </c>
      <c r="OL342" s="7" t="str">
        <f t="shared" ca="1" si="1869"/>
        <v/>
      </c>
      <c r="OM342" t="str">
        <f ca="1">IFERROR(VLOOKUP(OI342,$L$3:$AK$568,7,FALSE),"")</f>
        <v/>
      </c>
      <c r="ON342" t="str">
        <f ca="1">IFERROR(VLOOKUP(OI342,$L$3:$AK$568,8,FALSE),"")</f>
        <v/>
      </c>
      <c r="OO342" s="7" t="str">
        <f ca="1">IFERROR(VLOOKUP(OI342,$L$3:$AK$568,26,FALSE),"")</f>
        <v/>
      </c>
      <c r="OQ342">
        <v>344</v>
      </c>
      <c r="OR342" s="7" t="s">
        <v>19</v>
      </c>
      <c r="OS342" t="e">
        <f t="shared" ca="1" si="1870"/>
        <v>#N/A</v>
      </c>
      <c r="OT342" s="7" t="str">
        <f t="shared" ca="1" si="1871"/>
        <v/>
      </c>
      <c r="OU342" s="7" t="str">
        <f t="shared" ca="1" si="1872"/>
        <v/>
      </c>
      <c r="OV342" t="str">
        <f t="shared" ca="1" si="1873"/>
        <v/>
      </c>
      <c r="OX342">
        <v>344</v>
      </c>
      <c r="OY342" s="7" t="s">
        <v>19</v>
      </c>
      <c r="OZ342" s="7" t="str">
        <f t="shared" ca="1" si="1874"/>
        <v/>
      </c>
      <c r="PA342" s="7" t="str">
        <f t="shared" ca="1" si="1875"/>
        <v/>
      </c>
      <c r="PB342" t="str">
        <f ca="1">IFERROR(VLOOKUP(OX342,$M$3:$AK$568,6,FALSE),"")</f>
        <v/>
      </c>
      <c r="PC342" t="str">
        <f ca="1">IFERROR(VLOOKUP(OX342,$M$3:$AK$568,7,FALSE),"")</f>
        <v/>
      </c>
      <c r="PD342" s="7" t="str">
        <f ca="1">IFERROR(VLOOKUP(OX342,$M$3:$AK$568,25,FALSE),"")</f>
        <v/>
      </c>
      <c r="PF342">
        <v>344</v>
      </c>
      <c r="PG342" s="7" t="s">
        <v>19</v>
      </c>
      <c r="PH342" t="e">
        <f t="shared" ca="1" si="1876"/>
        <v>#N/A</v>
      </c>
      <c r="PI342" s="7" t="str">
        <f t="shared" ca="1" si="1877"/>
        <v/>
      </c>
      <c r="PJ342" s="7" t="str">
        <f t="shared" ca="1" si="1878"/>
        <v/>
      </c>
      <c r="PK342" t="str">
        <f t="shared" ca="1" si="1879"/>
        <v/>
      </c>
      <c r="PM342">
        <v>344</v>
      </c>
      <c r="PN342" s="7" t="s">
        <v>19</v>
      </c>
      <c r="PO342" s="202" t="str">
        <f t="shared" ca="1" si="1880"/>
        <v/>
      </c>
      <c r="PP342" s="7" t="str">
        <f t="shared" ca="1" si="1881"/>
        <v/>
      </c>
      <c r="PQ342" t="str">
        <f ca="1">IFERROR(VLOOKUP(PM342,$G$325:$R$409,12,FALSE),"")</f>
        <v/>
      </c>
      <c r="PR342" t="e">
        <f ca="1">VLOOKUP(PM342,$G$324:$Q$409,11,FALSE)</f>
        <v>#N/A</v>
      </c>
      <c r="PS342" s="7" t="str">
        <f ca="1">VLOOKUP(PQ342,$R$325:$Y$409,8,FALSE)</f>
        <v>- -</v>
      </c>
      <c r="PT342" s="7">
        <f ca="1">ReSt</f>
        <v>-4</v>
      </c>
      <c r="PU342" s="7" t="e">
        <f t="shared" ca="1" si="1882"/>
        <v>#N/A</v>
      </c>
      <c r="PV342" s="7" t="e">
        <f t="shared" ca="1" si="1883"/>
        <v>#N/A</v>
      </c>
      <c r="PW342" s="7" t="str">
        <f ca="1">VLOOKUP(PQ342,$R$325:$AK$409,8,FALSE)</f>
        <v>- -</v>
      </c>
      <c r="PX342" s="7"/>
      <c r="PY342">
        <v>344</v>
      </c>
      <c r="PZ342" s="7" t="s">
        <v>19</v>
      </c>
      <c r="QA342" t="str">
        <f t="shared" ca="1" si="1884"/>
        <v/>
      </c>
      <c r="QB342" s="7" t="str">
        <f t="shared" ca="1" si="1885"/>
        <v/>
      </c>
      <c r="QC342" s="7" t="str">
        <f t="shared" ca="1" si="1886"/>
        <v/>
      </c>
      <c r="QD342" t="str">
        <f t="shared" ca="1" si="1887"/>
        <v/>
      </c>
      <c r="QF342">
        <v>344</v>
      </c>
      <c r="QG342" s="7" t="s">
        <v>19</v>
      </c>
      <c r="QH342" s="7" t="str">
        <f t="shared" ca="1" si="1888"/>
        <v/>
      </c>
      <c r="QI342" s="7" t="e">
        <f t="shared" ca="1" si="1889"/>
        <v>#VALUE!</v>
      </c>
      <c r="QJ342" t="e">
        <f t="shared" ca="1" si="1890"/>
        <v>#N/A</v>
      </c>
      <c r="QK342" s="7" t="e">
        <f t="shared" ca="1" si="1891"/>
        <v>#N/A</v>
      </c>
      <c r="QM342">
        <v>344</v>
      </c>
      <c r="QN342" s="7" t="s">
        <v>19</v>
      </c>
      <c r="QO342" t="str">
        <f t="shared" ca="1" si="1892"/>
        <v/>
      </c>
      <c r="QP342" s="7" t="str">
        <f t="shared" ca="1" si="1893"/>
        <v/>
      </c>
      <c r="QQ342" t="str">
        <f t="shared" ca="1" si="1894"/>
        <v/>
      </c>
    </row>
    <row r="343" spans="1:459" x14ac:dyDescent="0.25">
      <c r="A343" s="240" t="str">
        <f>IF('Character Sheet'!$B$4="Creature","N","Y")</f>
        <v>Y</v>
      </c>
      <c r="C343" s="75"/>
      <c r="D343" s="76"/>
      <c r="F343" s="75">
        <v>5</v>
      </c>
      <c r="G343" s="76">
        <f t="shared" ca="1" si="1897"/>
        <v>0</v>
      </c>
      <c r="I343" s="75" t="s">
        <v>1812</v>
      </c>
      <c r="J343" s="85"/>
      <c r="K343" s="85">
        <f t="shared" ca="1" si="1589"/>
        <v>7</v>
      </c>
      <c r="L343" s="85">
        <f t="shared" ref="L343:L451" ca="1" si="1924">IF(Y343="- -",L342,IF(I343="*",L342,IF(K343&gt;K342,L342,IF(Y343=0,L342,IF((Y343/$L$1)&gt;0.3,L342+1,L342)))))</f>
        <v>7</v>
      </c>
      <c r="M343" s="70">
        <f t="shared" ca="1" si="1593"/>
        <v>18</v>
      </c>
      <c r="O343" s="222">
        <f ca="1">BP343</f>
        <v>288</v>
      </c>
      <c r="Q343" s="7" t="s">
        <v>1756</v>
      </c>
      <c r="R343" s="9" t="str">
        <f ca="1">IFERROR(VLOOKUP(F343,INDIRECT(Calculations!$D$100),2,FALSE),"")</f>
        <v>Damage Resistance</v>
      </c>
      <c r="S343" s="9" t="str">
        <f t="shared" ca="1" si="1895"/>
        <v>Damage Resistance</v>
      </c>
      <c r="T343" s="61" t="str">
        <f ca="1">SUBSTITUTE(IFERROR(IFERROR(VLOOKUP(R343,'[1]Skill Statistics'!$A$3:$C$513,2,FALSE),VLOOKUP(Q343,'[1]Skill Statistics'!$A$3:$C$513,2,FALSE)),T342),"R*","ReSt")</f>
        <v>ReSt/ReSt</v>
      </c>
      <c r="U343" s="61" t="str">
        <f ca="1">IFERROR(IFERROR(VLOOKUP(R343,'[1]Skill Statistics'!$A$3:$C$513,3,FALSE),VLOOKUP(Q343,'[1]Skill Statistics'!$A$3:$C$513,3,FALSE)),U342)</f>
        <v>Me</v>
      </c>
      <c r="V343" s="61" t="str">
        <f ca="1">IF(R343="","- -",IF(ISNUMBER(SEARCH("Category",R343)),"- -",IFERROR(IFERROR(VLOOKUP(Q343,[1]Professions!$A$4:$AM$288,MATCH(Profession,[1]Professions!$A$1:$AM$1,0),FALSE),VLOOKUP(Q343,Calculations!$B$91:$I$95,8,FALSE)),"- -")))</f>
        <v>3 / 5</v>
      </c>
      <c r="W343" s="60">
        <f ca="1">BL343</f>
        <v>0</v>
      </c>
      <c r="X343" s="7">
        <f ca="1">IFERROR(VLOOKUP(R343,$BS$6:$NR$519,MATCH(ActualLevel,$BS$3:$NR$3,0),FALSE),"- -")</f>
        <v>0</v>
      </c>
      <c r="Y343" s="7">
        <f t="shared" ca="1" si="1588"/>
        <v>0</v>
      </c>
      <c r="Z343" s="7">
        <f ca="1">IFERROR(VLOOKUP(Y343,Charts!$BQ$2:$BR$52,2,FALSE),"- -")</f>
        <v>-25</v>
      </c>
      <c r="AA343" s="7">
        <f t="shared" ca="1" si="1599"/>
        <v>-1</v>
      </c>
      <c r="AB343" s="7">
        <f t="shared" ca="1" si="1920"/>
        <v>0</v>
      </c>
      <c r="AC343" s="7"/>
      <c r="AD343" s="7"/>
      <c r="AE343" s="7"/>
      <c r="AF343" s="7"/>
      <c r="AG343" s="7"/>
      <c r="AH343" s="43"/>
      <c r="AI343" s="7"/>
      <c r="AJ343" s="7"/>
      <c r="AK343" s="7">
        <f t="shared" ca="1" si="1600"/>
        <v>-26</v>
      </c>
      <c r="AL343" s="7"/>
      <c r="AM343" s="69">
        <f>IFERROR(VLOOKUP(Q343,'[1]Skill Statistics'!$A$3:$AN$513,MATCH(Profession,'[1]Skill Statistics'!$A$2:$AN$2,0),FALSE),0)</f>
        <v>0</v>
      </c>
      <c r="AN343" s="85">
        <f>IFERROR(VLOOKUP(Q343,'[1]Skill Statistics'!$A$3:$BK$513,MATCH(Archetype,'[1]Skill Statistics'!$A$2:$BK$2,0),FALSE),0)</f>
        <v>0</v>
      </c>
      <c r="AO343" s="85">
        <f>IFERROR(VLOOKUP(Q343,'[1]Skill Statistics'!$A$3:$BB$513,MATCH(Race,'[1]Skill Statistics'!$A$2:$BB$2,0),FALSE),0)</f>
        <v>0</v>
      </c>
      <c r="AP343" s="85">
        <f t="shared" ca="1" si="1811"/>
        <v>-0.1</v>
      </c>
      <c r="AQ343" s="70"/>
      <c r="AS343" s="69">
        <f>IFERROR(VLOOKUP(Q343,'[1]Professional Skills'!$A$4:$AM$288,MATCH(Profession,'[1]Professional Skills'!$A$3:$AM$3,0),FALSE),"- -")</f>
        <v>0</v>
      </c>
      <c r="AT343" t="s">
        <v>1812</v>
      </c>
      <c r="AU343" s="7" t="str">
        <f t="shared" si="1922"/>
        <v/>
      </c>
      <c r="AV343" s="7">
        <f t="shared" ca="1" si="1921"/>
        <v>0</v>
      </c>
      <c r="AW343" t="str">
        <f t="shared" si="1898"/>
        <v/>
      </c>
      <c r="AX343" t="str">
        <f>IFERROR(_xlfn.RANK.EQ(AW343,$AW$5:$AW$568),"")</f>
        <v/>
      </c>
      <c r="AY343">
        <f t="shared" si="1595"/>
        <v>0</v>
      </c>
      <c r="AZ343" s="70" t="str">
        <f t="shared" si="1601"/>
        <v/>
      </c>
      <c r="BB343" s="69" t="str">
        <f>IFERROR(IF(Q343="Language",VLOOKUP(R343,[1]Cultures!$B$4:$N$218,MATCH(Culture,[1]Cultures!$B$3:$N$3,0),FALSE),VLOOKUP(Q343,[1]Cultures!$B$4:$O$212,MATCH(Culture,[1]Cultures!$B$3:$O$3,0),FALSE)),"- -")</f>
        <v>- -</v>
      </c>
      <c r="BC343" t="s">
        <v>1812</v>
      </c>
      <c r="BD343">
        <f t="shared" ca="1" si="1899"/>
        <v>0.30734170834587349</v>
      </c>
      <c r="BE343">
        <f t="shared" ca="1" si="1900"/>
        <v>0.20734170834587348</v>
      </c>
      <c r="BH343">
        <f t="shared" ca="1" si="1923"/>
        <v>21</v>
      </c>
      <c r="BI343" s="7">
        <f ca="1">IFERROR(IF(BH343=1,IF(BB343=1,1,IF(BB343=2,2,IF(BH343=2,IF(BB343=3,1,IF(BB343&gt;=4,2,IF(BH343=3,IF(BB343=5,1,IF(BB343&gt;=6,2,IF(BH343=4,IF(BB343=7,1,IF(BB343&gt;=8,2,IF(BH343=5,IF(BB343=9,1,IF(BB343&gt;=10,2,0)),0))),0))),0))),0))),0)+(IF(BC343="*",0,BB343)),"- -")</f>
        <v>0</v>
      </c>
      <c r="BK343" s="7"/>
      <c r="BL343" s="70">
        <f ca="1">IF(V343="- -","- -",SUM(BI343:BK343))</f>
        <v>0</v>
      </c>
      <c r="BN343" s="69">
        <f ca="1">IFERROR(VLOOKUP(V343,Charts!$BT$2:$BV$14,3,FALSE),"- -")</f>
        <v>0.61538461538461542</v>
      </c>
      <c r="BO343" s="85">
        <f t="shared" ca="1" si="1812"/>
        <v>1.3352154869017996</v>
      </c>
      <c r="BP343" s="70">
        <f t="shared" ca="1" si="1901"/>
        <v>288</v>
      </c>
      <c r="BR343" s="7">
        <v>342</v>
      </c>
      <c r="BS343" s="9" t="str">
        <f ca="1">VLOOKUP(BR343,$O$3:$R$568,4,FALSE)</f>
        <v>Taxidermist</v>
      </c>
      <c r="BT343" s="7" t="str">
        <f ca="1">VLOOKUP(BS343,$R$3:$V$568,5,FALSE)</f>
        <v>2 / 4</v>
      </c>
      <c r="BU343" s="7">
        <f ca="1">VLOOKUP(BT343,Charts!$BT$2:$BV$14,3,FALSE)</f>
        <v>0.76923076923076927</v>
      </c>
      <c r="BV343" s="7" t="str">
        <f t="shared" ca="1" si="1604"/>
        <v>2</v>
      </c>
      <c r="BW343" s="7" t="str">
        <f t="shared" ca="1" si="1605"/>
        <v>4</v>
      </c>
      <c r="BY343" s="7">
        <f t="shared" ca="1" si="1606"/>
        <v>0.67462428543917174</v>
      </c>
      <c r="BZ343" s="7">
        <f t="shared" ca="1" si="1607"/>
        <v>9.4606483791597529E-2</v>
      </c>
      <c r="CA343" s="7">
        <f t="shared" ca="1" si="1608"/>
        <v>1</v>
      </c>
      <c r="CB343" s="7" t="str">
        <f t="shared" ca="1" si="1609"/>
        <v>2</v>
      </c>
      <c r="CC343" s="7" t="str">
        <f ca="1">IFERROR(IF(CC342+CB343&gt;CD$4,CC342,CC342+CB343),"")</f>
        <v/>
      </c>
      <c r="CD343" s="7">
        <f t="shared" ca="1" si="1813"/>
        <v>0</v>
      </c>
      <c r="CE343" s="7">
        <f t="shared" ca="1" si="1610"/>
        <v>0.98167560136376941</v>
      </c>
      <c r="CF343" s="7">
        <f t="shared" ca="1" si="1611"/>
        <v>-0.21244483213300014</v>
      </c>
      <c r="CG343" s="7">
        <f t="shared" ca="1" si="1612"/>
        <v>0</v>
      </c>
      <c r="CH343" s="7">
        <f t="shared" ca="1" si="1613"/>
        <v>0</v>
      </c>
      <c r="CI343" s="7" t="str">
        <f ca="1">IFERROR(IF(CI342+CH343&gt;CJ$4,CI342,CI342+CH343),"")</f>
        <v/>
      </c>
      <c r="CJ343" s="7">
        <f t="shared" ca="1" si="1814"/>
        <v>0</v>
      </c>
      <c r="CK343" s="7">
        <f t="shared" ca="1" si="1614"/>
        <v>0.93866926259611394</v>
      </c>
      <c r="CL343" s="7">
        <f t="shared" ca="1" si="1615"/>
        <v>-0.16943849336534467</v>
      </c>
      <c r="CM343" s="7">
        <f t="shared" ca="1" si="1616"/>
        <v>0</v>
      </c>
      <c r="CN343" s="7">
        <f t="shared" ca="1" si="1617"/>
        <v>0</v>
      </c>
      <c r="CO343" s="7" t="str">
        <f ca="1">IFERROR(IF(CO342+CN343&gt;CP$4,CO342,CO342+CN343),"")</f>
        <v/>
      </c>
      <c r="CP343" s="7">
        <f t="shared" ca="1" si="1815"/>
        <v>0</v>
      </c>
      <c r="CQ343" s="7">
        <f t="shared" ca="1" si="1618"/>
        <v>0.61305673443805286</v>
      </c>
      <c r="CR343" s="7">
        <f t="shared" ca="1" si="1619"/>
        <v>0.15617403479271641</v>
      </c>
      <c r="CS343" s="7">
        <f t="shared" ca="1" si="1620"/>
        <v>1</v>
      </c>
      <c r="CT343" s="7" t="str">
        <f t="shared" ca="1" si="1621"/>
        <v>2</v>
      </c>
      <c r="CU343" s="7" t="str">
        <f ca="1">IFERROR(IF(CU342+CT343&gt;CV$4,CU342,CU342+CT343),"")</f>
        <v/>
      </c>
      <c r="CV343" s="7">
        <f t="shared" ca="1" si="1816"/>
        <v>0</v>
      </c>
      <c r="CW343" s="7">
        <f t="shared" ca="1" si="1622"/>
        <v>0.59196903489140362</v>
      </c>
      <c r="CX343" s="7">
        <f t="shared" ca="1" si="1623"/>
        <v>0.17726173433936565</v>
      </c>
      <c r="CY343" s="7">
        <f t="shared" ca="1" si="1624"/>
        <v>1</v>
      </c>
      <c r="CZ343" s="7" t="str">
        <f t="shared" ca="1" si="1625"/>
        <v>2</v>
      </c>
      <c r="DA343" s="7" t="str">
        <f ca="1">IFERROR(IF(DA342+CZ343&gt;DB$4,DA342,DA342+CZ343),"")</f>
        <v/>
      </c>
      <c r="DB343" s="7">
        <f t="shared" ca="1" si="1817"/>
        <v>0</v>
      </c>
      <c r="DC343" s="7">
        <f t="shared" ca="1" si="1626"/>
        <v>0.16973687074099386</v>
      </c>
      <c r="DD343" s="7">
        <f t="shared" ca="1" si="1627"/>
        <v>0.59949389848977541</v>
      </c>
      <c r="DE343" s="7">
        <f t="shared" ca="1" si="1628"/>
        <v>1</v>
      </c>
      <c r="DF343" s="7" t="str">
        <f t="shared" ca="1" si="1629"/>
        <v>2</v>
      </c>
      <c r="DG343" s="7" t="str">
        <f ca="1">IFERROR(IF(DG342+DF343&gt;DH$4,DG342,DG342+DF343),"")</f>
        <v/>
      </c>
      <c r="DH343" s="7">
        <f t="shared" ca="1" si="1818"/>
        <v>0</v>
      </c>
      <c r="DI343" s="7">
        <f t="shared" ca="1" si="1630"/>
        <v>0.43125790518575924</v>
      </c>
      <c r="DJ343" s="7">
        <f t="shared" ca="1" si="1631"/>
        <v>0.33797286404501004</v>
      </c>
      <c r="DK343" s="7">
        <f t="shared" ca="1" si="1632"/>
        <v>1</v>
      </c>
      <c r="DL343" s="7" t="str">
        <f t="shared" ca="1" si="1633"/>
        <v>2</v>
      </c>
      <c r="DM343" s="7" t="str">
        <f ca="1">IFERROR(IF(DM342+DL343&gt;DN$4,DM342,DM342+DL343),"")</f>
        <v/>
      </c>
      <c r="DN343" s="7">
        <f t="shared" ca="1" si="1819"/>
        <v>0</v>
      </c>
      <c r="DO343" s="7">
        <f t="shared" ca="1" si="1634"/>
        <v>0.80719820315684909</v>
      </c>
      <c r="DP343" s="7">
        <f t="shared" ca="1" si="1635"/>
        <v>-3.7967433926079819E-2</v>
      </c>
      <c r="DQ343" s="7">
        <f t="shared" ca="1" si="1636"/>
        <v>0</v>
      </c>
      <c r="DR343" s="7">
        <f t="shared" ca="1" si="1637"/>
        <v>0</v>
      </c>
      <c r="DS343" s="7" t="str">
        <f ca="1">IFERROR(IF(DS342+DR343&gt;DT$4,DS342,DS342+DR343),"")</f>
        <v/>
      </c>
      <c r="DT343" s="7">
        <f t="shared" ca="1" si="1820"/>
        <v>0</v>
      </c>
      <c r="DU343" s="7">
        <f t="shared" ca="1" si="1638"/>
        <v>0.67679647789754138</v>
      </c>
      <c r="DV343" s="7">
        <f t="shared" ca="1" si="1639"/>
        <v>9.2434291333227891E-2</v>
      </c>
      <c r="DW343" s="7">
        <f t="shared" ca="1" si="1640"/>
        <v>1</v>
      </c>
      <c r="DX343" s="7" t="str">
        <f t="shared" ca="1" si="1641"/>
        <v>2</v>
      </c>
      <c r="DY343" s="7" t="str">
        <f ca="1">IFERROR(IF(DY342+DX343&gt;DZ$4,DY342,DY342+DX343),"")</f>
        <v/>
      </c>
      <c r="DZ343" s="7">
        <f t="shared" ca="1" si="1821"/>
        <v>0</v>
      </c>
      <c r="EA343" s="7">
        <f t="shared" ca="1" si="1642"/>
        <v>0.94479629175144453</v>
      </c>
      <c r="EB343" s="7">
        <f t="shared" ca="1" si="1643"/>
        <v>-0.17556552252067525</v>
      </c>
      <c r="EC343" s="7">
        <f t="shared" ca="1" si="1644"/>
        <v>0</v>
      </c>
      <c r="ED343" s="7">
        <f t="shared" ca="1" si="1645"/>
        <v>0</v>
      </c>
      <c r="EE343" s="7" t="str">
        <f ca="1">IFERROR(IF(EE342+ED343&gt;EF$4,EE342,EE342+ED343),"")</f>
        <v/>
      </c>
      <c r="EF343" s="7">
        <f t="shared" ca="1" si="1822"/>
        <v>0</v>
      </c>
      <c r="EG343" s="7">
        <f t="shared" ca="1" si="1646"/>
        <v>0.59086085905625174</v>
      </c>
      <c r="EH343" s="7">
        <f t="shared" ca="1" si="1647"/>
        <v>0.17836991017451753</v>
      </c>
      <c r="EI343" s="7">
        <f t="shared" ca="1" si="1648"/>
        <v>1</v>
      </c>
      <c r="EJ343" s="7" t="str">
        <f t="shared" ca="1" si="1649"/>
        <v>2</v>
      </c>
      <c r="EK343" s="7" t="str">
        <f ca="1">IFERROR(IF(EK342+EJ343&gt;EL$4,EK342,EK342+EJ343),"")</f>
        <v/>
      </c>
      <c r="EL343" s="7">
        <f t="shared" ca="1" si="1823"/>
        <v>0</v>
      </c>
      <c r="EM343" s="7">
        <f t="shared" ca="1" si="1650"/>
        <v>0.85591309673389571</v>
      </c>
      <c r="EN343" s="7">
        <f t="shared" ca="1" si="1651"/>
        <v>-8.6682327503126433E-2</v>
      </c>
      <c r="EO343" s="7">
        <f t="shared" ca="1" si="1652"/>
        <v>0</v>
      </c>
      <c r="EP343" s="7">
        <f t="shared" ca="1" si="1653"/>
        <v>0</v>
      </c>
      <c r="EQ343" s="7" t="str">
        <f ca="1">IFERROR(IF(EQ342+EP343&gt;ER$4,EQ342,EQ342+EP343),"")</f>
        <v/>
      </c>
      <c r="ER343" s="7">
        <f t="shared" ca="1" si="1824"/>
        <v>0</v>
      </c>
      <c r="ES343" s="7">
        <f t="shared" ca="1" si="1654"/>
        <v>0.58618179047325814</v>
      </c>
      <c r="ET343" s="7">
        <f t="shared" ca="1" si="1655"/>
        <v>0.18304897875751114</v>
      </c>
      <c r="EU343" s="7">
        <f t="shared" ca="1" si="1656"/>
        <v>1</v>
      </c>
      <c r="EV343" s="7" t="str">
        <f t="shared" ca="1" si="1657"/>
        <v>2</v>
      </c>
      <c r="EW343" s="7" t="str">
        <f ca="1">IFERROR(IF(EW342+EV343&gt;EX$4,EW342,EW342+EV343),"")</f>
        <v/>
      </c>
      <c r="EX343" s="7">
        <f t="shared" ca="1" si="1825"/>
        <v>0</v>
      </c>
      <c r="EY343" s="7">
        <f t="shared" ca="1" si="1658"/>
        <v>0.37133486527884529</v>
      </c>
      <c r="EZ343" s="7">
        <f t="shared" ca="1" si="1659"/>
        <v>0.39789590395192398</v>
      </c>
      <c r="FA343" s="7">
        <f t="shared" ca="1" si="1660"/>
        <v>1</v>
      </c>
      <c r="FB343" s="7" t="str">
        <f t="shared" ca="1" si="1661"/>
        <v>2</v>
      </c>
      <c r="FC343" s="7" t="str">
        <f ca="1">IFERROR(IF(FC342+FB343&gt;FD$4,FC342,FC342+FB343),"")</f>
        <v/>
      </c>
      <c r="FD343" s="7">
        <f t="shared" ca="1" si="1826"/>
        <v>0</v>
      </c>
      <c r="FE343" s="7">
        <f t="shared" ca="1" si="1662"/>
        <v>0.17623557697195458</v>
      </c>
      <c r="FF343" s="7">
        <f t="shared" ca="1" si="1663"/>
        <v>0.5929951922588147</v>
      </c>
      <c r="FG343" s="7">
        <f t="shared" ca="1" si="1664"/>
        <v>1</v>
      </c>
      <c r="FH343" s="7" t="str">
        <f t="shared" ca="1" si="1665"/>
        <v>2</v>
      </c>
      <c r="FI343" s="7" t="str">
        <f ca="1">IFERROR(IF(FI342+FH343&gt;FJ$4,FI342,FI342+FH343),"")</f>
        <v/>
      </c>
      <c r="FJ343" s="7">
        <f t="shared" ca="1" si="1827"/>
        <v>0</v>
      </c>
      <c r="FK343" s="7">
        <f t="shared" ca="1" si="1666"/>
        <v>0.78051714179416831</v>
      </c>
      <c r="FL343" s="7">
        <f t="shared" ca="1" si="1667"/>
        <v>-1.1286372563399039E-2</v>
      </c>
      <c r="FM343" s="7">
        <f t="shared" ca="1" si="1668"/>
        <v>0</v>
      </c>
      <c r="FN343" s="7">
        <f t="shared" ca="1" si="1669"/>
        <v>0</v>
      </c>
      <c r="FO343" s="7" t="str">
        <f ca="1">IFERROR(IF(FO342+FN343&gt;FP$4,FO342,FO342+FN343),"")</f>
        <v/>
      </c>
      <c r="FP343" s="7">
        <f t="shared" ca="1" si="1828"/>
        <v>0</v>
      </c>
      <c r="FQ343" s="7">
        <f t="shared" ca="1" si="1670"/>
        <v>0.9502080660601373</v>
      </c>
      <c r="FR343" s="7">
        <f t="shared" ca="1" si="1671"/>
        <v>-0.18097729682936803</v>
      </c>
      <c r="FS343" s="7">
        <f t="shared" ca="1" si="1672"/>
        <v>0</v>
      </c>
      <c r="FT343" s="7">
        <f t="shared" ca="1" si="1673"/>
        <v>0</v>
      </c>
      <c r="FU343" s="7" t="str">
        <f ca="1">IFERROR(IF(FU342+FT343&gt;FV$4,FU342,FU342+FT343),"")</f>
        <v/>
      </c>
      <c r="FV343" s="7">
        <f t="shared" ca="1" si="1829"/>
        <v>0</v>
      </c>
      <c r="FW343" s="7">
        <f t="shared" ca="1" si="1674"/>
        <v>0.51872247055797471</v>
      </c>
      <c r="FX343" s="7">
        <f t="shared" ca="1" si="1675"/>
        <v>0.25050829867279456</v>
      </c>
      <c r="FY343" s="7">
        <f t="shared" ca="1" si="1676"/>
        <v>1</v>
      </c>
      <c r="FZ343" s="7" t="str">
        <f t="shared" ca="1" si="1677"/>
        <v>2</v>
      </c>
      <c r="GA343" s="7" t="str">
        <f ca="1">IFERROR(IF(GA342+FZ343&gt;GB$4,GA342,GA342+FZ343),"")</f>
        <v/>
      </c>
      <c r="GB343" s="7">
        <f t="shared" ca="1" si="1830"/>
        <v>0</v>
      </c>
      <c r="GC343" s="7">
        <f t="shared" ca="1" si="1678"/>
        <v>0.42325480465488741</v>
      </c>
      <c r="GD343" s="7">
        <f t="shared" ca="1" si="1679"/>
        <v>0.34597596457588187</v>
      </c>
      <c r="GE343" s="7">
        <f t="shared" ca="1" si="1680"/>
        <v>1</v>
      </c>
      <c r="GF343" s="7" t="str">
        <f t="shared" ca="1" si="1681"/>
        <v>2</v>
      </c>
      <c r="GG343" s="7" t="str">
        <f ca="1">IFERROR(IF(GG342+GF343&gt;GH$4,GG342,GG342+GF343),"")</f>
        <v/>
      </c>
      <c r="GH343" s="7">
        <f t="shared" ca="1" si="1831"/>
        <v>0</v>
      </c>
      <c r="GI343" s="7">
        <f t="shared" ca="1" si="1682"/>
        <v>0.36172754250788552</v>
      </c>
      <c r="GJ343" s="7">
        <f t="shared" ca="1" si="1683"/>
        <v>0.40750322672288375</v>
      </c>
      <c r="GK343" s="7">
        <f t="shared" ca="1" si="1684"/>
        <v>1</v>
      </c>
      <c r="GL343" s="7" t="str">
        <f t="shared" ca="1" si="1685"/>
        <v>2</v>
      </c>
      <c r="GM343" s="7" t="str">
        <f ca="1">IFERROR(IF(GM342+GL343&gt;GN$4,GM342,GM342+GL343),"")</f>
        <v/>
      </c>
      <c r="GN343" s="7">
        <f t="shared" ca="1" si="1832"/>
        <v>0</v>
      </c>
      <c r="GO343" s="7">
        <f t="shared" ca="1" si="1686"/>
        <v>0.29785625200943755</v>
      </c>
      <c r="GP343" s="7">
        <f t="shared" ca="1" si="1687"/>
        <v>0.47137451722133172</v>
      </c>
      <c r="GQ343" s="7">
        <f t="shared" ca="1" si="1688"/>
        <v>1</v>
      </c>
      <c r="GR343" s="7" t="str">
        <f t="shared" ca="1" si="1689"/>
        <v>2</v>
      </c>
      <c r="GS343" s="7" t="str">
        <f ca="1">IFERROR(IF(GS342+GR343&gt;GT$4,GS342,GS342+GR343),"")</f>
        <v/>
      </c>
      <c r="GT343" s="7">
        <f t="shared" ca="1" si="1833"/>
        <v>0</v>
      </c>
      <c r="GU343" s="7">
        <f t="shared" ca="1" si="1690"/>
        <v>0.81708851597567467</v>
      </c>
      <c r="GV343" s="7">
        <f t="shared" ca="1" si="1691"/>
        <v>-4.7857746744905394E-2</v>
      </c>
      <c r="GW343" s="7">
        <f t="shared" ca="1" si="1692"/>
        <v>0</v>
      </c>
      <c r="GX343" s="7">
        <f t="shared" ca="1" si="1693"/>
        <v>0</v>
      </c>
      <c r="GY343" s="7" t="str">
        <f ca="1">IFERROR(IF(GY342+GX343&gt;GZ$4,GY342,GY342+GX343),"")</f>
        <v/>
      </c>
      <c r="GZ343" s="7">
        <f t="shared" ca="1" si="1834"/>
        <v>0</v>
      </c>
      <c r="HA343" s="7">
        <f t="shared" ca="1" si="1694"/>
        <v>0.76965986508486561</v>
      </c>
      <c r="HB343" s="7">
        <f t="shared" ca="1" si="1695"/>
        <v>-4.2909585409633966E-4</v>
      </c>
      <c r="HC343" s="7">
        <f t="shared" ca="1" si="1696"/>
        <v>0</v>
      </c>
      <c r="HD343" s="7">
        <f t="shared" ca="1" si="1697"/>
        <v>0</v>
      </c>
      <c r="HE343" s="7" t="str">
        <f ca="1">IFERROR(IF(HE342+HD343&gt;HF$4,HE342,HE342+HD343),"")</f>
        <v/>
      </c>
      <c r="HF343" s="7">
        <f t="shared" ca="1" si="1835"/>
        <v>0</v>
      </c>
      <c r="HG343" s="7">
        <f t="shared" ca="1" si="1698"/>
        <v>0.40368128858337282</v>
      </c>
      <c r="HH343" s="7">
        <f t="shared" ca="1" si="1699"/>
        <v>0.36554948064739645</v>
      </c>
      <c r="HI343" s="7">
        <f t="shared" ca="1" si="1700"/>
        <v>1</v>
      </c>
      <c r="HJ343" s="7" t="str">
        <f t="shared" ca="1" si="1701"/>
        <v>2</v>
      </c>
      <c r="HK343" s="7" t="str">
        <f ca="1">IFERROR(IF(HK342+HJ343&gt;HL$4,HK342,HK342+HJ343),"")</f>
        <v/>
      </c>
      <c r="HL343" s="7">
        <f t="shared" ca="1" si="1836"/>
        <v>0</v>
      </c>
      <c r="HM343" s="7">
        <f t="shared" ca="1" si="1702"/>
        <v>0.68585727324555268</v>
      </c>
      <c r="HN343" s="7">
        <f t="shared" ca="1" si="1703"/>
        <v>8.3373495985216595E-2</v>
      </c>
      <c r="HO343" s="7">
        <f t="shared" ca="1" si="1704"/>
        <v>1</v>
      </c>
      <c r="HP343" s="7" t="str">
        <f t="shared" ca="1" si="1705"/>
        <v>2</v>
      </c>
      <c r="HQ343" s="7" t="str">
        <f ca="1">IFERROR(IF(HQ342+HP343&gt;HR$4,HQ342,HQ342+HP343),"")</f>
        <v/>
      </c>
      <c r="HR343" s="7">
        <f t="shared" ca="1" si="1837"/>
        <v>0</v>
      </c>
      <c r="HS343" s="7">
        <f t="shared" ca="1" si="1706"/>
        <v>0.41608516269492646</v>
      </c>
      <c r="HT343" s="7">
        <f t="shared" ca="1" si="1707"/>
        <v>0.35314560653584282</v>
      </c>
      <c r="HU343" s="7">
        <f t="shared" ca="1" si="1708"/>
        <v>1</v>
      </c>
      <c r="HV343" s="7" t="str">
        <f t="shared" ca="1" si="1709"/>
        <v>2</v>
      </c>
      <c r="HW343" s="7" t="str">
        <f ca="1">IFERROR(IF(HW342+HV343&gt;HX$4,HW342,HW342+HV343),"")</f>
        <v/>
      </c>
      <c r="HX343" s="7">
        <f t="shared" ca="1" si="1838"/>
        <v>0</v>
      </c>
      <c r="HY343" s="7">
        <f t="shared" ca="1" si="1710"/>
        <v>0.72008691798777158</v>
      </c>
      <c r="HZ343" s="7">
        <f t="shared" ca="1" si="1711"/>
        <v>4.9143851242997694E-2</v>
      </c>
      <c r="IA343" s="7">
        <f t="shared" ca="1" si="1712"/>
        <v>1</v>
      </c>
      <c r="IB343" s="7" t="str">
        <f t="shared" ca="1" si="1713"/>
        <v>2</v>
      </c>
      <c r="IC343" s="7" t="str">
        <f ca="1">IFERROR(IF(IC342+IB343&gt;ID$4,IC342,IC342+IB343),"")</f>
        <v/>
      </c>
      <c r="ID343" s="7">
        <f t="shared" ca="1" si="1839"/>
        <v>0</v>
      </c>
      <c r="IE343" s="7">
        <f t="shared" ca="1" si="1714"/>
        <v>0.23123614410418514</v>
      </c>
      <c r="IF343" s="7">
        <f t="shared" ca="1" si="1715"/>
        <v>0.53799462512658414</v>
      </c>
      <c r="IG343" s="7">
        <f t="shared" ca="1" si="1716"/>
        <v>1</v>
      </c>
      <c r="IH343" s="7" t="str">
        <f t="shared" ca="1" si="1717"/>
        <v>2</v>
      </c>
      <c r="II343" s="7" t="str">
        <f ca="1">IFERROR(IF(II342+IH343&gt;IJ$4,II342,II342+IH343),"")</f>
        <v/>
      </c>
      <c r="IJ343" s="7">
        <f t="shared" ca="1" si="1840"/>
        <v>0</v>
      </c>
      <c r="IK343" s="7">
        <f t="shared" ca="1" si="1718"/>
        <v>0.91029110121633272</v>
      </c>
      <c r="IL343" s="7">
        <f t="shared" ca="1" si="1719"/>
        <v>-0.14106033198556345</v>
      </c>
      <c r="IM343" s="7">
        <f t="shared" ca="1" si="1720"/>
        <v>0</v>
      </c>
      <c r="IN343" s="7">
        <f t="shared" ca="1" si="1721"/>
        <v>0</v>
      </c>
      <c r="IO343" s="7" t="str">
        <f ca="1">IFERROR(IF(IO342+IN343&gt;IP$4,IO342,IO342+IN343),"")</f>
        <v/>
      </c>
      <c r="IP343" s="7">
        <f t="shared" ca="1" si="1841"/>
        <v>0</v>
      </c>
      <c r="IQ343" s="7">
        <f t="shared" ca="1" si="1722"/>
        <v>0.40635439329880252</v>
      </c>
      <c r="IR343" s="7">
        <f t="shared" ca="1" si="1723"/>
        <v>0.36287637593196675</v>
      </c>
      <c r="IS343" s="7">
        <f t="shared" ca="1" si="1724"/>
        <v>1</v>
      </c>
      <c r="IT343" s="7" t="str">
        <f t="shared" ca="1" si="1725"/>
        <v>2</v>
      </c>
      <c r="IU343" s="7" t="str">
        <f ca="1">IFERROR(IF(IU342+IT343&gt;IV$4,IU342,IU342+IT343),"")</f>
        <v/>
      </c>
      <c r="IV343" s="7">
        <f t="shared" ca="1" si="1842"/>
        <v>0</v>
      </c>
      <c r="IW343" s="7">
        <f t="shared" ca="1" si="1726"/>
        <v>0.38233564734445802</v>
      </c>
      <c r="IX343" s="7">
        <f t="shared" ca="1" si="1727"/>
        <v>0.38689512188631126</v>
      </c>
      <c r="IY343" s="7">
        <f t="shared" ca="1" si="1728"/>
        <v>1</v>
      </c>
      <c r="IZ343" s="7" t="str">
        <f t="shared" ca="1" si="1729"/>
        <v>2</v>
      </c>
      <c r="JA343" s="7" t="str">
        <f ca="1">IFERROR(IF(JA342+IZ343&gt;JB$4,JA342,JA342+IZ343),"")</f>
        <v/>
      </c>
      <c r="JB343" s="7">
        <f t="shared" ca="1" si="1843"/>
        <v>0</v>
      </c>
      <c r="JC343" s="7">
        <f t="shared" ca="1" si="1730"/>
        <v>0.18172744287393461</v>
      </c>
      <c r="JD343" s="7">
        <f t="shared" ca="1" si="1731"/>
        <v>0.58750332635683467</v>
      </c>
      <c r="JE343" s="7">
        <f t="shared" ca="1" si="1732"/>
        <v>1</v>
      </c>
      <c r="JF343" s="7" t="str">
        <f t="shared" ca="1" si="1733"/>
        <v>2</v>
      </c>
      <c r="JG343" s="7" t="str">
        <f ca="1">IFERROR(IF(JG342+JF343&gt;JH$4,JG342,JG342+JF343),"")</f>
        <v/>
      </c>
      <c r="JH343" s="7">
        <f t="shared" ca="1" si="1844"/>
        <v>0</v>
      </c>
      <c r="JI343" s="7">
        <f t="shared" ca="1" si="1734"/>
        <v>0.90444936855912128</v>
      </c>
      <c r="JJ343" s="7">
        <f t="shared" ca="1" si="1735"/>
        <v>-0.13521859932835201</v>
      </c>
      <c r="JK343" s="7">
        <f t="shared" ca="1" si="1736"/>
        <v>0</v>
      </c>
      <c r="JL343" s="7">
        <f t="shared" ca="1" si="1737"/>
        <v>0</v>
      </c>
      <c r="JM343" s="7" t="str">
        <f ca="1">IFERROR(IF(JM342+JL343&gt;JN$4,JM342,JM342+JL343),"")</f>
        <v/>
      </c>
      <c r="JN343" s="7">
        <f t="shared" ca="1" si="1845"/>
        <v>0</v>
      </c>
      <c r="JO343" s="7">
        <f t="shared" ca="1" si="1738"/>
        <v>0.73063792797926885</v>
      </c>
      <c r="JP343" s="7">
        <f t="shared" ca="1" si="1739"/>
        <v>3.859284125150042E-2</v>
      </c>
      <c r="JQ343" s="7">
        <f t="shared" ca="1" si="1740"/>
        <v>1</v>
      </c>
      <c r="JR343" s="7" t="str">
        <f t="shared" ca="1" si="1741"/>
        <v>2</v>
      </c>
      <c r="JS343" s="7" t="str">
        <f ca="1">IFERROR(IF(JS342+JR343&gt;JT$4,JS342,JS342+JR343),"")</f>
        <v/>
      </c>
      <c r="JT343" s="7">
        <f t="shared" ca="1" si="1846"/>
        <v>0</v>
      </c>
      <c r="JU343" s="7">
        <f t="shared" ca="1" si="1742"/>
        <v>0.83031099298440159</v>
      </c>
      <c r="JV343" s="7">
        <f t="shared" ca="1" si="1743"/>
        <v>-6.1080223753632312E-2</v>
      </c>
      <c r="JW343" s="7">
        <f t="shared" ca="1" si="1744"/>
        <v>0</v>
      </c>
      <c r="JX343" s="7">
        <f t="shared" ca="1" si="1745"/>
        <v>0</v>
      </c>
      <c r="JY343" s="7" t="str">
        <f ca="1">IFERROR(IF(JY342+JX343&gt;JZ$4,JY342,JY342+JX343),"")</f>
        <v/>
      </c>
      <c r="JZ343" s="7">
        <f t="shared" ca="1" si="1847"/>
        <v>0</v>
      </c>
      <c r="KA343" s="7">
        <f t="shared" ca="1" si="1746"/>
        <v>0.6801561182606497</v>
      </c>
      <c r="KB343" s="7">
        <f t="shared" ca="1" si="1747"/>
        <v>8.9074650970119573E-2</v>
      </c>
      <c r="KC343" s="7">
        <f t="shared" ca="1" si="1748"/>
        <v>1</v>
      </c>
      <c r="KD343" s="7" t="str">
        <f t="shared" ca="1" si="1749"/>
        <v>2</v>
      </c>
      <c r="KE343" s="7" t="str">
        <f ca="1">IFERROR(IF(KE342+KD343&gt;KF$4,KE342,KE342+KD343),"")</f>
        <v/>
      </c>
      <c r="KF343" s="7">
        <f t="shared" ca="1" si="1848"/>
        <v>0</v>
      </c>
      <c r="KG343" s="7">
        <f t="shared" ca="1" si="1750"/>
        <v>0.28332059043303626</v>
      </c>
      <c r="KH343" s="7">
        <f t="shared" ca="1" si="1751"/>
        <v>0.48591017879773302</v>
      </c>
      <c r="KI343" s="7">
        <f t="shared" ca="1" si="1752"/>
        <v>1</v>
      </c>
      <c r="KJ343" s="7" t="str">
        <f t="shared" ca="1" si="1753"/>
        <v>2</v>
      </c>
      <c r="KK343" s="7" t="str">
        <f ca="1">IFERROR(IF(KK342+KJ343&gt;KL$4,KK342,KK342+KJ343),"")</f>
        <v/>
      </c>
      <c r="KL343" s="7">
        <f t="shared" ca="1" si="1849"/>
        <v>0</v>
      </c>
      <c r="KM343" s="7">
        <f t="shared" ca="1" si="1754"/>
        <v>0.77154164320823071</v>
      </c>
      <c r="KN343" s="7">
        <f t="shared" ca="1" si="1755"/>
        <v>-2.3108739774614362E-3</v>
      </c>
      <c r="KO343" s="7">
        <f t="shared" ca="1" si="1756"/>
        <v>0</v>
      </c>
      <c r="KP343" s="7">
        <f t="shared" ca="1" si="1757"/>
        <v>0</v>
      </c>
      <c r="KQ343" s="7" t="str">
        <f ca="1">IFERROR(IF(KQ342+KP343&gt;KR$4,KQ342,KQ342+KP343),"")</f>
        <v/>
      </c>
      <c r="KR343" s="7">
        <f t="shared" ca="1" si="1850"/>
        <v>0</v>
      </c>
      <c r="KS343" s="7">
        <f t="shared" ca="1" si="1758"/>
        <v>1.0033130805583435E-3</v>
      </c>
      <c r="KT343" s="7">
        <f t="shared" ca="1" si="1759"/>
        <v>0.76822745615021093</v>
      </c>
      <c r="KU343" s="7">
        <f t="shared" ca="1" si="1760"/>
        <v>1</v>
      </c>
      <c r="KV343" s="7" t="str">
        <f t="shared" ca="1" si="1761"/>
        <v>2</v>
      </c>
      <c r="KW343" s="7" t="str">
        <f ca="1">IFERROR(IF(KW342+KV343&gt;KX$4,KW342,KW342+KV343),"")</f>
        <v/>
      </c>
      <c r="KX343" s="7">
        <f t="shared" ca="1" si="1851"/>
        <v>0</v>
      </c>
      <c r="KY343" s="7">
        <f t="shared" ca="1" si="1762"/>
        <v>5.5044182246626105E-2</v>
      </c>
      <c r="KZ343" s="7">
        <f t="shared" ca="1" si="1763"/>
        <v>0.71418658698414317</v>
      </c>
      <c r="LA343" s="7">
        <f t="shared" ca="1" si="1764"/>
        <v>1</v>
      </c>
      <c r="LB343" s="7" t="str">
        <f t="shared" ca="1" si="1765"/>
        <v>2</v>
      </c>
      <c r="LC343" s="7" t="str">
        <f ca="1">IFERROR(IF(LC342+LB343&gt;LD$4,LC342,LC342+LB343),"")</f>
        <v/>
      </c>
      <c r="LD343" s="7">
        <f t="shared" ca="1" si="1852"/>
        <v>0</v>
      </c>
      <c r="LE343" s="7">
        <f t="shared" ca="1" si="1766"/>
        <v>0.71914207081269166</v>
      </c>
      <c r="LF343" s="7">
        <f t="shared" ca="1" si="1767"/>
        <v>5.0088698418077615E-2</v>
      </c>
      <c r="LG343" s="7">
        <f t="shared" ca="1" si="1768"/>
        <v>1</v>
      </c>
      <c r="LH343" s="7" t="str">
        <f t="shared" ca="1" si="1769"/>
        <v>2</v>
      </c>
      <c r="LI343" s="7" t="str">
        <f ca="1">IFERROR(IF(LI342+LH343&gt;LJ$4,LI342,LI342+LH343),"")</f>
        <v/>
      </c>
      <c r="LJ343" s="7">
        <f t="shared" ca="1" si="1853"/>
        <v>0</v>
      </c>
      <c r="LK343" s="7">
        <f t="shared" ca="1" si="1770"/>
        <v>0.98501707015319095</v>
      </c>
      <c r="LL343" s="7">
        <f t="shared" ca="1" si="1771"/>
        <v>-0.21578630092242168</v>
      </c>
      <c r="LM343" s="7">
        <f t="shared" ca="1" si="1772"/>
        <v>0</v>
      </c>
      <c r="LN343" s="7">
        <f t="shared" ca="1" si="1773"/>
        <v>0</v>
      </c>
      <c r="LO343" s="7" t="str">
        <f ca="1">IFERROR(IF(LO342+LN343&gt;LP$4,LO342,LO342+LN343),"")</f>
        <v/>
      </c>
      <c r="LP343" s="7">
        <f t="shared" ca="1" si="1854"/>
        <v>0</v>
      </c>
      <c r="LQ343" s="7">
        <f t="shared" ca="1" si="1774"/>
        <v>0.24101793084405232</v>
      </c>
      <c r="LR343" s="7">
        <f t="shared" ca="1" si="1775"/>
        <v>0.52821283838671695</v>
      </c>
      <c r="LS343" s="7">
        <f t="shared" ca="1" si="1776"/>
        <v>1</v>
      </c>
      <c r="LT343" s="7" t="str">
        <f t="shared" ca="1" si="1777"/>
        <v>2</v>
      </c>
      <c r="LU343" s="7" t="str">
        <f ca="1">IFERROR(IF(LU342+LT343&gt;LV$4,LU342,LU342+LT343),"")</f>
        <v/>
      </c>
      <c r="LV343" s="7">
        <f t="shared" ca="1" si="1855"/>
        <v>0</v>
      </c>
      <c r="LW343" s="7">
        <f t="shared" ca="1" si="1778"/>
        <v>0.97787435602815187</v>
      </c>
      <c r="LX343" s="7">
        <f t="shared" ca="1" si="1779"/>
        <v>-0.2086435867973826</v>
      </c>
      <c r="LY343" s="7">
        <f t="shared" ca="1" si="1780"/>
        <v>0</v>
      </c>
      <c r="LZ343" s="7">
        <f t="shared" ca="1" si="1781"/>
        <v>0</v>
      </c>
      <c r="MA343" s="7" t="str">
        <f ca="1">IFERROR(IF(MA342+LZ343&gt;MB$4,MA342,MA342+LZ343),"")</f>
        <v/>
      </c>
      <c r="MB343" s="7">
        <f t="shared" ca="1" si="1856"/>
        <v>0</v>
      </c>
      <c r="MC343" s="7">
        <f t="shared" ca="1" si="1782"/>
        <v>0.52832608497907785</v>
      </c>
      <c r="MD343" s="7">
        <f t="shared" ca="1" si="1783"/>
        <v>0.24090468425169143</v>
      </c>
      <c r="ME343" s="7">
        <f t="shared" ca="1" si="1784"/>
        <v>1</v>
      </c>
      <c r="MF343" s="7" t="str">
        <f t="shared" ca="1" si="1785"/>
        <v>2</v>
      </c>
      <c r="MG343" s="7" t="str">
        <f ca="1">IFERROR(IF(MG342+MF343&gt;MH$4,MG342,MG342+MF343),"")</f>
        <v/>
      </c>
      <c r="MH343" s="7">
        <f t="shared" ca="1" si="1857"/>
        <v>0</v>
      </c>
      <c r="MI343" s="7">
        <f t="shared" ca="1" si="1786"/>
        <v>0.7260673798318813</v>
      </c>
      <c r="MJ343" s="7">
        <f t="shared" ca="1" si="1787"/>
        <v>4.3163389398887975E-2</v>
      </c>
      <c r="MK343" s="7">
        <f t="shared" ca="1" si="1788"/>
        <v>1</v>
      </c>
      <c r="ML343" s="7" t="str">
        <f t="shared" ca="1" si="1789"/>
        <v>2</v>
      </c>
      <c r="MM343" s="7" t="str">
        <f ca="1">IFERROR(IF(MM342+ML343&gt;MN$4,MM342,MM342+ML343),"")</f>
        <v/>
      </c>
      <c r="MN343" s="7">
        <f t="shared" ca="1" si="1858"/>
        <v>0</v>
      </c>
      <c r="MO343" s="7">
        <f t="shared" ca="1" si="1790"/>
        <v>0.99135646157591895</v>
      </c>
      <c r="MP343" s="7">
        <f t="shared" ca="1" si="1791"/>
        <v>-0.22212569234514967</v>
      </c>
      <c r="MQ343" s="7">
        <f t="shared" ca="1" si="1792"/>
        <v>0</v>
      </c>
      <c r="MR343" s="7">
        <f t="shared" ca="1" si="1793"/>
        <v>0</v>
      </c>
      <c r="MS343" s="7" t="str">
        <f ca="1">IFERROR(IF(MS342+MR343&gt;MT$4,MS342,MS342+MR343),"")</f>
        <v/>
      </c>
      <c r="MT343" s="7">
        <f t="shared" ca="1" si="1859"/>
        <v>0</v>
      </c>
      <c r="MU343" s="7">
        <f t="shared" ca="1" si="1794"/>
        <v>0.67735511014376037</v>
      </c>
      <c r="MV343" s="7">
        <f t="shared" ca="1" si="1795"/>
        <v>9.1875659087008898E-2</v>
      </c>
      <c r="MW343" s="7">
        <f t="shared" ca="1" si="1796"/>
        <v>1</v>
      </c>
      <c r="MX343" s="7" t="str">
        <f t="shared" ca="1" si="1797"/>
        <v>2</v>
      </c>
      <c r="MY343" s="7" t="str">
        <f ca="1">IFERROR(IF(MY342+MX343&gt;MZ$4,MY342,MY342+MX343),"")</f>
        <v/>
      </c>
      <c r="MZ343" s="7">
        <f t="shared" ca="1" si="1860"/>
        <v>0</v>
      </c>
      <c r="NA343" s="7">
        <f t="shared" ca="1" si="1798"/>
        <v>0.37976870450246292</v>
      </c>
      <c r="NB343" s="7">
        <f t="shared" ca="1" si="1799"/>
        <v>0.38946206472830636</v>
      </c>
      <c r="NC343" s="7">
        <f t="shared" ca="1" si="1800"/>
        <v>1</v>
      </c>
      <c r="ND343" s="7" t="str">
        <f t="shared" ca="1" si="1801"/>
        <v>2</v>
      </c>
      <c r="NE343" s="7" t="str">
        <f ca="1">IFERROR(IF(NE342+ND343&gt;NF$4,NE342,NE342+ND343),"")</f>
        <v/>
      </c>
      <c r="NF343" s="7">
        <f t="shared" ca="1" si="1861"/>
        <v>0</v>
      </c>
      <c r="NG343" s="7">
        <f t="shared" ca="1" si="1802"/>
        <v>3.157038985936178E-2</v>
      </c>
      <c r="NH343" s="7">
        <f t="shared" ca="1" si="1803"/>
        <v>0.73766037937140749</v>
      </c>
      <c r="NI343" s="7">
        <f t="shared" ca="1" si="1804"/>
        <v>1</v>
      </c>
      <c r="NJ343" s="7" t="str">
        <f t="shared" ca="1" si="1805"/>
        <v>2</v>
      </c>
      <c r="NK343" s="7" t="str">
        <f ca="1">IFERROR(IF(NK342+NJ343&gt;NL$4,NK342,NK342+NJ343),"")</f>
        <v/>
      </c>
      <c r="NL343" s="7">
        <f t="shared" ca="1" si="1862"/>
        <v>0</v>
      </c>
      <c r="NM343" s="7">
        <f t="shared" ca="1" si="1806"/>
        <v>0.27947228463209672</v>
      </c>
      <c r="NN343" s="7">
        <f t="shared" ca="1" si="1807"/>
        <v>0.48975848459867255</v>
      </c>
      <c r="NO343" s="7">
        <f t="shared" ca="1" si="1808"/>
        <v>1</v>
      </c>
      <c r="NP343" s="7" t="str">
        <f t="shared" ca="1" si="1809"/>
        <v>2</v>
      </c>
      <c r="NQ343" s="7" t="str">
        <f ca="1">IFERROR(IF(NQ342+NP343&gt;NR$4,NQ342,NQ342+NP343),"")</f>
        <v/>
      </c>
      <c r="NR343" s="7">
        <f t="shared" ca="1" si="1863"/>
        <v>0</v>
      </c>
      <c r="NT343">
        <v>345</v>
      </c>
      <c r="NU343" s="7" t="s">
        <v>19</v>
      </c>
      <c r="NV343" s="7" t="str">
        <f t="shared" ca="1" si="1598"/>
        <v/>
      </c>
      <c r="NW343" s="7" t="str">
        <f t="shared" ca="1" si="1810"/>
        <v/>
      </c>
      <c r="NX343" t="str">
        <f ca="1">IFERROR(VLOOKUP(NT343,$K$3:$AK$568,8,FALSE),"")</f>
        <v/>
      </c>
      <c r="NY343" t="str">
        <f ca="1">IFERROR(VLOOKUP(NT343,$K$3:$AK$568,9,FALSE),"")</f>
        <v/>
      </c>
      <c r="NZ343" s="7" t="str">
        <f ca="1">IFERROR(VLOOKUP(NT343,$K$3:$AK$568,27,FALSE),"")</f>
        <v/>
      </c>
      <c r="OB343">
        <v>345</v>
      </c>
      <c r="OC343" s="7" t="s">
        <v>19</v>
      </c>
      <c r="OD343" t="e">
        <f t="shared" ca="1" si="1864"/>
        <v>#N/A</v>
      </c>
      <c r="OE343" s="7" t="str">
        <f t="shared" ca="1" si="1865"/>
        <v/>
      </c>
      <c r="OF343" s="7" t="str">
        <f t="shared" ca="1" si="1866"/>
        <v/>
      </c>
      <c r="OG343" t="str">
        <f t="shared" ca="1" si="1867"/>
        <v/>
      </c>
      <c r="OI343">
        <v>345</v>
      </c>
      <c r="OJ343" s="7" t="s">
        <v>19</v>
      </c>
      <c r="OK343" s="7" t="str">
        <f t="shared" ca="1" si="1868"/>
        <v/>
      </c>
      <c r="OL343" s="7" t="str">
        <f t="shared" ca="1" si="1869"/>
        <v/>
      </c>
      <c r="OM343" t="str">
        <f ca="1">IFERROR(VLOOKUP(OI343,$L$3:$AK$568,7,FALSE),"")</f>
        <v/>
      </c>
      <c r="ON343" t="str">
        <f ca="1">IFERROR(VLOOKUP(OI343,$L$3:$AK$568,8,FALSE),"")</f>
        <v/>
      </c>
      <c r="OO343" s="7" t="str">
        <f ca="1">IFERROR(VLOOKUP(OI343,$L$3:$AK$568,26,FALSE),"")</f>
        <v/>
      </c>
      <c r="OQ343">
        <v>345</v>
      </c>
      <c r="OR343" s="7" t="s">
        <v>19</v>
      </c>
      <c r="OS343" t="e">
        <f t="shared" ca="1" si="1870"/>
        <v>#N/A</v>
      </c>
      <c r="OT343" s="7" t="str">
        <f t="shared" ca="1" si="1871"/>
        <v/>
      </c>
      <c r="OU343" s="7" t="str">
        <f t="shared" ca="1" si="1872"/>
        <v/>
      </c>
      <c r="OV343" t="str">
        <f t="shared" ca="1" si="1873"/>
        <v/>
      </c>
      <c r="OX343">
        <v>345</v>
      </c>
      <c r="OY343" s="7" t="s">
        <v>19</v>
      </c>
      <c r="OZ343" s="7" t="str">
        <f t="shared" ca="1" si="1874"/>
        <v/>
      </c>
      <c r="PA343" s="7" t="str">
        <f t="shared" ca="1" si="1875"/>
        <v/>
      </c>
      <c r="PB343" t="str">
        <f ca="1">IFERROR(VLOOKUP(OX343,$M$3:$AK$568,6,FALSE),"")</f>
        <v/>
      </c>
      <c r="PC343" t="str">
        <f ca="1">IFERROR(VLOOKUP(OX343,$M$3:$AK$568,7,FALSE),"")</f>
        <v/>
      </c>
      <c r="PD343" s="7" t="str">
        <f ca="1">IFERROR(VLOOKUP(OX343,$M$3:$AK$568,25,FALSE),"")</f>
        <v/>
      </c>
      <c r="PF343">
        <v>345</v>
      </c>
      <c r="PG343" s="7" t="s">
        <v>19</v>
      </c>
      <c r="PH343" t="e">
        <f t="shared" ca="1" si="1876"/>
        <v>#N/A</v>
      </c>
      <c r="PI343" s="7" t="str">
        <f t="shared" ca="1" si="1877"/>
        <v/>
      </c>
      <c r="PJ343" s="7" t="str">
        <f t="shared" ca="1" si="1878"/>
        <v/>
      </c>
      <c r="PK343" t="str">
        <f t="shared" ca="1" si="1879"/>
        <v/>
      </c>
      <c r="PM343">
        <v>345</v>
      </c>
      <c r="PN343" s="7" t="s">
        <v>19</v>
      </c>
      <c r="PO343" s="202" t="str">
        <f t="shared" ca="1" si="1880"/>
        <v/>
      </c>
      <c r="PP343" s="7" t="str">
        <f t="shared" ca="1" si="1881"/>
        <v/>
      </c>
      <c r="PQ343" t="str">
        <f ca="1">IFERROR(VLOOKUP(PM343,$G$325:$R$409,12,FALSE),"")</f>
        <v/>
      </c>
      <c r="PR343" t="e">
        <f ca="1">VLOOKUP(PM343,$G$324:$Q$409,11,FALSE)</f>
        <v>#N/A</v>
      </c>
      <c r="PS343" s="7" t="str">
        <f ca="1">VLOOKUP(PQ343,$R$325:$Y$409,8,FALSE)</f>
        <v>- -</v>
      </c>
      <c r="PT343" s="7">
        <f ca="1">ReSt</f>
        <v>-4</v>
      </c>
      <c r="PU343" s="7" t="e">
        <f t="shared" ca="1" si="1882"/>
        <v>#N/A</v>
      </c>
      <c r="PV343" s="7" t="e">
        <f t="shared" ca="1" si="1883"/>
        <v>#N/A</v>
      </c>
      <c r="PW343" s="7" t="str">
        <f ca="1">VLOOKUP(PQ343,$R$325:$AK$409,8,FALSE)</f>
        <v>- -</v>
      </c>
      <c r="PX343" s="7"/>
      <c r="PY343">
        <v>345</v>
      </c>
      <c r="PZ343" s="7" t="s">
        <v>19</v>
      </c>
      <c r="QA343" t="str">
        <f t="shared" ca="1" si="1884"/>
        <v/>
      </c>
      <c r="QB343" s="7" t="str">
        <f t="shared" ca="1" si="1885"/>
        <v/>
      </c>
      <c r="QC343" s="7" t="str">
        <f t="shared" ca="1" si="1886"/>
        <v/>
      </c>
      <c r="QD343" t="str">
        <f t="shared" ca="1" si="1887"/>
        <v/>
      </c>
      <c r="QF343">
        <v>345</v>
      </c>
      <c r="QG343" s="7" t="s">
        <v>19</v>
      </c>
      <c r="QH343" s="7" t="str">
        <f t="shared" ca="1" si="1888"/>
        <v/>
      </c>
      <c r="QI343" s="7" t="e">
        <f t="shared" ca="1" si="1889"/>
        <v>#VALUE!</v>
      </c>
      <c r="QJ343" t="e">
        <f t="shared" ca="1" si="1890"/>
        <v>#N/A</v>
      </c>
      <c r="QK343" s="7" t="e">
        <f t="shared" ca="1" si="1891"/>
        <v>#N/A</v>
      </c>
      <c r="QM343">
        <v>345</v>
      </c>
      <c r="QN343" s="7" t="s">
        <v>19</v>
      </c>
      <c r="QO343" t="str">
        <f t="shared" ca="1" si="1892"/>
        <v/>
      </c>
      <c r="QP343" s="7" t="str">
        <f t="shared" ca="1" si="1893"/>
        <v/>
      </c>
      <c r="QQ343" t="str">
        <f t="shared" ca="1" si="1894"/>
        <v/>
      </c>
    </row>
    <row r="344" spans="1:459" x14ac:dyDescent="0.25">
      <c r="A344" s="240" t="str">
        <f>IF('Character Sheet'!$B$4="Creature","N","Y")</f>
        <v>Y</v>
      </c>
      <c r="C344" s="75"/>
      <c r="D344" s="76"/>
      <c r="F344" s="75">
        <v>6</v>
      </c>
      <c r="G344" s="76">
        <f t="shared" ca="1" si="1897"/>
        <v>0</v>
      </c>
      <c r="I344" s="75" t="s">
        <v>1812</v>
      </c>
      <c r="J344" s="85"/>
      <c r="K344" s="85">
        <f t="shared" ca="1" si="1589"/>
        <v>7</v>
      </c>
      <c r="L344" s="85">
        <f t="shared" ca="1" si="1924"/>
        <v>7</v>
      </c>
      <c r="M344" s="70">
        <f t="shared" ca="1" si="1593"/>
        <v>18</v>
      </c>
      <c r="O344" s="222">
        <f ca="1">BP344</f>
        <v>119</v>
      </c>
      <c r="Q344" s="7" t="s">
        <v>1756</v>
      </c>
      <c r="R344" s="9" t="str">
        <f ca="1">IFERROR(VLOOKUP(F344,INDIRECT(Calculations!$D$100),2,FALSE),"")</f>
        <v>Delving</v>
      </c>
      <c r="S344" s="9" t="str">
        <f t="shared" ca="1" si="1895"/>
        <v>Delving</v>
      </c>
      <c r="T344" s="61" t="str">
        <f ca="1">SUBSTITUTE(IFERROR(IFERROR(VLOOKUP(R344,'[1]Skill Statistics'!$A$3:$C$513,2,FALSE),VLOOKUP(Q344,'[1]Skill Statistics'!$A$3:$C$513,2,FALSE)),T343),"R*","ReSt")</f>
        <v>ReSt/ReSt</v>
      </c>
      <c r="U344" s="61" t="str">
        <f ca="1">IFERROR(IFERROR(VLOOKUP(R344,'[1]Skill Statistics'!$A$3:$C$513,3,FALSE),VLOOKUP(Q344,'[1]Skill Statistics'!$A$3:$C$513,3,FALSE)),U343)</f>
        <v>Me</v>
      </c>
      <c r="V344" s="61" t="str">
        <f ca="1">IF(R344="","- -",IF(ISNUMBER(SEARCH("Category",R344)),"- -",IFERROR(IFERROR(VLOOKUP(Q344,[1]Professions!$A$4:$AM$288,MATCH(Profession,[1]Professions!$A$1:$AM$1,0),FALSE),VLOOKUP(Q344,Calculations!$B$91:$I$95,8,FALSE)),"- -")))</f>
        <v>3 / 5</v>
      </c>
      <c r="W344" s="60">
        <f ca="1">BL344</f>
        <v>0</v>
      </c>
      <c r="X344" s="7">
        <f ca="1">IFERROR(VLOOKUP(R344,$BS$6:$NR$519,MATCH(ActualLevel,$BS$3:$NR$3,0),FALSE),"- -")</f>
        <v>0</v>
      </c>
      <c r="Y344" s="7">
        <f t="shared" ca="1" si="1588"/>
        <v>0</v>
      </c>
      <c r="Z344" s="7">
        <f ca="1">IFERROR(VLOOKUP(Y344,Charts!$BQ$2:$BR$52,2,FALSE),"- -")</f>
        <v>-25</v>
      </c>
      <c r="AA344" s="7">
        <f t="shared" ca="1" si="1599"/>
        <v>-1</v>
      </c>
      <c r="AB344" s="7">
        <f t="shared" ca="1" si="1920"/>
        <v>0</v>
      </c>
      <c r="AC344" s="7"/>
      <c r="AD344" s="7"/>
      <c r="AE344" s="7"/>
      <c r="AF344" s="7"/>
      <c r="AG344" s="7"/>
      <c r="AH344" s="43"/>
      <c r="AI344" s="7"/>
      <c r="AJ344" s="7"/>
      <c r="AK344" s="7">
        <f t="shared" ca="1" si="1600"/>
        <v>-26</v>
      </c>
      <c r="AL344" s="7"/>
      <c r="AM344" s="69">
        <f>IFERROR(VLOOKUP(Q344,'[1]Skill Statistics'!$A$3:$AN$513,MATCH(Profession,'[1]Skill Statistics'!$A$2:$AN$2,0),FALSE),0)</f>
        <v>0</v>
      </c>
      <c r="AN344" s="85">
        <f>IFERROR(VLOOKUP(Q344,'[1]Skill Statistics'!$A$3:$BK$513,MATCH(Archetype,'[1]Skill Statistics'!$A$2:$BK$2,0),FALSE),0)</f>
        <v>0</v>
      </c>
      <c r="AO344" s="85">
        <f>IFERROR(VLOOKUP(Q344,'[1]Skill Statistics'!$A$3:$BB$513,MATCH(Race,'[1]Skill Statistics'!$A$2:$BB$2,0),FALSE),0)</f>
        <v>0</v>
      </c>
      <c r="AP344" s="85">
        <f t="shared" ca="1" si="1811"/>
        <v>-0.1</v>
      </c>
      <c r="AQ344" s="70"/>
      <c r="AS344" s="69">
        <f>IFERROR(VLOOKUP(Q344,'[1]Professional Skills'!$A$4:$AM$288,MATCH(Profession,'[1]Professional Skills'!$A$3:$AM$3,0),FALSE),"- -")</f>
        <v>0</v>
      </c>
      <c r="AT344" t="s">
        <v>1812</v>
      </c>
      <c r="AU344" s="7" t="str">
        <f t="shared" si="1922"/>
        <v/>
      </c>
      <c r="AV344" s="7">
        <f t="shared" ca="1" si="1921"/>
        <v>0</v>
      </c>
      <c r="AW344" t="str">
        <f t="shared" si="1898"/>
        <v/>
      </c>
      <c r="AX344" t="str">
        <f>IFERROR(_xlfn.RANK.EQ(AW344,$AW$5:$AW$568),"")</f>
        <v/>
      </c>
      <c r="AY344">
        <f t="shared" si="1595"/>
        <v>0</v>
      </c>
      <c r="AZ344" s="70" t="str">
        <f t="shared" si="1601"/>
        <v/>
      </c>
      <c r="BB344" s="69" t="str">
        <f>IFERROR(IF(Q344="Language",VLOOKUP(R344,[1]Cultures!$B$4:$N$218,MATCH(Culture,[1]Cultures!$B$3:$N$3,0),FALSE),VLOOKUP(Q344,[1]Cultures!$B$4:$O$212,MATCH(Culture,[1]Cultures!$B$3:$O$3,0),FALSE)),"- -")</f>
        <v>- -</v>
      </c>
      <c r="BC344" t="s">
        <v>1812</v>
      </c>
      <c r="BD344">
        <f t="shared" ca="1" si="1899"/>
        <v>0.61381365794706255</v>
      </c>
      <c r="BE344">
        <f t="shared" ca="1" si="1900"/>
        <v>0.51381365794706257</v>
      </c>
      <c r="BH344">
        <f t="shared" ca="1" si="1923"/>
        <v>9</v>
      </c>
      <c r="BI344" s="7">
        <f ca="1">IFERROR(IF(BH344=1,IF(BB344=1,1,IF(BB344=2,2,IF(BH344=2,IF(BB344=3,1,IF(BB344&gt;=4,2,IF(BH344=3,IF(BB344=5,1,IF(BB344&gt;=6,2,IF(BH344=4,IF(BB344=7,1,IF(BB344&gt;=8,2,IF(BH344=5,IF(BB344=9,1,IF(BB344&gt;=10,2,0)),0))),0))),0))),0))),0)+(IF(BC344="*",0,BB344)),"- -")</f>
        <v>0</v>
      </c>
      <c r="BK344" s="7"/>
      <c r="BL344" s="70">
        <f ca="1">IF(V344="- -","- -",SUM(BI344:BK344))</f>
        <v>0</v>
      </c>
      <c r="BN344" s="69">
        <f ca="1">IFERROR(VLOOKUP(V344,Charts!$BT$2:$BV$14,3,FALSE),"- -")</f>
        <v>0.61538461538461542</v>
      </c>
      <c r="BO344" s="85">
        <f t="shared" ca="1" si="1812"/>
        <v>1.9417116010091826</v>
      </c>
      <c r="BP344" s="70">
        <f t="shared" ca="1" si="1901"/>
        <v>119</v>
      </c>
      <c r="BR344" s="7">
        <v>343</v>
      </c>
      <c r="BS344" s="9" t="str">
        <f ca="1">VLOOKUP(BR344,$O$3:$R$568,4,FALSE)</f>
        <v>Concealment</v>
      </c>
      <c r="BT344" s="7" t="str">
        <f ca="1">VLOOKUP(BS344,$R$3:$V$568,5,FALSE)</f>
        <v>4 / 6</v>
      </c>
      <c r="BU344" s="7">
        <f ca="1">VLOOKUP(BT344,Charts!$BT$2:$BV$14,3,FALSE)</f>
        <v>0.53846153846153844</v>
      </c>
      <c r="BV344" s="7" t="str">
        <f t="shared" ca="1" si="1604"/>
        <v>4</v>
      </c>
      <c r="BW344" s="7" t="str">
        <f t="shared" ca="1" si="1605"/>
        <v>6</v>
      </c>
      <c r="BY344" s="7">
        <f t="shared" ca="1" si="1606"/>
        <v>0.33087372026252837</v>
      </c>
      <c r="BZ344" s="7">
        <f t="shared" ca="1" si="1607"/>
        <v>0.20758781819901007</v>
      </c>
      <c r="CA344" s="7">
        <f t="shared" ca="1" si="1608"/>
        <v>1</v>
      </c>
      <c r="CB344" s="7" t="str">
        <f t="shared" ca="1" si="1609"/>
        <v>4</v>
      </c>
      <c r="CC344" s="7" t="str">
        <f ca="1">IFERROR(IF(CC343+CB344&gt;CD$4,CC343,CC343+CB344),"")</f>
        <v/>
      </c>
      <c r="CD344" s="7">
        <f t="shared" ca="1" si="1813"/>
        <v>0</v>
      </c>
      <c r="CE344" s="7">
        <f t="shared" ca="1" si="1610"/>
        <v>0.10745431082627188</v>
      </c>
      <c r="CF344" s="7">
        <f t="shared" ca="1" si="1611"/>
        <v>0.43100722763526655</v>
      </c>
      <c r="CG344" s="7">
        <f t="shared" ca="1" si="1612"/>
        <v>1</v>
      </c>
      <c r="CH344" s="7" t="str">
        <f t="shared" ca="1" si="1613"/>
        <v>4</v>
      </c>
      <c r="CI344" s="7" t="str">
        <f ca="1">IFERROR(IF(CI343+CH344&gt;CJ$4,CI343,CI343+CH344),"")</f>
        <v/>
      </c>
      <c r="CJ344" s="7">
        <f t="shared" ca="1" si="1814"/>
        <v>0</v>
      </c>
      <c r="CK344" s="7">
        <f t="shared" ca="1" si="1614"/>
        <v>0.25613702931852478</v>
      </c>
      <c r="CL344" s="7">
        <f t="shared" ca="1" si="1615"/>
        <v>0.28232450914301366</v>
      </c>
      <c r="CM344" s="7">
        <f t="shared" ca="1" si="1616"/>
        <v>1</v>
      </c>
      <c r="CN344" s="7" t="str">
        <f t="shared" ca="1" si="1617"/>
        <v>4</v>
      </c>
      <c r="CO344" s="7" t="str">
        <f ca="1">IFERROR(IF(CO343+CN344&gt;CP$4,CO343,CO343+CN344),"")</f>
        <v/>
      </c>
      <c r="CP344" s="7">
        <f t="shared" ca="1" si="1815"/>
        <v>0</v>
      </c>
      <c r="CQ344" s="7">
        <f t="shared" ca="1" si="1618"/>
        <v>5.9177727529632351E-2</v>
      </c>
      <c r="CR344" s="7">
        <f t="shared" ca="1" si="1619"/>
        <v>0.47928381093190608</v>
      </c>
      <c r="CS344" s="7">
        <f t="shared" ca="1" si="1620"/>
        <v>1</v>
      </c>
      <c r="CT344" s="7" t="str">
        <f t="shared" ca="1" si="1621"/>
        <v>4</v>
      </c>
      <c r="CU344" s="7" t="str">
        <f ca="1">IFERROR(IF(CU343+CT344&gt;CV$4,CU343,CU343+CT344),"")</f>
        <v/>
      </c>
      <c r="CV344" s="7">
        <f t="shared" ca="1" si="1816"/>
        <v>0</v>
      </c>
      <c r="CW344" s="7">
        <f t="shared" ca="1" si="1622"/>
        <v>0.82334731807747707</v>
      </c>
      <c r="CX344" s="7">
        <f t="shared" ca="1" si="1623"/>
        <v>-0.28488577961593864</v>
      </c>
      <c r="CY344" s="7">
        <f t="shared" ca="1" si="1624"/>
        <v>0</v>
      </c>
      <c r="CZ344" s="7">
        <f t="shared" ca="1" si="1625"/>
        <v>0</v>
      </c>
      <c r="DA344" s="7" t="str">
        <f ca="1">IFERROR(IF(DA343+CZ344&gt;DB$4,DA343,DA343+CZ344),"")</f>
        <v/>
      </c>
      <c r="DB344" s="7">
        <f t="shared" ca="1" si="1817"/>
        <v>0</v>
      </c>
      <c r="DC344" s="7">
        <f t="shared" ca="1" si="1626"/>
        <v>5.1750177426617472E-2</v>
      </c>
      <c r="DD344" s="7">
        <f t="shared" ca="1" si="1627"/>
        <v>0.48671136103492096</v>
      </c>
      <c r="DE344" s="7">
        <f t="shared" ca="1" si="1628"/>
        <v>1</v>
      </c>
      <c r="DF344" s="7" t="str">
        <f t="shared" ca="1" si="1629"/>
        <v>4</v>
      </c>
      <c r="DG344" s="7" t="str">
        <f ca="1">IFERROR(IF(DG343+DF344&gt;DH$4,DG343,DG343+DF344),"")</f>
        <v/>
      </c>
      <c r="DH344" s="7">
        <f t="shared" ca="1" si="1818"/>
        <v>0</v>
      </c>
      <c r="DI344" s="7">
        <f t="shared" ca="1" si="1630"/>
        <v>0.29994569120693049</v>
      </c>
      <c r="DJ344" s="7">
        <f t="shared" ca="1" si="1631"/>
        <v>0.23851584725460795</v>
      </c>
      <c r="DK344" s="7">
        <f t="shared" ca="1" si="1632"/>
        <v>1</v>
      </c>
      <c r="DL344" s="7" t="str">
        <f t="shared" ca="1" si="1633"/>
        <v>4</v>
      </c>
      <c r="DM344" s="7" t="str">
        <f ca="1">IFERROR(IF(DM343+DL344&gt;DN$4,DM343,DM343+DL344),"")</f>
        <v/>
      </c>
      <c r="DN344" s="7">
        <f t="shared" ca="1" si="1819"/>
        <v>0</v>
      </c>
      <c r="DO344" s="7">
        <f t="shared" ca="1" si="1634"/>
        <v>0.6497750662001327</v>
      </c>
      <c r="DP344" s="7">
        <f t="shared" ca="1" si="1635"/>
        <v>-0.11131352773859426</v>
      </c>
      <c r="DQ344" s="7">
        <f t="shared" ca="1" si="1636"/>
        <v>0</v>
      </c>
      <c r="DR344" s="7">
        <f t="shared" ca="1" si="1637"/>
        <v>0</v>
      </c>
      <c r="DS344" s="7" t="str">
        <f ca="1">IFERROR(IF(DS343+DR344&gt;DT$4,DS343,DS343+DR344),"")</f>
        <v/>
      </c>
      <c r="DT344" s="7">
        <f t="shared" ca="1" si="1820"/>
        <v>0</v>
      </c>
      <c r="DU344" s="7">
        <f t="shared" ca="1" si="1638"/>
        <v>0.88282918883587647</v>
      </c>
      <c r="DV344" s="7">
        <f t="shared" ca="1" si="1639"/>
        <v>-0.34436765037433803</v>
      </c>
      <c r="DW344" s="7">
        <f t="shared" ca="1" si="1640"/>
        <v>0</v>
      </c>
      <c r="DX344" s="7">
        <f t="shared" ca="1" si="1641"/>
        <v>0</v>
      </c>
      <c r="DY344" s="7" t="str">
        <f ca="1">IFERROR(IF(DY343+DX344&gt;DZ$4,DY343,DY343+DX344),"")</f>
        <v/>
      </c>
      <c r="DZ344" s="7">
        <f t="shared" ca="1" si="1821"/>
        <v>0</v>
      </c>
      <c r="EA344" s="7">
        <f t="shared" ca="1" si="1642"/>
        <v>0.35544062146958544</v>
      </c>
      <c r="EB344" s="7">
        <f t="shared" ca="1" si="1643"/>
        <v>0.183020916991953</v>
      </c>
      <c r="EC344" s="7">
        <f t="shared" ca="1" si="1644"/>
        <v>1</v>
      </c>
      <c r="ED344" s="7" t="str">
        <f t="shared" ca="1" si="1645"/>
        <v>4</v>
      </c>
      <c r="EE344" s="7" t="str">
        <f ca="1">IFERROR(IF(EE343+ED344&gt;EF$4,EE343,EE343+ED344),"")</f>
        <v/>
      </c>
      <c r="EF344" s="7">
        <f t="shared" ca="1" si="1822"/>
        <v>0</v>
      </c>
      <c r="EG344" s="7">
        <f t="shared" ca="1" si="1646"/>
        <v>4.571354929722804E-2</v>
      </c>
      <c r="EH344" s="7">
        <f t="shared" ca="1" si="1647"/>
        <v>0.4927479891643104</v>
      </c>
      <c r="EI344" s="7">
        <f t="shared" ca="1" si="1648"/>
        <v>1</v>
      </c>
      <c r="EJ344" s="7" t="str">
        <f t="shared" ca="1" si="1649"/>
        <v>4</v>
      </c>
      <c r="EK344" s="7" t="str">
        <f ca="1">IFERROR(IF(EK343+EJ344&gt;EL$4,EK343,EK343+EJ344),"")</f>
        <v/>
      </c>
      <c r="EL344" s="7">
        <f t="shared" ca="1" si="1823"/>
        <v>0</v>
      </c>
      <c r="EM344" s="7">
        <f t="shared" ca="1" si="1650"/>
        <v>0.88861534166572331</v>
      </c>
      <c r="EN344" s="7">
        <f t="shared" ca="1" si="1651"/>
        <v>-0.35015380320418488</v>
      </c>
      <c r="EO344" s="7">
        <f t="shared" ca="1" si="1652"/>
        <v>0</v>
      </c>
      <c r="EP344" s="7">
        <f t="shared" ca="1" si="1653"/>
        <v>0</v>
      </c>
      <c r="EQ344" s="7" t="str">
        <f ca="1">IFERROR(IF(EQ343+EP344&gt;ER$4,EQ343,EQ343+EP344),"")</f>
        <v/>
      </c>
      <c r="ER344" s="7">
        <f t="shared" ca="1" si="1824"/>
        <v>0</v>
      </c>
      <c r="ES344" s="7">
        <f t="shared" ca="1" si="1654"/>
        <v>0.332780036570966</v>
      </c>
      <c r="ET344" s="7">
        <f t="shared" ca="1" si="1655"/>
        <v>0.20568150189057244</v>
      </c>
      <c r="EU344" s="7">
        <f t="shared" ca="1" si="1656"/>
        <v>1</v>
      </c>
      <c r="EV344" s="7" t="str">
        <f t="shared" ca="1" si="1657"/>
        <v>4</v>
      </c>
      <c r="EW344" s="7" t="str">
        <f ca="1">IFERROR(IF(EW343+EV344&gt;EX$4,EW343,EW343+EV344),"")</f>
        <v/>
      </c>
      <c r="EX344" s="7">
        <f t="shared" ca="1" si="1825"/>
        <v>0</v>
      </c>
      <c r="EY344" s="7">
        <f t="shared" ca="1" si="1658"/>
        <v>0.61521569880059868</v>
      </c>
      <c r="EZ344" s="7">
        <f t="shared" ca="1" si="1659"/>
        <v>-7.675416033906024E-2</v>
      </c>
      <c r="FA344" s="7">
        <f t="shared" ca="1" si="1660"/>
        <v>0</v>
      </c>
      <c r="FB344" s="7">
        <f t="shared" ca="1" si="1661"/>
        <v>0</v>
      </c>
      <c r="FC344" s="7" t="str">
        <f ca="1">IFERROR(IF(FC343+FB344&gt;FD$4,FC343,FC343+FB344),"")</f>
        <v/>
      </c>
      <c r="FD344" s="7">
        <f t="shared" ca="1" si="1826"/>
        <v>0</v>
      </c>
      <c r="FE344" s="7">
        <f t="shared" ca="1" si="1662"/>
        <v>0.25896768089363165</v>
      </c>
      <c r="FF344" s="7">
        <f t="shared" ca="1" si="1663"/>
        <v>0.27949385756790679</v>
      </c>
      <c r="FG344" s="7">
        <f t="shared" ca="1" si="1664"/>
        <v>1</v>
      </c>
      <c r="FH344" s="7" t="str">
        <f t="shared" ca="1" si="1665"/>
        <v>4</v>
      </c>
      <c r="FI344" s="7" t="str">
        <f ca="1">IFERROR(IF(FI343+FH344&gt;FJ$4,FI343,FI343+FH344),"")</f>
        <v/>
      </c>
      <c r="FJ344" s="7">
        <f t="shared" ca="1" si="1827"/>
        <v>0</v>
      </c>
      <c r="FK344" s="7">
        <f t="shared" ca="1" si="1666"/>
        <v>0.28604852444879869</v>
      </c>
      <c r="FL344" s="7">
        <f t="shared" ca="1" si="1667"/>
        <v>0.25241301401273974</v>
      </c>
      <c r="FM344" s="7">
        <f t="shared" ca="1" si="1668"/>
        <v>1</v>
      </c>
      <c r="FN344" s="7" t="str">
        <f t="shared" ca="1" si="1669"/>
        <v>4</v>
      </c>
      <c r="FO344" s="7" t="str">
        <f ca="1">IFERROR(IF(FO343+FN344&gt;FP$4,FO343,FO343+FN344),"")</f>
        <v/>
      </c>
      <c r="FP344" s="7">
        <f t="shared" ca="1" si="1828"/>
        <v>0</v>
      </c>
      <c r="FQ344" s="7">
        <f t="shared" ca="1" si="1670"/>
        <v>0.67682296409041309</v>
      </c>
      <c r="FR344" s="7">
        <f t="shared" ca="1" si="1671"/>
        <v>-0.13836142562887466</v>
      </c>
      <c r="FS344" s="7">
        <f t="shared" ca="1" si="1672"/>
        <v>0</v>
      </c>
      <c r="FT344" s="7">
        <f t="shared" ca="1" si="1673"/>
        <v>0</v>
      </c>
      <c r="FU344" s="7" t="str">
        <f ca="1">IFERROR(IF(FU343+FT344&gt;FV$4,FU343,FU343+FT344),"")</f>
        <v/>
      </c>
      <c r="FV344" s="7">
        <f t="shared" ca="1" si="1829"/>
        <v>0</v>
      </c>
      <c r="FW344" s="7">
        <f t="shared" ca="1" si="1674"/>
        <v>0.43435856462030031</v>
      </c>
      <c r="FX344" s="7">
        <f t="shared" ca="1" si="1675"/>
        <v>0.10410297384123812</v>
      </c>
      <c r="FY344" s="7">
        <f t="shared" ca="1" si="1676"/>
        <v>1</v>
      </c>
      <c r="FZ344" s="7" t="str">
        <f t="shared" ca="1" si="1677"/>
        <v>4</v>
      </c>
      <c r="GA344" s="7" t="str">
        <f ca="1">IFERROR(IF(GA343+FZ344&gt;GB$4,GA343,GA343+FZ344),"")</f>
        <v/>
      </c>
      <c r="GB344" s="7">
        <f t="shared" ca="1" si="1830"/>
        <v>0</v>
      </c>
      <c r="GC344" s="7">
        <f t="shared" ca="1" si="1678"/>
        <v>0.70200110273659377</v>
      </c>
      <c r="GD344" s="7">
        <f t="shared" ca="1" si="1679"/>
        <v>-0.16353956427505534</v>
      </c>
      <c r="GE344" s="7">
        <f t="shared" ca="1" si="1680"/>
        <v>0</v>
      </c>
      <c r="GF344" s="7">
        <f t="shared" ca="1" si="1681"/>
        <v>0</v>
      </c>
      <c r="GG344" s="7" t="str">
        <f ca="1">IFERROR(IF(GG343+GF344&gt;GH$4,GG343,GG343+GF344),"")</f>
        <v/>
      </c>
      <c r="GH344" s="7">
        <f t="shared" ca="1" si="1831"/>
        <v>0</v>
      </c>
      <c r="GI344" s="7">
        <f t="shared" ca="1" si="1682"/>
        <v>0.46528629811708644</v>
      </c>
      <c r="GJ344" s="7">
        <f t="shared" ca="1" si="1683"/>
        <v>7.3175240344451997E-2</v>
      </c>
      <c r="GK344" s="7">
        <f t="shared" ca="1" si="1684"/>
        <v>1</v>
      </c>
      <c r="GL344" s="7" t="str">
        <f t="shared" ca="1" si="1685"/>
        <v>4</v>
      </c>
      <c r="GM344" s="7" t="str">
        <f ca="1">IFERROR(IF(GM343+GL344&gt;GN$4,GM343,GM343+GL344),"")</f>
        <v/>
      </c>
      <c r="GN344" s="7">
        <f t="shared" ca="1" si="1832"/>
        <v>0</v>
      </c>
      <c r="GO344" s="7">
        <f t="shared" ca="1" si="1686"/>
        <v>0.42117109561862998</v>
      </c>
      <c r="GP344" s="7">
        <f t="shared" ca="1" si="1687"/>
        <v>0.11729044284290846</v>
      </c>
      <c r="GQ344" s="7">
        <f t="shared" ca="1" si="1688"/>
        <v>1</v>
      </c>
      <c r="GR344" s="7" t="str">
        <f t="shared" ca="1" si="1689"/>
        <v>4</v>
      </c>
      <c r="GS344" s="7" t="str">
        <f ca="1">IFERROR(IF(GS343+GR344&gt;GT$4,GS343,GS343+GR344),"")</f>
        <v/>
      </c>
      <c r="GT344" s="7">
        <f t="shared" ca="1" si="1833"/>
        <v>0</v>
      </c>
      <c r="GU344" s="7">
        <f t="shared" ca="1" si="1690"/>
        <v>0.43775303571771473</v>
      </c>
      <c r="GV344" s="7">
        <f t="shared" ca="1" si="1691"/>
        <v>0.1007085027438237</v>
      </c>
      <c r="GW344" s="7">
        <f t="shared" ca="1" si="1692"/>
        <v>1</v>
      </c>
      <c r="GX344" s="7" t="str">
        <f t="shared" ca="1" si="1693"/>
        <v>4</v>
      </c>
      <c r="GY344" s="7" t="str">
        <f ca="1">IFERROR(IF(GY343+GX344&gt;GZ$4,GY343,GY343+GX344),"")</f>
        <v/>
      </c>
      <c r="GZ344" s="7">
        <f t="shared" ca="1" si="1834"/>
        <v>0</v>
      </c>
      <c r="HA344" s="7">
        <f t="shared" ca="1" si="1694"/>
        <v>0.50147160886759068</v>
      </c>
      <c r="HB344" s="7">
        <f t="shared" ca="1" si="1695"/>
        <v>3.6989929593947757E-2</v>
      </c>
      <c r="HC344" s="7">
        <f t="shared" ca="1" si="1696"/>
        <v>1</v>
      </c>
      <c r="HD344" s="7" t="str">
        <f t="shared" ca="1" si="1697"/>
        <v>4</v>
      </c>
      <c r="HE344" s="7" t="str">
        <f ca="1">IFERROR(IF(HE343+HD344&gt;HF$4,HE343,HE343+HD344),"")</f>
        <v/>
      </c>
      <c r="HF344" s="7">
        <f t="shared" ca="1" si="1835"/>
        <v>0</v>
      </c>
      <c r="HG344" s="7">
        <f t="shared" ca="1" si="1698"/>
        <v>0.68479607288665589</v>
      </c>
      <c r="HH344" s="7">
        <f t="shared" ca="1" si="1699"/>
        <v>-0.14633453442511746</v>
      </c>
      <c r="HI344" s="7">
        <f t="shared" ca="1" si="1700"/>
        <v>0</v>
      </c>
      <c r="HJ344" s="7">
        <f t="shared" ca="1" si="1701"/>
        <v>0</v>
      </c>
      <c r="HK344" s="7" t="str">
        <f ca="1">IFERROR(IF(HK343+HJ344&gt;HL$4,HK343,HK343+HJ344),"")</f>
        <v/>
      </c>
      <c r="HL344" s="7">
        <f t="shared" ca="1" si="1836"/>
        <v>0</v>
      </c>
      <c r="HM344" s="7">
        <f t="shared" ca="1" si="1702"/>
        <v>4.7386832026696357E-2</v>
      </c>
      <c r="HN344" s="7">
        <f t="shared" ca="1" si="1703"/>
        <v>0.49107470643484208</v>
      </c>
      <c r="HO344" s="7">
        <f t="shared" ca="1" si="1704"/>
        <v>1</v>
      </c>
      <c r="HP344" s="7" t="str">
        <f t="shared" ca="1" si="1705"/>
        <v>4</v>
      </c>
      <c r="HQ344" s="7" t="str">
        <f ca="1">IFERROR(IF(HQ343+HP344&gt;HR$4,HQ343,HQ343+HP344),"")</f>
        <v/>
      </c>
      <c r="HR344" s="7">
        <f t="shared" ca="1" si="1837"/>
        <v>0</v>
      </c>
      <c r="HS344" s="7">
        <f t="shared" ca="1" si="1706"/>
        <v>0.61145219855531041</v>
      </c>
      <c r="HT344" s="7">
        <f t="shared" ca="1" si="1707"/>
        <v>-7.2990660093771975E-2</v>
      </c>
      <c r="HU344" s="7">
        <f t="shared" ca="1" si="1708"/>
        <v>0</v>
      </c>
      <c r="HV344" s="7">
        <f t="shared" ca="1" si="1709"/>
        <v>0</v>
      </c>
      <c r="HW344" s="7" t="str">
        <f ca="1">IFERROR(IF(HW343+HV344&gt;HX$4,HW343,HW343+HV344),"")</f>
        <v/>
      </c>
      <c r="HX344" s="7">
        <f t="shared" ca="1" si="1838"/>
        <v>0</v>
      </c>
      <c r="HY344" s="7">
        <f t="shared" ca="1" si="1710"/>
        <v>0.61887503182199022</v>
      </c>
      <c r="HZ344" s="7">
        <f t="shared" ca="1" si="1711"/>
        <v>-8.0413493360451782E-2</v>
      </c>
      <c r="IA344" s="7">
        <f t="shared" ca="1" si="1712"/>
        <v>0</v>
      </c>
      <c r="IB344" s="7">
        <f t="shared" ca="1" si="1713"/>
        <v>0</v>
      </c>
      <c r="IC344" s="7" t="str">
        <f ca="1">IFERROR(IF(IC343+IB344&gt;ID$4,IC343,IC343+IB344),"")</f>
        <v/>
      </c>
      <c r="ID344" s="7">
        <f t="shared" ca="1" si="1839"/>
        <v>0</v>
      </c>
      <c r="IE344" s="7">
        <f t="shared" ca="1" si="1714"/>
        <v>0.14773330592354661</v>
      </c>
      <c r="IF344" s="7">
        <f t="shared" ca="1" si="1715"/>
        <v>0.39072823253799183</v>
      </c>
      <c r="IG344" s="7">
        <f t="shared" ca="1" si="1716"/>
        <v>1</v>
      </c>
      <c r="IH344" s="7" t="str">
        <f t="shared" ca="1" si="1717"/>
        <v>4</v>
      </c>
      <c r="II344" s="7" t="str">
        <f ca="1">IFERROR(IF(II343+IH344&gt;IJ$4,II343,II343+IH344),"")</f>
        <v/>
      </c>
      <c r="IJ344" s="7">
        <f t="shared" ca="1" si="1840"/>
        <v>0</v>
      </c>
      <c r="IK344" s="7">
        <f t="shared" ca="1" si="1718"/>
        <v>0.6805979924115797</v>
      </c>
      <c r="IL344" s="7">
        <f t="shared" ca="1" si="1719"/>
        <v>-0.14213645395004126</v>
      </c>
      <c r="IM344" s="7">
        <f t="shared" ca="1" si="1720"/>
        <v>0</v>
      </c>
      <c r="IN344" s="7">
        <f t="shared" ca="1" si="1721"/>
        <v>0</v>
      </c>
      <c r="IO344" s="7" t="str">
        <f ca="1">IFERROR(IF(IO343+IN344&gt;IP$4,IO343,IO343+IN344),"")</f>
        <v/>
      </c>
      <c r="IP344" s="7">
        <f t="shared" ca="1" si="1841"/>
        <v>0</v>
      </c>
      <c r="IQ344" s="7">
        <f t="shared" ca="1" si="1722"/>
        <v>0.63493083215737667</v>
      </c>
      <c r="IR344" s="7">
        <f t="shared" ca="1" si="1723"/>
        <v>-9.6469293695838232E-2</v>
      </c>
      <c r="IS344" s="7">
        <f t="shared" ca="1" si="1724"/>
        <v>0</v>
      </c>
      <c r="IT344" s="7">
        <f t="shared" ca="1" si="1725"/>
        <v>0</v>
      </c>
      <c r="IU344" s="7" t="str">
        <f ca="1">IFERROR(IF(IU343+IT344&gt;IV$4,IU343,IU343+IT344),"")</f>
        <v/>
      </c>
      <c r="IV344" s="7">
        <f t="shared" ca="1" si="1842"/>
        <v>0</v>
      </c>
      <c r="IW344" s="7">
        <f t="shared" ca="1" si="1726"/>
        <v>0.11670088480274254</v>
      </c>
      <c r="IX344" s="7">
        <f t="shared" ca="1" si="1727"/>
        <v>0.42176065365879589</v>
      </c>
      <c r="IY344" s="7">
        <f t="shared" ca="1" si="1728"/>
        <v>1</v>
      </c>
      <c r="IZ344" s="7" t="str">
        <f t="shared" ca="1" si="1729"/>
        <v>4</v>
      </c>
      <c r="JA344" s="7" t="str">
        <f ca="1">IFERROR(IF(JA343+IZ344&gt;JB$4,JA343,JA343+IZ344),"")</f>
        <v/>
      </c>
      <c r="JB344" s="7">
        <f t="shared" ca="1" si="1843"/>
        <v>0</v>
      </c>
      <c r="JC344" s="7">
        <f t="shared" ca="1" si="1730"/>
        <v>0.74171423947472603</v>
      </c>
      <c r="JD344" s="7">
        <f t="shared" ca="1" si="1731"/>
        <v>-0.2032527010131876</v>
      </c>
      <c r="JE344" s="7">
        <f t="shared" ca="1" si="1732"/>
        <v>0</v>
      </c>
      <c r="JF344" s="7">
        <f t="shared" ca="1" si="1733"/>
        <v>0</v>
      </c>
      <c r="JG344" s="7" t="str">
        <f ca="1">IFERROR(IF(JG343+JF344&gt;JH$4,JG343,JG343+JF344),"")</f>
        <v/>
      </c>
      <c r="JH344" s="7">
        <f t="shared" ca="1" si="1844"/>
        <v>0</v>
      </c>
      <c r="JI344" s="7">
        <f t="shared" ca="1" si="1734"/>
        <v>6.1514329731609196E-2</v>
      </c>
      <c r="JJ344" s="7">
        <f t="shared" ca="1" si="1735"/>
        <v>0.47694720872992924</v>
      </c>
      <c r="JK344" s="7">
        <f t="shared" ca="1" si="1736"/>
        <v>1</v>
      </c>
      <c r="JL344" s="7" t="str">
        <f t="shared" ca="1" si="1737"/>
        <v>4</v>
      </c>
      <c r="JM344" s="7" t="str">
        <f ca="1">IFERROR(IF(JM343+JL344&gt;JN$4,JM343,JM343+JL344),"")</f>
        <v/>
      </c>
      <c r="JN344" s="7">
        <f t="shared" ca="1" si="1845"/>
        <v>0</v>
      </c>
      <c r="JO344" s="7">
        <f t="shared" ca="1" si="1738"/>
        <v>0.36671244396600233</v>
      </c>
      <c r="JP344" s="7">
        <f t="shared" ca="1" si="1739"/>
        <v>0.1717490944955361</v>
      </c>
      <c r="JQ344" s="7">
        <f t="shared" ca="1" si="1740"/>
        <v>1</v>
      </c>
      <c r="JR344" s="7" t="str">
        <f t="shared" ca="1" si="1741"/>
        <v>4</v>
      </c>
      <c r="JS344" s="7" t="str">
        <f ca="1">IFERROR(IF(JS343+JR344&gt;JT$4,JS343,JS343+JR344),"")</f>
        <v/>
      </c>
      <c r="JT344" s="7">
        <f t="shared" ca="1" si="1846"/>
        <v>0</v>
      </c>
      <c r="JU344" s="7">
        <f t="shared" ca="1" si="1742"/>
        <v>1.883329681442969E-2</v>
      </c>
      <c r="JV344" s="7">
        <f t="shared" ca="1" si="1743"/>
        <v>0.51962824164710875</v>
      </c>
      <c r="JW344" s="7">
        <f t="shared" ca="1" si="1744"/>
        <v>1</v>
      </c>
      <c r="JX344" s="7" t="str">
        <f t="shared" ca="1" si="1745"/>
        <v>4</v>
      </c>
      <c r="JY344" s="7" t="str">
        <f ca="1">IFERROR(IF(JY343+JX344&gt;JZ$4,JY343,JY343+JX344),"")</f>
        <v/>
      </c>
      <c r="JZ344" s="7">
        <f t="shared" ca="1" si="1847"/>
        <v>0</v>
      </c>
      <c r="KA344" s="7">
        <f t="shared" ca="1" si="1746"/>
        <v>0.15657008290240115</v>
      </c>
      <c r="KB344" s="7">
        <f t="shared" ca="1" si="1747"/>
        <v>0.38189145555913728</v>
      </c>
      <c r="KC344" s="7">
        <f t="shared" ca="1" si="1748"/>
        <v>1</v>
      </c>
      <c r="KD344" s="7" t="str">
        <f t="shared" ca="1" si="1749"/>
        <v>4</v>
      </c>
      <c r="KE344" s="7" t="str">
        <f ca="1">IFERROR(IF(KE343+KD344&gt;KF$4,KE343,KE343+KD344),"")</f>
        <v/>
      </c>
      <c r="KF344" s="7">
        <f t="shared" ca="1" si="1848"/>
        <v>0</v>
      </c>
      <c r="KG344" s="7">
        <f t="shared" ca="1" si="1750"/>
        <v>1.2806772375241859E-2</v>
      </c>
      <c r="KH344" s="7">
        <f t="shared" ca="1" si="1751"/>
        <v>0.52565476608629658</v>
      </c>
      <c r="KI344" s="7">
        <f t="shared" ca="1" si="1752"/>
        <v>1</v>
      </c>
      <c r="KJ344" s="7" t="str">
        <f t="shared" ca="1" si="1753"/>
        <v>4</v>
      </c>
      <c r="KK344" s="7" t="str">
        <f ca="1">IFERROR(IF(KK343+KJ344&gt;KL$4,KK343,KK343+KJ344),"")</f>
        <v/>
      </c>
      <c r="KL344" s="7">
        <f t="shared" ca="1" si="1849"/>
        <v>0</v>
      </c>
      <c r="KM344" s="7">
        <f t="shared" ca="1" si="1754"/>
        <v>0.62079027064088343</v>
      </c>
      <c r="KN344" s="7">
        <f t="shared" ca="1" si="1755"/>
        <v>-8.2328732179344999E-2</v>
      </c>
      <c r="KO344" s="7">
        <f t="shared" ca="1" si="1756"/>
        <v>0</v>
      </c>
      <c r="KP344" s="7">
        <f t="shared" ca="1" si="1757"/>
        <v>0</v>
      </c>
      <c r="KQ344" s="7" t="str">
        <f ca="1">IFERROR(IF(KQ343+KP344&gt;KR$4,KQ343,KQ343+KP344),"")</f>
        <v/>
      </c>
      <c r="KR344" s="7">
        <f t="shared" ca="1" si="1850"/>
        <v>0</v>
      </c>
      <c r="KS344" s="7">
        <f t="shared" ca="1" si="1758"/>
        <v>0.58960318690774327</v>
      </c>
      <c r="KT344" s="7">
        <f t="shared" ca="1" si="1759"/>
        <v>-5.1141648446204835E-2</v>
      </c>
      <c r="KU344" s="7">
        <f t="shared" ca="1" si="1760"/>
        <v>0</v>
      </c>
      <c r="KV344" s="7">
        <f t="shared" ca="1" si="1761"/>
        <v>0</v>
      </c>
      <c r="KW344" s="7" t="str">
        <f ca="1">IFERROR(IF(KW343+KV344&gt;KX$4,KW343,KW343+KV344),"")</f>
        <v/>
      </c>
      <c r="KX344" s="7">
        <f t="shared" ca="1" si="1851"/>
        <v>0</v>
      </c>
      <c r="KY344" s="7">
        <f t="shared" ca="1" si="1762"/>
        <v>0.36994315737065853</v>
      </c>
      <c r="KZ344" s="7">
        <f t="shared" ca="1" si="1763"/>
        <v>0.16851838109087991</v>
      </c>
      <c r="LA344" s="7">
        <f t="shared" ca="1" si="1764"/>
        <v>1</v>
      </c>
      <c r="LB344" s="7" t="str">
        <f t="shared" ca="1" si="1765"/>
        <v>4</v>
      </c>
      <c r="LC344" s="7" t="str">
        <f ca="1">IFERROR(IF(LC343+LB344&gt;LD$4,LC343,LC343+LB344),"")</f>
        <v/>
      </c>
      <c r="LD344" s="7">
        <f t="shared" ca="1" si="1852"/>
        <v>0</v>
      </c>
      <c r="LE344" s="7">
        <f t="shared" ca="1" si="1766"/>
        <v>0.21034005494030728</v>
      </c>
      <c r="LF344" s="7">
        <f t="shared" ca="1" si="1767"/>
        <v>0.32812148352123116</v>
      </c>
      <c r="LG344" s="7">
        <f t="shared" ca="1" si="1768"/>
        <v>1</v>
      </c>
      <c r="LH344" s="7" t="str">
        <f t="shared" ca="1" si="1769"/>
        <v>4</v>
      </c>
      <c r="LI344" s="7" t="str">
        <f ca="1">IFERROR(IF(LI343+LH344&gt;LJ$4,LI343,LI343+LH344),"")</f>
        <v/>
      </c>
      <c r="LJ344" s="7">
        <f t="shared" ca="1" si="1853"/>
        <v>0</v>
      </c>
      <c r="LK344" s="7">
        <f t="shared" ca="1" si="1770"/>
        <v>0.23903766145120497</v>
      </c>
      <c r="LL344" s="7">
        <f t="shared" ca="1" si="1771"/>
        <v>0.29942387701033346</v>
      </c>
      <c r="LM344" s="7">
        <f t="shared" ca="1" si="1772"/>
        <v>1</v>
      </c>
      <c r="LN344" s="7" t="str">
        <f t="shared" ca="1" si="1773"/>
        <v>4</v>
      </c>
      <c r="LO344" s="7" t="str">
        <f ca="1">IFERROR(IF(LO343+LN344&gt;LP$4,LO343,LO343+LN344),"")</f>
        <v/>
      </c>
      <c r="LP344" s="7">
        <f t="shared" ca="1" si="1854"/>
        <v>0</v>
      </c>
      <c r="LQ344" s="7">
        <f t="shared" ca="1" si="1774"/>
        <v>0.4479374288444381</v>
      </c>
      <c r="LR344" s="7">
        <f t="shared" ca="1" si="1775"/>
        <v>9.0524109617100335E-2</v>
      </c>
      <c r="LS344" s="7">
        <f t="shared" ca="1" si="1776"/>
        <v>1</v>
      </c>
      <c r="LT344" s="7" t="str">
        <f t="shared" ca="1" si="1777"/>
        <v>4</v>
      </c>
      <c r="LU344" s="7" t="str">
        <f ca="1">IFERROR(IF(LU343+LT344&gt;LV$4,LU343,LU343+LT344),"")</f>
        <v/>
      </c>
      <c r="LV344" s="7">
        <f t="shared" ca="1" si="1855"/>
        <v>0</v>
      </c>
      <c r="LW344" s="7">
        <f t="shared" ca="1" si="1778"/>
        <v>0.98303980758948273</v>
      </c>
      <c r="LX344" s="7">
        <f t="shared" ca="1" si="1779"/>
        <v>-0.44457826912794429</v>
      </c>
      <c r="LY344" s="7">
        <f t="shared" ca="1" si="1780"/>
        <v>0</v>
      </c>
      <c r="LZ344" s="7">
        <f t="shared" ca="1" si="1781"/>
        <v>0</v>
      </c>
      <c r="MA344" s="7" t="str">
        <f ca="1">IFERROR(IF(MA343+LZ344&gt;MB$4,MA343,MA343+LZ344),"")</f>
        <v/>
      </c>
      <c r="MB344" s="7">
        <f t="shared" ca="1" si="1856"/>
        <v>0</v>
      </c>
      <c r="MC344" s="7">
        <f t="shared" ca="1" si="1782"/>
        <v>0.66122724845532899</v>
      </c>
      <c r="MD344" s="7">
        <f t="shared" ca="1" si="1783"/>
        <v>-0.12276570999379055</v>
      </c>
      <c r="ME344" s="7">
        <f t="shared" ca="1" si="1784"/>
        <v>0</v>
      </c>
      <c r="MF344" s="7">
        <f t="shared" ca="1" si="1785"/>
        <v>0</v>
      </c>
      <c r="MG344" s="7" t="str">
        <f ca="1">IFERROR(IF(MG343+MF344&gt;MH$4,MG343,MG343+MF344),"")</f>
        <v/>
      </c>
      <c r="MH344" s="7">
        <f t="shared" ca="1" si="1857"/>
        <v>0</v>
      </c>
      <c r="MI344" s="7">
        <f t="shared" ca="1" si="1786"/>
        <v>0.18248758123495168</v>
      </c>
      <c r="MJ344" s="7">
        <f t="shared" ca="1" si="1787"/>
        <v>0.35597395722658676</v>
      </c>
      <c r="MK344" s="7">
        <f t="shared" ca="1" si="1788"/>
        <v>1</v>
      </c>
      <c r="ML344" s="7" t="str">
        <f t="shared" ca="1" si="1789"/>
        <v>4</v>
      </c>
      <c r="MM344" s="7" t="str">
        <f ca="1">IFERROR(IF(MM343+ML344&gt;MN$4,MM343,MM343+ML344),"")</f>
        <v/>
      </c>
      <c r="MN344" s="7">
        <f t="shared" ca="1" si="1858"/>
        <v>0</v>
      </c>
      <c r="MO344" s="7">
        <f t="shared" ca="1" si="1790"/>
        <v>0.94511240469363145</v>
      </c>
      <c r="MP344" s="7">
        <f t="shared" ca="1" si="1791"/>
        <v>-0.40665086623209301</v>
      </c>
      <c r="MQ344" s="7">
        <f t="shared" ca="1" si="1792"/>
        <v>0</v>
      </c>
      <c r="MR344" s="7">
        <f t="shared" ca="1" si="1793"/>
        <v>0</v>
      </c>
      <c r="MS344" s="7" t="str">
        <f ca="1">IFERROR(IF(MS343+MR344&gt;MT$4,MS343,MS343+MR344),"")</f>
        <v/>
      </c>
      <c r="MT344" s="7">
        <f t="shared" ca="1" si="1859"/>
        <v>0</v>
      </c>
      <c r="MU344" s="7">
        <f t="shared" ca="1" si="1794"/>
        <v>0.56402890345536261</v>
      </c>
      <c r="MV344" s="7">
        <f t="shared" ca="1" si="1795"/>
        <v>-2.5567364993824171E-2</v>
      </c>
      <c r="MW344" s="7">
        <f t="shared" ca="1" si="1796"/>
        <v>0</v>
      </c>
      <c r="MX344" s="7">
        <f t="shared" ca="1" si="1797"/>
        <v>0</v>
      </c>
      <c r="MY344" s="7" t="str">
        <f ca="1">IFERROR(IF(MY343+MX344&gt;MZ$4,MY343,MY343+MX344),"")</f>
        <v/>
      </c>
      <c r="MZ344" s="7">
        <f t="shared" ca="1" si="1860"/>
        <v>0</v>
      </c>
      <c r="NA344" s="7">
        <f t="shared" ca="1" si="1798"/>
        <v>0.2085631038184983</v>
      </c>
      <c r="NB344" s="7">
        <f t="shared" ca="1" si="1799"/>
        <v>0.32989843464304014</v>
      </c>
      <c r="NC344" s="7">
        <f t="shared" ca="1" si="1800"/>
        <v>1</v>
      </c>
      <c r="ND344" s="7" t="str">
        <f t="shared" ca="1" si="1801"/>
        <v>4</v>
      </c>
      <c r="NE344" s="7" t="str">
        <f ca="1">IFERROR(IF(NE343+ND344&gt;NF$4,NE343,NE343+ND344),"")</f>
        <v/>
      </c>
      <c r="NF344" s="7">
        <f t="shared" ca="1" si="1861"/>
        <v>0</v>
      </c>
      <c r="NG344" s="7">
        <f t="shared" ca="1" si="1802"/>
        <v>0.71393521409196636</v>
      </c>
      <c r="NH344" s="7">
        <f t="shared" ca="1" si="1803"/>
        <v>-0.17547367563042793</v>
      </c>
      <c r="NI344" s="7">
        <f t="shared" ca="1" si="1804"/>
        <v>0</v>
      </c>
      <c r="NJ344" s="7">
        <f t="shared" ca="1" si="1805"/>
        <v>0</v>
      </c>
      <c r="NK344" s="7" t="str">
        <f ca="1">IFERROR(IF(NK343+NJ344&gt;NL$4,NK343,NK343+NJ344),"")</f>
        <v/>
      </c>
      <c r="NL344" s="7">
        <f t="shared" ca="1" si="1862"/>
        <v>0</v>
      </c>
      <c r="NM344" s="7">
        <f t="shared" ca="1" si="1806"/>
        <v>0.4801373769380165</v>
      </c>
      <c r="NN344" s="7">
        <f t="shared" ca="1" si="1807"/>
        <v>5.8324161523521934E-2</v>
      </c>
      <c r="NO344" s="7">
        <f t="shared" ca="1" si="1808"/>
        <v>1</v>
      </c>
      <c r="NP344" s="7" t="str">
        <f t="shared" ca="1" si="1809"/>
        <v>4</v>
      </c>
      <c r="NQ344" s="7" t="str">
        <f ca="1">IFERROR(IF(NQ343+NP344&gt;NR$4,NQ343,NQ343+NP344),"")</f>
        <v/>
      </c>
      <c r="NR344" s="7">
        <f t="shared" ca="1" si="1863"/>
        <v>0</v>
      </c>
      <c r="NT344">
        <v>346</v>
      </c>
      <c r="NU344" s="7" t="s">
        <v>19</v>
      </c>
      <c r="NV344" s="7" t="str">
        <f t="shared" ca="1" si="1598"/>
        <v/>
      </c>
      <c r="NW344" s="7" t="str">
        <f t="shared" ca="1" si="1810"/>
        <v/>
      </c>
      <c r="NX344" t="str">
        <f ca="1">IFERROR(VLOOKUP(NT344,$K$3:$AK$568,8,FALSE),"")</f>
        <v/>
      </c>
      <c r="NY344" t="str">
        <f ca="1">IFERROR(VLOOKUP(NT344,$K$3:$AK$568,9,FALSE),"")</f>
        <v/>
      </c>
      <c r="NZ344" s="7" t="str">
        <f ca="1">IFERROR(VLOOKUP(NT344,$K$3:$AK$568,27,FALSE),"")</f>
        <v/>
      </c>
      <c r="OB344">
        <v>346</v>
      </c>
      <c r="OC344" s="7" t="s">
        <v>19</v>
      </c>
      <c r="OD344" t="e">
        <f t="shared" ca="1" si="1864"/>
        <v>#N/A</v>
      </c>
      <c r="OE344" s="7" t="str">
        <f t="shared" ca="1" si="1865"/>
        <v/>
      </c>
      <c r="OF344" s="7" t="str">
        <f t="shared" ca="1" si="1866"/>
        <v/>
      </c>
      <c r="OG344" t="str">
        <f t="shared" ca="1" si="1867"/>
        <v/>
      </c>
      <c r="OI344">
        <v>346</v>
      </c>
      <c r="OJ344" s="7" t="s">
        <v>19</v>
      </c>
      <c r="OK344" s="7" t="str">
        <f t="shared" ca="1" si="1868"/>
        <v/>
      </c>
      <c r="OL344" s="7" t="str">
        <f t="shared" ca="1" si="1869"/>
        <v/>
      </c>
      <c r="OM344" t="str">
        <f ca="1">IFERROR(VLOOKUP(OI344,$L$3:$AK$568,7,FALSE),"")</f>
        <v/>
      </c>
      <c r="ON344" t="str">
        <f ca="1">IFERROR(VLOOKUP(OI344,$L$3:$AK$568,8,FALSE),"")</f>
        <v/>
      </c>
      <c r="OO344" s="7" t="str">
        <f ca="1">IFERROR(VLOOKUP(OI344,$L$3:$AK$568,26,FALSE),"")</f>
        <v/>
      </c>
      <c r="OQ344">
        <v>346</v>
      </c>
      <c r="OR344" s="7" t="s">
        <v>19</v>
      </c>
      <c r="OS344" t="e">
        <f t="shared" ca="1" si="1870"/>
        <v>#N/A</v>
      </c>
      <c r="OT344" s="7" t="str">
        <f t="shared" ca="1" si="1871"/>
        <v/>
      </c>
      <c r="OU344" s="7" t="str">
        <f t="shared" ca="1" si="1872"/>
        <v/>
      </c>
      <c r="OV344" t="str">
        <f t="shared" ca="1" si="1873"/>
        <v/>
      </c>
      <c r="OX344">
        <v>346</v>
      </c>
      <c r="OY344" s="7" t="s">
        <v>19</v>
      </c>
      <c r="OZ344" s="7" t="str">
        <f t="shared" ca="1" si="1874"/>
        <v/>
      </c>
      <c r="PA344" s="7" t="str">
        <f t="shared" ca="1" si="1875"/>
        <v/>
      </c>
      <c r="PB344" t="str">
        <f ca="1">IFERROR(VLOOKUP(OX344,$M$3:$AK$568,6,FALSE),"")</f>
        <v/>
      </c>
      <c r="PC344" t="str">
        <f ca="1">IFERROR(VLOOKUP(OX344,$M$3:$AK$568,7,FALSE),"")</f>
        <v/>
      </c>
      <c r="PD344" s="7" t="str">
        <f ca="1">IFERROR(VLOOKUP(OX344,$M$3:$AK$568,25,FALSE),"")</f>
        <v/>
      </c>
      <c r="PF344">
        <v>346</v>
      </c>
      <c r="PG344" s="7" t="s">
        <v>19</v>
      </c>
      <c r="PH344" t="e">
        <f t="shared" ca="1" si="1876"/>
        <v>#N/A</v>
      </c>
      <c r="PI344" s="7" t="str">
        <f t="shared" ca="1" si="1877"/>
        <v/>
      </c>
      <c r="PJ344" s="7" t="str">
        <f t="shared" ca="1" si="1878"/>
        <v/>
      </c>
      <c r="PK344" t="str">
        <f t="shared" ca="1" si="1879"/>
        <v/>
      </c>
      <c r="PM344">
        <v>346</v>
      </c>
      <c r="PN344" s="7" t="s">
        <v>19</v>
      </c>
      <c r="PO344" s="202" t="str">
        <f t="shared" ca="1" si="1880"/>
        <v/>
      </c>
      <c r="PP344" s="7" t="str">
        <f t="shared" ca="1" si="1881"/>
        <v/>
      </c>
      <c r="PQ344" t="str">
        <f ca="1">IFERROR(VLOOKUP(PM344,$G$325:$R$409,12,FALSE),"")</f>
        <v/>
      </c>
      <c r="PR344" t="e">
        <f ca="1">VLOOKUP(PM344,$G$324:$Q$409,11,FALSE)</f>
        <v>#N/A</v>
      </c>
      <c r="PS344" s="7" t="str">
        <f ca="1">VLOOKUP(PQ344,$R$325:$Y$409,8,FALSE)</f>
        <v>- -</v>
      </c>
      <c r="PT344" s="7">
        <f ca="1">ReSt</f>
        <v>-4</v>
      </c>
      <c r="PU344" s="7" t="e">
        <f t="shared" ca="1" si="1882"/>
        <v>#N/A</v>
      </c>
      <c r="PV344" s="7" t="e">
        <f t="shared" ca="1" si="1883"/>
        <v>#N/A</v>
      </c>
      <c r="PW344" s="7" t="str">
        <f ca="1">VLOOKUP(PQ344,$R$325:$AK$409,8,FALSE)</f>
        <v>- -</v>
      </c>
      <c r="PX344" s="7"/>
      <c r="PY344">
        <v>346</v>
      </c>
      <c r="PZ344" s="7" t="s">
        <v>19</v>
      </c>
      <c r="QA344" t="str">
        <f t="shared" ca="1" si="1884"/>
        <v/>
      </c>
      <c r="QB344" s="7" t="str">
        <f t="shared" ca="1" si="1885"/>
        <v/>
      </c>
      <c r="QC344" s="7" t="str">
        <f t="shared" ca="1" si="1886"/>
        <v/>
      </c>
      <c r="QD344" t="str">
        <f t="shared" ca="1" si="1887"/>
        <v/>
      </c>
      <c r="QF344">
        <v>346</v>
      </c>
      <c r="QG344" s="7" t="s">
        <v>19</v>
      </c>
      <c r="QH344" s="7" t="str">
        <f t="shared" ca="1" si="1888"/>
        <v/>
      </c>
      <c r="QI344" s="7" t="e">
        <f t="shared" ca="1" si="1889"/>
        <v>#VALUE!</v>
      </c>
      <c r="QJ344" t="e">
        <f t="shared" ca="1" si="1890"/>
        <v>#N/A</v>
      </c>
      <c r="QK344" s="7" t="e">
        <f t="shared" ca="1" si="1891"/>
        <v>#N/A</v>
      </c>
      <c r="QM344">
        <v>346</v>
      </c>
      <c r="QN344" s="7" t="s">
        <v>19</v>
      </c>
      <c r="QO344" t="str">
        <f t="shared" ca="1" si="1892"/>
        <v/>
      </c>
      <c r="QP344" s="7" t="str">
        <f t="shared" ca="1" si="1893"/>
        <v/>
      </c>
      <c r="QQ344" t="str">
        <f t="shared" ca="1" si="1894"/>
        <v/>
      </c>
    </row>
    <row r="345" spans="1:459" x14ac:dyDescent="0.25">
      <c r="A345" s="240" t="str">
        <f>IF('Character Sheet'!$B$4="Creature","N","Y")</f>
        <v>Y</v>
      </c>
      <c r="C345" s="75"/>
      <c r="D345" s="76"/>
      <c r="F345" s="75">
        <v>7</v>
      </c>
      <c r="G345" s="76">
        <f t="shared" ca="1" si="1897"/>
        <v>0</v>
      </c>
      <c r="I345" s="75" t="s">
        <v>1812</v>
      </c>
      <c r="J345" s="85"/>
      <c r="K345" s="85">
        <f t="shared" ca="1" si="1589"/>
        <v>7</v>
      </c>
      <c r="L345" s="85">
        <f t="shared" ca="1" si="1924"/>
        <v>7</v>
      </c>
      <c r="M345" s="70">
        <f t="shared" ca="1" si="1593"/>
        <v>18</v>
      </c>
      <c r="O345" s="222">
        <f ca="1">BP345</f>
        <v>370</v>
      </c>
      <c r="Q345" s="7" t="s">
        <v>1756</v>
      </c>
      <c r="R345" s="9" t="str">
        <f ca="1">IFERROR(VLOOKUP(F345,INDIRECT(Calculations!$D$100),2,FALSE),"")</f>
        <v>Detections</v>
      </c>
      <c r="S345" s="9" t="str">
        <f t="shared" ca="1" si="1895"/>
        <v>Detections</v>
      </c>
      <c r="T345" s="61" t="str">
        <f ca="1">SUBSTITUTE(IFERROR(IFERROR(VLOOKUP(R345,'[1]Skill Statistics'!$A$3:$C$513,2,FALSE),VLOOKUP(Q345,'[1]Skill Statistics'!$A$3:$C$513,2,FALSE)),T344),"R*","ReSt")</f>
        <v>ReSt/ReSt</v>
      </c>
      <c r="U345" s="61" t="str">
        <f ca="1">IFERROR(IFERROR(VLOOKUP(R345,'[1]Skill Statistics'!$A$3:$C$513,3,FALSE),VLOOKUP(Q345,'[1]Skill Statistics'!$A$3:$C$513,3,FALSE)),U344)</f>
        <v>Me</v>
      </c>
      <c r="V345" s="61" t="str">
        <f ca="1">IF(R345="","- -",IF(ISNUMBER(SEARCH("Category",R345)),"- -",IFERROR(IFERROR(VLOOKUP(Q345,[1]Professions!$A$4:$AM$288,MATCH(Profession,[1]Professions!$A$1:$AM$1,0),FALSE),VLOOKUP(Q345,Calculations!$B$91:$I$95,8,FALSE)),"- -")))</f>
        <v>3 / 5</v>
      </c>
      <c r="W345" s="60">
        <f ca="1">BL345</f>
        <v>0</v>
      </c>
      <c r="X345" s="7">
        <f ca="1">IFERROR(VLOOKUP(R345,$BS$6:$NR$519,MATCH(ActualLevel,$BS$3:$NR$3,0),FALSE),"- -")</f>
        <v>0</v>
      </c>
      <c r="Y345" s="7">
        <f t="shared" ca="1" si="1588"/>
        <v>0</v>
      </c>
      <c r="Z345" s="7">
        <f ca="1">IFERROR(VLOOKUP(Y345,Charts!$BQ$2:$BR$52,2,FALSE),"- -")</f>
        <v>-25</v>
      </c>
      <c r="AA345" s="7">
        <f t="shared" ca="1" si="1599"/>
        <v>-1</v>
      </c>
      <c r="AB345" s="7">
        <f t="shared" ca="1" si="1920"/>
        <v>0</v>
      </c>
      <c r="AC345" s="7"/>
      <c r="AD345" s="7"/>
      <c r="AE345" s="7"/>
      <c r="AF345" s="7"/>
      <c r="AG345" s="7"/>
      <c r="AH345" s="43"/>
      <c r="AI345" s="7"/>
      <c r="AJ345" s="7"/>
      <c r="AK345" s="7">
        <f t="shared" ca="1" si="1600"/>
        <v>-26</v>
      </c>
      <c r="AL345" s="7"/>
      <c r="AM345" s="69">
        <f>IFERROR(VLOOKUP(Q345,'[1]Skill Statistics'!$A$3:$AN$513,MATCH(Profession,'[1]Skill Statistics'!$A$2:$AN$2,0),FALSE),0)</f>
        <v>0</v>
      </c>
      <c r="AN345" s="85">
        <f>IFERROR(VLOOKUP(Q345,'[1]Skill Statistics'!$A$3:$BK$513,MATCH(Archetype,'[1]Skill Statistics'!$A$2:$BK$2,0),FALSE),0)</f>
        <v>0</v>
      </c>
      <c r="AO345" s="85">
        <f>IFERROR(VLOOKUP(Q345,'[1]Skill Statistics'!$A$3:$BB$513,MATCH(Race,'[1]Skill Statistics'!$A$2:$BB$2,0),FALSE),0)</f>
        <v>0</v>
      </c>
      <c r="AP345" s="85">
        <f t="shared" ca="1" si="1811"/>
        <v>-0.1</v>
      </c>
      <c r="AQ345" s="70"/>
      <c r="AS345" s="69">
        <f>IFERROR(VLOOKUP(Q345,'[1]Professional Skills'!$A$4:$AM$288,MATCH(Profession,'[1]Professional Skills'!$A$3:$AM$3,0),FALSE),"- -")</f>
        <v>0</v>
      </c>
      <c r="AT345" t="s">
        <v>1812</v>
      </c>
      <c r="AU345" s="7" t="str">
        <f t="shared" si="1922"/>
        <v/>
      </c>
      <c r="AV345" s="7">
        <f t="shared" ca="1" si="1921"/>
        <v>0</v>
      </c>
      <c r="AW345" t="str">
        <f t="shared" si="1898"/>
        <v/>
      </c>
      <c r="AX345" t="str">
        <f>IFERROR(_xlfn.RANK.EQ(AW345,$AW$5:$AW$568),"")</f>
        <v/>
      </c>
      <c r="AY345">
        <f t="shared" si="1595"/>
        <v>0</v>
      </c>
      <c r="AZ345" s="70" t="str">
        <f t="shared" si="1601"/>
        <v/>
      </c>
      <c r="BB345" s="69" t="str">
        <f>IFERROR(IF(Q345="Language",VLOOKUP(R345,[1]Cultures!$B$4:$N$218,MATCH(Culture,[1]Cultures!$B$3:$N$3,0),FALSE),VLOOKUP(Q345,[1]Cultures!$B$4:$O$212,MATCH(Culture,[1]Cultures!$B$3:$O$3,0),FALSE)),"- -")</f>
        <v>- -</v>
      </c>
      <c r="BC345" t="s">
        <v>1812</v>
      </c>
      <c r="BD345">
        <f t="shared" ca="1" si="1899"/>
        <v>0.25574924132449861</v>
      </c>
      <c r="BE345">
        <f t="shared" ca="1" si="1900"/>
        <v>0.15574924132449861</v>
      </c>
      <c r="BH345">
        <f t="shared" ca="1" si="1923"/>
        <v>22</v>
      </c>
      <c r="BI345" s="7">
        <f ca="1">IFERROR(IF(BH345=1,IF(BB345=1,1,IF(BB345=2,2,IF(BH345=2,IF(BB345=3,1,IF(BB345&gt;=4,2,IF(BH345=3,IF(BB345=5,1,IF(BB345&gt;=6,2,IF(BH345=4,IF(BB345=7,1,IF(BB345&gt;=8,2,IF(BH345=5,IF(BB345=9,1,IF(BB345&gt;=10,2,0)),0))),0))),0))),0))),0)+(IF(BC345="*",0,BB345)),"- -")</f>
        <v>0</v>
      </c>
      <c r="BK345" s="7"/>
      <c r="BL345" s="70">
        <f ca="1">IF(V345="- -","- -",SUM(BI345:BK345))</f>
        <v>0</v>
      </c>
      <c r="BN345" s="69">
        <f ca="1">IFERROR(VLOOKUP(V345,Charts!$BT$2:$BV$14,3,FALSE),"- -")</f>
        <v>0.61538461538461542</v>
      </c>
      <c r="BO345" s="85">
        <f t="shared" ca="1" si="1812"/>
        <v>1.045161524978778</v>
      </c>
      <c r="BP345" s="70">
        <f t="shared" ca="1" si="1901"/>
        <v>370</v>
      </c>
      <c r="BR345" s="7">
        <v>344</v>
      </c>
      <c r="BS345" s="9" t="str">
        <f ca="1">VLOOKUP(BR345,$O$3:$R$568,4,FALSE)</f>
        <v>Contortions</v>
      </c>
      <c r="BT345" s="7" t="str">
        <f ca="1">VLOOKUP(BS345,$R$3:$V$568,5,FALSE)</f>
        <v>2 / 4</v>
      </c>
      <c r="BU345" s="7">
        <f ca="1">VLOOKUP(BT345,Charts!$BT$2:$BV$14,3,FALSE)</f>
        <v>0.76923076923076927</v>
      </c>
      <c r="BV345" s="7" t="str">
        <f t="shared" ca="1" si="1604"/>
        <v>2</v>
      </c>
      <c r="BW345" s="7" t="str">
        <f t="shared" ca="1" si="1605"/>
        <v>4</v>
      </c>
      <c r="BY345" s="7">
        <f t="shared" ca="1" si="1606"/>
        <v>0.49691700108033976</v>
      </c>
      <c r="BZ345" s="7">
        <f t="shared" ca="1" si="1607"/>
        <v>0.27231376815042951</v>
      </c>
      <c r="CA345" s="7">
        <f t="shared" ca="1" si="1608"/>
        <v>1</v>
      </c>
      <c r="CB345" s="7" t="str">
        <f t="shared" ca="1" si="1609"/>
        <v>2</v>
      </c>
      <c r="CC345" s="7" t="str">
        <f ca="1">IFERROR(IF(CC344+CB345&gt;CD$4,CC344,CC344+CB345),"")</f>
        <v/>
      </c>
      <c r="CD345" s="7">
        <f t="shared" ca="1" si="1813"/>
        <v>0</v>
      </c>
      <c r="CE345" s="7">
        <f t="shared" ca="1" si="1610"/>
        <v>0.26360352377492358</v>
      </c>
      <c r="CF345" s="7">
        <f t="shared" ca="1" si="1611"/>
        <v>0.5056272454558457</v>
      </c>
      <c r="CG345" s="7">
        <f t="shared" ca="1" si="1612"/>
        <v>1</v>
      </c>
      <c r="CH345" s="7" t="str">
        <f t="shared" ca="1" si="1613"/>
        <v>2</v>
      </c>
      <c r="CI345" s="7" t="str">
        <f ca="1">IFERROR(IF(CI344+CH345&gt;CJ$4,CI344,CI344+CH345),"")</f>
        <v/>
      </c>
      <c r="CJ345" s="7">
        <f t="shared" ca="1" si="1814"/>
        <v>0</v>
      </c>
      <c r="CK345" s="7">
        <f t="shared" ca="1" si="1614"/>
        <v>0.5233994938936225</v>
      </c>
      <c r="CL345" s="7">
        <f t="shared" ca="1" si="1615"/>
        <v>0.24583127533714677</v>
      </c>
      <c r="CM345" s="7">
        <f t="shared" ca="1" si="1616"/>
        <v>1</v>
      </c>
      <c r="CN345" s="7" t="str">
        <f t="shared" ca="1" si="1617"/>
        <v>2</v>
      </c>
      <c r="CO345" s="7" t="str">
        <f ca="1">IFERROR(IF(CO344+CN345&gt;CP$4,CO344,CO344+CN345),"")</f>
        <v/>
      </c>
      <c r="CP345" s="7">
        <f t="shared" ca="1" si="1815"/>
        <v>0</v>
      </c>
      <c r="CQ345" s="7">
        <f t="shared" ca="1" si="1618"/>
        <v>0.86048908962693937</v>
      </c>
      <c r="CR345" s="7">
        <f t="shared" ca="1" si="1619"/>
        <v>-9.1258320396170101E-2</v>
      </c>
      <c r="CS345" s="7">
        <f t="shared" ca="1" si="1620"/>
        <v>0</v>
      </c>
      <c r="CT345" s="7">
        <f t="shared" ca="1" si="1621"/>
        <v>0</v>
      </c>
      <c r="CU345" s="7" t="str">
        <f ca="1">IFERROR(IF(CU344+CT345&gt;CV$4,CU344,CU344+CT345),"")</f>
        <v/>
      </c>
      <c r="CV345" s="7">
        <f t="shared" ca="1" si="1816"/>
        <v>0</v>
      </c>
      <c r="CW345" s="7">
        <f t="shared" ca="1" si="1622"/>
        <v>0.49101036664760311</v>
      </c>
      <c r="CX345" s="7">
        <f t="shared" ca="1" si="1623"/>
        <v>0.27822040258316616</v>
      </c>
      <c r="CY345" s="7">
        <f t="shared" ca="1" si="1624"/>
        <v>1</v>
      </c>
      <c r="CZ345" s="7" t="str">
        <f t="shared" ca="1" si="1625"/>
        <v>2</v>
      </c>
      <c r="DA345" s="7" t="str">
        <f ca="1">IFERROR(IF(DA344+CZ345&gt;DB$4,DA344,DA344+CZ345),"")</f>
        <v/>
      </c>
      <c r="DB345" s="7">
        <f t="shared" ca="1" si="1817"/>
        <v>0</v>
      </c>
      <c r="DC345" s="7">
        <f t="shared" ca="1" si="1626"/>
        <v>0.8057929902075629</v>
      </c>
      <c r="DD345" s="7">
        <f t="shared" ca="1" si="1627"/>
        <v>-3.6562220976793625E-2</v>
      </c>
      <c r="DE345" s="7">
        <f t="shared" ca="1" si="1628"/>
        <v>0</v>
      </c>
      <c r="DF345" s="7">
        <f t="shared" ca="1" si="1629"/>
        <v>0</v>
      </c>
      <c r="DG345" s="7" t="str">
        <f ca="1">IFERROR(IF(DG344+DF345&gt;DH$4,DG344,DG344+DF345),"")</f>
        <v/>
      </c>
      <c r="DH345" s="7">
        <f t="shared" ca="1" si="1818"/>
        <v>0</v>
      </c>
      <c r="DI345" s="7">
        <f t="shared" ca="1" si="1630"/>
        <v>0.88563611960109812</v>
      </c>
      <c r="DJ345" s="7">
        <f t="shared" ca="1" si="1631"/>
        <v>-0.11640535037032884</v>
      </c>
      <c r="DK345" s="7">
        <f t="shared" ca="1" si="1632"/>
        <v>0</v>
      </c>
      <c r="DL345" s="7">
        <f t="shared" ca="1" si="1633"/>
        <v>0</v>
      </c>
      <c r="DM345" s="7" t="str">
        <f ca="1">IFERROR(IF(DM344+DL345&gt;DN$4,DM344,DM344+DL345),"")</f>
        <v/>
      </c>
      <c r="DN345" s="7">
        <f t="shared" ca="1" si="1819"/>
        <v>0</v>
      </c>
      <c r="DO345" s="7">
        <f t="shared" ca="1" si="1634"/>
        <v>0.79747596997698234</v>
      </c>
      <c r="DP345" s="7">
        <f t="shared" ca="1" si="1635"/>
        <v>-2.8245200746213062E-2</v>
      </c>
      <c r="DQ345" s="7">
        <f t="shared" ca="1" si="1636"/>
        <v>0</v>
      </c>
      <c r="DR345" s="7">
        <f t="shared" ca="1" si="1637"/>
        <v>0</v>
      </c>
      <c r="DS345" s="7" t="str">
        <f ca="1">IFERROR(IF(DS344+DR345&gt;DT$4,DS344,DS344+DR345),"")</f>
        <v/>
      </c>
      <c r="DT345" s="7">
        <f t="shared" ca="1" si="1820"/>
        <v>0</v>
      </c>
      <c r="DU345" s="7">
        <f t="shared" ca="1" si="1638"/>
        <v>0.44490450742849608</v>
      </c>
      <c r="DV345" s="7">
        <f t="shared" ca="1" si="1639"/>
        <v>0.3243262618022732</v>
      </c>
      <c r="DW345" s="7">
        <f t="shared" ca="1" si="1640"/>
        <v>1</v>
      </c>
      <c r="DX345" s="7" t="str">
        <f t="shared" ca="1" si="1641"/>
        <v>2</v>
      </c>
      <c r="DY345" s="7" t="str">
        <f ca="1">IFERROR(IF(DY344+DX345&gt;DZ$4,DY344,DY344+DX345),"")</f>
        <v/>
      </c>
      <c r="DZ345" s="7">
        <f t="shared" ca="1" si="1821"/>
        <v>0</v>
      </c>
      <c r="EA345" s="7">
        <f t="shared" ca="1" si="1642"/>
        <v>0.20779310161219366</v>
      </c>
      <c r="EB345" s="7">
        <f t="shared" ca="1" si="1643"/>
        <v>0.56143766761857561</v>
      </c>
      <c r="EC345" s="7">
        <f t="shared" ca="1" si="1644"/>
        <v>1</v>
      </c>
      <c r="ED345" s="7" t="str">
        <f t="shared" ca="1" si="1645"/>
        <v>2</v>
      </c>
      <c r="EE345" s="7" t="str">
        <f ca="1">IFERROR(IF(EE344+ED345&gt;EF$4,EE344,EE344+ED345),"")</f>
        <v/>
      </c>
      <c r="EF345" s="7">
        <f t="shared" ca="1" si="1822"/>
        <v>0</v>
      </c>
      <c r="EG345" s="7">
        <f t="shared" ca="1" si="1646"/>
        <v>0.16906081234626902</v>
      </c>
      <c r="EH345" s="7">
        <f t="shared" ca="1" si="1647"/>
        <v>0.60016995688450026</v>
      </c>
      <c r="EI345" s="7">
        <f t="shared" ca="1" si="1648"/>
        <v>1</v>
      </c>
      <c r="EJ345" s="7" t="str">
        <f t="shared" ca="1" si="1649"/>
        <v>2</v>
      </c>
      <c r="EK345" s="7" t="str">
        <f ca="1">IFERROR(IF(EK344+EJ345&gt;EL$4,EK344,EK344+EJ345),"")</f>
        <v/>
      </c>
      <c r="EL345" s="7">
        <f t="shared" ca="1" si="1823"/>
        <v>0</v>
      </c>
      <c r="EM345" s="7">
        <f t="shared" ca="1" si="1650"/>
        <v>0.73928017952006631</v>
      </c>
      <c r="EN345" s="7">
        <f t="shared" ca="1" si="1651"/>
        <v>2.9950589710702968E-2</v>
      </c>
      <c r="EO345" s="7">
        <f t="shared" ca="1" si="1652"/>
        <v>1</v>
      </c>
      <c r="EP345" s="7" t="str">
        <f t="shared" ca="1" si="1653"/>
        <v>2</v>
      </c>
      <c r="EQ345" s="7" t="str">
        <f ca="1">IFERROR(IF(EQ344+EP345&gt;ER$4,EQ344,EQ344+EP345),"")</f>
        <v/>
      </c>
      <c r="ER345" s="7">
        <f t="shared" ca="1" si="1824"/>
        <v>0</v>
      </c>
      <c r="ES345" s="7">
        <f t="shared" ca="1" si="1654"/>
        <v>0.39454987219857907</v>
      </c>
      <c r="ET345" s="7">
        <f t="shared" ca="1" si="1655"/>
        <v>0.37468089703219021</v>
      </c>
      <c r="EU345" s="7">
        <f t="shared" ca="1" si="1656"/>
        <v>1</v>
      </c>
      <c r="EV345" s="7" t="str">
        <f t="shared" ca="1" si="1657"/>
        <v>2</v>
      </c>
      <c r="EW345" s="7" t="str">
        <f ca="1">IFERROR(IF(EW344+EV345&gt;EX$4,EW344,EW344+EV345),"")</f>
        <v/>
      </c>
      <c r="EX345" s="7">
        <f t="shared" ca="1" si="1825"/>
        <v>0</v>
      </c>
      <c r="EY345" s="7">
        <f t="shared" ca="1" si="1658"/>
        <v>4.0573285545435489E-3</v>
      </c>
      <c r="EZ345" s="7">
        <f t="shared" ca="1" si="1659"/>
        <v>0.76517344067622572</v>
      </c>
      <c r="FA345" s="7">
        <f t="shared" ca="1" si="1660"/>
        <v>1</v>
      </c>
      <c r="FB345" s="7" t="str">
        <f t="shared" ca="1" si="1661"/>
        <v>2</v>
      </c>
      <c r="FC345" s="7" t="str">
        <f ca="1">IFERROR(IF(FC344+FB345&gt;FD$4,FC344,FC344+FB345),"")</f>
        <v/>
      </c>
      <c r="FD345" s="7">
        <f t="shared" ca="1" si="1826"/>
        <v>0</v>
      </c>
      <c r="FE345" s="7">
        <f t="shared" ca="1" si="1662"/>
        <v>9.7171888280893626E-2</v>
      </c>
      <c r="FF345" s="7">
        <f t="shared" ca="1" si="1663"/>
        <v>0.67205888094987565</v>
      </c>
      <c r="FG345" s="7">
        <f t="shared" ca="1" si="1664"/>
        <v>1</v>
      </c>
      <c r="FH345" s="7" t="str">
        <f t="shared" ca="1" si="1665"/>
        <v>2</v>
      </c>
      <c r="FI345" s="7" t="str">
        <f ca="1">IFERROR(IF(FI344+FH345&gt;FJ$4,FI344,FI344+FH345),"")</f>
        <v/>
      </c>
      <c r="FJ345" s="7">
        <f t="shared" ca="1" si="1827"/>
        <v>0</v>
      </c>
      <c r="FK345" s="7">
        <f t="shared" ca="1" si="1666"/>
        <v>0.39216106681756857</v>
      </c>
      <c r="FL345" s="7">
        <f t="shared" ca="1" si="1667"/>
        <v>0.3770697024132007</v>
      </c>
      <c r="FM345" s="7">
        <f t="shared" ca="1" si="1668"/>
        <v>1</v>
      </c>
      <c r="FN345" s="7" t="str">
        <f t="shared" ca="1" si="1669"/>
        <v>2</v>
      </c>
      <c r="FO345" s="7" t="str">
        <f ca="1">IFERROR(IF(FO344+FN345&gt;FP$4,FO344,FO344+FN345),"")</f>
        <v/>
      </c>
      <c r="FP345" s="7">
        <f t="shared" ca="1" si="1828"/>
        <v>0</v>
      </c>
      <c r="FQ345" s="7">
        <f t="shared" ca="1" si="1670"/>
        <v>5.4599998231468549E-2</v>
      </c>
      <c r="FR345" s="7">
        <f t="shared" ca="1" si="1671"/>
        <v>0.71463077099930072</v>
      </c>
      <c r="FS345" s="7">
        <f t="shared" ca="1" si="1672"/>
        <v>1</v>
      </c>
      <c r="FT345" s="7" t="str">
        <f t="shared" ca="1" si="1673"/>
        <v>2</v>
      </c>
      <c r="FU345" s="7" t="str">
        <f ca="1">IFERROR(IF(FU344+FT345&gt;FV$4,FU344,FU344+FT345),"")</f>
        <v/>
      </c>
      <c r="FV345" s="7">
        <f t="shared" ca="1" si="1829"/>
        <v>0</v>
      </c>
      <c r="FW345" s="7">
        <f t="shared" ca="1" si="1674"/>
        <v>9.6496314668400696E-2</v>
      </c>
      <c r="FX345" s="7">
        <f t="shared" ca="1" si="1675"/>
        <v>0.67273445456236858</v>
      </c>
      <c r="FY345" s="7">
        <f t="shared" ca="1" si="1676"/>
        <v>1</v>
      </c>
      <c r="FZ345" s="7" t="str">
        <f t="shared" ca="1" si="1677"/>
        <v>2</v>
      </c>
      <c r="GA345" s="7" t="str">
        <f ca="1">IFERROR(IF(GA344+FZ345&gt;GB$4,GA344,GA344+FZ345),"")</f>
        <v/>
      </c>
      <c r="GB345" s="7">
        <f t="shared" ca="1" si="1830"/>
        <v>0</v>
      </c>
      <c r="GC345" s="7">
        <f t="shared" ca="1" si="1678"/>
        <v>0.56320085953750787</v>
      </c>
      <c r="GD345" s="7">
        <f t="shared" ca="1" si="1679"/>
        <v>0.2060299096932614</v>
      </c>
      <c r="GE345" s="7">
        <f t="shared" ca="1" si="1680"/>
        <v>1</v>
      </c>
      <c r="GF345" s="7" t="str">
        <f t="shared" ca="1" si="1681"/>
        <v>2</v>
      </c>
      <c r="GG345" s="7" t="str">
        <f ca="1">IFERROR(IF(GG344+GF345&gt;GH$4,GG344,GG344+GF345),"")</f>
        <v/>
      </c>
      <c r="GH345" s="7">
        <f t="shared" ca="1" si="1831"/>
        <v>0</v>
      </c>
      <c r="GI345" s="7">
        <f t="shared" ca="1" si="1682"/>
        <v>0.2093104183119221</v>
      </c>
      <c r="GJ345" s="7">
        <f t="shared" ca="1" si="1683"/>
        <v>0.55992035091884718</v>
      </c>
      <c r="GK345" s="7">
        <f t="shared" ca="1" si="1684"/>
        <v>1</v>
      </c>
      <c r="GL345" s="7" t="str">
        <f t="shared" ca="1" si="1685"/>
        <v>2</v>
      </c>
      <c r="GM345" s="7" t="str">
        <f ca="1">IFERROR(IF(GM344+GL345&gt;GN$4,GM344,GM344+GL345),"")</f>
        <v/>
      </c>
      <c r="GN345" s="7">
        <f t="shared" ca="1" si="1832"/>
        <v>0</v>
      </c>
      <c r="GO345" s="7">
        <f t="shared" ca="1" si="1686"/>
        <v>5.9706303526937399E-3</v>
      </c>
      <c r="GP345" s="7">
        <f t="shared" ca="1" si="1687"/>
        <v>0.76326013887807553</v>
      </c>
      <c r="GQ345" s="7">
        <f t="shared" ca="1" si="1688"/>
        <v>1</v>
      </c>
      <c r="GR345" s="7" t="str">
        <f t="shared" ca="1" si="1689"/>
        <v>2</v>
      </c>
      <c r="GS345" s="7" t="str">
        <f ca="1">IFERROR(IF(GS344+GR345&gt;GT$4,GS344,GS344+GR345),"")</f>
        <v/>
      </c>
      <c r="GT345" s="7">
        <f t="shared" ca="1" si="1833"/>
        <v>0</v>
      </c>
      <c r="GU345" s="7">
        <f t="shared" ca="1" si="1690"/>
        <v>0.5893216464008052</v>
      </c>
      <c r="GV345" s="7">
        <f t="shared" ca="1" si="1691"/>
        <v>0.17990912282996407</v>
      </c>
      <c r="GW345" s="7">
        <f t="shared" ca="1" si="1692"/>
        <v>1</v>
      </c>
      <c r="GX345" s="7" t="str">
        <f t="shared" ca="1" si="1693"/>
        <v>2</v>
      </c>
      <c r="GY345" s="7" t="str">
        <f ca="1">IFERROR(IF(GY344+GX345&gt;GZ$4,GY344,GY344+GX345),"")</f>
        <v/>
      </c>
      <c r="GZ345" s="7">
        <f t="shared" ca="1" si="1834"/>
        <v>0</v>
      </c>
      <c r="HA345" s="7">
        <f t="shared" ca="1" si="1694"/>
        <v>0.83587225268372523</v>
      </c>
      <c r="HB345" s="7">
        <f t="shared" ca="1" si="1695"/>
        <v>-6.6641483452955952E-2</v>
      </c>
      <c r="HC345" s="7">
        <f t="shared" ca="1" si="1696"/>
        <v>0</v>
      </c>
      <c r="HD345" s="7">
        <f t="shared" ca="1" si="1697"/>
        <v>0</v>
      </c>
      <c r="HE345" s="7" t="str">
        <f ca="1">IFERROR(IF(HE344+HD345&gt;HF$4,HE344,HE344+HD345),"")</f>
        <v/>
      </c>
      <c r="HF345" s="7">
        <f t="shared" ca="1" si="1835"/>
        <v>0</v>
      </c>
      <c r="HG345" s="7">
        <f t="shared" ca="1" si="1698"/>
        <v>4.5560055517263831E-2</v>
      </c>
      <c r="HH345" s="7">
        <f t="shared" ca="1" si="1699"/>
        <v>0.72367071371350544</v>
      </c>
      <c r="HI345" s="7">
        <f t="shared" ca="1" si="1700"/>
        <v>1</v>
      </c>
      <c r="HJ345" s="7" t="str">
        <f t="shared" ca="1" si="1701"/>
        <v>2</v>
      </c>
      <c r="HK345" s="7" t="str">
        <f ca="1">IFERROR(IF(HK344+HJ345&gt;HL$4,HK344,HK344+HJ345),"")</f>
        <v/>
      </c>
      <c r="HL345" s="7">
        <f t="shared" ca="1" si="1836"/>
        <v>0</v>
      </c>
      <c r="HM345" s="7">
        <f t="shared" ca="1" si="1702"/>
        <v>7.0321241379675214E-2</v>
      </c>
      <c r="HN345" s="7">
        <f t="shared" ca="1" si="1703"/>
        <v>0.69890952785109406</v>
      </c>
      <c r="HO345" s="7">
        <f t="shared" ca="1" si="1704"/>
        <v>1</v>
      </c>
      <c r="HP345" s="7" t="str">
        <f t="shared" ca="1" si="1705"/>
        <v>2</v>
      </c>
      <c r="HQ345" s="7" t="str">
        <f ca="1">IFERROR(IF(HQ344+HP345&gt;HR$4,HQ344,HQ344+HP345),"")</f>
        <v/>
      </c>
      <c r="HR345" s="7">
        <f t="shared" ca="1" si="1837"/>
        <v>0</v>
      </c>
      <c r="HS345" s="7">
        <f t="shared" ca="1" si="1706"/>
        <v>0.73968080719251017</v>
      </c>
      <c r="HT345" s="7">
        <f t="shared" ca="1" si="1707"/>
        <v>2.9549962038259103E-2</v>
      </c>
      <c r="HU345" s="7">
        <f t="shared" ca="1" si="1708"/>
        <v>1</v>
      </c>
      <c r="HV345" s="7" t="str">
        <f t="shared" ca="1" si="1709"/>
        <v>2</v>
      </c>
      <c r="HW345" s="7" t="str">
        <f ca="1">IFERROR(IF(HW344+HV345&gt;HX$4,HW344,HW344+HV345),"")</f>
        <v/>
      </c>
      <c r="HX345" s="7">
        <f t="shared" ca="1" si="1838"/>
        <v>0</v>
      </c>
      <c r="HY345" s="7">
        <f t="shared" ca="1" si="1710"/>
        <v>0.75488008279457264</v>
      </c>
      <c r="HZ345" s="7">
        <f t="shared" ca="1" si="1711"/>
        <v>1.4350686436196636E-2</v>
      </c>
      <c r="IA345" s="7">
        <f t="shared" ca="1" si="1712"/>
        <v>1</v>
      </c>
      <c r="IB345" s="7" t="str">
        <f t="shared" ca="1" si="1713"/>
        <v>2</v>
      </c>
      <c r="IC345" s="7" t="str">
        <f ca="1">IFERROR(IF(IC344+IB345&gt;ID$4,IC344,IC344+IB345),"")</f>
        <v/>
      </c>
      <c r="ID345" s="7">
        <f t="shared" ca="1" si="1839"/>
        <v>0</v>
      </c>
      <c r="IE345" s="7">
        <f t="shared" ca="1" si="1714"/>
        <v>0.29056721270615382</v>
      </c>
      <c r="IF345" s="7">
        <f t="shared" ca="1" si="1715"/>
        <v>0.47866355652461545</v>
      </c>
      <c r="IG345" s="7">
        <f t="shared" ca="1" si="1716"/>
        <v>1</v>
      </c>
      <c r="IH345" s="7" t="str">
        <f t="shared" ca="1" si="1717"/>
        <v>2</v>
      </c>
      <c r="II345" s="7" t="str">
        <f ca="1">IFERROR(IF(II344+IH345&gt;IJ$4,II344,II344+IH345),"")</f>
        <v/>
      </c>
      <c r="IJ345" s="7">
        <f t="shared" ca="1" si="1840"/>
        <v>0</v>
      </c>
      <c r="IK345" s="7">
        <f t="shared" ca="1" si="1718"/>
        <v>0.20042250511131343</v>
      </c>
      <c r="IL345" s="7">
        <f t="shared" ca="1" si="1719"/>
        <v>0.56880826411945584</v>
      </c>
      <c r="IM345" s="7">
        <f t="shared" ca="1" si="1720"/>
        <v>1</v>
      </c>
      <c r="IN345" s="7" t="str">
        <f t="shared" ca="1" si="1721"/>
        <v>2</v>
      </c>
      <c r="IO345" s="7" t="str">
        <f ca="1">IFERROR(IF(IO344+IN345&gt;IP$4,IO344,IO344+IN345),"")</f>
        <v/>
      </c>
      <c r="IP345" s="7">
        <f t="shared" ca="1" si="1841"/>
        <v>0</v>
      </c>
      <c r="IQ345" s="7">
        <f t="shared" ca="1" si="1722"/>
        <v>0.98693766298121022</v>
      </c>
      <c r="IR345" s="7">
        <f t="shared" ca="1" si="1723"/>
        <v>-0.21770689375044094</v>
      </c>
      <c r="IS345" s="7">
        <f t="shared" ca="1" si="1724"/>
        <v>0</v>
      </c>
      <c r="IT345" s="7">
        <f t="shared" ca="1" si="1725"/>
        <v>0</v>
      </c>
      <c r="IU345" s="7" t="str">
        <f ca="1">IFERROR(IF(IU344+IT345&gt;IV$4,IU344,IU344+IT345),"")</f>
        <v/>
      </c>
      <c r="IV345" s="7">
        <f t="shared" ca="1" si="1842"/>
        <v>0</v>
      </c>
      <c r="IW345" s="7">
        <f t="shared" ca="1" si="1726"/>
        <v>0.61463092441519163</v>
      </c>
      <c r="IX345" s="7">
        <f t="shared" ca="1" si="1727"/>
        <v>0.15459984481557765</v>
      </c>
      <c r="IY345" s="7">
        <f t="shared" ca="1" si="1728"/>
        <v>1</v>
      </c>
      <c r="IZ345" s="7" t="str">
        <f t="shared" ca="1" si="1729"/>
        <v>2</v>
      </c>
      <c r="JA345" s="7" t="str">
        <f ca="1">IFERROR(IF(JA344+IZ345&gt;JB$4,JA344,JA344+IZ345),"")</f>
        <v/>
      </c>
      <c r="JB345" s="7">
        <f t="shared" ca="1" si="1843"/>
        <v>0</v>
      </c>
      <c r="JC345" s="7">
        <f t="shared" ca="1" si="1730"/>
        <v>0.13598276723869274</v>
      </c>
      <c r="JD345" s="7">
        <f t="shared" ca="1" si="1731"/>
        <v>0.63324800199207654</v>
      </c>
      <c r="JE345" s="7">
        <f t="shared" ca="1" si="1732"/>
        <v>1</v>
      </c>
      <c r="JF345" s="7" t="str">
        <f t="shared" ca="1" si="1733"/>
        <v>2</v>
      </c>
      <c r="JG345" s="7" t="str">
        <f ca="1">IFERROR(IF(JG344+JF345&gt;JH$4,JG344,JG344+JF345),"")</f>
        <v/>
      </c>
      <c r="JH345" s="7">
        <f t="shared" ca="1" si="1844"/>
        <v>0</v>
      </c>
      <c r="JI345" s="7">
        <f t="shared" ca="1" si="1734"/>
        <v>0.12826058603454038</v>
      </c>
      <c r="JJ345" s="7">
        <f t="shared" ca="1" si="1735"/>
        <v>0.64097018319622889</v>
      </c>
      <c r="JK345" s="7">
        <f t="shared" ca="1" si="1736"/>
        <v>1</v>
      </c>
      <c r="JL345" s="7" t="str">
        <f t="shared" ca="1" si="1737"/>
        <v>2</v>
      </c>
      <c r="JM345" s="7" t="str">
        <f ca="1">IFERROR(IF(JM344+JL345&gt;JN$4,JM344,JM344+JL345),"")</f>
        <v/>
      </c>
      <c r="JN345" s="7">
        <f t="shared" ca="1" si="1845"/>
        <v>0</v>
      </c>
      <c r="JO345" s="7">
        <f t="shared" ca="1" si="1738"/>
        <v>0.26671325287964809</v>
      </c>
      <c r="JP345" s="7">
        <f t="shared" ca="1" si="1739"/>
        <v>0.50251751635112119</v>
      </c>
      <c r="JQ345" s="7">
        <f t="shared" ca="1" si="1740"/>
        <v>1</v>
      </c>
      <c r="JR345" s="7" t="str">
        <f t="shared" ca="1" si="1741"/>
        <v>2</v>
      </c>
      <c r="JS345" s="7" t="str">
        <f ca="1">IFERROR(IF(JS344+JR345&gt;JT$4,JS344,JS344+JR345),"")</f>
        <v/>
      </c>
      <c r="JT345" s="7">
        <f t="shared" ca="1" si="1846"/>
        <v>0</v>
      </c>
      <c r="JU345" s="7">
        <f t="shared" ca="1" si="1742"/>
        <v>0.4796716369132269</v>
      </c>
      <c r="JV345" s="7">
        <f t="shared" ca="1" si="1743"/>
        <v>0.28955913231754238</v>
      </c>
      <c r="JW345" s="7">
        <f t="shared" ca="1" si="1744"/>
        <v>1</v>
      </c>
      <c r="JX345" s="7" t="str">
        <f t="shared" ca="1" si="1745"/>
        <v>2</v>
      </c>
      <c r="JY345" s="7" t="str">
        <f ca="1">IFERROR(IF(JY344+JX345&gt;JZ$4,JY344,JY344+JX345),"")</f>
        <v/>
      </c>
      <c r="JZ345" s="7">
        <f t="shared" ca="1" si="1847"/>
        <v>0</v>
      </c>
      <c r="KA345" s="7">
        <f t="shared" ca="1" si="1746"/>
        <v>0.93645788053626577</v>
      </c>
      <c r="KB345" s="7">
        <f t="shared" ca="1" si="1747"/>
        <v>-0.1672271113054965</v>
      </c>
      <c r="KC345" s="7">
        <f t="shared" ca="1" si="1748"/>
        <v>0</v>
      </c>
      <c r="KD345" s="7">
        <f t="shared" ca="1" si="1749"/>
        <v>0</v>
      </c>
      <c r="KE345" s="7" t="str">
        <f ca="1">IFERROR(IF(KE344+KD345&gt;KF$4,KE344,KE344+KD345),"")</f>
        <v/>
      </c>
      <c r="KF345" s="7">
        <f t="shared" ca="1" si="1848"/>
        <v>0</v>
      </c>
      <c r="KG345" s="7">
        <f t="shared" ca="1" si="1750"/>
        <v>3.0626729725564017E-2</v>
      </c>
      <c r="KH345" s="7">
        <f t="shared" ca="1" si="1751"/>
        <v>0.73860403950520526</v>
      </c>
      <c r="KI345" s="7">
        <f t="shared" ca="1" si="1752"/>
        <v>1</v>
      </c>
      <c r="KJ345" s="7" t="str">
        <f t="shared" ca="1" si="1753"/>
        <v>2</v>
      </c>
      <c r="KK345" s="7" t="str">
        <f ca="1">IFERROR(IF(KK344+KJ345&gt;KL$4,KK344,KK344+KJ345),"")</f>
        <v/>
      </c>
      <c r="KL345" s="7">
        <f t="shared" ca="1" si="1849"/>
        <v>0</v>
      </c>
      <c r="KM345" s="7">
        <f t="shared" ca="1" si="1754"/>
        <v>0.3148829155243541</v>
      </c>
      <c r="KN345" s="7">
        <f t="shared" ca="1" si="1755"/>
        <v>0.45434785370641517</v>
      </c>
      <c r="KO345" s="7">
        <f t="shared" ca="1" si="1756"/>
        <v>1</v>
      </c>
      <c r="KP345" s="7" t="str">
        <f t="shared" ca="1" si="1757"/>
        <v>2</v>
      </c>
      <c r="KQ345" s="7" t="str">
        <f ca="1">IFERROR(IF(KQ344+KP345&gt;KR$4,KQ344,KQ344+KP345),"")</f>
        <v/>
      </c>
      <c r="KR345" s="7">
        <f t="shared" ca="1" si="1850"/>
        <v>0</v>
      </c>
      <c r="KS345" s="7">
        <f t="shared" ca="1" si="1758"/>
        <v>0.47912527474585453</v>
      </c>
      <c r="KT345" s="7">
        <f t="shared" ca="1" si="1759"/>
        <v>0.29010549448491474</v>
      </c>
      <c r="KU345" s="7">
        <f t="shared" ca="1" si="1760"/>
        <v>1</v>
      </c>
      <c r="KV345" s="7" t="str">
        <f t="shared" ca="1" si="1761"/>
        <v>2</v>
      </c>
      <c r="KW345" s="7" t="str">
        <f ca="1">IFERROR(IF(KW344+KV345&gt;KX$4,KW344,KW344+KV345),"")</f>
        <v/>
      </c>
      <c r="KX345" s="7">
        <f t="shared" ca="1" si="1851"/>
        <v>0</v>
      </c>
      <c r="KY345" s="7">
        <f t="shared" ca="1" si="1762"/>
        <v>0.45621478954833927</v>
      </c>
      <c r="KZ345" s="7">
        <f t="shared" ca="1" si="1763"/>
        <v>0.31301597968243</v>
      </c>
      <c r="LA345" s="7">
        <f t="shared" ca="1" si="1764"/>
        <v>1</v>
      </c>
      <c r="LB345" s="7" t="str">
        <f t="shared" ca="1" si="1765"/>
        <v>2</v>
      </c>
      <c r="LC345" s="7" t="str">
        <f ca="1">IFERROR(IF(LC344+LB345&gt;LD$4,LC344,LC344+LB345),"")</f>
        <v/>
      </c>
      <c r="LD345" s="7">
        <f t="shared" ca="1" si="1852"/>
        <v>0</v>
      </c>
      <c r="LE345" s="7">
        <f t="shared" ca="1" si="1766"/>
        <v>0.11707453947983903</v>
      </c>
      <c r="LF345" s="7">
        <f t="shared" ca="1" si="1767"/>
        <v>0.65215622975093024</v>
      </c>
      <c r="LG345" s="7">
        <f t="shared" ca="1" si="1768"/>
        <v>1</v>
      </c>
      <c r="LH345" s="7" t="str">
        <f t="shared" ca="1" si="1769"/>
        <v>2</v>
      </c>
      <c r="LI345" s="7" t="str">
        <f ca="1">IFERROR(IF(LI344+LH345&gt;LJ$4,LI344,LI344+LH345),"")</f>
        <v/>
      </c>
      <c r="LJ345" s="7">
        <f t="shared" ca="1" si="1853"/>
        <v>0</v>
      </c>
      <c r="LK345" s="7">
        <f t="shared" ca="1" si="1770"/>
        <v>0.94147920186724543</v>
      </c>
      <c r="LL345" s="7">
        <f t="shared" ca="1" si="1771"/>
        <v>-0.17224843263647616</v>
      </c>
      <c r="LM345" s="7">
        <f t="shared" ca="1" si="1772"/>
        <v>0</v>
      </c>
      <c r="LN345" s="7">
        <f t="shared" ca="1" si="1773"/>
        <v>0</v>
      </c>
      <c r="LO345" s="7" t="str">
        <f ca="1">IFERROR(IF(LO344+LN345&gt;LP$4,LO344,LO344+LN345),"")</f>
        <v/>
      </c>
      <c r="LP345" s="7">
        <f t="shared" ca="1" si="1854"/>
        <v>0</v>
      </c>
      <c r="LQ345" s="7">
        <f t="shared" ca="1" si="1774"/>
        <v>0.73151740522093422</v>
      </c>
      <c r="LR345" s="7">
        <f t="shared" ca="1" si="1775"/>
        <v>3.7713364009835049E-2</v>
      </c>
      <c r="LS345" s="7">
        <f t="shared" ca="1" si="1776"/>
        <v>1</v>
      </c>
      <c r="LT345" s="7" t="str">
        <f t="shared" ca="1" si="1777"/>
        <v>2</v>
      </c>
      <c r="LU345" s="7" t="str">
        <f ca="1">IFERROR(IF(LU344+LT345&gt;LV$4,LU344,LU344+LT345),"")</f>
        <v/>
      </c>
      <c r="LV345" s="7">
        <f t="shared" ca="1" si="1855"/>
        <v>0</v>
      </c>
      <c r="LW345" s="7">
        <f t="shared" ca="1" si="1778"/>
        <v>0.6311125819813358</v>
      </c>
      <c r="LX345" s="7">
        <f t="shared" ca="1" si="1779"/>
        <v>0.13811818724943348</v>
      </c>
      <c r="LY345" s="7">
        <f t="shared" ca="1" si="1780"/>
        <v>1</v>
      </c>
      <c r="LZ345" s="7" t="str">
        <f t="shared" ca="1" si="1781"/>
        <v>2</v>
      </c>
      <c r="MA345" s="7" t="str">
        <f ca="1">IFERROR(IF(MA344+LZ345&gt;MB$4,MA344,MA344+LZ345),"")</f>
        <v/>
      </c>
      <c r="MB345" s="7">
        <f t="shared" ca="1" si="1856"/>
        <v>0</v>
      </c>
      <c r="MC345" s="7">
        <f t="shared" ca="1" si="1782"/>
        <v>0.51453304734691263</v>
      </c>
      <c r="MD345" s="7">
        <f t="shared" ca="1" si="1783"/>
        <v>0.25469772188385664</v>
      </c>
      <c r="ME345" s="7">
        <f t="shared" ca="1" si="1784"/>
        <v>1</v>
      </c>
      <c r="MF345" s="7" t="str">
        <f t="shared" ca="1" si="1785"/>
        <v>2</v>
      </c>
      <c r="MG345" s="7" t="str">
        <f ca="1">IFERROR(IF(MG344+MF345&gt;MH$4,MG344,MG344+MF345),"")</f>
        <v/>
      </c>
      <c r="MH345" s="7">
        <f t="shared" ca="1" si="1857"/>
        <v>0</v>
      </c>
      <c r="MI345" s="7">
        <f t="shared" ca="1" si="1786"/>
        <v>0.39870426229474254</v>
      </c>
      <c r="MJ345" s="7">
        <f t="shared" ca="1" si="1787"/>
        <v>0.37052650693602673</v>
      </c>
      <c r="MK345" s="7">
        <f t="shared" ca="1" si="1788"/>
        <v>1</v>
      </c>
      <c r="ML345" s="7" t="str">
        <f t="shared" ca="1" si="1789"/>
        <v>2</v>
      </c>
      <c r="MM345" s="7" t="str">
        <f ca="1">IFERROR(IF(MM344+ML345&gt;MN$4,MM344,MM344+ML345),"")</f>
        <v/>
      </c>
      <c r="MN345" s="7">
        <f t="shared" ca="1" si="1858"/>
        <v>0</v>
      </c>
      <c r="MO345" s="7">
        <f t="shared" ca="1" si="1790"/>
        <v>8.5324253169952624E-2</v>
      </c>
      <c r="MP345" s="7">
        <f t="shared" ca="1" si="1791"/>
        <v>0.68390651606081665</v>
      </c>
      <c r="MQ345" s="7">
        <f t="shared" ca="1" si="1792"/>
        <v>1</v>
      </c>
      <c r="MR345" s="7" t="str">
        <f t="shared" ca="1" si="1793"/>
        <v>2</v>
      </c>
      <c r="MS345" s="7" t="str">
        <f ca="1">IFERROR(IF(MS344+MR345&gt;MT$4,MS344,MS344+MR345),"")</f>
        <v/>
      </c>
      <c r="MT345" s="7">
        <f t="shared" ca="1" si="1859"/>
        <v>0</v>
      </c>
      <c r="MU345" s="7">
        <f t="shared" ca="1" si="1794"/>
        <v>0.40324320498166311</v>
      </c>
      <c r="MV345" s="7">
        <f t="shared" ca="1" si="1795"/>
        <v>0.36598756424910617</v>
      </c>
      <c r="MW345" s="7">
        <f t="shared" ca="1" si="1796"/>
        <v>1</v>
      </c>
      <c r="MX345" s="7" t="str">
        <f t="shared" ca="1" si="1797"/>
        <v>2</v>
      </c>
      <c r="MY345" s="7" t="str">
        <f ca="1">IFERROR(IF(MY344+MX345&gt;MZ$4,MY344,MY344+MX345),"")</f>
        <v/>
      </c>
      <c r="MZ345" s="7">
        <f t="shared" ca="1" si="1860"/>
        <v>0</v>
      </c>
      <c r="NA345" s="7">
        <f t="shared" ca="1" si="1798"/>
        <v>0.49323870466019593</v>
      </c>
      <c r="NB345" s="7">
        <f t="shared" ca="1" si="1799"/>
        <v>0.27599206457057335</v>
      </c>
      <c r="NC345" s="7">
        <f t="shared" ca="1" si="1800"/>
        <v>1</v>
      </c>
      <c r="ND345" s="7" t="str">
        <f t="shared" ca="1" si="1801"/>
        <v>2</v>
      </c>
      <c r="NE345" s="7" t="str">
        <f ca="1">IFERROR(IF(NE344+ND345&gt;NF$4,NE344,NE344+ND345),"")</f>
        <v/>
      </c>
      <c r="NF345" s="7">
        <f t="shared" ca="1" si="1861"/>
        <v>0</v>
      </c>
      <c r="NG345" s="7">
        <f t="shared" ca="1" si="1802"/>
        <v>5.3569135520339595E-2</v>
      </c>
      <c r="NH345" s="7">
        <f t="shared" ca="1" si="1803"/>
        <v>0.71566163371042968</v>
      </c>
      <c r="NI345" s="7">
        <f t="shared" ca="1" si="1804"/>
        <v>1</v>
      </c>
      <c r="NJ345" s="7" t="str">
        <f t="shared" ca="1" si="1805"/>
        <v>2</v>
      </c>
      <c r="NK345" s="7" t="str">
        <f ca="1">IFERROR(IF(NK344+NJ345&gt;NL$4,NK344,NK344+NJ345),"")</f>
        <v/>
      </c>
      <c r="NL345" s="7">
        <f t="shared" ca="1" si="1862"/>
        <v>0</v>
      </c>
      <c r="NM345" s="7">
        <f t="shared" ca="1" si="1806"/>
        <v>0.82417923969067175</v>
      </c>
      <c r="NN345" s="7">
        <f t="shared" ca="1" si="1807"/>
        <v>-5.4948470459902476E-2</v>
      </c>
      <c r="NO345" s="7">
        <f t="shared" ca="1" si="1808"/>
        <v>0</v>
      </c>
      <c r="NP345" s="7">
        <f t="shared" ca="1" si="1809"/>
        <v>0</v>
      </c>
      <c r="NQ345" s="7" t="str">
        <f ca="1">IFERROR(IF(NQ344+NP345&gt;NR$4,NQ344,NQ344+NP345),"")</f>
        <v/>
      </c>
      <c r="NR345" s="7">
        <f t="shared" ca="1" si="1863"/>
        <v>0</v>
      </c>
      <c r="NT345">
        <v>347</v>
      </c>
      <c r="NU345" s="7" t="s">
        <v>19</v>
      </c>
      <c r="NV345" s="7" t="str">
        <f t="shared" ca="1" si="1598"/>
        <v/>
      </c>
      <c r="NW345" s="7" t="str">
        <f t="shared" ca="1" si="1810"/>
        <v/>
      </c>
      <c r="NX345" t="str">
        <f ca="1">IFERROR(VLOOKUP(NT345,$K$3:$AK$568,8,FALSE),"")</f>
        <v/>
      </c>
      <c r="NY345" t="str">
        <f ca="1">IFERROR(VLOOKUP(NT345,$K$3:$AK$568,9,FALSE),"")</f>
        <v/>
      </c>
      <c r="NZ345" s="7" t="str">
        <f ca="1">IFERROR(VLOOKUP(NT345,$K$3:$AK$568,27,FALSE),"")</f>
        <v/>
      </c>
      <c r="OB345">
        <v>347</v>
      </c>
      <c r="OC345" s="7" t="s">
        <v>19</v>
      </c>
      <c r="OD345" t="e">
        <f t="shared" ca="1" si="1864"/>
        <v>#N/A</v>
      </c>
      <c r="OE345" s="7" t="str">
        <f t="shared" ca="1" si="1865"/>
        <v/>
      </c>
      <c r="OF345" s="7" t="str">
        <f t="shared" ca="1" si="1866"/>
        <v/>
      </c>
      <c r="OG345" t="str">
        <f t="shared" ca="1" si="1867"/>
        <v/>
      </c>
      <c r="OI345">
        <v>347</v>
      </c>
      <c r="OJ345" s="7" t="s">
        <v>19</v>
      </c>
      <c r="OK345" s="7" t="str">
        <f t="shared" ca="1" si="1868"/>
        <v/>
      </c>
      <c r="OL345" s="7" t="str">
        <f t="shared" ca="1" si="1869"/>
        <v/>
      </c>
      <c r="OM345" t="str">
        <f ca="1">IFERROR(VLOOKUP(OI345,$L$3:$AK$568,7,FALSE),"")</f>
        <v/>
      </c>
      <c r="ON345" t="str">
        <f ca="1">IFERROR(VLOOKUP(OI345,$L$3:$AK$568,8,FALSE),"")</f>
        <v/>
      </c>
      <c r="OO345" s="7" t="str">
        <f ca="1">IFERROR(VLOOKUP(OI345,$L$3:$AK$568,26,FALSE),"")</f>
        <v/>
      </c>
      <c r="OQ345">
        <v>347</v>
      </c>
      <c r="OR345" s="7" t="s">
        <v>19</v>
      </c>
      <c r="OS345" t="e">
        <f t="shared" ca="1" si="1870"/>
        <v>#N/A</v>
      </c>
      <c r="OT345" s="7" t="str">
        <f t="shared" ca="1" si="1871"/>
        <v/>
      </c>
      <c r="OU345" s="7" t="str">
        <f t="shared" ca="1" si="1872"/>
        <v/>
      </c>
      <c r="OV345" t="str">
        <f t="shared" ca="1" si="1873"/>
        <v/>
      </c>
      <c r="OX345">
        <v>347</v>
      </c>
      <c r="OY345" s="7" t="s">
        <v>19</v>
      </c>
      <c r="OZ345" s="7" t="str">
        <f t="shared" ca="1" si="1874"/>
        <v/>
      </c>
      <c r="PA345" s="7" t="str">
        <f t="shared" ca="1" si="1875"/>
        <v/>
      </c>
      <c r="PB345" t="str">
        <f ca="1">IFERROR(VLOOKUP(OX345,$M$3:$AK$568,6,FALSE),"")</f>
        <v/>
      </c>
      <c r="PC345" t="str">
        <f ca="1">IFERROR(VLOOKUP(OX345,$M$3:$AK$568,7,FALSE),"")</f>
        <v/>
      </c>
      <c r="PD345" s="7" t="str">
        <f ca="1">IFERROR(VLOOKUP(OX345,$M$3:$AK$568,25,FALSE),"")</f>
        <v/>
      </c>
      <c r="PF345">
        <v>347</v>
      </c>
      <c r="PG345" s="7" t="s">
        <v>19</v>
      </c>
      <c r="PH345" t="e">
        <f t="shared" ca="1" si="1876"/>
        <v>#N/A</v>
      </c>
      <c r="PI345" s="7" t="str">
        <f t="shared" ca="1" si="1877"/>
        <v/>
      </c>
      <c r="PJ345" s="7" t="str">
        <f t="shared" ca="1" si="1878"/>
        <v/>
      </c>
      <c r="PK345" t="str">
        <f t="shared" ca="1" si="1879"/>
        <v/>
      </c>
      <c r="PM345">
        <v>347</v>
      </c>
      <c r="PN345" s="7" t="s">
        <v>19</v>
      </c>
      <c r="PO345" s="202" t="str">
        <f t="shared" ca="1" si="1880"/>
        <v/>
      </c>
      <c r="PP345" s="7" t="str">
        <f t="shared" ca="1" si="1881"/>
        <v/>
      </c>
      <c r="PQ345" t="str">
        <f ca="1">IFERROR(VLOOKUP(PM345,$G$325:$R$409,12,FALSE),"")</f>
        <v/>
      </c>
      <c r="PR345" t="e">
        <f ca="1">VLOOKUP(PM345,$G$324:$Q$409,11,FALSE)</f>
        <v>#N/A</v>
      </c>
      <c r="PS345" s="7" t="str">
        <f ca="1">VLOOKUP(PQ345,$R$325:$Y$409,8,FALSE)</f>
        <v>- -</v>
      </c>
      <c r="PT345" s="7">
        <f ca="1">ReSt</f>
        <v>-4</v>
      </c>
      <c r="PU345" s="7" t="e">
        <f t="shared" ca="1" si="1882"/>
        <v>#N/A</v>
      </c>
      <c r="PV345" s="7" t="e">
        <f t="shared" ca="1" si="1883"/>
        <v>#N/A</v>
      </c>
      <c r="PW345" s="7" t="str">
        <f ca="1">VLOOKUP(PQ345,$R$325:$AK$409,8,FALSE)</f>
        <v>- -</v>
      </c>
      <c r="PX345" s="7"/>
      <c r="PY345">
        <v>347</v>
      </c>
      <c r="PZ345" s="7" t="s">
        <v>19</v>
      </c>
      <c r="QA345" t="str">
        <f t="shared" ca="1" si="1884"/>
        <v/>
      </c>
      <c r="QB345" s="7" t="str">
        <f t="shared" ca="1" si="1885"/>
        <v/>
      </c>
      <c r="QC345" s="7" t="str">
        <f t="shared" ca="1" si="1886"/>
        <v/>
      </c>
      <c r="QD345" t="str">
        <f t="shared" ca="1" si="1887"/>
        <v/>
      </c>
      <c r="QF345">
        <v>347</v>
      </c>
      <c r="QG345" s="7" t="s">
        <v>19</v>
      </c>
      <c r="QH345" s="7" t="str">
        <f t="shared" ca="1" si="1888"/>
        <v/>
      </c>
      <c r="QI345" s="7" t="e">
        <f t="shared" ca="1" si="1889"/>
        <v>#VALUE!</v>
      </c>
      <c r="QJ345" t="e">
        <f t="shared" ca="1" si="1890"/>
        <v>#N/A</v>
      </c>
      <c r="QK345" s="7" t="e">
        <f t="shared" ca="1" si="1891"/>
        <v>#N/A</v>
      </c>
      <c r="QM345">
        <v>347</v>
      </c>
      <c r="QN345" s="7" t="s">
        <v>19</v>
      </c>
      <c r="QO345" t="str">
        <f t="shared" ca="1" si="1892"/>
        <v/>
      </c>
      <c r="QP345" s="7" t="str">
        <f t="shared" ca="1" si="1893"/>
        <v/>
      </c>
      <c r="QQ345" t="str">
        <f t="shared" ca="1" si="1894"/>
        <v/>
      </c>
    </row>
    <row r="346" spans="1:459" x14ac:dyDescent="0.25">
      <c r="A346" s="240" t="str">
        <f>IF('Character Sheet'!$B$4="Creature","N","Y")</f>
        <v>Y</v>
      </c>
      <c r="C346" s="75"/>
      <c r="D346" s="76"/>
      <c r="F346" s="75">
        <v>8</v>
      </c>
      <c r="G346" s="76">
        <f t="shared" ca="1" si="1897"/>
        <v>0</v>
      </c>
      <c r="I346" s="75" t="s">
        <v>1812</v>
      </c>
      <c r="J346" s="85"/>
      <c r="K346" s="85">
        <f t="shared" ca="1" si="1589"/>
        <v>7</v>
      </c>
      <c r="L346" s="85">
        <f t="shared" ca="1" si="1924"/>
        <v>7</v>
      </c>
      <c r="M346" s="70">
        <f t="shared" ca="1" si="1593"/>
        <v>18</v>
      </c>
      <c r="O346" s="222">
        <f ca="1">BP346</f>
        <v>357</v>
      </c>
      <c r="Q346" s="7" t="s">
        <v>1756</v>
      </c>
      <c r="R346" s="9" t="str">
        <f ca="1">IFERROR(VLOOKUP(F346,INDIRECT(Calculations!$D$100),2,FALSE),"")</f>
        <v>Seemings</v>
      </c>
      <c r="S346" s="9" t="str">
        <f t="shared" ca="1" si="1895"/>
        <v>Seemings</v>
      </c>
      <c r="T346" s="61" t="str">
        <f ca="1">SUBSTITUTE(IFERROR(IFERROR(VLOOKUP(R346,'[1]Skill Statistics'!$A$3:$C$513,2,FALSE),VLOOKUP(Q346,'[1]Skill Statistics'!$A$3:$C$513,2,FALSE)),T345),"R*","ReSt")</f>
        <v>ReSt/ReSt</v>
      </c>
      <c r="U346" s="61" t="str">
        <f ca="1">IFERROR(IFERROR(VLOOKUP(R346,'[1]Skill Statistics'!$A$3:$C$513,3,FALSE),VLOOKUP(Q346,'[1]Skill Statistics'!$A$3:$C$513,3,FALSE)),U345)</f>
        <v>Me</v>
      </c>
      <c r="V346" s="61" t="str">
        <f ca="1">IF(R346="","- -",IF(ISNUMBER(SEARCH("Category",R346)),"- -",IFERROR(IFERROR(VLOOKUP(Q346,[1]Professions!$A$4:$AM$288,MATCH(Profession,[1]Professions!$A$1:$AM$1,0),FALSE),VLOOKUP(Q346,Calculations!$B$91:$I$95,8,FALSE)),"- -")))</f>
        <v>3 / 5</v>
      </c>
      <c r="W346" s="60">
        <f ca="1">BL346</f>
        <v>0</v>
      </c>
      <c r="X346" s="7">
        <f ca="1">IFERROR(VLOOKUP(R346,$BS$6:$NR$519,MATCH(ActualLevel,$BS$3:$NR$3,0),FALSE),"- -")</f>
        <v>0</v>
      </c>
      <c r="Y346" s="7">
        <f t="shared" ca="1" si="1588"/>
        <v>0</v>
      </c>
      <c r="Z346" s="7">
        <f ca="1">IFERROR(VLOOKUP(Y346,Charts!$BQ$2:$BR$52,2,FALSE),"- -")</f>
        <v>-25</v>
      </c>
      <c r="AA346" s="7">
        <f t="shared" ca="1" si="1599"/>
        <v>-1</v>
      </c>
      <c r="AB346" s="7">
        <f t="shared" ca="1" si="1920"/>
        <v>0</v>
      </c>
      <c r="AC346" s="7"/>
      <c r="AD346" s="7"/>
      <c r="AE346" s="7"/>
      <c r="AF346" s="7"/>
      <c r="AG346" s="7"/>
      <c r="AH346" s="43"/>
      <c r="AI346" s="7"/>
      <c r="AJ346" s="7"/>
      <c r="AK346" s="7">
        <f t="shared" ca="1" si="1600"/>
        <v>-26</v>
      </c>
      <c r="AL346" s="7"/>
      <c r="AM346" s="69">
        <f>IFERROR(VLOOKUP(Q346,'[1]Skill Statistics'!$A$3:$AN$513,MATCH(Profession,'[1]Skill Statistics'!$A$2:$AN$2,0),FALSE),0)</f>
        <v>0</v>
      </c>
      <c r="AN346" s="85">
        <f>IFERROR(VLOOKUP(Q346,'[1]Skill Statistics'!$A$3:$BK$513,MATCH(Archetype,'[1]Skill Statistics'!$A$2:$BK$2,0),FALSE),0)</f>
        <v>0</v>
      </c>
      <c r="AO346" s="85">
        <f>IFERROR(VLOOKUP(Q346,'[1]Skill Statistics'!$A$3:$BB$513,MATCH(Race,'[1]Skill Statistics'!$A$2:$BB$2,0),FALSE),0)</f>
        <v>0</v>
      </c>
      <c r="AP346" s="85">
        <f t="shared" ca="1" si="1811"/>
        <v>-0.1</v>
      </c>
      <c r="AQ346" s="70"/>
      <c r="AS346" s="69">
        <f>IFERROR(VLOOKUP(Q346,'[1]Professional Skills'!$A$4:$AM$288,MATCH(Profession,'[1]Professional Skills'!$A$3:$AM$3,0),FALSE),"- -")</f>
        <v>0</v>
      </c>
      <c r="AT346" t="s">
        <v>1812</v>
      </c>
      <c r="AU346" s="7" t="str">
        <f t="shared" si="1922"/>
        <v/>
      </c>
      <c r="AV346" s="7">
        <f t="shared" ca="1" si="1921"/>
        <v>0</v>
      </c>
      <c r="AW346" t="str">
        <f t="shared" si="1898"/>
        <v/>
      </c>
      <c r="AX346" t="str">
        <f>IFERROR(_xlfn.RANK.EQ(AW346,$AW$5:$AW$568),"")</f>
        <v/>
      </c>
      <c r="AY346">
        <f t="shared" si="1595"/>
        <v>0</v>
      </c>
      <c r="AZ346" s="70" t="str">
        <f t="shared" si="1601"/>
        <v/>
      </c>
      <c r="BB346" s="69" t="str">
        <f>IFERROR(IF(Q346="Language",VLOOKUP(R346,[1]Cultures!$B$4:$N$218,MATCH(Culture,[1]Cultures!$B$3:$N$3,0),FALSE),VLOOKUP(Q346,[1]Cultures!$B$4:$O$212,MATCH(Culture,[1]Cultures!$B$3:$O$3,0),FALSE)),"- -")</f>
        <v>- -</v>
      </c>
      <c r="BC346" t="s">
        <v>1812</v>
      </c>
      <c r="BD346">
        <f t="shared" ca="1" si="1899"/>
        <v>6.2855350379181107E-2</v>
      </c>
      <c r="BE346">
        <f t="shared" ca="1" si="1900"/>
        <v>-3.7144649620818898E-2</v>
      </c>
      <c r="BH346">
        <f t="shared" ca="1" si="1923"/>
        <v>29</v>
      </c>
      <c r="BI346" s="7">
        <f ca="1">IFERROR(IF(BH346=1,IF(BB346=1,1,IF(BB346=2,2,IF(BH346=2,IF(BB346=3,1,IF(BB346&gt;=4,2,IF(BH346=3,IF(BB346=5,1,IF(BB346&gt;=6,2,IF(BH346=4,IF(BB346=7,1,IF(BB346&gt;=8,2,IF(BH346=5,IF(BB346=9,1,IF(BB346&gt;=10,2,0)),0))),0))),0))),0))),0)+(IF(BC346="*",0,BB346)),"- -")</f>
        <v>0</v>
      </c>
      <c r="BK346" s="7"/>
      <c r="BL346" s="70">
        <f ca="1">IF(V346="- -","- -",SUM(BI346:BK346))</f>
        <v>0</v>
      </c>
      <c r="BN346" s="69">
        <f ca="1">IFERROR(VLOOKUP(V346,Charts!$BT$2:$BV$14,3,FALSE),"- -")</f>
        <v>0.61538461538461542</v>
      </c>
      <c r="BO346" s="85">
        <f t="shared" ca="1" si="1812"/>
        <v>1.1200527743996676</v>
      </c>
      <c r="BP346" s="70">
        <f t="shared" ca="1" si="1901"/>
        <v>357</v>
      </c>
      <c r="BR346" s="7">
        <v>345</v>
      </c>
      <c r="BS346" s="9" t="str">
        <f ca="1">VLOOKUP(BR346,$O$3:$R$568,4,FALSE)</f>
        <v>Siege Engineering</v>
      </c>
      <c r="BT346" s="7" t="str">
        <f ca="1">VLOOKUP(BS346,$R$3:$V$568,5,FALSE)</f>
        <v>5 / 7</v>
      </c>
      <c r="BU346" s="7">
        <f ca="1">VLOOKUP(BT346,Charts!$BT$2:$BV$14,3,FALSE)</f>
        <v>0.46153846153846156</v>
      </c>
      <c r="BV346" s="7" t="str">
        <f t="shared" ca="1" si="1604"/>
        <v>5</v>
      </c>
      <c r="BW346" s="7" t="str">
        <f t="shared" ca="1" si="1605"/>
        <v>7</v>
      </c>
      <c r="BY346" s="7">
        <f t="shared" ca="1" si="1606"/>
        <v>0.1816822263042821</v>
      </c>
      <c r="BZ346" s="7">
        <f t="shared" ca="1" si="1607"/>
        <v>0.27985623523417946</v>
      </c>
      <c r="CA346" s="7">
        <f t="shared" ca="1" si="1608"/>
        <v>1</v>
      </c>
      <c r="CB346" s="7" t="str">
        <f t="shared" ca="1" si="1609"/>
        <v>5</v>
      </c>
      <c r="CC346" s="7" t="str">
        <f ca="1">IFERROR(IF(CC345+CB346&gt;CD$4,CC345,CC345+CB346),"")</f>
        <v/>
      </c>
      <c r="CD346" s="7">
        <f t="shared" ca="1" si="1813"/>
        <v>0</v>
      </c>
      <c r="CE346" s="7">
        <f t="shared" ca="1" si="1610"/>
        <v>0.61558257719164311</v>
      </c>
      <c r="CF346" s="7">
        <f t="shared" ca="1" si="1611"/>
        <v>-0.15404411565318155</v>
      </c>
      <c r="CG346" s="7">
        <f t="shared" ca="1" si="1612"/>
        <v>0</v>
      </c>
      <c r="CH346" s="7">
        <f t="shared" ca="1" si="1613"/>
        <v>0</v>
      </c>
      <c r="CI346" s="7" t="str">
        <f ca="1">IFERROR(IF(CI345+CH346&gt;CJ$4,CI345,CI345+CH346),"")</f>
        <v/>
      </c>
      <c r="CJ346" s="7">
        <f t="shared" ca="1" si="1814"/>
        <v>0</v>
      </c>
      <c r="CK346" s="7">
        <f t="shared" ca="1" si="1614"/>
        <v>0.96321607397622488</v>
      </c>
      <c r="CL346" s="7">
        <f t="shared" ca="1" si="1615"/>
        <v>-0.50167761243776332</v>
      </c>
      <c r="CM346" s="7">
        <f t="shared" ca="1" si="1616"/>
        <v>0</v>
      </c>
      <c r="CN346" s="7">
        <f t="shared" ca="1" si="1617"/>
        <v>0</v>
      </c>
      <c r="CO346" s="7" t="str">
        <f ca="1">IFERROR(IF(CO345+CN346&gt;CP$4,CO345,CO345+CN346),"")</f>
        <v/>
      </c>
      <c r="CP346" s="7">
        <f t="shared" ca="1" si="1815"/>
        <v>0</v>
      </c>
      <c r="CQ346" s="7">
        <f t="shared" ca="1" si="1618"/>
        <v>0.12709163213207586</v>
      </c>
      <c r="CR346" s="7">
        <f t="shared" ca="1" si="1619"/>
        <v>0.3344468294063857</v>
      </c>
      <c r="CS346" s="7">
        <f t="shared" ca="1" si="1620"/>
        <v>1</v>
      </c>
      <c r="CT346" s="7" t="str">
        <f t="shared" ca="1" si="1621"/>
        <v>5</v>
      </c>
      <c r="CU346" s="7" t="str">
        <f ca="1">IFERROR(IF(CU345+CT346&gt;CV$4,CU345,CU345+CT346),"")</f>
        <v/>
      </c>
      <c r="CV346" s="7">
        <f t="shared" ca="1" si="1816"/>
        <v>0</v>
      </c>
      <c r="CW346" s="7">
        <f t="shared" ca="1" si="1622"/>
        <v>0.30318348181881238</v>
      </c>
      <c r="CX346" s="7">
        <f t="shared" ca="1" si="1623"/>
        <v>0.15835497971964918</v>
      </c>
      <c r="CY346" s="7">
        <f t="shared" ca="1" si="1624"/>
        <v>1</v>
      </c>
      <c r="CZ346" s="7" t="str">
        <f t="shared" ca="1" si="1625"/>
        <v>5</v>
      </c>
      <c r="DA346" s="7" t="str">
        <f ca="1">IFERROR(IF(DA345+CZ346&gt;DB$4,DA345,DA345+CZ346),"")</f>
        <v/>
      </c>
      <c r="DB346" s="7">
        <f t="shared" ca="1" si="1817"/>
        <v>0</v>
      </c>
      <c r="DC346" s="7">
        <f t="shared" ca="1" si="1626"/>
        <v>0.5845017294342103</v>
      </c>
      <c r="DD346" s="7">
        <f t="shared" ca="1" si="1627"/>
        <v>-0.12296326789574874</v>
      </c>
      <c r="DE346" s="7">
        <f t="shared" ca="1" si="1628"/>
        <v>0</v>
      </c>
      <c r="DF346" s="7">
        <f t="shared" ca="1" si="1629"/>
        <v>0</v>
      </c>
      <c r="DG346" s="7" t="str">
        <f ca="1">IFERROR(IF(DG345+DF346&gt;DH$4,DG345,DG345+DF346),"")</f>
        <v/>
      </c>
      <c r="DH346" s="7">
        <f t="shared" ca="1" si="1818"/>
        <v>0</v>
      </c>
      <c r="DI346" s="7">
        <f t="shared" ca="1" si="1630"/>
        <v>0.92925061157913946</v>
      </c>
      <c r="DJ346" s="7">
        <f t="shared" ca="1" si="1631"/>
        <v>-0.4677121500406779</v>
      </c>
      <c r="DK346" s="7">
        <f t="shared" ca="1" si="1632"/>
        <v>0</v>
      </c>
      <c r="DL346" s="7">
        <f t="shared" ca="1" si="1633"/>
        <v>0</v>
      </c>
      <c r="DM346" s="7" t="str">
        <f ca="1">IFERROR(IF(DM345+DL346&gt;DN$4,DM345,DM345+DL346),"")</f>
        <v/>
      </c>
      <c r="DN346" s="7">
        <f t="shared" ca="1" si="1819"/>
        <v>0</v>
      </c>
      <c r="DO346" s="7">
        <f t="shared" ca="1" si="1634"/>
        <v>0.57726222804699623</v>
      </c>
      <c r="DP346" s="7">
        <f t="shared" ca="1" si="1635"/>
        <v>-0.11572376650853466</v>
      </c>
      <c r="DQ346" s="7">
        <f t="shared" ca="1" si="1636"/>
        <v>0</v>
      </c>
      <c r="DR346" s="7">
        <f t="shared" ca="1" si="1637"/>
        <v>0</v>
      </c>
      <c r="DS346" s="7" t="str">
        <f ca="1">IFERROR(IF(DS345+DR346&gt;DT$4,DS345,DS345+DR346),"")</f>
        <v/>
      </c>
      <c r="DT346" s="7">
        <f t="shared" ca="1" si="1820"/>
        <v>0</v>
      </c>
      <c r="DU346" s="7">
        <f t="shared" ca="1" si="1638"/>
        <v>0.72475497431606994</v>
      </c>
      <c r="DV346" s="7">
        <f t="shared" ca="1" si="1639"/>
        <v>-0.26321651277760838</v>
      </c>
      <c r="DW346" s="7">
        <f t="shared" ca="1" si="1640"/>
        <v>0</v>
      </c>
      <c r="DX346" s="7">
        <f t="shared" ca="1" si="1641"/>
        <v>0</v>
      </c>
      <c r="DY346" s="7" t="str">
        <f ca="1">IFERROR(IF(DY345+DX346&gt;DZ$4,DY345,DY345+DX346),"")</f>
        <v/>
      </c>
      <c r="DZ346" s="7">
        <f t="shared" ca="1" si="1821"/>
        <v>0</v>
      </c>
      <c r="EA346" s="7">
        <f t="shared" ca="1" si="1642"/>
        <v>0.33124280922323779</v>
      </c>
      <c r="EB346" s="7">
        <f t="shared" ca="1" si="1643"/>
        <v>0.13029565231522378</v>
      </c>
      <c r="EC346" s="7">
        <f t="shared" ca="1" si="1644"/>
        <v>1</v>
      </c>
      <c r="ED346" s="7" t="str">
        <f t="shared" ca="1" si="1645"/>
        <v>5</v>
      </c>
      <c r="EE346" s="7" t="str">
        <f ca="1">IFERROR(IF(EE345+ED346&gt;EF$4,EE345,EE345+ED346),"")</f>
        <v/>
      </c>
      <c r="EF346" s="7">
        <f t="shared" ca="1" si="1822"/>
        <v>0</v>
      </c>
      <c r="EG346" s="7">
        <f t="shared" ca="1" si="1646"/>
        <v>4.0258942464785563E-2</v>
      </c>
      <c r="EH346" s="7">
        <f t="shared" ca="1" si="1647"/>
        <v>0.421279519073676</v>
      </c>
      <c r="EI346" s="7">
        <f t="shared" ca="1" si="1648"/>
        <v>1</v>
      </c>
      <c r="EJ346" s="7" t="str">
        <f t="shared" ca="1" si="1649"/>
        <v>5</v>
      </c>
      <c r="EK346" s="7" t="str">
        <f ca="1">IFERROR(IF(EK345+EJ346&gt;EL$4,EK345,EK345+EJ346),"")</f>
        <v/>
      </c>
      <c r="EL346" s="7">
        <f t="shared" ca="1" si="1823"/>
        <v>0</v>
      </c>
      <c r="EM346" s="7">
        <f t="shared" ca="1" si="1650"/>
        <v>0.6293549832173333</v>
      </c>
      <c r="EN346" s="7">
        <f t="shared" ca="1" si="1651"/>
        <v>-0.16781652167887173</v>
      </c>
      <c r="EO346" s="7">
        <f t="shared" ca="1" si="1652"/>
        <v>0</v>
      </c>
      <c r="EP346" s="7">
        <f t="shared" ca="1" si="1653"/>
        <v>0</v>
      </c>
      <c r="EQ346" s="7" t="str">
        <f ca="1">IFERROR(IF(EQ345+EP346&gt;ER$4,EQ345,EQ345+EP346),"")</f>
        <v/>
      </c>
      <c r="ER346" s="7">
        <f t="shared" ca="1" si="1824"/>
        <v>0</v>
      </c>
      <c r="ES346" s="7">
        <f t="shared" ca="1" si="1654"/>
        <v>0.9639620566357292</v>
      </c>
      <c r="ET346" s="7">
        <f t="shared" ca="1" si="1655"/>
        <v>-0.50242359509726764</v>
      </c>
      <c r="EU346" s="7">
        <f t="shared" ca="1" si="1656"/>
        <v>0</v>
      </c>
      <c r="EV346" s="7">
        <f t="shared" ca="1" si="1657"/>
        <v>0</v>
      </c>
      <c r="EW346" s="7" t="str">
        <f ca="1">IFERROR(IF(EW345+EV346&gt;EX$4,EW345,EW345+EV346),"")</f>
        <v/>
      </c>
      <c r="EX346" s="7">
        <f t="shared" ca="1" si="1825"/>
        <v>0</v>
      </c>
      <c r="EY346" s="7">
        <f t="shared" ca="1" si="1658"/>
        <v>0.72775180793416328</v>
      </c>
      <c r="EZ346" s="7">
        <f t="shared" ca="1" si="1659"/>
        <v>-0.26621334639570171</v>
      </c>
      <c r="FA346" s="7">
        <f t="shared" ca="1" si="1660"/>
        <v>0</v>
      </c>
      <c r="FB346" s="7">
        <f t="shared" ca="1" si="1661"/>
        <v>0</v>
      </c>
      <c r="FC346" s="7" t="str">
        <f ca="1">IFERROR(IF(FC345+FB346&gt;FD$4,FC345,FC345+FB346),"")</f>
        <v/>
      </c>
      <c r="FD346" s="7">
        <f t="shared" ca="1" si="1826"/>
        <v>0</v>
      </c>
      <c r="FE346" s="7">
        <f t="shared" ca="1" si="1662"/>
        <v>4.4190572144172435E-2</v>
      </c>
      <c r="FF346" s="7">
        <f t="shared" ca="1" si="1663"/>
        <v>0.41734788939428913</v>
      </c>
      <c r="FG346" s="7">
        <f t="shared" ca="1" si="1664"/>
        <v>1</v>
      </c>
      <c r="FH346" s="7" t="str">
        <f t="shared" ca="1" si="1665"/>
        <v>5</v>
      </c>
      <c r="FI346" s="7" t="str">
        <f ca="1">IFERROR(IF(FI345+FH346&gt;FJ$4,FI345,FI345+FH346),"")</f>
        <v/>
      </c>
      <c r="FJ346" s="7">
        <f t="shared" ca="1" si="1827"/>
        <v>0</v>
      </c>
      <c r="FK346" s="7">
        <f t="shared" ca="1" si="1666"/>
        <v>0.43290036622485151</v>
      </c>
      <c r="FL346" s="7">
        <f t="shared" ca="1" si="1667"/>
        <v>2.8638095313610057E-2</v>
      </c>
      <c r="FM346" s="7">
        <f t="shared" ca="1" si="1668"/>
        <v>1</v>
      </c>
      <c r="FN346" s="7" t="str">
        <f t="shared" ca="1" si="1669"/>
        <v>5</v>
      </c>
      <c r="FO346" s="7" t="str">
        <f ca="1">IFERROR(IF(FO345+FN346&gt;FP$4,FO345,FO345+FN346),"")</f>
        <v/>
      </c>
      <c r="FP346" s="7">
        <f t="shared" ca="1" si="1828"/>
        <v>0</v>
      </c>
      <c r="FQ346" s="7">
        <f t="shared" ca="1" si="1670"/>
        <v>0.6209501742821516</v>
      </c>
      <c r="FR346" s="7">
        <f t="shared" ca="1" si="1671"/>
        <v>-0.15941171274369004</v>
      </c>
      <c r="FS346" s="7">
        <f t="shared" ca="1" si="1672"/>
        <v>0</v>
      </c>
      <c r="FT346" s="7">
        <f t="shared" ca="1" si="1673"/>
        <v>0</v>
      </c>
      <c r="FU346" s="7" t="str">
        <f ca="1">IFERROR(IF(FU345+FT346&gt;FV$4,FU345,FU345+FT346),"")</f>
        <v/>
      </c>
      <c r="FV346" s="7">
        <f t="shared" ca="1" si="1829"/>
        <v>0</v>
      </c>
      <c r="FW346" s="7">
        <f t="shared" ca="1" si="1674"/>
        <v>0.95606386666790588</v>
      </c>
      <c r="FX346" s="7">
        <f t="shared" ca="1" si="1675"/>
        <v>-0.49452540512944432</v>
      </c>
      <c r="FY346" s="7">
        <f t="shared" ca="1" si="1676"/>
        <v>0</v>
      </c>
      <c r="FZ346" s="7">
        <f t="shared" ca="1" si="1677"/>
        <v>0</v>
      </c>
      <c r="GA346" s="7" t="str">
        <f ca="1">IFERROR(IF(GA345+FZ346&gt;GB$4,GA345,GA345+FZ346),"")</f>
        <v/>
      </c>
      <c r="GB346" s="7">
        <f t="shared" ca="1" si="1830"/>
        <v>0</v>
      </c>
      <c r="GC346" s="7">
        <f t="shared" ca="1" si="1678"/>
        <v>0.55701600265885653</v>
      </c>
      <c r="GD346" s="7">
        <f t="shared" ca="1" si="1679"/>
        <v>-9.5477541120394971E-2</v>
      </c>
      <c r="GE346" s="7">
        <f t="shared" ca="1" si="1680"/>
        <v>0</v>
      </c>
      <c r="GF346" s="7">
        <f t="shared" ca="1" si="1681"/>
        <v>0</v>
      </c>
      <c r="GG346" s="7" t="str">
        <f ca="1">IFERROR(IF(GG345+GF346&gt;GH$4,GG345,GG345+GF346),"")</f>
        <v/>
      </c>
      <c r="GH346" s="7">
        <f t="shared" ca="1" si="1831"/>
        <v>0</v>
      </c>
      <c r="GI346" s="7">
        <f t="shared" ca="1" si="1682"/>
        <v>0.30286358170654348</v>
      </c>
      <c r="GJ346" s="7">
        <f t="shared" ca="1" si="1683"/>
        <v>0.15867487983191808</v>
      </c>
      <c r="GK346" s="7">
        <f t="shared" ca="1" si="1684"/>
        <v>1</v>
      </c>
      <c r="GL346" s="7" t="str">
        <f t="shared" ca="1" si="1685"/>
        <v>5</v>
      </c>
      <c r="GM346" s="7" t="str">
        <f ca="1">IFERROR(IF(GM345+GL346&gt;GN$4,GM345,GM345+GL346),"")</f>
        <v/>
      </c>
      <c r="GN346" s="7">
        <f t="shared" ca="1" si="1832"/>
        <v>0</v>
      </c>
      <c r="GO346" s="7">
        <f t="shared" ca="1" si="1686"/>
        <v>0.90852827276507531</v>
      </c>
      <c r="GP346" s="7">
        <f t="shared" ca="1" si="1687"/>
        <v>-0.44698981122661374</v>
      </c>
      <c r="GQ346" s="7">
        <f t="shared" ca="1" si="1688"/>
        <v>0</v>
      </c>
      <c r="GR346" s="7">
        <f t="shared" ca="1" si="1689"/>
        <v>0</v>
      </c>
      <c r="GS346" s="7" t="str">
        <f ca="1">IFERROR(IF(GS345+GR346&gt;GT$4,GS345,GS345+GR346),"")</f>
        <v/>
      </c>
      <c r="GT346" s="7">
        <f t="shared" ca="1" si="1833"/>
        <v>0</v>
      </c>
      <c r="GU346" s="7">
        <f t="shared" ca="1" si="1690"/>
        <v>0.88556451315413054</v>
      </c>
      <c r="GV346" s="7">
        <f t="shared" ca="1" si="1691"/>
        <v>-0.42402605161566898</v>
      </c>
      <c r="GW346" s="7">
        <f t="shared" ca="1" si="1692"/>
        <v>0</v>
      </c>
      <c r="GX346" s="7">
        <f t="shared" ca="1" si="1693"/>
        <v>0</v>
      </c>
      <c r="GY346" s="7" t="str">
        <f ca="1">IFERROR(IF(GY345+GX346&gt;GZ$4,GY345,GY345+GX346),"")</f>
        <v/>
      </c>
      <c r="GZ346" s="7">
        <f t="shared" ca="1" si="1834"/>
        <v>0</v>
      </c>
      <c r="HA346" s="7">
        <f t="shared" ca="1" si="1694"/>
        <v>0.11147698993060118</v>
      </c>
      <c r="HB346" s="7">
        <f t="shared" ca="1" si="1695"/>
        <v>0.35006147160786039</v>
      </c>
      <c r="HC346" s="7">
        <f t="shared" ca="1" si="1696"/>
        <v>1</v>
      </c>
      <c r="HD346" s="7" t="str">
        <f t="shared" ca="1" si="1697"/>
        <v>5</v>
      </c>
      <c r="HE346" s="7" t="str">
        <f ca="1">IFERROR(IF(HE345+HD346&gt;HF$4,HE345,HE345+HD346),"")</f>
        <v/>
      </c>
      <c r="HF346" s="7">
        <f t="shared" ca="1" si="1835"/>
        <v>0</v>
      </c>
      <c r="HG346" s="7">
        <f t="shared" ca="1" si="1698"/>
        <v>0.12437299050896811</v>
      </c>
      <c r="HH346" s="7">
        <f t="shared" ca="1" si="1699"/>
        <v>0.33716547102949346</v>
      </c>
      <c r="HI346" s="7">
        <f t="shared" ca="1" si="1700"/>
        <v>1</v>
      </c>
      <c r="HJ346" s="7" t="str">
        <f t="shared" ca="1" si="1701"/>
        <v>5</v>
      </c>
      <c r="HK346" s="7" t="str">
        <f ca="1">IFERROR(IF(HK345+HJ346&gt;HL$4,HK345,HK345+HJ346),"")</f>
        <v/>
      </c>
      <c r="HL346" s="7">
        <f t="shared" ca="1" si="1836"/>
        <v>0</v>
      </c>
      <c r="HM346" s="7">
        <f t="shared" ca="1" si="1702"/>
        <v>2.864423179284814E-2</v>
      </c>
      <c r="HN346" s="7">
        <f t="shared" ca="1" si="1703"/>
        <v>0.43289422974561342</v>
      </c>
      <c r="HO346" s="7">
        <f t="shared" ca="1" si="1704"/>
        <v>1</v>
      </c>
      <c r="HP346" s="7" t="str">
        <f t="shared" ca="1" si="1705"/>
        <v>5</v>
      </c>
      <c r="HQ346" s="7" t="str">
        <f ca="1">IFERROR(IF(HQ345+HP346&gt;HR$4,HQ345,HQ345+HP346),"")</f>
        <v/>
      </c>
      <c r="HR346" s="7">
        <f t="shared" ca="1" si="1837"/>
        <v>0</v>
      </c>
      <c r="HS346" s="7">
        <f t="shared" ca="1" si="1706"/>
        <v>0.80772760883918626</v>
      </c>
      <c r="HT346" s="7">
        <f t="shared" ca="1" si="1707"/>
        <v>-0.3461891473007247</v>
      </c>
      <c r="HU346" s="7">
        <f t="shared" ca="1" si="1708"/>
        <v>0</v>
      </c>
      <c r="HV346" s="7">
        <f t="shared" ca="1" si="1709"/>
        <v>0</v>
      </c>
      <c r="HW346" s="7" t="str">
        <f ca="1">IFERROR(IF(HW345+HV346&gt;HX$4,HW345,HW345+HV346),"")</f>
        <v/>
      </c>
      <c r="HX346" s="7">
        <f t="shared" ca="1" si="1838"/>
        <v>0</v>
      </c>
      <c r="HY346" s="7">
        <f t="shared" ca="1" si="1710"/>
        <v>0.12846896911991912</v>
      </c>
      <c r="HZ346" s="7">
        <f t="shared" ca="1" si="1711"/>
        <v>0.33306949241854245</v>
      </c>
      <c r="IA346" s="7">
        <f t="shared" ca="1" si="1712"/>
        <v>1</v>
      </c>
      <c r="IB346" s="7" t="str">
        <f t="shared" ca="1" si="1713"/>
        <v>5</v>
      </c>
      <c r="IC346" s="7" t="str">
        <f ca="1">IFERROR(IF(IC345+IB346&gt;ID$4,IC345,IC345+IB346),"")</f>
        <v/>
      </c>
      <c r="ID346" s="7">
        <f t="shared" ca="1" si="1839"/>
        <v>0</v>
      </c>
      <c r="IE346" s="7">
        <f t="shared" ca="1" si="1714"/>
        <v>0.13610769726014005</v>
      </c>
      <c r="IF346" s="7">
        <f t="shared" ca="1" si="1715"/>
        <v>0.32543076427832152</v>
      </c>
      <c r="IG346" s="7">
        <f t="shared" ca="1" si="1716"/>
        <v>1</v>
      </c>
      <c r="IH346" s="7" t="str">
        <f t="shared" ca="1" si="1717"/>
        <v>5</v>
      </c>
      <c r="II346" s="7" t="str">
        <f ca="1">IFERROR(IF(II345+IH346&gt;IJ$4,II345,II345+IH346),"")</f>
        <v/>
      </c>
      <c r="IJ346" s="7">
        <f t="shared" ca="1" si="1840"/>
        <v>0</v>
      </c>
      <c r="IK346" s="7">
        <f t="shared" ca="1" si="1718"/>
        <v>0.3946539477139841</v>
      </c>
      <c r="IL346" s="7">
        <f t="shared" ca="1" si="1719"/>
        <v>6.6884513824477465E-2</v>
      </c>
      <c r="IM346" s="7">
        <f t="shared" ca="1" si="1720"/>
        <v>1</v>
      </c>
      <c r="IN346" s="7" t="str">
        <f t="shared" ca="1" si="1721"/>
        <v>5</v>
      </c>
      <c r="IO346" s="7" t="str">
        <f ca="1">IFERROR(IF(IO345+IN346&gt;IP$4,IO345,IO345+IN346),"")</f>
        <v/>
      </c>
      <c r="IP346" s="7">
        <f t="shared" ca="1" si="1841"/>
        <v>0</v>
      </c>
      <c r="IQ346" s="7">
        <f t="shared" ca="1" si="1722"/>
        <v>5.2689861741028743E-4</v>
      </c>
      <c r="IR346" s="7">
        <f t="shared" ca="1" si="1723"/>
        <v>0.46101156292105128</v>
      </c>
      <c r="IS346" s="7">
        <f t="shared" ca="1" si="1724"/>
        <v>1</v>
      </c>
      <c r="IT346" s="7" t="str">
        <f t="shared" ca="1" si="1725"/>
        <v>5</v>
      </c>
      <c r="IU346" s="7" t="str">
        <f ca="1">IFERROR(IF(IU345+IT346&gt;IV$4,IU345,IU345+IT346),"")</f>
        <v/>
      </c>
      <c r="IV346" s="7">
        <f t="shared" ca="1" si="1842"/>
        <v>0</v>
      </c>
      <c r="IW346" s="7">
        <f t="shared" ca="1" si="1726"/>
        <v>0.66963451052951817</v>
      </c>
      <c r="IX346" s="7">
        <f t="shared" ca="1" si="1727"/>
        <v>-0.2080960489910566</v>
      </c>
      <c r="IY346" s="7">
        <f t="shared" ca="1" si="1728"/>
        <v>0</v>
      </c>
      <c r="IZ346" s="7">
        <f t="shared" ca="1" si="1729"/>
        <v>0</v>
      </c>
      <c r="JA346" s="7" t="str">
        <f ca="1">IFERROR(IF(JA345+IZ346&gt;JB$4,JA345,JA345+IZ346),"")</f>
        <v/>
      </c>
      <c r="JB346" s="7">
        <f t="shared" ca="1" si="1843"/>
        <v>0</v>
      </c>
      <c r="JC346" s="7">
        <f t="shared" ca="1" si="1730"/>
        <v>0.93219878740603235</v>
      </c>
      <c r="JD346" s="7">
        <f t="shared" ca="1" si="1731"/>
        <v>-0.47066032586757078</v>
      </c>
      <c r="JE346" s="7">
        <f t="shared" ca="1" si="1732"/>
        <v>0</v>
      </c>
      <c r="JF346" s="7">
        <f t="shared" ca="1" si="1733"/>
        <v>0</v>
      </c>
      <c r="JG346" s="7" t="str">
        <f ca="1">IFERROR(IF(JG345+JF346&gt;JH$4,JG345,JG345+JF346),"")</f>
        <v/>
      </c>
      <c r="JH346" s="7">
        <f t="shared" ca="1" si="1844"/>
        <v>0</v>
      </c>
      <c r="JI346" s="7">
        <f t="shared" ca="1" si="1734"/>
        <v>0.70057279187024413</v>
      </c>
      <c r="JJ346" s="7">
        <f t="shared" ca="1" si="1735"/>
        <v>-0.23903433033178256</v>
      </c>
      <c r="JK346" s="7">
        <f t="shared" ca="1" si="1736"/>
        <v>0</v>
      </c>
      <c r="JL346" s="7">
        <f t="shared" ca="1" si="1737"/>
        <v>0</v>
      </c>
      <c r="JM346" s="7" t="str">
        <f ca="1">IFERROR(IF(JM345+JL346&gt;JN$4,JM345,JM345+JL346),"")</f>
        <v/>
      </c>
      <c r="JN346" s="7">
        <f t="shared" ca="1" si="1845"/>
        <v>0</v>
      </c>
      <c r="JO346" s="7">
        <f t="shared" ca="1" si="1738"/>
        <v>0.23578945374999727</v>
      </c>
      <c r="JP346" s="7">
        <f t="shared" ca="1" si="1739"/>
        <v>0.2257490077884643</v>
      </c>
      <c r="JQ346" s="7">
        <f t="shared" ca="1" si="1740"/>
        <v>1</v>
      </c>
      <c r="JR346" s="7" t="str">
        <f t="shared" ca="1" si="1741"/>
        <v>5</v>
      </c>
      <c r="JS346" s="7" t="str">
        <f ca="1">IFERROR(IF(JS345+JR346&gt;JT$4,JS345,JS345+JR346),"")</f>
        <v/>
      </c>
      <c r="JT346" s="7">
        <f t="shared" ca="1" si="1846"/>
        <v>0</v>
      </c>
      <c r="JU346" s="7">
        <f t="shared" ca="1" si="1742"/>
        <v>0.45028696143338476</v>
      </c>
      <c r="JV346" s="7">
        <f t="shared" ca="1" si="1743"/>
        <v>1.1251500105076806E-2</v>
      </c>
      <c r="JW346" s="7">
        <f t="shared" ca="1" si="1744"/>
        <v>1</v>
      </c>
      <c r="JX346" s="7" t="str">
        <f t="shared" ca="1" si="1745"/>
        <v>5</v>
      </c>
      <c r="JY346" s="7" t="str">
        <f ca="1">IFERROR(IF(JY345+JX346&gt;JZ$4,JY345,JY345+JX346),"")</f>
        <v/>
      </c>
      <c r="JZ346" s="7">
        <f t="shared" ca="1" si="1847"/>
        <v>0</v>
      </c>
      <c r="KA346" s="7">
        <f t="shared" ca="1" si="1746"/>
        <v>4.0941439433125448E-2</v>
      </c>
      <c r="KB346" s="7">
        <f t="shared" ca="1" si="1747"/>
        <v>0.42059702210533612</v>
      </c>
      <c r="KC346" s="7">
        <f t="shared" ca="1" si="1748"/>
        <v>1</v>
      </c>
      <c r="KD346" s="7" t="str">
        <f t="shared" ca="1" si="1749"/>
        <v>5</v>
      </c>
      <c r="KE346" s="7" t="str">
        <f ca="1">IFERROR(IF(KE345+KD346&gt;KF$4,KE345,KE345+KD346),"")</f>
        <v/>
      </c>
      <c r="KF346" s="7">
        <f t="shared" ca="1" si="1848"/>
        <v>0</v>
      </c>
      <c r="KG346" s="7">
        <f t="shared" ca="1" si="1750"/>
        <v>0.81790480171193269</v>
      </c>
      <c r="KH346" s="7">
        <f t="shared" ca="1" si="1751"/>
        <v>-0.35636634017347113</v>
      </c>
      <c r="KI346" s="7">
        <f t="shared" ca="1" si="1752"/>
        <v>0</v>
      </c>
      <c r="KJ346" s="7">
        <f t="shared" ca="1" si="1753"/>
        <v>0</v>
      </c>
      <c r="KK346" s="7" t="str">
        <f ca="1">IFERROR(IF(KK345+KJ346&gt;KL$4,KK345,KK345+KJ346),"")</f>
        <v/>
      </c>
      <c r="KL346" s="7">
        <f t="shared" ca="1" si="1849"/>
        <v>0</v>
      </c>
      <c r="KM346" s="7">
        <f t="shared" ca="1" si="1754"/>
        <v>0.97252163351032206</v>
      </c>
      <c r="KN346" s="7">
        <f t="shared" ca="1" si="1755"/>
        <v>-0.51098317197186049</v>
      </c>
      <c r="KO346" s="7">
        <f t="shared" ca="1" si="1756"/>
        <v>0</v>
      </c>
      <c r="KP346" s="7">
        <f t="shared" ca="1" si="1757"/>
        <v>0</v>
      </c>
      <c r="KQ346" s="7" t="str">
        <f ca="1">IFERROR(IF(KQ345+KP346&gt;KR$4,KQ345,KQ345+KP346),"")</f>
        <v/>
      </c>
      <c r="KR346" s="7">
        <f t="shared" ca="1" si="1850"/>
        <v>0</v>
      </c>
      <c r="KS346" s="7">
        <f t="shared" ca="1" si="1758"/>
        <v>0.91239534770608777</v>
      </c>
      <c r="KT346" s="7">
        <f t="shared" ca="1" si="1759"/>
        <v>-0.4508568861676262</v>
      </c>
      <c r="KU346" s="7">
        <f t="shared" ca="1" si="1760"/>
        <v>0</v>
      </c>
      <c r="KV346" s="7">
        <f t="shared" ca="1" si="1761"/>
        <v>0</v>
      </c>
      <c r="KW346" s="7" t="str">
        <f ca="1">IFERROR(IF(KW345+KV346&gt;KX$4,KW345,KW345+KV346),"")</f>
        <v/>
      </c>
      <c r="KX346" s="7">
        <f t="shared" ca="1" si="1851"/>
        <v>0</v>
      </c>
      <c r="KY346" s="7">
        <f t="shared" ca="1" si="1762"/>
        <v>0.67619072665927671</v>
      </c>
      <c r="KZ346" s="7">
        <f t="shared" ca="1" si="1763"/>
        <v>-0.21465226512081514</v>
      </c>
      <c r="LA346" s="7">
        <f t="shared" ca="1" si="1764"/>
        <v>0</v>
      </c>
      <c r="LB346" s="7">
        <f t="shared" ca="1" si="1765"/>
        <v>0</v>
      </c>
      <c r="LC346" s="7" t="str">
        <f ca="1">IFERROR(IF(LC345+LB346&gt;LD$4,LC345,LC345+LB346),"")</f>
        <v/>
      </c>
      <c r="LD346" s="7">
        <f t="shared" ca="1" si="1852"/>
        <v>0</v>
      </c>
      <c r="LE346" s="7">
        <f t="shared" ca="1" si="1766"/>
        <v>0.48607579690776126</v>
      </c>
      <c r="LF346" s="7">
        <f t="shared" ca="1" si="1767"/>
        <v>-2.4537335369299695E-2</v>
      </c>
      <c r="LG346" s="7">
        <f t="shared" ca="1" si="1768"/>
        <v>0</v>
      </c>
      <c r="LH346" s="7">
        <f t="shared" ca="1" si="1769"/>
        <v>0</v>
      </c>
      <c r="LI346" s="7" t="str">
        <f ca="1">IFERROR(IF(LI345+LH346&gt;LJ$4,LI345,LI345+LH346),"")</f>
        <v/>
      </c>
      <c r="LJ346" s="7">
        <f t="shared" ca="1" si="1853"/>
        <v>0</v>
      </c>
      <c r="LK346" s="7">
        <f t="shared" ca="1" si="1770"/>
        <v>0.22038714691050465</v>
      </c>
      <c r="LL346" s="7">
        <f t="shared" ca="1" si="1771"/>
        <v>0.24115131462795691</v>
      </c>
      <c r="LM346" s="7">
        <f t="shared" ca="1" si="1772"/>
        <v>1</v>
      </c>
      <c r="LN346" s="7" t="str">
        <f t="shared" ca="1" si="1773"/>
        <v>5</v>
      </c>
      <c r="LO346" s="7" t="str">
        <f ca="1">IFERROR(IF(LO345+LN346&gt;LP$4,LO345,LO345+LN346),"")</f>
        <v/>
      </c>
      <c r="LP346" s="7">
        <f t="shared" ca="1" si="1854"/>
        <v>0</v>
      </c>
      <c r="LQ346" s="7">
        <f t="shared" ca="1" si="1774"/>
        <v>0.38613563997129052</v>
      </c>
      <c r="LR346" s="7">
        <f t="shared" ca="1" si="1775"/>
        <v>7.5402821567171041E-2</v>
      </c>
      <c r="LS346" s="7">
        <f t="shared" ca="1" si="1776"/>
        <v>1</v>
      </c>
      <c r="LT346" s="7" t="str">
        <f t="shared" ca="1" si="1777"/>
        <v>5</v>
      </c>
      <c r="LU346" s="7" t="str">
        <f ca="1">IFERROR(IF(LU345+LT346&gt;LV$4,LU345,LU345+LT346),"")</f>
        <v/>
      </c>
      <c r="LV346" s="7">
        <f t="shared" ca="1" si="1855"/>
        <v>0</v>
      </c>
      <c r="LW346" s="7">
        <f t="shared" ca="1" si="1778"/>
        <v>0.74534058473454101</v>
      </c>
      <c r="LX346" s="7">
        <f t="shared" ca="1" si="1779"/>
        <v>-0.28380212319607945</v>
      </c>
      <c r="LY346" s="7">
        <f t="shared" ca="1" si="1780"/>
        <v>0</v>
      </c>
      <c r="LZ346" s="7">
        <f t="shared" ca="1" si="1781"/>
        <v>0</v>
      </c>
      <c r="MA346" s="7" t="str">
        <f ca="1">IFERROR(IF(MA345+LZ346&gt;MB$4,MA345,MA345+LZ346),"")</f>
        <v/>
      </c>
      <c r="MB346" s="7">
        <f t="shared" ca="1" si="1856"/>
        <v>0</v>
      </c>
      <c r="MC346" s="7">
        <f t="shared" ca="1" si="1782"/>
        <v>0.95506203898337461</v>
      </c>
      <c r="MD346" s="7">
        <f t="shared" ca="1" si="1783"/>
        <v>-0.49352357744491304</v>
      </c>
      <c r="ME346" s="7">
        <f t="shared" ca="1" si="1784"/>
        <v>0</v>
      </c>
      <c r="MF346" s="7">
        <f t="shared" ca="1" si="1785"/>
        <v>0</v>
      </c>
      <c r="MG346" s="7" t="str">
        <f ca="1">IFERROR(IF(MG345+MF346&gt;MH$4,MG345,MG345+MF346),"")</f>
        <v/>
      </c>
      <c r="MH346" s="7">
        <f t="shared" ca="1" si="1857"/>
        <v>0</v>
      </c>
      <c r="MI346" s="7">
        <f t="shared" ca="1" si="1786"/>
        <v>0.16430796380476231</v>
      </c>
      <c r="MJ346" s="7">
        <f t="shared" ca="1" si="1787"/>
        <v>0.29723049773369925</v>
      </c>
      <c r="MK346" s="7">
        <f t="shared" ca="1" si="1788"/>
        <v>1</v>
      </c>
      <c r="ML346" s="7" t="str">
        <f t="shared" ca="1" si="1789"/>
        <v>5</v>
      </c>
      <c r="MM346" s="7" t="str">
        <f ca="1">IFERROR(IF(MM345+ML346&gt;MN$4,MM345,MM345+ML346),"")</f>
        <v/>
      </c>
      <c r="MN346" s="7">
        <f t="shared" ca="1" si="1858"/>
        <v>0</v>
      </c>
      <c r="MO346" s="7">
        <f t="shared" ca="1" si="1790"/>
        <v>0.50017360680255141</v>
      </c>
      <c r="MP346" s="7">
        <f t="shared" ca="1" si="1791"/>
        <v>-3.8635145264089843E-2</v>
      </c>
      <c r="MQ346" s="7">
        <f t="shared" ca="1" si="1792"/>
        <v>0</v>
      </c>
      <c r="MR346" s="7">
        <f t="shared" ca="1" si="1793"/>
        <v>0</v>
      </c>
      <c r="MS346" s="7" t="str">
        <f ca="1">IFERROR(IF(MS345+MR346&gt;MT$4,MS345,MS345+MR346),"")</f>
        <v/>
      </c>
      <c r="MT346" s="7">
        <f t="shared" ca="1" si="1859"/>
        <v>0</v>
      </c>
      <c r="MU346" s="7">
        <f t="shared" ca="1" si="1794"/>
        <v>0.11283188710031378</v>
      </c>
      <c r="MV346" s="7">
        <f t="shared" ca="1" si="1795"/>
        <v>0.34870657443814779</v>
      </c>
      <c r="MW346" s="7">
        <f t="shared" ca="1" si="1796"/>
        <v>1</v>
      </c>
      <c r="MX346" s="7" t="str">
        <f t="shared" ca="1" si="1797"/>
        <v>5</v>
      </c>
      <c r="MY346" s="7" t="str">
        <f ca="1">IFERROR(IF(MY345+MX346&gt;MZ$4,MY345,MY345+MX346),"")</f>
        <v/>
      </c>
      <c r="MZ346" s="7">
        <f t="shared" ca="1" si="1860"/>
        <v>0</v>
      </c>
      <c r="NA346" s="7">
        <f t="shared" ca="1" si="1798"/>
        <v>0.10151217976104188</v>
      </c>
      <c r="NB346" s="7">
        <f t="shared" ca="1" si="1799"/>
        <v>0.36002628177741969</v>
      </c>
      <c r="NC346" s="7">
        <f t="shared" ca="1" si="1800"/>
        <v>1</v>
      </c>
      <c r="ND346" s="7" t="str">
        <f t="shared" ca="1" si="1801"/>
        <v>5</v>
      </c>
      <c r="NE346" s="7" t="str">
        <f ca="1">IFERROR(IF(NE345+ND346&gt;NF$4,NE345,NE345+ND346),"")</f>
        <v/>
      </c>
      <c r="NF346" s="7">
        <f t="shared" ca="1" si="1861"/>
        <v>0</v>
      </c>
      <c r="NG346" s="7">
        <f t="shared" ca="1" si="1802"/>
        <v>0.29368437517604951</v>
      </c>
      <c r="NH346" s="7">
        <f t="shared" ca="1" si="1803"/>
        <v>0.16785408636241206</v>
      </c>
      <c r="NI346" s="7">
        <f t="shared" ca="1" si="1804"/>
        <v>1</v>
      </c>
      <c r="NJ346" s="7" t="str">
        <f t="shared" ca="1" si="1805"/>
        <v>5</v>
      </c>
      <c r="NK346" s="7" t="str">
        <f ca="1">IFERROR(IF(NK345+NJ346&gt;NL$4,NK345,NK345+NJ346),"")</f>
        <v/>
      </c>
      <c r="NL346" s="7">
        <f t="shared" ca="1" si="1862"/>
        <v>0</v>
      </c>
      <c r="NM346" s="7">
        <f t="shared" ca="1" si="1806"/>
        <v>0.23129178124010796</v>
      </c>
      <c r="NN346" s="7">
        <f t="shared" ca="1" si="1807"/>
        <v>0.2302466802983536</v>
      </c>
      <c r="NO346" s="7">
        <f t="shared" ca="1" si="1808"/>
        <v>1</v>
      </c>
      <c r="NP346" s="7" t="str">
        <f t="shared" ca="1" si="1809"/>
        <v>5</v>
      </c>
      <c r="NQ346" s="7" t="str">
        <f ca="1">IFERROR(IF(NQ345+NP346&gt;NR$4,NQ345,NQ345+NP346),"")</f>
        <v/>
      </c>
      <c r="NR346" s="7">
        <f t="shared" ca="1" si="1863"/>
        <v>0</v>
      </c>
      <c r="NT346">
        <v>348</v>
      </c>
      <c r="NU346" s="7" t="s">
        <v>19</v>
      </c>
      <c r="NV346" s="7" t="str">
        <f t="shared" ca="1" si="1598"/>
        <v/>
      </c>
      <c r="NW346" s="7" t="str">
        <f t="shared" ca="1" si="1810"/>
        <v/>
      </c>
      <c r="NX346" t="str">
        <f ca="1">IFERROR(VLOOKUP(NT346,$K$3:$AK$568,8,FALSE),"")</f>
        <v/>
      </c>
      <c r="NY346" t="str">
        <f ca="1">IFERROR(VLOOKUP(NT346,$K$3:$AK$568,9,FALSE),"")</f>
        <v/>
      </c>
      <c r="NZ346" s="7" t="str">
        <f ca="1">IFERROR(VLOOKUP(NT346,$K$3:$AK$568,27,FALSE),"")</f>
        <v/>
      </c>
      <c r="OB346">
        <v>348</v>
      </c>
      <c r="OC346" s="7" t="s">
        <v>19</v>
      </c>
      <c r="OD346" t="e">
        <f t="shared" ca="1" si="1864"/>
        <v>#N/A</v>
      </c>
      <c r="OE346" s="7" t="str">
        <f t="shared" ca="1" si="1865"/>
        <v/>
      </c>
      <c r="OF346" s="7" t="str">
        <f t="shared" ca="1" si="1866"/>
        <v/>
      </c>
      <c r="OG346" t="str">
        <f t="shared" ca="1" si="1867"/>
        <v/>
      </c>
      <c r="OI346">
        <v>348</v>
      </c>
      <c r="OJ346" s="7" t="s">
        <v>19</v>
      </c>
      <c r="OK346" s="7" t="str">
        <f t="shared" ca="1" si="1868"/>
        <v/>
      </c>
      <c r="OL346" s="7" t="str">
        <f t="shared" ca="1" si="1869"/>
        <v/>
      </c>
      <c r="OM346" t="str">
        <f ca="1">IFERROR(VLOOKUP(OI346,$L$3:$AK$568,7,FALSE),"")</f>
        <v/>
      </c>
      <c r="ON346" t="str">
        <f ca="1">IFERROR(VLOOKUP(OI346,$L$3:$AK$568,8,FALSE),"")</f>
        <v/>
      </c>
      <c r="OO346" s="7" t="str">
        <f ca="1">IFERROR(VLOOKUP(OI346,$L$3:$AK$568,26,FALSE),"")</f>
        <v/>
      </c>
      <c r="OQ346">
        <v>348</v>
      </c>
      <c r="OR346" s="7" t="s">
        <v>19</v>
      </c>
      <c r="OS346" t="e">
        <f t="shared" ca="1" si="1870"/>
        <v>#N/A</v>
      </c>
      <c r="OT346" s="7" t="str">
        <f t="shared" ca="1" si="1871"/>
        <v/>
      </c>
      <c r="OU346" s="7" t="str">
        <f t="shared" ca="1" si="1872"/>
        <v/>
      </c>
      <c r="OV346" t="str">
        <f t="shared" ca="1" si="1873"/>
        <v/>
      </c>
      <c r="OX346">
        <v>348</v>
      </c>
      <c r="OY346" s="7" t="s">
        <v>19</v>
      </c>
      <c r="OZ346" s="7" t="str">
        <f t="shared" ca="1" si="1874"/>
        <v/>
      </c>
      <c r="PA346" s="7" t="str">
        <f t="shared" ca="1" si="1875"/>
        <v/>
      </c>
      <c r="PB346" t="str">
        <f ca="1">IFERROR(VLOOKUP(OX346,$M$3:$AK$568,6,FALSE),"")</f>
        <v/>
      </c>
      <c r="PC346" t="str">
        <f ca="1">IFERROR(VLOOKUP(OX346,$M$3:$AK$568,7,FALSE),"")</f>
        <v/>
      </c>
      <c r="PD346" s="7" t="str">
        <f ca="1">IFERROR(VLOOKUP(OX346,$M$3:$AK$568,25,FALSE),"")</f>
        <v/>
      </c>
      <c r="PF346">
        <v>348</v>
      </c>
      <c r="PG346" s="7" t="s">
        <v>19</v>
      </c>
      <c r="PH346" t="e">
        <f t="shared" ca="1" si="1876"/>
        <v>#N/A</v>
      </c>
      <c r="PI346" s="7" t="str">
        <f t="shared" ca="1" si="1877"/>
        <v/>
      </c>
      <c r="PJ346" s="7" t="str">
        <f t="shared" ca="1" si="1878"/>
        <v/>
      </c>
      <c r="PK346" t="str">
        <f t="shared" ca="1" si="1879"/>
        <v/>
      </c>
      <c r="PM346">
        <v>348</v>
      </c>
      <c r="PN346" s="7" t="s">
        <v>19</v>
      </c>
      <c r="PO346" s="202" t="str">
        <f t="shared" ca="1" si="1880"/>
        <v/>
      </c>
      <c r="PP346" s="7" t="str">
        <f t="shared" ca="1" si="1881"/>
        <v/>
      </c>
      <c r="PQ346" t="str">
        <f ca="1">IFERROR(VLOOKUP(PM346,$G$325:$R$409,12,FALSE),"")</f>
        <v/>
      </c>
      <c r="PR346" t="e">
        <f ca="1">VLOOKUP(PM346,$G$324:$Q$409,11,FALSE)</f>
        <v>#N/A</v>
      </c>
      <c r="PS346" s="7" t="str">
        <f ca="1">VLOOKUP(PQ346,$R$325:$Y$409,8,FALSE)</f>
        <v>- -</v>
      </c>
      <c r="PT346" s="7">
        <f ca="1">ReSt</f>
        <v>-4</v>
      </c>
      <c r="PU346" s="7" t="e">
        <f t="shared" ca="1" si="1882"/>
        <v>#N/A</v>
      </c>
      <c r="PV346" s="7" t="e">
        <f t="shared" ca="1" si="1883"/>
        <v>#N/A</v>
      </c>
      <c r="PW346" s="7" t="str">
        <f ca="1">VLOOKUP(PQ346,$R$325:$AK$409,8,FALSE)</f>
        <v>- -</v>
      </c>
      <c r="PX346" s="7"/>
      <c r="PY346">
        <v>348</v>
      </c>
      <c r="PZ346" s="7" t="s">
        <v>19</v>
      </c>
      <c r="QA346" t="str">
        <f t="shared" ca="1" si="1884"/>
        <v/>
      </c>
      <c r="QB346" s="7" t="str">
        <f t="shared" ca="1" si="1885"/>
        <v/>
      </c>
      <c r="QC346" s="7" t="str">
        <f t="shared" ca="1" si="1886"/>
        <v/>
      </c>
      <c r="QD346" t="str">
        <f t="shared" ca="1" si="1887"/>
        <v/>
      </c>
      <c r="QF346">
        <v>348</v>
      </c>
      <c r="QG346" s="7" t="s">
        <v>19</v>
      </c>
      <c r="QH346" s="7" t="str">
        <f t="shared" ca="1" si="1888"/>
        <v/>
      </c>
      <c r="QI346" s="7" t="e">
        <f t="shared" ca="1" si="1889"/>
        <v>#VALUE!</v>
      </c>
      <c r="QJ346" t="e">
        <f t="shared" ca="1" si="1890"/>
        <v>#N/A</v>
      </c>
      <c r="QK346" s="7" t="e">
        <f t="shared" ca="1" si="1891"/>
        <v>#N/A</v>
      </c>
      <c r="QM346">
        <v>348</v>
      </c>
      <c r="QN346" s="7" t="s">
        <v>19</v>
      </c>
      <c r="QO346" t="str">
        <f t="shared" ca="1" si="1892"/>
        <v/>
      </c>
      <c r="QP346" s="7" t="str">
        <f t="shared" ca="1" si="1893"/>
        <v/>
      </c>
      <c r="QQ346" t="str">
        <f t="shared" ca="1" si="1894"/>
        <v/>
      </c>
    </row>
    <row r="347" spans="1:459" x14ac:dyDescent="0.25">
      <c r="A347" s="240" t="str">
        <f>IF('Character Sheet'!$B$4="Creature","N","Y")</f>
        <v>Y</v>
      </c>
      <c r="C347" s="75"/>
      <c r="D347" s="76"/>
      <c r="F347" s="75">
        <v>9</v>
      </c>
      <c r="G347" s="76">
        <f t="shared" ca="1" si="1897"/>
        <v>0</v>
      </c>
      <c r="I347" s="75" t="s">
        <v>1812</v>
      </c>
      <c r="J347" s="85"/>
      <c r="K347" s="85">
        <f t="shared" ca="1" si="1589"/>
        <v>7</v>
      </c>
      <c r="L347" s="85">
        <f t="shared" ca="1" si="1924"/>
        <v>7</v>
      </c>
      <c r="M347" s="70">
        <f t="shared" ca="1" si="1593"/>
        <v>18</v>
      </c>
      <c r="O347" s="222">
        <f ca="1">BP347</f>
        <v>311</v>
      </c>
      <c r="Q347" s="7" t="s">
        <v>1756</v>
      </c>
      <c r="R347" s="9" t="str">
        <f ca="1">IFERROR(VLOOKUP(F347,INDIRECT(Calculations!$D$100),2,FALSE),"")</f>
        <v>Spell Resistance</v>
      </c>
      <c r="S347" s="9" t="str">
        <f t="shared" ca="1" si="1895"/>
        <v>Spell Resistance</v>
      </c>
      <c r="T347" s="61" t="str">
        <f ca="1">SUBSTITUTE(IFERROR(IFERROR(VLOOKUP(R347,'[1]Skill Statistics'!$A$3:$C$513,2,FALSE),VLOOKUP(Q347,'[1]Skill Statistics'!$A$3:$C$513,2,FALSE)),T346),"R*","ReSt")</f>
        <v>ReSt/ReSt</v>
      </c>
      <c r="U347" s="61" t="str">
        <f ca="1">IFERROR(IFERROR(VLOOKUP(R347,'[1]Skill Statistics'!$A$3:$C$513,3,FALSE),VLOOKUP(Q347,'[1]Skill Statistics'!$A$3:$C$513,3,FALSE)),U346)</f>
        <v>Me</v>
      </c>
      <c r="V347" s="61" t="str">
        <f ca="1">IF(R347="","- -",IF(ISNUMBER(SEARCH("Category",R347)),"- -",IFERROR(IFERROR(VLOOKUP(Q347,[1]Professions!$A$4:$AM$288,MATCH(Profession,[1]Professions!$A$1:$AM$1,0),FALSE),VLOOKUP(Q347,Calculations!$B$91:$I$95,8,FALSE)),"- -")))</f>
        <v>3 / 5</v>
      </c>
      <c r="W347" s="60">
        <f ca="1">BL347</f>
        <v>0</v>
      </c>
      <c r="X347" s="7">
        <f ca="1">IFERROR(VLOOKUP(R347,$BS$6:$NR$519,MATCH(ActualLevel,$BS$3:$NR$3,0),FALSE),"- -")</f>
        <v>0</v>
      </c>
      <c r="Y347" s="7">
        <f t="shared" ca="1" si="1588"/>
        <v>0</v>
      </c>
      <c r="Z347" s="7">
        <f ca="1">IFERROR(VLOOKUP(Y347,Charts!$BQ$2:$BR$52,2,FALSE),"- -")</f>
        <v>-25</v>
      </c>
      <c r="AA347" s="7">
        <f t="shared" ca="1" si="1599"/>
        <v>-1</v>
      </c>
      <c r="AB347" s="7">
        <f t="shared" ca="1" si="1920"/>
        <v>0</v>
      </c>
      <c r="AC347" s="7"/>
      <c r="AD347" s="7"/>
      <c r="AE347" s="7"/>
      <c r="AF347" s="7"/>
      <c r="AG347" s="7"/>
      <c r="AH347" s="43"/>
      <c r="AI347" s="7"/>
      <c r="AJ347" s="7"/>
      <c r="AK347" s="7">
        <f t="shared" ca="1" si="1600"/>
        <v>-26</v>
      </c>
      <c r="AL347" s="7"/>
      <c r="AM347" s="69">
        <f>IFERROR(VLOOKUP(Q347,'[1]Skill Statistics'!$A$3:$AN$513,MATCH(Profession,'[1]Skill Statistics'!$A$2:$AN$2,0),FALSE),0)</f>
        <v>0</v>
      </c>
      <c r="AN347" s="85">
        <f>IFERROR(VLOOKUP(Q347,'[1]Skill Statistics'!$A$3:$BK$513,MATCH(Archetype,'[1]Skill Statistics'!$A$2:$BK$2,0),FALSE),0)</f>
        <v>0</v>
      </c>
      <c r="AO347" s="85">
        <f>IFERROR(VLOOKUP(Q347,'[1]Skill Statistics'!$A$3:$BB$513,MATCH(Race,'[1]Skill Statistics'!$A$2:$BB$2,0),FALSE),0)</f>
        <v>0</v>
      </c>
      <c r="AP347" s="85">
        <f t="shared" ca="1" si="1811"/>
        <v>-0.1</v>
      </c>
      <c r="AQ347" s="70"/>
      <c r="AS347" s="69">
        <f>IFERROR(VLOOKUP(Q347,'[1]Professional Skills'!$A$4:$AM$288,MATCH(Profession,'[1]Professional Skills'!$A$3:$AM$3,0),FALSE),"- -")</f>
        <v>0</v>
      </c>
      <c r="AT347" t="s">
        <v>1812</v>
      </c>
      <c r="AU347" s="7" t="str">
        <f t="shared" si="1922"/>
        <v/>
      </c>
      <c r="AV347" s="7">
        <f t="shared" ca="1" si="1921"/>
        <v>0</v>
      </c>
      <c r="AW347" t="str">
        <f t="shared" si="1898"/>
        <v/>
      </c>
      <c r="AX347" t="str">
        <f>IFERROR(_xlfn.RANK.EQ(AW347,$AW$5:$AW$568),"")</f>
        <v/>
      </c>
      <c r="AY347">
        <f t="shared" si="1595"/>
        <v>0</v>
      </c>
      <c r="AZ347" s="70" t="str">
        <f t="shared" si="1601"/>
        <v/>
      </c>
      <c r="BB347" s="69" t="str">
        <f>IFERROR(IF(Q347="Language",VLOOKUP(R347,[1]Cultures!$B$4:$N$218,MATCH(Culture,[1]Cultures!$B$3:$N$3,0),FALSE),VLOOKUP(Q347,[1]Cultures!$B$4:$O$212,MATCH(Culture,[1]Cultures!$B$3:$O$3,0),FALSE)),"- -")</f>
        <v>- -</v>
      </c>
      <c r="BC347" t="s">
        <v>1812</v>
      </c>
      <c r="BD347">
        <f t="shared" ca="1" si="1899"/>
        <v>0.50504674697000074</v>
      </c>
      <c r="BE347">
        <f t="shared" ca="1" si="1900"/>
        <v>0.40504674697000076</v>
      </c>
      <c r="BH347">
        <f t="shared" ca="1" si="1923"/>
        <v>14</v>
      </c>
      <c r="BI347" s="7">
        <f ca="1">IFERROR(IF(BH347=1,IF(BB347=1,1,IF(BB347=2,2,IF(BH347=2,IF(BB347=3,1,IF(BB347&gt;=4,2,IF(BH347=3,IF(BB347=5,1,IF(BB347&gt;=6,2,IF(BH347=4,IF(BB347=7,1,IF(BB347&gt;=8,2,IF(BH347=5,IF(BB347=9,1,IF(BB347&gt;=10,2,0)),0))),0))),0))),0))),0)+(IF(BC347="*",0,BB347)),"- -")</f>
        <v>0</v>
      </c>
      <c r="BK347" s="7"/>
      <c r="BL347" s="70">
        <f ca="1">IF(V347="- -","- -",SUM(BI347:BK347))</f>
        <v>0</v>
      </c>
      <c r="BN347" s="69">
        <f ca="1">IFERROR(VLOOKUP(V347,Charts!$BT$2:$BV$14,3,FALSE),"- -")</f>
        <v>0.61538461538461542</v>
      </c>
      <c r="BO347" s="85">
        <f t="shared" ca="1" si="1812"/>
        <v>1.2537305676630734</v>
      </c>
      <c r="BP347" s="70">
        <f t="shared" ca="1" si="1901"/>
        <v>311</v>
      </c>
      <c r="BR347" s="7">
        <v>346</v>
      </c>
      <c r="BS347" s="9" t="str">
        <f ca="1">VLOOKUP(BR347,$O$3:$R$568,4,FALSE)</f>
        <v>Hypnosis</v>
      </c>
      <c r="BT347" s="7" t="str">
        <f ca="1">VLOOKUP(BS347,$R$3:$V$568,5,FALSE)</f>
        <v>2 / 3</v>
      </c>
      <c r="BU347" s="7">
        <f ca="1">VLOOKUP(BT347,Charts!$BT$2:$BV$14,3,FALSE)</f>
        <v>0.84615384615384615</v>
      </c>
      <c r="BV347" s="7" t="str">
        <f t="shared" ca="1" si="1604"/>
        <v>2</v>
      </c>
      <c r="BW347" s="7" t="str">
        <f t="shared" ca="1" si="1605"/>
        <v>3</v>
      </c>
      <c r="BY347" s="7">
        <f t="shared" ca="1" si="1606"/>
        <v>1.5487982464440608E-2</v>
      </c>
      <c r="BZ347" s="7">
        <f t="shared" ca="1" si="1607"/>
        <v>0.83066586368940554</v>
      </c>
      <c r="CA347" s="7">
        <f t="shared" ca="1" si="1608"/>
        <v>2</v>
      </c>
      <c r="CB347" s="7">
        <f t="shared" ca="1" si="1609"/>
        <v>5</v>
      </c>
      <c r="CC347" s="7" t="str">
        <f ca="1">IFERROR(IF(CC346+CB347&gt;CD$4,CC346,CC346+CB347),"")</f>
        <v/>
      </c>
      <c r="CD347" s="7">
        <f t="shared" ca="1" si="1813"/>
        <v>0</v>
      </c>
      <c r="CE347" s="7">
        <f t="shared" ca="1" si="1610"/>
        <v>0.62199892804991797</v>
      </c>
      <c r="CF347" s="7">
        <f t="shared" ca="1" si="1611"/>
        <v>0.22415491810392818</v>
      </c>
      <c r="CG347" s="7">
        <f t="shared" ca="1" si="1612"/>
        <v>1</v>
      </c>
      <c r="CH347" s="7" t="str">
        <f t="shared" ca="1" si="1613"/>
        <v>2</v>
      </c>
      <c r="CI347" s="7" t="str">
        <f ca="1">IFERROR(IF(CI346+CH347&gt;CJ$4,CI346,CI346+CH347),"")</f>
        <v/>
      </c>
      <c r="CJ347" s="7">
        <f t="shared" ca="1" si="1814"/>
        <v>0</v>
      </c>
      <c r="CK347" s="7">
        <f t="shared" ca="1" si="1614"/>
        <v>0.11395648579395867</v>
      </c>
      <c r="CL347" s="7">
        <f t="shared" ca="1" si="1615"/>
        <v>0.73219736035988747</v>
      </c>
      <c r="CM347" s="7">
        <f t="shared" ca="1" si="1616"/>
        <v>1</v>
      </c>
      <c r="CN347" s="7" t="str">
        <f t="shared" ca="1" si="1617"/>
        <v>2</v>
      </c>
      <c r="CO347" s="7" t="str">
        <f ca="1">IFERROR(IF(CO346+CN347&gt;CP$4,CO346,CO346+CN347),"")</f>
        <v/>
      </c>
      <c r="CP347" s="7">
        <f t="shared" ca="1" si="1815"/>
        <v>0</v>
      </c>
      <c r="CQ347" s="7">
        <f t="shared" ca="1" si="1618"/>
        <v>0.52086907870113219</v>
      </c>
      <c r="CR347" s="7">
        <f t="shared" ca="1" si="1619"/>
        <v>0.32528476745271395</v>
      </c>
      <c r="CS347" s="7">
        <f t="shared" ca="1" si="1620"/>
        <v>1</v>
      </c>
      <c r="CT347" s="7" t="str">
        <f t="shared" ca="1" si="1621"/>
        <v>2</v>
      </c>
      <c r="CU347" s="7" t="str">
        <f ca="1">IFERROR(IF(CU346+CT347&gt;CV$4,CU346,CU346+CT347),"")</f>
        <v/>
      </c>
      <c r="CV347" s="7">
        <f t="shared" ca="1" si="1816"/>
        <v>0</v>
      </c>
      <c r="CW347" s="7">
        <f t="shared" ca="1" si="1622"/>
        <v>8.3128536883861015E-2</v>
      </c>
      <c r="CX347" s="7">
        <f t="shared" ca="1" si="1623"/>
        <v>0.76302530926998513</v>
      </c>
      <c r="CY347" s="7">
        <f t="shared" ca="1" si="1624"/>
        <v>1</v>
      </c>
      <c r="CZ347" s="7" t="str">
        <f t="shared" ca="1" si="1625"/>
        <v>2</v>
      </c>
      <c r="DA347" s="7" t="str">
        <f ca="1">IFERROR(IF(DA346+CZ347&gt;DB$4,DA346,DA346+CZ347),"")</f>
        <v/>
      </c>
      <c r="DB347" s="7">
        <f t="shared" ca="1" si="1817"/>
        <v>0</v>
      </c>
      <c r="DC347" s="7">
        <f t="shared" ca="1" si="1626"/>
        <v>9.7770154469506321E-2</v>
      </c>
      <c r="DD347" s="7">
        <f t="shared" ca="1" si="1627"/>
        <v>0.74838369168433982</v>
      </c>
      <c r="DE347" s="7">
        <f t="shared" ca="1" si="1628"/>
        <v>1</v>
      </c>
      <c r="DF347" s="7" t="str">
        <f t="shared" ca="1" si="1629"/>
        <v>2</v>
      </c>
      <c r="DG347" s="7" t="str">
        <f ca="1">IFERROR(IF(DG346+DF347&gt;DH$4,DG346,DG346+DF347),"")</f>
        <v/>
      </c>
      <c r="DH347" s="7">
        <f t="shared" ca="1" si="1818"/>
        <v>0</v>
      </c>
      <c r="DI347" s="7">
        <f t="shared" ca="1" si="1630"/>
        <v>0.21165206761208666</v>
      </c>
      <c r="DJ347" s="7">
        <f t="shared" ca="1" si="1631"/>
        <v>0.63450177854175949</v>
      </c>
      <c r="DK347" s="7">
        <f t="shared" ca="1" si="1632"/>
        <v>1</v>
      </c>
      <c r="DL347" s="7" t="str">
        <f t="shared" ca="1" si="1633"/>
        <v>2</v>
      </c>
      <c r="DM347" s="7" t="str">
        <f ca="1">IFERROR(IF(DM346+DL347&gt;DN$4,DM346,DM346+DL347),"")</f>
        <v/>
      </c>
      <c r="DN347" s="7">
        <f t="shared" ca="1" si="1819"/>
        <v>0</v>
      </c>
      <c r="DO347" s="7">
        <f t="shared" ca="1" si="1634"/>
        <v>0.77680667935165837</v>
      </c>
      <c r="DP347" s="7">
        <f t="shared" ca="1" si="1635"/>
        <v>6.9347166802187776E-2</v>
      </c>
      <c r="DQ347" s="7">
        <f t="shared" ca="1" si="1636"/>
        <v>1</v>
      </c>
      <c r="DR347" s="7" t="str">
        <f t="shared" ca="1" si="1637"/>
        <v>2</v>
      </c>
      <c r="DS347" s="7" t="str">
        <f ca="1">IFERROR(IF(DS346+DR347&gt;DT$4,DS346,DS346+DR347),"")</f>
        <v/>
      </c>
      <c r="DT347" s="7">
        <f t="shared" ca="1" si="1820"/>
        <v>0</v>
      </c>
      <c r="DU347" s="7">
        <f t="shared" ca="1" si="1638"/>
        <v>0.90299813268468943</v>
      </c>
      <c r="DV347" s="7">
        <f t="shared" ca="1" si="1639"/>
        <v>-5.684428653084328E-2</v>
      </c>
      <c r="DW347" s="7">
        <f t="shared" ca="1" si="1640"/>
        <v>0</v>
      </c>
      <c r="DX347" s="7">
        <f t="shared" ca="1" si="1641"/>
        <v>0</v>
      </c>
      <c r="DY347" s="7" t="str">
        <f ca="1">IFERROR(IF(DY346+DX347&gt;DZ$4,DY346,DY346+DX347),"")</f>
        <v/>
      </c>
      <c r="DZ347" s="7">
        <f t="shared" ca="1" si="1821"/>
        <v>0</v>
      </c>
      <c r="EA347" s="7">
        <f t="shared" ca="1" si="1642"/>
        <v>0.50550760240218584</v>
      </c>
      <c r="EB347" s="7">
        <f t="shared" ca="1" si="1643"/>
        <v>0.3406462437516603</v>
      </c>
      <c r="EC347" s="7">
        <f t="shared" ca="1" si="1644"/>
        <v>1</v>
      </c>
      <c r="ED347" s="7" t="str">
        <f t="shared" ca="1" si="1645"/>
        <v>2</v>
      </c>
      <c r="EE347" s="7" t="str">
        <f ca="1">IFERROR(IF(EE346+ED347&gt;EF$4,EE346,EE346+ED347),"")</f>
        <v/>
      </c>
      <c r="EF347" s="7">
        <f t="shared" ca="1" si="1822"/>
        <v>0</v>
      </c>
      <c r="EG347" s="7">
        <f t="shared" ca="1" si="1646"/>
        <v>0.35634256704300771</v>
      </c>
      <c r="EH347" s="7">
        <f t="shared" ca="1" si="1647"/>
        <v>0.48981127911083844</v>
      </c>
      <c r="EI347" s="7">
        <f t="shared" ca="1" si="1648"/>
        <v>1</v>
      </c>
      <c r="EJ347" s="7" t="str">
        <f t="shared" ca="1" si="1649"/>
        <v>2</v>
      </c>
      <c r="EK347" s="7" t="str">
        <f ca="1">IFERROR(IF(EK346+EJ347&gt;EL$4,EK346,EK346+EJ347),"")</f>
        <v/>
      </c>
      <c r="EL347" s="7">
        <f t="shared" ca="1" si="1823"/>
        <v>0</v>
      </c>
      <c r="EM347" s="7">
        <f t="shared" ca="1" si="1650"/>
        <v>0.33286769312261333</v>
      </c>
      <c r="EN347" s="7">
        <f t="shared" ca="1" si="1651"/>
        <v>0.51328615303123282</v>
      </c>
      <c r="EO347" s="7">
        <f t="shared" ca="1" si="1652"/>
        <v>1</v>
      </c>
      <c r="EP347" s="7" t="str">
        <f t="shared" ca="1" si="1653"/>
        <v>2</v>
      </c>
      <c r="EQ347" s="7" t="str">
        <f ca="1">IFERROR(IF(EQ346+EP347&gt;ER$4,EQ346,EQ346+EP347),"")</f>
        <v/>
      </c>
      <c r="ER347" s="7">
        <f t="shared" ca="1" si="1824"/>
        <v>0</v>
      </c>
      <c r="ES347" s="7">
        <f t="shared" ca="1" si="1654"/>
        <v>0.31248567508156755</v>
      </c>
      <c r="ET347" s="7">
        <f t="shared" ca="1" si="1655"/>
        <v>0.5336681710722786</v>
      </c>
      <c r="EU347" s="7">
        <f t="shared" ca="1" si="1656"/>
        <v>1</v>
      </c>
      <c r="EV347" s="7" t="str">
        <f t="shared" ca="1" si="1657"/>
        <v>2</v>
      </c>
      <c r="EW347" s="7" t="str">
        <f ca="1">IFERROR(IF(EW346+EV347&gt;EX$4,EW346,EW346+EV347),"")</f>
        <v/>
      </c>
      <c r="EX347" s="7">
        <f t="shared" ca="1" si="1825"/>
        <v>0</v>
      </c>
      <c r="EY347" s="7">
        <f t="shared" ca="1" si="1658"/>
        <v>0.94037876400636566</v>
      </c>
      <c r="EZ347" s="7">
        <f t="shared" ca="1" si="1659"/>
        <v>-9.4224917852519519E-2</v>
      </c>
      <c r="FA347" s="7">
        <f t="shared" ca="1" si="1660"/>
        <v>0</v>
      </c>
      <c r="FB347" s="7">
        <f t="shared" ca="1" si="1661"/>
        <v>0</v>
      </c>
      <c r="FC347" s="7" t="str">
        <f ca="1">IFERROR(IF(FC346+FB347&gt;FD$4,FC346,FC346+FB347),"")</f>
        <v/>
      </c>
      <c r="FD347" s="7">
        <f t="shared" ca="1" si="1826"/>
        <v>0</v>
      </c>
      <c r="FE347" s="7">
        <f t="shared" ca="1" si="1662"/>
        <v>0.39271401910936865</v>
      </c>
      <c r="FF347" s="7">
        <f t="shared" ca="1" si="1663"/>
        <v>0.45343982704447749</v>
      </c>
      <c r="FG347" s="7">
        <f t="shared" ca="1" si="1664"/>
        <v>1</v>
      </c>
      <c r="FH347" s="7" t="str">
        <f t="shared" ca="1" si="1665"/>
        <v>2</v>
      </c>
      <c r="FI347" s="7" t="str">
        <f ca="1">IFERROR(IF(FI346+FH347&gt;FJ$4,FI346,FI346+FH347),"")</f>
        <v/>
      </c>
      <c r="FJ347" s="7">
        <f t="shared" ca="1" si="1827"/>
        <v>0</v>
      </c>
      <c r="FK347" s="7">
        <f t="shared" ca="1" si="1666"/>
        <v>0.19669399422115208</v>
      </c>
      <c r="FL347" s="7">
        <f t="shared" ca="1" si="1667"/>
        <v>0.64945985193269407</v>
      </c>
      <c r="FM347" s="7">
        <f t="shared" ca="1" si="1668"/>
        <v>1</v>
      </c>
      <c r="FN347" s="7" t="str">
        <f t="shared" ca="1" si="1669"/>
        <v>2</v>
      </c>
      <c r="FO347" s="7" t="str">
        <f ca="1">IFERROR(IF(FO346+FN347&gt;FP$4,FO346,FO346+FN347),"")</f>
        <v/>
      </c>
      <c r="FP347" s="7">
        <f t="shared" ca="1" si="1828"/>
        <v>0</v>
      </c>
      <c r="FQ347" s="7">
        <f t="shared" ca="1" si="1670"/>
        <v>0.35944013765558003</v>
      </c>
      <c r="FR347" s="7">
        <f t="shared" ca="1" si="1671"/>
        <v>0.48671370849826612</v>
      </c>
      <c r="FS347" s="7">
        <f t="shared" ca="1" si="1672"/>
        <v>1</v>
      </c>
      <c r="FT347" s="7" t="str">
        <f t="shared" ca="1" si="1673"/>
        <v>2</v>
      </c>
      <c r="FU347" s="7" t="str">
        <f ca="1">IFERROR(IF(FU346+FT347&gt;FV$4,FU346,FU346+FT347),"")</f>
        <v/>
      </c>
      <c r="FV347" s="7">
        <f t="shared" ca="1" si="1829"/>
        <v>0</v>
      </c>
      <c r="FW347" s="7">
        <f t="shared" ca="1" si="1674"/>
        <v>0.40569968952831037</v>
      </c>
      <c r="FX347" s="7">
        <f t="shared" ca="1" si="1675"/>
        <v>0.44045415662553578</v>
      </c>
      <c r="FY347" s="7">
        <f t="shared" ca="1" si="1676"/>
        <v>1</v>
      </c>
      <c r="FZ347" s="7" t="str">
        <f t="shared" ca="1" si="1677"/>
        <v>2</v>
      </c>
      <c r="GA347" s="7" t="str">
        <f ca="1">IFERROR(IF(GA346+FZ347&gt;GB$4,GA346,GA346+FZ347),"")</f>
        <v/>
      </c>
      <c r="GB347" s="7">
        <f t="shared" ca="1" si="1830"/>
        <v>0</v>
      </c>
      <c r="GC347" s="7">
        <f t="shared" ca="1" si="1678"/>
        <v>0.15218775474220547</v>
      </c>
      <c r="GD347" s="7">
        <f t="shared" ca="1" si="1679"/>
        <v>0.69396609141164067</v>
      </c>
      <c r="GE347" s="7">
        <f t="shared" ca="1" si="1680"/>
        <v>1</v>
      </c>
      <c r="GF347" s="7" t="str">
        <f t="shared" ca="1" si="1681"/>
        <v>2</v>
      </c>
      <c r="GG347" s="7" t="str">
        <f ca="1">IFERROR(IF(GG346+GF347&gt;GH$4,GG346,GG346+GF347),"")</f>
        <v/>
      </c>
      <c r="GH347" s="7">
        <f t="shared" ca="1" si="1831"/>
        <v>0</v>
      </c>
      <c r="GI347" s="7">
        <f t="shared" ca="1" si="1682"/>
        <v>0.92806277801722548</v>
      </c>
      <c r="GJ347" s="7">
        <f t="shared" ca="1" si="1683"/>
        <v>-8.1908931863379331E-2</v>
      </c>
      <c r="GK347" s="7">
        <f t="shared" ca="1" si="1684"/>
        <v>0</v>
      </c>
      <c r="GL347" s="7">
        <f t="shared" ca="1" si="1685"/>
        <v>0</v>
      </c>
      <c r="GM347" s="7" t="str">
        <f ca="1">IFERROR(IF(GM346+GL347&gt;GN$4,GM346,GM346+GL347),"")</f>
        <v/>
      </c>
      <c r="GN347" s="7">
        <f t="shared" ca="1" si="1832"/>
        <v>0</v>
      </c>
      <c r="GO347" s="7">
        <f t="shared" ca="1" si="1686"/>
        <v>8.7565054862531966E-2</v>
      </c>
      <c r="GP347" s="7">
        <f t="shared" ca="1" si="1687"/>
        <v>0.75858879129131418</v>
      </c>
      <c r="GQ347" s="7">
        <f t="shared" ca="1" si="1688"/>
        <v>1</v>
      </c>
      <c r="GR347" s="7" t="str">
        <f t="shared" ca="1" si="1689"/>
        <v>2</v>
      </c>
      <c r="GS347" s="7" t="str">
        <f ca="1">IFERROR(IF(GS346+GR347&gt;GT$4,GS346,GS346+GR347),"")</f>
        <v/>
      </c>
      <c r="GT347" s="7">
        <f t="shared" ca="1" si="1833"/>
        <v>0</v>
      </c>
      <c r="GU347" s="7">
        <f t="shared" ca="1" si="1690"/>
        <v>0.82387980017593099</v>
      </c>
      <c r="GV347" s="7">
        <f t="shared" ca="1" si="1691"/>
        <v>2.2274045977915158E-2</v>
      </c>
      <c r="GW347" s="7">
        <f t="shared" ca="1" si="1692"/>
        <v>1</v>
      </c>
      <c r="GX347" s="7" t="str">
        <f t="shared" ca="1" si="1693"/>
        <v>2</v>
      </c>
      <c r="GY347" s="7" t="str">
        <f ca="1">IFERROR(IF(GY346+GX347&gt;GZ$4,GY346,GY346+GX347),"")</f>
        <v/>
      </c>
      <c r="GZ347" s="7">
        <f t="shared" ca="1" si="1834"/>
        <v>0</v>
      </c>
      <c r="HA347" s="7">
        <f t="shared" ca="1" si="1694"/>
        <v>0.52964458657498814</v>
      </c>
      <c r="HB347" s="7">
        <f t="shared" ca="1" si="1695"/>
        <v>0.316509259578858</v>
      </c>
      <c r="HC347" s="7">
        <f t="shared" ca="1" si="1696"/>
        <v>1</v>
      </c>
      <c r="HD347" s="7" t="str">
        <f t="shared" ca="1" si="1697"/>
        <v>2</v>
      </c>
      <c r="HE347" s="7" t="str">
        <f ca="1">IFERROR(IF(HE346+HD347&gt;HF$4,HE346,HE346+HD347),"")</f>
        <v/>
      </c>
      <c r="HF347" s="7">
        <f t="shared" ca="1" si="1835"/>
        <v>0</v>
      </c>
      <c r="HG347" s="7">
        <f t="shared" ca="1" si="1698"/>
        <v>0.84673105027694273</v>
      </c>
      <c r="HH347" s="7">
        <f t="shared" ca="1" si="1699"/>
        <v>-5.7720412309658631E-4</v>
      </c>
      <c r="HI347" s="7">
        <f t="shared" ca="1" si="1700"/>
        <v>0</v>
      </c>
      <c r="HJ347" s="7">
        <f t="shared" ca="1" si="1701"/>
        <v>0</v>
      </c>
      <c r="HK347" s="7" t="str">
        <f ca="1">IFERROR(IF(HK346+HJ347&gt;HL$4,HK346,HK346+HJ347),"")</f>
        <v/>
      </c>
      <c r="HL347" s="7">
        <f t="shared" ca="1" si="1836"/>
        <v>0</v>
      </c>
      <c r="HM347" s="7">
        <f t="shared" ca="1" si="1702"/>
        <v>0.89472799503871281</v>
      </c>
      <c r="HN347" s="7">
        <f t="shared" ca="1" si="1703"/>
        <v>-4.8574148884866664E-2</v>
      </c>
      <c r="HO347" s="7">
        <f t="shared" ca="1" si="1704"/>
        <v>0</v>
      </c>
      <c r="HP347" s="7">
        <f t="shared" ca="1" si="1705"/>
        <v>0</v>
      </c>
      <c r="HQ347" s="7" t="str">
        <f ca="1">IFERROR(IF(HQ346+HP347&gt;HR$4,HQ346,HQ346+HP347),"")</f>
        <v/>
      </c>
      <c r="HR347" s="7">
        <f t="shared" ca="1" si="1837"/>
        <v>0</v>
      </c>
      <c r="HS347" s="7">
        <f t="shared" ca="1" si="1706"/>
        <v>0.63680204884573988</v>
      </c>
      <c r="HT347" s="7">
        <f t="shared" ca="1" si="1707"/>
        <v>0.20935179730810627</v>
      </c>
      <c r="HU347" s="7">
        <f t="shared" ca="1" si="1708"/>
        <v>1</v>
      </c>
      <c r="HV347" s="7" t="str">
        <f t="shared" ca="1" si="1709"/>
        <v>2</v>
      </c>
      <c r="HW347" s="7" t="str">
        <f ca="1">IFERROR(IF(HW346+HV347&gt;HX$4,HW346,HW346+HV347),"")</f>
        <v/>
      </c>
      <c r="HX347" s="7">
        <f t="shared" ca="1" si="1838"/>
        <v>0</v>
      </c>
      <c r="HY347" s="7">
        <f t="shared" ca="1" si="1710"/>
        <v>0.70518846449718176</v>
      </c>
      <c r="HZ347" s="7">
        <f t="shared" ca="1" si="1711"/>
        <v>0.14096538165666439</v>
      </c>
      <c r="IA347" s="7">
        <f t="shared" ca="1" si="1712"/>
        <v>1</v>
      </c>
      <c r="IB347" s="7" t="str">
        <f t="shared" ca="1" si="1713"/>
        <v>2</v>
      </c>
      <c r="IC347" s="7" t="str">
        <f ca="1">IFERROR(IF(IC346+IB347&gt;ID$4,IC346,IC346+IB347),"")</f>
        <v/>
      </c>
      <c r="ID347" s="7">
        <f t="shared" ca="1" si="1839"/>
        <v>0</v>
      </c>
      <c r="IE347" s="7">
        <f t="shared" ca="1" si="1714"/>
        <v>0.41069636446842006</v>
      </c>
      <c r="IF347" s="7">
        <f t="shared" ca="1" si="1715"/>
        <v>0.43545748168542608</v>
      </c>
      <c r="IG347" s="7">
        <f t="shared" ca="1" si="1716"/>
        <v>1</v>
      </c>
      <c r="IH347" s="7" t="str">
        <f t="shared" ca="1" si="1717"/>
        <v>2</v>
      </c>
      <c r="II347" s="7" t="str">
        <f ca="1">IFERROR(IF(II346+IH347&gt;IJ$4,II346,II346+IH347),"")</f>
        <v/>
      </c>
      <c r="IJ347" s="7">
        <f t="shared" ca="1" si="1840"/>
        <v>0</v>
      </c>
      <c r="IK347" s="7">
        <f t="shared" ca="1" si="1718"/>
        <v>0.74838724388833922</v>
      </c>
      <c r="IL347" s="7">
        <f t="shared" ca="1" si="1719"/>
        <v>9.776660226550693E-2</v>
      </c>
      <c r="IM347" s="7">
        <f t="shared" ca="1" si="1720"/>
        <v>1</v>
      </c>
      <c r="IN347" s="7" t="str">
        <f t="shared" ca="1" si="1721"/>
        <v>2</v>
      </c>
      <c r="IO347" s="7" t="str">
        <f ca="1">IFERROR(IF(IO346+IN347&gt;IP$4,IO346,IO346+IN347),"")</f>
        <v/>
      </c>
      <c r="IP347" s="7">
        <f t="shared" ca="1" si="1841"/>
        <v>0</v>
      </c>
      <c r="IQ347" s="7">
        <f t="shared" ca="1" si="1722"/>
        <v>0.54155114263728599</v>
      </c>
      <c r="IR347" s="7">
        <f t="shared" ca="1" si="1723"/>
        <v>0.30460270351656016</v>
      </c>
      <c r="IS347" s="7">
        <f t="shared" ca="1" si="1724"/>
        <v>1</v>
      </c>
      <c r="IT347" s="7" t="str">
        <f t="shared" ca="1" si="1725"/>
        <v>2</v>
      </c>
      <c r="IU347" s="7" t="str">
        <f ca="1">IFERROR(IF(IU346+IT347&gt;IV$4,IU346,IU346+IT347),"")</f>
        <v/>
      </c>
      <c r="IV347" s="7">
        <f t="shared" ca="1" si="1842"/>
        <v>0</v>
      </c>
      <c r="IW347" s="7">
        <f t="shared" ca="1" si="1726"/>
        <v>0.30363518229891284</v>
      </c>
      <c r="IX347" s="7">
        <f t="shared" ca="1" si="1727"/>
        <v>0.5425186638549333</v>
      </c>
      <c r="IY347" s="7">
        <f t="shared" ca="1" si="1728"/>
        <v>1</v>
      </c>
      <c r="IZ347" s="7" t="str">
        <f t="shared" ca="1" si="1729"/>
        <v>2</v>
      </c>
      <c r="JA347" s="7" t="str">
        <f ca="1">IFERROR(IF(JA346+IZ347&gt;JB$4,JA346,JA346+IZ347),"")</f>
        <v/>
      </c>
      <c r="JB347" s="7">
        <f t="shared" ca="1" si="1843"/>
        <v>0</v>
      </c>
      <c r="JC347" s="7">
        <f t="shared" ca="1" si="1730"/>
        <v>0.76131431364016378</v>
      </c>
      <c r="JD347" s="7">
        <f t="shared" ca="1" si="1731"/>
        <v>8.483953251368237E-2</v>
      </c>
      <c r="JE347" s="7">
        <f t="shared" ca="1" si="1732"/>
        <v>1</v>
      </c>
      <c r="JF347" s="7" t="str">
        <f t="shared" ca="1" si="1733"/>
        <v>2</v>
      </c>
      <c r="JG347" s="7" t="str">
        <f ca="1">IFERROR(IF(JG346+JF347&gt;JH$4,JG346,JG346+JF347),"")</f>
        <v/>
      </c>
      <c r="JH347" s="7">
        <f t="shared" ca="1" si="1844"/>
        <v>0</v>
      </c>
      <c r="JI347" s="7">
        <f t="shared" ca="1" si="1734"/>
        <v>6.3493347222074448E-3</v>
      </c>
      <c r="JJ347" s="7">
        <f t="shared" ca="1" si="1735"/>
        <v>0.8398045114316387</v>
      </c>
      <c r="JK347" s="7">
        <f t="shared" ca="1" si="1736"/>
        <v>2</v>
      </c>
      <c r="JL347" s="7">
        <f t="shared" ca="1" si="1737"/>
        <v>5</v>
      </c>
      <c r="JM347" s="7" t="str">
        <f ca="1">IFERROR(IF(JM346+JL347&gt;JN$4,JM346,JM346+JL347),"")</f>
        <v/>
      </c>
      <c r="JN347" s="7">
        <f t="shared" ca="1" si="1845"/>
        <v>0</v>
      </c>
      <c r="JO347" s="7">
        <f t="shared" ca="1" si="1738"/>
        <v>0.59755955478640932</v>
      </c>
      <c r="JP347" s="7">
        <f t="shared" ca="1" si="1739"/>
        <v>0.24859429136743683</v>
      </c>
      <c r="JQ347" s="7">
        <f t="shared" ca="1" si="1740"/>
        <v>1</v>
      </c>
      <c r="JR347" s="7" t="str">
        <f t="shared" ca="1" si="1741"/>
        <v>2</v>
      </c>
      <c r="JS347" s="7" t="str">
        <f ca="1">IFERROR(IF(JS346+JR347&gt;JT$4,JS346,JS346+JR347),"")</f>
        <v/>
      </c>
      <c r="JT347" s="7">
        <f t="shared" ca="1" si="1846"/>
        <v>0</v>
      </c>
      <c r="JU347" s="7">
        <f t="shared" ca="1" si="1742"/>
        <v>3.7697054056219259E-2</v>
      </c>
      <c r="JV347" s="7">
        <f t="shared" ca="1" si="1743"/>
        <v>0.80845679209762689</v>
      </c>
      <c r="JW347" s="7">
        <f t="shared" ca="1" si="1744"/>
        <v>2</v>
      </c>
      <c r="JX347" s="7">
        <f t="shared" ca="1" si="1745"/>
        <v>5</v>
      </c>
      <c r="JY347" s="7" t="str">
        <f ca="1">IFERROR(IF(JY346+JX347&gt;JZ$4,JY346,JY346+JX347),"")</f>
        <v/>
      </c>
      <c r="JZ347" s="7">
        <f t="shared" ca="1" si="1847"/>
        <v>0</v>
      </c>
      <c r="KA347" s="7">
        <f t="shared" ca="1" si="1746"/>
        <v>0.32100004658141046</v>
      </c>
      <c r="KB347" s="7">
        <f t="shared" ca="1" si="1747"/>
        <v>0.52515379957243569</v>
      </c>
      <c r="KC347" s="7">
        <f t="shared" ca="1" si="1748"/>
        <v>1</v>
      </c>
      <c r="KD347" s="7" t="str">
        <f t="shared" ca="1" si="1749"/>
        <v>2</v>
      </c>
      <c r="KE347" s="7" t="str">
        <f ca="1">IFERROR(IF(KE346+KD347&gt;KF$4,KE346,KE346+KD347),"")</f>
        <v/>
      </c>
      <c r="KF347" s="7">
        <f t="shared" ca="1" si="1848"/>
        <v>0</v>
      </c>
      <c r="KG347" s="7">
        <f t="shared" ca="1" si="1750"/>
        <v>0.6836849781109432</v>
      </c>
      <c r="KH347" s="7">
        <f t="shared" ca="1" si="1751"/>
        <v>0.16246886804290295</v>
      </c>
      <c r="KI347" s="7">
        <f t="shared" ca="1" si="1752"/>
        <v>1</v>
      </c>
      <c r="KJ347" s="7" t="str">
        <f t="shared" ca="1" si="1753"/>
        <v>2</v>
      </c>
      <c r="KK347" s="7" t="str">
        <f ca="1">IFERROR(IF(KK346+KJ347&gt;KL$4,KK346,KK346+KJ347),"")</f>
        <v/>
      </c>
      <c r="KL347" s="7">
        <f t="shared" ca="1" si="1849"/>
        <v>0</v>
      </c>
      <c r="KM347" s="7">
        <f t="shared" ca="1" si="1754"/>
        <v>0.53243127236940258</v>
      </c>
      <c r="KN347" s="7">
        <f t="shared" ca="1" si="1755"/>
        <v>0.31372257378444357</v>
      </c>
      <c r="KO347" s="7">
        <f t="shared" ca="1" si="1756"/>
        <v>1</v>
      </c>
      <c r="KP347" s="7" t="str">
        <f t="shared" ca="1" si="1757"/>
        <v>2</v>
      </c>
      <c r="KQ347" s="7" t="str">
        <f ca="1">IFERROR(IF(KQ346+KP347&gt;KR$4,KQ346,KQ346+KP347),"")</f>
        <v/>
      </c>
      <c r="KR347" s="7">
        <f t="shared" ca="1" si="1850"/>
        <v>0</v>
      </c>
      <c r="KS347" s="7">
        <f t="shared" ca="1" si="1758"/>
        <v>0.53271428693921197</v>
      </c>
      <c r="KT347" s="7">
        <f t="shared" ca="1" si="1759"/>
        <v>0.31343955921463418</v>
      </c>
      <c r="KU347" s="7">
        <f t="shared" ca="1" si="1760"/>
        <v>1</v>
      </c>
      <c r="KV347" s="7" t="str">
        <f t="shared" ca="1" si="1761"/>
        <v>2</v>
      </c>
      <c r="KW347" s="7" t="str">
        <f ca="1">IFERROR(IF(KW346+KV347&gt;KX$4,KW346,KW346+KV347),"")</f>
        <v/>
      </c>
      <c r="KX347" s="7">
        <f t="shared" ca="1" si="1851"/>
        <v>0</v>
      </c>
      <c r="KY347" s="7">
        <f t="shared" ca="1" si="1762"/>
        <v>0.44709200671642002</v>
      </c>
      <c r="KZ347" s="7">
        <f t="shared" ca="1" si="1763"/>
        <v>0.39906183943742612</v>
      </c>
      <c r="LA347" s="7">
        <f t="shared" ca="1" si="1764"/>
        <v>1</v>
      </c>
      <c r="LB347" s="7" t="str">
        <f t="shared" ca="1" si="1765"/>
        <v>2</v>
      </c>
      <c r="LC347" s="7" t="str">
        <f ca="1">IFERROR(IF(LC346+LB347&gt;LD$4,LC346,LC346+LB347),"")</f>
        <v/>
      </c>
      <c r="LD347" s="7">
        <f t="shared" ca="1" si="1852"/>
        <v>0</v>
      </c>
      <c r="LE347" s="7">
        <f t="shared" ca="1" si="1766"/>
        <v>0.96721245017021751</v>
      </c>
      <c r="LF347" s="7">
        <f t="shared" ca="1" si="1767"/>
        <v>-0.12105860401637136</v>
      </c>
      <c r="LG347" s="7">
        <f t="shared" ca="1" si="1768"/>
        <v>0</v>
      </c>
      <c r="LH347" s="7">
        <f t="shared" ca="1" si="1769"/>
        <v>0</v>
      </c>
      <c r="LI347" s="7" t="str">
        <f ca="1">IFERROR(IF(LI346+LH347&gt;LJ$4,LI346,LI346+LH347),"")</f>
        <v/>
      </c>
      <c r="LJ347" s="7">
        <f t="shared" ca="1" si="1853"/>
        <v>0</v>
      </c>
      <c r="LK347" s="7">
        <f t="shared" ca="1" si="1770"/>
        <v>0.67993706043461455</v>
      </c>
      <c r="LL347" s="7">
        <f t="shared" ca="1" si="1771"/>
        <v>0.1662167857192316</v>
      </c>
      <c r="LM347" s="7">
        <f t="shared" ca="1" si="1772"/>
        <v>1</v>
      </c>
      <c r="LN347" s="7" t="str">
        <f t="shared" ca="1" si="1773"/>
        <v>2</v>
      </c>
      <c r="LO347" s="7" t="str">
        <f ca="1">IFERROR(IF(LO346+LN347&gt;LP$4,LO346,LO346+LN347),"")</f>
        <v/>
      </c>
      <c r="LP347" s="7">
        <f t="shared" ca="1" si="1854"/>
        <v>0</v>
      </c>
      <c r="LQ347" s="7">
        <f t="shared" ca="1" si="1774"/>
        <v>0.29046854124003452</v>
      </c>
      <c r="LR347" s="7">
        <f t="shared" ca="1" si="1775"/>
        <v>0.55568530491381163</v>
      </c>
      <c r="LS347" s="7">
        <f t="shared" ca="1" si="1776"/>
        <v>1</v>
      </c>
      <c r="LT347" s="7" t="str">
        <f t="shared" ca="1" si="1777"/>
        <v>2</v>
      </c>
      <c r="LU347" s="7" t="str">
        <f ca="1">IFERROR(IF(LU346+LT347&gt;LV$4,LU346,LU346+LT347),"")</f>
        <v/>
      </c>
      <c r="LV347" s="7">
        <f t="shared" ca="1" si="1855"/>
        <v>0</v>
      </c>
      <c r="LW347" s="7">
        <f t="shared" ca="1" si="1778"/>
        <v>0.83988118510746657</v>
      </c>
      <c r="LX347" s="7">
        <f t="shared" ca="1" si="1779"/>
        <v>6.2726610463795796E-3</v>
      </c>
      <c r="LY347" s="7">
        <f t="shared" ca="1" si="1780"/>
        <v>1</v>
      </c>
      <c r="LZ347" s="7" t="str">
        <f t="shared" ca="1" si="1781"/>
        <v>2</v>
      </c>
      <c r="MA347" s="7" t="str">
        <f ca="1">IFERROR(IF(MA346+LZ347&gt;MB$4,MA346,MA346+LZ347),"")</f>
        <v/>
      </c>
      <c r="MB347" s="7">
        <f t="shared" ca="1" si="1856"/>
        <v>0</v>
      </c>
      <c r="MC347" s="7">
        <f t="shared" ca="1" si="1782"/>
        <v>0.36028620013029333</v>
      </c>
      <c r="MD347" s="7">
        <f t="shared" ca="1" si="1783"/>
        <v>0.48586764602355281</v>
      </c>
      <c r="ME347" s="7">
        <f t="shared" ca="1" si="1784"/>
        <v>1</v>
      </c>
      <c r="MF347" s="7" t="str">
        <f t="shared" ca="1" si="1785"/>
        <v>2</v>
      </c>
      <c r="MG347" s="7" t="str">
        <f ca="1">IFERROR(IF(MG346+MF347&gt;MH$4,MG346,MG346+MF347),"")</f>
        <v/>
      </c>
      <c r="MH347" s="7">
        <f t="shared" ca="1" si="1857"/>
        <v>0</v>
      </c>
      <c r="MI347" s="7">
        <f t="shared" ca="1" si="1786"/>
        <v>0.21957625870878117</v>
      </c>
      <c r="MJ347" s="7">
        <f t="shared" ca="1" si="1787"/>
        <v>0.62657758744506498</v>
      </c>
      <c r="MK347" s="7">
        <f t="shared" ca="1" si="1788"/>
        <v>1</v>
      </c>
      <c r="ML347" s="7" t="str">
        <f t="shared" ca="1" si="1789"/>
        <v>2</v>
      </c>
      <c r="MM347" s="7" t="str">
        <f ca="1">IFERROR(IF(MM346+ML347&gt;MN$4,MM346,MM346+ML347),"")</f>
        <v/>
      </c>
      <c r="MN347" s="7">
        <f t="shared" ca="1" si="1858"/>
        <v>0</v>
      </c>
      <c r="MO347" s="7">
        <f t="shared" ca="1" si="1790"/>
        <v>0.29604563438311282</v>
      </c>
      <c r="MP347" s="7">
        <f t="shared" ca="1" si="1791"/>
        <v>0.55010821177073332</v>
      </c>
      <c r="MQ347" s="7">
        <f t="shared" ca="1" si="1792"/>
        <v>1</v>
      </c>
      <c r="MR347" s="7" t="str">
        <f t="shared" ca="1" si="1793"/>
        <v>2</v>
      </c>
      <c r="MS347" s="7" t="str">
        <f ca="1">IFERROR(IF(MS346+MR347&gt;MT$4,MS346,MS346+MR347),"")</f>
        <v/>
      </c>
      <c r="MT347" s="7">
        <f t="shared" ca="1" si="1859"/>
        <v>0</v>
      </c>
      <c r="MU347" s="7">
        <f t="shared" ca="1" si="1794"/>
        <v>0.61500171413180849</v>
      </c>
      <c r="MV347" s="7">
        <f t="shared" ca="1" si="1795"/>
        <v>0.23115213202203766</v>
      </c>
      <c r="MW347" s="7">
        <f t="shared" ca="1" si="1796"/>
        <v>1</v>
      </c>
      <c r="MX347" s="7" t="str">
        <f t="shared" ca="1" si="1797"/>
        <v>2</v>
      </c>
      <c r="MY347" s="7" t="str">
        <f ca="1">IFERROR(IF(MY346+MX347&gt;MZ$4,MY346,MY346+MX347),"")</f>
        <v/>
      </c>
      <c r="MZ347" s="7">
        <f t="shared" ca="1" si="1860"/>
        <v>0</v>
      </c>
      <c r="NA347" s="7">
        <f t="shared" ca="1" si="1798"/>
        <v>0.77432230564056237</v>
      </c>
      <c r="NB347" s="7">
        <f t="shared" ca="1" si="1799"/>
        <v>7.1831540513283776E-2</v>
      </c>
      <c r="NC347" s="7">
        <f t="shared" ca="1" si="1800"/>
        <v>1</v>
      </c>
      <c r="ND347" s="7" t="str">
        <f t="shared" ca="1" si="1801"/>
        <v>2</v>
      </c>
      <c r="NE347" s="7" t="str">
        <f ca="1">IFERROR(IF(NE346+ND347&gt;NF$4,NE346,NE346+ND347),"")</f>
        <v/>
      </c>
      <c r="NF347" s="7">
        <f t="shared" ca="1" si="1861"/>
        <v>0</v>
      </c>
      <c r="NG347" s="7">
        <f t="shared" ca="1" si="1802"/>
        <v>0.22351451251805665</v>
      </c>
      <c r="NH347" s="7">
        <f t="shared" ca="1" si="1803"/>
        <v>0.62263933363578949</v>
      </c>
      <c r="NI347" s="7">
        <f t="shared" ca="1" si="1804"/>
        <v>1</v>
      </c>
      <c r="NJ347" s="7" t="str">
        <f t="shared" ca="1" si="1805"/>
        <v>2</v>
      </c>
      <c r="NK347" s="7" t="str">
        <f ca="1">IFERROR(IF(NK346+NJ347&gt;NL$4,NK346,NK346+NJ347),"")</f>
        <v/>
      </c>
      <c r="NL347" s="7">
        <f t="shared" ca="1" si="1862"/>
        <v>0</v>
      </c>
      <c r="NM347" s="7">
        <f t="shared" ca="1" si="1806"/>
        <v>0.99322104163997704</v>
      </c>
      <c r="NN347" s="7">
        <f t="shared" ca="1" si="1807"/>
        <v>-0.1470671954861309</v>
      </c>
      <c r="NO347" s="7">
        <f t="shared" ca="1" si="1808"/>
        <v>0</v>
      </c>
      <c r="NP347" s="7">
        <f t="shared" ca="1" si="1809"/>
        <v>0</v>
      </c>
      <c r="NQ347" s="7" t="str">
        <f ca="1">IFERROR(IF(NQ346+NP347&gt;NR$4,NQ346,NQ346+NP347),"")</f>
        <v/>
      </c>
      <c r="NR347" s="7">
        <f t="shared" ca="1" si="1863"/>
        <v>0</v>
      </c>
      <c r="NT347">
        <v>349</v>
      </c>
      <c r="NU347" s="7" t="s">
        <v>19</v>
      </c>
      <c r="NV347" s="7" t="str">
        <f t="shared" ca="1" si="1598"/>
        <v/>
      </c>
      <c r="NW347" s="7" t="str">
        <f t="shared" ca="1" si="1810"/>
        <v/>
      </c>
      <c r="NX347" t="str">
        <f ca="1">IFERROR(VLOOKUP(NT347,$K$3:$AK$568,8,FALSE),"")</f>
        <v/>
      </c>
      <c r="NY347" t="str">
        <f ca="1">IFERROR(VLOOKUP(NT347,$K$3:$AK$568,9,FALSE),"")</f>
        <v/>
      </c>
      <c r="NZ347" s="7" t="str">
        <f ca="1">IFERROR(VLOOKUP(NT347,$K$3:$AK$568,27,FALSE),"")</f>
        <v/>
      </c>
      <c r="OB347">
        <v>349</v>
      </c>
      <c r="OC347" s="7" t="s">
        <v>19</v>
      </c>
      <c r="OD347" t="e">
        <f t="shared" ca="1" si="1864"/>
        <v>#N/A</v>
      </c>
      <c r="OE347" s="7" t="str">
        <f t="shared" ca="1" si="1865"/>
        <v/>
      </c>
      <c r="OF347" s="7" t="str">
        <f t="shared" ca="1" si="1866"/>
        <v/>
      </c>
      <c r="OG347" t="str">
        <f t="shared" ca="1" si="1867"/>
        <v/>
      </c>
      <c r="OI347">
        <v>349</v>
      </c>
      <c r="OJ347" s="7" t="s">
        <v>19</v>
      </c>
      <c r="OK347" s="7" t="str">
        <f t="shared" ca="1" si="1868"/>
        <v/>
      </c>
      <c r="OL347" s="7" t="str">
        <f t="shared" ca="1" si="1869"/>
        <v/>
      </c>
      <c r="OM347" t="str">
        <f ca="1">IFERROR(VLOOKUP(OI347,$L$3:$AK$568,7,FALSE),"")</f>
        <v/>
      </c>
      <c r="ON347" t="str">
        <f ca="1">IFERROR(VLOOKUP(OI347,$L$3:$AK$568,8,FALSE),"")</f>
        <v/>
      </c>
      <c r="OO347" s="7" t="str">
        <f ca="1">IFERROR(VLOOKUP(OI347,$L$3:$AK$568,26,FALSE),"")</f>
        <v/>
      </c>
      <c r="OQ347">
        <v>349</v>
      </c>
      <c r="OR347" s="7" t="s">
        <v>19</v>
      </c>
      <c r="OS347" t="e">
        <f t="shared" ca="1" si="1870"/>
        <v>#N/A</v>
      </c>
      <c r="OT347" s="7" t="str">
        <f t="shared" ca="1" si="1871"/>
        <v/>
      </c>
      <c r="OU347" s="7" t="str">
        <f t="shared" ca="1" si="1872"/>
        <v/>
      </c>
      <c r="OV347" t="str">
        <f t="shared" ca="1" si="1873"/>
        <v/>
      </c>
      <c r="OX347">
        <v>349</v>
      </c>
      <c r="OY347" s="7" t="s">
        <v>19</v>
      </c>
      <c r="OZ347" s="7" t="str">
        <f t="shared" ca="1" si="1874"/>
        <v/>
      </c>
      <c r="PA347" s="7" t="str">
        <f t="shared" ca="1" si="1875"/>
        <v/>
      </c>
      <c r="PB347" t="str">
        <f ca="1">IFERROR(VLOOKUP(OX347,$M$3:$AK$568,6,FALSE),"")</f>
        <v/>
      </c>
      <c r="PC347" t="str">
        <f ca="1">IFERROR(VLOOKUP(OX347,$M$3:$AK$568,7,FALSE),"")</f>
        <v/>
      </c>
      <c r="PD347" s="7" t="str">
        <f ca="1">IFERROR(VLOOKUP(OX347,$M$3:$AK$568,25,FALSE),"")</f>
        <v/>
      </c>
      <c r="PF347">
        <v>349</v>
      </c>
      <c r="PG347" s="7" t="s">
        <v>19</v>
      </c>
      <c r="PH347" t="e">
        <f t="shared" ca="1" si="1876"/>
        <v>#N/A</v>
      </c>
      <c r="PI347" s="7" t="str">
        <f t="shared" ca="1" si="1877"/>
        <v/>
      </c>
      <c r="PJ347" s="7" t="str">
        <f t="shared" ca="1" si="1878"/>
        <v/>
      </c>
      <c r="PK347" t="str">
        <f t="shared" ca="1" si="1879"/>
        <v/>
      </c>
      <c r="PM347">
        <v>349</v>
      </c>
      <c r="PN347" s="7" t="s">
        <v>19</v>
      </c>
      <c r="PO347" s="202" t="str">
        <f t="shared" ca="1" si="1880"/>
        <v/>
      </c>
      <c r="PP347" s="7" t="str">
        <f t="shared" ca="1" si="1881"/>
        <v/>
      </c>
      <c r="PQ347" t="str">
        <f ca="1">IFERROR(VLOOKUP(PM347,$G$325:$R$409,12,FALSE),"")</f>
        <v/>
      </c>
      <c r="PR347" t="e">
        <f ca="1">VLOOKUP(PM347,$G$324:$Q$409,11,FALSE)</f>
        <v>#N/A</v>
      </c>
      <c r="PS347" s="7" t="str">
        <f ca="1">VLOOKUP(PQ347,$R$325:$Y$409,8,FALSE)</f>
        <v>- -</v>
      </c>
      <c r="PT347" s="7">
        <f ca="1">ReSt</f>
        <v>-4</v>
      </c>
      <c r="PU347" s="7" t="e">
        <f t="shared" ca="1" si="1882"/>
        <v>#N/A</v>
      </c>
      <c r="PV347" s="7" t="e">
        <f t="shared" ca="1" si="1883"/>
        <v>#N/A</v>
      </c>
      <c r="PW347" s="7" t="str">
        <f ca="1">VLOOKUP(PQ347,$R$325:$AK$409,8,FALSE)</f>
        <v>- -</v>
      </c>
      <c r="PX347" s="7"/>
      <c r="PY347">
        <v>349</v>
      </c>
      <c r="PZ347" s="7" t="s">
        <v>19</v>
      </c>
      <c r="QA347" t="str">
        <f t="shared" ca="1" si="1884"/>
        <v/>
      </c>
      <c r="QB347" s="7" t="str">
        <f t="shared" ca="1" si="1885"/>
        <v/>
      </c>
      <c r="QC347" s="7" t="str">
        <f t="shared" ca="1" si="1886"/>
        <v/>
      </c>
      <c r="QD347" t="str">
        <f t="shared" ca="1" si="1887"/>
        <v/>
      </c>
      <c r="QF347">
        <v>349</v>
      </c>
      <c r="QG347" s="7" t="s">
        <v>19</v>
      </c>
      <c r="QH347" s="7" t="str">
        <f t="shared" ca="1" si="1888"/>
        <v/>
      </c>
      <c r="QI347" s="7" t="e">
        <f t="shared" ca="1" si="1889"/>
        <v>#VALUE!</v>
      </c>
      <c r="QJ347" t="e">
        <f t="shared" ca="1" si="1890"/>
        <v>#N/A</v>
      </c>
      <c r="QK347" s="7" t="e">
        <f t="shared" ca="1" si="1891"/>
        <v>#N/A</v>
      </c>
      <c r="QM347">
        <v>349</v>
      </c>
      <c r="QN347" s="7" t="s">
        <v>19</v>
      </c>
      <c r="QO347" t="str">
        <f t="shared" ca="1" si="1892"/>
        <v/>
      </c>
      <c r="QP347" s="7" t="str">
        <f t="shared" ca="1" si="1893"/>
        <v/>
      </c>
      <c r="QQ347" t="str">
        <f t="shared" ca="1" si="1894"/>
        <v/>
      </c>
    </row>
    <row r="348" spans="1:459" x14ac:dyDescent="0.25">
      <c r="A348" s="240" t="str">
        <f>IF('Character Sheet'!$B$4="Creature","N","Y")</f>
        <v>Y</v>
      </c>
      <c r="C348" s="75"/>
      <c r="D348" s="76"/>
      <c r="F348" s="75">
        <v>10</v>
      </c>
      <c r="G348" s="76">
        <f t="shared" ca="1" si="1897"/>
        <v>0</v>
      </c>
      <c r="I348" s="75" t="s">
        <v>1812</v>
      </c>
      <c r="J348" s="85"/>
      <c r="K348" s="85">
        <f t="shared" ca="1" si="1589"/>
        <v>7</v>
      </c>
      <c r="L348" s="85">
        <f t="shared" ca="1" si="1924"/>
        <v>7</v>
      </c>
      <c r="M348" s="70">
        <f t="shared" ca="1" si="1593"/>
        <v>18</v>
      </c>
      <c r="O348" s="222">
        <f ca="1">BP348</f>
        <v>303</v>
      </c>
      <c r="Q348" s="7" t="s">
        <v>1756</v>
      </c>
      <c r="R348" s="9" t="str">
        <f ca="1">IFERROR(VLOOKUP(F348,INDIRECT(Calculations!$D$100),2,FALSE),"")</f>
        <v>Telekinesis</v>
      </c>
      <c r="S348" s="9" t="str">
        <f t="shared" ca="1" si="1895"/>
        <v>Telekinesis</v>
      </c>
      <c r="T348" s="61" t="str">
        <f ca="1">SUBSTITUTE(IFERROR(IFERROR(VLOOKUP(R348,'[1]Skill Statistics'!$A$3:$C$513,2,FALSE),VLOOKUP(Q348,'[1]Skill Statistics'!$A$3:$C$513,2,FALSE)),T347),"R*","ReSt")</f>
        <v>ReSt/ReSt</v>
      </c>
      <c r="U348" s="61" t="str">
        <f ca="1">IFERROR(IFERROR(VLOOKUP(R348,'[1]Skill Statistics'!$A$3:$C$513,3,FALSE),VLOOKUP(Q348,'[1]Skill Statistics'!$A$3:$C$513,3,FALSE)),U347)</f>
        <v>Me</v>
      </c>
      <c r="V348" s="61" t="str">
        <f ca="1">IF(R348="","- -",IF(ISNUMBER(SEARCH("Category",R348)),"- -",IFERROR(IFERROR(VLOOKUP(Q348,[1]Professions!$A$4:$AM$288,MATCH(Profession,[1]Professions!$A$1:$AM$1,0),FALSE),VLOOKUP(Q348,Calculations!$B$91:$I$95,8,FALSE)),"- -")))</f>
        <v>3 / 5</v>
      </c>
      <c r="W348" s="60">
        <f ca="1">BL348</f>
        <v>0</v>
      </c>
      <c r="X348" s="7">
        <f ca="1">IFERROR(VLOOKUP(R348,$BS$6:$NR$519,MATCH(ActualLevel,$BS$3:$NR$3,0),FALSE),"- -")</f>
        <v>0</v>
      </c>
      <c r="Y348" s="7">
        <f t="shared" ref="Y348:Y456" ca="1" si="1925">IF(V348="- -","- -",SUM(W348:X348))</f>
        <v>0</v>
      </c>
      <c r="Z348" s="7">
        <f ca="1">IFERROR(VLOOKUP(Y348,Charts!$BQ$2:$BR$52,2,FALSE),"- -")</f>
        <v>-25</v>
      </c>
      <c r="AA348" s="7">
        <f t="shared" ca="1" si="1599"/>
        <v>-1</v>
      </c>
      <c r="AB348" s="7">
        <f t="shared" ca="1" si="1920"/>
        <v>0</v>
      </c>
      <c r="AC348" s="7"/>
      <c r="AD348" s="7"/>
      <c r="AE348" s="7"/>
      <c r="AF348" s="7"/>
      <c r="AG348" s="7"/>
      <c r="AH348" s="43"/>
      <c r="AI348" s="7"/>
      <c r="AJ348" s="7"/>
      <c r="AK348" s="7">
        <f t="shared" ca="1" si="1600"/>
        <v>-26</v>
      </c>
      <c r="AL348" s="7"/>
      <c r="AM348" s="69">
        <f>IFERROR(VLOOKUP(Q348,'[1]Skill Statistics'!$A$3:$AN$513,MATCH(Profession,'[1]Skill Statistics'!$A$2:$AN$2,0),FALSE),0)</f>
        <v>0</v>
      </c>
      <c r="AN348" s="85">
        <f>IFERROR(VLOOKUP(Q348,'[1]Skill Statistics'!$A$3:$BK$513,MATCH(Archetype,'[1]Skill Statistics'!$A$2:$BK$2,0),FALSE),0)</f>
        <v>0</v>
      </c>
      <c r="AO348" s="85">
        <f>IFERROR(VLOOKUP(Q348,'[1]Skill Statistics'!$A$3:$BB$513,MATCH(Race,'[1]Skill Statistics'!$A$2:$BB$2,0),FALSE),0)</f>
        <v>0</v>
      </c>
      <c r="AP348" s="85">
        <f t="shared" ca="1" si="1811"/>
        <v>-0.1</v>
      </c>
      <c r="AQ348" s="70"/>
      <c r="AS348" s="69">
        <f>IFERROR(VLOOKUP(Q348,'[1]Professional Skills'!$A$4:$AM$288,MATCH(Profession,'[1]Professional Skills'!$A$3:$AM$3,0),FALSE),"- -")</f>
        <v>0</v>
      </c>
      <c r="AT348" t="s">
        <v>1812</v>
      </c>
      <c r="AU348" s="7" t="str">
        <f t="shared" si="1922"/>
        <v/>
      </c>
      <c r="AV348" s="7">
        <f t="shared" ca="1" si="1921"/>
        <v>0</v>
      </c>
      <c r="AW348" t="str">
        <f t="shared" si="1898"/>
        <v/>
      </c>
      <c r="AX348" t="str">
        <f>IFERROR(_xlfn.RANK.EQ(AW348,$AW$5:$AW$568),"")</f>
        <v/>
      </c>
      <c r="AY348">
        <f t="shared" si="1595"/>
        <v>0</v>
      </c>
      <c r="AZ348" s="70" t="str">
        <f t="shared" si="1601"/>
        <v/>
      </c>
      <c r="BB348" s="69" t="str">
        <f>IFERROR(IF(Q348="Language",VLOOKUP(R348,[1]Cultures!$B$4:$N$218,MATCH(Culture,[1]Cultures!$B$3:$N$3,0),FALSE),VLOOKUP(Q348,[1]Cultures!$B$4:$O$212,MATCH(Culture,[1]Cultures!$B$3:$O$3,0),FALSE)),"- -")</f>
        <v>- -</v>
      </c>
      <c r="BC348" t="s">
        <v>1812</v>
      </c>
      <c r="BD348">
        <f t="shared" ca="1" si="1899"/>
        <v>0.51360905128157719</v>
      </c>
      <c r="BE348">
        <f t="shared" ca="1" si="1900"/>
        <v>0.41360905128157721</v>
      </c>
      <c r="BH348">
        <f t="shared" ca="1" si="1923"/>
        <v>13</v>
      </c>
      <c r="BI348" s="7">
        <f ca="1">IFERROR(IF(BH348=1,IF(BB348=1,1,IF(BB348=2,2,IF(BH348=2,IF(BB348=3,1,IF(BB348&gt;=4,2,IF(BH348=3,IF(BB348=5,1,IF(BB348&gt;=6,2,IF(BH348=4,IF(BB348=7,1,IF(BB348&gt;=8,2,IF(BH348=5,IF(BB348=9,1,IF(BB348&gt;=10,2,0)),0))),0))),0))),0))),0)+(IF(BC348="*",0,BB348)),"- -")</f>
        <v>0</v>
      </c>
      <c r="BK348" s="7"/>
      <c r="BL348" s="70">
        <f ca="1">IF(V348="- -","- -",SUM(BI348:BK348))</f>
        <v>0</v>
      </c>
      <c r="BN348" s="69">
        <f ca="1">IFERROR(VLOOKUP(V348,Charts!$BT$2:$BV$14,3,FALSE),"- -")</f>
        <v>0.61538461538461542</v>
      </c>
      <c r="BO348" s="85">
        <f t="shared" ca="1" si="1812"/>
        <v>1.2856863136313554</v>
      </c>
      <c r="BP348" s="70">
        <f t="shared" ca="1" si="1901"/>
        <v>303</v>
      </c>
      <c r="BR348" s="7">
        <v>347</v>
      </c>
      <c r="BS348" s="9" t="str">
        <f ca="1">VLOOKUP(BR348,$O$3:$R$568,4,FALSE)</f>
        <v>Communications</v>
      </c>
      <c r="BT348" s="7" t="str">
        <f ca="1">VLOOKUP(BS348,$R$3:$V$568,5,FALSE)</f>
        <v>5 / 7</v>
      </c>
      <c r="BU348" s="7">
        <f ca="1">VLOOKUP(BT348,Charts!$BT$2:$BV$14,3,FALSE)</f>
        <v>0.46153846153846156</v>
      </c>
      <c r="BV348" s="7" t="str">
        <f t="shared" ca="1" si="1604"/>
        <v>5</v>
      </c>
      <c r="BW348" s="7" t="str">
        <f t="shared" ca="1" si="1605"/>
        <v>7</v>
      </c>
      <c r="BY348" s="7">
        <f t="shared" ca="1" si="1606"/>
        <v>0.68249007317844768</v>
      </c>
      <c r="BZ348" s="7">
        <f t="shared" ca="1" si="1607"/>
        <v>-0.22095161163998611</v>
      </c>
      <c r="CA348" s="7">
        <f t="shared" ca="1" si="1608"/>
        <v>0</v>
      </c>
      <c r="CB348" s="7">
        <f t="shared" ca="1" si="1609"/>
        <v>0</v>
      </c>
      <c r="CC348" s="7" t="str">
        <f ca="1">IFERROR(IF(CC347+CB348&gt;CD$4,CC347,CC347+CB348),"")</f>
        <v/>
      </c>
      <c r="CD348" s="7">
        <f t="shared" ca="1" si="1813"/>
        <v>0</v>
      </c>
      <c r="CE348" s="7">
        <f t="shared" ca="1" si="1610"/>
        <v>9.9964786613024548E-2</v>
      </c>
      <c r="CF348" s="7">
        <f t="shared" ca="1" si="1611"/>
        <v>0.36157367492543702</v>
      </c>
      <c r="CG348" s="7">
        <f t="shared" ca="1" si="1612"/>
        <v>1</v>
      </c>
      <c r="CH348" s="7" t="str">
        <f t="shared" ca="1" si="1613"/>
        <v>5</v>
      </c>
      <c r="CI348" s="7" t="str">
        <f ca="1">IFERROR(IF(CI347+CH348&gt;CJ$4,CI347,CI347+CH348),"")</f>
        <v/>
      </c>
      <c r="CJ348" s="7">
        <f t="shared" ca="1" si="1814"/>
        <v>0</v>
      </c>
      <c r="CK348" s="7">
        <f t="shared" ca="1" si="1614"/>
        <v>0.5242353335247586</v>
      </c>
      <c r="CL348" s="7">
        <f t="shared" ca="1" si="1615"/>
        <v>-6.2696871986297031E-2</v>
      </c>
      <c r="CM348" s="7">
        <f t="shared" ca="1" si="1616"/>
        <v>0</v>
      </c>
      <c r="CN348" s="7">
        <f t="shared" ca="1" si="1617"/>
        <v>0</v>
      </c>
      <c r="CO348" s="7" t="str">
        <f ca="1">IFERROR(IF(CO347+CN348&gt;CP$4,CO347,CO347+CN348),"")</f>
        <v/>
      </c>
      <c r="CP348" s="7">
        <f t="shared" ca="1" si="1815"/>
        <v>0</v>
      </c>
      <c r="CQ348" s="7">
        <f t="shared" ca="1" si="1618"/>
        <v>0.81074353371692709</v>
      </c>
      <c r="CR348" s="7">
        <f t="shared" ca="1" si="1619"/>
        <v>-0.34920507217846553</v>
      </c>
      <c r="CS348" s="7">
        <f t="shared" ca="1" si="1620"/>
        <v>0</v>
      </c>
      <c r="CT348" s="7">
        <f t="shared" ca="1" si="1621"/>
        <v>0</v>
      </c>
      <c r="CU348" s="7" t="str">
        <f ca="1">IFERROR(IF(CU347+CT348&gt;CV$4,CU347,CU347+CT348),"")</f>
        <v/>
      </c>
      <c r="CV348" s="7">
        <f t="shared" ca="1" si="1816"/>
        <v>0</v>
      </c>
      <c r="CW348" s="7">
        <f t="shared" ca="1" si="1622"/>
        <v>0.82655552373037722</v>
      </c>
      <c r="CX348" s="7">
        <f t="shared" ca="1" si="1623"/>
        <v>-0.36501706219191565</v>
      </c>
      <c r="CY348" s="7">
        <f t="shared" ca="1" si="1624"/>
        <v>0</v>
      </c>
      <c r="CZ348" s="7">
        <f t="shared" ca="1" si="1625"/>
        <v>0</v>
      </c>
      <c r="DA348" s="7" t="str">
        <f ca="1">IFERROR(IF(DA347+CZ348&gt;DB$4,DA347,DA347+CZ348),"")</f>
        <v/>
      </c>
      <c r="DB348" s="7">
        <f t="shared" ca="1" si="1817"/>
        <v>0</v>
      </c>
      <c r="DC348" s="7">
        <f t="shared" ca="1" si="1626"/>
        <v>0.94797069387524935</v>
      </c>
      <c r="DD348" s="7">
        <f t="shared" ca="1" si="1627"/>
        <v>-0.48643223233678778</v>
      </c>
      <c r="DE348" s="7">
        <f t="shared" ca="1" si="1628"/>
        <v>0</v>
      </c>
      <c r="DF348" s="7">
        <f t="shared" ca="1" si="1629"/>
        <v>0</v>
      </c>
      <c r="DG348" s="7" t="str">
        <f ca="1">IFERROR(IF(DG347+DF348&gt;DH$4,DG347,DG347+DF348),"")</f>
        <v/>
      </c>
      <c r="DH348" s="7">
        <f t="shared" ca="1" si="1818"/>
        <v>0</v>
      </c>
      <c r="DI348" s="7">
        <f t="shared" ca="1" si="1630"/>
        <v>0.33343677388312631</v>
      </c>
      <c r="DJ348" s="7">
        <f t="shared" ca="1" si="1631"/>
        <v>0.12810168765533525</v>
      </c>
      <c r="DK348" s="7">
        <f t="shared" ca="1" si="1632"/>
        <v>1</v>
      </c>
      <c r="DL348" s="7" t="str">
        <f t="shared" ca="1" si="1633"/>
        <v>5</v>
      </c>
      <c r="DM348" s="7" t="str">
        <f ca="1">IFERROR(IF(DM347+DL348&gt;DN$4,DM347,DM347+DL348),"")</f>
        <v/>
      </c>
      <c r="DN348" s="7">
        <f t="shared" ca="1" si="1819"/>
        <v>0</v>
      </c>
      <c r="DO348" s="7">
        <f t="shared" ca="1" si="1634"/>
        <v>0.2972052063120395</v>
      </c>
      <c r="DP348" s="7">
        <f t="shared" ca="1" si="1635"/>
        <v>0.16433325522642206</v>
      </c>
      <c r="DQ348" s="7">
        <f t="shared" ca="1" si="1636"/>
        <v>1</v>
      </c>
      <c r="DR348" s="7" t="str">
        <f t="shared" ca="1" si="1637"/>
        <v>5</v>
      </c>
      <c r="DS348" s="7" t="str">
        <f ca="1">IFERROR(IF(DS347+DR348&gt;DT$4,DS347,DS347+DR348),"")</f>
        <v/>
      </c>
      <c r="DT348" s="7">
        <f t="shared" ca="1" si="1820"/>
        <v>0</v>
      </c>
      <c r="DU348" s="7">
        <f t="shared" ca="1" si="1638"/>
        <v>0.50569897935159169</v>
      </c>
      <c r="DV348" s="7">
        <f t="shared" ca="1" si="1639"/>
        <v>-4.4160517813130129E-2</v>
      </c>
      <c r="DW348" s="7">
        <f t="shared" ca="1" si="1640"/>
        <v>0</v>
      </c>
      <c r="DX348" s="7">
        <f t="shared" ca="1" si="1641"/>
        <v>0</v>
      </c>
      <c r="DY348" s="7" t="str">
        <f ca="1">IFERROR(IF(DY347+DX348&gt;DZ$4,DY347,DY347+DX348),"")</f>
        <v/>
      </c>
      <c r="DZ348" s="7">
        <f t="shared" ca="1" si="1821"/>
        <v>0</v>
      </c>
      <c r="EA348" s="7">
        <f t="shared" ca="1" si="1642"/>
        <v>0.52544926720123308</v>
      </c>
      <c r="EB348" s="7">
        <f t="shared" ca="1" si="1643"/>
        <v>-6.3910805662771519E-2</v>
      </c>
      <c r="EC348" s="7">
        <f t="shared" ca="1" si="1644"/>
        <v>0</v>
      </c>
      <c r="ED348" s="7">
        <f t="shared" ca="1" si="1645"/>
        <v>0</v>
      </c>
      <c r="EE348" s="7" t="str">
        <f ca="1">IFERROR(IF(EE347+ED348&gt;EF$4,EE347,EE347+ED348),"")</f>
        <v/>
      </c>
      <c r="EF348" s="7">
        <f t="shared" ca="1" si="1822"/>
        <v>0</v>
      </c>
      <c r="EG348" s="7">
        <f t="shared" ca="1" si="1646"/>
        <v>0.89374768445164121</v>
      </c>
      <c r="EH348" s="7">
        <f t="shared" ca="1" si="1647"/>
        <v>-0.43220922291317965</v>
      </c>
      <c r="EI348" s="7">
        <f t="shared" ca="1" si="1648"/>
        <v>0</v>
      </c>
      <c r="EJ348" s="7">
        <f t="shared" ca="1" si="1649"/>
        <v>0</v>
      </c>
      <c r="EK348" s="7" t="str">
        <f ca="1">IFERROR(IF(EK347+EJ348&gt;EL$4,EK347,EK347+EJ348),"")</f>
        <v/>
      </c>
      <c r="EL348" s="7">
        <f t="shared" ca="1" si="1823"/>
        <v>0</v>
      </c>
      <c r="EM348" s="7">
        <f t="shared" ca="1" si="1650"/>
        <v>0.7010733771758102</v>
      </c>
      <c r="EN348" s="7">
        <f t="shared" ca="1" si="1651"/>
        <v>-0.23953491563734863</v>
      </c>
      <c r="EO348" s="7">
        <f t="shared" ca="1" si="1652"/>
        <v>0</v>
      </c>
      <c r="EP348" s="7">
        <f t="shared" ca="1" si="1653"/>
        <v>0</v>
      </c>
      <c r="EQ348" s="7" t="str">
        <f ca="1">IFERROR(IF(EQ347+EP348&gt;ER$4,EQ347,EQ347+EP348),"")</f>
        <v/>
      </c>
      <c r="ER348" s="7">
        <f t="shared" ca="1" si="1824"/>
        <v>0</v>
      </c>
      <c r="ES348" s="7">
        <f t="shared" ca="1" si="1654"/>
        <v>0.67879698572099312</v>
      </c>
      <c r="ET348" s="7">
        <f t="shared" ca="1" si="1655"/>
        <v>-0.21725852418253155</v>
      </c>
      <c r="EU348" s="7">
        <f t="shared" ca="1" si="1656"/>
        <v>0</v>
      </c>
      <c r="EV348" s="7">
        <f t="shared" ca="1" si="1657"/>
        <v>0</v>
      </c>
      <c r="EW348" s="7" t="str">
        <f ca="1">IFERROR(IF(EW347+EV348&gt;EX$4,EW347,EW347+EV348),"")</f>
        <v/>
      </c>
      <c r="EX348" s="7">
        <f t="shared" ca="1" si="1825"/>
        <v>0</v>
      </c>
      <c r="EY348" s="7">
        <f t="shared" ca="1" si="1658"/>
        <v>0.90485432463887938</v>
      </c>
      <c r="EZ348" s="7">
        <f t="shared" ca="1" si="1659"/>
        <v>-0.44331586310041782</v>
      </c>
      <c r="FA348" s="7">
        <f t="shared" ca="1" si="1660"/>
        <v>0</v>
      </c>
      <c r="FB348" s="7">
        <f t="shared" ca="1" si="1661"/>
        <v>0</v>
      </c>
      <c r="FC348" s="7" t="str">
        <f ca="1">IFERROR(IF(FC347+FB348&gt;FD$4,FC347,FC347+FB348),"")</f>
        <v/>
      </c>
      <c r="FD348" s="7">
        <f t="shared" ca="1" si="1826"/>
        <v>0</v>
      </c>
      <c r="FE348" s="7">
        <f t="shared" ca="1" si="1662"/>
        <v>0.17167021276665451</v>
      </c>
      <c r="FF348" s="7">
        <f t="shared" ca="1" si="1663"/>
        <v>0.28986824877180706</v>
      </c>
      <c r="FG348" s="7">
        <f t="shared" ca="1" si="1664"/>
        <v>1</v>
      </c>
      <c r="FH348" s="7" t="str">
        <f t="shared" ca="1" si="1665"/>
        <v>5</v>
      </c>
      <c r="FI348" s="7" t="str">
        <f ca="1">IFERROR(IF(FI347+FH348&gt;FJ$4,FI347,FI347+FH348),"")</f>
        <v/>
      </c>
      <c r="FJ348" s="7">
        <f t="shared" ca="1" si="1827"/>
        <v>0</v>
      </c>
      <c r="FK348" s="7">
        <f t="shared" ca="1" si="1666"/>
        <v>0.63322101555469867</v>
      </c>
      <c r="FL348" s="7">
        <f t="shared" ca="1" si="1667"/>
        <v>-0.17168255401623711</v>
      </c>
      <c r="FM348" s="7">
        <f t="shared" ca="1" si="1668"/>
        <v>0</v>
      </c>
      <c r="FN348" s="7">
        <f t="shared" ca="1" si="1669"/>
        <v>0</v>
      </c>
      <c r="FO348" s="7" t="str">
        <f ca="1">IFERROR(IF(FO347+FN348&gt;FP$4,FO347,FO347+FN348),"")</f>
        <v/>
      </c>
      <c r="FP348" s="7">
        <f t="shared" ca="1" si="1828"/>
        <v>0</v>
      </c>
      <c r="FQ348" s="7">
        <f t="shared" ca="1" si="1670"/>
        <v>0.21919061832775399</v>
      </c>
      <c r="FR348" s="7">
        <f t="shared" ca="1" si="1671"/>
        <v>0.24234784321070757</v>
      </c>
      <c r="FS348" s="7">
        <f t="shared" ca="1" si="1672"/>
        <v>1</v>
      </c>
      <c r="FT348" s="7" t="str">
        <f t="shared" ca="1" si="1673"/>
        <v>5</v>
      </c>
      <c r="FU348" s="7" t="str">
        <f ca="1">IFERROR(IF(FU347+FT348&gt;FV$4,FU347,FU347+FT348),"")</f>
        <v/>
      </c>
      <c r="FV348" s="7">
        <f t="shared" ca="1" si="1829"/>
        <v>0</v>
      </c>
      <c r="FW348" s="7">
        <f t="shared" ca="1" si="1674"/>
        <v>0.68952623849053951</v>
      </c>
      <c r="FX348" s="7">
        <f t="shared" ca="1" si="1675"/>
        <v>-0.22798777695207795</v>
      </c>
      <c r="FY348" s="7">
        <f t="shared" ca="1" si="1676"/>
        <v>0</v>
      </c>
      <c r="FZ348" s="7">
        <f t="shared" ca="1" si="1677"/>
        <v>0</v>
      </c>
      <c r="GA348" s="7" t="str">
        <f ca="1">IFERROR(IF(GA347+FZ348&gt;GB$4,GA347,GA347+FZ348),"")</f>
        <v/>
      </c>
      <c r="GB348" s="7">
        <f t="shared" ca="1" si="1830"/>
        <v>0</v>
      </c>
      <c r="GC348" s="7">
        <f t="shared" ca="1" si="1678"/>
        <v>0.88714434989233992</v>
      </c>
      <c r="GD348" s="7">
        <f t="shared" ca="1" si="1679"/>
        <v>-0.42560588835387836</v>
      </c>
      <c r="GE348" s="7">
        <f t="shared" ca="1" si="1680"/>
        <v>0</v>
      </c>
      <c r="GF348" s="7">
        <f t="shared" ca="1" si="1681"/>
        <v>0</v>
      </c>
      <c r="GG348" s="7" t="str">
        <f ca="1">IFERROR(IF(GG347+GF348&gt;GH$4,GG347,GG347+GF348),"")</f>
        <v/>
      </c>
      <c r="GH348" s="7">
        <f t="shared" ca="1" si="1831"/>
        <v>0</v>
      </c>
      <c r="GI348" s="7">
        <f t="shared" ca="1" si="1682"/>
        <v>0.15731327376574711</v>
      </c>
      <c r="GJ348" s="7">
        <f t="shared" ca="1" si="1683"/>
        <v>0.30422518777271446</v>
      </c>
      <c r="GK348" s="7">
        <f t="shared" ca="1" si="1684"/>
        <v>1</v>
      </c>
      <c r="GL348" s="7" t="str">
        <f t="shared" ca="1" si="1685"/>
        <v>5</v>
      </c>
      <c r="GM348" s="7" t="str">
        <f ca="1">IFERROR(IF(GM347+GL348&gt;GN$4,GM347,GM347+GL348),"")</f>
        <v/>
      </c>
      <c r="GN348" s="7">
        <f t="shared" ca="1" si="1832"/>
        <v>0</v>
      </c>
      <c r="GO348" s="7">
        <f t="shared" ca="1" si="1686"/>
        <v>0.39498057590695113</v>
      </c>
      <c r="GP348" s="7">
        <f t="shared" ca="1" si="1687"/>
        <v>6.6557885631510438E-2</v>
      </c>
      <c r="GQ348" s="7">
        <f t="shared" ca="1" si="1688"/>
        <v>1</v>
      </c>
      <c r="GR348" s="7" t="str">
        <f t="shared" ca="1" si="1689"/>
        <v>5</v>
      </c>
      <c r="GS348" s="7" t="str">
        <f ca="1">IFERROR(IF(GS347+GR348&gt;GT$4,GS347,GS347+GR348),"")</f>
        <v/>
      </c>
      <c r="GT348" s="7">
        <f t="shared" ca="1" si="1833"/>
        <v>0</v>
      </c>
      <c r="GU348" s="7">
        <f t="shared" ca="1" si="1690"/>
        <v>0.68959651958853951</v>
      </c>
      <c r="GV348" s="7">
        <f t="shared" ca="1" si="1691"/>
        <v>-0.22805805805007795</v>
      </c>
      <c r="GW348" s="7">
        <f t="shared" ca="1" si="1692"/>
        <v>0</v>
      </c>
      <c r="GX348" s="7">
        <f t="shared" ca="1" si="1693"/>
        <v>0</v>
      </c>
      <c r="GY348" s="7" t="str">
        <f ca="1">IFERROR(IF(GY347+GX348&gt;GZ$4,GY347,GY347+GX348),"")</f>
        <v/>
      </c>
      <c r="GZ348" s="7">
        <f t="shared" ca="1" si="1834"/>
        <v>0</v>
      </c>
      <c r="HA348" s="7">
        <f t="shared" ca="1" si="1694"/>
        <v>0.38557362502066583</v>
      </c>
      <c r="HB348" s="7">
        <f t="shared" ca="1" si="1695"/>
        <v>7.5964836517795731E-2</v>
      </c>
      <c r="HC348" s="7">
        <f t="shared" ca="1" si="1696"/>
        <v>1</v>
      </c>
      <c r="HD348" s="7" t="str">
        <f t="shared" ca="1" si="1697"/>
        <v>5</v>
      </c>
      <c r="HE348" s="7" t="str">
        <f ca="1">IFERROR(IF(HE347+HD348&gt;HF$4,HE347,HE347+HD348),"")</f>
        <v/>
      </c>
      <c r="HF348" s="7">
        <f t="shared" ca="1" si="1835"/>
        <v>0</v>
      </c>
      <c r="HG348" s="7">
        <f t="shared" ca="1" si="1698"/>
        <v>0.91101966427122094</v>
      </c>
      <c r="HH348" s="7">
        <f t="shared" ca="1" si="1699"/>
        <v>-0.44948120273275938</v>
      </c>
      <c r="HI348" s="7">
        <f t="shared" ca="1" si="1700"/>
        <v>0</v>
      </c>
      <c r="HJ348" s="7">
        <f t="shared" ca="1" si="1701"/>
        <v>0</v>
      </c>
      <c r="HK348" s="7" t="str">
        <f ca="1">IFERROR(IF(HK347+HJ348&gt;HL$4,HK347,HK347+HJ348),"")</f>
        <v/>
      </c>
      <c r="HL348" s="7">
        <f t="shared" ca="1" si="1836"/>
        <v>0</v>
      </c>
      <c r="HM348" s="7">
        <f t="shared" ca="1" si="1702"/>
        <v>1.0988002879717906E-2</v>
      </c>
      <c r="HN348" s="7">
        <f t="shared" ca="1" si="1703"/>
        <v>0.45055045865874366</v>
      </c>
      <c r="HO348" s="7">
        <f t="shared" ca="1" si="1704"/>
        <v>1</v>
      </c>
      <c r="HP348" s="7" t="str">
        <f t="shared" ca="1" si="1705"/>
        <v>5</v>
      </c>
      <c r="HQ348" s="7" t="str">
        <f ca="1">IFERROR(IF(HQ347+HP348&gt;HR$4,HQ347,HQ347+HP348),"")</f>
        <v/>
      </c>
      <c r="HR348" s="7">
        <f t="shared" ca="1" si="1837"/>
        <v>0</v>
      </c>
      <c r="HS348" s="7">
        <f t="shared" ca="1" si="1706"/>
        <v>0.73085177123198508</v>
      </c>
      <c r="HT348" s="7">
        <f t="shared" ca="1" si="1707"/>
        <v>-0.26931330969352352</v>
      </c>
      <c r="HU348" s="7">
        <f t="shared" ca="1" si="1708"/>
        <v>0</v>
      </c>
      <c r="HV348" s="7">
        <f t="shared" ca="1" si="1709"/>
        <v>0</v>
      </c>
      <c r="HW348" s="7" t="str">
        <f ca="1">IFERROR(IF(HW347+HV348&gt;HX$4,HW347,HW347+HV348),"")</f>
        <v/>
      </c>
      <c r="HX348" s="7">
        <f t="shared" ca="1" si="1838"/>
        <v>0</v>
      </c>
      <c r="HY348" s="7">
        <f t="shared" ca="1" si="1710"/>
        <v>0.86018576370675381</v>
      </c>
      <c r="HZ348" s="7">
        <f t="shared" ca="1" si="1711"/>
        <v>-0.39864730216829225</v>
      </c>
      <c r="IA348" s="7">
        <f t="shared" ca="1" si="1712"/>
        <v>0</v>
      </c>
      <c r="IB348" s="7">
        <f t="shared" ca="1" si="1713"/>
        <v>0</v>
      </c>
      <c r="IC348" s="7" t="str">
        <f ca="1">IFERROR(IF(IC347+IB348&gt;ID$4,IC347,IC347+IB348),"")</f>
        <v/>
      </c>
      <c r="ID348" s="7">
        <f t="shared" ca="1" si="1839"/>
        <v>0</v>
      </c>
      <c r="IE348" s="7">
        <f t="shared" ca="1" si="1714"/>
        <v>0.79026288313103454</v>
      </c>
      <c r="IF348" s="7">
        <f t="shared" ca="1" si="1715"/>
        <v>-0.32872442159257298</v>
      </c>
      <c r="IG348" s="7">
        <f t="shared" ca="1" si="1716"/>
        <v>0</v>
      </c>
      <c r="IH348" s="7">
        <f t="shared" ca="1" si="1717"/>
        <v>0</v>
      </c>
      <c r="II348" s="7" t="str">
        <f ca="1">IFERROR(IF(II347+IH348&gt;IJ$4,II347,II347+IH348),"")</f>
        <v/>
      </c>
      <c r="IJ348" s="7">
        <f t="shared" ca="1" si="1840"/>
        <v>0</v>
      </c>
      <c r="IK348" s="7">
        <f t="shared" ca="1" si="1718"/>
        <v>0.67066127445700696</v>
      </c>
      <c r="IL348" s="7">
        <f t="shared" ca="1" si="1719"/>
        <v>-0.2091228129185454</v>
      </c>
      <c r="IM348" s="7">
        <f t="shared" ca="1" si="1720"/>
        <v>0</v>
      </c>
      <c r="IN348" s="7">
        <f t="shared" ca="1" si="1721"/>
        <v>0</v>
      </c>
      <c r="IO348" s="7" t="str">
        <f ca="1">IFERROR(IF(IO347+IN348&gt;IP$4,IO347,IO347+IN348),"")</f>
        <v/>
      </c>
      <c r="IP348" s="7">
        <f t="shared" ca="1" si="1841"/>
        <v>0</v>
      </c>
      <c r="IQ348" s="7">
        <f t="shared" ca="1" si="1722"/>
        <v>0.39794438609918625</v>
      </c>
      <c r="IR348" s="7">
        <f t="shared" ca="1" si="1723"/>
        <v>6.359407543927531E-2</v>
      </c>
      <c r="IS348" s="7">
        <f t="shared" ca="1" si="1724"/>
        <v>1</v>
      </c>
      <c r="IT348" s="7" t="str">
        <f t="shared" ca="1" si="1725"/>
        <v>5</v>
      </c>
      <c r="IU348" s="7" t="str">
        <f ca="1">IFERROR(IF(IU347+IT348&gt;IV$4,IU347,IU347+IT348),"")</f>
        <v/>
      </c>
      <c r="IV348" s="7">
        <f t="shared" ca="1" si="1842"/>
        <v>0</v>
      </c>
      <c r="IW348" s="7">
        <f t="shared" ca="1" si="1726"/>
        <v>0.81083597294846965</v>
      </c>
      <c r="IX348" s="7">
        <f t="shared" ca="1" si="1727"/>
        <v>-0.34929751141000809</v>
      </c>
      <c r="IY348" s="7">
        <f t="shared" ca="1" si="1728"/>
        <v>0</v>
      </c>
      <c r="IZ348" s="7">
        <f t="shared" ca="1" si="1729"/>
        <v>0</v>
      </c>
      <c r="JA348" s="7" t="str">
        <f ca="1">IFERROR(IF(JA347+IZ348&gt;JB$4,JA347,JA347+IZ348),"")</f>
        <v/>
      </c>
      <c r="JB348" s="7">
        <f t="shared" ca="1" si="1843"/>
        <v>0</v>
      </c>
      <c r="JC348" s="7">
        <f t="shared" ca="1" si="1730"/>
        <v>0.22680193773465351</v>
      </c>
      <c r="JD348" s="7">
        <f t="shared" ca="1" si="1731"/>
        <v>0.23473652380380805</v>
      </c>
      <c r="JE348" s="7">
        <f t="shared" ca="1" si="1732"/>
        <v>1</v>
      </c>
      <c r="JF348" s="7" t="str">
        <f t="shared" ca="1" si="1733"/>
        <v>5</v>
      </c>
      <c r="JG348" s="7" t="str">
        <f ca="1">IFERROR(IF(JG347+JF348&gt;JH$4,JG347,JG347+JF348),"")</f>
        <v/>
      </c>
      <c r="JH348" s="7">
        <f t="shared" ca="1" si="1844"/>
        <v>0</v>
      </c>
      <c r="JI348" s="7">
        <f t="shared" ca="1" si="1734"/>
        <v>0.74881117785161166</v>
      </c>
      <c r="JJ348" s="7">
        <f t="shared" ca="1" si="1735"/>
        <v>-0.2872727163131501</v>
      </c>
      <c r="JK348" s="7">
        <f t="shared" ca="1" si="1736"/>
        <v>0</v>
      </c>
      <c r="JL348" s="7">
        <f t="shared" ca="1" si="1737"/>
        <v>0</v>
      </c>
      <c r="JM348" s="7" t="str">
        <f ca="1">IFERROR(IF(JM347+JL348&gt;JN$4,JM347,JM347+JL348),"")</f>
        <v/>
      </c>
      <c r="JN348" s="7">
        <f t="shared" ca="1" si="1845"/>
        <v>0</v>
      </c>
      <c r="JO348" s="7">
        <f t="shared" ca="1" si="1738"/>
        <v>0.84463298075914905</v>
      </c>
      <c r="JP348" s="7">
        <f t="shared" ca="1" si="1739"/>
        <v>-0.38309451922068749</v>
      </c>
      <c r="JQ348" s="7">
        <f t="shared" ca="1" si="1740"/>
        <v>0</v>
      </c>
      <c r="JR348" s="7">
        <f t="shared" ca="1" si="1741"/>
        <v>0</v>
      </c>
      <c r="JS348" s="7" t="str">
        <f ca="1">IFERROR(IF(JS347+JR348&gt;JT$4,JS347,JS347+JR348),"")</f>
        <v/>
      </c>
      <c r="JT348" s="7">
        <f t="shared" ca="1" si="1846"/>
        <v>0</v>
      </c>
      <c r="JU348" s="7">
        <f t="shared" ca="1" si="1742"/>
        <v>0.58430922598578794</v>
      </c>
      <c r="JV348" s="7">
        <f t="shared" ca="1" si="1743"/>
        <v>-0.12277076444732637</v>
      </c>
      <c r="JW348" s="7">
        <f t="shared" ca="1" si="1744"/>
        <v>0</v>
      </c>
      <c r="JX348" s="7">
        <f t="shared" ca="1" si="1745"/>
        <v>0</v>
      </c>
      <c r="JY348" s="7" t="str">
        <f ca="1">IFERROR(IF(JY347+JX348&gt;JZ$4,JY347,JY347+JX348),"")</f>
        <v/>
      </c>
      <c r="JZ348" s="7">
        <f t="shared" ca="1" si="1847"/>
        <v>0</v>
      </c>
      <c r="KA348" s="7">
        <f t="shared" ca="1" si="1746"/>
        <v>0.79836866286724373</v>
      </c>
      <c r="KB348" s="7">
        <f t="shared" ca="1" si="1747"/>
        <v>-0.33683020132878216</v>
      </c>
      <c r="KC348" s="7">
        <f t="shared" ca="1" si="1748"/>
        <v>0</v>
      </c>
      <c r="KD348" s="7">
        <f t="shared" ca="1" si="1749"/>
        <v>0</v>
      </c>
      <c r="KE348" s="7" t="str">
        <f ca="1">IFERROR(IF(KE347+KD348&gt;KF$4,KE347,KE347+KD348),"")</f>
        <v/>
      </c>
      <c r="KF348" s="7">
        <f t="shared" ca="1" si="1848"/>
        <v>0</v>
      </c>
      <c r="KG348" s="7">
        <f t="shared" ca="1" si="1750"/>
        <v>0.78513250035539117</v>
      </c>
      <c r="KH348" s="7">
        <f t="shared" ca="1" si="1751"/>
        <v>-0.32359403881692961</v>
      </c>
      <c r="KI348" s="7">
        <f t="shared" ca="1" si="1752"/>
        <v>0</v>
      </c>
      <c r="KJ348" s="7">
        <f t="shared" ca="1" si="1753"/>
        <v>0</v>
      </c>
      <c r="KK348" s="7" t="str">
        <f ca="1">IFERROR(IF(KK347+KJ348&gt;KL$4,KK347,KK347+KJ348),"")</f>
        <v/>
      </c>
      <c r="KL348" s="7">
        <f t="shared" ca="1" si="1849"/>
        <v>0</v>
      </c>
      <c r="KM348" s="7">
        <f t="shared" ca="1" si="1754"/>
        <v>0.70400379437050531</v>
      </c>
      <c r="KN348" s="7">
        <f t="shared" ca="1" si="1755"/>
        <v>-0.24246533283204375</v>
      </c>
      <c r="KO348" s="7">
        <f t="shared" ca="1" si="1756"/>
        <v>0</v>
      </c>
      <c r="KP348" s="7">
        <f t="shared" ca="1" si="1757"/>
        <v>0</v>
      </c>
      <c r="KQ348" s="7" t="str">
        <f ca="1">IFERROR(IF(KQ347+KP348&gt;KR$4,KQ347,KQ347+KP348),"")</f>
        <v/>
      </c>
      <c r="KR348" s="7">
        <f t="shared" ca="1" si="1850"/>
        <v>0</v>
      </c>
      <c r="KS348" s="7">
        <f t="shared" ca="1" si="1758"/>
        <v>0.1364548193242815</v>
      </c>
      <c r="KT348" s="7">
        <f t="shared" ca="1" si="1759"/>
        <v>0.32508364221418007</v>
      </c>
      <c r="KU348" s="7">
        <f t="shared" ca="1" si="1760"/>
        <v>1</v>
      </c>
      <c r="KV348" s="7" t="str">
        <f t="shared" ca="1" si="1761"/>
        <v>5</v>
      </c>
      <c r="KW348" s="7" t="str">
        <f ca="1">IFERROR(IF(KW347+KV348&gt;KX$4,KW347,KW347+KV348),"")</f>
        <v/>
      </c>
      <c r="KX348" s="7">
        <f t="shared" ca="1" si="1851"/>
        <v>0</v>
      </c>
      <c r="KY348" s="7">
        <f t="shared" ca="1" si="1762"/>
        <v>0.38370191713971302</v>
      </c>
      <c r="KZ348" s="7">
        <f t="shared" ca="1" si="1763"/>
        <v>7.7836544398748542E-2</v>
      </c>
      <c r="LA348" s="7">
        <f t="shared" ca="1" si="1764"/>
        <v>1</v>
      </c>
      <c r="LB348" s="7" t="str">
        <f t="shared" ca="1" si="1765"/>
        <v>5</v>
      </c>
      <c r="LC348" s="7" t="str">
        <f ca="1">IFERROR(IF(LC347+LB348&gt;LD$4,LC347,LC347+LB348),"")</f>
        <v/>
      </c>
      <c r="LD348" s="7">
        <f t="shared" ca="1" si="1852"/>
        <v>0</v>
      </c>
      <c r="LE348" s="7">
        <f t="shared" ca="1" si="1766"/>
        <v>0.21265219483144548</v>
      </c>
      <c r="LF348" s="7">
        <f t="shared" ca="1" si="1767"/>
        <v>0.24888626670701608</v>
      </c>
      <c r="LG348" s="7">
        <f t="shared" ca="1" si="1768"/>
        <v>1</v>
      </c>
      <c r="LH348" s="7" t="str">
        <f t="shared" ca="1" si="1769"/>
        <v>5</v>
      </c>
      <c r="LI348" s="7" t="str">
        <f ca="1">IFERROR(IF(LI347+LH348&gt;LJ$4,LI347,LI347+LH348),"")</f>
        <v/>
      </c>
      <c r="LJ348" s="7">
        <f t="shared" ca="1" si="1853"/>
        <v>0</v>
      </c>
      <c r="LK348" s="7">
        <f t="shared" ca="1" si="1770"/>
        <v>0.32188042972046849</v>
      </c>
      <c r="LL348" s="7">
        <f t="shared" ca="1" si="1771"/>
        <v>0.13965803181799308</v>
      </c>
      <c r="LM348" s="7">
        <f t="shared" ca="1" si="1772"/>
        <v>1</v>
      </c>
      <c r="LN348" s="7" t="str">
        <f t="shared" ca="1" si="1773"/>
        <v>5</v>
      </c>
      <c r="LO348" s="7" t="str">
        <f ca="1">IFERROR(IF(LO347+LN348&gt;LP$4,LO347,LO347+LN348),"")</f>
        <v/>
      </c>
      <c r="LP348" s="7">
        <f t="shared" ca="1" si="1854"/>
        <v>0</v>
      </c>
      <c r="LQ348" s="7">
        <f t="shared" ca="1" si="1774"/>
        <v>0.87023191210595463</v>
      </c>
      <c r="LR348" s="7">
        <f t="shared" ca="1" si="1775"/>
        <v>-0.40869345056749307</v>
      </c>
      <c r="LS348" s="7">
        <f t="shared" ca="1" si="1776"/>
        <v>0</v>
      </c>
      <c r="LT348" s="7">
        <f t="shared" ca="1" si="1777"/>
        <v>0</v>
      </c>
      <c r="LU348" s="7" t="str">
        <f ca="1">IFERROR(IF(LU347+LT348&gt;LV$4,LU347,LU347+LT348),"")</f>
        <v/>
      </c>
      <c r="LV348" s="7">
        <f t="shared" ca="1" si="1855"/>
        <v>0</v>
      </c>
      <c r="LW348" s="7">
        <f t="shared" ca="1" si="1778"/>
        <v>0.65070330794315545</v>
      </c>
      <c r="LX348" s="7">
        <f t="shared" ca="1" si="1779"/>
        <v>-0.18916484640469389</v>
      </c>
      <c r="LY348" s="7">
        <f t="shared" ca="1" si="1780"/>
        <v>0</v>
      </c>
      <c r="LZ348" s="7">
        <f t="shared" ca="1" si="1781"/>
        <v>0</v>
      </c>
      <c r="MA348" s="7" t="str">
        <f ca="1">IFERROR(IF(MA347+LZ348&gt;MB$4,MA347,MA347+LZ348),"")</f>
        <v/>
      </c>
      <c r="MB348" s="7">
        <f t="shared" ca="1" si="1856"/>
        <v>0</v>
      </c>
      <c r="MC348" s="7">
        <f t="shared" ca="1" si="1782"/>
        <v>0.19655050013332698</v>
      </c>
      <c r="MD348" s="7">
        <f t="shared" ca="1" si="1783"/>
        <v>0.26498796140513459</v>
      </c>
      <c r="ME348" s="7">
        <f t="shared" ca="1" si="1784"/>
        <v>1</v>
      </c>
      <c r="MF348" s="7" t="str">
        <f t="shared" ca="1" si="1785"/>
        <v>5</v>
      </c>
      <c r="MG348" s="7" t="str">
        <f ca="1">IFERROR(IF(MG347+MF348&gt;MH$4,MG347,MG347+MF348),"")</f>
        <v/>
      </c>
      <c r="MH348" s="7">
        <f t="shared" ca="1" si="1857"/>
        <v>0</v>
      </c>
      <c r="MI348" s="7">
        <f t="shared" ca="1" si="1786"/>
        <v>0.7165856681963042</v>
      </c>
      <c r="MJ348" s="7">
        <f t="shared" ca="1" si="1787"/>
        <v>-0.25504720665784264</v>
      </c>
      <c r="MK348" s="7">
        <f t="shared" ca="1" si="1788"/>
        <v>0</v>
      </c>
      <c r="ML348" s="7">
        <f t="shared" ca="1" si="1789"/>
        <v>0</v>
      </c>
      <c r="MM348" s="7" t="str">
        <f ca="1">IFERROR(IF(MM347+ML348&gt;MN$4,MM347,MM347+ML348),"")</f>
        <v/>
      </c>
      <c r="MN348" s="7">
        <f t="shared" ca="1" si="1858"/>
        <v>0</v>
      </c>
      <c r="MO348" s="7">
        <f t="shared" ca="1" si="1790"/>
        <v>0.81491775256188725</v>
      </c>
      <c r="MP348" s="7">
        <f t="shared" ca="1" si="1791"/>
        <v>-0.35337929102342569</v>
      </c>
      <c r="MQ348" s="7">
        <f t="shared" ca="1" si="1792"/>
        <v>0</v>
      </c>
      <c r="MR348" s="7">
        <f t="shared" ca="1" si="1793"/>
        <v>0</v>
      </c>
      <c r="MS348" s="7" t="str">
        <f ca="1">IFERROR(IF(MS347+MR348&gt;MT$4,MS347,MS347+MR348),"")</f>
        <v/>
      </c>
      <c r="MT348" s="7">
        <f t="shared" ca="1" si="1859"/>
        <v>0</v>
      </c>
      <c r="MU348" s="7">
        <f t="shared" ca="1" si="1794"/>
        <v>0.10861220594160481</v>
      </c>
      <c r="MV348" s="7">
        <f t="shared" ca="1" si="1795"/>
        <v>0.35292625559685675</v>
      </c>
      <c r="MW348" s="7">
        <f t="shared" ca="1" si="1796"/>
        <v>1</v>
      </c>
      <c r="MX348" s="7" t="str">
        <f t="shared" ca="1" si="1797"/>
        <v>5</v>
      </c>
      <c r="MY348" s="7" t="str">
        <f ca="1">IFERROR(IF(MY347+MX348&gt;MZ$4,MY347,MY347+MX348),"")</f>
        <v/>
      </c>
      <c r="MZ348" s="7">
        <f t="shared" ca="1" si="1860"/>
        <v>0</v>
      </c>
      <c r="NA348" s="7">
        <f t="shared" ca="1" si="1798"/>
        <v>0.79039180410464693</v>
      </c>
      <c r="NB348" s="7">
        <f t="shared" ca="1" si="1799"/>
        <v>-0.32885334256618537</v>
      </c>
      <c r="NC348" s="7">
        <f t="shared" ca="1" si="1800"/>
        <v>0</v>
      </c>
      <c r="ND348" s="7">
        <f t="shared" ca="1" si="1801"/>
        <v>0</v>
      </c>
      <c r="NE348" s="7" t="str">
        <f ca="1">IFERROR(IF(NE347+ND348&gt;NF$4,NE347,NE347+ND348),"")</f>
        <v/>
      </c>
      <c r="NF348" s="7">
        <f t="shared" ca="1" si="1861"/>
        <v>0</v>
      </c>
      <c r="NG348" s="7">
        <f t="shared" ca="1" si="1802"/>
        <v>0.86340421122864908</v>
      </c>
      <c r="NH348" s="7">
        <f t="shared" ca="1" si="1803"/>
        <v>-0.40186574969018751</v>
      </c>
      <c r="NI348" s="7">
        <f t="shared" ca="1" si="1804"/>
        <v>0</v>
      </c>
      <c r="NJ348" s="7">
        <f t="shared" ca="1" si="1805"/>
        <v>0</v>
      </c>
      <c r="NK348" s="7" t="str">
        <f ca="1">IFERROR(IF(NK347+NJ348&gt;NL$4,NK347,NK347+NJ348),"")</f>
        <v/>
      </c>
      <c r="NL348" s="7">
        <f t="shared" ca="1" si="1862"/>
        <v>0</v>
      </c>
      <c r="NM348" s="7">
        <f t="shared" ca="1" si="1806"/>
        <v>0.23282851259368464</v>
      </c>
      <c r="NN348" s="7">
        <f t="shared" ca="1" si="1807"/>
        <v>0.22870994894477692</v>
      </c>
      <c r="NO348" s="7">
        <f t="shared" ca="1" si="1808"/>
        <v>1</v>
      </c>
      <c r="NP348" s="7" t="str">
        <f t="shared" ca="1" si="1809"/>
        <v>5</v>
      </c>
      <c r="NQ348" s="7" t="str">
        <f ca="1">IFERROR(IF(NQ347+NP348&gt;NR$4,NQ347,NQ347+NP348),"")</f>
        <v/>
      </c>
      <c r="NR348" s="7">
        <f t="shared" ca="1" si="1863"/>
        <v>0</v>
      </c>
      <c r="NT348">
        <v>350</v>
      </c>
      <c r="NU348" s="7" t="s">
        <v>19</v>
      </c>
      <c r="NV348" s="7" t="str">
        <f t="shared" ca="1" si="1598"/>
        <v/>
      </c>
      <c r="NW348" s="7" t="str">
        <f t="shared" ca="1" si="1810"/>
        <v/>
      </c>
      <c r="NX348" t="str">
        <f ca="1">IFERROR(VLOOKUP(NT348,$K$3:$AK$568,8,FALSE),"")</f>
        <v/>
      </c>
      <c r="NY348" t="str">
        <f ca="1">IFERROR(VLOOKUP(NT348,$K$3:$AK$568,9,FALSE),"")</f>
        <v/>
      </c>
      <c r="NZ348" s="7" t="str">
        <f ca="1">IFERROR(VLOOKUP(NT348,$K$3:$AK$568,27,FALSE),"")</f>
        <v/>
      </c>
      <c r="OB348">
        <v>350</v>
      </c>
      <c r="OC348" s="7" t="s">
        <v>19</v>
      </c>
      <c r="OD348" t="e">
        <f t="shared" ca="1" si="1864"/>
        <v>#N/A</v>
      </c>
      <c r="OE348" s="7" t="str">
        <f t="shared" ca="1" si="1865"/>
        <v/>
      </c>
      <c r="OF348" s="7" t="str">
        <f t="shared" ca="1" si="1866"/>
        <v/>
      </c>
      <c r="OG348" t="str">
        <f t="shared" ca="1" si="1867"/>
        <v/>
      </c>
      <c r="OI348">
        <v>350</v>
      </c>
      <c r="OJ348" s="7" t="s">
        <v>19</v>
      </c>
      <c r="OK348" s="7" t="str">
        <f t="shared" ca="1" si="1868"/>
        <v/>
      </c>
      <c r="OL348" s="7" t="str">
        <f t="shared" ca="1" si="1869"/>
        <v/>
      </c>
      <c r="OM348" t="str">
        <f ca="1">IFERROR(VLOOKUP(OI348,$L$3:$AK$568,7,FALSE),"")</f>
        <v/>
      </c>
      <c r="ON348" t="str">
        <f ca="1">IFERROR(VLOOKUP(OI348,$L$3:$AK$568,8,FALSE),"")</f>
        <v/>
      </c>
      <c r="OO348" s="7" t="str">
        <f ca="1">IFERROR(VLOOKUP(OI348,$L$3:$AK$568,26,FALSE),"")</f>
        <v/>
      </c>
      <c r="OQ348">
        <v>350</v>
      </c>
      <c r="OR348" s="7" t="s">
        <v>19</v>
      </c>
      <c r="OS348" t="e">
        <f t="shared" ca="1" si="1870"/>
        <v>#N/A</v>
      </c>
      <c r="OT348" s="7" t="str">
        <f t="shared" ca="1" si="1871"/>
        <v/>
      </c>
      <c r="OU348" s="7" t="str">
        <f t="shared" ca="1" si="1872"/>
        <v/>
      </c>
      <c r="OV348" t="str">
        <f t="shared" ca="1" si="1873"/>
        <v/>
      </c>
      <c r="OX348">
        <v>350</v>
      </c>
      <c r="OY348" s="7" t="s">
        <v>19</v>
      </c>
      <c r="OZ348" s="7" t="str">
        <f t="shared" ca="1" si="1874"/>
        <v/>
      </c>
      <c r="PA348" s="7" t="str">
        <f t="shared" ca="1" si="1875"/>
        <v/>
      </c>
      <c r="PB348" t="str">
        <f ca="1">IFERROR(VLOOKUP(OX348,$M$3:$AK$568,6,FALSE),"")</f>
        <v/>
      </c>
      <c r="PC348" t="str">
        <f ca="1">IFERROR(VLOOKUP(OX348,$M$3:$AK$568,7,FALSE),"")</f>
        <v/>
      </c>
      <c r="PD348" s="7" t="str">
        <f ca="1">IFERROR(VLOOKUP(OX348,$M$3:$AK$568,25,FALSE),"")</f>
        <v/>
      </c>
      <c r="PF348">
        <v>350</v>
      </c>
      <c r="PG348" s="7" t="s">
        <v>19</v>
      </c>
      <c r="PH348" t="e">
        <f t="shared" ca="1" si="1876"/>
        <v>#N/A</v>
      </c>
      <c r="PI348" s="7" t="str">
        <f t="shared" ca="1" si="1877"/>
        <v/>
      </c>
      <c r="PJ348" s="7" t="str">
        <f t="shared" ca="1" si="1878"/>
        <v/>
      </c>
      <c r="PK348" t="str">
        <f t="shared" ca="1" si="1879"/>
        <v/>
      </c>
      <c r="PM348">
        <v>350</v>
      </c>
      <c r="PN348" s="7" t="s">
        <v>19</v>
      </c>
      <c r="PO348" s="202" t="str">
        <f t="shared" ca="1" si="1880"/>
        <v/>
      </c>
      <c r="PP348" s="7" t="str">
        <f t="shared" ca="1" si="1881"/>
        <v/>
      </c>
      <c r="PQ348" t="str">
        <f ca="1">IFERROR(VLOOKUP(PM348,$G$325:$R$409,12,FALSE),"")</f>
        <v/>
      </c>
      <c r="PR348" t="e">
        <f ca="1">VLOOKUP(PM348,$G$324:$Q$409,11,FALSE)</f>
        <v>#N/A</v>
      </c>
      <c r="PS348" s="7" t="str">
        <f ca="1">VLOOKUP(PQ348,$R$325:$Y$409,8,FALSE)</f>
        <v>- -</v>
      </c>
      <c r="PT348" s="7">
        <f ca="1">ReSt</f>
        <v>-4</v>
      </c>
      <c r="PU348" s="7" t="e">
        <f t="shared" ca="1" si="1882"/>
        <v>#N/A</v>
      </c>
      <c r="PV348" s="7" t="e">
        <f t="shared" ca="1" si="1883"/>
        <v>#N/A</v>
      </c>
      <c r="PW348" s="7" t="str">
        <f ca="1">VLOOKUP(PQ348,$R$325:$AK$409,8,FALSE)</f>
        <v>- -</v>
      </c>
      <c r="PX348" s="7"/>
      <c r="PY348">
        <v>350</v>
      </c>
      <c r="PZ348" s="7" t="s">
        <v>19</v>
      </c>
      <c r="QA348" t="str">
        <f t="shared" ca="1" si="1884"/>
        <v/>
      </c>
      <c r="QB348" s="7" t="str">
        <f t="shared" ca="1" si="1885"/>
        <v/>
      </c>
      <c r="QC348" s="7" t="str">
        <f t="shared" ca="1" si="1886"/>
        <v/>
      </c>
      <c r="QD348" t="str">
        <f t="shared" ca="1" si="1887"/>
        <v/>
      </c>
      <c r="QF348">
        <v>350</v>
      </c>
      <c r="QG348" s="7" t="s">
        <v>19</v>
      </c>
      <c r="QH348" s="7" t="str">
        <f t="shared" ca="1" si="1888"/>
        <v/>
      </c>
      <c r="QI348" s="7" t="e">
        <f t="shared" ca="1" si="1889"/>
        <v>#VALUE!</v>
      </c>
      <c r="QJ348" t="e">
        <f t="shared" ca="1" si="1890"/>
        <v>#N/A</v>
      </c>
      <c r="QK348" s="7" t="e">
        <f t="shared" ca="1" si="1891"/>
        <v>#N/A</v>
      </c>
      <c r="QM348">
        <v>350</v>
      </c>
      <c r="QN348" s="7" t="s">
        <v>19</v>
      </c>
      <c r="QO348" t="str">
        <f t="shared" ca="1" si="1892"/>
        <v/>
      </c>
      <c r="QP348" s="7" t="str">
        <f t="shared" ca="1" si="1893"/>
        <v/>
      </c>
      <c r="QQ348" t="str">
        <f t="shared" ca="1" si="1894"/>
        <v/>
      </c>
    </row>
    <row r="349" spans="1:459" x14ac:dyDescent="0.25">
      <c r="A349" s="240" t="str">
        <f>IF('Character Sheet'!$B$4="Creature","N","Y")</f>
        <v>Y</v>
      </c>
      <c r="C349" s="75"/>
      <c r="D349" s="76"/>
      <c r="F349" s="75">
        <v>11</v>
      </c>
      <c r="G349" s="76">
        <f t="shared" ref="G349:G368" ca="1" si="1926">IF(Y349="- -",G348,IF(Y349&gt;0,G348+1,G348))</f>
        <v>0</v>
      </c>
      <c r="I349" s="75" t="s">
        <v>1812</v>
      </c>
      <c r="J349" s="85"/>
      <c r="K349" s="85">
        <f t="shared" ref="K349:K368" ca="1" si="1927">IF(V349="- -",K348,IF(I349="*",K348,IF(Y349=0,K348,IF(AZ349="x",K348+1,K348))))</f>
        <v>7</v>
      </c>
      <c r="L349" s="85">
        <f t="shared" ref="L349:L368" ca="1" si="1928">IF(Y349="- -",L348,IF(I349="*",L348,IF(K349&gt;K348,L348,IF(Y349=0,L348,IF((Y349/$L$1)&gt;0.3,L348+1,L348)))))</f>
        <v>7</v>
      </c>
      <c r="M349" s="70">
        <f t="shared" ref="M349:M368" ca="1" si="1929">IF(Y349="- -",M348,IF(I349="*",M348,IF(K349&gt;K348,M348,IF(L349&gt;L348,M348,IF(J349="Y",M348+1,IF(J349="N",M348,IF(Y349=0,M348,M348+1)))))))</f>
        <v>18</v>
      </c>
      <c r="O349" s="222" t="str">
        <f t="shared" ref="O349:O368" ca="1" si="1930">BP349</f>
        <v>- -</v>
      </c>
      <c r="Q349" s="7" t="s">
        <v>1756</v>
      </c>
      <c r="R349" s="9" t="str">
        <f ca="1">IFERROR(VLOOKUP(F349,INDIRECT(Calculations!$D$100),2,FALSE),"")</f>
        <v/>
      </c>
      <c r="S349" s="9" t="str">
        <f t="shared" ref="S349:S368" ca="1" si="1931">R349</f>
        <v/>
      </c>
      <c r="T349" s="61" t="str">
        <f ca="1">SUBSTITUTE(IFERROR(IFERROR(VLOOKUP(R349,'[1]Skill Statistics'!$A$3:$C$513,2,FALSE),VLOOKUP(Q349,'[1]Skill Statistics'!$A$3:$C$513,2,FALSE)),T348),"R*","ReSt")</f>
        <v>ReSt/ReSt</v>
      </c>
      <c r="U349" s="61" t="str">
        <f ca="1">IFERROR(IFERROR(VLOOKUP(R349,'[1]Skill Statistics'!$A$3:$C$513,3,FALSE),VLOOKUP(Q349,'[1]Skill Statistics'!$A$3:$C$513,3,FALSE)),U348)</f>
        <v>Me</v>
      </c>
      <c r="V349" s="61" t="str">
        <f ca="1">IF(R349="","- -",IF(ISNUMBER(SEARCH("Category",R349)),"- -",IFERROR(IFERROR(VLOOKUP(Q349,[1]Professions!$A$4:$AM$288,MATCH(Profession,[1]Professions!$A$1:$AM$1,0),FALSE),VLOOKUP(Q349,Calculations!$B$91:$I$95,8,FALSE)),"- -")))</f>
        <v>- -</v>
      </c>
      <c r="W349" s="60" t="str">
        <f t="shared" ref="W349:W368" ca="1" si="1932">BL349</f>
        <v>- -</v>
      </c>
      <c r="X349" s="7" t="str">
        <f ca="1">IFERROR(VLOOKUP(R349,$BS$6:$NR$519,MATCH(ActualLevel,$BS$3:$NR$3,0),FALSE),"- -")</f>
        <v>- -</v>
      </c>
      <c r="Y349" s="7" t="str">
        <f t="shared" ref="Y349:Y368" ca="1" si="1933">IF(V349="- -","- -",SUM(W349:X349))</f>
        <v>- -</v>
      </c>
      <c r="Z349" s="7" t="str">
        <f ca="1">IFERROR(VLOOKUP(Y349,Charts!$BQ$2:$BR$52,2,FALSE),"- -")</f>
        <v>- -</v>
      </c>
      <c r="AA349" s="7">
        <f t="shared" ref="AA349:AA368" ca="1" si="1934">IFERROR((INDIRECT(LEFT(T349,FIND("/",T349)-1))+INDIRECT(MID(T349,FIND("/",T349)+1,2))+INDIRECT(U349)),"- -")</f>
        <v>-1</v>
      </c>
      <c r="AB349" s="7" t="str">
        <f t="shared" ref="AB349:AB368" ca="1" si="1935">IF(Y349="- -","- -",IF(AZ349="x",MIN(30,Y349),0))</f>
        <v>- -</v>
      </c>
      <c r="AC349" s="7"/>
      <c r="AD349" s="7"/>
      <c r="AE349" s="7"/>
      <c r="AF349" s="7"/>
      <c r="AG349" s="7"/>
      <c r="AH349" s="90"/>
      <c r="AI349" s="7"/>
      <c r="AJ349" s="7"/>
      <c r="AK349" s="7">
        <f t="shared" ref="AK349:AK368" ca="1" si="1936">IF(AE349=AF349,(SUM(Z349:AE349)+SUM(AG349:AJ349)),(SUM(Z349:AE349)+SUM(AG349:AJ349))&amp;"/"&amp;(SUM(Z349:AD349)+SUM(AF349:AJ349)))</f>
        <v>-1</v>
      </c>
      <c r="AL349" s="7"/>
      <c r="AM349" s="69">
        <f>IFERROR(VLOOKUP(Q349,'[1]Skill Statistics'!$A$3:$AN$513,MATCH(Profession,'[1]Skill Statistics'!$A$2:$AN$2,0),FALSE),0)</f>
        <v>0</v>
      </c>
      <c r="AN349" s="85">
        <f>IFERROR(VLOOKUP(Q349,'[1]Skill Statistics'!$A$3:$BK$513,MATCH(Archetype,'[1]Skill Statistics'!$A$2:$BK$2,0),FALSE),0)</f>
        <v>0</v>
      </c>
      <c r="AO349" s="85">
        <f>IFERROR(VLOOKUP(Q349,'[1]Skill Statistics'!$A$3:$BB$513,MATCH(Race,'[1]Skill Statistics'!$A$2:$BB$2,0),FALSE),0)</f>
        <v>0</v>
      </c>
      <c r="AP349" s="85">
        <f t="shared" ca="1" si="1811"/>
        <v>-0.1</v>
      </c>
      <c r="AQ349" s="70"/>
      <c r="AS349" s="69">
        <f>IFERROR(VLOOKUP(Q349,'[1]Professional Skills'!$A$4:$AM$288,MATCH(Profession,'[1]Professional Skills'!$A$3:$AM$3,0),FALSE),"- -")</f>
        <v>0</v>
      </c>
      <c r="AT349" t="s">
        <v>1812</v>
      </c>
      <c r="AU349" s="7" t="str">
        <f t="shared" ref="AU349:AU368" si="1937">IF(AT349="*","",AS349)</f>
        <v/>
      </c>
      <c r="AV349" s="7">
        <f t="shared" ref="AV349:AV368" ca="1" si="1938">IF(AU349="x",RAND(),0)</f>
        <v>0</v>
      </c>
      <c r="AW349" t="str">
        <f t="shared" si="1898"/>
        <v/>
      </c>
      <c r="AX349" t="str">
        <f>IFERROR(_xlfn.RANK.EQ(AW349,$AW$5:$AW$568),"")</f>
        <v/>
      </c>
      <c r="AY349">
        <f t="shared" ref="AY349:AY368" si="1939">IF(IF(AT349="*",AY348,AW349)="",0,IF(AT349="*",AY348,AW349))</f>
        <v>0</v>
      </c>
      <c r="AZ349" s="70" t="str">
        <f t="shared" ref="AZ349:AZ368" si="1940">IF(AT349="*",AZ348,IF(AX349&lt;=10,"x",""))</f>
        <v/>
      </c>
      <c r="BB349" s="69" t="str">
        <f>IFERROR(IF(Q349="Language",VLOOKUP(R349,[1]Cultures!$B$4:$N$218,MATCH(Culture,[1]Cultures!$B$3:$N$3,0),FALSE),VLOOKUP(Q349,[1]Cultures!$B$4:$O$212,MATCH(Culture,[1]Cultures!$B$3:$O$3,0),FALSE)),"- -")</f>
        <v>- -</v>
      </c>
      <c r="BC349" t="s">
        <v>1812</v>
      </c>
      <c r="BD349">
        <f t="shared" ref="BD349:BD368" ca="1" si="1941">IF(BC349="*",RAND(),0)</f>
        <v>0.39889547643601064</v>
      </c>
      <c r="BE349">
        <f t="shared" ca="1" si="1900"/>
        <v>0.29889547643601067</v>
      </c>
      <c r="BH349">
        <f t="shared" ca="1" si="1923"/>
        <v>18</v>
      </c>
      <c r="BI349" s="7">
        <f t="shared" ref="BI349:BI368" ca="1" si="1942">IFERROR(IF(BH349=1,IF(BB349=1,1,IF(BB349=2,2,IF(BH349=2,IF(BB349=3,1,IF(BB349&gt;=4,2,IF(BH349=3,IF(BB349=5,1,IF(BB349&gt;=6,2,IF(BH349=4,IF(BB349=7,1,IF(BB349&gt;=8,2,IF(BH349=5,IF(BB349=9,1,IF(BB349&gt;=10,2,0)),0))),0))),0))),0))),0)+(IF(BC349="*",0,BB349)),"- -")</f>
        <v>0</v>
      </c>
      <c r="BK349" s="7"/>
      <c r="BL349" s="70" t="str">
        <f t="shared" ref="BL349:BL368" ca="1" si="1943">IF(V349="- -","- -",SUM(BI349:BK349))</f>
        <v>- -</v>
      </c>
      <c r="BN349" s="69" t="str">
        <f ca="1">IFERROR(VLOOKUP(V349,Charts!$BT$2:$BV$14,3,FALSE),"- -")</f>
        <v>- -</v>
      </c>
      <c r="BO349" s="85" t="str">
        <f t="shared" ca="1" si="1812"/>
        <v>- -</v>
      </c>
      <c r="BP349" s="70" t="str">
        <f t="shared" ca="1" si="1901"/>
        <v>- -</v>
      </c>
      <c r="BR349" s="7">
        <v>348</v>
      </c>
      <c r="BS349" s="9" t="str">
        <f ca="1">VLOOKUP(BR349,$O$3:$R$568,4,FALSE)</f>
        <v>Horticulture</v>
      </c>
      <c r="BT349" s="7" t="str">
        <f ca="1">VLOOKUP(BS349,$R$3:$V$568,5,FALSE)</f>
        <v>5 / 7</v>
      </c>
      <c r="BU349" s="7">
        <f ca="1">VLOOKUP(BT349,Charts!$BT$2:$BV$14,3,FALSE)</f>
        <v>0.46153846153846156</v>
      </c>
      <c r="BV349" s="7" t="str">
        <f t="shared" ca="1" si="1604"/>
        <v>5</v>
      </c>
      <c r="BW349" s="7" t="str">
        <f t="shared" ca="1" si="1605"/>
        <v>7</v>
      </c>
      <c r="BY349" s="7">
        <f t="shared" ca="1" si="1606"/>
        <v>0.34677899119050826</v>
      </c>
      <c r="BZ349" s="7">
        <f t="shared" ca="1" si="1607"/>
        <v>0.11475947034795331</v>
      </c>
      <c r="CA349" s="7">
        <f t="shared" ca="1" si="1608"/>
        <v>1</v>
      </c>
      <c r="CB349" s="7" t="str">
        <f t="shared" ca="1" si="1609"/>
        <v>5</v>
      </c>
      <c r="CC349" s="7" t="str">
        <f ca="1">IFERROR(IF(CC348+CB349&gt;CD$4,CC348,CC348+CB349),"")</f>
        <v/>
      </c>
      <c r="CD349" s="7">
        <f t="shared" ca="1" si="1813"/>
        <v>0</v>
      </c>
      <c r="CE349" s="7">
        <f t="shared" ca="1" si="1610"/>
        <v>0.29773883415192792</v>
      </c>
      <c r="CF349" s="7">
        <f t="shared" ca="1" si="1611"/>
        <v>0.16379962738653364</v>
      </c>
      <c r="CG349" s="7">
        <f t="shared" ca="1" si="1612"/>
        <v>1</v>
      </c>
      <c r="CH349" s="7" t="str">
        <f t="shared" ca="1" si="1613"/>
        <v>5</v>
      </c>
      <c r="CI349" s="7" t="str">
        <f ca="1">IFERROR(IF(CI348+CH349&gt;CJ$4,CI348,CI348+CH349),"")</f>
        <v/>
      </c>
      <c r="CJ349" s="7">
        <f t="shared" ca="1" si="1814"/>
        <v>0</v>
      </c>
      <c r="CK349" s="7">
        <f t="shared" ca="1" si="1614"/>
        <v>0.92220781835072707</v>
      </c>
      <c r="CL349" s="7">
        <f t="shared" ca="1" si="1615"/>
        <v>-0.46066935681226551</v>
      </c>
      <c r="CM349" s="7">
        <f t="shared" ca="1" si="1616"/>
        <v>0</v>
      </c>
      <c r="CN349" s="7">
        <f t="shared" ca="1" si="1617"/>
        <v>0</v>
      </c>
      <c r="CO349" s="7" t="str">
        <f ca="1">IFERROR(IF(CO348+CN349&gt;CP$4,CO348,CO348+CN349),"")</f>
        <v/>
      </c>
      <c r="CP349" s="7">
        <f t="shared" ca="1" si="1815"/>
        <v>0</v>
      </c>
      <c r="CQ349" s="7">
        <f t="shared" ca="1" si="1618"/>
        <v>0.56635719900698611</v>
      </c>
      <c r="CR349" s="7">
        <f t="shared" ca="1" si="1619"/>
        <v>-0.10481873746852455</v>
      </c>
      <c r="CS349" s="7">
        <f t="shared" ca="1" si="1620"/>
        <v>0</v>
      </c>
      <c r="CT349" s="7">
        <f t="shared" ca="1" si="1621"/>
        <v>0</v>
      </c>
      <c r="CU349" s="7" t="str">
        <f ca="1">IFERROR(IF(CU348+CT349&gt;CV$4,CU348,CU348+CT349),"")</f>
        <v/>
      </c>
      <c r="CV349" s="7">
        <f t="shared" ca="1" si="1816"/>
        <v>0</v>
      </c>
      <c r="CW349" s="7">
        <f t="shared" ca="1" si="1622"/>
        <v>0.94560775111147177</v>
      </c>
      <c r="CX349" s="7">
        <f t="shared" ca="1" si="1623"/>
        <v>-0.48406928957301021</v>
      </c>
      <c r="CY349" s="7">
        <f t="shared" ca="1" si="1624"/>
        <v>0</v>
      </c>
      <c r="CZ349" s="7">
        <f t="shared" ca="1" si="1625"/>
        <v>0</v>
      </c>
      <c r="DA349" s="7" t="str">
        <f ca="1">IFERROR(IF(DA348+CZ349&gt;DB$4,DA348,DA348+CZ349),"")</f>
        <v/>
      </c>
      <c r="DB349" s="7">
        <f t="shared" ca="1" si="1817"/>
        <v>0</v>
      </c>
      <c r="DC349" s="7">
        <f t="shared" ca="1" si="1626"/>
        <v>0.27344894771715689</v>
      </c>
      <c r="DD349" s="7">
        <f t="shared" ca="1" si="1627"/>
        <v>0.18808951382130468</v>
      </c>
      <c r="DE349" s="7">
        <f t="shared" ca="1" si="1628"/>
        <v>1</v>
      </c>
      <c r="DF349" s="7" t="str">
        <f t="shared" ca="1" si="1629"/>
        <v>5</v>
      </c>
      <c r="DG349" s="7" t="str">
        <f ca="1">IFERROR(IF(DG348+DF349&gt;DH$4,DG348,DG348+DF349),"")</f>
        <v/>
      </c>
      <c r="DH349" s="7">
        <f t="shared" ca="1" si="1818"/>
        <v>0</v>
      </c>
      <c r="DI349" s="7">
        <f t="shared" ca="1" si="1630"/>
        <v>0.73301763026630429</v>
      </c>
      <c r="DJ349" s="7">
        <f t="shared" ca="1" si="1631"/>
        <v>-0.27147916872784272</v>
      </c>
      <c r="DK349" s="7">
        <f t="shared" ca="1" si="1632"/>
        <v>0</v>
      </c>
      <c r="DL349" s="7">
        <f t="shared" ca="1" si="1633"/>
        <v>0</v>
      </c>
      <c r="DM349" s="7" t="str">
        <f ca="1">IFERROR(IF(DM348+DL349&gt;DN$4,DM348,DM348+DL349),"")</f>
        <v/>
      </c>
      <c r="DN349" s="7">
        <f t="shared" ca="1" si="1819"/>
        <v>0</v>
      </c>
      <c r="DO349" s="7">
        <f t="shared" ca="1" si="1634"/>
        <v>0.41939592250761559</v>
      </c>
      <c r="DP349" s="7">
        <f t="shared" ca="1" si="1635"/>
        <v>4.2142539030845971E-2</v>
      </c>
      <c r="DQ349" s="7">
        <f t="shared" ca="1" si="1636"/>
        <v>1</v>
      </c>
      <c r="DR349" s="7" t="str">
        <f t="shared" ca="1" si="1637"/>
        <v>5</v>
      </c>
      <c r="DS349" s="7" t="str">
        <f ca="1">IFERROR(IF(DS348+DR349&gt;DT$4,DS348,DS348+DR349),"")</f>
        <v/>
      </c>
      <c r="DT349" s="7">
        <f t="shared" ca="1" si="1820"/>
        <v>0</v>
      </c>
      <c r="DU349" s="7">
        <f t="shared" ca="1" si="1638"/>
        <v>9.9934151746622235E-2</v>
      </c>
      <c r="DV349" s="7">
        <f t="shared" ca="1" si="1639"/>
        <v>0.36160430979183933</v>
      </c>
      <c r="DW349" s="7">
        <f t="shared" ca="1" si="1640"/>
        <v>1</v>
      </c>
      <c r="DX349" s="7" t="str">
        <f t="shared" ca="1" si="1641"/>
        <v>5</v>
      </c>
      <c r="DY349" s="7" t="str">
        <f ca="1">IFERROR(IF(DY348+DX349&gt;DZ$4,DY348,DY348+DX349),"")</f>
        <v/>
      </c>
      <c r="DZ349" s="7">
        <f t="shared" ca="1" si="1821"/>
        <v>0</v>
      </c>
      <c r="EA349" s="7">
        <f t="shared" ca="1" si="1642"/>
        <v>0.72701001084598094</v>
      </c>
      <c r="EB349" s="7">
        <f t="shared" ca="1" si="1643"/>
        <v>-0.26547154930751937</v>
      </c>
      <c r="EC349" s="7">
        <f t="shared" ca="1" si="1644"/>
        <v>0</v>
      </c>
      <c r="ED349" s="7">
        <f t="shared" ca="1" si="1645"/>
        <v>0</v>
      </c>
      <c r="EE349" s="7" t="str">
        <f ca="1">IFERROR(IF(EE348+ED349&gt;EF$4,EE348,EE348+ED349),"")</f>
        <v/>
      </c>
      <c r="EF349" s="7">
        <f t="shared" ca="1" si="1822"/>
        <v>0</v>
      </c>
      <c r="EG349" s="7">
        <f t="shared" ca="1" si="1646"/>
        <v>7.8974599488408237E-2</v>
      </c>
      <c r="EH349" s="7">
        <f t="shared" ca="1" si="1647"/>
        <v>0.38256386205005333</v>
      </c>
      <c r="EI349" s="7">
        <f t="shared" ca="1" si="1648"/>
        <v>1</v>
      </c>
      <c r="EJ349" s="7" t="str">
        <f t="shared" ca="1" si="1649"/>
        <v>5</v>
      </c>
      <c r="EK349" s="7" t="str">
        <f ca="1">IFERROR(IF(EK348+EJ349&gt;EL$4,EK348,EK348+EJ349),"")</f>
        <v/>
      </c>
      <c r="EL349" s="7">
        <f t="shared" ca="1" si="1823"/>
        <v>0</v>
      </c>
      <c r="EM349" s="7">
        <f t="shared" ca="1" si="1650"/>
        <v>0.95099307544268707</v>
      </c>
      <c r="EN349" s="7">
        <f t="shared" ca="1" si="1651"/>
        <v>-0.48945461390422551</v>
      </c>
      <c r="EO349" s="7">
        <f t="shared" ca="1" si="1652"/>
        <v>0</v>
      </c>
      <c r="EP349" s="7">
        <f t="shared" ca="1" si="1653"/>
        <v>0</v>
      </c>
      <c r="EQ349" s="7" t="str">
        <f ca="1">IFERROR(IF(EQ348+EP349&gt;ER$4,EQ348,EQ348+EP349),"")</f>
        <v/>
      </c>
      <c r="ER349" s="7">
        <f t="shared" ca="1" si="1824"/>
        <v>0</v>
      </c>
      <c r="ES349" s="7">
        <f t="shared" ca="1" si="1654"/>
        <v>0.45827634671841622</v>
      </c>
      <c r="ET349" s="7">
        <f t="shared" ca="1" si="1655"/>
        <v>3.2621148200453476E-3</v>
      </c>
      <c r="EU349" s="7">
        <f t="shared" ca="1" si="1656"/>
        <v>1</v>
      </c>
      <c r="EV349" s="7" t="str">
        <f t="shared" ca="1" si="1657"/>
        <v>5</v>
      </c>
      <c r="EW349" s="7" t="str">
        <f ca="1">IFERROR(IF(EW348+EV349&gt;EX$4,EW348,EW348+EV349),"")</f>
        <v/>
      </c>
      <c r="EX349" s="7">
        <f t="shared" ca="1" si="1825"/>
        <v>0</v>
      </c>
      <c r="EY349" s="7">
        <f t="shared" ca="1" si="1658"/>
        <v>0.999977214570549</v>
      </c>
      <c r="EZ349" s="7">
        <f t="shared" ca="1" si="1659"/>
        <v>-0.53843875303208744</v>
      </c>
      <c r="FA349" s="7">
        <f t="shared" ca="1" si="1660"/>
        <v>0</v>
      </c>
      <c r="FB349" s="7">
        <f t="shared" ca="1" si="1661"/>
        <v>0</v>
      </c>
      <c r="FC349" s="7" t="str">
        <f ca="1">IFERROR(IF(FC348+FB349&gt;FD$4,FC348,FC348+FB349),"")</f>
        <v/>
      </c>
      <c r="FD349" s="7">
        <f t="shared" ca="1" si="1826"/>
        <v>0</v>
      </c>
      <c r="FE349" s="7">
        <f t="shared" ca="1" si="1662"/>
        <v>0.96560189802601326</v>
      </c>
      <c r="FF349" s="7">
        <f t="shared" ca="1" si="1663"/>
        <v>-0.5040634364875517</v>
      </c>
      <c r="FG349" s="7">
        <f t="shared" ca="1" si="1664"/>
        <v>0</v>
      </c>
      <c r="FH349" s="7">
        <f t="shared" ca="1" si="1665"/>
        <v>0</v>
      </c>
      <c r="FI349" s="7" t="str">
        <f ca="1">IFERROR(IF(FI348+FH349&gt;FJ$4,FI348,FI348+FH349),"")</f>
        <v/>
      </c>
      <c r="FJ349" s="7">
        <f t="shared" ca="1" si="1827"/>
        <v>0</v>
      </c>
      <c r="FK349" s="7">
        <f t="shared" ca="1" si="1666"/>
        <v>0.49577029668433215</v>
      </c>
      <c r="FL349" s="7">
        <f t="shared" ca="1" si="1667"/>
        <v>-3.4231835145870582E-2</v>
      </c>
      <c r="FM349" s="7">
        <f t="shared" ca="1" si="1668"/>
        <v>0</v>
      </c>
      <c r="FN349" s="7">
        <f t="shared" ca="1" si="1669"/>
        <v>0</v>
      </c>
      <c r="FO349" s="7" t="str">
        <f ca="1">IFERROR(IF(FO348+FN349&gt;FP$4,FO348,FO348+FN349),"")</f>
        <v/>
      </c>
      <c r="FP349" s="7">
        <f t="shared" ca="1" si="1828"/>
        <v>0</v>
      </c>
      <c r="FQ349" s="7">
        <f t="shared" ca="1" si="1670"/>
        <v>0.82273541621982638</v>
      </c>
      <c r="FR349" s="7">
        <f t="shared" ca="1" si="1671"/>
        <v>-0.36119695468136481</v>
      </c>
      <c r="FS349" s="7">
        <f t="shared" ca="1" si="1672"/>
        <v>0</v>
      </c>
      <c r="FT349" s="7">
        <f t="shared" ca="1" si="1673"/>
        <v>0</v>
      </c>
      <c r="FU349" s="7" t="str">
        <f ca="1">IFERROR(IF(FU348+FT349&gt;FV$4,FU348,FU348+FT349),"")</f>
        <v/>
      </c>
      <c r="FV349" s="7">
        <f t="shared" ca="1" si="1829"/>
        <v>0</v>
      </c>
      <c r="FW349" s="7">
        <f t="shared" ca="1" si="1674"/>
        <v>0.60626231653725704</v>
      </c>
      <c r="FX349" s="7">
        <f t="shared" ca="1" si="1675"/>
        <v>-0.14472385499879548</v>
      </c>
      <c r="FY349" s="7">
        <f t="shared" ca="1" si="1676"/>
        <v>0</v>
      </c>
      <c r="FZ349" s="7">
        <f t="shared" ca="1" si="1677"/>
        <v>0</v>
      </c>
      <c r="GA349" s="7" t="str">
        <f ca="1">IFERROR(IF(GA348+FZ349&gt;GB$4,GA348,GA348+FZ349),"")</f>
        <v/>
      </c>
      <c r="GB349" s="7">
        <f t="shared" ca="1" si="1830"/>
        <v>0</v>
      </c>
      <c r="GC349" s="7">
        <f t="shared" ca="1" si="1678"/>
        <v>0.58033794524014104</v>
      </c>
      <c r="GD349" s="7">
        <f t="shared" ca="1" si="1679"/>
        <v>-0.11879948370167948</v>
      </c>
      <c r="GE349" s="7">
        <f t="shared" ca="1" si="1680"/>
        <v>0</v>
      </c>
      <c r="GF349" s="7">
        <f t="shared" ca="1" si="1681"/>
        <v>0</v>
      </c>
      <c r="GG349" s="7" t="str">
        <f ca="1">IFERROR(IF(GG348+GF349&gt;GH$4,GG348,GG348+GF349),"")</f>
        <v/>
      </c>
      <c r="GH349" s="7">
        <f t="shared" ca="1" si="1831"/>
        <v>0</v>
      </c>
      <c r="GI349" s="7">
        <f t="shared" ca="1" si="1682"/>
        <v>0.7569589708198714</v>
      </c>
      <c r="GJ349" s="7">
        <f t="shared" ca="1" si="1683"/>
        <v>-0.29542050928140984</v>
      </c>
      <c r="GK349" s="7">
        <f t="shared" ca="1" si="1684"/>
        <v>0</v>
      </c>
      <c r="GL349" s="7">
        <f t="shared" ca="1" si="1685"/>
        <v>0</v>
      </c>
      <c r="GM349" s="7" t="str">
        <f ca="1">IFERROR(IF(GM348+GL349&gt;GN$4,GM348,GM348+GL349),"")</f>
        <v/>
      </c>
      <c r="GN349" s="7">
        <f t="shared" ca="1" si="1832"/>
        <v>0</v>
      </c>
      <c r="GO349" s="7">
        <f t="shared" ca="1" si="1686"/>
        <v>0.28331107854555104</v>
      </c>
      <c r="GP349" s="7">
        <f t="shared" ca="1" si="1687"/>
        <v>0.17822738299291052</v>
      </c>
      <c r="GQ349" s="7">
        <f t="shared" ca="1" si="1688"/>
        <v>1</v>
      </c>
      <c r="GR349" s="7" t="str">
        <f t="shared" ca="1" si="1689"/>
        <v>5</v>
      </c>
      <c r="GS349" s="7" t="str">
        <f ca="1">IFERROR(IF(GS348+GR349&gt;GT$4,GS348,GS348+GR349),"")</f>
        <v/>
      </c>
      <c r="GT349" s="7">
        <f t="shared" ca="1" si="1833"/>
        <v>0</v>
      </c>
      <c r="GU349" s="7">
        <f t="shared" ca="1" si="1690"/>
        <v>0.10372280855831806</v>
      </c>
      <c r="GV349" s="7">
        <f t="shared" ca="1" si="1691"/>
        <v>0.35781565298014351</v>
      </c>
      <c r="GW349" s="7">
        <f t="shared" ca="1" si="1692"/>
        <v>1</v>
      </c>
      <c r="GX349" s="7" t="str">
        <f t="shared" ca="1" si="1693"/>
        <v>5</v>
      </c>
      <c r="GY349" s="7" t="str">
        <f ca="1">IFERROR(IF(GY348+GX349&gt;GZ$4,GY348,GY348+GX349),"")</f>
        <v/>
      </c>
      <c r="GZ349" s="7">
        <f t="shared" ca="1" si="1834"/>
        <v>0</v>
      </c>
      <c r="HA349" s="7">
        <f t="shared" ca="1" si="1694"/>
        <v>0.62769303475237581</v>
      </c>
      <c r="HB349" s="7">
        <f t="shared" ca="1" si="1695"/>
        <v>-0.16615457321391425</v>
      </c>
      <c r="HC349" s="7">
        <f t="shared" ca="1" si="1696"/>
        <v>0</v>
      </c>
      <c r="HD349" s="7">
        <f t="shared" ca="1" si="1697"/>
        <v>0</v>
      </c>
      <c r="HE349" s="7" t="str">
        <f ca="1">IFERROR(IF(HE348+HD349&gt;HF$4,HE348,HE348+HD349),"")</f>
        <v/>
      </c>
      <c r="HF349" s="7">
        <f t="shared" ca="1" si="1835"/>
        <v>0</v>
      </c>
      <c r="HG349" s="7">
        <f t="shared" ca="1" si="1698"/>
        <v>0.16054243439214511</v>
      </c>
      <c r="HH349" s="7">
        <f t="shared" ca="1" si="1699"/>
        <v>0.30099602714631646</v>
      </c>
      <c r="HI349" s="7">
        <f t="shared" ca="1" si="1700"/>
        <v>1</v>
      </c>
      <c r="HJ349" s="7" t="str">
        <f t="shared" ca="1" si="1701"/>
        <v>5</v>
      </c>
      <c r="HK349" s="7" t="str">
        <f ca="1">IFERROR(IF(HK348+HJ349&gt;HL$4,HK348,HK348+HJ349),"")</f>
        <v/>
      </c>
      <c r="HL349" s="7">
        <f t="shared" ca="1" si="1836"/>
        <v>0</v>
      </c>
      <c r="HM349" s="7">
        <f t="shared" ca="1" si="1702"/>
        <v>0.15342514787333894</v>
      </c>
      <c r="HN349" s="7">
        <f t="shared" ca="1" si="1703"/>
        <v>0.30811331366512262</v>
      </c>
      <c r="HO349" s="7">
        <f t="shared" ca="1" si="1704"/>
        <v>1</v>
      </c>
      <c r="HP349" s="7" t="str">
        <f t="shared" ca="1" si="1705"/>
        <v>5</v>
      </c>
      <c r="HQ349" s="7" t="str">
        <f ca="1">IFERROR(IF(HQ348+HP349&gt;HR$4,HQ348,HQ348+HP349),"")</f>
        <v/>
      </c>
      <c r="HR349" s="7">
        <f t="shared" ca="1" si="1837"/>
        <v>0</v>
      </c>
      <c r="HS349" s="7">
        <f t="shared" ca="1" si="1706"/>
        <v>0.29303709778759712</v>
      </c>
      <c r="HT349" s="7">
        <f t="shared" ca="1" si="1707"/>
        <v>0.16850136375086444</v>
      </c>
      <c r="HU349" s="7">
        <f t="shared" ca="1" si="1708"/>
        <v>1</v>
      </c>
      <c r="HV349" s="7" t="str">
        <f t="shared" ca="1" si="1709"/>
        <v>5</v>
      </c>
      <c r="HW349" s="7" t="str">
        <f ca="1">IFERROR(IF(HW348+HV349&gt;HX$4,HW348,HW348+HV349),"")</f>
        <v/>
      </c>
      <c r="HX349" s="7">
        <f t="shared" ca="1" si="1838"/>
        <v>0</v>
      </c>
      <c r="HY349" s="7">
        <f t="shared" ca="1" si="1710"/>
        <v>0.43271611125535292</v>
      </c>
      <c r="HZ349" s="7">
        <f t="shared" ca="1" si="1711"/>
        <v>2.8822350283108644E-2</v>
      </c>
      <c r="IA349" s="7">
        <f t="shared" ca="1" si="1712"/>
        <v>1</v>
      </c>
      <c r="IB349" s="7" t="str">
        <f t="shared" ca="1" si="1713"/>
        <v>5</v>
      </c>
      <c r="IC349" s="7" t="str">
        <f ca="1">IFERROR(IF(IC348+IB349&gt;ID$4,IC348,IC348+IB349),"")</f>
        <v/>
      </c>
      <c r="ID349" s="7">
        <f t="shared" ca="1" si="1839"/>
        <v>0</v>
      </c>
      <c r="IE349" s="7">
        <f t="shared" ca="1" si="1714"/>
        <v>0.54470670415396227</v>
      </c>
      <c r="IF349" s="7">
        <f t="shared" ca="1" si="1715"/>
        <v>-8.3168242615500709E-2</v>
      </c>
      <c r="IG349" s="7">
        <f t="shared" ca="1" si="1716"/>
        <v>0</v>
      </c>
      <c r="IH349" s="7">
        <f t="shared" ca="1" si="1717"/>
        <v>0</v>
      </c>
      <c r="II349" s="7" t="str">
        <f ca="1">IFERROR(IF(II348+IH349&gt;IJ$4,II348,II348+IH349),"")</f>
        <v/>
      </c>
      <c r="IJ349" s="7">
        <f t="shared" ca="1" si="1840"/>
        <v>0</v>
      </c>
      <c r="IK349" s="7">
        <f t="shared" ca="1" si="1718"/>
        <v>0.43868827638522578</v>
      </c>
      <c r="IL349" s="7">
        <f t="shared" ca="1" si="1719"/>
        <v>2.285018515323578E-2</v>
      </c>
      <c r="IM349" s="7">
        <f t="shared" ca="1" si="1720"/>
        <v>1</v>
      </c>
      <c r="IN349" s="7" t="str">
        <f t="shared" ca="1" si="1721"/>
        <v>5</v>
      </c>
      <c r="IO349" s="7" t="str">
        <f ca="1">IFERROR(IF(IO348+IN349&gt;IP$4,IO348,IO348+IN349),"")</f>
        <v/>
      </c>
      <c r="IP349" s="7">
        <f t="shared" ca="1" si="1841"/>
        <v>0</v>
      </c>
      <c r="IQ349" s="7">
        <f t="shared" ca="1" si="1722"/>
        <v>0.43224101253385183</v>
      </c>
      <c r="IR349" s="7">
        <f t="shared" ca="1" si="1723"/>
        <v>2.9297449004609732E-2</v>
      </c>
      <c r="IS349" s="7">
        <f t="shared" ca="1" si="1724"/>
        <v>1</v>
      </c>
      <c r="IT349" s="7" t="str">
        <f t="shared" ca="1" si="1725"/>
        <v>5</v>
      </c>
      <c r="IU349" s="7" t="str">
        <f ca="1">IFERROR(IF(IU348+IT349&gt;IV$4,IU348,IU348+IT349),"")</f>
        <v/>
      </c>
      <c r="IV349" s="7">
        <f t="shared" ca="1" si="1842"/>
        <v>0</v>
      </c>
      <c r="IW349" s="7">
        <f t="shared" ca="1" si="1726"/>
        <v>0.18679063209597746</v>
      </c>
      <c r="IX349" s="7">
        <f t="shared" ca="1" si="1727"/>
        <v>0.2747478294424841</v>
      </c>
      <c r="IY349" s="7">
        <f t="shared" ca="1" si="1728"/>
        <v>1</v>
      </c>
      <c r="IZ349" s="7" t="str">
        <f t="shared" ca="1" si="1729"/>
        <v>5</v>
      </c>
      <c r="JA349" s="7" t="str">
        <f ca="1">IFERROR(IF(JA348+IZ349&gt;JB$4,JA348,JA348+IZ349),"")</f>
        <v/>
      </c>
      <c r="JB349" s="7">
        <f t="shared" ca="1" si="1843"/>
        <v>0</v>
      </c>
      <c r="JC349" s="7">
        <f t="shared" ca="1" si="1730"/>
        <v>0.54943907183165397</v>
      </c>
      <c r="JD349" s="7">
        <f t="shared" ca="1" si="1731"/>
        <v>-8.7900610293192405E-2</v>
      </c>
      <c r="JE349" s="7">
        <f t="shared" ca="1" si="1732"/>
        <v>0</v>
      </c>
      <c r="JF349" s="7">
        <f t="shared" ca="1" si="1733"/>
        <v>0</v>
      </c>
      <c r="JG349" s="7" t="str">
        <f ca="1">IFERROR(IF(JG348+JF349&gt;JH$4,JG348,JG348+JF349),"")</f>
        <v/>
      </c>
      <c r="JH349" s="7">
        <f t="shared" ca="1" si="1844"/>
        <v>0</v>
      </c>
      <c r="JI349" s="7">
        <f t="shared" ca="1" si="1734"/>
        <v>0.64589986709071523</v>
      </c>
      <c r="JJ349" s="7">
        <f t="shared" ca="1" si="1735"/>
        <v>-0.18436140555225367</v>
      </c>
      <c r="JK349" s="7">
        <f t="shared" ca="1" si="1736"/>
        <v>0</v>
      </c>
      <c r="JL349" s="7">
        <f t="shared" ca="1" si="1737"/>
        <v>0</v>
      </c>
      <c r="JM349" s="7" t="str">
        <f ca="1">IFERROR(IF(JM348+JL349&gt;JN$4,JM348,JM348+JL349),"")</f>
        <v/>
      </c>
      <c r="JN349" s="7">
        <f t="shared" ca="1" si="1845"/>
        <v>0</v>
      </c>
      <c r="JO349" s="7">
        <f t="shared" ca="1" si="1738"/>
        <v>0.3017545533392435</v>
      </c>
      <c r="JP349" s="7">
        <f t="shared" ca="1" si="1739"/>
        <v>0.15978390819921806</v>
      </c>
      <c r="JQ349" s="7">
        <f t="shared" ca="1" si="1740"/>
        <v>1</v>
      </c>
      <c r="JR349" s="7" t="str">
        <f t="shared" ca="1" si="1741"/>
        <v>5</v>
      </c>
      <c r="JS349" s="7" t="str">
        <f ca="1">IFERROR(IF(JS348+JR349&gt;JT$4,JS348,JS348+JR349),"")</f>
        <v/>
      </c>
      <c r="JT349" s="7">
        <f t="shared" ca="1" si="1846"/>
        <v>0</v>
      </c>
      <c r="JU349" s="7">
        <f t="shared" ca="1" si="1742"/>
        <v>0.9841324222641934</v>
      </c>
      <c r="JV349" s="7">
        <f t="shared" ca="1" si="1743"/>
        <v>-0.52259396072573183</v>
      </c>
      <c r="JW349" s="7">
        <f t="shared" ca="1" si="1744"/>
        <v>0</v>
      </c>
      <c r="JX349" s="7">
        <f t="shared" ca="1" si="1745"/>
        <v>0</v>
      </c>
      <c r="JY349" s="7" t="str">
        <f ca="1">IFERROR(IF(JY348+JX349&gt;JZ$4,JY348,JY348+JX349),"")</f>
        <v/>
      </c>
      <c r="JZ349" s="7">
        <f t="shared" ca="1" si="1847"/>
        <v>0</v>
      </c>
      <c r="KA349" s="7">
        <f t="shared" ca="1" si="1746"/>
        <v>0.52715887688758001</v>
      </c>
      <c r="KB349" s="7">
        <f t="shared" ca="1" si="1747"/>
        <v>-6.5620415349118444E-2</v>
      </c>
      <c r="KC349" s="7">
        <f t="shared" ca="1" si="1748"/>
        <v>0</v>
      </c>
      <c r="KD349" s="7">
        <f t="shared" ca="1" si="1749"/>
        <v>0</v>
      </c>
      <c r="KE349" s="7" t="str">
        <f ca="1">IFERROR(IF(KE348+KD349&gt;KF$4,KE348,KE348+KD349),"")</f>
        <v/>
      </c>
      <c r="KF349" s="7">
        <f t="shared" ca="1" si="1848"/>
        <v>0</v>
      </c>
      <c r="KG349" s="7">
        <f t="shared" ca="1" si="1750"/>
        <v>0.6150576723522172</v>
      </c>
      <c r="KH349" s="7">
        <f t="shared" ca="1" si="1751"/>
        <v>-0.15351921081375564</v>
      </c>
      <c r="KI349" s="7">
        <f t="shared" ca="1" si="1752"/>
        <v>0</v>
      </c>
      <c r="KJ349" s="7">
        <f t="shared" ca="1" si="1753"/>
        <v>0</v>
      </c>
      <c r="KK349" s="7" t="str">
        <f ca="1">IFERROR(IF(KK348+KJ349&gt;KL$4,KK348,KK348+KJ349),"")</f>
        <v/>
      </c>
      <c r="KL349" s="7">
        <f t="shared" ca="1" si="1849"/>
        <v>0</v>
      </c>
      <c r="KM349" s="7">
        <f t="shared" ca="1" si="1754"/>
        <v>0.18881215343902902</v>
      </c>
      <c r="KN349" s="7">
        <f t="shared" ca="1" si="1755"/>
        <v>0.27272630809943255</v>
      </c>
      <c r="KO349" s="7">
        <f t="shared" ca="1" si="1756"/>
        <v>1</v>
      </c>
      <c r="KP349" s="7" t="str">
        <f t="shared" ca="1" si="1757"/>
        <v>5</v>
      </c>
      <c r="KQ349" s="7" t="str">
        <f ca="1">IFERROR(IF(KQ348+KP349&gt;KR$4,KQ348,KQ348+KP349),"")</f>
        <v/>
      </c>
      <c r="KR349" s="7">
        <f t="shared" ca="1" si="1850"/>
        <v>0</v>
      </c>
      <c r="KS349" s="7">
        <f t="shared" ca="1" si="1758"/>
        <v>4.8850477009788063E-2</v>
      </c>
      <c r="KT349" s="7">
        <f t="shared" ca="1" si="1759"/>
        <v>0.4126879845286735</v>
      </c>
      <c r="KU349" s="7">
        <f t="shared" ca="1" si="1760"/>
        <v>1</v>
      </c>
      <c r="KV349" s="7" t="str">
        <f t="shared" ca="1" si="1761"/>
        <v>5</v>
      </c>
      <c r="KW349" s="7" t="str">
        <f ca="1">IFERROR(IF(KW348+KV349&gt;KX$4,KW348,KW348+KV349),"")</f>
        <v/>
      </c>
      <c r="KX349" s="7">
        <f t="shared" ca="1" si="1851"/>
        <v>0</v>
      </c>
      <c r="KY349" s="7">
        <f t="shared" ca="1" si="1762"/>
        <v>0.29405473499281076</v>
      </c>
      <c r="KZ349" s="7">
        <f t="shared" ca="1" si="1763"/>
        <v>0.1674837265456508</v>
      </c>
      <c r="LA349" s="7">
        <f t="shared" ca="1" si="1764"/>
        <v>1</v>
      </c>
      <c r="LB349" s="7" t="str">
        <f t="shared" ca="1" si="1765"/>
        <v>5</v>
      </c>
      <c r="LC349" s="7" t="str">
        <f ca="1">IFERROR(IF(LC348+LB349&gt;LD$4,LC348,LC348+LB349),"")</f>
        <v/>
      </c>
      <c r="LD349" s="7">
        <f t="shared" ca="1" si="1852"/>
        <v>0</v>
      </c>
      <c r="LE349" s="7">
        <f t="shared" ca="1" si="1766"/>
        <v>3.4993642895935206E-3</v>
      </c>
      <c r="LF349" s="7">
        <f t="shared" ca="1" si="1767"/>
        <v>0.45803909724886804</v>
      </c>
      <c r="LG349" s="7">
        <f t="shared" ca="1" si="1768"/>
        <v>1</v>
      </c>
      <c r="LH349" s="7" t="str">
        <f t="shared" ca="1" si="1769"/>
        <v>5</v>
      </c>
      <c r="LI349" s="7" t="str">
        <f ca="1">IFERROR(IF(LI348+LH349&gt;LJ$4,LI348,LI348+LH349),"")</f>
        <v/>
      </c>
      <c r="LJ349" s="7">
        <f t="shared" ca="1" si="1853"/>
        <v>0</v>
      </c>
      <c r="LK349" s="7">
        <f t="shared" ca="1" si="1770"/>
        <v>0.63670630273497353</v>
      </c>
      <c r="LL349" s="7">
        <f t="shared" ca="1" si="1771"/>
        <v>-0.17516784119651196</v>
      </c>
      <c r="LM349" s="7">
        <f t="shared" ca="1" si="1772"/>
        <v>0</v>
      </c>
      <c r="LN349" s="7">
        <f t="shared" ca="1" si="1773"/>
        <v>0</v>
      </c>
      <c r="LO349" s="7" t="str">
        <f ca="1">IFERROR(IF(LO348+LN349&gt;LP$4,LO348,LO348+LN349),"")</f>
        <v/>
      </c>
      <c r="LP349" s="7">
        <f t="shared" ca="1" si="1854"/>
        <v>0</v>
      </c>
      <c r="LQ349" s="7">
        <f t="shared" ca="1" si="1774"/>
        <v>0.37258749401056446</v>
      </c>
      <c r="LR349" s="7">
        <f t="shared" ca="1" si="1775"/>
        <v>8.8950967527897107E-2</v>
      </c>
      <c r="LS349" s="7">
        <f t="shared" ca="1" si="1776"/>
        <v>1</v>
      </c>
      <c r="LT349" s="7" t="str">
        <f t="shared" ca="1" si="1777"/>
        <v>5</v>
      </c>
      <c r="LU349" s="7" t="str">
        <f ca="1">IFERROR(IF(LU348+LT349&gt;LV$4,LU348,LU348+LT349),"")</f>
        <v/>
      </c>
      <c r="LV349" s="7">
        <f t="shared" ca="1" si="1855"/>
        <v>0</v>
      </c>
      <c r="LW349" s="7">
        <f t="shared" ca="1" si="1778"/>
        <v>0.25252656052192324</v>
      </c>
      <c r="LX349" s="7">
        <f t="shared" ca="1" si="1779"/>
        <v>0.20901190101653833</v>
      </c>
      <c r="LY349" s="7">
        <f t="shared" ca="1" si="1780"/>
        <v>1</v>
      </c>
      <c r="LZ349" s="7" t="str">
        <f t="shared" ca="1" si="1781"/>
        <v>5</v>
      </c>
      <c r="MA349" s="7" t="str">
        <f ca="1">IFERROR(IF(MA348+LZ349&gt;MB$4,MA348,MA348+LZ349),"")</f>
        <v/>
      </c>
      <c r="MB349" s="7">
        <f t="shared" ca="1" si="1856"/>
        <v>0</v>
      </c>
      <c r="MC349" s="7">
        <f t="shared" ca="1" si="1782"/>
        <v>0.35256772476746467</v>
      </c>
      <c r="MD349" s="7">
        <f t="shared" ca="1" si="1783"/>
        <v>0.10897073677099689</v>
      </c>
      <c r="ME349" s="7">
        <f t="shared" ca="1" si="1784"/>
        <v>1</v>
      </c>
      <c r="MF349" s="7" t="str">
        <f t="shared" ca="1" si="1785"/>
        <v>5</v>
      </c>
      <c r="MG349" s="7" t="str">
        <f ca="1">IFERROR(IF(MG348+MF349&gt;MH$4,MG348,MG348+MF349),"")</f>
        <v/>
      </c>
      <c r="MH349" s="7">
        <f t="shared" ca="1" si="1857"/>
        <v>0</v>
      </c>
      <c r="MI349" s="7">
        <f t="shared" ca="1" si="1786"/>
        <v>0.35342371202110079</v>
      </c>
      <c r="MJ349" s="7">
        <f t="shared" ca="1" si="1787"/>
        <v>0.10811474951736078</v>
      </c>
      <c r="MK349" s="7">
        <f t="shared" ca="1" si="1788"/>
        <v>1</v>
      </c>
      <c r="ML349" s="7" t="str">
        <f t="shared" ca="1" si="1789"/>
        <v>5</v>
      </c>
      <c r="MM349" s="7" t="str">
        <f ca="1">IFERROR(IF(MM348+ML349&gt;MN$4,MM348,MM348+ML349),"")</f>
        <v/>
      </c>
      <c r="MN349" s="7">
        <f t="shared" ca="1" si="1858"/>
        <v>0</v>
      </c>
      <c r="MO349" s="7">
        <f t="shared" ca="1" si="1790"/>
        <v>0.99525124796383579</v>
      </c>
      <c r="MP349" s="7">
        <f t="shared" ca="1" si="1791"/>
        <v>-0.53371278642537423</v>
      </c>
      <c r="MQ349" s="7">
        <f t="shared" ca="1" si="1792"/>
        <v>0</v>
      </c>
      <c r="MR349" s="7">
        <f t="shared" ca="1" si="1793"/>
        <v>0</v>
      </c>
      <c r="MS349" s="7" t="str">
        <f ca="1">IFERROR(IF(MS348+MR349&gt;MT$4,MS348,MS348+MR349),"")</f>
        <v/>
      </c>
      <c r="MT349" s="7">
        <f t="shared" ca="1" si="1859"/>
        <v>0</v>
      </c>
      <c r="MU349" s="7">
        <f t="shared" ca="1" si="1794"/>
        <v>0.49756444185556636</v>
      </c>
      <c r="MV349" s="7">
        <f t="shared" ca="1" si="1795"/>
        <v>-3.60259803171048E-2</v>
      </c>
      <c r="MW349" s="7">
        <f t="shared" ca="1" si="1796"/>
        <v>0</v>
      </c>
      <c r="MX349" s="7">
        <f t="shared" ca="1" si="1797"/>
        <v>0</v>
      </c>
      <c r="MY349" s="7" t="str">
        <f ca="1">IFERROR(IF(MY348+MX349&gt;MZ$4,MY348,MY348+MX349),"")</f>
        <v/>
      </c>
      <c r="MZ349" s="7">
        <f t="shared" ca="1" si="1860"/>
        <v>0</v>
      </c>
      <c r="NA349" s="7">
        <f t="shared" ca="1" si="1798"/>
        <v>0.34796051430177044</v>
      </c>
      <c r="NB349" s="7">
        <f t="shared" ca="1" si="1799"/>
        <v>0.11357794723669112</v>
      </c>
      <c r="NC349" s="7">
        <f t="shared" ca="1" si="1800"/>
        <v>1</v>
      </c>
      <c r="ND349" s="7" t="str">
        <f t="shared" ca="1" si="1801"/>
        <v>5</v>
      </c>
      <c r="NE349" s="7" t="str">
        <f ca="1">IFERROR(IF(NE348+ND349&gt;NF$4,NE348,NE348+ND349),"")</f>
        <v/>
      </c>
      <c r="NF349" s="7">
        <f t="shared" ca="1" si="1861"/>
        <v>0</v>
      </c>
      <c r="NG349" s="7">
        <f t="shared" ca="1" si="1802"/>
        <v>0.80982294763289786</v>
      </c>
      <c r="NH349" s="7">
        <f t="shared" ca="1" si="1803"/>
        <v>-0.3482844860944363</v>
      </c>
      <c r="NI349" s="7">
        <f t="shared" ca="1" si="1804"/>
        <v>0</v>
      </c>
      <c r="NJ349" s="7">
        <f t="shared" ca="1" si="1805"/>
        <v>0</v>
      </c>
      <c r="NK349" s="7" t="str">
        <f ca="1">IFERROR(IF(NK348+NJ349&gt;NL$4,NK348,NK348+NJ349),"")</f>
        <v/>
      </c>
      <c r="NL349" s="7">
        <f t="shared" ca="1" si="1862"/>
        <v>0</v>
      </c>
      <c r="NM349" s="7">
        <f t="shared" ca="1" si="1806"/>
        <v>0.85951068050955737</v>
      </c>
      <c r="NN349" s="7">
        <f t="shared" ca="1" si="1807"/>
        <v>-0.3979722189710958</v>
      </c>
      <c r="NO349" s="7">
        <f t="shared" ca="1" si="1808"/>
        <v>0</v>
      </c>
      <c r="NP349" s="7">
        <f t="shared" ca="1" si="1809"/>
        <v>0</v>
      </c>
      <c r="NQ349" s="7" t="str">
        <f ca="1">IFERROR(IF(NQ348+NP349&gt;NR$4,NQ348,NQ348+NP349),"")</f>
        <v/>
      </c>
      <c r="NR349" s="7">
        <f t="shared" ca="1" si="1863"/>
        <v>0</v>
      </c>
      <c r="NT349">
        <v>351</v>
      </c>
      <c r="NU349" s="7" t="s">
        <v>19</v>
      </c>
      <c r="NV349" s="7" t="str">
        <f t="shared" ca="1" si="1598"/>
        <v/>
      </c>
      <c r="NW349" s="7" t="str">
        <f t="shared" ca="1" si="1810"/>
        <v/>
      </c>
      <c r="NX349" t="str">
        <f ca="1">IFERROR(VLOOKUP(NT349,$K$3:$AK$568,8,FALSE),"")</f>
        <v/>
      </c>
      <c r="NY349" t="str">
        <f ca="1">IFERROR(VLOOKUP(NT349,$K$3:$AK$568,9,FALSE),"")</f>
        <v/>
      </c>
      <c r="NZ349" s="7" t="str">
        <f ca="1">IFERROR(VLOOKUP(NT349,$K$3:$AK$568,27,FALSE),"")</f>
        <v/>
      </c>
      <c r="OB349">
        <v>351</v>
      </c>
      <c r="OC349" s="7" t="s">
        <v>19</v>
      </c>
      <c r="OD349" t="e">
        <f t="shared" ca="1" si="1864"/>
        <v>#N/A</v>
      </c>
      <c r="OE349" s="7" t="str">
        <f t="shared" ca="1" si="1865"/>
        <v/>
      </c>
      <c r="OF349" s="7" t="str">
        <f t="shared" ca="1" si="1866"/>
        <v/>
      </c>
      <c r="OG349" t="str">
        <f t="shared" ca="1" si="1867"/>
        <v/>
      </c>
      <c r="OI349">
        <v>351</v>
      </c>
      <c r="OJ349" s="7" t="s">
        <v>19</v>
      </c>
      <c r="OK349" s="7" t="str">
        <f t="shared" ca="1" si="1868"/>
        <v/>
      </c>
      <c r="OL349" s="7" t="str">
        <f t="shared" ca="1" si="1869"/>
        <v/>
      </c>
      <c r="OM349" t="str">
        <f ca="1">IFERROR(VLOOKUP(OI349,$L$3:$AK$568,7,FALSE),"")</f>
        <v/>
      </c>
      <c r="ON349" t="str">
        <f ca="1">IFERROR(VLOOKUP(OI349,$L$3:$AK$568,8,FALSE),"")</f>
        <v/>
      </c>
      <c r="OO349" s="7" t="str">
        <f ca="1">IFERROR(VLOOKUP(OI349,$L$3:$AK$568,26,FALSE),"")</f>
        <v/>
      </c>
      <c r="OQ349">
        <v>351</v>
      </c>
      <c r="OR349" s="7" t="s">
        <v>19</v>
      </c>
      <c r="OS349" t="e">
        <f t="shared" ca="1" si="1870"/>
        <v>#N/A</v>
      </c>
      <c r="OT349" s="7" t="str">
        <f t="shared" ca="1" si="1871"/>
        <v/>
      </c>
      <c r="OU349" s="7" t="str">
        <f t="shared" ca="1" si="1872"/>
        <v/>
      </c>
      <c r="OV349" t="str">
        <f t="shared" ca="1" si="1873"/>
        <v/>
      </c>
      <c r="OX349">
        <v>351</v>
      </c>
      <c r="OY349" s="7" t="s">
        <v>19</v>
      </c>
      <c r="OZ349" s="7" t="str">
        <f t="shared" ca="1" si="1874"/>
        <v/>
      </c>
      <c r="PA349" s="7" t="str">
        <f t="shared" ca="1" si="1875"/>
        <v/>
      </c>
      <c r="PB349" t="str">
        <f ca="1">IFERROR(VLOOKUP(OX349,$M$3:$AK$568,6,FALSE),"")</f>
        <v/>
      </c>
      <c r="PC349" t="str">
        <f ca="1">IFERROR(VLOOKUP(OX349,$M$3:$AK$568,7,FALSE),"")</f>
        <v/>
      </c>
      <c r="PD349" s="7" t="str">
        <f ca="1">IFERROR(VLOOKUP(OX349,$M$3:$AK$568,25,FALSE),"")</f>
        <v/>
      </c>
      <c r="PF349">
        <v>351</v>
      </c>
      <c r="PG349" s="7" t="s">
        <v>19</v>
      </c>
      <c r="PH349" t="e">
        <f t="shared" ca="1" si="1876"/>
        <v>#N/A</v>
      </c>
      <c r="PI349" s="7" t="str">
        <f t="shared" ca="1" si="1877"/>
        <v/>
      </c>
      <c r="PJ349" s="7" t="str">
        <f t="shared" ca="1" si="1878"/>
        <v/>
      </c>
      <c r="PK349" t="str">
        <f t="shared" ca="1" si="1879"/>
        <v/>
      </c>
      <c r="PM349">
        <v>351</v>
      </c>
      <c r="PN349" s="7" t="s">
        <v>19</v>
      </c>
      <c r="PO349" s="202" t="str">
        <f t="shared" ca="1" si="1880"/>
        <v/>
      </c>
      <c r="PP349" s="7" t="str">
        <f t="shared" ca="1" si="1881"/>
        <v/>
      </c>
      <c r="PQ349" t="str">
        <f ca="1">IFERROR(VLOOKUP(PM349,$G$325:$R$409,12,FALSE),"")</f>
        <v/>
      </c>
      <c r="PR349" t="e">
        <f ca="1">VLOOKUP(PM349,$G$324:$Q$409,11,FALSE)</f>
        <v>#N/A</v>
      </c>
      <c r="PS349" s="7" t="str">
        <f ca="1">VLOOKUP(PQ349,$R$325:$Y$409,8,FALSE)</f>
        <v>- -</v>
      </c>
      <c r="PT349" s="7">
        <f ca="1">ReSt</f>
        <v>-4</v>
      </c>
      <c r="PU349" s="7" t="e">
        <f t="shared" ca="1" si="1882"/>
        <v>#N/A</v>
      </c>
      <c r="PV349" s="7" t="e">
        <f t="shared" ca="1" si="1883"/>
        <v>#N/A</v>
      </c>
      <c r="PW349" s="7" t="str">
        <f ca="1">VLOOKUP(PQ349,$R$325:$AK$409,8,FALSE)</f>
        <v>- -</v>
      </c>
      <c r="PX349" s="7"/>
      <c r="PY349">
        <v>351</v>
      </c>
      <c r="PZ349" s="7" t="s">
        <v>19</v>
      </c>
      <c r="QA349" t="str">
        <f t="shared" ca="1" si="1884"/>
        <v/>
      </c>
      <c r="QB349" s="7" t="str">
        <f t="shared" ca="1" si="1885"/>
        <v/>
      </c>
      <c r="QC349" s="7" t="str">
        <f t="shared" ca="1" si="1886"/>
        <v/>
      </c>
      <c r="QD349" t="str">
        <f t="shared" ca="1" si="1887"/>
        <v/>
      </c>
      <c r="QF349">
        <v>351</v>
      </c>
      <c r="QG349" s="7" t="s">
        <v>19</v>
      </c>
      <c r="QH349" s="7" t="str">
        <f t="shared" ca="1" si="1888"/>
        <v/>
      </c>
      <c r="QI349" s="7" t="e">
        <f t="shared" ca="1" si="1889"/>
        <v>#VALUE!</v>
      </c>
      <c r="QJ349" t="e">
        <f t="shared" ca="1" si="1890"/>
        <v>#N/A</v>
      </c>
      <c r="QK349" s="7" t="e">
        <f t="shared" ca="1" si="1891"/>
        <v>#N/A</v>
      </c>
      <c r="QM349">
        <v>351</v>
      </c>
      <c r="QN349" s="7" t="s">
        <v>19</v>
      </c>
      <c r="QO349" t="str">
        <f t="shared" ca="1" si="1892"/>
        <v/>
      </c>
      <c r="QP349" s="7" t="str">
        <f t="shared" ca="1" si="1893"/>
        <v/>
      </c>
      <c r="QQ349" t="str">
        <f t="shared" ca="1" si="1894"/>
        <v/>
      </c>
    </row>
    <row r="350" spans="1:459" x14ac:dyDescent="0.25">
      <c r="A350" s="240" t="str">
        <f>IF('Character Sheet'!$B$4="Creature","N","Y")</f>
        <v>Y</v>
      </c>
      <c r="C350" s="75"/>
      <c r="D350" s="76"/>
      <c r="F350" s="75">
        <v>12</v>
      </c>
      <c r="G350" s="76">
        <f t="shared" ca="1" si="1926"/>
        <v>0</v>
      </c>
      <c r="I350" s="75" t="s">
        <v>1812</v>
      </c>
      <c r="J350" s="85"/>
      <c r="K350" s="85">
        <f t="shared" ca="1" si="1927"/>
        <v>7</v>
      </c>
      <c r="L350" s="85">
        <f t="shared" ca="1" si="1928"/>
        <v>7</v>
      </c>
      <c r="M350" s="70">
        <f t="shared" ca="1" si="1929"/>
        <v>18</v>
      </c>
      <c r="O350" s="222" t="str">
        <f t="shared" ca="1" si="1930"/>
        <v>- -</v>
      </c>
      <c r="Q350" s="7" t="s">
        <v>1756</v>
      </c>
      <c r="R350" s="9" t="str">
        <f ca="1">IFERROR(VLOOKUP(F350,INDIRECT(Calculations!$D$100),2,FALSE),"")</f>
        <v/>
      </c>
      <c r="S350" s="9" t="str">
        <f t="shared" ca="1" si="1931"/>
        <v/>
      </c>
      <c r="T350" s="61" t="str">
        <f ca="1">SUBSTITUTE(IFERROR(IFERROR(VLOOKUP(R350,'[1]Skill Statistics'!$A$3:$C$513,2,FALSE),VLOOKUP(Q350,'[1]Skill Statistics'!$A$3:$C$513,2,FALSE)),T349),"R*","ReSt")</f>
        <v>ReSt/ReSt</v>
      </c>
      <c r="U350" s="61" t="str">
        <f ca="1">IFERROR(IFERROR(VLOOKUP(R350,'[1]Skill Statistics'!$A$3:$C$513,3,FALSE),VLOOKUP(Q350,'[1]Skill Statistics'!$A$3:$C$513,3,FALSE)),U349)</f>
        <v>Me</v>
      </c>
      <c r="V350" s="61" t="str">
        <f ca="1">IF(R350="","- -",IF(ISNUMBER(SEARCH("Category",R350)),"- -",IFERROR(IFERROR(VLOOKUP(Q350,[1]Professions!$A$4:$AM$288,MATCH(Profession,[1]Professions!$A$1:$AM$1,0),FALSE),VLOOKUP(Q350,Calculations!$B$91:$I$95,8,FALSE)),"- -")))</f>
        <v>- -</v>
      </c>
      <c r="W350" s="60" t="str">
        <f t="shared" ca="1" si="1932"/>
        <v>- -</v>
      </c>
      <c r="X350" s="7" t="str">
        <f ca="1">IFERROR(VLOOKUP(R350,$BS$6:$NR$519,MATCH(ActualLevel,$BS$3:$NR$3,0),FALSE),"- -")</f>
        <v>- -</v>
      </c>
      <c r="Y350" s="7" t="str">
        <f t="shared" ca="1" si="1933"/>
        <v>- -</v>
      </c>
      <c r="Z350" s="7" t="str">
        <f ca="1">IFERROR(VLOOKUP(Y350,Charts!$BQ$2:$BR$52,2,FALSE),"- -")</f>
        <v>- -</v>
      </c>
      <c r="AA350" s="7">
        <f t="shared" ca="1" si="1934"/>
        <v>-1</v>
      </c>
      <c r="AB350" s="7" t="str">
        <f t="shared" ca="1" si="1935"/>
        <v>- -</v>
      </c>
      <c r="AC350" s="7"/>
      <c r="AD350" s="7"/>
      <c r="AE350" s="7"/>
      <c r="AF350" s="7"/>
      <c r="AG350" s="7"/>
      <c r="AH350" s="90"/>
      <c r="AI350" s="7"/>
      <c r="AJ350" s="7"/>
      <c r="AK350" s="7">
        <f t="shared" ca="1" si="1936"/>
        <v>-1</v>
      </c>
      <c r="AL350" s="7"/>
      <c r="AM350" s="69">
        <f>IFERROR(VLOOKUP(Q350,'[1]Skill Statistics'!$A$3:$AN$513,MATCH(Profession,'[1]Skill Statistics'!$A$2:$AN$2,0),FALSE),0)</f>
        <v>0</v>
      </c>
      <c r="AN350" s="85">
        <f>IFERROR(VLOOKUP(Q350,'[1]Skill Statistics'!$A$3:$BK$513,MATCH(Archetype,'[1]Skill Statistics'!$A$2:$BK$2,0),FALSE),0)</f>
        <v>0</v>
      </c>
      <c r="AO350" s="85">
        <f>IFERROR(VLOOKUP(Q350,'[1]Skill Statistics'!$A$3:$BB$513,MATCH(Race,'[1]Skill Statistics'!$A$2:$BB$2,0),FALSE),0)</f>
        <v>0</v>
      </c>
      <c r="AP350" s="85">
        <f t="shared" ca="1" si="1811"/>
        <v>-0.1</v>
      </c>
      <c r="AQ350" s="70"/>
      <c r="AS350" s="69">
        <f>IFERROR(VLOOKUP(Q350,'[1]Professional Skills'!$A$4:$AM$288,MATCH(Profession,'[1]Professional Skills'!$A$3:$AM$3,0),FALSE),"- -")</f>
        <v>0</v>
      </c>
      <c r="AT350" t="s">
        <v>1812</v>
      </c>
      <c r="AU350" s="7" t="str">
        <f t="shared" si="1937"/>
        <v/>
      </c>
      <c r="AV350" s="7">
        <f t="shared" ca="1" si="1938"/>
        <v>0</v>
      </c>
      <c r="AW350" t="str">
        <f t="shared" si="1898"/>
        <v/>
      </c>
      <c r="AX350" t="str">
        <f>IFERROR(_xlfn.RANK.EQ(AW350,$AW$5:$AW$568),"")</f>
        <v/>
      </c>
      <c r="AY350">
        <f t="shared" si="1939"/>
        <v>0</v>
      </c>
      <c r="AZ350" s="70" t="str">
        <f t="shared" si="1940"/>
        <v/>
      </c>
      <c r="BB350" s="69" t="str">
        <f>IFERROR(IF(Q350="Language",VLOOKUP(R350,[1]Cultures!$B$4:$N$218,MATCH(Culture,[1]Cultures!$B$3:$N$3,0),FALSE),VLOOKUP(Q350,[1]Cultures!$B$4:$O$212,MATCH(Culture,[1]Cultures!$B$3:$O$3,0),FALSE)),"- -")</f>
        <v>- -</v>
      </c>
      <c r="BC350" t="s">
        <v>1812</v>
      </c>
      <c r="BD350">
        <f t="shared" ca="1" si="1941"/>
        <v>0.21636045299078077</v>
      </c>
      <c r="BE350">
        <f t="shared" ca="1" si="1900"/>
        <v>0.11636045299078077</v>
      </c>
      <c r="BH350">
        <f t="shared" ca="1" si="1923"/>
        <v>24</v>
      </c>
      <c r="BI350" s="7">
        <f t="shared" ca="1" si="1942"/>
        <v>0</v>
      </c>
      <c r="BK350" s="7"/>
      <c r="BL350" s="70" t="str">
        <f t="shared" ca="1" si="1943"/>
        <v>- -</v>
      </c>
      <c r="BN350" s="69" t="str">
        <f ca="1">IFERROR(VLOOKUP(V350,Charts!$BT$2:$BV$14,3,FALSE),"- -")</f>
        <v>- -</v>
      </c>
      <c r="BO350" s="85" t="str">
        <f t="shared" ca="1" si="1812"/>
        <v>- -</v>
      </c>
      <c r="BP350" s="70" t="str">
        <f t="shared" ca="1" si="1901"/>
        <v>- -</v>
      </c>
      <c r="BR350" s="7">
        <v>349</v>
      </c>
      <c r="BS350" s="9" t="str">
        <f ca="1">VLOOKUP(BR350,$O$3:$R$568,4,FALSE)</f>
        <v>Signalling</v>
      </c>
      <c r="BT350" s="7" t="str">
        <f ca="1">VLOOKUP(BS350,$R$3:$V$568,5,FALSE)</f>
        <v>2 / 4</v>
      </c>
      <c r="BU350" s="7">
        <f ca="1">VLOOKUP(BT350,Charts!$BT$2:$BV$14,3,FALSE)</f>
        <v>0.76923076923076927</v>
      </c>
      <c r="BV350" s="7" t="str">
        <f t="shared" ca="1" si="1604"/>
        <v>2</v>
      </c>
      <c r="BW350" s="7" t="str">
        <f t="shared" ca="1" si="1605"/>
        <v>4</v>
      </c>
      <c r="BY350" s="7">
        <f t="shared" ca="1" si="1606"/>
        <v>0.2798660428357117</v>
      </c>
      <c r="BZ350" s="7">
        <f t="shared" ca="1" si="1607"/>
        <v>0.48936472639505757</v>
      </c>
      <c r="CA350" s="7">
        <f t="shared" ca="1" si="1608"/>
        <v>1</v>
      </c>
      <c r="CB350" s="7" t="str">
        <f t="shared" ca="1" si="1609"/>
        <v>2</v>
      </c>
      <c r="CC350" s="7" t="str">
        <f ca="1">IFERROR(IF(CC349+CB350&gt;CD$4,CC349,CC349+CB350),"")</f>
        <v/>
      </c>
      <c r="CD350" s="7">
        <f t="shared" ca="1" si="1813"/>
        <v>0</v>
      </c>
      <c r="CE350" s="7">
        <f t="shared" ca="1" si="1610"/>
        <v>0.7139401384921914</v>
      </c>
      <c r="CF350" s="7">
        <f t="shared" ca="1" si="1611"/>
        <v>5.5290630738577873E-2</v>
      </c>
      <c r="CG350" s="7">
        <f t="shared" ca="1" si="1612"/>
        <v>1</v>
      </c>
      <c r="CH350" s="7" t="str">
        <f t="shared" ca="1" si="1613"/>
        <v>2</v>
      </c>
      <c r="CI350" s="7" t="str">
        <f ca="1">IFERROR(IF(CI349+CH350&gt;CJ$4,CI349,CI349+CH350),"")</f>
        <v/>
      </c>
      <c r="CJ350" s="7">
        <f t="shared" ca="1" si="1814"/>
        <v>0</v>
      </c>
      <c r="CK350" s="7">
        <f t="shared" ca="1" si="1614"/>
        <v>0.74476877367896521</v>
      </c>
      <c r="CL350" s="7">
        <f t="shared" ca="1" si="1615"/>
        <v>2.4461995551804061E-2</v>
      </c>
      <c r="CM350" s="7">
        <f t="shared" ca="1" si="1616"/>
        <v>1</v>
      </c>
      <c r="CN350" s="7" t="str">
        <f t="shared" ca="1" si="1617"/>
        <v>2</v>
      </c>
      <c r="CO350" s="7" t="str">
        <f ca="1">IFERROR(IF(CO349+CN350&gt;CP$4,CO349,CO349+CN350),"")</f>
        <v/>
      </c>
      <c r="CP350" s="7">
        <f t="shared" ca="1" si="1815"/>
        <v>0</v>
      </c>
      <c r="CQ350" s="7">
        <f t="shared" ca="1" si="1618"/>
        <v>0.83946487193070563</v>
      </c>
      <c r="CR350" s="7">
        <f t="shared" ca="1" si="1619"/>
        <v>-7.0234102699936352E-2</v>
      </c>
      <c r="CS350" s="7">
        <f t="shared" ca="1" si="1620"/>
        <v>0</v>
      </c>
      <c r="CT350" s="7">
        <f t="shared" ca="1" si="1621"/>
        <v>0</v>
      </c>
      <c r="CU350" s="7" t="str">
        <f ca="1">IFERROR(IF(CU349+CT350&gt;CV$4,CU349,CU349+CT350),"")</f>
        <v/>
      </c>
      <c r="CV350" s="7">
        <f t="shared" ca="1" si="1816"/>
        <v>0</v>
      </c>
      <c r="CW350" s="7">
        <f t="shared" ca="1" si="1622"/>
        <v>0.71203100214382786</v>
      </c>
      <c r="CX350" s="7">
        <f t="shared" ca="1" si="1623"/>
        <v>5.7199767086941411E-2</v>
      </c>
      <c r="CY350" s="7">
        <f t="shared" ca="1" si="1624"/>
        <v>1</v>
      </c>
      <c r="CZ350" s="7" t="str">
        <f t="shared" ca="1" si="1625"/>
        <v>2</v>
      </c>
      <c r="DA350" s="7" t="str">
        <f ca="1">IFERROR(IF(DA349+CZ350&gt;DB$4,DA349,DA349+CZ350),"")</f>
        <v/>
      </c>
      <c r="DB350" s="7">
        <f t="shared" ca="1" si="1817"/>
        <v>0</v>
      </c>
      <c r="DC350" s="7">
        <f t="shared" ca="1" si="1626"/>
        <v>0.75705315161421738</v>
      </c>
      <c r="DD350" s="7">
        <f t="shared" ca="1" si="1627"/>
        <v>1.2177617616551895E-2</v>
      </c>
      <c r="DE350" s="7">
        <f t="shared" ca="1" si="1628"/>
        <v>1</v>
      </c>
      <c r="DF350" s="7" t="str">
        <f t="shared" ca="1" si="1629"/>
        <v>2</v>
      </c>
      <c r="DG350" s="7" t="str">
        <f ca="1">IFERROR(IF(DG349+DF350&gt;DH$4,DG349,DG349+DF350),"")</f>
        <v/>
      </c>
      <c r="DH350" s="7">
        <f t="shared" ca="1" si="1818"/>
        <v>0</v>
      </c>
      <c r="DI350" s="7">
        <f t="shared" ca="1" si="1630"/>
        <v>0.20051116624301424</v>
      </c>
      <c r="DJ350" s="7">
        <f t="shared" ca="1" si="1631"/>
        <v>0.56871960298775504</v>
      </c>
      <c r="DK350" s="7">
        <f t="shared" ca="1" si="1632"/>
        <v>1</v>
      </c>
      <c r="DL350" s="7" t="str">
        <f t="shared" ca="1" si="1633"/>
        <v>2</v>
      </c>
      <c r="DM350" s="7" t="str">
        <f ca="1">IFERROR(IF(DM349+DL350&gt;DN$4,DM349,DM349+DL350),"")</f>
        <v/>
      </c>
      <c r="DN350" s="7">
        <f t="shared" ca="1" si="1819"/>
        <v>0</v>
      </c>
      <c r="DO350" s="7">
        <f t="shared" ca="1" si="1634"/>
        <v>7.0290079166601571E-2</v>
      </c>
      <c r="DP350" s="7">
        <f t="shared" ca="1" si="1635"/>
        <v>0.6989406900641677</v>
      </c>
      <c r="DQ350" s="7">
        <f t="shared" ca="1" si="1636"/>
        <v>1</v>
      </c>
      <c r="DR350" s="7" t="str">
        <f t="shared" ca="1" si="1637"/>
        <v>2</v>
      </c>
      <c r="DS350" s="7" t="str">
        <f ca="1">IFERROR(IF(DS349+DR350&gt;DT$4,DS349,DS349+DR350),"")</f>
        <v/>
      </c>
      <c r="DT350" s="7">
        <f t="shared" ca="1" si="1820"/>
        <v>0</v>
      </c>
      <c r="DU350" s="7">
        <f t="shared" ca="1" si="1638"/>
        <v>0.55265579905036488</v>
      </c>
      <c r="DV350" s="7">
        <f t="shared" ca="1" si="1639"/>
        <v>0.21657497018040439</v>
      </c>
      <c r="DW350" s="7">
        <f t="shared" ca="1" si="1640"/>
        <v>1</v>
      </c>
      <c r="DX350" s="7" t="str">
        <f t="shared" ca="1" si="1641"/>
        <v>2</v>
      </c>
      <c r="DY350" s="7" t="str">
        <f ca="1">IFERROR(IF(DY349+DX350&gt;DZ$4,DY349,DY349+DX350),"")</f>
        <v/>
      </c>
      <c r="DZ350" s="7">
        <f t="shared" ca="1" si="1821"/>
        <v>0</v>
      </c>
      <c r="EA350" s="7">
        <f t="shared" ca="1" si="1642"/>
        <v>0.95306822118703172</v>
      </c>
      <c r="EB350" s="7">
        <f t="shared" ca="1" si="1643"/>
        <v>-0.18383745195626244</v>
      </c>
      <c r="EC350" s="7">
        <f t="shared" ca="1" si="1644"/>
        <v>0</v>
      </c>
      <c r="ED350" s="7">
        <f t="shared" ca="1" si="1645"/>
        <v>0</v>
      </c>
      <c r="EE350" s="7" t="str">
        <f ca="1">IFERROR(IF(EE349+ED350&gt;EF$4,EE349,EE349+ED350),"")</f>
        <v/>
      </c>
      <c r="EF350" s="7">
        <f t="shared" ca="1" si="1822"/>
        <v>0</v>
      </c>
      <c r="EG350" s="7">
        <f t="shared" ca="1" si="1646"/>
        <v>0.12537451746273609</v>
      </c>
      <c r="EH350" s="7">
        <f t="shared" ca="1" si="1647"/>
        <v>0.64385625176803318</v>
      </c>
      <c r="EI350" s="7">
        <f t="shared" ca="1" si="1648"/>
        <v>1</v>
      </c>
      <c r="EJ350" s="7" t="str">
        <f t="shared" ca="1" si="1649"/>
        <v>2</v>
      </c>
      <c r="EK350" s="7" t="str">
        <f ca="1">IFERROR(IF(EK349+EJ350&gt;EL$4,EK349,EK349+EJ350),"")</f>
        <v/>
      </c>
      <c r="EL350" s="7">
        <f t="shared" ca="1" si="1823"/>
        <v>0</v>
      </c>
      <c r="EM350" s="7">
        <f t="shared" ca="1" si="1650"/>
        <v>0.20985959422178246</v>
      </c>
      <c r="EN350" s="7">
        <f t="shared" ca="1" si="1651"/>
        <v>0.55937117500898681</v>
      </c>
      <c r="EO350" s="7">
        <f t="shared" ca="1" si="1652"/>
        <v>1</v>
      </c>
      <c r="EP350" s="7" t="str">
        <f t="shared" ca="1" si="1653"/>
        <v>2</v>
      </c>
      <c r="EQ350" s="7" t="str">
        <f ca="1">IFERROR(IF(EQ349+EP350&gt;ER$4,EQ349,EQ349+EP350),"")</f>
        <v/>
      </c>
      <c r="ER350" s="7">
        <f t="shared" ca="1" si="1824"/>
        <v>0</v>
      </c>
      <c r="ES350" s="7">
        <f t="shared" ca="1" si="1654"/>
        <v>0.61527772191793362</v>
      </c>
      <c r="ET350" s="7">
        <f t="shared" ca="1" si="1655"/>
        <v>0.15395304731283566</v>
      </c>
      <c r="EU350" s="7">
        <f t="shared" ca="1" si="1656"/>
        <v>1</v>
      </c>
      <c r="EV350" s="7" t="str">
        <f t="shared" ca="1" si="1657"/>
        <v>2</v>
      </c>
      <c r="EW350" s="7" t="str">
        <f ca="1">IFERROR(IF(EW349+EV350&gt;EX$4,EW349,EW349+EV350),"")</f>
        <v/>
      </c>
      <c r="EX350" s="7">
        <f t="shared" ca="1" si="1825"/>
        <v>0</v>
      </c>
      <c r="EY350" s="7">
        <f t="shared" ca="1" si="1658"/>
        <v>0.19590464778348438</v>
      </c>
      <c r="EZ350" s="7">
        <f t="shared" ca="1" si="1659"/>
        <v>0.5733261214472849</v>
      </c>
      <c r="FA350" s="7">
        <f t="shared" ca="1" si="1660"/>
        <v>1</v>
      </c>
      <c r="FB350" s="7" t="str">
        <f t="shared" ca="1" si="1661"/>
        <v>2</v>
      </c>
      <c r="FC350" s="7" t="str">
        <f ca="1">IFERROR(IF(FC349+FB350&gt;FD$4,FC349,FC349+FB350),"")</f>
        <v/>
      </c>
      <c r="FD350" s="7">
        <f t="shared" ca="1" si="1826"/>
        <v>0</v>
      </c>
      <c r="FE350" s="7">
        <f t="shared" ca="1" si="1662"/>
        <v>0.5444972691400557</v>
      </c>
      <c r="FF350" s="7">
        <f t="shared" ca="1" si="1663"/>
        <v>0.22473350009071358</v>
      </c>
      <c r="FG350" s="7">
        <f t="shared" ca="1" si="1664"/>
        <v>1</v>
      </c>
      <c r="FH350" s="7" t="str">
        <f t="shared" ca="1" si="1665"/>
        <v>2</v>
      </c>
      <c r="FI350" s="7" t="str">
        <f ca="1">IFERROR(IF(FI349+FH350&gt;FJ$4,FI349,FI349+FH350),"")</f>
        <v/>
      </c>
      <c r="FJ350" s="7">
        <f t="shared" ca="1" si="1827"/>
        <v>0</v>
      </c>
      <c r="FK350" s="7">
        <f t="shared" ca="1" si="1666"/>
        <v>0.80080205102730051</v>
      </c>
      <c r="FL350" s="7">
        <f t="shared" ca="1" si="1667"/>
        <v>-3.1571281796531236E-2</v>
      </c>
      <c r="FM350" s="7">
        <f t="shared" ca="1" si="1668"/>
        <v>0</v>
      </c>
      <c r="FN350" s="7">
        <f t="shared" ca="1" si="1669"/>
        <v>0</v>
      </c>
      <c r="FO350" s="7" t="str">
        <f ca="1">IFERROR(IF(FO349+FN350&gt;FP$4,FO349,FO349+FN350),"")</f>
        <v/>
      </c>
      <c r="FP350" s="7">
        <f t="shared" ca="1" si="1828"/>
        <v>0</v>
      </c>
      <c r="FQ350" s="7">
        <f t="shared" ca="1" si="1670"/>
        <v>0.82888510868224508</v>
      </c>
      <c r="FR350" s="7">
        <f t="shared" ca="1" si="1671"/>
        <v>-5.9654339451475802E-2</v>
      </c>
      <c r="FS350" s="7">
        <f t="shared" ca="1" si="1672"/>
        <v>0</v>
      </c>
      <c r="FT350" s="7">
        <f t="shared" ca="1" si="1673"/>
        <v>0</v>
      </c>
      <c r="FU350" s="7" t="str">
        <f ca="1">IFERROR(IF(FU349+FT350&gt;FV$4,FU349,FU349+FT350),"")</f>
        <v/>
      </c>
      <c r="FV350" s="7">
        <f t="shared" ca="1" si="1829"/>
        <v>0</v>
      </c>
      <c r="FW350" s="7">
        <f t="shared" ca="1" si="1674"/>
        <v>0.123094821339233</v>
      </c>
      <c r="FX350" s="7">
        <f t="shared" ca="1" si="1675"/>
        <v>0.64613594789153628</v>
      </c>
      <c r="FY350" s="7">
        <f t="shared" ca="1" si="1676"/>
        <v>1</v>
      </c>
      <c r="FZ350" s="7" t="str">
        <f t="shared" ca="1" si="1677"/>
        <v>2</v>
      </c>
      <c r="GA350" s="7" t="str">
        <f ca="1">IFERROR(IF(GA349+FZ350&gt;GB$4,GA349,GA349+FZ350),"")</f>
        <v/>
      </c>
      <c r="GB350" s="7">
        <f t="shared" ca="1" si="1830"/>
        <v>0</v>
      </c>
      <c r="GC350" s="7">
        <f t="shared" ca="1" si="1678"/>
        <v>0.9549141697490493</v>
      </c>
      <c r="GD350" s="7">
        <f t="shared" ca="1" si="1679"/>
        <v>-0.18568340051828003</v>
      </c>
      <c r="GE350" s="7">
        <f t="shared" ca="1" si="1680"/>
        <v>0</v>
      </c>
      <c r="GF350" s="7">
        <f t="shared" ca="1" si="1681"/>
        <v>0</v>
      </c>
      <c r="GG350" s="7" t="str">
        <f ca="1">IFERROR(IF(GG349+GF350&gt;GH$4,GG349,GG349+GF350),"")</f>
        <v/>
      </c>
      <c r="GH350" s="7">
        <f t="shared" ca="1" si="1831"/>
        <v>0</v>
      </c>
      <c r="GI350" s="7">
        <f t="shared" ca="1" si="1682"/>
        <v>0.4509839470810395</v>
      </c>
      <c r="GJ350" s="7">
        <f t="shared" ca="1" si="1683"/>
        <v>0.31824682214972977</v>
      </c>
      <c r="GK350" s="7">
        <f t="shared" ca="1" si="1684"/>
        <v>1</v>
      </c>
      <c r="GL350" s="7" t="str">
        <f t="shared" ca="1" si="1685"/>
        <v>2</v>
      </c>
      <c r="GM350" s="7" t="str">
        <f ca="1">IFERROR(IF(GM349+GL350&gt;GN$4,GM349,GM349+GL350),"")</f>
        <v/>
      </c>
      <c r="GN350" s="7">
        <f t="shared" ca="1" si="1832"/>
        <v>0</v>
      </c>
      <c r="GO350" s="7">
        <f t="shared" ca="1" si="1686"/>
        <v>0.56283017150553405</v>
      </c>
      <c r="GP350" s="7">
        <f t="shared" ca="1" si="1687"/>
        <v>0.20640059772523522</v>
      </c>
      <c r="GQ350" s="7">
        <f t="shared" ca="1" si="1688"/>
        <v>1</v>
      </c>
      <c r="GR350" s="7" t="str">
        <f t="shared" ca="1" si="1689"/>
        <v>2</v>
      </c>
      <c r="GS350" s="7" t="str">
        <f ca="1">IFERROR(IF(GS349+GR350&gt;GT$4,GS349,GS349+GR350),"")</f>
        <v/>
      </c>
      <c r="GT350" s="7">
        <f t="shared" ca="1" si="1833"/>
        <v>0</v>
      </c>
      <c r="GU350" s="7">
        <f t="shared" ca="1" si="1690"/>
        <v>0.22646359066434951</v>
      </c>
      <c r="GV350" s="7">
        <f t="shared" ca="1" si="1691"/>
        <v>0.54276717856641976</v>
      </c>
      <c r="GW350" s="7">
        <f t="shared" ca="1" si="1692"/>
        <v>1</v>
      </c>
      <c r="GX350" s="7" t="str">
        <f t="shared" ca="1" si="1693"/>
        <v>2</v>
      </c>
      <c r="GY350" s="7" t="str">
        <f ca="1">IFERROR(IF(GY349+GX350&gt;GZ$4,GY349,GY349+GX350),"")</f>
        <v/>
      </c>
      <c r="GZ350" s="7">
        <f t="shared" ca="1" si="1834"/>
        <v>0</v>
      </c>
      <c r="HA350" s="7">
        <f t="shared" ca="1" si="1694"/>
        <v>0.38243006427293147</v>
      </c>
      <c r="HB350" s="7">
        <f t="shared" ca="1" si="1695"/>
        <v>0.3868007049578378</v>
      </c>
      <c r="HC350" s="7">
        <f t="shared" ca="1" si="1696"/>
        <v>1</v>
      </c>
      <c r="HD350" s="7" t="str">
        <f t="shared" ca="1" si="1697"/>
        <v>2</v>
      </c>
      <c r="HE350" s="7" t="str">
        <f ca="1">IFERROR(IF(HE349+HD350&gt;HF$4,HE349,HE349+HD350),"")</f>
        <v/>
      </c>
      <c r="HF350" s="7">
        <f t="shared" ca="1" si="1835"/>
        <v>0</v>
      </c>
      <c r="HG350" s="7">
        <f t="shared" ca="1" si="1698"/>
        <v>0.13174206190474569</v>
      </c>
      <c r="HH350" s="7">
        <f t="shared" ca="1" si="1699"/>
        <v>0.63748870732602358</v>
      </c>
      <c r="HI350" s="7">
        <f t="shared" ca="1" si="1700"/>
        <v>1</v>
      </c>
      <c r="HJ350" s="7" t="str">
        <f t="shared" ca="1" si="1701"/>
        <v>2</v>
      </c>
      <c r="HK350" s="7" t="str">
        <f ca="1">IFERROR(IF(HK349+HJ350&gt;HL$4,HK349,HK349+HJ350),"")</f>
        <v/>
      </c>
      <c r="HL350" s="7">
        <f t="shared" ca="1" si="1836"/>
        <v>0</v>
      </c>
      <c r="HM350" s="7">
        <f t="shared" ca="1" si="1702"/>
        <v>0.91586769980707494</v>
      </c>
      <c r="HN350" s="7">
        <f t="shared" ca="1" si="1703"/>
        <v>-0.14663693057630567</v>
      </c>
      <c r="HO350" s="7">
        <f t="shared" ca="1" si="1704"/>
        <v>0</v>
      </c>
      <c r="HP350" s="7">
        <f t="shared" ca="1" si="1705"/>
        <v>0</v>
      </c>
      <c r="HQ350" s="7" t="str">
        <f ca="1">IFERROR(IF(HQ349+HP350&gt;HR$4,HQ349,HQ349+HP350),"")</f>
        <v/>
      </c>
      <c r="HR350" s="7">
        <f t="shared" ca="1" si="1837"/>
        <v>0</v>
      </c>
      <c r="HS350" s="7">
        <f t="shared" ca="1" si="1706"/>
        <v>0.79316043801841773</v>
      </c>
      <c r="HT350" s="7">
        <f t="shared" ca="1" si="1707"/>
        <v>-2.3929668787648462E-2</v>
      </c>
      <c r="HU350" s="7">
        <f t="shared" ca="1" si="1708"/>
        <v>0</v>
      </c>
      <c r="HV350" s="7">
        <f t="shared" ca="1" si="1709"/>
        <v>0</v>
      </c>
      <c r="HW350" s="7" t="str">
        <f ca="1">IFERROR(IF(HW349+HV350&gt;HX$4,HW349,HW349+HV350),"")</f>
        <v/>
      </c>
      <c r="HX350" s="7">
        <f t="shared" ca="1" si="1838"/>
        <v>0</v>
      </c>
      <c r="HY350" s="7">
        <f t="shared" ca="1" si="1710"/>
        <v>0.92440076771748725</v>
      </c>
      <c r="HZ350" s="7">
        <f t="shared" ca="1" si="1711"/>
        <v>-0.15516999848671797</v>
      </c>
      <c r="IA350" s="7">
        <f t="shared" ca="1" si="1712"/>
        <v>0</v>
      </c>
      <c r="IB350" s="7">
        <f t="shared" ca="1" si="1713"/>
        <v>0</v>
      </c>
      <c r="IC350" s="7" t="str">
        <f ca="1">IFERROR(IF(IC349+IB350&gt;ID$4,IC349,IC349+IB350),"")</f>
        <v/>
      </c>
      <c r="ID350" s="7">
        <f t="shared" ca="1" si="1839"/>
        <v>0</v>
      </c>
      <c r="IE350" s="7">
        <f t="shared" ca="1" si="1714"/>
        <v>0.50004572803909209</v>
      </c>
      <c r="IF350" s="7">
        <f t="shared" ca="1" si="1715"/>
        <v>0.26918504119167719</v>
      </c>
      <c r="IG350" s="7">
        <f t="shared" ca="1" si="1716"/>
        <v>1</v>
      </c>
      <c r="IH350" s="7" t="str">
        <f t="shared" ca="1" si="1717"/>
        <v>2</v>
      </c>
      <c r="II350" s="7" t="str">
        <f ca="1">IFERROR(IF(II349+IH350&gt;IJ$4,II349,II349+IH350),"")</f>
        <v/>
      </c>
      <c r="IJ350" s="7">
        <f t="shared" ca="1" si="1840"/>
        <v>0</v>
      </c>
      <c r="IK350" s="7">
        <f t="shared" ca="1" si="1718"/>
        <v>7.7004742190554309E-2</v>
      </c>
      <c r="IL350" s="7">
        <f t="shared" ca="1" si="1719"/>
        <v>0.69222602704021496</v>
      </c>
      <c r="IM350" s="7">
        <f t="shared" ca="1" si="1720"/>
        <v>1</v>
      </c>
      <c r="IN350" s="7" t="str">
        <f t="shared" ca="1" si="1721"/>
        <v>2</v>
      </c>
      <c r="IO350" s="7" t="str">
        <f ca="1">IFERROR(IF(IO349+IN350&gt;IP$4,IO349,IO349+IN350),"")</f>
        <v/>
      </c>
      <c r="IP350" s="7">
        <f t="shared" ca="1" si="1841"/>
        <v>0</v>
      </c>
      <c r="IQ350" s="7">
        <f t="shared" ca="1" si="1722"/>
        <v>0.39064401256717618</v>
      </c>
      <c r="IR350" s="7">
        <f t="shared" ca="1" si="1723"/>
        <v>0.37858675666359309</v>
      </c>
      <c r="IS350" s="7">
        <f t="shared" ca="1" si="1724"/>
        <v>1</v>
      </c>
      <c r="IT350" s="7" t="str">
        <f t="shared" ca="1" si="1725"/>
        <v>2</v>
      </c>
      <c r="IU350" s="7" t="str">
        <f ca="1">IFERROR(IF(IU349+IT350&gt;IV$4,IU349,IU349+IT350),"")</f>
        <v/>
      </c>
      <c r="IV350" s="7">
        <f t="shared" ca="1" si="1842"/>
        <v>0</v>
      </c>
      <c r="IW350" s="7">
        <f t="shared" ca="1" si="1726"/>
        <v>0.17327618057897642</v>
      </c>
      <c r="IX350" s="7">
        <f t="shared" ca="1" si="1727"/>
        <v>0.59595458865179285</v>
      </c>
      <c r="IY350" s="7">
        <f t="shared" ca="1" si="1728"/>
        <v>1</v>
      </c>
      <c r="IZ350" s="7" t="str">
        <f t="shared" ca="1" si="1729"/>
        <v>2</v>
      </c>
      <c r="JA350" s="7" t="str">
        <f ca="1">IFERROR(IF(JA349+IZ350&gt;JB$4,JA349,JA349+IZ350),"")</f>
        <v/>
      </c>
      <c r="JB350" s="7">
        <f t="shared" ca="1" si="1843"/>
        <v>0</v>
      </c>
      <c r="JC350" s="7">
        <f t="shared" ca="1" si="1730"/>
        <v>0.7805248659992664</v>
      </c>
      <c r="JD350" s="7">
        <f t="shared" ca="1" si="1731"/>
        <v>-1.1294096768497131E-2</v>
      </c>
      <c r="JE350" s="7">
        <f t="shared" ca="1" si="1732"/>
        <v>0</v>
      </c>
      <c r="JF350" s="7">
        <f t="shared" ca="1" si="1733"/>
        <v>0</v>
      </c>
      <c r="JG350" s="7" t="str">
        <f ca="1">IFERROR(IF(JG349+JF350&gt;JH$4,JG349,JG349+JF350),"")</f>
        <v/>
      </c>
      <c r="JH350" s="7">
        <f t="shared" ca="1" si="1844"/>
        <v>0</v>
      </c>
      <c r="JI350" s="7">
        <f t="shared" ca="1" si="1734"/>
        <v>0.66392078700028967</v>
      </c>
      <c r="JJ350" s="7">
        <f t="shared" ca="1" si="1735"/>
        <v>0.1053099822304796</v>
      </c>
      <c r="JK350" s="7">
        <f t="shared" ca="1" si="1736"/>
        <v>1</v>
      </c>
      <c r="JL350" s="7" t="str">
        <f t="shared" ca="1" si="1737"/>
        <v>2</v>
      </c>
      <c r="JM350" s="7" t="str">
        <f ca="1">IFERROR(IF(JM349+JL350&gt;JN$4,JM349,JM349+JL350),"")</f>
        <v/>
      </c>
      <c r="JN350" s="7">
        <f t="shared" ca="1" si="1845"/>
        <v>0</v>
      </c>
      <c r="JO350" s="7">
        <f t="shared" ca="1" si="1738"/>
        <v>0.38352964671602019</v>
      </c>
      <c r="JP350" s="7">
        <f t="shared" ca="1" si="1739"/>
        <v>0.38570112251474908</v>
      </c>
      <c r="JQ350" s="7">
        <f t="shared" ca="1" si="1740"/>
        <v>1</v>
      </c>
      <c r="JR350" s="7" t="str">
        <f t="shared" ca="1" si="1741"/>
        <v>2</v>
      </c>
      <c r="JS350" s="7" t="str">
        <f ca="1">IFERROR(IF(JS349+JR350&gt;JT$4,JS349,JS349+JR350),"")</f>
        <v/>
      </c>
      <c r="JT350" s="7">
        <f t="shared" ca="1" si="1846"/>
        <v>0</v>
      </c>
      <c r="JU350" s="7">
        <f t="shared" ca="1" si="1742"/>
        <v>0.38164308919665046</v>
      </c>
      <c r="JV350" s="7">
        <f t="shared" ca="1" si="1743"/>
        <v>0.38758768003411881</v>
      </c>
      <c r="JW350" s="7">
        <f t="shared" ca="1" si="1744"/>
        <v>1</v>
      </c>
      <c r="JX350" s="7" t="str">
        <f t="shared" ca="1" si="1745"/>
        <v>2</v>
      </c>
      <c r="JY350" s="7" t="str">
        <f ca="1">IFERROR(IF(JY349+JX350&gt;JZ$4,JY349,JY349+JX350),"")</f>
        <v/>
      </c>
      <c r="JZ350" s="7">
        <f t="shared" ca="1" si="1847"/>
        <v>0</v>
      </c>
      <c r="KA350" s="7">
        <f t="shared" ca="1" si="1746"/>
        <v>0.13508490611937241</v>
      </c>
      <c r="KB350" s="7">
        <f t="shared" ca="1" si="1747"/>
        <v>0.63414586311139687</v>
      </c>
      <c r="KC350" s="7">
        <f t="shared" ca="1" si="1748"/>
        <v>1</v>
      </c>
      <c r="KD350" s="7" t="str">
        <f t="shared" ca="1" si="1749"/>
        <v>2</v>
      </c>
      <c r="KE350" s="7" t="str">
        <f ca="1">IFERROR(IF(KE349+KD350&gt;KF$4,KE349,KE349+KD350),"")</f>
        <v/>
      </c>
      <c r="KF350" s="7">
        <f t="shared" ca="1" si="1848"/>
        <v>0</v>
      </c>
      <c r="KG350" s="7">
        <f t="shared" ca="1" si="1750"/>
        <v>0.30350782386467345</v>
      </c>
      <c r="KH350" s="7">
        <f t="shared" ca="1" si="1751"/>
        <v>0.46572294536609582</v>
      </c>
      <c r="KI350" s="7">
        <f t="shared" ca="1" si="1752"/>
        <v>1</v>
      </c>
      <c r="KJ350" s="7" t="str">
        <f t="shared" ca="1" si="1753"/>
        <v>2</v>
      </c>
      <c r="KK350" s="7" t="str">
        <f ca="1">IFERROR(IF(KK349+KJ350&gt;KL$4,KK349,KK349+KJ350),"")</f>
        <v/>
      </c>
      <c r="KL350" s="7">
        <f t="shared" ca="1" si="1849"/>
        <v>0</v>
      </c>
      <c r="KM350" s="7">
        <f t="shared" ca="1" si="1754"/>
        <v>0.55427814195111447</v>
      </c>
      <c r="KN350" s="7">
        <f t="shared" ca="1" si="1755"/>
        <v>0.21495262727965481</v>
      </c>
      <c r="KO350" s="7">
        <f t="shared" ca="1" si="1756"/>
        <v>1</v>
      </c>
      <c r="KP350" s="7" t="str">
        <f t="shared" ca="1" si="1757"/>
        <v>2</v>
      </c>
      <c r="KQ350" s="7" t="str">
        <f ca="1">IFERROR(IF(KQ349+KP350&gt;KR$4,KQ349,KQ349+KP350),"")</f>
        <v/>
      </c>
      <c r="KR350" s="7">
        <f t="shared" ca="1" si="1850"/>
        <v>0</v>
      </c>
      <c r="KS350" s="7">
        <f t="shared" ca="1" si="1758"/>
        <v>0.40117766553048551</v>
      </c>
      <c r="KT350" s="7">
        <f t="shared" ca="1" si="1759"/>
        <v>0.36805310370028377</v>
      </c>
      <c r="KU350" s="7">
        <f t="shared" ca="1" si="1760"/>
        <v>1</v>
      </c>
      <c r="KV350" s="7" t="str">
        <f t="shared" ca="1" si="1761"/>
        <v>2</v>
      </c>
      <c r="KW350" s="7" t="str">
        <f ca="1">IFERROR(IF(KW349+KV350&gt;KX$4,KW349,KW349+KV350),"")</f>
        <v/>
      </c>
      <c r="KX350" s="7">
        <f t="shared" ca="1" si="1851"/>
        <v>0</v>
      </c>
      <c r="KY350" s="7">
        <f t="shared" ca="1" si="1762"/>
        <v>0.72544545682294548</v>
      </c>
      <c r="KZ350" s="7">
        <f t="shared" ca="1" si="1763"/>
        <v>4.3785312407823795E-2</v>
      </c>
      <c r="LA350" s="7">
        <f t="shared" ca="1" si="1764"/>
        <v>1</v>
      </c>
      <c r="LB350" s="7" t="str">
        <f t="shared" ca="1" si="1765"/>
        <v>2</v>
      </c>
      <c r="LC350" s="7" t="str">
        <f ca="1">IFERROR(IF(LC349+LB350&gt;LD$4,LC349,LC349+LB350),"")</f>
        <v/>
      </c>
      <c r="LD350" s="7">
        <f t="shared" ca="1" si="1852"/>
        <v>0</v>
      </c>
      <c r="LE350" s="7">
        <f t="shared" ca="1" si="1766"/>
        <v>0.9002624927188777</v>
      </c>
      <c r="LF350" s="7">
        <f t="shared" ca="1" si="1767"/>
        <v>-0.13103172348810843</v>
      </c>
      <c r="LG350" s="7">
        <f t="shared" ca="1" si="1768"/>
        <v>0</v>
      </c>
      <c r="LH350" s="7">
        <f t="shared" ca="1" si="1769"/>
        <v>0</v>
      </c>
      <c r="LI350" s="7" t="str">
        <f ca="1">IFERROR(IF(LI349+LH350&gt;LJ$4,LI349,LI349+LH350),"")</f>
        <v/>
      </c>
      <c r="LJ350" s="7">
        <f t="shared" ca="1" si="1853"/>
        <v>0</v>
      </c>
      <c r="LK350" s="7">
        <f t="shared" ca="1" si="1770"/>
        <v>0.33042436580964563</v>
      </c>
      <c r="LL350" s="7">
        <f t="shared" ca="1" si="1771"/>
        <v>0.43880640342112365</v>
      </c>
      <c r="LM350" s="7">
        <f t="shared" ca="1" si="1772"/>
        <v>1</v>
      </c>
      <c r="LN350" s="7" t="str">
        <f t="shared" ca="1" si="1773"/>
        <v>2</v>
      </c>
      <c r="LO350" s="7" t="str">
        <f ca="1">IFERROR(IF(LO349+LN350&gt;LP$4,LO349,LO349+LN350),"")</f>
        <v/>
      </c>
      <c r="LP350" s="7">
        <f t="shared" ca="1" si="1854"/>
        <v>0</v>
      </c>
      <c r="LQ350" s="7">
        <f t="shared" ca="1" si="1774"/>
        <v>0.59321739481619107</v>
      </c>
      <c r="LR350" s="7">
        <f t="shared" ca="1" si="1775"/>
        <v>0.17601337441457821</v>
      </c>
      <c r="LS350" s="7">
        <f t="shared" ca="1" si="1776"/>
        <v>1</v>
      </c>
      <c r="LT350" s="7" t="str">
        <f t="shared" ca="1" si="1777"/>
        <v>2</v>
      </c>
      <c r="LU350" s="7" t="str">
        <f ca="1">IFERROR(IF(LU349+LT350&gt;LV$4,LU349,LU349+LT350),"")</f>
        <v/>
      </c>
      <c r="LV350" s="7">
        <f t="shared" ca="1" si="1855"/>
        <v>0</v>
      </c>
      <c r="LW350" s="7">
        <f t="shared" ca="1" si="1778"/>
        <v>0.53096104988516568</v>
      </c>
      <c r="LX350" s="7">
        <f t="shared" ca="1" si="1779"/>
        <v>0.23826971934560359</v>
      </c>
      <c r="LY350" s="7">
        <f t="shared" ca="1" si="1780"/>
        <v>1</v>
      </c>
      <c r="LZ350" s="7" t="str">
        <f t="shared" ca="1" si="1781"/>
        <v>2</v>
      </c>
      <c r="MA350" s="7" t="str">
        <f ca="1">IFERROR(IF(MA349+LZ350&gt;MB$4,MA349,MA349+LZ350),"")</f>
        <v/>
      </c>
      <c r="MB350" s="7">
        <f t="shared" ca="1" si="1856"/>
        <v>0</v>
      </c>
      <c r="MC350" s="7">
        <f t="shared" ca="1" si="1782"/>
        <v>0.52301078957523117</v>
      </c>
      <c r="MD350" s="7">
        <f t="shared" ca="1" si="1783"/>
        <v>0.2462199796555381</v>
      </c>
      <c r="ME350" s="7">
        <f t="shared" ca="1" si="1784"/>
        <v>1</v>
      </c>
      <c r="MF350" s="7" t="str">
        <f t="shared" ca="1" si="1785"/>
        <v>2</v>
      </c>
      <c r="MG350" s="7" t="str">
        <f ca="1">IFERROR(IF(MG349+MF350&gt;MH$4,MG349,MG349+MF350),"")</f>
        <v/>
      </c>
      <c r="MH350" s="7">
        <f t="shared" ca="1" si="1857"/>
        <v>0</v>
      </c>
      <c r="MI350" s="7">
        <f t="shared" ca="1" si="1786"/>
        <v>0.75478142242748336</v>
      </c>
      <c r="MJ350" s="7">
        <f t="shared" ca="1" si="1787"/>
        <v>1.4449346803285912E-2</v>
      </c>
      <c r="MK350" s="7">
        <f t="shared" ca="1" si="1788"/>
        <v>1</v>
      </c>
      <c r="ML350" s="7" t="str">
        <f t="shared" ca="1" si="1789"/>
        <v>2</v>
      </c>
      <c r="MM350" s="7" t="str">
        <f ca="1">IFERROR(IF(MM349+ML350&gt;MN$4,MM349,MM349+ML350),"")</f>
        <v/>
      </c>
      <c r="MN350" s="7">
        <f t="shared" ca="1" si="1858"/>
        <v>0</v>
      </c>
      <c r="MO350" s="7">
        <f t="shared" ca="1" si="1790"/>
        <v>5.4407822831131547E-2</v>
      </c>
      <c r="MP350" s="7">
        <f t="shared" ca="1" si="1791"/>
        <v>0.71482294639963773</v>
      </c>
      <c r="MQ350" s="7">
        <f t="shared" ca="1" si="1792"/>
        <v>1</v>
      </c>
      <c r="MR350" s="7" t="str">
        <f t="shared" ca="1" si="1793"/>
        <v>2</v>
      </c>
      <c r="MS350" s="7" t="str">
        <f ca="1">IFERROR(IF(MS349+MR350&gt;MT$4,MS349,MS349+MR350),"")</f>
        <v/>
      </c>
      <c r="MT350" s="7">
        <f t="shared" ca="1" si="1859"/>
        <v>0</v>
      </c>
      <c r="MU350" s="7">
        <f t="shared" ca="1" si="1794"/>
        <v>0.23546521748208327</v>
      </c>
      <c r="MV350" s="7">
        <f t="shared" ca="1" si="1795"/>
        <v>0.53376555174868601</v>
      </c>
      <c r="MW350" s="7">
        <f t="shared" ca="1" si="1796"/>
        <v>1</v>
      </c>
      <c r="MX350" s="7" t="str">
        <f t="shared" ca="1" si="1797"/>
        <v>2</v>
      </c>
      <c r="MY350" s="7" t="str">
        <f ca="1">IFERROR(IF(MY349+MX350&gt;MZ$4,MY349,MY349+MX350),"")</f>
        <v/>
      </c>
      <c r="MZ350" s="7">
        <f t="shared" ca="1" si="1860"/>
        <v>0</v>
      </c>
      <c r="NA350" s="7">
        <f t="shared" ca="1" si="1798"/>
        <v>1.9947788102995356E-2</v>
      </c>
      <c r="NB350" s="7">
        <f t="shared" ca="1" si="1799"/>
        <v>0.74928298112777392</v>
      </c>
      <c r="NC350" s="7">
        <f t="shared" ca="1" si="1800"/>
        <v>1</v>
      </c>
      <c r="ND350" s="7" t="str">
        <f t="shared" ca="1" si="1801"/>
        <v>2</v>
      </c>
      <c r="NE350" s="7" t="str">
        <f ca="1">IFERROR(IF(NE349+ND350&gt;NF$4,NE349,NE349+ND350),"")</f>
        <v/>
      </c>
      <c r="NF350" s="7">
        <f t="shared" ca="1" si="1861"/>
        <v>0</v>
      </c>
      <c r="NG350" s="7">
        <f t="shared" ca="1" si="1802"/>
        <v>0.74996731898578117</v>
      </c>
      <c r="NH350" s="7">
        <f t="shared" ca="1" si="1803"/>
        <v>1.9263450244988101E-2</v>
      </c>
      <c r="NI350" s="7">
        <f t="shared" ca="1" si="1804"/>
        <v>1</v>
      </c>
      <c r="NJ350" s="7" t="str">
        <f t="shared" ca="1" si="1805"/>
        <v>2</v>
      </c>
      <c r="NK350" s="7" t="str">
        <f ca="1">IFERROR(IF(NK349+NJ350&gt;NL$4,NK349,NK349+NJ350),"")</f>
        <v/>
      </c>
      <c r="NL350" s="7">
        <f t="shared" ca="1" si="1862"/>
        <v>0</v>
      </c>
      <c r="NM350" s="7">
        <f t="shared" ca="1" si="1806"/>
        <v>0.73886330899399133</v>
      </c>
      <c r="NN350" s="7">
        <f t="shared" ca="1" si="1807"/>
        <v>3.0367460236777943E-2</v>
      </c>
      <c r="NO350" s="7">
        <f t="shared" ca="1" si="1808"/>
        <v>1</v>
      </c>
      <c r="NP350" s="7" t="str">
        <f t="shared" ca="1" si="1809"/>
        <v>2</v>
      </c>
      <c r="NQ350" s="7" t="str">
        <f ca="1">IFERROR(IF(NQ349+NP350&gt;NR$4,NQ349,NQ349+NP350),"")</f>
        <v/>
      </c>
      <c r="NR350" s="7">
        <f t="shared" ca="1" si="1863"/>
        <v>0</v>
      </c>
      <c r="NT350">
        <v>352</v>
      </c>
      <c r="NU350" s="7" t="s">
        <v>19</v>
      </c>
      <c r="NV350" s="7" t="str">
        <f t="shared" ca="1" si="1598"/>
        <v/>
      </c>
      <c r="NW350" s="7" t="str">
        <f t="shared" ca="1" si="1810"/>
        <v/>
      </c>
      <c r="NX350" t="str">
        <f ca="1">IFERROR(VLOOKUP(NT350,$K$3:$AK$568,8,FALSE),"")</f>
        <v/>
      </c>
      <c r="NY350" t="str">
        <f ca="1">IFERROR(VLOOKUP(NT350,$K$3:$AK$568,9,FALSE),"")</f>
        <v/>
      </c>
      <c r="NZ350" s="7" t="str">
        <f ca="1">IFERROR(VLOOKUP(NT350,$K$3:$AK$568,27,FALSE),"")</f>
        <v/>
      </c>
      <c r="OB350">
        <v>352</v>
      </c>
      <c r="OC350" s="7" t="s">
        <v>19</v>
      </c>
      <c r="OD350" t="e">
        <f t="shared" ca="1" si="1864"/>
        <v>#N/A</v>
      </c>
      <c r="OE350" s="7" t="str">
        <f t="shared" ca="1" si="1865"/>
        <v/>
      </c>
      <c r="OF350" s="7" t="str">
        <f t="shared" ca="1" si="1866"/>
        <v/>
      </c>
      <c r="OG350" t="str">
        <f t="shared" ca="1" si="1867"/>
        <v/>
      </c>
      <c r="OI350">
        <v>352</v>
      </c>
      <c r="OJ350" s="7" t="s">
        <v>19</v>
      </c>
      <c r="OK350" s="7" t="str">
        <f t="shared" ca="1" si="1868"/>
        <v/>
      </c>
      <c r="OL350" s="7" t="str">
        <f t="shared" ca="1" si="1869"/>
        <v/>
      </c>
      <c r="OM350" t="str">
        <f ca="1">IFERROR(VLOOKUP(OI350,$L$3:$AK$568,7,FALSE),"")</f>
        <v/>
      </c>
      <c r="ON350" t="str">
        <f ca="1">IFERROR(VLOOKUP(OI350,$L$3:$AK$568,8,FALSE),"")</f>
        <v/>
      </c>
      <c r="OO350" s="7" t="str">
        <f ca="1">IFERROR(VLOOKUP(OI350,$L$3:$AK$568,26,FALSE),"")</f>
        <v/>
      </c>
      <c r="OQ350">
        <v>352</v>
      </c>
      <c r="OR350" s="7" t="s">
        <v>19</v>
      </c>
      <c r="OS350" t="e">
        <f t="shared" ca="1" si="1870"/>
        <v>#N/A</v>
      </c>
      <c r="OT350" s="7" t="str">
        <f t="shared" ca="1" si="1871"/>
        <v/>
      </c>
      <c r="OU350" s="7" t="str">
        <f t="shared" ca="1" si="1872"/>
        <v/>
      </c>
      <c r="OV350" t="str">
        <f t="shared" ca="1" si="1873"/>
        <v/>
      </c>
      <c r="OX350">
        <v>352</v>
      </c>
      <c r="OY350" s="7" t="s">
        <v>19</v>
      </c>
      <c r="OZ350" s="7" t="str">
        <f t="shared" ca="1" si="1874"/>
        <v/>
      </c>
      <c r="PA350" s="7" t="str">
        <f t="shared" ca="1" si="1875"/>
        <v/>
      </c>
      <c r="PB350" t="str">
        <f ca="1">IFERROR(VLOOKUP(OX350,$M$3:$AK$568,6,FALSE),"")</f>
        <v/>
      </c>
      <c r="PC350" t="str">
        <f ca="1">IFERROR(VLOOKUP(OX350,$M$3:$AK$568,7,FALSE),"")</f>
        <v/>
      </c>
      <c r="PD350" s="7" t="str">
        <f ca="1">IFERROR(VLOOKUP(OX350,$M$3:$AK$568,25,FALSE),"")</f>
        <v/>
      </c>
      <c r="PF350">
        <v>352</v>
      </c>
      <c r="PG350" s="7" t="s">
        <v>19</v>
      </c>
      <c r="PH350" t="e">
        <f t="shared" ca="1" si="1876"/>
        <v>#N/A</v>
      </c>
      <c r="PI350" s="7" t="str">
        <f t="shared" ca="1" si="1877"/>
        <v/>
      </c>
      <c r="PJ350" s="7" t="str">
        <f t="shared" ca="1" si="1878"/>
        <v/>
      </c>
      <c r="PK350" t="str">
        <f t="shared" ca="1" si="1879"/>
        <v/>
      </c>
      <c r="PM350">
        <v>352</v>
      </c>
      <c r="PN350" s="7" t="s">
        <v>19</v>
      </c>
      <c r="PO350" s="202" t="str">
        <f t="shared" ca="1" si="1880"/>
        <v/>
      </c>
      <c r="PP350" s="7" t="str">
        <f t="shared" ca="1" si="1881"/>
        <v/>
      </c>
      <c r="PQ350" t="str">
        <f ca="1">IFERROR(VLOOKUP(PM350,$G$325:$R$409,12,FALSE),"")</f>
        <v/>
      </c>
      <c r="PR350" t="e">
        <f ca="1">VLOOKUP(PM350,$G$324:$Q$409,11,FALSE)</f>
        <v>#N/A</v>
      </c>
      <c r="PS350" s="7" t="str">
        <f ca="1">VLOOKUP(PQ350,$R$325:$Y$409,8,FALSE)</f>
        <v>- -</v>
      </c>
      <c r="PT350" s="7">
        <f ca="1">ReSt</f>
        <v>-4</v>
      </c>
      <c r="PU350" s="7" t="e">
        <f t="shared" ca="1" si="1882"/>
        <v>#N/A</v>
      </c>
      <c r="PV350" s="7" t="e">
        <f t="shared" ca="1" si="1883"/>
        <v>#N/A</v>
      </c>
      <c r="PW350" s="7" t="str">
        <f ca="1">VLOOKUP(PQ350,$R$325:$AK$409,8,FALSE)</f>
        <v>- -</v>
      </c>
      <c r="PX350" s="7"/>
      <c r="PY350">
        <v>352</v>
      </c>
      <c r="PZ350" s="7" t="s">
        <v>19</v>
      </c>
      <c r="QA350" t="str">
        <f t="shared" ca="1" si="1884"/>
        <v/>
      </c>
      <c r="QB350" s="7" t="str">
        <f t="shared" ca="1" si="1885"/>
        <v/>
      </c>
      <c r="QC350" s="7" t="str">
        <f t="shared" ca="1" si="1886"/>
        <v/>
      </c>
      <c r="QD350" t="str">
        <f t="shared" ca="1" si="1887"/>
        <v/>
      </c>
      <c r="QF350">
        <v>352</v>
      </c>
      <c r="QG350" s="7" t="s">
        <v>19</v>
      </c>
      <c r="QH350" s="7" t="str">
        <f t="shared" ca="1" si="1888"/>
        <v/>
      </c>
      <c r="QI350" s="7" t="e">
        <f t="shared" ca="1" si="1889"/>
        <v>#VALUE!</v>
      </c>
      <c r="QJ350" t="e">
        <f t="shared" ca="1" si="1890"/>
        <v>#N/A</v>
      </c>
      <c r="QK350" s="7" t="e">
        <f t="shared" ca="1" si="1891"/>
        <v>#N/A</v>
      </c>
      <c r="QM350">
        <v>352</v>
      </c>
      <c r="QN350" s="7" t="s">
        <v>19</v>
      </c>
      <c r="QO350" t="str">
        <f t="shared" ca="1" si="1892"/>
        <v/>
      </c>
      <c r="QP350" s="7" t="str">
        <f t="shared" ca="1" si="1893"/>
        <v/>
      </c>
      <c r="QQ350" t="str">
        <f t="shared" ca="1" si="1894"/>
        <v/>
      </c>
    </row>
    <row r="351" spans="1:459" x14ac:dyDescent="0.25">
      <c r="A351" s="240" t="str">
        <f>IF('Character Sheet'!$B$4="Creature","N","Y")</f>
        <v>Y</v>
      </c>
      <c r="C351" s="75"/>
      <c r="D351" s="76"/>
      <c r="F351" s="75">
        <v>13</v>
      </c>
      <c r="G351" s="76">
        <f t="shared" ca="1" si="1926"/>
        <v>0</v>
      </c>
      <c r="I351" s="75" t="s">
        <v>1812</v>
      </c>
      <c r="J351" s="85"/>
      <c r="K351" s="85">
        <f t="shared" ca="1" si="1927"/>
        <v>7</v>
      </c>
      <c r="L351" s="85">
        <f t="shared" ca="1" si="1928"/>
        <v>7</v>
      </c>
      <c r="M351" s="70">
        <f t="shared" ca="1" si="1929"/>
        <v>18</v>
      </c>
      <c r="O351" s="222" t="str">
        <f t="shared" ca="1" si="1930"/>
        <v>- -</v>
      </c>
      <c r="Q351" s="7" t="s">
        <v>1756</v>
      </c>
      <c r="R351" s="9" t="str">
        <f ca="1">IFERROR(VLOOKUP(F351,INDIRECT(Calculations!$D$100),2,FALSE),"")</f>
        <v/>
      </c>
      <c r="S351" s="9" t="str">
        <f t="shared" ca="1" si="1931"/>
        <v/>
      </c>
      <c r="T351" s="61" t="str">
        <f ca="1">SUBSTITUTE(IFERROR(IFERROR(VLOOKUP(R351,'[1]Skill Statistics'!$A$3:$C$513,2,FALSE),VLOOKUP(Q351,'[1]Skill Statistics'!$A$3:$C$513,2,FALSE)),T350),"R*","ReSt")</f>
        <v>ReSt/ReSt</v>
      </c>
      <c r="U351" s="61" t="str">
        <f ca="1">IFERROR(IFERROR(VLOOKUP(R351,'[1]Skill Statistics'!$A$3:$C$513,3,FALSE),VLOOKUP(Q351,'[1]Skill Statistics'!$A$3:$C$513,3,FALSE)),U350)</f>
        <v>Me</v>
      </c>
      <c r="V351" s="61" t="str">
        <f ca="1">IF(R351="","- -",IF(ISNUMBER(SEARCH("Category",R351)),"- -",IFERROR(IFERROR(VLOOKUP(Q351,[1]Professions!$A$4:$AM$288,MATCH(Profession,[1]Professions!$A$1:$AM$1,0),FALSE),VLOOKUP(Q351,Calculations!$B$91:$I$95,8,FALSE)),"- -")))</f>
        <v>- -</v>
      </c>
      <c r="W351" s="60" t="str">
        <f t="shared" ca="1" si="1932"/>
        <v>- -</v>
      </c>
      <c r="X351" s="7" t="str">
        <f ca="1">IFERROR(VLOOKUP(R351,$BS$6:$NR$519,MATCH(ActualLevel,$BS$3:$NR$3,0),FALSE),"- -")</f>
        <v>- -</v>
      </c>
      <c r="Y351" s="7" t="str">
        <f t="shared" ca="1" si="1933"/>
        <v>- -</v>
      </c>
      <c r="Z351" s="7" t="str">
        <f ca="1">IFERROR(VLOOKUP(Y351,Charts!$BQ$2:$BR$52,2,FALSE),"- -")</f>
        <v>- -</v>
      </c>
      <c r="AA351" s="7">
        <f t="shared" ca="1" si="1934"/>
        <v>-1</v>
      </c>
      <c r="AB351" s="7" t="str">
        <f t="shared" ca="1" si="1935"/>
        <v>- -</v>
      </c>
      <c r="AC351" s="7"/>
      <c r="AD351" s="7"/>
      <c r="AE351" s="7"/>
      <c r="AF351" s="7"/>
      <c r="AG351" s="7"/>
      <c r="AH351" s="90"/>
      <c r="AI351" s="7"/>
      <c r="AJ351" s="7"/>
      <c r="AK351" s="7">
        <f t="shared" ca="1" si="1936"/>
        <v>-1</v>
      </c>
      <c r="AL351" s="7"/>
      <c r="AM351" s="69">
        <f>IFERROR(VLOOKUP(Q351,'[1]Skill Statistics'!$A$3:$AN$513,MATCH(Profession,'[1]Skill Statistics'!$A$2:$AN$2,0),FALSE),0)</f>
        <v>0</v>
      </c>
      <c r="AN351" s="85">
        <f>IFERROR(VLOOKUP(Q351,'[1]Skill Statistics'!$A$3:$BK$513,MATCH(Archetype,'[1]Skill Statistics'!$A$2:$BK$2,0),FALSE),0)</f>
        <v>0</v>
      </c>
      <c r="AO351" s="85">
        <f>IFERROR(VLOOKUP(Q351,'[1]Skill Statistics'!$A$3:$BB$513,MATCH(Race,'[1]Skill Statistics'!$A$2:$BB$2,0),FALSE),0)</f>
        <v>0</v>
      </c>
      <c r="AP351" s="85">
        <f t="shared" ca="1" si="1811"/>
        <v>-0.1</v>
      </c>
      <c r="AQ351" s="70"/>
      <c r="AS351" s="69">
        <f>IFERROR(VLOOKUP(Q351,'[1]Professional Skills'!$A$4:$AM$288,MATCH(Profession,'[1]Professional Skills'!$A$3:$AM$3,0),FALSE),"- -")</f>
        <v>0</v>
      </c>
      <c r="AT351" t="s">
        <v>1812</v>
      </c>
      <c r="AU351" s="7" t="str">
        <f t="shared" si="1937"/>
        <v/>
      </c>
      <c r="AV351" s="7">
        <f t="shared" ca="1" si="1938"/>
        <v>0</v>
      </c>
      <c r="AW351" t="str">
        <f t="shared" si="1898"/>
        <v/>
      </c>
      <c r="AX351" t="str">
        <f>IFERROR(_xlfn.RANK.EQ(AW351,$AW$5:$AW$568),"")</f>
        <v/>
      </c>
      <c r="AY351">
        <f t="shared" si="1939"/>
        <v>0</v>
      </c>
      <c r="AZ351" s="70" t="str">
        <f t="shared" si="1940"/>
        <v/>
      </c>
      <c r="BB351" s="69" t="str">
        <f>IFERROR(IF(Q351="Language",VLOOKUP(R351,[1]Cultures!$B$4:$N$218,MATCH(Culture,[1]Cultures!$B$3:$N$3,0),FALSE),VLOOKUP(Q351,[1]Cultures!$B$4:$O$212,MATCH(Culture,[1]Cultures!$B$3:$O$3,0),FALSE)),"- -")</f>
        <v>- -</v>
      </c>
      <c r="BC351" t="s">
        <v>1812</v>
      </c>
      <c r="BD351">
        <f t="shared" ca="1" si="1941"/>
        <v>0.36678680295364785</v>
      </c>
      <c r="BE351">
        <f t="shared" ca="1" si="1900"/>
        <v>0.26678680295364787</v>
      </c>
      <c r="BH351">
        <f t="shared" ca="1" si="1923"/>
        <v>19</v>
      </c>
      <c r="BI351" s="7">
        <f t="shared" ca="1" si="1942"/>
        <v>0</v>
      </c>
      <c r="BK351" s="7"/>
      <c r="BL351" s="70" t="str">
        <f t="shared" ca="1" si="1943"/>
        <v>- -</v>
      </c>
      <c r="BN351" s="69" t="str">
        <f ca="1">IFERROR(VLOOKUP(V351,Charts!$BT$2:$BV$14,3,FALSE),"- -")</f>
        <v>- -</v>
      </c>
      <c r="BO351" s="85" t="str">
        <f t="shared" ca="1" si="1812"/>
        <v>- -</v>
      </c>
      <c r="BP351" s="70" t="str">
        <f t="shared" ca="1" si="1901"/>
        <v>- -</v>
      </c>
      <c r="BR351" s="7">
        <v>350</v>
      </c>
      <c r="BS351" s="9" t="str">
        <f ca="1">VLOOKUP(BR351,$O$3:$R$568,4,FALSE)</f>
        <v>Tale Telling</v>
      </c>
      <c r="BT351" s="7" t="str">
        <f ca="1">VLOOKUP(BS351,$R$3:$V$568,5,FALSE)</f>
        <v>3 / 4</v>
      </c>
      <c r="BU351" s="7">
        <f ca="1">VLOOKUP(BT351,Charts!$BT$2:$BV$14,3,FALSE)</f>
        <v>0.69230769230769229</v>
      </c>
      <c r="BV351" s="7" t="str">
        <f t="shared" ca="1" si="1604"/>
        <v>3</v>
      </c>
      <c r="BW351" s="7" t="str">
        <f t="shared" ca="1" si="1605"/>
        <v>4</v>
      </c>
      <c r="BY351" s="7">
        <f t="shared" ca="1" si="1606"/>
        <v>0.21520374858654701</v>
      </c>
      <c r="BZ351" s="7">
        <f t="shared" ca="1" si="1607"/>
        <v>0.47710394372114528</v>
      </c>
      <c r="CA351" s="7">
        <f t="shared" ca="1" si="1608"/>
        <v>1</v>
      </c>
      <c r="CB351" s="7" t="str">
        <f t="shared" ca="1" si="1609"/>
        <v>3</v>
      </c>
      <c r="CC351" s="7" t="str">
        <f ca="1">IFERROR(IF(CC350+CB351&gt;CD$4,CC350,CC350+CB351),"")</f>
        <v/>
      </c>
      <c r="CD351" s="7">
        <f t="shared" ca="1" si="1813"/>
        <v>0</v>
      </c>
      <c r="CE351" s="7">
        <f t="shared" ca="1" si="1610"/>
        <v>0.69964423570451151</v>
      </c>
      <c r="CF351" s="7">
        <f t="shared" ca="1" si="1611"/>
        <v>-7.3365433968192173E-3</v>
      </c>
      <c r="CG351" s="7">
        <f t="shared" ca="1" si="1612"/>
        <v>0</v>
      </c>
      <c r="CH351" s="7">
        <f t="shared" ca="1" si="1613"/>
        <v>0</v>
      </c>
      <c r="CI351" s="7" t="str">
        <f ca="1">IFERROR(IF(CI350+CH351&gt;CJ$4,CI350,CI350+CH351),"")</f>
        <v/>
      </c>
      <c r="CJ351" s="7">
        <f t="shared" ca="1" si="1814"/>
        <v>0</v>
      </c>
      <c r="CK351" s="7">
        <f t="shared" ca="1" si="1614"/>
        <v>0.7639823905853208</v>
      </c>
      <c r="CL351" s="7">
        <f t="shared" ca="1" si="1615"/>
        <v>-7.1674698277628512E-2</v>
      </c>
      <c r="CM351" s="7">
        <f t="shared" ca="1" si="1616"/>
        <v>0</v>
      </c>
      <c r="CN351" s="7">
        <f t="shared" ca="1" si="1617"/>
        <v>0</v>
      </c>
      <c r="CO351" s="7" t="str">
        <f ca="1">IFERROR(IF(CO350+CN351&gt;CP$4,CO350,CO350+CN351),"")</f>
        <v/>
      </c>
      <c r="CP351" s="7">
        <f t="shared" ca="1" si="1815"/>
        <v>0</v>
      </c>
      <c r="CQ351" s="7">
        <f t="shared" ca="1" si="1618"/>
        <v>0.33439998954670713</v>
      </c>
      <c r="CR351" s="7">
        <f t="shared" ca="1" si="1619"/>
        <v>0.35790770276098516</v>
      </c>
      <c r="CS351" s="7">
        <f t="shared" ca="1" si="1620"/>
        <v>1</v>
      </c>
      <c r="CT351" s="7" t="str">
        <f t="shared" ca="1" si="1621"/>
        <v>3</v>
      </c>
      <c r="CU351" s="7" t="str">
        <f ca="1">IFERROR(IF(CU350+CT351&gt;CV$4,CU350,CU350+CT351),"")</f>
        <v/>
      </c>
      <c r="CV351" s="7">
        <f t="shared" ca="1" si="1816"/>
        <v>0</v>
      </c>
      <c r="CW351" s="7">
        <f t="shared" ca="1" si="1622"/>
        <v>0.15354961706512726</v>
      </c>
      <c r="CX351" s="7">
        <f t="shared" ca="1" si="1623"/>
        <v>0.53875807524256503</v>
      </c>
      <c r="CY351" s="7">
        <f t="shared" ca="1" si="1624"/>
        <v>1</v>
      </c>
      <c r="CZ351" s="7" t="str">
        <f t="shared" ca="1" si="1625"/>
        <v>3</v>
      </c>
      <c r="DA351" s="7" t="str">
        <f ca="1">IFERROR(IF(DA350+CZ351&gt;DB$4,DA350,DA350+CZ351),"")</f>
        <v/>
      </c>
      <c r="DB351" s="7">
        <f t="shared" ca="1" si="1817"/>
        <v>0</v>
      </c>
      <c r="DC351" s="7">
        <f t="shared" ca="1" si="1626"/>
        <v>0.59246076357623578</v>
      </c>
      <c r="DD351" s="7">
        <f t="shared" ca="1" si="1627"/>
        <v>9.9846928731456508E-2</v>
      </c>
      <c r="DE351" s="7">
        <f t="shared" ca="1" si="1628"/>
        <v>1</v>
      </c>
      <c r="DF351" s="7" t="str">
        <f t="shared" ca="1" si="1629"/>
        <v>3</v>
      </c>
      <c r="DG351" s="7" t="str">
        <f ca="1">IFERROR(IF(DG350+DF351&gt;DH$4,DG350,DG350+DF351),"")</f>
        <v/>
      </c>
      <c r="DH351" s="7">
        <f t="shared" ca="1" si="1818"/>
        <v>0</v>
      </c>
      <c r="DI351" s="7">
        <f t="shared" ca="1" si="1630"/>
        <v>0.51525063185110187</v>
      </c>
      <c r="DJ351" s="7">
        <f t="shared" ca="1" si="1631"/>
        <v>0.17705706045659042</v>
      </c>
      <c r="DK351" s="7">
        <f t="shared" ca="1" si="1632"/>
        <v>1</v>
      </c>
      <c r="DL351" s="7" t="str">
        <f t="shared" ca="1" si="1633"/>
        <v>3</v>
      </c>
      <c r="DM351" s="7" t="str">
        <f ca="1">IFERROR(IF(DM350+DL351&gt;DN$4,DM350,DM350+DL351),"")</f>
        <v/>
      </c>
      <c r="DN351" s="7">
        <f t="shared" ca="1" si="1819"/>
        <v>0</v>
      </c>
      <c r="DO351" s="7">
        <f t="shared" ca="1" si="1634"/>
        <v>0.99111364692046244</v>
      </c>
      <c r="DP351" s="7">
        <f t="shared" ca="1" si="1635"/>
        <v>-0.29880595461277015</v>
      </c>
      <c r="DQ351" s="7">
        <f t="shared" ca="1" si="1636"/>
        <v>0</v>
      </c>
      <c r="DR351" s="7">
        <f t="shared" ca="1" si="1637"/>
        <v>0</v>
      </c>
      <c r="DS351" s="7" t="str">
        <f ca="1">IFERROR(IF(DS350+DR351&gt;DT$4,DS350,DS350+DR351),"")</f>
        <v/>
      </c>
      <c r="DT351" s="7">
        <f t="shared" ca="1" si="1820"/>
        <v>0</v>
      </c>
      <c r="DU351" s="7">
        <f t="shared" ca="1" si="1638"/>
        <v>0.75591578445048546</v>
      </c>
      <c r="DV351" s="7">
        <f t="shared" ca="1" si="1639"/>
        <v>-6.3608092142793171E-2</v>
      </c>
      <c r="DW351" s="7">
        <f t="shared" ca="1" si="1640"/>
        <v>0</v>
      </c>
      <c r="DX351" s="7">
        <f t="shared" ca="1" si="1641"/>
        <v>0</v>
      </c>
      <c r="DY351" s="7" t="str">
        <f ca="1">IFERROR(IF(DY350+DX351&gt;DZ$4,DY350,DY350+DX351),"")</f>
        <v/>
      </c>
      <c r="DZ351" s="7">
        <f t="shared" ca="1" si="1821"/>
        <v>0</v>
      </c>
      <c r="EA351" s="7">
        <f t="shared" ca="1" si="1642"/>
        <v>0.63107552862395433</v>
      </c>
      <c r="EB351" s="7">
        <f t="shared" ca="1" si="1643"/>
        <v>6.1232163683737961E-2</v>
      </c>
      <c r="EC351" s="7">
        <f t="shared" ca="1" si="1644"/>
        <v>1</v>
      </c>
      <c r="ED351" s="7" t="str">
        <f t="shared" ca="1" si="1645"/>
        <v>3</v>
      </c>
      <c r="EE351" s="7" t="str">
        <f ca="1">IFERROR(IF(EE350+ED351&gt;EF$4,EE350,EE350+ED351),"")</f>
        <v/>
      </c>
      <c r="EF351" s="7">
        <f t="shared" ca="1" si="1822"/>
        <v>0</v>
      </c>
      <c r="EG351" s="7">
        <f t="shared" ca="1" si="1646"/>
        <v>0.21422726599508446</v>
      </c>
      <c r="EH351" s="7">
        <f t="shared" ca="1" si="1647"/>
        <v>0.47808042631260783</v>
      </c>
      <c r="EI351" s="7">
        <f t="shared" ca="1" si="1648"/>
        <v>1</v>
      </c>
      <c r="EJ351" s="7" t="str">
        <f t="shared" ca="1" si="1649"/>
        <v>3</v>
      </c>
      <c r="EK351" s="7" t="str">
        <f ca="1">IFERROR(IF(EK350+EJ351&gt;EL$4,EK350,EK350+EJ351),"")</f>
        <v/>
      </c>
      <c r="EL351" s="7">
        <f t="shared" ca="1" si="1823"/>
        <v>0</v>
      </c>
      <c r="EM351" s="7">
        <f t="shared" ca="1" si="1650"/>
        <v>0.51571739227316271</v>
      </c>
      <c r="EN351" s="7">
        <f t="shared" ca="1" si="1651"/>
        <v>0.17659030003452958</v>
      </c>
      <c r="EO351" s="7">
        <f t="shared" ca="1" si="1652"/>
        <v>1</v>
      </c>
      <c r="EP351" s="7" t="str">
        <f t="shared" ca="1" si="1653"/>
        <v>3</v>
      </c>
      <c r="EQ351" s="7" t="str">
        <f ca="1">IFERROR(IF(EQ350+EP351&gt;ER$4,EQ350,EQ350+EP351),"")</f>
        <v/>
      </c>
      <c r="ER351" s="7">
        <f t="shared" ca="1" si="1824"/>
        <v>0</v>
      </c>
      <c r="ES351" s="7">
        <f t="shared" ca="1" si="1654"/>
        <v>0.27598207060586766</v>
      </c>
      <c r="ET351" s="7">
        <f t="shared" ca="1" si="1655"/>
        <v>0.41632562170182463</v>
      </c>
      <c r="EU351" s="7">
        <f t="shared" ca="1" si="1656"/>
        <v>1</v>
      </c>
      <c r="EV351" s="7" t="str">
        <f t="shared" ca="1" si="1657"/>
        <v>3</v>
      </c>
      <c r="EW351" s="7" t="str">
        <f ca="1">IFERROR(IF(EW350+EV351&gt;EX$4,EW350,EW350+EV351),"")</f>
        <v/>
      </c>
      <c r="EX351" s="7">
        <f t="shared" ca="1" si="1825"/>
        <v>0</v>
      </c>
      <c r="EY351" s="7">
        <f t="shared" ca="1" si="1658"/>
        <v>0.88081414407118863</v>
      </c>
      <c r="EZ351" s="7">
        <f t="shared" ca="1" si="1659"/>
        <v>-0.18850645176349634</v>
      </c>
      <c r="FA351" s="7">
        <f t="shared" ca="1" si="1660"/>
        <v>0</v>
      </c>
      <c r="FB351" s="7">
        <f t="shared" ca="1" si="1661"/>
        <v>0</v>
      </c>
      <c r="FC351" s="7" t="str">
        <f ca="1">IFERROR(IF(FC350+FB351&gt;FD$4,FC350,FC350+FB351),"")</f>
        <v/>
      </c>
      <c r="FD351" s="7">
        <f t="shared" ca="1" si="1826"/>
        <v>0</v>
      </c>
      <c r="FE351" s="7">
        <f t="shared" ca="1" si="1662"/>
        <v>0.61880672666602721</v>
      </c>
      <c r="FF351" s="7">
        <f t="shared" ca="1" si="1663"/>
        <v>7.3500965641665084E-2</v>
      </c>
      <c r="FG351" s="7">
        <f t="shared" ca="1" si="1664"/>
        <v>1</v>
      </c>
      <c r="FH351" s="7" t="str">
        <f t="shared" ca="1" si="1665"/>
        <v>3</v>
      </c>
      <c r="FI351" s="7" t="str">
        <f ca="1">IFERROR(IF(FI350+FH351&gt;FJ$4,FI350,FI350+FH351),"")</f>
        <v/>
      </c>
      <c r="FJ351" s="7">
        <f t="shared" ca="1" si="1827"/>
        <v>0</v>
      </c>
      <c r="FK351" s="7">
        <f t="shared" ca="1" si="1666"/>
        <v>3.7856019400418828E-2</v>
      </c>
      <c r="FL351" s="7">
        <f t="shared" ca="1" si="1667"/>
        <v>0.65445167290727346</v>
      </c>
      <c r="FM351" s="7">
        <f t="shared" ca="1" si="1668"/>
        <v>1</v>
      </c>
      <c r="FN351" s="7" t="str">
        <f t="shared" ca="1" si="1669"/>
        <v>3</v>
      </c>
      <c r="FO351" s="7" t="str">
        <f ca="1">IFERROR(IF(FO350+FN351&gt;FP$4,FO350,FO350+FN351),"")</f>
        <v/>
      </c>
      <c r="FP351" s="7">
        <f t="shared" ca="1" si="1828"/>
        <v>0</v>
      </c>
      <c r="FQ351" s="7">
        <f t="shared" ca="1" si="1670"/>
        <v>4.9494492455704586E-2</v>
      </c>
      <c r="FR351" s="7">
        <f t="shared" ca="1" si="1671"/>
        <v>0.6428131998519877</v>
      </c>
      <c r="FS351" s="7">
        <f t="shared" ca="1" si="1672"/>
        <v>1</v>
      </c>
      <c r="FT351" s="7" t="str">
        <f t="shared" ca="1" si="1673"/>
        <v>3</v>
      </c>
      <c r="FU351" s="7" t="str">
        <f ca="1">IFERROR(IF(FU350+FT351&gt;FV$4,FU350,FU350+FT351),"")</f>
        <v/>
      </c>
      <c r="FV351" s="7">
        <f t="shared" ca="1" si="1829"/>
        <v>0</v>
      </c>
      <c r="FW351" s="7">
        <f t="shared" ca="1" si="1674"/>
        <v>0.47777105478714721</v>
      </c>
      <c r="FX351" s="7">
        <f t="shared" ca="1" si="1675"/>
        <v>0.21453663752054508</v>
      </c>
      <c r="FY351" s="7">
        <f t="shared" ca="1" si="1676"/>
        <v>1</v>
      </c>
      <c r="FZ351" s="7" t="str">
        <f t="shared" ca="1" si="1677"/>
        <v>3</v>
      </c>
      <c r="GA351" s="7" t="str">
        <f ca="1">IFERROR(IF(GA350+FZ351&gt;GB$4,GA350,GA350+FZ351),"")</f>
        <v/>
      </c>
      <c r="GB351" s="7">
        <f t="shared" ca="1" si="1830"/>
        <v>0</v>
      </c>
      <c r="GC351" s="7">
        <f t="shared" ca="1" si="1678"/>
        <v>0.72389068819110924</v>
      </c>
      <c r="GD351" s="7">
        <f t="shared" ca="1" si="1679"/>
        <v>-3.1582995883416953E-2</v>
      </c>
      <c r="GE351" s="7">
        <f t="shared" ca="1" si="1680"/>
        <v>0</v>
      </c>
      <c r="GF351" s="7">
        <f t="shared" ca="1" si="1681"/>
        <v>0</v>
      </c>
      <c r="GG351" s="7" t="str">
        <f ca="1">IFERROR(IF(GG350+GF351&gt;GH$4,GG350,GG350+GF351),"")</f>
        <v/>
      </c>
      <c r="GH351" s="7">
        <f t="shared" ca="1" si="1831"/>
        <v>0</v>
      </c>
      <c r="GI351" s="7">
        <f t="shared" ca="1" si="1682"/>
        <v>0.8636288409395857</v>
      </c>
      <c r="GJ351" s="7">
        <f t="shared" ca="1" si="1683"/>
        <v>-0.17132114863189341</v>
      </c>
      <c r="GK351" s="7">
        <f t="shared" ca="1" si="1684"/>
        <v>0</v>
      </c>
      <c r="GL351" s="7">
        <f t="shared" ca="1" si="1685"/>
        <v>0</v>
      </c>
      <c r="GM351" s="7" t="str">
        <f ca="1">IFERROR(IF(GM350+GL351&gt;GN$4,GM350,GM350+GL351),"")</f>
        <v/>
      </c>
      <c r="GN351" s="7">
        <f t="shared" ca="1" si="1832"/>
        <v>0</v>
      </c>
      <c r="GO351" s="7">
        <f t="shared" ca="1" si="1686"/>
        <v>0.42900809709547039</v>
      </c>
      <c r="GP351" s="7">
        <f t="shared" ca="1" si="1687"/>
        <v>0.2632995952122219</v>
      </c>
      <c r="GQ351" s="7">
        <f t="shared" ca="1" si="1688"/>
        <v>1</v>
      </c>
      <c r="GR351" s="7" t="str">
        <f t="shared" ca="1" si="1689"/>
        <v>3</v>
      </c>
      <c r="GS351" s="7" t="str">
        <f ca="1">IFERROR(IF(GS350+GR351&gt;GT$4,GS350,GS350+GR351),"")</f>
        <v/>
      </c>
      <c r="GT351" s="7">
        <f t="shared" ca="1" si="1833"/>
        <v>0</v>
      </c>
      <c r="GU351" s="7">
        <f t="shared" ca="1" si="1690"/>
        <v>5.8558225042581791E-2</v>
      </c>
      <c r="GV351" s="7">
        <f t="shared" ca="1" si="1691"/>
        <v>0.6337494672651105</v>
      </c>
      <c r="GW351" s="7">
        <f t="shared" ca="1" si="1692"/>
        <v>1</v>
      </c>
      <c r="GX351" s="7" t="str">
        <f t="shared" ca="1" si="1693"/>
        <v>3</v>
      </c>
      <c r="GY351" s="7" t="str">
        <f ca="1">IFERROR(IF(GY350+GX351&gt;GZ$4,GY350,GY350+GX351),"")</f>
        <v/>
      </c>
      <c r="GZ351" s="7">
        <f t="shared" ca="1" si="1834"/>
        <v>0</v>
      </c>
      <c r="HA351" s="7">
        <f t="shared" ca="1" si="1694"/>
        <v>0.48461665204633941</v>
      </c>
      <c r="HB351" s="7">
        <f t="shared" ca="1" si="1695"/>
        <v>0.20769104026135288</v>
      </c>
      <c r="HC351" s="7">
        <f t="shared" ca="1" si="1696"/>
        <v>1</v>
      </c>
      <c r="HD351" s="7" t="str">
        <f t="shared" ca="1" si="1697"/>
        <v>3</v>
      </c>
      <c r="HE351" s="7" t="str">
        <f ca="1">IFERROR(IF(HE350+HD351&gt;HF$4,HE350,HE350+HD351),"")</f>
        <v/>
      </c>
      <c r="HF351" s="7">
        <f t="shared" ca="1" si="1835"/>
        <v>0</v>
      </c>
      <c r="HG351" s="7">
        <f t="shared" ca="1" si="1698"/>
        <v>0.6430039101952123</v>
      </c>
      <c r="HH351" s="7">
        <f t="shared" ca="1" si="1699"/>
        <v>4.9303782112479988E-2</v>
      </c>
      <c r="HI351" s="7">
        <f t="shared" ca="1" si="1700"/>
        <v>1</v>
      </c>
      <c r="HJ351" s="7" t="str">
        <f t="shared" ca="1" si="1701"/>
        <v>3</v>
      </c>
      <c r="HK351" s="7" t="str">
        <f ca="1">IFERROR(IF(HK350+HJ351&gt;HL$4,HK350,HK350+HJ351),"")</f>
        <v/>
      </c>
      <c r="HL351" s="7">
        <f t="shared" ca="1" si="1836"/>
        <v>0</v>
      </c>
      <c r="HM351" s="7">
        <f t="shared" ca="1" si="1702"/>
        <v>0.8167414740424872</v>
      </c>
      <c r="HN351" s="7">
        <f t="shared" ca="1" si="1703"/>
        <v>-0.12443378173479491</v>
      </c>
      <c r="HO351" s="7">
        <f t="shared" ca="1" si="1704"/>
        <v>0</v>
      </c>
      <c r="HP351" s="7">
        <f t="shared" ca="1" si="1705"/>
        <v>0</v>
      </c>
      <c r="HQ351" s="7" t="str">
        <f ca="1">IFERROR(IF(HQ350+HP351&gt;HR$4,HQ350,HQ350+HP351),"")</f>
        <v/>
      </c>
      <c r="HR351" s="7">
        <f t="shared" ca="1" si="1837"/>
        <v>0</v>
      </c>
      <c r="HS351" s="7">
        <f t="shared" ca="1" si="1706"/>
        <v>0.7748654372528645</v>
      </c>
      <c r="HT351" s="7">
        <f t="shared" ca="1" si="1707"/>
        <v>-8.2557744945172207E-2</v>
      </c>
      <c r="HU351" s="7">
        <f t="shared" ca="1" si="1708"/>
        <v>0</v>
      </c>
      <c r="HV351" s="7">
        <f t="shared" ca="1" si="1709"/>
        <v>0</v>
      </c>
      <c r="HW351" s="7" t="str">
        <f ca="1">IFERROR(IF(HW350+HV351&gt;HX$4,HW350,HW350+HV351),"")</f>
        <v/>
      </c>
      <c r="HX351" s="7">
        <f t="shared" ca="1" si="1838"/>
        <v>0</v>
      </c>
      <c r="HY351" s="7">
        <f t="shared" ca="1" si="1710"/>
        <v>8.4957444182188757E-2</v>
      </c>
      <c r="HZ351" s="7">
        <f t="shared" ca="1" si="1711"/>
        <v>0.60735024812550353</v>
      </c>
      <c r="IA351" s="7">
        <f t="shared" ca="1" si="1712"/>
        <v>1</v>
      </c>
      <c r="IB351" s="7" t="str">
        <f t="shared" ca="1" si="1713"/>
        <v>3</v>
      </c>
      <c r="IC351" s="7" t="str">
        <f ca="1">IFERROR(IF(IC350+IB351&gt;ID$4,IC350,IC350+IB351),"")</f>
        <v/>
      </c>
      <c r="ID351" s="7">
        <f t="shared" ca="1" si="1839"/>
        <v>0</v>
      </c>
      <c r="IE351" s="7">
        <f t="shared" ca="1" si="1714"/>
        <v>0.79586576051579305</v>
      </c>
      <c r="IF351" s="7">
        <f t="shared" ca="1" si="1715"/>
        <v>-0.10355806820810076</v>
      </c>
      <c r="IG351" s="7">
        <f t="shared" ca="1" si="1716"/>
        <v>0</v>
      </c>
      <c r="IH351" s="7">
        <f t="shared" ca="1" si="1717"/>
        <v>0</v>
      </c>
      <c r="II351" s="7" t="str">
        <f ca="1">IFERROR(IF(II350+IH351&gt;IJ$4,II350,II350+IH351),"")</f>
        <v/>
      </c>
      <c r="IJ351" s="7">
        <f t="shared" ca="1" si="1840"/>
        <v>0</v>
      </c>
      <c r="IK351" s="7">
        <f t="shared" ca="1" si="1718"/>
        <v>0.64109710653735497</v>
      </c>
      <c r="IL351" s="7">
        <f t="shared" ca="1" si="1719"/>
        <v>5.1210585770337325E-2</v>
      </c>
      <c r="IM351" s="7">
        <f t="shared" ca="1" si="1720"/>
        <v>1</v>
      </c>
      <c r="IN351" s="7" t="str">
        <f t="shared" ca="1" si="1721"/>
        <v>3</v>
      </c>
      <c r="IO351" s="7" t="str">
        <f ca="1">IFERROR(IF(IO350+IN351&gt;IP$4,IO350,IO350+IN351),"")</f>
        <v/>
      </c>
      <c r="IP351" s="7">
        <f t="shared" ca="1" si="1841"/>
        <v>0</v>
      </c>
      <c r="IQ351" s="7">
        <f t="shared" ca="1" si="1722"/>
        <v>0.3807853585879335</v>
      </c>
      <c r="IR351" s="7">
        <f t="shared" ca="1" si="1723"/>
        <v>0.31152233371975879</v>
      </c>
      <c r="IS351" s="7">
        <f t="shared" ca="1" si="1724"/>
        <v>1</v>
      </c>
      <c r="IT351" s="7" t="str">
        <f t="shared" ca="1" si="1725"/>
        <v>3</v>
      </c>
      <c r="IU351" s="7" t="str">
        <f ca="1">IFERROR(IF(IU350+IT351&gt;IV$4,IU350,IU350+IT351),"")</f>
        <v/>
      </c>
      <c r="IV351" s="7">
        <f t="shared" ca="1" si="1842"/>
        <v>0</v>
      </c>
      <c r="IW351" s="7">
        <f t="shared" ca="1" si="1726"/>
        <v>0.80418366470514024</v>
      </c>
      <c r="IX351" s="7">
        <f t="shared" ca="1" si="1727"/>
        <v>-0.11187597239744795</v>
      </c>
      <c r="IY351" s="7">
        <f t="shared" ca="1" si="1728"/>
        <v>0</v>
      </c>
      <c r="IZ351" s="7">
        <f t="shared" ca="1" si="1729"/>
        <v>0</v>
      </c>
      <c r="JA351" s="7" t="str">
        <f ca="1">IFERROR(IF(JA350+IZ351&gt;JB$4,JA350,JA350+IZ351),"")</f>
        <v/>
      </c>
      <c r="JB351" s="7">
        <f t="shared" ca="1" si="1843"/>
        <v>0</v>
      </c>
      <c r="JC351" s="7">
        <f t="shared" ca="1" si="1730"/>
        <v>0.28671582996930667</v>
      </c>
      <c r="JD351" s="7">
        <f t="shared" ca="1" si="1731"/>
        <v>0.40559186233838562</v>
      </c>
      <c r="JE351" s="7">
        <f t="shared" ca="1" si="1732"/>
        <v>1</v>
      </c>
      <c r="JF351" s="7" t="str">
        <f t="shared" ca="1" si="1733"/>
        <v>3</v>
      </c>
      <c r="JG351" s="7" t="str">
        <f ca="1">IFERROR(IF(JG350+JF351&gt;JH$4,JG350,JG350+JF351),"")</f>
        <v/>
      </c>
      <c r="JH351" s="7">
        <f t="shared" ca="1" si="1844"/>
        <v>0</v>
      </c>
      <c r="JI351" s="7">
        <f t="shared" ca="1" si="1734"/>
        <v>0.82304675521215631</v>
      </c>
      <c r="JJ351" s="7">
        <f t="shared" ca="1" si="1735"/>
        <v>-0.13073906290446402</v>
      </c>
      <c r="JK351" s="7">
        <f t="shared" ca="1" si="1736"/>
        <v>0</v>
      </c>
      <c r="JL351" s="7">
        <f t="shared" ca="1" si="1737"/>
        <v>0</v>
      </c>
      <c r="JM351" s="7" t="str">
        <f ca="1">IFERROR(IF(JM350+JL351&gt;JN$4,JM350,JM350+JL351),"")</f>
        <v/>
      </c>
      <c r="JN351" s="7">
        <f t="shared" ca="1" si="1845"/>
        <v>0</v>
      </c>
      <c r="JO351" s="7">
        <f t="shared" ca="1" si="1738"/>
        <v>0.38437860917831534</v>
      </c>
      <c r="JP351" s="7">
        <f t="shared" ca="1" si="1739"/>
        <v>0.30792908312937695</v>
      </c>
      <c r="JQ351" s="7">
        <f t="shared" ca="1" si="1740"/>
        <v>1</v>
      </c>
      <c r="JR351" s="7" t="str">
        <f t="shared" ca="1" si="1741"/>
        <v>3</v>
      </c>
      <c r="JS351" s="7" t="str">
        <f ca="1">IFERROR(IF(JS350+JR351&gt;JT$4,JS350,JS350+JR351),"")</f>
        <v/>
      </c>
      <c r="JT351" s="7">
        <f t="shared" ca="1" si="1846"/>
        <v>0</v>
      </c>
      <c r="JU351" s="7">
        <f t="shared" ca="1" si="1742"/>
        <v>0.561905047914666</v>
      </c>
      <c r="JV351" s="7">
        <f t="shared" ca="1" si="1743"/>
        <v>0.13040264439302629</v>
      </c>
      <c r="JW351" s="7">
        <f t="shared" ca="1" si="1744"/>
        <v>1</v>
      </c>
      <c r="JX351" s="7" t="str">
        <f t="shared" ca="1" si="1745"/>
        <v>3</v>
      </c>
      <c r="JY351" s="7" t="str">
        <f ca="1">IFERROR(IF(JY350+JX351&gt;JZ$4,JY350,JY350+JX351),"")</f>
        <v/>
      </c>
      <c r="JZ351" s="7">
        <f t="shared" ca="1" si="1847"/>
        <v>0</v>
      </c>
      <c r="KA351" s="7">
        <f t="shared" ca="1" si="1746"/>
        <v>0.76230093020499112</v>
      </c>
      <c r="KB351" s="7">
        <f t="shared" ca="1" si="1747"/>
        <v>-6.9993237897298832E-2</v>
      </c>
      <c r="KC351" s="7">
        <f t="shared" ca="1" si="1748"/>
        <v>0</v>
      </c>
      <c r="KD351" s="7">
        <f t="shared" ca="1" si="1749"/>
        <v>0</v>
      </c>
      <c r="KE351" s="7" t="str">
        <f ca="1">IFERROR(IF(KE350+KD351&gt;KF$4,KE350,KE350+KD351),"")</f>
        <v/>
      </c>
      <c r="KF351" s="7">
        <f t="shared" ca="1" si="1848"/>
        <v>0</v>
      </c>
      <c r="KG351" s="7">
        <f t="shared" ca="1" si="1750"/>
        <v>0.52167741029055859</v>
      </c>
      <c r="KH351" s="7">
        <f t="shared" ca="1" si="1751"/>
        <v>0.17063028201713371</v>
      </c>
      <c r="KI351" s="7">
        <f t="shared" ca="1" si="1752"/>
        <v>1</v>
      </c>
      <c r="KJ351" s="7" t="str">
        <f t="shared" ca="1" si="1753"/>
        <v>3</v>
      </c>
      <c r="KK351" s="7" t="str">
        <f ca="1">IFERROR(IF(KK350+KJ351&gt;KL$4,KK350,KK350+KJ351),"")</f>
        <v/>
      </c>
      <c r="KL351" s="7">
        <f t="shared" ca="1" si="1849"/>
        <v>0</v>
      </c>
      <c r="KM351" s="7">
        <f t="shared" ca="1" si="1754"/>
        <v>0.5833711376630667</v>
      </c>
      <c r="KN351" s="7">
        <f t="shared" ca="1" si="1755"/>
        <v>0.10893655464462559</v>
      </c>
      <c r="KO351" s="7">
        <f t="shared" ca="1" si="1756"/>
        <v>1</v>
      </c>
      <c r="KP351" s="7" t="str">
        <f t="shared" ca="1" si="1757"/>
        <v>3</v>
      </c>
      <c r="KQ351" s="7" t="str">
        <f ca="1">IFERROR(IF(KQ350+KP351&gt;KR$4,KQ350,KQ350+KP351),"")</f>
        <v/>
      </c>
      <c r="KR351" s="7">
        <f t="shared" ca="1" si="1850"/>
        <v>0</v>
      </c>
      <c r="KS351" s="7">
        <f t="shared" ca="1" si="1758"/>
        <v>0.76362648556116719</v>
      </c>
      <c r="KT351" s="7">
        <f t="shared" ca="1" si="1759"/>
        <v>-7.1318793253474899E-2</v>
      </c>
      <c r="KU351" s="7">
        <f t="shared" ca="1" si="1760"/>
        <v>0</v>
      </c>
      <c r="KV351" s="7">
        <f t="shared" ca="1" si="1761"/>
        <v>0</v>
      </c>
      <c r="KW351" s="7" t="str">
        <f ca="1">IFERROR(IF(KW350+KV351&gt;KX$4,KW350,KW350+KV351),"")</f>
        <v/>
      </c>
      <c r="KX351" s="7">
        <f t="shared" ca="1" si="1851"/>
        <v>0</v>
      </c>
      <c r="KY351" s="7">
        <f t="shared" ca="1" si="1762"/>
        <v>0.43806099543131949</v>
      </c>
      <c r="KZ351" s="7">
        <f t="shared" ca="1" si="1763"/>
        <v>0.2542466968763728</v>
      </c>
      <c r="LA351" s="7">
        <f t="shared" ca="1" si="1764"/>
        <v>1</v>
      </c>
      <c r="LB351" s="7" t="str">
        <f t="shared" ca="1" si="1765"/>
        <v>3</v>
      </c>
      <c r="LC351" s="7" t="str">
        <f ca="1">IFERROR(IF(LC350+LB351&gt;LD$4,LC350,LC350+LB351),"")</f>
        <v/>
      </c>
      <c r="LD351" s="7">
        <f t="shared" ca="1" si="1852"/>
        <v>0</v>
      </c>
      <c r="LE351" s="7">
        <f t="shared" ca="1" si="1766"/>
        <v>0.14530202990912522</v>
      </c>
      <c r="LF351" s="7">
        <f t="shared" ca="1" si="1767"/>
        <v>0.54700566239856707</v>
      </c>
      <c r="LG351" s="7">
        <f t="shared" ca="1" si="1768"/>
        <v>1</v>
      </c>
      <c r="LH351" s="7" t="str">
        <f t="shared" ca="1" si="1769"/>
        <v>3</v>
      </c>
      <c r="LI351" s="7" t="str">
        <f ca="1">IFERROR(IF(LI350+LH351&gt;LJ$4,LI350,LI350+LH351),"")</f>
        <v/>
      </c>
      <c r="LJ351" s="7">
        <f t="shared" ca="1" si="1853"/>
        <v>0</v>
      </c>
      <c r="LK351" s="7">
        <f t="shared" ca="1" si="1770"/>
        <v>0.99021463809080723</v>
      </c>
      <c r="LL351" s="7">
        <f t="shared" ca="1" si="1771"/>
        <v>-0.29790694578311494</v>
      </c>
      <c r="LM351" s="7">
        <f t="shared" ca="1" si="1772"/>
        <v>0</v>
      </c>
      <c r="LN351" s="7">
        <f t="shared" ca="1" si="1773"/>
        <v>0</v>
      </c>
      <c r="LO351" s="7" t="str">
        <f ca="1">IFERROR(IF(LO350+LN351&gt;LP$4,LO350,LO350+LN351),"")</f>
        <v/>
      </c>
      <c r="LP351" s="7">
        <f t="shared" ca="1" si="1854"/>
        <v>0</v>
      </c>
      <c r="LQ351" s="7">
        <f t="shared" ca="1" si="1774"/>
        <v>0.17989377144633345</v>
      </c>
      <c r="LR351" s="7">
        <f t="shared" ca="1" si="1775"/>
        <v>0.51241392086135884</v>
      </c>
      <c r="LS351" s="7">
        <f t="shared" ca="1" si="1776"/>
        <v>1</v>
      </c>
      <c r="LT351" s="7" t="str">
        <f t="shared" ca="1" si="1777"/>
        <v>3</v>
      </c>
      <c r="LU351" s="7" t="str">
        <f ca="1">IFERROR(IF(LU350+LT351&gt;LV$4,LU350,LU350+LT351),"")</f>
        <v/>
      </c>
      <c r="LV351" s="7">
        <f t="shared" ca="1" si="1855"/>
        <v>0</v>
      </c>
      <c r="LW351" s="7">
        <f t="shared" ca="1" si="1778"/>
        <v>0.73406216617009434</v>
      </c>
      <c r="LX351" s="7">
        <f t="shared" ca="1" si="1779"/>
        <v>-4.1754473862402053E-2</v>
      </c>
      <c r="LY351" s="7">
        <f t="shared" ca="1" si="1780"/>
        <v>0</v>
      </c>
      <c r="LZ351" s="7">
        <f t="shared" ca="1" si="1781"/>
        <v>0</v>
      </c>
      <c r="MA351" s="7" t="str">
        <f ca="1">IFERROR(IF(MA350+LZ351&gt;MB$4,MA350,MA350+LZ351),"")</f>
        <v/>
      </c>
      <c r="MB351" s="7">
        <f t="shared" ca="1" si="1856"/>
        <v>0</v>
      </c>
      <c r="MC351" s="7">
        <f t="shared" ca="1" si="1782"/>
        <v>0.2179939768301653</v>
      </c>
      <c r="MD351" s="7">
        <f t="shared" ca="1" si="1783"/>
        <v>0.47431371547752699</v>
      </c>
      <c r="ME351" s="7">
        <f t="shared" ca="1" si="1784"/>
        <v>1</v>
      </c>
      <c r="MF351" s="7" t="str">
        <f t="shared" ca="1" si="1785"/>
        <v>3</v>
      </c>
      <c r="MG351" s="7" t="str">
        <f ca="1">IFERROR(IF(MG350+MF351&gt;MH$4,MG350,MG350+MF351),"")</f>
        <v/>
      </c>
      <c r="MH351" s="7">
        <f t="shared" ca="1" si="1857"/>
        <v>0</v>
      </c>
      <c r="MI351" s="7">
        <f t="shared" ca="1" si="1786"/>
        <v>0.72572001345557802</v>
      </c>
      <c r="MJ351" s="7">
        <f t="shared" ca="1" si="1787"/>
        <v>-3.3412321147885726E-2</v>
      </c>
      <c r="MK351" s="7">
        <f t="shared" ca="1" si="1788"/>
        <v>0</v>
      </c>
      <c r="ML351" s="7">
        <f t="shared" ca="1" si="1789"/>
        <v>0</v>
      </c>
      <c r="MM351" s="7" t="str">
        <f ca="1">IFERROR(IF(MM350+ML351&gt;MN$4,MM350,MM350+ML351),"")</f>
        <v/>
      </c>
      <c r="MN351" s="7">
        <f t="shared" ca="1" si="1858"/>
        <v>0</v>
      </c>
      <c r="MO351" s="7">
        <f t="shared" ca="1" si="1790"/>
        <v>0.29640386291543819</v>
      </c>
      <c r="MP351" s="7">
        <f t="shared" ca="1" si="1791"/>
        <v>0.3959038293922541</v>
      </c>
      <c r="MQ351" s="7">
        <f t="shared" ca="1" si="1792"/>
        <v>1</v>
      </c>
      <c r="MR351" s="7" t="str">
        <f t="shared" ca="1" si="1793"/>
        <v>3</v>
      </c>
      <c r="MS351" s="7" t="str">
        <f ca="1">IFERROR(IF(MS350+MR351&gt;MT$4,MS350,MS350+MR351),"")</f>
        <v/>
      </c>
      <c r="MT351" s="7">
        <f t="shared" ca="1" si="1859"/>
        <v>0</v>
      </c>
      <c r="MU351" s="7">
        <f t="shared" ca="1" si="1794"/>
        <v>0.71542680424537863</v>
      </c>
      <c r="MV351" s="7">
        <f t="shared" ca="1" si="1795"/>
        <v>-2.3119111937686343E-2</v>
      </c>
      <c r="MW351" s="7">
        <f t="shared" ca="1" si="1796"/>
        <v>0</v>
      </c>
      <c r="MX351" s="7">
        <f t="shared" ca="1" si="1797"/>
        <v>0</v>
      </c>
      <c r="MY351" s="7" t="str">
        <f ca="1">IFERROR(IF(MY350+MX351&gt;MZ$4,MY350,MY350+MX351),"")</f>
        <v/>
      </c>
      <c r="MZ351" s="7">
        <f t="shared" ca="1" si="1860"/>
        <v>0</v>
      </c>
      <c r="NA351" s="7">
        <f t="shared" ca="1" si="1798"/>
        <v>0.38662085794279133</v>
      </c>
      <c r="NB351" s="7">
        <f t="shared" ca="1" si="1799"/>
        <v>0.30568683436490096</v>
      </c>
      <c r="NC351" s="7">
        <f t="shared" ca="1" si="1800"/>
        <v>1</v>
      </c>
      <c r="ND351" s="7" t="str">
        <f t="shared" ca="1" si="1801"/>
        <v>3</v>
      </c>
      <c r="NE351" s="7" t="str">
        <f ca="1">IFERROR(IF(NE350+ND351&gt;NF$4,NE350,NE350+ND351),"")</f>
        <v/>
      </c>
      <c r="NF351" s="7">
        <f t="shared" ca="1" si="1861"/>
        <v>0</v>
      </c>
      <c r="NG351" s="7">
        <f t="shared" ca="1" si="1802"/>
        <v>0.97087397227472017</v>
      </c>
      <c r="NH351" s="7">
        <f t="shared" ca="1" si="1803"/>
        <v>-0.27856627996702787</v>
      </c>
      <c r="NI351" s="7">
        <f t="shared" ca="1" si="1804"/>
        <v>0</v>
      </c>
      <c r="NJ351" s="7">
        <f t="shared" ca="1" si="1805"/>
        <v>0</v>
      </c>
      <c r="NK351" s="7" t="str">
        <f ca="1">IFERROR(IF(NK350+NJ351&gt;NL$4,NK350,NK350+NJ351),"")</f>
        <v/>
      </c>
      <c r="NL351" s="7">
        <f t="shared" ca="1" si="1862"/>
        <v>0</v>
      </c>
      <c r="NM351" s="7">
        <f t="shared" ca="1" si="1806"/>
        <v>0.54679657982077545</v>
      </c>
      <c r="NN351" s="7">
        <f t="shared" ca="1" si="1807"/>
        <v>0.14551111248691684</v>
      </c>
      <c r="NO351" s="7">
        <f t="shared" ca="1" si="1808"/>
        <v>1</v>
      </c>
      <c r="NP351" s="7" t="str">
        <f t="shared" ca="1" si="1809"/>
        <v>3</v>
      </c>
      <c r="NQ351" s="7" t="str">
        <f ca="1">IFERROR(IF(NQ350+NP351&gt;NR$4,NQ350,NQ350+NP351),"")</f>
        <v/>
      </c>
      <c r="NR351" s="7">
        <f t="shared" ca="1" si="1863"/>
        <v>0</v>
      </c>
      <c r="NT351">
        <v>353</v>
      </c>
      <c r="NU351" s="7" t="s">
        <v>19</v>
      </c>
      <c r="NV351" s="7" t="str">
        <f t="shared" ca="1" si="1598"/>
        <v/>
      </c>
      <c r="NW351" s="7" t="str">
        <f t="shared" ca="1" si="1810"/>
        <v/>
      </c>
      <c r="NX351" t="str">
        <f ca="1">IFERROR(VLOOKUP(NT351,$K$3:$AK$568,8,FALSE),"")</f>
        <v/>
      </c>
      <c r="NY351" t="str">
        <f ca="1">IFERROR(VLOOKUP(NT351,$K$3:$AK$568,9,FALSE),"")</f>
        <v/>
      </c>
      <c r="NZ351" s="7" t="str">
        <f ca="1">IFERROR(VLOOKUP(NT351,$K$3:$AK$568,27,FALSE),"")</f>
        <v/>
      </c>
      <c r="OB351">
        <v>353</v>
      </c>
      <c r="OC351" s="7" t="s">
        <v>19</v>
      </c>
      <c r="OD351" t="e">
        <f t="shared" ca="1" si="1864"/>
        <v>#N/A</v>
      </c>
      <c r="OE351" s="7" t="str">
        <f t="shared" ca="1" si="1865"/>
        <v/>
      </c>
      <c r="OF351" s="7" t="str">
        <f t="shared" ca="1" si="1866"/>
        <v/>
      </c>
      <c r="OG351" t="str">
        <f t="shared" ca="1" si="1867"/>
        <v/>
      </c>
      <c r="OI351">
        <v>353</v>
      </c>
      <c r="OJ351" s="7" t="s">
        <v>19</v>
      </c>
      <c r="OK351" s="7" t="str">
        <f t="shared" ca="1" si="1868"/>
        <v/>
      </c>
      <c r="OL351" s="7" t="str">
        <f t="shared" ca="1" si="1869"/>
        <v/>
      </c>
      <c r="OM351" t="str">
        <f ca="1">IFERROR(VLOOKUP(OI351,$L$3:$AK$568,7,FALSE),"")</f>
        <v/>
      </c>
      <c r="ON351" t="str">
        <f ca="1">IFERROR(VLOOKUP(OI351,$L$3:$AK$568,8,FALSE),"")</f>
        <v/>
      </c>
      <c r="OO351" s="7" t="str">
        <f ca="1">IFERROR(VLOOKUP(OI351,$L$3:$AK$568,26,FALSE),"")</f>
        <v/>
      </c>
      <c r="OQ351">
        <v>353</v>
      </c>
      <c r="OR351" s="7" t="s">
        <v>19</v>
      </c>
      <c r="OS351" t="e">
        <f t="shared" ca="1" si="1870"/>
        <v>#N/A</v>
      </c>
      <c r="OT351" s="7" t="str">
        <f t="shared" ca="1" si="1871"/>
        <v/>
      </c>
      <c r="OU351" s="7" t="str">
        <f t="shared" ca="1" si="1872"/>
        <v/>
      </c>
      <c r="OV351" t="str">
        <f t="shared" ca="1" si="1873"/>
        <v/>
      </c>
      <c r="OX351">
        <v>353</v>
      </c>
      <c r="OY351" s="7" t="s">
        <v>19</v>
      </c>
      <c r="OZ351" s="7" t="str">
        <f t="shared" ca="1" si="1874"/>
        <v/>
      </c>
      <c r="PA351" s="7" t="str">
        <f t="shared" ca="1" si="1875"/>
        <v/>
      </c>
      <c r="PB351" t="str">
        <f ca="1">IFERROR(VLOOKUP(OX351,$M$3:$AK$568,6,FALSE),"")</f>
        <v/>
      </c>
      <c r="PC351" t="str">
        <f ca="1">IFERROR(VLOOKUP(OX351,$M$3:$AK$568,7,FALSE),"")</f>
        <v/>
      </c>
      <c r="PD351" s="7" t="str">
        <f ca="1">IFERROR(VLOOKUP(OX351,$M$3:$AK$568,25,FALSE),"")</f>
        <v/>
      </c>
      <c r="PF351">
        <v>353</v>
      </c>
      <c r="PG351" s="7" t="s">
        <v>19</v>
      </c>
      <c r="PH351" t="e">
        <f t="shared" ca="1" si="1876"/>
        <v>#N/A</v>
      </c>
      <c r="PI351" s="7" t="str">
        <f t="shared" ca="1" si="1877"/>
        <v/>
      </c>
      <c r="PJ351" s="7" t="str">
        <f t="shared" ca="1" si="1878"/>
        <v/>
      </c>
      <c r="PK351" t="str">
        <f t="shared" ca="1" si="1879"/>
        <v/>
      </c>
      <c r="PM351">
        <v>353</v>
      </c>
      <c r="PN351" s="7" t="s">
        <v>19</v>
      </c>
      <c r="PO351" s="202" t="str">
        <f t="shared" ca="1" si="1880"/>
        <v/>
      </c>
      <c r="PP351" s="7" t="str">
        <f t="shared" ca="1" si="1881"/>
        <v/>
      </c>
      <c r="PQ351" t="str">
        <f ca="1">IFERROR(VLOOKUP(PM351,$G$325:$R$409,12,FALSE),"")</f>
        <v/>
      </c>
      <c r="PR351" t="e">
        <f ca="1">VLOOKUP(PM351,$G$324:$Q$409,11,FALSE)</f>
        <v>#N/A</v>
      </c>
      <c r="PS351" s="7" t="str">
        <f ca="1">VLOOKUP(PQ351,$R$325:$Y$409,8,FALSE)</f>
        <v>- -</v>
      </c>
      <c r="PT351" s="7">
        <f ca="1">ReSt</f>
        <v>-4</v>
      </c>
      <c r="PU351" s="7" t="e">
        <f t="shared" ca="1" si="1882"/>
        <v>#N/A</v>
      </c>
      <c r="PV351" s="7" t="e">
        <f t="shared" ca="1" si="1883"/>
        <v>#N/A</v>
      </c>
      <c r="PW351" s="7" t="str">
        <f ca="1">VLOOKUP(PQ351,$R$325:$AK$409,8,FALSE)</f>
        <v>- -</v>
      </c>
      <c r="PX351" s="7"/>
      <c r="PY351">
        <v>353</v>
      </c>
      <c r="PZ351" s="7" t="s">
        <v>19</v>
      </c>
      <c r="QA351" t="str">
        <f t="shared" ca="1" si="1884"/>
        <v/>
      </c>
      <c r="QB351" s="7" t="str">
        <f t="shared" ca="1" si="1885"/>
        <v/>
      </c>
      <c r="QC351" s="7" t="str">
        <f t="shared" ca="1" si="1886"/>
        <v/>
      </c>
      <c r="QD351" t="str">
        <f t="shared" ca="1" si="1887"/>
        <v/>
      </c>
      <c r="QF351">
        <v>353</v>
      </c>
      <c r="QG351" s="7" t="s">
        <v>19</v>
      </c>
      <c r="QH351" s="7" t="str">
        <f t="shared" ca="1" si="1888"/>
        <v/>
      </c>
      <c r="QI351" s="7" t="e">
        <f t="shared" ca="1" si="1889"/>
        <v>#VALUE!</v>
      </c>
      <c r="QJ351" t="e">
        <f t="shared" ca="1" si="1890"/>
        <v>#N/A</v>
      </c>
      <c r="QK351" s="7" t="e">
        <f t="shared" ca="1" si="1891"/>
        <v>#N/A</v>
      </c>
      <c r="QM351">
        <v>353</v>
      </c>
      <c r="QN351" s="7" t="s">
        <v>19</v>
      </c>
      <c r="QO351" t="str">
        <f t="shared" ca="1" si="1892"/>
        <v/>
      </c>
      <c r="QP351" s="7" t="str">
        <f t="shared" ca="1" si="1893"/>
        <v/>
      </c>
      <c r="QQ351" t="str">
        <f t="shared" ca="1" si="1894"/>
        <v/>
      </c>
    </row>
    <row r="352" spans="1:459" x14ac:dyDescent="0.25">
      <c r="A352" s="240" t="str">
        <f>IF('Character Sheet'!$B$4="Creature","N","Y")</f>
        <v>Y</v>
      </c>
      <c r="C352" s="75"/>
      <c r="D352" s="76"/>
      <c r="F352" s="75">
        <v>14</v>
      </c>
      <c r="G352" s="76">
        <f t="shared" ca="1" si="1926"/>
        <v>0</v>
      </c>
      <c r="I352" s="75" t="s">
        <v>1812</v>
      </c>
      <c r="J352" s="85"/>
      <c r="K352" s="85">
        <f t="shared" ca="1" si="1927"/>
        <v>7</v>
      </c>
      <c r="L352" s="85">
        <f t="shared" ca="1" si="1928"/>
        <v>7</v>
      </c>
      <c r="M352" s="70">
        <f t="shared" ca="1" si="1929"/>
        <v>18</v>
      </c>
      <c r="O352" s="222" t="str">
        <f t="shared" ca="1" si="1930"/>
        <v>- -</v>
      </c>
      <c r="Q352" s="7" t="s">
        <v>1756</v>
      </c>
      <c r="R352" s="9" t="str">
        <f ca="1">IFERROR(VLOOKUP(F352,INDIRECT(Calculations!$D$100),2,FALSE),"")</f>
        <v/>
      </c>
      <c r="S352" s="9" t="str">
        <f t="shared" ca="1" si="1931"/>
        <v/>
      </c>
      <c r="T352" s="61" t="str">
        <f ca="1">SUBSTITUTE(IFERROR(IFERROR(VLOOKUP(R352,'[1]Skill Statistics'!$A$3:$C$513,2,FALSE),VLOOKUP(Q352,'[1]Skill Statistics'!$A$3:$C$513,2,FALSE)),T351),"R*","ReSt")</f>
        <v>ReSt/ReSt</v>
      </c>
      <c r="U352" s="61" t="str">
        <f ca="1">IFERROR(IFERROR(VLOOKUP(R352,'[1]Skill Statistics'!$A$3:$C$513,3,FALSE),VLOOKUP(Q352,'[1]Skill Statistics'!$A$3:$C$513,3,FALSE)),U351)</f>
        <v>Me</v>
      </c>
      <c r="V352" s="61" t="str">
        <f ca="1">IF(R352="","- -",IF(ISNUMBER(SEARCH("Category",R352)),"- -",IFERROR(IFERROR(VLOOKUP(Q352,[1]Professions!$A$4:$AM$288,MATCH(Profession,[1]Professions!$A$1:$AM$1,0),FALSE),VLOOKUP(Q352,Calculations!$B$91:$I$95,8,FALSE)),"- -")))</f>
        <v>- -</v>
      </c>
      <c r="W352" s="60" t="str">
        <f t="shared" ca="1" si="1932"/>
        <v>- -</v>
      </c>
      <c r="X352" s="7" t="str">
        <f ca="1">IFERROR(VLOOKUP(R352,$BS$6:$NR$519,MATCH(ActualLevel,$BS$3:$NR$3,0),FALSE),"- -")</f>
        <v>- -</v>
      </c>
      <c r="Y352" s="7" t="str">
        <f t="shared" ca="1" si="1933"/>
        <v>- -</v>
      </c>
      <c r="Z352" s="7" t="str">
        <f ca="1">IFERROR(VLOOKUP(Y352,Charts!$BQ$2:$BR$52,2,FALSE),"- -")</f>
        <v>- -</v>
      </c>
      <c r="AA352" s="7">
        <f t="shared" ca="1" si="1934"/>
        <v>-1</v>
      </c>
      <c r="AB352" s="7" t="str">
        <f t="shared" ca="1" si="1935"/>
        <v>- -</v>
      </c>
      <c r="AC352" s="7"/>
      <c r="AD352" s="7"/>
      <c r="AE352" s="7"/>
      <c r="AF352" s="7"/>
      <c r="AG352" s="7"/>
      <c r="AH352" s="90"/>
      <c r="AI352" s="7"/>
      <c r="AJ352" s="7"/>
      <c r="AK352" s="7">
        <f t="shared" ca="1" si="1936"/>
        <v>-1</v>
      </c>
      <c r="AL352" s="7"/>
      <c r="AM352" s="69">
        <f>IFERROR(VLOOKUP(Q352,'[1]Skill Statistics'!$A$3:$AN$513,MATCH(Profession,'[1]Skill Statistics'!$A$2:$AN$2,0),FALSE),0)</f>
        <v>0</v>
      </c>
      <c r="AN352" s="85">
        <f>IFERROR(VLOOKUP(Q352,'[1]Skill Statistics'!$A$3:$BK$513,MATCH(Archetype,'[1]Skill Statistics'!$A$2:$BK$2,0),FALSE),0)</f>
        <v>0</v>
      </c>
      <c r="AO352" s="85">
        <f>IFERROR(VLOOKUP(Q352,'[1]Skill Statistics'!$A$3:$BB$513,MATCH(Race,'[1]Skill Statistics'!$A$2:$BB$2,0),FALSE),0)</f>
        <v>0</v>
      </c>
      <c r="AP352" s="85">
        <f t="shared" ca="1" si="1811"/>
        <v>-0.1</v>
      </c>
      <c r="AQ352" s="70"/>
      <c r="AS352" s="69">
        <f>IFERROR(VLOOKUP(Q352,'[1]Professional Skills'!$A$4:$AM$288,MATCH(Profession,'[1]Professional Skills'!$A$3:$AM$3,0),FALSE),"- -")</f>
        <v>0</v>
      </c>
      <c r="AT352" t="s">
        <v>1812</v>
      </c>
      <c r="AU352" s="7" t="str">
        <f t="shared" si="1937"/>
        <v/>
      </c>
      <c r="AV352" s="7">
        <f t="shared" ca="1" si="1938"/>
        <v>0</v>
      </c>
      <c r="AW352" t="str">
        <f t="shared" si="1898"/>
        <v/>
      </c>
      <c r="AX352" t="str">
        <f>IFERROR(_xlfn.RANK.EQ(AW352,$AW$5:$AW$568),"")</f>
        <v/>
      </c>
      <c r="AY352">
        <f t="shared" si="1939"/>
        <v>0</v>
      </c>
      <c r="AZ352" s="70" t="str">
        <f t="shared" si="1940"/>
        <v/>
      </c>
      <c r="BB352" s="69" t="str">
        <f>IFERROR(IF(Q352="Language",VLOOKUP(R352,[1]Cultures!$B$4:$N$218,MATCH(Culture,[1]Cultures!$B$3:$N$3,0),FALSE),VLOOKUP(Q352,[1]Cultures!$B$4:$O$212,MATCH(Culture,[1]Cultures!$B$3:$O$3,0),FALSE)),"- -")</f>
        <v>- -</v>
      </c>
      <c r="BC352" t="s">
        <v>1812</v>
      </c>
      <c r="BD352">
        <f t="shared" ca="1" si="1941"/>
        <v>9.4331471078460405E-2</v>
      </c>
      <c r="BE352">
        <f t="shared" ca="1" si="1900"/>
        <v>-5.6685289215396006E-3</v>
      </c>
      <c r="BH352">
        <f t="shared" ca="1" si="1923"/>
        <v>28</v>
      </c>
      <c r="BI352" s="7">
        <f t="shared" ca="1" si="1942"/>
        <v>0</v>
      </c>
      <c r="BK352" s="7"/>
      <c r="BL352" s="70" t="str">
        <f t="shared" ca="1" si="1943"/>
        <v>- -</v>
      </c>
      <c r="BN352" s="69" t="str">
        <f ca="1">IFERROR(VLOOKUP(V352,Charts!$BT$2:$BV$14,3,FALSE),"- -")</f>
        <v>- -</v>
      </c>
      <c r="BO352" s="85" t="str">
        <f t="shared" ca="1" si="1812"/>
        <v>- -</v>
      </c>
      <c r="BP352" s="70" t="str">
        <f t="shared" ca="1" si="1901"/>
        <v>- -</v>
      </c>
      <c r="BR352" s="7">
        <v>351</v>
      </c>
      <c r="BS352" s="9" t="str">
        <f ca="1">VLOOKUP(BR352,$O$3:$R$568,4,FALSE)</f>
        <v>Gambling</v>
      </c>
      <c r="BT352" s="7" t="str">
        <f ca="1">VLOOKUP(BS352,$R$3:$V$568,5,FALSE)</f>
        <v>5 / 7</v>
      </c>
      <c r="BU352" s="7">
        <f ca="1">VLOOKUP(BT352,Charts!$BT$2:$BV$14,3,FALSE)</f>
        <v>0.46153846153846156</v>
      </c>
      <c r="BV352" s="7" t="str">
        <f t="shared" ca="1" si="1604"/>
        <v>5</v>
      </c>
      <c r="BW352" s="7" t="str">
        <f t="shared" ca="1" si="1605"/>
        <v>7</v>
      </c>
      <c r="BY352" s="7">
        <f t="shared" ca="1" si="1606"/>
        <v>0.58835691499251785</v>
      </c>
      <c r="BZ352" s="7">
        <f t="shared" ca="1" si="1607"/>
        <v>-0.12681845345405629</v>
      </c>
      <c r="CA352" s="7">
        <f t="shared" ca="1" si="1608"/>
        <v>0</v>
      </c>
      <c r="CB352" s="7">
        <f t="shared" ca="1" si="1609"/>
        <v>0</v>
      </c>
      <c r="CC352" s="7" t="str">
        <f ca="1">IFERROR(IF(CC351+CB352&gt;CD$4,CC351,CC351+CB352),"")</f>
        <v/>
      </c>
      <c r="CD352" s="7">
        <f t="shared" ca="1" si="1813"/>
        <v>0</v>
      </c>
      <c r="CE352" s="7">
        <f t="shared" ca="1" si="1610"/>
        <v>0.5949543515933613</v>
      </c>
      <c r="CF352" s="7">
        <f t="shared" ca="1" si="1611"/>
        <v>-0.13341589005489973</v>
      </c>
      <c r="CG352" s="7">
        <f t="shared" ca="1" si="1612"/>
        <v>0</v>
      </c>
      <c r="CH352" s="7">
        <f t="shared" ca="1" si="1613"/>
        <v>0</v>
      </c>
      <c r="CI352" s="7" t="str">
        <f ca="1">IFERROR(IF(CI351+CH352&gt;CJ$4,CI351,CI351+CH352),"")</f>
        <v/>
      </c>
      <c r="CJ352" s="7">
        <f t="shared" ca="1" si="1814"/>
        <v>0</v>
      </c>
      <c r="CK352" s="7">
        <f t="shared" ca="1" si="1614"/>
        <v>0.76839898369464155</v>
      </c>
      <c r="CL352" s="7">
        <f t="shared" ca="1" si="1615"/>
        <v>-0.30686052215617998</v>
      </c>
      <c r="CM352" s="7">
        <f t="shared" ca="1" si="1616"/>
        <v>0</v>
      </c>
      <c r="CN352" s="7">
        <f t="shared" ca="1" si="1617"/>
        <v>0</v>
      </c>
      <c r="CO352" s="7" t="str">
        <f ca="1">IFERROR(IF(CO351+CN352&gt;CP$4,CO351,CO351+CN352),"")</f>
        <v/>
      </c>
      <c r="CP352" s="7">
        <f t="shared" ca="1" si="1815"/>
        <v>0</v>
      </c>
      <c r="CQ352" s="7">
        <f t="shared" ca="1" si="1618"/>
        <v>1.4031664409469791E-2</v>
      </c>
      <c r="CR352" s="7">
        <f t="shared" ca="1" si="1619"/>
        <v>0.44750679712899177</v>
      </c>
      <c r="CS352" s="7">
        <f t="shared" ca="1" si="1620"/>
        <v>1</v>
      </c>
      <c r="CT352" s="7" t="str">
        <f t="shared" ca="1" si="1621"/>
        <v>5</v>
      </c>
      <c r="CU352" s="7" t="str">
        <f ca="1">IFERROR(IF(CU351+CT352&gt;CV$4,CU351,CU351+CT352),"")</f>
        <v/>
      </c>
      <c r="CV352" s="7">
        <f t="shared" ca="1" si="1816"/>
        <v>0</v>
      </c>
      <c r="CW352" s="7">
        <f t="shared" ca="1" si="1622"/>
        <v>0.23912418056202844</v>
      </c>
      <c r="CX352" s="7">
        <f t="shared" ca="1" si="1623"/>
        <v>0.22241428097643312</v>
      </c>
      <c r="CY352" s="7">
        <f t="shared" ca="1" si="1624"/>
        <v>1</v>
      </c>
      <c r="CZ352" s="7" t="str">
        <f t="shared" ca="1" si="1625"/>
        <v>5</v>
      </c>
      <c r="DA352" s="7" t="str">
        <f ca="1">IFERROR(IF(DA351+CZ352&gt;DB$4,DA351,DA351+CZ352),"")</f>
        <v/>
      </c>
      <c r="DB352" s="7">
        <f t="shared" ca="1" si="1817"/>
        <v>0</v>
      </c>
      <c r="DC352" s="7">
        <f t="shared" ca="1" si="1626"/>
        <v>0.72026360641196308</v>
      </c>
      <c r="DD352" s="7">
        <f t="shared" ca="1" si="1627"/>
        <v>-0.25872514487350151</v>
      </c>
      <c r="DE352" s="7">
        <f t="shared" ca="1" si="1628"/>
        <v>0</v>
      </c>
      <c r="DF352" s="7">
        <f t="shared" ca="1" si="1629"/>
        <v>0</v>
      </c>
      <c r="DG352" s="7" t="str">
        <f ca="1">IFERROR(IF(DG351+DF352&gt;DH$4,DG351,DG351+DF352),"")</f>
        <v/>
      </c>
      <c r="DH352" s="7">
        <f t="shared" ca="1" si="1818"/>
        <v>0</v>
      </c>
      <c r="DI352" s="7">
        <f t="shared" ca="1" si="1630"/>
        <v>0.73557185781822598</v>
      </c>
      <c r="DJ352" s="7">
        <f t="shared" ca="1" si="1631"/>
        <v>-0.27403339627976442</v>
      </c>
      <c r="DK352" s="7">
        <f t="shared" ca="1" si="1632"/>
        <v>0</v>
      </c>
      <c r="DL352" s="7">
        <f t="shared" ca="1" si="1633"/>
        <v>0</v>
      </c>
      <c r="DM352" s="7" t="str">
        <f ca="1">IFERROR(IF(DM351+DL352&gt;DN$4,DM351,DM351+DL352),"")</f>
        <v/>
      </c>
      <c r="DN352" s="7">
        <f t="shared" ca="1" si="1819"/>
        <v>0</v>
      </c>
      <c r="DO352" s="7">
        <f t="shared" ca="1" si="1634"/>
        <v>0.62448724371820485</v>
      </c>
      <c r="DP352" s="7">
        <f t="shared" ca="1" si="1635"/>
        <v>-0.16294878217974329</v>
      </c>
      <c r="DQ352" s="7">
        <f t="shared" ca="1" si="1636"/>
        <v>0</v>
      </c>
      <c r="DR352" s="7">
        <f t="shared" ca="1" si="1637"/>
        <v>0</v>
      </c>
      <c r="DS352" s="7" t="str">
        <f ca="1">IFERROR(IF(DS351+DR352&gt;DT$4,DS351,DS351+DR352),"")</f>
        <v/>
      </c>
      <c r="DT352" s="7">
        <f t="shared" ca="1" si="1820"/>
        <v>0</v>
      </c>
      <c r="DU352" s="7">
        <f t="shared" ca="1" si="1638"/>
        <v>0.35845214773887857</v>
      </c>
      <c r="DV352" s="7">
        <f t="shared" ca="1" si="1639"/>
        <v>0.103086313799583</v>
      </c>
      <c r="DW352" s="7">
        <f t="shared" ca="1" si="1640"/>
        <v>1</v>
      </c>
      <c r="DX352" s="7" t="str">
        <f t="shared" ca="1" si="1641"/>
        <v>5</v>
      </c>
      <c r="DY352" s="7" t="str">
        <f ca="1">IFERROR(IF(DY351+DX352&gt;DZ$4,DY351,DY351+DX352),"")</f>
        <v/>
      </c>
      <c r="DZ352" s="7">
        <f t="shared" ca="1" si="1821"/>
        <v>0</v>
      </c>
      <c r="EA352" s="7">
        <f t="shared" ca="1" si="1642"/>
        <v>0.52426930869473765</v>
      </c>
      <c r="EB352" s="7">
        <f t="shared" ca="1" si="1643"/>
        <v>-6.2730847156276082E-2</v>
      </c>
      <c r="EC352" s="7">
        <f t="shared" ca="1" si="1644"/>
        <v>0</v>
      </c>
      <c r="ED352" s="7">
        <f t="shared" ca="1" si="1645"/>
        <v>0</v>
      </c>
      <c r="EE352" s="7" t="str">
        <f ca="1">IFERROR(IF(EE351+ED352&gt;EF$4,EE351,EE351+ED352),"")</f>
        <v/>
      </c>
      <c r="EF352" s="7">
        <f t="shared" ca="1" si="1822"/>
        <v>0</v>
      </c>
      <c r="EG352" s="7">
        <f t="shared" ca="1" si="1646"/>
        <v>0.4428750742207106</v>
      </c>
      <c r="EH352" s="7">
        <f t="shared" ca="1" si="1647"/>
        <v>1.8663387317750968E-2</v>
      </c>
      <c r="EI352" s="7">
        <f t="shared" ca="1" si="1648"/>
        <v>1</v>
      </c>
      <c r="EJ352" s="7" t="str">
        <f t="shared" ca="1" si="1649"/>
        <v>5</v>
      </c>
      <c r="EK352" s="7" t="str">
        <f ca="1">IFERROR(IF(EK351+EJ352&gt;EL$4,EK351,EK351+EJ352),"")</f>
        <v/>
      </c>
      <c r="EL352" s="7">
        <f t="shared" ca="1" si="1823"/>
        <v>0</v>
      </c>
      <c r="EM352" s="7">
        <f t="shared" ca="1" si="1650"/>
        <v>0.13810187372153893</v>
      </c>
      <c r="EN352" s="7">
        <f t="shared" ca="1" si="1651"/>
        <v>0.32343658781692264</v>
      </c>
      <c r="EO352" s="7">
        <f t="shared" ca="1" si="1652"/>
        <v>1</v>
      </c>
      <c r="EP352" s="7" t="str">
        <f t="shared" ca="1" si="1653"/>
        <v>5</v>
      </c>
      <c r="EQ352" s="7" t="str">
        <f ca="1">IFERROR(IF(EQ351+EP352&gt;ER$4,EQ351,EQ351+EP352),"")</f>
        <v/>
      </c>
      <c r="ER352" s="7">
        <f t="shared" ca="1" si="1824"/>
        <v>0</v>
      </c>
      <c r="ES352" s="7">
        <f t="shared" ca="1" si="1654"/>
        <v>0.66473368854964465</v>
      </c>
      <c r="ET352" s="7">
        <f t="shared" ca="1" si="1655"/>
        <v>-0.20319522701118309</v>
      </c>
      <c r="EU352" s="7">
        <f t="shared" ca="1" si="1656"/>
        <v>0</v>
      </c>
      <c r="EV352" s="7">
        <f t="shared" ca="1" si="1657"/>
        <v>0</v>
      </c>
      <c r="EW352" s="7" t="str">
        <f ca="1">IFERROR(IF(EW351+EV352&gt;EX$4,EW351,EW351+EV352),"")</f>
        <v/>
      </c>
      <c r="EX352" s="7">
        <f t="shared" ca="1" si="1825"/>
        <v>0</v>
      </c>
      <c r="EY352" s="7">
        <f t="shared" ca="1" si="1658"/>
        <v>8.7952242102396272E-2</v>
      </c>
      <c r="EZ352" s="7">
        <f t="shared" ca="1" si="1659"/>
        <v>0.37358621943606529</v>
      </c>
      <c r="FA352" s="7">
        <f t="shared" ca="1" si="1660"/>
        <v>1</v>
      </c>
      <c r="FB352" s="7" t="str">
        <f t="shared" ca="1" si="1661"/>
        <v>5</v>
      </c>
      <c r="FC352" s="7" t="str">
        <f ca="1">IFERROR(IF(FC351+FB352&gt;FD$4,FC351,FC351+FB352),"")</f>
        <v/>
      </c>
      <c r="FD352" s="7">
        <f t="shared" ca="1" si="1826"/>
        <v>0</v>
      </c>
      <c r="FE352" s="7">
        <f t="shared" ca="1" si="1662"/>
        <v>0.58379715440372826</v>
      </c>
      <c r="FF352" s="7">
        <f t="shared" ca="1" si="1663"/>
        <v>-0.12225869286526669</v>
      </c>
      <c r="FG352" s="7">
        <f t="shared" ca="1" si="1664"/>
        <v>0</v>
      </c>
      <c r="FH352" s="7">
        <f t="shared" ca="1" si="1665"/>
        <v>0</v>
      </c>
      <c r="FI352" s="7" t="str">
        <f ca="1">IFERROR(IF(FI351+FH352&gt;FJ$4,FI351,FI351+FH352),"")</f>
        <v/>
      </c>
      <c r="FJ352" s="7">
        <f t="shared" ca="1" si="1827"/>
        <v>0</v>
      </c>
      <c r="FK352" s="7">
        <f t="shared" ca="1" si="1666"/>
        <v>0.27900770775995931</v>
      </c>
      <c r="FL352" s="7">
        <f t="shared" ca="1" si="1667"/>
        <v>0.18253075377850225</v>
      </c>
      <c r="FM352" s="7">
        <f t="shared" ca="1" si="1668"/>
        <v>1</v>
      </c>
      <c r="FN352" s="7" t="str">
        <f t="shared" ca="1" si="1669"/>
        <v>5</v>
      </c>
      <c r="FO352" s="7" t="str">
        <f ca="1">IFERROR(IF(FO351+FN352&gt;FP$4,FO351,FO351+FN352),"")</f>
        <v/>
      </c>
      <c r="FP352" s="7">
        <f t="shared" ca="1" si="1828"/>
        <v>0</v>
      </c>
      <c r="FQ352" s="7">
        <f t="shared" ca="1" si="1670"/>
        <v>0.60228285832393236</v>
      </c>
      <c r="FR352" s="7">
        <f t="shared" ca="1" si="1671"/>
        <v>-0.14074439678547079</v>
      </c>
      <c r="FS352" s="7">
        <f t="shared" ca="1" si="1672"/>
        <v>0</v>
      </c>
      <c r="FT352" s="7">
        <f t="shared" ca="1" si="1673"/>
        <v>0</v>
      </c>
      <c r="FU352" s="7" t="str">
        <f ca="1">IFERROR(IF(FU351+FT352&gt;FV$4,FU351,FU351+FT352),"")</f>
        <v/>
      </c>
      <c r="FV352" s="7">
        <f t="shared" ca="1" si="1829"/>
        <v>0</v>
      </c>
      <c r="FW352" s="7">
        <f t="shared" ca="1" si="1674"/>
        <v>0.17944860377117644</v>
      </c>
      <c r="FX352" s="7">
        <f t="shared" ca="1" si="1675"/>
        <v>0.28208985776728512</v>
      </c>
      <c r="FY352" s="7">
        <f t="shared" ca="1" si="1676"/>
        <v>1</v>
      </c>
      <c r="FZ352" s="7" t="str">
        <f t="shared" ca="1" si="1677"/>
        <v>5</v>
      </c>
      <c r="GA352" s="7" t="str">
        <f ca="1">IFERROR(IF(GA351+FZ352&gt;GB$4,GA351,GA351+FZ352),"")</f>
        <v/>
      </c>
      <c r="GB352" s="7">
        <f t="shared" ca="1" si="1830"/>
        <v>0</v>
      </c>
      <c r="GC352" s="7">
        <f t="shared" ca="1" si="1678"/>
        <v>0.84529832843449759</v>
      </c>
      <c r="GD352" s="7">
        <f t="shared" ca="1" si="1679"/>
        <v>-0.38375986689603603</v>
      </c>
      <c r="GE352" s="7">
        <f t="shared" ca="1" si="1680"/>
        <v>0</v>
      </c>
      <c r="GF352" s="7">
        <f t="shared" ca="1" si="1681"/>
        <v>0</v>
      </c>
      <c r="GG352" s="7" t="str">
        <f ca="1">IFERROR(IF(GG351+GF352&gt;GH$4,GG351,GG351+GF352),"")</f>
        <v/>
      </c>
      <c r="GH352" s="7">
        <f t="shared" ca="1" si="1831"/>
        <v>0</v>
      </c>
      <c r="GI352" s="7">
        <f t="shared" ca="1" si="1682"/>
        <v>0.16127511489480728</v>
      </c>
      <c r="GJ352" s="7">
        <f t="shared" ca="1" si="1683"/>
        <v>0.30026334664365428</v>
      </c>
      <c r="GK352" s="7">
        <f t="shared" ca="1" si="1684"/>
        <v>1</v>
      </c>
      <c r="GL352" s="7" t="str">
        <f t="shared" ca="1" si="1685"/>
        <v>5</v>
      </c>
      <c r="GM352" s="7" t="str">
        <f ca="1">IFERROR(IF(GM351+GL352&gt;GN$4,GM351,GM351+GL352),"")</f>
        <v/>
      </c>
      <c r="GN352" s="7">
        <f t="shared" ca="1" si="1832"/>
        <v>0</v>
      </c>
      <c r="GO352" s="7">
        <f t="shared" ca="1" si="1686"/>
        <v>0.84381040880794445</v>
      </c>
      <c r="GP352" s="7">
        <f t="shared" ca="1" si="1687"/>
        <v>-0.38227194726948288</v>
      </c>
      <c r="GQ352" s="7">
        <f t="shared" ca="1" si="1688"/>
        <v>0</v>
      </c>
      <c r="GR352" s="7">
        <f t="shared" ca="1" si="1689"/>
        <v>0</v>
      </c>
      <c r="GS352" s="7" t="str">
        <f ca="1">IFERROR(IF(GS351+GR352&gt;GT$4,GS351,GS351+GR352),"")</f>
        <v/>
      </c>
      <c r="GT352" s="7">
        <f t="shared" ca="1" si="1833"/>
        <v>0</v>
      </c>
      <c r="GU352" s="7">
        <f t="shared" ca="1" si="1690"/>
        <v>3.0679077204047611E-2</v>
      </c>
      <c r="GV352" s="7">
        <f t="shared" ca="1" si="1691"/>
        <v>0.43085938433441395</v>
      </c>
      <c r="GW352" s="7">
        <f t="shared" ca="1" si="1692"/>
        <v>1</v>
      </c>
      <c r="GX352" s="7" t="str">
        <f t="shared" ca="1" si="1693"/>
        <v>5</v>
      </c>
      <c r="GY352" s="7" t="str">
        <f ca="1">IFERROR(IF(GY351+GX352&gt;GZ$4,GY351,GY351+GX352),"")</f>
        <v/>
      </c>
      <c r="GZ352" s="7">
        <f t="shared" ca="1" si="1834"/>
        <v>0</v>
      </c>
      <c r="HA352" s="7">
        <f t="shared" ca="1" si="1694"/>
        <v>0.34144664908106759</v>
      </c>
      <c r="HB352" s="7">
        <f t="shared" ca="1" si="1695"/>
        <v>0.12009181245739398</v>
      </c>
      <c r="HC352" s="7">
        <f t="shared" ca="1" si="1696"/>
        <v>1</v>
      </c>
      <c r="HD352" s="7" t="str">
        <f t="shared" ca="1" si="1697"/>
        <v>5</v>
      </c>
      <c r="HE352" s="7" t="str">
        <f ca="1">IFERROR(IF(HE351+HD352&gt;HF$4,HE351,HE351+HD352),"")</f>
        <v/>
      </c>
      <c r="HF352" s="7">
        <f t="shared" ca="1" si="1835"/>
        <v>0</v>
      </c>
      <c r="HG352" s="7">
        <f t="shared" ca="1" si="1698"/>
        <v>0.20805042665931062</v>
      </c>
      <c r="HH352" s="7">
        <f t="shared" ca="1" si="1699"/>
        <v>0.25348803487915095</v>
      </c>
      <c r="HI352" s="7">
        <f t="shared" ca="1" si="1700"/>
        <v>1</v>
      </c>
      <c r="HJ352" s="7" t="str">
        <f t="shared" ca="1" si="1701"/>
        <v>5</v>
      </c>
      <c r="HK352" s="7" t="str">
        <f ca="1">IFERROR(IF(HK351+HJ352&gt;HL$4,HK351,HK351+HJ352),"")</f>
        <v/>
      </c>
      <c r="HL352" s="7">
        <f t="shared" ca="1" si="1836"/>
        <v>0</v>
      </c>
      <c r="HM352" s="7">
        <f t="shared" ca="1" si="1702"/>
        <v>0.75850277293267387</v>
      </c>
      <c r="HN352" s="7">
        <f t="shared" ca="1" si="1703"/>
        <v>-0.29696431139421231</v>
      </c>
      <c r="HO352" s="7">
        <f t="shared" ca="1" si="1704"/>
        <v>0</v>
      </c>
      <c r="HP352" s="7">
        <f t="shared" ca="1" si="1705"/>
        <v>0</v>
      </c>
      <c r="HQ352" s="7" t="str">
        <f ca="1">IFERROR(IF(HQ351+HP352&gt;HR$4,HQ351,HQ351+HP352),"")</f>
        <v/>
      </c>
      <c r="HR352" s="7">
        <f t="shared" ca="1" si="1837"/>
        <v>0</v>
      </c>
      <c r="HS352" s="7">
        <f t="shared" ca="1" si="1706"/>
        <v>0.13119711801017231</v>
      </c>
      <c r="HT352" s="7">
        <f t="shared" ca="1" si="1707"/>
        <v>0.33034134352828926</v>
      </c>
      <c r="HU352" s="7">
        <f t="shared" ca="1" si="1708"/>
        <v>1</v>
      </c>
      <c r="HV352" s="7" t="str">
        <f t="shared" ca="1" si="1709"/>
        <v>5</v>
      </c>
      <c r="HW352" s="7" t="str">
        <f ca="1">IFERROR(IF(HW351+HV352&gt;HX$4,HW351,HW351+HV352),"")</f>
        <v/>
      </c>
      <c r="HX352" s="7">
        <f t="shared" ca="1" si="1838"/>
        <v>0</v>
      </c>
      <c r="HY352" s="7">
        <f t="shared" ca="1" si="1710"/>
        <v>0.81867202809232453</v>
      </c>
      <c r="HZ352" s="7">
        <f t="shared" ca="1" si="1711"/>
        <v>-0.35713356655386297</v>
      </c>
      <c r="IA352" s="7">
        <f t="shared" ca="1" si="1712"/>
        <v>0</v>
      </c>
      <c r="IB352" s="7">
        <f t="shared" ca="1" si="1713"/>
        <v>0</v>
      </c>
      <c r="IC352" s="7" t="str">
        <f ca="1">IFERROR(IF(IC351+IB352&gt;ID$4,IC351,IC351+IB352),"")</f>
        <v/>
      </c>
      <c r="ID352" s="7">
        <f t="shared" ca="1" si="1839"/>
        <v>0</v>
      </c>
      <c r="IE352" s="7">
        <f t="shared" ca="1" si="1714"/>
        <v>0.58657769536926141</v>
      </c>
      <c r="IF352" s="7">
        <f t="shared" ca="1" si="1715"/>
        <v>-0.12503923383079985</v>
      </c>
      <c r="IG352" s="7">
        <f t="shared" ca="1" si="1716"/>
        <v>0</v>
      </c>
      <c r="IH352" s="7">
        <f t="shared" ca="1" si="1717"/>
        <v>0</v>
      </c>
      <c r="II352" s="7" t="str">
        <f ca="1">IFERROR(IF(II351+IH352&gt;IJ$4,II351,II351+IH352),"")</f>
        <v/>
      </c>
      <c r="IJ352" s="7">
        <f t="shared" ca="1" si="1840"/>
        <v>0</v>
      </c>
      <c r="IK352" s="7">
        <f t="shared" ca="1" si="1718"/>
        <v>0.30625520295690345</v>
      </c>
      <c r="IL352" s="7">
        <f t="shared" ca="1" si="1719"/>
        <v>0.15528325858155811</v>
      </c>
      <c r="IM352" s="7">
        <f t="shared" ca="1" si="1720"/>
        <v>1</v>
      </c>
      <c r="IN352" s="7" t="str">
        <f t="shared" ca="1" si="1721"/>
        <v>5</v>
      </c>
      <c r="IO352" s="7" t="str">
        <f ca="1">IFERROR(IF(IO351+IN352&gt;IP$4,IO351,IO351+IN352),"")</f>
        <v/>
      </c>
      <c r="IP352" s="7">
        <f t="shared" ca="1" si="1841"/>
        <v>0</v>
      </c>
      <c r="IQ352" s="7">
        <f t="shared" ca="1" si="1722"/>
        <v>0.17994473428638424</v>
      </c>
      <c r="IR352" s="7">
        <f t="shared" ca="1" si="1723"/>
        <v>0.28159372725207732</v>
      </c>
      <c r="IS352" s="7">
        <f t="shared" ca="1" si="1724"/>
        <v>1</v>
      </c>
      <c r="IT352" s="7" t="str">
        <f t="shared" ca="1" si="1725"/>
        <v>5</v>
      </c>
      <c r="IU352" s="7" t="str">
        <f ca="1">IFERROR(IF(IU351+IT352&gt;IV$4,IU351,IU351+IT352),"")</f>
        <v/>
      </c>
      <c r="IV352" s="7">
        <f t="shared" ca="1" si="1842"/>
        <v>0</v>
      </c>
      <c r="IW352" s="7">
        <f t="shared" ca="1" si="1726"/>
        <v>0.9922450089212036</v>
      </c>
      <c r="IX352" s="7">
        <f t="shared" ca="1" si="1727"/>
        <v>-0.53070654738274203</v>
      </c>
      <c r="IY352" s="7">
        <f t="shared" ca="1" si="1728"/>
        <v>0</v>
      </c>
      <c r="IZ352" s="7">
        <f t="shared" ca="1" si="1729"/>
        <v>0</v>
      </c>
      <c r="JA352" s="7" t="str">
        <f ca="1">IFERROR(IF(JA351+IZ352&gt;JB$4,JA351,JA351+IZ352),"")</f>
        <v/>
      </c>
      <c r="JB352" s="7">
        <f t="shared" ca="1" si="1843"/>
        <v>0</v>
      </c>
      <c r="JC352" s="7">
        <f t="shared" ca="1" si="1730"/>
        <v>0.53784711566273424</v>
      </c>
      <c r="JD352" s="7">
        <f t="shared" ca="1" si="1731"/>
        <v>-7.6308654124272679E-2</v>
      </c>
      <c r="JE352" s="7">
        <f t="shared" ca="1" si="1732"/>
        <v>0</v>
      </c>
      <c r="JF352" s="7">
        <f t="shared" ca="1" si="1733"/>
        <v>0</v>
      </c>
      <c r="JG352" s="7" t="str">
        <f ca="1">IFERROR(IF(JG351+JF352&gt;JH$4,JG351,JG351+JF352),"")</f>
        <v/>
      </c>
      <c r="JH352" s="7">
        <f t="shared" ca="1" si="1844"/>
        <v>0</v>
      </c>
      <c r="JI352" s="7">
        <f t="shared" ca="1" si="1734"/>
        <v>0.3892285947735632</v>
      </c>
      <c r="JJ352" s="7">
        <f t="shared" ca="1" si="1735"/>
        <v>7.2309866764898367E-2</v>
      </c>
      <c r="JK352" s="7">
        <f t="shared" ca="1" si="1736"/>
        <v>1</v>
      </c>
      <c r="JL352" s="7" t="str">
        <f t="shared" ca="1" si="1737"/>
        <v>5</v>
      </c>
      <c r="JM352" s="7" t="str">
        <f ca="1">IFERROR(IF(JM351+JL352&gt;JN$4,JM351,JM351+JL352),"")</f>
        <v/>
      </c>
      <c r="JN352" s="7">
        <f t="shared" ca="1" si="1845"/>
        <v>0</v>
      </c>
      <c r="JO352" s="7">
        <f t="shared" ca="1" si="1738"/>
        <v>0.61133069604028978</v>
      </c>
      <c r="JP352" s="7">
        <f t="shared" ca="1" si="1739"/>
        <v>-0.14979223450182821</v>
      </c>
      <c r="JQ352" s="7">
        <f t="shared" ca="1" si="1740"/>
        <v>0</v>
      </c>
      <c r="JR352" s="7">
        <f t="shared" ca="1" si="1741"/>
        <v>0</v>
      </c>
      <c r="JS352" s="7" t="str">
        <f ca="1">IFERROR(IF(JS351+JR352&gt;JT$4,JS351,JS351+JR352),"")</f>
        <v/>
      </c>
      <c r="JT352" s="7">
        <f t="shared" ca="1" si="1846"/>
        <v>0</v>
      </c>
      <c r="JU352" s="7">
        <f t="shared" ca="1" si="1742"/>
        <v>0.3405206483582689</v>
      </c>
      <c r="JV352" s="7">
        <f t="shared" ca="1" si="1743"/>
        <v>0.12101781318019267</v>
      </c>
      <c r="JW352" s="7">
        <f t="shared" ca="1" si="1744"/>
        <v>1</v>
      </c>
      <c r="JX352" s="7" t="str">
        <f t="shared" ca="1" si="1745"/>
        <v>5</v>
      </c>
      <c r="JY352" s="7" t="str">
        <f ca="1">IFERROR(IF(JY351+JX352&gt;JZ$4,JY351,JY351+JX352),"")</f>
        <v/>
      </c>
      <c r="JZ352" s="7">
        <f t="shared" ca="1" si="1847"/>
        <v>0</v>
      </c>
      <c r="KA352" s="7">
        <f t="shared" ca="1" si="1746"/>
        <v>0.40932252152477466</v>
      </c>
      <c r="KB352" s="7">
        <f t="shared" ca="1" si="1747"/>
        <v>5.2215940013686901E-2</v>
      </c>
      <c r="KC352" s="7">
        <f t="shared" ca="1" si="1748"/>
        <v>1</v>
      </c>
      <c r="KD352" s="7" t="str">
        <f t="shared" ca="1" si="1749"/>
        <v>5</v>
      </c>
      <c r="KE352" s="7" t="str">
        <f ca="1">IFERROR(IF(KE351+KD352&gt;KF$4,KE351,KE351+KD352),"")</f>
        <v/>
      </c>
      <c r="KF352" s="7">
        <f t="shared" ca="1" si="1848"/>
        <v>0</v>
      </c>
      <c r="KG352" s="7">
        <f t="shared" ca="1" si="1750"/>
        <v>0.60207376630896603</v>
      </c>
      <c r="KH352" s="7">
        <f t="shared" ca="1" si="1751"/>
        <v>-0.14053530477050447</v>
      </c>
      <c r="KI352" s="7">
        <f t="shared" ca="1" si="1752"/>
        <v>0</v>
      </c>
      <c r="KJ352" s="7">
        <f t="shared" ca="1" si="1753"/>
        <v>0</v>
      </c>
      <c r="KK352" s="7" t="str">
        <f ca="1">IFERROR(IF(KK351+KJ352&gt;KL$4,KK351,KK351+KJ352),"")</f>
        <v/>
      </c>
      <c r="KL352" s="7">
        <f t="shared" ca="1" si="1849"/>
        <v>0</v>
      </c>
      <c r="KM352" s="7">
        <f t="shared" ca="1" si="1754"/>
        <v>0.71210874503539812</v>
      </c>
      <c r="KN352" s="7">
        <f t="shared" ca="1" si="1755"/>
        <v>-0.25057028349693655</v>
      </c>
      <c r="KO352" s="7">
        <f t="shared" ca="1" si="1756"/>
        <v>0</v>
      </c>
      <c r="KP352" s="7">
        <f t="shared" ca="1" si="1757"/>
        <v>0</v>
      </c>
      <c r="KQ352" s="7" t="str">
        <f ca="1">IFERROR(IF(KQ351+KP352&gt;KR$4,KQ351,KQ351+KP352),"")</f>
        <v/>
      </c>
      <c r="KR352" s="7">
        <f t="shared" ca="1" si="1850"/>
        <v>0</v>
      </c>
      <c r="KS352" s="7">
        <f t="shared" ca="1" si="1758"/>
        <v>0.93038286856329422</v>
      </c>
      <c r="KT352" s="7">
        <f t="shared" ca="1" si="1759"/>
        <v>-0.46884440702483265</v>
      </c>
      <c r="KU352" s="7">
        <f t="shared" ca="1" si="1760"/>
        <v>0</v>
      </c>
      <c r="KV352" s="7">
        <f t="shared" ca="1" si="1761"/>
        <v>0</v>
      </c>
      <c r="KW352" s="7" t="str">
        <f ca="1">IFERROR(IF(KW351+KV352&gt;KX$4,KW351,KW351+KV352),"")</f>
        <v/>
      </c>
      <c r="KX352" s="7">
        <f t="shared" ca="1" si="1851"/>
        <v>0</v>
      </c>
      <c r="KY352" s="7">
        <f t="shared" ca="1" si="1762"/>
        <v>0.13393790123381022</v>
      </c>
      <c r="KZ352" s="7">
        <f t="shared" ca="1" si="1763"/>
        <v>0.32760056030465134</v>
      </c>
      <c r="LA352" s="7">
        <f t="shared" ca="1" si="1764"/>
        <v>1</v>
      </c>
      <c r="LB352" s="7" t="str">
        <f t="shared" ca="1" si="1765"/>
        <v>5</v>
      </c>
      <c r="LC352" s="7" t="str">
        <f ca="1">IFERROR(IF(LC351+LB352&gt;LD$4,LC351,LC351+LB352),"")</f>
        <v/>
      </c>
      <c r="LD352" s="7">
        <f t="shared" ca="1" si="1852"/>
        <v>0</v>
      </c>
      <c r="LE352" s="7">
        <f t="shared" ca="1" si="1766"/>
        <v>0.53455712874704853</v>
      </c>
      <c r="LF352" s="7">
        <f t="shared" ca="1" si="1767"/>
        <v>-7.3018667208586963E-2</v>
      </c>
      <c r="LG352" s="7">
        <f t="shared" ca="1" si="1768"/>
        <v>0</v>
      </c>
      <c r="LH352" s="7">
        <f t="shared" ca="1" si="1769"/>
        <v>0</v>
      </c>
      <c r="LI352" s="7" t="str">
        <f ca="1">IFERROR(IF(LI351+LH352&gt;LJ$4,LI351,LI351+LH352),"")</f>
        <v/>
      </c>
      <c r="LJ352" s="7">
        <f t="shared" ca="1" si="1853"/>
        <v>0</v>
      </c>
      <c r="LK352" s="7">
        <f t="shared" ca="1" si="1770"/>
        <v>0.42469460984547214</v>
      </c>
      <c r="LL352" s="7">
        <f t="shared" ca="1" si="1771"/>
        <v>3.6843851692989427E-2</v>
      </c>
      <c r="LM352" s="7">
        <f t="shared" ca="1" si="1772"/>
        <v>1</v>
      </c>
      <c r="LN352" s="7" t="str">
        <f t="shared" ca="1" si="1773"/>
        <v>5</v>
      </c>
      <c r="LO352" s="7" t="str">
        <f ca="1">IFERROR(IF(LO351+LN352&gt;LP$4,LO351,LO351+LN352),"")</f>
        <v/>
      </c>
      <c r="LP352" s="7">
        <f t="shared" ca="1" si="1854"/>
        <v>0</v>
      </c>
      <c r="LQ352" s="7">
        <f t="shared" ca="1" si="1774"/>
        <v>6.0024562803796644E-2</v>
      </c>
      <c r="LR352" s="7">
        <f t="shared" ca="1" si="1775"/>
        <v>0.40151389873466492</v>
      </c>
      <c r="LS352" s="7">
        <f t="shared" ca="1" si="1776"/>
        <v>1</v>
      </c>
      <c r="LT352" s="7" t="str">
        <f t="shared" ca="1" si="1777"/>
        <v>5</v>
      </c>
      <c r="LU352" s="7" t="str">
        <f ca="1">IFERROR(IF(LU351+LT352&gt;LV$4,LU351,LU351+LT352),"")</f>
        <v/>
      </c>
      <c r="LV352" s="7">
        <f t="shared" ca="1" si="1855"/>
        <v>0</v>
      </c>
      <c r="LW352" s="7">
        <f t="shared" ca="1" si="1778"/>
        <v>0.88765282934737966</v>
      </c>
      <c r="LX352" s="7">
        <f t="shared" ca="1" si="1779"/>
        <v>-0.42611436780891809</v>
      </c>
      <c r="LY352" s="7">
        <f t="shared" ca="1" si="1780"/>
        <v>0</v>
      </c>
      <c r="LZ352" s="7">
        <f t="shared" ca="1" si="1781"/>
        <v>0</v>
      </c>
      <c r="MA352" s="7" t="str">
        <f ca="1">IFERROR(IF(MA351+LZ352&gt;MB$4,MA351,MA351+LZ352),"")</f>
        <v/>
      </c>
      <c r="MB352" s="7">
        <f t="shared" ca="1" si="1856"/>
        <v>0</v>
      </c>
      <c r="MC352" s="7">
        <f t="shared" ca="1" si="1782"/>
        <v>0.68567400042988169</v>
      </c>
      <c r="MD352" s="7">
        <f t="shared" ca="1" si="1783"/>
        <v>-0.22413553889142013</v>
      </c>
      <c r="ME352" s="7">
        <f t="shared" ca="1" si="1784"/>
        <v>0</v>
      </c>
      <c r="MF352" s="7">
        <f t="shared" ca="1" si="1785"/>
        <v>0</v>
      </c>
      <c r="MG352" s="7" t="str">
        <f ca="1">IFERROR(IF(MG351+MF352&gt;MH$4,MG351,MG351+MF352),"")</f>
        <v/>
      </c>
      <c r="MH352" s="7">
        <f t="shared" ca="1" si="1857"/>
        <v>0</v>
      </c>
      <c r="MI352" s="7">
        <f t="shared" ca="1" si="1786"/>
        <v>0.27045994299921927</v>
      </c>
      <c r="MJ352" s="7">
        <f t="shared" ca="1" si="1787"/>
        <v>0.19107851853924229</v>
      </c>
      <c r="MK352" s="7">
        <f t="shared" ca="1" si="1788"/>
        <v>1</v>
      </c>
      <c r="ML352" s="7" t="str">
        <f t="shared" ca="1" si="1789"/>
        <v>5</v>
      </c>
      <c r="MM352" s="7" t="str">
        <f ca="1">IFERROR(IF(MM351+ML352&gt;MN$4,MM351,MM351+ML352),"")</f>
        <v/>
      </c>
      <c r="MN352" s="7">
        <f t="shared" ca="1" si="1858"/>
        <v>0</v>
      </c>
      <c r="MO352" s="7">
        <f t="shared" ca="1" si="1790"/>
        <v>0.28532281822309358</v>
      </c>
      <c r="MP352" s="7">
        <f t="shared" ca="1" si="1791"/>
        <v>0.17621564331536799</v>
      </c>
      <c r="MQ352" s="7">
        <f t="shared" ca="1" si="1792"/>
        <v>1</v>
      </c>
      <c r="MR352" s="7" t="str">
        <f t="shared" ca="1" si="1793"/>
        <v>5</v>
      </c>
      <c r="MS352" s="7" t="str">
        <f ca="1">IFERROR(IF(MS351+MR352&gt;MT$4,MS351,MS351+MR352),"")</f>
        <v/>
      </c>
      <c r="MT352" s="7">
        <f t="shared" ca="1" si="1859"/>
        <v>0</v>
      </c>
      <c r="MU352" s="7">
        <f t="shared" ca="1" si="1794"/>
        <v>0.43110676161310213</v>
      </c>
      <c r="MV352" s="7">
        <f t="shared" ca="1" si="1795"/>
        <v>3.0431699925359434E-2</v>
      </c>
      <c r="MW352" s="7">
        <f t="shared" ca="1" si="1796"/>
        <v>1</v>
      </c>
      <c r="MX352" s="7" t="str">
        <f t="shared" ca="1" si="1797"/>
        <v>5</v>
      </c>
      <c r="MY352" s="7" t="str">
        <f ca="1">IFERROR(IF(MY351+MX352&gt;MZ$4,MY351,MY351+MX352),"")</f>
        <v/>
      </c>
      <c r="MZ352" s="7">
        <f t="shared" ca="1" si="1860"/>
        <v>0</v>
      </c>
      <c r="NA352" s="7">
        <f t="shared" ca="1" si="1798"/>
        <v>0.21238481360336492</v>
      </c>
      <c r="NB352" s="7">
        <f t="shared" ca="1" si="1799"/>
        <v>0.24915364793509664</v>
      </c>
      <c r="NC352" s="7">
        <f t="shared" ca="1" si="1800"/>
        <v>1</v>
      </c>
      <c r="ND352" s="7" t="str">
        <f t="shared" ca="1" si="1801"/>
        <v>5</v>
      </c>
      <c r="NE352" s="7" t="str">
        <f ca="1">IFERROR(IF(NE351+ND352&gt;NF$4,NE351,NE351+ND352),"")</f>
        <v/>
      </c>
      <c r="NF352" s="7">
        <f t="shared" ca="1" si="1861"/>
        <v>0</v>
      </c>
      <c r="NG352" s="7">
        <f t="shared" ca="1" si="1802"/>
        <v>0.16662907484318068</v>
      </c>
      <c r="NH352" s="7">
        <f t="shared" ca="1" si="1803"/>
        <v>0.29490938669528088</v>
      </c>
      <c r="NI352" s="7">
        <f t="shared" ca="1" si="1804"/>
        <v>1</v>
      </c>
      <c r="NJ352" s="7" t="str">
        <f t="shared" ca="1" si="1805"/>
        <v>5</v>
      </c>
      <c r="NK352" s="7" t="str">
        <f ca="1">IFERROR(IF(NK351+NJ352&gt;NL$4,NK351,NK351+NJ352),"")</f>
        <v/>
      </c>
      <c r="NL352" s="7">
        <f t="shared" ca="1" si="1862"/>
        <v>0</v>
      </c>
      <c r="NM352" s="7">
        <f t="shared" ca="1" si="1806"/>
        <v>0.49035780103702697</v>
      </c>
      <c r="NN352" s="7">
        <f t="shared" ca="1" si="1807"/>
        <v>-2.8819339498565411E-2</v>
      </c>
      <c r="NO352" s="7">
        <f t="shared" ca="1" si="1808"/>
        <v>0</v>
      </c>
      <c r="NP352" s="7">
        <f t="shared" ca="1" si="1809"/>
        <v>0</v>
      </c>
      <c r="NQ352" s="7" t="str">
        <f ca="1">IFERROR(IF(NQ351+NP352&gt;NR$4,NQ351,NQ351+NP352),"")</f>
        <v/>
      </c>
      <c r="NR352" s="7">
        <f t="shared" ca="1" si="1863"/>
        <v>0</v>
      </c>
      <c r="NT352">
        <v>354</v>
      </c>
      <c r="NU352" s="7" t="s">
        <v>19</v>
      </c>
      <c r="NV352" s="7" t="str">
        <f t="shared" ca="1" si="1598"/>
        <v/>
      </c>
      <c r="NW352" s="7" t="str">
        <f t="shared" ca="1" si="1810"/>
        <v/>
      </c>
      <c r="NX352" t="str">
        <f ca="1">IFERROR(VLOOKUP(NT352,$K$3:$AK$568,8,FALSE),"")</f>
        <v/>
      </c>
      <c r="NY352" t="str">
        <f ca="1">IFERROR(VLOOKUP(NT352,$K$3:$AK$568,9,FALSE),"")</f>
        <v/>
      </c>
      <c r="NZ352" s="7" t="str">
        <f ca="1">IFERROR(VLOOKUP(NT352,$K$3:$AK$568,27,FALSE),"")</f>
        <v/>
      </c>
      <c r="OB352">
        <v>354</v>
      </c>
      <c r="OC352" s="7" t="s">
        <v>19</v>
      </c>
      <c r="OD352" t="e">
        <f t="shared" ca="1" si="1864"/>
        <v>#N/A</v>
      </c>
      <c r="OE352" s="7" t="str">
        <f t="shared" ca="1" si="1865"/>
        <v/>
      </c>
      <c r="OF352" s="7" t="str">
        <f t="shared" ca="1" si="1866"/>
        <v/>
      </c>
      <c r="OG352" t="str">
        <f t="shared" ca="1" si="1867"/>
        <v/>
      </c>
      <c r="OI352">
        <v>354</v>
      </c>
      <c r="OJ352" s="7" t="s">
        <v>19</v>
      </c>
      <c r="OK352" s="7" t="str">
        <f t="shared" ca="1" si="1868"/>
        <v/>
      </c>
      <c r="OL352" s="7" t="str">
        <f t="shared" ca="1" si="1869"/>
        <v/>
      </c>
      <c r="OM352" t="str">
        <f ca="1">IFERROR(VLOOKUP(OI352,$L$3:$AK$568,7,FALSE),"")</f>
        <v/>
      </c>
      <c r="ON352" t="str">
        <f ca="1">IFERROR(VLOOKUP(OI352,$L$3:$AK$568,8,FALSE),"")</f>
        <v/>
      </c>
      <c r="OO352" s="7" t="str">
        <f ca="1">IFERROR(VLOOKUP(OI352,$L$3:$AK$568,26,FALSE),"")</f>
        <v/>
      </c>
      <c r="OQ352">
        <v>354</v>
      </c>
      <c r="OR352" s="7" t="s">
        <v>19</v>
      </c>
      <c r="OS352" t="e">
        <f t="shared" ca="1" si="1870"/>
        <v>#N/A</v>
      </c>
      <c r="OT352" s="7" t="str">
        <f t="shared" ca="1" si="1871"/>
        <v/>
      </c>
      <c r="OU352" s="7" t="str">
        <f t="shared" ca="1" si="1872"/>
        <v/>
      </c>
      <c r="OV352" t="str">
        <f t="shared" ca="1" si="1873"/>
        <v/>
      </c>
      <c r="OX352">
        <v>354</v>
      </c>
      <c r="OY352" s="7" t="s">
        <v>19</v>
      </c>
      <c r="OZ352" s="7" t="str">
        <f t="shared" ca="1" si="1874"/>
        <v/>
      </c>
      <c r="PA352" s="7" t="str">
        <f t="shared" ca="1" si="1875"/>
        <v/>
      </c>
      <c r="PB352" t="str">
        <f ca="1">IFERROR(VLOOKUP(OX352,$M$3:$AK$568,6,FALSE),"")</f>
        <v/>
      </c>
      <c r="PC352" t="str">
        <f ca="1">IFERROR(VLOOKUP(OX352,$M$3:$AK$568,7,FALSE),"")</f>
        <v/>
      </c>
      <c r="PD352" s="7" t="str">
        <f ca="1">IFERROR(VLOOKUP(OX352,$M$3:$AK$568,25,FALSE),"")</f>
        <v/>
      </c>
      <c r="PF352">
        <v>354</v>
      </c>
      <c r="PG352" s="7" t="s">
        <v>19</v>
      </c>
      <c r="PH352" t="e">
        <f t="shared" ca="1" si="1876"/>
        <v>#N/A</v>
      </c>
      <c r="PI352" s="7" t="str">
        <f t="shared" ca="1" si="1877"/>
        <v/>
      </c>
      <c r="PJ352" s="7" t="str">
        <f t="shared" ca="1" si="1878"/>
        <v/>
      </c>
      <c r="PK352" t="str">
        <f t="shared" ca="1" si="1879"/>
        <v/>
      </c>
      <c r="PM352">
        <v>354</v>
      </c>
      <c r="PN352" s="7" t="s">
        <v>19</v>
      </c>
      <c r="PO352" s="202" t="str">
        <f t="shared" ca="1" si="1880"/>
        <v/>
      </c>
      <c r="PP352" s="7" t="str">
        <f t="shared" ca="1" si="1881"/>
        <v/>
      </c>
      <c r="PQ352" t="str">
        <f ca="1">IFERROR(VLOOKUP(PM352,$G$325:$R$409,12,FALSE),"")</f>
        <v/>
      </c>
      <c r="PR352" t="e">
        <f ca="1">VLOOKUP(PM352,$G$324:$Q$409,11,FALSE)</f>
        <v>#N/A</v>
      </c>
      <c r="PS352" s="7" t="str">
        <f ca="1">VLOOKUP(PQ352,$R$325:$Y$409,8,FALSE)</f>
        <v>- -</v>
      </c>
      <c r="PT352" s="7">
        <f ca="1">ReSt</f>
        <v>-4</v>
      </c>
      <c r="PU352" s="7" t="e">
        <f t="shared" ca="1" si="1882"/>
        <v>#N/A</v>
      </c>
      <c r="PV352" s="7" t="e">
        <f t="shared" ca="1" si="1883"/>
        <v>#N/A</v>
      </c>
      <c r="PW352" s="7" t="str">
        <f ca="1">VLOOKUP(PQ352,$R$325:$AK$409,8,FALSE)</f>
        <v>- -</v>
      </c>
      <c r="PX352" s="7"/>
      <c r="PY352">
        <v>354</v>
      </c>
      <c r="PZ352" s="7" t="s">
        <v>19</v>
      </c>
      <c r="QA352" t="str">
        <f t="shared" ca="1" si="1884"/>
        <v/>
      </c>
      <c r="QB352" s="7" t="str">
        <f t="shared" ca="1" si="1885"/>
        <v/>
      </c>
      <c r="QC352" s="7" t="str">
        <f t="shared" ca="1" si="1886"/>
        <v/>
      </c>
      <c r="QD352" t="str">
        <f t="shared" ca="1" si="1887"/>
        <v/>
      </c>
      <c r="QF352">
        <v>354</v>
      </c>
      <c r="QG352" s="7" t="s">
        <v>19</v>
      </c>
      <c r="QH352" s="7" t="str">
        <f t="shared" ca="1" si="1888"/>
        <v/>
      </c>
      <c r="QI352" s="7" t="e">
        <f t="shared" ca="1" si="1889"/>
        <v>#VALUE!</v>
      </c>
      <c r="QJ352" t="e">
        <f t="shared" ca="1" si="1890"/>
        <v>#N/A</v>
      </c>
      <c r="QK352" s="7" t="e">
        <f t="shared" ca="1" si="1891"/>
        <v>#N/A</v>
      </c>
      <c r="QM352">
        <v>354</v>
      </c>
      <c r="QN352" s="7" t="s">
        <v>19</v>
      </c>
      <c r="QO352" t="str">
        <f t="shared" ca="1" si="1892"/>
        <v/>
      </c>
      <c r="QP352" s="7" t="str">
        <f t="shared" ca="1" si="1893"/>
        <v/>
      </c>
      <c r="QQ352" t="str">
        <f t="shared" ca="1" si="1894"/>
        <v/>
      </c>
    </row>
    <row r="353" spans="1:459" x14ac:dyDescent="0.25">
      <c r="A353" s="240" t="str">
        <f>IF('Character Sheet'!$B$4="Creature","N","Y")</f>
        <v>Y</v>
      </c>
      <c r="C353" s="75"/>
      <c r="D353" s="76"/>
      <c r="F353" s="75">
        <v>15</v>
      </c>
      <c r="G353" s="76">
        <f t="shared" ca="1" si="1926"/>
        <v>0</v>
      </c>
      <c r="I353" s="75" t="s">
        <v>1812</v>
      </c>
      <c r="J353" s="85"/>
      <c r="K353" s="85">
        <f t="shared" ca="1" si="1927"/>
        <v>7</v>
      </c>
      <c r="L353" s="85">
        <f t="shared" ca="1" si="1928"/>
        <v>7</v>
      </c>
      <c r="M353" s="70">
        <f t="shared" ca="1" si="1929"/>
        <v>18</v>
      </c>
      <c r="O353" s="222" t="str">
        <f t="shared" ca="1" si="1930"/>
        <v>- -</v>
      </c>
      <c r="Q353" s="7" t="s">
        <v>1756</v>
      </c>
      <c r="R353" s="9" t="str">
        <f ca="1">IFERROR(VLOOKUP(F353,INDIRECT(Calculations!$D$100),2,FALSE),"")</f>
        <v/>
      </c>
      <c r="S353" s="9" t="str">
        <f t="shared" ca="1" si="1931"/>
        <v/>
      </c>
      <c r="T353" s="61" t="str">
        <f ca="1">SUBSTITUTE(IFERROR(IFERROR(VLOOKUP(R353,'[1]Skill Statistics'!$A$3:$C$513,2,FALSE),VLOOKUP(Q353,'[1]Skill Statistics'!$A$3:$C$513,2,FALSE)),T352),"R*","ReSt")</f>
        <v>ReSt/ReSt</v>
      </c>
      <c r="U353" s="61" t="str">
        <f ca="1">IFERROR(IFERROR(VLOOKUP(R353,'[1]Skill Statistics'!$A$3:$C$513,3,FALSE),VLOOKUP(Q353,'[1]Skill Statistics'!$A$3:$C$513,3,FALSE)),U352)</f>
        <v>Me</v>
      </c>
      <c r="V353" s="61" t="str">
        <f ca="1">IF(R353="","- -",IF(ISNUMBER(SEARCH("Category",R353)),"- -",IFERROR(IFERROR(VLOOKUP(Q353,[1]Professions!$A$4:$AM$288,MATCH(Profession,[1]Professions!$A$1:$AM$1,0),FALSE),VLOOKUP(Q353,Calculations!$B$91:$I$95,8,FALSE)),"- -")))</f>
        <v>- -</v>
      </c>
      <c r="W353" s="60" t="str">
        <f t="shared" ca="1" si="1932"/>
        <v>- -</v>
      </c>
      <c r="X353" s="7" t="str">
        <f ca="1">IFERROR(VLOOKUP(R353,$BS$6:$NR$519,MATCH(ActualLevel,$BS$3:$NR$3,0),FALSE),"- -")</f>
        <v>- -</v>
      </c>
      <c r="Y353" s="7" t="str">
        <f t="shared" ca="1" si="1933"/>
        <v>- -</v>
      </c>
      <c r="Z353" s="7" t="str">
        <f ca="1">IFERROR(VLOOKUP(Y353,Charts!$BQ$2:$BR$52,2,FALSE),"- -")</f>
        <v>- -</v>
      </c>
      <c r="AA353" s="7">
        <f t="shared" ca="1" si="1934"/>
        <v>-1</v>
      </c>
      <c r="AB353" s="7" t="str">
        <f t="shared" ca="1" si="1935"/>
        <v>- -</v>
      </c>
      <c r="AC353" s="7"/>
      <c r="AD353" s="7"/>
      <c r="AE353" s="7"/>
      <c r="AF353" s="7"/>
      <c r="AG353" s="7"/>
      <c r="AH353" s="90"/>
      <c r="AI353" s="7"/>
      <c r="AJ353" s="7"/>
      <c r="AK353" s="7">
        <f t="shared" ca="1" si="1936"/>
        <v>-1</v>
      </c>
      <c r="AL353" s="7"/>
      <c r="AM353" s="69">
        <f>IFERROR(VLOOKUP(Q353,'[1]Skill Statistics'!$A$3:$AN$513,MATCH(Profession,'[1]Skill Statistics'!$A$2:$AN$2,0),FALSE),0)</f>
        <v>0</v>
      </c>
      <c r="AN353" s="85">
        <f>IFERROR(VLOOKUP(Q353,'[1]Skill Statistics'!$A$3:$BK$513,MATCH(Archetype,'[1]Skill Statistics'!$A$2:$BK$2,0),FALSE),0)</f>
        <v>0</v>
      </c>
      <c r="AO353" s="85">
        <f>IFERROR(VLOOKUP(Q353,'[1]Skill Statistics'!$A$3:$BB$513,MATCH(Race,'[1]Skill Statistics'!$A$2:$BB$2,0),FALSE),0)</f>
        <v>0</v>
      </c>
      <c r="AP353" s="85">
        <f t="shared" ca="1" si="1811"/>
        <v>-0.1</v>
      </c>
      <c r="AQ353" s="70"/>
      <c r="AS353" s="69">
        <f>IFERROR(VLOOKUP(Q353,'[1]Professional Skills'!$A$4:$AM$288,MATCH(Profession,'[1]Professional Skills'!$A$3:$AM$3,0),FALSE),"- -")</f>
        <v>0</v>
      </c>
      <c r="AT353" t="s">
        <v>1812</v>
      </c>
      <c r="AU353" s="7" t="str">
        <f t="shared" si="1937"/>
        <v/>
      </c>
      <c r="AV353" s="7">
        <f t="shared" ca="1" si="1938"/>
        <v>0</v>
      </c>
      <c r="AW353" t="str">
        <f t="shared" si="1898"/>
        <v/>
      </c>
      <c r="AX353" t="str">
        <f>IFERROR(_xlfn.RANK.EQ(AW353,$AW$5:$AW$568),"")</f>
        <v/>
      </c>
      <c r="AY353">
        <f t="shared" si="1939"/>
        <v>0</v>
      </c>
      <c r="AZ353" s="70" t="str">
        <f t="shared" si="1940"/>
        <v/>
      </c>
      <c r="BB353" s="69" t="str">
        <f>IFERROR(IF(Q353="Language",VLOOKUP(R353,[1]Cultures!$B$4:$N$218,MATCH(Culture,[1]Cultures!$B$3:$N$3,0),FALSE),VLOOKUP(Q353,[1]Cultures!$B$4:$O$212,MATCH(Culture,[1]Cultures!$B$3:$O$3,0),FALSE)),"- -")</f>
        <v>- -</v>
      </c>
      <c r="BC353" t="s">
        <v>1812</v>
      </c>
      <c r="BD353">
        <f t="shared" ca="1" si="1941"/>
        <v>0.78261474482749505</v>
      </c>
      <c r="BE353">
        <f t="shared" ca="1" si="1900"/>
        <v>0.68261474482749507</v>
      </c>
      <c r="BH353">
        <f t="shared" ca="1" si="1923"/>
        <v>6</v>
      </c>
      <c r="BI353" s="7">
        <f t="shared" ca="1" si="1942"/>
        <v>0</v>
      </c>
      <c r="BK353" s="7"/>
      <c r="BL353" s="70" t="str">
        <f t="shared" ca="1" si="1943"/>
        <v>- -</v>
      </c>
      <c r="BN353" s="69" t="str">
        <f ca="1">IFERROR(VLOOKUP(V353,Charts!$BT$2:$BV$14,3,FALSE),"- -")</f>
        <v>- -</v>
      </c>
      <c r="BO353" s="85" t="str">
        <f t="shared" ca="1" si="1812"/>
        <v>- -</v>
      </c>
      <c r="BP353" s="70" t="str">
        <f t="shared" ca="1" si="1901"/>
        <v>- -</v>
      </c>
      <c r="BR353" s="7">
        <v>352</v>
      </c>
      <c r="BS353" s="9" t="str">
        <f ca="1">VLOOKUP(BR353,$O$3:$R$568,4,FALSE)</f>
        <v>Sight</v>
      </c>
      <c r="BT353" s="7" t="str">
        <f ca="1">VLOOKUP(BS353,$R$3:$V$568,5,FALSE)</f>
        <v>2 / 4</v>
      </c>
      <c r="BU353" s="7">
        <f ca="1">VLOOKUP(BT353,Charts!$BT$2:$BV$14,3,FALSE)</f>
        <v>0.76923076923076927</v>
      </c>
      <c r="BV353" s="7" t="str">
        <f t="shared" ca="1" si="1604"/>
        <v>2</v>
      </c>
      <c r="BW353" s="7" t="str">
        <f t="shared" ca="1" si="1605"/>
        <v>4</v>
      </c>
      <c r="BY353" s="7">
        <f t="shared" ca="1" si="1606"/>
        <v>0.38425645030290445</v>
      </c>
      <c r="BZ353" s="7">
        <f t="shared" ca="1" si="1607"/>
        <v>0.38497431892786482</v>
      </c>
      <c r="CA353" s="7">
        <f t="shared" ca="1" si="1608"/>
        <v>1</v>
      </c>
      <c r="CB353" s="7" t="str">
        <f t="shared" ca="1" si="1609"/>
        <v>2</v>
      </c>
      <c r="CC353" s="7" t="str">
        <f ca="1">IFERROR(IF(CC352+CB353&gt;CD$4,CC352,CC352+CB353),"")</f>
        <v/>
      </c>
      <c r="CD353" s="7">
        <f t="shared" ca="1" si="1813"/>
        <v>0</v>
      </c>
      <c r="CE353" s="7">
        <f t="shared" ca="1" si="1610"/>
        <v>0.88459050408330087</v>
      </c>
      <c r="CF353" s="7">
        <f t="shared" ca="1" si="1611"/>
        <v>-0.11535973485253159</v>
      </c>
      <c r="CG353" s="7">
        <f t="shared" ca="1" si="1612"/>
        <v>0</v>
      </c>
      <c r="CH353" s="7">
        <f t="shared" ca="1" si="1613"/>
        <v>0</v>
      </c>
      <c r="CI353" s="7" t="str">
        <f ca="1">IFERROR(IF(CI352+CH353&gt;CJ$4,CI352,CI352+CH353),"")</f>
        <v/>
      </c>
      <c r="CJ353" s="7">
        <f t="shared" ca="1" si="1814"/>
        <v>0</v>
      </c>
      <c r="CK353" s="7">
        <f t="shared" ca="1" si="1614"/>
        <v>0.50969464087617433</v>
      </c>
      <c r="CL353" s="7">
        <f t="shared" ca="1" si="1615"/>
        <v>0.25953612835459494</v>
      </c>
      <c r="CM353" s="7">
        <f t="shared" ca="1" si="1616"/>
        <v>1</v>
      </c>
      <c r="CN353" s="7" t="str">
        <f t="shared" ca="1" si="1617"/>
        <v>2</v>
      </c>
      <c r="CO353" s="7" t="str">
        <f ca="1">IFERROR(IF(CO352+CN353&gt;CP$4,CO352,CO352+CN353),"")</f>
        <v/>
      </c>
      <c r="CP353" s="7">
        <f t="shared" ca="1" si="1815"/>
        <v>0</v>
      </c>
      <c r="CQ353" s="7">
        <f t="shared" ca="1" si="1618"/>
        <v>0.70945664271806763</v>
      </c>
      <c r="CR353" s="7">
        <f t="shared" ca="1" si="1619"/>
        <v>5.9774126512701642E-2</v>
      </c>
      <c r="CS353" s="7">
        <f t="shared" ca="1" si="1620"/>
        <v>1</v>
      </c>
      <c r="CT353" s="7" t="str">
        <f t="shared" ca="1" si="1621"/>
        <v>2</v>
      </c>
      <c r="CU353" s="7" t="str">
        <f ca="1">IFERROR(IF(CU352+CT353&gt;CV$4,CU352,CU352+CT353),"")</f>
        <v/>
      </c>
      <c r="CV353" s="7">
        <f t="shared" ca="1" si="1816"/>
        <v>0</v>
      </c>
      <c r="CW353" s="7">
        <f t="shared" ca="1" si="1622"/>
        <v>0.37162968391882734</v>
      </c>
      <c r="CX353" s="7">
        <f t="shared" ca="1" si="1623"/>
        <v>0.39760108531194194</v>
      </c>
      <c r="CY353" s="7">
        <f t="shared" ca="1" si="1624"/>
        <v>1</v>
      </c>
      <c r="CZ353" s="7" t="str">
        <f t="shared" ca="1" si="1625"/>
        <v>2</v>
      </c>
      <c r="DA353" s="7" t="str">
        <f ca="1">IFERROR(IF(DA352+CZ353&gt;DB$4,DA352,DA352+CZ353),"")</f>
        <v/>
      </c>
      <c r="DB353" s="7">
        <f t="shared" ca="1" si="1817"/>
        <v>0</v>
      </c>
      <c r="DC353" s="7">
        <f t="shared" ca="1" si="1626"/>
        <v>0.79801054576394748</v>
      </c>
      <c r="DD353" s="7">
        <f t="shared" ca="1" si="1627"/>
        <v>-2.8779776533178203E-2</v>
      </c>
      <c r="DE353" s="7">
        <f t="shared" ca="1" si="1628"/>
        <v>0</v>
      </c>
      <c r="DF353" s="7">
        <f t="shared" ca="1" si="1629"/>
        <v>0</v>
      </c>
      <c r="DG353" s="7" t="str">
        <f ca="1">IFERROR(IF(DG352+DF353&gt;DH$4,DG352,DG352+DF353),"")</f>
        <v/>
      </c>
      <c r="DH353" s="7">
        <f t="shared" ca="1" si="1818"/>
        <v>0</v>
      </c>
      <c r="DI353" s="7">
        <f t="shared" ca="1" si="1630"/>
        <v>0.83386237524564333</v>
      </c>
      <c r="DJ353" s="7">
        <f t="shared" ca="1" si="1631"/>
        <v>-6.4631606014874055E-2</v>
      </c>
      <c r="DK353" s="7">
        <f t="shared" ca="1" si="1632"/>
        <v>0</v>
      </c>
      <c r="DL353" s="7">
        <f t="shared" ca="1" si="1633"/>
        <v>0</v>
      </c>
      <c r="DM353" s="7" t="str">
        <f ca="1">IFERROR(IF(DM352+DL353&gt;DN$4,DM352,DM352+DL353),"")</f>
        <v/>
      </c>
      <c r="DN353" s="7">
        <f t="shared" ca="1" si="1819"/>
        <v>0</v>
      </c>
      <c r="DO353" s="7">
        <f t="shared" ca="1" si="1634"/>
        <v>0.34719556159760379</v>
      </c>
      <c r="DP353" s="7">
        <f t="shared" ca="1" si="1635"/>
        <v>0.42203520763316549</v>
      </c>
      <c r="DQ353" s="7">
        <f t="shared" ca="1" si="1636"/>
        <v>1</v>
      </c>
      <c r="DR353" s="7" t="str">
        <f t="shared" ca="1" si="1637"/>
        <v>2</v>
      </c>
      <c r="DS353" s="7" t="str">
        <f ca="1">IFERROR(IF(DS352+DR353&gt;DT$4,DS352,DS352+DR353),"")</f>
        <v/>
      </c>
      <c r="DT353" s="7">
        <f t="shared" ca="1" si="1820"/>
        <v>0</v>
      </c>
      <c r="DU353" s="7">
        <f t="shared" ca="1" si="1638"/>
        <v>7.4415676576566336E-2</v>
      </c>
      <c r="DV353" s="7">
        <f t="shared" ca="1" si="1639"/>
        <v>0.69481509265420294</v>
      </c>
      <c r="DW353" s="7">
        <f t="shared" ca="1" si="1640"/>
        <v>1</v>
      </c>
      <c r="DX353" s="7" t="str">
        <f t="shared" ca="1" si="1641"/>
        <v>2</v>
      </c>
      <c r="DY353" s="7" t="str">
        <f ca="1">IFERROR(IF(DY352+DX353&gt;DZ$4,DY352,DY352+DX353),"")</f>
        <v/>
      </c>
      <c r="DZ353" s="7">
        <f t="shared" ca="1" si="1821"/>
        <v>0</v>
      </c>
      <c r="EA353" s="7">
        <f t="shared" ca="1" si="1642"/>
        <v>0.39772185903084212</v>
      </c>
      <c r="EB353" s="7">
        <f t="shared" ca="1" si="1643"/>
        <v>0.37150891019992716</v>
      </c>
      <c r="EC353" s="7">
        <f t="shared" ca="1" si="1644"/>
        <v>1</v>
      </c>
      <c r="ED353" s="7" t="str">
        <f t="shared" ca="1" si="1645"/>
        <v>2</v>
      </c>
      <c r="EE353" s="7" t="str">
        <f ca="1">IFERROR(IF(EE352+ED353&gt;EF$4,EE352,EE352+ED353),"")</f>
        <v/>
      </c>
      <c r="EF353" s="7">
        <f t="shared" ca="1" si="1822"/>
        <v>0</v>
      </c>
      <c r="EG353" s="7">
        <f t="shared" ca="1" si="1646"/>
        <v>0.92456720813646587</v>
      </c>
      <c r="EH353" s="7">
        <f t="shared" ca="1" si="1647"/>
        <v>-0.15533643890569659</v>
      </c>
      <c r="EI353" s="7">
        <f t="shared" ca="1" si="1648"/>
        <v>0</v>
      </c>
      <c r="EJ353" s="7">
        <f t="shared" ca="1" si="1649"/>
        <v>0</v>
      </c>
      <c r="EK353" s="7" t="str">
        <f ca="1">IFERROR(IF(EK352+EJ353&gt;EL$4,EK352,EK352+EJ353),"")</f>
        <v/>
      </c>
      <c r="EL353" s="7">
        <f t="shared" ca="1" si="1823"/>
        <v>0</v>
      </c>
      <c r="EM353" s="7">
        <f t="shared" ca="1" si="1650"/>
        <v>0.92342287071599816</v>
      </c>
      <c r="EN353" s="7">
        <f t="shared" ca="1" si="1651"/>
        <v>-0.15419210148522888</v>
      </c>
      <c r="EO353" s="7">
        <f t="shared" ca="1" si="1652"/>
        <v>0</v>
      </c>
      <c r="EP353" s="7">
        <f t="shared" ca="1" si="1653"/>
        <v>0</v>
      </c>
      <c r="EQ353" s="7" t="str">
        <f ca="1">IFERROR(IF(EQ352+EP353&gt;ER$4,EQ352,EQ352+EP353),"")</f>
        <v/>
      </c>
      <c r="ER353" s="7">
        <f t="shared" ca="1" si="1824"/>
        <v>0</v>
      </c>
      <c r="ES353" s="7">
        <f t="shared" ca="1" si="1654"/>
        <v>0.98506858379145412</v>
      </c>
      <c r="ET353" s="7">
        <f t="shared" ca="1" si="1655"/>
        <v>-0.21583781456068485</v>
      </c>
      <c r="EU353" s="7">
        <f t="shared" ca="1" si="1656"/>
        <v>0</v>
      </c>
      <c r="EV353" s="7">
        <f t="shared" ca="1" si="1657"/>
        <v>0</v>
      </c>
      <c r="EW353" s="7" t="str">
        <f ca="1">IFERROR(IF(EW352+EV353&gt;EX$4,EW352,EW352+EV353),"")</f>
        <v/>
      </c>
      <c r="EX353" s="7">
        <f t="shared" ca="1" si="1825"/>
        <v>0</v>
      </c>
      <c r="EY353" s="7">
        <f t="shared" ca="1" si="1658"/>
        <v>0.95447809143722007</v>
      </c>
      <c r="EZ353" s="7">
        <f t="shared" ca="1" si="1659"/>
        <v>-0.18524732220645079</v>
      </c>
      <c r="FA353" s="7">
        <f t="shared" ca="1" si="1660"/>
        <v>0</v>
      </c>
      <c r="FB353" s="7">
        <f t="shared" ca="1" si="1661"/>
        <v>0</v>
      </c>
      <c r="FC353" s="7" t="str">
        <f ca="1">IFERROR(IF(FC352+FB353&gt;FD$4,FC352,FC352+FB353),"")</f>
        <v/>
      </c>
      <c r="FD353" s="7">
        <f t="shared" ca="1" si="1826"/>
        <v>0</v>
      </c>
      <c r="FE353" s="7">
        <f t="shared" ca="1" si="1662"/>
        <v>0.72682787984031783</v>
      </c>
      <c r="FF353" s="7">
        <f t="shared" ca="1" si="1663"/>
        <v>4.2402889390451448E-2</v>
      </c>
      <c r="FG353" s="7">
        <f t="shared" ca="1" si="1664"/>
        <v>1</v>
      </c>
      <c r="FH353" s="7" t="str">
        <f t="shared" ca="1" si="1665"/>
        <v>2</v>
      </c>
      <c r="FI353" s="7" t="str">
        <f ca="1">IFERROR(IF(FI352+FH353&gt;FJ$4,FI352,FI352+FH353),"")</f>
        <v/>
      </c>
      <c r="FJ353" s="7">
        <f t="shared" ca="1" si="1827"/>
        <v>0</v>
      </c>
      <c r="FK353" s="7">
        <f t="shared" ca="1" si="1666"/>
        <v>0.76618658168031406</v>
      </c>
      <c r="FL353" s="7">
        <f t="shared" ca="1" si="1667"/>
        <v>3.0441875504552129E-3</v>
      </c>
      <c r="FM353" s="7">
        <f t="shared" ca="1" si="1668"/>
        <v>1</v>
      </c>
      <c r="FN353" s="7" t="str">
        <f t="shared" ca="1" si="1669"/>
        <v>2</v>
      </c>
      <c r="FO353" s="7" t="str">
        <f ca="1">IFERROR(IF(FO352+FN353&gt;FP$4,FO352,FO352+FN353),"")</f>
        <v/>
      </c>
      <c r="FP353" s="7">
        <f t="shared" ca="1" si="1828"/>
        <v>0</v>
      </c>
      <c r="FQ353" s="7">
        <f t="shared" ca="1" si="1670"/>
        <v>0.2093690922277559</v>
      </c>
      <c r="FR353" s="7">
        <f t="shared" ca="1" si="1671"/>
        <v>0.55986167700301337</v>
      </c>
      <c r="FS353" s="7">
        <f t="shared" ca="1" si="1672"/>
        <v>1</v>
      </c>
      <c r="FT353" s="7" t="str">
        <f t="shared" ca="1" si="1673"/>
        <v>2</v>
      </c>
      <c r="FU353" s="7" t="str">
        <f ca="1">IFERROR(IF(FU352+FT353&gt;FV$4,FU352,FU352+FT353),"")</f>
        <v/>
      </c>
      <c r="FV353" s="7">
        <f t="shared" ca="1" si="1829"/>
        <v>0</v>
      </c>
      <c r="FW353" s="7">
        <f t="shared" ca="1" si="1674"/>
        <v>0.80693254972507755</v>
      </c>
      <c r="FX353" s="7">
        <f t="shared" ca="1" si="1675"/>
        <v>-3.7701780494308279E-2</v>
      </c>
      <c r="FY353" s="7">
        <f t="shared" ca="1" si="1676"/>
        <v>0</v>
      </c>
      <c r="FZ353" s="7">
        <f t="shared" ca="1" si="1677"/>
        <v>0</v>
      </c>
      <c r="GA353" s="7" t="str">
        <f ca="1">IFERROR(IF(GA352+FZ353&gt;GB$4,GA352,GA352+FZ353),"")</f>
        <v/>
      </c>
      <c r="GB353" s="7">
        <f t="shared" ca="1" si="1830"/>
        <v>0</v>
      </c>
      <c r="GC353" s="7">
        <f t="shared" ca="1" si="1678"/>
        <v>0.45021718172319369</v>
      </c>
      <c r="GD353" s="7">
        <f t="shared" ca="1" si="1679"/>
        <v>0.31901358750757558</v>
      </c>
      <c r="GE353" s="7">
        <f t="shared" ca="1" si="1680"/>
        <v>1</v>
      </c>
      <c r="GF353" s="7" t="str">
        <f t="shared" ca="1" si="1681"/>
        <v>2</v>
      </c>
      <c r="GG353" s="7" t="str">
        <f ca="1">IFERROR(IF(GG352+GF353&gt;GH$4,GG352,GG352+GF353),"")</f>
        <v/>
      </c>
      <c r="GH353" s="7">
        <f t="shared" ca="1" si="1831"/>
        <v>0</v>
      </c>
      <c r="GI353" s="7">
        <f t="shared" ca="1" si="1682"/>
        <v>0.54945522407837166</v>
      </c>
      <c r="GJ353" s="7">
        <f t="shared" ca="1" si="1683"/>
        <v>0.21977554515239761</v>
      </c>
      <c r="GK353" s="7">
        <f t="shared" ca="1" si="1684"/>
        <v>1</v>
      </c>
      <c r="GL353" s="7" t="str">
        <f t="shared" ca="1" si="1685"/>
        <v>2</v>
      </c>
      <c r="GM353" s="7" t="str">
        <f ca="1">IFERROR(IF(GM352+GL353&gt;GN$4,GM352,GM352+GL353),"")</f>
        <v/>
      </c>
      <c r="GN353" s="7">
        <f t="shared" ca="1" si="1832"/>
        <v>0</v>
      </c>
      <c r="GO353" s="7">
        <f t="shared" ca="1" si="1686"/>
        <v>0.70393910159776052</v>
      </c>
      <c r="GP353" s="7">
        <f t="shared" ca="1" si="1687"/>
        <v>6.5291667633008754E-2</v>
      </c>
      <c r="GQ353" s="7">
        <f t="shared" ca="1" si="1688"/>
        <v>1</v>
      </c>
      <c r="GR353" s="7" t="str">
        <f t="shared" ca="1" si="1689"/>
        <v>2</v>
      </c>
      <c r="GS353" s="7" t="str">
        <f ca="1">IFERROR(IF(GS352+GR353&gt;GT$4,GS352,GS352+GR353),"")</f>
        <v/>
      </c>
      <c r="GT353" s="7">
        <f t="shared" ca="1" si="1833"/>
        <v>0</v>
      </c>
      <c r="GU353" s="7">
        <f t="shared" ca="1" si="1690"/>
        <v>0.74131365493880019</v>
      </c>
      <c r="GV353" s="7">
        <f t="shared" ca="1" si="1691"/>
        <v>2.7917114291969081E-2</v>
      </c>
      <c r="GW353" s="7">
        <f t="shared" ca="1" si="1692"/>
        <v>1</v>
      </c>
      <c r="GX353" s="7" t="str">
        <f t="shared" ca="1" si="1693"/>
        <v>2</v>
      </c>
      <c r="GY353" s="7" t="str">
        <f ca="1">IFERROR(IF(GY352+GX353&gt;GZ$4,GY352,GY352+GX353),"")</f>
        <v/>
      </c>
      <c r="GZ353" s="7">
        <f t="shared" ca="1" si="1834"/>
        <v>0</v>
      </c>
      <c r="HA353" s="7">
        <f t="shared" ca="1" si="1694"/>
        <v>9.2886711157321389E-2</v>
      </c>
      <c r="HB353" s="7">
        <f t="shared" ca="1" si="1695"/>
        <v>0.67634405807344788</v>
      </c>
      <c r="HC353" s="7">
        <f t="shared" ca="1" si="1696"/>
        <v>1</v>
      </c>
      <c r="HD353" s="7" t="str">
        <f t="shared" ca="1" si="1697"/>
        <v>2</v>
      </c>
      <c r="HE353" s="7" t="str">
        <f ca="1">IFERROR(IF(HE352+HD353&gt;HF$4,HE352,HE352+HD353),"")</f>
        <v/>
      </c>
      <c r="HF353" s="7">
        <f t="shared" ca="1" si="1835"/>
        <v>0</v>
      </c>
      <c r="HG353" s="7">
        <f t="shared" ca="1" si="1698"/>
        <v>2.037919248582265E-2</v>
      </c>
      <c r="HH353" s="7">
        <f t="shared" ca="1" si="1699"/>
        <v>0.74885157674494662</v>
      </c>
      <c r="HI353" s="7">
        <f t="shared" ca="1" si="1700"/>
        <v>1</v>
      </c>
      <c r="HJ353" s="7" t="str">
        <f t="shared" ca="1" si="1701"/>
        <v>2</v>
      </c>
      <c r="HK353" s="7" t="str">
        <f ca="1">IFERROR(IF(HK352+HJ353&gt;HL$4,HK352,HK352+HJ353),"")</f>
        <v/>
      </c>
      <c r="HL353" s="7">
        <f t="shared" ca="1" si="1836"/>
        <v>0</v>
      </c>
      <c r="HM353" s="7">
        <f t="shared" ca="1" si="1702"/>
        <v>0.68353236010084306</v>
      </c>
      <c r="HN353" s="7">
        <f t="shared" ca="1" si="1703"/>
        <v>8.5698409129926212E-2</v>
      </c>
      <c r="HO353" s="7">
        <f t="shared" ca="1" si="1704"/>
        <v>1</v>
      </c>
      <c r="HP353" s="7" t="str">
        <f t="shared" ca="1" si="1705"/>
        <v>2</v>
      </c>
      <c r="HQ353" s="7" t="str">
        <f ca="1">IFERROR(IF(HQ352+HP353&gt;HR$4,HQ352,HQ352+HP353),"")</f>
        <v/>
      </c>
      <c r="HR353" s="7">
        <f t="shared" ca="1" si="1837"/>
        <v>0</v>
      </c>
      <c r="HS353" s="7">
        <f t="shared" ca="1" si="1706"/>
        <v>0.96398459717401574</v>
      </c>
      <c r="HT353" s="7">
        <f t="shared" ca="1" si="1707"/>
        <v>-0.19475382794324647</v>
      </c>
      <c r="HU353" s="7">
        <f t="shared" ca="1" si="1708"/>
        <v>0</v>
      </c>
      <c r="HV353" s="7">
        <f t="shared" ca="1" si="1709"/>
        <v>0</v>
      </c>
      <c r="HW353" s="7" t="str">
        <f ca="1">IFERROR(IF(HW352+HV353&gt;HX$4,HW352,HW352+HV353),"")</f>
        <v/>
      </c>
      <c r="HX353" s="7">
        <f t="shared" ca="1" si="1838"/>
        <v>0</v>
      </c>
      <c r="HY353" s="7">
        <f t="shared" ca="1" si="1710"/>
        <v>0.5815748748339219</v>
      </c>
      <c r="HZ353" s="7">
        <f t="shared" ca="1" si="1711"/>
        <v>0.18765589439684738</v>
      </c>
      <c r="IA353" s="7">
        <f t="shared" ca="1" si="1712"/>
        <v>1</v>
      </c>
      <c r="IB353" s="7" t="str">
        <f t="shared" ca="1" si="1713"/>
        <v>2</v>
      </c>
      <c r="IC353" s="7" t="str">
        <f ca="1">IFERROR(IF(IC352+IB353&gt;ID$4,IC352,IC352+IB353),"")</f>
        <v/>
      </c>
      <c r="ID353" s="7">
        <f t="shared" ca="1" si="1839"/>
        <v>0</v>
      </c>
      <c r="IE353" s="7">
        <f t="shared" ca="1" si="1714"/>
        <v>5.133835073395121E-2</v>
      </c>
      <c r="IF353" s="7">
        <f t="shared" ca="1" si="1715"/>
        <v>0.71789241849681806</v>
      </c>
      <c r="IG353" s="7">
        <f t="shared" ca="1" si="1716"/>
        <v>1</v>
      </c>
      <c r="IH353" s="7" t="str">
        <f t="shared" ca="1" si="1717"/>
        <v>2</v>
      </c>
      <c r="II353" s="7" t="str">
        <f ca="1">IFERROR(IF(II352+IH353&gt;IJ$4,II352,II352+IH353),"")</f>
        <v/>
      </c>
      <c r="IJ353" s="7">
        <f t="shared" ca="1" si="1840"/>
        <v>0</v>
      </c>
      <c r="IK353" s="7">
        <f t="shared" ca="1" si="1718"/>
        <v>0.78148487486364249</v>
      </c>
      <c r="IL353" s="7">
        <f t="shared" ca="1" si="1719"/>
        <v>-1.2254105632873213E-2</v>
      </c>
      <c r="IM353" s="7">
        <f t="shared" ca="1" si="1720"/>
        <v>0</v>
      </c>
      <c r="IN353" s="7">
        <f t="shared" ca="1" si="1721"/>
        <v>0</v>
      </c>
      <c r="IO353" s="7" t="str">
        <f ca="1">IFERROR(IF(IO352+IN353&gt;IP$4,IO352,IO352+IN353),"")</f>
        <v/>
      </c>
      <c r="IP353" s="7">
        <f t="shared" ca="1" si="1841"/>
        <v>0</v>
      </c>
      <c r="IQ353" s="7">
        <f t="shared" ca="1" si="1722"/>
        <v>0.51318583657973016</v>
      </c>
      <c r="IR353" s="7">
        <f t="shared" ca="1" si="1723"/>
        <v>0.25604493265103911</v>
      </c>
      <c r="IS353" s="7">
        <f t="shared" ca="1" si="1724"/>
        <v>1</v>
      </c>
      <c r="IT353" s="7" t="str">
        <f t="shared" ca="1" si="1725"/>
        <v>2</v>
      </c>
      <c r="IU353" s="7" t="str">
        <f ca="1">IFERROR(IF(IU352+IT353&gt;IV$4,IU352,IU352+IT353),"")</f>
        <v/>
      </c>
      <c r="IV353" s="7">
        <f t="shared" ca="1" si="1842"/>
        <v>0</v>
      </c>
      <c r="IW353" s="7">
        <f t="shared" ca="1" si="1726"/>
        <v>0.50632298606195036</v>
      </c>
      <c r="IX353" s="7">
        <f t="shared" ca="1" si="1727"/>
        <v>0.26290778316881891</v>
      </c>
      <c r="IY353" s="7">
        <f t="shared" ca="1" si="1728"/>
        <v>1</v>
      </c>
      <c r="IZ353" s="7" t="str">
        <f t="shared" ca="1" si="1729"/>
        <v>2</v>
      </c>
      <c r="JA353" s="7" t="str">
        <f ca="1">IFERROR(IF(JA352+IZ353&gt;JB$4,JA352,JA352+IZ353),"")</f>
        <v/>
      </c>
      <c r="JB353" s="7">
        <f t="shared" ca="1" si="1843"/>
        <v>0</v>
      </c>
      <c r="JC353" s="7">
        <f t="shared" ca="1" si="1730"/>
        <v>0.14726922819397525</v>
      </c>
      <c r="JD353" s="7">
        <f t="shared" ca="1" si="1731"/>
        <v>0.62196154103679402</v>
      </c>
      <c r="JE353" s="7">
        <f t="shared" ca="1" si="1732"/>
        <v>1</v>
      </c>
      <c r="JF353" s="7" t="str">
        <f t="shared" ca="1" si="1733"/>
        <v>2</v>
      </c>
      <c r="JG353" s="7" t="str">
        <f ca="1">IFERROR(IF(JG352+JF353&gt;JH$4,JG352,JG352+JF353),"")</f>
        <v/>
      </c>
      <c r="JH353" s="7">
        <f t="shared" ca="1" si="1844"/>
        <v>0</v>
      </c>
      <c r="JI353" s="7">
        <f t="shared" ca="1" si="1734"/>
        <v>0.58973013872926339</v>
      </c>
      <c r="JJ353" s="7">
        <f t="shared" ca="1" si="1735"/>
        <v>0.17950063050150589</v>
      </c>
      <c r="JK353" s="7">
        <f t="shared" ca="1" si="1736"/>
        <v>1</v>
      </c>
      <c r="JL353" s="7" t="str">
        <f t="shared" ca="1" si="1737"/>
        <v>2</v>
      </c>
      <c r="JM353" s="7" t="str">
        <f ca="1">IFERROR(IF(JM352+JL353&gt;JN$4,JM352,JM352+JL353),"")</f>
        <v/>
      </c>
      <c r="JN353" s="7">
        <f t="shared" ca="1" si="1845"/>
        <v>0</v>
      </c>
      <c r="JO353" s="7">
        <f t="shared" ca="1" si="1738"/>
        <v>0.72083800386378039</v>
      </c>
      <c r="JP353" s="7">
        <f t="shared" ca="1" si="1739"/>
        <v>4.8392765366988888E-2</v>
      </c>
      <c r="JQ353" s="7">
        <f t="shared" ca="1" si="1740"/>
        <v>1</v>
      </c>
      <c r="JR353" s="7" t="str">
        <f t="shared" ca="1" si="1741"/>
        <v>2</v>
      </c>
      <c r="JS353" s="7" t="str">
        <f ca="1">IFERROR(IF(JS352+JR353&gt;JT$4,JS352,JS352+JR353),"")</f>
        <v/>
      </c>
      <c r="JT353" s="7">
        <f t="shared" ca="1" si="1846"/>
        <v>0</v>
      </c>
      <c r="JU353" s="7">
        <f t="shared" ca="1" si="1742"/>
        <v>3.0151377333256346E-2</v>
      </c>
      <c r="JV353" s="7">
        <f t="shared" ca="1" si="1743"/>
        <v>0.73907939189751293</v>
      </c>
      <c r="JW353" s="7">
        <f t="shared" ca="1" si="1744"/>
        <v>1</v>
      </c>
      <c r="JX353" s="7" t="str">
        <f t="shared" ca="1" si="1745"/>
        <v>2</v>
      </c>
      <c r="JY353" s="7" t="str">
        <f ca="1">IFERROR(IF(JY352+JX353&gt;JZ$4,JY352,JY352+JX353),"")</f>
        <v/>
      </c>
      <c r="JZ353" s="7">
        <f t="shared" ca="1" si="1847"/>
        <v>0</v>
      </c>
      <c r="KA353" s="7">
        <f t="shared" ca="1" si="1746"/>
        <v>0.11520869395746147</v>
      </c>
      <c r="KB353" s="7">
        <f t="shared" ca="1" si="1747"/>
        <v>0.6540220752733078</v>
      </c>
      <c r="KC353" s="7">
        <f t="shared" ca="1" si="1748"/>
        <v>1</v>
      </c>
      <c r="KD353" s="7" t="str">
        <f t="shared" ca="1" si="1749"/>
        <v>2</v>
      </c>
      <c r="KE353" s="7" t="str">
        <f ca="1">IFERROR(IF(KE352+KD353&gt;KF$4,KE352,KE352+KD353),"")</f>
        <v/>
      </c>
      <c r="KF353" s="7">
        <f t="shared" ca="1" si="1848"/>
        <v>0</v>
      </c>
      <c r="KG353" s="7">
        <f t="shared" ca="1" si="1750"/>
        <v>8.3289540087002401E-2</v>
      </c>
      <c r="KH353" s="7">
        <f t="shared" ca="1" si="1751"/>
        <v>0.68594122914376687</v>
      </c>
      <c r="KI353" s="7">
        <f t="shared" ca="1" si="1752"/>
        <v>1</v>
      </c>
      <c r="KJ353" s="7" t="str">
        <f t="shared" ca="1" si="1753"/>
        <v>2</v>
      </c>
      <c r="KK353" s="7" t="str">
        <f ca="1">IFERROR(IF(KK352+KJ353&gt;KL$4,KK352,KK352+KJ353),"")</f>
        <v/>
      </c>
      <c r="KL353" s="7">
        <f t="shared" ca="1" si="1849"/>
        <v>0</v>
      </c>
      <c r="KM353" s="7">
        <f t="shared" ca="1" si="1754"/>
        <v>0.32950333687411681</v>
      </c>
      <c r="KN353" s="7">
        <f t="shared" ca="1" si="1755"/>
        <v>0.43972743235665246</v>
      </c>
      <c r="KO353" s="7">
        <f t="shared" ca="1" si="1756"/>
        <v>1</v>
      </c>
      <c r="KP353" s="7" t="str">
        <f t="shared" ca="1" si="1757"/>
        <v>2</v>
      </c>
      <c r="KQ353" s="7" t="str">
        <f ca="1">IFERROR(IF(KQ352+KP353&gt;KR$4,KQ352,KQ352+KP353),"")</f>
        <v/>
      </c>
      <c r="KR353" s="7">
        <f t="shared" ca="1" si="1850"/>
        <v>0</v>
      </c>
      <c r="KS353" s="7">
        <f t="shared" ca="1" si="1758"/>
        <v>0.38947815468131708</v>
      </c>
      <c r="KT353" s="7">
        <f t="shared" ca="1" si="1759"/>
        <v>0.37975261454945219</v>
      </c>
      <c r="KU353" s="7">
        <f t="shared" ca="1" si="1760"/>
        <v>1</v>
      </c>
      <c r="KV353" s="7" t="str">
        <f t="shared" ca="1" si="1761"/>
        <v>2</v>
      </c>
      <c r="KW353" s="7" t="str">
        <f ca="1">IFERROR(IF(KW352+KV353&gt;KX$4,KW352,KW352+KV353),"")</f>
        <v/>
      </c>
      <c r="KX353" s="7">
        <f t="shared" ca="1" si="1851"/>
        <v>0</v>
      </c>
      <c r="KY353" s="7">
        <f t="shared" ca="1" si="1762"/>
        <v>0.29734926942712858</v>
      </c>
      <c r="KZ353" s="7">
        <f t="shared" ca="1" si="1763"/>
        <v>0.47188149980364069</v>
      </c>
      <c r="LA353" s="7">
        <f t="shared" ca="1" si="1764"/>
        <v>1</v>
      </c>
      <c r="LB353" s="7" t="str">
        <f t="shared" ca="1" si="1765"/>
        <v>2</v>
      </c>
      <c r="LC353" s="7" t="str">
        <f ca="1">IFERROR(IF(LC352+LB353&gt;LD$4,LC352,LC352+LB353),"")</f>
        <v/>
      </c>
      <c r="LD353" s="7">
        <f t="shared" ca="1" si="1852"/>
        <v>0</v>
      </c>
      <c r="LE353" s="7">
        <f t="shared" ca="1" si="1766"/>
        <v>0.32008933870285183</v>
      </c>
      <c r="LF353" s="7">
        <f t="shared" ca="1" si="1767"/>
        <v>0.44914143052791744</v>
      </c>
      <c r="LG353" s="7">
        <f t="shared" ca="1" si="1768"/>
        <v>1</v>
      </c>
      <c r="LH353" s="7" t="str">
        <f t="shared" ca="1" si="1769"/>
        <v>2</v>
      </c>
      <c r="LI353" s="7" t="str">
        <f ca="1">IFERROR(IF(LI352+LH353&gt;LJ$4,LI352,LI352+LH353),"")</f>
        <v/>
      </c>
      <c r="LJ353" s="7">
        <f t="shared" ca="1" si="1853"/>
        <v>0</v>
      </c>
      <c r="LK353" s="7">
        <f t="shared" ca="1" si="1770"/>
        <v>1.9420335503869568E-2</v>
      </c>
      <c r="LL353" s="7">
        <f t="shared" ca="1" si="1771"/>
        <v>0.74981043372689971</v>
      </c>
      <c r="LM353" s="7">
        <f t="shared" ca="1" si="1772"/>
        <v>1</v>
      </c>
      <c r="LN353" s="7" t="str">
        <f t="shared" ca="1" si="1773"/>
        <v>2</v>
      </c>
      <c r="LO353" s="7" t="str">
        <f ca="1">IFERROR(IF(LO352+LN353&gt;LP$4,LO352,LO352+LN353),"")</f>
        <v/>
      </c>
      <c r="LP353" s="7">
        <f t="shared" ca="1" si="1854"/>
        <v>0</v>
      </c>
      <c r="LQ353" s="7">
        <f t="shared" ca="1" si="1774"/>
        <v>0.25711046403461146</v>
      </c>
      <c r="LR353" s="7">
        <f t="shared" ca="1" si="1775"/>
        <v>0.51212030519615781</v>
      </c>
      <c r="LS353" s="7">
        <f t="shared" ca="1" si="1776"/>
        <v>1</v>
      </c>
      <c r="LT353" s="7" t="str">
        <f t="shared" ca="1" si="1777"/>
        <v>2</v>
      </c>
      <c r="LU353" s="7" t="str">
        <f ca="1">IFERROR(IF(LU352+LT353&gt;LV$4,LU352,LU352+LT353),"")</f>
        <v/>
      </c>
      <c r="LV353" s="7">
        <f t="shared" ca="1" si="1855"/>
        <v>0</v>
      </c>
      <c r="LW353" s="7">
        <f t="shared" ca="1" si="1778"/>
        <v>0.35121215827632513</v>
      </c>
      <c r="LX353" s="7">
        <f t="shared" ca="1" si="1779"/>
        <v>0.41801861095444415</v>
      </c>
      <c r="LY353" s="7">
        <f t="shared" ca="1" si="1780"/>
        <v>1</v>
      </c>
      <c r="LZ353" s="7" t="str">
        <f t="shared" ca="1" si="1781"/>
        <v>2</v>
      </c>
      <c r="MA353" s="7" t="str">
        <f ca="1">IFERROR(IF(MA352+LZ353&gt;MB$4,MA352,MA352+LZ353),"")</f>
        <v/>
      </c>
      <c r="MB353" s="7">
        <f t="shared" ca="1" si="1856"/>
        <v>0</v>
      </c>
      <c r="MC353" s="7">
        <f t="shared" ca="1" si="1782"/>
        <v>0.45165327157574231</v>
      </c>
      <c r="MD353" s="7">
        <f t="shared" ca="1" si="1783"/>
        <v>0.31757749765502696</v>
      </c>
      <c r="ME353" s="7">
        <f t="shared" ca="1" si="1784"/>
        <v>1</v>
      </c>
      <c r="MF353" s="7" t="str">
        <f t="shared" ca="1" si="1785"/>
        <v>2</v>
      </c>
      <c r="MG353" s="7" t="str">
        <f ca="1">IFERROR(IF(MG352+MF353&gt;MH$4,MG352,MG352+MF353),"")</f>
        <v/>
      </c>
      <c r="MH353" s="7">
        <f t="shared" ca="1" si="1857"/>
        <v>0</v>
      </c>
      <c r="MI353" s="7">
        <f t="shared" ca="1" si="1786"/>
        <v>0.71691977833236975</v>
      </c>
      <c r="MJ353" s="7">
        <f t="shared" ca="1" si="1787"/>
        <v>5.2310990898399523E-2</v>
      </c>
      <c r="MK353" s="7">
        <f t="shared" ca="1" si="1788"/>
        <v>1</v>
      </c>
      <c r="ML353" s="7" t="str">
        <f t="shared" ca="1" si="1789"/>
        <v>2</v>
      </c>
      <c r="MM353" s="7" t="str">
        <f ca="1">IFERROR(IF(MM352+ML353&gt;MN$4,MM352,MM352+ML353),"")</f>
        <v/>
      </c>
      <c r="MN353" s="7">
        <f t="shared" ca="1" si="1858"/>
        <v>0</v>
      </c>
      <c r="MO353" s="7">
        <f t="shared" ca="1" si="1790"/>
        <v>0.89784244118051171</v>
      </c>
      <c r="MP353" s="7">
        <f t="shared" ca="1" si="1791"/>
        <v>-0.12861167194974243</v>
      </c>
      <c r="MQ353" s="7">
        <f t="shared" ca="1" si="1792"/>
        <v>0</v>
      </c>
      <c r="MR353" s="7">
        <f t="shared" ca="1" si="1793"/>
        <v>0</v>
      </c>
      <c r="MS353" s="7" t="str">
        <f ca="1">IFERROR(IF(MS352+MR353&gt;MT$4,MS352,MS352+MR353),"")</f>
        <v/>
      </c>
      <c r="MT353" s="7">
        <f t="shared" ca="1" si="1859"/>
        <v>0</v>
      </c>
      <c r="MU353" s="7">
        <f t="shared" ca="1" si="1794"/>
        <v>2.1275457297409872E-2</v>
      </c>
      <c r="MV353" s="7">
        <f t="shared" ca="1" si="1795"/>
        <v>0.7479553119333594</v>
      </c>
      <c r="MW353" s="7">
        <f t="shared" ca="1" si="1796"/>
        <v>1</v>
      </c>
      <c r="MX353" s="7" t="str">
        <f t="shared" ca="1" si="1797"/>
        <v>2</v>
      </c>
      <c r="MY353" s="7" t="str">
        <f ca="1">IFERROR(IF(MY352+MX353&gt;MZ$4,MY352,MY352+MX353),"")</f>
        <v/>
      </c>
      <c r="MZ353" s="7">
        <f t="shared" ca="1" si="1860"/>
        <v>0</v>
      </c>
      <c r="NA353" s="7">
        <f t="shared" ca="1" si="1798"/>
        <v>0.90912152437204119</v>
      </c>
      <c r="NB353" s="7">
        <f t="shared" ca="1" si="1799"/>
        <v>-0.13989075514127192</v>
      </c>
      <c r="NC353" s="7">
        <f t="shared" ca="1" si="1800"/>
        <v>0</v>
      </c>
      <c r="ND353" s="7">
        <f t="shared" ca="1" si="1801"/>
        <v>0</v>
      </c>
      <c r="NE353" s="7" t="str">
        <f ca="1">IFERROR(IF(NE352+ND353&gt;NF$4,NE352,NE352+ND353),"")</f>
        <v/>
      </c>
      <c r="NF353" s="7">
        <f t="shared" ca="1" si="1861"/>
        <v>0</v>
      </c>
      <c r="NG353" s="7">
        <f t="shared" ca="1" si="1802"/>
        <v>0.28817534347203544</v>
      </c>
      <c r="NH353" s="7">
        <f t="shared" ca="1" si="1803"/>
        <v>0.48105542575873383</v>
      </c>
      <c r="NI353" s="7">
        <f t="shared" ca="1" si="1804"/>
        <v>1</v>
      </c>
      <c r="NJ353" s="7" t="str">
        <f t="shared" ca="1" si="1805"/>
        <v>2</v>
      </c>
      <c r="NK353" s="7" t="str">
        <f ca="1">IFERROR(IF(NK352+NJ353&gt;NL$4,NK352,NK352+NJ353),"")</f>
        <v/>
      </c>
      <c r="NL353" s="7">
        <f t="shared" ca="1" si="1862"/>
        <v>0</v>
      </c>
      <c r="NM353" s="7">
        <f t="shared" ca="1" si="1806"/>
        <v>0.92126374860799676</v>
      </c>
      <c r="NN353" s="7">
        <f t="shared" ca="1" si="1807"/>
        <v>-0.15203297937722748</v>
      </c>
      <c r="NO353" s="7">
        <f t="shared" ca="1" si="1808"/>
        <v>0</v>
      </c>
      <c r="NP353" s="7">
        <f t="shared" ca="1" si="1809"/>
        <v>0</v>
      </c>
      <c r="NQ353" s="7" t="str">
        <f ca="1">IFERROR(IF(NQ352+NP353&gt;NR$4,NQ352,NQ352+NP353),"")</f>
        <v/>
      </c>
      <c r="NR353" s="7">
        <f t="shared" ca="1" si="1863"/>
        <v>0</v>
      </c>
      <c r="NT353">
        <v>355</v>
      </c>
      <c r="NU353" s="7" t="s">
        <v>19</v>
      </c>
      <c r="NV353" s="7" t="str">
        <f t="shared" ca="1" si="1598"/>
        <v/>
      </c>
      <c r="NW353" s="7" t="str">
        <f t="shared" ca="1" si="1810"/>
        <v/>
      </c>
      <c r="NX353" t="str">
        <f ca="1">IFERROR(VLOOKUP(NT353,$K$3:$AK$568,8,FALSE),"")</f>
        <v/>
      </c>
      <c r="NY353" t="str">
        <f ca="1">IFERROR(VLOOKUP(NT353,$K$3:$AK$568,9,FALSE),"")</f>
        <v/>
      </c>
      <c r="NZ353" s="7" t="str">
        <f ca="1">IFERROR(VLOOKUP(NT353,$K$3:$AK$568,27,FALSE),"")</f>
        <v/>
      </c>
      <c r="OB353">
        <v>355</v>
      </c>
      <c r="OC353" s="7" t="s">
        <v>19</v>
      </c>
      <c r="OD353" t="e">
        <f t="shared" ca="1" si="1864"/>
        <v>#N/A</v>
      </c>
      <c r="OE353" s="7" t="str">
        <f t="shared" ca="1" si="1865"/>
        <v/>
      </c>
      <c r="OF353" s="7" t="str">
        <f t="shared" ca="1" si="1866"/>
        <v/>
      </c>
      <c r="OG353" t="str">
        <f t="shared" ca="1" si="1867"/>
        <v/>
      </c>
      <c r="OI353">
        <v>355</v>
      </c>
      <c r="OJ353" s="7" t="s">
        <v>19</v>
      </c>
      <c r="OK353" s="7" t="str">
        <f t="shared" ca="1" si="1868"/>
        <v/>
      </c>
      <c r="OL353" s="7" t="str">
        <f t="shared" ca="1" si="1869"/>
        <v/>
      </c>
      <c r="OM353" t="str">
        <f ca="1">IFERROR(VLOOKUP(OI353,$L$3:$AK$568,7,FALSE),"")</f>
        <v/>
      </c>
      <c r="ON353" t="str">
        <f ca="1">IFERROR(VLOOKUP(OI353,$L$3:$AK$568,8,FALSE),"")</f>
        <v/>
      </c>
      <c r="OO353" s="7" t="str">
        <f ca="1">IFERROR(VLOOKUP(OI353,$L$3:$AK$568,26,FALSE),"")</f>
        <v/>
      </c>
      <c r="OQ353">
        <v>355</v>
      </c>
      <c r="OR353" s="7" t="s">
        <v>19</v>
      </c>
      <c r="OS353" t="e">
        <f t="shared" ca="1" si="1870"/>
        <v>#N/A</v>
      </c>
      <c r="OT353" s="7" t="str">
        <f t="shared" ca="1" si="1871"/>
        <v/>
      </c>
      <c r="OU353" s="7" t="str">
        <f t="shared" ca="1" si="1872"/>
        <v/>
      </c>
      <c r="OV353" t="str">
        <f t="shared" ca="1" si="1873"/>
        <v/>
      </c>
      <c r="OX353">
        <v>355</v>
      </c>
      <c r="OY353" s="7" t="s">
        <v>19</v>
      </c>
      <c r="OZ353" s="7" t="str">
        <f t="shared" ca="1" si="1874"/>
        <v/>
      </c>
      <c r="PA353" s="7" t="str">
        <f t="shared" ca="1" si="1875"/>
        <v/>
      </c>
      <c r="PB353" t="str">
        <f ca="1">IFERROR(VLOOKUP(OX353,$M$3:$AK$568,6,FALSE),"")</f>
        <v/>
      </c>
      <c r="PC353" t="str">
        <f ca="1">IFERROR(VLOOKUP(OX353,$M$3:$AK$568,7,FALSE),"")</f>
        <v/>
      </c>
      <c r="PD353" s="7" t="str">
        <f ca="1">IFERROR(VLOOKUP(OX353,$M$3:$AK$568,25,FALSE),"")</f>
        <v/>
      </c>
      <c r="PF353">
        <v>355</v>
      </c>
      <c r="PG353" s="7" t="s">
        <v>19</v>
      </c>
      <c r="PH353" t="e">
        <f t="shared" ca="1" si="1876"/>
        <v>#N/A</v>
      </c>
      <c r="PI353" s="7" t="str">
        <f t="shared" ca="1" si="1877"/>
        <v/>
      </c>
      <c r="PJ353" s="7" t="str">
        <f t="shared" ca="1" si="1878"/>
        <v/>
      </c>
      <c r="PK353" t="str">
        <f t="shared" ca="1" si="1879"/>
        <v/>
      </c>
      <c r="PM353">
        <v>355</v>
      </c>
      <c r="PN353" s="7" t="s">
        <v>19</v>
      </c>
      <c r="PO353" s="202" t="str">
        <f t="shared" ca="1" si="1880"/>
        <v/>
      </c>
      <c r="PP353" s="7" t="str">
        <f t="shared" ca="1" si="1881"/>
        <v/>
      </c>
      <c r="PQ353" t="str">
        <f ca="1">IFERROR(VLOOKUP(PM353,$G$325:$R$409,12,FALSE),"")</f>
        <v/>
      </c>
      <c r="PR353" t="e">
        <f ca="1">VLOOKUP(PM353,$G$324:$Q$409,11,FALSE)</f>
        <v>#N/A</v>
      </c>
      <c r="PS353" s="7" t="str">
        <f ca="1">VLOOKUP(PQ353,$R$325:$Y$409,8,FALSE)</f>
        <v>- -</v>
      </c>
      <c r="PT353" s="7">
        <f ca="1">ReSt</f>
        <v>-4</v>
      </c>
      <c r="PU353" s="7" t="e">
        <f t="shared" ca="1" si="1882"/>
        <v>#N/A</v>
      </c>
      <c r="PV353" s="7" t="e">
        <f t="shared" ca="1" si="1883"/>
        <v>#N/A</v>
      </c>
      <c r="PW353" s="7" t="str">
        <f ca="1">VLOOKUP(PQ353,$R$325:$AK$409,8,FALSE)</f>
        <v>- -</v>
      </c>
      <c r="PX353" s="7"/>
      <c r="PY353">
        <v>355</v>
      </c>
      <c r="PZ353" s="7" t="s">
        <v>19</v>
      </c>
      <c r="QA353" t="str">
        <f t="shared" ca="1" si="1884"/>
        <v/>
      </c>
      <c r="QB353" s="7" t="str">
        <f t="shared" ca="1" si="1885"/>
        <v/>
      </c>
      <c r="QC353" s="7" t="str">
        <f t="shared" ca="1" si="1886"/>
        <v/>
      </c>
      <c r="QD353" t="str">
        <f t="shared" ca="1" si="1887"/>
        <v/>
      </c>
      <c r="QF353">
        <v>355</v>
      </c>
      <c r="QG353" s="7" t="s">
        <v>19</v>
      </c>
      <c r="QH353" s="7" t="str">
        <f t="shared" ca="1" si="1888"/>
        <v/>
      </c>
      <c r="QI353" s="7" t="e">
        <f t="shared" ca="1" si="1889"/>
        <v>#VALUE!</v>
      </c>
      <c r="QJ353" t="e">
        <f t="shared" ca="1" si="1890"/>
        <v>#N/A</v>
      </c>
      <c r="QK353" s="7" t="e">
        <f t="shared" ca="1" si="1891"/>
        <v>#N/A</v>
      </c>
      <c r="QM353">
        <v>355</v>
      </c>
      <c r="QN353" s="7" t="s">
        <v>19</v>
      </c>
      <c r="QO353" t="str">
        <f t="shared" ca="1" si="1892"/>
        <v/>
      </c>
      <c r="QP353" s="7" t="str">
        <f t="shared" ca="1" si="1893"/>
        <v/>
      </c>
      <c r="QQ353" t="str">
        <f t="shared" ca="1" si="1894"/>
        <v/>
      </c>
    </row>
    <row r="354" spans="1:459" x14ac:dyDescent="0.25">
      <c r="A354" s="240" t="str">
        <f>IF('Character Sheet'!$B$4="Creature","N","Y")</f>
        <v>Y</v>
      </c>
      <c r="C354" s="75"/>
      <c r="D354" s="76"/>
      <c r="F354" s="75">
        <v>16</v>
      </c>
      <c r="G354" s="76">
        <f t="shared" ca="1" si="1926"/>
        <v>0</v>
      </c>
      <c r="I354" s="75" t="s">
        <v>1812</v>
      </c>
      <c r="J354" s="85"/>
      <c r="K354" s="85">
        <f t="shared" ca="1" si="1927"/>
        <v>7</v>
      </c>
      <c r="L354" s="85">
        <f t="shared" ca="1" si="1928"/>
        <v>7</v>
      </c>
      <c r="M354" s="70">
        <f t="shared" ca="1" si="1929"/>
        <v>18</v>
      </c>
      <c r="O354" s="222" t="str">
        <f t="shared" ca="1" si="1930"/>
        <v>- -</v>
      </c>
      <c r="Q354" s="7" t="s">
        <v>1756</v>
      </c>
      <c r="R354" s="9" t="str">
        <f ca="1">IFERROR(VLOOKUP(F354,INDIRECT(Calculations!$D$100),2,FALSE),"")</f>
        <v/>
      </c>
      <c r="S354" s="9" t="str">
        <f t="shared" ca="1" si="1931"/>
        <v/>
      </c>
      <c r="T354" s="61" t="str">
        <f ca="1">SUBSTITUTE(IFERROR(IFERROR(VLOOKUP(R354,'[1]Skill Statistics'!$A$3:$C$513,2,FALSE),VLOOKUP(Q354,'[1]Skill Statistics'!$A$3:$C$513,2,FALSE)),T353),"R*","ReSt")</f>
        <v>ReSt/ReSt</v>
      </c>
      <c r="U354" s="61" t="str">
        <f ca="1">IFERROR(IFERROR(VLOOKUP(R354,'[1]Skill Statistics'!$A$3:$C$513,3,FALSE),VLOOKUP(Q354,'[1]Skill Statistics'!$A$3:$C$513,3,FALSE)),U353)</f>
        <v>Me</v>
      </c>
      <c r="V354" s="61" t="str">
        <f ca="1">IF(R354="","- -",IF(ISNUMBER(SEARCH("Category",R354)),"- -",IFERROR(IFERROR(VLOOKUP(Q354,[1]Professions!$A$4:$AM$288,MATCH(Profession,[1]Professions!$A$1:$AM$1,0),FALSE),VLOOKUP(Q354,Calculations!$B$91:$I$95,8,FALSE)),"- -")))</f>
        <v>- -</v>
      </c>
      <c r="W354" s="60" t="str">
        <f t="shared" ca="1" si="1932"/>
        <v>- -</v>
      </c>
      <c r="X354" s="7" t="str">
        <f ca="1">IFERROR(VLOOKUP(R354,$BS$6:$NR$519,MATCH(ActualLevel,$BS$3:$NR$3,0),FALSE),"- -")</f>
        <v>- -</v>
      </c>
      <c r="Y354" s="7" t="str">
        <f t="shared" ca="1" si="1933"/>
        <v>- -</v>
      </c>
      <c r="Z354" s="7" t="str">
        <f ca="1">IFERROR(VLOOKUP(Y354,Charts!$BQ$2:$BR$52,2,FALSE),"- -")</f>
        <v>- -</v>
      </c>
      <c r="AA354" s="7">
        <f t="shared" ca="1" si="1934"/>
        <v>-1</v>
      </c>
      <c r="AB354" s="7" t="str">
        <f t="shared" ca="1" si="1935"/>
        <v>- -</v>
      </c>
      <c r="AC354" s="7"/>
      <c r="AD354" s="7"/>
      <c r="AE354" s="7"/>
      <c r="AF354" s="7"/>
      <c r="AG354" s="7"/>
      <c r="AH354" s="90"/>
      <c r="AI354" s="7"/>
      <c r="AJ354" s="7"/>
      <c r="AK354" s="7">
        <f t="shared" ca="1" si="1936"/>
        <v>-1</v>
      </c>
      <c r="AL354" s="7"/>
      <c r="AM354" s="69">
        <f>IFERROR(VLOOKUP(Q354,'[1]Skill Statistics'!$A$3:$AN$513,MATCH(Profession,'[1]Skill Statistics'!$A$2:$AN$2,0),FALSE),0)</f>
        <v>0</v>
      </c>
      <c r="AN354" s="85">
        <f>IFERROR(VLOOKUP(Q354,'[1]Skill Statistics'!$A$3:$BK$513,MATCH(Archetype,'[1]Skill Statistics'!$A$2:$BK$2,0),FALSE),0)</f>
        <v>0</v>
      </c>
      <c r="AO354" s="85">
        <f>IFERROR(VLOOKUP(Q354,'[1]Skill Statistics'!$A$3:$BB$513,MATCH(Race,'[1]Skill Statistics'!$A$2:$BB$2,0),FALSE),0)</f>
        <v>0</v>
      </c>
      <c r="AP354" s="85">
        <f t="shared" ca="1" si="1811"/>
        <v>-0.1</v>
      </c>
      <c r="AQ354" s="70"/>
      <c r="AS354" s="69">
        <f>IFERROR(VLOOKUP(Q354,'[1]Professional Skills'!$A$4:$AM$288,MATCH(Profession,'[1]Professional Skills'!$A$3:$AM$3,0),FALSE),"- -")</f>
        <v>0</v>
      </c>
      <c r="AT354" t="s">
        <v>1812</v>
      </c>
      <c r="AU354" s="7" t="str">
        <f t="shared" si="1937"/>
        <v/>
      </c>
      <c r="AV354" s="7">
        <f t="shared" ca="1" si="1938"/>
        <v>0</v>
      </c>
      <c r="AW354" t="str">
        <f t="shared" si="1898"/>
        <v/>
      </c>
      <c r="AX354" t="str">
        <f>IFERROR(_xlfn.RANK.EQ(AW354,$AW$5:$AW$568),"")</f>
        <v/>
      </c>
      <c r="AY354">
        <f t="shared" si="1939"/>
        <v>0</v>
      </c>
      <c r="AZ354" s="70" t="str">
        <f t="shared" si="1940"/>
        <v/>
      </c>
      <c r="BB354" s="69" t="str">
        <f>IFERROR(IF(Q354="Language",VLOOKUP(R354,[1]Cultures!$B$4:$N$218,MATCH(Culture,[1]Cultures!$B$3:$N$3,0),FALSE),VLOOKUP(Q354,[1]Cultures!$B$4:$O$212,MATCH(Culture,[1]Cultures!$B$3:$O$3,0),FALSE)),"- -")</f>
        <v>- -</v>
      </c>
      <c r="BC354" t="s">
        <v>1812</v>
      </c>
      <c r="BD354">
        <f t="shared" ca="1" si="1941"/>
        <v>4.8407519006560706E-2</v>
      </c>
      <c r="BE354">
        <f t="shared" ca="1" si="1900"/>
        <v>-5.1592480993439299E-2</v>
      </c>
      <c r="BH354">
        <f t="shared" ca="1" si="1923"/>
        <v>30</v>
      </c>
      <c r="BI354" s="7">
        <f t="shared" ca="1" si="1942"/>
        <v>0</v>
      </c>
      <c r="BK354" s="7"/>
      <c r="BL354" s="70" t="str">
        <f t="shared" ca="1" si="1943"/>
        <v>- -</v>
      </c>
      <c r="BN354" s="69" t="str">
        <f ca="1">IFERROR(VLOOKUP(V354,Charts!$BT$2:$BV$14,3,FALSE),"- -")</f>
        <v>- -</v>
      </c>
      <c r="BO354" s="85" t="str">
        <f t="shared" ca="1" si="1812"/>
        <v>- -</v>
      </c>
      <c r="BP354" s="70" t="str">
        <f t="shared" ca="1" si="1901"/>
        <v>- -</v>
      </c>
      <c r="BR354" s="7">
        <v>353</v>
      </c>
      <c r="BS354" s="9" t="str">
        <f ca="1">VLOOKUP(BR354,$O$3:$R$568,4,FALSE)</f>
        <v>Child Care</v>
      </c>
      <c r="BT354" s="7" t="str">
        <f ca="1">VLOOKUP(BS354,$R$3:$V$568,5,FALSE)</f>
        <v>3 / 4</v>
      </c>
      <c r="BU354" s="7">
        <f ca="1">VLOOKUP(BT354,Charts!$BT$2:$BV$14,3,FALSE)</f>
        <v>0.69230769230769229</v>
      </c>
      <c r="BV354" s="7" t="str">
        <f t="shared" ca="1" si="1604"/>
        <v>3</v>
      </c>
      <c r="BW354" s="7" t="str">
        <f t="shared" ca="1" si="1605"/>
        <v>4</v>
      </c>
      <c r="BY354" s="7">
        <f t="shared" ca="1" si="1606"/>
        <v>0.87859341009098835</v>
      </c>
      <c r="BZ354" s="7">
        <f t="shared" ca="1" si="1607"/>
        <v>-0.18628571778329606</v>
      </c>
      <c r="CA354" s="7">
        <f t="shared" ca="1" si="1608"/>
        <v>0</v>
      </c>
      <c r="CB354" s="7">
        <f t="shared" ca="1" si="1609"/>
        <v>0</v>
      </c>
      <c r="CC354" s="7" t="str">
        <f ca="1">IFERROR(IF(CC353+CB354&gt;CD$4,CC353,CC353+CB354),"")</f>
        <v/>
      </c>
      <c r="CD354" s="7">
        <f t="shared" ca="1" si="1813"/>
        <v>0</v>
      </c>
      <c r="CE354" s="7">
        <f t="shared" ca="1" si="1610"/>
        <v>0.30986412836179833</v>
      </c>
      <c r="CF354" s="7">
        <f t="shared" ca="1" si="1611"/>
        <v>0.38244356394589396</v>
      </c>
      <c r="CG354" s="7">
        <f t="shared" ca="1" si="1612"/>
        <v>1</v>
      </c>
      <c r="CH354" s="7" t="str">
        <f t="shared" ca="1" si="1613"/>
        <v>3</v>
      </c>
      <c r="CI354" s="7" t="str">
        <f ca="1">IFERROR(IF(CI353+CH354&gt;CJ$4,CI353,CI353+CH354),"")</f>
        <v/>
      </c>
      <c r="CJ354" s="7">
        <f t="shared" ca="1" si="1814"/>
        <v>0</v>
      </c>
      <c r="CK354" s="7">
        <f t="shared" ca="1" si="1614"/>
        <v>0.40501159392611008</v>
      </c>
      <c r="CL354" s="7">
        <f t="shared" ca="1" si="1615"/>
        <v>0.28729609838158221</v>
      </c>
      <c r="CM354" s="7">
        <f t="shared" ca="1" si="1616"/>
        <v>1</v>
      </c>
      <c r="CN354" s="7" t="str">
        <f t="shared" ca="1" si="1617"/>
        <v>3</v>
      </c>
      <c r="CO354" s="7" t="str">
        <f ca="1">IFERROR(IF(CO353+CN354&gt;CP$4,CO353,CO353+CN354),"")</f>
        <v/>
      </c>
      <c r="CP354" s="7">
        <f t="shared" ca="1" si="1815"/>
        <v>0</v>
      </c>
      <c r="CQ354" s="7">
        <f t="shared" ca="1" si="1618"/>
        <v>0.52444097034324533</v>
      </c>
      <c r="CR354" s="7">
        <f t="shared" ca="1" si="1619"/>
        <v>0.16786672196444696</v>
      </c>
      <c r="CS354" s="7">
        <f t="shared" ca="1" si="1620"/>
        <v>1</v>
      </c>
      <c r="CT354" s="7" t="str">
        <f t="shared" ca="1" si="1621"/>
        <v>3</v>
      </c>
      <c r="CU354" s="7" t="str">
        <f ca="1">IFERROR(IF(CU353+CT354&gt;CV$4,CU353,CU353+CT354),"")</f>
        <v/>
      </c>
      <c r="CV354" s="7">
        <f t="shared" ca="1" si="1816"/>
        <v>0</v>
      </c>
      <c r="CW354" s="7">
        <f t="shared" ca="1" si="1622"/>
        <v>0.61271254577811551</v>
      </c>
      <c r="CX354" s="7">
        <f t="shared" ca="1" si="1623"/>
        <v>7.9595146529576777E-2</v>
      </c>
      <c r="CY354" s="7">
        <f t="shared" ca="1" si="1624"/>
        <v>1</v>
      </c>
      <c r="CZ354" s="7" t="str">
        <f t="shared" ca="1" si="1625"/>
        <v>3</v>
      </c>
      <c r="DA354" s="7" t="str">
        <f ca="1">IFERROR(IF(DA353+CZ354&gt;DB$4,DA353,DA353+CZ354),"")</f>
        <v/>
      </c>
      <c r="DB354" s="7">
        <f t="shared" ca="1" si="1817"/>
        <v>0</v>
      </c>
      <c r="DC354" s="7">
        <f t="shared" ca="1" si="1626"/>
        <v>0.48061156453480169</v>
      </c>
      <c r="DD354" s="7">
        <f t="shared" ca="1" si="1627"/>
        <v>0.2116961277728906</v>
      </c>
      <c r="DE354" s="7">
        <f t="shared" ca="1" si="1628"/>
        <v>1</v>
      </c>
      <c r="DF354" s="7" t="str">
        <f t="shared" ca="1" si="1629"/>
        <v>3</v>
      </c>
      <c r="DG354" s="7" t="str">
        <f ca="1">IFERROR(IF(DG353+DF354&gt;DH$4,DG353,DG353+DF354),"")</f>
        <v/>
      </c>
      <c r="DH354" s="7">
        <f t="shared" ca="1" si="1818"/>
        <v>0</v>
      </c>
      <c r="DI354" s="7">
        <f t="shared" ca="1" si="1630"/>
        <v>0.83836890329639302</v>
      </c>
      <c r="DJ354" s="7">
        <f t="shared" ca="1" si="1631"/>
        <v>-0.14606121098870073</v>
      </c>
      <c r="DK354" s="7">
        <f t="shared" ca="1" si="1632"/>
        <v>0</v>
      </c>
      <c r="DL354" s="7">
        <f t="shared" ca="1" si="1633"/>
        <v>0</v>
      </c>
      <c r="DM354" s="7" t="str">
        <f ca="1">IFERROR(IF(DM353+DL354&gt;DN$4,DM353,DM353+DL354),"")</f>
        <v/>
      </c>
      <c r="DN354" s="7">
        <f t="shared" ca="1" si="1819"/>
        <v>0</v>
      </c>
      <c r="DO354" s="7">
        <f t="shared" ca="1" si="1634"/>
        <v>0.34889726215490868</v>
      </c>
      <c r="DP354" s="7">
        <f t="shared" ca="1" si="1635"/>
        <v>0.34341043015278361</v>
      </c>
      <c r="DQ354" s="7">
        <f t="shared" ca="1" si="1636"/>
        <v>1</v>
      </c>
      <c r="DR354" s="7" t="str">
        <f t="shared" ca="1" si="1637"/>
        <v>3</v>
      </c>
      <c r="DS354" s="7" t="str">
        <f ca="1">IFERROR(IF(DS353+DR354&gt;DT$4,DS353,DS353+DR354),"")</f>
        <v/>
      </c>
      <c r="DT354" s="7">
        <f t="shared" ca="1" si="1820"/>
        <v>0</v>
      </c>
      <c r="DU354" s="7">
        <f t="shared" ca="1" si="1638"/>
        <v>0.78468826635772448</v>
      </c>
      <c r="DV354" s="7">
        <f t="shared" ca="1" si="1639"/>
        <v>-9.2380574050032194E-2</v>
      </c>
      <c r="DW354" s="7">
        <f t="shared" ca="1" si="1640"/>
        <v>0</v>
      </c>
      <c r="DX354" s="7">
        <f t="shared" ca="1" si="1641"/>
        <v>0</v>
      </c>
      <c r="DY354" s="7" t="str">
        <f ca="1">IFERROR(IF(DY353+DX354&gt;DZ$4,DY353,DY353+DX354),"")</f>
        <v/>
      </c>
      <c r="DZ354" s="7">
        <f t="shared" ca="1" si="1821"/>
        <v>0</v>
      </c>
      <c r="EA354" s="7">
        <f t="shared" ca="1" si="1642"/>
        <v>0.82194280539602849</v>
      </c>
      <c r="EB354" s="7">
        <f t="shared" ca="1" si="1643"/>
        <v>-0.1296351130883362</v>
      </c>
      <c r="EC354" s="7">
        <f t="shared" ca="1" si="1644"/>
        <v>0</v>
      </c>
      <c r="ED354" s="7">
        <f t="shared" ca="1" si="1645"/>
        <v>0</v>
      </c>
      <c r="EE354" s="7" t="str">
        <f ca="1">IFERROR(IF(EE353+ED354&gt;EF$4,EE353,EE353+ED354),"")</f>
        <v/>
      </c>
      <c r="EF354" s="7">
        <f t="shared" ca="1" si="1822"/>
        <v>0</v>
      </c>
      <c r="EG354" s="7">
        <f t="shared" ca="1" si="1646"/>
        <v>0.33739021527255775</v>
      </c>
      <c r="EH354" s="7">
        <f t="shared" ca="1" si="1647"/>
        <v>0.35491747703513454</v>
      </c>
      <c r="EI354" s="7">
        <f t="shared" ca="1" si="1648"/>
        <v>1</v>
      </c>
      <c r="EJ354" s="7" t="str">
        <f t="shared" ca="1" si="1649"/>
        <v>3</v>
      </c>
      <c r="EK354" s="7" t="str">
        <f ca="1">IFERROR(IF(EK353+EJ354&gt;EL$4,EK353,EK353+EJ354),"")</f>
        <v/>
      </c>
      <c r="EL354" s="7">
        <f t="shared" ca="1" si="1823"/>
        <v>0</v>
      </c>
      <c r="EM354" s="7">
        <f t="shared" ca="1" si="1650"/>
        <v>0.9233011676727958</v>
      </c>
      <c r="EN354" s="7">
        <f t="shared" ca="1" si="1651"/>
        <v>-0.23099347536510351</v>
      </c>
      <c r="EO354" s="7">
        <f t="shared" ca="1" si="1652"/>
        <v>0</v>
      </c>
      <c r="EP354" s="7">
        <f t="shared" ca="1" si="1653"/>
        <v>0</v>
      </c>
      <c r="EQ354" s="7" t="str">
        <f ca="1">IFERROR(IF(EQ353+EP354&gt;ER$4,EQ353,EQ353+EP354),"")</f>
        <v/>
      </c>
      <c r="ER354" s="7">
        <f t="shared" ca="1" si="1824"/>
        <v>0</v>
      </c>
      <c r="ES354" s="7">
        <f t="shared" ca="1" si="1654"/>
        <v>0.36742705754774774</v>
      </c>
      <c r="ET354" s="7">
        <f t="shared" ca="1" si="1655"/>
        <v>0.32488063475994455</v>
      </c>
      <c r="EU354" s="7">
        <f t="shared" ca="1" si="1656"/>
        <v>1</v>
      </c>
      <c r="EV354" s="7" t="str">
        <f t="shared" ca="1" si="1657"/>
        <v>3</v>
      </c>
      <c r="EW354" s="7" t="str">
        <f ca="1">IFERROR(IF(EW353+EV354&gt;EX$4,EW353,EW353+EV354),"")</f>
        <v/>
      </c>
      <c r="EX354" s="7">
        <f t="shared" ca="1" si="1825"/>
        <v>0</v>
      </c>
      <c r="EY354" s="7">
        <f t="shared" ca="1" si="1658"/>
        <v>0.55184943182187618</v>
      </c>
      <c r="EZ354" s="7">
        <f t="shared" ca="1" si="1659"/>
        <v>0.14045826048581611</v>
      </c>
      <c r="FA354" s="7">
        <f t="shared" ca="1" si="1660"/>
        <v>1</v>
      </c>
      <c r="FB354" s="7" t="str">
        <f t="shared" ca="1" si="1661"/>
        <v>3</v>
      </c>
      <c r="FC354" s="7" t="str">
        <f ca="1">IFERROR(IF(FC353+FB354&gt;FD$4,FC353,FC353+FB354),"")</f>
        <v/>
      </c>
      <c r="FD354" s="7">
        <f t="shared" ca="1" si="1826"/>
        <v>0</v>
      </c>
      <c r="FE354" s="7">
        <f t="shared" ca="1" si="1662"/>
        <v>0.93588848716310524</v>
      </c>
      <c r="FF354" s="7">
        <f t="shared" ca="1" si="1663"/>
        <v>-0.24358079485541295</v>
      </c>
      <c r="FG354" s="7">
        <f t="shared" ca="1" si="1664"/>
        <v>0</v>
      </c>
      <c r="FH354" s="7">
        <f t="shared" ca="1" si="1665"/>
        <v>0</v>
      </c>
      <c r="FI354" s="7" t="str">
        <f ca="1">IFERROR(IF(FI353+FH354&gt;FJ$4,FI353,FI353+FH354),"")</f>
        <v/>
      </c>
      <c r="FJ354" s="7">
        <f t="shared" ca="1" si="1827"/>
        <v>0</v>
      </c>
      <c r="FK354" s="7">
        <f t="shared" ca="1" si="1666"/>
        <v>7.6487828211898812E-2</v>
      </c>
      <c r="FL354" s="7">
        <f t="shared" ca="1" si="1667"/>
        <v>0.61581986409579348</v>
      </c>
      <c r="FM354" s="7">
        <f t="shared" ca="1" si="1668"/>
        <v>1</v>
      </c>
      <c r="FN354" s="7" t="str">
        <f t="shared" ca="1" si="1669"/>
        <v>3</v>
      </c>
      <c r="FO354" s="7" t="str">
        <f ca="1">IFERROR(IF(FO353+FN354&gt;FP$4,FO353,FO353+FN354),"")</f>
        <v/>
      </c>
      <c r="FP354" s="7">
        <f t="shared" ca="1" si="1828"/>
        <v>0</v>
      </c>
      <c r="FQ354" s="7">
        <f t="shared" ca="1" si="1670"/>
        <v>0.64120019825942765</v>
      </c>
      <c r="FR354" s="7">
        <f t="shared" ca="1" si="1671"/>
        <v>5.1107494048264646E-2</v>
      </c>
      <c r="FS354" s="7">
        <f t="shared" ca="1" si="1672"/>
        <v>1</v>
      </c>
      <c r="FT354" s="7" t="str">
        <f t="shared" ca="1" si="1673"/>
        <v>3</v>
      </c>
      <c r="FU354" s="7" t="str">
        <f ca="1">IFERROR(IF(FU353+FT354&gt;FV$4,FU353,FU353+FT354),"")</f>
        <v/>
      </c>
      <c r="FV354" s="7">
        <f t="shared" ca="1" si="1829"/>
        <v>0</v>
      </c>
      <c r="FW354" s="7">
        <f t="shared" ca="1" si="1674"/>
        <v>0.80527925078472951</v>
      </c>
      <c r="FX354" s="7">
        <f t="shared" ca="1" si="1675"/>
        <v>-0.11297155847703721</v>
      </c>
      <c r="FY354" s="7">
        <f t="shared" ca="1" si="1676"/>
        <v>0</v>
      </c>
      <c r="FZ354" s="7">
        <f t="shared" ca="1" si="1677"/>
        <v>0</v>
      </c>
      <c r="GA354" s="7" t="str">
        <f ca="1">IFERROR(IF(GA353+FZ354&gt;GB$4,GA353,GA353+FZ354),"")</f>
        <v/>
      </c>
      <c r="GB354" s="7">
        <f t="shared" ca="1" si="1830"/>
        <v>0</v>
      </c>
      <c r="GC354" s="7">
        <f t="shared" ca="1" si="1678"/>
        <v>7.1121043077672641E-2</v>
      </c>
      <c r="GD354" s="7">
        <f t="shared" ca="1" si="1679"/>
        <v>0.62118664923001965</v>
      </c>
      <c r="GE354" s="7">
        <f t="shared" ca="1" si="1680"/>
        <v>1</v>
      </c>
      <c r="GF354" s="7" t="str">
        <f t="shared" ca="1" si="1681"/>
        <v>3</v>
      </c>
      <c r="GG354" s="7" t="str">
        <f ca="1">IFERROR(IF(GG353+GF354&gt;GH$4,GG353,GG353+GF354),"")</f>
        <v/>
      </c>
      <c r="GH354" s="7">
        <f t="shared" ca="1" si="1831"/>
        <v>0</v>
      </c>
      <c r="GI354" s="7">
        <f t="shared" ca="1" si="1682"/>
        <v>0.92414632380642481</v>
      </c>
      <c r="GJ354" s="7">
        <f t="shared" ca="1" si="1683"/>
        <v>-0.23183863149873252</v>
      </c>
      <c r="GK354" s="7">
        <f t="shared" ca="1" si="1684"/>
        <v>0</v>
      </c>
      <c r="GL354" s="7">
        <f t="shared" ca="1" si="1685"/>
        <v>0</v>
      </c>
      <c r="GM354" s="7" t="str">
        <f ca="1">IFERROR(IF(GM353+GL354&gt;GN$4,GM353,GM353+GL354),"")</f>
        <v/>
      </c>
      <c r="GN354" s="7">
        <f t="shared" ca="1" si="1832"/>
        <v>0</v>
      </c>
      <c r="GO354" s="7">
        <f t="shared" ca="1" si="1686"/>
        <v>0.47227639714654768</v>
      </c>
      <c r="GP354" s="7">
        <f t="shared" ca="1" si="1687"/>
        <v>0.22003129516114461</v>
      </c>
      <c r="GQ354" s="7">
        <f t="shared" ca="1" si="1688"/>
        <v>1</v>
      </c>
      <c r="GR354" s="7" t="str">
        <f t="shared" ca="1" si="1689"/>
        <v>3</v>
      </c>
      <c r="GS354" s="7" t="str">
        <f ca="1">IFERROR(IF(GS353+GR354&gt;GT$4,GS353,GS353+GR354),"")</f>
        <v/>
      </c>
      <c r="GT354" s="7">
        <f t="shared" ca="1" si="1833"/>
        <v>0</v>
      </c>
      <c r="GU354" s="7">
        <f t="shared" ca="1" si="1690"/>
        <v>0.45961147922454537</v>
      </c>
      <c r="GV354" s="7">
        <f t="shared" ca="1" si="1691"/>
        <v>0.23269621308314692</v>
      </c>
      <c r="GW354" s="7">
        <f t="shared" ca="1" si="1692"/>
        <v>1</v>
      </c>
      <c r="GX354" s="7" t="str">
        <f t="shared" ca="1" si="1693"/>
        <v>3</v>
      </c>
      <c r="GY354" s="7" t="str">
        <f ca="1">IFERROR(IF(GY353+GX354&gt;GZ$4,GY353,GY353+GX354),"")</f>
        <v/>
      </c>
      <c r="GZ354" s="7">
        <f t="shared" ca="1" si="1834"/>
        <v>0</v>
      </c>
      <c r="HA354" s="7">
        <f t="shared" ca="1" si="1694"/>
        <v>0.5153105404360061</v>
      </c>
      <c r="HB354" s="7">
        <f t="shared" ca="1" si="1695"/>
        <v>0.17699715187168619</v>
      </c>
      <c r="HC354" s="7">
        <f t="shared" ca="1" si="1696"/>
        <v>1</v>
      </c>
      <c r="HD354" s="7" t="str">
        <f t="shared" ca="1" si="1697"/>
        <v>3</v>
      </c>
      <c r="HE354" s="7" t="str">
        <f ca="1">IFERROR(IF(HE353+HD354&gt;HF$4,HE353,HE353+HD354),"")</f>
        <v/>
      </c>
      <c r="HF354" s="7">
        <f t="shared" ca="1" si="1835"/>
        <v>0</v>
      </c>
      <c r="HG354" s="7">
        <f t="shared" ca="1" si="1698"/>
        <v>0.49057876589928551</v>
      </c>
      <c r="HH354" s="7">
        <f t="shared" ca="1" si="1699"/>
        <v>0.20172892640840678</v>
      </c>
      <c r="HI354" s="7">
        <f t="shared" ca="1" si="1700"/>
        <v>1</v>
      </c>
      <c r="HJ354" s="7" t="str">
        <f t="shared" ca="1" si="1701"/>
        <v>3</v>
      </c>
      <c r="HK354" s="7" t="str">
        <f ca="1">IFERROR(IF(HK353+HJ354&gt;HL$4,HK353,HK353+HJ354),"")</f>
        <v/>
      </c>
      <c r="HL354" s="7">
        <f t="shared" ca="1" si="1836"/>
        <v>0</v>
      </c>
      <c r="HM354" s="7">
        <f t="shared" ca="1" si="1702"/>
        <v>0.6311487992453112</v>
      </c>
      <c r="HN354" s="7">
        <f t="shared" ca="1" si="1703"/>
        <v>6.1158893062381092E-2</v>
      </c>
      <c r="HO354" s="7">
        <f t="shared" ca="1" si="1704"/>
        <v>1</v>
      </c>
      <c r="HP354" s="7" t="str">
        <f t="shared" ca="1" si="1705"/>
        <v>3</v>
      </c>
      <c r="HQ354" s="7" t="str">
        <f ca="1">IFERROR(IF(HQ353+HP354&gt;HR$4,HQ353,HQ353+HP354),"")</f>
        <v/>
      </c>
      <c r="HR354" s="7">
        <f t="shared" ca="1" si="1837"/>
        <v>0</v>
      </c>
      <c r="HS354" s="7">
        <f t="shared" ca="1" si="1706"/>
        <v>2.7033823479610253E-2</v>
      </c>
      <c r="HT354" s="7">
        <f t="shared" ca="1" si="1707"/>
        <v>0.66527386882808204</v>
      </c>
      <c r="HU354" s="7">
        <f t="shared" ca="1" si="1708"/>
        <v>1</v>
      </c>
      <c r="HV354" s="7" t="str">
        <f t="shared" ca="1" si="1709"/>
        <v>3</v>
      </c>
      <c r="HW354" s="7" t="str">
        <f ca="1">IFERROR(IF(HW353+HV354&gt;HX$4,HW353,HW353+HV354),"")</f>
        <v/>
      </c>
      <c r="HX354" s="7">
        <f t="shared" ca="1" si="1838"/>
        <v>0</v>
      </c>
      <c r="HY354" s="7">
        <f t="shared" ca="1" si="1710"/>
        <v>0.34398059050743368</v>
      </c>
      <c r="HZ354" s="7">
        <f t="shared" ca="1" si="1711"/>
        <v>0.34832710180025861</v>
      </c>
      <c r="IA354" s="7">
        <f t="shared" ca="1" si="1712"/>
        <v>1</v>
      </c>
      <c r="IB354" s="7" t="str">
        <f t="shared" ca="1" si="1713"/>
        <v>3</v>
      </c>
      <c r="IC354" s="7" t="str">
        <f ca="1">IFERROR(IF(IC353+IB354&gt;ID$4,IC353,IC353+IB354),"")</f>
        <v/>
      </c>
      <c r="ID354" s="7">
        <f t="shared" ca="1" si="1839"/>
        <v>0</v>
      </c>
      <c r="IE354" s="7">
        <f t="shared" ca="1" si="1714"/>
        <v>0.27751090598151784</v>
      </c>
      <c r="IF354" s="7">
        <f t="shared" ca="1" si="1715"/>
        <v>0.41479678632617445</v>
      </c>
      <c r="IG354" s="7">
        <f t="shared" ca="1" si="1716"/>
        <v>1</v>
      </c>
      <c r="IH354" s="7" t="str">
        <f t="shared" ca="1" si="1717"/>
        <v>3</v>
      </c>
      <c r="II354" s="7" t="str">
        <f ca="1">IFERROR(IF(II353+IH354&gt;IJ$4,II353,II353+IH354),"")</f>
        <v/>
      </c>
      <c r="IJ354" s="7">
        <f t="shared" ca="1" si="1840"/>
        <v>0</v>
      </c>
      <c r="IK354" s="7">
        <f t="shared" ca="1" si="1718"/>
        <v>0.46259715205270668</v>
      </c>
      <c r="IL354" s="7">
        <f t="shared" ca="1" si="1719"/>
        <v>0.22971054025498561</v>
      </c>
      <c r="IM354" s="7">
        <f t="shared" ca="1" si="1720"/>
        <v>1</v>
      </c>
      <c r="IN354" s="7" t="str">
        <f t="shared" ca="1" si="1721"/>
        <v>3</v>
      </c>
      <c r="IO354" s="7" t="str">
        <f ca="1">IFERROR(IF(IO353+IN354&gt;IP$4,IO353,IO353+IN354),"")</f>
        <v/>
      </c>
      <c r="IP354" s="7">
        <f t="shared" ca="1" si="1841"/>
        <v>0</v>
      </c>
      <c r="IQ354" s="7">
        <f t="shared" ca="1" si="1722"/>
        <v>5.5974244322545719E-2</v>
      </c>
      <c r="IR354" s="7">
        <f t="shared" ca="1" si="1723"/>
        <v>0.63633344798514657</v>
      </c>
      <c r="IS354" s="7">
        <f t="shared" ca="1" si="1724"/>
        <v>1</v>
      </c>
      <c r="IT354" s="7" t="str">
        <f t="shared" ca="1" si="1725"/>
        <v>3</v>
      </c>
      <c r="IU354" s="7" t="str">
        <f ca="1">IFERROR(IF(IU353+IT354&gt;IV$4,IU353,IU353+IT354),"")</f>
        <v/>
      </c>
      <c r="IV354" s="7">
        <f t="shared" ca="1" si="1842"/>
        <v>0</v>
      </c>
      <c r="IW354" s="7">
        <f t="shared" ca="1" si="1726"/>
        <v>0.63000572811894862</v>
      </c>
      <c r="IX354" s="7">
        <f t="shared" ca="1" si="1727"/>
        <v>6.2301964188743675E-2</v>
      </c>
      <c r="IY354" s="7">
        <f t="shared" ca="1" si="1728"/>
        <v>1</v>
      </c>
      <c r="IZ354" s="7" t="str">
        <f t="shared" ca="1" si="1729"/>
        <v>3</v>
      </c>
      <c r="JA354" s="7" t="str">
        <f ca="1">IFERROR(IF(JA353+IZ354&gt;JB$4,JA353,JA353+IZ354),"")</f>
        <v/>
      </c>
      <c r="JB354" s="7">
        <f t="shared" ca="1" si="1843"/>
        <v>0</v>
      </c>
      <c r="JC354" s="7">
        <f t="shared" ca="1" si="1730"/>
        <v>0.74908565635911684</v>
      </c>
      <c r="JD354" s="7">
        <f t="shared" ca="1" si="1731"/>
        <v>-5.6777964051424545E-2</v>
      </c>
      <c r="JE354" s="7">
        <f t="shared" ca="1" si="1732"/>
        <v>0</v>
      </c>
      <c r="JF354" s="7">
        <f t="shared" ca="1" si="1733"/>
        <v>0</v>
      </c>
      <c r="JG354" s="7" t="str">
        <f ca="1">IFERROR(IF(JG353+JF354&gt;JH$4,JG353,JG353+JF354),"")</f>
        <v/>
      </c>
      <c r="JH354" s="7">
        <f t="shared" ca="1" si="1844"/>
        <v>0</v>
      </c>
      <c r="JI354" s="7">
        <f t="shared" ca="1" si="1734"/>
        <v>0.94045210895870146</v>
      </c>
      <c r="JJ354" s="7">
        <f t="shared" ca="1" si="1735"/>
        <v>-0.24814441665100917</v>
      </c>
      <c r="JK354" s="7">
        <f t="shared" ca="1" si="1736"/>
        <v>0</v>
      </c>
      <c r="JL354" s="7">
        <f t="shared" ca="1" si="1737"/>
        <v>0</v>
      </c>
      <c r="JM354" s="7" t="str">
        <f ca="1">IFERROR(IF(JM353+JL354&gt;JN$4,JM353,JM353+JL354),"")</f>
        <v/>
      </c>
      <c r="JN354" s="7">
        <f t="shared" ca="1" si="1845"/>
        <v>0</v>
      </c>
      <c r="JO354" s="7">
        <f t="shared" ca="1" si="1738"/>
        <v>0.37352669089014889</v>
      </c>
      <c r="JP354" s="7">
        <f t="shared" ca="1" si="1739"/>
        <v>0.3187810014175434</v>
      </c>
      <c r="JQ354" s="7">
        <f t="shared" ca="1" si="1740"/>
        <v>1</v>
      </c>
      <c r="JR354" s="7" t="str">
        <f t="shared" ca="1" si="1741"/>
        <v>3</v>
      </c>
      <c r="JS354" s="7" t="str">
        <f ca="1">IFERROR(IF(JS353+JR354&gt;JT$4,JS353,JS353+JR354),"")</f>
        <v/>
      </c>
      <c r="JT354" s="7">
        <f t="shared" ca="1" si="1846"/>
        <v>0</v>
      </c>
      <c r="JU354" s="7">
        <f t="shared" ca="1" si="1742"/>
        <v>5.3291517805947319E-2</v>
      </c>
      <c r="JV354" s="7">
        <f t="shared" ca="1" si="1743"/>
        <v>0.63901617450174497</v>
      </c>
      <c r="JW354" s="7">
        <f t="shared" ca="1" si="1744"/>
        <v>1</v>
      </c>
      <c r="JX354" s="7" t="str">
        <f t="shared" ca="1" si="1745"/>
        <v>3</v>
      </c>
      <c r="JY354" s="7" t="str">
        <f ca="1">IFERROR(IF(JY353+JX354&gt;JZ$4,JY353,JY353+JX354),"")</f>
        <v/>
      </c>
      <c r="JZ354" s="7">
        <f t="shared" ca="1" si="1847"/>
        <v>0</v>
      </c>
      <c r="KA354" s="7">
        <f t="shared" ca="1" si="1746"/>
        <v>0.96216643219780185</v>
      </c>
      <c r="KB354" s="7">
        <f t="shared" ca="1" si="1747"/>
        <v>-0.26985873989010956</v>
      </c>
      <c r="KC354" s="7">
        <f t="shared" ca="1" si="1748"/>
        <v>0</v>
      </c>
      <c r="KD354" s="7">
        <f t="shared" ca="1" si="1749"/>
        <v>0</v>
      </c>
      <c r="KE354" s="7" t="str">
        <f ca="1">IFERROR(IF(KE353+KD354&gt;KF$4,KE353,KE353+KD354),"")</f>
        <v/>
      </c>
      <c r="KF354" s="7">
        <f t="shared" ca="1" si="1848"/>
        <v>0</v>
      </c>
      <c r="KG354" s="7">
        <f t="shared" ca="1" si="1750"/>
        <v>0.91180787786326656</v>
      </c>
      <c r="KH354" s="7">
        <f t="shared" ca="1" si="1751"/>
        <v>-0.21950018555557427</v>
      </c>
      <c r="KI354" s="7">
        <f t="shared" ca="1" si="1752"/>
        <v>0</v>
      </c>
      <c r="KJ354" s="7">
        <f t="shared" ca="1" si="1753"/>
        <v>0</v>
      </c>
      <c r="KK354" s="7" t="str">
        <f ca="1">IFERROR(IF(KK353+KJ354&gt;KL$4,KK353,KK353+KJ354),"")</f>
        <v/>
      </c>
      <c r="KL354" s="7">
        <f t="shared" ca="1" si="1849"/>
        <v>0</v>
      </c>
      <c r="KM354" s="7">
        <f t="shared" ca="1" si="1754"/>
        <v>0.11054052703152228</v>
      </c>
      <c r="KN354" s="7">
        <f t="shared" ca="1" si="1755"/>
        <v>0.58176716527617001</v>
      </c>
      <c r="KO354" s="7">
        <f t="shared" ca="1" si="1756"/>
        <v>1</v>
      </c>
      <c r="KP354" s="7" t="str">
        <f t="shared" ca="1" si="1757"/>
        <v>3</v>
      </c>
      <c r="KQ354" s="7" t="str">
        <f ca="1">IFERROR(IF(KQ353+KP354&gt;KR$4,KQ353,KQ353+KP354),"")</f>
        <v/>
      </c>
      <c r="KR354" s="7">
        <f t="shared" ca="1" si="1850"/>
        <v>0</v>
      </c>
      <c r="KS354" s="7">
        <f t="shared" ca="1" si="1758"/>
        <v>0.5833015423796365</v>
      </c>
      <c r="KT354" s="7">
        <f t="shared" ca="1" si="1759"/>
        <v>0.1090061499280558</v>
      </c>
      <c r="KU354" s="7">
        <f t="shared" ca="1" si="1760"/>
        <v>1</v>
      </c>
      <c r="KV354" s="7" t="str">
        <f t="shared" ca="1" si="1761"/>
        <v>3</v>
      </c>
      <c r="KW354" s="7" t="str">
        <f ca="1">IFERROR(IF(KW353+KV354&gt;KX$4,KW353,KW353+KV354),"")</f>
        <v/>
      </c>
      <c r="KX354" s="7">
        <f t="shared" ca="1" si="1851"/>
        <v>0</v>
      </c>
      <c r="KY354" s="7">
        <f t="shared" ca="1" si="1762"/>
        <v>0.35077385360853175</v>
      </c>
      <c r="KZ354" s="7">
        <f t="shared" ca="1" si="1763"/>
        <v>0.34153383869916054</v>
      </c>
      <c r="LA354" s="7">
        <f t="shared" ca="1" si="1764"/>
        <v>1</v>
      </c>
      <c r="LB354" s="7" t="str">
        <f t="shared" ca="1" si="1765"/>
        <v>3</v>
      </c>
      <c r="LC354" s="7" t="str">
        <f ca="1">IFERROR(IF(LC353+LB354&gt;LD$4,LC353,LC353+LB354),"")</f>
        <v/>
      </c>
      <c r="LD354" s="7">
        <f t="shared" ca="1" si="1852"/>
        <v>0</v>
      </c>
      <c r="LE354" s="7">
        <f t="shared" ca="1" si="1766"/>
        <v>0.57141337054168762</v>
      </c>
      <c r="LF354" s="7">
        <f t="shared" ca="1" si="1767"/>
        <v>0.12089432176600468</v>
      </c>
      <c r="LG354" s="7">
        <f t="shared" ca="1" si="1768"/>
        <v>1</v>
      </c>
      <c r="LH354" s="7" t="str">
        <f t="shared" ca="1" si="1769"/>
        <v>3</v>
      </c>
      <c r="LI354" s="7" t="str">
        <f ca="1">IFERROR(IF(LI353+LH354&gt;LJ$4,LI353,LI353+LH354),"")</f>
        <v/>
      </c>
      <c r="LJ354" s="7">
        <f t="shared" ca="1" si="1853"/>
        <v>0</v>
      </c>
      <c r="LK354" s="7">
        <f t="shared" ca="1" si="1770"/>
        <v>0.6576558172709065</v>
      </c>
      <c r="LL354" s="7">
        <f t="shared" ca="1" si="1771"/>
        <v>3.4651875036785795E-2</v>
      </c>
      <c r="LM354" s="7">
        <f t="shared" ca="1" si="1772"/>
        <v>1</v>
      </c>
      <c r="LN354" s="7" t="str">
        <f t="shared" ca="1" si="1773"/>
        <v>3</v>
      </c>
      <c r="LO354" s="7" t="str">
        <f ca="1">IFERROR(IF(LO353+LN354&gt;LP$4,LO353,LO353+LN354),"")</f>
        <v/>
      </c>
      <c r="LP354" s="7">
        <f t="shared" ca="1" si="1854"/>
        <v>0</v>
      </c>
      <c r="LQ354" s="7">
        <f t="shared" ca="1" si="1774"/>
        <v>0.11057500860811864</v>
      </c>
      <c r="LR354" s="7">
        <f t="shared" ca="1" si="1775"/>
        <v>0.58173268369957365</v>
      </c>
      <c r="LS354" s="7">
        <f t="shared" ca="1" si="1776"/>
        <v>1</v>
      </c>
      <c r="LT354" s="7" t="str">
        <f t="shared" ca="1" si="1777"/>
        <v>3</v>
      </c>
      <c r="LU354" s="7" t="str">
        <f ca="1">IFERROR(IF(LU353+LT354&gt;LV$4,LU353,LU353+LT354),"")</f>
        <v/>
      </c>
      <c r="LV354" s="7">
        <f t="shared" ca="1" si="1855"/>
        <v>0</v>
      </c>
      <c r="LW354" s="7">
        <f t="shared" ca="1" si="1778"/>
        <v>0.88306368923023282</v>
      </c>
      <c r="LX354" s="7">
        <f t="shared" ca="1" si="1779"/>
        <v>-0.19075599692254053</v>
      </c>
      <c r="LY354" s="7">
        <f t="shared" ca="1" si="1780"/>
        <v>0</v>
      </c>
      <c r="LZ354" s="7">
        <f t="shared" ca="1" si="1781"/>
        <v>0</v>
      </c>
      <c r="MA354" s="7" t="str">
        <f ca="1">IFERROR(IF(MA353+LZ354&gt;MB$4,MA353,MA353+LZ354),"")</f>
        <v/>
      </c>
      <c r="MB354" s="7">
        <f t="shared" ca="1" si="1856"/>
        <v>0</v>
      </c>
      <c r="MC354" s="7">
        <f t="shared" ca="1" si="1782"/>
        <v>0.40606355352680934</v>
      </c>
      <c r="MD354" s="7">
        <f t="shared" ca="1" si="1783"/>
        <v>0.28624413878088295</v>
      </c>
      <c r="ME354" s="7">
        <f t="shared" ca="1" si="1784"/>
        <v>1</v>
      </c>
      <c r="MF354" s="7" t="str">
        <f t="shared" ca="1" si="1785"/>
        <v>3</v>
      </c>
      <c r="MG354" s="7" t="str">
        <f ca="1">IFERROR(IF(MG353+MF354&gt;MH$4,MG353,MG353+MF354),"")</f>
        <v/>
      </c>
      <c r="MH354" s="7">
        <f t="shared" ca="1" si="1857"/>
        <v>0</v>
      </c>
      <c r="MI354" s="7">
        <f t="shared" ca="1" si="1786"/>
        <v>0.7601088386294923</v>
      </c>
      <c r="MJ354" s="7">
        <f t="shared" ca="1" si="1787"/>
        <v>-6.780114632180001E-2</v>
      </c>
      <c r="MK354" s="7">
        <f t="shared" ca="1" si="1788"/>
        <v>0</v>
      </c>
      <c r="ML354" s="7">
        <f t="shared" ca="1" si="1789"/>
        <v>0</v>
      </c>
      <c r="MM354" s="7" t="str">
        <f ca="1">IFERROR(IF(MM353+ML354&gt;MN$4,MM353,MM353+ML354),"")</f>
        <v/>
      </c>
      <c r="MN354" s="7">
        <f t="shared" ca="1" si="1858"/>
        <v>0</v>
      </c>
      <c r="MO354" s="7">
        <f t="shared" ca="1" si="1790"/>
        <v>0.18760196195356915</v>
      </c>
      <c r="MP354" s="7">
        <f t="shared" ca="1" si="1791"/>
        <v>0.50470573035412314</v>
      </c>
      <c r="MQ354" s="7">
        <f t="shared" ca="1" si="1792"/>
        <v>1</v>
      </c>
      <c r="MR354" s="7" t="str">
        <f t="shared" ca="1" si="1793"/>
        <v>3</v>
      </c>
      <c r="MS354" s="7" t="str">
        <f ca="1">IFERROR(IF(MS353+MR354&gt;MT$4,MS353,MS353+MR354),"")</f>
        <v/>
      </c>
      <c r="MT354" s="7">
        <f t="shared" ca="1" si="1859"/>
        <v>0</v>
      </c>
      <c r="MU354" s="7">
        <f t="shared" ca="1" si="1794"/>
        <v>0.7910703121646373</v>
      </c>
      <c r="MV354" s="7">
        <f t="shared" ca="1" si="1795"/>
        <v>-9.8762619856945011E-2</v>
      </c>
      <c r="MW354" s="7">
        <f t="shared" ca="1" si="1796"/>
        <v>0</v>
      </c>
      <c r="MX354" s="7">
        <f t="shared" ca="1" si="1797"/>
        <v>0</v>
      </c>
      <c r="MY354" s="7" t="str">
        <f ca="1">IFERROR(IF(MY353+MX354&gt;MZ$4,MY353,MY353+MX354),"")</f>
        <v/>
      </c>
      <c r="MZ354" s="7">
        <f t="shared" ca="1" si="1860"/>
        <v>0</v>
      </c>
      <c r="NA354" s="7">
        <f t="shared" ca="1" si="1798"/>
        <v>0.59712385331711548</v>
      </c>
      <c r="NB354" s="7">
        <f t="shared" ca="1" si="1799"/>
        <v>9.5183838990576808E-2</v>
      </c>
      <c r="NC354" s="7">
        <f t="shared" ca="1" si="1800"/>
        <v>1</v>
      </c>
      <c r="ND354" s="7" t="str">
        <f t="shared" ca="1" si="1801"/>
        <v>3</v>
      </c>
      <c r="NE354" s="7" t="str">
        <f ca="1">IFERROR(IF(NE353+ND354&gt;NF$4,NE353,NE353+ND354),"")</f>
        <v/>
      </c>
      <c r="NF354" s="7">
        <f t="shared" ca="1" si="1861"/>
        <v>0</v>
      </c>
      <c r="NG354" s="7">
        <f t="shared" ca="1" si="1802"/>
        <v>0.46025740695923323</v>
      </c>
      <c r="NH354" s="7">
        <f t="shared" ca="1" si="1803"/>
        <v>0.23205028534845906</v>
      </c>
      <c r="NI354" s="7">
        <f t="shared" ca="1" si="1804"/>
        <v>1</v>
      </c>
      <c r="NJ354" s="7" t="str">
        <f t="shared" ca="1" si="1805"/>
        <v>3</v>
      </c>
      <c r="NK354" s="7" t="str">
        <f ca="1">IFERROR(IF(NK353+NJ354&gt;NL$4,NK353,NK353+NJ354),"")</f>
        <v/>
      </c>
      <c r="NL354" s="7">
        <f t="shared" ca="1" si="1862"/>
        <v>0</v>
      </c>
      <c r="NM354" s="7">
        <f t="shared" ca="1" si="1806"/>
        <v>0.71428635819724107</v>
      </c>
      <c r="NN354" s="7">
        <f t="shared" ca="1" si="1807"/>
        <v>-2.1978665889548776E-2</v>
      </c>
      <c r="NO354" s="7">
        <f t="shared" ca="1" si="1808"/>
        <v>0</v>
      </c>
      <c r="NP354" s="7">
        <f t="shared" ca="1" si="1809"/>
        <v>0</v>
      </c>
      <c r="NQ354" s="7" t="str">
        <f ca="1">IFERROR(IF(NQ353+NP354&gt;NR$4,NQ353,NQ353+NP354),"")</f>
        <v/>
      </c>
      <c r="NR354" s="7">
        <f t="shared" ca="1" si="1863"/>
        <v>0</v>
      </c>
      <c r="NT354">
        <v>356</v>
      </c>
      <c r="NU354" s="7" t="s">
        <v>19</v>
      </c>
      <c r="NV354" s="7" t="str">
        <f t="shared" ca="1" si="1598"/>
        <v/>
      </c>
      <c r="NW354" s="7" t="str">
        <f t="shared" ca="1" si="1810"/>
        <v/>
      </c>
      <c r="NX354" t="str">
        <f ca="1">IFERROR(VLOOKUP(NT354,$K$3:$AK$568,8,FALSE),"")</f>
        <v/>
      </c>
      <c r="NY354" t="str">
        <f ca="1">IFERROR(VLOOKUP(NT354,$K$3:$AK$568,9,FALSE),"")</f>
        <v/>
      </c>
      <c r="NZ354" s="7" t="str">
        <f ca="1">IFERROR(VLOOKUP(NT354,$K$3:$AK$568,27,FALSE),"")</f>
        <v/>
      </c>
      <c r="OB354">
        <v>356</v>
      </c>
      <c r="OC354" s="7" t="s">
        <v>19</v>
      </c>
      <c r="OD354" t="e">
        <f t="shared" ca="1" si="1864"/>
        <v>#N/A</v>
      </c>
      <c r="OE354" s="7" t="str">
        <f t="shared" ca="1" si="1865"/>
        <v/>
      </c>
      <c r="OF354" s="7" t="str">
        <f t="shared" ca="1" si="1866"/>
        <v/>
      </c>
      <c r="OG354" t="str">
        <f t="shared" ca="1" si="1867"/>
        <v/>
      </c>
      <c r="OI354">
        <v>356</v>
      </c>
      <c r="OJ354" s="7" t="s">
        <v>19</v>
      </c>
      <c r="OK354" s="7" t="str">
        <f t="shared" ca="1" si="1868"/>
        <v/>
      </c>
      <c r="OL354" s="7" t="str">
        <f t="shared" ca="1" si="1869"/>
        <v/>
      </c>
      <c r="OM354" t="str">
        <f ca="1">IFERROR(VLOOKUP(OI354,$L$3:$AK$568,7,FALSE),"")</f>
        <v/>
      </c>
      <c r="ON354" t="str">
        <f ca="1">IFERROR(VLOOKUP(OI354,$L$3:$AK$568,8,FALSE),"")</f>
        <v/>
      </c>
      <c r="OO354" s="7" t="str">
        <f ca="1">IFERROR(VLOOKUP(OI354,$L$3:$AK$568,26,FALSE),"")</f>
        <v/>
      </c>
      <c r="OQ354">
        <v>356</v>
      </c>
      <c r="OR354" s="7" t="s">
        <v>19</v>
      </c>
      <c r="OS354" t="e">
        <f t="shared" ca="1" si="1870"/>
        <v>#N/A</v>
      </c>
      <c r="OT354" s="7" t="str">
        <f t="shared" ca="1" si="1871"/>
        <v/>
      </c>
      <c r="OU354" s="7" t="str">
        <f t="shared" ca="1" si="1872"/>
        <v/>
      </c>
      <c r="OV354" t="str">
        <f t="shared" ca="1" si="1873"/>
        <v/>
      </c>
      <c r="OX354">
        <v>356</v>
      </c>
      <c r="OY354" s="7" t="s">
        <v>19</v>
      </c>
      <c r="OZ354" s="7" t="str">
        <f t="shared" ca="1" si="1874"/>
        <v/>
      </c>
      <c r="PA354" s="7" t="str">
        <f t="shared" ca="1" si="1875"/>
        <v/>
      </c>
      <c r="PB354" t="str">
        <f ca="1">IFERROR(VLOOKUP(OX354,$M$3:$AK$568,6,FALSE),"")</f>
        <v/>
      </c>
      <c r="PC354" t="str">
        <f ca="1">IFERROR(VLOOKUP(OX354,$M$3:$AK$568,7,FALSE),"")</f>
        <v/>
      </c>
      <c r="PD354" s="7" t="str">
        <f ca="1">IFERROR(VLOOKUP(OX354,$M$3:$AK$568,25,FALSE),"")</f>
        <v/>
      </c>
      <c r="PF354">
        <v>356</v>
      </c>
      <c r="PG354" s="7" t="s">
        <v>19</v>
      </c>
      <c r="PH354" t="e">
        <f t="shared" ca="1" si="1876"/>
        <v>#N/A</v>
      </c>
      <c r="PI354" s="7" t="str">
        <f t="shared" ca="1" si="1877"/>
        <v/>
      </c>
      <c r="PJ354" s="7" t="str">
        <f t="shared" ca="1" si="1878"/>
        <v/>
      </c>
      <c r="PK354" t="str">
        <f t="shared" ca="1" si="1879"/>
        <v/>
      </c>
      <c r="PM354">
        <v>356</v>
      </c>
      <c r="PN354" s="7" t="s">
        <v>19</v>
      </c>
      <c r="PO354" s="202" t="str">
        <f t="shared" ca="1" si="1880"/>
        <v/>
      </c>
      <c r="PP354" s="7" t="str">
        <f t="shared" ca="1" si="1881"/>
        <v/>
      </c>
      <c r="PQ354" t="str">
        <f ca="1">IFERROR(VLOOKUP(PM354,$G$325:$R$409,12,FALSE),"")</f>
        <v/>
      </c>
      <c r="PR354" t="e">
        <f ca="1">VLOOKUP(PM354,$G$324:$Q$409,11,FALSE)</f>
        <v>#N/A</v>
      </c>
      <c r="PS354" s="7" t="str">
        <f ca="1">VLOOKUP(PQ354,$R$325:$Y$409,8,FALSE)</f>
        <v>- -</v>
      </c>
      <c r="PT354" s="7">
        <f ca="1">ReSt</f>
        <v>-4</v>
      </c>
      <c r="PU354" s="7" t="e">
        <f t="shared" ca="1" si="1882"/>
        <v>#N/A</v>
      </c>
      <c r="PV354" s="7" t="e">
        <f t="shared" ca="1" si="1883"/>
        <v>#N/A</v>
      </c>
      <c r="PW354" s="7" t="str">
        <f ca="1">VLOOKUP(PQ354,$R$325:$AK$409,8,FALSE)</f>
        <v>- -</v>
      </c>
      <c r="PX354" s="7"/>
      <c r="PY354">
        <v>356</v>
      </c>
      <c r="PZ354" s="7" t="s">
        <v>19</v>
      </c>
      <c r="QA354" t="str">
        <f t="shared" ca="1" si="1884"/>
        <v/>
      </c>
      <c r="QB354" s="7" t="str">
        <f t="shared" ca="1" si="1885"/>
        <v/>
      </c>
      <c r="QC354" s="7" t="str">
        <f t="shared" ca="1" si="1886"/>
        <v/>
      </c>
      <c r="QD354" t="str">
        <f t="shared" ca="1" si="1887"/>
        <v/>
      </c>
      <c r="QF354">
        <v>356</v>
      </c>
      <c r="QG354" s="7" t="s">
        <v>19</v>
      </c>
      <c r="QH354" s="7" t="str">
        <f t="shared" ca="1" si="1888"/>
        <v/>
      </c>
      <c r="QI354" s="7" t="e">
        <f t="shared" ca="1" si="1889"/>
        <v>#VALUE!</v>
      </c>
      <c r="QJ354" t="e">
        <f t="shared" ca="1" si="1890"/>
        <v>#N/A</v>
      </c>
      <c r="QK354" s="7" t="e">
        <f t="shared" ca="1" si="1891"/>
        <v>#N/A</v>
      </c>
      <c r="QM354">
        <v>356</v>
      </c>
      <c r="QN354" s="7" t="s">
        <v>19</v>
      </c>
      <c r="QO354" t="str">
        <f t="shared" ca="1" si="1892"/>
        <v/>
      </c>
      <c r="QP354" s="7" t="str">
        <f t="shared" ca="1" si="1893"/>
        <v/>
      </c>
      <c r="QQ354" t="str">
        <f t="shared" ca="1" si="1894"/>
        <v/>
      </c>
    </row>
    <row r="355" spans="1:459" x14ac:dyDescent="0.25">
      <c r="A355" s="240" t="str">
        <f>IF('Character Sheet'!$B$4="Creature","N","Y")</f>
        <v>Y</v>
      </c>
      <c r="C355" s="75"/>
      <c r="D355" s="76"/>
      <c r="F355" s="75">
        <v>17</v>
      </c>
      <c r="G355" s="76">
        <f t="shared" ca="1" si="1926"/>
        <v>0</v>
      </c>
      <c r="I355" s="75" t="s">
        <v>1812</v>
      </c>
      <c r="J355" s="85"/>
      <c r="K355" s="85">
        <f t="shared" ca="1" si="1927"/>
        <v>7</v>
      </c>
      <c r="L355" s="85">
        <f t="shared" ca="1" si="1928"/>
        <v>7</v>
      </c>
      <c r="M355" s="70">
        <f t="shared" ca="1" si="1929"/>
        <v>18</v>
      </c>
      <c r="O355" s="222" t="str">
        <f t="shared" ca="1" si="1930"/>
        <v>- -</v>
      </c>
      <c r="Q355" s="7" t="s">
        <v>1756</v>
      </c>
      <c r="R355" s="9" t="str">
        <f ca="1">IFERROR(VLOOKUP(F355,INDIRECT(Calculations!$D$100),2,FALSE),"")</f>
        <v/>
      </c>
      <c r="S355" s="9" t="str">
        <f t="shared" ca="1" si="1931"/>
        <v/>
      </c>
      <c r="T355" s="61" t="str">
        <f ca="1">SUBSTITUTE(IFERROR(IFERROR(VLOOKUP(R355,'[1]Skill Statistics'!$A$3:$C$513,2,FALSE),VLOOKUP(Q355,'[1]Skill Statistics'!$A$3:$C$513,2,FALSE)),T354),"R*","ReSt")</f>
        <v>ReSt/ReSt</v>
      </c>
      <c r="U355" s="61" t="str">
        <f ca="1">IFERROR(IFERROR(VLOOKUP(R355,'[1]Skill Statistics'!$A$3:$C$513,3,FALSE),VLOOKUP(Q355,'[1]Skill Statistics'!$A$3:$C$513,3,FALSE)),U354)</f>
        <v>Me</v>
      </c>
      <c r="V355" s="61" t="str">
        <f ca="1">IF(R355="","- -",IF(ISNUMBER(SEARCH("Category",R355)),"- -",IFERROR(IFERROR(VLOOKUP(Q355,[1]Professions!$A$4:$AM$288,MATCH(Profession,[1]Professions!$A$1:$AM$1,0),FALSE),VLOOKUP(Q355,Calculations!$B$91:$I$95,8,FALSE)),"- -")))</f>
        <v>- -</v>
      </c>
      <c r="W355" s="60" t="str">
        <f t="shared" ca="1" si="1932"/>
        <v>- -</v>
      </c>
      <c r="X355" s="7" t="str">
        <f ca="1">IFERROR(VLOOKUP(R355,$BS$6:$NR$519,MATCH(ActualLevel,$BS$3:$NR$3,0),FALSE),"- -")</f>
        <v>- -</v>
      </c>
      <c r="Y355" s="7" t="str">
        <f t="shared" ca="1" si="1933"/>
        <v>- -</v>
      </c>
      <c r="Z355" s="7" t="str">
        <f ca="1">IFERROR(VLOOKUP(Y355,Charts!$BQ$2:$BR$52,2,FALSE),"- -")</f>
        <v>- -</v>
      </c>
      <c r="AA355" s="7">
        <f t="shared" ca="1" si="1934"/>
        <v>-1</v>
      </c>
      <c r="AB355" s="7" t="str">
        <f t="shared" ca="1" si="1935"/>
        <v>- -</v>
      </c>
      <c r="AC355" s="7"/>
      <c r="AD355" s="7"/>
      <c r="AE355" s="7"/>
      <c r="AF355" s="7"/>
      <c r="AG355" s="7"/>
      <c r="AH355" s="90"/>
      <c r="AI355" s="7"/>
      <c r="AJ355" s="7"/>
      <c r="AK355" s="7">
        <f t="shared" ca="1" si="1936"/>
        <v>-1</v>
      </c>
      <c r="AL355" s="7"/>
      <c r="AM355" s="69">
        <f>IFERROR(VLOOKUP(Q355,'[1]Skill Statistics'!$A$3:$AN$513,MATCH(Profession,'[1]Skill Statistics'!$A$2:$AN$2,0),FALSE),0)</f>
        <v>0</v>
      </c>
      <c r="AN355" s="85">
        <f>IFERROR(VLOOKUP(Q355,'[1]Skill Statistics'!$A$3:$BK$513,MATCH(Archetype,'[1]Skill Statistics'!$A$2:$BK$2,0),FALSE),0)</f>
        <v>0</v>
      </c>
      <c r="AO355" s="85">
        <f>IFERROR(VLOOKUP(Q355,'[1]Skill Statistics'!$A$3:$BB$513,MATCH(Race,'[1]Skill Statistics'!$A$2:$BB$2,0),FALSE),0)</f>
        <v>0</v>
      </c>
      <c r="AP355" s="85">
        <f t="shared" ca="1" si="1811"/>
        <v>-0.1</v>
      </c>
      <c r="AQ355" s="70"/>
      <c r="AS355" s="69">
        <f>IFERROR(VLOOKUP(Q355,'[1]Professional Skills'!$A$4:$AM$288,MATCH(Profession,'[1]Professional Skills'!$A$3:$AM$3,0),FALSE),"- -")</f>
        <v>0</v>
      </c>
      <c r="AT355" t="s">
        <v>1812</v>
      </c>
      <c r="AU355" s="7" t="str">
        <f t="shared" si="1937"/>
        <v/>
      </c>
      <c r="AV355" s="7">
        <f t="shared" ca="1" si="1938"/>
        <v>0</v>
      </c>
      <c r="AW355" t="str">
        <f t="shared" si="1898"/>
        <v/>
      </c>
      <c r="AX355" t="str">
        <f>IFERROR(_xlfn.RANK.EQ(AW355,$AW$5:$AW$568),"")</f>
        <v/>
      </c>
      <c r="AY355">
        <f t="shared" si="1939"/>
        <v>0</v>
      </c>
      <c r="AZ355" s="70" t="str">
        <f t="shared" si="1940"/>
        <v/>
      </c>
      <c r="BB355" s="69" t="str">
        <f>IFERROR(IF(Q355="Language",VLOOKUP(R355,[1]Cultures!$B$4:$N$218,MATCH(Culture,[1]Cultures!$B$3:$N$3,0),FALSE),VLOOKUP(Q355,[1]Cultures!$B$4:$O$212,MATCH(Culture,[1]Cultures!$B$3:$O$3,0),FALSE)),"- -")</f>
        <v>- -</v>
      </c>
      <c r="BC355" t="s">
        <v>1812</v>
      </c>
      <c r="BD355">
        <f t="shared" ca="1" si="1941"/>
        <v>0.9536776976652025</v>
      </c>
      <c r="BE355">
        <f t="shared" ca="1" si="1900"/>
        <v>0.85367769766520252</v>
      </c>
      <c r="BH355">
        <f t="shared" ca="1" si="1923"/>
        <v>3</v>
      </c>
      <c r="BI355" s="7">
        <f t="shared" ca="1" si="1942"/>
        <v>0</v>
      </c>
      <c r="BK355" s="7"/>
      <c r="BL355" s="70" t="str">
        <f t="shared" ca="1" si="1943"/>
        <v>- -</v>
      </c>
      <c r="BN355" s="69" t="str">
        <f ca="1">IFERROR(VLOOKUP(V355,Charts!$BT$2:$BV$14,3,FALSE),"- -")</f>
        <v>- -</v>
      </c>
      <c r="BO355" s="85" t="str">
        <f t="shared" ca="1" si="1812"/>
        <v>- -</v>
      </c>
      <c r="BP355" s="70" t="str">
        <f t="shared" ca="1" si="1901"/>
        <v>- -</v>
      </c>
      <c r="BR355" s="7">
        <v>354</v>
      </c>
      <c r="BS355" s="9" t="str">
        <f ca="1">VLOOKUP(BR355,$O$3:$R$568,4,FALSE)</f>
        <v>Education</v>
      </c>
      <c r="BT355" s="7" t="str">
        <f ca="1">VLOOKUP(BS355,$R$3:$V$568,5,FALSE)</f>
        <v>2 / 3</v>
      </c>
      <c r="BU355" s="7">
        <f ca="1">VLOOKUP(BT355,Charts!$BT$2:$BV$14,3,FALSE)</f>
        <v>0.84615384615384615</v>
      </c>
      <c r="BV355" s="7" t="str">
        <f t="shared" ca="1" si="1604"/>
        <v>2</v>
      </c>
      <c r="BW355" s="7" t="str">
        <f t="shared" ca="1" si="1605"/>
        <v>3</v>
      </c>
      <c r="BY355" s="7">
        <f t="shared" ca="1" si="1606"/>
        <v>0.11600288617215315</v>
      </c>
      <c r="BZ355" s="7">
        <f t="shared" ca="1" si="1607"/>
        <v>0.73015095998169299</v>
      </c>
      <c r="CA355" s="7">
        <f t="shared" ca="1" si="1608"/>
        <v>1</v>
      </c>
      <c r="CB355" s="7" t="str">
        <f t="shared" ca="1" si="1609"/>
        <v>2</v>
      </c>
      <c r="CC355" s="7" t="str">
        <f ca="1">IFERROR(IF(CC354+CB355&gt;CD$4,CC354,CC354+CB355),"")</f>
        <v/>
      </c>
      <c r="CD355" s="7">
        <f t="shared" ca="1" si="1813"/>
        <v>0</v>
      </c>
      <c r="CE355" s="7">
        <f t="shared" ca="1" si="1610"/>
        <v>0.21037211397588829</v>
      </c>
      <c r="CF355" s="7">
        <f t="shared" ca="1" si="1611"/>
        <v>0.63578173217795786</v>
      </c>
      <c r="CG355" s="7">
        <f t="shared" ca="1" si="1612"/>
        <v>1</v>
      </c>
      <c r="CH355" s="7" t="str">
        <f t="shared" ca="1" si="1613"/>
        <v>2</v>
      </c>
      <c r="CI355" s="7" t="str">
        <f ca="1">IFERROR(IF(CI354+CH355&gt;CJ$4,CI354,CI354+CH355),"")</f>
        <v/>
      </c>
      <c r="CJ355" s="7">
        <f t="shared" ca="1" si="1814"/>
        <v>0</v>
      </c>
      <c r="CK355" s="7">
        <f t="shared" ca="1" si="1614"/>
        <v>0.83414556945222473</v>
      </c>
      <c r="CL355" s="7">
        <f t="shared" ca="1" si="1615"/>
        <v>1.2008276701621412E-2</v>
      </c>
      <c r="CM355" s="7">
        <f t="shared" ca="1" si="1616"/>
        <v>1</v>
      </c>
      <c r="CN355" s="7" t="str">
        <f t="shared" ca="1" si="1617"/>
        <v>2</v>
      </c>
      <c r="CO355" s="7" t="str">
        <f ca="1">IFERROR(IF(CO354+CN355&gt;CP$4,CO354,CO354+CN355),"")</f>
        <v/>
      </c>
      <c r="CP355" s="7">
        <f t="shared" ca="1" si="1815"/>
        <v>0</v>
      </c>
      <c r="CQ355" s="7">
        <f t="shared" ca="1" si="1618"/>
        <v>0.11121644672259134</v>
      </c>
      <c r="CR355" s="7">
        <f t="shared" ca="1" si="1619"/>
        <v>0.7349373994312548</v>
      </c>
      <c r="CS355" s="7">
        <f t="shared" ca="1" si="1620"/>
        <v>1</v>
      </c>
      <c r="CT355" s="7" t="str">
        <f t="shared" ca="1" si="1621"/>
        <v>2</v>
      </c>
      <c r="CU355" s="7" t="str">
        <f ca="1">IFERROR(IF(CU354+CT355&gt;CV$4,CU354,CU354+CT355),"")</f>
        <v/>
      </c>
      <c r="CV355" s="7">
        <f t="shared" ca="1" si="1816"/>
        <v>0</v>
      </c>
      <c r="CW355" s="7">
        <f t="shared" ca="1" si="1622"/>
        <v>0.72324170955851763</v>
      </c>
      <c r="CX355" s="7">
        <f t="shared" ca="1" si="1623"/>
        <v>0.12291213659532851</v>
      </c>
      <c r="CY355" s="7">
        <f t="shared" ca="1" si="1624"/>
        <v>1</v>
      </c>
      <c r="CZ355" s="7" t="str">
        <f t="shared" ca="1" si="1625"/>
        <v>2</v>
      </c>
      <c r="DA355" s="7" t="str">
        <f ca="1">IFERROR(IF(DA354+CZ355&gt;DB$4,DA354,DA354+CZ355),"")</f>
        <v/>
      </c>
      <c r="DB355" s="7">
        <f t="shared" ca="1" si="1817"/>
        <v>0</v>
      </c>
      <c r="DC355" s="7">
        <f t="shared" ca="1" si="1626"/>
        <v>0.99170862834870099</v>
      </c>
      <c r="DD355" s="7">
        <f t="shared" ca="1" si="1627"/>
        <v>-0.14555478219485485</v>
      </c>
      <c r="DE355" s="7">
        <f t="shared" ca="1" si="1628"/>
        <v>0</v>
      </c>
      <c r="DF355" s="7">
        <f t="shared" ca="1" si="1629"/>
        <v>0</v>
      </c>
      <c r="DG355" s="7" t="str">
        <f ca="1">IFERROR(IF(DG354+DF355&gt;DH$4,DG354,DG354+DF355),"")</f>
        <v/>
      </c>
      <c r="DH355" s="7">
        <f t="shared" ca="1" si="1818"/>
        <v>0</v>
      </c>
      <c r="DI355" s="7">
        <f t="shared" ca="1" si="1630"/>
        <v>0.63171310384460932</v>
      </c>
      <c r="DJ355" s="7">
        <f t="shared" ca="1" si="1631"/>
        <v>0.21444074230923682</v>
      </c>
      <c r="DK355" s="7">
        <f t="shared" ca="1" si="1632"/>
        <v>1</v>
      </c>
      <c r="DL355" s="7" t="str">
        <f t="shared" ca="1" si="1633"/>
        <v>2</v>
      </c>
      <c r="DM355" s="7" t="str">
        <f ca="1">IFERROR(IF(DM354+DL355&gt;DN$4,DM354,DM354+DL355),"")</f>
        <v/>
      </c>
      <c r="DN355" s="7">
        <f t="shared" ca="1" si="1819"/>
        <v>0</v>
      </c>
      <c r="DO355" s="7">
        <f t="shared" ca="1" si="1634"/>
        <v>0.17241511532967191</v>
      </c>
      <c r="DP355" s="7">
        <f t="shared" ca="1" si="1635"/>
        <v>0.67373873082417424</v>
      </c>
      <c r="DQ355" s="7">
        <f t="shared" ca="1" si="1636"/>
        <v>1</v>
      </c>
      <c r="DR355" s="7" t="str">
        <f t="shared" ca="1" si="1637"/>
        <v>2</v>
      </c>
      <c r="DS355" s="7" t="str">
        <f ca="1">IFERROR(IF(DS354+DR355&gt;DT$4,DS354,DS354+DR355),"")</f>
        <v/>
      </c>
      <c r="DT355" s="7">
        <f t="shared" ca="1" si="1820"/>
        <v>0</v>
      </c>
      <c r="DU355" s="7">
        <f t="shared" ca="1" si="1638"/>
        <v>0.74166769815002298</v>
      </c>
      <c r="DV355" s="7">
        <f t="shared" ca="1" si="1639"/>
        <v>0.10448614800382316</v>
      </c>
      <c r="DW355" s="7">
        <f t="shared" ca="1" si="1640"/>
        <v>1</v>
      </c>
      <c r="DX355" s="7" t="str">
        <f t="shared" ca="1" si="1641"/>
        <v>2</v>
      </c>
      <c r="DY355" s="7" t="str">
        <f ca="1">IFERROR(IF(DY354+DX355&gt;DZ$4,DY354,DY354+DX355),"")</f>
        <v/>
      </c>
      <c r="DZ355" s="7">
        <f t="shared" ca="1" si="1821"/>
        <v>0</v>
      </c>
      <c r="EA355" s="7">
        <f t="shared" ca="1" si="1642"/>
        <v>9.9920744822607932E-2</v>
      </c>
      <c r="EB355" s="7">
        <f t="shared" ca="1" si="1643"/>
        <v>0.74623310133123821</v>
      </c>
      <c r="EC355" s="7">
        <f t="shared" ca="1" si="1644"/>
        <v>1</v>
      </c>
      <c r="ED355" s="7" t="str">
        <f t="shared" ca="1" si="1645"/>
        <v>2</v>
      </c>
      <c r="EE355" s="7" t="str">
        <f ca="1">IFERROR(IF(EE354+ED355&gt;EF$4,EE354,EE354+ED355),"")</f>
        <v/>
      </c>
      <c r="EF355" s="7">
        <f t="shared" ca="1" si="1822"/>
        <v>0</v>
      </c>
      <c r="EG355" s="7">
        <f t="shared" ca="1" si="1646"/>
        <v>0.80985763200647509</v>
      </c>
      <c r="EH355" s="7">
        <f t="shared" ca="1" si="1647"/>
        <v>3.6296214147371053E-2</v>
      </c>
      <c r="EI355" s="7">
        <f t="shared" ca="1" si="1648"/>
        <v>1</v>
      </c>
      <c r="EJ355" s="7" t="str">
        <f t="shared" ca="1" si="1649"/>
        <v>2</v>
      </c>
      <c r="EK355" s="7" t="str">
        <f ca="1">IFERROR(IF(EK354+EJ355&gt;EL$4,EK354,EK354+EJ355),"")</f>
        <v/>
      </c>
      <c r="EL355" s="7">
        <f t="shared" ca="1" si="1823"/>
        <v>0</v>
      </c>
      <c r="EM355" s="7">
        <f t="shared" ca="1" si="1650"/>
        <v>0.29054549739943825</v>
      </c>
      <c r="EN355" s="7">
        <f t="shared" ca="1" si="1651"/>
        <v>0.5556083487544079</v>
      </c>
      <c r="EO355" s="7">
        <f t="shared" ca="1" si="1652"/>
        <v>1</v>
      </c>
      <c r="EP355" s="7" t="str">
        <f t="shared" ca="1" si="1653"/>
        <v>2</v>
      </c>
      <c r="EQ355" s="7" t="str">
        <f ca="1">IFERROR(IF(EQ354+EP355&gt;ER$4,EQ354,EQ354+EP355),"")</f>
        <v/>
      </c>
      <c r="ER355" s="7">
        <f t="shared" ca="1" si="1824"/>
        <v>0</v>
      </c>
      <c r="ES355" s="7">
        <f t="shared" ca="1" si="1654"/>
        <v>3.4701082494743574E-2</v>
      </c>
      <c r="ET355" s="7">
        <f t="shared" ca="1" si="1655"/>
        <v>0.81145276365910257</v>
      </c>
      <c r="EU355" s="7">
        <f t="shared" ca="1" si="1656"/>
        <v>2</v>
      </c>
      <c r="EV355" s="7">
        <f t="shared" ca="1" si="1657"/>
        <v>5</v>
      </c>
      <c r="EW355" s="7" t="str">
        <f ca="1">IFERROR(IF(EW354+EV355&gt;EX$4,EW354,EW354+EV355),"")</f>
        <v/>
      </c>
      <c r="EX355" s="7">
        <f t="shared" ca="1" si="1825"/>
        <v>0</v>
      </c>
      <c r="EY355" s="7">
        <f t="shared" ca="1" si="1658"/>
        <v>0.53091313868850387</v>
      </c>
      <c r="EZ355" s="7">
        <f t="shared" ca="1" si="1659"/>
        <v>0.31524070746534227</v>
      </c>
      <c r="FA355" s="7">
        <f t="shared" ca="1" si="1660"/>
        <v>1</v>
      </c>
      <c r="FB355" s="7" t="str">
        <f t="shared" ca="1" si="1661"/>
        <v>2</v>
      </c>
      <c r="FC355" s="7" t="str">
        <f ca="1">IFERROR(IF(FC354+FB355&gt;FD$4,FC354,FC354+FB355),"")</f>
        <v/>
      </c>
      <c r="FD355" s="7">
        <f t="shared" ca="1" si="1826"/>
        <v>0</v>
      </c>
      <c r="FE355" s="7">
        <f t="shared" ca="1" si="1662"/>
        <v>0.50089509693850676</v>
      </c>
      <c r="FF355" s="7">
        <f t="shared" ca="1" si="1663"/>
        <v>0.34525874921533939</v>
      </c>
      <c r="FG355" s="7">
        <f t="shared" ca="1" si="1664"/>
        <v>1</v>
      </c>
      <c r="FH355" s="7" t="str">
        <f t="shared" ca="1" si="1665"/>
        <v>2</v>
      </c>
      <c r="FI355" s="7" t="str">
        <f ca="1">IFERROR(IF(FI354+FH355&gt;FJ$4,FI354,FI354+FH355),"")</f>
        <v/>
      </c>
      <c r="FJ355" s="7">
        <f t="shared" ca="1" si="1827"/>
        <v>0</v>
      </c>
      <c r="FK355" s="7">
        <f t="shared" ca="1" si="1666"/>
        <v>0.8431551218167388</v>
      </c>
      <c r="FL355" s="7">
        <f t="shared" ca="1" si="1667"/>
        <v>2.9987243371073502E-3</v>
      </c>
      <c r="FM355" s="7">
        <f t="shared" ca="1" si="1668"/>
        <v>1</v>
      </c>
      <c r="FN355" s="7" t="str">
        <f t="shared" ca="1" si="1669"/>
        <v>2</v>
      </c>
      <c r="FO355" s="7" t="str">
        <f ca="1">IFERROR(IF(FO354+FN355&gt;FP$4,FO354,FO354+FN355),"")</f>
        <v/>
      </c>
      <c r="FP355" s="7">
        <f t="shared" ca="1" si="1828"/>
        <v>0</v>
      </c>
      <c r="FQ355" s="7">
        <f t="shared" ca="1" si="1670"/>
        <v>0.20678430191433206</v>
      </c>
      <c r="FR355" s="7">
        <f t="shared" ca="1" si="1671"/>
        <v>0.63936954423951409</v>
      </c>
      <c r="FS355" s="7">
        <f t="shared" ca="1" si="1672"/>
        <v>1</v>
      </c>
      <c r="FT355" s="7" t="str">
        <f t="shared" ca="1" si="1673"/>
        <v>2</v>
      </c>
      <c r="FU355" s="7" t="str">
        <f ca="1">IFERROR(IF(FU354+FT355&gt;FV$4,FU354,FU354+FT355),"")</f>
        <v/>
      </c>
      <c r="FV355" s="7">
        <f t="shared" ca="1" si="1829"/>
        <v>0</v>
      </c>
      <c r="FW355" s="7">
        <f t="shared" ca="1" si="1674"/>
        <v>0.29762828484257964</v>
      </c>
      <c r="FX355" s="7">
        <f t="shared" ca="1" si="1675"/>
        <v>0.54852556131126651</v>
      </c>
      <c r="FY355" s="7">
        <f t="shared" ca="1" si="1676"/>
        <v>1</v>
      </c>
      <c r="FZ355" s="7" t="str">
        <f t="shared" ca="1" si="1677"/>
        <v>2</v>
      </c>
      <c r="GA355" s="7" t="str">
        <f ca="1">IFERROR(IF(GA354+FZ355&gt;GB$4,GA354,GA354+FZ355),"")</f>
        <v/>
      </c>
      <c r="GB355" s="7">
        <f t="shared" ca="1" si="1830"/>
        <v>0</v>
      </c>
      <c r="GC355" s="7">
        <f t="shared" ca="1" si="1678"/>
        <v>0.55863655939461088</v>
      </c>
      <c r="GD355" s="7">
        <f t="shared" ca="1" si="1679"/>
        <v>0.28751728675923527</v>
      </c>
      <c r="GE355" s="7">
        <f t="shared" ca="1" si="1680"/>
        <v>1</v>
      </c>
      <c r="GF355" s="7" t="str">
        <f t="shared" ca="1" si="1681"/>
        <v>2</v>
      </c>
      <c r="GG355" s="7" t="str">
        <f ca="1">IFERROR(IF(GG354+GF355&gt;GH$4,GG354,GG354+GF355),"")</f>
        <v/>
      </c>
      <c r="GH355" s="7">
        <f t="shared" ca="1" si="1831"/>
        <v>0</v>
      </c>
      <c r="GI355" s="7">
        <f t="shared" ca="1" si="1682"/>
        <v>0.17626383773736487</v>
      </c>
      <c r="GJ355" s="7">
        <f t="shared" ca="1" si="1683"/>
        <v>0.66989000841648128</v>
      </c>
      <c r="GK355" s="7">
        <f t="shared" ca="1" si="1684"/>
        <v>1</v>
      </c>
      <c r="GL355" s="7" t="str">
        <f t="shared" ca="1" si="1685"/>
        <v>2</v>
      </c>
      <c r="GM355" s="7" t="str">
        <f ca="1">IFERROR(IF(GM354+GL355&gt;GN$4,GM354,GM354+GL355),"")</f>
        <v/>
      </c>
      <c r="GN355" s="7">
        <f t="shared" ca="1" si="1832"/>
        <v>0</v>
      </c>
      <c r="GO355" s="7">
        <f t="shared" ca="1" si="1686"/>
        <v>0.27252689716198364</v>
      </c>
      <c r="GP355" s="7">
        <f t="shared" ca="1" si="1687"/>
        <v>0.57362694899186251</v>
      </c>
      <c r="GQ355" s="7">
        <f t="shared" ca="1" si="1688"/>
        <v>1</v>
      </c>
      <c r="GR355" s="7" t="str">
        <f t="shared" ca="1" si="1689"/>
        <v>2</v>
      </c>
      <c r="GS355" s="7" t="str">
        <f ca="1">IFERROR(IF(GS354+GR355&gt;GT$4,GS354,GS354+GR355),"")</f>
        <v/>
      </c>
      <c r="GT355" s="7">
        <f t="shared" ca="1" si="1833"/>
        <v>0</v>
      </c>
      <c r="GU355" s="7">
        <f t="shared" ca="1" si="1690"/>
        <v>4.3587721073736652E-2</v>
      </c>
      <c r="GV355" s="7">
        <f t="shared" ca="1" si="1691"/>
        <v>0.80256612508010949</v>
      </c>
      <c r="GW355" s="7">
        <f t="shared" ca="1" si="1692"/>
        <v>2</v>
      </c>
      <c r="GX355" s="7">
        <f t="shared" ca="1" si="1693"/>
        <v>5</v>
      </c>
      <c r="GY355" s="7" t="str">
        <f ca="1">IFERROR(IF(GY354+GX355&gt;GZ$4,GY354,GY354+GX355),"")</f>
        <v/>
      </c>
      <c r="GZ355" s="7">
        <f t="shared" ca="1" si="1834"/>
        <v>0</v>
      </c>
      <c r="HA355" s="7">
        <f t="shared" ca="1" si="1694"/>
        <v>0.26544284494137727</v>
      </c>
      <c r="HB355" s="7">
        <f t="shared" ca="1" si="1695"/>
        <v>0.58071100121246888</v>
      </c>
      <c r="HC355" s="7">
        <f t="shared" ca="1" si="1696"/>
        <v>1</v>
      </c>
      <c r="HD355" s="7" t="str">
        <f t="shared" ca="1" si="1697"/>
        <v>2</v>
      </c>
      <c r="HE355" s="7" t="str">
        <f ca="1">IFERROR(IF(HE354+HD355&gt;HF$4,HE354,HE354+HD355),"")</f>
        <v/>
      </c>
      <c r="HF355" s="7">
        <f t="shared" ca="1" si="1835"/>
        <v>0</v>
      </c>
      <c r="HG355" s="7">
        <f t="shared" ca="1" si="1698"/>
        <v>1.2365657190844259E-2</v>
      </c>
      <c r="HH355" s="7">
        <f t="shared" ca="1" si="1699"/>
        <v>0.83378818896300189</v>
      </c>
      <c r="HI355" s="7">
        <f t="shared" ca="1" si="1700"/>
        <v>2</v>
      </c>
      <c r="HJ355" s="7">
        <f t="shared" ca="1" si="1701"/>
        <v>5</v>
      </c>
      <c r="HK355" s="7" t="str">
        <f ca="1">IFERROR(IF(HK354+HJ355&gt;HL$4,HK354,HK354+HJ355),"")</f>
        <v/>
      </c>
      <c r="HL355" s="7">
        <f t="shared" ca="1" si="1836"/>
        <v>0</v>
      </c>
      <c r="HM355" s="7">
        <f t="shared" ca="1" si="1702"/>
        <v>0.47440866036923279</v>
      </c>
      <c r="HN355" s="7">
        <f t="shared" ca="1" si="1703"/>
        <v>0.37174518578461335</v>
      </c>
      <c r="HO355" s="7">
        <f t="shared" ca="1" si="1704"/>
        <v>1</v>
      </c>
      <c r="HP355" s="7" t="str">
        <f t="shared" ca="1" si="1705"/>
        <v>2</v>
      </c>
      <c r="HQ355" s="7" t="str">
        <f ca="1">IFERROR(IF(HQ354+HP355&gt;HR$4,HQ354,HQ354+HP355),"")</f>
        <v/>
      </c>
      <c r="HR355" s="7">
        <f t="shared" ca="1" si="1837"/>
        <v>0</v>
      </c>
      <c r="HS355" s="7">
        <f t="shared" ca="1" si="1706"/>
        <v>5.5168138087316576E-2</v>
      </c>
      <c r="HT355" s="7">
        <f t="shared" ca="1" si="1707"/>
        <v>0.79098570806652957</v>
      </c>
      <c r="HU355" s="7">
        <f t="shared" ca="1" si="1708"/>
        <v>1</v>
      </c>
      <c r="HV355" s="7" t="str">
        <f t="shared" ca="1" si="1709"/>
        <v>2</v>
      </c>
      <c r="HW355" s="7" t="str">
        <f ca="1">IFERROR(IF(HW354+HV355&gt;HX$4,HW354,HW354+HV355),"")</f>
        <v/>
      </c>
      <c r="HX355" s="7">
        <f t="shared" ca="1" si="1838"/>
        <v>0</v>
      </c>
      <c r="HY355" s="7">
        <f t="shared" ca="1" si="1710"/>
        <v>0.9993489399077371</v>
      </c>
      <c r="HZ355" s="7">
        <f t="shared" ca="1" si="1711"/>
        <v>-0.15319509375389095</v>
      </c>
      <c r="IA355" s="7">
        <f t="shared" ca="1" si="1712"/>
        <v>0</v>
      </c>
      <c r="IB355" s="7">
        <f t="shared" ca="1" si="1713"/>
        <v>0</v>
      </c>
      <c r="IC355" s="7" t="str">
        <f ca="1">IFERROR(IF(IC354+IB355&gt;ID$4,IC354,IC354+IB355),"")</f>
        <v/>
      </c>
      <c r="ID355" s="7">
        <f t="shared" ca="1" si="1839"/>
        <v>0</v>
      </c>
      <c r="IE355" s="7">
        <f t="shared" ca="1" si="1714"/>
        <v>0.19609326057152021</v>
      </c>
      <c r="IF355" s="7">
        <f t="shared" ca="1" si="1715"/>
        <v>0.65006058558232593</v>
      </c>
      <c r="IG355" s="7">
        <f t="shared" ca="1" si="1716"/>
        <v>1</v>
      </c>
      <c r="IH355" s="7" t="str">
        <f t="shared" ca="1" si="1717"/>
        <v>2</v>
      </c>
      <c r="II355" s="7" t="str">
        <f ca="1">IFERROR(IF(II354+IH355&gt;IJ$4,II354,II354+IH355),"")</f>
        <v/>
      </c>
      <c r="IJ355" s="7">
        <f t="shared" ca="1" si="1840"/>
        <v>0</v>
      </c>
      <c r="IK355" s="7">
        <f t="shared" ca="1" si="1718"/>
        <v>3.4417583725501855E-2</v>
      </c>
      <c r="IL355" s="7">
        <f t="shared" ca="1" si="1719"/>
        <v>0.81173626242834429</v>
      </c>
      <c r="IM355" s="7">
        <f t="shared" ca="1" si="1720"/>
        <v>2</v>
      </c>
      <c r="IN355" s="7">
        <f t="shared" ca="1" si="1721"/>
        <v>5</v>
      </c>
      <c r="IO355" s="7" t="str">
        <f ca="1">IFERROR(IF(IO354+IN355&gt;IP$4,IO354,IO354+IN355),"")</f>
        <v/>
      </c>
      <c r="IP355" s="7">
        <f t="shared" ca="1" si="1841"/>
        <v>0</v>
      </c>
      <c r="IQ355" s="7">
        <f t="shared" ca="1" si="1722"/>
        <v>0.74183274020802059</v>
      </c>
      <c r="IR355" s="7">
        <f t="shared" ca="1" si="1723"/>
        <v>0.10432110594582555</v>
      </c>
      <c r="IS355" s="7">
        <f t="shared" ca="1" si="1724"/>
        <v>1</v>
      </c>
      <c r="IT355" s="7" t="str">
        <f t="shared" ca="1" si="1725"/>
        <v>2</v>
      </c>
      <c r="IU355" s="7" t="str">
        <f ca="1">IFERROR(IF(IU354+IT355&gt;IV$4,IU354,IU354+IT355),"")</f>
        <v/>
      </c>
      <c r="IV355" s="7">
        <f t="shared" ca="1" si="1842"/>
        <v>0</v>
      </c>
      <c r="IW355" s="7">
        <f t="shared" ca="1" si="1726"/>
        <v>0.28246204908737094</v>
      </c>
      <c r="IX355" s="7">
        <f t="shared" ca="1" si="1727"/>
        <v>0.56369179706647521</v>
      </c>
      <c r="IY355" s="7">
        <f t="shared" ca="1" si="1728"/>
        <v>1</v>
      </c>
      <c r="IZ355" s="7" t="str">
        <f t="shared" ca="1" si="1729"/>
        <v>2</v>
      </c>
      <c r="JA355" s="7" t="str">
        <f ca="1">IFERROR(IF(JA354+IZ355&gt;JB$4,JA354,JA354+IZ355),"")</f>
        <v/>
      </c>
      <c r="JB355" s="7">
        <f t="shared" ca="1" si="1843"/>
        <v>0</v>
      </c>
      <c r="JC355" s="7">
        <f t="shared" ca="1" si="1730"/>
        <v>0.21858500093044242</v>
      </c>
      <c r="JD355" s="7">
        <f t="shared" ca="1" si="1731"/>
        <v>0.62756884522340373</v>
      </c>
      <c r="JE355" s="7">
        <f t="shared" ca="1" si="1732"/>
        <v>1</v>
      </c>
      <c r="JF355" s="7" t="str">
        <f t="shared" ca="1" si="1733"/>
        <v>2</v>
      </c>
      <c r="JG355" s="7" t="str">
        <f ca="1">IFERROR(IF(JG354+JF355&gt;JH$4,JG354,JG354+JF355),"")</f>
        <v/>
      </c>
      <c r="JH355" s="7">
        <f t="shared" ca="1" si="1844"/>
        <v>0</v>
      </c>
      <c r="JI355" s="7">
        <f t="shared" ca="1" si="1734"/>
        <v>0.64460697553253643</v>
      </c>
      <c r="JJ355" s="7">
        <f t="shared" ca="1" si="1735"/>
        <v>0.20154687062130971</v>
      </c>
      <c r="JK355" s="7">
        <f t="shared" ca="1" si="1736"/>
        <v>1</v>
      </c>
      <c r="JL355" s="7" t="str">
        <f t="shared" ca="1" si="1737"/>
        <v>2</v>
      </c>
      <c r="JM355" s="7" t="str">
        <f ca="1">IFERROR(IF(JM354+JL355&gt;JN$4,JM354,JM354+JL355),"")</f>
        <v/>
      </c>
      <c r="JN355" s="7">
        <f t="shared" ca="1" si="1845"/>
        <v>0</v>
      </c>
      <c r="JO355" s="7">
        <f t="shared" ca="1" si="1738"/>
        <v>0.13334384755789885</v>
      </c>
      <c r="JP355" s="7">
        <f t="shared" ca="1" si="1739"/>
        <v>0.71280999859594729</v>
      </c>
      <c r="JQ355" s="7">
        <f t="shared" ca="1" si="1740"/>
        <v>1</v>
      </c>
      <c r="JR355" s="7" t="str">
        <f t="shared" ca="1" si="1741"/>
        <v>2</v>
      </c>
      <c r="JS355" s="7" t="str">
        <f ca="1">IFERROR(IF(JS354+JR355&gt;JT$4,JS354,JS354+JR355),"")</f>
        <v/>
      </c>
      <c r="JT355" s="7">
        <f t="shared" ca="1" si="1846"/>
        <v>0</v>
      </c>
      <c r="JU355" s="7">
        <f t="shared" ca="1" si="1742"/>
        <v>6.3355799500726451E-2</v>
      </c>
      <c r="JV355" s="7">
        <f t="shared" ca="1" si="1743"/>
        <v>0.78279804665311969</v>
      </c>
      <c r="JW355" s="7">
        <f t="shared" ca="1" si="1744"/>
        <v>1</v>
      </c>
      <c r="JX355" s="7" t="str">
        <f t="shared" ca="1" si="1745"/>
        <v>2</v>
      </c>
      <c r="JY355" s="7" t="str">
        <f ca="1">IFERROR(IF(JY354+JX355&gt;JZ$4,JY354,JY354+JX355),"")</f>
        <v/>
      </c>
      <c r="JZ355" s="7">
        <f t="shared" ca="1" si="1847"/>
        <v>0</v>
      </c>
      <c r="KA355" s="7">
        <f t="shared" ca="1" si="1746"/>
        <v>0.55044286044633872</v>
      </c>
      <c r="KB355" s="7">
        <f t="shared" ca="1" si="1747"/>
        <v>0.29571098570750742</v>
      </c>
      <c r="KC355" s="7">
        <f t="shared" ca="1" si="1748"/>
        <v>1</v>
      </c>
      <c r="KD355" s="7" t="str">
        <f t="shared" ca="1" si="1749"/>
        <v>2</v>
      </c>
      <c r="KE355" s="7" t="str">
        <f ca="1">IFERROR(IF(KE354+KD355&gt;KF$4,KE354,KE354+KD355),"")</f>
        <v/>
      </c>
      <c r="KF355" s="7">
        <f t="shared" ca="1" si="1848"/>
        <v>0</v>
      </c>
      <c r="KG355" s="7">
        <f t="shared" ca="1" si="1750"/>
        <v>0.37299107609292526</v>
      </c>
      <c r="KH355" s="7">
        <f t="shared" ca="1" si="1751"/>
        <v>0.47316277006092089</v>
      </c>
      <c r="KI355" s="7">
        <f t="shared" ca="1" si="1752"/>
        <v>1</v>
      </c>
      <c r="KJ355" s="7" t="str">
        <f t="shared" ca="1" si="1753"/>
        <v>2</v>
      </c>
      <c r="KK355" s="7" t="str">
        <f ca="1">IFERROR(IF(KK354+KJ355&gt;KL$4,KK354,KK354+KJ355),"")</f>
        <v/>
      </c>
      <c r="KL355" s="7">
        <f t="shared" ca="1" si="1849"/>
        <v>0</v>
      </c>
      <c r="KM355" s="7">
        <f t="shared" ca="1" si="1754"/>
        <v>0.76069659917848109</v>
      </c>
      <c r="KN355" s="7">
        <f t="shared" ca="1" si="1755"/>
        <v>8.5457246975365053E-2</v>
      </c>
      <c r="KO355" s="7">
        <f t="shared" ca="1" si="1756"/>
        <v>1</v>
      </c>
      <c r="KP355" s="7" t="str">
        <f t="shared" ca="1" si="1757"/>
        <v>2</v>
      </c>
      <c r="KQ355" s="7" t="str">
        <f ca="1">IFERROR(IF(KQ354+KP355&gt;KR$4,KQ354,KQ354+KP355),"")</f>
        <v/>
      </c>
      <c r="KR355" s="7">
        <f t="shared" ca="1" si="1850"/>
        <v>0</v>
      </c>
      <c r="KS355" s="7">
        <f t="shared" ca="1" si="1758"/>
        <v>0.78236269347746401</v>
      </c>
      <c r="KT355" s="7">
        <f t="shared" ca="1" si="1759"/>
        <v>6.3791152676382135E-2</v>
      </c>
      <c r="KU355" s="7">
        <f t="shared" ca="1" si="1760"/>
        <v>1</v>
      </c>
      <c r="KV355" s="7" t="str">
        <f t="shared" ca="1" si="1761"/>
        <v>2</v>
      </c>
      <c r="KW355" s="7" t="str">
        <f ca="1">IFERROR(IF(KW354+KV355&gt;KX$4,KW354,KW354+KV355),"")</f>
        <v/>
      </c>
      <c r="KX355" s="7">
        <f t="shared" ca="1" si="1851"/>
        <v>0</v>
      </c>
      <c r="KY355" s="7">
        <f t="shared" ca="1" si="1762"/>
        <v>0.31120804899640209</v>
      </c>
      <c r="KZ355" s="7">
        <f t="shared" ca="1" si="1763"/>
        <v>0.53494579715744406</v>
      </c>
      <c r="LA355" s="7">
        <f t="shared" ca="1" si="1764"/>
        <v>1</v>
      </c>
      <c r="LB355" s="7" t="str">
        <f t="shared" ca="1" si="1765"/>
        <v>2</v>
      </c>
      <c r="LC355" s="7" t="str">
        <f ca="1">IFERROR(IF(LC354+LB355&gt;LD$4,LC354,LC354+LB355),"")</f>
        <v/>
      </c>
      <c r="LD355" s="7">
        <f t="shared" ca="1" si="1852"/>
        <v>0</v>
      </c>
      <c r="LE355" s="7">
        <f t="shared" ca="1" si="1766"/>
        <v>0.81225160721385636</v>
      </c>
      <c r="LF355" s="7">
        <f t="shared" ca="1" si="1767"/>
        <v>3.3902238939989782E-2</v>
      </c>
      <c r="LG355" s="7">
        <f t="shared" ca="1" si="1768"/>
        <v>1</v>
      </c>
      <c r="LH355" s="7" t="str">
        <f t="shared" ca="1" si="1769"/>
        <v>2</v>
      </c>
      <c r="LI355" s="7" t="str">
        <f ca="1">IFERROR(IF(LI354+LH355&gt;LJ$4,LI354,LI354+LH355),"")</f>
        <v/>
      </c>
      <c r="LJ355" s="7">
        <f t="shared" ca="1" si="1853"/>
        <v>0</v>
      </c>
      <c r="LK355" s="7">
        <f t="shared" ca="1" si="1770"/>
        <v>0.73292228803687642</v>
      </c>
      <c r="LL355" s="7">
        <f t="shared" ca="1" si="1771"/>
        <v>0.11323155811696972</v>
      </c>
      <c r="LM355" s="7">
        <f t="shared" ca="1" si="1772"/>
        <v>1</v>
      </c>
      <c r="LN355" s="7" t="str">
        <f t="shared" ca="1" si="1773"/>
        <v>2</v>
      </c>
      <c r="LO355" s="7" t="str">
        <f ca="1">IFERROR(IF(LO354+LN355&gt;LP$4,LO354,LO354+LN355),"")</f>
        <v/>
      </c>
      <c r="LP355" s="7">
        <f t="shared" ca="1" si="1854"/>
        <v>0</v>
      </c>
      <c r="LQ355" s="7">
        <f t="shared" ca="1" si="1774"/>
        <v>0.20395631912625389</v>
      </c>
      <c r="LR355" s="7">
        <f t="shared" ca="1" si="1775"/>
        <v>0.64219752702759225</v>
      </c>
      <c r="LS355" s="7">
        <f t="shared" ca="1" si="1776"/>
        <v>1</v>
      </c>
      <c r="LT355" s="7" t="str">
        <f t="shared" ca="1" si="1777"/>
        <v>2</v>
      </c>
      <c r="LU355" s="7" t="str">
        <f ca="1">IFERROR(IF(LU354+LT355&gt;LV$4,LU354,LU354+LT355),"")</f>
        <v/>
      </c>
      <c r="LV355" s="7">
        <f t="shared" ca="1" si="1855"/>
        <v>0</v>
      </c>
      <c r="LW355" s="7">
        <f t="shared" ca="1" si="1778"/>
        <v>0.99496859379114411</v>
      </c>
      <c r="LX355" s="7">
        <f t="shared" ca="1" si="1779"/>
        <v>-0.14881474763729796</v>
      </c>
      <c r="LY355" s="7">
        <f t="shared" ca="1" si="1780"/>
        <v>0</v>
      </c>
      <c r="LZ355" s="7">
        <f t="shared" ca="1" si="1781"/>
        <v>0</v>
      </c>
      <c r="MA355" s="7" t="str">
        <f ca="1">IFERROR(IF(MA354+LZ355&gt;MB$4,MA354,MA354+LZ355),"")</f>
        <v/>
      </c>
      <c r="MB355" s="7">
        <f t="shared" ca="1" si="1856"/>
        <v>0</v>
      </c>
      <c r="MC355" s="7">
        <f t="shared" ca="1" si="1782"/>
        <v>0.48221070131490851</v>
      </c>
      <c r="MD355" s="7">
        <f t="shared" ca="1" si="1783"/>
        <v>0.36394314483893764</v>
      </c>
      <c r="ME355" s="7">
        <f t="shared" ca="1" si="1784"/>
        <v>1</v>
      </c>
      <c r="MF355" s="7" t="str">
        <f t="shared" ca="1" si="1785"/>
        <v>2</v>
      </c>
      <c r="MG355" s="7" t="str">
        <f ca="1">IFERROR(IF(MG354+MF355&gt;MH$4,MG354,MG354+MF355),"")</f>
        <v/>
      </c>
      <c r="MH355" s="7">
        <f t="shared" ca="1" si="1857"/>
        <v>0</v>
      </c>
      <c r="MI355" s="7">
        <f t="shared" ca="1" si="1786"/>
        <v>0.32347306400504505</v>
      </c>
      <c r="MJ355" s="7">
        <f t="shared" ca="1" si="1787"/>
        <v>0.52268078214880109</v>
      </c>
      <c r="MK355" s="7">
        <f t="shared" ca="1" si="1788"/>
        <v>1</v>
      </c>
      <c r="ML355" s="7" t="str">
        <f t="shared" ca="1" si="1789"/>
        <v>2</v>
      </c>
      <c r="MM355" s="7" t="str">
        <f ca="1">IFERROR(IF(MM354+ML355&gt;MN$4,MM354,MM354+ML355),"")</f>
        <v/>
      </c>
      <c r="MN355" s="7">
        <f t="shared" ca="1" si="1858"/>
        <v>0</v>
      </c>
      <c r="MO355" s="7">
        <f t="shared" ca="1" si="1790"/>
        <v>0.45191689977938132</v>
      </c>
      <c r="MP355" s="7">
        <f t="shared" ca="1" si="1791"/>
        <v>0.39423694637446483</v>
      </c>
      <c r="MQ355" s="7">
        <f t="shared" ca="1" si="1792"/>
        <v>1</v>
      </c>
      <c r="MR355" s="7" t="str">
        <f t="shared" ca="1" si="1793"/>
        <v>2</v>
      </c>
      <c r="MS355" s="7" t="str">
        <f ca="1">IFERROR(IF(MS354+MR355&gt;MT$4,MS354,MS354+MR355),"")</f>
        <v/>
      </c>
      <c r="MT355" s="7">
        <f t="shared" ca="1" si="1859"/>
        <v>0</v>
      </c>
      <c r="MU355" s="7">
        <f t="shared" ca="1" si="1794"/>
        <v>0.99343005901268466</v>
      </c>
      <c r="MV355" s="7">
        <f t="shared" ca="1" si="1795"/>
        <v>-0.14727621285883852</v>
      </c>
      <c r="MW355" s="7">
        <f t="shared" ca="1" si="1796"/>
        <v>0</v>
      </c>
      <c r="MX355" s="7">
        <f t="shared" ca="1" si="1797"/>
        <v>0</v>
      </c>
      <c r="MY355" s="7" t="str">
        <f ca="1">IFERROR(IF(MY354+MX355&gt;MZ$4,MY354,MY354+MX355),"")</f>
        <v/>
      </c>
      <c r="MZ355" s="7">
        <f t="shared" ca="1" si="1860"/>
        <v>0</v>
      </c>
      <c r="NA355" s="7">
        <f t="shared" ca="1" si="1798"/>
        <v>0.46197229298178366</v>
      </c>
      <c r="NB355" s="7">
        <f t="shared" ca="1" si="1799"/>
        <v>0.38418155317206248</v>
      </c>
      <c r="NC355" s="7">
        <f t="shared" ca="1" si="1800"/>
        <v>1</v>
      </c>
      <c r="ND355" s="7" t="str">
        <f t="shared" ca="1" si="1801"/>
        <v>2</v>
      </c>
      <c r="NE355" s="7" t="str">
        <f ca="1">IFERROR(IF(NE354+ND355&gt;NF$4,NE354,NE354+ND355),"")</f>
        <v/>
      </c>
      <c r="NF355" s="7">
        <f t="shared" ca="1" si="1861"/>
        <v>0</v>
      </c>
      <c r="NG355" s="7">
        <f t="shared" ca="1" si="1802"/>
        <v>0.32554638126512836</v>
      </c>
      <c r="NH355" s="7">
        <f t="shared" ca="1" si="1803"/>
        <v>0.52060746488871779</v>
      </c>
      <c r="NI355" s="7">
        <f t="shared" ca="1" si="1804"/>
        <v>1</v>
      </c>
      <c r="NJ355" s="7" t="str">
        <f t="shared" ca="1" si="1805"/>
        <v>2</v>
      </c>
      <c r="NK355" s="7" t="str">
        <f ca="1">IFERROR(IF(NK354+NJ355&gt;NL$4,NK354,NK354+NJ355),"")</f>
        <v/>
      </c>
      <c r="NL355" s="7">
        <f t="shared" ca="1" si="1862"/>
        <v>0</v>
      </c>
      <c r="NM355" s="7">
        <f t="shared" ca="1" si="1806"/>
        <v>0.77990630888634327</v>
      </c>
      <c r="NN355" s="7">
        <f t="shared" ca="1" si="1807"/>
        <v>6.6247537267502876E-2</v>
      </c>
      <c r="NO355" s="7">
        <f t="shared" ca="1" si="1808"/>
        <v>1</v>
      </c>
      <c r="NP355" s="7" t="str">
        <f t="shared" ca="1" si="1809"/>
        <v>2</v>
      </c>
      <c r="NQ355" s="7" t="str">
        <f ca="1">IFERROR(IF(NQ354+NP355&gt;NR$4,NQ354,NQ354+NP355),"")</f>
        <v/>
      </c>
      <c r="NR355" s="7">
        <f t="shared" ca="1" si="1863"/>
        <v>0</v>
      </c>
      <c r="NT355">
        <v>357</v>
      </c>
      <c r="NU355" s="7" t="s">
        <v>19</v>
      </c>
      <c r="NV355" s="7" t="str">
        <f t="shared" ca="1" si="1598"/>
        <v/>
      </c>
      <c r="NW355" s="7" t="str">
        <f t="shared" ca="1" si="1810"/>
        <v/>
      </c>
      <c r="NX355" t="str">
        <f ca="1">IFERROR(VLOOKUP(NT355,$K$3:$AK$568,8,FALSE),"")</f>
        <v/>
      </c>
      <c r="NY355" t="str">
        <f ca="1">IFERROR(VLOOKUP(NT355,$K$3:$AK$568,9,FALSE),"")</f>
        <v/>
      </c>
      <c r="NZ355" s="7" t="str">
        <f ca="1">IFERROR(VLOOKUP(NT355,$K$3:$AK$568,27,FALSE),"")</f>
        <v/>
      </c>
      <c r="OB355">
        <v>357</v>
      </c>
      <c r="OC355" s="7" t="s">
        <v>19</v>
      </c>
      <c r="OD355" t="e">
        <f t="shared" ca="1" si="1864"/>
        <v>#N/A</v>
      </c>
      <c r="OE355" s="7" t="str">
        <f t="shared" ca="1" si="1865"/>
        <v/>
      </c>
      <c r="OF355" s="7" t="str">
        <f t="shared" ca="1" si="1866"/>
        <v/>
      </c>
      <c r="OG355" t="str">
        <f t="shared" ca="1" si="1867"/>
        <v/>
      </c>
      <c r="OI355">
        <v>357</v>
      </c>
      <c r="OJ355" s="7" t="s">
        <v>19</v>
      </c>
      <c r="OK355" s="7" t="str">
        <f t="shared" ca="1" si="1868"/>
        <v/>
      </c>
      <c r="OL355" s="7" t="str">
        <f t="shared" ca="1" si="1869"/>
        <v/>
      </c>
      <c r="OM355" t="str">
        <f ca="1">IFERROR(VLOOKUP(OI355,$L$3:$AK$568,7,FALSE),"")</f>
        <v/>
      </c>
      <c r="ON355" t="str">
        <f ca="1">IFERROR(VLOOKUP(OI355,$L$3:$AK$568,8,FALSE),"")</f>
        <v/>
      </c>
      <c r="OO355" s="7" t="str">
        <f ca="1">IFERROR(VLOOKUP(OI355,$L$3:$AK$568,26,FALSE),"")</f>
        <v/>
      </c>
      <c r="OQ355">
        <v>357</v>
      </c>
      <c r="OR355" s="7" t="s">
        <v>19</v>
      </c>
      <c r="OS355" t="e">
        <f t="shared" ca="1" si="1870"/>
        <v>#N/A</v>
      </c>
      <c r="OT355" s="7" t="str">
        <f t="shared" ca="1" si="1871"/>
        <v/>
      </c>
      <c r="OU355" s="7" t="str">
        <f t="shared" ca="1" si="1872"/>
        <v/>
      </c>
      <c r="OV355" t="str">
        <f t="shared" ca="1" si="1873"/>
        <v/>
      </c>
      <c r="OX355">
        <v>357</v>
      </c>
      <c r="OY355" s="7" t="s">
        <v>19</v>
      </c>
      <c r="OZ355" s="7" t="str">
        <f t="shared" ca="1" si="1874"/>
        <v/>
      </c>
      <c r="PA355" s="7" t="str">
        <f t="shared" ca="1" si="1875"/>
        <v/>
      </c>
      <c r="PB355" t="str">
        <f ca="1">IFERROR(VLOOKUP(OX355,$M$3:$AK$568,6,FALSE),"")</f>
        <v/>
      </c>
      <c r="PC355" t="str">
        <f ca="1">IFERROR(VLOOKUP(OX355,$M$3:$AK$568,7,FALSE),"")</f>
        <v/>
      </c>
      <c r="PD355" s="7" t="str">
        <f ca="1">IFERROR(VLOOKUP(OX355,$M$3:$AK$568,25,FALSE),"")</f>
        <v/>
      </c>
      <c r="PF355">
        <v>357</v>
      </c>
      <c r="PG355" s="7" t="s">
        <v>19</v>
      </c>
      <c r="PH355" t="e">
        <f t="shared" ca="1" si="1876"/>
        <v>#N/A</v>
      </c>
      <c r="PI355" s="7" t="str">
        <f t="shared" ca="1" si="1877"/>
        <v/>
      </c>
      <c r="PJ355" s="7" t="str">
        <f t="shared" ca="1" si="1878"/>
        <v/>
      </c>
      <c r="PK355" t="str">
        <f t="shared" ca="1" si="1879"/>
        <v/>
      </c>
      <c r="PM355">
        <v>357</v>
      </c>
      <c r="PN355" s="7" t="s">
        <v>19</v>
      </c>
      <c r="PO355" s="202" t="str">
        <f t="shared" ca="1" si="1880"/>
        <v/>
      </c>
      <c r="PP355" s="7" t="str">
        <f t="shared" ca="1" si="1881"/>
        <v/>
      </c>
      <c r="PQ355" t="str">
        <f ca="1">IFERROR(VLOOKUP(PM355,$G$325:$R$409,12,FALSE),"")</f>
        <v/>
      </c>
      <c r="PR355" t="e">
        <f ca="1">VLOOKUP(PM355,$G$324:$Q$409,11,FALSE)</f>
        <v>#N/A</v>
      </c>
      <c r="PS355" s="7" t="str">
        <f ca="1">VLOOKUP(PQ355,$R$325:$Y$409,8,FALSE)</f>
        <v>- -</v>
      </c>
      <c r="PT355" s="7">
        <f ca="1">ReSt</f>
        <v>-4</v>
      </c>
      <c r="PU355" s="7" t="e">
        <f t="shared" ca="1" si="1882"/>
        <v>#N/A</v>
      </c>
      <c r="PV355" s="7" t="e">
        <f t="shared" ca="1" si="1883"/>
        <v>#N/A</v>
      </c>
      <c r="PW355" s="7" t="str">
        <f ca="1">VLOOKUP(PQ355,$R$325:$AK$409,8,FALSE)</f>
        <v>- -</v>
      </c>
      <c r="PX355" s="7"/>
      <c r="PY355">
        <v>357</v>
      </c>
      <c r="PZ355" s="7" t="s">
        <v>19</v>
      </c>
      <c r="QA355" t="str">
        <f t="shared" ca="1" si="1884"/>
        <v/>
      </c>
      <c r="QB355" s="7" t="str">
        <f t="shared" ca="1" si="1885"/>
        <v/>
      </c>
      <c r="QC355" s="7" t="str">
        <f t="shared" ca="1" si="1886"/>
        <v/>
      </c>
      <c r="QD355" t="str">
        <f t="shared" ca="1" si="1887"/>
        <v/>
      </c>
      <c r="QF355">
        <v>357</v>
      </c>
      <c r="QG355" s="7" t="s">
        <v>19</v>
      </c>
      <c r="QH355" s="7" t="str">
        <f t="shared" ca="1" si="1888"/>
        <v/>
      </c>
      <c r="QI355" s="7" t="e">
        <f t="shared" ca="1" si="1889"/>
        <v>#VALUE!</v>
      </c>
      <c r="QJ355" t="e">
        <f t="shared" ca="1" si="1890"/>
        <v>#N/A</v>
      </c>
      <c r="QK355" s="7" t="e">
        <f t="shared" ca="1" si="1891"/>
        <v>#N/A</v>
      </c>
      <c r="QM355">
        <v>357</v>
      </c>
      <c r="QN355" s="7" t="s">
        <v>19</v>
      </c>
      <c r="QO355" t="str">
        <f t="shared" ca="1" si="1892"/>
        <v/>
      </c>
      <c r="QP355" s="7" t="str">
        <f t="shared" ca="1" si="1893"/>
        <v/>
      </c>
      <c r="QQ355" t="str">
        <f t="shared" ca="1" si="1894"/>
        <v/>
      </c>
    </row>
    <row r="356" spans="1:459" x14ac:dyDescent="0.25">
      <c r="A356" s="240" t="str">
        <f>IF('Character Sheet'!$B$4="Creature","N","Y")</f>
        <v>Y</v>
      </c>
      <c r="C356" s="75"/>
      <c r="D356" s="76"/>
      <c r="F356" s="75">
        <v>18</v>
      </c>
      <c r="G356" s="76">
        <f t="shared" ca="1" si="1926"/>
        <v>0</v>
      </c>
      <c r="I356" s="75" t="s">
        <v>1812</v>
      </c>
      <c r="J356" s="85"/>
      <c r="K356" s="85">
        <f t="shared" ca="1" si="1927"/>
        <v>7</v>
      </c>
      <c r="L356" s="85">
        <f t="shared" ca="1" si="1928"/>
        <v>7</v>
      </c>
      <c r="M356" s="70">
        <f t="shared" ca="1" si="1929"/>
        <v>18</v>
      </c>
      <c r="O356" s="222" t="str">
        <f t="shared" ca="1" si="1930"/>
        <v>- -</v>
      </c>
      <c r="Q356" s="7" t="s">
        <v>1756</v>
      </c>
      <c r="R356" s="9" t="str">
        <f ca="1">IFERROR(VLOOKUP(F356,INDIRECT(Calculations!$D$100),2,FALSE),"")</f>
        <v/>
      </c>
      <c r="S356" s="9" t="str">
        <f t="shared" ca="1" si="1931"/>
        <v/>
      </c>
      <c r="T356" s="61" t="str">
        <f ca="1">SUBSTITUTE(IFERROR(IFERROR(VLOOKUP(R356,'[1]Skill Statistics'!$A$3:$C$513,2,FALSE),VLOOKUP(Q356,'[1]Skill Statistics'!$A$3:$C$513,2,FALSE)),T355),"R*","ReSt")</f>
        <v>ReSt/ReSt</v>
      </c>
      <c r="U356" s="61" t="str">
        <f ca="1">IFERROR(IFERROR(VLOOKUP(R356,'[1]Skill Statistics'!$A$3:$C$513,3,FALSE),VLOOKUP(Q356,'[1]Skill Statistics'!$A$3:$C$513,3,FALSE)),U355)</f>
        <v>Me</v>
      </c>
      <c r="V356" s="61" t="str">
        <f ca="1">IF(R356="","- -",IF(ISNUMBER(SEARCH("Category",R356)),"- -",IFERROR(IFERROR(VLOOKUP(Q356,[1]Professions!$A$4:$AM$288,MATCH(Profession,[1]Professions!$A$1:$AM$1,0),FALSE),VLOOKUP(Q356,Calculations!$B$91:$I$95,8,FALSE)),"- -")))</f>
        <v>- -</v>
      </c>
      <c r="W356" s="60" t="str">
        <f t="shared" ca="1" si="1932"/>
        <v>- -</v>
      </c>
      <c r="X356" s="7" t="str">
        <f ca="1">IFERROR(VLOOKUP(R356,$BS$6:$NR$519,MATCH(ActualLevel,$BS$3:$NR$3,0),FALSE),"- -")</f>
        <v>- -</v>
      </c>
      <c r="Y356" s="7" t="str">
        <f t="shared" ca="1" si="1933"/>
        <v>- -</v>
      </c>
      <c r="Z356" s="7" t="str">
        <f ca="1">IFERROR(VLOOKUP(Y356,Charts!$BQ$2:$BR$52,2,FALSE),"- -")</f>
        <v>- -</v>
      </c>
      <c r="AA356" s="7">
        <f t="shared" ca="1" si="1934"/>
        <v>-1</v>
      </c>
      <c r="AB356" s="7" t="str">
        <f t="shared" ca="1" si="1935"/>
        <v>- -</v>
      </c>
      <c r="AC356" s="7"/>
      <c r="AD356" s="7"/>
      <c r="AE356" s="7"/>
      <c r="AF356" s="7"/>
      <c r="AG356" s="7"/>
      <c r="AH356" s="90"/>
      <c r="AI356" s="7"/>
      <c r="AJ356" s="7"/>
      <c r="AK356" s="7">
        <f t="shared" ca="1" si="1936"/>
        <v>-1</v>
      </c>
      <c r="AL356" s="7"/>
      <c r="AM356" s="69">
        <f>IFERROR(VLOOKUP(Q356,'[1]Skill Statistics'!$A$3:$AN$513,MATCH(Profession,'[1]Skill Statistics'!$A$2:$AN$2,0),FALSE),0)</f>
        <v>0</v>
      </c>
      <c r="AN356" s="85">
        <f>IFERROR(VLOOKUP(Q356,'[1]Skill Statistics'!$A$3:$BK$513,MATCH(Archetype,'[1]Skill Statistics'!$A$2:$BK$2,0),FALSE),0)</f>
        <v>0</v>
      </c>
      <c r="AO356" s="85">
        <f>IFERROR(VLOOKUP(Q356,'[1]Skill Statistics'!$A$3:$BB$513,MATCH(Race,'[1]Skill Statistics'!$A$2:$BB$2,0),FALSE),0)</f>
        <v>0</v>
      </c>
      <c r="AP356" s="85">
        <f t="shared" ca="1" si="1811"/>
        <v>-0.1</v>
      </c>
      <c r="AQ356" s="70"/>
      <c r="AS356" s="69">
        <f>IFERROR(VLOOKUP(Q356,'[1]Professional Skills'!$A$4:$AM$288,MATCH(Profession,'[1]Professional Skills'!$A$3:$AM$3,0),FALSE),"- -")</f>
        <v>0</v>
      </c>
      <c r="AT356" t="s">
        <v>1812</v>
      </c>
      <c r="AU356" s="7" t="str">
        <f t="shared" si="1937"/>
        <v/>
      </c>
      <c r="AV356" s="7">
        <f t="shared" ca="1" si="1938"/>
        <v>0</v>
      </c>
      <c r="AW356" t="str">
        <f t="shared" si="1898"/>
        <v/>
      </c>
      <c r="AX356" t="str">
        <f>IFERROR(_xlfn.RANK.EQ(AW356,$AW$5:$AW$568),"")</f>
        <v/>
      </c>
      <c r="AY356">
        <f t="shared" si="1939"/>
        <v>0</v>
      </c>
      <c r="AZ356" s="70" t="str">
        <f t="shared" si="1940"/>
        <v/>
      </c>
      <c r="BB356" s="69" t="str">
        <f>IFERROR(IF(Q356="Language",VLOOKUP(R356,[1]Cultures!$B$4:$N$218,MATCH(Culture,[1]Cultures!$B$3:$N$3,0),FALSE),VLOOKUP(Q356,[1]Cultures!$B$4:$O$212,MATCH(Culture,[1]Cultures!$B$3:$O$3,0),FALSE)),"- -")</f>
        <v>- -</v>
      </c>
      <c r="BC356" t="s">
        <v>1812</v>
      </c>
      <c r="BD356">
        <f t="shared" ca="1" si="1941"/>
        <v>0.58359796900262106</v>
      </c>
      <c r="BE356">
        <f t="shared" ca="1" si="1900"/>
        <v>0.48359796900262109</v>
      </c>
      <c r="BH356">
        <f t="shared" ca="1" si="1923"/>
        <v>10</v>
      </c>
      <c r="BI356" s="7">
        <f t="shared" ca="1" si="1942"/>
        <v>0</v>
      </c>
      <c r="BK356" s="7"/>
      <c r="BL356" s="70" t="str">
        <f t="shared" ca="1" si="1943"/>
        <v>- -</v>
      </c>
      <c r="BN356" s="69" t="str">
        <f ca="1">IFERROR(VLOOKUP(V356,Charts!$BT$2:$BV$14,3,FALSE),"- -")</f>
        <v>- -</v>
      </c>
      <c r="BO356" s="85" t="str">
        <f t="shared" ca="1" si="1812"/>
        <v>- -</v>
      </c>
      <c r="BP356" s="70" t="str">
        <f t="shared" ca="1" si="1901"/>
        <v>- -</v>
      </c>
      <c r="BR356" s="7">
        <v>355</v>
      </c>
      <c r="BS356" s="9" t="str">
        <f ca="1">VLOOKUP(BR356,$O$3:$R$568,4,FALSE)</f>
        <v>Research</v>
      </c>
      <c r="BT356" s="7" t="str">
        <f ca="1">VLOOKUP(BS356,$R$3:$V$568,5,FALSE)</f>
        <v>5 / 7</v>
      </c>
      <c r="BU356" s="7">
        <f ca="1">VLOOKUP(BT356,Charts!$BT$2:$BV$14,3,FALSE)</f>
        <v>0.46153846153846156</v>
      </c>
      <c r="BV356" s="7" t="str">
        <f t="shared" ca="1" si="1604"/>
        <v>5</v>
      </c>
      <c r="BW356" s="7" t="str">
        <f t="shared" ca="1" si="1605"/>
        <v>7</v>
      </c>
      <c r="BY356" s="7">
        <f t="shared" ca="1" si="1606"/>
        <v>0.95114398332981498</v>
      </c>
      <c r="BZ356" s="7">
        <f t="shared" ca="1" si="1607"/>
        <v>-0.48960552179135342</v>
      </c>
      <c r="CA356" s="7">
        <f t="shared" ca="1" si="1608"/>
        <v>0</v>
      </c>
      <c r="CB356" s="7">
        <f t="shared" ca="1" si="1609"/>
        <v>0</v>
      </c>
      <c r="CC356" s="7" t="str">
        <f ca="1">IFERROR(IF(CC355+CB356&gt;CD$4,CC355,CC355+CB356),"")</f>
        <v/>
      </c>
      <c r="CD356" s="7">
        <f t="shared" ca="1" si="1813"/>
        <v>0</v>
      </c>
      <c r="CE356" s="7">
        <f t="shared" ca="1" si="1610"/>
        <v>0.94871870487899523</v>
      </c>
      <c r="CF356" s="7">
        <f t="shared" ca="1" si="1611"/>
        <v>-0.48718024334053367</v>
      </c>
      <c r="CG356" s="7">
        <f t="shared" ca="1" si="1612"/>
        <v>0</v>
      </c>
      <c r="CH356" s="7">
        <f t="shared" ca="1" si="1613"/>
        <v>0</v>
      </c>
      <c r="CI356" s="7" t="str">
        <f ca="1">IFERROR(IF(CI355+CH356&gt;CJ$4,CI355,CI355+CH356),"")</f>
        <v/>
      </c>
      <c r="CJ356" s="7">
        <f t="shared" ca="1" si="1814"/>
        <v>0</v>
      </c>
      <c r="CK356" s="7">
        <f t="shared" ca="1" si="1614"/>
        <v>0.65306869265575818</v>
      </c>
      <c r="CL356" s="7">
        <f t="shared" ca="1" si="1615"/>
        <v>-0.19153023111729661</v>
      </c>
      <c r="CM356" s="7">
        <f t="shared" ca="1" si="1616"/>
        <v>0</v>
      </c>
      <c r="CN356" s="7">
        <f t="shared" ca="1" si="1617"/>
        <v>0</v>
      </c>
      <c r="CO356" s="7" t="str">
        <f ca="1">IFERROR(IF(CO355+CN356&gt;CP$4,CO355,CO355+CN356),"")</f>
        <v/>
      </c>
      <c r="CP356" s="7">
        <f t="shared" ca="1" si="1815"/>
        <v>0</v>
      </c>
      <c r="CQ356" s="7">
        <f t="shared" ca="1" si="1618"/>
        <v>0.99392012019967957</v>
      </c>
      <c r="CR356" s="7">
        <f t="shared" ca="1" si="1619"/>
        <v>-0.532381658661218</v>
      </c>
      <c r="CS356" s="7">
        <f t="shared" ca="1" si="1620"/>
        <v>0</v>
      </c>
      <c r="CT356" s="7">
        <f t="shared" ca="1" si="1621"/>
        <v>0</v>
      </c>
      <c r="CU356" s="7" t="str">
        <f ca="1">IFERROR(IF(CU355+CT356&gt;CV$4,CU355,CU355+CT356),"")</f>
        <v/>
      </c>
      <c r="CV356" s="7">
        <f t="shared" ca="1" si="1816"/>
        <v>0</v>
      </c>
      <c r="CW356" s="7">
        <f t="shared" ca="1" si="1622"/>
        <v>0.67103201506392252</v>
      </c>
      <c r="CX356" s="7">
        <f t="shared" ca="1" si="1623"/>
        <v>-0.20949355352546095</v>
      </c>
      <c r="CY356" s="7">
        <f t="shared" ca="1" si="1624"/>
        <v>0</v>
      </c>
      <c r="CZ356" s="7">
        <f t="shared" ca="1" si="1625"/>
        <v>0</v>
      </c>
      <c r="DA356" s="7" t="str">
        <f ca="1">IFERROR(IF(DA355+CZ356&gt;DB$4,DA355,DA355+CZ356),"")</f>
        <v/>
      </c>
      <c r="DB356" s="7">
        <f t="shared" ca="1" si="1817"/>
        <v>0</v>
      </c>
      <c r="DC356" s="7">
        <f t="shared" ca="1" si="1626"/>
        <v>0.73599972065684693</v>
      </c>
      <c r="DD356" s="7">
        <f t="shared" ca="1" si="1627"/>
        <v>-0.27446125911838537</v>
      </c>
      <c r="DE356" s="7">
        <f t="shared" ca="1" si="1628"/>
        <v>0</v>
      </c>
      <c r="DF356" s="7">
        <f t="shared" ca="1" si="1629"/>
        <v>0</v>
      </c>
      <c r="DG356" s="7" t="str">
        <f ca="1">IFERROR(IF(DG355+DF356&gt;DH$4,DG355,DG355+DF356),"")</f>
        <v/>
      </c>
      <c r="DH356" s="7">
        <f t="shared" ca="1" si="1818"/>
        <v>0</v>
      </c>
      <c r="DI356" s="7">
        <f t="shared" ca="1" si="1630"/>
        <v>0.91636102116126683</v>
      </c>
      <c r="DJ356" s="7">
        <f t="shared" ca="1" si="1631"/>
        <v>-0.45482255962280527</v>
      </c>
      <c r="DK356" s="7">
        <f t="shared" ca="1" si="1632"/>
        <v>0</v>
      </c>
      <c r="DL356" s="7">
        <f t="shared" ca="1" si="1633"/>
        <v>0</v>
      </c>
      <c r="DM356" s="7" t="str">
        <f ca="1">IFERROR(IF(DM355+DL356&gt;DN$4,DM355,DM355+DL356),"")</f>
        <v/>
      </c>
      <c r="DN356" s="7">
        <f t="shared" ca="1" si="1819"/>
        <v>0</v>
      </c>
      <c r="DO356" s="7">
        <f t="shared" ca="1" si="1634"/>
        <v>0.50074914333902187</v>
      </c>
      <c r="DP356" s="7">
        <f t="shared" ca="1" si="1635"/>
        <v>-3.921068180056031E-2</v>
      </c>
      <c r="DQ356" s="7">
        <f t="shared" ca="1" si="1636"/>
        <v>0</v>
      </c>
      <c r="DR356" s="7">
        <f t="shared" ca="1" si="1637"/>
        <v>0</v>
      </c>
      <c r="DS356" s="7" t="str">
        <f ca="1">IFERROR(IF(DS355+DR356&gt;DT$4,DS355,DS355+DR356),"")</f>
        <v/>
      </c>
      <c r="DT356" s="7">
        <f t="shared" ca="1" si="1820"/>
        <v>0</v>
      </c>
      <c r="DU356" s="7">
        <f t="shared" ca="1" si="1638"/>
        <v>0.22981430591793561</v>
      </c>
      <c r="DV356" s="7">
        <f t="shared" ca="1" si="1639"/>
        <v>0.23172415562052595</v>
      </c>
      <c r="DW356" s="7">
        <f t="shared" ca="1" si="1640"/>
        <v>1</v>
      </c>
      <c r="DX356" s="7" t="str">
        <f t="shared" ca="1" si="1641"/>
        <v>5</v>
      </c>
      <c r="DY356" s="7" t="str">
        <f ca="1">IFERROR(IF(DY355+DX356&gt;DZ$4,DY355,DY355+DX356),"")</f>
        <v/>
      </c>
      <c r="DZ356" s="7">
        <f t="shared" ca="1" si="1821"/>
        <v>0</v>
      </c>
      <c r="EA356" s="7">
        <f t="shared" ca="1" si="1642"/>
        <v>0.79562168273282796</v>
      </c>
      <c r="EB356" s="7">
        <f t="shared" ca="1" si="1643"/>
        <v>-0.3340832211943664</v>
      </c>
      <c r="EC356" s="7">
        <f t="shared" ca="1" si="1644"/>
        <v>0</v>
      </c>
      <c r="ED356" s="7">
        <f t="shared" ca="1" si="1645"/>
        <v>0</v>
      </c>
      <c r="EE356" s="7" t="str">
        <f ca="1">IFERROR(IF(EE355+ED356&gt;EF$4,EE355,EE355+ED356),"")</f>
        <v/>
      </c>
      <c r="EF356" s="7">
        <f t="shared" ca="1" si="1822"/>
        <v>0</v>
      </c>
      <c r="EG356" s="7">
        <f t="shared" ca="1" si="1646"/>
        <v>0.2168904753654225</v>
      </c>
      <c r="EH356" s="7">
        <f t="shared" ca="1" si="1647"/>
        <v>0.24464798617303907</v>
      </c>
      <c r="EI356" s="7">
        <f t="shared" ca="1" si="1648"/>
        <v>1</v>
      </c>
      <c r="EJ356" s="7" t="str">
        <f t="shared" ca="1" si="1649"/>
        <v>5</v>
      </c>
      <c r="EK356" s="7" t="str">
        <f ca="1">IFERROR(IF(EK355+EJ356&gt;EL$4,EK355,EK355+EJ356),"")</f>
        <v/>
      </c>
      <c r="EL356" s="7">
        <f t="shared" ca="1" si="1823"/>
        <v>0</v>
      </c>
      <c r="EM356" s="7">
        <f t="shared" ca="1" si="1650"/>
        <v>0.62132136645166602</v>
      </c>
      <c r="EN356" s="7">
        <f t="shared" ca="1" si="1651"/>
        <v>-0.15978290491320446</v>
      </c>
      <c r="EO356" s="7">
        <f t="shared" ca="1" si="1652"/>
        <v>0</v>
      </c>
      <c r="EP356" s="7">
        <f t="shared" ca="1" si="1653"/>
        <v>0</v>
      </c>
      <c r="EQ356" s="7" t="str">
        <f ca="1">IFERROR(IF(EQ355+EP356&gt;ER$4,EQ355,EQ355+EP356),"")</f>
        <v/>
      </c>
      <c r="ER356" s="7">
        <f t="shared" ca="1" si="1824"/>
        <v>0</v>
      </c>
      <c r="ES356" s="7">
        <f t="shared" ca="1" si="1654"/>
        <v>0.68915692613326374</v>
      </c>
      <c r="ET356" s="7">
        <f t="shared" ca="1" si="1655"/>
        <v>-0.22761846459480217</v>
      </c>
      <c r="EU356" s="7">
        <f t="shared" ca="1" si="1656"/>
        <v>0</v>
      </c>
      <c r="EV356" s="7">
        <f t="shared" ca="1" si="1657"/>
        <v>0</v>
      </c>
      <c r="EW356" s="7" t="str">
        <f ca="1">IFERROR(IF(EW355+EV356&gt;EX$4,EW355,EW355+EV356),"")</f>
        <v/>
      </c>
      <c r="EX356" s="7">
        <f t="shared" ca="1" si="1825"/>
        <v>0</v>
      </c>
      <c r="EY356" s="7">
        <f t="shared" ca="1" si="1658"/>
        <v>0.91232333768229479</v>
      </c>
      <c r="EZ356" s="7">
        <f t="shared" ca="1" si="1659"/>
        <v>-0.45078487614383322</v>
      </c>
      <c r="FA356" s="7">
        <f t="shared" ca="1" si="1660"/>
        <v>0</v>
      </c>
      <c r="FB356" s="7">
        <f t="shared" ca="1" si="1661"/>
        <v>0</v>
      </c>
      <c r="FC356" s="7" t="str">
        <f ca="1">IFERROR(IF(FC355+FB356&gt;FD$4,FC355,FC355+FB356),"")</f>
        <v/>
      </c>
      <c r="FD356" s="7">
        <f t="shared" ca="1" si="1826"/>
        <v>0</v>
      </c>
      <c r="FE356" s="7">
        <f t="shared" ca="1" si="1662"/>
        <v>0.56275846376920768</v>
      </c>
      <c r="FF356" s="7">
        <f t="shared" ca="1" si="1663"/>
        <v>-0.10122000223074612</v>
      </c>
      <c r="FG356" s="7">
        <f t="shared" ca="1" si="1664"/>
        <v>0</v>
      </c>
      <c r="FH356" s="7">
        <f t="shared" ca="1" si="1665"/>
        <v>0</v>
      </c>
      <c r="FI356" s="7" t="str">
        <f ca="1">IFERROR(IF(FI355+FH356&gt;FJ$4,FI355,FI355+FH356),"")</f>
        <v/>
      </c>
      <c r="FJ356" s="7">
        <f t="shared" ca="1" si="1827"/>
        <v>0</v>
      </c>
      <c r="FK356" s="7">
        <f t="shared" ca="1" si="1666"/>
        <v>0.45682758176850247</v>
      </c>
      <c r="FL356" s="7">
        <f t="shared" ca="1" si="1667"/>
        <v>4.7108797699590976E-3</v>
      </c>
      <c r="FM356" s="7">
        <f t="shared" ca="1" si="1668"/>
        <v>1</v>
      </c>
      <c r="FN356" s="7" t="str">
        <f t="shared" ca="1" si="1669"/>
        <v>5</v>
      </c>
      <c r="FO356" s="7" t="str">
        <f ca="1">IFERROR(IF(FO355+FN356&gt;FP$4,FO355,FO355+FN356),"")</f>
        <v/>
      </c>
      <c r="FP356" s="7">
        <f t="shared" ca="1" si="1828"/>
        <v>0</v>
      </c>
      <c r="FQ356" s="7">
        <f t="shared" ca="1" si="1670"/>
        <v>0.92170025783063847</v>
      </c>
      <c r="FR356" s="7">
        <f t="shared" ca="1" si="1671"/>
        <v>-0.46016179629217691</v>
      </c>
      <c r="FS356" s="7">
        <f t="shared" ca="1" si="1672"/>
        <v>0</v>
      </c>
      <c r="FT356" s="7">
        <f t="shared" ca="1" si="1673"/>
        <v>0</v>
      </c>
      <c r="FU356" s="7" t="str">
        <f ca="1">IFERROR(IF(FU355+FT356&gt;FV$4,FU355,FU355+FT356),"")</f>
        <v/>
      </c>
      <c r="FV356" s="7">
        <f t="shared" ca="1" si="1829"/>
        <v>0</v>
      </c>
      <c r="FW356" s="7">
        <f t="shared" ca="1" si="1674"/>
        <v>0.76407147216916194</v>
      </c>
      <c r="FX356" s="7">
        <f t="shared" ca="1" si="1675"/>
        <v>-0.30253301063070037</v>
      </c>
      <c r="FY356" s="7">
        <f t="shared" ca="1" si="1676"/>
        <v>0</v>
      </c>
      <c r="FZ356" s="7">
        <f t="shared" ca="1" si="1677"/>
        <v>0</v>
      </c>
      <c r="GA356" s="7" t="str">
        <f ca="1">IFERROR(IF(GA355+FZ356&gt;GB$4,GA355,GA355+FZ356),"")</f>
        <v/>
      </c>
      <c r="GB356" s="7">
        <f t="shared" ca="1" si="1830"/>
        <v>0</v>
      </c>
      <c r="GC356" s="7">
        <f t="shared" ca="1" si="1678"/>
        <v>0.1088204429827877</v>
      </c>
      <c r="GD356" s="7">
        <f t="shared" ca="1" si="1679"/>
        <v>0.35271801855567386</v>
      </c>
      <c r="GE356" s="7">
        <f t="shared" ca="1" si="1680"/>
        <v>1</v>
      </c>
      <c r="GF356" s="7" t="str">
        <f t="shared" ca="1" si="1681"/>
        <v>5</v>
      </c>
      <c r="GG356" s="7" t="str">
        <f ca="1">IFERROR(IF(GG355+GF356&gt;GH$4,GG355,GG355+GF356),"")</f>
        <v/>
      </c>
      <c r="GH356" s="7">
        <f t="shared" ca="1" si="1831"/>
        <v>0</v>
      </c>
      <c r="GI356" s="7">
        <f t="shared" ca="1" si="1682"/>
        <v>0.83384128586393236</v>
      </c>
      <c r="GJ356" s="7">
        <f t="shared" ca="1" si="1683"/>
        <v>-0.37230282432547079</v>
      </c>
      <c r="GK356" s="7">
        <f t="shared" ca="1" si="1684"/>
        <v>0</v>
      </c>
      <c r="GL356" s="7">
        <f t="shared" ca="1" si="1685"/>
        <v>0</v>
      </c>
      <c r="GM356" s="7" t="str">
        <f ca="1">IFERROR(IF(GM355+GL356&gt;GN$4,GM355,GM355+GL356),"")</f>
        <v/>
      </c>
      <c r="GN356" s="7">
        <f t="shared" ca="1" si="1832"/>
        <v>0</v>
      </c>
      <c r="GO356" s="7">
        <f t="shared" ca="1" si="1686"/>
        <v>0.30246665929541483</v>
      </c>
      <c r="GP356" s="7">
        <f t="shared" ca="1" si="1687"/>
        <v>0.15907180224304673</v>
      </c>
      <c r="GQ356" s="7">
        <f t="shared" ca="1" si="1688"/>
        <v>1</v>
      </c>
      <c r="GR356" s="7" t="str">
        <f t="shared" ca="1" si="1689"/>
        <v>5</v>
      </c>
      <c r="GS356" s="7" t="str">
        <f ca="1">IFERROR(IF(GS355+GR356&gt;GT$4,GS355,GS355+GR356),"")</f>
        <v/>
      </c>
      <c r="GT356" s="7">
        <f t="shared" ca="1" si="1833"/>
        <v>0</v>
      </c>
      <c r="GU356" s="7">
        <f t="shared" ca="1" si="1690"/>
        <v>0.23042400130774099</v>
      </c>
      <c r="GV356" s="7">
        <f t="shared" ca="1" si="1691"/>
        <v>0.23111446023072058</v>
      </c>
      <c r="GW356" s="7">
        <f t="shared" ca="1" si="1692"/>
        <v>1</v>
      </c>
      <c r="GX356" s="7" t="str">
        <f t="shared" ca="1" si="1693"/>
        <v>5</v>
      </c>
      <c r="GY356" s="7" t="str">
        <f ca="1">IFERROR(IF(GY355+GX356&gt;GZ$4,GY355,GY355+GX356),"")</f>
        <v/>
      </c>
      <c r="GZ356" s="7">
        <f t="shared" ca="1" si="1834"/>
        <v>0</v>
      </c>
      <c r="HA356" s="7">
        <f t="shared" ca="1" si="1694"/>
        <v>0.16264809265443514</v>
      </c>
      <c r="HB356" s="7">
        <f t="shared" ca="1" si="1695"/>
        <v>0.29889036888402643</v>
      </c>
      <c r="HC356" s="7">
        <f t="shared" ca="1" si="1696"/>
        <v>1</v>
      </c>
      <c r="HD356" s="7" t="str">
        <f t="shared" ca="1" si="1697"/>
        <v>5</v>
      </c>
      <c r="HE356" s="7" t="str">
        <f ca="1">IFERROR(IF(HE355+HD356&gt;HF$4,HE355,HE355+HD356),"")</f>
        <v/>
      </c>
      <c r="HF356" s="7">
        <f t="shared" ca="1" si="1835"/>
        <v>0</v>
      </c>
      <c r="HG356" s="7">
        <f t="shared" ca="1" si="1698"/>
        <v>0.5712351394591928</v>
      </c>
      <c r="HH356" s="7">
        <f t="shared" ca="1" si="1699"/>
        <v>-0.10969667792073123</v>
      </c>
      <c r="HI356" s="7">
        <f t="shared" ca="1" si="1700"/>
        <v>0</v>
      </c>
      <c r="HJ356" s="7">
        <f t="shared" ca="1" si="1701"/>
        <v>0</v>
      </c>
      <c r="HK356" s="7" t="str">
        <f ca="1">IFERROR(IF(HK355+HJ356&gt;HL$4,HK355,HK355+HJ356),"")</f>
        <v/>
      </c>
      <c r="HL356" s="7">
        <f t="shared" ca="1" si="1836"/>
        <v>0</v>
      </c>
      <c r="HM356" s="7">
        <f t="shared" ca="1" si="1702"/>
        <v>0.65957721155910998</v>
      </c>
      <c r="HN356" s="7">
        <f t="shared" ca="1" si="1703"/>
        <v>-0.19803875002064841</v>
      </c>
      <c r="HO356" s="7">
        <f t="shared" ca="1" si="1704"/>
        <v>0</v>
      </c>
      <c r="HP356" s="7">
        <f t="shared" ca="1" si="1705"/>
        <v>0</v>
      </c>
      <c r="HQ356" s="7" t="str">
        <f ca="1">IFERROR(IF(HQ355+HP356&gt;HR$4,HQ355,HQ355+HP356),"")</f>
        <v/>
      </c>
      <c r="HR356" s="7">
        <f t="shared" ca="1" si="1837"/>
        <v>0</v>
      </c>
      <c r="HS356" s="7">
        <f t="shared" ca="1" si="1706"/>
        <v>8.2685662212503397E-2</v>
      </c>
      <c r="HT356" s="7">
        <f t="shared" ca="1" si="1707"/>
        <v>0.37885279932595817</v>
      </c>
      <c r="HU356" s="7">
        <f t="shared" ca="1" si="1708"/>
        <v>1</v>
      </c>
      <c r="HV356" s="7" t="str">
        <f t="shared" ca="1" si="1709"/>
        <v>5</v>
      </c>
      <c r="HW356" s="7" t="str">
        <f ca="1">IFERROR(IF(HW355+HV356&gt;HX$4,HW355,HW355+HV356),"")</f>
        <v/>
      </c>
      <c r="HX356" s="7">
        <f t="shared" ca="1" si="1838"/>
        <v>0</v>
      </c>
      <c r="HY356" s="7">
        <f t="shared" ca="1" si="1710"/>
        <v>0.49720902319014781</v>
      </c>
      <c r="HZ356" s="7">
        <f t="shared" ca="1" si="1711"/>
        <v>-3.567056165168625E-2</v>
      </c>
      <c r="IA356" s="7">
        <f t="shared" ca="1" si="1712"/>
        <v>0</v>
      </c>
      <c r="IB356" s="7">
        <f t="shared" ca="1" si="1713"/>
        <v>0</v>
      </c>
      <c r="IC356" s="7" t="str">
        <f ca="1">IFERROR(IF(IC355+IB356&gt;ID$4,IC355,IC355+IB356),"")</f>
        <v/>
      </c>
      <c r="ID356" s="7">
        <f t="shared" ca="1" si="1839"/>
        <v>0</v>
      </c>
      <c r="IE356" s="7">
        <f t="shared" ca="1" si="1714"/>
        <v>0.20859431458089839</v>
      </c>
      <c r="IF356" s="7">
        <f t="shared" ca="1" si="1715"/>
        <v>0.25294414695756318</v>
      </c>
      <c r="IG356" s="7">
        <f t="shared" ca="1" si="1716"/>
        <v>1</v>
      </c>
      <c r="IH356" s="7" t="str">
        <f t="shared" ca="1" si="1717"/>
        <v>5</v>
      </c>
      <c r="II356" s="7" t="str">
        <f ca="1">IFERROR(IF(II355+IH356&gt;IJ$4,II355,II355+IH356),"")</f>
        <v/>
      </c>
      <c r="IJ356" s="7">
        <f t="shared" ca="1" si="1840"/>
        <v>0</v>
      </c>
      <c r="IK356" s="7">
        <f t="shared" ca="1" si="1718"/>
        <v>0.88347432433528905</v>
      </c>
      <c r="IL356" s="7">
        <f t="shared" ca="1" si="1719"/>
        <v>-0.42193586279682749</v>
      </c>
      <c r="IM356" s="7">
        <f t="shared" ca="1" si="1720"/>
        <v>0</v>
      </c>
      <c r="IN356" s="7">
        <f t="shared" ca="1" si="1721"/>
        <v>0</v>
      </c>
      <c r="IO356" s="7" t="str">
        <f ca="1">IFERROR(IF(IO355+IN356&gt;IP$4,IO355,IO355+IN356),"")</f>
        <v/>
      </c>
      <c r="IP356" s="7">
        <f t="shared" ca="1" si="1841"/>
        <v>0</v>
      </c>
      <c r="IQ356" s="7">
        <f t="shared" ca="1" si="1722"/>
        <v>0.58191881925709577</v>
      </c>
      <c r="IR356" s="7">
        <f t="shared" ca="1" si="1723"/>
        <v>-0.1203803577186342</v>
      </c>
      <c r="IS356" s="7">
        <f t="shared" ca="1" si="1724"/>
        <v>0</v>
      </c>
      <c r="IT356" s="7">
        <f t="shared" ca="1" si="1725"/>
        <v>0</v>
      </c>
      <c r="IU356" s="7" t="str">
        <f ca="1">IFERROR(IF(IU355+IT356&gt;IV$4,IU355,IU355+IT356),"")</f>
        <v/>
      </c>
      <c r="IV356" s="7">
        <f t="shared" ca="1" si="1842"/>
        <v>0</v>
      </c>
      <c r="IW356" s="7">
        <f t="shared" ca="1" si="1726"/>
        <v>0.71946937522929655</v>
      </c>
      <c r="IX356" s="7">
        <f t="shared" ca="1" si="1727"/>
        <v>-0.25793091369083498</v>
      </c>
      <c r="IY356" s="7">
        <f t="shared" ca="1" si="1728"/>
        <v>0</v>
      </c>
      <c r="IZ356" s="7">
        <f t="shared" ca="1" si="1729"/>
        <v>0</v>
      </c>
      <c r="JA356" s="7" t="str">
        <f ca="1">IFERROR(IF(JA355+IZ356&gt;JB$4,JA355,JA355+IZ356),"")</f>
        <v/>
      </c>
      <c r="JB356" s="7">
        <f t="shared" ca="1" si="1843"/>
        <v>0</v>
      </c>
      <c r="JC356" s="7">
        <f t="shared" ca="1" si="1730"/>
        <v>0.66921860488617124</v>
      </c>
      <c r="JD356" s="7">
        <f t="shared" ca="1" si="1731"/>
        <v>-0.20768014334770968</v>
      </c>
      <c r="JE356" s="7">
        <f t="shared" ca="1" si="1732"/>
        <v>0</v>
      </c>
      <c r="JF356" s="7">
        <f t="shared" ca="1" si="1733"/>
        <v>0</v>
      </c>
      <c r="JG356" s="7" t="str">
        <f ca="1">IFERROR(IF(JG355+JF356&gt;JH$4,JG355,JG355+JF356),"")</f>
        <v/>
      </c>
      <c r="JH356" s="7">
        <f t="shared" ca="1" si="1844"/>
        <v>0</v>
      </c>
      <c r="JI356" s="7">
        <f t="shared" ca="1" si="1734"/>
        <v>0.39524035014909231</v>
      </c>
      <c r="JJ356" s="7">
        <f t="shared" ca="1" si="1735"/>
        <v>6.6298111389369252E-2</v>
      </c>
      <c r="JK356" s="7">
        <f t="shared" ca="1" si="1736"/>
        <v>1</v>
      </c>
      <c r="JL356" s="7" t="str">
        <f t="shared" ca="1" si="1737"/>
        <v>5</v>
      </c>
      <c r="JM356" s="7" t="str">
        <f ca="1">IFERROR(IF(JM355+JL356&gt;JN$4,JM355,JM355+JL356),"")</f>
        <v/>
      </c>
      <c r="JN356" s="7">
        <f t="shared" ca="1" si="1845"/>
        <v>0</v>
      </c>
      <c r="JO356" s="7">
        <f t="shared" ca="1" si="1738"/>
        <v>0.74311268696398702</v>
      </c>
      <c r="JP356" s="7">
        <f t="shared" ca="1" si="1739"/>
        <v>-0.28157422542552546</v>
      </c>
      <c r="JQ356" s="7">
        <f t="shared" ca="1" si="1740"/>
        <v>0</v>
      </c>
      <c r="JR356" s="7">
        <f t="shared" ca="1" si="1741"/>
        <v>0</v>
      </c>
      <c r="JS356" s="7" t="str">
        <f ca="1">IFERROR(IF(JS355+JR356&gt;JT$4,JS355,JS355+JR356),"")</f>
        <v/>
      </c>
      <c r="JT356" s="7">
        <f t="shared" ca="1" si="1846"/>
        <v>0</v>
      </c>
      <c r="JU356" s="7">
        <f t="shared" ca="1" si="1742"/>
        <v>0.85731674606768349</v>
      </c>
      <c r="JV356" s="7">
        <f t="shared" ca="1" si="1743"/>
        <v>-0.39577828452922192</v>
      </c>
      <c r="JW356" s="7">
        <f t="shared" ca="1" si="1744"/>
        <v>0</v>
      </c>
      <c r="JX356" s="7">
        <f t="shared" ca="1" si="1745"/>
        <v>0</v>
      </c>
      <c r="JY356" s="7" t="str">
        <f ca="1">IFERROR(IF(JY355+JX356&gt;JZ$4,JY355,JY355+JX356),"")</f>
        <v/>
      </c>
      <c r="JZ356" s="7">
        <f t="shared" ca="1" si="1847"/>
        <v>0</v>
      </c>
      <c r="KA356" s="7">
        <f t="shared" ca="1" si="1746"/>
        <v>0.4096492360679318</v>
      </c>
      <c r="KB356" s="7">
        <f t="shared" ca="1" si="1747"/>
        <v>5.1889225470529765E-2</v>
      </c>
      <c r="KC356" s="7">
        <f t="shared" ca="1" si="1748"/>
        <v>1</v>
      </c>
      <c r="KD356" s="7" t="str">
        <f t="shared" ca="1" si="1749"/>
        <v>5</v>
      </c>
      <c r="KE356" s="7" t="str">
        <f ca="1">IFERROR(IF(KE355+KD356&gt;KF$4,KE355,KE355+KD356),"")</f>
        <v/>
      </c>
      <c r="KF356" s="7">
        <f t="shared" ca="1" si="1848"/>
        <v>0</v>
      </c>
      <c r="KG356" s="7">
        <f t="shared" ca="1" si="1750"/>
        <v>2.4852685432981469E-2</v>
      </c>
      <c r="KH356" s="7">
        <f t="shared" ca="1" si="1751"/>
        <v>0.43668577610548009</v>
      </c>
      <c r="KI356" s="7">
        <f t="shared" ca="1" si="1752"/>
        <v>1</v>
      </c>
      <c r="KJ356" s="7" t="str">
        <f t="shared" ca="1" si="1753"/>
        <v>5</v>
      </c>
      <c r="KK356" s="7" t="str">
        <f ca="1">IFERROR(IF(KK355+KJ356&gt;KL$4,KK355,KK355+KJ356),"")</f>
        <v/>
      </c>
      <c r="KL356" s="7">
        <f t="shared" ca="1" si="1849"/>
        <v>0</v>
      </c>
      <c r="KM356" s="7">
        <f t="shared" ca="1" si="1754"/>
        <v>0.38385605452779736</v>
      </c>
      <c r="KN356" s="7">
        <f t="shared" ca="1" si="1755"/>
        <v>7.7682407010664201E-2</v>
      </c>
      <c r="KO356" s="7">
        <f t="shared" ca="1" si="1756"/>
        <v>1</v>
      </c>
      <c r="KP356" s="7" t="str">
        <f t="shared" ca="1" si="1757"/>
        <v>5</v>
      </c>
      <c r="KQ356" s="7" t="str">
        <f ca="1">IFERROR(IF(KQ355+KP356&gt;KR$4,KQ355,KQ355+KP356),"")</f>
        <v/>
      </c>
      <c r="KR356" s="7">
        <f t="shared" ca="1" si="1850"/>
        <v>0</v>
      </c>
      <c r="KS356" s="7">
        <f t="shared" ca="1" si="1758"/>
        <v>0.43898914510729437</v>
      </c>
      <c r="KT356" s="7">
        <f t="shared" ca="1" si="1759"/>
        <v>2.2549316431167199E-2</v>
      </c>
      <c r="KU356" s="7">
        <f t="shared" ca="1" si="1760"/>
        <v>1</v>
      </c>
      <c r="KV356" s="7" t="str">
        <f t="shared" ca="1" si="1761"/>
        <v>5</v>
      </c>
      <c r="KW356" s="7" t="str">
        <f ca="1">IFERROR(IF(KW355+KV356&gt;KX$4,KW355,KW355+KV356),"")</f>
        <v/>
      </c>
      <c r="KX356" s="7">
        <f t="shared" ca="1" si="1851"/>
        <v>0</v>
      </c>
      <c r="KY356" s="7">
        <f t="shared" ca="1" si="1762"/>
        <v>0.92934704084897968</v>
      </c>
      <c r="KZ356" s="7">
        <f t="shared" ca="1" si="1763"/>
        <v>-0.46780857931051811</v>
      </c>
      <c r="LA356" s="7">
        <f t="shared" ca="1" si="1764"/>
        <v>0</v>
      </c>
      <c r="LB356" s="7">
        <f t="shared" ca="1" si="1765"/>
        <v>0</v>
      </c>
      <c r="LC356" s="7" t="str">
        <f ca="1">IFERROR(IF(LC355+LB356&gt;LD$4,LC355,LC355+LB356),"")</f>
        <v/>
      </c>
      <c r="LD356" s="7">
        <f t="shared" ca="1" si="1852"/>
        <v>0</v>
      </c>
      <c r="LE356" s="7">
        <f t="shared" ca="1" si="1766"/>
        <v>0.22514677926471205</v>
      </c>
      <c r="LF356" s="7">
        <f t="shared" ca="1" si="1767"/>
        <v>0.23639168227374951</v>
      </c>
      <c r="LG356" s="7">
        <f t="shared" ca="1" si="1768"/>
        <v>1</v>
      </c>
      <c r="LH356" s="7" t="str">
        <f t="shared" ca="1" si="1769"/>
        <v>5</v>
      </c>
      <c r="LI356" s="7" t="str">
        <f ca="1">IFERROR(IF(LI355+LH356&gt;LJ$4,LI355,LI355+LH356),"")</f>
        <v/>
      </c>
      <c r="LJ356" s="7">
        <f t="shared" ca="1" si="1853"/>
        <v>0</v>
      </c>
      <c r="LK356" s="7">
        <f t="shared" ca="1" si="1770"/>
        <v>0.94554926872376877</v>
      </c>
      <c r="LL356" s="7">
        <f t="shared" ca="1" si="1771"/>
        <v>-0.4840108071853072</v>
      </c>
      <c r="LM356" s="7">
        <f t="shared" ca="1" si="1772"/>
        <v>0</v>
      </c>
      <c r="LN356" s="7">
        <f t="shared" ca="1" si="1773"/>
        <v>0</v>
      </c>
      <c r="LO356" s="7" t="str">
        <f ca="1">IFERROR(IF(LO355+LN356&gt;LP$4,LO355,LO355+LN356),"")</f>
        <v/>
      </c>
      <c r="LP356" s="7">
        <f t="shared" ca="1" si="1854"/>
        <v>0</v>
      </c>
      <c r="LQ356" s="7">
        <f t="shared" ca="1" si="1774"/>
        <v>0.26211564485444561</v>
      </c>
      <c r="LR356" s="7">
        <f t="shared" ca="1" si="1775"/>
        <v>0.19942281668401596</v>
      </c>
      <c r="LS356" s="7">
        <f t="shared" ca="1" si="1776"/>
        <v>1</v>
      </c>
      <c r="LT356" s="7" t="str">
        <f t="shared" ca="1" si="1777"/>
        <v>5</v>
      </c>
      <c r="LU356" s="7" t="str">
        <f ca="1">IFERROR(IF(LU355+LT356&gt;LV$4,LU355,LU355+LT356),"")</f>
        <v/>
      </c>
      <c r="LV356" s="7">
        <f t="shared" ca="1" si="1855"/>
        <v>0</v>
      </c>
      <c r="LW356" s="7">
        <f t="shared" ca="1" si="1778"/>
        <v>0.47964822291962828</v>
      </c>
      <c r="LX356" s="7">
        <f t="shared" ca="1" si="1779"/>
        <v>-1.8109761381166711E-2</v>
      </c>
      <c r="LY356" s="7">
        <f t="shared" ca="1" si="1780"/>
        <v>0</v>
      </c>
      <c r="LZ356" s="7">
        <f t="shared" ca="1" si="1781"/>
        <v>0</v>
      </c>
      <c r="MA356" s="7" t="str">
        <f ca="1">IFERROR(IF(MA355+LZ356&gt;MB$4,MA355,MA355+LZ356),"")</f>
        <v/>
      </c>
      <c r="MB356" s="7">
        <f t="shared" ca="1" si="1856"/>
        <v>0</v>
      </c>
      <c r="MC356" s="7">
        <f t="shared" ca="1" si="1782"/>
        <v>0.94298615227563198</v>
      </c>
      <c r="MD356" s="7">
        <f t="shared" ca="1" si="1783"/>
        <v>-0.48144769073717042</v>
      </c>
      <c r="ME356" s="7">
        <f t="shared" ca="1" si="1784"/>
        <v>0</v>
      </c>
      <c r="MF356" s="7">
        <f t="shared" ca="1" si="1785"/>
        <v>0</v>
      </c>
      <c r="MG356" s="7" t="str">
        <f ca="1">IFERROR(IF(MG355+MF356&gt;MH$4,MG355,MG355+MF356),"")</f>
        <v/>
      </c>
      <c r="MH356" s="7">
        <f t="shared" ca="1" si="1857"/>
        <v>0</v>
      </c>
      <c r="MI356" s="7">
        <f t="shared" ca="1" si="1786"/>
        <v>0.91573474019116574</v>
      </c>
      <c r="MJ356" s="7">
        <f t="shared" ca="1" si="1787"/>
        <v>-0.45419627865270418</v>
      </c>
      <c r="MK356" s="7">
        <f t="shared" ca="1" si="1788"/>
        <v>0</v>
      </c>
      <c r="ML356" s="7">
        <f t="shared" ca="1" si="1789"/>
        <v>0</v>
      </c>
      <c r="MM356" s="7" t="str">
        <f ca="1">IFERROR(IF(MM355+ML356&gt;MN$4,MM355,MM355+ML356),"")</f>
        <v/>
      </c>
      <c r="MN356" s="7">
        <f t="shared" ca="1" si="1858"/>
        <v>0</v>
      </c>
      <c r="MO356" s="7">
        <f t="shared" ca="1" si="1790"/>
        <v>0.91174004819302834</v>
      </c>
      <c r="MP356" s="7">
        <f t="shared" ca="1" si="1791"/>
        <v>-0.45020158665456678</v>
      </c>
      <c r="MQ356" s="7">
        <f t="shared" ca="1" si="1792"/>
        <v>0</v>
      </c>
      <c r="MR356" s="7">
        <f t="shared" ca="1" si="1793"/>
        <v>0</v>
      </c>
      <c r="MS356" s="7" t="str">
        <f ca="1">IFERROR(IF(MS355+MR356&gt;MT$4,MS355,MS355+MR356),"")</f>
        <v/>
      </c>
      <c r="MT356" s="7">
        <f t="shared" ca="1" si="1859"/>
        <v>0</v>
      </c>
      <c r="MU356" s="7">
        <f t="shared" ca="1" si="1794"/>
        <v>2.8276432562290288E-2</v>
      </c>
      <c r="MV356" s="7">
        <f t="shared" ca="1" si="1795"/>
        <v>0.43326202897617128</v>
      </c>
      <c r="MW356" s="7">
        <f t="shared" ca="1" si="1796"/>
        <v>1</v>
      </c>
      <c r="MX356" s="7" t="str">
        <f t="shared" ca="1" si="1797"/>
        <v>5</v>
      </c>
      <c r="MY356" s="7" t="str">
        <f ca="1">IFERROR(IF(MY355+MX356&gt;MZ$4,MY355,MY355+MX356),"")</f>
        <v/>
      </c>
      <c r="MZ356" s="7">
        <f t="shared" ca="1" si="1860"/>
        <v>0</v>
      </c>
      <c r="NA356" s="7">
        <f t="shared" ca="1" si="1798"/>
        <v>0.42596609477698588</v>
      </c>
      <c r="NB356" s="7">
        <f t="shared" ca="1" si="1799"/>
        <v>3.5572366761475682E-2</v>
      </c>
      <c r="NC356" s="7">
        <f t="shared" ca="1" si="1800"/>
        <v>1</v>
      </c>
      <c r="ND356" s="7" t="str">
        <f t="shared" ca="1" si="1801"/>
        <v>5</v>
      </c>
      <c r="NE356" s="7" t="str">
        <f ca="1">IFERROR(IF(NE355+ND356&gt;NF$4,NE355,NE355+ND356),"")</f>
        <v/>
      </c>
      <c r="NF356" s="7">
        <f t="shared" ca="1" si="1861"/>
        <v>0</v>
      </c>
      <c r="NG356" s="7">
        <f t="shared" ca="1" si="1802"/>
        <v>0.8164236751846492</v>
      </c>
      <c r="NH356" s="7">
        <f t="shared" ca="1" si="1803"/>
        <v>-0.35488521364618764</v>
      </c>
      <c r="NI356" s="7">
        <f t="shared" ca="1" si="1804"/>
        <v>0</v>
      </c>
      <c r="NJ356" s="7">
        <f t="shared" ca="1" si="1805"/>
        <v>0</v>
      </c>
      <c r="NK356" s="7" t="str">
        <f ca="1">IFERROR(IF(NK355+NJ356&gt;NL$4,NK355,NK355+NJ356),"")</f>
        <v/>
      </c>
      <c r="NL356" s="7">
        <f t="shared" ca="1" si="1862"/>
        <v>0</v>
      </c>
      <c r="NM356" s="7">
        <f t="shared" ca="1" si="1806"/>
        <v>0.19011584066812237</v>
      </c>
      <c r="NN356" s="7">
        <f t="shared" ca="1" si="1807"/>
        <v>0.27142262087033919</v>
      </c>
      <c r="NO356" s="7">
        <f t="shared" ca="1" si="1808"/>
        <v>1</v>
      </c>
      <c r="NP356" s="7" t="str">
        <f t="shared" ca="1" si="1809"/>
        <v>5</v>
      </c>
      <c r="NQ356" s="7" t="str">
        <f ca="1">IFERROR(IF(NQ355+NP356&gt;NR$4,NQ355,NQ355+NP356),"")</f>
        <v/>
      </c>
      <c r="NR356" s="7">
        <f t="shared" ca="1" si="1863"/>
        <v>0</v>
      </c>
      <c r="NT356">
        <v>358</v>
      </c>
      <c r="NU356" s="7" t="s">
        <v>19</v>
      </c>
      <c r="NV356" s="7" t="str">
        <f t="shared" ca="1" si="1598"/>
        <v/>
      </c>
      <c r="NW356" s="7" t="str">
        <f t="shared" ca="1" si="1810"/>
        <v/>
      </c>
      <c r="NX356" t="str">
        <f ca="1">IFERROR(VLOOKUP(NT356,$K$3:$AK$568,8,FALSE),"")</f>
        <v/>
      </c>
      <c r="NY356" t="str">
        <f ca="1">IFERROR(VLOOKUP(NT356,$K$3:$AK$568,9,FALSE),"")</f>
        <v/>
      </c>
      <c r="NZ356" s="7" t="str">
        <f ca="1">IFERROR(VLOOKUP(NT356,$K$3:$AK$568,27,FALSE),"")</f>
        <v/>
      </c>
      <c r="OB356">
        <v>358</v>
      </c>
      <c r="OC356" s="7" t="s">
        <v>19</v>
      </c>
      <c r="OD356" t="e">
        <f t="shared" ca="1" si="1864"/>
        <v>#N/A</v>
      </c>
      <c r="OE356" s="7" t="str">
        <f t="shared" ca="1" si="1865"/>
        <v/>
      </c>
      <c r="OF356" s="7" t="str">
        <f t="shared" ca="1" si="1866"/>
        <v/>
      </c>
      <c r="OG356" t="str">
        <f t="shared" ca="1" si="1867"/>
        <v/>
      </c>
      <c r="OI356">
        <v>358</v>
      </c>
      <c r="OJ356" s="7" t="s">
        <v>19</v>
      </c>
      <c r="OK356" s="7" t="str">
        <f t="shared" ca="1" si="1868"/>
        <v/>
      </c>
      <c r="OL356" s="7" t="str">
        <f t="shared" ca="1" si="1869"/>
        <v/>
      </c>
      <c r="OM356" t="str">
        <f ca="1">IFERROR(VLOOKUP(OI356,$L$3:$AK$568,7,FALSE),"")</f>
        <v/>
      </c>
      <c r="ON356" t="str">
        <f ca="1">IFERROR(VLOOKUP(OI356,$L$3:$AK$568,8,FALSE),"")</f>
        <v/>
      </c>
      <c r="OO356" s="7" t="str">
        <f ca="1">IFERROR(VLOOKUP(OI356,$L$3:$AK$568,26,FALSE),"")</f>
        <v/>
      </c>
      <c r="OQ356">
        <v>358</v>
      </c>
      <c r="OR356" s="7" t="s">
        <v>19</v>
      </c>
      <c r="OS356" t="e">
        <f t="shared" ca="1" si="1870"/>
        <v>#N/A</v>
      </c>
      <c r="OT356" s="7" t="str">
        <f t="shared" ca="1" si="1871"/>
        <v/>
      </c>
      <c r="OU356" s="7" t="str">
        <f t="shared" ca="1" si="1872"/>
        <v/>
      </c>
      <c r="OV356" t="str">
        <f t="shared" ca="1" si="1873"/>
        <v/>
      </c>
      <c r="OX356">
        <v>358</v>
      </c>
      <c r="OY356" s="7" t="s">
        <v>19</v>
      </c>
      <c r="OZ356" s="7" t="str">
        <f t="shared" ca="1" si="1874"/>
        <v/>
      </c>
      <c r="PA356" s="7" t="str">
        <f t="shared" ca="1" si="1875"/>
        <v/>
      </c>
      <c r="PB356" t="str">
        <f ca="1">IFERROR(VLOOKUP(OX356,$M$3:$AK$568,6,FALSE),"")</f>
        <v/>
      </c>
      <c r="PC356" t="str">
        <f ca="1">IFERROR(VLOOKUP(OX356,$M$3:$AK$568,7,FALSE),"")</f>
        <v/>
      </c>
      <c r="PD356" s="7" t="str">
        <f ca="1">IFERROR(VLOOKUP(OX356,$M$3:$AK$568,25,FALSE),"")</f>
        <v/>
      </c>
      <c r="PF356">
        <v>358</v>
      </c>
      <c r="PG356" s="7" t="s">
        <v>19</v>
      </c>
      <c r="PH356" t="e">
        <f t="shared" ca="1" si="1876"/>
        <v>#N/A</v>
      </c>
      <c r="PI356" s="7" t="str">
        <f t="shared" ca="1" si="1877"/>
        <v/>
      </c>
      <c r="PJ356" s="7" t="str">
        <f t="shared" ca="1" si="1878"/>
        <v/>
      </c>
      <c r="PK356" t="str">
        <f t="shared" ca="1" si="1879"/>
        <v/>
      </c>
      <c r="PM356">
        <v>358</v>
      </c>
      <c r="PN356" s="7" t="s">
        <v>19</v>
      </c>
      <c r="PO356" s="202" t="str">
        <f t="shared" ca="1" si="1880"/>
        <v/>
      </c>
      <c r="PP356" s="7" t="str">
        <f t="shared" ca="1" si="1881"/>
        <v/>
      </c>
      <c r="PQ356" t="str">
        <f ca="1">IFERROR(VLOOKUP(PM356,$G$325:$R$409,12,FALSE),"")</f>
        <v/>
      </c>
      <c r="PR356" t="e">
        <f ca="1">VLOOKUP(PM356,$G$324:$Q$409,11,FALSE)</f>
        <v>#N/A</v>
      </c>
      <c r="PS356" s="7" t="str">
        <f ca="1">VLOOKUP(PQ356,$R$325:$Y$409,8,FALSE)</f>
        <v>- -</v>
      </c>
      <c r="PT356" s="7">
        <f ca="1">ReSt</f>
        <v>-4</v>
      </c>
      <c r="PU356" s="7" t="e">
        <f t="shared" ca="1" si="1882"/>
        <v>#N/A</v>
      </c>
      <c r="PV356" s="7" t="e">
        <f t="shared" ca="1" si="1883"/>
        <v>#N/A</v>
      </c>
      <c r="PW356" s="7" t="str">
        <f ca="1">VLOOKUP(PQ356,$R$325:$AK$409,8,FALSE)</f>
        <v>- -</v>
      </c>
      <c r="PX356" s="7"/>
      <c r="PY356">
        <v>358</v>
      </c>
      <c r="PZ356" s="7" t="s">
        <v>19</v>
      </c>
      <c r="QA356" t="str">
        <f t="shared" ca="1" si="1884"/>
        <v/>
      </c>
      <c r="QB356" s="7" t="str">
        <f t="shared" ca="1" si="1885"/>
        <v/>
      </c>
      <c r="QC356" s="7" t="str">
        <f t="shared" ca="1" si="1886"/>
        <v/>
      </c>
      <c r="QD356" t="str">
        <f t="shared" ca="1" si="1887"/>
        <v/>
      </c>
      <c r="QF356">
        <v>358</v>
      </c>
      <c r="QG356" s="7" t="s">
        <v>19</v>
      </c>
      <c r="QH356" s="7" t="str">
        <f t="shared" ca="1" si="1888"/>
        <v/>
      </c>
      <c r="QI356" s="7" t="e">
        <f t="shared" ca="1" si="1889"/>
        <v>#VALUE!</v>
      </c>
      <c r="QJ356" t="e">
        <f t="shared" ca="1" si="1890"/>
        <v>#N/A</v>
      </c>
      <c r="QK356" s="7" t="e">
        <f t="shared" ca="1" si="1891"/>
        <v>#N/A</v>
      </c>
      <c r="QM356">
        <v>358</v>
      </c>
      <c r="QN356" s="7" t="s">
        <v>19</v>
      </c>
      <c r="QO356" t="str">
        <f t="shared" ca="1" si="1892"/>
        <v/>
      </c>
      <c r="QP356" s="7" t="str">
        <f t="shared" ca="1" si="1893"/>
        <v/>
      </c>
      <c r="QQ356" t="str">
        <f t="shared" ca="1" si="1894"/>
        <v/>
      </c>
    </row>
    <row r="357" spans="1:459" x14ac:dyDescent="0.25">
      <c r="A357" s="240" t="str">
        <f>IF('Character Sheet'!$B$4="Creature","N","Y")</f>
        <v>Y</v>
      </c>
      <c r="C357" s="75"/>
      <c r="D357" s="76"/>
      <c r="F357" s="75">
        <v>19</v>
      </c>
      <c r="G357" s="76">
        <f t="shared" ca="1" si="1926"/>
        <v>0</v>
      </c>
      <c r="I357" s="75" t="s">
        <v>1812</v>
      </c>
      <c r="J357" s="85"/>
      <c r="K357" s="85">
        <f t="shared" ca="1" si="1927"/>
        <v>7</v>
      </c>
      <c r="L357" s="85">
        <f t="shared" ca="1" si="1928"/>
        <v>7</v>
      </c>
      <c r="M357" s="70">
        <f t="shared" ca="1" si="1929"/>
        <v>18</v>
      </c>
      <c r="O357" s="222" t="str">
        <f t="shared" ca="1" si="1930"/>
        <v>- -</v>
      </c>
      <c r="Q357" s="7" t="s">
        <v>1756</v>
      </c>
      <c r="R357" s="9" t="str">
        <f ca="1">IFERROR(VLOOKUP(F357,INDIRECT(Calculations!$D$100),2,FALSE),"")</f>
        <v/>
      </c>
      <c r="S357" s="9" t="str">
        <f t="shared" ca="1" si="1931"/>
        <v/>
      </c>
      <c r="T357" s="61" t="str">
        <f ca="1">SUBSTITUTE(IFERROR(IFERROR(VLOOKUP(R357,'[1]Skill Statistics'!$A$3:$C$513,2,FALSE),VLOOKUP(Q357,'[1]Skill Statistics'!$A$3:$C$513,2,FALSE)),T356),"R*","ReSt")</f>
        <v>ReSt/ReSt</v>
      </c>
      <c r="U357" s="61" t="str">
        <f ca="1">IFERROR(IFERROR(VLOOKUP(R357,'[1]Skill Statistics'!$A$3:$C$513,3,FALSE),VLOOKUP(Q357,'[1]Skill Statistics'!$A$3:$C$513,3,FALSE)),U356)</f>
        <v>Me</v>
      </c>
      <c r="V357" s="61" t="str">
        <f ca="1">IF(R357="","- -",IF(ISNUMBER(SEARCH("Category",R357)),"- -",IFERROR(IFERROR(VLOOKUP(Q357,[1]Professions!$A$4:$AM$288,MATCH(Profession,[1]Professions!$A$1:$AM$1,0),FALSE),VLOOKUP(Q357,Calculations!$B$91:$I$95,8,FALSE)),"- -")))</f>
        <v>- -</v>
      </c>
      <c r="W357" s="60" t="str">
        <f t="shared" ca="1" si="1932"/>
        <v>- -</v>
      </c>
      <c r="X357" s="7" t="str">
        <f ca="1">IFERROR(VLOOKUP(R357,$BS$6:$NR$519,MATCH(ActualLevel,$BS$3:$NR$3,0),FALSE),"- -")</f>
        <v>- -</v>
      </c>
      <c r="Y357" s="7" t="str">
        <f t="shared" ca="1" si="1933"/>
        <v>- -</v>
      </c>
      <c r="Z357" s="7" t="str">
        <f ca="1">IFERROR(VLOOKUP(Y357,Charts!$BQ$2:$BR$52,2,FALSE),"- -")</f>
        <v>- -</v>
      </c>
      <c r="AA357" s="7">
        <f t="shared" ca="1" si="1934"/>
        <v>-1</v>
      </c>
      <c r="AB357" s="7" t="str">
        <f t="shared" ca="1" si="1935"/>
        <v>- -</v>
      </c>
      <c r="AC357" s="7"/>
      <c r="AD357" s="7"/>
      <c r="AE357" s="7"/>
      <c r="AF357" s="7"/>
      <c r="AG357" s="7"/>
      <c r="AH357" s="90"/>
      <c r="AI357" s="7"/>
      <c r="AJ357" s="7"/>
      <c r="AK357" s="7">
        <f t="shared" ca="1" si="1936"/>
        <v>-1</v>
      </c>
      <c r="AL357" s="7"/>
      <c r="AM357" s="69">
        <f>IFERROR(VLOOKUP(Q357,'[1]Skill Statistics'!$A$3:$AN$513,MATCH(Profession,'[1]Skill Statistics'!$A$2:$AN$2,0),FALSE),0)</f>
        <v>0</v>
      </c>
      <c r="AN357" s="85">
        <f>IFERROR(VLOOKUP(Q357,'[1]Skill Statistics'!$A$3:$BK$513,MATCH(Archetype,'[1]Skill Statistics'!$A$2:$BK$2,0),FALSE),0)</f>
        <v>0</v>
      </c>
      <c r="AO357" s="85">
        <f>IFERROR(VLOOKUP(Q357,'[1]Skill Statistics'!$A$3:$BB$513,MATCH(Race,'[1]Skill Statistics'!$A$2:$BB$2,0),FALSE),0)</f>
        <v>0</v>
      </c>
      <c r="AP357" s="85">
        <f t="shared" ca="1" si="1811"/>
        <v>-0.1</v>
      </c>
      <c r="AQ357" s="70"/>
      <c r="AS357" s="69">
        <f>IFERROR(VLOOKUP(Q357,'[1]Professional Skills'!$A$4:$AM$288,MATCH(Profession,'[1]Professional Skills'!$A$3:$AM$3,0),FALSE),"- -")</f>
        <v>0</v>
      </c>
      <c r="AT357" t="s">
        <v>1812</v>
      </c>
      <c r="AU357" s="7" t="str">
        <f t="shared" si="1937"/>
        <v/>
      </c>
      <c r="AV357" s="7">
        <f t="shared" ca="1" si="1938"/>
        <v>0</v>
      </c>
      <c r="AW357" t="str">
        <f t="shared" si="1898"/>
        <v/>
      </c>
      <c r="AX357" t="str">
        <f>IFERROR(_xlfn.RANK.EQ(AW357,$AW$5:$AW$568),"")</f>
        <v/>
      </c>
      <c r="AY357">
        <f t="shared" si="1939"/>
        <v>0</v>
      </c>
      <c r="AZ357" s="70" t="str">
        <f t="shared" si="1940"/>
        <v/>
      </c>
      <c r="BB357" s="69" t="str">
        <f>IFERROR(IF(Q357="Language",VLOOKUP(R357,[1]Cultures!$B$4:$N$218,MATCH(Culture,[1]Cultures!$B$3:$N$3,0),FALSE),VLOOKUP(Q357,[1]Cultures!$B$4:$O$212,MATCH(Culture,[1]Cultures!$B$3:$O$3,0),FALSE)),"- -")</f>
        <v>- -</v>
      </c>
      <c r="BC357" t="s">
        <v>1812</v>
      </c>
      <c r="BD357">
        <f t="shared" ca="1" si="1941"/>
        <v>0.82007398747245019</v>
      </c>
      <c r="BE357">
        <f t="shared" ca="1" si="1900"/>
        <v>0.72007398747245022</v>
      </c>
      <c r="BH357">
        <f t="shared" ca="1" si="1923"/>
        <v>4</v>
      </c>
      <c r="BI357" s="7">
        <f t="shared" ca="1" si="1942"/>
        <v>0</v>
      </c>
      <c r="BK357" s="7"/>
      <c r="BL357" s="70" t="str">
        <f t="shared" ca="1" si="1943"/>
        <v>- -</v>
      </c>
      <c r="BN357" s="69" t="str">
        <f ca="1">IFERROR(VLOOKUP(V357,Charts!$BT$2:$BV$14,3,FALSE),"- -")</f>
        <v>- -</v>
      </c>
      <c r="BO357" s="85" t="str">
        <f t="shared" ca="1" si="1812"/>
        <v>- -</v>
      </c>
      <c r="BP357" s="70" t="str">
        <f t="shared" ca="1" si="1901"/>
        <v>- -</v>
      </c>
      <c r="BR357" s="7">
        <v>356</v>
      </c>
      <c r="BS357" s="9" t="str">
        <f ca="1">VLOOKUP(BR357,$O$3:$R$568,4,FALSE)</f>
        <v>Attunement</v>
      </c>
      <c r="BT357" s="7" t="str">
        <f ca="1">VLOOKUP(BS357,$R$3:$V$568,5,FALSE)</f>
        <v>6 / 8</v>
      </c>
      <c r="BU357" s="7">
        <f ca="1">VLOOKUP(BT357,Charts!$BT$2:$BV$14,3,FALSE)</f>
        <v>0.38461538461538464</v>
      </c>
      <c r="BV357" s="7" t="str">
        <f t="shared" ca="1" si="1604"/>
        <v>6</v>
      </c>
      <c r="BW357" s="7" t="str">
        <f t="shared" ca="1" si="1605"/>
        <v>8</v>
      </c>
      <c r="BY357" s="7">
        <f t="shared" ca="1" si="1606"/>
        <v>0.68028254864601001</v>
      </c>
      <c r="BZ357" s="7">
        <f t="shared" ca="1" si="1607"/>
        <v>-0.29566716403062537</v>
      </c>
      <c r="CA357" s="7">
        <f t="shared" ca="1" si="1608"/>
        <v>0</v>
      </c>
      <c r="CB357" s="7">
        <f t="shared" ca="1" si="1609"/>
        <v>0</v>
      </c>
      <c r="CC357" s="7" t="str">
        <f ca="1">IFERROR(IF(CC356+CB357&gt;CD$4,CC356,CC356+CB357),"")</f>
        <v/>
      </c>
      <c r="CD357" s="7">
        <f t="shared" ca="1" si="1813"/>
        <v>0</v>
      </c>
      <c r="CE357" s="7">
        <f t="shared" ca="1" si="1610"/>
        <v>0.68554051687945305</v>
      </c>
      <c r="CF357" s="7">
        <f t="shared" ca="1" si="1611"/>
        <v>-0.30092513226406842</v>
      </c>
      <c r="CG357" s="7">
        <f t="shared" ca="1" si="1612"/>
        <v>0</v>
      </c>
      <c r="CH357" s="7">
        <f t="shared" ca="1" si="1613"/>
        <v>0</v>
      </c>
      <c r="CI357" s="7" t="str">
        <f ca="1">IFERROR(IF(CI356+CH357&gt;CJ$4,CI356,CI356+CH357),"")</f>
        <v/>
      </c>
      <c r="CJ357" s="7">
        <f t="shared" ca="1" si="1814"/>
        <v>0</v>
      </c>
      <c r="CK357" s="7">
        <f t="shared" ca="1" si="1614"/>
        <v>1.6584163671797381E-2</v>
      </c>
      <c r="CL357" s="7">
        <f t="shared" ca="1" si="1615"/>
        <v>0.36803122094358726</v>
      </c>
      <c r="CM357" s="7">
        <f t="shared" ca="1" si="1616"/>
        <v>1</v>
      </c>
      <c r="CN357" s="7" t="str">
        <f t="shared" ca="1" si="1617"/>
        <v>6</v>
      </c>
      <c r="CO357" s="7" t="str">
        <f ca="1">IFERROR(IF(CO356+CN357&gt;CP$4,CO356,CO356+CN357),"")</f>
        <v/>
      </c>
      <c r="CP357" s="7">
        <f t="shared" ca="1" si="1815"/>
        <v>0</v>
      </c>
      <c r="CQ357" s="7">
        <f t="shared" ca="1" si="1618"/>
        <v>0.62709507129678776</v>
      </c>
      <c r="CR357" s="7">
        <f t="shared" ca="1" si="1619"/>
        <v>-0.24247968668140313</v>
      </c>
      <c r="CS357" s="7">
        <f t="shared" ca="1" si="1620"/>
        <v>0</v>
      </c>
      <c r="CT357" s="7">
        <f t="shared" ca="1" si="1621"/>
        <v>0</v>
      </c>
      <c r="CU357" s="7" t="str">
        <f ca="1">IFERROR(IF(CU356+CT357&gt;CV$4,CU356,CU356+CT357),"")</f>
        <v/>
      </c>
      <c r="CV357" s="7">
        <f t="shared" ca="1" si="1816"/>
        <v>0</v>
      </c>
      <c r="CW357" s="7">
        <f t="shared" ca="1" si="1622"/>
        <v>0.56355147869206956</v>
      </c>
      <c r="CX357" s="7">
        <f t="shared" ca="1" si="1623"/>
        <v>-0.17893609407668493</v>
      </c>
      <c r="CY357" s="7">
        <f t="shared" ca="1" si="1624"/>
        <v>0</v>
      </c>
      <c r="CZ357" s="7">
        <f t="shared" ca="1" si="1625"/>
        <v>0</v>
      </c>
      <c r="DA357" s="7" t="str">
        <f ca="1">IFERROR(IF(DA356+CZ357&gt;DB$4,DA356,DA356+CZ357),"")</f>
        <v/>
      </c>
      <c r="DB357" s="7">
        <f t="shared" ca="1" si="1817"/>
        <v>0</v>
      </c>
      <c r="DC357" s="7">
        <f t="shared" ca="1" si="1626"/>
        <v>0.84282278059035409</v>
      </c>
      <c r="DD357" s="7">
        <f t="shared" ca="1" si="1627"/>
        <v>-0.45820739597496946</v>
      </c>
      <c r="DE357" s="7">
        <f t="shared" ca="1" si="1628"/>
        <v>0</v>
      </c>
      <c r="DF357" s="7">
        <f t="shared" ca="1" si="1629"/>
        <v>0</v>
      </c>
      <c r="DG357" s="7" t="str">
        <f ca="1">IFERROR(IF(DG356+DF357&gt;DH$4,DG356,DG356+DF357),"")</f>
        <v/>
      </c>
      <c r="DH357" s="7">
        <f t="shared" ca="1" si="1818"/>
        <v>0</v>
      </c>
      <c r="DI357" s="7">
        <f t="shared" ca="1" si="1630"/>
        <v>0.60927534166752351</v>
      </c>
      <c r="DJ357" s="7">
        <f t="shared" ca="1" si="1631"/>
        <v>-0.22465995705213887</v>
      </c>
      <c r="DK357" s="7">
        <f t="shared" ca="1" si="1632"/>
        <v>0</v>
      </c>
      <c r="DL357" s="7">
        <f t="shared" ca="1" si="1633"/>
        <v>0</v>
      </c>
      <c r="DM357" s="7" t="str">
        <f ca="1">IFERROR(IF(DM356+DL357&gt;DN$4,DM356,DM356+DL357),"")</f>
        <v/>
      </c>
      <c r="DN357" s="7">
        <f t="shared" ca="1" si="1819"/>
        <v>0</v>
      </c>
      <c r="DO357" s="7">
        <f t="shared" ca="1" si="1634"/>
        <v>0.3914850889383481</v>
      </c>
      <c r="DP357" s="7">
        <f t="shared" ca="1" si="1635"/>
        <v>-6.8697043229634658E-3</v>
      </c>
      <c r="DQ357" s="7">
        <f t="shared" ca="1" si="1636"/>
        <v>0</v>
      </c>
      <c r="DR357" s="7">
        <f t="shared" ca="1" si="1637"/>
        <v>0</v>
      </c>
      <c r="DS357" s="7" t="str">
        <f ca="1">IFERROR(IF(DS356+DR357&gt;DT$4,DS356,DS356+DR357),"")</f>
        <v/>
      </c>
      <c r="DT357" s="7">
        <f t="shared" ca="1" si="1820"/>
        <v>0</v>
      </c>
      <c r="DU357" s="7">
        <f t="shared" ca="1" si="1638"/>
        <v>0.92253598848348084</v>
      </c>
      <c r="DV357" s="7">
        <f t="shared" ca="1" si="1639"/>
        <v>-0.53792060386809615</v>
      </c>
      <c r="DW357" s="7">
        <f t="shared" ca="1" si="1640"/>
        <v>0</v>
      </c>
      <c r="DX357" s="7">
        <f t="shared" ca="1" si="1641"/>
        <v>0</v>
      </c>
      <c r="DY357" s="7" t="str">
        <f ca="1">IFERROR(IF(DY356+DX357&gt;DZ$4,DY356,DY356+DX357),"")</f>
        <v/>
      </c>
      <c r="DZ357" s="7">
        <f t="shared" ca="1" si="1821"/>
        <v>0</v>
      </c>
      <c r="EA357" s="7">
        <f t="shared" ca="1" si="1642"/>
        <v>0.41934740549695093</v>
      </c>
      <c r="EB357" s="7">
        <f t="shared" ca="1" si="1643"/>
        <v>-3.4732020881566295E-2</v>
      </c>
      <c r="EC357" s="7">
        <f t="shared" ca="1" si="1644"/>
        <v>0</v>
      </c>
      <c r="ED357" s="7">
        <f t="shared" ca="1" si="1645"/>
        <v>0</v>
      </c>
      <c r="EE357" s="7" t="str">
        <f ca="1">IFERROR(IF(EE356+ED357&gt;EF$4,EE356,EE356+ED357),"")</f>
        <v/>
      </c>
      <c r="EF357" s="7">
        <f t="shared" ca="1" si="1822"/>
        <v>0</v>
      </c>
      <c r="EG357" s="7">
        <f t="shared" ca="1" si="1646"/>
        <v>0.89877645372835047</v>
      </c>
      <c r="EH357" s="7">
        <f t="shared" ca="1" si="1647"/>
        <v>-0.51416106911296588</v>
      </c>
      <c r="EI357" s="7">
        <f t="shared" ca="1" si="1648"/>
        <v>0</v>
      </c>
      <c r="EJ357" s="7">
        <f t="shared" ca="1" si="1649"/>
        <v>0</v>
      </c>
      <c r="EK357" s="7" t="str">
        <f ca="1">IFERROR(IF(EK356+EJ357&gt;EL$4,EK356,EK356+EJ357),"")</f>
        <v/>
      </c>
      <c r="EL357" s="7">
        <f t="shared" ca="1" si="1823"/>
        <v>0</v>
      </c>
      <c r="EM357" s="7">
        <f t="shared" ca="1" si="1650"/>
        <v>0.28538540257478029</v>
      </c>
      <c r="EN357" s="7">
        <f t="shared" ca="1" si="1651"/>
        <v>9.9229982040604348E-2</v>
      </c>
      <c r="EO357" s="7">
        <f t="shared" ca="1" si="1652"/>
        <v>1</v>
      </c>
      <c r="EP357" s="7" t="str">
        <f t="shared" ca="1" si="1653"/>
        <v>6</v>
      </c>
      <c r="EQ357" s="7" t="str">
        <f ca="1">IFERROR(IF(EQ356+EP357&gt;ER$4,EQ356,EQ356+EP357),"")</f>
        <v/>
      </c>
      <c r="ER357" s="7">
        <f t="shared" ca="1" si="1824"/>
        <v>0</v>
      </c>
      <c r="ES357" s="7">
        <f t="shared" ca="1" si="1654"/>
        <v>0.53455291570483698</v>
      </c>
      <c r="ET357" s="7">
        <f t="shared" ca="1" si="1655"/>
        <v>-0.14993753108945235</v>
      </c>
      <c r="EU357" s="7">
        <f t="shared" ca="1" si="1656"/>
        <v>0</v>
      </c>
      <c r="EV357" s="7">
        <f t="shared" ca="1" si="1657"/>
        <v>0</v>
      </c>
      <c r="EW357" s="7" t="str">
        <f ca="1">IFERROR(IF(EW356+EV357&gt;EX$4,EW356,EW356+EV357),"")</f>
        <v/>
      </c>
      <c r="EX357" s="7">
        <f t="shared" ca="1" si="1825"/>
        <v>0</v>
      </c>
      <c r="EY357" s="7">
        <f t="shared" ca="1" si="1658"/>
        <v>0.91188391872911101</v>
      </c>
      <c r="EZ357" s="7">
        <f t="shared" ca="1" si="1659"/>
        <v>-0.52726853411372643</v>
      </c>
      <c r="FA357" s="7">
        <f t="shared" ca="1" si="1660"/>
        <v>0</v>
      </c>
      <c r="FB357" s="7">
        <f t="shared" ca="1" si="1661"/>
        <v>0</v>
      </c>
      <c r="FC357" s="7" t="str">
        <f ca="1">IFERROR(IF(FC356+FB357&gt;FD$4,FC356,FC356+FB357),"")</f>
        <v/>
      </c>
      <c r="FD357" s="7">
        <f t="shared" ca="1" si="1826"/>
        <v>0</v>
      </c>
      <c r="FE357" s="7">
        <f t="shared" ca="1" si="1662"/>
        <v>0.81137034015687759</v>
      </c>
      <c r="FF357" s="7">
        <f t="shared" ca="1" si="1663"/>
        <v>-0.42675495554149295</v>
      </c>
      <c r="FG357" s="7">
        <f t="shared" ca="1" si="1664"/>
        <v>0</v>
      </c>
      <c r="FH357" s="7">
        <f t="shared" ca="1" si="1665"/>
        <v>0</v>
      </c>
      <c r="FI357" s="7" t="str">
        <f ca="1">IFERROR(IF(FI356+FH357&gt;FJ$4,FI356,FI356+FH357),"")</f>
        <v/>
      </c>
      <c r="FJ357" s="7">
        <f t="shared" ca="1" si="1827"/>
        <v>0</v>
      </c>
      <c r="FK357" s="7">
        <f t="shared" ca="1" si="1666"/>
        <v>0.30006091429733084</v>
      </c>
      <c r="FL357" s="7">
        <f t="shared" ca="1" si="1667"/>
        <v>8.4554470318053798E-2</v>
      </c>
      <c r="FM357" s="7">
        <f t="shared" ca="1" si="1668"/>
        <v>1</v>
      </c>
      <c r="FN357" s="7" t="str">
        <f t="shared" ca="1" si="1669"/>
        <v>6</v>
      </c>
      <c r="FO357" s="7" t="str">
        <f ca="1">IFERROR(IF(FO356+FN357&gt;FP$4,FO356,FO356+FN357),"")</f>
        <v/>
      </c>
      <c r="FP357" s="7">
        <f t="shared" ca="1" si="1828"/>
        <v>0</v>
      </c>
      <c r="FQ357" s="7">
        <f t="shared" ca="1" si="1670"/>
        <v>0.75079927835392934</v>
      </c>
      <c r="FR357" s="7">
        <f t="shared" ca="1" si="1671"/>
        <v>-0.36618389373854471</v>
      </c>
      <c r="FS357" s="7">
        <f t="shared" ca="1" si="1672"/>
        <v>0</v>
      </c>
      <c r="FT357" s="7">
        <f t="shared" ca="1" si="1673"/>
        <v>0</v>
      </c>
      <c r="FU357" s="7" t="str">
        <f ca="1">IFERROR(IF(FU356+FT357&gt;FV$4,FU356,FU356+FT357),"")</f>
        <v/>
      </c>
      <c r="FV357" s="7">
        <f t="shared" ca="1" si="1829"/>
        <v>0</v>
      </c>
      <c r="FW357" s="7">
        <f t="shared" ca="1" si="1674"/>
        <v>0.12200412377678604</v>
      </c>
      <c r="FX357" s="7">
        <f t="shared" ca="1" si="1675"/>
        <v>0.26261126083859859</v>
      </c>
      <c r="FY357" s="7">
        <f t="shared" ca="1" si="1676"/>
        <v>1</v>
      </c>
      <c r="FZ357" s="7" t="str">
        <f t="shared" ca="1" si="1677"/>
        <v>6</v>
      </c>
      <c r="GA357" s="7" t="str">
        <f ca="1">IFERROR(IF(GA356+FZ357&gt;GB$4,GA356,GA356+FZ357),"")</f>
        <v/>
      </c>
      <c r="GB357" s="7">
        <f t="shared" ca="1" si="1830"/>
        <v>0</v>
      </c>
      <c r="GC357" s="7">
        <f t="shared" ca="1" si="1678"/>
        <v>0.77804733667381321</v>
      </c>
      <c r="GD357" s="7">
        <f t="shared" ca="1" si="1679"/>
        <v>-0.39343195205842857</v>
      </c>
      <c r="GE357" s="7">
        <f t="shared" ca="1" si="1680"/>
        <v>0</v>
      </c>
      <c r="GF357" s="7">
        <f t="shared" ca="1" si="1681"/>
        <v>0</v>
      </c>
      <c r="GG357" s="7" t="str">
        <f ca="1">IFERROR(IF(GG356+GF357&gt;GH$4,GG356,GG356+GF357),"")</f>
        <v/>
      </c>
      <c r="GH357" s="7">
        <f t="shared" ca="1" si="1831"/>
        <v>0</v>
      </c>
      <c r="GI357" s="7">
        <f t="shared" ca="1" si="1682"/>
        <v>0.14512137520784762</v>
      </c>
      <c r="GJ357" s="7">
        <f t="shared" ca="1" si="1683"/>
        <v>0.23949400940753701</v>
      </c>
      <c r="GK357" s="7">
        <f t="shared" ca="1" si="1684"/>
        <v>1</v>
      </c>
      <c r="GL357" s="7" t="str">
        <f t="shared" ca="1" si="1685"/>
        <v>6</v>
      </c>
      <c r="GM357" s="7" t="str">
        <f ca="1">IFERROR(IF(GM356+GL357&gt;GN$4,GM356,GM356+GL357),"")</f>
        <v/>
      </c>
      <c r="GN357" s="7">
        <f t="shared" ca="1" si="1832"/>
        <v>0</v>
      </c>
      <c r="GO357" s="7">
        <f t="shared" ca="1" si="1686"/>
        <v>0.52323290145816392</v>
      </c>
      <c r="GP357" s="7">
        <f t="shared" ca="1" si="1687"/>
        <v>-0.13861751684277929</v>
      </c>
      <c r="GQ357" s="7">
        <f t="shared" ca="1" si="1688"/>
        <v>0</v>
      </c>
      <c r="GR357" s="7">
        <f t="shared" ca="1" si="1689"/>
        <v>0</v>
      </c>
      <c r="GS357" s="7" t="str">
        <f ca="1">IFERROR(IF(GS356+GR357&gt;GT$4,GS356,GS356+GR357),"")</f>
        <v/>
      </c>
      <c r="GT357" s="7">
        <f t="shared" ca="1" si="1833"/>
        <v>0</v>
      </c>
      <c r="GU357" s="7">
        <f t="shared" ca="1" si="1690"/>
        <v>0.31996879057357497</v>
      </c>
      <c r="GV357" s="7">
        <f t="shared" ca="1" si="1691"/>
        <v>6.4646594041809669E-2</v>
      </c>
      <c r="GW357" s="7">
        <f t="shared" ca="1" si="1692"/>
        <v>1</v>
      </c>
      <c r="GX357" s="7" t="str">
        <f t="shared" ca="1" si="1693"/>
        <v>6</v>
      </c>
      <c r="GY357" s="7" t="str">
        <f ca="1">IFERROR(IF(GY356+GX357&gt;GZ$4,GY356,GY356+GX357),"")</f>
        <v/>
      </c>
      <c r="GZ357" s="7">
        <f t="shared" ca="1" si="1834"/>
        <v>0</v>
      </c>
      <c r="HA357" s="7">
        <f t="shared" ca="1" si="1694"/>
        <v>5.5923969768487458E-2</v>
      </c>
      <c r="HB357" s="7">
        <f t="shared" ca="1" si="1695"/>
        <v>0.32869141484689718</v>
      </c>
      <c r="HC357" s="7">
        <f t="shared" ca="1" si="1696"/>
        <v>1</v>
      </c>
      <c r="HD357" s="7" t="str">
        <f t="shared" ca="1" si="1697"/>
        <v>6</v>
      </c>
      <c r="HE357" s="7" t="str">
        <f ca="1">IFERROR(IF(HE356+HD357&gt;HF$4,HE356,HE356+HD357),"")</f>
        <v/>
      </c>
      <c r="HF357" s="7">
        <f t="shared" ca="1" si="1835"/>
        <v>0</v>
      </c>
      <c r="HG357" s="7">
        <f t="shared" ca="1" si="1698"/>
        <v>0.63212529429829778</v>
      </c>
      <c r="HH357" s="7">
        <f t="shared" ca="1" si="1699"/>
        <v>-0.24750990968291314</v>
      </c>
      <c r="HI357" s="7">
        <f t="shared" ca="1" si="1700"/>
        <v>0</v>
      </c>
      <c r="HJ357" s="7">
        <f t="shared" ca="1" si="1701"/>
        <v>0</v>
      </c>
      <c r="HK357" s="7" t="str">
        <f ca="1">IFERROR(IF(HK356+HJ357&gt;HL$4,HK356,HK356+HJ357),"")</f>
        <v/>
      </c>
      <c r="HL357" s="7">
        <f t="shared" ca="1" si="1836"/>
        <v>0</v>
      </c>
      <c r="HM357" s="7">
        <f t="shared" ca="1" si="1702"/>
        <v>4.7082449232245582E-2</v>
      </c>
      <c r="HN357" s="7">
        <f t="shared" ca="1" si="1703"/>
        <v>0.33753293538313905</v>
      </c>
      <c r="HO357" s="7">
        <f t="shared" ca="1" si="1704"/>
        <v>1</v>
      </c>
      <c r="HP357" s="7" t="str">
        <f t="shared" ca="1" si="1705"/>
        <v>6</v>
      </c>
      <c r="HQ357" s="7" t="str">
        <f ca="1">IFERROR(IF(HQ356+HP357&gt;HR$4,HQ356,HQ356+HP357),"")</f>
        <v/>
      </c>
      <c r="HR357" s="7">
        <f t="shared" ca="1" si="1837"/>
        <v>0</v>
      </c>
      <c r="HS357" s="7">
        <f t="shared" ca="1" si="1706"/>
        <v>0.6422694736999528</v>
      </c>
      <c r="HT357" s="7">
        <f t="shared" ca="1" si="1707"/>
        <v>-0.25765408908456816</v>
      </c>
      <c r="HU357" s="7">
        <f t="shared" ca="1" si="1708"/>
        <v>0</v>
      </c>
      <c r="HV357" s="7">
        <f t="shared" ca="1" si="1709"/>
        <v>0</v>
      </c>
      <c r="HW357" s="7" t="str">
        <f ca="1">IFERROR(IF(HW356+HV357&gt;HX$4,HW356,HW356+HV357),"")</f>
        <v/>
      </c>
      <c r="HX357" s="7">
        <f t="shared" ca="1" si="1838"/>
        <v>0</v>
      </c>
      <c r="HY357" s="7">
        <f t="shared" ca="1" si="1710"/>
        <v>0.3129748398601131</v>
      </c>
      <c r="HZ357" s="7">
        <f t="shared" ca="1" si="1711"/>
        <v>7.164054475527154E-2</v>
      </c>
      <c r="IA357" s="7">
        <f t="shared" ca="1" si="1712"/>
        <v>1</v>
      </c>
      <c r="IB357" s="7" t="str">
        <f t="shared" ca="1" si="1713"/>
        <v>6</v>
      </c>
      <c r="IC357" s="7" t="str">
        <f ca="1">IFERROR(IF(IC356+IB357&gt;ID$4,IC356,IC356+IB357),"")</f>
        <v/>
      </c>
      <c r="ID357" s="7">
        <f t="shared" ca="1" si="1839"/>
        <v>0</v>
      </c>
      <c r="IE357" s="7">
        <f t="shared" ca="1" si="1714"/>
        <v>0.930686236263783</v>
      </c>
      <c r="IF357" s="7">
        <f t="shared" ca="1" si="1715"/>
        <v>-0.5460708516483983</v>
      </c>
      <c r="IG357" s="7">
        <f t="shared" ca="1" si="1716"/>
        <v>0</v>
      </c>
      <c r="IH357" s="7">
        <f t="shared" ca="1" si="1717"/>
        <v>0</v>
      </c>
      <c r="II357" s="7" t="str">
        <f ca="1">IFERROR(IF(II356+IH357&gt;IJ$4,II356,II356+IH357),"")</f>
        <v/>
      </c>
      <c r="IJ357" s="7">
        <f t="shared" ca="1" si="1840"/>
        <v>0</v>
      </c>
      <c r="IK357" s="7">
        <f t="shared" ca="1" si="1718"/>
        <v>0.50229885176208022</v>
      </c>
      <c r="IL357" s="7">
        <f t="shared" ca="1" si="1719"/>
        <v>-0.11768346714669559</v>
      </c>
      <c r="IM357" s="7">
        <f t="shared" ca="1" si="1720"/>
        <v>0</v>
      </c>
      <c r="IN357" s="7">
        <f t="shared" ca="1" si="1721"/>
        <v>0</v>
      </c>
      <c r="IO357" s="7" t="str">
        <f ca="1">IFERROR(IF(IO356+IN357&gt;IP$4,IO356,IO356+IN357),"")</f>
        <v/>
      </c>
      <c r="IP357" s="7">
        <f t="shared" ca="1" si="1841"/>
        <v>0</v>
      </c>
      <c r="IQ357" s="7">
        <f t="shared" ca="1" si="1722"/>
        <v>0.61298690296766012</v>
      </c>
      <c r="IR357" s="7">
        <f t="shared" ca="1" si="1723"/>
        <v>-0.22837151835227548</v>
      </c>
      <c r="IS357" s="7">
        <f t="shared" ca="1" si="1724"/>
        <v>0</v>
      </c>
      <c r="IT357" s="7">
        <f t="shared" ca="1" si="1725"/>
        <v>0</v>
      </c>
      <c r="IU357" s="7" t="str">
        <f ca="1">IFERROR(IF(IU356+IT357&gt;IV$4,IU356,IU356+IT357),"")</f>
        <v/>
      </c>
      <c r="IV357" s="7">
        <f t="shared" ca="1" si="1842"/>
        <v>0</v>
      </c>
      <c r="IW357" s="7">
        <f t="shared" ca="1" si="1726"/>
        <v>0.39214353051542117</v>
      </c>
      <c r="IX357" s="7">
        <f t="shared" ca="1" si="1727"/>
        <v>-7.5281459000365314E-3</v>
      </c>
      <c r="IY357" s="7">
        <f t="shared" ca="1" si="1728"/>
        <v>0</v>
      </c>
      <c r="IZ357" s="7">
        <f t="shared" ca="1" si="1729"/>
        <v>0</v>
      </c>
      <c r="JA357" s="7" t="str">
        <f ca="1">IFERROR(IF(JA356+IZ357&gt;JB$4,JA356,JA356+IZ357),"")</f>
        <v/>
      </c>
      <c r="JB357" s="7">
        <f t="shared" ca="1" si="1843"/>
        <v>0</v>
      </c>
      <c r="JC357" s="7">
        <f t="shared" ca="1" si="1730"/>
        <v>0.66935330329016818</v>
      </c>
      <c r="JD357" s="7">
        <f t="shared" ca="1" si="1731"/>
        <v>-0.28473791867478354</v>
      </c>
      <c r="JE357" s="7">
        <f t="shared" ca="1" si="1732"/>
        <v>0</v>
      </c>
      <c r="JF357" s="7">
        <f t="shared" ca="1" si="1733"/>
        <v>0</v>
      </c>
      <c r="JG357" s="7" t="str">
        <f ca="1">IFERROR(IF(JG356+JF357&gt;JH$4,JG356,JG356+JF357),"")</f>
        <v/>
      </c>
      <c r="JH357" s="7">
        <f t="shared" ca="1" si="1844"/>
        <v>0</v>
      </c>
      <c r="JI357" s="7">
        <f t="shared" ca="1" si="1734"/>
        <v>0.41316902816862455</v>
      </c>
      <c r="JJ357" s="7">
        <f t="shared" ca="1" si="1735"/>
        <v>-2.8553643553239916E-2</v>
      </c>
      <c r="JK357" s="7">
        <f t="shared" ca="1" si="1736"/>
        <v>0</v>
      </c>
      <c r="JL357" s="7">
        <f t="shared" ca="1" si="1737"/>
        <v>0</v>
      </c>
      <c r="JM357" s="7" t="str">
        <f ca="1">IFERROR(IF(JM356+JL357&gt;JN$4,JM356,JM356+JL357),"")</f>
        <v/>
      </c>
      <c r="JN357" s="7">
        <f t="shared" ca="1" si="1845"/>
        <v>0</v>
      </c>
      <c r="JO357" s="7">
        <f t="shared" ca="1" si="1738"/>
        <v>0.88605309065520288</v>
      </c>
      <c r="JP357" s="7">
        <f t="shared" ca="1" si="1739"/>
        <v>-0.5014377060398183</v>
      </c>
      <c r="JQ357" s="7">
        <f t="shared" ca="1" si="1740"/>
        <v>0</v>
      </c>
      <c r="JR357" s="7">
        <f t="shared" ca="1" si="1741"/>
        <v>0</v>
      </c>
      <c r="JS357" s="7" t="str">
        <f ca="1">IFERROR(IF(JS356+JR357&gt;JT$4,JS356,JS356+JR357),"")</f>
        <v/>
      </c>
      <c r="JT357" s="7">
        <f t="shared" ca="1" si="1846"/>
        <v>0</v>
      </c>
      <c r="JU357" s="7">
        <f t="shared" ca="1" si="1742"/>
        <v>0.68510655530344211</v>
      </c>
      <c r="JV357" s="7">
        <f t="shared" ca="1" si="1743"/>
        <v>-0.30049117068805747</v>
      </c>
      <c r="JW357" s="7">
        <f t="shared" ca="1" si="1744"/>
        <v>0</v>
      </c>
      <c r="JX357" s="7">
        <f t="shared" ca="1" si="1745"/>
        <v>0</v>
      </c>
      <c r="JY357" s="7" t="str">
        <f ca="1">IFERROR(IF(JY356+JX357&gt;JZ$4,JY356,JY356+JX357),"")</f>
        <v/>
      </c>
      <c r="JZ357" s="7">
        <f t="shared" ca="1" si="1847"/>
        <v>0</v>
      </c>
      <c r="KA357" s="7">
        <f t="shared" ca="1" si="1746"/>
        <v>0.28731173138991595</v>
      </c>
      <c r="KB357" s="7">
        <f t="shared" ca="1" si="1747"/>
        <v>9.7303653225468689E-2</v>
      </c>
      <c r="KC357" s="7">
        <f t="shared" ca="1" si="1748"/>
        <v>1</v>
      </c>
      <c r="KD357" s="7" t="str">
        <f t="shared" ca="1" si="1749"/>
        <v>6</v>
      </c>
      <c r="KE357" s="7" t="str">
        <f ca="1">IFERROR(IF(KE356+KD357&gt;KF$4,KE356,KE356+KD357),"")</f>
        <v/>
      </c>
      <c r="KF357" s="7">
        <f t="shared" ca="1" si="1848"/>
        <v>0</v>
      </c>
      <c r="KG357" s="7">
        <f t="shared" ca="1" si="1750"/>
        <v>0.15337937725048179</v>
      </c>
      <c r="KH357" s="7">
        <f t="shared" ca="1" si="1751"/>
        <v>0.23123600736490285</v>
      </c>
      <c r="KI357" s="7">
        <f t="shared" ca="1" si="1752"/>
        <v>1</v>
      </c>
      <c r="KJ357" s="7" t="str">
        <f t="shared" ca="1" si="1753"/>
        <v>6</v>
      </c>
      <c r="KK357" s="7" t="str">
        <f ca="1">IFERROR(IF(KK356+KJ357&gt;KL$4,KK356,KK356+KJ357),"")</f>
        <v/>
      </c>
      <c r="KL357" s="7">
        <f t="shared" ca="1" si="1849"/>
        <v>0</v>
      </c>
      <c r="KM357" s="7">
        <f t="shared" ca="1" si="1754"/>
        <v>0.65977540840048721</v>
      </c>
      <c r="KN357" s="7">
        <f t="shared" ca="1" si="1755"/>
        <v>-0.27516002378510257</v>
      </c>
      <c r="KO357" s="7">
        <f t="shared" ca="1" si="1756"/>
        <v>0</v>
      </c>
      <c r="KP357" s="7">
        <f t="shared" ca="1" si="1757"/>
        <v>0</v>
      </c>
      <c r="KQ357" s="7" t="str">
        <f ca="1">IFERROR(IF(KQ356+KP357&gt;KR$4,KQ356,KQ356+KP357),"")</f>
        <v/>
      </c>
      <c r="KR357" s="7">
        <f t="shared" ca="1" si="1850"/>
        <v>0</v>
      </c>
      <c r="KS357" s="7">
        <f t="shared" ca="1" si="1758"/>
        <v>0.67602177019426746</v>
      </c>
      <c r="KT357" s="7">
        <f t="shared" ca="1" si="1759"/>
        <v>-0.29140638557888282</v>
      </c>
      <c r="KU357" s="7">
        <f t="shared" ca="1" si="1760"/>
        <v>0</v>
      </c>
      <c r="KV357" s="7">
        <f t="shared" ca="1" si="1761"/>
        <v>0</v>
      </c>
      <c r="KW357" s="7" t="str">
        <f ca="1">IFERROR(IF(KW356+KV357&gt;KX$4,KW356,KW356+KV357),"")</f>
        <v/>
      </c>
      <c r="KX357" s="7">
        <f t="shared" ca="1" si="1851"/>
        <v>0</v>
      </c>
      <c r="KY357" s="7">
        <f t="shared" ca="1" si="1762"/>
        <v>0.19032867985105495</v>
      </c>
      <c r="KZ357" s="7">
        <f t="shared" ca="1" si="1763"/>
        <v>0.19428670476432969</v>
      </c>
      <c r="LA357" s="7">
        <f t="shared" ca="1" si="1764"/>
        <v>1</v>
      </c>
      <c r="LB357" s="7" t="str">
        <f t="shared" ca="1" si="1765"/>
        <v>6</v>
      </c>
      <c r="LC357" s="7" t="str">
        <f ca="1">IFERROR(IF(LC356+LB357&gt;LD$4,LC356,LC356+LB357),"")</f>
        <v/>
      </c>
      <c r="LD357" s="7">
        <f t="shared" ca="1" si="1852"/>
        <v>0</v>
      </c>
      <c r="LE357" s="7">
        <f t="shared" ca="1" si="1766"/>
        <v>0.32752678412412539</v>
      </c>
      <c r="LF357" s="7">
        <f t="shared" ca="1" si="1767"/>
        <v>5.7088600491259245E-2</v>
      </c>
      <c r="LG357" s="7">
        <f t="shared" ca="1" si="1768"/>
        <v>1</v>
      </c>
      <c r="LH357" s="7" t="str">
        <f t="shared" ca="1" si="1769"/>
        <v>6</v>
      </c>
      <c r="LI357" s="7" t="str">
        <f ca="1">IFERROR(IF(LI356+LH357&gt;LJ$4,LI356,LI356+LH357),"")</f>
        <v/>
      </c>
      <c r="LJ357" s="7">
        <f t="shared" ca="1" si="1853"/>
        <v>0</v>
      </c>
      <c r="LK357" s="7">
        <f t="shared" ca="1" si="1770"/>
        <v>0.2320059311344751</v>
      </c>
      <c r="LL357" s="7">
        <f t="shared" ca="1" si="1771"/>
        <v>0.15260945348090954</v>
      </c>
      <c r="LM357" s="7">
        <f t="shared" ca="1" si="1772"/>
        <v>1</v>
      </c>
      <c r="LN357" s="7" t="str">
        <f t="shared" ca="1" si="1773"/>
        <v>6</v>
      </c>
      <c r="LO357" s="7" t="str">
        <f ca="1">IFERROR(IF(LO356+LN357&gt;LP$4,LO356,LO356+LN357),"")</f>
        <v/>
      </c>
      <c r="LP357" s="7">
        <f t="shared" ca="1" si="1854"/>
        <v>0</v>
      </c>
      <c r="LQ357" s="7">
        <f t="shared" ca="1" si="1774"/>
        <v>0.27924502762724135</v>
      </c>
      <c r="LR357" s="7">
        <f t="shared" ca="1" si="1775"/>
        <v>0.10537035698814329</v>
      </c>
      <c r="LS357" s="7">
        <f t="shared" ca="1" si="1776"/>
        <v>1</v>
      </c>
      <c r="LT357" s="7" t="str">
        <f t="shared" ca="1" si="1777"/>
        <v>6</v>
      </c>
      <c r="LU357" s="7" t="str">
        <f ca="1">IFERROR(IF(LU356+LT357&gt;LV$4,LU356,LU356+LT357),"")</f>
        <v/>
      </c>
      <c r="LV357" s="7">
        <f t="shared" ca="1" si="1855"/>
        <v>0</v>
      </c>
      <c r="LW357" s="7">
        <f t="shared" ca="1" si="1778"/>
        <v>5.9579956605210538E-2</v>
      </c>
      <c r="LX357" s="7">
        <f t="shared" ca="1" si="1779"/>
        <v>0.3250354280101741</v>
      </c>
      <c r="LY357" s="7">
        <f t="shared" ca="1" si="1780"/>
        <v>1</v>
      </c>
      <c r="LZ357" s="7" t="str">
        <f t="shared" ca="1" si="1781"/>
        <v>6</v>
      </c>
      <c r="MA357" s="7" t="str">
        <f ca="1">IFERROR(IF(MA356+LZ357&gt;MB$4,MA356,MA356+LZ357),"")</f>
        <v/>
      </c>
      <c r="MB357" s="7">
        <f t="shared" ca="1" si="1856"/>
        <v>0</v>
      </c>
      <c r="MC357" s="7">
        <f t="shared" ca="1" si="1782"/>
        <v>1.3237456643933054E-3</v>
      </c>
      <c r="MD357" s="7">
        <f t="shared" ca="1" si="1783"/>
        <v>0.38329163895099133</v>
      </c>
      <c r="ME357" s="7">
        <f t="shared" ca="1" si="1784"/>
        <v>1</v>
      </c>
      <c r="MF357" s="7" t="str">
        <f t="shared" ca="1" si="1785"/>
        <v>6</v>
      </c>
      <c r="MG357" s="7" t="str">
        <f ca="1">IFERROR(IF(MG356+MF357&gt;MH$4,MG356,MG356+MF357),"")</f>
        <v/>
      </c>
      <c r="MH357" s="7">
        <f t="shared" ca="1" si="1857"/>
        <v>0</v>
      </c>
      <c r="MI357" s="7">
        <f t="shared" ca="1" si="1786"/>
        <v>1.1719607600717663E-2</v>
      </c>
      <c r="MJ357" s="7">
        <f t="shared" ca="1" si="1787"/>
        <v>0.37289577701466697</v>
      </c>
      <c r="MK357" s="7">
        <f t="shared" ca="1" si="1788"/>
        <v>1</v>
      </c>
      <c r="ML357" s="7" t="str">
        <f t="shared" ca="1" si="1789"/>
        <v>6</v>
      </c>
      <c r="MM357" s="7" t="str">
        <f ca="1">IFERROR(IF(MM356+ML357&gt;MN$4,MM356,MM356+ML357),"")</f>
        <v/>
      </c>
      <c r="MN357" s="7">
        <f t="shared" ca="1" si="1858"/>
        <v>0</v>
      </c>
      <c r="MO357" s="7">
        <f t="shared" ca="1" si="1790"/>
        <v>0.73720718915055106</v>
      </c>
      <c r="MP357" s="7">
        <f t="shared" ca="1" si="1791"/>
        <v>-0.35259180453516642</v>
      </c>
      <c r="MQ357" s="7">
        <f t="shared" ca="1" si="1792"/>
        <v>0</v>
      </c>
      <c r="MR357" s="7">
        <f t="shared" ca="1" si="1793"/>
        <v>0</v>
      </c>
      <c r="MS357" s="7" t="str">
        <f ca="1">IFERROR(IF(MS356+MR357&gt;MT$4,MS356,MS356+MR357),"")</f>
        <v/>
      </c>
      <c r="MT357" s="7">
        <f t="shared" ca="1" si="1859"/>
        <v>0</v>
      </c>
      <c r="MU357" s="7">
        <f t="shared" ca="1" si="1794"/>
        <v>0.76323444626074566</v>
      </c>
      <c r="MV357" s="7">
        <f t="shared" ca="1" si="1795"/>
        <v>-0.37861906164536102</v>
      </c>
      <c r="MW357" s="7">
        <f t="shared" ca="1" si="1796"/>
        <v>0</v>
      </c>
      <c r="MX357" s="7">
        <f t="shared" ca="1" si="1797"/>
        <v>0</v>
      </c>
      <c r="MY357" s="7" t="str">
        <f ca="1">IFERROR(IF(MY356+MX357&gt;MZ$4,MY356,MY356+MX357),"")</f>
        <v/>
      </c>
      <c r="MZ357" s="7">
        <f t="shared" ca="1" si="1860"/>
        <v>0</v>
      </c>
      <c r="NA357" s="7">
        <f t="shared" ca="1" si="1798"/>
        <v>0.8365384319474588</v>
      </c>
      <c r="NB357" s="7">
        <f t="shared" ca="1" si="1799"/>
        <v>-0.45192304733207417</v>
      </c>
      <c r="NC357" s="7">
        <f t="shared" ca="1" si="1800"/>
        <v>0</v>
      </c>
      <c r="ND357" s="7">
        <f t="shared" ca="1" si="1801"/>
        <v>0</v>
      </c>
      <c r="NE357" s="7" t="str">
        <f ca="1">IFERROR(IF(NE356+ND357&gt;NF$4,NE356,NE356+ND357),"")</f>
        <v/>
      </c>
      <c r="NF357" s="7">
        <f t="shared" ca="1" si="1861"/>
        <v>0</v>
      </c>
      <c r="NG357" s="7">
        <f t="shared" ca="1" si="1802"/>
        <v>6.8798868881762121E-2</v>
      </c>
      <c r="NH357" s="7">
        <f t="shared" ca="1" si="1803"/>
        <v>0.31581651573362252</v>
      </c>
      <c r="NI357" s="7">
        <f t="shared" ca="1" si="1804"/>
        <v>1</v>
      </c>
      <c r="NJ357" s="7" t="str">
        <f t="shared" ca="1" si="1805"/>
        <v>6</v>
      </c>
      <c r="NK357" s="7" t="str">
        <f ca="1">IFERROR(IF(NK356+NJ357&gt;NL$4,NK356,NK356+NJ357),"")</f>
        <v/>
      </c>
      <c r="NL357" s="7">
        <f t="shared" ca="1" si="1862"/>
        <v>0</v>
      </c>
      <c r="NM357" s="7">
        <f t="shared" ca="1" si="1806"/>
        <v>0.43500594872010945</v>
      </c>
      <c r="NN357" s="7">
        <f t="shared" ca="1" si="1807"/>
        <v>-5.0390564104724811E-2</v>
      </c>
      <c r="NO357" s="7">
        <f t="shared" ca="1" si="1808"/>
        <v>0</v>
      </c>
      <c r="NP357" s="7">
        <f t="shared" ca="1" si="1809"/>
        <v>0</v>
      </c>
      <c r="NQ357" s="7" t="str">
        <f ca="1">IFERROR(IF(NQ356+NP357&gt;NR$4,NQ356,NQ356+NP357),"")</f>
        <v/>
      </c>
      <c r="NR357" s="7">
        <f t="shared" ca="1" si="1863"/>
        <v>0</v>
      </c>
      <c r="NT357">
        <v>359</v>
      </c>
      <c r="NU357" s="7" t="s">
        <v>19</v>
      </c>
      <c r="NV357" s="7" t="str">
        <f t="shared" ca="1" si="1598"/>
        <v/>
      </c>
      <c r="NW357" s="7" t="str">
        <f t="shared" ca="1" si="1810"/>
        <v/>
      </c>
      <c r="NX357" t="str">
        <f ca="1">IFERROR(VLOOKUP(NT357,$K$3:$AK$568,8,FALSE),"")</f>
        <v/>
      </c>
      <c r="NY357" t="str">
        <f ca="1">IFERROR(VLOOKUP(NT357,$K$3:$AK$568,9,FALSE),"")</f>
        <v/>
      </c>
      <c r="NZ357" s="7" t="str">
        <f ca="1">IFERROR(VLOOKUP(NT357,$K$3:$AK$568,27,FALSE),"")</f>
        <v/>
      </c>
      <c r="OB357">
        <v>359</v>
      </c>
      <c r="OC357" s="7" t="s">
        <v>19</v>
      </c>
      <c r="OD357" t="e">
        <f t="shared" ca="1" si="1864"/>
        <v>#N/A</v>
      </c>
      <c r="OE357" s="7" t="str">
        <f t="shared" ca="1" si="1865"/>
        <v/>
      </c>
      <c r="OF357" s="7" t="str">
        <f t="shared" ca="1" si="1866"/>
        <v/>
      </c>
      <c r="OG357" t="str">
        <f t="shared" ca="1" si="1867"/>
        <v/>
      </c>
      <c r="OI357">
        <v>359</v>
      </c>
      <c r="OJ357" s="7" t="s">
        <v>19</v>
      </c>
      <c r="OK357" s="7" t="str">
        <f t="shared" ca="1" si="1868"/>
        <v/>
      </c>
      <c r="OL357" s="7" t="str">
        <f t="shared" ca="1" si="1869"/>
        <v/>
      </c>
      <c r="OM357" t="str">
        <f ca="1">IFERROR(VLOOKUP(OI357,$L$3:$AK$568,7,FALSE),"")</f>
        <v/>
      </c>
      <c r="ON357" t="str">
        <f ca="1">IFERROR(VLOOKUP(OI357,$L$3:$AK$568,8,FALSE),"")</f>
        <v/>
      </c>
      <c r="OO357" s="7" t="str">
        <f ca="1">IFERROR(VLOOKUP(OI357,$L$3:$AK$568,26,FALSE),"")</f>
        <v/>
      </c>
      <c r="OQ357">
        <v>359</v>
      </c>
      <c r="OR357" s="7" t="s">
        <v>19</v>
      </c>
      <c r="OS357" t="e">
        <f t="shared" ca="1" si="1870"/>
        <v>#N/A</v>
      </c>
      <c r="OT357" s="7" t="str">
        <f t="shared" ca="1" si="1871"/>
        <v/>
      </c>
      <c r="OU357" s="7" t="str">
        <f t="shared" ca="1" si="1872"/>
        <v/>
      </c>
      <c r="OV357" t="str">
        <f t="shared" ca="1" si="1873"/>
        <v/>
      </c>
      <c r="OX357">
        <v>359</v>
      </c>
      <c r="OY357" s="7" t="s">
        <v>19</v>
      </c>
      <c r="OZ357" s="7" t="str">
        <f t="shared" ca="1" si="1874"/>
        <v/>
      </c>
      <c r="PA357" s="7" t="str">
        <f t="shared" ca="1" si="1875"/>
        <v/>
      </c>
      <c r="PB357" t="str">
        <f ca="1">IFERROR(VLOOKUP(OX357,$M$3:$AK$568,6,FALSE),"")</f>
        <v/>
      </c>
      <c r="PC357" t="str">
        <f ca="1">IFERROR(VLOOKUP(OX357,$M$3:$AK$568,7,FALSE),"")</f>
        <v/>
      </c>
      <c r="PD357" s="7" t="str">
        <f ca="1">IFERROR(VLOOKUP(OX357,$M$3:$AK$568,25,FALSE),"")</f>
        <v/>
      </c>
      <c r="PF357">
        <v>359</v>
      </c>
      <c r="PG357" s="7" t="s">
        <v>19</v>
      </c>
      <c r="PH357" t="e">
        <f t="shared" ca="1" si="1876"/>
        <v>#N/A</v>
      </c>
      <c r="PI357" s="7" t="str">
        <f t="shared" ca="1" si="1877"/>
        <v/>
      </c>
      <c r="PJ357" s="7" t="str">
        <f t="shared" ca="1" si="1878"/>
        <v/>
      </c>
      <c r="PK357" t="str">
        <f t="shared" ca="1" si="1879"/>
        <v/>
      </c>
      <c r="PM357">
        <v>359</v>
      </c>
      <c r="PN357" s="7" t="s">
        <v>19</v>
      </c>
      <c r="PO357" s="202" t="str">
        <f t="shared" ca="1" si="1880"/>
        <v/>
      </c>
      <c r="PP357" s="7" t="str">
        <f t="shared" ca="1" si="1881"/>
        <v/>
      </c>
      <c r="PQ357" t="str">
        <f ca="1">IFERROR(VLOOKUP(PM357,$G$325:$R$409,12,FALSE),"")</f>
        <v/>
      </c>
      <c r="PR357" t="e">
        <f ca="1">VLOOKUP(PM357,$G$324:$Q$409,11,FALSE)</f>
        <v>#N/A</v>
      </c>
      <c r="PS357" s="7" t="str">
        <f ca="1">VLOOKUP(PQ357,$R$325:$Y$409,8,FALSE)</f>
        <v>- -</v>
      </c>
      <c r="PT357" s="7">
        <f ca="1">ReSt</f>
        <v>-4</v>
      </c>
      <c r="PU357" s="7" t="e">
        <f t="shared" ca="1" si="1882"/>
        <v>#N/A</v>
      </c>
      <c r="PV357" s="7" t="e">
        <f t="shared" ca="1" si="1883"/>
        <v>#N/A</v>
      </c>
      <c r="PW357" s="7" t="str">
        <f ca="1">VLOOKUP(PQ357,$R$325:$AK$409,8,FALSE)</f>
        <v>- -</v>
      </c>
      <c r="PX357" s="7"/>
      <c r="PY357">
        <v>359</v>
      </c>
      <c r="PZ357" s="7" t="s">
        <v>19</v>
      </c>
      <c r="QA357" t="str">
        <f t="shared" ca="1" si="1884"/>
        <v/>
      </c>
      <c r="QB357" s="7" t="str">
        <f t="shared" ca="1" si="1885"/>
        <v/>
      </c>
      <c r="QC357" s="7" t="str">
        <f t="shared" ca="1" si="1886"/>
        <v/>
      </c>
      <c r="QD357" t="str">
        <f t="shared" ca="1" si="1887"/>
        <v/>
      </c>
      <c r="QF357">
        <v>359</v>
      </c>
      <c r="QG357" s="7" t="s">
        <v>19</v>
      </c>
      <c r="QH357" s="7" t="str">
        <f t="shared" ca="1" si="1888"/>
        <v/>
      </c>
      <c r="QI357" s="7" t="e">
        <f t="shared" ca="1" si="1889"/>
        <v>#VALUE!</v>
      </c>
      <c r="QJ357" t="e">
        <f t="shared" ca="1" si="1890"/>
        <v>#N/A</v>
      </c>
      <c r="QK357" s="7" t="e">
        <f t="shared" ca="1" si="1891"/>
        <v>#N/A</v>
      </c>
      <c r="QM357">
        <v>359</v>
      </c>
      <c r="QN357" s="7" t="s">
        <v>19</v>
      </c>
      <c r="QO357" t="str">
        <f t="shared" ca="1" si="1892"/>
        <v/>
      </c>
      <c r="QP357" s="7" t="str">
        <f t="shared" ca="1" si="1893"/>
        <v/>
      </c>
      <c r="QQ357" t="str">
        <f t="shared" ca="1" si="1894"/>
        <v/>
      </c>
    </row>
    <row r="358" spans="1:459" x14ac:dyDescent="0.25">
      <c r="A358" s="240" t="str">
        <f>IF('Character Sheet'!$B$4="Creature","N","Y")</f>
        <v>Y</v>
      </c>
      <c r="C358" s="75"/>
      <c r="D358" s="76"/>
      <c r="F358" s="75">
        <v>20</v>
      </c>
      <c r="G358" s="76">
        <f t="shared" ca="1" si="1926"/>
        <v>0</v>
      </c>
      <c r="I358" s="75" t="s">
        <v>1812</v>
      </c>
      <c r="J358" s="85"/>
      <c r="K358" s="85">
        <f t="shared" ca="1" si="1927"/>
        <v>7</v>
      </c>
      <c r="L358" s="85">
        <f t="shared" ca="1" si="1928"/>
        <v>7</v>
      </c>
      <c r="M358" s="70">
        <f t="shared" ca="1" si="1929"/>
        <v>18</v>
      </c>
      <c r="O358" s="222" t="str">
        <f t="shared" ca="1" si="1930"/>
        <v>- -</v>
      </c>
      <c r="Q358" s="7" t="s">
        <v>1756</v>
      </c>
      <c r="R358" s="9" t="str">
        <f ca="1">IFERROR(VLOOKUP(F358,INDIRECT(Calculations!$D$100),2,FALSE),"")</f>
        <v/>
      </c>
      <c r="S358" s="9" t="str">
        <f t="shared" ca="1" si="1931"/>
        <v/>
      </c>
      <c r="T358" s="61" t="str">
        <f ca="1">SUBSTITUTE(IFERROR(IFERROR(VLOOKUP(R358,'[1]Skill Statistics'!$A$3:$C$513,2,FALSE),VLOOKUP(Q358,'[1]Skill Statistics'!$A$3:$C$513,2,FALSE)),T357),"R*","ReSt")</f>
        <v>ReSt/ReSt</v>
      </c>
      <c r="U358" s="61" t="str">
        <f ca="1">IFERROR(IFERROR(VLOOKUP(R358,'[1]Skill Statistics'!$A$3:$C$513,3,FALSE),VLOOKUP(Q358,'[1]Skill Statistics'!$A$3:$C$513,3,FALSE)),U357)</f>
        <v>Me</v>
      </c>
      <c r="V358" s="61" t="str">
        <f ca="1">IF(R358="","- -",IF(ISNUMBER(SEARCH("Category",R358)),"- -",IFERROR(IFERROR(VLOOKUP(Q358,[1]Professions!$A$4:$AM$288,MATCH(Profession,[1]Professions!$A$1:$AM$1,0),FALSE),VLOOKUP(Q358,Calculations!$B$91:$I$95,8,FALSE)),"- -")))</f>
        <v>- -</v>
      </c>
      <c r="W358" s="60" t="str">
        <f t="shared" ca="1" si="1932"/>
        <v>- -</v>
      </c>
      <c r="X358" s="7" t="str">
        <f ca="1">IFERROR(VLOOKUP(R358,$BS$6:$NR$519,MATCH(ActualLevel,$BS$3:$NR$3,0),FALSE),"- -")</f>
        <v>- -</v>
      </c>
      <c r="Y358" s="7" t="str">
        <f t="shared" ca="1" si="1933"/>
        <v>- -</v>
      </c>
      <c r="Z358" s="7" t="str">
        <f ca="1">IFERROR(VLOOKUP(Y358,Charts!$BQ$2:$BR$52,2,FALSE),"- -")</f>
        <v>- -</v>
      </c>
      <c r="AA358" s="7">
        <f t="shared" ca="1" si="1934"/>
        <v>-1</v>
      </c>
      <c r="AB358" s="7" t="str">
        <f t="shared" ca="1" si="1935"/>
        <v>- -</v>
      </c>
      <c r="AC358" s="7"/>
      <c r="AD358" s="7"/>
      <c r="AE358" s="7"/>
      <c r="AF358" s="7"/>
      <c r="AG358" s="7"/>
      <c r="AH358" s="90"/>
      <c r="AI358" s="7"/>
      <c r="AJ358" s="7"/>
      <c r="AK358" s="7">
        <f t="shared" ca="1" si="1936"/>
        <v>-1</v>
      </c>
      <c r="AL358" s="7"/>
      <c r="AM358" s="69">
        <f>IFERROR(VLOOKUP(Q358,'[1]Skill Statistics'!$A$3:$AN$513,MATCH(Profession,'[1]Skill Statistics'!$A$2:$AN$2,0),FALSE),0)</f>
        <v>0</v>
      </c>
      <c r="AN358" s="85">
        <f>IFERROR(VLOOKUP(Q358,'[1]Skill Statistics'!$A$3:$BK$513,MATCH(Archetype,'[1]Skill Statistics'!$A$2:$BK$2,0),FALSE),0)</f>
        <v>0</v>
      </c>
      <c r="AO358" s="85">
        <f>IFERROR(VLOOKUP(Q358,'[1]Skill Statistics'!$A$3:$BB$513,MATCH(Race,'[1]Skill Statistics'!$A$2:$BB$2,0),FALSE),0)</f>
        <v>0</v>
      </c>
      <c r="AP358" s="85">
        <f t="shared" ca="1" si="1811"/>
        <v>-0.1</v>
      </c>
      <c r="AQ358" s="70"/>
      <c r="AS358" s="69">
        <f>IFERROR(VLOOKUP(Q358,'[1]Professional Skills'!$A$4:$AM$288,MATCH(Profession,'[1]Professional Skills'!$A$3:$AM$3,0),FALSE),"- -")</f>
        <v>0</v>
      </c>
      <c r="AT358" t="s">
        <v>1812</v>
      </c>
      <c r="AU358" s="7" t="str">
        <f t="shared" si="1937"/>
        <v/>
      </c>
      <c r="AV358" s="7">
        <f t="shared" ca="1" si="1938"/>
        <v>0</v>
      </c>
      <c r="AW358" t="str">
        <f t="shared" si="1898"/>
        <v/>
      </c>
      <c r="AX358" t="str">
        <f>IFERROR(_xlfn.RANK.EQ(AW358,$AW$5:$AW$568),"")</f>
        <v/>
      </c>
      <c r="AY358">
        <f t="shared" si="1939"/>
        <v>0</v>
      </c>
      <c r="AZ358" s="70" t="str">
        <f t="shared" si="1940"/>
        <v/>
      </c>
      <c r="BB358" s="69" t="str">
        <f>IFERROR(IF(Q358="Language",VLOOKUP(R358,[1]Cultures!$B$4:$N$218,MATCH(Culture,[1]Cultures!$B$3:$N$3,0),FALSE),VLOOKUP(Q358,[1]Cultures!$B$4:$O$212,MATCH(Culture,[1]Cultures!$B$3:$O$3,0),FALSE)),"- -")</f>
        <v>- -</v>
      </c>
      <c r="BC358" t="s">
        <v>1812</v>
      </c>
      <c r="BD358">
        <f t="shared" ca="1" si="1941"/>
        <v>0.65347171173554541</v>
      </c>
      <c r="BE358">
        <f t="shared" ca="1" si="1900"/>
        <v>0.55347171173554544</v>
      </c>
      <c r="BH358">
        <f t="shared" ca="1" si="1923"/>
        <v>8</v>
      </c>
      <c r="BI358" s="7">
        <f t="shared" ca="1" si="1942"/>
        <v>0</v>
      </c>
      <c r="BK358" s="7"/>
      <c r="BL358" s="70" t="str">
        <f t="shared" ca="1" si="1943"/>
        <v>- -</v>
      </c>
      <c r="BN358" s="69" t="str">
        <f ca="1">IFERROR(VLOOKUP(V358,Charts!$BT$2:$BV$14,3,FALSE),"- -")</f>
        <v>- -</v>
      </c>
      <c r="BO358" s="85" t="str">
        <f t="shared" ca="1" si="1812"/>
        <v>- -</v>
      </c>
      <c r="BP358" s="70" t="str">
        <f t="shared" ca="1" si="1901"/>
        <v>- -</v>
      </c>
      <c r="BR358" s="7">
        <v>357</v>
      </c>
      <c r="BS358" s="9" t="str">
        <f ca="1">VLOOKUP(BR358,$O$3:$R$568,4,FALSE)</f>
        <v>Seemings</v>
      </c>
      <c r="BT358" s="7" t="str">
        <f ca="1">VLOOKUP(BS358,$R$3:$V$568,5,FALSE)</f>
        <v>3 / 5</v>
      </c>
      <c r="BU358" s="7">
        <f ca="1">VLOOKUP(BT358,Charts!$BT$2:$BV$14,3,FALSE)</f>
        <v>0.61538461538461542</v>
      </c>
      <c r="BV358" s="7" t="str">
        <f t="shared" ca="1" si="1604"/>
        <v>3</v>
      </c>
      <c r="BW358" s="7" t="str">
        <f t="shared" ca="1" si="1605"/>
        <v>5</v>
      </c>
      <c r="BY358" s="7">
        <f t="shared" ca="1" si="1606"/>
        <v>0.20842625342147769</v>
      </c>
      <c r="BZ358" s="7">
        <f t="shared" ca="1" si="1607"/>
        <v>0.40695836196313773</v>
      </c>
      <c r="CA358" s="7">
        <f t="shared" ca="1" si="1608"/>
        <v>1</v>
      </c>
      <c r="CB358" s="7" t="str">
        <f t="shared" ca="1" si="1609"/>
        <v>3</v>
      </c>
      <c r="CC358" s="7" t="str">
        <f ca="1">IFERROR(IF(CC357+CB358&gt;CD$4,CC357,CC357+CB358),"")</f>
        <v/>
      </c>
      <c r="CD358" s="7">
        <f t="shared" ca="1" si="1813"/>
        <v>0</v>
      </c>
      <c r="CE358" s="7">
        <f t="shared" ca="1" si="1610"/>
        <v>0.8751474455007634</v>
      </c>
      <c r="CF358" s="7">
        <f t="shared" ca="1" si="1611"/>
        <v>-0.25976283011614798</v>
      </c>
      <c r="CG358" s="7">
        <f t="shared" ca="1" si="1612"/>
        <v>0</v>
      </c>
      <c r="CH358" s="7">
        <f t="shared" ca="1" si="1613"/>
        <v>0</v>
      </c>
      <c r="CI358" s="7" t="str">
        <f ca="1">IFERROR(IF(CI357+CH358&gt;CJ$4,CI357,CI357+CH358),"")</f>
        <v/>
      </c>
      <c r="CJ358" s="7">
        <f t="shared" ca="1" si="1814"/>
        <v>0</v>
      </c>
      <c r="CK358" s="7">
        <f t="shared" ca="1" si="1614"/>
        <v>0.64466800628557164</v>
      </c>
      <c r="CL358" s="7">
        <f t="shared" ca="1" si="1615"/>
        <v>-2.9283390900956219E-2</v>
      </c>
      <c r="CM358" s="7">
        <f t="shared" ca="1" si="1616"/>
        <v>0</v>
      </c>
      <c r="CN358" s="7">
        <f t="shared" ca="1" si="1617"/>
        <v>0</v>
      </c>
      <c r="CO358" s="7" t="str">
        <f ca="1">IFERROR(IF(CO357+CN358&gt;CP$4,CO357,CO357+CN358),"")</f>
        <v/>
      </c>
      <c r="CP358" s="7">
        <f t="shared" ca="1" si="1815"/>
        <v>0</v>
      </c>
      <c r="CQ358" s="7">
        <f t="shared" ca="1" si="1618"/>
        <v>0.68585330374893361</v>
      </c>
      <c r="CR358" s="7">
        <f t="shared" ca="1" si="1619"/>
        <v>-7.0468688364318188E-2</v>
      </c>
      <c r="CS358" s="7">
        <f t="shared" ca="1" si="1620"/>
        <v>0</v>
      </c>
      <c r="CT358" s="7">
        <f t="shared" ca="1" si="1621"/>
        <v>0</v>
      </c>
      <c r="CU358" s="7" t="str">
        <f ca="1">IFERROR(IF(CU357+CT358&gt;CV$4,CU357,CU357+CT358),"")</f>
        <v/>
      </c>
      <c r="CV358" s="7">
        <f t="shared" ca="1" si="1816"/>
        <v>0</v>
      </c>
      <c r="CW358" s="7">
        <f t="shared" ca="1" si="1622"/>
        <v>0.3219283814355397</v>
      </c>
      <c r="CX358" s="7">
        <f t="shared" ca="1" si="1623"/>
        <v>0.29345623394907572</v>
      </c>
      <c r="CY358" s="7">
        <f t="shared" ca="1" si="1624"/>
        <v>1</v>
      </c>
      <c r="CZ358" s="7" t="str">
        <f t="shared" ca="1" si="1625"/>
        <v>3</v>
      </c>
      <c r="DA358" s="7" t="str">
        <f ca="1">IFERROR(IF(DA357+CZ358&gt;DB$4,DA357,DA357+CZ358),"")</f>
        <v/>
      </c>
      <c r="DB358" s="7">
        <f t="shared" ca="1" si="1817"/>
        <v>0</v>
      </c>
      <c r="DC358" s="7">
        <f t="shared" ca="1" si="1626"/>
        <v>0.66073780313320052</v>
      </c>
      <c r="DD358" s="7">
        <f t="shared" ca="1" si="1627"/>
        <v>-4.53531877485851E-2</v>
      </c>
      <c r="DE358" s="7">
        <f t="shared" ca="1" si="1628"/>
        <v>0</v>
      </c>
      <c r="DF358" s="7">
        <f t="shared" ca="1" si="1629"/>
        <v>0</v>
      </c>
      <c r="DG358" s="7" t="str">
        <f ca="1">IFERROR(IF(DG357+DF358&gt;DH$4,DG357,DG357+DF358),"")</f>
        <v/>
      </c>
      <c r="DH358" s="7">
        <f t="shared" ca="1" si="1818"/>
        <v>0</v>
      </c>
      <c r="DI358" s="7">
        <f t="shared" ca="1" si="1630"/>
        <v>0.77881036613608168</v>
      </c>
      <c r="DJ358" s="7">
        <f t="shared" ca="1" si="1631"/>
        <v>-0.16342575075146626</v>
      </c>
      <c r="DK358" s="7">
        <f t="shared" ca="1" si="1632"/>
        <v>0</v>
      </c>
      <c r="DL358" s="7">
        <f t="shared" ca="1" si="1633"/>
        <v>0</v>
      </c>
      <c r="DM358" s="7" t="str">
        <f ca="1">IFERROR(IF(DM357+DL358&gt;DN$4,DM357,DM357+DL358),"")</f>
        <v/>
      </c>
      <c r="DN358" s="7">
        <f t="shared" ca="1" si="1819"/>
        <v>0</v>
      </c>
      <c r="DO358" s="7">
        <f t="shared" ca="1" si="1634"/>
        <v>0.1333614340589856</v>
      </c>
      <c r="DP358" s="7">
        <f t="shared" ca="1" si="1635"/>
        <v>0.48202318132562982</v>
      </c>
      <c r="DQ358" s="7">
        <f t="shared" ca="1" si="1636"/>
        <v>1</v>
      </c>
      <c r="DR358" s="7" t="str">
        <f t="shared" ca="1" si="1637"/>
        <v>3</v>
      </c>
      <c r="DS358" s="7" t="str">
        <f ca="1">IFERROR(IF(DS357+DR358&gt;DT$4,DS357,DS357+DR358),"")</f>
        <v/>
      </c>
      <c r="DT358" s="7">
        <f t="shared" ca="1" si="1820"/>
        <v>0</v>
      </c>
      <c r="DU358" s="7">
        <f t="shared" ca="1" si="1638"/>
        <v>0.64027399458261325</v>
      </c>
      <c r="DV358" s="7">
        <f t="shared" ca="1" si="1639"/>
        <v>-2.488937919799783E-2</v>
      </c>
      <c r="DW358" s="7">
        <f t="shared" ca="1" si="1640"/>
        <v>0</v>
      </c>
      <c r="DX358" s="7">
        <f t="shared" ca="1" si="1641"/>
        <v>0</v>
      </c>
      <c r="DY358" s="7" t="str">
        <f ca="1">IFERROR(IF(DY357+DX358&gt;DZ$4,DY357,DY357+DX358),"")</f>
        <v/>
      </c>
      <c r="DZ358" s="7">
        <f t="shared" ca="1" si="1821"/>
        <v>0</v>
      </c>
      <c r="EA358" s="7">
        <f t="shared" ca="1" si="1642"/>
        <v>0.64577919852245103</v>
      </c>
      <c r="EB358" s="7">
        <f t="shared" ca="1" si="1643"/>
        <v>-3.0394583137835607E-2</v>
      </c>
      <c r="EC358" s="7">
        <f t="shared" ca="1" si="1644"/>
        <v>0</v>
      </c>
      <c r="ED358" s="7">
        <f t="shared" ca="1" si="1645"/>
        <v>0</v>
      </c>
      <c r="EE358" s="7" t="str">
        <f ca="1">IFERROR(IF(EE357+ED358&gt;EF$4,EE357,EE357+ED358),"")</f>
        <v/>
      </c>
      <c r="EF358" s="7">
        <f t="shared" ca="1" si="1822"/>
        <v>0</v>
      </c>
      <c r="EG358" s="7">
        <f t="shared" ca="1" si="1646"/>
        <v>0.83148878306139073</v>
      </c>
      <c r="EH358" s="7">
        <f t="shared" ca="1" si="1647"/>
        <v>-0.21610416767677532</v>
      </c>
      <c r="EI358" s="7">
        <f t="shared" ca="1" si="1648"/>
        <v>0</v>
      </c>
      <c r="EJ358" s="7">
        <f t="shared" ca="1" si="1649"/>
        <v>0</v>
      </c>
      <c r="EK358" s="7" t="str">
        <f ca="1">IFERROR(IF(EK357+EJ358&gt;EL$4,EK357,EK357+EJ358),"")</f>
        <v/>
      </c>
      <c r="EL358" s="7">
        <f t="shared" ca="1" si="1823"/>
        <v>0</v>
      </c>
      <c r="EM358" s="7">
        <f t="shared" ca="1" si="1650"/>
        <v>0.16816087890841402</v>
      </c>
      <c r="EN358" s="7">
        <f t="shared" ca="1" si="1651"/>
        <v>0.44722373647620139</v>
      </c>
      <c r="EO358" s="7">
        <f t="shared" ca="1" si="1652"/>
        <v>1</v>
      </c>
      <c r="EP358" s="7" t="str">
        <f t="shared" ca="1" si="1653"/>
        <v>3</v>
      </c>
      <c r="EQ358" s="7" t="str">
        <f ca="1">IFERROR(IF(EQ357+EP358&gt;ER$4,EQ357,EQ357+EP358),"")</f>
        <v/>
      </c>
      <c r="ER358" s="7">
        <f t="shared" ca="1" si="1824"/>
        <v>0</v>
      </c>
      <c r="ES358" s="7">
        <f t="shared" ca="1" si="1654"/>
        <v>0.90374585745865832</v>
      </c>
      <c r="ET358" s="7">
        <f t="shared" ca="1" si="1655"/>
        <v>-0.2883612420740429</v>
      </c>
      <c r="EU358" s="7">
        <f t="shared" ca="1" si="1656"/>
        <v>0</v>
      </c>
      <c r="EV358" s="7">
        <f t="shared" ca="1" si="1657"/>
        <v>0</v>
      </c>
      <c r="EW358" s="7" t="str">
        <f ca="1">IFERROR(IF(EW357+EV358&gt;EX$4,EW357,EW357+EV358),"")</f>
        <v/>
      </c>
      <c r="EX358" s="7">
        <f t="shared" ca="1" si="1825"/>
        <v>0</v>
      </c>
      <c r="EY358" s="7">
        <f t="shared" ca="1" si="1658"/>
        <v>0.45482911925443215</v>
      </c>
      <c r="EZ358" s="7">
        <f t="shared" ca="1" si="1659"/>
        <v>0.16055549613018327</v>
      </c>
      <c r="FA358" s="7">
        <f t="shared" ca="1" si="1660"/>
        <v>1</v>
      </c>
      <c r="FB358" s="7" t="str">
        <f t="shared" ca="1" si="1661"/>
        <v>3</v>
      </c>
      <c r="FC358" s="7" t="str">
        <f ca="1">IFERROR(IF(FC357+FB358&gt;FD$4,FC357,FC357+FB358),"")</f>
        <v/>
      </c>
      <c r="FD358" s="7">
        <f t="shared" ca="1" si="1826"/>
        <v>0</v>
      </c>
      <c r="FE358" s="7">
        <f t="shared" ca="1" si="1662"/>
        <v>0.77586749617782791</v>
      </c>
      <c r="FF358" s="7">
        <f t="shared" ca="1" si="1663"/>
        <v>-0.16048288079321249</v>
      </c>
      <c r="FG358" s="7">
        <f t="shared" ca="1" si="1664"/>
        <v>0</v>
      </c>
      <c r="FH358" s="7">
        <f t="shared" ca="1" si="1665"/>
        <v>0</v>
      </c>
      <c r="FI358" s="7" t="str">
        <f ca="1">IFERROR(IF(FI357+FH358&gt;FJ$4,FI357,FI357+FH358),"")</f>
        <v/>
      </c>
      <c r="FJ358" s="7">
        <f t="shared" ca="1" si="1827"/>
        <v>0</v>
      </c>
      <c r="FK358" s="7">
        <f t="shared" ca="1" si="1666"/>
        <v>0.54116714304531055</v>
      </c>
      <c r="FL358" s="7">
        <f t="shared" ca="1" si="1667"/>
        <v>7.4217472339304869E-2</v>
      </c>
      <c r="FM358" s="7">
        <f t="shared" ca="1" si="1668"/>
        <v>1</v>
      </c>
      <c r="FN358" s="7" t="str">
        <f t="shared" ca="1" si="1669"/>
        <v>3</v>
      </c>
      <c r="FO358" s="7" t="str">
        <f ca="1">IFERROR(IF(FO357+FN358&gt;FP$4,FO357,FO357+FN358),"")</f>
        <v/>
      </c>
      <c r="FP358" s="7">
        <f t="shared" ca="1" si="1828"/>
        <v>0</v>
      </c>
      <c r="FQ358" s="7">
        <f t="shared" ca="1" si="1670"/>
        <v>0.75795838934809845</v>
      </c>
      <c r="FR358" s="7">
        <f t="shared" ca="1" si="1671"/>
        <v>-0.14257377396348303</v>
      </c>
      <c r="FS358" s="7">
        <f t="shared" ca="1" si="1672"/>
        <v>0</v>
      </c>
      <c r="FT358" s="7">
        <f t="shared" ca="1" si="1673"/>
        <v>0</v>
      </c>
      <c r="FU358" s="7" t="str">
        <f ca="1">IFERROR(IF(FU357+FT358&gt;FV$4,FU357,FU357+FT358),"")</f>
        <v/>
      </c>
      <c r="FV358" s="7">
        <f t="shared" ca="1" si="1829"/>
        <v>0</v>
      </c>
      <c r="FW358" s="7">
        <f t="shared" ca="1" si="1674"/>
        <v>0.1814029166856912</v>
      </c>
      <c r="FX358" s="7">
        <f t="shared" ca="1" si="1675"/>
        <v>0.43398169869892422</v>
      </c>
      <c r="FY358" s="7">
        <f t="shared" ca="1" si="1676"/>
        <v>1</v>
      </c>
      <c r="FZ358" s="7" t="str">
        <f t="shared" ca="1" si="1677"/>
        <v>3</v>
      </c>
      <c r="GA358" s="7" t="str">
        <f ca="1">IFERROR(IF(GA357+FZ358&gt;GB$4,GA357,GA357+FZ358),"")</f>
        <v/>
      </c>
      <c r="GB358" s="7">
        <f t="shared" ca="1" si="1830"/>
        <v>0</v>
      </c>
      <c r="GC358" s="7">
        <f t="shared" ca="1" si="1678"/>
        <v>0.23444066867699365</v>
      </c>
      <c r="GD358" s="7">
        <f t="shared" ca="1" si="1679"/>
        <v>0.38094394670762177</v>
      </c>
      <c r="GE358" s="7">
        <f t="shared" ca="1" si="1680"/>
        <v>1</v>
      </c>
      <c r="GF358" s="7" t="str">
        <f t="shared" ca="1" si="1681"/>
        <v>3</v>
      </c>
      <c r="GG358" s="7" t="str">
        <f ca="1">IFERROR(IF(GG357+GF358&gt;GH$4,GG357,GG357+GF358),"")</f>
        <v/>
      </c>
      <c r="GH358" s="7">
        <f t="shared" ca="1" si="1831"/>
        <v>0</v>
      </c>
      <c r="GI358" s="7">
        <f t="shared" ca="1" si="1682"/>
        <v>0.14621672708474476</v>
      </c>
      <c r="GJ358" s="7">
        <f t="shared" ca="1" si="1683"/>
        <v>0.46916788829987066</v>
      </c>
      <c r="GK358" s="7">
        <f t="shared" ca="1" si="1684"/>
        <v>1</v>
      </c>
      <c r="GL358" s="7" t="str">
        <f t="shared" ca="1" si="1685"/>
        <v>3</v>
      </c>
      <c r="GM358" s="7" t="str">
        <f ca="1">IFERROR(IF(GM357+GL358&gt;GN$4,GM357,GM357+GL358),"")</f>
        <v/>
      </c>
      <c r="GN358" s="7">
        <f t="shared" ca="1" si="1832"/>
        <v>0</v>
      </c>
      <c r="GO358" s="7">
        <f t="shared" ca="1" si="1686"/>
        <v>0.72851342288690157</v>
      </c>
      <c r="GP358" s="7">
        <f t="shared" ca="1" si="1687"/>
        <v>-0.11312880750228616</v>
      </c>
      <c r="GQ358" s="7">
        <f t="shared" ca="1" si="1688"/>
        <v>0</v>
      </c>
      <c r="GR358" s="7">
        <f t="shared" ca="1" si="1689"/>
        <v>0</v>
      </c>
      <c r="GS358" s="7" t="str">
        <f ca="1">IFERROR(IF(GS357+GR358&gt;GT$4,GS357,GS357+GR358),"")</f>
        <v/>
      </c>
      <c r="GT358" s="7">
        <f t="shared" ca="1" si="1833"/>
        <v>0</v>
      </c>
      <c r="GU358" s="7">
        <f t="shared" ca="1" si="1690"/>
        <v>9.9018318251734572E-3</v>
      </c>
      <c r="GV358" s="7">
        <f t="shared" ca="1" si="1691"/>
        <v>0.60548278355944196</v>
      </c>
      <c r="GW358" s="7">
        <f t="shared" ca="1" si="1692"/>
        <v>1</v>
      </c>
      <c r="GX358" s="7" t="str">
        <f t="shared" ca="1" si="1693"/>
        <v>3</v>
      </c>
      <c r="GY358" s="7" t="str">
        <f ca="1">IFERROR(IF(GY357+GX358&gt;GZ$4,GY357,GY357+GX358),"")</f>
        <v/>
      </c>
      <c r="GZ358" s="7">
        <f t="shared" ca="1" si="1834"/>
        <v>0</v>
      </c>
      <c r="HA358" s="7">
        <f t="shared" ca="1" si="1694"/>
        <v>0.34583615873362927</v>
      </c>
      <c r="HB358" s="7">
        <f t="shared" ca="1" si="1695"/>
        <v>0.26954845665098615</v>
      </c>
      <c r="HC358" s="7">
        <f t="shared" ca="1" si="1696"/>
        <v>1</v>
      </c>
      <c r="HD358" s="7" t="str">
        <f t="shared" ca="1" si="1697"/>
        <v>3</v>
      </c>
      <c r="HE358" s="7" t="str">
        <f ca="1">IFERROR(IF(HE357+HD358&gt;HF$4,HE357,HE357+HD358),"")</f>
        <v/>
      </c>
      <c r="HF358" s="7">
        <f t="shared" ca="1" si="1835"/>
        <v>0</v>
      </c>
      <c r="HG358" s="7">
        <f t="shared" ca="1" si="1698"/>
        <v>0.76560459380230306</v>
      </c>
      <c r="HH358" s="7">
        <f t="shared" ca="1" si="1699"/>
        <v>-0.15021997841768764</v>
      </c>
      <c r="HI358" s="7">
        <f t="shared" ca="1" si="1700"/>
        <v>0</v>
      </c>
      <c r="HJ358" s="7">
        <f t="shared" ca="1" si="1701"/>
        <v>0</v>
      </c>
      <c r="HK358" s="7" t="str">
        <f ca="1">IFERROR(IF(HK357+HJ358&gt;HL$4,HK357,HK357+HJ358),"")</f>
        <v/>
      </c>
      <c r="HL358" s="7">
        <f t="shared" ca="1" si="1836"/>
        <v>0</v>
      </c>
      <c r="HM358" s="7">
        <f t="shared" ca="1" si="1702"/>
        <v>0.94713939167829542</v>
      </c>
      <c r="HN358" s="7">
        <f t="shared" ca="1" si="1703"/>
        <v>-0.33175477629368</v>
      </c>
      <c r="HO358" s="7">
        <f t="shared" ca="1" si="1704"/>
        <v>0</v>
      </c>
      <c r="HP358" s="7">
        <f t="shared" ca="1" si="1705"/>
        <v>0</v>
      </c>
      <c r="HQ358" s="7" t="str">
        <f ca="1">IFERROR(IF(HQ357+HP358&gt;HR$4,HQ357,HQ357+HP358),"")</f>
        <v/>
      </c>
      <c r="HR358" s="7">
        <f t="shared" ca="1" si="1837"/>
        <v>0</v>
      </c>
      <c r="HS358" s="7">
        <f t="shared" ca="1" si="1706"/>
        <v>0.61502410062229484</v>
      </c>
      <c r="HT358" s="7">
        <f t="shared" ca="1" si="1707"/>
        <v>3.60514762320574E-4</v>
      </c>
      <c r="HU358" s="7">
        <f t="shared" ca="1" si="1708"/>
        <v>1</v>
      </c>
      <c r="HV358" s="7" t="str">
        <f t="shared" ca="1" si="1709"/>
        <v>3</v>
      </c>
      <c r="HW358" s="7" t="str">
        <f ca="1">IFERROR(IF(HW357+HV358&gt;HX$4,HW357,HW357+HV358),"")</f>
        <v/>
      </c>
      <c r="HX358" s="7">
        <f t="shared" ca="1" si="1838"/>
        <v>0</v>
      </c>
      <c r="HY358" s="7">
        <f t="shared" ca="1" si="1710"/>
        <v>0.93118016980712726</v>
      </c>
      <c r="HZ358" s="7">
        <f t="shared" ca="1" si="1711"/>
        <v>-0.31579555442251184</v>
      </c>
      <c r="IA358" s="7">
        <f t="shared" ca="1" si="1712"/>
        <v>0</v>
      </c>
      <c r="IB358" s="7">
        <f t="shared" ca="1" si="1713"/>
        <v>0</v>
      </c>
      <c r="IC358" s="7" t="str">
        <f ca="1">IFERROR(IF(IC357+IB358&gt;ID$4,IC357,IC357+IB358),"")</f>
        <v/>
      </c>
      <c r="ID358" s="7">
        <f t="shared" ca="1" si="1839"/>
        <v>0</v>
      </c>
      <c r="IE358" s="7">
        <f t="shared" ca="1" si="1714"/>
        <v>0.92869531758083423</v>
      </c>
      <c r="IF358" s="7">
        <f t="shared" ca="1" si="1715"/>
        <v>-0.31331070219621882</v>
      </c>
      <c r="IG358" s="7">
        <f t="shared" ca="1" si="1716"/>
        <v>0</v>
      </c>
      <c r="IH358" s="7">
        <f t="shared" ca="1" si="1717"/>
        <v>0</v>
      </c>
      <c r="II358" s="7" t="str">
        <f ca="1">IFERROR(IF(II357+IH358&gt;IJ$4,II357,II357+IH358),"")</f>
        <v/>
      </c>
      <c r="IJ358" s="7">
        <f t="shared" ca="1" si="1840"/>
        <v>0</v>
      </c>
      <c r="IK358" s="7">
        <f t="shared" ca="1" si="1718"/>
        <v>0.24342950560495935</v>
      </c>
      <c r="IL358" s="7">
        <f t="shared" ca="1" si="1719"/>
        <v>0.37195510977965607</v>
      </c>
      <c r="IM358" s="7">
        <f t="shared" ca="1" si="1720"/>
        <v>1</v>
      </c>
      <c r="IN358" s="7" t="str">
        <f t="shared" ca="1" si="1721"/>
        <v>3</v>
      </c>
      <c r="IO358" s="7" t="str">
        <f ca="1">IFERROR(IF(IO357+IN358&gt;IP$4,IO357,IO357+IN358),"")</f>
        <v/>
      </c>
      <c r="IP358" s="7">
        <f t="shared" ca="1" si="1841"/>
        <v>0</v>
      </c>
      <c r="IQ358" s="7">
        <f t="shared" ca="1" si="1722"/>
        <v>0.83810786677321758</v>
      </c>
      <c r="IR358" s="7">
        <f t="shared" ca="1" si="1723"/>
        <v>-0.22272325138860216</v>
      </c>
      <c r="IS358" s="7">
        <f t="shared" ca="1" si="1724"/>
        <v>0</v>
      </c>
      <c r="IT358" s="7">
        <f t="shared" ca="1" si="1725"/>
        <v>0</v>
      </c>
      <c r="IU358" s="7" t="str">
        <f ca="1">IFERROR(IF(IU357+IT358&gt;IV$4,IU357,IU357+IT358),"")</f>
        <v/>
      </c>
      <c r="IV358" s="7">
        <f t="shared" ca="1" si="1842"/>
        <v>0</v>
      </c>
      <c r="IW358" s="7">
        <f t="shared" ca="1" si="1726"/>
        <v>1.7979590211731011E-2</v>
      </c>
      <c r="IX358" s="7">
        <f t="shared" ca="1" si="1727"/>
        <v>0.59740502517288441</v>
      </c>
      <c r="IY358" s="7">
        <f t="shared" ca="1" si="1728"/>
        <v>1</v>
      </c>
      <c r="IZ358" s="7" t="str">
        <f t="shared" ca="1" si="1729"/>
        <v>3</v>
      </c>
      <c r="JA358" s="7" t="str">
        <f ca="1">IFERROR(IF(JA357+IZ358&gt;JB$4,JA357,JA357+IZ358),"")</f>
        <v/>
      </c>
      <c r="JB358" s="7">
        <f t="shared" ca="1" si="1843"/>
        <v>0</v>
      </c>
      <c r="JC358" s="7">
        <f t="shared" ca="1" si="1730"/>
        <v>0.37852609468342102</v>
      </c>
      <c r="JD358" s="7">
        <f t="shared" ca="1" si="1731"/>
        <v>0.2368585207011944</v>
      </c>
      <c r="JE358" s="7">
        <f t="shared" ca="1" si="1732"/>
        <v>1</v>
      </c>
      <c r="JF358" s="7" t="str">
        <f t="shared" ca="1" si="1733"/>
        <v>3</v>
      </c>
      <c r="JG358" s="7" t="str">
        <f ca="1">IFERROR(IF(JG357+JF358&gt;JH$4,JG357,JG357+JF358),"")</f>
        <v/>
      </c>
      <c r="JH358" s="7">
        <f t="shared" ca="1" si="1844"/>
        <v>0</v>
      </c>
      <c r="JI358" s="7">
        <f t="shared" ca="1" si="1734"/>
        <v>0.39618789340280436</v>
      </c>
      <c r="JJ358" s="7">
        <f t="shared" ca="1" si="1735"/>
        <v>0.21919672198181106</v>
      </c>
      <c r="JK358" s="7">
        <f t="shared" ca="1" si="1736"/>
        <v>1</v>
      </c>
      <c r="JL358" s="7" t="str">
        <f t="shared" ca="1" si="1737"/>
        <v>3</v>
      </c>
      <c r="JM358" s="7" t="str">
        <f ca="1">IFERROR(IF(JM357+JL358&gt;JN$4,JM357,JM357+JL358),"")</f>
        <v/>
      </c>
      <c r="JN358" s="7">
        <f t="shared" ca="1" si="1845"/>
        <v>0</v>
      </c>
      <c r="JO358" s="7">
        <f t="shared" ca="1" si="1738"/>
        <v>0.76190244849232525</v>
      </c>
      <c r="JP358" s="7">
        <f t="shared" ca="1" si="1739"/>
        <v>-0.14651783310770983</v>
      </c>
      <c r="JQ358" s="7">
        <f t="shared" ca="1" si="1740"/>
        <v>0</v>
      </c>
      <c r="JR358" s="7">
        <f t="shared" ca="1" si="1741"/>
        <v>0</v>
      </c>
      <c r="JS358" s="7" t="str">
        <f ca="1">IFERROR(IF(JS357+JR358&gt;JT$4,JS357,JS357+JR358),"")</f>
        <v/>
      </c>
      <c r="JT358" s="7">
        <f t="shared" ca="1" si="1846"/>
        <v>0</v>
      </c>
      <c r="JU358" s="7">
        <f t="shared" ca="1" si="1742"/>
        <v>6.857100068415789E-2</v>
      </c>
      <c r="JV358" s="7">
        <f t="shared" ca="1" si="1743"/>
        <v>0.54681361470045753</v>
      </c>
      <c r="JW358" s="7">
        <f t="shared" ca="1" si="1744"/>
        <v>1</v>
      </c>
      <c r="JX358" s="7" t="str">
        <f t="shared" ca="1" si="1745"/>
        <v>3</v>
      </c>
      <c r="JY358" s="7" t="str">
        <f ca="1">IFERROR(IF(JY357+JX358&gt;JZ$4,JY357,JY357+JX358),"")</f>
        <v/>
      </c>
      <c r="JZ358" s="7">
        <f t="shared" ca="1" si="1847"/>
        <v>0</v>
      </c>
      <c r="KA358" s="7">
        <f t="shared" ca="1" si="1746"/>
        <v>6.424375335271526E-2</v>
      </c>
      <c r="KB358" s="7">
        <f t="shared" ca="1" si="1747"/>
        <v>0.55114086203190016</v>
      </c>
      <c r="KC358" s="7">
        <f t="shared" ca="1" si="1748"/>
        <v>1</v>
      </c>
      <c r="KD358" s="7" t="str">
        <f t="shared" ca="1" si="1749"/>
        <v>3</v>
      </c>
      <c r="KE358" s="7" t="str">
        <f ca="1">IFERROR(IF(KE357+KD358&gt;KF$4,KE357,KE357+KD358),"")</f>
        <v/>
      </c>
      <c r="KF358" s="7">
        <f t="shared" ca="1" si="1848"/>
        <v>0</v>
      </c>
      <c r="KG358" s="7">
        <f t="shared" ca="1" si="1750"/>
        <v>0.32539291550300475</v>
      </c>
      <c r="KH358" s="7">
        <f t="shared" ca="1" si="1751"/>
        <v>0.28999169988161067</v>
      </c>
      <c r="KI358" s="7">
        <f t="shared" ca="1" si="1752"/>
        <v>1</v>
      </c>
      <c r="KJ358" s="7" t="str">
        <f t="shared" ca="1" si="1753"/>
        <v>3</v>
      </c>
      <c r="KK358" s="7" t="str">
        <f ca="1">IFERROR(IF(KK357+KJ358&gt;KL$4,KK357,KK357+KJ358),"")</f>
        <v/>
      </c>
      <c r="KL358" s="7">
        <f t="shared" ca="1" si="1849"/>
        <v>0</v>
      </c>
      <c r="KM358" s="7">
        <f t="shared" ca="1" si="1754"/>
        <v>0.99429358554127423</v>
      </c>
      <c r="KN358" s="7">
        <f t="shared" ca="1" si="1755"/>
        <v>-0.37890897015665881</v>
      </c>
      <c r="KO358" s="7">
        <f t="shared" ca="1" si="1756"/>
        <v>0</v>
      </c>
      <c r="KP358" s="7">
        <f t="shared" ca="1" si="1757"/>
        <v>0</v>
      </c>
      <c r="KQ358" s="7" t="str">
        <f ca="1">IFERROR(IF(KQ357+KP358&gt;KR$4,KQ357,KQ357+KP358),"")</f>
        <v/>
      </c>
      <c r="KR358" s="7">
        <f t="shared" ca="1" si="1850"/>
        <v>0</v>
      </c>
      <c r="KS358" s="7">
        <f t="shared" ca="1" si="1758"/>
        <v>0.61430007004226961</v>
      </c>
      <c r="KT358" s="7">
        <f t="shared" ca="1" si="1759"/>
        <v>1.0845453423458107E-3</v>
      </c>
      <c r="KU358" s="7">
        <f t="shared" ca="1" si="1760"/>
        <v>1</v>
      </c>
      <c r="KV358" s="7" t="str">
        <f t="shared" ca="1" si="1761"/>
        <v>3</v>
      </c>
      <c r="KW358" s="7" t="str">
        <f ca="1">IFERROR(IF(KW357+KV358&gt;KX$4,KW357,KW357+KV358),"")</f>
        <v/>
      </c>
      <c r="KX358" s="7">
        <f t="shared" ca="1" si="1851"/>
        <v>0</v>
      </c>
      <c r="KY358" s="7">
        <f t="shared" ca="1" si="1762"/>
        <v>6.5357030723989906E-2</v>
      </c>
      <c r="KZ358" s="7">
        <f t="shared" ca="1" si="1763"/>
        <v>0.55002758466062551</v>
      </c>
      <c r="LA358" s="7">
        <f t="shared" ca="1" si="1764"/>
        <v>1</v>
      </c>
      <c r="LB358" s="7" t="str">
        <f t="shared" ca="1" si="1765"/>
        <v>3</v>
      </c>
      <c r="LC358" s="7" t="str">
        <f ca="1">IFERROR(IF(LC357+LB358&gt;LD$4,LC357,LC357+LB358),"")</f>
        <v/>
      </c>
      <c r="LD358" s="7">
        <f t="shared" ca="1" si="1852"/>
        <v>0</v>
      </c>
      <c r="LE358" s="7">
        <f t="shared" ca="1" si="1766"/>
        <v>0.14649114251701079</v>
      </c>
      <c r="LF358" s="7">
        <f t="shared" ca="1" si="1767"/>
        <v>0.46889347286760463</v>
      </c>
      <c r="LG358" s="7">
        <f t="shared" ca="1" si="1768"/>
        <v>1</v>
      </c>
      <c r="LH358" s="7" t="str">
        <f t="shared" ca="1" si="1769"/>
        <v>3</v>
      </c>
      <c r="LI358" s="7" t="str">
        <f ca="1">IFERROR(IF(LI357+LH358&gt;LJ$4,LI357,LI357+LH358),"")</f>
        <v/>
      </c>
      <c r="LJ358" s="7">
        <f t="shared" ca="1" si="1853"/>
        <v>0</v>
      </c>
      <c r="LK358" s="7">
        <f t="shared" ca="1" si="1770"/>
        <v>0.97418620311921156</v>
      </c>
      <c r="LL358" s="7">
        <f t="shared" ca="1" si="1771"/>
        <v>-0.35880158773459614</v>
      </c>
      <c r="LM358" s="7">
        <f t="shared" ca="1" si="1772"/>
        <v>0</v>
      </c>
      <c r="LN358" s="7">
        <f t="shared" ca="1" si="1773"/>
        <v>0</v>
      </c>
      <c r="LO358" s="7" t="str">
        <f ca="1">IFERROR(IF(LO357+LN358&gt;LP$4,LO357,LO357+LN358),"")</f>
        <v/>
      </c>
      <c r="LP358" s="7">
        <f t="shared" ca="1" si="1854"/>
        <v>0</v>
      </c>
      <c r="LQ358" s="7">
        <f t="shared" ca="1" si="1774"/>
        <v>0.17440484794440825</v>
      </c>
      <c r="LR358" s="7">
        <f t="shared" ca="1" si="1775"/>
        <v>0.44097976744020717</v>
      </c>
      <c r="LS358" s="7">
        <f t="shared" ca="1" si="1776"/>
        <v>1</v>
      </c>
      <c r="LT358" s="7" t="str">
        <f t="shared" ca="1" si="1777"/>
        <v>3</v>
      </c>
      <c r="LU358" s="7" t="str">
        <f ca="1">IFERROR(IF(LU357+LT358&gt;LV$4,LU357,LU357+LT358),"")</f>
        <v/>
      </c>
      <c r="LV358" s="7">
        <f t="shared" ca="1" si="1855"/>
        <v>0</v>
      </c>
      <c r="LW358" s="7">
        <f t="shared" ca="1" si="1778"/>
        <v>0.34811540004492936</v>
      </c>
      <c r="LX358" s="7">
        <f t="shared" ca="1" si="1779"/>
        <v>0.26726921533968606</v>
      </c>
      <c r="LY358" s="7">
        <f t="shared" ca="1" si="1780"/>
        <v>1</v>
      </c>
      <c r="LZ358" s="7" t="str">
        <f t="shared" ca="1" si="1781"/>
        <v>3</v>
      </c>
      <c r="MA358" s="7" t="str">
        <f ca="1">IFERROR(IF(MA357+LZ358&gt;MB$4,MA357,MA357+LZ358),"")</f>
        <v/>
      </c>
      <c r="MB358" s="7">
        <f t="shared" ca="1" si="1856"/>
        <v>0</v>
      </c>
      <c r="MC358" s="7">
        <f t="shared" ca="1" si="1782"/>
        <v>0.71786547324620709</v>
      </c>
      <c r="MD358" s="7">
        <f t="shared" ca="1" si="1783"/>
        <v>-0.10248085786159167</v>
      </c>
      <c r="ME358" s="7">
        <f t="shared" ca="1" si="1784"/>
        <v>0</v>
      </c>
      <c r="MF358" s="7">
        <f t="shared" ca="1" si="1785"/>
        <v>0</v>
      </c>
      <c r="MG358" s="7" t="str">
        <f ca="1">IFERROR(IF(MG357+MF358&gt;MH$4,MG357,MG357+MF358),"")</f>
        <v/>
      </c>
      <c r="MH358" s="7">
        <f t="shared" ca="1" si="1857"/>
        <v>0</v>
      </c>
      <c r="MI358" s="7">
        <f t="shared" ca="1" si="1786"/>
        <v>0.15503283221160347</v>
      </c>
      <c r="MJ358" s="7">
        <f t="shared" ca="1" si="1787"/>
        <v>0.46035178317301195</v>
      </c>
      <c r="MK358" s="7">
        <f t="shared" ca="1" si="1788"/>
        <v>1</v>
      </c>
      <c r="ML358" s="7" t="str">
        <f t="shared" ca="1" si="1789"/>
        <v>3</v>
      </c>
      <c r="MM358" s="7" t="str">
        <f ca="1">IFERROR(IF(MM357+ML358&gt;MN$4,MM357,MM357+ML358),"")</f>
        <v/>
      </c>
      <c r="MN358" s="7">
        <f t="shared" ca="1" si="1858"/>
        <v>0</v>
      </c>
      <c r="MO358" s="7">
        <f t="shared" ca="1" si="1790"/>
        <v>0.87332644014532201</v>
      </c>
      <c r="MP358" s="7">
        <f t="shared" ca="1" si="1791"/>
        <v>-0.2579418247607066</v>
      </c>
      <c r="MQ358" s="7">
        <f t="shared" ca="1" si="1792"/>
        <v>0</v>
      </c>
      <c r="MR358" s="7">
        <f t="shared" ca="1" si="1793"/>
        <v>0</v>
      </c>
      <c r="MS358" s="7" t="str">
        <f ca="1">IFERROR(IF(MS357+MR358&gt;MT$4,MS357,MS357+MR358),"")</f>
        <v/>
      </c>
      <c r="MT358" s="7">
        <f t="shared" ca="1" si="1859"/>
        <v>0</v>
      </c>
      <c r="MU358" s="7">
        <f t="shared" ca="1" si="1794"/>
        <v>0.1809089040086399</v>
      </c>
      <c r="MV358" s="7">
        <f t="shared" ca="1" si="1795"/>
        <v>0.43447571137597552</v>
      </c>
      <c r="MW358" s="7">
        <f t="shared" ca="1" si="1796"/>
        <v>1</v>
      </c>
      <c r="MX358" s="7" t="str">
        <f t="shared" ca="1" si="1797"/>
        <v>3</v>
      </c>
      <c r="MY358" s="7" t="str">
        <f ca="1">IFERROR(IF(MY357+MX358&gt;MZ$4,MY357,MY357+MX358),"")</f>
        <v/>
      </c>
      <c r="MZ358" s="7">
        <f t="shared" ca="1" si="1860"/>
        <v>0</v>
      </c>
      <c r="NA358" s="7">
        <f t="shared" ca="1" si="1798"/>
        <v>0.94893134038408766</v>
      </c>
      <c r="NB358" s="7">
        <f t="shared" ca="1" si="1799"/>
        <v>-0.33354672499947224</v>
      </c>
      <c r="NC358" s="7">
        <f t="shared" ca="1" si="1800"/>
        <v>0</v>
      </c>
      <c r="ND358" s="7">
        <f t="shared" ca="1" si="1801"/>
        <v>0</v>
      </c>
      <c r="NE358" s="7" t="str">
        <f ca="1">IFERROR(IF(NE357+ND358&gt;NF$4,NE357,NE357+ND358),"")</f>
        <v/>
      </c>
      <c r="NF358" s="7">
        <f t="shared" ca="1" si="1861"/>
        <v>0</v>
      </c>
      <c r="NG358" s="7">
        <f t="shared" ca="1" si="1802"/>
        <v>0.45533625305694958</v>
      </c>
      <c r="NH358" s="7">
        <f t="shared" ca="1" si="1803"/>
        <v>0.16004836232766584</v>
      </c>
      <c r="NI358" s="7">
        <f t="shared" ca="1" si="1804"/>
        <v>1</v>
      </c>
      <c r="NJ358" s="7" t="str">
        <f t="shared" ca="1" si="1805"/>
        <v>3</v>
      </c>
      <c r="NK358" s="7" t="str">
        <f ca="1">IFERROR(IF(NK357+NJ358&gt;NL$4,NK357,NK357+NJ358),"")</f>
        <v/>
      </c>
      <c r="NL358" s="7">
        <f t="shared" ca="1" si="1862"/>
        <v>0</v>
      </c>
      <c r="NM358" s="7">
        <f t="shared" ca="1" si="1806"/>
        <v>0.25998224884677579</v>
      </c>
      <c r="NN358" s="7">
        <f t="shared" ca="1" si="1807"/>
        <v>0.35540236653783963</v>
      </c>
      <c r="NO358" s="7">
        <f t="shared" ca="1" si="1808"/>
        <v>1</v>
      </c>
      <c r="NP358" s="7" t="str">
        <f t="shared" ca="1" si="1809"/>
        <v>3</v>
      </c>
      <c r="NQ358" s="7" t="str">
        <f ca="1">IFERROR(IF(NQ357+NP358&gt;NR$4,NQ357,NQ357+NP358),"")</f>
        <v/>
      </c>
      <c r="NR358" s="7">
        <f t="shared" ca="1" si="1863"/>
        <v>0</v>
      </c>
      <c r="NT358">
        <v>360</v>
      </c>
      <c r="NU358" s="7" t="s">
        <v>19</v>
      </c>
      <c r="NV358" s="7" t="str">
        <f t="shared" ca="1" si="1598"/>
        <v/>
      </c>
      <c r="NW358" s="7" t="str">
        <f t="shared" ca="1" si="1810"/>
        <v/>
      </c>
      <c r="NX358" t="str">
        <f ca="1">IFERROR(VLOOKUP(NT358,$K$3:$AK$568,8,FALSE),"")</f>
        <v/>
      </c>
      <c r="NY358" t="str">
        <f ca="1">IFERROR(VLOOKUP(NT358,$K$3:$AK$568,9,FALSE),"")</f>
        <v/>
      </c>
      <c r="NZ358" s="7" t="str">
        <f ca="1">IFERROR(VLOOKUP(NT358,$K$3:$AK$568,27,FALSE),"")</f>
        <v/>
      </c>
      <c r="OB358">
        <v>360</v>
      </c>
      <c r="OC358" s="7" t="s">
        <v>19</v>
      </c>
      <c r="OD358" t="e">
        <f t="shared" ca="1" si="1864"/>
        <v>#N/A</v>
      </c>
      <c r="OE358" s="7" t="str">
        <f t="shared" ca="1" si="1865"/>
        <v/>
      </c>
      <c r="OF358" s="7" t="str">
        <f t="shared" ca="1" si="1866"/>
        <v/>
      </c>
      <c r="OG358" t="str">
        <f t="shared" ca="1" si="1867"/>
        <v/>
      </c>
      <c r="OI358">
        <v>360</v>
      </c>
      <c r="OJ358" s="7" t="s">
        <v>19</v>
      </c>
      <c r="OK358" s="7" t="str">
        <f t="shared" ca="1" si="1868"/>
        <v/>
      </c>
      <c r="OL358" s="7" t="str">
        <f t="shared" ca="1" si="1869"/>
        <v/>
      </c>
      <c r="OM358" t="str">
        <f ca="1">IFERROR(VLOOKUP(OI358,$L$3:$AK$568,7,FALSE),"")</f>
        <v/>
      </c>
      <c r="ON358" t="str">
        <f ca="1">IFERROR(VLOOKUP(OI358,$L$3:$AK$568,8,FALSE),"")</f>
        <v/>
      </c>
      <c r="OO358" s="7" t="str">
        <f ca="1">IFERROR(VLOOKUP(OI358,$L$3:$AK$568,26,FALSE),"")</f>
        <v/>
      </c>
      <c r="OQ358">
        <v>360</v>
      </c>
      <c r="OR358" s="7" t="s">
        <v>19</v>
      </c>
      <c r="OS358" t="e">
        <f t="shared" ca="1" si="1870"/>
        <v>#N/A</v>
      </c>
      <c r="OT358" s="7" t="str">
        <f t="shared" ca="1" si="1871"/>
        <v/>
      </c>
      <c r="OU358" s="7" t="str">
        <f t="shared" ca="1" si="1872"/>
        <v/>
      </c>
      <c r="OV358" t="str">
        <f t="shared" ca="1" si="1873"/>
        <v/>
      </c>
      <c r="OX358">
        <v>360</v>
      </c>
      <c r="OY358" s="7" t="s">
        <v>19</v>
      </c>
      <c r="OZ358" s="7" t="str">
        <f t="shared" ca="1" si="1874"/>
        <v/>
      </c>
      <c r="PA358" s="7" t="str">
        <f t="shared" ca="1" si="1875"/>
        <v/>
      </c>
      <c r="PB358" t="str">
        <f ca="1">IFERROR(VLOOKUP(OX358,$M$3:$AK$568,6,FALSE),"")</f>
        <v/>
      </c>
      <c r="PC358" t="str">
        <f ca="1">IFERROR(VLOOKUP(OX358,$M$3:$AK$568,7,FALSE),"")</f>
        <v/>
      </c>
      <c r="PD358" s="7" t="str">
        <f ca="1">IFERROR(VLOOKUP(OX358,$M$3:$AK$568,25,FALSE),"")</f>
        <v/>
      </c>
      <c r="PF358">
        <v>360</v>
      </c>
      <c r="PG358" s="7" t="s">
        <v>19</v>
      </c>
      <c r="PH358" t="e">
        <f t="shared" ca="1" si="1876"/>
        <v>#N/A</v>
      </c>
      <c r="PI358" s="7" t="str">
        <f t="shared" ca="1" si="1877"/>
        <v/>
      </c>
      <c r="PJ358" s="7" t="str">
        <f t="shared" ca="1" si="1878"/>
        <v/>
      </c>
      <c r="PK358" t="str">
        <f t="shared" ca="1" si="1879"/>
        <v/>
      </c>
      <c r="PM358">
        <v>360</v>
      </c>
      <c r="PN358" s="7" t="s">
        <v>19</v>
      </c>
      <c r="PO358" s="202" t="str">
        <f t="shared" ca="1" si="1880"/>
        <v/>
      </c>
      <c r="PP358" s="7" t="str">
        <f t="shared" ca="1" si="1881"/>
        <v/>
      </c>
      <c r="PQ358" t="str">
        <f ca="1">IFERROR(VLOOKUP(PM358,$G$325:$R$409,12,FALSE),"")</f>
        <v/>
      </c>
      <c r="PR358" t="e">
        <f ca="1">VLOOKUP(PM358,$G$324:$Q$409,11,FALSE)</f>
        <v>#N/A</v>
      </c>
      <c r="PS358" s="7" t="str">
        <f ca="1">VLOOKUP(PQ358,$R$325:$Y$409,8,FALSE)</f>
        <v>- -</v>
      </c>
      <c r="PT358" s="7">
        <f ca="1">ReSt</f>
        <v>-4</v>
      </c>
      <c r="PU358" s="7" t="e">
        <f t="shared" ca="1" si="1882"/>
        <v>#N/A</v>
      </c>
      <c r="PV358" s="7" t="e">
        <f t="shared" ca="1" si="1883"/>
        <v>#N/A</v>
      </c>
      <c r="PW358" s="7" t="str">
        <f ca="1">VLOOKUP(PQ358,$R$325:$AK$409,8,FALSE)</f>
        <v>- -</v>
      </c>
      <c r="PX358" s="7"/>
      <c r="PY358">
        <v>360</v>
      </c>
      <c r="PZ358" s="7" t="s">
        <v>19</v>
      </c>
      <c r="QA358" t="str">
        <f t="shared" ca="1" si="1884"/>
        <v/>
      </c>
      <c r="QB358" s="7" t="str">
        <f t="shared" ca="1" si="1885"/>
        <v/>
      </c>
      <c r="QC358" s="7" t="str">
        <f t="shared" ca="1" si="1886"/>
        <v/>
      </c>
      <c r="QD358" t="str">
        <f t="shared" ca="1" si="1887"/>
        <v/>
      </c>
      <c r="QF358">
        <v>360</v>
      </c>
      <c r="QG358" s="7" t="s">
        <v>19</v>
      </c>
      <c r="QH358" s="7" t="str">
        <f t="shared" ca="1" si="1888"/>
        <v/>
      </c>
      <c r="QI358" s="7" t="e">
        <f t="shared" ca="1" si="1889"/>
        <v>#VALUE!</v>
      </c>
      <c r="QJ358" t="e">
        <f t="shared" ca="1" si="1890"/>
        <v>#N/A</v>
      </c>
      <c r="QK358" s="7" t="e">
        <f t="shared" ca="1" si="1891"/>
        <v>#N/A</v>
      </c>
      <c r="QM358">
        <v>360</v>
      </c>
      <c r="QN358" s="7" t="s">
        <v>19</v>
      </c>
      <c r="QO358" t="str">
        <f t="shared" ca="1" si="1892"/>
        <v/>
      </c>
      <c r="QP358" s="7" t="str">
        <f t="shared" ca="1" si="1893"/>
        <v/>
      </c>
      <c r="QQ358" t="str">
        <f t="shared" ca="1" si="1894"/>
        <v/>
      </c>
    </row>
    <row r="359" spans="1:459" x14ac:dyDescent="0.25">
      <c r="A359" s="240" t="str">
        <f>IF('Character Sheet'!$B$4="Creature","N","Y")</f>
        <v>Y</v>
      </c>
      <c r="C359" s="75"/>
      <c r="D359" s="76"/>
      <c r="F359" s="75">
        <v>21</v>
      </c>
      <c r="G359" s="76">
        <f t="shared" ca="1" si="1926"/>
        <v>0</v>
      </c>
      <c r="I359" s="75" t="s">
        <v>1812</v>
      </c>
      <c r="J359" s="85"/>
      <c r="K359" s="85">
        <f t="shared" ca="1" si="1927"/>
        <v>7</v>
      </c>
      <c r="L359" s="85">
        <f t="shared" ca="1" si="1928"/>
        <v>7</v>
      </c>
      <c r="M359" s="70">
        <f t="shared" ca="1" si="1929"/>
        <v>18</v>
      </c>
      <c r="O359" s="222" t="str">
        <f t="shared" ca="1" si="1930"/>
        <v>- -</v>
      </c>
      <c r="Q359" s="7" t="s">
        <v>1756</v>
      </c>
      <c r="R359" s="9" t="str">
        <f ca="1">IFERROR(VLOOKUP(F359,INDIRECT(Calculations!$D$100),2,FALSE),"")</f>
        <v/>
      </c>
      <c r="S359" s="9" t="str">
        <f t="shared" ca="1" si="1931"/>
        <v/>
      </c>
      <c r="T359" s="61" t="str">
        <f ca="1">SUBSTITUTE(IFERROR(IFERROR(VLOOKUP(R359,'[1]Skill Statistics'!$A$3:$C$513,2,FALSE),VLOOKUP(Q359,'[1]Skill Statistics'!$A$3:$C$513,2,FALSE)),T358),"R*","ReSt")</f>
        <v>ReSt/ReSt</v>
      </c>
      <c r="U359" s="61" t="str">
        <f ca="1">IFERROR(IFERROR(VLOOKUP(R359,'[1]Skill Statistics'!$A$3:$C$513,3,FALSE),VLOOKUP(Q359,'[1]Skill Statistics'!$A$3:$C$513,3,FALSE)),U358)</f>
        <v>Me</v>
      </c>
      <c r="V359" s="61" t="str">
        <f ca="1">IF(R359="","- -",IF(ISNUMBER(SEARCH("Category",R359)),"- -",IFERROR(IFERROR(VLOOKUP(Q359,[1]Professions!$A$4:$AM$288,MATCH(Profession,[1]Professions!$A$1:$AM$1,0),FALSE),VLOOKUP(Q359,Calculations!$B$91:$I$95,8,FALSE)),"- -")))</f>
        <v>- -</v>
      </c>
      <c r="W359" s="60" t="str">
        <f t="shared" ca="1" si="1932"/>
        <v>- -</v>
      </c>
      <c r="X359" s="7" t="str">
        <f ca="1">IFERROR(VLOOKUP(R359,$BS$6:$NR$519,MATCH(ActualLevel,$BS$3:$NR$3,0),FALSE),"- -")</f>
        <v>- -</v>
      </c>
      <c r="Y359" s="7" t="str">
        <f t="shared" ca="1" si="1933"/>
        <v>- -</v>
      </c>
      <c r="Z359" s="7" t="str">
        <f ca="1">IFERROR(VLOOKUP(Y359,Charts!$BQ$2:$BR$52,2,FALSE),"- -")</f>
        <v>- -</v>
      </c>
      <c r="AA359" s="7">
        <f t="shared" ca="1" si="1934"/>
        <v>-1</v>
      </c>
      <c r="AB359" s="7" t="str">
        <f t="shared" ca="1" si="1935"/>
        <v>- -</v>
      </c>
      <c r="AC359" s="7"/>
      <c r="AD359" s="7"/>
      <c r="AE359" s="7"/>
      <c r="AF359" s="7"/>
      <c r="AG359" s="7"/>
      <c r="AH359" s="90"/>
      <c r="AI359" s="7"/>
      <c r="AJ359" s="7"/>
      <c r="AK359" s="7">
        <f t="shared" ca="1" si="1936"/>
        <v>-1</v>
      </c>
      <c r="AL359" s="7"/>
      <c r="AM359" s="69">
        <f>IFERROR(VLOOKUP(Q359,'[1]Skill Statistics'!$A$3:$AN$513,MATCH(Profession,'[1]Skill Statistics'!$A$2:$AN$2,0),FALSE),0)</f>
        <v>0</v>
      </c>
      <c r="AN359" s="85">
        <f>IFERROR(VLOOKUP(Q359,'[1]Skill Statistics'!$A$3:$BK$513,MATCH(Archetype,'[1]Skill Statistics'!$A$2:$BK$2,0),FALSE),0)</f>
        <v>0</v>
      </c>
      <c r="AO359" s="85">
        <f>IFERROR(VLOOKUP(Q359,'[1]Skill Statistics'!$A$3:$BB$513,MATCH(Race,'[1]Skill Statistics'!$A$2:$BB$2,0),FALSE),0)</f>
        <v>0</v>
      </c>
      <c r="AP359" s="85">
        <f t="shared" ca="1" si="1811"/>
        <v>-0.1</v>
      </c>
      <c r="AQ359" s="70"/>
      <c r="AS359" s="69">
        <f>IFERROR(VLOOKUP(Q359,'[1]Professional Skills'!$A$4:$AM$288,MATCH(Profession,'[1]Professional Skills'!$A$3:$AM$3,0),FALSE),"- -")</f>
        <v>0</v>
      </c>
      <c r="AT359" t="s">
        <v>1812</v>
      </c>
      <c r="AU359" s="7" t="str">
        <f t="shared" si="1937"/>
        <v/>
      </c>
      <c r="AV359" s="7">
        <f t="shared" ca="1" si="1938"/>
        <v>0</v>
      </c>
      <c r="AW359" t="str">
        <f t="shared" si="1898"/>
        <v/>
      </c>
      <c r="AX359" t="str">
        <f>IFERROR(_xlfn.RANK.EQ(AW359,$AW$5:$AW$568),"")</f>
        <v/>
      </c>
      <c r="AY359">
        <f t="shared" si="1939"/>
        <v>0</v>
      </c>
      <c r="AZ359" s="70" t="str">
        <f t="shared" si="1940"/>
        <v/>
      </c>
      <c r="BB359" s="69" t="str">
        <f>IFERROR(IF(Q359="Language",VLOOKUP(R359,[1]Cultures!$B$4:$N$218,MATCH(Culture,[1]Cultures!$B$3:$N$3,0),FALSE),VLOOKUP(Q359,[1]Cultures!$B$4:$O$212,MATCH(Culture,[1]Cultures!$B$3:$O$3,0),FALSE)),"- -")</f>
        <v>- -</v>
      </c>
      <c r="BC359" t="s">
        <v>1812</v>
      </c>
      <c r="BD359">
        <f t="shared" ca="1" si="1941"/>
        <v>0.19633658671387333</v>
      </c>
      <c r="BE359">
        <f t="shared" ca="1" si="1900"/>
        <v>9.6336586713873323E-2</v>
      </c>
      <c r="BH359">
        <f t="shared" ca="1" si="1923"/>
        <v>26</v>
      </c>
      <c r="BI359" s="7">
        <f t="shared" ca="1" si="1942"/>
        <v>0</v>
      </c>
      <c r="BK359" s="7"/>
      <c r="BL359" s="70" t="str">
        <f t="shared" ca="1" si="1943"/>
        <v>- -</v>
      </c>
      <c r="BN359" s="69" t="str">
        <f ca="1">IFERROR(VLOOKUP(V359,Charts!$BT$2:$BV$14,3,FALSE),"- -")</f>
        <v>- -</v>
      </c>
      <c r="BO359" s="85" t="str">
        <f t="shared" ca="1" si="1812"/>
        <v>- -</v>
      </c>
      <c r="BP359" s="70" t="str">
        <f t="shared" ca="1" si="1901"/>
        <v>- -</v>
      </c>
      <c r="BR359" s="7">
        <v>358</v>
      </c>
      <c r="BS359" s="9" t="str">
        <f ca="1">VLOOKUP(BR359,$O$3:$R$568,4,FALSE)</f>
        <v>Language, Spoken 1</v>
      </c>
      <c r="BT359" s="7" t="str">
        <f ca="1">VLOOKUP(BS359,$R$3:$V$568,5,FALSE)</f>
        <v>2 / 4</v>
      </c>
      <c r="BU359" s="7">
        <f ca="1">VLOOKUP(BT359,Charts!$BT$2:$BV$14,3,FALSE)</f>
        <v>0.76923076923076927</v>
      </c>
      <c r="BV359" s="7" t="str">
        <f t="shared" ca="1" si="1604"/>
        <v>2</v>
      </c>
      <c r="BW359" s="7" t="str">
        <f t="shared" ca="1" si="1605"/>
        <v>4</v>
      </c>
      <c r="BY359" s="7">
        <f t="shared" ca="1" si="1606"/>
        <v>1.1066234340672887E-2</v>
      </c>
      <c r="BZ359" s="7">
        <f t="shared" ca="1" si="1607"/>
        <v>0.75816453489009639</v>
      </c>
      <c r="CA359" s="7">
        <f t="shared" ca="1" si="1608"/>
        <v>1</v>
      </c>
      <c r="CB359" s="7" t="str">
        <f t="shared" ca="1" si="1609"/>
        <v>2</v>
      </c>
      <c r="CC359" s="7" t="str">
        <f ca="1">IFERROR(IF(CC358+CB359&gt;CD$4,CC358,CC358+CB359),"")</f>
        <v/>
      </c>
      <c r="CD359" s="7">
        <f t="shared" ca="1" si="1813"/>
        <v>0</v>
      </c>
      <c r="CE359" s="7">
        <f t="shared" ca="1" si="1610"/>
        <v>0.87349091124684564</v>
      </c>
      <c r="CF359" s="7">
        <f t="shared" ca="1" si="1611"/>
        <v>-0.10426014201607636</v>
      </c>
      <c r="CG359" s="7">
        <f t="shared" ca="1" si="1612"/>
        <v>0</v>
      </c>
      <c r="CH359" s="7">
        <f t="shared" ca="1" si="1613"/>
        <v>0</v>
      </c>
      <c r="CI359" s="7" t="str">
        <f ca="1">IFERROR(IF(CI358+CH359&gt;CJ$4,CI358,CI358+CH359),"")</f>
        <v/>
      </c>
      <c r="CJ359" s="7">
        <f t="shared" ca="1" si="1814"/>
        <v>0</v>
      </c>
      <c r="CK359" s="7">
        <f t="shared" ca="1" si="1614"/>
        <v>0.44675188980846625</v>
      </c>
      <c r="CL359" s="7">
        <f t="shared" ca="1" si="1615"/>
        <v>0.32247887942230302</v>
      </c>
      <c r="CM359" s="7">
        <f t="shared" ca="1" si="1616"/>
        <v>1</v>
      </c>
      <c r="CN359" s="7" t="str">
        <f t="shared" ca="1" si="1617"/>
        <v>2</v>
      </c>
      <c r="CO359" s="7" t="str">
        <f ca="1">IFERROR(IF(CO358+CN359&gt;CP$4,CO358,CO358+CN359),"")</f>
        <v/>
      </c>
      <c r="CP359" s="7">
        <f t="shared" ca="1" si="1815"/>
        <v>0</v>
      </c>
      <c r="CQ359" s="7">
        <f t="shared" ca="1" si="1618"/>
        <v>0.4005476351028312</v>
      </c>
      <c r="CR359" s="7">
        <f t="shared" ca="1" si="1619"/>
        <v>0.36868313412793807</v>
      </c>
      <c r="CS359" s="7">
        <f t="shared" ca="1" si="1620"/>
        <v>1</v>
      </c>
      <c r="CT359" s="7" t="str">
        <f t="shared" ca="1" si="1621"/>
        <v>2</v>
      </c>
      <c r="CU359" s="7" t="str">
        <f ca="1">IFERROR(IF(CU358+CT359&gt;CV$4,CU358,CU358+CT359),"")</f>
        <v/>
      </c>
      <c r="CV359" s="7">
        <f t="shared" ca="1" si="1816"/>
        <v>0</v>
      </c>
      <c r="CW359" s="7">
        <f t="shared" ca="1" si="1622"/>
        <v>0.35606492640380305</v>
      </c>
      <c r="CX359" s="7">
        <f t="shared" ca="1" si="1623"/>
        <v>0.41316584282696622</v>
      </c>
      <c r="CY359" s="7">
        <f t="shared" ca="1" si="1624"/>
        <v>1</v>
      </c>
      <c r="CZ359" s="7" t="str">
        <f t="shared" ca="1" si="1625"/>
        <v>2</v>
      </c>
      <c r="DA359" s="7" t="str">
        <f ca="1">IFERROR(IF(DA358+CZ359&gt;DB$4,DA358,DA358+CZ359),"")</f>
        <v/>
      </c>
      <c r="DB359" s="7">
        <f t="shared" ca="1" si="1817"/>
        <v>0</v>
      </c>
      <c r="DC359" s="7">
        <f t="shared" ca="1" si="1626"/>
        <v>0.77879461638302216</v>
      </c>
      <c r="DD359" s="7">
        <f t="shared" ca="1" si="1627"/>
        <v>-9.5638471522528912E-3</v>
      </c>
      <c r="DE359" s="7">
        <f t="shared" ca="1" si="1628"/>
        <v>0</v>
      </c>
      <c r="DF359" s="7">
        <f t="shared" ca="1" si="1629"/>
        <v>0</v>
      </c>
      <c r="DG359" s="7" t="str">
        <f ca="1">IFERROR(IF(DG358+DF359&gt;DH$4,DG358,DG358+DF359),"")</f>
        <v/>
      </c>
      <c r="DH359" s="7">
        <f t="shared" ca="1" si="1818"/>
        <v>0</v>
      </c>
      <c r="DI359" s="7">
        <f t="shared" ca="1" si="1630"/>
        <v>0.29388003058337031</v>
      </c>
      <c r="DJ359" s="7">
        <f t="shared" ca="1" si="1631"/>
        <v>0.47535073864739896</v>
      </c>
      <c r="DK359" s="7">
        <f t="shared" ca="1" si="1632"/>
        <v>1</v>
      </c>
      <c r="DL359" s="7" t="str">
        <f t="shared" ca="1" si="1633"/>
        <v>2</v>
      </c>
      <c r="DM359" s="7" t="str">
        <f ca="1">IFERROR(IF(DM358+DL359&gt;DN$4,DM358,DM358+DL359),"")</f>
        <v/>
      </c>
      <c r="DN359" s="7">
        <f t="shared" ca="1" si="1819"/>
        <v>0</v>
      </c>
      <c r="DO359" s="7">
        <f t="shared" ca="1" si="1634"/>
        <v>0.89194283651184281</v>
      </c>
      <c r="DP359" s="7">
        <f t="shared" ca="1" si="1635"/>
        <v>-0.12271206728107353</v>
      </c>
      <c r="DQ359" s="7">
        <f t="shared" ca="1" si="1636"/>
        <v>0</v>
      </c>
      <c r="DR359" s="7">
        <f t="shared" ca="1" si="1637"/>
        <v>0</v>
      </c>
      <c r="DS359" s="7" t="str">
        <f ca="1">IFERROR(IF(DS358+DR359&gt;DT$4,DS358,DS358+DR359),"")</f>
        <v/>
      </c>
      <c r="DT359" s="7">
        <f t="shared" ca="1" si="1820"/>
        <v>0</v>
      </c>
      <c r="DU359" s="7">
        <f t="shared" ca="1" si="1638"/>
        <v>0.35169581748987855</v>
      </c>
      <c r="DV359" s="7">
        <f t="shared" ca="1" si="1639"/>
        <v>0.41753495174089073</v>
      </c>
      <c r="DW359" s="7">
        <f t="shared" ca="1" si="1640"/>
        <v>1</v>
      </c>
      <c r="DX359" s="7" t="str">
        <f t="shared" ca="1" si="1641"/>
        <v>2</v>
      </c>
      <c r="DY359" s="7" t="str">
        <f ca="1">IFERROR(IF(DY358+DX359&gt;DZ$4,DY358,DY358+DX359),"")</f>
        <v/>
      </c>
      <c r="DZ359" s="7">
        <f t="shared" ca="1" si="1821"/>
        <v>0</v>
      </c>
      <c r="EA359" s="7">
        <f t="shared" ca="1" si="1642"/>
        <v>0.83703453792680438</v>
      </c>
      <c r="EB359" s="7">
        <f t="shared" ca="1" si="1643"/>
        <v>-6.7803768696035105E-2</v>
      </c>
      <c r="EC359" s="7">
        <f t="shared" ca="1" si="1644"/>
        <v>0</v>
      </c>
      <c r="ED359" s="7">
        <f t="shared" ca="1" si="1645"/>
        <v>0</v>
      </c>
      <c r="EE359" s="7" t="str">
        <f ca="1">IFERROR(IF(EE358+ED359&gt;EF$4,EE358,EE358+ED359),"")</f>
        <v/>
      </c>
      <c r="EF359" s="7">
        <f t="shared" ca="1" si="1822"/>
        <v>0</v>
      </c>
      <c r="EG359" s="7">
        <f t="shared" ca="1" si="1646"/>
        <v>2.2551114746341194E-2</v>
      </c>
      <c r="EH359" s="7">
        <f t="shared" ca="1" si="1647"/>
        <v>0.74667965448442808</v>
      </c>
      <c r="EI359" s="7">
        <f t="shared" ca="1" si="1648"/>
        <v>1</v>
      </c>
      <c r="EJ359" s="7" t="str">
        <f t="shared" ca="1" si="1649"/>
        <v>2</v>
      </c>
      <c r="EK359" s="7" t="str">
        <f ca="1">IFERROR(IF(EK358+EJ359&gt;EL$4,EK358,EK358+EJ359),"")</f>
        <v/>
      </c>
      <c r="EL359" s="7">
        <f t="shared" ca="1" si="1823"/>
        <v>0</v>
      </c>
      <c r="EM359" s="7">
        <f t="shared" ca="1" si="1650"/>
        <v>0.33432967188933826</v>
      </c>
      <c r="EN359" s="7">
        <f t="shared" ca="1" si="1651"/>
        <v>0.43490109734143101</v>
      </c>
      <c r="EO359" s="7">
        <f t="shared" ca="1" si="1652"/>
        <v>1</v>
      </c>
      <c r="EP359" s="7" t="str">
        <f t="shared" ca="1" si="1653"/>
        <v>2</v>
      </c>
      <c r="EQ359" s="7" t="str">
        <f ca="1">IFERROR(IF(EQ358+EP359&gt;ER$4,EQ358,EQ358+EP359),"")</f>
        <v/>
      </c>
      <c r="ER359" s="7">
        <f t="shared" ca="1" si="1824"/>
        <v>0</v>
      </c>
      <c r="ES359" s="7">
        <f t="shared" ca="1" si="1654"/>
        <v>0.44954678800294734</v>
      </c>
      <c r="ET359" s="7">
        <f t="shared" ca="1" si="1655"/>
        <v>0.31968398122782193</v>
      </c>
      <c r="EU359" s="7">
        <f t="shared" ca="1" si="1656"/>
        <v>1</v>
      </c>
      <c r="EV359" s="7" t="str">
        <f t="shared" ca="1" si="1657"/>
        <v>2</v>
      </c>
      <c r="EW359" s="7" t="str">
        <f ca="1">IFERROR(IF(EW358+EV359&gt;EX$4,EW358,EW358+EV359),"")</f>
        <v/>
      </c>
      <c r="EX359" s="7">
        <f t="shared" ca="1" si="1825"/>
        <v>0</v>
      </c>
      <c r="EY359" s="7">
        <f t="shared" ca="1" si="1658"/>
        <v>0.81834478364761076</v>
      </c>
      <c r="EZ359" s="7">
        <f t="shared" ca="1" si="1659"/>
        <v>-4.9114014416841489E-2</v>
      </c>
      <c r="FA359" s="7">
        <f t="shared" ca="1" si="1660"/>
        <v>0</v>
      </c>
      <c r="FB359" s="7">
        <f t="shared" ca="1" si="1661"/>
        <v>0</v>
      </c>
      <c r="FC359" s="7" t="str">
        <f ca="1">IFERROR(IF(FC358+FB359&gt;FD$4,FC358,FC358+FB359),"")</f>
        <v/>
      </c>
      <c r="FD359" s="7">
        <f t="shared" ca="1" si="1826"/>
        <v>0</v>
      </c>
      <c r="FE359" s="7">
        <f t="shared" ca="1" si="1662"/>
        <v>0.57537746718581029</v>
      </c>
      <c r="FF359" s="7">
        <f t="shared" ca="1" si="1663"/>
        <v>0.19385330204495899</v>
      </c>
      <c r="FG359" s="7">
        <f t="shared" ca="1" si="1664"/>
        <v>1</v>
      </c>
      <c r="FH359" s="7" t="str">
        <f t="shared" ca="1" si="1665"/>
        <v>2</v>
      </c>
      <c r="FI359" s="7" t="str">
        <f ca="1">IFERROR(IF(FI358+FH359&gt;FJ$4,FI358,FI358+FH359),"")</f>
        <v/>
      </c>
      <c r="FJ359" s="7">
        <f t="shared" ca="1" si="1827"/>
        <v>0</v>
      </c>
      <c r="FK359" s="7">
        <f t="shared" ca="1" si="1666"/>
        <v>0.26534826881716189</v>
      </c>
      <c r="FL359" s="7">
        <f t="shared" ca="1" si="1667"/>
        <v>0.50388250041360738</v>
      </c>
      <c r="FM359" s="7">
        <f t="shared" ca="1" si="1668"/>
        <v>1</v>
      </c>
      <c r="FN359" s="7" t="str">
        <f t="shared" ca="1" si="1669"/>
        <v>2</v>
      </c>
      <c r="FO359" s="7" t="str">
        <f ca="1">IFERROR(IF(FO358+FN359&gt;FP$4,FO358,FO358+FN359),"")</f>
        <v/>
      </c>
      <c r="FP359" s="7">
        <f t="shared" ca="1" si="1828"/>
        <v>0</v>
      </c>
      <c r="FQ359" s="7">
        <f t="shared" ca="1" si="1670"/>
        <v>0.9559824643196777</v>
      </c>
      <c r="FR359" s="7">
        <f t="shared" ca="1" si="1671"/>
        <v>-0.18675169508890843</v>
      </c>
      <c r="FS359" s="7">
        <f t="shared" ca="1" si="1672"/>
        <v>0</v>
      </c>
      <c r="FT359" s="7">
        <f t="shared" ca="1" si="1673"/>
        <v>0</v>
      </c>
      <c r="FU359" s="7" t="str">
        <f ca="1">IFERROR(IF(FU358+FT359&gt;FV$4,FU358,FU358+FT359),"")</f>
        <v/>
      </c>
      <c r="FV359" s="7">
        <f t="shared" ca="1" si="1829"/>
        <v>0</v>
      </c>
      <c r="FW359" s="7">
        <f t="shared" ca="1" si="1674"/>
        <v>0.95316438768983058</v>
      </c>
      <c r="FX359" s="7">
        <f t="shared" ca="1" si="1675"/>
        <v>-0.18393361845906131</v>
      </c>
      <c r="FY359" s="7">
        <f t="shared" ca="1" si="1676"/>
        <v>0</v>
      </c>
      <c r="FZ359" s="7">
        <f t="shared" ca="1" si="1677"/>
        <v>0</v>
      </c>
      <c r="GA359" s="7" t="str">
        <f ca="1">IFERROR(IF(GA358+FZ359&gt;GB$4,GA358,GA358+FZ359),"")</f>
        <v/>
      </c>
      <c r="GB359" s="7">
        <f t="shared" ca="1" si="1830"/>
        <v>0</v>
      </c>
      <c r="GC359" s="7">
        <f t="shared" ca="1" si="1678"/>
        <v>0.29956037703250016</v>
      </c>
      <c r="GD359" s="7">
        <f t="shared" ca="1" si="1679"/>
        <v>0.46967039219826912</v>
      </c>
      <c r="GE359" s="7">
        <f t="shared" ca="1" si="1680"/>
        <v>1</v>
      </c>
      <c r="GF359" s="7" t="str">
        <f t="shared" ca="1" si="1681"/>
        <v>2</v>
      </c>
      <c r="GG359" s="7" t="str">
        <f ca="1">IFERROR(IF(GG358+GF359&gt;GH$4,GG358,GG358+GF359),"")</f>
        <v/>
      </c>
      <c r="GH359" s="7">
        <f t="shared" ca="1" si="1831"/>
        <v>0</v>
      </c>
      <c r="GI359" s="7">
        <f t="shared" ca="1" si="1682"/>
        <v>0.23447594943977035</v>
      </c>
      <c r="GJ359" s="7">
        <f t="shared" ca="1" si="1683"/>
        <v>0.53475481979099893</v>
      </c>
      <c r="GK359" s="7">
        <f t="shared" ca="1" si="1684"/>
        <v>1</v>
      </c>
      <c r="GL359" s="7" t="str">
        <f t="shared" ca="1" si="1685"/>
        <v>2</v>
      </c>
      <c r="GM359" s="7" t="str">
        <f ca="1">IFERROR(IF(GM358+GL359&gt;GN$4,GM358,GM358+GL359),"")</f>
        <v/>
      </c>
      <c r="GN359" s="7">
        <f t="shared" ca="1" si="1832"/>
        <v>0</v>
      </c>
      <c r="GO359" s="7">
        <f t="shared" ca="1" si="1686"/>
        <v>0.94528309221273699</v>
      </c>
      <c r="GP359" s="7">
        <f t="shared" ca="1" si="1687"/>
        <v>-0.17605232298196771</v>
      </c>
      <c r="GQ359" s="7">
        <f t="shared" ca="1" si="1688"/>
        <v>0</v>
      </c>
      <c r="GR359" s="7">
        <f t="shared" ca="1" si="1689"/>
        <v>0</v>
      </c>
      <c r="GS359" s="7" t="str">
        <f ca="1">IFERROR(IF(GS358+GR359&gt;GT$4,GS358,GS358+GR359),"")</f>
        <v/>
      </c>
      <c r="GT359" s="7">
        <f t="shared" ca="1" si="1833"/>
        <v>0</v>
      </c>
      <c r="GU359" s="7">
        <f t="shared" ca="1" si="1690"/>
        <v>0.85888152955767916</v>
      </c>
      <c r="GV359" s="7">
        <f t="shared" ca="1" si="1691"/>
        <v>-8.9650760326909884E-2</v>
      </c>
      <c r="GW359" s="7">
        <f t="shared" ca="1" si="1692"/>
        <v>0</v>
      </c>
      <c r="GX359" s="7">
        <f t="shared" ca="1" si="1693"/>
        <v>0</v>
      </c>
      <c r="GY359" s="7" t="str">
        <f ca="1">IFERROR(IF(GY358+GX359&gt;GZ$4,GY358,GY358+GX359),"")</f>
        <v/>
      </c>
      <c r="GZ359" s="7">
        <f t="shared" ca="1" si="1834"/>
        <v>0</v>
      </c>
      <c r="HA359" s="7">
        <f t="shared" ca="1" si="1694"/>
        <v>0.22428036861513134</v>
      </c>
      <c r="HB359" s="7">
        <f t="shared" ca="1" si="1695"/>
        <v>0.54495040061563793</v>
      </c>
      <c r="HC359" s="7">
        <f t="shared" ca="1" si="1696"/>
        <v>1</v>
      </c>
      <c r="HD359" s="7" t="str">
        <f t="shared" ca="1" si="1697"/>
        <v>2</v>
      </c>
      <c r="HE359" s="7" t="str">
        <f ca="1">IFERROR(IF(HE358+HD359&gt;HF$4,HE358,HE358+HD359),"")</f>
        <v/>
      </c>
      <c r="HF359" s="7">
        <f t="shared" ca="1" si="1835"/>
        <v>0</v>
      </c>
      <c r="HG359" s="7">
        <f t="shared" ca="1" si="1698"/>
        <v>0.7539343474278376</v>
      </c>
      <c r="HH359" s="7">
        <f t="shared" ca="1" si="1699"/>
        <v>1.529642180293167E-2</v>
      </c>
      <c r="HI359" s="7">
        <f t="shared" ca="1" si="1700"/>
        <v>1</v>
      </c>
      <c r="HJ359" s="7" t="str">
        <f t="shared" ca="1" si="1701"/>
        <v>2</v>
      </c>
      <c r="HK359" s="7" t="str">
        <f ca="1">IFERROR(IF(HK358+HJ359&gt;HL$4,HK358,HK358+HJ359),"")</f>
        <v/>
      </c>
      <c r="HL359" s="7">
        <f t="shared" ca="1" si="1836"/>
        <v>0</v>
      </c>
      <c r="HM359" s="7">
        <f t="shared" ca="1" si="1702"/>
        <v>0.14544853236873823</v>
      </c>
      <c r="HN359" s="7">
        <f t="shared" ca="1" si="1703"/>
        <v>0.62378223686203105</v>
      </c>
      <c r="HO359" s="7">
        <f t="shared" ca="1" si="1704"/>
        <v>1</v>
      </c>
      <c r="HP359" s="7" t="str">
        <f t="shared" ca="1" si="1705"/>
        <v>2</v>
      </c>
      <c r="HQ359" s="7" t="str">
        <f ca="1">IFERROR(IF(HQ358+HP359&gt;HR$4,HQ358,HQ358+HP359),"")</f>
        <v/>
      </c>
      <c r="HR359" s="7">
        <f t="shared" ca="1" si="1837"/>
        <v>0</v>
      </c>
      <c r="HS359" s="7">
        <f t="shared" ca="1" si="1706"/>
        <v>7.1912144018195234E-2</v>
      </c>
      <c r="HT359" s="7">
        <f t="shared" ca="1" si="1707"/>
        <v>0.69731862521257404</v>
      </c>
      <c r="HU359" s="7">
        <f t="shared" ca="1" si="1708"/>
        <v>1</v>
      </c>
      <c r="HV359" s="7" t="str">
        <f t="shared" ca="1" si="1709"/>
        <v>2</v>
      </c>
      <c r="HW359" s="7" t="str">
        <f ca="1">IFERROR(IF(HW358+HV359&gt;HX$4,HW358,HW358+HV359),"")</f>
        <v/>
      </c>
      <c r="HX359" s="7">
        <f t="shared" ca="1" si="1838"/>
        <v>0</v>
      </c>
      <c r="HY359" s="7">
        <f t="shared" ca="1" si="1710"/>
        <v>0.24581701830345204</v>
      </c>
      <c r="HZ359" s="7">
        <f t="shared" ca="1" si="1711"/>
        <v>0.52341375092731723</v>
      </c>
      <c r="IA359" s="7">
        <f t="shared" ca="1" si="1712"/>
        <v>1</v>
      </c>
      <c r="IB359" s="7" t="str">
        <f t="shared" ca="1" si="1713"/>
        <v>2</v>
      </c>
      <c r="IC359" s="7" t="str">
        <f ca="1">IFERROR(IF(IC358+IB359&gt;ID$4,IC358,IC358+IB359),"")</f>
        <v/>
      </c>
      <c r="ID359" s="7">
        <f t="shared" ca="1" si="1839"/>
        <v>0</v>
      </c>
      <c r="IE359" s="7">
        <f t="shared" ca="1" si="1714"/>
        <v>4.3944115759208979E-2</v>
      </c>
      <c r="IF359" s="7">
        <f t="shared" ca="1" si="1715"/>
        <v>0.72528665347156029</v>
      </c>
      <c r="IG359" s="7">
        <f t="shared" ca="1" si="1716"/>
        <v>1</v>
      </c>
      <c r="IH359" s="7" t="str">
        <f t="shared" ca="1" si="1717"/>
        <v>2</v>
      </c>
      <c r="II359" s="7" t="str">
        <f ca="1">IFERROR(IF(II358+IH359&gt;IJ$4,II358,II358+IH359),"")</f>
        <v/>
      </c>
      <c r="IJ359" s="7">
        <f t="shared" ca="1" si="1840"/>
        <v>0</v>
      </c>
      <c r="IK359" s="7">
        <f t="shared" ca="1" si="1718"/>
        <v>0.57034142611451988</v>
      </c>
      <c r="IL359" s="7">
        <f t="shared" ca="1" si="1719"/>
        <v>0.1988893431162494</v>
      </c>
      <c r="IM359" s="7">
        <f t="shared" ca="1" si="1720"/>
        <v>1</v>
      </c>
      <c r="IN359" s="7" t="str">
        <f t="shared" ca="1" si="1721"/>
        <v>2</v>
      </c>
      <c r="IO359" s="7" t="str">
        <f ca="1">IFERROR(IF(IO358+IN359&gt;IP$4,IO358,IO358+IN359),"")</f>
        <v/>
      </c>
      <c r="IP359" s="7">
        <f t="shared" ca="1" si="1841"/>
        <v>0</v>
      </c>
      <c r="IQ359" s="7">
        <f t="shared" ca="1" si="1722"/>
        <v>9.5321004115461072E-2</v>
      </c>
      <c r="IR359" s="7">
        <f t="shared" ca="1" si="1723"/>
        <v>0.6739097651153082</v>
      </c>
      <c r="IS359" s="7">
        <f t="shared" ca="1" si="1724"/>
        <v>1</v>
      </c>
      <c r="IT359" s="7" t="str">
        <f t="shared" ca="1" si="1725"/>
        <v>2</v>
      </c>
      <c r="IU359" s="7" t="str">
        <f ca="1">IFERROR(IF(IU358+IT359&gt;IV$4,IU358,IU358+IT359),"")</f>
        <v/>
      </c>
      <c r="IV359" s="7">
        <f t="shared" ca="1" si="1842"/>
        <v>0</v>
      </c>
      <c r="IW359" s="7">
        <f t="shared" ca="1" si="1726"/>
        <v>0.65413873303458303</v>
      </c>
      <c r="IX359" s="7">
        <f t="shared" ca="1" si="1727"/>
        <v>0.11509203619618624</v>
      </c>
      <c r="IY359" s="7">
        <f t="shared" ca="1" si="1728"/>
        <v>1</v>
      </c>
      <c r="IZ359" s="7" t="str">
        <f t="shared" ca="1" si="1729"/>
        <v>2</v>
      </c>
      <c r="JA359" s="7" t="str">
        <f ca="1">IFERROR(IF(JA358+IZ359&gt;JB$4,JA358,JA358+IZ359),"")</f>
        <v/>
      </c>
      <c r="JB359" s="7">
        <f t="shared" ca="1" si="1843"/>
        <v>0</v>
      </c>
      <c r="JC359" s="7">
        <f t="shared" ca="1" si="1730"/>
        <v>0.14291672146979117</v>
      </c>
      <c r="JD359" s="7">
        <f t="shared" ca="1" si="1731"/>
        <v>0.6263140477609781</v>
      </c>
      <c r="JE359" s="7">
        <f t="shared" ca="1" si="1732"/>
        <v>1</v>
      </c>
      <c r="JF359" s="7" t="str">
        <f t="shared" ca="1" si="1733"/>
        <v>2</v>
      </c>
      <c r="JG359" s="7" t="str">
        <f ca="1">IFERROR(IF(JG358+JF359&gt;JH$4,JG358,JG358+JF359),"")</f>
        <v/>
      </c>
      <c r="JH359" s="7">
        <f t="shared" ca="1" si="1844"/>
        <v>0</v>
      </c>
      <c r="JI359" s="7">
        <f t="shared" ca="1" si="1734"/>
        <v>0.79746086666879312</v>
      </c>
      <c r="JJ359" s="7">
        <f t="shared" ca="1" si="1735"/>
        <v>-2.8230097438023849E-2</v>
      </c>
      <c r="JK359" s="7">
        <f t="shared" ca="1" si="1736"/>
        <v>0</v>
      </c>
      <c r="JL359" s="7">
        <f t="shared" ca="1" si="1737"/>
        <v>0</v>
      </c>
      <c r="JM359" s="7" t="str">
        <f ca="1">IFERROR(IF(JM358+JL359&gt;JN$4,JM358,JM358+JL359),"")</f>
        <v/>
      </c>
      <c r="JN359" s="7">
        <f t="shared" ca="1" si="1845"/>
        <v>0</v>
      </c>
      <c r="JO359" s="7">
        <f t="shared" ca="1" si="1738"/>
        <v>0.12025300960603058</v>
      </c>
      <c r="JP359" s="7">
        <f t="shared" ca="1" si="1739"/>
        <v>0.64897775962473869</v>
      </c>
      <c r="JQ359" s="7">
        <f t="shared" ca="1" si="1740"/>
        <v>1</v>
      </c>
      <c r="JR359" s="7" t="str">
        <f t="shared" ca="1" si="1741"/>
        <v>2</v>
      </c>
      <c r="JS359" s="7" t="str">
        <f ca="1">IFERROR(IF(JS358+JR359&gt;JT$4,JS358,JS358+JR359),"")</f>
        <v/>
      </c>
      <c r="JT359" s="7">
        <f t="shared" ca="1" si="1846"/>
        <v>0</v>
      </c>
      <c r="JU359" s="7">
        <f t="shared" ca="1" si="1742"/>
        <v>0.13755580520283139</v>
      </c>
      <c r="JV359" s="7">
        <f t="shared" ca="1" si="1743"/>
        <v>0.63167496402793788</v>
      </c>
      <c r="JW359" s="7">
        <f t="shared" ca="1" si="1744"/>
        <v>1</v>
      </c>
      <c r="JX359" s="7" t="str">
        <f t="shared" ca="1" si="1745"/>
        <v>2</v>
      </c>
      <c r="JY359" s="7" t="str">
        <f ca="1">IFERROR(IF(JY358+JX359&gt;JZ$4,JY358,JY358+JX359),"")</f>
        <v/>
      </c>
      <c r="JZ359" s="7">
        <f t="shared" ca="1" si="1847"/>
        <v>0</v>
      </c>
      <c r="KA359" s="7">
        <f t="shared" ca="1" si="1746"/>
        <v>0.40394933109381725</v>
      </c>
      <c r="KB359" s="7">
        <f t="shared" ca="1" si="1747"/>
        <v>0.36528143813695202</v>
      </c>
      <c r="KC359" s="7">
        <f t="shared" ca="1" si="1748"/>
        <v>1</v>
      </c>
      <c r="KD359" s="7" t="str">
        <f t="shared" ca="1" si="1749"/>
        <v>2</v>
      </c>
      <c r="KE359" s="7" t="str">
        <f ca="1">IFERROR(IF(KE358+KD359&gt;KF$4,KE358,KE358+KD359),"")</f>
        <v/>
      </c>
      <c r="KF359" s="7">
        <f t="shared" ca="1" si="1848"/>
        <v>0</v>
      </c>
      <c r="KG359" s="7">
        <f t="shared" ca="1" si="1750"/>
        <v>0.53788147782015938</v>
      </c>
      <c r="KH359" s="7">
        <f t="shared" ca="1" si="1751"/>
        <v>0.23134929141060989</v>
      </c>
      <c r="KI359" s="7">
        <f t="shared" ca="1" si="1752"/>
        <v>1</v>
      </c>
      <c r="KJ359" s="7" t="str">
        <f t="shared" ca="1" si="1753"/>
        <v>2</v>
      </c>
      <c r="KK359" s="7" t="str">
        <f ca="1">IFERROR(IF(KK358+KJ359&gt;KL$4,KK358,KK358+KJ359),"")</f>
        <v/>
      </c>
      <c r="KL359" s="7">
        <f t="shared" ca="1" si="1849"/>
        <v>0</v>
      </c>
      <c r="KM359" s="7">
        <f t="shared" ca="1" si="1754"/>
        <v>0.65553868790883474</v>
      </c>
      <c r="KN359" s="7">
        <f t="shared" ca="1" si="1755"/>
        <v>0.11369208132193453</v>
      </c>
      <c r="KO359" s="7">
        <f t="shared" ca="1" si="1756"/>
        <v>1</v>
      </c>
      <c r="KP359" s="7" t="str">
        <f t="shared" ca="1" si="1757"/>
        <v>2</v>
      </c>
      <c r="KQ359" s="7" t="str">
        <f ca="1">IFERROR(IF(KQ358+KP359&gt;KR$4,KQ358,KQ358+KP359),"")</f>
        <v/>
      </c>
      <c r="KR359" s="7">
        <f t="shared" ca="1" si="1850"/>
        <v>0</v>
      </c>
      <c r="KS359" s="7">
        <f t="shared" ca="1" si="1758"/>
        <v>0.59199401591255774</v>
      </c>
      <c r="KT359" s="7">
        <f t="shared" ca="1" si="1759"/>
        <v>0.17723675331821154</v>
      </c>
      <c r="KU359" s="7">
        <f t="shared" ca="1" si="1760"/>
        <v>1</v>
      </c>
      <c r="KV359" s="7" t="str">
        <f t="shared" ca="1" si="1761"/>
        <v>2</v>
      </c>
      <c r="KW359" s="7" t="str">
        <f ca="1">IFERROR(IF(KW358+KV359&gt;KX$4,KW358,KW358+KV359),"")</f>
        <v/>
      </c>
      <c r="KX359" s="7">
        <f t="shared" ca="1" si="1851"/>
        <v>0</v>
      </c>
      <c r="KY359" s="7">
        <f t="shared" ca="1" si="1762"/>
        <v>0.59799060122355385</v>
      </c>
      <c r="KZ359" s="7">
        <f t="shared" ca="1" si="1763"/>
        <v>0.17124016800721542</v>
      </c>
      <c r="LA359" s="7">
        <f t="shared" ca="1" si="1764"/>
        <v>1</v>
      </c>
      <c r="LB359" s="7" t="str">
        <f t="shared" ca="1" si="1765"/>
        <v>2</v>
      </c>
      <c r="LC359" s="7" t="str">
        <f ca="1">IFERROR(IF(LC358+LB359&gt;LD$4,LC358,LC358+LB359),"")</f>
        <v/>
      </c>
      <c r="LD359" s="7">
        <f t="shared" ca="1" si="1852"/>
        <v>0</v>
      </c>
      <c r="LE359" s="7">
        <f t="shared" ca="1" si="1766"/>
        <v>5.7885154099099889E-3</v>
      </c>
      <c r="LF359" s="7">
        <f t="shared" ca="1" si="1767"/>
        <v>0.76344225382085928</v>
      </c>
      <c r="LG359" s="7">
        <f t="shared" ca="1" si="1768"/>
        <v>1</v>
      </c>
      <c r="LH359" s="7" t="str">
        <f t="shared" ca="1" si="1769"/>
        <v>2</v>
      </c>
      <c r="LI359" s="7" t="str">
        <f ca="1">IFERROR(IF(LI358+LH359&gt;LJ$4,LI358,LI358+LH359),"")</f>
        <v/>
      </c>
      <c r="LJ359" s="7">
        <f t="shared" ca="1" si="1853"/>
        <v>0</v>
      </c>
      <c r="LK359" s="7">
        <f t="shared" ca="1" si="1770"/>
        <v>0.6068612017744881</v>
      </c>
      <c r="LL359" s="7">
        <f t="shared" ca="1" si="1771"/>
        <v>0.16236956745628117</v>
      </c>
      <c r="LM359" s="7">
        <f t="shared" ca="1" si="1772"/>
        <v>1</v>
      </c>
      <c r="LN359" s="7" t="str">
        <f t="shared" ca="1" si="1773"/>
        <v>2</v>
      </c>
      <c r="LO359" s="7" t="str">
        <f ca="1">IFERROR(IF(LO358+LN359&gt;LP$4,LO358,LO358+LN359),"")</f>
        <v/>
      </c>
      <c r="LP359" s="7">
        <f t="shared" ca="1" si="1854"/>
        <v>0</v>
      </c>
      <c r="LQ359" s="7">
        <f t="shared" ca="1" si="1774"/>
        <v>0.33680639347456132</v>
      </c>
      <c r="LR359" s="7">
        <f t="shared" ca="1" si="1775"/>
        <v>0.43242437575620796</v>
      </c>
      <c r="LS359" s="7">
        <f t="shared" ca="1" si="1776"/>
        <v>1</v>
      </c>
      <c r="LT359" s="7" t="str">
        <f t="shared" ca="1" si="1777"/>
        <v>2</v>
      </c>
      <c r="LU359" s="7" t="str">
        <f ca="1">IFERROR(IF(LU358+LT359&gt;LV$4,LU358,LU358+LT359),"")</f>
        <v/>
      </c>
      <c r="LV359" s="7">
        <f t="shared" ca="1" si="1855"/>
        <v>0</v>
      </c>
      <c r="LW359" s="7">
        <f t="shared" ca="1" si="1778"/>
        <v>0.27152674582324243</v>
      </c>
      <c r="LX359" s="7">
        <f t="shared" ca="1" si="1779"/>
        <v>0.49770402340752684</v>
      </c>
      <c r="LY359" s="7">
        <f t="shared" ca="1" si="1780"/>
        <v>1</v>
      </c>
      <c r="LZ359" s="7" t="str">
        <f t="shared" ca="1" si="1781"/>
        <v>2</v>
      </c>
      <c r="MA359" s="7" t="str">
        <f ca="1">IFERROR(IF(MA358+LZ359&gt;MB$4,MA358,MA358+LZ359),"")</f>
        <v/>
      </c>
      <c r="MB359" s="7">
        <f t="shared" ca="1" si="1856"/>
        <v>0</v>
      </c>
      <c r="MC359" s="7">
        <f t="shared" ca="1" si="1782"/>
        <v>0.77346935862542388</v>
      </c>
      <c r="MD359" s="7">
        <f t="shared" ca="1" si="1783"/>
        <v>-4.2385893946546016E-3</v>
      </c>
      <c r="ME359" s="7">
        <f t="shared" ca="1" si="1784"/>
        <v>0</v>
      </c>
      <c r="MF359" s="7">
        <f t="shared" ca="1" si="1785"/>
        <v>0</v>
      </c>
      <c r="MG359" s="7" t="str">
        <f ca="1">IFERROR(IF(MG358+MF359&gt;MH$4,MG358,MG358+MF359),"")</f>
        <v/>
      </c>
      <c r="MH359" s="7">
        <f t="shared" ca="1" si="1857"/>
        <v>0</v>
      </c>
      <c r="MI359" s="7">
        <f t="shared" ca="1" si="1786"/>
        <v>7.4441751563936953E-2</v>
      </c>
      <c r="MJ359" s="7">
        <f t="shared" ca="1" si="1787"/>
        <v>0.69478901766683232</v>
      </c>
      <c r="MK359" s="7">
        <f t="shared" ca="1" si="1788"/>
        <v>1</v>
      </c>
      <c r="ML359" s="7" t="str">
        <f t="shared" ca="1" si="1789"/>
        <v>2</v>
      </c>
      <c r="MM359" s="7" t="str">
        <f ca="1">IFERROR(IF(MM358+ML359&gt;MN$4,MM358,MM358+ML359),"")</f>
        <v/>
      </c>
      <c r="MN359" s="7">
        <f t="shared" ca="1" si="1858"/>
        <v>0</v>
      </c>
      <c r="MO359" s="7">
        <f t="shared" ca="1" si="1790"/>
        <v>0.84518415534878755</v>
      </c>
      <c r="MP359" s="7">
        <f t="shared" ca="1" si="1791"/>
        <v>-7.5953386118018273E-2</v>
      </c>
      <c r="MQ359" s="7">
        <f t="shared" ca="1" si="1792"/>
        <v>0</v>
      </c>
      <c r="MR359" s="7">
        <f t="shared" ca="1" si="1793"/>
        <v>0</v>
      </c>
      <c r="MS359" s="7" t="str">
        <f ca="1">IFERROR(IF(MS358+MR359&gt;MT$4,MS358,MS358+MR359),"")</f>
        <v/>
      </c>
      <c r="MT359" s="7">
        <f t="shared" ca="1" si="1859"/>
        <v>0</v>
      </c>
      <c r="MU359" s="7">
        <f t="shared" ca="1" si="1794"/>
        <v>0.82454072324930383</v>
      </c>
      <c r="MV359" s="7">
        <f t="shared" ca="1" si="1795"/>
        <v>-5.5309954018534557E-2</v>
      </c>
      <c r="MW359" s="7">
        <f t="shared" ca="1" si="1796"/>
        <v>0</v>
      </c>
      <c r="MX359" s="7">
        <f t="shared" ca="1" si="1797"/>
        <v>0</v>
      </c>
      <c r="MY359" s="7" t="str">
        <f ca="1">IFERROR(IF(MY358+MX359&gt;MZ$4,MY358,MY358+MX359),"")</f>
        <v/>
      </c>
      <c r="MZ359" s="7">
        <f t="shared" ca="1" si="1860"/>
        <v>0</v>
      </c>
      <c r="NA359" s="7">
        <f t="shared" ca="1" si="1798"/>
        <v>0.85413898258958276</v>
      </c>
      <c r="NB359" s="7">
        <f t="shared" ca="1" si="1799"/>
        <v>-8.4908213358813489E-2</v>
      </c>
      <c r="NC359" s="7">
        <f t="shared" ca="1" si="1800"/>
        <v>0</v>
      </c>
      <c r="ND359" s="7">
        <f t="shared" ca="1" si="1801"/>
        <v>0</v>
      </c>
      <c r="NE359" s="7" t="str">
        <f ca="1">IFERROR(IF(NE358+ND359&gt;NF$4,NE358,NE358+ND359),"")</f>
        <v/>
      </c>
      <c r="NF359" s="7">
        <f t="shared" ca="1" si="1861"/>
        <v>0</v>
      </c>
      <c r="NG359" s="7">
        <f t="shared" ca="1" si="1802"/>
        <v>3.1667232861172234E-3</v>
      </c>
      <c r="NH359" s="7">
        <f t="shared" ca="1" si="1803"/>
        <v>0.76606404594465205</v>
      </c>
      <c r="NI359" s="7">
        <f t="shared" ca="1" si="1804"/>
        <v>1</v>
      </c>
      <c r="NJ359" s="7" t="str">
        <f t="shared" ca="1" si="1805"/>
        <v>2</v>
      </c>
      <c r="NK359" s="7" t="str">
        <f ca="1">IFERROR(IF(NK358+NJ359&gt;NL$4,NK358,NK358+NJ359),"")</f>
        <v/>
      </c>
      <c r="NL359" s="7">
        <f t="shared" ca="1" si="1862"/>
        <v>0</v>
      </c>
      <c r="NM359" s="7">
        <f t="shared" ca="1" si="1806"/>
        <v>0.54721681046507531</v>
      </c>
      <c r="NN359" s="7">
        <f t="shared" ca="1" si="1807"/>
        <v>0.22201395876569396</v>
      </c>
      <c r="NO359" s="7">
        <f t="shared" ca="1" si="1808"/>
        <v>1</v>
      </c>
      <c r="NP359" s="7" t="str">
        <f t="shared" ca="1" si="1809"/>
        <v>2</v>
      </c>
      <c r="NQ359" s="7" t="str">
        <f ca="1">IFERROR(IF(NQ358+NP359&gt;NR$4,NQ358,NQ358+NP359),"")</f>
        <v/>
      </c>
      <c r="NR359" s="7">
        <f t="shared" ca="1" si="1863"/>
        <v>0</v>
      </c>
      <c r="NT359">
        <v>361</v>
      </c>
      <c r="NU359" s="7" t="s">
        <v>19</v>
      </c>
      <c r="NV359" s="7" t="str">
        <f t="shared" ca="1" si="1598"/>
        <v/>
      </c>
      <c r="NW359" s="7" t="str">
        <f t="shared" ca="1" si="1810"/>
        <v/>
      </c>
      <c r="NX359" t="str">
        <f ca="1">IFERROR(VLOOKUP(NT359,$K$3:$AK$568,8,FALSE),"")</f>
        <v/>
      </c>
      <c r="NY359" t="str">
        <f ca="1">IFERROR(VLOOKUP(NT359,$K$3:$AK$568,9,FALSE),"")</f>
        <v/>
      </c>
      <c r="NZ359" s="7" t="str">
        <f ca="1">IFERROR(VLOOKUP(NT359,$K$3:$AK$568,27,FALSE),"")</f>
        <v/>
      </c>
      <c r="OB359">
        <v>361</v>
      </c>
      <c r="OC359" s="7" t="s">
        <v>19</v>
      </c>
      <c r="OD359" t="e">
        <f t="shared" ca="1" si="1864"/>
        <v>#N/A</v>
      </c>
      <c r="OE359" s="7" t="str">
        <f t="shared" ca="1" si="1865"/>
        <v/>
      </c>
      <c r="OF359" s="7" t="str">
        <f t="shared" ca="1" si="1866"/>
        <v/>
      </c>
      <c r="OG359" t="str">
        <f t="shared" ca="1" si="1867"/>
        <v/>
      </c>
      <c r="OI359">
        <v>361</v>
      </c>
      <c r="OJ359" s="7" t="s">
        <v>19</v>
      </c>
      <c r="OK359" s="7" t="str">
        <f t="shared" ca="1" si="1868"/>
        <v/>
      </c>
      <c r="OL359" s="7" t="str">
        <f t="shared" ca="1" si="1869"/>
        <v/>
      </c>
      <c r="OM359" t="str">
        <f ca="1">IFERROR(VLOOKUP(OI359,$L$3:$AK$568,7,FALSE),"")</f>
        <v/>
      </c>
      <c r="ON359" t="str">
        <f ca="1">IFERROR(VLOOKUP(OI359,$L$3:$AK$568,8,FALSE),"")</f>
        <v/>
      </c>
      <c r="OO359" s="7" t="str">
        <f ca="1">IFERROR(VLOOKUP(OI359,$L$3:$AK$568,26,FALSE),"")</f>
        <v/>
      </c>
      <c r="OQ359">
        <v>361</v>
      </c>
      <c r="OR359" s="7" t="s">
        <v>19</v>
      </c>
      <c r="OS359" t="e">
        <f t="shared" ca="1" si="1870"/>
        <v>#N/A</v>
      </c>
      <c r="OT359" s="7" t="str">
        <f t="shared" ca="1" si="1871"/>
        <v/>
      </c>
      <c r="OU359" s="7" t="str">
        <f t="shared" ca="1" si="1872"/>
        <v/>
      </c>
      <c r="OV359" t="str">
        <f t="shared" ca="1" si="1873"/>
        <v/>
      </c>
      <c r="OX359">
        <v>361</v>
      </c>
      <c r="OY359" s="7" t="s">
        <v>19</v>
      </c>
      <c r="OZ359" s="7" t="str">
        <f t="shared" ca="1" si="1874"/>
        <v/>
      </c>
      <c r="PA359" s="7" t="str">
        <f t="shared" ca="1" si="1875"/>
        <v/>
      </c>
      <c r="PB359" t="str">
        <f ca="1">IFERROR(VLOOKUP(OX359,$M$3:$AK$568,6,FALSE),"")</f>
        <v/>
      </c>
      <c r="PC359" t="str">
        <f ca="1">IFERROR(VLOOKUP(OX359,$M$3:$AK$568,7,FALSE),"")</f>
        <v/>
      </c>
      <c r="PD359" s="7" t="str">
        <f ca="1">IFERROR(VLOOKUP(OX359,$M$3:$AK$568,25,FALSE),"")</f>
        <v/>
      </c>
      <c r="PF359">
        <v>361</v>
      </c>
      <c r="PG359" s="7" t="s">
        <v>19</v>
      </c>
      <c r="PH359" t="e">
        <f t="shared" ca="1" si="1876"/>
        <v>#N/A</v>
      </c>
      <c r="PI359" s="7" t="str">
        <f t="shared" ca="1" si="1877"/>
        <v/>
      </c>
      <c r="PJ359" s="7" t="str">
        <f t="shared" ca="1" si="1878"/>
        <v/>
      </c>
      <c r="PK359" t="str">
        <f t="shared" ca="1" si="1879"/>
        <v/>
      </c>
      <c r="PM359">
        <v>361</v>
      </c>
      <c r="PN359" s="7" t="s">
        <v>19</v>
      </c>
      <c r="PO359" s="202" t="str">
        <f t="shared" ca="1" si="1880"/>
        <v/>
      </c>
      <c r="PP359" s="7" t="str">
        <f t="shared" ca="1" si="1881"/>
        <v/>
      </c>
      <c r="PQ359" t="str">
        <f ca="1">IFERROR(VLOOKUP(PM359,$G$325:$R$409,12,FALSE),"")</f>
        <v/>
      </c>
      <c r="PR359" t="e">
        <f ca="1">VLOOKUP(PM359,$G$324:$Q$409,11,FALSE)</f>
        <v>#N/A</v>
      </c>
      <c r="PS359" s="7" t="str">
        <f ca="1">VLOOKUP(PQ359,$R$325:$Y$409,8,FALSE)</f>
        <v>- -</v>
      </c>
      <c r="PT359" s="7">
        <f ca="1">ReSt</f>
        <v>-4</v>
      </c>
      <c r="PU359" s="7" t="e">
        <f t="shared" ca="1" si="1882"/>
        <v>#N/A</v>
      </c>
      <c r="PV359" s="7" t="e">
        <f t="shared" ca="1" si="1883"/>
        <v>#N/A</v>
      </c>
      <c r="PW359" s="7" t="str">
        <f ca="1">VLOOKUP(PQ359,$R$325:$AK$409,8,FALSE)</f>
        <v>- -</v>
      </c>
      <c r="PX359" s="7"/>
      <c r="PY359">
        <v>361</v>
      </c>
      <c r="PZ359" s="7" t="s">
        <v>19</v>
      </c>
      <c r="QA359" t="str">
        <f t="shared" ca="1" si="1884"/>
        <v/>
      </c>
      <c r="QB359" s="7" t="str">
        <f t="shared" ca="1" si="1885"/>
        <v/>
      </c>
      <c r="QC359" s="7" t="str">
        <f t="shared" ca="1" si="1886"/>
        <v/>
      </c>
      <c r="QD359" t="str">
        <f t="shared" ca="1" si="1887"/>
        <v/>
      </c>
      <c r="QF359">
        <v>361</v>
      </c>
      <c r="QG359" s="7" t="s">
        <v>19</v>
      </c>
      <c r="QH359" s="7" t="str">
        <f t="shared" ca="1" si="1888"/>
        <v/>
      </c>
      <c r="QI359" s="7" t="e">
        <f t="shared" ca="1" si="1889"/>
        <v>#VALUE!</v>
      </c>
      <c r="QJ359" t="e">
        <f t="shared" ca="1" si="1890"/>
        <v>#N/A</v>
      </c>
      <c r="QK359" s="7" t="e">
        <f t="shared" ca="1" si="1891"/>
        <v>#N/A</v>
      </c>
      <c r="QM359">
        <v>361</v>
      </c>
      <c r="QN359" s="7" t="s">
        <v>19</v>
      </c>
      <c r="QO359" t="str">
        <f t="shared" ca="1" si="1892"/>
        <v/>
      </c>
      <c r="QP359" s="7" t="str">
        <f t="shared" ca="1" si="1893"/>
        <v/>
      </c>
      <c r="QQ359" t="str">
        <f t="shared" ca="1" si="1894"/>
        <v/>
      </c>
    </row>
    <row r="360" spans="1:459" x14ac:dyDescent="0.25">
      <c r="A360" s="240" t="str">
        <f>IF('Character Sheet'!$B$4="Creature","N","Y")</f>
        <v>Y</v>
      </c>
      <c r="C360" s="75"/>
      <c r="D360" s="76"/>
      <c r="F360" s="75">
        <v>22</v>
      </c>
      <c r="G360" s="76">
        <f t="shared" ca="1" si="1926"/>
        <v>0</v>
      </c>
      <c r="I360" s="75" t="s">
        <v>1812</v>
      </c>
      <c r="J360" s="85"/>
      <c r="K360" s="85">
        <f t="shared" ca="1" si="1927"/>
        <v>7</v>
      </c>
      <c r="L360" s="85">
        <f t="shared" ca="1" si="1928"/>
        <v>7</v>
      </c>
      <c r="M360" s="70">
        <f t="shared" ca="1" si="1929"/>
        <v>18</v>
      </c>
      <c r="O360" s="222" t="str">
        <f t="shared" ca="1" si="1930"/>
        <v>- -</v>
      </c>
      <c r="Q360" s="7" t="s">
        <v>1756</v>
      </c>
      <c r="R360" s="9" t="str">
        <f ca="1">IFERROR(VLOOKUP(F360,INDIRECT(Calculations!$D$100),2,FALSE),"")</f>
        <v/>
      </c>
      <c r="S360" s="9" t="str">
        <f t="shared" ca="1" si="1931"/>
        <v/>
      </c>
      <c r="T360" s="61" t="str">
        <f ca="1">SUBSTITUTE(IFERROR(IFERROR(VLOOKUP(R360,'[1]Skill Statistics'!$A$3:$C$513,2,FALSE),VLOOKUP(Q360,'[1]Skill Statistics'!$A$3:$C$513,2,FALSE)),T359),"R*","ReSt")</f>
        <v>ReSt/ReSt</v>
      </c>
      <c r="U360" s="61" t="str">
        <f ca="1">IFERROR(IFERROR(VLOOKUP(R360,'[1]Skill Statistics'!$A$3:$C$513,3,FALSE),VLOOKUP(Q360,'[1]Skill Statistics'!$A$3:$C$513,3,FALSE)),U359)</f>
        <v>Me</v>
      </c>
      <c r="V360" s="61" t="str">
        <f ca="1">IF(R360="","- -",IF(ISNUMBER(SEARCH("Category",R360)),"- -",IFERROR(IFERROR(VLOOKUP(Q360,[1]Professions!$A$4:$AM$288,MATCH(Profession,[1]Professions!$A$1:$AM$1,0),FALSE),VLOOKUP(Q360,Calculations!$B$91:$I$95,8,FALSE)),"- -")))</f>
        <v>- -</v>
      </c>
      <c r="W360" s="60" t="str">
        <f t="shared" ca="1" si="1932"/>
        <v>- -</v>
      </c>
      <c r="X360" s="7" t="str">
        <f ca="1">IFERROR(VLOOKUP(R360,$BS$6:$NR$519,MATCH(ActualLevel,$BS$3:$NR$3,0),FALSE),"- -")</f>
        <v>- -</v>
      </c>
      <c r="Y360" s="7" t="str">
        <f t="shared" ca="1" si="1933"/>
        <v>- -</v>
      </c>
      <c r="Z360" s="7" t="str">
        <f ca="1">IFERROR(VLOOKUP(Y360,Charts!$BQ$2:$BR$52,2,FALSE),"- -")</f>
        <v>- -</v>
      </c>
      <c r="AA360" s="7">
        <f t="shared" ca="1" si="1934"/>
        <v>-1</v>
      </c>
      <c r="AB360" s="7" t="str">
        <f t="shared" ca="1" si="1935"/>
        <v>- -</v>
      </c>
      <c r="AC360" s="7"/>
      <c r="AD360" s="7"/>
      <c r="AE360" s="7"/>
      <c r="AF360" s="7"/>
      <c r="AG360" s="7"/>
      <c r="AH360" s="90"/>
      <c r="AI360" s="7"/>
      <c r="AJ360" s="7"/>
      <c r="AK360" s="7">
        <f t="shared" ca="1" si="1936"/>
        <v>-1</v>
      </c>
      <c r="AL360" s="7"/>
      <c r="AM360" s="69">
        <f>IFERROR(VLOOKUP(Q360,'[1]Skill Statistics'!$A$3:$AN$513,MATCH(Profession,'[1]Skill Statistics'!$A$2:$AN$2,0),FALSE),0)</f>
        <v>0</v>
      </c>
      <c r="AN360" s="85">
        <f>IFERROR(VLOOKUP(Q360,'[1]Skill Statistics'!$A$3:$BK$513,MATCH(Archetype,'[1]Skill Statistics'!$A$2:$BK$2,0),FALSE),0)</f>
        <v>0</v>
      </c>
      <c r="AO360" s="85">
        <f>IFERROR(VLOOKUP(Q360,'[1]Skill Statistics'!$A$3:$BB$513,MATCH(Race,'[1]Skill Statistics'!$A$2:$BB$2,0),FALSE),0)</f>
        <v>0</v>
      </c>
      <c r="AP360" s="85">
        <f t="shared" ca="1" si="1811"/>
        <v>-0.1</v>
      </c>
      <c r="AQ360" s="70"/>
      <c r="AS360" s="69">
        <f>IFERROR(VLOOKUP(Q360,'[1]Professional Skills'!$A$4:$AM$288,MATCH(Profession,'[1]Professional Skills'!$A$3:$AM$3,0),FALSE),"- -")</f>
        <v>0</v>
      </c>
      <c r="AT360" t="s">
        <v>1812</v>
      </c>
      <c r="AU360" s="7" t="str">
        <f t="shared" si="1937"/>
        <v/>
      </c>
      <c r="AV360" s="7">
        <f t="shared" ca="1" si="1938"/>
        <v>0</v>
      </c>
      <c r="AW360" t="str">
        <f t="shared" si="1898"/>
        <v/>
      </c>
      <c r="AX360" t="str">
        <f>IFERROR(_xlfn.RANK.EQ(AW360,$AW$5:$AW$568),"")</f>
        <v/>
      </c>
      <c r="AY360">
        <f t="shared" si="1939"/>
        <v>0</v>
      </c>
      <c r="AZ360" s="70" t="str">
        <f t="shared" si="1940"/>
        <v/>
      </c>
      <c r="BB360" s="69" t="str">
        <f>IFERROR(IF(Q360="Language",VLOOKUP(R360,[1]Cultures!$B$4:$N$218,MATCH(Culture,[1]Cultures!$B$3:$N$3,0),FALSE),VLOOKUP(Q360,[1]Cultures!$B$4:$O$212,MATCH(Culture,[1]Cultures!$B$3:$O$3,0),FALSE)),"- -")</f>
        <v>- -</v>
      </c>
      <c r="BC360" t="s">
        <v>1812</v>
      </c>
      <c r="BD360">
        <f t="shared" ca="1" si="1941"/>
        <v>0.44261243428387598</v>
      </c>
      <c r="BE360">
        <f t="shared" ca="1" si="1900"/>
        <v>0.342612434283876</v>
      </c>
      <c r="BH360">
        <f t="shared" ca="1" si="1923"/>
        <v>15</v>
      </c>
      <c r="BI360" s="7">
        <f t="shared" ca="1" si="1942"/>
        <v>0</v>
      </c>
      <c r="BK360" s="7"/>
      <c r="BL360" s="70" t="str">
        <f t="shared" ca="1" si="1943"/>
        <v>- -</v>
      </c>
      <c r="BN360" s="69" t="str">
        <f ca="1">IFERROR(VLOOKUP(V360,Charts!$BT$2:$BV$14,3,FALSE),"- -")</f>
        <v>- -</v>
      </c>
      <c r="BO360" s="85" t="str">
        <f t="shared" ca="1" si="1812"/>
        <v>- -</v>
      </c>
      <c r="BP360" s="70" t="str">
        <f t="shared" ca="1" si="1901"/>
        <v>- -</v>
      </c>
      <c r="BR360" s="7">
        <v>359</v>
      </c>
      <c r="BS360" s="9" t="str">
        <f ca="1">VLOOKUP(BR360,$O$3:$R$568,4,FALSE)</f>
        <v>Ecology</v>
      </c>
      <c r="BT360" s="7" t="str">
        <f ca="1">VLOOKUP(BS360,$R$3:$V$568,5,FALSE)</f>
        <v>5 / 7</v>
      </c>
      <c r="BU360" s="7">
        <f ca="1">VLOOKUP(BT360,Charts!$BT$2:$BV$14,3,FALSE)</f>
        <v>0.46153846153846156</v>
      </c>
      <c r="BV360" s="7" t="str">
        <f t="shared" ca="1" si="1604"/>
        <v>5</v>
      </c>
      <c r="BW360" s="7" t="str">
        <f t="shared" ca="1" si="1605"/>
        <v>7</v>
      </c>
      <c r="BY360" s="7">
        <f t="shared" ca="1" si="1606"/>
        <v>0.35004491154576489</v>
      </c>
      <c r="BZ360" s="7">
        <f t="shared" ca="1" si="1607"/>
        <v>0.11149354999269667</v>
      </c>
      <c r="CA360" s="7">
        <f t="shared" ca="1" si="1608"/>
        <v>1</v>
      </c>
      <c r="CB360" s="7" t="str">
        <f t="shared" ca="1" si="1609"/>
        <v>5</v>
      </c>
      <c r="CC360" s="7" t="str">
        <f ca="1">IFERROR(IF(CC359+CB360&gt;CD$4,CC359,CC359+CB360),"")</f>
        <v/>
      </c>
      <c r="CD360" s="7">
        <f t="shared" ca="1" si="1813"/>
        <v>0</v>
      </c>
      <c r="CE360" s="7">
        <f t="shared" ca="1" si="1610"/>
        <v>0.74227806108290229</v>
      </c>
      <c r="CF360" s="7">
        <f t="shared" ca="1" si="1611"/>
        <v>-0.28073959954444072</v>
      </c>
      <c r="CG360" s="7">
        <f t="shared" ca="1" si="1612"/>
        <v>0</v>
      </c>
      <c r="CH360" s="7">
        <f t="shared" ca="1" si="1613"/>
        <v>0</v>
      </c>
      <c r="CI360" s="7" t="str">
        <f ca="1">IFERROR(IF(CI359+CH360&gt;CJ$4,CI359,CI359+CH360),"")</f>
        <v/>
      </c>
      <c r="CJ360" s="7">
        <f t="shared" ca="1" si="1814"/>
        <v>0</v>
      </c>
      <c r="CK360" s="7">
        <f t="shared" ca="1" si="1614"/>
        <v>0.25700049449519435</v>
      </c>
      <c r="CL360" s="7">
        <f t="shared" ca="1" si="1615"/>
        <v>0.20453796704326721</v>
      </c>
      <c r="CM360" s="7">
        <f t="shared" ca="1" si="1616"/>
        <v>1</v>
      </c>
      <c r="CN360" s="7" t="str">
        <f t="shared" ca="1" si="1617"/>
        <v>5</v>
      </c>
      <c r="CO360" s="7" t="str">
        <f ca="1">IFERROR(IF(CO359+CN360&gt;CP$4,CO359,CO359+CN360),"")</f>
        <v/>
      </c>
      <c r="CP360" s="7">
        <f t="shared" ca="1" si="1815"/>
        <v>0</v>
      </c>
      <c r="CQ360" s="7">
        <f t="shared" ca="1" si="1618"/>
        <v>0.17436864651650252</v>
      </c>
      <c r="CR360" s="7">
        <f t="shared" ca="1" si="1619"/>
        <v>0.28716981502195904</v>
      </c>
      <c r="CS360" s="7">
        <f t="shared" ca="1" si="1620"/>
        <v>1</v>
      </c>
      <c r="CT360" s="7" t="str">
        <f t="shared" ca="1" si="1621"/>
        <v>5</v>
      </c>
      <c r="CU360" s="7" t="str">
        <f ca="1">IFERROR(IF(CU359+CT360&gt;CV$4,CU359,CU359+CT360),"")</f>
        <v/>
      </c>
      <c r="CV360" s="7">
        <f t="shared" ca="1" si="1816"/>
        <v>0</v>
      </c>
      <c r="CW360" s="7">
        <f t="shared" ca="1" si="1622"/>
        <v>0.95576546506537075</v>
      </c>
      <c r="CX360" s="7">
        <f t="shared" ca="1" si="1623"/>
        <v>-0.49422700352690918</v>
      </c>
      <c r="CY360" s="7">
        <f t="shared" ca="1" si="1624"/>
        <v>0</v>
      </c>
      <c r="CZ360" s="7">
        <f t="shared" ca="1" si="1625"/>
        <v>0</v>
      </c>
      <c r="DA360" s="7" t="str">
        <f ca="1">IFERROR(IF(DA359+CZ360&gt;DB$4,DA359,DA359+CZ360),"")</f>
        <v/>
      </c>
      <c r="DB360" s="7">
        <f t="shared" ca="1" si="1817"/>
        <v>0</v>
      </c>
      <c r="DC360" s="7">
        <f t="shared" ca="1" si="1626"/>
        <v>0.34078563840283083</v>
      </c>
      <c r="DD360" s="7">
        <f t="shared" ca="1" si="1627"/>
        <v>0.12075282313563074</v>
      </c>
      <c r="DE360" s="7">
        <f t="shared" ca="1" si="1628"/>
        <v>1</v>
      </c>
      <c r="DF360" s="7" t="str">
        <f t="shared" ca="1" si="1629"/>
        <v>5</v>
      </c>
      <c r="DG360" s="7" t="str">
        <f ca="1">IFERROR(IF(DG359+DF360&gt;DH$4,DG359,DG359+DF360),"")</f>
        <v/>
      </c>
      <c r="DH360" s="7">
        <f t="shared" ca="1" si="1818"/>
        <v>0</v>
      </c>
      <c r="DI360" s="7">
        <f t="shared" ca="1" si="1630"/>
        <v>0.11784529966011803</v>
      </c>
      <c r="DJ360" s="7">
        <f t="shared" ca="1" si="1631"/>
        <v>0.34369316187834353</v>
      </c>
      <c r="DK360" s="7">
        <f t="shared" ca="1" si="1632"/>
        <v>1</v>
      </c>
      <c r="DL360" s="7" t="str">
        <f t="shared" ca="1" si="1633"/>
        <v>5</v>
      </c>
      <c r="DM360" s="7" t="str">
        <f ca="1">IFERROR(IF(DM359+DL360&gt;DN$4,DM359,DM359+DL360),"")</f>
        <v/>
      </c>
      <c r="DN360" s="7">
        <f t="shared" ca="1" si="1819"/>
        <v>0</v>
      </c>
      <c r="DO360" s="7">
        <f t="shared" ca="1" si="1634"/>
        <v>0.56393450625013708</v>
      </c>
      <c r="DP360" s="7">
        <f t="shared" ca="1" si="1635"/>
        <v>-0.10239604471167552</v>
      </c>
      <c r="DQ360" s="7">
        <f t="shared" ca="1" si="1636"/>
        <v>0</v>
      </c>
      <c r="DR360" s="7">
        <f t="shared" ca="1" si="1637"/>
        <v>0</v>
      </c>
      <c r="DS360" s="7" t="str">
        <f ca="1">IFERROR(IF(DS359+DR360&gt;DT$4,DS359,DS359+DR360),"")</f>
        <v/>
      </c>
      <c r="DT360" s="7">
        <f t="shared" ca="1" si="1820"/>
        <v>0</v>
      </c>
      <c r="DU360" s="7">
        <f t="shared" ca="1" si="1638"/>
        <v>0.58236582154682948</v>
      </c>
      <c r="DV360" s="7">
        <f t="shared" ca="1" si="1639"/>
        <v>-0.12082736000836791</v>
      </c>
      <c r="DW360" s="7">
        <f t="shared" ca="1" si="1640"/>
        <v>0</v>
      </c>
      <c r="DX360" s="7">
        <f t="shared" ca="1" si="1641"/>
        <v>0</v>
      </c>
      <c r="DY360" s="7" t="str">
        <f ca="1">IFERROR(IF(DY359+DX360&gt;DZ$4,DY359,DY359+DX360),"")</f>
        <v/>
      </c>
      <c r="DZ360" s="7">
        <f t="shared" ca="1" si="1821"/>
        <v>0</v>
      </c>
      <c r="EA360" s="7">
        <f t="shared" ca="1" si="1642"/>
        <v>4.2159651504237061E-2</v>
      </c>
      <c r="EB360" s="7">
        <f t="shared" ca="1" si="1643"/>
        <v>0.4193788100342245</v>
      </c>
      <c r="EC360" s="7">
        <f t="shared" ca="1" si="1644"/>
        <v>1</v>
      </c>
      <c r="ED360" s="7" t="str">
        <f t="shared" ca="1" si="1645"/>
        <v>5</v>
      </c>
      <c r="EE360" s="7" t="str">
        <f ca="1">IFERROR(IF(EE359+ED360&gt;EF$4,EE359,EE359+ED360),"")</f>
        <v/>
      </c>
      <c r="EF360" s="7">
        <f t="shared" ca="1" si="1822"/>
        <v>0</v>
      </c>
      <c r="EG360" s="7">
        <f t="shared" ca="1" si="1646"/>
        <v>0.15349610771738831</v>
      </c>
      <c r="EH360" s="7">
        <f t="shared" ca="1" si="1647"/>
        <v>0.30804235382107326</v>
      </c>
      <c r="EI360" s="7">
        <f t="shared" ca="1" si="1648"/>
        <v>1</v>
      </c>
      <c r="EJ360" s="7" t="str">
        <f t="shared" ca="1" si="1649"/>
        <v>5</v>
      </c>
      <c r="EK360" s="7" t="str">
        <f ca="1">IFERROR(IF(EK359+EJ360&gt;EL$4,EK359,EK359+EJ360),"")</f>
        <v/>
      </c>
      <c r="EL360" s="7">
        <f t="shared" ca="1" si="1823"/>
        <v>0</v>
      </c>
      <c r="EM360" s="7">
        <f t="shared" ca="1" si="1650"/>
        <v>0.75377502377830607</v>
      </c>
      <c r="EN360" s="7">
        <f t="shared" ca="1" si="1651"/>
        <v>-0.29223656223984451</v>
      </c>
      <c r="EO360" s="7">
        <f t="shared" ca="1" si="1652"/>
        <v>0</v>
      </c>
      <c r="EP360" s="7">
        <f t="shared" ca="1" si="1653"/>
        <v>0</v>
      </c>
      <c r="EQ360" s="7" t="str">
        <f ca="1">IFERROR(IF(EQ359+EP360&gt;ER$4,EQ359,EQ359+EP360),"")</f>
        <v/>
      </c>
      <c r="ER360" s="7">
        <f t="shared" ca="1" si="1824"/>
        <v>0</v>
      </c>
      <c r="ES360" s="7">
        <f t="shared" ca="1" si="1654"/>
        <v>0.62383237533705294</v>
      </c>
      <c r="ET360" s="7">
        <f t="shared" ca="1" si="1655"/>
        <v>-0.16229391379859137</v>
      </c>
      <c r="EU360" s="7">
        <f t="shared" ca="1" si="1656"/>
        <v>0</v>
      </c>
      <c r="EV360" s="7">
        <f t="shared" ca="1" si="1657"/>
        <v>0</v>
      </c>
      <c r="EW360" s="7" t="str">
        <f ca="1">IFERROR(IF(EW359+EV360&gt;EX$4,EW359,EW359+EV360),"")</f>
        <v/>
      </c>
      <c r="EX360" s="7">
        <f t="shared" ca="1" si="1825"/>
        <v>0</v>
      </c>
      <c r="EY360" s="7">
        <f t="shared" ca="1" si="1658"/>
        <v>0.40570407900416472</v>
      </c>
      <c r="EZ360" s="7">
        <f t="shared" ca="1" si="1659"/>
        <v>5.5834382534296845E-2</v>
      </c>
      <c r="FA360" s="7">
        <f t="shared" ca="1" si="1660"/>
        <v>1</v>
      </c>
      <c r="FB360" s="7" t="str">
        <f t="shared" ca="1" si="1661"/>
        <v>5</v>
      </c>
      <c r="FC360" s="7" t="str">
        <f ca="1">IFERROR(IF(FC359+FB360&gt;FD$4,FC359,FC359+FB360),"")</f>
        <v/>
      </c>
      <c r="FD360" s="7">
        <f t="shared" ca="1" si="1826"/>
        <v>0</v>
      </c>
      <c r="FE360" s="7">
        <f t="shared" ca="1" si="1662"/>
        <v>0.37326669178689342</v>
      </c>
      <c r="FF360" s="7">
        <f t="shared" ca="1" si="1663"/>
        <v>8.8271769751568141E-2</v>
      </c>
      <c r="FG360" s="7">
        <f t="shared" ca="1" si="1664"/>
        <v>1</v>
      </c>
      <c r="FH360" s="7" t="str">
        <f t="shared" ca="1" si="1665"/>
        <v>5</v>
      </c>
      <c r="FI360" s="7" t="str">
        <f ca="1">IFERROR(IF(FI359+FH360&gt;FJ$4,FI359,FI359+FH360),"")</f>
        <v/>
      </c>
      <c r="FJ360" s="7">
        <f t="shared" ca="1" si="1827"/>
        <v>0</v>
      </c>
      <c r="FK360" s="7">
        <f t="shared" ca="1" si="1666"/>
        <v>0.51728463281675097</v>
      </c>
      <c r="FL360" s="7">
        <f t="shared" ca="1" si="1667"/>
        <v>-5.5746171278289403E-2</v>
      </c>
      <c r="FM360" s="7">
        <f t="shared" ca="1" si="1668"/>
        <v>0</v>
      </c>
      <c r="FN360" s="7">
        <f t="shared" ca="1" si="1669"/>
        <v>0</v>
      </c>
      <c r="FO360" s="7" t="str">
        <f ca="1">IFERROR(IF(FO359+FN360&gt;FP$4,FO359,FO359+FN360),"")</f>
        <v/>
      </c>
      <c r="FP360" s="7">
        <f t="shared" ca="1" si="1828"/>
        <v>0</v>
      </c>
      <c r="FQ360" s="7">
        <f t="shared" ca="1" si="1670"/>
        <v>0.78414324802252744</v>
      </c>
      <c r="FR360" s="7">
        <f t="shared" ca="1" si="1671"/>
        <v>-0.32260478648406588</v>
      </c>
      <c r="FS360" s="7">
        <f t="shared" ca="1" si="1672"/>
        <v>0</v>
      </c>
      <c r="FT360" s="7">
        <f t="shared" ca="1" si="1673"/>
        <v>0</v>
      </c>
      <c r="FU360" s="7" t="str">
        <f ca="1">IFERROR(IF(FU359+FT360&gt;FV$4,FU359,FU359+FT360),"")</f>
        <v/>
      </c>
      <c r="FV360" s="7">
        <f t="shared" ca="1" si="1829"/>
        <v>0</v>
      </c>
      <c r="FW360" s="7">
        <f t="shared" ca="1" si="1674"/>
        <v>0.71242697862900228</v>
      </c>
      <c r="FX360" s="7">
        <f t="shared" ca="1" si="1675"/>
        <v>-0.25088851709054072</v>
      </c>
      <c r="FY360" s="7">
        <f t="shared" ca="1" si="1676"/>
        <v>0</v>
      </c>
      <c r="FZ360" s="7">
        <f t="shared" ca="1" si="1677"/>
        <v>0</v>
      </c>
      <c r="GA360" s="7" t="str">
        <f ca="1">IFERROR(IF(GA359+FZ360&gt;GB$4,GA359,GA359+FZ360),"")</f>
        <v/>
      </c>
      <c r="GB360" s="7">
        <f t="shared" ca="1" si="1830"/>
        <v>0</v>
      </c>
      <c r="GC360" s="7">
        <f t="shared" ca="1" si="1678"/>
        <v>0.42902286350406116</v>
      </c>
      <c r="GD360" s="7">
        <f t="shared" ca="1" si="1679"/>
        <v>3.2515598034400406E-2</v>
      </c>
      <c r="GE360" s="7">
        <f t="shared" ca="1" si="1680"/>
        <v>1</v>
      </c>
      <c r="GF360" s="7" t="str">
        <f t="shared" ca="1" si="1681"/>
        <v>5</v>
      </c>
      <c r="GG360" s="7" t="str">
        <f ca="1">IFERROR(IF(GG359+GF360&gt;GH$4,GG359,GG359+GF360),"")</f>
        <v/>
      </c>
      <c r="GH360" s="7">
        <f t="shared" ca="1" si="1831"/>
        <v>0</v>
      </c>
      <c r="GI360" s="7">
        <f t="shared" ca="1" si="1682"/>
        <v>0.16270949593313844</v>
      </c>
      <c r="GJ360" s="7">
        <f t="shared" ca="1" si="1683"/>
        <v>0.29882896560532313</v>
      </c>
      <c r="GK360" s="7">
        <f t="shared" ca="1" si="1684"/>
        <v>1</v>
      </c>
      <c r="GL360" s="7" t="str">
        <f t="shared" ca="1" si="1685"/>
        <v>5</v>
      </c>
      <c r="GM360" s="7" t="str">
        <f ca="1">IFERROR(IF(GM359+GL360&gt;GN$4,GM359,GM359+GL360),"")</f>
        <v/>
      </c>
      <c r="GN360" s="7">
        <f t="shared" ca="1" si="1832"/>
        <v>0</v>
      </c>
      <c r="GO360" s="7">
        <f t="shared" ca="1" si="1686"/>
        <v>0.79957035721476843</v>
      </c>
      <c r="GP360" s="7">
        <f t="shared" ca="1" si="1687"/>
        <v>-0.33803189567630687</v>
      </c>
      <c r="GQ360" s="7">
        <f t="shared" ca="1" si="1688"/>
        <v>0</v>
      </c>
      <c r="GR360" s="7">
        <f t="shared" ca="1" si="1689"/>
        <v>0</v>
      </c>
      <c r="GS360" s="7" t="str">
        <f ca="1">IFERROR(IF(GS359+GR360&gt;GT$4,GS359,GS359+GR360),"")</f>
        <v/>
      </c>
      <c r="GT360" s="7">
        <f t="shared" ca="1" si="1833"/>
        <v>0</v>
      </c>
      <c r="GU360" s="7">
        <f t="shared" ca="1" si="1690"/>
        <v>0.98504580022651045</v>
      </c>
      <c r="GV360" s="7">
        <f t="shared" ca="1" si="1691"/>
        <v>-0.52350733868804888</v>
      </c>
      <c r="GW360" s="7">
        <f t="shared" ca="1" si="1692"/>
        <v>0</v>
      </c>
      <c r="GX360" s="7">
        <f t="shared" ca="1" si="1693"/>
        <v>0</v>
      </c>
      <c r="GY360" s="7" t="str">
        <f ca="1">IFERROR(IF(GY359+GX360&gt;GZ$4,GY359,GY359+GX360),"")</f>
        <v/>
      </c>
      <c r="GZ360" s="7">
        <f t="shared" ca="1" si="1834"/>
        <v>0</v>
      </c>
      <c r="HA360" s="7">
        <f t="shared" ca="1" si="1694"/>
        <v>1.805828926316444E-2</v>
      </c>
      <c r="HB360" s="7">
        <f t="shared" ca="1" si="1695"/>
        <v>0.44348017227529712</v>
      </c>
      <c r="HC360" s="7">
        <f t="shared" ca="1" si="1696"/>
        <v>1</v>
      </c>
      <c r="HD360" s="7" t="str">
        <f t="shared" ca="1" si="1697"/>
        <v>5</v>
      </c>
      <c r="HE360" s="7" t="str">
        <f ca="1">IFERROR(IF(HE359+HD360&gt;HF$4,HE359,HE359+HD360),"")</f>
        <v/>
      </c>
      <c r="HF360" s="7">
        <f t="shared" ca="1" si="1835"/>
        <v>0</v>
      </c>
      <c r="HG360" s="7">
        <f t="shared" ca="1" si="1698"/>
        <v>0.97825397483699839</v>
      </c>
      <c r="HH360" s="7">
        <f t="shared" ca="1" si="1699"/>
        <v>-0.51671551329853682</v>
      </c>
      <c r="HI360" s="7">
        <f t="shared" ca="1" si="1700"/>
        <v>0</v>
      </c>
      <c r="HJ360" s="7">
        <f t="shared" ca="1" si="1701"/>
        <v>0</v>
      </c>
      <c r="HK360" s="7" t="str">
        <f ca="1">IFERROR(IF(HK359+HJ360&gt;HL$4,HK359,HK359+HJ360),"")</f>
        <v/>
      </c>
      <c r="HL360" s="7">
        <f t="shared" ca="1" si="1836"/>
        <v>0</v>
      </c>
      <c r="HM360" s="7">
        <f t="shared" ca="1" si="1702"/>
        <v>0.89288568281949088</v>
      </c>
      <c r="HN360" s="7">
        <f t="shared" ca="1" si="1703"/>
        <v>-0.43134722128102931</v>
      </c>
      <c r="HO360" s="7">
        <f t="shared" ca="1" si="1704"/>
        <v>0</v>
      </c>
      <c r="HP360" s="7">
        <f t="shared" ca="1" si="1705"/>
        <v>0</v>
      </c>
      <c r="HQ360" s="7" t="str">
        <f ca="1">IFERROR(IF(HQ359+HP360&gt;HR$4,HQ359,HQ359+HP360),"")</f>
        <v/>
      </c>
      <c r="HR360" s="7">
        <f t="shared" ca="1" si="1837"/>
        <v>0</v>
      </c>
      <c r="HS360" s="7">
        <f t="shared" ca="1" si="1706"/>
        <v>0.30702816539980193</v>
      </c>
      <c r="HT360" s="7">
        <f t="shared" ca="1" si="1707"/>
        <v>0.15451029613865963</v>
      </c>
      <c r="HU360" s="7">
        <f t="shared" ca="1" si="1708"/>
        <v>1</v>
      </c>
      <c r="HV360" s="7" t="str">
        <f t="shared" ca="1" si="1709"/>
        <v>5</v>
      </c>
      <c r="HW360" s="7" t="str">
        <f ca="1">IFERROR(IF(HW359+HV360&gt;HX$4,HW359,HW359+HV360),"")</f>
        <v/>
      </c>
      <c r="HX360" s="7">
        <f t="shared" ca="1" si="1838"/>
        <v>0</v>
      </c>
      <c r="HY360" s="7">
        <f t="shared" ca="1" si="1710"/>
        <v>0.7683815626938203</v>
      </c>
      <c r="HZ360" s="7">
        <f t="shared" ca="1" si="1711"/>
        <v>-0.30684310115535873</v>
      </c>
      <c r="IA360" s="7">
        <f t="shared" ca="1" si="1712"/>
        <v>0</v>
      </c>
      <c r="IB360" s="7">
        <f t="shared" ca="1" si="1713"/>
        <v>0</v>
      </c>
      <c r="IC360" s="7" t="str">
        <f ca="1">IFERROR(IF(IC359+IB360&gt;ID$4,IC359,IC359+IB360),"")</f>
        <v/>
      </c>
      <c r="ID360" s="7">
        <f t="shared" ca="1" si="1839"/>
        <v>0</v>
      </c>
      <c r="IE360" s="7">
        <f t="shared" ca="1" si="1714"/>
        <v>0.60927605724788481</v>
      </c>
      <c r="IF360" s="7">
        <f t="shared" ca="1" si="1715"/>
        <v>-0.14773759570942324</v>
      </c>
      <c r="IG360" s="7">
        <f t="shared" ca="1" si="1716"/>
        <v>0</v>
      </c>
      <c r="IH360" s="7">
        <f t="shared" ca="1" si="1717"/>
        <v>0</v>
      </c>
      <c r="II360" s="7" t="str">
        <f ca="1">IFERROR(IF(II359+IH360&gt;IJ$4,II359,II359+IH360),"")</f>
        <v/>
      </c>
      <c r="IJ360" s="7">
        <f t="shared" ca="1" si="1840"/>
        <v>0</v>
      </c>
      <c r="IK360" s="7">
        <f t="shared" ca="1" si="1718"/>
        <v>9.8531083502916395E-2</v>
      </c>
      <c r="IL360" s="7">
        <f t="shared" ca="1" si="1719"/>
        <v>0.36300737803554517</v>
      </c>
      <c r="IM360" s="7">
        <f t="shared" ca="1" si="1720"/>
        <v>1</v>
      </c>
      <c r="IN360" s="7" t="str">
        <f t="shared" ca="1" si="1721"/>
        <v>5</v>
      </c>
      <c r="IO360" s="7" t="str">
        <f ca="1">IFERROR(IF(IO359+IN360&gt;IP$4,IO359,IO359+IN360),"")</f>
        <v/>
      </c>
      <c r="IP360" s="7">
        <f t="shared" ca="1" si="1841"/>
        <v>0</v>
      </c>
      <c r="IQ360" s="7">
        <f t="shared" ca="1" si="1722"/>
        <v>0.33201359533513197</v>
      </c>
      <c r="IR360" s="7">
        <f t="shared" ca="1" si="1723"/>
        <v>0.12952486620332959</v>
      </c>
      <c r="IS360" s="7">
        <f t="shared" ca="1" si="1724"/>
        <v>1</v>
      </c>
      <c r="IT360" s="7" t="str">
        <f t="shared" ca="1" si="1725"/>
        <v>5</v>
      </c>
      <c r="IU360" s="7" t="str">
        <f ca="1">IFERROR(IF(IU359+IT360&gt;IV$4,IU359,IU359+IT360),"")</f>
        <v/>
      </c>
      <c r="IV360" s="7">
        <f t="shared" ca="1" si="1842"/>
        <v>0</v>
      </c>
      <c r="IW360" s="7">
        <f t="shared" ca="1" si="1726"/>
        <v>0.86189156992239524</v>
      </c>
      <c r="IX360" s="7">
        <f t="shared" ca="1" si="1727"/>
        <v>-0.40035310838393368</v>
      </c>
      <c r="IY360" s="7">
        <f t="shared" ca="1" si="1728"/>
        <v>0</v>
      </c>
      <c r="IZ360" s="7">
        <f t="shared" ca="1" si="1729"/>
        <v>0</v>
      </c>
      <c r="JA360" s="7" t="str">
        <f ca="1">IFERROR(IF(JA359+IZ360&gt;JB$4,JA359,JA359+IZ360),"")</f>
        <v/>
      </c>
      <c r="JB360" s="7">
        <f t="shared" ca="1" si="1843"/>
        <v>0</v>
      </c>
      <c r="JC360" s="7">
        <f t="shared" ca="1" si="1730"/>
        <v>0.36621604477220993</v>
      </c>
      <c r="JD360" s="7">
        <f t="shared" ca="1" si="1731"/>
        <v>9.5322416766251639E-2</v>
      </c>
      <c r="JE360" s="7">
        <f t="shared" ca="1" si="1732"/>
        <v>1</v>
      </c>
      <c r="JF360" s="7" t="str">
        <f t="shared" ca="1" si="1733"/>
        <v>5</v>
      </c>
      <c r="JG360" s="7" t="str">
        <f ca="1">IFERROR(IF(JG359+JF360&gt;JH$4,JG359,JG359+JF360),"")</f>
        <v/>
      </c>
      <c r="JH360" s="7">
        <f t="shared" ca="1" si="1844"/>
        <v>0</v>
      </c>
      <c r="JI360" s="7">
        <f t="shared" ca="1" si="1734"/>
        <v>0.54040996388824636</v>
      </c>
      <c r="JJ360" s="7">
        <f t="shared" ca="1" si="1735"/>
        <v>-7.8871502349784794E-2</v>
      </c>
      <c r="JK360" s="7">
        <f t="shared" ca="1" si="1736"/>
        <v>0</v>
      </c>
      <c r="JL360" s="7">
        <f t="shared" ca="1" si="1737"/>
        <v>0</v>
      </c>
      <c r="JM360" s="7" t="str">
        <f ca="1">IFERROR(IF(JM359+JL360&gt;JN$4,JM359,JM359+JL360),"")</f>
        <v/>
      </c>
      <c r="JN360" s="7">
        <f t="shared" ca="1" si="1845"/>
        <v>0</v>
      </c>
      <c r="JO360" s="7">
        <f t="shared" ca="1" si="1738"/>
        <v>0.92706998927050632</v>
      </c>
      <c r="JP360" s="7">
        <f t="shared" ca="1" si="1739"/>
        <v>-0.46553152773204476</v>
      </c>
      <c r="JQ360" s="7">
        <f t="shared" ca="1" si="1740"/>
        <v>0</v>
      </c>
      <c r="JR360" s="7">
        <f t="shared" ca="1" si="1741"/>
        <v>0</v>
      </c>
      <c r="JS360" s="7" t="str">
        <f ca="1">IFERROR(IF(JS359+JR360&gt;JT$4,JS359,JS359+JR360),"")</f>
        <v/>
      </c>
      <c r="JT360" s="7">
        <f t="shared" ca="1" si="1846"/>
        <v>0</v>
      </c>
      <c r="JU360" s="7">
        <f t="shared" ca="1" si="1742"/>
        <v>3.9753033378124858E-3</v>
      </c>
      <c r="JV360" s="7">
        <f t="shared" ca="1" si="1743"/>
        <v>0.45756315820064908</v>
      </c>
      <c r="JW360" s="7">
        <f t="shared" ca="1" si="1744"/>
        <v>1</v>
      </c>
      <c r="JX360" s="7" t="str">
        <f t="shared" ca="1" si="1745"/>
        <v>5</v>
      </c>
      <c r="JY360" s="7" t="str">
        <f ca="1">IFERROR(IF(JY359+JX360&gt;JZ$4,JY359,JY359+JX360),"")</f>
        <v/>
      </c>
      <c r="JZ360" s="7">
        <f t="shared" ca="1" si="1847"/>
        <v>0</v>
      </c>
      <c r="KA360" s="7">
        <f t="shared" ca="1" si="1746"/>
        <v>0.87764499330421597</v>
      </c>
      <c r="KB360" s="7">
        <f t="shared" ca="1" si="1747"/>
        <v>-0.41610653176575441</v>
      </c>
      <c r="KC360" s="7">
        <f t="shared" ca="1" si="1748"/>
        <v>0</v>
      </c>
      <c r="KD360" s="7">
        <f t="shared" ca="1" si="1749"/>
        <v>0</v>
      </c>
      <c r="KE360" s="7" t="str">
        <f ca="1">IFERROR(IF(KE359+KD360&gt;KF$4,KE359,KE359+KD360),"")</f>
        <v/>
      </c>
      <c r="KF360" s="7">
        <f t="shared" ca="1" si="1848"/>
        <v>0</v>
      </c>
      <c r="KG360" s="7">
        <f t="shared" ca="1" si="1750"/>
        <v>5.9273291640736359E-2</v>
      </c>
      <c r="KH360" s="7">
        <f t="shared" ca="1" si="1751"/>
        <v>0.40226516989772521</v>
      </c>
      <c r="KI360" s="7">
        <f t="shared" ca="1" si="1752"/>
        <v>1</v>
      </c>
      <c r="KJ360" s="7" t="str">
        <f t="shared" ca="1" si="1753"/>
        <v>5</v>
      </c>
      <c r="KK360" s="7" t="str">
        <f ca="1">IFERROR(IF(KK359+KJ360&gt;KL$4,KK359,KK359+KJ360),"")</f>
        <v/>
      </c>
      <c r="KL360" s="7">
        <f t="shared" ca="1" si="1849"/>
        <v>0</v>
      </c>
      <c r="KM360" s="7">
        <f t="shared" ca="1" si="1754"/>
        <v>0.34961635704615601</v>
      </c>
      <c r="KN360" s="7">
        <f t="shared" ca="1" si="1755"/>
        <v>0.11192210449230555</v>
      </c>
      <c r="KO360" s="7">
        <f t="shared" ca="1" si="1756"/>
        <v>1</v>
      </c>
      <c r="KP360" s="7" t="str">
        <f t="shared" ca="1" si="1757"/>
        <v>5</v>
      </c>
      <c r="KQ360" s="7" t="str">
        <f ca="1">IFERROR(IF(KQ359+KP360&gt;KR$4,KQ359,KQ359+KP360),"")</f>
        <v/>
      </c>
      <c r="KR360" s="7">
        <f t="shared" ca="1" si="1850"/>
        <v>0</v>
      </c>
      <c r="KS360" s="7">
        <f t="shared" ca="1" si="1758"/>
        <v>0.70409831311085647</v>
      </c>
      <c r="KT360" s="7">
        <f t="shared" ca="1" si="1759"/>
        <v>-0.2425598515723949</v>
      </c>
      <c r="KU360" s="7">
        <f t="shared" ca="1" si="1760"/>
        <v>0</v>
      </c>
      <c r="KV360" s="7">
        <f t="shared" ca="1" si="1761"/>
        <v>0</v>
      </c>
      <c r="KW360" s="7" t="str">
        <f ca="1">IFERROR(IF(KW359+KV360&gt;KX$4,KW359,KW359+KV360),"")</f>
        <v/>
      </c>
      <c r="KX360" s="7">
        <f t="shared" ca="1" si="1851"/>
        <v>0</v>
      </c>
      <c r="KY360" s="7">
        <f t="shared" ca="1" si="1762"/>
        <v>0.18949591847128422</v>
      </c>
      <c r="KZ360" s="7">
        <f t="shared" ca="1" si="1763"/>
        <v>0.27204254306717734</v>
      </c>
      <c r="LA360" s="7">
        <f t="shared" ca="1" si="1764"/>
        <v>1</v>
      </c>
      <c r="LB360" s="7" t="str">
        <f t="shared" ca="1" si="1765"/>
        <v>5</v>
      </c>
      <c r="LC360" s="7" t="str">
        <f ca="1">IFERROR(IF(LC359+LB360&gt;LD$4,LC359,LC359+LB360),"")</f>
        <v/>
      </c>
      <c r="LD360" s="7">
        <f t="shared" ca="1" si="1852"/>
        <v>0</v>
      </c>
      <c r="LE360" s="7">
        <f t="shared" ca="1" si="1766"/>
        <v>0.26140512566073648</v>
      </c>
      <c r="LF360" s="7">
        <f t="shared" ca="1" si="1767"/>
        <v>0.20013333587772508</v>
      </c>
      <c r="LG360" s="7">
        <f t="shared" ca="1" si="1768"/>
        <v>1</v>
      </c>
      <c r="LH360" s="7" t="str">
        <f t="shared" ca="1" si="1769"/>
        <v>5</v>
      </c>
      <c r="LI360" s="7" t="str">
        <f ca="1">IFERROR(IF(LI359+LH360&gt;LJ$4,LI359,LI359+LH360),"")</f>
        <v/>
      </c>
      <c r="LJ360" s="7">
        <f t="shared" ca="1" si="1853"/>
        <v>0</v>
      </c>
      <c r="LK360" s="7">
        <f t="shared" ca="1" si="1770"/>
        <v>0.25182746015200541</v>
      </c>
      <c r="LL360" s="7">
        <f t="shared" ca="1" si="1771"/>
        <v>0.20971100138645615</v>
      </c>
      <c r="LM360" s="7">
        <f t="shared" ca="1" si="1772"/>
        <v>1</v>
      </c>
      <c r="LN360" s="7" t="str">
        <f t="shared" ca="1" si="1773"/>
        <v>5</v>
      </c>
      <c r="LO360" s="7" t="str">
        <f ca="1">IFERROR(IF(LO359+LN360&gt;LP$4,LO359,LO359+LN360),"")</f>
        <v/>
      </c>
      <c r="LP360" s="7">
        <f t="shared" ca="1" si="1854"/>
        <v>0</v>
      </c>
      <c r="LQ360" s="7">
        <f t="shared" ca="1" si="1774"/>
        <v>0.56194924467819418</v>
      </c>
      <c r="LR360" s="7">
        <f t="shared" ca="1" si="1775"/>
        <v>-0.10041078313973262</v>
      </c>
      <c r="LS360" s="7">
        <f t="shared" ca="1" si="1776"/>
        <v>0</v>
      </c>
      <c r="LT360" s="7">
        <f t="shared" ca="1" si="1777"/>
        <v>0</v>
      </c>
      <c r="LU360" s="7" t="str">
        <f ca="1">IFERROR(IF(LU359+LT360&gt;LV$4,LU359,LU359+LT360),"")</f>
        <v/>
      </c>
      <c r="LV360" s="7">
        <f t="shared" ca="1" si="1855"/>
        <v>0</v>
      </c>
      <c r="LW360" s="7">
        <f t="shared" ca="1" si="1778"/>
        <v>0.39293662095849835</v>
      </c>
      <c r="LX360" s="7">
        <f t="shared" ca="1" si="1779"/>
        <v>6.8601840579963214E-2</v>
      </c>
      <c r="LY360" s="7">
        <f t="shared" ca="1" si="1780"/>
        <v>1</v>
      </c>
      <c r="LZ360" s="7" t="str">
        <f t="shared" ca="1" si="1781"/>
        <v>5</v>
      </c>
      <c r="MA360" s="7" t="str">
        <f ca="1">IFERROR(IF(MA359+LZ360&gt;MB$4,MA359,MA359+LZ360),"")</f>
        <v/>
      </c>
      <c r="MB360" s="7">
        <f t="shared" ca="1" si="1856"/>
        <v>0</v>
      </c>
      <c r="MC360" s="7">
        <f t="shared" ca="1" si="1782"/>
        <v>0.32861481558094874</v>
      </c>
      <c r="MD360" s="7">
        <f t="shared" ca="1" si="1783"/>
        <v>0.13292364595751283</v>
      </c>
      <c r="ME360" s="7">
        <f t="shared" ca="1" si="1784"/>
        <v>1</v>
      </c>
      <c r="MF360" s="7" t="str">
        <f t="shared" ca="1" si="1785"/>
        <v>5</v>
      </c>
      <c r="MG360" s="7" t="str">
        <f ca="1">IFERROR(IF(MG359+MF360&gt;MH$4,MG359,MG359+MF360),"")</f>
        <v/>
      </c>
      <c r="MH360" s="7">
        <f t="shared" ca="1" si="1857"/>
        <v>0</v>
      </c>
      <c r="MI360" s="7">
        <f t="shared" ca="1" si="1786"/>
        <v>0.8292929031729015</v>
      </c>
      <c r="MJ360" s="7">
        <f t="shared" ca="1" si="1787"/>
        <v>-0.36775444163443993</v>
      </c>
      <c r="MK360" s="7">
        <f t="shared" ca="1" si="1788"/>
        <v>0</v>
      </c>
      <c r="ML360" s="7">
        <f t="shared" ca="1" si="1789"/>
        <v>0</v>
      </c>
      <c r="MM360" s="7" t="str">
        <f ca="1">IFERROR(IF(MM359+ML360&gt;MN$4,MM359,MM359+ML360),"")</f>
        <v/>
      </c>
      <c r="MN360" s="7">
        <f t="shared" ca="1" si="1858"/>
        <v>0</v>
      </c>
      <c r="MO360" s="7">
        <f t="shared" ca="1" si="1790"/>
        <v>0.17974206328518949</v>
      </c>
      <c r="MP360" s="7">
        <f t="shared" ca="1" si="1791"/>
        <v>0.28179639825327207</v>
      </c>
      <c r="MQ360" s="7">
        <f t="shared" ca="1" si="1792"/>
        <v>1</v>
      </c>
      <c r="MR360" s="7" t="str">
        <f t="shared" ca="1" si="1793"/>
        <v>5</v>
      </c>
      <c r="MS360" s="7" t="str">
        <f ca="1">IFERROR(IF(MS359+MR360&gt;MT$4,MS359,MS359+MR360),"")</f>
        <v/>
      </c>
      <c r="MT360" s="7">
        <f t="shared" ca="1" si="1859"/>
        <v>0</v>
      </c>
      <c r="MU360" s="7">
        <f t="shared" ca="1" si="1794"/>
        <v>0.22178446308224864</v>
      </c>
      <c r="MV360" s="7">
        <f t="shared" ca="1" si="1795"/>
        <v>0.23975399845621292</v>
      </c>
      <c r="MW360" s="7">
        <f t="shared" ca="1" si="1796"/>
        <v>1</v>
      </c>
      <c r="MX360" s="7" t="str">
        <f t="shared" ca="1" si="1797"/>
        <v>5</v>
      </c>
      <c r="MY360" s="7" t="str">
        <f ca="1">IFERROR(IF(MY359+MX360&gt;MZ$4,MY359,MY359+MX360),"")</f>
        <v/>
      </c>
      <c r="MZ360" s="7">
        <f t="shared" ca="1" si="1860"/>
        <v>0</v>
      </c>
      <c r="NA360" s="7">
        <f t="shared" ca="1" si="1798"/>
        <v>8.7344595489283194E-2</v>
      </c>
      <c r="NB360" s="7">
        <f t="shared" ca="1" si="1799"/>
        <v>0.37419386604917837</v>
      </c>
      <c r="NC360" s="7">
        <f t="shared" ca="1" si="1800"/>
        <v>1</v>
      </c>
      <c r="ND360" s="7" t="str">
        <f t="shared" ca="1" si="1801"/>
        <v>5</v>
      </c>
      <c r="NE360" s="7" t="str">
        <f ca="1">IFERROR(IF(NE359+ND360&gt;NF$4,NE359,NE359+ND360),"")</f>
        <v/>
      </c>
      <c r="NF360" s="7">
        <f t="shared" ca="1" si="1861"/>
        <v>0</v>
      </c>
      <c r="NG360" s="7">
        <f t="shared" ca="1" si="1802"/>
        <v>0.26751194226475195</v>
      </c>
      <c r="NH360" s="7">
        <f t="shared" ca="1" si="1803"/>
        <v>0.19402651927370962</v>
      </c>
      <c r="NI360" s="7">
        <f t="shared" ca="1" si="1804"/>
        <v>1</v>
      </c>
      <c r="NJ360" s="7" t="str">
        <f t="shared" ca="1" si="1805"/>
        <v>5</v>
      </c>
      <c r="NK360" s="7" t="str">
        <f ca="1">IFERROR(IF(NK359+NJ360&gt;NL$4,NK359,NK359+NJ360),"")</f>
        <v/>
      </c>
      <c r="NL360" s="7">
        <f t="shared" ca="1" si="1862"/>
        <v>0</v>
      </c>
      <c r="NM360" s="7">
        <f t="shared" ca="1" si="1806"/>
        <v>0.91584578716747589</v>
      </c>
      <c r="NN360" s="7">
        <f t="shared" ca="1" si="1807"/>
        <v>-0.45430732562901432</v>
      </c>
      <c r="NO360" s="7">
        <f t="shared" ca="1" si="1808"/>
        <v>0</v>
      </c>
      <c r="NP360" s="7">
        <f t="shared" ca="1" si="1809"/>
        <v>0</v>
      </c>
      <c r="NQ360" s="7" t="str">
        <f ca="1">IFERROR(IF(NQ359+NP360&gt;NR$4,NQ359,NQ359+NP360),"")</f>
        <v/>
      </c>
      <c r="NR360" s="7">
        <f t="shared" ca="1" si="1863"/>
        <v>0</v>
      </c>
      <c r="NT360">
        <v>362</v>
      </c>
      <c r="NU360" s="7" t="s">
        <v>19</v>
      </c>
      <c r="NV360" s="7" t="str">
        <f t="shared" ca="1" si="1598"/>
        <v/>
      </c>
      <c r="NW360" s="7" t="str">
        <f t="shared" ca="1" si="1810"/>
        <v/>
      </c>
      <c r="NX360" t="str">
        <f ca="1">IFERROR(VLOOKUP(NT360,$K$3:$AK$568,8,FALSE),"")</f>
        <v/>
      </c>
      <c r="NY360" t="str">
        <f ca="1">IFERROR(VLOOKUP(NT360,$K$3:$AK$568,9,FALSE),"")</f>
        <v/>
      </c>
      <c r="NZ360" s="7" t="str">
        <f ca="1">IFERROR(VLOOKUP(NT360,$K$3:$AK$568,27,FALSE),"")</f>
        <v/>
      </c>
      <c r="OB360">
        <v>362</v>
      </c>
      <c r="OC360" s="7" t="s">
        <v>19</v>
      </c>
      <c r="OD360" t="e">
        <f t="shared" ca="1" si="1864"/>
        <v>#N/A</v>
      </c>
      <c r="OE360" s="7" t="str">
        <f t="shared" ca="1" si="1865"/>
        <v/>
      </c>
      <c r="OF360" s="7" t="str">
        <f t="shared" ca="1" si="1866"/>
        <v/>
      </c>
      <c r="OG360" t="str">
        <f t="shared" ca="1" si="1867"/>
        <v/>
      </c>
      <c r="OI360">
        <v>362</v>
      </c>
      <c r="OJ360" s="7" t="s">
        <v>19</v>
      </c>
      <c r="OK360" s="7" t="str">
        <f t="shared" ca="1" si="1868"/>
        <v/>
      </c>
      <c r="OL360" s="7" t="str">
        <f t="shared" ca="1" si="1869"/>
        <v/>
      </c>
      <c r="OM360" t="str">
        <f ca="1">IFERROR(VLOOKUP(OI360,$L$3:$AK$568,7,FALSE),"")</f>
        <v/>
      </c>
      <c r="ON360" t="str">
        <f ca="1">IFERROR(VLOOKUP(OI360,$L$3:$AK$568,8,FALSE),"")</f>
        <v/>
      </c>
      <c r="OO360" s="7" t="str">
        <f ca="1">IFERROR(VLOOKUP(OI360,$L$3:$AK$568,26,FALSE),"")</f>
        <v/>
      </c>
      <c r="OQ360">
        <v>362</v>
      </c>
      <c r="OR360" s="7" t="s">
        <v>19</v>
      </c>
      <c r="OS360" t="e">
        <f t="shared" ca="1" si="1870"/>
        <v>#N/A</v>
      </c>
      <c r="OT360" s="7" t="str">
        <f t="shared" ca="1" si="1871"/>
        <v/>
      </c>
      <c r="OU360" s="7" t="str">
        <f t="shared" ca="1" si="1872"/>
        <v/>
      </c>
      <c r="OV360" t="str">
        <f t="shared" ca="1" si="1873"/>
        <v/>
      </c>
      <c r="OX360">
        <v>362</v>
      </c>
      <c r="OY360" s="7" t="s">
        <v>19</v>
      </c>
      <c r="OZ360" s="7" t="str">
        <f t="shared" ca="1" si="1874"/>
        <v/>
      </c>
      <c r="PA360" s="7" t="str">
        <f t="shared" ca="1" si="1875"/>
        <v/>
      </c>
      <c r="PB360" t="str">
        <f ca="1">IFERROR(VLOOKUP(OX360,$M$3:$AK$568,6,FALSE),"")</f>
        <v/>
      </c>
      <c r="PC360" t="str">
        <f ca="1">IFERROR(VLOOKUP(OX360,$M$3:$AK$568,7,FALSE),"")</f>
        <v/>
      </c>
      <c r="PD360" s="7" t="str">
        <f ca="1">IFERROR(VLOOKUP(OX360,$M$3:$AK$568,25,FALSE),"")</f>
        <v/>
      </c>
      <c r="PF360">
        <v>362</v>
      </c>
      <c r="PG360" s="7" t="s">
        <v>19</v>
      </c>
      <c r="PH360" t="e">
        <f t="shared" ca="1" si="1876"/>
        <v>#N/A</v>
      </c>
      <c r="PI360" s="7" t="str">
        <f t="shared" ca="1" si="1877"/>
        <v/>
      </c>
      <c r="PJ360" s="7" t="str">
        <f t="shared" ca="1" si="1878"/>
        <v/>
      </c>
      <c r="PK360" t="str">
        <f t="shared" ca="1" si="1879"/>
        <v/>
      </c>
      <c r="PM360">
        <v>362</v>
      </c>
      <c r="PN360" s="7" t="s">
        <v>19</v>
      </c>
      <c r="PO360" s="202" t="str">
        <f t="shared" ca="1" si="1880"/>
        <v/>
      </c>
      <c r="PP360" s="7" t="str">
        <f t="shared" ca="1" si="1881"/>
        <v/>
      </c>
      <c r="PQ360" t="str">
        <f ca="1">IFERROR(VLOOKUP(PM360,$G$325:$R$409,12,FALSE),"")</f>
        <v/>
      </c>
      <c r="PR360" t="e">
        <f ca="1">VLOOKUP(PM360,$G$324:$Q$409,11,FALSE)</f>
        <v>#N/A</v>
      </c>
      <c r="PS360" s="7" t="str">
        <f ca="1">VLOOKUP(PQ360,$R$325:$Y$409,8,FALSE)</f>
        <v>- -</v>
      </c>
      <c r="PT360" s="7">
        <f ca="1">ReSt</f>
        <v>-4</v>
      </c>
      <c r="PU360" s="7" t="e">
        <f t="shared" ca="1" si="1882"/>
        <v>#N/A</v>
      </c>
      <c r="PV360" s="7" t="e">
        <f t="shared" ca="1" si="1883"/>
        <v>#N/A</v>
      </c>
      <c r="PW360" s="7" t="str">
        <f ca="1">VLOOKUP(PQ360,$R$325:$AK$409,8,FALSE)</f>
        <v>- -</v>
      </c>
      <c r="PX360" s="7"/>
      <c r="PY360">
        <v>362</v>
      </c>
      <c r="PZ360" s="7" t="s">
        <v>19</v>
      </c>
      <c r="QA360" t="str">
        <f t="shared" ca="1" si="1884"/>
        <v/>
      </c>
      <c r="QB360" s="7" t="str">
        <f t="shared" ca="1" si="1885"/>
        <v/>
      </c>
      <c r="QC360" s="7" t="str">
        <f t="shared" ca="1" si="1886"/>
        <v/>
      </c>
      <c r="QD360" t="str">
        <f t="shared" ca="1" si="1887"/>
        <v/>
      </c>
      <c r="QF360">
        <v>362</v>
      </c>
      <c r="QG360" s="7" t="s">
        <v>19</v>
      </c>
      <c r="QH360" s="7" t="str">
        <f t="shared" ca="1" si="1888"/>
        <v/>
      </c>
      <c r="QI360" s="7" t="e">
        <f t="shared" ca="1" si="1889"/>
        <v>#VALUE!</v>
      </c>
      <c r="QJ360" t="e">
        <f t="shared" ca="1" si="1890"/>
        <v>#N/A</v>
      </c>
      <c r="QK360" s="7" t="e">
        <f t="shared" ca="1" si="1891"/>
        <v>#N/A</v>
      </c>
      <c r="QM360">
        <v>362</v>
      </c>
      <c r="QN360" s="7" t="s">
        <v>19</v>
      </c>
      <c r="QO360" t="str">
        <f t="shared" ca="1" si="1892"/>
        <v/>
      </c>
      <c r="QP360" s="7" t="str">
        <f t="shared" ca="1" si="1893"/>
        <v/>
      </c>
      <c r="QQ360" t="str">
        <f t="shared" ca="1" si="1894"/>
        <v/>
      </c>
    </row>
    <row r="361" spans="1:459" x14ac:dyDescent="0.25">
      <c r="A361" s="240" t="str">
        <f>IF('Character Sheet'!$B$4="Creature","N","Y")</f>
        <v>Y</v>
      </c>
      <c r="C361" s="75"/>
      <c r="D361" s="76"/>
      <c r="F361" s="75">
        <v>23</v>
      </c>
      <c r="G361" s="76">
        <f t="shared" ca="1" si="1926"/>
        <v>0</v>
      </c>
      <c r="I361" s="75" t="s">
        <v>1812</v>
      </c>
      <c r="J361" s="85"/>
      <c r="K361" s="85">
        <f t="shared" ca="1" si="1927"/>
        <v>7</v>
      </c>
      <c r="L361" s="85">
        <f t="shared" ca="1" si="1928"/>
        <v>7</v>
      </c>
      <c r="M361" s="70">
        <f t="shared" ca="1" si="1929"/>
        <v>18</v>
      </c>
      <c r="O361" s="222" t="str">
        <f t="shared" ca="1" si="1930"/>
        <v>- -</v>
      </c>
      <c r="Q361" s="7" t="s">
        <v>1756</v>
      </c>
      <c r="R361" s="9" t="str">
        <f ca="1">IFERROR(VLOOKUP(F361,INDIRECT(Calculations!$D$100),2,FALSE),"")</f>
        <v/>
      </c>
      <c r="S361" s="9" t="str">
        <f t="shared" ca="1" si="1931"/>
        <v/>
      </c>
      <c r="T361" s="61" t="str">
        <f ca="1">SUBSTITUTE(IFERROR(IFERROR(VLOOKUP(R361,'[1]Skill Statistics'!$A$3:$C$513,2,FALSE),VLOOKUP(Q361,'[1]Skill Statistics'!$A$3:$C$513,2,FALSE)),T360),"R*","ReSt")</f>
        <v>ReSt/ReSt</v>
      </c>
      <c r="U361" s="61" t="str">
        <f ca="1">IFERROR(IFERROR(VLOOKUP(R361,'[1]Skill Statistics'!$A$3:$C$513,3,FALSE),VLOOKUP(Q361,'[1]Skill Statistics'!$A$3:$C$513,3,FALSE)),U360)</f>
        <v>Me</v>
      </c>
      <c r="V361" s="61" t="str">
        <f ca="1">IF(R361="","- -",IF(ISNUMBER(SEARCH("Category",R361)),"- -",IFERROR(IFERROR(VLOOKUP(Q361,[1]Professions!$A$4:$AM$288,MATCH(Profession,[1]Professions!$A$1:$AM$1,0),FALSE),VLOOKUP(Q361,Calculations!$B$91:$I$95,8,FALSE)),"- -")))</f>
        <v>- -</v>
      </c>
      <c r="W361" s="60" t="str">
        <f t="shared" ca="1" si="1932"/>
        <v>- -</v>
      </c>
      <c r="X361" s="7" t="str">
        <f ca="1">IFERROR(VLOOKUP(R361,$BS$6:$NR$519,MATCH(ActualLevel,$BS$3:$NR$3,0),FALSE),"- -")</f>
        <v>- -</v>
      </c>
      <c r="Y361" s="7" t="str">
        <f t="shared" ca="1" si="1933"/>
        <v>- -</v>
      </c>
      <c r="Z361" s="7" t="str">
        <f ca="1">IFERROR(VLOOKUP(Y361,Charts!$BQ$2:$BR$52,2,FALSE),"- -")</f>
        <v>- -</v>
      </c>
      <c r="AA361" s="7">
        <f t="shared" ca="1" si="1934"/>
        <v>-1</v>
      </c>
      <c r="AB361" s="7" t="str">
        <f t="shared" ca="1" si="1935"/>
        <v>- -</v>
      </c>
      <c r="AC361" s="7"/>
      <c r="AD361" s="7"/>
      <c r="AE361" s="7"/>
      <c r="AF361" s="7"/>
      <c r="AG361" s="7"/>
      <c r="AH361" s="90"/>
      <c r="AI361" s="7"/>
      <c r="AJ361" s="7"/>
      <c r="AK361" s="7">
        <f t="shared" ca="1" si="1936"/>
        <v>-1</v>
      </c>
      <c r="AL361" s="7"/>
      <c r="AM361" s="69">
        <f>IFERROR(VLOOKUP(Q361,'[1]Skill Statistics'!$A$3:$AN$513,MATCH(Profession,'[1]Skill Statistics'!$A$2:$AN$2,0),FALSE),0)</f>
        <v>0</v>
      </c>
      <c r="AN361" s="85">
        <f>IFERROR(VLOOKUP(Q361,'[1]Skill Statistics'!$A$3:$BK$513,MATCH(Archetype,'[1]Skill Statistics'!$A$2:$BK$2,0),FALSE),0)</f>
        <v>0</v>
      </c>
      <c r="AO361" s="85">
        <f>IFERROR(VLOOKUP(Q361,'[1]Skill Statistics'!$A$3:$BB$513,MATCH(Race,'[1]Skill Statistics'!$A$2:$BB$2,0),FALSE),0)</f>
        <v>0</v>
      </c>
      <c r="AP361" s="85">
        <f t="shared" ca="1" si="1811"/>
        <v>-0.1</v>
      </c>
      <c r="AQ361" s="70"/>
      <c r="AS361" s="69">
        <f>IFERROR(VLOOKUP(Q361,'[1]Professional Skills'!$A$4:$AM$288,MATCH(Profession,'[1]Professional Skills'!$A$3:$AM$3,0),FALSE),"- -")</f>
        <v>0</v>
      </c>
      <c r="AT361" t="s">
        <v>1812</v>
      </c>
      <c r="AU361" s="7" t="str">
        <f t="shared" si="1937"/>
        <v/>
      </c>
      <c r="AV361" s="7">
        <f t="shared" ca="1" si="1938"/>
        <v>0</v>
      </c>
      <c r="AW361" t="str">
        <f t="shared" si="1898"/>
        <v/>
      </c>
      <c r="AX361" t="str">
        <f>IFERROR(_xlfn.RANK.EQ(AW361,$AW$5:$AW$568),"")</f>
        <v/>
      </c>
      <c r="AY361">
        <f t="shared" si="1939"/>
        <v>0</v>
      </c>
      <c r="AZ361" s="70" t="str">
        <f t="shared" si="1940"/>
        <v/>
      </c>
      <c r="BB361" s="69" t="str">
        <f>IFERROR(IF(Q361="Language",VLOOKUP(R361,[1]Cultures!$B$4:$N$218,MATCH(Culture,[1]Cultures!$B$3:$N$3,0),FALSE),VLOOKUP(Q361,[1]Cultures!$B$4:$O$212,MATCH(Culture,[1]Cultures!$B$3:$O$3,0),FALSE)),"- -")</f>
        <v>- -</v>
      </c>
      <c r="BC361" t="s">
        <v>1812</v>
      </c>
      <c r="BD361">
        <f t="shared" ca="1" si="1941"/>
        <v>0.96350239465403553</v>
      </c>
      <c r="BE361">
        <f t="shared" ca="1" si="1900"/>
        <v>0.86350239465403555</v>
      </c>
      <c r="BH361">
        <f t="shared" ca="1" si="1923"/>
        <v>2</v>
      </c>
      <c r="BI361" s="7">
        <f t="shared" ca="1" si="1942"/>
        <v>0</v>
      </c>
      <c r="BK361" s="7"/>
      <c r="BL361" s="70" t="str">
        <f t="shared" ca="1" si="1943"/>
        <v>- -</v>
      </c>
      <c r="BN361" s="69" t="str">
        <f ca="1">IFERROR(VLOOKUP(V361,Charts!$BT$2:$BV$14,3,FALSE),"- -")</f>
        <v>- -</v>
      </c>
      <c r="BO361" s="85" t="str">
        <f t="shared" ca="1" si="1812"/>
        <v>- -</v>
      </c>
      <c r="BP361" s="70" t="str">
        <f t="shared" ca="1" si="1901"/>
        <v>- -</v>
      </c>
      <c r="BR361" s="7">
        <v>360</v>
      </c>
      <c r="BS361" s="9" t="str">
        <f ca="1">VLOOKUP(BR361,$O$3:$R$568,4,FALSE)</f>
        <v>Language, Written 2</v>
      </c>
      <c r="BT361" s="7" t="str">
        <f ca="1">VLOOKUP(BS361,$R$3:$V$568,5,FALSE)</f>
        <v>2 / 4</v>
      </c>
      <c r="BU361" s="7">
        <f ca="1">VLOOKUP(BT361,Charts!$BT$2:$BV$14,3,FALSE)</f>
        <v>0.76923076923076927</v>
      </c>
      <c r="BV361" s="7" t="str">
        <f t="shared" ca="1" si="1604"/>
        <v>2</v>
      </c>
      <c r="BW361" s="7" t="str">
        <f t="shared" ca="1" si="1605"/>
        <v>4</v>
      </c>
      <c r="BY361" s="7">
        <f t="shared" ca="1" si="1606"/>
        <v>0.14701850803729843</v>
      </c>
      <c r="BZ361" s="7">
        <f t="shared" ca="1" si="1607"/>
        <v>0.62221226119347084</v>
      </c>
      <c r="CA361" s="7">
        <f t="shared" ca="1" si="1608"/>
        <v>1</v>
      </c>
      <c r="CB361" s="7" t="str">
        <f t="shared" ca="1" si="1609"/>
        <v>2</v>
      </c>
      <c r="CC361" s="7" t="str">
        <f ca="1">IFERROR(IF(CC360+CB361&gt;CD$4,CC360,CC360+CB361),"")</f>
        <v/>
      </c>
      <c r="CD361" s="7">
        <f t="shared" ca="1" si="1813"/>
        <v>0</v>
      </c>
      <c r="CE361" s="7">
        <f t="shared" ca="1" si="1610"/>
        <v>4.3205442537918137E-2</v>
      </c>
      <c r="CF361" s="7">
        <f t="shared" ca="1" si="1611"/>
        <v>0.72602532669285114</v>
      </c>
      <c r="CG361" s="7">
        <f t="shared" ca="1" si="1612"/>
        <v>1</v>
      </c>
      <c r="CH361" s="7" t="str">
        <f t="shared" ca="1" si="1613"/>
        <v>2</v>
      </c>
      <c r="CI361" s="7" t="str">
        <f ca="1">IFERROR(IF(CI360+CH361&gt;CJ$4,CI360,CI360+CH361),"")</f>
        <v/>
      </c>
      <c r="CJ361" s="7">
        <f t="shared" ca="1" si="1814"/>
        <v>0</v>
      </c>
      <c r="CK361" s="7">
        <f t="shared" ca="1" si="1614"/>
        <v>0.91637225941270806</v>
      </c>
      <c r="CL361" s="7">
        <f t="shared" ca="1" si="1615"/>
        <v>-0.14714149018193878</v>
      </c>
      <c r="CM361" s="7">
        <f t="shared" ca="1" si="1616"/>
        <v>0</v>
      </c>
      <c r="CN361" s="7">
        <f t="shared" ca="1" si="1617"/>
        <v>0</v>
      </c>
      <c r="CO361" s="7" t="str">
        <f ca="1">IFERROR(IF(CO360+CN361&gt;CP$4,CO360,CO360+CN361),"")</f>
        <v/>
      </c>
      <c r="CP361" s="7">
        <f t="shared" ca="1" si="1815"/>
        <v>0</v>
      </c>
      <c r="CQ361" s="7">
        <f t="shared" ca="1" si="1618"/>
        <v>0.94782984193134634</v>
      </c>
      <c r="CR361" s="7">
        <f t="shared" ca="1" si="1619"/>
        <v>-0.17859907270057707</v>
      </c>
      <c r="CS361" s="7">
        <f t="shared" ca="1" si="1620"/>
        <v>0</v>
      </c>
      <c r="CT361" s="7">
        <f t="shared" ca="1" si="1621"/>
        <v>0</v>
      </c>
      <c r="CU361" s="7" t="str">
        <f ca="1">IFERROR(IF(CU360+CT361&gt;CV$4,CU360,CU360+CT361),"")</f>
        <v/>
      </c>
      <c r="CV361" s="7">
        <f t="shared" ca="1" si="1816"/>
        <v>0</v>
      </c>
      <c r="CW361" s="7">
        <f t="shared" ca="1" si="1622"/>
        <v>0.96662485766599016</v>
      </c>
      <c r="CX361" s="7">
        <f t="shared" ca="1" si="1623"/>
        <v>-0.19739408843522088</v>
      </c>
      <c r="CY361" s="7">
        <f t="shared" ca="1" si="1624"/>
        <v>0</v>
      </c>
      <c r="CZ361" s="7">
        <f t="shared" ca="1" si="1625"/>
        <v>0</v>
      </c>
      <c r="DA361" s="7" t="str">
        <f ca="1">IFERROR(IF(DA360+CZ361&gt;DB$4,DA360,DA360+CZ361),"")</f>
        <v/>
      </c>
      <c r="DB361" s="7">
        <f t="shared" ca="1" si="1817"/>
        <v>0</v>
      </c>
      <c r="DC361" s="7">
        <f t="shared" ca="1" si="1626"/>
        <v>0.4111454431320557</v>
      </c>
      <c r="DD361" s="7">
        <f t="shared" ca="1" si="1627"/>
        <v>0.35808532609871357</v>
      </c>
      <c r="DE361" s="7">
        <f t="shared" ca="1" si="1628"/>
        <v>1</v>
      </c>
      <c r="DF361" s="7" t="str">
        <f t="shared" ca="1" si="1629"/>
        <v>2</v>
      </c>
      <c r="DG361" s="7" t="str">
        <f ca="1">IFERROR(IF(DG360+DF361&gt;DH$4,DG360,DG360+DF361),"")</f>
        <v/>
      </c>
      <c r="DH361" s="7">
        <f t="shared" ca="1" si="1818"/>
        <v>0</v>
      </c>
      <c r="DI361" s="7">
        <f t="shared" ca="1" si="1630"/>
        <v>1.5909739035883552E-2</v>
      </c>
      <c r="DJ361" s="7">
        <f t="shared" ca="1" si="1631"/>
        <v>0.75332103019488572</v>
      </c>
      <c r="DK361" s="7">
        <f t="shared" ca="1" si="1632"/>
        <v>1</v>
      </c>
      <c r="DL361" s="7" t="str">
        <f t="shared" ca="1" si="1633"/>
        <v>2</v>
      </c>
      <c r="DM361" s="7" t="str">
        <f ca="1">IFERROR(IF(DM360+DL361&gt;DN$4,DM360,DM360+DL361),"")</f>
        <v/>
      </c>
      <c r="DN361" s="7">
        <f t="shared" ca="1" si="1819"/>
        <v>0</v>
      </c>
      <c r="DO361" s="7">
        <f t="shared" ca="1" si="1634"/>
        <v>0.66602983960841644</v>
      </c>
      <c r="DP361" s="7">
        <f t="shared" ca="1" si="1635"/>
        <v>0.10320092962235283</v>
      </c>
      <c r="DQ361" s="7">
        <f t="shared" ca="1" si="1636"/>
        <v>1</v>
      </c>
      <c r="DR361" s="7" t="str">
        <f t="shared" ca="1" si="1637"/>
        <v>2</v>
      </c>
      <c r="DS361" s="7" t="str">
        <f ca="1">IFERROR(IF(DS360+DR361&gt;DT$4,DS360,DS360+DR361),"")</f>
        <v/>
      </c>
      <c r="DT361" s="7">
        <f t="shared" ca="1" si="1820"/>
        <v>0</v>
      </c>
      <c r="DU361" s="7">
        <f t="shared" ca="1" si="1638"/>
        <v>0.98881544181136216</v>
      </c>
      <c r="DV361" s="7">
        <f t="shared" ca="1" si="1639"/>
        <v>-0.21958467258059289</v>
      </c>
      <c r="DW361" s="7">
        <f t="shared" ca="1" si="1640"/>
        <v>0</v>
      </c>
      <c r="DX361" s="7">
        <f t="shared" ca="1" si="1641"/>
        <v>0</v>
      </c>
      <c r="DY361" s="7" t="str">
        <f ca="1">IFERROR(IF(DY360+DX361&gt;DZ$4,DY360,DY360+DX361),"")</f>
        <v/>
      </c>
      <c r="DZ361" s="7">
        <f t="shared" ca="1" si="1821"/>
        <v>0</v>
      </c>
      <c r="EA361" s="7">
        <f t="shared" ca="1" si="1642"/>
        <v>0.40265260120765312</v>
      </c>
      <c r="EB361" s="7">
        <f t="shared" ca="1" si="1643"/>
        <v>0.36657816802311616</v>
      </c>
      <c r="EC361" s="7">
        <f t="shared" ca="1" si="1644"/>
        <v>1</v>
      </c>
      <c r="ED361" s="7" t="str">
        <f t="shared" ca="1" si="1645"/>
        <v>2</v>
      </c>
      <c r="EE361" s="7" t="str">
        <f ca="1">IFERROR(IF(EE360+ED361&gt;EF$4,EE360,EE360+ED361),"")</f>
        <v/>
      </c>
      <c r="EF361" s="7">
        <f t="shared" ca="1" si="1822"/>
        <v>0</v>
      </c>
      <c r="EG361" s="7">
        <f t="shared" ca="1" si="1646"/>
        <v>0.23441148439133708</v>
      </c>
      <c r="EH361" s="7">
        <f t="shared" ca="1" si="1647"/>
        <v>0.5348192848394322</v>
      </c>
      <c r="EI361" s="7">
        <f t="shared" ca="1" si="1648"/>
        <v>1</v>
      </c>
      <c r="EJ361" s="7" t="str">
        <f t="shared" ca="1" si="1649"/>
        <v>2</v>
      </c>
      <c r="EK361" s="7" t="str">
        <f ca="1">IFERROR(IF(EK360+EJ361&gt;EL$4,EK360,EK360+EJ361),"")</f>
        <v/>
      </c>
      <c r="EL361" s="7">
        <f t="shared" ca="1" si="1823"/>
        <v>0</v>
      </c>
      <c r="EM361" s="7">
        <f t="shared" ca="1" si="1650"/>
        <v>0.72357931536956988</v>
      </c>
      <c r="EN361" s="7">
        <f t="shared" ca="1" si="1651"/>
        <v>4.5651453861199398E-2</v>
      </c>
      <c r="EO361" s="7">
        <f t="shared" ca="1" si="1652"/>
        <v>1</v>
      </c>
      <c r="EP361" s="7" t="str">
        <f t="shared" ca="1" si="1653"/>
        <v>2</v>
      </c>
      <c r="EQ361" s="7" t="str">
        <f ca="1">IFERROR(IF(EQ360+EP361&gt;ER$4,EQ360,EQ360+EP361),"")</f>
        <v/>
      </c>
      <c r="ER361" s="7">
        <f t="shared" ca="1" si="1824"/>
        <v>0</v>
      </c>
      <c r="ES361" s="7">
        <f t="shared" ca="1" si="1654"/>
        <v>0.62491007782663233</v>
      </c>
      <c r="ET361" s="7">
        <f t="shared" ca="1" si="1655"/>
        <v>0.14432069140413695</v>
      </c>
      <c r="EU361" s="7">
        <f t="shared" ca="1" si="1656"/>
        <v>1</v>
      </c>
      <c r="EV361" s="7" t="str">
        <f t="shared" ca="1" si="1657"/>
        <v>2</v>
      </c>
      <c r="EW361" s="7" t="str">
        <f ca="1">IFERROR(IF(EW360+EV361&gt;EX$4,EW360,EW360+EV361),"")</f>
        <v/>
      </c>
      <c r="EX361" s="7">
        <f t="shared" ca="1" si="1825"/>
        <v>0</v>
      </c>
      <c r="EY361" s="7">
        <f t="shared" ca="1" si="1658"/>
        <v>0.24118556222904552</v>
      </c>
      <c r="EZ361" s="7">
        <f t="shared" ca="1" si="1659"/>
        <v>0.52804520700172375</v>
      </c>
      <c r="FA361" s="7">
        <f t="shared" ca="1" si="1660"/>
        <v>1</v>
      </c>
      <c r="FB361" s="7" t="str">
        <f t="shared" ca="1" si="1661"/>
        <v>2</v>
      </c>
      <c r="FC361" s="7" t="str">
        <f ca="1">IFERROR(IF(FC360+FB361&gt;FD$4,FC360,FC360+FB361),"")</f>
        <v/>
      </c>
      <c r="FD361" s="7">
        <f t="shared" ca="1" si="1826"/>
        <v>0</v>
      </c>
      <c r="FE361" s="7">
        <f t="shared" ca="1" si="1662"/>
        <v>9.0798862060554875E-2</v>
      </c>
      <c r="FF361" s="7">
        <f t="shared" ca="1" si="1663"/>
        <v>0.6784319071702144</v>
      </c>
      <c r="FG361" s="7">
        <f t="shared" ca="1" si="1664"/>
        <v>1</v>
      </c>
      <c r="FH361" s="7" t="str">
        <f t="shared" ca="1" si="1665"/>
        <v>2</v>
      </c>
      <c r="FI361" s="7" t="str">
        <f ca="1">IFERROR(IF(FI360+FH361&gt;FJ$4,FI360,FI360+FH361),"")</f>
        <v/>
      </c>
      <c r="FJ361" s="7">
        <f t="shared" ca="1" si="1827"/>
        <v>0</v>
      </c>
      <c r="FK361" s="7">
        <f t="shared" ca="1" si="1666"/>
        <v>0.73761142199502139</v>
      </c>
      <c r="FL361" s="7">
        <f t="shared" ca="1" si="1667"/>
        <v>3.1619347235747886E-2</v>
      </c>
      <c r="FM361" s="7">
        <f t="shared" ca="1" si="1668"/>
        <v>1</v>
      </c>
      <c r="FN361" s="7" t="str">
        <f t="shared" ca="1" si="1669"/>
        <v>2</v>
      </c>
      <c r="FO361" s="7" t="str">
        <f ca="1">IFERROR(IF(FO360+FN361&gt;FP$4,FO360,FO360+FN361),"")</f>
        <v/>
      </c>
      <c r="FP361" s="7">
        <f t="shared" ca="1" si="1828"/>
        <v>0</v>
      </c>
      <c r="FQ361" s="7">
        <f t="shared" ca="1" si="1670"/>
        <v>0.35639176678828788</v>
      </c>
      <c r="FR361" s="7">
        <f t="shared" ca="1" si="1671"/>
        <v>0.4128390024424814</v>
      </c>
      <c r="FS361" s="7">
        <f t="shared" ca="1" si="1672"/>
        <v>1</v>
      </c>
      <c r="FT361" s="7" t="str">
        <f t="shared" ca="1" si="1673"/>
        <v>2</v>
      </c>
      <c r="FU361" s="7" t="str">
        <f ca="1">IFERROR(IF(FU360+FT361&gt;FV$4,FU360,FU360+FT361),"")</f>
        <v/>
      </c>
      <c r="FV361" s="7">
        <f t="shared" ca="1" si="1829"/>
        <v>0</v>
      </c>
      <c r="FW361" s="7">
        <f t="shared" ca="1" si="1674"/>
        <v>0.24407228384212476</v>
      </c>
      <c r="FX361" s="7">
        <f t="shared" ca="1" si="1675"/>
        <v>0.52515848538864451</v>
      </c>
      <c r="FY361" s="7">
        <f t="shared" ca="1" si="1676"/>
        <v>1</v>
      </c>
      <c r="FZ361" s="7" t="str">
        <f t="shared" ca="1" si="1677"/>
        <v>2</v>
      </c>
      <c r="GA361" s="7" t="str">
        <f ca="1">IFERROR(IF(GA360+FZ361&gt;GB$4,GA360,GA360+FZ361),"")</f>
        <v/>
      </c>
      <c r="GB361" s="7">
        <f t="shared" ca="1" si="1830"/>
        <v>0</v>
      </c>
      <c r="GC361" s="7">
        <f t="shared" ca="1" si="1678"/>
        <v>0.15360701769358209</v>
      </c>
      <c r="GD361" s="7">
        <f t="shared" ca="1" si="1679"/>
        <v>0.61562375153718718</v>
      </c>
      <c r="GE361" s="7">
        <f t="shared" ca="1" si="1680"/>
        <v>1</v>
      </c>
      <c r="GF361" s="7" t="str">
        <f t="shared" ca="1" si="1681"/>
        <v>2</v>
      </c>
      <c r="GG361" s="7" t="str">
        <f ca="1">IFERROR(IF(GG360+GF361&gt;GH$4,GG360,GG360+GF361),"")</f>
        <v/>
      </c>
      <c r="GH361" s="7">
        <f t="shared" ca="1" si="1831"/>
        <v>0</v>
      </c>
      <c r="GI361" s="7">
        <f t="shared" ca="1" si="1682"/>
        <v>0.77858983757806022</v>
      </c>
      <c r="GJ361" s="7">
        <f t="shared" ca="1" si="1683"/>
        <v>-9.3590683472909442E-3</v>
      </c>
      <c r="GK361" s="7">
        <f t="shared" ca="1" si="1684"/>
        <v>0</v>
      </c>
      <c r="GL361" s="7">
        <f t="shared" ca="1" si="1685"/>
        <v>0</v>
      </c>
      <c r="GM361" s="7" t="str">
        <f ca="1">IFERROR(IF(GM360+GL361&gt;GN$4,GM360,GM360+GL361),"")</f>
        <v/>
      </c>
      <c r="GN361" s="7">
        <f t="shared" ca="1" si="1832"/>
        <v>0</v>
      </c>
      <c r="GO361" s="7">
        <f t="shared" ca="1" si="1686"/>
        <v>0.86861208651256572</v>
      </c>
      <c r="GP361" s="7">
        <f t="shared" ca="1" si="1687"/>
        <v>-9.9381317281796444E-2</v>
      </c>
      <c r="GQ361" s="7">
        <f t="shared" ca="1" si="1688"/>
        <v>0</v>
      </c>
      <c r="GR361" s="7">
        <f t="shared" ca="1" si="1689"/>
        <v>0</v>
      </c>
      <c r="GS361" s="7" t="str">
        <f ca="1">IFERROR(IF(GS360+GR361&gt;GT$4,GS360,GS360+GR361),"")</f>
        <v/>
      </c>
      <c r="GT361" s="7">
        <f t="shared" ca="1" si="1833"/>
        <v>0</v>
      </c>
      <c r="GU361" s="7">
        <f t="shared" ca="1" si="1690"/>
        <v>0.59444743720355497</v>
      </c>
      <c r="GV361" s="7">
        <f t="shared" ca="1" si="1691"/>
        <v>0.1747833320272143</v>
      </c>
      <c r="GW361" s="7">
        <f t="shared" ca="1" si="1692"/>
        <v>1</v>
      </c>
      <c r="GX361" s="7" t="str">
        <f t="shared" ca="1" si="1693"/>
        <v>2</v>
      </c>
      <c r="GY361" s="7" t="str">
        <f ca="1">IFERROR(IF(GY360+GX361&gt;GZ$4,GY360,GY360+GX361),"")</f>
        <v/>
      </c>
      <c r="GZ361" s="7">
        <f t="shared" ca="1" si="1834"/>
        <v>0</v>
      </c>
      <c r="HA361" s="7">
        <f t="shared" ca="1" si="1694"/>
        <v>0.36690561757709972</v>
      </c>
      <c r="HB361" s="7">
        <f t="shared" ca="1" si="1695"/>
        <v>0.40232515165366955</v>
      </c>
      <c r="HC361" s="7">
        <f t="shared" ca="1" si="1696"/>
        <v>1</v>
      </c>
      <c r="HD361" s="7" t="str">
        <f t="shared" ca="1" si="1697"/>
        <v>2</v>
      </c>
      <c r="HE361" s="7" t="str">
        <f ca="1">IFERROR(IF(HE360+HD361&gt;HF$4,HE360,HE360+HD361),"")</f>
        <v/>
      </c>
      <c r="HF361" s="7">
        <f t="shared" ca="1" si="1835"/>
        <v>0</v>
      </c>
      <c r="HG361" s="7">
        <f t="shared" ca="1" si="1698"/>
        <v>0.57928866622876629</v>
      </c>
      <c r="HH361" s="7">
        <f t="shared" ca="1" si="1699"/>
        <v>0.18994210300200298</v>
      </c>
      <c r="HI361" s="7">
        <f t="shared" ca="1" si="1700"/>
        <v>1</v>
      </c>
      <c r="HJ361" s="7" t="str">
        <f t="shared" ca="1" si="1701"/>
        <v>2</v>
      </c>
      <c r="HK361" s="7" t="str">
        <f ca="1">IFERROR(IF(HK360+HJ361&gt;HL$4,HK360,HK360+HJ361),"")</f>
        <v/>
      </c>
      <c r="HL361" s="7">
        <f t="shared" ca="1" si="1836"/>
        <v>0</v>
      </c>
      <c r="HM361" s="7">
        <f t="shared" ca="1" si="1702"/>
        <v>0.38778516139534003</v>
      </c>
      <c r="HN361" s="7">
        <f t="shared" ca="1" si="1703"/>
        <v>0.38144560783542925</v>
      </c>
      <c r="HO361" s="7">
        <f t="shared" ca="1" si="1704"/>
        <v>1</v>
      </c>
      <c r="HP361" s="7" t="str">
        <f t="shared" ca="1" si="1705"/>
        <v>2</v>
      </c>
      <c r="HQ361" s="7" t="str">
        <f ca="1">IFERROR(IF(HQ360+HP361&gt;HR$4,HQ360,HQ360+HP361),"")</f>
        <v/>
      </c>
      <c r="HR361" s="7">
        <f t="shared" ca="1" si="1837"/>
        <v>0</v>
      </c>
      <c r="HS361" s="7">
        <f t="shared" ca="1" si="1706"/>
        <v>0.61264056951341961</v>
      </c>
      <c r="HT361" s="7">
        <f t="shared" ca="1" si="1707"/>
        <v>0.15659019971734967</v>
      </c>
      <c r="HU361" s="7">
        <f t="shared" ca="1" si="1708"/>
        <v>1</v>
      </c>
      <c r="HV361" s="7" t="str">
        <f t="shared" ca="1" si="1709"/>
        <v>2</v>
      </c>
      <c r="HW361" s="7" t="str">
        <f ca="1">IFERROR(IF(HW360+HV361&gt;HX$4,HW360,HW360+HV361),"")</f>
        <v/>
      </c>
      <c r="HX361" s="7">
        <f t="shared" ca="1" si="1838"/>
        <v>0</v>
      </c>
      <c r="HY361" s="7">
        <f t="shared" ca="1" si="1710"/>
        <v>0.61558278512866504</v>
      </c>
      <c r="HZ361" s="7">
        <f t="shared" ca="1" si="1711"/>
        <v>0.15364798410210423</v>
      </c>
      <c r="IA361" s="7">
        <f t="shared" ca="1" si="1712"/>
        <v>1</v>
      </c>
      <c r="IB361" s="7" t="str">
        <f t="shared" ca="1" si="1713"/>
        <v>2</v>
      </c>
      <c r="IC361" s="7" t="str">
        <f ca="1">IFERROR(IF(IC360+IB361&gt;ID$4,IC360,IC360+IB361),"")</f>
        <v/>
      </c>
      <c r="ID361" s="7">
        <f t="shared" ca="1" si="1839"/>
        <v>0</v>
      </c>
      <c r="IE361" s="7">
        <f t="shared" ca="1" si="1714"/>
        <v>0.35755200957481026</v>
      </c>
      <c r="IF361" s="7">
        <f t="shared" ca="1" si="1715"/>
        <v>0.41167875965595901</v>
      </c>
      <c r="IG361" s="7">
        <f t="shared" ca="1" si="1716"/>
        <v>1</v>
      </c>
      <c r="IH361" s="7" t="str">
        <f t="shared" ca="1" si="1717"/>
        <v>2</v>
      </c>
      <c r="II361" s="7" t="str">
        <f ca="1">IFERROR(IF(II360+IH361&gt;IJ$4,II360,II360+IH361),"")</f>
        <v/>
      </c>
      <c r="IJ361" s="7">
        <f t="shared" ca="1" si="1840"/>
        <v>0</v>
      </c>
      <c r="IK361" s="7">
        <f t="shared" ca="1" si="1718"/>
        <v>0.42189481760703806</v>
      </c>
      <c r="IL361" s="7">
        <f t="shared" ca="1" si="1719"/>
        <v>0.34733595162373121</v>
      </c>
      <c r="IM361" s="7">
        <f t="shared" ca="1" si="1720"/>
        <v>1</v>
      </c>
      <c r="IN361" s="7" t="str">
        <f t="shared" ca="1" si="1721"/>
        <v>2</v>
      </c>
      <c r="IO361" s="7" t="str">
        <f ca="1">IFERROR(IF(IO360+IN361&gt;IP$4,IO360,IO360+IN361),"")</f>
        <v/>
      </c>
      <c r="IP361" s="7">
        <f t="shared" ca="1" si="1841"/>
        <v>0</v>
      </c>
      <c r="IQ361" s="7">
        <f t="shared" ca="1" si="1722"/>
        <v>0.73664935995875658</v>
      </c>
      <c r="IR361" s="7">
        <f t="shared" ca="1" si="1723"/>
        <v>3.2581409272012696E-2</v>
      </c>
      <c r="IS361" s="7">
        <f t="shared" ca="1" si="1724"/>
        <v>1</v>
      </c>
      <c r="IT361" s="7" t="str">
        <f t="shared" ca="1" si="1725"/>
        <v>2</v>
      </c>
      <c r="IU361" s="7" t="str">
        <f ca="1">IFERROR(IF(IU360+IT361&gt;IV$4,IU360,IU360+IT361),"")</f>
        <v/>
      </c>
      <c r="IV361" s="7">
        <f t="shared" ca="1" si="1842"/>
        <v>0</v>
      </c>
      <c r="IW361" s="7">
        <f t="shared" ca="1" si="1726"/>
        <v>9.259913113765772E-2</v>
      </c>
      <c r="IX361" s="7">
        <f t="shared" ca="1" si="1727"/>
        <v>0.67663163809311155</v>
      </c>
      <c r="IY361" s="7">
        <f t="shared" ca="1" si="1728"/>
        <v>1</v>
      </c>
      <c r="IZ361" s="7" t="str">
        <f t="shared" ca="1" si="1729"/>
        <v>2</v>
      </c>
      <c r="JA361" s="7" t="str">
        <f ca="1">IFERROR(IF(JA360+IZ361&gt;JB$4,JA360,JA360+IZ361),"")</f>
        <v/>
      </c>
      <c r="JB361" s="7">
        <f t="shared" ca="1" si="1843"/>
        <v>0</v>
      </c>
      <c r="JC361" s="7">
        <f t="shared" ca="1" si="1730"/>
        <v>3.4356468589830991E-2</v>
      </c>
      <c r="JD361" s="7">
        <f t="shared" ca="1" si="1731"/>
        <v>0.73487430064093828</v>
      </c>
      <c r="JE361" s="7">
        <f t="shared" ca="1" si="1732"/>
        <v>1</v>
      </c>
      <c r="JF361" s="7" t="str">
        <f t="shared" ca="1" si="1733"/>
        <v>2</v>
      </c>
      <c r="JG361" s="7" t="str">
        <f ca="1">IFERROR(IF(JG360+JF361&gt;JH$4,JG360,JG360+JF361),"")</f>
        <v/>
      </c>
      <c r="JH361" s="7">
        <f t="shared" ca="1" si="1844"/>
        <v>0</v>
      </c>
      <c r="JI361" s="7">
        <f t="shared" ca="1" si="1734"/>
        <v>0.73885122772892931</v>
      </c>
      <c r="JJ361" s="7">
        <f t="shared" ca="1" si="1735"/>
        <v>3.0379541501839968E-2</v>
      </c>
      <c r="JK361" s="7">
        <f t="shared" ca="1" si="1736"/>
        <v>1</v>
      </c>
      <c r="JL361" s="7" t="str">
        <f t="shared" ca="1" si="1737"/>
        <v>2</v>
      </c>
      <c r="JM361" s="7" t="str">
        <f ca="1">IFERROR(IF(JM360+JL361&gt;JN$4,JM360,JM360+JL361),"")</f>
        <v/>
      </c>
      <c r="JN361" s="7">
        <f t="shared" ca="1" si="1845"/>
        <v>0</v>
      </c>
      <c r="JO361" s="7">
        <f t="shared" ca="1" si="1738"/>
        <v>0.99416481019689396</v>
      </c>
      <c r="JP361" s="7">
        <f t="shared" ca="1" si="1739"/>
        <v>-0.22493404096612468</v>
      </c>
      <c r="JQ361" s="7">
        <f t="shared" ca="1" si="1740"/>
        <v>0</v>
      </c>
      <c r="JR361" s="7">
        <f t="shared" ca="1" si="1741"/>
        <v>0</v>
      </c>
      <c r="JS361" s="7" t="str">
        <f ca="1">IFERROR(IF(JS360+JR361&gt;JT$4,JS360,JS360+JR361),"")</f>
        <v/>
      </c>
      <c r="JT361" s="7">
        <f t="shared" ca="1" si="1846"/>
        <v>0</v>
      </c>
      <c r="JU361" s="7">
        <f t="shared" ca="1" si="1742"/>
        <v>0.57224171743942032</v>
      </c>
      <c r="JV361" s="7">
        <f t="shared" ca="1" si="1743"/>
        <v>0.19698905179134896</v>
      </c>
      <c r="JW361" s="7">
        <f t="shared" ca="1" si="1744"/>
        <v>1</v>
      </c>
      <c r="JX361" s="7" t="str">
        <f t="shared" ca="1" si="1745"/>
        <v>2</v>
      </c>
      <c r="JY361" s="7" t="str">
        <f ca="1">IFERROR(IF(JY360+JX361&gt;JZ$4,JY360,JY360+JX361),"")</f>
        <v/>
      </c>
      <c r="JZ361" s="7">
        <f t="shared" ca="1" si="1847"/>
        <v>0</v>
      </c>
      <c r="KA361" s="7">
        <f t="shared" ca="1" si="1746"/>
        <v>0.68044337578904623</v>
      </c>
      <c r="KB361" s="7">
        <f t="shared" ca="1" si="1747"/>
        <v>8.8787393441723039E-2</v>
      </c>
      <c r="KC361" s="7">
        <f t="shared" ca="1" si="1748"/>
        <v>1</v>
      </c>
      <c r="KD361" s="7" t="str">
        <f t="shared" ca="1" si="1749"/>
        <v>2</v>
      </c>
      <c r="KE361" s="7" t="str">
        <f ca="1">IFERROR(IF(KE360+KD361&gt;KF$4,KE360,KE360+KD361),"")</f>
        <v/>
      </c>
      <c r="KF361" s="7">
        <f t="shared" ca="1" si="1848"/>
        <v>0</v>
      </c>
      <c r="KG361" s="7">
        <f t="shared" ca="1" si="1750"/>
        <v>6.5153737878860696E-2</v>
      </c>
      <c r="KH361" s="7">
        <f t="shared" ca="1" si="1751"/>
        <v>0.70407703135190858</v>
      </c>
      <c r="KI361" s="7">
        <f t="shared" ca="1" si="1752"/>
        <v>1</v>
      </c>
      <c r="KJ361" s="7" t="str">
        <f t="shared" ca="1" si="1753"/>
        <v>2</v>
      </c>
      <c r="KK361" s="7" t="str">
        <f ca="1">IFERROR(IF(KK360+KJ361&gt;KL$4,KK360,KK360+KJ361),"")</f>
        <v/>
      </c>
      <c r="KL361" s="7">
        <f t="shared" ca="1" si="1849"/>
        <v>0</v>
      </c>
      <c r="KM361" s="7">
        <f t="shared" ca="1" si="1754"/>
        <v>0.95612440114895081</v>
      </c>
      <c r="KN361" s="7">
        <f t="shared" ca="1" si="1755"/>
        <v>-0.18689363191818154</v>
      </c>
      <c r="KO361" s="7">
        <f t="shared" ca="1" si="1756"/>
        <v>0</v>
      </c>
      <c r="KP361" s="7">
        <f t="shared" ca="1" si="1757"/>
        <v>0</v>
      </c>
      <c r="KQ361" s="7" t="str">
        <f ca="1">IFERROR(IF(KQ360+KP361&gt;KR$4,KQ360,KQ360+KP361),"")</f>
        <v/>
      </c>
      <c r="KR361" s="7">
        <f t="shared" ca="1" si="1850"/>
        <v>0</v>
      </c>
      <c r="KS361" s="7">
        <f t="shared" ca="1" si="1758"/>
        <v>0.17702809801082675</v>
      </c>
      <c r="KT361" s="7">
        <f t="shared" ca="1" si="1759"/>
        <v>0.59220267121994252</v>
      </c>
      <c r="KU361" s="7">
        <f t="shared" ca="1" si="1760"/>
        <v>1</v>
      </c>
      <c r="KV361" s="7" t="str">
        <f t="shared" ca="1" si="1761"/>
        <v>2</v>
      </c>
      <c r="KW361" s="7" t="str">
        <f ca="1">IFERROR(IF(KW360+KV361&gt;KX$4,KW360,KW360+KV361),"")</f>
        <v/>
      </c>
      <c r="KX361" s="7">
        <f t="shared" ca="1" si="1851"/>
        <v>0</v>
      </c>
      <c r="KY361" s="7">
        <f t="shared" ca="1" si="1762"/>
        <v>0.96672649511479936</v>
      </c>
      <c r="KZ361" s="7">
        <f t="shared" ca="1" si="1763"/>
        <v>-0.19749572588403008</v>
      </c>
      <c r="LA361" s="7">
        <f t="shared" ca="1" si="1764"/>
        <v>0</v>
      </c>
      <c r="LB361" s="7">
        <f t="shared" ca="1" si="1765"/>
        <v>0</v>
      </c>
      <c r="LC361" s="7" t="str">
        <f ca="1">IFERROR(IF(LC360+LB361&gt;LD$4,LC360,LC360+LB361),"")</f>
        <v/>
      </c>
      <c r="LD361" s="7">
        <f t="shared" ca="1" si="1852"/>
        <v>0</v>
      </c>
      <c r="LE361" s="7">
        <f t="shared" ca="1" si="1766"/>
        <v>0.57598356926477257</v>
      </c>
      <c r="LF361" s="7">
        <f t="shared" ca="1" si="1767"/>
        <v>0.19324719996599671</v>
      </c>
      <c r="LG361" s="7">
        <f t="shared" ca="1" si="1768"/>
        <v>1</v>
      </c>
      <c r="LH361" s="7" t="str">
        <f t="shared" ca="1" si="1769"/>
        <v>2</v>
      </c>
      <c r="LI361" s="7" t="str">
        <f ca="1">IFERROR(IF(LI360+LH361&gt;LJ$4,LI360,LI360+LH361),"")</f>
        <v/>
      </c>
      <c r="LJ361" s="7">
        <f t="shared" ca="1" si="1853"/>
        <v>0</v>
      </c>
      <c r="LK361" s="7">
        <f t="shared" ca="1" si="1770"/>
        <v>0.42260538605502718</v>
      </c>
      <c r="LL361" s="7">
        <f t="shared" ca="1" si="1771"/>
        <v>0.3466253831757421</v>
      </c>
      <c r="LM361" s="7">
        <f t="shared" ca="1" si="1772"/>
        <v>1</v>
      </c>
      <c r="LN361" s="7" t="str">
        <f t="shared" ca="1" si="1773"/>
        <v>2</v>
      </c>
      <c r="LO361" s="7" t="str">
        <f ca="1">IFERROR(IF(LO360+LN361&gt;LP$4,LO360,LO360+LN361),"")</f>
        <v/>
      </c>
      <c r="LP361" s="7">
        <f t="shared" ca="1" si="1854"/>
        <v>0</v>
      </c>
      <c r="LQ361" s="7">
        <f t="shared" ca="1" si="1774"/>
        <v>0.52947774332706188</v>
      </c>
      <c r="LR361" s="7">
        <f t="shared" ca="1" si="1775"/>
        <v>0.2397530259037074</v>
      </c>
      <c r="LS361" s="7">
        <f t="shared" ca="1" si="1776"/>
        <v>1</v>
      </c>
      <c r="LT361" s="7" t="str">
        <f t="shared" ca="1" si="1777"/>
        <v>2</v>
      </c>
      <c r="LU361" s="7" t="str">
        <f ca="1">IFERROR(IF(LU360+LT361&gt;LV$4,LU360,LU360+LT361),"")</f>
        <v/>
      </c>
      <c r="LV361" s="7">
        <f t="shared" ca="1" si="1855"/>
        <v>0</v>
      </c>
      <c r="LW361" s="7">
        <f t="shared" ca="1" si="1778"/>
        <v>0.58548691106609729</v>
      </c>
      <c r="LX361" s="7">
        <f t="shared" ca="1" si="1779"/>
        <v>0.18374385816467198</v>
      </c>
      <c r="LY361" s="7">
        <f t="shared" ca="1" si="1780"/>
        <v>1</v>
      </c>
      <c r="LZ361" s="7" t="str">
        <f t="shared" ca="1" si="1781"/>
        <v>2</v>
      </c>
      <c r="MA361" s="7" t="str">
        <f ca="1">IFERROR(IF(MA360+LZ361&gt;MB$4,MA360,MA360+LZ361),"")</f>
        <v/>
      </c>
      <c r="MB361" s="7">
        <f t="shared" ca="1" si="1856"/>
        <v>0</v>
      </c>
      <c r="MC361" s="7">
        <f t="shared" ca="1" si="1782"/>
        <v>0.54654132267720001</v>
      </c>
      <c r="MD361" s="7">
        <f t="shared" ca="1" si="1783"/>
        <v>0.22268944655356926</v>
      </c>
      <c r="ME361" s="7">
        <f t="shared" ca="1" si="1784"/>
        <v>1</v>
      </c>
      <c r="MF361" s="7" t="str">
        <f t="shared" ca="1" si="1785"/>
        <v>2</v>
      </c>
      <c r="MG361" s="7" t="str">
        <f ca="1">IFERROR(IF(MG360+MF361&gt;MH$4,MG360,MG360+MF361),"")</f>
        <v/>
      </c>
      <c r="MH361" s="7">
        <f t="shared" ca="1" si="1857"/>
        <v>0</v>
      </c>
      <c r="MI361" s="7">
        <f t="shared" ca="1" si="1786"/>
        <v>0.85362646248042806</v>
      </c>
      <c r="MJ361" s="7">
        <f t="shared" ca="1" si="1787"/>
        <v>-8.4395693249658787E-2</v>
      </c>
      <c r="MK361" s="7">
        <f t="shared" ca="1" si="1788"/>
        <v>0</v>
      </c>
      <c r="ML361" s="7">
        <f t="shared" ca="1" si="1789"/>
        <v>0</v>
      </c>
      <c r="MM361" s="7" t="str">
        <f ca="1">IFERROR(IF(MM360+ML361&gt;MN$4,MM360,MM360+ML361),"")</f>
        <v/>
      </c>
      <c r="MN361" s="7">
        <f t="shared" ca="1" si="1858"/>
        <v>0</v>
      </c>
      <c r="MO361" s="7">
        <f t="shared" ca="1" si="1790"/>
        <v>0.1302291123074365</v>
      </c>
      <c r="MP361" s="7">
        <f t="shared" ca="1" si="1791"/>
        <v>0.63900165692333277</v>
      </c>
      <c r="MQ361" s="7">
        <f t="shared" ca="1" si="1792"/>
        <v>1</v>
      </c>
      <c r="MR361" s="7" t="str">
        <f t="shared" ca="1" si="1793"/>
        <v>2</v>
      </c>
      <c r="MS361" s="7" t="str">
        <f ca="1">IFERROR(IF(MS360+MR361&gt;MT$4,MS360,MS360+MR361),"")</f>
        <v/>
      </c>
      <c r="MT361" s="7">
        <f t="shared" ca="1" si="1859"/>
        <v>0</v>
      </c>
      <c r="MU361" s="7">
        <f t="shared" ca="1" si="1794"/>
        <v>0.59972570121962443</v>
      </c>
      <c r="MV361" s="7">
        <f t="shared" ca="1" si="1795"/>
        <v>0.16950506801114484</v>
      </c>
      <c r="MW361" s="7">
        <f t="shared" ca="1" si="1796"/>
        <v>1</v>
      </c>
      <c r="MX361" s="7" t="str">
        <f t="shared" ca="1" si="1797"/>
        <v>2</v>
      </c>
      <c r="MY361" s="7" t="str">
        <f ca="1">IFERROR(IF(MY360+MX361&gt;MZ$4,MY360,MY360+MX361),"")</f>
        <v/>
      </c>
      <c r="MZ361" s="7">
        <f t="shared" ca="1" si="1860"/>
        <v>0</v>
      </c>
      <c r="NA361" s="7">
        <f t="shared" ca="1" si="1798"/>
        <v>0.57648397129928808</v>
      </c>
      <c r="NB361" s="7">
        <f t="shared" ca="1" si="1799"/>
        <v>0.1927467979314812</v>
      </c>
      <c r="NC361" s="7">
        <f t="shared" ca="1" si="1800"/>
        <v>1</v>
      </c>
      <c r="ND361" s="7" t="str">
        <f t="shared" ca="1" si="1801"/>
        <v>2</v>
      </c>
      <c r="NE361" s="7" t="str">
        <f ca="1">IFERROR(IF(NE360+ND361&gt;NF$4,NE360,NE360+ND361),"")</f>
        <v/>
      </c>
      <c r="NF361" s="7">
        <f t="shared" ca="1" si="1861"/>
        <v>0</v>
      </c>
      <c r="NG361" s="7">
        <f t="shared" ca="1" si="1802"/>
        <v>0.13583922924657355</v>
      </c>
      <c r="NH361" s="7">
        <f t="shared" ca="1" si="1803"/>
        <v>0.63339153998419573</v>
      </c>
      <c r="NI361" s="7">
        <f t="shared" ca="1" si="1804"/>
        <v>1</v>
      </c>
      <c r="NJ361" s="7" t="str">
        <f t="shared" ca="1" si="1805"/>
        <v>2</v>
      </c>
      <c r="NK361" s="7" t="str">
        <f ca="1">IFERROR(IF(NK360+NJ361&gt;NL$4,NK360,NK360+NJ361),"")</f>
        <v/>
      </c>
      <c r="NL361" s="7">
        <f t="shared" ca="1" si="1862"/>
        <v>0</v>
      </c>
      <c r="NM361" s="7">
        <f t="shared" ca="1" si="1806"/>
        <v>0.73436006136922871</v>
      </c>
      <c r="NN361" s="7">
        <f t="shared" ca="1" si="1807"/>
        <v>3.4870707861540562E-2</v>
      </c>
      <c r="NO361" s="7">
        <f t="shared" ca="1" si="1808"/>
        <v>1</v>
      </c>
      <c r="NP361" s="7" t="str">
        <f t="shared" ca="1" si="1809"/>
        <v>2</v>
      </c>
      <c r="NQ361" s="7" t="str">
        <f ca="1">IFERROR(IF(NQ360+NP361&gt;NR$4,NQ360,NQ360+NP361),"")</f>
        <v/>
      </c>
      <c r="NR361" s="7">
        <f t="shared" ca="1" si="1863"/>
        <v>0</v>
      </c>
      <c r="NT361">
        <v>363</v>
      </c>
      <c r="NU361" s="7" t="s">
        <v>19</v>
      </c>
      <c r="NV361" s="7" t="str">
        <f t="shared" ca="1" si="1598"/>
        <v/>
      </c>
      <c r="NW361" s="7" t="str">
        <f t="shared" ca="1" si="1810"/>
        <v/>
      </c>
      <c r="NX361" t="str">
        <f ca="1">IFERROR(VLOOKUP(NT361,$K$3:$AK$568,8,FALSE),"")</f>
        <v/>
      </c>
      <c r="NY361" t="str">
        <f ca="1">IFERROR(VLOOKUP(NT361,$K$3:$AK$568,9,FALSE),"")</f>
        <v/>
      </c>
      <c r="NZ361" s="7" t="str">
        <f ca="1">IFERROR(VLOOKUP(NT361,$K$3:$AK$568,27,FALSE),"")</f>
        <v/>
      </c>
      <c r="OB361">
        <v>363</v>
      </c>
      <c r="OC361" s="7" t="s">
        <v>19</v>
      </c>
      <c r="OD361" t="e">
        <f t="shared" ca="1" si="1864"/>
        <v>#N/A</v>
      </c>
      <c r="OE361" s="7" t="str">
        <f t="shared" ca="1" si="1865"/>
        <v/>
      </c>
      <c r="OF361" s="7" t="str">
        <f t="shared" ca="1" si="1866"/>
        <v/>
      </c>
      <c r="OG361" t="str">
        <f t="shared" ca="1" si="1867"/>
        <v/>
      </c>
      <c r="OI361">
        <v>363</v>
      </c>
      <c r="OJ361" s="7" t="s">
        <v>19</v>
      </c>
      <c r="OK361" s="7" t="str">
        <f t="shared" ca="1" si="1868"/>
        <v/>
      </c>
      <c r="OL361" s="7" t="str">
        <f t="shared" ca="1" si="1869"/>
        <v/>
      </c>
      <c r="OM361" t="str">
        <f ca="1">IFERROR(VLOOKUP(OI361,$L$3:$AK$568,7,FALSE),"")</f>
        <v/>
      </c>
      <c r="ON361" t="str">
        <f ca="1">IFERROR(VLOOKUP(OI361,$L$3:$AK$568,8,FALSE),"")</f>
        <v/>
      </c>
      <c r="OO361" s="7" t="str">
        <f ca="1">IFERROR(VLOOKUP(OI361,$L$3:$AK$568,26,FALSE),"")</f>
        <v/>
      </c>
      <c r="OQ361">
        <v>363</v>
      </c>
      <c r="OR361" s="7" t="s">
        <v>19</v>
      </c>
      <c r="OS361" t="e">
        <f t="shared" ca="1" si="1870"/>
        <v>#N/A</v>
      </c>
      <c r="OT361" s="7" t="str">
        <f t="shared" ca="1" si="1871"/>
        <v/>
      </c>
      <c r="OU361" s="7" t="str">
        <f t="shared" ca="1" si="1872"/>
        <v/>
      </c>
      <c r="OV361" t="str">
        <f t="shared" ca="1" si="1873"/>
        <v/>
      </c>
      <c r="OX361">
        <v>363</v>
      </c>
      <c r="OY361" s="7" t="s">
        <v>19</v>
      </c>
      <c r="OZ361" s="7" t="str">
        <f t="shared" ca="1" si="1874"/>
        <v/>
      </c>
      <c r="PA361" s="7" t="str">
        <f t="shared" ca="1" si="1875"/>
        <v/>
      </c>
      <c r="PB361" t="str">
        <f ca="1">IFERROR(VLOOKUP(OX361,$M$3:$AK$568,6,FALSE),"")</f>
        <v/>
      </c>
      <c r="PC361" t="str">
        <f ca="1">IFERROR(VLOOKUP(OX361,$M$3:$AK$568,7,FALSE),"")</f>
        <v/>
      </c>
      <c r="PD361" s="7" t="str">
        <f ca="1">IFERROR(VLOOKUP(OX361,$M$3:$AK$568,25,FALSE),"")</f>
        <v/>
      </c>
      <c r="PF361">
        <v>363</v>
      </c>
      <c r="PG361" s="7" t="s">
        <v>19</v>
      </c>
      <c r="PH361" t="e">
        <f t="shared" ca="1" si="1876"/>
        <v>#N/A</v>
      </c>
      <c r="PI361" s="7" t="str">
        <f t="shared" ca="1" si="1877"/>
        <v/>
      </c>
      <c r="PJ361" s="7" t="str">
        <f t="shared" ca="1" si="1878"/>
        <v/>
      </c>
      <c r="PK361" t="str">
        <f t="shared" ca="1" si="1879"/>
        <v/>
      </c>
      <c r="PM361">
        <v>363</v>
      </c>
      <c r="PN361" s="7" t="s">
        <v>19</v>
      </c>
      <c r="PO361" s="202" t="str">
        <f t="shared" ca="1" si="1880"/>
        <v/>
      </c>
      <c r="PP361" s="7" t="str">
        <f t="shared" ca="1" si="1881"/>
        <v/>
      </c>
      <c r="PQ361" t="str">
        <f ca="1">IFERROR(VLOOKUP(PM361,$G$325:$R$409,12,FALSE),"")</f>
        <v/>
      </c>
      <c r="PR361" t="e">
        <f ca="1">VLOOKUP(PM361,$G$324:$Q$409,11,FALSE)</f>
        <v>#N/A</v>
      </c>
      <c r="PS361" s="7" t="str">
        <f ca="1">VLOOKUP(PQ361,$R$325:$Y$409,8,FALSE)</f>
        <v>- -</v>
      </c>
      <c r="PT361" s="7">
        <f ca="1">ReSt</f>
        <v>-4</v>
      </c>
      <c r="PU361" s="7" t="e">
        <f t="shared" ca="1" si="1882"/>
        <v>#N/A</v>
      </c>
      <c r="PV361" s="7" t="e">
        <f t="shared" ca="1" si="1883"/>
        <v>#N/A</v>
      </c>
      <c r="PW361" s="7" t="str">
        <f ca="1">VLOOKUP(PQ361,$R$325:$AK$409,8,FALSE)</f>
        <v>- -</v>
      </c>
      <c r="PX361" s="7"/>
      <c r="PY361">
        <v>363</v>
      </c>
      <c r="PZ361" s="7" t="s">
        <v>19</v>
      </c>
      <c r="QA361" t="str">
        <f t="shared" ca="1" si="1884"/>
        <v/>
      </c>
      <c r="QB361" s="7" t="str">
        <f t="shared" ca="1" si="1885"/>
        <v/>
      </c>
      <c r="QC361" s="7" t="str">
        <f t="shared" ca="1" si="1886"/>
        <v/>
      </c>
      <c r="QD361" t="str">
        <f t="shared" ca="1" si="1887"/>
        <v/>
      </c>
      <c r="QF361">
        <v>363</v>
      </c>
      <c r="QG361" s="7" t="s">
        <v>19</v>
      </c>
      <c r="QH361" s="7" t="str">
        <f t="shared" ca="1" si="1888"/>
        <v/>
      </c>
      <c r="QI361" s="7" t="e">
        <f t="shared" ca="1" si="1889"/>
        <v>#VALUE!</v>
      </c>
      <c r="QJ361" t="e">
        <f t="shared" ca="1" si="1890"/>
        <v>#N/A</v>
      </c>
      <c r="QK361" s="7" t="e">
        <f t="shared" ca="1" si="1891"/>
        <v>#N/A</v>
      </c>
      <c r="QM361">
        <v>363</v>
      </c>
      <c r="QN361" s="7" t="s">
        <v>19</v>
      </c>
      <c r="QO361" t="str">
        <f t="shared" ca="1" si="1892"/>
        <v/>
      </c>
      <c r="QP361" s="7" t="str">
        <f t="shared" ca="1" si="1893"/>
        <v/>
      </c>
      <c r="QQ361" t="str">
        <f t="shared" ca="1" si="1894"/>
        <v/>
      </c>
    </row>
    <row r="362" spans="1:459" x14ac:dyDescent="0.25">
      <c r="A362" s="240" t="str">
        <f>IF('Character Sheet'!$B$4="Creature","N","Y")</f>
        <v>Y</v>
      </c>
      <c r="C362" s="75"/>
      <c r="D362" s="76"/>
      <c r="F362" s="75">
        <v>24</v>
      </c>
      <c r="G362" s="76">
        <f t="shared" ca="1" si="1926"/>
        <v>0</v>
      </c>
      <c r="I362" s="75" t="s">
        <v>1812</v>
      </c>
      <c r="J362" s="85"/>
      <c r="K362" s="85">
        <f t="shared" ca="1" si="1927"/>
        <v>7</v>
      </c>
      <c r="L362" s="85">
        <f t="shared" ca="1" si="1928"/>
        <v>7</v>
      </c>
      <c r="M362" s="70">
        <f t="shared" ca="1" si="1929"/>
        <v>18</v>
      </c>
      <c r="O362" s="222" t="str">
        <f t="shared" ca="1" si="1930"/>
        <v>- -</v>
      </c>
      <c r="Q362" s="7" t="s">
        <v>1756</v>
      </c>
      <c r="R362" s="9" t="str">
        <f ca="1">IFERROR(VLOOKUP(F362,INDIRECT(Calculations!$D$100),2,FALSE),"")</f>
        <v/>
      </c>
      <c r="S362" s="9" t="str">
        <f t="shared" ca="1" si="1931"/>
        <v/>
      </c>
      <c r="T362" s="61" t="str">
        <f ca="1">SUBSTITUTE(IFERROR(IFERROR(VLOOKUP(R362,'[1]Skill Statistics'!$A$3:$C$513,2,FALSE),VLOOKUP(Q362,'[1]Skill Statistics'!$A$3:$C$513,2,FALSE)),T361),"R*","ReSt")</f>
        <v>ReSt/ReSt</v>
      </c>
      <c r="U362" s="61" t="str">
        <f ca="1">IFERROR(IFERROR(VLOOKUP(R362,'[1]Skill Statistics'!$A$3:$C$513,3,FALSE),VLOOKUP(Q362,'[1]Skill Statistics'!$A$3:$C$513,3,FALSE)),U361)</f>
        <v>Me</v>
      </c>
      <c r="V362" s="61" t="str">
        <f ca="1">IF(R362="","- -",IF(ISNUMBER(SEARCH("Category",R362)),"- -",IFERROR(IFERROR(VLOOKUP(Q362,[1]Professions!$A$4:$AM$288,MATCH(Profession,[1]Professions!$A$1:$AM$1,0),FALSE),VLOOKUP(Q362,Calculations!$B$91:$I$95,8,FALSE)),"- -")))</f>
        <v>- -</v>
      </c>
      <c r="W362" s="60" t="str">
        <f t="shared" ca="1" si="1932"/>
        <v>- -</v>
      </c>
      <c r="X362" s="7" t="str">
        <f ca="1">IFERROR(VLOOKUP(R362,$BS$6:$NR$519,MATCH(ActualLevel,$BS$3:$NR$3,0),FALSE),"- -")</f>
        <v>- -</v>
      </c>
      <c r="Y362" s="7" t="str">
        <f t="shared" ca="1" si="1933"/>
        <v>- -</v>
      </c>
      <c r="Z362" s="7" t="str">
        <f ca="1">IFERROR(VLOOKUP(Y362,Charts!$BQ$2:$BR$52,2,FALSE),"- -")</f>
        <v>- -</v>
      </c>
      <c r="AA362" s="7">
        <f t="shared" ca="1" si="1934"/>
        <v>-1</v>
      </c>
      <c r="AB362" s="7" t="str">
        <f t="shared" ca="1" si="1935"/>
        <v>- -</v>
      </c>
      <c r="AC362" s="7"/>
      <c r="AD362" s="7"/>
      <c r="AE362" s="7"/>
      <c r="AF362" s="7"/>
      <c r="AG362" s="7"/>
      <c r="AH362" s="90"/>
      <c r="AI362" s="7"/>
      <c r="AJ362" s="7"/>
      <c r="AK362" s="7">
        <f t="shared" ca="1" si="1936"/>
        <v>-1</v>
      </c>
      <c r="AL362" s="7"/>
      <c r="AM362" s="69">
        <f>IFERROR(VLOOKUP(Q362,'[1]Skill Statistics'!$A$3:$AN$513,MATCH(Profession,'[1]Skill Statistics'!$A$2:$AN$2,0),FALSE),0)</f>
        <v>0</v>
      </c>
      <c r="AN362" s="85">
        <f>IFERROR(VLOOKUP(Q362,'[1]Skill Statistics'!$A$3:$BK$513,MATCH(Archetype,'[1]Skill Statistics'!$A$2:$BK$2,0),FALSE),0)</f>
        <v>0</v>
      </c>
      <c r="AO362" s="85">
        <f>IFERROR(VLOOKUP(Q362,'[1]Skill Statistics'!$A$3:$BB$513,MATCH(Race,'[1]Skill Statistics'!$A$2:$BB$2,0),FALSE),0)</f>
        <v>0</v>
      </c>
      <c r="AP362" s="85">
        <f t="shared" ca="1" si="1811"/>
        <v>-0.1</v>
      </c>
      <c r="AQ362" s="70"/>
      <c r="AS362" s="69">
        <f>IFERROR(VLOOKUP(Q362,'[1]Professional Skills'!$A$4:$AM$288,MATCH(Profession,'[1]Professional Skills'!$A$3:$AM$3,0),FALSE),"- -")</f>
        <v>0</v>
      </c>
      <c r="AT362" t="s">
        <v>1812</v>
      </c>
      <c r="AU362" s="7" t="str">
        <f t="shared" si="1937"/>
        <v/>
      </c>
      <c r="AV362" s="7">
        <f t="shared" ca="1" si="1938"/>
        <v>0</v>
      </c>
      <c r="AW362" t="str">
        <f t="shared" si="1898"/>
        <v/>
      </c>
      <c r="AX362" t="str">
        <f>IFERROR(_xlfn.RANK.EQ(AW362,$AW$5:$AW$568),"")</f>
        <v/>
      </c>
      <c r="AY362">
        <f t="shared" si="1939"/>
        <v>0</v>
      </c>
      <c r="AZ362" s="70" t="str">
        <f t="shared" si="1940"/>
        <v/>
      </c>
      <c r="BB362" s="69" t="str">
        <f>IFERROR(IF(Q362="Language",VLOOKUP(R362,[1]Cultures!$B$4:$N$218,MATCH(Culture,[1]Cultures!$B$3:$N$3,0),FALSE),VLOOKUP(Q362,[1]Cultures!$B$4:$O$212,MATCH(Culture,[1]Cultures!$B$3:$O$3,0),FALSE)),"- -")</f>
        <v>- -</v>
      </c>
      <c r="BC362" t="s">
        <v>1812</v>
      </c>
      <c r="BD362">
        <f t="shared" ca="1" si="1941"/>
        <v>0.97734165384670957</v>
      </c>
      <c r="BE362">
        <f t="shared" ca="1" si="1900"/>
        <v>0.87734165384670959</v>
      </c>
      <c r="BH362">
        <f t="shared" ca="1" si="1923"/>
        <v>1</v>
      </c>
      <c r="BI362" s="7">
        <f t="shared" ca="1" si="1942"/>
        <v>0</v>
      </c>
      <c r="BK362" s="7"/>
      <c r="BL362" s="70" t="str">
        <f t="shared" ca="1" si="1943"/>
        <v>- -</v>
      </c>
      <c r="BN362" s="69" t="str">
        <f ca="1">IFERROR(VLOOKUP(V362,Charts!$BT$2:$BV$14,3,FALSE),"- -")</f>
        <v>- -</v>
      </c>
      <c r="BO362" s="85" t="str">
        <f t="shared" ca="1" si="1812"/>
        <v>- -</v>
      </c>
      <c r="BP362" s="70" t="str">
        <f t="shared" ca="1" si="1901"/>
        <v>- -</v>
      </c>
      <c r="BR362" s="7">
        <v>361</v>
      </c>
      <c r="BS362" s="9" t="str">
        <f ca="1">VLOOKUP(BR362,$O$3:$R$568,4,FALSE)</f>
        <v>Vehicle Body Repair</v>
      </c>
      <c r="BT362" s="7" t="str">
        <f ca="1">VLOOKUP(BS362,$R$3:$V$568,5,FALSE)</f>
        <v>5 / 7</v>
      </c>
      <c r="BU362" s="7">
        <f ca="1">VLOOKUP(BT362,Charts!$BT$2:$BV$14,3,FALSE)</f>
        <v>0.46153846153846156</v>
      </c>
      <c r="BV362" s="7" t="str">
        <f t="shared" ca="1" si="1604"/>
        <v>5</v>
      </c>
      <c r="BW362" s="7" t="str">
        <f t="shared" ca="1" si="1605"/>
        <v>7</v>
      </c>
      <c r="BY362" s="7">
        <f t="shared" ca="1" si="1606"/>
        <v>0.64382995818290911</v>
      </c>
      <c r="BZ362" s="7">
        <f t="shared" ca="1" si="1607"/>
        <v>-0.18229149664444755</v>
      </c>
      <c r="CA362" s="7">
        <f t="shared" ca="1" si="1608"/>
        <v>0</v>
      </c>
      <c r="CB362" s="7">
        <f t="shared" ca="1" si="1609"/>
        <v>0</v>
      </c>
      <c r="CC362" s="7" t="str">
        <f ca="1">IFERROR(IF(CC361+CB362&gt;CD$4,CC361,CC361+CB362),"")</f>
        <v/>
      </c>
      <c r="CD362" s="7">
        <f t="shared" ca="1" si="1813"/>
        <v>0</v>
      </c>
      <c r="CE362" s="7">
        <f t="shared" ca="1" si="1610"/>
        <v>0.64739030952957066</v>
      </c>
      <c r="CF362" s="7">
        <f t="shared" ca="1" si="1611"/>
        <v>-0.1858518479911091</v>
      </c>
      <c r="CG362" s="7">
        <f t="shared" ca="1" si="1612"/>
        <v>0</v>
      </c>
      <c r="CH362" s="7">
        <f t="shared" ca="1" si="1613"/>
        <v>0</v>
      </c>
      <c r="CI362" s="7" t="str">
        <f ca="1">IFERROR(IF(CI361+CH362&gt;CJ$4,CI361,CI361+CH362),"")</f>
        <v/>
      </c>
      <c r="CJ362" s="7">
        <f t="shared" ca="1" si="1814"/>
        <v>0</v>
      </c>
      <c r="CK362" s="7">
        <f t="shared" ca="1" si="1614"/>
        <v>0.36861362702654754</v>
      </c>
      <c r="CL362" s="7">
        <f t="shared" ca="1" si="1615"/>
        <v>9.2924834511914023E-2</v>
      </c>
      <c r="CM362" s="7">
        <f t="shared" ca="1" si="1616"/>
        <v>1</v>
      </c>
      <c r="CN362" s="7" t="str">
        <f t="shared" ca="1" si="1617"/>
        <v>5</v>
      </c>
      <c r="CO362" s="7" t="str">
        <f ca="1">IFERROR(IF(CO361+CN362&gt;CP$4,CO361,CO361+CN362),"")</f>
        <v/>
      </c>
      <c r="CP362" s="7">
        <f t="shared" ca="1" si="1815"/>
        <v>0</v>
      </c>
      <c r="CQ362" s="7">
        <f t="shared" ca="1" si="1618"/>
        <v>0.66000561084942877</v>
      </c>
      <c r="CR362" s="7">
        <f t="shared" ca="1" si="1619"/>
        <v>-0.19846714931096721</v>
      </c>
      <c r="CS362" s="7">
        <f t="shared" ca="1" si="1620"/>
        <v>0</v>
      </c>
      <c r="CT362" s="7">
        <f t="shared" ca="1" si="1621"/>
        <v>0</v>
      </c>
      <c r="CU362" s="7" t="str">
        <f ca="1">IFERROR(IF(CU361+CT362&gt;CV$4,CU361,CU361+CT362),"")</f>
        <v/>
      </c>
      <c r="CV362" s="7">
        <f t="shared" ca="1" si="1816"/>
        <v>0</v>
      </c>
      <c r="CW362" s="7">
        <f t="shared" ca="1" si="1622"/>
        <v>0.87945219866267788</v>
      </c>
      <c r="CX362" s="7">
        <f t="shared" ca="1" si="1623"/>
        <v>-0.41791373712421631</v>
      </c>
      <c r="CY362" s="7">
        <f t="shared" ca="1" si="1624"/>
        <v>0</v>
      </c>
      <c r="CZ362" s="7">
        <f t="shared" ca="1" si="1625"/>
        <v>0</v>
      </c>
      <c r="DA362" s="7" t="str">
        <f ca="1">IFERROR(IF(DA361+CZ362&gt;DB$4,DA361,DA361+CZ362),"")</f>
        <v/>
      </c>
      <c r="DB362" s="7">
        <f t="shared" ca="1" si="1817"/>
        <v>0</v>
      </c>
      <c r="DC362" s="7">
        <f t="shared" ca="1" si="1626"/>
        <v>0.93186851208832477</v>
      </c>
      <c r="DD362" s="7">
        <f t="shared" ca="1" si="1627"/>
        <v>-0.47033005054986321</v>
      </c>
      <c r="DE362" s="7">
        <f t="shared" ca="1" si="1628"/>
        <v>0</v>
      </c>
      <c r="DF362" s="7">
        <f t="shared" ca="1" si="1629"/>
        <v>0</v>
      </c>
      <c r="DG362" s="7" t="str">
        <f ca="1">IFERROR(IF(DG361+DF362&gt;DH$4,DG361,DG361+DF362),"")</f>
        <v/>
      </c>
      <c r="DH362" s="7">
        <f t="shared" ca="1" si="1818"/>
        <v>0</v>
      </c>
      <c r="DI362" s="7">
        <f t="shared" ca="1" si="1630"/>
        <v>0.86772683177933607</v>
      </c>
      <c r="DJ362" s="7">
        <f t="shared" ca="1" si="1631"/>
        <v>-0.40618837024087451</v>
      </c>
      <c r="DK362" s="7">
        <f t="shared" ca="1" si="1632"/>
        <v>0</v>
      </c>
      <c r="DL362" s="7">
        <f t="shared" ca="1" si="1633"/>
        <v>0</v>
      </c>
      <c r="DM362" s="7" t="str">
        <f ca="1">IFERROR(IF(DM361+DL362&gt;DN$4,DM361,DM361+DL362),"")</f>
        <v/>
      </c>
      <c r="DN362" s="7">
        <f t="shared" ca="1" si="1819"/>
        <v>0</v>
      </c>
      <c r="DO362" s="7">
        <f t="shared" ca="1" si="1634"/>
        <v>0.47115420388183515</v>
      </c>
      <c r="DP362" s="7">
        <f t="shared" ca="1" si="1635"/>
        <v>-9.61574234337359E-3</v>
      </c>
      <c r="DQ362" s="7">
        <f t="shared" ca="1" si="1636"/>
        <v>0</v>
      </c>
      <c r="DR362" s="7">
        <f t="shared" ca="1" si="1637"/>
        <v>0</v>
      </c>
      <c r="DS362" s="7" t="str">
        <f ca="1">IFERROR(IF(DS361+DR362&gt;DT$4,DS361,DS361+DR362),"")</f>
        <v/>
      </c>
      <c r="DT362" s="7">
        <f t="shared" ca="1" si="1820"/>
        <v>0</v>
      </c>
      <c r="DU362" s="7">
        <f t="shared" ca="1" si="1638"/>
        <v>0.12565395385290279</v>
      </c>
      <c r="DV362" s="7">
        <f t="shared" ca="1" si="1639"/>
        <v>0.33588450768555878</v>
      </c>
      <c r="DW362" s="7">
        <f t="shared" ca="1" si="1640"/>
        <v>1</v>
      </c>
      <c r="DX362" s="7" t="str">
        <f t="shared" ca="1" si="1641"/>
        <v>5</v>
      </c>
      <c r="DY362" s="7" t="str">
        <f ca="1">IFERROR(IF(DY361+DX362&gt;DZ$4,DY361,DY361+DX362),"")</f>
        <v/>
      </c>
      <c r="DZ362" s="7">
        <f t="shared" ca="1" si="1821"/>
        <v>0</v>
      </c>
      <c r="EA362" s="7">
        <f t="shared" ca="1" si="1642"/>
        <v>7.0813747886551259E-2</v>
      </c>
      <c r="EB362" s="7">
        <f t="shared" ca="1" si="1643"/>
        <v>0.3907247136519103</v>
      </c>
      <c r="EC362" s="7">
        <f t="shared" ca="1" si="1644"/>
        <v>1</v>
      </c>
      <c r="ED362" s="7" t="str">
        <f t="shared" ca="1" si="1645"/>
        <v>5</v>
      </c>
      <c r="EE362" s="7" t="str">
        <f ca="1">IFERROR(IF(EE361+ED362&gt;EF$4,EE361,EE361+ED362),"")</f>
        <v/>
      </c>
      <c r="EF362" s="7">
        <f t="shared" ca="1" si="1822"/>
        <v>0</v>
      </c>
      <c r="EG362" s="7">
        <f t="shared" ca="1" si="1646"/>
        <v>0.22736524282089143</v>
      </c>
      <c r="EH362" s="7">
        <f t="shared" ca="1" si="1647"/>
        <v>0.23417321871757013</v>
      </c>
      <c r="EI362" s="7">
        <f t="shared" ca="1" si="1648"/>
        <v>1</v>
      </c>
      <c r="EJ362" s="7" t="str">
        <f t="shared" ca="1" si="1649"/>
        <v>5</v>
      </c>
      <c r="EK362" s="7" t="str">
        <f ca="1">IFERROR(IF(EK361+EJ362&gt;EL$4,EK361,EK361+EJ362),"")</f>
        <v/>
      </c>
      <c r="EL362" s="7">
        <f t="shared" ca="1" si="1823"/>
        <v>0</v>
      </c>
      <c r="EM362" s="7">
        <f t="shared" ca="1" si="1650"/>
        <v>0.8531745796724034</v>
      </c>
      <c r="EN362" s="7">
        <f t="shared" ca="1" si="1651"/>
        <v>-0.39163611813394184</v>
      </c>
      <c r="EO362" s="7">
        <f t="shared" ca="1" si="1652"/>
        <v>0</v>
      </c>
      <c r="EP362" s="7">
        <f t="shared" ca="1" si="1653"/>
        <v>0</v>
      </c>
      <c r="EQ362" s="7" t="str">
        <f ca="1">IFERROR(IF(EQ361+EP362&gt;ER$4,EQ361,EQ361+EP362),"")</f>
        <v/>
      </c>
      <c r="ER362" s="7">
        <f t="shared" ca="1" si="1824"/>
        <v>0</v>
      </c>
      <c r="ES362" s="7">
        <f t="shared" ca="1" si="1654"/>
        <v>0.70017953312878101</v>
      </c>
      <c r="ET362" s="7">
        <f t="shared" ca="1" si="1655"/>
        <v>-0.23864107159031944</v>
      </c>
      <c r="EU362" s="7">
        <f t="shared" ca="1" si="1656"/>
        <v>0</v>
      </c>
      <c r="EV362" s="7">
        <f t="shared" ca="1" si="1657"/>
        <v>0</v>
      </c>
      <c r="EW362" s="7" t="str">
        <f ca="1">IFERROR(IF(EW361+EV362&gt;EX$4,EW361,EW361+EV362),"")</f>
        <v/>
      </c>
      <c r="EX362" s="7">
        <f t="shared" ca="1" si="1825"/>
        <v>0</v>
      </c>
      <c r="EY362" s="7">
        <f t="shared" ca="1" si="1658"/>
        <v>0.17592562725824346</v>
      </c>
      <c r="EZ362" s="7">
        <f t="shared" ca="1" si="1659"/>
        <v>0.28561283428021811</v>
      </c>
      <c r="FA362" s="7">
        <f t="shared" ca="1" si="1660"/>
        <v>1</v>
      </c>
      <c r="FB362" s="7" t="str">
        <f t="shared" ca="1" si="1661"/>
        <v>5</v>
      </c>
      <c r="FC362" s="7" t="str">
        <f ca="1">IFERROR(IF(FC361+FB362&gt;FD$4,FC361,FC361+FB362),"")</f>
        <v/>
      </c>
      <c r="FD362" s="7">
        <f t="shared" ca="1" si="1826"/>
        <v>0</v>
      </c>
      <c r="FE362" s="7">
        <f t="shared" ca="1" si="1662"/>
        <v>0.67236957682861098</v>
      </c>
      <c r="FF362" s="7">
        <f t="shared" ca="1" si="1663"/>
        <v>-0.21083111529014942</v>
      </c>
      <c r="FG362" s="7">
        <f t="shared" ca="1" si="1664"/>
        <v>0</v>
      </c>
      <c r="FH362" s="7">
        <f t="shared" ca="1" si="1665"/>
        <v>0</v>
      </c>
      <c r="FI362" s="7" t="str">
        <f ca="1">IFERROR(IF(FI361+FH362&gt;FJ$4,FI361,FI361+FH362),"")</f>
        <v/>
      </c>
      <c r="FJ362" s="7">
        <f t="shared" ca="1" si="1827"/>
        <v>0</v>
      </c>
      <c r="FK362" s="7">
        <f t="shared" ca="1" si="1666"/>
        <v>7.8926772454122052E-2</v>
      </c>
      <c r="FL362" s="7">
        <f t="shared" ca="1" si="1667"/>
        <v>0.38261168908433951</v>
      </c>
      <c r="FM362" s="7">
        <f t="shared" ca="1" si="1668"/>
        <v>1</v>
      </c>
      <c r="FN362" s="7" t="str">
        <f t="shared" ca="1" si="1669"/>
        <v>5</v>
      </c>
      <c r="FO362" s="7" t="str">
        <f ca="1">IFERROR(IF(FO361+FN362&gt;FP$4,FO361,FO361+FN362),"")</f>
        <v/>
      </c>
      <c r="FP362" s="7">
        <f t="shared" ca="1" si="1828"/>
        <v>0</v>
      </c>
      <c r="FQ362" s="7">
        <f t="shared" ca="1" si="1670"/>
        <v>0.82662701813313211</v>
      </c>
      <c r="FR362" s="7">
        <f t="shared" ca="1" si="1671"/>
        <v>-0.36508855659467054</v>
      </c>
      <c r="FS362" s="7">
        <f t="shared" ca="1" si="1672"/>
        <v>0</v>
      </c>
      <c r="FT362" s="7">
        <f t="shared" ca="1" si="1673"/>
        <v>0</v>
      </c>
      <c r="FU362" s="7" t="str">
        <f ca="1">IFERROR(IF(FU361+FT362&gt;FV$4,FU361,FU361+FT362),"")</f>
        <v/>
      </c>
      <c r="FV362" s="7">
        <f t="shared" ca="1" si="1829"/>
        <v>0</v>
      </c>
      <c r="FW362" s="7">
        <f t="shared" ca="1" si="1674"/>
        <v>0.88880695596141679</v>
      </c>
      <c r="FX362" s="7">
        <f t="shared" ca="1" si="1675"/>
        <v>-0.42726849442295523</v>
      </c>
      <c r="FY362" s="7">
        <f t="shared" ca="1" si="1676"/>
        <v>0</v>
      </c>
      <c r="FZ362" s="7">
        <f t="shared" ca="1" si="1677"/>
        <v>0</v>
      </c>
      <c r="GA362" s="7" t="str">
        <f ca="1">IFERROR(IF(GA361+FZ362&gt;GB$4,GA361,GA361+FZ362),"")</f>
        <v/>
      </c>
      <c r="GB362" s="7">
        <f t="shared" ca="1" si="1830"/>
        <v>0</v>
      </c>
      <c r="GC362" s="7">
        <f t="shared" ca="1" si="1678"/>
        <v>0.61548833330915231</v>
      </c>
      <c r="GD362" s="7">
        <f t="shared" ca="1" si="1679"/>
        <v>-0.15394987177069075</v>
      </c>
      <c r="GE362" s="7">
        <f t="shared" ca="1" si="1680"/>
        <v>0</v>
      </c>
      <c r="GF362" s="7">
        <f t="shared" ca="1" si="1681"/>
        <v>0</v>
      </c>
      <c r="GG362" s="7" t="str">
        <f ca="1">IFERROR(IF(GG361+GF362&gt;GH$4,GG361,GG361+GF362),"")</f>
        <v/>
      </c>
      <c r="GH362" s="7">
        <f t="shared" ca="1" si="1831"/>
        <v>0</v>
      </c>
      <c r="GI362" s="7">
        <f t="shared" ca="1" si="1682"/>
        <v>0.49853135262778214</v>
      </c>
      <c r="GJ362" s="7">
        <f t="shared" ca="1" si="1683"/>
        <v>-3.6992891089320579E-2</v>
      </c>
      <c r="GK362" s="7">
        <f t="shared" ca="1" si="1684"/>
        <v>0</v>
      </c>
      <c r="GL362" s="7">
        <f t="shared" ca="1" si="1685"/>
        <v>0</v>
      </c>
      <c r="GM362" s="7" t="str">
        <f ca="1">IFERROR(IF(GM361+GL362&gt;GN$4,GM361,GM361+GL362),"")</f>
        <v/>
      </c>
      <c r="GN362" s="7">
        <f t="shared" ca="1" si="1832"/>
        <v>0</v>
      </c>
      <c r="GO362" s="7">
        <f t="shared" ca="1" si="1686"/>
        <v>0.87098802310675927</v>
      </c>
      <c r="GP362" s="7">
        <f t="shared" ca="1" si="1687"/>
        <v>-0.4094495615682977</v>
      </c>
      <c r="GQ362" s="7">
        <f t="shared" ca="1" si="1688"/>
        <v>0</v>
      </c>
      <c r="GR362" s="7">
        <f t="shared" ca="1" si="1689"/>
        <v>0</v>
      </c>
      <c r="GS362" s="7" t="str">
        <f ca="1">IFERROR(IF(GS361+GR362&gt;GT$4,GS361,GS361+GR362),"")</f>
        <v/>
      </c>
      <c r="GT362" s="7">
        <f t="shared" ca="1" si="1833"/>
        <v>0</v>
      </c>
      <c r="GU362" s="7">
        <f t="shared" ca="1" si="1690"/>
        <v>0.61631490515446585</v>
      </c>
      <c r="GV362" s="7">
        <f t="shared" ca="1" si="1691"/>
        <v>-0.15477644361600429</v>
      </c>
      <c r="GW362" s="7">
        <f t="shared" ca="1" si="1692"/>
        <v>0</v>
      </c>
      <c r="GX362" s="7">
        <f t="shared" ca="1" si="1693"/>
        <v>0</v>
      </c>
      <c r="GY362" s="7" t="str">
        <f ca="1">IFERROR(IF(GY361+GX362&gt;GZ$4,GY361,GY361+GX362),"")</f>
        <v/>
      </c>
      <c r="GZ362" s="7">
        <f t="shared" ca="1" si="1834"/>
        <v>0</v>
      </c>
      <c r="HA362" s="7">
        <f t="shared" ca="1" si="1694"/>
        <v>0.30128553557354998</v>
      </c>
      <c r="HB362" s="7">
        <f t="shared" ca="1" si="1695"/>
        <v>0.16025292596491159</v>
      </c>
      <c r="HC362" s="7">
        <f t="shared" ca="1" si="1696"/>
        <v>1</v>
      </c>
      <c r="HD362" s="7" t="str">
        <f t="shared" ca="1" si="1697"/>
        <v>5</v>
      </c>
      <c r="HE362" s="7" t="str">
        <f ca="1">IFERROR(IF(HE361+HD362&gt;HF$4,HE361,HE361+HD362),"")</f>
        <v/>
      </c>
      <c r="HF362" s="7">
        <f t="shared" ca="1" si="1835"/>
        <v>0</v>
      </c>
      <c r="HG362" s="7">
        <f t="shared" ca="1" si="1698"/>
        <v>4.428765693681691E-2</v>
      </c>
      <c r="HH362" s="7">
        <f t="shared" ca="1" si="1699"/>
        <v>0.41725080460164465</v>
      </c>
      <c r="HI362" s="7">
        <f t="shared" ca="1" si="1700"/>
        <v>1</v>
      </c>
      <c r="HJ362" s="7" t="str">
        <f t="shared" ca="1" si="1701"/>
        <v>5</v>
      </c>
      <c r="HK362" s="7" t="str">
        <f ca="1">IFERROR(IF(HK361+HJ362&gt;HL$4,HK361,HK361+HJ362),"")</f>
        <v/>
      </c>
      <c r="HL362" s="7">
        <f t="shared" ca="1" si="1836"/>
        <v>0</v>
      </c>
      <c r="HM362" s="7">
        <f t="shared" ca="1" si="1702"/>
        <v>8.1465087366839883E-3</v>
      </c>
      <c r="HN362" s="7">
        <f t="shared" ca="1" si="1703"/>
        <v>0.45339195280177758</v>
      </c>
      <c r="HO362" s="7">
        <f t="shared" ca="1" si="1704"/>
        <v>1</v>
      </c>
      <c r="HP362" s="7" t="str">
        <f t="shared" ca="1" si="1705"/>
        <v>5</v>
      </c>
      <c r="HQ362" s="7" t="str">
        <f ca="1">IFERROR(IF(HQ361+HP362&gt;HR$4,HQ361,HQ361+HP362),"")</f>
        <v/>
      </c>
      <c r="HR362" s="7">
        <f t="shared" ca="1" si="1837"/>
        <v>0</v>
      </c>
      <c r="HS362" s="7">
        <f t="shared" ca="1" si="1706"/>
        <v>0.31678038983001722</v>
      </c>
      <c r="HT362" s="7">
        <f t="shared" ca="1" si="1707"/>
        <v>0.14475807170844435</v>
      </c>
      <c r="HU362" s="7">
        <f t="shared" ca="1" si="1708"/>
        <v>1</v>
      </c>
      <c r="HV362" s="7" t="str">
        <f t="shared" ca="1" si="1709"/>
        <v>5</v>
      </c>
      <c r="HW362" s="7" t="str">
        <f ca="1">IFERROR(IF(HW361+HV362&gt;HX$4,HW361,HW361+HV362),"")</f>
        <v/>
      </c>
      <c r="HX362" s="7">
        <f t="shared" ca="1" si="1838"/>
        <v>0</v>
      </c>
      <c r="HY362" s="7">
        <f t="shared" ca="1" si="1710"/>
        <v>0.57929730545009694</v>
      </c>
      <c r="HZ362" s="7">
        <f t="shared" ca="1" si="1711"/>
        <v>-0.11775884391163538</v>
      </c>
      <c r="IA362" s="7">
        <f t="shared" ca="1" si="1712"/>
        <v>0</v>
      </c>
      <c r="IB362" s="7">
        <f t="shared" ca="1" si="1713"/>
        <v>0</v>
      </c>
      <c r="IC362" s="7" t="str">
        <f ca="1">IFERROR(IF(IC361+IB362&gt;ID$4,IC361,IC361+IB362),"")</f>
        <v/>
      </c>
      <c r="ID362" s="7">
        <f t="shared" ca="1" si="1839"/>
        <v>0</v>
      </c>
      <c r="IE362" s="7">
        <f t="shared" ca="1" si="1714"/>
        <v>0.58923006324759464</v>
      </c>
      <c r="IF362" s="7">
        <f t="shared" ca="1" si="1715"/>
        <v>-0.12769160170913307</v>
      </c>
      <c r="IG362" s="7">
        <f t="shared" ca="1" si="1716"/>
        <v>0</v>
      </c>
      <c r="IH362" s="7">
        <f t="shared" ca="1" si="1717"/>
        <v>0</v>
      </c>
      <c r="II362" s="7" t="str">
        <f ca="1">IFERROR(IF(II361+IH362&gt;IJ$4,II361,II361+IH362),"")</f>
        <v/>
      </c>
      <c r="IJ362" s="7">
        <f t="shared" ca="1" si="1840"/>
        <v>0</v>
      </c>
      <c r="IK362" s="7">
        <f t="shared" ca="1" si="1718"/>
        <v>0.25236953214500835</v>
      </c>
      <c r="IL362" s="7">
        <f t="shared" ca="1" si="1719"/>
        <v>0.20916892939345322</v>
      </c>
      <c r="IM362" s="7">
        <f t="shared" ca="1" si="1720"/>
        <v>1</v>
      </c>
      <c r="IN362" s="7" t="str">
        <f t="shared" ca="1" si="1721"/>
        <v>5</v>
      </c>
      <c r="IO362" s="7" t="str">
        <f ca="1">IFERROR(IF(IO361+IN362&gt;IP$4,IO361,IO361+IN362),"")</f>
        <v/>
      </c>
      <c r="IP362" s="7">
        <f t="shared" ca="1" si="1841"/>
        <v>0</v>
      </c>
      <c r="IQ362" s="7">
        <f t="shared" ca="1" si="1722"/>
        <v>0.23017684988201093</v>
      </c>
      <c r="IR362" s="7">
        <f t="shared" ca="1" si="1723"/>
        <v>0.23136161165645064</v>
      </c>
      <c r="IS362" s="7">
        <f t="shared" ca="1" si="1724"/>
        <v>1</v>
      </c>
      <c r="IT362" s="7" t="str">
        <f t="shared" ca="1" si="1725"/>
        <v>5</v>
      </c>
      <c r="IU362" s="7" t="str">
        <f ca="1">IFERROR(IF(IU361+IT362&gt;IV$4,IU361,IU361+IT362),"")</f>
        <v/>
      </c>
      <c r="IV362" s="7">
        <f t="shared" ca="1" si="1842"/>
        <v>0</v>
      </c>
      <c r="IW362" s="7">
        <f t="shared" ca="1" si="1726"/>
        <v>0.90440951982393514</v>
      </c>
      <c r="IX362" s="7">
        <f t="shared" ca="1" si="1727"/>
        <v>-0.44287105828547357</v>
      </c>
      <c r="IY362" s="7">
        <f t="shared" ca="1" si="1728"/>
        <v>0</v>
      </c>
      <c r="IZ362" s="7">
        <f t="shared" ca="1" si="1729"/>
        <v>0</v>
      </c>
      <c r="JA362" s="7" t="str">
        <f ca="1">IFERROR(IF(JA361+IZ362&gt;JB$4,JA361,JA361+IZ362),"")</f>
        <v/>
      </c>
      <c r="JB362" s="7">
        <f t="shared" ca="1" si="1843"/>
        <v>0</v>
      </c>
      <c r="JC362" s="7">
        <f t="shared" ca="1" si="1730"/>
        <v>0.101526530190021</v>
      </c>
      <c r="JD362" s="7">
        <f t="shared" ca="1" si="1731"/>
        <v>0.36001193134844056</v>
      </c>
      <c r="JE362" s="7">
        <f t="shared" ca="1" si="1732"/>
        <v>1</v>
      </c>
      <c r="JF362" s="7" t="str">
        <f t="shared" ca="1" si="1733"/>
        <v>5</v>
      </c>
      <c r="JG362" s="7" t="str">
        <f ca="1">IFERROR(IF(JG361+JF362&gt;JH$4,JG361,JG361+JF362),"")</f>
        <v/>
      </c>
      <c r="JH362" s="7">
        <f t="shared" ca="1" si="1844"/>
        <v>0</v>
      </c>
      <c r="JI362" s="7">
        <f t="shared" ca="1" si="1734"/>
        <v>0.95927543095767553</v>
      </c>
      <c r="JJ362" s="7">
        <f t="shared" ca="1" si="1735"/>
        <v>-0.49773696941921397</v>
      </c>
      <c r="JK362" s="7">
        <f t="shared" ca="1" si="1736"/>
        <v>0</v>
      </c>
      <c r="JL362" s="7">
        <f t="shared" ca="1" si="1737"/>
        <v>0</v>
      </c>
      <c r="JM362" s="7" t="str">
        <f ca="1">IFERROR(IF(JM361+JL362&gt;JN$4,JM361,JM361+JL362),"")</f>
        <v/>
      </c>
      <c r="JN362" s="7">
        <f t="shared" ca="1" si="1845"/>
        <v>0</v>
      </c>
      <c r="JO362" s="7">
        <f t="shared" ca="1" si="1738"/>
        <v>0.7358428479530118</v>
      </c>
      <c r="JP362" s="7">
        <f t="shared" ca="1" si="1739"/>
        <v>-0.27430438641455024</v>
      </c>
      <c r="JQ362" s="7">
        <f t="shared" ca="1" si="1740"/>
        <v>0</v>
      </c>
      <c r="JR362" s="7">
        <f t="shared" ca="1" si="1741"/>
        <v>0</v>
      </c>
      <c r="JS362" s="7" t="str">
        <f ca="1">IFERROR(IF(JS361+JR362&gt;JT$4,JS361,JS361+JR362),"")</f>
        <v/>
      </c>
      <c r="JT362" s="7">
        <f t="shared" ca="1" si="1846"/>
        <v>0</v>
      </c>
      <c r="JU362" s="7">
        <f t="shared" ca="1" si="1742"/>
        <v>0.47079742453173401</v>
      </c>
      <c r="JV362" s="7">
        <f t="shared" ca="1" si="1743"/>
        <v>-9.258962993272446E-3</v>
      </c>
      <c r="JW362" s="7">
        <f t="shared" ca="1" si="1744"/>
        <v>0</v>
      </c>
      <c r="JX362" s="7">
        <f t="shared" ca="1" si="1745"/>
        <v>0</v>
      </c>
      <c r="JY362" s="7" t="str">
        <f ca="1">IFERROR(IF(JY361+JX362&gt;JZ$4,JY361,JY361+JX362),"")</f>
        <v/>
      </c>
      <c r="JZ362" s="7">
        <f t="shared" ca="1" si="1847"/>
        <v>0</v>
      </c>
      <c r="KA362" s="7">
        <f t="shared" ca="1" si="1746"/>
        <v>0.86944874181830589</v>
      </c>
      <c r="KB362" s="7">
        <f t="shared" ca="1" si="1747"/>
        <v>-0.40791028027984433</v>
      </c>
      <c r="KC362" s="7">
        <f t="shared" ca="1" si="1748"/>
        <v>0</v>
      </c>
      <c r="KD362" s="7">
        <f t="shared" ca="1" si="1749"/>
        <v>0</v>
      </c>
      <c r="KE362" s="7" t="str">
        <f ca="1">IFERROR(IF(KE361+KD362&gt;KF$4,KE361,KE361+KD362),"")</f>
        <v/>
      </c>
      <c r="KF362" s="7">
        <f t="shared" ca="1" si="1848"/>
        <v>0</v>
      </c>
      <c r="KG362" s="7">
        <f t="shared" ca="1" si="1750"/>
        <v>0.92688260169821035</v>
      </c>
      <c r="KH362" s="7">
        <f t="shared" ca="1" si="1751"/>
        <v>-0.46534414015974879</v>
      </c>
      <c r="KI362" s="7">
        <f t="shared" ca="1" si="1752"/>
        <v>0</v>
      </c>
      <c r="KJ362" s="7">
        <f t="shared" ca="1" si="1753"/>
        <v>0</v>
      </c>
      <c r="KK362" s="7" t="str">
        <f ca="1">IFERROR(IF(KK361+KJ362&gt;KL$4,KK361,KK361+KJ362),"")</f>
        <v/>
      </c>
      <c r="KL362" s="7">
        <f t="shared" ca="1" si="1849"/>
        <v>0</v>
      </c>
      <c r="KM362" s="7">
        <f t="shared" ca="1" si="1754"/>
        <v>0.95908729731059861</v>
      </c>
      <c r="KN362" s="7">
        <f t="shared" ca="1" si="1755"/>
        <v>-0.49754883577213704</v>
      </c>
      <c r="KO362" s="7">
        <f t="shared" ca="1" si="1756"/>
        <v>0</v>
      </c>
      <c r="KP362" s="7">
        <f t="shared" ca="1" si="1757"/>
        <v>0</v>
      </c>
      <c r="KQ362" s="7" t="str">
        <f ca="1">IFERROR(IF(KQ361+KP362&gt;KR$4,KQ361,KQ361+KP362),"")</f>
        <v/>
      </c>
      <c r="KR362" s="7">
        <f t="shared" ca="1" si="1850"/>
        <v>0</v>
      </c>
      <c r="KS362" s="7">
        <f t="shared" ca="1" si="1758"/>
        <v>0.78348913954539778</v>
      </c>
      <c r="KT362" s="7">
        <f t="shared" ca="1" si="1759"/>
        <v>-0.32195067800693622</v>
      </c>
      <c r="KU362" s="7">
        <f t="shared" ca="1" si="1760"/>
        <v>0</v>
      </c>
      <c r="KV362" s="7">
        <f t="shared" ca="1" si="1761"/>
        <v>0</v>
      </c>
      <c r="KW362" s="7" t="str">
        <f ca="1">IFERROR(IF(KW361+KV362&gt;KX$4,KW361,KW361+KV362),"")</f>
        <v/>
      </c>
      <c r="KX362" s="7">
        <f t="shared" ca="1" si="1851"/>
        <v>0</v>
      </c>
      <c r="KY362" s="7">
        <f t="shared" ca="1" si="1762"/>
        <v>0.18873318618018142</v>
      </c>
      <c r="KZ362" s="7">
        <f t="shared" ca="1" si="1763"/>
        <v>0.27280527535828014</v>
      </c>
      <c r="LA362" s="7">
        <f t="shared" ca="1" si="1764"/>
        <v>1</v>
      </c>
      <c r="LB362" s="7" t="str">
        <f t="shared" ca="1" si="1765"/>
        <v>5</v>
      </c>
      <c r="LC362" s="7" t="str">
        <f ca="1">IFERROR(IF(LC361+LB362&gt;LD$4,LC361,LC361+LB362),"")</f>
        <v/>
      </c>
      <c r="LD362" s="7">
        <f t="shared" ca="1" si="1852"/>
        <v>0</v>
      </c>
      <c r="LE362" s="7">
        <f t="shared" ca="1" si="1766"/>
        <v>6.8267472907066695E-2</v>
      </c>
      <c r="LF362" s="7">
        <f t="shared" ca="1" si="1767"/>
        <v>0.39327098863139487</v>
      </c>
      <c r="LG362" s="7">
        <f t="shared" ca="1" si="1768"/>
        <v>1</v>
      </c>
      <c r="LH362" s="7" t="str">
        <f t="shared" ca="1" si="1769"/>
        <v>5</v>
      </c>
      <c r="LI362" s="7" t="str">
        <f ca="1">IFERROR(IF(LI361+LH362&gt;LJ$4,LI361,LI361+LH362),"")</f>
        <v/>
      </c>
      <c r="LJ362" s="7">
        <f t="shared" ca="1" si="1853"/>
        <v>0</v>
      </c>
      <c r="LK362" s="7">
        <f t="shared" ca="1" si="1770"/>
        <v>0.6851879327764403</v>
      </c>
      <c r="LL362" s="7">
        <f t="shared" ca="1" si="1771"/>
        <v>-0.22364947123797874</v>
      </c>
      <c r="LM362" s="7">
        <f t="shared" ca="1" si="1772"/>
        <v>0</v>
      </c>
      <c r="LN362" s="7">
        <f t="shared" ca="1" si="1773"/>
        <v>0</v>
      </c>
      <c r="LO362" s="7" t="str">
        <f ca="1">IFERROR(IF(LO361+LN362&gt;LP$4,LO361,LO361+LN362),"")</f>
        <v/>
      </c>
      <c r="LP362" s="7">
        <f t="shared" ca="1" si="1854"/>
        <v>0</v>
      </c>
      <c r="LQ362" s="7">
        <f t="shared" ca="1" si="1774"/>
        <v>0.45320743258002671</v>
      </c>
      <c r="LR362" s="7">
        <f t="shared" ca="1" si="1775"/>
        <v>8.3310289584348496E-3</v>
      </c>
      <c r="LS362" s="7">
        <f t="shared" ca="1" si="1776"/>
        <v>1</v>
      </c>
      <c r="LT362" s="7" t="str">
        <f t="shared" ca="1" si="1777"/>
        <v>5</v>
      </c>
      <c r="LU362" s="7" t="str">
        <f ca="1">IFERROR(IF(LU361+LT362&gt;LV$4,LU361,LU361+LT362),"")</f>
        <v/>
      </c>
      <c r="LV362" s="7">
        <f t="shared" ca="1" si="1855"/>
        <v>0</v>
      </c>
      <c r="LW362" s="7">
        <f t="shared" ca="1" si="1778"/>
        <v>0.60926839386507858</v>
      </c>
      <c r="LX362" s="7">
        <f t="shared" ca="1" si="1779"/>
        <v>-0.14772993232661702</v>
      </c>
      <c r="LY362" s="7">
        <f t="shared" ca="1" si="1780"/>
        <v>0</v>
      </c>
      <c r="LZ362" s="7">
        <f t="shared" ca="1" si="1781"/>
        <v>0</v>
      </c>
      <c r="MA362" s="7" t="str">
        <f ca="1">IFERROR(IF(MA361+LZ362&gt;MB$4,MA361,MA361+LZ362),"")</f>
        <v/>
      </c>
      <c r="MB362" s="7">
        <f t="shared" ca="1" si="1856"/>
        <v>0</v>
      </c>
      <c r="MC362" s="7">
        <f t="shared" ca="1" si="1782"/>
        <v>4.7620073727624668E-2</v>
      </c>
      <c r="MD362" s="7">
        <f t="shared" ca="1" si="1783"/>
        <v>0.4139183878108369</v>
      </c>
      <c r="ME362" s="7">
        <f t="shared" ca="1" si="1784"/>
        <v>1</v>
      </c>
      <c r="MF362" s="7" t="str">
        <f t="shared" ca="1" si="1785"/>
        <v>5</v>
      </c>
      <c r="MG362" s="7" t="str">
        <f ca="1">IFERROR(IF(MG361+MF362&gt;MH$4,MG361,MG361+MF362),"")</f>
        <v/>
      </c>
      <c r="MH362" s="7">
        <f t="shared" ca="1" si="1857"/>
        <v>0</v>
      </c>
      <c r="MI362" s="7">
        <f t="shared" ca="1" si="1786"/>
        <v>0.38789960535971557</v>
      </c>
      <c r="MJ362" s="7">
        <f t="shared" ca="1" si="1787"/>
        <v>7.3638856178745993E-2</v>
      </c>
      <c r="MK362" s="7">
        <f t="shared" ca="1" si="1788"/>
        <v>1</v>
      </c>
      <c r="ML362" s="7" t="str">
        <f t="shared" ca="1" si="1789"/>
        <v>5</v>
      </c>
      <c r="MM362" s="7" t="str">
        <f ca="1">IFERROR(IF(MM361+ML362&gt;MN$4,MM361,MM361+ML362),"")</f>
        <v/>
      </c>
      <c r="MN362" s="7">
        <f t="shared" ca="1" si="1858"/>
        <v>0</v>
      </c>
      <c r="MO362" s="7">
        <f t="shared" ca="1" si="1790"/>
        <v>0.67600896898939689</v>
      </c>
      <c r="MP362" s="7">
        <f t="shared" ca="1" si="1791"/>
        <v>-0.21447050745093532</v>
      </c>
      <c r="MQ362" s="7">
        <f t="shared" ca="1" si="1792"/>
        <v>0</v>
      </c>
      <c r="MR362" s="7">
        <f t="shared" ca="1" si="1793"/>
        <v>0</v>
      </c>
      <c r="MS362" s="7" t="str">
        <f ca="1">IFERROR(IF(MS361+MR362&gt;MT$4,MS361,MS361+MR362),"")</f>
        <v/>
      </c>
      <c r="MT362" s="7">
        <f t="shared" ca="1" si="1859"/>
        <v>0</v>
      </c>
      <c r="MU362" s="7">
        <f t="shared" ca="1" si="1794"/>
        <v>0.96547139648972291</v>
      </c>
      <c r="MV362" s="7">
        <f t="shared" ca="1" si="1795"/>
        <v>-0.50393293495126135</v>
      </c>
      <c r="MW362" s="7">
        <f t="shared" ca="1" si="1796"/>
        <v>0</v>
      </c>
      <c r="MX362" s="7">
        <f t="shared" ca="1" si="1797"/>
        <v>0</v>
      </c>
      <c r="MY362" s="7" t="str">
        <f ca="1">IFERROR(IF(MY361+MX362&gt;MZ$4,MY361,MY361+MX362),"")</f>
        <v/>
      </c>
      <c r="MZ362" s="7">
        <f t="shared" ca="1" si="1860"/>
        <v>0</v>
      </c>
      <c r="NA362" s="7">
        <f t="shared" ca="1" si="1798"/>
        <v>0.80037847701960052</v>
      </c>
      <c r="NB362" s="7">
        <f t="shared" ca="1" si="1799"/>
        <v>-0.33884001548113896</v>
      </c>
      <c r="NC362" s="7">
        <f t="shared" ca="1" si="1800"/>
        <v>0</v>
      </c>
      <c r="ND362" s="7">
        <f t="shared" ca="1" si="1801"/>
        <v>0</v>
      </c>
      <c r="NE362" s="7" t="str">
        <f ca="1">IFERROR(IF(NE361+ND362&gt;NF$4,NE361,NE361+ND362),"")</f>
        <v/>
      </c>
      <c r="NF362" s="7">
        <f t="shared" ca="1" si="1861"/>
        <v>0</v>
      </c>
      <c r="NG362" s="7">
        <f t="shared" ca="1" si="1802"/>
        <v>0.17456130977592843</v>
      </c>
      <c r="NH362" s="7">
        <f t="shared" ca="1" si="1803"/>
        <v>0.28697715176253313</v>
      </c>
      <c r="NI362" s="7">
        <f t="shared" ca="1" si="1804"/>
        <v>1</v>
      </c>
      <c r="NJ362" s="7" t="str">
        <f t="shared" ca="1" si="1805"/>
        <v>5</v>
      </c>
      <c r="NK362" s="7" t="str">
        <f ca="1">IFERROR(IF(NK361+NJ362&gt;NL$4,NK361,NK361+NJ362),"")</f>
        <v/>
      </c>
      <c r="NL362" s="7">
        <f t="shared" ca="1" si="1862"/>
        <v>0</v>
      </c>
      <c r="NM362" s="7">
        <f t="shared" ca="1" si="1806"/>
        <v>0.58564285688387108</v>
      </c>
      <c r="NN362" s="7">
        <f t="shared" ca="1" si="1807"/>
        <v>-0.12410439534540951</v>
      </c>
      <c r="NO362" s="7">
        <f t="shared" ca="1" si="1808"/>
        <v>0</v>
      </c>
      <c r="NP362" s="7">
        <f t="shared" ca="1" si="1809"/>
        <v>0</v>
      </c>
      <c r="NQ362" s="7" t="str">
        <f ca="1">IFERROR(IF(NQ361+NP362&gt;NR$4,NQ361,NQ361+NP362),"")</f>
        <v/>
      </c>
      <c r="NR362" s="7">
        <f t="shared" ca="1" si="1863"/>
        <v>0</v>
      </c>
      <c r="NT362">
        <v>364</v>
      </c>
      <c r="NU362" s="7" t="s">
        <v>19</v>
      </c>
      <c r="NV362" s="7" t="str">
        <f t="shared" ca="1" si="1598"/>
        <v/>
      </c>
      <c r="NW362" s="7" t="str">
        <f t="shared" ca="1" si="1810"/>
        <v/>
      </c>
      <c r="NX362" t="str">
        <f ca="1">IFERROR(VLOOKUP(NT362,$K$3:$AK$568,8,FALSE),"")</f>
        <v/>
      </c>
      <c r="NY362" t="str">
        <f ca="1">IFERROR(VLOOKUP(NT362,$K$3:$AK$568,9,FALSE),"")</f>
        <v/>
      </c>
      <c r="NZ362" s="7" t="str">
        <f ca="1">IFERROR(VLOOKUP(NT362,$K$3:$AK$568,27,FALSE),"")</f>
        <v/>
      </c>
      <c r="OB362">
        <v>364</v>
      </c>
      <c r="OC362" s="7" t="s">
        <v>19</v>
      </c>
      <c r="OD362" t="e">
        <f t="shared" ca="1" si="1864"/>
        <v>#N/A</v>
      </c>
      <c r="OE362" s="7" t="str">
        <f t="shared" ca="1" si="1865"/>
        <v/>
      </c>
      <c r="OF362" s="7" t="str">
        <f t="shared" ca="1" si="1866"/>
        <v/>
      </c>
      <c r="OG362" t="str">
        <f t="shared" ca="1" si="1867"/>
        <v/>
      </c>
      <c r="OI362">
        <v>364</v>
      </c>
      <c r="OJ362" s="7" t="s">
        <v>19</v>
      </c>
      <c r="OK362" s="7" t="str">
        <f t="shared" ca="1" si="1868"/>
        <v/>
      </c>
      <c r="OL362" s="7" t="str">
        <f t="shared" ca="1" si="1869"/>
        <v/>
      </c>
      <c r="OM362" t="str">
        <f ca="1">IFERROR(VLOOKUP(OI362,$L$3:$AK$568,7,FALSE),"")</f>
        <v/>
      </c>
      <c r="ON362" t="str">
        <f ca="1">IFERROR(VLOOKUP(OI362,$L$3:$AK$568,8,FALSE),"")</f>
        <v/>
      </c>
      <c r="OO362" s="7" t="str">
        <f ca="1">IFERROR(VLOOKUP(OI362,$L$3:$AK$568,26,FALSE),"")</f>
        <v/>
      </c>
      <c r="OQ362">
        <v>364</v>
      </c>
      <c r="OR362" s="7" t="s">
        <v>19</v>
      </c>
      <c r="OS362" t="e">
        <f t="shared" ca="1" si="1870"/>
        <v>#N/A</v>
      </c>
      <c r="OT362" s="7" t="str">
        <f t="shared" ca="1" si="1871"/>
        <v/>
      </c>
      <c r="OU362" s="7" t="str">
        <f t="shared" ca="1" si="1872"/>
        <v/>
      </c>
      <c r="OV362" t="str">
        <f t="shared" ca="1" si="1873"/>
        <v/>
      </c>
      <c r="OX362">
        <v>364</v>
      </c>
      <c r="OY362" s="7" t="s">
        <v>19</v>
      </c>
      <c r="OZ362" s="7" t="str">
        <f t="shared" ca="1" si="1874"/>
        <v/>
      </c>
      <c r="PA362" s="7" t="str">
        <f t="shared" ca="1" si="1875"/>
        <v/>
      </c>
      <c r="PB362" t="str">
        <f ca="1">IFERROR(VLOOKUP(OX362,$M$3:$AK$568,6,FALSE),"")</f>
        <v/>
      </c>
      <c r="PC362" t="str">
        <f ca="1">IFERROR(VLOOKUP(OX362,$M$3:$AK$568,7,FALSE),"")</f>
        <v/>
      </c>
      <c r="PD362" s="7" t="str">
        <f ca="1">IFERROR(VLOOKUP(OX362,$M$3:$AK$568,25,FALSE),"")</f>
        <v/>
      </c>
      <c r="PF362">
        <v>364</v>
      </c>
      <c r="PG362" s="7" t="s">
        <v>19</v>
      </c>
      <c r="PH362" t="e">
        <f t="shared" ca="1" si="1876"/>
        <v>#N/A</v>
      </c>
      <c r="PI362" s="7" t="str">
        <f t="shared" ca="1" si="1877"/>
        <v/>
      </c>
      <c r="PJ362" s="7" t="str">
        <f t="shared" ca="1" si="1878"/>
        <v/>
      </c>
      <c r="PK362" t="str">
        <f t="shared" ca="1" si="1879"/>
        <v/>
      </c>
      <c r="PM362">
        <v>364</v>
      </c>
      <c r="PN362" s="7" t="s">
        <v>19</v>
      </c>
      <c r="PO362" s="202" t="str">
        <f t="shared" ca="1" si="1880"/>
        <v/>
      </c>
      <c r="PP362" s="7" t="str">
        <f t="shared" ca="1" si="1881"/>
        <v/>
      </c>
      <c r="PQ362" t="str">
        <f ca="1">IFERROR(VLOOKUP(PM362,$G$325:$R$409,12,FALSE),"")</f>
        <v/>
      </c>
      <c r="PR362" t="e">
        <f ca="1">VLOOKUP(PM362,$G$324:$Q$409,11,FALSE)</f>
        <v>#N/A</v>
      </c>
      <c r="PS362" s="7" t="str">
        <f ca="1">VLOOKUP(PQ362,$R$325:$Y$409,8,FALSE)</f>
        <v>- -</v>
      </c>
      <c r="PT362" s="7">
        <f ca="1">ReSt</f>
        <v>-4</v>
      </c>
      <c r="PU362" s="7" t="e">
        <f t="shared" ca="1" si="1882"/>
        <v>#N/A</v>
      </c>
      <c r="PV362" s="7" t="e">
        <f t="shared" ca="1" si="1883"/>
        <v>#N/A</v>
      </c>
      <c r="PW362" s="7" t="str">
        <f ca="1">VLOOKUP(PQ362,$R$325:$AK$409,8,FALSE)</f>
        <v>- -</v>
      </c>
      <c r="PX362" s="7"/>
      <c r="PY362">
        <v>364</v>
      </c>
      <c r="PZ362" s="7" t="s">
        <v>19</v>
      </c>
      <c r="QA362" t="str">
        <f t="shared" ca="1" si="1884"/>
        <v/>
      </c>
      <c r="QB362" s="7" t="str">
        <f t="shared" ca="1" si="1885"/>
        <v/>
      </c>
      <c r="QC362" s="7" t="str">
        <f t="shared" ca="1" si="1886"/>
        <v/>
      </c>
      <c r="QD362" t="str">
        <f t="shared" ca="1" si="1887"/>
        <v/>
      </c>
      <c r="QF362">
        <v>364</v>
      </c>
      <c r="QG362" s="7" t="s">
        <v>19</v>
      </c>
      <c r="QH362" s="7" t="str">
        <f t="shared" ca="1" si="1888"/>
        <v/>
      </c>
      <c r="QI362" s="7" t="e">
        <f t="shared" ca="1" si="1889"/>
        <v>#VALUE!</v>
      </c>
      <c r="QJ362" t="e">
        <f t="shared" ca="1" si="1890"/>
        <v>#N/A</v>
      </c>
      <c r="QK362" s="7" t="e">
        <f t="shared" ca="1" si="1891"/>
        <v>#N/A</v>
      </c>
      <c r="QM362">
        <v>364</v>
      </c>
      <c r="QN362" s="7" t="s">
        <v>19</v>
      </c>
      <c r="QO362" t="str">
        <f t="shared" ca="1" si="1892"/>
        <v/>
      </c>
      <c r="QP362" s="7" t="str">
        <f t="shared" ca="1" si="1893"/>
        <v/>
      </c>
      <c r="QQ362" t="str">
        <f t="shared" ca="1" si="1894"/>
        <v/>
      </c>
    </row>
    <row r="363" spans="1:459" x14ac:dyDescent="0.25">
      <c r="A363" s="240" t="str">
        <f>IF('Character Sheet'!$B$4="Creature","N","Y")</f>
        <v>Y</v>
      </c>
      <c r="C363" s="75"/>
      <c r="D363" s="76"/>
      <c r="F363" s="75">
        <v>25</v>
      </c>
      <c r="G363" s="76">
        <f t="shared" ca="1" si="1926"/>
        <v>0</v>
      </c>
      <c r="I363" s="75" t="s">
        <v>1812</v>
      </c>
      <c r="J363" s="85"/>
      <c r="K363" s="85">
        <f t="shared" ca="1" si="1927"/>
        <v>7</v>
      </c>
      <c r="L363" s="85">
        <f t="shared" ca="1" si="1928"/>
        <v>7</v>
      </c>
      <c r="M363" s="70">
        <f t="shared" ca="1" si="1929"/>
        <v>18</v>
      </c>
      <c r="O363" s="222" t="str">
        <f t="shared" ca="1" si="1930"/>
        <v>- -</v>
      </c>
      <c r="Q363" s="7" t="s">
        <v>1756</v>
      </c>
      <c r="R363" s="9" t="str">
        <f ca="1">IFERROR(VLOOKUP(F363,INDIRECT(Calculations!$D$100),2,FALSE),"")</f>
        <v/>
      </c>
      <c r="S363" s="9" t="str">
        <f t="shared" ca="1" si="1931"/>
        <v/>
      </c>
      <c r="T363" s="61" t="str">
        <f ca="1">SUBSTITUTE(IFERROR(IFERROR(VLOOKUP(R363,'[1]Skill Statistics'!$A$3:$C$513,2,FALSE),VLOOKUP(Q363,'[1]Skill Statistics'!$A$3:$C$513,2,FALSE)),T362),"R*","ReSt")</f>
        <v>ReSt/ReSt</v>
      </c>
      <c r="U363" s="61" t="str">
        <f ca="1">IFERROR(IFERROR(VLOOKUP(R363,'[1]Skill Statistics'!$A$3:$C$513,3,FALSE),VLOOKUP(Q363,'[1]Skill Statistics'!$A$3:$C$513,3,FALSE)),U362)</f>
        <v>Me</v>
      </c>
      <c r="V363" s="61" t="str">
        <f ca="1">IF(R363="","- -",IF(ISNUMBER(SEARCH("Category",R363)),"- -",IFERROR(IFERROR(VLOOKUP(Q363,[1]Professions!$A$4:$AM$288,MATCH(Profession,[1]Professions!$A$1:$AM$1,0),FALSE),VLOOKUP(Q363,Calculations!$B$91:$I$95,8,FALSE)),"- -")))</f>
        <v>- -</v>
      </c>
      <c r="W363" s="60" t="str">
        <f t="shared" ca="1" si="1932"/>
        <v>- -</v>
      </c>
      <c r="X363" s="7" t="str">
        <f ca="1">IFERROR(VLOOKUP(R363,$BS$6:$NR$519,MATCH(ActualLevel,$BS$3:$NR$3,0),FALSE),"- -")</f>
        <v>- -</v>
      </c>
      <c r="Y363" s="7" t="str">
        <f t="shared" ca="1" si="1933"/>
        <v>- -</v>
      </c>
      <c r="Z363" s="7" t="str">
        <f ca="1">IFERROR(VLOOKUP(Y363,Charts!$BQ$2:$BR$52,2,FALSE),"- -")</f>
        <v>- -</v>
      </c>
      <c r="AA363" s="7">
        <f t="shared" ca="1" si="1934"/>
        <v>-1</v>
      </c>
      <c r="AB363" s="7" t="str">
        <f t="shared" ca="1" si="1935"/>
        <v>- -</v>
      </c>
      <c r="AC363" s="7"/>
      <c r="AD363" s="7"/>
      <c r="AE363" s="7"/>
      <c r="AF363" s="7"/>
      <c r="AG363" s="7"/>
      <c r="AH363" s="90"/>
      <c r="AI363" s="7"/>
      <c r="AJ363" s="7"/>
      <c r="AK363" s="7">
        <f t="shared" ca="1" si="1936"/>
        <v>-1</v>
      </c>
      <c r="AL363" s="7"/>
      <c r="AM363" s="69">
        <f>IFERROR(VLOOKUP(Q363,'[1]Skill Statistics'!$A$3:$AN$513,MATCH(Profession,'[1]Skill Statistics'!$A$2:$AN$2,0),FALSE),0)</f>
        <v>0</v>
      </c>
      <c r="AN363" s="85">
        <f>IFERROR(VLOOKUP(Q363,'[1]Skill Statistics'!$A$3:$BK$513,MATCH(Archetype,'[1]Skill Statistics'!$A$2:$BK$2,0),FALSE),0)</f>
        <v>0</v>
      </c>
      <c r="AO363" s="85">
        <f>IFERROR(VLOOKUP(Q363,'[1]Skill Statistics'!$A$3:$BB$513,MATCH(Race,'[1]Skill Statistics'!$A$2:$BB$2,0),FALSE),0)</f>
        <v>0</v>
      </c>
      <c r="AP363" s="85">
        <f t="shared" ca="1" si="1811"/>
        <v>-0.1</v>
      </c>
      <c r="AQ363" s="70"/>
      <c r="AS363" s="69">
        <f>IFERROR(VLOOKUP(Q363,'[1]Professional Skills'!$A$4:$AM$288,MATCH(Profession,'[1]Professional Skills'!$A$3:$AM$3,0),FALSE),"- -")</f>
        <v>0</v>
      </c>
      <c r="AT363" t="s">
        <v>1812</v>
      </c>
      <c r="AU363" s="7" t="str">
        <f t="shared" si="1937"/>
        <v/>
      </c>
      <c r="AV363" s="7">
        <f t="shared" ca="1" si="1938"/>
        <v>0</v>
      </c>
      <c r="AW363" t="str">
        <f t="shared" si="1898"/>
        <v/>
      </c>
      <c r="AX363" t="str">
        <f>IFERROR(_xlfn.RANK.EQ(AW363,$AW$5:$AW$568),"")</f>
        <v/>
      </c>
      <c r="AY363">
        <f t="shared" si="1939"/>
        <v>0</v>
      </c>
      <c r="AZ363" s="70" t="str">
        <f t="shared" si="1940"/>
        <v/>
      </c>
      <c r="BB363" s="69" t="str">
        <f>IFERROR(IF(Q363="Language",VLOOKUP(R363,[1]Cultures!$B$4:$N$218,MATCH(Culture,[1]Cultures!$B$3:$N$3,0),FALSE),VLOOKUP(Q363,[1]Cultures!$B$4:$O$212,MATCH(Culture,[1]Cultures!$B$3:$O$3,0),FALSE)),"- -")</f>
        <v>- -</v>
      </c>
      <c r="BC363" t="s">
        <v>1812</v>
      </c>
      <c r="BD363">
        <f t="shared" ca="1" si="1941"/>
        <v>0.10610548814039544</v>
      </c>
      <c r="BE363">
        <f t="shared" ca="1" si="1900"/>
        <v>6.1054881403954375E-3</v>
      </c>
      <c r="BH363">
        <f t="shared" ca="1" si="1923"/>
        <v>27</v>
      </c>
      <c r="BI363" s="7">
        <f t="shared" ca="1" si="1942"/>
        <v>0</v>
      </c>
      <c r="BK363" s="7"/>
      <c r="BL363" s="70" t="str">
        <f t="shared" ca="1" si="1943"/>
        <v>- -</v>
      </c>
      <c r="BN363" s="69" t="str">
        <f ca="1">IFERROR(VLOOKUP(V363,Charts!$BT$2:$BV$14,3,FALSE),"- -")</f>
        <v>- -</v>
      </c>
      <c r="BO363" s="85" t="str">
        <f t="shared" ca="1" si="1812"/>
        <v>- -</v>
      </c>
      <c r="BP363" s="70" t="str">
        <f t="shared" ca="1" si="1901"/>
        <v>- -</v>
      </c>
      <c r="BR363" s="7">
        <v>362</v>
      </c>
      <c r="BS363" s="9" t="str">
        <f ca="1">VLOOKUP(BR363,$O$3:$R$568,4,FALSE)</f>
        <v>Tracking</v>
      </c>
      <c r="BT363" s="7" t="str">
        <f ca="1">VLOOKUP(BS363,$R$3:$V$568,5,FALSE)</f>
        <v>3 / 5</v>
      </c>
      <c r="BU363" s="7">
        <f ca="1">VLOOKUP(BT363,Charts!$BT$2:$BV$14,3,FALSE)</f>
        <v>0.61538461538461542</v>
      </c>
      <c r="BV363" s="7" t="str">
        <f t="shared" ca="1" si="1604"/>
        <v>3</v>
      </c>
      <c r="BW363" s="7" t="str">
        <f t="shared" ca="1" si="1605"/>
        <v>5</v>
      </c>
      <c r="BY363" s="7">
        <f t="shared" ca="1" si="1606"/>
        <v>0.51151192531430101</v>
      </c>
      <c r="BZ363" s="7">
        <f t="shared" ca="1" si="1607"/>
        <v>0.10387269007031441</v>
      </c>
      <c r="CA363" s="7">
        <f t="shared" ca="1" si="1608"/>
        <v>1</v>
      </c>
      <c r="CB363" s="7" t="str">
        <f t="shared" ca="1" si="1609"/>
        <v>3</v>
      </c>
      <c r="CC363" s="7" t="str">
        <f ca="1">IFERROR(IF(CC362+CB363&gt;CD$4,CC362,CC362+CB363),"")</f>
        <v/>
      </c>
      <c r="CD363" s="7">
        <f t="shared" ca="1" si="1813"/>
        <v>0</v>
      </c>
      <c r="CE363" s="7">
        <f t="shared" ca="1" si="1610"/>
        <v>0.52620185352775151</v>
      </c>
      <c r="CF363" s="7">
        <f t="shared" ca="1" si="1611"/>
        <v>8.9182761856863912E-2</v>
      </c>
      <c r="CG363" s="7">
        <f t="shared" ca="1" si="1612"/>
        <v>1</v>
      </c>
      <c r="CH363" s="7" t="str">
        <f t="shared" ca="1" si="1613"/>
        <v>3</v>
      </c>
      <c r="CI363" s="7" t="str">
        <f ca="1">IFERROR(IF(CI362+CH363&gt;CJ$4,CI362,CI362+CH363),"")</f>
        <v/>
      </c>
      <c r="CJ363" s="7">
        <f t="shared" ca="1" si="1814"/>
        <v>0</v>
      </c>
      <c r="CK363" s="7">
        <f t="shared" ca="1" si="1614"/>
        <v>0.30096294484613695</v>
      </c>
      <c r="CL363" s="7">
        <f t="shared" ca="1" si="1615"/>
        <v>0.31442167053847847</v>
      </c>
      <c r="CM363" s="7">
        <f t="shared" ca="1" si="1616"/>
        <v>1</v>
      </c>
      <c r="CN363" s="7" t="str">
        <f t="shared" ca="1" si="1617"/>
        <v>3</v>
      </c>
      <c r="CO363" s="7" t="str">
        <f ca="1">IFERROR(IF(CO362+CN363&gt;CP$4,CO362,CO362+CN363),"")</f>
        <v/>
      </c>
      <c r="CP363" s="7">
        <f t="shared" ca="1" si="1815"/>
        <v>0</v>
      </c>
      <c r="CQ363" s="7">
        <f t="shared" ca="1" si="1618"/>
        <v>0.3171360010216534</v>
      </c>
      <c r="CR363" s="7">
        <f t="shared" ca="1" si="1619"/>
        <v>0.29824861436296202</v>
      </c>
      <c r="CS363" s="7">
        <f t="shared" ca="1" si="1620"/>
        <v>1</v>
      </c>
      <c r="CT363" s="7" t="str">
        <f t="shared" ca="1" si="1621"/>
        <v>3</v>
      </c>
      <c r="CU363" s="7" t="str">
        <f ca="1">IFERROR(IF(CU362+CT363&gt;CV$4,CU362,CU362+CT363),"")</f>
        <v/>
      </c>
      <c r="CV363" s="7">
        <f t="shared" ca="1" si="1816"/>
        <v>0</v>
      </c>
      <c r="CW363" s="7">
        <f t="shared" ca="1" si="1622"/>
        <v>0.31798184018448405</v>
      </c>
      <c r="CX363" s="7">
        <f t="shared" ca="1" si="1623"/>
        <v>0.29740277520013136</v>
      </c>
      <c r="CY363" s="7">
        <f t="shared" ca="1" si="1624"/>
        <v>1</v>
      </c>
      <c r="CZ363" s="7" t="str">
        <f t="shared" ca="1" si="1625"/>
        <v>3</v>
      </c>
      <c r="DA363" s="7" t="str">
        <f ca="1">IFERROR(IF(DA362+CZ363&gt;DB$4,DA362,DA362+CZ363),"")</f>
        <v/>
      </c>
      <c r="DB363" s="7">
        <f t="shared" ca="1" si="1817"/>
        <v>0</v>
      </c>
      <c r="DC363" s="7">
        <f t="shared" ca="1" si="1626"/>
        <v>0.3671021547831923</v>
      </c>
      <c r="DD363" s="7">
        <f t="shared" ca="1" si="1627"/>
        <v>0.24828246060142312</v>
      </c>
      <c r="DE363" s="7">
        <f t="shared" ca="1" si="1628"/>
        <v>1</v>
      </c>
      <c r="DF363" s="7" t="str">
        <f t="shared" ca="1" si="1629"/>
        <v>3</v>
      </c>
      <c r="DG363" s="7" t="str">
        <f ca="1">IFERROR(IF(DG362+DF363&gt;DH$4,DG362,DG362+DF363),"")</f>
        <v/>
      </c>
      <c r="DH363" s="7">
        <f t="shared" ca="1" si="1818"/>
        <v>0</v>
      </c>
      <c r="DI363" s="7">
        <f t="shared" ca="1" si="1630"/>
        <v>0.3068051191802581</v>
      </c>
      <c r="DJ363" s="7">
        <f t="shared" ca="1" si="1631"/>
        <v>0.30857949620435732</v>
      </c>
      <c r="DK363" s="7">
        <f t="shared" ca="1" si="1632"/>
        <v>1</v>
      </c>
      <c r="DL363" s="7" t="str">
        <f t="shared" ca="1" si="1633"/>
        <v>3</v>
      </c>
      <c r="DM363" s="7" t="str">
        <f ca="1">IFERROR(IF(DM362+DL363&gt;DN$4,DM362,DM362+DL363),"")</f>
        <v/>
      </c>
      <c r="DN363" s="7">
        <f t="shared" ca="1" si="1819"/>
        <v>0</v>
      </c>
      <c r="DO363" s="7">
        <f t="shared" ca="1" si="1634"/>
        <v>0.34315993974161108</v>
      </c>
      <c r="DP363" s="7">
        <f t="shared" ca="1" si="1635"/>
        <v>0.27222467564300434</v>
      </c>
      <c r="DQ363" s="7">
        <f t="shared" ca="1" si="1636"/>
        <v>1</v>
      </c>
      <c r="DR363" s="7" t="str">
        <f t="shared" ca="1" si="1637"/>
        <v>3</v>
      </c>
      <c r="DS363" s="7" t="str">
        <f ca="1">IFERROR(IF(DS362+DR363&gt;DT$4,DS362,DS362+DR363),"")</f>
        <v/>
      </c>
      <c r="DT363" s="7">
        <f t="shared" ca="1" si="1820"/>
        <v>0</v>
      </c>
      <c r="DU363" s="7">
        <f t="shared" ca="1" si="1638"/>
        <v>0.21728786125336008</v>
      </c>
      <c r="DV363" s="7">
        <f t="shared" ca="1" si="1639"/>
        <v>0.39809675413125534</v>
      </c>
      <c r="DW363" s="7">
        <f t="shared" ca="1" si="1640"/>
        <v>1</v>
      </c>
      <c r="DX363" s="7" t="str">
        <f t="shared" ca="1" si="1641"/>
        <v>3</v>
      </c>
      <c r="DY363" s="7" t="str">
        <f ca="1">IFERROR(IF(DY362+DX363&gt;DZ$4,DY362,DY362+DX363),"")</f>
        <v/>
      </c>
      <c r="DZ363" s="7">
        <f t="shared" ca="1" si="1821"/>
        <v>0</v>
      </c>
      <c r="EA363" s="7">
        <f t="shared" ca="1" si="1642"/>
        <v>0.29492726738088793</v>
      </c>
      <c r="EB363" s="7">
        <f t="shared" ca="1" si="1643"/>
        <v>0.32045734800372749</v>
      </c>
      <c r="EC363" s="7">
        <f t="shared" ca="1" si="1644"/>
        <v>1</v>
      </c>
      <c r="ED363" s="7" t="str">
        <f t="shared" ca="1" si="1645"/>
        <v>3</v>
      </c>
      <c r="EE363" s="7" t="str">
        <f ca="1">IFERROR(IF(EE362+ED363&gt;EF$4,EE362,EE362+ED363),"")</f>
        <v/>
      </c>
      <c r="EF363" s="7">
        <f t="shared" ca="1" si="1822"/>
        <v>0</v>
      </c>
      <c r="EG363" s="7">
        <f t="shared" ca="1" si="1646"/>
        <v>0.52715418130543601</v>
      </c>
      <c r="EH363" s="7">
        <f t="shared" ca="1" si="1647"/>
        <v>8.823043407917941E-2</v>
      </c>
      <c r="EI363" s="7">
        <f t="shared" ca="1" si="1648"/>
        <v>1</v>
      </c>
      <c r="EJ363" s="7" t="str">
        <f t="shared" ca="1" si="1649"/>
        <v>3</v>
      </c>
      <c r="EK363" s="7" t="str">
        <f ca="1">IFERROR(IF(EK362+EJ363&gt;EL$4,EK362,EK362+EJ363),"")</f>
        <v/>
      </c>
      <c r="EL363" s="7">
        <f t="shared" ca="1" si="1823"/>
        <v>0</v>
      </c>
      <c r="EM363" s="7">
        <f t="shared" ca="1" si="1650"/>
        <v>0.70769828554903369</v>
      </c>
      <c r="EN363" s="7">
        <f t="shared" ca="1" si="1651"/>
        <v>-9.2313670164418271E-2</v>
      </c>
      <c r="EO363" s="7">
        <f t="shared" ca="1" si="1652"/>
        <v>0</v>
      </c>
      <c r="EP363" s="7">
        <f t="shared" ca="1" si="1653"/>
        <v>0</v>
      </c>
      <c r="EQ363" s="7" t="str">
        <f ca="1">IFERROR(IF(EQ362+EP363&gt;ER$4,EQ362,EQ362+EP363),"")</f>
        <v/>
      </c>
      <c r="ER363" s="7">
        <f t="shared" ca="1" si="1824"/>
        <v>0</v>
      </c>
      <c r="ES363" s="7">
        <f t="shared" ca="1" si="1654"/>
        <v>0.10082402128195078</v>
      </c>
      <c r="ET363" s="7">
        <f t="shared" ca="1" si="1655"/>
        <v>0.51456059410266464</v>
      </c>
      <c r="EU363" s="7">
        <f t="shared" ca="1" si="1656"/>
        <v>1</v>
      </c>
      <c r="EV363" s="7" t="str">
        <f t="shared" ca="1" si="1657"/>
        <v>3</v>
      </c>
      <c r="EW363" s="7" t="str">
        <f ca="1">IFERROR(IF(EW362+EV363&gt;EX$4,EW362,EW362+EV363),"")</f>
        <v/>
      </c>
      <c r="EX363" s="7">
        <f t="shared" ca="1" si="1825"/>
        <v>0</v>
      </c>
      <c r="EY363" s="7">
        <f t="shared" ca="1" si="1658"/>
        <v>0.18615654114979607</v>
      </c>
      <c r="EZ363" s="7">
        <f t="shared" ca="1" si="1659"/>
        <v>0.42922807423481935</v>
      </c>
      <c r="FA363" s="7">
        <f t="shared" ca="1" si="1660"/>
        <v>1</v>
      </c>
      <c r="FB363" s="7" t="str">
        <f t="shared" ca="1" si="1661"/>
        <v>3</v>
      </c>
      <c r="FC363" s="7" t="str">
        <f ca="1">IFERROR(IF(FC362+FB363&gt;FD$4,FC362,FC362+FB363),"")</f>
        <v/>
      </c>
      <c r="FD363" s="7">
        <f t="shared" ca="1" si="1826"/>
        <v>0</v>
      </c>
      <c r="FE363" s="7">
        <f t="shared" ca="1" si="1662"/>
        <v>0.41727866372622224</v>
      </c>
      <c r="FF363" s="7">
        <f t="shared" ca="1" si="1663"/>
        <v>0.19810595165839318</v>
      </c>
      <c r="FG363" s="7">
        <f t="shared" ca="1" si="1664"/>
        <v>1</v>
      </c>
      <c r="FH363" s="7" t="str">
        <f t="shared" ca="1" si="1665"/>
        <v>3</v>
      </c>
      <c r="FI363" s="7" t="str">
        <f ca="1">IFERROR(IF(FI362+FH363&gt;FJ$4,FI362,FI362+FH363),"")</f>
        <v/>
      </c>
      <c r="FJ363" s="7">
        <f t="shared" ca="1" si="1827"/>
        <v>0</v>
      </c>
      <c r="FK363" s="7">
        <f t="shared" ca="1" si="1666"/>
        <v>0.62426224160776234</v>
      </c>
      <c r="FL363" s="7">
        <f t="shared" ca="1" si="1667"/>
        <v>-8.8776262231469172E-3</v>
      </c>
      <c r="FM363" s="7">
        <f t="shared" ca="1" si="1668"/>
        <v>0</v>
      </c>
      <c r="FN363" s="7">
        <f t="shared" ca="1" si="1669"/>
        <v>0</v>
      </c>
      <c r="FO363" s="7" t="str">
        <f ca="1">IFERROR(IF(FO362+FN363&gt;FP$4,FO362,FO362+FN363),"")</f>
        <v/>
      </c>
      <c r="FP363" s="7">
        <f t="shared" ca="1" si="1828"/>
        <v>0</v>
      </c>
      <c r="FQ363" s="7">
        <f t="shared" ca="1" si="1670"/>
        <v>0.14534547122036923</v>
      </c>
      <c r="FR363" s="7">
        <f t="shared" ca="1" si="1671"/>
        <v>0.47003914416424619</v>
      </c>
      <c r="FS363" s="7">
        <f t="shared" ca="1" si="1672"/>
        <v>1</v>
      </c>
      <c r="FT363" s="7" t="str">
        <f t="shared" ca="1" si="1673"/>
        <v>3</v>
      </c>
      <c r="FU363" s="7" t="str">
        <f ca="1">IFERROR(IF(FU362+FT363&gt;FV$4,FU362,FU362+FT363),"")</f>
        <v/>
      </c>
      <c r="FV363" s="7">
        <f t="shared" ca="1" si="1829"/>
        <v>0</v>
      </c>
      <c r="FW363" s="7">
        <f t="shared" ca="1" si="1674"/>
        <v>0.38034271941211173</v>
      </c>
      <c r="FX363" s="7">
        <f t="shared" ca="1" si="1675"/>
        <v>0.23504189597250369</v>
      </c>
      <c r="FY363" s="7">
        <f t="shared" ca="1" si="1676"/>
        <v>1</v>
      </c>
      <c r="FZ363" s="7" t="str">
        <f t="shared" ca="1" si="1677"/>
        <v>3</v>
      </c>
      <c r="GA363" s="7" t="str">
        <f ca="1">IFERROR(IF(GA362+FZ363&gt;GB$4,GA362,GA362+FZ363),"")</f>
        <v/>
      </c>
      <c r="GB363" s="7">
        <f t="shared" ca="1" si="1830"/>
        <v>0</v>
      </c>
      <c r="GC363" s="7">
        <f t="shared" ca="1" si="1678"/>
        <v>0.78934863110624665</v>
      </c>
      <c r="GD363" s="7">
        <f t="shared" ca="1" si="1679"/>
        <v>-0.17396401572163123</v>
      </c>
      <c r="GE363" s="7">
        <f t="shared" ca="1" si="1680"/>
        <v>0</v>
      </c>
      <c r="GF363" s="7">
        <f t="shared" ca="1" si="1681"/>
        <v>0</v>
      </c>
      <c r="GG363" s="7" t="str">
        <f ca="1">IFERROR(IF(GG362+GF363&gt;GH$4,GG362,GG362+GF363),"")</f>
        <v/>
      </c>
      <c r="GH363" s="7">
        <f t="shared" ca="1" si="1831"/>
        <v>0</v>
      </c>
      <c r="GI363" s="7">
        <f t="shared" ca="1" si="1682"/>
        <v>3.7975067602795676E-3</v>
      </c>
      <c r="GJ363" s="7">
        <f t="shared" ca="1" si="1683"/>
        <v>0.61158710862433585</v>
      </c>
      <c r="GK363" s="7">
        <f t="shared" ca="1" si="1684"/>
        <v>1</v>
      </c>
      <c r="GL363" s="7" t="str">
        <f t="shared" ca="1" si="1685"/>
        <v>3</v>
      </c>
      <c r="GM363" s="7" t="str">
        <f ca="1">IFERROR(IF(GM362+GL363&gt;GN$4,GM362,GM362+GL363),"")</f>
        <v/>
      </c>
      <c r="GN363" s="7">
        <f t="shared" ca="1" si="1832"/>
        <v>0</v>
      </c>
      <c r="GO363" s="7">
        <f t="shared" ca="1" si="1686"/>
        <v>0.33912964378351518</v>
      </c>
      <c r="GP363" s="7">
        <f t="shared" ca="1" si="1687"/>
        <v>0.27625497160110024</v>
      </c>
      <c r="GQ363" s="7">
        <f t="shared" ca="1" si="1688"/>
        <v>1</v>
      </c>
      <c r="GR363" s="7" t="str">
        <f t="shared" ca="1" si="1689"/>
        <v>3</v>
      </c>
      <c r="GS363" s="7" t="str">
        <f ca="1">IFERROR(IF(GS362+GR363&gt;GT$4,GS362,GS362+GR363),"")</f>
        <v/>
      </c>
      <c r="GT363" s="7">
        <f t="shared" ca="1" si="1833"/>
        <v>0</v>
      </c>
      <c r="GU363" s="7">
        <f t="shared" ca="1" si="1690"/>
        <v>0.19750515761899312</v>
      </c>
      <c r="GV363" s="7">
        <f t="shared" ca="1" si="1691"/>
        <v>0.4178794577656223</v>
      </c>
      <c r="GW363" s="7">
        <f t="shared" ca="1" si="1692"/>
        <v>1</v>
      </c>
      <c r="GX363" s="7" t="str">
        <f t="shared" ca="1" si="1693"/>
        <v>3</v>
      </c>
      <c r="GY363" s="7" t="str">
        <f ca="1">IFERROR(IF(GY362+GX363&gt;GZ$4,GY362,GY362+GX363),"")</f>
        <v/>
      </c>
      <c r="GZ363" s="7">
        <f t="shared" ca="1" si="1834"/>
        <v>0</v>
      </c>
      <c r="HA363" s="7">
        <f t="shared" ca="1" si="1694"/>
        <v>0.90662616588912048</v>
      </c>
      <c r="HB363" s="7">
        <f t="shared" ca="1" si="1695"/>
        <v>-0.29124155050450506</v>
      </c>
      <c r="HC363" s="7">
        <f t="shared" ca="1" si="1696"/>
        <v>0</v>
      </c>
      <c r="HD363" s="7">
        <f t="shared" ca="1" si="1697"/>
        <v>0</v>
      </c>
      <c r="HE363" s="7" t="str">
        <f ca="1">IFERROR(IF(HE362+HD363&gt;HF$4,HE362,HE362+HD363),"")</f>
        <v/>
      </c>
      <c r="HF363" s="7">
        <f t="shared" ca="1" si="1835"/>
        <v>0</v>
      </c>
      <c r="HG363" s="7">
        <f t="shared" ca="1" si="1698"/>
        <v>0.53534128187826291</v>
      </c>
      <c r="HH363" s="7">
        <f t="shared" ca="1" si="1699"/>
        <v>8.004333350635251E-2</v>
      </c>
      <c r="HI363" s="7">
        <f t="shared" ca="1" si="1700"/>
        <v>1</v>
      </c>
      <c r="HJ363" s="7" t="str">
        <f t="shared" ca="1" si="1701"/>
        <v>3</v>
      </c>
      <c r="HK363" s="7" t="str">
        <f ca="1">IFERROR(IF(HK362+HJ363&gt;HL$4,HK362,HK362+HJ363),"")</f>
        <v/>
      </c>
      <c r="HL363" s="7">
        <f t="shared" ca="1" si="1836"/>
        <v>0</v>
      </c>
      <c r="HM363" s="7">
        <f t="shared" ca="1" si="1702"/>
        <v>0.95253880721847028</v>
      </c>
      <c r="HN363" s="7">
        <f t="shared" ca="1" si="1703"/>
        <v>-0.33715419183385487</v>
      </c>
      <c r="HO363" s="7">
        <f t="shared" ca="1" si="1704"/>
        <v>0</v>
      </c>
      <c r="HP363" s="7">
        <f t="shared" ca="1" si="1705"/>
        <v>0</v>
      </c>
      <c r="HQ363" s="7" t="str">
        <f ca="1">IFERROR(IF(HQ362+HP363&gt;HR$4,HQ362,HQ362+HP363),"")</f>
        <v/>
      </c>
      <c r="HR363" s="7">
        <f t="shared" ca="1" si="1837"/>
        <v>0</v>
      </c>
      <c r="HS363" s="7">
        <f t="shared" ca="1" si="1706"/>
        <v>0.65313793378486018</v>
      </c>
      <c r="HT363" s="7">
        <f t="shared" ca="1" si="1707"/>
        <v>-3.7753318400244762E-2</v>
      </c>
      <c r="HU363" s="7">
        <f t="shared" ca="1" si="1708"/>
        <v>0</v>
      </c>
      <c r="HV363" s="7">
        <f t="shared" ca="1" si="1709"/>
        <v>0</v>
      </c>
      <c r="HW363" s="7" t="str">
        <f ca="1">IFERROR(IF(HW362+HV363&gt;HX$4,HW362,HW362+HV363),"")</f>
        <v/>
      </c>
      <c r="HX363" s="7">
        <f t="shared" ca="1" si="1838"/>
        <v>0</v>
      </c>
      <c r="HY363" s="7">
        <f t="shared" ca="1" si="1710"/>
        <v>0.25486599072540894</v>
      </c>
      <c r="HZ363" s="7">
        <f t="shared" ca="1" si="1711"/>
        <v>0.36051862465920648</v>
      </c>
      <c r="IA363" s="7">
        <f t="shared" ca="1" si="1712"/>
        <v>1</v>
      </c>
      <c r="IB363" s="7" t="str">
        <f t="shared" ca="1" si="1713"/>
        <v>3</v>
      </c>
      <c r="IC363" s="7" t="str">
        <f ca="1">IFERROR(IF(IC362+IB363&gt;ID$4,IC362,IC362+IB363),"")</f>
        <v/>
      </c>
      <c r="ID363" s="7">
        <f t="shared" ca="1" si="1839"/>
        <v>0</v>
      </c>
      <c r="IE363" s="7">
        <f t="shared" ca="1" si="1714"/>
        <v>3.3158884204708139E-2</v>
      </c>
      <c r="IF363" s="7">
        <f t="shared" ca="1" si="1715"/>
        <v>0.58222573117990728</v>
      </c>
      <c r="IG363" s="7">
        <f t="shared" ca="1" si="1716"/>
        <v>1</v>
      </c>
      <c r="IH363" s="7" t="str">
        <f t="shared" ca="1" si="1717"/>
        <v>3</v>
      </c>
      <c r="II363" s="7" t="str">
        <f ca="1">IFERROR(IF(II362+IH363&gt;IJ$4,II362,II362+IH363),"")</f>
        <v/>
      </c>
      <c r="IJ363" s="7">
        <f t="shared" ca="1" si="1840"/>
        <v>0</v>
      </c>
      <c r="IK363" s="7">
        <f t="shared" ca="1" si="1718"/>
        <v>0.15794222297065486</v>
      </c>
      <c r="IL363" s="7">
        <f t="shared" ca="1" si="1719"/>
        <v>0.45744239241396056</v>
      </c>
      <c r="IM363" s="7">
        <f t="shared" ca="1" si="1720"/>
        <v>1</v>
      </c>
      <c r="IN363" s="7" t="str">
        <f t="shared" ca="1" si="1721"/>
        <v>3</v>
      </c>
      <c r="IO363" s="7" t="str">
        <f ca="1">IFERROR(IF(IO362+IN363&gt;IP$4,IO362,IO362+IN363),"")</f>
        <v/>
      </c>
      <c r="IP363" s="7">
        <f t="shared" ca="1" si="1841"/>
        <v>0</v>
      </c>
      <c r="IQ363" s="7">
        <f t="shared" ca="1" si="1722"/>
        <v>0.89893315271439944</v>
      </c>
      <c r="IR363" s="7">
        <f t="shared" ca="1" si="1723"/>
        <v>-0.28354853732978402</v>
      </c>
      <c r="IS363" s="7">
        <f t="shared" ca="1" si="1724"/>
        <v>0</v>
      </c>
      <c r="IT363" s="7">
        <f t="shared" ca="1" si="1725"/>
        <v>0</v>
      </c>
      <c r="IU363" s="7" t="str">
        <f ca="1">IFERROR(IF(IU362+IT363&gt;IV$4,IU362,IU362+IT363),"")</f>
        <v/>
      </c>
      <c r="IV363" s="7">
        <f t="shared" ca="1" si="1842"/>
        <v>0</v>
      </c>
      <c r="IW363" s="7">
        <f t="shared" ca="1" si="1726"/>
        <v>0.90437752321074016</v>
      </c>
      <c r="IX363" s="7">
        <f t="shared" ca="1" si="1727"/>
        <v>-0.28899290782612475</v>
      </c>
      <c r="IY363" s="7">
        <f t="shared" ca="1" si="1728"/>
        <v>0</v>
      </c>
      <c r="IZ363" s="7">
        <f t="shared" ca="1" si="1729"/>
        <v>0</v>
      </c>
      <c r="JA363" s="7" t="str">
        <f ca="1">IFERROR(IF(JA362+IZ363&gt;JB$4,JA362,JA362+IZ363),"")</f>
        <v/>
      </c>
      <c r="JB363" s="7">
        <f t="shared" ca="1" si="1843"/>
        <v>0</v>
      </c>
      <c r="JC363" s="7">
        <f t="shared" ca="1" si="1730"/>
        <v>0.31750048452866209</v>
      </c>
      <c r="JD363" s="7">
        <f t="shared" ca="1" si="1731"/>
        <v>0.29788413085595333</v>
      </c>
      <c r="JE363" s="7">
        <f t="shared" ca="1" si="1732"/>
        <v>1</v>
      </c>
      <c r="JF363" s="7" t="str">
        <f t="shared" ca="1" si="1733"/>
        <v>3</v>
      </c>
      <c r="JG363" s="7" t="str">
        <f ca="1">IFERROR(IF(JG362+JF363&gt;JH$4,JG362,JG362+JF363),"")</f>
        <v/>
      </c>
      <c r="JH363" s="7">
        <f t="shared" ca="1" si="1844"/>
        <v>0</v>
      </c>
      <c r="JI363" s="7">
        <f t="shared" ca="1" si="1734"/>
        <v>7.892499909566375E-2</v>
      </c>
      <c r="JJ363" s="7">
        <f t="shared" ca="1" si="1735"/>
        <v>0.53645961628895167</v>
      </c>
      <c r="JK363" s="7">
        <f t="shared" ca="1" si="1736"/>
        <v>1</v>
      </c>
      <c r="JL363" s="7" t="str">
        <f t="shared" ca="1" si="1737"/>
        <v>3</v>
      </c>
      <c r="JM363" s="7" t="str">
        <f ca="1">IFERROR(IF(JM362+JL363&gt;JN$4,JM362,JM362+JL363),"")</f>
        <v/>
      </c>
      <c r="JN363" s="7">
        <f t="shared" ca="1" si="1845"/>
        <v>0</v>
      </c>
      <c r="JO363" s="7">
        <f t="shared" ca="1" si="1738"/>
        <v>0.67754589089627781</v>
      </c>
      <c r="JP363" s="7">
        <f t="shared" ca="1" si="1739"/>
        <v>-6.2161275511662395E-2</v>
      </c>
      <c r="JQ363" s="7">
        <f t="shared" ca="1" si="1740"/>
        <v>0</v>
      </c>
      <c r="JR363" s="7">
        <f t="shared" ca="1" si="1741"/>
        <v>0</v>
      </c>
      <c r="JS363" s="7" t="str">
        <f ca="1">IFERROR(IF(JS362+JR363&gt;JT$4,JS362,JS362+JR363),"")</f>
        <v/>
      </c>
      <c r="JT363" s="7">
        <f t="shared" ca="1" si="1846"/>
        <v>0</v>
      </c>
      <c r="JU363" s="7">
        <f t="shared" ca="1" si="1742"/>
        <v>0.59159912743520793</v>
      </c>
      <c r="JV363" s="7">
        <f t="shared" ca="1" si="1743"/>
        <v>2.3785487949407491E-2</v>
      </c>
      <c r="JW363" s="7">
        <f t="shared" ca="1" si="1744"/>
        <v>1</v>
      </c>
      <c r="JX363" s="7" t="str">
        <f t="shared" ca="1" si="1745"/>
        <v>3</v>
      </c>
      <c r="JY363" s="7" t="str">
        <f ca="1">IFERROR(IF(JY362+JX363&gt;JZ$4,JY362,JY362+JX363),"")</f>
        <v/>
      </c>
      <c r="JZ363" s="7">
        <f t="shared" ca="1" si="1847"/>
        <v>0</v>
      </c>
      <c r="KA363" s="7">
        <f t="shared" ca="1" si="1746"/>
        <v>0.53776072217158388</v>
      </c>
      <c r="KB363" s="7">
        <f t="shared" ca="1" si="1747"/>
        <v>7.7623893213031536E-2</v>
      </c>
      <c r="KC363" s="7">
        <f t="shared" ca="1" si="1748"/>
        <v>1</v>
      </c>
      <c r="KD363" s="7" t="str">
        <f t="shared" ca="1" si="1749"/>
        <v>3</v>
      </c>
      <c r="KE363" s="7" t="str">
        <f ca="1">IFERROR(IF(KE362+KD363&gt;KF$4,KE362,KE362+KD363),"")</f>
        <v/>
      </c>
      <c r="KF363" s="7">
        <f t="shared" ca="1" si="1848"/>
        <v>0</v>
      </c>
      <c r="KG363" s="7">
        <f t="shared" ca="1" si="1750"/>
        <v>0.2339937963220331</v>
      </c>
      <c r="KH363" s="7">
        <f t="shared" ca="1" si="1751"/>
        <v>0.38139081906258232</v>
      </c>
      <c r="KI363" s="7">
        <f t="shared" ca="1" si="1752"/>
        <v>1</v>
      </c>
      <c r="KJ363" s="7" t="str">
        <f t="shared" ca="1" si="1753"/>
        <v>3</v>
      </c>
      <c r="KK363" s="7" t="str">
        <f ca="1">IFERROR(IF(KK362+KJ363&gt;KL$4,KK362,KK362+KJ363),"")</f>
        <v/>
      </c>
      <c r="KL363" s="7">
        <f t="shared" ca="1" si="1849"/>
        <v>0</v>
      </c>
      <c r="KM363" s="7">
        <f t="shared" ca="1" si="1754"/>
        <v>0.51100927295652898</v>
      </c>
      <c r="KN363" s="7">
        <f t="shared" ca="1" si="1755"/>
        <v>0.10437534242808644</v>
      </c>
      <c r="KO363" s="7">
        <f t="shared" ca="1" si="1756"/>
        <v>1</v>
      </c>
      <c r="KP363" s="7" t="str">
        <f t="shared" ca="1" si="1757"/>
        <v>3</v>
      </c>
      <c r="KQ363" s="7" t="str">
        <f ca="1">IFERROR(IF(KQ362+KP363&gt;KR$4,KQ362,KQ362+KP363),"")</f>
        <v/>
      </c>
      <c r="KR363" s="7">
        <f t="shared" ca="1" si="1850"/>
        <v>0</v>
      </c>
      <c r="KS363" s="7">
        <f t="shared" ca="1" si="1758"/>
        <v>0.90532927655237783</v>
      </c>
      <c r="KT363" s="7">
        <f t="shared" ca="1" si="1759"/>
        <v>-0.28994466116776241</v>
      </c>
      <c r="KU363" s="7">
        <f t="shared" ca="1" si="1760"/>
        <v>0</v>
      </c>
      <c r="KV363" s="7">
        <f t="shared" ca="1" si="1761"/>
        <v>0</v>
      </c>
      <c r="KW363" s="7" t="str">
        <f ca="1">IFERROR(IF(KW362+KV363&gt;KX$4,KW362,KW362+KV363),"")</f>
        <v/>
      </c>
      <c r="KX363" s="7">
        <f t="shared" ca="1" si="1851"/>
        <v>0</v>
      </c>
      <c r="KY363" s="7">
        <f t="shared" ca="1" si="1762"/>
        <v>0.33606990808330284</v>
      </c>
      <c r="KZ363" s="7">
        <f t="shared" ca="1" si="1763"/>
        <v>0.27931470730131258</v>
      </c>
      <c r="LA363" s="7">
        <f t="shared" ca="1" si="1764"/>
        <v>1</v>
      </c>
      <c r="LB363" s="7" t="str">
        <f t="shared" ca="1" si="1765"/>
        <v>3</v>
      </c>
      <c r="LC363" s="7" t="str">
        <f ca="1">IFERROR(IF(LC362+LB363&gt;LD$4,LC362,LC362+LB363),"")</f>
        <v/>
      </c>
      <c r="LD363" s="7">
        <f t="shared" ca="1" si="1852"/>
        <v>0</v>
      </c>
      <c r="LE363" s="7">
        <f t="shared" ca="1" si="1766"/>
        <v>0.54612045704366496</v>
      </c>
      <c r="LF363" s="7">
        <f t="shared" ca="1" si="1767"/>
        <v>6.9264158340950455E-2</v>
      </c>
      <c r="LG363" s="7">
        <f t="shared" ca="1" si="1768"/>
        <v>1</v>
      </c>
      <c r="LH363" s="7" t="str">
        <f t="shared" ca="1" si="1769"/>
        <v>3</v>
      </c>
      <c r="LI363" s="7" t="str">
        <f ca="1">IFERROR(IF(LI362+LH363&gt;LJ$4,LI362,LI362+LH363),"")</f>
        <v/>
      </c>
      <c r="LJ363" s="7">
        <f t="shared" ca="1" si="1853"/>
        <v>0</v>
      </c>
      <c r="LK363" s="7">
        <f t="shared" ca="1" si="1770"/>
        <v>6.1428295695219681E-2</v>
      </c>
      <c r="LL363" s="7">
        <f t="shared" ca="1" si="1771"/>
        <v>0.55395631968939574</v>
      </c>
      <c r="LM363" s="7">
        <f t="shared" ca="1" si="1772"/>
        <v>1</v>
      </c>
      <c r="LN363" s="7" t="str">
        <f t="shared" ca="1" si="1773"/>
        <v>3</v>
      </c>
      <c r="LO363" s="7" t="str">
        <f ca="1">IFERROR(IF(LO362+LN363&gt;LP$4,LO362,LO362+LN363),"")</f>
        <v/>
      </c>
      <c r="LP363" s="7">
        <f t="shared" ca="1" si="1854"/>
        <v>0</v>
      </c>
      <c r="LQ363" s="7">
        <f t="shared" ca="1" si="1774"/>
        <v>0.10586833932212403</v>
      </c>
      <c r="LR363" s="7">
        <f t="shared" ca="1" si="1775"/>
        <v>0.50951627606249139</v>
      </c>
      <c r="LS363" s="7">
        <f t="shared" ca="1" si="1776"/>
        <v>1</v>
      </c>
      <c r="LT363" s="7" t="str">
        <f t="shared" ca="1" si="1777"/>
        <v>3</v>
      </c>
      <c r="LU363" s="7" t="str">
        <f ca="1">IFERROR(IF(LU362+LT363&gt;LV$4,LU362,LU362+LT363),"")</f>
        <v/>
      </c>
      <c r="LV363" s="7">
        <f t="shared" ca="1" si="1855"/>
        <v>0</v>
      </c>
      <c r="LW363" s="7">
        <f t="shared" ca="1" si="1778"/>
        <v>0.81808404418284741</v>
      </c>
      <c r="LX363" s="7">
        <f t="shared" ca="1" si="1779"/>
        <v>-0.202699428798232</v>
      </c>
      <c r="LY363" s="7">
        <f t="shared" ca="1" si="1780"/>
        <v>0</v>
      </c>
      <c r="LZ363" s="7">
        <f t="shared" ca="1" si="1781"/>
        <v>0</v>
      </c>
      <c r="MA363" s="7" t="str">
        <f ca="1">IFERROR(IF(MA362+LZ363&gt;MB$4,MA362,MA362+LZ363),"")</f>
        <v/>
      </c>
      <c r="MB363" s="7">
        <f t="shared" ca="1" si="1856"/>
        <v>0</v>
      </c>
      <c r="MC363" s="7">
        <f t="shared" ca="1" si="1782"/>
        <v>0.20770849258560753</v>
      </c>
      <c r="MD363" s="7">
        <f t="shared" ca="1" si="1783"/>
        <v>0.40767612279900789</v>
      </c>
      <c r="ME363" s="7">
        <f t="shared" ca="1" si="1784"/>
        <v>1</v>
      </c>
      <c r="MF363" s="7" t="str">
        <f t="shared" ca="1" si="1785"/>
        <v>3</v>
      </c>
      <c r="MG363" s="7" t="str">
        <f ca="1">IFERROR(IF(MG362+MF363&gt;MH$4,MG362,MG362+MF363),"")</f>
        <v/>
      </c>
      <c r="MH363" s="7">
        <f t="shared" ca="1" si="1857"/>
        <v>0</v>
      </c>
      <c r="MI363" s="7">
        <f t="shared" ca="1" si="1786"/>
        <v>0.64850322509450764</v>
      </c>
      <c r="MJ363" s="7">
        <f t="shared" ca="1" si="1787"/>
        <v>-3.3118609709892222E-2</v>
      </c>
      <c r="MK363" s="7">
        <f t="shared" ca="1" si="1788"/>
        <v>0</v>
      </c>
      <c r="ML363" s="7">
        <f t="shared" ca="1" si="1789"/>
        <v>0</v>
      </c>
      <c r="MM363" s="7" t="str">
        <f ca="1">IFERROR(IF(MM362+ML363&gt;MN$4,MM362,MM362+ML363),"")</f>
        <v/>
      </c>
      <c r="MN363" s="7">
        <f t="shared" ca="1" si="1858"/>
        <v>0</v>
      </c>
      <c r="MO363" s="7">
        <f t="shared" ca="1" si="1790"/>
        <v>0.10086440304762712</v>
      </c>
      <c r="MP363" s="7">
        <f t="shared" ca="1" si="1791"/>
        <v>0.5145202123369883</v>
      </c>
      <c r="MQ363" s="7">
        <f t="shared" ca="1" si="1792"/>
        <v>1</v>
      </c>
      <c r="MR363" s="7" t="str">
        <f t="shared" ca="1" si="1793"/>
        <v>3</v>
      </c>
      <c r="MS363" s="7" t="str">
        <f ca="1">IFERROR(IF(MS362+MR363&gt;MT$4,MS362,MS362+MR363),"")</f>
        <v/>
      </c>
      <c r="MT363" s="7">
        <f t="shared" ca="1" si="1859"/>
        <v>0</v>
      </c>
      <c r="MU363" s="7">
        <f t="shared" ca="1" si="1794"/>
        <v>0.86455468753657982</v>
      </c>
      <c r="MV363" s="7">
        <f t="shared" ca="1" si="1795"/>
        <v>-0.24917007215196441</v>
      </c>
      <c r="MW363" s="7">
        <f t="shared" ca="1" si="1796"/>
        <v>0</v>
      </c>
      <c r="MX363" s="7">
        <f t="shared" ca="1" si="1797"/>
        <v>0</v>
      </c>
      <c r="MY363" s="7" t="str">
        <f ca="1">IFERROR(IF(MY362+MX363&gt;MZ$4,MY362,MY362+MX363),"")</f>
        <v/>
      </c>
      <c r="MZ363" s="7">
        <f t="shared" ca="1" si="1860"/>
        <v>0</v>
      </c>
      <c r="NA363" s="7">
        <f t="shared" ca="1" si="1798"/>
        <v>0.37388475333132065</v>
      </c>
      <c r="NB363" s="7">
        <f t="shared" ca="1" si="1799"/>
        <v>0.24149986205329477</v>
      </c>
      <c r="NC363" s="7">
        <f t="shared" ca="1" si="1800"/>
        <v>1</v>
      </c>
      <c r="ND363" s="7" t="str">
        <f t="shared" ca="1" si="1801"/>
        <v>3</v>
      </c>
      <c r="NE363" s="7" t="str">
        <f ca="1">IFERROR(IF(NE362+ND363&gt;NF$4,NE362,NE362+ND363),"")</f>
        <v/>
      </c>
      <c r="NF363" s="7">
        <f t="shared" ca="1" si="1861"/>
        <v>0</v>
      </c>
      <c r="NG363" s="7">
        <f t="shared" ca="1" si="1802"/>
        <v>0.31617214901846857</v>
      </c>
      <c r="NH363" s="7">
        <f t="shared" ca="1" si="1803"/>
        <v>0.29921246636614685</v>
      </c>
      <c r="NI363" s="7">
        <f t="shared" ca="1" si="1804"/>
        <v>1</v>
      </c>
      <c r="NJ363" s="7" t="str">
        <f t="shared" ca="1" si="1805"/>
        <v>3</v>
      </c>
      <c r="NK363" s="7" t="str">
        <f ca="1">IFERROR(IF(NK362+NJ363&gt;NL$4,NK362,NK362+NJ363),"")</f>
        <v/>
      </c>
      <c r="NL363" s="7">
        <f t="shared" ca="1" si="1862"/>
        <v>0</v>
      </c>
      <c r="NM363" s="7">
        <f t="shared" ca="1" si="1806"/>
        <v>0.41685258580434581</v>
      </c>
      <c r="NN363" s="7">
        <f t="shared" ca="1" si="1807"/>
        <v>0.19853202958026961</v>
      </c>
      <c r="NO363" s="7">
        <f t="shared" ca="1" si="1808"/>
        <v>1</v>
      </c>
      <c r="NP363" s="7" t="str">
        <f t="shared" ca="1" si="1809"/>
        <v>3</v>
      </c>
      <c r="NQ363" s="7" t="str">
        <f ca="1">IFERROR(IF(NQ362+NP363&gt;NR$4,NQ362,NQ362+NP363),"")</f>
        <v/>
      </c>
      <c r="NR363" s="7">
        <f t="shared" ca="1" si="1863"/>
        <v>0</v>
      </c>
      <c r="NT363">
        <v>365</v>
      </c>
      <c r="NU363" s="7" t="s">
        <v>19</v>
      </c>
      <c r="NV363" s="7" t="str">
        <f t="shared" ca="1" si="1598"/>
        <v/>
      </c>
      <c r="NW363" s="7" t="str">
        <f t="shared" ca="1" si="1810"/>
        <v/>
      </c>
      <c r="NX363" t="str">
        <f ca="1">IFERROR(VLOOKUP(NT363,$K$3:$AK$568,8,FALSE),"")</f>
        <v/>
      </c>
      <c r="NY363" t="str">
        <f ca="1">IFERROR(VLOOKUP(NT363,$K$3:$AK$568,9,FALSE),"")</f>
        <v/>
      </c>
      <c r="NZ363" s="7" t="str">
        <f ca="1">IFERROR(VLOOKUP(NT363,$K$3:$AK$568,27,FALSE),"")</f>
        <v/>
      </c>
      <c r="OB363">
        <v>365</v>
      </c>
      <c r="OC363" s="7" t="s">
        <v>19</v>
      </c>
      <c r="OD363" t="e">
        <f t="shared" ca="1" si="1864"/>
        <v>#N/A</v>
      </c>
      <c r="OE363" s="7" t="str">
        <f t="shared" ca="1" si="1865"/>
        <v/>
      </c>
      <c r="OF363" s="7" t="str">
        <f t="shared" ca="1" si="1866"/>
        <v/>
      </c>
      <c r="OG363" t="str">
        <f t="shared" ca="1" si="1867"/>
        <v/>
      </c>
      <c r="OI363">
        <v>365</v>
      </c>
      <c r="OJ363" s="7" t="s">
        <v>19</v>
      </c>
      <c r="OK363" s="7" t="str">
        <f t="shared" ca="1" si="1868"/>
        <v/>
      </c>
      <c r="OL363" s="7" t="str">
        <f t="shared" ca="1" si="1869"/>
        <v/>
      </c>
      <c r="OM363" t="str">
        <f ca="1">IFERROR(VLOOKUP(OI363,$L$3:$AK$568,7,FALSE),"")</f>
        <v/>
      </c>
      <c r="ON363" t="str">
        <f ca="1">IFERROR(VLOOKUP(OI363,$L$3:$AK$568,8,FALSE),"")</f>
        <v/>
      </c>
      <c r="OO363" s="7" t="str">
        <f ca="1">IFERROR(VLOOKUP(OI363,$L$3:$AK$568,26,FALSE),"")</f>
        <v/>
      </c>
      <c r="OQ363">
        <v>365</v>
      </c>
      <c r="OR363" s="7" t="s">
        <v>19</v>
      </c>
      <c r="OS363" t="e">
        <f t="shared" ca="1" si="1870"/>
        <v>#N/A</v>
      </c>
      <c r="OT363" s="7" t="str">
        <f t="shared" ca="1" si="1871"/>
        <v/>
      </c>
      <c r="OU363" s="7" t="str">
        <f t="shared" ca="1" si="1872"/>
        <v/>
      </c>
      <c r="OV363" t="str">
        <f t="shared" ca="1" si="1873"/>
        <v/>
      </c>
      <c r="OX363">
        <v>365</v>
      </c>
      <c r="OY363" s="7" t="s">
        <v>19</v>
      </c>
      <c r="OZ363" s="7" t="str">
        <f t="shared" ca="1" si="1874"/>
        <v/>
      </c>
      <c r="PA363" s="7" t="str">
        <f t="shared" ca="1" si="1875"/>
        <v/>
      </c>
      <c r="PB363" t="str">
        <f ca="1">IFERROR(VLOOKUP(OX363,$M$3:$AK$568,6,FALSE),"")</f>
        <v/>
      </c>
      <c r="PC363" t="str">
        <f ca="1">IFERROR(VLOOKUP(OX363,$M$3:$AK$568,7,FALSE),"")</f>
        <v/>
      </c>
      <c r="PD363" s="7" t="str">
        <f ca="1">IFERROR(VLOOKUP(OX363,$M$3:$AK$568,25,FALSE),"")</f>
        <v/>
      </c>
      <c r="PF363">
        <v>365</v>
      </c>
      <c r="PG363" s="7" t="s">
        <v>19</v>
      </c>
      <c r="PH363" t="e">
        <f t="shared" ca="1" si="1876"/>
        <v>#N/A</v>
      </c>
      <c r="PI363" s="7" t="str">
        <f t="shared" ca="1" si="1877"/>
        <v/>
      </c>
      <c r="PJ363" s="7" t="str">
        <f t="shared" ca="1" si="1878"/>
        <v/>
      </c>
      <c r="PK363" t="str">
        <f t="shared" ca="1" si="1879"/>
        <v/>
      </c>
      <c r="PM363">
        <v>365</v>
      </c>
      <c r="PN363" s="7" t="s">
        <v>19</v>
      </c>
      <c r="PO363" s="202" t="str">
        <f t="shared" ca="1" si="1880"/>
        <v/>
      </c>
      <c r="PP363" s="7" t="str">
        <f t="shared" ca="1" si="1881"/>
        <v/>
      </c>
      <c r="PQ363" t="str">
        <f ca="1">IFERROR(VLOOKUP(PM363,$G$325:$R$409,12,FALSE),"")</f>
        <v/>
      </c>
      <c r="PR363" t="e">
        <f ca="1">VLOOKUP(PM363,$G$324:$Q$409,11,FALSE)</f>
        <v>#N/A</v>
      </c>
      <c r="PS363" s="7" t="str">
        <f ca="1">VLOOKUP(PQ363,$R$325:$Y$409,8,FALSE)</f>
        <v>- -</v>
      </c>
      <c r="PT363" s="7">
        <f ca="1">ReSt</f>
        <v>-4</v>
      </c>
      <c r="PU363" s="7" t="e">
        <f t="shared" ca="1" si="1882"/>
        <v>#N/A</v>
      </c>
      <c r="PV363" s="7" t="e">
        <f t="shared" ca="1" si="1883"/>
        <v>#N/A</v>
      </c>
      <c r="PW363" s="7" t="str">
        <f ca="1">VLOOKUP(PQ363,$R$325:$AK$409,8,FALSE)</f>
        <v>- -</v>
      </c>
      <c r="PX363" s="7"/>
      <c r="PY363">
        <v>365</v>
      </c>
      <c r="PZ363" s="7" t="s">
        <v>19</v>
      </c>
      <c r="QA363" t="str">
        <f t="shared" ca="1" si="1884"/>
        <v/>
      </c>
      <c r="QB363" s="7" t="str">
        <f t="shared" ca="1" si="1885"/>
        <v/>
      </c>
      <c r="QC363" s="7" t="str">
        <f t="shared" ca="1" si="1886"/>
        <v/>
      </c>
      <c r="QD363" t="str">
        <f t="shared" ca="1" si="1887"/>
        <v/>
      </c>
      <c r="QF363">
        <v>365</v>
      </c>
      <c r="QG363" s="7" t="s">
        <v>19</v>
      </c>
      <c r="QH363" s="7" t="str">
        <f t="shared" ca="1" si="1888"/>
        <v/>
      </c>
      <c r="QI363" s="7" t="e">
        <f t="shared" ca="1" si="1889"/>
        <v>#VALUE!</v>
      </c>
      <c r="QJ363" t="e">
        <f t="shared" ca="1" si="1890"/>
        <v>#N/A</v>
      </c>
      <c r="QK363" s="7" t="e">
        <f t="shared" ca="1" si="1891"/>
        <v>#N/A</v>
      </c>
      <c r="QM363">
        <v>365</v>
      </c>
      <c r="QN363" s="7" t="s">
        <v>19</v>
      </c>
      <c r="QO363" t="str">
        <f t="shared" ca="1" si="1892"/>
        <v/>
      </c>
      <c r="QP363" s="7" t="str">
        <f t="shared" ca="1" si="1893"/>
        <v/>
      </c>
      <c r="QQ363" t="str">
        <f t="shared" ca="1" si="1894"/>
        <v/>
      </c>
    </row>
    <row r="364" spans="1:459" x14ac:dyDescent="0.25">
      <c r="A364" s="240" t="str">
        <f>IF('Character Sheet'!$B$4="Creature","N","Y")</f>
        <v>Y</v>
      </c>
      <c r="C364" s="75"/>
      <c r="D364" s="76"/>
      <c r="F364" s="75">
        <v>26</v>
      </c>
      <c r="G364" s="76">
        <f t="shared" ca="1" si="1926"/>
        <v>0</v>
      </c>
      <c r="I364" s="75" t="s">
        <v>1812</v>
      </c>
      <c r="J364" s="85"/>
      <c r="K364" s="85">
        <f t="shared" ca="1" si="1927"/>
        <v>7</v>
      </c>
      <c r="L364" s="85">
        <f t="shared" ca="1" si="1928"/>
        <v>7</v>
      </c>
      <c r="M364" s="70">
        <f t="shared" ca="1" si="1929"/>
        <v>18</v>
      </c>
      <c r="O364" s="222" t="str">
        <f t="shared" ca="1" si="1930"/>
        <v>- -</v>
      </c>
      <c r="Q364" s="7" t="s">
        <v>1756</v>
      </c>
      <c r="R364" s="9" t="str">
        <f ca="1">IFERROR(VLOOKUP(F364,INDIRECT(Calculations!$D$100),2,FALSE),"")</f>
        <v/>
      </c>
      <c r="S364" s="9" t="str">
        <f t="shared" ca="1" si="1931"/>
        <v/>
      </c>
      <c r="T364" s="61" t="str">
        <f ca="1">SUBSTITUTE(IFERROR(IFERROR(VLOOKUP(R364,'[1]Skill Statistics'!$A$3:$C$513,2,FALSE),VLOOKUP(Q364,'[1]Skill Statistics'!$A$3:$C$513,2,FALSE)),T363),"R*","ReSt")</f>
        <v>ReSt/ReSt</v>
      </c>
      <c r="U364" s="61" t="str">
        <f ca="1">IFERROR(IFERROR(VLOOKUP(R364,'[1]Skill Statistics'!$A$3:$C$513,3,FALSE),VLOOKUP(Q364,'[1]Skill Statistics'!$A$3:$C$513,3,FALSE)),U363)</f>
        <v>Me</v>
      </c>
      <c r="V364" s="61" t="str">
        <f ca="1">IF(R364="","- -",IF(ISNUMBER(SEARCH("Category",R364)),"- -",IFERROR(IFERROR(VLOOKUP(Q364,[1]Professions!$A$4:$AM$288,MATCH(Profession,[1]Professions!$A$1:$AM$1,0),FALSE),VLOOKUP(Q364,Calculations!$B$91:$I$95,8,FALSE)),"- -")))</f>
        <v>- -</v>
      </c>
      <c r="W364" s="60" t="str">
        <f t="shared" ca="1" si="1932"/>
        <v>- -</v>
      </c>
      <c r="X364" s="7" t="str">
        <f ca="1">IFERROR(VLOOKUP(R364,$BS$6:$NR$519,MATCH(ActualLevel,$BS$3:$NR$3,0),FALSE),"- -")</f>
        <v>- -</v>
      </c>
      <c r="Y364" s="7" t="str">
        <f t="shared" ca="1" si="1933"/>
        <v>- -</v>
      </c>
      <c r="Z364" s="7" t="str">
        <f ca="1">IFERROR(VLOOKUP(Y364,Charts!$BQ$2:$BR$52,2,FALSE),"- -")</f>
        <v>- -</v>
      </c>
      <c r="AA364" s="7">
        <f t="shared" ca="1" si="1934"/>
        <v>-1</v>
      </c>
      <c r="AB364" s="7" t="str">
        <f t="shared" ca="1" si="1935"/>
        <v>- -</v>
      </c>
      <c r="AC364" s="7"/>
      <c r="AD364" s="7"/>
      <c r="AE364" s="7"/>
      <c r="AF364" s="7"/>
      <c r="AG364" s="7"/>
      <c r="AH364" s="90"/>
      <c r="AI364" s="7"/>
      <c r="AJ364" s="7"/>
      <c r="AK364" s="7">
        <f t="shared" ca="1" si="1936"/>
        <v>-1</v>
      </c>
      <c r="AL364" s="7"/>
      <c r="AM364" s="69">
        <f>IFERROR(VLOOKUP(Q364,'[1]Skill Statistics'!$A$3:$AN$513,MATCH(Profession,'[1]Skill Statistics'!$A$2:$AN$2,0),FALSE),0)</f>
        <v>0</v>
      </c>
      <c r="AN364" s="85">
        <f>IFERROR(VLOOKUP(Q364,'[1]Skill Statistics'!$A$3:$BK$513,MATCH(Archetype,'[1]Skill Statistics'!$A$2:$BK$2,0),FALSE),0)</f>
        <v>0</v>
      </c>
      <c r="AO364" s="85">
        <f>IFERROR(VLOOKUP(Q364,'[1]Skill Statistics'!$A$3:$BB$513,MATCH(Race,'[1]Skill Statistics'!$A$2:$BB$2,0),FALSE),0)</f>
        <v>0</v>
      </c>
      <c r="AP364" s="85">
        <f t="shared" ca="1" si="1811"/>
        <v>-0.1</v>
      </c>
      <c r="AQ364" s="70"/>
      <c r="AS364" s="69">
        <f>IFERROR(VLOOKUP(Q364,'[1]Professional Skills'!$A$4:$AM$288,MATCH(Profession,'[1]Professional Skills'!$A$3:$AM$3,0),FALSE),"- -")</f>
        <v>0</v>
      </c>
      <c r="AT364" t="s">
        <v>1812</v>
      </c>
      <c r="AU364" s="7" t="str">
        <f t="shared" si="1937"/>
        <v/>
      </c>
      <c r="AV364" s="7">
        <f t="shared" ca="1" si="1938"/>
        <v>0</v>
      </c>
      <c r="AW364" t="str">
        <f t="shared" si="1898"/>
        <v/>
      </c>
      <c r="AX364" t="str">
        <f>IFERROR(_xlfn.RANK.EQ(AW364,$AW$5:$AW$568),"")</f>
        <v/>
      </c>
      <c r="AY364">
        <f t="shared" si="1939"/>
        <v>0</v>
      </c>
      <c r="AZ364" s="70" t="str">
        <f t="shared" si="1940"/>
        <v/>
      </c>
      <c r="BB364" s="69" t="str">
        <f>IFERROR(IF(Q364="Language",VLOOKUP(R364,[1]Cultures!$B$4:$N$218,MATCH(Culture,[1]Cultures!$B$3:$N$3,0),FALSE),VLOOKUP(Q364,[1]Cultures!$B$4:$O$212,MATCH(Culture,[1]Cultures!$B$3:$O$3,0),FALSE)),"- -")</f>
        <v>- -</v>
      </c>
      <c r="BC364" t="s">
        <v>1812</v>
      </c>
      <c r="BD364">
        <f t="shared" ca="1" si="1941"/>
        <v>0.79542843561800824</v>
      </c>
      <c r="BE364">
        <f t="shared" ca="1" si="1900"/>
        <v>0.69542843561800827</v>
      </c>
      <c r="BH364">
        <f t="shared" ca="1" si="1923"/>
        <v>5</v>
      </c>
      <c r="BI364" s="7">
        <f t="shared" ca="1" si="1942"/>
        <v>0</v>
      </c>
      <c r="BK364" s="7"/>
      <c r="BL364" s="70" t="str">
        <f t="shared" ca="1" si="1943"/>
        <v>- -</v>
      </c>
      <c r="BN364" s="69" t="str">
        <f ca="1">IFERROR(VLOOKUP(V364,Charts!$BT$2:$BV$14,3,FALSE),"- -")</f>
        <v>- -</v>
      </c>
      <c r="BO364" s="85" t="str">
        <f t="shared" ca="1" si="1812"/>
        <v>- -</v>
      </c>
      <c r="BP364" s="70" t="str">
        <f t="shared" ca="1" si="1901"/>
        <v>- -</v>
      </c>
      <c r="BR364" s="7">
        <v>363</v>
      </c>
      <c r="BS364" s="9" t="str">
        <f ca="1">VLOOKUP(BR364,$O$3:$R$568,4,FALSE)</f>
        <v>Ventriloquism</v>
      </c>
      <c r="BT364" s="7" t="str">
        <f ca="1">VLOOKUP(BS364,$R$3:$V$568,5,FALSE)</f>
        <v>3 / 4</v>
      </c>
      <c r="BU364" s="7">
        <f ca="1">VLOOKUP(BT364,Charts!$BT$2:$BV$14,3,FALSE)</f>
        <v>0.69230769230769229</v>
      </c>
      <c r="BV364" s="7" t="str">
        <f t="shared" ca="1" si="1604"/>
        <v>3</v>
      </c>
      <c r="BW364" s="7" t="str">
        <f t="shared" ca="1" si="1605"/>
        <v>4</v>
      </c>
      <c r="BY364" s="7">
        <f t="shared" ca="1" si="1606"/>
        <v>0.22797881842284928</v>
      </c>
      <c r="BZ364" s="7">
        <f t="shared" ca="1" si="1607"/>
        <v>0.46432887388484301</v>
      </c>
      <c r="CA364" s="7">
        <f t="shared" ca="1" si="1608"/>
        <v>1</v>
      </c>
      <c r="CB364" s="7" t="str">
        <f t="shared" ca="1" si="1609"/>
        <v>3</v>
      </c>
      <c r="CC364" s="7" t="str">
        <f ca="1">IFERROR(IF(CC363+CB364&gt;CD$4,CC363,CC363+CB364),"")</f>
        <v/>
      </c>
      <c r="CD364" s="7">
        <f t="shared" ca="1" si="1813"/>
        <v>0</v>
      </c>
      <c r="CE364" s="7">
        <f t="shared" ca="1" si="1610"/>
        <v>0.4767662545314677</v>
      </c>
      <c r="CF364" s="7">
        <f t="shared" ca="1" si="1611"/>
        <v>0.21554143777622459</v>
      </c>
      <c r="CG364" s="7">
        <f t="shared" ca="1" si="1612"/>
        <v>1</v>
      </c>
      <c r="CH364" s="7" t="str">
        <f t="shared" ca="1" si="1613"/>
        <v>3</v>
      </c>
      <c r="CI364" s="7" t="str">
        <f ca="1">IFERROR(IF(CI363+CH364&gt;CJ$4,CI363,CI363+CH364),"")</f>
        <v/>
      </c>
      <c r="CJ364" s="7">
        <f t="shared" ca="1" si="1814"/>
        <v>0</v>
      </c>
      <c r="CK364" s="7">
        <f t="shared" ca="1" si="1614"/>
        <v>0.45367392256856964</v>
      </c>
      <c r="CL364" s="7">
        <f t="shared" ca="1" si="1615"/>
        <v>0.23863376973912265</v>
      </c>
      <c r="CM364" s="7">
        <f t="shared" ca="1" si="1616"/>
        <v>1</v>
      </c>
      <c r="CN364" s="7" t="str">
        <f t="shared" ca="1" si="1617"/>
        <v>3</v>
      </c>
      <c r="CO364" s="7" t="str">
        <f ca="1">IFERROR(IF(CO363+CN364&gt;CP$4,CO363,CO363+CN364),"")</f>
        <v/>
      </c>
      <c r="CP364" s="7">
        <f t="shared" ca="1" si="1815"/>
        <v>0</v>
      </c>
      <c r="CQ364" s="7">
        <f t="shared" ca="1" si="1618"/>
        <v>0.69512053991133738</v>
      </c>
      <c r="CR364" s="7">
        <f t="shared" ca="1" si="1619"/>
        <v>-2.8128476036450856E-3</v>
      </c>
      <c r="CS364" s="7">
        <f t="shared" ca="1" si="1620"/>
        <v>0</v>
      </c>
      <c r="CT364" s="7">
        <f t="shared" ca="1" si="1621"/>
        <v>0</v>
      </c>
      <c r="CU364" s="7" t="str">
        <f ca="1">IFERROR(IF(CU363+CT364&gt;CV$4,CU363,CU363+CT364),"")</f>
        <v/>
      </c>
      <c r="CV364" s="7">
        <f t="shared" ca="1" si="1816"/>
        <v>0</v>
      </c>
      <c r="CW364" s="7">
        <f t="shared" ca="1" si="1622"/>
        <v>0.73089722063271145</v>
      </c>
      <c r="CX364" s="7">
        <f t="shared" ca="1" si="1623"/>
        <v>-3.8589528325019162E-2</v>
      </c>
      <c r="CY364" s="7">
        <f t="shared" ca="1" si="1624"/>
        <v>0</v>
      </c>
      <c r="CZ364" s="7">
        <f t="shared" ca="1" si="1625"/>
        <v>0</v>
      </c>
      <c r="DA364" s="7" t="str">
        <f ca="1">IFERROR(IF(DA363+CZ364&gt;DB$4,DA363,DA363+CZ364),"")</f>
        <v/>
      </c>
      <c r="DB364" s="7">
        <f t="shared" ca="1" si="1817"/>
        <v>0</v>
      </c>
      <c r="DC364" s="7">
        <f t="shared" ca="1" si="1626"/>
        <v>0.36235136881416385</v>
      </c>
      <c r="DD364" s="7">
        <f t="shared" ca="1" si="1627"/>
        <v>0.32995632349352844</v>
      </c>
      <c r="DE364" s="7">
        <f t="shared" ca="1" si="1628"/>
        <v>1</v>
      </c>
      <c r="DF364" s="7" t="str">
        <f t="shared" ca="1" si="1629"/>
        <v>3</v>
      </c>
      <c r="DG364" s="7" t="str">
        <f ca="1">IFERROR(IF(DG363+DF364&gt;DH$4,DG363,DG363+DF364),"")</f>
        <v/>
      </c>
      <c r="DH364" s="7">
        <f t="shared" ca="1" si="1818"/>
        <v>0</v>
      </c>
      <c r="DI364" s="7">
        <f t="shared" ca="1" si="1630"/>
        <v>0.72451661503019515</v>
      </c>
      <c r="DJ364" s="7">
        <f t="shared" ca="1" si="1631"/>
        <v>-3.2208922722502864E-2</v>
      </c>
      <c r="DK364" s="7">
        <f t="shared" ca="1" si="1632"/>
        <v>0</v>
      </c>
      <c r="DL364" s="7">
        <f t="shared" ca="1" si="1633"/>
        <v>0</v>
      </c>
      <c r="DM364" s="7" t="str">
        <f ca="1">IFERROR(IF(DM363+DL364&gt;DN$4,DM363,DM363+DL364),"")</f>
        <v/>
      </c>
      <c r="DN364" s="7">
        <f t="shared" ca="1" si="1819"/>
        <v>0</v>
      </c>
      <c r="DO364" s="7">
        <f t="shared" ca="1" si="1634"/>
        <v>3.3131028388019734E-2</v>
      </c>
      <c r="DP364" s="7">
        <f t="shared" ca="1" si="1635"/>
        <v>0.65917666391967256</v>
      </c>
      <c r="DQ364" s="7">
        <f t="shared" ca="1" si="1636"/>
        <v>1</v>
      </c>
      <c r="DR364" s="7" t="str">
        <f t="shared" ca="1" si="1637"/>
        <v>3</v>
      </c>
      <c r="DS364" s="7" t="str">
        <f ca="1">IFERROR(IF(DS363+DR364&gt;DT$4,DS363,DS363+DR364),"")</f>
        <v/>
      </c>
      <c r="DT364" s="7">
        <f t="shared" ca="1" si="1820"/>
        <v>0</v>
      </c>
      <c r="DU364" s="7">
        <f t="shared" ca="1" si="1638"/>
        <v>0.71036481726002176</v>
      </c>
      <c r="DV364" s="7">
        <f t="shared" ca="1" si="1639"/>
        <v>-1.8057124952329473E-2</v>
      </c>
      <c r="DW364" s="7">
        <f t="shared" ca="1" si="1640"/>
        <v>0</v>
      </c>
      <c r="DX364" s="7">
        <f t="shared" ca="1" si="1641"/>
        <v>0</v>
      </c>
      <c r="DY364" s="7" t="str">
        <f ca="1">IFERROR(IF(DY363+DX364&gt;DZ$4,DY363,DY363+DX364),"")</f>
        <v/>
      </c>
      <c r="DZ364" s="7">
        <f t="shared" ca="1" si="1821"/>
        <v>0</v>
      </c>
      <c r="EA364" s="7">
        <f t="shared" ca="1" si="1642"/>
        <v>0.46161075072297209</v>
      </c>
      <c r="EB364" s="7">
        <f t="shared" ca="1" si="1643"/>
        <v>0.23069694158472021</v>
      </c>
      <c r="EC364" s="7">
        <f t="shared" ca="1" si="1644"/>
        <v>1</v>
      </c>
      <c r="ED364" s="7" t="str">
        <f t="shared" ca="1" si="1645"/>
        <v>3</v>
      </c>
      <c r="EE364" s="7" t="str">
        <f ca="1">IFERROR(IF(EE363+ED364&gt;EF$4,EE363,EE363+ED364),"")</f>
        <v/>
      </c>
      <c r="EF364" s="7">
        <f t="shared" ca="1" si="1822"/>
        <v>0</v>
      </c>
      <c r="EG364" s="7">
        <f t="shared" ca="1" si="1646"/>
        <v>0.88490109633518832</v>
      </c>
      <c r="EH364" s="7">
        <f t="shared" ca="1" si="1647"/>
        <v>-0.19259340402749603</v>
      </c>
      <c r="EI364" s="7">
        <f t="shared" ca="1" si="1648"/>
        <v>0</v>
      </c>
      <c r="EJ364" s="7">
        <f t="shared" ca="1" si="1649"/>
        <v>0</v>
      </c>
      <c r="EK364" s="7" t="str">
        <f ca="1">IFERROR(IF(EK363+EJ364&gt;EL$4,EK363,EK363+EJ364),"")</f>
        <v/>
      </c>
      <c r="EL364" s="7">
        <f t="shared" ca="1" si="1823"/>
        <v>0</v>
      </c>
      <c r="EM364" s="7">
        <f t="shared" ca="1" si="1650"/>
        <v>0.5470645293400046</v>
      </c>
      <c r="EN364" s="7">
        <f t="shared" ca="1" si="1651"/>
        <v>0.14524316296768769</v>
      </c>
      <c r="EO364" s="7">
        <f t="shared" ca="1" si="1652"/>
        <v>1</v>
      </c>
      <c r="EP364" s="7" t="str">
        <f t="shared" ca="1" si="1653"/>
        <v>3</v>
      </c>
      <c r="EQ364" s="7" t="str">
        <f ca="1">IFERROR(IF(EQ363+EP364&gt;ER$4,EQ363,EQ363+EP364),"")</f>
        <v/>
      </c>
      <c r="ER364" s="7">
        <f t="shared" ca="1" si="1824"/>
        <v>0</v>
      </c>
      <c r="ES364" s="7">
        <f t="shared" ca="1" si="1654"/>
        <v>0.89603270477460872</v>
      </c>
      <c r="ET364" s="7">
        <f t="shared" ca="1" si="1655"/>
        <v>-0.20372501246691643</v>
      </c>
      <c r="EU364" s="7">
        <f t="shared" ca="1" si="1656"/>
        <v>0</v>
      </c>
      <c r="EV364" s="7">
        <f t="shared" ca="1" si="1657"/>
        <v>0</v>
      </c>
      <c r="EW364" s="7" t="str">
        <f ca="1">IFERROR(IF(EW363+EV364&gt;EX$4,EW363,EW363+EV364),"")</f>
        <v/>
      </c>
      <c r="EX364" s="7">
        <f t="shared" ca="1" si="1825"/>
        <v>0</v>
      </c>
      <c r="EY364" s="7">
        <f t="shared" ca="1" si="1658"/>
        <v>0.30024456106916853</v>
      </c>
      <c r="EZ364" s="7">
        <f t="shared" ca="1" si="1659"/>
        <v>0.39206313123852377</v>
      </c>
      <c r="FA364" s="7">
        <f t="shared" ca="1" si="1660"/>
        <v>1</v>
      </c>
      <c r="FB364" s="7" t="str">
        <f t="shared" ca="1" si="1661"/>
        <v>3</v>
      </c>
      <c r="FC364" s="7" t="str">
        <f ca="1">IFERROR(IF(FC363+FB364&gt;FD$4,FC363,FC363+FB364),"")</f>
        <v/>
      </c>
      <c r="FD364" s="7">
        <f t="shared" ca="1" si="1826"/>
        <v>0</v>
      </c>
      <c r="FE364" s="7">
        <f t="shared" ca="1" si="1662"/>
        <v>0.8491433682365882</v>
      </c>
      <c r="FF364" s="7">
        <f t="shared" ca="1" si="1663"/>
        <v>-0.15683567592889591</v>
      </c>
      <c r="FG364" s="7">
        <f t="shared" ca="1" si="1664"/>
        <v>0</v>
      </c>
      <c r="FH364" s="7">
        <f t="shared" ca="1" si="1665"/>
        <v>0</v>
      </c>
      <c r="FI364" s="7" t="str">
        <f ca="1">IFERROR(IF(FI363+FH364&gt;FJ$4,FI363,FI363+FH364),"")</f>
        <v/>
      </c>
      <c r="FJ364" s="7">
        <f t="shared" ca="1" si="1827"/>
        <v>0</v>
      </c>
      <c r="FK364" s="7">
        <f t="shared" ca="1" si="1666"/>
        <v>0.42046130138337678</v>
      </c>
      <c r="FL364" s="7">
        <f t="shared" ca="1" si="1667"/>
        <v>0.27184639092431551</v>
      </c>
      <c r="FM364" s="7">
        <f t="shared" ca="1" si="1668"/>
        <v>1</v>
      </c>
      <c r="FN364" s="7" t="str">
        <f t="shared" ca="1" si="1669"/>
        <v>3</v>
      </c>
      <c r="FO364" s="7" t="str">
        <f ca="1">IFERROR(IF(FO363+FN364&gt;FP$4,FO363,FO363+FN364),"")</f>
        <v/>
      </c>
      <c r="FP364" s="7">
        <f t="shared" ca="1" si="1828"/>
        <v>0</v>
      </c>
      <c r="FQ364" s="7">
        <f t="shared" ca="1" si="1670"/>
        <v>0.40624282528035638</v>
      </c>
      <c r="FR364" s="7">
        <f t="shared" ca="1" si="1671"/>
        <v>0.28606486702733591</v>
      </c>
      <c r="FS364" s="7">
        <f t="shared" ca="1" si="1672"/>
        <v>1</v>
      </c>
      <c r="FT364" s="7" t="str">
        <f t="shared" ca="1" si="1673"/>
        <v>3</v>
      </c>
      <c r="FU364" s="7" t="str">
        <f ca="1">IFERROR(IF(FU363+FT364&gt;FV$4,FU363,FU363+FT364),"")</f>
        <v/>
      </c>
      <c r="FV364" s="7">
        <f t="shared" ca="1" si="1829"/>
        <v>0</v>
      </c>
      <c r="FW364" s="7">
        <f t="shared" ca="1" si="1674"/>
        <v>0.24446697948037865</v>
      </c>
      <c r="FX364" s="7">
        <f t="shared" ca="1" si="1675"/>
        <v>0.44784071282731364</v>
      </c>
      <c r="FY364" s="7">
        <f t="shared" ca="1" si="1676"/>
        <v>1</v>
      </c>
      <c r="FZ364" s="7" t="str">
        <f t="shared" ca="1" si="1677"/>
        <v>3</v>
      </c>
      <c r="GA364" s="7" t="str">
        <f ca="1">IFERROR(IF(GA363+FZ364&gt;GB$4,GA363,GA363+FZ364),"")</f>
        <v/>
      </c>
      <c r="GB364" s="7">
        <f t="shared" ca="1" si="1830"/>
        <v>0</v>
      </c>
      <c r="GC364" s="7">
        <f t="shared" ca="1" si="1678"/>
        <v>0.16954867165514476</v>
      </c>
      <c r="GD364" s="7">
        <f t="shared" ca="1" si="1679"/>
        <v>0.52275902065254753</v>
      </c>
      <c r="GE364" s="7">
        <f t="shared" ca="1" si="1680"/>
        <v>1</v>
      </c>
      <c r="GF364" s="7" t="str">
        <f t="shared" ca="1" si="1681"/>
        <v>3</v>
      </c>
      <c r="GG364" s="7" t="str">
        <f ca="1">IFERROR(IF(GG363+GF364&gt;GH$4,GG363,GG363+GF364),"")</f>
        <v/>
      </c>
      <c r="GH364" s="7">
        <f t="shared" ca="1" si="1831"/>
        <v>0</v>
      </c>
      <c r="GI364" s="7">
        <f t="shared" ca="1" si="1682"/>
        <v>8.7366934022049203E-2</v>
      </c>
      <c r="GJ364" s="7">
        <f t="shared" ca="1" si="1683"/>
        <v>0.60494075828564309</v>
      </c>
      <c r="GK364" s="7">
        <f t="shared" ca="1" si="1684"/>
        <v>1</v>
      </c>
      <c r="GL364" s="7" t="str">
        <f t="shared" ca="1" si="1685"/>
        <v>3</v>
      </c>
      <c r="GM364" s="7" t="str">
        <f ca="1">IFERROR(IF(GM363+GL364&gt;GN$4,GM363,GM363+GL364),"")</f>
        <v/>
      </c>
      <c r="GN364" s="7">
        <f t="shared" ca="1" si="1832"/>
        <v>0</v>
      </c>
      <c r="GO364" s="7">
        <f t="shared" ca="1" si="1686"/>
        <v>0.35313706645046761</v>
      </c>
      <c r="GP364" s="7">
        <f t="shared" ca="1" si="1687"/>
        <v>0.33917062585722468</v>
      </c>
      <c r="GQ364" s="7">
        <f t="shared" ca="1" si="1688"/>
        <v>1</v>
      </c>
      <c r="GR364" s="7" t="str">
        <f t="shared" ca="1" si="1689"/>
        <v>3</v>
      </c>
      <c r="GS364" s="7" t="str">
        <f ca="1">IFERROR(IF(GS363+GR364&gt;GT$4,GS363,GS363+GR364),"")</f>
        <v/>
      </c>
      <c r="GT364" s="7">
        <f t="shared" ca="1" si="1833"/>
        <v>0</v>
      </c>
      <c r="GU364" s="7">
        <f t="shared" ca="1" si="1690"/>
        <v>0.61356933008840631</v>
      </c>
      <c r="GV364" s="7">
        <f t="shared" ca="1" si="1691"/>
        <v>7.8738362219285984E-2</v>
      </c>
      <c r="GW364" s="7">
        <f t="shared" ca="1" si="1692"/>
        <v>1</v>
      </c>
      <c r="GX364" s="7" t="str">
        <f t="shared" ca="1" si="1693"/>
        <v>3</v>
      </c>
      <c r="GY364" s="7" t="str">
        <f ca="1">IFERROR(IF(GY363+GX364&gt;GZ$4,GY363,GY363+GX364),"")</f>
        <v/>
      </c>
      <c r="GZ364" s="7">
        <f t="shared" ca="1" si="1834"/>
        <v>0</v>
      </c>
      <c r="HA364" s="7">
        <f t="shared" ca="1" si="1694"/>
        <v>0.87956963765861729</v>
      </c>
      <c r="HB364" s="7">
        <f t="shared" ca="1" si="1695"/>
        <v>-0.187261945350925</v>
      </c>
      <c r="HC364" s="7">
        <f t="shared" ca="1" si="1696"/>
        <v>0</v>
      </c>
      <c r="HD364" s="7">
        <f t="shared" ca="1" si="1697"/>
        <v>0</v>
      </c>
      <c r="HE364" s="7" t="str">
        <f ca="1">IFERROR(IF(HE363+HD364&gt;HF$4,HE363,HE363+HD364),"")</f>
        <v/>
      </c>
      <c r="HF364" s="7">
        <f t="shared" ca="1" si="1835"/>
        <v>0</v>
      </c>
      <c r="HG364" s="7">
        <f t="shared" ca="1" si="1698"/>
        <v>0.70911617645360658</v>
      </c>
      <c r="HH364" s="7">
        <f t="shared" ca="1" si="1699"/>
        <v>-1.6808484145914293E-2</v>
      </c>
      <c r="HI364" s="7">
        <f t="shared" ca="1" si="1700"/>
        <v>0</v>
      </c>
      <c r="HJ364" s="7">
        <f t="shared" ca="1" si="1701"/>
        <v>0</v>
      </c>
      <c r="HK364" s="7" t="str">
        <f ca="1">IFERROR(IF(HK363+HJ364&gt;HL$4,HK363,HK363+HJ364),"")</f>
        <v/>
      </c>
      <c r="HL364" s="7">
        <f t="shared" ca="1" si="1836"/>
        <v>0</v>
      </c>
      <c r="HM364" s="7">
        <f t="shared" ca="1" si="1702"/>
        <v>5.4028750308376394E-2</v>
      </c>
      <c r="HN364" s="7">
        <f t="shared" ca="1" si="1703"/>
        <v>0.6382789419993159</v>
      </c>
      <c r="HO364" s="7">
        <f t="shared" ca="1" si="1704"/>
        <v>1</v>
      </c>
      <c r="HP364" s="7" t="str">
        <f t="shared" ca="1" si="1705"/>
        <v>3</v>
      </c>
      <c r="HQ364" s="7" t="str">
        <f ca="1">IFERROR(IF(HQ363+HP364&gt;HR$4,HQ363,HQ363+HP364),"")</f>
        <v/>
      </c>
      <c r="HR364" s="7">
        <f t="shared" ca="1" si="1837"/>
        <v>0</v>
      </c>
      <c r="HS364" s="7">
        <f t="shared" ca="1" si="1706"/>
        <v>0.3767830294774388</v>
      </c>
      <c r="HT364" s="7">
        <f t="shared" ca="1" si="1707"/>
        <v>0.31552466283025349</v>
      </c>
      <c r="HU364" s="7">
        <f t="shared" ca="1" si="1708"/>
        <v>1</v>
      </c>
      <c r="HV364" s="7" t="str">
        <f t="shared" ca="1" si="1709"/>
        <v>3</v>
      </c>
      <c r="HW364" s="7" t="str">
        <f ca="1">IFERROR(IF(HW363+HV364&gt;HX$4,HW363,HW363+HV364),"")</f>
        <v/>
      </c>
      <c r="HX364" s="7">
        <f t="shared" ca="1" si="1838"/>
        <v>0</v>
      </c>
      <c r="HY364" s="7">
        <f t="shared" ca="1" si="1710"/>
        <v>0.62899550598385778</v>
      </c>
      <c r="HZ364" s="7">
        <f t="shared" ca="1" si="1711"/>
        <v>6.3312186323834507E-2</v>
      </c>
      <c r="IA364" s="7">
        <f t="shared" ca="1" si="1712"/>
        <v>1</v>
      </c>
      <c r="IB364" s="7" t="str">
        <f t="shared" ca="1" si="1713"/>
        <v>3</v>
      </c>
      <c r="IC364" s="7" t="str">
        <f ca="1">IFERROR(IF(IC363+IB364&gt;ID$4,IC363,IC363+IB364),"")</f>
        <v/>
      </c>
      <c r="ID364" s="7">
        <f t="shared" ca="1" si="1839"/>
        <v>0</v>
      </c>
      <c r="IE364" s="7">
        <f t="shared" ca="1" si="1714"/>
        <v>0.70823182814236718</v>
      </c>
      <c r="IF364" s="7">
        <f t="shared" ca="1" si="1715"/>
        <v>-1.5924135834674891E-2</v>
      </c>
      <c r="IG364" s="7">
        <f t="shared" ca="1" si="1716"/>
        <v>0</v>
      </c>
      <c r="IH364" s="7">
        <f t="shared" ca="1" si="1717"/>
        <v>0</v>
      </c>
      <c r="II364" s="7" t="str">
        <f ca="1">IFERROR(IF(II363+IH364&gt;IJ$4,II363,II363+IH364),"")</f>
        <v/>
      </c>
      <c r="IJ364" s="7">
        <f t="shared" ca="1" si="1840"/>
        <v>0</v>
      </c>
      <c r="IK364" s="7">
        <f t="shared" ca="1" si="1718"/>
        <v>6.1055796777043203E-2</v>
      </c>
      <c r="IL364" s="7">
        <f t="shared" ca="1" si="1719"/>
        <v>0.63125189553064909</v>
      </c>
      <c r="IM364" s="7">
        <f t="shared" ca="1" si="1720"/>
        <v>1</v>
      </c>
      <c r="IN364" s="7" t="str">
        <f t="shared" ca="1" si="1721"/>
        <v>3</v>
      </c>
      <c r="IO364" s="7" t="str">
        <f ca="1">IFERROR(IF(IO363+IN364&gt;IP$4,IO363,IO363+IN364),"")</f>
        <v/>
      </c>
      <c r="IP364" s="7">
        <f t="shared" ca="1" si="1841"/>
        <v>0</v>
      </c>
      <c r="IQ364" s="7">
        <f t="shared" ca="1" si="1722"/>
        <v>0.78124065817122634</v>
      </c>
      <c r="IR364" s="7">
        <f t="shared" ca="1" si="1723"/>
        <v>-8.8932965863534053E-2</v>
      </c>
      <c r="IS364" s="7">
        <f t="shared" ca="1" si="1724"/>
        <v>0</v>
      </c>
      <c r="IT364" s="7">
        <f t="shared" ca="1" si="1725"/>
        <v>0</v>
      </c>
      <c r="IU364" s="7" t="str">
        <f ca="1">IFERROR(IF(IU363+IT364&gt;IV$4,IU363,IU363+IT364),"")</f>
        <v/>
      </c>
      <c r="IV364" s="7">
        <f t="shared" ca="1" si="1842"/>
        <v>0</v>
      </c>
      <c r="IW364" s="7">
        <f t="shared" ca="1" si="1726"/>
        <v>0.24483578185619459</v>
      </c>
      <c r="IX364" s="7">
        <f t="shared" ca="1" si="1727"/>
        <v>0.4474719104514977</v>
      </c>
      <c r="IY364" s="7">
        <f t="shared" ca="1" si="1728"/>
        <v>1</v>
      </c>
      <c r="IZ364" s="7" t="str">
        <f t="shared" ca="1" si="1729"/>
        <v>3</v>
      </c>
      <c r="JA364" s="7" t="str">
        <f ca="1">IFERROR(IF(JA363+IZ364&gt;JB$4,JA363,JA363+IZ364),"")</f>
        <v/>
      </c>
      <c r="JB364" s="7">
        <f t="shared" ca="1" si="1843"/>
        <v>0</v>
      </c>
      <c r="JC364" s="7">
        <f t="shared" ca="1" si="1730"/>
        <v>0.34724163563206956</v>
      </c>
      <c r="JD364" s="7">
        <f t="shared" ca="1" si="1731"/>
        <v>0.34506605667562273</v>
      </c>
      <c r="JE364" s="7">
        <f t="shared" ca="1" si="1732"/>
        <v>1</v>
      </c>
      <c r="JF364" s="7" t="str">
        <f t="shared" ca="1" si="1733"/>
        <v>3</v>
      </c>
      <c r="JG364" s="7" t="str">
        <f ca="1">IFERROR(IF(JG363+JF364&gt;JH$4,JG363,JG363+JF364),"")</f>
        <v/>
      </c>
      <c r="JH364" s="7">
        <f t="shared" ca="1" si="1844"/>
        <v>0</v>
      </c>
      <c r="JI364" s="7">
        <f t="shared" ca="1" si="1734"/>
        <v>0.90579056304751449</v>
      </c>
      <c r="JJ364" s="7">
        <f t="shared" ca="1" si="1735"/>
        <v>-0.21348287073982219</v>
      </c>
      <c r="JK364" s="7">
        <f t="shared" ca="1" si="1736"/>
        <v>0</v>
      </c>
      <c r="JL364" s="7">
        <f t="shared" ca="1" si="1737"/>
        <v>0</v>
      </c>
      <c r="JM364" s="7" t="str">
        <f ca="1">IFERROR(IF(JM363+JL364&gt;JN$4,JM363,JM363+JL364),"")</f>
        <v/>
      </c>
      <c r="JN364" s="7">
        <f t="shared" ca="1" si="1845"/>
        <v>0</v>
      </c>
      <c r="JO364" s="7">
        <f t="shared" ca="1" si="1738"/>
        <v>0.29911421994061438</v>
      </c>
      <c r="JP364" s="7">
        <f t="shared" ca="1" si="1739"/>
        <v>0.39319347236707791</v>
      </c>
      <c r="JQ364" s="7">
        <f t="shared" ca="1" si="1740"/>
        <v>1</v>
      </c>
      <c r="JR364" s="7" t="str">
        <f t="shared" ca="1" si="1741"/>
        <v>3</v>
      </c>
      <c r="JS364" s="7" t="str">
        <f ca="1">IFERROR(IF(JS363+JR364&gt;JT$4,JS363,JS363+JR364),"")</f>
        <v/>
      </c>
      <c r="JT364" s="7">
        <f t="shared" ca="1" si="1846"/>
        <v>0</v>
      </c>
      <c r="JU364" s="7">
        <f t="shared" ca="1" si="1742"/>
        <v>0.93741254130610352</v>
      </c>
      <c r="JV364" s="7">
        <f t="shared" ca="1" si="1743"/>
        <v>-0.24510484899841123</v>
      </c>
      <c r="JW364" s="7">
        <f t="shared" ca="1" si="1744"/>
        <v>0</v>
      </c>
      <c r="JX364" s="7">
        <f t="shared" ca="1" si="1745"/>
        <v>0</v>
      </c>
      <c r="JY364" s="7" t="str">
        <f ca="1">IFERROR(IF(JY363+JX364&gt;JZ$4,JY363,JY363+JX364),"")</f>
        <v/>
      </c>
      <c r="JZ364" s="7">
        <f t="shared" ca="1" si="1847"/>
        <v>0</v>
      </c>
      <c r="KA364" s="7">
        <f t="shared" ca="1" si="1746"/>
        <v>0.45776744765617416</v>
      </c>
      <c r="KB364" s="7">
        <f t="shared" ca="1" si="1747"/>
        <v>0.23454024465151813</v>
      </c>
      <c r="KC364" s="7">
        <f t="shared" ca="1" si="1748"/>
        <v>1</v>
      </c>
      <c r="KD364" s="7" t="str">
        <f t="shared" ca="1" si="1749"/>
        <v>3</v>
      </c>
      <c r="KE364" s="7" t="str">
        <f ca="1">IFERROR(IF(KE363+KD364&gt;KF$4,KE363,KE363+KD364),"")</f>
        <v/>
      </c>
      <c r="KF364" s="7">
        <f t="shared" ca="1" si="1848"/>
        <v>0</v>
      </c>
      <c r="KG364" s="7">
        <f t="shared" ca="1" si="1750"/>
        <v>0.49642917008189014</v>
      </c>
      <c r="KH364" s="7">
        <f t="shared" ca="1" si="1751"/>
        <v>0.19587852222580215</v>
      </c>
      <c r="KI364" s="7">
        <f t="shared" ca="1" si="1752"/>
        <v>1</v>
      </c>
      <c r="KJ364" s="7" t="str">
        <f t="shared" ca="1" si="1753"/>
        <v>3</v>
      </c>
      <c r="KK364" s="7" t="str">
        <f ca="1">IFERROR(IF(KK363+KJ364&gt;KL$4,KK363,KK363+KJ364),"")</f>
        <v/>
      </c>
      <c r="KL364" s="7">
        <f t="shared" ca="1" si="1849"/>
        <v>0</v>
      </c>
      <c r="KM364" s="7">
        <f t="shared" ca="1" si="1754"/>
        <v>0.78433074599982699</v>
      </c>
      <c r="KN364" s="7">
        <f t="shared" ca="1" si="1755"/>
        <v>-9.2023053692134704E-2</v>
      </c>
      <c r="KO364" s="7">
        <f t="shared" ca="1" si="1756"/>
        <v>0</v>
      </c>
      <c r="KP364" s="7">
        <f t="shared" ca="1" si="1757"/>
        <v>0</v>
      </c>
      <c r="KQ364" s="7" t="str">
        <f ca="1">IFERROR(IF(KQ363+KP364&gt;KR$4,KQ363,KQ363+KP364),"")</f>
        <v/>
      </c>
      <c r="KR364" s="7">
        <f t="shared" ca="1" si="1850"/>
        <v>0</v>
      </c>
      <c r="KS364" s="7">
        <f t="shared" ca="1" si="1758"/>
        <v>0.18118569819480246</v>
      </c>
      <c r="KT364" s="7">
        <f t="shared" ca="1" si="1759"/>
        <v>0.51112199411288983</v>
      </c>
      <c r="KU364" s="7">
        <f t="shared" ca="1" si="1760"/>
        <v>1</v>
      </c>
      <c r="KV364" s="7" t="str">
        <f t="shared" ca="1" si="1761"/>
        <v>3</v>
      </c>
      <c r="KW364" s="7" t="str">
        <f ca="1">IFERROR(IF(KW363+KV364&gt;KX$4,KW363,KW363+KV364),"")</f>
        <v/>
      </c>
      <c r="KX364" s="7">
        <f t="shared" ca="1" si="1851"/>
        <v>0</v>
      </c>
      <c r="KY364" s="7">
        <f t="shared" ca="1" si="1762"/>
        <v>0.40820159321907978</v>
      </c>
      <c r="KZ364" s="7">
        <f t="shared" ca="1" si="1763"/>
        <v>0.28410609908861251</v>
      </c>
      <c r="LA364" s="7">
        <f t="shared" ca="1" si="1764"/>
        <v>1</v>
      </c>
      <c r="LB364" s="7" t="str">
        <f t="shared" ca="1" si="1765"/>
        <v>3</v>
      </c>
      <c r="LC364" s="7" t="str">
        <f ca="1">IFERROR(IF(LC363+LB364&gt;LD$4,LC363,LC363+LB364),"")</f>
        <v/>
      </c>
      <c r="LD364" s="7">
        <f t="shared" ca="1" si="1852"/>
        <v>0</v>
      </c>
      <c r="LE364" s="7">
        <f t="shared" ca="1" si="1766"/>
        <v>0.90869110018585386</v>
      </c>
      <c r="LF364" s="7">
        <f t="shared" ca="1" si="1767"/>
        <v>-0.21638340787816157</v>
      </c>
      <c r="LG364" s="7">
        <f t="shared" ca="1" si="1768"/>
        <v>0</v>
      </c>
      <c r="LH364" s="7">
        <f t="shared" ca="1" si="1769"/>
        <v>0</v>
      </c>
      <c r="LI364" s="7" t="str">
        <f ca="1">IFERROR(IF(LI363+LH364&gt;LJ$4,LI363,LI363+LH364),"")</f>
        <v/>
      </c>
      <c r="LJ364" s="7">
        <f t="shared" ca="1" si="1853"/>
        <v>0</v>
      </c>
      <c r="LK364" s="7">
        <f t="shared" ca="1" si="1770"/>
        <v>0.22554789351949156</v>
      </c>
      <c r="LL364" s="7">
        <f t="shared" ca="1" si="1771"/>
        <v>0.46675979878820073</v>
      </c>
      <c r="LM364" s="7">
        <f t="shared" ca="1" si="1772"/>
        <v>1</v>
      </c>
      <c r="LN364" s="7" t="str">
        <f t="shared" ca="1" si="1773"/>
        <v>3</v>
      </c>
      <c r="LO364" s="7" t="str">
        <f ca="1">IFERROR(IF(LO363+LN364&gt;LP$4,LO363,LO363+LN364),"")</f>
        <v/>
      </c>
      <c r="LP364" s="7">
        <f t="shared" ca="1" si="1854"/>
        <v>0</v>
      </c>
      <c r="LQ364" s="7">
        <f t="shared" ca="1" si="1774"/>
        <v>0.73366205131030138</v>
      </c>
      <c r="LR364" s="7">
        <f t="shared" ca="1" si="1775"/>
        <v>-4.1354359002609087E-2</v>
      </c>
      <c r="LS364" s="7">
        <f t="shared" ca="1" si="1776"/>
        <v>0</v>
      </c>
      <c r="LT364" s="7">
        <f t="shared" ca="1" si="1777"/>
        <v>0</v>
      </c>
      <c r="LU364" s="7" t="str">
        <f ca="1">IFERROR(IF(LU363+LT364&gt;LV$4,LU363,LU363+LT364),"")</f>
        <v/>
      </c>
      <c r="LV364" s="7">
        <f t="shared" ca="1" si="1855"/>
        <v>0</v>
      </c>
      <c r="LW364" s="7">
        <f t="shared" ca="1" si="1778"/>
        <v>0.32650711406996857</v>
      </c>
      <c r="LX364" s="7">
        <f t="shared" ca="1" si="1779"/>
        <v>0.36580057823772372</v>
      </c>
      <c r="LY364" s="7">
        <f t="shared" ca="1" si="1780"/>
        <v>1</v>
      </c>
      <c r="LZ364" s="7" t="str">
        <f t="shared" ca="1" si="1781"/>
        <v>3</v>
      </c>
      <c r="MA364" s="7" t="str">
        <f ca="1">IFERROR(IF(MA363+LZ364&gt;MB$4,MA363,MA363+LZ364),"")</f>
        <v/>
      </c>
      <c r="MB364" s="7">
        <f t="shared" ca="1" si="1856"/>
        <v>0</v>
      </c>
      <c r="MC364" s="7">
        <f t="shared" ca="1" si="1782"/>
        <v>0.33856577622739537</v>
      </c>
      <c r="MD364" s="7">
        <f t="shared" ca="1" si="1783"/>
        <v>0.35374191608029693</v>
      </c>
      <c r="ME364" s="7">
        <f t="shared" ca="1" si="1784"/>
        <v>1</v>
      </c>
      <c r="MF364" s="7" t="str">
        <f t="shared" ca="1" si="1785"/>
        <v>3</v>
      </c>
      <c r="MG364" s="7" t="str">
        <f ca="1">IFERROR(IF(MG363+MF364&gt;MH$4,MG363,MG363+MF364),"")</f>
        <v/>
      </c>
      <c r="MH364" s="7">
        <f t="shared" ca="1" si="1857"/>
        <v>0</v>
      </c>
      <c r="MI364" s="7">
        <f t="shared" ca="1" si="1786"/>
        <v>0.77099798179573065</v>
      </c>
      <c r="MJ364" s="7">
        <f t="shared" ca="1" si="1787"/>
        <v>-7.8690289488038356E-2</v>
      </c>
      <c r="MK364" s="7">
        <f t="shared" ca="1" si="1788"/>
        <v>0</v>
      </c>
      <c r="ML364" s="7">
        <f t="shared" ca="1" si="1789"/>
        <v>0</v>
      </c>
      <c r="MM364" s="7" t="str">
        <f ca="1">IFERROR(IF(MM363+ML364&gt;MN$4,MM363,MM363+ML364),"")</f>
        <v/>
      </c>
      <c r="MN364" s="7">
        <f t="shared" ca="1" si="1858"/>
        <v>0</v>
      </c>
      <c r="MO364" s="7">
        <f t="shared" ca="1" si="1790"/>
        <v>0.59786152391110814</v>
      </c>
      <c r="MP364" s="7">
        <f t="shared" ca="1" si="1791"/>
        <v>9.4446168396584151E-2</v>
      </c>
      <c r="MQ364" s="7">
        <f t="shared" ca="1" si="1792"/>
        <v>1</v>
      </c>
      <c r="MR364" s="7" t="str">
        <f t="shared" ca="1" si="1793"/>
        <v>3</v>
      </c>
      <c r="MS364" s="7" t="str">
        <f ca="1">IFERROR(IF(MS363+MR364&gt;MT$4,MS363,MS363+MR364),"")</f>
        <v/>
      </c>
      <c r="MT364" s="7">
        <f t="shared" ca="1" si="1859"/>
        <v>0</v>
      </c>
      <c r="MU364" s="7">
        <f t="shared" ca="1" si="1794"/>
        <v>0.39532434490301716</v>
      </c>
      <c r="MV364" s="7">
        <f t="shared" ca="1" si="1795"/>
        <v>0.29698334740467514</v>
      </c>
      <c r="MW364" s="7">
        <f t="shared" ca="1" si="1796"/>
        <v>1</v>
      </c>
      <c r="MX364" s="7" t="str">
        <f t="shared" ca="1" si="1797"/>
        <v>3</v>
      </c>
      <c r="MY364" s="7" t="str">
        <f ca="1">IFERROR(IF(MY363+MX364&gt;MZ$4,MY363,MY363+MX364),"")</f>
        <v/>
      </c>
      <c r="MZ364" s="7">
        <f t="shared" ca="1" si="1860"/>
        <v>0</v>
      </c>
      <c r="NA364" s="7">
        <f t="shared" ca="1" si="1798"/>
        <v>0.14536467316269797</v>
      </c>
      <c r="NB364" s="7">
        <f t="shared" ca="1" si="1799"/>
        <v>0.54694301914499432</v>
      </c>
      <c r="NC364" s="7">
        <f t="shared" ca="1" si="1800"/>
        <v>1</v>
      </c>
      <c r="ND364" s="7" t="str">
        <f t="shared" ca="1" si="1801"/>
        <v>3</v>
      </c>
      <c r="NE364" s="7" t="str">
        <f ca="1">IFERROR(IF(NE363+ND364&gt;NF$4,NE363,NE363+ND364),"")</f>
        <v/>
      </c>
      <c r="NF364" s="7">
        <f t="shared" ca="1" si="1861"/>
        <v>0</v>
      </c>
      <c r="NG364" s="7">
        <f t="shared" ca="1" si="1802"/>
        <v>0.22991292405295494</v>
      </c>
      <c r="NH364" s="7">
        <f t="shared" ca="1" si="1803"/>
        <v>0.46239476825473735</v>
      </c>
      <c r="NI364" s="7">
        <f t="shared" ca="1" si="1804"/>
        <v>1</v>
      </c>
      <c r="NJ364" s="7" t="str">
        <f t="shared" ca="1" si="1805"/>
        <v>3</v>
      </c>
      <c r="NK364" s="7" t="str">
        <f ca="1">IFERROR(IF(NK363+NJ364&gt;NL$4,NK363,NK363+NJ364),"")</f>
        <v/>
      </c>
      <c r="NL364" s="7">
        <f t="shared" ca="1" si="1862"/>
        <v>0</v>
      </c>
      <c r="NM364" s="7">
        <f t="shared" ca="1" si="1806"/>
        <v>0.18110828946442736</v>
      </c>
      <c r="NN364" s="7">
        <f t="shared" ca="1" si="1807"/>
        <v>0.51119940284326493</v>
      </c>
      <c r="NO364" s="7">
        <f t="shared" ca="1" si="1808"/>
        <v>1</v>
      </c>
      <c r="NP364" s="7" t="str">
        <f t="shared" ca="1" si="1809"/>
        <v>3</v>
      </c>
      <c r="NQ364" s="7" t="str">
        <f ca="1">IFERROR(IF(NQ363+NP364&gt;NR$4,NQ363,NQ363+NP364),"")</f>
        <v/>
      </c>
      <c r="NR364" s="7">
        <f t="shared" ca="1" si="1863"/>
        <v>0</v>
      </c>
      <c r="NT364">
        <v>366</v>
      </c>
      <c r="NU364" s="7" t="s">
        <v>19</v>
      </c>
      <c r="NV364" s="7" t="str">
        <f t="shared" ca="1" si="1598"/>
        <v/>
      </c>
      <c r="NW364" s="7" t="str">
        <f t="shared" ca="1" si="1810"/>
        <v/>
      </c>
      <c r="NX364" t="str">
        <f ca="1">IFERROR(VLOOKUP(NT364,$K$3:$AK$568,8,FALSE),"")</f>
        <v/>
      </c>
      <c r="NY364" t="str">
        <f ca="1">IFERROR(VLOOKUP(NT364,$K$3:$AK$568,9,FALSE),"")</f>
        <v/>
      </c>
      <c r="NZ364" s="7" t="str">
        <f ca="1">IFERROR(VLOOKUP(NT364,$K$3:$AK$568,27,FALSE),"")</f>
        <v/>
      </c>
      <c r="OB364">
        <v>366</v>
      </c>
      <c r="OC364" s="7" t="s">
        <v>19</v>
      </c>
      <c r="OD364" t="e">
        <f t="shared" ca="1" si="1864"/>
        <v>#N/A</v>
      </c>
      <c r="OE364" s="7" t="str">
        <f t="shared" ca="1" si="1865"/>
        <v/>
      </c>
      <c r="OF364" s="7" t="str">
        <f t="shared" ca="1" si="1866"/>
        <v/>
      </c>
      <c r="OG364" t="str">
        <f t="shared" ca="1" si="1867"/>
        <v/>
      </c>
      <c r="OI364">
        <v>366</v>
      </c>
      <c r="OJ364" s="7" t="s">
        <v>19</v>
      </c>
      <c r="OK364" s="7" t="str">
        <f t="shared" ca="1" si="1868"/>
        <v/>
      </c>
      <c r="OL364" s="7" t="str">
        <f t="shared" ca="1" si="1869"/>
        <v/>
      </c>
      <c r="OM364" t="str">
        <f ca="1">IFERROR(VLOOKUP(OI364,$L$3:$AK$568,7,FALSE),"")</f>
        <v/>
      </c>
      <c r="ON364" t="str">
        <f ca="1">IFERROR(VLOOKUP(OI364,$L$3:$AK$568,8,FALSE),"")</f>
        <v/>
      </c>
      <c r="OO364" s="7" t="str">
        <f ca="1">IFERROR(VLOOKUP(OI364,$L$3:$AK$568,26,FALSE),"")</f>
        <v/>
      </c>
      <c r="OQ364">
        <v>366</v>
      </c>
      <c r="OR364" s="7" t="s">
        <v>19</v>
      </c>
      <c r="OS364" t="e">
        <f t="shared" ca="1" si="1870"/>
        <v>#N/A</v>
      </c>
      <c r="OT364" s="7" t="str">
        <f t="shared" ca="1" si="1871"/>
        <v/>
      </c>
      <c r="OU364" s="7" t="str">
        <f t="shared" ca="1" si="1872"/>
        <v/>
      </c>
      <c r="OV364" t="str">
        <f t="shared" ca="1" si="1873"/>
        <v/>
      </c>
      <c r="OX364">
        <v>366</v>
      </c>
      <c r="OY364" s="7" t="s">
        <v>19</v>
      </c>
      <c r="OZ364" s="7" t="str">
        <f t="shared" ca="1" si="1874"/>
        <v/>
      </c>
      <c r="PA364" s="7" t="str">
        <f t="shared" ca="1" si="1875"/>
        <v/>
      </c>
      <c r="PB364" t="str">
        <f ca="1">IFERROR(VLOOKUP(OX364,$M$3:$AK$568,6,FALSE),"")</f>
        <v/>
      </c>
      <c r="PC364" t="str">
        <f ca="1">IFERROR(VLOOKUP(OX364,$M$3:$AK$568,7,FALSE),"")</f>
        <v/>
      </c>
      <c r="PD364" s="7" t="str">
        <f ca="1">IFERROR(VLOOKUP(OX364,$M$3:$AK$568,25,FALSE),"")</f>
        <v/>
      </c>
      <c r="PF364">
        <v>366</v>
      </c>
      <c r="PG364" s="7" t="s">
        <v>19</v>
      </c>
      <c r="PH364" t="e">
        <f t="shared" ca="1" si="1876"/>
        <v>#N/A</v>
      </c>
      <c r="PI364" s="7" t="str">
        <f t="shared" ca="1" si="1877"/>
        <v/>
      </c>
      <c r="PJ364" s="7" t="str">
        <f t="shared" ca="1" si="1878"/>
        <v/>
      </c>
      <c r="PK364" t="str">
        <f t="shared" ca="1" si="1879"/>
        <v/>
      </c>
      <c r="PM364">
        <v>366</v>
      </c>
      <c r="PN364" s="7" t="s">
        <v>19</v>
      </c>
      <c r="PO364" s="202" t="str">
        <f t="shared" ca="1" si="1880"/>
        <v/>
      </c>
      <c r="PP364" s="7" t="str">
        <f t="shared" ca="1" si="1881"/>
        <v/>
      </c>
      <c r="PQ364" t="str">
        <f ca="1">IFERROR(VLOOKUP(PM364,$G$325:$R$409,12,FALSE),"")</f>
        <v/>
      </c>
      <c r="PR364" t="e">
        <f ca="1">VLOOKUP(PM364,$G$324:$Q$409,11,FALSE)</f>
        <v>#N/A</v>
      </c>
      <c r="PS364" s="7" t="str">
        <f ca="1">VLOOKUP(PQ364,$R$325:$Y$409,8,FALSE)</f>
        <v>- -</v>
      </c>
      <c r="PT364" s="7">
        <f ca="1">ReSt</f>
        <v>-4</v>
      </c>
      <c r="PU364" s="7" t="e">
        <f t="shared" ca="1" si="1882"/>
        <v>#N/A</v>
      </c>
      <c r="PV364" s="7" t="e">
        <f t="shared" ca="1" si="1883"/>
        <v>#N/A</v>
      </c>
      <c r="PW364" s="7" t="str">
        <f ca="1">VLOOKUP(PQ364,$R$325:$AK$409,8,FALSE)</f>
        <v>- -</v>
      </c>
      <c r="PX364" s="7"/>
      <c r="PY364">
        <v>366</v>
      </c>
      <c r="PZ364" s="7" t="s">
        <v>19</v>
      </c>
      <c r="QA364" t="str">
        <f t="shared" ca="1" si="1884"/>
        <v/>
      </c>
      <c r="QB364" s="7" t="str">
        <f t="shared" ca="1" si="1885"/>
        <v/>
      </c>
      <c r="QC364" s="7" t="str">
        <f t="shared" ca="1" si="1886"/>
        <v/>
      </c>
      <c r="QD364" t="str">
        <f t="shared" ca="1" si="1887"/>
        <v/>
      </c>
      <c r="QF364">
        <v>366</v>
      </c>
      <c r="QG364" s="7" t="s">
        <v>19</v>
      </c>
      <c r="QH364" s="7" t="str">
        <f t="shared" ca="1" si="1888"/>
        <v/>
      </c>
      <c r="QI364" s="7" t="e">
        <f t="shared" ca="1" si="1889"/>
        <v>#VALUE!</v>
      </c>
      <c r="QJ364" t="e">
        <f t="shared" ca="1" si="1890"/>
        <v>#N/A</v>
      </c>
      <c r="QK364" s="7" t="e">
        <f t="shared" ca="1" si="1891"/>
        <v>#N/A</v>
      </c>
      <c r="QM364">
        <v>366</v>
      </c>
      <c r="QN364" s="7" t="s">
        <v>19</v>
      </c>
      <c r="QO364" t="str">
        <f t="shared" ca="1" si="1892"/>
        <v/>
      </c>
      <c r="QP364" s="7" t="str">
        <f t="shared" ca="1" si="1893"/>
        <v/>
      </c>
      <c r="QQ364" t="str">
        <f t="shared" ca="1" si="1894"/>
        <v/>
      </c>
    </row>
    <row r="365" spans="1:459" x14ac:dyDescent="0.25">
      <c r="A365" s="240" t="str">
        <f>IF('Character Sheet'!$B$4="Creature","N","Y")</f>
        <v>Y</v>
      </c>
      <c r="C365" s="75"/>
      <c r="D365" s="76"/>
      <c r="F365" s="75">
        <v>27</v>
      </c>
      <c r="G365" s="76">
        <f t="shared" ca="1" si="1926"/>
        <v>0</v>
      </c>
      <c r="I365" s="75" t="s">
        <v>1812</v>
      </c>
      <c r="J365" s="85"/>
      <c r="K365" s="85">
        <f t="shared" ca="1" si="1927"/>
        <v>7</v>
      </c>
      <c r="L365" s="85">
        <f t="shared" ca="1" si="1928"/>
        <v>7</v>
      </c>
      <c r="M365" s="70">
        <f t="shared" ca="1" si="1929"/>
        <v>18</v>
      </c>
      <c r="O365" s="222" t="str">
        <f t="shared" ca="1" si="1930"/>
        <v>- -</v>
      </c>
      <c r="Q365" s="7" t="s">
        <v>1756</v>
      </c>
      <c r="R365" s="9" t="str">
        <f ca="1">IFERROR(VLOOKUP(F365,INDIRECT(Calculations!$D$100),2,FALSE),"")</f>
        <v/>
      </c>
      <c r="S365" s="9" t="str">
        <f t="shared" ca="1" si="1931"/>
        <v/>
      </c>
      <c r="T365" s="61" t="str">
        <f ca="1">SUBSTITUTE(IFERROR(IFERROR(VLOOKUP(R365,'[1]Skill Statistics'!$A$3:$C$513,2,FALSE),VLOOKUP(Q365,'[1]Skill Statistics'!$A$3:$C$513,2,FALSE)),T364),"R*","ReSt")</f>
        <v>ReSt/ReSt</v>
      </c>
      <c r="U365" s="61" t="str">
        <f ca="1">IFERROR(IFERROR(VLOOKUP(R365,'[1]Skill Statistics'!$A$3:$C$513,3,FALSE),VLOOKUP(Q365,'[1]Skill Statistics'!$A$3:$C$513,3,FALSE)),U364)</f>
        <v>Me</v>
      </c>
      <c r="V365" s="61" t="str">
        <f ca="1">IF(R365="","- -",IF(ISNUMBER(SEARCH("Category",R365)),"- -",IFERROR(IFERROR(VLOOKUP(Q365,[1]Professions!$A$4:$AM$288,MATCH(Profession,[1]Professions!$A$1:$AM$1,0),FALSE),VLOOKUP(Q365,Calculations!$B$91:$I$95,8,FALSE)),"- -")))</f>
        <v>- -</v>
      </c>
      <c r="W365" s="60" t="str">
        <f t="shared" ca="1" si="1932"/>
        <v>- -</v>
      </c>
      <c r="X365" s="7" t="str">
        <f ca="1">IFERROR(VLOOKUP(R365,$BS$6:$NR$519,MATCH(ActualLevel,$BS$3:$NR$3,0),FALSE),"- -")</f>
        <v>- -</v>
      </c>
      <c r="Y365" s="7" t="str">
        <f t="shared" ca="1" si="1933"/>
        <v>- -</v>
      </c>
      <c r="Z365" s="7" t="str">
        <f ca="1">IFERROR(VLOOKUP(Y365,Charts!$BQ$2:$BR$52,2,FALSE),"- -")</f>
        <v>- -</v>
      </c>
      <c r="AA365" s="7">
        <f t="shared" ca="1" si="1934"/>
        <v>-1</v>
      </c>
      <c r="AB365" s="7" t="str">
        <f t="shared" ca="1" si="1935"/>
        <v>- -</v>
      </c>
      <c r="AC365" s="7"/>
      <c r="AD365" s="7"/>
      <c r="AE365" s="7"/>
      <c r="AF365" s="7"/>
      <c r="AG365" s="7"/>
      <c r="AH365" s="90"/>
      <c r="AI365" s="7"/>
      <c r="AJ365" s="7"/>
      <c r="AK365" s="7">
        <f t="shared" ca="1" si="1936"/>
        <v>-1</v>
      </c>
      <c r="AL365" s="7"/>
      <c r="AM365" s="69">
        <f>IFERROR(VLOOKUP(Q365,'[1]Skill Statistics'!$A$3:$AN$513,MATCH(Profession,'[1]Skill Statistics'!$A$2:$AN$2,0),FALSE),0)</f>
        <v>0</v>
      </c>
      <c r="AN365" s="85">
        <f>IFERROR(VLOOKUP(Q365,'[1]Skill Statistics'!$A$3:$BK$513,MATCH(Archetype,'[1]Skill Statistics'!$A$2:$BK$2,0),FALSE),0)</f>
        <v>0</v>
      </c>
      <c r="AO365" s="85">
        <f>IFERROR(VLOOKUP(Q365,'[1]Skill Statistics'!$A$3:$BB$513,MATCH(Race,'[1]Skill Statistics'!$A$2:$BB$2,0),FALSE),0)</f>
        <v>0</v>
      </c>
      <c r="AP365" s="85">
        <f t="shared" ca="1" si="1811"/>
        <v>-0.1</v>
      </c>
      <c r="AQ365" s="70"/>
      <c r="AS365" s="69">
        <f>IFERROR(VLOOKUP(Q365,'[1]Professional Skills'!$A$4:$AM$288,MATCH(Profession,'[1]Professional Skills'!$A$3:$AM$3,0),FALSE),"- -")</f>
        <v>0</v>
      </c>
      <c r="AT365" t="s">
        <v>1812</v>
      </c>
      <c r="AU365" s="7" t="str">
        <f t="shared" si="1937"/>
        <v/>
      </c>
      <c r="AV365" s="7">
        <f t="shared" ca="1" si="1938"/>
        <v>0</v>
      </c>
      <c r="AW365" t="str">
        <f t="shared" si="1898"/>
        <v/>
      </c>
      <c r="AX365" t="str">
        <f>IFERROR(_xlfn.RANK.EQ(AW365,$AW$5:$AW$568),"")</f>
        <v/>
      </c>
      <c r="AY365">
        <f t="shared" si="1939"/>
        <v>0</v>
      </c>
      <c r="AZ365" s="70" t="str">
        <f t="shared" si="1940"/>
        <v/>
      </c>
      <c r="BB365" s="69" t="str">
        <f>IFERROR(IF(Q365="Language",VLOOKUP(R365,[1]Cultures!$B$4:$N$218,MATCH(Culture,[1]Cultures!$B$3:$N$3,0),FALSE),VLOOKUP(Q365,[1]Cultures!$B$4:$O$212,MATCH(Culture,[1]Cultures!$B$3:$O$3,0),FALSE)),"- -")</f>
        <v>- -</v>
      </c>
      <c r="BC365" t="s">
        <v>1812</v>
      </c>
      <c r="BD365">
        <f t="shared" ca="1" si="1941"/>
        <v>0.23655291240656329</v>
      </c>
      <c r="BE365">
        <f t="shared" ca="1" si="1900"/>
        <v>0.13655291240656328</v>
      </c>
      <c r="BH365">
        <f t="shared" ca="1" si="1923"/>
        <v>23</v>
      </c>
      <c r="BI365" s="7">
        <f t="shared" ca="1" si="1942"/>
        <v>0</v>
      </c>
      <c r="BK365" s="7"/>
      <c r="BL365" s="70" t="str">
        <f t="shared" ca="1" si="1943"/>
        <v>- -</v>
      </c>
      <c r="BN365" s="69" t="str">
        <f ca="1">IFERROR(VLOOKUP(V365,Charts!$BT$2:$BV$14,3,FALSE),"- -")</f>
        <v>- -</v>
      </c>
      <c r="BO365" s="85" t="str">
        <f t="shared" ca="1" si="1812"/>
        <v>- -</v>
      </c>
      <c r="BP365" s="70" t="str">
        <f t="shared" ca="1" si="1901"/>
        <v>- -</v>
      </c>
      <c r="BR365" s="7">
        <v>364</v>
      </c>
      <c r="BS365" s="9" t="str">
        <f ca="1">VLOOKUP(BR365,$O$3:$R$568,4,FALSE)</f>
        <v>Gunslinging</v>
      </c>
      <c r="BT365" s="7" t="str">
        <f ca="1">VLOOKUP(BS365,$R$3:$V$568,5,FALSE)</f>
        <v>3 / 5</v>
      </c>
      <c r="BU365" s="7">
        <f ca="1">VLOOKUP(BT365,Charts!$BT$2:$BV$14,3,FALSE)</f>
        <v>0.61538461538461542</v>
      </c>
      <c r="BV365" s="7" t="str">
        <f t="shared" ca="1" si="1604"/>
        <v>3</v>
      </c>
      <c r="BW365" s="7" t="str">
        <f t="shared" ca="1" si="1605"/>
        <v>5</v>
      </c>
      <c r="BY365" s="7">
        <f t="shared" ca="1" si="1606"/>
        <v>0.95298973205327564</v>
      </c>
      <c r="BZ365" s="7">
        <f t="shared" ca="1" si="1607"/>
        <v>-0.33760511666866022</v>
      </c>
      <c r="CA365" s="7">
        <f t="shared" ca="1" si="1608"/>
        <v>0</v>
      </c>
      <c r="CB365" s="7">
        <f t="shared" ca="1" si="1609"/>
        <v>0</v>
      </c>
      <c r="CC365" s="7" t="str">
        <f ca="1">IFERROR(IF(CC364+CB365&gt;CD$4,CC364,CC364+CB365),"")</f>
        <v/>
      </c>
      <c r="CD365" s="7">
        <f t="shared" ca="1" si="1813"/>
        <v>0</v>
      </c>
      <c r="CE365" s="7">
        <f t="shared" ca="1" si="1610"/>
        <v>0.70702269915111682</v>
      </c>
      <c r="CF365" s="7">
        <f t="shared" ca="1" si="1611"/>
        <v>-9.1638083766501399E-2</v>
      </c>
      <c r="CG365" s="7">
        <f t="shared" ca="1" si="1612"/>
        <v>0</v>
      </c>
      <c r="CH365" s="7">
        <f t="shared" ca="1" si="1613"/>
        <v>0</v>
      </c>
      <c r="CI365" s="7" t="str">
        <f ca="1">IFERROR(IF(CI364+CH365&gt;CJ$4,CI364,CI364+CH365),"")</f>
        <v/>
      </c>
      <c r="CJ365" s="7">
        <f t="shared" ca="1" si="1814"/>
        <v>0</v>
      </c>
      <c r="CK365" s="7">
        <f t="shared" ca="1" si="1614"/>
        <v>0.38618000865862678</v>
      </c>
      <c r="CL365" s="7">
        <f t="shared" ca="1" si="1615"/>
        <v>0.22920460672598864</v>
      </c>
      <c r="CM365" s="7">
        <f t="shared" ca="1" si="1616"/>
        <v>1</v>
      </c>
      <c r="CN365" s="7" t="str">
        <f t="shared" ca="1" si="1617"/>
        <v>3</v>
      </c>
      <c r="CO365" s="7" t="str">
        <f ca="1">IFERROR(IF(CO364+CN365&gt;CP$4,CO364,CO364+CN365),"")</f>
        <v/>
      </c>
      <c r="CP365" s="7">
        <f t="shared" ca="1" si="1815"/>
        <v>0</v>
      </c>
      <c r="CQ365" s="7">
        <f t="shared" ca="1" si="1618"/>
        <v>0.38888709607640559</v>
      </c>
      <c r="CR365" s="7">
        <f t="shared" ca="1" si="1619"/>
        <v>0.22649751930820983</v>
      </c>
      <c r="CS365" s="7">
        <f t="shared" ca="1" si="1620"/>
        <v>1</v>
      </c>
      <c r="CT365" s="7" t="str">
        <f t="shared" ca="1" si="1621"/>
        <v>3</v>
      </c>
      <c r="CU365" s="7" t="str">
        <f ca="1">IFERROR(IF(CU364+CT365&gt;CV$4,CU364,CU364+CT365),"")</f>
        <v/>
      </c>
      <c r="CV365" s="7">
        <f t="shared" ca="1" si="1816"/>
        <v>0</v>
      </c>
      <c r="CW365" s="7">
        <f t="shared" ca="1" si="1622"/>
        <v>0.90816487593289041</v>
      </c>
      <c r="CX365" s="7">
        <f t="shared" ca="1" si="1623"/>
        <v>-0.292780260548275</v>
      </c>
      <c r="CY365" s="7">
        <f t="shared" ca="1" si="1624"/>
        <v>0</v>
      </c>
      <c r="CZ365" s="7">
        <f t="shared" ca="1" si="1625"/>
        <v>0</v>
      </c>
      <c r="DA365" s="7" t="str">
        <f ca="1">IFERROR(IF(DA364+CZ365&gt;DB$4,DA364,DA364+CZ365),"")</f>
        <v/>
      </c>
      <c r="DB365" s="7">
        <f t="shared" ca="1" si="1817"/>
        <v>0</v>
      </c>
      <c r="DC365" s="7">
        <f t="shared" ca="1" si="1626"/>
        <v>0.21433789494780597</v>
      </c>
      <c r="DD365" s="7">
        <f t="shared" ca="1" si="1627"/>
        <v>0.40104672043680945</v>
      </c>
      <c r="DE365" s="7">
        <f t="shared" ca="1" si="1628"/>
        <v>1</v>
      </c>
      <c r="DF365" s="7" t="str">
        <f t="shared" ca="1" si="1629"/>
        <v>3</v>
      </c>
      <c r="DG365" s="7" t="str">
        <f ca="1">IFERROR(IF(DG364+DF365&gt;DH$4,DG364,DG364+DF365),"")</f>
        <v/>
      </c>
      <c r="DH365" s="7">
        <f t="shared" ca="1" si="1818"/>
        <v>0</v>
      </c>
      <c r="DI365" s="7">
        <f t="shared" ca="1" si="1630"/>
        <v>0.68624734877932803</v>
      </c>
      <c r="DJ365" s="7">
        <f t="shared" ca="1" si="1631"/>
        <v>-7.0862733394712607E-2</v>
      </c>
      <c r="DK365" s="7">
        <f t="shared" ca="1" si="1632"/>
        <v>0</v>
      </c>
      <c r="DL365" s="7">
        <f t="shared" ca="1" si="1633"/>
        <v>0</v>
      </c>
      <c r="DM365" s="7" t="str">
        <f ca="1">IFERROR(IF(DM364+DL365&gt;DN$4,DM364,DM364+DL365),"")</f>
        <v/>
      </c>
      <c r="DN365" s="7">
        <f t="shared" ca="1" si="1819"/>
        <v>0</v>
      </c>
      <c r="DO365" s="7">
        <f t="shared" ca="1" si="1634"/>
        <v>0.18545068114584229</v>
      </c>
      <c r="DP365" s="7">
        <f t="shared" ca="1" si="1635"/>
        <v>0.42993393423877313</v>
      </c>
      <c r="DQ365" s="7">
        <f t="shared" ca="1" si="1636"/>
        <v>1</v>
      </c>
      <c r="DR365" s="7" t="str">
        <f t="shared" ca="1" si="1637"/>
        <v>3</v>
      </c>
      <c r="DS365" s="7" t="str">
        <f ca="1">IFERROR(IF(DS364+DR365&gt;DT$4,DS364,DS364+DR365),"")</f>
        <v/>
      </c>
      <c r="DT365" s="7">
        <f t="shared" ca="1" si="1820"/>
        <v>0</v>
      </c>
      <c r="DU365" s="7">
        <f t="shared" ca="1" si="1638"/>
        <v>0.90848564257356257</v>
      </c>
      <c r="DV365" s="7">
        <f t="shared" ca="1" si="1639"/>
        <v>-0.29310102718894715</v>
      </c>
      <c r="DW365" s="7">
        <f t="shared" ca="1" si="1640"/>
        <v>0</v>
      </c>
      <c r="DX365" s="7">
        <f t="shared" ca="1" si="1641"/>
        <v>0</v>
      </c>
      <c r="DY365" s="7" t="str">
        <f ca="1">IFERROR(IF(DY364+DX365&gt;DZ$4,DY364,DY364+DX365),"")</f>
        <v/>
      </c>
      <c r="DZ365" s="7">
        <f t="shared" ca="1" si="1821"/>
        <v>0</v>
      </c>
      <c r="EA365" s="7">
        <f t="shared" ca="1" si="1642"/>
        <v>0.18867174646167872</v>
      </c>
      <c r="EB365" s="7">
        <f t="shared" ca="1" si="1643"/>
        <v>0.42671286892293669</v>
      </c>
      <c r="EC365" s="7">
        <f t="shared" ca="1" si="1644"/>
        <v>1</v>
      </c>
      <c r="ED365" s="7" t="str">
        <f t="shared" ca="1" si="1645"/>
        <v>3</v>
      </c>
      <c r="EE365" s="7" t="str">
        <f ca="1">IFERROR(IF(EE364+ED365&gt;EF$4,EE364,EE364+ED365),"")</f>
        <v/>
      </c>
      <c r="EF365" s="7">
        <f t="shared" ca="1" si="1822"/>
        <v>0</v>
      </c>
      <c r="EG365" s="7">
        <f t="shared" ca="1" si="1646"/>
        <v>0.2945080814451112</v>
      </c>
      <c r="EH365" s="7">
        <f t="shared" ca="1" si="1647"/>
        <v>0.32087653393950422</v>
      </c>
      <c r="EI365" s="7">
        <f t="shared" ca="1" si="1648"/>
        <v>1</v>
      </c>
      <c r="EJ365" s="7" t="str">
        <f t="shared" ca="1" si="1649"/>
        <v>3</v>
      </c>
      <c r="EK365" s="7" t="str">
        <f ca="1">IFERROR(IF(EK364+EJ365&gt;EL$4,EK364,EK364+EJ365),"")</f>
        <v/>
      </c>
      <c r="EL365" s="7">
        <f t="shared" ca="1" si="1823"/>
        <v>0</v>
      </c>
      <c r="EM365" s="7">
        <f t="shared" ca="1" si="1650"/>
        <v>0.46429551018031712</v>
      </c>
      <c r="EN365" s="7">
        <f t="shared" ca="1" si="1651"/>
        <v>0.1510891052042983</v>
      </c>
      <c r="EO365" s="7">
        <f t="shared" ca="1" si="1652"/>
        <v>1</v>
      </c>
      <c r="EP365" s="7" t="str">
        <f t="shared" ca="1" si="1653"/>
        <v>3</v>
      </c>
      <c r="EQ365" s="7" t="str">
        <f ca="1">IFERROR(IF(EQ364+EP365&gt;ER$4,EQ364,EQ364+EP365),"")</f>
        <v/>
      </c>
      <c r="ER365" s="7">
        <f t="shared" ca="1" si="1824"/>
        <v>0</v>
      </c>
      <c r="ES365" s="7">
        <f t="shared" ca="1" si="1654"/>
        <v>0.26448473735471245</v>
      </c>
      <c r="ET365" s="7">
        <f t="shared" ca="1" si="1655"/>
        <v>0.35089987802990297</v>
      </c>
      <c r="EU365" s="7">
        <f t="shared" ca="1" si="1656"/>
        <v>1</v>
      </c>
      <c r="EV365" s="7" t="str">
        <f t="shared" ca="1" si="1657"/>
        <v>3</v>
      </c>
      <c r="EW365" s="7" t="str">
        <f ca="1">IFERROR(IF(EW364+EV365&gt;EX$4,EW364,EW364+EV365),"")</f>
        <v/>
      </c>
      <c r="EX365" s="7">
        <f t="shared" ca="1" si="1825"/>
        <v>0</v>
      </c>
      <c r="EY365" s="7">
        <f t="shared" ca="1" si="1658"/>
        <v>0.70177413743814387</v>
      </c>
      <c r="EZ365" s="7">
        <f t="shared" ca="1" si="1659"/>
        <v>-8.6389522053528456E-2</v>
      </c>
      <c r="FA365" s="7">
        <f t="shared" ca="1" si="1660"/>
        <v>0</v>
      </c>
      <c r="FB365" s="7">
        <f t="shared" ca="1" si="1661"/>
        <v>0</v>
      </c>
      <c r="FC365" s="7" t="str">
        <f ca="1">IFERROR(IF(FC364+FB365&gt;FD$4,FC364,FC364+FB365),"")</f>
        <v/>
      </c>
      <c r="FD365" s="7">
        <f t="shared" ca="1" si="1826"/>
        <v>0</v>
      </c>
      <c r="FE365" s="7">
        <f t="shared" ca="1" si="1662"/>
        <v>0.77554694782491085</v>
      </c>
      <c r="FF365" s="7">
        <f t="shared" ca="1" si="1663"/>
        <v>-0.16016233244029543</v>
      </c>
      <c r="FG365" s="7">
        <f t="shared" ca="1" si="1664"/>
        <v>0</v>
      </c>
      <c r="FH365" s="7">
        <f t="shared" ca="1" si="1665"/>
        <v>0</v>
      </c>
      <c r="FI365" s="7" t="str">
        <f ca="1">IFERROR(IF(FI364+FH365&gt;FJ$4,FI364,FI364+FH365),"")</f>
        <v/>
      </c>
      <c r="FJ365" s="7">
        <f t="shared" ca="1" si="1827"/>
        <v>0</v>
      </c>
      <c r="FK365" s="7">
        <f t="shared" ca="1" si="1666"/>
        <v>0.34871362555126328</v>
      </c>
      <c r="FL365" s="7">
        <f t="shared" ca="1" si="1667"/>
        <v>0.26667098983335213</v>
      </c>
      <c r="FM365" s="7">
        <f t="shared" ca="1" si="1668"/>
        <v>1</v>
      </c>
      <c r="FN365" s="7" t="str">
        <f t="shared" ca="1" si="1669"/>
        <v>3</v>
      </c>
      <c r="FO365" s="7" t="str">
        <f ca="1">IFERROR(IF(FO364+FN365&gt;FP$4,FO364,FO364+FN365),"")</f>
        <v/>
      </c>
      <c r="FP365" s="7">
        <f t="shared" ca="1" si="1828"/>
        <v>0</v>
      </c>
      <c r="FQ365" s="7">
        <f t="shared" ca="1" si="1670"/>
        <v>0.79339065847581336</v>
      </c>
      <c r="FR365" s="7">
        <f t="shared" ca="1" si="1671"/>
        <v>-0.17800604309119794</v>
      </c>
      <c r="FS365" s="7">
        <f t="shared" ca="1" si="1672"/>
        <v>0</v>
      </c>
      <c r="FT365" s="7">
        <f t="shared" ca="1" si="1673"/>
        <v>0</v>
      </c>
      <c r="FU365" s="7" t="str">
        <f ca="1">IFERROR(IF(FU364+FT365&gt;FV$4,FU364,FU364+FT365),"")</f>
        <v/>
      </c>
      <c r="FV365" s="7">
        <f t="shared" ca="1" si="1829"/>
        <v>0</v>
      </c>
      <c r="FW365" s="7">
        <f t="shared" ca="1" si="1674"/>
        <v>0.36786260434575968</v>
      </c>
      <c r="FX365" s="7">
        <f t="shared" ca="1" si="1675"/>
        <v>0.24752201103885574</v>
      </c>
      <c r="FY365" s="7">
        <f t="shared" ca="1" si="1676"/>
        <v>1</v>
      </c>
      <c r="FZ365" s="7" t="str">
        <f t="shared" ca="1" si="1677"/>
        <v>3</v>
      </c>
      <c r="GA365" s="7" t="str">
        <f ca="1">IFERROR(IF(GA364+FZ365&gt;GB$4,GA364,GA364+FZ365),"")</f>
        <v/>
      </c>
      <c r="GB365" s="7">
        <f t="shared" ca="1" si="1830"/>
        <v>0</v>
      </c>
      <c r="GC365" s="7">
        <f t="shared" ca="1" si="1678"/>
        <v>0.20010810923810707</v>
      </c>
      <c r="GD365" s="7">
        <f t="shared" ca="1" si="1679"/>
        <v>0.41527650614650835</v>
      </c>
      <c r="GE365" s="7">
        <f t="shared" ca="1" si="1680"/>
        <v>1</v>
      </c>
      <c r="GF365" s="7" t="str">
        <f t="shared" ca="1" si="1681"/>
        <v>3</v>
      </c>
      <c r="GG365" s="7" t="str">
        <f ca="1">IFERROR(IF(GG364+GF365&gt;GH$4,GG364,GG364+GF365),"")</f>
        <v/>
      </c>
      <c r="GH365" s="7">
        <f t="shared" ca="1" si="1831"/>
        <v>0</v>
      </c>
      <c r="GI365" s="7">
        <f t="shared" ca="1" si="1682"/>
        <v>0.68106048631668636</v>
      </c>
      <c r="GJ365" s="7">
        <f t="shared" ca="1" si="1683"/>
        <v>-6.5675870932070946E-2</v>
      </c>
      <c r="GK365" s="7">
        <f t="shared" ca="1" si="1684"/>
        <v>0</v>
      </c>
      <c r="GL365" s="7">
        <f t="shared" ca="1" si="1685"/>
        <v>0</v>
      </c>
      <c r="GM365" s="7" t="str">
        <f ca="1">IFERROR(IF(GM364+GL365&gt;GN$4,GM364,GM364+GL365),"")</f>
        <v/>
      </c>
      <c r="GN365" s="7">
        <f t="shared" ca="1" si="1832"/>
        <v>0</v>
      </c>
      <c r="GO365" s="7">
        <f t="shared" ca="1" si="1686"/>
        <v>0.10780935853467866</v>
      </c>
      <c r="GP365" s="7">
        <f t="shared" ca="1" si="1687"/>
        <v>0.50757525684993676</v>
      </c>
      <c r="GQ365" s="7">
        <f t="shared" ca="1" si="1688"/>
        <v>1</v>
      </c>
      <c r="GR365" s="7" t="str">
        <f t="shared" ca="1" si="1689"/>
        <v>3</v>
      </c>
      <c r="GS365" s="7" t="str">
        <f ca="1">IFERROR(IF(GS364+GR365&gt;GT$4,GS364,GS364+GR365),"")</f>
        <v/>
      </c>
      <c r="GT365" s="7">
        <f t="shared" ca="1" si="1833"/>
        <v>0</v>
      </c>
      <c r="GU365" s="7">
        <f t="shared" ca="1" si="1690"/>
        <v>0.32839455868285228</v>
      </c>
      <c r="GV365" s="7">
        <f t="shared" ca="1" si="1691"/>
        <v>0.28699005670176314</v>
      </c>
      <c r="GW365" s="7">
        <f t="shared" ca="1" si="1692"/>
        <v>1</v>
      </c>
      <c r="GX365" s="7" t="str">
        <f t="shared" ca="1" si="1693"/>
        <v>3</v>
      </c>
      <c r="GY365" s="7" t="str">
        <f ca="1">IFERROR(IF(GY364+GX365&gt;GZ$4,GY364,GY364+GX365),"")</f>
        <v/>
      </c>
      <c r="GZ365" s="7">
        <f t="shared" ca="1" si="1834"/>
        <v>0</v>
      </c>
      <c r="HA365" s="7">
        <f t="shared" ca="1" si="1694"/>
        <v>0.13893827840927486</v>
      </c>
      <c r="HB365" s="7">
        <f t="shared" ca="1" si="1695"/>
        <v>0.47644633697534056</v>
      </c>
      <c r="HC365" s="7">
        <f t="shared" ca="1" si="1696"/>
        <v>1</v>
      </c>
      <c r="HD365" s="7" t="str">
        <f t="shared" ca="1" si="1697"/>
        <v>3</v>
      </c>
      <c r="HE365" s="7" t="str">
        <f ca="1">IFERROR(IF(HE364+HD365&gt;HF$4,HE364,HE364+HD365),"")</f>
        <v/>
      </c>
      <c r="HF365" s="7">
        <f t="shared" ca="1" si="1835"/>
        <v>0</v>
      </c>
      <c r="HG365" s="7">
        <f t="shared" ca="1" si="1698"/>
        <v>0.26901779783892876</v>
      </c>
      <c r="HH365" s="7">
        <f t="shared" ca="1" si="1699"/>
        <v>0.34636681754568666</v>
      </c>
      <c r="HI365" s="7">
        <f t="shared" ca="1" si="1700"/>
        <v>1</v>
      </c>
      <c r="HJ365" s="7" t="str">
        <f t="shared" ca="1" si="1701"/>
        <v>3</v>
      </c>
      <c r="HK365" s="7" t="str">
        <f ca="1">IFERROR(IF(HK364+HJ365&gt;HL$4,HK364,HK364+HJ365),"")</f>
        <v/>
      </c>
      <c r="HL365" s="7">
        <f t="shared" ca="1" si="1836"/>
        <v>0</v>
      </c>
      <c r="HM365" s="7">
        <f t="shared" ca="1" si="1702"/>
        <v>0.66579860060304608</v>
      </c>
      <c r="HN365" s="7">
        <f t="shared" ca="1" si="1703"/>
        <v>-5.0413985218430657E-2</v>
      </c>
      <c r="HO365" s="7">
        <f t="shared" ca="1" si="1704"/>
        <v>0</v>
      </c>
      <c r="HP365" s="7">
        <f t="shared" ca="1" si="1705"/>
        <v>0</v>
      </c>
      <c r="HQ365" s="7" t="str">
        <f ca="1">IFERROR(IF(HQ364+HP365&gt;HR$4,HQ364,HQ364+HP365),"")</f>
        <v/>
      </c>
      <c r="HR365" s="7">
        <f t="shared" ca="1" si="1837"/>
        <v>0</v>
      </c>
      <c r="HS365" s="7">
        <f t="shared" ca="1" si="1706"/>
        <v>8.0534776007931019E-2</v>
      </c>
      <c r="HT365" s="7">
        <f t="shared" ca="1" si="1707"/>
        <v>0.5348498393766844</v>
      </c>
      <c r="HU365" s="7">
        <f t="shared" ca="1" si="1708"/>
        <v>1</v>
      </c>
      <c r="HV365" s="7" t="str">
        <f t="shared" ca="1" si="1709"/>
        <v>3</v>
      </c>
      <c r="HW365" s="7" t="str">
        <f ca="1">IFERROR(IF(HW364+HV365&gt;HX$4,HW364,HW364+HV365),"")</f>
        <v/>
      </c>
      <c r="HX365" s="7">
        <f t="shared" ca="1" si="1838"/>
        <v>0</v>
      </c>
      <c r="HY365" s="7">
        <f t="shared" ca="1" si="1710"/>
        <v>0.24787357072826377</v>
      </c>
      <c r="HZ365" s="7">
        <f t="shared" ca="1" si="1711"/>
        <v>0.36751104465635165</v>
      </c>
      <c r="IA365" s="7">
        <f t="shared" ca="1" si="1712"/>
        <v>1</v>
      </c>
      <c r="IB365" s="7" t="str">
        <f t="shared" ca="1" si="1713"/>
        <v>3</v>
      </c>
      <c r="IC365" s="7" t="str">
        <f ca="1">IFERROR(IF(IC364+IB365&gt;ID$4,IC364,IC364+IB365),"")</f>
        <v/>
      </c>
      <c r="ID365" s="7">
        <f t="shared" ca="1" si="1839"/>
        <v>0</v>
      </c>
      <c r="IE365" s="7">
        <f t="shared" ca="1" si="1714"/>
        <v>0.39777563270608662</v>
      </c>
      <c r="IF365" s="7">
        <f t="shared" ca="1" si="1715"/>
        <v>0.2176089826785288</v>
      </c>
      <c r="IG365" s="7">
        <f t="shared" ca="1" si="1716"/>
        <v>1</v>
      </c>
      <c r="IH365" s="7" t="str">
        <f t="shared" ca="1" si="1717"/>
        <v>3</v>
      </c>
      <c r="II365" s="7" t="str">
        <f ca="1">IFERROR(IF(II364+IH365&gt;IJ$4,II364,II364+IH365),"")</f>
        <v/>
      </c>
      <c r="IJ365" s="7">
        <f t="shared" ca="1" si="1840"/>
        <v>0</v>
      </c>
      <c r="IK365" s="7">
        <f t="shared" ca="1" si="1718"/>
        <v>0.25726483025915403</v>
      </c>
      <c r="IL365" s="7">
        <f t="shared" ca="1" si="1719"/>
        <v>0.35811978512546139</v>
      </c>
      <c r="IM365" s="7">
        <f t="shared" ca="1" si="1720"/>
        <v>1</v>
      </c>
      <c r="IN365" s="7" t="str">
        <f t="shared" ca="1" si="1721"/>
        <v>3</v>
      </c>
      <c r="IO365" s="7" t="str">
        <f ca="1">IFERROR(IF(IO364+IN365&gt;IP$4,IO364,IO364+IN365),"")</f>
        <v/>
      </c>
      <c r="IP365" s="7">
        <f t="shared" ca="1" si="1841"/>
        <v>0</v>
      </c>
      <c r="IQ365" s="7">
        <f t="shared" ca="1" si="1722"/>
        <v>0.78459403525993188</v>
      </c>
      <c r="IR365" s="7">
        <f t="shared" ca="1" si="1723"/>
        <v>-0.16920941987531646</v>
      </c>
      <c r="IS365" s="7">
        <f t="shared" ca="1" si="1724"/>
        <v>0</v>
      </c>
      <c r="IT365" s="7">
        <f t="shared" ca="1" si="1725"/>
        <v>0</v>
      </c>
      <c r="IU365" s="7" t="str">
        <f ca="1">IFERROR(IF(IU364+IT365&gt;IV$4,IU364,IU364+IT365),"")</f>
        <v/>
      </c>
      <c r="IV365" s="7">
        <f t="shared" ca="1" si="1842"/>
        <v>0</v>
      </c>
      <c r="IW365" s="7">
        <f t="shared" ca="1" si="1726"/>
        <v>0.37960129229888506</v>
      </c>
      <c r="IX365" s="7">
        <f t="shared" ca="1" si="1727"/>
        <v>0.23578332308573036</v>
      </c>
      <c r="IY365" s="7">
        <f t="shared" ca="1" si="1728"/>
        <v>1</v>
      </c>
      <c r="IZ365" s="7" t="str">
        <f t="shared" ca="1" si="1729"/>
        <v>3</v>
      </c>
      <c r="JA365" s="7" t="str">
        <f ca="1">IFERROR(IF(JA364+IZ365&gt;JB$4,JA364,JA364+IZ365),"")</f>
        <v/>
      </c>
      <c r="JB365" s="7">
        <f t="shared" ca="1" si="1843"/>
        <v>0</v>
      </c>
      <c r="JC365" s="7">
        <f t="shared" ca="1" si="1730"/>
        <v>0.93937651964013469</v>
      </c>
      <c r="JD365" s="7">
        <f t="shared" ca="1" si="1731"/>
        <v>-0.32399190425551927</v>
      </c>
      <c r="JE365" s="7">
        <f t="shared" ca="1" si="1732"/>
        <v>0</v>
      </c>
      <c r="JF365" s="7">
        <f t="shared" ca="1" si="1733"/>
        <v>0</v>
      </c>
      <c r="JG365" s="7" t="str">
        <f ca="1">IFERROR(IF(JG364+JF365&gt;JH$4,JG364,JG364+JF365),"")</f>
        <v/>
      </c>
      <c r="JH365" s="7">
        <f t="shared" ca="1" si="1844"/>
        <v>0</v>
      </c>
      <c r="JI365" s="7">
        <f t="shared" ca="1" si="1734"/>
        <v>0.88990674577820661</v>
      </c>
      <c r="JJ365" s="7">
        <f t="shared" ca="1" si="1735"/>
        <v>-0.27452213039359119</v>
      </c>
      <c r="JK365" s="7">
        <f t="shared" ca="1" si="1736"/>
        <v>0</v>
      </c>
      <c r="JL365" s="7">
        <f t="shared" ca="1" si="1737"/>
        <v>0</v>
      </c>
      <c r="JM365" s="7" t="str">
        <f ca="1">IFERROR(IF(JM364+JL365&gt;JN$4,JM364,JM364+JL365),"")</f>
        <v/>
      </c>
      <c r="JN365" s="7">
        <f t="shared" ca="1" si="1845"/>
        <v>0</v>
      </c>
      <c r="JO365" s="7">
        <f t="shared" ca="1" si="1738"/>
        <v>0.14910778526192081</v>
      </c>
      <c r="JP365" s="7">
        <f t="shared" ca="1" si="1739"/>
        <v>0.46627683012269461</v>
      </c>
      <c r="JQ365" s="7">
        <f t="shared" ca="1" si="1740"/>
        <v>1</v>
      </c>
      <c r="JR365" s="7" t="str">
        <f t="shared" ca="1" si="1741"/>
        <v>3</v>
      </c>
      <c r="JS365" s="7" t="str">
        <f ca="1">IFERROR(IF(JS364+JR365&gt;JT$4,JS364,JS364+JR365),"")</f>
        <v/>
      </c>
      <c r="JT365" s="7">
        <f t="shared" ca="1" si="1846"/>
        <v>0</v>
      </c>
      <c r="JU365" s="7">
        <f t="shared" ca="1" si="1742"/>
        <v>8.5652130142317873E-2</v>
      </c>
      <c r="JV365" s="7">
        <f t="shared" ca="1" si="1743"/>
        <v>0.52973248524229755</v>
      </c>
      <c r="JW365" s="7">
        <f t="shared" ca="1" si="1744"/>
        <v>1</v>
      </c>
      <c r="JX365" s="7" t="str">
        <f t="shared" ca="1" si="1745"/>
        <v>3</v>
      </c>
      <c r="JY365" s="7" t="str">
        <f ca="1">IFERROR(IF(JY364+JX365&gt;JZ$4,JY364,JY364+JX365),"")</f>
        <v/>
      </c>
      <c r="JZ365" s="7">
        <f t="shared" ca="1" si="1847"/>
        <v>0</v>
      </c>
      <c r="KA365" s="7">
        <f t="shared" ca="1" si="1746"/>
        <v>0.41235643495671215</v>
      </c>
      <c r="KB365" s="7">
        <f t="shared" ca="1" si="1747"/>
        <v>0.20302818042790327</v>
      </c>
      <c r="KC365" s="7">
        <f t="shared" ca="1" si="1748"/>
        <v>1</v>
      </c>
      <c r="KD365" s="7" t="str">
        <f t="shared" ca="1" si="1749"/>
        <v>3</v>
      </c>
      <c r="KE365" s="7" t="str">
        <f ca="1">IFERROR(IF(KE364+KD365&gt;KF$4,KE364,KE364+KD365),"")</f>
        <v/>
      </c>
      <c r="KF365" s="7">
        <f t="shared" ca="1" si="1848"/>
        <v>0</v>
      </c>
      <c r="KG365" s="7">
        <f t="shared" ca="1" si="1750"/>
        <v>0.18233016260726131</v>
      </c>
      <c r="KH365" s="7">
        <f t="shared" ca="1" si="1751"/>
        <v>0.4330544527773541</v>
      </c>
      <c r="KI365" s="7">
        <f t="shared" ca="1" si="1752"/>
        <v>1</v>
      </c>
      <c r="KJ365" s="7" t="str">
        <f t="shared" ca="1" si="1753"/>
        <v>3</v>
      </c>
      <c r="KK365" s="7" t="str">
        <f ca="1">IFERROR(IF(KK364+KJ365&gt;KL$4,KK364,KK364+KJ365),"")</f>
        <v/>
      </c>
      <c r="KL365" s="7">
        <f t="shared" ca="1" si="1849"/>
        <v>0</v>
      </c>
      <c r="KM365" s="7">
        <f t="shared" ca="1" si="1754"/>
        <v>0.62104027754609425</v>
      </c>
      <c r="KN365" s="7">
        <f t="shared" ca="1" si="1755"/>
        <v>-5.655662161478836E-3</v>
      </c>
      <c r="KO365" s="7">
        <f t="shared" ca="1" si="1756"/>
        <v>0</v>
      </c>
      <c r="KP365" s="7">
        <f t="shared" ca="1" si="1757"/>
        <v>0</v>
      </c>
      <c r="KQ365" s="7" t="str">
        <f ca="1">IFERROR(IF(KQ364+KP365&gt;KR$4,KQ364,KQ364+KP365),"")</f>
        <v/>
      </c>
      <c r="KR365" s="7">
        <f t="shared" ca="1" si="1850"/>
        <v>0</v>
      </c>
      <c r="KS365" s="7">
        <f t="shared" ca="1" si="1758"/>
        <v>0.15678282795576037</v>
      </c>
      <c r="KT365" s="7">
        <f t="shared" ca="1" si="1759"/>
        <v>0.45860178742885505</v>
      </c>
      <c r="KU365" s="7">
        <f t="shared" ca="1" si="1760"/>
        <v>1</v>
      </c>
      <c r="KV365" s="7" t="str">
        <f t="shared" ca="1" si="1761"/>
        <v>3</v>
      </c>
      <c r="KW365" s="7" t="str">
        <f ca="1">IFERROR(IF(KW364+KV365&gt;KX$4,KW364,KW364+KV365),"")</f>
        <v/>
      </c>
      <c r="KX365" s="7">
        <f t="shared" ca="1" si="1851"/>
        <v>0</v>
      </c>
      <c r="KY365" s="7">
        <f t="shared" ca="1" si="1762"/>
        <v>9.3440289022612033E-2</v>
      </c>
      <c r="KZ365" s="7">
        <f t="shared" ca="1" si="1763"/>
        <v>0.52194432636200339</v>
      </c>
      <c r="LA365" s="7">
        <f t="shared" ca="1" si="1764"/>
        <v>1</v>
      </c>
      <c r="LB365" s="7" t="str">
        <f t="shared" ca="1" si="1765"/>
        <v>3</v>
      </c>
      <c r="LC365" s="7" t="str">
        <f ca="1">IFERROR(IF(LC364+LB365&gt;LD$4,LC364,LC364+LB365),"")</f>
        <v/>
      </c>
      <c r="LD365" s="7">
        <f t="shared" ca="1" si="1852"/>
        <v>0</v>
      </c>
      <c r="LE365" s="7">
        <f t="shared" ca="1" si="1766"/>
        <v>0.80894587907463733</v>
      </c>
      <c r="LF365" s="7">
        <f t="shared" ca="1" si="1767"/>
        <v>-0.19356126369002191</v>
      </c>
      <c r="LG365" s="7">
        <f t="shared" ca="1" si="1768"/>
        <v>0</v>
      </c>
      <c r="LH365" s="7">
        <f t="shared" ca="1" si="1769"/>
        <v>0</v>
      </c>
      <c r="LI365" s="7" t="str">
        <f ca="1">IFERROR(IF(LI364+LH365&gt;LJ$4,LI364,LI364+LH365),"")</f>
        <v/>
      </c>
      <c r="LJ365" s="7">
        <f t="shared" ca="1" si="1853"/>
        <v>0</v>
      </c>
      <c r="LK365" s="7">
        <f t="shared" ca="1" si="1770"/>
        <v>0.52381976511082839</v>
      </c>
      <c r="LL365" s="7">
        <f t="shared" ca="1" si="1771"/>
        <v>9.1564850273787024E-2</v>
      </c>
      <c r="LM365" s="7">
        <f t="shared" ca="1" si="1772"/>
        <v>1</v>
      </c>
      <c r="LN365" s="7" t="str">
        <f t="shared" ca="1" si="1773"/>
        <v>3</v>
      </c>
      <c r="LO365" s="7" t="str">
        <f ca="1">IFERROR(IF(LO364+LN365&gt;LP$4,LO364,LO364+LN365),"")</f>
        <v/>
      </c>
      <c r="LP365" s="7">
        <f t="shared" ca="1" si="1854"/>
        <v>0</v>
      </c>
      <c r="LQ365" s="7">
        <f t="shared" ca="1" si="1774"/>
        <v>0.37062326764147235</v>
      </c>
      <c r="LR365" s="7">
        <f t="shared" ca="1" si="1775"/>
        <v>0.24476134774314307</v>
      </c>
      <c r="LS365" s="7">
        <f t="shared" ca="1" si="1776"/>
        <v>1</v>
      </c>
      <c r="LT365" s="7" t="str">
        <f t="shared" ca="1" si="1777"/>
        <v>3</v>
      </c>
      <c r="LU365" s="7" t="str">
        <f ca="1">IFERROR(IF(LU364+LT365&gt;LV$4,LU364,LU364+LT365),"")</f>
        <v/>
      </c>
      <c r="LV365" s="7">
        <f t="shared" ca="1" si="1855"/>
        <v>0</v>
      </c>
      <c r="LW365" s="7">
        <f t="shared" ca="1" si="1778"/>
        <v>0.90444166504394874</v>
      </c>
      <c r="LX365" s="7">
        <f t="shared" ca="1" si="1779"/>
        <v>-0.28905704965933332</v>
      </c>
      <c r="LY365" s="7">
        <f t="shared" ca="1" si="1780"/>
        <v>0</v>
      </c>
      <c r="LZ365" s="7">
        <f t="shared" ca="1" si="1781"/>
        <v>0</v>
      </c>
      <c r="MA365" s="7" t="str">
        <f ca="1">IFERROR(IF(MA364+LZ365&gt;MB$4,MA364,MA364+LZ365),"")</f>
        <v/>
      </c>
      <c r="MB365" s="7">
        <f t="shared" ca="1" si="1856"/>
        <v>0</v>
      </c>
      <c r="MC365" s="7">
        <f t="shared" ca="1" si="1782"/>
        <v>7.8467596138620532E-2</v>
      </c>
      <c r="MD365" s="7">
        <f t="shared" ca="1" si="1783"/>
        <v>0.53691701924599489</v>
      </c>
      <c r="ME365" s="7">
        <f t="shared" ca="1" si="1784"/>
        <v>1</v>
      </c>
      <c r="MF365" s="7" t="str">
        <f t="shared" ca="1" si="1785"/>
        <v>3</v>
      </c>
      <c r="MG365" s="7" t="str">
        <f ca="1">IFERROR(IF(MG364+MF365&gt;MH$4,MG364,MG364+MF365),"")</f>
        <v/>
      </c>
      <c r="MH365" s="7">
        <f t="shared" ca="1" si="1857"/>
        <v>0</v>
      </c>
      <c r="MI365" s="7">
        <f t="shared" ca="1" si="1786"/>
        <v>0.1771327791356887</v>
      </c>
      <c r="MJ365" s="7">
        <f t="shared" ca="1" si="1787"/>
        <v>0.43825183624892672</v>
      </c>
      <c r="MK365" s="7">
        <f t="shared" ca="1" si="1788"/>
        <v>1</v>
      </c>
      <c r="ML365" s="7" t="str">
        <f t="shared" ca="1" si="1789"/>
        <v>3</v>
      </c>
      <c r="MM365" s="7" t="str">
        <f ca="1">IFERROR(IF(MM364+ML365&gt;MN$4,MM364,MM364+ML365),"")</f>
        <v/>
      </c>
      <c r="MN365" s="7">
        <f t="shared" ca="1" si="1858"/>
        <v>0</v>
      </c>
      <c r="MO365" s="7">
        <f t="shared" ca="1" si="1790"/>
        <v>0.10681005517273479</v>
      </c>
      <c r="MP365" s="7">
        <f t="shared" ca="1" si="1791"/>
        <v>0.50857456021188063</v>
      </c>
      <c r="MQ365" s="7">
        <f t="shared" ca="1" si="1792"/>
        <v>1</v>
      </c>
      <c r="MR365" s="7" t="str">
        <f t="shared" ca="1" si="1793"/>
        <v>3</v>
      </c>
      <c r="MS365" s="7" t="str">
        <f ca="1">IFERROR(IF(MS364+MR365&gt;MT$4,MS364,MS364+MR365),"")</f>
        <v/>
      </c>
      <c r="MT365" s="7">
        <f t="shared" ca="1" si="1859"/>
        <v>0</v>
      </c>
      <c r="MU365" s="7">
        <f t="shared" ca="1" si="1794"/>
        <v>0.58831272780159061</v>
      </c>
      <c r="MV365" s="7">
        <f t="shared" ca="1" si="1795"/>
        <v>2.7071887583024812E-2</v>
      </c>
      <c r="MW365" s="7">
        <f t="shared" ca="1" si="1796"/>
        <v>1</v>
      </c>
      <c r="MX365" s="7" t="str">
        <f t="shared" ca="1" si="1797"/>
        <v>3</v>
      </c>
      <c r="MY365" s="7" t="str">
        <f ca="1">IFERROR(IF(MY364+MX365&gt;MZ$4,MY364,MY364+MX365),"")</f>
        <v/>
      </c>
      <c r="MZ365" s="7">
        <f t="shared" ca="1" si="1860"/>
        <v>0</v>
      </c>
      <c r="NA365" s="7">
        <f t="shared" ca="1" si="1798"/>
        <v>0.54356157536978678</v>
      </c>
      <c r="NB365" s="7">
        <f t="shared" ca="1" si="1799"/>
        <v>7.1823040014828643E-2</v>
      </c>
      <c r="NC365" s="7">
        <f t="shared" ca="1" si="1800"/>
        <v>1</v>
      </c>
      <c r="ND365" s="7" t="str">
        <f t="shared" ca="1" si="1801"/>
        <v>3</v>
      </c>
      <c r="NE365" s="7" t="str">
        <f ca="1">IFERROR(IF(NE364+ND365&gt;NF$4,NE364,NE364+ND365),"")</f>
        <v/>
      </c>
      <c r="NF365" s="7">
        <f t="shared" ca="1" si="1861"/>
        <v>0</v>
      </c>
      <c r="NG365" s="7">
        <f t="shared" ca="1" si="1802"/>
        <v>0.30074692779532952</v>
      </c>
      <c r="NH365" s="7">
        <f t="shared" ca="1" si="1803"/>
        <v>0.3146376875892859</v>
      </c>
      <c r="NI365" s="7">
        <f t="shared" ca="1" si="1804"/>
        <v>1</v>
      </c>
      <c r="NJ365" s="7" t="str">
        <f t="shared" ca="1" si="1805"/>
        <v>3</v>
      </c>
      <c r="NK365" s="7" t="str">
        <f ca="1">IFERROR(IF(NK364+NJ365&gt;NL$4,NK364,NK364+NJ365),"")</f>
        <v/>
      </c>
      <c r="NL365" s="7">
        <f t="shared" ca="1" si="1862"/>
        <v>0</v>
      </c>
      <c r="NM365" s="7">
        <f t="shared" ca="1" si="1806"/>
        <v>0.3122360083848621</v>
      </c>
      <c r="NN365" s="7">
        <f t="shared" ca="1" si="1807"/>
        <v>0.30314860699975332</v>
      </c>
      <c r="NO365" s="7">
        <f t="shared" ca="1" si="1808"/>
        <v>1</v>
      </c>
      <c r="NP365" s="7" t="str">
        <f t="shared" ca="1" si="1809"/>
        <v>3</v>
      </c>
      <c r="NQ365" s="7" t="str">
        <f ca="1">IFERROR(IF(NQ364+NP365&gt;NR$4,NQ364,NQ364+NP365),"")</f>
        <v/>
      </c>
      <c r="NR365" s="7">
        <f t="shared" ca="1" si="1863"/>
        <v>0</v>
      </c>
      <c r="NT365">
        <v>367</v>
      </c>
      <c r="NU365" s="7" t="s">
        <v>19</v>
      </c>
      <c r="NV365" s="7" t="str">
        <f t="shared" ca="1" si="1598"/>
        <v/>
      </c>
      <c r="NW365" s="7" t="str">
        <f t="shared" ca="1" si="1810"/>
        <v/>
      </c>
      <c r="NX365" t="str">
        <f ca="1">IFERROR(VLOOKUP(NT365,$K$3:$AK$568,8,FALSE),"")</f>
        <v/>
      </c>
      <c r="NY365" t="str">
        <f ca="1">IFERROR(VLOOKUP(NT365,$K$3:$AK$568,9,FALSE),"")</f>
        <v/>
      </c>
      <c r="NZ365" s="7" t="str">
        <f ca="1">IFERROR(VLOOKUP(NT365,$K$3:$AK$568,27,FALSE),"")</f>
        <v/>
      </c>
      <c r="OB365">
        <v>367</v>
      </c>
      <c r="OC365" s="7" t="s">
        <v>19</v>
      </c>
      <c r="OD365" t="e">
        <f t="shared" ca="1" si="1864"/>
        <v>#N/A</v>
      </c>
      <c r="OE365" s="7" t="str">
        <f t="shared" ca="1" si="1865"/>
        <v/>
      </c>
      <c r="OF365" s="7" t="str">
        <f t="shared" ca="1" si="1866"/>
        <v/>
      </c>
      <c r="OG365" t="str">
        <f t="shared" ca="1" si="1867"/>
        <v/>
      </c>
      <c r="OI365">
        <v>367</v>
      </c>
      <c r="OJ365" s="7" t="s">
        <v>19</v>
      </c>
      <c r="OK365" s="7" t="str">
        <f t="shared" ca="1" si="1868"/>
        <v/>
      </c>
      <c r="OL365" s="7" t="str">
        <f t="shared" ca="1" si="1869"/>
        <v/>
      </c>
      <c r="OM365" t="str">
        <f ca="1">IFERROR(VLOOKUP(OI365,$L$3:$AK$568,7,FALSE),"")</f>
        <v/>
      </c>
      <c r="ON365" t="str">
        <f ca="1">IFERROR(VLOOKUP(OI365,$L$3:$AK$568,8,FALSE),"")</f>
        <v/>
      </c>
      <c r="OO365" s="7" t="str">
        <f ca="1">IFERROR(VLOOKUP(OI365,$L$3:$AK$568,26,FALSE),"")</f>
        <v/>
      </c>
      <c r="OQ365">
        <v>367</v>
      </c>
      <c r="OR365" s="7" t="s">
        <v>19</v>
      </c>
      <c r="OS365" t="e">
        <f t="shared" ca="1" si="1870"/>
        <v>#N/A</v>
      </c>
      <c r="OT365" s="7" t="str">
        <f t="shared" ca="1" si="1871"/>
        <v/>
      </c>
      <c r="OU365" s="7" t="str">
        <f t="shared" ca="1" si="1872"/>
        <v/>
      </c>
      <c r="OV365" t="str">
        <f t="shared" ca="1" si="1873"/>
        <v/>
      </c>
      <c r="OX365">
        <v>367</v>
      </c>
      <c r="OY365" s="7" t="s">
        <v>19</v>
      </c>
      <c r="OZ365" s="7" t="str">
        <f t="shared" ca="1" si="1874"/>
        <v/>
      </c>
      <c r="PA365" s="7" t="str">
        <f t="shared" ca="1" si="1875"/>
        <v/>
      </c>
      <c r="PB365" t="str">
        <f ca="1">IFERROR(VLOOKUP(OX365,$M$3:$AK$568,6,FALSE),"")</f>
        <v/>
      </c>
      <c r="PC365" t="str">
        <f ca="1">IFERROR(VLOOKUP(OX365,$M$3:$AK$568,7,FALSE),"")</f>
        <v/>
      </c>
      <c r="PD365" s="7" t="str">
        <f ca="1">IFERROR(VLOOKUP(OX365,$M$3:$AK$568,25,FALSE),"")</f>
        <v/>
      </c>
      <c r="PF365">
        <v>367</v>
      </c>
      <c r="PG365" s="7" t="s">
        <v>19</v>
      </c>
      <c r="PH365" t="e">
        <f t="shared" ca="1" si="1876"/>
        <v>#N/A</v>
      </c>
      <c r="PI365" s="7" t="str">
        <f t="shared" ca="1" si="1877"/>
        <v/>
      </c>
      <c r="PJ365" s="7" t="str">
        <f t="shared" ca="1" si="1878"/>
        <v/>
      </c>
      <c r="PK365" t="str">
        <f t="shared" ca="1" si="1879"/>
        <v/>
      </c>
      <c r="PM365">
        <v>367</v>
      </c>
      <c r="PN365" s="7" t="s">
        <v>19</v>
      </c>
      <c r="PO365" s="202" t="str">
        <f t="shared" ca="1" si="1880"/>
        <v/>
      </c>
      <c r="PP365" s="7" t="str">
        <f t="shared" ca="1" si="1881"/>
        <v/>
      </c>
      <c r="PQ365" t="str">
        <f ca="1">IFERROR(VLOOKUP(PM365,$G$325:$R$409,12,FALSE),"")</f>
        <v/>
      </c>
      <c r="PR365" t="e">
        <f ca="1">VLOOKUP(PM365,$G$324:$Q$409,11,FALSE)</f>
        <v>#N/A</v>
      </c>
      <c r="PS365" s="7" t="str">
        <f ca="1">VLOOKUP(PQ365,$R$325:$Y$409,8,FALSE)</f>
        <v>- -</v>
      </c>
      <c r="PT365" s="7">
        <f ca="1">ReSt</f>
        <v>-4</v>
      </c>
      <c r="PU365" s="7" t="e">
        <f t="shared" ca="1" si="1882"/>
        <v>#N/A</v>
      </c>
      <c r="PV365" s="7" t="e">
        <f t="shared" ca="1" si="1883"/>
        <v>#N/A</v>
      </c>
      <c r="PW365" s="7" t="str">
        <f ca="1">VLOOKUP(PQ365,$R$325:$AK$409,8,FALSE)</f>
        <v>- -</v>
      </c>
      <c r="PX365" s="7"/>
      <c r="PY365">
        <v>367</v>
      </c>
      <c r="PZ365" s="7" t="s">
        <v>19</v>
      </c>
      <c r="QA365" t="str">
        <f t="shared" ca="1" si="1884"/>
        <v/>
      </c>
      <c r="QB365" s="7" t="str">
        <f t="shared" ca="1" si="1885"/>
        <v/>
      </c>
      <c r="QC365" s="7" t="str">
        <f t="shared" ca="1" si="1886"/>
        <v/>
      </c>
      <c r="QD365" t="str">
        <f t="shared" ca="1" si="1887"/>
        <v/>
      </c>
      <c r="QF365">
        <v>367</v>
      </c>
      <c r="QG365" s="7" t="s">
        <v>19</v>
      </c>
      <c r="QH365" s="7" t="str">
        <f t="shared" ca="1" si="1888"/>
        <v/>
      </c>
      <c r="QI365" s="7" t="e">
        <f t="shared" ca="1" si="1889"/>
        <v>#VALUE!</v>
      </c>
      <c r="QJ365" t="e">
        <f t="shared" ca="1" si="1890"/>
        <v>#N/A</v>
      </c>
      <c r="QK365" s="7" t="e">
        <f t="shared" ca="1" si="1891"/>
        <v>#N/A</v>
      </c>
      <c r="QM365">
        <v>367</v>
      </c>
      <c r="QN365" s="7" t="s">
        <v>19</v>
      </c>
      <c r="QO365" t="str">
        <f t="shared" ca="1" si="1892"/>
        <v/>
      </c>
      <c r="QP365" s="7" t="str">
        <f t="shared" ca="1" si="1893"/>
        <v/>
      </c>
      <c r="QQ365" t="str">
        <f t="shared" ca="1" si="1894"/>
        <v/>
      </c>
    </row>
    <row r="366" spans="1:459" x14ac:dyDescent="0.25">
      <c r="A366" s="240" t="str">
        <f>IF('Character Sheet'!$B$4="Creature","N","Y")</f>
        <v>Y</v>
      </c>
      <c r="C366" s="75"/>
      <c r="D366" s="76"/>
      <c r="F366" s="75">
        <v>28</v>
      </c>
      <c r="G366" s="76">
        <f t="shared" ca="1" si="1926"/>
        <v>0</v>
      </c>
      <c r="I366" s="75" t="s">
        <v>1812</v>
      </c>
      <c r="J366" s="85"/>
      <c r="K366" s="85">
        <f t="shared" ca="1" si="1927"/>
        <v>7</v>
      </c>
      <c r="L366" s="85">
        <f t="shared" ca="1" si="1928"/>
        <v>7</v>
      </c>
      <c r="M366" s="70">
        <f t="shared" ca="1" si="1929"/>
        <v>18</v>
      </c>
      <c r="O366" s="222" t="str">
        <f t="shared" ca="1" si="1930"/>
        <v>- -</v>
      </c>
      <c r="Q366" s="7" t="s">
        <v>1756</v>
      </c>
      <c r="R366" s="9" t="str">
        <f ca="1">IFERROR(VLOOKUP(F366,INDIRECT(Calculations!$D$100),2,FALSE),"")</f>
        <v/>
      </c>
      <c r="S366" s="9" t="str">
        <f t="shared" ca="1" si="1931"/>
        <v/>
      </c>
      <c r="T366" s="61" t="str">
        <f ca="1">SUBSTITUTE(IFERROR(IFERROR(VLOOKUP(R366,'[1]Skill Statistics'!$A$3:$C$513,2,FALSE),VLOOKUP(Q366,'[1]Skill Statistics'!$A$3:$C$513,2,FALSE)),T365),"R*","ReSt")</f>
        <v>ReSt/ReSt</v>
      </c>
      <c r="U366" s="61" t="str">
        <f ca="1">IFERROR(IFERROR(VLOOKUP(R366,'[1]Skill Statistics'!$A$3:$C$513,3,FALSE),VLOOKUP(Q366,'[1]Skill Statistics'!$A$3:$C$513,3,FALSE)),U365)</f>
        <v>Me</v>
      </c>
      <c r="V366" s="61" t="str">
        <f ca="1">IF(R366="","- -",IF(ISNUMBER(SEARCH("Category",R366)),"- -",IFERROR(IFERROR(VLOOKUP(Q366,[1]Professions!$A$4:$AM$288,MATCH(Profession,[1]Professions!$A$1:$AM$1,0),FALSE),VLOOKUP(Q366,Calculations!$B$91:$I$95,8,FALSE)),"- -")))</f>
        <v>- -</v>
      </c>
      <c r="W366" s="60" t="str">
        <f t="shared" ca="1" si="1932"/>
        <v>- -</v>
      </c>
      <c r="X366" s="7" t="str">
        <f ca="1">IFERROR(VLOOKUP(R366,$BS$6:$NR$519,MATCH(ActualLevel,$BS$3:$NR$3,0),FALSE),"- -")</f>
        <v>- -</v>
      </c>
      <c r="Y366" s="7" t="str">
        <f t="shared" ca="1" si="1933"/>
        <v>- -</v>
      </c>
      <c r="Z366" s="7" t="str">
        <f ca="1">IFERROR(VLOOKUP(Y366,Charts!$BQ$2:$BR$52,2,FALSE),"- -")</f>
        <v>- -</v>
      </c>
      <c r="AA366" s="7">
        <f t="shared" ca="1" si="1934"/>
        <v>-1</v>
      </c>
      <c r="AB366" s="7" t="str">
        <f t="shared" ca="1" si="1935"/>
        <v>- -</v>
      </c>
      <c r="AC366" s="7"/>
      <c r="AD366" s="7"/>
      <c r="AE366" s="7"/>
      <c r="AF366" s="7"/>
      <c r="AG366" s="7"/>
      <c r="AH366" s="90"/>
      <c r="AI366" s="7"/>
      <c r="AJ366" s="7"/>
      <c r="AK366" s="7">
        <f t="shared" ca="1" si="1936"/>
        <v>-1</v>
      </c>
      <c r="AL366" s="7"/>
      <c r="AM366" s="69">
        <f>IFERROR(VLOOKUP(Q366,'[1]Skill Statistics'!$A$3:$AN$513,MATCH(Profession,'[1]Skill Statistics'!$A$2:$AN$2,0),FALSE),0)</f>
        <v>0</v>
      </c>
      <c r="AN366" s="85">
        <f>IFERROR(VLOOKUP(Q366,'[1]Skill Statistics'!$A$3:$BK$513,MATCH(Archetype,'[1]Skill Statistics'!$A$2:$BK$2,0),FALSE),0)</f>
        <v>0</v>
      </c>
      <c r="AO366" s="85">
        <f>IFERROR(VLOOKUP(Q366,'[1]Skill Statistics'!$A$3:$BB$513,MATCH(Race,'[1]Skill Statistics'!$A$2:$BB$2,0),FALSE),0)</f>
        <v>0</v>
      </c>
      <c r="AP366" s="85">
        <f t="shared" ca="1" si="1811"/>
        <v>-0.1</v>
      </c>
      <c r="AQ366" s="70"/>
      <c r="AS366" s="69">
        <f>IFERROR(VLOOKUP(Q366,'[1]Professional Skills'!$A$4:$AM$288,MATCH(Profession,'[1]Professional Skills'!$A$3:$AM$3,0),FALSE),"- -")</f>
        <v>0</v>
      </c>
      <c r="AT366" t="s">
        <v>1812</v>
      </c>
      <c r="AU366" s="7" t="str">
        <f t="shared" si="1937"/>
        <v/>
      </c>
      <c r="AV366" s="7">
        <f t="shared" ca="1" si="1938"/>
        <v>0</v>
      </c>
      <c r="AW366" t="str">
        <f t="shared" si="1898"/>
        <v/>
      </c>
      <c r="AX366" t="str">
        <f>IFERROR(_xlfn.RANK.EQ(AW366,$AW$5:$AW$568),"")</f>
        <v/>
      </c>
      <c r="AY366">
        <f t="shared" si="1939"/>
        <v>0</v>
      </c>
      <c r="AZ366" s="70" t="str">
        <f t="shared" si="1940"/>
        <v/>
      </c>
      <c r="BB366" s="69" t="str">
        <f>IFERROR(IF(Q366="Language",VLOOKUP(R366,[1]Cultures!$B$4:$N$218,MATCH(Culture,[1]Cultures!$B$3:$N$3,0),FALSE),VLOOKUP(Q366,[1]Cultures!$B$4:$O$212,MATCH(Culture,[1]Cultures!$B$3:$O$3,0),FALSE)),"- -")</f>
        <v>- -</v>
      </c>
      <c r="BC366" t="s">
        <v>1812</v>
      </c>
      <c r="BD366">
        <f t="shared" ca="1" si="1941"/>
        <v>0.52153058747174752</v>
      </c>
      <c r="BE366">
        <f t="shared" ca="1" si="1900"/>
        <v>0.42153058747174754</v>
      </c>
      <c r="BH366">
        <f t="shared" ca="1" si="1923"/>
        <v>12</v>
      </c>
      <c r="BI366" s="7">
        <f t="shared" ca="1" si="1942"/>
        <v>0</v>
      </c>
      <c r="BK366" s="7"/>
      <c r="BL366" s="70" t="str">
        <f t="shared" ca="1" si="1943"/>
        <v>- -</v>
      </c>
      <c r="BN366" s="69" t="str">
        <f ca="1">IFERROR(VLOOKUP(V366,Charts!$BT$2:$BV$14,3,FALSE),"- -")</f>
        <v>- -</v>
      </c>
      <c r="BO366" s="85" t="str">
        <f t="shared" ca="1" si="1812"/>
        <v>- -</v>
      </c>
      <c r="BP366" s="70" t="str">
        <f t="shared" ca="1" si="1901"/>
        <v>- -</v>
      </c>
      <c r="BR366" s="7">
        <v>365</v>
      </c>
      <c r="BS366" s="9" t="str">
        <f ca="1">VLOOKUP(BR366,$O$3:$R$568,4,FALSE)</f>
        <v>Cloaking</v>
      </c>
      <c r="BT366" s="7" t="str">
        <f ca="1">VLOOKUP(BS366,$R$3:$V$568,5,FALSE)</f>
        <v>3 / 5</v>
      </c>
      <c r="BU366" s="7">
        <f ca="1">VLOOKUP(BT366,Charts!$BT$2:$BV$14,3,FALSE)</f>
        <v>0.61538461538461542</v>
      </c>
      <c r="BV366" s="7" t="str">
        <f t="shared" ca="1" si="1604"/>
        <v>3</v>
      </c>
      <c r="BW366" s="7" t="str">
        <f t="shared" ca="1" si="1605"/>
        <v>5</v>
      </c>
      <c r="BY366" s="7">
        <f t="shared" ca="1" si="1606"/>
        <v>0.32386870314797933</v>
      </c>
      <c r="BZ366" s="7">
        <f t="shared" ca="1" si="1607"/>
        <v>0.29151591223663609</v>
      </c>
      <c r="CA366" s="7">
        <f t="shared" ca="1" si="1608"/>
        <v>1</v>
      </c>
      <c r="CB366" s="7" t="str">
        <f t="shared" ca="1" si="1609"/>
        <v>3</v>
      </c>
      <c r="CC366" s="7" t="str">
        <f ca="1">IFERROR(IF(CC365+CB366&gt;CD$4,CC365,CC365+CB366),"")</f>
        <v/>
      </c>
      <c r="CD366" s="7">
        <f t="shared" ca="1" si="1813"/>
        <v>0</v>
      </c>
      <c r="CE366" s="7">
        <f t="shared" ca="1" si="1610"/>
        <v>0.94211809458442852</v>
      </c>
      <c r="CF366" s="7">
        <f t="shared" ca="1" si="1611"/>
        <v>-0.3267334791998131</v>
      </c>
      <c r="CG366" s="7">
        <f t="shared" ca="1" si="1612"/>
        <v>0</v>
      </c>
      <c r="CH366" s="7">
        <f t="shared" ca="1" si="1613"/>
        <v>0</v>
      </c>
      <c r="CI366" s="7" t="str">
        <f ca="1">IFERROR(IF(CI365+CH366&gt;CJ$4,CI365,CI365+CH366),"")</f>
        <v/>
      </c>
      <c r="CJ366" s="7">
        <f t="shared" ca="1" si="1814"/>
        <v>0</v>
      </c>
      <c r="CK366" s="7">
        <f t="shared" ca="1" si="1614"/>
        <v>0.33138319008423045</v>
      </c>
      <c r="CL366" s="7">
        <f t="shared" ca="1" si="1615"/>
        <v>0.28400142530038497</v>
      </c>
      <c r="CM366" s="7">
        <f t="shared" ca="1" si="1616"/>
        <v>1</v>
      </c>
      <c r="CN366" s="7" t="str">
        <f t="shared" ca="1" si="1617"/>
        <v>3</v>
      </c>
      <c r="CO366" s="7" t="str">
        <f ca="1">IFERROR(IF(CO365+CN366&gt;CP$4,CO365,CO365+CN366),"")</f>
        <v/>
      </c>
      <c r="CP366" s="7">
        <f t="shared" ca="1" si="1815"/>
        <v>0</v>
      </c>
      <c r="CQ366" s="7">
        <f t="shared" ca="1" si="1618"/>
        <v>2.5993435002963694E-2</v>
      </c>
      <c r="CR366" s="7">
        <f t="shared" ca="1" si="1619"/>
        <v>0.58939118038165172</v>
      </c>
      <c r="CS366" s="7">
        <f t="shared" ca="1" si="1620"/>
        <v>1</v>
      </c>
      <c r="CT366" s="7" t="str">
        <f t="shared" ca="1" si="1621"/>
        <v>3</v>
      </c>
      <c r="CU366" s="7" t="str">
        <f ca="1">IFERROR(IF(CU365+CT366&gt;CV$4,CU365,CU365+CT366),"")</f>
        <v/>
      </c>
      <c r="CV366" s="7">
        <f t="shared" ca="1" si="1816"/>
        <v>0</v>
      </c>
      <c r="CW366" s="7">
        <f t="shared" ca="1" si="1622"/>
        <v>0.96690307555370247</v>
      </c>
      <c r="CX366" s="7">
        <f t="shared" ca="1" si="1623"/>
        <v>-0.35151846016908705</v>
      </c>
      <c r="CY366" s="7">
        <f t="shared" ca="1" si="1624"/>
        <v>0</v>
      </c>
      <c r="CZ366" s="7">
        <f t="shared" ca="1" si="1625"/>
        <v>0</v>
      </c>
      <c r="DA366" s="7" t="str">
        <f ca="1">IFERROR(IF(DA365+CZ366&gt;DB$4,DA365,DA365+CZ366),"")</f>
        <v/>
      </c>
      <c r="DB366" s="7">
        <f t="shared" ca="1" si="1817"/>
        <v>0</v>
      </c>
      <c r="DC366" s="7">
        <f t="shared" ca="1" si="1626"/>
        <v>0.52271522021942785</v>
      </c>
      <c r="DD366" s="7">
        <f t="shared" ca="1" si="1627"/>
        <v>9.2669395165187574E-2</v>
      </c>
      <c r="DE366" s="7">
        <f t="shared" ca="1" si="1628"/>
        <v>1</v>
      </c>
      <c r="DF366" s="7" t="str">
        <f t="shared" ca="1" si="1629"/>
        <v>3</v>
      </c>
      <c r="DG366" s="7" t="str">
        <f ca="1">IFERROR(IF(DG365+DF366&gt;DH$4,DG365,DG365+DF366),"")</f>
        <v/>
      </c>
      <c r="DH366" s="7">
        <f t="shared" ca="1" si="1818"/>
        <v>0</v>
      </c>
      <c r="DI366" s="7">
        <f t="shared" ca="1" si="1630"/>
        <v>0.24013323413478205</v>
      </c>
      <c r="DJ366" s="7">
        <f t="shared" ca="1" si="1631"/>
        <v>0.37525138124983337</v>
      </c>
      <c r="DK366" s="7">
        <f t="shared" ca="1" si="1632"/>
        <v>1</v>
      </c>
      <c r="DL366" s="7" t="str">
        <f t="shared" ca="1" si="1633"/>
        <v>3</v>
      </c>
      <c r="DM366" s="7" t="str">
        <f ca="1">IFERROR(IF(DM365+DL366&gt;DN$4,DM365,DM365+DL366),"")</f>
        <v/>
      </c>
      <c r="DN366" s="7">
        <f t="shared" ca="1" si="1819"/>
        <v>0</v>
      </c>
      <c r="DO366" s="7">
        <f t="shared" ca="1" si="1634"/>
        <v>0.39896006205764978</v>
      </c>
      <c r="DP366" s="7">
        <f t="shared" ca="1" si="1635"/>
        <v>0.21642455332696564</v>
      </c>
      <c r="DQ366" s="7">
        <f t="shared" ca="1" si="1636"/>
        <v>1</v>
      </c>
      <c r="DR366" s="7" t="str">
        <f t="shared" ca="1" si="1637"/>
        <v>3</v>
      </c>
      <c r="DS366" s="7" t="str">
        <f ca="1">IFERROR(IF(DS365+DR366&gt;DT$4,DS365,DS365+DR366),"")</f>
        <v/>
      </c>
      <c r="DT366" s="7">
        <f t="shared" ca="1" si="1820"/>
        <v>0</v>
      </c>
      <c r="DU366" s="7">
        <f t="shared" ca="1" si="1638"/>
        <v>6.2455104366142988E-2</v>
      </c>
      <c r="DV366" s="7">
        <f t="shared" ca="1" si="1639"/>
        <v>0.55292951101847243</v>
      </c>
      <c r="DW366" s="7">
        <f t="shared" ca="1" si="1640"/>
        <v>1</v>
      </c>
      <c r="DX366" s="7" t="str">
        <f t="shared" ca="1" si="1641"/>
        <v>3</v>
      </c>
      <c r="DY366" s="7" t="str">
        <f ca="1">IFERROR(IF(DY365+DX366&gt;DZ$4,DY365,DY365+DX366),"")</f>
        <v/>
      </c>
      <c r="DZ366" s="7">
        <f t="shared" ca="1" si="1821"/>
        <v>0</v>
      </c>
      <c r="EA366" s="7">
        <f t="shared" ca="1" si="1642"/>
        <v>0.95000863555539172</v>
      </c>
      <c r="EB366" s="7">
        <f t="shared" ca="1" si="1643"/>
        <v>-0.3346240201707763</v>
      </c>
      <c r="EC366" s="7">
        <f t="shared" ca="1" si="1644"/>
        <v>0</v>
      </c>
      <c r="ED366" s="7">
        <f t="shared" ca="1" si="1645"/>
        <v>0</v>
      </c>
      <c r="EE366" s="7" t="str">
        <f ca="1">IFERROR(IF(EE365+ED366&gt;EF$4,EE365,EE365+ED366),"")</f>
        <v/>
      </c>
      <c r="EF366" s="7">
        <f t="shared" ca="1" si="1822"/>
        <v>0</v>
      </c>
      <c r="EG366" s="7">
        <f t="shared" ca="1" si="1646"/>
        <v>0.34405988525022468</v>
      </c>
      <c r="EH366" s="7">
        <f t="shared" ca="1" si="1647"/>
        <v>0.27132473013439073</v>
      </c>
      <c r="EI366" s="7">
        <f t="shared" ca="1" si="1648"/>
        <v>1</v>
      </c>
      <c r="EJ366" s="7" t="str">
        <f t="shared" ca="1" si="1649"/>
        <v>3</v>
      </c>
      <c r="EK366" s="7" t="str">
        <f ca="1">IFERROR(IF(EK365+EJ366&gt;EL$4,EK365,EK365+EJ366),"")</f>
        <v/>
      </c>
      <c r="EL366" s="7">
        <f t="shared" ca="1" si="1823"/>
        <v>0</v>
      </c>
      <c r="EM366" s="7">
        <f t="shared" ca="1" si="1650"/>
        <v>0.19476299000277142</v>
      </c>
      <c r="EN366" s="7">
        <f t="shared" ca="1" si="1651"/>
        <v>0.420621625381844</v>
      </c>
      <c r="EO366" s="7">
        <f t="shared" ca="1" si="1652"/>
        <v>1</v>
      </c>
      <c r="EP366" s="7" t="str">
        <f t="shared" ca="1" si="1653"/>
        <v>3</v>
      </c>
      <c r="EQ366" s="7" t="str">
        <f ca="1">IFERROR(IF(EQ365+EP366&gt;ER$4,EQ365,EQ365+EP366),"")</f>
        <v/>
      </c>
      <c r="ER366" s="7">
        <f t="shared" ca="1" si="1824"/>
        <v>0</v>
      </c>
      <c r="ES366" s="7">
        <f t="shared" ca="1" si="1654"/>
        <v>0.95521389268732193</v>
      </c>
      <c r="ET366" s="7">
        <f t="shared" ca="1" si="1655"/>
        <v>-0.33982927730270651</v>
      </c>
      <c r="EU366" s="7">
        <f t="shared" ca="1" si="1656"/>
        <v>0</v>
      </c>
      <c r="EV366" s="7">
        <f t="shared" ca="1" si="1657"/>
        <v>0</v>
      </c>
      <c r="EW366" s="7" t="str">
        <f ca="1">IFERROR(IF(EW365+EV366&gt;EX$4,EW365,EW365+EV366),"")</f>
        <v/>
      </c>
      <c r="EX366" s="7">
        <f t="shared" ca="1" si="1825"/>
        <v>0</v>
      </c>
      <c r="EY366" s="7">
        <f t="shared" ca="1" si="1658"/>
        <v>6.205150868272602E-2</v>
      </c>
      <c r="EZ366" s="7">
        <f t="shared" ca="1" si="1659"/>
        <v>0.5533331067018894</v>
      </c>
      <c r="FA366" s="7">
        <f t="shared" ca="1" si="1660"/>
        <v>1</v>
      </c>
      <c r="FB366" s="7" t="str">
        <f t="shared" ca="1" si="1661"/>
        <v>3</v>
      </c>
      <c r="FC366" s="7" t="str">
        <f ca="1">IFERROR(IF(FC365+FB366&gt;FD$4,FC365,FC365+FB366),"")</f>
        <v/>
      </c>
      <c r="FD366" s="7">
        <f t="shared" ca="1" si="1826"/>
        <v>0</v>
      </c>
      <c r="FE366" s="7">
        <f t="shared" ca="1" si="1662"/>
        <v>6.6686163706861756E-2</v>
      </c>
      <c r="FF366" s="7">
        <f t="shared" ca="1" si="1663"/>
        <v>0.54869845167775366</v>
      </c>
      <c r="FG366" s="7">
        <f t="shared" ca="1" si="1664"/>
        <v>1</v>
      </c>
      <c r="FH366" s="7" t="str">
        <f t="shared" ca="1" si="1665"/>
        <v>3</v>
      </c>
      <c r="FI366" s="7" t="str">
        <f ca="1">IFERROR(IF(FI365+FH366&gt;FJ$4,FI365,FI365+FH366),"")</f>
        <v/>
      </c>
      <c r="FJ366" s="7">
        <f t="shared" ca="1" si="1827"/>
        <v>0</v>
      </c>
      <c r="FK366" s="7">
        <f t="shared" ca="1" si="1666"/>
        <v>0.20013398891996481</v>
      </c>
      <c r="FL366" s="7">
        <f t="shared" ca="1" si="1667"/>
        <v>0.41525062646465061</v>
      </c>
      <c r="FM366" s="7">
        <f t="shared" ca="1" si="1668"/>
        <v>1</v>
      </c>
      <c r="FN366" s="7" t="str">
        <f t="shared" ca="1" si="1669"/>
        <v>3</v>
      </c>
      <c r="FO366" s="7" t="str">
        <f ca="1">IFERROR(IF(FO365+FN366&gt;FP$4,FO365,FO365+FN366),"")</f>
        <v/>
      </c>
      <c r="FP366" s="7">
        <f t="shared" ca="1" si="1828"/>
        <v>0</v>
      </c>
      <c r="FQ366" s="7">
        <f t="shared" ca="1" si="1670"/>
        <v>0.75341810646752783</v>
      </c>
      <c r="FR366" s="7">
        <f t="shared" ca="1" si="1671"/>
        <v>-0.13803349108291241</v>
      </c>
      <c r="FS366" s="7">
        <f t="shared" ca="1" si="1672"/>
        <v>0</v>
      </c>
      <c r="FT366" s="7">
        <f t="shared" ca="1" si="1673"/>
        <v>0</v>
      </c>
      <c r="FU366" s="7" t="str">
        <f ca="1">IFERROR(IF(FU365+FT366&gt;FV$4,FU365,FU365+FT366),"")</f>
        <v/>
      </c>
      <c r="FV366" s="7">
        <f t="shared" ca="1" si="1829"/>
        <v>0</v>
      </c>
      <c r="FW366" s="7">
        <f t="shared" ca="1" si="1674"/>
        <v>0.18771649922007105</v>
      </c>
      <c r="FX366" s="7">
        <f t="shared" ca="1" si="1675"/>
        <v>0.42766811616454437</v>
      </c>
      <c r="FY366" s="7">
        <f t="shared" ca="1" si="1676"/>
        <v>1</v>
      </c>
      <c r="FZ366" s="7" t="str">
        <f t="shared" ca="1" si="1677"/>
        <v>3</v>
      </c>
      <c r="GA366" s="7" t="str">
        <f ca="1">IFERROR(IF(GA365+FZ366&gt;GB$4,GA365,GA365+FZ366),"")</f>
        <v/>
      </c>
      <c r="GB366" s="7">
        <f t="shared" ca="1" si="1830"/>
        <v>0</v>
      </c>
      <c r="GC366" s="7">
        <f t="shared" ca="1" si="1678"/>
        <v>0.47678789143475686</v>
      </c>
      <c r="GD366" s="7">
        <f t="shared" ca="1" si="1679"/>
        <v>0.13859672394985856</v>
      </c>
      <c r="GE366" s="7">
        <f t="shared" ca="1" si="1680"/>
        <v>1</v>
      </c>
      <c r="GF366" s="7" t="str">
        <f t="shared" ca="1" si="1681"/>
        <v>3</v>
      </c>
      <c r="GG366" s="7" t="str">
        <f ca="1">IFERROR(IF(GG365+GF366&gt;GH$4,GG365,GG365+GF366),"")</f>
        <v/>
      </c>
      <c r="GH366" s="7">
        <f t="shared" ca="1" si="1831"/>
        <v>0</v>
      </c>
      <c r="GI366" s="7">
        <f t="shared" ca="1" si="1682"/>
        <v>0.99201896301884707</v>
      </c>
      <c r="GJ366" s="7">
        <f t="shared" ca="1" si="1683"/>
        <v>-0.37663434763423165</v>
      </c>
      <c r="GK366" s="7">
        <f t="shared" ca="1" si="1684"/>
        <v>0</v>
      </c>
      <c r="GL366" s="7">
        <f t="shared" ca="1" si="1685"/>
        <v>0</v>
      </c>
      <c r="GM366" s="7" t="str">
        <f ca="1">IFERROR(IF(GM365+GL366&gt;GN$4,GM365,GM365+GL366),"")</f>
        <v/>
      </c>
      <c r="GN366" s="7">
        <f t="shared" ca="1" si="1832"/>
        <v>0</v>
      </c>
      <c r="GO366" s="7">
        <f t="shared" ca="1" si="1686"/>
        <v>0.58397932612573034</v>
      </c>
      <c r="GP366" s="7">
        <f t="shared" ca="1" si="1687"/>
        <v>3.1405289258885083E-2</v>
      </c>
      <c r="GQ366" s="7">
        <f t="shared" ca="1" si="1688"/>
        <v>1</v>
      </c>
      <c r="GR366" s="7" t="str">
        <f t="shared" ca="1" si="1689"/>
        <v>3</v>
      </c>
      <c r="GS366" s="7" t="str">
        <f ca="1">IFERROR(IF(GS365+GR366&gt;GT$4,GS365,GS365+GR366),"")</f>
        <v/>
      </c>
      <c r="GT366" s="7">
        <f t="shared" ca="1" si="1833"/>
        <v>0</v>
      </c>
      <c r="GU366" s="7">
        <f t="shared" ca="1" si="1690"/>
        <v>0.46913643940554961</v>
      </c>
      <c r="GV366" s="7">
        <f t="shared" ca="1" si="1691"/>
        <v>0.14624817597906581</v>
      </c>
      <c r="GW366" s="7">
        <f t="shared" ca="1" si="1692"/>
        <v>1</v>
      </c>
      <c r="GX366" s="7" t="str">
        <f t="shared" ca="1" si="1693"/>
        <v>3</v>
      </c>
      <c r="GY366" s="7" t="str">
        <f ca="1">IFERROR(IF(GY365+GX366&gt;GZ$4,GY365,GY365+GX366),"")</f>
        <v/>
      </c>
      <c r="GZ366" s="7">
        <f t="shared" ca="1" si="1834"/>
        <v>0</v>
      </c>
      <c r="HA366" s="7">
        <f t="shared" ca="1" si="1694"/>
        <v>0.13352585114063253</v>
      </c>
      <c r="HB366" s="7">
        <f t="shared" ca="1" si="1695"/>
        <v>0.48185876424398288</v>
      </c>
      <c r="HC366" s="7">
        <f t="shared" ca="1" si="1696"/>
        <v>1</v>
      </c>
      <c r="HD366" s="7" t="str">
        <f t="shared" ca="1" si="1697"/>
        <v>3</v>
      </c>
      <c r="HE366" s="7" t="str">
        <f ca="1">IFERROR(IF(HE365+HD366&gt;HF$4,HE365,HE365+HD366),"")</f>
        <v/>
      </c>
      <c r="HF366" s="7">
        <f t="shared" ca="1" si="1835"/>
        <v>0</v>
      </c>
      <c r="HG366" s="7">
        <f t="shared" ca="1" si="1698"/>
        <v>0.42694096817865979</v>
      </c>
      <c r="HH366" s="7">
        <f t="shared" ca="1" si="1699"/>
        <v>0.18844364720595563</v>
      </c>
      <c r="HI366" s="7">
        <f t="shared" ca="1" si="1700"/>
        <v>1</v>
      </c>
      <c r="HJ366" s="7" t="str">
        <f t="shared" ca="1" si="1701"/>
        <v>3</v>
      </c>
      <c r="HK366" s="7" t="str">
        <f ca="1">IFERROR(IF(HK365+HJ366&gt;HL$4,HK365,HK365+HJ366),"")</f>
        <v/>
      </c>
      <c r="HL366" s="7">
        <f t="shared" ca="1" si="1836"/>
        <v>0</v>
      </c>
      <c r="HM366" s="7">
        <f t="shared" ca="1" si="1702"/>
        <v>0.14598933323199959</v>
      </c>
      <c r="HN366" s="7">
        <f t="shared" ca="1" si="1703"/>
        <v>0.46939528215261583</v>
      </c>
      <c r="HO366" s="7">
        <f t="shared" ca="1" si="1704"/>
        <v>1</v>
      </c>
      <c r="HP366" s="7" t="str">
        <f t="shared" ca="1" si="1705"/>
        <v>3</v>
      </c>
      <c r="HQ366" s="7" t="str">
        <f ca="1">IFERROR(IF(HQ365+HP366&gt;HR$4,HQ365,HQ365+HP366),"")</f>
        <v/>
      </c>
      <c r="HR366" s="7">
        <f t="shared" ca="1" si="1837"/>
        <v>0</v>
      </c>
      <c r="HS366" s="7">
        <f t="shared" ca="1" si="1706"/>
        <v>0.77326911253364172</v>
      </c>
      <c r="HT366" s="7">
        <f t="shared" ca="1" si="1707"/>
        <v>-0.1578844971490263</v>
      </c>
      <c r="HU366" s="7">
        <f t="shared" ca="1" si="1708"/>
        <v>0</v>
      </c>
      <c r="HV366" s="7">
        <f t="shared" ca="1" si="1709"/>
        <v>0</v>
      </c>
      <c r="HW366" s="7" t="str">
        <f ca="1">IFERROR(IF(HW365+HV366&gt;HX$4,HW365,HW365+HV366),"")</f>
        <v/>
      </c>
      <c r="HX366" s="7">
        <f t="shared" ca="1" si="1838"/>
        <v>0</v>
      </c>
      <c r="HY366" s="7">
        <f t="shared" ca="1" si="1710"/>
        <v>0.21903031005309759</v>
      </c>
      <c r="HZ366" s="7">
        <f t="shared" ca="1" si="1711"/>
        <v>0.39635430533151783</v>
      </c>
      <c r="IA366" s="7">
        <f t="shared" ca="1" si="1712"/>
        <v>1</v>
      </c>
      <c r="IB366" s="7" t="str">
        <f t="shared" ca="1" si="1713"/>
        <v>3</v>
      </c>
      <c r="IC366" s="7" t="str">
        <f ca="1">IFERROR(IF(IC365+IB366&gt;ID$4,IC365,IC365+IB366),"")</f>
        <v/>
      </c>
      <c r="ID366" s="7">
        <f t="shared" ca="1" si="1839"/>
        <v>0</v>
      </c>
      <c r="IE366" s="7">
        <f t="shared" ca="1" si="1714"/>
        <v>0.81331285616242477</v>
      </c>
      <c r="IF366" s="7">
        <f t="shared" ca="1" si="1715"/>
        <v>-0.19792824077780935</v>
      </c>
      <c r="IG366" s="7">
        <f t="shared" ca="1" si="1716"/>
        <v>0</v>
      </c>
      <c r="IH366" s="7">
        <f t="shared" ca="1" si="1717"/>
        <v>0</v>
      </c>
      <c r="II366" s="7" t="str">
        <f ca="1">IFERROR(IF(II365+IH366&gt;IJ$4,II365,II365+IH366),"")</f>
        <v/>
      </c>
      <c r="IJ366" s="7">
        <f t="shared" ca="1" si="1840"/>
        <v>0</v>
      </c>
      <c r="IK366" s="7">
        <f t="shared" ca="1" si="1718"/>
        <v>0.23548868384307942</v>
      </c>
      <c r="IL366" s="7">
        <f t="shared" ca="1" si="1719"/>
        <v>0.379895931541536</v>
      </c>
      <c r="IM366" s="7">
        <f t="shared" ca="1" si="1720"/>
        <v>1</v>
      </c>
      <c r="IN366" s="7" t="str">
        <f t="shared" ca="1" si="1721"/>
        <v>3</v>
      </c>
      <c r="IO366" s="7" t="str">
        <f ca="1">IFERROR(IF(IO365+IN366&gt;IP$4,IO365,IO365+IN366),"")</f>
        <v/>
      </c>
      <c r="IP366" s="7">
        <f t="shared" ca="1" si="1841"/>
        <v>0</v>
      </c>
      <c r="IQ366" s="7">
        <f t="shared" ca="1" si="1722"/>
        <v>0.66574196254972817</v>
      </c>
      <c r="IR366" s="7">
        <f t="shared" ca="1" si="1723"/>
        <v>-5.0357347165112754E-2</v>
      </c>
      <c r="IS366" s="7">
        <f t="shared" ca="1" si="1724"/>
        <v>0</v>
      </c>
      <c r="IT366" s="7">
        <f t="shared" ca="1" si="1725"/>
        <v>0</v>
      </c>
      <c r="IU366" s="7" t="str">
        <f ca="1">IFERROR(IF(IU365+IT366&gt;IV$4,IU365,IU365+IT366),"")</f>
        <v/>
      </c>
      <c r="IV366" s="7">
        <f t="shared" ca="1" si="1842"/>
        <v>0</v>
      </c>
      <c r="IW366" s="7">
        <f t="shared" ca="1" si="1726"/>
        <v>0.80643011376185447</v>
      </c>
      <c r="IX366" s="7">
        <f t="shared" ca="1" si="1727"/>
        <v>-0.19104549837723905</v>
      </c>
      <c r="IY366" s="7">
        <f t="shared" ca="1" si="1728"/>
        <v>0</v>
      </c>
      <c r="IZ366" s="7">
        <f t="shared" ca="1" si="1729"/>
        <v>0</v>
      </c>
      <c r="JA366" s="7" t="str">
        <f ca="1">IFERROR(IF(JA365+IZ366&gt;JB$4,JA365,JA365+IZ366),"")</f>
        <v/>
      </c>
      <c r="JB366" s="7">
        <f t="shared" ca="1" si="1843"/>
        <v>0</v>
      </c>
      <c r="JC366" s="7">
        <f t="shared" ca="1" si="1730"/>
        <v>0.15893703526760949</v>
      </c>
      <c r="JD366" s="7">
        <f t="shared" ca="1" si="1731"/>
        <v>0.45644758011700592</v>
      </c>
      <c r="JE366" s="7">
        <f t="shared" ca="1" si="1732"/>
        <v>1</v>
      </c>
      <c r="JF366" s="7" t="str">
        <f t="shared" ca="1" si="1733"/>
        <v>3</v>
      </c>
      <c r="JG366" s="7" t="str">
        <f ca="1">IFERROR(IF(JG365+JF366&gt;JH$4,JG365,JG365+JF366),"")</f>
        <v/>
      </c>
      <c r="JH366" s="7">
        <f t="shared" ca="1" si="1844"/>
        <v>0</v>
      </c>
      <c r="JI366" s="7">
        <f t="shared" ca="1" si="1734"/>
        <v>0.9508150752348784</v>
      </c>
      <c r="JJ366" s="7">
        <f t="shared" ca="1" si="1735"/>
        <v>-0.33543045985026299</v>
      </c>
      <c r="JK366" s="7">
        <f t="shared" ca="1" si="1736"/>
        <v>0</v>
      </c>
      <c r="JL366" s="7">
        <f t="shared" ca="1" si="1737"/>
        <v>0</v>
      </c>
      <c r="JM366" s="7" t="str">
        <f ca="1">IFERROR(IF(JM365+JL366&gt;JN$4,JM365,JM365+JL366),"")</f>
        <v/>
      </c>
      <c r="JN366" s="7">
        <f t="shared" ca="1" si="1845"/>
        <v>0</v>
      </c>
      <c r="JO366" s="7">
        <f t="shared" ca="1" si="1738"/>
        <v>0.16271880466194899</v>
      </c>
      <c r="JP366" s="7">
        <f t="shared" ca="1" si="1739"/>
        <v>0.45266581072266643</v>
      </c>
      <c r="JQ366" s="7">
        <f t="shared" ca="1" si="1740"/>
        <v>1</v>
      </c>
      <c r="JR366" s="7" t="str">
        <f t="shared" ca="1" si="1741"/>
        <v>3</v>
      </c>
      <c r="JS366" s="7" t="str">
        <f ca="1">IFERROR(IF(JS365+JR366&gt;JT$4,JS365,JS365+JR366),"")</f>
        <v/>
      </c>
      <c r="JT366" s="7">
        <f t="shared" ca="1" si="1846"/>
        <v>0</v>
      </c>
      <c r="JU366" s="7">
        <f t="shared" ca="1" si="1742"/>
        <v>5.7250197854858076E-2</v>
      </c>
      <c r="JV366" s="7">
        <f t="shared" ca="1" si="1743"/>
        <v>0.55813441752975734</v>
      </c>
      <c r="JW366" s="7">
        <f t="shared" ca="1" si="1744"/>
        <v>1</v>
      </c>
      <c r="JX366" s="7" t="str">
        <f t="shared" ca="1" si="1745"/>
        <v>3</v>
      </c>
      <c r="JY366" s="7" t="str">
        <f ca="1">IFERROR(IF(JY365+JX366&gt;JZ$4,JY365,JY365+JX366),"")</f>
        <v/>
      </c>
      <c r="JZ366" s="7">
        <f t="shared" ca="1" si="1847"/>
        <v>0</v>
      </c>
      <c r="KA366" s="7">
        <f t="shared" ca="1" si="1746"/>
        <v>0.74054414971299443</v>
      </c>
      <c r="KB366" s="7">
        <f t="shared" ca="1" si="1747"/>
        <v>-0.12515953432837901</v>
      </c>
      <c r="KC366" s="7">
        <f t="shared" ca="1" si="1748"/>
        <v>0</v>
      </c>
      <c r="KD366" s="7">
        <f t="shared" ca="1" si="1749"/>
        <v>0</v>
      </c>
      <c r="KE366" s="7" t="str">
        <f ca="1">IFERROR(IF(KE365+KD366&gt;KF$4,KE365,KE365+KD366),"")</f>
        <v/>
      </c>
      <c r="KF366" s="7">
        <f t="shared" ca="1" si="1848"/>
        <v>0</v>
      </c>
      <c r="KG366" s="7">
        <f t="shared" ca="1" si="1750"/>
        <v>0.63404118832602807</v>
      </c>
      <c r="KH366" s="7">
        <f t="shared" ca="1" si="1751"/>
        <v>-1.8656572941412652E-2</v>
      </c>
      <c r="KI366" s="7">
        <f t="shared" ca="1" si="1752"/>
        <v>0</v>
      </c>
      <c r="KJ366" s="7">
        <f t="shared" ca="1" si="1753"/>
        <v>0</v>
      </c>
      <c r="KK366" s="7" t="str">
        <f ca="1">IFERROR(IF(KK365+KJ366&gt;KL$4,KK365,KK365+KJ366),"")</f>
        <v/>
      </c>
      <c r="KL366" s="7">
        <f t="shared" ca="1" si="1849"/>
        <v>0</v>
      </c>
      <c r="KM366" s="7">
        <f t="shared" ca="1" si="1754"/>
        <v>0.90022839208650374</v>
      </c>
      <c r="KN366" s="7">
        <f t="shared" ca="1" si="1755"/>
        <v>-0.28484377670188832</v>
      </c>
      <c r="KO366" s="7">
        <f t="shared" ca="1" si="1756"/>
        <v>0</v>
      </c>
      <c r="KP366" s="7">
        <f t="shared" ca="1" si="1757"/>
        <v>0</v>
      </c>
      <c r="KQ366" s="7" t="str">
        <f ca="1">IFERROR(IF(KQ365+KP366&gt;KR$4,KQ365,KQ365+KP366),"")</f>
        <v/>
      </c>
      <c r="KR366" s="7">
        <f t="shared" ca="1" si="1850"/>
        <v>0</v>
      </c>
      <c r="KS366" s="7">
        <f t="shared" ca="1" si="1758"/>
        <v>0.23869538879097918</v>
      </c>
      <c r="KT366" s="7">
        <f t="shared" ca="1" si="1759"/>
        <v>0.37668922659363624</v>
      </c>
      <c r="KU366" s="7">
        <f t="shared" ca="1" si="1760"/>
        <v>1</v>
      </c>
      <c r="KV366" s="7" t="str">
        <f t="shared" ca="1" si="1761"/>
        <v>3</v>
      </c>
      <c r="KW366" s="7" t="str">
        <f ca="1">IFERROR(IF(KW365+KV366&gt;KX$4,KW365,KW365+KV366),"")</f>
        <v/>
      </c>
      <c r="KX366" s="7">
        <f t="shared" ca="1" si="1851"/>
        <v>0</v>
      </c>
      <c r="KY366" s="7">
        <f t="shared" ca="1" si="1762"/>
        <v>0.52779455733552594</v>
      </c>
      <c r="KZ366" s="7">
        <f t="shared" ca="1" si="1763"/>
        <v>8.7590058049089481E-2</v>
      </c>
      <c r="LA366" s="7">
        <f t="shared" ca="1" si="1764"/>
        <v>1</v>
      </c>
      <c r="LB366" s="7" t="str">
        <f t="shared" ca="1" si="1765"/>
        <v>3</v>
      </c>
      <c r="LC366" s="7" t="str">
        <f ca="1">IFERROR(IF(LC365+LB366&gt;LD$4,LC365,LC365+LB366),"")</f>
        <v/>
      </c>
      <c r="LD366" s="7">
        <f t="shared" ca="1" si="1852"/>
        <v>0</v>
      </c>
      <c r="LE366" s="7">
        <f t="shared" ca="1" si="1766"/>
        <v>0.68279304192760504</v>
      </c>
      <c r="LF366" s="7">
        <f t="shared" ca="1" si="1767"/>
        <v>-6.7408426542989619E-2</v>
      </c>
      <c r="LG366" s="7">
        <f t="shared" ca="1" si="1768"/>
        <v>0</v>
      </c>
      <c r="LH366" s="7">
        <f t="shared" ca="1" si="1769"/>
        <v>0</v>
      </c>
      <c r="LI366" s="7" t="str">
        <f ca="1">IFERROR(IF(LI365+LH366&gt;LJ$4,LI365,LI365+LH366),"")</f>
        <v/>
      </c>
      <c r="LJ366" s="7">
        <f t="shared" ca="1" si="1853"/>
        <v>0</v>
      </c>
      <c r="LK366" s="7">
        <f t="shared" ca="1" si="1770"/>
        <v>0.53507838628565718</v>
      </c>
      <c r="LL366" s="7">
        <f t="shared" ca="1" si="1771"/>
        <v>8.0306229098958237E-2</v>
      </c>
      <c r="LM366" s="7">
        <f t="shared" ca="1" si="1772"/>
        <v>1</v>
      </c>
      <c r="LN366" s="7" t="str">
        <f t="shared" ca="1" si="1773"/>
        <v>3</v>
      </c>
      <c r="LO366" s="7" t="str">
        <f ca="1">IFERROR(IF(LO365+LN366&gt;LP$4,LO365,LO365+LN366),"")</f>
        <v/>
      </c>
      <c r="LP366" s="7">
        <f t="shared" ca="1" si="1854"/>
        <v>0</v>
      </c>
      <c r="LQ366" s="7">
        <f t="shared" ca="1" si="1774"/>
        <v>0.49875314992282105</v>
      </c>
      <c r="LR366" s="7">
        <f t="shared" ca="1" si="1775"/>
        <v>0.11663146546179437</v>
      </c>
      <c r="LS366" s="7">
        <f t="shared" ca="1" si="1776"/>
        <v>1</v>
      </c>
      <c r="LT366" s="7" t="str">
        <f t="shared" ca="1" si="1777"/>
        <v>3</v>
      </c>
      <c r="LU366" s="7" t="str">
        <f ca="1">IFERROR(IF(LU365+LT366&gt;LV$4,LU365,LU365+LT366),"")</f>
        <v/>
      </c>
      <c r="LV366" s="7">
        <f t="shared" ca="1" si="1855"/>
        <v>0</v>
      </c>
      <c r="LW366" s="7">
        <f t="shared" ca="1" si="1778"/>
        <v>6.1725365009274391E-2</v>
      </c>
      <c r="LX366" s="7">
        <f t="shared" ca="1" si="1779"/>
        <v>0.55365925037534103</v>
      </c>
      <c r="LY366" s="7">
        <f t="shared" ca="1" si="1780"/>
        <v>1</v>
      </c>
      <c r="LZ366" s="7" t="str">
        <f t="shared" ca="1" si="1781"/>
        <v>3</v>
      </c>
      <c r="MA366" s="7" t="str">
        <f ca="1">IFERROR(IF(MA365+LZ366&gt;MB$4,MA365,MA365+LZ366),"")</f>
        <v/>
      </c>
      <c r="MB366" s="7">
        <f t="shared" ca="1" si="1856"/>
        <v>0</v>
      </c>
      <c r="MC366" s="7">
        <f t="shared" ca="1" si="1782"/>
        <v>0.65367368153940386</v>
      </c>
      <c r="MD366" s="7">
        <f t="shared" ca="1" si="1783"/>
        <v>-3.8289066154788443E-2</v>
      </c>
      <c r="ME366" s="7">
        <f t="shared" ca="1" si="1784"/>
        <v>0</v>
      </c>
      <c r="MF366" s="7">
        <f t="shared" ca="1" si="1785"/>
        <v>0</v>
      </c>
      <c r="MG366" s="7" t="str">
        <f ca="1">IFERROR(IF(MG365+MF366&gt;MH$4,MG365,MG365+MF366),"")</f>
        <v/>
      </c>
      <c r="MH366" s="7">
        <f t="shared" ca="1" si="1857"/>
        <v>0</v>
      </c>
      <c r="MI366" s="7">
        <f t="shared" ca="1" si="1786"/>
        <v>0.28121135135822128</v>
      </c>
      <c r="MJ366" s="7">
        <f t="shared" ca="1" si="1787"/>
        <v>0.33417326402639413</v>
      </c>
      <c r="MK366" s="7">
        <f t="shared" ca="1" si="1788"/>
        <v>1</v>
      </c>
      <c r="ML366" s="7" t="str">
        <f t="shared" ca="1" si="1789"/>
        <v>3</v>
      </c>
      <c r="MM366" s="7" t="str">
        <f ca="1">IFERROR(IF(MM365+ML366&gt;MN$4,MM365,MM365+ML366),"")</f>
        <v/>
      </c>
      <c r="MN366" s="7">
        <f t="shared" ca="1" si="1858"/>
        <v>0</v>
      </c>
      <c r="MO366" s="7">
        <f t="shared" ca="1" si="1790"/>
        <v>0.63490269853278181</v>
      </c>
      <c r="MP366" s="7">
        <f t="shared" ca="1" si="1791"/>
        <v>-1.9518083148166387E-2</v>
      </c>
      <c r="MQ366" s="7">
        <f t="shared" ca="1" si="1792"/>
        <v>0</v>
      </c>
      <c r="MR366" s="7">
        <f t="shared" ca="1" si="1793"/>
        <v>0</v>
      </c>
      <c r="MS366" s="7" t="str">
        <f ca="1">IFERROR(IF(MS365+MR366&gt;MT$4,MS365,MS365+MR366),"")</f>
        <v/>
      </c>
      <c r="MT366" s="7">
        <f t="shared" ca="1" si="1859"/>
        <v>0</v>
      </c>
      <c r="MU366" s="7">
        <f t="shared" ca="1" si="1794"/>
        <v>0.68523519442202885</v>
      </c>
      <c r="MV366" s="7">
        <f t="shared" ca="1" si="1795"/>
        <v>-6.9850579037413429E-2</v>
      </c>
      <c r="MW366" s="7">
        <f t="shared" ca="1" si="1796"/>
        <v>0</v>
      </c>
      <c r="MX366" s="7">
        <f t="shared" ca="1" si="1797"/>
        <v>0</v>
      </c>
      <c r="MY366" s="7" t="str">
        <f ca="1">IFERROR(IF(MY365+MX366&gt;MZ$4,MY365,MY365+MX366),"")</f>
        <v/>
      </c>
      <c r="MZ366" s="7">
        <f t="shared" ca="1" si="1860"/>
        <v>0</v>
      </c>
      <c r="NA366" s="7">
        <f t="shared" ca="1" si="1798"/>
        <v>0.91416996402759454</v>
      </c>
      <c r="NB366" s="7">
        <f t="shared" ca="1" si="1799"/>
        <v>-0.29878534864297912</v>
      </c>
      <c r="NC366" s="7">
        <f t="shared" ca="1" si="1800"/>
        <v>0</v>
      </c>
      <c r="ND366" s="7">
        <f t="shared" ca="1" si="1801"/>
        <v>0</v>
      </c>
      <c r="NE366" s="7" t="str">
        <f ca="1">IFERROR(IF(NE365+ND366&gt;NF$4,NE365,NE365+ND366),"")</f>
        <v/>
      </c>
      <c r="NF366" s="7">
        <f t="shared" ca="1" si="1861"/>
        <v>0</v>
      </c>
      <c r="NG366" s="7">
        <f t="shared" ca="1" si="1802"/>
        <v>4.786903619632088E-2</v>
      </c>
      <c r="NH366" s="7">
        <f t="shared" ca="1" si="1803"/>
        <v>0.56751557918829454</v>
      </c>
      <c r="NI366" s="7">
        <f t="shared" ca="1" si="1804"/>
        <v>1</v>
      </c>
      <c r="NJ366" s="7" t="str">
        <f t="shared" ca="1" si="1805"/>
        <v>3</v>
      </c>
      <c r="NK366" s="7" t="str">
        <f ca="1">IFERROR(IF(NK365+NJ366&gt;NL$4,NK365,NK365+NJ366),"")</f>
        <v/>
      </c>
      <c r="NL366" s="7">
        <f t="shared" ca="1" si="1862"/>
        <v>0</v>
      </c>
      <c r="NM366" s="7">
        <f t="shared" ca="1" si="1806"/>
        <v>5.0628841370696787E-3</v>
      </c>
      <c r="NN366" s="7">
        <f t="shared" ca="1" si="1807"/>
        <v>0.61032173124754574</v>
      </c>
      <c r="NO366" s="7">
        <f t="shared" ca="1" si="1808"/>
        <v>1</v>
      </c>
      <c r="NP366" s="7" t="str">
        <f t="shared" ca="1" si="1809"/>
        <v>3</v>
      </c>
      <c r="NQ366" s="7" t="str">
        <f ca="1">IFERROR(IF(NQ365+NP366&gt;NR$4,NQ365,NQ365+NP366),"")</f>
        <v/>
      </c>
      <c r="NR366" s="7">
        <f t="shared" ca="1" si="1863"/>
        <v>0</v>
      </c>
      <c r="NT366">
        <v>368</v>
      </c>
      <c r="NU366" s="7" t="s">
        <v>19</v>
      </c>
      <c r="NV366" s="7" t="str">
        <f t="shared" ca="1" si="1598"/>
        <v/>
      </c>
      <c r="NW366" s="7" t="str">
        <f t="shared" ca="1" si="1810"/>
        <v/>
      </c>
      <c r="NX366" t="str">
        <f ca="1">IFERROR(VLOOKUP(NT366,$K$3:$AK$568,8,FALSE),"")</f>
        <v/>
      </c>
      <c r="NY366" t="str">
        <f ca="1">IFERROR(VLOOKUP(NT366,$K$3:$AK$568,9,FALSE),"")</f>
        <v/>
      </c>
      <c r="NZ366" s="7" t="str">
        <f ca="1">IFERROR(VLOOKUP(NT366,$K$3:$AK$568,27,FALSE),"")</f>
        <v/>
      </c>
      <c r="OB366">
        <v>368</v>
      </c>
      <c r="OC366" s="7" t="s">
        <v>19</v>
      </c>
      <c r="OD366" t="e">
        <f t="shared" ca="1" si="1864"/>
        <v>#N/A</v>
      </c>
      <c r="OE366" s="7" t="str">
        <f t="shared" ca="1" si="1865"/>
        <v/>
      </c>
      <c r="OF366" s="7" t="str">
        <f t="shared" ca="1" si="1866"/>
        <v/>
      </c>
      <c r="OG366" t="str">
        <f t="shared" ca="1" si="1867"/>
        <v/>
      </c>
      <c r="OI366">
        <v>368</v>
      </c>
      <c r="OJ366" s="7" t="s">
        <v>19</v>
      </c>
      <c r="OK366" s="7" t="str">
        <f t="shared" ca="1" si="1868"/>
        <v/>
      </c>
      <c r="OL366" s="7" t="str">
        <f t="shared" ca="1" si="1869"/>
        <v/>
      </c>
      <c r="OM366" t="str">
        <f ca="1">IFERROR(VLOOKUP(OI366,$L$3:$AK$568,7,FALSE),"")</f>
        <v/>
      </c>
      <c r="ON366" t="str">
        <f ca="1">IFERROR(VLOOKUP(OI366,$L$3:$AK$568,8,FALSE),"")</f>
        <v/>
      </c>
      <c r="OO366" s="7" t="str">
        <f ca="1">IFERROR(VLOOKUP(OI366,$L$3:$AK$568,26,FALSE),"")</f>
        <v/>
      </c>
      <c r="OQ366">
        <v>368</v>
      </c>
      <c r="OR366" s="7" t="s">
        <v>19</v>
      </c>
      <c r="OS366" t="e">
        <f t="shared" ca="1" si="1870"/>
        <v>#N/A</v>
      </c>
      <c r="OT366" s="7" t="str">
        <f t="shared" ca="1" si="1871"/>
        <v/>
      </c>
      <c r="OU366" s="7" t="str">
        <f t="shared" ca="1" si="1872"/>
        <v/>
      </c>
      <c r="OV366" t="str">
        <f t="shared" ca="1" si="1873"/>
        <v/>
      </c>
      <c r="OX366">
        <v>368</v>
      </c>
      <c r="OY366" s="7" t="s">
        <v>19</v>
      </c>
      <c r="OZ366" s="7" t="str">
        <f t="shared" ca="1" si="1874"/>
        <v/>
      </c>
      <c r="PA366" s="7" t="str">
        <f t="shared" ca="1" si="1875"/>
        <v/>
      </c>
      <c r="PB366" t="str">
        <f ca="1">IFERROR(VLOOKUP(OX366,$M$3:$AK$568,6,FALSE),"")</f>
        <v/>
      </c>
      <c r="PC366" t="str">
        <f ca="1">IFERROR(VLOOKUP(OX366,$M$3:$AK$568,7,FALSE),"")</f>
        <v/>
      </c>
      <c r="PD366" s="7" t="str">
        <f ca="1">IFERROR(VLOOKUP(OX366,$M$3:$AK$568,25,FALSE),"")</f>
        <v/>
      </c>
      <c r="PF366">
        <v>368</v>
      </c>
      <c r="PG366" s="7" t="s">
        <v>19</v>
      </c>
      <c r="PH366" t="e">
        <f t="shared" ca="1" si="1876"/>
        <v>#N/A</v>
      </c>
      <c r="PI366" s="7" t="str">
        <f t="shared" ca="1" si="1877"/>
        <v/>
      </c>
      <c r="PJ366" s="7" t="str">
        <f t="shared" ca="1" si="1878"/>
        <v/>
      </c>
      <c r="PK366" t="str">
        <f t="shared" ca="1" si="1879"/>
        <v/>
      </c>
      <c r="PM366">
        <v>368</v>
      </c>
      <c r="PN366" s="7" t="s">
        <v>19</v>
      </c>
      <c r="PO366" s="202" t="str">
        <f t="shared" ca="1" si="1880"/>
        <v/>
      </c>
      <c r="PP366" s="7" t="str">
        <f t="shared" ca="1" si="1881"/>
        <v/>
      </c>
      <c r="PQ366" t="str">
        <f ca="1">IFERROR(VLOOKUP(PM366,$G$325:$R$409,12,FALSE),"")</f>
        <v/>
      </c>
      <c r="PR366" t="e">
        <f ca="1">VLOOKUP(PM366,$G$324:$Q$409,11,FALSE)</f>
        <v>#N/A</v>
      </c>
      <c r="PS366" s="7" t="str">
        <f ca="1">VLOOKUP(PQ366,$R$325:$Y$409,8,FALSE)</f>
        <v>- -</v>
      </c>
      <c r="PT366" s="7">
        <f ca="1">ReSt</f>
        <v>-4</v>
      </c>
      <c r="PU366" s="7" t="e">
        <f t="shared" ca="1" si="1882"/>
        <v>#N/A</v>
      </c>
      <c r="PV366" s="7" t="e">
        <f t="shared" ca="1" si="1883"/>
        <v>#N/A</v>
      </c>
      <c r="PW366" s="7" t="str">
        <f ca="1">VLOOKUP(PQ366,$R$325:$AK$409,8,FALSE)</f>
        <v>- -</v>
      </c>
      <c r="PX366" s="7"/>
      <c r="PY366">
        <v>368</v>
      </c>
      <c r="PZ366" s="7" t="s">
        <v>19</v>
      </c>
      <c r="QA366" t="str">
        <f t="shared" ca="1" si="1884"/>
        <v/>
      </c>
      <c r="QB366" s="7" t="str">
        <f t="shared" ca="1" si="1885"/>
        <v/>
      </c>
      <c r="QC366" s="7" t="str">
        <f t="shared" ca="1" si="1886"/>
        <v/>
      </c>
      <c r="QD366" t="str">
        <f t="shared" ca="1" si="1887"/>
        <v/>
      </c>
      <c r="QF366">
        <v>368</v>
      </c>
      <c r="QG366" s="7" t="s">
        <v>19</v>
      </c>
      <c r="QH366" s="7" t="str">
        <f t="shared" ca="1" si="1888"/>
        <v/>
      </c>
      <c r="QI366" s="7" t="e">
        <f t="shared" ca="1" si="1889"/>
        <v>#VALUE!</v>
      </c>
      <c r="QJ366" t="e">
        <f t="shared" ca="1" si="1890"/>
        <v>#N/A</v>
      </c>
      <c r="QK366" s="7" t="e">
        <f t="shared" ca="1" si="1891"/>
        <v>#N/A</v>
      </c>
      <c r="QM366">
        <v>368</v>
      </c>
      <c r="QN366" s="7" t="s">
        <v>19</v>
      </c>
      <c r="QO366" t="str">
        <f t="shared" ca="1" si="1892"/>
        <v/>
      </c>
      <c r="QP366" s="7" t="str">
        <f t="shared" ca="1" si="1893"/>
        <v/>
      </c>
      <c r="QQ366" t="str">
        <f t="shared" ca="1" si="1894"/>
        <v/>
      </c>
    </row>
    <row r="367" spans="1:459" x14ac:dyDescent="0.25">
      <c r="A367" s="240" t="str">
        <f>IF('Character Sheet'!$B$4="Creature","N","Y")</f>
        <v>Y</v>
      </c>
      <c r="C367" s="75"/>
      <c r="D367" s="76"/>
      <c r="F367" s="75">
        <v>29</v>
      </c>
      <c r="G367" s="76">
        <f t="shared" ca="1" si="1926"/>
        <v>0</v>
      </c>
      <c r="I367" s="75" t="s">
        <v>1812</v>
      </c>
      <c r="J367" s="85"/>
      <c r="K367" s="85">
        <f t="shared" ca="1" si="1927"/>
        <v>7</v>
      </c>
      <c r="L367" s="85">
        <f t="shared" ca="1" si="1928"/>
        <v>7</v>
      </c>
      <c r="M367" s="70">
        <f t="shared" ca="1" si="1929"/>
        <v>18</v>
      </c>
      <c r="O367" s="222" t="str">
        <f t="shared" ca="1" si="1930"/>
        <v>- -</v>
      </c>
      <c r="Q367" s="7" t="s">
        <v>1756</v>
      </c>
      <c r="R367" s="9" t="str">
        <f ca="1">IFERROR(VLOOKUP(F367,INDIRECT(Calculations!$D$100),2,FALSE),"")</f>
        <v/>
      </c>
      <c r="S367" s="9" t="str">
        <f t="shared" ca="1" si="1931"/>
        <v/>
      </c>
      <c r="T367" s="61" t="str">
        <f ca="1">SUBSTITUTE(IFERROR(IFERROR(VLOOKUP(R367,'[1]Skill Statistics'!$A$3:$C$513,2,FALSE),VLOOKUP(Q367,'[1]Skill Statistics'!$A$3:$C$513,2,FALSE)),T366),"R*","ReSt")</f>
        <v>ReSt/ReSt</v>
      </c>
      <c r="U367" s="61" t="str">
        <f ca="1">IFERROR(IFERROR(VLOOKUP(R367,'[1]Skill Statistics'!$A$3:$C$513,3,FALSE),VLOOKUP(Q367,'[1]Skill Statistics'!$A$3:$C$513,3,FALSE)),U366)</f>
        <v>Me</v>
      </c>
      <c r="V367" s="61" t="str">
        <f ca="1">IF(R367="","- -",IF(ISNUMBER(SEARCH("Category",R367)),"- -",IFERROR(IFERROR(VLOOKUP(Q367,[1]Professions!$A$4:$AM$288,MATCH(Profession,[1]Professions!$A$1:$AM$1,0),FALSE),VLOOKUP(Q367,Calculations!$B$91:$I$95,8,FALSE)),"- -")))</f>
        <v>- -</v>
      </c>
      <c r="W367" s="60" t="str">
        <f t="shared" ca="1" si="1932"/>
        <v>- -</v>
      </c>
      <c r="X367" s="7" t="str">
        <f ca="1">IFERROR(VLOOKUP(R367,$BS$6:$NR$519,MATCH(ActualLevel,$BS$3:$NR$3,0),FALSE),"- -")</f>
        <v>- -</v>
      </c>
      <c r="Y367" s="7" t="str">
        <f t="shared" ca="1" si="1933"/>
        <v>- -</v>
      </c>
      <c r="Z367" s="7" t="str">
        <f ca="1">IFERROR(VLOOKUP(Y367,Charts!$BQ$2:$BR$52,2,FALSE),"- -")</f>
        <v>- -</v>
      </c>
      <c r="AA367" s="7">
        <f t="shared" ca="1" si="1934"/>
        <v>-1</v>
      </c>
      <c r="AB367" s="7" t="str">
        <f t="shared" ca="1" si="1935"/>
        <v>- -</v>
      </c>
      <c r="AC367" s="7"/>
      <c r="AD367" s="7"/>
      <c r="AE367" s="7"/>
      <c r="AF367" s="7"/>
      <c r="AG367" s="7"/>
      <c r="AH367" s="90"/>
      <c r="AI367" s="7"/>
      <c r="AJ367" s="7"/>
      <c r="AK367" s="7">
        <f t="shared" ca="1" si="1936"/>
        <v>-1</v>
      </c>
      <c r="AL367" s="7"/>
      <c r="AM367" s="69">
        <f>IFERROR(VLOOKUP(Q367,'[1]Skill Statistics'!$A$3:$AN$513,MATCH(Profession,'[1]Skill Statistics'!$A$2:$AN$2,0),FALSE),0)</f>
        <v>0</v>
      </c>
      <c r="AN367" s="85">
        <f>IFERROR(VLOOKUP(Q367,'[1]Skill Statistics'!$A$3:$BK$513,MATCH(Archetype,'[1]Skill Statistics'!$A$2:$BK$2,0),FALSE),0)</f>
        <v>0</v>
      </c>
      <c r="AO367" s="85">
        <f>IFERROR(VLOOKUP(Q367,'[1]Skill Statistics'!$A$3:$BB$513,MATCH(Race,'[1]Skill Statistics'!$A$2:$BB$2,0),FALSE),0)</f>
        <v>0</v>
      </c>
      <c r="AP367" s="85">
        <f t="shared" ca="1" si="1811"/>
        <v>-0.1</v>
      </c>
      <c r="AQ367" s="70"/>
      <c r="AS367" s="69">
        <f>IFERROR(VLOOKUP(Q367,'[1]Professional Skills'!$A$4:$AM$288,MATCH(Profession,'[1]Professional Skills'!$A$3:$AM$3,0),FALSE),"- -")</f>
        <v>0</v>
      </c>
      <c r="AT367" t="s">
        <v>1812</v>
      </c>
      <c r="AU367" s="7" t="str">
        <f t="shared" si="1937"/>
        <v/>
      </c>
      <c r="AV367" s="7">
        <f t="shared" ca="1" si="1938"/>
        <v>0</v>
      </c>
      <c r="AW367" t="str">
        <f t="shared" si="1898"/>
        <v/>
      </c>
      <c r="AX367" t="str">
        <f>IFERROR(_xlfn.RANK.EQ(AW367,$AW$5:$AW$568),"")</f>
        <v/>
      </c>
      <c r="AY367">
        <f t="shared" si="1939"/>
        <v>0</v>
      </c>
      <c r="AZ367" s="70" t="str">
        <f t="shared" si="1940"/>
        <v/>
      </c>
      <c r="BB367" s="69" t="str">
        <f>IFERROR(IF(Q367="Language",VLOOKUP(R367,[1]Cultures!$B$4:$N$218,MATCH(Culture,[1]Cultures!$B$3:$N$3,0),FALSE),VLOOKUP(Q367,[1]Cultures!$B$4:$O$212,MATCH(Culture,[1]Cultures!$B$3:$O$3,0),FALSE)),"- -")</f>
        <v>- -</v>
      </c>
      <c r="BC367" t="s">
        <v>1812</v>
      </c>
      <c r="BD367">
        <f t="shared" ca="1" si="1941"/>
        <v>0.57913068826999414</v>
      </c>
      <c r="BE367">
        <f t="shared" ca="1" si="1900"/>
        <v>0.47913068826999416</v>
      </c>
      <c r="BH367">
        <f t="shared" ca="1" si="1923"/>
        <v>11</v>
      </c>
      <c r="BI367" s="7">
        <f t="shared" ca="1" si="1942"/>
        <v>0</v>
      </c>
      <c r="BK367" s="7"/>
      <c r="BL367" s="70" t="str">
        <f t="shared" ca="1" si="1943"/>
        <v>- -</v>
      </c>
      <c r="BN367" s="69" t="str">
        <f ca="1">IFERROR(VLOOKUP(V367,Charts!$BT$2:$BV$14,3,FALSE),"- -")</f>
        <v>- -</v>
      </c>
      <c r="BO367" s="85" t="str">
        <f t="shared" ca="1" si="1812"/>
        <v>- -</v>
      </c>
      <c r="BP367" s="70" t="str">
        <f t="shared" ca="1" si="1901"/>
        <v>- -</v>
      </c>
      <c r="BR367" s="7">
        <v>366</v>
      </c>
      <c r="BS367" s="9" t="str">
        <f ca="1">VLOOKUP(BR367,$O$3:$R$568,4,FALSE)</f>
        <v>Paper Making</v>
      </c>
      <c r="BT367" s="7" t="str">
        <f ca="1">VLOOKUP(BS367,$R$3:$V$568,5,FALSE)</f>
        <v>2 / 4</v>
      </c>
      <c r="BU367" s="7">
        <f ca="1">VLOOKUP(BT367,Charts!$BT$2:$BV$14,3,FALSE)</f>
        <v>0.76923076923076927</v>
      </c>
      <c r="BV367" s="7" t="str">
        <f t="shared" ca="1" si="1604"/>
        <v>2</v>
      </c>
      <c r="BW367" s="7" t="str">
        <f t="shared" ca="1" si="1605"/>
        <v>4</v>
      </c>
      <c r="BY367" s="7">
        <f t="shared" ca="1" si="1606"/>
        <v>0.12305403085775379</v>
      </c>
      <c r="BZ367" s="7">
        <f t="shared" ca="1" si="1607"/>
        <v>0.64617673837301548</v>
      </c>
      <c r="CA367" s="7">
        <f t="shared" ca="1" si="1608"/>
        <v>1</v>
      </c>
      <c r="CB367" s="7" t="str">
        <f t="shared" ca="1" si="1609"/>
        <v>2</v>
      </c>
      <c r="CC367" s="7" t="str">
        <f ca="1">IFERROR(IF(CC366+CB367&gt;CD$4,CC366,CC366+CB367),"")</f>
        <v/>
      </c>
      <c r="CD367" s="7">
        <f t="shared" ca="1" si="1813"/>
        <v>0</v>
      </c>
      <c r="CE367" s="7">
        <f t="shared" ca="1" si="1610"/>
        <v>0.43339984412914645</v>
      </c>
      <c r="CF367" s="7">
        <f t="shared" ca="1" si="1611"/>
        <v>0.33583092510162282</v>
      </c>
      <c r="CG367" s="7">
        <f t="shared" ca="1" si="1612"/>
        <v>1</v>
      </c>
      <c r="CH367" s="7" t="str">
        <f t="shared" ca="1" si="1613"/>
        <v>2</v>
      </c>
      <c r="CI367" s="7" t="str">
        <f ca="1">IFERROR(IF(CI366+CH367&gt;CJ$4,CI366,CI366+CH367),"")</f>
        <v/>
      </c>
      <c r="CJ367" s="7">
        <f t="shared" ca="1" si="1814"/>
        <v>0</v>
      </c>
      <c r="CK367" s="7">
        <f t="shared" ca="1" si="1614"/>
        <v>9.3798001687644628E-2</v>
      </c>
      <c r="CL367" s="7">
        <f t="shared" ca="1" si="1615"/>
        <v>0.67543276754312465</v>
      </c>
      <c r="CM367" s="7">
        <f t="shared" ca="1" si="1616"/>
        <v>1</v>
      </c>
      <c r="CN367" s="7" t="str">
        <f t="shared" ca="1" si="1617"/>
        <v>2</v>
      </c>
      <c r="CO367" s="7" t="str">
        <f ca="1">IFERROR(IF(CO366+CN367&gt;CP$4,CO366,CO366+CN367),"")</f>
        <v/>
      </c>
      <c r="CP367" s="7">
        <f t="shared" ca="1" si="1815"/>
        <v>0</v>
      </c>
      <c r="CQ367" s="7">
        <f t="shared" ca="1" si="1618"/>
        <v>0.84826033673657619</v>
      </c>
      <c r="CR367" s="7">
        <f t="shared" ca="1" si="1619"/>
        <v>-7.9029567505806919E-2</v>
      </c>
      <c r="CS367" s="7">
        <f t="shared" ca="1" si="1620"/>
        <v>0</v>
      </c>
      <c r="CT367" s="7">
        <f t="shared" ca="1" si="1621"/>
        <v>0</v>
      </c>
      <c r="CU367" s="7" t="str">
        <f ca="1">IFERROR(IF(CU366+CT367&gt;CV$4,CU366,CU366+CT367),"")</f>
        <v/>
      </c>
      <c r="CV367" s="7">
        <f t="shared" ca="1" si="1816"/>
        <v>0</v>
      </c>
      <c r="CW367" s="7">
        <f t="shared" ca="1" si="1622"/>
        <v>0.57535167602618997</v>
      </c>
      <c r="CX367" s="7">
        <f t="shared" ca="1" si="1623"/>
        <v>0.1938790932045793</v>
      </c>
      <c r="CY367" s="7">
        <f t="shared" ca="1" si="1624"/>
        <v>1</v>
      </c>
      <c r="CZ367" s="7" t="str">
        <f t="shared" ca="1" si="1625"/>
        <v>2</v>
      </c>
      <c r="DA367" s="7" t="str">
        <f ca="1">IFERROR(IF(DA366+CZ367&gt;DB$4,DA366,DA366+CZ367),"")</f>
        <v/>
      </c>
      <c r="DB367" s="7">
        <f t="shared" ca="1" si="1817"/>
        <v>0</v>
      </c>
      <c r="DC367" s="7">
        <f t="shared" ca="1" si="1626"/>
        <v>0.76467668872774019</v>
      </c>
      <c r="DD367" s="7">
        <f t="shared" ca="1" si="1627"/>
        <v>4.5540805030290787E-3</v>
      </c>
      <c r="DE367" s="7">
        <f t="shared" ca="1" si="1628"/>
        <v>1</v>
      </c>
      <c r="DF367" s="7" t="str">
        <f t="shared" ca="1" si="1629"/>
        <v>2</v>
      </c>
      <c r="DG367" s="7" t="str">
        <f ca="1">IFERROR(IF(DG366+DF367&gt;DH$4,DG366,DG366+DF367),"")</f>
        <v/>
      </c>
      <c r="DH367" s="7">
        <f t="shared" ca="1" si="1818"/>
        <v>0</v>
      </c>
      <c r="DI367" s="7">
        <f t="shared" ca="1" si="1630"/>
        <v>0.78063229434157233</v>
      </c>
      <c r="DJ367" s="7">
        <f t="shared" ca="1" si="1631"/>
        <v>-1.1401525110803057E-2</v>
      </c>
      <c r="DK367" s="7">
        <f t="shared" ca="1" si="1632"/>
        <v>0</v>
      </c>
      <c r="DL367" s="7">
        <f t="shared" ca="1" si="1633"/>
        <v>0</v>
      </c>
      <c r="DM367" s="7" t="str">
        <f ca="1">IFERROR(IF(DM366+DL367&gt;DN$4,DM366,DM366+DL367),"")</f>
        <v/>
      </c>
      <c r="DN367" s="7">
        <f t="shared" ca="1" si="1819"/>
        <v>0</v>
      </c>
      <c r="DO367" s="7">
        <f t="shared" ca="1" si="1634"/>
        <v>0.65658764864509578</v>
      </c>
      <c r="DP367" s="7">
        <f t="shared" ca="1" si="1635"/>
        <v>0.1126431205856735</v>
      </c>
      <c r="DQ367" s="7">
        <f t="shared" ca="1" si="1636"/>
        <v>1</v>
      </c>
      <c r="DR367" s="7" t="str">
        <f t="shared" ca="1" si="1637"/>
        <v>2</v>
      </c>
      <c r="DS367" s="7" t="str">
        <f ca="1">IFERROR(IF(DS366+DR367&gt;DT$4,DS366,DS366+DR367),"")</f>
        <v/>
      </c>
      <c r="DT367" s="7">
        <f t="shared" ca="1" si="1820"/>
        <v>0</v>
      </c>
      <c r="DU367" s="7">
        <f t="shared" ca="1" si="1638"/>
        <v>0.33408729842897378</v>
      </c>
      <c r="DV367" s="7">
        <f t="shared" ca="1" si="1639"/>
        <v>0.4351434708017955</v>
      </c>
      <c r="DW367" s="7">
        <f t="shared" ca="1" si="1640"/>
        <v>1</v>
      </c>
      <c r="DX367" s="7" t="str">
        <f t="shared" ca="1" si="1641"/>
        <v>2</v>
      </c>
      <c r="DY367" s="7" t="str">
        <f ca="1">IFERROR(IF(DY366+DX367&gt;DZ$4,DY366,DY366+DX367),"")</f>
        <v/>
      </c>
      <c r="DZ367" s="7">
        <f t="shared" ca="1" si="1821"/>
        <v>0</v>
      </c>
      <c r="EA367" s="7">
        <f t="shared" ca="1" si="1642"/>
        <v>0.32309386864519374</v>
      </c>
      <c r="EB367" s="7">
        <f t="shared" ca="1" si="1643"/>
        <v>0.44613690058557554</v>
      </c>
      <c r="EC367" s="7">
        <f t="shared" ca="1" si="1644"/>
        <v>1</v>
      </c>
      <c r="ED367" s="7" t="str">
        <f t="shared" ca="1" si="1645"/>
        <v>2</v>
      </c>
      <c r="EE367" s="7" t="str">
        <f ca="1">IFERROR(IF(EE366+ED367&gt;EF$4,EE366,EE366+ED367),"")</f>
        <v/>
      </c>
      <c r="EF367" s="7">
        <f t="shared" ca="1" si="1822"/>
        <v>0</v>
      </c>
      <c r="EG367" s="7">
        <f t="shared" ca="1" si="1646"/>
        <v>0.77182721827095147</v>
      </c>
      <c r="EH367" s="7">
        <f t="shared" ca="1" si="1647"/>
        <v>-2.5964490401821916E-3</v>
      </c>
      <c r="EI367" s="7">
        <f t="shared" ca="1" si="1648"/>
        <v>0</v>
      </c>
      <c r="EJ367" s="7">
        <f t="shared" ca="1" si="1649"/>
        <v>0</v>
      </c>
      <c r="EK367" s="7" t="str">
        <f ca="1">IFERROR(IF(EK366+EJ367&gt;EL$4,EK366,EK366+EJ367),"")</f>
        <v/>
      </c>
      <c r="EL367" s="7">
        <f t="shared" ca="1" si="1823"/>
        <v>0</v>
      </c>
      <c r="EM367" s="7">
        <f t="shared" ca="1" si="1650"/>
        <v>0.94060874386432325</v>
      </c>
      <c r="EN367" s="7">
        <f t="shared" ca="1" si="1651"/>
        <v>-0.17137797463355398</v>
      </c>
      <c r="EO367" s="7">
        <f t="shared" ca="1" si="1652"/>
        <v>0</v>
      </c>
      <c r="EP367" s="7">
        <f t="shared" ca="1" si="1653"/>
        <v>0</v>
      </c>
      <c r="EQ367" s="7" t="str">
        <f ca="1">IFERROR(IF(EQ366+EP367&gt;ER$4,EQ366,EQ366+EP367),"")</f>
        <v/>
      </c>
      <c r="ER367" s="7">
        <f t="shared" ca="1" si="1824"/>
        <v>0</v>
      </c>
      <c r="ES367" s="7">
        <f t="shared" ca="1" si="1654"/>
        <v>0.86667422751949297</v>
      </c>
      <c r="ET367" s="7">
        <f t="shared" ca="1" si="1655"/>
        <v>-9.7443458288723694E-2</v>
      </c>
      <c r="EU367" s="7">
        <f t="shared" ca="1" si="1656"/>
        <v>0</v>
      </c>
      <c r="EV367" s="7">
        <f t="shared" ca="1" si="1657"/>
        <v>0</v>
      </c>
      <c r="EW367" s="7" t="str">
        <f ca="1">IFERROR(IF(EW366+EV367&gt;EX$4,EW366,EW366+EV367),"")</f>
        <v/>
      </c>
      <c r="EX367" s="7">
        <f t="shared" ca="1" si="1825"/>
        <v>0</v>
      </c>
      <c r="EY367" s="7">
        <f t="shared" ca="1" si="1658"/>
        <v>0.6690733284081628</v>
      </c>
      <c r="EZ367" s="7">
        <f t="shared" ca="1" si="1659"/>
        <v>0.10015744082260647</v>
      </c>
      <c r="FA367" s="7">
        <f t="shared" ca="1" si="1660"/>
        <v>1</v>
      </c>
      <c r="FB367" s="7" t="str">
        <f t="shared" ca="1" si="1661"/>
        <v>2</v>
      </c>
      <c r="FC367" s="7" t="str">
        <f ca="1">IFERROR(IF(FC366+FB367&gt;FD$4,FC366,FC366+FB367),"")</f>
        <v/>
      </c>
      <c r="FD367" s="7">
        <f t="shared" ca="1" si="1826"/>
        <v>0</v>
      </c>
      <c r="FE367" s="7">
        <f t="shared" ca="1" si="1662"/>
        <v>0.15650862088114248</v>
      </c>
      <c r="FF367" s="7">
        <f t="shared" ca="1" si="1663"/>
        <v>0.61272214834962679</v>
      </c>
      <c r="FG367" s="7">
        <f t="shared" ca="1" si="1664"/>
        <v>1</v>
      </c>
      <c r="FH367" s="7" t="str">
        <f t="shared" ca="1" si="1665"/>
        <v>2</v>
      </c>
      <c r="FI367" s="7" t="str">
        <f ca="1">IFERROR(IF(FI366+FH367&gt;FJ$4,FI366,FI366+FH367),"")</f>
        <v/>
      </c>
      <c r="FJ367" s="7">
        <f t="shared" ca="1" si="1827"/>
        <v>0</v>
      </c>
      <c r="FK367" s="7">
        <f t="shared" ca="1" si="1666"/>
        <v>0.69849373831658024</v>
      </c>
      <c r="FL367" s="7">
        <f t="shared" ca="1" si="1667"/>
        <v>7.0737030914189036E-2</v>
      </c>
      <c r="FM367" s="7">
        <f t="shared" ca="1" si="1668"/>
        <v>1</v>
      </c>
      <c r="FN367" s="7" t="str">
        <f t="shared" ca="1" si="1669"/>
        <v>2</v>
      </c>
      <c r="FO367" s="7" t="str">
        <f ca="1">IFERROR(IF(FO366+FN367&gt;FP$4,FO366,FO366+FN367),"")</f>
        <v/>
      </c>
      <c r="FP367" s="7">
        <f t="shared" ca="1" si="1828"/>
        <v>0</v>
      </c>
      <c r="FQ367" s="7">
        <f t="shared" ca="1" si="1670"/>
        <v>2.9101438053445672E-2</v>
      </c>
      <c r="FR367" s="7">
        <f t="shared" ca="1" si="1671"/>
        <v>0.7401293311773236</v>
      </c>
      <c r="FS367" s="7">
        <f t="shared" ca="1" si="1672"/>
        <v>1</v>
      </c>
      <c r="FT367" s="7" t="str">
        <f t="shared" ca="1" si="1673"/>
        <v>2</v>
      </c>
      <c r="FU367" s="7" t="str">
        <f ca="1">IFERROR(IF(FU366+FT367&gt;FV$4,FU366,FU366+FT367),"")</f>
        <v/>
      </c>
      <c r="FV367" s="7">
        <f t="shared" ca="1" si="1829"/>
        <v>0</v>
      </c>
      <c r="FW367" s="7">
        <f t="shared" ca="1" si="1674"/>
        <v>0.14229150107114374</v>
      </c>
      <c r="FX367" s="7">
        <f t="shared" ca="1" si="1675"/>
        <v>0.62693926815962553</v>
      </c>
      <c r="FY367" s="7">
        <f t="shared" ca="1" si="1676"/>
        <v>1</v>
      </c>
      <c r="FZ367" s="7" t="str">
        <f t="shared" ca="1" si="1677"/>
        <v>2</v>
      </c>
      <c r="GA367" s="7" t="str">
        <f ca="1">IFERROR(IF(GA366+FZ367&gt;GB$4,GA366,GA366+FZ367),"")</f>
        <v/>
      </c>
      <c r="GB367" s="7">
        <f t="shared" ca="1" si="1830"/>
        <v>0</v>
      </c>
      <c r="GC367" s="7">
        <f t="shared" ca="1" si="1678"/>
        <v>0.90039228759276935</v>
      </c>
      <c r="GD367" s="7">
        <f t="shared" ca="1" si="1679"/>
        <v>-0.13116151836200007</v>
      </c>
      <c r="GE367" s="7">
        <f t="shared" ca="1" si="1680"/>
        <v>0</v>
      </c>
      <c r="GF367" s="7">
        <f t="shared" ca="1" si="1681"/>
        <v>0</v>
      </c>
      <c r="GG367" s="7" t="str">
        <f ca="1">IFERROR(IF(GG366+GF367&gt;GH$4,GG366,GG366+GF367),"")</f>
        <v/>
      </c>
      <c r="GH367" s="7">
        <f t="shared" ca="1" si="1831"/>
        <v>0</v>
      </c>
      <c r="GI367" s="7">
        <f t="shared" ca="1" si="1682"/>
        <v>6.775374736402906E-2</v>
      </c>
      <c r="GJ367" s="7">
        <f t="shared" ca="1" si="1683"/>
        <v>0.70147702186674021</v>
      </c>
      <c r="GK367" s="7">
        <f t="shared" ca="1" si="1684"/>
        <v>1</v>
      </c>
      <c r="GL367" s="7" t="str">
        <f t="shared" ca="1" si="1685"/>
        <v>2</v>
      </c>
      <c r="GM367" s="7" t="str">
        <f ca="1">IFERROR(IF(GM366+GL367&gt;GN$4,GM366,GM366+GL367),"")</f>
        <v/>
      </c>
      <c r="GN367" s="7">
        <f t="shared" ca="1" si="1832"/>
        <v>0</v>
      </c>
      <c r="GO367" s="7">
        <f t="shared" ca="1" si="1686"/>
        <v>0.67054148993969043</v>
      </c>
      <c r="GP367" s="7">
        <f t="shared" ca="1" si="1687"/>
        <v>9.8689279291078846E-2</v>
      </c>
      <c r="GQ367" s="7">
        <f t="shared" ca="1" si="1688"/>
        <v>1</v>
      </c>
      <c r="GR367" s="7" t="str">
        <f t="shared" ca="1" si="1689"/>
        <v>2</v>
      </c>
      <c r="GS367" s="7" t="str">
        <f ca="1">IFERROR(IF(GS366+GR367&gt;GT$4,GS366,GS366+GR367),"")</f>
        <v/>
      </c>
      <c r="GT367" s="7">
        <f t="shared" ca="1" si="1833"/>
        <v>0</v>
      </c>
      <c r="GU367" s="7">
        <f t="shared" ca="1" si="1690"/>
        <v>0.92898580992106261</v>
      </c>
      <c r="GV367" s="7">
        <f t="shared" ca="1" si="1691"/>
        <v>-0.15975504069029334</v>
      </c>
      <c r="GW367" s="7">
        <f t="shared" ca="1" si="1692"/>
        <v>0</v>
      </c>
      <c r="GX367" s="7">
        <f t="shared" ca="1" si="1693"/>
        <v>0</v>
      </c>
      <c r="GY367" s="7" t="str">
        <f ca="1">IFERROR(IF(GY366+GX367&gt;GZ$4,GY366,GY366+GX367),"")</f>
        <v/>
      </c>
      <c r="GZ367" s="7">
        <f t="shared" ca="1" si="1834"/>
        <v>0</v>
      </c>
      <c r="HA367" s="7">
        <f t="shared" ca="1" si="1694"/>
        <v>0.72530896902787512</v>
      </c>
      <c r="HB367" s="7">
        <f t="shared" ca="1" si="1695"/>
        <v>4.3921800202894157E-2</v>
      </c>
      <c r="HC367" s="7">
        <f t="shared" ca="1" si="1696"/>
        <v>1</v>
      </c>
      <c r="HD367" s="7" t="str">
        <f t="shared" ca="1" si="1697"/>
        <v>2</v>
      </c>
      <c r="HE367" s="7" t="str">
        <f ca="1">IFERROR(IF(HE366+HD367&gt;HF$4,HE366,HE366+HD367),"")</f>
        <v/>
      </c>
      <c r="HF367" s="7">
        <f t="shared" ca="1" si="1835"/>
        <v>0</v>
      </c>
      <c r="HG367" s="7">
        <f t="shared" ca="1" si="1698"/>
        <v>0.99891958202699138</v>
      </c>
      <c r="HH367" s="7">
        <f t="shared" ca="1" si="1699"/>
        <v>-0.22968881279622211</v>
      </c>
      <c r="HI367" s="7">
        <f t="shared" ca="1" si="1700"/>
        <v>0</v>
      </c>
      <c r="HJ367" s="7">
        <f t="shared" ca="1" si="1701"/>
        <v>0</v>
      </c>
      <c r="HK367" s="7" t="str">
        <f ca="1">IFERROR(IF(HK366+HJ367&gt;HL$4,HK366,HK366+HJ367),"")</f>
        <v/>
      </c>
      <c r="HL367" s="7">
        <f t="shared" ca="1" si="1836"/>
        <v>0</v>
      </c>
      <c r="HM367" s="7">
        <f t="shared" ca="1" si="1702"/>
        <v>0.97825274631971415</v>
      </c>
      <c r="HN367" s="7">
        <f t="shared" ca="1" si="1703"/>
        <v>-0.20902197708894488</v>
      </c>
      <c r="HO367" s="7">
        <f t="shared" ca="1" si="1704"/>
        <v>0</v>
      </c>
      <c r="HP367" s="7">
        <f t="shared" ca="1" si="1705"/>
        <v>0</v>
      </c>
      <c r="HQ367" s="7" t="str">
        <f ca="1">IFERROR(IF(HQ366+HP367&gt;HR$4,HQ366,HQ366+HP367),"")</f>
        <v/>
      </c>
      <c r="HR367" s="7">
        <f t="shared" ca="1" si="1837"/>
        <v>0</v>
      </c>
      <c r="HS367" s="7">
        <f t="shared" ca="1" si="1706"/>
        <v>0.97210373781399539</v>
      </c>
      <c r="HT367" s="7">
        <f t="shared" ca="1" si="1707"/>
        <v>-0.20287296858322612</v>
      </c>
      <c r="HU367" s="7">
        <f t="shared" ca="1" si="1708"/>
        <v>0</v>
      </c>
      <c r="HV367" s="7">
        <f t="shared" ca="1" si="1709"/>
        <v>0</v>
      </c>
      <c r="HW367" s="7" t="str">
        <f ca="1">IFERROR(IF(HW366+HV367&gt;HX$4,HW366,HW366+HV367),"")</f>
        <v/>
      </c>
      <c r="HX367" s="7">
        <f t="shared" ca="1" si="1838"/>
        <v>0</v>
      </c>
      <c r="HY367" s="7">
        <f t="shared" ca="1" si="1710"/>
        <v>0.32032889296661649</v>
      </c>
      <c r="HZ367" s="7">
        <f t="shared" ca="1" si="1711"/>
        <v>0.44890187626415279</v>
      </c>
      <c r="IA367" s="7">
        <f t="shared" ca="1" si="1712"/>
        <v>1</v>
      </c>
      <c r="IB367" s="7" t="str">
        <f t="shared" ca="1" si="1713"/>
        <v>2</v>
      </c>
      <c r="IC367" s="7" t="str">
        <f ca="1">IFERROR(IF(IC366+IB367&gt;ID$4,IC366,IC366+IB367),"")</f>
        <v/>
      </c>
      <c r="ID367" s="7">
        <f t="shared" ca="1" si="1839"/>
        <v>0</v>
      </c>
      <c r="IE367" s="7">
        <f t="shared" ca="1" si="1714"/>
        <v>0.10984443645509745</v>
      </c>
      <c r="IF367" s="7">
        <f t="shared" ca="1" si="1715"/>
        <v>0.65938633277567182</v>
      </c>
      <c r="IG367" s="7">
        <f t="shared" ca="1" si="1716"/>
        <v>1</v>
      </c>
      <c r="IH367" s="7" t="str">
        <f t="shared" ca="1" si="1717"/>
        <v>2</v>
      </c>
      <c r="II367" s="7" t="str">
        <f ca="1">IFERROR(IF(II366+IH367&gt;IJ$4,II366,II366+IH367),"")</f>
        <v/>
      </c>
      <c r="IJ367" s="7">
        <f t="shared" ca="1" si="1840"/>
        <v>0</v>
      </c>
      <c r="IK367" s="7">
        <f t="shared" ca="1" si="1718"/>
        <v>3.0101741699943174E-2</v>
      </c>
      <c r="IL367" s="7">
        <f t="shared" ca="1" si="1719"/>
        <v>0.7391290275308261</v>
      </c>
      <c r="IM367" s="7">
        <f t="shared" ca="1" si="1720"/>
        <v>1</v>
      </c>
      <c r="IN367" s="7" t="str">
        <f t="shared" ca="1" si="1721"/>
        <v>2</v>
      </c>
      <c r="IO367" s="7" t="str">
        <f ca="1">IFERROR(IF(IO366+IN367&gt;IP$4,IO366,IO366+IN367),"")</f>
        <v/>
      </c>
      <c r="IP367" s="7">
        <f t="shared" ca="1" si="1841"/>
        <v>0</v>
      </c>
      <c r="IQ367" s="7">
        <f t="shared" ca="1" si="1722"/>
        <v>4.6406233046968559E-2</v>
      </c>
      <c r="IR367" s="7">
        <f t="shared" ca="1" si="1723"/>
        <v>0.72282453618380071</v>
      </c>
      <c r="IS367" s="7">
        <f t="shared" ca="1" si="1724"/>
        <v>1</v>
      </c>
      <c r="IT367" s="7" t="str">
        <f t="shared" ca="1" si="1725"/>
        <v>2</v>
      </c>
      <c r="IU367" s="7" t="str">
        <f ca="1">IFERROR(IF(IU366+IT367&gt;IV$4,IU366,IU366+IT367),"")</f>
        <v/>
      </c>
      <c r="IV367" s="7">
        <f t="shared" ca="1" si="1842"/>
        <v>0</v>
      </c>
      <c r="IW367" s="7">
        <f t="shared" ca="1" si="1726"/>
        <v>0.91751813662968451</v>
      </c>
      <c r="IX367" s="7">
        <f t="shared" ca="1" si="1727"/>
        <v>-0.14828736739891524</v>
      </c>
      <c r="IY367" s="7">
        <f t="shared" ca="1" si="1728"/>
        <v>0</v>
      </c>
      <c r="IZ367" s="7">
        <f t="shared" ca="1" si="1729"/>
        <v>0</v>
      </c>
      <c r="JA367" s="7" t="str">
        <f ca="1">IFERROR(IF(JA366+IZ367&gt;JB$4,JA366,JA366+IZ367),"")</f>
        <v/>
      </c>
      <c r="JB367" s="7">
        <f t="shared" ca="1" si="1843"/>
        <v>0</v>
      </c>
      <c r="JC367" s="7">
        <f t="shared" ca="1" si="1730"/>
        <v>8.2909617480607656E-2</v>
      </c>
      <c r="JD367" s="7">
        <f t="shared" ca="1" si="1731"/>
        <v>0.68632115175016162</v>
      </c>
      <c r="JE367" s="7">
        <f t="shared" ca="1" si="1732"/>
        <v>1</v>
      </c>
      <c r="JF367" s="7" t="str">
        <f t="shared" ca="1" si="1733"/>
        <v>2</v>
      </c>
      <c r="JG367" s="7" t="str">
        <f ca="1">IFERROR(IF(JG366+JF367&gt;JH$4,JG366,JG366+JF367),"")</f>
        <v/>
      </c>
      <c r="JH367" s="7">
        <f t="shared" ca="1" si="1844"/>
        <v>0</v>
      </c>
      <c r="JI367" s="7">
        <f t="shared" ca="1" si="1734"/>
        <v>0.47313459160643789</v>
      </c>
      <c r="JJ367" s="7">
        <f t="shared" ca="1" si="1735"/>
        <v>0.29609617762433138</v>
      </c>
      <c r="JK367" s="7">
        <f t="shared" ca="1" si="1736"/>
        <v>1</v>
      </c>
      <c r="JL367" s="7" t="str">
        <f t="shared" ca="1" si="1737"/>
        <v>2</v>
      </c>
      <c r="JM367" s="7" t="str">
        <f ca="1">IFERROR(IF(JM366+JL367&gt;JN$4,JM366,JM366+JL367),"")</f>
        <v/>
      </c>
      <c r="JN367" s="7">
        <f t="shared" ca="1" si="1845"/>
        <v>0</v>
      </c>
      <c r="JO367" s="7">
        <f t="shared" ca="1" si="1738"/>
        <v>0.24204737395434306</v>
      </c>
      <c r="JP367" s="7">
        <f t="shared" ca="1" si="1739"/>
        <v>0.52718339527642621</v>
      </c>
      <c r="JQ367" s="7">
        <f t="shared" ca="1" si="1740"/>
        <v>1</v>
      </c>
      <c r="JR367" s="7" t="str">
        <f t="shared" ca="1" si="1741"/>
        <v>2</v>
      </c>
      <c r="JS367" s="7" t="str">
        <f ca="1">IFERROR(IF(JS366+JR367&gt;JT$4,JS366,JS366+JR367),"")</f>
        <v/>
      </c>
      <c r="JT367" s="7">
        <f t="shared" ca="1" si="1846"/>
        <v>0</v>
      </c>
      <c r="JU367" s="7">
        <f t="shared" ca="1" si="1742"/>
        <v>0.7356338200137601</v>
      </c>
      <c r="JV367" s="7">
        <f t="shared" ca="1" si="1743"/>
        <v>3.3596949217009175E-2</v>
      </c>
      <c r="JW367" s="7">
        <f t="shared" ca="1" si="1744"/>
        <v>1</v>
      </c>
      <c r="JX367" s="7" t="str">
        <f t="shared" ca="1" si="1745"/>
        <v>2</v>
      </c>
      <c r="JY367" s="7" t="str">
        <f ca="1">IFERROR(IF(JY366+JX367&gt;JZ$4,JY366,JY366+JX367),"")</f>
        <v/>
      </c>
      <c r="JZ367" s="7">
        <f t="shared" ca="1" si="1847"/>
        <v>0</v>
      </c>
      <c r="KA367" s="7">
        <f t="shared" ca="1" si="1746"/>
        <v>0.25971353713524503</v>
      </c>
      <c r="KB367" s="7">
        <f t="shared" ca="1" si="1747"/>
        <v>0.50951723209552424</v>
      </c>
      <c r="KC367" s="7">
        <f t="shared" ca="1" si="1748"/>
        <v>1</v>
      </c>
      <c r="KD367" s="7" t="str">
        <f t="shared" ca="1" si="1749"/>
        <v>2</v>
      </c>
      <c r="KE367" s="7" t="str">
        <f ca="1">IFERROR(IF(KE366+KD367&gt;KF$4,KE366,KE366+KD367),"")</f>
        <v/>
      </c>
      <c r="KF367" s="7">
        <f t="shared" ca="1" si="1848"/>
        <v>0</v>
      </c>
      <c r="KG367" s="7">
        <f t="shared" ca="1" si="1750"/>
        <v>0.73904100957121688</v>
      </c>
      <c r="KH367" s="7">
        <f t="shared" ca="1" si="1751"/>
        <v>3.0189759659552395E-2</v>
      </c>
      <c r="KI367" s="7">
        <f t="shared" ca="1" si="1752"/>
        <v>1</v>
      </c>
      <c r="KJ367" s="7" t="str">
        <f t="shared" ca="1" si="1753"/>
        <v>2</v>
      </c>
      <c r="KK367" s="7" t="str">
        <f ca="1">IFERROR(IF(KK366+KJ367&gt;KL$4,KK366,KK366+KJ367),"")</f>
        <v/>
      </c>
      <c r="KL367" s="7">
        <f t="shared" ca="1" si="1849"/>
        <v>0</v>
      </c>
      <c r="KM367" s="7">
        <f t="shared" ca="1" si="1754"/>
        <v>0.69051568241115813</v>
      </c>
      <c r="KN367" s="7">
        <f t="shared" ca="1" si="1755"/>
        <v>7.8715086819611146E-2</v>
      </c>
      <c r="KO367" s="7">
        <f t="shared" ca="1" si="1756"/>
        <v>1</v>
      </c>
      <c r="KP367" s="7" t="str">
        <f t="shared" ca="1" si="1757"/>
        <v>2</v>
      </c>
      <c r="KQ367" s="7" t="str">
        <f ca="1">IFERROR(IF(KQ366+KP367&gt;KR$4,KQ366,KQ366+KP367),"")</f>
        <v/>
      </c>
      <c r="KR367" s="7">
        <f t="shared" ca="1" si="1850"/>
        <v>0</v>
      </c>
      <c r="KS367" s="7">
        <f t="shared" ca="1" si="1758"/>
        <v>0.71282498226717672</v>
      </c>
      <c r="KT367" s="7">
        <f t="shared" ca="1" si="1759"/>
        <v>5.6405786963592552E-2</v>
      </c>
      <c r="KU367" s="7">
        <f t="shared" ca="1" si="1760"/>
        <v>1</v>
      </c>
      <c r="KV367" s="7" t="str">
        <f t="shared" ca="1" si="1761"/>
        <v>2</v>
      </c>
      <c r="KW367" s="7" t="str">
        <f ca="1">IFERROR(IF(KW366+KV367&gt;KX$4,KW366,KW366+KV367),"")</f>
        <v/>
      </c>
      <c r="KX367" s="7">
        <f t="shared" ca="1" si="1851"/>
        <v>0</v>
      </c>
      <c r="KY367" s="7">
        <f t="shared" ca="1" si="1762"/>
        <v>0.67891339511361581</v>
      </c>
      <c r="KZ367" s="7">
        <f t="shared" ca="1" si="1763"/>
        <v>9.0317374117153459E-2</v>
      </c>
      <c r="LA367" s="7">
        <f t="shared" ca="1" si="1764"/>
        <v>1</v>
      </c>
      <c r="LB367" s="7" t="str">
        <f t="shared" ca="1" si="1765"/>
        <v>2</v>
      </c>
      <c r="LC367" s="7" t="str">
        <f ca="1">IFERROR(IF(LC366+LB367&gt;LD$4,LC366,LC366+LB367),"")</f>
        <v/>
      </c>
      <c r="LD367" s="7">
        <f t="shared" ca="1" si="1852"/>
        <v>0</v>
      </c>
      <c r="LE367" s="7">
        <f t="shared" ca="1" si="1766"/>
        <v>0.50430823131060754</v>
      </c>
      <c r="LF367" s="7">
        <f t="shared" ca="1" si="1767"/>
        <v>0.26492253792016174</v>
      </c>
      <c r="LG367" s="7">
        <f t="shared" ca="1" si="1768"/>
        <v>1</v>
      </c>
      <c r="LH367" s="7" t="str">
        <f t="shared" ca="1" si="1769"/>
        <v>2</v>
      </c>
      <c r="LI367" s="7" t="str">
        <f ca="1">IFERROR(IF(LI366+LH367&gt;LJ$4,LI366,LI366+LH367),"")</f>
        <v/>
      </c>
      <c r="LJ367" s="7">
        <f t="shared" ca="1" si="1853"/>
        <v>0</v>
      </c>
      <c r="LK367" s="7">
        <f t="shared" ca="1" si="1770"/>
        <v>0.74435124091041582</v>
      </c>
      <c r="LL367" s="7">
        <f t="shared" ca="1" si="1771"/>
        <v>2.487952832035345E-2</v>
      </c>
      <c r="LM367" s="7">
        <f t="shared" ca="1" si="1772"/>
        <v>1</v>
      </c>
      <c r="LN367" s="7" t="str">
        <f t="shared" ca="1" si="1773"/>
        <v>2</v>
      </c>
      <c r="LO367" s="7" t="str">
        <f ca="1">IFERROR(IF(LO366+LN367&gt;LP$4,LO366,LO366+LN367),"")</f>
        <v/>
      </c>
      <c r="LP367" s="7">
        <f t="shared" ca="1" si="1854"/>
        <v>0</v>
      </c>
      <c r="LQ367" s="7">
        <f t="shared" ca="1" si="1774"/>
        <v>0.64365006586260698</v>
      </c>
      <c r="LR367" s="7">
        <f t="shared" ca="1" si="1775"/>
        <v>0.12558070336816229</v>
      </c>
      <c r="LS367" s="7">
        <f t="shared" ca="1" si="1776"/>
        <v>1</v>
      </c>
      <c r="LT367" s="7" t="str">
        <f t="shared" ca="1" si="1777"/>
        <v>2</v>
      </c>
      <c r="LU367" s="7" t="str">
        <f ca="1">IFERROR(IF(LU366+LT367&gt;LV$4,LU366,LU366+LT367),"")</f>
        <v/>
      </c>
      <c r="LV367" s="7">
        <f t="shared" ca="1" si="1855"/>
        <v>0</v>
      </c>
      <c r="LW367" s="7">
        <f t="shared" ca="1" si="1778"/>
        <v>0.85281228093986572</v>
      </c>
      <c r="LX367" s="7">
        <f t="shared" ca="1" si="1779"/>
        <v>-8.3581511709096445E-2</v>
      </c>
      <c r="LY367" s="7">
        <f t="shared" ca="1" si="1780"/>
        <v>0</v>
      </c>
      <c r="LZ367" s="7">
        <f t="shared" ca="1" si="1781"/>
        <v>0</v>
      </c>
      <c r="MA367" s="7" t="str">
        <f ca="1">IFERROR(IF(MA366+LZ367&gt;MB$4,MA366,MA366+LZ367),"")</f>
        <v/>
      </c>
      <c r="MB367" s="7">
        <f t="shared" ca="1" si="1856"/>
        <v>0</v>
      </c>
      <c r="MC367" s="7">
        <f t="shared" ca="1" si="1782"/>
        <v>0.30400580138825628</v>
      </c>
      <c r="MD367" s="7">
        <f t="shared" ca="1" si="1783"/>
        <v>0.46522496784251299</v>
      </c>
      <c r="ME367" s="7">
        <f t="shared" ca="1" si="1784"/>
        <v>1</v>
      </c>
      <c r="MF367" s="7" t="str">
        <f t="shared" ca="1" si="1785"/>
        <v>2</v>
      </c>
      <c r="MG367" s="7" t="str">
        <f ca="1">IFERROR(IF(MG366+MF367&gt;MH$4,MG366,MG366+MF367),"")</f>
        <v/>
      </c>
      <c r="MH367" s="7">
        <f t="shared" ca="1" si="1857"/>
        <v>0</v>
      </c>
      <c r="MI367" s="7">
        <f t="shared" ca="1" si="1786"/>
        <v>0.20817920715597715</v>
      </c>
      <c r="MJ367" s="7">
        <f t="shared" ca="1" si="1787"/>
        <v>0.56105156207479212</v>
      </c>
      <c r="MK367" s="7">
        <f t="shared" ca="1" si="1788"/>
        <v>1</v>
      </c>
      <c r="ML367" s="7" t="str">
        <f t="shared" ca="1" si="1789"/>
        <v>2</v>
      </c>
      <c r="MM367" s="7" t="str">
        <f ca="1">IFERROR(IF(MM366+ML367&gt;MN$4,MM366,MM366+ML367),"")</f>
        <v/>
      </c>
      <c r="MN367" s="7">
        <f t="shared" ca="1" si="1858"/>
        <v>0</v>
      </c>
      <c r="MO367" s="7">
        <f t="shared" ca="1" si="1790"/>
        <v>0.85595787796066813</v>
      </c>
      <c r="MP367" s="7">
        <f t="shared" ca="1" si="1791"/>
        <v>-8.6727108729898861E-2</v>
      </c>
      <c r="MQ367" s="7">
        <f t="shared" ca="1" si="1792"/>
        <v>0</v>
      </c>
      <c r="MR367" s="7">
        <f t="shared" ca="1" si="1793"/>
        <v>0</v>
      </c>
      <c r="MS367" s="7" t="str">
        <f ca="1">IFERROR(IF(MS366+MR367&gt;MT$4,MS366,MS366+MR367),"")</f>
        <v/>
      </c>
      <c r="MT367" s="7">
        <f t="shared" ca="1" si="1859"/>
        <v>0</v>
      </c>
      <c r="MU367" s="7">
        <f t="shared" ca="1" si="1794"/>
        <v>0.70505945138617188</v>
      </c>
      <c r="MV367" s="7">
        <f t="shared" ca="1" si="1795"/>
        <v>6.4171317844597398E-2</v>
      </c>
      <c r="MW367" s="7">
        <f t="shared" ca="1" si="1796"/>
        <v>1</v>
      </c>
      <c r="MX367" s="7" t="str">
        <f t="shared" ca="1" si="1797"/>
        <v>2</v>
      </c>
      <c r="MY367" s="7" t="str">
        <f ca="1">IFERROR(IF(MY366+MX367&gt;MZ$4,MY366,MY366+MX367),"")</f>
        <v/>
      </c>
      <c r="MZ367" s="7">
        <f t="shared" ca="1" si="1860"/>
        <v>0</v>
      </c>
      <c r="NA367" s="7">
        <f t="shared" ca="1" si="1798"/>
        <v>0.76671661678148939</v>
      </c>
      <c r="NB367" s="7">
        <f t="shared" ca="1" si="1799"/>
        <v>2.5141524492798828E-3</v>
      </c>
      <c r="NC367" s="7">
        <f t="shared" ca="1" si="1800"/>
        <v>1</v>
      </c>
      <c r="ND367" s="7" t="str">
        <f t="shared" ca="1" si="1801"/>
        <v>2</v>
      </c>
      <c r="NE367" s="7" t="str">
        <f ca="1">IFERROR(IF(NE366+ND367&gt;NF$4,NE366,NE366+ND367),"")</f>
        <v/>
      </c>
      <c r="NF367" s="7">
        <f t="shared" ca="1" si="1861"/>
        <v>0</v>
      </c>
      <c r="NG367" s="7">
        <f t="shared" ca="1" si="1802"/>
        <v>0.29391780716641391</v>
      </c>
      <c r="NH367" s="7">
        <f t="shared" ca="1" si="1803"/>
        <v>0.47531296206435536</v>
      </c>
      <c r="NI367" s="7">
        <f t="shared" ca="1" si="1804"/>
        <v>1</v>
      </c>
      <c r="NJ367" s="7" t="str">
        <f t="shared" ca="1" si="1805"/>
        <v>2</v>
      </c>
      <c r="NK367" s="7" t="str">
        <f ca="1">IFERROR(IF(NK366+NJ367&gt;NL$4,NK366,NK366+NJ367),"")</f>
        <v/>
      </c>
      <c r="NL367" s="7">
        <f t="shared" ca="1" si="1862"/>
        <v>0</v>
      </c>
      <c r="NM367" s="7">
        <f t="shared" ca="1" si="1806"/>
        <v>0.29042875112105393</v>
      </c>
      <c r="NN367" s="7">
        <f t="shared" ca="1" si="1807"/>
        <v>0.47880201810971534</v>
      </c>
      <c r="NO367" s="7">
        <f t="shared" ca="1" si="1808"/>
        <v>1</v>
      </c>
      <c r="NP367" s="7" t="str">
        <f t="shared" ca="1" si="1809"/>
        <v>2</v>
      </c>
      <c r="NQ367" s="7" t="str">
        <f ca="1">IFERROR(IF(NQ366+NP367&gt;NR$4,NQ366,NQ366+NP367),"")</f>
        <v/>
      </c>
      <c r="NR367" s="7">
        <f t="shared" ca="1" si="1863"/>
        <v>0</v>
      </c>
      <c r="NT367">
        <v>369</v>
      </c>
      <c r="NU367" s="7" t="s">
        <v>19</v>
      </c>
      <c r="NV367" s="7" t="str">
        <f t="shared" ca="1" si="1598"/>
        <v/>
      </c>
      <c r="NW367" s="7" t="str">
        <f t="shared" ca="1" si="1810"/>
        <v/>
      </c>
      <c r="NX367" t="str">
        <f ca="1">IFERROR(VLOOKUP(NT367,$K$3:$AK$568,8,FALSE),"")</f>
        <v/>
      </c>
      <c r="NY367" t="str">
        <f ca="1">IFERROR(VLOOKUP(NT367,$K$3:$AK$568,9,FALSE),"")</f>
        <v/>
      </c>
      <c r="NZ367" s="7" t="str">
        <f ca="1">IFERROR(VLOOKUP(NT367,$K$3:$AK$568,27,FALSE),"")</f>
        <v/>
      </c>
      <c r="OB367">
        <v>369</v>
      </c>
      <c r="OC367" s="7" t="s">
        <v>19</v>
      </c>
      <c r="OD367" t="e">
        <f t="shared" ca="1" si="1864"/>
        <v>#N/A</v>
      </c>
      <c r="OE367" s="7" t="str">
        <f t="shared" ca="1" si="1865"/>
        <v/>
      </c>
      <c r="OF367" s="7" t="str">
        <f t="shared" ca="1" si="1866"/>
        <v/>
      </c>
      <c r="OG367" t="str">
        <f t="shared" ca="1" si="1867"/>
        <v/>
      </c>
      <c r="OI367">
        <v>369</v>
      </c>
      <c r="OJ367" s="7" t="s">
        <v>19</v>
      </c>
      <c r="OK367" s="7" t="str">
        <f t="shared" ca="1" si="1868"/>
        <v/>
      </c>
      <c r="OL367" s="7" t="str">
        <f t="shared" ca="1" si="1869"/>
        <v/>
      </c>
      <c r="OM367" t="str">
        <f ca="1">IFERROR(VLOOKUP(OI367,$L$3:$AK$568,7,FALSE),"")</f>
        <v/>
      </c>
      <c r="ON367" t="str">
        <f ca="1">IFERROR(VLOOKUP(OI367,$L$3:$AK$568,8,FALSE),"")</f>
        <v/>
      </c>
      <c r="OO367" s="7" t="str">
        <f ca="1">IFERROR(VLOOKUP(OI367,$L$3:$AK$568,26,FALSE),"")</f>
        <v/>
      </c>
      <c r="OQ367">
        <v>369</v>
      </c>
      <c r="OR367" s="7" t="s">
        <v>19</v>
      </c>
      <c r="OS367" t="e">
        <f t="shared" ca="1" si="1870"/>
        <v>#N/A</v>
      </c>
      <c r="OT367" s="7" t="str">
        <f t="shared" ca="1" si="1871"/>
        <v/>
      </c>
      <c r="OU367" s="7" t="str">
        <f t="shared" ca="1" si="1872"/>
        <v/>
      </c>
      <c r="OV367" t="str">
        <f t="shared" ca="1" si="1873"/>
        <v/>
      </c>
      <c r="OX367">
        <v>369</v>
      </c>
      <c r="OY367" s="7" t="s">
        <v>19</v>
      </c>
      <c r="OZ367" s="7" t="str">
        <f t="shared" ca="1" si="1874"/>
        <v/>
      </c>
      <c r="PA367" s="7" t="str">
        <f t="shared" ca="1" si="1875"/>
        <v/>
      </c>
      <c r="PB367" t="str">
        <f ca="1">IFERROR(VLOOKUP(OX367,$M$3:$AK$568,6,FALSE),"")</f>
        <v/>
      </c>
      <c r="PC367" t="str">
        <f ca="1">IFERROR(VLOOKUP(OX367,$M$3:$AK$568,7,FALSE),"")</f>
        <v/>
      </c>
      <c r="PD367" s="7" t="str">
        <f ca="1">IFERROR(VLOOKUP(OX367,$M$3:$AK$568,25,FALSE),"")</f>
        <v/>
      </c>
      <c r="PF367">
        <v>369</v>
      </c>
      <c r="PG367" s="7" t="s">
        <v>19</v>
      </c>
      <c r="PH367" t="e">
        <f t="shared" ca="1" si="1876"/>
        <v>#N/A</v>
      </c>
      <c r="PI367" s="7" t="str">
        <f t="shared" ca="1" si="1877"/>
        <v/>
      </c>
      <c r="PJ367" s="7" t="str">
        <f t="shared" ca="1" si="1878"/>
        <v/>
      </c>
      <c r="PK367" t="str">
        <f t="shared" ca="1" si="1879"/>
        <v/>
      </c>
      <c r="PM367">
        <v>369</v>
      </c>
      <c r="PN367" s="7" t="s">
        <v>19</v>
      </c>
      <c r="PO367" s="202" t="str">
        <f t="shared" ca="1" si="1880"/>
        <v/>
      </c>
      <c r="PP367" s="7" t="str">
        <f t="shared" ca="1" si="1881"/>
        <v/>
      </c>
      <c r="PQ367" t="str">
        <f ca="1">IFERROR(VLOOKUP(PM367,$G$325:$R$409,12,FALSE),"")</f>
        <v/>
      </c>
      <c r="PR367" t="e">
        <f ca="1">VLOOKUP(PM367,$G$324:$Q$409,11,FALSE)</f>
        <v>#N/A</v>
      </c>
      <c r="PS367" s="7" t="str">
        <f ca="1">VLOOKUP(PQ367,$R$325:$Y$409,8,FALSE)</f>
        <v>- -</v>
      </c>
      <c r="PT367" s="7">
        <f ca="1">ReSt</f>
        <v>-4</v>
      </c>
      <c r="PU367" s="7" t="e">
        <f t="shared" ca="1" si="1882"/>
        <v>#N/A</v>
      </c>
      <c r="PV367" s="7" t="e">
        <f t="shared" ca="1" si="1883"/>
        <v>#N/A</v>
      </c>
      <c r="PW367" s="7" t="str">
        <f ca="1">VLOOKUP(PQ367,$R$325:$AK$409,8,FALSE)</f>
        <v>- -</v>
      </c>
      <c r="PX367" s="7"/>
      <c r="PY367">
        <v>369</v>
      </c>
      <c r="PZ367" s="7" t="s">
        <v>19</v>
      </c>
      <c r="QA367" t="str">
        <f t="shared" ca="1" si="1884"/>
        <v/>
      </c>
      <c r="QB367" s="7" t="str">
        <f t="shared" ca="1" si="1885"/>
        <v/>
      </c>
      <c r="QC367" s="7" t="str">
        <f t="shared" ca="1" si="1886"/>
        <v/>
      </c>
      <c r="QD367" t="str">
        <f t="shared" ca="1" si="1887"/>
        <v/>
      </c>
      <c r="QF367">
        <v>369</v>
      </c>
      <c r="QG367" s="7" t="s">
        <v>19</v>
      </c>
      <c r="QH367" s="7" t="str">
        <f t="shared" ca="1" si="1888"/>
        <v/>
      </c>
      <c r="QI367" s="7" t="e">
        <f t="shared" ca="1" si="1889"/>
        <v>#VALUE!</v>
      </c>
      <c r="QJ367" t="e">
        <f t="shared" ca="1" si="1890"/>
        <v>#N/A</v>
      </c>
      <c r="QK367" s="7" t="e">
        <f t="shared" ca="1" si="1891"/>
        <v>#N/A</v>
      </c>
      <c r="QM367">
        <v>369</v>
      </c>
      <c r="QN367" s="7" t="s">
        <v>19</v>
      </c>
      <c r="QO367" t="str">
        <f t="shared" ca="1" si="1892"/>
        <v/>
      </c>
      <c r="QP367" s="7" t="str">
        <f t="shared" ca="1" si="1893"/>
        <v/>
      </c>
      <c r="QQ367" t="str">
        <f t="shared" ca="1" si="1894"/>
        <v/>
      </c>
    </row>
    <row r="368" spans="1:459" x14ac:dyDescent="0.25">
      <c r="A368" s="240" t="str">
        <f>IF('Character Sheet'!$B$4="Creature","N","Y")</f>
        <v>Y</v>
      </c>
      <c r="C368" s="75"/>
      <c r="D368" s="76"/>
      <c r="F368" s="75">
        <v>30</v>
      </c>
      <c r="G368" s="76">
        <f t="shared" ca="1" si="1926"/>
        <v>0</v>
      </c>
      <c r="I368" s="75" t="s">
        <v>1812</v>
      </c>
      <c r="J368" s="85"/>
      <c r="K368" s="85">
        <f t="shared" ca="1" si="1927"/>
        <v>7</v>
      </c>
      <c r="L368" s="85">
        <f t="shared" ca="1" si="1928"/>
        <v>7</v>
      </c>
      <c r="M368" s="70">
        <f t="shared" ca="1" si="1929"/>
        <v>18</v>
      </c>
      <c r="O368" s="222" t="str">
        <f t="shared" ca="1" si="1930"/>
        <v>- -</v>
      </c>
      <c r="Q368" s="7" t="s">
        <v>1756</v>
      </c>
      <c r="R368" s="9" t="str">
        <f ca="1">IFERROR(VLOOKUP(F368,INDIRECT(Calculations!$D$100),2,FALSE),"")</f>
        <v/>
      </c>
      <c r="S368" s="9" t="str">
        <f t="shared" ca="1" si="1931"/>
        <v/>
      </c>
      <c r="T368" s="61" t="str">
        <f ca="1">SUBSTITUTE(IFERROR(IFERROR(VLOOKUP(R368,'[1]Skill Statistics'!$A$3:$C$513,2,FALSE),VLOOKUP(Q368,'[1]Skill Statistics'!$A$3:$C$513,2,FALSE)),T367),"R*","ReSt")</f>
        <v>ReSt/ReSt</v>
      </c>
      <c r="U368" s="61" t="str">
        <f ca="1">IFERROR(IFERROR(VLOOKUP(R368,'[1]Skill Statistics'!$A$3:$C$513,3,FALSE),VLOOKUP(Q368,'[1]Skill Statistics'!$A$3:$C$513,3,FALSE)),U367)</f>
        <v>Me</v>
      </c>
      <c r="V368" s="61" t="str">
        <f ca="1">IF(R368="","- -",IF(ISNUMBER(SEARCH("Category",R368)),"- -",IFERROR(IFERROR(VLOOKUP(Q368,[1]Professions!$A$4:$AM$288,MATCH(Profession,[1]Professions!$A$1:$AM$1,0),FALSE),VLOOKUP(Q368,Calculations!$B$91:$I$95,8,FALSE)),"- -")))</f>
        <v>- -</v>
      </c>
      <c r="W368" s="60" t="str">
        <f t="shared" ca="1" si="1932"/>
        <v>- -</v>
      </c>
      <c r="X368" s="7" t="str">
        <f ca="1">IFERROR(VLOOKUP(R368,$BS$6:$NR$519,MATCH(ActualLevel,$BS$3:$NR$3,0),FALSE),"- -")</f>
        <v>- -</v>
      </c>
      <c r="Y368" s="7" t="str">
        <f t="shared" ca="1" si="1933"/>
        <v>- -</v>
      </c>
      <c r="Z368" s="7" t="str">
        <f ca="1">IFERROR(VLOOKUP(Y368,Charts!$BQ$2:$BR$52,2,FALSE),"- -")</f>
        <v>- -</v>
      </c>
      <c r="AA368" s="7">
        <f t="shared" ca="1" si="1934"/>
        <v>-1</v>
      </c>
      <c r="AB368" s="7" t="str">
        <f t="shared" ca="1" si="1935"/>
        <v>- -</v>
      </c>
      <c r="AC368" s="7"/>
      <c r="AD368" s="7"/>
      <c r="AE368" s="7"/>
      <c r="AF368" s="7"/>
      <c r="AG368" s="7"/>
      <c r="AH368" s="90"/>
      <c r="AI368" s="7"/>
      <c r="AJ368" s="7"/>
      <c r="AK368" s="7">
        <f t="shared" ca="1" si="1936"/>
        <v>-1</v>
      </c>
      <c r="AL368" s="7"/>
      <c r="AM368" s="69">
        <f>IFERROR(VLOOKUP(Q368,'[1]Skill Statistics'!$A$3:$AN$513,MATCH(Profession,'[1]Skill Statistics'!$A$2:$AN$2,0),FALSE),0)</f>
        <v>0</v>
      </c>
      <c r="AN368" s="85">
        <f>IFERROR(VLOOKUP(Q368,'[1]Skill Statistics'!$A$3:$BK$513,MATCH(Archetype,'[1]Skill Statistics'!$A$2:$BK$2,0),FALSE),0)</f>
        <v>0</v>
      </c>
      <c r="AO368" s="85">
        <f>IFERROR(VLOOKUP(Q368,'[1]Skill Statistics'!$A$3:$BB$513,MATCH(Race,'[1]Skill Statistics'!$A$2:$BB$2,0),FALSE),0)</f>
        <v>0</v>
      </c>
      <c r="AP368" s="85">
        <f t="shared" ca="1" si="1811"/>
        <v>-0.1</v>
      </c>
      <c r="AQ368" s="70"/>
      <c r="AS368" s="69">
        <f>IFERROR(VLOOKUP(Q368,'[1]Professional Skills'!$A$4:$AM$288,MATCH(Profession,'[1]Professional Skills'!$A$3:$AM$3,0),FALSE),"- -")</f>
        <v>0</v>
      </c>
      <c r="AT368" t="s">
        <v>1812</v>
      </c>
      <c r="AU368" s="7" t="str">
        <f t="shared" si="1937"/>
        <v/>
      </c>
      <c r="AV368" s="7">
        <f t="shared" ca="1" si="1938"/>
        <v>0</v>
      </c>
      <c r="AW368" t="str">
        <f t="shared" si="1898"/>
        <v/>
      </c>
      <c r="AX368" t="str">
        <f>IFERROR(_xlfn.RANK.EQ(AW368,$AW$5:$AW$568),"")</f>
        <v/>
      </c>
      <c r="AY368">
        <f t="shared" si="1939"/>
        <v>0</v>
      </c>
      <c r="AZ368" s="70" t="str">
        <f t="shared" si="1940"/>
        <v/>
      </c>
      <c r="BB368" s="69" t="str">
        <f>IFERROR(IF(Q368="Language",VLOOKUP(R368,[1]Cultures!$B$4:$N$218,MATCH(Culture,[1]Cultures!$B$3:$N$3,0),FALSE),VLOOKUP(Q368,[1]Cultures!$B$4:$O$212,MATCH(Culture,[1]Cultures!$B$3:$O$3,0),FALSE)),"- -")</f>
        <v>- -</v>
      </c>
      <c r="BC368" t="s">
        <v>1812</v>
      </c>
      <c r="BD368">
        <f t="shared" ca="1" si="1941"/>
        <v>0.20693395644170065</v>
      </c>
      <c r="BE368">
        <f t="shared" ca="1" si="1900"/>
        <v>0.10693395644170064</v>
      </c>
      <c r="BH368">
        <f t="shared" ca="1" si="1923"/>
        <v>25</v>
      </c>
      <c r="BI368" s="7">
        <f t="shared" ca="1" si="1942"/>
        <v>0</v>
      </c>
      <c r="BK368" s="7"/>
      <c r="BL368" s="70" t="str">
        <f t="shared" ca="1" si="1943"/>
        <v>- -</v>
      </c>
      <c r="BN368" s="69" t="str">
        <f ca="1">IFERROR(VLOOKUP(V368,Charts!$BT$2:$BV$14,3,FALSE),"- -")</f>
        <v>- -</v>
      </c>
      <c r="BO368" s="85" t="str">
        <f t="shared" ca="1" si="1812"/>
        <v>- -</v>
      </c>
      <c r="BP368" s="70" t="str">
        <f t="shared" ca="1" si="1901"/>
        <v>- -</v>
      </c>
      <c r="BR368" s="7">
        <v>367</v>
      </c>
      <c r="BS368" s="9" t="str">
        <f ca="1">VLOOKUP(BR368,$O$3:$R$568,4,FALSE)</f>
        <v>Archaeology</v>
      </c>
      <c r="BT368" s="7" t="str">
        <f ca="1">VLOOKUP(BS368,$R$3:$V$568,5,FALSE)</f>
        <v>5 / 7</v>
      </c>
      <c r="BU368" s="7">
        <f ca="1">VLOOKUP(BT368,Charts!$BT$2:$BV$14,3,FALSE)</f>
        <v>0.46153846153846156</v>
      </c>
      <c r="BV368" s="7" t="str">
        <f t="shared" ca="1" si="1604"/>
        <v>5</v>
      </c>
      <c r="BW368" s="7" t="str">
        <f t="shared" ca="1" si="1605"/>
        <v>7</v>
      </c>
      <c r="BY368" s="7">
        <f t="shared" ca="1" si="1606"/>
        <v>0.90740716700872592</v>
      </c>
      <c r="BZ368" s="7">
        <f t="shared" ca="1" si="1607"/>
        <v>-0.44586870547026436</v>
      </c>
      <c r="CA368" s="7">
        <f t="shared" ca="1" si="1608"/>
        <v>0</v>
      </c>
      <c r="CB368" s="7">
        <f t="shared" ca="1" si="1609"/>
        <v>0</v>
      </c>
      <c r="CC368" s="7" t="str">
        <f ca="1">IFERROR(IF(CC367+CB368&gt;CD$4,CC367,CC367+CB368),"")</f>
        <v/>
      </c>
      <c r="CD368" s="7">
        <f t="shared" ca="1" si="1813"/>
        <v>0</v>
      </c>
      <c r="CE368" s="7">
        <f t="shared" ca="1" si="1610"/>
        <v>3.4284656038053085E-2</v>
      </c>
      <c r="CF368" s="7">
        <f t="shared" ca="1" si="1611"/>
        <v>0.42725380550040848</v>
      </c>
      <c r="CG368" s="7">
        <f t="shared" ca="1" si="1612"/>
        <v>1</v>
      </c>
      <c r="CH368" s="7" t="str">
        <f t="shared" ca="1" si="1613"/>
        <v>5</v>
      </c>
      <c r="CI368" s="7" t="str">
        <f ca="1">IFERROR(IF(CI367+CH368&gt;CJ$4,CI367,CI367+CH368),"")</f>
        <v/>
      </c>
      <c r="CJ368" s="7">
        <f t="shared" ca="1" si="1814"/>
        <v>0</v>
      </c>
      <c r="CK368" s="7">
        <f t="shared" ca="1" si="1614"/>
        <v>0.49204248674809203</v>
      </c>
      <c r="CL368" s="7">
        <f t="shared" ca="1" si="1615"/>
        <v>-3.050402520963047E-2</v>
      </c>
      <c r="CM368" s="7">
        <f t="shared" ca="1" si="1616"/>
        <v>0</v>
      </c>
      <c r="CN368" s="7">
        <f t="shared" ca="1" si="1617"/>
        <v>0</v>
      </c>
      <c r="CO368" s="7" t="str">
        <f ca="1">IFERROR(IF(CO367+CN368&gt;CP$4,CO367,CO367+CN368),"")</f>
        <v/>
      </c>
      <c r="CP368" s="7">
        <f t="shared" ca="1" si="1815"/>
        <v>0</v>
      </c>
      <c r="CQ368" s="7">
        <f t="shared" ca="1" si="1618"/>
        <v>0.89649469227683709</v>
      </c>
      <c r="CR368" s="7">
        <f t="shared" ca="1" si="1619"/>
        <v>-0.43495623073837553</v>
      </c>
      <c r="CS368" s="7">
        <f t="shared" ca="1" si="1620"/>
        <v>0</v>
      </c>
      <c r="CT368" s="7">
        <f t="shared" ca="1" si="1621"/>
        <v>0</v>
      </c>
      <c r="CU368" s="7" t="str">
        <f ca="1">IFERROR(IF(CU367+CT368&gt;CV$4,CU367,CU367+CT368),"")</f>
        <v/>
      </c>
      <c r="CV368" s="7">
        <f t="shared" ca="1" si="1816"/>
        <v>0</v>
      </c>
      <c r="CW368" s="7">
        <f t="shared" ca="1" si="1622"/>
        <v>0.89899214937704941</v>
      </c>
      <c r="CX368" s="7">
        <f t="shared" ca="1" si="1623"/>
        <v>-0.43745368783858785</v>
      </c>
      <c r="CY368" s="7">
        <f t="shared" ca="1" si="1624"/>
        <v>0</v>
      </c>
      <c r="CZ368" s="7">
        <f t="shared" ca="1" si="1625"/>
        <v>0</v>
      </c>
      <c r="DA368" s="7" t="str">
        <f ca="1">IFERROR(IF(DA367+CZ368&gt;DB$4,DA367,DA367+CZ368),"")</f>
        <v/>
      </c>
      <c r="DB368" s="7">
        <f t="shared" ca="1" si="1817"/>
        <v>0</v>
      </c>
      <c r="DC368" s="7">
        <f t="shared" ca="1" si="1626"/>
        <v>0.96073947521571756</v>
      </c>
      <c r="DD368" s="7">
        <f t="shared" ca="1" si="1627"/>
        <v>-0.499201013677256</v>
      </c>
      <c r="DE368" s="7">
        <f t="shared" ca="1" si="1628"/>
        <v>0</v>
      </c>
      <c r="DF368" s="7">
        <f t="shared" ca="1" si="1629"/>
        <v>0</v>
      </c>
      <c r="DG368" s="7" t="str">
        <f ca="1">IFERROR(IF(DG367+DF368&gt;DH$4,DG367,DG367+DF368),"")</f>
        <v/>
      </c>
      <c r="DH368" s="7">
        <f t="shared" ca="1" si="1818"/>
        <v>0</v>
      </c>
      <c r="DI368" s="7">
        <f t="shared" ca="1" si="1630"/>
        <v>0.44034066801882255</v>
      </c>
      <c r="DJ368" s="7">
        <f t="shared" ca="1" si="1631"/>
        <v>2.1197793519639019E-2</v>
      </c>
      <c r="DK368" s="7">
        <f t="shared" ca="1" si="1632"/>
        <v>1</v>
      </c>
      <c r="DL368" s="7" t="str">
        <f t="shared" ca="1" si="1633"/>
        <v>5</v>
      </c>
      <c r="DM368" s="7" t="str">
        <f ca="1">IFERROR(IF(DM367+DL368&gt;DN$4,DM367,DM367+DL368),"")</f>
        <v/>
      </c>
      <c r="DN368" s="7">
        <f t="shared" ca="1" si="1819"/>
        <v>0</v>
      </c>
      <c r="DO368" s="7">
        <f t="shared" ca="1" si="1634"/>
        <v>0.47108681815768616</v>
      </c>
      <c r="DP368" s="7">
        <f t="shared" ca="1" si="1635"/>
        <v>-9.5483566192245961E-3</v>
      </c>
      <c r="DQ368" s="7">
        <f t="shared" ca="1" si="1636"/>
        <v>0</v>
      </c>
      <c r="DR368" s="7">
        <f t="shared" ca="1" si="1637"/>
        <v>0</v>
      </c>
      <c r="DS368" s="7" t="str">
        <f ca="1">IFERROR(IF(DS367+DR368&gt;DT$4,DS367,DS367+DR368),"")</f>
        <v/>
      </c>
      <c r="DT368" s="7">
        <f t="shared" ca="1" si="1820"/>
        <v>0</v>
      </c>
      <c r="DU368" s="7">
        <f t="shared" ca="1" si="1638"/>
        <v>0.3006397764045341</v>
      </c>
      <c r="DV368" s="7">
        <f t="shared" ca="1" si="1639"/>
        <v>0.16089868513392747</v>
      </c>
      <c r="DW368" s="7">
        <f t="shared" ca="1" si="1640"/>
        <v>1</v>
      </c>
      <c r="DX368" s="7" t="str">
        <f t="shared" ca="1" si="1641"/>
        <v>5</v>
      </c>
      <c r="DY368" s="7" t="str">
        <f ca="1">IFERROR(IF(DY367+DX368&gt;DZ$4,DY367,DY367+DX368),"")</f>
        <v/>
      </c>
      <c r="DZ368" s="7">
        <f t="shared" ca="1" si="1821"/>
        <v>0</v>
      </c>
      <c r="EA368" s="7">
        <f t="shared" ca="1" si="1642"/>
        <v>0.44736477292941601</v>
      </c>
      <c r="EB368" s="7">
        <f t="shared" ca="1" si="1643"/>
        <v>1.4173688609045554E-2</v>
      </c>
      <c r="EC368" s="7">
        <f t="shared" ca="1" si="1644"/>
        <v>1</v>
      </c>
      <c r="ED368" s="7" t="str">
        <f t="shared" ca="1" si="1645"/>
        <v>5</v>
      </c>
      <c r="EE368" s="7" t="str">
        <f ca="1">IFERROR(IF(EE367+ED368&gt;EF$4,EE367,EE367+ED368),"")</f>
        <v/>
      </c>
      <c r="EF368" s="7">
        <f t="shared" ca="1" si="1822"/>
        <v>0</v>
      </c>
      <c r="EG368" s="7">
        <f t="shared" ca="1" si="1646"/>
        <v>0.23101849568260302</v>
      </c>
      <c r="EH368" s="7">
        <f t="shared" ca="1" si="1647"/>
        <v>0.23051996585585854</v>
      </c>
      <c r="EI368" s="7">
        <f t="shared" ca="1" si="1648"/>
        <v>1</v>
      </c>
      <c r="EJ368" s="7" t="str">
        <f t="shared" ca="1" si="1649"/>
        <v>5</v>
      </c>
      <c r="EK368" s="7" t="str">
        <f ca="1">IFERROR(IF(EK367+EJ368&gt;EL$4,EK367,EK367+EJ368),"")</f>
        <v/>
      </c>
      <c r="EL368" s="7">
        <f t="shared" ca="1" si="1823"/>
        <v>0</v>
      </c>
      <c r="EM368" s="7">
        <f t="shared" ca="1" si="1650"/>
        <v>0.38746968988272479</v>
      </c>
      <c r="EN368" s="7">
        <f t="shared" ca="1" si="1651"/>
        <v>7.4068771655736776E-2</v>
      </c>
      <c r="EO368" s="7">
        <f t="shared" ca="1" si="1652"/>
        <v>1</v>
      </c>
      <c r="EP368" s="7" t="str">
        <f t="shared" ca="1" si="1653"/>
        <v>5</v>
      </c>
      <c r="EQ368" s="7" t="str">
        <f ca="1">IFERROR(IF(EQ367+EP368&gt;ER$4,EQ367,EQ367+EP368),"")</f>
        <v/>
      </c>
      <c r="ER368" s="7">
        <f t="shared" ca="1" si="1824"/>
        <v>0</v>
      </c>
      <c r="ES368" s="7">
        <f t="shared" ca="1" si="1654"/>
        <v>0.92746333706267636</v>
      </c>
      <c r="ET368" s="7">
        <f t="shared" ca="1" si="1655"/>
        <v>-0.4659248755242148</v>
      </c>
      <c r="EU368" s="7">
        <f t="shared" ca="1" si="1656"/>
        <v>0</v>
      </c>
      <c r="EV368" s="7">
        <f t="shared" ca="1" si="1657"/>
        <v>0</v>
      </c>
      <c r="EW368" s="7" t="str">
        <f ca="1">IFERROR(IF(EW367+EV368&gt;EX$4,EW367,EW367+EV368),"")</f>
        <v/>
      </c>
      <c r="EX368" s="7">
        <f t="shared" ca="1" si="1825"/>
        <v>0</v>
      </c>
      <c r="EY368" s="7">
        <f t="shared" ca="1" si="1658"/>
        <v>3.6944701520646217E-2</v>
      </c>
      <c r="EZ368" s="7">
        <f t="shared" ca="1" si="1659"/>
        <v>0.42459376001781535</v>
      </c>
      <c r="FA368" s="7">
        <f t="shared" ca="1" si="1660"/>
        <v>1</v>
      </c>
      <c r="FB368" s="7" t="str">
        <f t="shared" ca="1" si="1661"/>
        <v>5</v>
      </c>
      <c r="FC368" s="7" t="str">
        <f ca="1">IFERROR(IF(FC367+FB368&gt;FD$4,FC367,FC367+FB368),"")</f>
        <v/>
      </c>
      <c r="FD368" s="7">
        <f t="shared" ca="1" si="1826"/>
        <v>0</v>
      </c>
      <c r="FE368" s="7">
        <f t="shared" ca="1" si="1662"/>
        <v>0.26072968612769531</v>
      </c>
      <c r="FF368" s="7">
        <f t="shared" ca="1" si="1663"/>
        <v>0.20080877541076625</v>
      </c>
      <c r="FG368" s="7">
        <f t="shared" ca="1" si="1664"/>
        <v>1</v>
      </c>
      <c r="FH368" s="7" t="str">
        <f t="shared" ca="1" si="1665"/>
        <v>5</v>
      </c>
      <c r="FI368" s="7" t="str">
        <f ca="1">IFERROR(IF(FI367+FH368&gt;FJ$4,FI367,FI367+FH368),"")</f>
        <v/>
      </c>
      <c r="FJ368" s="7">
        <f t="shared" ca="1" si="1827"/>
        <v>0</v>
      </c>
      <c r="FK368" s="7">
        <f t="shared" ca="1" si="1666"/>
        <v>0.66625499916648334</v>
      </c>
      <c r="FL368" s="7">
        <f t="shared" ca="1" si="1667"/>
        <v>-0.20471653762802178</v>
      </c>
      <c r="FM368" s="7">
        <f t="shared" ca="1" si="1668"/>
        <v>0</v>
      </c>
      <c r="FN368" s="7">
        <f t="shared" ca="1" si="1669"/>
        <v>0</v>
      </c>
      <c r="FO368" s="7" t="str">
        <f ca="1">IFERROR(IF(FO367+FN368&gt;FP$4,FO367,FO367+FN368),"")</f>
        <v/>
      </c>
      <c r="FP368" s="7">
        <f t="shared" ca="1" si="1828"/>
        <v>0</v>
      </c>
      <c r="FQ368" s="7">
        <f t="shared" ca="1" si="1670"/>
        <v>0.22529185872351121</v>
      </c>
      <c r="FR368" s="7">
        <f t="shared" ca="1" si="1671"/>
        <v>0.23624660281495036</v>
      </c>
      <c r="FS368" s="7">
        <f t="shared" ca="1" si="1672"/>
        <v>1</v>
      </c>
      <c r="FT368" s="7" t="str">
        <f t="shared" ca="1" si="1673"/>
        <v>5</v>
      </c>
      <c r="FU368" s="7" t="str">
        <f ca="1">IFERROR(IF(FU367+FT368&gt;FV$4,FU367,FU367+FT368),"")</f>
        <v/>
      </c>
      <c r="FV368" s="7">
        <f t="shared" ca="1" si="1829"/>
        <v>0</v>
      </c>
      <c r="FW368" s="7">
        <f t="shared" ca="1" si="1674"/>
        <v>0.41224602713243474</v>
      </c>
      <c r="FX368" s="7">
        <f t="shared" ca="1" si="1675"/>
        <v>4.9292434406026819E-2</v>
      </c>
      <c r="FY368" s="7">
        <f t="shared" ca="1" si="1676"/>
        <v>1</v>
      </c>
      <c r="FZ368" s="7" t="str">
        <f t="shared" ca="1" si="1677"/>
        <v>5</v>
      </c>
      <c r="GA368" s="7" t="str">
        <f ca="1">IFERROR(IF(GA367+FZ368&gt;GB$4,GA367,GA367+FZ368),"")</f>
        <v/>
      </c>
      <c r="GB368" s="7">
        <f t="shared" ca="1" si="1830"/>
        <v>0</v>
      </c>
      <c r="GC368" s="7">
        <f t="shared" ca="1" si="1678"/>
        <v>0.44159413464142749</v>
      </c>
      <c r="GD368" s="7">
        <f t="shared" ca="1" si="1679"/>
        <v>1.994432689703407E-2</v>
      </c>
      <c r="GE368" s="7">
        <f t="shared" ca="1" si="1680"/>
        <v>1</v>
      </c>
      <c r="GF368" s="7" t="str">
        <f t="shared" ca="1" si="1681"/>
        <v>5</v>
      </c>
      <c r="GG368" s="7" t="str">
        <f ca="1">IFERROR(IF(GG367+GF368&gt;GH$4,GG367,GG367+GF368),"")</f>
        <v/>
      </c>
      <c r="GH368" s="7">
        <f t="shared" ca="1" si="1831"/>
        <v>0</v>
      </c>
      <c r="GI368" s="7">
        <f t="shared" ca="1" si="1682"/>
        <v>0.22366625450332345</v>
      </c>
      <c r="GJ368" s="7">
        <f t="shared" ca="1" si="1683"/>
        <v>0.23787220703513812</v>
      </c>
      <c r="GK368" s="7">
        <f t="shared" ca="1" si="1684"/>
        <v>1</v>
      </c>
      <c r="GL368" s="7" t="str">
        <f t="shared" ca="1" si="1685"/>
        <v>5</v>
      </c>
      <c r="GM368" s="7" t="str">
        <f ca="1">IFERROR(IF(GM367+GL368&gt;GN$4,GM367,GM367+GL368),"")</f>
        <v/>
      </c>
      <c r="GN368" s="7">
        <f t="shared" ca="1" si="1832"/>
        <v>0</v>
      </c>
      <c r="GO368" s="7">
        <f t="shared" ca="1" si="1686"/>
        <v>0.84772782254125567</v>
      </c>
      <c r="GP368" s="7">
        <f t="shared" ca="1" si="1687"/>
        <v>-0.38618936100279411</v>
      </c>
      <c r="GQ368" s="7">
        <f t="shared" ca="1" si="1688"/>
        <v>0</v>
      </c>
      <c r="GR368" s="7">
        <f t="shared" ca="1" si="1689"/>
        <v>0</v>
      </c>
      <c r="GS368" s="7" t="str">
        <f ca="1">IFERROR(IF(GS367+GR368&gt;GT$4,GS367,GS367+GR368),"")</f>
        <v/>
      </c>
      <c r="GT368" s="7">
        <f t="shared" ca="1" si="1833"/>
        <v>0</v>
      </c>
      <c r="GU368" s="7">
        <f t="shared" ca="1" si="1690"/>
        <v>0.97765792623318237</v>
      </c>
      <c r="GV368" s="7">
        <f t="shared" ca="1" si="1691"/>
        <v>-0.51611946469472081</v>
      </c>
      <c r="GW368" s="7">
        <f t="shared" ca="1" si="1692"/>
        <v>0</v>
      </c>
      <c r="GX368" s="7">
        <f t="shared" ca="1" si="1693"/>
        <v>0</v>
      </c>
      <c r="GY368" s="7" t="str">
        <f ca="1">IFERROR(IF(GY367+GX368&gt;GZ$4,GY367,GY367+GX368),"")</f>
        <v/>
      </c>
      <c r="GZ368" s="7">
        <f t="shared" ca="1" si="1834"/>
        <v>0</v>
      </c>
      <c r="HA368" s="7">
        <f t="shared" ca="1" si="1694"/>
        <v>0.91998520764849723</v>
      </c>
      <c r="HB368" s="7">
        <f t="shared" ca="1" si="1695"/>
        <v>-0.45844674611003566</v>
      </c>
      <c r="HC368" s="7">
        <f t="shared" ca="1" si="1696"/>
        <v>0</v>
      </c>
      <c r="HD368" s="7">
        <f t="shared" ca="1" si="1697"/>
        <v>0</v>
      </c>
      <c r="HE368" s="7" t="str">
        <f ca="1">IFERROR(IF(HE367+HD368&gt;HF$4,HE367,HE367+HD368),"")</f>
        <v/>
      </c>
      <c r="HF368" s="7">
        <f t="shared" ca="1" si="1835"/>
        <v>0</v>
      </c>
      <c r="HG368" s="7">
        <f t="shared" ca="1" si="1698"/>
        <v>0.15362090659026117</v>
      </c>
      <c r="HH368" s="7">
        <f t="shared" ca="1" si="1699"/>
        <v>0.30791755494820039</v>
      </c>
      <c r="HI368" s="7">
        <f t="shared" ca="1" si="1700"/>
        <v>1</v>
      </c>
      <c r="HJ368" s="7" t="str">
        <f t="shared" ca="1" si="1701"/>
        <v>5</v>
      </c>
      <c r="HK368" s="7" t="str">
        <f ca="1">IFERROR(IF(HK367+HJ368&gt;HL$4,HK367,HK367+HJ368),"")</f>
        <v/>
      </c>
      <c r="HL368" s="7">
        <f t="shared" ca="1" si="1836"/>
        <v>0</v>
      </c>
      <c r="HM368" s="7">
        <f t="shared" ca="1" si="1702"/>
        <v>0.9090500061687472</v>
      </c>
      <c r="HN368" s="7">
        <f t="shared" ca="1" si="1703"/>
        <v>-0.44751154463028564</v>
      </c>
      <c r="HO368" s="7">
        <f t="shared" ca="1" si="1704"/>
        <v>0</v>
      </c>
      <c r="HP368" s="7">
        <f t="shared" ca="1" si="1705"/>
        <v>0</v>
      </c>
      <c r="HQ368" s="7" t="str">
        <f ca="1">IFERROR(IF(HQ367+HP368&gt;HR$4,HQ367,HQ367+HP368),"")</f>
        <v/>
      </c>
      <c r="HR368" s="7">
        <f t="shared" ca="1" si="1837"/>
        <v>0</v>
      </c>
      <c r="HS368" s="7">
        <f t="shared" ca="1" si="1706"/>
        <v>0.68789075106471342</v>
      </c>
      <c r="HT368" s="7">
        <f t="shared" ca="1" si="1707"/>
        <v>-0.22635228952625186</v>
      </c>
      <c r="HU368" s="7">
        <f t="shared" ca="1" si="1708"/>
        <v>0</v>
      </c>
      <c r="HV368" s="7">
        <f t="shared" ca="1" si="1709"/>
        <v>0</v>
      </c>
      <c r="HW368" s="7" t="str">
        <f ca="1">IFERROR(IF(HW367+HV368&gt;HX$4,HW367,HW367+HV368),"")</f>
        <v/>
      </c>
      <c r="HX368" s="7">
        <f t="shared" ca="1" si="1838"/>
        <v>0</v>
      </c>
      <c r="HY368" s="7">
        <f t="shared" ca="1" si="1710"/>
        <v>0.37534808221596971</v>
      </c>
      <c r="HZ368" s="7">
        <f t="shared" ca="1" si="1711"/>
        <v>8.619037932249185E-2</v>
      </c>
      <c r="IA368" s="7">
        <f t="shared" ca="1" si="1712"/>
        <v>1</v>
      </c>
      <c r="IB368" s="7" t="str">
        <f t="shared" ca="1" si="1713"/>
        <v>5</v>
      </c>
      <c r="IC368" s="7" t="str">
        <f ca="1">IFERROR(IF(IC367+IB368&gt;ID$4,IC367,IC367+IB368),"")</f>
        <v/>
      </c>
      <c r="ID368" s="7">
        <f t="shared" ca="1" si="1839"/>
        <v>0</v>
      </c>
      <c r="IE368" s="7">
        <f t="shared" ca="1" si="1714"/>
        <v>0.62040241598823231</v>
      </c>
      <c r="IF368" s="7">
        <f t="shared" ca="1" si="1715"/>
        <v>-0.15886395444977075</v>
      </c>
      <c r="IG368" s="7">
        <f t="shared" ca="1" si="1716"/>
        <v>0</v>
      </c>
      <c r="IH368" s="7">
        <f t="shared" ca="1" si="1717"/>
        <v>0</v>
      </c>
      <c r="II368" s="7" t="str">
        <f ca="1">IFERROR(IF(II367+IH368&gt;IJ$4,II367,II367+IH368),"")</f>
        <v/>
      </c>
      <c r="IJ368" s="7">
        <f t="shared" ca="1" si="1840"/>
        <v>0</v>
      </c>
      <c r="IK368" s="7">
        <f t="shared" ca="1" si="1718"/>
        <v>4.7860823400409536E-2</v>
      </c>
      <c r="IL368" s="7">
        <f t="shared" ca="1" si="1719"/>
        <v>0.41367763813805203</v>
      </c>
      <c r="IM368" s="7">
        <f t="shared" ca="1" si="1720"/>
        <v>1</v>
      </c>
      <c r="IN368" s="7" t="str">
        <f t="shared" ca="1" si="1721"/>
        <v>5</v>
      </c>
      <c r="IO368" s="7" t="str">
        <f ca="1">IFERROR(IF(IO367+IN368&gt;IP$4,IO367,IO367+IN368),"")</f>
        <v/>
      </c>
      <c r="IP368" s="7">
        <f t="shared" ca="1" si="1841"/>
        <v>0</v>
      </c>
      <c r="IQ368" s="7">
        <f t="shared" ca="1" si="1722"/>
        <v>0.14222009982627259</v>
      </c>
      <c r="IR368" s="7">
        <f t="shared" ca="1" si="1723"/>
        <v>0.31931836171218897</v>
      </c>
      <c r="IS368" s="7">
        <f t="shared" ca="1" si="1724"/>
        <v>1</v>
      </c>
      <c r="IT368" s="7" t="str">
        <f t="shared" ca="1" si="1725"/>
        <v>5</v>
      </c>
      <c r="IU368" s="7" t="str">
        <f ca="1">IFERROR(IF(IU367+IT368&gt;IV$4,IU367,IU367+IT368),"")</f>
        <v/>
      </c>
      <c r="IV368" s="7">
        <f t="shared" ca="1" si="1842"/>
        <v>0</v>
      </c>
      <c r="IW368" s="7">
        <f t="shared" ca="1" si="1726"/>
        <v>0.18327262966703606</v>
      </c>
      <c r="IX368" s="7">
        <f t="shared" ca="1" si="1727"/>
        <v>0.27826583187142551</v>
      </c>
      <c r="IY368" s="7">
        <f t="shared" ca="1" si="1728"/>
        <v>1</v>
      </c>
      <c r="IZ368" s="7" t="str">
        <f t="shared" ca="1" si="1729"/>
        <v>5</v>
      </c>
      <c r="JA368" s="7" t="str">
        <f ca="1">IFERROR(IF(JA367+IZ368&gt;JB$4,JA367,JA367+IZ368),"")</f>
        <v/>
      </c>
      <c r="JB368" s="7">
        <f t="shared" ca="1" si="1843"/>
        <v>0</v>
      </c>
      <c r="JC368" s="7">
        <f t="shared" ca="1" si="1730"/>
        <v>0.42246312956838417</v>
      </c>
      <c r="JD368" s="7">
        <f t="shared" ca="1" si="1731"/>
        <v>3.9075331970077398E-2</v>
      </c>
      <c r="JE368" s="7">
        <f t="shared" ca="1" si="1732"/>
        <v>1</v>
      </c>
      <c r="JF368" s="7" t="str">
        <f t="shared" ca="1" si="1733"/>
        <v>5</v>
      </c>
      <c r="JG368" s="7" t="str">
        <f ca="1">IFERROR(IF(JG367+JF368&gt;JH$4,JG367,JG367+JF368),"")</f>
        <v/>
      </c>
      <c r="JH368" s="7">
        <f t="shared" ca="1" si="1844"/>
        <v>0</v>
      </c>
      <c r="JI368" s="7">
        <f t="shared" ca="1" si="1734"/>
        <v>0.14026659552138543</v>
      </c>
      <c r="JJ368" s="7">
        <f t="shared" ca="1" si="1735"/>
        <v>0.32127186601707614</v>
      </c>
      <c r="JK368" s="7">
        <f t="shared" ca="1" si="1736"/>
        <v>1</v>
      </c>
      <c r="JL368" s="7" t="str">
        <f t="shared" ca="1" si="1737"/>
        <v>5</v>
      </c>
      <c r="JM368" s="7" t="str">
        <f ca="1">IFERROR(IF(JM367+JL368&gt;JN$4,JM367,JM367+JL368),"")</f>
        <v/>
      </c>
      <c r="JN368" s="7">
        <f t="shared" ca="1" si="1845"/>
        <v>0</v>
      </c>
      <c r="JO368" s="7">
        <f t="shared" ca="1" si="1738"/>
        <v>0.40919832555299662</v>
      </c>
      <c r="JP368" s="7">
        <f t="shared" ca="1" si="1739"/>
        <v>5.2340135985464942E-2</v>
      </c>
      <c r="JQ368" s="7">
        <f t="shared" ca="1" si="1740"/>
        <v>1</v>
      </c>
      <c r="JR368" s="7" t="str">
        <f t="shared" ca="1" si="1741"/>
        <v>5</v>
      </c>
      <c r="JS368" s="7" t="str">
        <f ca="1">IFERROR(IF(JS367+JR368&gt;JT$4,JS367,JS367+JR368),"")</f>
        <v/>
      </c>
      <c r="JT368" s="7">
        <f t="shared" ca="1" si="1846"/>
        <v>0</v>
      </c>
      <c r="JU368" s="7">
        <f t="shared" ca="1" si="1742"/>
        <v>0.90110844749801799</v>
      </c>
      <c r="JV368" s="7">
        <f t="shared" ca="1" si="1743"/>
        <v>-0.43956998595955643</v>
      </c>
      <c r="JW368" s="7">
        <f t="shared" ca="1" si="1744"/>
        <v>0</v>
      </c>
      <c r="JX368" s="7">
        <f t="shared" ca="1" si="1745"/>
        <v>0</v>
      </c>
      <c r="JY368" s="7" t="str">
        <f ca="1">IFERROR(IF(JY367+JX368&gt;JZ$4,JY367,JY367+JX368),"")</f>
        <v/>
      </c>
      <c r="JZ368" s="7">
        <f t="shared" ca="1" si="1847"/>
        <v>0</v>
      </c>
      <c r="KA368" s="7">
        <f t="shared" ca="1" si="1746"/>
        <v>0.24516747247060777</v>
      </c>
      <c r="KB368" s="7">
        <f t="shared" ca="1" si="1747"/>
        <v>0.21637098906785379</v>
      </c>
      <c r="KC368" s="7">
        <f t="shared" ca="1" si="1748"/>
        <v>1</v>
      </c>
      <c r="KD368" s="7" t="str">
        <f t="shared" ca="1" si="1749"/>
        <v>5</v>
      </c>
      <c r="KE368" s="7" t="str">
        <f ca="1">IFERROR(IF(KE367+KD368&gt;KF$4,KE367,KE367+KD368),"")</f>
        <v/>
      </c>
      <c r="KF368" s="7">
        <f t="shared" ca="1" si="1848"/>
        <v>0</v>
      </c>
      <c r="KG368" s="7">
        <f t="shared" ca="1" si="1750"/>
        <v>0.66179667254818708</v>
      </c>
      <c r="KH368" s="7">
        <f t="shared" ca="1" si="1751"/>
        <v>-0.20025821100972552</v>
      </c>
      <c r="KI368" s="7">
        <f t="shared" ca="1" si="1752"/>
        <v>0</v>
      </c>
      <c r="KJ368" s="7">
        <f t="shared" ca="1" si="1753"/>
        <v>0</v>
      </c>
      <c r="KK368" s="7" t="str">
        <f ca="1">IFERROR(IF(KK367+KJ368&gt;KL$4,KK367,KK367+KJ368),"")</f>
        <v/>
      </c>
      <c r="KL368" s="7">
        <f t="shared" ca="1" si="1849"/>
        <v>0</v>
      </c>
      <c r="KM368" s="7">
        <f t="shared" ca="1" si="1754"/>
        <v>0.30982415185326173</v>
      </c>
      <c r="KN368" s="7">
        <f t="shared" ca="1" si="1755"/>
        <v>0.15171430968519983</v>
      </c>
      <c r="KO368" s="7">
        <f t="shared" ca="1" si="1756"/>
        <v>1</v>
      </c>
      <c r="KP368" s="7" t="str">
        <f t="shared" ca="1" si="1757"/>
        <v>5</v>
      </c>
      <c r="KQ368" s="7" t="str">
        <f ca="1">IFERROR(IF(KQ367+KP368&gt;KR$4,KQ367,KQ367+KP368),"")</f>
        <v/>
      </c>
      <c r="KR368" s="7">
        <f t="shared" ca="1" si="1850"/>
        <v>0</v>
      </c>
      <c r="KS368" s="7">
        <f t="shared" ca="1" si="1758"/>
        <v>0.43896599556731586</v>
      </c>
      <c r="KT368" s="7">
        <f t="shared" ca="1" si="1759"/>
        <v>2.2572465971145705E-2</v>
      </c>
      <c r="KU368" s="7">
        <f t="shared" ca="1" si="1760"/>
        <v>1</v>
      </c>
      <c r="KV368" s="7" t="str">
        <f t="shared" ca="1" si="1761"/>
        <v>5</v>
      </c>
      <c r="KW368" s="7" t="str">
        <f ca="1">IFERROR(IF(KW367+KV368&gt;KX$4,KW367,KW367+KV368),"")</f>
        <v/>
      </c>
      <c r="KX368" s="7">
        <f t="shared" ca="1" si="1851"/>
        <v>0</v>
      </c>
      <c r="KY368" s="7">
        <f t="shared" ca="1" si="1762"/>
        <v>0.56641032124427182</v>
      </c>
      <c r="KZ368" s="7">
        <f t="shared" ca="1" si="1763"/>
        <v>-0.10487185970581026</v>
      </c>
      <c r="LA368" s="7">
        <f t="shared" ca="1" si="1764"/>
        <v>0</v>
      </c>
      <c r="LB368" s="7">
        <f t="shared" ca="1" si="1765"/>
        <v>0</v>
      </c>
      <c r="LC368" s="7" t="str">
        <f ca="1">IFERROR(IF(LC367+LB368&gt;LD$4,LC367,LC367+LB368),"")</f>
        <v/>
      </c>
      <c r="LD368" s="7">
        <f t="shared" ca="1" si="1852"/>
        <v>0</v>
      </c>
      <c r="LE368" s="7">
        <f t="shared" ca="1" si="1766"/>
        <v>3.8086133869773442E-2</v>
      </c>
      <c r="LF368" s="7">
        <f t="shared" ca="1" si="1767"/>
        <v>0.42345232766868812</v>
      </c>
      <c r="LG368" s="7">
        <f t="shared" ca="1" si="1768"/>
        <v>1</v>
      </c>
      <c r="LH368" s="7" t="str">
        <f t="shared" ca="1" si="1769"/>
        <v>5</v>
      </c>
      <c r="LI368" s="7" t="str">
        <f ca="1">IFERROR(IF(LI367+LH368&gt;LJ$4,LI367,LI367+LH368),"")</f>
        <v/>
      </c>
      <c r="LJ368" s="7">
        <f t="shared" ca="1" si="1853"/>
        <v>0</v>
      </c>
      <c r="LK368" s="7">
        <f t="shared" ca="1" si="1770"/>
        <v>0.80290228555641519</v>
      </c>
      <c r="LL368" s="7">
        <f t="shared" ca="1" si="1771"/>
        <v>-0.34136382401795362</v>
      </c>
      <c r="LM368" s="7">
        <f t="shared" ca="1" si="1772"/>
        <v>0</v>
      </c>
      <c r="LN368" s="7">
        <f t="shared" ca="1" si="1773"/>
        <v>0</v>
      </c>
      <c r="LO368" s="7" t="str">
        <f ca="1">IFERROR(IF(LO367+LN368&gt;LP$4,LO367,LO367+LN368),"")</f>
        <v/>
      </c>
      <c r="LP368" s="7">
        <f t="shared" ca="1" si="1854"/>
        <v>0</v>
      </c>
      <c r="LQ368" s="7">
        <f t="shared" ca="1" si="1774"/>
        <v>0.39787140213876659</v>
      </c>
      <c r="LR368" s="7">
        <f t="shared" ca="1" si="1775"/>
        <v>6.366705939969497E-2</v>
      </c>
      <c r="LS368" s="7">
        <f t="shared" ca="1" si="1776"/>
        <v>1</v>
      </c>
      <c r="LT368" s="7" t="str">
        <f t="shared" ca="1" si="1777"/>
        <v>5</v>
      </c>
      <c r="LU368" s="7" t="str">
        <f ca="1">IFERROR(IF(LU367+LT368&gt;LV$4,LU367,LU367+LT368),"")</f>
        <v/>
      </c>
      <c r="LV368" s="7">
        <f t="shared" ca="1" si="1855"/>
        <v>0</v>
      </c>
      <c r="LW368" s="7">
        <f t="shared" ca="1" si="1778"/>
        <v>0.66292096078266483</v>
      </c>
      <c r="LX368" s="7">
        <f t="shared" ca="1" si="1779"/>
        <v>-0.20138249924420326</v>
      </c>
      <c r="LY368" s="7">
        <f t="shared" ca="1" si="1780"/>
        <v>0</v>
      </c>
      <c r="LZ368" s="7">
        <f t="shared" ca="1" si="1781"/>
        <v>0</v>
      </c>
      <c r="MA368" s="7" t="str">
        <f ca="1">IFERROR(IF(MA367+LZ368&gt;MB$4,MA367,MA367+LZ368),"")</f>
        <v/>
      </c>
      <c r="MB368" s="7">
        <f t="shared" ca="1" si="1856"/>
        <v>0</v>
      </c>
      <c r="MC368" s="7">
        <f t="shared" ca="1" si="1782"/>
        <v>7.4949647561652455E-2</v>
      </c>
      <c r="MD368" s="7">
        <f t="shared" ca="1" si="1783"/>
        <v>0.38658881397680911</v>
      </c>
      <c r="ME368" s="7">
        <f t="shared" ca="1" si="1784"/>
        <v>1</v>
      </c>
      <c r="MF368" s="7" t="str">
        <f t="shared" ca="1" si="1785"/>
        <v>5</v>
      </c>
      <c r="MG368" s="7" t="str">
        <f ca="1">IFERROR(IF(MG367+MF368&gt;MH$4,MG367,MG367+MF368),"")</f>
        <v/>
      </c>
      <c r="MH368" s="7">
        <f t="shared" ca="1" si="1857"/>
        <v>0</v>
      </c>
      <c r="MI368" s="7">
        <f t="shared" ca="1" si="1786"/>
        <v>0.52709727577592214</v>
      </c>
      <c r="MJ368" s="7">
        <f t="shared" ca="1" si="1787"/>
        <v>-6.5558814237460572E-2</v>
      </c>
      <c r="MK368" s="7">
        <f t="shared" ca="1" si="1788"/>
        <v>0</v>
      </c>
      <c r="ML368" s="7">
        <f t="shared" ca="1" si="1789"/>
        <v>0</v>
      </c>
      <c r="MM368" s="7" t="str">
        <f ca="1">IFERROR(IF(MM367+ML368&gt;MN$4,MM367,MM367+ML368),"")</f>
        <v/>
      </c>
      <c r="MN368" s="7">
        <f t="shared" ca="1" si="1858"/>
        <v>0</v>
      </c>
      <c r="MO368" s="7">
        <f t="shared" ca="1" si="1790"/>
        <v>0.41655442887621785</v>
      </c>
      <c r="MP368" s="7">
        <f t="shared" ca="1" si="1791"/>
        <v>4.4984032662243711E-2</v>
      </c>
      <c r="MQ368" s="7">
        <f t="shared" ca="1" si="1792"/>
        <v>1</v>
      </c>
      <c r="MR368" s="7" t="str">
        <f t="shared" ca="1" si="1793"/>
        <v>5</v>
      </c>
      <c r="MS368" s="7" t="str">
        <f ca="1">IFERROR(IF(MS367+MR368&gt;MT$4,MS367,MS367+MR368),"")</f>
        <v/>
      </c>
      <c r="MT368" s="7">
        <f t="shared" ca="1" si="1859"/>
        <v>0</v>
      </c>
      <c r="MU368" s="7">
        <f t="shared" ca="1" si="1794"/>
        <v>0.27426037143114279</v>
      </c>
      <c r="MV368" s="7">
        <f t="shared" ca="1" si="1795"/>
        <v>0.18727809010731877</v>
      </c>
      <c r="MW368" s="7">
        <f t="shared" ca="1" si="1796"/>
        <v>1</v>
      </c>
      <c r="MX368" s="7" t="str">
        <f t="shared" ca="1" si="1797"/>
        <v>5</v>
      </c>
      <c r="MY368" s="7" t="str">
        <f ca="1">IFERROR(IF(MY367+MX368&gt;MZ$4,MY367,MY367+MX368),"")</f>
        <v/>
      </c>
      <c r="MZ368" s="7">
        <f t="shared" ca="1" si="1860"/>
        <v>0</v>
      </c>
      <c r="NA368" s="7">
        <f t="shared" ca="1" si="1798"/>
        <v>0.35262134403947987</v>
      </c>
      <c r="NB368" s="7">
        <f t="shared" ca="1" si="1799"/>
        <v>0.1089171174989817</v>
      </c>
      <c r="NC368" s="7">
        <f t="shared" ca="1" si="1800"/>
        <v>1</v>
      </c>
      <c r="ND368" s="7" t="str">
        <f t="shared" ca="1" si="1801"/>
        <v>5</v>
      </c>
      <c r="NE368" s="7" t="str">
        <f ca="1">IFERROR(IF(NE367+ND368&gt;NF$4,NE367,NE367+ND368),"")</f>
        <v/>
      </c>
      <c r="NF368" s="7">
        <f t="shared" ca="1" si="1861"/>
        <v>0</v>
      </c>
      <c r="NG368" s="7">
        <f t="shared" ca="1" si="1802"/>
        <v>0.43490355977972273</v>
      </c>
      <c r="NH368" s="7">
        <f t="shared" ca="1" si="1803"/>
        <v>2.6634901758738838E-2</v>
      </c>
      <c r="NI368" s="7">
        <f t="shared" ca="1" si="1804"/>
        <v>1</v>
      </c>
      <c r="NJ368" s="7" t="str">
        <f t="shared" ca="1" si="1805"/>
        <v>5</v>
      </c>
      <c r="NK368" s="7" t="str">
        <f ca="1">IFERROR(IF(NK367+NJ368&gt;NL$4,NK367,NK367+NJ368),"")</f>
        <v/>
      </c>
      <c r="NL368" s="7">
        <f t="shared" ca="1" si="1862"/>
        <v>0</v>
      </c>
      <c r="NM368" s="7">
        <f t="shared" ca="1" si="1806"/>
        <v>0.12122501897454629</v>
      </c>
      <c r="NN368" s="7">
        <f t="shared" ca="1" si="1807"/>
        <v>0.34031344256391527</v>
      </c>
      <c r="NO368" s="7">
        <f t="shared" ca="1" si="1808"/>
        <v>1</v>
      </c>
      <c r="NP368" s="7" t="str">
        <f t="shared" ca="1" si="1809"/>
        <v>5</v>
      </c>
      <c r="NQ368" s="7" t="str">
        <f ca="1">IFERROR(IF(NQ367+NP368&gt;NR$4,NQ367,NQ367+NP368),"")</f>
        <v/>
      </c>
      <c r="NR368" s="7">
        <f t="shared" ca="1" si="1863"/>
        <v>0</v>
      </c>
      <c r="NT368">
        <v>370</v>
      </c>
      <c r="NU368" s="7" t="s">
        <v>19</v>
      </c>
      <c r="NV368" s="7" t="str">
        <f t="shared" ca="1" si="1598"/>
        <v/>
      </c>
      <c r="NW368" s="7" t="str">
        <f t="shared" ca="1" si="1810"/>
        <v/>
      </c>
      <c r="NX368" t="str">
        <f ca="1">IFERROR(VLOOKUP(NT368,$K$3:$AK$568,8,FALSE),"")</f>
        <v/>
      </c>
      <c r="NY368" t="str">
        <f ca="1">IFERROR(VLOOKUP(NT368,$K$3:$AK$568,9,FALSE),"")</f>
        <v/>
      </c>
      <c r="NZ368" s="7" t="str">
        <f ca="1">IFERROR(VLOOKUP(NT368,$K$3:$AK$568,27,FALSE),"")</f>
        <v/>
      </c>
      <c r="OB368">
        <v>370</v>
      </c>
      <c r="OC368" s="7" t="s">
        <v>19</v>
      </c>
      <c r="OD368" t="e">
        <f t="shared" ca="1" si="1864"/>
        <v>#N/A</v>
      </c>
      <c r="OE368" s="7" t="str">
        <f t="shared" ca="1" si="1865"/>
        <v/>
      </c>
      <c r="OF368" s="7" t="str">
        <f t="shared" ca="1" si="1866"/>
        <v/>
      </c>
      <c r="OG368" t="str">
        <f t="shared" ca="1" si="1867"/>
        <v/>
      </c>
      <c r="OI368">
        <v>370</v>
      </c>
      <c r="OJ368" s="7" t="s">
        <v>19</v>
      </c>
      <c r="OK368" s="7" t="str">
        <f t="shared" ca="1" si="1868"/>
        <v/>
      </c>
      <c r="OL368" s="7" t="str">
        <f t="shared" ca="1" si="1869"/>
        <v/>
      </c>
      <c r="OM368" t="str">
        <f ca="1">IFERROR(VLOOKUP(OI368,$L$3:$AK$568,7,FALSE),"")</f>
        <v/>
      </c>
      <c r="ON368" t="str">
        <f ca="1">IFERROR(VLOOKUP(OI368,$L$3:$AK$568,8,FALSE),"")</f>
        <v/>
      </c>
      <c r="OO368" s="7" t="str">
        <f ca="1">IFERROR(VLOOKUP(OI368,$L$3:$AK$568,26,FALSE),"")</f>
        <v/>
      </c>
      <c r="OQ368">
        <v>370</v>
      </c>
      <c r="OR368" s="7" t="s">
        <v>19</v>
      </c>
      <c r="OS368" t="e">
        <f t="shared" ca="1" si="1870"/>
        <v>#N/A</v>
      </c>
      <c r="OT368" s="7" t="str">
        <f t="shared" ca="1" si="1871"/>
        <v/>
      </c>
      <c r="OU368" s="7" t="str">
        <f t="shared" ca="1" si="1872"/>
        <v/>
      </c>
      <c r="OV368" t="str">
        <f t="shared" ca="1" si="1873"/>
        <v/>
      </c>
      <c r="OX368">
        <v>370</v>
      </c>
      <c r="OY368" s="7" t="s">
        <v>19</v>
      </c>
      <c r="OZ368" s="7" t="str">
        <f t="shared" ca="1" si="1874"/>
        <v/>
      </c>
      <c r="PA368" s="7" t="str">
        <f t="shared" ca="1" si="1875"/>
        <v/>
      </c>
      <c r="PB368" t="str">
        <f ca="1">IFERROR(VLOOKUP(OX368,$M$3:$AK$568,6,FALSE),"")</f>
        <v/>
      </c>
      <c r="PC368" t="str">
        <f ca="1">IFERROR(VLOOKUP(OX368,$M$3:$AK$568,7,FALSE),"")</f>
        <v/>
      </c>
      <c r="PD368" s="7" t="str">
        <f ca="1">IFERROR(VLOOKUP(OX368,$M$3:$AK$568,25,FALSE),"")</f>
        <v/>
      </c>
      <c r="PF368">
        <v>370</v>
      </c>
      <c r="PG368" s="7" t="s">
        <v>19</v>
      </c>
      <c r="PH368" t="e">
        <f t="shared" ca="1" si="1876"/>
        <v>#N/A</v>
      </c>
      <c r="PI368" s="7" t="str">
        <f t="shared" ca="1" si="1877"/>
        <v/>
      </c>
      <c r="PJ368" s="7" t="str">
        <f t="shared" ca="1" si="1878"/>
        <v/>
      </c>
      <c r="PK368" t="str">
        <f t="shared" ca="1" si="1879"/>
        <v/>
      </c>
      <c r="PM368">
        <v>370</v>
      </c>
      <c r="PN368" s="7" t="s">
        <v>19</v>
      </c>
      <c r="PO368" s="202" t="str">
        <f t="shared" ca="1" si="1880"/>
        <v/>
      </c>
      <c r="PP368" s="7" t="str">
        <f t="shared" ca="1" si="1881"/>
        <v/>
      </c>
      <c r="PQ368" t="str">
        <f ca="1">IFERROR(VLOOKUP(PM368,$G$325:$R$409,12,FALSE),"")</f>
        <v/>
      </c>
      <c r="PR368" t="e">
        <f ca="1">VLOOKUP(PM368,$G$324:$Q$409,11,FALSE)</f>
        <v>#N/A</v>
      </c>
      <c r="PS368" s="7" t="str">
        <f ca="1">VLOOKUP(PQ368,$R$325:$Y$409,8,FALSE)</f>
        <v>- -</v>
      </c>
      <c r="PT368" s="7">
        <f ca="1">ReSt</f>
        <v>-4</v>
      </c>
      <c r="PU368" s="7" t="e">
        <f t="shared" ca="1" si="1882"/>
        <v>#N/A</v>
      </c>
      <c r="PV368" s="7" t="e">
        <f t="shared" ca="1" si="1883"/>
        <v>#N/A</v>
      </c>
      <c r="PW368" s="7" t="str">
        <f ca="1">VLOOKUP(PQ368,$R$325:$AK$409,8,FALSE)</f>
        <v>- -</v>
      </c>
      <c r="PX368" s="7"/>
      <c r="PY368">
        <v>370</v>
      </c>
      <c r="PZ368" s="7" t="s">
        <v>19</v>
      </c>
      <c r="QA368" t="str">
        <f t="shared" ca="1" si="1884"/>
        <v/>
      </c>
      <c r="QB368" s="7" t="str">
        <f t="shared" ca="1" si="1885"/>
        <v/>
      </c>
      <c r="QC368" s="7" t="str">
        <f t="shared" ca="1" si="1886"/>
        <v/>
      </c>
      <c r="QD368" t="str">
        <f t="shared" ca="1" si="1887"/>
        <v/>
      </c>
      <c r="QF368">
        <v>370</v>
      </c>
      <c r="QG368" s="7" t="s">
        <v>19</v>
      </c>
      <c r="QH368" s="7" t="str">
        <f t="shared" ca="1" si="1888"/>
        <v/>
      </c>
      <c r="QI368" s="7" t="e">
        <f t="shared" ca="1" si="1889"/>
        <v>#VALUE!</v>
      </c>
      <c r="QJ368" t="e">
        <f t="shared" ca="1" si="1890"/>
        <v>#N/A</v>
      </c>
      <c r="QK368" s="7" t="e">
        <f t="shared" ca="1" si="1891"/>
        <v>#N/A</v>
      </c>
      <c r="QM368">
        <v>370</v>
      </c>
      <c r="QN368" s="7" t="s">
        <v>19</v>
      </c>
      <c r="QO368" t="str">
        <f t="shared" ca="1" si="1892"/>
        <v/>
      </c>
      <c r="QP368" s="7" t="str">
        <f t="shared" ca="1" si="1893"/>
        <v/>
      </c>
      <c r="QQ368" t="str">
        <f t="shared" ca="1" si="1894"/>
        <v/>
      </c>
    </row>
    <row r="369" spans="1:459" x14ac:dyDescent="0.25">
      <c r="A369" s="240" t="str">
        <f>IF('Character Sheet'!$B$4="Creature","N","Y")</f>
        <v>Y</v>
      </c>
      <c r="C369" s="75"/>
      <c r="D369" s="76"/>
      <c r="F369" s="75"/>
      <c r="G369" s="76">
        <f t="shared" ref="G369" ca="1" si="1944">IF(Y369="- -",G368,IF(Y369&gt;0,G368+1,G368))</f>
        <v>0</v>
      </c>
      <c r="I369" s="75" t="s">
        <v>1812</v>
      </c>
      <c r="J369" s="85"/>
      <c r="K369" s="85">
        <f t="shared" ref="K369" ca="1" si="1945">IF(V369="- -",K368,IF(I369="*",K368,IF(Y369=0,K368,IF(AZ369="x",K368+1,K368))))</f>
        <v>7</v>
      </c>
      <c r="L369" s="85">
        <f t="shared" ref="L369" ca="1" si="1946">IF(Y369="- -",L368,IF(I369="*",L368,IF(K369&gt;K368,L368,IF(Y369=0,L368,IF((Y369/$L$1)&gt;0.3,L368+1,L368)))))</f>
        <v>7</v>
      </c>
      <c r="M369" s="70">
        <f t="shared" ref="M369" ca="1" si="1947">IF(Y369="- -",M368,IF(I369="*",M368,IF(K369&gt;K368,M368,IF(L369&gt;L368,M368,IF(J369="Y",M368+1,IF(J369="N",M368,IF(Y369=0,M368,M368+1)))))))</f>
        <v>18</v>
      </c>
      <c r="O369" s="222" t="str">
        <f ca="1">BP369</f>
        <v>- -</v>
      </c>
      <c r="Q369" s="7" t="s">
        <v>1757</v>
      </c>
      <c r="R369" s="9" t="s">
        <v>1309</v>
      </c>
      <c r="S369" s="9"/>
      <c r="T369" s="61" t="str">
        <f>SUBSTITUTE(IFERROR(IFERROR(VLOOKUP(R369,'[1]Skill Statistics'!$A$3:$C$513,2,FALSE),VLOOKUP(Q369,'[1]Skill Statistics'!$A$3:$C$513,2,FALSE)),T368),"R*","ReSt")</f>
        <v>- -</v>
      </c>
      <c r="U369" s="61" t="str">
        <f>IFERROR(IFERROR(VLOOKUP(R369,'[1]Skill Statistics'!$A$3:$C$513,3,FALSE),VLOOKUP(Q369,'[1]Skill Statistics'!$A$3:$C$513,3,FALSE)),U368)</f>
        <v>- -</v>
      </c>
      <c r="V369" s="61" t="str">
        <f>IF(R369="","- -",IF(ISNUMBER(SEARCH("Category",R369)),"- -",IFERROR(IFERROR(VLOOKUP(Q369,[1]Professions!$A$4:$AM$288,MATCH(Profession,[1]Professions!$A$1:$AM$1,0),FALSE),VLOOKUP(Q369,Calculations!$B$91:$I$95,8,FALSE)),"- -")))</f>
        <v>- -</v>
      </c>
      <c r="W369" s="60" t="str">
        <f>BL369</f>
        <v>- -</v>
      </c>
      <c r="X369" s="7" t="str">
        <f ca="1">IFERROR(VLOOKUP(R369,$BS$6:$NR$519,MATCH(ActualLevel,$BS$3:$NR$3,0),FALSE),"- -")</f>
        <v>- -</v>
      </c>
      <c r="Y369" s="7" t="str">
        <f t="shared" si="1925"/>
        <v>- -</v>
      </c>
      <c r="Z369" s="7" t="str">
        <f>IFERROR(VLOOKUP(Y369,Charts!$BQ$2:$BR$52,2,FALSE),"- -")</f>
        <v>- -</v>
      </c>
      <c r="AA369" s="7" t="str">
        <f t="shared" ca="1" si="1599"/>
        <v>- -</v>
      </c>
      <c r="AB369" s="7" t="str">
        <f t="shared" si="1920"/>
        <v>- -</v>
      </c>
      <c r="AC369" s="7"/>
      <c r="AD369" s="7"/>
      <c r="AE369" s="7"/>
      <c r="AF369" s="7"/>
      <c r="AG369" s="7"/>
      <c r="AH369" s="43"/>
      <c r="AI369" s="7"/>
      <c r="AJ369" s="7"/>
      <c r="AK369" s="7">
        <f t="shared" ca="1" si="1600"/>
        <v>0</v>
      </c>
      <c r="AL369" s="7"/>
      <c r="AM369" s="69">
        <f>IFERROR(VLOOKUP(Q369,'[1]Skill Statistics'!$A$3:$AN$513,MATCH(Profession,'[1]Skill Statistics'!$A$2:$AN$2,0),FALSE),0)</f>
        <v>0</v>
      </c>
      <c r="AN369" s="85">
        <f>IFERROR(VLOOKUP(Q369,'[1]Skill Statistics'!$A$3:$BK$513,MATCH(Archetype,'[1]Skill Statistics'!$A$2:$BK$2,0),FALSE),0)</f>
        <v>0</v>
      </c>
      <c r="AO369" s="85">
        <f>IFERROR(VLOOKUP(Q369,'[1]Skill Statistics'!$A$3:$BB$513,MATCH(Race,'[1]Skill Statistics'!$A$2:$BB$2,0),FALSE),0)</f>
        <v>0</v>
      </c>
      <c r="AP369" s="85">
        <f t="shared" ca="1" si="1811"/>
        <v>0</v>
      </c>
      <c r="AQ369" s="70"/>
      <c r="AS369" s="69">
        <f>IFERROR(VLOOKUP(Q369,'[1]Professional Skills'!$A$4:$AM$288,MATCH(Profession,'[1]Professional Skills'!$A$3:$AM$3,0),FALSE),"- -")</f>
        <v>0</v>
      </c>
      <c r="AU369" s="7">
        <f t="shared" si="1922"/>
        <v>0</v>
      </c>
      <c r="AV369" s="7">
        <f t="shared" ca="1" si="1921"/>
        <v>0</v>
      </c>
      <c r="AW369" t="str">
        <f t="shared" si="1898"/>
        <v/>
      </c>
      <c r="AX369" t="str">
        <f>IFERROR(_xlfn.RANK.EQ(AW369,$AW$5:$AW$568),"")</f>
        <v/>
      </c>
      <c r="AY369">
        <f t="shared" ref="AY369" si="1948">IF(IF(AT369="*",AY368,AW369)="",0,IF(AT369="*",AY368,AW369))</f>
        <v>0</v>
      </c>
      <c r="AZ369" s="70" t="str">
        <f t="shared" ref="AZ369" si="1949">IF(AT369="*",AZ368,IF(AX369&lt;=10,"x",""))</f>
        <v/>
      </c>
      <c r="BB369" s="69" t="str">
        <f>IFERROR(IF(Q369="Language",VLOOKUP(R369,[1]Cultures!$B$4:$N$218,MATCH(Culture,[1]Cultures!$B$3:$N$3,0),FALSE),VLOOKUP(Q369,[1]Cultures!$B$4:$O$212,MATCH(Culture,[1]Cultures!$B$3:$O$3,0),FALSE)),"- -")</f>
        <v>- -</v>
      </c>
      <c r="BD369">
        <f t="shared" ca="1" si="1899"/>
        <v>0</v>
      </c>
      <c r="BE369" t="str">
        <f t="shared" si="1900"/>
        <v/>
      </c>
      <c r="BI369" s="7" t="str">
        <f>IFERROR(IF(BH369=1,IF(BB369=1,1,IF(BB369=2,2,IF(BH369=2,IF(BB369=3,1,IF(BB369&gt;=4,2,IF(BH369=3,IF(BB369=5,1,IF(BB369&gt;=6,2,IF(BH369=4,IF(BB369=7,1,IF(BB369&gt;=8,2,IF(BH369=5,IF(BB369=9,1,IF(BB369&gt;=10,2,0)),0))),0))),0))),0))),0)+(IF(BC369="*",0,BB369)),"- -")</f>
        <v>- -</v>
      </c>
      <c r="BK369" s="7"/>
      <c r="BL369" s="70" t="str">
        <f>IF(V369="- -","- -",SUM(BI369:BK369))</f>
        <v>- -</v>
      </c>
      <c r="BN369" s="69" t="str">
        <f>IFERROR(VLOOKUP(V369,Charts!$BT$2:$BV$14,3,FALSE),"- -")</f>
        <v>- -</v>
      </c>
      <c r="BO369" s="85" t="str">
        <f t="shared" ca="1" si="1812"/>
        <v>- -</v>
      </c>
      <c r="BP369" s="70" t="str">
        <f t="shared" ca="1" si="1901"/>
        <v>- -</v>
      </c>
      <c r="BR369" s="7">
        <v>368</v>
      </c>
      <c r="BS369" s="9" t="str">
        <f ca="1">VLOOKUP(BR369,$O$3:$R$568,4,FALSE)</f>
        <v>Sociology</v>
      </c>
      <c r="BT369" s="7" t="str">
        <f ca="1">VLOOKUP(BS369,$R$3:$V$568,5,FALSE)</f>
        <v>5 / 7</v>
      </c>
      <c r="BU369" s="7">
        <f ca="1">VLOOKUP(BT369,Charts!$BT$2:$BV$14,3,FALSE)</f>
        <v>0.46153846153846156</v>
      </c>
      <c r="BV369" s="7" t="str">
        <f t="shared" ca="1" si="1604"/>
        <v>5</v>
      </c>
      <c r="BW369" s="7" t="str">
        <f t="shared" ca="1" si="1605"/>
        <v>7</v>
      </c>
      <c r="BY369" s="7">
        <f t="shared" ca="1" si="1606"/>
        <v>0.30860075073855686</v>
      </c>
      <c r="BZ369" s="7">
        <f t="shared" ca="1" si="1607"/>
        <v>0.1529377107999047</v>
      </c>
      <c r="CA369" s="7">
        <f t="shared" ca="1" si="1608"/>
        <v>1</v>
      </c>
      <c r="CB369" s="7" t="str">
        <f t="shared" ca="1" si="1609"/>
        <v>5</v>
      </c>
      <c r="CC369" s="7" t="str">
        <f ca="1">IFERROR(IF(CC368+CB369&gt;CD$4,CC368,CC368+CB369),"")</f>
        <v/>
      </c>
      <c r="CD369" s="7">
        <f t="shared" ca="1" si="1813"/>
        <v>0</v>
      </c>
      <c r="CE369" s="7">
        <f t="shared" ca="1" si="1610"/>
        <v>0.82968420001674847</v>
      </c>
      <c r="CF369" s="7">
        <f t="shared" ca="1" si="1611"/>
        <v>-0.36814573847828691</v>
      </c>
      <c r="CG369" s="7">
        <f t="shared" ca="1" si="1612"/>
        <v>0</v>
      </c>
      <c r="CH369" s="7">
        <f t="shared" ca="1" si="1613"/>
        <v>0</v>
      </c>
      <c r="CI369" s="7" t="str">
        <f ca="1">IFERROR(IF(CI368+CH369&gt;CJ$4,CI368,CI368+CH369),"")</f>
        <v/>
      </c>
      <c r="CJ369" s="7">
        <f t="shared" ca="1" si="1814"/>
        <v>0</v>
      </c>
      <c r="CK369" s="7">
        <f t="shared" ca="1" si="1614"/>
        <v>0.37026514675697297</v>
      </c>
      <c r="CL369" s="7">
        <f t="shared" ca="1" si="1615"/>
        <v>9.127331478148859E-2</v>
      </c>
      <c r="CM369" s="7">
        <f t="shared" ca="1" si="1616"/>
        <v>1</v>
      </c>
      <c r="CN369" s="7" t="str">
        <f t="shared" ca="1" si="1617"/>
        <v>5</v>
      </c>
      <c r="CO369" s="7" t="str">
        <f ca="1">IFERROR(IF(CO368+CN369&gt;CP$4,CO368,CO368+CN369),"")</f>
        <v/>
      </c>
      <c r="CP369" s="7">
        <f t="shared" ca="1" si="1815"/>
        <v>0</v>
      </c>
      <c r="CQ369" s="7">
        <f t="shared" ca="1" si="1618"/>
        <v>0.2594094957368076</v>
      </c>
      <c r="CR369" s="7">
        <f t="shared" ca="1" si="1619"/>
        <v>0.20212896580165396</v>
      </c>
      <c r="CS369" s="7">
        <f t="shared" ca="1" si="1620"/>
        <v>1</v>
      </c>
      <c r="CT369" s="7" t="str">
        <f t="shared" ca="1" si="1621"/>
        <v>5</v>
      </c>
      <c r="CU369" s="7" t="str">
        <f ca="1">IFERROR(IF(CU368+CT369&gt;CV$4,CU368,CU368+CT369),"")</f>
        <v/>
      </c>
      <c r="CV369" s="7">
        <f t="shared" ca="1" si="1816"/>
        <v>0</v>
      </c>
      <c r="CW369" s="7">
        <f t="shared" ca="1" si="1622"/>
        <v>0.92855355187362143</v>
      </c>
      <c r="CX369" s="7">
        <f t="shared" ca="1" si="1623"/>
        <v>-0.46701509033515987</v>
      </c>
      <c r="CY369" s="7">
        <f t="shared" ca="1" si="1624"/>
        <v>0</v>
      </c>
      <c r="CZ369" s="7">
        <f t="shared" ca="1" si="1625"/>
        <v>0</v>
      </c>
      <c r="DA369" s="7" t="str">
        <f ca="1">IFERROR(IF(DA368+CZ369&gt;DB$4,DA368,DA368+CZ369),"")</f>
        <v/>
      </c>
      <c r="DB369" s="7">
        <f t="shared" ca="1" si="1817"/>
        <v>0</v>
      </c>
      <c r="DC369" s="7">
        <f t="shared" ca="1" si="1626"/>
        <v>0.61449389170536417</v>
      </c>
      <c r="DD369" s="7">
        <f t="shared" ca="1" si="1627"/>
        <v>-0.15295543016690261</v>
      </c>
      <c r="DE369" s="7">
        <f t="shared" ca="1" si="1628"/>
        <v>0</v>
      </c>
      <c r="DF369" s="7">
        <f t="shared" ca="1" si="1629"/>
        <v>0</v>
      </c>
      <c r="DG369" s="7" t="str">
        <f ca="1">IFERROR(IF(DG368+DF369&gt;DH$4,DG368,DG368+DF369),"")</f>
        <v/>
      </c>
      <c r="DH369" s="7">
        <f t="shared" ca="1" si="1818"/>
        <v>0</v>
      </c>
      <c r="DI369" s="7">
        <f t="shared" ca="1" si="1630"/>
        <v>0.48446358147094337</v>
      </c>
      <c r="DJ369" s="7">
        <f t="shared" ca="1" si="1631"/>
        <v>-2.2925119932481808E-2</v>
      </c>
      <c r="DK369" s="7">
        <f t="shared" ca="1" si="1632"/>
        <v>0</v>
      </c>
      <c r="DL369" s="7">
        <f t="shared" ca="1" si="1633"/>
        <v>0</v>
      </c>
      <c r="DM369" s="7" t="str">
        <f ca="1">IFERROR(IF(DM368+DL369&gt;DN$4,DM368,DM368+DL369),"")</f>
        <v/>
      </c>
      <c r="DN369" s="7">
        <f t="shared" ca="1" si="1819"/>
        <v>0</v>
      </c>
      <c r="DO369" s="7">
        <f t="shared" ca="1" si="1634"/>
        <v>0.66592916323255313</v>
      </c>
      <c r="DP369" s="7">
        <f t="shared" ca="1" si="1635"/>
        <v>-0.20439070169409157</v>
      </c>
      <c r="DQ369" s="7">
        <f t="shared" ca="1" si="1636"/>
        <v>0</v>
      </c>
      <c r="DR369" s="7">
        <f t="shared" ca="1" si="1637"/>
        <v>0</v>
      </c>
      <c r="DS369" s="7" t="str">
        <f ca="1">IFERROR(IF(DS368+DR369&gt;DT$4,DS368,DS368+DR369),"")</f>
        <v/>
      </c>
      <c r="DT369" s="7">
        <f t="shared" ca="1" si="1820"/>
        <v>0</v>
      </c>
      <c r="DU369" s="7">
        <f t="shared" ca="1" si="1638"/>
        <v>0.64114125606139738</v>
      </c>
      <c r="DV369" s="7">
        <f t="shared" ca="1" si="1639"/>
        <v>-0.17960279452293582</v>
      </c>
      <c r="DW369" s="7">
        <f t="shared" ca="1" si="1640"/>
        <v>0</v>
      </c>
      <c r="DX369" s="7">
        <f t="shared" ca="1" si="1641"/>
        <v>0</v>
      </c>
      <c r="DY369" s="7" t="str">
        <f ca="1">IFERROR(IF(DY368+DX369&gt;DZ$4,DY368,DY368+DX369),"")</f>
        <v/>
      </c>
      <c r="DZ369" s="7">
        <f t="shared" ca="1" si="1821"/>
        <v>0</v>
      </c>
      <c r="EA369" s="7">
        <f t="shared" ca="1" si="1642"/>
        <v>0.71777526601601216</v>
      </c>
      <c r="EB369" s="7">
        <f t="shared" ca="1" si="1643"/>
        <v>-0.25623680447755059</v>
      </c>
      <c r="EC369" s="7">
        <f t="shared" ca="1" si="1644"/>
        <v>0</v>
      </c>
      <c r="ED369" s="7">
        <f t="shared" ca="1" si="1645"/>
        <v>0</v>
      </c>
      <c r="EE369" s="7" t="str">
        <f ca="1">IFERROR(IF(EE368+ED369&gt;EF$4,EE368,EE368+ED369),"")</f>
        <v/>
      </c>
      <c r="EF369" s="7">
        <f t="shared" ca="1" si="1822"/>
        <v>0</v>
      </c>
      <c r="EG369" s="7">
        <f t="shared" ca="1" si="1646"/>
        <v>0.98867483878111295</v>
      </c>
      <c r="EH369" s="7">
        <f t="shared" ca="1" si="1647"/>
        <v>-0.52713637724265139</v>
      </c>
      <c r="EI369" s="7">
        <f t="shared" ca="1" si="1648"/>
        <v>0</v>
      </c>
      <c r="EJ369" s="7">
        <f t="shared" ca="1" si="1649"/>
        <v>0</v>
      </c>
      <c r="EK369" s="7" t="str">
        <f ca="1">IFERROR(IF(EK368+EJ369&gt;EL$4,EK368,EK368+EJ369),"")</f>
        <v/>
      </c>
      <c r="EL369" s="7">
        <f t="shared" ca="1" si="1823"/>
        <v>0</v>
      </c>
      <c r="EM369" s="7">
        <f t="shared" ca="1" si="1650"/>
        <v>0.27375203013082028</v>
      </c>
      <c r="EN369" s="7">
        <f t="shared" ca="1" si="1651"/>
        <v>0.18778643140764129</v>
      </c>
      <c r="EO369" s="7">
        <f t="shared" ca="1" si="1652"/>
        <v>1</v>
      </c>
      <c r="EP369" s="7" t="str">
        <f t="shared" ca="1" si="1653"/>
        <v>5</v>
      </c>
      <c r="EQ369" s="7" t="str">
        <f ca="1">IFERROR(IF(EQ368+EP369&gt;ER$4,EQ368,EQ368+EP369),"")</f>
        <v/>
      </c>
      <c r="ER369" s="7">
        <f t="shared" ca="1" si="1824"/>
        <v>0</v>
      </c>
      <c r="ES369" s="7">
        <f t="shared" ca="1" si="1654"/>
        <v>0.93007714110808504</v>
      </c>
      <c r="ET369" s="7">
        <f t="shared" ca="1" si="1655"/>
        <v>-0.46853867956962347</v>
      </c>
      <c r="EU369" s="7">
        <f t="shared" ca="1" si="1656"/>
        <v>0</v>
      </c>
      <c r="EV369" s="7">
        <f t="shared" ca="1" si="1657"/>
        <v>0</v>
      </c>
      <c r="EW369" s="7" t="str">
        <f ca="1">IFERROR(IF(EW368+EV369&gt;EX$4,EW368,EW368+EV369),"")</f>
        <v/>
      </c>
      <c r="EX369" s="7">
        <f t="shared" ca="1" si="1825"/>
        <v>0</v>
      </c>
      <c r="EY369" s="7">
        <f t="shared" ca="1" si="1658"/>
        <v>0.41195332418983832</v>
      </c>
      <c r="EZ369" s="7">
        <f t="shared" ca="1" si="1659"/>
        <v>4.9585137348623243E-2</v>
      </c>
      <c r="FA369" s="7">
        <f t="shared" ca="1" si="1660"/>
        <v>1</v>
      </c>
      <c r="FB369" s="7" t="str">
        <f t="shared" ca="1" si="1661"/>
        <v>5</v>
      </c>
      <c r="FC369" s="7" t="str">
        <f ca="1">IFERROR(IF(FC368+FB369&gt;FD$4,FC368,FC368+FB369),"")</f>
        <v/>
      </c>
      <c r="FD369" s="7">
        <f t="shared" ca="1" si="1826"/>
        <v>0</v>
      </c>
      <c r="FE369" s="7">
        <f t="shared" ca="1" si="1662"/>
        <v>0.52358121856660422</v>
      </c>
      <c r="FF369" s="7">
        <f t="shared" ca="1" si="1663"/>
        <v>-6.2042757028142659E-2</v>
      </c>
      <c r="FG369" s="7">
        <f t="shared" ca="1" si="1664"/>
        <v>0</v>
      </c>
      <c r="FH369" s="7">
        <f t="shared" ca="1" si="1665"/>
        <v>0</v>
      </c>
      <c r="FI369" s="7" t="str">
        <f ca="1">IFERROR(IF(FI368+FH369&gt;FJ$4,FI368,FI368+FH369),"")</f>
        <v/>
      </c>
      <c r="FJ369" s="7">
        <f t="shared" ca="1" si="1827"/>
        <v>0</v>
      </c>
      <c r="FK369" s="7">
        <f t="shared" ca="1" si="1666"/>
        <v>0.43710764780631095</v>
      </c>
      <c r="FL369" s="7">
        <f t="shared" ca="1" si="1667"/>
        <v>2.4430813732150614E-2</v>
      </c>
      <c r="FM369" s="7">
        <f t="shared" ca="1" si="1668"/>
        <v>1</v>
      </c>
      <c r="FN369" s="7" t="str">
        <f t="shared" ca="1" si="1669"/>
        <v>5</v>
      </c>
      <c r="FO369" s="7" t="str">
        <f ca="1">IFERROR(IF(FO368+FN369&gt;FP$4,FO368,FO368+FN369),"")</f>
        <v/>
      </c>
      <c r="FP369" s="7">
        <f t="shared" ca="1" si="1828"/>
        <v>0</v>
      </c>
      <c r="FQ369" s="7">
        <f t="shared" ca="1" si="1670"/>
        <v>0.21870047477432952</v>
      </c>
      <c r="FR369" s="7">
        <f t="shared" ca="1" si="1671"/>
        <v>0.24283798676413204</v>
      </c>
      <c r="FS369" s="7">
        <f t="shared" ca="1" si="1672"/>
        <v>1</v>
      </c>
      <c r="FT369" s="7" t="str">
        <f t="shared" ca="1" si="1673"/>
        <v>5</v>
      </c>
      <c r="FU369" s="7" t="str">
        <f ca="1">IFERROR(IF(FU368+FT369&gt;FV$4,FU368,FU368+FT369),"")</f>
        <v/>
      </c>
      <c r="FV369" s="7">
        <f t="shared" ca="1" si="1829"/>
        <v>0</v>
      </c>
      <c r="FW369" s="7">
        <f t="shared" ca="1" si="1674"/>
        <v>0.30019028147206572</v>
      </c>
      <c r="FX369" s="7">
        <f t="shared" ca="1" si="1675"/>
        <v>0.16134818006639584</v>
      </c>
      <c r="FY369" s="7">
        <f t="shared" ca="1" si="1676"/>
        <v>1</v>
      </c>
      <c r="FZ369" s="7" t="str">
        <f t="shared" ca="1" si="1677"/>
        <v>5</v>
      </c>
      <c r="GA369" s="7" t="str">
        <f ca="1">IFERROR(IF(GA368+FZ369&gt;GB$4,GA368,GA368+FZ369),"")</f>
        <v/>
      </c>
      <c r="GB369" s="7">
        <f t="shared" ca="1" si="1830"/>
        <v>0</v>
      </c>
      <c r="GC369" s="7">
        <f t="shared" ca="1" si="1678"/>
        <v>0.1737990423981377</v>
      </c>
      <c r="GD369" s="7">
        <f t="shared" ca="1" si="1679"/>
        <v>0.28773941914032386</v>
      </c>
      <c r="GE369" s="7">
        <f t="shared" ca="1" si="1680"/>
        <v>1</v>
      </c>
      <c r="GF369" s="7" t="str">
        <f t="shared" ca="1" si="1681"/>
        <v>5</v>
      </c>
      <c r="GG369" s="7" t="str">
        <f ca="1">IFERROR(IF(GG368+GF369&gt;GH$4,GG368,GG368+GF369),"")</f>
        <v/>
      </c>
      <c r="GH369" s="7">
        <f t="shared" ca="1" si="1831"/>
        <v>0</v>
      </c>
      <c r="GI369" s="7">
        <f t="shared" ca="1" si="1682"/>
        <v>0.22205422773835359</v>
      </c>
      <c r="GJ369" s="7">
        <f t="shared" ca="1" si="1683"/>
        <v>0.23948423380010797</v>
      </c>
      <c r="GK369" s="7">
        <f t="shared" ca="1" si="1684"/>
        <v>1</v>
      </c>
      <c r="GL369" s="7" t="str">
        <f t="shared" ca="1" si="1685"/>
        <v>5</v>
      </c>
      <c r="GM369" s="7" t="str">
        <f ca="1">IFERROR(IF(GM368+GL369&gt;GN$4,GM368,GM368+GL369),"")</f>
        <v/>
      </c>
      <c r="GN369" s="7">
        <f t="shared" ca="1" si="1832"/>
        <v>0</v>
      </c>
      <c r="GO369" s="7">
        <f t="shared" ca="1" si="1686"/>
        <v>0.67880843214430187</v>
      </c>
      <c r="GP369" s="7">
        <f t="shared" ca="1" si="1687"/>
        <v>-0.2172699706058403</v>
      </c>
      <c r="GQ369" s="7">
        <f t="shared" ca="1" si="1688"/>
        <v>0</v>
      </c>
      <c r="GR369" s="7">
        <f t="shared" ca="1" si="1689"/>
        <v>0</v>
      </c>
      <c r="GS369" s="7" t="str">
        <f ca="1">IFERROR(IF(GS368+GR369&gt;GT$4,GS368,GS368+GR369),"")</f>
        <v/>
      </c>
      <c r="GT369" s="7">
        <f t="shared" ca="1" si="1833"/>
        <v>0</v>
      </c>
      <c r="GU369" s="7">
        <f t="shared" ca="1" si="1690"/>
        <v>0.96673167028317608</v>
      </c>
      <c r="GV369" s="7">
        <f t="shared" ca="1" si="1691"/>
        <v>-0.50519320874471452</v>
      </c>
      <c r="GW369" s="7">
        <f t="shared" ca="1" si="1692"/>
        <v>0</v>
      </c>
      <c r="GX369" s="7">
        <f t="shared" ca="1" si="1693"/>
        <v>0</v>
      </c>
      <c r="GY369" s="7" t="str">
        <f ca="1">IFERROR(IF(GY368+GX369&gt;GZ$4,GY368,GY368+GX369),"")</f>
        <v/>
      </c>
      <c r="GZ369" s="7">
        <f t="shared" ca="1" si="1834"/>
        <v>0</v>
      </c>
      <c r="HA369" s="7">
        <f t="shared" ca="1" si="1694"/>
        <v>0.61303906436971023</v>
      </c>
      <c r="HB369" s="7">
        <f t="shared" ca="1" si="1695"/>
        <v>-0.15150060283124867</v>
      </c>
      <c r="HC369" s="7">
        <f t="shared" ca="1" si="1696"/>
        <v>0</v>
      </c>
      <c r="HD369" s="7">
        <f t="shared" ca="1" si="1697"/>
        <v>0</v>
      </c>
      <c r="HE369" s="7" t="str">
        <f ca="1">IFERROR(IF(HE368+HD369&gt;HF$4,HE368,HE368+HD369),"")</f>
        <v/>
      </c>
      <c r="HF369" s="7">
        <f t="shared" ca="1" si="1835"/>
        <v>0</v>
      </c>
      <c r="HG369" s="7">
        <f t="shared" ca="1" si="1698"/>
        <v>0.80746926308999478</v>
      </c>
      <c r="HH369" s="7">
        <f t="shared" ca="1" si="1699"/>
        <v>-0.34593080155153322</v>
      </c>
      <c r="HI369" s="7">
        <f t="shared" ca="1" si="1700"/>
        <v>0</v>
      </c>
      <c r="HJ369" s="7">
        <f t="shared" ca="1" si="1701"/>
        <v>0</v>
      </c>
      <c r="HK369" s="7" t="str">
        <f ca="1">IFERROR(IF(HK368+HJ369&gt;HL$4,HK368,HK368+HJ369),"")</f>
        <v/>
      </c>
      <c r="HL369" s="7">
        <f t="shared" ca="1" si="1836"/>
        <v>0</v>
      </c>
      <c r="HM369" s="7">
        <f t="shared" ca="1" si="1702"/>
        <v>0.42515916891457517</v>
      </c>
      <c r="HN369" s="7">
        <f t="shared" ca="1" si="1703"/>
        <v>3.6379292623886395E-2</v>
      </c>
      <c r="HO369" s="7">
        <f t="shared" ca="1" si="1704"/>
        <v>1</v>
      </c>
      <c r="HP369" s="7" t="str">
        <f t="shared" ca="1" si="1705"/>
        <v>5</v>
      </c>
      <c r="HQ369" s="7" t="str">
        <f ca="1">IFERROR(IF(HQ368+HP369&gt;HR$4,HQ368,HQ368+HP369),"")</f>
        <v/>
      </c>
      <c r="HR369" s="7">
        <f t="shared" ca="1" si="1837"/>
        <v>0</v>
      </c>
      <c r="HS369" s="7">
        <f t="shared" ca="1" si="1706"/>
        <v>4.639028487289687E-2</v>
      </c>
      <c r="HT369" s="7">
        <f t="shared" ca="1" si="1707"/>
        <v>0.41514817666556469</v>
      </c>
      <c r="HU369" s="7">
        <f t="shared" ca="1" si="1708"/>
        <v>1</v>
      </c>
      <c r="HV369" s="7" t="str">
        <f t="shared" ca="1" si="1709"/>
        <v>5</v>
      </c>
      <c r="HW369" s="7" t="str">
        <f ca="1">IFERROR(IF(HW368+HV369&gt;HX$4,HW368,HW368+HV369),"")</f>
        <v/>
      </c>
      <c r="HX369" s="7">
        <f t="shared" ca="1" si="1838"/>
        <v>0</v>
      </c>
      <c r="HY369" s="7">
        <f t="shared" ca="1" si="1710"/>
        <v>0.76726414928779585</v>
      </c>
      <c r="HZ369" s="7">
        <f t="shared" ca="1" si="1711"/>
        <v>-0.30572568774933429</v>
      </c>
      <c r="IA369" s="7">
        <f t="shared" ca="1" si="1712"/>
        <v>0</v>
      </c>
      <c r="IB369" s="7">
        <f t="shared" ca="1" si="1713"/>
        <v>0</v>
      </c>
      <c r="IC369" s="7" t="str">
        <f ca="1">IFERROR(IF(IC368+IB369&gt;ID$4,IC368,IC368+IB369),"")</f>
        <v/>
      </c>
      <c r="ID369" s="7">
        <f t="shared" ca="1" si="1839"/>
        <v>0</v>
      </c>
      <c r="IE369" s="7">
        <f t="shared" ca="1" si="1714"/>
        <v>0.7479448972425885</v>
      </c>
      <c r="IF369" s="7">
        <f t="shared" ca="1" si="1715"/>
        <v>-0.28640643570412694</v>
      </c>
      <c r="IG369" s="7">
        <f t="shared" ca="1" si="1716"/>
        <v>0</v>
      </c>
      <c r="IH369" s="7">
        <f t="shared" ca="1" si="1717"/>
        <v>0</v>
      </c>
      <c r="II369" s="7" t="str">
        <f ca="1">IFERROR(IF(II368+IH369&gt;IJ$4,II368,II368+IH369),"")</f>
        <v/>
      </c>
      <c r="IJ369" s="7">
        <f t="shared" ca="1" si="1840"/>
        <v>0</v>
      </c>
      <c r="IK369" s="7">
        <f t="shared" ca="1" si="1718"/>
        <v>3.4632241237161354E-2</v>
      </c>
      <c r="IL369" s="7">
        <f t="shared" ca="1" si="1719"/>
        <v>0.42690622030130021</v>
      </c>
      <c r="IM369" s="7">
        <f t="shared" ca="1" si="1720"/>
        <v>1</v>
      </c>
      <c r="IN369" s="7" t="str">
        <f t="shared" ca="1" si="1721"/>
        <v>5</v>
      </c>
      <c r="IO369" s="7" t="str">
        <f ca="1">IFERROR(IF(IO368+IN369&gt;IP$4,IO368,IO368+IN369),"")</f>
        <v/>
      </c>
      <c r="IP369" s="7">
        <f t="shared" ca="1" si="1841"/>
        <v>0</v>
      </c>
      <c r="IQ369" s="7">
        <f t="shared" ca="1" si="1722"/>
        <v>0.92778832005556566</v>
      </c>
      <c r="IR369" s="7">
        <f t="shared" ca="1" si="1723"/>
        <v>-0.4662498585171041</v>
      </c>
      <c r="IS369" s="7">
        <f t="shared" ca="1" si="1724"/>
        <v>0</v>
      </c>
      <c r="IT369" s="7">
        <f t="shared" ca="1" si="1725"/>
        <v>0</v>
      </c>
      <c r="IU369" s="7" t="str">
        <f ca="1">IFERROR(IF(IU368+IT369&gt;IV$4,IU368,IU368+IT369),"")</f>
        <v/>
      </c>
      <c r="IV369" s="7">
        <f t="shared" ca="1" si="1842"/>
        <v>0</v>
      </c>
      <c r="IW369" s="7">
        <f t="shared" ca="1" si="1726"/>
        <v>0.48684560791466458</v>
      </c>
      <c r="IX369" s="7">
        <f t="shared" ca="1" si="1727"/>
        <v>-2.5307146376203016E-2</v>
      </c>
      <c r="IY369" s="7">
        <f t="shared" ca="1" si="1728"/>
        <v>0</v>
      </c>
      <c r="IZ369" s="7">
        <f t="shared" ca="1" si="1729"/>
        <v>0</v>
      </c>
      <c r="JA369" s="7" t="str">
        <f ca="1">IFERROR(IF(JA368+IZ369&gt;JB$4,JA368,JA368+IZ369),"")</f>
        <v/>
      </c>
      <c r="JB369" s="7">
        <f t="shared" ca="1" si="1843"/>
        <v>0</v>
      </c>
      <c r="JC369" s="7">
        <f t="shared" ca="1" si="1730"/>
        <v>0.31189106392323351</v>
      </c>
      <c r="JD369" s="7">
        <f t="shared" ca="1" si="1731"/>
        <v>0.14964739761522805</v>
      </c>
      <c r="JE369" s="7">
        <f t="shared" ca="1" si="1732"/>
        <v>1</v>
      </c>
      <c r="JF369" s="7" t="str">
        <f t="shared" ca="1" si="1733"/>
        <v>5</v>
      </c>
      <c r="JG369" s="7" t="str">
        <f ca="1">IFERROR(IF(JG368+JF369&gt;JH$4,JG368,JG368+JF369),"")</f>
        <v/>
      </c>
      <c r="JH369" s="7">
        <f t="shared" ca="1" si="1844"/>
        <v>0</v>
      </c>
      <c r="JI369" s="7">
        <f t="shared" ca="1" si="1734"/>
        <v>0.49760058695834131</v>
      </c>
      <c r="JJ369" s="7">
        <f t="shared" ca="1" si="1735"/>
        <v>-3.6062125419879743E-2</v>
      </c>
      <c r="JK369" s="7">
        <f t="shared" ca="1" si="1736"/>
        <v>0</v>
      </c>
      <c r="JL369" s="7">
        <f t="shared" ca="1" si="1737"/>
        <v>0</v>
      </c>
      <c r="JM369" s="7" t="str">
        <f ca="1">IFERROR(IF(JM368+JL369&gt;JN$4,JM368,JM368+JL369),"")</f>
        <v/>
      </c>
      <c r="JN369" s="7">
        <f t="shared" ca="1" si="1845"/>
        <v>0</v>
      </c>
      <c r="JO369" s="7">
        <f t="shared" ca="1" si="1738"/>
        <v>0.49911281775576988</v>
      </c>
      <c r="JP369" s="7">
        <f t="shared" ca="1" si="1739"/>
        <v>-3.7574356217308313E-2</v>
      </c>
      <c r="JQ369" s="7">
        <f t="shared" ca="1" si="1740"/>
        <v>0</v>
      </c>
      <c r="JR369" s="7">
        <f t="shared" ca="1" si="1741"/>
        <v>0</v>
      </c>
      <c r="JS369" s="7" t="str">
        <f ca="1">IFERROR(IF(JS368+JR369&gt;JT$4,JS368,JS368+JR369),"")</f>
        <v/>
      </c>
      <c r="JT369" s="7">
        <f t="shared" ca="1" si="1846"/>
        <v>0</v>
      </c>
      <c r="JU369" s="7">
        <f t="shared" ca="1" si="1742"/>
        <v>0.92882086430882127</v>
      </c>
      <c r="JV369" s="7">
        <f t="shared" ca="1" si="1743"/>
        <v>-0.46728240277035971</v>
      </c>
      <c r="JW369" s="7">
        <f t="shared" ca="1" si="1744"/>
        <v>0</v>
      </c>
      <c r="JX369" s="7">
        <f t="shared" ca="1" si="1745"/>
        <v>0</v>
      </c>
      <c r="JY369" s="7" t="str">
        <f ca="1">IFERROR(IF(JY368+JX369&gt;JZ$4,JY368,JY368+JX369),"")</f>
        <v/>
      </c>
      <c r="JZ369" s="7">
        <f t="shared" ca="1" si="1847"/>
        <v>0</v>
      </c>
      <c r="KA369" s="7">
        <f t="shared" ca="1" si="1746"/>
        <v>0.6694734497512268</v>
      </c>
      <c r="KB369" s="7">
        <f t="shared" ca="1" si="1747"/>
        <v>-0.20793498821276524</v>
      </c>
      <c r="KC369" s="7">
        <f t="shared" ca="1" si="1748"/>
        <v>0</v>
      </c>
      <c r="KD369" s="7">
        <f t="shared" ca="1" si="1749"/>
        <v>0</v>
      </c>
      <c r="KE369" s="7" t="str">
        <f ca="1">IFERROR(IF(KE368+KD369&gt;KF$4,KE368,KE368+KD369),"")</f>
        <v/>
      </c>
      <c r="KF369" s="7">
        <f t="shared" ca="1" si="1848"/>
        <v>0</v>
      </c>
      <c r="KG369" s="7">
        <f t="shared" ca="1" si="1750"/>
        <v>0.20885964765961773</v>
      </c>
      <c r="KH369" s="7">
        <f t="shared" ca="1" si="1751"/>
        <v>0.25267881387884383</v>
      </c>
      <c r="KI369" s="7">
        <f t="shared" ca="1" si="1752"/>
        <v>1</v>
      </c>
      <c r="KJ369" s="7" t="str">
        <f t="shared" ca="1" si="1753"/>
        <v>5</v>
      </c>
      <c r="KK369" s="7" t="str">
        <f ca="1">IFERROR(IF(KK368+KJ369&gt;KL$4,KK368,KK368+KJ369),"")</f>
        <v/>
      </c>
      <c r="KL369" s="7">
        <f t="shared" ca="1" si="1849"/>
        <v>0</v>
      </c>
      <c r="KM369" s="7">
        <f t="shared" ca="1" si="1754"/>
        <v>0.25768681619831557</v>
      </c>
      <c r="KN369" s="7">
        <f t="shared" ca="1" si="1755"/>
        <v>0.20385164534014599</v>
      </c>
      <c r="KO369" s="7">
        <f t="shared" ca="1" si="1756"/>
        <v>1</v>
      </c>
      <c r="KP369" s="7" t="str">
        <f t="shared" ca="1" si="1757"/>
        <v>5</v>
      </c>
      <c r="KQ369" s="7" t="str">
        <f ca="1">IFERROR(IF(KQ368+KP369&gt;KR$4,KQ368,KQ368+KP369),"")</f>
        <v/>
      </c>
      <c r="KR369" s="7">
        <f t="shared" ca="1" si="1850"/>
        <v>0</v>
      </c>
      <c r="KS369" s="7">
        <f t="shared" ca="1" si="1758"/>
        <v>0.84245940942329345</v>
      </c>
      <c r="KT369" s="7">
        <f t="shared" ca="1" si="1759"/>
        <v>-0.38092094788483188</v>
      </c>
      <c r="KU369" s="7">
        <f t="shared" ca="1" si="1760"/>
        <v>0</v>
      </c>
      <c r="KV369" s="7">
        <f t="shared" ca="1" si="1761"/>
        <v>0</v>
      </c>
      <c r="KW369" s="7" t="str">
        <f ca="1">IFERROR(IF(KW368+KV369&gt;KX$4,KW368,KW368+KV369),"")</f>
        <v/>
      </c>
      <c r="KX369" s="7">
        <f t="shared" ca="1" si="1851"/>
        <v>0</v>
      </c>
      <c r="KY369" s="7">
        <f t="shared" ca="1" si="1762"/>
        <v>0.62163701309623987</v>
      </c>
      <c r="KZ369" s="7">
        <f t="shared" ca="1" si="1763"/>
        <v>-0.1600985515577783</v>
      </c>
      <c r="LA369" s="7">
        <f t="shared" ca="1" si="1764"/>
        <v>0</v>
      </c>
      <c r="LB369" s="7">
        <f t="shared" ca="1" si="1765"/>
        <v>0</v>
      </c>
      <c r="LC369" s="7" t="str">
        <f ca="1">IFERROR(IF(LC368+LB369&gt;LD$4,LC368,LC368+LB369),"")</f>
        <v/>
      </c>
      <c r="LD369" s="7">
        <f t="shared" ca="1" si="1852"/>
        <v>0</v>
      </c>
      <c r="LE369" s="7">
        <f t="shared" ca="1" si="1766"/>
        <v>0.12818641081164139</v>
      </c>
      <c r="LF369" s="7">
        <f t="shared" ca="1" si="1767"/>
        <v>0.33335205072682017</v>
      </c>
      <c r="LG369" s="7">
        <f t="shared" ca="1" si="1768"/>
        <v>1</v>
      </c>
      <c r="LH369" s="7" t="str">
        <f t="shared" ca="1" si="1769"/>
        <v>5</v>
      </c>
      <c r="LI369" s="7" t="str">
        <f ca="1">IFERROR(IF(LI368+LH369&gt;LJ$4,LI368,LI368+LH369),"")</f>
        <v/>
      </c>
      <c r="LJ369" s="7">
        <f t="shared" ca="1" si="1853"/>
        <v>0</v>
      </c>
      <c r="LK369" s="7">
        <f t="shared" ca="1" si="1770"/>
        <v>0.65802974559567795</v>
      </c>
      <c r="LL369" s="7">
        <f t="shared" ca="1" si="1771"/>
        <v>-0.19649128405721639</v>
      </c>
      <c r="LM369" s="7">
        <f t="shared" ca="1" si="1772"/>
        <v>0</v>
      </c>
      <c r="LN369" s="7">
        <f t="shared" ca="1" si="1773"/>
        <v>0</v>
      </c>
      <c r="LO369" s="7" t="str">
        <f ca="1">IFERROR(IF(LO368+LN369&gt;LP$4,LO368,LO368+LN369),"")</f>
        <v/>
      </c>
      <c r="LP369" s="7">
        <f t="shared" ca="1" si="1854"/>
        <v>0</v>
      </c>
      <c r="LQ369" s="7">
        <f t="shared" ca="1" si="1774"/>
        <v>0.84493167357634702</v>
      </c>
      <c r="LR369" s="7">
        <f t="shared" ca="1" si="1775"/>
        <v>-0.38339321203788546</v>
      </c>
      <c r="LS369" s="7">
        <f t="shared" ca="1" si="1776"/>
        <v>0</v>
      </c>
      <c r="LT369" s="7">
        <f t="shared" ca="1" si="1777"/>
        <v>0</v>
      </c>
      <c r="LU369" s="7" t="str">
        <f ca="1">IFERROR(IF(LU368+LT369&gt;LV$4,LU368,LU368+LT369),"")</f>
        <v/>
      </c>
      <c r="LV369" s="7">
        <f t="shared" ca="1" si="1855"/>
        <v>0</v>
      </c>
      <c r="LW369" s="7">
        <f t="shared" ca="1" si="1778"/>
        <v>0.29106731982560896</v>
      </c>
      <c r="LX369" s="7">
        <f t="shared" ca="1" si="1779"/>
        <v>0.1704711417128526</v>
      </c>
      <c r="LY369" s="7">
        <f t="shared" ca="1" si="1780"/>
        <v>1</v>
      </c>
      <c r="LZ369" s="7" t="str">
        <f t="shared" ca="1" si="1781"/>
        <v>5</v>
      </c>
      <c r="MA369" s="7" t="str">
        <f ca="1">IFERROR(IF(MA368+LZ369&gt;MB$4,MA368,MA368+LZ369),"")</f>
        <v/>
      </c>
      <c r="MB369" s="7">
        <f t="shared" ca="1" si="1856"/>
        <v>0</v>
      </c>
      <c r="MC369" s="7">
        <f t="shared" ca="1" si="1782"/>
        <v>0.7430247026148652</v>
      </c>
      <c r="MD369" s="7">
        <f t="shared" ca="1" si="1783"/>
        <v>-0.28148624107640363</v>
      </c>
      <c r="ME369" s="7">
        <f t="shared" ca="1" si="1784"/>
        <v>0</v>
      </c>
      <c r="MF369" s="7">
        <f t="shared" ca="1" si="1785"/>
        <v>0</v>
      </c>
      <c r="MG369" s="7" t="str">
        <f ca="1">IFERROR(IF(MG368+MF369&gt;MH$4,MG368,MG368+MF369),"")</f>
        <v/>
      </c>
      <c r="MH369" s="7">
        <f t="shared" ca="1" si="1857"/>
        <v>0</v>
      </c>
      <c r="MI369" s="7">
        <f t="shared" ca="1" si="1786"/>
        <v>0.19583616845255158</v>
      </c>
      <c r="MJ369" s="7">
        <f t="shared" ca="1" si="1787"/>
        <v>0.26570229308590998</v>
      </c>
      <c r="MK369" s="7">
        <f t="shared" ca="1" si="1788"/>
        <v>1</v>
      </c>
      <c r="ML369" s="7" t="str">
        <f t="shared" ca="1" si="1789"/>
        <v>5</v>
      </c>
      <c r="MM369" s="7" t="str">
        <f ca="1">IFERROR(IF(MM368+ML369&gt;MN$4,MM368,MM368+ML369),"")</f>
        <v/>
      </c>
      <c r="MN369" s="7">
        <f t="shared" ca="1" si="1858"/>
        <v>0</v>
      </c>
      <c r="MO369" s="7">
        <f t="shared" ca="1" si="1790"/>
        <v>0.15742951926478532</v>
      </c>
      <c r="MP369" s="7">
        <f t="shared" ca="1" si="1791"/>
        <v>0.30410894227367624</v>
      </c>
      <c r="MQ369" s="7">
        <f t="shared" ca="1" si="1792"/>
        <v>1</v>
      </c>
      <c r="MR369" s="7" t="str">
        <f t="shared" ca="1" si="1793"/>
        <v>5</v>
      </c>
      <c r="MS369" s="7" t="str">
        <f ca="1">IFERROR(IF(MS368+MR369&gt;MT$4,MS368,MS368+MR369),"")</f>
        <v/>
      </c>
      <c r="MT369" s="7">
        <f t="shared" ca="1" si="1859"/>
        <v>0</v>
      </c>
      <c r="MU369" s="7">
        <f t="shared" ca="1" si="1794"/>
        <v>0.40147863949674312</v>
      </c>
      <c r="MV369" s="7">
        <f t="shared" ca="1" si="1795"/>
        <v>6.0059822041718447E-2</v>
      </c>
      <c r="MW369" s="7">
        <f t="shared" ca="1" si="1796"/>
        <v>1</v>
      </c>
      <c r="MX369" s="7" t="str">
        <f t="shared" ca="1" si="1797"/>
        <v>5</v>
      </c>
      <c r="MY369" s="7" t="str">
        <f ca="1">IFERROR(IF(MY368+MX369&gt;MZ$4,MY368,MY368+MX369),"")</f>
        <v/>
      </c>
      <c r="MZ369" s="7">
        <f t="shared" ca="1" si="1860"/>
        <v>0</v>
      </c>
      <c r="NA369" s="7">
        <f t="shared" ca="1" si="1798"/>
        <v>0.32543104798029365</v>
      </c>
      <c r="NB369" s="7">
        <f t="shared" ca="1" si="1799"/>
        <v>0.13610741355816791</v>
      </c>
      <c r="NC369" s="7">
        <f t="shared" ca="1" si="1800"/>
        <v>1</v>
      </c>
      <c r="ND369" s="7" t="str">
        <f t="shared" ca="1" si="1801"/>
        <v>5</v>
      </c>
      <c r="NE369" s="7" t="str">
        <f ca="1">IFERROR(IF(NE368+ND369&gt;NF$4,NE368,NE368+ND369),"")</f>
        <v/>
      </c>
      <c r="NF369" s="7">
        <f t="shared" ca="1" si="1861"/>
        <v>0</v>
      </c>
      <c r="NG369" s="7">
        <f t="shared" ca="1" si="1802"/>
        <v>0.20714718394103648</v>
      </c>
      <c r="NH369" s="7">
        <f t="shared" ca="1" si="1803"/>
        <v>0.25439127759742508</v>
      </c>
      <c r="NI369" s="7">
        <f t="shared" ca="1" si="1804"/>
        <v>1</v>
      </c>
      <c r="NJ369" s="7" t="str">
        <f t="shared" ca="1" si="1805"/>
        <v>5</v>
      </c>
      <c r="NK369" s="7" t="str">
        <f ca="1">IFERROR(IF(NK368+NJ369&gt;NL$4,NK368,NK368+NJ369),"")</f>
        <v/>
      </c>
      <c r="NL369" s="7">
        <f t="shared" ca="1" si="1862"/>
        <v>0</v>
      </c>
      <c r="NM369" s="7">
        <f t="shared" ca="1" si="1806"/>
        <v>0.90581704728907819</v>
      </c>
      <c r="NN369" s="7">
        <f t="shared" ca="1" si="1807"/>
        <v>-0.44427858575061663</v>
      </c>
      <c r="NO369" s="7">
        <f t="shared" ca="1" si="1808"/>
        <v>0</v>
      </c>
      <c r="NP369" s="7">
        <f t="shared" ca="1" si="1809"/>
        <v>0</v>
      </c>
      <c r="NQ369" s="7" t="str">
        <f ca="1">IFERROR(IF(NQ368+NP369&gt;NR$4,NQ368,NQ368+NP369),"")</f>
        <v/>
      </c>
      <c r="NR369" s="7">
        <f t="shared" ca="1" si="1863"/>
        <v>0</v>
      </c>
      <c r="NT369">
        <v>371</v>
      </c>
      <c r="NU369" s="7" t="s">
        <v>19</v>
      </c>
      <c r="NV369" s="7" t="str">
        <f t="shared" ca="1" si="1598"/>
        <v/>
      </c>
      <c r="NW369" s="7" t="str">
        <f t="shared" ca="1" si="1810"/>
        <v/>
      </c>
      <c r="NX369" t="str">
        <f ca="1">IFERROR(VLOOKUP(NT369,$K$3:$AK$568,8,FALSE),"")</f>
        <v/>
      </c>
      <c r="NY369" t="str">
        <f ca="1">IFERROR(VLOOKUP(NT369,$K$3:$AK$568,9,FALSE),"")</f>
        <v/>
      </c>
      <c r="NZ369" s="7" t="str">
        <f ca="1">IFERROR(VLOOKUP(NT369,$K$3:$AK$568,27,FALSE),"")</f>
        <v/>
      </c>
      <c r="OB369">
        <v>371</v>
      </c>
      <c r="OC369" s="7" t="s">
        <v>19</v>
      </c>
      <c r="OD369" t="e">
        <f t="shared" ca="1" si="1864"/>
        <v>#N/A</v>
      </c>
      <c r="OE369" s="7" t="str">
        <f t="shared" ca="1" si="1865"/>
        <v/>
      </c>
      <c r="OF369" s="7" t="str">
        <f t="shared" ca="1" si="1866"/>
        <v/>
      </c>
      <c r="OG369" t="str">
        <f t="shared" ca="1" si="1867"/>
        <v/>
      </c>
      <c r="OI369">
        <v>371</v>
      </c>
      <c r="OJ369" s="7" t="s">
        <v>19</v>
      </c>
      <c r="OK369" s="7" t="str">
        <f t="shared" ca="1" si="1868"/>
        <v/>
      </c>
      <c r="OL369" s="7" t="str">
        <f t="shared" ca="1" si="1869"/>
        <v/>
      </c>
      <c r="OM369" t="str">
        <f ca="1">IFERROR(VLOOKUP(OI369,$L$3:$AK$568,7,FALSE),"")</f>
        <v/>
      </c>
      <c r="ON369" t="str">
        <f ca="1">IFERROR(VLOOKUP(OI369,$L$3:$AK$568,8,FALSE),"")</f>
        <v/>
      </c>
      <c r="OO369" s="7" t="str">
        <f ca="1">IFERROR(VLOOKUP(OI369,$L$3:$AK$568,26,FALSE),"")</f>
        <v/>
      </c>
      <c r="OQ369">
        <v>371</v>
      </c>
      <c r="OR369" s="7" t="s">
        <v>19</v>
      </c>
      <c r="OS369" t="e">
        <f t="shared" ca="1" si="1870"/>
        <v>#N/A</v>
      </c>
      <c r="OT369" s="7" t="str">
        <f t="shared" ca="1" si="1871"/>
        <v/>
      </c>
      <c r="OU369" s="7" t="str">
        <f t="shared" ca="1" si="1872"/>
        <v/>
      </c>
      <c r="OV369" t="str">
        <f t="shared" ca="1" si="1873"/>
        <v/>
      </c>
      <c r="OX369">
        <v>371</v>
      </c>
      <c r="OY369" s="7" t="s">
        <v>19</v>
      </c>
      <c r="OZ369" s="7" t="str">
        <f t="shared" ca="1" si="1874"/>
        <v/>
      </c>
      <c r="PA369" s="7" t="str">
        <f t="shared" ca="1" si="1875"/>
        <v/>
      </c>
      <c r="PB369" t="str">
        <f ca="1">IFERROR(VLOOKUP(OX369,$M$3:$AK$568,6,FALSE),"")</f>
        <v/>
      </c>
      <c r="PC369" t="str">
        <f ca="1">IFERROR(VLOOKUP(OX369,$M$3:$AK$568,7,FALSE),"")</f>
        <v/>
      </c>
      <c r="PD369" s="7" t="str">
        <f ca="1">IFERROR(VLOOKUP(OX369,$M$3:$AK$568,25,FALSE),"")</f>
        <v/>
      </c>
      <c r="PF369">
        <v>371</v>
      </c>
      <c r="PG369" s="7" t="s">
        <v>19</v>
      </c>
      <c r="PH369" t="e">
        <f t="shared" ca="1" si="1876"/>
        <v>#N/A</v>
      </c>
      <c r="PI369" s="7" t="str">
        <f t="shared" ca="1" si="1877"/>
        <v/>
      </c>
      <c r="PJ369" s="7" t="str">
        <f t="shared" ca="1" si="1878"/>
        <v/>
      </c>
      <c r="PK369" t="str">
        <f t="shared" ca="1" si="1879"/>
        <v/>
      </c>
      <c r="PM369">
        <v>371</v>
      </c>
      <c r="PN369" s="7" t="s">
        <v>19</v>
      </c>
      <c r="PO369" s="202" t="str">
        <f t="shared" ca="1" si="1880"/>
        <v/>
      </c>
      <c r="PP369" s="7" t="str">
        <f t="shared" ca="1" si="1881"/>
        <v/>
      </c>
      <c r="PQ369" t="str">
        <f ca="1">IFERROR(VLOOKUP(PM369,$G$325:$R$409,12,FALSE),"")</f>
        <v/>
      </c>
      <c r="PR369" t="e">
        <f ca="1">VLOOKUP(PM369,$G$324:$Q$409,11,FALSE)</f>
        <v>#N/A</v>
      </c>
      <c r="PS369" s="7" t="str">
        <f ca="1">VLOOKUP(PQ369,$R$325:$Y$409,8,FALSE)</f>
        <v>- -</v>
      </c>
      <c r="PT369" s="7">
        <f ca="1">ReSt</f>
        <v>-4</v>
      </c>
      <c r="PU369" s="7" t="e">
        <f t="shared" ca="1" si="1882"/>
        <v>#N/A</v>
      </c>
      <c r="PV369" s="7" t="e">
        <f t="shared" ca="1" si="1883"/>
        <v>#N/A</v>
      </c>
      <c r="PW369" s="7" t="str">
        <f ca="1">VLOOKUP(PQ369,$R$325:$AK$409,8,FALSE)</f>
        <v>- -</v>
      </c>
      <c r="PX369" s="7"/>
      <c r="PY369">
        <v>371</v>
      </c>
      <c r="PZ369" s="7" t="s">
        <v>19</v>
      </c>
      <c r="QA369" t="str">
        <f t="shared" ca="1" si="1884"/>
        <v/>
      </c>
      <c r="QB369" s="7" t="str">
        <f t="shared" ca="1" si="1885"/>
        <v/>
      </c>
      <c r="QC369" s="7" t="str">
        <f t="shared" ca="1" si="1886"/>
        <v/>
      </c>
      <c r="QD369" t="str">
        <f t="shared" ca="1" si="1887"/>
        <v/>
      </c>
      <c r="QF369">
        <v>371</v>
      </c>
      <c r="QG369" s="7" t="s">
        <v>19</v>
      </c>
      <c r="QH369" s="7" t="str">
        <f t="shared" ca="1" si="1888"/>
        <v/>
      </c>
      <c r="QI369" s="7" t="e">
        <f t="shared" ca="1" si="1889"/>
        <v>#VALUE!</v>
      </c>
      <c r="QJ369" t="e">
        <f t="shared" ca="1" si="1890"/>
        <v>#N/A</v>
      </c>
      <c r="QK369" s="7" t="e">
        <f t="shared" ca="1" si="1891"/>
        <v>#N/A</v>
      </c>
      <c r="QM369">
        <v>371</v>
      </c>
      <c r="QN369" s="7" t="s">
        <v>19</v>
      </c>
      <c r="QO369" t="str">
        <f t="shared" ca="1" si="1892"/>
        <v/>
      </c>
      <c r="QP369" s="7" t="str">
        <f t="shared" ca="1" si="1893"/>
        <v/>
      </c>
      <c r="QQ369" t="str">
        <f t="shared" ca="1" si="1894"/>
        <v/>
      </c>
    </row>
    <row r="370" spans="1:459" x14ac:dyDescent="0.25">
      <c r="A370" s="240" t="str">
        <f>IF('Character Sheet'!$B$4="Creature","N","Y")</f>
        <v>Y</v>
      </c>
      <c r="C370" s="75"/>
      <c r="D370" s="76"/>
      <c r="F370" s="75">
        <v>1</v>
      </c>
      <c r="G370" s="76">
        <f t="shared" ca="1" si="1897"/>
        <v>0</v>
      </c>
      <c r="I370" s="75" t="s">
        <v>1812</v>
      </c>
      <c r="J370" s="85"/>
      <c r="K370" s="85">
        <f t="shared" ca="1" si="1589"/>
        <v>7</v>
      </c>
      <c r="L370" s="85">
        <f t="shared" ca="1" si="1924"/>
        <v>7</v>
      </c>
      <c r="M370" s="70">
        <f t="shared" ca="1" si="1593"/>
        <v>18</v>
      </c>
      <c r="O370" s="222">
        <f ca="1">BP370</f>
        <v>414</v>
      </c>
      <c r="Q370" s="7" t="s">
        <v>1757</v>
      </c>
      <c r="R370" s="9" t="str">
        <f ca="1">IFERROR(VLOOKUP(F370,INDIRECT(Calculations!$D$101),2,FALSE),"")</f>
        <v>Gas Manipulation</v>
      </c>
      <c r="S370" s="9" t="str">
        <f t="shared" ca="1" si="1895"/>
        <v>Gas Manipulation</v>
      </c>
      <c r="T370" s="61" t="str">
        <f ca="1">SUBSTITUTE(IFERROR(IFERROR(VLOOKUP(R370,'[1]Skill Statistics'!$A$3:$C$513,2,FALSE),VLOOKUP(Q370,'[1]Skill Statistics'!$A$3:$C$513,2,FALSE)),T369),"R*","ReSt")</f>
        <v>ReSt/ReSt</v>
      </c>
      <c r="U370" s="61" t="str">
        <f ca="1">IFERROR(IFERROR(VLOOKUP(R370,'[1]Skill Statistics'!$A$3:$C$513,3,FALSE),VLOOKUP(Q370,'[1]Skill Statistics'!$A$3:$C$513,3,FALSE)),U369)</f>
        <v>Me</v>
      </c>
      <c r="V370" s="61" t="str">
        <f ca="1">IF(R370="","- -",IF(ISNUMBER(SEARCH("Category",R370)),"- -",IFERROR(IFERROR(VLOOKUP(Q370,[1]Professions!$A$4:$AM$288,MATCH(Profession,[1]Professions!$A$1:$AM$1,0),FALSE),VLOOKUP(Q370,Calculations!$B$91:$I$95,8,FALSE)),"- -")))</f>
        <v>6 / 8</v>
      </c>
      <c r="W370" s="60">
        <f ca="1">BL370</f>
        <v>0</v>
      </c>
      <c r="X370" s="7">
        <f ca="1">IFERROR(VLOOKUP(R370,$BS$6:$NR$519,MATCH(ActualLevel,$BS$3:$NR$3,0),FALSE),"- -")</f>
        <v>0</v>
      </c>
      <c r="Y370" s="7">
        <f t="shared" ca="1" si="1925"/>
        <v>0</v>
      </c>
      <c r="Z370" s="7">
        <f ca="1">IFERROR(VLOOKUP(Y370,Charts!$BQ$2:$BR$52,2,FALSE),"- -")</f>
        <v>-25</v>
      </c>
      <c r="AA370" s="7">
        <f t="shared" ca="1" si="1599"/>
        <v>-1</v>
      </c>
      <c r="AB370" s="7">
        <f t="shared" ca="1" si="1920"/>
        <v>0</v>
      </c>
      <c r="AC370" s="7"/>
      <c r="AD370" s="7"/>
      <c r="AE370" s="7"/>
      <c r="AF370" s="7"/>
      <c r="AG370" s="7"/>
      <c r="AH370" s="43"/>
      <c r="AI370" s="7"/>
      <c r="AJ370" s="7"/>
      <c r="AK370" s="7">
        <f t="shared" ca="1" si="1600"/>
        <v>-26</v>
      </c>
      <c r="AL370" s="7"/>
      <c r="AM370" s="69">
        <f>IFERROR(VLOOKUP(Q370,'[1]Skill Statistics'!$A$3:$AN$513,MATCH(Profession,'[1]Skill Statistics'!$A$2:$AN$2,0),FALSE),0)</f>
        <v>0</v>
      </c>
      <c r="AN370" s="85">
        <f>IFERROR(VLOOKUP(Q370,'[1]Skill Statistics'!$A$3:$BK$513,MATCH(Archetype,'[1]Skill Statistics'!$A$2:$BK$2,0),FALSE),0)</f>
        <v>0</v>
      </c>
      <c r="AO370" s="85">
        <f>IFERROR(VLOOKUP(Q370,'[1]Skill Statistics'!$A$3:$BB$513,MATCH(Race,'[1]Skill Statistics'!$A$2:$BB$2,0),FALSE),0)</f>
        <v>0</v>
      </c>
      <c r="AP370" s="85">
        <f t="shared" ca="1" si="1811"/>
        <v>-0.1</v>
      </c>
      <c r="AQ370" s="70"/>
      <c r="AS370" s="69">
        <f>IFERROR(VLOOKUP(Q370,'[1]Professional Skills'!$A$4:$AM$288,MATCH(Profession,'[1]Professional Skills'!$A$3:$AM$3,0),FALSE),"- -")</f>
        <v>0</v>
      </c>
      <c r="AT370" t="s">
        <v>1812</v>
      </c>
      <c r="AU370" s="7" t="str">
        <f t="shared" si="1922"/>
        <v/>
      </c>
      <c r="AV370" s="7">
        <f t="shared" ca="1" si="1921"/>
        <v>0</v>
      </c>
      <c r="AW370" t="str">
        <f t="shared" si="1898"/>
        <v/>
      </c>
      <c r="AX370" t="str">
        <f>IFERROR(_xlfn.RANK.EQ(AW370,$AW$5:$AW$568),"")</f>
        <v/>
      </c>
      <c r="AY370">
        <f t="shared" si="1595"/>
        <v>0</v>
      </c>
      <c r="AZ370" s="70" t="str">
        <f t="shared" si="1601"/>
        <v/>
      </c>
      <c r="BB370" s="69" t="str">
        <f>IFERROR(IF(Q370="Language",VLOOKUP(R370,[1]Cultures!$B$4:$N$218,MATCH(Culture,[1]Cultures!$B$3:$N$3,0),FALSE),VLOOKUP(Q370,[1]Cultures!$B$4:$O$212,MATCH(Culture,[1]Cultures!$B$3:$O$3,0),FALSE)),"- -")</f>
        <v>- -</v>
      </c>
      <c r="BC370" t="s">
        <v>1812</v>
      </c>
      <c r="BD370">
        <f t="shared" ca="1" si="1899"/>
        <v>9.8452229064455166E-2</v>
      </c>
      <c r="BE370">
        <f t="shared" ca="1" si="1900"/>
        <v>-1.5477709355448399E-3</v>
      </c>
      <c r="BH370">
        <f t="shared" ref="BH370:BH401" ca="1" si="1950">_xlfn.RANK.EQ(BE370,$BE$370:$BE$402)</f>
        <v>26</v>
      </c>
      <c r="BI370" s="7">
        <f ca="1">IFERROR(IF(BH370=1,IF(BB370=1,1,IF(BB370=2,2,IF(BH370=2,IF(BB370=3,1,IF(BB370&gt;=4,2,IF(BH370=3,IF(BB370=5,1,IF(BB370&gt;=6,2,IF(BH370=4,IF(BB370=7,1,IF(BB370&gt;=8,2,IF(BH370=5,IF(BB370=9,1,IF(BB370&gt;=10,2,0)),0))),0))),0))),0))),0)+(IF(BC370="*",0,BB370)),"- -")</f>
        <v>0</v>
      </c>
      <c r="BK370" s="7"/>
      <c r="BL370" s="70">
        <f ca="1">IF(V370="- -","- -",SUM(BI370:BK370))</f>
        <v>0</v>
      </c>
      <c r="BN370" s="69">
        <f ca="1">IFERROR(VLOOKUP(V370,Charts!$BT$2:$BV$14,3,FALSE),"- -")</f>
        <v>0.38461538461538464</v>
      </c>
      <c r="BO370" s="85">
        <f t="shared" ca="1" si="1812"/>
        <v>0.60971827508025755</v>
      </c>
      <c r="BP370" s="70">
        <f t="shared" ca="1" si="1901"/>
        <v>414</v>
      </c>
      <c r="BR370" s="7">
        <v>369</v>
      </c>
      <c r="BS370" s="9" t="str">
        <f ca="1">VLOOKUP(BR370,$O$3:$R$568,4,FALSE)</f>
        <v>Atmospherics</v>
      </c>
      <c r="BT370" s="7" t="str">
        <f ca="1">VLOOKUP(BS370,$R$3:$V$568,5,FALSE)</f>
        <v>5 / 7</v>
      </c>
      <c r="BU370" s="7">
        <f ca="1">VLOOKUP(BT370,Charts!$BT$2:$BV$14,3,FALSE)</f>
        <v>0.46153846153846156</v>
      </c>
      <c r="BV370" s="7" t="str">
        <f t="shared" ca="1" si="1604"/>
        <v>5</v>
      </c>
      <c r="BW370" s="7" t="str">
        <f t="shared" ca="1" si="1605"/>
        <v>7</v>
      </c>
      <c r="BY370" s="7">
        <f t="shared" ca="1" si="1606"/>
        <v>0.27693513406959613</v>
      </c>
      <c r="BZ370" s="7">
        <f t="shared" ca="1" si="1607"/>
        <v>0.18460332746886543</v>
      </c>
      <c r="CA370" s="7">
        <f t="shared" ca="1" si="1608"/>
        <v>1</v>
      </c>
      <c r="CB370" s="7" t="str">
        <f t="shared" ca="1" si="1609"/>
        <v>5</v>
      </c>
      <c r="CC370" s="7" t="str">
        <f ca="1">IFERROR(IF(CC369+CB370&gt;CD$4,CC369,CC369+CB370),"")</f>
        <v/>
      </c>
      <c r="CD370" s="7">
        <f t="shared" ca="1" si="1813"/>
        <v>0</v>
      </c>
      <c r="CE370" s="7">
        <f t="shared" ca="1" si="1610"/>
        <v>0.23573333538852559</v>
      </c>
      <c r="CF370" s="7">
        <f t="shared" ca="1" si="1611"/>
        <v>0.22580512614993598</v>
      </c>
      <c r="CG370" s="7">
        <f t="shared" ca="1" si="1612"/>
        <v>1</v>
      </c>
      <c r="CH370" s="7" t="str">
        <f t="shared" ca="1" si="1613"/>
        <v>5</v>
      </c>
      <c r="CI370" s="7" t="str">
        <f ca="1">IFERROR(IF(CI369+CH370&gt;CJ$4,CI369,CI369+CH370),"")</f>
        <v/>
      </c>
      <c r="CJ370" s="7">
        <f t="shared" ca="1" si="1814"/>
        <v>0</v>
      </c>
      <c r="CK370" s="7">
        <f t="shared" ca="1" si="1614"/>
        <v>9.7841248487358423E-2</v>
      </c>
      <c r="CL370" s="7">
        <f t="shared" ca="1" si="1615"/>
        <v>0.36369721305110314</v>
      </c>
      <c r="CM370" s="7">
        <f t="shared" ca="1" si="1616"/>
        <v>1</v>
      </c>
      <c r="CN370" s="7" t="str">
        <f t="shared" ca="1" si="1617"/>
        <v>5</v>
      </c>
      <c r="CO370" s="7" t="str">
        <f ca="1">IFERROR(IF(CO369+CN370&gt;CP$4,CO369,CO369+CN370),"")</f>
        <v/>
      </c>
      <c r="CP370" s="7">
        <f t="shared" ca="1" si="1815"/>
        <v>0</v>
      </c>
      <c r="CQ370" s="7">
        <f t="shared" ca="1" si="1618"/>
        <v>0.31364940260974561</v>
      </c>
      <c r="CR370" s="7">
        <f t="shared" ca="1" si="1619"/>
        <v>0.14788905892871596</v>
      </c>
      <c r="CS370" s="7">
        <f t="shared" ca="1" si="1620"/>
        <v>1</v>
      </c>
      <c r="CT370" s="7" t="str">
        <f t="shared" ca="1" si="1621"/>
        <v>5</v>
      </c>
      <c r="CU370" s="7" t="str">
        <f ca="1">IFERROR(IF(CU369+CT370&gt;CV$4,CU369,CU369+CT370),"")</f>
        <v/>
      </c>
      <c r="CV370" s="7">
        <f t="shared" ca="1" si="1816"/>
        <v>0</v>
      </c>
      <c r="CW370" s="7">
        <f t="shared" ca="1" si="1622"/>
        <v>0.96525720769439471</v>
      </c>
      <c r="CX370" s="7">
        <f t="shared" ca="1" si="1623"/>
        <v>-0.50371874615593315</v>
      </c>
      <c r="CY370" s="7">
        <f t="shared" ca="1" si="1624"/>
        <v>0</v>
      </c>
      <c r="CZ370" s="7">
        <f t="shared" ca="1" si="1625"/>
        <v>0</v>
      </c>
      <c r="DA370" s="7" t="str">
        <f ca="1">IFERROR(IF(DA369+CZ370&gt;DB$4,DA369,DA369+CZ370),"")</f>
        <v/>
      </c>
      <c r="DB370" s="7">
        <f t="shared" ca="1" si="1817"/>
        <v>0</v>
      </c>
      <c r="DC370" s="7">
        <f t="shared" ca="1" si="1626"/>
        <v>2.3479974017889926E-2</v>
      </c>
      <c r="DD370" s="7">
        <f t="shared" ca="1" si="1627"/>
        <v>0.43805848752057164</v>
      </c>
      <c r="DE370" s="7">
        <f t="shared" ca="1" si="1628"/>
        <v>1</v>
      </c>
      <c r="DF370" s="7" t="str">
        <f t="shared" ca="1" si="1629"/>
        <v>5</v>
      </c>
      <c r="DG370" s="7" t="str">
        <f ca="1">IFERROR(IF(DG369+DF370&gt;DH$4,DG369,DG369+DF370),"")</f>
        <v/>
      </c>
      <c r="DH370" s="7">
        <f t="shared" ca="1" si="1818"/>
        <v>0</v>
      </c>
      <c r="DI370" s="7">
        <f t="shared" ca="1" si="1630"/>
        <v>0.5371580889269908</v>
      </c>
      <c r="DJ370" s="7">
        <f t="shared" ca="1" si="1631"/>
        <v>-7.5619627388529231E-2</v>
      </c>
      <c r="DK370" s="7">
        <f t="shared" ca="1" si="1632"/>
        <v>0</v>
      </c>
      <c r="DL370" s="7">
        <f t="shared" ca="1" si="1633"/>
        <v>0</v>
      </c>
      <c r="DM370" s="7" t="str">
        <f ca="1">IFERROR(IF(DM369+DL370&gt;DN$4,DM369,DM369+DL370),"")</f>
        <v/>
      </c>
      <c r="DN370" s="7">
        <f t="shared" ca="1" si="1819"/>
        <v>0</v>
      </c>
      <c r="DO370" s="7">
        <f t="shared" ca="1" si="1634"/>
        <v>0.40040293457597531</v>
      </c>
      <c r="DP370" s="7">
        <f t="shared" ca="1" si="1635"/>
        <v>6.1135526962486253E-2</v>
      </c>
      <c r="DQ370" s="7">
        <f t="shared" ca="1" si="1636"/>
        <v>1</v>
      </c>
      <c r="DR370" s="7" t="str">
        <f t="shared" ca="1" si="1637"/>
        <v>5</v>
      </c>
      <c r="DS370" s="7" t="str">
        <f ca="1">IFERROR(IF(DS369+DR370&gt;DT$4,DS369,DS369+DR370),"")</f>
        <v/>
      </c>
      <c r="DT370" s="7">
        <f t="shared" ca="1" si="1820"/>
        <v>0</v>
      </c>
      <c r="DU370" s="7">
        <f t="shared" ca="1" si="1638"/>
        <v>0.39367651360418221</v>
      </c>
      <c r="DV370" s="7">
        <f t="shared" ca="1" si="1639"/>
        <v>6.7861947934279354E-2</v>
      </c>
      <c r="DW370" s="7">
        <f t="shared" ca="1" si="1640"/>
        <v>1</v>
      </c>
      <c r="DX370" s="7" t="str">
        <f t="shared" ca="1" si="1641"/>
        <v>5</v>
      </c>
      <c r="DY370" s="7" t="str">
        <f ca="1">IFERROR(IF(DY369+DX370&gt;DZ$4,DY369,DY369+DX370),"")</f>
        <v/>
      </c>
      <c r="DZ370" s="7">
        <f t="shared" ca="1" si="1821"/>
        <v>0</v>
      </c>
      <c r="EA370" s="7">
        <f t="shared" ca="1" si="1642"/>
        <v>0.81753645981796763</v>
      </c>
      <c r="EB370" s="7">
        <f t="shared" ca="1" si="1643"/>
        <v>-0.35599799827950607</v>
      </c>
      <c r="EC370" s="7">
        <f t="shared" ca="1" si="1644"/>
        <v>0</v>
      </c>
      <c r="ED370" s="7">
        <f t="shared" ca="1" si="1645"/>
        <v>0</v>
      </c>
      <c r="EE370" s="7" t="str">
        <f ca="1">IFERROR(IF(EE369+ED370&gt;EF$4,EE369,EE369+ED370),"")</f>
        <v/>
      </c>
      <c r="EF370" s="7">
        <f t="shared" ca="1" si="1822"/>
        <v>0</v>
      </c>
      <c r="EG370" s="7">
        <f t="shared" ca="1" si="1646"/>
        <v>0.15622321568155739</v>
      </c>
      <c r="EH370" s="7">
        <f t="shared" ca="1" si="1647"/>
        <v>0.30531524585690417</v>
      </c>
      <c r="EI370" s="7">
        <f t="shared" ca="1" si="1648"/>
        <v>1</v>
      </c>
      <c r="EJ370" s="7" t="str">
        <f t="shared" ca="1" si="1649"/>
        <v>5</v>
      </c>
      <c r="EK370" s="7" t="str">
        <f ca="1">IFERROR(IF(EK369+EJ370&gt;EL$4,EK369,EK369+EJ370),"")</f>
        <v/>
      </c>
      <c r="EL370" s="7">
        <f t="shared" ca="1" si="1823"/>
        <v>0</v>
      </c>
      <c r="EM370" s="7">
        <f t="shared" ca="1" si="1650"/>
        <v>0.67419778249200102</v>
      </c>
      <c r="EN370" s="7">
        <f t="shared" ca="1" si="1651"/>
        <v>-0.21265932095353945</v>
      </c>
      <c r="EO370" s="7">
        <f t="shared" ca="1" si="1652"/>
        <v>0</v>
      </c>
      <c r="EP370" s="7">
        <f t="shared" ca="1" si="1653"/>
        <v>0</v>
      </c>
      <c r="EQ370" s="7" t="str">
        <f ca="1">IFERROR(IF(EQ369+EP370&gt;ER$4,EQ369,EQ369+EP370),"")</f>
        <v/>
      </c>
      <c r="ER370" s="7">
        <f t="shared" ca="1" si="1824"/>
        <v>0</v>
      </c>
      <c r="ES370" s="7">
        <f t="shared" ca="1" si="1654"/>
        <v>0.87378081790104101</v>
      </c>
      <c r="ET370" s="7">
        <f t="shared" ca="1" si="1655"/>
        <v>-0.41224235636257944</v>
      </c>
      <c r="EU370" s="7">
        <f t="shared" ca="1" si="1656"/>
        <v>0</v>
      </c>
      <c r="EV370" s="7">
        <f t="shared" ca="1" si="1657"/>
        <v>0</v>
      </c>
      <c r="EW370" s="7" t="str">
        <f ca="1">IFERROR(IF(EW369+EV370&gt;EX$4,EW369,EW369+EV370),"")</f>
        <v/>
      </c>
      <c r="EX370" s="7">
        <f t="shared" ca="1" si="1825"/>
        <v>0</v>
      </c>
      <c r="EY370" s="7">
        <f t="shared" ca="1" si="1658"/>
        <v>0.20049018222837245</v>
      </c>
      <c r="EZ370" s="7">
        <f t="shared" ca="1" si="1659"/>
        <v>0.26104827931008912</v>
      </c>
      <c r="FA370" s="7">
        <f t="shared" ca="1" si="1660"/>
        <v>1</v>
      </c>
      <c r="FB370" s="7" t="str">
        <f t="shared" ca="1" si="1661"/>
        <v>5</v>
      </c>
      <c r="FC370" s="7" t="str">
        <f ca="1">IFERROR(IF(FC369+FB370&gt;FD$4,FC369,FC369+FB370),"")</f>
        <v/>
      </c>
      <c r="FD370" s="7">
        <f t="shared" ca="1" si="1826"/>
        <v>0</v>
      </c>
      <c r="FE370" s="7">
        <f t="shared" ca="1" si="1662"/>
        <v>8.849564325612147E-2</v>
      </c>
      <c r="FF370" s="7">
        <f t="shared" ca="1" si="1663"/>
        <v>0.37304281828234009</v>
      </c>
      <c r="FG370" s="7">
        <f t="shared" ca="1" si="1664"/>
        <v>1</v>
      </c>
      <c r="FH370" s="7" t="str">
        <f t="shared" ca="1" si="1665"/>
        <v>5</v>
      </c>
      <c r="FI370" s="7" t="str">
        <f ca="1">IFERROR(IF(FI369+FH370&gt;FJ$4,FI369,FI369+FH370),"")</f>
        <v/>
      </c>
      <c r="FJ370" s="7">
        <f t="shared" ca="1" si="1827"/>
        <v>0</v>
      </c>
      <c r="FK370" s="7">
        <f t="shared" ca="1" si="1666"/>
        <v>0.83537268473213344</v>
      </c>
      <c r="FL370" s="7">
        <f t="shared" ca="1" si="1667"/>
        <v>-0.37383422319367188</v>
      </c>
      <c r="FM370" s="7">
        <f t="shared" ca="1" si="1668"/>
        <v>0</v>
      </c>
      <c r="FN370" s="7">
        <f t="shared" ca="1" si="1669"/>
        <v>0</v>
      </c>
      <c r="FO370" s="7" t="str">
        <f ca="1">IFERROR(IF(FO369+FN370&gt;FP$4,FO369,FO369+FN370),"")</f>
        <v/>
      </c>
      <c r="FP370" s="7">
        <f t="shared" ca="1" si="1828"/>
        <v>0</v>
      </c>
      <c r="FQ370" s="7">
        <f t="shared" ca="1" si="1670"/>
        <v>0.44069666941431151</v>
      </c>
      <c r="FR370" s="7">
        <f t="shared" ca="1" si="1671"/>
        <v>2.0841792124150049E-2</v>
      </c>
      <c r="FS370" s="7">
        <f t="shared" ca="1" si="1672"/>
        <v>1</v>
      </c>
      <c r="FT370" s="7" t="str">
        <f t="shared" ca="1" si="1673"/>
        <v>5</v>
      </c>
      <c r="FU370" s="7" t="str">
        <f ca="1">IFERROR(IF(FU369+FT370&gt;FV$4,FU369,FU369+FT370),"")</f>
        <v/>
      </c>
      <c r="FV370" s="7">
        <f t="shared" ca="1" si="1829"/>
        <v>0</v>
      </c>
      <c r="FW370" s="7">
        <f t="shared" ca="1" si="1674"/>
        <v>3.4781576468527309E-2</v>
      </c>
      <c r="FX370" s="7">
        <f t="shared" ca="1" si="1675"/>
        <v>0.42675688506993426</v>
      </c>
      <c r="FY370" s="7">
        <f t="shared" ca="1" si="1676"/>
        <v>1</v>
      </c>
      <c r="FZ370" s="7" t="str">
        <f t="shared" ca="1" si="1677"/>
        <v>5</v>
      </c>
      <c r="GA370" s="7" t="str">
        <f ca="1">IFERROR(IF(GA369+FZ370&gt;GB$4,GA369,GA369+FZ370),"")</f>
        <v/>
      </c>
      <c r="GB370" s="7">
        <f t="shared" ca="1" si="1830"/>
        <v>0</v>
      </c>
      <c r="GC370" s="7">
        <f t="shared" ca="1" si="1678"/>
        <v>0.67750444644698482</v>
      </c>
      <c r="GD370" s="7">
        <f t="shared" ca="1" si="1679"/>
        <v>-0.21596598490852326</v>
      </c>
      <c r="GE370" s="7">
        <f t="shared" ca="1" si="1680"/>
        <v>0</v>
      </c>
      <c r="GF370" s="7">
        <f t="shared" ca="1" si="1681"/>
        <v>0</v>
      </c>
      <c r="GG370" s="7" t="str">
        <f ca="1">IFERROR(IF(GG369+GF370&gt;GH$4,GG369,GG369+GF370),"")</f>
        <v/>
      </c>
      <c r="GH370" s="7">
        <f t="shared" ca="1" si="1831"/>
        <v>0</v>
      </c>
      <c r="GI370" s="7">
        <f t="shared" ca="1" si="1682"/>
        <v>0.85000257346316832</v>
      </c>
      <c r="GJ370" s="7">
        <f t="shared" ca="1" si="1683"/>
        <v>-0.38846411192470676</v>
      </c>
      <c r="GK370" s="7">
        <f t="shared" ca="1" si="1684"/>
        <v>0</v>
      </c>
      <c r="GL370" s="7">
        <f t="shared" ca="1" si="1685"/>
        <v>0</v>
      </c>
      <c r="GM370" s="7" t="str">
        <f ca="1">IFERROR(IF(GM369+GL370&gt;GN$4,GM369,GM369+GL370),"")</f>
        <v/>
      </c>
      <c r="GN370" s="7">
        <f t="shared" ca="1" si="1832"/>
        <v>0</v>
      </c>
      <c r="GO370" s="7">
        <f t="shared" ca="1" si="1686"/>
        <v>0.4345743895403934</v>
      </c>
      <c r="GP370" s="7">
        <f t="shared" ca="1" si="1687"/>
        <v>2.6964071998068162E-2</v>
      </c>
      <c r="GQ370" s="7">
        <f t="shared" ca="1" si="1688"/>
        <v>1</v>
      </c>
      <c r="GR370" s="7" t="str">
        <f t="shared" ca="1" si="1689"/>
        <v>5</v>
      </c>
      <c r="GS370" s="7" t="str">
        <f ca="1">IFERROR(IF(GS369+GR370&gt;GT$4,GS369,GS369+GR370),"")</f>
        <v/>
      </c>
      <c r="GT370" s="7">
        <f t="shared" ca="1" si="1833"/>
        <v>0</v>
      </c>
      <c r="GU370" s="7">
        <f t="shared" ca="1" si="1690"/>
        <v>0.42729032364571107</v>
      </c>
      <c r="GV370" s="7">
        <f t="shared" ca="1" si="1691"/>
        <v>3.4248137892750496E-2</v>
      </c>
      <c r="GW370" s="7">
        <f t="shared" ca="1" si="1692"/>
        <v>1</v>
      </c>
      <c r="GX370" s="7" t="str">
        <f t="shared" ca="1" si="1693"/>
        <v>5</v>
      </c>
      <c r="GY370" s="7" t="str">
        <f ca="1">IFERROR(IF(GY369+GX370&gt;GZ$4,GY369,GY369+GX370),"")</f>
        <v/>
      </c>
      <c r="GZ370" s="7">
        <f t="shared" ca="1" si="1834"/>
        <v>0</v>
      </c>
      <c r="HA370" s="7">
        <f t="shared" ca="1" si="1694"/>
        <v>0.34516122228036361</v>
      </c>
      <c r="HB370" s="7">
        <f t="shared" ca="1" si="1695"/>
        <v>0.11637723925809795</v>
      </c>
      <c r="HC370" s="7">
        <f t="shared" ca="1" si="1696"/>
        <v>1</v>
      </c>
      <c r="HD370" s="7" t="str">
        <f t="shared" ca="1" si="1697"/>
        <v>5</v>
      </c>
      <c r="HE370" s="7" t="str">
        <f ca="1">IFERROR(IF(HE369+HD370&gt;HF$4,HE369,HE369+HD370),"")</f>
        <v/>
      </c>
      <c r="HF370" s="7">
        <f t="shared" ca="1" si="1835"/>
        <v>0</v>
      </c>
      <c r="HG370" s="7">
        <f t="shared" ca="1" si="1698"/>
        <v>0.19087116243240976</v>
      </c>
      <c r="HH370" s="7">
        <f t="shared" ca="1" si="1699"/>
        <v>0.27066729910605181</v>
      </c>
      <c r="HI370" s="7">
        <f t="shared" ca="1" si="1700"/>
        <v>1</v>
      </c>
      <c r="HJ370" s="7" t="str">
        <f t="shared" ca="1" si="1701"/>
        <v>5</v>
      </c>
      <c r="HK370" s="7" t="str">
        <f ca="1">IFERROR(IF(HK369+HJ370&gt;HL$4,HK369,HK369+HJ370),"")</f>
        <v/>
      </c>
      <c r="HL370" s="7">
        <f t="shared" ca="1" si="1836"/>
        <v>0</v>
      </c>
      <c r="HM370" s="7">
        <f t="shared" ca="1" si="1702"/>
        <v>2.0855385890694578E-3</v>
      </c>
      <c r="HN370" s="7">
        <f t="shared" ca="1" si="1703"/>
        <v>0.45945292294939211</v>
      </c>
      <c r="HO370" s="7">
        <f t="shared" ca="1" si="1704"/>
        <v>1</v>
      </c>
      <c r="HP370" s="7" t="str">
        <f t="shared" ca="1" si="1705"/>
        <v>5</v>
      </c>
      <c r="HQ370" s="7" t="str">
        <f ca="1">IFERROR(IF(HQ369+HP370&gt;HR$4,HQ369,HQ369+HP370),"")</f>
        <v/>
      </c>
      <c r="HR370" s="7">
        <f t="shared" ca="1" si="1837"/>
        <v>0</v>
      </c>
      <c r="HS370" s="7">
        <f t="shared" ca="1" si="1706"/>
        <v>8.1373008698624627E-2</v>
      </c>
      <c r="HT370" s="7">
        <f t="shared" ca="1" si="1707"/>
        <v>0.38016545283983694</v>
      </c>
      <c r="HU370" s="7">
        <f t="shared" ca="1" si="1708"/>
        <v>1</v>
      </c>
      <c r="HV370" s="7" t="str">
        <f t="shared" ca="1" si="1709"/>
        <v>5</v>
      </c>
      <c r="HW370" s="7" t="str">
        <f ca="1">IFERROR(IF(HW369+HV370&gt;HX$4,HW369,HW369+HV370),"")</f>
        <v/>
      </c>
      <c r="HX370" s="7">
        <f t="shared" ca="1" si="1838"/>
        <v>0</v>
      </c>
      <c r="HY370" s="7">
        <f t="shared" ca="1" si="1710"/>
        <v>1.5516095709892652E-2</v>
      </c>
      <c r="HZ370" s="7">
        <f t="shared" ca="1" si="1711"/>
        <v>0.44602236582856891</v>
      </c>
      <c r="IA370" s="7">
        <f t="shared" ca="1" si="1712"/>
        <v>1</v>
      </c>
      <c r="IB370" s="7" t="str">
        <f t="shared" ca="1" si="1713"/>
        <v>5</v>
      </c>
      <c r="IC370" s="7" t="str">
        <f ca="1">IFERROR(IF(IC369+IB370&gt;ID$4,IC369,IC369+IB370),"")</f>
        <v/>
      </c>
      <c r="ID370" s="7">
        <f t="shared" ca="1" si="1839"/>
        <v>0</v>
      </c>
      <c r="IE370" s="7">
        <f t="shared" ca="1" si="1714"/>
        <v>0.89159478418221516</v>
      </c>
      <c r="IF370" s="7">
        <f t="shared" ca="1" si="1715"/>
        <v>-0.4300563226437536</v>
      </c>
      <c r="IG370" s="7">
        <f t="shared" ca="1" si="1716"/>
        <v>0</v>
      </c>
      <c r="IH370" s="7">
        <f t="shared" ca="1" si="1717"/>
        <v>0</v>
      </c>
      <c r="II370" s="7" t="str">
        <f ca="1">IFERROR(IF(II369+IH370&gt;IJ$4,II369,II369+IH370),"")</f>
        <v/>
      </c>
      <c r="IJ370" s="7">
        <f t="shared" ca="1" si="1840"/>
        <v>0</v>
      </c>
      <c r="IK370" s="7">
        <f t="shared" ca="1" si="1718"/>
        <v>0.26984140565723636</v>
      </c>
      <c r="IL370" s="7">
        <f t="shared" ca="1" si="1719"/>
        <v>0.19169705588122521</v>
      </c>
      <c r="IM370" s="7">
        <f t="shared" ca="1" si="1720"/>
        <v>1</v>
      </c>
      <c r="IN370" s="7" t="str">
        <f t="shared" ca="1" si="1721"/>
        <v>5</v>
      </c>
      <c r="IO370" s="7" t="str">
        <f ca="1">IFERROR(IF(IO369+IN370&gt;IP$4,IO369,IO369+IN370),"")</f>
        <v/>
      </c>
      <c r="IP370" s="7">
        <f t="shared" ca="1" si="1841"/>
        <v>0</v>
      </c>
      <c r="IQ370" s="7">
        <f t="shared" ca="1" si="1722"/>
        <v>0.13420853161746182</v>
      </c>
      <c r="IR370" s="7">
        <f t="shared" ca="1" si="1723"/>
        <v>0.32732992992099974</v>
      </c>
      <c r="IS370" s="7">
        <f t="shared" ca="1" si="1724"/>
        <v>1</v>
      </c>
      <c r="IT370" s="7" t="str">
        <f t="shared" ca="1" si="1725"/>
        <v>5</v>
      </c>
      <c r="IU370" s="7" t="str">
        <f ca="1">IFERROR(IF(IU369+IT370&gt;IV$4,IU369,IU369+IT370),"")</f>
        <v/>
      </c>
      <c r="IV370" s="7">
        <f t="shared" ca="1" si="1842"/>
        <v>0</v>
      </c>
      <c r="IW370" s="7">
        <f t="shared" ca="1" si="1726"/>
        <v>0.7450910455818035</v>
      </c>
      <c r="IX370" s="7">
        <f t="shared" ca="1" si="1727"/>
        <v>-0.28355258404334194</v>
      </c>
      <c r="IY370" s="7">
        <f t="shared" ca="1" si="1728"/>
        <v>0</v>
      </c>
      <c r="IZ370" s="7">
        <f t="shared" ca="1" si="1729"/>
        <v>0</v>
      </c>
      <c r="JA370" s="7" t="str">
        <f ca="1">IFERROR(IF(JA369+IZ370&gt;JB$4,JA369,JA369+IZ370),"")</f>
        <v/>
      </c>
      <c r="JB370" s="7">
        <f t="shared" ca="1" si="1843"/>
        <v>0</v>
      </c>
      <c r="JC370" s="7">
        <f t="shared" ca="1" si="1730"/>
        <v>0.7233403906579684</v>
      </c>
      <c r="JD370" s="7">
        <f t="shared" ca="1" si="1731"/>
        <v>-0.26180192911950684</v>
      </c>
      <c r="JE370" s="7">
        <f t="shared" ca="1" si="1732"/>
        <v>0</v>
      </c>
      <c r="JF370" s="7">
        <f t="shared" ca="1" si="1733"/>
        <v>0</v>
      </c>
      <c r="JG370" s="7" t="str">
        <f ca="1">IFERROR(IF(JG369+JF370&gt;JH$4,JG369,JG369+JF370),"")</f>
        <v/>
      </c>
      <c r="JH370" s="7">
        <f t="shared" ca="1" si="1844"/>
        <v>0</v>
      </c>
      <c r="JI370" s="7">
        <f t="shared" ca="1" si="1734"/>
        <v>0.7038680781428337</v>
      </c>
      <c r="JJ370" s="7">
        <f t="shared" ca="1" si="1735"/>
        <v>-0.24232961660437213</v>
      </c>
      <c r="JK370" s="7">
        <f t="shared" ca="1" si="1736"/>
        <v>0</v>
      </c>
      <c r="JL370" s="7">
        <f t="shared" ca="1" si="1737"/>
        <v>0</v>
      </c>
      <c r="JM370" s="7" t="str">
        <f ca="1">IFERROR(IF(JM369+JL370&gt;JN$4,JM369,JM369+JL370),"")</f>
        <v/>
      </c>
      <c r="JN370" s="7">
        <f t="shared" ca="1" si="1845"/>
        <v>0</v>
      </c>
      <c r="JO370" s="7">
        <f t="shared" ca="1" si="1738"/>
        <v>0.89090954980085035</v>
      </c>
      <c r="JP370" s="7">
        <f t="shared" ca="1" si="1739"/>
        <v>-0.42937108826238879</v>
      </c>
      <c r="JQ370" s="7">
        <f t="shared" ca="1" si="1740"/>
        <v>0</v>
      </c>
      <c r="JR370" s="7">
        <f t="shared" ca="1" si="1741"/>
        <v>0</v>
      </c>
      <c r="JS370" s="7" t="str">
        <f ca="1">IFERROR(IF(JS369+JR370&gt;JT$4,JS369,JS369+JR370),"")</f>
        <v/>
      </c>
      <c r="JT370" s="7">
        <f t="shared" ca="1" si="1846"/>
        <v>0</v>
      </c>
      <c r="JU370" s="7">
        <f t="shared" ca="1" si="1742"/>
        <v>0.94039841395570145</v>
      </c>
      <c r="JV370" s="7">
        <f t="shared" ca="1" si="1743"/>
        <v>-0.47885995241723989</v>
      </c>
      <c r="JW370" s="7">
        <f t="shared" ca="1" si="1744"/>
        <v>0</v>
      </c>
      <c r="JX370" s="7">
        <f t="shared" ca="1" si="1745"/>
        <v>0</v>
      </c>
      <c r="JY370" s="7" t="str">
        <f ca="1">IFERROR(IF(JY369+JX370&gt;JZ$4,JY369,JY369+JX370),"")</f>
        <v/>
      </c>
      <c r="JZ370" s="7">
        <f t="shared" ca="1" si="1847"/>
        <v>0</v>
      </c>
      <c r="KA370" s="7">
        <f t="shared" ca="1" si="1746"/>
        <v>0.9773479693782906</v>
      </c>
      <c r="KB370" s="7">
        <f t="shared" ca="1" si="1747"/>
        <v>-0.51580950783982904</v>
      </c>
      <c r="KC370" s="7">
        <f t="shared" ca="1" si="1748"/>
        <v>0</v>
      </c>
      <c r="KD370" s="7">
        <f t="shared" ca="1" si="1749"/>
        <v>0</v>
      </c>
      <c r="KE370" s="7" t="str">
        <f ca="1">IFERROR(IF(KE369+KD370&gt;KF$4,KE369,KE369+KD370),"")</f>
        <v/>
      </c>
      <c r="KF370" s="7">
        <f t="shared" ca="1" si="1848"/>
        <v>0</v>
      </c>
      <c r="KG370" s="7">
        <f t="shared" ca="1" si="1750"/>
        <v>0.76443935371156779</v>
      </c>
      <c r="KH370" s="7">
        <f t="shared" ca="1" si="1751"/>
        <v>-0.30290089217310623</v>
      </c>
      <c r="KI370" s="7">
        <f t="shared" ca="1" si="1752"/>
        <v>0</v>
      </c>
      <c r="KJ370" s="7">
        <f t="shared" ca="1" si="1753"/>
        <v>0</v>
      </c>
      <c r="KK370" s="7" t="str">
        <f ca="1">IFERROR(IF(KK369+KJ370&gt;KL$4,KK369,KK369+KJ370),"")</f>
        <v/>
      </c>
      <c r="KL370" s="7">
        <f t="shared" ca="1" si="1849"/>
        <v>0</v>
      </c>
      <c r="KM370" s="7">
        <f t="shared" ca="1" si="1754"/>
        <v>0.16612663352523738</v>
      </c>
      <c r="KN370" s="7">
        <f t="shared" ca="1" si="1755"/>
        <v>0.29541182801322419</v>
      </c>
      <c r="KO370" s="7">
        <f t="shared" ca="1" si="1756"/>
        <v>1</v>
      </c>
      <c r="KP370" s="7" t="str">
        <f t="shared" ca="1" si="1757"/>
        <v>5</v>
      </c>
      <c r="KQ370" s="7" t="str">
        <f ca="1">IFERROR(IF(KQ369+KP370&gt;KR$4,KQ369,KQ369+KP370),"")</f>
        <v/>
      </c>
      <c r="KR370" s="7">
        <f t="shared" ca="1" si="1850"/>
        <v>0</v>
      </c>
      <c r="KS370" s="7">
        <f t="shared" ca="1" si="1758"/>
        <v>0.31654638525188128</v>
      </c>
      <c r="KT370" s="7">
        <f t="shared" ca="1" si="1759"/>
        <v>0.14499207628658028</v>
      </c>
      <c r="KU370" s="7">
        <f t="shared" ca="1" si="1760"/>
        <v>1</v>
      </c>
      <c r="KV370" s="7" t="str">
        <f t="shared" ca="1" si="1761"/>
        <v>5</v>
      </c>
      <c r="KW370" s="7" t="str">
        <f ca="1">IFERROR(IF(KW369+KV370&gt;KX$4,KW369,KW369+KV370),"")</f>
        <v/>
      </c>
      <c r="KX370" s="7">
        <f t="shared" ca="1" si="1851"/>
        <v>0</v>
      </c>
      <c r="KY370" s="7">
        <f t="shared" ca="1" si="1762"/>
        <v>0.70184387636044143</v>
      </c>
      <c r="KZ370" s="7">
        <f t="shared" ca="1" si="1763"/>
        <v>-0.24030541482197987</v>
      </c>
      <c r="LA370" s="7">
        <f t="shared" ca="1" si="1764"/>
        <v>0</v>
      </c>
      <c r="LB370" s="7">
        <f t="shared" ca="1" si="1765"/>
        <v>0</v>
      </c>
      <c r="LC370" s="7" t="str">
        <f ca="1">IFERROR(IF(LC369+LB370&gt;LD$4,LC369,LC369+LB370),"")</f>
        <v/>
      </c>
      <c r="LD370" s="7">
        <f t="shared" ca="1" si="1852"/>
        <v>0</v>
      </c>
      <c r="LE370" s="7">
        <f t="shared" ca="1" si="1766"/>
        <v>5.909960974176931E-2</v>
      </c>
      <c r="LF370" s="7">
        <f t="shared" ca="1" si="1767"/>
        <v>0.40243885179669225</v>
      </c>
      <c r="LG370" s="7">
        <f t="shared" ca="1" si="1768"/>
        <v>1</v>
      </c>
      <c r="LH370" s="7" t="str">
        <f t="shared" ca="1" si="1769"/>
        <v>5</v>
      </c>
      <c r="LI370" s="7" t="str">
        <f ca="1">IFERROR(IF(LI369+LH370&gt;LJ$4,LI369,LI369+LH370),"")</f>
        <v/>
      </c>
      <c r="LJ370" s="7">
        <f t="shared" ca="1" si="1853"/>
        <v>0</v>
      </c>
      <c r="LK370" s="7">
        <f t="shared" ca="1" si="1770"/>
        <v>0.54773276909204105</v>
      </c>
      <c r="LL370" s="7">
        <f t="shared" ca="1" si="1771"/>
        <v>-8.6194307553579486E-2</v>
      </c>
      <c r="LM370" s="7">
        <f t="shared" ca="1" si="1772"/>
        <v>0</v>
      </c>
      <c r="LN370" s="7">
        <f t="shared" ca="1" si="1773"/>
        <v>0</v>
      </c>
      <c r="LO370" s="7" t="str">
        <f ca="1">IFERROR(IF(LO369+LN370&gt;LP$4,LO369,LO369+LN370),"")</f>
        <v/>
      </c>
      <c r="LP370" s="7">
        <f t="shared" ca="1" si="1854"/>
        <v>0</v>
      </c>
      <c r="LQ370" s="7">
        <f t="shared" ca="1" si="1774"/>
        <v>7.77802954876472E-3</v>
      </c>
      <c r="LR370" s="7">
        <f t="shared" ca="1" si="1775"/>
        <v>0.45376043198969684</v>
      </c>
      <c r="LS370" s="7">
        <f t="shared" ca="1" si="1776"/>
        <v>1</v>
      </c>
      <c r="LT370" s="7" t="str">
        <f t="shared" ca="1" si="1777"/>
        <v>5</v>
      </c>
      <c r="LU370" s="7" t="str">
        <f ca="1">IFERROR(IF(LU369+LT370&gt;LV$4,LU369,LU369+LT370),"")</f>
        <v/>
      </c>
      <c r="LV370" s="7">
        <f t="shared" ca="1" si="1855"/>
        <v>0</v>
      </c>
      <c r="LW370" s="7">
        <f t="shared" ca="1" si="1778"/>
        <v>0.11899881859215844</v>
      </c>
      <c r="LX370" s="7">
        <f t="shared" ca="1" si="1779"/>
        <v>0.34253964294630312</v>
      </c>
      <c r="LY370" s="7">
        <f t="shared" ca="1" si="1780"/>
        <v>1</v>
      </c>
      <c r="LZ370" s="7" t="str">
        <f t="shared" ca="1" si="1781"/>
        <v>5</v>
      </c>
      <c r="MA370" s="7" t="str">
        <f ca="1">IFERROR(IF(MA369+LZ370&gt;MB$4,MA369,MA369+LZ370),"")</f>
        <v/>
      </c>
      <c r="MB370" s="7">
        <f t="shared" ca="1" si="1856"/>
        <v>0</v>
      </c>
      <c r="MC370" s="7">
        <f t="shared" ca="1" si="1782"/>
        <v>0.18633449168601479</v>
      </c>
      <c r="MD370" s="7">
        <f t="shared" ca="1" si="1783"/>
        <v>0.27520396985244677</v>
      </c>
      <c r="ME370" s="7">
        <f t="shared" ca="1" si="1784"/>
        <v>1</v>
      </c>
      <c r="MF370" s="7" t="str">
        <f t="shared" ca="1" si="1785"/>
        <v>5</v>
      </c>
      <c r="MG370" s="7" t="str">
        <f ca="1">IFERROR(IF(MG369+MF370&gt;MH$4,MG369,MG369+MF370),"")</f>
        <v/>
      </c>
      <c r="MH370" s="7">
        <f t="shared" ca="1" si="1857"/>
        <v>0</v>
      </c>
      <c r="MI370" s="7">
        <f t="shared" ca="1" si="1786"/>
        <v>4.0650330087642961E-2</v>
      </c>
      <c r="MJ370" s="7">
        <f t="shared" ca="1" si="1787"/>
        <v>0.4208881314508186</v>
      </c>
      <c r="MK370" s="7">
        <f t="shared" ca="1" si="1788"/>
        <v>1</v>
      </c>
      <c r="ML370" s="7" t="str">
        <f t="shared" ca="1" si="1789"/>
        <v>5</v>
      </c>
      <c r="MM370" s="7" t="str">
        <f ca="1">IFERROR(IF(MM369+ML370&gt;MN$4,MM369,MM369+ML370),"")</f>
        <v/>
      </c>
      <c r="MN370" s="7">
        <f t="shared" ca="1" si="1858"/>
        <v>0</v>
      </c>
      <c r="MO370" s="7">
        <f t="shared" ca="1" si="1790"/>
        <v>0.76640891603229333</v>
      </c>
      <c r="MP370" s="7">
        <f t="shared" ca="1" si="1791"/>
        <v>-0.30487045449383177</v>
      </c>
      <c r="MQ370" s="7">
        <f t="shared" ca="1" si="1792"/>
        <v>0</v>
      </c>
      <c r="MR370" s="7">
        <f t="shared" ca="1" si="1793"/>
        <v>0</v>
      </c>
      <c r="MS370" s="7" t="str">
        <f ca="1">IFERROR(IF(MS369+MR370&gt;MT$4,MS369,MS369+MR370),"")</f>
        <v/>
      </c>
      <c r="MT370" s="7">
        <f t="shared" ca="1" si="1859"/>
        <v>0</v>
      </c>
      <c r="MU370" s="7">
        <f t="shared" ca="1" si="1794"/>
        <v>0.53542677100585101</v>
      </c>
      <c r="MV370" s="7">
        <f t="shared" ca="1" si="1795"/>
        <v>-7.3888309467389446E-2</v>
      </c>
      <c r="MW370" s="7">
        <f t="shared" ca="1" si="1796"/>
        <v>0</v>
      </c>
      <c r="MX370" s="7">
        <f t="shared" ca="1" si="1797"/>
        <v>0</v>
      </c>
      <c r="MY370" s="7" t="str">
        <f ca="1">IFERROR(IF(MY369+MX370&gt;MZ$4,MY369,MY369+MX370),"")</f>
        <v/>
      </c>
      <c r="MZ370" s="7">
        <f t="shared" ca="1" si="1860"/>
        <v>0</v>
      </c>
      <c r="NA370" s="7">
        <f t="shared" ca="1" si="1798"/>
        <v>0.29149133430791618</v>
      </c>
      <c r="NB370" s="7">
        <f t="shared" ca="1" si="1799"/>
        <v>0.17004712723054538</v>
      </c>
      <c r="NC370" s="7">
        <f t="shared" ca="1" si="1800"/>
        <v>1</v>
      </c>
      <c r="ND370" s="7" t="str">
        <f t="shared" ca="1" si="1801"/>
        <v>5</v>
      </c>
      <c r="NE370" s="7" t="str">
        <f ca="1">IFERROR(IF(NE369+ND370&gt;NF$4,NE369,NE369+ND370),"")</f>
        <v/>
      </c>
      <c r="NF370" s="7">
        <f t="shared" ca="1" si="1861"/>
        <v>0</v>
      </c>
      <c r="NG370" s="7">
        <f t="shared" ca="1" si="1802"/>
        <v>0.75526107752481686</v>
      </c>
      <c r="NH370" s="7">
        <f t="shared" ca="1" si="1803"/>
        <v>-0.2937226159863553</v>
      </c>
      <c r="NI370" s="7">
        <f t="shared" ca="1" si="1804"/>
        <v>0</v>
      </c>
      <c r="NJ370" s="7">
        <f t="shared" ca="1" si="1805"/>
        <v>0</v>
      </c>
      <c r="NK370" s="7" t="str">
        <f ca="1">IFERROR(IF(NK369+NJ370&gt;NL$4,NK369,NK369+NJ370),"")</f>
        <v/>
      </c>
      <c r="NL370" s="7">
        <f t="shared" ca="1" si="1862"/>
        <v>0</v>
      </c>
      <c r="NM370" s="7">
        <f t="shared" ca="1" si="1806"/>
        <v>0.53146225118232437</v>
      </c>
      <c r="NN370" s="7">
        <f t="shared" ca="1" si="1807"/>
        <v>-6.992378964386281E-2</v>
      </c>
      <c r="NO370" s="7">
        <f t="shared" ca="1" si="1808"/>
        <v>0</v>
      </c>
      <c r="NP370" s="7">
        <f t="shared" ca="1" si="1809"/>
        <v>0</v>
      </c>
      <c r="NQ370" s="7" t="str">
        <f ca="1">IFERROR(IF(NQ369+NP370&gt;NR$4,NQ369,NQ369+NP370),"")</f>
        <v/>
      </c>
      <c r="NR370" s="7">
        <f t="shared" ca="1" si="1863"/>
        <v>0</v>
      </c>
      <c r="NT370">
        <v>372</v>
      </c>
      <c r="NU370" s="7" t="s">
        <v>19</v>
      </c>
      <c r="NV370" s="7" t="str">
        <f t="shared" ca="1" si="1598"/>
        <v/>
      </c>
      <c r="NW370" s="7" t="str">
        <f t="shared" ca="1" si="1810"/>
        <v/>
      </c>
      <c r="NX370" t="str">
        <f ca="1">IFERROR(VLOOKUP(NT370,$K$3:$AK$568,8,FALSE),"")</f>
        <v/>
      </c>
      <c r="NY370" t="str">
        <f ca="1">IFERROR(VLOOKUP(NT370,$K$3:$AK$568,9,FALSE),"")</f>
        <v/>
      </c>
      <c r="NZ370" s="7" t="str">
        <f ca="1">IFERROR(VLOOKUP(NT370,$K$3:$AK$568,27,FALSE),"")</f>
        <v/>
      </c>
      <c r="OB370">
        <v>372</v>
      </c>
      <c r="OC370" s="7" t="s">
        <v>19</v>
      </c>
      <c r="OD370" t="e">
        <f t="shared" ca="1" si="1864"/>
        <v>#N/A</v>
      </c>
      <c r="OE370" s="7" t="str">
        <f t="shared" ca="1" si="1865"/>
        <v/>
      </c>
      <c r="OF370" s="7" t="str">
        <f t="shared" ca="1" si="1866"/>
        <v/>
      </c>
      <c r="OG370" t="str">
        <f t="shared" ca="1" si="1867"/>
        <v/>
      </c>
      <c r="OI370">
        <v>372</v>
      </c>
      <c r="OJ370" s="7" t="s">
        <v>19</v>
      </c>
      <c r="OK370" s="7" t="str">
        <f t="shared" ca="1" si="1868"/>
        <v/>
      </c>
      <c r="OL370" s="7" t="str">
        <f t="shared" ca="1" si="1869"/>
        <v/>
      </c>
      <c r="OM370" t="str">
        <f ca="1">IFERROR(VLOOKUP(OI370,$L$3:$AK$568,7,FALSE),"")</f>
        <v/>
      </c>
      <c r="ON370" t="str">
        <f ca="1">IFERROR(VLOOKUP(OI370,$L$3:$AK$568,8,FALSE),"")</f>
        <v/>
      </c>
      <c r="OO370" s="7" t="str">
        <f ca="1">IFERROR(VLOOKUP(OI370,$L$3:$AK$568,26,FALSE),"")</f>
        <v/>
      </c>
      <c r="OQ370">
        <v>372</v>
      </c>
      <c r="OR370" s="7" t="s">
        <v>19</v>
      </c>
      <c r="OS370" t="e">
        <f t="shared" ca="1" si="1870"/>
        <v>#N/A</v>
      </c>
      <c r="OT370" s="7" t="str">
        <f t="shared" ca="1" si="1871"/>
        <v/>
      </c>
      <c r="OU370" s="7" t="str">
        <f t="shared" ca="1" si="1872"/>
        <v/>
      </c>
      <c r="OV370" t="str">
        <f t="shared" ca="1" si="1873"/>
        <v/>
      </c>
      <c r="OX370">
        <v>372</v>
      </c>
      <c r="OY370" s="7" t="s">
        <v>19</v>
      </c>
      <c r="OZ370" s="7" t="str">
        <f t="shared" ca="1" si="1874"/>
        <v/>
      </c>
      <c r="PA370" s="7" t="str">
        <f t="shared" ca="1" si="1875"/>
        <v/>
      </c>
      <c r="PB370" t="str">
        <f ca="1">IFERROR(VLOOKUP(OX370,$M$3:$AK$568,6,FALSE),"")</f>
        <v/>
      </c>
      <c r="PC370" t="str">
        <f ca="1">IFERROR(VLOOKUP(OX370,$M$3:$AK$568,7,FALSE),"")</f>
        <v/>
      </c>
      <c r="PD370" s="7" t="str">
        <f ca="1">IFERROR(VLOOKUP(OX370,$M$3:$AK$568,25,FALSE),"")</f>
        <v/>
      </c>
      <c r="PF370">
        <v>372</v>
      </c>
      <c r="PG370" s="7" t="s">
        <v>19</v>
      </c>
      <c r="PH370" t="e">
        <f t="shared" ca="1" si="1876"/>
        <v>#N/A</v>
      </c>
      <c r="PI370" s="7" t="str">
        <f t="shared" ca="1" si="1877"/>
        <v/>
      </c>
      <c r="PJ370" s="7" t="str">
        <f t="shared" ca="1" si="1878"/>
        <v/>
      </c>
      <c r="PK370" t="str">
        <f t="shared" ca="1" si="1879"/>
        <v/>
      </c>
      <c r="PM370">
        <v>372</v>
      </c>
      <c r="PN370" s="7" t="s">
        <v>19</v>
      </c>
      <c r="PO370" s="202" t="str">
        <f t="shared" ca="1" si="1880"/>
        <v/>
      </c>
      <c r="PP370" s="7" t="str">
        <f t="shared" ca="1" si="1881"/>
        <v/>
      </c>
      <c r="PQ370" t="str">
        <f ca="1">IFERROR(VLOOKUP(PM370,$G$325:$R$409,12,FALSE),"")</f>
        <v/>
      </c>
      <c r="PR370" t="e">
        <f ca="1">VLOOKUP(PM370,$G$324:$Q$409,11,FALSE)</f>
        <v>#N/A</v>
      </c>
      <c r="PS370" s="7" t="str">
        <f ca="1">VLOOKUP(PQ370,$R$325:$Y$409,8,FALSE)</f>
        <v>- -</v>
      </c>
      <c r="PT370" s="7">
        <f ca="1">ReSt</f>
        <v>-4</v>
      </c>
      <c r="PU370" s="7" t="e">
        <f t="shared" ca="1" si="1882"/>
        <v>#N/A</v>
      </c>
      <c r="PV370" s="7" t="e">
        <f t="shared" ca="1" si="1883"/>
        <v>#N/A</v>
      </c>
      <c r="PW370" s="7" t="str">
        <f ca="1">VLOOKUP(PQ370,$R$325:$AK$409,8,FALSE)</f>
        <v>- -</v>
      </c>
      <c r="PX370" s="7"/>
      <c r="PY370">
        <v>372</v>
      </c>
      <c r="PZ370" s="7" t="s">
        <v>19</v>
      </c>
      <c r="QA370" t="str">
        <f t="shared" ca="1" si="1884"/>
        <v/>
      </c>
      <c r="QB370" s="7" t="str">
        <f t="shared" ca="1" si="1885"/>
        <v/>
      </c>
      <c r="QC370" s="7" t="str">
        <f t="shared" ca="1" si="1886"/>
        <v/>
      </c>
      <c r="QD370" t="str">
        <f t="shared" ca="1" si="1887"/>
        <v/>
      </c>
      <c r="QF370">
        <v>372</v>
      </c>
      <c r="QG370" s="7" t="s">
        <v>19</v>
      </c>
      <c r="QH370" s="7" t="str">
        <f t="shared" ca="1" si="1888"/>
        <v/>
      </c>
      <c r="QI370" s="7" t="e">
        <f t="shared" ca="1" si="1889"/>
        <v>#VALUE!</v>
      </c>
      <c r="QJ370" t="e">
        <f t="shared" ca="1" si="1890"/>
        <v>#N/A</v>
      </c>
      <c r="QK370" s="7" t="e">
        <f t="shared" ca="1" si="1891"/>
        <v>#N/A</v>
      </c>
      <c r="QM370">
        <v>372</v>
      </c>
      <c r="QN370" s="7" t="s">
        <v>19</v>
      </c>
      <c r="QO370" t="str">
        <f t="shared" ca="1" si="1892"/>
        <v/>
      </c>
      <c r="QP370" s="7" t="str">
        <f t="shared" ca="1" si="1893"/>
        <v/>
      </c>
      <c r="QQ370" t="str">
        <f t="shared" ca="1" si="1894"/>
        <v/>
      </c>
    </row>
    <row r="371" spans="1:459" x14ac:dyDescent="0.25">
      <c r="A371" s="240" t="str">
        <f>IF('Character Sheet'!$B$4="Creature","N","Y")</f>
        <v>Y</v>
      </c>
      <c r="C371" s="75"/>
      <c r="D371" s="76"/>
      <c r="F371" s="75">
        <v>2</v>
      </c>
      <c r="G371" s="76">
        <f t="shared" ca="1" si="1897"/>
        <v>0</v>
      </c>
      <c r="I371" s="75" t="s">
        <v>1812</v>
      </c>
      <c r="J371" s="85"/>
      <c r="K371" s="85">
        <f t="shared" ca="1" si="1589"/>
        <v>7</v>
      </c>
      <c r="L371" s="85">
        <f t="shared" ca="1" si="1924"/>
        <v>7</v>
      </c>
      <c r="M371" s="70">
        <f t="shared" ca="1" si="1593"/>
        <v>18</v>
      </c>
      <c r="O371" s="222">
        <f ca="1">BP371</f>
        <v>235</v>
      </c>
      <c r="Q371" s="7" t="s">
        <v>1757</v>
      </c>
      <c r="R371" s="9" t="str">
        <f ca="1">IFERROR(VLOOKUP(F371,INDIRECT(Calculations!$D$101),2,FALSE),"")</f>
        <v>Liquid Manipulation</v>
      </c>
      <c r="S371" s="9" t="str">
        <f t="shared" ca="1" si="1895"/>
        <v>Liquid Manipulation</v>
      </c>
      <c r="T371" s="61" t="str">
        <f ca="1">SUBSTITUTE(IFERROR(IFERROR(VLOOKUP(R371,'[1]Skill Statistics'!$A$3:$C$513,2,FALSE),VLOOKUP(Q371,'[1]Skill Statistics'!$A$3:$C$513,2,FALSE)),T370),"R*","ReSt")</f>
        <v>ReSt/ReSt</v>
      </c>
      <c r="U371" s="61" t="str">
        <f ca="1">IFERROR(IFERROR(VLOOKUP(R371,'[1]Skill Statistics'!$A$3:$C$513,3,FALSE),VLOOKUP(Q371,'[1]Skill Statistics'!$A$3:$C$513,3,FALSE)),U370)</f>
        <v>Me</v>
      </c>
      <c r="V371" s="61" t="str">
        <f ca="1">IF(R371="","- -",IF(ISNUMBER(SEARCH("Category",R371)),"- -",IFERROR(IFERROR(VLOOKUP(Q371,[1]Professions!$A$4:$AM$288,MATCH(Profession,[1]Professions!$A$1:$AM$1,0),FALSE),VLOOKUP(Q371,Calculations!$B$91:$I$95,8,FALSE)),"- -")))</f>
        <v>6 / 8</v>
      </c>
      <c r="W371" s="60">
        <f ca="1">BL371</f>
        <v>0</v>
      </c>
      <c r="X371" s="7">
        <f ca="1">IFERROR(VLOOKUP(R371,$BS$6:$NR$519,MATCH(ActualLevel,$BS$3:$NR$3,0),FALSE),"- -")</f>
        <v>0</v>
      </c>
      <c r="Y371" s="7">
        <f t="shared" ca="1" si="1925"/>
        <v>0</v>
      </c>
      <c r="Z371" s="7">
        <f ca="1">IFERROR(VLOOKUP(Y371,Charts!$BQ$2:$BR$52,2,FALSE),"- -")</f>
        <v>-25</v>
      </c>
      <c r="AA371" s="7">
        <f t="shared" ca="1" si="1599"/>
        <v>-1</v>
      </c>
      <c r="AB371" s="7">
        <f t="shared" ca="1" si="1920"/>
        <v>0</v>
      </c>
      <c r="AC371" s="7"/>
      <c r="AD371" s="7"/>
      <c r="AE371" s="7"/>
      <c r="AF371" s="7"/>
      <c r="AG371" s="7"/>
      <c r="AH371" s="43"/>
      <c r="AI371" s="7"/>
      <c r="AJ371" s="7"/>
      <c r="AK371" s="7">
        <f t="shared" ca="1" si="1600"/>
        <v>-26</v>
      </c>
      <c r="AL371" s="7"/>
      <c r="AM371" s="69">
        <f>IFERROR(VLOOKUP(Q371,'[1]Skill Statistics'!$A$3:$AN$513,MATCH(Profession,'[1]Skill Statistics'!$A$2:$AN$2,0),FALSE),0)</f>
        <v>0</v>
      </c>
      <c r="AN371" s="85">
        <f>IFERROR(VLOOKUP(Q371,'[1]Skill Statistics'!$A$3:$BK$513,MATCH(Archetype,'[1]Skill Statistics'!$A$2:$BK$2,0),FALSE),0)</f>
        <v>0</v>
      </c>
      <c r="AO371" s="85">
        <f>IFERROR(VLOOKUP(Q371,'[1]Skill Statistics'!$A$3:$BB$513,MATCH(Race,'[1]Skill Statistics'!$A$2:$BB$2,0),FALSE),0)</f>
        <v>0</v>
      </c>
      <c r="AP371" s="85">
        <f t="shared" ca="1" si="1811"/>
        <v>-0.1</v>
      </c>
      <c r="AQ371" s="70"/>
      <c r="AS371" s="69">
        <f>IFERROR(VLOOKUP(Q371,'[1]Professional Skills'!$A$4:$AM$288,MATCH(Profession,'[1]Professional Skills'!$A$3:$AM$3,0),FALSE),"- -")</f>
        <v>0</v>
      </c>
      <c r="AT371" t="s">
        <v>1812</v>
      </c>
      <c r="AU371" s="7" t="str">
        <f t="shared" si="1922"/>
        <v/>
      </c>
      <c r="AV371" s="7">
        <f t="shared" ca="1" si="1921"/>
        <v>0</v>
      </c>
      <c r="AW371" t="str">
        <f t="shared" si="1898"/>
        <v/>
      </c>
      <c r="AX371" t="str">
        <f>IFERROR(_xlfn.RANK.EQ(AW371,$AW$5:$AW$568),"")</f>
        <v/>
      </c>
      <c r="AY371">
        <f t="shared" si="1595"/>
        <v>0</v>
      </c>
      <c r="AZ371" s="70" t="str">
        <f t="shared" si="1601"/>
        <v/>
      </c>
      <c r="BB371" s="69" t="str">
        <f>IFERROR(IF(Q371="Language",VLOOKUP(R371,[1]Cultures!$B$4:$N$218,MATCH(Culture,[1]Cultures!$B$3:$N$3,0),FALSE),VLOOKUP(Q371,[1]Cultures!$B$4:$O$212,MATCH(Culture,[1]Cultures!$B$3:$O$3,0),FALSE)),"- -")</f>
        <v>- -</v>
      </c>
      <c r="BC371" t="s">
        <v>1812</v>
      </c>
      <c r="BD371">
        <f t="shared" ca="1" si="1899"/>
        <v>0.93233974582485457</v>
      </c>
      <c r="BE371">
        <f t="shared" ca="1" si="1900"/>
        <v>0.83233974582485459</v>
      </c>
      <c r="BH371">
        <f t="shared" ca="1" si="1950"/>
        <v>3</v>
      </c>
      <c r="BI371" s="7">
        <f ca="1">IFERROR(IF(BH371=1,IF(BB371=1,1,IF(BB371=2,2,IF(BH371=2,IF(BB371=3,1,IF(BB371&gt;=4,2,IF(BH371=3,IF(BB371=5,1,IF(BB371&gt;=6,2,IF(BH371=4,IF(BB371=7,1,IF(BB371&gt;=8,2,IF(BH371=5,IF(BB371=9,1,IF(BB371&gt;=10,2,0)),0))),0))),0))),0))),0)+(IF(BC371="*",0,BB371)),"- -")</f>
        <v>0</v>
      </c>
      <c r="BK371" s="7"/>
      <c r="BL371" s="70">
        <f ca="1">IF(V371="- -","- -",SUM(BI371:BK371))</f>
        <v>0</v>
      </c>
      <c r="BN371" s="69">
        <f ca="1">IFERROR(VLOOKUP(V371,Charts!$BT$2:$BV$14,3,FALSE),"- -")</f>
        <v>0.38461538461538464</v>
      </c>
      <c r="BO371" s="85">
        <f t="shared" ca="1" si="1812"/>
        <v>1.5223951788508245</v>
      </c>
      <c r="BP371" s="70">
        <f t="shared" ca="1" si="1901"/>
        <v>235</v>
      </c>
      <c r="BR371" s="7">
        <v>370</v>
      </c>
      <c r="BS371" s="9" t="str">
        <f ca="1">VLOOKUP(BR371,$O$3:$R$568,4,FALSE)</f>
        <v>Detections</v>
      </c>
      <c r="BT371" s="7" t="str">
        <f ca="1">VLOOKUP(BS371,$R$3:$V$568,5,FALSE)</f>
        <v>3 / 5</v>
      </c>
      <c r="BU371" s="7">
        <f ca="1">VLOOKUP(BT371,Charts!$BT$2:$BV$14,3,FALSE)</f>
        <v>0.61538461538461542</v>
      </c>
      <c r="BV371" s="7" t="str">
        <f t="shared" ca="1" si="1604"/>
        <v>3</v>
      </c>
      <c r="BW371" s="7" t="str">
        <f t="shared" ca="1" si="1605"/>
        <v>5</v>
      </c>
      <c r="BY371" s="7">
        <f t="shared" ca="1" si="1606"/>
        <v>0.78962869520000134</v>
      </c>
      <c r="BZ371" s="7">
        <f t="shared" ca="1" si="1607"/>
        <v>-0.17424407981538592</v>
      </c>
      <c r="CA371" s="7">
        <f t="shared" ca="1" si="1608"/>
        <v>0</v>
      </c>
      <c r="CB371" s="7">
        <f t="shared" ca="1" si="1609"/>
        <v>0</v>
      </c>
      <c r="CC371" s="7" t="str">
        <f ca="1">IFERROR(IF(CC370+CB371&gt;CD$4,CC370,CC370+CB371),"")</f>
        <v/>
      </c>
      <c r="CD371" s="7">
        <f t="shared" ca="1" si="1813"/>
        <v>0</v>
      </c>
      <c r="CE371" s="7">
        <f t="shared" ca="1" si="1610"/>
        <v>0.98483682520505966</v>
      </c>
      <c r="CF371" s="7">
        <f t="shared" ca="1" si="1611"/>
        <v>-0.36945220982044424</v>
      </c>
      <c r="CG371" s="7">
        <f t="shared" ca="1" si="1612"/>
        <v>0</v>
      </c>
      <c r="CH371" s="7">
        <f t="shared" ca="1" si="1613"/>
        <v>0</v>
      </c>
      <c r="CI371" s="7" t="str">
        <f ca="1">IFERROR(IF(CI370+CH371&gt;CJ$4,CI370,CI370+CH371),"")</f>
        <v/>
      </c>
      <c r="CJ371" s="7">
        <f t="shared" ca="1" si="1814"/>
        <v>0</v>
      </c>
      <c r="CK371" s="7">
        <f t="shared" ca="1" si="1614"/>
        <v>0.64822985403126931</v>
      </c>
      <c r="CL371" s="7">
        <f t="shared" ca="1" si="1615"/>
        <v>-3.2845238646653896E-2</v>
      </c>
      <c r="CM371" s="7">
        <f t="shared" ca="1" si="1616"/>
        <v>0</v>
      </c>
      <c r="CN371" s="7">
        <f t="shared" ca="1" si="1617"/>
        <v>0</v>
      </c>
      <c r="CO371" s="7" t="str">
        <f ca="1">IFERROR(IF(CO370+CN371&gt;CP$4,CO370,CO370+CN371),"")</f>
        <v/>
      </c>
      <c r="CP371" s="7">
        <f t="shared" ca="1" si="1815"/>
        <v>0</v>
      </c>
      <c r="CQ371" s="7">
        <f t="shared" ca="1" si="1618"/>
        <v>0.90509302822910509</v>
      </c>
      <c r="CR371" s="7">
        <f t="shared" ca="1" si="1619"/>
        <v>-0.28970841284448967</v>
      </c>
      <c r="CS371" s="7">
        <f t="shared" ca="1" si="1620"/>
        <v>0</v>
      </c>
      <c r="CT371" s="7">
        <f t="shared" ca="1" si="1621"/>
        <v>0</v>
      </c>
      <c r="CU371" s="7" t="str">
        <f ca="1">IFERROR(IF(CU370+CT371&gt;CV$4,CU370,CU370+CT371),"")</f>
        <v/>
      </c>
      <c r="CV371" s="7">
        <f t="shared" ca="1" si="1816"/>
        <v>0</v>
      </c>
      <c r="CW371" s="7">
        <f t="shared" ca="1" si="1622"/>
        <v>0.94834369553082687</v>
      </c>
      <c r="CX371" s="7">
        <f t="shared" ca="1" si="1623"/>
        <v>-0.33295908014621145</v>
      </c>
      <c r="CY371" s="7">
        <f t="shared" ca="1" si="1624"/>
        <v>0</v>
      </c>
      <c r="CZ371" s="7">
        <f t="shared" ca="1" si="1625"/>
        <v>0</v>
      </c>
      <c r="DA371" s="7" t="str">
        <f ca="1">IFERROR(IF(DA370+CZ371&gt;DB$4,DA370,DA370+CZ371),"")</f>
        <v/>
      </c>
      <c r="DB371" s="7">
        <f t="shared" ca="1" si="1817"/>
        <v>0</v>
      </c>
      <c r="DC371" s="7">
        <f t="shared" ca="1" si="1626"/>
        <v>0.45987268926600477</v>
      </c>
      <c r="DD371" s="7">
        <f t="shared" ca="1" si="1627"/>
        <v>0.15551192611861064</v>
      </c>
      <c r="DE371" s="7">
        <f t="shared" ca="1" si="1628"/>
        <v>1</v>
      </c>
      <c r="DF371" s="7" t="str">
        <f t="shared" ca="1" si="1629"/>
        <v>3</v>
      </c>
      <c r="DG371" s="7" t="str">
        <f ca="1">IFERROR(IF(DG370+DF371&gt;DH$4,DG370,DG370+DF371),"")</f>
        <v/>
      </c>
      <c r="DH371" s="7">
        <f t="shared" ca="1" si="1818"/>
        <v>0</v>
      </c>
      <c r="DI371" s="7">
        <f t="shared" ca="1" si="1630"/>
        <v>0.57650315098198446</v>
      </c>
      <c r="DJ371" s="7">
        <f t="shared" ca="1" si="1631"/>
        <v>3.8881464402630961E-2</v>
      </c>
      <c r="DK371" s="7">
        <f t="shared" ca="1" si="1632"/>
        <v>1</v>
      </c>
      <c r="DL371" s="7" t="str">
        <f t="shared" ca="1" si="1633"/>
        <v>3</v>
      </c>
      <c r="DM371" s="7" t="str">
        <f ca="1">IFERROR(IF(DM370+DL371&gt;DN$4,DM370,DM370+DL371),"")</f>
        <v/>
      </c>
      <c r="DN371" s="7">
        <f t="shared" ca="1" si="1819"/>
        <v>0</v>
      </c>
      <c r="DO371" s="7">
        <f t="shared" ca="1" si="1634"/>
        <v>0.45961308614088703</v>
      </c>
      <c r="DP371" s="7">
        <f t="shared" ca="1" si="1635"/>
        <v>0.15577152924372839</v>
      </c>
      <c r="DQ371" s="7">
        <f t="shared" ca="1" si="1636"/>
        <v>1</v>
      </c>
      <c r="DR371" s="7" t="str">
        <f t="shared" ca="1" si="1637"/>
        <v>3</v>
      </c>
      <c r="DS371" s="7" t="str">
        <f ca="1">IFERROR(IF(DS370+DR371&gt;DT$4,DS370,DS370+DR371),"")</f>
        <v/>
      </c>
      <c r="DT371" s="7">
        <f t="shared" ca="1" si="1820"/>
        <v>0</v>
      </c>
      <c r="DU371" s="7">
        <f t="shared" ca="1" si="1638"/>
        <v>0.4822858428609087</v>
      </c>
      <c r="DV371" s="7">
        <f t="shared" ca="1" si="1639"/>
        <v>0.13309877252370672</v>
      </c>
      <c r="DW371" s="7">
        <f t="shared" ca="1" si="1640"/>
        <v>1</v>
      </c>
      <c r="DX371" s="7" t="str">
        <f t="shared" ca="1" si="1641"/>
        <v>3</v>
      </c>
      <c r="DY371" s="7" t="str">
        <f ca="1">IFERROR(IF(DY370+DX371&gt;DZ$4,DY370,DY370+DX371),"")</f>
        <v/>
      </c>
      <c r="DZ371" s="7">
        <f t="shared" ca="1" si="1821"/>
        <v>0</v>
      </c>
      <c r="EA371" s="7">
        <f t="shared" ca="1" si="1642"/>
        <v>0.40803826900983198</v>
      </c>
      <c r="EB371" s="7">
        <f t="shared" ca="1" si="1643"/>
        <v>0.20734634637478344</v>
      </c>
      <c r="EC371" s="7">
        <f t="shared" ca="1" si="1644"/>
        <v>1</v>
      </c>
      <c r="ED371" s="7" t="str">
        <f t="shared" ca="1" si="1645"/>
        <v>3</v>
      </c>
      <c r="EE371" s="7" t="str">
        <f ca="1">IFERROR(IF(EE370+ED371&gt;EF$4,EE370,EE370+ED371),"")</f>
        <v/>
      </c>
      <c r="EF371" s="7">
        <f t="shared" ca="1" si="1822"/>
        <v>0</v>
      </c>
      <c r="EG371" s="7">
        <f t="shared" ca="1" si="1646"/>
        <v>0.99290730073521549</v>
      </c>
      <c r="EH371" s="7">
        <f t="shared" ca="1" si="1647"/>
        <v>-0.37752268535060007</v>
      </c>
      <c r="EI371" s="7">
        <f t="shared" ca="1" si="1648"/>
        <v>0</v>
      </c>
      <c r="EJ371" s="7">
        <f t="shared" ca="1" si="1649"/>
        <v>0</v>
      </c>
      <c r="EK371" s="7" t="str">
        <f ca="1">IFERROR(IF(EK370+EJ371&gt;EL$4,EK370,EK370+EJ371),"")</f>
        <v/>
      </c>
      <c r="EL371" s="7">
        <f t="shared" ca="1" si="1823"/>
        <v>0</v>
      </c>
      <c r="EM371" s="7">
        <f t="shared" ca="1" si="1650"/>
        <v>0.13009625151137616</v>
      </c>
      <c r="EN371" s="7">
        <f t="shared" ca="1" si="1651"/>
        <v>0.48528836387323926</v>
      </c>
      <c r="EO371" s="7">
        <f t="shared" ca="1" si="1652"/>
        <v>1</v>
      </c>
      <c r="EP371" s="7" t="str">
        <f t="shared" ca="1" si="1653"/>
        <v>3</v>
      </c>
      <c r="EQ371" s="7" t="str">
        <f ca="1">IFERROR(IF(EQ370+EP371&gt;ER$4,EQ370,EQ370+EP371),"")</f>
        <v/>
      </c>
      <c r="ER371" s="7">
        <f t="shared" ca="1" si="1824"/>
        <v>0</v>
      </c>
      <c r="ES371" s="7">
        <f t="shared" ca="1" si="1654"/>
        <v>0.77005848498191565</v>
      </c>
      <c r="ET371" s="7">
        <f t="shared" ca="1" si="1655"/>
        <v>-0.15467386959730023</v>
      </c>
      <c r="EU371" s="7">
        <f t="shared" ca="1" si="1656"/>
        <v>0</v>
      </c>
      <c r="EV371" s="7">
        <f t="shared" ca="1" si="1657"/>
        <v>0</v>
      </c>
      <c r="EW371" s="7" t="str">
        <f ca="1">IFERROR(IF(EW370+EV371&gt;EX$4,EW370,EW370+EV371),"")</f>
        <v/>
      </c>
      <c r="EX371" s="7">
        <f t="shared" ca="1" si="1825"/>
        <v>0</v>
      </c>
      <c r="EY371" s="7">
        <f t="shared" ca="1" si="1658"/>
        <v>0.7713435608446283</v>
      </c>
      <c r="EZ371" s="7">
        <f t="shared" ca="1" si="1659"/>
        <v>-0.15595894546001288</v>
      </c>
      <c r="FA371" s="7">
        <f t="shared" ca="1" si="1660"/>
        <v>0</v>
      </c>
      <c r="FB371" s="7">
        <f t="shared" ca="1" si="1661"/>
        <v>0</v>
      </c>
      <c r="FC371" s="7" t="str">
        <f ca="1">IFERROR(IF(FC370+FB371&gt;FD$4,FC370,FC370+FB371),"")</f>
        <v/>
      </c>
      <c r="FD371" s="7">
        <f t="shared" ca="1" si="1826"/>
        <v>0</v>
      </c>
      <c r="FE371" s="7">
        <f t="shared" ca="1" si="1662"/>
        <v>0.56119791423841059</v>
      </c>
      <c r="FF371" s="7">
        <f t="shared" ca="1" si="1663"/>
        <v>5.418670114620483E-2</v>
      </c>
      <c r="FG371" s="7">
        <f t="shared" ca="1" si="1664"/>
        <v>1</v>
      </c>
      <c r="FH371" s="7" t="str">
        <f t="shared" ca="1" si="1665"/>
        <v>3</v>
      </c>
      <c r="FI371" s="7" t="str">
        <f ca="1">IFERROR(IF(FI370+FH371&gt;FJ$4,FI370,FI370+FH371),"")</f>
        <v/>
      </c>
      <c r="FJ371" s="7">
        <f t="shared" ca="1" si="1827"/>
        <v>0</v>
      </c>
      <c r="FK371" s="7">
        <f t="shared" ca="1" si="1666"/>
        <v>0.17494180996463982</v>
      </c>
      <c r="FL371" s="7">
        <f t="shared" ca="1" si="1667"/>
        <v>0.4404428054199756</v>
      </c>
      <c r="FM371" s="7">
        <f t="shared" ca="1" si="1668"/>
        <v>1</v>
      </c>
      <c r="FN371" s="7" t="str">
        <f t="shared" ca="1" si="1669"/>
        <v>3</v>
      </c>
      <c r="FO371" s="7" t="str">
        <f ca="1">IFERROR(IF(FO370+FN371&gt;FP$4,FO370,FO370+FN371),"")</f>
        <v/>
      </c>
      <c r="FP371" s="7">
        <f t="shared" ca="1" si="1828"/>
        <v>0</v>
      </c>
      <c r="FQ371" s="7">
        <f t="shared" ca="1" si="1670"/>
        <v>0.55461372990515601</v>
      </c>
      <c r="FR371" s="7">
        <f t="shared" ca="1" si="1671"/>
        <v>6.0770885479459413E-2</v>
      </c>
      <c r="FS371" s="7">
        <f t="shared" ca="1" si="1672"/>
        <v>1</v>
      </c>
      <c r="FT371" s="7" t="str">
        <f t="shared" ca="1" si="1673"/>
        <v>3</v>
      </c>
      <c r="FU371" s="7" t="str">
        <f ca="1">IFERROR(IF(FU370+FT371&gt;FV$4,FU370,FU370+FT371),"")</f>
        <v/>
      </c>
      <c r="FV371" s="7">
        <f t="shared" ca="1" si="1829"/>
        <v>0</v>
      </c>
      <c r="FW371" s="7">
        <f t="shared" ca="1" si="1674"/>
        <v>0.45919682997037192</v>
      </c>
      <c r="FX371" s="7">
        <f t="shared" ca="1" si="1675"/>
        <v>0.1561877854142435</v>
      </c>
      <c r="FY371" s="7">
        <f t="shared" ca="1" si="1676"/>
        <v>1</v>
      </c>
      <c r="FZ371" s="7" t="str">
        <f t="shared" ca="1" si="1677"/>
        <v>3</v>
      </c>
      <c r="GA371" s="7" t="str">
        <f ca="1">IFERROR(IF(GA370+FZ371&gt;GB$4,GA370,GA370+FZ371),"")</f>
        <v/>
      </c>
      <c r="GB371" s="7">
        <f t="shared" ca="1" si="1830"/>
        <v>0</v>
      </c>
      <c r="GC371" s="7">
        <f t="shared" ca="1" si="1678"/>
        <v>0.70357030114698937</v>
      </c>
      <c r="GD371" s="7">
        <f t="shared" ca="1" si="1679"/>
        <v>-8.8185685762373955E-2</v>
      </c>
      <c r="GE371" s="7">
        <f t="shared" ca="1" si="1680"/>
        <v>0</v>
      </c>
      <c r="GF371" s="7">
        <f t="shared" ca="1" si="1681"/>
        <v>0</v>
      </c>
      <c r="GG371" s="7" t="str">
        <f ca="1">IFERROR(IF(GG370+GF371&gt;GH$4,GG370,GG370+GF371),"")</f>
        <v/>
      </c>
      <c r="GH371" s="7">
        <f t="shared" ca="1" si="1831"/>
        <v>0</v>
      </c>
      <c r="GI371" s="7">
        <f t="shared" ca="1" si="1682"/>
        <v>0.1092688397021353</v>
      </c>
      <c r="GJ371" s="7">
        <f t="shared" ca="1" si="1683"/>
        <v>0.50611577568248012</v>
      </c>
      <c r="GK371" s="7">
        <f t="shared" ca="1" si="1684"/>
        <v>1</v>
      </c>
      <c r="GL371" s="7" t="str">
        <f t="shared" ca="1" si="1685"/>
        <v>3</v>
      </c>
      <c r="GM371" s="7" t="str">
        <f ca="1">IFERROR(IF(GM370+GL371&gt;GN$4,GM370,GM370+GL371),"")</f>
        <v/>
      </c>
      <c r="GN371" s="7">
        <f t="shared" ca="1" si="1832"/>
        <v>0</v>
      </c>
      <c r="GO371" s="7">
        <f t="shared" ca="1" si="1686"/>
        <v>0.87520886833635725</v>
      </c>
      <c r="GP371" s="7">
        <f t="shared" ca="1" si="1687"/>
        <v>-0.25982425295174183</v>
      </c>
      <c r="GQ371" s="7">
        <f t="shared" ca="1" si="1688"/>
        <v>0</v>
      </c>
      <c r="GR371" s="7">
        <f t="shared" ca="1" si="1689"/>
        <v>0</v>
      </c>
      <c r="GS371" s="7" t="str">
        <f ca="1">IFERROR(IF(GS370+GR371&gt;GT$4,GS370,GS370+GR371),"")</f>
        <v/>
      </c>
      <c r="GT371" s="7">
        <f t="shared" ca="1" si="1833"/>
        <v>0</v>
      </c>
      <c r="GU371" s="7">
        <f t="shared" ca="1" si="1690"/>
        <v>0.52757395239227722</v>
      </c>
      <c r="GV371" s="7">
        <f t="shared" ca="1" si="1691"/>
        <v>8.7810662992338195E-2</v>
      </c>
      <c r="GW371" s="7">
        <f t="shared" ca="1" si="1692"/>
        <v>1</v>
      </c>
      <c r="GX371" s="7" t="str">
        <f t="shared" ca="1" si="1693"/>
        <v>3</v>
      </c>
      <c r="GY371" s="7" t="str">
        <f ca="1">IFERROR(IF(GY370+GX371&gt;GZ$4,GY370,GY370+GX371),"")</f>
        <v/>
      </c>
      <c r="GZ371" s="7">
        <f t="shared" ca="1" si="1834"/>
        <v>0</v>
      </c>
      <c r="HA371" s="7">
        <f t="shared" ca="1" si="1694"/>
        <v>0.39349069534222014</v>
      </c>
      <c r="HB371" s="7">
        <f t="shared" ca="1" si="1695"/>
        <v>0.22189392004239528</v>
      </c>
      <c r="HC371" s="7">
        <f t="shared" ca="1" si="1696"/>
        <v>1</v>
      </c>
      <c r="HD371" s="7" t="str">
        <f t="shared" ca="1" si="1697"/>
        <v>3</v>
      </c>
      <c r="HE371" s="7" t="str">
        <f ca="1">IFERROR(IF(HE370+HD371&gt;HF$4,HE370,HE370+HD371),"")</f>
        <v/>
      </c>
      <c r="HF371" s="7">
        <f t="shared" ca="1" si="1835"/>
        <v>0</v>
      </c>
      <c r="HG371" s="7">
        <f t="shared" ca="1" si="1698"/>
        <v>0.76405246885776834</v>
      </c>
      <c r="HH371" s="7">
        <f t="shared" ca="1" si="1699"/>
        <v>-0.14866785347315292</v>
      </c>
      <c r="HI371" s="7">
        <f t="shared" ca="1" si="1700"/>
        <v>0</v>
      </c>
      <c r="HJ371" s="7">
        <f t="shared" ca="1" si="1701"/>
        <v>0</v>
      </c>
      <c r="HK371" s="7" t="str">
        <f ca="1">IFERROR(IF(HK370+HJ371&gt;HL$4,HK370,HK370+HJ371),"")</f>
        <v/>
      </c>
      <c r="HL371" s="7">
        <f t="shared" ca="1" si="1836"/>
        <v>0</v>
      </c>
      <c r="HM371" s="7">
        <f t="shared" ca="1" si="1702"/>
        <v>2.4216801289680734E-2</v>
      </c>
      <c r="HN371" s="7">
        <f t="shared" ca="1" si="1703"/>
        <v>0.59116781409493468</v>
      </c>
      <c r="HO371" s="7">
        <f t="shared" ca="1" si="1704"/>
        <v>1</v>
      </c>
      <c r="HP371" s="7" t="str">
        <f t="shared" ca="1" si="1705"/>
        <v>3</v>
      </c>
      <c r="HQ371" s="7" t="str">
        <f ca="1">IFERROR(IF(HQ370+HP371&gt;HR$4,HQ370,HQ370+HP371),"")</f>
        <v/>
      </c>
      <c r="HR371" s="7">
        <f t="shared" ca="1" si="1837"/>
        <v>0</v>
      </c>
      <c r="HS371" s="7">
        <f t="shared" ca="1" si="1706"/>
        <v>0.72178512898158487</v>
      </c>
      <c r="HT371" s="7">
        <f t="shared" ca="1" si="1707"/>
        <v>-0.10640051359696945</v>
      </c>
      <c r="HU371" s="7">
        <f t="shared" ca="1" si="1708"/>
        <v>0</v>
      </c>
      <c r="HV371" s="7">
        <f t="shared" ca="1" si="1709"/>
        <v>0</v>
      </c>
      <c r="HW371" s="7" t="str">
        <f ca="1">IFERROR(IF(HW370+HV371&gt;HX$4,HW370,HW370+HV371),"")</f>
        <v/>
      </c>
      <c r="HX371" s="7">
        <f t="shared" ca="1" si="1838"/>
        <v>0</v>
      </c>
      <c r="HY371" s="7">
        <f t="shared" ca="1" si="1710"/>
        <v>0.43681853753077671</v>
      </c>
      <c r="HZ371" s="7">
        <f t="shared" ca="1" si="1711"/>
        <v>0.17856607785383871</v>
      </c>
      <c r="IA371" s="7">
        <f t="shared" ca="1" si="1712"/>
        <v>1</v>
      </c>
      <c r="IB371" s="7" t="str">
        <f t="shared" ca="1" si="1713"/>
        <v>3</v>
      </c>
      <c r="IC371" s="7" t="str">
        <f ca="1">IFERROR(IF(IC370+IB371&gt;ID$4,IC370,IC370+IB371),"")</f>
        <v/>
      </c>
      <c r="ID371" s="7">
        <f t="shared" ca="1" si="1839"/>
        <v>0</v>
      </c>
      <c r="IE371" s="7">
        <f t="shared" ca="1" si="1714"/>
        <v>0.29467236903720773</v>
      </c>
      <c r="IF371" s="7">
        <f t="shared" ca="1" si="1715"/>
        <v>0.32071224634740769</v>
      </c>
      <c r="IG371" s="7">
        <f t="shared" ca="1" si="1716"/>
        <v>1</v>
      </c>
      <c r="IH371" s="7" t="str">
        <f t="shared" ca="1" si="1717"/>
        <v>3</v>
      </c>
      <c r="II371" s="7" t="str">
        <f ca="1">IFERROR(IF(II370+IH371&gt;IJ$4,II370,II370+IH371),"")</f>
        <v/>
      </c>
      <c r="IJ371" s="7">
        <f t="shared" ca="1" si="1840"/>
        <v>0</v>
      </c>
      <c r="IK371" s="7">
        <f t="shared" ca="1" si="1718"/>
        <v>5.402761643220233E-2</v>
      </c>
      <c r="IL371" s="7">
        <f t="shared" ca="1" si="1719"/>
        <v>0.56135699895241309</v>
      </c>
      <c r="IM371" s="7">
        <f t="shared" ca="1" si="1720"/>
        <v>1</v>
      </c>
      <c r="IN371" s="7" t="str">
        <f t="shared" ca="1" si="1721"/>
        <v>3</v>
      </c>
      <c r="IO371" s="7" t="str">
        <f ca="1">IFERROR(IF(IO370+IN371&gt;IP$4,IO370,IO370+IN371),"")</f>
        <v/>
      </c>
      <c r="IP371" s="7">
        <f t="shared" ca="1" si="1841"/>
        <v>0</v>
      </c>
      <c r="IQ371" s="7">
        <f t="shared" ca="1" si="1722"/>
        <v>0.69221222188728382</v>
      </c>
      <c r="IR371" s="7">
        <f t="shared" ca="1" si="1723"/>
        <v>-7.68276065026684E-2</v>
      </c>
      <c r="IS371" s="7">
        <f t="shared" ca="1" si="1724"/>
        <v>0</v>
      </c>
      <c r="IT371" s="7">
        <f t="shared" ca="1" si="1725"/>
        <v>0</v>
      </c>
      <c r="IU371" s="7" t="str">
        <f ca="1">IFERROR(IF(IU370+IT371&gt;IV$4,IU370,IU370+IT371),"")</f>
        <v/>
      </c>
      <c r="IV371" s="7">
        <f t="shared" ca="1" si="1842"/>
        <v>0</v>
      </c>
      <c r="IW371" s="7">
        <f t="shared" ca="1" si="1726"/>
        <v>2.2701779487074303E-3</v>
      </c>
      <c r="IX371" s="7">
        <f t="shared" ca="1" si="1727"/>
        <v>0.61311443743590799</v>
      </c>
      <c r="IY371" s="7">
        <f t="shared" ca="1" si="1728"/>
        <v>1</v>
      </c>
      <c r="IZ371" s="7" t="str">
        <f t="shared" ca="1" si="1729"/>
        <v>3</v>
      </c>
      <c r="JA371" s="7" t="str">
        <f ca="1">IFERROR(IF(JA370+IZ371&gt;JB$4,JA370,JA370+IZ371),"")</f>
        <v/>
      </c>
      <c r="JB371" s="7">
        <f t="shared" ca="1" si="1843"/>
        <v>0</v>
      </c>
      <c r="JC371" s="7">
        <f t="shared" ca="1" si="1730"/>
        <v>0.93191927302126831</v>
      </c>
      <c r="JD371" s="7">
        <f t="shared" ca="1" si="1731"/>
        <v>-0.31653465763665289</v>
      </c>
      <c r="JE371" s="7">
        <f t="shared" ca="1" si="1732"/>
        <v>0</v>
      </c>
      <c r="JF371" s="7">
        <f t="shared" ca="1" si="1733"/>
        <v>0</v>
      </c>
      <c r="JG371" s="7" t="str">
        <f ca="1">IFERROR(IF(JG370+JF371&gt;JH$4,JG370,JG370+JF371),"")</f>
        <v/>
      </c>
      <c r="JH371" s="7">
        <f t="shared" ca="1" si="1844"/>
        <v>0</v>
      </c>
      <c r="JI371" s="7">
        <f t="shared" ca="1" si="1734"/>
        <v>7.353856372996781E-2</v>
      </c>
      <c r="JJ371" s="7">
        <f t="shared" ca="1" si="1735"/>
        <v>0.54184605165464761</v>
      </c>
      <c r="JK371" s="7">
        <f t="shared" ca="1" si="1736"/>
        <v>1</v>
      </c>
      <c r="JL371" s="7" t="str">
        <f t="shared" ca="1" si="1737"/>
        <v>3</v>
      </c>
      <c r="JM371" s="7" t="str">
        <f ca="1">IFERROR(IF(JM370+JL371&gt;JN$4,JM370,JM370+JL371),"")</f>
        <v/>
      </c>
      <c r="JN371" s="7">
        <f t="shared" ca="1" si="1845"/>
        <v>0</v>
      </c>
      <c r="JO371" s="7">
        <f t="shared" ca="1" si="1738"/>
        <v>0.31873964658214315</v>
      </c>
      <c r="JP371" s="7">
        <f t="shared" ca="1" si="1739"/>
        <v>0.29664496880247226</v>
      </c>
      <c r="JQ371" s="7">
        <f t="shared" ca="1" si="1740"/>
        <v>1</v>
      </c>
      <c r="JR371" s="7" t="str">
        <f t="shared" ca="1" si="1741"/>
        <v>3</v>
      </c>
      <c r="JS371" s="7" t="str">
        <f ca="1">IFERROR(IF(JS370+JR371&gt;JT$4,JS370,JS370+JR371),"")</f>
        <v/>
      </c>
      <c r="JT371" s="7">
        <f t="shared" ca="1" si="1846"/>
        <v>0</v>
      </c>
      <c r="JU371" s="7">
        <f t="shared" ca="1" si="1742"/>
        <v>0.71556552845495081</v>
      </c>
      <c r="JV371" s="7">
        <f t="shared" ca="1" si="1743"/>
        <v>-0.10018091307033539</v>
      </c>
      <c r="JW371" s="7">
        <f t="shared" ca="1" si="1744"/>
        <v>0</v>
      </c>
      <c r="JX371" s="7">
        <f t="shared" ca="1" si="1745"/>
        <v>0</v>
      </c>
      <c r="JY371" s="7" t="str">
        <f ca="1">IFERROR(IF(JY370+JX371&gt;JZ$4,JY370,JY370+JX371),"")</f>
        <v/>
      </c>
      <c r="JZ371" s="7">
        <f t="shared" ca="1" si="1847"/>
        <v>0</v>
      </c>
      <c r="KA371" s="7">
        <f t="shared" ca="1" si="1746"/>
        <v>0.89592568397912997</v>
      </c>
      <c r="KB371" s="7">
        <f t="shared" ca="1" si="1747"/>
        <v>-0.28054106859451455</v>
      </c>
      <c r="KC371" s="7">
        <f t="shared" ca="1" si="1748"/>
        <v>0</v>
      </c>
      <c r="KD371" s="7">
        <f t="shared" ca="1" si="1749"/>
        <v>0</v>
      </c>
      <c r="KE371" s="7" t="str">
        <f ca="1">IFERROR(IF(KE370+KD371&gt;KF$4,KE370,KE370+KD371),"")</f>
        <v/>
      </c>
      <c r="KF371" s="7">
        <f t="shared" ca="1" si="1848"/>
        <v>0</v>
      </c>
      <c r="KG371" s="7">
        <f t="shared" ca="1" si="1750"/>
        <v>0.78054896112283467</v>
      </c>
      <c r="KH371" s="7">
        <f t="shared" ca="1" si="1751"/>
        <v>-0.16516434573821925</v>
      </c>
      <c r="KI371" s="7">
        <f t="shared" ca="1" si="1752"/>
        <v>0</v>
      </c>
      <c r="KJ371" s="7">
        <f t="shared" ca="1" si="1753"/>
        <v>0</v>
      </c>
      <c r="KK371" s="7" t="str">
        <f ca="1">IFERROR(IF(KK370+KJ371&gt;KL$4,KK370,KK370+KJ371),"")</f>
        <v/>
      </c>
      <c r="KL371" s="7">
        <f t="shared" ca="1" si="1849"/>
        <v>0</v>
      </c>
      <c r="KM371" s="7">
        <f t="shared" ca="1" si="1754"/>
        <v>0.95879448334574413</v>
      </c>
      <c r="KN371" s="7">
        <f t="shared" ca="1" si="1755"/>
        <v>-0.34340986796112871</v>
      </c>
      <c r="KO371" s="7">
        <f t="shared" ca="1" si="1756"/>
        <v>0</v>
      </c>
      <c r="KP371" s="7">
        <f t="shared" ca="1" si="1757"/>
        <v>0</v>
      </c>
      <c r="KQ371" s="7" t="str">
        <f ca="1">IFERROR(IF(KQ370+KP371&gt;KR$4,KQ370,KQ370+KP371),"")</f>
        <v/>
      </c>
      <c r="KR371" s="7">
        <f t="shared" ca="1" si="1850"/>
        <v>0</v>
      </c>
      <c r="KS371" s="7">
        <f t="shared" ca="1" si="1758"/>
        <v>0.63264076872417796</v>
      </c>
      <c r="KT371" s="7">
        <f t="shared" ca="1" si="1759"/>
        <v>-1.7256153339562541E-2</v>
      </c>
      <c r="KU371" s="7">
        <f t="shared" ca="1" si="1760"/>
        <v>0</v>
      </c>
      <c r="KV371" s="7">
        <f t="shared" ca="1" si="1761"/>
        <v>0</v>
      </c>
      <c r="KW371" s="7" t="str">
        <f ca="1">IFERROR(IF(KW370+KV371&gt;KX$4,KW370,KW370+KV371),"")</f>
        <v/>
      </c>
      <c r="KX371" s="7">
        <f t="shared" ca="1" si="1851"/>
        <v>0</v>
      </c>
      <c r="KY371" s="7">
        <f t="shared" ca="1" si="1762"/>
        <v>0.18649636894426935</v>
      </c>
      <c r="KZ371" s="7">
        <f t="shared" ca="1" si="1763"/>
        <v>0.42888824644034607</v>
      </c>
      <c r="LA371" s="7">
        <f t="shared" ca="1" si="1764"/>
        <v>1</v>
      </c>
      <c r="LB371" s="7" t="str">
        <f t="shared" ca="1" si="1765"/>
        <v>3</v>
      </c>
      <c r="LC371" s="7" t="str">
        <f ca="1">IFERROR(IF(LC370+LB371&gt;LD$4,LC370,LC370+LB371),"")</f>
        <v/>
      </c>
      <c r="LD371" s="7">
        <f t="shared" ca="1" si="1852"/>
        <v>0</v>
      </c>
      <c r="LE371" s="7">
        <f t="shared" ca="1" si="1766"/>
        <v>0.3906327148272607</v>
      </c>
      <c r="LF371" s="7">
        <f t="shared" ca="1" si="1767"/>
        <v>0.22475190055735472</v>
      </c>
      <c r="LG371" s="7">
        <f t="shared" ca="1" si="1768"/>
        <v>1</v>
      </c>
      <c r="LH371" s="7" t="str">
        <f t="shared" ca="1" si="1769"/>
        <v>3</v>
      </c>
      <c r="LI371" s="7" t="str">
        <f ca="1">IFERROR(IF(LI370+LH371&gt;LJ$4,LI370,LI370+LH371),"")</f>
        <v/>
      </c>
      <c r="LJ371" s="7">
        <f t="shared" ca="1" si="1853"/>
        <v>0</v>
      </c>
      <c r="LK371" s="7">
        <f t="shared" ca="1" si="1770"/>
        <v>0.71659079697276917</v>
      </c>
      <c r="LL371" s="7">
        <f t="shared" ca="1" si="1771"/>
        <v>-0.10120618158815375</v>
      </c>
      <c r="LM371" s="7">
        <f t="shared" ca="1" si="1772"/>
        <v>0</v>
      </c>
      <c r="LN371" s="7">
        <f t="shared" ca="1" si="1773"/>
        <v>0</v>
      </c>
      <c r="LO371" s="7" t="str">
        <f ca="1">IFERROR(IF(LO370+LN371&gt;LP$4,LO370,LO370+LN371),"")</f>
        <v/>
      </c>
      <c r="LP371" s="7">
        <f t="shared" ca="1" si="1854"/>
        <v>0</v>
      </c>
      <c r="LQ371" s="7">
        <f t="shared" ca="1" si="1774"/>
        <v>0.65290559609719612</v>
      </c>
      <c r="LR371" s="7">
        <f t="shared" ca="1" si="1775"/>
        <v>-3.7520980712580698E-2</v>
      </c>
      <c r="LS371" s="7">
        <f t="shared" ca="1" si="1776"/>
        <v>0</v>
      </c>
      <c r="LT371" s="7">
        <f t="shared" ca="1" si="1777"/>
        <v>0</v>
      </c>
      <c r="LU371" s="7" t="str">
        <f ca="1">IFERROR(IF(LU370+LT371&gt;LV$4,LU370,LU370+LT371),"")</f>
        <v/>
      </c>
      <c r="LV371" s="7">
        <f t="shared" ca="1" si="1855"/>
        <v>0</v>
      </c>
      <c r="LW371" s="7">
        <f t="shared" ca="1" si="1778"/>
        <v>0.10028813460322938</v>
      </c>
      <c r="LX371" s="7">
        <f t="shared" ca="1" si="1779"/>
        <v>0.51509648078138603</v>
      </c>
      <c r="LY371" s="7">
        <f t="shared" ca="1" si="1780"/>
        <v>1</v>
      </c>
      <c r="LZ371" s="7" t="str">
        <f t="shared" ca="1" si="1781"/>
        <v>3</v>
      </c>
      <c r="MA371" s="7" t="str">
        <f ca="1">IFERROR(IF(MA370+LZ371&gt;MB$4,MA370,MA370+LZ371),"")</f>
        <v/>
      </c>
      <c r="MB371" s="7">
        <f t="shared" ca="1" si="1856"/>
        <v>0</v>
      </c>
      <c r="MC371" s="7">
        <f t="shared" ca="1" si="1782"/>
        <v>0.22899428680583789</v>
      </c>
      <c r="MD371" s="7">
        <f t="shared" ca="1" si="1783"/>
        <v>0.38639032857877753</v>
      </c>
      <c r="ME371" s="7">
        <f t="shared" ca="1" si="1784"/>
        <v>1</v>
      </c>
      <c r="MF371" s="7" t="str">
        <f t="shared" ca="1" si="1785"/>
        <v>3</v>
      </c>
      <c r="MG371" s="7" t="str">
        <f ca="1">IFERROR(IF(MG370+MF371&gt;MH$4,MG370,MG370+MF371),"")</f>
        <v/>
      </c>
      <c r="MH371" s="7">
        <f t="shared" ca="1" si="1857"/>
        <v>0</v>
      </c>
      <c r="MI371" s="7">
        <f t="shared" ca="1" si="1786"/>
        <v>0.12511946779699945</v>
      </c>
      <c r="MJ371" s="7">
        <f t="shared" ca="1" si="1787"/>
        <v>0.49026514758761597</v>
      </c>
      <c r="MK371" s="7">
        <f t="shared" ca="1" si="1788"/>
        <v>1</v>
      </c>
      <c r="ML371" s="7" t="str">
        <f t="shared" ca="1" si="1789"/>
        <v>3</v>
      </c>
      <c r="MM371" s="7" t="str">
        <f ca="1">IFERROR(IF(MM370+ML371&gt;MN$4,MM370,MM370+ML371),"")</f>
        <v/>
      </c>
      <c r="MN371" s="7">
        <f t="shared" ca="1" si="1858"/>
        <v>0</v>
      </c>
      <c r="MO371" s="7">
        <f t="shared" ca="1" si="1790"/>
        <v>0.90922048737301875</v>
      </c>
      <c r="MP371" s="7">
        <f t="shared" ca="1" si="1791"/>
        <v>-0.29383587198840333</v>
      </c>
      <c r="MQ371" s="7">
        <f t="shared" ca="1" si="1792"/>
        <v>0</v>
      </c>
      <c r="MR371" s="7">
        <f t="shared" ca="1" si="1793"/>
        <v>0</v>
      </c>
      <c r="MS371" s="7" t="str">
        <f ca="1">IFERROR(IF(MS370+MR371&gt;MT$4,MS370,MS370+MR371),"")</f>
        <v/>
      </c>
      <c r="MT371" s="7">
        <f t="shared" ca="1" si="1859"/>
        <v>0</v>
      </c>
      <c r="MU371" s="7">
        <f t="shared" ca="1" si="1794"/>
        <v>0.20643027820484938</v>
      </c>
      <c r="MV371" s="7">
        <f t="shared" ca="1" si="1795"/>
        <v>0.40895433717976604</v>
      </c>
      <c r="MW371" s="7">
        <f t="shared" ca="1" si="1796"/>
        <v>1</v>
      </c>
      <c r="MX371" s="7" t="str">
        <f t="shared" ca="1" si="1797"/>
        <v>3</v>
      </c>
      <c r="MY371" s="7" t="str">
        <f ca="1">IFERROR(IF(MY370+MX371&gt;MZ$4,MY370,MY370+MX371),"")</f>
        <v/>
      </c>
      <c r="MZ371" s="7">
        <f t="shared" ca="1" si="1860"/>
        <v>0</v>
      </c>
      <c r="NA371" s="7">
        <f t="shared" ca="1" si="1798"/>
        <v>0.78615295868563395</v>
      </c>
      <c r="NB371" s="7">
        <f t="shared" ca="1" si="1799"/>
        <v>-0.17076834330101853</v>
      </c>
      <c r="NC371" s="7">
        <f t="shared" ca="1" si="1800"/>
        <v>0</v>
      </c>
      <c r="ND371" s="7">
        <f t="shared" ca="1" si="1801"/>
        <v>0</v>
      </c>
      <c r="NE371" s="7" t="str">
        <f ca="1">IFERROR(IF(NE370+ND371&gt;NF$4,NE370,NE370+ND371),"")</f>
        <v/>
      </c>
      <c r="NF371" s="7">
        <f t="shared" ca="1" si="1861"/>
        <v>0</v>
      </c>
      <c r="NG371" s="7">
        <f t="shared" ca="1" si="1802"/>
        <v>0.51579865652101842</v>
      </c>
      <c r="NH371" s="7">
        <f t="shared" ca="1" si="1803"/>
        <v>9.9585958863597002E-2</v>
      </c>
      <c r="NI371" s="7">
        <f t="shared" ca="1" si="1804"/>
        <v>1</v>
      </c>
      <c r="NJ371" s="7" t="str">
        <f t="shared" ca="1" si="1805"/>
        <v>3</v>
      </c>
      <c r="NK371" s="7" t="str">
        <f ca="1">IFERROR(IF(NK370+NJ371&gt;NL$4,NK370,NK370+NJ371),"")</f>
        <v/>
      </c>
      <c r="NL371" s="7">
        <f t="shared" ca="1" si="1862"/>
        <v>0</v>
      </c>
      <c r="NM371" s="7">
        <f t="shared" ca="1" si="1806"/>
        <v>4.1860006055338683E-4</v>
      </c>
      <c r="NN371" s="7">
        <f t="shared" ca="1" si="1807"/>
        <v>0.61496601532406203</v>
      </c>
      <c r="NO371" s="7">
        <f t="shared" ca="1" si="1808"/>
        <v>1</v>
      </c>
      <c r="NP371" s="7" t="str">
        <f t="shared" ca="1" si="1809"/>
        <v>3</v>
      </c>
      <c r="NQ371" s="7" t="str">
        <f ca="1">IFERROR(IF(NQ370+NP371&gt;NR$4,NQ370,NQ370+NP371),"")</f>
        <v/>
      </c>
      <c r="NR371" s="7">
        <f t="shared" ca="1" si="1863"/>
        <v>0</v>
      </c>
      <c r="NT371">
        <v>373</v>
      </c>
      <c r="NU371" s="7" t="s">
        <v>19</v>
      </c>
      <c r="NV371" s="7" t="str">
        <f t="shared" ca="1" si="1598"/>
        <v/>
      </c>
      <c r="NW371" s="7" t="str">
        <f t="shared" ca="1" si="1810"/>
        <v/>
      </c>
      <c r="NX371" t="str">
        <f ca="1">IFERROR(VLOOKUP(NT371,$K$3:$AK$568,8,FALSE),"")</f>
        <v/>
      </c>
      <c r="NY371" t="str">
        <f ca="1">IFERROR(VLOOKUP(NT371,$K$3:$AK$568,9,FALSE),"")</f>
        <v/>
      </c>
      <c r="NZ371" s="7" t="str">
        <f ca="1">IFERROR(VLOOKUP(NT371,$K$3:$AK$568,27,FALSE),"")</f>
        <v/>
      </c>
      <c r="OB371">
        <v>373</v>
      </c>
      <c r="OC371" s="7" t="s">
        <v>19</v>
      </c>
      <c r="OD371" t="e">
        <f t="shared" ca="1" si="1864"/>
        <v>#N/A</v>
      </c>
      <c r="OE371" s="7" t="str">
        <f t="shared" ca="1" si="1865"/>
        <v/>
      </c>
      <c r="OF371" s="7" t="str">
        <f t="shared" ca="1" si="1866"/>
        <v/>
      </c>
      <c r="OG371" t="str">
        <f t="shared" ca="1" si="1867"/>
        <v/>
      </c>
      <c r="OI371">
        <v>373</v>
      </c>
      <c r="OJ371" s="7" t="s">
        <v>19</v>
      </c>
      <c r="OK371" s="7" t="str">
        <f t="shared" ca="1" si="1868"/>
        <v/>
      </c>
      <c r="OL371" s="7" t="str">
        <f t="shared" ca="1" si="1869"/>
        <v/>
      </c>
      <c r="OM371" t="str">
        <f ca="1">IFERROR(VLOOKUP(OI371,$L$3:$AK$568,7,FALSE),"")</f>
        <v/>
      </c>
      <c r="ON371" t="str">
        <f ca="1">IFERROR(VLOOKUP(OI371,$L$3:$AK$568,8,FALSE),"")</f>
        <v/>
      </c>
      <c r="OO371" s="7" t="str">
        <f ca="1">IFERROR(VLOOKUP(OI371,$L$3:$AK$568,26,FALSE),"")</f>
        <v/>
      </c>
      <c r="OQ371">
        <v>373</v>
      </c>
      <c r="OR371" s="7" t="s">
        <v>19</v>
      </c>
      <c r="OS371" t="e">
        <f t="shared" ca="1" si="1870"/>
        <v>#N/A</v>
      </c>
      <c r="OT371" s="7" t="str">
        <f t="shared" ca="1" si="1871"/>
        <v/>
      </c>
      <c r="OU371" s="7" t="str">
        <f t="shared" ca="1" si="1872"/>
        <v/>
      </c>
      <c r="OV371" t="str">
        <f t="shared" ca="1" si="1873"/>
        <v/>
      </c>
      <c r="OX371">
        <v>373</v>
      </c>
      <c r="OY371" s="7" t="s">
        <v>19</v>
      </c>
      <c r="OZ371" s="7" t="str">
        <f t="shared" ca="1" si="1874"/>
        <v/>
      </c>
      <c r="PA371" s="7" t="str">
        <f t="shared" ca="1" si="1875"/>
        <v/>
      </c>
      <c r="PB371" t="str">
        <f ca="1">IFERROR(VLOOKUP(OX371,$M$3:$AK$568,6,FALSE),"")</f>
        <v/>
      </c>
      <c r="PC371" t="str">
        <f ca="1">IFERROR(VLOOKUP(OX371,$M$3:$AK$568,7,FALSE),"")</f>
        <v/>
      </c>
      <c r="PD371" s="7" t="str">
        <f ca="1">IFERROR(VLOOKUP(OX371,$M$3:$AK$568,25,FALSE),"")</f>
        <v/>
      </c>
      <c r="PF371">
        <v>373</v>
      </c>
      <c r="PG371" s="7" t="s">
        <v>19</v>
      </c>
      <c r="PH371" t="e">
        <f t="shared" ca="1" si="1876"/>
        <v>#N/A</v>
      </c>
      <c r="PI371" s="7" t="str">
        <f t="shared" ca="1" si="1877"/>
        <v/>
      </c>
      <c r="PJ371" s="7" t="str">
        <f t="shared" ca="1" si="1878"/>
        <v/>
      </c>
      <c r="PK371" t="str">
        <f t="shared" ca="1" si="1879"/>
        <v/>
      </c>
      <c r="PM371">
        <v>373</v>
      </c>
      <c r="PN371" s="7" t="s">
        <v>19</v>
      </c>
      <c r="PO371" s="202" t="str">
        <f t="shared" ca="1" si="1880"/>
        <v/>
      </c>
      <c r="PP371" s="7" t="str">
        <f t="shared" ca="1" si="1881"/>
        <v/>
      </c>
      <c r="PQ371" t="str">
        <f ca="1">IFERROR(VLOOKUP(PM371,$G$325:$R$409,12,FALSE),"")</f>
        <v/>
      </c>
      <c r="PR371" t="e">
        <f ca="1">VLOOKUP(PM371,$G$324:$Q$409,11,FALSE)</f>
        <v>#N/A</v>
      </c>
      <c r="PS371" s="7" t="str">
        <f ca="1">VLOOKUP(PQ371,$R$325:$Y$409,8,FALSE)</f>
        <v>- -</v>
      </c>
      <c r="PT371" s="7">
        <f ca="1">ReSt</f>
        <v>-4</v>
      </c>
      <c r="PU371" s="7" t="e">
        <f t="shared" ca="1" si="1882"/>
        <v>#N/A</v>
      </c>
      <c r="PV371" s="7" t="e">
        <f t="shared" ca="1" si="1883"/>
        <v>#N/A</v>
      </c>
      <c r="PW371" s="7" t="str">
        <f ca="1">VLOOKUP(PQ371,$R$325:$AK$409,8,FALSE)</f>
        <v>- -</v>
      </c>
      <c r="PX371" s="7"/>
      <c r="PY371">
        <v>373</v>
      </c>
      <c r="PZ371" s="7" t="s">
        <v>19</v>
      </c>
      <c r="QA371" t="str">
        <f t="shared" ca="1" si="1884"/>
        <v/>
      </c>
      <c r="QB371" s="7" t="str">
        <f t="shared" ca="1" si="1885"/>
        <v/>
      </c>
      <c r="QC371" s="7" t="str">
        <f t="shared" ca="1" si="1886"/>
        <v/>
      </c>
      <c r="QD371" t="str">
        <f t="shared" ca="1" si="1887"/>
        <v/>
      </c>
      <c r="QF371">
        <v>373</v>
      </c>
      <c r="QG371" s="7" t="s">
        <v>19</v>
      </c>
      <c r="QH371" s="7" t="str">
        <f t="shared" ca="1" si="1888"/>
        <v/>
      </c>
      <c r="QI371" s="7" t="e">
        <f t="shared" ca="1" si="1889"/>
        <v>#VALUE!</v>
      </c>
      <c r="QJ371" t="e">
        <f t="shared" ca="1" si="1890"/>
        <v>#N/A</v>
      </c>
      <c r="QK371" s="7" t="e">
        <f t="shared" ca="1" si="1891"/>
        <v>#N/A</v>
      </c>
      <c r="QM371">
        <v>373</v>
      </c>
      <c r="QN371" s="7" t="s">
        <v>19</v>
      </c>
      <c r="QO371" t="str">
        <f t="shared" ca="1" si="1892"/>
        <v/>
      </c>
      <c r="QP371" s="7" t="str">
        <f t="shared" ca="1" si="1893"/>
        <v/>
      </c>
      <c r="QQ371" t="str">
        <f t="shared" ca="1" si="1894"/>
        <v/>
      </c>
    </row>
    <row r="372" spans="1:459" x14ac:dyDescent="0.25">
      <c r="A372" s="240" t="str">
        <f>IF('Character Sheet'!$B$4="Creature","N","Y")</f>
        <v>Y</v>
      </c>
      <c r="C372" s="75"/>
      <c r="D372" s="76"/>
      <c r="F372" s="75">
        <v>3</v>
      </c>
      <c r="G372" s="76">
        <f t="shared" ca="1" si="1897"/>
        <v>0</v>
      </c>
      <c r="I372" s="75" t="s">
        <v>1812</v>
      </c>
      <c r="J372" s="85"/>
      <c r="K372" s="85">
        <f t="shared" ca="1" si="1589"/>
        <v>7</v>
      </c>
      <c r="L372" s="85">
        <f t="shared" ca="1" si="1924"/>
        <v>7</v>
      </c>
      <c r="M372" s="70">
        <f t="shared" ca="1" si="1593"/>
        <v>18</v>
      </c>
      <c r="O372" s="222">
        <f ca="1">BP372</f>
        <v>326</v>
      </c>
      <c r="Q372" s="7" t="s">
        <v>1757</v>
      </c>
      <c r="R372" s="9" t="str">
        <f ca="1">IFERROR(VLOOKUP(F372,INDIRECT(Calculations!$D$101),2,FALSE),"")</f>
        <v>Mind's Door</v>
      </c>
      <c r="S372" s="9" t="str">
        <f t="shared" ca="1" si="1895"/>
        <v>Mind's Door</v>
      </c>
      <c r="T372" s="61" t="str">
        <f ca="1">SUBSTITUTE(IFERROR(IFERROR(VLOOKUP(R372,'[1]Skill Statistics'!$A$3:$C$513,2,FALSE),VLOOKUP(Q372,'[1]Skill Statistics'!$A$3:$C$513,2,FALSE)),T371),"R*","ReSt")</f>
        <v>ReSt/ReSt</v>
      </c>
      <c r="U372" s="61" t="str">
        <f ca="1">IFERROR(IFERROR(VLOOKUP(R372,'[1]Skill Statistics'!$A$3:$C$513,3,FALSE),VLOOKUP(Q372,'[1]Skill Statistics'!$A$3:$C$513,3,FALSE)),U371)</f>
        <v>Me</v>
      </c>
      <c r="V372" s="61" t="str">
        <f ca="1">IF(R372="","- -",IF(ISNUMBER(SEARCH("Category",R372)),"- -",IFERROR(IFERROR(VLOOKUP(Q372,[1]Professions!$A$4:$AM$288,MATCH(Profession,[1]Professions!$A$1:$AM$1,0),FALSE),VLOOKUP(Q372,Calculations!$B$91:$I$95,8,FALSE)),"- -")))</f>
        <v>6 / 8</v>
      </c>
      <c r="W372" s="60">
        <f ca="1">BL372</f>
        <v>0</v>
      </c>
      <c r="X372" s="7">
        <f ca="1">IFERROR(VLOOKUP(R372,$BS$6:$NR$519,MATCH(ActualLevel,$BS$3:$NR$3,0),FALSE),"- -")</f>
        <v>0</v>
      </c>
      <c r="Y372" s="7">
        <f t="shared" ca="1" si="1925"/>
        <v>0</v>
      </c>
      <c r="Z372" s="7">
        <f ca="1">IFERROR(VLOOKUP(Y372,Charts!$BQ$2:$BR$52,2,FALSE),"- -")</f>
        <v>-25</v>
      </c>
      <c r="AA372" s="7">
        <f t="shared" ca="1" si="1599"/>
        <v>-1</v>
      </c>
      <c r="AB372" s="7">
        <f t="shared" ca="1" si="1920"/>
        <v>0</v>
      </c>
      <c r="AC372" s="7"/>
      <c r="AD372" s="7"/>
      <c r="AE372" s="7"/>
      <c r="AF372" s="7"/>
      <c r="AG372" s="7"/>
      <c r="AH372" s="43"/>
      <c r="AI372" s="7"/>
      <c r="AJ372" s="7"/>
      <c r="AK372" s="7">
        <f t="shared" ca="1" si="1600"/>
        <v>-26</v>
      </c>
      <c r="AL372" s="7"/>
      <c r="AM372" s="69">
        <f>IFERROR(VLOOKUP(Q372,'[1]Skill Statistics'!$A$3:$AN$513,MATCH(Profession,'[1]Skill Statistics'!$A$2:$AN$2,0),FALSE),0)</f>
        <v>0</v>
      </c>
      <c r="AN372" s="85">
        <f>IFERROR(VLOOKUP(Q372,'[1]Skill Statistics'!$A$3:$BK$513,MATCH(Archetype,'[1]Skill Statistics'!$A$2:$BK$2,0),FALSE),0)</f>
        <v>0</v>
      </c>
      <c r="AO372" s="85">
        <f>IFERROR(VLOOKUP(Q372,'[1]Skill Statistics'!$A$3:$BB$513,MATCH(Race,'[1]Skill Statistics'!$A$2:$BB$2,0),FALSE),0)</f>
        <v>0</v>
      </c>
      <c r="AP372" s="85">
        <f t="shared" ca="1" si="1811"/>
        <v>-0.1</v>
      </c>
      <c r="AQ372" s="70"/>
      <c r="AS372" s="69">
        <f>IFERROR(VLOOKUP(Q372,'[1]Professional Skills'!$A$4:$AM$288,MATCH(Profession,'[1]Professional Skills'!$A$3:$AM$3,0),FALSE),"- -")</f>
        <v>0</v>
      </c>
      <c r="AT372" t="s">
        <v>1812</v>
      </c>
      <c r="AU372" s="7" t="str">
        <f t="shared" si="1922"/>
        <v/>
      </c>
      <c r="AV372" s="7">
        <f t="shared" ca="1" si="1921"/>
        <v>0</v>
      </c>
      <c r="AW372" t="str">
        <f t="shared" si="1898"/>
        <v/>
      </c>
      <c r="AX372" t="str">
        <f>IFERROR(_xlfn.RANK.EQ(AW372,$AW$5:$AW$568),"")</f>
        <v/>
      </c>
      <c r="AY372">
        <f t="shared" si="1595"/>
        <v>0</v>
      </c>
      <c r="AZ372" s="70" t="str">
        <f t="shared" si="1601"/>
        <v/>
      </c>
      <c r="BB372" s="69" t="str">
        <f>IFERROR(IF(Q372="Language",VLOOKUP(R372,[1]Cultures!$B$4:$N$218,MATCH(Culture,[1]Cultures!$B$3:$N$3,0),FALSE),VLOOKUP(Q372,[1]Cultures!$B$4:$O$212,MATCH(Culture,[1]Cultures!$B$3:$O$3,0),FALSE)),"- -")</f>
        <v>- -</v>
      </c>
      <c r="BC372" t="s">
        <v>1812</v>
      </c>
      <c r="BD372">
        <f t="shared" ca="1" si="1899"/>
        <v>3.8998431209507856E-2</v>
      </c>
      <c r="BE372">
        <f t="shared" ca="1" si="1900"/>
        <v>-6.100156879049215E-2</v>
      </c>
      <c r="BH372">
        <f t="shared" ca="1" si="1950"/>
        <v>30</v>
      </c>
      <c r="BI372" s="7">
        <f ca="1">IFERROR(IF(BH372=1,IF(BB372=1,1,IF(BB372=2,2,IF(BH372=2,IF(BB372=3,1,IF(BB372&gt;=4,2,IF(BH372=3,IF(BB372=5,1,IF(BB372&gt;=6,2,IF(BH372=4,IF(BB372=7,1,IF(BB372&gt;=8,2,IF(BH372=5,IF(BB372=9,1,IF(BB372&gt;=10,2,0)),0))),0))),0))),0))),0)+(IF(BC372="*",0,BB372)),"- -")</f>
        <v>0</v>
      </c>
      <c r="BK372" s="7"/>
      <c r="BL372" s="70">
        <f ca="1">IF(V372="- -","- -",SUM(BI372:BK372))</f>
        <v>0</v>
      </c>
      <c r="BN372" s="69">
        <f ca="1">IFERROR(VLOOKUP(V372,Charts!$BT$2:$BV$14,3,FALSE),"- -")</f>
        <v>0.38461538461538464</v>
      </c>
      <c r="BO372" s="85">
        <f t="shared" ca="1" si="1812"/>
        <v>1.2226283300448617</v>
      </c>
      <c r="BP372" s="70">
        <f t="shared" ca="1" si="1901"/>
        <v>326</v>
      </c>
      <c r="BR372" s="7">
        <v>371</v>
      </c>
      <c r="BS372" s="9" t="str">
        <f ca="1">VLOOKUP(BR372,$O$3:$R$568,4,FALSE)</f>
        <v>Ceramics</v>
      </c>
      <c r="BT372" s="7" t="str">
        <f ca="1">VLOOKUP(BS372,$R$3:$V$568,5,FALSE)</f>
        <v>2 / 4</v>
      </c>
      <c r="BU372" s="7">
        <f ca="1">VLOOKUP(BT372,Charts!$BT$2:$BV$14,3,FALSE)</f>
        <v>0.76923076923076927</v>
      </c>
      <c r="BV372" s="7" t="str">
        <f t="shared" ca="1" si="1604"/>
        <v>2</v>
      </c>
      <c r="BW372" s="7" t="str">
        <f t="shared" ca="1" si="1605"/>
        <v>4</v>
      </c>
      <c r="BY372" s="7">
        <f t="shared" ca="1" si="1606"/>
        <v>0.3160342166246447</v>
      </c>
      <c r="BZ372" s="7">
        <f t="shared" ca="1" si="1607"/>
        <v>0.45319655260612457</v>
      </c>
      <c r="CA372" s="7">
        <f t="shared" ca="1" si="1608"/>
        <v>1</v>
      </c>
      <c r="CB372" s="7" t="str">
        <f t="shared" ca="1" si="1609"/>
        <v>2</v>
      </c>
      <c r="CC372" s="7" t="str">
        <f ca="1">IFERROR(IF(CC371+CB372&gt;CD$4,CC371,CC371+CB372),"")</f>
        <v/>
      </c>
      <c r="CD372" s="7">
        <f t="shared" ca="1" si="1813"/>
        <v>0</v>
      </c>
      <c r="CE372" s="7">
        <f t="shared" ca="1" si="1610"/>
        <v>0.50903025180999373</v>
      </c>
      <c r="CF372" s="7">
        <f t="shared" ca="1" si="1611"/>
        <v>0.26020051742077555</v>
      </c>
      <c r="CG372" s="7">
        <f t="shared" ca="1" si="1612"/>
        <v>1</v>
      </c>
      <c r="CH372" s="7" t="str">
        <f t="shared" ca="1" si="1613"/>
        <v>2</v>
      </c>
      <c r="CI372" s="7" t="str">
        <f ca="1">IFERROR(IF(CI371+CH372&gt;CJ$4,CI371,CI371+CH372),"")</f>
        <v/>
      </c>
      <c r="CJ372" s="7">
        <f t="shared" ca="1" si="1814"/>
        <v>0</v>
      </c>
      <c r="CK372" s="7">
        <f t="shared" ca="1" si="1614"/>
        <v>0.88473293118623764</v>
      </c>
      <c r="CL372" s="7">
        <f t="shared" ca="1" si="1615"/>
        <v>-0.11550216195546836</v>
      </c>
      <c r="CM372" s="7">
        <f t="shared" ca="1" si="1616"/>
        <v>0</v>
      </c>
      <c r="CN372" s="7">
        <f t="shared" ca="1" si="1617"/>
        <v>0</v>
      </c>
      <c r="CO372" s="7" t="str">
        <f ca="1">IFERROR(IF(CO371+CN372&gt;CP$4,CO371,CO371+CN372),"")</f>
        <v/>
      </c>
      <c r="CP372" s="7">
        <f t="shared" ca="1" si="1815"/>
        <v>0</v>
      </c>
      <c r="CQ372" s="7">
        <f t="shared" ca="1" si="1618"/>
        <v>0.35308679679651356</v>
      </c>
      <c r="CR372" s="7">
        <f t="shared" ca="1" si="1619"/>
        <v>0.41614397243425572</v>
      </c>
      <c r="CS372" s="7">
        <f t="shared" ca="1" si="1620"/>
        <v>1</v>
      </c>
      <c r="CT372" s="7" t="str">
        <f t="shared" ca="1" si="1621"/>
        <v>2</v>
      </c>
      <c r="CU372" s="7" t="str">
        <f ca="1">IFERROR(IF(CU371+CT372&gt;CV$4,CU371,CU371+CT372),"")</f>
        <v/>
      </c>
      <c r="CV372" s="7">
        <f t="shared" ca="1" si="1816"/>
        <v>0</v>
      </c>
      <c r="CW372" s="7">
        <f t="shared" ca="1" si="1622"/>
        <v>0.81264688567807009</v>
      </c>
      <c r="CX372" s="7">
        <f t="shared" ca="1" si="1623"/>
        <v>-4.3416116447300812E-2</v>
      </c>
      <c r="CY372" s="7">
        <f t="shared" ca="1" si="1624"/>
        <v>0</v>
      </c>
      <c r="CZ372" s="7">
        <f t="shared" ca="1" si="1625"/>
        <v>0</v>
      </c>
      <c r="DA372" s="7" t="str">
        <f ca="1">IFERROR(IF(DA371+CZ372&gt;DB$4,DA371,DA371+CZ372),"")</f>
        <v/>
      </c>
      <c r="DB372" s="7">
        <f t="shared" ca="1" si="1817"/>
        <v>0</v>
      </c>
      <c r="DC372" s="7">
        <f t="shared" ca="1" si="1626"/>
        <v>0.64635932966412379</v>
      </c>
      <c r="DD372" s="7">
        <f t="shared" ca="1" si="1627"/>
        <v>0.12287143956664548</v>
      </c>
      <c r="DE372" s="7">
        <f t="shared" ca="1" si="1628"/>
        <v>1</v>
      </c>
      <c r="DF372" s="7" t="str">
        <f t="shared" ca="1" si="1629"/>
        <v>2</v>
      </c>
      <c r="DG372" s="7" t="str">
        <f ca="1">IFERROR(IF(DG371+DF372&gt;DH$4,DG371,DG371+DF372),"")</f>
        <v/>
      </c>
      <c r="DH372" s="7">
        <f t="shared" ca="1" si="1818"/>
        <v>0</v>
      </c>
      <c r="DI372" s="7">
        <f t="shared" ca="1" si="1630"/>
        <v>1.856027952853212E-2</v>
      </c>
      <c r="DJ372" s="7">
        <f t="shared" ca="1" si="1631"/>
        <v>0.75067048970223715</v>
      </c>
      <c r="DK372" s="7">
        <f t="shared" ca="1" si="1632"/>
        <v>1</v>
      </c>
      <c r="DL372" s="7" t="str">
        <f t="shared" ca="1" si="1633"/>
        <v>2</v>
      </c>
      <c r="DM372" s="7" t="str">
        <f ca="1">IFERROR(IF(DM371+DL372&gt;DN$4,DM371,DM371+DL372),"")</f>
        <v/>
      </c>
      <c r="DN372" s="7">
        <f t="shared" ca="1" si="1819"/>
        <v>0</v>
      </c>
      <c r="DO372" s="7">
        <f t="shared" ca="1" si="1634"/>
        <v>0.54827945251287846</v>
      </c>
      <c r="DP372" s="7">
        <f t="shared" ca="1" si="1635"/>
        <v>0.22095131671789081</v>
      </c>
      <c r="DQ372" s="7">
        <f t="shared" ca="1" si="1636"/>
        <v>1</v>
      </c>
      <c r="DR372" s="7" t="str">
        <f t="shared" ca="1" si="1637"/>
        <v>2</v>
      </c>
      <c r="DS372" s="7" t="str">
        <f ca="1">IFERROR(IF(DS371+DR372&gt;DT$4,DS371,DS371+DR372),"")</f>
        <v/>
      </c>
      <c r="DT372" s="7">
        <f t="shared" ca="1" si="1820"/>
        <v>0</v>
      </c>
      <c r="DU372" s="7">
        <f t="shared" ca="1" si="1638"/>
        <v>5.4307065757429607E-2</v>
      </c>
      <c r="DV372" s="7">
        <f t="shared" ca="1" si="1639"/>
        <v>0.71492370347333967</v>
      </c>
      <c r="DW372" s="7">
        <f t="shared" ca="1" si="1640"/>
        <v>1</v>
      </c>
      <c r="DX372" s="7" t="str">
        <f t="shared" ca="1" si="1641"/>
        <v>2</v>
      </c>
      <c r="DY372" s="7" t="str">
        <f ca="1">IFERROR(IF(DY371+DX372&gt;DZ$4,DY371,DY371+DX372),"")</f>
        <v/>
      </c>
      <c r="DZ372" s="7">
        <f t="shared" ca="1" si="1821"/>
        <v>0</v>
      </c>
      <c r="EA372" s="7">
        <f t="shared" ca="1" si="1642"/>
        <v>0.32923151550688445</v>
      </c>
      <c r="EB372" s="7">
        <f t="shared" ca="1" si="1643"/>
        <v>0.43999925372388482</v>
      </c>
      <c r="EC372" s="7">
        <f t="shared" ca="1" si="1644"/>
        <v>1</v>
      </c>
      <c r="ED372" s="7" t="str">
        <f t="shared" ca="1" si="1645"/>
        <v>2</v>
      </c>
      <c r="EE372" s="7" t="str">
        <f ca="1">IFERROR(IF(EE371+ED372&gt;EF$4,EE371,EE371+ED372),"")</f>
        <v/>
      </c>
      <c r="EF372" s="7">
        <f t="shared" ca="1" si="1822"/>
        <v>0</v>
      </c>
      <c r="EG372" s="7">
        <f t="shared" ca="1" si="1646"/>
        <v>0.74621874779021902</v>
      </c>
      <c r="EH372" s="7">
        <f t="shared" ca="1" si="1647"/>
        <v>2.3012021440550257E-2</v>
      </c>
      <c r="EI372" s="7">
        <f t="shared" ca="1" si="1648"/>
        <v>1</v>
      </c>
      <c r="EJ372" s="7" t="str">
        <f t="shared" ca="1" si="1649"/>
        <v>2</v>
      </c>
      <c r="EK372" s="7" t="str">
        <f ca="1">IFERROR(IF(EK371+EJ372&gt;EL$4,EK371,EK371+EJ372),"")</f>
        <v/>
      </c>
      <c r="EL372" s="7">
        <f t="shared" ca="1" si="1823"/>
        <v>0</v>
      </c>
      <c r="EM372" s="7">
        <f t="shared" ca="1" si="1650"/>
        <v>9.8454926667568388E-2</v>
      </c>
      <c r="EN372" s="7">
        <f t="shared" ca="1" si="1651"/>
        <v>0.67077584256320089</v>
      </c>
      <c r="EO372" s="7">
        <f t="shared" ca="1" si="1652"/>
        <v>1</v>
      </c>
      <c r="EP372" s="7" t="str">
        <f t="shared" ca="1" si="1653"/>
        <v>2</v>
      </c>
      <c r="EQ372" s="7" t="str">
        <f ca="1">IFERROR(IF(EQ371+EP372&gt;ER$4,EQ371,EQ371+EP372),"")</f>
        <v/>
      </c>
      <c r="ER372" s="7">
        <f t="shared" ca="1" si="1824"/>
        <v>0</v>
      </c>
      <c r="ES372" s="7">
        <f t="shared" ca="1" si="1654"/>
        <v>0.76146597788690018</v>
      </c>
      <c r="ET372" s="7">
        <f t="shared" ca="1" si="1655"/>
        <v>7.764791343869093E-3</v>
      </c>
      <c r="EU372" s="7">
        <f t="shared" ca="1" si="1656"/>
        <v>1</v>
      </c>
      <c r="EV372" s="7" t="str">
        <f t="shared" ca="1" si="1657"/>
        <v>2</v>
      </c>
      <c r="EW372" s="7" t="str">
        <f ca="1">IFERROR(IF(EW371+EV372&gt;EX$4,EW371,EW371+EV372),"")</f>
        <v/>
      </c>
      <c r="EX372" s="7">
        <f t="shared" ca="1" si="1825"/>
        <v>0</v>
      </c>
      <c r="EY372" s="7">
        <f t="shared" ca="1" si="1658"/>
        <v>0.26692143373218069</v>
      </c>
      <c r="EZ372" s="7">
        <f t="shared" ca="1" si="1659"/>
        <v>0.50230933549858858</v>
      </c>
      <c r="FA372" s="7">
        <f t="shared" ca="1" si="1660"/>
        <v>1</v>
      </c>
      <c r="FB372" s="7" t="str">
        <f t="shared" ca="1" si="1661"/>
        <v>2</v>
      </c>
      <c r="FC372" s="7" t="str">
        <f ca="1">IFERROR(IF(FC371+FB372&gt;FD$4,FC371,FC371+FB372),"")</f>
        <v/>
      </c>
      <c r="FD372" s="7">
        <f t="shared" ca="1" si="1826"/>
        <v>0</v>
      </c>
      <c r="FE372" s="7">
        <f t="shared" ca="1" si="1662"/>
        <v>0.43657360952934166</v>
      </c>
      <c r="FF372" s="7">
        <f t="shared" ca="1" si="1663"/>
        <v>0.33265715970142762</v>
      </c>
      <c r="FG372" s="7">
        <f t="shared" ca="1" si="1664"/>
        <v>1</v>
      </c>
      <c r="FH372" s="7" t="str">
        <f t="shared" ca="1" si="1665"/>
        <v>2</v>
      </c>
      <c r="FI372" s="7" t="str">
        <f ca="1">IFERROR(IF(FI371+FH372&gt;FJ$4,FI371,FI371+FH372),"")</f>
        <v/>
      </c>
      <c r="FJ372" s="7">
        <f t="shared" ca="1" si="1827"/>
        <v>0</v>
      </c>
      <c r="FK372" s="7">
        <f t="shared" ca="1" si="1666"/>
        <v>0.90468859595914886</v>
      </c>
      <c r="FL372" s="7">
        <f t="shared" ca="1" si="1667"/>
        <v>-0.13545782672837958</v>
      </c>
      <c r="FM372" s="7">
        <f t="shared" ca="1" si="1668"/>
        <v>0</v>
      </c>
      <c r="FN372" s="7">
        <f t="shared" ca="1" si="1669"/>
        <v>0</v>
      </c>
      <c r="FO372" s="7" t="str">
        <f ca="1">IFERROR(IF(FO371+FN372&gt;FP$4,FO371,FO371+FN372),"")</f>
        <v/>
      </c>
      <c r="FP372" s="7">
        <f t="shared" ca="1" si="1828"/>
        <v>0</v>
      </c>
      <c r="FQ372" s="7">
        <f t="shared" ca="1" si="1670"/>
        <v>0.89921915467019453</v>
      </c>
      <c r="FR372" s="7">
        <f t="shared" ca="1" si="1671"/>
        <v>-0.12998838543942526</v>
      </c>
      <c r="FS372" s="7">
        <f t="shared" ca="1" si="1672"/>
        <v>0</v>
      </c>
      <c r="FT372" s="7">
        <f t="shared" ca="1" si="1673"/>
        <v>0</v>
      </c>
      <c r="FU372" s="7" t="str">
        <f ca="1">IFERROR(IF(FU371+FT372&gt;FV$4,FU371,FU371+FT372),"")</f>
        <v/>
      </c>
      <c r="FV372" s="7">
        <f t="shared" ca="1" si="1829"/>
        <v>0</v>
      </c>
      <c r="FW372" s="7">
        <f t="shared" ca="1" si="1674"/>
        <v>0.59908122914651762</v>
      </c>
      <c r="FX372" s="7">
        <f t="shared" ca="1" si="1675"/>
        <v>0.17014954008425165</v>
      </c>
      <c r="FY372" s="7">
        <f t="shared" ca="1" si="1676"/>
        <v>1</v>
      </c>
      <c r="FZ372" s="7" t="str">
        <f t="shared" ca="1" si="1677"/>
        <v>2</v>
      </c>
      <c r="GA372" s="7" t="str">
        <f ca="1">IFERROR(IF(GA371+FZ372&gt;GB$4,GA371,GA371+FZ372),"")</f>
        <v/>
      </c>
      <c r="GB372" s="7">
        <f t="shared" ca="1" si="1830"/>
        <v>0</v>
      </c>
      <c r="GC372" s="7">
        <f t="shared" ca="1" si="1678"/>
        <v>0.34780691048255896</v>
      </c>
      <c r="GD372" s="7">
        <f t="shared" ca="1" si="1679"/>
        <v>0.42142385874821031</v>
      </c>
      <c r="GE372" s="7">
        <f t="shared" ca="1" si="1680"/>
        <v>1</v>
      </c>
      <c r="GF372" s="7" t="str">
        <f t="shared" ca="1" si="1681"/>
        <v>2</v>
      </c>
      <c r="GG372" s="7" t="str">
        <f ca="1">IFERROR(IF(GG371+GF372&gt;GH$4,GG371,GG371+GF372),"")</f>
        <v/>
      </c>
      <c r="GH372" s="7">
        <f t="shared" ca="1" si="1831"/>
        <v>0</v>
      </c>
      <c r="GI372" s="7">
        <f t="shared" ca="1" si="1682"/>
        <v>0.55040365401256885</v>
      </c>
      <c r="GJ372" s="7">
        <f t="shared" ca="1" si="1683"/>
        <v>0.21882711521820042</v>
      </c>
      <c r="GK372" s="7">
        <f t="shared" ca="1" si="1684"/>
        <v>1</v>
      </c>
      <c r="GL372" s="7" t="str">
        <f t="shared" ca="1" si="1685"/>
        <v>2</v>
      </c>
      <c r="GM372" s="7" t="str">
        <f ca="1">IFERROR(IF(GM371+GL372&gt;GN$4,GM371,GM371+GL372),"")</f>
        <v/>
      </c>
      <c r="GN372" s="7">
        <f t="shared" ca="1" si="1832"/>
        <v>0</v>
      </c>
      <c r="GO372" s="7">
        <f t="shared" ca="1" si="1686"/>
        <v>0.2812064987829811</v>
      </c>
      <c r="GP372" s="7">
        <f t="shared" ca="1" si="1687"/>
        <v>0.48802427044778818</v>
      </c>
      <c r="GQ372" s="7">
        <f t="shared" ca="1" si="1688"/>
        <v>1</v>
      </c>
      <c r="GR372" s="7" t="str">
        <f t="shared" ca="1" si="1689"/>
        <v>2</v>
      </c>
      <c r="GS372" s="7" t="str">
        <f ca="1">IFERROR(IF(GS371+GR372&gt;GT$4,GS371,GS371+GR372),"")</f>
        <v/>
      </c>
      <c r="GT372" s="7">
        <f t="shared" ca="1" si="1833"/>
        <v>0</v>
      </c>
      <c r="GU372" s="7">
        <f t="shared" ca="1" si="1690"/>
        <v>0.16351577816606766</v>
      </c>
      <c r="GV372" s="7">
        <f t="shared" ca="1" si="1691"/>
        <v>0.60571499106470161</v>
      </c>
      <c r="GW372" s="7">
        <f t="shared" ca="1" si="1692"/>
        <v>1</v>
      </c>
      <c r="GX372" s="7" t="str">
        <f t="shared" ca="1" si="1693"/>
        <v>2</v>
      </c>
      <c r="GY372" s="7" t="str">
        <f ca="1">IFERROR(IF(GY371+GX372&gt;GZ$4,GY371,GY371+GX372),"")</f>
        <v/>
      </c>
      <c r="GZ372" s="7">
        <f t="shared" ca="1" si="1834"/>
        <v>0</v>
      </c>
      <c r="HA372" s="7">
        <f t="shared" ca="1" si="1694"/>
        <v>0.60352786055375685</v>
      </c>
      <c r="HB372" s="7">
        <f t="shared" ca="1" si="1695"/>
        <v>0.16570290867701243</v>
      </c>
      <c r="HC372" s="7">
        <f t="shared" ca="1" si="1696"/>
        <v>1</v>
      </c>
      <c r="HD372" s="7" t="str">
        <f t="shared" ca="1" si="1697"/>
        <v>2</v>
      </c>
      <c r="HE372" s="7" t="str">
        <f ca="1">IFERROR(IF(HE371+HD372&gt;HF$4,HE371,HE371+HD372),"")</f>
        <v/>
      </c>
      <c r="HF372" s="7">
        <f t="shared" ca="1" si="1835"/>
        <v>0</v>
      </c>
      <c r="HG372" s="7">
        <f t="shared" ca="1" si="1698"/>
        <v>0.64044052603937118</v>
      </c>
      <c r="HH372" s="7">
        <f t="shared" ca="1" si="1699"/>
        <v>0.12879024319139809</v>
      </c>
      <c r="HI372" s="7">
        <f t="shared" ca="1" si="1700"/>
        <v>1</v>
      </c>
      <c r="HJ372" s="7" t="str">
        <f t="shared" ca="1" si="1701"/>
        <v>2</v>
      </c>
      <c r="HK372" s="7" t="str">
        <f ca="1">IFERROR(IF(HK371+HJ372&gt;HL$4,HK371,HK371+HJ372),"")</f>
        <v/>
      </c>
      <c r="HL372" s="7">
        <f t="shared" ca="1" si="1836"/>
        <v>0</v>
      </c>
      <c r="HM372" s="7">
        <f t="shared" ca="1" si="1702"/>
        <v>0.26970304892890029</v>
      </c>
      <c r="HN372" s="7">
        <f t="shared" ca="1" si="1703"/>
        <v>0.49952772030186898</v>
      </c>
      <c r="HO372" s="7">
        <f t="shared" ca="1" si="1704"/>
        <v>1</v>
      </c>
      <c r="HP372" s="7" t="str">
        <f t="shared" ca="1" si="1705"/>
        <v>2</v>
      </c>
      <c r="HQ372" s="7" t="str">
        <f ca="1">IFERROR(IF(HQ371+HP372&gt;HR$4,HQ371,HQ371+HP372),"")</f>
        <v/>
      </c>
      <c r="HR372" s="7">
        <f t="shared" ca="1" si="1837"/>
        <v>0</v>
      </c>
      <c r="HS372" s="7">
        <f t="shared" ca="1" si="1706"/>
        <v>0.34906081219711005</v>
      </c>
      <c r="HT372" s="7">
        <f t="shared" ca="1" si="1707"/>
        <v>0.42016995703365922</v>
      </c>
      <c r="HU372" s="7">
        <f t="shared" ca="1" si="1708"/>
        <v>1</v>
      </c>
      <c r="HV372" s="7" t="str">
        <f t="shared" ca="1" si="1709"/>
        <v>2</v>
      </c>
      <c r="HW372" s="7" t="str">
        <f ca="1">IFERROR(IF(HW371+HV372&gt;HX$4,HW371,HW371+HV372),"")</f>
        <v/>
      </c>
      <c r="HX372" s="7">
        <f t="shared" ca="1" si="1838"/>
        <v>0</v>
      </c>
      <c r="HY372" s="7">
        <f t="shared" ca="1" si="1710"/>
        <v>0.99330200409912794</v>
      </c>
      <c r="HZ372" s="7">
        <f t="shared" ca="1" si="1711"/>
        <v>-0.22407123486835867</v>
      </c>
      <c r="IA372" s="7">
        <f t="shared" ca="1" si="1712"/>
        <v>0</v>
      </c>
      <c r="IB372" s="7">
        <f t="shared" ca="1" si="1713"/>
        <v>0</v>
      </c>
      <c r="IC372" s="7" t="str">
        <f ca="1">IFERROR(IF(IC371+IB372&gt;ID$4,IC371,IC371+IB372),"")</f>
        <v/>
      </c>
      <c r="ID372" s="7">
        <f t="shared" ca="1" si="1839"/>
        <v>0</v>
      </c>
      <c r="IE372" s="7">
        <f t="shared" ca="1" si="1714"/>
        <v>7.3465591255758356E-2</v>
      </c>
      <c r="IF372" s="7">
        <f t="shared" ca="1" si="1715"/>
        <v>0.69576517797501092</v>
      </c>
      <c r="IG372" s="7">
        <f t="shared" ca="1" si="1716"/>
        <v>1</v>
      </c>
      <c r="IH372" s="7" t="str">
        <f t="shared" ca="1" si="1717"/>
        <v>2</v>
      </c>
      <c r="II372" s="7" t="str">
        <f ca="1">IFERROR(IF(II371+IH372&gt;IJ$4,II371,II371+IH372),"")</f>
        <v/>
      </c>
      <c r="IJ372" s="7">
        <f t="shared" ca="1" si="1840"/>
        <v>0</v>
      </c>
      <c r="IK372" s="7">
        <f t="shared" ca="1" si="1718"/>
        <v>0.45914466498958373</v>
      </c>
      <c r="IL372" s="7">
        <f t="shared" ca="1" si="1719"/>
        <v>0.31008610424118555</v>
      </c>
      <c r="IM372" s="7">
        <f t="shared" ca="1" si="1720"/>
        <v>1</v>
      </c>
      <c r="IN372" s="7" t="str">
        <f t="shared" ca="1" si="1721"/>
        <v>2</v>
      </c>
      <c r="IO372" s="7" t="str">
        <f ca="1">IFERROR(IF(IO371+IN372&gt;IP$4,IO371,IO371+IN372),"")</f>
        <v/>
      </c>
      <c r="IP372" s="7">
        <f t="shared" ca="1" si="1841"/>
        <v>0</v>
      </c>
      <c r="IQ372" s="7">
        <f t="shared" ca="1" si="1722"/>
        <v>0.60063012562956497</v>
      </c>
      <c r="IR372" s="7">
        <f t="shared" ca="1" si="1723"/>
        <v>0.1686006436012043</v>
      </c>
      <c r="IS372" s="7">
        <f t="shared" ca="1" si="1724"/>
        <v>1</v>
      </c>
      <c r="IT372" s="7" t="str">
        <f t="shared" ca="1" si="1725"/>
        <v>2</v>
      </c>
      <c r="IU372" s="7" t="str">
        <f ca="1">IFERROR(IF(IU371+IT372&gt;IV$4,IU371,IU371+IT372),"")</f>
        <v/>
      </c>
      <c r="IV372" s="7">
        <f t="shared" ca="1" si="1842"/>
        <v>0</v>
      </c>
      <c r="IW372" s="7">
        <f t="shared" ca="1" si="1726"/>
        <v>0.4563706804898735</v>
      </c>
      <c r="IX372" s="7">
        <f t="shared" ca="1" si="1727"/>
        <v>0.31286008874089577</v>
      </c>
      <c r="IY372" s="7">
        <f t="shared" ca="1" si="1728"/>
        <v>1</v>
      </c>
      <c r="IZ372" s="7" t="str">
        <f t="shared" ca="1" si="1729"/>
        <v>2</v>
      </c>
      <c r="JA372" s="7" t="str">
        <f ca="1">IFERROR(IF(JA371+IZ372&gt;JB$4,JA371,JA371+IZ372),"")</f>
        <v/>
      </c>
      <c r="JB372" s="7">
        <f t="shared" ca="1" si="1843"/>
        <v>0</v>
      </c>
      <c r="JC372" s="7">
        <f t="shared" ca="1" si="1730"/>
        <v>0.47529777425341857</v>
      </c>
      <c r="JD372" s="7">
        <f t="shared" ca="1" si="1731"/>
        <v>0.2939329949773507</v>
      </c>
      <c r="JE372" s="7">
        <f t="shared" ca="1" si="1732"/>
        <v>1</v>
      </c>
      <c r="JF372" s="7" t="str">
        <f t="shared" ca="1" si="1733"/>
        <v>2</v>
      </c>
      <c r="JG372" s="7" t="str">
        <f ca="1">IFERROR(IF(JG371+JF372&gt;JH$4,JG371,JG371+JF372),"")</f>
        <v/>
      </c>
      <c r="JH372" s="7">
        <f t="shared" ca="1" si="1844"/>
        <v>0</v>
      </c>
      <c r="JI372" s="7">
        <f t="shared" ca="1" si="1734"/>
        <v>0.6063210222176787</v>
      </c>
      <c r="JJ372" s="7">
        <f t="shared" ca="1" si="1735"/>
        <v>0.16290974701309058</v>
      </c>
      <c r="JK372" s="7">
        <f t="shared" ca="1" si="1736"/>
        <v>1</v>
      </c>
      <c r="JL372" s="7" t="str">
        <f t="shared" ca="1" si="1737"/>
        <v>2</v>
      </c>
      <c r="JM372" s="7" t="str">
        <f ca="1">IFERROR(IF(JM371+JL372&gt;JN$4,JM371,JM371+JL372),"")</f>
        <v/>
      </c>
      <c r="JN372" s="7">
        <f t="shared" ca="1" si="1845"/>
        <v>0</v>
      </c>
      <c r="JO372" s="7">
        <f t="shared" ca="1" si="1738"/>
        <v>1.4202477287386106E-3</v>
      </c>
      <c r="JP372" s="7">
        <f t="shared" ca="1" si="1739"/>
        <v>0.76781052150203066</v>
      </c>
      <c r="JQ372" s="7">
        <f t="shared" ca="1" si="1740"/>
        <v>1</v>
      </c>
      <c r="JR372" s="7" t="str">
        <f t="shared" ca="1" si="1741"/>
        <v>2</v>
      </c>
      <c r="JS372" s="7" t="str">
        <f ca="1">IFERROR(IF(JS371+JR372&gt;JT$4,JS371,JS371+JR372),"")</f>
        <v/>
      </c>
      <c r="JT372" s="7">
        <f t="shared" ca="1" si="1846"/>
        <v>0</v>
      </c>
      <c r="JU372" s="7">
        <f t="shared" ca="1" si="1742"/>
        <v>0.55505604081577309</v>
      </c>
      <c r="JV372" s="7">
        <f t="shared" ca="1" si="1743"/>
        <v>0.21417472841499618</v>
      </c>
      <c r="JW372" s="7">
        <f t="shared" ca="1" si="1744"/>
        <v>1</v>
      </c>
      <c r="JX372" s="7" t="str">
        <f t="shared" ca="1" si="1745"/>
        <v>2</v>
      </c>
      <c r="JY372" s="7" t="str">
        <f ca="1">IFERROR(IF(JY371+JX372&gt;JZ$4,JY371,JY371+JX372),"")</f>
        <v/>
      </c>
      <c r="JZ372" s="7">
        <f t="shared" ca="1" si="1847"/>
        <v>0</v>
      </c>
      <c r="KA372" s="7">
        <f t="shared" ca="1" si="1746"/>
        <v>0.16155515320164116</v>
      </c>
      <c r="KB372" s="7">
        <f t="shared" ca="1" si="1747"/>
        <v>0.60767561602912812</v>
      </c>
      <c r="KC372" s="7">
        <f t="shared" ca="1" si="1748"/>
        <v>1</v>
      </c>
      <c r="KD372" s="7" t="str">
        <f t="shared" ca="1" si="1749"/>
        <v>2</v>
      </c>
      <c r="KE372" s="7" t="str">
        <f ca="1">IFERROR(IF(KE371+KD372&gt;KF$4,KE371,KE371+KD372),"")</f>
        <v/>
      </c>
      <c r="KF372" s="7">
        <f t="shared" ca="1" si="1848"/>
        <v>0</v>
      </c>
      <c r="KG372" s="7">
        <f t="shared" ca="1" si="1750"/>
        <v>0.67463874358030129</v>
      </c>
      <c r="KH372" s="7">
        <f t="shared" ca="1" si="1751"/>
        <v>9.4592025650467981E-2</v>
      </c>
      <c r="KI372" s="7">
        <f t="shared" ca="1" si="1752"/>
        <v>1</v>
      </c>
      <c r="KJ372" s="7" t="str">
        <f t="shared" ca="1" si="1753"/>
        <v>2</v>
      </c>
      <c r="KK372" s="7" t="str">
        <f ca="1">IFERROR(IF(KK371+KJ372&gt;KL$4,KK371,KK371+KJ372),"")</f>
        <v/>
      </c>
      <c r="KL372" s="7">
        <f t="shared" ca="1" si="1849"/>
        <v>0</v>
      </c>
      <c r="KM372" s="7">
        <f t="shared" ca="1" si="1754"/>
        <v>0.9243181006610337</v>
      </c>
      <c r="KN372" s="7">
        <f t="shared" ca="1" si="1755"/>
        <v>-0.15508733143026443</v>
      </c>
      <c r="KO372" s="7">
        <f t="shared" ca="1" si="1756"/>
        <v>0</v>
      </c>
      <c r="KP372" s="7">
        <f t="shared" ca="1" si="1757"/>
        <v>0</v>
      </c>
      <c r="KQ372" s="7" t="str">
        <f ca="1">IFERROR(IF(KQ371+KP372&gt;KR$4,KQ371,KQ371+KP372),"")</f>
        <v/>
      </c>
      <c r="KR372" s="7">
        <f t="shared" ca="1" si="1850"/>
        <v>0</v>
      </c>
      <c r="KS372" s="7">
        <f t="shared" ca="1" si="1758"/>
        <v>0.90068346305184532</v>
      </c>
      <c r="KT372" s="7">
        <f t="shared" ca="1" si="1759"/>
        <v>-0.13145269382107605</v>
      </c>
      <c r="KU372" s="7">
        <f t="shared" ca="1" si="1760"/>
        <v>0</v>
      </c>
      <c r="KV372" s="7">
        <f t="shared" ca="1" si="1761"/>
        <v>0</v>
      </c>
      <c r="KW372" s="7" t="str">
        <f ca="1">IFERROR(IF(KW371+KV372&gt;KX$4,KW371,KW371+KV372),"")</f>
        <v/>
      </c>
      <c r="KX372" s="7">
        <f t="shared" ca="1" si="1851"/>
        <v>0</v>
      </c>
      <c r="KY372" s="7">
        <f t="shared" ca="1" si="1762"/>
        <v>0.43810846771218537</v>
      </c>
      <c r="KZ372" s="7">
        <f t="shared" ca="1" si="1763"/>
        <v>0.33112230151858391</v>
      </c>
      <c r="LA372" s="7">
        <f t="shared" ca="1" si="1764"/>
        <v>1</v>
      </c>
      <c r="LB372" s="7" t="str">
        <f t="shared" ca="1" si="1765"/>
        <v>2</v>
      </c>
      <c r="LC372" s="7" t="str">
        <f ca="1">IFERROR(IF(LC371+LB372&gt;LD$4,LC371,LC371+LB372),"")</f>
        <v/>
      </c>
      <c r="LD372" s="7">
        <f t="shared" ca="1" si="1852"/>
        <v>0</v>
      </c>
      <c r="LE372" s="7">
        <f t="shared" ca="1" si="1766"/>
        <v>0.8160573494121135</v>
      </c>
      <c r="LF372" s="7">
        <f t="shared" ca="1" si="1767"/>
        <v>-4.6826580181344224E-2</v>
      </c>
      <c r="LG372" s="7">
        <f t="shared" ca="1" si="1768"/>
        <v>0</v>
      </c>
      <c r="LH372" s="7">
        <f t="shared" ca="1" si="1769"/>
        <v>0</v>
      </c>
      <c r="LI372" s="7" t="str">
        <f ca="1">IFERROR(IF(LI371+LH372&gt;LJ$4,LI371,LI371+LH372),"")</f>
        <v/>
      </c>
      <c r="LJ372" s="7">
        <f t="shared" ca="1" si="1853"/>
        <v>0</v>
      </c>
      <c r="LK372" s="7">
        <f t="shared" ca="1" si="1770"/>
        <v>9.7513278777028867E-2</v>
      </c>
      <c r="LL372" s="7">
        <f t="shared" ca="1" si="1771"/>
        <v>0.67171749045374041</v>
      </c>
      <c r="LM372" s="7">
        <f t="shared" ca="1" si="1772"/>
        <v>1</v>
      </c>
      <c r="LN372" s="7" t="str">
        <f t="shared" ca="1" si="1773"/>
        <v>2</v>
      </c>
      <c r="LO372" s="7" t="str">
        <f ca="1">IFERROR(IF(LO371+LN372&gt;LP$4,LO371,LO371+LN372),"")</f>
        <v/>
      </c>
      <c r="LP372" s="7">
        <f t="shared" ca="1" si="1854"/>
        <v>0</v>
      </c>
      <c r="LQ372" s="7">
        <f t="shared" ca="1" si="1774"/>
        <v>0.50710344909066596</v>
      </c>
      <c r="LR372" s="7">
        <f t="shared" ca="1" si="1775"/>
        <v>0.26212732014010331</v>
      </c>
      <c r="LS372" s="7">
        <f t="shared" ca="1" si="1776"/>
        <v>1</v>
      </c>
      <c r="LT372" s="7" t="str">
        <f t="shared" ca="1" si="1777"/>
        <v>2</v>
      </c>
      <c r="LU372" s="7" t="str">
        <f ca="1">IFERROR(IF(LU371+LT372&gt;LV$4,LU371,LU371+LT372),"")</f>
        <v/>
      </c>
      <c r="LV372" s="7">
        <f t="shared" ca="1" si="1855"/>
        <v>0</v>
      </c>
      <c r="LW372" s="7">
        <f t="shared" ca="1" si="1778"/>
        <v>1.0462602031137691E-2</v>
      </c>
      <c r="LX372" s="7">
        <f t="shared" ca="1" si="1779"/>
        <v>0.75876816719963158</v>
      </c>
      <c r="LY372" s="7">
        <f t="shared" ca="1" si="1780"/>
        <v>1</v>
      </c>
      <c r="LZ372" s="7" t="str">
        <f t="shared" ca="1" si="1781"/>
        <v>2</v>
      </c>
      <c r="MA372" s="7" t="str">
        <f ca="1">IFERROR(IF(MA371+LZ372&gt;MB$4,MA371,MA371+LZ372),"")</f>
        <v/>
      </c>
      <c r="MB372" s="7">
        <f t="shared" ca="1" si="1856"/>
        <v>0</v>
      </c>
      <c r="MC372" s="7">
        <f t="shared" ca="1" si="1782"/>
        <v>0.63767179354707459</v>
      </c>
      <c r="MD372" s="7">
        <f t="shared" ca="1" si="1783"/>
        <v>0.13155897568369468</v>
      </c>
      <c r="ME372" s="7">
        <f t="shared" ca="1" si="1784"/>
        <v>1</v>
      </c>
      <c r="MF372" s="7" t="str">
        <f t="shared" ca="1" si="1785"/>
        <v>2</v>
      </c>
      <c r="MG372" s="7" t="str">
        <f ca="1">IFERROR(IF(MG371+MF372&gt;MH$4,MG371,MG371+MF372),"")</f>
        <v/>
      </c>
      <c r="MH372" s="7">
        <f t="shared" ca="1" si="1857"/>
        <v>0</v>
      </c>
      <c r="MI372" s="7">
        <f t="shared" ca="1" si="1786"/>
        <v>0.2396445326618587</v>
      </c>
      <c r="MJ372" s="7">
        <f t="shared" ca="1" si="1787"/>
        <v>0.52958623656891057</v>
      </c>
      <c r="MK372" s="7">
        <f t="shared" ca="1" si="1788"/>
        <v>1</v>
      </c>
      <c r="ML372" s="7" t="str">
        <f t="shared" ca="1" si="1789"/>
        <v>2</v>
      </c>
      <c r="MM372" s="7" t="str">
        <f ca="1">IFERROR(IF(MM371+ML372&gt;MN$4,MM371,MM371+ML372),"")</f>
        <v/>
      </c>
      <c r="MN372" s="7">
        <f t="shared" ca="1" si="1858"/>
        <v>0</v>
      </c>
      <c r="MO372" s="7">
        <f t="shared" ca="1" si="1790"/>
        <v>0.46349481192194786</v>
      </c>
      <c r="MP372" s="7">
        <f t="shared" ca="1" si="1791"/>
        <v>0.30573595730882142</v>
      </c>
      <c r="MQ372" s="7">
        <f t="shared" ca="1" si="1792"/>
        <v>1</v>
      </c>
      <c r="MR372" s="7" t="str">
        <f t="shared" ca="1" si="1793"/>
        <v>2</v>
      </c>
      <c r="MS372" s="7" t="str">
        <f ca="1">IFERROR(IF(MS371+MR372&gt;MT$4,MS371,MS371+MR372),"")</f>
        <v/>
      </c>
      <c r="MT372" s="7">
        <f t="shared" ca="1" si="1859"/>
        <v>0</v>
      </c>
      <c r="MU372" s="7">
        <f t="shared" ca="1" si="1794"/>
        <v>0.76331587090989717</v>
      </c>
      <c r="MV372" s="7">
        <f t="shared" ca="1" si="1795"/>
        <v>5.9148983208721084E-3</v>
      </c>
      <c r="MW372" s="7">
        <f t="shared" ca="1" si="1796"/>
        <v>1</v>
      </c>
      <c r="MX372" s="7" t="str">
        <f t="shared" ca="1" si="1797"/>
        <v>2</v>
      </c>
      <c r="MY372" s="7" t="str">
        <f ca="1">IFERROR(IF(MY371+MX372&gt;MZ$4,MY371,MY371+MX372),"")</f>
        <v/>
      </c>
      <c r="MZ372" s="7">
        <f t="shared" ca="1" si="1860"/>
        <v>0</v>
      </c>
      <c r="NA372" s="7">
        <f t="shared" ca="1" si="1798"/>
        <v>0.42252680510678198</v>
      </c>
      <c r="NB372" s="7">
        <f t="shared" ca="1" si="1799"/>
        <v>0.3467039641239873</v>
      </c>
      <c r="NC372" s="7">
        <f t="shared" ca="1" si="1800"/>
        <v>1</v>
      </c>
      <c r="ND372" s="7" t="str">
        <f t="shared" ca="1" si="1801"/>
        <v>2</v>
      </c>
      <c r="NE372" s="7" t="str">
        <f ca="1">IFERROR(IF(NE371+ND372&gt;NF$4,NE371,NE371+ND372),"")</f>
        <v/>
      </c>
      <c r="NF372" s="7">
        <f t="shared" ca="1" si="1861"/>
        <v>0</v>
      </c>
      <c r="NG372" s="7">
        <f t="shared" ca="1" si="1802"/>
        <v>0.30567565908027294</v>
      </c>
      <c r="NH372" s="7">
        <f t="shared" ca="1" si="1803"/>
        <v>0.46355511015049633</v>
      </c>
      <c r="NI372" s="7">
        <f t="shared" ca="1" si="1804"/>
        <v>1</v>
      </c>
      <c r="NJ372" s="7" t="str">
        <f t="shared" ca="1" si="1805"/>
        <v>2</v>
      </c>
      <c r="NK372" s="7" t="str">
        <f ca="1">IFERROR(IF(NK371+NJ372&gt;NL$4,NK371,NK371+NJ372),"")</f>
        <v/>
      </c>
      <c r="NL372" s="7">
        <f t="shared" ca="1" si="1862"/>
        <v>0</v>
      </c>
      <c r="NM372" s="7">
        <f t="shared" ca="1" si="1806"/>
        <v>0.35930115222871595</v>
      </c>
      <c r="NN372" s="7">
        <f t="shared" ca="1" si="1807"/>
        <v>0.40992961700205333</v>
      </c>
      <c r="NO372" s="7">
        <f t="shared" ca="1" si="1808"/>
        <v>1</v>
      </c>
      <c r="NP372" s="7" t="str">
        <f t="shared" ca="1" si="1809"/>
        <v>2</v>
      </c>
      <c r="NQ372" s="7" t="str">
        <f ca="1">IFERROR(IF(NQ371+NP372&gt;NR$4,NQ371,NQ371+NP372),"")</f>
        <v/>
      </c>
      <c r="NR372" s="7">
        <f t="shared" ca="1" si="1863"/>
        <v>0</v>
      </c>
      <c r="NT372">
        <v>374</v>
      </c>
      <c r="NU372" s="7" t="s">
        <v>19</v>
      </c>
      <c r="NV372" s="7" t="str">
        <f t="shared" ca="1" si="1598"/>
        <v/>
      </c>
      <c r="NW372" s="7" t="str">
        <f t="shared" ca="1" si="1810"/>
        <v/>
      </c>
      <c r="NX372" t="str">
        <f ca="1">IFERROR(VLOOKUP(NT372,$K$3:$AK$568,8,FALSE),"")</f>
        <v/>
      </c>
      <c r="NY372" t="str">
        <f ca="1">IFERROR(VLOOKUP(NT372,$K$3:$AK$568,9,FALSE),"")</f>
        <v/>
      </c>
      <c r="NZ372" s="7" t="str">
        <f ca="1">IFERROR(VLOOKUP(NT372,$K$3:$AK$568,27,FALSE),"")</f>
        <v/>
      </c>
      <c r="OB372">
        <v>374</v>
      </c>
      <c r="OC372" s="7" t="s">
        <v>19</v>
      </c>
      <c r="OD372" t="e">
        <f t="shared" ca="1" si="1864"/>
        <v>#N/A</v>
      </c>
      <c r="OE372" s="7" t="str">
        <f t="shared" ca="1" si="1865"/>
        <v/>
      </c>
      <c r="OF372" s="7" t="str">
        <f t="shared" ca="1" si="1866"/>
        <v/>
      </c>
      <c r="OG372" t="str">
        <f t="shared" ca="1" si="1867"/>
        <v/>
      </c>
      <c r="OI372">
        <v>374</v>
      </c>
      <c r="OJ372" s="7" t="s">
        <v>19</v>
      </c>
      <c r="OK372" s="7" t="str">
        <f t="shared" ca="1" si="1868"/>
        <v/>
      </c>
      <c r="OL372" s="7" t="str">
        <f t="shared" ca="1" si="1869"/>
        <v/>
      </c>
      <c r="OM372" t="str">
        <f ca="1">IFERROR(VLOOKUP(OI372,$L$3:$AK$568,7,FALSE),"")</f>
        <v/>
      </c>
      <c r="ON372" t="str">
        <f ca="1">IFERROR(VLOOKUP(OI372,$L$3:$AK$568,8,FALSE),"")</f>
        <v/>
      </c>
      <c r="OO372" s="7" t="str">
        <f ca="1">IFERROR(VLOOKUP(OI372,$L$3:$AK$568,26,FALSE),"")</f>
        <v/>
      </c>
      <c r="OQ372">
        <v>374</v>
      </c>
      <c r="OR372" s="7" t="s">
        <v>19</v>
      </c>
      <c r="OS372" t="e">
        <f t="shared" ca="1" si="1870"/>
        <v>#N/A</v>
      </c>
      <c r="OT372" s="7" t="str">
        <f t="shared" ca="1" si="1871"/>
        <v/>
      </c>
      <c r="OU372" s="7" t="str">
        <f t="shared" ca="1" si="1872"/>
        <v/>
      </c>
      <c r="OV372" t="str">
        <f t="shared" ca="1" si="1873"/>
        <v/>
      </c>
      <c r="OX372">
        <v>374</v>
      </c>
      <c r="OY372" s="7" t="s">
        <v>19</v>
      </c>
      <c r="OZ372" s="7" t="str">
        <f t="shared" ca="1" si="1874"/>
        <v/>
      </c>
      <c r="PA372" s="7" t="str">
        <f t="shared" ca="1" si="1875"/>
        <v/>
      </c>
      <c r="PB372" t="str">
        <f ca="1">IFERROR(VLOOKUP(OX372,$M$3:$AK$568,6,FALSE),"")</f>
        <v/>
      </c>
      <c r="PC372" t="str">
        <f ca="1">IFERROR(VLOOKUP(OX372,$M$3:$AK$568,7,FALSE),"")</f>
        <v/>
      </c>
      <c r="PD372" s="7" t="str">
        <f ca="1">IFERROR(VLOOKUP(OX372,$M$3:$AK$568,25,FALSE),"")</f>
        <v/>
      </c>
      <c r="PF372">
        <v>374</v>
      </c>
      <c r="PG372" s="7" t="s">
        <v>19</v>
      </c>
      <c r="PH372" t="e">
        <f t="shared" ca="1" si="1876"/>
        <v>#N/A</v>
      </c>
      <c r="PI372" s="7" t="str">
        <f t="shared" ca="1" si="1877"/>
        <v/>
      </c>
      <c r="PJ372" s="7" t="str">
        <f t="shared" ca="1" si="1878"/>
        <v/>
      </c>
      <c r="PK372" t="str">
        <f t="shared" ca="1" si="1879"/>
        <v/>
      </c>
      <c r="PM372">
        <v>374</v>
      </c>
      <c r="PN372" s="7" t="s">
        <v>19</v>
      </c>
      <c r="PO372" s="202" t="str">
        <f t="shared" ca="1" si="1880"/>
        <v/>
      </c>
      <c r="PP372" s="7" t="str">
        <f t="shared" ca="1" si="1881"/>
        <v/>
      </c>
      <c r="PQ372" t="str">
        <f ca="1">IFERROR(VLOOKUP(PM372,$G$325:$R$409,12,FALSE),"")</f>
        <v/>
      </c>
      <c r="PR372" t="e">
        <f ca="1">VLOOKUP(PM372,$G$324:$Q$409,11,FALSE)</f>
        <v>#N/A</v>
      </c>
      <c r="PS372" s="7" t="str">
        <f ca="1">VLOOKUP(PQ372,$R$325:$Y$409,8,FALSE)</f>
        <v>- -</v>
      </c>
      <c r="PT372" s="7">
        <f ca="1">ReSt</f>
        <v>-4</v>
      </c>
      <c r="PU372" s="7" t="e">
        <f t="shared" ca="1" si="1882"/>
        <v>#N/A</v>
      </c>
      <c r="PV372" s="7" t="e">
        <f t="shared" ca="1" si="1883"/>
        <v>#N/A</v>
      </c>
      <c r="PW372" s="7" t="str">
        <f ca="1">VLOOKUP(PQ372,$R$325:$AK$409,8,FALSE)</f>
        <v>- -</v>
      </c>
      <c r="PX372" s="7"/>
      <c r="PY372">
        <v>374</v>
      </c>
      <c r="PZ372" s="7" t="s">
        <v>19</v>
      </c>
      <c r="QA372" t="str">
        <f t="shared" ca="1" si="1884"/>
        <v/>
      </c>
      <c r="QB372" s="7" t="str">
        <f t="shared" ca="1" si="1885"/>
        <v/>
      </c>
      <c r="QC372" s="7" t="str">
        <f t="shared" ca="1" si="1886"/>
        <v/>
      </c>
      <c r="QD372" t="str">
        <f t="shared" ca="1" si="1887"/>
        <v/>
      </c>
      <c r="QF372">
        <v>374</v>
      </c>
      <c r="QG372" s="7" t="s">
        <v>19</v>
      </c>
      <c r="QH372" s="7" t="str">
        <f t="shared" ca="1" si="1888"/>
        <v/>
      </c>
      <c r="QI372" s="7" t="e">
        <f t="shared" ca="1" si="1889"/>
        <v>#VALUE!</v>
      </c>
      <c r="QJ372" t="e">
        <f t="shared" ca="1" si="1890"/>
        <v>#N/A</v>
      </c>
      <c r="QK372" s="7" t="e">
        <f t="shared" ca="1" si="1891"/>
        <v>#N/A</v>
      </c>
      <c r="QM372">
        <v>374</v>
      </c>
      <c r="QN372" s="7" t="s">
        <v>19</v>
      </c>
      <c r="QO372" t="str">
        <f t="shared" ca="1" si="1892"/>
        <v/>
      </c>
      <c r="QP372" s="7" t="str">
        <f t="shared" ca="1" si="1893"/>
        <v/>
      </c>
      <c r="QQ372" t="str">
        <f t="shared" ca="1" si="1894"/>
        <v/>
      </c>
    </row>
    <row r="373" spans="1:459" x14ac:dyDescent="0.25">
      <c r="A373" s="240" t="str">
        <f>IF('Character Sheet'!$B$4="Creature","N","Y")</f>
        <v>Y</v>
      </c>
      <c r="C373" s="75"/>
      <c r="D373" s="76"/>
      <c r="F373" s="75">
        <v>4</v>
      </c>
      <c r="G373" s="76">
        <f t="shared" ca="1" si="1897"/>
        <v>0</v>
      </c>
      <c r="I373" s="75" t="s">
        <v>1812</v>
      </c>
      <c r="J373" s="85"/>
      <c r="K373" s="85">
        <f t="shared" ref="K373:K461" ca="1" si="1951">IF(V373="- -",K372,IF(I373="*",K372,IF(Y373=0,K372,IF(AZ373="x",K372+1,K372))))</f>
        <v>7</v>
      </c>
      <c r="L373" s="85">
        <f t="shared" ca="1" si="1924"/>
        <v>7</v>
      </c>
      <c r="M373" s="70">
        <f t="shared" ca="1" si="1593"/>
        <v>18</v>
      </c>
      <c r="O373" s="222">
        <f ca="1">BP373</f>
        <v>328</v>
      </c>
      <c r="Q373" s="7" t="s">
        <v>1757</v>
      </c>
      <c r="R373" s="9" t="str">
        <f ca="1">IFERROR(VLOOKUP(F373,INDIRECT(Calculations!$D$101),2,FALSE),"")</f>
        <v>Mind Mastery</v>
      </c>
      <c r="S373" s="9" t="str">
        <f t="shared" ca="1" si="1895"/>
        <v>Mind Mastery</v>
      </c>
      <c r="T373" s="61" t="str">
        <f ca="1">SUBSTITUTE(IFERROR(IFERROR(VLOOKUP(R373,'[1]Skill Statistics'!$A$3:$C$513,2,FALSE),VLOOKUP(Q373,'[1]Skill Statistics'!$A$3:$C$513,2,FALSE)),T372),"R*","ReSt")</f>
        <v>ReSt/ReSt</v>
      </c>
      <c r="U373" s="61" t="str">
        <f ca="1">IFERROR(IFERROR(VLOOKUP(R373,'[1]Skill Statistics'!$A$3:$C$513,3,FALSE),VLOOKUP(Q373,'[1]Skill Statistics'!$A$3:$C$513,3,FALSE)),U372)</f>
        <v>Me</v>
      </c>
      <c r="V373" s="61" t="str">
        <f ca="1">IF(R373="","- -",IF(ISNUMBER(SEARCH("Category",R373)),"- -",IFERROR(IFERROR(VLOOKUP(Q373,[1]Professions!$A$4:$AM$288,MATCH(Profession,[1]Professions!$A$1:$AM$1,0),FALSE),VLOOKUP(Q373,Calculations!$B$91:$I$95,8,FALSE)),"- -")))</f>
        <v>6 / 8</v>
      </c>
      <c r="W373" s="60">
        <f ca="1">BL373</f>
        <v>0</v>
      </c>
      <c r="X373" s="7">
        <f ca="1">IFERROR(VLOOKUP(R373,$BS$6:$NR$519,MATCH(ActualLevel,$BS$3:$NR$3,0),FALSE),"- -")</f>
        <v>0</v>
      </c>
      <c r="Y373" s="7">
        <f t="shared" ca="1" si="1925"/>
        <v>0</v>
      </c>
      <c r="Z373" s="7">
        <f ca="1">IFERROR(VLOOKUP(Y373,Charts!$BQ$2:$BR$52,2,FALSE),"- -")</f>
        <v>-25</v>
      </c>
      <c r="AA373" s="7">
        <f t="shared" ca="1" si="1599"/>
        <v>-1</v>
      </c>
      <c r="AB373" s="7">
        <f t="shared" ca="1" si="1920"/>
        <v>0</v>
      </c>
      <c r="AC373" s="7"/>
      <c r="AD373" s="7"/>
      <c r="AE373" s="7"/>
      <c r="AF373" s="7"/>
      <c r="AG373" s="7"/>
      <c r="AH373" s="43"/>
      <c r="AI373" s="7"/>
      <c r="AJ373" s="7"/>
      <c r="AK373" s="7">
        <f t="shared" ca="1" si="1600"/>
        <v>-26</v>
      </c>
      <c r="AL373" s="7"/>
      <c r="AM373" s="69">
        <f>IFERROR(VLOOKUP(Q373,'[1]Skill Statistics'!$A$3:$AN$513,MATCH(Profession,'[1]Skill Statistics'!$A$2:$AN$2,0),FALSE),0)</f>
        <v>0</v>
      </c>
      <c r="AN373" s="85">
        <f>IFERROR(VLOOKUP(Q373,'[1]Skill Statistics'!$A$3:$BK$513,MATCH(Archetype,'[1]Skill Statistics'!$A$2:$BK$2,0),FALSE),0)</f>
        <v>0</v>
      </c>
      <c r="AO373" s="85">
        <f>IFERROR(VLOOKUP(Q373,'[1]Skill Statistics'!$A$3:$BB$513,MATCH(Race,'[1]Skill Statistics'!$A$2:$BB$2,0),FALSE),0)</f>
        <v>0</v>
      </c>
      <c r="AP373" s="85">
        <f t="shared" ca="1" si="1811"/>
        <v>-0.1</v>
      </c>
      <c r="AQ373" s="70"/>
      <c r="AS373" s="69">
        <f>IFERROR(VLOOKUP(Q373,'[1]Professional Skills'!$A$4:$AM$288,MATCH(Profession,'[1]Professional Skills'!$A$3:$AM$3,0),FALSE),"- -")</f>
        <v>0</v>
      </c>
      <c r="AT373" t="s">
        <v>1812</v>
      </c>
      <c r="AU373" s="7" t="str">
        <f t="shared" si="1922"/>
        <v/>
      </c>
      <c r="AV373" s="7">
        <f t="shared" ca="1" si="1921"/>
        <v>0</v>
      </c>
      <c r="AW373" t="str">
        <f t="shared" si="1898"/>
        <v/>
      </c>
      <c r="AX373" t="str">
        <f>IFERROR(_xlfn.RANK.EQ(AW373,$AW$5:$AW$568),"")</f>
        <v/>
      </c>
      <c r="AY373">
        <f t="shared" si="1595"/>
        <v>0</v>
      </c>
      <c r="AZ373" s="70" t="str">
        <f t="shared" si="1601"/>
        <v/>
      </c>
      <c r="BB373" s="69" t="str">
        <f>IFERROR(IF(Q373="Language",VLOOKUP(R373,[1]Cultures!$B$4:$N$218,MATCH(Culture,[1]Cultures!$B$3:$N$3,0),FALSE),VLOOKUP(Q373,[1]Cultures!$B$4:$O$212,MATCH(Culture,[1]Cultures!$B$3:$O$3,0),FALSE)),"- -")</f>
        <v>- -</v>
      </c>
      <c r="BC373" t="s">
        <v>1812</v>
      </c>
      <c r="BD373">
        <f t="shared" ca="1" si="1899"/>
        <v>3.1532720535253245E-2</v>
      </c>
      <c r="BE373">
        <f t="shared" ca="1" si="1900"/>
        <v>-6.8467279464746761E-2</v>
      </c>
      <c r="BH373">
        <f t="shared" ca="1" si="1950"/>
        <v>31</v>
      </c>
      <c r="BI373" s="7">
        <f ca="1">IFERROR(IF(BH373=1,IF(BB373=1,1,IF(BB373=2,2,IF(BH373=2,IF(BB373=3,1,IF(BB373&gt;=4,2,IF(BH373=3,IF(BB373=5,1,IF(BB373&gt;=6,2,IF(BH373=4,IF(BB373=7,1,IF(BB373&gt;=8,2,IF(BH373=5,IF(BB373=9,1,IF(BB373&gt;=10,2,0)),0))),0))),0))),0))),0)+(IF(BC373="*",0,BB373)),"- -")</f>
        <v>0</v>
      </c>
      <c r="BK373" s="7"/>
      <c r="BL373" s="70">
        <f ca="1">IF(V373="- -","- -",SUM(BI373:BK373))</f>
        <v>0</v>
      </c>
      <c r="BN373" s="69">
        <f ca="1">IFERROR(VLOOKUP(V373,Charts!$BT$2:$BV$14,3,FALSE),"- -")</f>
        <v>0.38461538461538464</v>
      </c>
      <c r="BO373" s="85">
        <f t="shared" ca="1" si="1812"/>
        <v>1.2186525286421348</v>
      </c>
      <c r="BP373" s="70">
        <f t="shared" ca="1" si="1901"/>
        <v>328</v>
      </c>
      <c r="BR373" s="7">
        <v>372</v>
      </c>
      <c r="BS373" s="9" t="str">
        <f ca="1">VLOOKUP(BR373,$O$3:$R$568,4,FALSE)</f>
        <v>Mining</v>
      </c>
      <c r="BT373" s="7" t="str">
        <f ca="1">VLOOKUP(BS373,$R$3:$V$568,5,FALSE)</f>
        <v>5 / 7</v>
      </c>
      <c r="BU373" s="7">
        <f ca="1">VLOOKUP(BT373,Charts!$BT$2:$BV$14,3,FALSE)</f>
        <v>0.46153846153846156</v>
      </c>
      <c r="BV373" s="7" t="str">
        <f t="shared" ca="1" si="1604"/>
        <v>5</v>
      </c>
      <c r="BW373" s="7" t="str">
        <f t="shared" ca="1" si="1605"/>
        <v>7</v>
      </c>
      <c r="BY373" s="7">
        <f t="shared" ca="1" si="1606"/>
        <v>0.86045913422673992</v>
      </c>
      <c r="BZ373" s="7">
        <f t="shared" ca="1" si="1607"/>
        <v>-0.39892067268827835</v>
      </c>
      <c r="CA373" s="7">
        <f t="shared" ca="1" si="1608"/>
        <v>0</v>
      </c>
      <c r="CB373" s="7">
        <f t="shared" ca="1" si="1609"/>
        <v>0</v>
      </c>
      <c r="CC373" s="7" t="str">
        <f ca="1">IFERROR(IF(CC372+CB373&gt;CD$4,CC372,CC372+CB373),"")</f>
        <v/>
      </c>
      <c r="CD373" s="7">
        <f t="shared" ca="1" si="1813"/>
        <v>0</v>
      </c>
      <c r="CE373" s="7">
        <f t="shared" ca="1" si="1610"/>
        <v>0.87539075810928657</v>
      </c>
      <c r="CF373" s="7">
        <f t="shared" ca="1" si="1611"/>
        <v>-0.41385229657082501</v>
      </c>
      <c r="CG373" s="7">
        <f t="shared" ca="1" si="1612"/>
        <v>0</v>
      </c>
      <c r="CH373" s="7">
        <f t="shared" ca="1" si="1613"/>
        <v>0</v>
      </c>
      <c r="CI373" s="7" t="str">
        <f ca="1">IFERROR(IF(CI372+CH373&gt;CJ$4,CI372,CI372+CH373),"")</f>
        <v/>
      </c>
      <c r="CJ373" s="7">
        <f t="shared" ca="1" si="1814"/>
        <v>0</v>
      </c>
      <c r="CK373" s="7">
        <f t="shared" ca="1" si="1614"/>
        <v>0.47532803271967228</v>
      </c>
      <c r="CL373" s="7">
        <f t="shared" ca="1" si="1615"/>
        <v>-1.3789571181210714E-2</v>
      </c>
      <c r="CM373" s="7">
        <f t="shared" ca="1" si="1616"/>
        <v>0</v>
      </c>
      <c r="CN373" s="7">
        <f t="shared" ca="1" si="1617"/>
        <v>0</v>
      </c>
      <c r="CO373" s="7" t="str">
        <f ca="1">IFERROR(IF(CO372+CN373&gt;CP$4,CO372,CO372+CN373),"")</f>
        <v/>
      </c>
      <c r="CP373" s="7">
        <f t="shared" ca="1" si="1815"/>
        <v>0</v>
      </c>
      <c r="CQ373" s="7">
        <f t="shared" ca="1" si="1618"/>
        <v>0.47537891528498244</v>
      </c>
      <c r="CR373" s="7">
        <f t="shared" ca="1" si="1619"/>
        <v>-1.3840453746520875E-2</v>
      </c>
      <c r="CS373" s="7">
        <f t="shared" ca="1" si="1620"/>
        <v>0</v>
      </c>
      <c r="CT373" s="7">
        <f t="shared" ca="1" si="1621"/>
        <v>0</v>
      </c>
      <c r="CU373" s="7" t="str">
        <f ca="1">IFERROR(IF(CU372+CT373&gt;CV$4,CU372,CU372+CT373),"")</f>
        <v/>
      </c>
      <c r="CV373" s="7">
        <f t="shared" ca="1" si="1816"/>
        <v>0</v>
      </c>
      <c r="CW373" s="7">
        <f t="shared" ca="1" si="1622"/>
        <v>4.9648422442070905E-2</v>
      </c>
      <c r="CX373" s="7">
        <f t="shared" ca="1" si="1623"/>
        <v>0.41189003909639066</v>
      </c>
      <c r="CY373" s="7">
        <f t="shared" ca="1" si="1624"/>
        <v>1</v>
      </c>
      <c r="CZ373" s="7" t="str">
        <f t="shared" ca="1" si="1625"/>
        <v>5</v>
      </c>
      <c r="DA373" s="7" t="str">
        <f ca="1">IFERROR(IF(DA372+CZ373&gt;DB$4,DA372,DA372+CZ373),"")</f>
        <v/>
      </c>
      <c r="DB373" s="7">
        <f t="shared" ca="1" si="1817"/>
        <v>0</v>
      </c>
      <c r="DC373" s="7">
        <f t="shared" ca="1" si="1626"/>
        <v>0.74602711535640376</v>
      </c>
      <c r="DD373" s="7">
        <f t="shared" ca="1" si="1627"/>
        <v>-0.28448865381794219</v>
      </c>
      <c r="DE373" s="7">
        <f t="shared" ca="1" si="1628"/>
        <v>0</v>
      </c>
      <c r="DF373" s="7">
        <f t="shared" ca="1" si="1629"/>
        <v>0</v>
      </c>
      <c r="DG373" s="7" t="str">
        <f ca="1">IFERROR(IF(DG372+DF373&gt;DH$4,DG372,DG372+DF373),"")</f>
        <v/>
      </c>
      <c r="DH373" s="7">
        <f t="shared" ca="1" si="1818"/>
        <v>0</v>
      </c>
      <c r="DI373" s="7">
        <f t="shared" ca="1" si="1630"/>
        <v>0.74987801421752009</v>
      </c>
      <c r="DJ373" s="7">
        <f t="shared" ca="1" si="1631"/>
        <v>-0.28833955267905853</v>
      </c>
      <c r="DK373" s="7">
        <f t="shared" ca="1" si="1632"/>
        <v>0</v>
      </c>
      <c r="DL373" s="7">
        <f t="shared" ca="1" si="1633"/>
        <v>0</v>
      </c>
      <c r="DM373" s="7" t="str">
        <f ca="1">IFERROR(IF(DM372+DL373&gt;DN$4,DM372,DM372+DL373),"")</f>
        <v/>
      </c>
      <c r="DN373" s="7">
        <f t="shared" ca="1" si="1819"/>
        <v>0</v>
      </c>
      <c r="DO373" s="7">
        <f t="shared" ca="1" si="1634"/>
        <v>3.8127348513336767E-2</v>
      </c>
      <c r="DP373" s="7">
        <f t="shared" ca="1" si="1635"/>
        <v>0.4234111130251248</v>
      </c>
      <c r="DQ373" s="7">
        <f t="shared" ca="1" si="1636"/>
        <v>1</v>
      </c>
      <c r="DR373" s="7" t="str">
        <f t="shared" ca="1" si="1637"/>
        <v>5</v>
      </c>
      <c r="DS373" s="7" t="str">
        <f ca="1">IFERROR(IF(DS372+DR373&gt;DT$4,DS372,DS372+DR373),"")</f>
        <v/>
      </c>
      <c r="DT373" s="7">
        <f t="shared" ca="1" si="1820"/>
        <v>0</v>
      </c>
      <c r="DU373" s="7">
        <f t="shared" ca="1" si="1638"/>
        <v>0.88503525888169832</v>
      </c>
      <c r="DV373" s="7">
        <f t="shared" ca="1" si="1639"/>
        <v>-0.42349679734323675</v>
      </c>
      <c r="DW373" s="7">
        <f t="shared" ca="1" si="1640"/>
        <v>0</v>
      </c>
      <c r="DX373" s="7">
        <f t="shared" ca="1" si="1641"/>
        <v>0</v>
      </c>
      <c r="DY373" s="7" t="str">
        <f ca="1">IFERROR(IF(DY372+DX373&gt;DZ$4,DY372,DY372+DX373),"")</f>
        <v/>
      </c>
      <c r="DZ373" s="7">
        <f t="shared" ca="1" si="1821"/>
        <v>0</v>
      </c>
      <c r="EA373" s="7">
        <f t="shared" ca="1" si="1642"/>
        <v>0.80424591035088333</v>
      </c>
      <c r="EB373" s="7">
        <f t="shared" ca="1" si="1643"/>
        <v>-0.34270744881242177</v>
      </c>
      <c r="EC373" s="7">
        <f t="shared" ca="1" si="1644"/>
        <v>0</v>
      </c>
      <c r="ED373" s="7">
        <f t="shared" ca="1" si="1645"/>
        <v>0</v>
      </c>
      <c r="EE373" s="7" t="str">
        <f ca="1">IFERROR(IF(EE372+ED373&gt;EF$4,EE372,EE372+ED373),"")</f>
        <v/>
      </c>
      <c r="EF373" s="7">
        <f t="shared" ca="1" si="1822"/>
        <v>0</v>
      </c>
      <c r="EG373" s="7">
        <f t="shared" ca="1" si="1646"/>
        <v>0.44250508887458972</v>
      </c>
      <c r="EH373" s="7">
        <f t="shared" ca="1" si="1647"/>
        <v>1.9033372663871839E-2</v>
      </c>
      <c r="EI373" s="7">
        <f t="shared" ca="1" si="1648"/>
        <v>1</v>
      </c>
      <c r="EJ373" s="7" t="str">
        <f t="shared" ca="1" si="1649"/>
        <v>5</v>
      </c>
      <c r="EK373" s="7" t="str">
        <f ca="1">IFERROR(IF(EK372+EJ373&gt;EL$4,EK372,EK372+EJ373),"")</f>
        <v/>
      </c>
      <c r="EL373" s="7">
        <f t="shared" ca="1" si="1823"/>
        <v>0</v>
      </c>
      <c r="EM373" s="7">
        <f t="shared" ca="1" si="1650"/>
        <v>0.19729520865323025</v>
      </c>
      <c r="EN373" s="7">
        <f t="shared" ca="1" si="1651"/>
        <v>0.26424325288523132</v>
      </c>
      <c r="EO373" s="7">
        <f t="shared" ca="1" si="1652"/>
        <v>1</v>
      </c>
      <c r="EP373" s="7" t="str">
        <f t="shared" ca="1" si="1653"/>
        <v>5</v>
      </c>
      <c r="EQ373" s="7" t="str">
        <f ca="1">IFERROR(IF(EQ372+EP373&gt;ER$4,EQ372,EQ372+EP373),"")</f>
        <v/>
      </c>
      <c r="ER373" s="7">
        <f t="shared" ca="1" si="1824"/>
        <v>0</v>
      </c>
      <c r="ES373" s="7">
        <f t="shared" ca="1" si="1654"/>
        <v>0.83701382376872047</v>
      </c>
      <c r="ET373" s="7">
        <f t="shared" ca="1" si="1655"/>
        <v>-0.3754753622302589</v>
      </c>
      <c r="EU373" s="7">
        <f t="shared" ca="1" si="1656"/>
        <v>0</v>
      </c>
      <c r="EV373" s="7">
        <f t="shared" ca="1" si="1657"/>
        <v>0</v>
      </c>
      <c r="EW373" s="7" t="str">
        <f ca="1">IFERROR(IF(EW372+EV373&gt;EX$4,EW372,EW372+EV373),"")</f>
        <v/>
      </c>
      <c r="EX373" s="7">
        <f t="shared" ca="1" si="1825"/>
        <v>0</v>
      </c>
      <c r="EY373" s="7">
        <f t="shared" ca="1" si="1658"/>
        <v>0.91549084980184259</v>
      </c>
      <c r="EZ373" s="7">
        <f t="shared" ca="1" si="1659"/>
        <v>-0.45395238826338102</v>
      </c>
      <c r="FA373" s="7">
        <f t="shared" ca="1" si="1660"/>
        <v>0</v>
      </c>
      <c r="FB373" s="7">
        <f t="shared" ca="1" si="1661"/>
        <v>0</v>
      </c>
      <c r="FC373" s="7" t="str">
        <f ca="1">IFERROR(IF(FC372+FB373&gt;FD$4,FC372,FC372+FB373),"")</f>
        <v/>
      </c>
      <c r="FD373" s="7">
        <f t="shared" ca="1" si="1826"/>
        <v>0</v>
      </c>
      <c r="FE373" s="7">
        <f t="shared" ca="1" si="1662"/>
        <v>0.22640302692948111</v>
      </c>
      <c r="FF373" s="7">
        <f t="shared" ca="1" si="1663"/>
        <v>0.23513543460898045</v>
      </c>
      <c r="FG373" s="7">
        <f t="shared" ca="1" si="1664"/>
        <v>1</v>
      </c>
      <c r="FH373" s="7" t="str">
        <f t="shared" ca="1" si="1665"/>
        <v>5</v>
      </c>
      <c r="FI373" s="7" t="str">
        <f ca="1">IFERROR(IF(FI372+FH373&gt;FJ$4,FI372,FI372+FH373),"")</f>
        <v/>
      </c>
      <c r="FJ373" s="7">
        <f t="shared" ca="1" si="1827"/>
        <v>0</v>
      </c>
      <c r="FK373" s="7">
        <f t="shared" ca="1" si="1666"/>
        <v>0.83479752545058639</v>
      </c>
      <c r="FL373" s="7">
        <f t="shared" ca="1" si="1667"/>
        <v>-0.37325906391212482</v>
      </c>
      <c r="FM373" s="7">
        <f t="shared" ca="1" si="1668"/>
        <v>0</v>
      </c>
      <c r="FN373" s="7">
        <f t="shared" ca="1" si="1669"/>
        <v>0</v>
      </c>
      <c r="FO373" s="7" t="str">
        <f ca="1">IFERROR(IF(FO372+FN373&gt;FP$4,FO372,FO372+FN373),"")</f>
        <v/>
      </c>
      <c r="FP373" s="7">
        <f t="shared" ca="1" si="1828"/>
        <v>0</v>
      </c>
      <c r="FQ373" s="7">
        <f t="shared" ca="1" si="1670"/>
        <v>0.50661299121190506</v>
      </c>
      <c r="FR373" s="7">
        <f t="shared" ca="1" si="1671"/>
        <v>-4.5074529673443497E-2</v>
      </c>
      <c r="FS373" s="7">
        <f t="shared" ca="1" si="1672"/>
        <v>0</v>
      </c>
      <c r="FT373" s="7">
        <f t="shared" ca="1" si="1673"/>
        <v>0</v>
      </c>
      <c r="FU373" s="7" t="str">
        <f ca="1">IFERROR(IF(FU372+FT373&gt;FV$4,FU372,FU372+FT373),"")</f>
        <v/>
      </c>
      <c r="FV373" s="7">
        <f t="shared" ca="1" si="1829"/>
        <v>0</v>
      </c>
      <c r="FW373" s="7">
        <f t="shared" ca="1" si="1674"/>
        <v>0.22712689623296578</v>
      </c>
      <c r="FX373" s="7">
        <f t="shared" ca="1" si="1675"/>
        <v>0.23441156530549578</v>
      </c>
      <c r="FY373" s="7">
        <f t="shared" ca="1" si="1676"/>
        <v>1</v>
      </c>
      <c r="FZ373" s="7" t="str">
        <f t="shared" ca="1" si="1677"/>
        <v>5</v>
      </c>
      <c r="GA373" s="7" t="str">
        <f ca="1">IFERROR(IF(GA372+FZ373&gt;GB$4,GA372,GA372+FZ373),"")</f>
        <v/>
      </c>
      <c r="GB373" s="7">
        <f t="shared" ca="1" si="1830"/>
        <v>0</v>
      </c>
      <c r="GC373" s="7">
        <f t="shared" ca="1" si="1678"/>
        <v>0.82540488221562069</v>
      </c>
      <c r="GD373" s="7">
        <f t="shared" ca="1" si="1679"/>
        <v>-0.36386642067715913</v>
      </c>
      <c r="GE373" s="7">
        <f t="shared" ca="1" si="1680"/>
        <v>0</v>
      </c>
      <c r="GF373" s="7">
        <f t="shared" ca="1" si="1681"/>
        <v>0</v>
      </c>
      <c r="GG373" s="7" t="str">
        <f ca="1">IFERROR(IF(GG372+GF373&gt;GH$4,GG372,GG372+GF373),"")</f>
        <v/>
      </c>
      <c r="GH373" s="7">
        <f t="shared" ca="1" si="1831"/>
        <v>0</v>
      </c>
      <c r="GI373" s="7">
        <f t="shared" ca="1" si="1682"/>
        <v>0.81650062804776458</v>
      </c>
      <c r="GJ373" s="7">
        <f t="shared" ca="1" si="1683"/>
        <v>-0.35496216650930301</v>
      </c>
      <c r="GK373" s="7">
        <f t="shared" ca="1" si="1684"/>
        <v>0</v>
      </c>
      <c r="GL373" s="7">
        <f t="shared" ca="1" si="1685"/>
        <v>0</v>
      </c>
      <c r="GM373" s="7" t="str">
        <f ca="1">IFERROR(IF(GM372+GL373&gt;GN$4,GM372,GM372+GL373),"")</f>
        <v/>
      </c>
      <c r="GN373" s="7">
        <f t="shared" ca="1" si="1832"/>
        <v>0</v>
      </c>
      <c r="GO373" s="7">
        <f t="shared" ca="1" si="1686"/>
        <v>0.12318704239310885</v>
      </c>
      <c r="GP373" s="7">
        <f t="shared" ca="1" si="1687"/>
        <v>0.33835141914535272</v>
      </c>
      <c r="GQ373" s="7">
        <f t="shared" ca="1" si="1688"/>
        <v>1</v>
      </c>
      <c r="GR373" s="7" t="str">
        <f t="shared" ca="1" si="1689"/>
        <v>5</v>
      </c>
      <c r="GS373" s="7" t="str">
        <f ca="1">IFERROR(IF(GS372+GR373&gt;GT$4,GS372,GS372+GR373),"")</f>
        <v/>
      </c>
      <c r="GT373" s="7">
        <f t="shared" ca="1" si="1833"/>
        <v>0</v>
      </c>
      <c r="GU373" s="7">
        <f t="shared" ca="1" si="1690"/>
        <v>0.59292733736614534</v>
      </c>
      <c r="GV373" s="7">
        <f t="shared" ca="1" si="1691"/>
        <v>-0.13138887582768377</v>
      </c>
      <c r="GW373" s="7">
        <f t="shared" ca="1" si="1692"/>
        <v>0</v>
      </c>
      <c r="GX373" s="7">
        <f t="shared" ca="1" si="1693"/>
        <v>0</v>
      </c>
      <c r="GY373" s="7" t="str">
        <f ca="1">IFERROR(IF(GY372+GX373&gt;GZ$4,GY372,GY372+GX373),"")</f>
        <v/>
      </c>
      <c r="GZ373" s="7">
        <f t="shared" ca="1" si="1834"/>
        <v>0</v>
      </c>
      <c r="HA373" s="7">
        <f t="shared" ca="1" si="1694"/>
        <v>0.33644776998095671</v>
      </c>
      <c r="HB373" s="7">
        <f t="shared" ca="1" si="1695"/>
        <v>0.12509069155750485</v>
      </c>
      <c r="HC373" s="7">
        <f t="shared" ca="1" si="1696"/>
        <v>1</v>
      </c>
      <c r="HD373" s="7" t="str">
        <f t="shared" ca="1" si="1697"/>
        <v>5</v>
      </c>
      <c r="HE373" s="7" t="str">
        <f ca="1">IFERROR(IF(HE372+HD373&gt;HF$4,HE372,HE372+HD373),"")</f>
        <v/>
      </c>
      <c r="HF373" s="7">
        <f t="shared" ca="1" si="1835"/>
        <v>0</v>
      </c>
      <c r="HG373" s="7">
        <f t="shared" ca="1" si="1698"/>
        <v>0.14313951405368419</v>
      </c>
      <c r="HH373" s="7">
        <f t="shared" ca="1" si="1699"/>
        <v>0.31839894748477737</v>
      </c>
      <c r="HI373" s="7">
        <f t="shared" ca="1" si="1700"/>
        <v>1</v>
      </c>
      <c r="HJ373" s="7" t="str">
        <f t="shared" ca="1" si="1701"/>
        <v>5</v>
      </c>
      <c r="HK373" s="7" t="str">
        <f ca="1">IFERROR(IF(HK372+HJ373&gt;HL$4,HK372,HK372+HJ373),"")</f>
        <v/>
      </c>
      <c r="HL373" s="7">
        <f t="shared" ca="1" si="1836"/>
        <v>0</v>
      </c>
      <c r="HM373" s="7">
        <f t="shared" ca="1" si="1702"/>
        <v>0.69944258558165029</v>
      </c>
      <c r="HN373" s="7">
        <f t="shared" ca="1" si="1703"/>
        <v>-0.23790412404318872</v>
      </c>
      <c r="HO373" s="7">
        <f t="shared" ca="1" si="1704"/>
        <v>0</v>
      </c>
      <c r="HP373" s="7">
        <f t="shared" ca="1" si="1705"/>
        <v>0</v>
      </c>
      <c r="HQ373" s="7" t="str">
        <f ca="1">IFERROR(IF(HQ372+HP373&gt;HR$4,HQ372,HQ372+HP373),"")</f>
        <v/>
      </c>
      <c r="HR373" s="7">
        <f t="shared" ca="1" si="1837"/>
        <v>0</v>
      </c>
      <c r="HS373" s="7">
        <f t="shared" ca="1" si="1706"/>
        <v>0.13606005040695857</v>
      </c>
      <c r="HT373" s="7">
        <f t="shared" ca="1" si="1707"/>
        <v>0.325478411131503</v>
      </c>
      <c r="HU373" s="7">
        <f t="shared" ca="1" si="1708"/>
        <v>1</v>
      </c>
      <c r="HV373" s="7" t="str">
        <f t="shared" ca="1" si="1709"/>
        <v>5</v>
      </c>
      <c r="HW373" s="7" t="str">
        <f ca="1">IFERROR(IF(HW372+HV373&gt;HX$4,HW372,HW372+HV373),"")</f>
        <v/>
      </c>
      <c r="HX373" s="7">
        <f t="shared" ca="1" si="1838"/>
        <v>0</v>
      </c>
      <c r="HY373" s="7">
        <f t="shared" ca="1" si="1710"/>
        <v>0.96601945717629534</v>
      </c>
      <c r="HZ373" s="7">
        <f t="shared" ca="1" si="1711"/>
        <v>-0.50448099563783377</v>
      </c>
      <c r="IA373" s="7">
        <f t="shared" ca="1" si="1712"/>
        <v>0</v>
      </c>
      <c r="IB373" s="7">
        <f t="shared" ca="1" si="1713"/>
        <v>0</v>
      </c>
      <c r="IC373" s="7" t="str">
        <f ca="1">IFERROR(IF(IC372+IB373&gt;ID$4,IC372,IC372+IB373),"")</f>
        <v/>
      </c>
      <c r="ID373" s="7">
        <f t="shared" ca="1" si="1839"/>
        <v>0</v>
      </c>
      <c r="IE373" s="7">
        <f t="shared" ca="1" si="1714"/>
        <v>0.28445014678398606</v>
      </c>
      <c r="IF373" s="7">
        <f t="shared" ca="1" si="1715"/>
        <v>0.17708831475447551</v>
      </c>
      <c r="IG373" s="7">
        <f t="shared" ca="1" si="1716"/>
        <v>1</v>
      </c>
      <c r="IH373" s="7" t="str">
        <f t="shared" ca="1" si="1717"/>
        <v>5</v>
      </c>
      <c r="II373" s="7" t="str">
        <f ca="1">IFERROR(IF(II372+IH373&gt;IJ$4,II372,II372+IH373),"")</f>
        <v/>
      </c>
      <c r="IJ373" s="7">
        <f t="shared" ca="1" si="1840"/>
        <v>0</v>
      </c>
      <c r="IK373" s="7">
        <f t="shared" ca="1" si="1718"/>
        <v>0.49722424784345443</v>
      </c>
      <c r="IL373" s="7">
        <f t="shared" ca="1" si="1719"/>
        <v>-3.5685786304992861E-2</v>
      </c>
      <c r="IM373" s="7">
        <f t="shared" ca="1" si="1720"/>
        <v>0</v>
      </c>
      <c r="IN373" s="7">
        <f t="shared" ca="1" si="1721"/>
        <v>0</v>
      </c>
      <c r="IO373" s="7" t="str">
        <f ca="1">IFERROR(IF(IO372+IN373&gt;IP$4,IO372,IO372+IN373),"")</f>
        <v/>
      </c>
      <c r="IP373" s="7">
        <f t="shared" ca="1" si="1841"/>
        <v>0</v>
      </c>
      <c r="IQ373" s="7">
        <f t="shared" ca="1" si="1722"/>
        <v>0.15626573130188415</v>
      </c>
      <c r="IR373" s="7">
        <f t="shared" ca="1" si="1723"/>
        <v>0.30527273023657742</v>
      </c>
      <c r="IS373" s="7">
        <f t="shared" ca="1" si="1724"/>
        <v>1</v>
      </c>
      <c r="IT373" s="7" t="str">
        <f t="shared" ca="1" si="1725"/>
        <v>5</v>
      </c>
      <c r="IU373" s="7" t="str">
        <f ca="1">IFERROR(IF(IU372+IT373&gt;IV$4,IU372,IU372+IT373),"")</f>
        <v/>
      </c>
      <c r="IV373" s="7">
        <f t="shared" ca="1" si="1842"/>
        <v>0</v>
      </c>
      <c r="IW373" s="7">
        <f t="shared" ca="1" si="1726"/>
        <v>0.3229346160895914</v>
      </c>
      <c r="IX373" s="7">
        <f t="shared" ca="1" si="1727"/>
        <v>0.13860384544887017</v>
      </c>
      <c r="IY373" s="7">
        <f t="shared" ca="1" si="1728"/>
        <v>1</v>
      </c>
      <c r="IZ373" s="7" t="str">
        <f t="shared" ca="1" si="1729"/>
        <v>5</v>
      </c>
      <c r="JA373" s="7" t="str">
        <f ca="1">IFERROR(IF(JA372+IZ373&gt;JB$4,JA372,JA372+IZ373),"")</f>
        <v/>
      </c>
      <c r="JB373" s="7">
        <f t="shared" ca="1" si="1843"/>
        <v>0</v>
      </c>
      <c r="JC373" s="7">
        <f t="shared" ca="1" si="1730"/>
        <v>0.21344378876057291</v>
      </c>
      <c r="JD373" s="7">
        <f t="shared" ca="1" si="1731"/>
        <v>0.24809467277788866</v>
      </c>
      <c r="JE373" s="7">
        <f t="shared" ca="1" si="1732"/>
        <v>1</v>
      </c>
      <c r="JF373" s="7" t="str">
        <f t="shared" ca="1" si="1733"/>
        <v>5</v>
      </c>
      <c r="JG373" s="7" t="str">
        <f ca="1">IFERROR(IF(JG372+JF373&gt;JH$4,JG372,JG372+JF373),"")</f>
        <v/>
      </c>
      <c r="JH373" s="7">
        <f t="shared" ca="1" si="1844"/>
        <v>0</v>
      </c>
      <c r="JI373" s="7">
        <f t="shared" ca="1" si="1734"/>
        <v>0.18683309110456126</v>
      </c>
      <c r="JJ373" s="7">
        <f t="shared" ca="1" si="1735"/>
        <v>0.27470537043390031</v>
      </c>
      <c r="JK373" s="7">
        <f t="shared" ca="1" si="1736"/>
        <v>1</v>
      </c>
      <c r="JL373" s="7" t="str">
        <f t="shared" ca="1" si="1737"/>
        <v>5</v>
      </c>
      <c r="JM373" s="7" t="str">
        <f ca="1">IFERROR(IF(JM372+JL373&gt;JN$4,JM372,JM372+JL373),"")</f>
        <v/>
      </c>
      <c r="JN373" s="7">
        <f t="shared" ca="1" si="1845"/>
        <v>0</v>
      </c>
      <c r="JO373" s="7">
        <f t="shared" ca="1" si="1738"/>
        <v>0.70622451493199989</v>
      </c>
      <c r="JP373" s="7">
        <f t="shared" ca="1" si="1739"/>
        <v>-0.24468605339353833</v>
      </c>
      <c r="JQ373" s="7">
        <f t="shared" ca="1" si="1740"/>
        <v>0</v>
      </c>
      <c r="JR373" s="7">
        <f t="shared" ca="1" si="1741"/>
        <v>0</v>
      </c>
      <c r="JS373" s="7" t="str">
        <f ca="1">IFERROR(IF(JS372+JR373&gt;JT$4,JS372,JS372+JR373),"")</f>
        <v/>
      </c>
      <c r="JT373" s="7">
        <f t="shared" ca="1" si="1846"/>
        <v>0</v>
      </c>
      <c r="JU373" s="7">
        <f t="shared" ca="1" si="1742"/>
        <v>0.77227037505027707</v>
      </c>
      <c r="JV373" s="7">
        <f t="shared" ca="1" si="1743"/>
        <v>-0.31073191351181551</v>
      </c>
      <c r="JW373" s="7">
        <f t="shared" ca="1" si="1744"/>
        <v>0</v>
      </c>
      <c r="JX373" s="7">
        <f t="shared" ca="1" si="1745"/>
        <v>0</v>
      </c>
      <c r="JY373" s="7" t="str">
        <f ca="1">IFERROR(IF(JY372+JX373&gt;JZ$4,JY372,JY372+JX373),"")</f>
        <v/>
      </c>
      <c r="JZ373" s="7">
        <f t="shared" ca="1" si="1847"/>
        <v>0</v>
      </c>
      <c r="KA373" s="7">
        <f t="shared" ca="1" si="1746"/>
        <v>0.95570422285913037</v>
      </c>
      <c r="KB373" s="7">
        <f t="shared" ca="1" si="1747"/>
        <v>-0.49416576132066881</v>
      </c>
      <c r="KC373" s="7">
        <f t="shared" ca="1" si="1748"/>
        <v>0</v>
      </c>
      <c r="KD373" s="7">
        <f t="shared" ca="1" si="1749"/>
        <v>0</v>
      </c>
      <c r="KE373" s="7" t="str">
        <f ca="1">IFERROR(IF(KE372+KD373&gt;KF$4,KE372,KE372+KD373),"")</f>
        <v/>
      </c>
      <c r="KF373" s="7">
        <f t="shared" ca="1" si="1848"/>
        <v>0</v>
      </c>
      <c r="KG373" s="7">
        <f t="shared" ca="1" si="1750"/>
        <v>1.2450713962437576E-2</v>
      </c>
      <c r="KH373" s="7">
        <f t="shared" ca="1" si="1751"/>
        <v>0.44908774757602399</v>
      </c>
      <c r="KI373" s="7">
        <f t="shared" ca="1" si="1752"/>
        <v>1</v>
      </c>
      <c r="KJ373" s="7" t="str">
        <f t="shared" ca="1" si="1753"/>
        <v>5</v>
      </c>
      <c r="KK373" s="7" t="str">
        <f ca="1">IFERROR(IF(KK372+KJ373&gt;KL$4,KK372,KK372+KJ373),"")</f>
        <v/>
      </c>
      <c r="KL373" s="7">
        <f t="shared" ca="1" si="1849"/>
        <v>0</v>
      </c>
      <c r="KM373" s="7">
        <f t="shared" ca="1" si="1754"/>
        <v>0.32354967655445821</v>
      </c>
      <c r="KN373" s="7">
        <f t="shared" ca="1" si="1755"/>
        <v>0.13798878498400335</v>
      </c>
      <c r="KO373" s="7">
        <f t="shared" ca="1" si="1756"/>
        <v>1</v>
      </c>
      <c r="KP373" s="7" t="str">
        <f t="shared" ca="1" si="1757"/>
        <v>5</v>
      </c>
      <c r="KQ373" s="7" t="str">
        <f ca="1">IFERROR(IF(KQ372+KP373&gt;KR$4,KQ372,KQ372+KP373),"")</f>
        <v/>
      </c>
      <c r="KR373" s="7">
        <f t="shared" ca="1" si="1850"/>
        <v>0</v>
      </c>
      <c r="KS373" s="7">
        <f t="shared" ca="1" si="1758"/>
        <v>0.16378864282097849</v>
      </c>
      <c r="KT373" s="7">
        <f t="shared" ca="1" si="1759"/>
        <v>0.29774981871748307</v>
      </c>
      <c r="KU373" s="7">
        <f t="shared" ca="1" si="1760"/>
        <v>1</v>
      </c>
      <c r="KV373" s="7" t="str">
        <f t="shared" ca="1" si="1761"/>
        <v>5</v>
      </c>
      <c r="KW373" s="7" t="str">
        <f ca="1">IFERROR(IF(KW372+KV373&gt;KX$4,KW372,KW372+KV373),"")</f>
        <v/>
      </c>
      <c r="KX373" s="7">
        <f t="shared" ca="1" si="1851"/>
        <v>0</v>
      </c>
      <c r="KY373" s="7">
        <f t="shared" ca="1" si="1762"/>
        <v>0.14012580739034386</v>
      </c>
      <c r="KZ373" s="7">
        <f t="shared" ca="1" si="1763"/>
        <v>0.3214126541481177</v>
      </c>
      <c r="LA373" s="7">
        <f t="shared" ca="1" si="1764"/>
        <v>1</v>
      </c>
      <c r="LB373" s="7" t="str">
        <f t="shared" ca="1" si="1765"/>
        <v>5</v>
      </c>
      <c r="LC373" s="7" t="str">
        <f ca="1">IFERROR(IF(LC372+LB373&gt;LD$4,LC372,LC372+LB373),"")</f>
        <v/>
      </c>
      <c r="LD373" s="7">
        <f t="shared" ca="1" si="1852"/>
        <v>0</v>
      </c>
      <c r="LE373" s="7">
        <f t="shared" ca="1" si="1766"/>
        <v>0.44766922204829729</v>
      </c>
      <c r="LF373" s="7">
        <f t="shared" ca="1" si="1767"/>
        <v>1.3869239490164276E-2</v>
      </c>
      <c r="LG373" s="7">
        <f t="shared" ca="1" si="1768"/>
        <v>1</v>
      </c>
      <c r="LH373" s="7" t="str">
        <f t="shared" ca="1" si="1769"/>
        <v>5</v>
      </c>
      <c r="LI373" s="7" t="str">
        <f ca="1">IFERROR(IF(LI372+LH373&gt;LJ$4,LI372,LI372+LH373),"")</f>
        <v/>
      </c>
      <c r="LJ373" s="7">
        <f t="shared" ca="1" si="1853"/>
        <v>0</v>
      </c>
      <c r="LK373" s="7">
        <f t="shared" ca="1" si="1770"/>
        <v>0.25039357055048861</v>
      </c>
      <c r="LL373" s="7">
        <f t="shared" ca="1" si="1771"/>
        <v>0.21114489098797296</v>
      </c>
      <c r="LM373" s="7">
        <f t="shared" ca="1" si="1772"/>
        <v>1</v>
      </c>
      <c r="LN373" s="7" t="str">
        <f t="shared" ca="1" si="1773"/>
        <v>5</v>
      </c>
      <c r="LO373" s="7" t="str">
        <f ca="1">IFERROR(IF(LO372+LN373&gt;LP$4,LO372,LO372+LN373),"")</f>
        <v/>
      </c>
      <c r="LP373" s="7">
        <f t="shared" ca="1" si="1854"/>
        <v>0</v>
      </c>
      <c r="LQ373" s="7">
        <f t="shared" ca="1" si="1774"/>
        <v>0.86073450650590488</v>
      </c>
      <c r="LR373" s="7">
        <f t="shared" ca="1" si="1775"/>
        <v>-0.39919604496744332</v>
      </c>
      <c r="LS373" s="7">
        <f t="shared" ca="1" si="1776"/>
        <v>0</v>
      </c>
      <c r="LT373" s="7">
        <f t="shared" ca="1" si="1777"/>
        <v>0</v>
      </c>
      <c r="LU373" s="7" t="str">
        <f ca="1">IFERROR(IF(LU372+LT373&gt;LV$4,LU372,LU372+LT373),"")</f>
        <v/>
      </c>
      <c r="LV373" s="7">
        <f t="shared" ca="1" si="1855"/>
        <v>0</v>
      </c>
      <c r="LW373" s="7">
        <f t="shared" ca="1" si="1778"/>
        <v>0.41306602012752935</v>
      </c>
      <c r="LX373" s="7">
        <f t="shared" ca="1" si="1779"/>
        <v>4.847244141093221E-2</v>
      </c>
      <c r="LY373" s="7">
        <f t="shared" ca="1" si="1780"/>
        <v>1</v>
      </c>
      <c r="LZ373" s="7" t="str">
        <f t="shared" ca="1" si="1781"/>
        <v>5</v>
      </c>
      <c r="MA373" s="7" t="str">
        <f ca="1">IFERROR(IF(MA372+LZ373&gt;MB$4,MA372,MA372+LZ373),"")</f>
        <v/>
      </c>
      <c r="MB373" s="7">
        <f t="shared" ca="1" si="1856"/>
        <v>0</v>
      </c>
      <c r="MC373" s="7">
        <f t="shared" ca="1" si="1782"/>
        <v>0.88352540557194448</v>
      </c>
      <c r="MD373" s="7">
        <f t="shared" ca="1" si="1783"/>
        <v>-0.42198694403348291</v>
      </c>
      <c r="ME373" s="7">
        <f t="shared" ca="1" si="1784"/>
        <v>0</v>
      </c>
      <c r="MF373" s="7">
        <f t="shared" ca="1" si="1785"/>
        <v>0</v>
      </c>
      <c r="MG373" s="7" t="str">
        <f ca="1">IFERROR(IF(MG372+MF373&gt;MH$4,MG372,MG372+MF373),"")</f>
        <v/>
      </c>
      <c r="MH373" s="7">
        <f t="shared" ca="1" si="1857"/>
        <v>0</v>
      </c>
      <c r="MI373" s="7">
        <f t="shared" ca="1" si="1786"/>
        <v>0.30701344473736281</v>
      </c>
      <c r="MJ373" s="7">
        <f t="shared" ca="1" si="1787"/>
        <v>0.15452501680109876</v>
      </c>
      <c r="MK373" s="7">
        <f t="shared" ca="1" si="1788"/>
        <v>1</v>
      </c>
      <c r="ML373" s="7" t="str">
        <f t="shared" ca="1" si="1789"/>
        <v>5</v>
      </c>
      <c r="MM373" s="7" t="str">
        <f ca="1">IFERROR(IF(MM372+ML373&gt;MN$4,MM372,MM372+ML373),"")</f>
        <v/>
      </c>
      <c r="MN373" s="7">
        <f t="shared" ca="1" si="1858"/>
        <v>0</v>
      </c>
      <c r="MO373" s="7">
        <f t="shared" ca="1" si="1790"/>
        <v>0.54280932578401386</v>
      </c>
      <c r="MP373" s="7">
        <f t="shared" ca="1" si="1791"/>
        <v>-8.1270864245552299E-2</v>
      </c>
      <c r="MQ373" s="7">
        <f t="shared" ca="1" si="1792"/>
        <v>0</v>
      </c>
      <c r="MR373" s="7">
        <f t="shared" ca="1" si="1793"/>
        <v>0</v>
      </c>
      <c r="MS373" s="7" t="str">
        <f ca="1">IFERROR(IF(MS372+MR373&gt;MT$4,MS372,MS372+MR373),"")</f>
        <v/>
      </c>
      <c r="MT373" s="7">
        <f t="shared" ca="1" si="1859"/>
        <v>0</v>
      </c>
      <c r="MU373" s="7">
        <f t="shared" ca="1" si="1794"/>
        <v>0.33557361035908584</v>
      </c>
      <c r="MV373" s="7">
        <f t="shared" ca="1" si="1795"/>
        <v>0.12596485117937573</v>
      </c>
      <c r="MW373" s="7">
        <f t="shared" ca="1" si="1796"/>
        <v>1</v>
      </c>
      <c r="MX373" s="7" t="str">
        <f t="shared" ca="1" si="1797"/>
        <v>5</v>
      </c>
      <c r="MY373" s="7" t="str">
        <f ca="1">IFERROR(IF(MY372+MX373&gt;MZ$4,MY372,MY372+MX373),"")</f>
        <v/>
      </c>
      <c r="MZ373" s="7">
        <f t="shared" ca="1" si="1860"/>
        <v>0</v>
      </c>
      <c r="NA373" s="7">
        <f t="shared" ca="1" si="1798"/>
        <v>0.86681875551277232</v>
      </c>
      <c r="NB373" s="7">
        <f t="shared" ca="1" si="1799"/>
        <v>-0.40528029397431076</v>
      </c>
      <c r="NC373" s="7">
        <f t="shared" ca="1" si="1800"/>
        <v>0</v>
      </c>
      <c r="ND373" s="7">
        <f t="shared" ca="1" si="1801"/>
        <v>0</v>
      </c>
      <c r="NE373" s="7" t="str">
        <f ca="1">IFERROR(IF(NE372+ND373&gt;NF$4,NE372,NE372+ND373),"")</f>
        <v/>
      </c>
      <c r="NF373" s="7">
        <f t="shared" ca="1" si="1861"/>
        <v>0</v>
      </c>
      <c r="NG373" s="7">
        <f t="shared" ca="1" si="1802"/>
        <v>0.15894015641273895</v>
      </c>
      <c r="NH373" s="7">
        <f t="shared" ca="1" si="1803"/>
        <v>0.30259830512572261</v>
      </c>
      <c r="NI373" s="7">
        <f t="shared" ca="1" si="1804"/>
        <v>1</v>
      </c>
      <c r="NJ373" s="7" t="str">
        <f t="shared" ca="1" si="1805"/>
        <v>5</v>
      </c>
      <c r="NK373" s="7" t="str">
        <f ca="1">IFERROR(IF(NK372+NJ373&gt;NL$4,NK372,NK372+NJ373),"")</f>
        <v/>
      </c>
      <c r="NL373" s="7">
        <f t="shared" ca="1" si="1862"/>
        <v>0</v>
      </c>
      <c r="NM373" s="7">
        <f t="shared" ca="1" si="1806"/>
        <v>0.18927562131304099</v>
      </c>
      <c r="NN373" s="7">
        <f t="shared" ca="1" si="1807"/>
        <v>0.27226284022542058</v>
      </c>
      <c r="NO373" s="7">
        <f t="shared" ca="1" si="1808"/>
        <v>1</v>
      </c>
      <c r="NP373" s="7" t="str">
        <f t="shared" ca="1" si="1809"/>
        <v>5</v>
      </c>
      <c r="NQ373" s="7" t="str">
        <f ca="1">IFERROR(IF(NQ372+NP373&gt;NR$4,NQ372,NQ372+NP373),"")</f>
        <v/>
      </c>
      <c r="NR373" s="7">
        <f t="shared" ca="1" si="1863"/>
        <v>0</v>
      </c>
      <c r="NT373">
        <v>375</v>
      </c>
      <c r="NU373" s="7" t="s">
        <v>19</v>
      </c>
      <c r="NV373" s="7" t="str">
        <f t="shared" ca="1" si="1598"/>
        <v/>
      </c>
      <c r="NW373" s="7" t="str">
        <f t="shared" ca="1" si="1810"/>
        <v/>
      </c>
      <c r="NX373" t="str">
        <f ca="1">IFERROR(VLOOKUP(NT373,$K$3:$AK$568,8,FALSE),"")</f>
        <v/>
      </c>
      <c r="NY373" t="str">
        <f ca="1">IFERROR(VLOOKUP(NT373,$K$3:$AK$568,9,FALSE),"")</f>
        <v/>
      </c>
      <c r="NZ373" s="7" t="str">
        <f ca="1">IFERROR(VLOOKUP(NT373,$K$3:$AK$568,27,FALSE),"")</f>
        <v/>
      </c>
      <c r="OB373">
        <v>375</v>
      </c>
      <c r="OC373" s="7" t="s">
        <v>19</v>
      </c>
      <c r="OD373" t="e">
        <f t="shared" ca="1" si="1864"/>
        <v>#N/A</v>
      </c>
      <c r="OE373" s="7" t="str">
        <f t="shared" ca="1" si="1865"/>
        <v/>
      </c>
      <c r="OF373" s="7" t="str">
        <f t="shared" ca="1" si="1866"/>
        <v/>
      </c>
      <c r="OG373" t="str">
        <f t="shared" ca="1" si="1867"/>
        <v/>
      </c>
      <c r="OI373">
        <v>375</v>
      </c>
      <c r="OJ373" s="7" t="s">
        <v>19</v>
      </c>
      <c r="OK373" s="7" t="str">
        <f t="shared" ca="1" si="1868"/>
        <v/>
      </c>
      <c r="OL373" s="7" t="str">
        <f t="shared" ca="1" si="1869"/>
        <v/>
      </c>
      <c r="OM373" t="str">
        <f ca="1">IFERROR(VLOOKUP(OI373,$L$3:$AK$568,7,FALSE),"")</f>
        <v/>
      </c>
      <c r="ON373" t="str">
        <f ca="1">IFERROR(VLOOKUP(OI373,$L$3:$AK$568,8,FALSE),"")</f>
        <v/>
      </c>
      <c r="OO373" s="7" t="str">
        <f ca="1">IFERROR(VLOOKUP(OI373,$L$3:$AK$568,26,FALSE),"")</f>
        <v/>
      </c>
      <c r="OQ373">
        <v>375</v>
      </c>
      <c r="OR373" s="7" t="s">
        <v>19</v>
      </c>
      <c r="OS373" t="e">
        <f t="shared" ca="1" si="1870"/>
        <v>#N/A</v>
      </c>
      <c r="OT373" s="7" t="str">
        <f t="shared" ca="1" si="1871"/>
        <v/>
      </c>
      <c r="OU373" s="7" t="str">
        <f t="shared" ca="1" si="1872"/>
        <v/>
      </c>
      <c r="OV373" t="str">
        <f t="shared" ca="1" si="1873"/>
        <v/>
      </c>
      <c r="OX373">
        <v>375</v>
      </c>
      <c r="OY373" s="7" t="s">
        <v>19</v>
      </c>
      <c r="OZ373" s="7" t="str">
        <f t="shared" ca="1" si="1874"/>
        <v/>
      </c>
      <c r="PA373" s="7" t="str">
        <f t="shared" ca="1" si="1875"/>
        <v/>
      </c>
      <c r="PB373" t="str">
        <f ca="1">IFERROR(VLOOKUP(OX373,$M$3:$AK$568,6,FALSE),"")</f>
        <v/>
      </c>
      <c r="PC373" t="str">
        <f ca="1">IFERROR(VLOOKUP(OX373,$M$3:$AK$568,7,FALSE),"")</f>
        <v/>
      </c>
      <c r="PD373" s="7" t="str">
        <f ca="1">IFERROR(VLOOKUP(OX373,$M$3:$AK$568,25,FALSE),"")</f>
        <v/>
      </c>
      <c r="PF373">
        <v>375</v>
      </c>
      <c r="PG373" s="7" t="s">
        <v>19</v>
      </c>
      <c r="PH373" t="e">
        <f t="shared" ca="1" si="1876"/>
        <v>#N/A</v>
      </c>
      <c r="PI373" s="7" t="str">
        <f t="shared" ca="1" si="1877"/>
        <v/>
      </c>
      <c r="PJ373" s="7" t="str">
        <f t="shared" ca="1" si="1878"/>
        <v/>
      </c>
      <c r="PK373" t="str">
        <f t="shared" ca="1" si="1879"/>
        <v/>
      </c>
      <c r="PM373">
        <v>375</v>
      </c>
      <c r="PN373" s="7" t="s">
        <v>19</v>
      </c>
      <c r="PO373" s="202" t="str">
        <f t="shared" ca="1" si="1880"/>
        <v/>
      </c>
      <c r="PP373" s="7" t="str">
        <f t="shared" ca="1" si="1881"/>
        <v/>
      </c>
      <c r="PQ373" t="str">
        <f ca="1">IFERROR(VLOOKUP(PM373,$G$325:$R$409,12,FALSE),"")</f>
        <v/>
      </c>
      <c r="PR373" t="e">
        <f ca="1">VLOOKUP(PM373,$G$324:$Q$409,11,FALSE)</f>
        <v>#N/A</v>
      </c>
      <c r="PS373" s="7" t="str">
        <f ca="1">VLOOKUP(PQ373,$R$325:$Y$409,8,FALSE)</f>
        <v>- -</v>
      </c>
      <c r="PT373" s="7">
        <f ca="1">ReSt</f>
        <v>-4</v>
      </c>
      <c r="PU373" s="7" t="e">
        <f t="shared" ca="1" si="1882"/>
        <v>#N/A</v>
      </c>
      <c r="PV373" s="7" t="e">
        <f t="shared" ca="1" si="1883"/>
        <v>#N/A</v>
      </c>
      <c r="PW373" s="7" t="str">
        <f ca="1">VLOOKUP(PQ373,$R$325:$AK$409,8,FALSE)</f>
        <v>- -</v>
      </c>
      <c r="PX373" s="7"/>
      <c r="PY373">
        <v>375</v>
      </c>
      <c r="PZ373" s="7" t="s">
        <v>19</v>
      </c>
      <c r="QA373" t="str">
        <f t="shared" ca="1" si="1884"/>
        <v/>
      </c>
      <c r="QB373" s="7" t="str">
        <f t="shared" ca="1" si="1885"/>
        <v/>
      </c>
      <c r="QC373" s="7" t="str">
        <f t="shared" ca="1" si="1886"/>
        <v/>
      </c>
      <c r="QD373" t="str">
        <f t="shared" ca="1" si="1887"/>
        <v/>
      </c>
      <c r="QF373">
        <v>375</v>
      </c>
      <c r="QG373" s="7" t="s">
        <v>19</v>
      </c>
      <c r="QH373" s="7" t="str">
        <f t="shared" ca="1" si="1888"/>
        <v/>
      </c>
      <c r="QI373" s="7" t="e">
        <f t="shared" ca="1" si="1889"/>
        <v>#VALUE!</v>
      </c>
      <c r="QJ373" t="e">
        <f t="shared" ca="1" si="1890"/>
        <v>#N/A</v>
      </c>
      <c r="QK373" s="7" t="e">
        <f t="shared" ca="1" si="1891"/>
        <v>#N/A</v>
      </c>
      <c r="QM373">
        <v>375</v>
      </c>
      <c r="QN373" s="7" t="s">
        <v>19</v>
      </c>
      <c r="QO373" t="str">
        <f t="shared" ca="1" si="1892"/>
        <v/>
      </c>
      <c r="QP373" s="7" t="str">
        <f t="shared" ca="1" si="1893"/>
        <v/>
      </c>
      <c r="QQ373" t="str">
        <f t="shared" ca="1" si="1894"/>
        <v/>
      </c>
    </row>
    <row r="374" spans="1:459" x14ac:dyDescent="0.25">
      <c r="A374" s="240" t="str">
        <f>IF('Character Sheet'!$B$4="Creature","N","Y")</f>
        <v>Y</v>
      </c>
      <c r="C374" s="75"/>
      <c r="D374" s="76"/>
      <c r="F374" s="75">
        <v>5</v>
      </c>
      <c r="G374" s="76">
        <f t="shared" ca="1" si="1897"/>
        <v>0</v>
      </c>
      <c r="I374" s="75" t="s">
        <v>1812</v>
      </c>
      <c r="J374" s="85"/>
      <c r="K374" s="85">
        <f t="shared" ca="1" si="1951"/>
        <v>7</v>
      </c>
      <c r="L374" s="85">
        <f t="shared" ca="1" si="1924"/>
        <v>7</v>
      </c>
      <c r="M374" s="70">
        <f t="shared" ca="1" si="1593"/>
        <v>18</v>
      </c>
      <c r="O374" s="222">
        <f ca="1">BP374</f>
        <v>320</v>
      </c>
      <c r="Q374" s="7" t="s">
        <v>1757</v>
      </c>
      <c r="R374" s="9" t="str">
        <f ca="1">IFERROR(VLOOKUP(F374,INDIRECT(Calculations!$D$101),2,FALSE),"")</f>
        <v>Movement</v>
      </c>
      <c r="S374" s="9" t="str">
        <f t="shared" ca="1" si="1895"/>
        <v>Movement</v>
      </c>
      <c r="T374" s="61" t="str">
        <f ca="1">SUBSTITUTE(IFERROR(IFERROR(VLOOKUP(R374,'[1]Skill Statistics'!$A$3:$C$513,2,FALSE),VLOOKUP(Q374,'[1]Skill Statistics'!$A$3:$C$513,2,FALSE)),T373),"R*","ReSt")</f>
        <v>ReSt/ReSt</v>
      </c>
      <c r="U374" s="61" t="str">
        <f ca="1">IFERROR(IFERROR(VLOOKUP(R374,'[1]Skill Statistics'!$A$3:$C$513,3,FALSE),VLOOKUP(Q374,'[1]Skill Statistics'!$A$3:$C$513,3,FALSE)),U373)</f>
        <v>Me</v>
      </c>
      <c r="V374" s="61" t="str">
        <f ca="1">IF(R374="","- -",IF(ISNUMBER(SEARCH("Category",R374)),"- -",IFERROR(IFERROR(VLOOKUP(Q374,[1]Professions!$A$4:$AM$288,MATCH(Profession,[1]Professions!$A$1:$AM$1,0),FALSE),VLOOKUP(Q374,Calculations!$B$91:$I$95,8,FALSE)),"- -")))</f>
        <v>6 / 8</v>
      </c>
      <c r="W374" s="60">
        <f ca="1">BL374</f>
        <v>0</v>
      </c>
      <c r="X374" s="7">
        <f ca="1">IFERROR(VLOOKUP(R374,$BS$6:$NR$519,MATCH(ActualLevel,$BS$3:$NR$3,0),FALSE),"- -")</f>
        <v>0</v>
      </c>
      <c r="Y374" s="7">
        <f t="shared" ca="1" si="1925"/>
        <v>0</v>
      </c>
      <c r="Z374" s="7">
        <f ca="1">IFERROR(VLOOKUP(Y374,Charts!$BQ$2:$BR$52,2,FALSE),"- -")</f>
        <v>-25</v>
      </c>
      <c r="AA374" s="7">
        <f t="shared" ca="1" si="1599"/>
        <v>-1</v>
      </c>
      <c r="AB374" s="7">
        <f t="shared" ca="1" si="1920"/>
        <v>0</v>
      </c>
      <c r="AC374" s="7"/>
      <c r="AD374" s="7"/>
      <c r="AE374" s="7"/>
      <c r="AF374" s="7"/>
      <c r="AG374" s="7"/>
      <c r="AH374" s="43"/>
      <c r="AI374" s="7"/>
      <c r="AJ374" s="7"/>
      <c r="AK374" s="7">
        <f t="shared" ca="1" si="1600"/>
        <v>-26</v>
      </c>
      <c r="AL374" s="7"/>
      <c r="AM374" s="69">
        <f>IFERROR(VLOOKUP(Q374,'[1]Skill Statistics'!$A$3:$AN$513,MATCH(Profession,'[1]Skill Statistics'!$A$2:$AN$2,0),FALSE),0)</f>
        <v>0</v>
      </c>
      <c r="AN374" s="85">
        <f>IFERROR(VLOOKUP(Q374,'[1]Skill Statistics'!$A$3:$BK$513,MATCH(Archetype,'[1]Skill Statistics'!$A$2:$BK$2,0),FALSE),0)</f>
        <v>0</v>
      </c>
      <c r="AO374" s="85">
        <f>IFERROR(VLOOKUP(Q374,'[1]Skill Statistics'!$A$3:$BB$513,MATCH(Race,'[1]Skill Statistics'!$A$2:$BB$2,0),FALSE),0)</f>
        <v>0</v>
      </c>
      <c r="AP374" s="85">
        <f t="shared" ca="1" si="1811"/>
        <v>-0.1</v>
      </c>
      <c r="AQ374" s="70"/>
      <c r="AS374" s="69">
        <f>IFERROR(VLOOKUP(Q374,'[1]Professional Skills'!$A$4:$AM$288,MATCH(Profession,'[1]Professional Skills'!$A$3:$AM$3,0),FALSE),"- -")</f>
        <v>0</v>
      </c>
      <c r="AT374" t="s">
        <v>1812</v>
      </c>
      <c r="AU374" s="7" t="str">
        <f t="shared" si="1922"/>
        <v/>
      </c>
      <c r="AV374" s="7">
        <f t="shared" ca="1" si="1921"/>
        <v>0</v>
      </c>
      <c r="AW374" t="str">
        <f t="shared" si="1898"/>
        <v/>
      </c>
      <c r="AX374" t="str">
        <f>IFERROR(_xlfn.RANK.EQ(AW374,$AW$5:$AW$568),"")</f>
        <v/>
      </c>
      <c r="AY374">
        <f t="shared" si="1595"/>
        <v>0</v>
      </c>
      <c r="AZ374" s="70" t="str">
        <f t="shared" si="1601"/>
        <v/>
      </c>
      <c r="BB374" s="69" t="str">
        <f>IFERROR(IF(Q374="Language",VLOOKUP(R374,[1]Cultures!$B$4:$N$218,MATCH(Culture,[1]Cultures!$B$3:$N$3,0),FALSE),VLOOKUP(Q374,[1]Cultures!$B$4:$O$212,MATCH(Culture,[1]Cultures!$B$3:$O$3,0),FALSE)),"- -")</f>
        <v>- -</v>
      </c>
      <c r="BC374" t="s">
        <v>1812</v>
      </c>
      <c r="BD374">
        <f t="shared" ca="1" si="1899"/>
        <v>0.76471783605995547</v>
      </c>
      <c r="BE374">
        <f t="shared" ca="1" si="1900"/>
        <v>0.66471783605995549</v>
      </c>
      <c r="BH374">
        <f t="shared" ca="1" si="1950"/>
        <v>6</v>
      </c>
      <c r="BI374" s="7">
        <f ca="1">IFERROR(IF(BH374=1,IF(BB374=1,1,IF(BB374=2,2,IF(BH374=2,IF(BB374=3,1,IF(BB374&gt;=4,2,IF(BH374=3,IF(BB374=5,1,IF(BB374&gt;=6,2,IF(BH374=4,IF(BB374=7,1,IF(BB374&gt;=8,2,IF(BH374=5,IF(BB374=9,1,IF(BB374&gt;=10,2,0)),0))),0))),0))),0))),0)+(IF(BC374="*",0,BB374)),"- -")</f>
        <v>0</v>
      </c>
      <c r="BK374" s="7"/>
      <c r="BL374" s="70">
        <f ca="1">IF(V374="- -","- -",SUM(BI374:BK374))</f>
        <v>0</v>
      </c>
      <c r="BN374" s="69">
        <f ca="1">IFERROR(VLOOKUP(V374,Charts!$BT$2:$BV$14,3,FALSE),"- -")</f>
        <v>0.38461538461538464</v>
      </c>
      <c r="BO374" s="85">
        <f t="shared" ca="1" si="1812"/>
        <v>1.2265648740684001</v>
      </c>
      <c r="BP374" s="70">
        <f t="shared" ca="1" si="1901"/>
        <v>320</v>
      </c>
      <c r="BR374" s="7">
        <v>373</v>
      </c>
      <c r="BS374" s="9" t="str">
        <f ca="1">VLOOKUP(BR374,$O$3:$R$568,4,FALSE)</f>
        <v>Multiple Attacks</v>
      </c>
      <c r="BT374" s="7" t="str">
        <f ca="1">VLOOKUP(BS374,$R$3:$V$568,5,FALSE)</f>
        <v>3 / 5</v>
      </c>
      <c r="BU374" s="7">
        <f ca="1">VLOOKUP(BT374,Charts!$BT$2:$BV$14,3,FALSE)</f>
        <v>0.61538461538461542</v>
      </c>
      <c r="BV374" s="7" t="str">
        <f t="shared" ca="1" si="1604"/>
        <v>3</v>
      </c>
      <c r="BW374" s="7" t="str">
        <f t="shared" ca="1" si="1605"/>
        <v>5</v>
      </c>
      <c r="BY374" s="7">
        <f t="shared" ca="1" si="1606"/>
        <v>0.92362358198217531</v>
      </c>
      <c r="BZ374" s="7">
        <f t="shared" ca="1" si="1607"/>
        <v>-0.30823896659755989</v>
      </c>
      <c r="CA374" s="7">
        <f t="shared" ca="1" si="1608"/>
        <v>0</v>
      </c>
      <c r="CB374" s="7">
        <f t="shared" ca="1" si="1609"/>
        <v>0</v>
      </c>
      <c r="CC374" s="7" t="str">
        <f ca="1">IFERROR(IF(CC373+CB374&gt;CD$4,CC373,CC373+CB374),"")</f>
        <v/>
      </c>
      <c r="CD374" s="7">
        <f t="shared" ca="1" si="1813"/>
        <v>0</v>
      </c>
      <c r="CE374" s="7">
        <f t="shared" ca="1" si="1610"/>
        <v>0.75224504956546823</v>
      </c>
      <c r="CF374" s="7">
        <f t="shared" ca="1" si="1611"/>
        <v>-0.13686043418085281</v>
      </c>
      <c r="CG374" s="7">
        <f t="shared" ca="1" si="1612"/>
        <v>0</v>
      </c>
      <c r="CH374" s="7">
        <f t="shared" ca="1" si="1613"/>
        <v>0</v>
      </c>
      <c r="CI374" s="7" t="str">
        <f ca="1">IFERROR(IF(CI373+CH374&gt;CJ$4,CI373,CI373+CH374),"")</f>
        <v/>
      </c>
      <c r="CJ374" s="7">
        <f t="shared" ca="1" si="1814"/>
        <v>0</v>
      </c>
      <c r="CK374" s="7">
        <f t="shared" ca="1" si="1614"/>
        <v>0.68860309197612202</v>
      </c>
      <c r="CL374" s="7">
        <f t="shared" ca="1" si="1615"/>
        <v>-7.3218476591506598E-2</v>
      </c>
      <c r="CM374" s="7">
        <f t="shared" ca="1" si="1616"/>
        <v>0</v>
      </c>
      <c r="CN374" s="7">
        <f t="shared" ca="1" si="1617"/>
        <v>0</v>
      </c>
      <c r="CO374" s="7" t="str">
        <f ca="1">IFERROR(IF(CO373+CN374&gt;CP$4,CO373,CO373+CN374),"")</f>
        <v/>
      </c>
      <c r="CP374" s="7">
        <f t="shared" ca="1" si="1815"/>
        <v>0</v>
      </c>
      <c r="CQ374" s="7">
        <f t="shared" ca="1" si="1618"/>
        <v>0.3797536385376109</v>
      </c>
      <c r="CR374" s="7">
        <f t="shared" ca="1" si="1619"/>
        <v>0.23563097684700451</v>
      </c>
      <c r="CS374" s="7">
        <f t="shared" ca="1" si="1620"/>
        <v>1</v>
      </c>
      <c r="CT374" s="7" t="str">
        <f t="shared" ca="1" si="1621"/>
        <v>3</v>
      </c>
      <c r="CU374" s="7" t="str">
        <f ca="1">IFERROR(IF(CU373+CT374&gt;CV$4,CU373,CU373+CT374),"")</f>
        <v/>
      </c>
      <c r="CV374" s="7">
        <f t="shared" ca="1" si="1816"/>
        <v>0</v>
      </c>
      <c r="CW374" s="7">
        <f t="shared" ca="1" si="1622"/>
        <v>8.4381995533704401E-3</v>
      </c>
      <c r="CX374" s="7">
        <f t="shared" ca="1" si="1623"/>
        <v>0.60694641583124498</v>
      </c>
      <c r="CY374" s="7">
        <f t="shared" ca="1" si="1624"/>
        <v>1</v>
      </c>
      <c r="CZ374" s="7" t="str">
        <f t="shared" ca="1" si="1625"/>
        <v>3</v>
      </c>
      <c r="DA374" s="7" t="str">
        <f ca="1">IFERROR(IF(DA373+CZ374&gt;DB$4,DA373,DA373+CZ374),"")</f>
        <v/>
      </c>
      <c r="DB374" s="7">
        <f t="shared" ca="1" si="1817"/>
        <v>0</v>
      </c>
      <c r="DC374" s="7">
        <f t="shared" ca="1" si="1626"/>
        <v>1.0561660324573841E-2</v>
      </c>
      <c r="DD374" s="7">
        <f t="shared" ca="1" si="1627"/>
        <v>0.60482295506004158</v>
      </c>
      <c r="DE374" s="7">
        <f t="shared" ca="1" si="1628"/>
        <v>1</v>
      </c>
      <c r="DF374" s="7" t="str">
        <f t="shared" ca="1" si="1629"/>
        <v>3</v>
      </c>
      <c r="DG374" s="7" t="str">
        <f ca="1">IFERROR(IF(DG373+DF374&gt;DH$4,DG373,DG373+DF374),"")</f>
        <v/>
      </c>
      <c r="DH374" s="7">
        <f t="shared" ca="1" si="1818"/>
        <v>0</v>
      </c>
      <c r="DI374" s="7">
        <f t="shared" ca="1" si="1630"/>
        <v>0.67050435316255674</v>
      </c>
      <c r="DJ374" s="7">
        <f t="shared" ca="1" si="1631"/>
        <v>-5.5119737777941324E-2</v>
      </c>
      <c r="DK374" s="7">
        <f t="shared" ca="1" si="1632"/>
        <v>0</v>
      </c>
      <c r="DL374" s="7">
        <f t="shared" ca="1" si="1633"/>
        <v>0</v>
      </c>
      <c r="DM374" s="7" t="str">
        <f ca="1">IFERROR(IF(DM373+DL374&gt;DN$4,DM373,DM373+DL374),"")</f>
        <v/>
      </c>
      <c r="DN374" s="7">
        <f t="shared" ca="1" si="1819"/>
        <v>0</v>
      </c>
      <c r="DO374" s="7">
        <f t="shared" ca="1" si="1634"/>
        <v>0.75916785715771973</v>
      </c>
      <c r="DP374" s="7">
        <f t="shared" ca="1" si="1635"/>
        <v>-0.14378324177310431</v>
      </c>
      <c r="DQ374" s="7">
        <f t="shared" ca="1" si="1636"/>
        <v>0</v>
      </c>
      <c r="DR374" s="7">
        <f t="shared" ca="1" si="1637"/>
        <v>0</v>
      </c>
      <c r="DS374" s="7" t="str">
        <f ca="1">IFERROR(IF(DS373+DR374&gt;DT$4,DS373,DS373+DR374),"")</f>
        <v/>
      </c>
      <c r="DT374" s="7">
        <f t="shared" ca="1" si="1820"/>
        <v>0</v>
      </c>
      <c r="DU374" s="7">
        <f t="shared" ca="1" si="1638"/>
        <v>2.9635313394968277E-2</v>
      </c>
      <c r="DV374" s="7">
        <f t="shared" ca="1" si="1639"/>
        <v>0.58574930198964714</v>
      </c>
      <c r="DW374" s="7">
        <f t="shared" ca="1" si="1640"/>
        <v>1</v>
      </c>
      <c r="DX374" s="7" t="str">
        <f t="shared" ca="1" si="1641"/>
        <v>3</v>
      </c>
      <c r="DY374" s="7" t="str">
        <f ca="1">IFERROR(IF(DY373+DX374&gt;DZ$4,DY373,DY373+DX374),"")</f>
        <v/>
      </c>
      <c r="DZ374" s="7">
        <f t="shared" ca="1" si="1821"/>
        <v>0</v>
      </c>
      <c r="EA374" s="7">
        <f t="shared" ca="1" si="1642"/>
        <v>0.49987679718221334</v>
      </c>
      <c r="EB374" s="7">
        <f t="shared" ca="1" si="1643"/>
        <v>0.11550781820240208</v>
      </c>
      <c r="EC374" s="7">
        <f t="shared" ca="1" si="1644"/>
        <v>1</v>
      </c>
      <c r="ED374" s="7" t="str">
        <f t="shared" ca="1" si="1645"/>
        <v>3</v>
      </c>
      <c r="EE374" s="7" t="str">
        <f ca="1">IFERROR(IF(EE373+ED374&gt;EF$4,EE373,EE373+ED374),"")</f>
        <v/>
      </c>
      <c r="EF374" s="7">
        <f t="shared" ca="1" si="1822"/>
        <v>0</v>
      </c>
      <c r="EG374" s="7">
        <f t="shared" ca="1" si="1646"/>
        <v>0.28504425182427617</v>
      </c>
      <c r="EH374" s="7">
        <f t="shared" ca="1" si="1647"/>
        <v>0.33034036356033925</v>
      </c>
      <c r="EI374" s="7">
        <f t="shared" ca="1" si="1648"/>
        <v>1</v>
      </c>
      <c r="EJ374" s="7" t="str">
        <f t="shared" ca="1" si="1649"/>
        <v>3</v>
      </c>
      <c r="EK374" s="7" t="str">
        <f ca="1">IFERROR(IF(EK373+EJ374&gt;EL$4,EK373,EK373+EJ374),"")</f>
        <v/>
      </c>
      <c r="EL374" s="7">
        <f t="shared" ca="1" si="1823"/>
        <v>0</v>
      </c>
      <c r="EM374" s="7">
        <f t="shared" ca="1" si="1650"/>
        <v>0.3888719570142104</v>
      </c>
      <c r="EN374" s="7">
        <f t="shared" ca="1" si="1651"/>
        <v>0.22651265837040502</v>
      </c>
      <c r="EO374" s="7">
        <f t="shared" ca="1" si="1652"/>
        <v>1</v>
      </c>
      <c r="EP374" s="7" t="str">
        <f t="shared" ca="1" si="1653"/>
        <v>3</v>
      </c>
      <c r="EQ374" s="7" t="str">
        <f ca="1">IFERROR(IF(EQ373+EP374&gt;ER$4,EQ373,EQ373+EP374),"")</f>
        <v/>
      </c>
      <c r="ER374" s="7">
        <f t="shared" ca="1" si="1824"/>
        <v>0</v>
      </c>
      <c r="ES374" s="7">
        <f t="shared" ca="1" si="1654"/>
        <v>0.1074063446832334</v>
      </c>
      <c r="ET374" s="7">
        <f t="shared" ca="1" si="1655"/>
        <v>0.50797827070138202</v>
      </c>
      <c r="EU374" s="7">
        <f t="shared" ca="1" si="1656"/>
        <v>1</v>
      </c>
      <c r="EV374" s="7" t="str">
        <f t="shared" ca="1" si="1657"/>
        <v>3</v>
      </c>
      <c r="EW374" s="7" t="str">
        <f ca="1">IFERROR(IF(EW373+EV374&gt;EX$4,EW373,EW373+EV374),"")</f>
        <v/>
      </c>
      <c r="EX374" s="7">
        <f t="shared" ca="1" si="1825"/>
        <v>0</v>
      </c>
      <c r="EY374" s="7">
        <f t="shared" ca="1" si="1658"/>
        <v>2.1946528481237015E-2</v>
      </c>
      <c r="EZ374" s="7">
        <f t="shared" ca="1" si="1659"/>
        <v>0.5934380869033784</v>
      </c>
      <c r="FA374" s="7">
        <f t="shared" ca="1" si="1660"/>
        <v>1</v>
      </c>
      <c r="FB374" s="7" t="str">
        <f t="shared" ca="1" si="1661"/>
        <v>3</v>
      </c>
      <c r="FC374" s="7" t="str">
        <f ca="1">IFERROR(IF(FC373+FB374&gt;FD$4,FC373,FC373+FB374),"")</f>
        <v/>
      </c>
      <c r="FD374" s="7">
        <f t="shared" ca="1" si="1826"/>
        <v>0</v>
      </c>
      <c r="FE374" s="7">
        <f t="shared" ca="1" si="1662"/>
        <v>0.26260478256160824</v>
      </c>
      <c r="FF374" s="7">
        <f t="shared" ca="1" si="1663"/>
        <v>0.35277983282300718</v>
      </c>
      <c r="FG374" s="7">
        <f t="shared" ca="1" si="1664"/>
        <v>1</v>
      </c>
      <c r="FH374" s="7" t="str">
        <f t="shared" ca="1" si="1665"/>
        <v>3</v>
      </c>
      <c r="FI374" s="7" t="str">
        <f ca="1">IFERROR(IF(FI373+FH374&gt;FJ$4,FI373,FI373+FH374),"")</f>
        <v/>
      </c>
      <c r="FJ374" s="7">
        <f t="shared" ca="1" si="1827"/>
        <v>0</v>
      </c>
      <c r="FK374" s="7">
        <f t="shared" ca="1" si="1666"/>
        <v>0.95575103463345812</v>
      </c>
      <c r="FL374" s="7">
        <f t="shared" ca="1" si="1667"/>
        <v>-0.3403664192488427</v>
      </c>
      <c r="FM374" s="7">
        <f t="shared" ca="1" si="1668"/>
        <v>0</v>
      </c>
      <c r="FN374" s="7">
        <f t="shared" ca="1" si="1669"/>
        <v>0</v>
      </c>
      <c r="FO374" s="7" t="str">
        <f ca="1">IFERROR(IF(FO373+FN374&gt;FP$4,FO373,FO373+FN374),"")</f>
        <v/>
      </c>
      <c r="FP374" s="7">
        <f t="shared" ca="1" si="1828"/>
        <v>0</v>
      </c>
      <c r="FQ374" s="7">
        <f t="shared" ca="1" si="1670"/>
        <v>0.97879324059728279</v>
      </c>
      <c r="FR374" s="7">
        <f t="shared" ca="1" si="1671"/>
        <v>-0.36340862521266737</v>
      </c>
      <c r="FS374" s="7">
        <f t="shared" ca="1" si="1672"/>
        <v>0</v>
      </c>
      <c r="FT374" s="7">
        <f t="shared" ca="1" si="1673"/>
        <v>0</v>
      </c>
      <c r="FU374" s="7" t="str">
        <f ca="1">IFERROR(IF(FU373+FT374&gt;FV$4,FU373,FU373+FT374),"")</f>
        <v/>
      </c>
      <c r="FV374" s="7">
        <f t="shared" ca="1" si="1829"/>
        <v>0</v>
      </c>
      <c r="FW374" s="7">
        <f t="shared" ca="1" si="1674"/>
        <v>0.32531546210898798</v>
      </c>
      <c r="FX374" s="7">
        <f t="shared" ca="1" si="1675"/>
        <v>0.29006915327562743</v>
      </c>
      <c r="FY374" s="7">
        <f t="shared" ca="1" si="1676"/>
        <v>1</v>
      </c>
      <c r="FZ374" s="7" t="str">
        <f t="shared" ca="1" si="1677"/>
        <v>3</v>
      </c>
      <c r="GA374" s="7" t="str">
        <f ca="1">IFERROR(IF(GA373+FZ374&gt;GB$4,GA373,GA373+FZ374),"")</f>
        <v/>
      </c>
      <c r="GB374" s="7">
        <f t="shared" ca="1" si="1830"/>
        <v>0</v>
      </c>
      <c r="GC374" s="7">
        <f t="shared" ca="1" si="1678"/>
        <v>0.90900695812225907</v>
      </c>
      <c r="GD374" s="7">
        <f t="shared" ca="1" si="1679"/>
        <v>-0.29362234273764365</v>
      </c>
      <c r="GE374" s="7">
        <f t="shared" ca="1" si="1680"/>
        <v>0</v>
      </c>
      <c r="GF374" s="7">
        <f t="shared" ca="1" si="1681"/>
        <v>0</v>
      </c>
      <c r="GG374" s="7" t="str">
        <f ca="1">IFERROR(IF(GG373+GF374&gt;GH$4,GG373,GG373+GF374),"")</f>
        <v/>
      </c>
      <c r="GH374" s="7">
        <f t="shared" ca="1" si="1831"/>
        <v>0</v>
      </c>
      <c r="GI374" s="7">
        <f t="shared" ca="1" si="1682"/>
        <v>6.973450578605167E-2</v>
      </c>
      <c r="GJ374" s="7">
        <f t="shared" ca="1" si="1683"/>
        <v>0.54565010959856375</v>
      </c>
      <c r="GK374" s="7">
        <f t="shared" ca="1" si="1684"/>
        <v>1</v>
      </c>
      <c r="GL374" s="7" t="str">
        <f t="shared" ca="1" si="1685"/>
        <v>3</v>
      </c>
      <c r="GM374" s="7" t="str">
        <f ca="1">IFERROR(IF(GM373+GL374&gt;GN$4,GM373,GM373+GL374),"")</f>
        <v/>
      </c>
      <c r="GN374" s="7">
        <f t="shared" ca="1" si="1832"/>
        <v>0</v>
      </c>
      <c r="GO374" s="7">
        <f t="shared" ca="1" si="1686"/>
        <v>0.70630960263981457</v>
      </c>
      <c r="GP374" s="7">
        <f t="shared" ca="1" si="1687"/>
        <v>-9.0924987255199152E-2</v>
      </c>
      <c r="GQ374" s="7">
        <f t="shared" ca="1" si="1688"/>
        <v>0</v>
      </c>
      <c r="GR374" s="7">
        <f t="shared" ca="1" si="1689"/>
        <v>0</v>
      </c>
      <c r="GS374" s="7" t="str">
        <f ca="1">IFERROR(IF(GS373+GR374&gt;GT$4,GS373,GS373+GR374),"")</f>
        <v/>
      </c>
      <c r="GT374" s="7">
        <f t="shared" ca="1" si="1833"/>
        <v>0</v>
      </c>
      <c r="GU374" s="7">
        <f t="shared" ca="1" si="1690"/>
        <v>0.63422828898897365</v>
      </c>
      <c r="GV374" s="7">
        <f t="shared" ca="1" si="1691"/>
        <v>-1.8843673604358235E-2</v>
      </c>
      <c r="GW374" s="7">
        <f t="shared" ca="1" si="1692"/>
        <v>0</v>
      </c>
      <c r="GX374" s="7">
        <f t="shared" ca="1" si="1693"/>
        <v>0</v>
      </c>
      <c r="GY374" s="7" t="str">
        <f ca="1">IFERROR(IF(GY373+GX374&gt;GZ$4,GY373,GY373+GX374),"")</f>
        <v/>
      </c>
      <c r="GZ374" s="7">
        <f t="shared" ca="1" si="1834"/>
        <v>0</v>
      </c>
      <c r="HA374" s="7">
        <f t="shared" ca="1" si="1694"/>
        <v>0.12355291332070661</v>
      </c>
      <c r="HB374" s="7">
        <f t="shared" ca="1" si="1695"/>
        <v>0.4918317020639088</v>
      </c>
      <c r="HC374" s="7">
        <f t="shared" ca="1" si="1696"/>
        <v>1</v>
      </c>
      <c r="HD374" s="7" t="str">
        <f t="shared" ca="1" si="1697"/>
        <v>3</v>
      </c>
      <c r="HE374" s="7" t="str">
        <f ca="1">IFERROR(IF(HE373+HD374&gt;HF$4,HE373,HE373+HD374),"")</f>
        <v/>
      </c>
      <c r="HF374" s="7">
        <f t="shared" ca="1" si="1835"/>
        <v>0</v>
      </c>
      <c r="HG374" s="7">
        <f t="shared" ca="1" si="1698"/>
        <v>0.74729383987952713</v>
      </c>
      <c r="HH374" s="7">
        <f t="shared" ca="1" si="1699"/>
        <v>-0.13190922449491171</v>
      </c>
      <c r="HI374" s="7">
        <f t="shared" ca="1" si="1700"/>
        <v>0</v>
      </c>
      <c r="HJ374" s="7">
        <f t="shared" ca="1" si="1701"/>
        <v>0</v>
      </c>
      <c r="HK374" s="7" t="str">
        <f ca="1">IFERROR(IF(HK373+HJ374&gt;HL$4,HK373,HK373+HJ374),"")</f>
        <v/>
      </c>
      <c r="HL374" s="7">
        <f t="shared" ca="1" si="1836"/>
        <v>0</v>
      </c>
      <c r="HM374" s="7">
        <f t="shared" ca="1" si="1702"/>
        <v>4.5882560667904526E-2</v>
      </c>
      <c r="HN374" s="7">
        <f t="shared" ca="1" si="1703"/>
        <v>0.56950205471671089</v>
      </c>
      <c r="HO374" s="7">
        <f t="shared" ca="1" si="1704"/>
        <v>1</v>
      </c>
      <c r="HP374" s="7" t="str">
        <f t="shared" ca="1" si="1705"/>
        <v>3</v>
      </c>
      <c r="HQ374" s="7" t="str">
        <f ca="1">IFERROR(IF(HQ373+HP374&gt;HR$4,HQ373,HQ373+HP374),"")</f>
        <v/>
      </c>
      <c r="HR374" s="7">
        <f t="shared" ca="1" si="1837"/>
        <v>0</v>
      </c>
      <c r="HS374" s="7">
        <f t="shared" ca="1" si="1706"/>
        <v>0.88577865953446722</v>
      </c>
      <c r="HT374" s="7">
        <f t="shared" ca="1" si="1707"/>
        <v>-0.2703940441498518</v>
      </c>
      <c r="HU374" s="7">
        <f t="shared" ca="1" si="1708"/>
        <v>0</v>
      </c>
      <c r="HV374" s="7">
        <f t="shared" ca="1" si="1709"/>
        <v>0</v>
      </c>
      <c r="HW374" s="7" t="str">
        <f ca="1">IFERROR(IF(HW373+HV374&gt;HX$4,HW373,HW373+HV374),"")</f>
        <v/>
      </c>
      <c r="HX374" s="7">
        <f t="shared" ca="1" si="1838"/>
        <v>0</v>
      </c>
      <c r="HY374" s="7">
        <f t="shared" ca="1" si="1710"/>
        <v>0.22375803279087159</v>
      </c>
      <c r="HZ374" s="7">
        <f t="shared" ca="1" si="1711"/>
        <v>0.39162658259374383</v>
      </c>
      <c r="IA374" s="7">
        <f t="shared" ca="1" si="1712"/>
        <v>1</v>
      </c>
      <c r="IB374" s="7" t="str">
        <f t="shared" ca="1" si="1713"/>
        <v>3</v>
      </c>
      <c r="IC374" s="7" t="str">
        <f ca="1">IFERROR(IF(IC373+IB374&gt;ID$4,IC373,IC373+IB374),"")</f>
        <v/>
      </c>
      <c r="ID374" s="7">
        <f t="shared" ca="1" si="1839"/>
        <v>0</v>
      </c>
      <c r="IE374" s="7">
        <f t="shared" ca="1" si="1714"/>
        <v>0.113149794366044</v>
      </c>
      <c r="IF374" s="7">
        <f t="shared" ca="1" si="1715"/>
        <v>0.50223482101857142</v>
      </c>
      <c r="IG374" s="7">
        <f t="shared" ca="1" si="1716"/>
        <v>1</v>
      </c>
      <c r="IH374" s="7" t="str">
        <f t="shared" ca="1" si="1717"/>
        <v>3</v>
      </c>
      <c r="II374" s="7" t="str">
        <f ca="1">IFERROR(IF(II373+IH374&gt;IJ$4,II373,II373+IH374),"")</f>
        <v/>
      </c>
      <c r="IJ374" s="7">
        <f t="shared" ca="1" si="1840"/>
        <v>0</v>
      </c>
      <c r="IK374" s="7">
        <f t="shared" ca="1" si="1718"/>
        <v>0.90364543119823304</v>
      </c>
      <c r="IL374" s="7">
        <f t="shared" ca="1" si="1719"/>
        <v>-0.28826081581361762</v>
      </c>
      <c r="IM374" s="7">
        <f t="shared" ca="1" si="1720"/>
        <v>0</v>
      </c>
      <c r="IN374" s="7">
        <f t="shared" ca="1" si="1721"/>
        <v>0</v>
      </c>
      <c r="IO374" s="7" t="str">
        <f ca="1">IFERROR(IF(IO373+IN374&gt;IP$4,IO373,IO373+IN374),"")</f>
        <v/>
      </c>
      <c r="IP374" s="7">
        <f t="shared" ca="1" si="1841"/>
        <v>0</v>
      </c>
      <c r="IQ374" s="7">
        <f t="shared" ca="1" si="1722"/>
        <v>0.6400802904492171</v>
      </c>
      <c r="IR374" s="7">
        <f t="shared" ca="1" si="1723"/>
        <v>-2.4695675064601685E-2</v>
      </c>
      <c r="IS374" s="7">
        <f t="shared" ca="1" si="1724"/>
        <v>0</v>
      </c>
      <c r="IT374" s="7">
        <f t="shared" ca="1" si="1725"/>
        <v>0</v>
      </c>
      <c r="IU374" s="7" t="str">
        <f ca="1">IFERROR(IF(IU373+IT374&gt;IV$4,IU373,IU373+IT374),"")</f>
        <v/>
      </c>
      <c r="IV374" s="7">
        <f t="shared" ca="1" si="1842"/>
        <v>0</v>
      </c>
      <c r="IW374" s="7">
        <f t="shared" ca="1" si="1726"/>
        <v>8.089356913218082E-2</v>
      </c>
      <c r="IX374" s="7">
        <f t="shared" ca="1" si="1727"/>
        <v>0.5344910462524346</v>
      </c>
      <c r="IY374" s="7">
        <f t="shared" ca="1" si="1728"/>
        <v>1</v>
      </c>
      <c r="IZ374" s="7" t="str">
        <f t="shared" ca="1" si="1729"/>
        <v>3</v>
      </c>
      <c r="JA374" s="7" t="str">
        <f ca="1">IFERROR(IF(JA373+IZ374&gt;JB$4,JA373,JA373+IZ374),"")</f>
        <v/>
      </c>
      <c r="JB374" s="7">
        <f t="shared" ca="1" si="1843"/>
        <v>0</v>
      </c>
      <c r="JC374" s="7">
        <f t="shared" ca="1" si="1730"/>
        <v>0.60101286657220554</v>
      </c>
      <c r="JD374" s="7">
        <f t="shared" ca="1" si="1731"/>
        <v>1.4371748812409879E-2</v>
      </c>
      <c r="JE374" s="7">
        <f t="shared" ca="1" si="1732"/>
        <v>1</v>
      </c>
      <c r="JF374" s="7" t="str">
        <f t="shared" ca="1" si="1733"/>
        <v>3</v>
      </c>
      <c r="JG374" s="7" t="str">
        <f ca="1">IFERROR(IF(JG373+JF374&gt;JH$4,JG373,JG373+JF374),"")</f>
        <v/>
      </c>
      <c r="JH374" s="7">
        <f t="shared" ca="1" si="1844"/>
        <v>0</v>
      </c>
      <c r="JI374" s="7">
        <f t="shared" ca="1" si="1734"/>
        <v>0.38155980614332974</v>
      </c>
      <c r="JJ374" s="7">
        <f t="shared" ca="1" si="1735"/>
        <v>0.23382480924128568</v>
      </c>
      <c r="JK374" s="7">
        <f t="shared" ca="1" si="1736"/>
        <v>1</v>
      </c>
      <c r="JL374" s="7" t="str">
        <f t="shared" ca="1" si="1737"/>
        <v>3</v>
      </c>
      <c r="JM374" s="7" t="str">
        <f ca="1">IFERROR(IF(JM373+JL374&gt;JN$4,JM373,JM373+JL374),"")</f>
        <v/>
      </c>
      <c r="JN374" s="7">
        <f t="shared" ca="1" si="1845"/>
        <v>0</v>
      </c>
      <c r="JO374" s="7">
        <f t="shared" ca="1" si="1738"/>
        <v>0.67447584625594381</v>
      </c>
      <c r="JP374" s="7">
        <f t="shared" ca="1" si="1739"/>
        <v>-5.9091230871328393E-2</v>
      </c>
      <c r="JQ374" s="7">
        <f t="shared" ca="1" si="1740"/>
        <v>0</v>
      </c>
      <c r="JR374" s="7">
        <f t="shared" ca="1" si="1741"/>
        <v>0</v>
      </c>
      <c r="JS374" s="7" t="str">
        <f ca="1">IFERROR(IF(JS373+JR374&gt;JT$4,JS373,JS373+JR374),"")</f>
        <v/>
      </c>
      <c r="JT374" s="7">
        <f t="shared" ca="1" si="1846"/>
        <v>0</v>
      </c>
      <c r="JU374" s="7">
        <f t="shared" ca="1" si="1742"/>
        <v>0.53032030169416822</v>
      </c>
      <c r="JV374" s="7">
        <f t="shared" ca="1" si="1743"/>
        <v>8.5064313690447202E-2</v>
      </c>
      <c r="JW374" s="7">
        <f t="shared" ca="1" si="1744"/>
        <v>1</v>
      </c>
      <c r="JX374" s="7" t="str">
        <f t="shared" ca="1" si="1745"/>
        <v>3</v>
      </c>
      <c r="JY374" s="7" t="str">
        <f ca="1">IFERROR(IF(JY373+JX374&gt;JZ$4,JY373,JY373+JX374),"")</f>
        <v/>
      </c>
      <c r="JZ374" s="7">
        <f t="shared" ca="1" si="1847"/>
        <v>0</v>
      </c>
      <c r="KA374" s="7">
        <f t="shared" ca="1" si="1746"/>
        <v>3.0490991434535819E-2</v>
      </c>
      <c r="KB374" s="7">
        <f t="shared" ca="1" si="1747"/>
        <v>0.5848936239500796</v>
      </c>
      <c r="KC374" s="7">
        <f t="shared" ca="1" si="1748"/>
        <v>1</v>
      </c>
      <c r="KD374" s="7" t="str">
        <f t="shared" ca="1" si="1749"/>
        <v>3</v>
      </c>
      <c r="KE374" s="7" t="str">
        <f ca="1">IFERROR(IF(KE373+KD374&gt;KF$4,KE373,KE373+KD374),"")</f>
        <v/>
      </c>
      <c r="KF374" s="7">
        <f t="shared" ca="1" si="1848"/>
        <v>0</v>
      </c>
      <c r="KG374" s="7">
        <f t="shared" ca="1" si="1750"/>
        <v>0.73829488299451373</v>
      </c>
      <c r="KH374" s="7">
        <f t="shared" ca="1" si="1751"/>
        <v>-0.12291026760989832</v>
      </c>
      <c r="KI374" s="7">
        <f t="shared" ca="1" si="1752"/>
        <v>0</v>
      </c>
      <c r="KJ374" s="7">
        <f t="shared" ca="1" si="1753"/>
        <v>0</v>
      </c>
      <c r="KK374" s="7" t="str">
        <f ca="1">IFERROR(IF(KK373+KJ374&gt;KL$4,KK373,KK373+KJ374),"")</f>
        <v/>
      </c>
      <c r="KL374" s="7">
        <f t="shared" ca="1" si="1849"/>
        <v>0</v>
      </c>
      <c r="KM374" s="7">
        <f t="shared" ca="1" si="1754"/>
        <v>0.81442177131519189</v>
      </c>
      <c r="KN374" s="7">
        <f t="shared" ca="1" si="1755"/>
        <v>-0.19903715593057647</v>
      </c>
      <c r="KO374" s="7">
        <f t="shared" ca="1" si="1756"/>
        <v>0</v>
      </c>
      <c r="KP374" s="7">
        <f t="shared" ca="1" si="1757"/>
        <v>0</v>
      </c>
      <c r="KQ374" s="7" t="str">
        <f ca="1">IFERROR(IF(KQ373+KP374&gt;KR$4,KQ373,KQ373+KP374),"")</f>
        <v/>
      </c>
      <c r="KR374" s="7">
        <f t="shared" ca="1" si="1850"/>
        <v>0</v>
      </c>
      <c r="KS374" s="7">
        <f t="shared" ca="1" si="1758"/>
        <v>0.6778785766332216</v>
      </c>
      <c r="KT374" s="7">
        <f t="shared" ca="1" si="1759"/>
        <v>-6.2493961248606178E-2</v>
      </c>
      <c r="KU374" s="7">
        <f t="shared" ca="1" si="1760"/>
        <v>0</v>
      </c>
      <c r="KV374" s="7">
        <f t="shared" ca="1" si="1761"/>
        <v>0</v>
      </c>
      <c r="KW374" s="7" t="str">
        <f ca="1">IFERROR(IF(KW373+KV374&gt;KX$4,KW373,KW373+KV374),"")</f>
        <v/>
      </c>
      <c r="KX374" s="7">
        <f t="shared" ca="1" si="1851"/>
        <v>0</v>
      </c>
      <c r="KY374" s="7">
        <f t="shared" ca="1" si="1762"/>
        <v>0.25907360224428855</v>
      </c>
      <c r="KZ374" s="7">
        <f t="shared" ca="1" si="1763"/>
        <v>0.35631101314032687</v>
      </c>
      <c r="LA374" s="7">
        <f t="shared" ca="1" si="1764"/>
        <v>1</v>
      </c>
      <c r="LB374" s="7" t="str">
        <f t="shared" ca="1" si="1765"/>
        <v>3</v>
      </c>
      <c r="LC374" s="7" t="str">
        <f ca="1">IFERROR(IF(LC373+LB374&gt;LD$4,LC373,LC373+LB374),"")</f>
        <v/>
      </c>
      <c r="LD374" s="7">
        <f t="shared" ca="1" si="1852"/>
        <v>0</v>
      </c>
      <c r="LE374" s="7">
        <f t="shared" ca="1" si="1766"/>
        <v>5.4856052589647097E-2</v>
      </c>
      <c r="LF374" s="7">
        <f t="shared" ca="1" si="1767"/>
        <v>0.56052856279496832</v>
      </c>
      <c r="LG374" s="7">
        <f t="shared" ca="1" si="1768"/>
        <v>1</v>
      </c>
      <c r="LH374" s="7" t="str">
        <f t="shared" ca="1" si="1769"/>
        <v>3</v>
      </c>
      <c r="LI374" s="7" t="str">
        <f ca="1">IFERROR(IF(LI373+LH374&gt;LJ$4,LI373,LI373+LH374),"")</f>
        <v/>
      </c>
      <c r="LJ374" s="7">
        <f t="shared" ca="1" si="1853"/>
        <v>0</v>
      </c>
      <c r="LK374" s="7">
        <f t="shared" ca="1" si="1770"/>
        <v>0.71039969782677903</v>
      </c>
      <c r="LL374" s="7">
        <f t="shared" ca="1" si="1771"/>
        <v>-9.5015082442163612E-2</v>
      </c>
      <c r="LM374" s="7">
        <f t="shared" ca="1" si="1772"/>
        <v>0</v>
      </c>
      <c r="LN374" s="7">
        <f t="shared" ca="1" si="1773"/>
        <v>0</v>
      </c>
      <c r="LO374" s="7" t="str">
        <f ca="1">IFERROR(IF(LO373+LN374&gt;LP$4,LO373,LO373+LN374),"")</f>
        <v/>
      </c>
      <c r="LP374" s="7">
        <f t="shared" ca="1" si="1854"/>
        <v>0</v>
      </c>
      <c r="LQ374" s="7">
        <f t="shared" ca="1" si="1774"/>
        <v>0.1013816928318888</v>
      </c>
      <c r="LR374" s="7">
        <f t="shared" ca="1" si="1775"/>
        <v>0.51400292255272662</v>
      </c>
      <c r="LS374" s="7">
        <f t="shared" ca="1" si="1776"/>
        <v>1</v>
      </c>
      <c r="LT374" s="7" t="str">
        <f t="shared" ca="1" si="1777"/>
        <v>3</v>
      </c>
      <c r="LU374" s="7" t="str">
        <f ca="1">IFERROR(IF(LU373+LT374&gt;LV$4,LU373,LU373+LT374),"")</f>
        <v/>
      </c>
      <c r="LV374" s="7">
        <f t="shared" ca="1" si="1855"/>
        <v>0</v>
      </c>
      <c r="LW374" s="7">
        <f t="shared" ca="1" si="1778"/>
        <v>0.54810425303070709</v>
      </c>
      <c r="LX374" s="7">
        <f t="shared" ca="1" si="1779"/>
        <v>6.728036235390833E-2</v>
      </c>
      <c r="LY374" s="7">
        <f t="shared" ca="1" si="1780"/>
        <v>1</v>
      </c>
      <c r="LZ374" s="7" t="str">
        <f t="shared" ca="1" si="1781"/>
        <v>3</v>
      </c>
      <c r="MA374" s="7" t="str">
        <f ca="1">IFERROR(IF(MA373+LZ374&gt;MB$4,MA373,MA373+LZ374),"")</f>
        <v/>
      </c>
      <c r="MB374" s="7">
        <f t="shared" ca="1" si="1856"/>
        <v>0</v>
      </c>
      <c r="MC374" s="7">
        <f t="shared" ca="1" si="1782"/>
        <v>0.85401373114436252</v>
      </c>
      <c r="MD374" s="7">
        <f t="shared" ca="1" si="1783"/>
        <v>-0.2386291157597471</v>
      </c>
      <c r="ME374" s="7">
        <f t="shared" ca="1" si="1784"/>
        <v>0</v>
      </c>
      <c r="MF374" s="7">
        <f t="shared" ca="1" si="1785"/>
        <v>0</v>
      </c>
      <c r="MG374" s="7" t="str">
        <f ca="1">IFERROR(IF(MG373+MF374&gt;MH$4,MG373,MG373+MF374),"")</f>
        <v/>
      </c>
      <c r="MH374" s="7">
        <f t="shared" ca="1" si="1857"/>
        <v>0</v>
      </c>
      <c r="MI374" s="7">
        <f t="shared" ca="1" si="1786"/>
        <v>0.96296734265406347</v>
      </c>
      <c r="MJ374" s="7">
        <f t="shared" ca="1" si="1787"/>
        <v>-0.34758272726944806</v>
      </c>
      <c r="MK374" s="7">
        <f t="shared" ca="1" si="1788"/>
        <v>0</v>
      </c>
      <c r="ML374" s="7">
        <f t="shared" ca="1" si="1789"/>
        <v>0</v>
      </c>
      <c r="MM374" s="7" t="str">
        <f ca="1">IFERROR(IF(MM373+ML374&gt;MN$4,MM373,MM373+ML374),"")</f>
        <v/>
      </c>
      <c r="MN374" s="7">
        <f t="shared" ca="1" si="1858"/>
        <v>0</v>
      </c>
      <c r="MO374" s="7">
        <f t="shared" ca="1" si="1790"/>
        <v>0.86118066189254106</v>
      </c>
      <c r="MP374" s="7">
        <f t="shared" ca="1" si="1791"/>
        <v>-0.24579604650792564</v>
      </c>
      <c r="MQ374" s="7">
        <f t="shared" ca="1" si="1792"/>
        <v>0</v>
      </c>
      <c r="MR374" s="7">
        <f t="shared" ca="1" si="1793"/>
        <v>0</v>
      </c>
      <c r="MS374" s="7" t="str">
        <f ca="1">IFERROR(IF(MS373+MR374&gt;MT$4,MS373,MS373+MR374),"")</f>
        <v/>
      </c>
      <c r="MT374" s="7">
        <f t="shared" ca="1" si="1859"/>
        <v>0</v>
      </c>
      <c r="MU374" s="7">
        <f t="shared" ca="1" si="1794"/>
        <v>0.5346871004913557</v>
      </c>
      <c r="MV374" s="7">
        <f t="shared" ca="1" si="1795"/>
        <v>8.0697514893259714E-2</v>
      </c>
      <c r="MW374" s="7">
        <f t="shared" ca="1" si="1796"/>
        <v>1</v>
      </c>
      <c r="MX374" s="7" t="str">
        <f t="shared" ca="1" si="1797"/>
        <v>3</v>
      </c>
      <c r="MY374" s="7" t="str">
        <f ca="1">IFERROR(IF(MY373+MX374&gt;MZ$4,MY373,MY373+MX374),"")</f>
        <v/>
      </c>
      <c r="MZ374" s="7">
        <f t="shared" ca="1" si="1860"/>
        <v>0</v>
      </c>
      <c r="NA374" s="7">
        <f t="shared" ca="1" si="1798"/>
        <v>0.67590356697022858</v>
      </c>
      <c r="NB374" s="7">
        <f t="shared" ca="1" si="1799"/>
        <v>-6.0518951585613157E-2</v>
      </c>
      <c r="NC374" s="7">
        <f t="shared" ca="1" si="1800"/>
        <v>0</v>
      </c>
      <c r="ND374" s="7">
        <f t="shared" ca="1" si="1801"/>
        <v>0</v>
      </c>
      <c r="NE374" s="7" t="str">
        <f ca="1">IFERROR(IF(NE373+ND374&gt;NF$4,NE373,NE373+ND374),"")</f>
        <v/>
      </c>
      <c r="NF374" s="7">
        <f t="shared" ca="1" si="1861"/>
        <v>0</v>
      </c>
      <c r="NG374" s="7">
        <f t="shared" ca="1" si="1802"/>
        <v>0.24940891668520804</v>
      </c>
      <c r="NH374" s="7">
        <f t="shared" ca="1" si="1803"/>
        <v>0.36597569869940738</v>
      </c>
      <c r="NI374" s="7">
        <f t="shared" ca="1" si="1804"/>
        <v>1</v>
      </c>
      <c r="NJ374" s="7" t="str">
        <f t="shared" ca="1" si="1805"/>
        <v>3</v>
      </c>
      <c r="NK374" s="7" t="str">
        <f ca="1">IFERROR(IF(NK373+NJ374&gt;NL$4,NK373,NK373+NJ374),"")</f>
        <v/>
      </c>
      <c r="NL374" s="7">
        <f t="shared" ca="1" si="1862"/>
        <v>0</v>
      </c>
      <c r="NM374" s="7">
        <f t="shared" ca="1" si="1806"/>
        <v>0.11936754624543777</v>
      </c>
      <c r="NN374" s="7">
        <f t="shared" ca="1" si="1807"/>
        <v>0.49601706913917765</v>
      </c>
      <c r="NO374" s="7">
        <f t="shared" ca="1" si="1808"/>
        <v>1</v>
      </c>
      <c r="NP374" s="7" t="str">
        <f t="shared" ca="1" si="1809"/>
        <v>3</v>
      </c>
      <c r="NQ374" s="7" t="str">
        <f ca="1">IFERROR(IF(NQ373+NP374&gt;NR$4,NQ373,NQ373+NP374),"")</f>
        <v/>
      </c>
      <c r="NR374" s="7">
        <f t="shared" ca="1" si="1863"/>
        <v>0</v>
      </c>
      <c r="NT374">
        <v>376</v>
      </c>
      <c r="NU374" s="7" t="s">
        <v>19</v>
      </c>
      <c r="NV374" s="7" t="str">
        <f t="shared" ca="1" si="1598"/>
        <v/>
      </c>
      <c r="NW374" s="7" t="str">
        <f t="shared" ca="1" si="1810"/>
        <v/>
      </c>
      <c r="NX374" t="str">
        <f ca="1">IFERROR(VLOOKUP(NT374,$K$3:$AK$568,8,FALSE),"")</f>
        <v/>
      </c>
      <c r="NY374" t="str">
        <f ca="1">IFERROR(VLOOKUP(NT374,$K$3:$AK$568,9,FALSE),"")</f>
        <v/>
      </c>
      <c r="NZ374" s="7" t="str">
        <f ca="1">IFERROR(VLOOKUP(NT374,$K$3:$AK$568,27,FALSE),"")</f>
        <v/>
      </c>
      <c r="OB374">
        <v>376</v>
      </c>
      <c r="OC374" s="7" t="s">
        <v>19</v>
      </c>
      <c r="OD374" t="e">
        <f t="shared" ca="1" si="1864"/>
        <v>#N/A</v>
      </c>
      <c r="OE374" s="7" t="str">
        <f t="shared" ca="1" si="1865"/>
        <v/>
      </c>
      <c r="OF374" s="7" t="str">
        <f t="shared" ca="1" si="1866"/>
        <v/>
      </c>
      <c r="OG374" t="str">
        <f t="shared" ca="1" si="1867"/>
        <v/>
      </c>
      <c r="OI374">
        <v>376</v>
      </c>
      <c r="OJ374" s="7" t="s">
        <v>19</v>
      </c>
      <c r="OK374" s="7" t="str">
        <f t="shared" ca="1" si="1868"/>
        <v/>
      </c>
      <c r="OL374" s="7" t="str">
        <f t="shared" ca="1" si="1869"/>
        <v/>
      </c>
      <c r="OM374" t="str">
        <f ca="1">IFERROR(VLOOKUP(OI374,$L$3:$AK$568,7,FALSE),"")</f>
        <v/>
      </c>
      <c r="ON374" t="str">
        <f ca="1">IFERROR(VLOOKUP(OI374,$L$3:$AK$568,8,FALSE),"")</f>
        <v/>
      </c>
      <c r="OO374" s="7" t="str">
        <f ca="1">IFERROR(VLOOKUP(OI374,$L$3:$AK$568,26,FALSE),"")</f>
        <v/>
      </c>
      <c r="OQ374">
        <v>376</v>
      </c>
      <c r="OR374" s="7" t="s">
        <v>19</v>
      </c>
      <c r="OS374" t="e">
        <f t="shared" ca="1" si="1870"/>
        <v>#N/A</v>
      </c>
      <c r="OT374" s="7" t="str">
        <f t="shared" ca="1" si="1871"/>
        <v/>
      </c>
      <c r="OU374" s="7" t="str">
        <f t="shared" ca="1" si="1872"/>
        <v/>
      </c>
      <c r="OV374" t="str">
        <f t="shared" ca="1" si="1873"/>
        <v/>
      </c>
      <c r="OX374">
        <v>376</v>
      </c>
      <c r="OY374" s="7" t="s">
        <v>19</v>
      </c>
      <c r="OZ374" s="7" t="str">
        <f t="shared" ca="1" si="1874"/>
        <v/>
      </c>
      <c r="PA374" s="7" t="str">
        <f t="shared" ca="1" si="1875"/>
        <v/>
      </c>
      <c r="PB374" t="str">
        <f ca="1">IFERROR(VLOOKUP(OX374,$M$3:$AK$568,6,FALSE),"")</f>
        <v/>
      </c>
      <c r="PC374" t="str">
        <f ca="1">IFERROR(VLOOKUP(OX374,$M$3:$AK$568,7,FALSE),"")</f>
        <v/>
      </c>
      <c r="PD374" s="7" t="str">
        <f ca="1">IFERROR(VLOOKUP(OX374,$M$3:$AK$568,25,FALSE),"")</f>
        <v/>
      </c>
      <c r="PF374">
        <v>376</v>
      </c>
      <c r="PG374" s="7" t="s">
        <v>19</v>
      </c>
      <c r="PH374" t="e">
        <f t="shared" ca="1" si="1876"/>
        <v>#N/A</v>
      </c>
      <c r="PI374" s="7" t="str">
        <f t="shared" ca="1" si="1877"/>
        <v/>
      </c>
      <c r="PJ374" s="7" t="str">
        <f t="shared" ca="1" si="1878"/>
        <v/>
      </c>
      <c r="PK374" t="str">
        <f t="shared" ca="1" si="1879"/>
        <v/>
      </c>
      <c r="PM374">
        <v>376</v>
      </c>
      <c r="PN374" s="7" t="s">
        <v>19</v>
      </c>
      <c r="PO374" s="202" t="str">
        <f t="shared" ca="1" si="1880"/>
        <v/>
      </c>
      <c r="PP374" s="7" t="str">
        <f t="shared" ca="1" si="1881"/>
        <v/>
      </c>
      <c r="PQ374" t="str">
        <f ca="1">IFERROR(VLOOKUP(PM374,$G$325:$R$409,12,FALSE),"")</f>
        <v/>
      </c>
      <c r="PR374" t="e">
        <f ca="1">VLOOKUP(PM374,$G$324:$Q$409,11,FALSE)</f>
        <v>#N/A</v>
      </c>
      <c r="PS374" s="7" t="str">
        <f ca="1">VLOOKUP(PQ374,$R$325:$Y$409,8,FALSE)</f>
        <v>- -</v>
      </c>
      <c r="PT374" s="7">
        <f ca="1">ReSt</f>
        <v>-4</v>
      </c>
      <c r="PU374" s="7" t="e">
        <f t="shared" ca="1" si="1882"/>
        <v>#N/A</v>
      </c>
      <c r="PV374" s="7" t="e">
        <f t="shared" ca="1" si="1883"/>
        <v>#N/A</v>
      </c>
      <c r="PW374" s="7" t="str">
        <f ca="1">VLOOKUP(PQ374,$R$325:$AK$409,8,FALSE)</f>
        <v>- -</v>
      </c>
      <c r="PX374" s="7"/>
      <c r="PY374">
        <v>376</v>
      </c>
      <c r="PZ374" s="7" t="s">
        <v>19</v>
      </c>
      <c r="QA374" t="str">
        <f t="shared" ca="1" si="1884"/>
        <v/>
      </c>
      <c r="QB374" s="7" t="str">
        <f t="shared" ca="1" si="1885"/>
        <v/>
      </c>
      <c r="QC374" s="7" t="str">
        <f t="shared" ca="1" si="1886"/>
        <v/>
      </c>
      <c r="QD374" t="str">
        <f t="shared" ca="1" si="1887"/>
        <v/>
      </c>
      <c r="QF374">
        <v>376</v>
      </c>
      <c r="QG374" s="7" t="s">
        <v>19</v>
      </c>
      <c r="QH374" s="7" t="str">
        <f t="shared" ca="1" si="1888"/>
        <v/>
      </c>
      <c r="QI374" s="7" t="e">
        <f t="shared" ca="1" si="1889"/>
        <v>#VALUE!</v>
      </c>
      <c r="QJ374" t="e">
        <f t="shared" ca="1" si="1890"/>
        <v>#N/A</v>
      </c>
      <c r="QK374" s="7" t="e">
        <f t="shared" ca="1" si="1891"/>
        <v>#N/A</v>
      </c>
      <c r="QM374">
        <v>376</v>
      </c>
      <c r="QN374" s="7" t="s">
        <v>19</v>
      </c>
      <c r="QO374" t="str">
        <f t="shared" ca="1" si="1892"/>
        <v/>
      </c>
      <c r="QP374" s="7" t="str">
        <f t="shared" ca="1" si="1893"/>
        <v/>
      </c>
      <c r="QQ374" t="str">
        <f t="shared" ca="1" si="1894"/>
        <v/>
      </c>
    </row>
    <row r="375" spans="1:459" x14ac:dyDescent="0.25">
      <c r="A375" s="240" t="str">
        <f>IF('Character Sheet'!$B$4="Creature","N","Y")</f>
        <v>Y</v>
      </c>
      <c r="C375" s="75"/>
      <c r="D375" s="76"/>
      <c r="F375" s="75">
        <v>6</v>
      </c>
      <c r="G375" s="76">
        <f t="shared" ca="1" si="1897"/>
        <v>0</v>
      </c>
      <c r="I375" s="75" t="s">
        <v>1812</v>
      </c>
      <c r="J375" s="85"/>
      <c r="K375" s="85">
        <f t="shared" ca="1" si="1951"/>
        <v>7</v>
      </c>
      <c r="L375" s="85">
        <f t="shared" ca="1" si="1924"/>
        <v>7</v>
      </c>
      <c r="M375" s="70">
        <f t="shared" ca="1" si="1593"/>
        <v>18</v>
      </c>
      <c r="O375" s="222">
        <f ca="1">BP375</f>
        <v>146</v>
      </c>
      <c r="Q375" s="7" t="s">
        <v>1757</v>
      </c>
      <c r="R375" s="9" t="str">
        <f ca="1">IFERROR(VLOOKUP(F375,INDIRECT(Calculations!$D$101),2,FALSE),"")</f>
        <v>Self Healing</v>
      </c>
      <c r="S375" s="9" t="str">
        <f t="shared" ca="1" si="1895"/>
        <v>Self Healing</v>
      </c>
      <c r="T375" s="61" t="str">
        <f ca="1">SUBSTITUTE(IFERROR(IFERROR(VLOOKUP(R375,'[1]Skill Statistics'!$A$3:$C$513,2,FALSE),VLOOKUP(Q375,'[1]Skill Statistics'!$A$3:$C$513,2,FALSE)),T374),"R*","ReSt")</f>
        <v>ReSt/ReSt</v>
      </c>
      <c r="U375" s="61" t="str">
        <f ca="1">IFERROR(IFERROR(VLOOKUP(R375,'[1]Skill Statistics'!$A$3:$C$513,3,FALSE),VLOOKUP(Q375,'[1]Skill Statistics'!$A$3:$C$513,3,FALSE)),U374)</f>
        <v>Me</v>
      </c>
      <c r="V375" s="61" t="str">
        <f ca="1">IF(R375="","- -",IF(ISNUMBER(SEARCH("Category",R375)),"- -",IFERROR(IFERROR(VLOOKUP(Q375,[1]Professions!$A$4:$AM$288,MATCH(Profession,[1]Professions!$A$1:$AM$1,0),FALSE),VLOOKUP(Q375,Calculations!$B$91:$I$95,8,FALSE)),"- -")))</f>
        <v>6 / 8</v>
      </c>
      <c r="W375" s="60">
        <f ca="1">BL375</f>
        <v>0</v>
      </c>
      <c r="X375" s="7">
        <f ca="1">IFERROR(VLOOKUP(R375,$BS$6:$NR$519,MATCH(ActualLevel,$BS$3:$NR$3,0),FALSE),"- -")</f>
        <v>0</v>
      </c>
      <c r="Y375" s="7">
        <f t="shared" ca="1" si="1925"/>
        <v>0</v>
      </c>
      <c r="Z375" s="7">
        <f ca="1">IFERROR(VLOOKUP(Y375,Charts!$BQ$2:$BR$52,2,FALSE),"- -")</f>
        <v>-25</v>
      </c>
      <c r="AA375" s="7">
        <f t="shared" ca="1" si="1599"/>
        <v>-1</v>
      </c>
      <c r="AB375" s="7">
        <f t="shared" ca="1" si="1920"/>
        <v>0</v>
      </c>
      <c r="AC375" s="7"/>
      <c r="AD375" s="7"/>
      <c r="AE375" s="7"/>
      <c r="AF375" s="7"/>
      <c r="AG375" s="7"/>
      <c r="AH375" s="43"/>
      <c r="AI375" s="7"/>
      <c r="AJ375" s="7"/>
      <c r="AK375" s="7">
        <f t="shared" ca="1" si="1600"/>
        <v>-26</v>
      </c>
      <c r="AL375" s="7"/>
      <c r="AM375" s="69">
        <f>IFERROR(VLOOKUP(Q375,'[1]Skill Statistics'!$A$3:$AN$513,MATCH(Profession,'[1]Skill Statistics'!$A$2:$AN$2,0),FALSE),0)</f>
        <v>0</v>
      </c>
      <c r="AN375" s="85">
        <f>IFERROR(VLOOKUP(Q375,'[1]Skill Statistics'!$A$3:$BK$513,MATCH(Archetype,'[1]Skill Statistics'!$A$2:$BK$2,0),FALSE),0)</f>
        <v>0</v>
      </c>
      <c r="AO375" s="85">
        <f>IFERROR(VLOOKUP(Q375,'[1]Skill Statistics'!$A$3:$BB$513,MATCH(Race,'[1]Skill Statistics'!$A$2:$BB$2,0),FALSE),0)</f>
        <v>0</v>
      </c>
      <c r="AP375" s="85">
        <f t="shared" ca="1" si="1811"/>
        <v>-0.1</v>
      </c>
      <c r="AQ375" s="70"/>
      <c r="AS375" s="69">
        <f>IFERROR(VLOOKUP(Q375,'[1]Professional Skills'!$A$4:$AM$288,MATCH(Profession,'[1]Professional Skills'!$A$3:$AM$3,0),FALSE),"- -")</f>
        <v>0</v>
      </c>
      <c r="AT375" t="s">
        <v>1812</v>
      </c>
      <c r="AU375" s="7" t="str">
        <f t="shared" si="1922"/>
        <v/>
      </c>
      <c r="AV375" s="7">
        <f t="shared" ca="1" si="1921"/>
        <v>0</v>
      </c>
      <c r="AW375" t="str">
        <f t="shared" si="1898"/>
        <v/>
      </c>
      <c r="AX375" t="str">
        <f>IFERROR(_xlfn.RANK.EQ(AW375,$AW$5:$AW$568),"")</f>
        <v/>
      </c>
      <c r="AY375">
        <f t="shared" si="1595"/>
        <v>0</v>
      </c>
      <c r="AZ375" s="70" t="str">
        <f t="shared" si="1601"/>
        <v/>
      </c>
      <c r="BB375" s="69" t="str">
        <f>IFERROR(IF(Q375="Language",VLOOKUP(R375,[1]Cultures!$B$4:$N$218,MATCH(Culture,[1]Cultures!$B$3:$N$3,0),FALSE),VLOOKUP(Q375,[1]Cultures!$B$4:$O$212,MATCH(Culture,[1]Cultures!$B$3:$O$3,0),FALSE)),"- -")</f>
        <v>- -</v>
      </c>
      <c r="BC375" t="s">
        <v>1812</v>
      </c>
      <c r="BD375">
        <f t="shared" ca="1" si="1899"/>
        <v>0.57622296072024459</v>
      </c>
      <c r="BE375">
        <f t="shared" ca="1" si="1900"/>
        <v>0.47622296072024461</v>
      </c>
      <c r="BH375">
        <f t="shared" ca="1" si="1950"/>
        <v>11</v>
      </c>
      <c r="BI375" s="7">
        <f ca="1">IFERROR(IF(BH375=1,IF(BB375=1,1,IF(BB375=2,2,IF(BH375=2,IF(BB375=3,1,IF(BB375&gt;=4,2,IF(BH375=3,IF(BB375=5,1,IF(BB375&gt;=6,2,IF(BH375=4,IF(BB375=7,1,IF(BB375&gt;=8,2,IF(BH375=5,IF(BB375=9,1,IF(BB375&gt;=10,2,0)),0))),0))),0))),0))),0)+(IF(BC375="*",0,BB375)),"- -")</f>
        <v>0</v>
      </c>
      <c r="BK375" s="7"/>
      <c r="BL375" s="70">
        <f ca="1">IF(V375="- -","- -",SUM(BI375:BK375))</f>
        <v>0</v>
      </c>
      <c r="BN375" s="69">
        <f ca="1">IFERROR(VLOOKUP(V375,Charts!$BT$2:$BV$14,3,FALSE),"- -")</f>
        <v>0.38461538461538464</v>
      </c>
      <c r="BO375" s="85">
        <f t="shared" ca="1" si="1812"/>
        <v>1.8298851810109622</v>
      </c>
      <c r="BP375" s="70">
        <f t="shared" ca="1" si="1901"/>
        <v>146</v>
      </c>
      <c r="BR375" s="7">
        <v>374</v>
      </c>
      <c r="BS375" s="9" t="str">
        <f ca="1">VLOOKUP(BR375,$O$3:$R$568,4,FALSE)</f>
        <v>Flying</v>
      </c>
      <c r="BT375" s="7" t="str">
        <f ca="1">VLOOKUP(BS375,$R$3:$V$568,5,FALSE)</f>
        <v>3 / 5</v>
      </c>
      <c r="BU375" s="7">
        <f ca="1">VLOOKUP(BT375,Charts!$BT$2:$BV$14,3,FALSE)</f>
        <v>0.61538461538461542</v>
      </c>
      <c r="BV375" s="7" t="str">
        <f t="shared" ca="1" si="1604"/>
        <v>3</v>
      </c>
      <c r="BW375" s="7" t="str">
        <f t="shared" ca="1" si="1605"/>
        <v>5</v>
      </c>
      <c r="BY375" s="7">
        <f t="shared" ca="1" si="1606"/>
        <v>0.51649431431168424</v>
      </c>
      <c r="BZ375" s="7">
        <f t="shared" ca="1" si="1607"/>
        <v>9.8890301072931175E-2</v>
      </c>
      <c r="CA375" s="7">
        <f t="shared" ca="1" si="1608"/>
        <v>1</v>
      </c>
      <c r="CB375" s="7" t="str">
        <f t="shared" ca="1" si="1609"/>
        <v>3</v>
      </c>
      <c r="CC375" s="7" t="str">
        <f ca="1">IFERROR(IF(CC374+CB375&gt;CD$4,CC374,CC374+CB375),"")</f>
        <v/>
      </c>
      <c r="CD375" s="7">
        <f t="shared" ca="1" si="1813"/>
        <v>0</v>
      </c>
      <c r="CE375" s="7">
        <f t="shared" ca="1" si="1610"/>
        <v>6.297499893926195E-2</v>
      </c>
      <c r="CF375" s="7">
        <f t="shared" ca="1" si="1611"/>
        <v>0.55240961644535347</v>
      </c>
      <c r="CG375" s="7">
        <f t="shared" ca="1" si="1612"/>
        <v>1</v>
      </c>
      <c r="CH375" s="7" t="str">
        <f t="shared" ca="1" si="1613"/>
        <v>3</v>
      </c>
      <c r="CI375" s="7" t="str">
        <f ca="1">IFERROR(IF(CI374+CH375&gt;CJ$4,CI374,CI374+CH375),"")</f>
        <v/>
      </c>
      <c r="CJ375" s="7">
        <f t="shared" ca="1" si="1814"/>
        <v>0</v>
      </c>
      <c r="CK375" s="7">
        <f t="shared" ca="1" si="1614"/>
        <v>0.91918913030615712</v>
      </c>
      <c r="CL375" s="7">
        <f t="shared" ca="1" si="1615"/>
        <v>-0.3038045149215417</v>
      </c>
      <c r="CM375" s="7">
        <f t="shared" ca="1" si="1616"/>
        <v>0</v>
      </c>
      <c r="CN375" s="7">
        <f t="shared" ca="1" si="1617"/>
        <v>0</v>
      </c>
      <c r="CO375" s="7" t="str">
        <f ca="1">IFERROR(IF(CO374+CN375&gt;CP$4,CO374,CO374+CN375),"")</f>
        <v/>
      </c>
      <c r="CP375" s="7">
        <f t="shared" ca="1" si="1815"/>
        <v>0</v>
      </c>
      <c r="CQ375" s="7">
        <f t="shared" ca="1" si="1618"/>
        <v>0.15673709129224112</v>
      </c>
      <c r="CR375" s="7">
        <f t="shared" ca="1" si="1619"/>
        <v>0.4586475240923743</v>
      </c>
      <c r="CS375" s="7">
        <f t="shared" ca="1" si="1620"/>
        <v>1</v>
      </c>
      <c r="CT375" s="7" t="str">
        <f t="shared" ca="1" si="1621"/>
        <v>3</v>
      </c>
      <c r="CU375" s="7" t="str">
        <f ca="1">IFERROR(IF(CU374+CT375&gt;CV$4,CU374,CU374+CT375),"")</f>
        <v/>
      </c>
      <c r="CV375" s="7">
        <f t="shared" ca="1" si="1816"/>
        <v>0</v>
      </c>
      <c r="CW375" s="7">
        <f t="shared" ca="1" si="1622"/>
        <v>0.1203414823300526</v>
      </c>
      <c r="CX375" s="7">
        <f t="shared" ca="1" si="1623"/>
        <v>0.49504313305456282</v>
      </c>
      <c r="CY375" s="7">
        <f t="shared" ca="1" si="1624"/>
        <v>1</v>
      </c>
      <c r="CZ375" s="7" t="str">
        <f t="shared" ca="1" si="1625"/>
        <v>3</v>
      </c>
      <c r="DA375" s="7" t="str">
        <f ca="1">IFERROR(IF(DA374+CZ375&gt;DB$4,DA374,DA374+CZ375),"")</f>
        <v/>
      </c>
      <c r="DB375" s="7">
        <f t="shared" ca="1" si="1817"/>
        <v>0</v>
      </c>
      <c r="DC375" s="7">
        <f t="shared" ca="1" si="1626"/>
        <v>0.74482035122219992</v>
      </c>
      <c r="DD375" s="7">
        <f t="shared" ca="1" si="1627"/>
        <v>-0.1294357358375845</v>
      </c>
      <c r="DE375" s="7">
        <f t="shared" ca="1" si="1628"/>
        <v>0</v>
      </c>
      <c r="DF375" s="7">
        <f t="shared" ca="1" si="1629"/>
        <v>0</v>
      </c>
      <c r="DG375" s="7" t="str">
        <f ca="1">IFERROR(IF(DG374+DF375&gt;DH$4,DG374,DG374+DF375),"")</f>
        <v/>
      </c>
      <c r="DH375" s="7">
        <f t="shared" ca="1" si="1818"/>
        <v>0</v>
      </c>
      <c r="DI375" s="7">
        <f t="shared" ca="1" si="1630"/>
        <v>0.6749474141488423</v>
      </c>
      <c r="DJ375" s="7">
        <f t="shared" ca="1" si="1631"/>
        <v>-5.9562798764226876E-2</v>
      </c>
      <c r="DK375" s="7">
        <f t="shared" ca="1" si="1632"/>
        <v>0</v>
      </c>
      <c r="DL375" s="7">
        <f t="shared" ca="1" si="1633"/>
        <v>0</v>
      </c>
      <c r="DM375" s="7" t="str">
        <f ca="1">IFERROR(IF(DM374+DL375&gt;DN$4,DM374,DM374+DL375),"")</f>
        <v/>
      </c>
      <c r="DN375" s="7">
        <f t="shared" ca="1" si="1819"/>
        <v>0</v>
      </c>
      <c r="DO375" s="7">
        <f t="shared" ca="1" si="1634"/>
        <v>0.56327931906854489</v>
      </c>
      <c r="DP375" s="7">
        <f t="shared" ca="1" si="1635"/>
        <v>5.2105296316070526E-2</v>
      </c>
      <c r="DQ375" s="7">
        <f t="shared" ca="1" si="1636"/>
        <v>1</v>
      </c>
      <c r="DR375" s="7" t="str">
        <f t="shared" ca="1" si="1637"/>
        <v>3</v>
      </c>
      <c r="DS375" s="7" t="str">
        <f ca="1">IFERROR(IF(DS374+DR375&gt;DT$4,DS374,DS374+DR375),"")</f>
        <v/>
      </c>
      <c r="DT375" s="7">
        <f t="shared" ca="1" si="1820"/>
        <v>0</v>
      </c>
      <c r="DU375" s="7">
        <f t="shared" ca="1" si="1638"/>
        <v>0.47119379113173965</v>
      </c>
      <c r="DV375" s="7">
        <f t="shared" ca="1" si="1639"/>
        <v>0.14419082425287577</v>
      </c>
      <c r="DW375" s="7">
        <f t="shared" ca="1" si="1640"/>
        <v>1</v>
      </c>
      <c r="DX375" s="7" t="str">
        <f t="shared" ca="1" si="1641"/>
        <v>3</v>
      </c>
      <c r="DY375" s="7" t="str">
        <f ca="1">IFERROR(IF(DY374+DX375&gt;DZ$4,DY374,DY374+DX375),"")</f>
        <v/>
      </c>
      <c r="DZ375" s="7">
        <f t="shared" ca="1" si="1821"/>
        <v>0</v>
      </c>
      <c r="EA375" s="7">
        <f t="shared" ca="1" si="1642"/>
        <v>0.96202999894654406</v>
      </c>
      <c r="EB375" s="7">
        <f t="shared" ca="1" si="1643"/>
        <v>-0.34664538356192864</v>
      </c>
      <c r="EC375" s="7">
        <f t="shared" ca="1" si="1644"/>
        <v>0</v>
      </c>
      <c r="ED375" s="7">
        <f t="shared" ca="1" si="1645"/>
        <v>0</v>
      </c>
      <c r="EE375" s="7" t="str">
        <f ca="1">IFERROR(IF(EE374+ED375&gt;EF$4,EE374,EE374+ED375),"")</f>
        <v/>
      </c>
      <c r="EF375" s="7">
        <f t="shared" ca="1" si="1822"/>
        <v>0</v>
      </c>
      <c r="EG375" s="7">
        <f t="shared" ca="1" si="1646"/>
        <v>0.78270977830555855</v>
      </c>
      <c r="EH375" s="7">
        <f t="shared" ca="1" si="1647"/>
        <v>-0.16732516292094313</v>
      </c>
      <c r="EI375" s="7">
        <f t="shared" ca="1" si="1648"/>
        <v>0</v>
      </c>
      <c r="EJ375" s="7">
        <f t="shared" ca="1" si="1649"/>
        <v>0</v>
      </c>
      <c r="EK375" s="7" t="str">
        <f ca="1">IFERROR(IF(EK374+EJ375&gt;EL$4,EK374,EK374+EJ375),"")</f>
        <v/>
      </c>
      <c r="EL375" s="7">
        <f t="shared" ca="1" si="1823"/>
        <v>0</v>
      </c>
      <c r="EM375" s="7">
        <f t="shared" ca="1" si="1650"/>
        <v>0.34132764462890763</v>
      </c>
      <c r="EN375" s="7">
        <f t="shared" ca="1" si="1651"/>
        <v>0.27405697075570778</v>
      </c>
      <c r="EO375" s="7">
        <f t="shared" ca="1" si="1652"/>
        <v>1</v>
      </c>
      <c r="EP375" s="7" t="str">
        <f t="shared" ca="1" si="1653"/>
        <v>3</v>
      </c>
      <c r="EQ375" s="7" t="str">
        <f ca="1">IFERROR(IF(EQ374+EP375&gt;ER$4,EQ374,EQ374+EP375),"")</f>
        <v/>
      </c>
      <c r="ER375" s="7">
        <f t="shared" ca="1" si="1824"/>
        <v>0</v>
      </c>
      <c r="ES375" s="7">
        <f t="shared" ca="1" si="1654"/>
        <v>0.43285018179722556</v>
      </c>
      <c r="ET375" s="7">
        <f t="shared" ca="1" si="1655"/>
        <v>0.18253443358738985</v>
      </c>
      <c r="EU375" s="7">
        <f t="shared" ca="1" si="1656"/>
        <v>1</v>
      </c>
      <c r="EV375" s="7" t="str">
        <f t="shared" ca="1" si="1657"/>
        <v>3</v>
      </c>
      <c r="EW375" s="7" t="str">
        <f ca="1">IFERROR(IF(EW374+EV375&gt;EX$4,EW374,EW374+EV375),"")</f>
        <v/>
      </c>
      <c r="EX375" s="7">
        <f t="shared" ca="1" si="1825"/>
        <v>0</v>
      </c>
      <c r="EY375" s="7">
        <f t="shared" ca="1" si="1658"/>
        <v>0.31229294983889466</v>
      </c>
      <c r="EZ375" s="7">
        <f t="shared" ca="1" si="1659"/>
        <v>0.30309166554572076</v>
      </c>
      <c r="FA375" s="7">
        <f t="shared" ca="1" si="1660"/>
        <v>1</v>
      </c>
      <c r="FB375" s="7" t="str">
        <f t="shared" ca="1" si="1661"/>
        <v>3</v>
      </c>
      <c r="FC375" s="7" t="str">
        <f ca="1">IFERROR(IF(FC374+FB375&gt;FD$4,FC374,FC374+FB375),"")</f>
        <v/>
      </c>
      <c r="FD375" s="7">
        <f t="shared" ca="1" si="1826"/>
        <v>0</v>
      </c>
      <c r="FE375" s="7">
        <f t="shared" ca="1" si="1662"/>
        <v>0.45959693424637449</v>
      </c>
      <c r="FF375" s="7">
        <f t="shared" ca="1" si="1663"/>
        <v>0.15578768113824093</v>
      </c>
      <c r="FG375" s="7">
        <f t="shared" ca="1" si="1664"/>
        <v>1</v>
      </c>
      <c r="FH375" s="7" t="str">
        <f t="shared" ca="1" si="1665"/>
        <v>3</v>
      </c>
      <c r="FI375" s="7" t="str">
        <f ca="1">IFERROR(IF(FI374+FH375&gt;FJ$4,FI374,FI374+FH375),"")</f>
        <v/>
      </c>
      <c r="FJ375" s="7">
        <f t="shared" ca="1" si="1827"/>
        <v>0</v>
      </c>
      <c r="FK375" s="7">
        <f t="shared" ca="1" si="1666"/>
        <v>0.43848476304298656</v>
      </c>
      <c r="FL375" s="7">
        <f t="shared" ca="1" si="1667"/>
        <v>0.17689985234162886</v>
      </c>
      <c r="FM375" s="7">
        <f t="shared" ca="1" si="1668"/>
        <v>1</v>
      </c>
      <c r="FN375" s="7" t="str">
        <f t="shared" ca="1" si="1669"/>
        <v>3</v>
      </c>
      <c r="FO375" s="7" t="str">
        <f ca="1">IFERROR(IF(FO374+FN375&gt;FP$4,FO374,FO374+FN375),"")</f>
        <v/>
      </c>
      <c r="FP375" s="7">
        <f t="shared" ca="1" si="1828"/>
        <v>0</v>
      </c>
      <c r="FQ375" s="7">
        <f t="shared" ca="1" si="1670"/>
        <v>0.71413166624305746</v>
      </c>
      <c r="FR375" s="7">
        <f t="shared" ca="1" si="1671"/>
        <v>-9.8747050858442043E-2</v>
      </c>
      <c r="FS375" s="7">
        <f t="shared" ca="1" si="1672"/>
        <v>0</v>
      </c>
      <c r="FT375" s="7">
        <f t="shared" ca="1" si="1673"/>
        <v>0</v>
      </c>
      <c r="FU375" s="7" t="str">
        <f ca="1">IFERROR(IF(FU374+FT375&gt;FV$4,FU374,FU374+FT375),"")</f>
        <v/>
      </c>
      <c r="FV375" s="7">
        <f t="shared" ca="1" si="1829"/>
        <v>0</v>
      </c>
      <c r="FW375" s="7">
        <f t="shared" ca="1" si="1674"/>
        <v>0.39988218156821498</v>
      </c>
      <c r="FX375" s="7">
        <f t="shared" ca="1" si="1675"/>
        <v>0.21550243381640044</v>
      </c>
      <c r="FY375" s="7">
        <f t="shared" ca="1" si="1676"/>
        <v>1</v>
      </c>
      <c r="FZ375" s="7" t="str">
        <f t="shared" ca="1" si="1677"/>
        <v>3</v>
      </c>
      <c r="GA375" s="7" t="str">
        <f ca="1">IFERROR(IF(GA374+FZ375&gt;GB$4,GA374,GA374+FZ375),"")</f>
        <v/>
      </c>
      <c r="GB375" s="7">
        <f t="shared" ca="1" si="1830"/>
        <v>0</v>
      </c>
      <c r="GC375" s="7">
        <f t="shared" ca="1" si="1678"/>
        <v>0.36079893147078312</v>
      </c>
      <c r="GD375" s="7">
        <f t="shared" ca="1" si="1679"/>
        <v>0.25458568391383229</v>
      </c>
      <c r="GE375" s="7">
        <f t="shared" ca="1" si="1680"/>
        <v>1</v>
      </c>
      <c r="GF375" s="7" t="str">
        <f t="shared" ca="1" si="1681"/>
        <v>3</v>
      </c>
      <c r="GG375" s="7" t="str">
        <f ca="1">IFERROR(IF(GG374+GF375&gt;GH$4,GG374,GG374+GF375),"")</f>
        <v/>
      </c>
      <c r="GH375" s="7">
        <f t="shared" ca="1" si="1831"/>
        <v>0</v>
      </c>
      <c r="GI375" s="7">
        <f t="shared" ca="1" si="1682"/>
        <v>0.59207447194963514</v>
      </c>
      <c r="GJ375" s="7">
        <f t="shared" ca="1" si="1683"/>
        <v>2.3310143434980279E-2</v>
      </c>
      <c r="GK375" s="7">
        <f t="shared" ca="1" si="1684"/>
        <v>1</v>
      </c>
      <c r="GL375" s="7" t="str">
        <f t="shared" ca="1" si="1685"/>
        <v>3</v>
      </c>
      <c r="GM375" s="7" t="str">
        <f ca="1">IFERROR(IF(GM374+GL375&gt;GN$4,GM374,GM374+GL375),"")</f>
        <v/>
      </c>
      <c r="GN375" s="7">
        <f t="shared" ca="1" si="1832"/>
        <v>0</v>
      </c>
      <c r="GO375" s="7">
        <f t="shared" ca="1" si="1686"/>
        <v>0.89920890148119381</v>
      </c>
      <c r="GP375" s="7">
        <f t="shared" ca="1" si="1687"/>
        <v>-0.28382428609657839</v>
      </c>
      <c r="GQ375" s="7">
        <f t="shared" ca="1" si="1688"/>
        <v>0</v>
      </c>
      <c r="GR375" s="7">
        <f t="shared" ca="1" si="1689"/>
        <v>0</v>
      </c>
      <c r="GS375" s="7" t="str">
        <f ca="1">IFERROR(IF(GS374+GR375&gt;GT$4,GS374,GS374+GR375),"")</f>
        <v/>
      </c>
      <c r="GT375" s="7">
        <f t="shared" ca="1" si="1833"/>
        <v>0</v>
      </c>
      <c r="GU375" s="7">
        <f t="shared" ca="1" si="1690"/>
        <v>0.89562339887236853</v>
      </c>
      <c r="GV375" s="7">
        <f t="shared" ca="1" si="1691"/>
        <v>-0.28023878348775311</v>
      </c>
      <c r="GW375" s="7">
        <f t="shared" ca="1" si="1692"/>
        <v>0</v>
      </c>
      <c r="GX375" s="7">
        <f t="shared" ca="1" si="1693"/>
        <v>0</v>
      </c>
      <c r="GY375" s="7" t="str">
        <f ca="1">IFERROR(IF(GY374+GX375&gt;GZ$4,GY374,GY374+GX375),"")</f>
        <v/>
      </c>
      <c r="GZ375" s="7">
        <f t="shared" ca="1" si="1834"/>
        <v>0</v>
      </c>
      <c r="HA375" s="7">
        <f t="shared" ca="1" si="1694"/>
        <v>0.28522302967805113</v>
      </c>
      <c r="HB375" s="7">
        <f t="shared" ca="1" si="1695"/>
        <v>0.33016158570656429</v>
      </c>
      <c r="HC375" s="7">
        <f t="shared" ca="1" si="1696"/>
        <v>1</v>
      </c>
      <c r="HD375" s="7" t="str">
        <f t="shared" ca="1" si="1697"/>
        <v>3</v>
      </c>
      <c r="HE375" s="7" t="str">
        <f ca="1">IFERROR(IF(HE374+HD375&gt;HF$4,HE374,HE374+HD375),"")</f>
        <v/>
      </c>
      <c r="HF375" s="7">
        <f t="shared" ca="1" si="1835"/>
        <v>0</v>
      </c>
      <c r="HG375" s="7">
        <f t="shared" ca="1" si="1698"/>
        <v>0.12465179610314892</v>
      </c>
      <c r="HH375" s="7">
        <f t="shared" ca="1" si="1699"/>
        <v>0.4907328192814665</v>
      </c>
      <c r="HI375" s="7">
        <f t="shared" ca="1" si="1700"/>
        <v>1</v>
      </c>
      <c r="HJ375" s="7" t="str">
        <f t="shared" ca="1" si="1701"/>
        <v>3</v>
      </c>
      <c r="HK375" s="7" t="str">
        <f ca="1">IFERROR(IF(HK374+HJ375&gt;HL$4,HK374,HK374+HJ375),"")</f>
        <v/>
      </c>
      <c r="HL375" s="7">
        <f t="shared" ca="1" si="1836"/>
        <v>0</v>
      </c>
      <c r="HM375" s="7">
        <f t="shared" ca="1" si="1702"/>
        <v>0.70087357320640964</v>
      </c>
      <c r="HN375" s="7">
        <f t="shared" ca="1" si="1703"/>
        <v>-8.548895782179422E-2</v>
      </c>
      <c r="HO375" s="7">
        <f t="shared" ca="1" si="1704"/>
        <v>0</v>
      </c>
      <c r="HP375" s="7">
        <f t="shared" ca="1" si="1705"/>
        <v>0</v>
      </c>
      <c r="HQ375" s="7" t="str">
        <f ca="1">IFERROR(IF(HQ374+HP375&gt;HR$4,HQ374,HQ374+HP375),"")</f>
        <v/>
      </c>
      <c r="HR375" s="7">
        <f t="shared" ca="1" si="1837"/>
        <v>0</v>
      </c>
      <c r="HS375" s="7">
        <f t="shared" ca="1" si="1706"/>
        <v>0.76142493100169772</v>
      </c>
      <c r="HT375" s="7">
        <f t="shared" ca="1" si="1707"/>
        <v>-0.14604031561708231</v>
      </c>
      <c r="HU375" s="7">
        <f t="shared" ca="1" si="1708"/>
        <v>0</v>
      </c>
      <c r="HV375" s="7">
        <f t="shared" ca="1" si="1709"/>
        <v>0</v>
      </c>
      <c r="HW375" s="7" t="str">
        <f ca="1">IFERROR(IF(HW374+HV375&gt;HX$4,HW374,HW374+HV375),"")</f>
        <v/>
      </c>
      <c r="HX375" s="7">
        <f t="shared" ca="1" si="1838"/>
        <v>0</v>
      </c>
      <c r="HY375" s="7">
        <f t="shared" ca="1" si="1710"/>
        <v>0.81197974849875276</v>
      </c>
      <c r="HZ375" s="7">
        <f t="shared" ca="1" si="1711"/>
        <v>-0.19659513311413734</v>
      </c>
      <c r="IA375" s="7">
        <f t="shared" ca="1" si="1712"/>
        <v>0</v>
      </c>
      <c r="IB375" s="7">
        <f t="shared" ca="1" si="1713"/>
        <v>0</v>
      </c>
      <c r="IC375" s="7" t="str">
        <f ca="1">IFERROR(IF(IC374+IB375&gt;ID$4,IC374,IC374+IB375),"")</f>
        <v/>
      </c>
      <c r="ID375" s="7">
        <f t="shared" ca="1" si="1839"/>
        <v>0</v>
      </c>
      <c r="IE375" s="7">
        <f t="shared" ca="1" si="1714"/>
        <v>0.88675750722420787</v>
      </c>
      <c r="IF375" s="7">
        <f t="shared" ca="1" si="1715"/>
        <v>-0.27137289183959246</v>
      </c>
      <c r="IG375" s="7">
        <f t="shared" ca="1" si="1716"/>
        <v>0</v>
      </c>
      <c r="IH375" s="7">
        <f t="shared" ca="1" si="1717"/>
        <v>0</v>
      </c>
      <c r="II375" s="7" t="str">
        <f ca="1">IFERROR(IF(II374+IH375&gt;IJ$4,II374,II374+IH375),"")</f>
        <v/>
      </c>
      <c r="IJ375" s="7">
        <f t="shared" ca="1" si="1840"/>
        <v>0</v>
      </c>
      <c r="IK375" s="7">
        <f t="shared" ca="1" si="1718"/>
        <v>7.7710719320939425E-2</v>
      </c>
      <c r="IL375" s="7">
        <f t="shared" ca="1" si="1719"/>
        <v>0.53767389606367599</v>
      </c>
      <c r="IM375" s="7">
        <f t="shared" ca="1" si="1720"/>
        <v>1</v>
      </c>
      <c r="IN375" s="7" t="str">
        <f t="shared" ca="1" si="1721"/>
        <v>3</v>
      </c>
      <c r="IO375" s="7" t="str">
        <f ca="1">IFERROR(IF(IO374+IN375&gt;IP$4,IO374,IO374+IN375),"")</f>
        <v/>
      </c>
      <c r="IP375" s="7">
        <f t="shared" ca="1" si="1841"/>
        <v>0</v>
      </c>
      <c r="IQ375" s="7">
        <f t="shared" ca="1" si="1722"/>
        <v>0.43941099543337991</v>
      </c>
      <c r="IR375" s="7">
        <f t="shared" ca="1" si="1723"/>
        <v>0.1759736199512355</v>
      </c>
      <c r="IS375" s="7">
        <f t="shared" ca="1" si="1724"/>
        <v>1</v>
      </c>
      <c r="IT375" s="7" t="str">
        <f t="shared" ca="1" si="1725"/>
        <v>3</v>
      </c>
      <c r="IU375" s="7" t="str">
        <f ca="1">IFERROR(IF(IU374+IT375&gt;IV$4,IU374,IU374+IT375),"")</f>
        <v/>
      </c>
      <c r="IV375" s="7">
        <f t="shared" ca="1" si="1842"/>
        <v>0</v>
      </c>
      <c r="IW375" s="7">
        <f t="shared" ca="1" si="1726"/>
        <v>0.89593527163300701</v>
      </c>
      <c r="IX375" s="7">
        <f t="shared" ca="1" si="1727"/>
        <v>-0.28055065624839159</v>
      </c>
      <c r="IY375" s="7">
        <f t="shared" ca="1" si="1728"/>
        <v>0</v>
      </c>
      <c r="IZ375" s="7">
        <f t="shared" ca="1" si="1729"/>
        <v>0</v>
      </c>
      <c r="JA375" s="7" t="str">
        <f ca="1">IFERROR(IF(JA374+IZ375&gt;JB$4,JA374,JA374+IZ375),"")</f>
        <v/>
      </c>
      <c r="JB375" s="7">
        <f t="shared" ca="1" si="1843"/>
        <v>0</v>
      </c>
      <c r="JC375" s="7">
        <f t="shared" ca="1" si="1730"/>
        <v>0.8778884084510038</v>
      </c>
      <c r="JD375" s="7">
        <f t="shared" ca="1" si="1731"/>
        <v>-0.26250379306638838</v>
      </c>
      <c r="JE375" s="7">
        <f t="shared" ca="1" si="1732"/>
        <v>0</v>
      </c>
      <c r="JF375" s="7">
        <f t="shared" ca="1" si="1733"/>
        <v>0</v>
      </c>
      <c r="JG375" s="7" t="str">
        <f ca="1">IFERROR(IF(JG374+JF375&gt;JH$4,JG374,JG374+JF375),"")</f>
        <v/>
      </c>
      <c r="JH375" s="7">
        <f t="shared" ca="1" si="1844"/>
        <v>0</v>
      </c>
      <c r="JI375" s="7">
        <f t="shared" ca="1" si="1734"/>
        <v>0.21311725771809042</v>
      </c>
      <c r="JJ375" s="7">
        <f t="shared" ca="1" si="1735"/>
        <v>0.40226735766652499</v>
      </c>
      <c r="JK375" s="7">
        <f t="shared" ca="1" si="1736"/>
        <v>1</v>
      </c>
      <c r="JL375" s="7" t="str">
        <f t="shared" ca="1" si="1737"/>
        <v>3</v>
      </c>
      <c r="JM375" s="7" t="str">
        <f ca="1">IFERROR(IF(JM374+JL375&gt;JN$4,JM374,JM374+JL375),"")</f>
        <v/>
      </c>
      <c r="JN375" s="7">
        <f t="shared" ca="1" si="1845"/>
        <v>0</v>
      </c>
      <c r="JO375" s="7">
        <f t="shared" ca="1" si="1738"/>
        <v>0.48780840623385624</v>
      </c>
      <c r="JP375" s="7">
        <f t="shared" ca="1" si="1739"/>
        <v>0.12757620915075918</v>
      </c>
      <c r="JQ375" s="7">
        <f t="shared" ca="1" si="1740"/>
        <v>1</v>
      </c>
      <c r="JR375" s="7" t="str">
        <f t="shared" ca="1" si="1741"/>
        <v>3</v>
      </c>
      <c r="JS375" s="7" t="str">
        <f ca="1">IFERROR(IF(JS374+JR375&gt;JT$4,JS374,JS374+JR375),"")</f>
        <v/>
      </c>
      <c r="JT375" s="7">
        <f t="shared" ca="1" si="1846"/>
        <v>0</v>
      </c>
      <c r="JU375" s="7">
        <f t="shared" ca="1" si="1742"/>
        <v>0.84415500234780694</v>
      </c>
      <c r="JV375" s="7">
        <f t="shared" ca="1" si="1743"/>
        <v>-0.22877038696319152</v>
      </c>
      <c r="JW375" s="7">
        <f t="shared" ca="1" si="1744"/>
        <v>0</v>
      </c>
      <c r="JX375" s="7">
        <f t="shared" ca="1" si="1745"/>
        <v>0</v>
      </c>
      <c r="JY375" s="7" t="str">
        <f ca="1">IFERROR(IF(JY374+JX375&gt;JZ$4,JY374,JY374+JX375),"")</f>
        <v/>
      </c>
      <c r="JZ375" s="7">
        <f t="shared" ca="1" si="1847"/>
        <v>0</v>
      </c>
      <c r="KA375" s="7">
        <f t="shared" ca="1" si="1746"/>
        <v>0.95218267633882137</v>
      </c>
      <c r="KB375" s="7">
        <f t="shared" ca="1" si="1747"/>
        <v>-0.33679806095420595</v>
      </c>
      <c r="KC375" s="7">
        <f t="shared" ca="1" si="1748"/>
        <v>0</v>
      </c>
      <c r="KD375" s="7">
        <f t="shared" ca="1" si="1749"/>
        <v>0</v>
      </c>
      <c r="KE375" s="7" t="str">
        <f ca="1">IFERROR(IF(KE374+KD375&gt;KF$4,KE374,KE374+KD375),"")</f>
        <v/>
      </c>
      <c r="KF375" s="7">
        <f t="shared" ca="1" si="1848"/>
        <v>0</v>
      </c>
      <c r="KG375" s="7">
        <f t="shared" ca="1" si="1750"/>
        <v>0.49686933065899974</v>
      </c>
      <c r="KH375" s="7">
        <f t="shared" ca="1" si="1751"/>
        <v>0.11851528472561568</v>
      </c>
      <c r="KI375" s="7">
        <f t="shared" ca="1" si="1752"/>
        <v>1</v>
      </c>
      <c r="KJ375" s="7" t="str">
        <f t="shared" ca="1" si="1753"/>
        <v>3</v>
      </c>
      <c r="KK375" s="7" t="str">
        <f ca="1">IFERROR(IF(KK374+KJ375&gt;KL$4,KK374,KK374+KJ375),"")</f>
        <v/>
      </c>
      <c r="KL375" s="7">
        <f t="shared" ca="1" si="1849"/>
        <v>0</v>
      </c>
      <c r="KM375" s="7">
        <f t="shared" ca="1" si="1754"/>
        <v>0.33872566644307089</v>
      </c>
      <c r="KN375" s="7">
        <f t="shared" ca="1" si="1755"/>
        <v>0.27665894894154452</v>
      </c>
      <c r="KO375" s="7">
        <f t="shared" ca="1" si="1756"/>
        <v>1</v>
      </c>
      <c r="KP375" s="7" t="str">
        <f t="shared" ca="1" si="1757"/>
        <v>3</v>
      </c>
      <c r="KQ375" s="7" t="str">
        <f ca="1">IFERROR(IF(KQ374+KP375&gt;KR$4,KQ374,KQ374+KP375),"")</f>
        <v/>
      </c>
      <c r="KR375" s="7">
        <f t="shared" ca="1" si="1850"/>
        <v>0</v>
      </c>
      <c r="KS375" s="7">
        <f t="shared" ca="1" si="1758"/>
        <v>5.0972254281330676E-2</v>
      </c>
      <c r="KT375" s="7">
        <f t="shared" ca="1" si="1759"/>
        <v>0.56441236110328474</v>
      </c>
      <c r="KU375" s="7">
        <f t="shared" ca="1" si="1760"/>
        <v>1</v>
      </c>
      <c r="KV375" s="7" t="str">
        <f t="shared" ca="1" si="1761"/>
        <v>3</v>
      </c>
      <c r="KW375" s="7" t="str">
        <f ca="1">IFERROR(IF(KW374+KV375&gt;KX$4,KW374,KW374+KV375),"")</f>
        <v/>
      </c>
      <c r="KX375" s="7">
        <f t="shared" ca="1" si="1851"/>
        <v>0</v>
      </c>
      <c r="KY375" s="7">
        <f t="shared" ca="1" si="1762"/>
        <v>0.11839007822228398</v>
      </c>
      <c r="KZ375" s="7">
        <f t="shared" ca="1" si="1763"/>
        <v>0.49699453716233144</v>
      </c>
      <c r="LA375" s="7">
        <f t="shared" ca="1" si="1764"/>
        <v>1</v>
      </c>
      <c r="LB375" s="7" t="str">
        <f t="shared" ca="1" si="1765"/>
        <v>3</v>
      </c>
      <c r="LC375" s="7" t="str">
        <f ca="1">IFERROR(IF(LC374+LB375&gt;LD$4,LC374,LC374+LB375),"")</f>
        <v/>
      </c>
      <c r="LD375" s="7">
        <f t="shared" ca="1" si="1852"/>
        <v>0</v>
      </c>
      <c r="LE375" s="7">
        <f t="shared" ca="1" si="1766"/>
        <v>0.51458352270131658</v>
      </c>
      <c r="LF375" s="7">
        <f t="shared" ca="1" si="1767"/>
        <v>0.10080109268329884</v>
      </c>
      <c r="LG375" s="7">
        <f t="shared" ca="1" si="1768"/>
        <v>1</v>
      </c>
      <c r="LH375" s="7" t="str">
        <f t="shared" ca="1" si="1769"/>
        <v>3</v>
      </c>
      <c r="LI375" s="7" t="str">
        <f ca="1">IFERROR(IF(LI374+LH375&gt;LJ$4,LI374,LI374+LH375),"")</f>
        <v/>
      </c>
      <c r="LJ375" s="7">
        <f t="shared" ca="1" si="1853"/>
        <v>0</v>
      </c>
      <c r="LK375" s="7">
        <f t="shared" ca="1" si="1770"/>
        <v>0.22285319577548823</v>
      </c>
      <c r="LL375" s="7">
        <f t="shared" ca="1" si="1771"/>
        <v>0.39253141960912719</v>
      </c>
      <c r="LM375" s="7">
        <f t="shared" ca="1" si="1772"/>
        <v>1</v>
      </c>
      <c r="LN375" s="7" t="str">
        <f t="shared" ca="1" si="1773"/>
        <v>3</v>
      </c>
      <c r="LO375" s="7" t="str">
        <f ca="1">IFERROR(IF(LO374+LN375&gt;LP$4,LO374,LO374+LN375),"")</f>
        <v/>
      </c>
      <c r="LP375" s="7">
        <f t="shared" ca="1" si="1854"/>
        <v>0</v>
      </c>
      <c r="LQ375" s="7">
        <f t="shared" ca="1" si="1774"/>
        <v>0.36918412253111066</v>
      </c>
      <c r="LR375" s="7">
        <f t="shared" ca="1" si="1775"/>
        <v>0.24620049285350476</v>
      </c>
      <c r="LS375" s="7">
        <f t="shared" ca="1" si="1776"/>
        <v>1</v>
      </c>
      <c r="LT375" s="7" t="str">
        <f t="shared" ca="1" si="1777"/>
        <v>3</v>
      </c>
      <c r="LU375" s="7" t="str">
        <f ca="1">IFERROR(IF(LU374+LT375&gt;LV$4,LU374,LU374+LT375),"")</f>
        <v/>
      </c>
      <c r="LV375" s="7">
        <f t="shared" ca="1" si="1855"/>
        <v>0</v>
      </c>
      <c r="LW375" s="7">
        <f t="shared" ca="1" si="1778"/>
        <v>0.76930125829171236</v>
      </c>
      <c r="LX375" s="7">
        <f t="shared" ca="1" si="1779"/>
        <v>-0.15391664290709695</v>
      </c>
      <c r="LY375" s="7">
        <f t="shared" ca="1" si="1780"/>
        <v>0</v>
      </c>
      <c r="LZ375" s="7">
        <f t="shared" ca="1" si="1781"/>
        <v>0</v>
      </c>
      <c r="MA375" s="7" t="str">
        <f ca="1">IFERROR(IF(MA374+LZ375&gt;MB$4,MA374,MA374+LZ375),"")</f>
        <v/>
      </c>
      <c r="MB375" s="7">
        <f t="shared" ca="1" si="1856"/>
        <v>0</v>
      </c>
      <c r="MC375" s="7">
        <f t="shared" ca="1" si="1782"/>
        <v>0.37356464498691011</v>
      </c>
      <c r="MD375" s="7">
        <f t="shared" ca="1" si="1783"/>
        <v>0.24181997039770531</v>
      </c>
      <c r="ME375" s="7">
        <f t="shared" ca="1" si="1784"/>
        <v>1</v>
      </c>
      <c r="MF375" s="7" t="str">
        <f t="shared" ca="1" si="1785"/>
        <v>3</v>
      </c>
      <c r="MG375" s="7" t="str">
        <f ca="1">IFERROR(IF(MG374+MF375&gt;MH$4,MG374,MG374+MF375),"")</f>
        <v/>
      </c>
      <c r="MH375" s="7">
        <f t="shared" ca="1" si="1857"/>
        <v>0</v>
      </c>
      <c r="MI375" s="7">
        <f t="shared" ca="1" si="1786"/>
        <v>0.90078903940417454</v>
      </c>
      <c r="MJ375" s="7">
        <f t="shared" ca="1" si="1787"/>
        <v>-0.28540442401955912</v>
      </c>
      <c r="MK375" s="7">
        <f t="shared" ca="1" si="1788"/>
        <v>0</v>
      </c>
      <c r="ML375" s="7">
        <f t="shared" ca="1" si="1789"/>
        <v>0</v>
      </c>
      <c r="MM375" s="7" t="str">
        <f ca="1">IFERROR(IF(MM374+ML375&gt;MN$4,MM374,MM374+ML375),"")</f>
        <v/>
      </c>
      <c r="MN375" s="7">
        <f t="shared" ca="1" si="1858"/>
        <v>0</v>
      </c>
      <c r="MO375" s="7">
        <f t="shared" ca="1" si="1790"/>
        <v>0.87233395164080629</v>
      </c>
      <c r="MP375" s="7">
        <f t="shared" ca="1" si="1791"/>
        <v>-0.25694933625619087</v>
      </c>
      <c r="MQ375" s="7">
        <f t="shared" ca="1" si="1792"/>
        <v>0</v>
      </c>
      <c r="MR375" s="7">
        <f t="shared" ca="1" si="1793"/>
        <v>0</v>
      </c>
      <c r="MS375" s="7" t="str">
        <f ca="1">IFERROR(IF(MS374+MR375&gt;MT$4,MS374,MS374+MR375),"")</f>
        <v/>
      </c>
      <c r="MT375" s="7">
        <f t="shared" ca="1" si="1859"/>
        <v>0</v>
      </c>
      <c r="MU375" s="7">
        <f t="shared" ca="1" si="1794"/>
        <v>0.65669092410194352</v>
      </c>
      <c r="MV375" s="7">
        <f t="shared" ca="1" si="1795"/>
        <v>-4.13063087173281E-2</v>
      </c>
      <c r="MW375" s="7">
        <f t="shared" ca="1" si="1796"/>
        <v>0</v>
      </c>
      <c r="MX375" s="7">
        <f t="shared" ca="1" si="1797"/>
        <v>0</v>
      </c>
      <c r="MY375" s="7" t="str">
        <f ca="1">IFERROR(IF(MY374+MX375&gt;MZ$4,MY374,MY374+MX375),"")</f>
        <v/>
      </c>
      <c r="MZ375" s="7">
        <f t="shared" ca="1" si="1860"/>
        <v>0</v>
      </c>
      <c r="NA375" s="7">
        <f t="shared" ca="1" si="1798"/>
        <v>0.26852780226447504</v>
      </c>
      <c r="NB375" s="7">
        <f t="shared" ca="1" si="1799"/>
        <v>0.34685681312014038</v>
      </c>
      <c r="NC375" s="7">
        <f t="shared" ca="1" si="1800"/>
        <v>1</v>
      </c>
      <c r="ND375" s="7" t="str">
        <f t="shared" ca="1" si="1801"/>
        <v>3</v>
      </c>
      <c r="NE375" s="7" t="str">
        <f ca="1">IFERROR(IF(NE374+ND375&gt;NF$4,NE374,NE374+ND375),"")</f>
        <v/>
      </c>
      <c r="NF375" s="7">
        <f t="shared" ca="1" si="1861"/>
        <v>0</v>
      </c>
      <c r="NG375" s="7">
        <f t="shared" ca="1" si="1802"/>
        <v>0.30803610485181487</v>
      </c>
      <c r="NH375" s="7">
        <f t="shared" ca="1" si="1803"/>
        <v>0.30734851053280055</v>
      </c>
      <c r="NI375" s="7">
        <f t="shared" ca="1" si="1804"/>
        <v>1</v>
      </c>
      <c r="NJ375" s="7" t="str">
        <f t="shared" ca="1" si="1805"/>
        <v>3</v>
      </c>
      <c r="NK375" s="7" t="str">
        <f ca="1">IFERROR(IF(NK374+NJ375&gt;NL$4,NK374,NK374+NJ375),"")</f>
        <v/>
      </c>
      <c r="NL375" s="7">
        <f t="shared" ca="1" si="1862"/>
        <v>0</v>
      </c>
      <c r="NM375" s="7">
        <f t="shared" ca="1" si="1806"/>
        <v>0.94184576372883511</v>
      </c>
      <c r="NN375" s="7">
        <f t="shared" ca="1" si="1807"/>
        <v>-0.32646114834421969</v>
      </c>
      <c r="NO375" s="7">
        <f t="shared" ca="1" si="1808"/>
        <v>0</v>
      </c>
      <c r="NP375" s="7">
        <f t="shared" ca="1" si="1809"/>
        <v>0</v>
      </c>
      <c r="NQ375" s="7" t="str">
        <f ca="1">IFERROR(IF(NQ374+NP375&gt;NR$4,NQ374,NQ374+NP375),"")</f>
        <v/>
      </c>
      <c r="NR375" s="7">
        <f t="shared" ca="1" si="1863"/>
        <v>0</v>
      </c>
      <c r="NT375">
        <v>377</v>
      </c>
      <c r="NU375" s="7" t="s">
        <v>19</v>
      </c>
      <c r="NV375" s="7" t="str">
        <f t="shared" ca="1" si="1598"/>
        <v/>
      </c>
      <c r="NW375" s="7" t="str">
        <f t="shared" ca="1" si="1810"/>
        <v/>
      </c>
      <c r="NX375" t="str">
        <f ca="1">IFERROR(VLOOKUP(NT375,$K$3:$AK$568,8,FALSE),"")</f>
        <v/>
      </c>
      <c r="NY375" t="str">
        <f ca="1">IFERROR(VLOOKUP(NT375,$K$3:$AK$568,9,FALSE),"")</f>
        <v/>
      </c>
      <c r="NZ375" s="7" t="str">
        <f ca="1">IFERROR(VLOOKUP(NT375,$K$3:$AK$568,27,FALSE),"")</f>
        <v/>
      </c>
      <c r="OB375">
        <v>377</v>
      </c>
      <c r="OC375" s="7" t="s">
        <v>19</v>
      </c>
      <c r="OD375" t="e">
        <f t="shared" ca="1" si="1864"/>
        <v>#N/A</v>
      </c>
      <c r="OE375" s="7" t="str">
        <f t="shared" ca="1" si="1865"/>
        <v/>
      </c>
      <c r="OF375" s="7" t="str">
        <f t="shared" ca="1" si="1866"/>
        <v/>
      </c>
      <c r="OG375" t="str">
        <f t="shared" ca="1" si="1867"/>
        <v/>
      </c>
      <c r="OI375">
        <v>377</v>
      </c>
      <c r="OJ375" s="7" t="s">
        <v>19</v>
      </c>
      <c r="OK375" s="7" t="str">
        <f t="shared" ca="1" si="1868"/>
        <v/>
      </c>
      <c r="OL375" s="7" t="str">
        <f t="shared" ca="1" si="1869"/>
        <v/>
      </c>
      <c r="OM375" t="str">
        <f ca="1">IFERROR(VLOOKUP(OI375,$L$3:$AK$568,7,FALSE),"")</f>
        <v/>
      </c>
      <c r="ON375" t="str">
        <f ca="1">IFERROR(VLOOKUP(OI375,$L$3:$AK$568,8,FALSE),"")</f>
        <v/>
      </c>
      <c r="OO375" s="7" t="str">
        <f ca="1">IFERROR(VLOOKUP(OI375,$L$3:$AK$568,26,FALSE),"")</f>
        <v/>
      </c>
      <c r="OQ375">
        <v>377</v>
      </c>
      <c r="OR375" s="7" t="s">
        <v>19</v>
      </c>
      <c r="OS375" t="e">
        <f t="shared" ca="1" si="1870"/>
        <v>#N/A</v>
      </c>
      <c r="OT375" s="7" t="str">
        <f t="shared" ca="1" si="1871"/>
        <v/>
      </c>
      <c r="OU375" s="7" t="str">
        <f t="shared" ca="1" si="1872"/>
        <v/>
      </c>
      <c r="OV375" t="str">
        <f t="shared" ca="1" si="1873"/>
        <v/>
      </c>
      <c r="OX375">
        <v>377</v>
      </c>
      <c r="OY375" s="7" t="s">
        <v>19</v>
      </c>
      <c r="OZ375" s="7" t="str">
        <f t="shared" ca="1" si="1874"/>
        <v/>
      </c>
      <c r="PA375" s="7" t="str">
        <f t="shared" ca="1" si="1875"/>
        <v/>
      </c>
      <c r="PB375" t="str">
        <f ca="1">IFERROR(VLOOKUP(OX375,$M$3:$AK$568,6,FALSE),"")</f>
        <v/>
      </c>
      <c r="PC375" t="str">
        <f ca="1">IFERROR(VLOOKUP(OX375,$M$3:$AK$568,7,FALSE),"")</f>
        <v/>
      </c>
      <c r="PD375" s="7" t="str">
        <f ca="1">IFERROR(VLOOKUP(OX375,$M$3:$AK$568,25,FALSE),"")</f>
        <v/>
      </c>
      <c r="PF375">
        <v>377</v>
      </c>
      <c r="PG375" s="7" t="s">
        <v>19</v>
      </c>
      <c r="PH375" t="e">
        <f t="shared" ca="1" si="1876"/>
        <v>#N/A</v>
      </c>
      <c r="PI375" s="7" t="str">
        <f t="shared" ca="1" si="1877"/>
        <v/>
      </c>
      <c r="PJ375" s="7" t="str">
        <f t="shared" ca="1" si="1878"/>
        <v/>
      </c>
      <c r="PK375" t="str">
        <f t="shared" ca="1" si="1879"/>
        <v/>
      </c>
      <c r="PM375">
        <v>377</v>
      </c>
      <c r="PN375" s="7" t="s">
        <v>19</v>
      </c>
      <c r="PO375" s="202" t="str">
        <f t="shared" ca="1" si="1880"/>
        <v/>
      </c>
      <c r="PP375" s="7" t="str">
        <f t="shared" ca="1" si="1881"/>
        <v/>
      </c>
      <c r="PQ375" t="str">
        <f ca="1">IFERROR(VLOOKUP(PM375,$G$325:$R$409,12,FALSE),"")</f>
        <v/>
      </c>
      <c r="PR375" t="e">
        <f ca="1">VLOOKUP(PM375,$G$324:$Q$409,11,FALSE)</f>
        <v>#N/A</v>
      </c>
      <c r="PS375" s="7" t="str">
        <f ca="1">VLOOKUP(PQ375,$R$325:$Y$409,8,FALSE)</f>
        <v>- -</v>
      </c>
      <c r="PT375" s="7">
        <f ca="1">ReSt</f>
        <v>-4</v>
      </c>
      <c r="PU375" s="7" t="e">
        <f t="shared" ca="1" si="1882"/>
        <v>#N/A</v>
      </c>
      <c r="PV375" s="7" t="e">
        <f t="shared" ca="1" si="1883"/>
        <v>#N/A</v>
      </c>
      <c r="PW375" s="7" t="str">
        <f ca="1">VLOOKUP(PQ375,$R$325:$AK$409,8,FALSE)</f>
        <v>- -</v>
      </c>
      <c r="PX375" s="7"/>
      <c r="PY375">
        <v>377</v>
      </c>
      <c r="PZ375" s="7" t="s">
        <v>19</v>
      </c>
      <c r="QA375" t="str">
        <f t="shared" ca="1" si="1884"/>
        <v/>
      </c>
      <c r="QB375" s="7" t="str">
        <f t="shared" ca="1" si="1885"/>
        <v/>
      </c>
      <c r="QC375" s="7" t="str">
        <f t="shared" ca="1" si="1886"/>
        <v/>
      </c>
      <c r="QD375" t="str">
        <f t="shared" ca="1" si="1887"/>
        <v/>
      </c>
      <c r="QF375">
        <v>377</v>
      </c>
      <c r="QG375" s="7" t="s">
        <v>19</v>
      </c>
      <c r="QH375" s="7" t="str">
        <f t="shared" ca="1" si="1888"/>
        <v/>
      </c>
      <c r="QI375" s="7" t="e">
        <f t="shared" ca="1" si="1889"/>
        <v>#VALUE!</v>
      </c>
      <c r="QJ375" t="e">
        <f t="shared" ca="1" si="1890"/>
        <v>#N/A</v>
      </c>
      <c r="QK375" s="7" t="e">
        <f t="shared" ca="1" si="1891"/>
        <v>#N/A</v>
      </c>
      <c r="QM375">
        <v>377</v>
      </c>
      <c r="QN375" s="7" t="s">
        <v>19</v>
      </c>
      <c r="QO375" t="str">
        <f t="shared" ca="1" si="1892"/>
        <v/>
      </c>
      <c r="QP375" s="7" t="str">
        <f t="shared" ca="1" si="1893"/>
        <v/>
      </c>
      <c r="QQ375" t="str">
        <f t="shared" ca="1" si="1894"/>
        <v/>
      </c>
    </row>
    <row r="376" spans="1:459" x14ac:dyDescent="0.25">
      <c r="A376" s="240" t="str">
        <f>IF('Character Sheet'!$B$4="Creature","N","Y")</f>
        <v>Y</v>
      </c>
      <c r="C376" s="75"/>
      <c r="D376" s="76"/>
      <c r="F376" s="75">
        <v>7</v>
      </c>
      <c r="G376" s="76">
        <f t="shared" ca="1" si="1897"/>
        <v>0</v>
      </c>
      <c r="I376" s="75" t="s">
        <v>1812</v>
      </c>
      <c r="J376" s="85"/>
      <c r="K376" s="85">
        <f t="shared" ca="1" si="1951"/>
        <v>7</v>
      </c>
      <c r="L376" s="85">
        <f t="shared" ca="1" si="1924"/>
        <v>7</v>
      </c>
      <c r="M376" s="70">
        <f t="shared" ca="1" si="1593"/>
        <v>18</v>
      </c>
      <c r="O376" s="222">
        <f ca="1">BP376</f>
        <v>237</v>
      </c>
      <c r="Q376" s="7" t="s">
        <v>1757</v>
      </c>
      <c r="R376" s="9" t="str">
        <f ca="1">IFERROR(VLOOKUP(F376,INDIRECT(Calculations!$D$101),2,FALSE),"")</f>
        <v>Sense Mastery</v>
      </c>
      <c r="S376" s="9" t="str">
        <f t="shared" ca="1" si="1895"/>
        <v>Sense Mastery</v>
      </c>
      <c r="T376" s="61" t="str">
        <f ca="1">SUBSTITUTE(IFERROR(IFERROR(VLOOKUP(R376,'[1]Skill Statistics'!$A$3:$C$513,2,FALSE),VLOOKUP(Q376,'[1]Skill Statistics'!$A$3:$C$513,2,FALSE)),T375),"R*","ReSt")</f>
        <v>ReSt/ReSt</v>
      </c>
      <c r="U376" s="61" t="str">
        <f ca="1">IFERROR(IFERROR(VLOOKUP(R376,'[1]Skill Statistics'!$A$3:$C$513,3,FALSE),VLOOKUP(Q376,'[1]Skill Statistics'!$A$3:$C$513,3,FALSE)),U375)</f>
        <v>Me</v>
      </c>
      <c r="V376" s="61" t="str">
        <f ca="1">IF(R376="","- -",IF(ISNUMBER(SEARCH("Category",R376)),"- -",IFERROR(IFERROR(VLOOKUP(Q376,[1]Professions!$A$4:$AM$288,MATCH(Profession,[1]Professions!$A$1:$AM$1,0),FALSE),VLOOKUP(Q376,Calculations!$B$91:$I$95,8,FALSE)),"- -")))</f>
        <v>6 / 8</v>
      </c>
      <c r="W376" s="60">
        <f ca="1">BL376</f>
        <v>0</v>
      </c>
      <c r="X376" s="7">
        <f ca="1">IFERROR(VLOOKUP(R376,$BS$6:$NR$519,MATCH(ActualLevel,$BS$3:$NR$3,0),FALSE),"- -")</f>
        <v>0</v>
      </c>
      <c r="Y376" s="7">
        <f t="shared" ca="1" si="1925"/>
        <v>0</v>
      </c>
      <c r="Z376" s="7">
        <f ca="1">IFERROR(VLOOKUP(Y376,Charts!$BQ$2:$BR$52,2,FALSE),"- -")</f>
        <v>-25</v>
      </c>
      <c r="AA376" s="7">
        <f t="shared" ca="1" si="1599"/>
        <v>-1</v>
      </c>
      <c r="AB376" s="7">
        <f t="shared" ca="1" si="1920"/>
        <v>0</v>
      </c>
      <c r="AC376" s="7"/>
      <c r="AD376" s="7"/>
      <c r="AE376" s="7"/>
      <c r="AF376" s="7"/>
      <c r="AG376" s="7"/>
      <c r="AH376" s="43"/>
      <c r="AI376" s="7"/>
      <c r="AJ376" s="7"/>
      <c r="AK376" s="7">
        <f t="shared" ca="1" si="1600"/>
        <v>-26</v>
      </c>
      <c r="AL376" s="7"/>
      <c r="AM376" s="69">
        <f>IFERROR(VLOOKUP(Q376,'[1]Skill Statistics'!$A$3:$AN$513,MATCH(Profession,'[1]Skill Statistics'!$A$2:$AN$2,0),FALSE),0)</f>
        <v>0</v>
      </c>
      <c r="AN376" s="85">
        <f>IFERROR(VLOOKUP(Q376,'[1]Skill Statistics'!$A$3:$BK$513,MATCH(Archetype,'[1]Skill Statistics'!$A$2:$BK$2,0),FALSE),0)</f>
        <v>0</v>
      </c>
      <c r="AO376" s="85">
        <f>IFERROR(VLOOKUP(Q376,'[1]Skill Statistics'!$A$3:$BB$513,MATCH(Race,'[1]Skill Statistics'!$A$2:$BB$2,0),FALSE),0)</f>
        <v>0</v>
      </c>
      <c r="AP376" s="85">
        <f t="shared" ca="1" si="1811"/>
        <v>-0.1</v>
      </c>
      <c r="AQ376" s="70"/>
      <c r="AS376" s="69">
        <f>IFERROR(VLOOKUP(Q376,'[1]Professional Skills'!$A$4:$AM$288,MATCH(Profession,'[1]Professional Skills'!$A$3:$AM$3,0),FALSE),"- -")</f>
        <v>0</v>
      </c>
      <c r="AT376" t="s">
        <v>1812</v>
      </c>
      <c r="AU376" s="7" t="str">
        <f t="shared" si="1922"/>
        <v/>
      </c>
      <c r="AV376" s="7">
        <f t="shared" ca="1" si="1921"/>
        <v>0</v>
      </c>
      <c r="AW376" t="str">
        <f t="shared" si="1898"/>
        <v/>
      </c>
      <c r="AX376" t="str">
        <f>IFERROR(_xlfn.RANK.EQ(AW376,$AW$5:$AW$568),"")</f>
        <v/>
      </c>
      <c r="AY376">
        <f t="shared" si="1595"/>
        <v>0</v>
      </c>
      <c r="AZ376" s="70" t="str">
        <f t="shared" si="1601"/>
        <v/>
      </c>
      <c r="BB376" s="69" t="str">
        <f>IFERROR(IF(Q376="Language",VLOOKUP(R376,[1]Cultures!$B$4:$N$218,MATCH(Culture,[1]Cultures!$B$3:$N$3,0),FALSE),VLOOKUP(Q376,[1]Cultures!$B$4:$O$212,MATCH(Culture,[1]Cultures!$B$3:$O$3,0),FALSE)),"- -")</f>
        <v>- -</v>
      </c>
      <c r="BC376" t="s">
        <v>1812</v>
      </c>
      <c r="BD376">
        <f t="shared" ca="1" si="1899"/>
        <v>0.97205579523234564</v>
      </c>
      <c r="BE376">
        <f t="shared" ca="1" si="1900"/>
        <v>0.87205579523234567</v>
      </c>
      <c r="BH376">
        <f t="shared" ca="1" si="1950"/>
        <v>2</v>
      </c>
      <c r="BI376" s="7">
        <f ca="1">IFERROR(IF(BH376=1,IF(BB376=1,1,IF(BB376=2,2,IF(BH376=2,IF(BB376=3,1,IF(BB376&gt;=4,2,IF(BH376=3,IF(BB376=5,1,IF(BB376&gt;=6,2,IF(BH376=4,IF(BB376=7,1,IF(BB376&gt;=8,2,IF(BH376=5,IF(BB376=9,1,IF(BB376&gt;=10,2,0)),0))),0))),0))),0))),0)+(IF(BC376="*",0,BB376)),"- -")</f>
        <v>0</v>
      </c>
      <c r="BK376" s="7"/>
      <c r="BL376" s="70">
        <f ca="1">IF(V376="- -","- -",SUM(BI376:BK376))</f>
        <v>0</v>
      </c>
      <c r="BN376" s="69">
        <f ca="1">IFERROR(VLOOKUP(V376,Charts!$BT$2:$BV$14,3,FALSE),"- -")</f>
        <v>0.38461538461538464</v>
      </c>
      <c r="BO376" s="85">
        <f t="shared" ca="1" si="1812"/>
        <v>1.5193526428344284</v>
      </c>
      <c r="BP376" s="70">
        <f t="shared" ca="1" si="1901"/>
        <v>237</v>
      </c>
      <c r="BR376" s="7">
        <v>375</v>
      </c>
      <c r="BS376" s="9" t="str">
        <f ca="1">VLOOKUP(BR376,$O$3:$R$568,4,FALSE)</f>
        <v>Animal Healing</v>
      </c>
      <c r="BT376" s="7" t="str">
        <f ca="1">VLOOKUP(BS376,$R$3:$V$568,5,FALSE)</f>
        <v>2 / 4</v>
      </c>
      <c r="BU376" s="7">
        <f ca="1">VLOOKUP(BT376,Charts!$BT$2:$BV$14,3,FALSE)</f>
        <v>0.76923076923076927</v>
      </c>
      <c r="BV376" s="7" t="str">
        <f t="shared" ca="1" si="1604"/>
        <v>2</v>
      </c>
      <c r="BW376" s="7" t="str">
        <f t="shared" ca="1" si="1605"/>
        <v>4</v>
      </c>
      <c r="BY376" s="7">
        <f t="shared" ca="1" si="1606"/>
        <v>0.92598075799177149</v>
      </c>
      <c r="BZ376" s="7">
        <f t="shared" ca="1" si="1607"/>
        <v>-0.15674998876100221</v>
      </c>
      <c r="CA376" s="7">
        <f t="shared" ca="1" si="1608"/>
        <v>0</v>
      </c>
      <c r="CB376" s="7">
        <f t="shared" ca="1" si="1609"/>
        <v>0</v>
      </c>
      <c r="CC376" s="7" t="str">
        <f ca="1">IFERROR(IF(CC375+CB376&gt;CD$4,CC375,CC375+CB376),"")</f>
        <v/>
      </c>
      <c r="CD376" s="7">
        <f t="shared" ca="1" si="1813"/>
        <v>0</v>
      </c>
      <c r="CE376" s="7">
        <f t="shared" ca="1" si="1610"/>
        <v>0.30821266255911928</v>
      </c>
      <c r="CF376" s="7">
        <f t="shared" ca="1" si="1611"/>
        <v>0.46101810667165</v>
      </c>
      <c r="CG376" s="7">
        <f t="shared" ca="1" si="1612"/>
        <v>1</v>
      </c>
      <c r="CH376" s="7" t="str">
        <f t="shared" ca="1" si="1613"/>
        <v>2</v>
      </c>
      <c r="CI376" s="7" t="str">
        <f ca="1">IFERROR(IF(CI375+CH376&gt;CJ$4,CI375,CI375+CH376),"")</f>
        <v/>
      </c>
      <c r="CJ376" s="7">
        <f t="shared" ca="1" si="1814"/>
        <v>0</v>
      </c>
      <c r="CK376" s="7">
        <f t="shared" ca="1" si="1614"/>
        <v>8.776598234435018E-2</v>
      </c>
      <c r="CL376" s="7">
        <f t="shared" ca="1" si="1615"/>
        <v>0.68146478688641909</v>
      </c>
      <c r="CM376" s="7">
        <f t="shared" ca="1" si="1616"/>
        <v>1</v>
      </c>
      <c r="CN376" s="7" t="str">
        <f t="shared" ca="1" si="1617"/>
        <v>2</v>
      </c>
      <c r="CO376" s="7" t="str">
        <f ca="1">IFERROR(IF(CO375+CN376&gt;CP$4,CO375,CO375+CN376),"")</f>
        <v/>
      </c>
      <c r="CP376" s="7">
        <f t="shared" ca="1" si="1815"/>
        <v>0</v>
      </c>
      <c r="CQ376" s="7">
        <f t="shared" ca="1" si="1618"/>
        <v>0.8893761187941932</v>
      </c>
      <c r="CR376" s="7">
        <f t="shared" ca="1" si="1619"/>
        <v>-0.12014534956342393</v>
      </c>
      <c r="CS376" s="7">
        <f t="shared" ca="1" si="1620"/>
        <v>0</v>
      </c>
      <c r="CT376" s="7">
        <f t="shared" ca="1" si="1621"/>
        <v>0</v>
      </c>
      <c r="CU376" s="7" t="str">
        <f ca="1">IFERROR(IF(CU375+CT376&gt;CV$4,CU375,CU375+CT376),"")</f>
        <v/>
      </c>
      <c r="CV376" s="7">
        <f t="shared" ca="1" si="1816"/>
        <v>0</v>
      </c>
      <c r="CW376" s="7">
        <f t="shared" ca="1" si="1622"/>
        <v>0.6894831586972856</v>
      </c>
      <c r="CX376" s="7">
        <f t="shared" ca="1" si="1623"/>
        <v>7.974761053348367E-2</v>
      </c>
      <c r="CY376" s="7">
        <f t="shared" ca="1" si="1624"/>
        <v>1</v>
      </c>
      <c r="CZ376" s="7" t="str">
        <f t="shared" ca="1" si="1625"/>
        <v>2</v>
      </c>
      <c r="DA376" s="7" t="str">
        <f ca="1">IFERROR(IF(DA375+CZ376&gt;DB$4,DA375,DA375+CZ376),"")</f>
        <v/>
      </c>
      <c r="DB376" s="7">
        <f t="shared" ca="1" si="1817"/>
        <v>0</v>
      </c>
      <c r="DC376" s="7">
        <f t="shared" ca="1" si="1626"/>
        <v>0.69356020983319489</v>
      </c>
      <c r="DD376" s="7">
        <f t="shared" ca="1" si="1627"/>
        <v>7.5670559397574388E-2</v>
      </c>
      <c r="DE376" s="7">
        <f t="shared" ca="1" si="1628"/>
        <v>1</v>
      </c>
      <c r="DF376" s="7" t="str">
        <f t="shared" ca="1" si="1629"/>
        <v>2</v>
      </c>
      <c r="DG376" s="7" t="str">
        <f ca="1">IFERROR(IF(DG375+DF376&gt;DH$4,DG375,DG375+DF376),"")</f>
        <v/>
      </c>
      <c r="DH376" s="7">
        <f t="shared" ca="1" si="1818"/>
        <v>0</v>
      </c>
      <c r="DI376" s="7">
        <f t="shared" ca="1" si="1630"/>
        <v>0.14355183297363261</v>
      </c>
      <c r="DJ376" s="7">
        <f t="shared" ca="1" si="1631"/>
        <v>0.62567893625713666</v>
      </c>
      <c r="DK376" s="7">
        <f t="shared" ca="1" si="1632"/>
        <v>1</v>
      </c>
      <c r="DL376" s="7" t="str">
        <f t="shared" ca="1" si="1633"/>
        <v>2</v>
      </c>
      <c r="DM376" s="7" t="str">
        <f ca="1">IFERROR(IF(DM375+DL376&gt;DN$4,DM375,DM375+DL376),"")</f>
        <v/>
      </c>
      <c r="DN376" s="7">
        <f t="shared" ca="1" si="1819"/>
        <v>0</v>
      </c>
      <c r="DO376" s="7">
        <f t="shared" ca="1" si="1634"/>
        <v>0.41605664895070427</v>
      </c>
      <c r="DP376" s="7">
        <f t="shared" ca="1" si="1635"/>
        <v>0.35317412028006501</v>
      </c>
      <c r="DQ376" s="7">
        <f t="shared" ca="1" si="1636"/>
        <v>1</v>
      </c>
      <c r="DR376" s="7" t="str">
        <f t="shared" ca="1" si="1637"/>
        <v>2</v>
      </c>
      <c r="DS376" s="7" t="str">
        <f ca="1">IFERROR(IF(DS375+DR376&gt;DT$4,DS375,DS375+DR376),"")</f>
        <v/>
      </c>
      <c r="DT376" s="7">
        <f t="shared" ca="1" si="1820"/>
        <v>0</v>
      </c>
      <c r="DU376" s="7">
        <f t="shared" ca="1" si="1638"/>
        <v>0.44217533931294595</v>
      </c>
      <c r="DV376" s="7">
        <f t="shared" ca="1" si="1639"/>
        <v>0.32705542991782333</v>
      </c>
      <c r="DW376" s="7">
        <f t="shared" ca="1" si="1640"/>
        <v>1</v>
      </c>
      <c r="DX376" s="7" t="str">
        <f t="shared" ca="1" si="1641"/>
        <v>2</v>
      </c>
      <c r="DY376" s="7" t="str">
        <f ca="1">IFERROR(IF(DY375+DX376&gt;DZ$4,DY375,DY375+DX376),"")</f>
        <v/>
      </c>
      <c r="DZ376" s="7">
        <f t="shared" ca="1" si="1821"/>
        <v>0</v>
      </c>
      <c r="EA376" s="7">
        <f t="shared" ca="1" si="1642"/>
        <v>3.9237156675495655E-2</v>
      </c>
      <c r="EB376" s="7">
        <f t="shared" ca="1" si="1643"/>
        <v>0.72999361255527362</v>
      </c>
      <c r="EC376" s="7">
        <f t="shared" ca="1" si="1644"/>
        <v>1</v>
      </c>
      <c r="ED376" s="7" t="str">
        <f t="shared" ca="1" si="1645"/>
        <v>2</v>
      </c>
      <c r="EE376" s="7" t="str">
        <f ca="1">IFERROR(IF(EE375+ED376&gt;EF$4,EE375,EE375+ED376),"")</f>
        <v/>
      </c>
      <c r="EF376" s="7">
        <f t="shared" ca="1" si="1822"/>
        <v>0</v>
      </c>
      <c r="EG376" s="7">
        <f t="shared" ca="1" si="1646"/>
        <v>0.70160255644619307</v>
      </c>
      <c r="EH376" s="7">
        <f t="shared" ca="1" si="1647"/>
        <v>6.7628212784576203E-2</v>
      </c>
      <c r="EI376" s="7">
        <f t="shared" ca="1" si="1648"/>
        <v>1</v>
      </c>
      <c r="EJ376" s="7" t="str">
        <f t="shared" ca="1" si="1649"/>
        <v>2</v>
      </c>
      <c r="EK376" s="7" t="str">
        <f ca="1">IFERROR(IF(EK375+EJ376&gt;EL$4,EK375,EK375+EJ376),"")</f>
        <v/>
      </c>
      <c r="EL376" s="7">
        <f t="shared" ca="1" si="1823"/>
        <v>0</v>
      </c>
      <c r="EM376" s="7">
        <f t="shared" ca="1" si="1650"/>
        <v>0.32678559243160465</v>
      </c>
      <c r="EN376" s="7">
        <f t="shared" ca="1" si="1651"/>
        <v>0.44244517679916462</v>
      </c>
      <c r="EO376" s="7">
        <f t="shared" ca="1" si="1652"/>
        <v>1</v>
      </c>
      <c r="EP376" s="7" t="str">
        <f t="shared" ca="1" si="1653"/>
        <v>2</v>
      </c>
      <c r="EQ376" s="7" t="str">
        <f ca="1">IFERROR(IF(EQ375+EP376&gt;ER$4,EQ375,EQ375+EP376),"")</f>
        <v/>
      </c>
      <c r="ER376" s="7">
        <f t="shared" ca="1" si="1824"/>
        <v>0</v>
      </c>
      <c r="ES376" s="7">
        <f t="shared" ca="1" si="1654"/>
        <v>0.51816574431483942</v>
      </c>
      <c r="ET376" s="7">
        <f t="shared" ca="1" si="1655"/>
        <v>0.25106502491592986</v>
      </c>
      <c r="EU376" s="7">
        <f t="shared" ca="1" si="1656"/>
        <v>1</v>
      </c>
      <c r="EV376" s="7" t="str">
        <f t="shared" ca="1" si="1657"/>
        <v>2</v>
      </c>
      <c r="EW376" s="7" t="str">
        <f ca="1">IFERROR(IF(EW375+EV376&gt;EX$4,EW375,EW375+EV376),"")</f>
        <v/>
      </c>
      <c r="EX376" s="7">
        <f t="shared" ca="1" si="1825"/>
        <v>0</v>
      </c>
      <c r="EY376" s="7">
        <f t="shared" ca="1" si="1658"/>
        <v>0.1059381934825232</v>
      </c>
      <c r="EZ376" s="7">
        <f t="shared" ca="1" si="1659"/>
        <v>0.66329257574824607</v>
      </c>
      <c r="FA376" s="7">
        <f t="shared" ca="1" si="1660"/>
        <v>1</v>
      </c>
      <c r="FB376" s="7" t="str">
        <f t="shared" ca="1" si="1661"/>
        <v>2</v>
      </c>
      <c r="FC376" s="7" t="str">
        <f ca="1">IFERROR(IF(FC375+FB376&gt;FD$4,FC375,FC375+FB376),"")</f>
        <v/>
      </c>
      <c r="FD376" s="7">
        <f t="shared" ca="1" si="1826"/>
        <v>0</v>
      </c>
      <c r="FE376" s="7">
        <f t="shared" ca="1" si="1662"/>
        <v>0.62513058041463887</v>
      </c>
      <c r="FF376" s="7">
        <f t="shared" ca="1" si="1663"/>
        <v>0.1441001888161304</v>
      </c>
      <c r="FG376" s="7">
        <f t="shared" ca="1" si="1664"/>
        <v>1</v>
      </c>
      <c r="FH376" s="7" t="str">
        <f t="shared" ca="1" si="1665"/>
        <v>2</v>
      </c>
      <c r="FI376" s="7" t="str">
        <f ca="1">IFERROR(IF(FI375+FH376&gt;FJ$4,FI375,FI375+FH376),"")</f>
        <v/>
      </c>
      <c r="FJ376" s="7">
        <f t="shared" ca="1" si="1827"/>
        <v>0</v>
      </c>
      <c r="FK376" s="7">
        <f t="shared" ca="1" si="1666"/>
        <v>0.96341524156988645</v>
      </c>
      <c r="FL376" s="7">
        <f t="shared" ca="1" si="1667"/>
        <v>-0.19418447233911718</v>
      </c>
      <c r="FM376" s="7">
        <f t="shared" ca="1" si="1668"/>
        <v>0</v>
      </c>
      <c r="FN376" s="7">
        <f t="shared" ca="1" si="1669"/>
        <v>0</v>
      </c>
      <c r="FO376" s="7" t="str">
        <f ca="1">IFERROR(IF(FO375+FN376&gt;FP$4,FO375,FO375+FN376),"")</f>
        <v/>
      </c>
      <c r="FP376" s="7">
        <f t="shared" ca="1" si="1828"/>
        <v>0</v>
      </c>
      <c r="FQ376" s="7">
        <f t="shared" ca="1" si="1670"/>
        <v>0.99134028712379374</v>
      </c>
      <c r="FR376" s="7">
        <f t="shared" ca="1" si="1671"/>
        <v>-0.22210951789302447</v>
      </c>
      <c r="FS376" s="7">
        <f t="shared" ca="1" si="1672"/>
        <v>0</v>
      </c>
      <c r="FT376" s="7">
        <f t="shared" ca="1" si="1673"/>
        <v>0</v>
      </c>
      <c r="FU376" s="7" t="str">
        <f ca="1">IFERROR(IF(FU375+FT376&gt;FV$4,FU375,FU375+FT376),"")</f>
        <v/>
      </c>
      <c r="FV376" s="7">
        <f t="shared" ca="1" si="1829"/>
        <v>0</v>
      </c>
      <c r="FW376" s="7">
        <f t="shared" ca="1" si="1674"/>
        <v>0.9215142780567227</v>
      </c>
      <c r="FX376" s="7">
        <f t="shared" ca="1" si="1675"/>
        <v>-0.15228350882595343</v>
      </c>
      <c r="FY376" s="7">
        <f t="shared" ca="1" si="1676"/>
        <v>0</v>
      </c>
      <c r="FZ376" s="7">
        <f t="shared" ca="1" si="1677"/>
        <v>0</v>
      </c>
      <c r="GA376" s="7" t="str">
        <f ca="1">IFERROR(IF(GA375+FZ376&gt;GB$4,GA375,GA375+FZ376),"")</f>
        <v/>
      </c>
      <c r="GB376" s="7">
        <f t="shared" ca="1" si="1830"/>
        <v>0</v>
      </c>
      <c r="GC376" s="7">
        <f t="shared" ca="1" si="1678"/>
        <v>0.39531650714203914</v>
      </c>
      <c r="GD376" s="7">
        <f t="shared" ca="1" si="1679"/>
        <v>0.37391426208873013</v>
      </c>
      <c r="GE376" s="7">
        <f t="shared" ca="1" si="1680"/>
        <v>1</v>
      </c>
      <c r="GF376" s="7" t="str">
        <f t="shared" ca="1" si="1681"/>
        <v>2</v>
      </c>
      <c r="GG376" s="7" t="str">
        <f ca="1">IFERROR(IF(GG375+GF376&gt;GH$4,GG375,GG375+GF376),"")</f>
        <v/>
      </c>
      <c r="GH376" s="7">
        <f t="shared" ca="1" si="1831"/>
        <v>0</v>
      </c>
      <c r="GI376" s="7">
        <f t="shared" ca="1" si="1682"/>
        <v>0.76037195940661639</v>
      </c>
      <c r="GJ376" s="7">
        <f t="shared" ca="1" si="1683"/>
        <v>8.8588098241528801E-3</v>
      </c>
      <c r="GK376" s="7">
        <f t="shared" ca="1" si="1684"/>
        <v>1</v>
      </c>
      <c r="GL376" s="7" t="str">
        <f t="shared" ca="1" si="1685"/>
        <v>2</v>
      </c>
      <c r="GM376" s="7" t="str">
        <f ca="1">IFERROR(IF(GM375+GL376&gt;GN$4,GM375,GM375+GL376),"")</f>
        <v/>
      </c>
      <c r="GN376" s="7">
        <f t="shared" ca="1" si="1832"/>
        <v>0</v>
      </c>
      <c r="GO376" s="7">
        <f t="shared" ca="1" si="1686"/>
        <v>0.78270065505570452</v>
      </c>
      <c r="GP376" s="7">
        <f t="shared" ca="1" si="1687"/>
        <v>-1.3469885824935246E-2</v>
      </c>
      <c r="GQ376" s="7">
        <f t="shared" ca="1" si="1688"/>
        <v>0</v>
      </c>
      <c r="GR376" s="7">
        <f t="shared" ca="1" si="1689"/>
        <v>0</v>
      </c>
      <c r="GS376" s="7" t="str">
        <f ca="1">IFERROR(IF(GS375+GR376&gt;GT$4,GS375,GS375+GR376),"")</f>
        <v/>
      </c>
      <c r="GT376" s="7">
        <f t="shared" ca="1" si="1833"/>
        <v>0</v>
      </c>
      <c r="GU376" s="7">
        <f t="shared" ca="1" si="1690"/>
        <v>0.52946405762678184</v>
      </c>
      <c r="GV376" s="7">
        <f t="shared" ca="1" si="1691"/>
        <v>0.23976671160398744</v>
      </c>
      <c r="GW376" s="7">
        <f t="shared" ca="1" si="1692"/>
        <v>1</v>
      </c>
      <c r="GX376" s="7" t="str">
        <f t="shared" ca="1" si="1693"/>
        <v>2</v>
      </c>
      <c r="GY376" s="7" t="str">
        <f ca="1">IFERROR(IF(GY375+GX376&gt;GZ$4,GY375,GY375+GX376),"")</f>
        <v/>
      </c>
      <c r="GZ376" s="7">
        <f t="shared" ca="1" si="1834"/>
        <v>0</v>
      </c>
      <c r="HA376" s="7">
        <f t="shared" ca="1" si="1694"/>
        <v>9.7877039304310687E-2</v>
      </c>
      <c r="HB376" s="7">
        <f t="shared" ca="1" si="1695"/>
        <v>0.67135372992645859</v>
      </c>
      <c r="HC376" s="7">
        <f t="shared" ca="1" si="1696"/>
        <v>1</v>
      </c>
      <c r="HD376" s="7" t="str">
        <f t="shared" ca="1" si="1697"/>
        <v>2</v>
      </c>
      <c r="HE376" s="7" t="str">
        <f ca="1">IFERROR(IF(HE375+HD376&gt;HF$4,HE375,HE375+HD376),"")</f>
        <v/>
      </c>
      <c r="HF376" s="7">
        <f t="shared" ca="1" si="1835"/>
        <v>0</v>
      </c>
      <c r="HG376" s="7">
        <f t="shared" ca="1" si="1698"/>
        <v>0.36726810226247575</v>
      </c>
      <c r="HH376" s="7">
        <f t="shared" ca="1" si="1699"/>
        <v>0.40196266696829352</v>
      </c>
      <c r="HI376" s="7">
        <f t="shared" ca="1" si="1700"/>
        <v>1</v>
      </c>
      <c r="HJ376" s="7" t="str">
        <f t="shared" ca="1" si="1701"/>
        <v>2</v>
      </c>
      <c r="HK376" s="7" t="str">
        <f ca="1">IFERROR(IF(HK375+HJ376&gt;HL$4,HK375,HK375+HJ376),"")</f>
        <v/>
      </c>
      <c r="HL376" s="7">
        <f t="shared" ca="1" si="1836"/>
        <v>0</v>
      </c>
      <c r="HM376" s="7">
        <f t="shared" ca="1" si="1702"/>
        <v>0.48204921162857362</v>
      </c>
      <c r="HN376" s="7">
        <f t="shared" ca="1" si="1703"/>
        <v>0.28718155760219566</v>
      </c>
      <c r="HO376" s="7">
        <f t="shared" ca="1" si="1704"/>
        <v>1</v>
      </c>
      <c r="HP376" s="7" t="str">
        <f t="shared" ca="1" si="1705"/>
        <v>2</v>
      </c>
      <c r="HQ376" s="7" t="str">
        <f ca="1">IFERROR(IF(HQ375+HP376&gt;HR$4,HQ375,HQ375+HP376),"")</f>
        <v/>
      </c>
      <c r="HR376" s="7">
        <f t="shared" ca="1" si="1837"/>
        <v>0</v>
      </c>
      <c r="HS376" s="7">
        <f t="shared" ca="1" si="1706"/>
        <v>0.44555117211727313</v>
      </c>
      <c r="HT376" s="7">
        <f t="shared" ca="1" si="1707"/>
        <v>0.32367959711349614</v>
      </c>
      <c r="HU376" s="7">
        <f t="shared" ca="1" si="1708"/>
        <v>1</v>
      </c>
      <c r="HV376" s="7" t="str">
        <f t="shared" ca="1" si="1709"/>
        <v>2</v>
      </c>
      <c r="HW376" s="7" t="str">
        <f ca="1">IFERROR(IF(HW375+HV376&gt;HX$4,HW375,HW375+HV376),"")</f>
        <v/>
      </c>
      <c r="HX376" s="7">
        <f t="shared" ca="1" si="1838"/>
        <v>0</v>
      </c>
      <c r="HY376" s="7">
        <f t="shared" ca="1" si="1710"/>
        <v>0.34983745378529529</v>
      </c>
      <c r="HZ376" s="7">
        <f t="shared" ca="1" si="1711"/>
        <v>0.41939331544547398</v>
      </c>
      <c r="IA376" s="7">
        <f t="shared" ca="1" si="1712"/>
        <v>1</v>
      </c>
      <c r="IB376" s="7" t="str">
        <f t="shared" ca="1" si="1713"/>
        <v>2</v>
      </c>
      <c r="IC376" s="7" t="str">
        <f ca="1">IFERROR(IF(IC375+IB376&gt;ID$4,IC375,IC375+IB376),"")</f>
        <v/>
      </c>
      <c r="ID376" s="7">
        <f t="shared" ca="1" si="1839"/>
        <v>0</v>
      </c>
      <c r="IE376" s="7">
        <f t="shared" ca="1" si="1714"/>
        <v>0.41783070665038868</v>
      </c>
      <c r="IF376" s="7">
        <f t="shared" ca="1" si="1715"/>
        <v>0.35140006258038059</v>
      </c>
      <c r="IG376" s="7">
        <f t="shared" ca="1" si="1716"/>
        <v>1</v>
      </c>
      <c r="IH376" s="7" t="str">
        <f t="shared" ca="1" si="1717"/>
        <v>2</v>
      </c>
      <c r="II376" s="7" t="str">
        <f ca="1">IFERROR(IF(II375+IH376&gt;IJ$4,II375,II375+IH376),"")</f>
        <v/>
      </c>
      <c r="IJ376" s="7">
        <f t="shared" ca="1" si="1840"/>
        <v>0</v>
      </c>
      <c r="IK376" s="7">
        <f t="shared" ca="1" si="1718"/>
        <v>0.21959935300452416</v>
      </c>
      <c r="IL376" s="7">
        <f t="shared" ca="1" si="1719"/>
        <v>0.54963141622624512</v>
      </c>
      <c r="IM376" s="7">
        <f t="shared" ca="1" si="1720"/>
        <v>1</v>
      </c>
      <c r="IN376" s="7" t="str">
        <f t="shared" ca="1" si="1721"/>
        <v>2</v>
      </c>
      <c r="IO376" s="7" t="str">
        <f ca="1">IFERROR(IF(IO375+IN376&gt;IP$4,IO375,IO375+IN376),"")</f>
        <v/>
      </c>
      <c r="IP376" s="7">
        <f t="shared" ca="1" si="1841"/>
        <v>0</v>
      </c>
      <c r="IQ376" s="7">
        <f t="shared" ca="1" si="1722"/>
        <v>0.6870766711256816</v>
      </c>
      <c r="IR376" s="7">
        <f t="shared" ca="1" si="1723"/>
        <v>8.215409810508767E-2</v>
      </c>
      <c r="IS376" s="7">
        <f t="shared" ca="1" si="1724"/>
        <v>1</v>
      </c>
      <c r="IT376" s="7" t="str">
        <f t="shared" ca="1" si="1725"/>
        <v>2</v>
      </c>
      <c r="IU376" s="7" t="str">
        <f ca="1">IFERROR(IF(IU375+IT376&gt;IV$4,IU375,IU375+IT376),"")</f>
        <v/>
      </c>
      <c r="IV376" s="7">
        <f t="shared" ca="1" si="1842"/>
        <v>0</v>
      </c>
      <c r="IW376" s="7">
        <f t="shared" ca="1" si="1726"/>
        <v>0.16706351868136327</v>
      </c>
      <c r="IX376" s="7">
        <f t="shared" ca="1" si="1727"/>
        <v>0.60216725054940601</v>
      </c>
      <c r="IY376" s="7">
        <f t="shared" ca="1" si="1728"/>
        <v>1</v>
      </c>
      <c r="IZ376" s="7" t="str">
        <f t="shared" ca="1" si="1729"/>
        <v>2</v>
      </c>
      <c r="JA376" s="7" t="str">
        <f ca="1">IFERROR(IF(JA375+IZ376&gt;JB$4,JA375,JA375+IZ376),"")</f>
        <v/>
      </c>
      <c r="JB376" s="7">
        <f t="shared" ca="1" si="1843"/>
        <v>0</v>
      </c>
      <c r="JC376" s="7">
        <f t="shared" ca="1" si="1730"/>
        <v>0.67910576849484683</v>
      </c>
      <c r="JD376" s="7">
        <f t="shared" ca="1" si="1731"/>
        <v>9.0125000735922445E-2</v>
      </c>
      <c r="JE376" s="7">
        <f t="shared" ca="1" si="1732"/>
        <v>1</v>
      </c>
      <c r="JF376" s="7" t="str">
        <f t="shared" ca="1" si="1733"/>
        <v>2</v>
      </c>
      <c r="JG376" s="7" t="str">
        <f ca="1">IFERROR(IF(JG375+JF376&gt;JH$4,JG375,JG375+JF376),"")</f>
        <v/>
      </c>
      <c r="JH376" s="7">
        <f t="shared" ca="1" si="1844"/>
        <v>0</v>
      </c>
      <c r="JI376" s="7">
        <f t="shared" ca="1" si="1734"/>
        <v>0.58040140169947785</v>
      </c>
      <c r="JJ376" s="7">
        <f t="shared" ca="1" si="1735"/>
        <v>0.18882936753129143</v>
      </c>
      <c r="JK376" s="7">
        <f t="shared" ca="1" si="1736"/>
        <v>1</v>
      </c>
      <c r="JL376" s="7" t="str">
        <f t="shared" ca="1" si="1737"/>
        <v>2</v>
      </c>
      <c r="JM376" s="7" t="str">
        <f ca="1">IFERROR(IF(JM375+JL376&gt;JN$4,JM375,JM375+JL376),"")</f>
        <v/>
      </c>
      <c r="JN376" s="7">
        <f t="shared" ca="1" si="1845"/>
        <v>0</v>
      </c>
      <c r="JO376" s="7">
        <f t="shared" ca="1" si="1738"/>
        <v>0.92018524406740287</v>
      </c>
      <c r="JP376" s="7">
        <f t="shared" ca="1" si="1739"/>
        <v>-0.1509544748366336</v>
      </c>
      <c r="JQ376" s="7">
        <f t="shared" ca="1" si="1740"/>
        <v>0</v>
      </c>
      <c r="JR376" s="7">
        <f t="shared" ca="1" si="1741"/>
        <v>0</v>
      </c>
      <c r="JS376" s="7" t="str">
        <f ca="1">IFERROR(IF(JS375+JR376&gt;JT$4,JS375,JS375+JR376),"")</f>
        <v/>
      </c>
      <c r="JT376" s="7">
        <f t="shared" ca="1" si="1846"/>
        <v>0</v>
      </c>
      <c r="JU376" s="7">
        <f t="shared" ca="1" si="1742"/>
        <v>3.5831032192519041E-2</v>
      </c>
      <c r="JV376" s="7">
        <f t="shared" ca="1" si="1743"/>
        <v>0.73339973703825023</v>
      </c>
      <c r="JW376" s="7">
        <f t="shared" ca="1" si="1744"/>
        <v>1</v>
      </c>
      <c r="JX376" s="7" t="str">
        <f t="shared" ca="1" si="1745"/>
        <v>2</v>
      </c>
      <c r="JY376" s="7" t="str">
        <f ca="1">IFERROR(IF(JY375+JX376&gt;JZ$4,JY375,JY375+JX376),"")</f>
        <v/>
      </c>
      <c r="JZ376" s="7">
        <f t="shared" ca="1" si="1847"/>
        <v>0</v>
      </c>
      <c r="KA376" s="7">
        <f t="shared" ca="1" si="1746"/>
        <v>0.9601996959501452</v>
      </c>
      <c r="KB376" s="7">
        <f t="shared" ca="1" si="1747"/>
        <v>-0.19096892671937593</v>
      </c>
      <c r="KC376" s="7">
        <f t="shared" ca="1" si="1748"/>
        <v>0</v>
      </c>
      <c r="KD376" s="7">
        <f t="shared" ca="1" si="1749"/>
        <v>0</v>
      </c>
      <c r="KE376" s="7" t="str">
        <f ca="1">IFERROR(IF(KE375+KD376&gt;KF$4,KE375,KE375+KD376),"")</f>
        <v/>
      </c>
      <c r="KF376" s="7">
        <f t="shared" ca="1" si="1848"/>
        <v>0</v>
      </c>
      <c r="KG376" s="7">
        <f t="shared" ca="1" si="1750"/>
        <v>0.5680019692118965</v>
      </c>
      <c r="KH376" s="7">
        <f t="shared" ca="1" si="1751"/>
        <v>0.20122880001887278</v>
      </c>
      <c r="KI376" s="7">
        <f t="shared" ca="1" si="1752"/>
        <v>1</v>
      </c>
      <c r="KJ376" s="7" t="str">
        <f t="shared" ca="1" si="1753"/>
        <v>2</v>
      </c>
      <c r="KK376" s="7" t="str">
        <f ca="1">IFERROR(IF(KK375+KJ376&gt;KL$4,KK375,KK375+KJ376),"")</f>
        <v/>
      </c>
      <c r="KL376" s="7">
        <f t="shared" ca="1" si="1849"/>
        <v>0</v>
      </c>
      <c r="KM376" s="7">
        <f t="shared" ca="1" si="1754"/>
        <v>0.82476760101910251</v>
      </c>
      <c r="KN376" s="7">
        <f t="shared" ca="1" si="1755"/>
        <v>-5.5536831788333241E-2</v>
      </c>
      <c r="KO376" s="7">
        <f t="shared" ca="1" si="1756"/>
        <v>0</v>
      </c>
      <c r="KP376" s="7">
        <f t="shared" ca="1" si="1757"/>
        <v>0</v>
      </c>
      <c r="KQ376" s="7" t="str">
        <f ca="1">IFERROR(IF(KQ375+KP376&gt;KR$4,KQ375,KQ375+KP376),"")</f>
        <v/>
      </c>
      <c r="KR376" s="7">
        <f t="shared" ca="1" si="1850"/>
        <v>0</v>
      </c>
      <c r="KS376" s="7">
        <f t="shared" ca="1" si="1758"/>
        <v>0.33491030030673474</v>
      </c>
      <c r="KT376" s="7">
        <f t="shared" ca="1" si="1759"/>
        <v>0.43432046892403453</v>
      </c>
      <c r="KU376" s="7">
        <f t="shared" ca="1" si="1760"/>
        <v>1</v>
      </c>
      <c r="KV376" s="7" t="str">
        <f t="shared" ca="1" si="1761"/>
        <v>2</v>
      </c>
      <c r="KW376" s="7" t="str">
        <f ca="1">IFERROR(IF(KW375+KV376&gt;KX$4,KW375,KW375+KV376),"")</f>
        <v/>
      </c>
      <c r="KX376" s="7">
        <f t="shared" ca="1" si="1851"/>
        <v>0</v>
      </c>
      <c r="KY376" s="7">
        <f t="shared" ca="1" si="1762"/>
        <v>0.20312845791060408</v>
      </c>
      <c r="KZ376" s="7">
        <f t="shared" ca="1" si="1763"/>
        <v>0.5661023113201652</v>
      </c>
      <c r="LA376" s="7">
        <f t="shared" ca="1" si="1764"/>
        <v>1</v>
      </c>
      <c r="LB376" s="7" t="str">
        <f t="shared" ca="1" si="1765"/>
        <v>2</v>
      </c>
      <c r="LC376" s="7" t="str">
        <f ca="1">IFERROR(IF(LC375+LB376&gt;LD$4,LC375,LC375+LB376),"")</f>
        <v/>
      </c>
      <c r="LD376" s="7">
        <f t="shared" ca="1" si="1852"/>
        <v>0</v>
      </c>
      <c r="LE376" s="7">
        <f t="shared" ca="1" si="1766"/>
        <v>0.66781067415934448</v>
      </c>
      <c r="LF376" s="7">
        <f t="shared" ca="1" si="1767"/>
        <v>0.1014200950714248</v>
      </c>
      <c r="LG376" s="7">
        <f t="shared" ca="1" si="1768"/>
        <v>1</v>
      </c>
      <c r="LH376" s="7" t="str">
        <f t="shared" ca="1" si="1769"/>
        <v>2</v>
      </c>
      <c r="LI376" s="7" t="str">
        <f ca="1">IFERROR(IF(LI375+LH376&gt;LJ$4,LI375,LI375+LH376),"")</f>
        <v/>
      </c>
      <c r="LJ376" s="7">
        <f t="shared" ca="1" si="1853"/>
        <v>0</v>
      </c>
      <c r="LK376" s="7">
        <f t="shared" ca="1" si="1770"/>
        <v>0.51959975077418852</v>
      </c>
      <c r="LL376" s="7">
        <f t="shared" ca="1" si="1771"/>
        <v>0.24963101845658076</v>
      </c>
      <c r="LM376" s="7">
        <f t="shared" ca="1" si="1772"/>
        <v>1</v>
      </c>
      <c r="LN376" s="7" t="str">
        <f t="shared" ca="1" si="1773"/>
        <v>2</v>
      </c>
      <c r="LO376" s="7" t="str">
        <f ca="1">IFERROR(IF(LO375+LN376&gt;LP$4,LO375,LO375+LN376),"")</f>
        <v/>
      </c>
      <c r="LP376" s="7">
        <f t="shared" ca="1" si="1854"/>
        <v>0</v>
      </c>
      <c r="LQ376" s="7">
        <f t="shared" ca="1" si="1774"/>
        <v>0.90456204061669332</v>
      </c>
      <c r="LR376" s="7">
        <f t="shared" ca="1" si="1775"/>
        <v>-0.13533127138592405</v>
      </c>
      <c r="LS376" s="7">
        <f t="shared" ca="1" si="1776"/>
        <v>0</v>
      </c>
      <c r="LT376" s="7">
        <f t="shared" ca="1" si="1777"/>
        <v>0</v>
      </c>
      <c r="LU376" s="7" t="str">
        <f ca="1">IFERROR(IF(LU375+LT376&gt;LV$4,LU375,LU375+LT376),"")</f>
        <v/>
      </c>
      <c r="LV376" s="7">
        <f t="shared" ca="1" si="1855"/>
        <v>0</v>
      </c>
      <c r="LW376" s="7">
        <f t="shared" ca="1" si="1778"/>
        <v>0.54458509668138833</v>
      </c>
      <c r="LX376" s="7">
        <f t="shared" ca="1" si="1779"/>
        <v>0.22464567254938095</v>
      </c>
      <c r="LY376" s="7">
        <f t="shared" ca="1" si="1780"/>
        <v>1</v>
      </c>
      <c r="LZ376" s="7" t="str">
        <f t="shared" ca="1" si="1781"/>
        <v>2</v>
      </c>
      <c r="MA376" s="7" t="str">
        <f ca="1">IFERROR(IF(MA375+LZ376&gt;MB$4,MA375,MA375+LZ376),"")</f>
        <v/>
      </c>
      <c r="MB376" s="7">
        <f t="shared" ca="1" si="1856"/>
        <v>0</v>
      </c>
      <c r="MC376" s="7">
        <f t="shared" ca="1" si="1782"/>
        <v>0.13354957351059105</v>
      </c>
      <c r="MD376" s="7">
        <f t="shared" ca="1" si="1783"/>
        <v>0.63568119572017823</v>
      </c>
      <c r="ME376" s="7">
        <f t="shared" ca="1" si="1784"/>
        <v>1</v>
      </c>
      <c r="MF376" s="7" t="str">
        <f t="shared" ca="1" si="1785"/>
        <v>2</v>
      </c>
      <c r="MG376" s="7" t="str">
        <f ca="1">IFERROR(IF(MG375+MF376&gt;MH$4,MG375,MG375+MF376),"")</f>
        <v/>
      </c>
      <c r="MH376" s="7">
        <f t="shared" ca="1" si="1857"/>
        <v>0</v>
      </c>
      <c r="MI376" s="7">
        <f t="shared" ca="1" si="1786"/>
        <v>0.70478401748267772</v>
      </c>
      <c r="MJ376" s="7">
        <f t="shared" ca="1" si="1787"/>
        <v>6.4446751748091557E-2</v>
      </c>
      <c r="MK376" s="7">
        <f t="shared" ca="1" si="1788"/>
        <v>1</v>
      </c>
      <c r="ML376" s="7" t="str">
        <f t="shared" ca="1" si="1789"/>
        <v>2</v>
      </c>
      <c r="MM376" s="7" t="str">
        <f ca="1">IFERROR(IF(MM375+ML376&gt;MN$4,MM375,MM375+ML376),"")</f>
        <v/>
      </c>
      <c r="MN376" s="7">
        <f t="shared" ca="1" si="1858"/>
        <v>0</v>
      </c>
      <c r="MO376" s="7">
        <f t="shared" ca="1" si="1790"/>
        <v>0.25157104093666194</v>
      </c>
      <c r="MP376" s="7">
        <f t="shared" ca="1" si="1791"/>
        <v>0.51765972829410734</v>
      </c>
      <c r="MQ376" s="7">
        <f t="shared" ca="1" si="1792"/>
        <v>1</v>
      </c>
      <c r="MR376" s="7" t="str">
        <f t="shared" ca="1" si="1793"/>
        <v>2</v>
      </c>
      <c r="MS376" s="7" t="str">
        <f ca="1">IFERROR(IF(MS375+MR376&gt;MT$4,MS375,MS375+MR376),"")</f>
        <v/>
      </c>
      <c r="MT376" s="7">
        <f t="shared" ca="1" si="1859"/>
        <v>0</v>
      </c>
      <c r="MU376" s="7">
        <f t="shared" ca="1" si="1794"/>
        <v>0.3196559413448522</v>
      </c>
      <c r="MV376" s="7">
        <f t="shared" ca="1" si="1795"/>
        <v>0.44957482788591707</v>
      </c>
      <c r="MW376" s="7">
        <f t="shared" ca="1" si="1796"/>
        <v>1</v>
      </c>
      <c r="MX376" s="7" t="str">
        <f t="shared" ca="1" si="1797"/>
        <v>2</v>
      </c>
      <c r="MY376" s="7" t="str">
        <f ca="1">IFERROR(IF(MY375+MX376&gt;MZ$4,MY375,MY375+MX376),"")</f>
        <v/>
      </c>
      <c r="MZ376" s="7">
        <f t="shared" ca="1" si="1860"/>
        <v>0</v>
      </c>
      <c r="NA376" s="7">
        <f t="shared" ca="1" si="1798"/>
        <v>0.23599556705837577</v>
      </c>
      <c r="NB376" s="7">
        <f t="shared" ca="1" si="1799"/>
        <v>0.53323520217239351</v>
      </c>
      <c r="NC376" s="7">
        <f t="shared" ca="1" si="1800"/>
        <v>1</v>
      </c>
      <c r="ND376" s="7" t="str">
        <f t="shared" ca="1" si="1801"/>
        <v>2</v>
      </c>
      <c r="NE376" s="7" t="str">
        <f ca="1">IFERROR(IF(NE375+ND376&gt;NF$4,NE375,NE375+ND376),"")</f>
        <v/>
      </c>
      <c r="NF376" s="7">
        <f t="shared" ca="1" si="1861"/>
        <v>0</v>
      </c>
      <c r="NG376" s="7">
        <f t="shared" ca="1" si="1802"/>
        <v>0.58930793392009695</v>
      </c>
      <c r="NH376" s="7">
        <f t="shared" ca="1" si="1803"/>
        <v>0.17992283531067232</v>
      </c>
      <c r="NI376" s="7">
        <f t="shared" ca="1" si="1804"/>
        <v>1</v>
      </c>
      <c r="NJ376" s="7" t="str">
        <f t="shared" ca="1" si="1805"/>
        <v>2</v>
      </c>
      <c r="NK376" s="7" t="str">
        <f ca="1">IFERROR(IF(NK375+NJ376&gt;NL$4,NK375,NK375+NJ376),"")</f>
        <v/>
      </c>
      <c r="NL376" s="7">
        <f t="shared" ca="1" si="1862"/>
        <v>0</v>
      </c>
      <c r="NM376" s="7">
        <f t="shared" ca="1" si="1806"/>
        <v>0.40361573630691538</v>
      </c>
      <c r="NN376" s="7">
        <f t="shared" ca="1" si="1807"/>
        <v>0.36561503292385389</v>
      </c>
      <c r="NO376" s="7">
        <f t="shared" ca="1" si="1808"/>
        <v>1</v>
      </c>
      <c r="NP376" s="7" t="str">
        <f t="shared" ca="1" si="1809"/>
        <v>2</v>
      </c>
      <c r="NQ376" s="7" t="str">
        <f ca="1">IFERROR(IF(NQ375+NP376&gt;NR$4,NQ375,NQ375+NP376),"")</f>
        <v/>
      </c>
      <c r="NR376" s="7">
        <f t="shared" ca="1" si="1863"/>
        <v>0</v>
      </c>
      <c r="NT376">
        <v>378</v>
      </c>
      <c r="NU376" s="7" t="s">
        <v>19</v>
      </c>
      <c r="NV376" s="7" t="str">
        <f t="shared" ca="1" si="1598"/>
        <v/>
      </c>
      <c r="NW376" s="7" t="str">
        <f t="shared" ca="1" si="1810"/>
        <v/>
      </c>
      <c r="NX376" t="str">
        <f ca="1">IFERROR(VLOOKUP(NT376,$K$3:$AK$568,8,FALSE),"")</f>
        <v/>
      </c>
      <c r="NY376" t="str">
        <f ca="1">IFERROR(VLOOKUP(NT376,$K$3:$AK$568,9,FALSE),"")</f>
        <v/>
      </c>
      <c r="NZ376" s="7" t="str">
        <f ca="1">IFERROR(VLOOKUP(NT376,$K$3:$AK$568,27,FALSE),"")</f>
        <v/>
      </c>
      <c r="OB376">
        <v>378</v>
      </c>
      <c r="OC376" s="7" t="s">
        <v>19</v>
      </c>
      <c r="OD376" t="e">
        <f t="shared" ca="1" si="1864"/>
        <v>#N/A</v>
      </c>
      <c r="OE376" s="7" t="str">
        <f t="shared" ca="1" si="1865"/>
        <v/>
      </c>
      <c r="OF376" s="7" t="str">
        <f t="shared" ca="1" si="1866"/>
        <v/>
      </c>
      <c r="OG376" t="str">
        <f t="shared" ca="1" si="1867"/>
        <v/>
      </c>
      <c r="OI376">
        <v>378</v>
      </c>
      <c r="OJ376" s="7" t="s">
        <v>19</v>
      </c>
      <c r="OK376" s="7" t="str">
        <f t="shared" ca="1" si="1868"/>
        <v/>
      </c>
      <c r="OL376" s="7" t="str">
        <f t="shared" ca="1" si="1869"/>
        <v/>
      </c>
      <c r="OM376" t="str">
        <f ca="1">IFERROR(VLOOKUP(OI376,$L$3:$AK$568,7,FALSE),"")</f>
        <v/>
      </c>
      <c r="ON376" t="str">
        <f ca="1">IFERROR(VLOOKUP(OI376,$L$3:$AK$568,8,FALSE),"")</f>
        <v/>
      </c>
      <c r="OO376" s="7" t="str">
        <f ca="1">IFERROR(VLOOKUP(OI376,$L$3:$AK$568,26,FALSE),"")</f>
        <v/>
      </c>
      <c r="OQ376">
        <v>378</v>
      </c>
      <c r="OR376" s="7" t="s">
        <v>19</v>
      </c>
      <c r="OS376" t="e">
        <f t="shared" ca="1" si="1870"/>
        <v>#N/A</v>
      </c>
      <c r="OT376" s="7" t="str">
        <f t="shared" ca="1" si="1871"/>
        <v/>
      </c>
      <c r="OU376" s="7" t="str">
        <f t="shared" ca="1" si="1872"/>
        <v/>
      </c>
      <c r="OV376" t="str">
        <f t="shared" ca="1" si="1873"/>
        <v/>
      </c>
      <c r="OX376">
        <v>378</v>
      </c>
      <c r="OY376" s="7" t="s">
        <v>19</v>
      </c>
      <c r="OZ376" s="7" t="str">
        <f t="shared" ca="1" si="1874"/>
        <v/>
      </c>
      <c r="PA376" s="7" t="str">
        <f t="shared" ca="1" si="1875"/>
        <v/>
      </c>
      <c r="PB376" t="str">
        <f ca="1">IFERROR(VLOOKUP(OX376,$M$3:$AK$568,6,FALSE),"")</f>
        <v/>
      </c>
      <c r="PC376" t="str">
        <f ca="1">IFERROR(VLOOKUP(OX376,$M$3:$AK$568,7,FALSE),"")</f>
        <v/>
      </c>
      <c r="PD376" s="7" t="str">
        <f ca="1">IFERROR(VLOOKUP(OX376,$M$3:$AK$568,25,FALSE),"")</f>
        <v/>
      </c>
      <c r="PF376">
        <v>378</v>
      </c>
      <c r="PG376" s="7" t="s">
        <v>19</v>
      </c>
      <c r="PH376" t="e">
        <f t="shared" ca="1" si="1876"/>
        <v>#N/A</v>
      </c>
      <c r="PI376" s="7" t="str">
        <f t="shared" ca="1" si="1877"/>
        <v/>
      </c>
      <c r="PJ376" s="7" t="str">
        <f t="shared" ca="1" si="1878"/>
        <v/>
      </c>
      <c r="PK376" t="str">
        <f t="shared" ca="1" si="1879"/>
        <v/>
      </c>
      <c r="PM376">
        <v>378</v>
      </c>
      <c r="PN376" s="7" t="s">
        <v>19</v>
      </c>
      <c r="PO376" s="202" t="str">
        <f t="shared" ca="1" si="1880"/>
        <v/>
      </c>
      <c r="PP376" s="7" t="str">
        <f t="shared" ca="1" si="1881"/>
        <v/>
      </c>
      <c r="PQ376" t="str">
        <f ca="1">IFERROR(VLOOKUP(PM376,$G$325:$R$409,12,FALSE),"")</f>
        <v/>
      </c>
      <c r="PR376" t="e">
        <f ca="1">VLOOKUP(PM376,$G$324:$Q$409,11,FALSE)</f>
        <v>#N/A</v>
      </c>
      <c r="PS376" s="7" t="str">
        <f ca="1">VLOOKUP(PQ376,$R$325:$Y$409,8,FALSE)</f>
        <v>- -</v>
      </c>
      <c r="PT376" s="7">
        <f ca="1">ReSt</f>
        <v>-4</v>
      </c>
      <c r="PU376" s="7" t="e">
        <f t="shared" ca="1" si="1882"/>
        <v>#N/A</v>
      </c>
      <c r="PV376" s="7" t="e">
        <f t="shared" ca="1" si="1883"/>
        <v>#N/A</v>
      </c>
      <c r="PW376" s="7" t="str">
        <f ca="1">VLOOKUP(PQ376,$R$325:$AK$409,8,FALSE)</f>
        <v>- -</v>
      </c>
      <c r="PX376" s="7"/>
      <c r="PY376">
        <v>378</v>
      </c>
      <c r="PZ376" s="7" t="s">
        <v>19</v>
      </c>
      <c r="QA376" t="str">
        <f t="shared" ca="1" si="1884"/>
        <v/>
      </c>
      <c r="QB376" s="7" t="str">
        <f t="shared" ca="1" si="1885"/>
        <v/>
      </c>
      <c r="QC376" s="7" t="str">
        <f t="shared" ca="1" si="1886"/>
        <v/>
      </c>
      <c r="QD376" t="str">
        <f t="shared" ca="1" si="1887"/>
        <v/>
      </c>
      <c r="QF376">
        <v>378</v>
      </c>
      <c r="QG376" s="7" t="s">
        <v>19</v>
      </c>
      <c r="QH376" s="7" t="str">
        <f t="shared" ca="1" si="1888"/>
        <v/>
      </c>
      <c r="QI376" s="7" t="e">
        <f t="shared" ca="1" si="1889"/>
        <v>#VALUE!</v>
      </c>
      <c r="QJ376" t="e">
        <f t="shared" ca="1" si="1890"/>
        <v>#N/A</v>
      </c>
      <c r="QK376" s="7" t="e">
        <f t="shared" ca="1" si="1891"/>
        <v>#N/A</v>
      </c>
      <c r="QM376">
        <v>378</v>
      </c>
      <c r="QN376" s="7" t="s">
        <v>19</v>
      </c>
      <c r="QO376" t="str">
        <f t="shared" ca="1" si="1892"/>
        <v/>
      </c>
      <c r="QP376" s="7" t="str">
        <f t="shared" ca="1" si="1893"/>
        <v/>
      </c>
      <c r="QQ376" t="str">
        <f t="shared" ca="1" si="1894"/>
        <v/>
      </c>
    </row>
    <row r="377" spans="1:459" x14ac:dyDescent="0.25">
      <c r="A377" s="240" t="str">
        <f>IF('Character Sheet'!$B$4="Creature","N","Y")</f>
        <v>Y</v>
      </c>
      <c r="C377" s="75"/>
      <c r="D377" s="76"/>
      <c r="F377" s="75">
        <v>8</v>
      </c>
      <c r="G377" s="76">
        <f t="shared" ca="1" si="1897"/>
        <v>0</v>
      </c>
      <c r="I377" s="75" t="s">
        <v>1812</v>
      </c>
      <c r="J377" s="85"/>
      <c r="K377" s="85">
        <f t="shared" ca="1" si="1951"/>
        <v>7</v>
      </c>
      <c r="L377" s="85">
        <f t="shared" ca="1" si="1924"/>
        <v>7</v>
      </c>
      <c r="M377" s="70">
        <f t="shared" ca="1" si="1593"/>
        <v>18</v>
      </c>
      <c r="O377" s="222">
        <f ca="1">BP377</f>
        <v>105</v>
      </c>
      <c r="Q377" s="7" t="s">
        <v>1757</v>
      </c>
      <c r="R377" s="9" t="str">
        <f ca="1">IFERROR(VLOOKUP(F377,INDIRECT(Calculations!$D$101),2,FALSE),"")</f>
        <v>Shifting</v>
      </c>
      <c r="S377" s="9" t="str">
        <f t="shared" ca="1" si="1895"/>
        <v>Shifting</v>
      </c>
      <c r="T377" s="61" t="str">
        <f ca="1">SUBSTITUTE(IFERROR(IFERROR(VLOOKUP(R377,'[1]Skill Statistics'!$A$3:$C$513,2,FALSE),VLOOKUP(Q377,'[1]Skill Statistics'!$A$3:$C$513,2,FALSE)),T376),"R*","ReSt")</f>
        <v>ReSt/ReSt</v>
      </c>
      <c r="U377" s="61" t="str">
        <f ca="1">IFERROR(IFERROR(VLOOKUP(R377,'[1]Skill Statistics'!$A$3:$C$513,3,FALSE),VLOOKUP(Q377,'[1]Skill Statistics'!$A$3:$C$513,3,FALSE)),U376)</f>
        <v>Me</v>
      </c>
      <c r="V377" s="61" t="str">
        <f ca="1">IF(R377="","- -",IF(ISNUMBER(SEARCH("Category",R377)),"- -",IFERROR(IFERROR(VLOOKUP(Q377,[1]Professions!$A$4:$AM$288,MATCH(Profession,[1]Professions!$A$1:$AM$1,0),FALSE),VLOOKUP(Q377,Calculations!$B$91:$I$95,8,FALSE)),"- -")))</f>
        <v>6 / 8</v>
      </c>
      <c r="W377" s="60">
        <f ca="1">BL377</f>
        <v>0</v>
      </c>
      <c r="X377" s="7">
        <f ca="1">IFERROR(VLOOKUP(R377,$BS$6:$NR$519,MATCH(ActualLevel,$BS$3:$NR$3,0),FALSE),"- -")</f>
        <v>0</v>
      </c>
      <c r="Y377" s="7">
        <f t="shared" ca="1" si="1925"/>
        <v>0</v>
      </c>
      <c r="Z377" s="7">
        <f ca="1">IFERROR(VLOOKUP(Y377,Charts!$BQ$2:$BR$52,2,FALSE),"- -")</f>
        <v>-25</v>
      </c>
      <c r="AA377" s="7">
        <f t="shared" ca="1" si="1599"/>
        <v>-1</v>
      </c>
      <c r="AB377" s="7">
        <f t="shared" ca="1" si="1920"/>
        <v>0</v>
      </c>
      <c r="AC377" s="7"/>
      <c r="AD377" s="7"/>
      <c r="AE377" s="7"/>
      <c r="AF377" s="7"/>
      <c r="AG377" s="7"/>
      <c r="AH377" s="43"/>
      <c r="AI377" s="7"/>
      <c r="AJ377" s="7"/>
      <c r="AK377" s="7">
        <f t="shared" ca="1" si="1600"/>
        <v>-26</v>
      </c>
      <c r="AL377" s="7"/>
      <c r="AM377" s="69">
        <f>IFERROR(VLOOKUP(Q377,'[1]Skill Statistics'!$A$3:$AN$513,MATCH(Profession,'[1]Skill Statistics'!$A$2:$AN$2,0),FALSE),0)</f>
        <v>0</v>
      </c>
      <c r="AN377" s="85">
        <f>IFERROR(VLOOKUP(Q377,'[1]Skill Statistics'!$A$3:$BK$513,MATCH(Archetype,'[1]Skill Statistics'!$A$2:$BK$2,0),FALSE),0)</f>
        <v>0</v>
      </c>
      <c r="AO377" s="85">
        <f>IFERROR(VLOOKUP(Q377,'[1]Skill Statistics'!$A$3:$BB$513,MATCH(Race,'[1]Skill Statistics'!$A$2:$BB$2,0),FALSE),0)</f>
        <v>0</v>
      </c>
      <c r="AP377" s="85">
        <f t="shared" ca="1" si="1811"/>
        <v>-0.1</v>
      </c>
      <c r="AQ377" s="70"/>
      <c r="AS377" s="69">
        <f>IFERROR(VLOOKUP(Q377,'[1]Professional Skills'!$A$4:$AM$288,MATCH(Profession,'[1]Professional Skills'!$A$3:$AM$3,0),FALSE),"- -")</f>
        <v>0</v>
      </c>
      <c r="AT377" t="s">
        <v>1812</v>
      </c>
      <c r="AU377" s="7" t="str">
        <f t="shared" si="1922"/>
        <v/>
      </c>
      <c r="AV377" s="7">
        <f t="shared" ca="1" si="1921"/>
        <v>0</v>
      </c>
      <c r="AW377" t="str">
        <f t="shared" si="1898"/>
        <v/>
      </c>
      <c r="AX377" t="str">
        <f>IFERROR(_xlfn.RANK.EQ(AW377,$AW$5:$AW$568),"")</f>
        <v/>
      </c>
      <c r="AY377">
        <f t="shared" si="1595"/>
        <v>0</v>
      </c>
      <c r="AZ377" s="70" t="str">
        <f t="shared" si="1601"/>
        <v/>
      </c>
      <c r="BB377" s="69" t="str">
        <f>IFERROR(IF(Q377="Language",VLOOKUP(R377,[1]Cultures!$B$4:$N$218,MATCH(Culture,[1]Cultures!$B$3:$N$3,0),FALSE),VLOOKUP(Q377,[1]Cultures!$B$4:$O$212,MATCH(Culture,[1]Cultures!$B$3:$O$3,0),FALSE)),"- -")</f>
        <v>- -</v>
      </c>
      <c r="BC377" t="s">
        <v>1812</v>
      </c>
      <c r="BD377">
        <f t="shared" ca="1" si="1899"/>
        <v>0.75575727508930457</v>
      </c>
      <c r="BE377">
        <f t="shared" ca="1" si="1900"/>
        <v>0.65575727508930459</v>
      </c>
      <c r="BH377">
        <f t="shared" ca="1" si="1950"/>
        <v>7</v>
      </c>
      <c r="BI377" s="7">
        <f ca="1">IFERROR(IF(BH377=1,IF(BB377=1,1,IF(BB377=2,2,IF(BH377=2,IF(BB377=3,1,IF(BB377&gt;=4,2,IF(BH377=3,IF(BB377=5,1,IF(BB377&gt;=6,2,IF(BH377=4,IF(BB377=7,1,IF(BB377&gt;=8,2,IF(BH377=5,IF(BB377=9,1,IF(BB377&gt;=10,2,0)),0))),0))),0))),0))),0)+(IF(BC377="*",0,BB377)),"- -")</f>
        <v>0</v>
      </c>
      <c r="BK377" s="7"/>
      <c r="BL377" s="70">
        <f ca="1">IF(V377="- -","- -",SUM(BI377:BK377))</f>
        <v>0</v>
      </c>
      <c r="BN377" s="69">
        <f ca="1">IFERROR(VLOOKUP(V377,Charts!$BT$2:$BV$14,3,FALSE),"- -")</f>
        <v>0.38461538461538464</v>
      </c>
      <c r="BO377" s="85">
        <f t="shared" ca="1" si="1812"/>
        <v>2.0008435065429389</v>
      </c>
      <c r="BP377" s="70">
        <f t="shared" ca="1" si="1901"/>
        <v>105</v>
      </c>
      <c r="BR377" s="7">
        <v>376</v>
      </c>
      <c r="BS377" s="9" t="str">
        <f ca="1">VLOOKUP(BR377,$O$3:$R$568,4,FALSE)</f>
        <v>Biology</v>
      </c>
      <c r="BT377" s="7" t="str">
        <f ca="1">VLOOKUP(BS377,$R$3:$V$568,5,FALSE)</f>
        <v>5 / 7</v>
      </c>
      <c r="BU377" s="7">
        <f ca="1">VLOOKUP(BT377,Charts!$BT$2:$BV$14,3,FALSE)</f>
        <v>0.46153846153846156</v>
      </c>
      <c r="BV377" s="7" t="str">
        <f t="shared" ca="1" si="1604"/>
        <v>5</v>
      </c>
      <c r="BW377" s="7" t="str">
        <f t="shared" ca="1" si="1605"/>
        <v>7</v>
      </c>
      <c r="BY377" s="7">
        <f t="shared" ca="1" si="1606"/>
        <v>0.20003618806985635</v>
      </c>
      <c r="BZ377" s="7">
        <f t="shared" ca="1" si="1607"/>
        <v>0.26150227346860522</v>
      </c>
      <c r="CA377" s="7">
        <f t="shared" ca="1" si="1608"/>
        <v>1</v>
      </c>
      <c r="CB377" s="7" t="str">
        <f t="shared" ca="1" si="1609"/>
        <v>5</v>
      </c>
      <c r="CC377" s="7" t="str">
        <f ca="1">IFERROR(IF(CC376+CB377&gt;CD$4,CC376,CC376+CB377),"")</f>
        <v/>
      </c>
      <c r="CD377" s="7">
        <f t="shared" ca="1" si="1813"/>
        <v>0</v>
      </c>
      <c r="CE377" s="7">
        <f t="shared" ca="1" si="1610"/>
        <v>0.97389815806491753</v>
      </c>
      <c r="CF377" s="7">
        <f t="shared" ca="1" si="1611"/>
        <v>-0.51235969652645597</v>
      </c>
      <c r="CG377" s="7">
        <f t="shared" ca="1" si="1612"/>
        <v>0</v>
      </c>
      <c r="CH377" s="7">
        <f t="shared" ca="1" si="1613"/>
        <v>0</v>
      </c>
      <c r="CI377" s="7" t="str">
        <f ca="1">IFERROR(IF(CI376+CH377&gt;CJ$4,CI376,CI376+CH377),"")</f>
        <v/>
      </c>
      <c r="CJ377" s="7">
        <f t="shared" ca="1" si="1814"/>
        <v>0</v>
      </c>
      <c r="CK377" s="7">
        <f t="shared" ca="1" si="1614"/>
        <v>7.6848604834175549E-2</v>
      </c>
      <c r="CL377" s="7">
        <f t="shared" ca="1" si="1615"/>
        <v>0.38468985670428602</v>
      </c>
      <c r="CM377" s="7">
        <f t="shared" ca="1" si="1616"/>
        <v>1</v>
      </c>
      <c r="CN377" s="7" t="str">
        <f t="shared" ca="1" si="1617"/>
        <v>5</v>
      </c>
      <c r="CO377" s="7" t="str">
        <f ca="1">IFERROR(IF(CO376+CN377&gt;CP$4,CO376,CO376+CN377),"")</f>
        <v/>
      </c>
      <c r="CP377" s="7">
        <f t="shared" ca="1" si="1815"/>
        <v>0</v>
      </c>
      <c r="CQ377" s="7">
        <f t="shared" ca="1" si="1618"/>
        <v>0.13051080892882272</v>
      </c>
      <c r="CR377" s="7">
        <f t="shared" ca="1" si="1619"/>
        <v>0.33102765260963884</v>
      </c>
      <c r="CS377" s="7">
        <f t="shared" ca="1" si="1620"/>
        <v>1</v>
      </c>
      <c r="CT377" s="7" t="str">
        <f t="shared" ca="1" si="1621"/>
        <v>5</v>
      </c>
      <c r="CU377" s="7" t="str">
        <f ca="1">IFERROR(IF(CU376+CT377&gt;CV$4,CU376,CU376+CT377),"")</f>
        <v/>
      </c>
      <c r="CV377" s="7">
        <f t="shared" ca="1" si="1816"/>
        <v>0</v>
      </c>
      <c r="CW377" s="7">
        <f t="shared" ca="1" si="1622"/>
        <v>0.81675828475737422</v>
      </c>
      <c r="CX377" s="7">
        <f t="shared" ca="1" si="1623"/>
        <v>-0.35521982321891266</v>
      </c>
      <c r="CY377" s="7">
        <f t="shared" ca="1" si="1624"/>
        <v>0</v>
      </c>
      <c r="CZ377" s="7">
        <f t="shared" ca="1" si="1625"/>
        <v>0</v>
      </c>
      <c r="DA377" s="7" t="str">
        <f ca="1">IFERROR(IF(DA376+CZ377&gt;DB$4,DA376,DA376+CZ377),"")</f>
        <v/>
      </c>
      <c r="DB377" s="7">
        <f t="shared" ca="1" si="1817"/>
        <v>0</v>
      </c>
      <c r="DC377" s="7">
        <f t="shared" ca="1" si="1626"/>
        <v>0.57376580553770029</v>
      </c>
      <c r="DD377" s="7">
        <f t="shared" ca="1" si="1627"/>
        <v>-0.11222734399923873</v>
      </c>
      <c r="DE377" s="7">
        <f t="shared" ca="1" si="1628"/>
        <v>0</v>
      </c>
      <c r="DF377" s="7">
        <f t="shared" ca="1" si="1629"/>
        <v>0</v>
      </c>
      <c r="DG377" s="7" t="str">
        <f ca="1">IFERROR(IF(DG376+DF377&gt;DH$4,DG376,DG376+DF377),"")</f>
        <v/>
      </c>
      <c r="DH377" s="7">
        <f t="shared" ca="1" si="1818"/>
        <v>0</v>
      </c>
      <c r="DI377" s="7">
        <f t="shared" ca="1" si="1630"/>
        <v>0.24237655516783529</v>
      </c>
      <c r="DJ377" s="7">
        <f t="shared" ca="1" si="1631"/>
        <v>0.21916190637062627</v>
      </c>
      <c r="DK377" s="7">
        <f t="shared" ca="1" si="1632"/>
        <v>1</v>
      </c>
      <c r="DL377" s="7" t="str">
        <f t="shared" ca="1" si="1633"/>
        <v>5</v>
      </c>
      <c r="DM377" s="7" t="str">
        <f ca="1">IFERROR(IF(DM376+DL377&gt;DN$4,DM376,DM376+DL377),"")</f>
        <v/>
      </c>
      <c r="DN377" s="7">
        <f t="shared" ca="1" si="1819"/>
        <v>0</v>
      </c>
      <c r="DO377" s="7">
        <f t="shared" ca="1" si="1634"/>
        <v>0.74618783157617907</v>
      </c>
      <c r="DP377" s="7">
        <f t="shared" ca="1" si="1635"/>
        <v>-0.28464937003771751</v>
      </c>
      <c r="DQ377" s="7">
        <f t="shared" ca="1" si="1636"/>
        <v>0</v>
      </c>
      <c r="DR377" s="7">
        <f t="shared" ca="1" si="1637"/>
        <v>0</v>
      </c>
      <c r="DS377" s="7" t="str">
        <f ca="1">IFERROR(IF(DS376+DR377&gt;DT$4,DS376,DS376+DR377),"")</f>
        <v/>
      </c>
      <c r="DT377" s="7">
        <f t="shared" ca="1" si="1820"/>
        <v>0</v>
      </c>
      <c r="DU377" s="7">
        <f t="shared" ca="1" si="1638"/>
        <v>0.3476262895839296</v>
      </c>
      <c r="DV377" s="7">
        <f t="shared" ca="1" si="1639"/>
        <v>0.11391217195453196</v>
      </c>
      <c r="DW377" s="7">
        <f t="shared" ca="1" si="1640"/>
        <v>1</v>
      </c>
      <c r="DX377" s="7" t="str">
        <f t="shared" ca="1" si="1641"/>
        <v>5</v>
      </c>
      <c r="DY377" s="7" t="str">
        <f ca="1">IFERROR(IF(DY376+DX377&gt;DZ$4,DY376,DY376+DX377),"")</f>
        <v/>
      </c>
      <c r="DZ377" s="7">
        <f t="shared" ca="1" si="1821"/>
        <v>0</v>
      </c>
      <c r="EA377" s="7">
        <f t="shared" ca="1" si="1642"/>
        <v>0.35927938413461169</v>
      </c>
      <c r="EB377" s="7">
        <f t="shared" ca="1" si="1643"/>
        <v>0.10225907740384987</v>
      </c>
      <c r="EC377" s="7">
        <f t="shared" ca="1" si="1644"/>
        <v>1</v>
      </c>
      <c r="ED377" s="7" t="str">
        <f t="shared" ca="1" si="1645"/>
        <v>5</v>
      </c>
      <c r="EE377" s="7" t="str">
        <f ca="1">IFERROR(IF(EE376+ED377&gt;EF$4,EE376,EE376+ED377),"")</f>
        <v/>
      </c>
      <c r="EF377" s="7">
        <f t="shared" ca="1" si="1822"/>
        <v>0</v>
      </c>
      <c r="EG377" s="7">
        <f t="shared" ca="1" si="1646"/>
        <v>0.38417519337905703</v>
      </c>
      <c r="EH377" s="7">
        <f t="shared" ca="1" si="1647"/>
        <v>7.736326815940453E-2</v>
      </c>
      <c r="EI377" s="7">
        <f t="shared" ca="1" si="1648"/>
        <v>1</v>
      </c>
      <c r="EJ377" s="7" t="str">
        <f t="shared" ca="1" si="1649"/>
        <v>5</v>
      </c>
      <c r="EK377" s="7" t="str">
        <f ca="1">IFERROR(IF(EK376+EJ377&gt;EL$4,EK376,EK376+EJ377),"")</f>
        <v/>
      </c>
      <c r="EL377" s="7">
        <f t="shared" ca="1" si="1823"/>
        <v>0</v>
      </c>
      <c r="EM377" s="7">
        <f t="shared" ca="1" si="1650"/>
        <v>0.45428279640151592</v>
      </c>
      <c r="EN377" s="7">
        <f t="shared" ca="1" si="1651"/>
        <v>7.2556651369456437E-3</v>
      </c>
      <c r="EO377" s="7">
        <f t="shared" ca="1" si="1652"/>
        <v>1</v>
      </c>
      <c r="EP377" s="7" t="str">
        <f t="shared" ca="1" si="1653"/>
        <v>5</v>
      </c>
      <c r="EQ377" s="7" t="str">
        <f ca="1">IFERROR(IF(EQ376+EP377&gt;ER$4,EQ376,EQ376+EP377),"")</f>
        <v/>
      </c>
      <c r="ER377" s="7">
        <f t="shared" ca="1" si="1824"/>
        <v>0</v>
      </c>
      <c r="ES377" s="7">
        <f t="shared" ca="1" si="1654"/>
        <v>0.32983034757753915</v>
      </c>
      <c r="ET377" s="7">
        <f t="shared" ca="1" si="1655"/>
        <v>0.13170811396092241</v>
      </c>
      <c r="EU377" s="7">
        <f t="shared" ca="1" si="1656"/>
        <v>1</v>
      </c>
      <c r="EV377" s="7" t="str">
        <f t="shared" ca="1" si="1657"/>
        <v>5</v>
      </c>
      <c r="EW377" s="7" t="str">
        <f ca="1">IFERROR(IF(EW376+EV377&gt;EX$4,EW376,EW376+EV377),"")</f>
        <v/>
      </c>
      <c r="EX377" s="7">
        <f t="shared" ca="1" si="1825"/>
        <v>0</v>
      </c>
      <c r="EY377" s="7">
        <f t="shared" ca="1" si="1658"/>
        <v>0.47527169819961579</v>
      </c>
      <c r="EZ377" s="7">
        <f t="shared" ca="1" si="1659"/>
        <v>-1.3733236661154224E-2</v>
      </c>
      <c r="FA377" s="7">
        <f t="shared" ca="1" si="1660"/>
        <v>0</v>
      </c>
      <c r="FB377" s="7">
        <f t="shared" ca="1" si="1661"/>
        <v>0</v>
      </c>
      <c r="FC377" s="7" t="str">
        <f ca="1">IFERROR(IF(FC376+FB377&gt;FD$4,FC376,FC376+FB377),"")</f>
        <v/>
      </c>
      <c r="FD377" s="7">
        <f t="shared" ca="1" si="1826"/>
        <v>0</v>
      </c>
      <c r="FE377" s="7">
        <f t="shared" ca="1" si="1662"/>
        <v>0.20947169227535423</v>
      </c>
      <c r="FF377" s="7">
        <f t="shared" ca="1" si="1663"/>
        <v>0.25206676926310734</v>
      </c>
      <c r="FG377" s="7">
        <f t="shared" ca="1" si="1664"/>
        <v>1</v>
      </c>
      <c r="FH377" s="7" t="str">
        <f t="shared" ca="1" si="1665"/>
        <v>5</v>
      </c>
      <c r="FI377" s="7" t="str">
        <f ca="1">IFERROR(IF(FI376+FH377&gt;FJ$4,FI376,FI376+FH377),"")</f>
        <v/>
      </c>
      <c r="FJ377" s="7">
        <f t="shared" ca="1" si="1827"/>
        <v>0</v>
      </c>
      <c r="FK377" s="7">
        <f t="shared" ca="1" si="1666"/>
        <v>0.24201105325464956</v>
      </c>
      <c r="FL377" s="7">
        <f t="shared" ca="1" si="1667"/>
        <v>0.21952740828381201</v>
      </c>
      <c r="FM377" s="7">
        <f t="shared" ca="1" si="1668"/>
        <v>1</v>
      </c>
      <c r="FN377" s="7" t="str">
        <f t="shared" ca="1" si="1669"/>
        <v>5</v>
      </c>
      <c r="FO377" s="7" t="str">
        <f ca="1">IFERROR(IF(FO376+FN377&gt;FP$4,FO376,FO376+FN377),"")</f>
        <v/>
      </c>
      <c r="FP377" s="7">
        <f t="shared" ca="1" si="1828"/>
        <v>0</v>
      </c>
      <c r="FQ377" s="7">
        <f t="shared" ca="1" si="1670"/>
        <v>0.35428302905362641</v>
      </c>
      <c r="FR377" s="7">
        <f t="shared" ca="1" si="1671"/>
        <v>0.10725543248483516</v>
      </c>
      <c r="FS377" s="7">
        <f t="shared" ca="1" si="1672"/>
        <v>1</v>
      </c>
      <c r="FT377" s="7" t="str">
        <f t="shared" ca="1" si="1673"/>
        <v>5</v>
      </c>
      <c r="FU377" s="7" t="str">
        <f ca="1">IFERROR(IF(FU376+FT377&gt;FV$4,FU376,FU376+FT377),"")</f>
        <v/>
      </c>
      <c r="FV377" s="7">
        <f t="shared" ca="1" si="1829"/>
        <v>0</v>
      </c>
      <c r="FW377" s="7">
        <f t="shared" ca="1" si="1674"/>
        <v>0.67477038763897035</v>
      </c>
      <c r="FX377" s="7">
        <f t="shared" ca="1" si="1675"/>
        <v>-0.21323192610050878</v>
      </c>
      <c r="FY377" s="7">
        <f t="shared" ca="1" si="1676"/>
        <v>0</v>
      </c>
      <c r="FZ377" s="7">
        <f t="shared" ca="1" si="1677"/>
        <v>0</v>
      </c>
      <c r="GA377" s="7" t="str">
        <f ca="1">IFERROR(IF(GA376+FZ377&gt;GB$4,GA376,GA376+FZ377),"")</f>
        <v/>
      </c>
      <c r="GB377" s="7">
        <f t="shared" ca="1" si="1830"/>
        <v>0</v>
      </c>
      <c r="GC377" s="7">
        <f t="shared" ca="1" si="1678"/>
        <v>0.48130675972492809</v>
      </c>
      <c r="GD377" s="7">
        <f t="shared" ca="1" si="1679"/>
        <v>-1.9768298186466526E-2</v>
      </c>
      <c r="GE377" s="7">
        <f t="shared" ca="1" si="1680"/>
        <v>0</v>
      </c>
      <c r="GF377" s="7">
        <f t="shared" ca="1" si="1681"/>
        <v>0</v>
      </c>
      <c r="GG377" s="7" t="str">
        <f ca="1">IFERROR(IF(GG376+GF377&gt;GH$4,GG376,GG376+GF377),"")</f>
        <v/>
      </c>
      <c r="GH377" s="7">
        <f t="shared" ca="1" si="1831"/>
        <v>0</v>
      </c>
      <c r="GI377" s="7">
        <f t="shared" ca="1" si="1682"/>
        <v>0.27049218382627982</v>
      </c>
      <c r="GJ377" s="7">
        <f t="shared" ca="1" si="1683"/>
        <v>0.19104627771218174</v>
      </c>
      <c r="GK377" s="7">
        <f t="shared" ca="1" si="1684"/>
        <v>1</v>
      </c>
      <c r="GL377" s="7" t="str">
        <f t="shared" ca="1" si="1685"/>
        <v>5</v>
      </c>
      <c r="GM377" s="7" t="str">
        <f ca="1">IFERROR(IF(GM376+GL377&gt;GN$4,GM376,GM376+GL377),"")</f>
        <v/>
      </c>
      <c r="GN377" s="7">
        <f t="shared" ca="1" si="1832"/>
        <v>0</v>
      </c>
      <c r="GO377" s="7">
        <f t="shared" ca="1" si="1686"/>
        <v>0.25356905874053881</v>
      </c>
      <c r="GP377" s="7">
        <f t="shared" ca="1" si="1687"/>
        <v>0.20796940279792275</v>
      </c>
      <c r="GQ377" s="7">
        <f t="shared" ca="1" si="1688"/>
        <v>1</v>
      </c>
      <c r="GR377" s="7" t="str">
        <f t="shared" ca="1" si="1689"/>
        <v>5</v>
      </c>
      <c r="GS377" s="7" t="str">
        <f ca="1">IFERROR(IF(GS376+GR377&gt;GT$4,GS376,GS376+GR377),"")</f>
        <v/>
      </c>
      <c r="GT377" s="7">
        <f t="shared" ca="1" si="1833"/>
        <v>0</v>
      </c>
      <c r="GU377" s="7">
        <f t="shared" ca="1" si="1690"/>
        <v>0.47982088550985502</v>
      </c>
      <c r="GV377" s="7">
        <f t="shared" ca="1" si="1691"/>
        <v>-1.8282423971393458E-2</v>
      </c>
      <c r="GW377" s="7">
        <f t="shared" ca="1" si="1692"/>
        <v>0</v>
      </c>
      <c r="GX377" s="7">
        <f t="shared" ca="1" si="1693"/>
        <v>0</v>
      </c>
      <c r="GY377" s="7" t="str">
        <f ca="1">IFERROR(IF(GY376+GX377&gt;GZ$4,GY376,GY376+GX377),"")</f>
        <v/>
      </c>
      <c r="GZ377" s="7">
        <f t="shared" ca="1" si="1834"/>
        <v>0</v>
      </c>
      <c r="HA377" s="7">
        <f t="shared" ca="1" si="1694"/>
        <v>0.29899774671633739</v>
      </c>
      <c r="HB377" s="7">
        <f t="shared" ca="1" si="1695"/>
        <v>0.16254071482212418</v>
      </c>
      <c r="HC377" s="7">
        <f t="shared" ca="1" si="1696"/>
        <v>1</v>
      </c>
      <c r="HD377" s="7" t="str">
        <f t="shared" ca="1" si="1697"/>
        <v>5</v>
      </c>
      <c r="HE377" s="7" t="str">
        <f ca="1">IFERROR(IF(HE376+HD377&gt;HF$4,HE376,HE376+HD377),"")</f>
        <v/>
      </c>
      <c r="HF377" s="7">
        <f t="shared" ca="1" si="1835"/>
        <v>0</v>
      </c>
      <c r="HG377" s="7">
        <f t="shared" ca="1" si="1698"/>
        <v>0.38171200726115018</v>
      </c>
      <c r="HH377" s="7">
        <f t="shared" ca="1" si="1699"/>
        <v>7.9826454277311387E-2</v>
      </c>
      <c r="HI377" s="7">
        <f t="shared" ca="1" si="1700"/>
        <v>1</v>
      </c>
      <c r="HJ377" s="7" t="str">
        <f t="shared" ca="1" si="1701"/>
        <v>5</v>
      </c>
      <c r="HK377" s="7" t="str">
        <f ca="1">IFERROR(IF(HK376+HJ377&gt;HL$4,HK376,HK376+HJ377),"")</f>
        <v/>
      </c>
      <c r="HL377" s="7">
        <f t="shared" ca="1" si="1836"/>
        <v>0</v>
      </c>
      <c r="HM377" s="7">
        <f t="shared" ca="1" si="1702"/>
        <v>0.14612833423963323</v>
      </c>
      <c r="HN377" s="7">
        <f t="shared" ca="1" si="1703"/>
        <v>0.31541012729882834</v>
      </c>
      <c r="HO377" s="7">
        <f t="shared" ca="1" si="1704"/>
        <v>1</v>
      </c>
      <c r="HP377" s="7" t="str">
        <f t="shared" ca="1" si="1705"/>
        <v>5</v>
      </c>
      <c r="HQ377" s="7" t="str">
        <f ca="1">IFERROR(IF(HQ376+HP377&gt;HR$4,HQ376,HQ376+HP377),"")</f>
        <v/>
      </c>
      <c r="HR377" s="7">
        <f t="shared" ca="1" si="1837"/>
        <v>0</v>
      </c>
      <c r="HS377" s="7">
        <f t="shared" ca="1" si="1706"/>
        <v>0.55916269478860525</v>
      </c>
      <c r="HT377" s="7">
        <f t="shared" ca="1" si="1707"/>
        <v>-9.7624233250143688E-2</v>
      </c>
      <c r="HU377" s="7">
        <f t="shared" ca="1" si="1708"/>
        <v>0</v>
      </c>
      <c r="HV377" s="7">
        <f t="shared" ca="1" si="1709"/>
        <v>0</v>
      </c>
      <c r="HW377" s="7" t="str">
        <f ca="1">IFERROR(IF(HW376+HV377&gt;HX$4,HW376,HW376+HV377),"")</f>
        <v/>
      </c>
      <c r="HX377" s="7">
        <f t="shared" ca="1" si="1838"/>
        <v>0</v>
      </c>
      <c r="HY377" s="7">
        <f t="shared" ca="1" si="1710"/>
        <v>0.55467876860426069</v>
      </c>
      <c r="HZ377" s="7">
        <f t="shared" ca="1" si="1711"/>
        <v>-9.3140307065799122E-2</v>
      </c>
      <c r="IA377" s="7">
        <f t="shared" ca="1" si="1712"/>
        <v>0</v>
      </c>
      <c r="IB377" s="7">
        <f t="shared" ca="1" si="1713"/>
        <v>0</v>
      </c>
      <c r="IC377" s="7" t="str">
        <f ca="1">IFERROR(IF(IC376+IB377&gt;ID$4,IC376,IC376+IB377),"")</f>
        <v/>
      </c>
      <c r="ID377" s="7">
        <f t="shared" ca="1" si="1839"/>
        <v>0</v>
      </c>
      <c r="IE377" s="7">
        <f t="shared" ca="1" si="1714"/>
        <v>0.77241069196125223</v>
      </c>
      <c r="IF377" s="7">
        <f t="shared" ca="1" si="1715"/>
        <v>-0.31087223042279066</v>
      </c>
      <c r="IG377" s="7">
        <f t="shared" ca="1" si="1716"/>
        <v>0</v>
      </c>
      <c r="IH377" s="7">
        <f t="shared" ca="1" si="1717"/>
        <v>0</v>
      </c>
      <c r="II377" s="7" t="str">
        <f ca="1">IFERROR(IF(II376+IH377&gt;IJ$4,II376,II376+IH377),"")</f>
        <v/>
      </c>
      <c r="IJ377" s="7">
        <f t="shared" ca="1" si="1840"/>
        <v>0</v>
      </c>
      <c r="IK377" s="7">
        <f t="shared" ca="1" si="1718"/>
        <v>0.45475503569147258</v>
      </c>
      <c r="IL377" s="7">
        <f t="shared" ca="1" si="1719"/>
        <v>6.7834258469889885E-3</v>
      </c>
      <c r="IM377" s="7">
        <f t="shared" ca="1" si="1720"/>
        <v>1</v>
      </c>
      <c r="IN377" s="7" t="str">
        <f t="shared" ca="1" si="1721"/>
        <v>5</v>
      </c>
      <c r="IO377" s="7" t="str">
        <f ca="1">IFERROR(IF(IO376+IN377&gt;IP$4,IO376,IO376+IN377),"")</f>
        <v/>
      </c>
      <c r="IP377" s="7">
        <f t="shared" ca="1" si="1841"/>
        <v>0</v>
      </c>
      <c r="IQ377" s="7">
        <f t="shared" ca="1" si="1722"/>
        <v>0.53794151680873392</v>
      </c>
      <c r="IR377" s="7">
        <f t="shared" ca="1" si="1723"/>
        <v>-7.6403055270272358E-2</v>
      </c>
      <c r="IS377" s="7">
        <f t="shared" ca="1" si="1724"/>
        <v>0</v>
      </c>
      <c r="IT377" s="7">
        <f t="shared" ca="1" si="1725"/>
        <v>0</v>
      </c>
      <c r="IU377" s="7" t="str">
        <f ca="1">IFERROR(IF(IU376+IT377&gt;IV$4,IU376,IU376+IT377),"")</f>
        <v/>
      </c>
      <c r="IV377" s="7">
        <f t="shared" ca="1" si="1842"/>
        <v>0</v>
      </c>
      <c r="IW377" s="7">
        <f t="shared" ca="1" si="1726"/>
        <v>0.59362765811023555</v>
      </c>
      <c r="IX377" s="7">
        <f t="shared" ca="1" si="1727"/>
        <v>-0.13208919657177398</v>
      </c>
      <c r="IY377" s="7">
        <f t="shared" ca="1" si="1728"/>
        <v>0</v>
      </c>
      <c r="IZ377" s="7">
        <f t="shared" ca="1" si="1729"/>
        <v>0</v>
      </c>
      <c r="JA377" s="7" t="str">
        <f ca="1">IFERROR(IF(JA376+IZ377&gt;JB$4,JA376,JA376+IZ377),"")</f>
        <v/>
      </c>
      <c r="JB377" s="7">
        <f t="shared" ca="1" si="1843"/>
        <v>0</v>
      </c>
      <c r="JC377" s="7">
        <f t="shared" ca="1" si="1730"/>
        <v>0.7890808662804083</v>
      </c>
      <c r="JD377" s="7">
        <f t="shared" ca="1" si="1731"/>
        <v>-0.32754240474194674</v>
      </c>
      <c r="JE377" s="7">
        <f t="shared" ca="1" si="1732"/>
        <v>0</v>
      </c>
      <c r="JF377" s="7">
        <f t="shared" ca="1" si="1733"/>
        <v>0</v>
      </c>
      <c r="JG377" s="7" t="str">
        <f ca="1">IFERROR(IF(JG376+JF377&gt;JH$4,JG376,JG376+JF377),"")</f>
        <v/>
      </c>
      <c r="JH377" s="7">
        <f t="shared" ca="1" si="1844"/>
        <v>0</v>
      </c>
      <c r="JI377" s="7">
        <f t="shared" ca="1" si="1734"/>
        <v>0.75960319455483516</v>
      </c>
      <c r="JJ377" s="7">
        <f t="shared" ca="1" si="1735"/>
        <v>-0.2980647330163736</v>
      </c>
      <c r="JK377" s="7">
        <f t="shared" ca="1" si="1736"/>
        <v>0</v>
      </c>
      <c r="JL377" s="7">
        <f t="shared" ca="1" si="1737"/>
        <v>0</v>
      </c>
      <c r="JM377" s="7" t="str">
        <f ca="1">IFERROR(IF(JM376+JL377&gt;JN$4,JM376,JM376+JL377),"")</f>
        <v/>
      </c>
      <c r="JN377" s="7">
        <f t="shared" ca="1" si="1845"/>
        <v>0</v>
      </c>
      <c r="JO377" s="7">
        <f t="shared" ca="1" si="1738"/>
        <v>0.2767080762241958</v>
      </c>
      <c r="JP377" s="7">
        <f t="shared" ca="1" si="1739"/>
        <v>0.18483038531426577</v>
      </c>
      <c r="JQ377" s="7">
        <f t="shared" ca="1" si="1740"/>
        <v>1</v>
      </c>
      <c r="JR377" s="7" t="str">
        <f t="shared" ca="1" si="1741"/>
        <v>5</v>
      </c>
      <c r="JS377" s="7" t="str">
        <f ca="1">IFERROR(IF(JS376+JR377&gt;JT$4,JS376,JS376+JR377),"")</f>
        <v/>
      </c>
      <c r="JT377" s="7">
        <f t="shared" ca="1" si="1846"/>
        <v>0</v>
      </c>
      <c r="JU377" s="7">
        <f t="shared" ca="1" si="1742"/>
        <v>0.30896155441064521</v>
      </c>
      <c r="JV377" s="7">
        <f t="shared" ca="1" si="1743"/>
        <v>0.15257690712781635</v>
      </c>
      <c r="JW377" s="7">
        <f t="shared" ca="1" si="1744"/>
        <v>1</v>
      </c>
      <c r="JX377" s="7" t="str">
        <f t="shared" ca="1" si="1745"/>
        <v>5</v>
      </c>
      <c r="JY377" s="7" t="str">
        <f ca="1">IFERROR(IF(JY376+JX377&gt;JZ$4,JY376,JY376+JX377),"")</f>
        <v/>
      </c>
      <c r="JZ377" s="7">
        <f t="shared" ca="1" si="1847"/>
        <v>0</v>
      </c>
      <c r="KA377" s="7">
        <f t="shared" ca="1" si="1746"/>
        <v>0.889164852380389</v>
      </c>
      <c r="KB377" s="7">
        <f t="shared" ca="1" si="1747"/>
        <v>-0.42762639084192744</v>
      </c>
      <c r="KC377" s="7">
        <f t="shared" ca="1" si="1748"/>
        <v>0</v>
      </c>
      <c r="KD377" s="7">
        <f t="shared" ca="1" si="1749"/>
        <v>0</v>
      </c>
      <c r="KE377" s="7" t="str">
        <f ca="1">IFERROR(IF(KE376+KD377&gt;KF$4,KE376,KE376+KD377),"")</f>
        <v/>
      </c>
      <c r="KF377" s="7">
        <f t="shared" ca="1" si="1848"/>
        <v>0</v>
      </c>
      <c r="KG377" s="7">
        <f t="shared" ca="1" si="1750"/>
        <v>0.9920991676686346</v>
      </c>
      <c r="KH377" s="7">
        <f t="shared" ca="1" si="1751"/>
        <v>-0.53056070613017303</v>
      </c>
      <c r="KI377" s="7">
        <f t="shared" ca="1" si="1752"/>
        <v>0</v>
      </c>
      <c r="KJ377" s="7">
        <f t="shared" ca="1" si="1753"/>
        <v>0</v>
      </c>
      <c r="KK377" s="7" t="str">
        <f ca="1">IFERROR(IF(KK376+KJ377&gt;KL$4,KK376,KK376+KJ377),"")</f>
        <v/>
      </c>
      <c r="KL377" s="7">
        <f t="shared" ca="1" si="1849"/>
        <v>0</v>
      </c>
      <c r="KM377" s="7">
        <f t="shared" ca="1" si="1754"/>
        <v>0.47664068306927765</v>
      </c>
      <c r="KN377" s="7">
        <f t="shared" ca="1" si="1755"/>
        <v>-1.5102221530816085E-2</v>
      </c>
      <c r="KO377" s="7">
        <f t="shared" ca="1" si="1756"/>
        <v>0</v>
      </c>
      <c r="KP377" s="7">
        <f t="shared" ca="1" si="1757"/>
        <v>0</v>
      </c>
      <c r="KQ377" s="7" t="str">
        <f ca="1">IFERROR(IF(KQ376+KP377&gt;KR$4,KQ376,KQ376+KP377),"")</f>
        <v/>
      </c>
      <c r="KR377" s="7">
        <f t="shared" ca="1" si="1850"/>
        <v>0</v>
      </c>
      <c r="KS377" s="7">
        <f t="shared" ca="1" si="1758"/>
        <v>0.11541543773936347</v>
      </c>
      <c r="KT377" s="7">
        <f t="shared" ca="1" si="1759"/>
        <v>0.3461230237990981</v>
      </c>
      <c r="KU377" s="7">
        <f t="shared" ca="1" si="1760"/>
        <v>1</v>
      </c>
      <c r="KV377" s="7" t="str">
        <f t="shared" ca="1" si="1761"/>
        <v>5</v>
      </c>
      <c r="KW377" s="7" t="str">
        <f ca="1">IFERROR(IF(KW376+KV377&gt;KX$4,KW376,KW376+KV377),"")</f>
        <v/>
      </c>
      <c r="KX377" s="7">
        <f t="shared" ca="1" si="1851"/>
        <v>0</v>
      </c>
      <c r="KY377" s="7">
        <f t="shared" ca="1" si="1762"/>
        <v>0.79368103178947313</v>
      </c>
      <c r="KZ377" s="7">
        <f t="shared" ca="1" si="1763"/>
        <v>-0.33214257025101157</v>
      </c>
      <c r="LA377" s="7">
        <f t="shared" ca="1" si="1764"/>
        <v>0</v>
      </c>
      <c r="LB377" s="7">
        <f t="shared" ca="1" si="1765"/>
        <v>0</v>
      </c>
      <c r="LC377" s="7" t="str">
        <f ca="1">IFERROR(IF(LC376+LB377&gt;LD$4,LC376,LC376+LB377),"")</f>
        <v/>
      </c>
      <c r="LD377" s="7">
        <f t="shared" ca="1" si="1852"/>
        <v>0</v>
      </c>
      <c r="LE377" s="7">
        <f t="shared" ca="1" si="1766"/>
        <v>0.11210863274839644</v>
      </c>
      <c r="LF377" s="7">
        <f t="shared" ca="1" si="1767"/>
        <v>0.34942982879006512</v>
      </c>
      <c r="LG377" s="7">
        <f t="shared" ca="1" si="1768"/>
        <v>1</v>
      </c>
      <c r="LH377" s="7" t="str">
        <f t="shared" ca="1" si="1769"/>
        <v>5</v>
      </c>
      <c r="LI377" s="7" t="str">
        <f ca="1">IFERROR(IF(LI376+LH377&gt;LJ$4,LI376,LI376+LH377),"")</f>
        <v/>
      </c>
      <c r="LJ377" s="7">
        <f t="shared" ca="1" si="1853"/>
        <v>0</v>
      </c>
      <c r="LK377" s="7">
        <f t="shared" ca="1" si="1770"/>
        <v>0.76314985532874635</v>
      </c>
      <c r="LL377" s="7">
        <f t="shared" ca="1" si="1771"/>
        <v>-0.30161139379028479</v>
      </c>
      <c r="LM377" s="7">
        <f t="shared" ca="1" si="1772"/>
        <v>0</v>
      </c>
      <c r="LN377" s="7">
        <f t="shared" ca="1" si="1773"/>
        <v>0</v>
      </c>
      <c r="LO377" s="7" t="str">
        <f ca="1">IFERROR(IF(LO376+LN377&gt;LP$4,LO376,LO376+LN377),"")</f>
        <v/>
      </c>
      <c r="LP377" s="7">
        <f t="shared" ca="1" si="1854"/>
        <v>0</v>
      </c>
      <c r="LQ377" s="7">
        <f t="shared" ca="1" si="1774"/>
        <v>0.29013845797822213</v>
      </c>
      <c r="LR377" s="7">
        <f t="shared" ca="1" si="1775"/>
        <v>0.17140000356023943</v>
      </c>
      <c r="LS377" s="7">
        <f t="shared" ca="1" si="1776"/>
        <v>1</v>
      </c>
      <c r="LT377" s="7" t="str">
        <f t="shared" ca="1" si="1777"/>
        <v>5</v>
      </c>
      <c r="LU377" s="7" t="str">
        <f ca="1">IFERROR(IF(LU376+LT377&gt;LV$4,LU376,LU376+LT377),"")</f>
        <v/>
      </c>
      <c r="LV377" s="7">
        <f t="shared" ca="1" si="1855"/>
        <v>0</v>
      </c>
      <c r="LW377" s="7">
        <f t="shared" ca="1" si="1778"/>
        <v>0.43354138337937764</v>
      </c>
      <c r="LX377" s="7">
        <f t="shared" ca="1" si="1779"/>
        <v>2.7997078159083921E-2</v>
      </c>
      <c r="LY377" s="7">
        <f t="shared" ca="1" si="1780"/>
        <v>1</v>
      </c>
      <c r="LZ377" s="7" t="str">
        <f t="shared" ca="1" si="1781"/>
        <v>5</v>
      </c>
      <c r="MA377" s="7" t="str">
        <f ca="1">IFERROR(IF(MA376+LZ377&gt;MB$4,MA376,MA376+LZ377),"")</f>
        <v/>
      </c>
      <c r="MB377" s="7">
        <f t="shared" ca="1" si="1856"/>
        <v>0</v>
      </c>
      <c r="MC377" s="7">
        <f t="shared" ca="1" si="1782"/>
        <v>0.93734741498736907</v>
      </c>
      <c r="MD377" s="7">
        <f t="shared" ca="1" si="1783"/>
        <v>-0.4758089534489075</v>
      </c>
      <c r="ME377" s="7">
        <f t="shared" ca="1" si="1784"/>
        <v>0</v>
      </c>
      <c r="MF377" s="7">
        <f t="shared" ca="1" si="1785"/>
        <v>0</v>
      </c>
      <c r="MG377" s="7" t="str">
        <f ca="1">IFERROR(IF(MG376+MF377&gt;MH$4,MG376,MG376+MF377),"")</f>
        <v/>
      </c>
      <c r="MH377" s="7">
        <f t="shared" ca="1" si="1857"/>
        <v>0</v>
      </c>
      <c r="MI377" s="7">
        <f t="shared" ca="1" si="1786"/>
        <v>4.9884670496525674E-2</v>
      </c>
      <c r="MJ377" s="7">
        <f t="shared" ca="1" si="1787"/>
        <v>0.41165379104193589</v>
      </c>
      <c r="MK377" s="7">
        <f t="shared" ca="1" si="1788"/>
        <v>1</v>
      </c>
      <c r="ML377" s="7" t="str">
        <f t="shared" ca="1" si="1789"/>
        <v>5</v>
      </c>
      <c r="MM377" s="7" t="str">
        <f ca="1">IFERROR(IF(MM376+ML377&gt;MN$4,MM376,MM376+ML377),"")</f>
        <v/>
      </c>
      <c r="MN377" s="7">
        <f t="shared" ca="1" si="1858"/>
        <v>0</v>
      </c>
      <c r="MO377" s="7">
        <f t="shared" ca="1" si="1790"/>
        <v>0.44938604491297829</v>
      </c>
      <c r="MP377" s="7">
        <f t="shared" ca="1" si="1791"/>
        <v>1.2152416625483276E-2</v>
      </c>
      <c r="MQ377" s="7">
        <f t="shared" ca="1" si="1792"/>
        <v>1</v>
      </c>
      <c r="MR377" s="7" t="str">
        <f t="shared" ca="1" si="1793"/>
        <v>5</v>
      </c>
      <c r="MS377" s="7" t="str">
        <f ca="1">IFERROR(IF(MS376+MR377&gt;MT$4,MS376,MS376+MR377),"")</f>
        <v/>
      </c>
      <c r="MT377" s="7">
        <f t="shared" ca="1" si="1859"/>
        <v>0</v>
      </c>
      <c r="MU377" s="7">
        <f t="shared" ca="1" si="1794"/>
        <v>0.60227874193638498</v>
      </c>
      <c r="MV377" s="7">
        <f t="shared" ca="1" si="1795"/>
        <v>-0.14074028039792341</v>
      </c>
      <c r="MW377" s="7">
        <f t="shared" ca="1" si="1796"/>
        <v>0</v>
      </c>
      <c r="MX377" s="7">
        <f t="shared" ca="1" si="1797"/>
        <v>0</v>
      </c>
      <c r="MY377" s="7" t="str">
        <f ca="1">IFERROR(IF(MY376+MX377&gt;MZ$4,MY376,MY376+MX377),"")</f>
        <v/>
      </c>
      <c r="MZ377" s="7">
        <f t="shared" ca="1" si="1860"/>
        <v>0</v>
      </c>
      <c r="NA377" s="7">
        <f t="shared" ca="1" si="1798"/>
        <v>0.60713293627724729</v>
      </c>
      <c r="NB377" s="7">
        <f t="shared" ca="1" si="1799"/>
        <v>-0.14559447473878573</v>
      </c>
      <c r="NC377" s="7">
        <f t="shared" ca="1" si="1800"/>
        <v>0</v>
      </c>
      <c r="ND377" s="7">
        <f t="shared" ca="1" si="1801"/>
        <v>0</v>
      </c>
      <c r="NE377" s="7" t="str">
        <f ca="1">IFERROR(IF(NE376+ND377&gt;NF$4,NE376,NE376+ND377),"")</f>
        <v/>
      </c>
      <c r="NF377" s="7">
        <f t="shared" ca="1" si="1861"/>
        <v>0</v>
      </c>
      <c r="NG377" s="7">
        <f t="shared" ca="1" si="1802"/>
        <v>0.35169073547000462</v>
      </c>
      <c r="NH377" s="7">
        <f t="shared" ca="1" si="1803"/>
        <v>0.10984772606845694</v>
      </c>
      <c r="NI377" s="7">
        <f t="shared" ca="1" si="1804"/>
        <v>1</v>
      </c>
      <c r="NJ377" s="7" t="str">
        <f t="shared" ca="1" si="1805"/>
        <v>5</v>
      </c>
      <c r="NK377" s="7" t="str">
        <f ca="1">IFERROR(IF(NK376+NJ377&gt;NL$4,NK376,NK376+NJ377),"")</f>
        <v/>
      </c>
      <c r="NL377" s="7">
        <f t="shared" ca="1" si="1862"/>
        <v>0</v>
      </c>
      <c r="NM377" s="7">
        <f t="shared" ca="1" si="1806"/>
        <v>0.76659902467045016</v>
      </c>
      <c r="NN377" s="7">
        <f t="shared" ca="1" si="1807"/>
        <v>-0.30506056313198859</v>
      </c>
      <c r="NO377" s="7">
        <f t="shared" ca="1" si="1808"/>
        <v>0</v>
      </c>
      <c r="NP377" s="7">
        <f t="shared" ca="1" si="1809"/>
        <v>0</v>
      </c>
      <c r="NQ377" s="7" t="str">
        <f ca="1">IFERROR(IF(NQ376+NP377&gt;NR$4,NQ376,NQ376+NP377),"")</f>
        <v/>
      </c>
      <c r="NR377" s="7">
        <f t="shared" ca="1" si="1863"/>
        <v>0</v>
      </c>
      <c r="NT377">
        <v>379</v>
      </c>
      <c r="NU377" s="7" t="s">
        <v>19</v>
      </c>
      <c r="NV377" s="7" t="str">
        <f t="shared" ca="1" si="1598"/>
        <v/>
      </c>
      <c r="NW377" s="7" t="str">
        <f t="shared" ca="1" si="1810"/>
        <v/>
      </c>
      <c r="NX377" t="str">
        <f ca="1">IFERROR(VLOOKUP(NT377,$K$3:$AK$568,8,FALSE),"")</f>
        <v/>
      </c>
      <c r="NY377" t="str">
        <f ca="1">IFERROR(VLOOKUP(NT377,$K$3:$AK$568,9,FALSE),"")</f>
        <v/>
      </c>
      <c r="NZ377" s="7" t="str">
        <f ca="1">IFERROR(VLOOKUP(NT377,$K$3:$AK$568,27,FALSE),"")</f>
        <v/>
      </c>
      <c r="OB377">
        <v>379</v>
      </c>
      <c r="OC377" s="7" t="s">
        <v>19</v>
      </c>
      <c r="OD377" t="e">
        <f t="shared" ca="1" si="1864"/>
        <v>#N/A</v>
      </c>
      <c r="OE377" s="7" t="str">
        <f t="shared" ca="1" si="1865"/>
        <v/>
      </c>
      <c r="OF377" s="7" t="str">
        <f t="shared" ca="1" si="1866"/>
        <v/>
      </c>
      <c r="OG377" t="str">
        <f t="shared" ca="1" si="1867"/>
        <v/>
      </c>
      <c r="OI377">
        <v>379</v>
      </c>
      <c r="OJ377" s="7" t="s">
        <v>19</v>
      </c>
      <c r="OK377" s="7" t="str">
        <f t="shared" ca="1" si="1868"/>
        <v/>
      </c>
      <c r="OL377" s="7" t="str">
        <f t="shared" ca="1" si="1869"/>
        <v/>
      </c>
      <c r="OM377" t="str">
        <f ca="1">IFERROR(VLOOKUP(OI377,$L$3:$AK$568,7,FALSE),"")</f>
        <v/>
      </c>
      <c r="ON377" t="str">
        <f ca="1">IFERROR(VLOOKUP(OI377,$L$3:$AK$568,8,FALSE),"")</f>
        <v/>
      </c>
      <c r="OO377" s="7" t="str">
        <f ca="1">IFERROR(VLOOKUP(OI377,$L$3:$AK$568,26,FALSE),"")</f>
        <v/>
      </c>
      <c r="OQ377">
        <v>379</v>
      </c>
      <c r="OR377" s="7" t="s">
        <v>19</v>
      </c>
      <c r="OS377" t="e">
        <f t="shared" ca="1" si="1870"/>
        <v>#N/A</v>
      </c>
      <c r="OT377" s="7" t="str">
        <f t="shared" ca="1" si="1871"/>
        <v/>
      </c>
      <c r="OU377" s="7" t="str">
        <f t="shared" ca="1" si="1872"/>
        <v/>
      </c>
      <c r="OV377" t="str">
        <f t="shared" ca="1" si="1873"/>
        <v/>
      </c>
      <c r="OX377">
        <v>379</v>
      </c>
      <c r="OY377" s="7" t="s">
        <v>19</v>
      </c>
      <c r="OZ377" s="7" t="str">
        <f t="shared" ca="1" si="1874"/>
        <v/>
      </c>
      <c r="PA377" s="7" t="str">
        <f t="shared" ca="1" si="1875"/>
        <v/>
      </c>
      <c r="PB377" t="str">
        <f ca="1">IFERROR(VLOOKUP(OX377,$M$3:$AK$568,6,FALSE),"")</f>
        <v/>
      </c>
      <c r="PC377" t="str">
        <f ca="1">IFERROR(VLOOKUP(OX377,$M$3:$AK$568,7,FALSE),"")</f>
        <v/>
      </c>
      <c r="PD377" s="7" t="str">
        <f ca="1">IFERROR(VLOOKUP(OX377,$M$3:$AK$568,25,FALSE),"")</f>
        <v/>
      </c>
      <c r="PF377">
        <v>379</v>
      </c>
      <c r="PG377" s="7" t="s">
        <v>19</v>
      </c>
      <c r="PH377" t="e">
        <f t="shared" ca="1" si="1876"/>
        <v>#N/A</v>
      </c>
      <c r="PI377" s="7" t="str">
        <f t="shared" ca="1" si="1877"/>
        <v/>
      </c>
      <c r="PJ377" s="7" t="str">
        <f t="shared" ca="1" si="1878"/>
        <v/>
      </c>
      <c r="PK377" t="str">
        <f t="shared" ca="1" si="1879"/>
        <v/>
      </c>
      <c r="PM377">
        <v>379</v>
      </c>
      <c r="PN377" s="7" t="s">
        <v>19</v>
      </c>
      <c r="PO377" s="202" t="str">
        <f t="shared" ca="1" si="1880"/>
        <v/>
      </c>
      <c r="PP377" s="7" t="str">
        <f t="shared" ca="1" si="1881"/>
        <v/>
      </c>
      <c r="PQ377" t="str">
        <f ca="1">IFERROR(VLOOKUP(PM377,$G$325:$R$409,12,FALSE),"")</f>
        <v/>
      </c>
      <c r="PR377" t="e">
        <f ca="1">VLOOKUP(PM377,$G$324:$Q$409,11,FALSE)</f>
        <v>#N/A</v>
      </c>
      <c r="PS377" s="7" t="str">
        <f ca="1">VLOOKUP(PQ377,$R$325:$Y$409,8,FALSE)</f>
        <v>- -</v>
      </c>
      <c r="PT377" s="7">
        <f ca="1">ReSt</f>
        <v>-4</v>
      </c>
      <c r="PU377" s="7" t="e">
        <f t="shared" ca="1" si="1882"/>
        <v>#N/A</v>
      </c>
      <c r="PV377" s="7" t="e">
        <f t="shared" ca="1" si="1883"/>
        <v>#N/A</v>
      </c>
      <c r="PW377" s="7" t="str">
        <f ca="1">VLOOKUP(PQ377,$R$325:$AK$409,8,FALSE)</f>
        <v>- -</v>
      </c>
      <c r="PX377" s="7"/>
      <c r="PY377">
        <v>379</v>
      </c>
      <c r="PZ377" s="7" t="s">
        <v>19</v>
      </c>
      <c r="QA377" t="str">
        <f t="shared" ca="1" si="1884"/>
        <v/>
      </c>
      <c r="QB377" s="7" t="str">
        <f t="shared" ca="1" si="1885"/>
        <v/>
      </c>
      <c r="QC377" s="7" t="str">
        <f t="shared" ca="1" si="1886"/>
        <v/>
      </c>
      <c r="QD377" t="str">
        <f t="shared" ca="1" si="1887"/>
        <v/>
      </c>
      <c r="QF377">
        <v>379</v>
      </c>
      <c r="QG377" s="7" t="s">
        <v>19</v>
      </c>
      <c r="QH377" s="7" t="str">
        <f t="shared" ca="1" si="1888"/>
        <v/>
      </c>
      <c r="QI377" s="7" t="e">
        <f t="shared" ca="1" si="1889"/>
        <v>#VALUE!</v>
      </c>
      <c r="QJ377" t="e">
        <f t="shared" ca="1" si="1890"/>
        <v>#N/A</v>
      </c>
      <c r="QK377" s="7" t="e">
        <f t="shared" ca="1" si="1891"/>
        <v>#N/A</v>
      </c>
      <c r="QM377">
        <v>379</v>
      </c>
      <c r="QN377" s="7" t="s">
        <v>19</v>
      </c>
      <c r="QO377" t="str">
        <f t="shared" ca="1" si="1892"/>
        <v/>
      </c>
      <c r="QP377" s="7" t="str">
        <f t="shared" ca="1" si="1893"/>
        <v/>
      </c>
      <c r="QQ377" t="str">
        <f t="shared" ca="1" si="1894"/>
        <v/>
      </c>
    </row>
    <row r="378" spans="1:459" x14ac:dyDescent="0.25">
      <c r="A378" s="240" t="str">
        <f>IF('Character Sheet'!$B$4="Creature","N","Y")</f>
        <v>Y</v>
      </c>
      <c r="C378" s="75"/>
      <c r="D378" s="76"/>
      <c r="F378" s="75">
        <v>9</v>
      </c>
      <c r="G378" s="76">
        <f t="shared" ref="G378:G382" ca="1" si="1952">IF(Y378="- -",G377,IF(Y378&gt;0,G377+1,G377))</f>
        <v>0</v>
      </c>
      <c r="I378" s="75" t="s">
        <v>1812</v>
      </c>
      <c r="J378" s="85"/>
      <c r="K378" s="85">
        <f t="shared" ref="K378:K382" ca="1" si="1953">IF(V378="- -",K377,IF(I378="*",K377,IF(Y378=0,K377,IF(AZ378="x",K377+1,K377))))</f>
        <v>7</v>
      </c>
      <c r="L378" s="85">
        <f t="shared" ref="L378:L382" ca="1" si="1954">IF(Y378="- -",L377,IF(I378="*",L377,IF(K378&gt;K377,L377,IF(Y378=0,L377,IF((Y378/$L$1)&gt;0.3,L377+1,L377)))))</f>
        <v>7</v>
      </c>
      <c r="M378" s="70">
        <f t="shared" ref="M378:M382" ca="1" si="1955">IF(Y378="- -",M377,IF(I378="*",M377,IF(K378&gt;K377,M377,IF(L378&gt;L377,M377,IF(J378="Y",M377+1,IF(J378="N",M377,IF(Y378=0,M377,M377+1)))))))</f>
        <v>18</v>
      </c>
      <c r="O378" s="222">
        <f t="shared" ref="O378:O382" ca="1" si="1956">BP378</f>
        <v>154</v>
      </c>
      <c r="Q378" s="7" t="s">
        <v>1757</v>
      </c>
      <c r="R378" s="9" t="str">
        <f ca="1">IFERROR(VLOOKUP(F378,INDIRECT(Calculations!$D$101),2,FALSE),"")</f>
        <v>Solid Manipulation</v>
      </c>
      <c r="S378" s="9" t="str">
        <f t="shared" ref="S378:S382" ca="1" si="1957">R378</f>
        <v>Solid Manipulation</v>
      </c>
      <c r="T378" s="61" t="str">
        <f ca="1">SUBSTITUTE(IFERROR(IFERROR(VLOOKUP(R378,'[1]Skill Statistics'!$A$3:$C$513,2,FALSE),VLOOKUP(Q378,'[1]Skill Statistics'!$A$3:$C$513,2,FALSE)),T377),"R*","ReSt")</f>
        <v>ReSt/ReSt</v>
      </c>
      <c r="U378" s="61" t="str">
        <f ca="1">IFERROR(IFERROR(VLOOKUP(R378,'[1]Skill Statistics'!$A$3:$C$513,3,FALSE),VLOOKUP(Q378,'[1]Skill Statistics'!$A$3:$C$513,3,FALSE)),U377)</f>
        <v>Me</v>
      </c>
      <c r="V378" s="61" t="str">
        <f ca="1">IF(R378="","- -",IF(ISNUMBER(SEARCH("Category",R378)),"- -",IFERROR(IFERROR(VLOOKUP(Q378,[1]Professions!$A$4:$AM$288,MATCH(Profession,[1]Professions!$A$1:$AM$1,0),FALSE),VLOOKUP(Q378,Calculations!$B$91:$I$95,8,FALSE)),"- -")))</f>
        <v>6 / 8</v>
      </c>
      <c r="W378" s="60">
        <f t="shared" ref="W378:W382" ca="1" si="1958">BL378</f>
        <v>0</v>
      </c>
      <c r="X378" s="7">
        <f ca="1">IFERROR(VLOOKUP(R378,$BS$6:$NR$519,MATCH(ActualLevel,$BS$3:$NR$3,0),FALSE),"- -")</f>
        <v>0</v>
      </c>
      <c r="Y378" s="7">
        <f t="shared" ref="Y378:Y382" ca="1" si="1959">IF(V378="- -","- -",SUM(W378:X378))</f>
        <v>0</v>
      </c>
      <c r="Z378" s="7">
        <f ca="1">IFERROR(VLOOKUP(Y378,Charts!$BQ$2:$BR$52,2,FALSE),"- -")</f>
        <v>-25</v>
      </c>
      <c r="AA378" s="7">
        <f t="shared" ref="AA378:AA382" ca="1" si="1960">IFERROR((INDIRECT(LEFT(T378,FIND("/",T378)-1))+INDIRECT(MID(T378,FIND("/",T378)+1,2))+INDIRECT(U378)),"- -")</f>
        <v>-1</v>
      </c>
      <c r="AB378" s="7">
        <f t="shared" ref="AB378:AB382" ca="1" si="1961">IF(Y378="- -","- -",IF(AZ378="x",MIN(30,Y378),0))</f>
        <v>0</v>
      </c>
      <c r="AC378" s="7"/>
      <c r="AD378" s="7"/>
      <c r="AE378" s="7"/>
      <c r="AF378" s="7"/>
      <c r="AG378" s="7"/>
      <c r="AH378" s="90"/>
      <c r="AI378" s="7"/>
      <c r="AJ378" s="7"/>
      <c r="AK378" s="7">
        <f t="shared" ref="AK378:AK382" ca="1" si="1962">IF(AE378=AF378,(SUM(Z378:AE378)+SUM(AG378:AJ378)),(SUM(Z378:AE378)+SUM(AG378:AJ378))&amp;"/"&amp;(SUM(Z378:AD378)+SUM(AF378:AJ378)))</f>
        <v>-26</v>
      </c>
      <c r="AL378" s="7"/>
      <c r="AM378" s="69">
        <f>IFERROR(VLOOKUP(Q378,'[1]Skill Statistics'!$A$3:$AN$513,MATCH(Profession,'[1]Skill Statistics'!$A$2:$AN$2,0),FALSE),0)</f>
        <v>0</v>
      </c>
      <c r="AN378" s="85">
        <f>IFERROR(VLOOKUP(Q378,'[1]Skill Statistics'!$A$3:$BK$513,MATCH(Archetype,'[1]Skill Statistics'!$A$2:$BK$2,0),FALSE),0)</f>
        <v>0</v>
      </c>
      <c r="AO378" s="85">
        <f>IFERROR(VLOOKUP(Q378,'[1]Skill Statistics'!$A$3:$BB$513,MATCH(Race,'[1]Skill Statistics'!$A$2:$BB$2,0),FALSE),0)</f>
        <v>0</v>
      </c>
      <c r="AP378" s="85">
        <f t="shared" ca="1" si="1811"/>
        <v>-0.1</v>
      </c>
      <c r="AQ378" s="70"/>
      <c r="AS378" s="69">
        <f>IFERROR(VLOOKUP(Q378,'[1]Professional Skills'!$A$4:$AM$288,MATCH(Profession,'[1]Professional Skills'!$A$3:$AM$3,0),FALSE),"- -")</f>
        <v>0</v>
      </c>
      <c r="AT378" t="s">
        <v>1812</v>
      </c>
      <c r="AU378" s="7" t="str">
        <f t="shared" ref="AU378:AU382" si="1963">IF(AT378="*","",AS378)</f>
        <v/>
      </c>
      <c r="AV378" s="7">
        <f t="shared" ref="AV378:AV382" ca="1" si="1964">IF(AU378="x",RAND(),0)</f>
        <v>0</v>
      </c>
      <c r="AW378" t="str">
        <f t="shared" si="1898"/>
        <v/>
      </c>
      <c r="AX378" t="str">
        <f>IFERROR(_xlfn.RANK.EQ(AW378,$AW$5:$AW$568),"")</f>
        <v/>
      </c>
      <c r="AY378">
        <f t="shared" ref="AY378:AY382" si="1965">IF(IF(AT378="*",AY377,AW378)="",0,IF(AT378="*",AY377,AW378))</f>
        <v>0</v>
      </c>
      <c r="AZ378" s="70" t="str">
        <f t="shared" ref="AZ378:AZ382" si="1966">IF(AT378="*",AZ377,IF(AX378&lt;=10,"x",""))</f>
        <v/>
      </c>
      <c r="BB378" s="69" t="str">
        <f>IFERROR(IF(Q378="Language",VLOOKUP(R378,[1]Cultures!$B$4:$N$218,MATCH(Culture,[1]Cultures!$B$3:$N$3,0),FALSE),VLOOKUP(Q378,[1]Cultures!$B$4:$O$212,MATCH(Culture,[1]Cultures!$B$3:$O$3,0),FALSE)),"- -")</f>
        <v>- -</v>
      </c>
      <c r="BC378" t="s">
        <v>1812</v>
      </c>
      <c r="BD378">
        <f t="shared" ref="BD378:BD382" ca="1" si="1967">IF(BC378="*",RAND(),0)</f>
        <v>0.98444594589960122</v>
      </c>
      <c r="BE378">
        <f t="shared" ca="1" si="1900"/>
        <v>0.88444594589960124</v>
      </c>
      <c r="BH378">
        <f t="shared" ca="1" si="1950"/>
        <v>1</v>
      </c>
      <c r="BI378" s="7">
        <f ca="1">IFERROR(IF(BH378=1,IF(BB378=1,1,IF(BB378=2,2,IF(BH378=2,IF(BB378=3,1,IF(BB378&gt;=4,2,IF(BH378=3,IF(BB378=5,1,IF(BB378&gt;=6,2,IF(BH378=4,IF(BB378=7,1,IF(BB378&gt;=8,2,IF(BH378=5,IF(BB378=9,1,IF(BB378&gt;=10,2,0)),0))),0))),0))),0))),0)+(IF(BC378="*",0,BB378)),"- -")</f>
        <v>0</v>
      </c>
      <c r="BK378" s="7"/>
      <c r="BL378" s="70">
        <f ca="1">IF(V378="- -","- -",SUM(BI378:BK378))</f>
        <v>0</v>
      </c>
      <c r="BN378" s="69">
        <f ca="1">IFERROR(VLOOKUP(V378,Charts!$BT$2:$BV$14,3,FALSE),"- -")</f>
        <v>0.38461538461538464</v>
      </c>
      <c r="BO378" s="85">
        <f t="shared" ca="1" si="1812"/>
        <v>1.7979133323237959</v>
      </c>
      <c r="BP378" s="70">
        <f t="shared" ca="1" si="1901"/>
        <v>154</v>
      </c>
      <c r="BR378" s="7">
        <v>377</v>
      </c>
      <c r="BS378" s="9" t="str">
        <f ca="1">VLOOKUP(BR378,$O$3:$R$568,4,FALSE)</f>
        <v>Medical Technics</v>
      </c>
      <c r="BT378" s="7" t="str">
        <f ca="1">VLOOKUP(BS378,$R$3:$V$568,5,FALSE)</f>
        <v>5 / 7</v>
      </c>
      <c r="BU378" s="7">
        <f ca="1">VLOOKUP(BT378,Charts!$BT$2:$BV$14,3,FALSE)</f>
        <v>0.46153846153846156</v>
      </c>
      <c r="BV378" s="7" t="str">
        <f t="shared" ca="1" si="1604"/>
        <v>5</v>
      </c>
      <c r="BW378" s="7" t="str">
        <f t="shared" ca="1" si="1605"/>
        <v>7</v>
      </c>
      <c r="BY378" s="7">
        <f t="shared" ca="1" si="1606"/>
        <v>0.97067082110104663</v>
      </c>
      <c r="BZ378" s="7">
        <f t="shared" ca="1" si="1607"/>
        <v>-0.50913235956258507</v>
      </c>
      <c r="CA378" s="7">
        <f t="shared" ca="1" si="1608"/>
        <v>0</v>
      </c>
      <c r="CB378" s="7">
        <f t="shared" ca="1" si="1609"/>
        <v>0</v>
      </c>
      <c r="CC378" s="7" t="str">
        <f ca="1">IFERROR(IF(CC377+CB378&gt;CD$4,CC377,CC377+CB378),"")</f>
        <v/>
      </c>
      <c r="CD378" s="7">
        <f t="shared" ca="1" si="1813"/>
        <v>0</v>
      </c>
      <c r="CE378" s="7">
        <f t="shared" ca="1" si="1610"/>
        <v>0.47392717532436746</v>
      </c>
      <c r="CF378" s="7">
        <f t="shared" ca="1" si="1611"/>
        <v>-1.2388713785905892E-2</v>
      </c>
      <c r="CG378" s="7">
        <f t="shared" ca="1" si="1612"/>
        <v>0</v>
      </c>
      <c r="CH378" s="7">
        <f t="shared" ca="1" si="1613"/>
        <v>0</v>
      </c>
      <c r="CI378" s="7" t="str">
        <f ca="1">IFERROR(IF(CI377+CH378&gt;CJ$4,CI377,CI377+CH378),"")</f>
        <v/>
      </c>
      <c r="CJ378" s="7">
        <f t="shared" ca="1" si="1814"/>
        <v>0</v>
      </c>
      <c r="CK378" s="7">
        <f t="shared" ca="1" si="1614"/>
        <v>0.33883604801415734</v>
      </c>
      <c r="CL378" s="7">
        <f t="shared" ca="1" si="1615"/>
        <v>0.12270241352430422</v>
      </c>
      <c r="CM378" s="7">
        <f t="shared" ca="1" si="1616"/>
        <v>1</v>
      </c>
      <c r="CN378" s="7" t="str">
        <f t="shared" ca="1" si="1617"/>
        <v>5</v>
      </c>
      <c r="CO378" s="7" t="str">
        <f ca="1">IFERROR(IF(CO377+CN378&gt;CP$4,CO377,CO377+CN378),"")</f>
        <v/>
      </c>
      <c r="CP378" s="7">
        <f t="shared" ca="1" si="1815"/>
        <v>0</v>
      </c>
      <c r="CQ378" s="7">
        <f t="shared" ca="1" si="1618"/>
        <v>0.38703615699526528</v>
      </c>
      <c r="CR378" s="7">
        <f t="shared" ca="1" si="1619"/>
        <v>7.4502304543196285E-2</v>
      </c>
      <c r="CS378" s="7">
        <f t="shared" ca="1" si="1620"/>
        <v>1</v>
      </c>
      <c r="CT378" s="7" t="str">
        <f t="shared" ca="1" si="1621"/>
        <v>5</v>
      </c>
      <c r="CU378" s="7" t="str">
        <f ca="1">IFERROR(IF(CU377+CT378&gt;CV$4,CU377,CU377+CT378),"")</f>
        <v/>
      </c>
      <c r="CV378" s="7">
        <f t="shared" ca="1" si="1816"/>
        <v>0</v>
      </c>
      <c r="CW378" s="7">
        <f t="shared" ca="1" si="1622"/>
        <v>0.30421399970464214</v>
      </c>
      <c r="CX378" s="7">
        <f t="shared" ca="1" si="1623"/>
        <v>0.15732446183381943</v>
      </c>
      <c r="CY378" s="7">
        <f t="shared" ca="1" si="1624"/>
        <v>1</v>
      </c>
      <c r="CZ378" s="7" t="str">
        <f t="shared" ca="1" si="1625"/>
        <v>5</v>
      </c>
      <c r="DA378" s="7" t="str">
        <f ca="1">IFERROR(IF(DA377+CZ378&gt;DB$4,DA377,DA377+CZ378),"")</f>
        <v/>
      </c>
      <c r="DB378" s="7">
        <f t="shared" ca="1" si="1817"/>
        <v>0</v>
      </c>
      <c r="DC378" s="7">
        <f t="shared" ca="1" si="1626"/>
        <v>0.70878361154587655</v>
      </c>
      <c r="DD378" s="7">
        <f t="shared" ca="1" si="1627"/>
        <v>-0.24724515000741498</v>
      </c>
      <c r="DE378" s="7">
        <f t="shared" ca="1" si="1628"/>
        <v>0</v>
      </c>
      <c r="DF378" s="7">
        <f t="shared" ca="1" si="1629"/>
        <v>0</v>
      </c>
      <c r="DG378" s="7" t="str">
        <f ca="1">IFERROR(IF(DG377+DF378&gt;DH$4,DG377,DG377+DF378),"")</f>
        <v/>
      </c>
      <c r="DH378" s="7">
        <f t="shared" ca="1" si="1818"/>
        <v>0</v>
      </c>
      <c r="DI378" s="7">
        <f t="shared" ca="1" si="1630"/>
        <v>0.69776424737694931</v>
      </c>
      <c r="DJ378" s="7">
        <f t="shared" ca="1" si="1631"/>
        <v>-0.23622578583848775</v>
      </c>
      <c r="DK378" s="7">
        <f t="shared" ca="1" si="1632"/>
        <v>0</v>
      </c>
      <c r="DL378" s="7">
        <f t="shared" ca="1" si="1633"/>
        <v>0</v>
      </c>
      <c r="DM378" s="7" t="str">
        <f ca="1">IFERROR(IF(DM377+DL378&gt;DN$4,DM377,DM377+DL378),"")</f>
        <v/>
      </c>
      <c r="DN378" s="7">
        <f t="shared" ca="1" si="1819"/>
        <v>0</v>
      </c>
      <c r="DO378" s="7">
        <f t="shared" ca="1" si="1634"/>
        <v>0.37684071720541823</v>
      </c>
      <c r="DP378" s="7">
        <f t="shared" ca="1" si="1635"/>
        <v>8.4697744333043334E-2</v>
      </c>
      <c r="DQ378" s="7">
        <f t="shared" ca="1" si="1636"/>
        <v>1</v>
      </c>
      <c r="DR378" s="7" t="str">
        <f t="shared" ca="1" si="1637"/>
        <v>5</v>
      </c>
      <c r="DS378" s="7" t="str">
        <f ca="1">IFERROR(IF(DS377+DR378&gt;DT$4,DS377,DS377+DR378),"")</f>
        <v/>
      </c>
      <c r="DT378" s="7">
        <f t="shared" ca="1" si="1820"/>
        <v>0</v>
      </c>
      <c r="DU378" s="7">
        <f t="shared" ca="1" si="1638"/>
        <v>0.41587386121976488</v>
      </c>
      <c r="DV378" s="7">
        <f t="shared" ca="1" si="1639"/>
        <v>4.566460031869668E-2</v>
      </c>
      <c r="DW378" s="7">
        <f t="shared" ca="1" si="1640"/>
        <v>1</v>
      </c>
      <c r="DX378" s="7" t="str">
        <f t="shared" ca="1" si="1641"/>
        <v>5</v>
      </c>
      <c r="DY378" s="7" t="str">
        <f ca="1">IFERROR(IF(DY377+DX378&gt;DZ$4,DY377,DY377+DX378),"")</f>
        <v/>
      </c>
      <c r="DZ378" s="7">
        <f t="shared" ca="1" si="1821"/>
        <v>0</v>
      </c>
      <c r="EA378" s="7">
        <f t="shared" ca="1" si="1642"/>
        <v>0.84798331067520416</v>
      </c>
      <c r="EB378" s="7">
        <f t="shared" ca="1" si="1643"/>
        <v>-0.3864448491367426</v>
      </c>
      <c r="EC378" s="7">
        <f t="shared" ca="1" si="1644"/>
        <v>0</v>
      </c>
      <c r="ED378" s="7">
        <f t="shared" ca="1" si="1645"/>
        <v>0</v>
      </c>
      <c r="EE378" s="7" t="str">
        <f ca="1">IFERROR(IF(EE377+ED378&gt;EF$4,EE377,EE377+ED378),"")</f>
        <v/>
      </c>
      <c r="EF378" s="7">
        <f t="shared" ca="1" si="1822"/>
        <v>0</v>
      </c>
      <c r="EG378" s="7">
        <f t="shared" ca="1" si="1646"/>
        <v>0.53728552047241696</v>
      </c>
      <c r="EH378" s="7">
        <f t="shared" ca="1" si="1647"/>
        <v>-7.5747058933955391E-2</v>
      </c>
      <c r="EI378" s="7">
        <f t="shared" ca="1" si="1648"/>
        <v>0</v>
      </c>
      <c r="EJ378" s="7">
        <f t="shared" ca="1" si="1649"/>
        <v>0</v>
      </c>
      <c r="EK378" s="7" t="str">
        <f ca="1">IFERROR(IF(EK377+EJ378&gt;EL$4,EK377,EK377+EJ378),"")</f>
        <v/>
      </c>
      <c r="EL378" s="7">
        <f t="shared" ca="1" si="1823"/>
        <v>0</v>
      </c>
      <c r="EM378" s="7">
        <f t="shared" ca="1" si="1650"/>
        <v>0.35701687178568808</v>
      </c>
      <c r="EN378" s="7">
        <f t="shared" ca="1" si="1651"/>
        <v>0.10452158975277348</v>
      </c>
      <c r="EO378" s="7">
        <f t="shared" ca="1" si="1652"/>
        <v>1</v>
      </c>
      <c r="EP378" s="7" t="str">
        <f t="shared" ca="1" si="1653"/>
        <v>5</v>
      </c>
      <c r="EQ378" s="7" t="str">
        <f ca="1">IFERROR(IF(EQ377+EP378&gt;ER$4,EQ377,EQ377+EP378),"")</f>
        <v/>
      </c>
      <c r="ER378" s="7">
        <f t="shared" ca="1" si="1824"/>
        <v>0</v>
      </c>
      <c r="ES378" s="7">
        <f t="shared" ca="1" si="1654"/>
        <v>0.54394093202942595</v>
      </c>
      <c r="ET378" s="7">
        <f t="shared" ca="1" si="1655"/>
        <v>-8.2402470490964386E-2</v>
      </c>
      <c r="EU378" s="7">
        <f t="shared" ca="1" si="1656"/>
        <v>0</v>
      </c>
      <c r="EV378" s="7">
        <f t="shared" ca="1" si="1657"/>
        <v>0</v>
      </c>
      <c r="EW378" s="7" t="str">
        <f ca="1">IFERROR(IF(EW377+EV378&gt;EX$4,EW377,EW377+EV378),"")</f>
        <v/>
      </c>
      <c r="EX378" s="7">
        <f t="shared" ca="1" si="1825"/>
        <v>0</v>
      </c>
      <c r="EY378" s="7">
        <f t="shared" ca="1" si="1658"/>
        <v>0.60521477890941122</v>
      </c>
      <c r="EZ378" s="7">
        <f t="shared" ca="1" si="1659"/>
        <v>-0.14367631737094966</v>
      </c>
      <c r="FA378" s="7">
        <f t="shared" ca="1" si="1660"/>
        <v>0</v>
      </c>
      <c r="FB378" s="7">
        <f t="shared" ca="1" si="1661"/>
        <v>0</v>
      </c>
      <c r="FC378" s="7" t="str">
        <f ca="1">IFERROR(IF(FC377+FB378&gt;FD$4,FC377,FC377+FB378),"")</f>
        <v/>
      </c>
      <c r="FD378" s="7">
        <f t="shared" ca="1" si="1826"/>
        <v>0</v>
      </c>
      <c r="FE378" s="7">
        <f t="shared" ca="1" si="1662"/>
        <v>0.6574901090298152</v>
      </c>
      <c r="FF378" s="7">
        <f t="shared" ca="1" si="1663"/>
        <v>-0.19595164749135363</v>
      </c>
      <c r="FG378" s="7">
        <f t="shared" ca="1" si="1664"/>
        <v>0</v>
      </c>
      <c r="FH378" s="7">
        <f t="shared" ca="1" si="1665"/>
        <v>0</v>
      </c>
      <c r="FI378" s="7" t="str">
        <f ca="1">IFERROR(IF(FI377+FH378&gt;FJ$4,FI377,FI377+FH378),"")</f>
        <v/>
      </c>
      <c r="FJ378" s="7">
        <f t="shared" ca="1" si="1827"/>
        <v>0</v>
      </c>
      <c r="FK378" s="7">
        <f t="shared" ca="1" si="1666"/>
        <v>0.22844647797263928</v>
      </c>
      <c r="FL378" s="7">
        <f t="shared" ca="1" si="1667"/>
        <v>0.23309198356582228</v>
      </c>
      <c r="FM378" s="7">
        <f t="shared" ca="1" si="1668"/>
        <v>1</v>
      </c>
      <c r="FN378" s="7" t="str">
        <f t="shared" ca="1" si="1669"/>
        <v>5</v>
      </c>
      <c r="FO378" s="7" t="str">
        <f ca="1">IFERROR(IF(FO377+FN378&gt;FP$4,FO377,FO377+FN378),"")</f>
        <v/>
      </c>
      <c r="FP378" s="7">
        <f t="shared" ca="1" si="1828"/>
        <v>0</v>
      </c>
      <c r="FQ378" s="7">
        <f t="shared" ca="1" si="1670"/>
        <v>0.63895518876770729</v>
      </c>
      <c r="FR378" s="7">
        <f t="shared" ca="1" si="1671"/>
        <v>-0.17741672722924573</v>
      </c>
      <c r="FS378" s="7">
        <f t="shared" ca="1" si="1672"/>
        <v>0</v>
      </c>
      <c r="FT378" s="7">
        <f t="shared" ca="1" si="1673"/>
        <v>0</v>
      </c>
      <c r="FU378" s="7" t="str">
        <f ca="1">IFERROR(IF(FU377+FT378&gt;FV$4,FU377,FU377+FT378),"")</f>
        <v/>
      </c>
      <c r="FV378" s="7">
        <f t="shared" ca="1" si="1829"/>
        <v>0</v>
      </c>
      <c r="FW378" s="7">
        <f t="shared" ca="1" si="1674"/>
        <v>0.95030770758837779</v>
      </c>
      <c r="FX378" s="7">
        <f t="shared" ca="1" si="1675"/>
        <v>-0.48876924604991623</v>
      </c>
      <c r="FY378" s="7">
        <f t="shared" ca="1" si="1676"/>
        <v>0</v>
      </c>
      <c r="FZ378" s="7">
        <f t="shared" ca="1" si="1677"/>
        <v>0</v>
      </c>
      <c r="GA378" s="7" t="str">
        <f ca="1">IFERROR(IF(GA377+FZ378&gt;GB$4,GA377,GA377+FZ378),"")</f>
        <v/>
      </c>
      <c r="GB378" s="7">
        <f t="shared" ca="1" si="1830"/>
        <v>0</v>
      </c>
      <c r="GC378" s="7">
        <f t="shared" ca="1" si="1678"/>
        <v>5.6581217529051764E-2</v>
      </c>
      <c r="GD378" s="7">
        <f t="shared" ca="1" si="1679"/>
        <v>0.4049572440094098</v>
      </c>
      <c r="GE378" s="7">
        <f t="shared" ca="1" si="1680"/>
        <v>1</v>
      </c>
      <c r="GF378" s="7" t="str">
        <f t="shared" ca="1" si="1681"/>
        <v>5</v>
      </c>
      <c r="GG378" s="7" t="str">
        <f ca="1">IFERROR(IF(GG377+GF378&gt;GH$4,GG377,GG377+GF378),"")</f>
        <v/>
      </c>
      <c r="GH378" s="7">
        <f t="shared" ca="1" si="1831"/>
        <v>0</v>
      </c>
      <c r="GI378" s="7">
        <f t="shared" ca="1" si="1682"/>
        <v>6.8256100788102736E-2</v>
      </c>
      <c r="GJ378" s="7">
        <f t="shared" ca="1" si="1683"/>
        <v>0.39328236075035883</v>
      </c>
      <c r="GK378" s="7">
        <f t="shared" ca="1" si="1684"/>
        <v>1</v>
      </c>
      <c r="GL378" s="7" t="str">
        <f t="shared" ca="1" si="1685"/>
        <v>5</v>
      </c>
      <c r="GM378" s="7" t="str">
        <f ca="1">IFERROR(IF(GM377+GL378&gt;GN$4,GM377,GM377+GL378),"")</f>
        <v/>
      </c>
      <c r="GN378" s="7">
        <f t="shared" ca="1" si="1832"/>
        <v>0</v>
      </c>
      <c r="GO378" s="7">
        <f t="shared" ca="1" si="1686"/>
        <v>0.3614840151327503</v>
      </c>
      <c r="GP378" s="7">
        <f t="shared" ca="1" si="1687"/>
        <v>0.10005444640571126</v>
      </c>
      <c r="GQ378" s="7">
        <f t="shared" ca="1" si="1688"/>
        <v>1</v>
      </c>
      <c r="GR378" s="7" t="str">
        <f t="shared" ca="1" si="1689"/>
        <v>5</v>
      </c>
      <c r="GS378" s="7" t="str">
        <f ca="1">IFERROR(IF(GS377+GR378&gt;GT$4,GS377,GS377+GR378),"")</f>
        <v/>
      </c>
      <c r="GT378" s="7">
        <f t="shared" ca="1" si="1833"/>
        <v>0</v>
      </c>
      <c r="GU378" s="7">
        <f t="shared" ca="1" si="1690"/>
        <v>0.13678702443478197</v>
      </c>
      <c r="GV378" s="7">
        <f t="shared" ca="1" si="1691"/>
        <v>0.3247514371036796</v>
      </c>
      <c r="GW378" s="7">
        <f t="shared" ca="1" si="1692"/>
        <v>1</v>
      </c>
      <c r="GX378" s="7" t="str">
        <f t="shared" ca="1" si="1693"/>
        <v>5</v>
      </c>
      <c r="GY378" s="7" t="str">
        <f ca="1">IFERROR(IF(GY377+GX378&gt;GZ$4,GY377,GY377+GX378),"")</f>
        <v/>
      </c>
      <c r="GZ378" s="7">
        <f t="shared" ca="1" si="1834"/>
        <v>0</v>
      </c>
      <c r="HA378" s="7">
        <f t="shared" ca="1" si="1694"/>
        <v>0.82804849596314956</v>
      </c>
      <c r="HB378" s="7">
        <f t="shared" ca="1" si="1695"/>
        <v>-0.36651003442468799</v>
      </c>
      <c r="HC378" s="7">
        <f t="shared" ca="1" si="1696"/>
        <v>0</v>
      </c>
      <c r="HD378" s="7">
        <f t="shared" ca="1" si="1697"/>
        <v>0</v>
      </c>
      <c r="HE378" s="7" t="str">
        <f ca="1">IFERROR(IF(HE377+HD378&gt;HF$4,HE377,HE377+HD378),"")</f>
        <v/>
      </c>
      <c r="HF378" s="7">
        <f t="shared" ca="1" si="1835"/>
        <v>0</v>
      </c>
      <c r="HG378" s="7">
        <f t="shared" ca="1" si="1698"/>
        <v>0.99613103012934279</v>
      </c>
      <c r="HH378" s="7">
        <f t="shared" ca="1" si="1699"/>
        <v>-0.53459256859088122</v>
      </c>
      <c r="HI378" s="7">
        <f t="shared" ca="1" si="1700"/>
        <v>0</v>
      </c>
      <c r="HJ378" s="7">
        <f t="shared" ca="1" si="1701"/>
        <v>0</v>
      </c>
      <c r="HK378" s="7" t="str">
        <f ca="1">IFERROR(IF(HK377+HJ378&gt;HL$4,HK377,HK377+HJ378),"")</f>
        <v/>
      </c>
      <c r="HL378" s="7">
        <f t="shared" ca="1" si="1836"/>
        <v>0</v>
      </c>
      <c r="HM378" s="7">
        <f t="shared" ca="1" si="1702"/>
        <v>0.96465547472498225</v>
      </c>
      <c r="HN378" s="7">
        <f t="shared" ca="1" si="1703"/>
        <v>-0.50311701318652069</v>
      </c>
      <c r="HO378" s="7">
        <f t="shared" ca="1" si="1704"/>
        <v>0</v>
      </c>
      <c r="HP378" s="7">
        <f t="shared" ca="1" si="1705"/>
        <v>0</v>
      </c>
      <c r="HQ378" s="7" t="str">
        <f ca="1">IFERROR(IF(HQ377+HP378&gt;HR$4,HQ377,HQ377+HP378),"")</f>
        <v/>
      </c>
      <c r="HR378" s="7">
        <f t="shared" ca="1" si="1837"/>
        <v>0</v>
      </c>
      <c r="HS378" s="7">
        <f t="shared" ca="1" si="1706"/>
        <v>0.62617507244262005</v>
      </c>
      <c r="HT378" s="7">
        <f t="shared" ca="1" si="1707"/>
        <v>-0.16463661090415849</v>
      </c>
      <c r="HU378" s="7">
        <f t="shared" ca="1" si="1708"/>
        <v>0</v>
      </c>
      <c r="HV378" s="7">
        <f t="shared" ca="1" si="1709"/>
        <v>0</v>
      </c>
      <c r="HW378" s="7" t="str">
        <f ca="1">IFERROR(IF(HW377+HV378&gt;HX$4,HW377,HW377+HV378),"")</f>
        <v/>
      </c>
      <c r="HX378" s="7">
        <f t="shared" ca="1" si="1838"/>
        <v>0</v>
      </c>
      <c r="HY378" s="7">
        <f t="shared" ca="1" si="1710"/>
        <v>0.51895353827261814</v>
      </c>
      <c r="HZ378" s="7">
        <f t="shared" ca="1" si="1711"/>
        <v>-5.7415076734156578E-2</v>
      </c>
      <c r="IA378" s="7">
        <f t="shared" ca="1" si="1712"/>
        <v>0</v>
      </c>
      <c r="IB378" s="7">
        <f t="shared" ca="1" si="1713"/>
        <v>0</v>
      </c>
      <c r="IC378" s="7" t="str">
        <f ca="1">IFERROR(IF(IC377+IB378&gt;ID$4,IC377,IC377+IB378),"")</f>
        <v/>
      </c>
      <c r="ID378" s="7">
        <f t="shared" ca="1" si="1839"/>
        <v>0</v>
      </c>
      <c r="IE378" s="7">
        <f t="shared" ca="1" si="1714"/>
        <v>0.94413808268566279</v>
      </c>
      <c r="IF378" s="7">
        <f t="shared" ca="1" si="1715"/>
        <v>-0.48259962114720123</v>
      </c>
      <c r="IG378" s="7">
        <f t="shared" ca="1" si="1716"/>
        <v>0</v>
      </c>
      <c r="IH378" s="7">
        <f t="shared" ca="1" si="1717"/>
        <v>0</v>
      </c>
      <c r="II378" s="7" t="str">
        <f ca="1">IFERROR(IF(II377+IH378&gt;IJ$4,II377,II377+IH378),"")</f>
        <v/>
      </c>
      <c r="IJ378" s="7">
        <f t="shared" ca="1" si="1840"/>
        <v>0</v>
      </c>
      <c r="IK378" s="7">
        <f t="shared" ca="1" si="1718"/>
        <v>0.95205926938777785</v>
      </c>
      <c r="IL378" s="7">
        <f t="shared" ca="1" si="1719"/>
        <v>-0.49052080784931629</v>
      </c>
      <c r="IM378" s="7">
        <f t="shared" ca="1" si="1720"/>
        <v>0</v>
      </c>
      <c r="IN378" s="7">
        <f t="shared" ca="1" si="1721"/>
        <v>0</v>
      </c>
      <c r="IO378" s="7" t="str">
        <f ca="1">IFERROR(IF(IO377+IN378&gt;IP$4,IO377,IO377+IN378),"")</f>
        <v/>
      </c>
      <c r="IP378" s="7">
        <f t="shared" ca="1" si="1841"/>
        <v>0</v>
      </c>
      <c r="IQ378" s="7">
        <f t="shared" ca="1" si="1722"/>
        <v>0.4732182783246478</v>
      </c>
      <c r="IR378" s="7">
        <f t="shared" ca="1" si="1723"/>
        <v>-1.1679816786186237E-2</v>
      </c>
      <c r="IS378" s="7">
        <f t="shared" ca="1" si="1724"/>
        <v>0</v>
      </c>
      <c r="IT378" s="7">
        <f t="shared" ca="1" si="1725"/>
        <v>0</v>
      </c>
      <c r="IU378" s="7" t="str">
        <f ca="1">IFERROR(IF(IU377+IT378&gt;IV$4,IU377,IU377+IT378),"")</f>
        <v/>
      </c>
      <c r="IV378" s="7">
        <f t="shared" ca="1" si="1842"/>
        <v>0</v>
      </c>
      <c r="IW378" s="7">
        <f t="shared" ca="1" si="1726"/>
        <v>0.20768862840458402</v>
      </c>
      <c r="IX378" s="7">
        <f t="shared" ca="1" si="1727"/>
        <v>0.25384983313387754</v>
      </c>
      <c r="IY378" s="7">
        <f t="shared" ca="1" si="1728"/>
        <v>1</v>
      </c>
      <c r="IZ378" s="7" t="str">
        <f t="shared" ca="1" si="1729"/>
        <v>5</v>
      </c>
      <c r="JA378" s="7" t="str">
        <f ca="1">IFERROR(IF(JA377+IZ378&gt;JB$4,JA377,JA377+IZ378),"")</f>
        <v/>
      </c>
      <c r="JB378" s="7">
        <f t="shared" ca="1" si="1843"/>
        <v>0</v>
      </c>
      <c r="JC378" s="7">
        <f t="shared" ca="1" si="1730"/>
        <v>0.65732997300036755</v>
      </c>
      <c r="JD378" s="7">
        <f t="shared" ca="1" si="1731"/>
        <v>-0.19579151146190599</v>
      </c>
      <c r="JE378" s="7">
        <f t="shared" ca="1" si="1732"/>
        <v>0</v>
      </c>
      <c r="JF378" s="7">
        <f t="shared" ca="1" si="1733"/>
        <v>0</v>
      </c>
      <c r="JG378" s="7" t="str">
        <f ca="1">IFERROR(IF(JG377+JF378&gt;JH$4,JG377,JG377+JF378),"")</f>
        <v/>
      </c>
      <c r="JH378" s="7">
        <f t="shared" ca="1" si="1844"/>
        <v>0</v>
      </c>
      <c r="JI378" s="7">
        <f t="shared" ca="1" si="1734"/>
        <v>6.3306492386705271E-2</v>
      </c>
      <c r="JJ378" s="7">
        <f t="shared" ca="1" si="1735"/>
        <v>0.39823196915175629</v>
      </c>
      <c r="JK378" s="7">
        <f t="shared" ca="1" si="1736"/>
        <v>1</v>
      </c>
      <c r="JL378" s="7" t="str">
        <f t="shared" ca="1" si="1737"/>
        <v>5</v>
      </c>
      <c r="JM378" s="7" t="str">
        <f ca="1">IFERROR(IF(JM377+JL378&gt;JN$4,JM377,JM377+JL378),"")</f>
        <v/>
      </c>
      <c r="JN378" s="7">
        <f t="shared" ca="1" si="1845"/>
        <v>0</v>
      </c>
      <c r="JO378" s="7">
        <f t="shared" ca="1" si="1738"/>
        <v>0.74049861455014443</v>
      </c>
      <c r="JP378" s="7">
        <f t="shared" ca="1" si="1739"/>
        <v>-0.27896015301168287</v>
      </c>
      <c r="JQ378" s="7">
        <f t="shared" ca="1" si="1740"/>
        <v>0</v>
      </c>
      <c r="JR378" s="7">
        <f t="shared" ca="1" si="1741"/>
        <v>0</v>
      </c>
      <c r="JS378" s="7" t="str">
        <f ca="1">IFERROR(IF(JS377+JR378&gt;JT$4,JS377,JS377+JR378),"")</f>
        <v/>
      </c>
      <c r="JT378" s="7">
        <f t="shared" ca="1" si="1846"/>
        <v>0</v>
      </c>
      <c r="JU378" s="7">
        <f t="shared" ca="1" si="1742"/>
        <v>0.22228386137009526</v>
      </c>
      <c r="JV378" s="7">
        <f t="shared" ca="1" si="1743"/>
        <v>0.2392546001683663</v>
      </c>
      <c r="JW378" s="7">
        <f t="shared" ca="1" si="1744"/>
        <v>1</v>
      </c>
      <c r="JX378" s="7" t="str">
        <f t="shared" ca="1" si="1745"/>
        <v>5</v>
      </c>
      <c r="JY378" s="7" t="str">
        <f ca="1">IFERROR(IF(JY377+JX378&gt;JZ$4,JY377,JY377+JX378),"")</f>
        <v/>
      </c>
      <c r="JZ378" s="7">
        <f t="shared" ca="1" si="1847"/>
        <v>0</v>
      </c>
      <c r="KA378" s="7">
        <f t="shared" ca="1" si="1746"/>
        <v>0.95026672152465308</v>
      </c>
      <c r="KB378" s="7">
        <f t="shared" ca="1" si="1747"/>
        <v>-0.48872825998619152</v>
      </c>
      <c r="KC378" s="7">
        <f t="shared" ca="1" si="1748"/>
        <v>0</v>
      </c>
      <c r="KD378" s="7">
        <f t="shared" ca="1" si="1749"/>
        <v>0</v>
      </c>
      <c r="KE378" s="7" t="str">
        <f ca="1">IFERROR(IF(KE377+KD378&gt;KF$4,KE377,KE377+KD378),"")</f>
        <v/>
      </c>
      <c r="KF378" s="7">
        <f t="shared" ca="1" si="1848"/>
        <v>0</v>
      </c>
      <c r="KG378" s="7">
        <f t="shared" ca="1" si="1750"/>
        <v>0.80906120554646677</v>
      </c>
      <c r="KH378" s="7">
        <f t="shared" ca="1" si="1751"/>
        <v>-0.3475227440080052</v>
      </c>
      <c r="KI378" s="7">
        <f t="shared" ca="1" si="1752"/>
        <v>0</v>
      </c>
      <c r="KJ378" s="7">
        <f t="shared" ca="1" si="1753"/>
        <v>0</v>
      </c>
      <c r="KK378" s="7" t="str">
        <f ca="1">IFERROR(IF(KK377+KJ378&gt;KL$4,KK377,KK377+KJ378),"")</f>
        <v/>
      </c>
      <c r="KL378" s="7">
        <f t="shared" ca="1" si="1849"/>
        <v>0</v>
      </c>
      <c r="KM378" s="7">
        <f t="shared" ca="1" si="1754"/>
        <v>0.73662109384577623</v>
      </c>
      <c r="KN378" s="7">
        <f t="shared" ca="1" si="1755"/>
        <v>-0.27508263230731467</v>
      </c>
      <c r="KO378" s="7">
        <f t="shared" ca="1" si="1756"/>
        <v>0</v>
      </c>
      <c r="KP378" s="7">
        <f t="shared" ca="1" si="1757"/>
        <v>0</v>
      </c>
      <c r="KQ378" s="7" t="str">
        <f ca="1">IFERROR(IF(KQ377+KP378&gt;KR$4,KQ377,KQ377+KP378),"")</f>
        <v/>
      </c>
      <c r="KR378" s="7">
        <f t="shared" ca="1" si="1850"/>
        <v>0</v>
      </c>
      <c r="KS378" s="7">
        <f t="shared" ca="1" si="1758"/>
        <v>3.6025516704659921E-2</v>
      </c>
      <c r="KT378" s="7">
        <f t="shared" ca="1" si="1759"/>
        <v>0.42551294483380164</v>
      </c>
      <c r="KU378" s="7">
        <f t="shared" ca="1" si="1760"/>
        <v>1</v>
      </c>
      <c r="KV378" s="7" t="str">
        <f t="shared" ca="1" si="1761"/>
        <v>5</v>
      </c>
      <c r="KW378" s="7" t="str">
        <f ca="1">IFERROR(IF(KW377+KV378&gt;KX$4,KW377,KW377+KV378),"")</f>
        <v/>
      </c>
      <c r="KX378" s="7">
        <f t="shared" ca="1" si="1851"/>
        <v>0</v>
      </c>
      <c r="KY378" s="7">
        <f t="shared" ca="1" si="1762"/>
        <v>0.65623558561980067</v>
      </c>
      <c r="KZ378" s="7">
        <f t="shared" ca="1" si="1763"/>
        <v>-0.1946971240813391</v>
      </c>
      <c r="LA378" s="7">
        <f t="shared" ca="1" si="1764"/>
        <v>0</v>
      </c>
      <c r="LB378" s="7">
        <f t="shared" ca="1" si="1765"/>
        <v>0</v>
      </c>
      <c r="LC378" s="7" t="str">
        <f ca="1">IFERROR(IF(LC377+LB378&gt;LD$4,LC377,LC377+LB378),"")</f>
        <v/>
      </c>
      <c r="LD378" s="7">
        <f t="shared" ca="1" si="1852"/>
        <v>0</v>
      </c>
      <c r="LE378" s="7">
        <f t="shared" ca="1" si="1766"/>
        <v>0.11508851321903568</v>
      </c>
      <c r="LF378" s="7">
        <f t="shared" ca="1" si="1767"/>
        <v>0.34644994831942588</v>
      </c>
      <c r="LG378" s="7">
        <f t="shared" ca="1" si="1768"/>
        <v>1</v>
      </c>
      <c r="LH378" s="7" t="str">
        <f t="shared" ca="1" si="1769"/>
        <v>5</v>
      </c>
      <c r="LI378" s="7" t="str">
        <f ca="1">IFERROR(IF(LI377+LH378&gt;LJ$4,LI377,LI377+LH378),"")</f>
        <v/>
      </c>
      <c r="LJ378" s="7">
        <f t="shared" ca="1" si="1853"/>
        <v>0</v>
      </c>
      <c r="LK378" s="7">
        <f t="shared" ca="1" si="1770"/>
        <v>0.74343026439128423</v>
      </c>
      <c r="LL378" s="7">
        <f t="shared" ca="1" si="1771"/>
        <v>-0.28189180285282267</v>
      </c>
      <c r="LM378" s="7">
        <f t="shared" ca="1" si="1772"/>
        <v>0</v>
      </c>
      <c r="LN378" s="7">
        <f t="shared" ca="1" si="1773"/>
        <v>0</v>
      </c>
      <c r="LO378" s="7" t="str">
        <f ca="1">IFERROR(IF(LO377+LN378&gt;LP$4,LO377,LO377+LN378),"")</f>
        <v/>
      </c>
      <c r="LP378" s="7">
        <f t="shared" ca="1" si="1854"/>
        <v>0</v>
      </c>
      <c r="LQ378" s="7">
        <f t="shared" ca="1" si="1774"/>
        <v>0.73792228086680922</v>
      </c>
      <c r="LR378" s="7">
        <f t="shared" ca="1" si="1775"/>
        <v>-0.27638381932834766</v>
      </c>
      <c r="LS378" s="7">
        <f t="shared" ca="1" si="1776"/>
        <v>0</v>
      </c>
      <c r="LT378" s="7">
        <f t="shared" ca="1" si="1777"/>
        <v>0</v>
      </c>
      <c r="LU378" s="7" t="str">
        <f ca="1">IFERROR(IF(LU377+LT378&gt;LV$4,LU377,LU377+LT378),"")</f>
        <v/>
      </c>
      <c r="LV378" s="7">
        <f t="shared" ca="1" si="1855"/>
        <v>0</v>
      </c>
      <c r="LW378" s="7">
        <f t="shared" ca="1" si="1778"/>
        <v>0.14625341897826871</v>
      </c>
      <c r="LX378" s="7">
        <f t="shared" ca="1" si="1779"/>
        <v>0.31528504256019285</v>
      </c>
      <c r="LY378" s="7">
        <f t="shared" ca="1" si="1780"/>
        <v>1</v>
      </c>
      <c r="LZ378" s="7" t="str">
        <f t="shared" ca="1" si="1781"/>
        <v>5</v>
      </c>
      <c r="MA378" s="7" t="str">
        <f ca="1">IFERROR(IF(MA377+LZ378&gt;MB$4,MA377,MA377+LZ378),"")</f>
        <v/>
      </c>
      <c r="MB378" s="7">
        <f t="shared" ca="1" si="1856"/>
        <v>0</v>
      </c>
      <c r="MC378" s="7">
        <f t="shared" ca="1" si="1782"/>
        <v>0.5120473560381783</v>
      </c>
      <c r="MD378" s="7">
        <f t="shared" ca="1" si="1783"/>
        <v>-5.0508894499716739E-2</v>
      </c>
      <c r="ME378" s="7">
        <f t="shared" ca="1" si="1784"/>
        <v>0</v>
      </c>
      <c r="MF378" s="7">
        <f t="shared" ca="1" si="1785"/>
        <v>0</v>
      </c>
      <c r="MG378" s="7" t="str">
        <f ca="1">IFERROR(IF(MG377+MF378&gt;MH$4,MG377,MG377+MF378),"")</f>
        <v/>
      </c>
      <c r="MH378" s="7">
        <f t="shared" ca="1" si="1857"/>
        <v>0</v>
      </c>
      <c r="MI378" s="7">
        <f t="shared" ca="1" si="1786"/>
        <v>0.53473133321282096</v>
      </c>
      <c r="MJ378" s="7">
        <f t="shared" ca="1" si="1787"/>
        <v>-7.3192871674359394E-2</v>
      </c>
      <c r="MK378" s="7">
        <f t="shared" ca="1" si="1788"/>
        <v>0</v>
      </c>
      <c r="ML378" s="7">
        <f t="shared" ca="1" si="1789"/>
        <v>0</v>
      </c>
      <c r="MM378" s="7" t="str">
        <f ca="1">IFERROR(IF(MM377+ML378&gt;MN$4,MM377,MM377+ML378),"")</f>
        <v/>
      </c>
      <c r="MN378" s="7">
        <f t="shared" ca="1" si="1858"/>
        <v>0</v>
      </c>
      <c r="MO378" s="7">
        <f t="shared" ca="1" si="1790"/>
        <v>0.97750897358952138</v>
      </c>
      <c r="MP378" s="7">
        <f t="shared" ca="1" si="1791"/>
        <v>-0.51597051205105982</v>
      </c>
      <c r="MQ378" s="7">
        <f t="shared" ca="1" si="1792"/>
        <v>0</v>
      </c>
      <c r="MR378" s="7">
        <f t="shared" ca="1" si="1793"/>
        <v>0</v>
      </c>
      <c r="MS378" s="7" t="str">
        <f ca="1">IFERROR(IF(MS377+MR378&gt;MT$4,MS377,MS377+MR378),"")</f>
        <v/>
      </c>
      <c r="MT378" s="7">
        <f t="shared" ca="1" si="1859"/>
        <v>0</v>
      </c>
      <c r="MU378" s="7">
        <f t="shared" ca="1" si="1794"/>
        <v>0.21104126582453664</v>
      </c>
      <c r="MV378" s="7">
        <f t="shared" ca="1" si="1795"/>
        <v>0.25049719571392493</v>
      </c>
      <c r="MW378" s="7">
        <f t="shared" ca="1" si="1796"/>
        <v>1</v>
      </c>
      <c r="MX378" s="7" t="str">
        <f t="shared" ca="1" si="1797"/>
        <v>5</v>
      </c>
      <c r="MY378" s="7" t="str">
        <f ca="1">IFERROR(IF(MY377+MX378&gt;MZ$4,MY377,MY377+MX378),"")</f>
        <v/>
      </c>
      <c r="MZ378" s="7">
        <f t="shared" ca="1" si="1860"/>
        <v>0</v>
      </c>
      <c r="NA378" s="7">
        <f t="shared" ca="1" si="1798"/>
        <v>0.22091528619523237</v>
      </c>
      <c r="NB378" s="7">
        <f t="shared" ca="1" si="1799"/>
        <v>0.24062317534322919</v>
      </c>
      <c r="NC378" s="7">
        <f t="shared" ca="1" si="1800"/>
        <v>1</v>
      </c>
      <c r="ND378" s="7" t="str">
        <f t="shared" ca="1" si="1801"/>
        <v>5</v>
      </c>
      <c r="NE378" s="7" t="str">
        <f ca="1">IFERROR(IF(NE377+ND378&gt;NF$4,NE377,NE377+ND378),"")</f>
        <v/>
      </c>
      <c r="NF378" s="7">
        <f t="shared" ca="1" si="1861"/>
        <v>0</v>
      </c>
      <c r="NG378" s="7">
        <f t="shared" ca="1" si="1802"/>
        <v>2.1227566097982709E-2</v>
      </c>
      <c r="NH378" s="7">
        <f t="shared" ca="1" si="1803"/>
        <v>0.44031089544047886</v>
      </c>
      <c r="NI378" s="7">
        <f t="shared" ca="1" si="1804"/>
        <v>1</v>
      </c>
      <c r="NJ378" s="7" t="str">
        <f t="shared" ca="1" si="1805"/>
        <v>5</v>
      </c>
      <c r="NK378" s="7" t="str">
        <f ca="1">IFERROR(IF(NK377+NJ378&gt;NL$4,NK377,NK377+NJ378),"")</f>
        <v/>
      </c>
      <c r="NL378" s="7">
        <f t="shared" ca="1" si="1862"/>
        <v>0</v>
      </c>
      <c r="NM378" s="7">
        <f t="shared" ca="1" si="1806"/>
        <v>0.87102801026677223</v>
      </c>
      <c r="NN378" s="7">
        <f t="shared" ca="1" si="1807"/>
        <v>-0.40948954872831067</v>
      </c>
      <c r="NO378" s="7">
        <f t="shared" ca="1" si="1808"/>
        <v>0</v>
      </c>
      <c r="NP378" s="7">
        <f t="shared" ca="1" si="1809"/>
        <v>0</v>
      </c>
      <c r="NQ378" s="7" t="str">
        <f ca="1">IFERROR(IF(NQ377+NP378&gt;NR$4,NQ377,NQ377+NP378),"")</f>
        <v/>
      </c>
      <c r="NR378" s="7">
        <f t="shared" ca="1" si="1863"/>
        <v>0</v>
      </c>
      <c r="NT378">
        <v>380</v>
      </c>
      <c r="NU378" s="7" t="s">
        <v>19</v>
      </c>
      <c r="NV378" s="7" t="str">
        <f t="shared" ca="1" si="1598"/>
        <v/>
      </c>
      <c r="NW378" s="7" t="str">
        <f t="shared" ca="1" si="1810"/>
        <v/>
      </c>
      <c r="NX378" t="str">
        <f ca="1">IFERROR(VLOOKUP(NT378,$K$3:$AK$568,8,FALSE),"")</f>
        <v/>
      </c>
      <c r="NY378" t="str">
        <f ca="1">IFERROR(VLOOKUP(NT378,$K$3:$AK$568,9,FALSE),"")</f>
        <v/>
      </c>
      <c r="NZ378" s="7" t="str">
        <f ca="1">IFERROR(VLOOKUP(NT378,$K$3:$AK$568,27,FALSE),"")</f>
        <v/>
      </c>
      <c r="OB378">
        <v>380</v>
      </c>
      <c r="OC378" s="7" t="s">
        <v>19</v>
      </c>
      <c r="OD378" t="e">
        <f t="shared" ca="1" si="1864"/>
        <v>#N/A</v>
      </c>
      <c r="OE378" s="7" t="str">
        <f t="shared" ca="1" si="1865"/>
        <v/>
      </c>
      <c r="OF378" s="7" t="str">
        <f t="shared" ca="1" si="1866"/>
        <v/>
      </c>
      <c r="OG378" t="str">
        <f t="shared" ca="1" si="1867"/>
        <v/>
      </c>
      <c r="OI378">
        <v>380</v>
      </c>
      <c r="OJ378" s="7" t="s">
        <v>19</v>
      </c>
      <c r="OK378" s="7" t="str">
        <f t="shared" ca="1" si="1868"/>
        <v/>
      </c>
      <c r="OL378" s="7" t="str">
        <f t="shared" ca="1" si="1869"/>
        <v/>
      </c>
      <c r="OM378" t="str">
        <f ca="1">IFERROR(VLOOKUP(OI378,$L$3:$AK$568,7,FALSE),"")</f>
        <v/>
      </c>
      <c r="ON378" t="str">
        <f ca="1">IFERROR(VLOOKUP(OI378,$L$3:$AK$568,8,FALSE),"")</f>
        <v/>
      </c>
      <c r="OO378" s="7" t="str">
        <f ca="1">IFERROR(VLOOKUP(OI378,$L$3:$AK$568,26,FALSE),"")</f>
        <v/>
      </c>
      <c r="OQ378">
        <v>380</v>
      </c>
      <c r="OR378" s="7" t="s">
        <v>19</v>
      </c>
      <c r="OS378" t="e">
        <f t="shared" ca="1" si="1870"/>
        <v>#N/A</v>
      </c>
      <c r="OT378" s="7" t="str">
        <f t="shared" ca="1" si="1871"/>
        <v/>
      </c>
      <c r="OU378" s="7" t="str">
        <f t="shared" ca="1" si="1872"/>
        <v/>
      </c>
      <c r="OV378" t="str">
        <f t="shared" ca="1" si="1873"/>
        <v/>
      </c>
      <c r="OX378">
        <v>380</v>
      </c>
      <c r="OY378" s="7" t="s">
        <v>19</v>
      </c>
      <c r="OZ378" s="7" t="str">
        <f t="shared" ca="1" si="1874"/>
        <v/>
      </c>
      <c r="PA378" s="7" t="str">
        <f t="shared" ca="1" si="1875"/>
        <v/>
      </c>
      <c r="PB378" t="str">
        <f ca="1">IFERROR(VLOOKUP(OX378,$M$3:$AK$568,6,FALSE),"")</f>
        <v/>
      </c>
      <c r="PC378" t="str">
        <f ca="1">IFERROR(VLOOKUP(OX378,$M$3:$AK$568,7,FALSE),"")</f>
        <v/>
      </c>
      <c r="PD378" s="7" t="str">
        <f ca="1">IFERROR(VLOOKUP(OX378,$M$3:$AK$568,25,FALSE),"")</f>
        <v/>
      </c>
      <c r="PF378">
        <v>380</v>
      </c>
      <c r="PG378" s="7" t="s">
        <v>19</v>
      </c>
      <c r="PH378" t="e">
        <f t="shared" ca="1" si="1876"/>
        <v>#N/A</v>
      </c>
      <c r="PI378" s="7" t="str">
        <f t="shared" ca="1" si="1877"/>
        <v/>
      </c>
      <c r="PJ378" s="7" t="str">
        <f t="shared" ca="1" si="1878"/>
        <v/>
      </c>
      <c r="PK378" t="str">
        <f t="shared" ca="1" si="1879"/>
        <v/>
      </c>
      <c r="PM378">
        <v>380</v>
      </c>
      <c r="PN378" s="7" t="s">
        <v>19</v>
      </c>
      <c r="PO378" s="202" t="str">
        <f t="shared" ca="1" si="1880"/>
        <v/>
      </c>
      <c r="PP378" s="7" t="str">
        <f t="shared" ca="1" si="1881"/>
        <v/>
      </c>
      <c r="PQ378" t="str">
        <f ca="1">IFERROR(VLOOKUP(PM378,$G$325:$R$409,12,FALSE),"")</f>
        <v/>
      </c>
      <c r="PR378" t="e">
        <f ca="1">VLOOKUP(PM378,$G$324:$Q$409,11,FALSE)</f>
        <v>#N/A</v>
      </c>
      <c r="PS378" s="7" t="str">
        <f ca="1">VLOOKUP(PQ378,$R$325:$Y$409,8,FALSE)</f>
        <v>- -</v>
      </c>
      <c r="PT378" s="7">
        <f ca="1">ReSt</f>
        <v>-4</v>
      </c>
      <c r="PU378" s="7" t="e">
        <f t="shared" ca="1" si="1882"/>
        <v>#N/A</v>
      </c>
      <c r="PV378" s="7" t="e">
        <f t="shared" ca="1" si="1883"/>
        <v>#N/A</v>
      </c>
      <c r="PW378" s="7" t="str">
        <f ca="1">VLOOKUP(PQ378,$R$325:$AK$409,8,FALSE)</f>
        <v>- -</v>
      </c>
      <c r="PX378" s="7"/>
      <c r="PY378">
        <v>380</v>
      </c>
      <c r="PZ378" s="7" t="s">
        <v>19</v>
      </c>
      <c r="QA378" t="str">
        <f t="shared" ca="1" si="1884"/>
        <v/>
      </c>
      <c r="QB378" s="7" t="str">
        <f t="shared" ca="1" si="1885"/>
        <v/>
      </c>
      <c r="QC378" s="7" t="str">
        <f t="shared" ca="1" si="1886"/>
        <v/>
      </c>
      <c r="QD378" t="str">
        <f t="shared" ca="1" si="1887"/>
        <v/>
      </c>
      <c r="QF378">
        <v>380</v>
      </c>
      <c r="QG378" s="7" t="s">
        <v>19</v>
      </c>
      <c r="QH378" s="7" t="str">
        <f t="shared" ca="1" si="1888"/>
        <v/>
      </c>
      <c r="QI378" s="7" t="e">
        <f t="shared" ca="1" si="1889"/>
        <v>#VALUE!</v>
      </c>
      <c r="QJ378" t="e">
        <f t="shared" ca="1" si="1890"/>
        <v>#N/A</v>
      </c>
      <c r="QK378" s="7" t="e">
        <f t="shared" ca="1" si="1891"/>
        <v>#N/A</v>
      </c>
      <c r="QM378">
        <v>380</v>
      </c>
      <c r="QN378" s="7" t="s">
        <v>19</v>
      </c>
      <c r="QO378" t="str">
        <f t="shared" ca="1" si="1892"/>
        <v/>
      </c>
      <c r="QP378" s="7" t="str">
        <f t="shared" ca="1" si="1893"/>
        <v/>
      </c>
      <c r="QQ378" t="str">
        <f t="shared" ca="1" si="1894"/>
        <v/>
      </c>
    </row>
    <row r="379" spans="1:459" x14ac:dyDescent="0.25">
      <c r="A379" s="240" t="str">
        <f>IF('Character Sheet'!$B$4="Creature","N","Y")</f>
        <v>Y</v>
      </c>
      <c r="C379" s="75"/>
      <c r="D379" s="76"/>
      <c r="F379" s="75">
        <v>10</v>
      </c>
      <c r="G379" s="76">
        <f t="shared" ca="1" si="1952"/>
        <v>0</v>
      </c>
      <c r="I379" s="75" t="s">
        <v>1812</v>
      </c>
      <c r="J379" s="85"/>
      <c r="K379" s="85">
        <f t="shared" ca="1" si="1953"/>
        <v>7</v>
      </c>
      <c r="L379" s="85">
        <f t="shared" ca="1" si="1954"/>
        <v>7</v>
      </c>
      <c r="M379" s="70">
        <f t="shared" ca="1" si="1955"/>
        <v>18</v>
      </c>
      <c r="O379" s="222">
        <f t="shared" ca="1" si="1956"/>
        <v>283</v>
      </c>
      <c r="Q379" s="7" t="s">
        <v>1757</v>
      </c>
      <c r="R379" s="9" t="str">
        <f ca="1">IFERROR(VLOOKUP(F379,INDIRECT(Calculations!$D$101),2,FALSE),"")</f>
        <v>Speed</v>
      </c>
      <c r="S379" s="9" t="str">
        <f t="shared" ca="1" si="1957"/>
        <v>Speed</v>
      </c>
      <c r="T379" s="61" t="str">
        <f ca="1">SUBSTITUTE(IFERROR(IFERROR(VLOOKUP(R379,'[1]Skill Statistics'!$A$3:$C$513,2,FALSE),VLOOKUP(Q379,'[1]Skill Statistics'!$A$3:$C$513,2,FALSE)),T378),"R*","ReSt")</f>
        <v>ReSt/ReSt</v>
      </c>
      <c r="U379" s="61" t="str">
        <f ca="1">IFERROR(IFERROR(VLOOKUP(R379,'[1]Skill Statistics'!$A$3:$C$513,3,FALSE),VLOOKUP(Q379,'[1]Skill Statistics'!$A$3:$C$513,3,FALSE)),U378)</f>
        <v>Me</v>
      </c>
      <c r="V379" s="61" t="str">
        <f ca="1">IF(R379="","- -",IF(ISNUMBER(SEARCH("Category",R379)),"- -",IFERROR(IFERROR(VLOOKUP(Q379,[1]Professions!$A$4:$AM$288,MATCH(Profession,[1]Professions!$A$1:$AM$1,0),FALSE),VLOOKUP(Q379,Calculations!$B$91:$I$95,8,FALSE)),"- -")))</f>
        <v>6 / 8</v>
      </c>
      <c r="W379" s="60">
        <f t="shared" ca="1" si="1958"/>
        <v>0</v>
      </c>
      <c r="X379" s="7">
        <f ca="1">IFERROR(VLOOKUP(R379,$BS$6:$NR$519,MATCH(ActualLevel,$BS$3:$NR$3,0),FALSE),"- -")</f>
        <v>0</v>
      </c>
      <c r="Y379" s="7">
        <f t="shared" ca="1" si="1959"/>
        <v>0</v>
      </c>
      <c r="Z379" s="7">
        <f ca="1">IFERROR(VLOOKUP(Y379,Charts!$BQ$2:$BR$52,2,FALSE),"- -")</f>
        <v>-25</v>
      </c>
      <c r="AA379" s="7">
        <f t="shared" ca="1" si="1960"/>
        <v>-1</v>
      </c>
      <c r="AB379" s="7">
        <f t="shared" ca="1" si="1961"/>
        <v>0</v>
      </c>
      <c r="AC379" s="7"/>
      <c r="AD379" s="7"/>
      <c r="AE379" s="7"/>
      <c r="AF379" s="7"/>
      <c r="AG379" s="7"/>
      <c r="AH379" s="90"/>
      <c r="AI379" s="7"/>
      <c r="AJ379" s="7"/>
      <c r="AK379" s="7">
        <f t="shared" ca="1" si="1962"/>
        <v>-26</v>
      </c>
      <c r="AL379" s="7"/>
      <c r="AM379" s="69">
        <f>IFERROR(VLOOKUP(Q379,'[1]Skill Statistics'!$A$3:$AN$513,MATCH(Profession,'[1]Skill Statistics'!$A$2:$AN$2,0),FALSE),0)</f>
        <v>0</v>
      </c>
      <c r="AN379" s="85">
        <f>IFERROR(VLOOKUP(Q379,'[1]Skill Statistics'!$A$3:$BK$513,MATCH(Archetype,'[1]Skill Statistics'!$A$2:$BK$2,0),FALSE),0)</f>
        <v>0</v>
      </c>
      <c r="AO379" s="85">
        <f>IFERROR(VLOOKUP(Q379,'[1]Skill Statistics'!$A$3:$BB$513,MATCH(Race,'[1]Skill Statistics'!$A$2:$BB$2,0),FALSE),0)</f>
        <v>0</v>
      </c>
      <c r="AP379" s="85">
        <f t="shared" ca="1" si="1811"/>
        <v>-0.1</v>
      </c>
      <c r="AQ379" s="70"/>
      <c r="AS379" s="69">
        <f>IFERROR(VLOOKUP(Q379,'[1]Professional Skills'!$A$4:$AM$288,MATCH(Profession,'[1]Professional Skills'!$A$3:$AM$3,0),FALSE),"- -")</f>
        <v>0</v>
      </c>
      <c r="AT379" t="s">
        <v>1812</v>
      </c>
      <c r="AU379" s="7" t="str">
        <f t="shared" si="1963"/>
        <v/>
      </c>
      <c r="AV379" s="7">
        <f t="shared" ca="1" si="1964"/>
        <v>0</v>
      </c>
      <c r="AW379" t="str">
        <f t="shared" si="1898"/>
        <v/>
      </c>
      <c r="AX379" t="str">
        <f>IFERROR(_xlfn.RANK.EQ(AW379,$AW$5:$AW$568),"")</f>
        <v/>
      </c>
      <c r="AY379">
        <f t="shared" si="1965"/>
        <v>0</v>
      </c>
      <c r="AZ379" s="70" t="str">
        <f t="shared" si="1966"/>
        <v/>
      </c>
      <c r="BB379" s="69" t="str">
        <f>IFERROR(IF(Q379="Language",VLOOKUP(R379,[1]Cultures!$B$4:$N$218,MATCH(Culture,[1]Cultures!$B$3:$N$3,0),FALSE),VLOOKUP(Q379,[1]Cultures!$B$4:$O$212,MATCH(Culture,[1]Cultures!$B$3:$O$3,0),FALSE)),"- -")</f>
        <v>- -</v>
      </c>
      <c r="BC379" t="s">
        <v>1812</v>
      </c>
      <c r="BD379">
        <f t="shared" ca="1" si="1967"/>
        <v>0.23143115235280276</v>
      </c>
      <c r="BE379">
        <f t="shared" ca="1" si="1900"/>
        <v>0.13143115235280275</v>
      </c>
      <c r="BH379">
        <f t="shared" ca="1" si="1950"/>
        <v>21</v>
      </c>
      <c r="BI379" s="7">
        <f ca="1">IFERROR(IF(BH379=1,IF(BB379=1,1,IF(BB379=2,2,IF(BH379=2,IF(BB379=3,1,IF(BB379&gt;=4,2,IF(BH379=3,IF(BB379=5,1,IF(BB379&gt;=6,2,IF(BH379=4,IF(BB379=7,1,IF(BB379&gt;=8,2,IF(BH379=5,IF(BB379=9,1,IF(BB379&gt;=10,2,0)),0))),0))),0))),0))),0)+(IF(BC379="*",0,BB379)),"- -")</f>
        <v>0</v>
      </c>
      <c r="BK379" s="7"/>
      <c r="BL379" s="70">
        <f ca="1">IF(V379="- -","- -",SUM(BI379:BK379))</f>
        <v>0</v>
      </c>
      <c r="BN379" s="69">
        <f ca="1">IFERROR(VLOOKUP(V379,Charts!$BT$2:$BV$14,3,FALSE),"- -")</f>
        <v>0.38461538461538464</v>
      </c>
      <c r="BO379" s="85">
        <f t="shared" ca="1" si="1812"/>
        <v>1.3508717773015253</v>
      </c>
      <c r="BP379" s="70">
        <f t="shared" ca="1" si="1901"/>
        <v>283</v>
      </c>
      <c r="BR379" s="7">
        <v>378</v>
      </c>
      <c r="BS379" s="9" t="str">
        <f ca="1">VLOOKUP(BR379,$O$3:$R$568,4,FALSE)</f>
        <v>Tooler</v>
      </c>
      <c r="BT379" s="7" t="str">
        <f ca="1">VLOOKUP(BS379,$R$3:$V$568,5,FALSE)</f>
        <v>2 / 4</v>
      </c>
      <c r="BU379" s="7">
        <f ca="1">VLOOKUP(BT379,Charts!$BT$2:$BV$14,3,FALSE)</f>
        <v>0.76923076923076927</v>
      </c>
      <c r="BV379" s="7" t="str">
        <f t="shared" ca="1" si="1604"/>
        <v>2</v>
      </c>
      <c r="BW379" s="7" t="str">
        <f t="shared" ca="1" si="1605"/>
        <v>4</v>
      </c>
      <c r="BY379" s="7">
        <f t="shared" ca="1" si="1606"/>
        <v>0.66624242206622231</v>
      </c>
      <c r="BZ379" s="7">
        <f t="shared" ca="1" si="1607"/>
        <v>0.10298834716454697</v>
      </c>
      <c r="CA379" s="7">
        <f t="shared" ca="1" si="1608"/>
        <v>1</v>
      </c>
      <c r="CB379" s="7" t="str">
        <f t="shared" ca="1" si="1609"/>
        <v>2</v>
      </c>
      <c r="CC379" s="7" t="str">
        <f ca="1">IFERROR(IF(CC378+CB379&gt;CD$4,CC378,CC378+CB379),"")</f>
        <v/>
      </c>
      <c r="CD379" s="7">
        <f t="shared" ca="1" si="1813"/>
        <v>0</v>
      </c>
      <c r="CE379" s="7">
        <f t="shared" ca="1" si="1610"/>
        <v>0.75643875952670314</v>
      </c>
      <c r="CF379" s="7">
        <f t="shared" ca="1" si="1611"/>
        <v>1.2792009704066132E-2</v>
      </c>
      <c r="CG379" s="7">
        <f t="shared" ca="1" si="1612"/>
        <v>1</v>
      </c>
      <c r="CH379" s="7" t="str">
        <f t="shared" ca="1" si="1613"/>
        <v>2</v>
      </c>
      <c r="CI379" s="7" t="str">
        <f ca="1">IFERROR(IF(CI378+CH379&gt;CJ$4,CI378,CI378+CH379),"")</f>
        <v/>
      </c>
      <c r="CJ379" s="7">
        <f t="shared" ca="1" si="1814"/>
        <v>0</v>
      </c>
      <c r="CK379" s="7">
        <f t="shared" ca="1" si="1614"/>
        <v>2.9747496218894387E-2</v>
      </c>
      <c r="CL379" s="7">
        <f t="shared" ca="1" si="1615"/>
        <v>0.73948327301187489</v>
      </c>
      <c r="CM379" s="7">
        <f t="shared" ca="1" si="1616"/>
        <v>1</v>
      </c>
      <c r="CN379" s="7" t="str">
        <f t="shared" ca="1" si="1617"/>
        <v>2</v>
      </c>
      <c r="CO379" s="7" t="str">
        <f ca="1">IFERROR(IF(CO378+CN379&gt;CP$4,CO378,CO378+CN379),"")</f>
        <v/>
      </c>
      <c r="CP379" s="7">
        <f t="shared" ca="1" si="1815"/>
        <v>0</v>
      </c>
      <c r="CQ379" s="7">
        <f t="shared" ca="1" si="1618"/>
        <v>0.35757994936757098</v>
      </c>
      <c r="CR379" s="7">
        <f t="shared" ca="1" si="1619"/>
        <v>0.41165081986319829</v>
      </c>
      <c r="CS379" s="7">
        <f t="shared" ca="1" si="1620"/>
        <v>1</v>
      </c>
      <c r="CT379" s="7" t="str">
        <f t="shared" ca="1" si="1621"/>
        <v>2</v>
      </c>
      <c r="CU379" s="7" t="str">
        <f ca="1">IFERROR(IF(CU378+CT379&gt;CV$4,CU378,CU378+CT379),"")</f>
        <v/>
      </c>
      <c r="CV379" s="7">
        <f t="shared" ca="1" si="1816"/>
        <v>0</v>
      </c>
      <c r="CW379" s="7">
        <f t="shared" ca="1" si="1622"/>
        <v>5.9050918466695856E-2</v>
      </c>
      <c r="CX379" s="7">
        <f t="shared" ca="1" si="1623"/>
        <v>0.71017985076407342</v>
      </c>
      <c r="CY379" s="7">
        <f t="shared" ca="1" si="1624"/>
        <v>1</v>
      </c>
      <c r="CZ379" s="7" t="str">
        <f t="shared" ca="1" si="1625"/>
        <v>2</v>
      </c>
      <c r="DA379" s="7" t="str">
        <f ca="1">IFERROR(IF(DA378+CZ379&gt;DB$4,DA378,DA378+CZ379),"")</f>
        <v/>
      </c>
      <c r="DB379" s="7">
        <f t="shared" ca="1" si="1817"/>
        <v>0</v>
      </c>
      <c r="DC379" s="7">
        <f t="shared" ca="1" si="1626"/>
        <v>0.34664504729145362</v>
      </c>
      <c r="DD379" s="7">
        <f t="shared" ca="1" si="1627"/>
        <v>0.42258572193931565</v>
      </c>
      <c r="DE379" s="7">
        <f t="shared" ca="1" si="1628"/>
        <v>1</v>
      </c>
      <c r="DF379" s="7" t="str">
        <f t="shared" ca="1" si="1629"/>
        <v>2</v>
      </c>
      <c r="DG379" s="7" t="str">
        <f ca="1">IFERROR(IF(DG378+DF379&gt;DH$4,DG378,DG378+DF379),"")</f>
        <v/>
      </c>
      <c r="DH379" s="7">
        <f t="shared" ca="1" si="1818"/>
        <v>0</v>
      </c>
      <c r="DI379" s="7">
        <f t="shared" ca="1" si="1630"/>
        <v>0.96198526171008558</v>
      </c>
      <c r="DJ379" s="7">
        <f t="shared" ca="1" si="1631"/>
        <v>-0.19275449247931631</v>
      </c>
      <c r="DK379" s="7">
        <f t="shared" ca="1" si="1632"/>
        <v>0</v>
      </c>
      <c r="DL379" s="7">
        <f t="shared" ca="1" si="1633"/>
        <v>0</v>
      </c>
      <c r="DM379" s="7" t="str">
        <f ca="1">IFERROR(IF(DM378+DL379&gt;DN$4,DM378,DM378+DL379),"")</f>
        <v/>
      </c>
      <c r="DN379" s="7">
        <f t="shared" ca="1" si="1819"/>
        <v>0</v>
      </c>
      <c r="DO379" s="7">
        <f t="shared" ca="1" si="1634"/>
        <v>0.33031363230310118</v>
      </c>
      <c r="DP379" s="7">
        <f t="shared" ca="1" si="1635"/>
        <v>0.43891713692766809</v>
      </c>
      <c r="DQ379" s="7">
        <f t="shared" ca="1" si="1636"/>
        <v>1</v>
      </c>
      <c r="DR379" s="7" t="str">
        <f t="shared" ca="1" si="1637"/>
        <v>2</v>
      </c>
      <c r="DS379" s="7" t="str">
        <f ca="1">IFERROR(IF(DS378+DR379&gt;DT$4,DS378,DS378+DR379),"")</f>
        <v/>
      </c>
      <c r="DT379" s="7">
        <f t="shared" ca="1" si="1820"/>
        <v>0</v>
      </c>
      <c r="DU379" s="7">
        <f t="shared" ca="1" si="1638"/>
        <v>9.1114714629510596E-2</v>
      </c>
      <c r="DV379" s="7">
        <f t="shared" ca="1" si="1639"/>
        <v>0.67811605460125868</v>
      </c>
      <c r="DW379" s="7">
        <f t="shared" ca="1" si="1640"/>
        <v>1</v>
      </c>
      <c r="DX379" s="7" t="str">
        <f t="shared" ca="1" si="1641"/>
        <v>2</v>
      </c>
      <c r="DY379" s="7" t="str">
        <f ca="1">IFERROR(IF(DY378+DX379&gt;DZ$4,DY378,DY378+DX379),"")</f>
        <v/>
      </c>
      <c r="DZ379" s="7">
        <f t="shared" ca="1" si="1821"/>
        <v>0</v>
      </c>
      <c r="EA379" s="7">
        <f t="shared" ca="1" si="1642"/>
        <v>0.15668411308188557</v>
      </c>
      <c r="EB379" s="7">
        <f t="shared" ca="1" si="1643"/>
        <v>0.61254665614888371</v>
      </c>
      <c r="EC379" s="7">
        <f t="shared" ca="1" si="1644"/>
        <v>1</v>
      </c>
      <c r="ED379" s="7" t="str">
        <f t="shared" ca="1" si="1645"/>
        <v>2</v>
      </c>
      <c r="EE379" s="7" t="str">
        <f ca="1">IFERROR(IF(EE378+ED379&gt;EF$4,EE378,EE378+ED379),"")</f>
        <v/>
      </c>
      <c r="EF379" s="7">
        <f t="shared" ca="1" si="1822"/>
        <v>0</v>
      </c>
      <c r="EG379" s="7">
        <f t="shared" ca="1" si="1646"/>
        <v>0.15593588972334782</v>
      </c>
      <c r="EH379" s="7">
        <f t="shared" ca="1" si="1647"/>
        <v>0.61329487950742145</v>
      </c>
      <c r="EI379" s="7">
        <f t="shared" ca="1" si="1648"/>
        <v>1</v>
      </c>
      <c r="EJ379" s="7" t="str">
        <f t="shared" ca="1" si="1649"/>
        <v>2</v>
      </c>
      <c r="EK379" s="7" t="str">
        <f ca="1">IFERROR(IF(EK378+EJ379&gt;EL$4,EK378,EK378+EJ379),"")</f>
        <v/>
      </c>
      <c r="EL379" s="7">
        <f t="shared" ca="1" si="1823"/>
        <v>0</v>
      </c>
      <c r="EM379" s="7">
        <f t="shared" ca="1" si="1650"/>
        <v>1.249130106587526E-2</v>
      </c>
      <c r="EN379" s="7">
        <f t="shared" ca="1" si="1651"/>
        <v>0.75673946816489401</v>
      </c>
      <c r="EO379" s="7">
        <f t="shared" ca="1" si="1652"/>
        <v>1</v>
      </c>
      <c r="EP379" s="7" t="str">
        <f t="shared" ca="1" si="1653"/>
        <v>2</v>
      </c>
      <c r="EQ379" s="7" t="str">
        <f ca="1">IFERROR(IF(EQ378+EP379&gt;ER$4,EQ378,EQ378+EP379),"")</f>
        <v/>
      </c>
      <c r="ER379" s="7">
        <f t="shared" ca="1" si="1824"/>
        <v>0</v>
      </c>
      <c r="ES379" s="7">
        <f t="shared" ca="1" si="1654"/>
        <v>0.72310334080364835</v>
      </c>
      <c r="ET379" s="7">
        <f t="shared" ca="1" si="1655"/>
        <v>4.612742842712092E-2</v>
      </c>
      <c r="EU379" s="7">
        <f t="shared" ca="1" si="1656"/>
        <v>1</v>
      </c>
      <c r="EV379" s="7" t="str">
        <f t="shared" ca="1" si="1657"/>
        <v>2</v>
      </c>
      <c r="EW379" s="7" t="str">
        <f ca="1">IFERROR(IF(EW378+EV379&gt;EX$4,EW378,EW378+EV379),"")</f>
        <v/>
      </c>
      <c r="EX379" s="7">
        <f t="shared" ca="1" si="1825"/>
        <v>0</v>
      </c>
      <c r="EY379" s="7">
        <f t="shared" ca="1" si="1658"/>
        <v>0.31591837434763514</v>
      </c>
      <c r="EZ379" s="7">
        <f t="shared" ca="1" si="1659"/>
        <v>0.45331239488313413</v>
      </c>
      <c r="FA379" s="7">
        <f t="shared" ca="1" si="1660"/>
        <v>1</v>
      </c>
      <c r="FB379" s="7" t="str">
        <f t="shared" ca="1" si="1661"/>
        <v>2</v>
      </c>
      <c r="FC379" s="7" t="str">
        <f ca="1">IFERROR(IF(FC378+FB379&gt;FD$4,FC378,FC378+FB379),"")</f>
        <v/>
      </c>
      <c r="FD379" s="7">
        <f t="shared" ca="1" si="1826"/>
        <v>0</v>
      </c>
      <c r="FE379" s="7">
        <f t="shared" ca="1" si="1662"/>
        <v>0.37202358402982116</v>
      </c>
      <c r="FF379" s="7">
        <f t="shared" ca="1" si="1663"/>
        <v>0.39720718520094811</v>
      </c>
      <c r="FG379" s="7">
        <f t="shared" ca="1" si="1664"/>
        <v>1</v>
      </c>
      <c r="FH379" s="7" t="str">
        <f t="shared" ca="1" si="1665"/>
        <v>2</v>
      </c>
      <c r="FI379" s="7" t="str">
        <f ca="1">IFERROR(IF(FI378+FH379&gt;FJ$4,FI378,FI378+FH379),"")</f>
        <v/>
      </c>
      <c r="FJ379" s="7">
        <f t="shared" ca="1" si="1827"/>
        <v>0</v>
      </c>
      <c r="FK379" s="7">
        <f t="shared" ca="1" si="1666"/>
        <v>0.99998181428893762</v>
      </c>
      <c r="FL379" s="7">
        <f t="shared" ca="1" si="1667"/>
        <v>-0.23075104505816835</v>
      </c>
      <c r="FM379" s="7">
        <f t="shared" ca="1" si="1668"/>
        <v>0</v>
      </c>
      <c r="FN379" s="7">
        <f t="shared" ca="1" si="1669"/>
        <v>0</v>
      </c>
      <c r="FO379" s="7" t="str">
        <f ca="1">IFERROR(IF(FO378+FN379&gt;FP$4,FO378,FO378+FN379),"")</f>
        <v/>
      </c>
      <c r="FP379" s="7">
        <f t="shared" ca="1" si="1828"/>
        <v>0</v>
      </c>
      <c r="FQ379" s="7">
        <f t="shared" ca="1" si="1670"/>
        <v>0.87524340183302907</v>
      </c>
      <c r="FR379" s="7">
        <f t="shared" ca="1" si="1671"/>
        <v>-0.10601263260225979</v>
      </c>
      <c r="FS379" s="7">
        <f t="shared" ca="1" si="1672"/>
        <v>0</v>
      </c>
      <c r="FT379" s="7">
        <f t="shared" ca="1" si="1673"/>
        <v>0</v>
      </c>
      <c r="FU379" s="7" t="str">
        <f ca="1">IFERROR(IF(FU378+FT379&gt;FV$4,FU378,FU378+FT379),"")</f>
        <v/>
      </c>
      <c r="FV379" s="7">
        <f t="shared" ca="1" si="1829"/>
        <v>0</v>
      </c>
      <c r="FW379" s="7">
        <f t="shared" ca="1" si="1674"/>
        <v>0.79389385860357009</v>
      </c>
      <c r="FX379" s="7">
        <f t="shared" ca="1" si="1675"/>
        <v>-2.4663089372800817E-2</v>
      </c>
      <c r="FY379" s="7">
        <f t="shared" ca="1" si="1676"/>
        <v>0</v>
      </c>
      <c r="FZ379" s="7">
        <f t="shared" ca="1" si="1677"/>
        <v>0</v>
      </c>
      <c r="GA379" s="7" t="str">
        <f ca="1">IFERROR(IF(GA378+FZ379&gt;GB$4,GA378,GA378+FZ379),"")</f>
        <v/>
      </c>
      <c r="GB379" s="7">
        <f t="shared" ca="1" si="1830"/>
        <v>0</v>
      </c>
      <c r="GC379" s="7">
        <f t="shared" ca="1" si="1678"/>
        <v>0.613811675001386</v>
      </c>
      <c r="GD379" s="7">
        <f t="shared" ca="1" si="1679"/>
        <v>0.15541909422938327</v>
      </c>
      <c r="GE379" s="7">
        <f t="shared" ca="1" si="1680"/>
        <v>1</v>
      </c>
      <c r="GF379" s="7" t="str">
        <f t="shared" ca="1" si="1681"/>
        <v>2</v>
      </c>
      <c r="GG379" s="7" t="str">
        <f ca="1">IFERROR(IF(GG378+GF379&gt;GH$4,GG378,GG378+GF379),"")</f>
        <v/>
      </c>
      <c r="GH379" s="7">
        <f t="shared" ca="1" si="1831"/>
        <v>0</v>
      </c>
      <c r="GI379" s="7">
        <f t="shared" ca="1" si="1682"/>
        <v>0.88554186430597814</v>
      </c>
      <c r="GJ379" s="7">
        <f t="shared" ca="1" si="1683"/>
        <v>-0.11631109507520887</v>
      </c>
      <c r="GK379" s="7">
        <f t="shared" ca="1" si="1684"/>
        <v>0</v>
      </c>
      <c r="GL379" s="7">
        <f t="shared" ca="1" si="1685"/>
        <v>0</v>
      </c>
      <c r="GM379" s="7" t="str">
        <f ca="1">IFERROR(IF(GM378+GL379&gt;GN$4,GM378,GM378+GL379),"")</f>
        <v/>
      </c>
      <c r="GN379" s="7">
        <f t="shared" ca="1" si="1832"/>
        <v>0</v>
      </c>
      <c r="GO379" s="7">
        <f t="shared" ca="1" si="1686"/>
        <v>0.9035083242249704</v>
      </c>
      <c r="GP379" s="7">
        <f t="shared" ca="1" si="1687"/>
        <v>-0.13427755499420113</v>
      </c>
      <c r="GQ379" s="7">
        <f t="shared" ca="1" si="1688"/>
        <v>0</v>
      </c>
      <c r="GR379" s="7">
        <f t="shared" ca="1" si="1689"/>
        <v>0</v>
      </c>
      <c r="GS379" s="7" t="str">
        <f ca="1">IFERROR(IF(GS378+GR379&gt;GT$4,GS378,GS378+GR379),"")</f>
        <v/>
      </c>
      <c r="GT379" s="7">
        <f t="shared" ca="1" si="1833"/>
        <v>0</v>
      </c>
      <c r="GU379" s="7">
        <f t="shared" ca="1" si="1690"/>
        <v>0.82550943300181401</v>
      </c>
      <c r="GV379" s="7">
        <f t="shared" ca="1" si="1691"/>
        <v>-5.6278663771044735E-2</v>
      </c>
      <c r="GW379" s="7">
        <f t="shared" ca="1" si="1692"/>
        <v>0</v>
      </c>
      <c r="GX379" s="7">
        <f t="shared" ca="1" si="1693"/>
        <v>0</v>
      </c>
      <c r="GY379" s="7" t="str">
        <f ca="1">IFERROR(IF(GY378+GX379&gt;GZ$4,GY378,GY378+GX379),"")</f>
        <v/>
      </c>
      <c r="GZ379" s="7">
        <f t="shared" ca="1" si="1834"/>
        <v>0</v>
      </c>
      <c r="HA379" s="7">
        <f t="shared" ca="1" si="1694"/>
        <v>0.82335094171625234</v>
      </c>
      <c r="HB379" s="7">
        <f t="shared" ca="1" si="1695"/>
        <v>-5.4120172485483065E-2</v>
      </c>
      <c r="HC379" s="7">
        <f t="shared" ca="1" si="1696"/>
        <v>0</v>
      </c>
      <c r="HD379" s="7">
        <f t="shared" ca="1" si="1697"/>
        <v>0</v>
      </c>
      <c r="HE379" s="7" t="str">
        <f ca="1">IFERROR(IF(HE378+HD379&gt;HF$4,HE378,HE378+HD379),"")</f>
        <v/>
      </c>
      <c r="HF379" s="7">
        <f t="shared" ca="1" si="1835"/>
        <v>0</v>
      </c>
      <c r="HG379" s="7">
        <f t="shared" ca="1" si="1698"/>
        <v>0.64470702598258145</v>
      </c>
      <c r="HH379" s="7">
        <f t="shared" ca="1" si="1699"/>
        <v>0.12452374324818782</v>
      </c>
      <c r="HI379" s="7">
        <f t="shared" ca="1" si="1700"/>
        <v>1</v>
      </c>
      <c r="HJ379" s="7" t="str">
        <f t="shared" ca="1" si="1701"/>
        <v>2</v>
      </c>
      <c r="HK379" s="7" t="str">
        <f ca="1">IFERROR(IF(HK378+HJ379&gt;HL$4,HK378,HK378+HJ379),"")</f>
        <v/>
      </c>
      <c r="HL379" s="7">
        <f t="shared" ca="1" si="1836"/>
        <v>0</v>
      </c>
      <c r="HM379" s="7">
        <f t="shared" ca="1" si="1702"/>
        <v>0.34069302076143637</v>
      </c>
      <c r="HN379" s="7">
        <f t="shared" ca="1" si="1703"/>
        <v>0.4285377484693329</v>
      </c>
      <c r="HO379" s="7">
        <f t="shared" ca="1" si="1704"/>
        <v>1</v>
      </c>
      <c r="HP379" s="7" t="str">
        <f t="shared" ca="1" si="1705"/>
        <v>2</v>
      </c>
      <c r="HQ379" s="7" t="str">
        <f ca="1">IFERROR(IF(HQ378+HP379&gt;HR$4,HQ378,HQ378+HP379),"")</f>
        <v/>
      </c>
      <c r="HR379" s="7">
        <f t="shared" ca="1" si="1837"/>
        <v>0</v>
      </c>
      <c r="HS379" s="7">
        <f t="shared" ca="1" si="1706"/>
        <v>0.52659917028681613</v>
      </c>
      <c r="HT379" s="7">
        <f t="shared" ca="1" si="1707"/>
        <v>0.24263159894395314</v>
      </c>
      <c r="HU379" s="7">
        <f t="shared" ca="1" si="1708"/>
        <v>1</v>
      </c>
      <c r="HV379" s="7" t="str">
        <f t="shared" ca="1" si="1709"/>
        <v>2</v>
      </c>
      <c r="HW379" s="7" t="str">
        <f ca="1">IFERROR(IF(HW378+HV379&gt;HX$4,HW378,HW378+HV379),"")</f>
        <v/>
      </c>
      <c r="HX379" s="7">
        <f t="shared" ca="1" si="1838"/>
        <v>0</v>
      </c>
      <c r="HY379" s="7">
        <f t="shared" ca="1" si="1710"/>
        <v>0.92000017619590357</v>
      </c>
      <c r="HZ379" s="7">
        <f t="shared" ca="1" si="1711"/>
        <v>-0.1507694069651343</v>
      </c>
      <c r="IA379" s="7">
        <f t="shared" ca="1" si="1712"/>
        <v>0</v>
      </c>
      <c r="IB379" s="7">
        <f t="shared" ca="1" si="1713"/>
        <v>0</v>
      </c>
      <c r="IC379" s="7" t="str">
        <f ca="1">IFERROR(IF(IC378+IB379&gt;ID$4,IC378,IC378+IB379),"")</f>
        <v/>
      </c>
      <c r="ID379" s="7">
        <f t="shared" ca="1" si="1839"/>
        <v>0</v>
      </c>
      <c r="IE379" s="7">
        <f t="shared" ca="1" si="1714"/>
        <v>0.71254470279643556</v>
      </c>
      <c r="IF379" s="7">
        <f t="shared" ca="1" si="1715"/>
        <v>5.6686066434333715E-2</v>
      </c>
      <c r="IG379" s="7">
        <f t="shared" ca="1" si="1716"/>
        <v>1</v>
      </c>
      <c r="IH379" s="7" t="str">
        <f t="shared" ca="1" si="1717"/>
        <v>2</v>
      </c>
      <c r="II379" s="7" t="str">
        <f ca="1">IFERROR(IF(II378+IH379&gt;IJ$4,II378,II378+IH379),"")</f>
        <v/>
      </c>
      <c r="IJ379" s="7">
        <f t="shared" ca="1" si="1840"/>
        <v>0</v>
      </c>
      <c r="IK379" s="7">
        <f t="shared" ca="1" si="1718"/>
        <v>0.72234289076088731</v>
      </c>
      <c r="IL379" s="7">
        <f t="shared" ca="1" si="1719"/>
        <v>4.6887878469881961E-2</v>
      </c>
      <c r="IM379" s="7">
        <f t="shared" ca="1" si="1720"/>
        <v>1</v>
      </c>
      <c r="IN379" s="7" t="str">
        <f t="shared" ca="1" si="1721"/>
        <v>2</v>
      </c>
      <c r="IO379" s="7" t="str">
        <f ca="1">IFERROR(IF(IO378+IN379&gt;IP$4,IO378,IO378+IN379),"")</f>
        <v/>
      </c>
      <c r="IP379" s="7">
        <f t="shared" ca="1" si="1841"/>
        <v>0</v>
      </c>
      <c r="IQ379" s="7">
        <f t="shared" ca="1" si="1722"/>
        <v>0.47914984412361439</v>
      </c>
      <c r="IR379" s="7">
        <f t="shared" ca="1" si="1723"/>
        <v>0.29008092510715489</v>
      </c>
      <c r="IS379" s="7">
        <f t="shared" ca="1" si="1724"/>
        <v>1</v>
      </c>
      <c r="IT379" s="7" t="str">
        <f t="shared" ca="1" si="1725"/>
        <v>2</v>
      </c>
      <c r="IU379" s="7" t="str">
        <f ca="1">IFERROR(IF(IU378+IT379&gt;IV$4,IU378,IU378+IT379),"")</f>
        <v/>
      </c>
      <c r="IV379" s="7">
        <f t="shared" ca="1" si="1842"/>
        <v>0</v>
      </c>
      <c r="IW379" s="7">
        <f t="shared" ca="1" si="1726"/>
        <v>0.11077113590694743</v>
      </c>
      <c r="IX379" s="7">
        <f t="shared" ca="1" si="1727"/>
        <v>0.65845963332382185</v>
      </c>
      <c r="IY379" s="7">
        <f t="shared" ca="1" si="1728"/>
        <v>1</v>
      </c>
      <c r="IZ379" s="7" t="str">
        <f t="shared" ca="1" si="1729"/>
        <v>2</v>
      </c>
      <c r="JA379" s="7" t="str">
        <f ca="1">IFERROR(IF(JA378+IZ379&gt;JB$4,JA378,JA378+IZ379),"")</f>
        <v/>
      </c>
      <c r="JB379" s="7">
        <f t="shared" ca="1" si="1843"/>
        <v>0</v>
      </c>
      <c r="JC379" s="7">
        <f t="shared" ca="1" si="1730"/>
        <v>0.94992830754254232</v>
      </c>
      <c r="JD379" s="7">
        <f t="shared" ca="1" si="1731"/>
        <v>-0.18069753831177304</v>
      </c>
      <c r="JE379" s="7">
        <f t="shared" ca="1" si="1732"/>
        <v>0</v>
      </c>
      <c r="JF379" s="7">
        <f t="shared" ca="1" si="1733"/>
        <v>0</v>
      </c>
      <c r="JG379" s="7" t="str">
        <f ca="1">IFERROR(IF(JG378+JF379&gt;JH$4,JG378,JG378+JF379),"")</f>
        <v/>
      </c>
      <c r="JH379" s="7">
        <f t="shared" ca="1" si="1844"/>
        <v>0</v>
      </c>
      <c r="JI379" s="7">
        <f t="shared" ca="1" si="1734"/>
        <v>0.50938848661566494</v>
      </c>
      <c r="JJ379" s="7">
        <f t="shared" ca="1" si="1735"/>
        <v>0.25984228261510434</v>
      </c>
      <c r="JK379" s="7">
        <f t="shared" ca="1" si="1736"/>
        <v>1</v>
      </c>
      <c r="JL379" s="7" t="str">
        <f t="shared" ca="1" si="1737"/>
        <v>2</v>
      </c>
      <c r="JM379" s="7" t="str">
        <f ca="1">IFERROR(IF(JM378+JL379&gt;JN$4,JM378,JM378+JL379),"")</f>
        <v/>
      </c>
      <c r="JN379" s="7">
        <f t="shared" ca="1" si="1845"/>
        <v>0</v>
      </c>
      <c r="JO379" s="7">
        <f t="shared" ca="1" si="1738"/>
        <v>0.35424410460547495</v>
      </c>
      <c r="JP379" s="7">
        <f t="shared" ca="1" si="1739"/>
        <v>0.41498666462529432</v>
      </c>
      <c r="JQ379" s="7">
        <f t="shared" ca="1" si="1740"/>
        <v>1</v>
      </c>
      <c r="JR379" s="7" t="str">
        <f t="shared" ca="1" si="1741"/>
        <v>2</v>
      </c>
      <c r="JS379" s="7" t="str">
        <f ca="1">IFERROR(IF(JS378+JR379&gt;JT$4,JS378,JS378+JR379),"")</f>
        <v/>
      </c>
      <c r="JT379" s="7">
        <f t="shared" ca="1" si="1846"/>
        <v>0</v>
      </c>
      <c r="JU379" s="7">
        <f t="shared" ca="1" si="1742"/>
        <v>0.34519300769005179</v>
      </c>
      <c r="JV379" s="7">
        <f t="shared" ca="1" si="1743"/>
        <v>0.42403776154071748</v>
      </c>
      <c r="JW379" s="7">
        <f t="shared" ca="1" si="1744"/>
        <v>1</v>
      </c>
      <c r="JX379" s="7" t="str">
        <f t="shared" ca="1" si="1745"/>
        <v>2</v>
      </c>
      <c r="JY379" s="7" t="str">
        <f ca="1">IFERROR(IF(JY378+JX379&gt;JZ$4,JY378,JY378+JX379),"")</f>
        <v/>
      </c>
      <c r="JZ379" s="7">
        <f t="shared" ca="1" si="1847"/>
        <v>0</v>
      </c>
      <c r="KA379" s="7">
        <f t="shared" ca="1" si="1746"/>
        <v>0.16364214869883209</v>
      </c>
      <c r="KB379" s="7">
        <f t="shared" ca="1" si="1747"/>
        <v>0.60558862053193718</v>
      </c>
      <c r="KC379" s="7">
        <f t="shared" ca="1" si="1748"/>
        <v>1</v>
      </c>
      <c r="KD379" s="7" t="str">
        <f t="shared" ca="1" si="1749"/>
        <v>2</v>
      </c>
      <c r="KE379" s="7" t="str">
        <f ca="1">IFERROR(IF(KE378+KD379&gt;KF$4,KE378,KE378+KD379),"")</f>
        <v/>
      </c>
      <c r="KF379" s="7">
        <f t="shared" ca="1" si="1848"/>
        <v>0</v>
      </c>
      <c r="KG379" s="7">
        <f t="shared" ca="1" si="1750"/>
        <v>0.12920795141491237</v>
      </c>
      <c r="KH379" s="7">
        <f t="shared" ca="1" si="1751"/>
        <v>0.6400228178158569</v>
      </c>
      <c r="KI379" s="7">
        <f t="shared" ca="1" si="1752"/>
        <v>1</v>
      </c>
      <c r="KJ379" s="7" t="str">
        <f t="shared" ca="1" si="1753"/>
        <v>2</v>
      </c>
      <c r="KK379" s="7" t="str">
        <f ca="1">IFERROR(IF(KK378+KJ379&gt;KL$4,KK378,KK378+KJ379),"")</f>
        <v/>
      </c>
      <c r="KL379" s="7">
        <f t="shared" ca="1" si="1849"/>
        <v>0</v>
      </c>
      <c r="KM379" s="7">
        <f t="shared" ca="1" si="1754"/>
        <v>0.87539832973939058</v>
      </c>
      <c r="KN379" s="7">
        <f t="shared" ca="1" si="1755"/>
        <v>-0.10616756050862131</v>
      </c>
      <c r="KO379" s="7">
        <f t="shared" ca="1" si="1756"/>
        <v>0</v>
      </c>
      <c r="KP379" s="7">
        <f t="shared" ca="1" si="1757"/>
        <v>0</v>
      </c>
      <c r="KQ379" s="7" t="str">
        <f ca="1">IFERROR(IF(KQ378+KP379&gt;KR$4,KQ378,KQ378+KP379),"")</f>
        <v/>
      </c>
      <c r="KR379" s="7">
        <f t="shared" ca="1" si="1850"/>
        <v>0</v>
      </c>
      <c r="KS379" s="7">
        <f t="shared" ca="1" si="1758"/>
        <v>0.74166367341673545</v>
      </c>
      <c r="KT379" s="7">
        <f t="shared" ca="1" si="1759"/>
        <v>2.7567095814033826E-2</v>
      </c>
      <c r="KU379" s="7">
        <f t="shared" ca="1" si="1760"/>
        <v>1</v>
      </c>
      <c r="KV379" s="7" t="str">
        <f t="shared" ca="1" si="1761"/>
        <v>2</v>
      </c>
      <c r="KW379" s="7" t="str">
        <f ca="1">IFERROR(IF(KW378+KV379&gt;KX$4,KW378,KW378+KV379),"")</f>
        <v/>
      </c>
      <c r="KX379" s="7">
        <f t="shared" ca="1" si="1851"/>
        <v>0</v>
      </c>
      <c r="KY379" s="7">
        <f t="shared" ca="1" si="1762"/>
        <v>0.30933087034770568</v>
      </c>
      <c r="KZ379" s="7">
        <f t="shared" ca="1" si="1763"/>
        <v>0.4598998988830636</v>
      </c>
      <c r="LA379" s="7">
        <f t="shared" ca="1" si="1764"/>
        <v>1</v>
      </c>
      <c r="LB379" s="7" t="str">
        <f t="shared" ca="1" si="1765"/>
        <v>2</v>
      </c>
      <c r="LC379" s="7" t="str">
        <f ca="1">IFERROR(IF(LC378+LB379&gt;LD$4,LC378,LC378+LB379),"")</f>
        <v/>
      </c>
      <c r="LD379" s="7">
        <f t="shared" ca="1" si="1852"/>
        <v>0</v>
      </c>
      <c r="LE379" s="7">
        <f t="shared" ca="1" si="1766"/>
        <v>0.42837821376579255</v>
      </c>
      <c r="LF379" s="7">
        <f t="shared" ca="1" si="1767"/>
        <v>0.34085255546497673</v>
      </c>
      <c r="LG379" s="7">
        <f t="shared" ca="1" si="1768"/>
        <v>1</v>
      </c>
      <c r="LH379" s="7" t="str">
        <f t="shared" ca="1" si="1769"/>
        <v>2</v>
      </c>
      <c r="LI379" s="7" t="str">
        <f ca="1">IFERROR(IF(LI378+LH379&gt;LJ$4,LI378,LI378+LH379),"")</f>
        <v/>
      </c>
      <c r="LJ379" s="7">
        <f t="shared" ca="1" si="1853"/>
        <v>0</v>
      </c>
      <c r="LK379" s="7">
        <f t="shared" ca="1" si="1770"/>
        <v>0.89318665307370182</v>
      </c>
      <c r="LL379" s="7">
        <f t="shared" ca="1" si="1771"/>
        <v>-0.12395588384293255</v>
      </c>
      <c r="LM379" s="7">
        <f t="shared" ca="1" si="1772"/>
        <v>0</v>
      </c>
      <c r="LN379" s="7">
        <f t="shared" ca="1" si="1773"/>
        <v>0</v>
      </c>
      <c r="LO379" s="7" t="str">
        <f ca="1">IFERROR(IF(LO378+LN379&gt;LP$4,LO378,LO378+LN379),"")</f>
        <v/>
      </c>
      <c r="LP379" s="7">
        <f t="shared" ca="1" si="1854"/>
        <v>0</v>
      </c>
      <c r="LQ379" s="7">
        <f t="shared" ca="1" si="1774"/>
        <v>0.99516899130055658</v>
      </c>
      <c r="LR379" s="7">
        <f t="shared" ca="1" si="1775"/>
        <v>-0.22593822206978731</v>
      </c>
      <c r="LS379" s="7">
        <f t="shared" ca="1" si="1776"/>
        <v>0</v>
      </c>
      <c r="LT379" s="7">
        <f t="shared" ca="1" si="1777"/>
        <v>0</v>
      </c>
      <c r="LU379" s="7" t="str">
        <f ca="1">IFERROR(IF(LU378+LT379&gt;LV$4,LU378,LU378+LT379),"")</f>
        <v/>
      </c>
      <c r="LV379" s="7">
        <f t="shared" ca="1" si="1855"/>
        <v>0</v>
      </c>
      <c r="LW379" s="7">
        <f t="shared" ca="1" si="1778"/>
        <v>0.31896744850012693</v>
      </c>
      <c r="LX379" s="7">
        <f t="shared" ca="1" si="1779"/>
        <v>0.45026332073064235</v>
      </c>
      <c r="LY379" s="7">
        <f t="shared" ca="1" si="1780"/>
        <v>1</v>
      </c>
      <c r="LZ379" s="7" t="str">
        <f t="shared" ca="1" si="1781"/>
        <v>2</v>
      </c>
      <c r="MA379" s="7" t="str">
        <f ca="1">IFERROR(IF(MA378+LZ379&gt;MB$4,MA378,MA378+LZ379),"")</f>
        <v/>
      </c>
      <c r="MB379" s="7">
        <f t="shared" ca="1" si="1856"/>
        <v>0</v>
      </c>
      <c r="MC379" s="7">
        <f t="shared" ca="1" si="1782"/>
        <v>0.57403244158870725</v>
      </c>
      <c r="MD379" s="7">
        <f t="shared" ca="1" si="1783"/>
        <v>0.19519832764206202</v>
      </c>
      <c r="ME379" s="7">
        <f t="shared" ca="1" si="1784"/>
        <v>1</v>
      </c>
      <c r="MF379" s="7" t="str">
        <f t="shared" ca="1" si="1785"/>
        <v>2</v>
      </c>
      <c r="MG379" s="7" t="str">
        <f ca="1">IFERROR(IF(MG378+MF379&gt;MH$4,MG378,MG378+MF379),"")</f>
        <v/>
      </c>
      <c r="MH379" s="7">
        <f t="shared" ca="1" si="1857"/>
        <v>0</v>
      </c>
      <c r="MI379" s="7">
        <f t="shared" ca="1" si="1786"/>
        <v>0.58481591694503643</v>
      </c>
      <c r="MJ379" s="7">
        <f t="shared" ca="1" si="1787"/>
        <v>0.18441485228573284</v>
      </c>
      <c r="MK379" s="7">
        <f t="shared" ca="1" si="1788"/>
        <v>1</v>
      </c>
      <c r="ML379" s="7" t="str">
        <f t="shared" ca="1" si="1789"/>
        <v>2</v>
      </c>
      <c r="MM379" s="7" t="str">
        <f ca="1">IFERROR(IF(MM378+ML379&gt;MN$4,MM378,MM378+ML379),"")</f>
        <v/>
      </c>
      <c r="MN379" s="7">
        <f t="shared" ca="1" si="1858"/>
        <v>0</v>
      </c>
      <c r="MO379" s="7">
        <f t="shared" ca="1" si="1790"/>
        <v>0.20968299405985402</v>
      </c>
      <c r="MP379" s="7">
        <f t="shared" ca="1" si="1791"/>
        <v>0.55954777517091525</v>
      </c>
      <c r="MQ379" s="7">
        <f t="shared" ca="1" si="1792"/>
        <v>1</v>
      </c>
      <c r="MR379" s="7" t="str">
        <f t="shared" ca="1" si="1793"/>
        <v>2</v>
      </c>
      <c r="MS379" s="7" t="str">
        <f ca="1">IFERROR(IF(MS378+MR379&gt;MT$4,MS378,MS378+MR379),"")</f>
        <v/>
      </c>
      <c r="MT379" s="7">
        <f t="shared" ca="1" si="1859"/>
        <v>0</v>
      </c>
      <c r="MU379" s="7">
        <f t="shared" ca="1" si="1794"/>
        <v>0.43366528408244998</v>
      </c>
      <c r="MV379" s="7">
        <f t="shared" ca="1" si="1795"/>
        <v>0.3355654851483193</v>
      </c>
      <c r="MW379" s="7">
        <f t="shared" ca="1" si="1796"/>
        <v>1</v>
      </c>
      <c r="MX379" s="7" t="str">
        <f t="shared" ca="1" si="1797"/>
        <v>2</v>
      </c>
      <c r="MY379" s="7" t="str">
        <f ca="1">IFERROR(IF(MY378+MX379&gt;MZ$4,MY378,MY378+MX379),"")</f>
        <v/>
      </c>
      <c r="MZ379" s="7">
        <f t="shared" ca="1" si="1860"/>
        <v>0</v>
      </c>
      <c r="NA379" s="7">
        <f t="shared" ca="1" si="1798"/>
        <v>0.50380150127876133</v>
      </c>
      <c r="NB379" s="7">
        <f t="shared" ca="1" si="1799"/>
        <v>0.26542926795200794</v>
      </c>
      <c r="NC379" s="7">
        <f t="shared" ca="1" si="1800"/>
        <v>1</v>
      </c>
      <c r="ND379" s="7" t="str">
        <f t="shared" ca="1" si="1801"/>
        <v>2</v>
      </c>
      <c r="NE379" s="7" t="str">
        <f ca="1">IFERROR(IF(NE378+ND379&gt;NF$4,NE378,NE378+ND379),"")</f>
        <v/>
      </c>
      <c r="NF379" s="7">
        <f t="shared" ca="1" si="1861"/>
        <v>0</v>
      </c>
      <c r="NG379" s="7">
        <f t="shared" ca="1" si="1802"/>
        <v>0.61780378335785202</v>
      </c>
      <c r="NH379" s="7">
        <f t="shared" ca="1" si="1803"/>
        <v>0.15142698587291725</v>
      </c>
      <c r="NI379" s="7">
        <f t="shared" ca="1" si="1804"/>
        <v>1</v>
      </c>
      <c r="NJ379" s="7" t="str">
        <f t="shared" ca="1" si="1805"/>
        <v>2</v>
      </c>
      <c r="NK379" s="7" t="str">
        <f ca="1">IFERROR(IF(NK378+NJ379&gt;NL$4,NK378,NK378+NJ379),"")</f>
        <v/>
      </c>
      <c r="NL379" s="7">
        <f t="shared" ca="1" si="1862"/>
        <v>0</v>
      </c>
      <c r="NM379" s="7">
        <f t="shared" ca="1" si="1806"/>
        <v>0.68156590537068085</v>
      </c>
      <c r="NN379" s="7">
        <f t="shared" ca="1" si="1807"/>
        <v>8.7664863860088427E-2</v>
      </c>
      <c r="NO379" s="7">
        <f t="shared" ca="1" si="1808"/>
        <v>1</v>
      </c>
      <c r="NP379" s="7" t="str">
        <f t="shared" ca="1" si="1809"/>
        <v>2</v>
      </c>
      <c r="NQ379" s="7" t="str">
        <f ca="1">IFERROR(IF(NQ378+NP379&gt;NR$4,NQ378,NQ378+NP379),"")</f>
        <v/>
      </c>
      <c r="NR379" s="7">
        <f t="shared" ca="1" si="1863"/>
        <v>0</v>
      </c>
      <c r="NT379">
        <v>381</v>
      </c>
      <c r="NU379" s="7" t="s">
        <v>19</v>
      </c>
      <c r="NV379" s="7" t="str">
        <f t="shared" ca="1" si="1598"/>
        <v/>
      </c>
      <c r="NW379" s="7" t="str">
        <f t="shared" ca="1" si="1810"/>
        <v/>
      </c>
      <c r="NX379" t="str">
        <f ca="1">IFERROR(VLOOKUP(NT379,$K$3:$AK$568,8,FALSE),"")</f>
        <v/>
      </c>
      <c r="NY379" t="str">
        <f ca="1">IFERROR(VLOOKUP(NT379,$K$3:$AK$568,9,FALSE),"")</f>
        <v/>
      </c>
      <c r="NZ379" s="7" t="str">
        <f ca="1">IFERROR(VLOOKUP(NT379,$K$3:$AK$568,27,FALSE),"")</f>
        <v/>
      </c>
      <c r="OB379">
        <v>381</v>
      </c>
      <c r="OC379" s="7" t="s">
        <v>19</v>
      </c>
      <c r="OD379" t="e">
        <f t="shared" ca="1" si="1864"/>
        <v>#N/A</v>
      </c>
      <c r="OE379" s="7" t="str">
        <f t="shared" ca="1" si="1865"/>
        <v/>
      </c>
      <c r="OF379" s="7" t="str">
        <f t="shared" ca="1" si="1866"/>
        <v/>
      </c>
      <c r="OG379" t="str">
        <f t="shared" ca="1" si="1867"/>
        <v/>
      </c>
      <c r="OI379">
        <v>381</v>
      </c>
      <c r="OJ379" s="7" t="s">
        <v>19</v>
      </c>
      <c r="OK379" s="7" t="str">
        <f t="shared" ca="1" si="1868"/>
        <v/>
      </c>
      <c r="OL379" s="7" t="str">
        <f t="shared" ca="1" si="1869"/>
        <v/>
      </c>
      <c r="OM379" t="str">
        <f ca="1">IFERROR(VLOOKUP(OI379,$L$3:$AK$568,7,FALSE),"")</f>
        <v/>
      </c>
      <c r="ON379" t="str">
        <f ca="1">IFERROR(VLOOKUP(OI379,$L$3:$AK$568,8,FALSE),"")</f>
        <v/>
      </c>
      <c r="OO379" s="7" t="str">
        <f ca="1">IFERROR(VLOOKUP(OI379,$L$3:$AK$568,26,FALSE),"")</f>
        <v/>
      </c>
      <c r="OQ379">
        <v>381</v>
      </c>
      <c r="OR379" s="7" t="s">
        <v>19</v>
      </c>
      <c r="OS379" t="e">
        <f t="shared" ca="1" si="1870"/>
        <v>#N/A</v>
      </c>
      <c r="OT379" s="7" t="str">
        <f t="shared" ca="1" si="1871"/>
        <v/>
      </c>
      <c r="OU379" s="7" t="str">
        <f t="shared" ca="1" si="1872"/>
        <v/>
      </c>
      <c r="OV379" t="str">
        <f t="shared" ca="1" si="1873"/>
        <v/>
      </c>
      <c r="OX379">
        <v>381</v>
      </c>
      <c r="OY379" s="7" t="s">
        <v>19</v>
      </c>
      <c r="OZ379" s="7" t="str">
        <f t="shared" ca="1" si="1874"/>
        <v/>
      </c>
      <c r="PA379" s="7" t="str">
        <f t="shared" ca="1" si="1875"/>
        <v/>
      </c>
      <c r="PB379" t="str">
        <f ca="1">IFERROR(VLOOKUP(OX379,$M$3:$AK$568,6,FALSE),"")</f>
        <v/>
      </c>
      <c r="PC379" t="str">
        <f ca="1">IFERROR(VLOOKUP(OX379,$M$3:$AK$568,7,FALSE),"")</f>
        <v/>
      </c>
      <c r="PD379" s="7" t="str">
        <f ca="1">IFERROR(VLOOKUP(OX379,$M$3:$AK$568,25,FALSE),"")</f>
        <v/>
      </c>
      <c r="PF379">
        <v>381</v>
      </c>
      <c r="PG379" s="7" t="s">
        <v>19</v>
      </c>
      <c r="PH379" t="e">
        <f t="shared" ca="1" si="1876"/>
        <v>#N/A</v>
      </c>
      <c r="PI379" s="7" t="str">
        <f t="shared" ca="1" si="1877"/>
        <v/>
      </c>
      <c r="PJ379" s="7" t="str">
        <f t="shared" ca="1" si="1878"/>
        <v/>
      </c>
      <c r="PK379" t="str">
        <f t="shared" ca="1" si="1879"/>
        <v/>
      </c>
      <c r="PM379">
        <v>381</v>
      </c>
      <c r="PN379" s="7" t="s">
        <v>19</v>
      </c>
      <c r="PO379" s="202" t="str">
        <f t="shared" ca="1" si="1880"/>
        <v/>
      </c>
      <c r="PP379" s="7" t="str">
        <f t="shared" ca="1" si="1881"/>
        <v/>
      </c>
      <c r="PQ379" t="str">
        <f ca="1">IFERROR(VLOOKUP(PM379,$G$325:$R$409,12,FALSE),"")</f>
        <v/>
      </c>
      <c r="PR379" t="e">
        <f ca="1">VLOOKUP(PM379,$G$324:$Q$409,11,FALSE)</f>
        <v>#N/A</v>
      </c>
      <c r="PS379" s="7" t="str">
        <f ca="1">VLOOKUP(PQ379,$R$325:$Y$409,8,FALSE)</f>
        <v>- -</v>
      </c>
      <c r="PT379" s="7">
        <f ca="1">ReSt</f>
        <v>-4</v>
      </c>
      <c r="PU379" s="7" t="e">
        <f t="shared" ca="1" si="1882"/>
        <v>#N/A</v>
      </c>
      <c r="PV379" s="7" t="e">
        <f t="shared" ca="1" si="1883"/>
        <v>#N/A</v>
      </c>
      <c r="PW379" s="7" t="str">
        <f ca="1">VLOOKUP(PQ379,$R$325:$AK$409,8,FALSE)</f>
        <v>- -</v>
      </c>
      <c r="PX379" s="7"/>
      <c r="PY379">
        <v>381</v>
      </c>
      <c r="PZ379" s="7" t="s">
        <v>19</v>
      </c>
      <c r="QA379" t="str">
        <f t="shared" ca="1" si="1884"/>
        <v/>
      </c>
      <c r="QB379" s="7" t="str">
        <f t="shared" ca="1" si="1885"/>
        <v/>
      </c>
      <c r="QC379" s="7" t="str">
        <f t="shared" ca="1" si="1886"/>
        <v/>
      </c>
      <c r="QD379" t="str">
        <f t="shared" ca="1" si="1887"/>
        <v/>
      </c>
      <c r="QF379">
        <v>381</v>
      </c>
      <c r="QG379" s="7" t="s">
        <v>19</v>
      </c>
      <c r="QH379" s="7" t="str">
        <f t="shared" ca="1" si="1888"/>
        <v/>
      </c>
      <c r="QI379" s="7" t="e">
        <f t="shared" ca="1" si="1889"/>
        <v>#VALUE!</v>
      </c>
      <c r="QJ379" t="e">
        <f t="shared" ca="1" si="1890"/>
        <v>#N/A</v>
      </c>
      <c r="QK379" s="7" t="e">
        <f t="shared" ca="1" si="1891"/>
        <v>#N/A</v>
      </c>
      <c r="QM379">
        <v>381</v>
      </c>
      <c r="QN379" s="7" t="s">
        <v>19</v>
      </c>
      <c r="QO379" t="str">
        <f t="shared" ca="1" si="1892"/>
        <v/>
      </c>
      <c r="QP379" s="7" t="str">
        <f t="shared" ca="1" si="1893"/>
        <v/>
      </c>
      <c r="QQ379" t="str">
        <f t="shared" ca="1" si="1894"/>
        <v/>
      </c>
    </row>
    <row r="380" spans="1:459" x14ac:dyDescent="0.25">
      <c r="A380" s="240" t="str">
        <f>IF('Character Sheet'!$B$4="Creature","N","Y")</f>
        <v>Y</v>
      </c>
      <c r="C380" s="75"/>
      <c r="D380" s="76"/>
      <c r="F380" s="75">
        <v>11</v>
      </c>
      <c r="G380" s="76">
        <f t="shared" ca="1" si="1952"/>
        <v>0</v>
      </c>
      <c r="I380" s="75" t="s">
        <v>1812</v>
      </c>
      <c r="J380" s="85"/>
      <c r="K380" s="85">
        <f t="shared" ca="1" si="1953"/>
        <v>7</v>
      </c>
      <c r="L380" s="85">
        <f t="shared" ca="1" si="1954"/>
        <v>7</v>
      </c>
      <c r="M380" s="70">
        <f t="shared" ca="1" si="1955"/>
        <v>18</v>
      </c>
      <c r="O380" s="222" t="str">
        <f t="shared" ca="1" si="1956"/>
        <v>- -</v>
      </c>
      <c r="Q380" s="7" t="s">
        <v>1757</v>
      </c>
      <c r="R380" s="9" t="str">
        <f ca="1">IFERROR(VLOOKUP(F380,INDIRECT(Calculations!$D$101),2,FALSE),"")</f>
        <v/>
      </c>
      <c r="S380" s="9" t="str">
        <f t="shared" ca="1" si="1957"/>
        <v/>
      </c>
      <c r="T380" s="61" t="str">
        <f ca="1">SUBSTITUTE(IFERROR(IFERROR(VLOOKUP(R380,'[1]Skill Statistics'!$A$3:$C$513,2,FALSE),VLOOKUP(Q380,'[1]Skill Statistics'!$A$3:$C$513,2,FALSE)),T379),"R*","ReSt")</f>
        <v>ReSt/ReSt</v>
      </c>
      <c r="U380" s="61" t="str">
        <f ca="1">IFERROR(IFERROR(VLOOKUP(R380,'[1]Skill Statistics'!$A$3:$C$513,3,FALSE),VLOOKUP(Q380,'[1]Skill Statistics'!$A$3:$C$513,3,FALSE)),U379)</f>
        <v>Me</v>
      </c>
      <c r="V380" s="61" t="str">
        <f ca="1">IF(R380="","- -",IF(ISNUMBER(SEARCH("Category",R380)),"- -",IFERROR(IFERROR(VLOOKUP(Q380,[1]Professions!$A$4:$AM$288,MATCH(Profession,[1]Professions!$A$1:$AM$1,0),FALSE),VLOOKUP(Q380,Calculations!$B$91:$I$95,8,FALSE)),"- -")))</f>
        <v>- -</v>
      </c>
      <c r="W380" s="60" t="str">
        <f t="shared" ca="1" si="1958"/>
        <v>- -</v>
      </c>
      <c r="X380" s="7" t="str">
        <f ca="1">IFERROR(VLOOKUP(R380,$BS$6:$NR$519,MATCH(ActualLevel,$BS$3:$NR$3,0),FALSE),"- -")</f>
        <v>- -</v>
      </c>
      <c r="Y380" s="7" t="str">
        <f t="shared" ca="1" si="1959"/>
        <v>- -</v>
      </c>
      <c r="Z380" s="7" t="str">
        <f ca="1">IFERROR(VLOOKUP(Y380,Charts!$BQ$2:$BR$52,2,FALSE),"- -")</f>
        <v>- -</v>
      </c>
      <c r="AA380" s="7">
        <f t="shared" ca="1" si="1960"/>
        <v>-1</v>
      </c>
      <c r="AB380" s="7" t="str">
        <f t="shared" ca="1" si="1961"/>
        <v>- -</v>
      </c>
      <c r="AC380" s="7"/>
      <c r="AD380" s="7"/>
      <c r="AE380" s="7"/>
      <c r="AF380" s="7"/>
      <c r="AG380" s="7"/>
      <c r="AH380" s="90"/>
      <c r="AI380" s="7"/>
      <c r="AJ380" s="7"/>
      <c r="AK380" s="7">
        <f t="shared" ca="1" si="1962"/>
        <v>-1</v>
      </c>
      <c r="AL380" s="7"/>
      <c r="AM380" s="69">
        <f>IFERROR(VLOOKUP(Q380,'[1]Skill Statistics'!$A$3:$AN$513,MATCH(Profession,'[1]Skill Statistics'!$A$2:$AN$2,0),FALSE),0)</f>
        <v>0</v>
      </c>
      <c r="AN380" s="85">
        <f>IFERROR(VLOOKUP(Q380,'[1]Skill Statistics'!$A$3:$BK$513,MATCH(Archetype,'[1]Skill Statistics'!$A$2:$BK$2,0),FALSE),0)</f>
        <v>0</v>
      </c>
      <c r="AO380" s="85">
        <f>IFERROR(VLOOKUP(Q380,'[1]Skill Statistics'!$A$3:$BB$513,MATCH(Race,'[1]Skill Statistics'!$A$2:$BB$2,0),FALSE),0)</f>
        <v>0</v>
      </c>
      <c r="AP380" s="85">
        <f t="shared" ca="1" si="1811"/>
        <v>-0.1</v>
      </c>
      <c r="AQ380" s="70"/>
      <c r="AS380" s="69">
        <f>IFERROR(VLOOKUP(Q380,'[1]Professional Skills'!$A$4:$AM$288,MATCH(Profession,'[1]Professional Skills'!$A$3:$AM$3,0),FALSE),"- -")</f>
        <v>0</v>
      </c>
      <c r="AT380" t="s">
        <v>1812</v>
      </c>
      <c r="AU380" s="7" t="str">
        <f t="shared" si="1963"/>
        <v/>
      </c>
      <c r="AV380" s="7">
        <f t="shared" ca="1" si="1964"/>
        <v>0</v>
      </c>
      <c r="AW380" t="str">
        <f t="shared" si="1898"/>
        <v/>
      </c>
      <c r="AX380" t="str">
        <f>IFERROR(_xlfn.RANK.EQ(AW380,$AW$5:$AW$568),"")</f>
        <v/>
      </c>
      <c r="AY380">
        <f t="shared" si="1965"/>
        <v>0</v>
      </c>
      <c r="AZ380" s="70" t="str">
        <f t="shared" si="1966"/>
        <v/>
      </c>
      <c r="BB380" s="69" t="str">
        <f>IFERROR(IF(Q380="Language",VLOOKUP(R380,[1]Cultures!$B$4:$N$218,MATCH(Culture,[1]Cultures!$B$3:$N$3,0),FALSE),VLOOKUP(Q380,[1]Cultures!$B$4:$O$212,MATCH(Culture,[1]Cultures!$B$3:$O$3,0),FALSE)),"- -")</f>
        <v>- -</v>
      </c>
      <c r="BC380" t="s">
        <v>1812</v>
      </c>
      <c r="BD380">
        <f t="shared" ca="1" si="1967"/>
        <v>0.6540044758611866</v>
      </c>
      <c r="BE380">
        <f t="shared" ca="1" si="1900"/>
        <v>0.55400447586118662</v>
      </c>
      <c r="BH380">
        <f t="shared" ca="1" si="1950"/>
        <v>9</v>
      </c>
      <c r="BI380" s="7">
        <f ca="1">IFERROR(IF(BH380=1,IF(BB380=1,1,IF(BB380=2,2,IF(BH380=2,IF(BB380=3,1,IF(BB380&gt;=4,2,IF(BH380=3,IF(BB380=5,1,IF(BB380&gt;=6,2,IF(BH380=4,IF(BB380=7,1,IF(BB380&gt;=8,2,IF(BH380=5,IF(BB380=9,1,IF(BB380&gt;=10,2,0)),0))),0))),0))),0))),0)+(IF(BC380="*",0,BB380)),"- -")</f>
        <v>0</v>
      </c>
      <c r="BK380" s="7"/>
      <c r="BL380" s="70" t="str">
        <f ca="1">IF(V380="- -","- -",SUM(BI380:BK380))</f>
        <v>- -</v>
      </c>
      <c r="BN380" s="69" t="str">
        <f ca="1">IFERROR(VLOOKUP(V380,Charts!$BT$2:$BV$14,3,FALSE),"- -")</f>
        <v>- -</v>
      </c>
      <c r="BO380" s="85" t="str">
        <f t="shared" ca="1" si="1812"/>
        <v>- -</v>
      </c>
      <c r="BP380" s="70" t="str">
        <f t="shared" ca="1" si="1901"/>
        <v>- -</v>
      </c>
      <c r="BR380" s="7">
        <v>379</v>
      </c>
      <c r="BS380" s="9" t="str">
        <f ca="1">VLOOKUP(BR380,$O$3:$R$568,4,FALSE)</f>
        <v>Preacher</v>
      </c>
      <c r="BT380" s="7" t="str">
        <f ca="1">VLOOKUP(BS380,$R$3:$V$568,5,FALSE)</f>
        <v>3 / 4</v>
      </c>
      <c r="BU380" s="7">
        <f ca="1">VLOOKUP(BT380,Charts!$BT$2:$BV$14,3,FALSE)</f>
        <v>0.69230769230769229</v>
      </c>
      <c r="BV380" s="7" t="str">
        <f t="shared" ca="1" si="1604"/>
        <v>3</v>
      </c>
      <c r="BW380" s="7" t="str">
        <f t="shared" ca="1" si="1605"/>
        <v>4</v>
      </c>
      <c r="BY380" s="7">
        <f t="shared" ca="1" si="1606"/>
        <v>0.55413327962145831</v>
      </c>
      <c r="BZ380" s="7">
        <f t="shared" ca="1" si="1607"/>
        <v>0.13817441268623398</v>
      </c>
      <c r="CA380" s="7">
        <f t="shared" ca="1" si="1608"/>
        <v>1</v>
      </c>
      <c r="CB380" s="7" t="str">
        <f t="shared" ca="1" si="1609"/>
        <v>3</v>
      </c>
      <c r="CC380" s="7" t="str">
        <f ca="1">IFERROR(IF(CC379+CB380&gt;CD$4,CC379,CC379+CB380),"")</f>
        <v/>
      </c>
      <c r="CD380" s="7">
        <f t="shared" ca="1" si="1813"/>
        <v>0</v>
      </c>
      <c r="CE380" s="7">
        <f t="shared" ca="1" si="1610"/>
        <v>0.24509077712480998</v>
      </c>
      <c r="CF380" s="7">
        <f t="shared" ca="1" si="1611"/>
        <v>0.44721691518288231</v>
      </c>
      <c r="CG380" s="7">
        <f t="shared" ca="1" si="1612"/>
        <v>1</v>
      </c>
      <c r="CH380" s="7" t="str">
        <f t="shared" ca="1" si="1613"/>
        <v>3</v>
      </c>
      <c r="CI380" s="7" t="str">
        <f ca="1">IFERROR(IF(CI379+CH380&gt;CJ$4,CI379,CI379+CH380),"")</f>
        <v/>
      </c>
      <c r="CJ380" s="7">
        <f t="shared" ca="1" si="1814"/>
        <v>0</v>
      </c>
      <c r="CK380" s="7">
        <f t="shared" ca="1" si="1614"/>
        <v>0.66771658449592497</v>
      </c>
      <c r="CL380" s="7">
        <f t="shared" ca="1" si="1615"/>
        <v>2.4591107811767321E-2</v>
      </c>
      <c r="CM380" s="7">
        <f t="shared" ca="1" si="1616"/>
        <v>1</v>
      </c>
      <c r="CN380" s="7" t="str">
        <f t="shared" ca="1" si="1617"/>
        <v>3</v>
      </c>
      <c r="CO380" s="7" t="str">
        <f ca="1">IFERROR(IF(CO379+CN380&gt;CP$4,CO379,CO379+CN380),"")</f>
        <v/>
      </c>
      <c r="CP380" s="7">
        <f t="shared" ca="1" si="1815"/>
        <v>0</v>
      </c>
      <c r="CQ380" s="7">
        <f t="shared" ca="1" si="1618"/>
        <v>0.22650038053006361</v>
      </c>
      <c r="CR380" s="7">
        <f t="shared" ca="1" si="1619"/>
        <v>0.46580731177762869</v>
      </c>
      <c r="CS380" s="7">
        <f t="shared" ca="1" si="1620"/>
        <v>1</v>
      </c>
      <c r="CT380" s="7" t="str">
        <f t="shared" ca="1" si="1621"/>
        <v>3</v>
      </c>
      <c r="CU380" s="7" t="str">
        <f ca="1">IFERROR(IF(CU379+CT380&gt;CV$4,CU379,CU379+CT380),"")</f>
        <v/>
      </c>
      <c r="CV380" s="7">
        <f t="shared" ca="1" si="1816"/>
        <v>0</v>
      </c>
      <c r="CW380" s="7">
        <f t="shared" ca="1" si="1622"/>
        <v>0.78726668196138894</v>
      </c>
      <c r="CX380" s="7">
        <f t="shared" ca="1" si="1623"/>
        <v>-9.4958989653696646E-2</v>
      </c>
      <c r="CY380" s="7">
        <f t="shared" ca="1" si="1624"/>
        <v>0</v>
      </c>
      <c r="CZ380" s="7">
        <f t="shared" ca="1" si="1625"/>
        <v>0</v>
      </c>
      <c r="DA380" s="7" t="str">
        <f ca="1">IFERROR(IF(DA379+CZ380&gt;DB$4,DA379,DA379+CZ380),"")</f>
        <v/>
      </c>
      <c r="DB380" s="7">
        <f t="shared" ca="1" si="1817"/>
        <v>0</v>
      </c>
      <c r="DC380" s="7">
        <f t="shared" ca="1" si="1626"/>
        <v>6.283667237473356E-2</v>
      </c>
      <c r="DD380" s="7">
        <f t="shared" ca="1" si="1627"/>
        <v>0.62947101993295873</v>
      </c>
      <c r="DE380" s="7">
        <f t="shared" ca="1" si="1628"/>
        <v>1</v>
      </c>
      <c r="DF380" s="7" t="str">
        <f t="shared" ca="1" si="1629"/>
        <v>3</v>
      </c>
      <c r="DG380" s="7" t="str">
        <f ca="1">IFERROR(IF(DG379+DF380&gt;DH$4,DG379,DG379+DF380),"")</f>
        <v/>
      </c>
      <c r="DH380" s="7">
        <f t="shared" ca="1" si="1818"/>
        <v>0</v>
      </c>
      <c r="DI380" s="7">
        <f t="shared" ca="1" si="1630"/>
        <v>0.17425857803896339</v>
      </c>
      <c r="DJ380" s="7">
        <f t="shared" ca="1" si="1631"/>
        <v>0.51804911426872891</v>
      </c>
      <c r="DK380" s="7">
        <f t="shared" ca="1" si="1632"/>
        <v>1</v>
      </c>
      <c r="DL380" s="7" t="str">
        <f t="shared" ca="1" si="1633"/>
        <v>3</v>
      </c>
      <c r="DM380" s="7" t="str">
        <f ca="1">IFERROR(IF(DM379+DL380&gt;DN$4,DM379,DM379+DL380),"")</f>
        <v/>
      </c>
      <c r="DN380" s="7">
        <f t="shared" ca="1" si="1819"/>
        <v>0</v>
      </c>
      <c r="DO380" s="7">
        <f t="shared" ca="1" si="1634"/>
        <v>3.5666095178050861E-2</v>
      </c>
      <c r="DP380" s="7">
        <f t="shared" ca="1" si="1635"/>
        <v>0.65664159712964143</v>
      </c>
      <c r="DQ380" s="7">
        <f t="shared" ca="1" si="1636"/>
        <v>1</v>
      </c>
      <c r="DR380" s="7" t="str">
        <f t="shared" ca="1" si="1637"/>
        <v>3</v>
      </c>
      <c r="DS380" s="7" t="str">
        <f ca="1">IFERROR(IF(DS379+DR380&gt;DT$4,DS379,DS379+DR380),"")</f>
        <v/>
      </c>
      <c r="DT380" s="7">
        <f t="shared" ca="1" si="1820"/>
        <v>0</v>
      </c>
      <c r="DU380" s="7">
        <f t="shared" ca="1" si="1638"/>
        <v>0.44103732237347659</v>
      </c>
      <c r="DV380" s="7">
        <f t="shared" ca="1" si="1639"/>
        <v>0.2512703699342157</v>
      </c>
      <c r="DW380" s="7">
        <f t="shared" ca="1" si="1640"/>
        <v>1</v>
      </c>
      <c r="DX380" s="7" t="str">
        <f t="shared" ca="1" si="1641"/>
        <v>3</v>
      </c>
      <c r="DY380" s="7" t="str">
        <f ca="1">IFERROR(IF(DY379+DX380&gt;DZ$4,DY379,DY379+DX380),"")</f>
        <v/>
      </c>
      <c r="DZ380" s="7">
        <f t="shared" ca="1" si="1821"/>
        <v>0</v>
      </c>
      <c r="EA380" s="7">
        <f t="shared" ca="1" si="1642"/>
        <v>0.44749484475922263</v>
      </c>
      <c r="EB380" s="7">
        <f t="shared" ca="1" si="1643"/>
        <v>0.24481284754846966</v>
      </c>
      <c r="EC380" s="7">
        <f t="shared" ca="1" si="1644"/>
        <v>1</v>
      </c>
      <c r="ED380" s="7" t="str">
        <f t="shared" ca="1" si="1645"/>
        <v>3</v>
      </c>
      <c r="EE380" s="7" t="str">
        <f ca="1">IFERROR(IF(EE379+ED380&gt;EF$4,EE379,EE379+ED380),"")</f>
        <v/>
      </c>
      <c r="EF380" s="7">
        <f t="shared" ca="1" si="1822"/>
        <v>0</v>
      </c>
      <c r="EG380" s="7">
        <f t="shared" ca="1" si="1646"/>
        <v>0.53191500022062355</v>
      </c>
      <c r="EH380" s="7">
        <f t="shared" ca="1" si="1647"/>
        <v>0.16039269208706874</v>
      </c>
      <c r="EI380" s="7">
        <f t="shared" ca="1" si="1648"/>
        <v>1</v>
      </c>
      <c r="EJ380" s="7" t="str">
        <f t="shared" ca="1" si="1649"/>
        <v>3</v>
      </c>
      <c r="EK380" s="7" t="str">
        <f ca="1">IFERROR(IF(EK379+EJ380&gt;EL$4,EK379,EK379+EJ380),"")</f>
        <v/>
      </c>
      <c r="EL380" s="7">
        <f t="shared" ca="1" si="1823"/>
        <v>0</v>
      </c>
      <c r="EM380" s="7">
        <f t="shared" ca="1" si="1650"/>
        <v>0.14919365524409178</v>
      </c>
      <c r="EN380" s="7">
        <f t="shared" ca="1" si="1651"/>
        <v>0.54311403706360051</v>
      </c>
      <c r="EO380" s="7">
        <f t="shared" ca="1" si="1652"/>
        <v>1</v>
      </c>
      <c r="EP380" s="7" t="str">
        <f t="shared" ca="1" si="1653"/>
        <v>3</v>
      </c>
      <c r="EQ380" s="7" t="str">
        <f ca="1">IFERROR(IF(EQ379+EP380&gt;ER$4,EQ379,EQ379+EP380),"")</f>
        <v/>
      </c>
      <c r="ER380" s="7">
        <f t="shared" ca="1" si="1824"/>
        <v>0</v>
      </c>
      <c r="ES380" s="7">
        <f t="shared" ca="1" si="1654"/>
        <v>0.91291444950093326</v>
      </c>
      <c r="ET380" s="7">
        <f t="shared" ca="1" si="1655"/>
        <v>-0.22060675719324097</v>
      </c>
      <c r="EU380" s="7">
        <f t="shared" ca="1" si="1656"/>
        <v>0</v>
      </c>
      <c r="EV380" s="7">
        <f t="shared" ca="1" si="1657"/>
        <v>0</v>
      </c>
      <c r="EW380" s="7" t="str">
        <f ca="1">IFERROR(IF(EW379+EV380&gt;EX$4,EW379,EW379+EV380),"")</f>
        <v/>
      </c>
      <c r="EX380" s="7">
        <f t="shared" ca="1" si="1825"/>
        <v>0</v>
      </c>
      <c r="EY380" s="7">
        <f t="shared" ca="1" si="1658"/>
        <v>0.84525046664331027</v>
      </c>
      <c r="EZ380" s="7">
        <f t="shared" ca="1" si="1659"/>
        <v>-0.15294277433561798</v>
      </c>
      <c r="FA380" s="7">
        <f t="shared" ca="1" si="1660"/>
        <v>0</v>
      </c>
      <c r="FB380" s="7">
        <f t="shared" ca="1" si="1661"/>
        <v>0</v>
      </c>
      <c r="FC380" s="7" t="str">
        <f ca="1">IFERROR(IF(FC379+FB380&gt;FD$4,FC379,FC379+FB380),"")</f>
        <v/>
      </c>
      <c r="FD380" s="7">
        <f t="shared" ca="1" si="1826"/>
        <v>0</v>
      </c>
      <c r="FE380" s="7">
        <f t="shared" ca="1" si="1662"/>
        <v>0.83531993517787873</v>
      </c>
      <c r="FF380" s="7">
        <f t="shared" ca="1" si="1663"/>
        <v>-0.14301224287018643</v>
      </c>
      <c r="FG380" s="7">
        <f t="shared" ca="1" si="1664"/>
        <v>0</v>
      </c>
      <c r="FH380" s="7">
        <f t="shared" ca="1" si="1665"/>
        <v>0</v>
      </c>
      <c r="FI380" s="7" t="str">
        <f ca="1">IFERROR(IF(FI379+FH380&gt;FJ$4,FI379,FI379+FH380),"")</f>
        <v/>
      </c>
      <c r="FJ380" s="7">
        <f t="shared" ca="1" si="1827"/>
        <v>0</v>
      </c>
      <c r="FK380" s="7">
        <f t="shared" ca="1" si="1666"/>
        <v>0.37371210395764454</v>
      </c>
      <c r="FL380" s="7">
        <f t="shared" ca="1" si="1667"/>
        <v>0.31859558835004775</v>
      </c>
      <c r="FM380" s="7">
        <f t="shared" ca="1" si="1668"/>
        <v>1</v>
      </c>
      <c r="FN380" s="7" t="str">
        <f t="shared" ca="1" si="1669"/>
        <v>3</v>
      </c>
      <c r="FO380" s="7" t="str">
        <f ca="1">IFERROR(IF(FO379+FN380&gt;FP$4,FO379,FO379+FN380),"")</f>
        <v/>
      </c>
      <c r="FP380" s="7">
        <f t="shared" ca="1" si="1828"/>
        <v>0</v>
      </c>
      <c r="FQ380" s="7">
        <f t="shared" ca="1" si="1670"/>
        <v>3.5627280455937438E-2</v>
      </c>
      <c r="FR380" s="7">
        <f t="shared" ca="1" si="1671"/>
        <v>0.65668041185175485</v>
      </c>
      <c r="FS380" s="7">
        <f t="shared" ca="1" si="1672"/>
        <v>1</v>
      </c>
      <c r="FT380" s="7" t="str">
        <f t="shared" ca="1" si="1673"/>
        <v>3</v>
      </c>
      <c r="FU380" s="7" t="str">
        <f ca="1">IFERROR(IF(FU379+FT380&gt;FV$4,FU379,FU379+FT380),"")</f>
        <v/>
      </c>
      <c r="FV380" s="7">
        <f t="shared" ca="1" si="1829"/>
        <v>0</v>
      </c>
      <c r="FW380" s="7">
        <f t="shared" ca="1" si="1674"/>
        <v>0.92875880095003893</v>
      </c>
      <c r="FX380" s="7">
        <f t="shared" ca="1" si="1675"/>
        <v>-0.23645110864234664</v>
      </c>
      <c r="FY380" s="7">
        <f t="shared" ca="1" si="1676"/>
        <v>0</v>
      </c>
      <c r="FZ380" s="7">
        <f t="shared" ca="1" si="1677"/>
        <v>0</v>
      </c>
      <c r="GA380" s="7" t="str">
        <f ca="1">IFERROR(IF(GA379+FZ380&gt;GB$4,GA379,GA379+FZ380),"")</f>
        <v/>
      </c>
      <c r="GB380" s="7">
        <f t="shared" ca="1" si="1830"/>
        <v>0</v>
      </c>
      <c r="GC380" s="7">
        <f t="shared" ca="1" si="1678"/>
        <v>0.81053194329443412</v>
      </c>
      <c r="GD380" s="7">
        <f t="shared" ca="1" si="1679"/>
        <v>-0.11822425098674183</v>
      </c>
      <c r="GE380" s="7">
        <f t="shared" ca="1" si="1680"/>
        <v>0</v>
      </c>
      <c r="GF380" s="7">
        <f t="shared" ca="1" si="1681"/>
        <v>0</v>
      </c>
      <c r="GG380" s="7" t="str">
        <f ca="1">IFERROR(IF(GG379+GF380&gt;GH$4,GG379,GG379+GF380),"")</f>
        <v/>
      </c>
      <c r="GH380" s="7">
        <f t="shared" ca="1" si="1831"/>
        <v>0</v>
      </c>
      <c r="GI380" s="7">
        <f t="shared" ca="1" si="1682"/>
        <v>0.164608187887055</v>
      </c>
      <c r="GJ380" s="7">
        <f t="shared" ca="1" si="1683"/>
        <v>0.52769950442063729</v>
      </c>
      <c r="GK380" s="7">
        <f t="shared" ca="1" si="1684"/>
        <v>1</v>
      </c>
      <c r="GL380" s="7" t="str">
        <f t="shared" ca="1" si="1685"/>
        <v>3</v>
      </c>
      <c r="GM380" s="7" t="str">
        <f ca="1">IFERROR(IF(GM379+GL380&gt;GN$4,GM379,GM379+GL380),"")</f>
        <v/>
      </c>
      <c r="GN380" s="7">
        <f t="shared" ca="1" si="1832"/>
        <v>0</v>
      </c>
      <c r="GO380" s="7">
        <f t="shared" ca="1" si="1686"/>
        <v>0.56951879920815263</v>
      </c>
      <c r="GP380" s="7">
        <f t="shared" ca="1" si="1687"/>
        <v>0.12278889309953966</v>
      </c>
      <c r="GQ380" s="7">
        <f t="shared" ca="1" si="1688"/>
        <v>1</v>
      </c>
      <c r="GR380" s="7" t="str">
        <f t="shared" ca="1" si="1689"/>
        <v>3</v>
      </c>
      <c r="GS380" s="7" t="str">
        <f ca="1">IFERROR(IF(GS379+GR380&gt;GT$4,GS379,GS379+GR380),"")</f>
        <v/>
      </c>
      <c r="GT380" s="7">
        <f t="shared" ca="1" si="1833"/>
        <v>0</v>
      </c>
      <c r="GU380" s="7">
        <f t="shared" ca="1" si="1690"/>
        <v>0.47911010266677978</v>
      </c>
      <c r="GV380" s="7">
        <f t="shared" ca="1" si="1691"/>
        <v>0.21319758964091251</v>
      </c>
      <c r="GW380" s="7">
        <f t="shared" ca="1" si="1692"/>
        <v>1</v>
      </c>
      <c r="GX380" s="7" t="str">
        <f t="shared" ca="1" si="1693"/>
        <v>3</v>
      </c>
      <c r="GY380" s="7" t="str">
        <f ca="1">IFERROR(IF(GY379+GX380&gt;GZ$4,GY379,GY379+GX380),"")</f>
        <v/>
      </c>
      <c r="GZ380" s="7">
        <f t="shared" ca="1" si="1834"/>
        <v>0</v>
      </c>
      <c r="HA380" s="7">
        <f t="shared" ca="1" si="1694"/>
        <v>3.0782653247788949E-2</v>
      </c>
      <c r="HB380" s="7">
        <f t="shared" ca="1" si="1695"/>
        <v>0.66152503905990334</v>
      </c>
      <c r="HC380" s="7">
        <f t="shared" ca="1" si="1696"/>
        <v>1</v>
      </c>
      <c r="HD380" s="7" t="str">
        <f t="shared" ca="1" si="1697"/>
        <v>3</v>
      </c>
      <c r="HE380" s="7" t="str">
        <f ca="1">IFERROR(IF(HE379+HD380&gt;HF$4,HE379,HE379+HD380),"")</f>
        <v/>
      </c>
      <c r="HF380" s="7">
        <f t="shared" ca="1" si="1835"/>
        <v>0</v>
      </c>
      <c r="HG380" s="7">
        <f t="shared" ca="1" si="1698"/>
        <v>0.94667725525960733</v>
      </c>
      <c r="HH380" s="7">
        <f t="shared" ca="1" si="1699"/>
        <v>-0.25436956295191504</v>
      </c>
      <c r="HI380" s="7">
        <f t="shared" ca="1" si="1700"/>
        <v>0</v>
      </c>
      <c r="HJ380" s="7">
        <f t="shared" ca="1" si="1701"/>
        <v>0</v>
      </c>
      <c r="HK380" s="7" t="str">
        <f ca="1">IFERROR(IF(HK379+HJ380&gt;HL$4,HK379,HK379+HJ380),"")</f>
        <v/>
      </c>
      <c r="HL380" s="7">
        <f t="shared" ca="1" si="1836"/>
        <v>0</v>
      </c>
      <c r="HM380" s="7">
        <f t="shared" ca="1" si="1702"/>
        <v>0.91644356929506043</v>
      </c>
      <c r="HN380" s="7">
        <f t="shared" ca="1" si="1703"/>
        <v>-0.22413587698736814</v>
      </c>
      <c r="HO380" s="7">
        <f t="shared" ca="1" si="1704"/>
        <v>0</v>
      </c>
      <c r="HP380" s="7">
        <f t="shared" ca="1" si="1705"/>
        <v>0</v>
      </c>
      <c r="HQ380" s="7" t="str">
        <f ca="1">IFERROR(IF(HQ379+HP380&gt;HR$4,HQ379,HQ379+HP380),"")</f>
        <v/>
      </c>
      <c r="HR380" s="7">
        <f t="shared" ca="1" si="1837"/>
        <v>0</v>
      </c>
      <c r="HS380" s="7">
        <f t="shared" ca="1" si="1706"/>
        <v>0.60480865295908226</v>
      </c>
      <c r="HT380" s="7">
        <f t="shared" ca="1" si="1707"/>
        <v>8.749903934861003E-2</v>
      </c>
      <c r="HU380" s="7">
        <f t="shared" ca="1" si="1708"/>
        <v>1</v>
      </c>
      <c r="HV380" s="7" t="str">
        <f t="shared" ca="1" si="1709"/>
        <v>3</v>
      </c>
      <c r="HW380" s="7" t="str">
        <f ca="1">IFERROR(IF(HW379+HV380&gt;HX$4,HW379,HW379+HV380),"")</f>
        <v/>
      </c>
      <c r="HX380" s="7">
        <f t="shared" ca="1" si="1838"/>
        <v>0</v>
      </c>
      <c r="HY380" s="7">
        <f t="shared" ca="1" si="1710"/>
        <v>0.29947668268198169</v>
      </c>
      <c r="HZ380" s="7">
        <f t="shared" ca="1" si="1711"/>
        <v>0.3928310096257106</v>
      </c>
      <c r="IA380" s="7">
        <f t="shared" ca="1" si="1712"/>
        <v>1</v>
      </c>
      <c r="IB380" s="7" t="str">
        <f t="shared" ca="1" si="1713"/>
        <v>3</v>
      </c>
      <c r="IC380" s="7" t="str">
        <f ca="1">IFERROR(IF(IC379+IB380&gt;ID$4,IC379,IC379+IB380),"")</f>
        <v/>
      </c>
      <c r="ID380" s="7">
        <f t="shared" ca="1" si="1839"/>
        <v>0</v>
      </c>
      <c r="IE380" s="7">
        <f t="shared" ca="1" si="1714"/>
        <v>0.46772814415071196</v>
      </c>
      <c r="IF380" s="7">
        <f t="shared" ca="1" si="1715"/>
        <v>0.22457954815698034</v>
      </c>
      <c r="IG380" s="7">
        <f t="shared" ca="1" si="1716"/>
        <v>1</v>
      </c>
      <c r="IH380" s="7" t="str">
        <f t="shared" ca="1" si="1717"/>
        <v>3</v>
      </c>
      <c r="II380" s="7" t="str">
        <f ca="1">IFERROR(IF(II379+IH380&gt;IJ$4,II379,II379+IH380),"")</f>
        <v/>
      </c>
      <c r="IJ380" s="7">
        <f t="shared" ca="1" si="1840"/>
        <v>0</v>
      </c>
      <c r="IK380" s="7">
        <f t="shared" ca="1" si="1718"/>
        <v>0.52800301102877667</v>
      </c>
      <c r="IL380" s="7">
        <f t="shared" ca="1" si="1719"/>
        <v>0.16430468127891562</v>
      </c>
      <c r="IM380" s="7">
        <f t="shared" ca="1" si="1720"/>
        <v>1</v>
      </c>
      <c r="IN380" s="7" t="str">
        <f t="shared" ca="1" si="1721"/>
        <v>3</v>
      </c>
      <c r="IO380" s="7" t="str">
        <f ca="1">IFERROR(IF(IO379+IN380&gt;IP$4,IO379,IO379+IN380),"")</f>
        <v/>
      </c>
      <c r="IP380" s="7">
        <f t="shared" ca="1" si="1841"/>
        <v>0</v>
      </c>
      <c r="IQ380" s="7">
        <f t="shared" ca="1" si="1722"/>
        <v>0.36622232186781689</v>
      </c>
      <c r="IR380" s="7">
        <f t="shared" ca="1" si="1723"/>
        <v>0.3260853704398754</v>
      </c>
      <c r="IS380" s="7">
        <f t="shared" ca="1" si="1724"/>
        <v>1</v>
      </c>
      <c r="IT380" s="7" t="str">
        <f t="shared" ca="1" si="1725"/>
        <v>3</v>
      </c>
      <c r="IU380" s="7" t="str">
        <f ca="1">IFERROR(IF(IU379+IT380&gt;IV$4,IU379,IU379+IT380),"")</f>
        <v/>
      </c>
      <c r="IV380" s="7">
        <f t="shared" ca="1" si="1842"/>
        <v>0</v>
      </c>
      <c r="IW380" s="7">
        <f t="shared" ca="1" si="1726"/>
        <v>0.63552110263624917</v>
      </c>
      <c r="IX380" s="7">
        <f t="shared" ca="1" si="1727"/>
        <v>5.6786589671443122E-2</v>
      </c>
      <c r="IY380" s="7">
        <f t="shared" ca="1" si="1728"/>
        <v>1</v>
      </c>
      <c r="IZ380" s="7" t="str">
        <f t="shared" ca="1" si="1729"/>
        <v>3</v>
      </c>
      <c r="JA380" s="7" t="str">
        <f ca="1">IFERROR(IF(JA379+IZ380&gt;JB$4,JA379,JA379+IZ380),"")</f>
        <v/>
      </c>
      <c r="JB380" s="7">
        <f t="shared" ca="1" si="1843"/>
        <v>0</v>
      </c>
      <c r="JC380" s="7">
        <f t="shared" ca="1" si="1730"/>
        <v>0.11955076531098985</v>
      </c>
      <c r="JD380" s="7">
        <f t="shared" ca="1" si="1731"/>
        <v>0.57275692699670244</v>
      </c>
      <c r="JE380" s="7">
        <f t="shared" ca="1" si="1732"/>
        <v>1</v>
      </c>
      <c r="JF380" s="7" t="str">
        <f t="shared" ca="1" si="1733"/>
        <v>3</v>
      </c>
      <c r="JG380" s="7" t="str">
        <f ca="1">IFERROR(IF(JG379+JF380&gt;JH$4,JG379,JG379+JF380),"")</f>
        <v/>
      </c>
      <c r="JH380" s="7">
        <f t="shared" ca="1" si="1844"/>
        <v>0</v>
      </c>
      <c r="JI380" s="7">
        <f t="shared" ca="1" si="1734"/>
        <v>0.79059973730833633</v>
      </c>
      <c r="JJ380" s="7">
        <f t="shared" ca="1" si="1735"/>
        <v>-9.8292045000644035E-2</v>
      </c>
      <c r="JK380" s="7">
        <f t="shared" ca="1" si="1736"/>
        <v>0</v>
      </c>
      <c r="JL380" s="7">
        <f t="shared" ca="1" si="1737"/>
        <v>0</v>
      </c>
      <c r="JM380" s="7" t="str">
        <f ca="1">IFERROR(IF(JM379+JL380&gt;JN$4,JM379,JM379+JL380),"")</f>
        <v/>
      </c>
      <c r="JN380" s="7">
        <f t="shared" ca="1" si="1845"/>
        <v>0</v>
      </c>
      <c r="JO380" s="7">
        <f t="shared" ca="1" si="1738"/>
        <v>0.23954728443887097</v>
      </c>
      <c r="JP380" s="7">
        <f t="shared" ca="1" si="1739"/>
        <v>0.45276040786882132</v>
      </c>
      <c r="JQ380" s="7">
        <f t="shared" ca="1" si="1740"/>
        <v>1</v>
      </c>
      <c r="JR380" s="7" t="str">
        <f t="shared" ca="1" si="1741"/>
        <v>3</v>
      </c>
      <c r="JS380" s="7" t="str">
        <f ca="1">IFERROR(IF(JS379+JR380&gt;JT$4,JS379,JS379+JR380),"")</f>
        <v/>
      </c>
      <c r="JT380" s="7">
        <f t="shared" ca="1" si="1846"/>
        <v>0</v>
      </c>
      <c r="JU380" s="7">
        <f t="shared" ca="1" si="1742"/>
        <v>0.95615926433640019</v>
      </c>
      <c r="JV380" s="7">
        <f t="shared" ca="1" si="1743"/>
        <v>-0.2638515720287079</v>
      </c>
      <c r="JW380" s="7">
        <f t="shared" ca="1" si="1744"/>
        <v>0</v>
      </c>
      <c r="JX380" s="7">
        <f t="shared" ca="1" si="1745"/>
        <v>0</v>
      </c>
      <c r="JY380" s="7" t="str">
        <f ca="1">IFERROR(IF(JY379+JX380&gt;JZ$4,JY379,JY379+JX380),"")</f>
        <v/>
      </c>
      <c r="JZ380" s="7">
        <f t="shared" ca="1" si="1847"/>
        <v>0</v>
      </c>
      <c r="KA380" s="7">
        <f t="shared" ca="1" si="1746"/>
        <v>0.40018746129036176</v>
      </c>
      <c r="KB380" s="7">
        <f t="shared" ca="1" si="1747"/>
        <v>0.29212023101733053</v>
      </c>
      <c r="KC380" s="7">
        <f t="shared" ca="1" si="1748"/>
        <v>1</v>
      </c>
      <c r="KD380" s="7" t="str">
        <f t="shared" ca="1" si="1749"/>
        <v>3</v>
      </c>
      <c r="KE380" s="7" t="str">
        <f ca="1">IFERROR(IF(KE379+KD380&gt;KF$4,KE379,KE379+KD380),"")</f>
        <v/>
      </c>
      <c r="KF380" s="7">
        <f t="shared" ca="1" si="1848"/>
        <v>0</v>
      </c>
      <c r="KG380" s="7">
        <f t="shared" ca="1" si="1750"/>
        <v>9.6678080582429993E-2</v>
      </c>
      <c r="KH380" s="7">
        <f t="shared" ca="1" si="1751"/>
        <v>0.5956296117252623</v>
      </c>
      <c r="KI380" s="7">
        <f t="shared" ca="1" si="1752"/>
        <v>1</v>
      </c>
      <c r="KJ380" s="7" t="str">
        <f t="shared" ca="1" si="1753"/>
        <v>3</v>
      </c>
      <c r="KK380" s="7" t="str">
        <f ca="1">IFERROR(IF(KK379+KJ380&gt;KL$4,KK379,KK379+KJ380),"")</f>
        <v/>
      </c>
      <c r="KL380" s="7">
        <f t="shared" ca="1" si="1849"/>
        <v>0</v>
      </c>
      <c r="KM380" s="7">
        <f t="shared" ca="1" si="1754"/>
        <v>0.87397549574289346</v>
      </c>
      <c r="KN380" s="7">
        <f t="shared" ca="1" si="1755"/>
        <v>-0.18166780343520117</v>
      </c>
      <c r="KO380" s="7">
        <f t="shared" ca="1" si="1756"/>
        <v>0</v>
      </c>
      <c r="KP380" s="7">
        <f t="shared" ca="1" si="1757"/>
        <v>0</v>
      </c>
      <c r="KQ380" s="7" t="str">
        <f ca="1">IFERROR(IF(KQ379+KP380&gt;KR$4,KQ379,KQ379+KP380),"")</f>
        <v/>
      </c>
      <c r="KR380" s="7">
        <f t="shared" ca="1" si="1850"/>
        <v>0</v>
      </c>
      <c r="KS380" s="7">
        <f t="shared" ca="1" si="1758"/>
        <v>0.2538682673194731</v>
      </c>
      <c r="KT380" s="7">
        <f t="shared" ca="1" si="1759"/>
        <v>0.4384394249882192</v>
      </c>
      <c r="KU380" s="7">
        <f t="shared" ca="1" si="1760"/>
        <v>1</v>
      </c>
      <c r="KV380" s="7" t="str">
        <f t="shared" ca="1" si="1761"/>
        <v>3</v>
      </c>
      <c r="KW380" s="7" t="str">
        <f ca="1">IFERROR(IF(KW379+KV380&gt;KX$4,KW379,KW379+KV380),"")</f>
        <v/>
      </c>
      <c r="KX380" s="7">
        <f t="shared" ca="1" si="1851"/>
        <v>0</v>
      </c>
      <c r="KY380" s="7">
        <f t="shared" ca="1" si="1762"/>
        <v>0.66636168099671</v>
      </c>
      <c r="KZ380" s="7">
        <f t="shared" ca="1" si="1763"/>
        <v>2.5946011310982287E-2</v>
      </c>
      <c r="LA380" s="7">
        <f t="shared" ca="1" si="1764"/>
        <v>1</v>
      </c>
      <c r="LB380" s="7" t="str">
        <f t="shared" ca="1" si="1765"/>
        <v>3</v>
      </c>
      <c r="LC380" s="7" t="str">
        <f ca="1">IFERROR(IF(LC379+LB380&gt;LD$4,LC379,LC379+LB380),"")</f>
        <v/>
      </c>
      <c r="LD380" s="7">
        <f t="shared" ca="1" si="1852"/>
        <v>0</v>
      </c>
      <c r="LE380" s="7">
        <f t="shared" ca="1" si="1766"/>
        <v>5.2207146267041815E-2</v>
      </c>
      <c r="LF380" s="7">
        <f t="shared" ca="1" si="1767"/>
        <v>0.64010054604065048</v>
      </c>
      <c r="LG380" s="7">
        <f t="shared" ca="1" si="1768"/>
        <v>1</v>
      </c>
      <c r="LH380" s="7" t="str">
        <f t="shared" ca="1" si="1769"/>
        <v>3</v>
      </c>
      <c r="LI380" s="7" t="str">
        <f ca="1">IFERROR(IF(LI379+LH380&gt;LJ$4,LI379,LI379+LH380),"")</f>
        <v/>
      </c>
      <c r="LJ380" s="7">
        <f t="shared" ca="1" si="1853"/>
        <v>0</v>
      </c>
      <c r="LK380" s="7">
        <f t="shared" ca="1" si="1770"/>
        <v>4.8757725002814056E-2</v>
      </c>
      <c r="LL380" s="7">
        <f t="shared" ca="1" si="1771"/>
        <v>0.64354996730487823</v>
      </c>
      <c r="LM380" s="7">
        <f t="shared" ca="1" si="1772"/>
        <v>1</v>
      </c>
      <c r="LN380" s="7" t="str">
        <f t="shared" ca="1" si="1773"/>
        <v>3</v>
      </c>
      <c r="LO380" s="7" t="str">
        <f ca="1">IFERROR(IF(LO379+LN380&gt;LP$4,LO379,LO379+LN380),"")</f>
        <v/>
      </c>
      <c r="LP380" s="7">
        <f t="shared" ca="1" si="1854"/>
        <v>0</v>
      </c>
      <c r="LQ380" s="7">
        <f t="shared" ca="1" si="1774"/>
        <v>0.30057609545766761</v>
      </c>
      <c r="LR380" s="7">
        <f t="shared" ca="1" si="1775"/>
        <v>0.39173159685002468</v>
      </c>
      <c r="LS380" s="7">
        <f t="shared" ca="1" si="1776"/>
        <v>1</v>
      </c>
      <c r="LT380" s="7" t="str">
        <f t="shared" ca="1" si="1777"/>
        <v>3</v>
      </c>
      <c r="LU380" s="7" t="str">
        <f ca="1">IFERROR(IF(LU379+LT380&gt;LV$4,LU379,LU379+LT380),"")</f>
        <v/>
      </c>
      <c r="LV380" s="7">
        <f t="shared" ca="1" si="1855"/>
        <v>0</v>
      </c>
      <c r="LW380" s="7">
        <f t="shared" ca="1" si="1778"/>
        <v>0.95579293606420646</v>
      </c>
      <c r="LX380" s="7">
        <f t="shared" ca="1" si="1779"/>
        <v>-0.26348524375651416</v>
      </c>
      <c r="LY380" s="7">
        <f t="shared" ca="1" si="1780"/>
        <v>0</v>
      </c>
      <c r="LZ380" s="7">
        <f t="shared" ca="1" si="1781"/>
        <v>0</v>
      </c>
      <c r="MA380" s="7" t="str">
        <f ca="1">IFERROR(IF(MA379+LZ380&gt;MB$4,MA379,MA379+LZ380),"")</f>
        <v/>
      </c>
      <c r="MB380" s="7">
        <f t="shared" ca="1" si="1856"/>
        <v>0</v>
      </c>
      <c r="MC380" s="7">
        <f t="shared" ca="1" si="1782"/>
        <v>0.73844128981511248</v>
      </c>
      <c r="MD380" s="7">
        <f t="shared" ca="1" si="1783"/>
        <v>-4.6133597507420188E-2</v>
      </c>
      <c r="ME380" s="7">
        <f t="shared" ca="1" si="1784"/>
        <v>0</v>
      </c>
      <c r="MF380" s="7">
        <f t="shared" ca="1" si="1785"/>
        <v>0</v>
      </c>
      <c r="MG380" s="7" t="str">
        <f ca="1">IFERROR(IF(MG379+MF380&gt;MH$4,MG379,MG379+MF380),"")</f>
        <v/>
      </c>
      <c r="MH380" s="7">
        <f t="shared" ca="1" si="1857"/>
        <v>0</v>
      </c>
      <c r="MI380" s="7">
        <f t="shared" ca="1" si="1786"/>
        <v>0.50698962485568277</v>
      </c>
      <c r="MJ380" s="7">
        <f t="shared" ca="1" si="1787"/>
        <v>0.18531806745200952</v>
      </c>
      <c r="MK380" s="7">
        <f t="shared" ca="1" si="1788"/>
        <v>1</v>
      </c>
      <c r="ML380" s="7" t="str">
        <f t="shared" ca="1" si="1789"/>
        <v>3</v>
      </c>
      <c r="MM380" s="7" t="str">
        <f ca="1">IFERROR(IF(MM379+ML380&gt;MN$4,MM379,MM379+ML380),"")</f>
        <v/>
      </c>
      <c r="MN380" s="7">
        <f t="shared" ca="1" si="1858"/>
        <v>0</v>
      </c>
      <c r="MO380" s="7">
        <f t="shared" ca="1" si="1790"/>
        <v>0.70140555741990884</v>
      </c>
      <c r="MP380" s="7">
        <f t="shared" ca="1" si="1791"/>
        <v>-9.0978651122165521E-3</v>
      </c>
      <c r="MQ380" s="7">
        <f t="shared" ca="1" si="1792"/>
        <v>0</v>
      </c>
      <c r="MR380" s="7">
        <f t="shared" ca="1" si="1793"/>
        <v>0</v>
      </c>
      <c r="MS380" s="7" t="str">
        <f ca="1">IFERROR(IF(MS379+MR380&gt;MT$4,MS379,MS379+MR380),"")</f>
        <v/>
      </c>
      <c r="MT380" s="7">
        <f t="shared" ca="1" si="1859"/>
        <v>0</v>
      </c>
      <c r="MU380" s="7">
        <f t="shared" ca="1" si="1794"/>
        <v>0.99618117363157566</v>
      </c>
      <c r="MV380" s="7">
        <f t="shared" ca="1" si="1795"/>
        <v>-0.30387348132388337</v>
      </c>
      <c r="MW380" s="7">
        <f t="shared" ca="1" si="1796"/>
        <v>0</v>
      </c>
      <c r="MX380" s="7">
        <f t="shared" ca="1" si="1797"/>
        <v>0</v>
      </c>
      <c r="MY380" s="7" t="str">
        <f ca="1">IFERROR(IF(MY379+MX380&gt;MZ$4,MY379,MY379+MX380),"")</f>
        <v/>
      </c>
      <c r="MZ380" s="7">
        <f t="shared" ca="1" si="1860"/>
        <v>0</v>
      </c>
      <c r="NA380" s="7">
        <f t="shared" ca="1" si="1798"/>
        <v>0.7902034463889176</v>
      </c>
      <c r="NB380" s="7">
        <f t="shared" ca="1" si="1799"/>
        <v>-9.7895754081225306E-2</v>
      </c>
      <c r="NC380" s="7">
        <f t="shared" ca="1" si="1800"/>
        <v>0</v>
      </c>
      <c r="ND380" s="7">
        <f t="shared" ca="1" si="1801"/>
        <v>0</v>
      </c>
      <c r="NE380" s="7" t="str">
        <f ca="1">IFERROR(IF(NE379+ND380&gt;NF$4,NE379,NE379+ND380),"")</f>
        <v/>
      </c>
      <c r="NF380" s="7">
        <f t="shared" ca="1" si="1861"/>
        <v>0</v>
      </c>
      <c r="NG380" s="7">
        <f t="shared" ca="1" si="1802"/>
        <v>8.9376276752639039E-2</v>
      </c>
      <c r="NH380" s="7">
        <f t="shared" ca="1" si="1803"/>
        <v>0.60293141555505325</v>
      </c>
      <c r="NI380" s="7">
        <f t="shared" ca="1" si="1804"/>
        <v>1</v>
      </c>
      <c r="NJ380" s="7" t="str">
        <f t="shared" ca="1" si="1805"/>
        <v>3</v>
      </c>
      <c r="NK380" s="7" t="str">
        <f ca="1">IFERROR(IF(NK379+NJ380&gt;NL$4,NK379,NK379+NJ380),"")</f>
        <v/>
      </c>
      <c r="NL380" s="7">
        <f t="shared" ca="1" si="1862"/>
        <v>0</v>
      </c>
      <c r="NM380" s="7">
        <f t="shared" ca="1" si="1806"/>
        <v>0.47692022977398851</v>
      </c>
      <c r="NN380" s="7">
        <f t="shared" ca="1" si="1807"/>
        <v>0.21538746253370378</v>
      </c>
      <c r="NO380" s="7">
        <f t="shared" ca="1" si="1808"/>
        <v>1</v>
      </c>
      <c r="NP380" s="7" t="str">
        <f t="shared" ca="1" si="1809"/>
        <v>3</v>
      </c>
      <c r="NQ380" s="7" t="str">
        <f ca="1">IFERROR(IF(NQ379+NP380&gt;NR$4,NQ379,NQ379+NP380),"")</f>
        <v/>
      </c>
      <c r="NR380" s="7">
        <f t="shared" ca="1" si="1863"/>
        <v>0</v>
      </c>
      <c r="NT380">
        <v>382</v>
      </c>
      <c r="NU380" s="7" t="s">
        <v>19</v>
      </c>
      <c r="NV380" s="7" t="str">
        <f t="shared" ca="1" si="1598"/>
        <v/>
      </c>
      <c r="NW380" s="7" t="str">
        <f t="shared" ca="1" si="1810"/>
        <v/>
      </c>
      <c r="NX380" t="str">
        <f ca="1">IFERROR(VLOOKUP(NT380,$K$3:$AK$568,8,FALSE),"")</f>
        <v/>
      </c>
      <c r="NY380" t="str">
        <f ca="1">IFERROR(VLOOKUP(NT380,$K$3:$AK$568,9,FALSE),"")</f>
        <v/>
      </c>
      <c r="NZ380" s="7" t="str">
        <f ca="1">IFERROR(VLOOKUP(NT380,$K$3:$AK$568,27,FALSE),"")</f>
        <v/>
      </c>
      <c r="OB380">
        <v>382</v>
      </c>
      <c r="OC380" s="7" t="s">
        <v>19</v>
      </c>
      <c r="OD380" t="e">
        <f t="shared" ca="1" si="1864"/>
        <v>#N/A</v>
      </c>
      <c r="OE380" s="7" t="str">
        <f t="shared" ca="1" si="1865"/>
        <v/>
      </c>
      <c r="OF380" s="7" t="str">
        <f t="shared" ca="1" si="1866"/>
        <v/>
      </c>
      <c r="OG380" t="str">
        <f t="shared" ca="1" si="1867"/>
        <v/>
      </c>
      <c r="OI380">
        <v>382</v>
      </c>
      <c r="OJ380" s="7" t="s">
        <v>19</v>
      </c>
      <c r="OK380" s="7" t="str">
        <f t="shared" ca="1" si="1868"/>
        <v/>
      </c>
      <c r="OL380" s="7" t="str">
        <f t="shared" ca="1" si="1869"/>
        <v/>
      </c>
      <c r="OM380" t="str">
        <f ca="1">IFERROR(VLOOKUP(OI380,$L$3:$AK$568,7,FALSE),"")</f>
        <v/>
      </c>
      <c r="ON380" t="str">
        <f ca="1">IFERROR(VLOOKUP(OI380,$L$3:$AK$568,8,FALSE),"")</f>
        <v/>
      </c>
      <c r="OO380" s="7" t="str">
        <f ca="1">IFERROR(VLOOKUP(OI380,$L$3:$AK$568,26,FALSE),"")</f>
        <v/>
      </c>
      <c r="OQ380">
        <v>382</v>
      </c>
      <c r="OR380" s="7" t="s">
        <v>19</v>
      </c>
      <c r="OS380" t="e">
        <f t="shared" ca="1" si="1870"/>
        <v>#N/A</v>
      </c>
      <c r="OT380" s="7" t="str">
        <f t="shared" ca="1" si="1871"/>
        <v/>
      </c>
      <c r="OU380" s="7" t="str">
        <f t="shared" ca="1" si="1872"/>
        <v/>
      </c>
      <c r="OV380" t="str">
        <f t="shared" ca="1" si="1873"/>
        <v/>
      </c>
      <c r="OX380">
        <v>382</v>
      </c>
      <c r="OY380" s="7" t="s">
        <v>19</v>
      </c>
      <c r="OZ380" s="7" t="str">
        <f t="shared" ca="1" si="1874"/>
        <v/>
      </c>
      <c r="PA380" s="7" t="str">
        <f t="shared" ca="1" si="1875"/>
        <v/>
      </c>
      <c r="PB380" t="str">
        <f ca="1">IFERROR(VLOOKUP(OX380,$M$3:$AK$568,6,FALSE),"")</f>
        <v/>
      </c>
      <c r="PC380" t="str">
        <f ca="1">IFERROR(VLOOKUP(OX380,$M$3:$AK$568,7,FALSE),"")</f>
        <v/>
      </c>
      <c r="PD380" s="7" t="str">
        <f ca="1">IFERROR(VLOOKUP(OX380,$M$3:$AK$568,25,FALSE),"")</f>
        <v/>
      </c>
      <c r="PF380">
        <v>382</v>
      </c>
      <c r="PG380" s="7" t="s">
        <v>19</v>
      </c>
      <c r="PH380" t="e">
        <f t="shared" ca="1" si="1876"/>
        <v>#N/A</v>
      </c>
      <c r="PI380" s="7" t="str">
        <f t="shared" ca="1" si="1877"/>
        <v/>
      </c>
      <c r="PJ380" s="7" t="str">
        <f t="shared" ca="1" si="1878"/>
        <v/>
      </c>
      <c r="PK380" t="str">
        <f t="shared" ca="1" si="1879"/>
        <v/>
      </c>
      <c r="PM380">
        <v>382</v>
      </c>
      <c r="PN380" s="7" t="s">
        <v>19</v>
      </c>
      <c r="PO380" s="202" t="str">
        <f t="shared" ca="1" si="1880"/>
        <v/>
      </c>
      <c r="PP380" s="7" t="str">
        <f t="shared" ca="1" si="1881"/>
        <v/>
      </c>
      <c r="PQ380" t="str">
        <f ca="1">IFERROR(VLOOKUP(PM380,$G$325:$R$409,12,FALSE),"")</f>
        <v/>
      </c>
      <c r="PR380" t="e">
        <f ca="1">VLOOKUP(PM380,$G$324:$Q$409,11,FALSE)</f>
        <v>#N/A</v>
      </c>
      <c r="PS380" s="7" t="str">
        <f ca="1">VLOOKUP(PQ380,$R$325:$Y$409,8,FALSE)</f>
        <v>- -</v>
      </c>
      <c r="PT380" s="7">
        <f ca="1">ReSt</f>
        <v>-4</v>
      </c>
      <c r="PU380" s="7" t="e">
        <f t="shared" ca="1" si="1882"/>
        <v>#N/A</v>
      </c>
      <c r="PV380" s="7" t="e">
        <f t="shared" ca="1" si="1883"/>
        <v>#N/A</v>
      </c>
      <c r="PW380" s="7" t="str">
        <f ca="1">VLOOKUP(PQ380,$R$325:$AK$409,8,FALSE)</f>
        <v>- -</v>
      </c>
      <c r="PX380" s="7"/>
      <c r="PY380">
        <v>382</v>
      </c>
      <c r="PZ380" s="7" t="s">
        <v>19</v>
      </c>
      <c r="QA380" t="str">
        <f t="shared" ca="1" si="1884"/>
        <v/>
      </c>
      <c r="QB380" s="7" t="str">
        <f t="shared" ca="1" si="1885"/>
        <v/>
      </c>
      <c r="QC380" s="7" t="str">
        <f t="shared" ca="1" si="1886"/>
        <v/>
      </c>
      <c r="QD380" t="str">
        <f t="shared" ca="1" si="1887"/>
        <v/>
      </c>
      <c r="QF380">
        <v>382</v>
      </c>
      <c r="QG380" s="7" t="s">
        <v>19</v>
      </c>
      <c r="QH380" s="7" t="str">
        <f t="shared" ca="1" si="1888"/>
        <v/>
      </c>
      <c r="QI380" s="7" t="e">
        <f t="shared" ca="1" si="1889"/>
        <v>#VALUE!</v>
      </c>
      <c r="QJ380" t="e">
        <f t="shared" ca="1" si="1890"/>
        <v>#N/A</v>
      </c>
      <c r="QK380" s="7" t="e">
        <f t="shared" ca="1" si="1891"/>
        <v>#N/A</v>
      </c>
      <c r="QM380">
        <v>382</v>
      </c>
      <c r="QN380" s="7" t="s">
        <v>19</v>
      </c>
      <c r="QO380" t="str">
        <f t="shared" ca="1" si="1892"/>
        <v/>
      </c>
      <c r="QP380" s="7" t="str">
        <f t="shared" ca="1" si="1893"/>
        <v/>
      </c>
      <c r="QQ380" t="str">
        <f t="shared" ca="1" si="1894"/>
        <v/>
      </c>
    </row>
    <row r="381" spans="1:459" x14ac:dyDescent="0.25">
      <c r="A381" s="240" t="str">
        <f>IF('Character Sheet'!$B$4="Creature","N","Y")</f>
        <v>Y</v>
      </c>
      <c r="C381" s="75"/>
      <c r="D381" s="76"/>
      <c r="F381" s="75">
        <v>12</v>
      </c>
      <c r="G381" s="76">
        <f t="shared" ca="1" si="1952"/>
        <v>0</v>
      </c>
      <c r="I381" s="75" t="s">
        <v>1812</v>
      </c>
      <c r="J381" s="85"/>
      <c r="K381" s="85">
        <f t="shared" ca="1" si="1953"/>
        <v>7</v>
      </c>
      <c r="L381" s="85">
        <f t="shared" ca="1" si="1954"/>
        <v>7</v>
      </c>
      <c r="M381" s="70">
        <f t="shared" ca="1" si="1955"/>
        <v>18</v>
      </c>
      <c r="O381" s="222" t="str">
        <f t="shared" ca="1" si="1956"/>
        <v>- -</v>
      </c>
      <c r="Q381" s="7" t="s">
        <v>1757</v>
      </c>
      <c r="R381" s="9" t="str">
        <f ca="1">IFERROR(VLOOKUP(F381,INDIRECT(Calculations!$D$101),2,FALSE),"")</f>
        <v/>
      </c>
      <c r="S381" s="9" t="str">
        <f t="shared" ca="1" si="1957"/>
        <v/>
      </c>
      <c r="T381" s="61" t="str">
        <f ca="1">SUBSTITUTE(IFERROR(IFERROR(VLOOKUP(R381,'[1]Skill Statistics'!$A$3:$C$513,2,FALSE),VLOOKUP(Q381,'[1]Skill Statistics'!$A$3:$C$513,2,FALSE)),T380),"R*","ReSt")</f>
        <v>ReSt/ReSt</v>
      </c>
      <c r="U381" s="61" t="str">
        <f ca="1">IFERROR(IFERROR(VLOOKUP(R381,'[1]Skill Statistics'!$A$3:$C$513,3,FALSE),VLOOKUP(Q381,'[1]Skill Statistics'!$A$3:$C$513,3,FALSE)),U380)</f>
        <v>Me</v>
      </c>
      <c r="V381" s="61" t="str">
        <f ca="1">IF(R381="","- -",IF(ISNUMBER(SEARCH("Category",R381)),"- -",IFERROR(IFERROR(VLOOKUP(Q381,[1]Professions!$A$4:$AM$288,MATCH(Profession,[1]Professions!$A$1:$AM$1,0),FALSE),VLOOKUP(Q381,Calculations!$B$91:$I$95,8,FALSE)),"- -")))</f>
        <v>- -</v>
      </c>
      <c r="W381" s="60" t="str">
        <f t="shared" ca="1" si="1958"/>
        <v>- -</v>
      </c>
      <c r="X381" s="7" t="str">
        <f ca="1">IFERROR(VLOOKUP(R381,$BS$6:$NR$519,MATCH(ActualLevel,$BS$3:$NR$3,0),FALSE),"- -")</f>
        <v>- -</v>
      </c>
      <c r="Y381" s="7" t="str">
        <f t="shared" ca="1" si="1959"/>
        <v>- -</v>
      </c>
      <c r="Z381" s="7" t="str">
        <f ca="1">IFERROR(VLOOKUP(Y381,Charts!$BQ$2:$BR$52,2,FALSE),"- -")</f>
        <v>- -</v>
      </c>
      <c r="AA381" s="7">
        <f t="shared" ca="1" si="1960"/>
        <v>-1</v>
      </c>
      <c r="AB381" s="7" t="str">
        <f t="shared" ca="1" si="1961"/>
        <v>- -</v>
      </c>
      <c r="AC381" s="7"/>
      <c r="AD381" s="7"/>
      <c r="AE381" s="7"/>
      <c r="AF381" s="7"/>
      <c r="AG381" s="7"/>
      <c r="AH381" s="90"/>
      <c r="AI381" s="7"/>
      <c r="AJ381" s="7"/>
      <c r="AK381" s="7">
        <f t="shared" ca="1" si="1962"/>
        <v>-1</v>
      </c>
      <c r="AL381" s="7"/>
      <c r="AM381" s="69">
        <f>IFERROR(VLOOKUP(Q381,'[1]Skill Statistics'!$A$3:$AN$513,MATCH(Profession,'[1]Skill Statistics'!$A$2:$AN$2,0),FALSE),0)</f>
        <v>0</v>
      </c>
      <c r="AN381" s="85">
        <f>IFERROR(VLOOKUP(Q381,'[1]Skill Statistics'!$A$3:$BK$513,MATCH(Archetype,'[1]Skill Statistics'!$A$2:$BK$2,0),FALSE),0)</f>
        <v>0</v>
      </c>
      <c r="AO381" s="85">
        <f>IFERROR(VLOOKUP(Q381,'[1]Skill Statistics'!$A$3:$BB$513,MATCH(Race,'[1]Skill Statistics'!$A$2:$BB$2,0),FALSE),0)</f>
        <v>0</v>
      </c>
      <c r="AP381" s="85">
        <f t="shared" ca="1" si="1811"/>
        <v>-0.1</v>
      </c>
      <c r="AQ381" s="70"/>
      <c r="AS381" s="69">
        <f>IFERROR(VLOOKUP(Q381,'[1]Professional Skills'!$A$4:$AM$288,MATCH(Profession,'[1]Professional Skills'!$A$3:$AM$3,0),FALSE),"- -")</f>
        <v>0</v>
      </c>
      <c r="AT381" t="s">
        <v>1812</v>
      </c>
      <c r="AU381" s="7" t="str">
        <f t="shared" si="1963"/>
        <v/>
      </c>
      <c r="AV381" s="7">
        <f t="shared" ca="1" si="1964"/>
        <v>0</v>
      </c>
      <c r="AW381" t="str">
        <f t="shared" si="1898"/>
        <v/>
      </c>
      <c r="AX381" t="str">
        <f>IFERROR(_xlfn.RANK.EQ(AW381,$AW$5:$AW$568),"")</f>
        <v/>
      </c>
      <c r="AY381">
        <f t="shared" si="1965"/>
        <v>0</v>
      </c>
      <c r="AZ381" s="70" t="str">
        <f t="shared" si="1966"/>
        <v/>
      </c>
      <c r="BB381" s="69" t="str">
        <f>IFERROR(IF(Q381="Language",VLOOKUP(R381,[1]Cultures!$B$4:$N$218,MATCH(Culture,[1]Cultures!$B$3:$N$3,0),FALSE),VLOOKUP(Q381,[1]Cultures!$B$4:$O$212,MATCH(Culture,[1]Cultures!$B$3:$O$3,0),FALSE)),"- -")</f>
        <v>- -</v>
      </c>
      <c r="BC381" t="s">
        <v>1812</v>
      </c>
      <c r="BD381">
        <f t="shared" ca="1" si="1967"/>
        <v>0.89106044183645694</v>
      </c>
      <c r="BE381">
        <f t="shared" ca="1" si="1900"/>
        <v>0.79106044183645696</v>
      </c>
      <c r="BH381">
        <f t="shared" ca="1" si="1950"/>
        <v>5</v>
      </c>
      <c r="BI381" s="7">
        <f ca="1">IFERROR(IF(BH381=1,IF(BB381=1,1,IF(BB381=2,2,IF(BH381=2,IF(BB381=3,1,IF(BB381&gt;=4,2,IF(BH381=3,IF(BB381=5,1,IF(BB381&gt;=6,2,IF(BH381=4,IF(BB381=7,1,IF(BB381&gt;=8,2,IF(BH381=5,IF(BB381=9,1,IF(BB381&gt;=10,2,0)),0))),0))),0))),0))),0)+(IF(BC381="*",0,BB381)),"- -")</f>
        <v>0</v>
      </c>
      <c r="BK381" s="7"/>
      <c r="BL381" s="70" t="str">
        <f ca="1">IF(V381="- -","- -",SUM(BI381:BK381))</f>
        <v>- -</v>
      </c>
      <c r="BN381" s="69" t="str">
        <f ca="1">IFERROR(VLOOKUP(V381,Charts!$BT$2:$BV$14,3,FALSE),"- -")</f>
        <v>- -</v>
      </c>
      <c r="BO381" s="85" t="str">
        <f t="shared" ca="1" si="1812"/>
        <v>- -</v>
      </c>
      <c r="BP381" s="70" t="str">
        <f t="shared" ca="1" si="1901"/>
        <v>- -</v>
      </c>
      <c r="BR381" s="7">
        <v>380</v>
      </c>
      <c r="BS381" s="9" t="str">
        <f ca="1">VLOOKUP(BR381,$O$3:$R$568,4,FALSE)</f>
        <v>Genetic Technics</v>
      </c>
      <c r="BT381" s="7" t="str">
        <f ca="1">VLOOKUP(BS381,$R$3:$V$568,5,FALSE)</f>
        <v>5 / 7</v>
      </c>
      <c r="BU381" s="7">
        <f ca="1">VLOOKUP(BT381,Charts!$BT$2:$BV$14,3,FALSE)</f>
        <v>0.46153846153846156</v>
      </c>
      <c r="BV381" s="7" t="str">
        <f t="shared" ca="1" si="1604"/>
        <v>5</v>
      </c>
      <c r="BW381" s="7" t="str">
        <f t="shared" ca="1" si="1605"/>
        <v>7</v>
      </c>
      <c r="BY381" s="7">
        <f t="shared" ca="1" si="1606"/>
        <v>0.33552369321246867</v>
      </c>
      <c r="BZ381" s="7">
        <f t="shared" ca="1" si="1607"/>
        <v>0.1260147683259929</v>
      </c>
      <c r="CA381" s="7">
        <f t="shared" ca="1" si="1608"/>
        <v>1</v>
      </c>
      <c r="CB381" s="7" t="str">
        <f t="shared" ca="1" si="1609"/>
        <v>5</v>
      </c>
      <c r="CC381" s="7" t="str">
        <f ca="1">IFERROR(IF(CC380+CB381&gt;CD$4,CC380,CC380+CB381),"")</f>
        <v/>
      </c>
      <c r="CD381" s="7">
        <f t="shared" ca="1" si="1813"/>
        <v>0</v>
      </c>
      <c r="CE381" s="7">
        <f t="shared" ca="1" si="1610"/>
        <v>0.89925732563404259</v>
      </c>
      <c r="CF381" s="7">
        <f t="shared" ca="1" si="1611"/>
        <v>-0.43771886409558103</v>
      </c>
      <c r="CG381" s="7">
        <f t="shared" ca="1" si="1612"/>
        <v>0</v>
      </c>
      <c r="CH381" s="7">
        <f t="shared" ca="1" si="1613"/>
        <v>0</v>
      </c>
      <c r="CI381" s="7" t="str">
        <f ca="1">IFERROR(IF(CI380+CH381&gt;CJ$4,CI380,CI380+CH381),"")</f>
        <v/>
      </c>
      <c r="CJ381" s="7">
        <f t="shared" ca="1" si="1814"/>
        <v>0</v>
      </c>
      <c r="CK381" s="7">
        <f t="shared" ca="1" si="1614"/>
        <v>0.93236470667391713</v>
      </c>
      <c r="CL381" s="7">
        <f t="shared" ca="1" si="1615"/>
        <v>-0.47082624513545557</v>
      </c>
      <c r="CM381" s="7">
        <f t="shared" ca="1" si="1616"/>
        <v>0</v>
      </c>
      <c r="CN381" s="7">
        <f t="shared" ca="1" si="1617"/>
        <v>0</v>
      </c>
      <c r="CO381" s="7" t="str">
        <f ca="1">IFERROR(IF(CO380+CN381&gt;CP$4,CO380,CO380+CN381),"")</f>
        <v/>
      </c>
      <c r="CP381" s="7">
        <f t="shared" ca="1" si="1815"/>
        <v>0</v>
      </c>
      <c r="CQ381" s="7">
        <f t="shared" ca="1" si="1618"/>
        <v>0.24890116782369953</v>
      </c>
      <c r="CR381" s="7">
        <f t="shared" ca="1" si="1619"/>
        <v>0.21263729371476203</v>
      </c>
      <c r="CS381" s="7">
        <f t="shared" ca="1" si="1620"/>
        <v>1</v>
      </c>
      <c r="CT381" s="7" t="str">
        <f t="shared" ca="1" si="1621"/>
        <v>5</v>
      </c>
      <c r="CU381" s="7" t="str">
        <f ca="1">IFERROR(IF(CU380+CT381&gt;CV$4,CU380,CU380+CT381),"")</f>
        <v/>
      </c>
      <c r="CV381" s="7">
        <f t="shared" ca="1" si="1816"/>
        <v>0</v>
      </c>
      <c r="CW381" s="7">
        <f t="shared" ca="1" si="1622"/>
        <v>0.59210213498144904</v>
      </c>
      <c r="CX381" s="7">
        <f t="shared" ca="1" si="1623"/>
        <v>-0.13056367344298747</v>
      </c>
      <c r="CY381" s="7">
        <f t="shared" ca="1" si="1624"/>
        <v>0</v>
      </c>
      <c r="CZ381" s="7">
        <f t="shared" ca="1" si="1625"/>
        <v>0</v>
      </c>
      <c r="DA381" s="7" t="str">
        <f ca="1">IFERROR(IF(DA380+CZ381&gt;DB$4,DA380,DA380+CZ381),"")</f>
        <v/>
      </c>
      <c r="DB381" s="7">
        <f t="shared" ca="1" si="1817"/>
        <v>0</v>
      </c>
      <c r="DC381" s="7">
        <f t="shared" ca="1" si="1626"/>
        <v>0.52616122327383363</v>
      </c>
      <c r="DD381" s="7">
        <f t="shared" ca="1" si="1627"/>
        <v>-6.462276173537207E-2</v>
      </c>
      <c r="DE381" s="7">
        <f t="shared" ca="1" si="1628"/>
        <v>0</v>
      </c>
      <c r="DF381" s="7">
        <f t="shared" ca="1" si="1629"/>
        <v>0</v>
      </c>
      <c r="DG381" s="7" t="str">
        <f ca="1">IFERROR(IF(DG380+DF381&gt;DH$4,DG380,DG380+DF381),"")</f>
        <v/>
      </c>
      <c r="DH381" s="7">
        <f t="shared" ca="1" si="1818"/>
        <v>0</v>
      </c>
      <c r="DI381" s="7">
        <f t="shared" ca="1" si="1630"/>
        <v>0.86720416927681765</v>
      </c>
      <c r="DJ381" s="7">
        <f t="shared" ca="1" si="1631"/>
        <v>-0.40566570773835608</v>
      </c>
      <c r="DK381" s="7">
        <f t="shared" ca="1" si="1632"/>
        <v>0</v>
      </c>
      <c r="DL381" s="7">
        <f t="shared" ca="1" si="1633"/>
        <v>0</v>
      </c>
      <c r="DM381" s="7" t="str">
        <f ca="1">IFERROR(IF(DM380+DL381&gt;DN$4,DM380,DM380+DL381),"")</f>
        <v/>
      </c>
      <c r="DN381" s="7">
        <f t="shared" ca="1" si="1819"/>
        <v>0</v>
      </c>
      <c r="DO381" s="7">
        <f t="shared" ca="1" si="1634"/>
        <v>0.67968188049757017</v>
      </c>
      <c r="DP381" s="7">
        <f t="shared" ca="1" si="1635"/>
        <v>-0.2181434189591086</v>
      </c>
      <c r="DQ381" s="7">
        <f t="shared" ca="1" si="1636"/>
        <v>0</v>
      </c>
      <c r="DR381" s="7">
        <f t="shared" ca="1" si="1637"/>
        <v>0</v>
      </c>
      <c r="DS381" s="7" t="str">
        <f ca="1">IFERROR(IF(DS380+DR381&gt;DT$4,DS380,DS380+DR381),"")</f>
        <v/>
      </c>
      <c r="DT381" s="7">
        <f t="shared" ca="1" si="1820"/>
        <v>0</v>
      </c>
      <c r="DU381" s="7">
        <f t="shared" ca="1" si="1638"/>
        <v>0.84674595182130163</v>
      </c>
      <c r="DV381" s="7">
        <f t="shared" ca="1" si="1639"/>
        <v>-0.38520749028284007</v>
      </c>
      <c r="DW381" s="7">
        <f t="shared" ca="1" si="1640"/>
        <v>0</v>
      </c>
      <c r="DX381" s="7">
        <f t="shared" ca="1" si="1641"/>
        <v>0</v>
      </c>
      <c r="DY381" s="7" t="str">
        <f ca="1">IFERROR(IF(DY380+DX381&gt;DZ$4,DY380,DY380+DX381),"")</f>
        <v/>
      </c>
      <c r="DZ381" s="7">
        <f t="shared" ca="1" si="1821"/>
        <v>0</v>
      </c>
      <c r="EA381" s="7">
        <f t="shared" ca="1" si="1642"/>
        <v>0.13328912177661212</v>
      </c>
      <c r="EB381" s="7">
        <f t="shared" ca="1" si="1643"/>
        <v>0.32824933976184945</v>
      </c>
      <c r="EC381" s="7">
        <f t="shared" ca="1" si="1644"/>
        <v>1</v>
      </c>
      <c r="ED381" s="7" t="str">
        <f t="shared" ca="1" si="1645"/>
        <v>5</v>
      </c>
      <c r="EE381" s="7" t="str">
        <f ca="1">IFERROR(IF(EE380+ED381&gt;EF$4,EE380,EE380+ED381),"")</f>
        <v/>
      </c>
      <c r="EF381" s="7">
        <f t="shared" ca="1" si="1822"/>
        <v>0</v>
      </c>
      <c r="EG381" s="7">
        <f t="shared" ca="1" si="1646"/>
        <v>0.11755382205965215</v>
      </c>
      <c r="EH381" s="7">
        <f t="shared" ca="1" si="1647"/>
        <v>0.34398463947880942</v>
      </c>
      <c r="EI381" s="7">
        <f t="shared" ca="1" si="1648"/>
        <v>1</v>
      </c>
      <c r="EJ381" s="7" t="str">
        <f t="shared" ca="1" si="1649"/>
        <v>5</v>
      </c>
      <c r="EK381" s="7" t="str">
        <f ca="1">IFERROR(IF(EK380+EJ381&gt;EL$4,EK380,EK380+EJ381),"")</f>
        <v/>
      </c>
      <c r="EL381" s="7">
        <f t="shared" ca="1" si="1823"/>
        <v>0</v>
      </c>
      <c r="EM381" s="7">
        <f t="shared" ca="1" si="1650"/>
        <v>0.76505241167306437</v>
      </c>
      <c r="EN381" s="7">
        <f t="shared" ca="1" si="1651"/>
        <v>-0.30351395013460281</v>
      </c>
      <c r="EO381" s="7">
        <f t="shared" ca="1" si="1652"/>
        <v>0</v>
      </c>
      <c r="EP381" s="7">
        <f t="shared" ca="1" si="1653"/>
        <v>0</v>
      </c>
      <c r="EQ381" s="7" t="str">
        <f ca="1">IFERROR(IF(EQ380+EP381&gt;ER$4,EQ380,EQ380+EP381),"")</f>
        <v/>
      </c>
      <c r="ER381" s="7">
        <f t="shared" ca="1" si="1824"/>
        <v>0</v>
      </c>
      <c r="ES381" s="7">
        <f t="shared" ca="1" si="1654"/>
        <v>0.87826235739611647</v>
      </c>
      <c r="ET381" s="7">
        <f t="shared" ca="1" si="1655"/>
        <v>-0.4167238958576549</v>
      </c>
      <c r="EU381" s="7">
        <f t="shared" ca="1" si="1656"/>
        <v>0</v>
      </c>
      <c r="EV381" s="7">
        <f t="shared" ca="1" si="1657"/>
        <v>0</v>
      </c>
      <c r="EW381" s="7" t="str">
        <f ca="1">IFERROR(IF(EW380+EV381&gt;EX$4,EW380,EW380+EV381),"")</f>
        <v/>
      </c>
      <c r="EX381" s="7">
        <f t="shared" ca="1" si="1825"/>
        <v>0</v>
      </c>
      <c r="EY381" s="7">
        <f t="shared" ca="1" si="1658"/>
        <v>0.20719703929466204</v>
      </c>
      <c r="EZ381" s="7">
        <f t="shared" ca="1" si="1659"/>
        <v>0.25434142224379952</v>
      </c>
      <c r="FA381" s="7">
        <f t="shared" ca="1" si="1660"/>
        <v>1</v>
      </c>
      <c r="FB381" s="7" t="str">
        <f t="shared" ca="1" si="1661"/>
        <v>5</v>
      </c>
      <c r="FC381" s="7" t="str">
        <f ca="1">IFERROR(IF(FC380+FB381&gt;FD$4,FC380,FC380+FB381),"")</f>
        <v/>
      </c>
      <c r="FD381" s="7">
        <f t="shared" ca="1" si="1826"/>
        <v>0</v>
      </c>
      <c r="FE381" s="7">
        <f t="shared" ca="1" si="1662"/>
        <v>0.36525667699511255</v>
      </c>
      <c r="FF381" s="7">
        <f t="shared" ca="1" si="1663"/>
        <v>9.6281784543349014E-2</v>
      </c>
      <c r="FG381" s="7">
        <f t="shared" ca="1" si="1664"/>
        <v>1</v>
      </c>
      <c r="FH381" s="7" t="str">
        <f t="shared" ca="1" si="1665"/>
        <v>5</v>
      </c>
      <c r="FI381" s="7" t="str">
        <f ca="1">IFERROR(IF(FI380+FH381&gt;FJ$4,FI380,FI380+FH381),"")</f>
        <v/>
      </c>
      <c r="FJ381" s="7">
        <f t="shared" ca="1" si="1827"/>
        <v>0</v>
      </c>
      <c r="FK381" s="7">
        <f t="shared" ca="1" si="1666"/>
        <v>0.67569352920280312</v>
      </c>
      <c r="FL381" s="7">
        <f t="shared" ca="1" si="1667"/>
        <v>-0.21415506766434156</v>
      </c>
      <c r="FM381" s="7">
        <f t="shared" ca="1" si="1668"/>
        <v>0</v>
      </c>
      <c r="FN381" s="7">
        <f t="shared" ca="1" si="1669"/>
        <v>0</v>
      </c>
      <c r="FO381" s="7" t="str">
        <f ca="1">IFERROR(IF(FO380+FN381&gt;FP$4,FO380,FO380+FN381),"")</f>
        <v/>
      </c>
      <c r="FP381" s="7">
        <f t="shared" ca="1" si="1828"/>
        <v>0</v>
      </c>
      <c r="FQ381" s="7">
        <f t="shared" ca="1" si="1670"/>
        <v>0.48482867036383992</v>
      </c>
      <c r="FR381" s="7">
        <f t="shared" ca="1" si="1671"/>
        <v>-2.3290208825378356E-2</v>
      </c>
      <c r="FS381" s="7">
        <f t="shared" ca="1" si="1672"/>
        <v>0</v>
      </c>
      <c r="FT381" s="7">
        <f t="shared" ca="1" si="1673"/>
        <v>0</v>
      </c>
      <c r="FU381" s="7" t="str">
        <f ca="1">IFERROR(IF(FU380+FT381&gt;FV$4,FU380,FU380+FT381),"")</f>
        <v/>
      </c>
      <c r="FV381" s="7">
        <f t="shared" ca="1" si="1829"/>
        <v>0</v>
      </c>
      <c r="FW381" s="7">
        <f t="shared" ca="1" si="1674"/>
        <v>0.58699430850585621</v>
      </c>
      <c r="FX381" s="7">
        <f t="shared" ca="1" si="1675"/>
        <v>-0.12545584696739465</v>
      </c>
      <c r="FY381" s="7">
        <f t="shared" ca="1" si="1676"/>
        <v>0</v>
      </c>
      <c r="FZ381" s="7">
        <f t="shared" ca="1" si="1677"/>
        <v>0</v>
      </c>
      <c r="GA381" s="7" t="str">
        <f ca="1">IFERROR(IF(GA380+FZ381&gt;GB$4,GA380,GA380+FZ381),"")</f>
        <v/>
      </c>
      <c r="GB381" s="7">
        <f t="shared" ca="1" si="1830"/>
        <v>0</v>
      </c>
      <c r="GC381" s="7">
        <f t="shared" ca="1" si="1678"/>
        <v>0.64180046790643597</v>
      </c>
      <c r="GD381" s="7">
        <f t="shared" ca="1" si="1679"/>
        <v>-0.1802620063679744</v>
      </c>
      <c r="GE381" s="7">
        <f t="shared" ca="1" si="1680"/>
        <v>0</v>
      </c>
      <c r="GF381" s="7">
        <f t="shared" ca="1" si="1681"/>
        <v>0</v>
      </c>
      <c r="GG381" s="7" t="str">
        <f ca="1">IFERROR(IF(GG380+GF381&gt;GH$4,GG380,GG380+GF381),"")</f>
        <v/>
      </c>
      <c r="GH381" s="7">
        <f t="shared" ca="1" si="1831"/>
        <v>0</v>
      </c>
      <c r="GI381" s="7">
        <f t="shared" ca="1" si="1682"/>
        <v>0.16557649024035404</v>
      </c>
      <c r="GJ381" s="7">
        <f t="shared" ca="1" si="1683"/>
        <v>0.29596197129810753</v>
      </c>
      <c r="GK381" s="7">
        <f t="shared" ca="1" si="1684"/>
        <v>1</v>
      </c>
      <c r="GL381" s="7" t="str">
        <f t="shared" ca="1" si="1685"/>
        <v>5</v>
      </c>
      <c r="GM381" s="7" t="str">
        <f ca="1">IFERROR(IF(GM380+GL381&gt;GN$4,GM380,GM380+GL381),"")</f>
        <v/>
      </c>
      <c r="GN381" s="7">
        <f t="shared" ca="1" si="1832"/>
        <v>0</v>
      </c>
      <c r="GO381" s="7">
        <f t="shared" ca="1" si="1686"/>
        <v>8.4878217353800189E-2</v>
      </c>
      <c r="GP381" s="7">
        <f t="shared" ca="1" si="1687"/>
        <v>0.37666024418466137</v>
      </c>
      <c r="GQ381" s="7">
        <f t="shared" ca="1" si="1688"/>
        <v>1</v>
      </c>
      <c r="GR381" s="7" t="str">
        <f t="shared" ca="1" si="1689"/>
        <v>5</v>
      </c>
      <c r="GS381" s="7" t="str">
        <f ca="1">IFERROR(IF(GS380+GR381&gt;GT$4,GS380,GS380+GR381),"")</f>
        <v/>
      </c>
      <c r="GT381" s="7">
        <f t="shared" ca="1" si="1833"/>
        <v>0</v>
      </c>
      <c r="GU381" s="7">
        <f t="shared" ca="1" si="1690"/>
        <v>2.7478982481916159E-2</v>
      </c>
      <c r="GV381" s="7">
        <f t="shared" ca="1" si="1691"/>
        <v>0.43405947905654541</v>
      </c>
      <c r="GW381" s="7">
        <f t="shared" ca="1" si="1692"/>
        <v>1</v>
      </c>
      <c r="GX381" s="7" t="str">
        <f t="shared" ca="1" si="1693"/>
        <v>5</v>
      </c>
      <c r="GY381" s="7" t="str">
        <f ca="1">IFERROR(IF(GY380+GX381&gt;GZ$4,GY380,GY380+GX381),"")</f>
        <v/>
      </c>
      <c r="GZ381" s="7">
        <f t="shared" ca="1" si="1834"/>
        <v>0</v>
      </c>
      <c r="HA381" s="7">
        <f t="shared" ca="1" si="1694"/>
        <v>6.5694063922778878E-2</v>
      </c>
      <c r="HB381" s="7">
        <f t="shared" ca="1" si="1695"/>
        <v>0.39584439761568269</v>
      </c>
      <c r="HC381" s="7">
        <f t="shared" ca="1" si="1696"/>
        <v>1</v>
      </c>
      <c r="HD381" s="7" t="str">
        <f t="shared" ca="1" si="1697"/>
        <v>5</v>
      </c>
      <c r="HE381" s="7" t="str">
        <f ca="1">IFERROR(IF(HE380+HD381&gt;HF$4,HE380,HE380+HD381),"")</f>
        <v/>
      </c>
      <c r="HF381" s="7">
        <f t="shared" ca="1" si="1835"/>
        <v>0</v>
      </c>
      <c r="HG381" s="7">
        <f t="shared" ca="1" si="1698"/>
        <v>0.21688225404452832</v>
      </c>
      <c r="HH381" s="7">
        <f t="shared" ca="1" si="1699"/>
        <v>0.24465620749393324</v>
      </c>
      <c r="HI381" s="7">
        <f t="shared" ca="1" si="1700"/>
        <v>1</v>
      </c>
      <c r="HJ381" s="7" t="str">
        <f t="shared" ca="1" si="1701"/>
        <v>5</v>
      </c>
      <c r="HK381" s="7" t="str">
        <f ca="1">IFERROR(IF(HK380+HJ381&gt;HL$4,HK380,HK380+HJ381),"")</f>
        <v/>
      </c>
      <c r="HL381" s="7">
        <f t="shared" ca="1" si="1836"/>
        <v>0</v>
      </c>
      <c r="HM381" s="7">
        <f t="shared" ca="1" si="1702"/>
        <v>0.34897254833069546</v>
      </c>
      <c r="HN381" s="7">
        <f t="shared" ca="1" si="1703"/>
        <v>0.1125659132077661</v>
      </c>
      <c r="HO381" s="7">
        <f t="shared" ca="1" si="1704"/>
        <v>1</v>
      </c>
      <c r="HP381" s="7" t="str">
        <f t="shared" ca="1" si="1705"/>
        <v>5</v>
      </c>
      <c r="HQ381" s="7" t="str">
        <f ca="1">IFERROR(IF(HQ380+HP381&gt;HR$4,HQ380,HQ380+HP381),"")</f>
        <v/>
      </c>
      <c r="HR381" s="7">
        <f t="shared" ca="1" si="1837"/>
        <v>0</v>
      </c>
      <c r="HS381" s="7">
        <f t="shared" ca="1" si="1706"/>
        <v>0.55140106395008481</v>
      </c>
      <c r="HT381" s="7">
        <f t="shared" ca="1" si="1707"/>
        <v>-8.9862602411623249E-2</v>
      </c>
      <c r="HU381" s="7">
        <f t="shared" ca="1" si="1708"/>
        <v>0</v>
      </c>
      <c r="HV381" s="7">
        <f t="shared" ca="1" si="1709"/>
        <v>0</v>
      </c>
      <c r="HW381" s="7" t="str">
        <f ca="1">IFERROR(IF(HW380+HV381&gt;HX$4,HW380,HW380+HV381),"")</f>
        <v/>
      </c>
      <c r="HX381" s="7">
        <f t="shared" ca="1" si="1838"/>
        <v>0</v>
      </c>
      <c r="HY381" s="7">
        <f t="shared" ca="1" si="1710"/>
        <v>0.42595863955149305</v>
      </c>
      <c r="HZ381" s="7">
        <f t="shared" ca="1" si="1711"/>
        <v>3.5579821986968518E-2</v>
      </c>
      <c r="IA381" s="7">
        <f t="shared" ca="1" si="1712"/>
        <v>1</v>
      </c>
      <c r="IB381" s="7" t="str">
        <f t="shared" ca="1" si="1713"/>
        <v>5</v>
      </c>
      <c r="IC381" s="7" t="str">
        <f ca="1">IFERROR(IF(IC380+IB381&gt;ID$4,IC380,IC380+IB381),"")</f>
        <v/>
      </c>
      <c r="ID381" s="7">
        <f t="shared" ca="1" si="1839"/>
        <v>0</v>
      </c>
      <c r="IE381" s="7">
        <f t="shared" ca="1" si="1714"/>
        <v>0.8395355861350805</v>
      </c>
      <c r="IF381" s="7">
        <f t="shared" ca="1" si="1715"/>
        <v>-0.37799712459661894</v>
      </c>
      <c r="IG381" s="7">
        <f t="shared" ca="1" si="1716"/>
        <v>0</v>
      </c>
      <c r="IH381" s="7">
        <f t="shared" ca="1" si="1717"/>
        <v>0</v>
      </c>
      <c r="II381" s="7" t="str">
        <f ca="1">IFERROR(IF(II380+IH381&gt;IJ$4,II380,II380+IH381),"")</f>
        <v/>
      </c>
      <c r="IJ381" s="7">
        <f t="shared" ca="1" si="1840"/>
        <v>0</v>
      </c>
      <c r="IK381" s="7">
        <f t="shared" ca="1" si="1718"/>
        <v>0.75665600421323054</v>
      </c>
      <c r="IL381" s="7">
        <f t="shared" ca="1" si="1719"/>
        <v>-0.29511754267476897</v>
      </c>
      <c r="IM381" s="7">
        <f t="shared" ca="1" si="1720"/>
        <v>0</v>
      </c>
      <c r="IN381" s="7">
        <f t="shared" ca="1" si="1721"/>
        <v>0</v>
      </c>
      <c r="IO381" s="7" t="str">
        <f ca="1">IFERROR(IF(IO380+IN381&gt;IP$4,IO380,IO380+IN381),"")</f>
        <v/>
      </c>
      <c r="IP381" s="7">
        <f t="shared" ca="1" si="1841"/>
        <v>0</v>
      </c>
      <c r="IQ381" s="7">
        <f t="shared" ca="1" si="1722"/>
        <v>0.63799239640887173</v>
      </c>
      <c r="IR381" s="7">
        <f t="shared" ca="1" si="1723"/>
        <v>-0.17645393487041017</v>
      </c>
      <c r="IS381" s="7">
        <f t="shared" ca="1" si="1724"/>
        <v>0</v>
      </c>
      <c r="IT381" s="7">
        <f t="shared" ca="1" si="1725"/>
        <v>0</v>
      </c>
      <c r="IU381" s="7" t="str">
        <f ca="1">IFERROR(IF(IU380+IT381&gt;IV$4,IU380,IU380+IT381),"")</f>
        <v/>
      </c>
      <c r="IV381" s="7">
        <f t="shared" ca="1" si="1842"/>
        <v>0</v>
      </c>
      <c r="IW381" s="7">
        <f t="shared" ca="1" si="1726"/>
        <v>0.57473436353076524</v>
      </c>
      <c r="IX381" s="7">
        <f t="shared" ca="1" si="1727"/>
        <v>-0.11319590199230367</v>
      </c>
      <c r="IY381" s="7">
        <f t="shared" ca="1" si="1728"/>
        <v>0</v>
      </c>
      <c r="IZ381" s="7">
        <f t="shared" ca="1" si="1729"/>
        <v>0</v>
      </c>
      <c r="JA381" s="7" t="str">
        <f ca="1">IFERROR(IF(JA380+IZ381&gt;JB$4,JA380,JA380+IZ381),"")</f>
        <v/>
      </c>
      <c r="JB381" s="7">
        <f t="shared" ca="1" si="1843"/>
        <v>0</v>
      </c>
      <c r="JC381" s="7">
        <f t="shared" ca="1" si="1730"/>
        <v>0.42224471736544955</v>
      </c>
      <c r="JD381" s="7">
        <f t="shared" ca="1" si="1731"/>
        <v>3.9293744173012013E-2</v>
      </c>
      <c r="JE381" s="7">
        <f t="shared" ca="1" si="1732"/>
        <v>1</v>
      </c>
      <c r="JF381" s="7" t="str">
        <f t="shared" ca="1" si="1733"/>
        <v>5</v>
      </c>
      <c r="JG381" s="7" t="str">
        <f ca="1">IFERROR(IF(JG380+JF381&gt;JH$4,JG380,JG380+JF381),"")</f>
        <v/>
      </c>
      <c r="JH381" s="7">
        <f t="shared" ca="1" si="1844"/>
        <v>0</v>
      </c>
      <c r="JI381" s="7">
        <f t="shared" ca="1" si="1734"/>
        <v>0.86897547993734969</v>
      </c>
      <c r="JJ381" s="7">
        <f t="shared" ca="1" si="1735"/>
        <v>-0.40743701839888813</v>
      </c>
      <c r="JK381" s="7">
        <f t="shared" ca="1" si="1736"/>
        <v>0</v>
      </c>
      <c r="JL381" s="7">
        <f t="shared" ca="1" si="1737"/>
        <v>0</v>
      </c>
      <c r="JM381" s="7" t="str">
        <f ca="1">IFERROR(IF(JM380+JL381&gt;JN$4,JM380,JM380+JL381),"")</f>
        <v/>
      </c>
      <c r="JN381" s="7">
        <f t="shared" ca="1" si="1845"/>
        <v>0</v>
      </c>
      <c r="JO381" s="7">
        <f t="shared" ca="1" si="1738"/>
        <v>0.19991860978828879</v>
      </c>
      <c r="JP381" s="7">
        <f t="shared" ca="1" si="1739"/>
        <v>0.26161985175017277</v>
      </c>
      <c r="JQ381" s="7">
        <f t="shared" ca="1" si="1740"/>
        <v>1</v>
      </c>
      <c r="JR381" s="7" t="str">
        <f t="shared" ca="1" si="1741"/>
        <v>5</v>
      </c>
      <c r="JS381" s="7" t="str">
        <f ca="1">IFERROR(IF(JS380+JR381&gt;JT$4,JS380,JS380+JR381),"")</f>
        <v/>
      </c>
      <c r="JT381" s="7">
        <f t="shared" ca="1" si="1846"/>
        <v>0</v>
      </c>
      <c r="JU381" s="7">
        <f t="shared" ca="1" si="1742"/>
        <v>0.24407665524428512</v>
      </c>
      <c r="JV381" s="7">
        <f t="shared" ca="1" si="1743"/>
        <v>0.21746180629417644</v>
      </c>
      <c r="JW381" s="7">
        <f t="shared" ca="1" si="1744"/>
        <v>1</v>
      </c>
      <c r="JX381" s="7" t="str">
        <f t="shared" ca="1" si="1745"/>
        <v>5</v>
      </c>
      <c r="JY381" s="7" t="str">
        <f ca="1">IFERROR(IF(JY380+JX381&gt;JZ$4,JY380,JY380+JX381),"")</f>
        <v/>
      </c>
      <c r="JZ381" s="7">
        <f t="shared" ca="1" si="1847"/>
        <v>0</v>
      </c>
      <c r="KA381" s="7">
        <f t="shared" ca="1" si="1746"/>
        <v>8.7200329962591749E-2</v>
      </c>
      <c r="KB381" s="7">
        <f t="shared" ca="1" si="1747"/>
        <v>0.37433813157586981</v>
      </c>
      <c r="KC381" s="7">
        <f t="shared" ca="1" si="1748"/>
        <v>1</v>
      </c>
      <c r="KD381" s="7" t="str">
        <f t="shared" ca="1" si="1749"/>
        <v>5</v>
      </c>
      <c r="KE381" s="7" t="str">
        <f ca="1">IFERROR(IF(KE380+KD381&gt;KF$4,KE380,KE380+KD381),"")</f>
        <v/>
      </c>
      <c r="KF381" s="7">
        <f t="shared" ca="1" si="1848"/>
        <v>0</v>
      </c>
      <c r="KG381" s="7">
        <f t="shared" ca="1" si="1750"/>
        <v>0.29121869863270566</v>
      </c>
      <c r="KH381" s="7">
        <f t="shared" ca="1" si="1751"/>
        <v>0.1703197629057559</v>
      </c>
      <c r="KI381" s="7">
        <f t="shared" ca="1" si="1752"/>
        <v>1</v>
      </c>
      <c r="KJ381" s="7" t="str">
        <f t="shared" ca="1" si="1753"/>
        <v>5</v>
      </c>
      <c r="KK381" s="7" t="str">
        <f ca="1">IFERROR(IF(KK380+KJ381&gt;KL$4,KK380,KK380+KJ381),"")</f>
        <v/>
      </c>
      <c r="KL381" s="7">
        <f t="shared" ca="1" si="1849"/>
        <v>0</v>
      </c>
      <c r="KM381" s="7">
        <f t="shared" ca="1" si="1754"/>
        <v>0.41890327666906046</v>
      </c>
      <c r="KN381" s="7">
        <f t="shared" ca="1" si="1755"/>
        <v>4.2635184869401099E-2</v>
      </c>
      <c r="KO381" s="7">
        <f t="shared" ca="1" si="1756"/>
        <v>1</v>
      </c>
      <c r="KP381" s="7" t="str">
        <f t="shared" ca="1" si="1757"/>
        <v>5</v>
      </c>
      <c r="KQ381" s="7" t="str">
        <f ca="1">IFERROR(IF(KQ380+KP381&gt;KR$4,KQ380,KQ380+KP381),"")</f>
        <v/>
      </c>
      <c r="KR381" s="7">
        <f t="shared" ca="1" si="1850"/>
        <v>0</v>
      </c>
      <c r="KS381" s="7">
        <f t="shared" ca="1" si="1758"/>
        <v>0.80770688263460089</v>
      </c>
      <c r="KT381" s="7">
        <f t="shared" ca="1" si="1759"/>
        <v>-0.34616842109613932</v>
      </c>
      <c r="KU381" s="7">
        <f t="shared" ca="1" si="1760"/>
        <v>0</v>
      </c>
      <c r="KV381" s="7">
        <f t="shared" ca="1" si="1761"/>
        <v>0</v>
      </c>
      <c r="KW381" s="7" t="str">
        <f ca="1">IFERROR(IF(KW380+KV381&gt;KX$4,KW380,KW380+KV381),"")</f>
        <v/>
      </c>
      <c r="KX381" s="7">
        <f t="shared" ca="1" si="1851"/>
        <v>0</v>
      </c>
      <c r="KY381" s="7">
        <f t="shared" ca="1" si="1762"/>
        <v>2.815886072153051E-2</v>
      </c>
      <c r="KZ381" s="7">
        <f t="shared" ca="1" si="1763"/>
        <v>0.43337960081693105</v>
      </c>
      <c r="LA381" s="7">
        <f t="shared" ca="1" si="1764"/>
        <v>1</v>
      </c>
      <c r="LB381" s="7" t="str">
        <f t="shared" ca="1" si="1765"/>
        <v>5</v>
      </c>
      <c r="LC381" s="7" t="str">
        <f ca="1">IFERROR(IF(LC380+LB381&gt;LD$4,LC380,LC380+LB381),"")</f>
        <v/>
      </c>
      <c r="LD381" s="7">
        <f t="shared" ca="1" si="1852"/>
        <v>0</v>
      </c>
      <c r="LE381" s="7">
        <f t="shared" ca="1" si="1766"/>
        <v>0.79792043114664069</v>
      </c>
      <c r="LF381" s="7">
        <f t="shared" ca="1" si="1767"/>
        <v>-0.33638196960817912</v>
      </c>
      <c r="LG381" s="7">
        <f t="shared" ca="1" si="1768"/>
        <v>0</v>
      </c>
      <c r="LH381" s="7">
        <f t="shared" ca="1" si="1769"/>
        <v>0</v>
      </c>
      <c r="LI381" s="7" t="str">
        <f ca="1">IFERROR(IF(LI380+LH381&gt;LJ$4,LI380,LI380+LH381),"")</f>
        <v/>
      </c>
      <c r="LJ381" s="7">
        <f t="shared" ca="1" si="1853"/>
        <v>0</v>
      </c>
      <c r="LK381" s="7">
        <f t="shared" ca="1" si="1770"/>
        <v>0.99845030785039202</v>
      </c>
      <c r="LL381" s="7">
        <f t="shared" ca="1" si="1771"/>
        <v>-0.53691184631193045</v>
      </c>
      <c r="LM381" s="7">
        <f t="shared" ca="1" si="1772"/>
        <v>0</v>
      </c>
      <c r="LN381" s="7">
        <f t="shared" ca="1" si="1773"/>
        <v>0</v>
      </c>
      <c r="LO381" s="7" t="str">
        <f ca="1">IFERROR(IF(LO380+LN381&gt;LP$4,LO380,LO380+LN381),"")</f>
        <v/>
      </c>
      <c r="LP381" s="7">
        <f t="shared" ca="1" si="1854"/>
        <v>0</v>
      </c>
      <c r="LQ381" s="7">
        <f t="shared" ca="1" si="1774"/>
        <v>0.87657861234587309</v>
      </c>
      <c r="LR381" s="7">
        <f t="shared" ca="1" si="1775"/>
        <v>-0.41504015080741152</v>
      </c>
      <c r="LS381" s="7">
        <f t="shared" ca="1" si="1776"/>
        <v>0</v>
      </c>
      <c r="LT381" s="7">
        <f t="shared" ca="1" si="1777"/>
        <v>0</v>
      </c>
      <c r="LU381" s="7" t="str">
        <f ca="1">IFERROR(IF(LU380+LT381&gt;LV$4,LU380,LU380+LT381),"")</f>
        <v/>
      </c>
      <c r="LV381" s="7">
        <f t="shared" ca="1" si="1855"/>
        <v>0</v>
      </c>
      <c r="LW381" s="7">
        <f t="shared" ca="1" si="1778"/>
        <v>0.35109558384666273</v>
      </c>
      <c r="LX381" s="7">
        <f t="shared" ca="1" si="1779"/>
        <v>0.11044287769179884</v>
      </c>
      <c r="LY381" s="7">
        <f t="shared" ca="1" si="1780"/>
        <v>1</v>
      </c>
      <c r="LZ381" s="7" t="str">
        <f t="shared" ca="1" si="1781"/>
        <v>5</v>
      </c>
      <c r="MA381" s="7" t="str">
        <f ca="1">IFERROR(IF(MA380+LZ381&gt;MB$4,MA380,MA380+LZ381),"")</f>
        <v/>
      </c>
      <c r="MB381" s="7">
        <f t="shared" ca="1" si="1856"/>
        <v>0</v>
      </c>
      <c r="MC381" s="7">
        <f t="shared" ca="1" si="1782"/>
        <v>2.8081867048578513E-2</v>
      </c>
      <c r="MD381" s="7">
        <f t="shared" ca="1" si="1783"/>
        <v>0.43345659448988305</v>
      </c>
      <c r="ME381" s="7">
        <f t="shared" ca="1" si="1784"/>
        <v>1</v>
      </c>
      <c r="MF381" s="7" t="str">
        <f t="shared" ca="1" si="1785"/>
        <v>5</v>
      </c>
      <c r="MG381" s="7" t="str">
        <f ca="1">IFERROR(IF(MG380+MF381&gt;MH$4,MG380,MG380+MF381),"")</f>
        <v/>
      </c>
      <c r="MH381" s="7">
        <f t="shared" ca="1" si="1857"/>
        <v>0</v>
      </c>
      <c r="MI381" s="7">
        <f t="shared" ca="1" si="1786"/>
        <v>0.8879309625350631</v>
      </c>
      <c r="MJ381" s="7">
        <f t="shared" ca="1" si="1787"/>
        <v>-0.42639250099660153</v>
      </c>
      <c r="MK381" s="7">
        <f t="shared" ca="1" si="1788"/>
        <v>0</v>
      </c>
      <c r="ML381" s="7">
        <f t="shared" ca="1" si="1789"/>
        <v>0</v>
      </c>
      <c r="MM381" s="7" t="str">
        <f ca="1">IFERROR(IF(MM380+ML381&gt;MN$4,MM380,MM380+ML381),"")</f>
        <v/>
      </c>
      <c r="MN381" s="7">
        <f t="shared" ca="1" si="1858"/>
        <v>0</v>
      </c>
      <c r="MO381" s="7">
        <f t="shared" ca="1" si="1790"/>
        <v>0.712777357577</v>
      </c>
      <c r="MP381" s="7">
        <f t="shared" ca="1" si="1791"/>
        <v>-0.25123889603853844</v>
      </c>
      <c r="MQ381" s="7">
        <f t="shared" ca="1" si="1792"/>
        <v>0</v>
      </c>
      <c r="MR381" s="7">
        <f t="shared" ca="1" si="1793"/>
        <v>0</v>
      </c>
      <c r="MS381" s="7" t="str">
        <f ca="1">IFERROR(IF(MS380+MR381&gt;MT$4,MS380,MS380+MR381),"")</f>
        <v/>
      </c>
      <c r="MT381" s="7">
        <f t="shared" ca="1" si="1859"/>
        <v>0</v>
      </c>
      <c r="MU381" s="7">
        <f t="shared" ca="1" si="1794"/>
        <v>0.74345222299866287</v>
      </c>
      <c r="MV381" s="7">
        <f t="shared" ca="1" si="1795"/>
        <v>-0.28191376146020131</v>
      </c>
      <c r="MW381" s="7">
        <f t="shared" ca="1" si="1796"/>
        <v>0</v>
      </c>
      <c r="MX381" s="7">
        <f t="shared" ca="1" si="1797"/>
        <v>0</v>
      </c>
      <c r="MY381" s="7" t="str">
        <f ca="1">IFERROR(IF(MY380+MX381&gt;MZ$4,MY380,MY380+MX381),"")</f>
        <v/>
      </c>
      <c r="MZ381" s="7">
        <f t="shared" ca="1" si="1860"/>
        <v>0</v>
      </c>
      <c r="NA381" s="7">
        <f t="shared" ca="1" si="1798"/>
        <v>0.1785988839304995</v>
      </c>
      <c r="NB381" s="7">
        <f t="shared" ca="1" si="1799"/>
        <v>0.28293957760796207</v>
      </c>
      <c r="NC381" s="7">
        <f t="shared" ca="1" si="1800"/>
        <v>1</v>
      </c>
      <c r="ND381" s="7" t="str">
        <f t="shared" ca="1" si="1801"/>
        <v>5</v>
      </c>
      <c r="NE381" s="7" t="str">
        <f ca="1">IFERROR(IF(NE380+ND381&gt;NF$4,NE380,NE380+ND381),"")</f>
        <v/>
      </c>
      <c r="NF381" s="7">
        <f t="shared" ca="1" si="1861"/>
        <v>0</v>
      </c>
      <c r="NG381" s="7">
        <f t="shared" ca="1" si="1802"/>
        <v>0.76094526685712094</v>
      </c>
      <c r="NH381" s="7">
        <f t="shared" ca="1" si="1803"/>
        <v>-0.29940680531865937</v>
      </c>
      <c r="NI381" s="7">
        <f t="shared" ca="1" si="1804"/>
        <v>0</v>
      </c>
      <c r="NJ381" s="7">
        <f t="shared" ca="1" si="1805"/>
        <v>0</v>
      </c>
      <c r="NK381" s="7" t="str">
        <f ca="1">IFERROR(IF(NK380+NJ381&gt;NL$4,NK380,NK380+NJ381),"")</f>
        <v/>
      </c>
      <c r="NL381" s="7">
        <f t="shared" ca="1" si="1862"/>
        <v>0</v>
      </c>
      <c r="NM381" s="7">
        <f t="shared" ca="1" si="1806"/>
        <v>0.86992204729470013</v>
      </c>
      <c r="NN381" s="7">
        <f t="shared" ca="1" si="1807"/>
        <v>-0.40838358575623857</v>
      </c>
      <c r="NO381" s="7">
        <f t="shared" ca="1" si="1808"/>
        <v>0</v>
      </c>
      <c r="NP381" s="7">
        <f t="shared" ca="1" si="1809"/>
        <v>0</v>
      </c>
      <c r="NQ381" s="7" t="str">
        <f ca="1">IFERROR(IF(NQ380+NP381&gt;NR$4,NQ380,NQ380+NP381),"")</f>
        <v/>
      </c>
      <c r="NR381" s="7">
        <f t="shared" ca="1" si="1863"/>
        <v>0</v>
      </c>
      <c r="NT381">
        <v>383</v>
      </c>
      <c r="NU381" s="7" t="s">
        <v>19</v>
      </c>
      <c r="NV381" s="7" t="str">
        <f t="shared" ca="1" si="1598"/>
        <v/>
      </c>
      <c r="NW381" s="7" t="str">
        <f t="shared" ca="1" si="1810"/>
        <v/>
      </c>
      <c r="NX381" t="str">
        <f ca="1">IFERROR(VLOOKUP(NT381,$K$3:$AK$568,8,FALSE),"")</f>
        <v/>
      </c>
      <c r="NY381" t="str">
        <f ca="1">IFERROR(VLOOKUP(NT381,$K$3:$AK$568,9,FALSE),"")</f>
        <v/>
      </c>
      <c r="NZ381" s="7" t="str">
        <f ca="1">IFERROR(VLOOKUP(NT381,$K$3:$AK$568,27,FALSE),"")</f>
        <v/>
      </c>
      <c r="OB381">
        <v>383</v>
      </c>
      <c r="OC381" s="7" t="s">
        <v>19</v>
      </c>
      <c r="OD381" t="e">
        <f t="shared" ca="1" si="1864"/>
        <v>#N/A</v>
      </c>
      <c r="OE381" s="7" t="str">
        <f t="shared" ca="1" si="1865"/>
        <v/>
      </c>
      <c r="OF381" s="7" t="str">
        <f t="shared" ca="1" si="1866"/>
        <v/>
      </c>
      <c r="OG381" t="str">
        <f t="shared" ca="1" si="1867"/>
        <v/>
      </c>
      <c r="OI381">
        <v>383</v>
      </c>
      <c r="OJ381" s="7" t="s">
        <v>19</v>
      </c>
      <c r="OK381" s="7" t="str">
        <f t="shared" ca="1" si="1868"/>
        <v/>
      </c>
      <c r="OL381" s="7" t="str">
        <f t="shared" ca="1" si="1869"/>
        <v/>
      </c>
      <c r="OM381" t="str">
        <f ca="1">IFERROR(VLOOKUP(OI381,$L$3:$AK$568,7,FALSE),"")</f>
        <v/>
      </c>
      <c r="ON381" t="str">
        <f ca="1">IFERROR(VLOOKUP(OI381,$L$3:$AK$568,8,FALSE),"")</f>
        <v/>
      </c>
      <c r="OO381" s="7" t="str">
        <f ca="1">IFERROR(VLOOKUP(OI381,$L$3:$AK$568,26,FALSE),"")</f>
        <v/>
      </c>
      <c r="OQ381">
        <v>383</v>
      </c>
      <c r="OR381" s="7" t="s">
        <v>19</v>
      </c>
      <c r="OS381" t="e">
        <f t="shared" ca="1" si="1870"/>
        <v>#N/A</v>
      </c>
      <c r="OT381" s="7" t="str">
        <f t="shared" ca="1" si="1871"/>
        <v/>
      </c>
      <c r="OU381" s="7" t="str">
        <f t="shared" ca="1" si="1872"/>
        <v/>
      </c>
      <c r="OV381" t="str">
        <f t="shared" ca="1" si="1873"/>
        <v/>
      </c>
      <c r="OX381">
        <v>383</v>
      </c>
      <c r="OY381" s="7" t="s">
        <v>19</v>
      </c>
      <c r="OZ381" s="7" t="str">
        <f t="shared" ca="1" si="1874"/>
        <v/>
      </c>
      <c r="PA381" s="7" t="str">
        <f t="shared" ca="1" si="1875"/>
        <v/>
      </c>
      <c r="PB381" t="str">
        <f ca="1">IFERROR(VLOOKUP(OX381,$M$3:$AK$568,6,FALSE),"")</f>
        <v/>
      </c>
      <c r="PC381" t="str">
        <f ca="1">IFERROR(VLOOKUP(OX381,$M$3:$AK$568,7,FALSE),"")</f>
        <v/>
      </c>
      <c r="PD381" s="7" t="str">
        <f ca="1">IFERROR(VLOOKUP(OX381,$M$3:$AK$568,25,FALSE),"")</f>
        <v/>
      </c>
      <c r="PF381">
        <v>383</v>
      </c>
      <c r="PG381" s="7" t="s">
        <v>19</v>
      </c>
      <c r="PH381" t="e">
        <f t="shared" ca="1" si="1876"/>
        <v>#N/A</v>
      </c>
      <c r="PI381" s="7" t="str">
        <f t="shared" ca="1" si="1877"/>
        <v/>
      </c>
      <c r="PJ381" s="7" t="str">
        <f t="shared" ca="1" si="1878"/>
        <v/>
      </c>
      <c r="PK381" t="str">
        <f t="shared" ca="1" si="1879"/>
        <v/>
      </c>
      <c r="PM381">
        <v>383</v>
      </c>
      <c r="PN381" s="7" t="s">
        <v>19</v>
      </c>
      <c r="PO381" s="202" t="str">
        <f t="shared" ca="1" si="1880"/>
        <v/>
      </c>
      <c r="PP381" s="7" t="str">
        <f t="shared" ca="1" si="1881"/>
        <v/>
      </c>
      <c r="PQ381" t="str">
        <f ca="1">IFERROR(VLOOKUP(PM381,$G$325:$R$409,12,FALSE),"")</f>
        <v/>
      </c>
      <c r="PR381" t="e">
        <f ca="1">VLOOKUP(PM381,$G$324:$Q$409,11,FALSE)</f>
        <v>#N/A</v>
      </c>
      <c r="PS381" s="7" t="str">
        <f ca="1">VLOOKUP(PQ381,$R$325:$Y$409,8,FALSE)</f>
        <v>- -</v>
      </c>
      <c r="PT381" s="7">
        <f ca="1">ReSt</f>
        <v>-4</v>
      </c>
      <c r="PU381" s="7" t="e">
        <f t="shared" ca="1" si="1882"/>
        <v>#N/A</v>
      </c>
      <c r="PV381" s="7" t="e">
        <f t="shared" ca="1" si="1883"/>
        <v>#N/A</v>
      </c>
      <c r="PW381" s="7" t="str">
        <f ca="1">VLOOKUP(PQ381,$R$325:$AK$409,8,FALSE)</f>
        <v>- -</v>
      </c>
      <c r="PX381" s="7"/>
      <c r="PY381">
        <v>383</v>
      </c>
      <c r="PZ381" s="7" t="s">
        <v>19</v>
      </c>
      <c r="QA381" t="str">
        <f t="shared" ca="1" si="1884"/>
        <v/>
      </c>
      <c r="QB381" s="7" t="str">
        <f t="shared" ca="1" si="1885"/>
        <v/>
      </c>
      <c r="QC381" s="7" t="str">
        <f t="shared" ca="1" si="1886"/>
        <v/>
      </c>
      <c r="QD381" t="str">
        <f t="shared" ca="1" si="1887"/>
        <v/>
      </c>
      <c r="QF381">
        <v>383</v>
      </c>
      <c r="QG381" s="7" t="s">
        <v>19</v>
      </c>
      <c r="QH381" s="7" t="str">
        <f t="shared" ca="1" si="1888"/>
        <v/>
      </c>
      <c r="QI381" s="7" t="e">
        <f t="shared" ca="1" si="1889"/>
        <v>#VALUE!</v>
      </c>
      <c r="QJ381" t="e">
        <f t="shared" ca="1" si="1890"/>
        <v>#N/A</v>
      </c>
      <c r="QK381" s="7" t="e">
        <f t="shared" ca="1" si="1891"/>
        <v>#N/A</v>
      </c>
      <c r="QM381">
        <v>383</v>
      </c>
      <c r="QN381" s="7" t="s">
        <v>19</v>
      </c>
      <c r="QO381" t="str">
        <f t="shared" ca="1" si="1892"/>
        <v/>
      </c>
      <c r="QP381" s="7" t="str">
        <f t="shared" ca="1" si="1893"/>
        <v/>
      </c>
      <c r="QQ381" t="str">
        <f t="shared" ca="1" si="1894"/>
        <v/>
      </c>
    </row>
    <row r="382" spans="1:459" x14ac:dyDescent="0.25">
      <c r="A382" s="240" t="str">
        <f>IF('Character Sheet'!$B$4="Creature","N","Y")</f>
        <v>Y</v>
      </c>
      <c r="C382" s="75"/>
      <c r="D382" s="76"/>
      <c r="F382" s="75">
        <v>13</v>
      </c>
      <c r="G382" s="76">
        <f t="shared" ca="1" si="1952"/>
        <v>0</v>
      </c>
      <c r="I382" s="75" t="s">
        <v>1812</v>
      </c>
      <c r="J382" s="85"/>
      <c r="K382" s="85">
        <f t="shared" ca="1" si="1953"/>
        <v>7</v>
      </c>
      <c r="L382" s="85">
        <f t="shared" ca="1" si="1954"/>
        <v>7</v>
      </c>
      <c r="M382" s="70">
        <f t="shared" ca="1" si="1955"/>
        <v>18</v>
      </c>
      <c r="O382" s="222" t="str">
        <f t="shared" ca="1" si="1956"/>
        <v>- -</v>
      </c>
      <c r="Q382" s="7" t="s">
        <v>1757</v>
      </c>
      <c r="R382" s="9" t="str">
        <f ca="1">IFERROR(VLOOKUP(F382,INDIRECT(Calculations!$D$101),2,FALSE),"")</f>
        <v/>
      </c>
      <c r="S382" s="9" t="str">
        <f t="shared" ca="1" si="1957"/>
        <v/>
      </c>
      <c r="T382" s="61" t="str">
        <f ca="1">SUBSTITUTE(IFERROR(IFERROR(VLOOKUP(R382,'[1]Skill Statistics'!$A$3:$C$513,2,FALSE),VLOOKUP(Q382,'[1]Skill Statistics'!$A$3:$C$513,2,FALSE)),T381),"R*","ReSt")</f>
        <v>ReSt/ReSt</v>
      </c>
      <c r="U382" s="61" t="str">
        <f ca="1">IFERROR(IFERROR(VLOOKUP(R382,'[1]Skill Statistics'!$A$3:$C$513,3,FALSE),VLOOKUP(Q382,'[1]Skill Statistics'!$A$3:$C$513,3,FALSE)),U381)</f>
        <v>Me</v>
      </c>
      <c r="V382" s="61" t="str">
        <f ca="1">IF(R382="","- -",IF(ISNUMBER(SEARCH("Category",R382)),"- -",IFERROR(IFERROR(VLOOKUP(Q382,[1]Professions!$A$4:$AM$288,MATCH(Profession,[1]Professions!$A$1:$AM$1,0),FALSE),VLOOKUP(Q382,Calculations!$B$91:$I$95,8,FALSE)),"- -")))</f>
        <v>- -</v>
      </c>
      <c r="W382" s="60" t="str">
        <f t="shared" ca="1" si="1958"/>
        <v>- -</v>
      </c>
      <c r="X382" s="7" t="str">
        <f ca="1">IFERROR(VLOOKUP(R382,$BS$6:$NR$519,MATCH(ActualLevel,$BS$3:$NR$3,0),FALSE),"- -")</f>
        <v>- -</v>
      </c>
      <c r="Y382" s="7" t="str">
        <f t="shared" ca="1" si="1959"/>
        <v>- -</v>
      </c>
      <c r="Z382" s="7" t="str">
        <f ca="1">IFERROR(VLOOKUP(Y382,Charts!$BQ$2:$BR$52,2,FALSE),"- -")</f>
        <v>- -</v>
      </c>
      <c r="AA382" s="7">
        <f t="shared" ca="1" si="1960"/>
        <v>-1</v>
      </c>
      <c r="AB382" s="7" t="str">
        <f t="shared" ca="1" si="1961"/>
        <v>- -</v>
      </c>
      <c r="AC382" s="7"/>
      <c r="AD382" s="7"/>
      <c r="AE382" s="7"/>
      <c r="AF382" s="7"/>
      <c r="AG382" s="7"/>
      <c r="AH382" s="90"/>
      <c r="AI382" s="7"/>
      <c r="AJ382" s="7"/>
      <c r="AK382" s="7">
        <f t="shared" ca="1" si="1962"/>
        <v>-1</v>
      </c>
      <c r="AL382" s="7"/>
      <c r="AM382" s="69">
        <f>IFERROR(VLOOKUP(Q382,'[1]Skill Statistics'!$A$3:$AN$513,MATCH(Profession,'[1]Skill Statistics'!$A$2:$AN$2,0),FALSE),0)</f>
        <v>0</v>
      </c>
      <c r="AN382" s="85">
        <f>IFERROR(VLOOKUP(Q382,'[1]Skill Statistics'!$A$3:$BK$513,MATCH(Archetype,'[1]Skill Statistics'!$A$2:$BK$2,0),FALSE),0)</f>
        <v>0</v>
      </c>
      <c r="AO382" s="85">
        <f>IFERROR(VLOOKUP(Q382,'[1]Skill Statistics'!$A$3:$BB$513,MATCH(Race,'[1]Skill Statistics'!$A$2:$BB$2,0),FALSE),0)</f>
        <v>0</v>
      </c>
      <c r="AP382" s="85">
        <f t="shared" ca="1" si="1811"/>
        <v>-0.1</v>
      </c>
      <c r="AQ382" s="70"/>
      <c r="AS382" s="69">
        <f>IFERROR(VLOOKUP(Q382,'[1]Professional Skills'!$A$4:$AM$288,MATCH(Profession,'[1]Professional Skills'!$A$3:$AM$3,0),FALSE),"- -")</f>
        <v>0</v>
      </c>
      <c r="AT382" t="s">
        <v>1812</v>
      </c>
      <c r="AU382" s="7" t="str">
        <f t="shared" si="1963"/>
        <v/>
      </c>
      <c r="AV382" s="7">
        <f t="shared" ca="1" si="1964"/>
        <v>0</v>
      </c>
      <c r="AW382" t="str">
        <f t="shared" si="1898"/>
        <v/>
      </c>
      <c r="AX382" t="str">
        <f>IFERROR(_xlfn.RANK.EQ(AW382,$AW$5:$AW$568),"")</f>
        <v/>
      </c>
      <c r="AY382">
        <f t="shared" si="1965"/>
        <v>0</v>
      </c>
      <c r="AZ382" s="70" t="str">
        <f t="shared" si="1966"/>
        <v/>
      </c>
      <c r="BB382" s="69" t="str">
        <f>IFERROR(IF(Q382="Language",VLOOKUP(R382,[1]Cultures!$B$4:$N$218,MATCH(Culture,[1]Cultures!$B$3:$N$3,0),FALSE),VLOOKUP(Q382,[1]Cultures!$B$4:$O$212,MATCH(Culture,[1]Cultures!$B$3:$O$3,0),FALSE)),"- -")</f>
        <v>- -</v>
      </c>
      <c r="BC382" t="s">
        <v>1812</v>
      </c>
      <c r="BD382">
        <f t="shared" ca="1" si="1967"/>
        <v>0.65848054633038833</v>
      </c>
      <c r="BE382">
        <f t="shared" ca="1" si="1900"/>
        <v>0.55848054633038835</v>
      </c>
      <c r="BH382">
        <f t="shared" ca="1" si="1950"/>
        <v>8</v>
      </c>
      <c r="BI382" s="7">
        <f ca="1">IFERROR(IF(BH382=1,IF(BB382=1,1,IF(BB382=2,2,IF(BH382=2,IF(BB382=3,1,IF(BB382&gt;=4,2,IF(BH382=3,IF(BB382=5,1,IF(BB382&gt;=6,2,IF(BH382=4,IF(BB382=7,1,IF(BB382&gt;=8,2,IF(BH382=5,IF(BB382=9,1,IF(BB382&gt;=10,2,0)),0))),0))),0))),0))),0)+(IF(BC382="*",0,BB382)),"- -")</f>
        <v>0</v>
      </c>
      <c r="BK382" s="7"/>
      <c r="BL382" s="70" t="str">
        <f ca="1">IF(V382="- -","- -",SUM(BI382:BK382))</f>
        <v>- -</v>
      </c>
      <c r="BN382" s="69" t="str">
        <f ca="1">IFERROR(VLOOKUP(V382,Charts!$BT$2:$BV$14,3,FALSE),"- -")</f>
        <v>- -</v>
      </c>
      <c r="BO382" s="85" t="str">
        <f t="shared" ca="1" si="1812"/>
        <v>- -</v>
      </c>
      <c r="BP382" s="70" t="str">
        <f t="shared" ca="1" si="1901"/>
        <v>- -</v>
      </c>
      <c r="BR382" s="7">
        <v>381</v>
      </c>
      <c r="BS382" s="9" t="str">
        <f ca="1">VLOOKUP(BR382,$O$3:$R$568,4,FALSE)</f>
        <v>Biochemistry</v>
      </c>
      <c r="BT382" s="7" t="str">
        <f ca="1">VLOOKUP(BS382,$R$3:$V$568,5,FALSE)</f>
        <v>5 / 7</v>
      </c>
      <c r="BU382" s="7">
        <f ca="1">VLOOKUP(BT382,Charts!$BT$2:$BV$14,3,FALSE)</f>
        <v>0.46153846153846156</v>
      </c>
      <c r="BV382" s="7" t="str">
        <f t="shared" ca="1" si="1604"/>
        <v>5</v>
      </c>
      <c r="BW382" s="7" t="str">
        <f t="shared" ca="1" si="1605"/>
        <v>7</v>
      </c>
      <c r="BY382" s="7">
        <f t="shared" ca="1" si="1606"/>
        <v>0.69063491793762233</v>
      </c>
      <c r="BZ382" s="7">
        <f t="shared" ca="1" si="1607"/>
        <v>-0.22909645639916076</v>
      </c>
      <c r="CA382" s="7">
        <f t="shared" ca="1" si="1608"/>
        <v>0</v>
      </c>
      <c r="CB382" s="7">
        <f t="shared" ca="1" si="1609"/>
        <v>0</v>
      </c>
      <c r="CC382" s="7" t="str">
        <f ca="1">IFERROR(IF(CC381+CB382&gt;CD$4,CC381,CC381+CB382),"")</f>
        <v/>
      </c>
      <c r="CD382" s="7">
        <f t="shared" ca="1" si="1813"/>
        <v>0</v>
      </c>
      <c r="CE382" s="7">
        <f t="shared" ca="1" si="1610"/>
        <v>0.76920427624643184</v>
      </c>
      <c r="CF382" s="7">
        <f t="shared" ca="1" si="1611"/>
        <v>-0.30766581470797028</v>
      </c>
      <c r="CG382" s="7">
        <f t="shared" ca="1" si="1612"/>
        <v>0</v>
      </c>
      <c r="CH382" s="7">
        <f t="shared" ca="1" si="1613"/>
        <v>0</v>
      </c>
      <c r="CI382" s="7" t="str">
        <f ca="1">IFERROR(IF(CI381+CH382&gt;CJ$4,CI381,CI381+CH382),"")</f>
        <v/>
      </c>
      <c r="CJ382" s="7">
        <f t="shared" ca="1" si="1814"/>
        <v>0</v>
      </c>
      <c r="CK382" s="7">
        <f t="shared" ca="1" si="1614"/>
        <v>0.64017662771125938</v>
      </c>
      <c r="CL382" s="7">
        <f t="shared" ca="1" si="1615"/>
        <v>-0.17863816617279782</v>
      </c>
      <c r="CM382" s="7">
        <f t="shared" ca="1" si="1616"/>
        <v>0</v>
      </c>
      <c r="CN382" s="7">
        <f t="shared" ca="1" si="1617"/>
        <v>0</v>
      </c>
      <c r="CO382" s="7" t="str">
        <f ca="1">IFERROR(IF(CO381+CN382&gt;CP$4,CO381,CO381+CN382),"")</f>
        <v/>
      </c>
      <c r="CP382" s="7">
        <f t="shared" ca="1" si="1815"/>
        <v>0</v>
      </c>
      <c r="CQ382" s="7">
        <f t="shared" ca="1" si="1618"/>
        <v>0.87737734873721596</v>
      </c>
      <c r="CR382" s="7">
        <f t="shared" ca="1" si="1619"/>
        <v>-0.41583888719875439</v>
      </c>
      <c r="CS382" s="7">
        <f t="shared" ca="1" si="1620"/>
        <v>0</v>
      </c>
      <c r="CT382" s="7">
        <f t="shared" ca="1" si="1621"/>
        <v>0</v>
      </c>
      <c r="CU382" s="7" t="str">
        <f ca="1">IFERROR(IF(CU381+CT382&gt;CV$4,CU381,CU381+CT382),"")</f>
        <v/>
      </c>
      <c r="CV382" s="7">
        <f t="shared" ca="1" si="1816"/>
        <v>0</v>
      </c>
      <c r="CW382" s="7">
        <f t="shared" ca="1" si="1622"/>
        <v>0.67375850082329169</v>
      </c>
      <c r="CX382" s="7">
        <f t="shared" ca="1" si="1623"/>
        <v>-0.21222003928483013</v>
      </c>
      <c r="CY382" s="7">
        <f t="shared" ca="1" si="1624"/>
        <v>0</v>
      </c>
      <c r="CZ382" s="7">
        <f t="shared" ca="1" si="1625"/>
        <v>0</v>
      </c>
      <c r="DA382" s="7" t="str">
        <f ca="1">IFERROR(IF(DA381+CZ382&gt;DB$4,DA381,DA381+CZ382),"")</f>
        <v/>
      </c>
      <c r="DB382" s="7">
        <f t="shared" ca="1" si="1817"/>
        <v>0</v>
      </c>
      <c r="DC382" s="7">
        <f t="shared" ca="1" si="1626"/>
        <v>0.44259352507660865</v>
      </c>
      <c r="DD382" s="7">
        <f t="shared" ca="1" si="1627"/>
        <v>1.8944936461852913E-2</v>
      </c>
      <c r="DE382" s="7">
        <f t="shared" ca="1" si="1628"/>
        <v>1</v>
      </c>
      <c r="DF382" s="7" t="str">
        <f t="shared" ca="1" si="1629"/>
        <v>5</v>
      </c>
      <c r="DG382" s="7" t="str">
        <f ca="1">IFERROR(IF(DG381+DF382&gt;DH$4,DG381,DG381+DF382),"")</f>
        <v/>
      </c>
      <c r="DH382" s="7">
        <f t="shared" ca="1" si="1818"/>
        <v>0</v>
      </c>
      <c r="DI382" s="7">
        <f t="shared" ca="1" si="1630"/>
        <v>0.85284540029830247</v>
      </c>
      <c r="DJ382" s="7">
        <f t="shared" ca="1" si="1631"/>
        <v>-0.39130693875984091</v>
      </c>
      <c r="DK382" s="7">
        <f t="shared" ca="1" si="1632"/>
        <v>0</v>
      </c>
      <c r="DL382" s="7">
        <f t="shared" ca="1" si="1633"/>
        <v>0</v>
      </c>
      <c r="DM382" s="7" t="str">
        <f ca="1">IFERROR(IF(DM381+DL382&gt;DN$4,DM381,DM381+DL382),"")</f>
        <v/>
      </c>
      <c r="DN382" s="7">
        <f t="shared" ca="1" si="1819"/>
        <v>0</v>
      </c>
      <c r="DO382" s="7">
        <f t="shared" ca="1" si="1634"/>
        <v>0.46629744853529564</v>
      </c>
      <c r="DP382" s="7">
        <f t="shared" ca="1" si="1635"/>
        <v>-4.7589869968340803E-3</v>
      </c>
      <c r="DQ382" s="7">
        <f t="shared" ca="1" si="1636"/>
        <v>0</v>
      </c>
      <c r="DR382" s="7">
        <f t="shared" ca="1" si="1637"/>
        <v>0</v>
      </c>
      <c r="DS382" s="7" t="str">
        <f ca="1">IFERROR(IF(DS381+DR382&gt;DT$4,DS381,DS381+DR382),"")</f>
        <v/>
      </c>
      <c r="DT382" s="7">
        <f t="shared" ca="1" si="1820"/>
        <v>0</v>
      </c>
      <c r="DU382" s="7">
        <f t="shared" ca="1" si="1638"/>
        <v>0.99846670850410046</v>
      </c>
      <c r="DV382" s="7">
        <f t="shared" ca="1" si="1639"/>
        <v>-0.5369282469656389</v>
      </c>
      <c r="DW382" s="7">
        <f t="shared" ca="1" si="1640"/>
        <v>0</v>
      </c>
      <c r="DX382" s="7">
        <f t="shared" ca="1" si="1641"/>
        <v>0</v>
      </c>
      <c r="DY382" s="7" t="str">
        <f ca="1">IFERROR(IF(DY381+DX382&gt;DZ$4,DY381,DY381+DX382),"")</f>
        <v/>
      </c>
      <c r="DZ382" s="7">
        <f t="shared" ca="1" si="1821"/>
        <v>0</v>
      </c>
      <c r="EA382" s="7">
        <f t="shared" ca="1" si="1642"/>
        <v>8.2949066524528381E-2</v>
      </c>
      <c r="EB382" s="7">
        <f t="shared" ca="1" si="1643"/>
        <v>0.37858939501393318</v>
      </c>
      <c r="EC382" s="7">
        <f t="shared" ca="1" si="1644"/>
        <v>1</v>
      </c>
      <c r="ED382" s="7" t="str">
        <f t="shared" ca="1" si="1645"/>
        <v>5</v>
      </c>
      <c r="EE382" s="7" t="str">
        <f ca="1">IFERROR(IF(EE381+ED382&gt;EF$4,EE381,EE381+ED382),"")</f>
        <v/>
      </c>
      <c r="EF382" s="7">
        <f t="shared" ca="1" si="1822"/>
        <v>0</v>
      </c>
      <c r="EG382" s="7">
        <f t="shared" ca="1" si="1646"/>
        <v>0.1441933088674977</v>
      </c>
      <c r="EH382" s="7">
        <f t="shared" ca="1" si="1647"/>
        <v>0.31734515267096386</v>
      </c>
      <c r="EI382" s="7">
        <f t="shared" ca="1" si="1648"/>
        <v>1</v>
      </c>
      <c r="EJ382" s="7" t="str">
        <f t="shared" ca="1" si="1649"/>
        <v>5</v>
      </c>
      <c r="EK382" s="7" t="str">
        <f ca="1">IFERROR(IF(EK381+EJ382&gt;EL$4,EK381,EK381+EJ382),"")</f>
        <v/>
      </c>
      <c r="EL382" s="7">
        <f t="shared" ca="1" si="1823"/>
        <v>0</v>
      </c>
      <c r="EM382" s="7">
        <f t="shared" ca="1" si="1650"/>
        <v>0.45425505801488986</v>
      </c>
      <c r="EN382" s="7">
        <f t="shared" ca="1" si="1651"/>
        <v>7.2834035235717076E-3</v>
      </c>
      <c r="EO382" s="7">
        <f t="shared" ca="1" si="1652"/>
        <v>1</v>
      </c>
      <c r="EP382" s="7" t="str">
        <f t="shared" ca="1" si="1653"/>
        <v>5</v>
      </c>
      <c r="EQ382" s="7" t="str">
        <f ca="1">IFERROR(IF(EQ381+EP382&gt;ER$4,EQ381,EQ381+EP382),"")</f>
        <v/>
      </c>
      <c r="ER382" s="7">
        <f t="shared" ca="1" si="1824"/>
        <v>0</v>
      </c>
      <c r="ES382" s="7">
        <f t="shared" ca="1" si="1654"/>
        <v>0.80015336429109329</v>
      </c>
      <c r="ET382" s="7">
        <f t="shared" ca="1" si="1655"/>
        <v>-0.33861490275263173</v>
      </c>
      <c r="EU382" s="7">
        <f t="shared" ca="1" si="1656"/>
        <v>0</v>
      </c>
      <c r="EV382" s="7">
        <f t="shared" ca="1" si="1657"/>
        <v>0</v>
      </c>
      <c r="EW382" s="7" t="str">
        <f ca="1">IFERROR(IF(EW381+EV382&gt;EX$4,EW381,EW381+EV382),"")</f>
        <v/>
      </c>
      <c r="EX382" s="7">
        <f t="shared" ca="1" si="1825"/>
        <v>0</v>
      </c>
      <c r="EY382" s="7">
        <f t="shared" ca="1" si="1658"/>
        <v>0.36347251634929523</v>
      </c>
      <c r="EZ382" s="7">
        <f t="shared" ca="1" si="1659"/>
        <v>9.8065945189166337E-2</v>
      </c>
      <c r="FA382" s="7">
        <f t="shared" ca="1" si="1660"/>
        <v>1</v>
      </c>
      <c r="FB382" s="7" t="str">
        <f t="shared" ca="1" si="1661"/>
        <v>5</v>
      </c>
      <c r="FC382" s="7" t="str">
        <f ca="1">IFERROR(IF(FC381+FB382&gt;FD$4,FC381,FC381+FB382),"")</f>
        <v/>
      </c>
      <c r="FD382" s="7">
        <f t="shared" ca="1" si="1826"/>
        <v>0</v>
      </c>
      <c r="FE382" s="7">
        <f t="shared" ca="1" si="1662"/>
        <v>0.81088526158213381</v>
      </c>
      <c r="FF382" s="7">
        <f t="shared" ca="1" si="1663"/>
        <v>-0.34934680004367225</v>
      </c>
      <c r="FG382" s="7">
        <f t="shared" ca="1" si="1664"/>
        <v>0</v>
      </c>
      <c r="FH382" s="7">
        <f t="shared" ca="1" si="1665"/>
        <v>0</v>
      </c>
      <c r="FI382" s="7" t="str">
        <f ca="1">IFERROR(IF(FI381+FH382&gt;FJ$4,FI381,FI381+FH382),"")</f>
        <v/>
      </c>
      <c r="FJ382" s="7">
        <f t="shared" ca="1" si="1827"/>
        <v>0</v>
      </c>
      <c r="FK382" s="7">
        <f t="shared" ca="1" si="1666"/>
        <v>0.10595426766153471</v>
      </c>
      <c r="FL382" s="7">
        <f t="shared" ca="1" si="1667"/>
        <v>0.35558419387692686</v>
      </c>
      <c r="FM382" s="7">
        <f t="shared" ca="1" si="1668"/>
        <v>1</v>
      </c>
      <c r="FN382" s="7" t="str">
        <f t="shared" ca="1" si="1669"/>
        <v>5</v>
      </c>
      <c r="FO382" s="7" t="str">
        <f ca="1">IFERROR(IF(FO381+FN382&gt;FP$4,FO381,FO381+FN382),"")</f>
        <v/>
      </c>
      <c r="FP382" s="7">
        <f t="shared" ca="1" si="1828"/>
        <v>0</v>
      </c>
      <c r="FQ382" s="7">
        <f t="shared" ca="1" si="1670"/>
        <v>0.99541858859285981</v>
      </c>
      <c r="FR382" s="7">
        <f t="shared" ca="1" si="1671"/>
        <v>-0.53388012705439825</v>
      </c>
      <c r="FS382" s="7">
        <f t="shared" ca="1" si="1672"/>
        <v>0</v>
      </c>
      <c r="FT382" s="7">
        <f t="shared" ca="1" si="1673"/>
        <v>0</v>
      </c>
      <c r="FU382" s="7" t="str">
        <f ca="1">IFERROR(IF(FU381+FT382&gt;FV$4,FU381,FU381+FT382),"")</f>
        <v/>
      </c>
      <c r="FV382" s="7">
        <f t="shared" ca="1" si="1829"/>
        <v>0</v>
      </c>
      <c r="FW382" s="7">
        <f t="shared" ca="1" si="1674"/>
        <v>4.0198795752415362E-2</v>
      </c>
      <c r="FX382" s="7">
        <f t="shared" ca="1" si="1675"/>
        <v>0.4213396657860462</v>
      </c>
      <c r="FY382" s="7">
        <f t="shared" ca="1" si="1676"/>
        <v>1</v>
      </c>
      <c r="FZ382" s="7" t="str">
        <f t="shared" ca="1" si="1677"/>
        <v>5</v>
      </c>
      <c r="GA382" s="7" t="str">
        <f ca="1">IFERROR(IF(GA381+FZ382&gt;GB$4,GA381,GA381+FZ382),"")</f>
        <v/>
      </c>
      <c r="GB382" s="7">
        <f t="shared" ca="1" si="1830"/>
        <v>0</v>
      </c>
      <c r="GC382" s="7">
        <f t="shared" ca="1" si="1678"/>
        <v>0.96336740619300221</v>
      </c>
      <c r="GD382" s="7">
        <f t="shared" ca="1" si="1679"/>
        <v>-0.50182894465454064</v>
      </c>
      <c r="GE382" s="7">
        <f t="shared" ca="1" si="1680"/>
        <v>0</v>
      </c>
      <c r="GF382" s="7">
        <f t="shared" ca="1" si="1681"/>
        <v>0</v>
      </c>
      <c r="GG382" s="7" t="str">
        <f ca="1">IFERROR(IF(GG381+GF382&gt;GH$4,GG381,GG381+GF382),"")</f>
        <v/>
      </c>
      <c r="GH382" s="7">
        <f t="shared" ca="1" si="1831"/>
        <v>0</v>
      </c>
      <c r="GI382" s="7">
        <f t="shared" ca="1" si="1682"/>
        <v>0.4035100502158121</v>
      </c>
      <c r="GJ382" s="7">
        <f t="shared" ca="1" si="1683"/>
        <v>5.8028411322649465E-2</v>
      </c>
      <c r="GK382" s="7">
        <f t="shared" ca="1" si="1684"/>
        <v>1</v>
      </c>
      <c r="GL382" s="7" t="str">
        <f t="shared" ca="1" si="1685"/>
        <v>5</v>
      </c>
      <c r="GM382" s="7" t="str">
        <f ca="1">IFERROR(IF(GM381+GL382&gt;GN$4,GM381,GM381+GL382),"")</f>
        <v/>
      </c>
      <c r="GN382" s="7">
        <f t="shared" ca="1" si="1832"/>
        <v>0</v>
      </c>
      <c r="GO382" s="7">
        <f t="shared" ca="1" si="1686"/>
        <v>0.93713851523934721</v>
      </c>
      <c r="GP382" s="7">
        <f t="shared" ca="1" si="1687"/>
        <v>-0.47560005370088565</v>
      </c>
      <c r="GQ382" s="7">
        <f t="shared" ca="1" si="1688"/>
        <v>0</v>
      </c>
      <c r="GR382" s="7">
        <f t="shared" ca="1" si="1689"/>
        <v>0</v>
      </c>
      <c r="GS382" s="7" t="str">
        <f ca="1">IFERROR(IF(GS381+GR382&gt;GT$4,GS381,GS381+GR382),"")</f>
        <v/>
      </c>
      <c r="GT382" s="7">
        <f t="shared" ca="1" si="1833"/>
        <v>0</v>
      </c>
      <c r="GU382" s="7">
        <f t="shared" ca="1" si="1690"/>
        <v>4.1760873857297875E-2</v>
      </c>
      <c r="GV382" s="7">
        <f t="shared" ca="1" si="1691"/>
        <v>0.41977758768116369</v>
      </c>
      <c r="GW382" s="7">
        <f t="shared" ca="1" si="1692"/>
        <v>1</v>
      </c>
      <c r="GX382" s="7" t="str">
        <f t="shared" ca="1" si="1693"/>
        <v>5</v>
      </c>
      <c r="GY382" s="7" t="str">
        <f ca="1">IFERROR(IF(GY381+GX382&gt;GZ$4,GY381,GY381+GX382),"")</f>
        <v/>
      </c>
      <c r="GZ382" s="7">
        <f t="shared" ca="1" si="1834"/>
        <v>0</v>
      </c>
      <c r="HA382" s="7">
        <f t="shared" ca="1" si="1694"/>
        <v>4.2016036909521493E-2</v>
      </c>
      <c r="HB382" s="7">
        <f t="shared" ca="1" si="1695"/>
        <v>0.41952242462894007</v>
      </c>
      <c r="HC382" s="7">
        <f t="shared" ca="1" si="1696"/>
        <v>1</v>
      </c>
      <c r="HD382" s="7" t="str">
        <f t="shared" ca="1" si="1697"/>
        <v>5</v>
      </c>
      <c r="HE382" s="7" t="str">
        <f ca="1">IFERROR(IF(HE381+HD382&gt;HF$4,HE381,HE381+HD382),"")</f>
        <v/>
      </c>
      <c r="HF382" s="7">
        <f t="shared" ca="1" si="1835"/>
        <v>0</v>
      </c>
      <c r="HG382" s="7">
        <f t="shared" ca="1" si="1698"/>
        <v>0.37253854802663844</v>
      </c>
      <c r="HH382" s="7">
        <f t="shared" ca="1" si="1699"/>
        <v>8.8999913511823125E-2</v>
      </c>
      <c r="HI382" s="7">
        <f t="shared" ca="1" si="1700"/>
        <v>1</v>
      </c>
      <c r="HJ382" s="7" t="str">
        <f t="shared" ca="1" si="1701"/>
        <v>5</v>
      </c>
      <c r="HK382" s="7" t="str">
        <f ca="1">IFERROR(IF(HK381+HJ382&gt;HL$4,HK381,HK381+HJ382),"")</f>
        <v/>
      </c>
      <c r="HL382" s="7">
        <f t="shared" ca="1" si="1836"/>
        <v>0</v>
      </c>
      <c r="HM382" s="7">
        <f t="shared" ca="1" si="1702"/>
        <v>0.1244592258964069</v>
      </c>
      <c r="HN382" s="7">
        <f t="shared" ca="1" si="1703"/>
        <v>0.33707923564205466</v>
      </c>
      <c r="HO382" s="7">
        <f t="shared" ca="1" si="1704"/>
        <v>1</v>
      </c>
      <c r="HP382" s="7" t="str">
        <f t="shared" ca="1" si="1705"/>
        <v>5</v>
      </c>
      <c r="HQ382" s="7" t="str">
        <f ca="1">IFERROR(IF(HQ381+HP382&gt;HR$4,HQ381,HQ381+HP382),"")</f>
        <v/>
      </c>
      <c r="HR382" s="7">
        <f t="shared" ca="1" si="1837"/>
        <v>0</v>
      </c>
      <c r="HS382" s="7">
        <f t="shared" ca="1" si="1706"/>
        <v>0.90944269169158276</v>
      </c>
      <c r="HT382" s="7">
        <f t="shared" ca="1" si="1707"/>
        <v>-0.4479042301531212</v>
      </c>
      <c r="HU382" s="7">
        <f t="shared" ca="1" si="1708"/>
        <v>0</v>
      </c>
      <c r="HV382" s="7">
        <f t="shared" ca="1" si="1709"/>
        <v>0</v>
      </c>
      <c r="HW382" s="7" t="str">
        <f ca="1">IFERROR(IF(HW381+HV382&gt;HX$4,HW381,HW381+HV382),"")</f>
        <v/>
      </c>
      <c r="HX382" s="7">
        <f t="shared" ca="1" si="1838"/>
        <v>0</v>
      </c>
      <c r="HY382" s="7">
        <f t="shared" ca="1" si="1710"/>
        <v>0.96286063631635621</v>
      </c>
      <c r="HZ382" s="7">
        <f t="shared" ca="1" si="1711"/>
        <v>-0.50132217477789465</v>
      </c>
      <c r="IA382" s="7">
        <f t="shared" ca="1" si="1712"/>
        <v>0</v>
      </c>
      <c r="IB382" s="7">
        <f t="shared" ca="1" si="1713"/>
        <v>0</v>
      </c>
      <c r="IC382" s="7" t="str">
        <f ca="1">IFERROR(IF(IC381+IB382&gt;ID$4,IC381,IC381+IB382),"")</f>
        <v/>
      </c>
      <c r="ID382" s="7">
        <f t="shared" ca="1" si="1839"/>
        <v>0</v>
      </c>
      <c r="IE382" s="7">
        <f t="shared" ca="1" si="1714"/>
        <v>0.6673818565620192</v>
      </c>
      <c r="IF382" s="7">
        <f t="shared" ca="1" si="1715"/>
        <v>-0.20584339502355764</v>
      </c>
      <c r="IG382" s="7">
        <f t="shared" ca="1" si="1716"/>
        <v>0</v>
      </c>
      <c r="IH382" s="7">
        <f t="shared" ca="1" si="1717"/>
        <v>0</v>
      </c>
      <c r="II382" s="7" t="str">
        <f ca="1">IFERROR(IF(II381+IH382&gt;IJ$4,II381,II381+IH382),"")</f>
        <v/>
      </c>
      <c r="IJ382" s="7">
        <f t="shared" ca="1" si="1840"/>
        <v>0</v>
      </c>
      <c r="IK382" s="7">
        <f t="shared" ca="1" si="1718"/>
        <v>0.93380804408260931</v>
      </c>
      <c r="IL382" s="7">
        <f t="shared" ca="1" si="1719"/>
        <v>-0.47226958254414775</v>
      </c>
      <c r="IM382" s="7">
        <f t="shared" ca="1" si="1720"/>
        <v>0</v>
      </c>
      <c r="IN382" s="7">
        <f t="shared" ca="1" si="1721"/>
        <v>0</v>
      </c>
      <c r="IO382" s="7" t="str">
        <f ca="1">IFERROR(IF(IO381+IN382&gt;IP$4,IO381,IO381+IN382),"")</f>
        <v/>
      </c>
      <c r="IP382" s="7">
        <f t="shared" ca="1" si="1841"/>
        <v>0</v>
      </c>
      <c r="IQ382" s="7">
        <f t="shared" ca="1" si="1722"/>
        <v>0.35593128910592942</v>
      </c>
      <c r="IR382" s="7">
        <f t="shared" ca="1" si="1723"/>
        <v>0.10560717243253215</v>
      </c>
      <c r="IS382" s="7">
        <f t="shared" ca="1" si="1724"/>
        <v>1</v>
      </c>
      <c r="IT382" s="7" t="str">
        <f t="shared" ca="1" si="1725"/>
        <v>5</v>
      </c>
      <c r="IU382" s="7" t="str">
        <f ca="1">IFERROR(IF(IU381+IT382&gt;IV$4,IU381,IU381+IT382),"")</f>
        <v/>
      </c>
      <c r="IV382" s="7">
        <f t="shared" ca="1" si="1842"/>
        <v>0</v>
      </c>
      <c r="IW382" s="7">
        <f t="shared" ca="1" si="1726"/>
        <v>0.89645642799213288</v>
      </c>
      <c r="IX382" s="7">
        <f t="shared" ca="1" si="1727"/>
        <v>-0.43491796645367131</v>
      </c>
      <c r="IY382" s="7">
        <f t="shared" ca="1" si="1728"/>
        <v>0</v>
      </c>
      <c r="IZ382" s="7">
        <f t="shared" ca="1" si="1729"/>
        <v>0</v>
      </c>
      <c r="JA382" s="7" t="str">
        <f ca="1">IFERROR(IF(JA381+IZ382&gt;JB$4,JA381,JA381+IZ382),"")</f>
        <v/>
      </c>
      <c r="JB382" s="7">
        <f t="shared" ca="1" si="1843"/>
        <v>0</v>
      </c>
      <c r="JC382" s="7">
        <f t="shared" ca="1" si="1730"/>
        <v>0.88474952997049838</v>
      </c>
      <c r="JD382" s="7">
        <f t="shared" ca="1" si="1731"/>
        <v>-0.42321106843203682</v>
      </c>
      <c r="JE382" s="7">
        <f t="shared" ca="1" si="1732"/>
        <v>0</v>
      </c>
      <c r="JF382" s="7">
        <f t="shared" ca="1" si="1733"/>
        <v>0</v>
      </c>
      <c r="JG382" s="7" t="str">
        <f ca="1">IFERROR(IF(JG381+JF382&gt;JH$4,JG381,JG381+JF382),"")</f>
        <v/>
      </c>
      <c r="JH382" s="7">
        <f t="shared" ca="1" si="1844"/>
        <v>0</v>
      </c>
      <c r="JI382" s="7">
        <f t="shared" ca="1" si="1734"/>
        <v>0.17469569579848354</v>
      </c>
      <c r="JJ382" s="7">
        <f t="shared" ca="1" si="1735"/>
        <v>0.28684276573997802</v>
      </c>
      <c r="JK382" s="7">
        <f t="shared" ca="1" si="1736"/>
        <v>1</v>
      </c>
      <c r="JL382" s="7" t="str">
        <f t="shared" ca="1" si="1737"/>
        <v>5</v>
      </c>
      <c r="JM382" s="7" t="str">
        <f ca="1">IFERROR(IF(JM381+JL382&gt;JN$4,JM381,JM381+JL382),"")</f>
        <v/>
      </c>
      <c r="JN382" s="7">
        <f t="shared" ca="1" si="1845"/>
        <v>0</v>
      </c>
      <c r="JO382" s="7">
        <f t="shared" ca="1" si="1738"/>
        <v>0.82465143913686978</v>
      </c>
      <c r="JP382" s="7">
        <f t="shared" ca="1" si="1739"/>
        <v>-0.36311297759840822</v>
      </c>
      <c r="JQ382" s="7">
        <f t="shared" ca="1" si="1740"/>
        <v>0</v>
      </c>
      <c r="JR382" s="7">
        <f t="shared" ca="1" si="1741"/>
        <v>0</v>
      </c>
      <c r="JS382" s="7" t="str">
        <f ca="1">IFERROR(IF(JS381+JR382&gt;JT$4,JS381,JS381+JR382),"")</f>
        <v/>
      </c>
      <c r="JT382" s="7">
        <f t="shared" ca="1" si="1846"/>
        <v>0</v>
      </c>
      <c r="JU382" s="7">
        <f t="shared" ca="1" si="1742"/>
        <v>0.29772639763303443</v>
      </c>
      <c r="JV382" s="7">
        <f t="shared" ca="1" si="1743"/>
        <v>0.16381206390542713</v>
      </c>
      <c r="JW382" s="7">
        <f t="shared" ca="1" si="1744"/>
        <v>1</v>
      </c>
      <c r="JX382" s="7" t="str">
        <f t="shared" ca="1" si="1745"/>
        <v>5</v>
      </c>
      <c r="JY382" s="7" t="str">
        <f ca="1">IFERROR(IF(JY381+JX382&gt;JZ$4,JY381,JY381+JX382),"")</f>
        <v/>
      </c>
      <c r="JZ382" s="7">
        <f t="shared" ca="1" si="1847"/>
        <v>0</v>
      </c>
      <c r="KA382" s="7">
        <f t="shared" ca="1" si="1746"/>
        <v>0.20535578602361193</v>
      </c>
      <c r="KB382" s="7">
        <f t="shared" ca="1" si="1747"/>
        <v>0.25618267551484963</v>
      </c>
      <c r="KC382" s="7">
        <f t="shared" ca="1" si="1748"/>
        <v>1</v>
      </c>
      <c r="KD382" s="7" t="str">
        <f t="shared" ca="1" si="1749"/>
        <v>5</v>
      </c>
      <c r="KE382" s="7" t="str">
        <f ca="1">IFERROR(IF(KE381+KD382&gt;KF$4,KE381,KE381+KD382),"")</f>
        <v/>
      </c>
      <c r="KF382" s="7">
        <f t="shared" ca="1" si="1848"/>
        <v>0</v>
      </c>
      <c r="KG382" s="7">
        <f t="shared" ca="1" si="1750"/>
        <v>0.91350188598513371</v>
      </c>
      <c r="KH382" s="7">
        <f t="shared" ca="1" si="1751"/>
        <v>-0.45196342444667215</v>
      </c>
      <c r="KI382" s="7">
        <f t="shared" ca="1" si="1752"/>
        <v>0</v>
      </c>
      <c r="KJ382" s="7">
        <f t="shared" ca="1" si="1753"/>
        <v>0</v>
      </c>
      <c r="KK382" s="7" t="str">
        <f ca="1">IFERROR(IF(KK381+KJ382&gt;KL$4,KK381,KK381+KJ382),"")</f>
        <v/>
      </c>
      <c r="KL382" s="7">
        <f t="shared" ca="1" si="1849"/>
        <v>0</v>
      </c>
      <c r="KM382" s="7">
        <f t="shared" ca="1" si="1754"/>
        <v>0.26536749769318213</v>
      </c>
      <c r="KN382" s="7">
        <f t="shared" ca="1" si="1755"/>
        <v>0.19617096384527943</v>
      </c>
      <c r="KO382" s="7">
        <f t="shared" ca="1" si="1756"/>
        <v>1</v>
      </c>
      <c r="KP382" s="7" t="str">
        <f t="shared" ca="1" si="1757"/>
        <v>5</v>
      </c>
      <c r="KQ382" s="7" t="str">
        <f ca="1">IFERROR(IF(KQ381+KP382&gt;KR$4,KQ381,KQ381+KP382),"")</f>
        <v/>
      </c>
      <c r="KR382" s="7">
        <f t="shared" ca="1" si="1850"/>
        <v>0</v>
      </c>
      <c r="KS382" s="7">
        <f t="shared" ca="1" si="1758"/>
        <v>0.41163990361614811</v>
      </c>
      <c r="KT382" s="7">
        <f t="shared" ca="1" si="1759"/>
        <v>4.9898557922313458E-2</v>
      </c>
      <c r="KU382" s="7">
        <f t="shared" ca="1" si="1760"/>
        <v>1</v>
      </c>
      <c r="KV382" s="7" t="str">
        <f t="shared" ca="1" si="1761"/>
        <v>5</v>
      </c>
      <c r="KW382" s="7" t="str">
        <f ca="1">IFERROR(IF(KW381+KV382&gt;KX$4,KW381,KW381+KV382),"")</f>
        <v/>
      </c>
      <c r="KX382" s="7">
        <f t="shared" ca="1" si="1851"/>
        <v>0</v>
      </c>
      <c r="KY382" s="7">
        <f t="shared" ca="1" si="1762"/>
        <v>0.68837092329459326</v>
      </c>
      <c r="KZ382" s="7">
        <f t="shared" ca="1" si="1763"/>
        <v>-0.2268324617561317</v>
      </c>
      <c r="LA382" s="7">
        <f t="shared" ca="1" si="1764"/>
        <v>0</v>
      </c>
      <c r="LB382" s="7">
        <f t="shared" ca="1" si="1765"/>
        <v>0</v>
      </c>
      <c r="LC382" s="7" t="str">
        <f ca="1">IFERROR(IF(LC381+LB382&gt;LD$4,LC381,LC381+LB382),"")</f>
        <v/>
      </c>
      <c r="LD382" s="7">
        <f t="shared" ca="1" si="1852"/>
        <v>0</v>
      </c>
      <c r="LE382" s="7">
        <f t="shared" ca="1" si="1766"/>
        <v>0.21306802915346401</v>
      </c>
      <c r="LF382" s="7">
        <f t="shared" ca="1" si="1767"/>
        <v>0.24847043238499755</v>
      </c>
      <c r="LG382" s="7">
        <f t="shared" ca="1" si="1768"/>
        <v>1</v>
      </c>
      <c r="LH382" s="7" t="str">
        <f t="shared" ca="1" si="1769"/>
        <v>5</v>
      </c>
      <c r="LI382" s="7" t="str">
        <f ca="1">IFERROR(IF(LI381+LH382&gt;LJ$4,LI381,LI381+LH382),"")</f>
        <v/>
      </c>
      <c r="LJ382" s="7">
        <f t="shared" ca="1" si="1853"/>
        <v>0</v>
      </c>
      <c r="LK382" s="7">
        <f t="shared" ca="1" si="1770"/>
        <v>0.38739422553641989</v>
      </c>
      <c r="LL382" s="7">
        <f t="shared" ca="1" si="1771"/>
        <v>7.4144236002041675E-2</v>
      </c>
      <c r="LM382" s="7">
        <f t="shared" ca="1" si="1772"/>
        <v>1</v>
      </c>
      <c r="LN382" s="7" t="str">
        <f t="shared" ca="1" si="1773"/>
        <v>5</v>
      </c>
      <c r="LO382" s="7" t="str">
        <f ca="1">IFERROR(IF(LO381+LN382&gt;LP$4,LO381,LO381+LN382),"")</f>
        <v/>
      </c>
      <c r="LP382" s="7">
        <f t="shared" ca="1" si="1854"/>
        <v>0</v>
      </c>
      <c r="LQ382" s="7">
        <f t="shared" ca="1" si="1774"/>
        <v>0.31505737439087211</v>
      </c>
      <c r="LR382" s="7">
        <f t="shared" ca="1" si="1775"/>
        <v>0.14648108714758945</v>
      </c>
      <c r="LS382" s="7">
        <f t="shared" ca="1" si="1776"/>
        <v>1</v>
      </c>
      <c r="LT382" s="7" t="str">
        <f t="shared" ca="1" si="1777"/>
        <v>5</v>
      </c>
      <c r="LU382" s="7" t="str">
        <f ca="1">IFERROR(IF(LU381+LT382&gt;LV$4,LU381,LU381+LT382),"")</f>
        <v/>
      </c>
      <c r="LV382" s="7">
        <f t="shared" ca="1" si="1855"/>
        <v>0</v>
      </c>
      <c r="LW382" s="7">
        <f t="shared" ca="1" si="1778"/>
        <v>0.46375003664318182</v>
      </c>
      <c r="LX382" s="7">
        <f t="shared" ca="1" si="1779"/>
        <v>-2.2115751047202536E-3</v>
      </c>
      <c r="LY382" s="7">
        <f t="shared" ca="1" si="1780"/>
        <v>0</v>
      </c>
      <c r="LZ382" s="7">
        <f t="shared" ca="1" si="1781"/>
        <v>0</v>
      </c>
      <c r="MA382" s="7" t="str">
        <f ca="1">IFERROR(IF(MA381+LZ382&gt;MB$4,MA381,MA381+LZ382),"")</f>
        <v/>
      </c>
      <c r="MB382" s="7">
        <f t="shared" ca="1" si="1856"/>
        <v>0</v>
      </c>
      <c r="MC382" s="7">
        <f t="shared" ca="1" si="1782"/>
        <v>0.15360615912735931</v>
      </c>
      <c r="MD382" s="7">
        <f t="shared" ca="1" si="1783"/>
        <v>0.30793230241110225</v>
      </c>
      <c r="ME382" s="7">
        <f t="shared" ca="1" si="1784"/>
        <v>1</v>
      </c>
      <c r="MF382" s="7" t="str">
        <f t="shared" ca="1" si="1785"/>
        <v>5</v>
      </c>
      <c r="MG382" s="7" t="str">
        <f ca="1">IFERROR(IF(MG381+MF382&gt;MH$4,MG381,MG381+MF382),"")</f>
        <v/>
      </c>
      <c r="MH382" s="7">
        <f t="shared" ca="1" si="1857"/>
        <v>0</v>
      </c>
      <c r="MI382" s="7">
        <f t="shared" ca="1" si="1786"/>
        <v>0.48886005238225239</v>
      </c>
      <c r="MJ382" s="7">
        <f t="shared" ca="1" si="1787"/>
        <v>-2.7321590843790822E-2</v>
      </c>
      <c r="MK382" s="7">
        <f t="shared" ca="1" si="1788"/>
        <v>0</v>
      </c>
      <c r="ML382" s="7">
        <f t="shared" ca="1" si="1789"/>
        <v>0</v>
      </c>
      <c r="MM382" s="7" t="str">
        <f ca="1">IFERROR(IF(MM381+ML382&gt;MN$4,MM381,MM381+ML382),"")</f>
        <v/>
      </c>
      <c r="MN382" s="7">
        <f t="shared" ca="1" si="1858"/>
        <v>0</v>
      </c>
      <c r="MO382" s="7">
        <f t="shared" ca="1" si="1790"/>
        <v>0.228849353417232</v>
      </c>
      <c r="MP382" s="7">
        <f t="shared" ca="1" si="1791"/>
        <v>0.23268910812122956</v>
      </c>
      <c r="MQ382" s="7">
        <f t="shared" ca="1" si="1792"/>
        <v>1</v>
      </c>
      <c r="MR382" s="7" t="str">
        <f t="shared" ca="1" si="1793"/>
        <v>5</v>
      </c>
      <c r="MS382" s="7" t="str">
        <f ca="1">IFERROR(IF(MS381+MR382&gt;MT$4,MS381,MS381+MR382),"")</f>
        <v/>
      </c>
      <c r="MT382" s="7">
        <f t="shared" ca="1" si="1859"/>
        <v>0</v>
      </c>
      <c r="MU382" s="7">
        <f t="shared" ca="1" si="1794"/>
        <v>0.29996022481654994</v>
      </c>
      <c r="MV382" s="7">
        <f t="shared" ca="1" si="1795"/>
        <v>0.16157823672191163</v>
      </c>
      <c r="MW382" s="7">
        <f t="shared" ca="1" si="1796"/>
        <v>1</v>
      </c>
      <c r="MX382" s="7" t="str">
        <f t="shared" ca="1" si="1797"/>
        <v>5</v>
      </c>
      <c r="MY382" s="7" t="str">
        <f ca="1">IFERROR(IF(MY381+MX382&gt;MZ$4,MY381,MY381+MX382),"")</f>
        <v/>
      </c>
      <c r="MZ382" s="7">
        <f t="shared" ca="1" si="1860"/>
        <v>0</v>
      </c>
      <c r="NA382" s="7">
        <f t="shared" ca="1" si="1798"/>
        <v>0.55729229658201873</v>
      </c>
      <c r="NB382" s="7">
        <f t="shared" ca="1" si="1799"/>
        <v>-9.5753835043557167E-2</v>
      </c>
      <c r="NC382" s="7">
        <f t="shared" ca="1" si="1800"/>
        <v>0</v>
      </c>
      <c r="ND382" s="7">
        <f t="shared" ca="1" si="1801"/>
        <v>0</v>
      </c>
      <c r="NE382" s="7" t="str">
        <f ca="1">IFERROR(IF(NE381+ND382&gt;NF$4,NE381,NE381+ND382),"")</f>
        <v/>
      </c>
      <c r="NF382" s="7">
        <f t="shared" ca="1" si="1861"/>
        <v>0</v>
      </c>
      <c r="NG382" s="7">
        <f t="shared" ca="1" si="1802"/>
        <v>4.9176699417947778E-2</v>
      </c>
      <c r="NH382" s="7">
        <f t="shared" ca="1" si="1803"/>
        <v>0.41236176212051379</v>
      </c>
      <c r="NI382" s="7">
        <f t="shared" ca="1" si="1804"/>
        <v>1</v>
      </c>
      <c r="NJ382" s="7" t="str">
        <f t="shared" ca="1" si="1805"/>
        <v>5</v>
      </c>
      <c r="NK382" s="7" t="str">
        <f ca="1">IFERROR(IF(NK381+NJ382&gt;NL$4,NK381,NK381+NJ382),"")</f>
        <v/>
      </c>
      <c r="NL382" s="7">
        <f t="shared" ca="1" si="1862"/>
        <v>0</v>
      </c>
      <c r="NM382" s="7">
        <f t="shared" ca="1" si="1806"/>
        <v>0.947649527199247</v>
      </c>
      <c r="NN382" s="7">
        <f t="shared" ca="1" si="1807"/>
        <v>-0.48611106566078544</v>
      </c>
      <c r="NO382" s="7">
        <f t="shared" ca="1" si="1808"/>
        <v>0</v>
      </c>
      <c r="NP382" s="7">
        <f t="shared" ca="1" si="1809"/>
        <v>0</v>
      </c>
      <c r="NQ382" s="7" t="str">
        <f ca="1">IFERROR(IF(NQ381+NP382&gt;NR$4,NQ381,NQ381+NP382),"")</f>
        <v/>
      </c>
      <c r="NR382" s="7">
        <f t="shared" ca="1" si="1863"/>
        <v>0</v>
      </c>
      <c r="NT382">
        <v>384</v>
      </c>
      <c r="NU382" s="7" t="s">
        <v>19</v>
      </c>
      <c r="NV382" s="7" t="str">
        <f t="shared" ca="1" si="1598"/>
        <v/>
      </c>
      <c r="NW382" s="7" t="str">
        <f t="shared" ca="1" si="1810"/>
        <v/>
      </c>
      <c r="NX382" t="str">
        <f ca="1">IFERROR(VLOOKUP(NT382,$K$3:$AK$568,8,FALSE),"")</f>
        <v/>
      </c>
      <c r="NY382" t="str">
        <f ca="1">IFERROR(VLOOKUP(NT382,$K$3:$AK$568,9,FALSE),"")</f>
        <v/>
      </c>
      <c r="NZ382" s="7" t="str">
        <f ca="1">IFERROR(VLOOKUP(NT382,$K$3:$AK$568,27,FALSE),"")</f>
        <v/>
      </c>
      <c r="OB382">
        <v>384</v>
      </c>
      <c r="OC382" s="7" t="s">
        <v>19</v>
      </c>
      <c r="OD382" t="e">
        <f t="shared" ca="1" si="1864"/>
        <v>#N/A</v>
      </c>
      <c r="OE382" s="7" t="str">
        <f t="shared" ca="1" si="1865"/>
        <v/>
      </c>
      <c r="OF382" s="7" t="str">
        <f t="shared" ca="1" si="1866"/>
        <v/>
      </c>
      <c r="OG382" t="str">
        <f t="shared" ca="1" si="1867"/>
        <v/>
      </c>
      <c r="OI382">
        <v>384</v>
      </c>
      <c r="OJ382" s="7" t="s">
        <v>19</v>
      </c>
      <c r="OK382" s="7" t="str">
        <f t="shared" ca="1" si="1868"/>
        <v/>
      </c>
      <c r="OL382" s="7" t="str">
        <f t="shared" ca="1" si="1869"/>
        <v/>
      </c>
      <c r="OM382" t="str">
        <f ca="1">IFERROR(VLOOKUP(OI382,$L$3:$AK$568,7,FALSE),"")</f>
        <v/>
      </c>
      <c r="ON382" t="str">
        <f ca="1">IFERROR(VLOOKUP(OI382,$L$3:$AK$568,8,FALSE),"")</f>
        <v/>
      </c>
      <c r="OO382" s="7" t="str">
        <f ca="1">IFERROR(VLOOKUP(OI382,$L$3:$AK$568,26,FALSE),"")</f>
        <v/>
      </c>
      <c r="OQ382">
        <v>384</v>
      </c>
      <c r="OR382" s="7" t="s">
        <v>19</v>
      </c>
      <c r="OS382" t="e">
        <f t="shared" ca="1" si="1870"/>
        <v>#N/A</v>
      </c>
      <c r="OT382" s="7" t="str">
        <f t="shared" ca="1" si="1871"/>
        <v/>
      </c>
      <c r="OU382" s="7" t="str">
        <f t="shared" ca="1" si="1872"/>
        <v/>
      </c>
      <c r="OV382" t="str">
        <f t="shared" ca="1" si="1873"/>
        <v/>
      </c>
      <c r="OX382">
        <v>384</v>
      </c>
      <c r="OY382" s="7" t="s">
        <v>19</v>
      </c>
      <c r="OZ382" s="7" t="str">
        <f t="shared" ca="1" si="1874"/>
        <v/>
      </c>
      <c r="PA382" s="7" t="str">
        <f t="shared" ca="1" si="1875"/>
        <v/>
      </c>
      <c r="PB382" t="str">
        <f ca="1">IFERROR(VLOOKUP(OX382,$M$3:$AK$568,6,FALSE),"")</f>
        <v/>
      </c>
      <c r="PC382" t="str">
        <f ca="1">IFERROR(VLOOKUP(OX382,$M$3:$AK$568,7,FALSE),"")</f>
        <v/>
      </c>
      <c r="PD382" s="7" t="str">
        <f ca="1">IFERROR(VLOOKUP(OX382,$M$3:$AK$568,25,FALSE),"")</f>
        <v/>
      </c>
      <c r="PF382">
        <v>384</v>
      </c>
      <c r="PG382" s="7" t="s">
        <v>19</v>
      </c>
      <c r="PH382" t="e">
        <f t="shared" ca="1" si="1876"/>
        <v>#N/A</v>
      </c>
      <c r="PI382" s="7" t="str">
        <f t="shared" ca="1" si="1877"/>
        <v/>
      </c>
      <c r="PJ382" s="7" t="str">
        <f t="shared" ca="1" si="1878"/>
        <v/>
      </c>
      <c r="PK382" t="str">
        <f t="shared" ca="1" si="1879"/>
        <v/>
      </c>
      <c r="PM382">
        <v>384</v>
      </c>
      <c r="PN382" s="7" t="s">
        <v>19</v>
      </c>
      <c r="PO382" s="202" t="str">
        <f t="shared" ca="1" si="1880"/>
        <v/>
      </c>
      <c r="PP382" s="7" t="str">
        <f t="shared" ca="1" si="1881"/>
        <v/>
      </c>
      <c r="PQ382" t="str">
        <f ca="1">IFERROR(VLOOKUP(PM382,$G$325:$R$409,12,FALSE),"")</f>
        <v/>
      </c>
      <c r="PR382" t="e">
        <f ca="1">VLOOKUP(PM382,$G$324:$Q$409,11,FALSE)</f>
        <v>#N/A</v>
      </c>
      <c r="PS382" s="7" t="str">
        <f ca="1">VLOOKUP(PQ382,$R$325:$Y$409,8,FALSE)</f>
        <v>- -</v>
      </c>
      <c r="PT382" s="7">
        <f ca="1">ReSt</f>
        <v>-4</v>
      </c>
      <c r="PU382" s="7" t="e">
        <f t="shared" ca="1" si="1882"/>
        <v>#N/A</v>
      </c>
      <c r="PV382" s="7" t="e">
        <f t="shared" ca="1" si="1883"/>
        <v>#N/A</v>
      </c>
      <c r="PW382" s="7" t="str">
        <f ca="1">VLOOKUP(PQ382,$R$325:$AK$409,8,FALSE)</f>
        <v>- -</v>
      </c>
      <c r="PX382" s="7"/>
      <c r="PY382">
        <v>384</v>
      </c>
      <c r="PZ382" s="7" t="s">
        <v>19</v>
      </c>
      <c r="QA382" t="str">
        <f t="shared" ca="1" si="1884"/>
        <v/>
      </c>
      <c r="QB382" s="7" t="str">
        <f t="shared" ca="1" si="1885"/>
        <v/>
      </c>
      <c r="QC382" s="7" t="str">
        <f t="shared" ca="1" si="1886"/>
        <v/>
      </c>
      <c r="QD382" t="str">
        <f t="shared" ca="1" si="1887"/>
        <v/>
      </c>
      <c r="QF382">
        <v>384</v>
      </c>
      <c r="QG382" s="7" t="s">
        <v>19</v>
      </c>
      <c r="QH382" s="7" t="str">
        <f t="shared" ca="1" si="1888"/>
        <v/>
      </c>
      <c r="QI382" s="7" t="e">
        <f t="shared" ca="1" si="1889"/>
        <v>#VALUE!</v>
      </c>
      <c r="QJ382" t="e">
        <f t="shared" ca="1" si="1890"/>
        <v>#N/A</v>
      </c>
      <c r="QK382" s="7" t="e">
        <f t="shared" ca="1" si="1891"/>
        <v>#N/A</v>
      </c>
      <c r="QM382">
        <v>384</v>
      </c>
      <c r="QN382" s="7" t="s">
        <v>19</v>
      </c>
      <c r="QO382" t="str">
        <f t="shared" ca="1" si="1892"/>
        <v/>
      </c>
      <c r="QP382" s="7" t="str">
        <f t="shared" ca="1" si="1893"/>
        <v/>
      </c>
      <c r="QQ382" t="str">
        <f t="shared" ca="1" si="1894"/>
        <v/>
      </c>
    </row>
    <row r="383" spans="1:459" x14ac:dyDescent="0.25">
      <c r="A383" s="240" t="str">
        <f>IF('Character Sheet'!$B$4="Creature","N","Y")</f>
        <v>Y</v>
      </c>
      <c r="C383" s="75"/>
      <c r="D383" s="76"/>
      <c r="F383" s="75">
        <v>14</v>
      </c>
      <c r="G383" s="76">
        <f t="shared" ref="G383:G402" ca="1" si="1968">IF(Y383="- -",G382,IF(Y383&gt;0,G382+1,G382))</f>
        <v>0</v>
      </c>
      <c r="I383" s="75" t="s">
        <v>1812</v>
      </c>
      <c r="J383" s="85"/>
      <c r="K383" s="85">
        <f t="shared" ref="K383:K402" ca="1" si="1969">IF(V383="- -",K382,IF(I383="*",K382,IF(Y383=0,K382,IF(AZ383="x",K382+1,K382))))</f>
        <v>7</v>
      </c>
      <c r="L383" s="85">
        <f t="shared" ref="L383:L402" ca="1" si="1970">IF(Y383="- -",L382,IF(I383="*",L382,IF(K383&gt;K382,L382,IF(Y383=0,L382,IF((Y383/$L$1)&gt;0.3,L382+1,L382)))))</f>
        <v>7</v>
      </c>
      <c r="M383" s="70">
        <f t="shared" ref="M383:M402" ca="1" si="1971">IF(Y383="- -",M382,IF(I383="*",M382,IF(K383&gt;K382,M382,IF(L383&gt;L382,M382,IF(J383="Y",M382+1,IF(J383="N",M382,IF(Y383=0,M382,M382+1)))))))</f>
        <v>18</v>
      </c>
      <c r="O383" s="222" t="str">
        <f t="shared" ref="O383:O402" ca="1" si="1972">BP383</f>
        <v>- -</v>
      </c>
      <c r="Q383" s="7" t="s">
        <v>1757</v>
      </c>
      <c r="R383" s="9" t="str">
        <f ca="1">IFERROR(VLOOKUP(F383,INDIRECT(Calculations!$D$101),2,FALSE),"")</f>
        <v/>
      </c>
      <c r="S383" s="9" t="str">
        <f t="shared" ref="S383:S402" ca="1" si="1973">R383</f>
        <v/>
      </c>
      <c r="T383" s="61" t="str">
        <f ca="1">SUBSTITUTE(IFERROR(IFERROR(VLOOKUP(R383,'[1]Skill Statistics'!$A$3:$C$513,2,FALSE),VLOOKUP(Q383,'[1]Skill Statistics'!$A$3:$C$513,2,FALSE)),T382),"R*","ReSt")</f>
        <v>ReSt/ReSt</v>
      </c>
      <c r="U383" s="61" t="str">
        <f ca="1">IFERROR(IFERROR(VLOOKUP(R383,'[1]Skill Statistics'!$A$3:$C$513,3,FALSE),VLOOKUP(Q383,'[1]Skill Statistics'!$A$3:$C$513,3,FALSE)),U382)</f>
        <v>Me</v>
      </c>
      <c r="V383" s="61" t="str">
        <f ca="1">IF(R383="","- -",IF(ISNUMBER(SEARCH("Category",R383)),"- -",IFERROR(IFERROR(VLOOKUP(Q383,[1]Professions!$A$4:$AM$288,MATCH(Profession,[1]Professions!$A$1:$AM$1,0),FALSE),VLOOKUP(Q383,Calculations!$B$91:$I$95,8,FALSE)),"- -")))</f>
        <v>- -</v>
      </c>
      <c r="W383" s="60" t="str">
        <f t="shared" ref="W383:W402" ca="1" si="1974">BL383</f>
        <v>- -</v>
      </c>
      <c r="X383" s="7" t="str">
        <f ca="1">IFERROR(VLOOKUP(R383,$BS$6:$NR$519,MATCH(ActualLevel,$BS$3:$NR$3,0),FALSE),"- -")</f>
        <v>- -</v>
      </c>
      <c r="Y383" s="7" t="str">
        <f t="shared" ref="Y383:Y402" ca="1" si="1975">IF(V383="- -","- -",SUM(W383:X383))</f>
        <v>- -</v>
      </c>
      <c r="Z383" s="7" t="str">
        <f ca="1">IFERROR(VLOOKUP(Y383,Charts!$BQ$2:$BR$52,2,FALSE),"- -")</f>
        <v>- -</v>
      </c>
      <c r="AA383" s="7">
        <f t="shared" ref="AA383:AA402" ca="1" si="1976">IFERROR((INDIRECT(LEFT(T383,FIND("/",T383)-1))+INDIRECT(MID(T383,FIND("/",T383)+1,2))+INDIRECT(U383)),"- -")</f>
        <v>-1</v>
      </c>
      <c r="AB383" s="7" t="str">
        <f t="shared" ref="AB383:AB402" ca="1" si="1977">IF(Y383="- -","- -",IF(AZ383="x",MIN(30,Y383),0))</f>
        <v>- -</v>
      </c>
      <c r="AC383" s="7"/>
      <c r="AD383" s="7"/>
      <c r="AE383" s="7"/>
      <c r="AF383" s="7"/>
      <c r="AG383" s="7"/>
      <c r="AH383" s="90"/>
      <c r="AI383" s="7"/>
      <c r="AJ383" s="7"/>
      <c r="AK383" s="7">
        <f t="shared" ref="AK383:AK402" ca="1" si="1978">IF(AE383=AF383,(SUM(Z383:AE383)+SUM(AG383:AJ383)),(SUM(Z383:AE383)+SUM(AG383:AJ383))&amp;"/"&amp;(SUM(Z383:AD383)+SUM(AF383:AJ383)))</f>
        <v>-1</v>
      </c>
      <c r="AL383" s="7"/>
      <c r="AM383" s="69">
        <f>IFERROR(VLOOKUP(Q383,'[1]Skill Statistics'!$A$3:$AN$513,MATCH(Profession,'[1]Skill Statistics'!$A$2:$AN$2,0),FALSE),0)</f>
        <v>0</v>
      </c>
      <c r="AN383" s="85">
        <f>IFERROR(VLOOKUP(Q383,'[1]Skill Statistics'!$A$3:$BK$513,MATCH(Archetype,'[1]Skill Statistics'!$A$2:$BK$2,0),FALSE),0)</f>
        <v>0</v>
      </c>
      <c r="AO383" s="85">
        <f>IFERROR(VLOOKUP(Q383,'[1]Skill Statistics'!$A$3:$BB$513,MATCH(Race,'[1]Skill Statistics'!$A$2:$BB$2,0),FALSE),0)</f>
        <v>0</v>
      </c>
      <c r="AP383" s="85">
        <f t="shared" ca="1" si="1811"/>
        <v>-0.1</v>
      </c>
      <c r="AQ383" s="70"/>
      <c r="AS383" s="69">
        <f>IFERROR(VLOOKUP(Q383,'[1]Professional Skills'!$A$4:$AM$288,MATCH(Profession,'[1]Professional Skills'!$A$3:$AM$3,0),FALSE),"- -")</f>
        <v>0</v>
      </c>
      <c r="AT383" t="s">
        <v>1812</v>
      </c>
      <c r="AU383" s="7" t="str">
        <f t="shared" ref="AU383:AU402" si="1979">IF(AT383="*","",AS383)</f>
        <v/>
      </c>
      <c r="AV383" s="7">
        <f t="shared" ref="AV383:AV402" ca="1" si="1980">IF(AU383="x",RAND(),0)</f>
        <v>0</v>
      </c>
      <c r="AW383" t="str">
        <f t="shared" si="1898"/>
        <v/>
      </c>
      <c r="AX383" t="str">
        <f t="shared" ref="AX383:AX402" si="1981">IFERROR(_xlfn.RANK.EQ(AW383,$AW$5:$AW$568),"")</f>
        <v/>
      </c>
      <c r="AY383">
        <f t="shared" ref="AY383:AY402" si="1982">IF(IF(AT383="*",AY382,AW383)="",0,IF(AT383="*",AY382,AW383))</f>
        <v>0</v>
      </c>
      <c r="AZ383" s="70" t="str">
        <f t="shared" ref="AZ383:AZ402" si="1983">IF(AT383="*",AZ382,IF(AX383&lt;=10,"x",""))</f>
        <v/>
      </c>
      <c r="BB383" s="69" t="str">
        <f>IFERROR(IF(Q383="Language",VLOOKUP(R383,[1]Cultures!$B$4:$N$218,MATCH(Culture,[1]Cultures!$B$3:$N$3,0),FALSE),VLOOKUP(Q383,[1]Cultures!$B$4:$O$212,MATCH(Culture,[1]Cultures!$B$3:$O$3,0),FALSE)),"- -")</f>
        <v>- -</v>
      </c>
      <c r="BC383" t="s">
        <v>1812</v>
      </c>
      <c r="BD383">
        <f t="shared" ref="BD383:BD402" ca="1" si="1984">IF(BC383="*",RAND(),0)</f>
        <v>9.8567006788403355E-2</v>
      </c>
      <c r="BE383">
        <f t="shared" ca="1" si="1900"/>
        <v>-1.4329932115966504E-3</v>
      </c>
      <c r="BH383">
        <f t="shared" ca="1" si="1950"/>
        <v>25</v>
      </c>
      <c r="BI383" s="7">
        <f t="shared" ref="BI383:BI402" ca="1" si="1985">IFERROR(IF(BH383=1,IF(BB383=1,1,IF(BB383=2,2,IF(BH383=2,IF(BB383=3,1,IF(BB383&gt;=4,2,IF(BH383=3,IF(BB383=5,1,IF(BB383&gt;=6,2,IF(BH383=4,IF(BB383=7,1,IF(BB383&gt;=8,2,IF(BH383=5,IF(BB383=9,1,IF(BB383&gt;=10,2,0)),0))),0))),0))),0))),0)+(IF(BC383="*",0,BB383)),"- -")</f>
        <v>0</v>
      </c>
      <c r="BK383" s="7"/>
      <c r="BL383" s="70" t="str">
        <f t="shared" ref="BL383:BL402" ca="1" si="1986">IF(V383="- -","- -",SUM(BI383:BK383))</f>
        <v>- -</v>
      </c>
      <c r="BN383" s="69" t="str">
        <f ca="1">IFERROR(VLOOKUP(V383,Charts!$BT$2:$BV$14,3,FALSE),"- -")</f>
        <v>- -</v>
      </c>
      <c r="BO383" s="85" t="str">
        <f t="shared" ca="1" si="1812"/>
        <v>- -</v>
      </c>
      <c r="BP383" s="70" t="str">
        <f t="shared" ca="1" si="1901"/>
        <v>- -</v>
      </c>
      <c r="BR383" s="7">
        <v>382</v>
      </c>
      <c r="BS383" s="9" t="str">
        <f ca="1">VLOOKUP(BR383,$O$3:$R$568,4,FALSE)</f>
        <v>Urban Design</v>
      </c>
      <c r="BT383" s="7" t="str">
        <f ca="1">VLOOKUP(BS383,$R$3:$V$568,5,FALSE)</f>
        <v>5 / 7</v>
      </c>
      <c r="BU383" s="7">
        <f ca="1">VLOOKUP(BT383,Charts!$BT$2:$BV$14,3,FALSE)</f>
        <v>0.46153846153846156</v>
      </c>
      <c r="BV383" s="7" t="str">
        <f t="shared" ca="1" si="1604"/>
        <v>5</v>
      </c>
      <c r="BW383" s="7" t="str">
        <f t="shared" ca="1" si="1605"/>
        <v>7</v>
      </c>
      <c r="BY383" s="7">
        <f t="shared" ca="1" si="1606"/>
        <v>0.18220793151548331</v>
      </c>
      <c r="BZ383" s="7">
        <f t="shared" ca="1" si="1607"/>
        <v>0.27933053002297825</v>
      </c>
      <c r="CA383" s="7">
        <f t="shared" ca="1" si="1608"/>
        <v>1</v>
      </c>
      <c r="CB383" s="7" t="str">
        <f t="shared" ca="1" si="1609"/>
        <v>5</v>
      </c>
      <c r="CC383" s="7" t="str">
        <f ca="1">IFERROR(IF(CC382+CB383&gt;CD$4,CC382,CC382+CB383),"")</f>
        <v/>
      </c>
      <c r="CD383" s="7">
        <f t="shared" ca="1" si="1813"/>
        <v>0</v>
      </c>
      <c r="CE383" s="7">
        <f t="shared" ca="1" si="1610"/>
        <v>0.97992385451742037</v>
      </c>
      <c r="CF383" s="7">
        <f t="shared" ca="1" si="1611"/>
        <v>-0.5183853929789588</v>
      </c>
      <c r="CG383" s="7">
        <f t="shared" ca="1" si="1612"/>
        <v>0</v>
      </c>
      <c r="CH383" s="7">
        <f t="shared" ca="1" si="1613"/>
        <v>0</v>
      </c>
      <c r="CI383" s="7" t="str">
        <f ca="1">IFERROR(IF(CI382+CH383&gt;CJ$4,CI382,CI382+CH383),"")</f>
        <v/>
      </c>
      <c r="CJ383" s="7">
        <f t="shared" ca="1" si="1814"/>
        <v>0</v>
      </c>
      <c r="CK383" s="7">
        <f t="shared" ca="1" si="1614"/>
        <v>0.10697029695593185</v>
      </c>
      <c r="CL383" s="7">
        <f t="shared" ca="1" si="1615"/>
        <v>0.35456816458252971</v>
      </c>
      <c r="CM383" s="7">
        <f t="shared" ca="1" si="1616"/>
        <v>1</v>
      </c>
      <c r="CN383" s="7" t="str">
        <f t="shared" ca="1" si="1617"/>
        <v>5</v>
      </c>
      <c r="CO383" s="7" t="str">
        <f ca="1">IFERROR(IF(CO382+CN383&gt;CP$4,CO382,CO382+CN383),"")</f>
        <v/>
      </c>
      <c r="CP383" s="7">
        <f t="shared" ca="1" si="1815"/>
        <v>0</v>
      </c>
      <c r="CQ383" s="7">
        <f t="shared" ca="1" si="1618"/>
        <v>0.72476179887109937</v>
      </c>
      <c r="CR383" s="7">
        <f t="shared" ca="1" si="1619"/>
        <v>-0.26322333733263781</v>
      </c>
      <c r="CS383" s="7">
        <f t="shared" ca="1" si="1620"/>
        <v>0</v>
      </c>
      <c r="CT383" s="7">
        <f t="shared" ca="1" si="1621"/>
        <v>0</v>
      </c>
      <c r="CU383" s="7" t="str">
        <f ca="1">IFERROR(IF(CU382+CT383&gt;CV$4,CU382,CU382+CT383),"")</f>
        <v/>
      </c>
      <c r="CV383" s="7">
        <f t="shared" ca="1" si="1816"/>
        <v>0</v>
      </c>
      <c r="CW383" s="7">
        <f t="shared" ca="1" si="1622"/>
        <v>0.30908752423626829</v>
      </c>
      <c r="CX383" s="7">
        <f t="shared" ca="1" si="1623"/>
        <v>0.15245093730219328</v>
      </c>
      <c r="CY383" s="7">
        <f t="shared" ca="1" si="1624"/>
        <v>1</v>
      </c>
      <c r="CZ383" s="7" t="str">
        <f t="shared" ca="1" si="1625"/>
        <v>5</v>
      </c>
      <c r="DA383" s="7" t="str">
        <f ca="1">IFERROR(IF(DA382+CZ383&gt;DB$4,DA382,DA382+CZ383),"")</f>
        <v/>
      </c>
      <c r="DB383" s="7">
        <f t="shared" ca="1" si="1817"/>
        <v>0</v>
      </c>
      <c r="DC383" s="7">
        <f t="shared" ca="1" si="1626"/>
        <v>0.49413544513996688</v>
      </c>
      <c r="DD383" s="7">
        <f t="shared" ca="1" si="1627"/>
        <v>-3.2596983601505314E-2</v>
      </c>
      <c r="DE383" s="7">
        <f t="shared" ca="1" si="1628"/>
        <v>0</v>
      </c>
      <c r="DF383" s="7">
        <f t="shared" ca="1" si="1629"/>
        <v>0</v>
      </c>
      <c r="DG383" s="7" t="str">
        <f ca="1">IFERROR(IF(DG382+DF383&gt;DH$4,DG382,DG382+DF383),"")</f>
        <v/>
      </c>
      <c r="DH383" s="7">
        <f t="shared" ca="1" si="1818"/>
        <v>0</v>
      </c>
      <c r="DI383" s="7">
        <f t="shared" ca="1" si="1630"/>
        <v>0.3332056692299451</v>
      </c>
      <c r="DJ383" s="7">
        <f t="shared" ca="1" si="1631"/>
        <v>0.12833279230851646</v>
      </c>
      <c r="DK383" s="7">
        <f t="shared" ca="1" si="1632"/>
        <v>1</v>
      </c>
      <c r="DL383" s="7" t="str">
        <f t="shared" ca="1" si="1633"/>
        <v>5</v>
      </c>
      <c r="DM383" s="7" t="str">
        <f ca="1">IFERROR(IF(DM382+DL383&gt;DN$4,DM382,DM382+DL383),"")</f>
        <v/>
      </c>
      <c r="DN383" s="7">
        <f t="shared" ca="1" si="1819"/>
        <v>0</v>
      </c>
      <c r="DO383" s="7">
        <f t="shared" ca="1" si="1634"/>
        <v>0.85138878622308378</v>
      </c>
      <c r="DP383" s="7">
        <f t="shared" ca="1" si="1635"/>
        <v>-0.38985032468462222</v>
      </c>
      <c r="DQ383" s="7">
        <f t="shared" ca="1" si="1636"/>
        <v>0</v>
      </c>
      <c r="DR383" s="7">
        <f t="shared" ca="1" si="1637"/>
        <v>0</v>
      </c>
      <c r="DS383" s="7" t="str">
        <f ca="1">IFERROR(IF(DS382+DR383&gt;DT$4,DS382,DS382+DR383),"")</f>
        <v/>
      </c>
      <c r="DT383" s="7">
        <f t="shared" ca="1" si="1820"/>
        <v>0</v>
      </c>
      <c r="DU383" s="7">
        <f t="shared" ca="1" si="1638"/>
        <v>0.93066775649502209</v>
      </c>
      <c r="DV383" s="7">
        <f t="shared" ca="1" si="1639"/>
        <v>-0.46912929495656053</v>
      </c>
      <c r="DW383" s="7">
        <f t="shared" ca="1" si="1640"/>
        <v>0</v>
      </c>
      <c r="DX383" s="7">
        <f t="shared" ca="1" si="1641"/>
        <v>0</v>
      </c>
      <c r="DY383" s="7" t="str">
        <f ca="1">IFERROR(IF(DY382+DX383&gt;DZ$4,DY382,DY382+DX383),"")</f>
        <v/>
      </c>
      <c r="DZ383" s="7">
        <f t="shared" ca="1" si="1821"/>
        <v>0</v>
      </c>
      <c r="EA383" s="7">
        <f t="shared" ca="1" si="1642"/>
        <v>0.97291516886767737</v>
      </c>
      <c r="EB383" s="7">
        <f t="shared" ca="1" si="1643"/>
        <v>-0.51137670732921581</v>
      </c>
      <c r="EC383" s="7">
        <f t="shared" ca="1" si="1644"/>
        <v>0</v>
      </c>
      <c r="ED383" s="7">
        <f t="shared" ca="1" si="1645"/>
        <v>0</v>
      </c>
      <c r="EE383" s="7" t="str">
        <f ca="1">IFERROR(IF(EE382+ED383&gt;EF$4,EE382,EE382+ED383),"")</f>
        <v/>
      </c>
      <c r="EF383" s="7">
        <f t="shared" ca="1" si="1822"/>
        <v>0</v>
      </c>
      <c r="EG383" s="7">
        <f t="shared" ca="1" si="1646"/>
        <v>0.91897095603183843</v>
      </c>
      <c r="EH383" s="7">
        <f t="shared" ca="1" si="1647"/>
        <v>-0.45743249449337686</v>
      </c>
      <c r="EI383" s="7">
        <f t="shared" ca="1" si="1648"/>
        <v>0</v>
      </c>
      <c r="EJ383" s="7">
        <f t="shared" ca="1" si="1649"/>
        <v>0</v>
      </c>
      <c r="EK383" s="7" t="str">
        <f ca="1">IFERROR(IF(EK382+EJ383&gt;EL$4,EK382,EK382+EJ383),"")</f>
        <v/>
      </c>
      <c r="EL383" s="7">
        <f t="shared" ca="1" si="1823"/>
        <v>0</v>
      </c>
      <c r="EM383" s="7">
        <f t="shared" ca="1" si="1650"/>
        <v>0.78434186203641487</v>
      </c>
      <c r="EN383" s="7">
        <f t="shared" ca="1" si="1651"/>
        <v>-0.32280340049795331</v>
      </c>
      <c r="EO383" s="7">
        <f t="shared" ca="1" si="1652"/>
        <v>0</v>
      </c>
      <c r="EP383" s="7">
        <f t="shared" ca="1" si="1653"/>
        <v>0</v>
      </c>
      <c r="EQ383" s="7" t="str">
        <f ca="1">IFERROR(IF(EQ382+EP383&gt;ER$4,EQ382,EQ382+EP383),"")</f>
        <v/>
      </c>
      <c r="ER383" s="7">
        <f t="shared" ca="1" si="1824"/>
        <v>0</v>
      </c>
      <c r="ES383" s="7">
        <f t="shared" ca="1" si="1654"/>
        <v>0.53832426833468472</v>
      </c>
      <c r="ET383" s="7">
        <f t="shared" ca="1" si="1655"/>
        <v>-7.6785806796223155E-2</v>
      </c>
      <c r="EU383" s="7">
        <f t="shared" ca="1" si="1656"/>
        <v>0</v>
      </c>
      <c r="EV383" s="7">
        <f t="shared" ca="1" si="1657"/>
        <v>0</v>
      </c>
      <c r="EW383" s="7" t="str">
        <f ca="1">IFERROR(IF(EW382+EV383&gt;EX$4,EW382,EW382+EV383),"")</f>
        <v/>
      </c>
      <c r="EX383" s="7">
        <f t="shared" ca="1" si="1825"/>
        <v>0</v>
      </c>
      <c r="EY383" s="7">
        <f t="shared" ca="1" si="1658"/>
        <v>0.58775307564637902</v>
      </c>
      <c r="EZ383" s="7">
        <f t="shared" ca="1" si="1659"/>
        <v>-0.12621461410791746</v>
      </c>
      <c r="FA383" s="7">
        <f t="shared" ca="1" si="1660"/>
        <v>0</v>
      </c>
      <c r="FB383" s="7">
        <f t="shared" ca="1" si="1661"/>
        <v>0</v>
      </c>
      <c r="FC383" s="7" t="str">
        <f ca="1">IFERROR(IF(FC382+FB383&gt;FD$4,FC382,FC382+FB383),"")</f>
        <v/>
      </c>
      <c r="FD383" s="7">
        <f t="shared" ca="1" si="1826"/>
        <v>0</v>
      </c>
      <c r="FE383" s="7">
        <f t="shared" ca="1" si="1662"/>
        <v>0.85620893811165033</v>
      </c>
      <c r="FF383" s="7">
        <f t="shared" ca="1" si="1663"/>
        <v>-0.39467047657318877</v>
      </c>
      <c r="FG383" s="7">
        <f t="shared" ca="1" si="1664"/>
        <v>0</v>
      </c>
      <c r="FH383" s="7">
        <f t="shared" ca="1" si="1665"/>
        <v>0</v>
      </c>
      <c r="FI383" s="7" t="str">
        <f ca="1">IFERROR(IF(FI382+FH383&gt;FJ$4,FI382,FI382+FH383),"")</f>
        <v/>
      </c>
      <c r="FJ383" s="7">
        <f t="shared" ca="1" si="1827"/>
        <v>0</v>
      </c>
      <c r="FK383" s="7">
        <f t="shared" ca="1" si="1666"/>
        <v>0.71310314902737615</v>
      </c>
      <c r="FL383" s="7">
        <f t="shared" ca="1" si="1667"/>
        <v>-0.25156468748891458</v>
      </c>
      <c r="FM383" s="7">
        <f t="shared" ca="1" si="1668"/>
        <v>0</v>
      </c>
      <c r="FN383" s="7">
        <f t="shared" ca="1" si="1669"/>
        <v>0</v>
      </c>
      <c r="FO383" s="7" t="str">
        <f ca="1">IFERROR(IF(FO382+FN383&gt;FP$4,FO382,FO382+FN383),"")</f>
        <v/>
      </c>
      <c r="FP383" s="7">
        <f t="shared" ca="1" si="1828"/>
        <v>0</v>
      </c>
      <c r="FQ383" s="7">
        <f t="shared" ca="1" si="1670"/>
        <v>0.35916021453246472</v>
      </c>
      <c r="FR383" s="7">
        <f t="shared" ca="1" si="1671"/>
        <v>0.10237824700599685</v>
      </c>
      <c r="FS383" s="7">
        <f t="shared" ca="1" si="1672"/>
        <v>1</v>
      </c>
      <c r="FT383" s="7" t="str">
        <f t="shared" ca="1" si="1673"/>
        <v>5</v>
      </c>
      <c r="FU383" s="7" t="str">
        <f ca="1">IFERROR(IF(FU382+FT383&gt;FV$4,FU382,FU382+FT383),"")</f>
        <v/>
      </c>
      <c r="FV383" s="7">
        <f t="shared" ca="1" si="1829"/>
        <v>0</v>
      </c>
      <c r="FW383" s="7">
        <f t="shared" ca="1" si="1674"/>
        <v>0.33484679584631927</v>
      </c>
      <c r="FX383" s="7">
        <f t="shared" ca="1" si="1675"/>
        <v>0.1266916656921423</v>
      </c>
      <c r="FY383" s="7">
        <f t="shared" ca="1" si="1676"/>
        <v>1</v>
      </c>
      <c r="FZ383" s="7" t="str">
        <f t="shared" ca="1" si="1677"/>
        <v>5</v>
      </c>
      <c r="GA383" s="7" t="str">
        <f ca="1">IFERROR(IF(GA382+FZ383&gt;GB$4,GA382,GA382+FZ383),"")</f>
        <v/>
      </c>
      <c r="GB383" s="7">
        <f t="shared" ca="1" si="1830"/>
        <v>0</v>
      </c>
      <c r="GC383" s="7">
        <f t="shared" ca="1" si="1678"/>
        <v>0.80468402449209886</v>
      </c>
      <c r="GD383" s="7">
        <f t="shared" ca="1" si="1679"/>
        <v>-0.3431455629536373</v>
      </c>
      <c r="GE383" s="7">
        <f t="shared" ca="1" si="1680"/>
        <v>0</v>
      </c>
      <c r="GF383" s="7">
        <f t="shared" ca="1" si="1681"/>
        <v>0</v>
      </c>
      <c r="GG383" s="7" t="str">
        <f ca="1">IFERROR(IF(GG382+GF383&gt;GH$4,GG382,GG382+GF383),"")</f>
        <v/>
      </c>
      <c r="GH383" s="7">
        <f t="shared" ca="1" si="1831"/>
        <v>0</v>
      </c>
      <c r="GI383" s="7">
        <f t="shared" ca="1" si="1682"/>
        <v>0.32674280955380364</v>
      </c>
      <c r="GJ383" s="7">
        <f t="shared" ca="1" si="1683"/>
        <v>0.13479565198465793</v>
      </c>
      <c r="GK383" s="7">
        <f t="shared" ca="1" si="1684"/>
        <v>1</v>
      </c>
      <c r="GL383" s="7" t="str">
        <f t="shared" ca="1" si="1685"/>
        <v>5</v>
      </c>
      <c r="GM383" s="7" t="str">
        <f ca="1">IFERROR(IF(GM382+GL383&gt;GN$4,GM382,GM382+GL383),"")</f>
        <v/>
      </c>
      <c r="GN383" s="7">
        <f t="shared" ca="1" si="1832"/>
        <v>0</v>
      </c>
      <c r="GO383" s="7">
        <f t="shared" ca="1" si="1686"/>
        <v>0.43017626829883915</v>
      </c>
      <c r="GP383" s="7">
        <f t="shared" ca="1" si="1687"/>
        <v>3.1362193239622416E-2</v>
      </c>
      <c r="GQ383" s="7">
        <f t="shared" ca="1" si="1688"/>
        <v>1</v>
      </c>
      <c r="GR383" s="7" t="str">
        <f t="shared" ca="1" si="1689"/>
        <v>5</v>
      </c>
      <c r="GS383" s="7" t="str">
        <f ca="1">IFERROR(IF(GS382+GR383&gt;GT$4,GS382,GS382+GR383),"")</f>
        <v/>
      </c>
      <c r="GT383" s="7">
        <f t="shared" ca="1" si="1833"/>
        <v>0</v>
      </c>
      <c r="GU383" s="7">
        <f t="shared" ca="1" si="1690"/>
        <v>0.73712117406266986</v>
      </c>
      <c r="GV383" s="7">
        <f t="shared" ca="1" si="1691"/>
        <v>-0.2755827125242083</v>
      </c>
      <c r="GW383" s="7">
        <f t="shared" ca="1" si="1692"/>
        <v>0</v>
      </c>
      <c r="GX383" s="7">
        <f t="shared" ca="1" si="1693"/>
        <v>0</v>
      </c>
      <c r="GY383" s="7" t="str">
        <f ca="1">IFERROR(IF(GY382+GX383&gt;GZ$4,GY382,GY382+GX383),"")</f>
        <v/>
      </c>
      <c r="GZ383" s="7">
        <f t="shared" ca="1" si="1834"/>
        <v>0</v>
      </c>
      <c r="HA383" s="7">
        <f t="shared" ca="1" si="1694"/>
        <v>0.70284780318597306</v>
      </c>
      <c r="HB383" s="7">
        <f t="shared" ca="1" si="1695"/>
        <v>-0.2413093416475115</v>
      </c>
      <c r="HC383" s="7">
        <f t="shared" ca="1" si="1696"/>
        <v>0</v>
      </c>
      <c r="HD383" s="7">
        <f t="shared" ca="1" si="1697"/>
        <v>0</v>
      </c>
      <c r="HE383" s="7" t="str">
        <f ca="1">IFERROR(IF(HE382+HD383&gt;HF$4,HE382,HE382+HD383),"")</f>
        <v/>
      </c>
      <c r="HF383" s="7">
        <f t="shared" ca="1" si="1835"/>
        <v>0</v>
      </c>
      <c r="HG383" s="7">
        <f t="shared" ca="1" si="1698"/>
        <v>0.93265826478805702</v>
      </c>
      <c r="HH383" s="7">
        <f t="shared" ca="1" si="1699"/>
        <v>-0.47111980324959546</v>
      </c>
      <c r="HI383" s="7">
        <f t="shared" ca="1" si="1700"/>
        <v>0</v>
      </c>
      <c r="HJ383" s="7">
        <f t="shared" ca="1" si="1701"/>
        <v>0</v>
      </c>
      <c r="HK383" s="7" t="str">
        <f ca="1">IFERROR(IF(HK382+HJ383&gt;HL$4,HK382,HK382+HJ383),"")</f>
        <v/>
      </c>
      <c r="HL383" s="7">
        <f t="shared" ca="1" si="1836"/>
        <v>0</v>
      </c>
      <c r="HM383" s="7">
        <f t="shared" ca="1" si="1702"/>
        <v>0.42508534010947996</v>
      </c>
      <c r="HN383" s="7">
        <f t="shared" ca="1" si="1703"/>
        <v>3.6453121428981605E-2</v>
      </c>
      <c r="HO383" s="7">
        <f t="shared" ca="1" si="1704"/>
        <v>1</v>
      </c>
      <c r="HP383" s="7" t="str">
        <f t="shared" ca="1" si="1705"/>
        <v>5</v>
      </c>
      <c r="HQ383" s="7" t="str">
        <f ca="1">IFERROR(IF(HQ382+HP383&gt;HR$4,HQ382,HQ382+HP383),"")</f>
        <v/>
      </c>
      <c r="HR383" s="7">
        <f t="shared" ca="1" si="1837"/>
        <v>0</v>
      </c>
      <c r="HS383" s="7">
        <f t="shared" ca="1" si="1706"/>
        <v>0.98553258883135086</v>
      </c>
      <c r="HT383" s="7">
        <f t="shared" ca="1" si="1707"/>
        <v>-0.5239941272928893</v>
      </c>
      <c r="HU383" s="7">
        <f t="shared" ca="1" si="1708"/>
        <v>0</v>
      </c>
      <c r="HV383" s="7">
        <f t="shared" ca="1" si="1709"/>
        <v>0</v>
      </c>
      <c r="HW383" s="7" t="str">
        <f ca="1">IFERROR(IF(HW382+HV383&gt;HX$4,HW382,HW382+HV383),"")</f>
        <v/>
      </c>
      <c r="HX383" s="7">
        <f t="shared" ca="1" si="1838"/>
        <v>0</v>
      </c>
      <c r="HY383" s="7">
        <f t="shared" ca="1" si="1710"/>
        <v>0.44664361769103211</v>
      </c>
      <c r="HZ383" s="7">
        <f t="shared" ca="1" si="1711"/>
        <v>1.4894843847429451E-2</v>
      </c>
      <c r="IA383" s="7">
        <f t="shared" ca="1" si="1712"/>
        <v>1</v>
      </c>
      <c r="IB383" s="7" t="str">
        <f t="shared" ca="1" si="1713"/>
        <v>5</v>
      </c>
      <c r="IC383" s="7" t="str">
        <f ca="1">IFERROR(IF(IC382+IB383&gt;ID$4,IC382,IC382+IB383),"")</f>
        <v/>
      </c>
      <c r="ID383" s="7">
        <f t="shared" ca="1" si="1839"/>
        <v>0</v>
      </c>
      <c r="IE383" s="7">
        <f t="shared" ca="1" si="1714"/>
        <v>0.24899824242800772</v>
      </c>
      <c r="IF383" s="7">
        <f t="shared" ca="1" si="1715"/>
        <v>0.21254021911045384</v>
      </c>
      <c r="IG383" s="7">
        <f t="shared" ca="1" si="1716"/>
        <v>1</v>
      </c>
      <c r="IH383" s="7" t="str">
        <f t="shared" ca="1" si="1717"/>
        <v>5</v>
      </c>
      <c r="II383" s="7" t="str">
        <f ca="1">IFERROR(IF(II382+IH383&gt;IJ$4,II382,II382+IH383),"")</f>
        <v/>
      </c>
      <c r="IJ383" s="7">
        <f t="shared" ca="1" si="1840"/>
        <v>0</v>
      </c>
      <c r="IK383" s="7">
        <f t="shared" ca="1" si="1718"/>
        <v>0.27065256216907418</v>
      </c>
      <c r="IL383" s="7">
        <f t="shared" ca="1" si="1719"/>
        <v>0.19088589936938738</v>
      </c>
      <c r="IM383" s="7">
        <f t="shared" ca="1" si="1720"/>
        <v>1</v>
      </c>
      <c r="IN383" s="7" t="str">
        <f t="shared" ca="1" si="1721"/>
        <v>5</v>
      </c>
      <c r="IO383" s="7" t="str">
        <f ca="1">IFERROR(IF(IO382+IN383&gt;IP$4,IO382,IO382+IN383),"")</f>
        <v/>
      </c>
      <c r="IP383" s="7">
        <f t="shared" ca="1" si="1841"/>
        <v>0</v>
      </c>
      <c r="IQ383" s="7">
        <f t="shared" ca="1" si="1722"/>
        <v>0.54535136725285938</v>
      </c>
      <c r="IR383" s="7">
        <f t="shared" ca="1" si="1723"/>
        <v>-8.3812905714397812E-2</v>
      </c>
      <c r="IS383" s="7">
        <f t="shared" ca="1" si="1724"/>
        <v>0</v>
      </c>
      <c r="IT383" s="7">
        <f t="shared" ca="1" si="1725"/>
        <v>0</v>
      </c>
      <c r="IU383" s="7" t="str">
        <f ca="1">IFERROR(IF(IU382+IT383&gt;IV$4,IU382,IU382+IT383),"")</f>
        <v/>
      </c>
      <c r="IV383" s="7">
        <f t="shared" ca="1" si="1842"/>
        <v>0</v>
      </c>
      <c r="IW383" s="7">
        <f t="shared" ca="1" si="1726"/>
        <v>0.15220115472015439</v>
      </c>
      <c r="IX383" s="7">
        <f t="shared" ca="1" si="1727"/>
        <v>0.30933730681830718</v>
      </c>
      <c r="IY383" s="7">
        <f t="shared" ca="1" si="1728"/>
        <v>1</v>
      </c>
      <c r="IZ383" s="7" t="str">
        <f t="shared" ca="1" si="1729"/>
        <v>5</v>
      </c>
      <c r="JA383" s="7" t="str">
        <f ca="1">IFERROR(IF(JA382+IZ383&gt;JB$4,JA382,JA382+IZ383),"")</f>
        <v/>
      </c>
      <c r="JB383" s="7">
        <f t="shared" ca="1" si="1843"/>
        <v>0</v>
      </c>
      <c r="JC383" s="7">
        <f t="shared" ca="1" si="1730"/>
        <v>0.71680270640794697</v>
      </c>
      <c r="JD383" s="7">
        <f t="shared" ca="1" si="1731"/>
        <v>-0.2552642448694854</v>
      </c>
      <c r="JE383" s="7">
        <f t="shared" ca="1" si="1732"/>
        <v>0</v>
      </c>
      <c r="JF383" s="7">
        <f t="shared" ca="1" si="1733"/>
        <v>0</v>
      </c>
      <c r="JG383" s="7" t="str">
        <f ca="1">IFERROR(IF(JG382+JF383&gt;JH$4,JG382,JG382+JF383),"")</f>
        <v/>
      </c>
      <c r="JH383" s="7">
        <f t="shared" ca="1" si="1844"/>
        <v>0</v>
      </c>
      <c r="JI383" s="7">
        <f t="shared" ca="1" si="1734"/>
        <v>0.85099648934412486</v>
      </c>
      <c r="JJ383" s="7">
        <f t="shared" ca="1" si="1735"/>
        <v>-0.3894580278056633</v>
      </c>
      <c r="JK383" s="7">
        <f t="shared" ca="1" si="1736"/>
        <v>0</v>
      </c>
      <c r="JL383" s="7">
        <f t="shared" ca="1" si="1737"/>
        <v>0</v>
      </c>
      <c r="JM383" s="7" t="str">
        <f ca="1">IFERROR(IF(JM382+JL383&gt;JN$4,JM382,JM382+JL383),"")</f>
        <v/>
      </c>
      <c r="JN383" s="7">
        <f t="shared" ca="1" si="1845"/>
        <v>0</v>
      </c>
      <c r="JO383" s="7">
        <f t="shared" ca="1" si="1738"/>
        <v>0.16071016460201415</v>
      </c>
      <c r="JP383" s="7">
        <f t="shared" ca="1" si="1739"/>
        <v>0.30082829693644741</v>
      </c>
      <c r="JQ383" s="7">
        <f t="shared" ca="1" si="1740"/>
        <v>1</v>
      </c>
      <c r="JR383" s="7" t="str">
        <f t="shared" ca="1" si="1741"/>
        <v>5</v>
      </c>
      <c r="JS383" s="7" t="str">
        <f ca="1">IFERROR(IF(JS382+JR383&gt;JT$4,JS382,JS382+JR383),"")</f>
        <v/>
      </c>
      <c r="JT383" s="7">
        <f t="shared" ca="1" si="1846"/>
        <v>0</v>
      </c>
      <c r="JU383" s="7">
        <f t="shared" ca="1" si="1742"/>
        <v>0.61730145165107042</v>
      </c>
      <c r="JV383" s="7">
        <f t="shared" ca="1" si="1743"/>
        <v>-0.15576299011260886</v>
      </c>
      <c r="JW383" s="7">
        <f t="shared" ca="1" si="1744"/>
        <v>0</v>
      </c>
      <c r="JX383" s="7">
        <f t="shared" ca="1" si="1745"/>
        <v>0</v>
      </c>
      <c r="JY383" s="7" t="str">
        <f ca="1">IFERROR(IF(JY382+JX383&gt;JZ$4,JY382,JY382+JX383),"")</f>
        <v/>
      </c>
      <c r="JZ383" s="7">
        <f t="shared" ca="1" si="1847"/>
        <v>0</v>
      </c>
      <c r="KA383" s="7">
        <f t="shared" ca="1" si="1746"/>
        <v>1.9651331333065736E-2</v>
      </c>
      <c r="KB383" s="7">
        <f t="shared" ca="1" si="1747"/>
        <v>0.44188713020539583</v>
      </c>
      <c r="KC383" s="7">
        <f t="shared" ca="1" si="1748"/>
        <v>1</v>
      </c>
      <c r="KD383" s="7" t="str">
        <f t="shared" ca="1" si="1749"/>
        <v>5</v>
      </c>
      <c r="KE383" s="7" t="str">
        <f ca="1">IFERROR(IF(KE382+KD383&gt;KF$4,KE382,KE382+KD383),"")</f>
        <v/>
      </c>
      <c r="KF383" s="7">
        <f t="shared" ca="1" si="1848"/>
        <v>0</v>
      </c>
      <c r="KG383" s="7">
        <f t="shared" ca="1" si="1750"/>
        <v>0.7593489369961961</v>
      </c>
      <c r="KH383" s="7">
        <f t="shared" ca="1" si="1751"/>
        <v>-0.29781047545773454</v>
      </c>
      <c r="KI383" s="7">
        <f t="shared" ca="1" si="1752"/>
        <v>0</v>
      </c>
      <c r="KJ383" s="7">
        <f t="shared" ca="1" si="1753"/>
        <v>0</v>
      </c>
      <c r="KK383" s="7" t="str">
        <f ca="1">IFERROR(IF(KK382+KJ383&gt;KL$4,KK382,KK382+KJ383),"")</f>
        <v/>
      </c>
      <c r="KL383" s="7">
        <f t="shared" ca="1" si="1849"/>
        <v>0</v>
      </c>
      <c r="KM383" s="7">
        <f t="shared" ca="1" si="1754"/>
        <v>0.47457450601754536</v>
      </c>
      <c r="KN383" s="7">
        <f t="shared" ca="1" si="1755"/>
        <v>-1.3036044479083797E-2</v>
      </c>
      <c r="KO383" s="7">
        <f t="shared" ca="1" si="1756"/>
        <v>0</v>
      </c>
      <c r="KP383" s="7">
        <f t="shared" ca="1" si="1757"/>
        <v>0</v>
      </c>
      <c r="KQ383" s="7" t="str">
        <f ca="1">IFERROR(IF(KQ382+KP383&gt;KR$4,KQ382,KQ382+KP383),"")</f>
        <v/>
      </c>
      <c r="KR383" s="7">
        <f t="shared" ca="1" si="1850"/>
        <v>0</v>
      </c>
      <c r="KS383" s="7">
        <f t="shared" ca="1" si="1758"/>
        <v>0.94717042112715888</v>
      </c>
      <c r="KT383" s="7">
        <f t="shared" ca="1" si="1759"/>
        <v>-0.48563195958869732</v>
      </c>
      <c r="KU383" s="7">
        <f t="shared" ca="1" si="1760"/>
        <v>0</v>
      </c>
      <c r="KV383" s="7">
        <f t="shared" ca="1" si="1761"/>
        <v>0</v>
      </c>
      <c r="KW383" s="7" t="str">
        <f ca="1">IFERROR(IF(KW382+KV383&gt;KX$4,KW382,KW382+KV383),"")</f>
        <v/>
      </c>
      <c r="KX383" s="7">
        <f t="shared" ca="1" si="1851"/>
        <v>0</v>
      </c>
      <c r="KY383" s="7">
        <f t="shared" ca="1" si="1762"/>
        <v>0.58206358023994909</v>
      </c>
      <c r="KZ383" s="7">
        <f t="shared" ca="1" si="1763"/>
        <v>-0.12052511870148752</v>
      </c>
      <c r="LA383" s="7">
        <f t="shared" ca="1" si="1764"/>
        <v>0</v>
      </c>
      <c r="LB383" s="7">
        <f t="shared" ca="1" si="1765"/>
        <v>0</v>
      </c>
      <c r="LC383" s="7" t="str">
        <f ca="1">IFERROR(IF(LC382+LB383&gt;LD$4,LC382,LC382+LB383),"")</f>
        <v/>
      </c>
      <c r="LD383" s="7">
        <f t="shared" ca="1" si="1852"/>
        <v>0</v>
      </c>
      <c r="LE383" s="7">
        <f t="shared" ca="1" si="1766"/>
        <v>0.41985825118168874</v>
      </c>
      <c r="LF383" s="7">
        <f t="shared" ca="1" si="1767"/>
        <v>4.1680210356772829E-2</v>
      </c>
      <c r="LG383" s="7">
        <f t="shared" ca="1" si="1768"/>
        <v>1</v>
      </c>
      <c r="LH383" s="7" t="str">
        <f t="shared" ca="1" si="1769"/>
        <v>5</v>
      </c>
      <c r="LI383" s="7" t="str">
        <f ca="1">IFERROR(IF(LI382+LH383&gt;LJ$4,LI382,LI382+LH383),"")</f>
        <v/>
      </c>
      <c r="LJ383" s="7">
        <f t="shared" ca="1" si="1853"/>
        <v>0</v>
      </c>
      <c r="LK383" s="7">
        <f t="shared" ca="1" si="1770"/>
        <v>0.13113438251359089</v>
      </c>
      <c r="LL383" s="7">
        <f t="shared" ca="1" si="1771"/>
        <v>0.33040407902487068</v>
      </c>
      <c r="LM383" s="7">
        <f t="shared" ca="1" si="1772"/>
        <v>1</v>
      </c>
      <c r="LN383" s="7" t="str">
        <f t="shared" ca="1" si="1773"/>
        <v>5</v>
      </c>
      <c r="LO383" s="7" t="str">
        <f ca="1">IFERROR(IF(LO382+LN383&gt;LP$4,LO382,LO382+LN383),"")</f>
        <v/>
      </c>
      <c r="LP383" s="7">
        <f t="shared" ca="1" si="1854"/>
        <v>0</v>
      </c>
      <c r="LQ383" s="7">
        <f t="shared" ca="1" si="1774"/>
        <v>0.38500609387811235</v>
      </c>
      <c r="LR383" s="7">
        <f t="shared" ca="1" si="1775"/>
        <v>7.653236766034921E-2</v>
      </c>
      <c r="LS383" s="7">
        <f t="shared" ca="1" si="1776"/>
        <v>1</v>
      </c>
      <c r="LT383" s="7" t="str">
        <f t="shared" ca="1" si="1777"/>
        <v>5</v>
      </c>
      <c r="LU383" s="7" t="str">
        <f ca="1">IFERROR(IF(LU382+LT383&gt;LV$4,LU382,LU382+LT383),"")</f>
        <v/>
      </c>
      <c r="LV383" s="7">
        <f t="shared" ca="1" si="1855"/>
        <v>0</v>
      </c>
      <c r="LW383" s="7">
        <f t="shared" ca="1" si="1778"/>
        <v>0.40746047391121354</v>
      </c>
      <c r="LX383" s="7">
        <f t="shared" ca="1" si="1779"/>
        <v>5.4077987627248025E-2</v>
      </c>
      <c r="LY383" s="7">
        <f t="shared" ca="1" si="1780"/>
        <v>1</v>
      </c>
      <c r="LZ383" s="7" t="str">
        <f t="shared" ca="1" si="1781"/>
        <v>5</v>
      </c>
      <c r="MA383" s="7" t="str">
        <f ca="1">IFERROR(IF(MA382+LZ383&gt;MB$4,MA382,MA382+LZ383),"")</f>
        <v/>
      </c>
      <c r="MB383" s="7">
        <f t="shared" ca="1" si="1856"/>
        <v>0</v>
      </c>
      <c r="MC383" s="7">
        <f t="shared" ca="1" si="1782"/>
        <v>0.83928092596984405</v>
      </c>
      <c r="MD383" s="7">
        <f t="shared" ca="1" si="1783"/>
        <v>-0.37774246443138249</v>
      </c>
      <c r="ME383" s="7">
        <f t="shared" ca="1" si="1784"/>
        <v>0</v>
      </c>
      <c r="MF383" s="7">
        <f t="shared" ca="1" si="1785"/>
        <v>0</v>
      </c>
      <c r="MG383" s="7" t="str">
        <f ca="1">IFERROR(IF(MG382+MF383&gt;MH$4,MG382,MG382+MF383),"")</f>
        <v/>
      </c>
      <c r="MH383" s="7">
        <f t="shared" ca="1" si="1857"/>
        <v>0</v>
      </c>
      <c r="MI383" s="7">
        <f t="shared" ca="1" si="1786"/>
        <v>0.61672268879757941</v>
      </c>
      <c r="MJ383" s="7">
        <f t="shared" ca="1" si="1787"/>
        <v>-0.15518422725911785</v>
      </c>
      <c r="MK383" s="7">
        <f t="shared" ca="1" si="1788"/>
        <v>0</v>
      </c>
      <c r="ML383" s="7">
        <f t="shared" ca="1" si="1789"/>
        <v>0</v>
      </c>
      <c r="MM383" s="7" t="str">
        <f ca="1">IFERROR(IF(MM382+ML383&gt;MN$4,MM382,MM382+ML383),"")</f>
        <v/>
      </c>
      <c r="MN383" s="7">
        <f t="shared" ca="1" si="1858"/>
        <v>0</v>
      </c>
      <c r="MO383" s="7">
        <f t="shared" ca="1" si="1790"/>
        <v>0.41184398931591359</v>
      </c>
      <c r="MP383" s="7">
        <f t="shared" ca="1" si="1791"/>
        <v>4.969447222254797E-2</v>
      </c>
      <c r="MQ383" s="7">
        <f t="shared" ca="1" si="1792"/>
        <v>1</v>
      </c>
      <c r="MR383" s="7" t="str">
        <f t="shared" ca="1" si="1793"/>
        <v>5</v>
      </c>
      <c r="MS383" s="7" t="str">
        <f ca="1">IFERROR(IF(MS382+MR383&gt;MT$4,MS382,MS382+MR383),"")</f>
        <v/>
      </c>
      <c r="MT383" s="7">
        <f t="shared" ca="1" si="1859"/>
        <v>0</v>
      </c>
      <c r="MU383" s="7">
        <f t="shared" ca="1" si="1794"/>
        <v>0.48199469119629545</v>
      </c>
      <c r="MV383" s="7">
        <f t="shared" ca="1" si="1795"/>
        <v>-2.0456229657833891E-2</v>
      </c>
      <c r="MW383" s="7">
        <f t="shared" ca="1" si="1796"/>
        <v>0</v>
      </c>
      <c r="MX383" s="7">
        <f t="shared" ca="1" si="1797"/>
        <v>0</v>
      </c>
      <c r="MY383" s="7" t="str">
        <f ca="1">IFERROR(IF(MY382+MX383&gt;MZ$4,MY382,MY382+MX383),"")</f>
        <v/>
      </c>
      <c r="MZ383" s="7">
        <f t="shared" ca="1" si="1860"/>
        <v>0</v>
      </c>
      <c r="NA383" s="7">
        <f t="shared" ca="1" si="1798"/>
        <v>0.87464154842755015</v>
      </c>
      <c r="NB383" s="7">
        <f t="shared" ca="1" si="1799"/>
        <v>-0.41310308688908859</v>
      </c>
      <c r="NC383" s="7">
        <f t="shared" ca="1" si="1800"/>
        <v>0</v>
      </c>
      <c r="ND383" s="7">
        <f t="shared" ca="1" si="1801"/>
        <v>0</v>
      </c>
      <c r="NE383" s="7" t="str">
        <f ca="1">IFERROR(IF(NE382+ND383&gt;NF$4,NE382,NE382+ND383),"")</f>
        <v/>
      </c>
      <c r="NF383" s="7">
        <f t="shared" ca="1" si="1861"/>
        <v>0</v>
      </c>
      <c r="NG383" s="7">
        <f t="shared" ca="1" si="1802"/>
        <v>0.53580377098758558</v>
      </c>
      <c r="NH383" s="7">
        <f t="shared" ca="1" si="1803"/>
        <v>-7.4265309449124017E-2</v>
      </c>
      <c r="NI383" s="7">
        <f t="shared" ca="1" si="1804"/>
        <v>0</v>
      </c>
      <c r="NJ383" s="7">
        <f t="shared" ca="1" si="1805"/>
        <v>0</v>
      </c>
      <c r="NK383" s="7" t="str">
        <f ca="1">IFERROR(IF(NK382+NJ383&gt;NL$4,NK382,NK382+NJ383),"")</f>
        <v/>
      </c>
      <c r="NL383" s="7">
        <f t="shared" ca="1" si="1862"/>
        <v>0</v>
      </c>
      <c r="NM383" s="7">
        <f t="shared" ca="1" si="1806"/>
        <v>0.25548737841436897</v>
      </c>
      <c r="NN383" s="7">
        <f t="shared" ca="1" si="1807"/>
        <v>0.20605108312409259</v>
      </c>
      <c r="NO383" s="7">
        <f t="shared" ca="1" si="1808"/>
        <v>1</v>
      </c>
      <c r="NP383" s="7" t="str">
        <f t="shared" ca="1" si="1809"/>
        <v>5</v>
      </c>
      <c r="NQ383" s="7" t="str">
        <f ca="1">IFERROR(IF(NQ382+NP383&gt;NR$4,NQ382,NQ382+NP383),"")</f>
        <v/>
      </c>
      <c r="NR383" s="7">
        <f t="shared" ca="1" si="1863"/>
        <v>0</v>
      </c>
      <c r="NT383">
        <v>385</v>
      </c>
      <c r="NU383" s="7" t="s">
        <v>19</v>
      </c>
      <c r="NV383" s="7" t="str">
        <f t="shared" ca="1" si="1598"/>
        <v/>
      </c>
      <c r="NW383" s="7" t="str">
        <f t="shared" ca="1" si="1810"/>
        <v/>
      </c>
      <c r="NX383" t="str">
        <f ca="1">IFERROR(VLOOKUP(NT383,$K$3:$AK$568,8,FALSE),"")</f>
        <v/>
      </c>
      <c r="NY383" t="str">
        <f ca="1">IFERROR(VLOOKUP(NT383,$K$3:$AK$568,9,FALSE),"")</f>
        <v/>
      </c>
      <c r="NZ383" s="7" t="str">
        <f ca="1">IFERROR(VLOOKUP(NT383,$K$3:$AK$568,27,FALSE),"")</f>
        <v/>
      </c>
      <c r="OB383">
        <v>385</v>
      </c>
      <c r="OC383" s="7" t="s">
        <v>19</v>
      </c>
      <c r="OD383" t="e">
        <f t="shared" ca="1" si="1864"/>
        <v>#N/A</v>
      </c>
      <c r="OE383" s="7" t="str">
        <f t="shared" ca="1" si="1865"/>
        <v/>
      </c>
      <c r="OF383" s="7" t="str">
        <f t="shared" ca="1" si="1866"/>
        <v/>
      </c>
      <c r="OG383" t="str">
        <f t="shared" ca="1" si="1867"/>
        <v/>
      </c>
      <c r="OI383">
        <v>385</v>
      </c>
      <c r="OJ383" s="7" t="s">
        <v>19</v>
      </c>
      <c r="OK383" s="7" t="str">
        <f t="shared" ca="1" si="1868"/>
        <v/>
      </c>
      <c r="OL383" s="7" t="str">
        <f t="shared" ca="1" si="1869"/>
        <v/>
      </c>
      <c r="OM383" t="str">
        <f ca="1">IFERROR(VLOOKUP(OI383,$L$3:$AK$568,7,FALSE),"")</f>
        <v/>
      </c>
      <c r="ON383" t="str">
        <f ca="1">IFERROR(VLOOKUP(OI383,$L$3:$AK$568,8,FALSE),"")</f>
        <v/>
      </c>
      <c r="OO383" s="7" t="str">
        <f ca="1">IFERROR(VLOOKUP(OI383,$L$3:$AK$568,26,FALSE),"")</f>
        <v/>
      </c>
      <c r="OQ383">
        <v>385</v>
      </c>
      <c r="OR383" s="7" t="s">
        <v>19</v>
      </c>
      <c r="OS383" t="e">
        <f t="shared" ca="1" si="1870"/>
        <v>#N/A</v>
      </c>
      <c r="OT383" s="7" t="str">
        <f t="shared" ca="1" si="1871"/>
        <v/>
      </c>
      <c r="OU383" s="7" t="str">
        <f t="shared" ca="1" si="1872"/>
        <v/>
      </c>
      <c r="OV383" t="str">
        <f t="shared" ca="1" si="1873"/>
        <v/>
      </c>
      <c r="OX383">
        <v>385</v>
      </c>
      <c r="OY383" s="7" t="s">
        <v>19</v>
      </c>
      <c r="OZ383" s="7" t="str">
        <f t="shared" ca="1" si="1874"/>
        <v/>
      </c>
      <c r="PA383" s="7" t="str">
        <f t="shared" ca="1" si="1875"/>
        <v/>
      </c>
      <c r="PB383" t="str">
        <f ca="1">IFERROR(VLOOKUP(OX383,$M$3:$AK$568,6,FALSE),"")</f>
        <v/>
      </c>
      <c r="PC383" t="str">
        <f ca="1">IFERROR(VLOOKUP(OX383,$M$3:$AK$568,7,FALSE),"")</f>
        <v/>
      </c>
      <c r="PD383" s="7" t="str">
        <f ca="1">IFERROR(VLOOKUP(OX383,$M$3:$AK$568,25,FALSE),"")</f>
        <v/>
      </c>
      <c r="PF383">
        <v>385</v>
      </c>
      <c r="PG383" s="7" t="s">
        <v>19</v>
      </c>
      <c r="PH383" t="e">
        <f t="shared" ca="1" si="1876"/>
        <v>#N/A</v>
      </c>
      <c r="PI383" s="7" t="str">
        <f t="shared" ca="1" si="1877"/>
        <v/>
      </c>
      <c r="PJ383" s="7" t="str">
        <f t="shared" ca="1" si="1878"/>
        <v/>
      </c>
      <c r="PK383" t="str">
        <f t="shared" ca="1" si="1879"/>
        <v/>
      </c>
      <c r="PM383">
        <v>385</v>
      </c>
      <c r="PN383" s="7" t="s">
        <v>19</v>
      </c>
      <c r="PO383" s="202" t="str">
        <f t="shared" ca="1" si="1880"/>
        <v/>
      </c>
      <c r="PP383" s="7" t="str">
        <f t="shared" ca="1" si="1881"/>
        <v/>
      </c>
      <c r="PQ383" t="str">
        <f ca="1">IFERROR(VLOOKUP(PM383,$G$325:$R$409,12,FALSE),"")</f>
        <v/>
      </c>
      <c r="PR383" t="e">
        <f ca="1">VLOOKUP(PM383,$G$324:$Q$409,11,FALSE)</f>
        <v>#N/A</v>
      </c>
      <c r="PS383" s="7" t="str">
        <f ca="1">VLOOKUP(PQ383,$R$325:$Y$409,8,FALSE)</f>
        <v>- -</v>
      </c>
      <c r="PT383" s="7">
        <f ca="1">ReSt</f>
        <v>-4</v>
      </c>
      <c r="PU383" s="7" t="e">
        <f t="shared" ca="1" si="1882"/>
        <v>#N/A</v>
      </c>
      <c r="PV383" s="7" t="e">
        <f t="shared" ca="1" si="1883"/>
        <v>#N/A</v>
      </c>
      <c r="PW383" s="7" t="str">
        <f ca="1">VLOOKUP(PQ383,$R$325:$AK$409,8,FALSE)</f>
        <v>- -</v>
      </c>
      <c r="PX383" s="7"/>
      <c r="PY383">
        <v>385</v>
      </c>
      <c r="PZ383" s="7" t="s">
        <v>19</v>
      </c>
      <c r="QA383" t="str">
        <f t="shared" ca="1" si="1884"/>
        <v/>
      </c>
      <c r="QB383" s="7" t="str">
        <f t="shared" ca="1" si="1885"/>
        <v/>
      </c>
      <c r="QC383" s="7" t="str">
        <f t="shared" ca="1" si="1886"/>
        <v/>
      </c>
      <c r="QD383" t="str">
        <f t="shared" ca="1" si="1887"/>
        <v/>
      </c>
      <c r="QF383">
        <v>385</v>
      </c>
      <c r="QG383" s="7" t="s">
        <v>19</v>
      </c>
      <c r="QH383" s="7" t="str">
        <f t="shared" ca="1" si="1888"/>
        <v/>
      </c>
      <c r="QI383" s="7" t="e">
        <f t="shared" ca="1" si="1889"/>
        <v>#VALUE!</v>
      </c>
      <c r="QJ383" t="e">
        <f t="shared" ca="1" si="1890"/>
        <v>#N/A</v>
      </c>
      <c r="QK383" s="7" t="e">
        <f t="shared" ca="1" si="1891"/>
        <v>#N/A</v>
      </c>
      <c r="QM383">
        <v>385</v>
      </c>
      <c r="QN383" s="7" t="s">
        <v>19</v>
      </c>
      <c r="QO383" t="str">
        <f t="shared" ca="1" si="1892"/>
        <v/>
      </c>
      <c r="QP383" s="7" t="str">
        <f t="shared" ca="1" si="1893"/>
        <v/>
      </c>
      <c r="QQ383" t="str">
        <f t="shared" ca="1" si="1894"/>
        <v/>
      </c>
    </row>
    <row r="384" spans="1:459" x14ac:dyDescent="0.25">
      <c r="A384" s="240" t="str">
        <f>IF('Character Sheet'!$B$4="Creature","N","Y")</f>
        <v>Y</v>
      </c>
      <c r="C384" s="75"/>
      <c r="D384" s="76"/>
      <c r="F384" s="75">
        <v>15</v>
      </c>
      <c r="G384" s="76">
        <f t="shared" ca="1" si="1968"/>
        <v>0</v>
      </c>
      <c r="I384" s="75" t="s">
        <v>1812</v>
      </c>
      <c r="J384" s="85"/>
      <c r="K384" s="85">
        <f t="shared" ca="1" si="1969"/>
        <v>7</v>
      </c>
      <c r="L384" s="85">
        <f t="shared" ca="1" si="1970"/>
        <v>7</v>
      </c>
      <c r="M384" s="70">
        <f t="shared" ca="1" si="1971"/>
        <v>18</v>
      </c>
      <c r="O384" s="222" t="str">
        <f t="shared" ca="1" si="1972"/>
        <v>- -</v>
      </c>
      <c r="Q384" s="7" t="s">
        <v>1757</v>
      </c>
      <c r="R384" s="9" t="str">
        <f ca="1">IFERROR(VLOOKUP(F384,INDIRECT(Calculations!$D$101),2,FALSE),"")</f>
        <v/>
      </c>
      <c r="S384" s="9" t="str">
        <f t="shared" ca="1" si="1973"/>
        <v/>
      </c>
      <c r="T384" s="61" t="str">
        <f ca="1">SUBSTITUTE(IFERROR(IFERROR(VLOOKUP(R384,'[1]Skill Statistics'!$A$3:$C$513,2,FALSE),VLOOKUP(Q384,'[1]Skill Statistics'!$A$3:$C$513,2,FALSE)),T383),"R*","ReSt")</f>
        <v>ReSt/ReSt</v>
      </c>
      <c r="U384" s="61" t="str">
        <f ca="1">IFERROR(IFERROR(VLOOKUP(R384,'[1]Skill Statistics'!$A$3:$C$513,3,FALSE),VLOOKUP(Q384,'[1]Skill Statistics'!$A$3:$C$513,3,FALSE)),U383)</f>
        <v>Me</v>
      </c>
      <c r="V384" s="61" t="str">
        <f ca="1">IF(R384="","- -",IF(ISNUMBER(SEARCH("Category",R384)),"- -",IFERROR(IFERROR(VLOOKUP(Q384,[1]Professions!$A$4:$AM$288,MATCH(Profession,[1]Professions!$A$1:$AM$1,0),FALSE),VLOOKUP(Q384,Calculations!$B$91:$I$95,8,FALSE)),"- -")))</f>
        <v>- -</v>
      </c>
      <c r="W384" s="60" t="str">
        <f t="shared" ca="1" si="1974"/>
        <v>- -</v>
      </c>
      <c r="X384" s="7" t="str">
        <f ca="1">IFERROR(VLOOKUP(R384,$BS$6:$NR$519,MATCH(ActualLevel,$BS$3:$NR$3,0),FALSE),"- -")</f>
        <v>- -</v>
      </c>
      <c r="Y384" s="7" t="str">
        <f t="shared" ca="1" si="1975"/>
        <v>- -</v>
      </c>
      <c r="Z384" s="7" t="str">
        <f ca="1">IFERROR(VLOOKUP(Y384,Charts!$BQ$2:$BR$52,2,FALSE),"- -")</f>
        <v>- -</v>
      </c>
      <c r="AA384" s="7">
        <f t="shared" ca="1" si="1976"/>
        <v>-1</v>
      </c>
      <c r="AB384" s="7" t="str">
        <f t="shared" ca="1" si="1977"/>
        <v>- -</v>
      </c>
      <c r="AC384" s="7"/>
      <c r="AD384" s="7"/>
      <c r="AE384" s="7"/>
      <c r="AF384" s="7"/>
      <c r="AG384" s="7"/>
      <c r="AH384" s="90"/>
      <c r="AI384" s="7"/>
      <c r="AJ384" s="7"/>
      <c r="AK384" s="7">
        <f t="shared" ca="1" si="1978"/>
        <v>-1</v>
      </c>
      <c r="AL384" s="7"/>
      <c r="AM384" s="69">
        <f>IFERROR(VLOOKUP(Q384,'[1]Skill Statistics'!$A$3:$AN$513,MATCH(Profession,'[1]Skill Statistics'!$A$2:$AN$2,0),FALSE),0)</f>
        <v>0</v>
      </c>
      <c r="AN384" s="85">
        <f>IFERROR(VLOOKUP(Q384,'[1]Skill Statistics'!$A$3:$BK$513,MATCH(Archetype,'[1]Skill Statistics'!$A$2:$BK$2,0),FALSE),0)</f>
        <v>0</v>
      </c>
      <c r="AO384" s="85">
        <f>IFERROR(VLOOKUP(Q384,'[1]Skill Statistics'!$A$3:$BB$513,MATCH(Race,'[1]Skill Statistics'!$A$2:$BB$2,0),FALSE),0)</f>
        <v>0</v>
      </c>
      <c r="AP384" s="85">
        <f t="shared" ca="1" si="1811"/>
        <v>-0.1</v>
      </c>
      <c r="AQ384" s="70"/>
      <c r="AS384" s="69">
        <f>IFERROR(VLOOKUP(Q384,'[1]Professional Skills'!$A$4:$AM$288,MATCH(Profession,'[1]Professional Skills'!$A$3:$AM$3,0),FALSE),"- -")</f>
        <v>0</v>
      </c>
      <c r="AT384" t="s">
        <v>1812</v>
      </c>
      <c r="AU384" s="7" t="str">
        <f t="shared" si="1979"/>
        <v/>
      </c>
      <c r="AV384" s="7">
        <f t="shared" ca="1" si="1980"/>
        <v>0</v>
      </c>
      <c r="AW384" t="str">
        <f t="shared" si="1898"/>
        <v/>
      </c>
      <c r="AX384" t="str">
        <f t="shared" si="1981"/>
        <v/>
      </c>
      <c r="AY384">
        <f t="shared" si="1982"/>
        <v>0</v>
      </c>
      <c r="AZ384" s="70" t="str">
        <f t="shared" si="1983"/>
        <v/>
      </c>
      <c r="BB384" s="69" t="str">
        <f>IFERROR(IF(Q384="Language",VLOOKUP(R384,[1]Cultures!$B$4:$N$218,MATCH(Culture,[1]Cultures!$B$3:$N$3,0),FALSE),VLOOKUP(Q384,[1]Cultures!$B$4:$O$212,MATCH(Culture,[1]Cultures!$B$3:$O$3,0),FALSE)),"- -")</f>
        <v>- -</v>
      </c>
      <c r="BC384" t="s">
        <v>1812</v>
      </c>
      <c r="BD384">
        <f t="shared" ca="1" si="1984"/>
        <v>0.43781955828909236</v>
      </c>
      <c r="BE384">
        <f t="shared" ca="1" si="1900"/>
        <v>0.33781955828909238</v>
      </c>
      <c r="BH384">
        <f t="shared" ca="1" si="1950"/>
        <v>15</v>
      </c>
      <c r="BI384" s="7">
        <f t="shared" ca="1" si="1985"/>
        <v>0</v>
      </c>
      <c r="BK384" s="7"/>
      <c r="BL384" s="70" t="str">
        <f t="shared" ca="1" si="1986"/>
        <v>- -</v>
      </c>
      <c r="BN384" s="69" t="str">
        <f ca="1">IFERROR(VLOOKUP(V384,Charts!$BT$2:$BV$14,3,FALSE),"- -")</f>
        <v>- -</v>
      </c>
      <c r="BO384" s="85" t="str">
        <f t="shared" ca="1" si="1812"/>
        <v>- -</v>
      </c>
      <c r="BP384" s="70" t="str">
        <f t="shared" ca="1" si="1901"/>
        <v>- -</v>
      </c>
      <c r="BR384" s="7">
        <v>383</v>
      </c>
      <c r="BS384" s="9" t="str">
        <f ca="1">VLOOKUP(BR384,$O$3:$R$568,4,FALSE)</f>
        <v>Crude Weapons Design</v>
      </c>
      <c r="BT384" s="7" t="str">
        <f ca="1">VLOOKUP(BS384,$R$3:$V$568,5,FALSE)</f>
        <v>5 / 7</v>
      </c>
      <c r="BU384" s="7">
        <f ca="1">VLOOKUP(BT384,Charts!$BT$2:$BV$14,3,FALSE)</f>
        <v>0.46153846153846156</v>
      </c>
      <c r="BV384" s="7" t="str">
        <f t="shared" ca="1" si="1604"/>
        <v>5</v>
      </c>
      <c r="BW384" s="7" t="str">
        <f t="shared" ca="1" si="1605"/>
        <v>7</v>
      </c>
      <c r="BY384" s="7">
        <f t="shared" ca="1" si="1606"/>
        <v>0.64181413015073474</v>
      </c>
      <c r="BZ384" s="7">
        <f t="shared" ca="1" si="1607"/>
        <v>-0.18027566861227318</v>
      </c>
      <c r="CA384" s="7">
        <f t="shared" ca="1" si="1608"/>
        <v>0</v>
      </c>
      <c r="CB384" s="7">
        <f t="shared" ca="1" si="1609"/>
        <v>0</v>
      </c>
      <c r="CC384" s="7" t="str">
        <f ca="1">IFERROR(IF(CC383+CB384&gt;CD$4,CC383,CC383+CB384),"")</f>
        <v/>
      </c>
      <c r="CD384" s="7">
        <f t="shared" ca="1" si="1813"/>
        <v>0</v>
      </c>
      <c r="CE384" s="7">
        <f t="shared" ca="1" si="1610"/>
        <v>0.17679833054407224</v>
      </c>
      <c r="CF384" s="7">
        <f t="shared" ca="1" si="1611"/>
        <v>0.28474013099438933</v>
      </c>
      <c r="CG384" s="7">
        <f t="shared" ca="1" si="1612"/>
        <v>1</v>
      </c>
      <c r="CH384" s="7" t="str">
        <f t="shared" ca="1" si="1613"/>
        <v>5</v>
      </c>
      <c r="CI384" s="7" t="str">
        <f ca="1">IFERROR(IF(CI383+CH384&gt;CJ$4,CI383,CI383+CH384),"")</f>
        <v/>
      </c>
      <c r="CJ384" s="7">
        <f t="shared" ca="1" si="1814"/>
        <v>0</v>
      </c>
      <c r="CK384" s="7">
        <f t="shared" ca="1" si="1614"/>
        <v>0.19934511695716728</v>
      </c>
      <c r="CL384" s="7">
        <f t="shared" ca="1" si="1615"/>
        <v>0.26219334458129429</v>
      </c>
      <c r="CM384" s="7">
        <f t="shared" ca="1" si="1616"/>
        <v>1</v>
      </c>
      <c r="CN384" s="7" t="str">
        <f t="shared" ca="1" si="1617"/>
        <v>5</v>
      </c>
      <c r="CO384" s="7" t="str">
        <f ca="1">IFERROR(IF(CO383+CN384&gt;CP$4,CO383,CO383+CN384),"")</f>
        <v/>
      </c>
      <c r="CP384" s="7">
        <f t="shared" ca="1" si="1815"/>
        <v>0</v>
      </c>
      <c r="CQ384" s="7">
        <f t="shared" ca="1" si="1618"/>
        <v>0.69103025452546696</v>
      </c>
      <c r="CR384" s="7">
        <f t="shared" ca="1" si="1619"/>
        <v>-0.22949179298700539</v>
      </c>
      <c r="CS384" s="7">
        <f t="shared" ca="1" si="1620"/>
        <v>0</v>
      </c>
      <c r="CT384" s="7">
        <f t="shared" ca="1" si="1621"/>
        <v>0</v>
      </c>
      <c r="CU384" s="7" t="str">
        <f ca="1">IFERROR(IF(CU383+CT384&gt;CV$4,CU383,CU383+CT384),"")</f>
        <v/>
      </c>
      <c r="CV384" s="7">
        <f t="shared" ca="1" si="1816"/>
        <v>0</v>
      </c>
      <c r="CW384" s="7">
        <f t="shared" ca="1" si="1622"/>
        <v>0.40544385077119838</v>
      </c>
      <c r="CX384" s="7">
        <f t="shared" ca="1" si="1623"/>
        <v>5.6094610767263187E-2</v>
      </c>
      <c r="CY384" s="7">
        <f t="shared" ca="1" si="1624"/>
        <v>1</v>
      </c>
      <c r="CZ384" s="7" t="str">
        <f t="shared" ca="1" si="1625"/>
        <v>5</v>
      </c>
      <c r="DA384" s="7" t="str">
        <f ca="1">IFERROR(IF(DA383+CZ384&gt;DB$4,DA383,DA383+CZ384),"")</f>
        <v/>
      </c>
      <c r="DB384" s="7">
        <f t="shared" ca="1" si="1817"/>
        <v>0</v>
      </c>
      <c r="DC384" s="7">
        <f t="shared" ca="1" si="1626"/>
        <v>0.35232376902421814</v>
      </c>
      <c r="DD384" s="7">
        <f t="shared" ca="1" si="1627"/>
        <v>0.10921469251424343</v>
      </c>
      <c r="DE384" s="7">
        <f t="shared" ca="1" si="1628"/>
        <v>1</v>
      </c>
      <c r="DF384" s="7" t="str">
        <f t="shared" ca="1" si="1629"/>
        <v>5</v>
      </c>
      <c r="DG384" s="7" t="str">
        <f ca="1">IFERROR(IF(DG383+DF384&gt;DH$4,DG383,DG383+DF384),"")</f>
        <v/>
      </c>
      <c r="DH384" s="7">
        <f t="shared" ca="1" si="1818"/>
        <v>0</v>
      </c>
      <c r="DI384" s="7">
        <f t="shared" ca="1" si="1630"/>
        <v>0.9466588338443932</v>
      </c>
      <c r="DJ384" s="7">
        <f t="shared" ca="1" si="1631"/>
        <v>-0.48512037230593164</v>
      </c>
      <c r="DK384" s="7">
        <f t="shared" ca="1" si="1632"/>
        <v>0</v>
      </c>
      <c r="DL384" s="7">
        <f t="shared" ca="1" si="1633"/>
        <v>0</v>
      </c>
      <c r="DM384" s="7" t="str">
        <f ca="1">IFERROR(IF(DM383+DL384&gt;DN$4,DM383,DM383+DL384),"")</f>
        <v/>
      </c>
      <c r="DN384" s="7">
        <f t="shared" ca="1" si="1819"/>
        <v>0</v>
      </c>
      <c r="DO384" s="7">
        <f t="shared" ca="1" si="1634"/>
        <v>0.55770987057779997</v>
      </c>
      <c r="DP384" s="7">
        <f t="shared" ca="1" si="1635"/>
        <v>-9.6171409039338407E-2</v>
      </c>
      <c r="DQ384" s="7">
        <f t="shared" ca="1" si="1636"/>
        <v>0</v>
      </c>
      <c r="DR384" s="7">
        <f t="shared" ca="1" si="1637"/>
        <v>0</v>
      </c>
      <c r="DS384" s="7" t="str">
        <f ca="1">IFERROR(IF(DS383+DR384&gt;DT$4,DS383,DS383+DR384),"")</f>
        <v/>
      </c>
      <c r="DT384" s="7">
        <f t="shared" ca="1" si="1820"/>
        <v>0</v>
      </c>
      <c r="DU384" s="7">
        <f t="shared" ca="1" si="1638"/>
        <v>7.6924799218560658E-2</v>
      </c>
      <c r="DV384" s="7">
        <f t="shared" ca="1" si="1639"/>
        <v>0.38461366231990091</v>
      </c>
      <c r="DW384" s="7">
        <f t="shared" ca="1" si="1640"/>
        <v>1</v>
      </c>
      <c r="DX384" s="7" t="str">
        <f t="shared" ca="1" si="1641"/>
        <v>5</v>
      </c>
      <c r="DY384" s="7" t="str">
        <f ca="1">IFERROR(IF(DY383+DX384&gt;DZ$4,DY383,DY383+DX384),"")</f>
        <v/>
      </c>
      <c r="DZ384" s="7">
        <f t="shared" ca="1" si="1821"/>
        <v>0</v>
      </c>
      <c r="EA384" s="7">
        <f t="shared" ca="1" si="1642"/>
        <v>0.10899658039958571</v>
      </c>
      <c r="EB384" s="7">
        <f t="shared" ca="1" si="1643"/>
        <v>0.35254188113887586</v>
      </c>
      <c r="EC384" s="7">
        <f t="shared" ca="1" si="1644"/>
        <v>1</v>
      </c>
      <c r="ED384" s="7" t="str">
        <f t="shared" ca="1" si="1645"/>
        <v>5</v>
      </c>
      <c r="EE384" s="7" t="str">
        <f ca="1">IFERROR(IF(EE383+ED384&gt;EF$4,EE383,EE383+ED384),"")</f>
        <v/>
      </c>
      <c r="EF384" s="7">
        <f t="shared" ca="1" si="1822"/>
        <v>0</v>
      </c>
      <c r="EG384" s="7">
        <f t="shared" ca="1" si="1646"/>
        <v>0.58210503130281721</v>
      </c>
      <c r="EH384" s="7">
        <f t="shared" ca="1" si="1647"/>
        <v>-0.12056656976435565</v>
      </c>
      <c r="EI384" s="7">
        <f t="shared" ca="1" si="1648"/>
        <v>0</v>
      </c>
      <c r="EJ384" s="7">
        <f t="shared" ca="1" si="1649"/>
        <v>0</v>
      </c>
      <c r="EK384" s="7" t="str">
        <f ca="1">IFERROR(IF(EK383+EJ384&gt;EL$4,EK383,EK383+EJ384),"")</f>
        <v/>
      </c>
      <c r="EL384" s="7">
        <f t="shared" ca="1" si="1823"/>
        <v>0</v>
      </c>
      <c r="EM384" s="7">
        <f t="shared" ca="1" si="1650"/>
        <v>0.53316793168468724</v>
      </c>
      <c r="EN384" s="7">
        <f t="shared" ca="1" si="1651"/>
        <v>-7.1629470146225671E-2</v>
      </c>
      <c r="EO384" s="7">
        <f t="shared" ca="1" si="1652"/>
        <v>0</v>
      </c>
      <c r="EP384" s="7">
        <f t="shared" ca="1" si="1653"/>
        <v>0</v>
      </c>
      <c r="EQ384" s="7" t="str">
        <f ca="1">IFERROR(IF(EQ383+EP384&gt;ER$4,EQ383,EQ383+EP384),"")</f>
        <v/>
      </c>
      <c r="ER384" s="7">
        <f t="shared" ca="1" si="1824"/>
        <v>0</v>
      </c>
      <c r="ES384" s="7">
        <f t="shared" ca="1" si="1654"/>
        <v>0.73569512191826092</v>
      </c>
      <c r="ET384" s="7">
        <f t="shared" ca="1" si="1655"/>
        <v>-0.27415666037979936</v>
      </c>
      <c r="EU384" s="7">
        <f t="shared" ca="1" si="1656"/>
        <v>0</v>
      </c>
      <c r="EV384" s="7">
        <f t="shared" ca="1" si="1657"/>
        <v>0</v>
      </c>
      <c r="EW384" s="7" t="str">
        <f ca="1">IFERROR(IF(EW383+EV384&gt;EX$4,EW383,EW383+EV384),"")</f>
        <v/>
      </c>
      <c r="EX384" s="7">
        <f t="shared" ca="1" si="1825"/>
        <v>0</v>
      </c>
      <c r="EY384" s="7">
        <f t="shared" ca="1" si="1658"/>
        <v>0.46571505918125089</v>
      </c>
      <c r="EZ384" s="7">
        <f t="shared" ca="1" si="1659"/>
        <v>-4.1765976427893259E-3</v>
      </c>
      <c r="FA384" s="7">
        <f t="shared" ca="1" si="1660"/>
        <v>0</v>
      </c>
      <c r="FB384" s="7">
        <f t="shared" ca="1" si="1661"/>
        <v>0</v>
      </c>
      <c r="FC384" s="7" t="str">
        <f ca="1">IFERROR(IF(FC383+FB384&gt;FD$4,FC383,FC383+FB384),"")</f>
        <v/>
      </c>
      <c r="FD384" s="7">
        <f t="shared" ca="1" si="1826"/>
        <v>0</v>
      </c>
      <c r="FE384" s="7">
        <f t="shared" ca="1" si="1662"/>
        <v>0.55228705036513337</v>
      </c>
      <c r="FF384" s="7">
        <f t="shared" ca="1" si="1663"/>
        <v>-9.0748588826671805E-2</v>
      </c>
      <c r="FG384" s="7">
        <f t="shared" ca="1" si="1664"/>
        <v>0</v>
      </c>
      <c r="FH384" s="7">
        <f t="shared" ca="1" si="1665"/>
        <v>0</v>
      </c>
      <c r="FI384" s="7" t="str">
        <f ca="1">IFERROR(IF(FI383+FH384&gt;FJ$4,FI383,FI383+FH384),"")</f>
        <v/>
      </c>
      <c r="FJ384" s="7">
        <f t="shared" ca="1" si="1827"/>
        <v>0</v>
      </c>
      <c r="FK384" s="7">
        <f t="shared" ca="1" si="1666"/>
        <v>0.18241002976034315</v>
      </c>
      <c r="FL384" s="7">
        <f t="shared" ca="1" si="1667"/>
        <v>0.27912843177811841</v>
      </c>
      <c r="FM384" s="7">
        <f t="shared" ca="1" si="1668"/>
        <v>1</v>
      </c>
      <c r="FN384" s="7" t="str">
        <f t="shared" ca="1" si="1669"/>
        <v>5</v>
      </c>
      <c r="FO384" s="7" t="str">
        <f ca="1">IFERROR(IF(FO383+FN384&gt;FP$4,FO383,FO383+FN384),"")</f>
        <v/>
      </c>
      <c r="FP384" s="7">
        <f t="shared" ca="1" si="1828"/>
        <v>0</v>
      </c>
      <c r="FQ384" s="7">
        <f t="shared" ca="1" si="1670"/>
        <v>0.50824498888222669</v>
      </c>
      <c r="FR384" s="7">
        <f t="shared" ca="1" si="1671"/>
        <v>-4.6706527343765125E-2</v>
      </c>
      <c r="FS384" s="7">
        <f t="shared" ca="1" si="1672"/>
        <v>0</v>
      </c>
      <c r="FT384" s="7">
        <f t="shared" ca="1" si="1673"/>
        <v>0</v>
      </c>
      <c r="FU384" s="7" t="str">
        <f ca="1">IFERROR(IF(FU383+FT384&gt;FV$4,FU383,FU383+FT384),"")</f>
        <v/>
      </c>
      <c r="FV384" s="7">
        <f t="shared" ca="1" si="1829"/>
        <v>0</v>
      </c>
      <c r="FW384" s="7">
        <f t="shared" ca="1" si="1674"/>
        <v>0.38337638542848063</v>
      </c>
      <c r="FX384" s="7">
        <f t="shared" ca="1" si="1675"/>
        <v>7.8162076109980938E-2</v>
      </c>
      <c r="FY384" s="7">
        <f t="shared" ca="1" si="1676"/>
        <v>1</v>
      </c>
      <c r="FZ384" s="7" t="str">
        <f t="shared" ca="1" si="1677"/>
        <v>5</v>
      </c>
      <c r="GA384" s="7" t="str">
        <f ca="1">IFERROR(IF(GA383+FZ384&gt;GB$4,GA383,GA383+FZ384),"")</f>
        <v/>
      </c>
      <c r="GB384" s="7">
        <f t="shared" ca="1" si="1830"/>
        <v>0</v>
      </c>
      <c r="GC384" s="7">
        <f t="shared" ca="1" si="1678"/>
        <v>0.7760230206619364</v>
      </c>
      <c r="GD384" s="7">
        <f t="shared" ca="1" si="1679"/>
        <v>-0.31448455912347484</v>
      </c>
      <c r="GE384" s="7">
        <f t="shared" ca="1" si="1680"/>
        <v>0</v>
      </c>
      <c r="GF384" s="7">
        <f t="shared" ca="1" si="1681"/>
        <v>0</v>
      </c>
      <c r="GG384" s="7" t="str">
        <f ca="1">IFERROR(IF(GG383+GF384&gt;GH$4,GG383,GG383+GF384),"")</f>
        <v/>
      </c>
      <c r="GH384" s="7">
        <f t="shared" ca="1" si="1831"/>
        <v>0</v>
      </c>
      <c r="GI384" s="7">
        <f t="shared" ca="1" si="1682"/>
        <v>0.506781233477825</v>
      </c>
      <c r="GJ384" s="7">
        <f t="shared" ca="1" si="1683"/>
        <v>-4.5242771939363435E-2</v>
      </c>
      <c r="GK384" s="7">
        <f t="shared" ca="1" si="1684"/>
        <v>0</v>
      </c>
      <c r="GL384" s="7">
        <f t="shared" ca="1" si="1685"/>
        <v>0</v>
      </c>
      <c r="GM384" s="7" t="str">
        <f ca="1">IFERROR(IF(GM383+GL384&gt;GN$4,GM383,GM383+GL384),"")</f>
        <v/>
      </c>
      <c r="GN384" s="7">
        <f t="shared" ca="1" si="1832"/>
        <v>0</v>
      </c>
      <c r="GO384" s="7">
        <f t="shared" ca="1" si="1686"/>
        <v>0.6565226485498431</v>
      </c>
      <c r="GP384" s="7">
        <f t="shared" ca="1" si="1687"/>
        <v>-0.19498418701138154</v>
      </c>
      <c r="GQ384" s="7">
        <f t="shared" ca="1" si="1688"/>
        <v>0</v>
      </c>
      <c r="GR384" s="7">
        <f t="shared" ca="1" si="1689"/>
        <v>0</v>
      </c>
      <c r="GS384" s="7" t="str">
        <f ca="1">IFERROR(IF(GS383+GR384&gt;GT$4,GS383,GS383+GR384),"")</f>
        <v/>
      </c>
      <c r="GT384" s="7">
        <f t="shared" ca="1" si="1833"/>
        <v>0</v>
      </c>
      <c r="GU384" s="7">
        <f t="shared" ca="1" si="1690"/>
        <v>4.8219158444996579E-2</v>
      </c>
      <c r="GV384" s="7">
        <f t="shared" ca="1" si="1691"/>
        <v>0.41331930309346498</v>
      </c>
      <c r="GW384" s="7">
        <f t="shared" ca="1" si="1692"/>
        <v>1</v>
      </c>
      <c r="GX384" s="7" t="str">
        <f t="shared" ca="1" si="1693"/>
        <v>5</v>
      </c>
      <c r="GY384" s="7" t="str">
        <f ca="1">IFERROR(IF(GY383+GX384&gt;GZ$4,GY383,GY383+GX384),"")</f>
        <v/>
      </c>
      <c r="GZ384" s="7">
        <f t="shared" ca="1" si="1834"/>
        <v>0</v>
      </c>
      <c r="HA384" s="7">
        <f t="shared" ca="1" si="1694"/>
        <v>0.53073219832088114</v>
      </c>
      <c r="HB384" s="7">
        <f t="shared" ca="1" si="1695"/>
        <v>-6.9193736782419579E-2</v>
      </c>
      <c r="HC384" s="7">
        <f t="shared" ca="1" si="1696"/>
        <v>0</v>
      </c>
      <c r="HD384" s="7">
        <f t="shared" ca="1" si="1697"/>
        <v>0</v>
      </c>
      <c r="HE384" s="7" t="str">
        <f ca="1">IFERROR(IF(HE383+HD384&gt;HF$4,HE383,HE383+HD384),"")</f>
        <v/>
      </c>
      <c r="HF384" s="7">
        <f t="shared" ca="1" si="1835"/>
        <v>0</v>
      </c>
      <c r="HG384" s="7">
        <f t="shared" ca="1" si="1698"/>
        <v>0.94665537877884143</v>
      </c>
      <c r="HH384" s="7">
        <f t="shared" ca="1" si="1699"/>
        <v>-0.48511691724037986</v>
      </c>
      <c r="HI384" s="7">
        <f t="shared" ca="1" si="1700"/>
        <v>0</v>
      </c>
      <c r="HJ384" s="7">
        <f t="shared" ca="1" si="1701"/>
        <v>0</v>
      </c>
      <c r="HK384" s="7" t="str">
        <f ca="1">IFERROR(IF(HK383+HJ384&gt;HL$4,HK383,HK383+HJ384),"")</f>
        <v/>
      </c>
      <c r="HL384" s="7">
        <f t="shared" ca="1" si="1836"/>
        <v>0</v>
      </c>
      <c r="HM384" s="7">
        <f t="shared" ca="1" si="1702"/>
        <v>9.8314568077101705E-2</v>
      </c>
      <c r="HN384" s="7">
        <f t="shared" ca="1" si="1703"/>
        <v>0.36322389346135986</v>
      </c>
      <c r="HO384" s="7">
        <f t="shared" ca="1" si="1704"/>
        <v>1</v>
      </c>
      <c r="HP384" s="7" t="str">
        <f t="shared" ca="1" si="1705"/>
        <v>5</v>
      </c>
      <c r="HQ384" s="7" t="str">
        <f ca="1">IFERROR(IF(HQ383+HP384&gt;HR$4,HQ383,HQ383+HP384),"")</f>
        <v/>
      </c>
      <c r="HR384" s="7">
        <f t="shared" ca="1" si="1837"/>
        <v>0</v>
      </c>
      <c r="HS384" s="7">
        <f t="shared" ca="1" si="1706"/>
        <v>0.87086140804077128</v>
      </c>
      <c r="HT384" s="7">
        <f t="shared" ca="1" si="1707"/>
        <v>-0.40932294650230971</v>
      </c>
      <c r="HU384" s="7">
        <f t="shared" ca="1" si="1708"/>
        <v>0</v>
      </c>
      <c r="HV384" s="7">
        <f t="shared" ca="1" si="1709"/>
        <v>0</v>
      </c>
      <c r="HW384" s="7" t="str">
        <f ca="1">IFERROR(IF(HW383+HV384&gt;HX$4,HW383,HW383+HV384),"")</f>
        <v/>
      </c>
      <c r="HX384" s="7">
        <f t="shared" ca="1" si="1838"/>
        <v>0</v>
      </c>
      <c r="HY384" s="7">
        <f t="shared" ca="1" si="1710"/>
        <v>0.57741999348064998</v>
      </c>
      <c r="HZ384" s="7">
        <f t="shared" ca="1" si="1711"/>
        <v>-0.11588153194218842</v>
      </c>
      <c r="IA384" s="7">
        <f t="shared" ca="1" si="1712"/>
        <v>0</v>
      </c>
      <c r="IB384" s="7">
        <f t="shared" ca="1" si="1713"/>
        <v>0</v>
      </c>
      <c r="IC384" s="7" t="str">
        <f ca="1">IFERROR(IF(IC383+IB384&gt;ID$4,IC383,IC383+IB384),"")</f>
        <v/>
      </c>
      <c r="ID384" s="7">
        <f t="shared" ca="1" si="1839"/>
        <v>0</v>
      </c>
      <c r="IE384" s="7">
        <f t="shared" ca="1" si="1714"/>
        <v>0.2871923803547779</v>
      </c>
      <c r="IF384" s="7">
        <f t="shared" ca="1" si="1715"/>
        <v>0.17434608118368367</v>
      </c>
      <c r="IG384" s="7">
        <f t="shared" ca="1" si="1716"/>
        <v>1</v>
      </c>
      <c r="IH384" s="7" t="str">
        <f t="shared" ca="1" si="1717"/>
        <v>5</v>
      </c>
      <c r="II384" s="7" t="str">
        <f ca="1">IFERROR(IF(II383+IH384&gt;IJ$4,II383,II383+IH384),"")</f>
        <v/>
      </c>
      <c r="IJ384" s="7">
        <f t="shared" ca="1" si="1840"/>
        <v>0</v>
      </c>
      <c r="IK384" s="7">
        <f t="shared" ca="1" si="1718"/>
        <v>0.2392746282439443</v>
      </c>
      <c r="IL384" s="7">
        <f t="shared" ca="1" si="1719"/>
        <v>0.22226383329451727</v>
      </c>
      <c r="IM384" s="7">
        <f t="shared" ca="1" si="1720"/>
        <v>1</v>
      </c>
      <c r="IN384" s="7" t="str">
        <f t="shared" ca="1" si="1721"/>
        <v>5</v>
      </c>
      <c r="IO384" s="7" t="str">
        <f ca="1">IFERROR(IF(IO383+IN384&gt;IP$4,IO383,IO383+IN384),"")</f>
        <v/>
      </c>
      <c r="IP384" s="7">
        <f t="shared" ca="1" si="1841"/>
        <v>0</v>
      </c>
      <c r="IQ384" s="7">
        <f t="shared" ca="1" si="1722"/>
        <v>0.1801419394313839</v>
      </c>
      <c r="IR384" s="7">
        <f t="shared" ca="1" si="1723"/>
        <v>0.28139652210707766</v>
      </c>
      <c r="IS384" s="7">
        <f t="shared" ca="1" si="1724"/>
        <v>1</v>
      </c>
      <c r="IT384" s="7" t="str">
        <f t="shared" ca="1" si="1725"/>
        <v>5</v>
      </c>
      <c r="IU384" s="7" t="str">
        <f ca="1">IFERROR(IF(IU383+IT384&gt;IV$4,IU383,IU383+IT384),"")</f>
        <v/>
      </c>
      <c r="IV384" s="7">
        <f t="shared" ca="1" si="1842"/>
        <v>0</v>
      </c>
      <c r="IW384" s="7">
        <f t="shared" ca="1" si="1726"/>
        <v>0.92542460331352905</v>
      </c>
      <c r="IX384" s="7">
        <f t="shared" ca="1" si="1727"/>
        <v>-0.46388614177506748</v>
      </c>
      <c r="IY384" s="7">
        <f t="shared" ca="1" si="1728"/>
        <v>0</v>
      </c>
      <c r="IZ384" s="7">
        <f t="shared" ca="1" si="1729"/>
        <v>0</v>
      </c>
      <c r="JA384" s="7" t="str">
        <f ca="1">IFERROR(IF(JA383+IZ384&gt;JB$4,JA383,JA383+IZ384),"")</f>
        <v/>
      </c>
      <c r="JB384" s="7">
        <f t="shared" ca="1" si="1843"/>
        <v>0</v>
      </c>
      <c r="JC384" s="7">
        <f t="shared" ca="1" si="1730"/>
        <v>0.52103540190475617</v>
      </c>
      <c r="JD384" s="7">
        <f t="shared" ca="1" si="1731"/>
        <v>-5.9496940366294604E-2</v>
      </c>
      <c r="JE384" s="7">
        <f t="shared" ca="1" si="1732"/>
        <v>0</v>
      </c>
      <c r="JF384" s="7">
        <f t="shared" ca="1" si="1733"/>
        <v>0</v>
      </c>
      <c r="JG384" s="7" t="str">
        <f ca="1">IFERROR(IF(JG383+JF384&gt;JH$4,JG383,JG383+JF384),"")</f>
        <v/>
      </c>
      <c r="JH384" s="7">
        <f t="shared" ca="1" si="1844"/>
        <v>0</v>
      </c>
      <c r="JI384" s="7">
        <f t="shared" ca="1" si="1734"/>
        <v>0.12378827980501717</v>
      </c>
      <c r="JJ384" s="7">
        <f t="shared" ca="1" si="1735"/>
        <v>0.3377501817334444</v>
      </c>
      <c r="JK384" s="7">
        <f t="shared" ca="1" si="1736"/>
        <v>1</v>
      </c>
      <c r="JL384" s="7" t="str">
        <f t="shared" ca="1" si="1737"/>
        <v>5</v>
      </c>
      <c r="JM384" s="7" t="str">
        <f ca="1">IFERROR(IF(JM383+JL384&gt;JN$4,JM383,JM383+JL384),"")</f>
        <v/>
      </c>
      <c r="JN384" s="7">
        <f t="shared" ca="1" si="1845"/>
        <v>0</v>
      </c>
      <c r="JO384" s="7">
        <f t="shared" ca="1" si="1738"/>
        <v>0.31710152962370008</v>
      </c>
      <c r="JP384" s="7">
        <f t="shared" ca="1" si="1739"/>
        <v>0.14443693191476148</v>
      </c>
      <c r="JQ384" s="7">
        <f t="shared" ca="1" si="1740"/>
        <v>1</v>
      </c>
      <c r="JR384" s="7" t="str">
        <f t="shared" ca="1" si="1741"/>
        <v>5</v>
      </c>
      <c r="JS384" s="7" t="str">
        <f ca="1">IFERROR(IF(JS383+JR384&gt;JT$4,JS383,JS383+JR384),"")</f>
        <v/>
      </c>
      <c r="JT384" s="7">
        <f t="shared" ca="1" si="1846"/>
        <v>0</v>
      </c>
      <c r="JU384" s="7">
        <f t="shared" ca="1" si="1742"/>
        <v>0.77789595794503696</v>
      </c>
      <c r="JV384" s="7">
        <f t="shared" ca="1" si="1743"/>
        <v>-0.3163574964065754</v>
      </c>
      <c r="JW384" s="7">
        <f t="shared" ca="1" si="1744"/>
        <v>0</v>
      </c>
      <c r="JX384" s="7">
        <f t="shared" ca="1" si="1745"/>
        <v>0</v>
      </c>
      <c r="JY384" s="7" t="str">
        <f ca="1">IFERROR(IF(JY383+JX384&gt;JZ$4,JY383,JY383+JX384),"")</f>
        <v/>
      </c>
      <c r="JZ384" s="7">
        <f t="shared" ca="1" si="1847"/>
        <v>0</v>
      </c>
      <c r="KA384" s="7">
        <f t="shared" ca="1" si="1746"/>
        <v>0.16767807189566653</v>
      </c>
      <c r="KB384" s="7">
        <f t="shared" ca="1" si="1747"/>
        <v>0.29386038964279504</v>
      </c>
      <c r="KC384" s="7">
        <f t="shared" ca="1" si="1748"/>
        <v>1</v>
      </c>
      <c r="KD384" s="7" t="str">
        <f t="shared" ca="1" si="1749"/>
        <v>5</v>
      </c>
      <c r="KE384" s="7" t="str">
        <f ca="1">IFERROR(IF(KE383+KD384&gt;KF$4,KE383,KE383+KD384),"")</f>
        <v/>
      </c>
      <c r="KF384" s="7">
        <f t="shared" ca="1" si="1848"/>
        <v>0</v>
      </c>
      <c r="KG384" s="7">
        <f t="shared" ca="1" si="1750"/>
        <v>0.15639785893774216</v>
      </c>
      <c r="KH384" s="7">
        <f t="shared" ca="1" si="1751"/>
        <v>0.3051406026007194</v>
      </c>
      <c r="KI384" s="7">
        <f t="shared" ca="1" si="1752"/>
        <v>1</v>
      </c>
      <c r="KJ384" s="7" t="str">
        <f t="shared" ca="1" si="1753"/>
        <v>5</v>
      </c>
      <c r="KK384" s="7" t="str">
        <f ca="1">IFERROR(IF(KK383+KJ384&gt;KL$4,KK383,KK383+KJ384),"")</f>
        <v/>
      </c>
      <c r="KL384" s="7">
        <f t="shared" ca="1" si="1849"/>
        <v>0</v>
      </c>
      <c r="KM384" s="7">
        <f t="shared" ca="1" si="1754"/>
        <v>0.31992391615659033</v>
      </c>
      <c r="KN384" s="7">
        <f t="shared" ca="1" si="1755"/>
        <v>0.14161454538187124</v>
      </c>
      <c r="KO384" s="7">
        <f t="shared" ca="1" si="1756"/>
        <v>1</v>
      </c>
      <c r="KP384" s="7" t="str">
        <f t="shared" ca="1" si="1757"/>
        <v>5</v>
      </c>
      <c r="KQ384" s="7" t="str">
        <f ca="1">IFERROR(IF(KQ383+KP384&gt;KR$4,KQ383,KQ383+KP384),"")</f>
        <v/>
      </c>
      <c r="KR384" s="7">
        <f t="shared" ca="1" si="1850"/>
        <v>0</v>
      </c>
      <c r="KS384" s="7">
        <f t="shared" ca="1" si="1758"/>
        <v>0.116867559629933</v>
      </c>
      <c r="KT384" s="7">
        <f t="shared" ca="1" si="1759"/>
        <v>0.34467090190852856</v>
      </c>
      <c r="KU384" s="7">
        <f t="shared" ca="1" si="1760"/>
        <v>1</v>
      </c>
      <c r="KV384" s="7" t="str">
        <f t="shared" ca="1" si="1761"/>
        <v>5</v>
      </c>
      <c r="KW384" s="7" t="str">
        <f ca="1">IFERROR(IF(KW383+KV384&gt;KX$4,KW383,KW383+KV384),"")</f>
        <v/>
      </c>
      <c r="KX384" s="7">
        <f t="shared" ca="1" si="1851"/>
        <v>0</v>
      </c>
      <c r="KY384" s="7">
        <f t="shared" ca="1" si="1762"/>
        <v>0.12330637000604661</v>
      </c>
      <c r="KZ384" s="7">
        <f t="shared" ca="1" si="1763"/>
        <v>0.33823209153241496</v>
      </c>
      <c r="LA384" s="7">
        <f t="shared" ca="1" si="1764"/>
        <v>1</v>
      </c>
      <c r="LB384" s="7" t="str">
        <f t="shared" ca="1" si="1765"/>
        <v>5</v>
      </c>
      <c r="LC384" s="7" t="str">
        <f ca="1">IFERROR(IF(LC383+LB384&gt;LD$4,LC383,LC383+LB384),"")</f>
        <v/>
      </c>
      <c r="LD384" s="7">
        <f t="shared" ca="1" si="1852"/>
        <v>0</v>
      </c>
      <c r="LE384" s="7">
        <f t="shared" ca="1" si="1766"/>
        <v>0.65675764701822303</v>
      </c>
      <c r="LF384" s="7">
        <f t="shared" ca="1" si="1767"/>
        <v>-0.19521918547976147</v>
      </c>
      <c r="LG384" s="7">
        <f t="shared" ca="1" si="1768"/>
        <v>0</v>
      </c>
      <c r="LH384" s="7">
        <f t="shared" ca="1" si="1769"/>
        <v>0</v>
      </c>
      <c r="LI384" s="7" t="str">
        <f ca="1">IFERROR(IF(LI383+LH384&gt;LJ$4,LI383,LI383+LH384),"")</f>
        <v/>
      </c>
      <c r="LJ384" s="7">
        <f t="shared" ca="1" si="1853"/>
        <v>0</v>
      </c>
      <c r="LK384" s="7">
        <f t="shared" ca="1" si="1770"/>
        <v>0.38665971694407297</v>
      </c>
      <c r="LL384" s="7">
        <f t="shared" ca="1" si="1771"/>
        <v>7.4878744594388591E-2</v>
      </c>
      <c r="LM384" s="7">
        <f t="shared" ca="1" si="1772"/>
        <v>1</v>
      </c>
      <c r="LN384" s="7" t="str">
        <f t="shared" ca="1" si="1773"/>
        <v>5</v>
      </c>
      <c r="LO384" s="7" t="str">
        <f ca="1">IFERROR(IF(LO383+LN384&gt;LP$4,LO383,LO383+LN384),"")</f>
        <v/>
      </c>
      <c r="LP384" s="7">
        <f t="shared" ca="1" si="1854"/>
        <v>0</v>
      </c>
      <c r="LQ384" s="7">
        <f t="shared" ca="1" si="1774"/>
        <v>0.67046148599206234</v>
      </c>
      <c r="LR384" s="7">
        <f t="shared" ca="1" si="1775"/>
        <v>-0.20892302445360078</v>
      </c>
      <c r="LS384" s="7">
        <f t="shared" ca="1" si="1776"/>
        <v>0</v>
      </c>
      <c r="LT384" s="7">
        <f t="shared" ca="1" si="1777"/>
        <v>0</v>
      </c>
      <c r="LU384" s="7" t="str">
        <f ca="1">IFERROR(IF(LU383+LT384&gt;LV$4,LU383,LU383+LT384),"")</f>
        <v/>
      </c>
      <c r="LV384" s="7">
        <f t="shared" ca="1" si="1855"/>
        <v>0</v>
      </c>
      <c r="LW384" s="7">
        <f t="shared" ca="1" si="1778"/>
        <v>8.3962506624576605E-2</v>
      </c>
      <c r="LX384" s="7">
        <f t="shared" ca="1" si="1779"/>
        <v>0.37757595491388496</v>
      </c>
      <c r="LY384" s="7">
        <f t="shared" ca="1" si="1780"/>
        <v>1</v>
      </c>
      <c r="LZ384" s="7" t="str">
        <f t="shared" ca="1" si="1781"/>
        <v>5</v>
      </c>
      <c r="MA384" s="7" t="str">
        <f ca="1">IFERROR(IF(MA383+LZ384&gt;MB$4,MA383,MA383+LZ384),"")</f>
        <v/>
      </c>
      <c r="MB384" s="7">
        <f t="shared" ca="1" si="1856"/>
        <v>0</v>
      </c>
      <c r="MC384" s="7">
        <f t="shared" ca="1" si="1782"/>
        <v>1.8425927533305408E-4</v>
      </c>
      <c r="MD384" s="7">
        <f t="shared" ca="1" si="1783"/>
        <v>0.46135420226312851</v>
      </c>
      <c r="ME384" s="7">
        <f t="shared" ca="1" si="1784"/>
        <v>1</v>
      </c>
      <c r="MF384" s="7" t="str">
        <f t="shared" ca="1" si="1785"/>
        <v>5</v>
      </c>
      <c r="MG384" s="7" t="str">
        <f ca="1">IFERROR(IF(MG383+MF384&gt;MH$4,MG383,MG383+MF384),"")</f>
        <v/>
      </c>
      <c r="MH384" s="7">
        <f t="shared" ca="1" si="1857"/>
        <v>0</v>
      </c>
      <c r="MI384" s="7">
        <f t="shared" ca="1" si="1786"/>
        <v>0.62102246049038068</v>
      </c>
      <c r="MJ384" s="7">
        <f t="shared" ca="1" si="1787"/>
        <v>-0.15948399895191911</v>
      </c>
      <c r="MK384" s="7">
        <f t="shared" ca="1" si="1788"/>
        <v>0</v>
      </c>
      <c r="ML384" s="7">
        <f t="shared" ca="1" si="1789"/>
        <v>0</v>
      </c>
      <c r="MM384" s="7" t="str">
        <f ca="1">IFERROR(IF(MM383+ML384&gt;MN$4,MM383,MM383+ML384),"")</f>
        <v/>
      </c>
      <c r="MN384" s="7">
        <f t="shared" ca="1" si="1858"/>
        <v>0</v>
      </c>
      <c r="MO384" s="7">
        <f t="shared" ca="1" si="1790"/>
        <v>0.32161264088519492</v>
      </c>
      <c r="MP384" s="7">
        <f t="shared" ca="1" si="1791"/>
        <v>0.13992582065326664</v>
      </c>
      <c r="MQ384" s="7">
        <f t="shared" ca="1" si="1792"/>
        <v>1</v>
      </c>
      <c r="MR384" s="7" t="str">
        <f t="shared" ca="1" si="1793"/>
        <v>5</v>
      </c>
      <c r="MS384" s="7" t="str">
        <f ca="1">IFERROR(IF(MS383+MR384&gt;MT$4,MS383,MS383+MR384),"")</f>
        <v/>
      </c>
      <c r="MT384" s="7">
        <f t="shared" ca="1" si="1859"/>
        <v>0</v>
      </c>
      <c r="MU384" s="7">
        <f t="shared" ca="1" si="1794"/>
        <v>0.29233862550223044</v>
      </c>
      <c r="MV384" s="7">
        <f t="shared" ca="1" si="1795"/>
        <v>0.16919983603623112</v>
      </c>
      <c r="MW384" s="7">
        <f t="shared" ca="1" si="1796"/>
        <v>1</v>
      </c>
      <c r="MX384" s="7" t="str">
        <f t="shared" ca="1" si="1797"/>
        <v>5</v>
      </c>
      <c r="MY384" s="7" t="str">
        <f ca="1">IFERROR(IF(MY383+MX384&gt;MZ$4,MY383,MY383+MX384),"")</f>
        <v/>
      </c>
      <c r="MZ384" s="7">
        <f t="shared" ca="1" si="1860"/>
        <v>0</v>
      </c>
      <c r="NA384" s="7">
        <f t="shared" ca="1" si="1798"/>
        <v>0.84899251693649347</v>
      </c>
      <c r="NB384" s="7">
        <f t="shared" ca="1" si="1799"/>
        <v>-0.3874540553980319</v>
      </c>
      <c r="NC384" s="7">
        <f t="shared" ca="1" si="1800"/>
        <v>0</v>
      </c>
      <c r="ND384" s="7">
        <f t="shared" ca="1" si="1801"/>
        <v>0</v>
      </c>
      <c r="NE384" s="7" t="str">
        <f ca="1">IFERROR(IF(NE383+ND384&gt;NF$4,NE383,NE383+ND384),"")</f>
        <v/>
      </c>
      <c r="NF384" s="7">
        <f t="shared" ca="1" si="1861"/>
        <v>0</v>
      </c>
      <c r="NG384" s="7">
        <f t="shared" ca="1" si="1802"/>
        <v>0.88469186060487492</v>
      </c>
      <c r="NH384" s="7">
        <f t="shared" ca="1" si="1803"/>
        <v>-0.42315339906641336</v>
      </c>
      <c r="NI384" s="7">
        <f t="shared" ca="1" si="1804"/>
        <v>0</v>
      </c>
      <c r="NJ384" s="7">
        <f t="shared" ca="1" si="1805"/>
        <v>0</v>
      </c>
      <c r="NK384" s="7" t="str">
        <f ca="1">IFERROR(IF(NK383+NJ384&gt;NL$4,NK383,NK383+NJ384),"")</f>
        <v/>
      </c>
      <c r="NL384" s="7">
        <f t="shared" ca="1" si="1862"/>
        <v>0</v>
      </c>
      <c r="NM384" s="7">
        <f t="shared" ca="1" si="1806"/>
        <v>0.21138807048832953</v>
      </c>
      <c r="NN384" s="7">
        <f t="shared" ca="1" si="1807"/>
        <v>0.25015039105013204</v>
      </c>
      <c r="NO384" s="7">
        <f t="shared" ca="1" si="1808"/>
        <v>1</v>
      </c>
      <c r="NP384" s="7" t="str">
        <f t="shared" ca="1" si="1809"/>
        <v>5</v>
      </c>
      <c r="NQ384" s="7" t="str">
        <f ca="1">IFERROR(IF(NQ383+NP384&gt;NR$4,NQ383,NQ383+NP384),"")</f>
        <v/>
      </c>
      <c r="NR384" s="7">
        <f t="shared" ca="1" si="1863"/>
        <v>0</v>
      </c>
      <c r="NT384">
        <v>386</v>
      </c>
      <c r="NU384" s="7" t="s">
        <v>19</v>
      </c>
      <c r="NV384" s="7" t="str">
        <f t="shared" ref="NV384:NV427" ca="1" si="1987">IFERROR(RAND()+NZ384,"")</f>
        <v/>
      </c>
      <c r="NW384" s="7" t="str">
        <f t="shared" ca="1" si="1810"/>
        <v/>
      </c>
      <c r="NX384" t="str">
        <f ca="1">IFERROR(VLOOKUP(NT384,$K$3:$AK$568,8,FALSE),"")</f>
        <v/>
      </c>
      <c r="NY384" t="str">
        <f ca="1">IFERROR(VLOOKUP(NT384,$K$3:$AK$568,9,FALSE),"")</f>
        <v/>
      </c>
      <c r="NZ384" s="7" t="str">
        <f ca="1">IFERROR(VLOOKUP(NT384,$K$3:$AK$568,27,FALSE),"")</f>
        <v/>
      </c>
      <c r="OB384">
        <v>386</v>
      </c>
      <c r="OC384" s="7" t="s">
        <v>19</v>
      </c>
      <c r="OD384" t="e">
        <f t="shared" ca="1" si="1864"/>
        <v>#N/A</v>
      </c>
      <c r="OE384" s="7" t="str">
        <f t="shared" ca="1" si="1865"/>
        <v/>
      </c>
      <c r="OF384" s="7" t="str">
        <f t="shared" ca="1" si="1866"/>
        <v/>
      </c>
      <c r="OG384" t="str">
        <f t="shared" ca="1" si="1867"/>
        <v/>
      </c>
      <c r="OI384">
        <v>386</v>
      </c>
      <c r="OJ384" s="7" t="s">
        <v>19</v>
      </c>
      <c r="OK384" s="7" t="str">
        <f t="shared" ca="1" si="1868"/>
        <v/>
      </c>
      <c r="OL384" s="7" t="str">
        <f t="shared" ca="1" si="1869"/>
        <v/>
      </c>
      <c r="OM384" t="str">
        <f ca="1">IFERROR(VLOOKUP(OI384,$L$3:$AK$568,7,FALSE),"")</f>
        <v/>
      </c>
      <c r="ON384" t="str">
        <f ca="1">IFERROR(VLOOKUP(OI384,$L$3:$AK$568,8,FALSE),"")</f>
        <v/>
      </c>
      <c r="OO384" s="7" t="str">
        <f ca="1">IFERROR(VLOOKUP(OI384,$L$3:$AK$568,26,FALSE),"")</f>
        <v/>
      </c>
      <c r="OQ384">
        <v>386</v>
      </c>
      <c r="OR384" s="7" t="s">
        <v>19</v>
      </c>
      <c r="OS384" t="e">
        <f t="shared" ca="1" si="1870"/>
        <v>#N/A</v>
      </c>
      <c r="OT384" s="7" t="str">
        <f t="shared" ca="1" si="1871"/>
        <v/>
      </c>
      <c r="OU384" s="7" t="str">
        <f t="shared" ca="1" si="1872"/>
        <v/>
      </c>
      <c r="OV384" t="str">
        <f t="shared" ca="1" si="1873"/>
        <v/>
      </c>
      <c r="OX384">
        <v>386</v>
      </c>
      <c r="OY384" s="7" t="s">
        <v>19</v>
      </c>
      <c r="OZ384" s="7" t="str">
        <f t="shared" ca="1" si="1874"/>
        <v/>
      </c>
      <c r="PA384" s="7" t="str">
        <f t="shared" ca="1" si="1875"/>
        <v/>
      </c>
      <c r="PB384" t="str">
        <f ca="1">IFERROR(VLOOKUP(OX384,$M$3:$AK$568,6,FALSE),"")</f>
        <v/>
      </c>
      <c r="PC384" t="str">
        <f ca="1">IFERROR(VLOOKUP(OX384,$M$3:$AK$568,7,FALSE),"")</f>
        <v/>
      </c>
      <c r="PD384" s="7" t="str">
        <f ca="1">IFERROR(VLOOKUP(OX384,$M$3:$AK$568,25,FALSE),"")</f>
        <v/>
      </c>
      <c r="PF384">
        <v>386</v>
      </c>
      <c r="PG384" s="7" t="s">
        <v>19</v>
      </c>
      <c r="PH384" t="e">
        <f t="shared" ca="1" si="1876"/>
        <v>#N/A</v>
      </c>
      <c r="PI384" s="7" t="str">
        <f t="shared" ca="1" si="1877"/>
        <v/>
      </c>
      <c r="PJ384" s="7" t="str">
        <f t="shared" ca="1" si="1878"/>
        <v/>
      </c>
      <c r="PK384" t="str">
        <f t="shared" ca="1" si="1879"/>
        <v/>
      </c>
      <c r="PM384">
        <v>386</v>
      </c>
      <c r="PN384" s="7" t="s">
        <v>19</v>
      </c>
      <c r="PO384" s="202" t="str">
        <f t="shared" ca="1" si="1880"/>
        <v/>
      </c>
      <c r="PP384" s="7" t="str">
        <f t="shared" ca="1" si="1881"/>
        <v/>
      </c>
      <c r="PQ384" t="str">
        <f ca="1">IFERROR(VLOOKUP(PM384,$G$325:$R$409,12,FALSE),"")</f>
        <v/>
      </c>
      <c r="PR384" t="e">
        <f ca="1">VLOOKUP(PM384,$G$324:$Q$409,11,FALSE)</f>
        <v>#N/A</v>
      </c>
      <c r="PS384" s="7" t="str">
        <f ca="1">VLOOKUP(PQ384,$R$325:$Y$409,8,FALSE)</f>
        <v>- -</v>
      </c>
      <c r="PT384" s="7">
        <f ca="1">ReSt</f>
        <v>-4</v>
      </c>
      <c r="PU384" s="7" t="e">
        <f t="shared" ca="1" si="1882"/>
        <v>#N/A</v>
      </c>
      <c r="PV384" s="7" t="e">
        <f t="shared" ca="1" si="1883"/>
        <v>#N/A</v>
      </c>
      <c r="PW384" s="7" t="str">
        <f ca="1">VLOOKUP(PQ384,$R$325:$AK$409,8,FALSE)</f>
        <v>- -</v>
      </c>
      <c r="PX384" s="7"/>
      <c r="PY384">
        <v>386</v>
      </c>
      <c r="PZ384" s="7" t="s">
        <v>19</v>
      </c>
      <c r="QA384" t="str">
        <f t="shared" ca="1" si="1884"/>
        <v/>
      </c>
      <c r="QB384" s="7" t="str">
        <f t="shared" ca="1" si="1885"/>
        <v/>
      </c>
      <c r="QC384" s="7" t="str">
        <f t="shared" ca="1" si="1886"/>
        <v/>
      </c>
      <c r="QD384" t="str">
        <f t="shared" ca="1" si="1887"/>
        <v/>
      </c>
      <c r="QF384">
        <v>386</v>
      </c>
      <c r="QG384" s="7" t="s">
        <v>19</v>
      </c>
      <c r="QH384" s="7" t="str">
        <f t="shared" ca="1" si="1888"/>
        <v/>
      </c>
      <c r="QI384" s="7" t="e">
        <f t="shared" ca="1" si="1889"/>
        <v>#VALUE!</v>
      </c>
      <c r="QJ384" t="e">
        <f t="shared" ca="1" si="1890"/>
        <v>#N/A</v>
      </c>
      <c r="QK384" s="7" t="e">
        <f t="shared" ca="1" si="1891"/>
        <v>#N/A</v>
      </c>
      <c r="QM384">
        <v>386</v>
      </c>
      <c r="QN384" s="7" t="s">
        <v>19</v>
      </c>
      <c r="QO384" t="str">
        <f t="shared" ca="1" si="1892"/>
        <v/>
      </c>
      <c r="QP384" s="7" t="str">
        <f t="shared" ca="1" si="1893"/>
        <v/>
      </c>
      <c r="QQ384" t="str">
        <f t="shared" ca="1" si="1894"/>
        <v/>
      </c>
    </row>
    <row r="385" spans="1:459" x14ac:dyDescent="0.25">
      <c r="A385" s="240" t="str">
        <f>IF('Character Sheet'!$B$4="Creature","N","Y")</f>
        <v>Y</v>
      </c>
      <c r="C385" s="75"/>
      <c r="D385" s="76"/>
      <c r="F385" s="75">
        <v>16</v>
      </c>
      <c r="G385" s="76">
        <f t="shared" ca="1" si="1968"/>
        <v>0</v>
      </c>
      <c r="I385" s="75" t="s">
        <v>1812</v>
      </c>
      <c r="J385" s="85"/>
      <c r="K385" s="85">
        <f t="shared" ca="1" si="1969"/>
        <v>7</v>
      </c>
      <c r="L385" s="85">
        <f t="shared" ca="1" si="1970"/>
        <v>7</v>
      </c>
      <c r="M385" s="70">
        <f t="shared" ca="1" si="1971"/>
        <v>18</v>
      </c>
      <c r="O385" s="222" t="str">
        <f t="shared" ca="1" si="1972"/>
        <v>- -</v>
      </c>
      <c r="Q385" s="7" t="s">
        <v>1757</v>
      </c>
      <c r="R385" s="9" t="str">
        <f ca="1">IFERROR(VLOOKUP(F385,INDIRECT(Calculations!$D$101),2,FALSE),"")</f>
        <v/>
      </c>
      <c r="S385" s="9" t="str">
        <f t="shared" ca="1" si="1973"/>
        <v/>
      </c>
      <c r="T385" s="61" t="str">
        <f ca="1">SUBSTITUTE(IFERROR(IFERROR(VLOOKUP(R385,'[1]Skill Statistics'!$A$3:$C$513,2,FALSE),VLOOKUP(Q385,'[1]Skill Statistics'!$A$3:$C$513,2,FALSE)),T384),"R*","ReSt")</f>
        <v>ReSt/ReSt</v>
      </c>
      <c r="U385" s="61" t="str">
        <f ca="1">IFERROR(IFERROR(VLOOKUP(R385,'[1]Skill Statistics'!$A$3:$C$513,3,FALSE),VLOOKUP(Q385,'[1]Skill Statistics'!$A$3:$C$513,3,FALSE)),U384)</f>
        <v>Me</v>
      </c>
      <c r="V385" s="61" t="str">
        <f ca="1">IF(R385="","- -",IF(ISNUMBER(SEARCH("Category",R385)),"- -",IFERROR(IFERROR(VLOOKUP(Q385,[1]Professions!$A$4:$AM$288,MATCH(Profession,[1]Professions!$A$1:$AM$1,0),FALSE),VLOOKUP(Q385,Calculations!$B$91:$I$95,8,FALSE)),"- -")))</f>
        <v>- -</v>
      </c>
      <c r="W385" s="60" t="str">
        <f t="shared" ca="1" si="1974"/>
        <v>- -</v>
      </c>
      <c r="X385" s="7" t="str">
        <f ca="1">IFERROR(VLOOKUP(R385,$BS$6:$NR$519,MATCH(ActualLevel,$BS$3:$NR$3,0),FALSE),"- -")</f>
        <v>- -</v>
      </c>
      <c r="Y385" s="7" t="str">
        <f t="shared" ca="1" si="1975"/>
        <v>- -</v>
      </c>
      <c r="Z385" s="7" t="str">
        <f ca="1">IFERROR(VLOOKUP(Y385,Charts!$BQ$2:$BR$52,2,FALSE),"- -")</f>
        <v>- -</v>
      </c>
      <c r="AA385" s="7">
        <f t="shared" ca="1" si="1976"/>
        <v>-1</v>
      </c>
      <c r="AB385" s="7" t="str">
        <f t="shared" ca="1" si="1977"/>
        <v>- -</v>
      </c>
      <c r="AC385" s="7"/>
      <c r="AD385" s="7"/>
      <c r="AE385" s="7"/>
      <c r="AF385" s="7"/>
      <c r="AG385" s="7"/>
      <c r="AH385" s="90"/>
      <c r="AI385" s="7"/>
      <c r="AJ385" s="7"/>
      <c r="AK385" s="7">
        <f t="shared" ca="1" si="1978"/>
        <v>-1</v>
      </c>
      <c r="AL385" s="7"/>
      <c r="AM385" s="69">
        <f>IFERROR(VLOOKUP(Q385,'[1]Skill Statistics'!$A$3:$AN$513,MATCH(Profession,'[1]Skill Statistics'!$A$2:$AN$2,0),FALSE),0)</f>
        <v>0</v>
      </c>
      <c r="AN385" s="85">
        <f>IFERROR(VLOOKUP(Q385,'[1]Skill Statistics'!$A$3:$BK$513,MATCH(Archetype,'[1]Skill Statistics'!$A$2:$BK$2,0),FALSE),0)</f>
        <v>0</v>
      </c>
      <c r="AO385" s="85">
        <f>IFERROR(VLOOKUP(Q385,'[1]Skill Statistics'!$A$3:$BB$513,MATCH(Race,'[1]Skill Statistics'!$A$2:$BB$2,0),FALSE),0)</f>
        <v>0</v>
      </c>
      <c r="AP385" s="85">
        <f t="shared" ca="1" si="1811"/>
        <v>-0.1</v>
      </c>
      <c r="AQ385" s="70"/>
      <c r="AS385" s="69">
        <f>IFERROR(VLOOKUP(Q385,'[1]Professional Skills'!$A$4:$AM$288,MATCH(Profession,'[1]Professional Skills'!$A$3:$AM$3,0),FALSE),"- -")</f>
        <v>0</v>
      </c>
      <c r="AT385" t="s">
        <v>1812</v>
      </c>
      <c r="AU385" s="7" t="str">
        <f t="shared" si="1979"/>
        <v/>
      </c>
      <c r="AV385" s="7">
        <f t="shared" ca="1" si="1980"/>
        <v>0</v>
      </c>
      <c r="AW385" t="str">
        <f t="shared" si="1898"/>
        <v/>
      </c>
      <c r="AX385" t="str">
        <f t="shared" si="1981"/>
        <v/>
      </c>
      <c r="AY385">
        <f t="shared" si="1982"/>
        <v>0</v>
      </c>
      <c r="AZ385" s="70" t="str">
        <f t="shared" si="1983"/>
        <v/>
      </c>
      <c r="BB385" s="69" t="str">
        <f>IFERROR(IF(Q385="Language",VLOOKUP(R385,[1]Cultures!$B$4:$N$218,MATCH(Culture,[1]Cultures!$B$3:$N$3,0),FALSE),VLOOKUP(Q385,[1]Cultures!$B$4:$O$212,MATCH(Culture,[1]Cultures!$B$3:$O$3,0),FALSE)),"- -")</f>
        <v>- -</v>
      </c>
      <c r="BC385" t="s">
        <v>1812</v>
      </c>
      <c r="BD385">
        <f t="shared" ca="1" si="1984"/>
        <v>0.28925692071059872</v>
      </c>
      <c r="BE385">
        <f t="shared" ca="1" si="1900"/>
        <v>0.18925692071059871</v>
      </c>
      <c r="BH385">
        <f t="shared" ca="1" si="1950"/>
        <v>18</v>
      </c>
      <c r="BI385" s="7">
        <f t="shared" ca="1" si="1985"/>
        <v>0</v>
      </c>
      <c r="BK385" s="7"/>
      <c r="BL385" s="70" t="str">
        <f t="shared" ca="1" si="1986"/>
        <v>- -</v>
      </c>
      <c r="BN385" s="69" t="str">
        <f ca="1">IFERROR(VLOOKUP(V385,Charts!$BT$2:$BV$14,3,FALSE),"- -")</f>
        <v>- -</v>
      </c>
      <c r="BO385" s="85" t="str">
        <f t="shared" ca="1" si="1812"/>
        <v>- -</v>
      </c>
      <c r="BP385" s="70" t="str">
        <f t="shared" ca="1" si="1901"/>
        <v>- -</v>
      </c>
      <c r="BR385" s="7">
        <v>384</v>
      </c>
      <c r="BS385" s="9" t="str">
        <f ca="1">VLOOKUP(BR385,$O$3:$R$568,4,FALSE)</f>
        <v>Zoology</v>
      </c>
      <c r="BT385" s="7" t="str">
        <f ca="1">VLOOKUP(BS385,$R$3:$V$568,5,FALSE)</f>
        <v>5 / 7</v>
      </c>
      <c r="BU385" s="7">
        <f ca="1">VLOOKUP(BT385,Charts!$BT$2:$BV$14,3,FALSE)</f>
        <v>0.46153846153846156</v>
      </c>
      <c r="BV385" s="7" t="str">
        <f t="shared" ca="1" si="1604"/>
        <v>5</v>
      </c>
      <c r="BW385" s="7" t="str">
        <f t="shared" ca="1" si="1605"/>
        <v>7</v>
      </c>
      <c r="BY385" s="7">
        <f t="shared" ca="1" si="1606"/>
        <v>0.50429173422794293</v>
      </c>
      <c r="BZ385" s="7">
        <f t="shared" ca="1" si="1607"/>
        <v>-4.275327268948137E-2</v>
      </c>
      <c r="CA385" s="7">
        <f t="shared" ca="1" si="1608"/>
        <v>0</v>
      </c>
      <c r="CB385" s="7">
        <f t="shared" ca="1" si="1609"/>
        <v>0</v>
      </c>
      <c r="CC385" s="7" t="str">
        <f ca="1">IFERROR(IF(CC384+CB385&gt;CD$4,CC384,CC384+CB385),"")</f>
        <v/>
      </c>
      <c r="CD385" s="7">
        <f t="shared" ca="1" si="1813"/>
        <v>0</v>
      </c>
      <c r="CE385" s="7">
        <f t="shared" ca="1" si="1610"/>
        <v>0.84448080675645298</v>
      </c>
      <c r="CF385" s="7">
        <f t="shared" ca="1" si="1611"/>
        <v>-0.38294234521799142</v>
      </c>
      <c r="CG385" s="7">
        <f t="shared" ca="1" si="1612"/>
        <v>0</v>
      </c>
      <c r="CH385" s="7">
        <f t="shared" ca="1" si="1613"/>
        <v>0</v>
      </c>
      <c r="CI385" s="7" t="str">
        <f ca="1">IFERROR(IF(CI384+CH385&gt;CJ$4,CI384,CI384+CH385),"")</f>
        <v/>
      </c>
      <c r="CJ385" s="7">
        <f t="shared" ca="1" si="1814"/>
        <v>0</v>
      </c>
      <c r="CK385" s="7">
        <f t="shared" ca="1" si="1614"/>
        <v>0.93119148116210937</v>
      </c>
      <c r="CL385" s="7">
        <f t="shared" ca="1" si="1615"/>
        <v>-0.4696530196236478</v>
      </c>
      <c r="CM385" s="7">
        <f t="shared" ca="1" si="1616"/>
        <v>0</v>
      </c>
      <c r="CN385" s="7">
        <f t="shared" ca="1" si="1617"/>
        <v>0</v>
      </c>
      <c r="CO385" s="7" t="str">
        <f ca="1">IFERROR(IF(CO384+CN385&gt;CP$4,CO384,CO384+CN385),"")</f>
        <v/>
      </c>
      <c r="CP385" s="7">
        <f t="shared" ca="1" si="1815"/>
        <v>0</v>
      </c>
      <c r="CQ385" s="7">
        <f t="shared" ca="1" si="1618"/>
        <v>0.13382270490245529</v>
      </c>
      <c r="CR385" s="7">
        <f t="shared" ca="1" si="1619"/>
        <v>0.32771575663600627</v>
      </c>
      <c r="CS385" s="7">
        <f t="shared" ca="1" si="1620"/>
        <v>1</v>
      </c>
      <c r="CT385" s="7" t="str">
        <f t="shared" ca="1" si="1621"/>
        <v>5</v>
      </c>
      <c r="CU385" s="7" t="str">
        <f ca="1">IFERROR(IF(CU384+CT385&gt;CV$4,CU384,CU384+CT385),"")</f>
        <v/>
      </c>
      <c r="CV385" s="7">
        <f t="shared" ca="1" si="1816"/>
        <v>0</v>
      </c>
      <c r="CW385" s="7">
        <f t="shared" ca="1" si="1622"/>
        <v>0.26777250276889963</v>
      </c>
      <c r="CX385" s="7">
        <f t="shared" ca="1" si="1623"/>
        <v>0.19376595876956193</v>
      </c>
      <c r="CY385" s="7">
        <f t="shared" ca="1" si="1624"/>
        <v>1</v>
      </c>
      <c r="CZ385" s="7" t="str">
        <f t="shared" ca="1" si="1625"/>
        <v>5</v>
      </c>
      <c r="DA385" s="7" t="str">
        <f ca="1">IFERROR(IF(DA384+CZ385&gt;DB$4,DA384,DA384+CZ385),"")</f>
        <v/>
      </c>
      <c r="DB385" s="7">
        <f t="shared" ca="1" si="1817"/>
        <v>0</v>
      </c>
      <c r="DC385" s="7">
        <f t="shared" ca="1" si="1626"/>
        <v>0.54892449486821671</v>
      </c>
      <c r="DD385" s="7">
        <f t="shared" ca="1" si="1627"/>
        <v>-8.7386033329755142E-2</v>
      </c>
      <c r="DE385" s="7">
        <f t="shared" ca="1" si="1628"/>
        <v>0</v>
      </c>
      <c r="DF385" s="7">
        <f t="shared" ca="1" si="1629"/>
        <v>0</v>
      </c>
      <c r="DG385" s="7" t="str">
        <f ca="1">IFERROR(IF(DG384+DF385&gt;DH$4,DG384,DG384+DF385),"")</f>
        <v/>
      </c>
      <c r="DH385" s="7">
        <f t="shared" ca="1" si="1818"/>
        <v>0</v>
      </c>
      <c r="DI385" s="7">
        <f t="shared" ca="1" si="1630"/>
        <v>0.14584221788749663</v>
      </c>
      <c r="DJ385" s="7">
        <f t="shared" ca="1" si="1631"/>
        <v>0.31569624365096494</v>
      </c>
      <c r="DK385" s="7">
        <f t="shared" ca="1" si="1632"/>
        <v>1</v>
      </c>
      <c r="DL385" s="7" t="str">
        <f t="shared" ca="1" si="1633"/>
        <v>5</v>
      </c>
      <c r="DM385" s="7" t="str">
        <f ca="1">IFERROR(IF(DM384+DL385&gt;DN$4,DM384,DM384+DL385),"")</f>
        <v/>
      </c>
      <c r="DN385" s="7">
        <f t="shared" ca="1" si="1819"/>
        <v>0</v>
      </c>
      <c r="DO385" s="7">
        <f t="shared" ca="1" si="1634"/>
        <v>0.27216383288647505</v>
      </c>
      <c r="DP385" s="7">
        <f t="shared" ca="1" si="1635"/>
        <v>0.18937462865198651</v>
      </c>
      <c r="DQ385" s="7">
        <f t="shared" ca="1" si="1636"/>
        <v>1</v>
      </c>
      <c r="DR385" s="7" t="str">
        <f t="shared" ca="1" si="1637"/>
        <v>5</v>
      </c>
      <c r="DS385" s="7" t="str">
        <f ca="1">IFERROR(IF(DS384+DR385&gt;DT$4,DS384,DS384+DR385),"")</f>
        <v/>
      </c>
      <c r="DT385" s="7">
        <f t="shared" ca="1" si="1820"/>
        <v>0</v>
      </c>
      <c r="DU385" s="7">
        <f t="shared" ca="1" si="1638"/>
        <v>7.4254599796705789E-2</v>
      </c>
      <c r="DV385" s="7">
        <f t="shared" ca="1" si="1639"/>
        <v>0.38728386174175577</v>
      </c>
      <c r="DW385" s="7">
        <f t="shared" ca="1" si="1640"/>
        <v>1</v>
      </c>
      <c r="DX385" s="7" t="str">
        <f t="shared" ca="1" si="1641"/>
        <v>5</v>
      </c>
      <c r="DY385" s="7" t="str">
        <f ca="1">IFERROR(IF(DY384+DX385&gt;DZ$4,DY384,DY384+DX385),"")</f>
        <v/>
      </c>
      <c r="DZ385" s="7">
        <f t="shared" ca="1" si="1821"/>
        <v>0</v>
      </c>
      <c r="EA385" s="7">
        <f t="shared" ca="1" si="1642"/>
        <v>0.96577198746008452</v>
      </c>
      <c r="EB385" s="7">
        <f t="shared" ca="1" si="1643"/>
        <v>-0.50423352592162296</v>
      </c>
      <c r="EC385" s="7">
        <f t="shared" ca="1" si="1644"/>
        <v>0</v>
      </c>
      <c r="ED385" s="7">
        <f t="shared" ca="1" si="1645"/>
        <v>0</v>
      </c>
      <c r="EE385" s="7" t="str">
        <f ca="1">IFERROR(IF(EE384+ED385&gt;EF$4,EE384,EE384+ED385),"")</f>
        <v/>
      </c>
      <c r="EF385" s="7">
        <f t="shared" ca="1" si="1822"/>
        <v>0</v>
      </c>
      <c r="EG385" s="7">
        <f t="shared" ca="1" si="1646"/>
        <v>0.83464159088463086</v>
      </c>
      <c r="EH385" s="7">
        <f t="shared" ca="1" si="1647"/>
        <v>-0.37310312934616929</v>
      </c>
      <c r="EI385" s="7">
        <f t="shared" ca="1" si="1648"/>
        <v>0</v>
      </c>
      <c r="EJ385" s="7">
        <f t="shared" ca="1" si="1649"/>
        <v>0</v>
      </c>
      <c r="EK385" s="7" t="str">
        <f ca="1">IFERROR(IF(EK384+EJ385&gt;EL$4,EK384,EK384+EJ385),"")</f>
        <v/>
      </c>
      <c r="EL385" s="7">
        <f t="shared" ca="1" si="1823"/>
        <v>0</v>
      </c>
      <c r="EM385" s="7">
        <f t="shared" ca="1" si="1650"/>
        <v>2.7774688018056271E-3</v>
      </c>
      <c r="EN385" s="7">
        <f t="shared" ca="1" si="1651"/>
        <v>0.45876099273665594</v>
      </c>
      <c r="EO385" s="7">
        <f t="shared" ca="1" si="1652"/>
        <v>1</v>
      </c>
      <c r="EP385" s="7" t="str">
        <f t="shared" ca="1" si="1653"/>
        <v>5</v>
      </c>
      <c r="EQ385" s="7" t="str">
        <f ca="1">IFERROR(IF(EQ384+EP385&gt;ER$4,EQ384,EQ384+EP385),"")</f>
        <v/>
      </c>
      <c r="ER385" s="7">
        <f t="shared" ca="1" si="1824"/>
        <v>0</v>
      </c>
      <c r="ES385" s="7">
        <f t="shared" ca="1" si="1654"/>
        <v>0.27682193760048202</v>
      </c>
      <c r="ET385" s="7">
        <f t="shared" ca="1" si="1655"/>
        <v>0.18471652393797955</v>
      </c>
      <c r="EU385" s="7">
        <f t="shared" ca="1" si="1656"/>
        <v>1</v>
      </c>
      <c r="EV385" s="7" t="str">
        <f t="shared" ca="1" si="1657"/>
        <v>5</v>
      </c>
      <c r="EW385" s="7" t="str">
        <f ca="1">IFERROR(IF(EW384+EV385&gt;EX$4,EW384,EW384+EV385),"")</f>
        <v/>
      </c>
      <c r="EX385" s="7">
        <f t="shared" ca="1" si="1825"/>
        <v>0</v>
      </c>
      <c r="EY385" s="7">
        <f t="shared" ca="1" si="1658"/>
        <v>0.36592830928850584</v>
      </c>
      <c r="EZ385" s="7">
        <f t="shared" ca="1" si="1659"/>
        <v>9.5610152249955727E-2</v>
      </c>
      <c r="FA385" s="7">
        <f t="shared" ca="1" si="1660"/>
        <v>1</v>
      </c>
      <c r="FB385" s="7" t="str">
        <f t="shared" ca="1" si="1661"/>
        <v>5</v>
      </c>
      <c r="FC385" s="7" t="str">
        <f ca="1">IFERROR(IF(FC384+FB385&gt;FD$4,FC384,FC384+FB385),"")</f>
        <v/>
      </c>
      <c r="FD385" s="7">
        <f t="shared" ca="1" si="1826"/>
        <v>0</v>
      </c>
      <c r="FE385" s="7">
        <f t="shared" ca="1" si="1662"/>
        <v>2.912120621607095E-2</v>
      </c>
      <c r="FF385" s="7">
        <f t="shared" ca="1" si="1663"/>
        <v>0.43241725532239061</v>
      </c>
      <c r="FG385" s="7">
        <f t="shared" ca="1" si="1664"/>
        <v>1</v>
      </c>
      <c r="FH385" s="7" t="str">
        <f t="shared" ca="1" si="1665"/>
        <v>5</v>
      </c>
      <c r="FI385" s="7" t="str">
        <f ca="1">IFERROR(IF(FI384+FH385&gt;FJ$4,FI384,FI384+FH385),"")</f>
        <v/>
      </c>
      <c r="FJ385" s="7">
        <f t="shared" ca="1" si="1827"/>
        <v>0</v>
      </c>
      <c r="FK385" s="7">
        <f t="shared" ca="1" si="1666"/>
        <v>0.13255266220150774</v>
      </c>
      <c r="FL385" s="7">
        <f t="shared" ca="1" si="1667"/>
        <v>0.32898579933695382</v>
      </c>
      <c r="FM385" s="7">
        <f t="shared" ca="1" si="1668"/>
        <v>1</v>
      </c>
      <c r="FN385" s="7" t="str">
        <f t="shared" ca="1" si="1669"/>
        <v>5</v>
      </c>
      <c r="FO385" s="7" t="str">
        <f ca="1">IFERROR(IF(FO384+FN385&gt;FP$4,FO384,FO384+FN385),"")</f>
        <v/>
      </c>
      <c r="FP385" s="7">
        <f t="shared" ca="1" si="1828"/>
        <v>0</v>
      </c>
      <c r="FQ385" s="7">
        <f t="shared" ca="1" si="1670"/>
        <v>0.59167604357830861</v>
      </c>
      <c r="FR385" s="7">
        <f t="shared" ca="1" si="1671"/>
        <v>-0.13013758203984704</v>
      </c>
      <c r="FS385" s="7">
        <f t="shared" ca="1" si="1672"/>
        <v>0</v>
      </c>
      <c r="FT385" s="7">
        <f t="shared" ca="1" si="1673"/>
        <v>0</v>
      </c>
      <c r="FU385" s="7" t="str">
        <f ca="1">IFERROR(IF(FU384+FT385&gt;FV$4,FU384,FU384+FT385),"")</f>
        <v/>
      </c>
      <c r="FV385" s="7">
        <f t="shared" ca="1" si="1829"/>
        <v>0</v>
      </c>
      <c r="FW385" s="7">
        <f t="shared" ca="1" si="1674"/>
        <v>0.60176105050905537</v>
      </c>
      <c r="FX385" s="7">
        <f t="shared" ca="1" si="1675"/>
        <v>-0.14022258897059381</v>
      </c>
      <c r="FY385" s="7">
        <f t="shared" ca="1" si="1676"/>
        <v>0</v>
      </c>
      <c r="FZ385" s="7">
        <f t="shared" ca="1" si="1677"/>
        <v>0</v>
      </c>
      <c r="GA385" s="7" t="str">
        <f ca="1">IFERROR(IF(GA384+FZ385&gt;GB$4,GA384,GA384+FZ385),"")</f>
        <v/>
      </c>
      <c r="GB385" s="7">
        <f t="shared" ca="1" si="1830"/>
        <v>0</v>
      </c>
      <c r="GC385" s="7">
        <f t="shared" ca="1" si="1678"/>
        <v>0.77526858291954037</v>
      </c>
      <c r="GD385" s="7">
        <f t="shared" ca="1" si="1679"/>
        <v>-0.31373012138107881</v>
      </c>
      <c r="GE385" s="7">
        <f t="shared" ca="1" si="1680"/>
        <v>0</v>
      </c>
      <c r="GF385" s="7">
        <f t="shared" ca="1" si="1681"/>
        <v>0</v>
      </c>
      <c r="GG385" s="7" t="str">
        <f ca="1">IFERROR(IF(GG384+GF385&gt;GH$4,GG384,GG384+GF385),"")</f>
        <v/>
      </c>
      <c r="GH385" s="7">
        <f t="shared" ca="1" si="1831"/>
        <v>0</v>
      </c>
      <c r="GI385" s="7">
        <f t="shared" ca="1" si="1682"/>
        <v>0.68936517249991902</v>
      </c>
      <c r="GJ385" s="7">
        <f t="shared" ca="1" si="1683"/>
        <v>-0.22782671096145746</v>
      </c>
      <c r="GK385" s="7">
        <f t="shared" ca="1" si="1684"/>
        <v>0</v>
      </c>
      <c r="GL385" s="7">
        <f t="shared" ca="1" si="1685"/>
        <v>0</v>
      </c>
      <c r="GM385" s="7" t="str">
        <f ca="1">IFERROR(IF(GM384+GL385&gt;GN$4,GM384,GM384+GL385),"")</f>
        <v/>
      </c>
      <c r="GN385" s="7">
        <f t="shared" ca="1" si="1832"/>
        <v>0</v>
      </c>
      <c r="GO385" s="7">
        <f t="shared" ca="1" si="1686"/>
        <v>0.45306991083267811</v>
      </c>
      <c r="GP385" s="7">
        <f t="shared" ca="1" si="1687"/>
        <v>8.4685507057834508E-3</v>
      </c>
      <c r="GQ385" s="7">
        <f t="shared" ca="1" si="1688"/>
        <v>1</v>
      </c>
      <c r="GR385" s="7" t="str">
        <f t="shared" ca="1" si="1689"/>
        <v>5</v>
      </c>
      <c r="GS385" s="7" t="str">
        <f ca="1">IFERROR(IF(GS384+GR385&gt;GT$4,GS384,GS384+GR385),"")</f>
        <v/>
      </c>
      <c r="GT385" s="7">
        <f t="shared" ca="1" si="1833"/>
        <v>0</v>
      </c>
      <c r="GU385" s="7">
        <f t="shared" ca="1" si="1690"/>
        <v>0.9659680999077549</v>
      </c>
      <c r="GV385" s="7">
        <f t="shared" ca="1" si="1691"/>
        <v>-0.50442963836929333</v>
      </c>
      <c r="GW385" s="7">
        <f t="shared" ca="1" si="1692"/>
        <v>0</v>
      </c>
      <c r="GX385" s="7">
        <f t="shared" ca="1" si="1693"/>
        <v>0</v>
      </c>
      <c r="GY385" s="7" t="str">
        <f ca="1">IFERROR(IF(GY384+GX385&gt;GZ$4,GY384,GY384+GX385),"")</f>
        <v/>
      </c>
      <c r="GZ385" s="7">
        <f t="shared" ca="1" si="1834"/>
        <v>0</v>
      </c>
      <c r="HA385" s="7">
        <f t="shared" ca="1" si="1694"/>
        <v>0.2844295869068505</v>
      </c>
      <c r="HB385" s="7">
        <f t="shared" ca="1" si="1695"/>
        <v>0.17710887463161107</v>
      </c>
      <c r="HC385" s="7">
        <f t="shared" ca="1" si="1696"/>
        <v>1</v>
      </c>
      <c r="HD385" s="7" t="str">
        <f t="shared" ca="1" si="1697"/>
        <v>5</v>
      </c>
      <c r="HE385" s="7" t="str">
        <f ca="1">IFERROR(IF(HE384+HD385&gt;HF$4,HE384,HE384+HD385),"")</f>
        <v/>
      </c>
      <c r="HF385" s="7">
        <f t="shared" ca="1" si="1835"/>
        <v>0</v>
      </c>
      <c r="HG385" s="7">
        <f t="shared" ca="1" si="1698"/>
        <v>0.41126812707671434</v>
      </c>
      <c r="HH385" s="7">
        <f t="shared" ca="1" si="1699"/>
        <v>5.0270334461747224E-2</v>
      </c>
      <c r="HI385" s="7">
        <f t="shared" ca="1" si="1700"/>
        <v>1</v>
      </c>
      <c r="HJ385" s="7" t="str">
        <f t="shared" ca="1" si="1701"/>
        <v>5</v>
      </c>
      <c r="HK385" s="7" t="str">
        <f ca="1">IFERROR(IF(HK384+HJ385&gt;HL$4,HK384,HK384+HJ385),"")</f>
        <v/>
      </c>
      <c r="HL385" s="7">
        <f t="shared" ca="1" si="1836"/>
        <v>0</v>
      </c>
      <c r="HM385" s="7">
        <f t="shared" ca="1" si="1702"/>
        <v>5.8358558839562091E-2</v>
      </c>
      <c r="HN385" s="7">
        <f t="shared" ca="1" si="1703"/>
        <v>0.40317990269889947</v>
      </c>
      <c r="HO385" s="7">
        <f t="shared" ca="1" si="1704"/>
        <v>1</v>
      </c>
      <c r="HP385" s="7" t="str">
        <f t="shared" ca="1" si="1705"/>
        <v>5</v>
      </c>
      <c r="HQ385" s="7" t="str">
        <f ca="1">IFERROR(IF(HQ384+HP385&gt;HR$4,HQ384,HQ384+HP385),"")</f>
        <v/>
      </c>
      <c r="HR385" s="7">
        <f t="shared" ca="1" si="1837"/>
        <v>0</v>
      </c>
      <c r="HS385" s="7">
        <f t="shared" ca="1" si="1706"/>
        <v>0.68963661637304485</v>
      </c>
      <c r="HT385" s="7">
        <f t="shared" ca="1" si="1707"/>
        <v>-0.22809815483458329</v>
      </c>
      <c r="HU385" s="7">
        <f t="shared" ca="1" si="1708"/>
        <v>0</v>
      </c>
      <c r="HV385" s="7">
        <f t="shared" ca="1" si="1709"/>
        <v>0</v>
      </c>
      <c r="HW385" s="7" t="str">
        <f ca="1">IFERROR(IF(HW384+HV385&gt;HX$4,HW384,HW384+HV385),"")</f>
        <v/>
      </c>
      <c r="HX385" s="7">
        <f t="shared" ca="1" si="1838"/>
        <v>0</v>
      </c>
      <c r="HY385" s="7">
        <f t="shared" ca="1" si="1710"/>
        <v>0.49862289180785724</v>
      </c>
      <c r="HZ385" s="7">
        <f t="shared" ca="1" si="1711"/>
        <v>-3.7084430269395674E-2</v>
      </c>
      <c r="IA385" s="7">
        <f t="shared" ca="1" si="1712"/>
        <v>0</v>
      </c>
      <c r="IB385" s="7">
        <f t="shared" ca="1" si="1713"/>
        <v>0</v>
      </c>
      <c r="IC385" s="7" t="str">
        <f ca="1">IFERROR(IF(IC384+IB385&gt;ID$4,IC384,IC384+IB385),"")</f>
        <v/>
      </c>
      <c r="ID385" s="7">
        <f t="shared" ca="1" si="1839"/>
        <v>0</v>
      </c>
      <c r="IE385" s="7">
        <f t="shared" ca="1" si="1714"/>
        <v>0.61926774683611197</v>
      </c>
      <c r="IF385" s="7">
        <f t="shared" ca="1" si="1715"/>
        <v>-0.1577292852976504</v>
      </c>
      <c r="IG385" s="7">
        <f t="shared" ca="1" si="1716"/>
        <v>0</v>
      </c>
      <c r="IH385" s="7">
        <f t="shared" ca="1" si="1717"/>
        <v>0</v>
      </c>
      <c r="II385" s="7" t="str">
        <f ca="1">IFERROR(IF(II384+IH385&gt;IJ$4,II384,II384+IH385),"")</f>
        <v/>
      </c>
      <c r="IJ385" s="7">
        <f t="shared" ca="1" si="1840"/>
        <v>0</v>
      </c>
      <c r="IK385" s="7">
        <f t="shared" ca="1" si="1718"/>
        <v>0.86373752212935995</v>
      </c>
      <c r="IL385" s="7">
        <f t="shared" ca="1" si="1719"/>
        <v>-0.40219906059089838</v>
      </c>
      <c r="IM385" s="7">
        <f t="shared" ca="1" si="1720"/>
        <v>0</v>
      </c>
      <c r="IN385" s="7">
        <f t="shared" ca="1" si="1721"/>
        <v>0</v>
      </c>
      <c r="IO385" s="7" t="str">
        <f ca="1">IFERROR(IF(IO384+IN385&gt;IP$4,IO384,IO384+IN385),"")</f>
        <v/>
      </c>
      <c r="IP385" s="7">
        <f t="shared" ca="1" si="1841"/>
        <v>0</v>
      </c>
      <c r="IQ385" s="7">
        <f t="shared" ca="1" si="1722"/>
        <v>0.22880093122484457</v>
      </c>
      <c r="IR385" s="7">
        <f t="shared" ca="1" si="1723"/>
        <v>0.23273753031361699</v>
      </c>
      <c r="IS385" s="7">
        <f t="shared" ca="1" si="1724"/>
        <v>1</v>
      </c>
      <c r="IT385" s="7" t="str">
        <f t="shared" ca="1" si="1725"/>
        <v>5</v>
      </c>
      <c r="IU385" s="7" t="str">
        <f ca="1">IFERROR(IF(IU384+IT385&gt;IV$4,IU384,IU384+IT385),"")</f>
        <v/>
      </c>
      <c r="IV385" s="7">
        <f t="shared" ca="1" si="1842"/>
        <v>0</v>
      </c>
      <c r="IW385" s="7">
        <f t="shared" ca="1" si="1726"/>
        <v>0.2768320165527649</v>
      </c>
      <c r="IX385" s="7">
        <f t="shared" ca="1" si="1727"/>
        <v>0.18470644498569666</v>
      </c>
      <c r="IY385" s="7">
        <f t="shared" ca="1" si="1728"/>
        <v>1</v>
      </c>
      <c r="IZ385" s="7" t="str">
        <f t="shared" ca="1" si="1729"/>
        <v>5</v>
      </c>
      <c r="JA385" s="7" t="str">
        <f ca="1">IFERROR(IF(JA384+IZ385&gt;JB$4,JA384,JA384+IZ385),"")</f>
        <v/>
      </c>
      <c r="JB385" s="7">
        <f t="shared" ca="1" si="1843"/>
        <v>0</v>
      </c>
      <c r="JC385" s="7">
        <f t="shared" ca="1" si="1730"/>
        <v>0.33861288116027322</v>
      </c>
      <c r="JD385" s="7">
        <f t="shared" ca="1" si="1731"/>
        <v>0.12292558037818835</v>
      </c>
      <c r="JE385" s="7">
        <f t="shared" ca="1" si="1732"/>
        <v>1</v>
      </c>
      <c r="JF385" s="7" t="str">
        <f t="shared" ca="1" si="1733"/>
        <v>5</v>
      </c>
      <c r="JG385" s="7" t="str">
        <f ca="1">IFERROR(IF(JG384+JF385&gt;JH$4,JG384,JG384+JF385),"")</f>
        <v/>
      </c>
      <c r="JH385" s="7">
        <f t="shared" ca="1" si="1844"/>
        <v>0</v>
      </c>
      <c r="JI385" s="7">
        <f t="shared" ca="1" si="1734"/>
        <v>0.22967308842389011</v>
      </c>
      <c r="JJ385" s="7">
        <f t="shared" ca="1" si="1735"/>
        <v>0.23186537311457145</v>
      </c>
      <c r="JK385" s="7">
        <f t="shared" ca="1" si="1736"/>
        <v>1</v>
      </c>
      <c r="JL385" s="7" t="str">
        <f t="shared" ca="1" si="1737"/>
        <v>5</v>
      </c>
      <c r="JM385" s="7" t="str">
        <f ca="1">IFERROR(IF(JM384+JL385&gt;JN$4,JM384,JM384+JL385),"")</f>
        <v/>
      </c>
      <c r="JN385" s="7">
        <f t="shared" ca="1" si="1845"/>
        <v>0</v>
      </c>
      <c r="JO385" s="7">
        <f t="shared" ca="1" si="1738"/>
        <v>0.20146608221951579</v>
      </c>
      <c r="JP385" s="7">
        <f t="shared" ca="1" si="1739"/>
        <v>0.26007237931894578</v>
      </c>
      <c r="JQ385" s="7">
        <f t="shared" ca="1" si="1740"/>
        <v>1</v>
      </c>
      <c r="JR385" s="7" t="str">
        <f t="shared" ca="1" si="1741"/>
        <v>5</v>
      </c>
      <c r="JS385" s="7" t="str">
        <f ca="1">IFERROR(IF(JS384+JR385&gt;JT$4,JS384,JS384+JR385),"")</f>
        <v/>
      </c>
      <c r="JT385" s="7">
        <f t="shared" ca="1" si="1846"/>
        <v>0</v>
      </c>
      <c r="JU385" s="7">
        <f t="shared" ca="1" si="1742"/>
        <v>0.31016722465950586</v>
      </c>
      <c r="JV385" s="7">
        <f t="shared" ca="1" si="1743"/>
        <v>0.15137123687895571</v>
      </c>
      <c r="JW385" s="7">
        <f t="shared" ca="1" si="1744"/>
        <v>1</v>
      </c>
      <c r="JX385" s="7" t="str">
        <f t="shared" ca="1" si="1745"/>
        <v>5</v>
      </c>
      <c r="JY385" s="7" t="str">
        <f ca="1">IFERROR(IF(JY384+JX385&gt;JZ$4,JY384,JY384+JX385),"")</f>
        <v/>
      </c>
      <c r="JZ385" s="7">
        <f t="shared" ca="1" si="1847"/>
        <v>0</v>
      </c>
      <c r="KA385" s="7">
        <f t="shared" ca="1" si="1746"/>
        <v>0.90810653833980837</v>
      </c>
      <c r="KB385" s="7">
        <f t="shared" ca="1" si="1747"/>
        <v>-0.4465680768013468</v>
      </c>
      <c r="KC385" s="7">
        <f t="shared" ca="1" si="1748"/>
        <v>0</v>
      </c>
      <c r="KD385" s="7">
        <f t="shared" ca="1" si="1749"/>
        <v>0</v>
      </c>
      <c r="KE385" s="7" t="str">
        <f ca="1">IFERROR(IF(KE384+KD385&gt;KF$4,KE384,KE384+KD385),"")</f>
        <v/>
      </c>
      <c r="KF385" s="7">
        <f t="shared" ca="1" si="1848"/>
        <v>0</v>
      </c>
      <c r="KG385" s="7">
        <f t="shared" ca="1" si="1750"/>
        <v>0.86432325000137533</v>
      </c>
      <c r="KH385" s="7">
        <f t="shared" ca="1" si="1751"/>
        <v>-0.40278478846291377</v>
      </c>
      <c r="KI385" s="7">
        <f t="shared" ca="1" si="1752"/>
        <v>0</v>
      </c>
      <c r="KJ385" s="7">
        <f t="shared" ca="1" si="1753"/>
        <v>0</v>
      </c>
      <c r="KK385" s="7" t="str">
        <f ca="1">IFERROR(IF(KK384+KJ385&gt;KL$4,KK384,KK384+KJ385),"")</f>
        <v/>
      </c>
      <c r="KL385" s="7">
        <f t="shared" ca="1" si="1849"/>
        <v>0</v>
      </c>
      <c r="KM385" s="7">
        <f t="shared" ca="1" si="1754"/>
        <v>0.80821771910796281</v>
      </c>
      <c r="KN385" s="7">
        <f t="shared" ca="1" si="1755"/>
        <v>-0.34667925756950124</v>
      </c>
      <c r="KO385" s="7">
        <f t="shared" ca="1" si="1756"/>
        <v>0</v>
      </c>
      <c r="KP385" s="7">
        <f t="shared" ca="1" si="1757"/>
        <v>0</v>
      </c>
      <c r="KQ385" s="7" t="str">
        <f ca="1">IFERROR(IF(KQ384+KP385&gt;KR$4,KQ384,KQ384+KP385),"")</f>
        <v/>
      </c>
      <c r="KR385" s="7">
        <f t="shared" ca="1" si="1850"/>
        <v>0</v>
      </c>
      <c r="KS385" s="7">
        <f t="shared" ca="1" si="1758"/>
        <v>0.49937132585601418</v>
      </c>
      <c r="KT385" s="7">
        <f t="shared" ca="1" si="1759"/>
        <v>-3.7832864317552617E-2</v>
      </c>
      <c r="KU385" s="7">
        <f t="shared" ca="1" si="1760"/>
        <v>0</v>
      </c>
      <c r="KV385" s="7">
        <f t="shared" ca="1" si="1761"/>
        <v>0</v>
      </c>
      <c r="KW385" s="7" t="str">
        <f ca="1">IFERROR(IF(KW384+KV385&gt;KX$4,KW384,KW384+KV385),"")</f>
        <v/>
      </c>
      <c r="KX385" s="7">
        <f t="shared" ca="1" si="1851"/>
        <v>0</v>
      </c>
      <c r="KY385" s="7">
        <f t="shared" ca="1" si="1762"/>
        <v>0.37946495501096777</v>
      </c>
      <c r="KZ385" s="7">
        <f t="shared" ca="1" si="1763"/>
        <v>8.2073506527493789E-2</v>
      </c>
      <c r="LA385" s="7">
        <f t="shared" ca="1" si="1764"/>
        <v>1</v>
      </c>
      <c r="LB385" s="7" t="str">
        <f t="shared" ca="1" si="1765"/>
        <v>5</v>
      </c>
      <c r="LC385" s="7" t="str">
        <f ca="1">IFERROR(IF(LC384+LB385&gt;LD$4,LC384,LC384+LB385),"")</f>
        <v/>
      </c>
      <c r="LD385" s="7">
        <f t="shared" ca="1" si="1852"/>
        <v>0</v>
      </c>
      <c r="LE385" s="7">
        <f t="shared" ca="1" si="1766"/>
        <v>0.75492214120358081</v>
      </c>
      <c r="LF385" s="7">
        <f t="shared" ca="1" si="1767"/>
        <v>-0.29338367966511925</v>
      </c>
      <c r="LG385" s="7">
        <f t="shared" ca="1" si="1768"/>
        <v>0</v>
      </c>
      <c r="LH385" s="7">
        <f t="shared" ca="1" si="1769"/>
        <v>0</v>
      </c>
      <c r="LI385" s="7" t="str">
        <f ca="1">IFERROR(IF(LI384+LH385&gt;LJ$4,LI384,LI384+LH385),"")</f>
        <v/>
      </c>
      <c r="LJ385" s="7">
        <f t="shared" ca="1" si="1853"/>
        <v>0</v>
      </c>
      <c r="LK385" s="7">
        <f t="shared" ca="1" si="1770"/>
        <v>0.61942508911862693</v>
      </c>
      <c r="LL385" s="7">
        <f t="shared" ca="1" si="1771"/>
        <v>-0.15788662758016536</v>
      </c>
      <c r="LM385" s="7">
        <f t="shared" ca="1" si="1772"/>
        <v>0</v>
      </c>
      <c r="LN385" s="7">
        <f t="shared" ca="1" si="1773"/>
        <v>0</v>
      </c>
      <c r="LO385" s="7" t="str">
        <f ca="1">IFERROR(IF(LO384+LN385&gt;LP$4,LO384,LO384+LN385),"")</f>
        <v/>
      </c>
      <c r="LP385" s="7">
        <f t="shared" ca="1" si="1854"/>
        <v>0</v>
      </c>
      <c r="LQ385" s="7">
        <f t="shared" ca="1" si="1774"/>
        <v>0.77822847912225246</v>
      </c>
      <c r="LR385" s="7">
        <f t="shared" ca="1" si="1775"/>
        <v>-0.31669001758379089</v>
      </c>
      <c r="LS385" s="7">
        <f t="shared" ca="1" si="1776"/>
        <v>0</v>
      </c>
      <c r="LT385" s="7">
        <f t="shared" ca="1" si="1777"/>
        <v>0</v>
      </c>
      <c r="LU385" s="7" t="str">
        <f ca="1">IFERROR(IF(LU384+LT385&gt;LV$4,LU384,LU384+LT385),"")</f>
        <v/>
      </c>
      <c r="LV385" s="7">
        <f t="shared" ca="1" si="1855"/>
        <v>0</v>
      </c>
      <c r="LW385" s="7">
        <f t="shared" ca="1" si="1778"/>
        <v>0.65521942387256826</v>
      </c>
      <c r="LX385" s="7">
        <f t="shared" ca="1" si="1779"/>
        <v>-0.1936809623341067</v>
      </c>
      <c r="LY385" s="7">
        <f t="shared" ca="1" si="1780"/>
        <v>0</v>
      </c>
      <c r="LZ385" s="7">
        <f t="shared" ca="1" si="1781"/>
        <v>0</v>
      </c>
      <c r="MA385" s="7" t="str">
        <f ca="1">IFERROR(IF(MA384+LZ385&gt;MB$4,MA384,MA384+LZ385),"")</f>
        <v/>
      </c>
      <c r="MB385" s="7">
        <f t="shared" ca="1" si="1856"/>
        <v>0</v>
      </c>
      <c r="MC385" s="7">
        <f t="shared" ca="1" si="1782"/>
        <v>0.50106761374980702</v>
      </c>
      <c r="MD385" s="7">
        <f t="shared" ca="1" si="1783"/>
        <v>-3.9529152211345453E-2</v>
      </c>
      <c r="ME385" s="7">
        <f t="shared" ca="1" si="1784"/>
        <v>0</v>
      </c>
      <c r="MF385" s="7">
        <f t="shared" ca="1" si="1785"/>
        <v>0</v>
      </c>
      <c r="MG385" s="7" t="str">
        <f ca="1">IFERROR(IF(MG384+MF385&gt;MH$4,MG384,MG384+MF385),"")</f>
        <v/>
      </c>
      <c r="MH385" s="7">
        <f t="shared" ca="1" si="1857"/>
        <v>0</v>
      </c>
      <c r="MI385" s="7">
        <f t="shared" ca="1" si="1786"/>
        <v>3.7949487828421447E-2</v>
      </c>
      <c r="MJ385" s="7">
        <f t="shared" ca="1" si="1787"/>
        <v>0.42358897371004012</v>
      </c>
      <c r="MK385" s="7">
        <f t="shared" ca="1" si="1788"/>
        <v>1</v>
      </c>
      <c r="ML385" s="7" t="str">
        <f t="shared" ca="1" si="1789"/>
        <v>5</v>
      </c>
      <c r="MM385" s="7" t="str">
        <f ca="1">IFERROR(IF(MM384+ML385&gt;MN$4,MM384,MM384+ML385),"")</f>
        <v/>
      </c>
      <c r="MN385" s="7">
        <f t="shared" ca="1" si="1858"/>
        <v>0</v>
      </c>
      <c r="MO385" s="7">
        <f t="shared" ca="1" si="1790"/>
        <v>0.64144831083251574</v>
      </c>
      <c r="MP385" s="7">
        <f t="shared" ca="1" si="1791"/>
        <v>-0.17990984929405418</v>
      </c>
      <c r="MQ385" s="7">
        <f t="shared" ca="1" si="1792"/>
        <v>0</v>
      </c>
      <c r="MR385" s="7">
        <f t="shared" ca="1" si="1793"/>
        <v>0</v>
      </c>
      <c r="MS385" s="7" t="str">
        <f ca="1">IFERROR(IF(MS384+MR385&gt;MT$4,MS384,MS384+MR385),"")</f>
        <v/>
      </c>
      <c r="MT385" s="7">
        <f t="shared" ca="1" si="1859"/>
        <v>0</v>
      </c>
      <c r="MU385" s="7">
        <f t="shared" ca="1" si="1794"/>
        <v>1.644223890191121E-2</v>
      </c>
      <c r="MV385" s="7">
        <f t="shared" ca="1" si="1795"/>
        <v>0.44509622263655035</v>
      </c>
      <c r="MW385" s="7">
        <f t="shared" ca="1" si="1796"/>
        <v>1</v>
      </c>
      <c r="MX385" s="7" t="str">
        <f t="shared" ca="1" si="1797"/>
        <v>5</v>
      </c>
      <c r="MY385" s="7" t="str">
        <f ca="1">IFERROR(IF(MY384+MX385&gt;MZ$4,MY384,MY384+MX385),"")</f>
        <v/>
      </c>
      <c r="MZ385" s="7">
        <f t="shared" ca="1" si="1860"/>
        <v>0</v>
      </c>
      <c r="NA385" s="7">
        <f t="shared" ca="1" si="1798"/>
        <v>0.64423530483514146</v>
      </c>
      <c r="NB385" s="7">
        <f t="shared" ca="1" si="1799"/>
        <v>-0.1826968432966799</v>
      </c>
      <c r="NC385" s="7">
        <f t="shared" ca="1" si="1800"/>
        <v>0</v>
      </c>
      <c r="ND385" s="7">
        <f t="shared" ca="1" si="1801"/>
        <v>0</v>
      </c>
      <c r="NE385" s="7" t="str">
        <f ca="1">IFERROR(IF(NE384+ND385&gt;NF$4,NE384,NE384+ND385),"")</f>
        <v/>
      </c>
      <c r="NF385" s="7">
        <f t="shared" ca="1" si="1861"/>
        <v>0</v>
      </c>
      <c r="NG385" s="7">
        <f t="shared" ca="1" si="1802"/>
        <v>0.32921393515077968</v>
      </c>
      <c r="NH385" s="7">
        <f t="shared" ca="1" si="1803"/>
        <v>0.13232452638768188</v>
      </c>
      <c r="NI385" s="7">
        <f t="shared" ca="1" si="1804"/>
        <v>1</v>
      </c>
      <c r="NJ385" s="7" t="str">
        <f t="shared" ca="1" si="1805"/>
        <v>5</v>
      </c>
      <c r="NK385" s="7" t="str">
        <f ca="1">IFERROR(IF(NK384+NJ385&gt;NL$4,NK384,NK384+NJ385),"")</f>
        <v/>
      </c>
      <c r="NL385" s="7">
        <f t="shared" ca="1" si="1862"/>
        <v>0</v>
      </c>
      <c r="NM385" s="7">
        <f t="shared" ca="1" si="1806"/>
        <v>0.47316572522374101</v>
      </c>
      <c r="NN385" s="7">
        <f t="shared" ca="1" si="1807"/>
        <v>-1.1627263685279443E-2</v>
      </c>
      <c r="NO385" s="7">
        <f t="shared" ca="1" si="1808"/>
        <v>0</v>
      </c>
      <c r="NP385" s="7">
        <f t="shared" ca="1" si="1809"/>
        <v>0</v>
      </c>
      <c r="NQ385" s="7" t="str">
        <f ca="1">IFERROR(IF(NQ384+NP385&gt;NR$4,NQ384,NQ384+NP385),"")</f>
        <v/>
      </c>
      <c r="NR385" s="7">
        <f t="shared" ca="1" si="1863"/>
        <v>0</v>
      </c>
      <c r="NT385">
        <v>387</v>
      </c>
      <c r="NU385" s="7" t="s">
        <v>19</v>
      </c>
      <c r="NV385" s="7" t="str">
        <f t="shared" ca="1" si="1987"/>
        <v/>
      </c>
      <c r="NW385" s="7" t="str">
        <f t="shared" ca="1" si="1810"/>
        <v/>
      </c>
      <c r="NX385" t="str">
        <f ca="1">IFERROR(VLOOKUP(NT385,$K$3:$AK$568,8,FALSE),"")</f>
        <v/>
      </c>
      <c r="NY385" t="str">
        <f ca="1">IFERROR(VLOOKUP(NT385,$K$3:$AK$568,9,FALSE),"")</f>
        <v/>
      </c>
      <c r="NZ385" s="7" t="str">
        <f ca="1">IFERROR(VLOOKUP(NT385,$K$3:$AK$568,27,FALSE),"")</f>
        <v/>
      </c>
      <c r="OB385">
        <v>387</v>
      </c>
      <c r="OC385" s="7" t="s">
        <v>19</v>
      </c>
      <c r="OD385" t="e">
        <f t="shared" ca="1" si="1864"/>
        <v>#N/A</v>
      </c>
      <c r="OE385" s="7" t="str">
        <f t="shared" ca="1" si="1865"/>
        <v/>
      </c>
      <c r="OF385" s="7" t="str">
        <f t="shared" ca="1" si="1866"/>
        <v/>
      </c>
      <c r="OG385" t="str">
        <f t="shared" ca="1" si="1867"/>
        <v/>
      </c>
      <c r="OI385">
        <v>387</v>
      </c>
      <c r="OJ385" s="7" t="s">
        <v>19</v>
      </c>
      <c r="OK385" s="7" t="str">
        <f t="shared" ca="1" si="1868"/>
        <v/>
      </c>
      <c r="OL385" s="7" t="str">
        <f t="shared" ca="1" si="1869"/>
        <v/>
      </c>
      <c r="OM385" t="str">
        <f ca="1">IFERROR(VLOOKUP(OI385,$L$3:$AK$568,7,FALSE),"")</f>
        <v/>
      </c>
      <c r="ON385" t="str">
        <f ca="1">IFERROR(VLOOKUP(OI385,$L$3:$AK$568,8,FALSE),"")</f>
        <v/>
      </c>
      <c r="OO385" s="7" t="str">
        <f ca="1">IFERROR(VLOOKUP(OI385,$L$3:$AK$568,26,FALSE),"")</f>
        <v/>
      </c>
      <c r="OQ385">
        <v>387</v>
      </c>
      <c r="OR385" s="7" t="s">
        <v>19</v>
      </c>
      <c r="OS385" t="e">
        <f t="shared" ca="1" si="1870"/>
        <v>#N/A</v>
      </c>
      <c r="OT385" s="7" t="str">
        <f t="shared" ca="1" si="1871"/>
        <v/>
      </c>
      <c r="OU385" s="7" t="str">
        <f t="shared" ca="1" si="1872"/>
        <v/>
      </c>
      <c r="OV385" t="str">
        <f t="shared" ca="1" si="1873"/>
        <v/>
      </c>
      <c r="OX385">
        <v>387</v>
      </c>
      <c r="OY385" s="7" t="s">
        <v>19</v>
      </c>
      <c r="OZ385" s="7" t="str">
        <f t="shared" ca="1" si="1874"/>
        <v/>
      </c>
      <c r="PA385" s="7" t="str">
        <f t="shared" ca="1" si="1875"/>
        <v/>
      </c>
      <c r="PB385" t="str">
        <f ca="1">IFERROR(VLOOKUP(OX385,$M$3:$AK$568,6,FALSE),"")</f>
        <v/>
      </c>
      <c r="PC385" t="str">
        <f ca="1">IFERROR(VLOOKUP(OX385,$M$3:$AK$568,7,FALSE),"")</f>
        <v/>
      </c>
      <c r="PD385" s="7" t="str">
        <f ca="1">IFERROR(VLOOKUP(OX385,$M$3:$AK$568,25,FALSE),"")</f>
        <v/>
      </c>
      <c r="PF385">
        <v>387</v>
      </c>
      <c r="PG385" s="7" t="s">
        <v>19</v>
      </c>
      <c r="PH385" t="e">
        <f t="shared" ca="1" si="1876"/>
        <v>#N/A</v>
      </c>
      <c r="PI385" s="7" t="str">
        <f t="shared" ca="1" si="1877"/>
        <v/>
      </c>
      <c r="PJ385" s="7" t="str">
        <f t="shared" ca="1" si="1878"/>
        <v/>
      </c>
      <c r="PK385" t="str">
        <f t="shared" ca="1" si="1879"/>
        <v/>
      </c>
      <c r="PM385">
        <v>387</v>
      </c>
      <c r="PN385" s="7" t="s">
        <v>19</v>
      </c>
      <c r="PO385" s="202" t="str">
        <f t="shared" ca="1" si="1880"/>
        <v/>
      </c>
      <c r="PP385" s="7" t="str">
        <f t="shared" ca="1" si="1881"/>
        <v/>
      </c>
      <c r="PQ385" t="str">
        <f ca="1">IFERROR(VLOOKUP(PM385,$G$325:$R$409,12,FALSE),"")</f>
        <v/>
      </c>
      <c r="PR385" t="e">
        <f ca="1">VLOOKUP(PM385,$G$324:$Q$409,11,FALSE)</f>
        <v>#N/A</v>
      </c>
      <c r="PS385" s="7" t="str">
        <f ca="1">VLOOKUP(PQ385,$R$325:$Y$409,8,FALSE)</f>
        <v>- -</v>
      </c>
      <c r="PT385" s="7">
        <f ca="1">ReSt</f>
        <v>-4</v>
      </c>
      <c r="PU385" s="7" t="e">
        <f t="shared" ca="1" si="1882"/>
        <v>#N/A</v>
      </c>
      <c r="PV385" s="7" t="e">
        <f t="shared" ca="1" si="1883"/>
        <v>#N/A</v>
      </c>
      <c r="PW385" s="7" t="str">
        <f ca="1">VLOOKUP(PQ385,$R$325:$AK$409,8,FALSE)</f>
        <v>- -</v>
      </c>
      <c r="PX385" s="7"/>
      <c r="PY385">
        <v>387</v>
      </c>
      <c r="PZ385" s="7" t="s">
        <v>19</v>
      </c>
      <c r="QA385" t="str">
        <f t="shared" ca="1" si="1884"/>
        <v/>
      </c>
      <c r="QB385" s="7" t="str">
        <f t="shared" ca="1" si="1885"/>
        <v/>
      </c>
      <c r="QC385" s="7" t="str">
        <f t="shared" ca="1" si="1886"/>
        <v/>
      </c>
      <c r="QD385" t="str">
        <f t="shared" ca="1" si="1887"/>
        <v/>
      </c>
      <c r="QF385">
        <v>387</v>
      </c>
      <c r="QG385" s="7" t="s">
        <v>19</v>
      </c>
      <c r="QH385" s="7" t="str">
        <f t="shared" ca="1" si="1888"/>
        <v/>
      </c>
      <c r="QI385" s="7" t="e">
        <f t="shared" ca="1" si="1889"/>
        <v>#VALUE!</v>
      </c>
      <c r="QJ385" t="e">
        <f t="shared" ca="1" si="1890"/>
        <v>#N/A</v>
      </c>
      <c r="QK385" s="7" t="e">
        <f t="shared" ca="1" si="1891"/>
        <v>#N/A</v>
      </c>
      <c r="QM385">
        <v>387</v>
      </c>
      <c r="QN385" s="7" t="s">
        <v>19</v>
      </c>
      <c r="QO385" t="str">
        <f t="shared" ca="1" si="1892"/>
        <v/>
      </c>
      <c r="QP385" s="7" t="str">
        <f t="shared" ca="1" si="1893"/>
        <v/>
      </c>
      <c r="QQ385" t="str">
        <f t="shared" ca="1" si="1894"/>
        <v/>
      </c>
    </row>
    <row r="386" spans="1:459" x14ac:dyDescent="0.25">
      <c r="A386" s="240" t="str">
        <f>IF('Character Sheet'!$B$4="Creature","N","Y")</f>
        <v>Y</v>
      </c>
      <c r="C386" s="75"/>
      <c r="D386" s="76"/>
      <c r="F386" s="75">
        <v>17</v>
      </c>
      <c r="G386" s="76">
        <f t="shared" ca="1" si="1968"/>
        <v>0</v>
      </c>
      <c r="I386" s="75" t="s">
        <v>1812</v>
      </c>
      <c r="J386" s="85"/>
      <c r="K386" s="85">
        <f t="shared" ca="1" si="1969"/>
        <v>7</v>
      </c>
      <c r="L386" s="85">
        <f t="shared" ca="1" si="1970"/>
        <v>7</v>
      </c>
      <c r="M386" s="70">
        <f t="shared" ca="1" si="1971"/>
        <v>18</v>
      </c>
      <c r="O386" s="222" t="str">
        <f t="shared" ca="1" si="1972"/>
        <v>- -</v>
      </c>
      <c r="Q386" s="7" t="s">
        <v>1757</v>
      </c>
      <c r="R386" s="9" t="str">
        <f ca="1">IFERROR(VLOOKUP(F386,INDIRECT(Calculations!$D$101),2,FALSE),"")</f>
        <v/>
      </c>
      <c r="S386" s="9" t="str">
        <f t="shared" ca="1" si="1973"/>
        <v/>
      </c>
      <c r="T386" s="61" t="str">
        <f ca="1">SUBSTITUTE(IFERROR(IFERROR(VLOOKUP(R386,'[1]Skill Statistics'!$A$3:$C$513,2,FALSE),VLOOKUP(Q386,'[1]Skill Statistics'!$A$3:$C$513,2,FALSE)),T385),"R*","ReSt")</f>
        <v>ReSt/ReSt</v>
      </c>
      <c r="U386" s="61" t="str">
        <f ca="1">IFERROR(IFERROR(VLOOKUP(R386,'[1]Skill Statistics'!$A$3:$C$513,3,FALSE),VLOOKUP(Q386,'[1]Skill Statistics'!$A$3:$C$513,3,FALSE)),U385)</f>
        <v>Me</v>
      </c>
      <c r="V386" s="61" t="str">
        <f ca="1">IF(R386="","- -",IF(ISNUMBER(SEARCH("Category",R386)),"- -",IFERROR(IFERROR(VLOOKUP(Q386,[1]Professions!$A$4:$AM$288,MATCH(Profession,[1]Professions!$A$1:$AM$1,0),FALSE),VLOOKUP(Q386,Calculations!$B$91:$I$95,8,FALSE)),"- -")))</f>
        <v>- -</v>
      </c>
      <c r="W386" s="60" t="str">
        <f t="shared" ca="1" si="1974"/>
        <v>- -</v>
      </c>
      <c r="X386" s="7" t="str">
        <f ca="1">IFERROR(VLOOKUP(R386,$BS$6:$NR$519,MATCH(ActualLevel,$BS$3:$NR$3,0),FALSE),"- -")</f>
        <v>- -</v>
      </c>
      <c r="Y386" s="7" t="str">
        <f t="shared" ca="1" si="1975"/>
        <v>- -</v>
      </c>
      <c r="Z386" s="7" t="str">
        <f ca="1">IFERROR(VLOOKUP(Y386,Charts!$BQ$2:$BR$52,2,FALSE),"- -")</f>
        <v>- -</v>
      </c>
      <c r="AA386" s="7">
        <f t="shared" ca="1" si="1976"/>
        <v>-1</v>
      </c>
      <c r="AB386" s="7" t="str">
        <f t="shared" ca="1" si="1977"/>
        <v>- -</v>
      </c>
      <c r="AC386" s="7"/>
      <c r="AD386" s="7"/>
      <c r="AE386" s="7"/>
      <c r="AF386" s="7"/>
      <c r="AG386" s="7"/>
      <c r="AH386" s="90"/>
      <c r="AI386" s="7"/>
      <c r="AJ386" s="7"/>
      <c r="AK386" s="7">
        <f t="shared" ca="1" si="1978"/>
        <v>-1</v>
      </c>
      <c r="AL386" s="7"/>
      <c r="AM386" s="69">
        <f>IFERROR(VLOOKUP(Q386,'[1]Skill Statistics'!$A$3:$AN$513,MATCH(Profession,'[1]Skill Statistics'!$A$2:$AN$2,0),FALSE),0)</f>
        <v>0</v>
      </c>
      <c r="AN386" s="85">
        <f>IFERROR(VLOOKUP(Q386,'[1]Skill Statistics'!$A$3:$BK$513,MATCH(Archetype,'[1]Skill Statistics'!$A$2:$BK$2,0),FALSE),0)</f>
        <v>0</v>
      </c>
      <c r="AO386" s="85">
        <f>IFERROR(VLOOKUP(Q386,'[1]Skill Statistics'!$A$3:$BB$513,MATCH(Race,'[1]Skill Statistics'!$A$2:$BB$2,0),FALSE),0)</f>
        <v>0</v>
      </c>
      <c r="AP386" s="85">
        <f t="shared" ca="1" si="1811"/>
        <v>-0.1</v>
      </c>
      <c r="AQ386" s="70"/>
      <c r="AS386" s="69">
        <f>IFERROR(VLOOKUP(Q386,'[1]Professional Skills'!$A$4:$AM$288,MATCH(Profession,'[1]Professional Skills'!$A$3:$AM$3,0),FALSE),"- -")</f>
        <v>0</v>
      </c>
      <c r="AT386" t="s">
        <v>1812</v>
      </c>
      <c r="AU386" s="7" t="str">
        <f t="shared" si="1979"/>
        <v/>
      </c>
      <c r="AV386" s="7">
        <f t="shared" ca="1" si="1980"/>
        <v>0</v>
      </c>
      <c r="AW386" t="str">
        <f t="shared" si="1898"/>
        <v/>
      </c>
      <c r="AX386" t="str">
        <f t="shared" si="1981"/>
        <v/>
      </c>
      <c r="AY386">
        <f t="shared" si="1982"/>
        <v>0</v>
      </c>
      <c r="AZ386" s="70" t="str">
        <f t="shared" si="1983"/>
        <v/>
      </c>
      <c r="BB386" s="69" t="str">
        <f>IFERROR(IF(Q386="Language",VLOOKUP(R386,[1]Cultures!$B$4:$N$218,MATCH(Culture,[1]Cultures!$B$3:$N$3,0),FALSE),VLOOKUP(Q386,[1]Cultures!$B$4:$O$212,MATCH(Culture,[1]Cultures!$B$3:$O$3,0),FALSE)),"- -")</f>
        <v>- -</v>
      </c>
      <c r="BC386" t="s">
        <v>1812</v>
      </c>
      <c r="BD386">
        <f t="shared" ca="1" si="1984"/>
        <v>0.4613486049176978</v>
      </c>
      <c r="BE386">
        <f t="shared" ca="1" si="1900"/>
        <v>0.36134860491769782</v>
      </c>
      <c r="BH386">
        <f t="shared" ca="1" si="1950"/>
        <v>14</v>
      </c>
      <c r="BI386" s="7">
        <f t="shared" ca="1" si="1985"/>
        <v>0</v>
      </c>
      <c r="BK386" s="7"/>
      <c r="BL386" s="70" t="str">
        <f t="shared" ca="1" si="1986"/>
        <v>- -</v>
      </c>
      <c r="BN386" s="69" t="str">
        <f ca="1">IFERROR(VLOOKUP(V386,Charts!$BT$2:$BV$14,3,FALSE),"- -")</f>
        <v>- -</v>
      </c>
      <c r="BO386" s="85" t="str">
        <f t="shared" ca="1" si="1812"/>
        <v>- -</v>
      </c>
      <c r="BP386" s="70" t="str">
        <f t="shared" ca="1" si="1901"/>
        <v>- -</v>
      </c>
      <c r="BR386" s="7">
        <v>385</v>
      </c>
      <c r="BS386" s="9" t="str">
        <f ca="1">VLOOKUP(BR386,$O$3:$R$568,4,FALSE)</f>
        <v>Etcher</v>
      </c>
      <c r="BT386" s="7" t="str">
        <f ca="1">VLOOKUP(BS386,$R$3:$V$568,5,FALSE)</f>
        <v>2 / 4</v>
      </c>
      <c r="BU386" s="7">
        <f ca="1">VLOOKUP(BT386,Charts!$BT$2:$BV$14,3,FALSE)</f>
        <v>0.76923076923076927</v>
      </c>
      <c r="BV386" s="7" t="str">
        <f t="shared" ca="1" si="1604"/>
        <v>2</v>
      </c>
      <c r="BW386" s="7" t="str">
        <f t="shared" ca="1" si="1605"/>
        <v>4</v>
      </c>
      <c r="BY386" s="7">
        <f t="shared" ca="1" si="1606"/>
        <v>0.82299394281410221</v>
      </c>
      <c r="BZ386" s="7">
        <f t="shared" ca="1" si="1607"/>
        <v>-5.3763173583332935E-2</v>
      </c>
      <c r="CA386" s="7">
        <f t="shared" ca="1" si="1608"/>
        <v>0</v>
      </c>
      <c r="CB386" s="7">
        <f t="shared" ca="1" si="1609"/>
        <v>0</v>
      </c>
      <c r="CC386" s="7" t="str">
        <f ca="1">IFERROR(IF(CC385+CB386&gt;CD$4,CC385,CC385+CB386),"")</f>
        <v/>
      </c>
      <c r="CD386" s="7">
        <f t="shared" ca="1" si="1813"/>
        <v>0</v>
      </c>
      <c r="CE386" s="7">
        <f t="shared" ca="1" si="1610"/>
        <v>8.0742567909516172E-2</v>
      </c>
      <c r="CF386" s="7">
        <f t="shared" ca="1" si="1611"/>
        <v>0.6884882013212531</v>
      </c>
      <c r="CG386" s="7">
        <f t="shared" ca="1" si="1612"/>
        <v>1</v>
      </c>
      <c r="CH386" s="7" t="str">
        <f t="shared" ca="1" si="1613"/>
        <v>2</v>
      </c>
      <c r="CI386" s="7" t="str">
        <f ca="1">IFERROR(IF(CI385+CH386&gt;CJ$4,CI385,CI385+CH386),"")</f>
        <v/>
      </c>
      <c r="CJ386" s="7">
        <f t="shared" ca="1" si="1814"/>
        <v>0</v>
      </c>
      <c r="CK386" s="7">
        <f t="shared" ca="1" si="1614"/>
        <v>5.8202326046423947E-2</v>
      </c>
      <c r="CL386" s="7">
        <f t="shared" ca="1" si="1615"/>
        <v>0.71102844318434533</v>
      </c>
      <c r="CM386" s="7">
        <f t="shared" ca="1" si="1616"/>
        <v>1</v>
      </c>
      <c r="CN386" s="7" t="str">
        <f t="shared" ca="1" si="1617"/>
        <v>2</v>
      </c>
      <c r="CO386" s="7" t="str">
        <f ca="1">IFERROR(IF(CO385+CN386&gt;CP$4,CO385,CO385+CN386),"")</f>
        <v/>
      </c>
      <c r="CP386" s="7">
        <f t="shared" ca="1" si="1815"/>
        <v>0</v>
      </c>
      <c r="CQ386" s="7">
        <f t="shared" ca="1" si="1618"/>
        <v>0.42633566841883086</v>
      </c>
      <c r="CR386" s="7">
        <f t="shared" ca="1" si="1619"/>
        <v>0.34289510081193841</v>
      </c>
      <c r="CS386" s="7">
        <f t="shared" ca="1" si="1620"/>
        <v>1</v>
      </c>
      <c r="CT386" s="7" t="str">
        <f t="shared" ca="1" si="1621"/>
        <v>2</v>
      </c>
      <c r="CU386" s="7" t="str">
        <f ca="1">IFERROR(IF(CU385+CT386&gt;CV$4,CU385,CU385+CT386),"")</f>
        <v/>
      </c>
      <c r="CV386" s="7">
        <f t="shared" ca="1" si="1816"/>
        <v>0</v>
      </c>
      <c r="CW386" s="7">
        <f t="shared" ca="1" si="1622"/>
        <v>0.88374241837246126</v>
      </c>
      <c r="CX386" s="7">
        <f t="shared" ca="1" si="1623"/>
        <v>-0.11451164914169198</v>
      </c>
      <c r="CY386" s="7">
        <f t="shared" ca="1" si="1624"/>
        <v>0</v>
      </c>
      <c r="CZ386" s="7">
        <f t="shared" ca="1" si="1625"/>
        <v>0</v>
      </c>
      <c r="DA386" s="7" t="str">
        <f ca="1">IFERROR(IF(DA385+CZ386&gt;DB$4,DA385,DA385+CZ386),"")</f>
        <v/>
      </c>
      <c r="DB386" s="7">
        <f t="shared" ca="1" si="1817"/>
        <v>0</v>
      </c>
      <c r="DC386" s="7">
        <f t="shared" ca="1" si="1626"/>
        <v>0.31017942825651912</v>
      </c>
      <c r="DD386" s="7">
        <f t="shared" ca="1" si="1627"/>
        <v>0.45905134097425015</v>
      </c>
      <c r="DE386" s="7">
        <f t="shared" ca="1" si="1628"/>
        <v>1</v>
      </c>
      <c r="DF386" s="7" t="str">
        <f t="shared" ca="1" si="1629"/>
        <v>2</v>
      </c>
      <c r="DG386" s="7" t="str">
        <f ca="1">IFERROR(IF(DG385+DF386&gt;DH$4,DG385,DG385+DF386),"")</f>
        <v/>
      </c>
      <c r="DH386" s="7">
        <f t="shared" ca="1" si="1818"/>
        <v>0</v>
      </c>
      <c r="DI386" s="7">
        <f t="shared" ca="1" si="1630"/>
        <v>0.58615060867871749</v>
      </c>
      <c r="DJ386" s="7">
        <f t="shared" ca="1" si="1631"/>
        <v>0.18308016055205178</v>
      </c>
      <c r="DK386" s="7">
        <f t="shared" ca="1" si="1632"/>
        <v>1</v>
      </c>
      <c r="DL386" s="7" t="str">
        <f t="shared" ca="1" si="1633"/>
        <v>2</v>
      </c>
      <c r="DM386" s="7" t="str">
        <f ca="1">IFERROR(IF(DM385+DL386&gt;DN$4,DM385,DM385+DL386),"")</f>
        <v/>
      </c>
      <c r="DN386" s="7">
        <f t="shared" ca="1" si="1819"/>
        <v>0</v>
      </c>
      <c r="DO386" s="7">
        <f t="shared" ca="1" si="1634"/>
        <v>0.91577960569686245</v>
      </c>
      <c r="DP386" s="7">
        <f t="shared" ca="1" si="1635"/>
        <v>-0.14654883646609318</v>
      </c>
      <c r="DQ386" s="7">
        <f t="shared" ca="1" si="1636"/>
        <v>0</v>
      </c>
      <c r="DR386" s="7">
        <f t="shared" ca="1" si="1637"/>
        <v>0</v>
      </c>
      <c r="DS386" s="7" t="str">
        <f ca="1">IFERROR(IF(DS385+DR386&gt;DT$4,DS385,DS385+DR386),"")</f>
        <v/>
      </c>
      <c r="DT386" s="7">
        <f t="shared" ca="1" si="1820"/>
        <v>0</v>
      </c>
      <c r="DU386" s="7">
        <f t="shared" ca="1" si="1638"/>
        <v>0.7794232996665903</v>
      </c>
      <c r="DV386" s="7">
        <f t="shared" ca="1" si="1639"/>
        <v>-1.0192530435821023E-2</v>
      </c>
      <c r="DW386" s="7">
        <f t="shared" ca="1" si="1640"/>
        <v>0</v>
      </c>
      <c r="DX386" s="7">
        <f t="shared" ca="1" si="1641"/>
        <v>0</v>
      </c>
      <c r="DY386" s="7" t="str">
        <f ca="1">IFERROR(IF(DY385+DX386&gt;DZ$4,DY385,DY385+DX386),"")</f>
        <v/>
      </c>
      <c r="DZ386" s="7">
        <f t="shared" ca="1" si="1821"/>
        <v>0</v>
      </c>
      <c r="EA386" s="7">
        <f t="shared" ca="1" si="1642"/>
        <v>0.44550017359159044</v>
      </c>
      <c r="EB386" s="7">
        <f t="shared" ca="1" si="1643"/>
        <v>0.32373059563917883</v>
      </c>
      <c r="EC386" s="7">
        <f t="shared" ca="1" si="1644"/>
        <v>1</v>
      </c>
      <c r="ED386" s="7" t="str">
        <f t="shared" ca="1" si="1645"/>
        <v>2</v>
      </c>
      <c r="EE386" s="7" t="str">
        <f ca="1">IFERROR(IF(EE385+ED386&gt;EF$4,EE385,EE385+ED386),"")</f>
        <v/>
      </c>
      <c r="EF386" s="7">
        <f t="shared" ca="1" si="1822"/>
        <v>0</v>
      </c>
      <c r="EG386" s="7">
        <f t="shared" ca="1" si="1646"/>
        <v>0.87831967837141589</v>
      </c>
      <c r="EH386" s="7">
        <f t="shared" ca="1" si="1647"/>
        <v>-0.10908890914064662</v>
      </c>
      <c r="EI386" s="7">
        <f t="shared" ca="1" si="1648"/>
        <v>0</v>
      </c>
      <c r="EJ386" s="7">
        <f t="shared" ca="1" si="1649"/>
        <v>0</v>
      </c>
      <c r="EK386" s="7" t="str">
        <f ca="1">IFERROR(IF(EK385+EJ386&gt;EL$4,EK385,EK385+EJ386),"")</f>
        <v/>
      </c>
      <c r="EL386" s="7">
        <f t="shared" ca="1" si="1823"/>
        <v>0</v>
      </c>
      <c r="EM386" s="7">
        <f t="shared" ca="1" si="1650"/>
        <v>0.71038988079062515</v>
      </c>
      <c r="EN386" s="7">
        <f t="shared" ca="1" si="1651"/>
        <v>5.8840888440144123E-2</v>
      </c>
      <c r="EO386" s="7">
        <f t="shared" ca="1" si="1652"/>
        <v>1</v>
      </c>
      <c r="EP386" s="7" t="str">
        <f t="shared" ca="1" si="1653"/>
        <v>2</v>
      </c>
      <c r="EQ386" s="7" t="str">
        <f ca="1">IFERROR(IF(EQ385+EP386&gt;ER$4,EQ385,EQ385+EP386),"")</f>
        <v/>
      </c>
      <c r="ER386" s="7">
        <f t="shared" ca="1" si="1824"/>
        <v>0</v>
      </c>
      <c r="ES386" s="7">
        <f t="shared" ca="1" si="1654"/>
        <v>0.1599319868798279</v>
      </c>
      <c r="ET386" s="7">
        <f t="shared" ca="1" si="1655"/>
        <v>0.60929878235094137</v>
      </c>
      <c r="EU386" s="7">
        <f t="shared" ca="1" si="1656"/>
        <v>1</v>
      </c>
      <c r="EV386" s="7" t="str">
        <f t="shared" ca="1" si="1657"/>
        <v>2</v>
      </c>
      <c r="EW386" s="7" t="str">
        <f ca="1">IFERROR(IF(EW385+EV386&gt;EX$4,EW385,EW385+EV386),"")</f>
        <v/>
      </c>
      <c r="EX386" s="7">
        <f t="shared" ca="1" si="1825"/>
        <v>0</v>
      </c>
      <c r="EY386" s="7">
        <f t="shared" ca="1" si="1658"/>
        <v>0.74478622905250857</v>
      </c>
      <c r="EZ386" s="7">
        <f t="shared" ca="1" si="1659"/>
        <v>2.4444540178260699E-2</v>
      </c>
      <c r="FA386" s="7">
        <f t="shared" ca="1" si="1660"/>
        <v>1</v>
      </c>
      <c r="FB386" s="7" t="str">
        <f t="shared" ca="1" si="1661"/>
        <v>2</v>
      </c>
      <c r="FC386" s="7" t="str">
        <f ca="1">IFERROR(IF(FC385+FB386&gt;FD$4,FC385,FC385+FB386),"")</f>
        <v/>
      </c>
      <c r="FD386" s="7">
        <f t="shared" ca="1" si="1826"/>
        <v>0</v>
      </c>
      <c r="FE386" s="7">
        <f t="shared" ca="1" si="1662"/>
        <v>0.67898664195939418</v>
      </c>
      <c r="FF386" s="7">
        <f t="shared" ca="1" si="1663"/>
        <v>9.0244127271375096E-2</v>
      </c>
      <c r="FG386" s="7">
        <f t="shared" ca="1" si="1664"/>
        <v>1</v>
      </c>
      <c r="FH386" s="7" t="str">
        <f t="shared" ca="1" si="1665"/>
        <v>2</v>
      </c>
      <c r="FI386" s="7" t="str">
        <f ca="1">IFERROR(IF(FI385+FH386&gt;FJ$4,FI385,FI385+FH386),"")</f>
        <v/>
      </c>
      <c r="FJ386" s="7">
        <f t="shared" ca="1" si="1827"/>
        <v>0</v>
      </c>
      <c r="FK386" s="7">
        <f t="shared" ca="1" si="1666"/>
        <v>0.28665795649004999</v>
      </c>
      <c r="FL386" s="7">
        <f t="shared" ca="1" si="1667"/>
        <v>0.48257281274071928</v>
      </c>
      <c r="FM386" s="7">
        <f t="shared" ca="1" si="1668"/>
        <v>1</v>
      </c>
      <c r="FN386" s="7" t="str">
        <f t="shared" ca="1" si="1669"/>
        <v>2</v>
      </c>
      <c r="FO386" s="7" t="str">
        <f ca="1">IFERROR(IF(FO385+FN386&gt;FP$4,FO385,FO385+FN386),"")</f>
        <v/>
      </c>
      <c r="FP386" s="7">
        <f t="shared" ca="1" si="1828"/>
        <v>0</v>
      </c>
      <c r="FQ386" s="7">
        <f t="shared" ca="1" si="1670"/>
        <v>0.19629745749808614</v>
      </c>
      <c r="FR386" s="7">
        <f t="shared" ca="1" si="1671"/>
        <v>0.57293331173268314</v>
      </c>
      <c r="FS386" s="7">
        <f t="shared" ca="1" si="1672"/>
        <v>1</v>
      </c>
      <c r="FT386" s="7" t="str">
        <f t="shared" ca="1" si="1673"/>
        <v>2</v>
      </c>
      <c r="FU386" s="7" t="str">
        <f ca="1">IFERROR(IF(FU385+FT386&gt;FV$4,FU385,FU385+FT386),"")</f>
        <v/>
      </c>
      <c r="FV386" s="7">
        <f t="shared" ca="1" si="1829"/>
        <v>0</v>
      </c>
      <c r="FW386" s="7">
        <f t="shared" ca="1" si="1674"/>
        <v>0.29865990292156541</v>
      </c>
      <c r="FX386" s="7">
        <f t="shared" ca="1" si="1675"/>
        <v>0.47057086630920386</v>
      </c>
      <c r="FY386" s="7">
        <f t="shared" ca="1" si="1676"/>
        <v>1</v>
      </c>
      <c r="FZ386" s="7" t="str">
        <f t="shared" ca="1" si="1677"/>
        <v>2</v>
      </c>
      <c r="GA386" s="7" t="str">
        <f ca="1">IFERROR(IF(GA385+FZ386&gt;GB$4,GA385,GA385+FZ386),"")</f>
        <v/>
      </c>
      <c r="GB386" s="7">
        <f t="shared" ca="1" si="1830"/>
        <v>0</v>
      </c>
      <c r="GC386" s="7">
        <f t="shared" ca="1" si="1678"/>
        <v>0.58318199268704873</v>
      </c>
      <c r="GD386" s="7">
        <f t="shared" ca="1" si="1679"/>
        <v>0.18604877654372054</v>
      </c>
      <c r="GE386" s="7">
        <f t="shared" ca="1" si="1680"/>
        <v>1</v>
      </c>
      <c r="GF386" s="7" t="str">
        <f t="shared" ca="1" si="1681"/>
        <v>2</v>
      </c>
      <c r="GG386" s="7" t="str">
        <f ca="1">IFERROR(IF(GG385+GF386&gt;GH$4,GG385,GG385+GF386),"")</f>
        <v/>
      </c>
      <c r="GH386" s="7">
        <f t="shared" ca="1" si="1831"/>
        <v>0</v>
      </c>
      <c r="GI386" s="7">
        <f t="shared" ca="1" si="1682"/>
        <v>0.86562362528174663</v>
      </c>
      <c r="GJ386" s="7">
        <f t="shared" ca="1" si="1683"/>
        <v>-9.639285605097736E-2</v>
      </c>
      <c r="GK386" s="7">
        <f t="shared" ca="1" si="1684"/>
        <v>0</v>
      </c>
      <c r="GL386" s="7">
        <f t="shared" ca="1" si="1685"/>
        <v>0</v>
      </c>
      <c r="GM386" s="7" t="str">
        <f ca="1">IFERROR(IF(GM385+GL386&gt;GN$4,GM385,GM385+GL386),"")</f>
        <v/>
      </c>
      <c r="GN386" s="7">
        <f t="shared" ca="1" si="1832"/>
        <v>0</v>
      </c>
      <c r="GO386" s="7">
        <f t="shared" ca="1" si="1686"/>
        <v>0.58259855409882544</v>
      </c>
      <c r="GP386" s="7">
        <f t="shared" ca="1" si="1687"/>
        <v>0.18663221513194383</v>
      </c>
      <c r="GQ386" s="7">
        <f t="shared" ca="1" si="1688"/>
        <v>1</v>
      </c>
      <c r="GR386" s="7" t="str">
        <f t="shared" ca="1" si="1689"/>
        <v>2</v>
      </c>
      <c r="GS386" s="7" t="str">
        <f ca="1">IFERROR(IF(GS385+GR386&gt;GT$4,GS385,GS385+GR386),"")</f>
        <v/>
      </c>
      <c r="GT386" s="7">
        <f t="shared" ca="1" si="1833"/>
        <v>0</v>
      </c>
      <c r="GU386" s="7">
        <f t="shared" ca="1" si="1690"/>
        <v>0.67665823050689811</v>
      </c>
      <c r="GV386" s="7">
        <f t="shared" ca="1" si="1691"/>
        <v>9.2572538723871167E-2</v>
      </c>
      <c r="GW386" s="7">
        <f t="shared" ca="1" si="1692"/>
        <v>1</v>
      </c>
      <c r="GX386" s="7" t="str">
        <f t="shared" ca="1" si="1693"/>
        <v>2</v>
      </c>
      <c r="GY386" s="7" t="str">
        <f ca="1">IFERROR(IF(GY385+GX386&gt;GZ$4,GY385,GY385+GX386),"")</f>
        <v/>
      </c>
      <c r="GZ386" s="7">
        <f t="shared" ca="1" si="1834"/>
        <v>0</v>
      </c>
      <c r="HA386" s="7">
        <f t="shared" ca="1" si="1694"/>
        <v>0.41577898063013674</v>
      </c>
      <c r="HB386" s="7">
        <f t="shared" ca="1" si="1695"/>
        <v>0.35345178860063253</v>
      </c>
      <c r="HC386" s="7">
        <f t="shared" ca="1" si="1696"/>
        <v>1</v>
      </c>
      <c r="HD386" s="7" t="str">
        <f t="shared" ca="1" si="1697"/>
        <v>2</v>
      </c>
      <c r="HE386" s="7" t="str">
        <f ca="1">IFERROR(IF(HE385+HD386&gt;HF$4,HE385,HE385+HD386),"")</f>
        <v/>
      </c>
      <c r="HF386" s="7">
        <f t="shared" ca="1" si="1835"/>
        <v>0</v>
      </c>
      <c r="HG386" s="7">
        <f t="shared" ca="1" si="1698"/>
        <v>8.9136796100638072E-2</v>
      </c>
      <c r="HH386" s="7">
        <f t="shared" ca="1" si="1699"/>
        <v>0.6800939731301312</v>
      </c>
      <c r="HI386" s="7">
        <f t="shared" ca="1" si="1700"/>
        <v>1</v>
      </c>
      <c r="HJ386" s="7" t="str">
        <f t="shared" ca="1" si="1701"/>
        <v>2</v>
      </c>
      <c r="HK386" s="7" t="str">
        <f ca="1">IFERROR(IF(HK385+HJ386&gt;HL$4,HK385,HK385+HJ386),"")</f>
        <v/>
      </c>
      <c r="HL386" s="7">
        <f t="shared" ca="1" si="1836"/>
        <v>0</v>
      </c>
      <c r="HM386" s="7">
        <f t="shared" ca="1" si="1702"/>
        <v>0.36596370496220243</v>
      </c>
      <c r="HN386" s="7">
        <f t="shared" ca="1" si="1703"/>
        <v>0.40326706426856684</v>
      </c>
      <c r="HO386" s="7">
        <f t="shared" ca="1" si="1704"/>
        <v>1</v>
      </c>
      <c r="HP386" s="7" t="str">
        <f t="shared" ca="1" si="1705"/>
        <v>2</v>
      </c>
      <c r="HQ386" s="7" t="str">
        <f ca="1">IFERROR(IF(HQ385+HP386&gt;HR$4,HQ385,HQ385+HP386),"")</f>
        <v/>
      </c>
      <c r="HR386" s="7">
        <f t="shared" ca="1" si="1837"/>
        <v>0</v>
      </c>
      <c r="HS386" s="7">
        <f t="shared" ca="1" si="1706"/>
        <v>0.46793874938842972</v>
      </c>
      <c r="HT386" s="7">
        <f t="shared" ca="1" si="1707"/>
        <v>0.30129201984233955</v>
      </c>
      <c r="HU386" s="7">
        <f t="shared" ca="1" si="1708"/>
        <v>1</v>
      </c>
      <c r="HV386" s="7" t="str">
        <f t="shared" ca="1" si="1709"/>
        <v>2</v>
      </c>
      <c r="HW386" s="7" t="str">
        <f ca="1">IFERROR(IF(HW385+HV386&gt;HX$4,HW385,HW385+HV386),"")</f>
        <v/>
      </c>
      <c r="HX386" s="7">
        <f t="shared" ca="1" si="1838"/>
        <v>0</v>
      </c>
      <c r="HY386" s="7">
        <f t="shared" ca="1" si="1710"/>
        <v>0.51139120258623227</v>
      </c>
      <c r="HZ386" s="7">
        <f t="shared" ca="1" si="1711"/>
        <v>0.257839566644537</v>
      </c>
      <c r="IA386" s="7">
        <f t="shared" ca="1" si="1712"/>
        <v>1</v>
      </c>
      <c r="IB386" s="7" t="str">
        <f t="shared" ca="1" si="1713"/>
        <v>2</v>
      </c>
      <c r="IC386" s="7" t="str">
        <f ca="1">IFERROR(IF(IC385+IB386&gt;ID$4,IC385,IC385+IB386),"")</f>
        <v/>
      </c>
      <c r="ID386" s="7">
        <f t="shared" ca="1" si="1839"/>
        <v>0</v>
      </c>
      <c r="IE386" s="7">
        <f t="shared" ca="1" si="1714"/>
        <v>0.74388585641228122</v>
      </c>
      <c r="IF386" s="7">
        <f t="shared" ca="1" si="1715"/>
        <v>2.5344912818488052E-2</v>
      </c>
      <c r="IG386" s="7">
        <f t="shared" ca="1" si="1716"/>
        <v>1</v>
      </c>
      <c r="IH386" s="7" t="str">
        <f t="shared" ca="1" si="1717"/>
        <v>2</v>
      </c>
      <c r="II386" s="7" t="str">
        <f ca="1">IFERROR(IF(II385+IH386&gt;IJ$4,II385,II385+IH386),"")</f>
        <v/>
      </c>
      <c r="IJ386" s="7">
        <f t="shared" ca="1" si="1840"/>
        <v>0</v>
      </c>
      <c r="IK386" s="7">
        <f t="shared" ca="1" si="1718"/>
        <v>0.61331147196612312</v>
      </c>
      <c r="IL386" s="7">
        <f t="shared" ca="1" si="1719"/>
        <v>0.15591929726464615</v>
      </c>
      <c r="IM386" s="7">
        <f t="shared" ca="1" si="1720"/>
        <v>1</v>
      </c>
      <c r="IN386" s="7" t="str">
        <f t="shared" ca="1" si="1721"/>
        <v>2</v>
      </c>
      <c r="IO386" s="7" t="str">
        <f ca="1">IFERROR(IF(IO385+IN386&gt;IP$4,IO385,IO385+IN386),"")</f>
        <v/>
      </c>
      <c r="IP386" s="7">
        <f t="shared" ca="1" si="1841"/>
        <v>0</v>
      </c>
      <c r="IQ386" s="7">
        <f t="shared" ca="1" si="1722"/>
        <v>8.6875875219173393E-3</v>
      </c>
      <c r="IR386" s="7">
        <f t="shared" ca="1" si="1723"/>
        <v>0.76054318170885193</v>
      </c>
      <c r="IS386" s="7">
        <f t="shared" ca="1" si="1724"/>
        <v>1</v>
      </c>
      <c r="IT386" s="7" t="str">
        <f t="shared" ca="1" si="1725"/>
        <v>2</v>
      </c>
      <c r="IU386" s="7" t="str">
        <f ca="1">IFERROR(IF(IU385+IT386&gt;IV$4,IU385,IU385+IT386),"")</f>
        <v/>
      </c>
      <c r="IV386" s="7">
        <f t="shared" ca="1" si="1842"/>
        <v>0</v>
      </c>
      <c r="IW386" s="7">
        <f t="shared" ca="1" si="1726"/>
        <v>0.60371712289545587</v>
      </c>
      <c r="IX386" s="7">
        <f t="shared" ca="1" si="1727"/>
        <v>0.1655136463353134</v>
      </c>
      <c r="IY386" s="7">
        <f t="shared" ca="1" si="1728"/>
        <v>1</v>
      </c>
      <c r="IZ386" s="7" t="str">
        <f t="shared" ca="1" si="1729"/>
        <v>2</v>
      </c>
      <c r="JA386" s="7" t="str">
        <f ca="1">IFERROR(IF(JA385+IZ386&gt;JB$4,JA385,JA385+IZ386),"")</f>
        <v/>
      </c>
      <c r="JB386" s="7">
        <f t="shared" ca="1" si="1843"/>
        <v>0</v>
      </c>
      <c r="JC386" s="7">
        <f t="shared" ca="1" si="1730"/>
        <v>0.93826984933154445</v>
      </c>
      <c r="JD386" s="7">
        <f t="shared" ca="1" si="1731"/>
        <v>-0.16903908010077517</v>
      </c>
      <c r="JE386" s="7">
        <f t="shared" ca="1" si="1732"/>
        <v>0</v>
      </c>
      <c r="JF386" s="7">
        <f t="shared" ca="1" si="1733"/>
        <v>0</v>
      </c>
      <c r="JG386" s="7" t="str">
        <f ca="1">IFERROR(IF(JG385+JF386&gt;JH$4,JG385,JG385+JF386),"")</f>
        <v/>
      </c>
      <c r="JH386" s="7">
        <f t="shared" ca="1" si="1844"/>
        <v>0</v>
      </c>
      <c r="JI386" s="7">
        <f t="shared" ca="1" si="1734"/>
        <v>0.67958251194987573</v>
      </c>
      <c r="JJ386" s="7">
        <f t="shared" ca="1" si="1735"/>
        <v>8.964825728089354E-2</v>
      </c>
      <c r="JK386" s="7">
        <f t="shared" ca="1" si="1736"/>
        <v>1</v>
      </c>
      <c r="JL386" s="7" t="str">
        <f t="shared" ca="1" si="1737"/>
        <v>2</v>
      </c>
      <c r="JM386" s="7" t="str">
        <f ca="1">IFERROR(IF(JM385+JL386&gt;JN$4,JM385,JM385+JL386),"")</f>
        <v/>
      </c>
      <c r="JN386" s="7">
        <f t="shared" ca="1" si="1845"/>
        <v>0</v>
      </c>
      <c r="JO386" s="7">
        <f t="shared" ca="1" si="1738"/>
        <v>6.4209187208565388E-2</v>
      </c>
      <c r="JP386" s="7">
        <f t="shared" ca="1" si="1739"/>
        <v>0.70502158202220389</v>
      </c>
      <c r="JQ386" s="7">
        <f t="shared" ca="1" si="1740"/>
        <v>1</v>
      </c>
      <c r="JR386" s="7" t="str">
        <f t="shared" ca="1" si="1741"/>
        <v>2</v>
      </c>
      <c r="JS386" s="7" t="str">
        <f ca="1">IFERROR(IF(JS385+JR386&gt;JT$4,JS385,JS385+JR386),"")</f>
        <v/>
      </c>
      <c r="JT386" s="7">
        <f t="shared" ca="1" si="1846"/>
        <v>0</v>
      </c>
      <c r="JU386" s="7">
        <f t="shared" ca="1" si="1742"/>
        <v>0.80000389044191789</v>
      </c>
      <c r="JV386" s="7">
        <f t="shared" ca="1" si="1743"/>
        <v>-3.0773121211148613E-2</v>
      </c>
      <c r="JW386" s="7">
        <f t="shared" ca="1" si="1744"/>
        <v>0</v>
      </c>
      <c r="JX386" s="7">
        <f t="shared" ca="1" si="1745"/>
        <v>0</v>
      </c>
      <c r="JY386" s="7" t="str">
        <f ca="1">IFERROR(IF(JY385+JX386&gt;JZ$4,JY385,JY385+JX386),"")</f>
        <v/>
      </c>
      <c r="JZ386" s="7">
        <f t="shared" ca="1" si="1847"/>
        <v>0</v>
      </c>
      <c r="KA386" s="7">
        <f t="shared" ca="1" si="1746"/>
        <v>0.97765872990610347</v>
      </c>
      <c r="KB386" s="7">
        <f t="shared" ca="1" si="1747"/>
        <v>-0.2084279606753342</v>
      </c>
      <c r="KC386" s="7">
        <f t="shared" ca="1" si="1748"/>
        <v>0</v>
      </c>
      <c r="KD386" s="7">
        <f t="shared" ca="1" si="1749"/>
        <v>0</v>
      </c>
      <c r="KE386" s="7" t="str">
        <f ca="1">IFERROR(IF(KE385+KD386&gt;KF$4,KE385,KE385+KD386),"")</f>
        <v/>
      </c>
      <c r="KF386" s="7">
        <f t="shared" ca="1" si="1848"/>
        <v>0</v>
      </c>
      <c r="KG386" s="7">
        <f t="shared" ca="1" si="1750"/>
        <v>0.85233252540651616</v>
      </c>
      <c r="KH386" s="7">
        <f t="shared" ca="1" si="1751"/>
        <v>-8.3101756175746888E-2</v>
      </c>
      <c r="KI386" s="7">
        <f t="shared" ca="1" si="1752"/>
        <v>0</v>
      </c>
      <c r="KJ386" s="7">
        <f t="shared" ca="1" si="1753"/>
        <v>0</v>
      </c>
      <c r="KK386" s="7" t="str">
        <f ca="1">IFERROR(IF(KK385+KJ386&gt;KL$4,KK385,KK385+KJ386),"")</f>
        <v/>
      </c>
      <c r="KL386" s="7">
        <f t="shared" ca="1" si="1849"/>
        <v>0</v>
      </c>
      <c r="KM386" s="7">
        <f t="shared" ca="1" si="1754"/>
        <v>0.42972701170811722</v>
      </c>
      <c r="KN386" s="7">
        <f t="shared" ca="1" si="1755"/>
        <v>0.33950375752265205</v>
      </c>
      <c r="KO386" s="7">
        <f t="shared" ca="1" si="1756"/>
        <v>1</v>
      </c>
      <c r="KP386" s="7" t="str">
        <f t="shared" ca="1" si="1757"/>
        <v>2</v>
      </c>
      <c r="KQ386" s="7" t="str">
        <f ca="1">IFERROR(IF(KQ385+KP386&gt;KR$4,KQ385,KQ385+KP386),"")</f>
        <v/>
      </c>
      <c r="KR386" s="7">
        <f t="shared" ca="1" si="1850"/>
        <v>0</v>
      </c>
      <c r="KS386" s="7">
        <f t="shared" ca="1" si="1758"/>
        <v>8.094630390148605E-2</v>
      </c>
      <c r="KT386" s="7">
        <f t="shared" ca="1" si="1759"/>
        <v>0.68828446532928322</v>
      </c>
      <c r="KU386" s="7">
        <f t="shared" ca="1" si="1760"/>
        <v>1</v>
      </c>
      <c r="KV386" s="7" t="str">
        <f t="shared" ca="1" si="1761"/>
        <v>2</v>
      </c>
      <c r="KW386" s="7" t="str">
        <f ca="1">IFERROR(IF(KW385+KV386&gt;KX$4,KW385,KW385+KV386),"")</f>
        <v/>
      </c>
      <c r="KX386" s="7">
        <f t="shared" ca="1" si="1851"/>
        <v>0</v>
      </c>
      <c r="KY386" s="7">
        <f t="shared" ca="1" si="1762"/>
        <v>0.16884154744789659</v>
      </c>
      <c r="KZ386" s="7">
        <f t="shared" ca="1" si="1763"/>
        <v>0.60038922178287268</v>
      </c>
      <c r="LA386" s="7">
        <f t="shared" ca="1" si="1764"/>
        <v>1</v>
      </c>
      <c r="LB386" s="7" t="str">
        <f t="shared" ca="1" si="1765"/>
        <v>2</v>
      </c>
      <c r="LC386" s="7" t="str">
        <f ca="1">IFERROR(IF(LC385+LB386&gt;LD$4,LC385,LC385+LB386),"")</f>
        <v/>
      </c>
      <c r="LD386" s="7">
        <f t="shared" ca="1" si="1852"/>
        <v>0</v>
      </c>
      <c r="LE386" s="7">
        <f t="shared" ca="1" si="1766"/>
        <v>0.56858890242020577</v>
      </c>
      <c r="LF386" s="7">
        <f t="shared" ca="1" si="1767"/>
        <v>0.20064186681056351</v>
      </c>
      <c r="LG386" s="7">
        <f t="shared" ca="1" si="1768"/>
        <v>1</v>
      </c>
      <c r="LH386" s="7" t="str">
        <f t="shared" ca="1" si="1769"/>
        <v>2</v>
      </c>
      <c r="LI386" s="7" t="str">
        <f ca="1">IFERROR(IF(LI385+LH386&gt;LJ$4,LI385,LI385+LH386),"")</f>
        <v/>
      </c>
      <c r="LJ386" s="7">
        <f t="shared" ca="1" si="1853"/>
        <v>0</v>
      </c>
      <c r="LK386" s="7">
        <f t="shared" ca="1" si="1770"/>
        <v>0.10819171650836046</v>
      </c>
      <c r="LL386" s="7">
        <f t="shared" ca="1" si="1771"/>
        <v>0.66103905272240882</v>
      </c>
      <c r="LM386" s="7">
        <f t="shared" ca="1" si="1772"/>
        <v>1</v>
      </c>
      <c r="LN386" s="7" t="str">
        <f t="shared" ca="1" si="1773"/>
        <v>2</v>
      </c>
      <c r="LO386" s="7" t="str">
        <f ca="1">IFERROR(IF(LO385+LN386&gt;LP$4,LO385,LO385+LN386),"")</f>
        <v/>
      </c>
      <c r="LP386" s="7">
        <f t="shared" ca="1" si="1854"/>
        <v>0</v>
      </c>
      <c r="LQ386" s="7">
        <f t="shared" ca="1" si="1774"/>
        <v>0.10364303674891295</v>
      </c>
      <c r="LR386" s="7">
        <f t="shared" ca="1" si="1775"/>
        <v>0.66558773248185632</v>
      </c>
      <c r="LS386" s="7">
        <f t="shared" ca="1" si="1776"/>
        <v>1</v>
      </c>
      <c r="LT386" s="7" t="str">
        <f t="shared" ca="1" si="1777"/>
        <v>2</v>
      </c>
      <c r="LU386" s="7" t="str">
        <f ca="1">IFERROR(IF(LU385+LT386&gt;LV$4,LU385,LU385+LT386),"")</f>
        <v/>
      </c>
      <c r="LV386" s="7">
        <f t="shared" ca="1" si="1855"/>
        <v>0</v>
      </c>
      <c r="LW386" s="7">
        <f t="shared" ca="1" si="1778"/>
        <v>0.46343524879413478</v>
      </c>
      <c r="LX386" s="7">
        <f t="shared" ca="1" si="1779"/>
        <v>0.30579552043663449</v>
      </c>
      <c r="LY386" s="7">
        <f t="shared" ca="1" si="1780"/>
        <v>1</v>
      </c>
      <c r="LZ386" s="7" t="str">
        <f t="shared" ca="1" si="1781"/>
        <v>2</v>
      </c>
      <c r="MA386" s="7" t="str">
        <f ca="1">IFERROR(IF(MA385+LZ386&gt;MB$4,MA385,MA385+LZ386),"")</f>
        <v/>
      </c>
      <c r="MB386" s="7">
        <f t="shared" ca="1" si="1856"/>
        <v>0</v>
      </c>
      <c r="MC386" s="7">
        <f t="shared" ca="1" si="1782"/>
        <v>1.2475621179937058E-2</v>
      </c>
      <c r="MD386" s="7">
        <f t="shared" ca="1" si="1783"/>
        <v>0.75675514805083222</v>
      </c>
      <c r="ME386" s="7">
        <f t="shared" ca="1" si="1784"/>
        <v>1</v>
      </c>
      <c r="MF386" s="7" t="str">
        <f t="shared" ca="1" si="1785"/>
        <v>2</v>
      </c>
      <c r="MG386" s="7" t="str">
        <f ca="1">IFERROR(IF(MG385+MF386&gt;MH$4,MG385,MG385+MF386),"")</f>
        <v/>
      </c>
      <c r="MH386" s="7">
        <f t="shared" ca="1" si="1857"/>
        <v>0</v>
      </c>
      <c r="MI386" s="7">
        <f t="shared" ca="1" si="1786"/>
        <v>5.5374505722103229E-2</v>
      </c>
      <c r="MJ386" s="7">
        <f t="shared" ca="1" si="1787"/>
        <v>0.71385626350866604</v>
      </c>
      <c r="MK386" s="7">
        <f t="shared" ca="1" si="1788"/>
        <v>1</v>
      </c>
      <c r="ML386" s="7" t="str">
        <f t="shared" ca="1" si="1789"/>
        <v>2</v>
      </c>
      <c r="MM386" s="7" t="str">
        <f ca="1">IFERROR(IF(MM385+ML386&gt;MN$4,MM385,MM385+ML386),"")</f>
        <v/>
      </c>
      <c r="MN386" s="7">
        <f t="shared" ca="1" si="1858"/>
        <v>0</v>
      </c>
      <c r="MO386" s="7">
        <f t="shared" ca="1" si="1790"/>
        <v>6.5902712005466157E-2</v>
      </c>
      <c r="MP386" s="7">
        <f t="shared" ca="1" si="1791"/>
        <v>0.70332805722530312</v>
      </c>
      <c r="MQ386" s="7">
        <f t="shared" ca="1" si="1792"/>
        <v>1</v>
      </c>
      <c r="MR386" s="7" t="str">
        <f t="shared" ca="1" si="1793"/>
        <v>2</v>
      </c>
      <c r="MS386" s="7" t="str">
        <f ca="1">IFERROR(IF(MS385+MR386&gt;MT$4,MS385,MS385+MR386),"")</f>
        <v/>
      </c>
      <c r="MT386" s="7">
        <f t="shared" ca="1" si="1859"/>
        <v>0</v>
      </c>
      <c r="MU386" s="7">
        <f t="shared" ca="1" si="1794"/>
        <v>0.46167155388778625</v>
      </c>
      <c r="MV386" s="7">
        <f t="shared" ca="1" si="1795"/>
        <v>0.30755921534298303</v>
      </c>
      <c r="MW386" s="7">
        <f t="shared" ca="1" si="1796"/>
        <v>1</v>
      </c>
      <c r="MX386" s="7" t="str">
        <f t="shared" ca="1" si="1797"/>
        <v>2</v>
      </c>
      <c r="MY386" s="7" t="str">
        <f ca="1">IFERROR(IF(MY385+MX386&gt;MZ$4,MY385,MY385+MX386),"")</f>
        <v/>
      </c>
      <c r="MZ386" s="7">
        <f t="shared" ca="1" si="1860"/>
        <v>0</v>
      </c>
      <c r="NA386" s="7">
        <f t="shared" ca="1" si="1798"/>
        <v>0.64239816168337449</v>
      </c>
      <c r="NB386" s="7">
        <f t="shared" ca="1" si="1799"/>
        <v>0.12683260754739478</v>
      </c>
      <c r="NC386" s="7">
        <f t="shared" ca="1" si="1800"/>
        <v>1</v>
      </c>
      <c r="ND386" s="7" t="str">
        <f t="shared" ca="1" si="1801"/>
        <v>2</v>
      </c>
      <c r="NE386" s="7" t="str">
        <f ca="1">IFERROR(IF(NE385+ND386&gt;NF$4,NE385,NE385+ND386),"")</f>
        <v/>
      </c>
      <c r="NF386" s="7">
        <f t="shared" ca="1" si="1861"/>
        <v>0</v>
      </c>
      <c r="NG386" s="7">
        <f t="shared" ca="1" si="1802"/>
        <v>4.2063685105858672E-3</v>
      </c>
      <c r="NH386" s="7">
        <f t="shared" ca="1" si="1803"/>
        <v>0.76502440072018341</v>
      </c>
      <c r="NI386" s="7">
        <f t="shared" ca="1" si="1804"/>
        <v>1</v>
      </c>
      <c r="NJ386" s="7" t="str">
        <f t="shared" ca="1" si="1805"/>
        <v>2</v>
      </c>
      <c r="NK386" s="7" t="str">
        <f ca="1">IFERROR(IF(NK385+NJ386&gt;NL$4,NK385,NK385+NJ386),"")</f>
        <v/>
      </c>
      <c r="NL386" s="7">
        <f t="shared" ca="1" si="1862"/>
        <v>0</v>
      </c>
      <c r="NM386" s="7">
        <f t="shared" ca="1" si="1806"/>
        <v>0.66627157130000281</v>
      </c>
      <c r="NN386" s="7">
        <f t="shared" ca="1" si="1807"/>
        <v>0.10295919793076647</v>
      </c>
      <c r="NO386" s="7">
        <f t="shared" ca="1" si="1808"/>
        <v>1</v>
      </c>
      <c r="NP386" s="7" t="str">
        <f t="shared" ca="1" si="1809"/>
        <v>2</v>
      </c>
      <c r="NQ386" s="7" t="str">
        <f ca="1">IFERROR(IF(NQ385+NP386&gt;NR$4,NQ385,NQ385+NP386),"")</f>
        <v/>
      </c>
      <c r="NR386" s="7">
        <f t="shared" ca="1" si="1863"/>
        <v>0</v>
      </c>
      <c r="NT386">
        <v>388</v>
      </c>
      <c r="NU386" s="7" t="s">
        <v>19</v>
      </c>
      <c r="NV386" s="7" t="str">
        <f t="shared" ca="1" si="1987"/>
        <v/>
      </c>
      <c r="NW386" s="7" t="str">
        <f t="shared" ca="1" si="1810"/>
        <v/>
      </c>
      <c r="NX386" t="str">
        <f ca="1">IFERROR(VLOOKUP(NT386,$K$3:$AK$568,8,FALSE),"")</f>
        <v/>
      </c>
      <c r="NY386" t="str">
        <f ca="1">IFERROR(VLOOKUP(NT386,$K$3:$AK$568,9,FALSE),"")</f>
        <v/>
      </c>
      <c r="NZ386" s="7" t="str">
        <f ca="1">IFERROR(VLOOKUP(NT386,$K$3:$AK$568,27,FALSE),"")</f>
        <v/>
      </c>
      <c r="OB386">
        <v>388</v>
      </c>
      <c r="OC386" s="7" t="s">
        <v>19</v>
      </c>
      <c r="OD386" t="e">
        <f t="shared" ca="1" si="1864"/>
        <v>#N/A</v>
      </c>
      <c r="OE386" s="7" t="str">
        <f t="shared" ca="1" si="1865"/>
        <v/>
      </c>
      <c r="OF386" s="7" t="str">
        <f t="shared" ca="1" si="1866"/>
        <v/>
      </c>
      <c r="OG386" t="str">
        <f t="shared" ca="1" si="1867"/>
        <v/>
      </c>
      <c r="OI386">
        <v>388</v>
      </c>
      <c r="OJ386" s="7" t="s">
        <v>19</v>
      </c>
      <c r="OK386" s="7" t="str">
        <f t="shared" ca="1" si="1868"/>
        <v/>
      </c>
      <c r="OL386" s="7" t="str">
        <f t="shared" ca="1" si="1869"/>
        <v/>
      </c>
      <c r="OM386" t="str">
        <f ca="1">IFERROR(VLOOKUP(OI386,$L$3:$AK$568,7,FALSE),"")</f>
        <v/>
      </c>
      <c r="ON386" t="str">
        <f ca="1">IFERROR(VLOOKUP(OI386,$L$3:$AK$568,8,FALSE),"")</f>
        <v/>
      </c>
      <c r="OO386" s="7" t="str">
        <f ca="1">IFERROR(VLOOKUP(OI386,$L$3:$AK$568,26,FALSE),"")</f>
        <v/>
      </c>
      <c r="OQ386">
        <v>388</v>
      </c>
      <c r="OR386" s="7" t="s">
        <v>19</v>
      </c>
      <c r="OS386" t="e">
        <f t="shared" ca="1" si="1870"/>
        <v>#N/A</v>
      </c>
      <c r="OT386" s="7" t="str">
        <f t="shared" ca="1" si="1871"/>
        <v/>
      </c>
      <c r="OU386" s="7" t="str">
        <f t="shared" ca="1" si="1872"/>
        <v/>
      </c>
      <c r="OV386" t="str">
        <f t="shared" ca="1" si="1873"/>
        <v/>
      </c>
      <c r="OX386">
        <v>388</v>
      </c>
      <c r="OY386" s="7" t="s">
        <v>19</v>
      </c>
      <c r="OZ386" s="7" t="str">
        <f t="shared" ca="1" si="1874"/>
        <v/>
      </c>
      <c r="PA386" s="7" t="str">
        <f t="shared" ca="1" si="1875"/>
        <v/>
      </c>
      <c r="PB386" t="str">
        <f ca="1">IFERROR(VLOOKUP(OX386,$M$3:$AK$568,6,FALSE),"")</f>
        <v/>
      </c>
      <c r="PC386" t="str">
        <f ca="1">IFERROR(VLOOKUP(OX386,$M$3:$AK$568,7,FALSE),"")</f>
        <v/>
      </c>
      <c r="PD386" s="7" t="str">
        <f ca="1">IFERROR(VLOOKUP(OX386,$M$3:$AK$568,25,FALSE),"")</f>
        <v/>
      </c>
      <c r="PF386">
        <v>388</v>
      </c>
      <c r="PG386" s="7" t="s">
        <v>19</v>
      </c>
      <c r="PH386" t="e">
        <f t="shared" ca="1" si="1876"/>
        <v>#N/A</v>
      </c>
      <c r="PI386" s="7" t="str">
        <f t="shared" ca="1" si="1877"/>
        <v/>
      </c>
      <c r="PJ386" s="7" t="str">
        <f t="shared" ca="1" si="1878"/>
        <v/>
      </c>
      <c r="PK386" t="str">
        <f t="shared" ca="1" si="1879"/>
        <v/>
      </c>
      <c r="PM386">
        <v>388</v>
      </c>
      <c r="PN386" s="7" t="s">
        <v>19</v>
      </c>
      <c r="PO386" s="202" t="str">
        <f t="shared" ca="1" si="1880"/>
        <v/>
      </c>
      <c r="PP386" s="7" t="str">
        <f t="shared" ca="1" si="1881"/>
        <v/>
      </c>
      <c r="PQ386" t="str">
        <f ca="1">IFERROR(VLOOKUP(PM386,$G$325:$R$409,12,FALSE),"")</f>
        <v/>
      </c>
      <c r="PR386" t="e">
        <f ca="1">VLOOKUP(PM386,$G$324:$Q$409,11,FALSE)</f>
        <v>#N/A</v>
      </c>
      <c r="PS386" s="7" t="str">
        <f ca="1">VLOOKUP(PQ386,$R$325:$Y$409,8,FALSE)</f>
        <v>- -</v>
      </c>
      <c r="PT386" s="7">
        <f ca="1">ReSt</f>
        <v>-4</v>
      </c>
      <c r="PU386" s="7" t="e">
        <f t="shared" ca="1" si="1882"/>
        <v>#N/A</v>
      </c>
      <c r="PV386" s="7" t="e">
        <f t="shared" ca="1" si="1883"/>
        <v>#N/A</v>
      </c>
      <c r="PW386" s="7" t="str">
        <f ca="1">VLOOKUP(PQ386,$R$325:$AK$409,8,FALSE)</f>
        <v>- -</v>
      </c>
      <c r="PX386" s="7"/>
      <c r="PY386">
        <v>388</v>
      </c>
      <c r="PZ386" s="7" t="s">
        <v>19</v>
      </c>
      <c r="QA386" t="str">
        <f t="shared" ca="1" si="1884"/>
        <v/>
      </c>
      <c r="QB386" s="7" t="str">
        <f t="shared" ca="1" si="1885"/>
        <v/>
      </c>
      <c r="QC386" s="7" t="str">
        <f t="shared" ca="1" si="1886"/>
        <v/>
      </c>
      <c r="QD386" t="str">
        <f t="shared" ca="1" si="1887"/>
        <v/>
      </c>
      <c r="QF386">
        <v>388</v>
      </c>
      <c r="QG386" s="7" t="s">
        <v>19</v>
      </c>
      <c r="QH386" s="7" t="str">
        <f t="shared" ca="1" si="1888"/>
        <v/>
      </c>
      <c r="QI386" s="7" t="e">
        <f t="shared" ca="1" si="1889"/>
        <v>#VALUE!</v>
      </c>
      <c r="QJ386" t="e">
        <f t="shared" ca="1" si="1890"/>
        <v>#N/A</v>
      </c>
      <c r="QK386" s="7" t="e">
        <f t="shared" ca="1" si="1891"/>
        <v>#N/A</v>
      </c>
      <c r="QM386">
        <v>388</v>
      </c>
      <c r="QN386" s="7" t="s">
        <v>19</v>
      </c>
      <c r="QO386" t="str">
        <f t="shared" ca="1" si="1892"/>
        <v/>
      </c>
      <c r="QP386" s="7" t="str">
        <f t="shared" ca="1" si="1893"/>
        <v/>
      </c>
      <c r="QQ386" t="str">
        <f t="shared" ca="1" si="1894"/>
        <v/>
      </c>
    </row>
    <row r="387" spans="1:459" x14ac:dyDescent="0.25">
      <c r="A387" s="240" t="str">
        <f>IF('Character Sheet'!$B$4="Creature","N","Y")</f>
        <v>Y</v>
      </c>
      <c r="C387" s="75"/>
      <c r="D387" s="76"/>
      <c r="F387" s="75">
        <v>18</v>
      </c>
      <c r="G387" s="76">
        <f t="shared" ca="1" si="1968"/>
        <v>0</v>
      </c>
      <c r="I387" s="75" t="s">
        <v>1812</v>
      </c>
      <c r="J387" s="85"/>
      <c r="K387" s="85">
        <f t="shared" ca="1" si="1969"/>
        <v>7</v>
      </c>
      <c r="L387" s="85">
        <f t="shared" ca="1" si="1970"/>
        <v>7</v>
      </c>
      <c r="M387" s="70">
        <f t="shared" ca="1" si="1971"/>
        <v>18</v>
      </c>
      <c r="O387" s="222" t="str">
        <f t="shared" ca="1" si="1972"/>
        <v>- -</v>
      </c>
      <c r="Q387" s="7" t="s">
        <v>1757</v>
      </c>
      <c r="R387" s="9" t="str">
        <f ca="1">IFERROR(VLOOKUP(F387,INDIRECT(Calculations!$D$101),2,FALSE),"")</f>
        <v/>
      </c>
      <c r="S387" s="9" t="str">
        <f t="shared" ca="1" si="1973"/>
        <v/>
      </c>
      <c r="T387" s="61" t="str">
        <f ca="1">SUBSTITUTE(IFERROR(IFERROR(VLOOKUP(R387,'[1]Skill Statistics'!$A$3:$C$513,2,FALSE),VLOOKUP(Q387,'[1]Skill Statistics'!$A$3:$C$513,2,FALSE)),T386),"R*","ReSt")</f>
        <v>ReSt/ReSt</v>
      </c>
      <c r="U387" s="61" t="str">
        <f ca="1">IFERROR(IFERROR(VLOOKUP(R387,'[1]Skill Statistics'!$A$3:$C$513,3,FALSE),VLOOKUP(Q387,'[1]Skill Statistics'!$A$3:$C$513,3,FALSE)),U386)</f>
        <v>Me</v>
      </c>
      <c r="V387" s="61" t="str">
        <f ca="1">IF(R387="","- -",IF(ISNUMBER(SEARCH("Category",R387)),"- -",IFERROR(IFERROR(VLOOKUP(Q387,[1]Professions!$A$4:$AM$288,MATCH(Profession,[1]Professions!$A$1:$AM$1,0),FALSE),VLOOKUP(Q387,Calculations!$B$91:$I$95,8,FALSE)),"- -")))</f>
        <v>- -</v>
      </c>
      <c r="W387" s="60" t="str">
        <f t="shared" ca="1" si="1974"/>
        <v>- -</v>
      </c>
      <c r="X387" s="7" t="str">
        <f ca="1">IFERROR(VLOOKUP(R387,$BS$6:$NR$519,MATCH(ActualLevel,$BS$3:$NR$3,0),FALSE),"- -")</f>
        <v>- -</v>
      </c>
      <c r="Y387" s="7" t="str">
        <f t="shared" ca="1" si="1975"/>
        <v>- -</v>
      </c>
      <c r="Z387" s="7" t="str">
        <f ca="1">IFERROR(VLOOKUP(Y387,Charts!$BQ$2:$BR$52,2,FALSE),"- -")</f>
        <v>- -</v>
      </c>
      <c r="AA387" s="7">
        <f t="shared" ca="1" si="1976"/>
        <v>-1</v>
      </c>
      <c r="AB387" s="7" t="str">
        <f t="shared" ca="1" si="1977"/>
        <v>- -</v>
      </c>
      <c r="AC387" s="7"/>
      <c r="AD387" s="7"/>
      <c r="AE387" s="7"/>
      <c r="AF387" s="7"/>
      <c r="AG387" s="7"/>
      <c r="AH387" s="90"/>
      <c r="AI387" s="7"/>
      <c r="AJ387" s="7"/>
      <c r="AK387" s="7">
        <f t="shared" ca="1" si="1978"/>
        <v>-1</v>
      </c>
      <c r="AL387" s="7"/>
      <c r="AM387" s="69">
        <f>IFERROR(VLOOKUP(Q387,'[1]Skill Statistics'!$A$3:$AN$513,MATCH(Profession,'[1]Skill Statistics'!$A$2:$AN$2,0),FALSE),0)</f>
        <v>0</v>
      </c>
      <c r="AN387" s="85">
        <f>IFERROR(VLOOKUP(Q387,'[1]Skill Statistics'!$A$3:$BK$513,MATCH(Archetype,'[1]Skill Statistics'!$A$2:$BK$2,0),FALSE),0)</f>
        <v>0</v>
      </c>
      <c r="AO387" s="85">
        <f>IFERROR(VLOOKUP(Q387,'[1]Skill Statistics'!$A$3:$BB$513,MATCH(Race,'[1]Skill Statistics'!$A$2:$BB$2,0),FALSE),0)</f>
        <v>0</v>
      </c>
      <c r="AP387" s="85">
        <f t="shared" ca="1" si="1811"/>
        <v>-0.1</v>
      </c>
      <c r="AQ387" s="70"/>
      <c r="AS387" s="69">
        <f>IFERROR(VLOOKUP(Q387,'[1]Professional Skills'!$A$4:$AM$288,MATCH(Profession,'[1]Professional Skills'!$A$3:$AM$3,0),FALSE),"- -")</f>
        <v>0</v>
      </c>
      <c r="AT387" t="s">
        <v>1812</v>
      </c>
      <c r="AU387" s="7" t="str">
        <f t="shared" si="1979"/>
        <v/>
      </c>
      <c r="AV387" s="7">
        <f t="shared" ca="1" si="1980"/>
        <v>0</v>
      </c>
      <c r="AW387" t="str">
        <f t="shared" si="1898"/>
        <v/>
      </c>
      <c r="AX387" t="str">
        <f t="shared" si="1981"/>
        <v/>
      </c>
      <c r="AY387">
        <f t="shared" si="1982"/>
        <v>0</v>
      </c>
      <c r="AZ387" s="70" t="str">
        <f t="shared" si="1983"/>
        <v/>
      </c>
      <c r="BB387" s="69" t="str">
        <f>IFERROR(IF(Q387="Language",VLOOKUP(R387,[1]Cultures!$B$4:$N$218,MATCH(Culture,[1]Cultures!$B$3:$N$3,0),FALSE),VLOOKUP(Q387,[1]Cultures!$B$4:$O$212,MATCH(Culture,[1]Cultures!$B$3:$O$3,0),FALSE)),"- -")</f>
        <v>- -</v>
      </c>
      <c r="BC387" t="s">
        <v>1812</v>
      </c>
      <c r="BD387">
        <f t="shared" ca="1" si="1984"/>
        <v>0.16509035793155247</v>
      </c>
      <c r="BE387">
        <f t="shared" ca="1" si="1900"/>
        <v>6.5090357931552462E-2</v>
      </c>
      <c r="BH387">
        <f t="shared" ca="1" si="1950"/>
        <v>23</v>
      </c>
      <c r="BI387" s="7">
        <f t="shared" ca="1" si="1985"/>
        <v>0</v>
      </c>
      <c r="BK387" s="7"/>
      <c r="BL387" s="70" t="str">
        <f t="shared" ca="1" si="1986"/>
        <v>- -</v>
      </c>
      <c r="BN387" s="69" t="str">
        <f ca="1">IFERROR(VLOOKUP(V387,Charts!$BT$2:$BV$14,3,FALSE),"- -")</f>
        <v>- -</v>
      </c>
      <c r="BO387" s="85" t="str">
        <f t="shared" ca="1" si="1812"/>
        <v>- -</v>
      </c>
      <c r="BP387" s="70" t="str">
        <f t="shared" ca="1" si="1901"/>
        <v>- -</v>
      </c>
      <c r="BR387" s="7">
        <v>386</v>
      </c>
      <c r="BS387" s="9" t="str">
        <f ca="1">VLOOKUP(BR387,$O$3:$R$568,4,FALSE)</f>
        <v>Adrenal Focus</v>
      </c>
      <c r="BT387" s="7" t="str">
        <f ca="1">VLOOKUP(BS387,$R$3:$V$568,5,FALSE)</f>
        <v>5 / 7</v>
      </c>
      <c r="BU387" s="7">
        <f ca="1">VLOOKUP(BT387,Charts!$BT$2:$BV$14,3,FALSE)</f>
        <v>0.46153846153846156</v>
      </c>
      <c r="BV387" s="7" t="str">
        <f t="shared" ref="BV387:BV427" ca="1" si="1988">LEFT(BT387,FIND("/",BT387)-2)</f>
        <v>5</v>
      </c>
      <c r="BW387" s="7" t="str">
        <f t="shared" ref="BW387:BW427" ca="1" si="1989">MID(BT387,FIND("/",BT387)+2,2)</f>
        <v>7</v>
      </c>
      <c r="BY387" s="7">
        <f t="shared" ref="BY387:BY427" ca="1" si="1990">RAND()</f>
        <v>0.53497457614861299</v>
      </c>
      <c r="BZ387" s="7">
        <f t="shared" ref="BZ387:BZ427" ca="1" si="1991">IFERROR($BU387-BY387,"")</f>
        <v>-7.3436114610151426E-2</v>
      </c>
      <c r="CA387" s="7">
        <f t="shared" ref="CA387:CA427" ca="1" si="1992">IF(BZ387="","",IF(BZ387&lt;0,0,IF(BZ387&lt;0.8,1,2)))</f>
        <v>0</v>
      </c>
      <c r="CB387" s="7">
        <f t="shared" ref="CB387:CB427" ca="1" si="1993">IF(CA387="","",IF(CA387=1,$BV387,IF(CA387=2,$BV387+$BW387,0)))</f>
        <v>0</v>
      </c>
      <c r="CC387" s="7" t="str">
        <f ca="1">IFERROR(IF(CC386+CB387&gt;CD$4,CC386,CC386+CB387),"")</f>
        <v/>
      </c>
      <c r="CD387" s="7">
        <f t="shared" ca="1" si="1813"/>
        <v>0</v>
      </c>
      <c r="CE387" s="7">
        <f t="shared" ref="CE387:CE427" ca="1" si="1994">RAND()</f>
        <v>0.64600725689554694</v>
      </c>
      <c r="CF387" s="7">
        <f t="shared" ref="CF387:CF427" ca="1" si="1995">IFERROR($BU387-CE387,"")</f>
        <v>-0.18446879535708538</v>
      </c>
      <c r="CG387" s="7">
        <f t="shared" ref="CG387:CG427" ca="1" si="1996">IF(CF387="","",IF(CF387&lt;0,0,IF(CF387&lt;0.8,1,2)))</f>
        <v>0</v>
      </c>
      <c r="CH387" s="7">
        <f t="shared" ref="CH387:CH427" ca="1" si="1997">IF(CG387="","",IF(CG387=1,$BV387,IF(CG387=2,$BV387+$BW387,0)))</f>
        <v>0</v>
      </c>
      <c r="CI387" s="7" t="str">
        <f ca="1">IFERROR(IF(CI386+CH387&gt;CJ$4,CI386,CI386+CH387),"")</f>
        <v/>
      </c>
      <c r="CJ387" s="7">
        <f t="shared" ca="1" si="1814"/>
        <v>0</v>
      </c>
      <c r="CK387" s="7">
        <f t="shared" ref="CK387:CK427" ca="1" si="1998">RAND()</f>
        <v>0.29706370766451251</v>
      </c>
      <c r="CL387" s="7">
        <f t="shared" ref="CL387:CL427" ca="1" si="1999">IFERROR($BU387-CK387,"")</f>
        <v>0.16447475387394905</v>
      </c>
      <c r="CM387" s="7">
        <f t="shared" ref="CM387:CM427" ca="1" si="2000">IF(CL387="","",IF(CL387&lt;0,0,IF(CL387&lt;0.8,1,2)))</f>
        <v>1</v>
      </c>
      <c r="CN387" s="7" t="str">
        <f t="shared" ref="CN387:CN427" ca="1" si="2001">IF(CM387="","",IF(CM387=1,$BV387,IF(CM387=2,$BV387+$BW387,0)))</f>
        <v>5</v>
      </c>
      <c r="CO387" s="7" t="str">
        <f ca="1">IFERROR(IF(CO386+CN387&gt;CP$4,CO386,CO386+CN387),"")</f>
        <v/>
      </c>
      <c r="CP387" s="7">
        <f t="shared" ca="1" si="1815"/>
        <v>0</v>
      </c>
      <c r="CQ387" s="7">
        <f t="shared" ref="CQ387:CQ427" ca="1" si="2002">RAND()</f>
        <v>0.90925433041494019</v>
      </c>
      <c r="CR387" s="7">
        <f t="shared" ref="CR387:CR427" ca="1" si="2003">IFERROR($BU387-CQ387,"")</f>
        <v>-0.44771586887647863</v>
      </c>
      <c r="CS387" s="7">
        <f t="shared" ref="CS387:CS427" ca="1" si="2004">IF(CR387="","",IF(CR387&lt;0,0,IF(CR387&lt;0.8,1,2)))</f>
        <v>0</v>
      </c>
      <c r="CT387" s="7">
        <f t="shared" ref="CT387:CT427" ca="1" si="2005">IF(CS387="","",IF(CS387=1,$BV387,IF(CS387=2,$BV387+$BW387,0)))</f>
        <v>0</v>
      </c>
      <c r="CU387" s="7" t="str">
        <f ca="1">IFERROR(IF(CU386+CT387&gt;CV$4,CU386,CU386+CT387),"")</f>
        <v/>
      </c>
      <c r="CV387" s="7">
        <f t="shared" ca="1" si="1816"/>
        <v>0</v>
      </c>
      <c r="CW387" s="7">
        <f t="shared" ref="CW387:CW427" ca="1" si="2006">RAND()</f>
        <v>0.89541581041714358</v>
      </c>
      <c r="CX387" s="7">
        <f t="shared" ref="CX387:CX427" ca="1" si="2007">IFERROR($BU387-CW387,"")</f>
        <v>-0.43387734887868201</v>
      </c>
      <c r="CY387" s="7">
        <f t="shared" ref="CY387:CY427" ca="1" si="2008">IF(CX387="","",IF(CX387&lt;0,0,IF(CX387&lt;0.8,1,2)))</f>
        <v>0</v>
      </c>
      <c r="CZ387" s="7">
        <f t="shared" ref="CZ387:CZ427" ca="1" si="2009">IF(CY387="","",IF(CY387=1,$BV387,IF(CY387=2,$BV387+$BW387,0)))</f>
        <v>0</v>
      </c>
      <c r="DA387" s="7" t="str">
        <f ca="1">IFERROR(IF(DA386+CZ387&gt;DB$4,DA386,DA386+CZ387),"")</f>
        <v/>
      </c>
      <c r="DB387" s="7">
        <f t="shared" ca="1" si="1817"/>
        <v>0</v>
      </c>
      <c r="DC387" s="7">
        <f t="shared" ref="DC387:DC427" ca="1" si="2010">RAND()</f>
        <v>0.2551711607795184</v>
      </c>
      <c r="DD387" s="7">
        <f t="shared" ref="DD387:DD427" ca="1" si="2011">IFERROR($BU387-DC387,"")</f>
        <v>0.20636730075894316</v>
      </c>
      <c r="DE387" s="7">
        <f t="shared" ref="DE387:DE427" ca="1" si="2012">IF(DD387="","",IF(DD387&lt;0,0,IF(DD387&lt;0.8,1,2)))</f>
        <v>1</v>
      </c>
      <c r="DF387" s="7" t="str">
        <f t="shared" ref="DF387:DF427" ca="1" si="2013">IF(DE387="","",IF(DE387=1,$BV387,IF(DE387=2,$BV387+$BW387,0)))</f>
        <v>5</v>
      </c>
      <c r="DG387" s="7" t="str">
        <f ca="1">IFERROR(IF(DG386+DF387&gt;DH$4,DG386,DG386+DF387),"")</f>
        <v/>
      </c>
      <c r="DH387" s="7">
        <f t="shared" ca="1" si="1818"/>
        <v>0</v>
      </c>
      <c r="DI387" s="7">
        <f t="shared" ref="DI387:DI427" ca="1" si="2014">RAND()</f>
        <v>4.3228760557672552E-2</v>
      </c>
      <c r="DJ387" s="7">
        <f t="shared" ref="DJ387:DJ427" ca="1" si="2015">IFERROR($BU387-DI387,"")</f>
        <v>0.41830970098078901</v>
      </c>
      <c r="DK387" s="7">
        <f t="shared" ref="DK387:DK427" ca="1" si="2016">IF(DJ387="","",IF(DJ387&lt;0,0,IF(DJ387&lt;0.8,1,2)))</f>
        <v>1</v>
      </c>
      <c r="DL387" s="7" t="str">
        <f t="shared" ref="DL387:DL427" ca="1" si="2017">IF(DK387="","",IF(DK387=1,$BV387,IF(DK387=2,$BV387+$BW387,0)))</f>
        <v>5</v>
      </c>
      <c r="DM387" s="7" t="str">
        <f ca="1">IFERROR(IF(DM386+DL387&gt;DN$4,DM386,DM386+DL387),"")</f>
        <v/>
      </c>
      <c r="DN387" s="7">
        <f t="shared" ca="1" si="1819"/>
        <v>0</v>
      </c>
      <c r="DO387" s="7">
        <f t="shared" ref="DO387:DO427" ca="1" si="2018">RAND()</f>
        <v>0.83544284959651749</v>
      </c>
      <c r="DP387" s="7">
        <f t="shared" ref="DP387:DP427" ca="1" si="2019">IFERROR($BU387-DO387,"")</f>
        <v>-0.37390438805805593</v>
      </c>
      <c r="DQ387" s="7">
        <f t="shared" ref="DQ387:DQ427" ca="1" si="2020">IF(DP387="","",IF(DP387&lt;0,0,IF(DP387&lt;0.8,1,2)))</f>
        <v>0</v>
      </c>
      <c r="DR387" s="7">
        <f t="shared" ref="DR387:DR427" ca="1" si="2021">IF(DQ387="","",IF(DQ387=1,$BV387,IF(DQ387=2,$BV387+$BW387,0)))</f>
        <v>0</v>
      </c>
      <c r="DS387" s="7" t="str">
        <f ca="1">IFERROR(IF(DS386+DR387&gt;DT$4,DS386,DS386+DR387),"")</f>
        <v/>
      </c>
      <c r="DT387" s="7">
        <f t="shared" ca="1" si="1820"/>
        <v>0</v>
      </c>
      <c r="DU387" s="7">
        <f t="shared" ref="DU387:DU427" ca="1" si="2022">RAND()</f>
        <v>0.8467927010006121</v>
      </c>
      <c r="DV387" s="7">
        <f t="shared" ref="DV387:DV427" ca="1" si="2023">IFERROR($BU387-DU387,"")</f>
        <v>-0.38525423946215054</v>
      </c>
      <c r="DW387" s="7">
        <f t="shared" ref="DW387:DW427" ca="1" si="2024">IF(DV387="","",IF(DV387&lt;0,0,IF(DV387&lt;0.8,1,2)))</f>
        <v>0</v>
      </c>
      <c r="DX387" s="7">
        <f t="shared" ref="DX387:DX427" ca="1" si="2025">IF(DW387="","",IF(DW387=1,$BV387,IF(DW387=2,$BV387+$BW387,0)))</f>
        <v>0</v>
      </c>
      <c r="DY387" s="7" t="str">
        <f ca="1">IFERROR(IF(DY386+DX387&gt;DZ$4,DY386,DY386+DX387),"")</f>
        <v/>
      </c>
      <c r="DZ387" s="7">
        <f t="shared" ca="1" si="1821"/>
        <v>0</v>
      </c>
      <c r="EA387" s="7">
        <f t="shared" ref="EA387:EA427" ca="1" si="2026">RAND()</f>
        <v>0.96045333187409021</v>
      </c>
      <c r="EB387" s="7">
        <f t="shared" ref="EB387:EB427" ca="1" si="2027">IFERROR($BU387-EA387,"")</f>
        <v>-0.49891487033562865</v>
      </c>
      <c r="EC387" s="7">
        <f t="shared" ref="EC387:EC427" ca="1" si="2028">IF(EB387="","",IF(EB387&lt;0,0,IF(EB387&lt;0.8,1,2)))</f>
        <v>0</v>
      </c>
      <c r="ED387" s="7">
        <f t="shared" ref="ED387:ED427" ca="1" si="2029">IF(EC387="","",IF(EC387=1,$BV387,IF(EC387=2,$BV387+$BW387,0)))</f>
        <v>0</v>
      </c>
      <c r="EE387" s="7" t="str">
        <f ca="1">IFERROR(IF(EE386+ED387&gt;EF$4,EE386,EE386+ED387),"")</f>
        <v/>
      </c>
      <c r="EF387" s="7">
        <f t="shared" ca="1" si="1822"/>
        <v>0</v>
      </c>
      <c r="EG387" s="7">
        <f t="shared" ref="EG387:EG427" ca="1" si="2030">RAND()</f>
        <v>0.95230252222102962</v>
      </c>
      <c r="EH387" s="7">
        <f t="shared" ref="EH387:EH427" ca="1" si="2031">IFERROR($BU387-EG387,"")</f>
        <v>-0.49076406068256806</v>
      </c>
      <c r="EI387" s="7">
        <f t="shared" ref="EI387:EI427" ca="1" si="2032">IF(EH387="","",IF(EH387&lt;0,0,IF(EH387&lt;0.8,1,2)))</f>
        <v>0</v>
      </c>
      <c r="EJ387" s="7">
        <f t="shared" ref="EJ387:EJ427" ca="1" si="2033">IF(EI387="","",IF(EI387=1,$BV387,IF(EI387=2,$BV387+$BW387,0)))</f>
        <v>0</v>
      </c>
      <c r="EK387" s="7" t="str">
        <f ca="1">IFERROR(IF(EK386+EJ387&gt;EL$4,EK386,EK386+EJ387),"")</f>
        <v/>
      </c>
      <c r="EL387" s="7">
        <f t="shared" ca="1" si="1823"/>
        <v>0</v>
      </c>
      <c r="EM387" s="7">
        <f t="shared" ref="EM387:EM427" ca="1" si="2034">RAND()</f>
        <v>0.87478056167163376</v>
      </c>
      <c r="EN387" s="7">
        <f t="shared" ref="EN387:EN427" ca="1" si="2035">IFERROR($BU387-EM387,"")</f>
        <v>-0.4132421001331722</v>
      </c>
      <c r="EO387" s="7">
        <f t="shared" ref="EO387:EO427" ca="1" si="2036">IF(EN387="","",IF(EN387&lt;0,0,IF(EN387&lt;0.8,1,2)))</f>
        <v>0</v>
      </c>
      <c r="EP387" s="7">
        <f t="shared" ref="EP387:EP427" ca="1" si="2037">IF(EO387="","",IF(EO387=1,$BV387,IF(EO387=2,$BV387+$BW387,0)))</f>
        <v>0</v>
      </c>
      <c r="EQ387" s="7" t="str">
        <f ca="1">IFERROR(IF(EQ386+EP387&gt;ER$4,EQ386,EQ386+EP387),"")</f>
        <v/>
      </c>
      <c r="ER387" s="7">
        <f t="shared" ca="1" si="1824"/>
        <v>0</v>
      </c>
      <c r="ES387" s="7">
        <f t="shared" ref="ES387:ES427" ca="1" si="2038">RAND()</f>
        <v>1.5407332571550469E-2</v>
      </c>
      <c r="ET387" s="7">
        <f t="shared" ref="ET387:ET427" ca="1" si="2039">IFERROR($BU387-ES387,"")</f>
        <v>0.44613112896691109</v>
      </c>
      <c r="EU387" s="7">
        <f t="shared" ref="EU387:EU427" ca="1" si="2040">IF(ET387="","",IF(ET387&lt;0,0,IF(ET387&lt;0.8,1,2)))</f>
        <v>1</v>
      </c>
      <c r="EV387" s="7" t="str">
        <f t="shared" ref="EV387:EV427" ca="1" si="2041">IF(EU387="","",IF(EU387=1,$BV387,IF(EU387=2,$BV387+$BW387,0)))</f>
        <v>5</v>
      </c>
      <c r="EW387" s="7" t="str">
        <f ca="1">IFERROR(IF(EW386+EV387&gt;EX$4,EW386,EW386+EV387),"")</f>
        <v/>
      </c>
      <c r="EX387" s="7">
        <f t="shared" ca="1" si="1825"/>
        <v>0</v>
      </c>
      <c r="EY387" s="7">
        <f t="shared" ref="EY387:EY427" ca="1" si="2042">RAND()</f>
        <v>0.30807292670150155</v>
      </c>
      <c r="EZ387" s="7">
        <f t="shared" ref="EZ387:EZ427" ca="1" si="2043">IFERROR($BU387-EY387,"")</f>
        <v>0.15346553483696002</v>
      </c>
      <c r="FA387" s="7">
        <f t="shared" ref="FA387:FA427" ca="1" si="2044">IF(EZ387="","",IF(EZ387&lt;0,0,IF(EZ387&lt;0.8,1,2)))</f>
        <v>1</v>
      </c>
      <c r="FB387" s="7" t="str">
        <f t="shared" ref="FB387:FB427" ca="1" si="2045">IF(FA387="","",IF(FA387=1,$BV387,IF(FA387=2,$BV387+$BW387,0)))</f>
        <v>5</v>
      </c>
      <c r="FC387" s="7" t="str">
        <f ca="1">IFERROR(IF(FC386+FB387&gt;FD$4,FC386,FC386+FB387),"")</f>
        <v/>
      </c>
      <c r="FD387" s="7">
        <f t="shared" ca="1" si="1826"/>
        <v>0</v>
      </c>
      <c r="FE387" s="7">
        <f t="shared" ref="FE387:FE427" ca="1" si="2046">RAND()</f>
        <v>0.43292963846848465</v>
      </c>
      <c r="FF387" s="7">
        <f t="shared" ref="FF387:FF427" ca="1" si="2047">IFERROR($BU387-FE387,"")</f>
        <v>2.8608823069976919E-2</v>
      </c>
      <c r="FG387" s="7">
        <f t="shared" ref="FG387:FG427" ca="1" si="2048">IF(FF387="","",IF(FF387&lt;0,0,IF(FF387&lt;0.8,1,2)))</f>
        <v>1</v>
      </c>
      <c r="FH387" s="7" t="str">
        <f t="shared" ref="FH387:FH427" ca="1" si="2049">IF(FG387="","",IF(FG387=1,$BV387,IF(FG387=2,$BV387+$BW387,0)))</f>
        <v>5</v>
      </c>
      <c r="FI387" s="7" t="str">
        <f ca="1">IFERROR(IF(FI386+FH387&gt;FJ$4,FI386,FI386+FH387),"")</f>
        <v/>
      </c>
      <c r="FJ387" s="7">
        <f t="shared" ca="1" si="1827"/>
        <v>0</v>
      </c>
      <c r="FK387" s="7">
        <f t="shared" ref="FK387:FK427" ca="1" si="2050">RAND()</f>
        <v>4.0243937719142142E-4</v>
      </c>
      <c r="FL387" s="7">
        <f t="shared" ref="FL387:FL427" ca="1" si="2051">IFERROR($BU387-FK387,"")</f>
        <v>0.46113602216127014</v>
      </c>
      <c r="FM387" s="7">
        <f t="shared" ref="FM387:FM427" ca="1" si="2052">IF(FL387="","",IF(FL387&lt;0,0,IF(FL387&lt;0.8,1,2)))</f>
        <v>1</v>
      </c>
      <c r="FN387" s="7" t="str">
        <f t="shared" ref="FN387:FN427" ca="1" si="2053">IF(FM387="","",IF(FM387=1,$BV387,IF(FM387=2,$BV387+$BW387,0)))</f>
        <v>5</v>
      </c>
      <c r="FO387" s="7" t="str">
        <f ca="1">IFERROR(IF(FO386+FN387&gt;FP$4,FO386,FO386+FN387),"")</f>
        <v/>
      </c>
      <c r="FP387" s="7">
        <f t="shared" ca="1" si="1828"/>
        <v>0</v>
      </c>
      <c r="FQ387" s="7">
        <f t="shared" ref="FQ387:FQ427" ca="1" si="2054">RAND()</f>
        <v>0.41279977740666174</v>
      </c>
      <c r="FR387" s="7">
        <f t="shared" ref="FR387:FR427" ca="1" si="2055">IFERROR($BU387-FQ387,"")</f>
        <v>4.8738684131799825E-2</v>
      </c>
      <c r="FS387" s="7">
        <f t="shared" ref="FS387:FS427" ca="1" si="2056">IF(FR387="","",IF(FR387&lt;0,0,IF(FR387&lt;0.8,1,2)))</f>
        <v>1</v>
      </c>
      <c r="FT387" s="7" t="str">
        <f t="shared" ref="FT387:FT427" ca="1" si="2057">IF(FS387="","",IF(FS387=1,$BV387,IF(FS387=2,$BV387+$BW387,0)))</f>
        <v>5</v>
      </c>
      <c r="FU387" s="7" t="str">
        <f ca="1">IFERROR(IF(FU386+FT387&gt;FV$4,FU386,FU386+FT387),"")</f>
        <v/>
      </c>
      <c r="FV387" s="7">
        <f t="shared" ca="1" si="1829"/>
        <v>0</v>
      </c>
      <c r="FW387" s="7">
        <f t="shared" ref="FW387:FW427" ca="1" si="2058">RAND()</f>
        <v>0.88670024712579543</v>
      </c>
      <c r="FX387" s="7">
        <f t="shared" ref="FX387:FX427" ca="1" si="2059">IFERROR($BU387-FW387,"")</f>
        <v>-0.42516178558733386</v>
      </c>
      <c r="FY387" s="7">
        <f t="shared" ref="FY387:FY427" ca="1" si="2060">IF(FX387="","",IF(FX387&lt;0,0,IF(FX387&lt;0.8,1,2)))</f>
        <v>0</v>
      </c>
      <c r="FZ387" s="7">
        <f t="shared" ref="FZ387:FZ427" ca="1" si="2061">IF(FY387="","",IF(FY387=1,$BV387,IF(FY387=2,$BV387+$BW387,0)))</f>
        <v>0</v>
      </c>
      <c r="GA387" s="7" t="str">
        <f ca="1">IFERROR(IF(GA386+FZ387&gt;GB$4,GA386,GA386+FZ387),"")</f>
        <v/>
      </c>
      <c r="GB387" s="7">
        <f t="shared" ca="1" si="1830"/>
        <v>0</v>
      </c>
      <c r="GC387" s="7">
        <f t="shared" ref="GC387:GC427" ca="1" si="2062">RAND()</f>
        <v>0.10939009416742262</v>
      </c>
      <c r="GD387" s="7">
        <f t="shared" ref="GD387:GD427" ca="1" si="2063">IFERROR($BU387-GC387,"")</f>
        <v>0.35214836737103894</v>
      </c>
      <c r="GE387" s="7">
        <f t="shared" ref="GE387:GE427" ca="1" si="2064">IF(GD387="","",IF(GD387&lt;0,0,IF(GD387&lt;0.8,1,2)))</f>
        <v>1</v>
      </c>
      <c r="GF387" s="7" t="str">
        <f t="shared" ref="GF387:GF427" ca="1" si="2065">IF(GE387="","",IF(GE387=1,$BV387,IF(GE387=2,$BV387+$BW387,0)))</f>
        <v>5</v>
      </c>
      <c r="GG387" s="7" t="str">
        <f ca="1">IFERROR(IF(GG386+GF387&gt;GH$4,GG386,GG386+GF387),"")</f>
        <v/>
      </c>
      <c r="GH387" s="7">
        <f t="shared" ca="1" si="1831"/>
        <v>0</v>
      </c>
      <c r="GI387" s="7">
        <f t="shared" ref="GI387:GI427" ca="1" si="2066">RAND()</f>
        <v>0.59908842696623288</v>
      </c>
      <c r="GJ387" s="7">
        <f t="shared" ref="GJ387:GJ427" ca="1" si="2067">IFERROR($BU387-GI387,"")</f>
        <v>-0.13754996542777131</v>
      </c>
      <c r="GK387" s="7">
        <f t="shared" ref="GK387:GK427" ca="1" si="2068">IF(GJ387="","",IF(GJ387&lt;0,0,IF(GJ387&lt;0.8,1,2)))</f>
        <v>0</v>
      </c>
      <c r="GL387" s="7">
        <f t="shared" ref="GL387:GL427" ca="1" si="2069">IF(GK387="","",IF(GK387=1,$BV387,IF(GK387=2,$BV387+$BW387,0)))</f>
        <v>0</v>
      </c>
      <c r="GM387" s="7" t="str">
        <f ca="1">IFERROR(IF(GM386+GL387&gt;GN$4,GM386,GM386+GL387),"")</f>
        <v/>
      </c>
      <c r="GN387" s="7">
        <f t="shared" ca="1" si="1832"/>
        <v>0</v>
      </c>
      <c r="GO387" s="7">
        <f t="shared" ref="GO387:GO427" ca="1" si="2070">RAND()</f>
        <v>0.96473168108231999</v>
      </c>
      <c r="GP387" s="7">
        <f t="shared" ref="GP387:GP427" ca="1" si="2071">IFERROR($BU387-GO387,"")</f>
        <v>-0.50319321954385843</v>
      </c>
      <c r="GQ387" s="7">
        <f t="shared" ref="GQ387:GQ427" ca="1" si="2072">IF(GP387="","",IF(GP387&lt;0,0,IF(GP387&lt;0.8,1,2)))</f>
        <v>0</v>
      </c>
      <c r="GR387" s="7">
        <f t="shared" ref="GR387:GR427" ca="1" si="2073">IF(GQ387="","",IF(GQ387=1,$BV387,IF(GQ387=2,$BV387+$BW387,0)))</f>
        <v>0</v>
      </c>
      <c r="GS387" s="7" t="str">
        <f ca="1">IFERROR(IF(GS386+GR387&gt;GT$4,GS386,GS386+GR387),"")</f>
        <v/>
      </c>
      <c r="GT387" s="7">
        <f t="shared" ca="1" si="1833"/>
        <v>0</v>
      </c>
      <c r="GU387" s="7">
        <f t="shared" ref="GU387:GU427" ca="1" si="2074">RAND()</f>
        <v>0.61640377021291426</v>
      </c>
      <c r="GV387" s="7">
        <f t="shared" ref="GV387:GV427" ca="1" si="2075">IFERROR($BU387-GU387,"")</f>
        <v>-0.1548653086744527</v>
      </c>
      <c r="GW387" s="7">
        <f t="shared" ref="GW387:GW427" ca="1" si="2076">IF(GV387="","",IF(GV387&lt;0,0,IF(GV387&lt;0.8,1,2)))</f>
        <v>0</v>
      </c>
      <c r="GX387" s="7">
        <f t="shared" ref="GX387:GX427" ca="1" si="2077">IF(GW387="","",IF(GW387=1,$BV387,IF(GW387=2,$BV387+$BW387,0)))</f>
        <v>0</v>
      </c>
      <c r="GY387" s="7" t="str">
        <f ca="1">IFERROR(IF(GY386+GX387&gt;GZ$4,GY386,GY386+GX387),"")</f>
        <v/>
      </c>
      <c r="GZ387" s="7">
        <f t="shared" ca="1" si="1834"/>
        <v>0</v>
      </c>
      <c r="HA387" s="7">
        <f t="shared" ref="HA387:HA427" ca="1" si="2078">RAND()</f>
        <v>0.61286676674088825</v>
      </c>
      <c r="HB387" s="7">
        <f t="shared" ref="HB387:HB427" ca="1" si="2079">IFERROR($BU387-HA387,"")</f>
        <v>-0.15132830520242668</v>
      </c>
      <c r="HC387" s="7">
        <f t="shared" ref="HC387:HC427" ca="1" si="2080">IF(HB387="","",IF(HB387&lt;0,0,IF(HB387&lt;0.8,1,2)))</f>
        <v>0</v>
      </c>
      <c r="HD387" s="7">
        <f t="shared" ref="HD387:HD427" ca="1" si="2081">IF(HC387="","",IF(HC387=1,$BV387,IF(HC387=2,$BV387+$BW387,0)))</f>
        <v>0</v>
      </c>
      <c r="HE387" s="7" t="str">
        <f ca="1">IFERROR(IF(HE386+HD387&gt;HF$4,HE386,HE386+HD387),"")</f>
        <v/>
      </c>
      <c r="HF387" s="7">
        <f t="shared" ca="1" si="1835"/>
        <v>0</v>
      </c>
      <c r="HG387" s="7">
        <f t="shared" ref="HG387:HG427" ca="1" si="2082">RAND()</f>
        <v>0.21219988893566633</v>
      </c>
      <c r="HH387" s="7">
        <f t="shared" ref="HH387:HH427" ca="1" si="2083">IFERROR($BU387-HG387,"")</f>
        <v>0.24933857260279524</v>
      </c>
      <c r="HI387" s="7">
        <f t="shared" ref="HI387:HI427" ca="1" si="2084">IF(HH387="","",IF(HH387&lt;0,0,IF(HH387&lt;0.8,1,2)))</f>
        <v>1</v>
      </c>
      <c r="HJ387" s="7" t="str">
        <f t="shared" ref="HJ387:HJ427" ca="1" si="2085">IF(HI387="","",IF(HI387=1,$BV387,IF(HI387=2,$BV387+$BW387,0)))</f>
        <v>5</v>
      </c>
      <c r="HK387" s="7" t="str">
        <f ca="1">IFERROR(IF(HK386+HJ387&gt;HL$4,HK386,HK386+HJ387),"")</f>
        <v/>
      </c>
      <c r="HL387" s="7">
        <f t="shared" ca="1" si="1836"/>
        <v>0</v>
      </c>
      <c r="HM387" s="7">
        <f t="shared" ref="HM387:HM427" ca="1" si="2086">RAND()</f>
        <v>0.17194001573170226</v>
      </c>
      <c r="HN387" s="7">
        <f t="shared" ref="HN387:HN427" ca="1" si="2087">IFERROR($BU387-HM387,"")</f>
        <v>0.28959844580675931</v>
      </c>
      <c r="HO387" s="7">
        <f t="shared" ref="HO387:HO427" ca="1" si="2088">IF(HN387="","",IF(HN387&lt;0,0,IF(HN387&lt;0.8,1,2)))</f>
        <v>1</v>
      </c>
      <c r="HP387" s="7" t="str">
        <f t="shared" ref="HP387:HP427" ca="1" si="2089">IF(HO387="","",IF(HO387=1,$BV387,IF(HO387=2,$BV387+$BW387,0)))</f>
        <v>5</v>
      </c>
      <c r="HQ387" s="7" t="str">
        <f ca="1">IFERROR(IF(HQ386+HP387&gt;HR$4,HQ386,HQ386+HP387),"")</f>
        <v/>
      </c>
      <c r="HR387" s="7">
        <f t="shared" ca="1" si="1837"/>
        <v>0</v>
      </c>
      <c r="HS387" s="7">
        <f t="shared" ref="HS387:HS427" ca="1" si="2090">RAND()</f>
        <v>0.73350690582510414</v>
      </c>
      <c r="HT387" s="7">
        <f t="shared" ref="HT387:HT427" ca="1" si="2091">IFERROR($BU387-HS387,"")</f>
        <v>-0.27196844428664257</v>
      </c>
      <c r="HU387" s="7">
        <f t="shared" ref="HU387:HU427" ca="1" si="2092">IF(HT387="","",IF(HT387&lt;0,0,IF(HT387&lt;0.8,1,2)))</f>
        <v>0</v>
      </c>
      <c r="HV387" s="7">
        <f t="shared" ref="HV387:HV427" ca="1" si="2093">IF(HU387="","",IF(HU387=1,$BV387,IF(HU387=2,$BV387+$BW387,0)))</f>
        <v>0</v>
      </c>
      <c r="HW387" s="7" t="str">
        <f ca="1">IFERROR(IF(HW386+HV387&gt;HX$4,HW386,HW386+HV387),"")</f>
        <v/>
      </c>
      <c r="HX387" s="7">
        <f t="shared" ca="1" si="1838"/>
        <v>0</v>
      </c>
      <c r="HY387" s="7">
        <f t="shared" ref="HY387:HY427" ca="1" si="2094">RAND()</f>
        <v>0.5551421541393069</v>
      </c>
      <c r="HZ387" s="7">
        <f t="shared" ref="HZ387:HZ427" ca="1" si="2095">IFERROR($BU387-HY387,"")</f>
        <v>-9.3603692600845334E-2</v>
      </c>
      <c r="IA387" s="7">
        <f t="shared" ref="IA387:IA427" ca="1" si="2096">IF(HZ387="","",IF(HZ387&lt;0,0,IF(HZ387&lt;0.8,1,2)))</f>
        <v>0</v>
      </c>
      <c r="IB387" s="7">
        <f t="shared" ref="IB387:IB427" ca="1" si="2097">IF(IA387="","",IF(IA387=1,$BV387,IF(IA387=2,$BV387+$BW387,0)))</f>
        <v>0</v>
      </c>
      <c r="IC387" s="7" t="str">
        <f ca="1">IFERROR(IF(IC386+IB387&gt;ID$4,IC386,IC386+IB387),"")</f>
        <v/>
      </c>
      <c r="ID387" s="7">
        <f t="shared" ca="1" si="1839"/>
        <v>0</v>
      </c>
      <c r="IE387" s="7">
        <f t="shared" ref="IE387:IE427" ca="1" si="2098">RAND()</f>
        <v>0.41579402284716471</v>
      </c>
      <c r="IF387" s="7">
        <f t="shared" ref="IF387:IF427" ca="1" si="2099">IFERROR($BU387-IE387,"")</f>
        <v>4.5744438691296851E-2</v>
      </c>
      <c r="IG387" s="7">
        <f t="shared" ref="IG387:IG427" ca="1" si="2100">IF(IF387="","",IF(IF387&lt;0,0,IF(IF387&lt;0.8,1,2)))</f>
        <v>1</v>
      </c>
      <c r="IH387" s="7" t="str">
        <f t="shared" ref="IH387:IH427" ca="1" si="2101">IF(IG387="","",IF(IG387=1,$BV387,IF(IG387=2,$BV387+$BW387,0)))</f>
        <v>5</v>
      </c>
      <c r="II387" s="7" t="str">
        <f ca="1">IFERROR(IF(II386+IH387&gt;IJ$4,II386,II386+IH387),"")</f>
        <v/>
      </c>
      <c r="IJ387" s="7">
        <f t="shared" ca="1" si="1840"/>
        <v>0</v>
      </c>
      <c r="IK387" s="7">
        <f t="shared" ref="IK387:IK427" ca="1" si="2102">RAND()</f>
        <v>0.63671469926588142</v>
      </c>
      <c r="IL387" s="7">
        <f t="shared" ref="IL387:IL427" ca="1" si="2103">IFERROR($BU387-IK387,"")</f>
        <v>-0.17517623772741986</v>
      </c>
      <c r="IM387" s="7">
        <f t="shared" ref="IM387:IM427" ca="1" si="2104">IF(IL387="","",IF(IL387&lt;0,0,IF(IL387&lt;0.8,1,2)))</f>
        <v>0</v>
      </c>
      <c r="IN387" s="7">
        <f t="shared" ref="IN387:IN427" ca="1" si="2105">IF(IM387="","",IF(IM387=1,$BV387,IF(IM387=2,$BV387+$BW387,0)))</f>
        <v>0</v>
      </c>
      <c r="IO387" s="7" t="str">
        <f ca="1">IFERROR(IF(IO386+IN387&gt;IP$4,IO386,IO386+IN387),"")</f>
        <v/>
      </c>
      <c r="IP387" s="7">
        <f t="shared" ca="1" si="1841"/>
        <v>0</v>
      </c>
      <c r="IQ387" s="7">
        <f t="shared" ref="IQ387:IQ427" ca="1" si="2106">RAND()</f>
        <v>0.52391715736295685</v>
      </c>
      <c r="IR387" s="7">
        <f t="shared" ref="IR387:IR427" ca="1" si="2107">IFERROR($BU387-IQ387,"")</f>
        <v>-6.2378695824495289E-2</v>
      </c>
      <c r="IS387" s="7">
        <f t="shared" ref="IS387:IS427" ca="1" si="2108">IF(IR387="","",IF(IR387&lt;0,0,IF(IR387&lt;0.8,1,2)))</f>
        <v>0</v>
      </c>
      <c r="IT387" s="7">
        <f t="shared" ref="IT387:IT427" ca="1" si="2109">IF(IS387="","",IF(IS387=1,$BV387,IF(IS387=2,$BV387+$BW387,0)))</f>
        <v>0</v>
      </c>
      <c r="IU387" s="7" t="str">
        <f ca="1">IFERROR(IF(IU386+IT387&gt;IV$4,IU386,IU386+IT387),"")</f>
        <v/>
      </c>
      <c r="IV387" s="7">
        <f t="shared" ca="1" si="1842"/>
        <v>0</v>
      </c>
      <c r="IW387" s="7">
        <f t="shared" ref="IW387:IW427" ca="1" si="2110">RAND()</f>
        <v>0.49384620595725226</v>
      </c>
      <c r="IX387" s="7">
        <f t="shared" ref="IX387:IX427" ca="1" si="2111">IFERROR($BU387-IW387,"")</f>
        <v>-3.2307744418790696E-2</v>
      </c>
      <c r="IY387" s="7">
        <f t="shared" ref="IY387:IY427" ca="1" si="2112">IF(IX387="","",IF(IX387&lt;0,0,IF(IX387&lt;0.8,1,2)))</f>
        <v>0</v>
      </c>
      <c r="IZ387" s="7">
        <f t="shared" ref="IZ387:IZ427" ca="1" si="2113">IF(IY387="","",IF(IY387=1,$BV387,IF(IY387=2,$BV387+$BW387,0)))</f>
        <v>0</v>
      </c>
      <c r="JA387" s="7" t="str">
        <f ca="1">IFERROR(IF(JA386+IZ387&gt;JB$4,JA386,JA386+IZ387),"")</f>
        <v/>
      </c>
      <c r="JB387" s="7">
        <f t="shared" ca="1" si="1843"/>
        <v>0</v>
      </c>
      <c r="JC387" s="7">
        <f t="shared" ref="JC387:JC427" ca="1" si="2114">RAND()</f>
        <v>0.67286914331302039</v>
      </c>
      <c r="JD387" s="7">
        <f t="shared" ref="JD387:JD427" ca="1" si="2115">IFERROR($BU387-JC387,"")</f>
        <v>-0.21133068177455883</v>
      </c>
      <c r="JE387" s="7">
        <f t="shared" ref="JE387:JE427" ca="1" si="2116">IF(JD387="","",IF(JD387&lt;0,0,IF(JD387&lt;0.8,1,2)))</f>
        <v>0</v>
      </c>
      <c r="JF387" s="7">
        <f t="shared" ref="JF387:JF427" ca="1" si="2117">IF(JE387="","",IF(JE387=1,$BV387,IF(JE387=2,$BV387+$BW387,0)))</f>
        <v>0</v>
      </c>
      <c r="JG387" s="7" t="str">
        <f ca="1">IFERROR(IF(JG386+JF387&gt;JH$4,JG386,JG386+JF387),"")</f>
        <v/>
      </c>
      <c r="JH387" s="7">
        <f t="shared" ca="1" si="1844"/>
        <v>0</v>
      </c>
      <c r="JI387" s="7">
        <f t="shared" ref="JI387:JI427" ca="1" si="2118">RAND()</f>
        <v>0.27275545101394039</v>
      </c>
      <c r="JJ387" s="7">
        <f t="shared" ref="JJ387:JJ427" ca="1" si="2119">IFERROR($BU387-JI387,"")</f>
        <v>0.18878301052452118</v>
      </c>
      <c r="JK387" s="7">
        <f t="shared" ref="JK387:JK427" ca="1" si="2120">IF(JJ387="","",IF(JJ387&lt;0,0,IF(JJ387&lt;0.8,1,2)))</f>
        <v>1</v>
      </c>
      <c r="JL387" s="7" t="str">
        <f t="shared" ref="JL387:JL427" ca="1" si="2121">IF(JK387="","",IF(JK387=1,$BV387,IF(JK387=2,$BV387+$BW387,0)))</f>
        <v>5</v>
      </c>
      <c r="JM387" s="7" t="str">
        <f ca="1">IFERROR(IF(JM386+JL387&gt;JN$4,JM386,JM386+JL387),"")</f>
        <v/>
      </c>
      <c r="JN387" s="7">
        <f t="shared" ca="1" si="1845"/>
        <v>0</v>
      </c>
      <c r="JO387" s="7">
        <f t="shared" ref="JO387:JO427" ca="1" si="2122">RAND()</f>
        <v>0.39892500575783696</v>
      </c>
      <c r="JP387" s="7">
        <f t="shared" ref="JP387:JP427" ca="1" si="2123">IFERROR($BU387-JO387,"")</f>
        <v>6.2613455780624605E-2</v>
      </c>
      <c r="JQ387" s="7">
        <f t="shared" ref="JQ387:JQ427" ca="1" si="2124">IF(JP387="","",IF(JP387&lt;0,0,IF(JP387&lt;0.8,1,2)))</f>
        <v>1</v>
      </c>
      <c r="JR387" s="7" t="str">
        <f t="shared" ref="JR387:JR427" ca="1" si="2125">IF(JQ387="","",IF(JQ387=1,$BV387,IF(JQ387=2,$BV387+$BW387,0)))</f>
        <v>5</v>
      </c>
      <c r="JS387" s="7" t="str">
        <f ca="1">IFERROR(IF(JS386+JR387&gt;JT$4,JS386,JS386+JR387),"")</f>
        <v/>
      </c>
      <c r="JT387" s="7">
        <f t="shared" ca="1" si="1846"/>
        <v>0</v>
      </c>
      <c r="JU387" s="7">
        <f t="shared" ref="JU387:JU427" ca="1" si="2126">RAND()</f>
        <v>0.32294514069129987</v>
      </c>
      <c r="JV387" s="7">
        <f t="shared" ref="JV387:JV427" ca="1" si="2127">IFERROR($BU387-JU387,"")</f>
        <v>0.13859332084716169</v>
      </c>
      <c r="JW387" s="7">
        <f t="shared" ref="JW387:JW427" ca="1" si="2128">IF(JV387="","",IF(JV387&lt;0,0,IF(JV387&lt;0.8,1,2)))</f>
        <v>1</v>
      </c>
      <c r="JX387" s="7" t="str">
        <f t="shared" ref="JX387:JX427" ca="1" si="2129">IF(JW387="","",IF(JW387=1,$BV387,IF(JW387=2,$BV387+$BW387,0)))</f>
        <v>5</v>
      </c>
      <c r="JY387" s="7" t="str">
        <f ca="1">IFERROR(IF(JY386+JX387&gt;JZ$4,JY386,JY386+JX387),"")</f>
        <v/>
      </c>
      <c r="JZ387" s="7">
        <f t="shared" ca="1" si="1847"/>
        <v>0</v>
      </c>
      <c r="KA387" s="7">
        <f t="shared" ref="KA387:KA427" ca="1" si="2130">RAND()</f>
        <v>0.65463168842592867</v>
      </c>
      <c r="KB387" s="7">
        <f t="shared" ref="KB387:KB427" ca="1" si="2131">IFERROR($BU387-KA387,"")</f>
        <v>-0.19309322688746711</v>
      </c>
      <c r="KC387" s="7">
        <f t="shared" ref="KC387:KC427" ca="1" si="2132">IF(KB387="","",IF(KB387&lt;0,0,IF(KB387&lt;0.8,1,2)))</f>
        <v>0</v>
      </c>
      <c r="KD387" s="7">
        <f t="shared" ref="KD387:KD427" ca="1" si="2133">IF(KC387="","",IF(KC387=1,$BV387,IF(KC387=2,$BV387+$BW387,0)))</f>
        <v>0</v>
      </c>
      <c r="KE387" s="7" t="str">
        <f ca="1">IFERROR(IF(KE386+KD387&gt;KF$4,KE386,KE386+KD387),"")</f>
        <v/>
      </c>
      <c r="KF387" s="7">
        <f t="shared" ca="1" si="1848"/>
        <v>0</v>
      </c>
      <c r="KG387" s="7">
        <f t="shared" ref="KG387:KG427" ca="1" si="2134">RAND()</f>
        <v>0.16941072665652113</v>
      </c>
      <c r="KH387" s="7">
        <f t="shared" ref="KH387:KH427" ca="1" si="2135">IFERROR($BU387-KG387,"")</f>
        <v>0.29212773488194044</v>
      </c>
      <c r="KI387" s="7">
        <f t="shared" ref="KI387:KI427" ca="1" si="2136">IF(KH387="","",IF(KH387&lt;0,0,IF(KH387&lt;0.8,1,2)))</f>
        <v>1</v>
      </c>
      <c r="KJ387" s="7" t="str">
        <f t="shared" ref="KJ387:KJ427" ca="1" si="2137">IF(KI387="","",IF(KI387=1,$BV387,IF(KI387=2,$BV387+$BW387,0)))</f>
        <v>5</v>
      </c>
      <c r="KK387" s="7" t="str">
        <f ca="1">IFERROR(IF(KK386+KJ387&gt;KL$4,KK386,KK386+KJ387),"")</f>
        <v/>
      </c>
      <c r="KL387" s="7">
        <f t="shared" ca="1" si="1849"/>
        <v>0</v>
      </c>
      <c r="KM387" s="7">
        <f t="shared" ref="KM387:KM427" ca="1" si="2138">RAND()</f>
        <v>0.61807299658048376</v>
      </c>
      <c r="KN387" s="7">
        <f t="shared" ref="KN387:KN427" ca="1" si="2139">IFERROR($BU387-KM387,"")</f>
        <v>-0.15653453504202219</v>
      </c>
      <c r="KO387" s="7">
        <f t="shared" ref="KO387:KO427" ca="1" si="2140">IF(KN387="","",IF(KN387&lt;0,0,IF(KN387&lt;0.8,1,2)))</f>
        <v>0</v>
      </c>
      <c r="KP387" s="7">
        <f t="shared" ref="KP387:KP427" ca="1" si="2141">IF(KO387="","",IF(KO387=1,$BV387,IF(KO387=2,$BV387+$BW387,0)))</f>
        <v>0</v>
      </c>
      <c r="KQ387" s="7" t="str">
        <f ca="1">IFERROR(IF(KQ386+KP387&gt;KR$4,KQ386,KQ386+KP387),"")</f>
        <v/>
      </c>
      <c r="KR387" s="7">
        <f t="shared" ca="1" si="1850"/>
        <v>0</v>
      </c>
      <c r="KS387" s="7">
        <f t="shared" ref="KS387:KS427" ca="1" si="2142">RAND()</f>
        <v>0.49659207419209472</v>
      </c>
      <c r="KT387" s="7">
        <f t="shared" ref="KT387:KT427" ca="1" si="2143">IFERROR($BU387-KS387,"")</f>
        <v>-3.5053612653633159E-2</v>
      </c>
      <c r="KU387" s="7">
        <f t="shared" ref="KU387:KU427" ca="1" si="2144">IF(KT387="","",IF(KT387&lt;0,0,IF(KT387&lt;0.8,1,2)))</f>
        <v>0</v>
      </c>
      <c r="KV387" s="7">
        <f t="shared" ref="KV387:KV427" ca="1" si="2145">IF(KU387="","",IF(KU387=1,$BV387,IF(KU387=2,$BV387+$BW387,0)))</f>
        <v>0</v>
      </c>
      <c r="KW387" s="7" t="str">
        <f ca="1">IFERROR(IF(KW386+KV387&gt;KX$4,KW386,KW386+KV387),"")</f>
        <v/>
      </c>
      <c r="KX387" s="7">
        <f t="shared" ca="1" si="1851"/>
        <v>0</v>
      </c>
      <c r="KY387" s="7">
        <f t="shared" ref="KY387:KY427" ca="1" si="2146">RAND()</f>
        <v>0.84912928365823503</v>
      </c>
      <c r="KZ387" s="7">
        <f t="shared" ref="KZ387:KZ427" ca="1" si="2147">IFERROR($BU387-KY387,"")</f>
        <v>-0.38759082211977347</v>
      </c>
      <c r="LA387" s="7">
        <f t="shared" ref="LA387:LA427" ca="1" si="2148">IF(KZ387="","",IF(KZ387&lt;0,0,IF(KZ387&lt;0.8,1,2)))</f>
        <v>0</v>
      </c>
      <c r="LB387" s="7">
        <f t="shared" ref="LB387:LB427" ca="1" si="2149">IF(LA387="","",IF(LA387=1,$BV387,IF(LA387=2,$BV387+$BW387,0)))</f>
        <v>0</v>
      </c>
      <c r="LC387" s="7" t="str">
        <f ca="1">IFERROR(IF(LC386+LB387&gt;LD$4,LC386,LC386+LB387),"")</f>
        <v/>
      </c>
      <c r="LD387" s="7">
        <f t="shared" ca="1" si="1852"/>
        <v>0</v>
      </c>
      <c r="LE387" s="7">
        <f t="shared" ref="LE387:LE427" ca="1" si="2150">RAND()</f>
        <v>0.76283590419131408</v>
      </c>
      <c r="LF387" s="7">
        <f t="shared" ref="LF387:LF427" ca="1" si="2151">IFERROR($BU387-LE387,"")</f>
        <v>-0.30129744265285252</v>
      </c>
      <c r="LG387" s="7">
        <f t="shared" ref="LG387:LG427" ca="1" si="2152">IF(LF387="","",IF(LF387&lt;0,0,IF(LF387&lt;0.8,1,2)))</f>
        <v>0</v>
      </c>
      <c r="LH387" s="7">
        <f t="shared" ref="LH387:LH427" ca="1" si="2153">IF(LG387="","",IF(LG387=1,$BV387,IF(LG387=2,$BV387+$BW387,0)))</f>
        <v>0</v>
      </c>
      <c r="LI387" s="7" t="str">
        <f ca="1">IFERROR(IF(LI386+LH387&gt;LJ$4,LI386,LI386+LH387),"")</f>
        <v/>
      </c>
      <c r="LJ387" s="7">
        <f t="shared" ca="1" si="1853"/>
        <v>0</v>
      </c>
      <c r="LK387" s="7">
        <f t="shared" ref="LK387:LK427" ca="1" si="2154">RAND()</f>
        <v>0.76590118299674936</v>
      </c>
      <c r="LL387" s="7">
        <f t="shared" ref="LL387:LL427" ca="1" si="2155">IFERROR($BU387-LK387,"")</f>
        <v>-0.3043627214582878</v>
      </c>
      <c r="LM387" s="7">
        <f t="shared" ref="LM387:LM427" ca="1" si="2156">IF(LL387="","",IF(LL387&lt;0,0,IF(LL387&lt;0.8,1,2)))</f>
        <v>0</v>
      </c>
      <c r="LN387" s="7">
        <f t="shared" ref="LN387:LN427" ca="1" si="2157">IF(LM387="","",IF(LM387=1,$BV387,IF(LM387=2,$BV387+$BW387,0)))</f>
        <v>0</v>
      </c>
      <c r="LO387" s="7" t="str">
        <f ca="1">IFERROR(IF(LO386+LN387&gt;LP$4,LO386,LO386+LN387),"")</f>
        <v/>
      </c>
      <c r="LP387" s="7">
        <f t="shared" ca="1" si="1854"/>
        <v>0</v>
      </c>
      <c r="LQ387" s="7">
        <f t="shared" ref="LQ387:LQ427" ca="1" si="2158">RAND()</f>
        <v>3.1467360391523869E-3</v>
      </c>
      <c r="LR387" s="7">
        <f t="shared" ref="LR387:LR427" ca="1" si="2159">IFERROR($BU387-LQ387,"")</f>
        <v>0.45839172549930918</v>
      </c>
      <c r="LS387" s="7">
        <f t="shared" ref="LS387:LS427" ca="1" si="2160">IF(LR387="","",IF(LR387&lt;0,0,IF(LR387&lt;0.8,1,2)))</f>
        <v>1</v>
      </c>
      <c r="LT387" s="7" t="str">
        <f t="shared" ref="LT387:LT427" ca="1" si="2161">IF(LS387="","",IF(LS387=1,$BV387,IF(LS387=2,$BV387+$BW387,0)))</f>
        <v>5</v>
      </c>
      <c r="LU387" s="7" t="str">
        <f ca="1">IFERROR(IF(LU386+LT387&gt;LV$4,LU386,LU386+LT387),"")</f>
        <v/>
      </c>
      <c r="LV387" s="7">
        <f t="shared" ca="1" si="1855"/>
        <v>0</v>
      </c>
      <c r="LW387" s="7">
        <f t="shared" ref="LW387:LW427" ca="1" si="2162">RAND()</f>
        <v>7.5019207716848446E-2</v>
      </c>
      <c r="LX387" s="7">
        <f t="shared" ref="LX387:LX427" ca="1" si="2163">IFERROR($BU387-LW387,"")</f>
        <v>0.38651925382161312</v>
      </c>
      <c r="LY387" s="7">
        <f t="shared" ref="LY387:LY427" ca="1" si="2164">IF(LX387="","",IF(LX387&lt;0,0,IF(LX387&lt;0.8,1,2)))</f>
        <v>1</v>
      </c>
      <c r="LZ387" s="7" t="str">
        <f t="shared" ref="LZ387:LZ427" ca="1" si="2165">IF(LY387="","",IF(LY387=1,$BV387,IF(LY387=2,$BV387+$BW387,0)))</f>
        <v>5</v>
      </c>
      <c r="MA387" s="7" t="str">
        <f ca="1">IFERROR(IF(MA386+LZ387&gt;MB$4,MA386,MA386+LZ387),"")</f>
        <v/>
      </c>
      <c r="MB387" s="7">
        <f t="shared" ca="1" si="1856"/>
        <v>0</v>
      </c>
      <c r="MC387" s="7">
        <f t="shared" ref="MC387:MC427" ca="1" si="2166">RAND()</f>
        <v>0.53763991552045487</v>
      </c>
      <c r="MD387" s="7">
        <f t="shared" ref="MD387:MD427" ca="1" si="2167">IFERROR($BU387-MC387,"")</f>
        <v>-7.6101453981993306E-2</v>
      </c>
      <c r="ME387" s="7">
        <f t="shared" ref="ME387:ME427" ca="1" si="2168">IF(MD387="","",IF(MD387&lt;0,0,IF(MD387&lt;0.8,1,2)))</f>
        <v>0</v>
      </c>
      <c r="MF387" s="7">
        <f t="shared" ref="MF387:MF427" ca="1" si="2169">IF(ME387="","",IF(ME387=1,$BV387,IF(ME387=2,$BV387+$BW387,0)))</f>
        <v>0</v>
      </c>
      <c r="MG387" s="7" t="str">
        <f ca="1">IFERROR(IF(MG386+MF387&gt;MH$4,MG386,MG386+MF387),"")</f>
        <v/>
      </c>
      <c r="MH387" s="7">
        <f t="shared" ca="1" si="1857"/>
        <v>0</v>
      </c>
      <c r="MI387" s="7">
        <f t="shared" ref="MI387:MI427" ca="1" si="2170">RAND()</f>
        <v>0.41950701098137311</v>
      </c>
      <c r="MJ387" s="7">
        <f t="shared" ref="MJ387:MJ427" ca="1" si="2171">IFERROR($BU387-MI387,"")</f>
        <v>4.2031450557088457E-2</v>
      </c>
      <c r="MK387" s="7">
        <f t="shared" ref="MK387:MK427" ca="1" si="2172">IF(MJ387="","",IF(MJ387&lt;0,0,IF(MJ387&lt;0.8,1,2)))</f>
        <v>1</v>
      </c>
      <c r="ML387" s="7" t="str">
        <f t="shared" ref="ML387:ML427" ca="1" si="2173">IF(MK387="","",IF(MK387=1,$BV387,IF(MK387=2,$BV387+$BW387,0)))</f>
        <v>5</v>
      </c>
      <c r="MM387" s="7" t="str">
        <f ca="1">IFERROR(IF(MM386+ML387&gt;MN$4,MM386,MM386+ML387),"")</f>
        <v/>
      </c>
      <c r="MN387" s="7">
        <f t="shared" ca="1" si="1858"/>
        <v>0</v>
      </c>
      <c r="MO387" s="7">
        <f t="shared" ref="MO387:MO427" ca="1" si="2174">RAND()</f>
        <v>0.35800396432700854</v>
      </c>
      <c r="MP387" s="7">
        <f t="shared" ref="MP387:MP427" ca="1" si="2175">IFERROR($BU387-MO387,"")</f>
        <v>0.10353449721145302</v>
      </c>
      <c r="MQ387" s="7">
        <f t="shared" ref="MQ387:MQ427" ca="1" si="2176">IF(MP387="","",IF(MP387&lt;0,0,IF(MP387&lt;0.8,1,2)))</f>
        <v>1</v>
      </c>
      <c r="MR387" s="7" t="str">
        <f t="shared" ref="MR387:MR427" ca="1" si="2177">IF(MQ387="","",IF(MQ387=1,$BV387,IF(MQ387=2,$BV387+$BW387,0)))</f>
        <v>5</v>
      </c>
      <c r="MS387" s="7" t="str">
        <f ca="1">IFERROR(IF(MS386+MR387&gt;MT$4,MS386,MS386+MR387),"")</f>
        <v/>
      </c>
      <c r="MT387" s="7">
        <f t="shared" ca="1" si="1859"/>
        <v>0</v>
      </c>
      <c r="MU387" s="7">
        <f t="shared" ref="MU387:MU427" ca="1" si="2178">RAND()</f>
        <v>0.95819602256392178</v>
      </c>
      <c r="MV387" s="7">
        <f t="shared" ref="MV387:MV427" ca="1" si="2179">IFERROR($BU387-MU387,"")</f>
        <v>-0.49665756102546021</v>
      </c>
      <c r="MW387" s="7">
        <f t="shared" ref="MW387:MW427" ca="1" si="2180">IF(MV387="","",IF(MV387&lt;0,0,IF(MV387&lt;0.8,1,2)))</f>
        <v>0</v>
      </c>
      <c r="MX387" s="7">
        <f t="shared" ref="MX387:MX427" ca="1" si="2181">IF(MW387="","",IF(MW387=1,$BV387,IF(MW387=2,$BV387+$BW387,0)))</f>
        <v>0</v>
      </c>
      <c r="MY387" s="7" t="str">
        <f ca="1">IFERROR(IF(MY386+MX387&gt;MZ$4,MY386,MY386+MX387),"")</f>
        <v/>
      </c>
      <c r="MZ387" s="7">
        <f t="shared" ca="1" si="1860"/>
        <v>0</v>
      </c>
      <c r="NA387" s="7">
        <f t="shared" ref="NA387:NA427" ca="1" si="2182">RAND()</f>
        <v>0.65276721209451616</v>
      </c>
      <c r="NB387" s="7">
        <f t="shared" ref="NB387:NB427" ca="1" si="2183">IFERROR($BU387-NA387,"")</f>
        <v>-0.19122875055605459</v>
      </c>
      <c r="NC387" s="7">
        <f t="shared" ref="NC387:NC427" ca="1" si="2184">IF(NB387="","",IF(NB387&lt;0,0,IF(NB387&lt;0.8,1,2)))</f>
        <v>0</v>
      </c>
      <c r="ND387" s="7">
        <f t="shared" ref="ND387:ND427" ca="1" si="2185">IF(NC387="","",IF(NC387=1,$BV387,IF(NC387=2,$BV387+$BW387,0)))</f>
        <v>0</v>
      </c>
      <c r="NE387" s="7" t="str">
        <f ca="1">IFERROR(IF(NE386+ND387&gt;NF$4,NE386,NE386+ND387),"")</f>
        <v/>
      </c>
      <c r="NF387" s="7">
        <f t="shared" ca="1" si="1861"/>
        <v>0</v>
      </c>
      <c r="NG387" s="7">
        <f t="shared" ref="NG387:NG427" ca="1" si="2186">RAND()</f>
        <v>0.53424580663034038</v>
      </c>
      <c r="NH387" s="7">
        <f t="shared" ref="NH387:NH427" ca="1" si="2187">IFERROR($BU387-NG387,"")</f>
        <v>-7.2707345091878817E-2</v>
      </c>
      <c r="NI387" s="7">
        <f t="shared" ref="NI387:NI427" ca="1" si="2188">IF(NH387="","",IF(NH387&lt;0,0,IF(NH387&lt;0.8,1,2)))</f>
        <v>0</v>
      </c>
      <c r="NJ387" s="7">
        <f t="shared" ref="NJ387:NJ427" ca="1" si="2189">IF(NI387="","",IF(NI387=1,$BV387,IF(NI387=2,$BV387+$BW387,0)))</f>
        <v>0</v>
      </c>
      <c r="NK387" s="7" t="str">
        <f ca="1">IFERROR(IF(NK386+NJ387&gt;NL$4,NK386,NK386+NJ387),"")</f>
        <v/>
      </c>
      <c r="NL387" s="7">
        <f t="shared" ca="1" si="1862"/>
        <v>0</v>
      </c>
      <c r="NM387" s="7">
        <f t="shared" ref="NM387:NM427" ca="1" si="2190">RAND()</f>
        <v>6.6154952405488965E-2</v>
      </c>
      <c r="NN387" s="7">
        <f t="shared" ref="NN387:NN427" ca="1" si="2191">IFERROR($BU387-NM387,"")</f>
        <v>0.3953835091329726</v>
      </c>
      <c r="NO387" s="7">
        <f t="shared" ref="NO387:NO427" ca="1" si="2192">IF(NN387="","",IF(NN387&lt;0,0,IF(NN387&lt;0.8,1,2)))</f>
        <v>1</v>
      </c>
      <c r="NP387" s="7" t="str">
        <f t="shared" ref="NP387:NP427" ca="1" si="2193">IF(NO387="","",IF(NO387=1,$BV387,IF(NO387=2,$BV387+$BW387,0)))</f>
        <v>5</v>
      </c>
      <c r="NQ387" s="7" t="str">
        <f ca="1">IFERROR(IF(NQ386+NP387&gt;NR$4,NQ386,NQ386+NP387),"")</f>
        <v/>
      </c>
      <c r="NR387" s="7">
        <f t="shared" ca="1" si="1863"/>
        <v>0</v>
      </c>
      <c r="NT387">
        <v>389</v>
      </c>
      <c r="NU387" s="7" t="s">
        <v>19</v>
      </c>
      <c r="NV387" s="7" t="str">
        <f t="shared" ca="1" si="1987"/>
        <v/>
      </c>
      <c r="NW387" s="7" t="str">
        <f t="shared" ref="NW387:NW427" ca="1" si="2194">IFERROR(_xlfn.RANK.EQ(NV387,$NV$3:$NV$427),"")</f>
        <v/>
      </c>
      <c r="NX387" t="str">
        <f ca="1">IFERROR(VLOOKUP(NT387,$K$3:$AK$568,8,FALSE),"")</f>
        <v/>
      </c>
      <c r="NY387" t="str">
        <f ca="1">IFERROR(VLOOKUP(NT387,$K$3:$AK$568,9,FALSE),"")</f>
        <v/>
      </c>
      <c r="NZ387" s="7" t="str">
        <f ca="1">IFERROR(VLOOKUP(NT387,$K$3:$AK$568,27,FALSE),"")</f>
        <v/>
      </c>
      <c r="OB387">
        <v>389</v>
      </c>
      <c r="OC387" s="7" t="s">
        <v>19</v>
      </c>
      <c r="OD387" t="e">
        <f t="shared" ca="1" si="1864"/>
        <v>#N/A</v>
      </c>
      <c r="OE387" s="7" t="str">
        <f t="shared" ca="1" si="1865"/>
        <v/>
      </c>
      <c r="OF387" s="7" t="str">
        <f t="shared" ca="1" si="1866"/>
        <v/>
      </c>
      <c r="OG387" t="str">
        <f t="shared" ca="1" si="1867"/>
        <v/>
      </c>
      <c r="OI387">
        <v>389</v>
      </c>
      <c r="OJ387" s="7" t="s">
        <v>19</v>
      </c>
      <c r="OK387" s="7" t="str">
        <f t="shared" ca="1" si="1868"/>
        <v/>
      </c>
      <c r="OL387" s="7" t="str">
        <f t="shared" ca="1" si="1869"/>
        <v/>
      </c>
      <c r="OM387" t="str">
        <f ca="1">IFERROR(VLOOKUP(OI387,$L$3:$AK$568,7,FALSE),"")</f>
        <v/>
      </c>
      <c r="ON387" t="str">
        <f ca="1">IFERROR(VLOOKUP(OI387,$L$3:$AK$568,8,FALSE),"")</f>
        <v/>
      </c>
      <c r="OO387" s="7" t="str">
        <f ca="1">IFERROR(VLOOKUP(OI387,$L$3:$AK$568,26,FALSE),"")</f>
        <v/>
      </c>
      <c r="OQ387">
        <v>389</v>
      </c>
      <c r="OR387" s="7" t="s">
        <v>19</v>
      </c>
      <c r="OS387" t="e">
        <f t="shared" ca="1" si="1870"/>
        <v>#N/A</v>
      </c>
      <c r="OT387" s="7" t="str">
        <f t="shared" ca="1" si="1871"/>
        <v/>
      </c>
      <c r="OU387" s="7" t="str">
        <f t="shared" ca="1" si="1872"/>
        <v/>
      </c>
      <c r="OV387" t="str">
        <f t="shared" ca="1" si="1873"/>
        <v/>
      </c>
      <c r="OX387">
        <v>389</v>
      </c>
      <c r="OY387" s="7" t="s">
        <v>19</v>
      </c>
      <c r="OZ387" s="7" t="str">
        <f t="shared" ca="1" si="1874"/>
        <v/>
      </c>
      <c r="PA387" s="7" t="str">
        <f t="shared" ca="1" si="1875"/>
        <v/>
      </c>
      <c r="PB387" t="str">
        <f ca="1">IFERROR(VLOOKUP(OX387,$M$3:$AK$568,6,FALSE),"")</f>
        <v/>
      </c>
      <c r="PC387" t="str">
        <f ca="1">IFERROR(VLOOKUP(OX387,$M$3:$AK$568,7,FALSE),"")</f>
        <v/>
      </c>
      <c r="PD387" s="7" t="str">
        <f ca="1">IFERROR(VLOOKUP(OX387,$M$3:$AK$568,25,FALSE),"")</f>
        <v/>
      </c>
      <c r="PF387">
        <v>389</v>
      </c>
      <c r="PG387" s="7" t="s">
        <v>19</v>
      </c>
      <c r="PH387" t="e">
        <f t="shared" ca="1" si="1876"/>
        <v>#N/A</v>
      </c>
      <c r="PI387" s="7" t="str">
        <f t="shared" ca="1" si="1877"/>
        <v/>
      </c>
      <c r="PJ387" s="7" t="str">
        <f t="shared" ca="1" si="1878"/>
        <v/>
      </c>
      <c r="PK387" t="str">
        <f t="shared" ca="1" si="1879"/>
        <v/>
      </c>
      <c r="PM387">
        <v>389</v>
      </c>
      <c r="PN387" s="7" t="s">
        <v>19</v>
      </c>
      <c r="PO387" s="202" t="str">
        <f t="shared" ca="1" si="1880"/>
        <v/>
      </c>
      <c r="PP387" s="7" t="str">
        <f t="shared" ca="1" si="1881"/>
        <v/>
      </c>
      <c r="PQ387" t="str">
        <f ca="1">IFERROR(VLOOKUP(PM387,$G$325:$R$409,12,FALSE),"")</f>
        <v/>
      </c>
      <c r="PR387" t="e">
        <f ca="1">VLOOKUP(PM387,$G$324:$Q$409,11,FALSE)</f>
        <v>#N/A</v>
      </c>
      <c r="PS387" s="7" t="str">
        <f ca="1">VLOOKUP(PQ387,$R$325:$Y$409,8,FALSE)</f>
        <v>- -</v>
      </c>
      <c r="PT387" s="7">
        <f ca="1">ReSt</f>
        <v>-4</v>
      </c>
      <c r="PU387" s="7" t="e">
        <f t="shared" ca="1" si="1882"/>
        <v>#N/A</v>
      </c>
      <c r="PV387" s="7" t="e">
        <f t="shared" ca="1" si="1883"/>
        <v>#N/A</v>
      </c>
      <c r="PW387" s="7" t="str">
        <f ca="1">VLOOKUP(PQ387,$R$325:$AK$409,8,FALSE)</f>
        <v>- -</v>
      </c>
      <c r="PX387" s="7"/>
      <c r="PY387">
        <v>389</v>
      </c>
      <c r="PZ387" s="7" t="s">
        <v>19</v>
      </c>
      <c r="QA387" t="str">
        <f t="shared" ca="1" si="1884"/>
        <v/>
      </c>
      <c r="QB387" s="7" t="str">
        <f t="shared" ca="1" si="1885"/>
        <v/>
      </c>
      <c r="QC387" s="7" t="str">
        <f t="shared" ca="1" si="1886"/>
        <v/>
      </c>
      <c r="QD387" t="str">
        <f t="shared" ca="1" si="1887"/>
        <v/>
      </c>
      <c r="QF387">
        <v>389</v>
      </c>
      <c r="QG387" s="7" t="s">
        <v>19</v>
      </c>
      <c r="QH387" s="7" t="str">
        <f t="shared" ca="1" si="1888"/>
        <v/>
      </c>
      <c r="QI387" s="7" t="e">
        <f t="shared" ca="1" si="1889"/>
        <v>#VALUE!</v>
      </c>
      <c r="QJ387" t="e">
        <f t="shared" ca="1" si="1890"/>
        <v>#N/A</v>
      </c>
      <c r="QK387" s="7" t="e">
        <f t="shared" ca="1" si="1891"/>
        <v>#N/A</v>
      </c>
      <c r="QM387">
        <v>389</v>
      </c>
      <c r="QN387" s="7" t="s">
        <v>19</v>
      </c>
      <c r="QO387" t="str">
        <f t="shared" ca="1" si="1892"/>
        <v/>
      </c>
      <c r="QP387" s="7" t="str">
        <f t="shared" ca="1" si="1893"/>
        <v/>
      </c>
      <c r="QQ387" t="str">
        <f t="shared" ca="1" si="1894"/>
        <v/>
      </c>
    </row>
    <row r="388" spans="1:459" x14ac:dyDescent="0.25">
      <c r="A388" s="240" t="str">
        <f>IF('Character Sheet'!$B$4="Creature","N","Y")</f>
        <v>Y</v>
      </c>
      <c r="C388" s="75"/>
      <c r="D388" s="76"/>
      <c r="F388" s="75">
        <v>19</v>
      </c>
      <c r="G388" s="76">
        <f t="shared" ca="1" si="1968"/>
        <v>0</v>
      </c>
      <c r="I388" s="75" t="s">
        <v>1812</v>
      </c>
      <c r="J388" s="85"/>
      <c r="K388" s="85">
        <f t="shared" ca="1" si="1969"/>
        <v>7</v>
      </c>
      <c r="L388" s="85">
        <f t="shared" ca="1" si="1970"/>
        <v>7</v>
      </c>
      <c r="M388" s="70">
        <f t="shared" ca="1" si="1971"/>
        <v>18</v>
      </c>
      <c r="O388" s="222" t="str">
        <f t="shared" ca="1" si="1972"/>
        <v>- -</v>
      </c>
      <c r="Q388" s="7" t="s">
        <v>1757</v>
      </c>
      <c r="R388" s="9" t="str">
        <f ca="1">IFERROR(VLOOKUP(F388,INDIRECT(Calculations!$D$101),2,FALSE),"")</f>
        <v/>
      </c>
      <c r="S388" s="9" t="str">
        <f t="shared" ca="1" si="1973"/>
        <v/>
      </c>
      <c r="T388" s="61" t="str">
        <f ca="1">SUBSTITUTE(IFERROR(IFERROR(VLOOKUP(R388,'[1]Skill Statistics'!$A$3:$C$513,2,FALSE),VLOOKUP(Q388,'[1]Skill Statistics'!$A$3:$C$513,2,FALSE)),T387),"R*","ReSt")</f>
        <v>ReSt/ReSt</v>
      </c>
      <c r="U388" s="61" t="str">
        <f ca="1">IFERROR(IFERROR(VLOOKUP(R388,'[1]Skill Statistics'!$A$3:$C$513,3,FALSE),VLOOKUP(Q388,'[1]Skill Statistics'!$A$3:$C$513,3,FALSE)),U387)</f>
        <v>Me</v>
      </c>
      <c r="V388" s="61" t="str">
        <f ca="1">IF(R388="","- -",IF(ISNUMBER(SEARCH("Category",R388)),"- -",IFERROR(IFERROR(VLOOKUP(Q388,[1]Professions!$A$4:$AM$288,MATCH(Profession,[1]Professions!$A$1:$AM$1,0),FALSE),VLOOKUP(Q388,Calculations!$B$91:$I$95,8,FALSE)),"- -")))</f>
        <v>- -</v>
      </c>
      <c r="W388" s="60" t="str">
        <f t="shared" ca="1" si="1974"/>
        <v>- -</v>
      </c>
      <c r="X388" s="7" t="str">
        <f ca="1">IFERROR(VLOOKUP(R388,$BS$6:$NR$519,MATCH(ActualLevel,$BS$3:$NR$3,0),FALSE),"- -")</f>
        <v>- -</v>
      </c>
      <c r="Y388" s="7" t="str">
        <f t="shared" ca="1" si="1975"/>
        <v>- -</v>
      </c>
      <c r="Z388" s="7" t="str">
        <f ca="1">IFERROR(VLOOKUP(Y388,Charts!$BQ$2:$BR$52,2,FALSE),"- -")</f>
        <v>- -</v>
      </c>
      <c r="AA388" s="7">
        <f t="shared" ca="1" si="1976"/>
        <v>-1</v>
      </c>
      <c r="AB388" s="7" t="str">
        <f t="shared" ca="1" si="1977"/>
        <v>- -</v>
      </c>
      <c r="AC388" s="7"/>
      <c r="AD388" s="7"/>
      <c r="AE388" s="7"/>
      <c r="AF388" s="7"/>
      <c r="AG388" s="7"/>
      <c r="AH388" s="90"/>
      <c r="AI388" s="7"/>
      <c r="AJ388" s="7"/>
      <c r="AK388" s="7">
        <f t="shared" ca="1" si="1978"/>
        <v>-1</v>
      </c>
      <c r="AL388" s="7"/>
      <c r="AM388" s="69">
        <f>IFERROR(VLOOKUP(Q388,'[1]Skill Statistics'!$A$3:$AN$513,MATCH(Profession,'[1]Skill Statistics'!$A$2:$AN$2,0),FALSE),0)</f>
        <v>0</v>
      </c>
      <c r="AN388" s="85">
        <f>IFERROR(VLOOKUP(Q388,'[1]Skill Statistics'!$A$3:$BK$513,MATCH(Archetype,'[1]Skill Statistics'!$A$2:$BK$2,0),FALSE),0)</f>
        <v>0</v>
      </c>
      <c r="AO388" s="85">
        <f>IFERROR(VLOOKUP(Q388,'[1]Skill Statistics'!$A$3:$BB$513,MATCH(Race,'[1]Skill Statistics'!$A$2:$BB$2,0),FALSE),0)</f>
        <v>0</v>
      </c>
      <c r="AP388" s="85">
        <f t="shared" ref="AP388:AP451" ca="1" si="2195">IFERROR(AA388/10,0)</f>
        <v>-0.1</v>
      </c>
      <c r="AQ388" s="70"/>
      <c r="AS388" s="69">
        <f>IFERROR(VLOOKUP(Q388,'[1]Professional Skills'!$A$4:$AM$288,MATCH(Profession,'[1]Professional Skills'!$A$3:$AM$3,0),FALSE),"- -")</f>
        <v>0</v>
      </c>
      <c r="AT388" t="s">
        <v>1812</v>
      </c>
      <c r="AU388" s="7" t="str">
        <f t="shared" si="1979"/>
        <v/>
      </c>
      <c r="AV388" s="7">
        <f t="shared" ca="1" si="1980"/>
        <v>0</v>
      </c>
      <c r="AW388" t="str">
        <f t="shared" si="1898"/>
        <v/>
      </c>
      <c r="AX388" t="str">
        <f t="shared" si="1981"/>
        <v/>
      </c>
      <c r="AY388">
        <f t="shared" si="1982"/>
        <v>0</v>
      </c>
      <c r="AZ388" s="70" t="str">
        <f t="shared" si="1983"/>
        <v/>
      </c>
      <c r="BB388" s="69" t="str">
        <f>IFERROR(IF(Q388="Language",VLOOKUP(R388,[1]Cultures!$B$4:$N$218,MATCH(Culture,[1]Cultures!$B$3:$N$3,0),FALSE),VLOOKUP(Q388,[1]Cultures!$B$4:$O$212,MATCH(Culture,[1]Cultures!$B$3:$O$3,0),FALSE)),"- -")</f>
        <v>- -</v>
      </c>
      <c r="BC388" t="s">
        <v>1812</v>
      </c>
      <c r="BD388">
        <f t="shared" ca="1" si="1984"/>
        <v>0.60060954932921917</v>
      </c>
      <c r="BE388">
        <f t="shared" ca="1" si="1900"/>
        <v>0.50060954932921919</v>
      </c>
      <c r="BH388">
        <f t="shared" ca="1" si="1950"/>
        <v>10</v>
      </c>
      <c r="BI388" s="7">
        <f t="shared" ca="1" si="1985"/>
        <v>0</v>
      </c>
      <c r="BK388" s="7"/>
      <c r="BL388" s="70" t="str">
        <f t="shared" ca="1" si="1986"/>
        <v>- -</v>
      </c>
      <c r="BN388" s="69" t="str">
        <f ca="1">IFERROR(VLOOKUP(V388,Charts!$BT$2:$BV$14,3,FALSE),"- -")</f>
        <v>- -</v>
      </c>
      <c r="BO388" s="85" t="str">
        <f t="shared" ref="BO388:BO451" ca="1" si="2196">IF(A388="N","- -",IF(V388="- -","- -",RAND()+AM388+AO388+AP388+AQ388+AV388+AY388+BD388+BN388))</f>
        <v>- -</v>
      </c>
      <c r="BP388" s="70" t="str">
        <f t="shared" ca="1" si="1901"/>
        <v>- -</v>
      </c>
      <c r="BR388" s="7">
        <v>387</v>
      </c>
      <c r="BS388" s="9" t="str">
        <f ca="1">VLOOKUP(BR388,$O$3:$R$568,4,FALSE)</f>
        <v>Sail Making</v>
      </c>
      <c r="BT388" s="7" t="str">
        <f ca="1">VLOOKUP(BS388,$R$3:$V$568,5,FALSE)</f>
        <v>2 / 4</v>
      </c>
      <c r="BU388" s="7">
        <f ca="1">VLOOKUP(BT388,Charts!$BT$2:$BV$14,3,FALSE)</f>
        <v>0.76923076923076927</v>
      </c>
      <c r="BV388" s="7" t="str">
        <f t="shared" ca="1" si="1988"/>
        <v>2</v>
      </c>
      <c r="BW388" s="7" t="str">
        <f t="shared" ca="1" si="1989"/>
        <v>4</v>
      </c>
      <c r="BY388" s="7">
        <f t="shared" ca="1" si="1990"/>
        <v>0.21766160355249209</v>
      </c>
      <c r="BZ388" s="7">
        <f t="shared" ca="1" si="1991"/>
        <v>0.55156916567827718</v>
      </c>
      <c r="CA388" s="7">
        <f t="shared" ca="1" si="1992"/>
        <v>1</v>
      </c>
      <c r="CB388" s="7" t="str">
        <f t="shared" ca="1" si="1993"/>
        <v>2</v>
      </c>
      <c r="CC388" s="7" t="str">
        <f ca="1">IFERROR(IF(CC387+CB388&gt;CD$4,CC387,CC387+CB388),"")</f>
        <v/>
      </c>
      <c r="CD388" s="7">
        <f t="shared" ref="CD388:CD427" ca="1" si="2197">IF(CC388=CC387,0,CA388)</f>
        <v>0</v>
      </c>
      <c r="CE388" s="7">
        <f t="shared" ca="1" si="1994"/>
        <v>8.6188121146609453E-2</v>
      </c>
      <c r="CF388" s="7">
        <f t="shared" ca="1" si="1995"/>
        <v>0.68304264808415982</v>
      </c>
      <c r="CG388" s="7">
        <f t="shared" ca="1" si="1996"/>
        <v>1</v>
      </c>
      <c r="CH388" s="7" t="str">
        <f t="shared" ca="1" si="1997"/>
        <v>2</v>
      </c>
      <c r="CI388" s="7" t="str">
        <f ca="1">IFERROR(IF(CI387+CH388&gt;CJ$4,CI387,CI387+CH388),"")</f>
        <v/>
      </c>
      <c r="CJ388" s="7">
        <f t="shared" ref="CJ388:CJ427" ca="1" si="2198">IF(CI388=CI387,CD388,CG388+CD388)</f>
        <v>0</v>
      </c>
      <c r="CK388" s="7">
        <f t="shared" ca="1" si="1998"/>
        <v>0.39799610258628304</v>
      </c>
      <c r="CL388" s="7">
        <f t="shared" ca="1" si="1999"/>
        <v>0.37123466664448623</v>
      </c>
      <c r="CM388" s="7">
        <f t="shared" ca="1" si="2000"/>
        <v>1</v>
      </c>
      <c r="CN388" s="7" t="str">
        <f t="shared" ca="1" si="2001"/>
        <v>2</v>
      </c>
      <c r="CO388" s="7" t="str">
        <f ca="1">IFERROR(IF(CO387+CN388&gt;CP$4,CO387,CO387+CN388),"")</f>
        <v/>
      </c>
      <c r="CP388" s="7">
        <f t="shared" ref="CP388:CP427" ca="1" si="2199">IF(CO388=CO387,CJ388,CM388+CJ388)</f>
        <v>0</v>
      </c>
      <c r="CQ388" s="7">
        <f t="shared" ca="1" si="2002"/>
        <v>0.31365061187145038</v>
      </c>
      <c r="CR388" s="7">
        <f t="shared" ca="1" si="2003"/>
        <v>0.45558015735931889</v>
      </c>
      <c r="CS388" s="7">
        <f t="shared" ca="1" si="2004"/>
        <v>1</v>
      </c>
      <c r="CT388" s="7" t="str">
        <f t="shared" ca="1" si="2005"/>
        <v>2</v>
      </c>
      <c r="CU388" s="7" t="str">
        <f ca="1">IFERROR(IF(CU387+CT388&gt;CV$4,CU387,CU387+CT388),"")</f>
        <v/>
      </c>
      <c r="CV388" s="7">
        <f t="shared" ref="CV388:CV427" ca="1" si="2200">IF(CU388=CU387,CP388,CS388+CP388)</f>
        <v>0</v>
      </c>
      <c r="CW388" s="7">
        <f t="shared" ca="1" si="2006"/>
        <v>0.65167614744476809</v>
      </c>
      <c r="CX388" s="7">
        <f t="shared" ca="1" si="2007"/>
        <v>0.11755462178600118</v>
      </c>
      <c r="CY388" s="7">
        <f t="shared" ca="1" si="2008"/>
        <v>1</v>
      </c>
      <c r="CZ388" s="7" t="str">
        <f t="shared" ca="1" si="2009"/>
        <v>2</v>
      </c>
      <c r="DA388" s="7" t="str">
        <f ca="1">IFERROR(IF(DA387+CZ388&gt;DB$4,DA387,DA387+CZ388),"")</f>
        <v/>
      </c>
      <c r="DB388" s="7">
        <f t="shared" ref="DB388:DB427" ca="1" si="2201">IF(DA388=DA387,CV388,CY388+CV388)</f>
        <v>0</v>
      </c>
      <c r="DC388" s="7">
        <f t="shared" ca="1" si="2010"/>
        <v>0.31684371277966683</v>
      </c>
      <c r="DD388" s="7">
        <f t="shared" ca="1" si="2011"/>
        <v>0.45238705645110244</v>
      </c>
      <c r="DE388" s="7">
        <f t="shared" ca="1" si="2012"/>
        <v>1</v>
      </c>
      <c r="DF388" s="7" t="str">
        <f t="shared" ca="1" si="2013"/>
        <v>2</v>
      </c>
      <c r="DG388" s="7" t="str">
        <f ca="1">IFERROR(IF(DG387+DF388&gt;DH$4,DG387,DG387+DF388),"")</f>
        <v/>
      </c>
      <c r="DH388" s="7">
        <f t="shared" ref="DH388:DH427" ca="1" si="2202">IF(DG388=DG387,DB388,DE388+DB388)</f>
        <v>0</v>
      </c>
      <c r="DI388" s="7">
        <f t="shared" ca="1" si="2014"/>
        <v>0.93958801863744468</v>
      </c>
      <c r="DJ388" s="7">
        <f t="shared" ca="1" si="2015"/>
        <v>-0.1703572494066754</v>
      </c>
      <c r="DK388" s="7">
        <f t="shared" ca="1" si="2016"/>
        <v>0</v>
      </c>
      <c r="DL388" s="7">
        <f t="shared" ca="1" si="2017"/>
        <v>0</v>
      </c>
      <c r="DM388" s="7" t="str">
        <f ca="1">IFERROR(IF(DM387+DL388&gt;DN$4,DM387,DM387+DL388),"")</f>
        <v/>
      </c>
      <c r="DN388" s="7">
        <f t="shared" ref="DN388:DN427" ca="1" si="2203">IF(DM388=DM387,DH388,DK388+DH388)</f>
        <v>0</v>
      </c>
      <c r="DO388" s="7">
        <f t="shared" ca="1" si="2018"/>
        <v>0.21420460281307385</v>
      </c>
      <c r="DP388" s="7">
        <f t="shared" ca="1" si="2019"/>
        <v>0.55502616641769542</v>
      </c>
      <c r="DQ388" s="7">
        <f t="shared" ca="1" si="2020"/>
        <v>1</v>
      </c>
      <c r="DR388" s="7" t="str">
        <f t="shared" ca="1" si="2021"/>
        <v>2</v>
      </c>
      <c r="DS388" s="7" t="str">
        <f ca="1">IFERROR(IF(DS387+DR388&gt;DT$4,DS387,DS387+DR388),"")</f>
        <v/>
      </c>
      <c r="DT388" s="7">
        <f t="shared" ref="DT388:DT427" ca="1" si="2204">IF(DS388=DS387,DN388,DQ388+DN388)</f>
        <v>0</v>
      </c>
      <c r="DU388" s="7">
        <f t="shared" ca="1" si="2022"/>
        <v>0.42810902107939941</v>
      </c>
      <c r="DV388" s="7">
        <f t="shared" ca="1" si="2023"/>
        <v>0.34112174815136986</v>
      </c>
      <c r="DW388" s="7">
        <f t="shared" ca="1" si="2024"/>
        <v>1</v>
      </c>
      <c r="DX388" s="7" t="str">
        <f t="shared" ca="1" si="2025"/>
        <v>2</v>
      </c>
      <c r="DY388" s="7" t="str">
        <f ca="1">IFERROR(IF(DY387+DX388&gt;DZ$4,DY387,DY387+DX388),"")</f>
        <v/>
      </c>
      <c r="DZ388" s="7">
        <f t="shared" ref="DZ388:DZ427" ca="1" si="2205">IF(DY388=DY387,DT388,DW388+DT388)</f>
        <v>0</v>
      </c>
      <c r="EA388" s="7">
        <f t="shared" ca="1" si="2026"/>
        <v>0.24088868896714</v>
      </c>
      <c r="EB388" s="7">
        <f t="shared" ca="1" si="2027"/>
        <v>0.52834208026362928</v>
      </c>
      <c r="EC388" s="7">
        <f t="shared" ca="1" si="2028"/>
        <v>1</v>
      </c>
      <c r="ED388" s="7" t="str">
        <f t="shared" ca="1" si="2029"/>
        <v>2</v>
      </c>
      <c r="EE388" s="7" t="str">
        <f ca="1">IFERROR(IF(EE387+ED388&gt;EF$4,EE387,EE387+ED388),"")</f>
        <v/>
      </c>
      <c r="EF388" s="7">
        <f t="shared" ref="EF388:EF427" ca="1" si="2206">IF(EE388=EE387,DZ388,EC388+DZ388)</f>
        <v>0</v>
      </c>
      <c r="EG388" s="7">
        <f t="shared" ca="1" si="2030"/>
        <v>0.58448844572514935</v>
      </c>
      <c r="EH388" s="7">
        <f t="shared" ca="1" si="2031"/>
        <v>0.18474232350561992</v>
      </c>
      <c r="EI388" s="7">
        <f t="shared" ca="1" si="2032"/>
        <v>1</v>
      </c>
      <c r="EJ388" s="7" t="str">
        <f t="shared" ca="1" si="2033"/>
        <v>2</v>
      </c>
      <c r="EK388" s="7" t="str">
        <f ca="1">IFERROR(IF(EK387+EJ388&gt;EL$4,EK387,EK387+EJ388),"")</f>
        <v/>
      </c>
      <c r="EL388" s="7">
        <f t="shared" ref="EL388:EL427" ca="1" si="2207">IF(EK388=EK387,EF388,EI388+EF388)</f>
        <v>0</v>
      </c>
      <c r="EM388" s="7">
        <f t="shared" ca="1" si="2034"/>
        <v>0.81505409662648531</v>
      </c>
      <c r="EN388" s="7">
        <f t="shared" ca="1" si="2035"/>
        <v>-4.582332739571604E-2</v>
      </c>
      <c r="EO388" s="7">
        <f t="shared" ca="1" si="2036"/>
        <v>0</v>
      </c>
      <c r="EP388" s="7">
        <f t="shared" ca="1" si="2037"/>
        <v>0</v>
      </c>
      <c r="EQ388" s="7" t="str">
        <f ca="1">IFERROR(IF(EQ387+EP388&gt;ER$4,EQ387,EQ387+EP388),"")</f>
        <v/>
      </c>
      <c r="ER388" s="7">
        <f t="shared" ref="ER388:ER427" ca="1" si="2208">IF(EQ388=EQ387,EL388,EO388+EL388)</f>
        <v>0</v>
      </c>
      <c r="ES388" s="7">
        <f t="shared" ca="1" si="2038"/>
        <v>0.94594109136646742</v>
      </c>
      <c r="ET388" s="7">
        <f t="shared" ca="1" si="2039"/>
        <v>-0.17671032213569815</v>
      </c>
      <c r="EU388" s="7">
        <f t="shared" ca="1" si="2040"/>
        <v>0</v>
      </c>
      <c r="EV388" s="7">
        <f t="shared" ca="1" si="2041"/>
        <v>0</v>
      </c>
      <c r="EW388" s="7" t="str">
        <f ca="1">IFERROR(IF(EW387+EV388&gt;EX$4,EW387,EW387+EV388),"")</f>
        <v/>
      </c>
      <c r="EX388" s="7">
        <f t="shared" ref="EX388:EX427" ca="1" si="2209">IF(EW388=EW387,ER388,EU388+ER388)</f>
        <v>0</v>
      </c>
      <c r="EY388" s="7">
        <f t="shared" ca="1" si="2042"/>
        <v>0.75472156688550973</v>
      </c>
      <c r="EZ388" s="7">
        <f t="shared" ca="1" si="2043"/>
        <v>1.4509202345259542E-2</v>
      </c>
      <c r="FA388" s="7">
        <f t="shared" ca="1" si="2044"/>
        <v>1</v>
      </c>
      <c r="FB388" s="7" t="str">
        <f t="shared" ca="1" si="2045"/>
        <v>2</v>
      </c>
      <c r="FC388" s="7" t="str">
        <f ca="1">IFERROR(IF(FC387+FB388&gt;FD$4,FC387,FC387+FB388),"")</f>
        <v/>
      </c>
      <c r="FD388" s="7">
        <f t="shared" ref="FD388:FD427" ca="1" si="2210">IF(FC388=FC387,EX388,FA388+EX388)</f>
        <v>0</v>
      </c>
      <c r="FE388" s="7">
        <f t="shared" ca="1" si="2046"/>
        <v>0.48599649909939713</v>
      </c>
      <c r="FF388" s="7">
        <f t="shared" ca="1" si="2047"/>
        <v>0.28323427013137215</v>
      </c>
      <c r="FG388" s="7">
        <f t="shared" ca="1" si="2048"/>
        <v>1</v>
      </c>
      <c r="FH388" s="7" t="str">
        <f t="shared" ca="1" si="2049"/>
        <v>2</v>
      </c>
      <c r="FI388" s="7" t="str">
        <f ca="1">IFERROR(IF(FI387+FH388&gt;FJ$4,FI387,FI387+FH388),"")</f>
        <v/>
      </c>
      <c r="FJ388" s="7">
        <f t="shared" ref="FJ388:FJ427" ca="1" si="2211">IF(FI388=FI387,FD388,FG388+FD388)</f>
        <v>0</v>
      </c>
      <c r="FK388" s="7">
        <f t="shared" ca="1" si="2050"/>
        <v>0.67205232068844711</v>
      </c>
      <c r="FL388" s="7">
        <f t="shared" ca="1" si="2051"/>
        <v>9.717844854232216E-2</v>
      </c>
      <c r="FM388" s="7">
        <f t="shared" ca="1" si="2052"/>
        <v>1</v>
      </c>
      <c r="FN388" s="7" t="str">
        <f t="shared" ca="1" si="2053"/>
        <v>2</v>
      </c>
      <c r="FO388" s="7" t="str">
        <f ca="1">IFERROR(IF(FO387+FN388&gt;FP$4,FO387,FO387+FN388),"")</f>
        <v/>
      </c>
      <c r="FP388" s="7">
        <f t="shared" ref="FP388:FP427" ca="1" si="2212">IF(FO388=FO387,FJ388,FM388+FJ388)</f>
        <v>0</v>
      </c>
      <c r="FQ388" s="7">
        <f t="shared" ca="1" si="2054"/>
        <v>1.6635452906016202E-2</v>
      </c>
      <c r="FR388" s="7">
        <f t="shared" ca="1" si="2055"/>
        <v>0.75259531632475307</v>
      </c>
      <c r="FS388" s="7">
        <f t="shared" ca="1" si="2056"/>
        <v>1</v>
      </c>
      <c r="FT388" s="7" t="str">
        <f t="shared" ca="1" si="2057"/>
        <v>2</v>
      </c>
      <c r="FU388" s="7" t="str">
        <f ca="1">IFERROR(IF(FU387+FT388&gt;FV$4,FU387,FU387+FT388),"")</f>
        <v/>
      </c>
      <c r="FV388" s="7">
        <f t="shared" ref="FV388:FV427" ca="1" si="2213">IF(FU388=FU387,FP388,FS388+FP388)</f>
        <v>0</v>
      </c>
      <c r="FW388" s="7">
        <f t="shared" ca="1" si="2058"/>
        <v>0.4956137003976091</v>
      </c>
      <c r="FX388" s="7">
        <f t="shared" ca="1" si="2059"/>
        <v>0.27361706883316017</v>
      </c>
      <c r="FY388" s="7">
        <f t="shared" ca="1" si="2060"/>
        <v>1</v>
      </c>
      <c r="FZ388" s="7" t="str">
        <f t="shared" ca="1" si="2061"/>
        <v>2</v>
      </c>
      <c r="GA388" s="7" t="str">
        <f ca="1">IFERROR(IF(GA387+FZ388&gt;GB$4,GA387,GA387+FZ388),"")</f>
        <v/>
      </c>
      <c r="GB388" s="7">
        <f t="shared" ref="GB388:GB427" ca="1" si="2214">IF(GA388=GA387,FV388,FY388+FV388)</f>
        <v>0</v>
      </c>
      <c r="GC388" s="7">
        <f t="shared" ca="1" si="2062"/>
        <v>0.62422005088861421</v>
      </c>
      <c r="GD388" s="7">
        <f t="shared" ca="1" si="2063"/>
        <v>0.14501071834215506</v>
      </c>
      <c r="GE388" s="7">
        <f t="shared" ca="1" si="2064"/>
        <v>1</v>
      </c>
      <c r="GF388" s="7" t="str">
        <f t="shared" ca="1" si="2065"/>
        <v>2</v>
      </c>
      <c r="GG388" s="7" t="str">
        <f ca="1">IFERROR(IF(GG387+GF388&gt;GH$4,GG387,GG387+GF388),"")</f>
        <v/>
      </c>
      <c r="GH388" s="7">
        <f t="shared" ref="GH388:GH427" ca="1" si="2215">IF(GG388=GG387,GB388,GE388+GB388)</f>
        <v>0</v>
      </c>
      <c r="GI388" s="7">
        <f t="shared" ca="1" si="2066"/>
        <v>0.27960188194297453</v>
      </c>
      <c r="GJ388" s="7">
        <f t="shared" ca="1" si="2067"/>
        <v>0.48962888728779475</v>
      </c>
      <c r="GK388" s="7">
        <f t="shared" ca="1" si="2068"/>
        <v>1</v>
      </c>
      <c r="GL388" s="7" t="str">
        <f t="shared" ca="1" si="2069"/>
        <v>2</v>
      </c>
      <c r="GM388" s="7" t="str">
        <f ca="1">IFERROR(IF(GM387+GL388&gt;GN$4,GM387,GM387+GL388),"")</f>
        <v/>
      </c>
      <c r="GN388" s="7">
        <f t="shared" ref="GN388:GN427" ca="1" si="2216">IF(GM388=GM387,GH388,GK388+GH388)</f>
        <v>0</v>
      </c>
      <c r="GO388" s="7">
        <f t="shared" ca="1" si="2070"/>
        <v>0.82036917423855005</v>
      </c>
      <c r="GP388" s="7">
        <f t="shared" ca="1" si="2071"/>
        <v>-5.1138405007780774E-2</v>
      </c>
      <c r="GQ388" s="7">
        <f t="shared" ca="1" si="2072"/>
        <v>0</v>
      </c>
      <c r="GR388" s="7">
        <f t="shared" ca="1" si="2073"/>
        <v>0</v>
      </c>
      <c r="GS388" s="7" t="str">
        <f ca="1">IFERROR(IF(GS387+GR388&gt;GT$4,GS387,GS387+GR388),"")</f>
        <v/>
      </c>
      <c r="GT388" s="7">
        <f t="shared" ref="GT388:GT427" ca="1" si="2217">IF(GS388=GS387,GN388,GQ388+GN388)</f>
        <v>0</v>
      </c>
      <c r="GU388" s="7">
        <f t="shared" ca="1" si="2074"/>
        <v>0.77219803139858756</v>
      </c>
      <c r="GV388" s="7">
        <f t="shared" ca="1" si="2075"/>
        <v>-2.9672621678182853E-3</v>
      </c>
      <c r="GW388" s="7">
        <f t="shared" ca="1" si="2076"/>
        <v>0</v>
      </c>
      <c r="GX388" s="7">
        <f t="shared" ca="1" si="2077"/>
        <v>0</v>
      </c>
      <c r="GY388" s="7" t="str">
        <f ca="1">IFERROR(IF(GY387+GX388&gt;GZ$4,GY387,GY387+GX388),"")</f>
        <v/>
      </c>
      <c r="GZ388" s="7">
        <f t="shared" ref="GZ388:GZ427" ca="1" si="2218">IF(GY388=GY387,GT388,GW388+GT388)</f>
        <v>0</v>
      </c>
      <c r="HA388" s="7">
        <f t="shared" ca="1" si="2078"/>
        <v>0.26782042338119694</v>
      </c>
      <c r="HB388" s="7">
        <f t="shared" ca="1" si="2079"/>
        <v>0.50141034584957234</v>
      </c>
      <c r="HC388" s="7">
        <f t="shared" ca="1" si="2080"/>
        <v>1</v>
      </c>
      <c r="HD388" s="7" t="str">
        <f t="shared" ca="1" si="2081"/>
        <v>2</v>
      </c>
      <c r="HE388" s="7" t="str">
        <f ca="1">IFERROR(IF(HE387+HD388&gt;HF$4,HE387,HE387+HD388),"")</f>
        <v/>
      </c>
      <c r="HF388" s="7">
        <f t="shared" ref="HF388:HF427" ca="1" si="2219">IF(HE388=HE387,GZ388,HC388+GZ388)</f>
        <v>0</v>
      </c>
      <c r="HG388" s="7">
        <f t="shared" ca="1" si="2082"/>
        <v>0.42476939759892307</v>
      </c>
      <c r="HH388" s="7">
        <f t="shared" ca="1" si="2083"/>
        <v>0.3444613716318462</v>
      </c>
      <c r="HI388" s="7">
        <f t="shared" ca="1" si="2084"/>
        <v>1</v>
      </c>
      <c r="HJ388" s="7" t="str">
        <f t="shared" ca="1" si="2085"/>
        <v>2</v>
      </c>
      <c r="HK388" s="7" t="str">
        <f ca="1">IFERROR(IF(HK387+HJ388&gt;HL$4,HK387,HK387+HJ388),"")</f>
        <v/>
      </c>
      <c r="HL388" s="7">
        <f t="shared" ref="HL388:HL427" ca="1" si="2220">IF(HK388=HK387,HF388,HI388+HF388)</f>
        <v>0</v>
      </c>
      <c r="HM388" s="7">
        <f t="shared" ca="1" si="2086"/>
        <v>0.17711452022843077</v>
      </c>
      <c r="HN388" s="7">
        <f t="shared" ca="1" si="2087"/>
        <v>0.5921162490023385</v>
      </c>
      <c r="HO388" s="7">
        <f t="shared" ca="1" si="2088"/>
        <v>1</v>
      </c>
      <c r="HP388" s="7" t="str">
        <f t="shared" ca="1" si="2089"/>
        <v>2</v>
      </c>
      <c r="HQ388" s="7" t="str">
        <f ca="1">IFERROR(IF(HQ387+HP388&gt;HR$4,HQ387,HQ387+HP388),"")</f>
        <v/>
      </c>
      <c r="HR388" s="7">
        <f t="shared" ref="HR388:HR427" ca="1" si="2221">IF(HQ388=HQ387,HL388,HO388+HL388)</f>
        <v>0</v>
      </c>
      <c r="HS388" s="7">
        <f t="shared" ca="1" si="2090"/>
        <v>0.58772828475829852</v>
      </c>
      <c r="HT388" s="7">
        <f t="shared" ca="1" si="2091"/>
        <v>0.18150248447247075</v>
      </c>
      <c r="HU388" s="7">
        <f t="shared" ca="1" si="2092"/>
        <v>1</v>
      </c>
      <c r="HV388" s="7" t="str">
        <f t="shared" ca="1" si="2093"/>
        <v>2</v>
      </c>
      <c r="HW388" s="7" t="str">
        <f ca="1">IFERROR(IF(HW387+HV388&gt;HX$4,HW387,HW387+HV388),"")</f>
        <v/>
      </c>
      <c r="HX388" s="7">
        <f t="shared" ref="HX388:HX427" ca="1" si="2222">IF(HW388=HW387,HR388,HU388+HR388)</f>
        <v>0</v>
      </c>
      <c r="HY388" s="7">
        <f t="shared" ca="1" si="2094"/>
        <v>0.49894717048193737</v>
      </c>
      <c r="HZ388" s="7">
        <f t="shared" ca="1" si="2095"/>
        <v>0.2702835987488319</v>
      </c>
      <c r="IA388" s="7">
        <f t="shared" ca="1" si="2096"/>
        <v>1</v>
      </c>
      <c r="IB388" s="7" t="str">
        <f t="shared" ca="1" si="2097"/>
        <v>2</v>
      </c>
      <c r="IC388" s="7" t="str">
        <f ca="1">IFERROR(IF(IC387+IB388&gt;ID$4,IC387,IC387+IB388),"")</f>
        <v/>
      </c>
      <c r="ID388" s="7">
        <f t="shared" ref="ID388:ID427" ca="1" si="2223">IF(IC388=IC387,HX388,IA388+HX388)</f>
        <v>0</v>
      </c>
      <c r="IE388" s="7">
        <f t="shared" ca="1" si="2098"/>
        <v>0.76197770119388919</v>
      </c>
      <c r="IF388" s="7">
        <f t="shared" ca="1" si="2099"/>
        <v>7.2530680368800837E-3</v>
      </c>
      <c r="IG388" s="7">
        <f t="shared" ca="1" si="2100"/>
        <v>1</v>
      </c>
      <c r="IH388" s="7" t="str">
        <f t="shared" ca="1" si="2101"/>
        <v>2</v>
      </c>
      <c r="II388" s="7" t="str">
        <f ca="1">IFERROR(IF(II387+IH388&gt;IJ$4,II387,II387+IH388),"")</f>
        <v/>
      </c>
      <c r="IJ388" s="7">
        <f t="shared" ref="IJ388:IJ427" ca="1" si="2224">IF(II388=II387,ID388,IG388+ID388)</f>
        <v>0</v>
      </c>
      <c r="IK388" s="7">
        <f t="shared" ca="1" si="2102"/>
        <v>0.88088790410548623</v>
      </c>
      <c r="IL388" s="7">
        <f t="shared" ca="1" si="2103"/>
        <v>-0.11165713487471696</v>
      </c>
      <c r="IM388" s="7">
        <f t="shared" ca="1" si="2104"/>
        <v>0</v>
      </c>
      <c r="IN388" s="7">
        <f t="shared" ca="1" si="2105"/>
        <v>0</v>
      </c>
      <c r="IO388" s="7" t="str">
        <f ca="1">IFERROR(IF(IO387+IN388&gt;IP$4,IO387,IO387+IN388),"")</f>
        <v/>
      </c>
      <c r="IP388" s="7">
        <f t="shared" ref="IP388:IP427" ca="1" si="2225">IF(IO388=IO387,IJ388,IM388+IJ388)</f>
        <v>0</v>
      </c>
      <c r="IQ388" s="7">
        <f t="shared" ca="1" si="2106"/>
        <v>0.46829083783061365</v>
      </c>
      <c r="IR388" s="7">
        <f t="shared" ca="1" si="2107"/>
        <v>0.30093993140015562</v>
      </c>
      <c r="IS388" s="7">
        <f t="shared" ca="1" si="2108"/>
        <v>1</v>
      </c>
      <c r="IT388" s="7" t="str">
        <f t="shared" ca="1" si="2109"/>
        <v>2</v>
      </c>
      <c r="IU388" s="7" t="str">
        <f ca="1">IFERROR(IF(IU387+IT388&gt;IV$4,IU387,IU387+IT388),"")</f>
        <v/>
      </c>
      <c r="IV388" s="7">
        <f t="shared" ref="IV388:IV427" ca="1" si="2226">IF(IU388=IU387,IP388,IS388+IP388)</f>
        <v>0</v>
      </c>
      <c r="IW388" s="7">
        <f t="shared" ca="1" si="2110"/>
        <v>0.45978950480916214</v>
      </c>
      <c r="IX388" s="7">
        <f t="shared" ca="1" si="2111"/>
        <v>0.30944126442160713</v>
      </c>
      <c r="IY388" s="7">
        <f t="shared" ca="1" si="2112"/>
        <v>1</v>
      </c>
      <c r="IZ388" s="7" t="str">
        <f t="shared" ca="1" si="2113"/>
        <v>2</v>
      </c>
      <c r="JA388" s="7" t="str">
        <f ca="1">IFERROR(IF(JA387+IZ388&gt;JB$4,JA387,JA387+IZ388),"")</f>
        <v/>
      </c>
      <c r="JB388" s="7">
        <f t="shared" ref="JB388:JB427" ca="1" si="2227">IF(JA388=JA387,IV388,IY388+IV388)</f>
        <v>0</v>
      </c>
      <c r="JC388" s="7">
        <f t="shared" ca="1" si="2114"/>
        <v>0.16174237054390206</v>
      </c>
      <c r="JD388" s="7">
        <f t="shared" ca="1" si="2115"/>
        <v>0.60748839868686721</v>
      </c>
      <c r="JE388" s="7">
        <f t="shared" ca="1" si="2116"/>
        <v>1</v>
      </c>
      <c r="JF388" s="7" t="str">
        <f t="shared" ca="1" si="2117"/>
        <v>2</v>
      </c>
      <c r="JG388" s="7" t="str">
        <f ca="1">IFERROR(IF(JG387+JF388&gt;JH$4,JG387,JG387+JF388),"")</f>
        <v/>
      </c>
      <c r="JH388" s="7">
        <f t="shared" ref="JH388:JH427" ca="1" si="2228">IF(JG388=JG387,JB388,JE388+JB388)</f>
        <v>0</v>
      </c>
      <c r="JI388" s="7">
        <f t="shared" ca="1" si="2118"/>
        <v>0.17536399459715057</v>
      </c>
      <c r="JJ388" s="7">
        <f t="shared" ca="1" si="2119"/>
        <v>0.5938667746336187</v>
      </c>
      <c r="JK388" s="7">
        <f t="shared" ca="1" si="2120"/>
        <v>1</v>
      </c>
      <c r="JL388" s="7" t="str">
        <f t="shared" ca="1" si="2121"/>
        <v>2</v>
      </c>
      <c r="JM388" s="7" t="str">
        <f ca="1">IFERROR(IF(JM387+JL388&gt;JN$4,JM387,JM387+JL388),"")</f>
        <v/>
      </c>
      <c r="JN388" s="7">
        <f t="shared" ref="JN388:JN427" ca="1" si="2229">IF(JM388=JM387,JH388,JK388+JH388)</f>
        <v>0</v>
      </c>
      <c r="JO388" s="7">
        <f t="shared" ca="1" si="2122"/>
        <v>0.83000160398688239</v>
      </c>
      <c r="JP388" s="7">
        <f t="shared" ca="1" si="2123"/>
        <v>-6.0770834756113112E-2</v>
      </c>
      <c r="JQ388" s="7">
        <f t="shared" ca="1" si="2124"/>
        <v>0</v>
      </c>
      <c r="JR388" s="7">
        <f t="shared" ca="1" si="2125"/>
        <v>0</v>
      </c>
      <c r="JS388" s="7" t="str">
        <f ca="1">IFERROR(IF(JS387+JR388&gt;JT$4,JS387,JS387+JR388),"")</f>
        <v/>
      </c>
      <c r="JT388" s="7">
        <f t="shared" ref="JT388:JT427" ca="1" si="2230">IF(JS388=JS387,JN388,JQ388+JN388)</f>
        <v>0</v>
      </c>
      <c r="JU388" s="7">
        <f t="shared" ca="1" si="2126"/>
        <v>0.65424346441637171</v>
      </c>
      <c r="JV388" s="7">
        <f t="shared" ca="1" si="2127"/>
        <v>0.11498730481439756</v>
      </c>
      <c r="JW388" s="7">
        <f t="shared" ca="1" si="2128"/>
        <v>1</v>
      </c>
      <c r="JX388" s="7" t="str">
        <f t="shared" ca="1" si="2129"/>
        <v>2</v>
      </c>
      <c r="JY388" s="7" t="str">
        <f ca="1">IFERROR(IF(JY387+JX388&gt;JZ$4,JY387,JY387+JX388),"")</f>
        <v/>
      </c>
      <c r="JZ388" s="7">
        <f t="shared" ref="JZ388:JZ427" ca="1" si="2231">IF(JY388=JY387,JT388,JW388+JT388)</f>
        <v>0</v>
      </c>
      <c r="KA388" s="7">
        <f t="shared" ca="1" si="2130"/>
        <v>0.81450545169319588</v>
      </c>
      <c r="KB388" s="7">
        <f t="shared" ca="1" si="2131"/>
        <v>-4.5274682462426608E-2</v>
      </c>
      <c r="KC388" s="7">
        <f t="shared" ca="1" si="2132"/>
        <v>0</v>
      </c>
      <c r="KD388" s="7">
        <f t="shared" ca="1" si="2133"/>
        <v>0</v>
      </c>
      <c r="KE388" s="7" t="str">
        <f ca="1">IFERROR(IF(KE387+KD388&gt;KF$4,KE387,KE387+KD388),"")</f>
        <v/>
      </c>
      <c r="KF388" s="7">
        <f t="shared" ref="KF388:KF427" ca="1" si="2232">IF(KE388=KE387,JZ388,KC388+JZ388)</f>
        <v>0</v>
      </c>
      <c r="KG388" s="7">
        <f t="shared" ca="1" si="2134"/>
        <v>0.36902211556383235</v>
      </c>
      <c r="KH388" s="7">
        <f t="shared" ca="1" si="2135"/>
        <v>0.40020865366693692</v>
      </c>
      <c r="KI388" s="7">
        <f t="shared" ca="1" si="2136"/>
        <v>1</v>
      </c>
      <c r="KJ388" s="7" t="str">
        <f t="shared" ca="1" si="2137"/>
        <v>2</v>
      </c>
      <c r="KK388" s="7" t="str">
        <f ca="1">IFERROR(IF(KK387+KJ388&gt;KL$4,KK387,KK387+KJ388),"")</f>
        <v/>
      </c>
      <c r="KL388" s="7">
        <f t="shared" ref="KL388:KL427" ca="1" si="2233">IF(KK388=KK387,KF388,KI388+KF388)</f>
        <v>0</v>
      </c>
      <c r="KM388" s="7">
        <f t="shared" ca="1" si="2138"/>
        <v>3.8980928594292141E-2</v>
      </c>
      <c r="KN388" s="7">
        <f t="shared" ca="1" si="2139"/>
        <v>0.73024984063647713</v>
      </c>
      <c r="KO388" s="7">
        <f t="shared" ca="1" si="2140"/>
        <v>1</v>
      </c>
      <c r="KP388" s="7" t="str">
        <f t="shared" ca="1" si="2141"/>
        <v>2</v>
      </c>
      <c r="KQ388" s="7" t="str">
        <f ca="1">IFERROR(IF(KQ387+KP388&gt;KR$4,KQ387,KQ387+KP388),"")</f>
        <v/>
      </c>
      <c r="KR388" s="7">
        <f t="shared" ref="KR388:KR427" ca="1" si="2234">IF(KQ388=KQ387,KL388,KO388+KL388)</f>
        <v>0</v>
      </c>
      <c r="KS388" s="7">
        <f t="shared" ca="1" si="2142"/>
        <v>0.25287888497031885</v>
      </c>
      <c r="KT388" s="7">
        <f t="shared" ca="1" si="2143"/>
        <v>0.51635188426045042</v>
      </c>
      <c r="KU388" s="7">
        <f t="shared" ca="1" si="2144"/>
        <v>1</v>
      </c>
      <c r="KV388" s="7" t="str">
        <f t="shared" ca="1" si="2145"/>
        <v>2</v>
      </c>
      <c r="KW388" s="7" t="str">
        <f ca="1">IFERROR(IF(KW387+KV388&gt;KX$4,KW387,KW387+KV388),"")</f>
        <v/>
      </c>
      <c r="KX388" s="7">
        <f t="shared" ref="KX388:KX427" ca="1" si="2235">IF(KW388=KW387,KR388,KU388+KR388)</f>
        <v>0</v>
      </c>
      <c r="KY388" s="7">
        <f t="shared" ca="1" si="2146"/>
        <v>0.26725722728081924</v>
      </c>
      <c r="KZ388" s="7">
        <f t="shared" ca="1" si="2147"/>
        <v>0.50197354194995003</v>
      </c>
      <c r="LA388" s="7">
        <f t="shared" ca="1" si="2148"/>
        <v>1</v>
      </c>
      <c r="LB388" s="7" t="str">
        <f t="shared" ca="1" si="2149"/>
        <v>2</v>
      </c>
      <c r="LC388" s="7" t="str">
        <f ca="1">IFERROR(IF(LC387+LB388&gt;LD$4,LC387,LC387+LB388),"")</f>
        <v/>
      </c>
      <c r="LD388" s="7">
        <f t="shared" ref="LD388:LD427" ca="1" si="2236">IF(LC388=LC387,KX388,LA388+KX388)</f>
        <v>0</v>
      </c>
      <c r="LE388" s="7">
        <f t="shared" ca="1" si="2150"/>
        <v>1.5241318997655351E-2</v>
      </c>
      <c r="LF388" s="7">
        <f t="shared" ca="1" si="2151"/>
        <v>0.75398945023311392</v>
      </c>
      <c r="LG388" s="7">
        <f t="shared" ca="1" si="2152"/>
        <v>1</v>
      </c>
      <c r="LH388" s="7" t="str">
        <f t="shared" ca="1" si="2153"/>
        <v>2</v>
      </c>
      <c r="LI388" s="7" t="str">
        <f ca="1">IFERROR(IF(LI387+LH388&gt;LJ$4,LI387,LI387+LH388),"")</f>
        <v/>
      </c>
      <c r="LJ388" s="7">
        <f t="shared" ref="LJ388:LJ427" ca="1" si="2237">IF(LI388=LI387,LD388,LG388+LD388)</f>
        <v>0</v>
      </c>
      <c r="LK388" s="7">
        <f t="shared" ca="1" si="2154"/>
        <v>0.58344704420801197</v>
      </c>
      <c r="LL388" s="7">
        <f t="shared" ca="1" si="2155"/>
        <v>0.18578372502275731</v>
      </c>
      <c r="LM388" s="7">
        <f t="shared" ca="1" si="2156"/>
        <v>1</v>
      </c>
      <c r="LN388" s="7" t="str">
        <f t="shared" ca="1" si="2157"/>
        <v>2</v>
      </c>
      <c r="LO388" s="7" t="str">
        <f ca="1">IFERROR(IF(LO387+LN388&gt;LP$4,LO387,LO387+LN388),"")</f>
        <v/>
      </c>
      <c r="LP388" s="7">
        <f t="shared" ref="LP388:LP427" ca="1" si="2238">IF(LO388=LO387,LJ388,LM388+LJ388)</f>
        <v>0</v>
      </c>
      <c r="LQ388" s="7">
        <f t="shared" ca="1" si="2158"/>
        <v>0.22926419069131709</v>
      </c>
      <c r="LR388" s="7">
        <f t="shared" ca="1" si="2159"/>
        <v>0.53996657853945218</v>
      </c>
      <c r="LS388" s="7">
        <f t="shared" ca="1" si="2160"/>
        <v>1</v>
      </c>
      <c r="LT388" s="7" t="str">
        <f t="shared" ca="1" si="2161"/>
        <v>2</v>
      </c>
      <c r="LU388" s="7" t="str">
        <f ca="1">IFERROR(IF(LU387+LT388&gt;LV$4,LU387,LU387+LT388),"")</f>
        <v/>
      </c>
      <c r="LV388" s="7">
        <f t="shared" ref="LV388:LV427" ca="1" si="2239">IF(LU388=LU387,LP388,LS388+LP388)</f>
        <v>0</v>
      </c>
      <c r="LW388" s="7">
        <f t="shared" ca="1" si="2162"/>
        <v>7.0126830034340948E-2</v>
      </c>
      <c r="LX388" s="7">
        <f t="shared" ca="1" si="2163"/>
        <v>0.69910393919642833</v>
      </c>
      <c r="LY388" s="7">
        <f t="shared" ca="1" si="2164"/>
        <v>1</v>
      </c>
      <c r="LZ388" s="7" t="str">
        <f t="shared" ca="1" si="2165"/>
        <v>2</v>
      </c>
      <c r="MA388" s="7" t="str">
        <f ca="1">IFERROR(IF(MA387+LZ388&gt;MB$4,MA387,MA387+LZ388),"")</f>
        <v/>
      </c>
      <c r="MB388" s="7">
        <f t="shared" ref="MB388:MB427" ca="1" si="2240">IF(MA388=MA387,LV388,LY388+LV388)</f>
        <v>0</v>
      </c>
      <c r="MC388" s="7">
        <f t="shared" ca="1" si="2166"/>
        <v>0.44481178244412889</v>
      </c>
      <c r="MD388" s="7">
        <f t="shared" ca="1" si="2167"/>
        <v>0.32441898678664038</v>
      </c>
      <c r="ME388" s="7">
        <f t="shared" ca="1" si="2168"/>
        <v>1</v>
      </c>
      <c r="MF388" s="7" t="str">
        <f t="shared" ca="1" si="2169"/>
        <v>2</v>
      </c>
      <c r="MG388" s="7" t="str">
        <f ca="1">IFERROR(IF(MG387+MF388&gt;MH$4,MG387,MG387+MF388),"")</f>
        <v/>
      </c>
      <c r="MH388" s="7">
        <f t="shared" ref="MH388:MH427" ca="1" si="2241">IF(MG388=MG387,MB388,ME388+MB388)</f>
        <v>0</v>
      </c>
      <c r="MI388" s="7">
        <f t="shared" ca="1" si="2170"/>
        <v>0.89993026748747207</v>
      </c>
      <c r="MJ388" s="7">
        <f t="shared" ca="1" si="2171"/>
        <v>-0.1306994982567028</v>
      </c>
      <c r="MK388" s="7">
        <f t="shared" ca="1" si="2172"/>
        <v>0</v>
      </c>
      <c r="ML388" s="7">
        <f t="shared" ca="1" si="2173"/>
        <v>0</v>
      </c>
      <c r="MM388" s="7" t="str">
        <f ca="1">IFERROR(IF(MM387+ML388&gt;MN$4,MM387,MM387+ML388),"")</f>
        <v/>
      </c>
      <c r="MN388" s="7">
        <f t="shared" ref="MN388:MN427" ca="1" si="2242">IF(MM388=MM387,MH388,MK388+MH388)</f>
        <v>0</v>
      </c>
      <c r="MO388" s="7">
        <f t="shared" ca="1" si="2174"/>
        <v>0.44349543479361997</v>
      </c>
      <c r="MP388" s="7">
        <f t="shared" ca="1" si="2175"/>
        <v>0.3257353344371493</v>
      </c>
      <c r="MQ388" s="7">
        <f t="shared" ca="1" si="2176"/>
        <v>1</v>
      </c>
      <c r="MR388" s="7" t="str">
        <f t="shared" ca="1" si="2177"/>
        <v>2</v>
      </c>
      <c r="MS388" s="7" t="str">
        <f ca="1">IFERROR(IF(MS387+MR388&gt;MT$4,MS387,MS387+MR388),"")</f>
        <v/>
      </c>
      <c r="MT388" s="7">
        <f t="shared" ref="MT388:MT427" ca="1" si="2243">IF(MS388=MS387,MN388,MQ388+MN388)</f>
        <v>0</v>
      </c>
      <c r="MU388" s="7">
        <f t="shared" ca="1" si="2178"/>
        <v>0.59297092025014198</v>
      </c>
      <c r="MV388" s="7">
        <f t="shared" ca="1" si="2179"/>
        <v>0.1762598489806273</v>
      </c>
      <c r="MW388" s="7">
        <f t="shared" ca="1" si="2180"/>
        <v>1</v>
      </c>
      <c r="MX388" s="7" t="str">
        <f t="shared" ca="1" si="2181"/>
        <v>2</v>
      </c>
      <c r="MY388" s="7" t="str">
        <f ca="1">IFERROR(IF(MY387+MX388&gt;MZ$4,MY387,MY387+MX388),"")</f>
        <v/>
      </c>
      <c r="MZ388" s="7">
        <f t="shared" ref="MZ388:MZ427" ca="1" si="2244">IF(MY388=MY387,MT388,MW388+MT388)</f>
        <v>0</v>
      </c>
      <c r="NA388" s="7">
        <f t="shared" ca="1" si="2182"/>
        <v>0.77304607552370475</v>
      </c>
      <c r="NB388" s="7">
        <f t="shared" ca="1" si="2183"/>
        <v>-3.815306292935472E-3</v>
      </c>
      <c r="NC388" s="7">
        <f t="shared" ca="1" si="2184"/>
        <v>0</v>
      </c>
      <c r="ND388" s="7">
        <f t="shared" ca="1" si="2185"/>
        <v>0</v>
      </c>
      <c r="NE388" s="7" t="str">
        <f ca="1">IFERROR(IF(NE387+ND388&gt;NF$4,NE387,NE387+ND388),"")</f>
        <v/>
      </c>
      <c r="NF388" s="7">
        <f t="shared" ref="NF388:NF427" ca="1" si="2245">IF(NE388=NE387,MZ388,NC388+MZ388)</f>
        <v>0</v>
      </c>
      <c r="NG388" s="7">
        <f t="shared" ca="1" si="2186"/>
        <v>0.2486138430550352</v>
      </c>
      <c r="NH388" s="7">
        <f t="shared" ca="1" si="2187"/>
        <v>0.52061692617573407</v>
      </c>
      <c r="NI388" s="7">
        <f t="shared" ca="1" si="2188"/>
        <v>1</v>
      </c>
      <c r="NJ388" s="7" t="str">
        <f t="shared" ca="1" si="2189"/>
        <v>2</v>
      </c>
      <c r="NK388" s="7" t="str">
        <f ca="1">IFERROR(IF(NK387+NJ388&gt;NL$4,NK387,NK387+NJ388),"")</f>
        <v/>
      </c>
      <c r="NL388" s="7">
        <f t="shared" ref="NL388:NL427" ca="1" si="2246">IF(NK388=NK387,NF388,NI388+NF388)</f>
        <v>0</v>
      </c>
      <c r="NM388" s="7">
        <f t="shared" ca="1" si="2190"/>
        <v>8.4974762111704738E-2</v>
      </c>
      <c r="NN388" s="7">
        <f t="shared" ca="1" si="2191"/>
        <v>0.68425600711906454</v>
      </c>
      <c r="NO388" s="7">
        <f t="shared" ca="1" si="2192"/>
        <v>1</v>
      </c>
      <c r="NP388" s="7" t="str">
        <f t="shared" ca="1" si="2193"/>
        <v>2</v>
      </c>
      <c r="NQ388" s="7" t="str">
        <f ca="1">IFERROR(IF(NQ387+NP388&gt;NR$4,NQ387,NQ387+NP388),"")</f>
        <v/>
      </c>
      <c r="NR388" s="7">
        <f t="shared" ref="NR388:NR427" ca="1" si="2247">IF(NQ388=NQ387,NL388,NO388+NL388)</f>
        <v>0</v>
      </c>
      <c r="NT388">
        <v>390</v>
      </c>
      <c r="NU388" s="7" t="s">
        <v>19</v>
      </c>
      <c r="NV388" s="7" t="str">
        <f t="shared" ca="1" si="1987"/>
        <v/>
      </c>
      <c r="NW388" s="7" t="str">
        <f t="shared" ca="1" si="2194"/>
        <v/>
      </c>
      <c r="NX388" t="str">
        <f ca="1">IFERROR(VLOOKUP(NT388,$K$3:$AK$568,8,FALSE),"")</f>
        <v/>
      </c>
      <c r="NY388" t="str">
        <f ca="1">IFERROR(VLOOKUP(NT388,$K$3:$AK$568,9,FALSE),"")</f>
        <v/>
      </c>
      <c r="NZ388" s="7" t="str">
        <f ca="1">IFERROR(VLOOKUP(NT388,$K$3:$AK$568,27,FALSE),"")</f>
        <v/>
      </c>
      <c r="OB388">
        <v>390</v>
      </c>
      <c r="OC388" s="7" t="s">
        <v>19</v>
      </c>
      <c r="OD388" t="e">
        <f t="shared" ref="OD388:OD427" ca="1" si="2248">VLOOKUP(OB388,$NW$3:$NX$427,2,FALSE)</f>
        <v>#N/A</v>
      </c>
      <c r="OE388" s="7" t="str">
        <f t="shared" ref="OE388:OE427" ca="1" si="2249">IFERROR(VLOOKUP(OD388,$NX$3:$NZ$431,2,FALSE),"")</f>
        <v/>
      </c>
      <c r="OF388" s="7" t="str">
        <f t="shared" ref="OF388:OF427" ca="1" si="2250">IFERROR(VLOOKUP(OE388,$NY$3:$NZ$427,2,FALSE),"")</f>
        <v/>
      </c>
      <c r="OG388" t="str">
        <f t="shared" ref="OG388:OG427" ca="1" si="2251">IF(OE388="","",OE388&amp;" ("&amp;OF388&amp;"), ")</f>
        <v/>
      </c>
      <c r="OI388">
        <v>390</v>
      </c>
      <c r="OJ388" s="7" t="s">
        <v>19</v>
      </c>
      <c r="OK388" s="7" t="str">
        <f t="shared" ref="OK388:OK427" ca="1" si="2252">IFERROR(RAND()+OO388,"")</f>
        <v/>
      </c>
      <c r="OL388" s="7" t="str">
        <f t="shared" ref="OL388:OL427" ca="1" si="2253">IFERROR(_xlfn.RANK.EQ(OK388,$OK$3:$OK$427),"")</f>
        <v/>
      </c>
      <c r="OM388" t="str">
        <f ca="1">IFERROR(VLOOKUP(OI388,$L$3:$AK$568,7,FALSE),"")</f>
        <v/>
      </c>
      <c r="ON388" t="str">
        <f ca="1">IFERROR(VLOOKUP(OI388,$L$3:$AK$568,8,FALSE),"")</f>
        <v/>
      </c>
      <c r="OO388" s="7" t="str">
        <f ca="1">IFERROR(VLOOKUP(OI388,$L$3:$AK$568,26,FALSE),"")</f>
        <v/>
      </c>
      <c r="OQ388">
        <v>390</v>
      </c>
      <c r="OR388" s="7" t="s">
        <v>19</v>
      </c>
      <c r="OS388" t="e">
        <f t="shared" ref="OS388:OS427" ca="1" si="2254">VLOOKUP(OQ388,$OL$3:$OM$427,2,FALSE)</f>
        <v>#N/A</v>
      </c>
      <c r="OT388" s="7" t="str">
        <f t="shared" ref="OT388:OT427" ca="1" si="2255">IFERROR(VLOOKUP(OS388,$OM$3:$OO$427,2,FALSE),"")</f>
        <v/>
      </c>
      <c r="OU388" s="7" t="str">
        <f t="shared" ref="OU388:OU427" ca="1" si="2256">IFERROR(VLOOKUP(OS388,$OM$3:$OO$427,3,FALSE),"")</f>
        <v/>
      </c>
      <c r="OV388" t="str">
        <f t="shared" ref="OV388:OV427" ca="1" si="2257">IF(OT388="","",OT388&amp;" ("&amp;OU388&amp;"), ")</f>
        <v/>
      </c>
      <c r="OX388">
        <v>390</v>
      </c>
      <c r="OY388" s="7" t="s">
        <v>19</v>
      </c>
      <c r="OZ388" s="7" t="str">
        <f t="shared" ref="OZ388:OZ427" ca="1" si="2258">IFERROR(RAND()+PD388,"")</f>
        <v/>
      </c>
      <c r="PA388" s="7" t="str">
        <f t="shared" ref="PA388:PA427" ca="1" si="2259">IFERROR(_xlfn.RANK.EQ(OZ388,$OZ$3:$OZ$427),"")</f>
        <v/>
      </c>
      <c r="PB388" t="str">
        <f ca="1">IFERROR(VLOOKUP(OX388,$M$3:$AK$568,6,FALSE),"")</f>
        <v/>
      </c>
      <c r="PC388" t="str">
        <f ca="1">IFERROR(VLOOKUP(OX388,$M$3:$AK$568,7,FALSE),"")</f>
        <v/>
      </c>
      <c r="PD388" s="7" t="str">
        <f ca="1">IFERROR(VLOOKUP(OX388,$M$3:$AK$568,25,FALSE),"")</f>
        <v/>
      </c>
      <c r="PF388">
        <v>390</v>
      </c>
      <c r="PG388" s="7" t="s">
        <v>19</v>
      </c>
      <c r="PH388" t="e">
        <f t="shared" ref="PH388:PH427" ca="1" si="2260">VLOOKUP(PF388,$PA$3:$PB$427,2,FALSE)</f>
        <v>#N/A</v>
      </c>
      <c r="PI388" s="7" t="str">
        <f t="shared" ref="PI388:PI427" ca="1" si="2261">IFERROR(VLOOKUP(PH388,$PB$3:$PD$427,2,FALSE),"")</f>
        <v/>
      </c>
      <c r="PJ388" s="7" t="str">
        <f t="shared" ref="PJ388:PJ427" ca="1" si="2262">IFERROR(VLOOKUP(PH388,$PB$3:$PD$427,3,FALSE),"")</f>
        <v/>
      </c>
      <c r="PK388" t="str">
        <f t="shared" ref="PK388:PK427" ca="1" si="2263">IF(PI388="","",PI388&amp;" ("&amp;PJ388&amp;"), ")</f>
        <v/>
      </c>
      <c r="PM388">
        <v>390</v>
      </c>
      <c r="PN388" s="7" t="s">
        <v>19</v>
      </c>
      <c r="PO388" s="202" t="str">
        <f t="shared" ref="PO388:PO427" ca="1" si="2264">IFERROR((RAND()/10)+PV388+(PW388/10),"")</f>
        <v/>
      </c>
      <c r="PP388" s="7" t="str">
        <f t="shared" ref="PP388:PP427" ca="1" si="2265">IFERROR(_xlfn.RANK.EQ(PO388,$PO$3:$PO$427),"")</f>
        <v/>
      </c>
      <c r="PQ388" t="str">
        <f ca="1">IFERROR(VLOOKUP(PM388,$G$325:$R$409,12,FALSE),"")</f>
        <v/>
      </c>
      <c r="PR388" t="e">
        <f ca="1">VLOOKUP(PM388,$G$324:$Q$409,11,FALSE)</f>
        <v>#N/A</v>
      </c>
      <c r="PS388" s="7" t="str">
        <f ca="1">VLOOKUP(PQ388,$R$325:$Y$409,8,FALSE)</f>
        <v>- -</v>
      </c>
      <c r="PT388" s="7">
        <f ca="1">ReSt</f>
        <v>-4</v>
      </c>
      <c r="PU388" s="7" t="e">
        <f t="shared" ref="PU388:PU427" ca="1" si="2266">IF(PR388="Base",5,IF(PR388="Open",0,IF(PR388="Closed",-5,IF(PR388="Restricted",-10))))</f>
        <v>#N/A</v>
      </c>
      <c r="PV388" s="7" t="e">
        <f t="shared" ref="PV388:PV427" ca="1" si="2267">SUM(PS388:PU388)</f>
        <v>#N/A</v>
      </c>
      <c r="PW388" s="7" t="str">
        <f ca="1">VLOOKUP(PQ388,$R$325:$AK$409,8,FALSE)</f>
        <v>- -</v>
      </c>
      <c r="PX388" s="7"/>
      <c r="PY388">
        <v>390</v>
      </c>
      <c r="PZ388" s="7" t="s">
        <v>19</v>
      </c>
      <c r="QA388" t="str">
        <f t="shared" ref="QA388:QA427" ca="1" si="2268">IFERROR(VLOOKUP(PY388,$PP$3:$PQ$427,2,FALSE),"")</f>
        <v/>
      </c>
      <c r="QB388" s="7" t="str">
        <f t="shared" ref="QB388:QB427" ca="1" si="2269">IFERROR(VLOOKUP(PY388,$PP$3:$PV$427,7,FALSE),"")</f>
        <v/>
      </c>
      <c r="QC388" s="7" t="str">
        <f t="shared" ref="QC388:QC427" ca="1" si="2270">IFERROR(VLOOKUP(PY388,$PP$3:$PW$427,8,FALSE),"")</f>
        <v/>
      </c>
      <c r="QD388" t="str">
        <f t="shared" ref="QD388:QD427" ca="1" si="2271">IF(QA388="","",QA388&amp;" (R-"&amp;QC388&amp;", "&amp;QB388&amp;"), ")</f>
        <v/>
      </c>
      <c r="QF388">
        <v>390</v>
      </c>
      <c r="QG388" s="7" t="s">
        <v>19</v>
      </c>
      <c r="QH388" s="7" t="str">
        <f t="shared" ref="QH388:QH427" ca="1" si="2272">IFERROR(QK388+RAND(),"")</f>
        <v/>
      </c>
      <c r="QI388" s="7" t="e">
        <f t="shared" ref="QI388:QI427" ca="1" si="2273">_xlfn.RANK.EQ(QH388,$QH$3:$QH$427)</f>
        <v>#VALUE!</v>
      </c>
      <c r="QJ388" t="e">
        <f t="shared" ref="QJ388:QJ427" ca="1" si="2274">VLOOKUP(QF388,$D$48:$AK$79,16,FALSE)</f>
        <v>#N/A</v>
      </c>
      <c r="QK388" s="7" t="e">
        <f t="shared" ref="QK388:QK427" ca="1" si="2275">VLOOKUP(QF388,$D$48:$AK$79,34,FALSE)</f>
        <v>#N/A</v>
      </c>
      <c r="QM388">
        <v>390</v>
      </c>
      <c r="QN388" s="7" t="s">
        <v>19</v>
      </c>
      <c r="QO388" t="str">
        <f t="shared" ref="QO388:QO427" ca="1" si="2276">IFERROR(VLOOKUP(QM388,$QI$3:$QK$427,2,FALSE),"")</f>
        <v/>
      </c>
      <c r="QP388" s="7" t="str">
        <f t="shared" ref="QP388:QP427" ca="1" si="2277">IFERROR(VLOOKUP(QM388,$QI$3:$QK$427,3,FALSE),"")</f>
        <v/>
      </c>
      <c r="QQ388" t="str">
        <f t="shared" ref="QQ388:QQ427" ca="1" si="2278">IF(QO388="","",QO388&amp;" ("&amp;QP388&amp;"), ")</f>
        <v/>
      </c>
    </row>
    <row r="389" spans="1:459" x14ac:dyDescent="0.25">
      <c r="A389" s="240" t="str">
        <f>IF('Character Sheet'!$B$4="Creature","N","Y")</f>
        <v>Y</v>
      </c>
      <c r="C389" s="75"/>
      <c r="D389" s="76"/>
      <c r="F389" s="75">
        <v>20</v>
      </c>
      <c r="G389" s="76">
        <f t="shared" ca="1" si="1968"/>
        <v>0</v>
      </c>
      <c r="I389" s="75" t="s">
        <v>1812</v>
      </c>
      <c r="J389" s="85"/>
      <c r="K389" s="85">
        <f t="shared" ca="1" si="1969"/>
        <v>7</v>
      </c>
      <c r="L389" s="85">
        <f t="shared" ca="1" si="1970"/>
        <v>7</v>
      </c>
      <c r="M389" s="70">
        <f t="shared" ca="1" si="1971"/>
        <v>18</v>
      </c>
      <c r="O389" s="222" t="str">
        <f t="shared" ca="1" si="1972"/>
        <v>- -</v>
      </c>
      <c r="Q389" s="7" t="s">
        <v>1757</v>
      </c>
      <c r="R389" s="9" t="str">
        <f ca="1">IFERROR(VLOOKUP(F389,INDIRECT(Calculations!$D$101),2,FALSE),"")</f>
        <v/>
      </c>
      <c r="S389" s="9" t="str">
        <f t="shared" ca="1" si="1973"/>
        <v/>
      </c>
      <c r="T389" s="61" t="str">
        <f ca="1">SUBSTITUTE(IFERROR(IFERROR(VLOOKUP(R389,'[1]Skill Statistics'!$A$3:$C$513,2,FALSE),VLOOKUP(Q389,'[1]Skill Statistics'!$A$3:$C$513,2,FALSE)),T388),"R*","ReSt")</f>
        <v>ReSt/ReSt</v>
      </c>
      <c r="U389" s="61" t="str">
        <f ca="1">IFERROR(IFERROR(VLOOKUP(R389,'[1]Skill Statistics'!$A$3:$C$513,3,FALSE),VLOOKUP(Q389,'[1]Skill Statistics'!$A$3:$C$513,3,FALSE)),U388)</f>
        <v>Me</v>
      </c>
      <c r="V389" s="61" t="str">
        <f ca="1">IF(R389="","- -",IF(ISNUMBER(SEARCH("Category",R389)),"- -",IFERROR(IFERROR(VLOOKUP(Q389,[1]Professions!$A$4:$AM$288,MATCH(Profession,[1]Professions!$A$1:$AM$1,0),FALSE),VLOOKUP(Q389,Calculations!$B$91:$I$95,8,FALSE)),"- -")))</f>
        <v>- -</v>
      </c>
      <c r="W389" s="60" t="str">
        <f t="shared" ca="1" si="1974"/>
        <v>- -</v>
      </c>
      <c r="X389" s="7" t="str">
        <f ca="1">IFERROR(VLOOKUP(R389,$BS$6:$NR$519,MATCH(ActualLevel,$BS$3:$NR$3,0),FALSE),"- -")</f>
        <v>- -</v>
      </c>
      <c r="Y389" s="7" t="str">
        <f t="shared" ca="1" si="1975"/>
        <v>- -</v>
      </c>
      <c r="Z389" s="7" t="str">
        <f ca="1">IFERROR(VLOOKUP(Y389,Charts!$BQ$2:$BR$52,2,FALSE),"- -")</f>
        <v>- -</v>
      </c>
      <c r="AA389" s="7">
        <f t="shared" ca="1" si="1976"/>
        <v>-1</v>
      </c>
      <c r="AB389" s="7" t="str">
        <f t="shared" ca="1" si="1977"/>
        <v>- -</v>
      </c>
      <c r="AC389" s="7"/>
      <c r="AD389" s="7"/>
      <c r="AE389" s="7"/>
      <c r="AF389" s="7"/>
      <c r="AG389" s="7"/>
      <c r="AH389" s="90"/>
      <c r="AI389" s="7"/>
      <c r="AJ389" s="7"/>
      <c r="AK389" s="7">
        <f t="shared" ca="1" si="1978"/>
        <v>-1</v>
      </c>
      <c r="AL389" s="7"/>
      <c r="AM389" s="69">
        <f>IFERROR(VLOOKUP(Q389,'[1]Skill Statistics'!$A$3:$AN$513,MATCH(Profession,'[1]Skill Statistics'!$A$2:$AN$2,0),FALSE),0)</f>
        <v>0</v>
      </c>
      <c r="AN389" s="85">
        <f>IFERROR(VLOOKUP(Q389,'[1]Skill Statistics'!$A$3:$BK$513,MATCH(Archetype,'[1]Skill Statistics'!$A$2:$BK$2,0),FALSE),0)</f>
        <v>0</v>
      </c>
      <c r="AO389" s="85">
        <f>IFERROR(VLOOKUP(Q389,'[1]Skill Statistics'!$A$3:$BB$513,MATCH(Race,'[1]Skill Statistics'!$A$2:$BB$2,0),FALSE),0)</f>
        <v>0</v>
      </c>
      <c r="AP389" s="85">
        <f t="shared" ca="1" si="2195"/>
        <v>-0.1</v>
      </c>
      <c r="AQ389" s="70"/>
      <c r="AS389" s="69">
        <f>IFERROR(VLOOKUP(Q389,'[1]Professional Skills'!$A$4:$AM$288,MATCH(Profession,'[1]Professional Skills'!$A$3:$AM$3,0),FALSE),"- -")</f>
        <v>0</v>
      </c>
      <c r="AT389" t="s">
        <v>1812</v>
      </c>
      <c r="AU389" s="7" t="str">
        <f t="shared" si="1979"/>
        <v/>
      </c>
      <c r="AV389" s="7">
        <f t="shared" ca="1" si="1980"/>
        <v>0</v>
      </c>
      <c r="AW389" t="str">
        <f t="shared" si="1898"/>
        <v/>
      </c>
      <c r="AX389" t="str">
        <f t="shared" si="1981"/>
        <v/>
      </c>
      <c r="AY389">
        <f t="shared" si="1982"/>
        <v>0</v>
      </c>
      <c r="AZ389" s="70" t="str">
        <f t="shared" si="1983"/>
        <v/>
      </c>
      <c r="BB389" s="69" t="str">
        <f>IFERROR(IF(Q389="Language",VLOOKUP(R389,[1]Cultures!$B$4:$N$218,MATCH(Culture,[1]Cultures!$B$3:$N$3,0),FALSE),VLOOKUP(Q389,[1]Cultures!$B$4:$O$212,MATCH(Culture,[1]Cultures!$B$3:$O$3,0),FALSE)),"- -")</f>
        <v>- -</v>
      </c>
      <c r="BC389" t="s">
        <v>1812</v>
      </c>
      <c r="BD389">
        <f t="shared" ca="1" si="1984"/>
        <v>0.27835486798217446</v>
      </c>
      <c r="BE389">
        <f t="shared" ca="1" si="1900"/>
        <v>0.17835486798217445</v>
      </c>
      <c r="BH389">
        <f t="shared" ca="1" si="1950"/>
        <v>19</v>
      </c>
      <c r="BI389" s="7">
        <f t="shared" ca="1" si="1985"/>
        <v>0</v>
      </c>
      <c r="BK389" s="7"/>
      <c r="BL389" s="70" t="str">
        <f t="shared" ca="1" si="1986"/>
        <v>- -</v>
      </c>
      <c r="BN389" s="69" t="str">
        <f ca="1">IFERROR(VLOOKUP(V389,Charts!$BT$2:$BV$14,3,FALSE),"- -")</f>
        <v>- -</v>
      </c>
      <c r="BO389" s="85" t="str">
        <f t="shared" ca="1" si="2196"/>
        <v>- -</v>
      </c>
      <c r="BP389" s="70" t="str">
        <f t="shared" ca="1" si="1901"/>
        <v>- -</v>
      </c>
      <c r="BR389" s="7">
        <v>388</v>
      </c>
      <c r="BS389" s="9" t="str">
        <f ca="1">VLOOKUP(BR389,$O$3:$R$568,4,FALSE)</f>
        <v>Defensive</v>
      </c>
      <c r="BT389" s="7" t="str">
        <f ca="1">VLOOKUP(BS389,$R$3:$V$568,5,FALSE)</f>
        <v>4 / 6</v>
      </c>
      <c r="BU389" s="7">
        <f ca="1">VLOOKUP(BT389,Charts!$BT$2:$BV$14,3,FALSE)</f>
        <v>0.53846153846153844</v>
      </c>
      <c r="BV389" s="7" t="str">
        <f t="shared" ca="1" si="1988"/>
        <v>4</v>
      </c>
      <c r="BW389" s="7" t="str">
        <f t="shared" ca="1" si="1989"/>
        <v>6</v>
      </c>
      <c r="BY389" s="7">
        <f t="shared" ca="1" si="1990"/>
        <v>0.84791015511335932</v>
      </c>
      <c r="BZ389" s="7">
        <f t="shared" ca="1" si="1991"/>
        <v>-0.30944861665182088</v>
      </c>
      <c r="CA389" s="7">
        <f t="shared" ca="1" si="1992"/>
        <v>0</v>
      </c>
      <c r="CB389" s="7">
        <f t="shared" ca="1" si="1993"/>
        <v>0</v>
      </c>
      <c r="CC389" s="7" t="str">
        <f ca="1">IFERROR(IF(CC388+CB389&gt;CD$4,CC388,CC388+CB389),"")</f>
        <v/>
      </c>
      <c r="CD389" s="7">
        <f t="shared" ca="1" si="2197"/>
        <v>0</v>
      </c>
      <c r="CE389" s="7">
        <f t="shared" ca="1" si="1994"/>
        <v>9.8139864546976763E-2</v>
      </c>
      <c r="CF389" s="7">
        <f t="shared" ca="1" si="1995"/>
        <v>0.44032167391456167</v>
      </c>
      <c r="CG389" s="7">
        <f t="shared" ca="1" si="1996"/>
        <v>1</v>
      </c>
      <c r="CH389" s="7" t="str">
        <f t="shared" ca="1" si="1997"/>
        <v>4</v>
      </c>
      <c r="CI389" s="7" t="str">
        <f ca="1">IFERROR(IF(CI388+CH389&gt;CJ$4,CI388,CI388+CH389),"")</f>
        <v/>
      </c>
      <c r="CJ389" s="7">
        <f t="shared" ca="1" si="2198"/>
        <v>0</v>
      </c>
      <c r="CK389" s="7">
        <f t="shared" ca="1" si="1998"/>
        <v>0.1336559108380565</v>
      </c>
      <c r="CL389" s="7">
        <f t="shared" ca="1" si="1999"/>
        <v>0.40480562762348193</v>
      </c>
      <c r="CM389" s="7">
        <f t="shared" ca="1" si="2000"/>
        <v>1</v>
      </c>
      <c r="CN389" s="7" t="str">
        <f t="shared" ca="1" si="2001"/>
        <v>4</v>
      </c>
      <c r="CO389" s="7" t="str">
        <f ca="1">IFERROR(IF(CO388+CN389&gt;CP$4,CO388,CO388+CN389),"")</f>
        <v/>
      </c>
      <c r="CP389" s="7">
        <f t="shared" ca="1" si="2199"/>
        <v>0</v>
      </c>
      <c r="CQ389" s="7">
        <f t="shared" ca="1" si="2002"/>
        <v>0.69603057099442511</v>
      </c>
      <c r="CR389" s="7">
        <f t="shared" ca="1" si="2003"/>
        <v>-0.15756903253288668</v>
      </c>
      <c r="CS389" s="7">
        <f t="shared" ca="1" si="2004"/>
        <v>0</v>
      </c>
      <c r="CT389" s="7">
        <f t="shared" ca="1" si="2005"/>
        <v>0</v>
      </c>
      <c r="CU389" s="7" t="str">
        <f ca="1">IFERROR(IF(CU388+CT389&gt;CV$4,CU388,CU388+CT389),"")</f>
        <v/>
      </c>
      <c r="CV389" s="7">
        <f t="shared" ca="1" si="2200"/>
        <v>0</v>
      </c>
      <c r="CW389" s="7">
        <f t="shared" ca="1" si="2006"/>
        <v>4.0664109483161792E-2</v>
      </c>
      <c r="CX389" s="7">
        <f t="shared" ca="1" si="2007"/>
        <v>0.49779742897837664</v>
      </c>
      <c r="CY389" s="7">
        <f t="shared" ca="1" si="2008"/>
        <v>1</v>
      </c>
      <c r="CZ389" s="7" t="str">
        <f t="shared" ca="1" si="2009"/>
        <v>4</v>
      </c>
      <c r="DA389" s="7" t="str">
        <f ca="1">IFERROR(IF(DA388+CZ389&gt;DB$4,DA388,DA388+CZ389),"")</f>
        <v/>
      </c>
      <c r="DB389" s="7">
        <f t="shared" ca="1" si="2201"/>
        <v>0</v>
      </c>
      <c r="DC389" s="7">
        <f t="shared" ca="1" si="2010"/>
        <v>0.51086766545223328</v>
      </c>
      <c r="DD389" s="7">
        <f t="shared" ca="1" si="2011"/>
        <v>2.7593873009305159E-2</v>
      </c>
      <c r="DE389" s="7">
        <f t="shared" ca="1" si="2012"/>
        <v>1</v>
      </c>
      <c r="DF389" s="7" t="str">
        <f t="shared" ca="1" si="2013"/>
        <v>4</v>
      </c>
      <c r="DG389" s="7" t="str">
        <f ca="1">IFERROR(IF(DG388+DF389&gt;DH$4,DG388,DG388+DF389),"")</f>
        <v/>
      </c>
      <c r="DH389" s="7">
        <f t="shared" ca="1" si="2202"/>
        <v>0</v>
      </c>
      <c r="DI389" s="7">
        <f t="shared" ca="1" si="2014"/>
        <v>0.53737313505786133</v>
      </c>
      <c r="DJ389" s="7">
        <f t="shared" ca="1" si="2015"/>
        <v>1.0884034036771073E-3</v>
      </c>
      <c r="DK389" s="7">
        <f t="shared" ca="1" si="2016"/>
        <v>1</v>
      </c>
      <c r="DL389" s="7" t="str">
        <f t="shared" ca="1" si="2017"/>
        <v>4</v>
      </c>
      <c r="DM389" s="7" t="str">
        <f ca="1">IFERROR(IF(DM388+DL389&gt;DN$4,DM388,DM388+DL389),"")</f>
        <v/>
      </c>
      <c r="DN389" s="7">
        <f t="shared" ca="1" si="2203"/>
        <v>0</v>
      </c>
      <c r="DO389" s="7">
        <f t="shared" ca="1" si="2018"/>
        <v>0.14490025916582971</v>
      </c>
      <c r="DP389" s="7">
        <f t="shared" ca="1" si="2019"/>
        <v>0.39356127929570872</v>
      </c>
      <c r="DQ389" s="7">
        <f t="shared" ca="1" si="2020"/>
        <v>1</v>
      </c>
      <c r="DR389" s="7" t="str">
        <f t="shared" ca="1" si="2021"/>
        <v>4</v>
      </c>
      <c r="DS389" s="7" t="str">
        <f ca="1">IFERROR(IF(DS388+DR389&gt;DT$4,DS388,DS388+DR389),"")</f>
        <v/>
      </c>
      <c r="DT389" s="7">
        <f t="shared" ca="1" si="2204"/>
        <v>0</v>
      </c>
      <c r="DU389" s="7">
        <f t="shared" ca="1" si="2022"/>
        <v>0.64482893936753771</v>
      </c>
      <c r="DV389" s="7">
        <f t="shared" ca="1" si="2023"/>
        <v>-0.10636740090599928</v>
      </c>
      <c r="DW389" s="7">
        <f t="shared" ca="1" si="2024"/>
        <v>0</v>
      </c>
      <c r="DX389" s="7">
        <f t="shared" ca="1" si="2025"/>
        <v>0</v>
      </c>
      <c r="DY389" s="7" t="str">
        <f ca="1">IFERROR(IF(DY388+DX389&gt;DZ$4,DY388,DY388+DX389),"")</f>
        <v/>
      </c>
      <c r="DZ389" s="7">
        <f t="shared" ca="1" si="2205"/>
        <v>0</v>
      </c>
      <c r="EA389" s="7">
        <f t="shared" ca="1" si="2026"/>
        <v>0.49906329010235106</v>
      </c>
      <c r="EB389" s="7">
        <f t="shared" ca="1" si="2027"/>
        <v>3.9398248359187371E-2</v>
      </c>
      <c r="EC389" s="7">
        <f t="shared" ca="1" si="2028"/>
        <v>1</v>
      </c>
      <c r="ED389" s="7" t="str">
        <f t="shared" ca="1" si="2029"/>
        <v>4</v>
      </c>
      <c r="EE389" s="7" t="str">
        <f ca="1">IFERROR(IF(EE388+ED389&gt;EF$4,EE388,EE388+ED389),"")</f>
        <v/>
      </c>
      <c r="EF389" s="7">
        <f t="shared" ca="1" si="2206"/>
        <v>0</v>
      </c>
      <c r="EG389" s="7">
        <f t="shared" ca="1" si="2030"/>
        <v>4.4966599782534811E-2</v>
      </c>
      <c r="EH389" s="7">
        <f t="shared" ca="1" si="2031"/>
        <v>0.49349493867900363</v>
      </c>
      <c r="EI389" s="7">
        <f t="shared" ca="1" si="2032"/>
        <v>1</v>
      </c>
      <c r="EJ389" s="7" t="str">
        <f t="shared" ca="1" si="2033"/>
        <v>4</v>
      </c>
      <c r="EK389" s="7" t="str">
        <f ca="1">IFERROR(IF(EK388+EJ389&gt;EL$4,EK388,EK388+EJ389),"")</f>
        <v/>
      </c>
      <c r="EL389" s="7">
        <f t="shared" ca="1" si="2207"/>
        <v>0</v>
      </c>
      <c r="EM389" s="7">
        <f t="shared" ca="1" si="2034"/>
        <v>0.80885254014968433</v>
      </c>
      <c r="EN389" s="7">
        <f t="shared" ca="1" si="2035"/>
        <v>-0.27039100168814589</v>
      </c>
      <c r="EO389" s="7">
        <f t="shared" ca="1" si="2036"/>
        <v>0</v>
      </c>
      <c r="EP389" s="7">
        <f t="shared" ca="1" si="2037"/>
        <v>0</v>
      </c>
      <c r="EQ389" s="7" t="str">
        <f ca="1">IFERROR(IF(EQ388+EP389&gt;ER$4,EQ388,EQ388+EP389),"")</f>
        <v/>
      </c>
      <c r="ER389" s="7">
        <f t="shared" ca="1" si="2208"/>
        <v>0</v>
      </c>
      <c r="ES389" s="7">
        <f t="shared" ca="1" si="2038"/>
        <v>0.87149290613514208</v>
      </c>
      <c r="ET389" s="7">
        <f t="shared" ca="1" si="2039"/>
        <v>-0.33303136767360364</v>
      </c>
      <c r="EU389" s="7">
        <f t="shared" ca="1" si="2040"/>
        <v>0</v>
      </c>
      <c r="EV389" s="7">
        <f t="shared" ca="1" si="2041"/>
        <v>0</v>
      </c>
      <c r="EW389" s="7" t="str">
        <f ca="1">IFERROR(IF(EW388+EV389&gt;EX$4,EW388,EW388+EV389),"")</f>
        <v/>
      </c>
      <c r="EX389" s="7">
        <f t="shared" ca="1" si="2209"/>
        <v>0</v>
      </c>
      <c r="EY389" s="7">
        <f t="shared" ca="1" si="2042"/>
        <v>3.6812761614344991E-2</v>
      </c>
      <c r="EZ389" s="7">
        <f t="shared" ca="1" si="2043"/>
        <v>0.50164877684719344</v>
      </c>
      <c r="FA389" s="7">
        <f t="shared" ca="1" si="2044"/>
        <v>1</v>
      </c>
      <c r="FB389" s="7" t="str">
        <f t="shared" ca="1" si="2045"/>
        <v>4</v>
      </c>
      <c r="FC389" s="7" t="str">
        <f ca="1">IFERROR(IF(FC388+FB389&gt;FD$4,FC388,FC388+FB389),"")</f>
        <v/>
      </c>
      <c r="FD389" s="7">
        <f t="shared" ca="1" si="2210"/>
        <v>0</v>
      </c>
      <c r="FE389" s="7">
        <f t="shared" ca="1" si="2046"/>
        <v>0.78674319554187111</v>
      </c>
      <c r="FF389" s="7">
        <f t="shared" ca="1" si="2047"/>
        <v>-0.24828165708033267</v>
      </c>
      <c r="FG389" s="7">
        <f t="shared" ca="1" si="2048"/>
        <v>0</v>
      </c>
      <c r="FH389" s="7">
        <f t="shared" ca="1" si="2049"/>
        <v>0</v>
      </c>
      <c r="FI389" s="7" t="str">
        <f ca="1">IFERROR(IF(FI388+FH389&gt;FJ$4,FI388,FI388+FH389),"")</f>
        <v/>
      </c>
      <c r="FJ389" s="7">
        <f t="shared" ca="1" si="2211"/>
        <v>0</v>
      </c>
      <c r="FK389" s="7">
        <f t="shared" ca="1" si="2050"/>
        <v>0.72924441320478151</v>
      </c>
      <c r="FL389" s="7">
        <f t="shared" ca="1" si="2051"/>
        <v>-0.19078287474324307</v>
      </c>
      <c r="FM389" s="7">
        <f t="shared" ca="1" si="2052"/>
        <v>0</v>
      </c>
      <c r="FN389" s="7">
        <f t="shared" ca="1" si="2053"/>
        <v>0</v>
      </c>
      <c r="FO389" s="7" t="str">
        <f ca="1">IFERROR(IF(FO388+FN389&gt;FP$4,FO388,FO388+FN389),"")</f>
        <v/>
      </c>
      <c r="FP389" s="7">
        <f t="shared" ca="1" si="2212"/>
        <v>0</v>
      </c>
      <c r="FQ389" s="7">
        <f t="shared" ca="1" si="2054"/>
        <v>0.19400925283134518</v>
      </c>
      <c r="FR389" s="7">
        <f t="shared" ca="1" si="2055"/>
        <v>0.34445228563019326</v>
      </c>
      <c r="FS389" s="7">
        <f t="shared" ca="1" si="2056"/>
        <v>1</v>
      </c>
      <c r="FT389" s="7" t="str">
        <f t="shared" ca="1" si="2057"/>
        <v>4</v>
      </c>
      <c r="FU389" s="7" t="str">
        <f ca="1">IFERROR(IF(FU388+FT389&gt;FV$4,FU388,FU388+FT389),"")</f>
        <v/>
      </c>
      <c r="FV389" s="7">
        <f t="shared" ca="1" si="2213"/>
        <v>0</v>
      </c>
      <c r="FW389" s="7">
        <f t="shared" ca="1" si="2058"/>
        <v>0.74673993075216116</v>
      </c>
      <c r="FX389" s="7">
        <f t="shared" ca="1" si="2059"/>
        <v>-0.20827839229062273</v>
      </c>
      <c r="FY389" s="7">
        <f t="shared" ca="1" si="2060"/>
        <v>0</v>
      </c>
      <c r="FZ389" s="7">
        <f t="shared" ca="1" si="2061"/>
        <v>0</v>
      </c>
      <c r="GA389" s="7" t="str">
        <f ca="1">IFERROR(IF(GA388+FZ389&gt;GB$4,GA388,GA388+FZ389),"")</f>
        <v/>
      </c>
      <c r="GB389" s="7">
        <f t="shared" ca="1" si="2214"/>
        <v>0</v>
      </c>
      <c r="GC389" s="7">
        <f t="shared" ca="1" si="2062"/>
        <v>0.58596082208323497</v>
      </c>
      <c r="GD389" s="7">
        <f t="shared" ca="1" si="2063"/>
        <v>-4.7499283621696531E-2</v>
      </c>
      <c r="GE389" s="7">
        <f t="shared" ca="1" si="2064"/>
        <v>0</v>
      </c>
      <c r="GF389" s="7">
        <f t="shared" ca="1" si="2065"/>
        <v>0</v>
      </c>
      <c r="GG389" s="7" t="str">
        <f ca="1">IFERROR(IF(GG388+GF389&gt;GH$4,GG388,GG388+GF389),"")</f>
        <v/>
      </c>
      <c r="GH389" s="7">
        <f t="shared" ca="1" si="2215"/>
        <v>0</v>
      </c>
      <c r="GI389" s="7">
        <f t="shared" ca="1" si="2066"/>
        <v>0.42785262242600186</v>
      </c>
      <c r="GJ389" s="7">
        <f t="shared" ca="1" si="2067"/>
        <v>0.11060891603553658</v>
      </c>
      <c r="GK389" s="7">
        <f t="shared" ca="1" si="2068"/>
        <v>1</v>
      </c>
      <c r="GL389" s="7" t="str">
        <f t="shared" ca="1" si="2069"/>
        <v>4</v>
      </c>
      <c r="GM389" s="7" t="str">
        <f ca="1">IFERROR(IF(GM388+GL389&gt;GN$4,GM388,GM388+GL389),"")</f>
        <v/>
      </c>
      <c r="GN389" s="7">
        <f t="shared" ca="1" si="2216"/>
        <v>0</v>
      </c>
      <c r="GO389" s="7">
        <f t="shared" ca="1" si="2070"/>
        <v>0.87025089963725188</v>
      </c>
      <c r="GP389" s="7">
        <f t="shared" ca="1" si="2071"/>
        <v>-0.33178936117571345</v>
      </c>
      <c r="GQ389" s="7">
        <f t="shared" ca="1" si="2072"/>
        <v>0</v>
      </c>
      <c r="GR389" s="7">
        <f t="shared" ca="1" si="2073"/>
        <v>0</v>
      </c>
      <c r="GS389" s="7" t="str">
        <f ca="1">IFERROR(IF(GS388+GR389&gt;GT$4,GS388,GS388+GR389),"")</f>
        <v/>
      </c>
      <c r="GT389" s="7">
        <f t="shared" ca="1" si="2217"/>
        <v>0</v>
      </c>
      <c r="GU389" s="7">
        <f t="shared" ca="1" si="2074"/>
        <v>0.39377246158522294</v>
      </c>
      <c r="GV389" s="7">
        <f t="shared" ca="1" si="2075"/>
        <v>0.14468907687631549</v>
      </c>
      <c r="GW389" s="7">
        <f t="shared" ca="1" si="2076"/>
        <v>1</v>
      </c>
      <c r="GX389" s="7" t="str">
        <f t="shared" ca="1" si="2077"/>
        <v>4</v>
      </c>
      <c r="GY389" s="7" t="str">
        <f ca="1">IFERROR(IF(GY388+GX389&gt;GZ$4,GY388,GY388+GX389),"")</f>
        <v/>
      </c>
      <c r="GZ389" s="7">
        <f t="shared" ca="1" si="2218"/>
        <v>0</v>
      </c>
      <c r="HA389" s="7">
        <f t="shared" ca="1" si="2078"/>
        <v>9.0049718779175891E-2</v>
      </c>
      <c r="HB389" s="7">
        <f t="shared" ca="1" si="2079"/>
        <v>0.44841181968236254</v>
      </c>
      <c r="HC389" s="7">
        <f t="shared" ca="1" si="2080"/>
        <v>1</v>
      </c>
      <c r="HD389" s="7" t="str">
        <f t="shared" ca="1" si="2081"/>
        <v>4</v>
      </c>
      <c r="HE389" s="7" t="str">
        <f ca="1">IFERROR(IF(HE388+HD389&gt;HF$4,HE388,HE388+HD389),"")</f>
        <v/>
      </c>
      <c r="HF389" s="7">
        <f t="shared" ca="1" si="2219"/>
        <v>0</v>
      </c>
      <c r="HG389" s="7">
        <f t="shared" ca="1" si="2082"/>
        <v>0.70804917990943472</v>
      </c>
      <c r="HH389" s="7">
        <f t="shared" ca="1" si="2083"/>
        <v>-0.16958764144789629</v>
      </c>
      <c r="HI389" s="7">
        <f t="shared" ca="1" si="2084"/>
        <v>0</v>
      </c>
      <c r="HJ389" s="7">
        <f t="shared" ca="1" si="2085"/>
        <v>0</v>
      </c>
      <c r="HK389" s="7" t="str">
        <f ca="1">IFERROR(IF(HK388+HJ389&gt;HL$4,HK388,HK388+HJ389),"")</f>
        <v/>
      </c>
      <c r="HL389" s="7">
        <f t="shared" ca="1" si="2220"/>
        <v>0</v>
      </c>
      <c r="HM389" s="7">
        <f t="shared" ca="1" si="2086"/>
        <v>0.45780507155906724</v>
      </c>
      <c r="HN389" s="7">
        <f t="shared" ca="1" si="2087"/>
        <v>8.0656466902471191E-2</v>
      </c>
      <c r="HO389" s="7">
        <f t="shared" ca="1" si="2088"/>
        <v>1</v>
      </c>
      <c r="HP389" s="7" t="str">
        <f t="shared" ca="1" si="2089"/>
        <v>4</v>
      </c>
      <c r="HQ389" s="7" t="str">
        <f ca="1">IFERROR(IF(HQ388+HP389&gt;HR$4,HQ388,HQ388+HP389),"")</f>
        <v/>
      </c>
      <c r="HR389" s="7">
        <f t="shared" ca="1" si="2221"/>
        <v>0</v>
      </c>
      <c r="HS389" s="7">
        <f t="shared" ca="1" si="2090"/>
        <v>0.66263799007489743</v>
      </c>
      <c r="HT389" s="7">
        <f t="shared" ca="1" si="2091"/>
        <v>-0.124176451613359</v>
      </c>
      <c r="HU389" s="7">
        <f t="shared" ca="1" si="2092"/>
        <v>0</v>
      </c>
      <c r="HV389" s="7">
        <f t="shared" ca="1" si="2093"/>
        <v>0</v>
      </c>
      <c r="HW389" s="7" t="str">
        <f ca="1">IFERROR(IF(HW388+HV389&gt;HX$4,HW388,HW388+HV389),"")</f>
        <v/>
      </c>
      <c r="HX389" s="7">
        <f t="shared" ca="1" si="2222"/>
        <v>0</v>
      </c>
      <c r="HY389" s="7">
        <f t="shared" ca="1" si="2094"/>
        <v>0.19330540813543529</v>
      </c>
      <c r="HZ389" s="7">
        <f t="shared" ca="1" si="2095"/>
        <v>0.34515613032610315</v>
      </c>
      <c r="IA389" s="7">
        <f t="shared" ca="1" si="2096"/>
        <v>1</v>
      </c>
      <c r="IB389" s="7" t="str">
        <f t="shared" ca="1" si="2097"/>
        <v>4</v>
      </c>
      <c r="IC389" s="7" t="str">
        <f ca="1">IFERROR(IF(IC388+IB389&gt;ID$4,IC388,IC388+IB389),"")</f>
        <v/>
      </c>
      <c r="ID389" s="7">
        <f t="shared" ca="1" si="2223"/>
        <v>0</v>
      </c>
      <c r="IE389" s="7">
        <f t="shared" ca="1" si="2098"/>
        <v>0.6280193451665913</v>
      </c>
      <c r="IF389" s="7">
        <f t="shared" ca="1" si="2099"/>
        <v>-8.9557806705052867E-2</v>
      </c>
      <c r="IG389" s="7">
        <f t="shared" ca="1" si="2100"/>
        <v>0</v>
      </c>
      <c r="IH389" s="7">
        <f t="shared" ca="1" si="2101"/>
        <v>0</v>
      </c>
      <c r="II389" s="7" t="str">
        <f ca="1">IFERROR(IF(II388+IH389&gt;IJ$4,II388,II388+IH389),"")</f>
        <v/>
      </c>
      <c r="IJ389" s="7">
        <f t="shared" ca="1" si="2224"/>
        <v>0</v>
      </c>
      <c r="IK389" s="7">
        <f t="shared" ca="1" si="2102"/>
        <v>0.12946625747875229</v>
      </c>
      <c r="IL389" s="7">
        <f t="shared" ca="1" si="2103"/>
        <v>0.40899528098278615</v>
      </c>
      <c r="IM389" s="7">
        <f t="shared" ca="1" si="2104"/>
        <v>1</v>
      </c>
      <c r="IN389" s="7" t="str">
        <f t="shared" ca="1" si="2105"/>
        <v>4</v>
      </c>
      <c r="IO389" s="7" t="str">
        <f ca="1">IFERROR(IF(IO388+IN389&gt;IP$4,IO388,IO388+IN389),"")</f>
        <v/>
      </c>
      <c r="IP389" s="7">
        <f t="shared" ca="1" si="2225"/>
        <v>0</v>
      </c>
      <c r="IQ389" s="7">
        <f t="shared" ca="1" si="2106"/>
        <v>0.26571372947896588</v>
      </c>
      <c r="IR389" s="7">
        <f t="shared" ca="1" si="2107"/>
        <v>0.27274780898257256</v>
      </c>
      <c r="IS389" s="7">
        <f t="shared" ca="1" si="2108"/>
        <v>1</v>
      </c>
      <c r="IT389" s="7" t="str">
        <f t="shared" ca="1" si="2109"/>
        <v>4</v>
      </c>
      <c r="IU389" s="7" t="str">
        <f ca="1">IFERROR(IF(IU388+IT389&gt;IV$4,IU388,IU388+IT389),"")</f>
        <v/>
      </c>
      <c r="IV389" s="7">
        <f t="shared" ca="1" si="2226"/>
        <v>0</v>
      </c>
      <c r="IW389" s="7">
        <f t="shared" ca="1" si="2110"/>
        <v>0.60335464047798137</v>
      </c>
      <c r="IX389" s="7">
        <f t="shared" ca="1" si="2111"/>
        <v>-6.4893102016442938E-2</v>
      </c>
      <c r="IY389" s="7">
        <f t="shared" ca="1" si="2112"/>
        <v>0</v>
      </c>
      <c r="IZ389" s="7">
        <f t="shared" ca="1" si="2113"/>
        <v>0</v>
      </c>
      <c r="JA389" s="7" t="str">
        <f ca="1">IFERROR(IF(JA388+IZ389&gt;JB$4,JA388,JA388+IZ389),"")</f>
        <v/>
      </c>
      <c r="JB389" s="7">
        <f t="shared" ca="1" si="2227"/>
        <v>0</v>
      </c>
      <c r="JC389" s="7">
        <f t="shared" ca="1" si="2114"/>
        <v>0.60453439228691253</v>
      </c>
      <c r="JD389" s="7">
        <f t="shared" ca="1" si="2115"/>
        <v>-6.6072853825374089E-2</v>
      </c>
      <c r="JE389" s="7">
        <f t="shared" ca="1" si="2116"/>
        <v>0</v>
      </c>
      <c r="JF389" s="7">
        <f t="shared" ca="1" si="2117"/>
        <v>0</v>
      </c>
      <c r="JG389" s="7" t="str">
        <f ca="1">IFERROR(IF(JG388+JF389&gt;JH$4,JG388,JG388+JF389),"")</f>
        <v/>
      </c>
      <c r="JH389" s="7">
        <f t="shared" ca="1" si="2228"/>
        <v>0</v>
      </c>
      <c r="JI389" s="7">
        <f t="shared" ca="1" si="2118"/>
        <v>0.90764033373489839</v>
      </c>
      <c r="JJ389" s="7">
        <f t="shared" ca="1" si="2119"/>
        <v>-0.36917879527335995</v>
      </c>
      <c r="JK389" s="7">
        <f t="shared" ca="1" si="2120"/>
        <v>0</v>
      </c>
      <c r="JL389" s="7">
        <f t="shared" ca="1" si="2121"/>
        <v>0</v>
      </c>
      <c r="JM389" s="7" t="str">
        <f ca="1">IFERROR(IF(JM388+JL389&gt;JN$4,JM388,JM388+JL389),"")</f>
        <v/>
      </c>
      <c r="JN389" s="7">
        <f t="shared" ca="1" si="2229"/>
        <v>0</v>
      </c>
      <c r="JO389" s="7">
        <f t="shared" ca="1" si="2122"/>
        <v>0.48718516228791742</v>
      </c>
      <c r="JP389" s="7">
        <f t="shared" ca="1" si="2123"/>
        <v>5.1276376173621019E-2</v>
      </c>
      <c r="JQ389" s="7">
        <f t="shared" ca="1" si="2124"/>
        <v>1</v>
      </c>
      <c r="JR389" s="7" t="str">
        <f t="shared" ca="1" si="2125"/>
        <v>4</v>
      </c>
      <c r="JS389" s="7" t="str">
        <f ca="1">IFERROR(IF(JS388+JR389&gt;JT$4,JS388,JS388+JR389),"")</f>
        <v/>
      </c>
      <c r="JT389" s="7">
        <f t="shared" ca="1" si="2230"/>
        <v>0</v>
      </c>
      <c r="JU389" s="7">
        <f t="shared" ca="1" si="2126"/>
        <v>0.5516735093112678</v>
      </c>
      <c r="JV389" s="7">
        <f t="shared" ca="1" si="2127"/>
        <v>-1.321197084972936E-2</v>
      </c>
      <c r="JW389" s="7">
        <f t="shared" ca="1" si="2128"/>
        <v>0</v>
      </c>
      <c r="JX389" s="7">
        <f t="shared" ca="1" si="2129"/>
        <v>0</v>
      </c>
      <c r="JY389" s="7" t="str">
        <f ca="1">IFERROR(IF(JY388+JX389&gt;JZ$4,JY388,JY388+JX389),"")</f>
        <v/>
      </c>
      <c r="JZ389" s="7">
        <f t="shared" ca="1" si="2231"/>
        <v>0</v>
      </c>
      <c r="KA389" s="7">
        <f t="shared" ca="1" si="2130"/>
        <v>0.20247445337216319</v>
      </c>
      <c r="KB389" s="7">
        <f t="shared" ca="1" si="2131"/>
        <v>0.33598708508937525</v>
      </c>
      <c r="KC389" s="7">
        <f t="shared" ca="1" si="2132"/>
        <v>1</v>
      </c>
      <c r="KD389" s="7" t="str">
        <f t="shared" ca="1" si="2133"/>
        <v>4</v>
      </c>
      <c r="KE389" s="7" t="str">
        <f ca="1">IFERROR(IF(KE388+KD389&gt;KF$4,KE388,KE388+KD389),"")</f>
        <v/>
      </c>
      <c r="KF389" s="7">
        <f t="shared" ca="1" si="2232"/>
        <v>0</v>
      </c>
      <c r="KG389" s="7">
        <f t="shared" ca="1" si="2134"/>
        <v>0.95177035201109805</v>
      </c>
      <c r="KH389" s="7">
        <f t="shared" ca="1" si="2135"/>
        <v>-0.41330881354955962</v>
      </c>
      <c r="KI389" s="7">
        <f t="shared" ca="1" si="2136"/>
        <v>0</v>
      </c>
      <c r="KJ389" s="7">
        <f t="shared" ca="1" si="2137"/>
        <v>0</v>
      </c>
      <c r="KK389" s="7" t="str">
        <f ca="1">IFERROR(IF(KK388+KJ389&gt;KL$4,KK388,KK388+KJ389),"")</f>
        <v/>
      </c>
      <c r="KL389" s="7">
        <f t="shared" ca="1" si="2233"/>
        <v>0</v>
      </c>
      <c r="KM389" s="7">
        <f t="shared" ca="1" si="2138"/>
        <v>0.51042182478054599</v>
      </c>
      <c r="KN389" s="7">
        <f t="shared" ca="1" si="2139"/>
        <v>2.8039713680992451E-2</v>
      </c>
      <c r="KO389" s="7">
        <f t="shared" ca="1" si="2140"/>
        <v>1</v>
      </c>
      <c r="KP389" s="7" t="str">
        <f t="shared" ca="1" si="2141"/>
        <v>4</v>
      </c>
      <c r="KQ389" s="7" t="str">
        <f ca="1">IFERROR(IF(KQ388+KP389&gt;KR$4,KQ388,KQ388+KP389),"")</f>
        <v/>
      </c>
      <c r="KR389" s="7">
        <f t="shared" ca="1" si="2234"/>
        <v>0</v>
      </c>
      <c r="KS389" s="7">
        <f t="shared" ca="1" si="2142"/>
        <v>0.5758451217688958</v>
      </c>
      <c r="KT389" s="7">
        <f t="shared" ca="1" si="2143"/>
        <v>-3.738358330735736E-2</v>
      </c>
      <c r="KU389" s="7">
        <f t="shared" ca="1" si="2144"/>
        <v>0</v>
      </c>
      <c r="KV389" s="7">
        <f t="shared" ca="1" si="2145"/>
        <v>0</v>
      </c>
      <c r="KW389" s="7" t="str">
        <f ca="1">IFERROR(IF(KW388+KV389&gt;KX$4,KW388,KW388+KV389),"")</f>
        <v/>
      </c>
      <c r="KX389" s="7">
        <f t="shared" ca="1" si="2235"/>
        <v>0</v>
      </c>
      <c r="KY389" s="7">
        <f t="shared" ca="1" si="2146"/>
        <v>0.20060534826473442</v>
      </c>
      <c r="KZ389" s="7">
        <f t="shared" ca="1" si="2147"/>
        <v>0.33785619019680402</v>
      </c>
      <c r="LA389" s="7">
        <f t="shared" ca="1" si="2148"/>
        <v>1</v>
      </c>
      <c r="LB389" s="7" t="str">
        <f t="shared" ca="1" si="2149"/>
        <v>4</v>
      </c>
      <c r="LC389" s="7" t="str">
        <f ca="1">IFERROR(IF(LC388+LB389&gt;LD$4,LC388,LC388+LB389),"")</f>
        <v/>
      </c>
      <c r="LD389" s="7">
        <f t="shared" ca="1" si="2236"/>
        <v>0</v>
      </c>
      <c r="LE389" s="7">
        <f t="shared" ca="1" si="2150"/>
        <v>0.97724967068043589</v>
      </c>
      <c r="LF389" s="7">
        <f t="shared" ca="1" si="2151"/>
        <v>-0.43878813221889745</v>
      </c>
      <c r="LG389" s="7">
        <f t="shared" ca="1" si="2152"/>
        <v>0</v>
      </c>
      <c r="LH389" s="7">
        <f t="shared" ca="1" si="2153"/>
        <v>0</v>
      </c>
      <c r="LI389" s="7" t="str">
        <f ca="1">IFERROR(IF(LI388+LH389&gt;LJ$4,LI388,LI388+LH389),"")</f>
        <v/>
      </c>
      <c r="LJ389" s="7">
        <f t="shared" ca="1" si="2237"/>
        <v>0</v>
      </c>
      <c r="LK389" s="7">
        <f t="shared" ca="1" si="2154"/>
        <v>0.86823812096262032</v>
      </c>
      <c r="LL389" s="7">
        <f t="shared" ca="1" si="2155"/>
        <v>-0.32977658250108188</v>
      </c>
      <c r="LM389" s="7">
        <f t="shared" ca="1" si="2156"/>
        <v>0</v>
      </c>
      <c r="LN389" s="7">
        <f t="shared" ca="1" si="2157"/>
        <v>0</v>
      </c>
      <c r="LO389" s="7" t="str">
        <f ca="1">IFERROR(IF(LO388+LN389&gt;LP$4,LO388,LO388+LN389),"")</f>
        <v/>
      </c>
      <c r="LP389" s="7">
        <f t="shared" ca="1" si="2238"/>
        <v>0</v>
      </c>
      <c r="LQ389" s="7">
        <f t="shared" ca="1" si="2158"/>
        <v>0.31487469824070313</v>
      </c>
      <c r="LR389" s="7">
        <f t="shared" ca="1" si="2159"/>
        <v>0.2235868402208353</v>
      </c>
      <c r="LS389" s="7">
        <f t="shared" ca="1" si="2160"/>
        <v>1</v>
      </c>
      <c r="LT389" s="7" t="str">
        <f t="shared" ca="1" si="2161"/>
        <v>4</v>
      </c>
      <c r="LU389" s="7" t="str">
        <f ca="1">IFERROR(IF(LU388+LT389&gt;LV$4,LU388,LU388+LT389),"")</f>
        <v/>
      </c>
      <c r="LV389" s="7">
        <f t="shared" ca="1" si="2239"/>
        <v>0</v>
      </c>
      <c r="LW389" s="7">
        <f t="shared" ca="1" si="2162"/>
        <v>4.4368817358837465E-3</v>
      </c>
      <c r="LX389" s="7">
        <f t="shared" ca="1" si="2163"/>
        <v>0.53402465672565469</v>
      </c>
      <c r="LY389" s="7">
        <f t="shared" ca="1" si="2164"/>
        <v>1</v>
      </c>
      <c r="LZ389" s="7" t="str">
        <f t="shared" ca="1" si="2165"/>
        <v>4</v>
      </c>
      <c r="MA389" s="7" t="str">
        <f ca="1">IFERROR(IF(MA388+LZ389&gt;MB$4,MA388,MA388+LZ389),"")</f>
        <v/>
      </c>
      <c r="MB389" s="7">
        <f t="shared" ca="1" si="2240"/>
        <v>0</v>
      </c>
      <c r="MC389" s="7">
        <f t="shared" ca="1" si="2166"/>
        <v>0.59505115641475081</v>
      </c>
      <c r="MD389" s="7">
        <f t="shared" ca="1" si="2167"/>
        <v>-5.6589617953212379E-2</v>
      </c>
      <c r="ME389" s="7">
        <f t="shared" ca="1" si="2168"/>
        <v>0</v>
      </c>
      <c r="MF389" s="7">
        <f t="shared" ca="1" si="2169"/>
        <v>0</v>
      </c>
      <c r="MG389" s="7" t="str">
        <f ca="1">IFERROR(IF(MG388+MF389&gt;MH$4,MG388,MG388+MF389),"")</f>
        <v/>
      </c>
      <c r="MH389" s="7">
        <f t="shared" ca="1" si="2241"/>
        <v>0</v>
      </c>
      <c r="MI389" s="7">
        <f t="shared" ca="1" si="2170"/>
        <v>4.9723289486917621E-2</v>
      </c>
      <c r="MJ389" s="7">
        <f t="shared" ca="1" si="2171"/>
        <v>0.48873824897462081</v>
      </c>
      <c r="MK389" s="7">
        <f t="shared" ca="1" si="2172"/>
        <v>1</v>
      </c>
      <c r="ML389" s="7" t="str">
        <f t="shared" ca="1" si="2173"/>
        <v>4</v>
      </c>
      <c r="MM389" s="7" t="str">
        <f ca="1">IFERROR(IF(MM388+ML389&gt;MN$4,MM388,MM388+ML389),"")</f>
        <v/>
      </c>
      <c r="MN389" s="7">
        <f t="shared" ca="1" si="2242"/>
        <v>0</v>
      </c>
      <c r="MO389" s="7">
        <f t="shared" ca="1" si="2174"/>
        <v>4.4388401031950964E-2</v>
      </c>
      <c r="MP389" s="7">
        <f t="shared" ca="1" si="2175"/>
        <v>0.49407313742958747</v>
      </c>
      <c r="MQ389" s="7">
        <f t="shared" ca="1" si="2176"/>
        <v>1</v>
      </c>
      <c r="MR389" s="7" t="str">
        <f t="shared" ca="1" si="2177"/>
        <v>4</v>
      </c>
      <c r="MS389" s="7" t="str">
        <f ca="1">IFERROR(IF(MS388+MR389&gt;MT$4,MS388,MS388+MR389),"")</f>
        <v/>
      </c>
      <c r="MT389" s="7">
        <f t="shared" ca="1" si="2243"/>
        <v>0</v>
      </c>
      <c r="MU389" s="7">
        <f t="shared" ca="1" si="2178"/>
        <v>0.82747567169781044</v>
      </c>
      <c r="MV389" s="7">
        <f t="shared" ca="1" si="2179"/>
        <v>-0.28901413323627201</v>
      </c>
      <c r="MW389" s="7">
        <f t="shared" ca="1" si="2180"/>
        <v>0</v>
      </c>
      <c r="MX389" s="7">
        <f t="shared" ca="1" si="2181"/>
        <v>0</v>
      </c>
      <c r="MY389" s="7" t="str">
        <f ca="1">IFERROR(IF(MY388+MX389&gt;MZ$4,MY388,MY388+MX389),"")</f>
        <v/>
      </c>
      <c r="MZ389" s="7">
        <f t="shared" ca="1" si="2244"/>
        <v>0</v>
      </c>
      <c r="NA389" s="7">
        <f t="shared" ca="1" si="2182"/>
        <v>0.7302749836381649</v>
      </c>
      <c r="NB389" s="7">
        <f t="shared" ca="1" si="2183"/>
        <v>-0.19181344517662646</v>
      </c>
      <c r="NC389" s="7">
        <f t="shared" ca="1" si="2184"/>
        <v>0</v>
      </c>
      <c r="ND389" s="7">
        <f t="shared" ca="1" si="2185"/>
        <v>0</v>
      </c>
      <c r="NE389" s="7" t="str">
        <f ca="1">IFERROR(IF(NE388+ND389&gt;NF$4,NE388,NE388+ND389),"")</f>
        <v/>
      </c>
      <c r="NF389" s="7">
        <f t="shared" ca="1" si="2245"/>
        <v>0</v>
      </c>
      <c r="NG389" s="7">
        <f t="shared" ca="1" si="2186"/>
        <v>0.9069049191149211</v>
      </c>
      <c r="NH389" s="7">
        <f t="shared" ca="1" si="2187"/>
        <v>-0.36844338065338267</v>
      </c>
      <c r="NI389" s="7">
        <f t="shared" ca="1" si="2188"/>
        <v>0</v>
      </c>
      <c r="NJ389" s="7">
        <f t="shared" ca="1" si="2189"/>
        <v>0</v>
      </c>
      <c r="NK389" s="7" t="str">
        <f ca="1">IFERROR(IF(NK388+NJ389&gt;NL$4,NK388,NK388+NJ389),"")</f>
        <v/>
      </c>
      <c r="NL389" s="7">
        <f t="shared" ca="1" si="2246"/>
        <v>0</v>
      </c>
      <c r="NM389" s="7">
        <f t="shared" ca="1" si="2190"/>
        <v>0.74627014742245268</v>
      </c>
      <c r="NN389" s="7">
        <f t="shared" ca="1" si="2191"/>
        <v>-0.20780860896091424</v>
      </c>
      <c r="NO389" s="7">
        <f t="shared" ca="1" si="2192"/>
        <v>0</v>
      </c>
      <c r="NP389" s="7">
        <f t="shared" ca="1" si="2193"/>
        <v>0</v>
      </c>
      <c r="NQ389" s="7" t="str">
        <f ca="1">IFERROR(IF(NQ388+NP389&gt;NR$4,NQ388,NQ388+NP389),"")</f>
        <v/>
      </c>
      <c r="NR389" s="7">
        <f t="shared" ca="1" si="2247"/>
        <v>0</v>
      </c>
      <c r="NT389">
        <v>391</v>
      </c>
      <c r="NU389" s="7" t="s">
        <v>19</v>
      </c>
      <c r="NV389" s="7" t="str">
        <f t="shared" ca="1" si="1987"/>
        <v/>
      </c>
      <c r="NW389" s="7" t="str">
        <f t="shared" ca="1" si="2194"/>
        <v/>
      </c>
      <c r="NX389" t="str">
        <f ca="1">IFERROR(VLOOKUP(NT389,$K$3:$AK$568,8,FALSE),"")</f>
        <v/>
      </c>
      <c r="NY389" t="str">
        <f ca="1">IFERROR(VLOOKUP(NT389,$K$3:$AK$568,9,FALSE),"")</f>
        <v/>
      </c>
      <c r="NZ389" s="7" t="str">
        <f ca="1">IFERROR(VLOOKUP(NT389,$K$3:$AK$568,27,FALSE),"")</f>
        <v/>
      </c>
      <c r="OB389">
        <v>391</v>
      </c>
      <c r="OC389" s="7" t="s">
        <v>19</v>
      </c>
      <c r="OD389" t="e">
        <f t="shared" ca="1" si="2248"/>
        <v>#N/A</v>
      </c>
      <c r="OE389" s="7" t="str">
        <f t="shared" ca="1" si="2249"/>
        <v/>
      </c>
      <c r="OF389" s="7" t="str">
        <f t="shared" ca="1" si="2250"/>
        <v/>
      </c>
      <c r="OG389" t="str">
        <f t="shared" ca="1" si="2251"/>
        <v/>
      </c>
      <c r="OI389">
        <v>391</v>
      </c>
      <c r="OJ389" s="7" t="s">
        <v>19</v>
      </c>
      <c r="OK389" s="7" t="str">
        <f t="shared" ca="1" si="2252"/>
        <v/>
      </c>
      <c r="OL389" s="7" t="str">
        <f t="shared" ca="1" si="2253"/>
        <v/>
      </c>
      <c r="OM389" t="str">
        <f ca="1">IFERROR(VLOOKUP(OI389,$L$3:$AK$568,7,FALSE),"")</f>
        <v/>
      </c>
      <c r="ON389" t="str">
        <f ca="1">IFERROR(VLOOKUP(OI389,$L$3:$AK$568,8,FALSE),"")</f>
        <v/>
      </c>
      <c r="OO389" s="7" t="str">
        <f ca="1">IFERROR(VLOOKUP(OI389,$L$3:$AK$568,26,FALSE),"")</f>
        <v/>
      </c>
      <c r="OQ389">
        <v>391</v>
      </c>
      <c r="OR389" s="7" t="s">
        <v>19</v>
      </c>
      <c r="OS389" t="e">
        <f t="shared" ca="1" si="2254"/>
        <v>#N/A</v>
      </c>
      <c r="OT389" s="7" t="str">
        <f t="shared" ca="1" si="2255"/>
        <v/>
      </c>
      <c r="OU389" s="7" t="str">
        <f t="shared" ca="1" si="2256"/>
        <v/>
      </c>
      <c r="OV389" t="str">
        <f t="shared" ca="1" si="2257"/>
        <v/>
      </c>
      <c r="OX389">
        <v>391</v>
      </c>
      <c r="OY389" s="7" t="s">
        <v>19</v>
      </c>
      <c r="OZ389" s="7" t="str">
        <f t="shared" ca="1" si="2258"/>
        <v/>
      </c>
      <c r="PA389" s="7" t="str">
        <f t="shared" ca="1" si="2259"/>
        <v/>
      </c>
      <c r="PB389" t="str">
        <f ca="1">IFERROR(VLOOKUP(OX389,$M$3:$AK$568,6,FALSE),"")</f>
        <v/>
      </c>
      <c r="PC389" t="str">
        <f ca="1">IFERROR(VLOOKUP(OX389,$M$3:$AK$568,7,FALSE),"")</f>
        <v/>
      </c>
      <c r="PD389" s="7" t="str">
        <f ca="1">IFERROR(VLOOKUP(OX389,$M$3:$AK$568,25,FALSE),"")</f>
        <v/>
      </c>
      <c r="PF389">
        <v>391</v>
      </c>
      <c r="PG389" s="7" t="s">
        <v>19</v>
      </c>
      <c r="PH389" t="e">
        <f t="shared" ca="1" si="2260"/>
        <v>#N/A</v>
      </c>
      <c r="PI389" s="7" t="str">
        <f t="shared" ca="1" si="2261"/>
        <v/>
      </c>
      <c r="PJ389" s="7" t="str">
        <f t="shared" ca="1" si="2262"/>
        <v/>
      </c>
      <c r="PK389" t="str">
        <f t="shared" ca="1" si="2263"/>
        <v/>
      </c>
      <c r="PM389">
        <v>391</v>
      </c>
      <c r="PN389" s="7" t="s">
        <v>19</v>
      </c>
      <c r="PO389" s="202" t="str">
        <f t="shared" ca="1" si="2264"/>
        <v/>
      </c>
      <c r="PP389" s="7" t="str">
        <f t="shared" ca="1" si="2265"/>
        <v/>
      </c>
      <c r="PQ389" t="str">
        <f ca="1">IFERROR(VLOOKUP(PM389,$G$325:$R$409,12,FALSE),"")</f>
        <v/>
      </c>
      <c r="PR389" t="e">
        <f ca="1">VLOOKUP(PM389,$G$324:$Q$409,11,FALSE)</f>
        <v>#N/A</v>
      </c>
      <c r="PS389" s="7" t="str">
        <f ca="1">VLOOKUP(PQ389,$R$325:$Y$409,8,FALSE)</f>
        <v>- -</v>
      </c>
      <c r="PT389" s="7">
        <f ca="1">ReSt</f>
        <v>-4</v>
      </c>
      <c r="PU389" s="7" t="e">
        <f t="shared" ca="1" si="2266"/>
        <v>#N/A</v>
      </c>
      <c r="PV389" s="7" t="e">
        <f t="shared" ca="1" si="2267"/>
        <v>#N/A</v>
      </c>
      <c r="PW389" s="7" t="str">
        <f ca="1">VLOOKUP(PQ389,$R$325:$AK$409,8,FALSE)</f>
        <v>- -</v>
      </c>
      <c r="PX389" s="7"/>
      <c r="PY389">
        <v>391</v>
      </c>
      <c r="PZ389" s="7" t="s">
        <v>19</v>
      </c>
      <c r="QA389" t="str">
        <f t="shared" ca="1" si="2268"/>
        <v/>
      </c>
      <c r="QB389" s="7" t="str">
        <f t="shared" ca="1" si="2269"/>
        <v/>
      </c>
      <c r="QC389" s="7" t="str">
        <f t="shared" ca="1" si="2270"/>
        <v/>
      </c>
      <c r="QD389" t="str">
        <f t="shared" ca="1" si="2271"/>
        <v/>
      </c>
      <c r="QF389">
        <v>391</v>
      </c>
      <c r="QG389" s="7" t="s">
        <v>19</v>
      </c>
      <c r="QH389" s="7" t="str">
        <f t="shared" ca="1" si="2272"/>
        <v/>
      </c>
      <c r="QI389" s="7" t="e">
        <f t="shared" ca="1" si="2273"/>
        <v>#VALUE!</v>
      </c>
      <c r="QJ389" t="e">
        <f t="shared" ca="1" si="2274"/>
        <v>#N/A</v>
      </c>
      <c r="QK389" s="7" t="e">
        <f t="shared" ca="1" si="2275"/>
        <v>#N/A</v>
      </c>
      <c r="QM389">
        <v>391</v>
      </c>
      <c r="QN389" s="7" t="s">
        <v>19</v>
      </c>
      <c r="QO389" t="str">
        <f t="shared" ca="1" si="2276"/>
        <v/>
      </c>
      <c r="QP389" s="7" t="str">
        <f t="shared" ca="1" si="2277"/>
        <v/>
      </c>
      <c r="QQ389" t="str">
        <f t="shared" ca="1" si="2278"/>
        <v/>
      </c>
    </row>
    <row r="390" spans="1:459" x14ac:dyDescent="0.25">
      <c r="A390" s="240" t="str">
        <f>IF('Character Sheet'!$B$4="Creature","N","Y")</f>
        <v>Y</v>
      </c>
      <c r="C390" s="75"/>
      <c r="D390" s="76"/>
      <c r="F390" s="75">
        <v>21</v>
      </c>
      <c r="G390" s="76">
        <f t="shared" ca="1" si="1968"/>
        <v>0</v>
      </c>
      <c r="I390" s="75" t="s">
        <v>1812</v>
      </c>
      <c r="J390" s="85"/>
      <c r="K390" s="85">
        <f t="shared" ca="1" si="1969"/>
        <v>7</v>
      </c>
      <c r="L390" s="85">
        <f t="shared" ca="1" si="1970"/>
        <v>7</v>
      </c>
      <c r="M390" s="70">
        <f t="shared" ca="1" si="1971"/>
        <v>18</v>
      </c>
      <c r="O390" s="222" t="str">
        <f t="shared" ca="1" si="1972"/>
        <v>- -</v>
      </c>
      <c r="Q390" s="7" t="s">
        <v>1757</v>
      </c>
      <c r="R390" s="9" t="str">
        <f ca="1">IFERROR(VLOOKUP(F390,INDIRECT(Calculations!$D$101),2,FALSE),"")</f>
        <v/>
      </c>
      <c r="S390" s="9" t="str">
        <f t="shared" ca="1" si="1973"/>
        <v/>
      </c>
      <c r="T390" s="61" t="str">
        <f ca="1">SUBSTITUTE(IFERROR(IFERROR(VLOOKUP(R390,'[1]Skill Statistics'!$A$3:$C$513,2,FALSE),VLOOKUP(Q390,'[1]Skill Statistics'!$A$3:$C$513,2,FALSE)),T389),"R*","ReSt")</f>
        <v>ReSt/ReSt</v>
      </c>
      <c r="U390" s="61" t="str">
        <f ca="1">IFERROR(IFERROR(VLOOKUP(R390,'[1]Skill Statistics'!$A$3:$C$513,3,FALSE),VLOOKUP(Q390,'[1]Skill Statistics'!$A$3:$C$513,3,FALSE)),U389)</f>
        <v>Me</v>
      </c>
      <c r="V390" s="61" t="str">
        <f ca="1">IF(R390="","- -",IF(ISNUMBER(SEARCH("Category",R390)),"- -",IFERROR(IFERROR(VLOOKUP(Q390,[1]Professions!$A$4:$AM$288,MATCH(Profession,[1]Professions!$A$1:$AM$1,0),FALSE),VLOOKUP(Q390,Calculations!$B$91:$I$95,8,FALSE)),"- -")))</f>
        <v>- -</v>
      </c>
      <c r="W390" s="60" t="str">
        <f t="shared" ca="1" si="1974"/>
        <v>- -</v>
      </c>
      <c r="X390" s="7" t="str">
        <f ca="1">IFERROR(VLOOKUP(R390,$BS$6:$NR$519,MATCH(ActualLevel,$BS$3:$NR$3,0),FALSE),"- -")</f>
        <v>- -</v>
      </c>
      <c r="Y390" s="7" t="str">
        <f t="shared" ca="1" si="1975"/>
        <v>- -</v>
      </c>
      <c r="Z390" s="7" t="str">
        <f ca="1">IFERROR(VLOOKUP(Y390,Charts!$BQ$2:$BR$52,2,FALSE),"- -")</f>
        <v>- -</v>
      </c>
      <c r="AA390" s="7">
        <f t="shared" ca="1" si="1976"/>
        <v>-1</v>
      </c>
      <c r="AB390" s="7" t="str">
        <f t="shared" ca="1" si="1977"/>
        <v>- -</v>
      </c>
      <c r="AC390" s="7"/>
      <c r="AD390" s="7"/>
      <c r="AE390" s="7"/>
      <c r="AF390" s="7"/>
      <c r="AG390" s="7"/>
      <c r="AH390" s="90"/>
      <c r="AI390" s="7"/>
      <c r="AJ390" s="7"/>
      <c r="AK390" s="7">
        <f t="shared" ca="1" si="1978"/>
        <v>-1</v>
      </c>
      <c r="AL390" s="7"/>
      <c r="AM390" s="69">
        <f>IFERROR(VLOOKUP(Q390,'[1]Skill Statistics'!$A$3:$AN$513,MATCH(Profession,'[1]Skill Statistics'!$A$2:$AN$2,0),FALSE),0)</f>
        <v>0</v>
      </c>
      <c r="AN390" s="85">
        <f>IFERROR(VLOOKUP(Q390,'[1]Skill Statistics'!$A$3:$BK$513,MATCH(Archetype,'[1]Skill Statistics'!$A$2:$BK$2,0),FALSE),0)</f>
        <v>0</v>
      </c>
      <c r="AO390" s="85">
        <f>IFERROR(VLOOKUP(Q390,'[1]Skill Statistics'!$A$3:$BB$513,MATCH(Race,'[1]Skill Statistics'!$A$2:$BB$2,0),FALSE),0)</f>
        <v>0</v>
      </c>
      <c r="AP390" s="85">
        <f t="shared" ca="1" si="2195"/>
        <v>-0.1</v>
      </c>
      <c r="AQ390" s="70"/>
      <c r="AS390" s="69">
        <f>IFERROR(VLOOKUP(Q390,'[1]Professional Skills'!$A$4:$AM$288,MATCH(Profession,'[1]Professional Skills'!$A$3:$AM$3,0),FALSE),"- -")</f>
        <v>0</v>
      </c>
      <c r="AT390" t="s">
        <v>1812</v>
      </c>
      <c r="AU390" s="7" t="str">
        <f t="shared" si="1979"/>
        <v/>
      </c>
      <c r="AV390" s="7">
        <f t="shared" ca="1" si="1980"/>
        <v>0</v>
      </c>
      <c r="AW390" t="str">
        <f t="shared" si="1898"/>
        <v/>
      </c>
      <c r="AX390" t="str">
        <f t="shared" si="1981"/>
        <v/>
      </c>
      <c r="AY390">
        <f t="shared" si="1982"/>
        <v>0</v>
      </c>
      <c r="AZ390" s="70" t="str">
        <f t="shared" si="1983"/>
        <v/>
      </c>
      <c r="BB390" s="69" t="str">
        <f>IFERROR(IF(Q390="Language",VLOOKUP(R390,[1]Cultures!$B$4:$N$218,MATCH(Culture,[1]Cultures!$B$3:$N$3,0),FALSE),VLOOKUP(Q390,[1]Cultures!$B$4:$O$212,MATCH(Culture,[1]Cultures!$B$3:$O$3,0),FALSE)),"- -")</f>
        <v>- -</v>
      </c>
      <c r="BC390" t="s">
        <v>1812</v>
      </c>
      <c r="BD390">
        <f t="shared" ca="1" si="1984"/>
        <v>1.2826383527407947E-2</v>
      </c>
      <c r="BE390">
        <f t="shared" ca="1" si="1900"/>
        <v>-8.7173616472592058E-2</v>
      </c>
      <c r="BH390">
        <f t="shared" ca="1" si="1950"/>
        <v>33</v>
      </c>
      <c r="BI390" s="7">
        <f t="shared" ca="1" si="1985"/>
        <v>0</v>
      </c>
      <c r="BK390" s="7"/>
      <c r="BL390" s="70" t="str">
        <f t="shared" ca="1" si="1986"/>
        <v>- -</v>
      </c>
      <c r="BN390" s="69" t="str">
        <f ca="1">IFERROR(VLOOKUP(V390,Charts!$BT$2:$BV$14,3,FALSE),"- -")</f>
        <v>- -</v>
      </c>
      <c r="BO390" s="85" t="str">
        <f t="shared" ca="1" si="2196"/>
        <v>- -</v>
      </c>
      <c r="BP390" s="70" t="str">
        <f t="shared" ca="1" si="1901"/>
        <v>- -</v>
      </c>
      <c r="BR390" s="7">
        <v>389</v>
      </c>
      <c r="BS390" s="9" t="str">
        <f ca="1">VLOOKUP(BR390,$O$3:$R$568,4,FALSE)</f>
        <v>Diplomacy</v>
      </c>
      <c r="BT390" s="7" t="str">
        <f ca="1">VLOOKUP(BS390,$R$3:$V$568,5,FALSE)</f>
        <v>2 / 3</v>
      </c>
      <c r="BU390" s="7">
        <f ca="1">VLOOKUP(BT390,Charts!$BT$2:$BV$14,3,FALSE)</f>
        <v>0.84615384615384615</v>
      </c>
      <c r="BV390" s="7" t="str">
        <f t="shared" ca="1" si="1988"/>
        <v>2</v>
      </c>
      <c r="BW390" s="7" t="str">
        <f t="shared" ca="1" si="1989"/>
        <v>3</v>
      </c>
      <c r="BY390" s="7">
        <f t="shared" ca="1" si="1990"/>
        <v>4.231159872099044E-2</v>
      </c>
      <c r="BZ390" s="7">
        <f t="shared" ca="1" si="1991"/>
        <v>0.80384224743285571</v>
      </c>
      <c r="CA390" s="7">
        <f t="shared" ca="1" si="1992"/>
        <v>2</v>
      </c>
      <c r="CB390" s="7">
        <f t="shared" ca="1" si="1993"/>
        <v>5</v>
      </c>
      <c r="CC390" s="7" t="str">
        <f ca="1">IFERROR(IF(CC389+CB390&gt;CD$4,CC389,CC389+CB390),"")</f>
        <v/>
      </c>
      <c r="CD390" s="7">
        <f t="shared" ca="1" si="2197"/>
        <v>0</v>
      </c>
      <c r="CE390" s="7">
        <f t="shared" ca="1" si="1994"/>
        <v>0.20838826636450924</v>
      </c>
      <c r="CF390" s="7">
        <f t="shared" ca="1" si="1995"/>
        <v>0.6377655797893369</v>
      </c>
      <c r="CG390" s="7">
        <f t="shared" ca="1" si="1996"/>
        <v>1</v>
      </c>
      <c r="CH390" s="7" t="str">
        <f t="shared" ca="1" si="1997"/>
        <v>2</v>
      </c>
      <c r="CI390" s="7" t="str">
        <f ca="1">IFERROR(IF(CI389+CH390&gt;CJ$4,CI389,CI389+CH390),"")</f>
        <v/>
      </c>
      <c r="CJ390" s="7">
        <f t="shared" ca="1" si="2198"/>
        <v>0</v>
      </c>
      <c r="CK390" s="7">
        <f t="shared" ca="1" si="1998"/>
        <v>0.36386971211098706</v>
      </c>
      <c r="CL390" s="7">
        <f t="shared" ca="1" si="1999"/>
        <v>0.48228413404285908</v>
      </c>
      <c r="CM390" s="7">
        <f t="shared" ca="1" si="2000"/>
        <v>1</v>
      </c>
      <c r="CN390" s="7" t="str">
        <f t="shared" ca="1" si="2001"/>
        <v>2</v>
      </c>
      <c r="CO390" s="7" t="str">
        <f ca="1">IFERROR(IF(CO389+CN390&gt;CP$4,CO389,CO389+CN390),"")</f>
        <v/>
      </c>
      <c r="CP390" s="7">
        <f t="shared" ca="1" si="2199"/>
        <v>0</v>
      </c>
      <c r="CQ390" s="7">
        <f t="shared" ca="1" si="2002"/>
        <v>0.63812828410512712</v>
      </c>
      <c r="CR390" s="7">
        <f t="shared" ca="1" si="2003"/>
        <v>0.20802556204871903</v>
      </c>
      <c r="CS390" s="7">
        <f t="shared" ca="1" si="2004"/>
        <v>1</v>
      </c>
      <c r="CT390" s="7" t="str">
        <f t="shared" ca="1" si="2005"/>
        <v>2</v>
      </c>
      <c r="CU390" s="7" t="str">
        <f ca="1">IFERROR(IF(CU389+CT390&gt;CV$4,CU389,CU389+CT390),"")</f>
        <v/>
      </c>
      <c r="CV390" s="7">
        <f t="shared" ca="1" si="2200"/>
        <v>0</v>
      </c>
      <c r="CW390" s="7">
        <f t="shared" ca="1" si="2006"/>
        <v>0.24857009590906731</v>
      </c>
      <c r="CX390" s="7">
        <f t="shared" ca="1" si="2007"/>
        <v>0.59758375024477883</v>
      </c>
      <c r="CY390" s="7">
        <f t="shared" ca="1" si="2008"/>
        <v>1</v>
      </c>
      <c r="CZ390" s="7" t="str">
        <f t="shared" ca="1" si="2009"/>
        <v>2</v>
      </c>
      <c r="DA390" s="7" t="str">
        <f ca="1">IFERROR(IF(DA389+CZ390&gt;DB$4,DA389,DA389+CZ390),"")</f>
        <v/>
      </c>
      <c r="DB390" s="7">
        <f t="shared" ca="1" si="2201"/>
        <v>0</v>
      </c>
      <c r="DC390" s="7">
        <f t="shared" ca="1" si="2010"/>
        <v>0.69599295711076581</v>
      </c>
      <c r="DD390" s="7">
        <f t="shared" ca="1" si="2011"/>
        <v>0.15016088904308034</v>
      </c>
      <c r="DE390" s="7">
        <f t="shared" ca="1" si="2012"/>
        <v>1</v>
      </c>
      <c r="DF390" s="7" t="str">
        <f t="shared" ca="1" si="2013"/>
        <v>2</v>
      </c>
      <c r="DG390" s="7" t="str">
        <f ca="1">IFERROR(IF(DG389+DF390&gt;DH$4,DG389,DG389+DF390),"")</f>
        <v/>
      </c>
      <c r="DH390" s="7">
        <f t="shared" ca="1" si="2202"/>
        <v>0</v>
      </c>
      <c r="DI390" s="7">
        <f t="shared" ca="1" si="2014"/>
        <v>0.4099171597612894</v>
      </c>
      <c r="DJ390" s="7">
        <f t="shared" ca="1" si="2015"/>
        <v>0.43623668639255675</v>
      </c>
      <c r="DK390" s="7">
        <f t="shared" ca="1" si="2016"/>
        <v>1</v>
      </c>
      <c r="DL390" s="7" t="str">
        <f t="shared" ca="1" si="2017"/>
        <v>2</v>
      </c>
      <c r="DM390" s="7" t="str">
        <f ca="1">IFERROR(IF(DM389+DL390&gt;DN$4,DM389,DM389+DL390),"")</f>
        <v/>
      </c>
      <c r="DN390" s="7">
        <f t="shared" ca="1" si="2203"/>
        <v>0</v>
      </c>
      <c r="DO390" s="7">
        <f t="shared" ca="1" si="2018"/>
        <v>0.80688492268171097</v>
      </c>
      <c r="DP390" s="7">
        <f t="shared" ca="1" si="2019"/>
        <v>3.9268923472135175E-2</v>
      </c>
      <c r="DQ390" s="7">
        <f t="shared" ca="1" si="2020"/>
        <v>1</v>
      </c>
      <c r="DR390" s="7" t="str">
        <f t="shared" ca="1" si="2021"/>
        <v>2</v>
      </c>
      <c r="DS390" s="7" t="str">
        <f ca="1">IFERROR(IF(DS389+DR390&gt;DT$4,DS389,DS389+DR390),"")</f>
        <v/>
      </c>
      <c r="DT390" s="7">
        <f t="shared" ca="1" si="2204"/>
        <v>0</v>
      </c>
      <c r="DU390" s="7">
        <f t="shared" ca="1" si="2022"/>
        <v>9.8046168149268587E-2</v>
      </c>
      <c r="DV390" s="7">
        <f t="shared" ca="1" si="2023"/>
        <v>0.74810767800457756</v>
      </c>
      <c r="DW390" s="7">
        <f t="shared" ca="1" si="2024"/>
        <v>1</v>
      </c>
      <c r="DX390" s="7" t="str">
        <f t="shared" ca="1" si="2025"/>
        <v>2</v>
      </c>
      <c r="DY390" s="7" t="str">
        <f ca="1">IFERROR(IF(DY389+DX390&gt;DZ$4,DY389,DY389+DX390),"")</f>
        <v/>
      </c>
      <c r="DZ390" s="7">
        <f t="shared" ca="1" si="2205"/>
        <v>0</v>
      </c>
      <c r="EA390" s="7">
        <f t="shared" ca="1" si="2026"/>
        <v>0.33873948042258917</v>
      </c>
      <c r="EB390" s="7">
        <f t="shared" ca="1" si="2027"/>
        <v>0.50741436573125698</v>
      </c>
      <c r="EC390" s="7">
        <f t="shared" ca="1" si="2028"/>
        <v>1</v>
      </c>
      <c r="ED390" s="7" t="str">
        <f t="shared" ca="1" si="2029"/>
        <v>2</v>
      </c>
      <c r="EE390" s="7" t="str">
        <f ca="1">IFERROR(IF(EE389+ED390&gt;EF$4,EE389,EE389+ED390),"")</f>
        <v/>
      </c>
      <c r="EF390" s="7">
        <f t="shared" ca="1" si="2206"/>
        <v>0</v>
      </c>
      <c r="EG390" s="7">
        <f t="shared" ca="1" si="2030"/>
        <v>0.90956000070781506</v>
      </c>
      <c r="EH390" s="7">
        <f t="shared" ca="1" si="2031"/>
        <v>-6.3406154553968919E-2</v>
      </c>
      <c r="EI390" s="7">
        <f t="shared" ca="1" si="2032"/>
        <v>0</v>
      </c>
      <c r="EJ390" s="7">
        <f t="shared" ca="1" si="2033"/>
        <v>0</v>
      </c>
      <c r="EK390" s="7" t="str">
        <f ca="1">IFERROR(IF(EK389+EJ390&gt;EL$4,EK389,EK389+EJ390),"")</f>
        <v/>
      </c>
      <c r="EL390" s="7">
        <f t="shared" ca="1" si="2207"/>
        <v>0</v>
      </c>
      <c r="EM390" s="7">
        <f t="shared" ca="1" si="2034"/>
        <v>0.99525102501260709</v>
      </c>
      <c r="EN390" s="7">
        <f t="shared" ca="1" si="2035"/>
        <v>-0.14909717885876095</v>
      </c>
      <c r="EO390" s="7">
        <f t="shared" ca="1" si="2036"/>
        <v>0</v>
      </c>
      <c r="EP390" s="7">
        <f t="shared" ca="1" si="2037"/>
        <v>0</v>
      </c>
      <c r="EQ390" s="7" t="str">
        <f ca="1">IFERROR(IF(EQ389+EP390&gt;ER$4,EQ389,EQ389+EP390),"")</f>
        <v/>
      </c>
      <c r="ER390" s="7">
        <f t="shared" ca="1" si="2208"/>
        <v>0</v>
      </c>
      <c r="ES390" s="7">
        <f t="shared" ca="1" si="2038"/>
        <v>0.85762570419157225</v>
      </c>
      <c r="ET390" s="7">
        <f t="shared" ca="1" si="2039"/>
        <v>-1.1471858037726101E-2</v>
      </c>
      <c r="EU390" s="7">
        <f t="shared" ca="1" si="2040"/>
        <v>0</v>
      </c>
      <c r="EV390" s="7">
        <f t="shared" ca="1" si="2041"/>
        <v>0</v>
      </c>
      <c r="EW390" s="7" t="str">
        <f ca="1">IFERROR(IF(EW389+EV390&gt;EX$4,EW389,EW389+EV390),"")</f>
        <v/>
      </c>
      <c r="EX390" s="7">
        <f t="shared" ca="1" si="2209"/>
        <v>0</v>
      </c>
      <c r="EY390" s="7">
        <f t="shared" ca="1" si="2042"/>
        <v>0.16198034285874097</v>
      </c>
      <c r="EZ390" s="7">
        <f t="shared" ca="1" si="2043"/>
        <v>0.68417350329510518</v>
      </c>
      <c r="FA390" s="7">
        <f t="shared" ca="1" si="2044"/>
        <v>1</v>
      </c>
      <c r="FB390" s="7" t="str">
        <f t="shared" ca="1" si="2045"/>
        <v>2</v>
      </c>
      <c r="FC390" s="7" t="str">
        <f ca="1">IFERROR(IF(FC389+FB390&gt;FD$4,FC389,FC389+FB390),"")</f>
        <v/>
      </c>
      <c r="FD390" s="7">
        <f t="shared" ca="1" si="2210"/>
        <v>0</v>
      </c>
      <c r="FE390" s="7">
        <f t="shared" ca="1" si="2046"/>
        <v>0.29986344137171883</v>
      </c>
      <c r="FF390" s="7">
        <f t="shared" ca="1" si="2047"/>
        <v>0.54629040478212731</v>
      </c>
      <c r="FG390" s="7">
        <f t="shared" ca="1" si="2048"/>
        <v>1</v>
      </c>
      <c r="FH390" s="7" t="str">
        <f t="shared" ca="1" si="2049"/>
        <v>2</v>
      </c>
      <c r="FI390" s="7" t="str">
        <f ca="1">IFERROR(IF(FI389+FH390&gt;FJ$4,FI389,FI389+FH390),"")</f>
        <v/>
      </c>
      <c r="FJ390" s="7">
        <f t="shared" ca="1" si="2211"/>
        <v>0</v>
      </c>
      <c r="FK390" s="7">
        <f t="shared" ca="1" si="2050"/>
        <v>0.81120842284303785</v>
      </c>
      <c r="FL390" s="7">
        <f t="shared" ca="1" si="2051"/>
        <v>3.4945423310808299E-2</v>
      </c>
      <c r="FM390" s="7">
        <f t="shared" ca="1" si="2052"/>
        <v>1</v>
      </c>
      <c r="FN390" s="7" t="str">
        <f t="shared" ca="1" si="2053"/>
        <v>2</v>
      </c>
      <c r="FO390" s="7" t="str">
        <f ca="1">IFERROR(IF(FO389+FN390&gt;FP$4,FO389,FO389+FN390),"")</f>
        <v/>
      </c>
      <c r="FP390" s="7">
        <f t="shared" ca="1" si="2212"/>
        <v>0</v>
      </c>
      <c r="FQ390" s="7">
        <f t="shared" ca="1" si="2054"/>
        <v>0.60469231534331291</v>
      </c>
      <c r="FR390" s="7">
        <f t="shared" ca="1" si="2055"/>
        <v>0.24146153081053323</v>
      </c>
      <c r="FS390" s="7">
        <f t="shared" ca="1" si="2056"/>
        <v>1</v>
      </c>
      <c r="FT390" s="7" t="str">
        <f t="shared" ca="1" si="2057"/>
        <v>2</v>
      </c>
      <c r="FU390" s="7" t="str">
        <f ca="1">IFERROR(IF(FU389+FT390&gt;FV$4,FU389,FU389+FT390),"")</f>
        <v/>
      </c>
      <c r="FV390" s="7">
        <f t="shared" ca="1" si="2213"/>
        <v>0</v>
      </c>
      <c r="FW390" s="7">
        <f t="shared" ca="1" si="2058"/>
        <v>0.8349529621239884</v>
      </c>
      <c r="FX390" s="7">
        <f t="shared" ca="1" si="2059"/>
        <v>1.1200884029857749E-2</v>
      </c>
      <c r="FY390" s="7">
        <f t="shared" ca="1" si="2060"/>
        <v>1</v>
      </c>
      <c r="FZ390" s="7" t="str">
        <f t="shared" ca="1" si="2061"/>
        <v>2</v>
      </c>
      <c r="GA390" s="7" t="str">
        <f ca="1">IFERROR(IF(GA389+FZ390&gt;GB$4,GA389,GA389+FZ390),"")</f>
        <v/>
      </c>
      <c r="GB390" s="7">
        <f t="shared" ca="1" si="2214"/>
        <v>0</v>
      </c>
      <c r="GC390" s="7">
        <f t="shared" ca="1" si="2062"/>
        <v>2.558025845841283E-2</v>
      </c>
      <c r="GD390" s="7">
        <f t="shared" ca="1" si="2063"/>
        <v>0.82057358769543332</v>
      </c>
      <c r="GE390" s="7">
        <f t="shared" ca="1" si="2064"/>
        <v>2</v>
      </c>
      <c r="GF390" s="7">
        <f t="shared" ca="1" si="2065"/>
        <v>5</v>
      </c>
      <c r="GG390" s="7" t="str">
        <f ca="1">IFERROR(IF(GG389+GF390&gt;GH$4,GG389,GG389+GF390),"")</f>
        <v/>
      </c>
      <c r="GH390" s="7">
        <f t="shared" ca="1" si="2215"/>
        <v>0</v>
      </c>
      <c r="GI390" s="7">
        <f t="shared" ca="1" si="2066"/>
        <v>5.0603538948752802E-2</v>
      </c>
      <c r="GJ390" s="7">
        <f t="shared" ca="1" si="2067"/>
        <v>0.79555030720509334</v>
      </c>
      <c r="GK390" s="7">
        <f t="shared" ca="1" si="2068"/>
        <v>1</v>
      </c>
      <c r="GL390" s="7" t="str">
        <f t="shared" ca="1" si="2069"/>
        <v>2</v>
      </c>
      <c r="GM390" s="7" t="str">
        <f ca="1">IFERROR(IF(GM389+GL390&gt;GN$4,GM389,GM389+GL390),"")</f>
        <v/>
      </c>
      <c r="GN390" s="7">
        <f t="shared" ca="1" si="2216"/>
        <v>0</v>
      </c>
      <c r="GO390" s="7">
        <f t="shared" ca="1" si="2070"/>
        <v>0.17010116485375348</v>
      </c>
      <c r="GP390" s="7">
        <f t="shared" ca="1" si="2071"/>
        <v>0.67605268130009266</v>
      </c>
      <c r="GQ390" s="7">
        <f t="shared" ca="1" si="2072"/>
        <v>1</v>
      </c>
      <c r="GR390" s="7" t="str">
        <f t="shared" ca="1" si="2073"/>
        <v>2</v>
      </c>
      <c r="GS390" s="7" t="str">
        <f ca="1">IFERROR(IF(GS389+GR390&gt;GT$4,GS389,GS389+GR390),"")</f>
        <v/>
      </c>
      <c r="GT390" s="7">
        <f t="shared" ca="1" si="2217"/>
        <v>0</v>
      </c>
      <c r="GU390" s="7">
        <f t="shared" ca="1" si="2074"/>
        <v>0.33328560252715211</v>
      </c>
      <c r="GV390" s="7">
        <f t="shared" ca="1" si="2075"/>
        <v>0.51286824362669403</v>
      </c>
      <c r="GW390" s="7">
        <f t="shared" ca="1" si="2076"/>
        <v>1</v>
      </c>
      <c r="GX390" s="7" t="str">
        <f t="shared" ca="1" si="2077"/>
        <v>2</v>
      </c>
      <c r="GY390" s="7" t="str">
        <f ca="1">IFERROR(IF(GY389+GX390&gt;GZ$4,GY389,GY389+GX390),"")</f>
        <v/>
      </c>
      <c r="GZ390" s="7">
        <f t="shared" ca="1" si="2218"/>
        <v>0</v>
      </c>
      <c r="HA390" s="7">
        <f t="shared" ca="1" si="2078"/>
        <v>0.96617059714941367</v>
      </c>
      <c r="HB390" s="7">
        <f t="shared" ca="1" si="2079"/>
        <v>-0.12001675099556752</v>
      </c>
      <c r="HC390" s="7">
        <f t="shared" ca="1" si="2080"/>
        <v>0</v>
      </c>
      <c r="HD390" s="7">
        <f t="shared" ca="1" si="2081"/>
        <v>0</v>
      </c>
      <c r="HE390" s="7" t="str">
        <f ca="1">IFERROR(IF(HE389+HD390&gt;HF$4,HE389,HE389+HD390),"")</f>
        <v/>
      </c>
      <c r="HF390" s="7">
        <f t="shared" ca="1" si="2219"/>
        <v>0</v>
      </c>
      <c r="HG390" s="7">
        <f t="shared" ca="1" si="2082"/>
        <v>0.2925353856713383</v>
      </c>
      <c r="HH390" s="7">
        <f t="shared" ca="1" si="2083"/>
        <v>0.55361846048250785</v>
      </c>
      <c r="HI390" s="7">
        <f t="shared" ca="1" si="2084"/>
        <v>1</v>
      </c>
      <c r="HJ390" s="7" t="str">
        <f t="shared" ca="1" si="2085"/>
        <v>2</v>
      </c>
      <c r="HK390" s="7" t="str">
        <f ca="1">IFERROR(IF(HK389+HJ390&gt;HL$4,HK389,HK389+HJ390),"")</f>
        <v/>
      </c>
      <c r="HL390" s="7">
        <f t="shared" ca="1" si="2220"/>
        <v>0</v>
      </c>
      <c r="HM390" s="7">
        <f t="shared" ca="1" si="2086"/>
        <v>0.69893774127859809</v>
      </c>
      <c r="HN390" s="7">
        <f t="shared" ca="1" si="2087"/>
        <v>0.14721610487524805</v>
      </c>
      <c r="HO390" s="7">
        <f t="shared" ca="1" si="2088"/>
        <v>1</v>
      </c>
      <c r="HP390" s="7" t="str">
        <f t="shared" ca="1" si="2089"/>
        <v>2</v>
      </c>
      <c r="HQ390" s="7" t="str">
        <f ca="1">IFERROR(IF(HQ389+HP390&gt;HR$4,HQ389,HQ389+HP390),"")</f>
        <v/>
      </c>
      <c r="HR390" s="7">
        <f t="shared" ca="1" si="2221"/>
        <v>0</v>
      </c>
      <c r="HS390" s="7">
        <f t="shared" ca="1" si="2090"/>
        <v>0.652860222398853</v>
      </c>
      <c r="HT390" s="7">
        <f t="shared" ca="1" si="2091"/>
        <v>0.19329362375499315</v>
      </c>
      <c r="HU390" s="7">
        <f t="shared" ca="1" si="2092"/>
        <v>1</v>
      </c>
      <c r="HV390" s="7" t="str">
        <f t="shared" ca="1" si="2093"/>
        <v>2</v>
      </c>
      <c r="HW390" s="7" t="str">
        <f ca="1">IFERROR(IF(HW389+HV390&gt;HX$4,HW389,HW389+HV390),"")</f>
        <v/>
      </c>
      <c r="HX390" s="7">
        <f t="shared" ca="1" si="2222"/>
        <v>0</v>
      </c>
      <c r="HY390" s="7">
        <f t="shared" ca="1" si="2094"/>
        <v>0.60205056808169533</v>
      </c>
      <c r="HZ390" s="7">
        <f t="shared" ca="1" si="2095"/>
        <v>0.24410327807215082</v>
      </c>
      <c r="IA390" s="7">
        <f t="shared" ca="1" si="2096"/>
        <v>1</v>
      </c>
      <c r="IB390" s="7" t="str">
        <f t="shared" ca="1" si="2097"/>
        <v>2</v>
      </c>
      <c r="IC390" s="7" t="str">
        <f ca="1">IFERROR(IF(IC389+IB390&gt;ID$4,IC389,IC389+IB390),"")</f>
        <v/>
      </c>
      <c r="ID390" s="7">
        <f t="shared" ca="1" si="2223"/>
        <v>0</v>
      </c>
      <c r="IE390" s="7">
        <f t="shared" ca="1" si="2098"/>
        <v>0.32368759660608659</v>
      </c>
      <c r="IF390" s="7">
        <f t="shared" ca="1" si="2099"/>
        <v>0.52246624954775955</v>
      </c>
      <c r="IG390" s="7">
        <f t="shared" ca="1" si="2100"/>
        <v>1</v>
      </c>
      <c r="IH390" s="7" t="str">
        <f t="shared" ca="1" si="2101"/>
        <v>2</v>
      </c>
      <c r="II390" s="7" t="str">
        <f ca="1">IFERROR(IF(II389+IH390&gt;IJ$4,II389,II389+IH390),"")</f>
        <v/>
      </c>
      <c r="IJ390" s="7">
        <f t="shared" ca="1" si="2224"/>
        <v>0</v>
      </c>
      <c r="IK390" s="7">
        <f t="shared" ca="1" si="2102"/>
        <v>0.26759443537484007</v>
      </c>
      <c r="IL390" s="7">
        <f t="shared" ca="1" si="2103"/>
        <v>0.57855941077900608</v>
      </c>
      <c r="IM390" s="7">
        <f t="shared" ca="1" si="2104"/>
        <v>1</v>
      </c>
      <c r="IN390" s="7" t="str">
        <f t="shared" ca="1" si="2105"/>
        <v>2</v>
      </c>
      <c r="IO390" s="7" t="str">
        <f ca="1">IFERROR(IF(IO389+IN390&gt;IP$4,IO389,IO389+IN390),"")</f>
        <v/>
      </c>
      <c r="IP390" s="7">
        <f t="shared" ca="1" si="2225"/>
        <v>0</v>
      </c>
      <c r="IQ390" s="7">
        <f t="shared" ca="1" si="2106"/>
        <v>0.93800821532134748</v>
      </c>
      <c r="IR390" s="7">
        <f t="shared" ca="1" si="2107"/>
        <v>-9.1854369167501337E-2</v>
      </c>
      <c r="IS390" s="7">
        <f t="shared" ca="1" si="2108"/>
        <v>0</v>
      </c>
      <c r="IT390" s="7">
        <f t="shared" ca="1" si="2109"/>
        <v>0</v>
      </c>
      <c r="IU390" s="7" t="str">
        <f ca="1">IFERROR(IF(IU389+IT390&gt;IV$4,IU389,IU389+IT390),"")</f>
        <v/>
      </c>
      <c r="IV390" s="7">
        <f t="shared" ca="1" si="2226"/>
        <v>0</v>
      </c>
      <c r="IW390" s="7">
        <f t="shared" ca="1" si="2110"/>
        <v>0.44593728776492025</v>
      </c>
      <c r="IX390" s="7">
        <f t="shared" ca="1" si="2111"/>
        <v>0.40021655838892589</v>
      </c>
      <c r="IY390" s="7">
        <f t="shared" ca="1" si="2112"/>
        <v>1</v>
      </c>
      <c r="IZ390" s="7" t="str">
        <f t="shared" ca="1" si="2113"/>
        <v>2</v>
      </c>
      <c r="JA390" s="7" t="str">
        <f ca="1">IFERROR(IF(JA389+IZ390&gt;JB$4,JA389,JA389+IZ390),"")</f>
        <v/>
      </c>
      <c r="JB390" s="7">
        <f t="shared" ca="1" si="2227"/>
        <v>0</v>
      </c>
      <c r="JC390" s="7">
        <f t="shared" ca="1" si="2114"/>
        <v>0.79258962589105153</v>
      </c>
      <c r="JD390" s="7">
        <f t="shared" ca="1" si="2115"/>
        <v>5.3564220262794615E-2</v>
      </c>
      <c r="JE390" s="7">
        <f t="shared" ca="1" si="2116"/>
        <v>1</v>
      </c>
      <c r="JF390" s="7" t="str">
        <f t="shared" ca="1" si="2117"/>
        <v>2</v>
      </c>
      <c r="JG390" s="7" t="str">
        <f ca="1">IFERROR(IF(JG389+JF390&gt;JH$4,JG389,JG389+JF390),"")</f>
        <v/>
      </c>
      <c r="JH390" s="7">
        <f t="shared" ca="1" si="2228"/>
        <v>0</v>
      </c>
      <c r="JI390" s="7">
        <f t="shared" ca="1" si="2118"/>
        <v>0.98243818500220481</v>
      </c>
      <c r="JJ390" s="7">
        <f t="shared" ca="1" si="2119"/>
        <v>-0.13628433884835867</v>
      </c>
      <c r="JK390" s="7">
        <f t="shared" ca="1" si="2120"/>
        <v>0</v>
      </c>
      <c r="JL390" s="7">
        <f t="shared" ca="1" si="2121"/>
        <v>0</v>
      </c>
      <c r="JM390" s="7" t="str">
        <f ca="1">IFERROR(IF(JM389+JL390&gt;JN$4,JM389,JM389+JL390),"")</f>
        <v/>
      </c>
      <c r="JN390" s="7">
        <f t="shared" ca="1" si="2229"/>
        <v>0</v>
      </c>
      <c r="JO390" s="7">
        <f t="shared" ca="1" si="2122"/>
        <v>0.89497721571284428</v>
      </c>
      <c r="JP390" s="7">
        <f t="shared" ca="1" si="2123"/>
        <v>-4.8823369558998131E-2</v>
      </c>
      <c r="JQ390" s="7">
        <f t="shared" ca="1" si="2124"/>
        <v>0</v>
      </c>
      <c r="JR390" s="7">
        <f t="shared" ca="1" si="2125"/>
        <v>0</v>
      </c>
      <c r="JS390" s="7" t="str">
        <f ca="1">IFERROR(IF(JS389+JR390&gt;JT$4,JS389,JS389+JR390),"")</f>
        <v/>
      </c>
      <c r="JT390" s="7">
        <f t="shared" ca="1" si="2230"/>
        <v>0</v>
      </c>
      <c r="JU390" s="7">
        <f t="shared" ca="1" si="2126"/>
        <v>0.78394161438902055</v>
      </c>
      <c r="JV390" s="7">
        <f t="shared" ca="1" si="2127"/>
        <v>6.2212231764825598E-2</v>
      </c>
      <c r="JW390" s="7">
        <f t="shared" ca="1" si="2128"/>
        <v>1</v>
      </c>
      <c r="JX390" s="7" t="str">
        <f t="shared" ca="1" si="2129"/>
        <v>2</v>
      </c>
      <c r="JY390" s="7" t="str">
        <f ca="1">IFERROR(IF(JY389+JX390&gt;JZ$4,JY389,JY389+JX390),"")</f>
        <v/>
      </c>
      <c r="JZ390" s="7">
        <f t="shared" ca="1" si="2231"/>
        <v>0</v>
      </c>
      <c r="KA390" s="7">
        <f t="shared" ca="1" si="2130"/>
        <v>0.33057285436431683</v>
      </c>
      <c r="KB390" s="7">
        <f t="shared" ca="1" si="2131"/>
        <v>0.51558099178952932</v>
      </c>
      <c r="KC390" s="7">
        <f t="shared" ca="1" si="2132"/>
        <v>1</v>
      </c>
      <c r="KD390" s="7" t="str">
        <f t="shared" ca="1" si="2133"/>
        <v>2</v>
      </c>
      <c r="KE390" s="7" t="str">
        <f ca="1">IFERROR(IF(KE389+KD390&gt;KF$4,KE389,KE389+KD390),"")</f>
        <v/>
      </c>
      <c r="KF390" s="7">
        <f t="shared" ca="1" si="2232"/>
        <v>0</v>
      </c>
      <c r="KG390" s="7">
        <f t="shared" ca="1" si="2134"/>
        <v>5.6783944118119489E-3</v>
      </c>
      <c r="KH390" s="7">
        <f t="shared" ca="1" si="2135"/>
        <v>0.8404754517420342</v>
      </c>
      <c r="KI390" s="7">
        <f t="shared" ca="1" si="2136"/>
        <v>2</v>
      </c>
      <c r="KJ390" s="7">
        <f t="shared" ca="1" si="2137"/>
        <v>5</v>
      </c>
      <c r="KK390" s="7" t="str">
        <f ca="1">IFERROR(IF(KK389+KJ390&gt;KL$4,KK389,KK389+KJ390),"")</f>
        <v/>
      </c>
      <c r="KL390" s="7">
        <f t="shared" ca="1" si="2233"/>
        <v>0</v>
      </c>
      <c r="KM390" s="7">
        <f t="shared" ca="1" si="2138"/>
        <v>0.47861322129874928</v>
      </c>
      <c r="KN390" s="7">
        <f t="shared" ca="1" si="2139"/>
        <v>0.36754062485509686</v>
      </c>
      <c r="KO390" s="7">
        <f t="shared" ca="1" si="2140"/>
        <v>1</v>
      </c>
      <c r="KP390" s="7" t="str">
        <f t="shared" ca="1" si="2141"/>
        <v>2</v>
      </c>
      <c r="KQ390" s="7" t="str">
        <f ca="1">IFERROR(IF(KQ389+KP390&gt;KR$4,KQ389,KQ389+KP390),"")</f>
        <v/>
      </c>
      <c r="KR390" s="7">
        <f t="shared" ca="1" si="2234"/>
        <v>0</v>
      </c>
      <c r="KS390" s="7">
        <f t="shared" ca="1" si="2142"/>
        <v>0.96066519394111527</v>
      </c>
      <c r="KT390" s="7">
        <f t="shared" ca="1" si="2143"/>
        <v>-0.11451134778726912</v>
      </c>
      <c r="KU390" s="7">
        <f t="shared" ca="1" si="2144"/>
        <v>0</v>
      </c>
      <c r="KV390" s="7">
        <f t="shared" ca="1" si="2145"/>
        <v>0</v>
      </c>
      <c r="KW390" s="7" t="str">
        <f ca="1">IFERROR(IF(KW389+KV390&gt;KX$4,KW389,KW389+KV390),"")</f>
        <v/>
      </c>
      <c r="KX390" s="7">
        <f t="shared" ca="1" si="2235"/>
        <v>0</v>
      </c>
      <c r="KY390" s="7">
        <f t="shared" ca="1" si="2146"/>
        <v>0.22136438396506064</v>
      </c>
      <c r="KZ390" s="7">
        <f t="shared" ca="1" si="2147"/>
        <v>0.6247894621887855</v>
      </c>
      <c r="LA390" s="7">
        <f t="shared" ca="1" si="2148"/>
        <v>1</v>
      </c>
      <c r="LB390" s="7" t="str">
        <f t="shared" ca="1" si="2149"/>
        <v>2</v>
      </c>
      <c r="LC390" s="7" t="str">
        <f ca="1">IFERROR(IF(LC389+LB390&gt;LD$4,LC389,LC389+LB390),"")</f>
        <v/>
      </c>
      <c r="LD390" s="7">
        <f t="shared" ca="1" si="2236"/>
        <v>0</v>
      </c>
      <c r="LE390" s="7">
        <f t="shared" ca="1" si="2150"/>
        <v>0.54399279904870168</v>
      </c>
      <c r="LF390" s="7">
        <f t="shared" ca="1" si="2151"/>
        <v>0.30216104710514446</v>
      </c>
      <c r="LG390" s="7">
        <f t="shared" ca="1" si="2152"/>
        <v>1</v>
      </c>
      <c r="LH390" s="7" t="str">
        <f t="shared" ca="1" si="2153"/>
        <v>2</v>
      </c>
      <c r="LI390" s="7" t="str">
        <f ca="1">IFERROR(IF(LI389+LH390&gt;LJ$4,LI389,LI389+LH390),"")</f>
        <v/>
      </c>
      <c r="LJ390" s="7">
        <f t="shared" ca="1" si="2237"/>
        <v>0</v>
      </c>
      <c r="LK390" s="7">
        <f t="shared" ca="1" si="2154"/>
        <v>0.86366685858263481</v>
      </c>
      <c r="LL390" s="7">
        <f t="shared" ca="1" si="2155"/>
        <v>-1.7513012428788666E-2</v>
      </c>
      <c r="LM390" s="7">
        <f t="shared" ca="1" si="2156"/>
        <v>0</v>
      </c>
      <c r="LN390" s="7">
        <f t="shared" ca="1" si="2157"/>
        <v>0</v>
      </c>
      <c r="LO390" s="7" t="str">
        <f ca="1">IFERROR(IF(LO389+LN390&gt;LP$4,LO389,LO389+LN390),"")</f>
        <v/>
      </c>
      <c r="LP390" s="7">
        <f t="shared" ca="1" si="2238"/>
        <v>0</v>
      </c>
      <c r="LQ390" s="7">
        <f t="shared" ca="1" si="2158"/>
        <v>0.56725278033177695</v>
      </c>
      <c r="LR390" s="7">
        <f t="shared" ca="1" si="2159"/>
        <v>0.27890106582206919</v>
      </c>
      <c r="LS390" s="7">
        <f t="shared" ca="1" si="2160"/>
        <v>1</v>
      </c>
      <c r="LT390" s="7" t="str">
        <f t="shared" ca="1" si="2161"/>
        <v>2</v>
      </c>
      <c r="LU390" s="7" t="str">
        <f ca="1">IFERROR(IF(LU389+LT390&gt;LV$4,LU389,LU389+LT390),"")</f>
        <v/>
      </c>
      <c r="LV390" s="7">
        <f t="shared" ca="1" si="2239"/>
        <v>0</v>
      </c>
      <c r="LW390" s="7">
        <f t="shared" ca="1" si="2162"/>
        <v>0.81366924369775073</v>
      </c>
      <c r="LX390" s="7">
        <f t="shared" ca="1" si="2163"/>
        <v>3.2484602456095413E-2</v>
      </c>
      <c r="LY390" s="7">
        <f t="shared" ca="1" si="2164"/>
        <v>1</v>
      </c>
      <c r="LZ390" s="7" t="str">
        <f t="shared" ca="1" si="2165"/>
        <v>2</v>
      </c>
      <c r="MA390" s="7" t="str">
        <f ca="1">IFERROR(IF(MA389+LZ390&gt;MB$4,MA389,MA389+LZ390),"")</f>
        <v/>
      </c>
      <c r="MB390" s="7">
        <f t="shared" ca="1" si="2240"/>
        <v>0</v>
      </c>
      <c r="MC390" s="7">
        <f t="shared" ca="1" si="2166"/>
        <v>0.7146817560752754</v>
      </c>
      <c r="MD390" s="7">
        <f t="shared" ca="1" si="2167"/>
        <v>0.13147209007857075</v>
      </c>
      <c r="ME390" s="7">
        <f t="shared" ca="1" si="2168"/>
        <v>1</v>
      </c>
      <c r="MF390" s="7" t="str">
        <f t="shared" ca="1" si="2169"/>
        <v>2</v>
      </c>
      <c r="MG390" s="7" t="str">
        <f ca="1">IFERROR(IF(MG389+MF390&gt;MH$4,MG389,MG389+MF390),"")</f>
        <v/>
      </c>
      <c r="MH390" s="7">
        <f t="shared" ca="1" si="2241"/>
        <v>0</v>
      </c>
      <c r="MI390" s="7">
        <f t="shared" ca="1" si="2170"/>
        <v>0.18279630975128536</v>
      </c>
      <c r="MJ390" s="7">
        <f t="shared" ca="1" si="2171"/>
        <v>0.66335753640256079</v>
      </c>
      <c r="MK390" s="7">
        <f t="shared" ca="1" si="2172"/>
        <v>1</v>
      </c>
      <c r="ML390" s="7" t="str">
        <f t="shared" ca="1" si="2173"/>
        <v>2</v>
      </c>
      <c r="MM390" s="7" t="str">
        <f ca="1">IFERROR(IF(MM389+ML390&gt;MN$4,MM389,MM389+ML390),"")</f>
        <v/>
      </c>
      <c r="MN390" s="7">
        <f t="shared" ca="1" si="2242"/>
        <v>0</v>
      </c>
      <c r="MO390" s="7">
        <f t="shared" ca="1" si="2174"/>
        <v>0.38691091973496516</v>
      </c>
      <c r="MP390" s="7">
        <f t="shared" ca="1" si="2175"/>
        <v>0.45924292641888098</v>
      </c>
      <c r="MQ390" s="7">
        <f t="shared" ca="1" si="2176"/>
        <v>1</v>
      </c>
      <c r="MR390" s="7" t="str">
        <f t="shared" ca="1" si="2177"/>
        <v>2</v>
      </c>
      <c r="MS390" s="7" t="str">
        <f ca="1">IFERROR(IF(MS389+MR390&gt;MT$4,MS389,MS389+MR390),"")</f>
        <v/>
      </c>
      <c r="MT390" s="7">
        <f t="shared" ca="1" si="2243"/>
        <v>0</v>
      </c>
      <c r="MU390" s="7">
        <f t="shared" ca="1" si="2178"/>
        <v>0.40345137558925881</v>
      </c>
      <c r="MV390" s="7">
        <f t="shared" ca="1" si="2179"/>
        <v>0.44270247056458734</v>
      </c>
      <c r="MW390" s="7">
        <f t="shared" ca="1" si="2180"/>
        <v>1</v>
      </c>
      <c r="MX390" s="7" t="str">
        <f t="shared" ca="1" si="2181"/>
        <v>2</v>
      </c>
      <c r="MY390" s="7" t="str">
        <f ca="1">IFERROR(IF(MY389+MX390&gt;MZ$4,MY389,MY389+MX390),"")</f>
        <v/>
      </c>
      <c r="MZ390" s="7">
        <f t="shared" ca="1" si="2244"/>
        <v>0</v>
      </c>
      <c r="NA390" s="7">
        <f t="shared" ca="1" si="2182"/>
        <v>1.6124412740933791E-2</v>
      </c>
      <c r="NB390" s="7">
        <f t="shared" ca="1" si="2183"/>
        <v>0.83002943341291235</v>
      </c>
      <c r="NC390" s="7">
        <f t="shared" ca="1" si="2184"/>
        <v>2</v>
      </c>
      <c r="ND390" s="7">
        <f t="shared" ca="1" si="2185"/>
        <v>5</v>
      </c>
      <c r="NE390" s="7" t="str">
        <f ca="1">IFERROR(IF(NE389+ND390&gt;NF$4,NE389,NE389+ND390),"")</f>
        <v/>
      </c>
      <c r="NF390" s="7">
        <f t="shared" ca="1" si="2245"/>
        <v>0</v>
      </c>
      <c r="NG390" s="7">
        <f t="shared" ca="1" si="2186"/>
        <v>0.76556424356393638</v>
      </c>
      <c r="NH390" s="7">
        <f t="shared" ca="1" si="2187"/>
        <v>8.058960258990977E-2</v>
      </c>
      <c r="NI390" s="7">
        <f t="shared" ca="1" si="2188"/>
        <v>1</v>
      </c>
      <c r="NJ390" s="7" t="str">
        <f t="shared" ca="1" si="2189"/>
        <v>2</v>
      </c>
      <c r="NK390" s="7" t="str">
        <f ca="1">IFERROR(IF(NK389+NJ390&gt;NL$4,NK389,NK389+NJ390),"")</f>
        <v/>
      </c>
      <c r="NL390" s="7">
        <f t="shared" ca="1" si="2246"/>
        <v>0</v>
      </c>
      <c r="NM390" s="7">
        <f t="shared" ca="1" si="2190"/>
        <v>0.20538982395239913</v>
      </c>
      <c r="NN390" s="7">
        <f t="shared" ca="1" si="2191"/>
        <v>0.64076402220144701</v>
      </c>
      <c r="NO390" s="7">
        <f t="shared" ca="1" si="2192"/>
        <v>1</v>
      </c>
      <c r="NP390" s="7" t="str">
        <f t="shared" ca="1" si="2193"/>
        <v>2</v>
      </c>
      <c r="NQ390" s="7" t="str">
        <f ca="1">IFERROR(IF(NQ389+NP390&gt;NR$4,NQ389,NQ389+NP390),"")</f>
        <v/>
      </c>
      <c r="NR390" s="7">
        <f t="shared" ca="1" si="2247"/>
        <v>0</v>
      </c>
      <c r="NT390">
        <v>392</v>
      </c>
      <c r="NU390" s="7" t="s">
        <v>19</v>
      </c>
      <c r="NV390" s="7" t="str">
        <f t="shared" ca="1" si="1987"/>
        <v/>
      </c>
      <c r="NW390" s="7" t="str">
        <f t="shared" ca="1" si="2194"/>
        <v/>
      </c>
      <c r="NX390" t="str">
        <f ca="1">IFERROR(VLOOKUP(NT390,$K$3:$AK$568,8,FALSE),"")</f>
        <v/>
      </c>
      <c r="NY390" t="str">
        <f ca="1">IFERROR(VLOOKUP(NT390,$K$3:$AK$568,9,FALSE),"")</f>
        <v/>
      </c>
      <c r="NZ390" s="7" t="str">
        <f ca="1">IFERROR(VLOOKUP(NT390,$K$3:$AK$568,27,FALSE),"")</f>
        <v/>
      </c>
      <c r="OB390">
        <v>392</v>
      </c>
      <c r="OC390" s="7" t="s">
        <v>19</v>
      </c>
      <c r="OD390" t="e">
        <f t="shared" ca="1" si="2248"/>
        <v>#N/A</v>
      </c>
      <c r="OE390" s="7" t="str">
        <f t="shared" ca="1" si="2249"/>
        <v/>
      </c>
      <c r="OF390" s="7" t="str">
        <f t="shared" ca="1" si="2250"/>
        <v/>
      </c>
      <c r="OG390" t="str">
        <f t="shared" ca="1" si="2251"/>
        <v/>
      </c>
      <c r="OI390">
        <v>392</v>
      </c>
      <c r="OJ390" s="7" t="s">
        <v>19</v>
      </c>
      <c r="OK390" s="7" t="str">
        <f t="shared" ca="1" si="2252"/>
        <v/>
      </c>
      <c r="OL390" s="7" t="str">
        <f t="shared" ca="1" si="2253"/>
        <v/>
      </c>
      <c r="OM390" t="str">
        <f ca="1">IFERROR(VLOOKUP(OI390,$L$3:$AK$568,7,FALSE),"")</f>
        <v/>
      </c>
      <c r="ON390" t="str">
        <f ca="1">IFERROR(VLOOKUP(OI390,$L$3:$AK$568,8,FALSE),"")</f>
        <v/>
      </c>
      <c r="OO390" s="7" t="str">
        <f ca="1">IFERROR(VLOOKUP(OI390,$L$3:$AK$568,26,FALSE),"")</f>
        <v/>
      </c>
      <c r="OQ390">
        <v>392</v>
      </c>
      <c r="OR390" s="7" t="s">
        <v>19</v>
      </c>
      <c r="OS390" t="e">
        <f t="shared" ca="1" si="2254"/>
        <v>#N/A</v>
      </c>
      <c r="OT390" s="7" t="str">
        <f t="shared" ca="1" si="2255"/>
        <v/>
      </c>
      <c r="OU390" s="7" t="str">
        <f t="shared" ca="1" si="2256"/>
        <v/>
      </c>
      <c r="OV390" t="str">
        <f t="shared" ca="1" si="2257"/>
        <v/>
      </c>
      <c r="OX390">
        <v>392</v>
      </c>
      <c r="OY390" s="7" t="s">
        <v>19</v>
      </c>
      <c r="OZ390" s="7" t="str">
        <f t="shared" ca="1" si="2258"/>
        <v/>
      </c>
      <c r="PA390" s="7" t="str">
        <f t="shared" ca="1" si="2259"/>
        <v/>
      </c>
      <c r="PB390" t="str">
        <f ca="1">IFERROR(VLOOKUP(OX390,$M$3:$AK$568,6,FALSE),"")</f>
        <v/>
      </c>
      <c r="PC390" t="str">
        <f ca="1">IFERROR(VLOOKUP(OX390,$M$3:$AK$568,7,FALSE),"")</f>
        <v/>
      </c>
      <c r="PD390" s="7" t="str">
        <f ca="1">IFERROR(VLOOKUP(OX390,$M$3:$AK$568,25,FALSE),"")</f>
        <v/>
      </c>
      <c r="PF390">
        <v>392</v>
      </c>
      <c r="PG390" s="7" t="s">
        <v>19</v>
      </c>
      <c r="PH390" t="e">
        <f t="shared" ca="1" si="2260"/>
        <v>#N/A</v>
      </c>
      <c r="PI390" s="7" t="str">
        <f t="shared" ca="1" si="2261"/>
        <v/>
      </c>
      <c r="PJ390" s="7" t="str">
        <f t="shared" ca="1" si="2262"/>
        <v/>
      </c>
      <c r="PK390" t="str">
        <f t="shared" ca="1" si="2263"/>
        <v/>
      </c>
      <c r="PM390">
        <v>392</v>
      </c>
      <c r="PN390" s="7" t="s">
        <v>19</v>
      </c>
      <c r="PO390" s="202" t="str">
        <f t="shared" ca="1" si="2264"/>
        <v/>
      </c>
      <c r="PP390" s="7" t="str">
        <f t="shared" ca="1" si="2265"/>
        <v/>
      </c>
      <c r="PQ390" t="str">
        <f ca="1">IFERROR(VLOOKUP(PM390,$G$325:$R$409,12,FALSE),"")</f>
        <v/>
      </c>
      <c r="PR390" t="e">
        <f ca="1">VLOOKUP(PM390,$G$324:$Q$409,11,FALSE)</f>
        <v>#N/A</v>
      </c>
      <c r="PS390" s="7" t="str">
        <f ca="1">VLOOKUP(PQ390,$R$325:$Y$409,8,FALSE)</f>
        <v>- -</v>
      </c>
      <c r="PT390" s="7">
        <f ca="1">ReSt</f>
        <v>-4</v>
      </c>
      <c r="PU390" s="7" t="e">
        <f t="shared" ca="1" si="2266"/>
        <v>#N/A</v>
      </c>
      <c r="PV390" s="7" t="e">
        <f t="shared" ca="1" si="2267"/>
        <v>#N/A</v>
      </c>
      <c r="PW390" s="7" t="str">
        <f ca="1">VLOOKUP(PQ390,$R$325:$AK$409,8,FALSE)</f>
        <v>- -</v>
      </c>
      <c r="PX390" s="7"/>
      <c r="PY390">
        <v>392</v>
      </c>
      <c r="PZ390" s="7" t="s">
        <v>19</v>
      </c>
      <c r="QA390" t="str">
        <f t="shared" ca="1" si="2268"/>
        <v/>
      </c>
      <c r="QB390" s="7" t="str">
        <f t="shared" ca="1" si="2269"/>
        <v/>
      </c>
      <c r="QC390" s="7" t="str">
        <f t="shared" ca="1" si="2270"/>
        <v/>
      </c>
      <c r="QD390" t="str">
        <f t="shared" ca="1" si="2271"/>
        <v/>
      </c>
      <c r="QF390">
        <v>392</v>
      </c>
      <c r="QG390" s="7" t="s">
        <v>19</v>
      </c>
      <c r="QH390" s="7" t="str">
        <f t="shared" ca="1" si="2272"/>
        <v/>
      </c>
      <c r="QI390" s="7" t="e">
        <f t="shared" ca="1" si="2273"/>
        <v>#VALUE!</v>
      </c>
      <c r="QJ390" t="e">
        <f t="shared" ca="1" si="2274"/>
        <v>#N/A</v>
      </c>
      <c r="QK390" s="7" t="e">
        <f t="shared" ca="1" si="2275"/>
        <v>#N/A</v>
      </c>
      <c r="QM390">
        <v>392</v>
      </c>
      <c r="QN390" s="7" t="s">
        <v>19</v>
      </c>
      <c r="QO390" t="str">
        <f t="shared" ca="1" si="2276"/>
        <v/>
      </c>
      <c r="QP390" s="7" t="str">
        <f t="shared" ca="1" si="2277"/>
        <v/>
      </c>
      <c r="QQ390" t="str">
        <f t="shared" ca="1" si="2278"/>
        <v/>
      </c>
    </row>
    <row r="391" spans="1:459" x14ac:dyDescent="0.25">
      <c r="A391" s="240" t="str">
        <f>IF('Character Sheet'!$B$4="Creature","N","Y")</f>
        <v>Y</v>
      </c>
      <c r="C391" s="75"/>
      <c r="D391" s="76"/>
      <c r="F391" s="75">
        <v>22</v>
      </c>
      <c r="G391" s="76">
        <f t="shared" ca="1" si="1968"/>
        <v>0</v>
      </c>
      <c r="I391" s="75" t="s">
        <v>1812</v>
      </c>
      <c r="J391" s="85"/>
      <c r="K391" s="85">
        <f t="shared" ca="1" si="1969"/>
        <v>7</v>
      </c>
      <c r="L391" s="85">
        <f t="shared" ca="1" si="1970"/>
        <v>7</v>
      </c>
      <c r="M391" s="70">
        <f t="shared" ca="1" si="1971"/>
        <v>18</v>
      </c>
      <c r="O391" s="222" t="str">
        <f t="shared" ca="1" si="1972"/>
        <v>- -</v>
      </c>
      <c r="Q391" s="7" t="s">
        <v>1757</v>
      </c>
      <c r="R391" s="9" t="str">
        <f ca="1">IFERROR(VLOOKUP(F391,INDIRECT(Calculations!$D$101),2,FALSE),"")</f>
        <v/>
      </c>
      <c r="S391" s="9" t="str">
        <f t="shared" ca="1" si="1973"/>
        <v/>
      </c>
      <c r="T391" s="61" t="str">
        <f ca="1">SUBSTITUTE(IFERROR(IFERROR(VLOOKUP(R391,'[1]Skill Statistics'!$A$3:$C$513,2,FALSE),VLOOKUP(Q391,'[1]Skill Statistics'!$A$3:$C$513,2,FALSE)),T390),"R*","ReSt")</f>
        <v>ReSt/ReSt</v>
      </c>
      <c r="U391" s="61" t="str">
        <f ca="1">IFERROR(IFERROR(VLOOKUP(R391,'[1]Skill Statistics'!$A$3:$C$513,3,FALSE),VLOOKUP(Q391,'[1]Skill Statistics'!$A$3:$C$513,3,FALSE)),U390)</f>
        <v>Me</v>
      </c>
      <c r="V391" s="61" t="str">
        <f ca="1">IF(R391="","- -",IF(ISNUMBER(SEARCH("Category",R391)),"- -",IFERROR(IFERROR(VLOOKUP(Q391,[1]Professions!$A$4:$AM$288,MATCH(Profession,[1]Professions!$A$1:$AM$1,0),FALSE),VLOOKUP(Q391,Calculations!$B$91:$I$95,8,FALSE)),"- -")))</f>
        <v>- -</v>
      </c>
      <c r="W391" s="60" t="str">
        <f t="shared" ca="1" si="1974"/>
        <v>- -</v>
      </c>
      <c r="X391" s="7" t="str">
        <f ca="1">IFERROR(VLOOKUP(R391,$BS$6:$NR$519,MATCH(ActualLevel,$BS$3:$NR$3,0),FALSE),"- -")</f>
        <v>- -</v>
      </c>
      <c r="Y391" s="7" t="str">
        <f t="shared" ca="1" si="1975"/>
        <v>- -</v>
      </c>
      <c r="Z391" s="7" t="str">
        <f ca="1">IFERROR(VLOOKUP(Y391,Charts!$BQ$2:$BR$52,2,FALSE),"- -")</f>
        <v>- -</v>
      </c>
      <c r="AA391" s="7">
        <f t="shared" ca="1" si="1976"/>
        <v>-1</v>
      </c>
      <c r="AB391" s="7" t="str">
        <f t="shared" ca="1" si="1977"/>
        <v>- -</v>
      </c>
      <c r="AC391" s="7"/>
      <c r="AD391" s="7"/>
      <c r="AE391" s="7"/>
      <c r="AF391" s="7"/>
      <c r="AG391" s="7"/>
      <c r="AH391" s="90"/>
      <c r="AI391" s="7"/>
      <c r="AJ391" s="7"/>
      <c r="AK391" s="7">
        <f t="shared" ca="1" si="1978"/>
        <v>-1</v>
      </c>
      <c r="AL391" s="7"/>
      <c r="AM391" s="69">
        <f>IFERROR(VLOOKUP(Q391,'[1]Skill Statistics'!$A$3:$AN$513,MATCH(Profession,'[1]Skill Statistics'!$A$2:$AN$2,0),FALSE),0)</f>
        <v>0</v>
      </c>
      <c r="AN391" s="85">
        <f>IFERROR(VLOOKUP(Q391,'[1]Skill Statistics'!$A$3:$BK$513,MATCH(Archetype,'[1]Skill Statistics'!$A$2:$BK$2,0),FALSE),0)</f>
        <v>0</v>
      </c>
      <c r="AO391" s="85">
        <f>IFERROR(VLOOKUP(Q391,'[1]Skill Statistics'!$A$3:$BB$513,MATCH(Race,'[1]Skill Statistics'!$A$2:$BB$2,0),FALSE),0)</f>
        <v>0</v>
      </c>
      <c r="AP391" s="85">
        <f t="shared" ca="1" si="2195"/>
        <v>-0.1</v>
      </c>
      <c r="AQ391" s="70"/>
      <c r="AS391" s="69">
        <f>IFERROR(VLOOKUP(Q391,'[1]Professional Skills'!$A$4:$AM$288,MATCH(Profession,'[1]Professional Skills'!$A$3:$AM$3,0),FALSE),"- -")</f>
        <v>0</v>
      </c>
      <c r="AT391" t="s">
        <v>1812</v>
      </c>
      <c r="AU391" s="7" t="str">
        <f t="shared" si="1979"/>
        <v/>
      </c>
      <c r="AV391" s="7">
        <f t="shared" ca="1" si="1980"/>
        <v>0</v>
      </c>
      <c r="AW391" t="str">
        <f t="shared" ref="AW391:AW454" si="2279">IF(AU391="x",AV391+AM391+AO391+AP391+AQ391,"")</f>
        <v/>
      </c>
      <c r="AX391" t="str">
        <f t="shared" si="1981"/>
        <v/>
      </c>
      <c r="AY391">
        <f t="shared" si="1982"/>
        <v>0</v>
      </c>
      <c r="AZ391" s="70" t="str">
        <f t="shared" si="1983"/>
        <v/>
      </c>
      <c r="BB391" s="69" t="str">
        <f>IFERROR(IF(Q391="Language",VLOOKUP(R391,[1]Cultures!$B$4:$N$218,MATCH(Culture,[1]Cultures!$B$3:$N$3,0),FALSE),VLOOKUP(Q391,[1]Cultures!$B$4:$O$212,MATCH(Culture,[1]Cultures!$B$3:$O$3,0),FALSE)),"- -")</f>
        <v>- -</v>
      </c>
      <c r="BC391" t="s">
        <v>1812</v>
      </c>
      <c r="BD391">
        <f t="shared" ca="1" si="1984"/>
        <v>0.31697975538863432</v>
      </c>
      <c r="BE391">
        <f t="shared" ca="1" si="1900"/>
        <v>0.21697975538863432</v>
      </c>
      <c r="BH391">
        <f t="shared" ca="1" si="1950"/>
        <v>17</v>
      </c>
      <c r="BI391" s="7">
        <f t="shared" ca="1" si="1985"/>
        <v>0</v>
      </c>
      <c r="BK391" s="7"/>
      <c r="BL391" s="70" t="str">
        <f t="shared" ca="1" si="1986"/>
        <v>- -</v>
      </c>
      <c r="BN391" s="69" t="str">
        <f ca="1">IFERROR(VLOOKUP(V391,Charts!$BT$2:$BV$14,3,FALSE),"- -")</f>
        <v>- -</v>
      </c>
      <c r="BO391" s="85" t="str">
        <f t="shared" ca="1" si="2196"/>
        <v>- -</v>
      </c>
      <c r="BP391" s="70" t="str">
        <f t="shared" ca="1" si="1901"/>
        <v>- -</v>
      </c>
      <c r="BR391" s="7">
        <v>390</v>
      </c>
      <c r="BS391" s="9" t="str">
        <f ca="1">VLOOKUP(BR391,$O$3:$R$568,4,FALSE)</f>
        <v>Counselor</v>
      </c>
      <c r="BT391" s="7" t="str">
        <f ca="1">VLOOKUP(BS391,$R$3:$V$568,5,FALSE)</f>
        <v>3 / 4</v>
      </c>
      <c r="BU391" s="7">
        <f ca="1">VLOOKUP(BT391,Charts!$BT$2:$BV$14,3,FALSE)</f>
        <v>0.69230769230769229</v>
      </c>
      <c r="BV391" s="7" t="str">
        <f t="shared" ca="1" si="1988"/>
        <v>3</v>
      </c>
      <c r="BW391" s="7" t="str">
        <f t="shared" ca="1" si="1989"/>
        <v>4</v>
      </c>
      <c r="BY391" s="7">
        <f t="shared" ca="1" si="1990"/>
        <v>0.72704851904219714</v>
      </c>
      <c r="BZ391" s="7">
        <f t="shared" ca="1" si="1991"/>
        <v>-3.4740826734504848E-2</v>
      </c>
      <c r="CA391" s="7">
        <f t="shared" ca="1" si="1992"/>
        <v>0</v>
      </c>
      <c r="CB391" s="7">
        <f t="shared" ca="1" si="1993"/>
        <v>0</v>
      </c>
      <c r="CC391" s="7" t="str">
        <f ca="1">IFERROR(IF(CC390+CB391&gt;CD$4,CC390,CC390+CB391),"")</f>
        <v/>
      </c>
      <c r="CD391" s="7">
        <f t="shared" ca="1" si="2197"/>
        <v>0</v>
      </c>
      <c r="CE391" s="7">
        <f t="shared" ca="1" si="1994"/>
        <v>0.45298452594682526</v>
      </c>
      <c r="CF391" s="7">
        <f t="shared" ca="1" si="1995"/>
        <v>0.23932316636086703</v>
      </c>
      <c r="CG391" s="7">
        <f t="shared" ca="1" si="1996"/>
        <v>1</v>
      </c>
      <c r="CH391" s="7" t="str">
        <f t="shared" ca="1" si="1997"/>
        <v>3</v>
      </c>
      <c r="CI391" s="7" t="str">
        <f ca="1">IFERROR(IF(CI390+CH391&gt;CJ$4,CI390,CI390+CH391),"")</f>
        <v/>
      </c>
      <c r="CJ391" s="7">
        <f t="shared" ca="1" si="2198"/>
        <v>0</v>
      </c>
      <c r="CK391" s="7">
        <f t="shared" ca="1" si="1998"/>
        <v>0.41246554070042518</v>
      </c>
      <c r="CL391" s="7">
        <f t="shared" ca="1" si="1999"/>
        <v>0.27984215160726711</v>
      </c>
      <c r="CM391" s="7">
        <f t="shared" ca="1" si="2000"/>
        <v>1</v>
      </c>
      <c r="CN391" s="7" t="str">
        <f t="shared" ca="1" si="2001"/>
        <v>3</v>
      </c>
      <c r="CO391" s="7" t="str">
        <f ca="1">IFERROR(IF(CO390+CN391&gt;CP$4,CO390,CO390+CN391),"")</f>
        <v/>
      </c>
      <c r="CP391" s="7">
        <f t="shared" ca="1" si="2199"/>
        <v>0</v>
      </c>
      <c r="CQ391" s="7">
        <f t="shared" ca="1" si="2002"/>
        <v>0.91564943486920447</v>
      </c>
      <c r="CR391" s="7">
        <f t="shared" ca="1" si="2003"/>
        <v>-0.22334174256151218</v>
      </c>
      <c r="CS391" s="7">
        <f t="shared" ca="1" si="2004"/>
        <v>0</v>
      </c>
      <c r="CT391" s="7">
        <f t="shared" ca="1" si="2005"/>
        <v>0</v>
      </c>
      <c r="CU391" s="7" t="str">
        <f ca="1">IFERROR(IF(CU390+CT391&gt;CV$4,CU390,CU390+CT391),"")</f>
        <v/>
      </c>
      <c r="CV391" s="7">
        <f t="shared" ca="1" si="2200"/>
        <v>0</v>
      </c>
      <c r="CW391" s="7">
        <f t="shared" ca="1" si="2006"/>
        <v>0.1602722282797473</v>
      </c>
      <c r="CX391" s="7">
        <f t="shared" ca="1" si="2007"/>
        <v>0.53203546402794499</v>
      </c>
      <c r="CY391" s="7">
        <f t="shared" ca="1" si="2008"/>
        <v>1</v>
      </c>
      <c r="CZ391" s="7" t="str">
        <f t="shared" ca="1" si="2009"/>
        <v>3</v>
      </c>
      <c r="DA391" s="7" t="str">
        <f ca="1">IFERROR(IF(DA390+CZ391&gt;DB$4,DA390,DA390+CZ391),"")</f>
        <v/>
      </c>
      <c r="DB391" s="7">
        <f t="shared" ca="1" si="2201"/>
        <v>0</v>
      </c>
      <c r="DC391" s="7">
        <f t="shared" ca="1" si="2010"/>
        <v>0.57618752236033766</v>
      </c>
      <c r="DD391" s="7">
        <f t="shared" ca="1" si="2011"/>
        <v>0.11612016994735463</v>
      </c>
      <c r="DE391" s="7">
        <f t="shared" ca="1" si="2012"/>
        <v>1</v>
      </c>
      <c r="DF391" s="7" t="str">
        <f t="shared" ca="1" si="2013"/>
        <v>3</v>
      </c>
      <c r="DG391" s="7" t="str">
        <f ca="1">IFERROR(IF(DG390+DF391&gt;DH$4,DG390,DG390+DF391),"")</f>
        <v/>
      </c>
      <c r="DH391" s="7">
        <f t="shared" ca="1" si="2202"/>
        <v>0</v>
      </c>
      <c r="DI391" s="7">
        <f t="shared" ca="1" si="2014"/>
        <v>0.32222878458354265</v>
      </c>
      <c r="DJ391" s="7">
        <f t="shared" ca="1" si="2015"/>
        <v>0.37007890772414964</v>
      </c>
      <c r="DK391" s="7">
        <f t="shared" ca="1" si="2016"/>
        <v>1</v>
      </c>
      <c r="DL391" s="7" t="str">
        <f t="shared" ca="1" si="2017"/>
        <v>3</v>
      </c>
      <c r="DM391" s="7" t="str">
        <f ca="1">IFERROR(IF(DM390+DL391&gt;DN$4,DM390,DM390+DL391),"")</f>
        <v/>
      </c>
      <c r="DN391" s="7">
        <f t="shared" ca="1" si="2203"/>
        <v>0</v>
      </c>
      <c r="DO391" s="7">
        <f t="shared" ca="1" si="2018"/>
        <v>0.3547277472997401</v>
      </c>
      <c r="DP391" s="7">
        <f t="shared" ca="1" si="2019"/>
        <v>0.33757994500795219</v>
      </c>
      <c r="DQ391" s="7">
        <f t="shared" ca="1" si="2020"/>
        <v>1</v>
      </c>
      <c r="DR391" s="7" t="str">
        <f t="shared" ca="1" si="2021"/>
        <v>3</v>
      </c>
      <c r="DS391" s="7" t="str">
        <f ca="1">IFERROR(IF(DS390+DR391&gt;DT$4,DS390,DS390+DR391),"")</f>
        <v/>
      </c>
      <c r="DT391" s="7">
        <f t="shared" ca="1" si="2204"/>
        <v>0</v>
      </c>
      <c r="DU391" s="7">
        <f t="shared" ca="1" si="2022"/>
        <v>0.95324394983698413</v>
      </c>
      <c r="DV391" s="7">
        <f t="shared" ca="1" si="2023"/>
        <v>-0.26093625752929184</v>
      </c>
      <c r="DW391" s="7">
        <f t="shared" ca="1" si="2024"/>
        <v>0</v>
      </c>
      <c r="DX391" s="7">
        <f t="shared" ca="1" si="2025"/>
        <v>0</v>
      </c>
      <c r="DY391" s="7" t="str">
        <f ca="1">IFERROR(IF(DY390+DX391&gt;DZ$4,DY390,DY390+DX391),"")</f>
        <v/>
      </c>
      <c r="DZ391" s="7">
        <f t="shared" ca="1" si="2205"/>
        <v>0</v>
      </c>
      <c r="EA391" s="7">
        <f t="shared" ca="1" si="2026"/>
        <v>0.998315978179663</v>
      </c>
      <c r="EB391" s="7">
        <f t="shared" ca="1" si="2027"/>
        <v>-0.30600828587197071</v>
      </c>
      <c r="EC391" s="7">
        <f t="shared" ca="1" si="2028"/>
        <v>0</v>
      </c>
      <c r="ED391" s="7">
        <f t="shared" ca="1" si="2029"/>
        <v>0</v>
      </c>
      <c r="EE391" s="7" t="str">
        <f ca="1">IFERROR(IF(EE390+ED391&gt;EF$4,EE390,EE390+ED391),"")</f>
        <v/>
      </c>
      <c r="EF391" s="7">
        <f t="shared" ca="1" si="2206"/>
        <v>0</v>
      </c>
      <c r="EG391" s="7">
        <f t="shared" ca="1" si="2030"/>
        <v>0.74373820691614301</v>
      </c>
      <c r="EH391" s="7">
        <f t="shared" ca="1" si="2031"/>
        <v>-5.1430514608450717E-2</v>
      </c>
      <c r="EI391" s="7">
        <f t="shared" ca="1" si="2032"/>
        <v>0</v>
      </c>
      <c r="EJ391" s="7">
        <f t="shared" ca="1" si="2033"/>
        <v>0</v>
      </c>
      <c r="EK391" s="7" t="str">
        <f ca="1">IFERROR(IF(EK390+EJ391&gt;EL$4,EK390,EK390+EJ391),"")</f>
        <v/>
      </c>
      <c r="EL391" s="7">
        <f t="shared" ca="1" si="2207"/>
        <v>0</v>
      </c>
      <c r="EM391" s="7">
        <f t="shared" ca="1" si="2034"/>
        <v>0.19870045969502403</v>
      </c>
      <c r="EN391" s="7">
        <f t="shared" ca="1" si="2035"/>
        <v>0.49360723261266826</v>
      </c>
      <c r="EO391" s="7">
        <f t="shared" ca="1" si="2036"/>
        <v>1</v>
      </c>
      <c r="EP391" s="7" t="str">
        <f t="shared" ca="1" si="2037"/>
        <v>3</v>
      </c>
      <c r="EQ391" s="7" t="str">
        <f ca="1">IFERROR(IF(EQ390+EP391&gt;ER$4,EQ390,EQ390+EP391),"")</f>
        <v/>
      </c>
      <c r="ER391" s="7">
        <f t="shared" ca="1" si="2208"/>
        <v>0</v>
      </c>
      <c r="ES391" s="7">
        <f t="shared" ca="1" si="2038"/>
        <v>0.23764038245721131</v>
      </c>
      <c r="ET391" s="7">
        <f t="shared" ca="1" si="2039"/>
        <v>0.45466730985048098</v>
      </c>
      <c r="EU391" s="7">
        <f t="shared" ca="1" si="2040"/>
        <v>1</v>
      </c>
      <c r="EV391" s="7" t="str">
        <f t="shared" ca="1" si="2041"/>
        <v>3</v>
      </c>
      <c r="EW391" s="7" t="str">
        <f ca="1">IFERROR(IF(EW390+EV391&gt;EX$4,EW390,EW390+EV391),"")</f>
        <v/>
      </c>
      <c r="EX391" s="7">
        <f t="shared" ca="1" si="2209"/>
        <v>0</v>
      </c>
      <c r="EY391" s="7">
        <f t="shared" ca="1" si="2042"/>
        <v>0.72624857363961004</v>
      </c>
      <c r="EZ391" s="7">
        <f t="shared" ca="1" si="2043"/>
        <v>-3.3940881331917749E-2</v>
      </c>
      <c r="FA391" s="7">
        <f t="shared" ca="1" si="2044"/>
        <v>0</v>
      </c>
      <c r="FB391" s="7">
        <f t="shared" ca="1" si="2045"/>
        <v>0</v>
      </c>
      <c r="FC391" s="7" t="str">
        <f ca="1">IFERROR(IF(FC390+FB391&gt;FD$4,FC390,FC390+FB391),"")</f>
        <v/>
      </c>
      <c r="FD391" s="7">
        <f t="shared" ca="1" si="2210"/>
        <v>0</v>
      </c>
      <c r="FE391" s="7">
        <f t="shared" ca="1" si="2046"/>
        <v>0.6828312186006219</v>
      </c>
      <c r="FF391" s="7">
        <f t="shared" ca="1" si="2047"/>
        <v>9.4764737070703875E-3</v>
      </c>
      <c r="FG391" s="7">
        <f t="shared" ca="1" si="2048"/>
        <v>1</v>
      </c>
      <c r="FH391" s="7" t="str">
        <f t="shared" ca="1" si="2049"/>
        <v>3</v>
      </c>
      <c r="FI391" s="7" t="str">
        <f ca="1">IFERROR(IF(FI390+FH391&gt;FJ$4,FI390,FI390+FH391),"")</f>
        <v/>
      </c>
      <c r="FJ391" s="7">
        <f t="shared" ca="1" si="2211"/>
        <v>0</v>
      </c>
      <c r="FK391" s="7">
        <f t="shared" ca="1" si="2050"/>
        <v>0.86533482925800442</v>
      </c>
      <c r="FL391" s="7">
        <f t="shared" ca="1" si="2051"/>
        <v>-0.17302713695031213</v>
      </c>
      <c r="FM391" s="7">
        <f t="shared" ca="1" si="2052"/>
        <v>0</v>
      </c>
      <c r="FN391" s="7">
        <f t="shared" ca="1" si="2053"/>
        <v>0</v>
      </c>
      <c r="FO391" s="7" t="str">
        <f ca="1">IFERROR(IF(FO390+FN391&gt;FP$4,FO390,FO390+FN391),"")</f>
        <v/>
      </c>
      <c r="FP391" s="7">
        <f t="shared" ca="1" si="2212"/>
        <v>0</v>
      </c>
      <c r="FQ391" s="7">
        <f t="shared" ca="1" si="2054"/>
        <v>0.26051324172301771</v>
      </c>
      <c r="FR391" s="7">
        <f t="shared" ca="1" si="2055"/>
        <v>0.43179445058467458</v>
      </c>
      <c r="FS391" s="7">
        <f t="shared" ca="1" si="2056"/>
        <v>1</v>
      </c>
      <c r="FT391" s="7" t="str">
        <f t="shared" ca="1" si="2057"/>
        <v>3</v>
      </c>
      <c r="FU391" s="7" t="str">
        <f ca="1">IFERROR(IF(FU390+FT391&gt;FV$4,FU390,FU390+FT391),"")</f>
        <v/>
      </c>
      <c r="FV391" s="7">
        <f t="shared" ca="1" si="2213"/>
        <v>0</v>
      </c>
      <c r="FW391" s="7">
        <f t="shared" ca="1" si="2058"/>
        <v>0.65959586403234682</v>
      </c>
      <c r="FX391" s="7">
        <f t="shared" ca="1" si="2059"/>
        <v>3.2711828275345467E-2</v>
      </c>
      <c r="FY391" s="7">
        <f t="shared" ca="1" si="2060"/>
        <v>1</v>
      </c>
      <c r="FZ391" s="7" t="str">
        <f t="shared" ca="1" si="2061"/>
        <v>3</v>
      </c>
      <c r="GA391" s="7" t="str">
        <f ca="1">IFERROR(IF(GA390+FZ391&gt;GB$4,GA390,GA390+FZ391),"")</f>
        <v/>
      </c>
      <c r="GB391" s="7">
        <f t="shared" ca="1" si="2214"/>
        <v>0</v>
      </c>
      <c r="GC391" s="7">
        <f t="shared" ca="1" si="2062"/>
        <v>0.81868174104283031</v>
      </c>
      <c r="GD391" s="7">
        <f t="shared" ca="1" si="2063"/>
        <v>-0.12637404873513802</v>
      </c>
      <c r="GE391" s="7">
        <f t="shared" ca="1" si="2064"/>
        <v>0</v>
      </c>
      <c r="GF391" s="7">
        <f t="shared" ca="1" si="2065"/>
        <v>0</v>
      </c>
      <c r="GG391" s="7" t="str">
        <f ca="1">IFERROR(IF(GG390+GF391&gt;GH$4,GG390,GG390+GF391),"")</f>
        <v/>
      </c>
      <c r="GH391" s="7">
        <f t="shared" ca="1" si="2215"/>
        <v>0</v>
      </c>
      <c r="GI391" s="7">
        <f t="shared" ca="1" si="2066"/>
        <v>0.78917570339540088</v>
      </c>
      <c r="GJ391" s="7">
        <f t="shared" ca="1" si="2067"/>
        <v>-9.6868011087708594E-2</v>
      </c>
      <c r="GK391" s="7">
        <f t="shared" ca="1" si="2068"/>
        <v>0</v>
      </c>
      <c r="GL391" s="7">
        <f t="shared" ca="1" si="2069"/>
        <v>0</v>
      </c>
      <c r="GM391" s="7" t="str">
        <f ca="1">IFERROR(IF(GM390+GL391&gt;GN$4,GM390,GM390+GL391),"")</f>
        <v/>
      </c>
      <c r="GN391" s="7">
        <f t="shared" ca="1" si="2216"/>
        <v>0</v>
      </c>
      <c r="GO391" s="7">
        <f t="shared" ca="1" si="2070"/>
        <v>2.9834562681135823E-2</v>
      </c>
      <c r="GP391" s="7">
        <f t="shared" ca="1" si="2071"/>
        <v>0.66247312962655647</v>
      </c>
      <c r="GQ391" s="7">
        <f t="shared" ca="1" si="2072"/>
        <v>1</v>
      </c>
      <c r="GR391" s="7" t="str">
        <f t="shared" ca="1" si="2073"/>
        <v>3</v>
      </c>
      <c r="GS391" s="7" t="str">
        <f ca="1">IFERROR(IF(GS390+GR391&gt;GT$4,GS390,GS390+GR391),"")</f>
        <v/>
      </c>
      <c r="GT391" s="7">
        <f t="shared" ca="1" si="2217"/>
        <v>0</v>
      </c>
      <c r="GU391" s="7">
        <f t="shared" ca="1" si="2074"/>
        <v>0.57699863518239769</v>
      </c>
      <c r="GV391" s="7">
        <f t="shared" ca="1" si="2075"/>
        <v>0.1153090571252946</v>
      </c>
      <c r="GW391" s="7">
        <f t="shared" ca="1" si="2076"/>
        <v>1</v>
      </c>
      <c r="GX391" s="7" t="str">
        <f t="shared" ca="1" si="2077"/>
        <v>3</v>
      </c>
      <c r="GY391" s="7" t="str">
        <f ca="1">IFERROR(IF(GY390+GX391&gt;GZ$4,GY390,GY390+GX391),"")</f>
        <v/>
      </c>
      <c r="GZ391" s="7">
        <f t="shared" ca="1" si="2218"/>
        <v>0</v>
      </c>
      <c r="HA391" s="7">
        <f t="shared" ca="1" si="2078"/>
        <v>0.85006620647521292</v>
      </c>
      <c r="HB391" s="7">
        <f t="shared" ca="1" si="2079"/>
        <v>-0.15775851416752062</v>
      </c>
      <c r="HC391" s="7">
        <f t="shared" ca="1" si="2080"/>
        <v>0</v>
      </c>
      <c r="HD391" s="7">
        <f t="shared" ca="1" si="2081"/>
        <v>0</v>
      </c>
      <c r="HE391" s="7" t="str">
        <f ca="1">IFERROR(IF(HE390+HD391&gt;HF$4,HE390,HE390+HD391),"")</f>
        <v/>
      </c>
      <c r="HF391" s="7">
        <f t="shared" ca="1" si="2219"/>
        <v>0</v>
      </c>
      <c r="HG391" s="7">
        <f t="shared" ca="1" si="2082"/>
        <v>0.65471069408963667</v>
      </c>
      <c r="HH391" s="7">
        <f t="shared" ca="1" si="2083"/>
        <v>3.7596998218055622E-2</v>
      </c>
      <c r="HI391" s="7">
        <f t="shared" ca="1" si="2084"/>
        <v>1</v>
      </c>
      <c r="HJ391" s="7" t="str">
        <f t="shared" ca="1" si="2085"/>
        <v>3</v>
      </c>
      <c r="HK391" s="7" t="str">
        <f ca="1">IFERROR(IF(HK390+HJ391&gt;HL$4,HK390,HK390+HJ391),"")</f>
        <v/>
      </c>
      <c r="HL391" s="7">
        <f t="shared" ca="1" si="2220"/>
        <v>0</v>
      </c>
      <c r="HM391" s="7">
        <f t="shared" ca="1" si="2086"/>
        <v>0.48903655494762932</v>
      </c>
      <c r="HN391" s="7">
        <f t="shared" ca="1" si="2087"/>
        <v>0.20327113736006297</v>
      </c>
      <c r="HO391" s="7">
        <f t="shared" ca="1" si="2088"/>
        <v>1</v>
      </c>
      <c r="HP391" s="7" t="str">
        <f t="shared" ca="1" si="2089"/>
        <v>3</v>
      </c>
      <c r="HQ391" s="7" t="str">
        <f ca="1">IFERROR(IF(HQ390+HP391&gt;HR$4,HQ390,HQ390+HP391),"")</f>
        <v/>
      </c>
      <c r="HR391" s="7">
        <f t="shared" ca="1" si="2221"/>
        <v>0</v>
      </c>
      <c r="HS391" s="7">
        <f t="shared" ca="1" si="2090"/>
        <v>0.14399597611578996</v>
      </c>
      <c r="HT391" s="7">
        <f t="shared" ca="1" si="2091"/>
        <v>0.54831171619190233</v>
      </c>
      <c r="HU391" s="7">
        <f t="shared" ca="1" si="2092"/>
        <v>1</v>
      </c>
      <c r="HV391" s="7" t="str">
        <f t="shared" ca="1" si="2093"/>
        <v>3</v>
      </c>
      <c r="HW391" s="7" t="str">
        <f ca="1">IFERROR(IF(HW390+HV391&gt;HX$4,HW390,HW390+HV391),"")</f>
        <v/>
      </c>
      <c r="HX391" s="7">
        <f t="shared" ca="1" si="2222"/>
        <v>0</v>
      </c>
      <c r="HY391" s="7">
        <f t="shared" ca="1" si="2094"/>
        <v>0.76519309738940955</v>
      </c>
      <c r="HZ391" s="7">
        <f t="shared" ca="1" si="2095"/>
        <v>-7.2885405081717258E-2</v>
      </c>
      <c r="IA391" s="7">
        <f t="shared" ca="1" si="2096"/>
        <v>0</v>
      </c>
      <c r="IB391" s="7">
        <f t="shared" ca="1" si="2097"/>
        <v>0</v>
      </c>
      <c r="IC391" s="7" t="str">
        <f ca="1">IFERROR(IF(IC390+IB391&gt;ID$4,IC390,IC390+IB391),"")</f>
        <v/>
      </c>
      <c r="ID391" s="7">
        <f t="shared" ca="1" si="2223"/>
        <v>0</v>
      </c>
      <c r="IE391" s="7">
        <f t="shared" ca="1" si="2098"/>
        <v>0.10600896051961439</v>
      </c>
      <c r="IF391" s="7">
        <f t="shared" ca="1" si="2099"/>
        <v>0.5862987317880779</v>
      </c>
      <c r="IG391" s="7">
        <f t="shared" ca="1" si="2100"/>
        <v>1</v>
      </c>
      <c r="IH391" s="7" t="str">
        <f t="shared" ca="1" si="2101"/>
        <v>3</v>
      </c>
      <c r="II391" s="7" t="str">
        <f ca="1">IFERROR(IF(II390+IH391&gt;IJ$4,II390,II390+IH391),"")</f>
        <v/>
      </c>
      <c r="IJ391" s="7">
        <f t="shared" ca="1" si="2224"/>
        <v>0</v>
      </c>
      <c r="IK391" s="7">
        <f t="shared" ca="1" si="2102"/>
        <v>0.84389012228520976</v>
      </c>
      <c r="IL391" s="7">
        <f t="shared" ca="1" si="2103"/>
        <v>-0.15158242997751747</v>
      </c>
      <c r="IM391" s="7">
        <f t="shared" ca="1" si="2104"/>
        <v>0</v>
      </c>
      <c r="IN391" s="7">
        <f t="shared" ca="1" si="2105"/>
        <v>0</v>
      </c>
      <c r="IO391" s="7" t="str">
        <f ca="1">IFERROR(IF(IO390+IN391&gt;IP$4,IO390,IO390+IN391),"")</f>
        <v/>
      </c>
      <c r="IP391" s="7">
        <f t="shared" ca="1" si="2225"/>
        <v>0</v>
      </c>
      <c r="IQ391" s="7">
        <f t="shared" ca="1" si="2106"/>
        <v>0.46986234637963642</v>
      </c>
      <c r="IR391" s="7">
        <f t="shared" ca="1" si="2107"/>
        <v>0.22244534592805587</v>
      </c>
      <c r="IS391" s="7">
        <f t="shared" ca="1" si="2108"/>
        <v>1</v>
      </c>
      <c r="IT391" s="7" t="str">
        <f t="shared" ca="1" si="2109"/>
        <v>3</v>
      </c>
      <c r="IU391" s="7" t="str">
        <f ca="1">IFERROR(IF(IU390+IT391&gt;IV$4,IU390,IU390+IT391),"")</f>
        <v/>
      </c>
      <c r="IV391" s="7">
        <f t="shared" ca="1" si="2226"/>
        <v>0</v>
      </c>
      <c r="IW391" s="7">
        <f t="shared" ca="1" si="2110"/>
        <v>0.86179244737747585</v>
      </c>
      <c r="IX391" s="7">
        <f t="shared" ca="1" si="2111"/>
        <v>-0.16948475506978355</v>
      </c>
      <c r="IY391" s="7">
        <f t="shared" ca="1" si="2112"/>
        <v>0</v>
      </c>
      <c r="IZ391" s="7">
        <f t="shared" ca="1" si="2113"/>
        <v>0</v>
      </c>
      <c r="JA391" s="7" t="str">
        <f ca="1">IFERROR(IF(JA390+IZ391&gt;JB$4,JA390,JA390+IZ391),"")</f>
        <v/>
      </c>
      <c r="JB391" s="7">
        <f t="shared" ca="1" si="2227"/>
        <v>0</v>
      </c>
      <c r="JC391" s="7">
        <f t="shared" ca="1" si="2114"/>
        <v>0.39739630050192842</v>
      </c>
      <c r="JD391" s="7">
        <f t="shared" ca="1" si="2115"/>
        <v>0.29491139180576387</v>
      </c>
      <c r="JE391" s="7">
        <f t="shared" ca="1" si="2116"/>
        <v>1</v>
      </c>
      <c r="JF391" s="7" t="str">
        <f t="shared" ca="1" si="2117"/>
        <v>3</v>
      </c>
      <c r="JG391" s="7" t="str">
        <f ca="1">IFERROR(IF(JG390+JF391&gt;JH$4,JG390,JG390+JF391),"")</f>
        <v/>
      </c>
      <c r="JH391" s="7">
        <f t="shared" ca="1" si="2228"/>
        <v>0</v>
      </c>
      <c r="JI391" s="7">
        <f t="shared" ca="1" si="2118"/>
        <v>5.6685621297959066E-2</v>
      </c>
      <c r="JJ391" s="7">
        <f t="shared" ca="1" si="2119"/>
        <v>0.63562207100973322</v>
      </c>
      <c r="JK391" s="7">
        <f t="shared" ca="1" si="2120"/>
        <v>1</v>
      </c>
      <c r="JL391" s="7" t="str">
        <f t="shared" ca="1" si="2121"/>
        <v>3</v>
      </c>
      <c r="JM391" s="7" t="str">
        <f ca="1">IFERROR(IF(JM390+JL391&gt;JN$4,JM390,JM390+JL391),"")</f>
        <v/>
      </c>
      <c r="JN391" s="7">
        <f t="shared" ca="1" si="2229"/>
        <v>0</v>
      </c>
      <c r="JO391" s="7">
        <f t="shared" ca="1" si="2122"/>
        <v>0.80718829257936742</v>
      </c>
      <c r="JP391" s="7">
        <f t="shared" ca="1" si="2123"/>
        <v>-0.11488060027167513</v>
      </c>
      <c r="JQ391" s="7">
        <f t="shared" ca="1" si="2124"/>
        <v>0</v>
      </c>
      <c r="JR391" s="7">
        <f t="shared" ca="1" si="2125"/>
        <v>0</v>
      </c>
      <c r="JS391" s="7" t="str">
        <f ca="1">IFERROR(IF(JS390+JR391&gt;JT$4,JS390,JS390+JR391),"")</f>
        <v/>
      </c>
      <c r="JT391" s="7">
        <f t="shared" ca="1" si="2230"/>
        <v>0</v>
      </c>
      <c r="JU391" s="7">
        <f t="shared" ca="1" si="2126"/>
        <v>6.0800274609691951E-2</v>
      </c>
      <c r="JV391" s="7">
        <f t="shared" ca="1" si="2127"/>
        <v>0.63150741769800034</v>
      </c>
      <c r="JW391" s="7">
        <f t="shared" ca="1" si="2128"/>
        <v>1</v>
      </c>
      <c r="JX391" s="7" t="str">
        <f t="shared" ca="1" si="2129"/>
        <v>3</v>
      </c>
      <c r="JY391" s="7" t="str">
        <f ca="1">IFERROR(IF(JY390+JX391&gt;JZ$4,JY390,JY390+JX391),"")</f>
        <v/>
      </c>
      <c r="JZ391" s="7">
        <f t="shared" ca="1" si="2231"/>
        <v>0</v>
      </c>
      <c r="KA391" s="7">
        <f t="shared" ca="1" si="2130"/>
        <v>0.17240260523747308</v>
      </c>
      <c r="KB391" s="7">
        <f t="shared" ca="1" si="2131"/>
        <v>0.51990508707021921</v>
      </c>
      <c r="KC391" s="7">
        <f t="shared" ca="1" si="2132"/>
        <v>1</v>
      </c>
      <c r="KD391" s="7" t="str">
        <f t="shared" ca="1" si="2133"/>
        <v>3</v>
      </c>
      <c r="KE391" s="7" t="str">
        <f ca="1">IFERROR(IF(KE390+KD391&gt;KF$4,KE390,KE390+KD391),"")</f>
        <v/>
      </c>
      <c r="KF391" s="7">
        <f t="shared" ca="1" si="2232"/>
        <v>0</v>
      </c>
      <c r="KG391" s="7">
        <f t="shared" ca="1" si="2134"/>
        <v>0.76368888549840419</v>
      </c>
      <c r="KH391" s="7">
        <f t="shared" ca="1" si="2135"/>
        <v>-7.13811931907119E-2</v>
      </c>
      <c r="KI391" s="7">
        <f t="shared" ca="1" si="2136"/>
        <v>0</v>
      </c>
      <c r="KJ391" s="7">
        <f t="shared" ca="1" si="2137"/>
        <v>0</v>
      </c>
      <c r="KK391" s="7" t="str">
        <f ca="1">IFERROR(IF(KK390+KJ391&gt;KL$4,KK390,KK390+KJ391),"")</f>
        <v/>
      </c>
      <c r="KL391" s="7">
        <f t="shared" ca="1" si="2233"/>
        <v>0</v>
      </c>
      <c r="KM391" s="7">
        <f t="shared" ca="1" si="2138"/>
        <v>0.47858672561164228</v>
      </c>
      <c r="KN391" s="7">
        <f t="shared" ca="1" si="2139"/>
        <v>0.21372096669605001</v>
      </c>
      <c r="KO391" s="7">
        <f t="shared" ca="1" si="2140"/>
        <v>1</v>
      </c>
      <c r="KP391" s="7" t="str">
        <f t="shared" ca="1" si="2141"/>
        <v>3</v>
      </c>
      <c r="KQ391" s="7" t="str">
        <f ca="1">IFERROR(IF(KQ390+KP391&gt;KR$4,KQ390,KQ390+KP391),"")</f>
        <v/>
      </c>
      <c r="KR391" s="7">
        <f t="shared" ca="1" si="2234"/>
        <v>0</v>
      </c>
      <c r="KS391" s="7">
        <f t="shared" ca="1" si="2142"/>
        <v>0.3604168558510995</v>
      </c>
      <c r="KT391" s="7">
        <f t="shared" ca="1" si="2143"/>
        <v>0.33189083645659279</v>
      </c>
      <c r="KU391" s="7">
        <f t="shared" ca="1" si="2144"/>
        <v>1</v>
      </c>
      <c r="KV391" s="7" t="str">
        <f t="shared" ca="1" si="2145"/>
        <v>3</v>
      </c>
      <c r="KW391" s="7" t="str">
        <f ca="1">IFERROR(IF(KW390+KV391&gt;KX$4,KW390,KW390+KV391),"")</f>
        <v/>
      </c>
      <c r="KX391" s="7">
        <f t="shared" ca="1" si="2235"/>
        <v>0</v>
      </c>
      <c r="KY391" s="7">
        <f t="shared" ca="1" si="2146"/>
        <v>0.57440981320976769</v>
      </c>
      <c r="KZ391" s="7">
        <f t="shared" ca="1" si="2147"/>
        <v>0.1178978790979246</v>
      </c>
      <c r="LA391" s="7">
        <f t="shared" ca="1" si="2148"/>
        <v>1</v>
      </c>
      <c r="LB391" s="7" t="str">
        <f t="shared" ca="1" si="2149"/>
        <v>3</v>
      </c>
      <c r="LC391" s="7" t="str">
        <f ca="1">IFERROR(IF(LC390+LB391&gt;LD$4,LC390,LC390+LB391),"")</f>
        <v/>
      </c>
      <c r="LD391" s="7">
        <f t="shared" ca="1" si="2236"/>
        <v>0</v>
      </c>
      <c r="LE391" s="7">
        <f t="shared" ca="1" si="2150"/>
        <v>0.93173356081750502</v>
      </c>
      <c r="LF391" s="7">
        <f t="shared" ca="1" si="2151"/>
        <v>-0.23942586850981273</v>
      </c>
      <c r="LG391" s="7">
        <f t="shared" ca="1" si="2152"/>
        <v>0</v>
      </c>
      <c r="LH391" s="7">
        <f t="shared" ca="1" si="2153"/>
        <v>0</v>
      </c>
      <c r="LI391" s="7" t="str">
        <f ca="1">IFERROR(IF(LI390+LH391&gt;LJ$4,LI390,LI390+LH391),"")</f>
        <v/>
      </c>
      <c r="LJ391" s="7">
        <f t="shared" ca="1" si="2237"/>
        <v>0</v>
      </c>
      <c r="LK391" s="7">
        <f t="shared" ca="1" si="2154"/>
        <v>0.98240288294860478</v>
      </c>
      <c r="LL391" s="7">
        <f t="shared" ca="1" si="2155"/>
        <v>-0.29009519064091249</v>
      </c>
      <c r="LM391" s="7">
        <f t="shared" ca="1" si="2156"/>
        <v>0</v>
      </c>
      <c r="LN391" s="7">
        <f t="shared" ca="1" si="2157"/>
        <v>0</v>
      </c>
      <c r="LO391" s="7" t="str">
        <f ca="1">IFERROR(IF(LO390+LN391&gt;LP$4,LO390,LO390+LN391),"")</f>
        <v/>
      </c>
      <c r="LP391" s="7">
        <f t="shared" ca="1" si="2238"/>
        <v>0</v>
      </c>
      <c r="LQ391" s="7">
        <f t="shared" ca="1" si="2158"/>
        <v>0.55949699566583666</v>
      </c>
      <c r="LR391" s="7">
        <f t="shared" ca="1" si="2159"/>
        <v>0.13281069664185563</v>
      </c>
      <c r="LS391" s="7">
        <f t="shared" ca="1" si="2160"/>
        <v>1</v>
      </c>
      <c r="LT391" s="7" t="str">
        <f t="shared" ca="1" si="2161"/>
        <v>3</v>
      </c>
      <c r="LU391" s="7" t="str">
        <f ca="1">IFERROR(IF(LU390+LT391&gt;LV$4,LU390,LU390+LT391),"")</f>
        <v/>
      </c>
      <c r="LV391" s="7">
        <f t="shared" ca="1" si="2239"/>
        <v>0</v>
      </c>
      <c r="LW391" s="7">
        <f t="shared" ca="1" si="2162"/>
        <v>4.2843823611267595E-2</v>
      </c>
      <c r="LX391" s="7">
        <f t="shared" ca="1" si="2163"/>
        <v>0.6494638686964247</v>
      </c>
      <c r="LY391" s="7">
        <f t="shared" ca="1" si="2164"/>
        <v>1</v>
      </c>
      <c r="LZ391" s="7" t="str">
        <f t="shared" ca="1" si="2165"/>
        <v>3</v>
      </c>
      <c r="MA391" s="7" t="str">
        <f ca="1">IFERROR(IF(MA390+LZ391&gt;MB$4,MA390,MA390+LZ391),"")</f>
        <v/>
      </c>
      <c r="MB391" s="7">
        <f t="shared" ca="1" si="2240"/>
        <v>0</v>
      </c>
      <c r="MC391" s="7">
        <f t="shared" ca="1" si="2166"/>
        <v>0.38189546681687958</v>
      </c>
      <c r="MD391" s="7">
        <f t="shared" ca="1" si="2167"/>
        <v>0.31041222549081271</v>
      </c>
      <c r="ME391" s="7">
        <f t="shared" ca="1" si="2168"/>
        <v>1</v>
      </c>
      <c r="MF391" s="7" t="str">
        <f t="shared" ca="1" si="2169"/>
        <v>3</v>
      </c>
      <c r="MG391" s="7" t="str">
        <f ca="1">IFERROR(IF(MG390+MF391&gt;MH$4,MG390,MG390+MF391),"")</f>
        <v/>
      </c>
      <c r="MH391" s="7">
        <f t="shared" ca="1" si="2241"/>
        <v>0</v>
      </c>
      <c r="MI391" s="7">
        <f t="shared" ca="1" si="2170"/>
        <v>0.7291905181364785</v>
      </c>
      <c r="MJ391" s="7">
        <f t="shared" ca="1" si="2171"/>
        <v>-3.6882825828786214E-2</v>
      </c>
      <c r="MK391" s="7">
        <f t="shared" ca="1" si="2172"/>
        <v>0</v>
      </c>
      <c r="ML391" s="7">
        <f t="shared" ca="1" si="2173"/>
        <v>0</v>
      </c>
      <c r="MM391" s="7" t="str">
        <f ca="1">IFERROR(IF(MM390+ML391&gt;MN$4,MM390,MM390+ML391),"")</f>
        <v/>
      </c>
      <c r="MN391" s="7">
        <f t="shared" ca="1" si="2242"/>
        <v>0</v>
      </c>
      <c r="MO391" s="7">
        <f t="shared" ca="1" si="2174"/>
        <v>7.7013188704719071E-2</v>
      </c>
      <c r="MP391" s="7">
        <f t="shared" ca="1" si="2175"/>
        <v>0.61529450360297322</v>
      </c>
      <c r="MQ391" s="7">
        <f t="shared" ca="1" si="2176"/>
        <v>1</v>
      </c>
      <c r="MR391" s="7" t="str">
        <f t="shared" ca="1" si="2177"/>
        <v>3</v>
      </c>
      <c r="MS391" s="7" t="str">
        <f ca="1">IFERROR(IF(MS390+MR391&gt;MT$4,MS390,MS390+MR391),"")</f>
        <v/>
      </c>
      <c r="MT391" s="7">
        <f t="shared" ca="1" si="2243"/>
        <v>0</v>
      </c>
      <c r="MU391" s="7">
        <f t="shared" ca="1" si="2178"/>
        <v>0.77569825457349384</v>
      </c>
      <c r="MV391" s="7">
        <f t="shared" ca="1" si="2179"/>
        <v>-8.3390562265801549E-2</v>
      </c>
      <c r="MW391" s="7">
        <f t="shared" ca="1" si="2180"/>
        <v>0</v>
      </c>
      <c r="MX391" s="7">
        <f t="shared" ca="1" si="2181"/>
        <v>0</v>
      </c>
      <c r="MY391" s="7" t="str">
        <f ca="1">IFERROR(IF(MY390+MX391&gt;MZ$4,MY390,MY390+MX391),"")</f>
        <v/>
      </c>
      <c r="MZ391" s="7">
        <f t="shared" ca="1" si="2244"/>
        <v>0</v>
      </c>
      <c r="NA391" s="7">
        <f t="shared" ca="1" si="2182"/>
        <v>0.97374271039989913</v>
      </c>
      <c r="NB391" s="7">
        <f t="shared" ca="1" si="2183"/>
        <v>-0.28143501809220683</v>
      </c>
      <c r="NC391" s="7">
        <f t="shared" ca="1" si="2184"/>
        <v>0</v>
      </c>
      <c r="ND391" s="7">
        <f t="shared" ca="1" si="2185"/>
        <v>0</v>
      </c>
      <c r="NE391" s="7" t="str">
        <f ca="1">IFERROR(IF(NE390+ND391&gt;NF$4,NE390,NE390+ND391),"")</f>
        <v/>
      </c>
      <c r="NF391" s="7">
        <f t="shared" ca="1" si="2245"/>
        <v>0</v>
      </c>
      <c r="NG391" s="7">
        <f t="shared" ca="1" si="2186"/>
        <v>0.71465655663100247</v>
      </c>
      <c r="NH391" s="7">
        <f t="shared" ca="1" si="2187"/>
        <v>-2.234886432331018E-2</v>
      </c>
      <c r="NI391" s="7">
        <f t="shared" ca="1" si="2188"/>
        <v>0</v>
      </c>
      <c r="NJ391" s="7">
        <f t="shared" ca="1" si="2189"/>
        <v>0</v>
      </c>
      <c r="NK391" s="7" t="str">
        <f ca="1">IFERROR(IF(NK390+NJ391&gt;NL$4,NK390,NK390+NJ391),"")</f>
        <v/>
      </c>
      <c r="NL391" s="7">
        <f t="shared" ca="1" si="2246"/>
        <v>0</v>
      </c>
      <c r="NM391" s="7">
        <f t="shared" ca="1" si="2190"/>
        <v>0.31322097032387641</v>
      </c>
      <c r="NN391" s="7">
        <f t="shared" ca="1" si="2191"/>
        <v>0.37908672198381588</v>
      </c>
      <c r="NO391" s="7">
        <f t="shared" ca="1" si="2192"/>
        <v>1</v>
      </c>
      <c r="NP391" s="7" t="str">
        <f t="shared" ca="1" si="2193"/>
        <v>3</v>
      </c>
      <c r="NQ391" s="7" t="str">
        <f ca="1">IFERROR(IF(NQ390+NP391&gt;NR$4,NQ390,NQ390+NP391),"")</f>
        <v/>
      </c>
      <c r="NR391" s="7">
        <f t="shared" ca="1" si="2247"/>
        <v>0</v>
      </c>
      <c r="NT391">
        <v>393</v>
      </c>
      <c r="NU391" s="7" t="s">
        <v>19</v>
      </c>
      <c r="NV391" s="7" t="str">
        <f t="shared" ca="1" si="1987"/>
        <v/>
      </c>
      <c r="NW391" s="7" t="str">
        <f t="shared" ca="1" si="2194"/>
        <v/>
      </c>
      <c r="NX391" t="str">
        <f ca="1">IFERROR(VLOOKUP(NT391,$K$3:$AK$568,8,FALSE),"")</f>
        <v/>
      </c>
      <c r="NY391" t="str">
        <f ca="1">IFERROR(VLOOKUP(NT391,$K$3:$AK$568,9,FALSE),"")</f>
        <v/>
      </c>
      <c r="NZ391" s="7" t="str">
        <f ca="1">IFERROR(VLOOKUP(NT391,$K$3:$AK$568,27,FALSE),"")</f>
        <v/>
      </c>
      <c r="OB391">
        <v>393</v>
      </c>
      <c r="OC391" s="7" t="s">
        <v>19</v>
      </c>
      <c r="OD391" t="e">
        <f t="shared" ca="1" si="2248"/>
        <v>#N/A</v>
      </c>
      <c r="OE391" s="7" t="str">
        <f t="shared" ca="1" si="2249"/>
        <v/>
      </c>
      <c r="OF391" s="7" t="str">
        <f t="shared" ca="1" si="2250"/>
        <v/>
      </c>
      <c r="OG391" t="str">
        <f t="shared" ca="1" si="2251"/>
        <v/>
      </c>
      <c r="OI391">
        <v>393</v>
      </c>
      <c r="OJ391" s="7" t="s">
        <v>19</v>
      </c>
      <c r="OK391" s="7" t="str">
        <f t="shared" ca="1" si="2252"/>
        <v/>
      </c>
      <c r="OL391" s="7" t="str">
        <f t="shared" ca="1" si="2253"/>
        <v/>
      </c>
      <c r="OM391" t="str">
        <f ca="1">IFERROR(VLOOKUP(OI391,$L$3:$AK$568,7,FALSE),"")</f>
        <v/>
      </c>
      <c r="ON391" t="str">
        <f ca="1">IFERROR(VLOOKUP(OI391,$L$3:$AK$568,8,FALSE),"")</f>
        <v/>
      </c>
      <c r="OO391" s="7" t="str">
        <f ca="1">IFERROR(VLOOKUP(OI391,$L$3:$AK$568,26,FALSE),"")</f>
        <v/>
      </c>
      <c r="OQ391">
        <v>393</v>
      </c>
      <c r="OR391" s="7" t="s">
        <v>19</v>
      </c>
      <c r="OS391" t="e">
        <f t="shared" ca="1" si="2254"/>
        <v>#N/A</v>
      </c>
      <c r="OT391" s="7" t="str">
        <f t="shared" ca="1" si="2255"/>
        <v/>
      </c>
      <c r="OU391" s="7" t="str">
        <f t="shared" ca="1" si="2256"/>
        <v/>
      </c>
      <c r="OV391" t="str">
        <f t="shared" ca="1" si="2257"/>
        <v/>
      </c>
      <c r="OX391">
        <v>393</v>
      </c>
      <c r="OY391" s="7" t="s">
        <v>19</v>
      </c>
      <c r="OZ391" s="7" t="str">
        <f t="shared" ca="1" si="2258"/>
        <v/>
      </c>
      <c r="PA391" s="7" t="str">
        <f t="shared" ca="1" si="2259"/>
        <v/>
      </c>
      <c r="PB391" t="str">
        <f ca="1">IFERROR(VLOOKUP(OX391,$M$3:$AK$568,6,FALSE),"")</f>
        <v/>
      </c>
      <c r="PC391" t="str">
        <f ca="1">IFERROR(VLOOKUP(OX391,$M$3:$AK$568,7,FALSE),"")</f>
        <v/>
      </c>
      <c r="PD391" s="7" t="str">
        <f ca="1">IFERROR(VLOOKUP(OX391,$M$3:$AK$568,25,FALSE),"")</f>
        <v/>
      </c>
      <c r="PF391">
        <v>393</v>
      </c>
      <c r="PG391" s="7" t="s">
        <v>19</v>
      </c>
      <c r="PH391" t="e">
        <f t="shared" ca="1" si="2260"/>
        <v>#N/A</v>
      </c>
      <c r="PI391" s="7" t="str">
        <f t="shared" ca="1" si="2261"/>
        <v/>
      </c>
      <c r="PJ391" s="7" t="str">
        <f t="shared" ca="1" si="2262"/>
        <v/>
      </c>
      <c r="PK391" t="str">
        <f t="shared" ca="1" si="2263"/>
        <v/>
      </c>
      <c r="PM391">
        <v>393</v>
      </c>
      <c r="PN391" s="7" t="s">
        <v>19</v>
      </c>
      <c r="PO391" s="202" t="str">
        <f t="shared" ca="1" si="2264"/>
        <v/>
      </c>
      <c r="PP391" s="7" t="str">
        <f t="shared" ca="1" si="2265"/>
        <v/>
      </c>
      <c r="PQ391" t="str">
        <f ca="1">IFERROR(VLOOKUP(PM391,$G$325:$R$409,12,FALSE),"")</f>
        <v/>
      </c>
      <c r="PR391" t="e">
        <f ca="1">VLOOKUP(PM391,$G$324:$Q$409,11,FALSE)</f>
        <v>#N/A</v>
      </c>
      <c r="PS391" s="7" t="str">
        <f ca="1">VLOOKUP(PQ391,$R$325:$Y$409,8,FALSE)</f>
        <v>- -</v>
      </c>
      <c r="PT391" s="7">
        <f ca="1">ReSt</f>
        <v>-4</v>
      </c>
      <c r="PU391" s="7" t="e">
        <f t="shared" ca="1" si="2266"/>
        <v>#N/A</v>
      </c>
      <c r="PV391" s="7" t="e">
        <f t="shared" ca="1" si="2267"/>
        <v>#N/A</v>
      </c>
      <c r="PW391" s="7" t="str">
        <f ca="1">VLOOKUP(PQ391,$R$325:$AK$409,8,FALSE)</f>
        <v>- -</v>
      </c>
      <c r="PX391" s="7"/>
      <c r="PY391">
        <v>393</v>
      </c>
      <c r="PZ391" s="7" t="s">
        <v>19</v>
      </c>
      <c r="QA391" t="str">
        <f t="shared" ca="1" si="2268"/>
        <v/>
      </c>
      <c r="QB391" s="7" t="str">
        <f t="shared" ca="1" si="2269"/>
        <v/>
      </c>
      <c r="QC391" s="7" t="str">
        <f t="shared" ca="1" si="2270"/>
        <v/>
      </c>
      <c r="QD391" t="str">
        <f t="shared" ca="1" si="2271"/>
        <v/>
      </c>
      <c r="QF391">
        <v>393</v>
      </c>
      <c r="QG391" s="7" t="s">
        <v>19</v>
      </c>
      <c r="QH391" s="7" t="str">
        <f t="shared" ca="1" si="2272"/>
        <v/>
      </c>
      <c r="QI391" s="7" t="e">
        <f t="shared" ca="1" si="2273"/>
        <v>#VALUE!</v>
      </c>
      <c r="QJ391" t="e">
        <f t="shared" ca="1" si="2274"/>
        <v>#N/A</v>
      </c>
      <c r="QK391" s="7" t="e">
        <f t="shared" ca="1" si="2275"/>
        <v>#N/A</v>
      </c>
      <c r="QM391">
        <v>393</v>
      </c>
      <c r="QN391" s="7" t="s">
        <v>19</v>
      </c>
      <c r="QO391" t="str">
        <f t="shared" ca="1" si="2276"/>
        <v/>
      </c>
      <c r="QP391" s="7" t="str">
        <f t="shared" ca="1" si="2277"/>
        <v/>
      </c>
      <c r="QQ391" t="str">
        <f t="shared" ca="1" si="2278"/>
        <v/>
      </c>
    </row>
    <row r="392" spans="1:459" x14ac:dyDescent="0.25">
      <c r="A392" s="240" t="str">
        <f>IF('Character Sheet'!$B$4="Creature","N","Y")</f>
        <v>Y</v>
      </c>
      <c r="C392" s="75"/>
      <c r="D392" s="76"/>
      <c r="F392" s="75">
        <v>23</v>
      </c>
      <c r="G392" s="76">
        <f t="shared" ca="1" si="1968"/>
        <v>0</v>
      </c>
      <c r="I392" s="75" t="s">
        <v>1812</v>
      </c>
      <c r="J392" s="85"/>
      <c r="K392" s="85">
        <f t="shared" ca="1" si="1969"/>
        <v>7</v>
      </c>
      <c r="L392" s="85">
        <f t="shared" ca="1" si="1970"/>
        <v>7</v>
      </c>
      <c r="M392" s="70">
        <f t="shared" ca="1" si="1971"/>
        <v>18</v>
      </c>
      <c r="O392" s="222" t="str">
        <f t="shared" ca="1" si="1972"/>
        <v>- -</v>
      </c>
      <c r="Q392" s="7" t="s">
        <v>1757</v>
      </c>
      <c r="R392" s="9" t="str">
        <f ca="1">IFERROR(VLOOKUP(F392,INDIRECT(Calculations!$D$101),2,FALSE),"")</f>
        <v/>
      </c>
      <c r="S392" s="9" t="str">
        <f t="shared" ca="1" si="1973"/>
        <v/>
      </c>
      <c r="T392" s="61" t="str">
        <f ca="1">SUBSTITUTE(IFERROR(IFERROR(VLOOKUP(R392,'[1]Skill Statistics'!$A$3:$C$513,2,FALSE),VLOOKUP(Q392,'[1]Skill Statistics'!$A$3:$C$513,2,FALSE)),T391),"R*","ReSt")</f>
        <v>ReSt/ReSt</v>
      </c>
      <c r="U392" s="61" t="str">
        <f ca="1">IFERROR(IFERROR(VLOOKUP(R392,'[1]Skill Statistics'!$A$3:$C$513,3,FALSE),VLOOKUP(Q392,'[1]Skill Statistics'!$A$3:$C$513,3,FALSE)),U391)</f>
        <v>Me</v>
      </c>
      <c r="V392" s="61" t="str">
        <f ca="1">IF(R392="","- -",IF(ISNUMBER(SEARCH("Category",R392)),"- -",IFERROR(IFERROR(VLOOKUP(Q392,[1]Professions!$A$4:$AM$288,MATCH(Profession,[1]Professions!$A$1:$AM$1,0),FALSE),VLOOKUP(Q392,Calculations!$B$91:$I$95,8,FALSE)),"- -")))</f>
        <v>- -</v>
      </c>
      <c r="W392" s="60" t="str">
        <f t="shared" ca="1" si="1974"/>
        <v>- -</v>
      </c>
      <c r="X392" s="7" t="str">
        <f ca="1">IFERROR(VLOOKUP(R392,$BS$6:$NR$519,MATCH(ActualLevel,$BS$3:$NR$3,0),FALSE),"- -")</f>
        <v>- -</v>
      </c>
      <c r="Y392" s="7" t="str">
        <f t="shared" ca="1" si="1975"/>
        <v>- -</v>
      </c>
      <c r="Z392" s="7" t="str">
        <f ca="1">IFERROR(VLOOKUP(Y392,Charts!$BQ$2:$BR$52,2,FALSE),"- -")</f>
        <v>- -</v>
      </c>
      <c r="AA392" s="7">
        <f t="shared" ca="1" si="1976"/>
        <v>-1</v>
      </c>
      <c r="AB392" s="7" t="str">
        <f t="shared" ca="1" si="1977"/>
        <v>- -</v>
      </c>
      <c r="AC392" s="7"/>
      <c r="AD392" s="7"/>
      <c r="AE392" s="7"/>
      <c r="AF392" s="7"/>
      <c r="AG392" s="7"/>
      <c r="AH392" s="90"/>
      <c r="AI392" s="7"/>
      <c r="AJ392" s="7"/>
      <c r="AK392" s="7">
        <f t="shared" ca="1" si="1978"/>
        <v>-1</v>
      </c>
      <c r="AL392" s="7"/>
      <c r="AM392" s="69">
        <f>IFERROR(VLOOKUP(Q392,'[1]Skill Statistics'!$A$3:$AN$513,MATCH(Profession,'[1]Skill Statistics'!$A$2:$AN$2,0),FALSE),0)</f>
        <v>0</v>
      </c>
      <c r="AN392" s="85">
        <f>IFERROR(VLOOKUP(Q392,'[1]Skill Statistics'!$A$3:$BK$513,MATCH(Archetype,'[1]Skill Statistics'!$A$2:$BK$2,0),FALSE),0)</f>
        <v>0</v>
      </c>
      <c r="AO392" s="85">
        <f>IFERROR(VLOOKUP(Q392,'[1]Skill Statistics'!$A$3:$BB$513,MATCH(Race,'[1]Skill Statistics'!$A$2:$BB$2,0),FALSE),0)</f>
        <v>0</v>
      </c>
      <c r="AP392" s="85">
        <f t="shared" ca="1" si="2195"/>
        <v>-0.1</v>
      </c>
      <c r="AQ392" s="70"/>
      <c r="AS392" s="69">
        <f>IFERROR(VLOOKUP(Q392,'[1]Professional Skills'!$A$4:$AM$288,MATCH(Profession,'[1]Professional Skills'!$A$3:$AM$3,0),FALSE),"- -")</f>
        <v>0</v>
      </c>
      <c r="AT392" t="s">
        <v>1812</v>
      </c>
      <c r="AU392" s="7" t="str">
        <f t="shared" si="1979"/>
        <v/>
      </c>
      <c r="AV392" s="7">
        <f t="shared" ca="1" si="1980"/>
        <v>0</v>
      </c>
      <c r="AW392" t="str">
        <f t="shared" si="2279"/>
        <v/>
      </c>
      <c r="AX392" t="str">
        <f t="shared" si="1981"/>
        <v/>
      </c>
      <c r="AY392">
        <f t="shared" si="1982"/>
        <v>0</v>
      </c>
      <c r="AZ392" s="70" t="str">
        <f t="shared" si="1983"/>
        <v/>
      </c>
      <c r="BB392" s="69" t="str">
        <f>IFERROR(IF(Q392="Language",VLOOKUP(R392,[1]Cultures!$B$4:$N$218,MATCH(Culture,[1]Cultures!$B$3:$N$3,0),FALSE),VLOOKUP(Q392,[1]Cultures!$B$4:$O$212,MATCH(Culture,[1]Cultures!$B$3:$O$3,0),FALSE)),"- -")</f>
        <v>- -</v>
      </c>
      <c r="BC392" t="s">
        <v>1812</v>
      </c>
      <c r="BD392">
        <f t="shared" ca="1" si="1984"/>
        <v>0.11016534259107047</v>
      </c>
      <c r="BE392">
        <f t="shared" ref="BE392:BE455" ca="1" si="2280">IF(BC392="*",BD392+AM392+AO392+AP392+AQ392,"")</f>
        <v>1.0165342591070464E-2</v>
      </c>
      <c r="BH392">
        <f t="shared" ca="1" si="1950"/>
        <v>24</v>
      </c>
      <c r="BI392" s="7">
        <f t="shared" ca="1" si="1985"/>
        <v>0</v>
      </c>
      <c r="BK392" s="7"/>
      <c r="BL392" s="70" t="str">
        <f t="shared" ca="1" si="1986"/>
        <v>- -</v>
      </c>
      <c r="BN392" s="69" t="str">
        <f ca="1">IFERROR(VLOOKUP(V392,Charts!$BT$2:$BV$14,3,FALSE),"- -")</f>
        <v>- -</v>
      </c>
      <c r="BO392" s="85" t="str">
        <f t="shared" ca="1" si="2196"/>
        <v>- -</v>
      </c>
      <c r="BP392" s="70" t="str">
        <f t="shared" ref="BP392:BP455" ca="1" si="2281">IF(A392="N","- -",IFERROR(_xlfn.RANK.EQ(BO392,$BO$3:$BO$568),"- -"))</f>
        <v>- -</v>
      </c>
      <c r="BR392" s="7">
        <v>391</v>
      </c>
      <c r="BS392" s="9" t="str">
        <f ca="1">VLOOKUP(BR392,$O$3:$R$568,4,FALSE)</f>
        <v>Wainwright</v>
      </c>
      <c r="BT392" s="7" t="str">
        <f ca="1">VLOOKUP(BS392,$R$3:$V$568,5,FALSE)</f>
        <v>2 / 4</v>
      </c>
      <c r="BU392" s="7">
        <f ca="1">VLOOKUP(BT392,Charts!$BT$2:$BV$14,3,FALSE)</f>
        <v>0.76923076923076927</v>
      </c>
      <c r="BV392" s="7" t="str">
        <f t="shared" ca="1" si="1988"/>
        <v>2</v>
      </c>
      <c r="BW392" s="7" t="str">
        <f t="shared" ca="1" si="1989"/>
        <v>4</v>
      </c>
      <c r="BY392" s="7">
        <f t="shared" ca="1" si="1990"/>
        <v>0.90626161988463916</v>
      </c>
      <c r="BZ392" s="7">
        <f t="shared" ca="1" si="1991"/>
        <v>-0.13703085065386988</v>
      </c>
      <c r="CA392" s="7">
        <f t="shared" ca="1" si="1992"/>
        <v>0</v>
      </c>
      <c r="CB392" s="7">
        <f t="shared" ca="1" si="1993"/>
        <v>0</v>
      </c>
      <c r="CC392" s="7" t="str">
        <f ca="1">IFERROR(IF(CC391+CB392&gt;CD$4,CC391,CC391+CB392),"")</f>
        <v/>
      </c>
      <c r="CD392" s="7">
        <f t="shared" ca="1" si="2197"/>
        <v>0</v>
      </c>
      <c r="CE392" s="7">
        <f t="shared" ca="1" si="1994"/>
        <v>0.43717458623140615</v>
      </c>
      <c r="CF392" s="7">
        <f t="shared" ca="1" si="1995"/>
        <v>0.33205618299936313</v>
      </c>
      <c r="CG392" s="7">
        <f t="shared" ca="1" si="1996"/>
        <v>1</v>
      </c>
      <c r="CH392" s="7" t="str">
        <f t="shared" ca="1" si="1997"/>
        <v>2</v>
      </c>
      <c r="CI392" s="7" t="str">
        <f ca="1">IFERROR(IF(CI391+CH392&gt;CJ$4,CI391,CI391+CH392),"")</f>
        <v/>
      </c>
      <c r="CJ392" s="7">
        <f t="shared" ca="1" si="2198"/>
        <v>0</v>
      </c>
      <c r="CK392" s="7">
        <f t="shared" ca="1" si="1998"/>
        <v>0.52661263558260563</v>
      </c>
      <c r="CL392" s="7">
        <f t="shared" ca="1" si="1999"/>
        <v>0.24261813364816365</v>
      </c>
      <c r="CM392" s="7">
        <f t="shared" ca="1" si="2000"/>
        <v>1</v>
      </c>
      <c r="CN392" s="7" t="str">
        <f t="shared" ca="1" si="2001"/>
        <v>2</v>
      </c>
      <c r="CO392" s="7" t="str">
        <f ca="1">IFERROR(IF(CO391+CN392&gt;CP$4,CO391,CO391+CN392),"")</f>
        <v/>
      </c>
      <c r="CP392" s="7">
        <f t="shared" ca="1" si="2199"/>
        <v>0</v>
      </c>
      <c r="CQ392" s="7">
        <f t="shared" ca="1" si="2002"/>
        <v>0.41060761427063563</v>
      </c>
      <c r="CR392" s="7">
        <f t="shared" ca="1" si="2003"/>
        <v>0.35862315496013364</v>
      </c>
      <c r="CS392" s="7">
        <f t="shared" ca="1" si="2004"/>
        <v>1</v>
      </c>
      <c r="CT392" s="7" t="str">
        <f t="shared" ca="1" si="2005"/>
        <v>2</v>
      </c>
      <c r="CU392" s="7" t="str">
        <f ca="1">IFERROR(IF(CU391+CT392&gt;CV$4,CU391,CU391+CT392),"")</f>
        <v/>
      </c>
      <c r="CV392" s="7">
        <f t="shared" ca="1" si="2200"/>
        <v>0</v>
      </c>
      <c r="CW392" s="7">
        <f t="shared" ca="1" si="2006"/>
        <v>0.25826309903029543</v>
      </c>
      <c r="CX392" s="7">
        <f t="shared" ca="1" si="2007"/>
        <v>0.51096767020047384</v>
      </c>
      <c r="CY392" s="7">
        <f t="shared" ca="1" si="2008"/>
        <v>1</v>
      </c>
      <c r="CZ392" s="7" t="str">
        <f t="shared" ca="1" si="2009"/>
        <v>2</v>
      </c>
      <c r="DA392" s="7" t="str">
        <f ca="1">IFERROR(IF(DA391+CZ392&gt;DB$4,DA391,DA391+CZ392),"")</f>
        <v/>
      </c>
      <c r="DB392" s="7">
        <f t="shared" ca="1" si="2201"/>
        <v>0</v>
      </c>
      <c r="DC392" s="7">
        <f t="shared" ca="1" si="2010"/>
        <v>0.64463102704109132</v>
      </c>
      <c r="DD392" s="7">
        <f t="shared" ca="1" si="2011"/>
        <v>0.12459974218967795</v>
      </c>
      <c r="DE392" s="7">
        <f t="shared" ca="1" si="2012"/>
        <v>1</v>
      </c>
      <c r="DF392" s="7" t="str">
        <f t="shared" ca="1" si="2013"/>
        <v>2</v>
      </c>
      <c r="DG392" s="7" t="str">
        <f ca="1">IFERROR(IF(DG391+DF392&gt;DH$4,DG391,DG391+DF392),"")</f>
        <v/>
      </c>
      <c r="DH392" s="7">
        <f t="shared" ca="1" si="2202"/>
        <v>0</v>
      </c>
      <c r="DI392" s="7">
        <f t="shared" ca="1" si="2014"/>
        <v>0.42118877306058777</v>
      </c>
      <c r="DJ392" s="7">
        <f t="shared" ca="1" si="2015"/>
        <v>0.3480419961701815</v>
      </c>
      <c r="DK392" s="7">
        <f t="shared" ca="1" si="2016"/>
        <v>1</v>
      </c>
      <c r="DL392" s="7" t="str">
        <f t="shared" ca="1" si="2017"/>
        <v>2</v>
      </c>
      <c r="DM392" s="7" t="str">
        <f ca="1">IFERROR(IF(DM391+DL392&gt;DN$4,DM391,DM391+DL392),"")</f>
        <v/>
      </c>
      <c r="DN392" s="7">
        <f t="shared" ca="1" si="2203"/>
        <v>0</v>
      </c>
      <c r="DO392" s="7">
        <f t="shared" ca="1" si="2018"/>
        <v>0.8467828420431277</v>
      </c>
      <c r="DP392" s="7">
        <f t="shared" ca="1" si="2019"/>
        <v>-7.755207281235843E-2</v>
      </c>
      <c r="DQ392" s="7">
        <f t="shared" ca="1" si="2020"/>
        <v>0</v>
      </c>
      <c r="DR392" s="7">
        <f t="shared" ca="1" si="2021"/>
        <v>0</v>
      </c>
      <c r="DS392" s="7" t="str">
        <f ca="1">IFERROR(IF(DS391+DR392&gt;DT$4,DS391,DS391+DR392),"")</f>
        <v/>
      </c>
      <c r="DT392" s="7">
        <f t="shared" ca="1" si="2204"/>
        <v>0</v>
      </c>
      <c r="DU392" s="7">
        <f t="shared" ca="1" si="2022"/>
        <v>0.53316823931315549</v>
      </c>
      <c r="DV392" s="7">
        <f t="shared" ca="1" si="2023"/>
        <v>0.23606252991761378</v>
      </c>
      <c r="DW392" s="7">
        <f t="shared" ca="1" si="2024"/>
        <v>1</v>
      </c>
      <c r="DX392" s="7" t="str">
        <f t="shared" ca="1" si="2025"/>
        <v>2</v>
      </c>
      <c r="DY392" s="7" t="str">
        <f ca="1">IFERROR(IF(DY391+DX392&gt;DZ$4,DY391,DY391+DX392),"")</f>
        <v/>
      </c>
      <c r="DZ392" s="7">
        <f t="shared" ca="1" si="2205"/>
        <v>0</v>
      </c>
      <c r="EA392" s="7">
        <f t="shared" ca="1" si="2026"/>
        <v>0.44185903230885593</v>
      </c>
      <c r="EB392" s="7">
        <f t="shared" ca="1" si="2027"/>
        <v>0.32737173692191335</v>
      </c>
      <c r="EC392" s="7">
        <f t="shared" ca="1" si="2028"/>
        <v>1</v>
      </c>
      <c r="ED392" s="7" t="str">
        <f t="shared" ca="1" si="2029"/>
        <v>2</v>
      </c>
      <c r="EE392" s="7" t="str">
        <f ca="1">IFERROR(IF(EE391+ED392&gt;EF$4,EE391,EE391+ED392),"")</f>
        <v/>
      </c>
      <c r="EF392" s="7">
        <f t="shared" ca="1" si="2206"/>
        <v>0</v>
      </c>
      <c r="EG392" s="7">
        <f t="shared" ca="1" si="2030"/>
        <v>0.16041041036157599</v>
      </c>
      <c r="EH392" s="7">
        <f t="shared" ca="1" si="2031"/>
        <v>0.60882035886919328</v>
      </c>
      <c r="EI392" s="7">
        <f t="shared" ca="1" si="2032"/>
        <v>1</v>
      </c>
      <c r="EJ392" s="7" t="str">
        <f t="shared" ca="1" si="2033"/>
        <v>2</v>
      </c>
      <c r="EK392" s="7" t="str">
        <f ca="1">IFERROR(IF(EK391+EJ392&gt;EL$4,EK391,EK391+EJ392),"")</f>
        <v/>
      </c>
      <c r="EL392" s="7">
        <f t="shared" ca="1" si="2207"/>
        <v>0</v>
      </c>
      <c r="EM392" s="7">
        <f t="shared" ca="1" si="2034"/>
        <v>0.32107058719379944</v>
      </c>
      <c r="EN392" s="7">
        <f t="shared" ca="1" si="2035"/>
        <v>0.44816018203696983</v>
      </c>
      <c r="EO392" s="7">
        <f t="shared" ca="1" si="2036"/>
        <v>1</v>
      </c>
      <c r="EP392" s="7" t="str">
        <f t="shared" ca="1" si="2037"/>
        <v>2</v>
      </c>
      <c r="EQ392" s="7" t="str">
        <f ca="1">IFERROR(IF(EQ391+EP392&gt;ER$4,EQ391,EQ391+EP392),"")</f>
        <v/>
      </c>
      <c r="ER392" s="7">
        <f t="shared" ca="1" si="2208"/>
        <v>0</v>
      </c>
      <c r="ES392" s="7">
        <f t="shared" ca="1" si="2038"/>
        <v>0.92420945318685521</v>
      </c>
      <c r="ET392" s="7">
        <f t="shared" ca="1" si="2039"/>
        <v>-0.15497868395608594</v>
      </c>
      <c r="EU392" s="7">
        <f t="shared" ca="1" si="2040"/>
        <v>0</v>
      </c>
      <c r="EV392" s="7">
        <f t="shared" ca="1" si="2041"/>
        <v>0</v>
      </c>
      <c r="EW392" s="7" t="str">
        <f ca="1">IFERROR(IF(EW391+EV392&gt;EX$4,EW391,EW391+EV392),"")</f>
        <v/>
      </c>
      <c r="EX392" s="7">
        <f t="shared" ca="1" si="2209"/>
        <v>0</v>
      </c>
      <c r="EY392" s="7">
        <f t="shared" ca="1" si="2042"/>
        <v>0.14935806968803689</v>
      </c>
      <c r="EZ392" s="7">
        <f t="shared" ca="1" si="2043"/>
        <v>0.61987269954273239</v>
      </c>
      <c r="FA392" s="7">
        <f t="shared" ca="1" si="2044"/>
        <v>1</v>
      </c>
      <c r="FB392" s="7" t="str">
        <f t="shared" ca="1" si="2045"/>
        <v>2</v>
      </c>
      <c r="FC392" s="7" t="str">
        <f ca="1">IFERROR(IF(FC391+FB392&gt;FD$4,FC391,FC391+FB392),"")</f>
        <v/>
      </c>
      <c r="FD392" s="7">
        <f t="shared" ca="1" si="2210"/>
        <v>0</v>
      </c>
      <c r="FE392" s="7">
        <f t="shared" ca="1" si="2046"/>
        <v>0.70209314542345391</v>
      </c>
      <c r="FF392" s="7">
        <f t="shared" ca="1" si="2047"/>
        <v>6.7137623807315361E-2</v>
      </c>
      <c r="FG392" s="7">
        <f t="shared" ca="1" si="2048"/>
        <v>1</v>
      </c>
      <c r="FH392" s="7" t="str">
        <f t="shared" ca="1" si="2049"/>
        <v>2</v>
      </c>
      <c r="FI392" s="7" t="str">
        <f ca="1">IFERROR(IF(FI391+FH392&gt;FJ$4,FI391,FI391+FH392),"")</f>
        <v/>
      </c>
      <c r="FJ392" s="7">
        <f t="shared" ca="1" si="2211"/>
        <v>0</v>
      </c>
      <c r="FK392" s="7">
        <f t="shared" ca="1" si="2050"/>
        <v>0.67641474820873737</v>
      </c>
      <c r="FL392" s="7">
        <f t="shared" ca="1" si="2051"/>
        <v>9.2816021022031903E-2</v>
      </c>
      <c r="FM392" s="7">
        <f t="shared" ca="1" si="2052"/>
        <v>1</v>
      </c>
      <c r="FN392" s="7" t="str">
        <f t="shared" ca="1" si="2053"/>
        <v>2</v>
      </c>
      <c r="FO392" s="7" t="str">
        <f ca="1">IFERROR(IF(FO391+FN392&gt;FP$4,FO391,FO391+FN392),"")</f>
        <v/>
      </c>
      <c r="FP392" s="7">
        <f t="shared" ca="1" si="2212"/>
        <v>0</v>
      </c>
      <c r="FQ392" s="7">
        <f t="shared" ca="1" si="2054"/>
        <v>0.96020864329261935</v>
      </c>
      <c r="FR392" s="7">
        <f t="shared" ca="1" si="2055"/>
        <v>-0.19097787406185007</v>
      </c>
      <c r="FS392" s="7">
        <f t="shared" ca="1" si="2056"/>
        <v>0</v>
      </c>
      <c r="FT392" s="7">
        <f t="shared" ca="1" si="2057"/>
        <v>0</v>
      </c>
      <c r="FU392" s="7" t="str">
        <f ca="1">IFERROR(IF(FU391+FT392&gt;FV$4,FU391,FU391+FT392),"")</f>
        <v/>
      </c>
      <c r="FV392" s="7">
        <f t="shared" ca="1" si="2213"/>
        <v>0</v>
      </c>
      <c r="FW392" s="7">
        <f t="shared" ca="1" si="2058"/>
        <v>0.1801841447074839</v>
      </c>
      <c r="FX392" s="7">
        <f t="shared" ca="1" si="2059"/>
        <v>0.58904662452328538</v>
      </c>
      <c r="FY392" s="7">
        <f t="shared" ca="1" si="2060"/>
        <v>1</v>
      </c>
      <c r="FZ392" s="7" t="str">
        <f t="shared" ca="1" si="2061"/>
        <v>2</v>
      </c>
      <c r="GA392" s="7" t="str">
        <f ca="1">IFERROR(IF(GA391+FZ392&gt;GB$4,GA391,GA391+FZ392),"")</f>
        <v/>
      </c>
      <c r="GB392" s="7">
        <f t="shared" ca="1" si="2214"/>
        <v>0</v>
      </c>
      <c r="GC392" s="7">
        <f t="shared" ca="1" si="2062"/>
        <v>0.23036588006314851</v>
      </c>
      <c r="GD392" s="7">
        <f t="shared" ca="1" si="2063"/>
        <v>0.53886488916762076</v>
      </c>
      <c r="GE392" s="7">
        <f t="shared" ca="1" si="2064"/>
        <v>1</v>
      </c>
      <c r="GF392" s="7" t="str">
        <f t="shared" ca="1" si="2065"/>
        <v>2</v>
      </c>
      <c r="GG392" s="7" t="str">
        <f ca="1">IFERROR(IF(GG391+GF392&gt;GH$4,GG391,GG391+GF392),"")</f>
        <v/>
      </c>
      <c r="GH392" s="7">
        <f t="shared" ca="1" si="2215"/>
        <v>0</v>
      </c>
      <c r="GI392" s="7">
        <f t="shared" ca="1" si="2066"/>
        <v>0.52348422760574997</v>
      </c>
      <c r="GJ392" s="7">
        <f t="shared" ca="1" si="2067"/>
        <v>0.2457465416250193</v>
      </c>
      <c r="GK392" s="7">
        <f t="shared" ca="1" si="2068"/>
        <v>1</v>
      </c>
      <c r="GL392" s="7" t="str">
        <f t="shared" ca="1" si="2069"/>
        <v>2</v>
      </c>
      <c r="GM392" s="7" t="str">
        <f ca="1">IFERROR(IF(GM391+GL392&gt;GN$4,GM391,GM391+GL392),"")</f>
        <v/>
      </c>
      <c r="GN392" s="7">
        <f t="shared" ca="1" si="2216"/>
        <v>0</v>
      </c>
      <c r="GO392" s="7">
        <f t="shared" ca="1" si="2070"/>
        <v>0.92036808874088361</v>
      </c>
      <c r="GP392" s="7">
        <f t="shared" ca="1" si="2071"/>
        <v>-0.15113731951011433</v>
      </c>
      <c r="GQ392" s="7">
        <f t="shared" ca="1" si="2072"/>
        <v>0</v>
      </c>
      <c r="GR392" s="7">
        <f t="shared" ca="1" si="2073"/>
        <v>0</v>
      </c>
      <c r="GS392" s="7" t="str">
        <f ca="1">IFERROR(IF(GS391+GR392&gt;GT$4,GS391,GS391+GR392),"")</f>
        <v/>
      </c>
      <c r="GT392" s="7">
        <f t="shared" ca="1" si="2217"/>
        <v>0</v>
      </c>
      <c r="GU392" s="7">
        <f t="shared" ca="1" si="2074"/>
        <v>0.49069645998252065</v>
      </c>
      <c r="GV392" s="7">
        <f t="shared" ca="1" si="2075"/>
        <v>0.27853430924824862</v>
      </c>
      <c r="GW392" s="7">
        <f t="shared" ca="1" si="2076"/>
        <v>1</v>
      </c>
      <c r="GX392" s="7" t="str">
        <f t="shared" ca="1" si="2077"/>
        <v>2</v>
      </c>
      <c r="GY392" s="7" t="str">
        <f ca="1">IFERROR(IF(GY391+GX392&gt;GZ$4,GY391,GY391+GX392),"")</f>
        <v/>
      </c>
      <c r="GZ392" s="7">
        <f t="shared" ca="1" si="2218"/>
        <v>0</v>
      </c>
      <c r="HA392" s="7">
        <f t="shared" ca="1" si="2078"/>
        <v>0.66035209262648875</v>
      </c>
      <c r="HB392" s="7">
        <f t="shared" ca="1" si="2079"/>
        <v>0.10887867660428052</v>
      </c>
      <c r="HC392" s="7">
        <f t="shared" ca="1" si="2080"/>
        <v>1</v>
      </c>
      <c r="HD392" s="7" t="str">
        <f t="shared" ca="1" si="2081"/>
        <v>2</v>
      </c>
      <c r="HE392" s="7" t="str">
        <f ca="1">IFERROR(IF(HE391+HD392&gt;HF$4,HE391,HE391+HD392),"")</f>
        <v/>
      </c>
      <c r="HF392" s="7">
        <f t="shared" ca="1" si="2219"/>
        <v>0</v>
      </c>
      <c r="HG392" s="7">
        <f t="shared" ca="1" si="2082"/>
        <v>0.54031640045465712</v>
      </c>
      <c r="HH392" s="7">
        <f t="shared" ca="1" si="2083"/>
        <v>0.22891436877611215</v>
      </c>
      <c r="HI392" s="7">
        <f t="shared" ca="1" si="2084"/>
        <v>1</v>
      </c>
      <c r="HJ392" s="7" t="str">
        <f t="shared" ca="1" si="2085"/>
        <v>2</v>
      </c>
      <c r="HK392" s="7" t="str">
        <f ca="1">IFERROR(IF(HK391+HJ392&gt;HL$4,HK391,HK391+HJ392),"")</f>
        <v/>
      </c>
      <c r="HL392" s="7">
        <f t="shared" ca="1" si="2220"/>
        <v>0</v>
      </c>
      <c r="HM392" s="7">
        <f t="shared" ca="1" si="2086"/>
        <v>0.10148548535146051</v>
      </c>
      <c r="HN392" s="7">
        <f t="shared" ca="1" si="2087"/>
        <v>0.66774528387930876</v>
      </c>
      <c r="HO392" s="7">
        <f t="shared" ca="1" si="2088"/>
        <v>1</v>
      </c>
      <c r="HP392" s="7" t="str">
        <f t="shared" ca="1" si="2089"/>
        <v>2</v>
      </c>
      <c r="HQ392" s="7" t="str">
        <f ca="1">IFERROR(IF(HQ391+HP392&gt;HR$4,HQ391,HQ391+HP392),"")</f>
        <v/>
      </c>
      <c r="HR392" s="7">
        <f t="shared" ca="1" si="2221"/>
        <v>0</v>
      </c>
      <c r="HS392" s="7">
        <f t="shared" ca="1" si="2090"/>
        <v>0.50980334142660966</v>
      </c>
      <c r="HT392" s="7">
        <f t="shared" ca="1" si="2091"/>
        <v>0.25942742780415962</v>
      </c>
      <c r="HU392" s="7">
        <f t="shared" ca="1" si="2092"/>
        <v>1</v>
      </c>
      <c r="HV392" s="7" t="str">
        <f t="shared" ca="1" si="2093"/>
        <v>2</v>
      </c>
      <c r="HW392" s="7" t="str">
        <f ca="1">IFERROR(IF(HW391+HV392&gt;HX$4,HW391,HW391+HV392),"")</f>
        <v/>
      </c>
      <c r="HX392" s="7">
        <f t="shared" ca="1" si="2222"/>
        <v>0</v>
      </c>
      <c r="HY392" s="7">
        <f t="shared" ca="1" si="2094"/>
        <v>0.76391015013991048</v>
      </c>
      <c r="HZ392" s="7">
        <f t="shared" ca="1" si="2095"/>
        <v>5.3206190908587914E-3</v>
      </c>
      <c r="IA392" s="7">
        <f t="shared" ca="1" si="2096"/>
        <v>1</v>
      </c>
      <c r="IB392" s="7" t="str">
        <f t="shared" ca="1" si="2097"/>
        <v>2</v>
      </c>
      <c r="IC392" s="7" t="str">
        <f ca="1">IFERROR(IF(IC391+IB392&gt;ID$4,IC391,IC391+IB392),"")</f>
        <v/>
      </c>
      <c r="ID392" s="7">
        <f t="shared" ca="1" si="2223"/>
        <v>0</v>
      </c>
      <c r="IE392" s="7">
        <f t="shared" ca="1" si="2098"/>
        <v>0.26711811740039881</v>
      </c>
      <c r="IF392" s="7">
        <f t="shared" ca="1" si="2099"/>
        <v>0.50211265183037046</v>
      </c>
      <c r="IG392" s="7">
        <f t="shared" ca="1" si="2100"/>
        <v>1</v>
      </c>
      <c r="IH392" s="7" t="str">
        <f t="shared" ca="1" si="2101"/>
        <v>2</v>
      </c>
      <c r="II392" s="7" t="str">
        <f ca="1">IFERROR(IF(II391+IH392&gt;IJ$4,II391,II391+IH392),"")</f>
        <v/>
      </c>
      <c r="IJ392" s="7">
        <f t="shared" ca="1" si="2224"/>
        <v>0</v>
      </c>
      <c r="IK392" s="7">
        <f t="shared" ca="1" si="2102"/>
        <v>0.71738818305756091</v>
      </c>
      <c r="IL392" s="7">
        <f t="shared" ca="1" si="2103"/>
        <v>5.184258617320836E-2</v>
      </c>
      <c r="IM392" s="7">
        <f t="shared" ca="1" si="2104"/>
        <v>1</v>
      </c>
      <c r="IN392" s="7" t="str">
        <f t="shared" ca="1" si="2105"/>
        <v>2</v>
      </c>
      <c r="IO392" s="7" t="str">
        <f ca="1">IFERROR(IF(IO391+IN392&gt;IP$4,IO391,IO391+IN392),"")</f>
        <v/>
      </c>
      <c r="IP392" s="7">
        <f t="shared" ca="1" si="2225"/>
        <v>0</v>
      </c>
      <c r="IQ392" s="7">
        <f t="shared" ca="1" si="2106"/>
        <v>0.75843484038534403</v>
      </c>
      <c r="IR392" s="7">
        <f t="shared" ca="1" si="2107"/>
        <v>1.079592884542524E-2</v>
      </c>
      <c r="IS392" s="7">
        <f t="shared" ca="1" si="2108"/>
        <v>1</v>
      </c>
      <c r="IT392" s="7" t="str">
        <f t="shared" ca="1" si="2109"/>
        <v>2</v>
      </c>
      <c r="IU392" s="7" t="str">
        <f ca="1">IFERROR(IF(IU391+IT392&gt;IV$4,IU391,IU391+IT392),"")</f>
        <v/>
      </c>
      <c r="IV392" s="7">
        <f t="shared" ca="1" si="2226"/>
        <v>0</v>
      </c>
      <c r="IW392" s="7">
        <f t="shared" ca="1" si="2110"/>
        <v>0.86118948499664005</v>
      </c>
      <c r="IX392" s="7">
        <f t="shared" ca="1" si="2111"/>
        <v>-9.195871576587078E-2</v>
      </c>
      <c r="IY392" s="7">
        <f t="shared" ca="1" si="2112"/>
        <v>0</v>
      </c>
      <c r="IZ392" s="7">
        <f t="shared" ca="1" si="2113"/>
        <v>0</v>
      </c>
      <c r="JA392" s="7" t="str">
        <f ca="1">IFERROR(IF(JA391+IZ392&gt;JB$4,JA391,JA391+IZ392),"")</f>
        <v/>
      </c>
      <c r="JB392" s="7">
        <f t="shared" ca="1" si="2227"/>
        <v>0</v>
      </c>
      <c r="JC392" s="7">
        <f t="shared" ca="1" si="2114"/>
        <v>0.33937585681575333</v>
      </c>
      <c r="JD392" s="7">
        <f t="shared" ca="1" si="2115"/>
        <v>0.42985491241501594</v>
      </c>
      <c r="JE392" s="7">
        <f t="shared" ca="1" si="2116"/>
        <v>1</v>
      </c>
      <c r="JF392" s="7" t="str">
        <f t="shared" ca="1" si="2117"/>
        <v>2</v>
      </c>
      <c r="JG392" s="7" t="str">
        <f ca="1">IFERROR(IF(JG391+JF392&gt;JH$4,JG391,JG391+JF392),"")</f>
        <v/>
      </c>
      <c r="JH392" s="7">
        <f t="shared" ca="1" si="2228"/>
        <v>0</v>
      </c>
      <c r="JI392" s="7">
        <f t="shared" ca="1" si="2118"/>
        <v>0.49645256090354239</v>
      </c>
      <c r="JJ392" s="7">
        <f t="shared" ca="1" si="2119"/>
        <v>0.27277820832722688</v>
      </c>
      <c r="JK392" s="7">
        <f t="shared" ca="1" si="2120"/>
        <v>1</v>
      </c>
      <c r="JL392" s="7" t="str">
        <f t="shared" ca="1" si="2121"/>
        <v>2</v>
      </c>
      <c r="JM392" s="7" t="str">
        <f ca="1">IFERROR(IF(JM391+JL392&gt;JN$4,JM391,JM391+JL392),"")</f>
        <v/>
      </c>
      <c r="JN392" s="7">
        <f t="shared" ca="1" si="2229"/>
        <v>0</v>
      </c>
      <c r="JO392" s="7">
        <f t="shared" ca="1" si="2122"/>
        <v>0.91558385500372941</v>
      </c>
      <c r="JP392" s="7">
        <f t="shared" ca="1" si="2123"/>
        <v>-0.14635308577296013</v>
      </c>
      <c r="JQ392" s="7">
        <f t="shared" ca="1" si="2124"/>
        <v>0</v>
      </c>
      <c r="JR392" s="7">
        <f t="shared" ca="1" si="2125"/>
        <v>0</v>
      </c>
      <c r="JS392" s="7" t="str">
        <f ca="1">IFERROR(IF(JS391+JR392&gt;JT$4,JS391,JS391+JR392),"")</f>
        <v/>
      </c>
      <c r="JT392" s="7">
        <f t="shared" ca="1" si="2230"/>
        <v>0</v>
      </c>
      <c r="JU392" s="7">
        <f t="shared" ca="1" si="2126"/>
        <v>0.68314392902069088</v>
      </c>
      <c r="JV392" s="7">
        <f t="shared" ca="1" si="2127"/>
        <v>8.6086840210078397E-2</v>
      </c>
      <c r="JW392" s="7">
        <f t="shared" ca="1" si="2128"/>
        <v>1</v>
      </c>
      <c r="JX392" s="7" t="str">
        <f t="shared" ca="1" si="2129"/>
        <v>2</v>
      </c>
      <c r="JY392" s="7" t="str">
        <f ca="1">IFERROR(IF(JY391+JX392&gt;JZ$4,JY391,JY391+JX392),"")</f>
        <v/>
      </c>
      <c r="JZ392" s="7">
        <f t="shared" ca="1" si="2231"/>
        <v>0</v>
      </c>
      <c r="KA392" s="7">
        <f t="shared" ca="1" si="2130"/>
        <v>0.27673506960037608</v>
      </c>
      <c r="KB392" s="7">
        <f t="shared" ca="1" si="2131"/>
        <v>0.49249569963039319</v>
      </c>
      <c r="KC392" s="7">
        <f t="shared" ca="1" si="2132"/>
        <v>1</v>
      </c>
      <c r="KD392" s="7" t="str">
        <f t="shared" ca="1" si="2133"/>
        <v>2</v>
      </c>
      <c r="KE392" s="7" t="str">
        <f ca="1">IFERROR(IF(KE391+KD392&gt;KF$4,KE391,KE391+KD392),"")</f>
        <v/>
      </c>
      <c r="KF392" s="7">
        <f t="shared" ca="1" si="2232"/>
        <v>0</v>
      </c>
      <c r="KG392" s="7">
        <f t="shared" ca="1" si="2134"/>
        <v>0.64208747130073851</v>
      </c>
      <c r="KH392" s="7">
        <f t="shared" ca="1" si="2135"/>
        <v>0.12714329793003076</v>
      </c>
      <c r="KI392" s="7">
        <f t="shared" ca="1" si="2136"/>
        <v>1</v>
      </c>
      <c r="KJ392" s="7" t="str">
        <f t="shared" ca="1" si="2137"/>
        <v>2</v>
      </c>
      <c r="KK392" s="7" t="str">
        <f ca="1">IFERROR(IF(KK391+KJ392&gt;KL$4,KK391,KK391+KJ392),"")</f>
        <v/>
      </c>
      <c r="KL392" s="7">
        <f t="shared" ca="1" si="2233"/>
        <v>0</v>
      </c>
      <c r="KM392" s="7">
        <f t="shared" ca="1" si="2138"/>
        <v>0.89517931931981254</v>
      </c>
      <c r="KN392" s="7">
        <f t="shared" ca="1" si="2139"/>
        <v>-0.12594855008904327</v>
      </c>
      <c r="KO392" s="7">
        <f t="shared" ca="1" si="2140"/>
        <v>0</v>
      </c>
      <c r="KP392" s="7">
        <f t="shared" ca="1" si="2141"/>
        <v>0</v>
      </c>
      <c r="KQ392" s="7" t="str">
        <f ca="1">IFERROR(IF(KQ391+KP392&gt;KR$4,KQ391,KQ391+KP392),"")</f>
        <v/>
      </c>
      <c r="KR392" s="7">
        <f t="shared" ca="1" si="2234"/>
        <v>0</v>
      </c>
      <c r="KS392" s="7">
        <f t="shared" ca="1" si="2142"/>
        <v>0.18981728287909505</v>
      </c>
      <c r="KT392" s="7">
        <f t="shared" ca="1" si="2143"/>
        <v>0.57941348635167422</v>
      </c>
      <c r="KU392" s="7">
        <f t="shared" ca="1" si="2144"/>
        <v>1</v>
      </c>
      <c r="KV392" s="7" t="str">
        <f t="shared" ca="1" si="2145"/>
        <v>2</v>
      </c>
      <c r="KW392" s="7" t="str">
        <f ca="1">IFERROR(IF(KW391+KV392&gt;KX$4,KW391,KW391+KV392),"")</f>
        <v/>
      </c>
      <c r="KX392" s="7">
        <f t="shared" ca="1" si="2235"/>
        <v>0</v>
      </c>
      <c r="KY392" s="7">
        <f t="shared" ca="1" si="2146"/>
        <v>2.9343010605644926E-2</v>
      </c>
      <c r="KZ392" s="7">
        <f t="shared" ca="1" si="2147"/>
        <v>0.73988775862512435</v>
      </c>
      <c r="LA392" s="7">
        <f t="shared" ca="1" si="2148"/>
        <v>1</v>
      </c>
      <c r="LB392" s="7" t="str">
        <f t="shared" ca="1" si="2149"/>
        <v>2</v>
      </c>
      <c r="LC392" s="7" t="str">
        <f ca="1">IFERROR(IF(LC391+LB392&gt;LD$4,LC391,LC391+LB392),"")</f>
        <v/>
      </c>
      <c r="LD392" s="7">
        <f t="shared" ca="1" si="2236"/>
        <v>0</v>
      </c>
      <c r="LE392" s="7">
        <f t="shared" ca="1" si="2150"/>
        <v>0.99484095762466029</v>
      </c>
      <c r="LF392" s="7">
        <f t="shared" ca="1" si="2151"/>
        <v>-0.22561018839389102</v>
      </c>
      <c r="LG392" s="7">
        <f t="shared" ca="1" si="2152"/>
        <v>0</v>
      </c>
      <c r="LH392" s="7">
        <f t="shared" ca="1" si="2153"/>
        <v>0</v>
      </c>
      <c r="LI392" s="7" t="str">
        <f ca="1">IFERROR(IF(LI391+LH392&gt;LJ$4,LI391,LI391+LH392),"")</f>
        <v/>
      </c>
      <c r="LJ392" s="7">
        <f t="shared" ca="1" si="2237"/>
        <v>0</v>
      </c>
      <c r="LK392" s="7">
        <f t="shared" ca="1" si="2154"/>
        <v>0.90862065720000995</v>
      </c>
      <c r="LL392" s="7">
        <f t="shared" ca="1" si="2155"/>
        <v>-0.13938988796924068</v>
      </c>
      <c r="LM392" s="7">
        <f t="shared" ca="1" si="2156"/>
        <v>0</v>
      </c>
      <c r="LN392" s="7">
        <f t="shared" ca="1" si="2157"/>
        <v>0</v>
      </c>
      <c r="LO392" s="7" t="str">
        <f ca="1">IFERROR(IF(LO391+LN392&gt;LP$4,LO391,LO391+LN392),"")</f>
        <v/>
      </c>
      <c r="LP392" s="7">
        <f t="shared" ca="1" si="2238"/>
        <v>0</v>
      </c>
      <c r="LQ392" s="7">
        <f t="shared" ca="1" si="2158"/>
        <v>0.18475438986119241</v>
      </c>
      <c r="LR392" s="7">
        <f t="shared" ca="1" si="2159"/>
        <v>0.58447637936957686</v>
      </c>
      <c r="LS392" s="7">
        <f t="shared" ca="1" si="2160"/>
        <v>1</v>
      </c>
      <c r="LT392" s="7" t="str">
        <f t="shared" ca="1" si="2161"/>
        <v>2</v>
      </c>
      <c r="LU392" s="7" t="str">
        <f ca="1">IFERROR(IF(LU391+LT392&gt;LV$4,LU391,LU391+LT392),"")</f>
        <v/>
      </c>
      <c r="LV392" s="7">
        <f t="shared" ca="1" si="2239"/>
        <v>0</v>
      </c>
      <c r="LW392" s="7">
        <f t="shared" ca="1" si="2162"/>
        <v>0.23533223718400742</v>
      </c>
      <c r="LX392" s="7">
        <f t="shared" ca="1" si="2163"/>
        <v>0.53389853204676185</v>
      </c>
      <c r="LY392" s="7">
        <f t="shared" ca="1" si="2164"/>
        <v>1</v>
      </c>
      <c r="LZ392" s="7" t="str">
        <f t="shared" ca="1" si="2165"/>
        <v>2</v>
      </c>
      <c r="MA392" s="7" t="str">
        <f ca="1">IFERROR(IF(MA391+LZ392&gt;MB$4,MA391,MA391+LZ392),"")</f>
        <v/>
      </c>
      <c r="MB392" s="7">
        <f t="shared" ca="1" si="2240"/>
        <v>0</v>
      </c>
      <c r="MC392" s="7">
        <f t="shared" ca="1" si="2166"/>
        <v>0.7812741742775684</v>
      </c>
      <c r="MD392" s="7">
        <f t="shared" ca="1" si="2167"/>
        <v>-1.2043405046799127E-2</v>
      </c>
      <c r="ME392" s="7">
        <f t="shared" ca="1" si="2168"/>
        <v>0</v>
      </c>
      <c r="MF392" s="7">
        <f t="shared" ca="1" si="2169"/>
        <v>0</v>
      </c>
      <c r="MG392" s="7" t="str">
        <f ca="1">IFERROR(IF(MG391+MF392&gt;MH$4,MG391,MG391+MF392),"")</f>
        <v/>
      </c>
      <c r="MH392" s="7">
        <f t="shared" ca="1" si="2241"/>
        <v>0</v>
      </c>
      <c r="MI392" s="7">
        <f t="shared" ca="1" si="2170"/>
        <v>7.6261685376002863E-2</v>
      </c>
      <c r="MJ392" s="7">
        <f t="shared" ca="1" si="2171"/>
        <v>0.69296908385476641</v>
      </c>
      <c r="MK392" s="7">
        <f t="shared" ca="1" si="2172"/>
        <v>1</v>
      </c>
      <c r="ML392" s="7" t="str">
        <f t="shared" ca="1" si="2173"/>
        <v>2</v>
      </c>
      <c r="MM392" s="7" t="str">
        <f ca="1">IFERROR(IF(MM391+ML392&gt;MN$4,MM391,MM391+ML392),"")</f>
        <v/>
      </c>
      <c r="MN392" s="7">
        <f t="shared" ca="1" si="2242"/>
        <v>0</v>
      </c>
      <c r="MO392" s="7">
        <f t="shared" ca="1" si="2174"/>
        <v>0.74222561281608435</v>
      </c>
      <c r="MP392" s="7">
        <f t="shared" ca="1" si="2175"/>
        <v>2.7005156414684928E-2</v>
      </c>
      <c r="MQ392" s="7">
        <f t="shared" ca="1" si="2176"/>
        <v>1</v>
      </c>
      <c r="MR392" s="7" t="str">
        <f t="shared" ca="1" si="2177"/>
        <v>2</v>
      </c>
      <c r="MS392" s="7" t="str">
        <f ca="1">IFERROR(IF(MS391+MR392&gt;MT$4,MS391,MS391+MR392),"")</f>
        <v/>
      </c>
      <c r="MT392" s="7">
        <f t="shared" ca="1" si="2243"/>
        <v>0</v>
      </c>
      <c r="MU392" s="7">
        <f t="shared" ca="1" si="2178"/>
        <v>0.28608298160455092</v>
      </c>
      <c r="MV392" s="7">
        <f t="shared" ca="1" si="2179"/>
        <v>0.48314778762621835</v>
      </c>
      <c r="MW392" s="7">
        <f t="shared" ca="1" si="2180"/>
        <v>1</v>
      </c>
      <c r="MX392" s="7" t="str">
        <f t="shared" ca="1" si="2181"/>
        <v>2</v>
      </c>
      <c r="MY392" s="7" t="str">
        <f ca="1">IFERROR(IF(MY391+MX392&gt;MZ$4,MY391,MY391+MX392),"")</f>
        <v/>
      </c>
      <c r="MZ392" s="7">
        <f t="shared" ca="1" si="2244"/>
        <v>0</v>
      </c>
      <c r="NA392" s="7">
        <f t="shared" ca="1" si="2182"/>
        <v>0.90778164666320882</v>
      </c>
      <c r="NB392" s="7">
        <f t="shared" ca="1" si="2183"/>
        <v>-0.13855087743243955</v>
      </c>
      <c r="NC392" s="7">
        <f t="shared" ca="1" si="2184"/>
        <v>0</v>
      </c>
      <c r="ND392" s="7">
        <f t="shared" ca="1" si="2185"/>
        <v>0</v>
      </c>
      <c r="NE392" s="7" t="str">
        <f ca="1">IFERROR(IF(NE391+ND392&gt;NF$4,NE391,NE391+ND392),"")</f>
        <v/>
      </c>
      <c r="NF392" s="7">
        <f t="shared" ca="1" si="2245"/>
        <v>0</v>
      </c>
      <c r="NG392" s="7">
        <f t="shared" ca="1" si="2186"/>
        <v>9.528527745762494E-2</v>
      </c>
      <c r="NH392" s="7">
        <f t="shared" ca="1" si="2187"/>
        <v>0.67394549177314433</v>
      </c>
      <c r="NI392" s="7">
        <f t="shared" ca="1" si="2188"/>
        <v>1</v>
      </c>
      <c r="NJ392" s="7" t="str">
        <f t="shared" ca="1" si="2189"/>
        <v>2</v>
      </c>
      <c r="NK392" s="7" t="str">
        <f ca="1">IFERROR(IF(NK391+NJ392&gt;NL$4,NK391,NK391+NJ392),"")</f>
        <v/>
      </c>
      <c r="NL392" s="7">
        <f t="shared" ca="1" si="2246"/>
        <v>0</v>
      </c>
      <c r="NM392" s="7">
        <f t="shared" ca="1" si="2190"/>
        <v>4.7483687522712481E-3</v>
      </c>
      <c r="NN392" s="7">
        <f t="shared" ca="1" si="2191"/>
        <v>0.76448240047849803</v>
      </c>
      <c r="NO392" s="7">
        <f t="shared" ca="1" si="2192"/>
        <v>1</v>
      </c>
      <c r="NP392" s="7" t="str">
        <f t="shared" ca="1" si="2193"/>
        <v>2</v>
      </c>
      <c r="NQ392" s="7" t="str">
        <f ca="1">IFERROR(IF(NQ391+NP392&gt;NR$4,NQ391,NQ391+NP392),"")</f>
        <v/>
      </c>
      <c r="NR392" s="7">
        <f t="shared" ca="1" si="2247"/>
        <v>0</v>
      </c>
      <c r="NT392">
        <v>394</v>
      </c>
      <c r="NU392" s="7" t="s">
        <v>19</v>
      </c>
      <c r="NV392" s="7" t="str">
        <f t="shared" ca="1" si="1987"/>
        <v/>
      </c>
      <c r="NW392" s="7" t="str">
        <f t="shared" ca="1" si="2194"/>
        <v/>
      </c>
      <c r="NX392" t="str">
        <f ca="1">IFERROR(VLOOKUP(NT392,$K$3:$AK$568,8,FALSE),"")</f>
        <v/>
      </c>
      <c r="NY392" t="str">
        <f ca="1">IFERROR(VLOOKUP(NT392,$K$3:$AK$568,9,FALSE),"")</f>
        <v/>
      </c>
      <c r="NZ392" s="7" t="str">
        <f ca="1">IFERROR(VLOOKUP(NT392,$K$3:$AK$568,27,FALSE),"")</f>
        <v/>
      </c>
      <c r="OB392">
        <v>394</v>
      </c>
      <c r="OC392" s="7" t="s">
        <v>19</v>
      </c>
      <c r="OD392" t="e">
        <f t="shared" ca="1" si="2248"/>
        <v>#N/A</v>
      </c>
      <c r="OE392" s="7" t="str">
        <f t="shared" ca="1" si="2249"/>
        <v/>
      </c>
      <c r="OF392" s="7" t="str">
        <f t="shared" ca="1" si="2250"/>
        <v/>
      </c>
      <c r="OG392" t="str">
        <f t="shared" ca="1" si="2251"/>
        <v/>
      </c>
      <c r="OI392">
        <v>394</v>
      </c>
      <c r="OJ392" s="7" t="s">
        <v>19</v>
      </c>
      <c r="OK392" s="7" t="str">
        <f t="shared" ca="1" si="2252"/>
        <v/>
      </c>
      <c r="OL392" s="7" t="str">
        <f t="shared" ca="1" si="2253"/>
        <v/>
      </c>
      <c r="OM392" t="str">
        <f ca="1">IFERROR(VLOOKUP(OI392,$L$3:$AK$568,7,FALSE),"")</f>
        <v/>
      </c>
      <c r="ON392" t="str">
        <f ca="1">IFERROR(VLOOKUP(OI392,$L$3:$AK$568,8,FALSE),"")</f>
        <v/>
      </c>
      <c r="OO392" s="7" t="str">
        <f ca="1">IFERROR(VLOOKUP(OI392,$L$3:$AK$568,26,FALSE),"")</f>
        <v/>
      </c>
      <c r="OQ392">
        <v>394</v>
      </c>
      <c r="OR392" s="7" t="s">
        <v>19</v>
      </c>
      <c r="OS392" t="e">
        <f t="shared" ca="1" si="2254"/>
        <v>#N/A</v>
      </c>
      <c r="OT392" s="7" t="str">
        <f t="shared" ca="1" si="2255"/>
        <v/>
      </c>
      <c r="OU392" s="7" t="str">
        <f t="shared" ca="1" si="2256"/>
        <v/>
      </c>
      <c r="OV392" t="str">
        <f t="shared" ca="1" si="2257"/>
        <v/>
      </c>
      <c r="OX392">
        <v>394</v>
      </c>
      <c r="OY392" s="7" t="s">
        <v>19</v>
      </c>
      <c r="OZ392" s="7" t="str">
        <f t="shared" ca="1" si="2258"/>
        <v/>
      </c>
      <c r="PA392" s="7" t="str">
        <f t="shared" ca="1" si="2259"/>
        <v/>
      </c>
      <c r="PB392" t="str">
        <f ca="1">IFERROR(VLOOKUP(OX392,$M$3:$AK$568,6,FALSE),"")</f>
        <v/>
      </c>
      <c r="PC392" t="str">
        <f ca="1">IFERROR(VLOOKUP(OX392,$M$3:$AK$568,7,FALSE),"")</f>
        <v/>
      </c>
      <c r="PD392" s="7" t="str">
        <f ca="1">IFERROR(VLOOKUP(OX392,$M$3:$AK$568,25,FALSE),"")</f>
        <v/>
      </c>
      <c r="PF392">
        <v>394</v>
      </c>
      <c r="PG392" s="7" t="s">
        <v>19</v>
      </c>
      <c r="PH392" t="e">
        <f t="shared" ca="1" si="2260"/>
        <v>#N/A</v>
      </c>
      <c r="PI392" s="7" t="str">
        <f t="shared" ca="1" si="2261"/>
        <v/>
      </c>
      <c r="PJ392" s="7" t="str">
        <f t="shared" ca="1" si="2262"/>
        <v/>
      </c>
      <c r="PK392" t="str">
        <f t="shared" ca="1" si="2263"/>
        <v/>
      </c>
      <c r="PM392">
        <v>394</v>
      </c>
      <c r="PN392" s="7" t="s">
        <v>19</v>
      </c>
      <c r="PO392" s="202" t="str">
        <f t="shared" ca="1" si="2264"/>
        <v/>
      </c>
      <c r="PP392" s="7" t="str">
        <f t="shared" ca="1" si="2265"/>
        <v/>
      </c>
      <c r="PQ392" t="str">
        <f ca="1">IFERROR(VLOOKUP(PM392,$G$325:$R$409,12,FALSE),"")</f>
        <v/>
      </c>
      <c r="PR392" t="e">
        <f ca="1">VLOOKUP(PM392,$G$324:$Q$409,11,FALSE)</f>
        <v>#N/A</v>
      </c>
      <c r="PS392" s="7" t="str">
        <f ca="1">VLOOKUP(PQ392,$R$325:$Y$409,8,FALSE)</f>
        <v>- -</v>
      </c>
      <c r="PT392" s="7">
        <f ca="1">ReSt</f>
        <v>-4</v>
      </c>
      <c r="PU392" s="7" t="e">
        <f t="shared" ca="1" si="2266"/>
        <v>#N/A</v>
      </c>
      <c r="PV392" s="7" t="e">
        <f t="shared" ca="1" si="2267"/>
        <v>#N/A</v>
      </c>
      <c r="PW392" s="7" t="str">
        <f ca="1">VLOOKUP(PQ392,$R$325:$AK$409,8,FALSE)</f>
        <v>- -</v>
      </c>
      <c r="PX392" s="7"/>
      <c r="PY392">
        <v>394</v>
      </c>
      <c r="PZ392" s="7" t="s">
        <v>19</v>
      </c>
      <c r="QA392" t="str">
        <f t="shared" ca="1" si="2268"/>
        <v/>
      </c>
      <c r="QB392" s="7" t="str">
        <f t="shared" ca="1" si="2269"/>
        <v/>
      </c>
      <c r="QC392" s="7" t="str">
        <f t="shared" ca="1" si="2270"/>
        <v/>
      </c>
      <c r="QD392" t="str">
        <f t="shared" ca="1" si="2271"/>
        <v/>
      </c>
      <c r="QF392">
        <v>394</v>
      </c>
      <c r="QG392" s="7" t="s">
        <v>19</v>
      </c>
      <c r="QH392" s="7" t="str">
        <f t="shared" ca="1" si="2272"/>
        <v/>
      </c>
      <c r="QI392" s="7" t="e">
        <f t="shared" ca="1" si="2273"/>
        <v>#VALUE!</v>
      </c>
      <c r="QJ392" t="e">
        <f t="shared" ca="1" si="2274"/>
        <v>#N/A</v>
      </c>
      <c r="QK392" s="7" t="e">
        <f t="shared" ca="1" si="2275"/>
        <v>#N/A</v>
      </c>
      <c r="QM392">
        <v>394</v>
      </c>
      <c r="QN392" s="7" t="s">
        <v>19</v>
      </c>
      <c r="QO392" t="str">
        <f t="shared" ca="1" si="2276"/>
        <v/>
      </c>
      <c r="QP392" s="7" t="str">
        <f t="shared" ca="1" si="2277"/>
        <v/>
      </c>
      <c r="QQ392" t="str">
        <f t="shared" ca="1" si="2278"/>
        <v/>
      </c>
    </row>
    <row r="393" spans="1:459" x14ac:dyDescent="0.25">
      <c r="A393" s="240" t="str">
        <f>IF('Character Sheet'!$B$4="Creature","N","Y")</f>
        <v>Y</v>
      </c>
      <c r="C393" s="75"/>
      <c r="D393" s="76"/>
      <c r="F393" s="75">
        <v>24</v>
      </c>
      <c r="G393" s="76">
        <f t="shared" ca="1" si="1968"/>
        <v>0</v>
      </c>
      <c r="I393" s="75" t="s">
        <v>1812</v>
      </c>
      <c r="J393" s="85"/>
      <c r="K393" s="85">
        <f t="shared" ca="1" si="1969"/>
        <v>7</v>
      </c>
      <c r="L393" s="85">
        <f t="shared" ca="1" si="1970"/>
        <v>7</v>
      </c>
      <c r="M393" s="70">
        <f t="shared" ca="1" si="1971"/>
        <v>18</v>
      </c>
      <c r="O393" s="222" t="str">
        <f t="shared" ca="1" si="1972"/>
        <v>- -</v>
      </c>
      <c r="Q393" s="7" t="s">
        <v>1757</v>
      </c>
      <c r="R393" s="9" t="str">
        <f ca="1">IFERROR(VLOOKUP(F393,INDIRECT(Calculations!$D$101),2,FALSE),"")</f>
        <v/>
      </c>
      <c r="S393" s="9" t="str">
        <f t="shared" ca="1" si="1973"/>
        <v/>
      </c>
      <c r="T393" s="61" t="str">
        <f ca="1">SUBSTITUTE(IFERROR(IFERROR(VLOOKUP(R393,'[1]Skill Statistics'!$A$3:$C$513,2,FALSE),VLOOKUP(Q393,'[1]Skill Statistics'!$A$3:$C$513,2,FALSE)),T392),"R*","ReSt")</f>
        <v>ReSt/ReSt</v>
      </c>
      <c r="U393" s="61" t="str">
        <f ca="1">IFERROR(IFERROR(VLOOKUP(R393,'[1]Skill Statistics'!$A$3:$C$513,3,FALSE),VLOOKUP(Q393,'[1]Skill Statistics'!$A$3:$C$513,3,FALSE)),U392)</f>
        <v>Me</v>
      </c>
      <c r="V393" s="61" t="str">
        <f ca="1">IF(R393="","- -",IF(ISNUMBER(SEARCH("Category",R393)),"- -",IFERROR(IFERROR(VLOOKUP(Q393,[1]Professions!$A$4:$AM$288,MATCH(Profession,[1]Professions!$A$1:$AM$1,0),FALSE),VLOOKUP(Q393,Calculations!$B$91:$I$95,8,FALSE)),"- -")))</f>
        <v>- -</v>
      </c>
      <c r="W393" s="60" t="str">
        <f t="shared" ca="1" si="1974"/>
        <v>- -</v>
      </c>
      <c r="X393" s="7" t="str">
        <f ca="1">IFERROR(VLOOKUP(R393,$BS$6:$NR$519,MATCH(ActualLevel,$BS$3:$NR$3,0),FALSE),"- -")</f>
        <v>- -</v>
      </c>
      <c r="Y393" s="7" t="str">
        <f t="shared" ca="1" si="1975"/>
        <v>- -</v>
      </c>
      <c r="Z393" s="7" t="str">
        <f ca="1">IFERROR(VLOOKUP(Y393,Charts!$BQ$2:$BR$52,2,FALSE),"- -")</f>
        <v>- -</v>
      </c>
      <c r="AA393" s="7">
        <f t="shared" ca="1" si="1976"/>
        <v>-1</v>
      </c>
      <c r="AB393" s="7" t="str">
        <f t="shared" ca="1" si="1977"/>
        <v>- -</v>
      </c>
      <c r="AC393" s="7"/>
      <c r="AD393" s="7"/>
      <c r="AE393" s="7"/>
      <c r="AF393" s="7"/>
      <c r="AG393" s="7"/>
      <c r="AH393" s="90"/>
      <c r="AI393" s="7"/>
      <c r="AJ393" s="7"/>
      <c r="AK393" s="7">
        <f t="shared" ca="1" si="1978"/>
        <v>-1</v>
      </c>
      <c r="AL393" s="7"/>
      <c r="AM393" s="69">
        <f>IFERROR(VLOOKUP(Q393,'[1]Skill Statistics'!$A$3:$AN$513,MATCH(Profession,'[1]Skill Statistics'!$A$2:$AN$2,0),FALSE),0)</f>
        <v>0</v>
      </c>
      <c r="AN393" s="85">
        <f>IFERROR(VLOOKUP(Q393,'[1]Skill Statistics'!$A$3:$BK$513,MATCH(Archetype,'[1]Skill Statistics'!$A$2:$BK$2,0),FALSE),0)</f>
        <v>0</v>
      </c>
      <c r="AO393" s="85">
        <f>IFERROR(VLOOKUP(Q393,'[1]Skill Statistics'!$A$3:$BB$513,MATCH(Race,'[1]Skill Statistics'!$A$2:$BB$2,0),FALSE),0)</f>
        <v>0</v>
      </c>
      <c r="AP393" s="85">
        <f t="shared" ca="1" si="2195"/>
        <v>-0.1</v>
      </c>
      <c r="AQ393" s="70"/>
      <c r="AS393" s="69">
        <f>IFERROR(VLOOKUP(Q393,'[1]Professional Skills'!$A$4:$AM$288,MATCH(Profession,'[1]Professional Skills'!$A$3:$AM$3,0),FALSE),"- -")</f>
        <v>0</v>
      </c>
      <c r="AT393" t="s">
        <v>1812</v>
      </c>
      <c r="AU393" s="7" t="str">
        <f t="shared" si="1979"/>
        <v/>
      </c>
      <c r="AV393" s="7">
        <f t="shared" ca="1" si="1980"/>
        <v>0</v>
      </c>
      <c r="AW393" t="str">
        <f t="shared" si="2279"/>
        <v/>
      </c>
      <c r="AX393" t="str">
        <f t="shared" si="1981"/>
        <v/>
      </c>
      <c r="AY393">
        <f t="shared" si="1982"/>
        <v>0</v>
      </c>
      <c r="AZ393" s="70" t="str">
        <f t="shared" si="1983"/>
        <v/>
      </c>
      <c r="BB393" s="69" t="str">
        <f>IFERROR(IF(Q393="Language",VLOOKUP(R393,[1]Cultures!$B$4:$N$218,MATCH(Culture,[1]Cultures!$B$3:$N$3,0),FALSE),VLOOKUP(Q393,[1]Cultures!$B$4:$O$212,MATCH(Culture,[1]Cultures!$B$3:$O$3,0),FALSE)),"- -")</f>
        <v>- -</v>
      </c>
      <c r="BC393" t="s">
        <v>1812</v>
      </c>
      <c r="BD393">
        <f t="shared" ca="1" si="1984"/>
        <v>0.46602762018574329</v>
      </c>
      <c r="BE393">
        <f t="shared" ca="1" si="2280"/>
        <v>0.36602762018574331</v>
      </c>
      <c r="BH393">
        <f t="shared" ca="1" si="1950"/>
        <v>13</v>
      </c>
      <c r="BI393" s="7">
        <f t="shared" ca="1" si="1985"/>
        <v>0</v>
      </c>
      <c r="BK393" s="7"/>
      <c r="BL393" s="70" t="str">
        <f t="shared" ca="1" si="1986"/>
        <v>- -</v>
      </c>
      <c r="BN393" s="69" t="str">
        <f ca="1">IFERROR(VLOOKUP(V393,Charts!$BT$2:$BV$14,3,FALSE),"- -")</f>
        <v>- -</v>
      </c>
      <c r="BO393" s="85" t="str">
        <f t="shared" ca="1" si="2196"/>
        <v>- -</v>
      </c>
      <c r="BP393" s="70" t="str">
        <f t="shared" ca="1" si="2281"/>
        <v>- -</v>
      </c>
      <c r="BR393" s="7">
        <v>392</v>
      </c>
      <c r="BS393" s="9" t="str">
        <f ca="1">VLOOKUP(BR393,$O$3:$R$568,4,FALSE)</f>
        <v>Farrier</v>
      </c>
      <c r="BT393" s="7" t="str">
        <f ca="1">VLOOKUP(BS393,$R$3:$V$568,5,FALSE)</f>
        <v>2 / 4</v>
      </c>
      <c r="BU393" s="7">
        <f ca="1">VLOOKUP(BT393,Charts!$BT$2:$BV$14,3,FALSE)</f>
        <v>0.76923076923076927</v>
      </c>
      <c r="BV393" s="7" t="str">
        <f t="shared" ca="1" si="1988"/>
        <v>2</v>
      </c>
      <c r="BW393" s="7" t="str">
        <f t="shared" ca="1" si="1989"/>
        <v>4</v>
      </c>
      <c r="BY393" s="7">
        <f t="shared" ca="1" si="1990"/>
        <v>0.17442449619205391</v>
      </c>
      <c r="BZ393" s="7">
        <f t="shared" ca="1" si="1991"/>
        <v>0.59480627303871536</v>
      </c>
      <c r="CA393" s="7">
        <f t="shared" ca="1" si="1992"/>
        <v>1</v>
      </c>
      <c r="CB393" s="7" t="str">
        <f t="shared" ca="1" si="1993"/>
        <v>2</v>
      </c>
      <c r="CC393" s="7" t="str">
        <f ca="1">IFERROR(IF(CC392+CB393&gt;CD$4,CC392,CC392+CB393),"")</f>
        <v/>
      </c>
      <c r="CD393" s="7">
        <f t="shared" ca="1" si="2197"/>
        <v>0</v>
      </c>
      <c r="CE393" s="7">
        <f t="shared" ca="1" si="1994"/>
        <v>0.28968410204752426</v>
      </c>
      <c r="CF393" s="7">
        <f t="shared" ca="1" si="1995"/>
        <v>0.47954666718324501</v>
      </c>
      <c r="CG393" s="7">
        <f t="shared" ca="1" si="1996"/>
        <v>1</v>
      </c>
      <c r="CH393" s="7" t="str">
        <f t="shared" ca="1" si="1997"/>
        <v>2</v>
      </c>
      <c r="CI393" s="7" t="str">
        <f ca="1">IFERROR(IF(CI392+CH393&gt;CJ$4,CI392,CI392+CH393),"")</f>
        <v/>
      </c>
      <c r="CJ393" s="7">
        <f t="shared" ca="1" si="2198"/>
        <v>0</v>
      </c>
      <c r="CK393" s="7">
        <f t="shared" ca="1" si="1998"/>
        <v>0.46148935990770579</v>
      </c>
      <c r="CL393" s="7">
        <f t="shared" ca="1" si="1999"/>
        <v>0.30774140932306349</v>
      </c>
      <c r="CM393" s="7">
        <f t="shared" ca="1" si="2000"/>
        <v>1</v>
      </c>
      <c r="CN393" s="7" t="str">
        <f t="shared" ca="1" si="2001"/>
        <v>2</v>
      </c>
      <c r="CO393" s="7" t="str">
        <f ca="1">IFERROR(IF(CO392+CN393&gt;CP$4,CO392,CO392+CN393),"")</f>
        <v/>
      </c>
      <c r="CP393" s="7">
        <f t="shared" ca="1" si="2199"/>
        <v>0</v>
      </c>
      <c r="CQ393" s="7">
        <f t="shared" ca="1" si="2002"/>
        <v>0.46543635112669435</v>
      </c>
      <c r="CR393" s="7">
        <f t="shared" ca="1" si="2003"/>
        <v>0.30379441810407493</v>
      </c>
      <c r="CS393" s="7">
        <f t="shared" ca="1" si="2004"/>
        <v>1</v>
      </c>
      <c r="CT393" s="7" t="str">
        <f t="shared" ca="1" si="2005"/>
        <v>2</v>
      </c>
      <c r="CU393" s="7" t="str">
        <f ca="1">IFERROR(IF(CU392+CT393&gt;CV$4,CU392,CU392+CT393),"")</f>
        <v/>
      </c>
      <c r="CV393" s="7">
        <f t="shared" ca="1" si="2200"/>
        <v>0</v>
      </c>
      <c r="CW393" s="7">
        <f t="shared" ca="1" si="2006"/>
        <v>0.69926523159191345</v>
      </c>
      <c r="CX393" s="7">
        <f t="shared" ca="1" si="2007"/>
        <v>6.9965537638855824E-2</v>
      </c>
      <c r="CY393" s="7">
        <f t="shared" ca="1" si="2008"/>
        <v>1</v>
      </c>
      <c r="CZ393" s="7" t="str">
        <f t="shared" ca="1" si="2009"/>
        <v>2</v>
      </c>
      <c r="DA393" s="7" t="str">
        <f ca="1">IFERROR(IF(DA392+CZ393&gt;DB$4,DA392,DA392+CZ393),"")</f>
        <v/>
      </c>
      <c r="DB393" s="7">
        <f t="shared" ca="1" si="2201"/>
        <v>0</v>
      </c>
      <c r="DC393" s="7">
        <f t="shared" ca="1" si="2010"/>
        <v>0.70090202165682447</v>
      </c>
      <c r="DD393" s="7">
        <f t="shared" ca="1" si="2011"/>
        <v>6.8328747573944804E-2</v>
      </c>
      <c r="DE393" s="7">
        <f t="shared" ca="1" si="2012"/>
        <v>1</v>
      </c>
      <c r="DF393" s="7" t="str">
        <f t="shared" ca="1" si="2013"/>
        <v>2</v>
      </c>
      <c r="DG393" s="7" t="str">
        <f ca="1">IFERROR(IF(DG392+DF393&gt;DH$4,DG392,DG392+DF393),"")</f>
        <v/>
      </c>
      <c r="DH393" s="7">
        <f t="shared" ca="1" si="2202"/>
        <v>0</v>
      </c>
      <c r="DI393" s="7">
        <f t="shared" ca="1" si="2014"/>
        <v>0.75420679195421336</v>
      </c>
      <c r="DJ393" s="7">
        <f t="shared" ca="1" si="2015"/>
        <v>1.5023977276555911E-2</v>
      </c>
      <c r="DK393" s="7">
        <f t="shared" ca="1" si="2016"/>
        <v>1</v>
      </c>
      <c r="DL393" s="7" t="str">
        <f t="shared" ca="1" si="2017"/>
        <v>2</v>
      </c>
      <c r="DM393" s="7" t="str">
        <f ca="1">IFERROR(IF(DM392+DL393&gt;DN$4,DM392,DM392+DL393),"")</f>
        <v/>
      </c>
      <c r="DN393" s="7">
        <f t="shared" ca="1" si="2203"/>
        <v>0</v>
      </c>
      <c r="DO393" s="7">
        <f t="shared" ca="1" si="2018"/>
        <v>0.62038895262831151</v>
      </c>
      <c r="DP393" s="7">
        <f t="shared" ca="1" si="2019"/>
        <v>0.14884181660245777</v>
      </c>
      <c r="DQ393" s="7">
        <f t="shared" ca="1" si="2020"/>
        <v>1</v>
      </c>
      <c r="DR393" s="7" t="str">
        <f t="shared" ca="1" si="2021"/>
        <v>2</v>
      </c>
      <c r="DS393" s="7" t="str">
        <f ca="1">IFERROR(IF(DS392+DR393&gt;DT$4,DS392,DS392+DR393),"")</f>
        <v/>
      </c>
      <c r="DT393" s="7">
        <f t="shared" ca="1" si="2204"/>
        <v>0</v>
      </c>
      <c r="DU393" s="7">
        <f t="shared" ca="1" si="2022"/>
        <v>1.8632153635425919E-2</v>
      </c>
      <c r="DV393" s="7">
        <f t="shared" ca="1" si="2023"/>
        <v>0.75059861559534335</v>
      </c>
      <c r="DW393" s="7">
        <f t="shared" ca="1" si="2024"/>
        <v>1</v>
      </c>
      <c r="DX393" s="7" t="str">
        <f t="shared" ca="1" si="2025"/>
        <v>2</v>
      </c>
      <c r="DY393" s="7" t="str">
        <f ca="1">IFERROR(IF(DY392+DX393&gt;DZ$4,DY392,DY392+DX393),"")</f>
        <v/>
      </c>
      <c r="DZ393" s="7">
        <f t="shared" ca="1" si="2205"/>
        <v>0</v>
      </c>
      <c r="EA393" s="7">
        <f t="shared" ca="1" si="2026"/>
        <v>0.59916513537952909</v>
      </c>
      <c r="EB393" s="7">
        <f t="shared" ca="1" si="2027"/>
        <v>0.17006563385124018</v>
      </c>
      <c r="EC393" s="7">
        <f t="shared" ca="1" si="2028"/>
        <v>1</v>
      </c>
      <c r="ED393" s="7" t="str">
        <f t="shared" ca="1" si="2029"/>
        <v>2</v>
      </c>
      <c r="EE393" s="7" t="str">
        <f ca="1">IFERROR(IF(EE392+ED393&gt;EF$4,EE392,EE392+ED393),"")</f>
        <v/>
      </c>
      <c r="EF393" s="7">
        <f t="shared" ca="1" si="2206"/>
        <v>0</v>
      </c>
      <c r="EG393" s="7">
        <f t="shared" ca="1" si="2030"/>
        <v>0.71018786930555444</v>
      </c>
      <c r="EH393" s="7">
        <f t="shared" ca="1" si="2031"/>
        <v>5.9042899925214831E-2</v>
      </c>
      <c r="EI393" s="7">
        <f t="shared" ca="1" si="2032"/>
        <v>1</v>
      </c>
      <c r="EJ393" s="7" t="str">
        <f t="shared" ca="1" si="2033"/>
        <v>2</v>
      </c>
      <c r="EK393" s="7" t="str">
        <f ca="1">IFERROR(IF(EK392+EJ393&gt;EL$4,EK392,EK392+EJ393),"")</f>
        <v/>
      </c>
      <c r="EL393" s="7">
        <f t="shared" ca="1" si="2207"/>
        <v>0</v>
      </c>
      <c r="EM393" s="7">
        <f t="shared" ca="1" si="2034"/>
        <v>0.19175213071993547</v>
      </c>
      <c r="EN393" s="7">
        <f t="shared" ca="1" si="2035"/>
        <v>0.57747863851083381</v>
      </c>
      <c r="EO393" s="7">
        <f t="shared" ca="1" si="2036"/>
        <v>1</v>
      </c>
      <c r="EP393" s="7" t="str">
        <f t="shared" ca="1" si="2037"/>
        <v>2</v>
      </c>
      <c r="EQ393" s="7" t="str">
        <f ca="1">IFERROR(IF(EQ392+EP393&gt;ER$4,EQ392,EQ392+EP393),"")</f>
        <v/>
      </c>
      <c r="ER393" s="7">
        <f t="shared" ca="1" si="2208"/>
        <v>0</v>
      </c>
      <c r="ES393" s="7">
        <f t="shared" ca="1" si="2038"/>
        <v>0.15528494263314974</v>
      </c>
      <c r="ET393" s="7">
        <f t="shared" ca="1" si="2039"/>
        <v>0.61394582659761954</v>
      </c>
      <c r="EU393" s="7">
        <f t="shared" ca="1" si="2040"/>
        <v>1</v>
      </c>
      <c r="EV393" s="7" t="str">
        <f t="shared" ca="1" si="2041"/>
        <v>2</v>
      </c>
      <c r="EW393" s="7" t="str">
        <f ca="1">IFERROR(IF(EW392+EV393&gt;EX$4,EW392,EW392+EV393),"")</f>
        <v/>
      </c>
      <c r="EX393" s="7">
        <f t="shared" ca="1" si="2209"/>
        <v>0</v>
      </c>
      <c r="EY393" s="7">
        <f t="shared" ca="1" si="2042"/>
        <v>0.88751291143974009</v>
      </c>
      <c r="EZ393" s="7">
        <f t="shared" ca="1" si="2043"/>
        <v>-0.11828214220897082</v>
      </c>
      <c r="FA393" s="7">
        <f t="shared" ca="1" si="2044"/>
        <v>0</v>
      </c>
      <c r="FB393" s="7">
        <f t="shared" ca="1" si="2045"/>
        <v>0</v>
      </c>
      <c r="FC393" s="7" t="str">
        <f ca="1">IFERROR(IF(FC392+FB393&gt;FD$4,FC392,FC392+FB393),"")</f>
        <v/>
      </c>
      <c r="FD393" s="7">
        <f t="shared" ca="1" si="2210"/>
        <v>0</v>
      </c>
      <c r="FE393" s="7">
        <f t="shared" ca="1" si="2046"/>
        <v>0.55015077624053832</v>
      </c>
      <c r="FF393" s="7">
        <f t="shared" ca="1" si="2047"/>
        <v>0.21907999299023095</v>
      </c>
      <c r="FG393" s="7">
        <f t="shared" ca="1" si="2048"/>
        <v>1</v>
      </c>
      <c r="FH393" s="7" t="str">
        <f t="shared" ca="1" si="2049"/>
        <v>2</v>
      </c>
      <c r="FI393" s="7" t="str">
        <f ca="1">IFERROR(IF(FI392+FH393&gt;FJ$4,FI392,FI392+FH393),"")</f>
        <v/>
      </c>
      <c r="FJ393" s="7">
        <f t="shared" ca="1" si="2211"/>
        <v>0</v>
      </c>
      <c r="FK393" s="7">
        <f t="shared" ca="1" si="2050"/>
        <v>0.80748844587930191</v>
      </c>
      <c r="FL393" s="7">
        <f t="shared" ca="1" si="2051"/>
        <v>-3.8257676648532635E-2</v>
      </c>
      <c r="FM393" s="7">
        <f t="shared" ca="1" si="2052"/>
        <v>0</v>
      </c>
      <c r="FN393" s="7">
        <f t="shared" ca="1" si="2053"/>
        <v>0</v>
      </c>
      <c r="FO393" s="7" t="str">
        <f ca="1">IFERROR(IF(FO392+FN393&gt;FP$4,FO392,FO392+FN393),"")</f>
        <v/>
      </c>
      <c r="FP393" s="7">
        <f t="shared" ca="1" si="2212"/>
        <v>0</v>
      </c>
      <c r="FQ393" s="7">
        <f t="shared" ca="1" si="2054"/>
        <v>0.36220528414994824</v>
      </c>
      <c r="FR393" s="7">
        <f t="shared" ca="1" si="2055"/>
        <v>0.40702548508082104</v>
      </c>
      <c r="FS393" s="7">
        <f t="shared" ca="1" si="2056"/>
        <v>1</v>
      </c>
      <c r="FT393" s="7" t="str">
        <f t="shared" ca="1" si="2057"/>
        <v>2</v>
      </c>
      <c r="FU393" s="7" t="str">
        <f ca="1">IFERROR(IF(FU392+FT393&gt;FV$4,FU392,FU392+FT393),"")</f>
        <v/>
      </c>
      <c r="FV393" s="7">
        <f t="shared" ca="1" si="2213"/>
        <v>0</v>
      </c>
      <c r="FW393" s="7">
        <f t="shared" ca="1" si="2058"/>
        <v>0.86659056668166301</v>
      </c>
      <c r="FX393" s="7">
        <f t="shared" ca="1" si="2059"/>
        <v>-9.7359797450893737E-2</v>
      </c>
      <c r="FY393" s="7">
        <f t="shared" ca="1" si="2060"/>
        <v>0</v>
      </c>
      <c r="FZ393" s="7">
        <f t="shared" ca="1" si="2061"/>
        <v>0</v>
      </c>
      <c r="GA393" s="7" t="str">
        <f ca="1">IFERROR(IF(GA392+FZ393&gt;GB$4,GA392,GA392+FZ393),"")</f>
        <v/>
      </c>
      <c r="GB393" s="7">
        <f t="shared" ca="1" si="2214"/>
        <v>0</v>
      </c>
      <c r="GC393" s="7">
        <f t="shared" ca="1" si="2062"/>
        <v>7.7986450756446279E-2</v>
      </c>
      <c r="GD393" s="7">
        <f t="shared" ca="1" si="2063"/>
        <v>0.69124431847432299</v>
      </c>
      <c r="GE393" s="7">
        <f t="shared" ca="1" si="2064"/>
        <v>1</v>
      </c>
      <c r="GF393" s="7" t="str">
        <f t="shared" ca="1" si="2065"/>
        <v>2</v>
      </c>
      <c r="GG393" s="7" t="str">
        <f ca="1">IFERROR(IF(GG392+GF393&gt;GH$4,GG392,GG392+GF393),"")</f>
        <v/>
      </c>
      <c r="GH393" s="7">
        <f t="shared" ca="1" si="2215"/>
        <v>0</v>
      </c>
      <c r="GI393" s="7">
        <f t="shared" ca="1" si="2066"/>
        <v>0.75196812406961289</v>
      </c>
      <c r="GJ393" s="7">
        <f t="shared" ca="1" si="2067"/>
        <v>1.7262645161156387E-2</v>
      </c>
      <c r="GK393" s="7">
        <f t="shared" ca="1" si="2068"/>
        <v>1</v>
      </c>
      <c r="GL393" s="7" t="str">
        <f t="shared" ca="1" si="2069"/>
        <v>2</v>
      </c>
      <c r="GM393" s="7" t="str">
        <f ca="1">IFERROR(IF(GM392+GL393&gt;GN$4,GM392,GM392+GL393),"")</f>
        <v/>
      </c>
      <c r="GN393" s="7">
        <f t="shared" ca="1" si="2216"/>
        <v>0</v>
      </c>
      <c r="GO393" s="7">
        <f t="shared" ca="1" si="2070"/>
        <v>0.38730324990330733</v>
      </c>
      <c r="GP393" s="7">
        <f t="shared" ca="1" si="2071"/>
        <v>0.38192751932746194</v>
      </c>
      <c r="GQ393" s="7">
        <f t="shared" ca="1" si="2072"/>
        <v>1</v>
      </c>
      <c r="GR393" s="7" t="str">
        <f t="shared" ca="1" si="2073"/>
        <v>2</v>
      </c>
      <c r="GS393" s="7" t="str">
        <f ca="1">IFERROR(IF(GS392+GR393&gt;GT$4,GS392,GS392+GR393),"")</f>
        <v/>
      </c>
      <c r="GT393" s="7">
        <f t="shared" ca="1" si="2217"/>
        <v>0</v>
      </c>
      <c r="GU393" s="7">
        <f t="shared" ca="1" si="2074"/>
        <v>0.73315847536095513</v>
      </c>
      <c r="GV393" s="7">
        <f t="shared" ca="1" si="2075"/>
        <v>3.6072293869814143E-2</v>
      </c>
      <c r="GW393" s="7">
        <f t="shared" ca="1" si="2076"/>
        <v>1</v>
      </c>
      <c r="GX393" s="7" t="str">
        <f t="shared" ca="1" si="2077"/>
        <v>2</v>
      </c>
      <c r="GY393" s="7" t="str">
        <f ca="1">IFERROR(IF(GY392+GX393&gt;GZ$4,GY392,GY392+GX393),"")</f>
        <v/>
      </c>
      <c r="GZ393" s="7">
        <f t="shared" ca="1" si="2218"/>
        <v>0</v>
      </c>
      <c r="HA393" s="7">
        <f t="shared" ca="1" si="2078"/>
        <v>0.84927642460251085</v>
      </c>
      <c r="HB393" s="7">
        <f t="shared" ca="1" si="2079"/>
        <v>-8.0045655371741575E-2</v>
      </c>
      <c r="HC393" s="7">
        <f t="shared" ca="1" si="2080"/>
        <v>0</v>
      </c>
      <c r="HD393" s="7">
        <f t="shared" ca="1" si="2081"/>
        <v>0</v>
      </c>
      <c r="HE393" s="7" t="str">
        <f ca="1">IFERROR(IF(HE392+HD393&gt;HF$4,HE392,HE392+HD393),"")</f>
        <v/>
      </c>
      <c r="HF393" s="7">
        <f t="shared" ca="1" si="2219"/>
        <v>0</v>
      </c>
      <c r="HG393" s="7">
        <f t="shared" ca="1" si="2082"/>
        <v>0.38210863622095748</v>
      </c>
      <c r="HH393" s="7">
        <f t="shared" ca="1" si="2083"/>
        <v>0.3871221330098118</v>
      </c>
      <c r="HI393" s="7">
        <f t="shared" ca="1" si="2084"/>
        <v>1</v>
      </c>
      <c r="HJ393" s="7" t="str">
        <f t="shared" ca="1" si="2085"/>
        <v>2</v>
      </c>
      <c r="HK393" s="7" t="str">
        <f ca="1">IFERROR(IF(HK392+HJ393&gt;HL$4,HK392,HK392+HJ393),"")</f>
        <v/>
      </c>
      <c r="HL393" s="7">
        <f t="shared" ca="1" si="2220"/>
        <v>0</v>
      </c>
      <c r="HM393" s="7">
        <f t="shared" ca="1" si="2086"/>
        <v>0.24834511073799792</v>
      </c>
      <c r="HN393" s="7">
        <f t="shared" ca="1" si="2087"/>
        <v>0.52088565849277135</v>
      </c>
      <c r="HO393" s="7">
        <f t="shared" ca="1" si="2088"/>
        <v>1</v>
      </c>
      <c r="HP393" s="7" t="str">
        <f t="shared" ca="1" si="2089"/>
        <v>2</v>
      </c>
      <c r="HQ393" s="7" t="str">
        <f ca="1">IFERROR(IF(HQ392+HP393&gt;HR$4,HQ392,HQ392+HP393),"")</f>
        <v/>
      </c>
      <c r="HR393" s="7">
        <f t="shared" ca="1" si="2221"/>
        <v>0</v>
      </c>
      <c r="HS393" s="7">
        <f t="shared" ca="1" si="2090"/>
        <v>0.27104805000971088</v>
      </c>
      <c r="HT393" s="7">
        <f t="shared" ca="1" si="2091"/>
        <v>0.49818271922105839</v>
      </c>
      <c r="HU393" s="7">
        <f t="shared" ca="1" si="2092"/>
        <v>1</v>
      </c>
      <c r="HV393" s="7" t="str">
        <f t="shared" ca="1" si="2093"/>
        <v>2</v>
      </c>
      <c r="HW393" s="7" t="str">
        <f ca="1">IFERROR(IF(HW392+HV393&gt;HX$4,HW392,HW392+HV393),"")</f>
        <v/>
      </c>
      <c r="HX393" s="7">
        <f t="shared" ca="1" si="2222"/>
        <v>0</v>
      </c>
      <c r="HY393" s="7">
        <f t="shared" ca="1" si="2094"/>
        <v>0.11564553638870412</v>
      </c>
      <c r="HZ393" s="7">
        <f t="shared" ca="1" si="2095"/>
        <v>0.65358523284206516</v>
      </c>
      <c r="IA393" s="7">
        <f t="shared" ca="1" si="2096"/>
        <v>1</v>
      </c>
      <c r="IB393" s="7" t="str">
        <f t="shared" ca="1" si="2097"/>
        <v>2</v>
      </c>
      <c r="IC393" s="7" t="str">
        <f ca="1">IFERROR(IF(IC392+IB393&gt;ID$4,IC392,IC392+IB393),"")</f>
        <v/>
      </c>
      <c r="ID393" s="7">
        <f t="shared" ca="1" si="2223"/>
        <v>0</v>
      </c>
      <c r="IE393" s="7">
        <f t="shared" ca="1" si="2098"/>
        <v>0.99372999873660828</v>
      </c>
      <c r="IF393" s="7">
        <f t="shared" ca="1" si="2099"/>
        <v>-0.224499229505839</v>
      </c>
      <c r="IG393" s="7">
        <f t="shared" ca="1" si="2100"/>
        <v>0</v>
      </c>
      <c r="IH393" s="7">
        <f t="shared" ca="1" si="2101"/>
        <v>0</v>
      </c>
      <c r="II393" s="7" t="str">
        <f ca="1">IFERROR(IF(II392+IH393&gt;IJ$4,II392,II392+IH393),"")</f>
        <v/>
      </c>
      <c r="IJ393" s="7">
        <f t="shared" ca="1" si="2224"/>
        <v>0</v>
      </c>
      <c r="IK393" s="7">
        <f t="shared" ca="1" si="2102"/>
        <v>0.52444716650552614</v>
      </c>
      <c r="IL393" s="7">
        <f t="shared" ca="1" si="2103"/>
        <v>0.24478360272524313</v>
      </c>
      <c r="IM393" s="7">
        <f t="shared" ca="1" si="2104"/>
        <v>1</v>
      </c>
      <c r="IN393" s="7" t="str">
        <f t="shared" ca="1" si="2105"/>
        <v>2</v>
      </c>
      <c r="IO393" s="7" t="str">
        <f ca="1">IFERROR(IF(IO392+IN393&gt;IP$4,IO392,IO392+IN393),"")</f>
        <v/>
      </c>
      <c r="IP393" s="7">
        <f t="shared" ca="1" si="2225"/>
        <v>0</v>
      </c>
      <c r="IQ393" s="7">
        <f t="shared" ca="1" si="2106"/>
        <v>0.70062503203287851</v>
      </c>
      <c r="IR393" s="7">
        <f t="shared" ca="1" si="2107"/>
        <v>6.8605737197890759E-2</v>
      </c>
      <c r="IS393" s="7">
        <f t="shared" ca="1" si="2108"/>
        <v>1</v>
      </c>
      <c r="IT393" s="7" t="str">
        <f t="shared" ca="1" si="2109"/>
        <v>2</v>
      </c>
      <c r="IU393" s="7" t="str">
        <f ca="1">IFERROR(IF(IU392+IT393&gt;IV$4,IU392,IU392+IT393),"")</f>
        <v/>
      </c>
      <c r="IV393" s="7">
        <f t="shared" ca="1" si="2226"/>
        <v>0</v>
      </c>
      <c r="IW393" s="7">
        <f t="shared" ca="1" si="2110"/>
        <v>0.8972206093588283</v>
      </c>
      <c r="IX393" s="7">
        <f t="shared" ca="1" si="2111"/>
        <v>-0.12798984012805903</v>
      </c>
      <c r="IY393" s="7">
        <f t="shared" ca="1" si="2112"/>
        <v>0</v>
      </c>
      <c r="IZ393" s="7">
        <f t="shared" ca="1" si="2113"/>
        <v>0</v>
      </c>
      <c r="JA393" s="7" t="str">
        <f ca="1">IFERROR(IF(JA392+IZ393&gt;JB$4,JA392,JA392+IZ393),"")</f>
        <v/>
      </c>
      <c r="JB393" s="7">
        <f t="shared" ca="1" si="2227"/>
        <v>0</v>
      </c>
      <c r="JC393" s="7">
        <f t="shared" ca="1" si="2114"/>
        <v>2.679940082051413E-3</v>
      </c>
      <c r="JD393" s="7">
        <f t="shared" ca="1" si="2115"/>
        <v>0.76655082914871786</v>
      </c>
      <c r="JE393" s="7">
        <f t="shared" ca="1" si="2116"/>
        <v>1</v>
      </c>
      <c r="JF393" s="7" t="str">
        <f t="shared" ca="1" si="2117"/>
        <v>2</v>
      </c>
      <c r="JG393" s="7" t="str">
        <f ca="1">IFERROR(IF(JG392+JF393&gt;JH$4,JG392,JG392+JF393),"")</f>
        <v/>
      </c>
      <c r="JH393" s="7">
        <f t="shared" ca="1" si="2228"/>
        <v>0</v>
      </c>
      <c r="JI393" s="7">
        <f t="shared" ca="1" si="2118"/>
        <v>0.62621829982110022</v>
      </c>
      <c r="JJ393" s="7">
        <f t="shared" ca="1" si="2119"/>
        <v>0.14301246940966905</v>
      </c>
      <c r="JK393" s="7">
        <f t="shared" ca="1" si="2120"/>
        <v>1</v>
      </c>
      <c r="JL393" s="7" t="str">
        <f t="shared" ca="1" si="2121"/>
        <v>2</v>
      </c>
      <c r="JM393" s="7" t="str">
        <f ca="1">IFERROR(IF(JM392+JL393&gt;JN$4,JM392,JM392+JL393),"")</f>
        <v/>
      </c>
      <c r="JN393" s="7">
        <f t="shared" ca="1" si="2229"/>
        <v>0</v>
      </c>
      <c r="JO393" s="7">
        <f t="shared" ca="1" si="2122"/>
        <v>0.14753872951250324</v>
      </c>
      <c r="JP393" s="7">
        <f t="shared" ca="1" si="2123"/>
        <v>0.62169203971826603</v>
      </c>
      <c r="JQ393" s="7">
        <f t="shared" ca="1" si="2124"/>
        <v>1</v>
      </c>
      <c r="JR393" s="7" t="str">
        <f t="shared" ca="1" si="2125"/>
        <v>2</v>
      </c>
      <c r="JS393" s="7" t="str">
        <f ca="1">IFERROR(IF(JS392+JR393&gt;JT$4,JS392,JS392+JR393),"")</f>
        <v/>
      </c>
      <c r="JT393" s="7">
        <f t="shared" ca="1" si="2230"/>
        <v>0</v>
      </c>
      <c r="JU393" s="7">
        <f t="shared" ca="1" si="2126"/>
        <v>0.87026578121988984</v>
      </c>
      <c r="JV393" s="7">
        <f t="shared" ca="1" si="2127"/>
        <v>-0.10103501198912057</v>
      </c>
      <c r="JW393" s="7">
        <f t="shared" ca="1" si="2128"/>
        <v>0</v>
      </c>
      <c r="JX393" s="7">
        <f t="shared" ca="1" si="2129"/>
        <v>0</v>
      </c>
      <c r="JY393" s="7" t="str">
        <f ca="1">IFERROR(IF(JY392+JX393&gt;JZ$4,JY392,JY392+JX393),"")</f>
        <v/>
      </c>
      <c r="JZ393" s="7">
        <f t="shared" ca="1" si="2231"/>
        <v>0</v>
      </c>
      <c r="KA393" s="7">
        <f t="shared" ca="1" si="2130"/>
        <v>0.4663077892991645</v>
      </c>
      <c r="KB393" s="7">
        <f t="shared" ca="1" si="2131"/>
        <v>0.30292297993160477</v>
      </c>
      <c r="KC393" s="7">
        <f t="shared" ca="1" si="2132"/>
        <v>1</v>
      </c>
      <c r="KD393" s="7" t="str">
        <f t="shared" ca="1" si="2133"/>
        <v>2</v>
      </c>
      <c r="KE393" s="7" t="str">
        <f ca="1">IFERROR(IF(KE392+KD393&gt;KF$4,KE392,KE392+KD393),"")</f>
        <v/>
      </c>
      <c r="KF393" s="7">
        <f t="shared" ca="1" si="2232"/>
        <v>0</v>
      </c>
      <c r="KG393" s="7">
        <f t="shared" ca="1" si="2134"/>
        <v>0.88204483494477315</v>
      </c>
      <c r="KH393" s="7">
        <f t="shared" ca="1" si="2135"/>
        <v>-0.11281406571400387</v>
      </c>
      <c r="KI393" s="7">
        <f t="shared" ca="1" si="2136"/>
        <v>0</v>
      </c>
      <c r="KJ393" s="7">
        <f t="shared" ca="1" si="2137"/>
        <v>0</v>
      </c>
      <c r="KK393" s="7" t="str">
        <f ca="1">IFERROR(IF(KK392+KJ393&gt;KL$4,KK392,KK392+KJ393),"")</f>
        <v/>
      </c>
      <c r="KL393" s="7">
        <f t="shared" ca="1" si="2233"/>
        <v>0</v>
      </c>
      <c r="KM393" s="7">
        <f t="shared" ca="1" si="2138"/>
        <v>0.77890215851244071</v>
      </c>
      <c r="KN393" s="7">
        <f t="shared" ca="1" si="2139"/>
        <v>-9.6713892816714386E-3</v>
      </c>
      <c r="KO393" s="7">
        <f t="shared" ca="1" si="2140"/>
        <v>0</v>
      </c>
      <c r="KP393" s="7">
        <f t="shared" ca="1" si="2141"/>
        <v>0</v>
      </c>
      <c r="KQ393" s="7" t="str">
        <f ca="1">IFERROR(IF(KQ392+KP393&gt;KR$4,KQ392,KQ392+KP393),"")</f>
        <v/>
      </c>
      <c r="KR393" s="7">
        <f t="shared" ca="1" si="2234"/>
        <v>0</v>
      </c>
      <c r="KS393" s="7">
        <f t="shared" ca="1" si="2142"/>
        <v>0.71336432830902974</v>
      </c>
      <c r="KT393" s="7">
        <f t="shared" ca="1" si="2143"/>
        <v>5.5866440921739535E-2</v>
      </c>
      <c r="KU393" s="7">
        <f t="shared" ca="1" si="2144"/>
        <v>1</v>
      </c>
      <c r="KV393" s="7" t="str">
        <f t="shared" ca="1" si="2145"/>
        <v>2</v>
      </c>
      <c r="KW393" s="7" t="str">
        <f ca="1">IFERROR(IF(KW392+KV393&gt;KX$4,KW392,KW392+KV393),"")</f>
        <v/>
      </c>
      <c r="KX393" s="7">
        <f t="shared" ca="1" si="2235"/>
        <v>0</v>
      </c>
      <c r="KY393" s="7">
        <f t="shared" ca="1" si="2146"/>
        <v>0.99499616511423083</v>
      </c>
      <c r="KZ393" s="7">
        <f t="shared" ca="1" si="2147"/>
        <v>-0.22576539588346156</v>
      </c>
      <c r="LA393" s="7">
        <f t="shared" ca="1" si="2148"/>
        <v>0</v>
      </c>
      <c r="LB393" s="7">
        <f t="shared" ca="1" si="2149"/>
        <v>0</v>
      </c>
      <c r="LC393" s="7" t="str">
        <f ca="1">IFERROR(IF(LC392+LB393&gt;LD$4,LC392,LC392+LB393),"")</f>
        <v/>
      </c>
      <c r="LD393" s="7">
        <f t="shared" ca="1" si="2236"/>
        <v>0</v>
      </c>
      <c r="LE393" s="7">
        <f t="shared" ca="1" si="2150"/>
        <v>0.63190973475282686</v>
      </c>
      <c r="LF393" s="7">
        <f t="shared" ca="1" si="2151"/>
        <v>0.13732103447794242</v>
      </c>
      <c r="LG393" s="7">
        <f t="shared" ca="1" si="2152"/>
        <v>1</v>
      </c>
      <c r="LH393" s="7" t="str">
        <f t="shared" ca="1" si="2153"/>
        <v>2</v>
      </c>
      <c r="LI393" s="7" t="str">
        <f ca="1">IFERROR(IF(LI392+LH393&gt;LJ$4,LI392,LI392+LH393),"")</f>
        <v/>
      </c>
      <c r="LJ393" s="7">
        <f t="shared" ca="1" si="2237"/>
        <v>0</v>
      </c>
      <c r="LK393" s="7">
        <f t="shared" ca="1" si="2154"/>
        <v>0.65855209925383451</v>
      </c>
      <c r="LL393" s="7">
        <f t="shared" ca="1" si="2155"/>
        <v>0.11067866997693476</v>
      </c>
      <c r="LM393" s="7">
        <f t="shared" ca="1" si="2156"/>
        <v>1</v>
      </c>
      <c r="LN393" s="7" t="str">
        <f t="shared" ca="1" si="2157"/>
        <v>2</v>
      </c>
      <c r="LO393" s="7" t="str">
        <f ca="1">IFERROR(IF(LO392+LN393&gt;LP$4,LO392,LO392+LN393),"")</f>
        <v/>
      </c>
      <c r="LP393" s="7">
        <f t="shared" ca="1" si="2238"/>
        <v>0</v>
      </c>
      <c r="LQ393" s="7">
        <f t="shared" ca="1" si="2158"/>
        <v>0.89559280363259075</v>
      </c>
      <c r="LR393" s="7">
        <f t="shared" ca="1" si="2159"/>
        <v>-0.12636203440182148</v>
      </c>
      <c r="LS393" s="7">
        <f t="shared" ca="1" si="2160"/>
        <v>0</v>
      </c>
      <c r="LT393" s="7">
        <f t="shared" ca="1" si="2161"/>
        <v>0</v>
      </c>
      <c r="LU393" s="7" t="str">
        <f ca="1">IFERROR(IF(LU392+LT393&gt;LV$4,LU392,LU392+LT393),"")</f>
        <v/>
      </c>
      <c r="LV393" s="7">
        <f t="shared" ca="1" si="2239"/>
        <v>0</v>
      </c>
      <c r="LW393" s="7">
        <f t="shared" ca="1" si="2162"/>
        <v>5.0914907099173679E-2</v>
      </c>
      <c r="LX393" s="7">
        <f t="shared" ca="1" si="2163"/>
        <v>0.71831586213159559</v>
      </c>
      <c r="LY393" s="7">
        <f t="shared" ca="1" si="2164"/>
        <v>1</v>
      </c>
      <c r="LZ393" s="7" t="str">
        <f t="shared" ca="1" si="2165"/>
        <v>2</v>
      </c>
      <c r="MA393" s="7" t="str">
        <f ca="1">IFERROR(IF(MA392+LZ393&gt;MB$4,MA392,MA392+LZ393),"")</f>
        <v/>
      </c>
      <c r="MB393" s="7">
        <f t="shared" ca="1" si="2240"/>
        <v>0</v>
      </c>
      <c r="MC393" s="7">
        <f t="shared" ca="1" si="2166"/>
        <v>0.81513720271478818</v>
      </c>
      <c r="MD393" s="7">
        <f t="shared" ca="1" si="2167"/>
        <v>-4.5906433484018905E-2</v>
      </c>
      <c r="ME393" s="7">
        <f t="shared" ca="1" si="2168"/>
        <v>0</v>
      </c>
      <c r="MF393" s="7">
        <f t="shared" ca="1" si="2169"/>
        <v>0</v>
      </c>
      <c r="MG393" s="7" t="str">
        <f ca="1">IFERROR(IF(MG392+MF393&gt;MH$4,MG392,MG392+MF393),"")</f>
        <v/>
      </c>
      <c r="MH393" s="7">
        <f t="shared" ca="1" si="2241"/>
        <v>0</v>
      </c>
      <c r="MI393" s="7">
        <f t="shared" ca="1" si="2170"/>
        <v>0.77192346216757257</v>
      </c>
      <c r="MJ393" s="7">
        <f t="shared" ca="1" si="2171"/>
        <v>-2.6926929368032981E-3</v>
      </c>
      <c r="MK393" s="7">
        <f t="shared" ca="1" si="2172"/>
        <v>0</v>
      </c>
      <c r="ML393" s="7">
        <f t="shared" ca="1" si="2173"/>
        <v>0</v>
      </c>
      <c r="MM393" s="7" t="str">
        <f ca="1">IFERROR(IF(MM392+ML393&gt;MN$4,MM392,MM392+ML393),"")</f>
        <v/>
      </c>
      <c r="MN393" s="7">
        <f t="shared" ca="1" si="2242"/>
        <v>0</v>
      </c>
      <c r="MO393" s="7">
        <f t="shared" ca="1" si="2174"/>
        <v>0.39072672532012986</v>
      </c>
      <c r="MP393" s="7">
        <f t="shared" ca="1" si="2175"/>
        <v>0.37850404391063941</v>
      </c>
      <c r="MQ393" s="7">
        <f t="shared" ca="1" si="2176"/>
        <v>1</v>
      </c>
      <c r="MR393" s="7" t="str">
        <f t="shared" ca="1" si="2177"/>
        <v>2</v>
      </c>
      <c r="MS393" s="7" t="str">
        <f ca="1">IFERROR(IF(MS392+MR393&gt;MT$4,MS392,MS392+MR393),"")</f>
        <v/>
      </c>
      <c r="MT393" s="7">
        <f t="shared" ca="1" si="2243"/>
        <v>0</v>
      </c>
      <c r="MU393" s="7">
        <f t="shared" ca="1" si="2178"/>
        <v>0.11800364669363883</v>
      </c>
      <c r="MV393" s="7">
        <f t="shared" ca="1" si="2179"/>
        <v>0.65122712253713044</v>
      </c>
      <c r="MW393" s="7">
        <f t="shared" ca="1" si="2180"/>
        <v>1</v>
      </c>
      <c r="MX393" s="7" t="str">
        <f t="shared" ca="1" si="2181"/>
        <v>2</v>
      </c>
      <c r="MY393" s="7" t="str">
        <f ca="1">IFERROR(IF(MY392+MX393&gt;MZ$4,MY392,MY392+MX393),"")</f>
        <v/>
      </c>
      <c r="MZ393" s="7">
        <f t="shared" ca="1" si="2244"/>
        <v>0</v>
      </c>
      <c r="NA393" s="7">
        <f t="shared" ca="1" si="2182"/>
        <v>0.90664847716153429</v>
      </c>
      <c r="NB393" s="7">
        <f t="shared" ca="1" si="2183"/>
        <v>-0.13741770793076502</v>
      </c>
      <c r="NC393" s="7">
        <f t="shared" ca="1" si="2184"/>
        <v>0</v>
      </c>
      <c r="ND393" s="7">
        <f t="shared" ca="1" si="2185"/>
        <v>0</v>
      </c>
      <c r="NE393" s="7" t="str">
        <f ca="1">IFERROR(IF(NE392+ND393&gt;NF$4,NE392,NE392+ND393),"")</f>
        <v/>
      </c>
      <c r="NF393" s="7">
        <f t="shared" ca="1" si="2245"/>
        <v>0</v>
      </c>
      <c r="NG393" s="7">
        <f t="shared" ca="1" si="2186"/>
        <v>9.8557249592077234E-2</v>
      </c>
      <c r="NH393" s="7">
        <f t="shared" ca="1" si="2187"/>
        <v>0.67067351963869204</v>
      </c>
      <c r="NI393" s="7">
        <f t="shared" ca="1" si="2188"/>
        <v>1</v>
      </c>
      <c r="NJ393" s="7" t="str">
        <f t="shared" ca="1" si="2189"/>
        <v>2</v>
      </c>
      <c r="NK393" s="7" t="str">
        <f ca="1">IFERROR(IF(NK392+NJ393&gt;NL$4,NK392,NK392+NJ393),"")</f>
        <v/>
      </c>
      <c r="NL393" s="7">
        <f t="shared" ca="1" si="2246"/>
        <v>0</v>
      </c>
      <c r="NM393" s="7">
        <f t="shared" ca="1" si="2190"/>
        <v>0.16369829995423479</v>
      </c>
      <c r="NN393" s="7">
        <f t="shared" ca="1" si="2191"/>
        <v>0.60553246927653448</v>
      </c>
      <c r="NO393" s="7">
        <f t="shared" ca="1" si="2192"/>
        <v>1</v>
      </c>
      <c r="NP393" s="7" t="str">
        <f t="shared" ca="1" si="2193"/>
        <v>2</v>
      </c>
      <c r="NQ393" s="7" t="str">
        <f ca="1">IFERROR(IF(NQ392+NP393&gt;NR$4,NQ392,NQ392+NP393),"")</f>
        <v/>
      </c>
      <c r="NR393" s="7">
        <f t="shared" ca="1" si="2247"/>
        <v>0</v>
      </c>
      <c r="NT393">
        <v>395</v>
      </c>
      <c r="NU393" s="7" t="s">
        <v>19</v>
      </c>
      <c r="NV393" s="7" t="str">
        <f t="shared" ca="1" si="1987"/>
        <v/>
      </c>
      <c r="NW393" s="7" t="str">
        <f t="shared" ca="1" si="2194"/>
        <v/>
      </c>
      <c r="NX393" t="str">
        <f ca="1">IFERROR(VLOOKUP(NT393,$K$3:$AK$568,8,FALSE),"")</f>
        <v/>
      </c>
      <c r="NY393" t="str">
        <f ca="1">IFERROR(VLOOKUP(NT393,$K$3:$AK$568,9,FALSE),"")</f>
        <v/>
      </c>
      <c r="NZ393" s="7" t="str">
        <f ca="1">IFERROR(VLOOKUP(NT393,$K$3:$AK$568,27,FALSE),"")</f>
        <v/>
      </c>
      <c r="OB393">
        <v>395</v>
      </c>
      <c r="OC393" s="7" t="s">
        <v>19</v>
      </c>
      <c r="OD393" t="e">
        <f t="shared" ca="1" si="2248"/>
        <v>#N/A</v>
      </c>
      <c r="OE393" s="7" t="str">
        <f t="shared" ca="1" si="2249"/>
        <v/>
      </c>
      <c r="OF393" s="7" t="str">
        <f t="shared" ca="1" si="2250"/>
        <v/>
      </c>
      <c r="OG393" t="str">
        <f t="shared" ca="1" si="2251"/>
        <v/>
      </c>
      <c r="OI393">
        <v>395</v>
      </c>
      <c r="OJ393" s="7" t="s">
        <v>19</v>
      </c>
      <c r="OK393" s="7" t="str">
        <f t="shared" ca="1" si="2252"/>
        <v/>
      </c>
      <c r="OL393" s="7" t="str">
        <f t="shared" ca="1" si="2253"/>
        <v/>
      </c>
      <c r="OM393" t="str">
        <f ca="1">IFERROR(VLOOKUP(OI393,$L$3:$AK$568,7,FALSE),"")</f>
        <v/>
      </c>
      <c r="ON393" t="str">
        <f ca="1">IFERROR(VLOOKUP(OI393,$L$3:$AK$568,8,FALSE),"")</f>
        <v/>
      </c>
      <c r="OO393" s="7" t="str">
        <f ca="1">IFERROR(VLOOKUP(OI393,$L$3:$AK$568,26,FALSE),"")</f>
        <v/>
      </c>
      <c r="OQ393">
        <v>395</v>
      </c>
      <c r="OR393" s="7" t="s">
        <v>19</v>
      </c>
      <c r="OS393" t="e">
        <f t="shared" ca="1" si="2254"/>
        <v>#N/A</v>
      </c>
      <c r="OT393" s="7" t="str">
        <f t="shared" ca="1" si="2255"/>
        <v/>
      </c>
      <c r="OU393" s="7" t="str">
        <f t="shared" ca="1" si="2256"/>
        <v/>
      </c>
      <c r="OV393" t="str">
        <f t="shared" ca="1" si="2257"/>
        <v/>
      </c>
      <c r="OX393">
        <v>395</v>
      </c>
      <c r="OY393" s="7" t="s">
        <v>19</v>
      </c>
      <c r="OZ393" s="7" t="str">
        <f t="shared" ca="1" si="2258"/>
        <v/>
      </c>
      <c r="PA393" s="7" t="str">
        <f t="shared" ca="1" si="2259"/>
        <v/>
      </c>
      <c r="PB393" t="str">
        <f ca="1">IFERROR(VLOOKUP(OX393,$M$3:$AK$568,6,FALSE),"")</f>
        <v/>
      </c>
      <c r="PC393" t="str">
        <f ca="1">IFERROR(VLOOKUP(OX393,$M$3:$AK$568,7,FALSE),"")</f>
        <v/>
      </c>
      <c r="PD393" s="7" t="str">
        <f ca="1">IFERROR(VLOOKUP(OX393,$M$3:$AK$568,25,FALSE),"")</f>
        <v/>
      </c>
      <c r="PF393">
        <v>395</v>
      </c>
      <c r="PG393" s="7" t="s">
        <v>19</v>
      </c>
      <c r="PH393" t="e">
        <f t="shared" ca="1" si="2260"/>
        <v>#N/A</v>
      </c>
      <c r="PI393" s="7" t="str">
        <f t="shared" ca="1" si="2261"/>
        <v/>
      </c>
      <c r="PJ393" s="7" t="str">
        <f t="shared" ca="1" si="2262"/>
        <v/>
      </c>
      <c r="PK393" t="str">
        <f t="shared" ca="1" si="2263"/>
        <v/>
      </c>
      <c r="PM393">
        <v>395</v>
      </c>
      <c r="PN393" s="7" t="s">
        <v>19</v>
      </c>
      <c r="PO393" s="202" t="str">
        <f t="shared" ca="1" si="2264"/>
        <v/>
      </c>
      <c r="PP393" s="7" t="str">
        <f t="shared" ca="1" si="2265"/>
        <v/>
      </c>
      <c r="PQ393" t="str">
        <f ca="1">IFERROR(VLOOKUP(PM393,$G$325:$R$409,12,FALSE),"")</f>
        <v/>
      </c>
      <c r="PR393" t="e">
        <f ca="1">VLOOKUP(PM393,$G$324:$Q$409,11,FALSE)</f>
        <v>#N/A</v>
      </c>
      <c r="PS393" s="7" t="str">
        <f ca="1">VLOOKUP(PQ393,$R$325:$Y$409,8,FALSE)</f>
        <v>- -</v>
      </c>
      <c r="PT393" s="7">
        <f ca="1">ReSt</f>
        <v>-4</v>
      </c>
      <c r="PU393" s="7" t="e">
        <f t="shared" ca="1" si="2266"/>
        <v>#N/A</v>
      </c>
      <c r="PV393" s="7" t="e">
        <f t="shared" ca="1" si="2267"/>
        <v>#N/A</v>
      </c>
      <c r="PW393" s="7" t="str">
        <f ca="1">VLOOKUP(PQ393,$R$325:$AK$409,8,FALSE)</f>
        <v>- -</v>
      </c>
      <c r="PX393" s="7"/>
      <c r="PY393">
        <v>395</v>
      </c>
      <c r="PZ393" s="7" t="s">
        <v>19</v>
      </c>
      <c r="QA393" t="str">
        <f t="shared" ca="1" si="2268"/>
        <v/>
      </c>
      <c r="QB393" s="7" t="str">
        <f t="shared" ca="1" si="2269"/>
        <v/>
      </c>
      <c r="QC393" s="7" t="str">
        <f t="shared" ca="1" si="2270"/>
        <v/>
      </c>
      <c r="QD393" t="str">
        <f t="shared" ca="1" si="2271"/>
        <v/>
      </c>
      <c r="QF393">
        <v>395</v>
      </c>
      <c r="QG393" s="7" t="s">
        <v>19</v>
      </c>
      <c r="QH393" s="7" t="str">
        <f t="shared" ca="1" si="2272"/>
        <v/>
      </c>
      <c r="QI393" s="7" t="e">
        <f t="shared" ca="1" si="2273"/>
        <v>#VALUE!</v>
      </c>
      <c r="QJ393" t="e">
        <f t="shared" ca="1" si="2274"/>
        <v>#N/A</v>
      </c>
      <c r="QK393" s="7" t="e">
        <f t="shared" ca="1" si="2275"/>
        <v>#N/A</v>
      </c>
      <c r="QM393">
        <v>395</v>
      </c>
      <c r="QN393" s="7" t="s">
        <v>19</v>
      </c>
      <c r="QO393" t="str">
        <f t="shared" ca="1" si="2276"/>
        <v/>
      </c>
      <c r="QP393" s="7" t="str">
        <f t="shared" ca="1" si="2277"/>
        <v/>
      </c>
      <c r="QQ393" t="str">
        <f t="shared" ca="1" si="2278"/>
        <v/>
      </c>
    </row>
    <row r="394" spans="1:459" x14ac:dyDescent="0.25">
      <c r="A394" s="240" t="str">
        <f>IF('Character Sheet'!$B$4="Creature","N","Y")</f>
        <v>Y</v>
      </c>
      <c r="C394" s="75"/>
      <c r="D394" s="76"/>
      <c r="F394" s="75">
        <v>25</v>
      </c>
      <c r="G394" s="76">
        <f t="shared" ca="1" si="1968"/>
        <v>0</v>
      </c>
      <c r="I394" s="75" t="s">
        <v>1812</v>
      </c>
      <c r="J394" s="85"/>
      <c r="K394" s="85">
        <f t="shared" ca="1" si="1969"/>
        <v>7</v>
      </c>
      <c r="L394" s="85">
        <f t="shared" ca="1" si="1970"/>
        <v>7</v>
      </c>
      <c r="M394" s="70">
        <f t="shared" ca="1" si="1971"/>
        <v>18</v>
      </c>
      <c r="O394" s="222" t="str">
        <f t="shared" ca="1" si="1972"/>
        <v>- -</v>
      </c>
      <c r="Q394" s="7" t="s">
        <v>1757</v>
      </c>
      <c r="R394" s="9" t="str">
        <f ca="1">IFERROR(VLOOKUP(F394,INDIRECT(Calculations!$D$101),2,FALSE),"")</f>
        <v/>
      </c>
      <c r="S394" s="9" t="str">
        <f t="shared" ca="1" si="1973"/>
        <v/>
      </c>
      <c r="T394" s="61" t="str">
        <f ca="1">SUBSTITUTE(IFERROR(IFERROR(VLOOKUP(R394,'[1]Skill Statistics'!$A$3:$C$513,2,FALSE),VLOOKUP(Q394,'[1]Skill Statistics'!$A$3:$C$513,2,FALSE)),T393),"R*","ReSt")</f>
        <v>ReSt/ReSt</v>
      </c>
      <c r="U394" s="61" t="str">
        <f ca="1">IFERROR(IFERROR(VLOOKUP(R394,'[1]Skill Statistics'!$A$3:$C$513,3,FALSE),VLOOKUP(Q394,'[1]Skill Statistics'!$A$3:$C$513,3,FALSE)),U393)</f>
        <v>Me</v>
      </c>
      <c r="V394" s="61" t="str">
        <f ca="1">IF(R394="","- -",IF(ISNUMBER(SEARCH("Category",R394)),"- -",IFERROR(IFERROR(VLOOKUP(Q394,[1]Professions!$A$4:$AM$288,MATCH(Profession,[1]Professions!$A$1:$AM$1,0),FALSE),VLOOKUP(Q394,Calculations!$B$91:$I$95,8,FALSE)),"- -")))</f>
        <v>- -</v>
      </c>
      <c r="W394" s="60" t="str">
        <f t="shared" ca="1" si="1974"/>
        <v>- -</v>
      </c>
      <c r="X394" s="7" t="str">
        <f ca="1">IFERROR(VLOOKUP(R394,$BS$6:$NR$519,MATCH(ActualLevel,$BS$3:$NR$3,0),FALSE),"- -")</f>
        <v>- -</v>
      </c>
      <c r="Y394" s="7" t="str">
        <f t="shared" ca="1" si="1975"/>
        <v>- -</v>
      </c>
      <c r="Z394" s="7" t="str">
        <f ca="1">IFERROR(VLOOKUP(Y394,Charts!$BQ$2:$BR$52,2,FALSE),"- -")</f>
        <v>- -</v>
      </c>
      <c r="AA394" s="7">
        <f t="shared" ca="1" si="1976"/>
        <v>-1</v>
      </c>
      <c r="AB394" s="7" t="str">
        <f t="shared" ca="1" si="1977"/>
        <v>- -</v>
      </c>
      <c r="AC394" s="7"/>
      <c r="AD394" s="7"/>
      <c r="AE394" s="7"/>
      <c r="AF394" s="7"/>
      <c r="AG394" s="7"/>
      <c r="AH394" s="90"/>
      <c r="AI394" s="7"/>
      <c r="AJ394" s="7"/>
      <c r="AK394" s="7">
        <f t="shared" ca="1" si="1978"/>
        <v>-1</v>
      </c>
      <c r="AL394" s="7"/>
      <c r="AM394" s="69">
        <f>IFERROR(VLOOKUP(Q394,'[1]Skill Statistics'!$A$3:$AN$513,MATCH(Profession,'[1]Skill Statistics'!$A$2:$AN$2,0),FALSE),0)</f>
        <v>0</v>
      </c>
      <c r="AN394" s="85">
        <f>IFERROR(VLOOKUP(Q394,'[1]Skill Statistics'!$A$3:$BK$513,MATCH(Archetype,'[1]Skill Statistics'!$A$2:$BK$2,0),FALSE),0)</f>
        <v>0</v>
      </c>
      <c r="AO394" s="85">
        <f>IFERROR(VLOOKUP(Q394,'[1]Skill Statistics'!$A$3:$BB$513,MATCH(Race,'[1]Skill Statistics'!$A$2:$BB$2,0),FALSE),0)</f>
        <v>0</v>
      </c>
      <c r="AP394" s="85">
        <f t="shared" ca="1" si="2195"/>
        <v>-0.1</v>
      </c>
      <c r="AQ394" s="70"/>
      <c r="AS394" s="69">
        <f>IFERROR(VLOOKUP(Q394,'[1]Professional Skills'!$A$4:$AM$288,MATCH(Profession,'[1]Professional Skills'!$A$3:$AM$3,0),FALSE),"- -")</f>
        <v>0</v>
      </c>
      <c r="AT394" t="s">
        <v>1812</v>
      </c>
      <c r="AU394" s="7" t="str">
        <f t="shared" si="1979"/>
        <v/>
      </c>
      <c r="AV394" s="7">
        <f t="shared" ca="1" si="1980"/>
        <v>0</v>
      </c>
      <c r="AW394" t="str">
        <f t="shared" si="2279"/>
        <v/>
      </c>
      <c r="AX394" t="str">
        <f t="shared" si="1981"/>
        <v/>
      </c>
      <c r="AY394">
        <f t="shared" si="1982"/>
        <v>0</v>
      </c>
      <c r="AZ394" s="70" t="str">
        <f t="shared" si="1983"/>
        <v/>
      </c>
      <c r="BB394" s="69" t="str">
        <f>IFERROR(IF(Q394="Language",VLOOKUP(R394,[1]Cultures!$B$4:$N$218,MATCH(Culture,[1]Cultures!$B$3:$N$3,0),FALSE),VLOOKUP(Q394,[1]Cultures!$B$4:$O$212,MATCH(Culture,[1]Cultures!$B$3:$O$3,0),FALSE)),"- -")</f>
        <v>- -</v>
      </c>
      <c r="BC394" t="s">
        <v>1812</v>
      </c>
      <c r="BD394">
        <f t="shared" ca="1" si="1984"/>
        <v>9.2449967080168838E-2</v>
      </c>
      <c r="BE394">
        <f t="shared" ca="1" si="2280"/>
        <v>-7.5500329198311678E-3</v>
      </c>
      <c r="BH394">
        <f t="shared" ca="1" si="1950"/>
        <v>27</v>
      </c>
      <c r="BI394" s="7">
        <f t="shared" ca="1" si="1985"/>
        <v>0</v>
      </c>
      <c r="BK394" s="7"/>
      <c r="BL394" s="70" t="str">
        <f t="shared" ca="1" si="1986"/>
        <v>- -</v>
      </c>
      <c r="BN394" s="69" t="str">
        <f ca="1">IFERROR(VLOOKUP(V394,Charts!$BT$2:$BV$14,3,FALSE),"- -")</f>
        <v>- -</v>
      </c>
      <c r="BO394" s="85" t="str">
        <f t="shared" ca="1" si="2196"/>
        <v>- -</v>
      </c>
      <c r="BP394" s="70" t="str">
        <f t="shared" ca="1" si="2281"/>
        <v>- -</v>
      </c>
      <c r="BR394" s="7">
        <v>393</v>
      </c>
      <c r="BS394" s="9" t="str">
        <f ca="1">VLOOKUP(BR394,$O$3:$R$568,4,FALSE)</f>
        <v>Fletching</v>
      </c>
      <c r="BT394" s="7" t="str">
        <f ca="1">VLOOKUP(BS394,$R$3:$V$568,5,FALSE)</f>
        <v>2 / 4</v>
      </c>
      <c r="BU394" s="7">
        <f ca="1">VLOOKUP(BT394,Charts!$BT$2:$BV$14,3,FALSE)</f>
        <v>0.76923076923076927</v>
      </c>
      <c r="BV394" s="7" t="str">
        <f t="shared" ca="1" si="1988"/>
        <v>2</v>
      </c>
      <c r="BW394" s="7" t="str">
        <f t="shared" ca="1" si="1989"/>
        <v>4</v>
      </c>
      <c r="BY394" s="7">
        <f t="shared" ca="1" si="1990"/>
        <v>0.83241548363922568</v>
      </c>
      <c r="BZ394" s="7">
        <f t="shared" ca="1" si="1991"/>
        <v>-6.3184714408456411E-2</v>
      </c>
      <c r="CA394" s="7">
        <f t="shared" ca="1" si="1992"/>
        <v>0</v>
      </c>
      <c r="CB394" s="7">
        <f t="shared" ca="1" si="1993"/>
        <v>0</v>
      </c>
      <c r="CC394" s="7" t="str">
        <f ca="1">IFERROR(IF(CC393+CB394&gt;CD$4,CC393,CC393+CB394),"")</f>
        <v/>
      </c>
      <c r="CD394" s="7">
        <f t="shared" ca="1" si="2197"/>
        <v>0</v>
      </c>
      <c r="CE394" s="7">
        <f t="shared" ca="1" si="1994"/>
        <v>0.1226764961111324</v>
      </c>
      <c r="CF394" s="7">
        <f t="shared" ca="1" si="1995"/>
        <v>0.64655427311963687</v>
      </c>
      <c r="CG394" s="7">
        <f t="shared" ca="1" si="1996"/>
        <v>1</v>
      </c>
      <c r="CH394" s="7" t="str">
        <f t="shared" ca="1" si="1997"/>
        <v>2</v>
      </c>
      <c r="CI394" s="7" t="str">
        <f ca="1">IFERROR(IF(CI393+CH394&gt;CJ$4,CI393,CI393+CH394),"")</f>
        <v/>
      </c>
      <c r="CJ394" s="7">
        <f t="shared" ca="1" si="2198"/>
        <v>0</v>
      </c>
      <c r="CK394" s="7">
        <f t="shared" ca="1" si="1998"/>
        <v>0.66532725613332522</v>
      </c>
      <c r="CL394" s="7">
        <f t="shared" ca="1" si="1999"/>
        <v>0.10390351309744406</v>
      </c>
      <c r="CM394" s="7">
        <f t="shared" ca="1" si="2000"/>
        <v>1</v>
      </c>
      <c r="CN394" s="7" t="str">
        <f t="shared" ca="1" si="2001"/>
        <v>2</v>
      </c>
      <c r="CO394" s="7" t="str">
        <f ca="1">IFERROR(IF(CO393+CN394&gt;CP$4,CO393,CO393+CN394),"")</f>
        <v/>
      </c>
      <c r="CP394" s="7">
        <f t="shared" ca="1" si="2199"/>
        <v>0</v>
      </c>
      <c r="CQ394" s="7">
        <f t="shared" ca="1" si="2002"/>
        <v>3.8750948085452208E-2</v>
      </c>
      <c r="CR394" s="7">
        <f t="shared" ca="1" si="2003"/>
        <v>0.73047982114531707</v>
      </c>
      <c r="CS394" s="7">
        <f t="shared" ca="1" si="2004"/>
        <v>1</v>
      </c>
      <c r="CT394" s="7" t="str">
        <f t="shared" ca="1" si="2005"/>
        <v>2</v>
      </c>
      <c r="CU394" s="7" t="str">
        <f ca="1">IFERROR(IF(CU393+CT394&gt;CV$4,CU393,CU393+CT394),"")</f>
        <v/>
      </c>
      <c r="CV394" s="7">
        <f t="shared" ca="1" si="2200"/>
        <v>0</v>
      </c>
      <c r="CW394" s="7">
        <f t="shared" ca="1" si="2006"/>
        <v>0.89151992391506296</v>
      </c>
      <c r="CX394" s="7">
        <f t="shared" ca="1" si="2007"/>
        <v>-0.12228915468429369</v>
      </c>
      <c r="CY394" s="7">
        <f t="shared" ca="1" si="2008"/>
        <v>0</v>
      </c>
      <c r="CZ394" s="7">
        <f t="shared" ca="1" si="2009"/>
        <v>0</v>
      </c>
      <c r="DA394" s="7" t="str">
        <f ca="1">IFERROR(IF(DA393+CZ394&gt;DB$4,DA393,DA393+CZ394),"")</f>
        <v/>
      </c>
      <c r="DB394" s="7">
        <f t="shared" ca="1" si="2201"/>
        <v>0</v>
      </c>
      <c r="DC394" s="7">
        <f t="shared" ca="1" si="2010"/>
        <v>0.32969717948460664</v>
      </c>
      <c r="DD394" s="7">
        <f t="shared" ca="1" si="2011"/>
        <v>0.43953358974616263</v>
      </c>
      <c r="DE394" s="7">
        <f t="shared" ca="1" si="2012"/>
        <v>1</v>
      </c>
      <c r="DF394" s="7" t="str">
        <f t="shared" ca="1" si="2013"/>
        <v>2</v>
      </c>
      <c r="DG394" s="7" t="str">
        <f ca="1">IFERROR(IF(DG393+DF394&gt;DH$4,DG393,DG393+DF394),"")</f>
        <v/>
      </c>
      <c r="DH394" s="7">
        <f t="shared" ca="1" si="2202"/>
        <v>0</v>
      </c>
      <c r="DI394" s="7">
        <f t="shared" ca="1" si="2014"/>
        <v>0.53075868571896834</v>
      </c>
      <c r="DJ394" s="7">
        <f t="shared" ca="1" si="2015"/>
        <v>0.23847208351180094</v>
      </c>
      <c r="DK394" s="7">
        <f t="shared" ca="1" si="2016"/>
        <v>1</v>
      </c>
      <c r="DL394" s="7" t="str">
        <f t="shared" ca="1" si="2017"/>
        <v>2</v>
      </c>
      <c r="DM394" s="7" t="str">
        <f ca="1">IFERROR(IF(DM393+DL394&gt;DN$4,DM393,DM393+DL394),"")</f>
        <v/>
      </c>
      <c r="DN394" s="7">
        <f t="shared" ca="1" si="2203"/>
        <v>0</v>
      </c>
      <c r="DO394" s="7">
        <f t="shared" ca="1" si="2018"/>
        <v>0.5793409366262684</v>
      </c>
      <c r="DP394" s="7">
        <f t="shared" ca="1" si="2019"/>
        <v>0.18988983260450087</v>
      </c>
      <c r="DQ394" s="7">
        <f t="shared" ca="1" si="2020"/>
        <v>1</v>
      </c>
      <c r="DR394" s="7" t="str">
        <f t="shared" ca="1" si="2021"/>
        <v>2</v>
      </c>
      <c r="DS394" s="7" t="str">
        <f ca="1">IFERROR(IF(DS393+DR394&gt;DT$4,DS393,DS393+DR394),"")</f>
        <v/>
      </c>
      <c r="DT394" s="7">
        <f t="shared" ca="1" si="2204"/>
        <v>0</v>
      </c>
      <c r="DU394" s="7">
        <f t="shared" ca="1" si="2022"/>
        <v>0.48197967402536712</v>
      </c>
      <c r="DV394" s="7">
        <f t="shared" ca="1" si="2023"/>
        <v>0.28725109520540215</v>
      </c>
      <c r="DW394" s="7">
        <f t="shared" ca="1" si="2024"/>
        <v>1</v>
      </c>
      <c r="DX394" s="7" t="str">
        <f t="shared" ca="1" si="2025"/>
        <v>2</v>
      </c>
      <c r="DY394" s="7" t="str">
        <f ca="1">IFERROR(IF(DY393+DX394&gt;DZ$4,DY393,DY393+DX394),"")</f>
        <v/>
      </c>
      <c r="DZ394" s="7">
        <f t="shared" ca="1" si="2205"/>
        <v>0</v>
      </c>
      <c r="EA394" s="7">
        <f t="shared" ca="1" si="2026"/>
        <v>0.32339049383072893</v>
      </c>
      <c r="EB394" s="7">
        <f t="shared" ca="1" si="2027"/>
        <v>0.44584027540004034</v>
      </c>
      <c r="EC394" s="7">
        <f t="shared" ca="1" si="2028"/>
        <v>1</v>
      </c>
      <c r="ED394" s="7" t="str">
        <f t="shared" ca="1" si="2029"/>
        <v>2</v>
      </c>
      <c r="EE394" s="7" t="str">
        <f ca="1">IFERROR(IF(EE393+ED394&gt;EF$4,EE393,EE393+ED394),"")</f>
        <v/>
      </c>
      <c r="EF394" s="7">
        <f t="shared" ca="1" si="2206"/>
        <v>0</v>
      </c>
      <c r="EG394" s="7">
        <f t="shared" ca="1" si="2030"/>
        <v>0.824792846653849</v>
      </c>
      <c r="EH394" s="7">
        <f t="shared" ca="1" si="2031"/>
        <v>-5.5562077423079725E-2</v>
      </c>
      <c r="EI394" s="7">
        <f t="shared" ca="1" si="2032"/>
        <v>0</v>
      </c>
      <c r="EJ394" s="7">
        <f t="shared" ca="1" si="2033"/>
        <v>0</v>
      </c>
      <c r="EK394" s="7" t="str">
        <f ca="1">IFERROR(IF(EK393+EJ394&gt;EL$4,EK393,EK393+EJ394),"")</f>
        <v/>
      </c>
      <c r="EL394" s="7">
        <f t="shared" ca="1" si="2207"/>
        <v>0</v>
      </c>
      <c r="EM394" s="7">
        <f t="shared" ca="1" si="2034"/>
        <v>0.47980350663902716</v>
      </c>
      <c r="EN394" s="7">
        <f t="shared" ca="1" si="2035"/>
        <v>0.28942726259174212</v>
      </c>
      <c r="EO394" s="7">
        <f t="shared" ca="1" si="2036"/>
        <v>1</v>
      </c>
      <c r="EP394" s="7" t="str">
        <f t="shared" ca="1" si="2037"/>
        <v>2</v>
      </c>
      <c r="EQ394" s="7" t="str">
        <f ca="1">IFERROR(IF(EQ393+EP394&gt;ER$4,EQ393,EQ393+EP394),"")</f>
        <v/>
      </c>
      <c r="ER394" s="7">
        <f t="shared" ca="1" si="2208"/>
        <v>0</v>
      </c>
      <c r="ES394" s="7">
        <f t="shared" ca="1" si="2038"/>
        <v>0.12204950793457781</v>
      </c>
      <c r="ET394" s="7">
        <f t="shared" ca="1" si="2039"/>
        <v>0.64718126129619147</v>
      </c>
      <c r="EU394" s="7">
        <f t="shared" ca="1" si="2040"/>
        <v>1</v>
      </c>
      <c r="EV394" s="7" t="str">
        <f t="shared" ca="1" si="2041"/>
        <v>2</v>
      </c>
      <c r="EW394" s="7" t="str">
        <f ca="1">IFERROR(IF(EW393+EV394&gt;EX$4,EW393,EW393+EV394),"")</f>
        <v/>
      </c>
      <c r="EX394" s="7">
        <f t="shared" ca="1" si="2209"/>
        <v>0</v>
      </c>
      <c r="EY394" s="7">
        <f t="shared" ca="1" si="2042"/>
        <v>0.17361908177983132</v>
      </c>
      <c r="EZ394" s="7">
        <f t="shared" ca="1" si="2043"/>
        <v>0.59561168745093795</v>
      </c>
      <c r="FA394" s="7">
        <f t="shared" ca="1" si="2044"/>
        <v>1</v>
      </c>
      <c r="FB394" s="7" t="str">
        <f t="shared" ca="1" si="2045"/>
        <v>2</v>
      </c>
      <c r="FC394" s="7" t="str">
        <f ca="1">IFERROR(IF(FC393+FB394&gt;FD$4,FC393,FC393+FB394),"")</f>
        <v/>
      </c>
      <c r="FD394" s="7">
        <f t="shared" ca="1" si="2210"/>
        <v>0</v>
      </c>
      <c r="FE394" s="7">
        <f t="shared" ca="1" si="2046"/>
        <v>0.83523728484670012</v>
      </c>
      <c r="FF394" s="7">
        <f t="shared" ca="1" si="2047"/>
        <v>-6.600651561593085E-2</v>
      </c>
      <c r="FG394" s="7">
        <f t="shared" ca="1" si="2048"/>
        <v>0</v>
      </c>
      <c r="FH394" s="7">
        <f t="shared" ca="1" si="2049"/>
        <v>0</v>
      </c>
      <c r="FI394" s="7" t="str">
        <f ca="1">IFERROR(IF(FI393+FH394&gt;FJ$4,FI393,FI393+FH394),"")</f>
        <v/>
      </c>
      <c r="FJ394" s="7">
        <f t="shared" ca="1" si="2211"/>
        <v>0</v>
      </c>
      <c r="FK394" s="7">
        <f t="shared" ca="1" si="2050"/>
        <v>0.57618662267796794</v>
      </c>
      <c r="FL394" s="7">
        <f t="shared" ca="1" si="2051"/>
        <v>0.19304414655280133</v>
      </c>
      <c r="FM394" s="7">
        <f t="shared" ca="1" si="2052"/>
        <v>1</v>
      </c>
      <c r="FN394" s="7" t="str">
        <f t="shared" ca="1" si="2053"/>
        <v>2</v>
      </c>
      <c r="FO394" s="7" t="str">
        <f ca="1">IFERROR(IF(FO393+FN394&gt;FP$4,FO393,FO393+FN394),"")</f>
        <v/>
      </c>
      <c r="FP394" s="7">
        <f t="shared" ca="1" si="2212"/>
        <v>0</v>
      </c>
      <c r="FQ394" s="7">
        <f t="shared" ca="1" si="2054"/>
        <v>0.26530761701752847</v>
      </c>
      <c r="FR394" s="7">
        <f t="shared" ca="1" si="2055"/>
        <v>0.5039231522132408</v>
      </c>
      <c r="FS394" s="7">
        <f t="shared" ca="1" si="2056"/>
        <v>1</v>
      </c>
      <c r="FT394" s="7" t="str">
        <f t="shared" ca="1" si="2057"/>
        <v>2</v>
      </c>
      <c r="FU394" s="7" t="str">
        <f ca="1">IFERROR(IF(FU393+FT394&gt;FV$4,FU393,FU393+FT394),"")</f>
        <v/>
      </c>
      <c r="FV394" s="7">
        <f t="shared" ca="1" si="2213"/>
        <v>0</v>
      </c>
      <c r="FW394" s="7">
        <f t="shared" ca="1" si="2058"/>
        <v>0.6673078262207951</v>
      </c>
      <c r="FX394" s="7">
        <f t="shared" ca="1" si="2059"/>
        <v>0.10192294300997418</v>
      </c>
      <c r="FY394" s="7">
        <f t="shared" ca="1" si="2060"/>
        <v>1</v>
      </c>
      <c r="FZ394" s="7" t="str">
        <f t="shared" ca="1" si="2061"/>
        <v>2</v>
      </c>
      <c r="GA394" s="7" t="str">
        <f ca="1">IFERROR(IF(GA393+FZ394&gt;GB$4,GA393,GA393+FZ394),"")</f>
        <v/>
      </c>
      <c r="GB394" s="7">
        <f t="shared" ca="1" si="2214"/>
        <v>0</v>
      </c>
      <c r="GC394" s="7">
        <f t="shared" ca="1" si="2062"/>
        <v>0.72496519483205002</v>
      </c>
      <c r="GD394" s="7">
        <f t="shared" ca="1" si="2063"/>
        <v>4.4265574398719254E-2</v>
      </c>
      <c r="GE394" s="7">
        <f t="shared" ca="1" si="2064"/>
        <v>1</v>
      </c>
      <c r="GF394" s="7" t="str">
        <f t="shared" ca="1" si="2065"/>
        <v>2</v>
      </c>
      <c r="GG394" s="7" t="str">
        <f ca="1">IFERROR(IF(GG393+GF394&gt;GH$4,GG393,GG393+GF394),"")</f>
        <v/>
      </c>
      <c r="GH394" s="7">
        <f t="shared" ca="1" si="2215"/>
        <v>0</v>
      </c>
      <c r="GI394" s="7">
        <f t="shared" ca="1" si="2066"/>
        <v>2.7902019281629054E-2</v>
      </c>
      <c r="GJ394" s="7">
        <f t="shared" ca="1" si="2067"/>
        <v>0.74132874994914022</v>
      </c>
      <c r="GK394" s="7">
        <f t="shared" ca="1" si="2068"/>
        <v>1</v>
      </c>
      <c r="GL394" s="7" t="str">
        <f t="shared" ca="1" si="2069"/>
        <v>2</v>
      </c>
      <c r="GM394" s="7" t="str">
        <f ca="1">IFERROR(IF(GM393+GL394&gt;GN$4,GM393,GM393+GL394),"")</f>
        <v/>
      </c>
      <c r="GN394" s="7">
        <f t="shared" ca="1" si="2216"/>
        <v>0</v>
      </c>
      <c r="GO394" s="7">
        <f t="shared" ca="1" si="2070"/>
        <v>0.38908268901927034</v>
      </c>
      <c r="GP394" s="7">
        <f t="shared" ca="1" si="2071"/>
        <v>0.38014808021149893</v>
      </c>
      <c r="GQ394" s="7">
        <f t="shared" ca="1" si="2072"/>
        <v>1</v>
      </c>
      <c r="GR394" s="7" t="str">
        <f t="shared" ca="1" si="2073"/>
        <v>2</v>
      </c>
      <c r="GS394" s="7" t="str">
        <f ca="1">IFERROR(IF(GS393+GR394&gt;GT$4,GS393,GS393+GR394),"")</f>
        <v/>
      </c>
      <c r="GT394" s="7">
        <f t="shared" ca="1" si="2217"/>
        <v>0</v>
      </c>
      <c r="GU394" s="7">
        <f t="shared" ca="1" si="2074"/>
        <v>0.73354662816839</v>
      </c>
      <c r="GV394" s="7">
        <f t="shared" ca="1" si="2075"/>
        <v>3.5684141062379271E-2</v>
      </c>
      <c r="GW394" s="7">
        <f t="shared" ca="1" si="2076"/>
        <v>1</v>
      </c>
      <c r="GX394" s="7" t="str">
        <f t="shared" ca="1" si="2077"/>
        <v>2</v>
      </c>
      <c r="GY394" s="7" t="str">
        <f ca="1">IFERROR(IF(GY393+GX394&gt;GZ$4,GY393,GY393+GX394),"")</f>
        <v/>
      </c>
      <c r="GZ394" s="7">
        <f t="shared" ca="1" si="2218"/>
        <v>0</v>
      </c>
      <c r="HA394" s="7">
        <f t="shared" ca="1" si="2078"/>
        <v>0.74801435178011033</v>
      </c>
      <c r="HB394" s="7">
        <f t="shared" ca="1" si="2079"/>
        <v>2.1216417450658942E-2</v>
      </c>
      <c r="HC394" s="7">
        <f t="shared" ca="1" si="2080"/>
        <v>1</v>
      </c>
      <c r="HD394" s="7" t="str">
        <f t="shared" ca="1" si="2081"/>
        <v>2</v>
      </c>
      <c r="HE394" s="7" t="str">
        <f ca="1">IFERROR(IF(HE393+HD394&gt;HF$4,HE393,HE393+HD394),"")</f>
        <v/>
      </c>
      <c r="HF394" s="7">
        <f t="shared" ca="1" si="2219"/>
        <v>0</v>
      </c>
      <c r="HG394" s="7">
        <f t="shared" ca="1" si="2082"/>
        <v>0.48238157812592541</v>
      </c>
      <c r="HH394" s="7">
        <f t="shared" ca="1" si="2083"/>
        <v>0.28684919110484386</v>
      </c>
      <c r="HI394" s="7">
        <f t="shared" ca="1" si="2084"/>
        <v>1</v>
      </c>
      <c r="HJ394" s="7" t="str">
        <f t="shared" ca="1" si="2085"/>
        <v>2</v>
      </c>
      <c r="HK394" s="7" t="str">
        <f ca="1">IFERROR(IF(HK393+HJ394&gt;HL$4,HK393,HK393+HJ394),"")</f>
        <v/>
      </c>
      <c r="HL394" s="7">
        <f t="shared" ca="1" si="2220"/>
        <v>0</v>
      </c>
      <c r="HM394" s="7">
        <f t="shared" ca="1" si="2086"/>
        <v>0.38213563295756503</v>
      </c>
      <c r="HN394" s="7">
        <f t="shared" ca="1" si="2087"/>
        <v>0.38709513627320424</v>
      </c>
      <c r="HO394" s="7">
        <f t="shared" ca="1" si="2088"/>
        <v>1</v>
      </c>
      <c r="HP394" s="7" t="str">
        <f t="shared" ca="1" si="2089"/>
        <v>2</v>
      </c>
      <c r="HQ394" s="7" t="str">
        <f ca="1">IFERROR(IF(HQ393+HP394&gt;HR$4,HQ393,HQ393+HP394),"")</f>
        <v/>
      </c>
      <c r="HR394" s="7">
        <f t="shared" ca="1" si="2221"/>
        <v>0</v>
      </c>
      <c r="HS394" s="7">
        <f t="shared" ca="1" si="2090"/>
        <v>0.59364842977784804</v>
      </c>
      <c r="HT394" s="7">
        <f t="shared" ca="1" si="2091"/>
        <v>0.17558233945292123</v>
      </c>
      <c r="HU394" s="7">
        <f t="shared" ca="1" si="2092"/>
        <v>1</v>
      </c>
      <c r="HV394" s="7" t="str">
        <f t="shared" ca="1" si="2093"/>
        <v>2</v>
      </c>
      <c r="HW394" s="7" t="str">
        <f ca="1">IFERROR(IF(HW393+HV394&gt;HX$4,HW393,HW393+HV394),"")</f>
        <v/>
      </c>
      <c r="HX394" s="7">
        <f t="shared" ca="1" si="2222"/>
        <v>0</v>
      </c>
      <c r="HY394" s="7">
        <f t="shared" ca="1" si="2094"/>
        <v>0.68088112026022529</v>
      </c>
      <c r="HZ394" s="7">
        <f t="shared" ca="1" si="2095"/>
        <v>8.8349648970543981E-2</v>
      </c>
      <c r="IA394" s="7">
        <f t="shared" ca="1" si="2096"/>
        <v>1</v>
      </c>
      <c r="IB394" s="7" t="str">
        <f t="shared" ca="1" si="2097"/>
        <v>2</v>
      </c>
      <c r="IC394" s="7" t="str">
        <f ca="1">IFERROR(IF(IC393+IB394&gt;ID$4,IC393,IC393+IB394),"")</f>
        <v/>
      </c>
      <c r="ID394" s="7">
        <f t="shared" ca="1" si="2223"/>
        <v>0</v>
      </c>
      <c r="IE394" s="7">
        <f t="shared" ca="1" si="2098"/>
        <v>0.60643911476424195</v>
      </c>
      <c r="IF394" s="7">
        <f t="shared" ca="1" si="2099"/>
        <v>0.16279165446652732</v>
      </c>
      <c r="IG394" s="7">
        <f t="shared" ca="1" si="2100"/>
        <v>1</v>
      </c>
      <c r="IH394" s="7" t="str">
        <f t="shared" ca="1" si="2101"/>
        <v>2</v>
      </c>
      <c r="II394" s="7" t="str">
        <f ca="1">IFERROR(IF(II393+IH394&gt;IJ$4,II393,II393+IH394),"")</f>
        <v/>
      </c>
      <c r="IJ394" s="7">
        <f t="shared" ca="1" si="2224"/>
        <v>0</v>
      </c>
      <c r="IK394" s="7">
        <f t="shared" ca="1" si="2102"/>
        <v>0.96968459872559642</v>
      </c>
      <c r="IL394" s="7">
        <f t="shared" ca="1" si="2103"/>
        <v>-0.20045382949482715</v>
      </c>
      <c r="IM394" s="7">
        <f t="shared" ca="1" si="2104"/>
        <v>0</v>
      </c>
      <c r="IN394" s="7">
        <f t="shared" ca="1" si="2105"/>
        <v>0</v>
      </c>
      <c r="IO394" s="7" t="str">
        <f ca="1">IFERROR(IF(IO393+IN394&gt;IP$4,IO393,IO393+IN394),"")</f>
        <v/>
      </c>
      <c r="IP394" s="7">
        <f t="shared" ca="1" si="2225"/>
        <v>0</v>
      </c>
      <c r="IQ394" s="7">
        <f t="shared" ca="1" si="2106"/>
        <v>0.95816132283560485</v>
      </c>
      <c r="IR394" s="7">
        <f t="shared" ca="1" si="2107"/>
        <v>-0.18893055360483557</v>
      </c>
      <c r="IS394" s="7">
        <f t="shared" ca="1" si="2108"/>
        <v>0</v>
      </c>
      <c r="IT394" s="7">
        <f t="shared" ca="1" si="2109"/>
        <v>0</v>
      </c>
      <c r="IU394" s="7" t="str">
        <f ca="1">IFERROR(IF(IU393+IT394&gt;IV$4,IU393,IU393+IT394),"")</f>
        <v/>
      </c>
      <c r="IV394" s="7">
        <f t="shared" ca="1" si="2226"/>
        <v>0</v>
      </c>
      <c r="IW394" s="7">
        <f t="shared" ca="1" si="2110"/>
        <v>0.82655748196996981</v>
      </c>
      <c r="IX394" s="7">
        <f t="shared" ca="1" si="2111"/>
        <v>-5.7326712739200536E-2</v>
      </c>
      <c r="IY394" s="7">
        <f t="shared" ca="1" si="2112"/>
        <v>0</v>
      </c>
      <c r="IZ394" s="7">
        <f t="shared" ca="1" si="2113"/>
        <v>0</v>
      </c>
      <c r="JA394" s="7" t="str">
        <f ca="1">IFERROR(IF(JA393+IZ394&gt;JB$4,JA393,JA393+IZ394),"")</f>
        <v/>
      </c>
      <c r="JB394" s="7">
        <f t="shared" ca="1" si="2227"/>
        <v>0</v>
      </c>
      <c r="JC394" s="7">
        <f t="shared" ca="1" si="2114"/>
        <v>0.97767251038626957</v>
      </c>
      <c r="JD394" s="7">
        <f t="shared" ca="1" si="2115"/>
        <v>-0.20844174115550029</v>
      </c>
      <c r="JE394" s="7">
        <f t="shared" ca="1" si="2116"/>
        <v>0</v>
      </c>
      <c r="JF394" s="7">
        <f t="shared" ca="1" si="2117"/>
        <v>0</v>
      </c>
      <c r="JG394" s="7" t="str">
        <f ca="1">IFERROR(IF(JG393+JF394&gt;JH$4,JG393,JG393+JF394),"")</f>
        <v/>
      </c>
      <c r="JH394" s="7">
        <f t="shared" ca="1" si="2228"/>
        <v>0</v>
      </c>
      <c r="JI394" s="7">
        <f t="shared" ca="1" si="2118"/>
        <v>0.75701725256002816</v>
      </c>
      <c r="JJ394" s="7">
        <f t="shared" ca="1" si="2119"/>
        <v>1.2213516670741109E-2</v>
      </c>
      <c r="JK394" s="7">
        <f t="shared" ca="1" si="2120"/>
        <v>1</v>
      </c>
      <c r="JL394" s="7" t="str">
        <f t="shared" ca="1" si="2121"/>
        <v>2</v>
      </c>
      <c r="JM394" s="7" t="str">
        <f ca="1">IFERROR(IF(JM393+JL394&gt;JN$4,JM393,JM393+JL394),"")</f>
        <v/>
      </c>
      <c r="JN394" s="7">
        <f t="shared" ca="1" si="2229"/>
        <v>0</v>
      </c>
      <c r="JO394" s="7">
        <f t="shared" ca="1" si="2122"/>
        <v>0.33795621527313258</v>
      </c>
      <c r="JP394" s="7">
        <f t="shared" ca="1" si="2123"/>
        <v>0.4312745539576367</v>
      </c>
      <c r="JQ394" s="7">
        <f t="shared" ca="1" si="2124"/>
        <v>1</v>
      </c>
      <c r="JR394" s="7" t="str">
        <f t="shared" ca="1" si="2125"/>
        <v>2</v>
      </c>
      <c r="JS394" s="7" t="str">
        <f ca="1">IFERROR(IF(JS393+JR394&gt;JT$4,JS393,JS393+JR394),"")</f>
        <v/>
      </c>
      <c r="JT394" s="7">
        <f t="shared" ca="1" si="2230"/>
        <v>0</v>
      </c>
      <c r="JU394" s="7">
        <f t="shared" ca="1" si="2126"/>
        <v>0.98229574142685305</v>
      </c>
      <c r="JV394" s="7">
        <f t="shared" ca="1" si="2127"/>
        <v>-0.21306497219608378</v>
      </c>
      <c r="JW394" s="7">
        <f t="shared" ca="1" si="2128"/>
        <v>0</v>
      </c>
      <c r="JX394" s="7">
        <f t="shared" ca="1" si="2129"/>
        <v>0</v>
      </c>
      <c r="JY394" s="7" t="str">
        <f ca="1">IFERROR(IF(JY393+JX394&gt;JZ$4,JY393,JY393+JX394),"")</f>
        <v/>
      </c>
      <c r="JZ394" s="7">
        <f t="shared" ca="1" si="2231"/>
        <v>0</v>
      </c>
      <c r="KA394" s="7">
        <f t="shared" ca="1" si="2130"/>
        <v>0.55390639781720619</v>
      </c>
      <c r="KB394" s="7">
        <f t="shared" ca="1" si="2131"/>
        <v>0.21532437141356309</v>
      </c>
      <c r="KC394" s="7">
        <f t="shared" ca="1" si="2132"/>
        <v>1</v>
      </c>
      <c r="KD394" s="7" t="str">
        <f t="shared" ca="1" si="2133"/>
        <v>2</v>
      </c>
      <c r="KE394" s="7" t="str">
        <f ca="1">IFERROR(IF(KE393+KD394&gt;KF$4,KE393,KE393+KD394),"")</f>
        <v/>
      </c>
      <c r="KF394" s="7">
        <f t="shared" ca="1" si="2232"/>
        <v>0</v>
      </c>
      <c r="KG394" s="7">
        <f t="shared" ca="1" si="2134"/>
        <v>0.43088139716652929</v>
      </c>
      <c r="KH394" s="7">
        <f t="shared" ca="1" si="2135"/>
        <v>0.33834937206423998</v>
      </c>
      <c r="KI394" s="7">
        <f t="shared" ca="1" si="2136"/>
        <v>1</v>
      </c>
      <c r="KJ394" s="7" t="str">
        <f t="shared" ca="1" si="2137"/>
        <v>2</v>
      </c>
      <c r="KK394" s="7" t="str">
        <f ca="1">IFERROR(IF(KK393+KJ394&gt;KL$4,KK393,KK393+KJ394),"")</f>
        <v/>
      </c>
      <c r="KL394" s="7">
        <f t="shared" ca="1" si="2233"/>
        <v>0</v>
      </c>
      <c r="KM394" s="7">
        <f t="shared" ca="1" si="2138"/>
        <v>0.72578410912681346</v>
      </c>
      <c r="KN394" s="7">
        <f t="shared" ca="1" si="2139"/>
        <v>4.3446660103955814E-2</v>
      </c>
      <c r="KO394" s="7">
        <f t="shared" ca="1" si="2140"/>
        <v>1</v>
      </c>
      <c r="KP394" s="7" t="str">
        <f t="shared" ca="1" si="2141"/>
        <v>2</v>
      </c>
      <c r="KQ394" s="7" t="str">
        <f ca="1">IFERROR(IF(KQ393+KP394&gt;KR$4,KQ393,KQ393+KP394),"")</f>
        <v/>
      </c>
      <c r="KR394" s="7">
        <f t="shared" ca="1" si="2234"/>
        <v>0</v>
      </c>
      <c r="KS394" s="7">
        <f t="shared" ca="1" si="2142"/>
        <v>0.92133292279153656</v>
      </c>
      <c r="KT394" s="7">
        <f t="shared" ca="1" si="2143"/>
        <v>-0.15210215356076728</v>
      </c>
      <c r="KU394" s="7">
        <f t="shared" ca="1" si="2144"/>
        <v>0</v>
      </c>
      <c r="KV394" s="7">
        <f t="shared" ca="1" si="2145"/>
        <v>0</v>
      </c>
      <c r="KW394" s="7" t="str">
        <f ca="1">IFERROR(IF(KW393+KV394&gt;KX$4,KW393,KW393+KV394),"")</f>
        <v/>
      </c>
      <c r="KX394" s="7">
        <f t="shared" ca="1" si="2235"/>
        <v>0</v>
      </c>
      <c r="KY394" s="7">
        <f t="shared" ca="1" si="2146"/>
        <v>0.88830657098765931</v>
      </c>
      <c r="KZ394" s="7">
        <f t="shared" ca="1" si="2147"/>
        <v>-0.11907580175689003</v>
      </c>
      <c r="LA394" s="7">
        <f t="shared" ca="1" si="2148"/>
        <v>0</v>
      </c>
      <c r="LB394" s="7">
        <f t="shared" ca="1" si="2149"/>
        <v>0</v>
      </c>
      <c r="LC394" s="7" t="str">
        <f ca="1">IFERROR(IF(LC393+LB394&gt;LD$4,LC393,LC393+LB394),"")</f>
        <v/>
      </c>
      <c r="LD394" s="7">
        <f t="shared" ca="1" si="2236"/>
        <v>0</v>
      </c>
      <c r="LE394" s="7">
        <f t="shared" ca="1" si="2150"/>
        <v>0.65244219001651993</v>
      </c>
      <c r="LF394" s="7">
        <f t="shared" ca="1" si="2151"/>
        <v>0.11678857921424934</v>
      </c>
      <c r="LG394" s="7">
        <f t="shared" ca="1" si="2152"/>
        <v>1</v>
      </c>
      <c r="LH394" s="7" t="str">
        <f t="shared" ca="1" si="2153"/>
        <v>2</v>
      </c>
      <c r="LI394" s="7" t="str">
        <f ca="1">IFERROR(IF(LI393+LH394&gt;LJ$4,LI393,LI393+LH394),"")</f>
        <v/>
      </c>
      <c r="LJ394" s="7">
        <f t="shared" ca="1" si="2237"/>
        <v>0</v>
      </c>
      <c r="LK394" s="7">
        <f t="shared" ca="1" si="2154"/>
        <v>0.89790721645656391</v>
      </c>
      <c r="LL394" s="7">
        <f t="shared" ca="1" si="2155"/>
        <v>-0.12867644722579463</v>
      </c>
      <c r="LM394" s="7">
        <f t="shared" ca="1" si="2156"/>
        <v>0</v>
      </c>
      <c r="LN394" s="7">
        <f t="shared" ca="1" si="2157"/>
        <v>0</v>
      </c>
      <c r="LO394" s="7" t="str">
        <f ca="1">IFERROR(IF(LO393+LN394&gt;LP$4,LO393,LO393+LN394),"")</f>
        <v/>
      </c>
      <c r="LP394" s="7">
        <f t="shared" ca="1" si="2238"/>
        <v>0</v>
      </c>
      <c r="LQ394" s="7">
        <f t="shared" ca="1" si="2158"/>
        <v>0.34102112995036804</v>
      </c>
      <c r="LR394" s="7">
        <f t="shared" ca="1" si="2159"/>
        <v>0.42820963928040123</v>
      </c>
      <c r="LS394" s="7">
        <f t="shared" ca="1" si="2160"/>
        <v>1</v>
      </c>
      <c r="LT394" s="7" t="str">
        <f t="shared" ca="1" si="2161"/>
        <v>2</v>
      </c>
      <c r="LU394" s="7" t="str">
        <f ca="1">IFERROR(IF(LU393+LT394&gt;LV$4,LU393,LU393+LT394),"")</f>
        <v/>
      </c>
      <c r="LV394" s="7">
        <f t="shared" ca="1" si="2239"/>
        <v>0</v>
      </c>
      <c r="LW394" s="7">
        <f t="shared" ca="1" si="2162"/>
        <v>0.542585803909019</v>
      </c>
      <c r="LX394" s="7">
        <f t="shared" ca="1" si="2163"/>
        <v>0.22664496532175027</v>
      </c>
      <c r="LY394" s="7">
        <f t="shared" ca="1" si="2164"/>
        <v>1</v>
      </c>
      <c r="LZ394" s="7" t="str">
        <f t="shared" ca="1" si="2165"/>
        <v>2</v>
      </c>
      <c r="MA394" s="7" t="str">
        <f ca="1">IFERROR(IF(MA393+LZ394&gt;MB$4,MA393,MA393+LZ394),"")</f>
        <v/>
      </c>
      <c r="MB394" s="7">
        <f t="shared" ca="1" si="2240"/>
        <v>0</v>
      </c>
      <c r="MC394" s="7">
        <f t="shared" ca="1" si="2166"/>
        <v>0.82748324763846248</v>
      </c>
      <c r="MD394" s="7">
        <f t="shared" ca="1" si="2167"/>
        <v>-5.8252478407693209E-2</v>
      </c>
      <c r="ME394" s="7">
        <f t="shared" ca="1" si="2168"/>
        <v>0</v>
      </c>
      <c r="MF394" s="7">
        <f t="shared" ca="1" si="2169"/>
        <v>0</v>
      </c>
      <c r="MG394" s="7" t="str">
        <f ca="1">IFERROR(IF(MG393+MF394&gt;MH$4,MG393,MG393+MF394),"")</f>
        <v/>
      </c>
      <c r="MH394" s="7">
        <f t="shared" ca="1" si="2241"/>
        <v>0</v>
      </c>
      <c r="MI394" s="7">
        <f t="shared" ca="1" si="2170"/>
        <v>4.1732214112474519E-2</v>
      </c>
      <c r="MJ394" s="7">
        <f t="shared" ca="1" si="2171"/>
        <v>0.72749855511829475</v>
      </c>
      <c r="MK394" s="7">
        <f t="shared" ca="1" si="2172"/>
        <v>1</v>
      </c>
      <c r="ML394" s="7" t="str">
        <f t="shared" ca="1" si="2173"/>
        <v>2</v>
      </c>
      <c r="MM394" s="7" t="str">
        <f ca="1">IFERROR(IF(MM393+ML394&gt;MN$4,MM393,MM393+ML394),"")</f>
        <v/>
      </c>
      <c r="MN394" s="7">
        <f t="shared" ca="1" si="2242"/>
        <v>0</v>
      </c>
      <c r="MO394" s="7">
        <f t="shared" ca="1" si="2174"/>
        <v>0.92970677751337172</v>
      </c>
      <c r="MP394" s="7">
        <f t="shared" ca="1" si="2175"/>
        <v>-0.16047600828260244</v>
      </c>
      <c r="MQ394" s="7">
        <f t="shared" ca="1" si="2176"/>
        <v>0</v>
      </c>
      <c r="MR394" s="7">
        <f t="shared" ca="1" si="2177"/>
        <v>0</v>
      </c>
      <c r="MS394" s="7" t="str">
        <f ca="1">IFERROR(IF(MS393+MR394&gt;MT$4,MS393,MS393+MR394),"")</f>
        <v/>
      </c>
      <c r="MT394" s="7">
        <f t="shared" ca="1" si="2243"/>
        <v>0</v>
      </c>
      <c r="MU394" s="7">
        <f t="shared" ca="1" si="2178"/>
        <v>0.16380002741057431</v>
      </c>
      <c r="MV394" s="7">
        <f t="shared" ca="1" si="2179"/>
        <v>0.60543074182019496</v>
      </c>
      <c r="MW394" s="7">
        <f t="shared" ca="1" si="2180"/>
        <v>1</v>
      </c>
      <c r="MX394" s="7" t="str">
        <f t="shared" ca="1" si="2181"/>
        <v>2</v>
      </c>
      <c r="MY394" s="7" t="str">
        <f ca="1">IFERROR(IF(MY393+MX394&gt;MZ$4,MY393,MY393+MX394),"")</f>
        <v/>
      </c>
      <c r="MZ394" s="7">
        <f t="shared" ca="1" si="2244"/>
        <v>0</v>
      </c>
      <c r="NA394" s="7">
        <f t="shared" ca="1" si="2182"/>
        <v>0.56402642064845709</v>
      </c>
      <c r="NB394" s="7">
        <f t="shared" ca="1" si="2183"/>
        <v>0.20520434858231218</v>
      </c>
      <c r="NC394" s="7">
        <f t="shared" ca="1" si="2184"/>
        <v>1</v>
      </c>
      <c r="ND394" s="7" t="str">
        <f t="shared" ca="1" si="2185"/>
        <v>2</v>
      </c>
      <c r="NE394" s="7" t="str">
        <f ca="1">IFERROR(IF(NE393+ND394&gt;NF$4,NE393,NE393+ND394),"")</f>
        <v/>
      </c>
      <c r="NF394" s="7">
        <f t="shared" ca="1" si="2245"/>
        <v>0</v>
      </c>
      <c r="NG394" s="7">
        <f t="shared" ca="1" si="2186"/>
        <v>0.8127603047311498</v>
      </c>
      <c r="NH394" s="7">
        <f t="shared" ca="1" si="2187"/>
        <v>-4.3529535500380523E-2</v>
      </c>
      <c r="NI394" s="7">
        <f t="shared" ca="1" si="2188"/>
        <v>0</v>
      </c>
      <c r="NJ394" s="7">
        <f t="shared" ca="1" si="2189"/>
        <v>0</v>
      </c>
      <c r="NK394" s="7" t="str">
        <f ca="1">IFERROR(IF(NK393+NJ394&gt;NL$4,NK393,NK393+NJ394),"")</f>
        <v/>
      </c>
      <c r="NL394" s="7">
        <f t="shared" ca="1" si="2246"/>
        <v>0</v>
      </c>
      <c r="NM394" s="7">
        <f t="shared" ca="1" si="2190"/>
        <v>0.26974772843843098</v>
      </c>
      <c r="NN394" s="7">
        <f t="shared" ca="1" si="2191"/>
        <v>0.4994830407923383</v>
      </c>
      <c r="NO394" s="7">
        <f t="shared" ca="1" si="2192"/>
        <v>1</v>
      </c>
      <c r="NP394" s="7" t="str">
        <f t="shared" ca="1" si="2193"/>
        <v>2</v>
      </c>
      <c r="NQ394" s="7" t="str">
        <f ca="1">IFERROR(IF(NQ393+NP394&gt;NR$4,NQ393,NQ393+NP394),"")</f>
        <v/>
      </c>
      <c r="NR394" s="7">
        <f t="shared" ca="1" si="2247"/>
        <v>0</v>
      </c>
      <c r="NT394">
        <v>396</v>
      </c>
      <c r="NU394" s="7" t="s">
        <v>19</v>
      </c>
      <c r="NV394" s="7" t="str">
        <f t="shared" ca="1" si="1987"/>
        <v/>
      </c>
      <c r="NW394" s="7" t="str">
        <f t="shared" ca="1" si="2194"/>
        <v/>
      </c>
      <c r="NX394" t="str">
        <f ca="1">IFERROR(VLOOKUP(NT394,$K$3:$AK$568,8,FALSE),"")</f>
        <v/>
      </c>
      <c r="NY394" t="str">
        <f ca="1">IFERROR(VLOOKUP(NT394,$K$3:$AK$568,9,FALSE),"")</f>
        <v/>
      </c>
      <c r="NZ394" s="7" t="str">
        <f ca="1">IFERROR(VLOOKUP(NT394,$K$3:$AK$568,27,FALSE),"")</f>
        <v/>
      </c>
      <c r="OB394">
        <v>396</v>
      </c>
      <c r="OC394" s="7" t="s">
        <v>19</v>
      </c>
      <c r="OD394" t="e">
        <f t="shared" ca="1" si="2248"/>
        <v>#N/A</v>
      </c>
      <c r="OE394" s="7" t="str">
        <f t="shared" ca="1" si="2249"/>
        <v/>
      </c>
      <c r="OF394" s="7" t="str">
        <f t="shared" ca="1" si="2250"/>
        <v/>
      </c>
      <c r="OG394" t="str">
        <f t="shared" ca="1" si="2251"/>
        <v/>
      </c>
      <c r="OI394">
        <v>396</v>
      </c>
      <c r="OJ394" s="7" t="s">
        <v>19</v>
      </c>
      <c r="OK394" s="7" t="str">
        <f t="shared" ca="1" si="2252"/>
        <v/>
      </c>
      <c r="OL394" s="7" t="str">
        <f t="shared" ca="1" si="2253"/>
        <v/>
      </c>
      <c r="OM394" t="str">
        <f ca="1">IFERROR(VLOOKUP(OI394,$L$3:$AK$568,7,FALSE),"")</f>
        <v/>
      </c>
      <c r="ON394" t="str">
        <f ca="1">IFERROR(VLOOKUP(OI394,$L$3:$AK$568,8,FALSE),"")</f>
        <v/>
      </c>
      <c r="OO394" s="7" t="str">
        <f ca="1">IFERROR(VLOOKUP(OI394,$L$3:$AK$568,26,FALSE),"")</f>
        <v/>
      </c>
      <c r="OQ394">
        <v>396</v>
      </c>
      <c r="OR394" s="7" t="s">
        <v>19</v>
      </c>
      <c r="OS394" t="e">
        <f t="shared" ca="1" si="2254"/>
        <v>#N/A</v>
      </c>
      <c r="OT394" s="7" t="str">
        <f t="shared" ca="1" si="2255"/>
        <v/>
      </c>
      <c r="OU394" s="7" t="str">
        <f t="shared" ca="1" si="2256"/>
        <v/>
      </c>
      <c r="OV394" t="str">
        <f t="shared" ca="1" si="2257"/>
        <v/>
      </c>
      <c r="OX394">
        <v>396</v>
      </c>
      <c r="OY394" s="7" t="s">
        <v>19</v>
      </c>
      <c r="OZ394" s="7" t="str">
        <f t="shared" ca="1" si="2258"/>
        <v/>
      </c>
      <c r="PA394" s="7" t="str">
        <f t="shared" ca="1" si="2259"/>
        <v/>
      </c>
      <c r="PB394" t="str">
        <f ca="1">IFERROR(VLOOKUP(OX394,$M$3:$AK$568,6,FALSE),"")</f>
        <v/>
      </c>
      <c r="PC394" t="str">
        <f ca="1">IFERROR(VLOOKUP(OX394,$M$3:$AK$568,7,FALSE),"")</f>
        <v/>
      </c>
      <c r="PD394" s="7" t="str">
        <f ca="1">IFERROR(VLOOKUP(OX394,$M$3:$AK$568,25,FALSE),"")</f>
        <v/>
      </c>
      <c r="PF394">
        <v>396</v>
      </c>
      <c r="PG394" s="7" t="s">
        <v>19</v>
      </c>
      <c r="PH394" t="e">
        <f t="shared" ca="1" si="2260"/>
        <v>#N/A</v>
      </c>
      <c r="PI394" s="7" t="str">
        <f t="shared" ca="1" si="2261"/>
        <v/>
      </c>
      <c r="PJ394" s="7" t="str">
        <f t="shared" ca="1" si="2262"/>
        <v/>
      </c>
      <c r="PK394" t="str">
        <f t="shared" ca="1" si="2263"/>
        <v/>
      </c>
      <c r="PM394">
        <v>396</v>
      </c>
      <c r="PN394" s="7" t="s">
        <v>19</v>
      </c>
      <c r="PO394" s="202" t="str">
        <f t="shared" ca="1" si="2264"/>
        <v/>
      </c>
      <c r="PP394" s="7" t="str">
        <f t="shared" ca="1" si="2265"/>
        <v/>
      </c>
      <c r="PQ394" t="str">
        <f ca="1">IFERROR(VLOOKUP(PM394,$G$325:$R$409,12,FALSE),"")</f>
        <v/>
      </c>
      <c r="PR394" t="e">
        <f ca="1">VLOOKUP(PM394,$G$324:$Q$409,11,FALSE)</f>
        <v>#N/A</v>
      </c>
      <c r="PS394" s="7" t="str">
        <f ca="1">VLOOKUP(PQ394,$R$325:$Y$409,8,FALSE)</f>
        <v>- -</v>
      </c>
      <c r="PT394" s="7">
        <f ca="1">ReSt</f>
        <v>-4</v>
      </c>
      <c r="PU394" s="7" t="e">
        <f t="shared" ca="1" si="2266"/>
        <v>#N/A</v>
      </c>
      <c r="PV394" s="7" t="e">
        <f t="shared" ca="1" si="2267"/>
        <v>#N/A</v>
      </c>
      <c r="PW394" s="7" t="str">
        <f ca="1">VLOOKUP(PQ394,$R$325:$AK$409,8,FALSE)</f>
        <v>- -</v>
      </c>
      <c r="PX394" s="7"/>
      <c r="PY394">
        <v>396</v>
      </c>
      <c r="PZ394" s="7" t="s">
        <v>19</v>
      </c>
      <c r="QA394" t="str">
        <f t="shared" ca="1" si="2268"/>
        <v/>
      </c>
      <c r="QB394" s="7" t="str">
        <f t="shared" ca="1" si="2269"/>
        <v/>
      </c>
      <c r="QC394" s="7" t="str">
        <f t="shared" ca="1" si="2270"/>
        <v/>
      </c>
      <c r="QD394" t="str">
        <f t="shared" ca="1" si="2271"/>
        <v/>
      </c>
      <c r="QF394">
        <v>396</v>
      </c>
      <c r="QG394" s="7" t="s">
        <v>19</v>
      </c>
      <c r="QH394" s="7" t="str">
        <f t="shared" ca="1" si="2272"/>
        <v/>
      </c>
      <c r="QI394" s="7" t="e">
        <f t="shared" ca="1" si="2273"/>
        <v>#VALUE!</v>
      </c>
      <c r="QJ394" t="e">
        <f t="shared" ca="1" si="2274"/>
        <v>#N/A</v>
      </c>
      <c r="QK394" s="7" t="e">
        <f t="shared" ca="1" si="2275"/>
        <v>#N/A</v>
      </c>
      <c r="QM394">
        <v>396</v>
      </c>
      <c r="QN394" s="7" t="s">
        <v>19</v>
      </c>
      <c r="QO394" t="str">
        <f t="shared" ca="1" si="2276"/>
        <v/>
      </c>
      <c r="QP394" s="7" t="str">
        <f t="shared" ca="1" si="2277"/>
        <v/>
      </c>
      <c r="QQ394" t="str">
        <f t="shared" ca="1" si="2278"/>
        <v/>
      </c>
    </row>
    <row r="395" spans="1:459" x14ac:dyDescent="0.25">
      <c r="A395" s="240" t="str">
        <f>IF('Character Sheet'!$B$4="Creature","N","Y")</f>
        <v>Y</v>
      </c>
      <c r="C395" s="75"/>
      <c r="D395" s="76"/>
      <c r="F395" s="75">
        <v>26</v>
      </c>
      <c r="G395" s="76">
        <f t="shared" ca="1" si="1968"/>
        <v>0</v>
      </c>
      <c r="I395" s="75" t="s">
        <v>1812</v>
      </c>
      <c r="J395" s="85"/>
      <c r="K395" s="85">
        <f t="shared" ca="1" si="1969"/>
        <v>7</v>
      </c>
      <c r="L395" s="85">
        <f t="shared" ca="1" si="1970"/>
        <v>7</v>
      </c>
      <c r="M395" s="70">
        <f t="shared" ca="1" si="1971"/>
        <v>18</v>
      </c>
      <c r="O395" s="222" t="str">
        <f t="shared" ca="1" si="1972"/>
        <v>- -</v>
      </c>
      <c r="Q395" s="7" t="s">
        <v>1757</v>
      </c>
      <c r="R395" s="9" t="str">
        <f ca="1">IFERROR(VLOOKUP(F395,INDIRECT(Calculations!$D$101),2,FALSE),"")</f>
        <v/>
      </c>
      <c r="S395" s="9" t="str">
        <f t="shared" ca="1" si="1973"/>
        <v/>
      </c>
      <c r="T395" s="61" t="str">
        <f ca="1">SUBSTITUTE(IFERROR(IFERROR(VLOOKUP(R395,'[1]Skill Statistics'!$A$3:$C$513,2,FALSE),VLOOKUP(Q395,'[1]Skill Statistics'!$A$3:$C$513,2,FALSE)),T394),"R*","ReSt")</f>
        <v>ReSt/ReSt</v>
      </c>
      <c r="U395" s="61" t="str">
        <f ca="1">IFERROR(IFERROR(VLOOKUP(R395,'[1]Skill Statistics'!$A$3:$C$513,3,FALSE),VLOOKUP(Q395,'[1]Skill Statistics'!$A$3:$C$513,3,FALSE)),U394)</f>
        <v>Me</v>
      </c>
      <c r="V395" s="61" t="str">
        <f ca="1">IF(R395="","- -",IF(ISNUMBER(SEARCH("Category",R395)),"- -",IFERROR(IFERROR(VLOOKUP(Q395,[1]Professions!$A$4:$AM$288,MATCH(Profession,[1]Professions!$A$1:$AM$1,0),FALSE),VLOOKUP(Q395,Calculations!$B$91:$I$95,8,FALSE)),"- -")))</f>
        <v>- -</v>
      </c>
      <c r="W395" s="60" t="str">
        <f t="shared" ca="1" si="1974"/>
        <v>- -</v>
      </c>
      <c r="X395" s="7" t="str">
        <f ca="1">IFERROR(VLOOKUP(R395,$BS$6:$NR$519,MATCH(ActualLevel,$BS$3:$NR$3,0),FALSE),"- -")</f>
        <v>- -</v>
      </c>
      <c r="Y395" s="7" t="str">
        <f t="shared" ca="1" si="1975"/>
        <v>- -</v>
      </c>
      <c r="Z395" s="7" t="str">
        <f ca="1">IFERROR(VLOOKUP(Y395,Charts!$BQ$2:$BR$52,2,FALSE),"- -")</f>
        <v>- -</v>
      </c>
      <c r="AA395" s="7">
        <f t="shared" ca="1" si="1976"/>
        <v>-1</v>
      </c>
      <c r="AB395" s="7" t="str">
        <f t="shared" ca="1" si="1977"/>
        <v>- -</v>
      </c>
      <c r="AC395" s="7"/>
      <c r="AD395" s="7"/>
      <c r="AE395" s="7"/>
      <c r="AF395" s="7"/>
      <c r="AG395" s="7"/>
      <c r="AH395" s="90"/>
      <c r="AI395" s="7"/>
      <c r="AJ395" s="7"/>
      <c r="AK395" s="7">
        <f t="shared" ca="1" si="1978"/>
        <v>-1</v>
      </c>
      <c r="AL395" s="7"/>
      <c r="AM395" s="69">
        <f>IFERROR(VLOOKUP(Q395,'[1]Skill Statistics'!$A$3:$AN$513,MATCH(Profession,'[1]Skill Statistics'!$A$2:$AN$2,0),FALSE),0)</f>
        <v>0</v>
      </c>
      <c r="AN395" s="85">
        <f>IFERROR(VLOOKUP(Q395,'[1]Skill Statistics'!$A$3:$BK$513,MATCH(Archetype,'[1]Skill Statistics'!$A$2:$BK$2,0),FALSE),0)</f>
        <v>0</v>
      </c>
      <c r="AO395" s="85">
        <f>IFERROR(VLOOKUP(Q395,'[1]Skill Statistics'!$A$3:$BB$513,MATCH(Race,'[1]Skill Statistics'!$A$2:$BB$2,0),FALSE),0)</f>
        <v>0</v>
      </c>
      <c r="AP395" s="85">
        <f t="shared" ca="1" si="2195"/>
        <v>-0.1</v>
      </c>
      <c r="AQ395" s="70"/>
      <c r="AS395" s="69">
        <f>IFERROR(VLOOKUP(Q395,'[1]Professional Skills'!$A$4:$AM$288,MATCH(Profession,'[1]Professional Skills'!$A$3:$AM$3,0),FALSE),"- -")</f>
        <v>0</v>
      </c>
      <c r="AT395" t="s">
        <v>1812</v>
      </c>
      <c r="AU395" s="7" t="str">
        <f t="shared" si="1979"/>
        <v/>
      </c>
      <c r="AV395" s="7">
        <f t="shared" ca="1" si="1980"/>
        <v>0</v>
      </c>
      <c r="AW395" t="str">
        <f t="shared" si="2279"/>
        <v/>
      </c>
      <c r="AX395" t="str">
        <f t="shared" si="1981"/>
        <v/>
      </c>
      <c r="AY395">
        <f t="shared" si="1982"/>
        <v>0</v>
      </c>
      <c r="AZ395" s="70" t="str">
        <f t="shared" si="1983"/>
        <v/>
      </c>
      <c r="BB395" s="69" t="str">
        <f>IFERROR(IF(Q395="Language",VLOOKUP(R395,[1]Cultures!$B$4:$N$218,MATCH(Culture,[1]Cultures!$B$3:$N$3,0),FALSE),VLOOKUP(Q395,[1]Cultures!$B$4:$O$212,MATCH(Culture,[1]Cultures!$B$3:$O$3,0),FALSE)),"- -")</f>
        <v>- -</v>
      </c>
      <c r="BC395" t="s">
        <v>1812</v>
      </c>
      <c r="BD395">
        <f t="shared" ca="1" si="1984"/>
        <v>0.24227666675925918</v>
      </c>
      <c r="BE395">
        <f t="shared" ca="1" si="2280"/>
        <v>0.14227666675925918</v>
      </c>
      <c r="BH395">
        <f t="shared" ca="1" si="1950"/>
        <v>20</v>
      </c>
      <c r="BI395" s="7">
        <f t="shared" ca="1" si="1985"/>
        <v>0</v>
      </c>
      <c r="BK395" s="7"/>
      <c r="BL395" s="70" t="str">
        <f t="shared" ca="1" si="1986"/>
        <v>- -</v>
      </c>
      <c r="BN395" s="69" t="str">
        <f ca="1">IFERROR(VLOOKUP(V395,Charts!$BT$2:$BV$14,3,FALSE),"- -")</f>
        <v>- -</v>
      </c>
      <c r="BO395" s="85" t="str">
        <f t="shared" ca="1" si="2196"/>
        <v>- -</v>
      </c>
      <c r="BP395" s="70" t="str">
        <f t="shared" ca="1" si="2281"/>
        <v>- -</v>
      </c>
      <c r="BR395" s="7">
        <v>394</v>
      </c>
      <c r="BS395" s="9" t="str">
        <f ca="1">VLOOKUP(BR395,$O$3:$R$568,4,FALSE)</f>
        <v>Reverse Strike</v>
      </c>
      <c r="BT395" s="7" t="str">
        <f ca="1">VLOOKUP(BS395,$R$3:$V$568,5,FALSE)</f>
        <v>3 / 5</v>
      </c>
      <c r="BU395" s="7">
        <f ca="1">VLOOKUP(BT395,Charts!$BT$2:$BV$14,3,FALSE)</f>
        <v>0.61538461538461542</v>
      </c>
      <c r="BV395" s="7" t="str">
        <f t="shared" ca="1" si="1988"/>
        <v>3</v>
      </c>
      <c r="BW395" s="7" t="str">
        <f t="shared" ca="1" si="1989"/>
        <v>5</v>
      </c>
      <c r="BY395" s="7">
        <f t="shared" ca="1" si="1990"/>
        <v>0.6300329168412645</v>
      </c>
      <c r="BZ395" s="7">
        <f t="shared" ca="1" si="1991"/>
        <v>-1.4648301456649082E-2</v>
      </c>
      <c r="CA395" s="7">
        <f t="shared" ca="1" si="1992"/>
        <v>0</v>
      </c>
      <c r="CB395" s="7">
        <f t="shared" ca="1" si="1993"/>
        <v>0</v>
      </c>
      <c r="CC395" s="7" t="str">
        <f ca="1">IFERROR(IF(CC394+CB395&gt;CD$4,CC394,CC394+CB395),"")</f>
        <v/>
      </c>
      <c r="CD395" s="7">
        <f t="shared" ca="1" si="2197"/>
        <v>0</v>
      </c>
      <c r="CE395" s="7">
        <f t="shared" ca="1" si="1994"/>
        <v>0.13103131065519091</v>
      </c>
      <c r="CF395" s="7">
        <f t="shared" ca="1" si="1995"/>
        <v>0.48435330472942451</v>
      </c>
      <c r="CG395" s="7">
        <f t="shared" ca="1" si="1996"/>
        <v>1</v>
      </c>
      <c r="CH395" s="7" t="str">
        <f t="shared" ca="1" si="1997"/>
        <v>3</v>
      </c>
      <c r="CI395" s="7" t="str">
        <f ca="1">IFERROR(IF(CI394+CH395&gt;CJ$4,CI394,CI394+CH395),"")</f>
        <v/>
      </c>
      <c r="CJ395" s="7">
        <f t="shared" ca="1" si="2198"/>
        <v>0</v>
      </c>
      <c r="CK395" s="7">
        <f t="shared" ca="1" si="1998"/>
        <v>0.62801425605891148</v>
      </c>
      <c r="CL395" s="7">
        <f t="shared" ca="1" si="1999"/>
        <v>-1.2629640674296061E-2</v>
      </c>
      <c r="CM395" s="7">
        <f t="shared" ca="1" si="2000"/>
        <v>0</v>
      </c>
      <c r="CN395" s="7">
        <f t="shared" ca="1" si="2001"/>
        <v>0</v>
      </c>
      <c r="CO395" s="7" t="str">
        <f ca="1">IFERROR(IF(CO394+CN395&gt;CP$4,CO394,CO394+CN395),"")</f>
        <v/>
      </c>
      <c r="CP395" s="7">
        <f t="shared" ca="1" si="2199"/>
        <v>0</v>
      </c>
      <c r="CQ395" s="7">
        <f t="shared" ca="1" si="2002"/>
        <v>0.6496748264071307</v>
      </c>
      <c r="CR395" s="7">
        <f t="shared" ca="1" si="2003"/>
        <v>-3.4290211022515282E-2</v>
      </c>
      <c r="CS395" s="7">
        <f t="shared" ca="1" si="2004"/>
        <v>0</v>
      </c>
      <c r="CT395" s="7">
        <f t="shared" ca="1" si="2005"/>
        <v>0</v>
      </c>
      <c r="CU395" s="7" t="str">
        <f ca="1">IFERROR(IF(CU394+CT395&gt;CV$4,CU394,CU394+CT395),"")</f>
        <v/>
      </c>
      <c r="CV395" s="7">
        <f t="shared" ca="1" si="2200"/>
        <v>0</v>
      </c>
      <c r="CW395" s="7">
        <f t="shared" ca="1" si="2006"/>
        <v>0.3875898782350341</v>
      </c>
      <c r="CX395" s="7">
        <f t="shared" ca="1" si="2007"/>
        <v>0.22779473714958132</v>
      </c>
      <c r="CY395" s="7">
        <f t="shared" ca="1" si="2008"/>
        <v>1</v>
      </c>
      <c r="CZ395" s="7" t="str">
        <f t="shared" ca="1" si="2009"/>
        <v>3</v>
      </c>
      <c r="DA395" s="7" t="str">
        <f ca="1">IFERROR(IF(DA394+CZ395&gt;DB$4,DA394,DA394+CZ395),"")</f>
        <v/>
      </c>
      <c r="DB395" s="7">
        <f t="shared" ca="1" si="2201"/>
        <v>0</v>
      </c>
      <c r="DC395" s="7">
        <f t="shared" ca="1" si="2010"/>
        <v>0.35870788481275195</v>
      </c>
      <c r="DD395" s="7">
        <f t="shared" ca="1" si="2011"/>
        <v>0.25667673057186347</v>
      </c>
      <c r="DE395" s="7">
        <f t="shared" ca="1" si="2012"/>
        <v>1</v>
      </c>
      <c r="DF395" s="7" t="str">
        <f t="shared" ca="1" si="2013"/>
        <v>3</v>
      </c>
      <c r="DG395" s="7" t="str">
        <f ca="1">IFERROR(IF(DG394+DF395&gt;DH$4,DG394,DG394+DF395),"")</f>
        <v/>
      </c>
      <c r="DH395" s="7">
        <f t="shared" ca="1" si="2202"/>
        <v>0</v>
      </c>
      <c r="DI395" s="7">
        <f t="shared" ca="1" si="2014"/>
        <v>0.97949258490259672</v>
      </c>
      <c r="DJ395" s="7">
        <f t="shared" ca="1" si="2015"/>
        <v>-0.3641079695179813</v>
      </c>
      <c r="DK395" s="7">
        <f t="shared" ca="1" si="2016"/>
        <v>0</v>
      </c>
      <c r="DL395" s="7">
        <f t="shared" ca="1" si="2017"/>
        <v>0</v>
      </c>
      <c r="DM395" s="7" t="str">
        <f ca="1">IFERROR(IF(DM394+DL395&gt;DN$4,DM394,DM394+DL395),"")</f>
        <v/>
      </c>
      <c r="DN395" s="7">
        <f t="shared" ca="1" si="2203"/>
        <v>0</v>
      </c>
      <c r="DO395" s="7">
        <f t="shared" ca="1" si="2018"/>
        <v>0.91968861295171833</v>
      </c>
      <c r="DP395" s="7">
        <f t="shared" ca="1" si="2019"/>
        <v>-0.30430399756710291</v>
      </c>
      <c r="DQ395" s="7">
        <f t="shared" ca="1" si="2020"/>
        <v>0</v>
      </c>
      <c r="DR395" s="7">
        <f t="shared" ca="1" si="2021"/>
        <v>0</v>
      </c>
      <c r="DS395" s="7" t="str">
        <f ca="1">IFERROR(IF(DS394+DR395&gt;DT$4,DS394,DS394+DR395),"")</f>
        <v/>
      </c>
      <c r="DT395" s="7">
        <f t="shared" ca="1" si="2204"/>
        <v>0</v>
      </c>
      <c r="DU395" s="7">
        <f t="shared" ca="1" si="2022"/>
        <v>0.87076034854575501</v>
      </c>
      <c r="DV395" s="7">
        <f t="shared" ca="1" si="2023"/>
        <v>-0.2553757331611396</v>
      </c>
      <c r="DW395" s="7">
        <f t="shared" ca="1" si="2024"/>
        <v>0</v>
      </c>
      <c r="DX395" s="7">
        <f t="shared" ca="1" si="2025"/>
        <v>0</v>
      </c>
      <c r="DY395" s="7" t="str">
        <f ca="1">IFERROR(IF(DY394+DX395&gt;DZ$4,DY394,DY394+DX395),"")</f>
        <v/>
      </c>
      <c r="DZ395" s="7">
        <f t="shared" ca="1" si="2205"/>
        <v>0</v>
      </c>
      <c r="EA395" s="7">
        <f t="shared" ca="1" si="2026"/>
        <v>0.58719972304110335</v>
      </c>
      <c r="EB395" s="7">
        <f t="shared" ca="1" si="2027"/>
        <v>2.8184892343512069E-2</v>
      </c>
      <c r="EC395" s="7">
        <f t="shared" ca="1" si="2028"/>
        <v>1</v>
      </c>
      <c r="ED395" s="7" t="str">
        <f t="shared" ca="1" si="2029"/>
        <v>3</v>
      </c>
      <c r="EE395" s="7" t="str">
        <f ca="1">IFERROR(IF(EE394+ED395&gt;EF$4,EE394,EE394+ED395),"")</f>
        <v/>
      </c>
      <c r="EF395" s="7">
        <f t="shared" ca="1" si="2206"/>
        <v>0</v>
      </c>
      <c r="EG395" s="7">
        <f t="shared" ca="1" si="2030"/>
        <v>0.34417323737190386</v>
      </c>
      <c r="EH395" s="7">
        <f t="shared" ca="1" si="2031"/>
        <v>0.27121137801271156</v>
      </c>
      <c r="EI395" s="7">
        <f t="shared" ca="1" si="2032"/>
        <v>1</v>
      </c>
      <c r="EJ395" s="7" t="str">
        <f t="shared" ca="1" si="2033"/>
        <v>3</v>
      </c>
      <c r="EK395" s="7" t="str">
        <f ca="1">IFERROR(IF(EK394+EJ395&gt;EL$4,EK394,EK394+EJ395),"")</f>
        <v/>
      </c>
      <c r="EL395" s="7">
        <f t="shared" ca="1" si="2207"/>
        <v>0</v>
      </c>
      <c r="EM395" s="7">
        <f t="shared" ca="1" si="2034"/>
        <v>0.33079005225150293</v>
      </c>
      <c r="EN395" s="7">
        <f t="shared" ca="1" si="2035"/>
        <v>0.28459456313311249</v>
      </c>
      <c r="EO395" s="7">
        <f t="shared" ca="1" si="2036"/>
        <v>1</v>
      </c>
      <c r="EP395" s="7" t="str">
        <f t="shared" ca="1" si="2037"/>
        <v>3</v>
      </c>
      <c r="EQ395" s="7" t="str">
        <f ca="1">IFERROR(IF(EQ394+EP395&gt;ER$4,EQ394,EQ394+EP395),"")</f>
        <v/>
      </c>
      <c r="ER395" s="7">
        <f t="shared" ca="1" si="2208"/>
        <v>0</v>
      </c>
      <c r="ES395" s="7">
        <f t="shared" ca="1" si="2038"/>
        <v>0.73570711864288274</v>
      </c>
      <c r="ET395" s="7">
        <f t="shared" ca="1" si="2039"/>
        <v>-0.12032250325826732</v>
      </c>
      <c r="EU395" s="7">
        <f t="shared" ca="1" si="2040"/>
        <v>0</v>
      </c>
      <c r="EV395" s="7">
        <f t="shared" ca="1" si="2041"/>
        <v>0</v>
      </c>
      <c r="EW395" s="7" t="str">
        <f ca="1">IFERROR(IF(EW394+EV395&gt;EX$4,EW394,EW394+EV395),"")</f>
        <v/>
      </c>
      <c r="EX395" s="7">
        <f t="shared" ca="1" si="2209"/>
        <v>0</v>
      </c>
      <c r="EY395" s="7">
        <f t="shared" ca="1" si="2042"/>
        <v>0.84778800141820387</v>
      </c>
      <c r="EZ395" s="7">
        <f t="shared" ca="1" si="2043"/>
        <v>-0.23240338603358845</v>
      </c>
      <c r="FA395" s="7">
        <f t="shared" ca="1" si="2044"/>
        <v>0</v>
      </c>
      <c r="FB395" s="7">
        <f t="shared" ca="1" si="2045"/>
        <v>0</v>
      </c>
      <c r="FC395" s="7" t="str">
        <f ca="1">IFERROR(IF(FC394+FB395&gt;FD$4,FC394,FC394+FB395),"")</f>
        <v/>
      </c>
      <c r="FD395" s="7">
        <f t="shared" ca="1" si="2210"/>
        <v>0</v>
      </c>
      <c r="FE395" s="7">
        <f t="shared" ca="1" si="2046"/>
        <v>0.49796937481015568</v>
      </c>
      <c r="FF395" s="7">
        <f t="shared" ca="1" si="2047"/>
        <v>0.11741524057445973</v>
      </c>
      <c r="FG395" s="7">
        <f t="shared" ca="1" si="2048"/>
        <v>1</v>
      </c>
      <c r="FH395" s="7" t="str">
        <f t="shared" ca="1" si="2049"/>
        <v>3</v>
      </c>
      <c r="FI395" s="7" t="str">
        <f ca="1">IFERROR(IF(FI394+FH395&gt;FJ$4,FI394,FI394+FH395),"")</f>
        <v/>
      </c>
      <c r="FJ395" s="7">
        <f t="shared" ca="1" si="2211"/>
        <v>0</v>
      </c>
      <c r="FK395" s="7">
        <f t="shared" ca="1" si="2050"/>
        <v>0.1849582236196331</v>
      </c>
      <c r="FL395" s="7">
        <f t="shared" ca="1" si="2051"/>
        <v>0.43042639176498232</v>
      </c>
      <c r="FM395" s="7">
        <f t="shared" ca="1" si="2052"/>
        <v>1</v>
      </c>
      <c r="FN395" s="7" t="str">
        <f t="shared" ca="1" si="2053"/>
        <v>3</v>
      </c>
      <c r="FO395" s="7" t="str">
        <f ca="1">IFERROR(IF(FO394+FN395&gt;FP$4,FO394,FO394+FN395),"")</f>
        <v/>
      </c>
      <c r="FP395" s="7">
        <f t="shared" ca="1" si="2212"/>
        <v>0</v>
      </c>
      <c r="FQ395" s="7">
        <f t="shared" ca="1" si="2054"/>
        <v>0.36839866274615096</v>
      </c>
      <c r="FR395" s="7">
        <f t="shared" ca="1" si="2055"/>
        <v>0.24698595263846446</v>
      </c>
      <c r="FS395" s="7">
        <f t="shared" ca="1" si="2056"/>
        <v>1</v>
      </c>
      <c r="FT395" s="7" t="str">
        <f t="shared" ca="1" si="2057"/>
        <v>3</v>
      </c>
      <c r="FU395" s="7" t="str">
        <f ca="1">IFERROR(IF(FU394+FT395&gt;FV$4,FU394,FU394+FT395),"")</f>
        <v/>
      </c>
      <c r="FV395" s="7">
        <f t="shared" ca="1" si="2213"/>
        <v>0</v>
      </c>
      <c r="FW395" s="7">
        <f t="shared" ca="1" si="2058"/>
        <v>0.35021811709276185</v>
      </c>
      <c r="FX395" s="7">
        <f t="shared" ca="1" si="2059"/>
        <v>0.26516649829185357</v>
      </c>
      <c r="FY395" s="7">
        <f t="shared" ca="1" si="2060"/>
        <v>1</v>
      </c>
      <c r="FZ395" s="7" t="str">
        <f t="shared" ca="1" si="2061"/>
        <v>3</v>
      </c>
      <c r="GA395" s="7" t="str">
        <f ca="1">IFERROR(IF(GA394+FZ395&gt;GB$4,GA394,GA394+FZ395),"")</f>
        <v/>
      </c>
      <c r="GB395" s="7">
        <f t="shared" ca="1" si="2214"/>
        <v>0</v>
      </c>
      <c r="GC395" s="7">
        <f t="shared" ca="1" si="2062"/>
        <v>0.40409218613636533</v>
      </c>
      <c r="GD395" s="7">
        <f t="shared" ca="1" si="2063"/>
        <v>0.21129242924825009</v>
      </c>
      <c r="GE395" s="7">
        <f t="shared" ca="1" si="2064"/>
        <v>1</v>
      </c>
      <c r="GF395" s="7" t="str">
        <f t="shared" ca="1" si="2065"/>
        <v>3</v>
      </c>
      <c r="GG395" s="7" t="str">
        <f ca="1">IFERROR(IF(GG394+GF395&gt;GH$4,GG394,GG394+GF395),"")</f>
        <v/>
      </c>
      <c r="GH395" s="7">
        <f t="shared" ca="1" si="2215"/>
        <v>0</v>
      </c>
      <c r="GI395" s="7">
        <f t="shared" ca="1" si="2066"/>
        <v>0.13286944239670129</v>
      </c>
      <c r="GJ395" s="7">
        <f t="shared" ca="1" si="2067"/>
        <v>0.48251517298791413</v>
      </c>
      <c r="GK395" s="7">
        <f t="shared" ca="1" si="2068"/>
        <v>1</v>
      </c>
      <c r="GL395" s="7" t="str">
        <f t="shared" ca="1" si="2069"/>
        <v>3</v>
      </c>
      <c r="GM395" s="7" t="str">
        <f ca="1">IFERROR(IF(GM394+GL395&gt;GN$4,GM394,GM394+GL395),"")</f>
        <v/>
      </c>
      <c r="GN395" s="7">
        <f t="shared" ca="1" si="2216"/>
        <v>0</v>
      </c>
      <c r="GO395" s="7">
        <f t="shared" ca="1" si="2070"/>
        <v>0.29659907950115494</v>
      </c>
      <c r="GP395" s="7">
        <f t="shared" ca="1" si="2071"/>
        <v>0.31878553588346048</v>
      </c>
      <c r="GQ395" s="7">
        <f t="shared" ca="1" si="2072"/>
        <v>1</v>
      </c>
      <c r="GR395" s="7" t="str">
        <f t="shared" ca="1" si="2073"/>
        <v>3</v>
      </c>
      <c r="GS395" s="7" t="str">
        <f ca="1">IFERROR(IF(GS394+GR395&gt;GT$4,GS394,GS394+GR395),"")</f>
        <v/>
      </c>
      <c r="GT395" s="7">
        <f t="shared" ca="1" si="2217"/>
        <v>0</v>
      </c>
      <c r="GU395" s="7">
        <f t="shared" ca="1" si="2074"/>
        <v>0.70802552479610925</v>
      </c>
      <c r="GV395" s="7">
        <f t="shared" ca="1" si="2075"/>
        <v>-9.2640909411493833E-2</v>
      </c>
      <c r="GW395" s="7">
        <f t="shared" ca="1" si="2076"/>
        <v>0</v>
      </c>
      <c r="GX395" s="7">
        <f t="shared" ca="1" si="2077"/>
        <v>0</v>
      </c>
      <c r="GY395" s="7" t="str">
        <f ca="1">IFERROR(IF(GY394+GX395&gt;GZ$4,GY394,GY394+GX395),"")</f>
        <v/>
      </c>
      <c r="GZ395" s="7">
        <f t="shared" ca="1" si="2218"/>
        <v>0</v>
      </c>
      <c r="HA395" s="7">
        <f t="shared" ca="1" si="2078"/>
        <v>0.22099319987774602</v>
      </c>
      <c r="HB395" s="7">
        <f t="shared" ca="1" si="2079"/>
        <v>0.3943914155068694</v>
      </c>
      <c r="HC395" s="7">
        <f t="shared" ca="1" si="2080"/>
        <v>1</v>
      </c>
      <c r="HD395" s="7" t="str">
        <f t="shared" ca="1" si="2081"/>
        <v>3</v>
      </c>
      <c r="HE395" s="7" t="str">
        <f ca="1">IFERROR(IF(HE394+HD395&gt;HF$4,HE394,HE394+HD395),"")</f>
        <v/>
      </c>
      <c r="HF395" s="7">
        <f t="shared" ca="1" si="2219"/>
        <v>0</v>
      </c>
      <c r="HG395" s="7">
        <f t="shared" ca="1" si="2082"/>
        <v>0.81875127059822594</v>
      </c>
      <c r="HH395" s="7">
        <f t="shared" ca="1" si="2083"/>
        <v>-0.20336665521361053</v>
      </c>
      <c r="HI395" s="7">
        <f t="shared" ca="1" si="2084"/>
        <v>0</v>
      </c>
      <c r="HJ395" s="7">
        <f t="shared" ca="1" si="2085"/>
        <v>0</v>
      </c>
      <c r="HK395" s="7" t="str">
        <f ca="1">IFERROR(IF(HK394+HJ395&gt;HL$4,HK394,HK394+HJ395),"")</f>
        <v/>
      </c>
      <c r="HL395" s="7">
        <f t="shared" ca="1" si="2220"/>
        <v>0</v>
      </c>
      <c r="HM395" s="7">
        <f t="shared" ca="1" si="2086"/>
        <v>0.94506571254656568</v>
      </c>
      <c r="HN395" s="7">
        <f t="shared" ca="1" si="2087"/>
        <v>-0.32968109716195027</v>
      </c>
      <c r="HO395" s="7">
        <f t="shared" ca="1" si="2088"/>
        <v>0</v>
      </c>
      <c r="HP395" s="7">
        <f t="shared" ca="1" si="2089"/>
        <v>0</v>
      </c>
      <c r="HQ395" s="7" t="str">
        <f ca="1">IFERROR(IF(HQ394+HP395&gt;HR$4,HQ394,HQ394+HP395),"")</f>
        <v/>
      </c>
      <c r="HR395" s="7">
        <f t="shared" ca="1" si="2221"/>
        <v>0</v>
      </c>
      <c r="HS395" s="7">
        <f t="shared" ca="1" si="2090"/>
        <v>0.30357390869316281</v>
      </c>
      <c r="HT395" s="7">
        <f t="shared" ca="1" si="2091"/>
        <v>0.31181070669145261</v>
      </c>
      <c r="HU395" s="7">
        <f t="shared" ca="1" si="2092"/>
        <v>1</v>
      </c>
      <c r="HV395" s="7" t="str">
        <f t="shared" ca="1" si="2093"/>
        <v>3</v>
      </c>
      <c r="HW395" s="7" t="str">
        <f ca="1">IFERROR(IF(HW394+HV395&gt;HX$4,HW394,HW394+HV395),"")</f>
        <v/>
      </c>
      <c r="HX395" s="7">
        <f t="shared" ca="1" si="2222"/>
        <v>0</v>
      </c>
      <c r="HY395" s="7">
        <f t="shared" ca="1" si="2094"/>
        <v>0.83430663244941661</v>
      </c>
      <c r="HZ395" s="7">
        <f t="shared" ca="1" si="2095"/>
        <v>-0.21892201706480119</v>
      </c>
      <c r="IA395" s="7">
        <f t="shared" ca="1" si="2096"/>
        <v>0</v>
      </c>
      <c r="IB395" s="7">
        <f t="shared" ca="1" si="2097"/>
        <v>0</v>
      </c>
      <c r="IC395" s="7" t="str">
        <f ca="1">IFERROR(IF(IC394+IB395&gt;ID$4,IC394,IC394+IB395),"")</f>
        <v/>
      </c>
      <c r="ID395" s="7">
        <f t="shared" ca="1" si="2223"/>
        <v>0</v>
      </c>
      <c r="IE395" s="7">
        <f t="shared" ca="1" si="2098"/>
        <v>0.99036467520427329</v>
      </c>
      <c r="IF395" s="7">
        <f t="shared" ca="1" si="2099"/>
        <v>-0.37498005981965787</v>
      </c>
      <c r="IG395" s="7">
        <f t="shared" ca="1" si="2100"/>
        <v>0</v>
      </c>
      <c r="IH395" s="7">
        <f t="shared" ca="1" si="2101"/>
        <v>0</v>
      </c>
      <c r="II395" s="7" t="str">
        <f ca="1">IFERROR(IF(II394+IH395&gt;IJ$4,II394,II394+IH395),"")</f>
        <v/>
      </c>
      <c r="IJ395" s="7">
        <f t="shared" ca="1" si="2224"/>
        <v>0</v>
      </c>
      <c r="IK395" s="7">
        <f t="shared" ca="1" si="2102"/>
        <v>0.8778681541032618</v>
      </c>
      <c r="IL395" s="7">
        <f t="shared" ca="1" si="2103"/>
        <v>-0.26248353871864638</v>
      </c>
      <c r="IM395" s="7">
        <f t="shared" ca="1" si="2104"/>
        <v>0</v>
      </c>
      <c r="IN395" s="7">
        <f t="shared" ca="1" si="2105"/>
        <v>0</v>
      </c>
      <c r="IO395" s="7" t="str">
        <f ca="1">IFERROR(IF(IO394+IN395&gt;IP$4,IO394,IO394+IN395),"")</f>
        <v/>
      </c>
      <c r="IP395" s="7">
        <f t="shared" ca="1" si="2225"/>
        <v>0</v>
      </c>
      <c r="IQ395" s="7">
        <f t="shared" ca="1" si="2106"/>
        <v>0.81568249340478216</v>
      </c>
      <c r="IR395" s="7">
        <f t="shared" ca="1" si="2107"/>
        <v>-0.20029787802016674</v>
      </c>
      <c r="IS395" s="7">
        <f t="shared" ca="1" si="2108"/>
        <v>0</v>
      </c>
      <c r="IT395" s="7">
        <f t="shared" ca="1" si="2109"/>
        <v>0</v>
      </c>
      <c r="IU395" s="7" t="str">
        <f ca="1">IFERROR(IF(IU394+IT395&gt;IV$4,IU394,IU394+IT395),"")</f>
        <v/>
      </c>
      <c r="IV395" s="7">
        <f t="shared" ca="1" si="2226"/>
        <v>0</v>
      </c>
      <c r="IW395" s="7">
        <f t="shared" ca="1" si="2110"/>
        <v>0.83518854367148176</v>
      </c>
      <c r="IX395" s="7">
        <f t="shared" ca="1" si="2111"/>
        <v>-0.21980392828686635</v>
      </c>
      <c r="IY395" s="7">
        <f t="shared" ca="1" si="2112"/>
        <v>0</v>
      </c>
      <c r="IZ395" s="7">
        <f t="shared" ca="1" si="2113"/>
        <v>0</v>
      </c>
      <c r="JA395" s="7" t="str">
        <f ca="1">IFERROR(IF(JA394+IZ395&gt;JB$4,JA394,JA394+IZ395),"")</f>
        <v/>
      </c>
      <c r="JB395" s="7">
        <f t="shared" ca="1" si="2227"/>
        <v>0</v>
      </c>
      <c r="JC395" s="7">
        <f t="shared" ca="1" si="2114"/>
        <v>0.23412487145985428</v>
      </c>
      <c r="JD395" s="7">
        <f t="shared" ca="1" si="2115"/>
        <v>0.38125974392476114</v>
      </c>
      <c r="JE395" s="7">
        <f t="shared" ca="1" si="2116"/>
        <v>1</v>
      </c>
      <c r="JF395" s="7" t="str">
        <f t="shared" ca="1" si="2117"/>
        <v>3</v>
      </c>
      <c r="JG395" s="7" t="str">
        <f ca="1">IFERROR(IF(JG394+JF395&gt;JH$4,JG394,JG394+JF395),"")</f>
        <v/>
      </c>
      <c r="JH395" s="7">
        <f t="shared" ca="1" si="2228"/>
        <v>0</v>
      </c>
      <c r="JI395" s="7">
        <f t="shared" ca="1" si="2118"/>
        <v>0.97204729248851929</v>
      </c>
      <c r="JJ395" s="7">
        <f t="shared" ca="1" si="2119"/>
        <v>-0.35666267710390387</v>
      </c>
      <c r="JK395" s="7">
        <f t="shared" ca="1" si="2120"/>
        <v>0</v>
      </c>
      <c r="JL395" s="7">
        <f t="shared" ca="1" si="2121"/>
        <v>0</v>
      </c>
      <c r="JM395" s="7" t="str">
        <f ca="1">IFERROR(IF(JM394+JL395&gt;JN$4,JM394,JM394+JL395),"")</f>
        <v/>
      </c>
      <c r="JN395" s="7">
        <f t="shared" ca="1" si="2229"/>
        <v>0</v>
      </c>
      <c r="JO395" s="7">
        <f t="shared" ca="1" si="2122"/>
        <v>0.86729554143288867</v>
      </c>
      <c r="JP395" s="7">
        <f t="shared" ca="1" si="2123"/>
        <v>-0.25191092604827325</v>
      </c>
      <c r="JQ395" s="7">
        <f t="shared" ca="1" si="2124"/>
        <v>0</v>
      </c>
      <c r="JR395" s="7">
        <f t="shared" ca="1" si="2125"/>
        <v>0</v>
      </c>
      <c r="JS395" s="7" t="str">
        <f ca="1">IFERROR(IF(JS394+JR395&gt;JT$4,JS394,JS394+JR395),"")</f>
        <v/>
      </c>
      <c r="JT395" s="7">
        <f t="shared" ca="1" si="2230"/>
        <v>0</v>
      </c>
      <c r="JU395" s="7">
        <f t="shared" ca="1" si="2126"/>
        <v>0.39489313183270947</v>
      </c>
      <c r="JV395" s="7">
        <f t="shared" ca="1" si="2127"/>
        <v>0.22049148355190595</v>
      </c>
      <c r="JW395" s="7">
        <f t="shared" ca="1" si="2128"/>
        <v>1</v>
      </c>
      <c r="JX395" s="7" t="str">
        <f t="shared" ca="1" si="2129"/>
        <v>3</v>
      </c>
      <c r="JY395" s="7" t="str">
        <f ca="1">IFERROR(IF(JY394+JX395&gt;JZ$4,JY394,JY394+JX395),"")</f>
        <v/>
      </c>
      <c r="JZ395" s="7">
        <f t="shared" ca="1" si="2231"/>
        <v>0</v>
      </c>
      <c r="KA395" s="7">
        <f t="shared" ca="1" si="2130"/>
        <v>0.44164497205540465</v>
      </c>
      <c r="KB395" s="7">
        <f t="shared" ca="1" si="2131"/>
        <v>0.17373964332921077</v>
      </c>
      <c r="KC395" s="7">
        <f t="shared" ca="1" si="2132"/>
        <v>1</v>
      </c>
      <c r="KD395" s="7" t="str">
        <f t="shared" ca="1" si="2133"/>
        <v>3</v>
      </c>
      <c r="KE395" s="7" t="str">
        <f ca="1">IFERROR(IF(KE394+KD395&gt;KF$4,KE394,KE394+KD395),"")</f>
        <v/>
      </c>
      <c r="KF395" s="7">
        <f t="shared" ca="1" si="2232"/>
        <v>0</v>
      </c>
      <c r="KG395" s="7">
        <f t="shared" ca="1" si="2134"/>
        <v>0.66907543980006967</v>
      </c>
      <c r="KH395" s="7">
        <f t="shared" ca="1" si="2135"/>
        <v>-5.3690824415454252E-2</v>
      </c>
      <c r="KI395" s="7">
        <f t="shared" ca="1" si="2136"/>
        <v>0</v>
      </c>
      <c r="KJ395" s="7">
        <f t="shared" ca="1" si="2137"/>
        <v>0</v>
      </c>
      <c r="KK395" s="7" t="str">
        <f ca="1">IFERROR(IF(KK394+KJ395&gt;KL$4,KK394,KK394+KJ395),"")</f>
        <v/>
      </c>
      <c r="KL395" s="7">
        <f t="shared" ca="1" si="2233"/>
        <v>0</v>
      </c>
      <c r="KM395" s="7">
        <f t="shared" ca="1" si="2138"/>
        <v>0.83035574508827736</v>
      </c>
      <c r="KN395" s="7">
        <f t="shared" ca="1" si="2139"/>
        <v>-0.21497112970366195</v>
      </c>
      <c r="KO395" s="7">
        <f t="shared" ca="1" si="2140"/>
        <v>0</v>
      </c>
      <c r="KP395" s="7">
        <f t="shared" ca="1" si="2141"/>
        <v>0</v>
      </c>
      <c r="KQ395" s="7" t="str">
        <f ca="1">IFERROR(IF(KQ394+KP395&gt;KR$4,KQ394,KQ394+KP395),"")</f>
        <v/>
      </c>
      <c r="KR395" s="7">
        <f t="shared" ca="1" si="2234"/>
        <v>0</v>
      </c>
      <c r="KS395" s="7">
        <f t="shared" ca="1" si="2142"/>
        <v>6.4521663040821298E-2</v>
      </c>
      <c r="KT395" s="7">
        <f t="shared" ca="1" si="2143"/>
        <v>0.55086295234379412</v>
      </c>
      <c r="KU395" s="7">
        <f t="shared" ca="1" si="2144"/>
        <v>1</v>
      </c>
      <c r="KV395" s="7" t="str">
        <f t="shared" ca="1" si="2145"/>
        <v>3</v>
      </c>
      <c r="KW395" s="7" t="str">
        <f ca="1">IFERROR(IF(KW394+KV395&gt;KX$4,KW394,KW394+KV395),"")</f>
        <v/>
      </c>
      <c r="KX395" s="7">
        <f t="shared" ca="1" si="2235"/>
        <v>0</v>
      </c>
      <c r="KY395" s="7">
        <f t="shared" ca="1" si="2146"/>
        <v>0.50513998357983148</v>
      </c>
      <c r="KZ395" s="7">
        <f t="shared" ca="1" si="2147"/>
        <v>0.11024463180478394</v>
      </c>
      <c r="LA395" s="7">
        <f t="shared" ca="1" si="2148"/>
        <v>1</v>
      </c>
      <c r="LB395" s="7" t="str">
        <f t="shared" ca="1" si="2149"/>
        <v>3</v>
      </c>
      <c r="LC395" s="7" t="str">
        <f ca="1">IFERROR(IF(LC394+LB395&gt;LD$4,LC394,LC394+LB395),"")</f>
        <v/>
      </c>
      <c r="LD395" s="7">
        <f t="shared" ca="1" si="2236"/>
        <v>0</v>
      </c>
      <c r="LE395" s="7">
        <f t="shared" ca="1" si="2150"/>
        <v>0.1621811855526134</v>
      </c>
      <c r="LF395" s="7">
        <f t="shared" ca="1" si="2151"/>
        <v>0.45320342983200201</v>
      </c>
      <c r="LG395" s="7">
        <f t="shared" ca="1" si="2152"/>
        <v>1</v>
      </c>
      <c r="LH395" s="7" t="str">
        <f t="shared" ca="1" si="2153"/>
        <v>3</v>
      </c>
      <c r="LI395" s="7" t="str">
        <f ca="1">IFERROR(IF(LI394+LH395&gt;LJ$4,LI394,LI394+LH395),"")</f>
        <v/>
      </c>
      <c r="LJ395" s="7">
        <f t="shared" ca="1" si="2237"/>
        <v>0</v>
      </c>
      <c r="LK395" s="7">
        <f t="shared" ca="1" si="2154"/>
        <v>0.1614118794271967</v>
      </c>
      <c r="LL395" s="7">
        <f t="shared" ca="1" si="2155"/>
        <v>0.45397273595741872</v>
      </c>
      <c r="LM395" s="7">
        <f t="shared" ca="1" si="2156"/>
        <v>1</v>
      </c>
      <c r="LN395" s="7" t="str">
        <f t="shared" ca="1" si="2157"/>
        <v>3</v>
      </c>
      <c r="LO395" s="7" t="str">
        <f ca="1">IFERROR(IF(LO394+LN395&gt;LP$4,LO394,LO394+LN395),"")</f>
        <v/>
      </c>
      <c r="LP395" s="7">
        <f t="shared" ca="1" si="2238"/>
        <v>0</v>
      </c>
      <c r="LQ395" s="7">
        <f t="shared" ca="1" si="2158"/>
        <v>0.99982730781313223</v>
      </c>
      <c r="LR395" s="7">
        <f t="shared" ca="1" si="2159"/>
        <v>-0.38444269242851681</v>
      </c>
      <c r="LS395" s="7">
        <f t="shared" ca="1" si="2160"/>
        <v>0</v>
      </c>
      <c r="LT395" s="7">
        <f t="shared" ca="1" si="2161"/>
        <v>0</v>
      </c>
      <c r="LU395" s="7" t="str">
        <f ca="1">IFERROR(IF(LU394+LT395&gt;LV$4,LU394,LU394+LT395),"")</f>
        <v/>
      </c>
      <c r="LV395" s="7">
        <f t="shared" ca="1" si="2239"/>
        <v>0</v>
      </c>
      <c r="LW395" s="7">
        <f t="shared" ca="1" si="2162"/>
        <v>0.96581273105139431</v>
      </c>
      <c r="LX395" s="7">
        <f t="shared" ca="1" si="2163"/>
        <v>-0.35042811566677889</v>
      </c>
      <c r="LY395" s="7">
        <f t="shared" ca="1" si="2164"/>
        <v>0</v>
      </c>
      <c r="LZ395" s="7">
        <f t="shared" ca="1" si="2165"/>
        <v>0</v>
      </c>
      <c r="MA395" s="7" t="str">
        <f ca="1">IFERROR(IF(MA394+LZ395&gt;MB$4,MA394,MA394+LZ395),"")</f>
        <v/>
      </c>
      <c r="MB395" s="7">
        <f t="shared" ca="1" si="2240"/>
        <v>0</v>
      </c>
      <c r="MC395" s="7">
        <f t="shared" ca="1" si="2166"/>
        <v>0.21030709932382796</v>
      </c>
      <c r="MD395" s="7">
        <f t="shared" ca="1" si="2167"/>
        <v>0.40507751606078746</v>
      </c>
      <c r="ME395" s="7">
        <f t="shared" ca="1" si="2168"/>
        <v>1</v>
      </c>
      <c r="MF395" s="7" t="str">
        <f t="shared" ca="1" si="2169"/>
        <v>3</v>
      </c>
      <c r="MG395" s="7" t="str">
        <f ca="1">IFERROR(IF(MG394+MF395&gt;MH$4,MG394,MG394+MF395),"")</f>
        <v/>
      </c>
      <c r="MH395" s="7">
        <f t="shared" ca="1" si="2241"/>
        <v>0</v>
      </c>
      <c r="MI395" s="7">
        <f t="shared" ca="1" si="2170"/>
        <v>0.52246197391777183</v>
      </c>
      <c r="MJ395" s="7">
        <f t="shared" ca="1" si="2171"/>
        <v>9.2922641466843592E-2</v>
      </c>
      <c r="MK395" s="7">
        <f t="shared" ca="1" si="2172"/>
        <v>1</v>
      </c>
      <c r="ML395" s="7" t="str">
        <f t="shared" ca="1" si="2173"/>
        <v>3</v>
      </c>
      <c r="MM395" s="7" t="str">
        <f ca="1">IFERROR(IF(MM394+ML395&gt;MN$4,MM394,MM394+ML395),"")</f>
        <v/>
      </c>
      <c r="MN395" s="7">
        <f t="shared" ca="1" si="2242"/>
        <v>0</v>
      </c>
      <c r="MO395" s="7">
        <f t="shared" ca="1" si="2174"/>
        <v>0.10690141115558582</v>
      </c>
      <c r="MP395" s="7">
        <f t="shared" ca="1" si="2175"/>
        <v>0.5084832042290296</v>
      </c>
      <c r="MQ395" s="7">
        <f t="shared" ca="1" si="2176"/>
        <v>1</v>
      </c>
      <c r="MR395" s="7" t="str">
        <f t="shared" ca="1" si="2177"/>
        <v>3</v>
      </c>
      <c r="MS395" s="7" t="str">
        <f ca="1">IFERROR(IF(MS394+MR395&gt;MT$4,MS394,MS394+MR395),"")</f>
        <v/>
      </c>
      <c r="MT395" s="7">
        <f t="shared" ca="1" si="2243"/>
        <v>0</v>
      </c>
      <c r="MU395" s="7">
        <f t="shared" ca="1" si="2178"/>
        <v>1.1134671685463782E-2</v>
      </c>
      <c r="MV395" s="7">
        <f t="shared" ca="1" si="2179"/>
        <v>0.60424994369915164</v>
      </c>
      <c r="MW395" s="7">
        <f t="shared" ca="1" si="2180"/>
        <v>1</v>
      </c>
      <c r="MX395" s="7" t="str">
        <f t="shared" ca="1" si="2181"/>
        <v>3</v>
      </c>
      <c r="MY395" s="7" t="str">
        <f ca="1">IFERROR(IF(MY394+MX395&gt;MZ$4,MY394,MY394+MX395),"")</f>
        <v/>
      </c>
      <c r="MZ395" s="7">
        <f t="shared" ca="1" si="2244"/>
        <v>0</v>
      </c>
      <c r="NA395" s="7">
        <f t="shared" ca="1" si="2182"/>
        <v>0.49962382793380711</v>
      </c>
      <c r="NB395" s="7">
        <f t="shared" ca="1" si="2183"/>
        <v>0.11576078745080831</v>
      </c>
      <c r="NC395" s="7">
        <f t="shared" ca="1" si="2184"/>
        <v>1</v>
      </c>
      <c r="ND395" s="7" t="str">
        <f t="shared" ca="1" si="2185"/>
        <v>3</v>
      </c>
      <c r="NE395" s="7" t="str">
        <f ca="1">IFERROR(IF(NE394+ND395&gt;NF$4,NE394,NE394+ND395),"")</f>
        <v/>
      </c>
      <c r="NF395" s="7">
        <f t="shared" ca="1" si="2245"/>
        <v>0</v>
      </c>
      <c r="NG395" s="7">
        <f t="shared" ca="1" si="2186"/>
        <v>0.29010314283334371</v>
      </c>
      <c r="NH395" s="7">
        <f t="shared" ca="1" si="2187"/>
        <v>0.32528147255127171</v>
      </c>
      <c r="NI395" s="7">
        <f t="shared" ca="1" si="2188"/>
        <v>1</v>
      </c>
      <c r="NJ395" s="7" t="str">
        <f t="shared" ca="1" si="2189"/>
        <v>3</v>
      </c>
      <c r="NK395" s="7" t="str">
        <f ca="1">IFERROR(IF(NK394+NJ395&gt;NL$4,NK394,NK394+NJ395),"")</f>
        <v/>
      </c>
      <c r="NL395" s="7">
        <f t="shared" ca="1" si="2246"/>
        <v>0</v>
      </c>
      <c r="NM395" s="7">
        <f t="shared" ca="1" si="2190"/>
        <v>0.96086575020740428</v>
      </c>
      <c r="NN395" s="7">
        <f t="shared" ca="1" si="2191"/>
        <v>-0.34548113482278886</v>
      </c>
      <c r="NO395" s="7">
        <f t="shared" ca="1" si="2192"/>
        <v>0</v>
      </c>
      <c r="NP395" s="7">
        <f t="shared" ca="1" si="2193"/>
        <v>0</v>
      </c>
      <c r="NQ395" s="7" t="str">
        <f ca="1">IFERROR(IF(NQ394+NP395&gt;NR$4,NQ394,NQ394+NP395),"")</f>
        <v/>
      </c>
      <c r="NR395" s="7">
        <f t="shared" ca="1" si="2247"/>
        <v>0</v>
      </c>
      <c r="NT395">
        <v>397</v>
      </c>
      <c r="NU395" s="7" t="s">
        <v>19</v>
      </c>
      <c r="NV395" s="7" t="str">
        <f t="shared" ca="1" si="1987"/>
        <v/>
      </c>
      <c r="NW395" s="7" t="str">
        <f t="shared" ca="1" si="2194"/>
        <v/>
      </c>
      <c r="NX395" t="str">
        <f ca="1">IFERROR(VLOOKUP(NT395,$K$3:$AK$568,8,FALSE),"")</f>
        <v/>
      </c>
      <c r="NY395" t="str">
        <f ca="1">IFERROR(VLOOKUP(NT395,$K$3:$AK$568,9,FALSE),"")</f>
        <v/>
      </c>
      <c r="NZ395" s="7" t="str">
        <f ca="1">IFERROR(VLOOKUP(NT395,$K$3:$AK$568,27,FALSE),"")</f>
        <v/>
      </c>
      <c r="OB395">
        <v>397</v>
      </c>
      <c r="OC395" s="7" t="s">
        <v>19</v>
      </c>
      <c r="OD395" t="e">
        <f t="shared" ca="1" si="2248"/>
        <v>#N/A</v>
      </c>
      <c r="OE395" s="7" t="str">
        <f t="shared" ca="1" si="2249"/>
        <v/>
      </c>
      <c r="OF395" s="7" t="str">
        <f t="shared" ca="1" si="2250"/>
        <v/>
      </c>
      <c r="OG395" t="str">
        <f t="shared" ca="1" si="2251"/>
        <v/>
      </c>
      <c r="OI395">
        <v>397</v>
      </c>
      <c r="OJ395" s="7" t="s">
        <v>19</v>
      </c>
      <c r="OK395" s="7" t="str">
        <f t="shared" ca="1" si="2252"/>
        <v/>
      </c>
      <c r="OL395" s="7" t="str">
        <f t="shared" ca="1" si="2253"/>
        <v/>
      </c>
      <c r="OM395" t="str">
        <f ca="1">IFERROR(VLOOKUP(OI395,$L$3:$AK$568,7,FALSE),"")</f>
        <v/>
      </c>
      <c r="ON395" t="str">
        <f ca="1">IFERROR(VLOOKUP(OI395,$L$3:$AK$568,8,FALSE),"")</f>
        <v/>
      </c>
      <c r="OO395" s="7" t="str">
        <f ca="1">IFERROR(VLOOKUP(OI395,$L$3:$AK$568,26,FALSE),"")</f>
        <v/>
      </c>
      <c r="OQ395">
        <v>397</v>
      </c>
      <c r="OR395" s="7" t="s">
        <v>19</v>
      </c>
      <c r="OS395" t="e">
        <f t="shared" ca="1" si="2254"/>
        <v>#N/A</v>
      </c>
      <c r="OT395" s="7" t="str">
        <f t="shared" ca="1" si="2255"/>
        <v/>
      </c>
      <c r="OU395" s="7" t="str">
        <f t="shared" ca="1" si="2256"/>
        <v/>
      </c>
      <c r="OV395" t="str">
        <f t="shared" ca="1" si="2257"/>
        <v/>
      </c>
      <c r="OX395">
        <v>397</v>
      </c>
      <c r="OY395" s="7" t="s">
        <v>19</v>
      </c>
      <c r="OZ395" s="7" t="str">
        <f t="shared" ca="1" si="2258"/>
        <v/>
      </c>
      <c r="PA395" s="7" t="str">
        <f t="shared" ca="1" si="2259"/>
        <v/>
      </c>
      <c r="PB395" t="str">
        <f ca="1">IFERROR(VLOOKUP(OX395,$M$3:$AK$568,6,FALSE),"")</f>
        <v/>
      </c>
      <c r="PC395" t="str">
        <f ca="1">IFERROR(VLOOKUP(OX395,$M$3:$AK$568,7,FALSE),"")</f>
        <v/>
      </c>
      <c r="PD395" s="7" t="str">
        <f ca="1">IFERROR(VLOOKUP(OX395,$M$3:$AK$568,25,FALSE),"")</f>
        <v/>
      </c>
      <c r="PF395">
        <v>397</v>
      </c>
      <c r="PG395" s="7" t="s">
        <v>19</v>
      </c>
      <c r="PH395" t="e">
        <f t="shared" ca="1" si="2260"/>
        <v>#N/A</v>
      </c>
      <c r="PI395" s="7" t="str">
        <f t="shared" ca="1" si="2261"/>
        <v/>
      </c>
      <c r="PJ395" s="7" t="str">
        <f t="shared" ca="1" si="2262"/>
        <v/>
      </c>
      <c r="PK395" t="str">
        <f t="shared" ca="1" si="2263"/>
        <v/>
      </c>
      <c r="PM395">
        <v>397</v>
      </c>
      <c r="PN395" s="7" t="s">
        <v>19</v>
      </c>
      <c r="PO395" s="202" t="str">
        <f t="shared" ca="1" si="2264"/>
        <v/>
      </c>
      <c r="PP395" s="7" t="str">
        <f t="shared" ca="1" si="2265"/>
        <v/>
      </c>
      <c r="PQ395" t="str">
        <f ca="1">IFERROR(VLOOKUP(PM395,$G$325:$R$409,12,FALSE),"")</f>
        <v/>
      </c>
      <c r="PR395" t="e">
        <f ca="1">VLOOKUP(PM395,$G$324:$Q$409,11,FALSE)</f>
        <v>#N/A</v>
      </c>
      <c r="PS395" s="7" t="str">
        <f ca="1">VLOOKUP(PQ395,$R$325:$Y$409,8,FALSE)</f>
        <v>- -</v>
      </c>
      <c r="PT395" s="7">
        <f ca="1">ReSt</f>
        <v>-4</v>
      </c>
      <c r="PU395" s="7" t="e">
        <f t="shared" ca="1" si="2266"/>
        <v>#N/A</v>
      </c>
      <c r="PV395" s="7" t="e">
        <f t="shared" ca="1" si="2267"/>
        <v>#N/A</v>
      </c>
      <c r="PW395" s="7" t="str">
        <f ca="1">VLOOKUP(PQ395,$R$325:$AK$409,8,FALSE)</f>
        <v>- -</v>
      </c>
      <c r="PX395" s="7"/>
      <c r="PY395">
        <v>397</v>
      </c>
      <c r="PZ395" s="7" t="s">
        <v>19</v>
      </c>
      <c r="QA395" t="str">
        <f t="shared" ca="1" si="2268"/>
        <v/>
      </c>
      <c r="QB395" s="7" t="str">
        <f t="shared" ca="1" si="2269"/>
        <v/>
      </c>
      <c r="QC395" s="7" t="str">
        <f t="shared" ca="1" si="2270"/>
        <v/>
      </c>
      <c r="QD395" t="str">
        <f t="shared" ca="1" si="2271"/>
        <v/>
      </c>
      <c r="QF395">
        <v>397</v>
      </c>
      <c r="QG395" s="7" t="s">
        <v>19</v>
      </c>
      <c r="QH395" s="7" t="str">
        <f t="shared" ca="1" si="2272"/>
        <v/>
      </c>
      <c r="QI395" s="7" t="e">
        <f t="shared" ca="1" si="2273"/>
        <v>#VALUE!</v>
      </c>
      <c r="QJ395" t="e">
        <f t="shared" ca="1" si="2274"/>
        <v>#N/A</v>
      </c>
      <c r="QK395" s="7" t="e">
        <f t="shared" ca="1" si="2275"/>
        <v>#N/A</v>
      </c>
      <c r="QM395">
        <v>397</v>
      </c>
      <c r="QN395" s="7" t="s">
        <v>19</v>
      </c>
      <c r="QO395" t="str">
        <f t="shared" ca="1" si="2276"/>
        <v/>
      </c>
      <c r="QP395" s="7" t="str">
        <f t="shared" ca="1" si="2277"/>
        <v/>
      </c>
      <c r="QQ395" t="str">
        <f t="shared" ca="1" si="2278"/>
        <v/>
      </c>
    </row>
    <row r="396" spans="1:459" x14ac:dyDescent="0.25">
      <c r="A396" s="240" t="str">
        <f>IF('Character Sheet'!$B$4="Creature","N","Y")</f>
        <v>Y</v>
      </c>
      <c r="C396" s="75"/>
      <c r="D396" s="76"/>
      <c r="F396" s="75">
        <v>27</v>
      </c>
      <c r="G396" s="76">
        <f t="shared" ca="1" si="1968"/>
        <v>0</v>
      </c>
      <c r="I396" s="75" t="s">
        <v>1812</v>
      </c>
      <c r="J396" s="85"/>
      <c r="K396" s="85">
        <f t="shared" ca="1" si="1969"/>
        <v>7</v>
      </c>
      <c r="L396" s="85">
        <f t="shared" ca="1" si="1970"/>
        <v>7</v>
      </c>
      <c r="M396" s="70">
        <f t="shared" ca="1" si="1971"/>
        <v>18</v>
      </c>
      <c r="O396" s="222" t="str">
        <f t="shared" ca="1" si="1972"/>
        <v>- -</v>
      </c>
      <c r="Q396" s="7" t="s">
        <v>1757</v>
      </c>
      <c r="R396" s="9" t="str">
        <f ca="1">IFERROR(VLOOKUP(F396,INDIRECT(Calculations!$D$101),2,FALSE),"")</f>
        <v/>
      </c>
      <c r="S396" s="9" t="str">
        <f t="shared" ca="1" si="1973"/>
        <v/>
      </c>
      <c r="T396" s="61" t="str">
        <f ca="1">SUBSTITUTE(IFERROR(IFERROR(VLOOKUP(R396,'[1]Skill Statistics'!$A$3:$C$513,2,FALSE),VLOOKUP(Q396,'[1]Skill Statistics'!$A$3:$C$513,2,FALSE)),T395),"R*","ReSt")</f>
        <v>ReSt/ReSt</v>
      </c>
      <c r="U396" s="61" t="str">
        <f ca="1">IFERROR(IFERROR(VLOOKUP(R396,'[1]Skill Statistics'!$A$3:$C$513,3,FALSE),VLOOKUP(Q396,'[1]Skill Statistics'!$A$3:$C$513,3,FALSE)),U395)</f>
        <v>Me</v>
      </c>
      <c r="V396" s="61" t="str">
        <f ca="1">IF(R396="","- -",IF(ISNUMBER(SEARCH("Category",R396)),"- -",IFERROR(IFERROR(VLOOKUP(Q396,[1]Professions!$A$4:$AM$288,MATCH(Profession,[1]Professions!$A$1:$AM$1,0),FALSE),VLOOKUP(Q396,Calculations!$B$91:$I$95,8,FALSE)),"- -")))</f>
        <v>- -</v>
      </c>
      <c r="W396" s="60" t="str">
        <f t="shared" ca="1" si="1974"/>
        <v>- -</v>
      </c>
      <c r="X396" s="7" t="str">
        <f ca="1">IFERROR(VLOOKUP(R396,$BS$6:$NR$519,MATCH(ActualLevel,$BS$3:$NR$3,0),FALSE),"- -")</f>
        <v>- -</v>
      </c>
      <c r="Y396" s="7" t="str">
        <f t="shared" ca="1" si="1975"/>
        <v>- -</v>
      </c>
      <c r="Z396" s="7" t="str">
        <f ca="1">IFERROR(VLOOKUP(Y396,Charts!$BQ$2:$BR$52,2,FALSE),"- -")</f>
        <v>- -</v>
      </c>
      <c r="AA396" s="7">
        <f t="shared" ca="1" si="1976"/>
        <v>-1</v>
      </c>
      <c r="AB396" s="7" t="str">
        <f t="shared" ca="1" si="1977"/>
        <v>- -</v>
      </c>
      <c r="AC396" s="7"/>
      <c r="AD396" s="7"/>
      <c r="AE396" s="7"/>
      <c r="AF396" s="7"/>
      <c r="AG396" s="7"/>
      <c r="AH396" s="90"/>
      <c r="AI396" s="7"/>
      <c r="AJ396" s="7"/>
      <c r="AK396" s="7">
        <f t="shared" ca="1" si="1978"/>
        <v>-1</v>
      </c>
      <c r="AL396" s="7"/>
      <c r="AM396" s="69">
        <f>IFERROR(VLOOKUP(Q396,'[1]Skill Statistics'!$A$3:$AN$513,MATCH(Profession,'[1]Skill Statistics'!$A$2:$AN$2,0),FALSE),0)</f>
        <v>0</v>
      </c>
      <c r="AN396" s="85">
        <f>IFERROR(VLOOKUP(Q396,'[1]Skill Statistics'!$A$3:$BK$513,MATCH(Archetype,'[1]Skill Statistics'!$A$2:$BK$2,0),FALSE),0)</f>
        <v>0</v>
      </c>
      <c r="AO396" s="85">
        <f>IFERROR(VLOOKUP(Q396,'[1]Skill Statistics'!$A$3:$BB$513,MATCH(Race,'[1]Skill Statistics'!$A$2:$BB$2,0),FALSE),0)</f>
        <v>0</v>
      </c>
      <c r="AP396" s="85">
        <f t="shared" ca="1" si="2195"/>
        <v>-0.1</v>
      </c>
      <c r="AQ396" s="70"/>
      <c r="AS396" s="69">
        <f>IFERROR(VLOOKUP(Q396,'[1]Professional Skills'!$A$4:$AM$288,MATCH(Profession,'[1]Professional Skills'!$A$3:$AM$3,0),FALSE),"- -")</f>
        <v>0</v>
      </c>
      <c r="AT396" t="s">
        <v>1812</v>
      </c>
      <c r="AU396" s="7" t="str">
        <f t="shared" si="1979"/>
        <v/>
      </c>
      <c r="AV396" s="7">
        <f t="shared" ca="1" si="1980"/>
        <v>0</v>
      </c>
      <c r="AW396" t="str">
        <f t="shared" si="2279"/>
        <v/>
      </c>
      <c r="AX396" t="str">
        <f t="shared" si="1981"/>
        <v/>
      </c>
      <c r="AY396">
        <f t="shared" si="1982"/>
        <v>0</v>
      </c>
      <c r="AZ396" s="70" t="str">
        <f t="shared" si="1983"/>
        <v/>
      </c>
      <c r="BB396" s="69" t="str">
        <f>IFERROR(IF(Q396="Language",VLOOKUP(R396,[1]Cultures!$B$4:$N$218,MATCH(Culture,[1]Cultures!$B$3:$N$3,0),FALSE),VLOOKUP(Q396,[1]Cultures!$B$4:$O$212,MATCH(Culture,[1]Cultures!$B$3:$O$3,0),FALSE)),"- -")</f>
        <v>- -</v>
      </c>
      <c r="BC396" t="s">
        <v>1812</v>
      </c>
      <c r="BD396">
        <f t="shared" ca="1" si="1984"/>
        <v>0.89881355823126141</v>
      </c>
      <c r="BE396">
        <f t="shared" ca="1" si="2280"/>
        <v>0.79881355823126143</v>
      </c>
      <c r="BH396">
        <f t="shared" ca="1" si="1950"/>
        <v>4</v>
      </c>
      <c r="BI396" s="7">
        <f t="shared" ca="1" si="1985"/>
        <v>0</v>
      </c>
      <c r="BK396" s="7"/>
      <c r="BL396" s="70" t="str">
        <f t="shared" ca="1" si="1986"/>
        <v>- -</v>
      </c>
      <c r="BN396" s="69" t="str">
        <f ca="1">IFERROR(VLOOKUP(V396,Charts!$BT$2:$BV$14,3,FALSE),"- -")</f>
        <v>- -</v>
      </c>
      <c r="BO396" s="85" t="str">
        <f t="shared" ca="1" si="2196"/>
        <v>- -</v>
      </c>
      <c r="BP396" s="70" t="str">
        <f t="shared" ca="1" si="2281"/>
        <v>- -</v>
      </c>
      <c r="BR396" s="7">
        <v>395</v>
      </c>
      <c r="BS396" s="9" t="str">
        <f ca="1">VLOOKUP(BR396,$O$3:$R$568,4,FALSE)</f>
        <v>Runes</v>
      </c>
      <c r="BT396" s="7" t="str">
        <f ca="1">VLOOKUP(BS396,$R$3:$V$568,5,FALSE)</f>
        <v>6 / 8</v>
      </c>
      <c r="BU396" s="7">
        <f ca="1">VLOOKUP(BT396,Charts!$BT$2:$BV$14,3,FALSE)</f>
        <v>0.38461538461538464</v>
      </c>
      <c r="BV396" s="7" t="str">
        <f t="shared" ca="1" si="1988"/>
        <v>6</v>
      </c>
      <c r="BW396" s="7" t="str">
        <f t="shared" ca="1" si="1989"/>
        <v>8</v>
      </c>
      <c r="BY396" s="7">
        <f t="shared" ca="1" si="1990"/>
        <v>0.32917097909435156</v>
      </c>
      <c r="BZ396" s="7">
        <f t="shared" ca="1" si="1991"/>
        <v>5.544440552103308E-2</v>
      </c>
      <c r="CA396" s="7">
        <f t="shared" ca="1" si="1992"/>
        <v>1</v>
      </c>
      <c r="CB396" s="7" t="str">
        <f t="shared" ca="1" si="1993"/>
        <v>6</v>
      </c>
      <c r="CC396" s="7" t="str">
        <f ca="1">IFERROR(IF(CC395+CB396&gt;CD$4,CC395,CC395+CB396),"")</f>
        <v/>
      </c>
      <c r="CD396" s="7">
        <f t="shared" ca="1" si="2197"/>
        <v>0</v>
      </c>
      <c r="CE396" s="7">
        <f t="shared" ca="1" si="1994"/>
        <v>0.64536693977016424</v>
      </c>
      <c r="CF396" s="7">
        <f t="shared" ca="1" si="1995"/>
        <v>-0.2607515551547796</v>
      </c>
      <c r="CG396" s="7">
        <f t="shared" ca="1" si="1996"/>
        <v>0</v>
      </c>
      <c r="CH396" s="7">
        <f t="shared" ca="1" si="1997"/>
        <v>0</v>
      </c>
      <c r="CI396" s="7" t="str">
        <f ca="1">IFERROR(IF(CI395+CH396&gt;CJ$4,CI395,CI395+CH396),"")</f>
        <v/>
      </c>
      <c r="CJ396" s="7">
        <f t="shared" ca="1" si="2198"/>
        <v>0</v>
      </c>
      <c r="CK396" s="7">
        <f t="shared" ca="1" si="1998"/>
        <v>0.42131893124725861</v>
      </c>
      <c r="CL396" s="7">
        <f t="shared" ca="1" si="1999"/>
        <v>-3.6703546631873973E-2</v>
      </c>
      <c r="CM396" s="7">
        <f t="shared" ca="1" si="2000"/>
        <v>0</v>
      </c>
      <c r="CN396" s="7">
        <f t="shared" ca="1" si="2001"/>
        <v>0</v>
      </c>
      <c r="CO396" s="7" t="str">
        <f ca="1">IFERROR(IF(CO395+CN396&gt;CP$4,CO395,CO395+CN396),"")</f>
        <v/>
      </c>
      <c r="CP396" s="7">
        <f t="shared" ca="1" si="2199"/>
        <v>0</v>
      </c>
      <c r="CQ396" s="7">
        <f t="shared" ca="1" si="2002"/>
        <v>0.87532942225035071</v>
      </c>
      <c r="CR396" s="7">
        <f t="shared" ca="1" si="2003"/>
        <v>-0.49071403763496607</v>
      </c>
      <c r="CS396" s="7">
        <f t="shared" ca="1" si="2004"/>
        <v>0</v>
      </c>
      <c r="CT396" s="7">
        <f t="shared" ca="1" si="2005"/>
        <v>0</v>
      </c>
      <c r="CU396" s="7" t="str">
        <f ca="1">IFERROR(IF(CU395+CT396&gt;CV$4,CU395,CU395+CT396),"")</f>
        <v/>
      </c>
      <c r="CV396" s="7">
        <f t="shared" ca="1" si="2200"/>
        <v>0</v>
      </c>
      <c r="CW396" s="7">
        <f t="shared" ca="1" si="2006"/>
        <v>0.46931336608925622</v>
      </c>
      <c r="CX396" s="7">
        <f t="shared" ca="1" si="2007"/>
        <v>-8.4697981473871586E-2</v>
      </c>
      <c r="CY396" s="7">
        <f t="shared" ca="1" si="2008"/>
        <v>0</v>
      </c>
      <c r="CZ396" s="7">
        <f t="shared" ca="1" si="2009"/>
        <v>0</v>
      </c>
      <c r="DA396" s="7" t="str">
        <f ca="1">IFERROR(IF(DA395+CZ396&gt;DB$4,DA395,DA395+CZ396),"")</f>
        <v/>
      </c>
      <c r="DB396" s="7">
        <f t="shared" ca="1" si="2201"/>
        <v>0</v>
      </c>
      <c r="DC396" s="7">
        <f t="shared" ca="1" si="2010"/>
        <v>1.7234881356440468E-2</v>
      </c>
      <c r="DD396" s="7">
        <f t="shared" ca="1" si="2011"/>
        <v>0.36738050325894417</v>
      </c>
      <c r="DE396" s="7">
        <f t="shared" ca="1" si="2012"/>
        <v>1</v>
      </c>
      <c r="DF396" s="7" t="str">
        <f t="shared" ca="1" si="2013"/>
        <v>6</v>
      </c>
      <c r="DG396" s="7" t="str">
        <f ca="1">IFERROR(IF(DG395+DF396&gt;DH$4,DG395,DG395+DF396),"")</f>
        <v/>
      </c>
      <c r="DH396" s="7">
        <f t="shared" ca="1" si="2202"/>
        <v>0</v>
      </c>
      <c r="DI396" s="7">
        <f t="shared" ca="1" si="2014"/>
        <v>0.43655052496782354</v>
      </c>
      <c r="DJ396" s="7">
        <f t="shared" ca="1" si="2015"/>
        <v>-5.1935140352438902E-2</v>
      </c>
      <c r="DK396" s="7">
        <f t="shared" ca="1" si="2016"/>
        <v>0</v>
      </c>
      <c r="DL396" s="7">
        <f t="shared" ca="1" si="2017"/>
        <v>0</v>
      </c>
      <c r="DM396" s="7" t="str">
        <f ca="1">IFERROR(IF(DM395+DL396&gt;DN$4,DM395,DM395+DL396),"")</f>
        <v/>
      </c>
      <c r="DN396" s="7">
        <f t="shared" ca="1" si="2203"/>
        <v>0</v>
      </c>
      <c r="DO396" s="7">
        <f t="shared" ca="1" si="2018"/>
        <v>3.3282240390198448E-2</v>
      </c>
      <c r="DP396" s="7">
        <f t="shared" ca="1" si="2019"/>
        <v>0.35133314422518619</v>
      </c>
      <c r="DQ396" s="7">
        <f t="shared" ca="1" si="2020"/>
        <v>1</v>
      </c>
      <c r="DR396" s="7" t="str">
        <f t="shared" ca="1" si="2021"/>
        <v>6</v>
      </c>
      <c r="DS396" s="7" t="str">
        <f ca="1">IFERROR(IF(DS395+DR396&gt;DT$4,DS395,DS395+DR396),"")</f>
        <v/>
      </c>
      <c r="DT396" s="7">
        <f t="shared" ca="1" si="2204"/>
        <v>0</v>
      </c>
      <c r="DU396" s="7">
        <f t="shared" ca="1" si="2022"/>
        <v>0.34558616087619598</v>
      </c>
      <c r="DV396" s="7">
        <f t="shared" ca="1" si="2023"/>
        <v>3.9029223739188657E-2</v>
      </c>
      <c r="DW396" s="7">
        <f t="shared" ca="1" si="2024"/>
        <v>1</v>
      </c>
      <c r="DX396" s="7" t="str">
        <f t="shared" ca="1" si="2025"/>
        <v>6</v>
      </c>
      <c r="DY396" s="7" t="str">
        <f ca="1">IFERROR(IF(DY395+DX396&gt;DZ$4,DY395,DY395+DX396),"")</f>
        <v/>
      </c>
      <c r="DZ396" s="7">
        <f t="shared" ca="1" si="2205"/>
        <v>0</v>
      </c>
      <c r="EA396" s="7">
        <f t="shared" ca="1" si="2026"/>
        <v>0.57792288140085424</v>
      </c>
      <c r="EB396" s="7">
        <f t="shared" ca="1" si="2027"/>
        <v>-0.1933074967854696</v>
      </c>
      <c r="EC396" s="7">
        <f t="shared" ca="1" si="2028"/>
        <v>0</v>
      </c>
      <c r="ED396" s="7">
        <f t="shared" ca="1" si="2029"/>
        <v>0</v>
      </c>
      <c r="EE396" s="7" t="str">
        <f ca="1">IFERROR(IF(EE395+ED396&gt;EF$4,EE395,EE395+ED396),"")</f>
        <v/>
      </c>
      <c r="EF396" s="7">
        <f t="shared" ca="1" si="2206"/>
        <v>0</v>
      </c>
      <c r="EG396" s="7">
        <f t="shared" ca="1" si="2030"/>
        <v>0.95095347026237154</v>
      </c>
      <c r="EH396" s="7">
        <f t="shared" ca="1" si="2031"/>
        <v>-0.56633808564698684</v>
      </c>
      <c r="EI396" s="7">
        <f t="shared" ca="1" si="2032"/>
        <v>0</v>
      </c>
      <c r="EJ396" s="7">
        <f t="shared" ca="1" si="2033"/>
        <v>0</v>
      </c>
      <c r="EK396" s="7" t="str">
        <f ca="1">IFERROR(IF(EK395+EJ396&gt;EL$4,EK395,EK395+EJ396),"")</f>
        <v/>
      </c>
      <c r="EL396" s="7">
        <f t="shared" ca="1" si="2207"/>
        <v>0</v>
      </c>
      <c r="EM396" s="7">
        <f t="shared" ca="1" si="2034"/>
        <v>0.70687846521858344</v>
      </c>
      <c r="EN396" s="7">
        <f t="shared" ca="1" si="2035"/>
        <v>-0.3222630806031988</v>
      </c>
      <c r="EO396" s="7">
        <f t="shared" ca="1" si="2036"/>
        <v>0</v>
      </c>
      <c r="EP396" s="7">
        <f t="shared" ca="1" si="2037"/>
        <v>0</v>
      </c>
      <c r="EQ396" s="7" t="str">
        <f ca="1">IFERROR(IF(EQ395+EP396&gt;ER$4,EQ395,EQ395+EP396),"")</f>
        <v/>
      </c>
      <c r="ER396" s="7">
        <f t="shared" ca="1" si="2208"/>
        <v>0</v>
      </c>
      <c r="ES396" s="7">
        <f t="shared" ca="1" si="2038"/>
        <v>7.0615603803925175E-4</v>
      </c>
      <c r="ET396" s="7">
        <f t="shared" ca="1" si="2039"/>
        <v>0.38390922857734538</v>
      </c>
      <c r="EU396" s="7">
        <f t="shared" ca="1" si="2040"/>
        <v>1</v>
      </c>
      <c r="EV396" s="7" t="str">
        <f t="shared" ca="1" si="2041"/>
        <v>6</v>
      </c>
      <c r="EW396" s="7" t="str">
        <f ca="1">IFERROR(IF(EW395+EV396&gt;EX$4,EW395,EW395+EV396),"")</f>
        <v/>
      </c>
      <c r="EX396" s="7">
        <f t="shared" ca="1" si="2209"/>
        <v>0</v>
      </c>
      <c r="EY396" s="7">
        <f t="shared" ca="1" si="2042"/>
        <v>0.36649830401024075</v>
      </c>
      <c r="EZ396" s="7">
        <f t="shared" ca="1" si="2043"/>
        <v>1.8117080605143887E-2</v>
      </c>
      <c r="FA396" s="7">
        <f t="shared" ca="1" si="2044"/>
        <v>1</v>
      </c>
      <c r="FB396" s="7" t="str">
        <f t="shared" ca="1" si="2045"/>
        <v>6</v>
      </c>
      <c r="FC396" s="7" t="str">
        <f ca="1">IFERROR(IF(FC395+FB396&gt;FD$4,FC395,FC395+FB396),"")</f>
        <v/>
      </c>
      <c r="FD396" s="7">
        <f t="shared" ca="1" si="2210"/>
        <v>0</v>
      </c>
      <c r="FE396" s="7">
        <f t="shared" ca="1" si="2046"/>
        <v>0.90583180111875783</v>
      </c>
      <c r="FF396" s="7">
        <f t="shared" ca="1" si="2047"/>
        <v>-0.52121641650337325</v>
      </c>
      <c r="FG396" s="7">
        <f t="shared" ca="1" si="2048"/>
        <v>0</v>
      </c>
      <c r="FH396" s="7">
        <f t="shared" ca="1" si="2049"/>
        <v>0</v>
      </c>
      <c r="FI396" s="7" t="str">
        <f ca="1">IFERROR(IF(FI395+FH396&gt;FJ$4,FI395,FI395+FH396),"")</f>
        <v/>
      </c>
      <c r="FJ396" s="7">
        <f t="shared" ca="1" si="2211"/>
        <v>0</v>
      </c>
      <c r="FK396" s="7">
        <f t="shared" ca="1" si="2050"/>
        <v>0.16927771675633974</v>
      </c>
      <c r="FL396" s="7">
        <f t="shared" ca="1" si="2051"/>
        <v>0.2153376678590449</v>
      </c>
      <c r="FM396" s="7">
        <f t="shared" ca="1" si="2052"/>
        <v>1</v>
      </c>
      <c r="FN396" s="7" t="str">
        <f t="shared" ca="1" si="2053"/>
        <v>6</v>
      </c>
      <c r="FO396" s="7" t="str">
        <f ca="1">IFERROR(IF(FO395+FN396&gt;FP$4,FO395,FO395+FN396),"")</f>
        <v/>
      </c>
      <c r="FP396" s="7">
        <f t="shared" ca="1" si="2212"/>
        <v>0</v>
      </c>
      <c r="FQ396" s="7">
        <f t="shared" ca="1" si="2054"/>
        <v>0.1872041571288745</v>
      </c>
      <c r="FR396" s="7">
        <f t="shared" ca="1" si="2055"/>
        <v>0.19741122748651013</v>
      </c>
      <c r="FS396" s="7">
        <f t="shared" ca="1" si="2056"/>
        <v>1</v>
      </c>
      <c r="FT396" s="7" t="str">
        <f t="shared" ca="1" si="2057"/>
        <v>6</v>
      </c>
      <c r="FU396" s="7" t="str">
        <f ca="1">IFERROR(IF(FU395+FT396&gt;FV$4,FU395,FU395+FT396),"")</f>
        <v/>
      </c>
      <c r="FV396" s="7">
        <f t="shared" ca="1" si="2213"/>
        <v>0</v>
      </c>
      <c r="FW396" s="7">
        <f t="shared" ca="1" si="2058"/>
        <v>0.89965026919827629</v>
      </c>
      <c r="FX396" s="7">
        <f t="shared" ca="1" si="2059"/>
        <v>-0.51503488458289159</v>
      </c>
      <c r="FY396" s="7">
        <f t="shared" ca="1" si="2060"/>
        <v>0</v>
      </c>
      <c r="FZ396" s="7">
        <f t="shared" ca="1" si="2061"/>
        <v>0</v>
      </c>
      <c r="GA396" s="7" t="str">
        <f ca="1">IFERROR(IF(GA395+FZ396&gt;GB$4,GA395,GA395+FZ396),"")</f>
        <v/>
      </c>
      <c r="GB396" s="7">
        <f t="shared" ca="1" si="2214"/>
        <v>0</v>
      </c>
      <c r="GC396" s="7">
        <f t="shared" ca="1" si="2062"/>
        <v>0.62049915356278063</v>
      </c>
      <c r="GD396" s="7">
        <f t="shared" ca="1" si="2063"/>
        <v>-0.23588376894739599</v>
      </c>
      <c r="GE396" s="7">
        <f t="shared" ca="1" si="2064"/>
        <v>0</v>
      </c>
      <c r="GF396" s="7">
        <f t="shared" ca="1" si="2065"/>
        <v>0</v>
      </c>
      <c r="GG396" s="7" t="str">
        <f ca="1">IFERROR(IF(GG395+GF396&gt;GH$4,GG395,GG395+GF396),"")</f>
        <v/>
      </c>
      <c r="GH396" s="7">
        <f t="shared" ca="1" si="2215"/>
        <v>0</v>
      </c>
      <c r="GI396" s="7">
        <f t="shared" ca="1" si="2066"/>
        <v>0.58878144127997567</v>
      </c>
      <c r="GJ396" s="7">
        <f t="shared" ca="1" si="2067"/>
        <v>-0.20416605666459103</v>
      </c>
      <c r="GK396" s="7">
        <f t="shared" ca="1" si="2068"/>
        <v>0</v>
      </c>
      <c r="GL396" s="7">
        <f t="shared" ca="1" si="2069"/>
        <v>0</v>
      </c>
      <c r="GM396" s="7" t="str">
        <f ca="1">IFERROR(IF(GM395+GL396&gt;GN$4,GM395,GM395+GL396),"")</f>
        <v/>
      </c>
      <c r="GN396" s="7">
        <f t="shared" ca="1" si="2216"/>
        <v>0</v>
      </c>
      <c r="GO396" s="7">
        <f t="shared" ca="1" si="2070"/>
        <v>0.4833416681156899</v>
      </c>
      <c r="GP396" s="7">
        <f t="shared" ca="1" si="2071"/>
        <v>-9.8726283500305267E-2</v>
      </c>
      <c r="GQ396" s="7">
        <f t="shared" ca="1" si="2072"/>
        <v>0</v>
      </c>
      <c r="GR396" s="7">
        <f t="shared" ca="1" si="2073"/>
        <v>0</v>
      </c>
      <c r="GS396" s="7" t="str">
        <f ca="1">IFERROR(IF(GS395+GR396&gt;GT$4,GS395,GS395+GR396),"")</f>
        <v/>
      </c>
      <c r="GT396" s="7">
        <f t="shared" ca="1" si="2217"/>
        <v>0</v>
      </c>
      <c r="GU396" s="7">
        <f t="shared" ca="1" si="2074"/>
        <v>0.50753907894361572</v>
      </c>
      <c r="GV396" s="7">
        <f t="shared" ca="1" si="2075"/>
        <v>-0.12292369432823108</v>
      </c>
      <c r="GW396" s="7">
        <f t="shared" ca="1" si="2076"/>
        <v>0</v>
      </c>
      <c r="GX396" s="7">
        <f t="shared" ca="1" si="2077"/>
        <v>0</v>
      </c>
      <c r="GY396" s="7" t="str">
        <f ca="1">IFERROR(IF(GY395+GX396&gt;GZ$4,GY395,GY395+GX396),"")</f>
        <v/>
      </c>
      <c r="GZ396" s="7">
        <f t="shared" ca="1" si="2218"/>
        <v>0</v>
      </c>
      <c r="HA396" s="7">
        <f t="shared" ca="1" si="2078"/>
        <v>0.5461168402075145</v>
      </c>
      <c r="HB396" s="7">
        <f t="shared" ca="1" si="2079"/>
        <v>-0.16150145559212986</v>
      </c>
      <c r="HC396" s="7">
        <f t="shared" ca="1" si="2080"/>
        <v>0</v>
      </c>
      <c r="HD396" s="7">
        <f t="shared" ca="1" si="2081"/>
        <v>0</v>
      </c>
      <c r="HE396" s="7" t="str">
        <f ca="1">IFERROR(IF(HE395+HD396&gt;HF$4,HE395,HE395+HD396),"")</f>
        <v/>
      </c>
      <c r="HF396" s="7">
        <f t="shared" ca="1" si="2219"/>
        <v>0</v>
      </c>
      <c r="HG396" s="7">
        <f t="shared" ca="1" si="2082"/>
        <v>0.93405980578156078</v>
      </c>
      <c r="HH396" s="7">
        <f t="shared" ca="1" si="2083"/>
        <v>-0.5494444211661762</v>
      </c>
      <c r="HI396" s="7">
        <f t="shared" ca="1" si="2084"/>
        <v>0</v>
      </c>
      <c r="HJ396" s="7">
        <f t="shared" ca="1" si="2085"/>
        <v>0</v>
      </c>
      <c r="HK396" s="7" t="str">
        <f ca="1">IFERROR(IF(HK395+HJ396&gt;HL$4,HK395,HK395+HJ396),"")</f>
        <v/>
      </c>
      <c r="HL396" s="7">
        <f t="shared" ca="1" si="2220"/>
        <v>0</v>
      </c>
      <c r="HM396" s="7">
        <f t="shared" ca="1" si="2086"/>
        <v>0.65094867611689111</v>
      </c>
      <c r="HN396" s="7">
        <f t="shared" ca="1" si="2087"/>
        <v>-0.26633329150150648</v>
      </c>
      <c r="HO396" s="7">
        <f t="shared" ca="1" si="2088"/>
        <v>0</v>
      </c>
      <c r="HP396" s="7">
        <f t="shared" ca="1" si="2089"/>
        <v>0</v>
      </c>
      <c r="HQ396" s="7" t="str">
        <f ca="1">IFERROR(IF(HQ395+HP396&gt;HR$4,HQ395,HQ395+HP396),"")</f>
        <v/>
      </c>
      <c r="HR396" s="7">
        <f t="shared" ca="1" si="2221"/>
        <v>0</v>
      </c>
      <c r="HS396" s="7">
        <f t="shared" ca="1" si="2090"/>
        <v>0.66928465092401601</v>
      </c>
      <c r="HT396" s="7">
        <f t="shared" ca="1" si="2091"/>
        <v>-0.28466926630863137</v>
      </c>
      <c r="HU396" s="7">
        <f t="shared" ca="1" si="2092"/>
        <v>0</v>
      </c>
      <c r="HV396" s="7">
        <f t="shared" ca="1" si="2093"/>
        <v>0</v>
      </c>
      <c r="HW396" s="7" t="str">
        <f ca="1">IFERROR(IF(HW395+HV396&gt;HX$4,HW395,HW395+HV396),"")</f>
        <v/>
      </c>
      <c r="HX396" s="7">
        <f t="shared" ca="1" si="2222"/>
        <v>0</v>
      </c>
      <c r="HY396" s="7">
        <f t="shared" ca="1" si="2094"/>
        <v>0.33367364400485588</v>
      </c>
      <c r="HZ396" s="7">
        <f t="shared" ca="1" si="2095"/>
        <v>5.0941740610528752E-2</v>
      </c>
      <c r="IA396" s="7">
        <f t="shared" ca="1" si="2096"/>
        <v>1</v>
      </c>
      <c r="IB396" s="7" t="str">
        <f t="shared" ca="1" si="2097"/>
        <v>6</v>
      </c>
      <c r="IC396" s="7" t="str">
        <f ca="1">IFERROR(IF(IC395+IB396&gt;ID$4,IC395,IC395+IB396),"")</f>
        <v/>
      </c>
      <c r="ID396" s="7">
        <f t="shared" ca="1" si="2223"/>
        <v>0</v>
      </c>
      <c r="IE396" s="7">
        <f t="shared" ca="1" si="2098"/>
        <v>0.57309301813190761</v>
      </c>
      <c r="IF396" s="7">
        <f t="shared" ca="1" si="2099"/>
        <v>-0.18847763351652297</v>
      </c>
      <c r="IG396" s="7">
        <f t="shared" ca="1" si="2100"/>
        <v>0</v>
      </c>
      <c r="IH396" s="7">
        <f t="shared" ca="1" si="2101"/>
        <v>0</v>
      </c>
      <c r="II396" s="7" t="str">
        <f ca="1">IFERROR(IF(II395+IH396&gt;IJ$4,II395,II395+IH396),"")</f>
        <v/>
      </c>
      <c r="IJ396" s="7">
        <f t="shared" ca="1" si="2224"/>
        <v>0</v>
      </c>
      <c r="IK396" s="7">
        <f t="shared" ca="1" si="2102"/>
        <v>0.46486844692700624</v>
      </c>
      <c r="IL396" s="7">
        <f t="shared" ca="1" si="2103"/>
        <v>-8.0253062311621604E-2</v>
      </c>
      <c r="IM396" s="7">
        <f t="shared" ca="1" si="2104"/>
        <v>0</v>
      </c>
      <c r="IN396" s="7">
        <f t="shared" ca="1" si="2105"/>
        <v>0</v>
      </c>
      <c r="IO396" s="7" t="str">
        <f ca="1">IFERROR(IF(IO395+IN396&gt;IP$4,IO395,IO395+IN396),"")</f>
        <v/>
      </c>
      <c r="IP396" s="7">
        <f t="shared" ca="1" si="2225"/>
        <v>0</v>
      </c>
      <c r="IQ396" s="7">
        <f t="shared" ca="1" si="2106"/>
        <v>0.70425994596075414</v>
      </c>
      <c r="IR396" s="7">
        <f t="shared" ca="1" si="2107"/>
        <v>-0.3196445613453695</v>
      </c>
      <c r="IS396" s="7">
        <f t="shared" ca="1" si="2108"/>
        <v>0</v>
      </c>
      <c r="IT396" s="7">
        <f t="shared" ca="1" si="2109"/>
        <v>0</v>
      </c>
      <c r="IU396" s="7" t="str">
        <f ca="1">IFERROR(IF(IU395+IT396&gt;IV$4,IU395,IU395+IT396),"")</f>
        <v/>
      </c>
      <c r="IV396" s="7">
        <f t="shared" ca="1" si="2226"/>
        <v>0</v>
      </c>
      <c r="IW396" s="7">
        <f t="shared" ca="1" si="2110"/>
        <v>0.72660146146525517</v>
      </c>
      <c r="IX396" s="7">
        <f t="shared" ca="1" si="2111"/>
        <v>-0.34198607684987054</v>
      </c>
      <c r="IY396" s="7">
        <f t="shared" ca="1" si="2112"/>
        <v>0</v>
      </c>
      <c r="IZ396" s="7">
        <f t="shared" ca="1" si="2113"/>
        <v>0</v>
      </c>
      <c r="JA396" s="7" t="str">
        <f ca="1">IFERROR(IF(JA395+IZ396&gt;JB$4,JA395,JA395+IZ396),"")</f>
        <v/>
      </c>
      <c r="JB396" s="7">
        <f t="shared" ca="1" si="2227"/>
        <v>0</v>
      </c>
      <c r="JC396" s="7">
        <f t="shared" ca="1" si="2114"/>
        <v>0.75300489646313529</v>
      </c>
      <c r="JD396" s="7">
        <f t="shared" ca="1" si="2115"/>
        <v>-0.36838951184775065</v>
      </c>
      <c r="JE396" s="7">
        <f t="shared" ca="1" si="2116"/>
        <v>0</v>
      </c>
      <c r="JF396" s="7">
        <f t="shared" ca="1" si="2117"/>
        <v>0</v>
      </c>
      <c r="JG396" s="7" t="str">
        <f ca="1">IFERROR(IF(JG395+JF396&gt;JH$4,JG395,JG395+JF396),"")</f>
        <v/>
      </c>
      <c r="JH396" s="7">
        <f t="shared" ca="1" si="2228"/>
        <v>0</v>
      </c>
      <c r="JI396" s="7">
        <f t="shared" ca="1" si="2118"/>
        <v>0.53934623054642072</v>
      </c>
      <c r="JJ396" s="7">
        <f t="shared" ca="1" si="2119"/>
        <v>-0.15473084593103609</v>
      </c>
      <c r="JK396" s="7">
        <f t="shared" ca="1" si="2120"/>
        <v>0</v>
      </c>
      <c r="JL396" s="7">
        <f t="shared" ca="1" si="2121"/>
        <v>0</v>
      </c>
      <c r="JM396" s="7" t="str">
        <f ca="1">IFERROR(IF(JM395+JL396&gt;JN$4,JM395,JM395+JL396),"")</f>
        <v/>
      </c>
      <c r="JN396" s="7">
        <f t="shared" ca="1" si="2229"/>
        <v>0</v>
      </c>
      <c r="JO396" s="7">
        <f t="shared" ca="1" si="2122"/>
        <v>0.49282797590328831</v>
      </c>
      <c r="JP396" s="7">
        <f t="shared" ca="1" si="2123"/>
        <v>-0.10821259128790367</v>
      </c>
      <c r="JQ396" s="7">
        <f t="shared" ca="1" si="2124"/>
        <v>0</v>
      </c>
      <c r="JR396" s="7">
        <f t="shared" ca="1" si="2125"/>
        <v>0</v>
      </c>
      <c r="JS396" s="7" t="str">
        <f ca="1">IFERROR(IF(JS395+JR396&gt;JT$4,JS395,JS395+JR396),"")</f>
        <v/>
      </c>
      <c r="JT396" s="7">
        <f t="shared" ca="1" si="2230"/>
        <v>0</v>
      </c>
      <c r="JU396" s="7">
        <f t="shared" ca="1" si="2126"/>
        <v>0.10788077683892583</v>
      </c>
      <c r="JV396" s="7">
        <f t="shared" ca="1" si="2127"/>
        <v>0.27673460777645881</v>
      </c>
      <c r="JW396" s="7">
        <f t="shared" ca="1" si="2128"/>
        <v>1</v>
      </c>
      <c r="JX396" s="7" t="str">
        <f t="shared" ca="1" si="2129"/>
        <v>6</v>
      </c>
      <c r="JY396" s="7" t="str">
        <f ca="1">IFERROR(IF(JY395+JX396&gt;JZ$4,JY395,JY395+JX396),"")</f>
        <v/>
      </c>
      <c r="JZ396" s="7">
        <f t="shared" ca="1" si="2231"/>
        <v>0</v>
      </c>
      <c r="KA396" s="7">
        <f t="shared" ca="1" si="2130"/>
        <v>0.93922326820735869</v>
      </c>
      <c r="KB396" s="7">
        <f t="shared" ca="1" si="2131"/>
        <v>-0.5546078835919741</v>
      </c>
      <c r="KC396" s="7">
        <f t="shared" ca="1" si="2132"/>
        <v>0</v>
      </c>
      <c r="KD396" s="7">
        <f t="shared" ca="1" si="2133"/>
        <v>0</v>
      </c>
      <c r="KE396" s="7" t="str">
        <f ca="1">IFERROR(IF(KE395+KD396&gt;KF$4,KE395,KE395+KD396),"")</f>
        <v/>
      </c>
      <c r="KF396" s="7">
        <f t="shared" ca="1" si="2232"/>
        <v>0</v>
      </c>
      <c r="KG396" s="7">
        <f t="shared" ca="1" si="2134"/>
        <v>0.26466616886045746</v>
      </c>
      <c r="KH396" s="7">
        <f t="shared" ca="1" si="2135"/>
        <v>0.11994921575492717</v>
      </c>
      <c r="KI396" s="7">
        <f t="shared" ca="1" si="2136"/>
        <v>1</v>
      </c>
      <c r="KJ396" s="7" t="str">
        <f t="shared" ca="1" si="2137"/>
        <v>6</v>
      </c>
      <c r="KK396" s="7" t="str">
        <f ca="1">IFERROR(IF(KK395+KJ396&gt;KL$4,KK395,KK395+KJ396),"")</f>
        <v/>
      </c>
      <c r="KL396" s="7">
        <f t="shared" ca="1" si="2233"/>
        <v>0</v>
      </c>
      <c r="KM396" s="7">
        <f t="shared" ca="1" si="2138"/>
        <v>0.83919396024513471</v>
      </c>
      <c r="KN396" s="7">
        <f t="shared" ca="1" si="2139"/>
        <v>-0.45457857562975007</v>
      </c>
      <c r="KO396" s="7">
        <f t="shared" ca="1" si="2140"/>
        <v>0</v>
      </c>
      <c r="KP396" s="7">
        <f t="shared" ca="1" si="2141"/>
        <v>0</v>
      </c>
      <c r="KQ396" s="7" t="str">
        <f ca="1">IFERROR(IF(KQ395+KP396&gt;KR$4,KQ395,KQ395+KP396),"")</f>
        <v/>
      </c>
      <c r="KR396" s="7">
        <f t="shared" ca="1" si="2234"/>
        <v>0</v>
      </c>
      <c r="KS396" s="7">
        <f t="shared" ca="1" si="2142"/>
        <v>0.39547258253228834</v>
      </c>
      <c r="KT396" s="7">
        <f t="shared" ca="1" si="2143"/>
        <v>-1.0857197916903705E-2</v>
      </c>
      <c r="KU396" s="7">
        <f t="shared" ca="1" si="2144"/>
        <v>0</v>
      </c>
      <c r="KV396" s="7">
        <f t="shared" ca="1" si="2145"/>
        <v>0</v>
      </c>
      <c r="KW396" s="7" t="str">
        <f ca="1">IFERROR(IF(KW395+KV396&gt;KX$4,KW395,KW395+KV396),"")</f>
        <v/>
      </c>
      <c r="KX396" s="7">
        <f t="shared" ca="1" si="2235"/>
        <v>0</v>
      </c>
      <c r="KY396" s="7">
        <f t="shared" ca="1" si="2146"/>
        <v>0.6759595897224786</v>
      </c>
      <c r="KZ396" s="7">
        <f t="shared" ca="1" si="2147"/>
        <v>-0.29134420510709397</v>
      </c>
      <c r="LA396" s="7">
        <f t="shared" ca="1" si="2148"/>
        <v>0</v>
      </c>
      <c r="LB396" s="7">
        <f t="shared" ca="1" si="2149"/>
        <v>0</v>
      </c>
      <c r="LC396" s="7" t="str">
        <f ca="1">IFERROR(IF(LC395+LB396&gt;LD$4,LC395,LC395+LB396),"")</f>
        <v/>
      </c>
      <c r="LD396" s="7">
        <f t="shared" ca="1" si="2236"/>
        <v>0</v>
      </c>
      <c r="LE396" s="7">
        <f t="shared" ca="1" si="2150"/>
        <v>0.16629383403849651</v>
      </c>
      <c r="LF396" s="7">
        <f t="shared" ca="1" si="2151"/>
        <v>0.21832155057688812</v>
      </c>
      <c r="LG396" s="7">
        <f t="shared" ca="1" si="2152"/>
        <v>1</v>
      </c>
      <c r="LH396" s="7" t="str">
        <f t="shared" ca="1" si="2153"/>
        <v>6</v>
      </c>
      <c r="LI396" s="7" t="str">
        <f ca="1">IFERROR(IF(LI395+LH396&gt;LJ$4,LI395,LI395+LH396),"")</f>
        <v/>
      </c>
      <c r="LJ396" s="7">
        <f t="shared" ca="1" si="2237"/>
        <v>0</v>
      </c>
      <c r="LK396" s="7">
        <f t="shared" ca="1" si="2154"/>
        <v>0.11671489259906731</v>
      </c>
      <c r="LL396" s="7">
        <f t="shared" ca="1" si="2155"/>
        <v>0.26790049201631733</v>
      </c>
      <c r="LM396" s="7">
        <f t="shared" ca="1" si="2156"/>
        <v>1</v>
      </c>
      <c r="LN396" s="7" t="str">
        <f t="shared" ca="1" si="2157"/>
        <v>6</v>
      </c>
      <c r="LO396" s="7" t="str">
        <f ca="1">IFERROR(IF(LO395+LN396&gt;LP$4,LO395,LO395+LN396),"")</f>
        <v/>
      </c>
      <c r="LP396" s="7">
        <f t="shared" ca="1" si="2238"/>
        <v>0</v>
      </c>
      <c r="LQ396" s="7">
        <f t="shared" ca="1" si="2158"/>
        <v>0.22865712215183664</v>
      </c>
      <c r="LR396" s="7">
        <f t="shared" ca="1" si="2159"/>
        <v>0.15595826246354799</v>
      </c>
      <c r="LS396" s="7">
        <f t="shared" ca="1" si="2160"/>
        <v>1</v>
      </c>
      <c r="LT396" s="7" t="str">
        <f t="shared" ca="1" si="2161"/>
        <v>6</v>
      </c>
      <c r="LU396" s="7" t="str">
        <f ca="1">IFERROR(IF(LU395+LT396&gt;LV$4,LU395,LU395+LT396),"")</f>
        <v/>
      </c>
      <c r="LV396" s="7">
        <f t="shared" ca="1" si="2239"/>
        <v>0</v>
      </c>
      <c r="LW396" s="7">
        <f t="shared" ca="1" si="2162"/>
        <v>0.78866890594405803</v>
      </c>
      <c r="LX396" s="7">
        <f t="shared" ca="1" si="2163"/>
        <v>-0.40405352132867339</v>
      </c>
      <c r="LY396" s="7">
        <f t="shared" ca="1" si="2164"/>
        <v>0</v>
      </c>
      <c r="LZ396" s="7">
        <f t="shared" ca="1" si="2165"/>
        <v>0</v>
      </c>
      <c r="MA396" s="7" t="str">
        <f ca="1">IFERROR(IF(MA395+LZ396&gt;MB$4,MA395,MA395+LZ396),"")</f>
        <v/>
      </c>
      <c r="MB396" s="7">
        <f t="shared" ca="1" si="2240"/>
        <v>0</v>
      </c>
      <c r="MC396" s="7">
        <f t="shared" ca="1" si="2166"/>
        <v>0.76654054874536981</v>
      </c>
      <c r="MD396" s="7">
        <f t="shared" ca="1" si="2167"/>
        <v>-0.38192516412998517</v>
      </c>
      <c r="ME396" s="7">
        <f t="shared" ca="1" si="2168"/>
        <v>0</v>
      </c>
      <c r="MF396" s="7">
        <f t="shared" ca="1" si="2169"/>
        <v>0</v>
      </c>
      <c r="MG396" s="7" t="str">
        <f ca="1">IFERROR(IF(MG395+MF396&gt;MH$4,MG395,MG395+MF396),"")</f>
        <v/>
      </c>
      <c r="MH396" s="7">
        <f t="shared" ca="1" si="2241"/>
        <v>0</v>
      </c>
      <c r="MI396" s="7">
        <f t="shared" ca="1" si="2170"/>
        <v>0.22779783920503205</v>
      </c>
      <c r="MJ396" s="7">
        <f t="shared" ca="1" si="2171"/>
        <v>0.15681754541035259</v>
      </c>
      <c r="MK396" s="7">
        <f t="shared" ca="1" si="2172"/>
        <v>1</v>
      </c>
      <c r="ML396" s="7" t="str">
        <f t="shared" ca="1" si="2173"/>
        <v>6</v>
      </c>
      <c r="MM396" s="7" t="str">
        <f ca="1">IFERROR(IF(MM395+ML396&gt;MN$4,MM395,MM395+ML396),"")</f>
        <v/>
      </c>
      <c r="MN396" s="7">
        <f t="shared" ca="1" si="2242"/>
        <v>0</v>
      </c>
      <c r="MO396" s="7">
        <f t="shared" ca="1" si="2174"/>
        <v>0.81043320283058984</v>
      </c>
      <c r="MP396" s="7">
        <f t="shared" ca="1" si="2175"/>
        <v>-0.4258178182152052</v>
      </c>
      <c r="MQ396" s="7">
        <f t="shared" ca="1" si="2176"/>
        <v>0</v>
      </c>
      <c r="MR396" s="7">
        <f t="shared" ca="1" si="2177"/>
        <v>0</v>
      </c>
      <c r="MS396" s="7" t="str">
        <f ca="1">IFERROR(IF(MS395+MR396&gt;MT$4,MS395,MS395+MR396),"")</f>
        <v/>
      </c>
      <c r="MT396" s="7">
        <f t="shared" ca="1" si="2243"/>
        <v>0</v>
      </c>
      <c r="MU396" s="7">
        <f t="shared" ca="1" si="2178"/>
        <v>0.89772019807247883</v>
      </c>
      <c r="MV396" s="7">
        <f t="shared" ca="1" si="2179"/>
        <v>-0.51310481345709413</v>
      </c>
      <c r="MW396" s="7">
        <f t="shared" ca="1" si="2180"/>
        <v>0</v>
      </c>
      <c r="MX396" s="7">
        <f t="shared" ca="1" si="2181"/>
        <v>0</v>
      </c>
      <c r="MY396" s="7" t="str">
        <f ca="1">IFERROR(IF(MY395+MX396&gt;MZ$4,MY395,MY395+MX396),"")</f>
        <v/>
      </c>
      <c r="MZ396" s="7">
        <f t="shared" ca="1" si="2244"/>
        <v>0</v>
      </c>
      <c r="NA396" s="7">
        <f t="shared" ca="1" si="2182"/>
        <v>0.56268162424407075</v>
      </c>
      <c r="NB396" s="7">
        <f t="shared" ca="1" si="2183"/>
        <v>-0.17806623962868612</v>
      </c>
      <c r="NC396" s="7">
        <f t="shared" ca="1" si="2184"/>
        <v>0</v>
      </c>
      <c r="ND396" s="7">
        <f t="shared" ca="1" si="2185"/>
        <v>0</v>
      </c>
      <c r="NE396" s="7" t="str">
        <f ca="1">IFERROR(IF(NE395+ND396&gt;NF$4,NE395,NE395+ND396),"")</f>
        <v/>
      </c>
      <c r="NF396" s="7">
        <f t="shared" ca="1" si="2245"/>
        <v>0</v>
      </c>
      <c r="NG396" s="7">
        <f t="shared" ca="1" si="2186"/>
        <v>0.65625786513966322</v>
      </c>
      <c r="NH396" s="7">
        <f t="shared" ca="1" si="2187"/>
        <v>-0.27164248052427858</v>
      </c>
      <c r="NI396" s="7">
        <f t="shared" ca="1" si="2188"/>
        <v>0</v>
      </c>
      <c r="NJ396" s="7">
        <f t="shared" ca="1" si="2189"/>
        <v>0</v>
      </c>
      <c r="NK396" s="7" t="str">
        <f ca="1">IFERROR(IF(NK395+NJ396&gt;NL$4,NK395,NK395+NJ396),"")</f>
        <v/>
      </c>
      <c r="NL396" s="7">
        <f t="shared" ca="1" si="2246"/>
        <v>0</v>
      </c>
      <c r="NM396" s="7">
        <f t="shared" ca="1" si="2190"/>
        <v>0.54147967823524523</v>
      </c>
      <c r="NN396" s="7">
        <f t="shared" ca="1" si="2191"/>
        <v>-0.1568642936198606</v>
      </c>
      <c r="NO396" s="7">
        <f t="shared" ca="1" si="2192"/>
        <v>0</v>
      </c>
      <c r="NP396" s="7">
        <f t="shared" ca="1" si="2193"/>
        <v>0</v>
      </c>
      <c r="NQ396" s="7" t="str">
        <f ca="1">IFERROR(IF(NQ395+NP396&gt;NR$4,NQ395,NQ395+NP396),"")</f>
        <v/>
      </c>
      <c r="NR396" s="7">
        <f t="shared" ca="1" si="2247"/>
        <v>0</v>
      </c>
      <c r="NT396">
        <v>398</v>
      </c>
      <c r="NU396" s="7" t="s">
        <v>19</v>
      </c>
      <c r="NV396" s="7" t="str">
        <f t="shared" ca="1" si="1987"/>
        <v/>
      </c>
      <c r="NW396" s="7" t="str">
        <f t="shared" ca="1" si="2194"/>
        <v/>
      </c>
      <c r="NX396" t="str">
        <f ca="1">IFERROR(VLOOKUP(NT396,$K$3:$AK$568,8,FALSE),"")</f>
        <v/>
      </c>
      <c r="NY396" t="str">
        <f ca="1">IFERROR(VLOOKUP(NT396,$K$3:$AK$568,9,FALSE),"")</f>
        <v/>
      </c>
      <c r="NZ396" s="7" t="str">
        <f ca="1">IFERROR(VLOOKUP(NT396,$K$3:$AK$568,27,FALSE),"")</f>
        <v/>
      </c>
      <c r="OB396">
        <v>398</v>
      </c>
      <c r="OC396" s="7" t="s">
        <v>19</v>
      </c>
      <c r="OD396" t="e">
        <f t="shared" ca="1" si="2248"/>
        <v>#N/A</v>
      </c>
      <c r="OE396" s="7" t="str">
        <f t="shared" ca="1" si="2249"/>
        <v/>
      </c>
      <c r="OF396" s="7" t="str">
        <f t="shared" ca="1" si="2250"/>
        <v/>
      </c>
      <c r="OG396" t="str">
        <f t="shared" ca="1" si="2251"/>
        <v/>
      </c>
      <c r="OI396">
        <v>398</v>
      </c>
      <c r="OJ396" s="7" t="s">
        <v>19</v>
      </c>
      <c r="OK396" s="7" t="str">
        <f t="shared" ca="1" si="2252"/>
        <v/>
      </c>
      <c r="OL396" s="7" t="str">
        <f t="shared" ca="1" si="2253"/>
        <v/>
      </c>
      <c r="OM396" t="str">
        <f ca="1">IFERROR(VLOOKUP(OI396,$L$3:$AK$568,7,FALSE),"")</f>
        <v/>
      </c>
      <c r="ON396" t="str">
        <f ca="1">IFERROR(VLOOKUP(OI396,$L$3:$AK$568,8,FALSE),"")</f>
        <v/>
      </c>
      <c r="OO396" s="7" t="str">
        <f ca="1">IFERROR(VLOOKUP(OI396,$L$3:$AK$568,26,FALSE),"")</f>
        <v/>
      </c>
      <c r="OQ396">
        <v>398</v>
      </c>
      <c r="OR396" s="7" t="s">
        <v>19</v>
      </c>
      <c r="OS396" t="e">
        <f t="shared" ca="1" si="2254"/>
        <v>#N/A</v>
      </c>
      <c r="OT396" s="7" t="str">
        <f t="shared" ca="1" si="2255"/>
        <v/>
      </c>
      <c r="OU396" s="7" t="str">
        <f t="shared" ca="1" si="2256"/>
        <v/>
      </c>
      <c r="OV396" t="str">
        <f t="shared" ca="1" si="2257"/>
        <v/>
      </c>
      <c r="OX396">
        <v>398</v>
      </c>
      <c r="OY396" s="7" t="s">
        <v>19</v>
      </c>
      <c r="OZ396" s="7" t="str">
        <f t="shared" ca="1" si="2258"/>
        <v/>
      </c>
      <c r="PA396" s="7" t="str">
        <f t="shared" ca="1" si="2259"/>
        <v/>
      </c>
      <c r="PB396" t="str">
        <f ca="1">IFERROR(VLOOKUP(OX396,$M$3:$AK$568,6,FALSE),"")</f>
        <v/>
      </c>
      <c r="PC396" t="str">
        <f ca="1">IFERROR(VLOOKUP(OX396,$M$3:$AK$568,7,FALSE),"")</f>
        <v/>
      </c>
      <c r="PD396" s="7" t="str">
        <f ca="1">IFERROR(VLOOKUP(OX396,$M$3:$AK$568,25,FALSE),"")</f>
        <v/>
      </c>
      <c r="PF396">
        <v>398</v>
      </c>
      <c r="PG396" s="7" t="s">
        <v>19</v>
      </c>
      <c r="PH396" t="e">
        <f t="shared" ca="1" si="2260"/>
        <v>#N/A</v>
      </c>
      <c r="PI396" s="7" t="str">
        <f t="shared" ca="1" si="2261"/>
        <v/>
      </c>
      <c r="PJ396" s="7" t="str">
        <f t="shared" ca="1" si="2262"/>
        <v/>
      </c>
      <c r="PK396" t="str">
        <f t="shared" ca="1" si="2263"/>
        <v/>
      </c>
      <c r="PM396">
        <v>398</v>
      </c>
      <c r="PN396" s="7" t="s">
        <v>19</v>
      </c>
      <c r="PO396" s="202" t="str">
        <f t="shared" ca="1" si="2264"/>
        <v/>
      </c>
      <c r="PP396" s="7" t="str">
        <f t="shared" ca="1" si="2265"/>
        <v/>
      </c>
      <c r="PQ396" t="str">
        <f ca="1">IFERROR(VLOOKUP(PM396,$G$325:$R$409,12,FALSE),"")</f>
        <v/>
      </c>
      <c r="PR396" t="e">
        <f ca="1">VLOOKUP(PM396,$G$324:$Q$409,11,FALSE)</f>
        <v>#N/A</v>
      </c>
      <c r="PS396" s="7" t="str">
        <f ca="1">VLOOKUP(PQ396,$R$325:$Y$409,8,FALSE)</f>
        <v>- -</v>
      </c>
      <c r="PT396" s="7">
        <f ca="1">ReSt</f>
        <v>-4</v>
      </c>
      <c r="PU396" s="7" t="e">
        <f t="shared" ca="1" si="2266"/>
        <v>#N/A</v>
      </c>
      <c r="PV396" s="7" t="e">
        <f t="shared" ca="1" si="2267"/>
        <v>#N/A</v>
      </c>
      <c r="PW396" s="7" t="str">
        <f ca="1">VLOOKUP(PQ396,$R$325:$AK$409,8,FALSE)</f>
        <v>- -</v>
      </c>
      <c r="PX396" s="7"/>
      <c r="PY396">
        <v>398</v>
      </c>
      <c r="PZ396" s="7" t="s">
        <v>19</v>
      </c>
      <c r="QA396" t="str">
        <f t="shared" ca="1" si="2268"/>
        <v/>
      </c>
      <c r="QB396" s="7" t="str">
        <f t="shared" ca="1" si="2269"/>
        <v/>
      </c>
      <c r="QC396" s="7" t="str">
        <f t="shared" ca="1" si="2270"/>
        <v/>
      </c>
      <c r="QD396" t="str">
        <f t="shared" ca="1" si="2271"/>
        <v/>
      </c>
      <c r="QF396">
        <v>398</v>
      </c>
      <c r="QG396" s="7" t="s">
        <v>19</v>
      </c>
      <c r="QH396" s="7" t="str">
        <f t="shared" ca="1" si="2272"/>
        <v/>
      </c>
      <c r="QI396" s="7" t="e">
        <f t="shared" ca="1" si="2273"/>
        <v>#VALUE!</v>
      </c>
      <c r="QJ396" t="e">
        <f t="shared" ca="1" si="2274"/>
        <v>#N/A</v>
      </c>
      <c r="QK396" s="7" t="e">
        <f t="shared" ca="1" si="2275"/>
        <v>#N/A</v>
      </c>
      <c r="QM396">
        <v>398</v>
      </c>
      <c r="QN396" s="7" t="s">
        <v>19</v>
      </c>
      <c r="QO396" t="str">
        <f t="shared" ca="1" si="2276"/>
        <v/>
      </c>
      <c r="QP396" s="7" t="str">
        <f t="shared" ca="1" si="2277"/>
        <v/>
      </c>
      <c r="QQ396" t="str">
        <f t="shared" ca="1" si="2278"/>
        <v/>
      </c>
    </row>
    <row r="397" spans="1:459" x14ac:dyDescent="0.25">
      <c r="A397" s="240" t="str">
        <f>IF('Character Sheet'!$B$4="Creature","N","Y")</f>
        <v>Y</v>
      </c>
      <c r="C397" s="75"/>
      <c r="D397" s="76"/>
      <c r="F397" s="75">
        <v>28</v>
      </c>
      <c r="G397" s="76">
        <f t="shared" ca="1" si="1968"/>
        <v>0</v>
      </c>
      <c r="I397" s="75" t="s">
        <v>1812</v>
      </c>
      <c r="J397" s="85"/>
      <c r="K397" s="85">
        <f t="shared" ca="1" si="1969"/>
        <v>7</v>
      </c>
      <c r="L397" s="85">
        <f t="shared" ca="1" si="1970"/>
        <v>7</v>
      </c>
      <c r="M397" s="70">
        <f t="shared" ca="1" si="1971"/>
        <v>18</v>
      </c>
      <c r="O397" s="222" t="str">
        <f t="shared" ca="1" si="1972"/>
        <v>- -</v>
      </c>
      <c r="Q397" s="7" t="s">
        <v>1757</v>
      </c>
      <c r="R397" s="9" t="str">
        <f ca="1">IFERROR(VLOOKUP(F397,INDIRECT(Calculations!$D$101),2,FALSE),"")</f>
        <v/>
      </c>
      <c r="S397" s="9" t="str">
        <f t="shared" ca="1" si="1973"/>
        <v/>
      </c>
      <c r="T397" s="61" t="str">
        <f ca="1">SUBSTITUTE(IFERROR(IFERROR(VLOOKUP(R397,'[1]Skill Statistics'!$A$3:$C$513,2,FALSE),VLOOKUP(Q397,'[1]Skill Statistics'!$A$3:$C$513,2,FALSE)),T396),"R*","ReSt")</f>
        <v>ReSt/ReSt</v>
      </c>
      <c r="U397" s="61" t="str">
        <f ca="1">IFERROR(IFERROR(VLOOKUP(R397,'[1]Skill Statistics'!$A$3:$C$513,3,FALSE),VLOOKUP(Q397,'[1]Skill Statistics'!$A$3:$C$513,3,FALSE)),U396)</f>
        <v>Me</v>
      </c>
      <c r="V397" s="61" t="str">
        <f ca="1">IF(R397="","- -",IF(ISNUMBER(SEARCH("Category",R397)),"- -",IFERROR(IFERROR(VLOOKUP(Q397,[1]Professions!$A$4:$AM$288,MATCH(Profession,[1]Professions!$A$1:$AM$1,0),FALSE),VLOOKUP(Q397,Calculations!$B$91:$I$95,8,FALSE)),"- -")))</f>
        <v>- -</v>
      </c>
      <c r="W397" s="60" t="str">
        <f t="shared" ca="1" si="1974"/>
        <v>- -</v>
      </c>
      <c r="X397" s="7" t="str">
        <f ca="1">IFERROR(VLOOKUP(R397,$BS$6:$NR$519,MATCH(ActualLevel,$BS$3:$NR$3,0),FALSE),"- -")</f>
        <v>- -</v>
      </c>
      <c r="Y397" s="7" t="str">
        <f t="shared" ca="1" si="1975"/>
        <v>- -</v>
      </c>
      <c r="Z397" s="7" t="str">
        <f ca="1">IFERROR(VLOOKUP(Y397,Charts!$BQ$2:$BR$52,2,FALSE),"- -")</f>
        <v>- -</v>
      </c>
      <c r="AA397" s="7">
        <f t="shared" ca="1" si="1976"/>
        <v>-1</v>
      </c>
      <c r="AB397" s="7" t="str">
        <f t="shared" ca="1" si="1977"/>
        <v>- -</v>
      </c>
      <c r="AC397" s="7"/>
      <c r="AD397" s="7"/>
      <c r="AE397" s="7"/>
      <c r="AF397" s="7"/>
      <c r="AG397" s="7"/>
      <c r="AH397" s="90"/>
      <c r="AI397" s="7"/>
      <c r="AJ397" s="7"/>
      <c r="AK397" s="7">
        <f t="shared" ca="1" si="1978"/>
        <v>-1</v>
      </c>
      <c r="AL397" s="7"/>
      <c r="AM397" s="69">
        <f>IFERROR(VLOOKUP(Q397,'[1]Skill Statistics'!$A$3:$AN$513,MATCH(Profession,'[1]Skill Statistics'!$A$2:$AN$2,0),FALSE),0)</f>
        <v>0</v>
      </c>
      <c r="AN397" s="85">
        <f>IFERROR(VLOOKUP(Q397,'[1]Skill Statistics'!$A$3:$BK$513,MATCH(Archetype,'[1]Skill Statistics'!$A$2:$BK$2,0),FALSE),0)</f>
        <v>0</v>
      </c>
      <c r="AO397" s="85">
        <f>IFERROR(VLOOKUP(Q397,'[1]Skill Statistics'!$A$3:$BB$513,MATCH(Race,'[1]Skill Statistics'!$A$2:$BB$2,0),FALSE),0)</f>
        <v>0</v>
      </c>
      <c r="AP397" s="85">
        <f t="shared" ca="1" si="2195"/>
        <v>-0.1</v>
      </c>
      <c r="AQ397" s="70"/>
      <c r="AS397" s="69">
        <f>IFERROR(VLOOKUP(Q397,'[1]Professional Skills'!$A$4:$AM$288,MATCH(Profession,'[1]Professional Skills'!$A$3:$AM$3,0),FALSE),"- -")</f>
        <v>0</v>
      </c>
      <c r="AT397" t="s">
        <v>1812</v>
      </c>
      <c r="AU397" s="7" t="str">
        <f t="shared" si="1979"/>
        <v/>
      </c>
      <c r="AV397" s="7">
        <f t="shared" ca="1" si="1980"/>
        <v>0</v>
      </c>
      <c r="AW397" t="str">
        <f t="shared" si="2279"/>
        <v/>
      </c>
      <c r="AX397" t="str">
        <f t="shared" si="1981"/>
        <v/>
      </c>
      <c r="AY397">
        <f t="shared" si="1982"/>
        <v>0</v>
      </c>
      <c r="AZ397" s="70" t="str">
        <f t="shared" si="1983"/>
        <v/>
      </c>
      <c r="BB397" s="69" t="str">
        <f>IFERROR(IF(Q397="Language",VLOOKUP(R397,[1]Cultures!$B$4:$N$218,MATCH(Culture,[1]Cultures!$B$3:$N$3,0),FALSE),VLOOKUP(Q397,[1]Cultures!$B$4:$O$212,MATCH(Culture,[1]Cultures!$B$3:$O$3,0),FALSE)),"- -")</f>
        <v>- -</v>
      </c>
      <c r="BC397" t="s">
        <v>1812</v>
      </c>
      <c r="BD397">
        <f t="shared" ca="1" si="1984"/>
        <v>0.50680781787326723</v>
      </c>
      <c r="BE397">
        <f t="shared" ca="1" si="2280"/>
        <v>0.40680781787326725</v>
      </c>
      <c r="BH397">
        <f t="shared" ca="1" si="1950"/>
        <v>12</v>
      </c>
      <c r="BI397" s="7">
        <f t="shared" ca="1" si="1985"/>
        <v>0</v>
      </c>
      <c r="BK397" s="7"/>
      <c r="BL397" s="70" t="str">
        <f t="shared" ca="1" si="1986"/>
        <v>- -</v>
      </c>
      <c r="BN397" s="69" t="str">
        <f ca="1">IFERROR(VLOOKUP(V397,Charts!$BT$2:$BV$14,3,FALSE),"- -")</f>
        <v>- -</v>
      </c>
      <c r="BO397" s="85" t="str">
        <f t="shared" ca="1" si="2196"/>
        <v>- -</v>
      </c>
      <c r="BP397" s="70" t="str">
        <f t="shared" ca="1" si="2281"/>
        <v>- -</v>
      </c>
      <c r="BR397" s="7">
        <v>396</v>
      </c>
      <c r="BS397" s="9" t="str">
        <f ca="1">VLOOKUP(BR397,$O$3:$R$568,4,FALSE)</f>
        <v>Trickery</v>
      </c>
      <c r="BT397" s="7" t="str">
        <f ca="1">VLOOKUP(BS397,$R$3:$V$568,5,FALSE)</f>
        <v>4 / 6</v>
      </c>
      <c r="BU397" s="7">
        <f ca="1">VLOOKUP(BT397,Charts!$BT$2:$BV$14,3,FALSE)</f>
        <v>0.53846153846153844</v>
      </c>
      <c r="BV397" s="7" t="str">
        <f t="shared" ca="1" si="1988"/>
        <v>4</v>
      </c>
      <c r="BW397" s="7" t="str">
        <f t="shared" ca="1" si="1989"/>
        <v>6</v>
      </c>
      <c r="BY397" s="7">
        <f t="shared" ca="1" si="1990"/>
        <v>0.26429832313273138</v>
      </c>
      <c r="BZ397" s="7">
        <f t="shared" ca="1" si="1991"/>
        <v>0.27416321532880705</v>
      </c>
      <c r="CA397" s="7">
        <f t="shared" ca="1" si="1992"/>
        <v>1</v>
      </c>
      <c r="CB397" s="7" t="str">
        <f t="shared" ca="1" si="1993"/>
        <v>4</v>
      </c>
      <c r="CC397" s="7" t="str">
        <f ca="1">IFERROR(IF(CC396+CB397&gt;CD$4,CC396,CC396+CB397),"")</f>
        <v/>
      </c>
      <c r="CD397" s="7">
        <f t="shared" ca="1" si="2197"/>
        <v>0</v>
      </c>
      <c r="CE397" s="7">
        <f t="shared" ca="1" si="1994"/>
        <v>0.41122593314430356</v>
      </c>
      <c r="CF397" s="7">
        <f t="shared" ca="1" si="1995"/>
        <v>0.12723560531723488</v>
      </c>
      <c r="CG397" s="7">
        <f t="shared" ca="1" si="1996"/>
        <v>1</v>
      </c>
      <c r="CH397" s="7" t="str">
        <f t="shared" ca="1" si="1997"/>
        <v>4</v>
      </c>
      <c r="CI397" s="7" t="str">
        <f ca="1">IFERROR(IF(CI396+CH397&gt;CJ$4,CI396,CI396+CH397),"")</f>
        <v/>
      </c>
      <c r="CJ397" s="7">
        <f t="shared" ca="1" si="2198"/>
        <v>0</v>
      </c>
      <c r="CK397" s="7">
        <f t="shared" ca="1" si="1998"/>
        <v>0.1579149473200957</v>
      </c>
      <c r="CL397" s="7">
        <f t="shared" ca="1" si="1999"/>
        <v>0.38054659114144274</v>
      </c>
      <c r="CM397" s="7">
        <f t="shared" ca="1" si="2000"/>
        <v>1</v>
      </c>
      <c r="CN397" s="7" t="str">
        <f t="shared" ca="1" si="2001"/>
        <v>4</v>
      </c>
      <c r="CO397" s="7" t="str">
        <f ca="1">IFERROR(IF(CO396+CN397&gt;CP$4,CO396,CO396+CN397),"")</f>
        <v/>
      </c>
      <c r="CP397" s="7">
        <f t="shared" ca="1" si="2199"/>
        <v>0</v>
      </c>
      <c r="CQ397" s="7">
        <f t="shared" ca="1" si="2002"/>
        <v>0.49321952162647453</v>
      </c>
      <c r="CR397" s="7">
        <f t="shared" ca="1" si="2003"/>
        <v>4.5242016835063903E-2</v>
      </c>
      <c r="CS397" s="7">
        <f t="shared" ca="1" si="2004"/>
        <v>1</v>
      </c>
      <c r="CT397" s="7" t="str">
        <f t="shared" ca="1" si="2005"/>
        <v>4</v>
      </c>
      <c r="CU397" s="7" t="str">
        <f ca="1">IFERROR(IF(CU396+CT397&gt;CV$4,CU396,CU396+CT397),"")</f>
        <v/>
      </c>
      <c r="CV397" s="7">
        <f t="shared" ca="1" si="2200"/>
        <v>0</v>
      </c>
      <c r="CW397" s="7">
        <f t="shared" ca="1" si="2006"/>
        <v>0.96776662560542881</v>
      </c>
      <c r="CX397" s="7">
        <f t="shared" ca="1" si="2007"/>
        <v>-0.42930508714389037</v>
      </c>
      <c r="CY397" s="7">
        <f t="shared" ca="1" si="2008"/>
        <v>0</v>
      </c>
      <c r="CZ397" s="7">
        <f t="shared" ca="1" si="2009"/>
        <v>0</v>
      </c>
      <c r="DA397" s="7" t="str">
        <f ca="1">IFERROR(IF(DA396+CZ397&gt;DB$4,DA396,DA396+CZ397),"")</f>
        <v/>
      </c>
      <c r="DB397" s="7">
        <f t="shared" ca="1" si="2201"/>
        <v>0</v>
      </c>
      <c r="DC397" s="7">
        <f t="shared" ca="1" si="2010"/>
        <v>0.94470950873177328</v>
      </c>
      <c r="DD397" s="7">
        <f t="shared" ca="1" si="2011"/>
        <v>-0.40624797027023485</v>
      </c>
      <c r="DE397" s="7">
        <f t="shared" ca="1" si="2012"/>
        <v>0</v>
      </c>
      <c r="DF397" s="7">
        <f t="shared" ca="1" si="2013"/>
        <v>0</v>
      </c>
      <c r="DG397" s="7" t="str">
        <f ca="1">IFERROR(IF(DG396+DF397&gt;DH$4,DG396,DG396+DF397),"")</f>
        <v/>
      </c>
      <c r="DH397" s="7">
        <f t="shared" ca="1" si="2202"/>
        <v>0</v>
      </c>
      <c r="DI397" s="7">
        <f t="shared" ca="1" si="2014"/>
        <v>0.36479776675117059</v>
      </c>
      <c r="DJ397" s="7">
        <f t="shared" ca="1" si="2015"/>
        <v>0.17366377171036784</v>
      </c>
      <c r="DK397" s="7">
        <f t="shared" ca="1" si="2016"/>
        <v>1</v>
      </c>
      <c r="DL397" s="7" t="str">
        <f t="shared" ca="1" si="2017"/>
        <v>4</v>
      </c>
      <c r="DM397" s="7" t="str">
        <f ca="1">IFERROR(IF(DM396+DL397&gt;DN$4,DM396,DM396+DL397),"")</f>
        <v/>
      </c>
      <c r="DN397" s="7">
        <f t="shared" ca="1" si="2203"/>
        <v>0</v>
      </c>
      <c r="DO397" s="7">
        <f t="shared" ca="1" si="2018"/>
        <v>0.89890140721315814</v>
      </c>
      <c r="DP397" s="7">
        <f t="shared" ca="1" si="2019"/>
        <v>-0.36043986875161971</v>
      </c>
      <c r="DQ397" s="7">
        <f t="shared" ca="1" si="2020"/>
        <v>0</v>
      </c>
      <c r="DR397" s="7">
        <f t="shared" ca="1" si="2021"/>
        <v>0</v>
      </c>
      <c r="DS397" s="7" t="str">
        <f ca="1">IFERROR(IF(DS396+DR397&gt;DT$4,DS396,DS396+DR397),"")</f>
        <v/>
      </c>
      <c r="DT397" s="7">
        <f t="shared" ca="1" si="2204"/>
        <v>0</v>
      </c>
      <c r="DU397" s="7">
        <f t="shared" ca="1" si="2022"/>
        <v>0.14844090892109896</v>
      </c>
      <c r="DV397" s="7">
        <f t="shared" ca="1" si="2023"/>
        <v>0.39002062954043948</v>
      </c>
      <c r="DW397" s="7">
        <f t="shared" ca="1" si="2024"/>
        <v>1</v>
      </c>
      <c r="DX397" s="7" t="str">
        <f t="shared" ca="1" si="2025"/>
        <v>4</v>
      </c>
      <c r="DY397" s="7" t="str">
        <f ca="1">IFERROR(IF(DY396+DX397&gt;DZ$4,DY396,DY396+DX397),"")</f>
        <v/>
      </c>
      <c r="DZ397" s="7">
        <f t="shared" ca="1" si="2205"/>
        <v>0</v>
      </c>
      <c r="EA397" s="7">
        <f t="shared" ca="1" si="2026"/>
        <v>0.58206678928144384</v>
      </c>
      <c r="EB397" s="7">
        <f t="shared" ca="1" si="2027"/>
        <v>-4.3605250819905406E-2</v>
      </c>
      <c r="EC397" s="7">
        <f t="shared" ca="1" si="2028"/>
        <v>0</v>
      </c>
      <c r="ED397" s="7">
        <f t="shared" ca="1" si="2029"/>
        <v>0</v>
      </c>
      <c r="EE397" s="7" t="str">
        <f ca="1">IFERROR(IF(EE396+ED397&gt;EF$4,EE396,EE396+ED397),"")</f>
        <v/>
      </c>
      <c r="EF397" s="7">
        <f t="shared" ca="1" si="2206"/>
        <v>0</v>
      </c>
      <c r="EG397" s="7">
        <f t="shared" ca="1" si="2030"/>
        <v>0.31609789158869384</v>
      </c>
      <c r="EH397" s="7">
        <f t="shared" ca="1" si="2031"/>
        <v>0.2223636468728446</v>
      </c>
      <c r="EI397" s="7">
        <f t="shared" ca="1" si="2032"/>
        <v>1</v>
      </c>
      <c r="EJ397" s="7" t="str">
        <f t="shared" ca="1" si="2033"/>
        <v>4</v>
      </c>
      <c r="EK397" s="7" t="str">
        <f ca="1">IFERROR(IF(EK396+EJ397&gt;EL$4,EK396,EK396+EJ397),"")</f>
        <v/>
      </c>
      <c r="EL397" s="7">
        <f t="shared" ca="1" si="2207"/>
        <v>0</v>
      </c>
      <c r="EM397" s="7">
        <f t="shared" ca="1" si="2034"/>
        <v>0.94145028920344132</v>
      </c>
      <c r="EN397" s="7">
        <f t="shared" ca="1" si="2035"/>
        <v>-0.40298875074190288</v>
      </c>
      <c r="EO397" s="7">
        <f t="shared" ca="1" si="2036"/>
        <v>0</v>
      </c>
      <c r="EP397" s="7">
        <f t="shared" ca="1" si="2037"/>
        <v>0</v>
      </c>
      <c r="EQ397" s="7" t="str">
        <f ca="1">IFERROR(IF(EQ396+EP397&gt;ER$4,EQ396,EQ396+EP397),"")</f>
        <v/>
      </c>
      <c r="ER397" s="7">
        <f t="shared" ca="1" si="2208"/>
        <v>0</v>
      </c>
      <c r="ES397" s="7">
        <f t="shared" ca="1" si="2038"/>
        <v>0.44858868735048663</v>
      </c>
      <c r="ET397" s="7">
        <f t="shared" ca="1" si="2039"/>
        <v>8.987285111105181E-2</v>
      </c>
      <c r="EU397" s="7">
        <f t="shared" ca="1" si="2040"/>
        <v>1</v>
      </c>
      <c r="EV397" s="7" t="str">
        <f t="shared" ca="1" si="2041"/>
        <v>4</v>
      </c>
      <c r="EW397" s="7" t="str">
        <f ca="1">IFERROR(IF(EW396+EV397&gt;EX$4,EW396,EW396+EV397),"")</f>
        <v/>
      </c>
      <c r="EX397" s="7">
        <f t="shared" ca="1" si="2209"/>
        <v>0</v>
      </c>
      <c r="EY397" s="7">
        <f t="shared" ca="1" si="2042"/>
        <v>0.84990675080829747</v>
      </c>
      <c r="EZ397" s="7">
        <f t="shared" ca="1" si="2043"/>
        <v>-0.31144521234675904</v>
      </c>
      <c r="FA397" s="7">
        <f t="shared" ca="1" si="2044"/>
        <v>0</v>
      </c>
      <c r="FB397" s="7">
        <f t="shared" ca="1" si="2045"/>
        <v>0</v>
      </c>
      <c r="FC397" s="7" t="str">
        <f ca="1">IFERROR(IF(FC396+FB397&gt;FD$4,FC396,FC396+FB397),"")</f>
        <v/>
      </c>
      <c r="FD397" s="7">
        <f t="shared" ca="1" si="2210"/>
        <v>0</v>
      </c>
      <c r="FE397" s="7">
        <f t="shared" ca="1" si="2046"/>
        <v>0.70025413667366254</v>
      </c>
      <c r="FF397" s="7">
        <f t="shared" ca="1" si="2047"/>
        <v>-0.16179259821212411</v>
      </c>
      <c r="FG397" s="7">
        <f t="shared" ca="1" si="2048"/>
        <v>0</v>
      </c>
      <c r="FH397" s="7">
        <f t="shared" ca="1" si="2049"/>
        <v>0</v>
      </c>
      <c r="FI397" s="7" t="str">
        <f ca="1">IFERROR(IF(FI396+FH397&gt;FJ$4,FI396,FI396+FH397),"")</f>
        <v/>
      </c>
      <c r="FJ397" s="7">
        <f t="shared" ca="1" si="2211"/>
        <v>0</v>
      </c>
      <c r="FK397" s="7">
        <f t="shared" ca="1" si="2050"/>
        <v>0.1055293342593514</v>
      </c>
      <c r="FL397" s="7">
        <f t="shared" ca="1" si="2051"/>
        <v>0.43293220420218703</v>
      </c>
      <c r="FM397" s="7">
        <f t="shared" ca="1" si="2052"/>
        <v>1</v>
      </c>
      <c r="FN397" s="7" t="str">
        <f t="shared" ca="1" si="2053"/>
        <v>4</v>
      </c>
      <c r="FO397" s="7" t="str">
        <f ca="1">IFERROR(IF(FO396+FN397&gt;FP$4,FO396,FO396+FN397),"")</f>
        <v/>
      </c>
      <c r="FP397" s="7">
        <f t="shared" ca="1" si="2212"/>
        <v>0</v>
      </c>
      <c r="FQ397" s="7">
        <f t="shared" ca="1" si="2054"/>
        <v>0.49049751058070312</v>
      </c>
      <c r="FR397" s="7">
        <f t="shared" ca="1" si="2055"/>
        <v>4.7964027880835314E-2</v>
      </c>
      <c r="FS397" s="7">
        <f t="shared" ca="1" si="2056"/>
        <v>1</v>
      </c>
      <c r="FT397" s="7" t="str">
        <f t="shared" ca="1" si="2057"/>
        <v>4</v>
      </c>
      <c r="FU397" s="7" t="str">
        <f ca="1">IFERROR(IF(FU396+FT397&gt;FV$4,FU396,FU396+FT397),"")</f>
        <v/>
      </c>
      <c r="FV397" s="7">
        <f t="shared" ca="1" si="2213"/>
        <v>0</v>
      </c>
      <c r="FW397" s="7">
        <f t="shared" ca="1" si="2058"/>
        <v>0.25647526913322938</v>
      </c>
      <c r="FX397" s="7">
        <f t="shared" ca="1" si="2059"/>
        <v>0.28198626932830906</v>
      </c>
      <c r="FY397" s="7">
        <f t="shared" ca="1" si="2060"/>
        <v>1</v>
      </c>
      <c r="FZ397" s="7" t="str">
        <f t="shared" ca="1" si="2061"/>
        <v>4</v>
      </c>
      <c r="GA397" s="7" t="str">
        <f ca="1">IFERROR(IF(GA396+FZ397&gt;GB$4,GA396,GA396+FZ397),"")</f>
        <v/>
      </c>
      <c r="GB397" s="7">
        <f t="shared" ca="1" si="2214"/>
        <v>0</v>
      </c>
      <c r="GC397" s="7">
        <f t="shared" ca="1" si="2062"/>
        <v>0.15895217146863472</v>
      </c>
      <c r="GD397" s="7">
        <f t="shared" ca="1" si="2063"/>
        <v>0.37950936699290372</v>
      </c>
      <c r="GE397" s="7">
        <f t="shared" ca="1" si="2064"/>
        <v>1</v>
      </c>
      <c r="GF397" s="7" t="str">
        <f t="shared" ca="1" si="2065"/>
        <v>4</v>
      </c>
      <c r="GG397" s="7" t="str">
        <f ca="1">IFERROR(IF(GG396+GF397&gt;GH$4,GG396,GG396+GF397),"")</f>
        <v/>
      </c>
      <c r="GH397" s="7">
        <f t="shared" ca="1" si="2215"/>
        <v>0</v>
      </c>
      <c r="GI397" s="7">
        <f t="shared" ca="1" si="2066"/>
        <v>0.44289059150272037</v>
      </c>
      <c r="GJ397" s="7">
        <f t="shared" ca="1" si="2067"/>
        <v>9.557094695881807E-2</v>
      </c>
      <c r="GK397" s="7">
        <f t="shared" ca="1" si="2068"/>
        <v>1</v>
      </c>
      <c r="GL397" s="7" t="str">
        <f t="shared" ca="1" si="2069"/>
        <v>4</v>
      </c>
      <c r="GM397" s="7" t="str">
        <f ca="1">IFERROR(IF(GM396+GL397&gt;GN$4,GM396,GM396+GL397),"")</f>
        <v/>
      </c>
      <c r="GN397" s="7">
        <f t="shared" ca="1" si="2216"/>
        <v>0</v>
      </c>
      <c r="GO397" s="7">
        <f t="shared" ca="1" si="2070"/>
        <v>0.73995075284896716</v>
      </c>
      <c r="GP397" s="7">
        <f t="shared" ca="1" si="2071"/>
        <v>-0.20148921438742873</v>
      </c>
      <c r="GQ397" s="7">
        <f t="shared" ca="1" si="2072"/>
        <v>0</v>
      </c>
      <c r="GR397" s="7">
        <f t="shared" ca="1" si="2073"/>
        <v>0</v>
      </c>
      <c r="GS397" s="7" t="str">
        <f ca="1">IFERROR(IF(GS396+GR397&gt;GT$4,GS396,GS396+GR397),"")</f>
        <v/>
      </c>
      <c r="GT397" s="7">
        <f t="shared" ca="1" si="2217"/>
        <v>0</v>
      </c>
      <c r="GU397" s="7">
        <f t="shared" ca="1" si="2074"/>
        <v>0.45242936299112169</v>
      </c>
      <c r="GV397" s="7">
        <f t="shared" ca="1" si="2075"/>
        <v>8.603217547041675E-2</v>
      </c>
      <c r="GW397" s="7">
        <f t="shared" ca="1" si="2076"/>
        <v>1</v>
      </c>
      <c r="GX397" s="7" t="str">
        <f t="shared" ca="1" si="2077"/>
        <v>4</v>
      </c>
      <c r="GY397" s="7" t="str">
        <f ca="1">IFERROR(IF(GY396+GX397&gt;GZ$4,GY396,GY396+GX397),"")</f>
        <v/>
      </c>
      <c r="GZ397" s="7">
        <f t="shared" ca="1" si="2218"/>
        <v>0</v>
      </c>
      <c r="HA397" s="7">
        <f t="shared" ca="1" si="2078"/>
        <v>0.17597221411864195</v>
      </c>
      <c r="HB397" s="7">
        <f t="shared" ca="1" si="2079"/>
        <v>0.36248932434289649</v>
      </c>
      <c r="HC397" s="7">
        <f t="shared" ca="1" si="2080"/>
        <v>1</v>
      </c>
      <c r="HD397" s="7" t="str">
        <f t="shared" ca="1" si="2081"/>
        <v>4</v>
      </c>
      <c r="HE397" s="7" t="str">
        <f ca="1">IFERROR(IF(HE396+HD397&gt;HF$4,HE396,HE396+HD397),"")</f>
        <v/>
      </c>
      <c r="HF397" s="7">
        <f t="shared" ca="1" si="2219"/>
        <v>0</v>
      </c>
      <c r="HG397" s="7">
        <f t="shared" ca="1" si="2082"/>
        <v>8.9748424363899626E-2</v>
      </c>
      <c r="HH397" s="7">
        <f t="shared" ca="1" si="2083"/>
        <v>0.44871311409763881</v>
      </c>
      <c r="HI397" s="7">
        <f t="shared" ca="1" si="2084"/>
        <v>1</v>
      </c>
      <c r="HJ397" s="7" t="str">
        <f t="shared" ca="1" si="2085"/>
        <v>4</v>
      </c>
      <c r="HK397" s="7" t="str">
        <f ca="1">IFERROR(IF(HK396+HJ397&gt;HL$4,HK396,HK396+HJ397),"")</f>
        <v/>
      </c>
      <c r="HL397" s="7">
        <f t="shared" ca="1" si="2220"/>
        <v>0</v>
      </c>
      <c r="HM397" s="7">
        <f t="shared" ca="1" si="2086"/>
        <v>0.33804236400337895</v>
      </c>
      <c r="HN397" s="7">
        <f t="shared" ca="1" si="2087"/>
        <v>0.20041917445815949</v>
      </c>
      <c r="HO397" s="7">
        <f t="shared" ca="1" si="2088"/>
        <v>1</v>
      </c>
      <c r="HP397" s="7" t="str">
        <f t="shared" ca="1" si="2089"/>
        <v>4</v>
      </c>
      <c r="HQ397" s="7" t="str">
        <f ca="1">IFERROR(IF(HQ396+HP397&gt;HR$4,HQ396,HQ396+HP397),"")</f>
        <v/>
      </c>
      <c r="HR397" s="7">
        <f t="shared" ca="1" si="2221"/>
        <v>0</v>
      </c>
      <c r="HS397" s="7">
        <f t="shared" ca="1" si="2090"/>
        <v>0.58811654546659786</v>
      </c>
      <c r="HT397" s="7">
        <f t="shared" ca="1" si="2091"/>
        <v>-4.9655007005059426E-2</v>
      </c>
      <c r="HU397" s="7">
        <f t="shared" ca="1" si="2092"/>
        <v>0</v>
      </c>
      <c r="HV397" s="7">
        <f t="shared" ca="1" si="2093"/>
        <v>0</v>
      </c>
      <c r="HW397" s="7" t="str">
        <f ca="1">IFERROR(IF(HW396+HV397&gt;HX$4,HW396,HW396+HV397),"")</f>
        <v/>
      </c>
      <c r="HX397" s="7">
        <f t="shared" ca="1" si="2222"/>
        <v>0</v>
      </c>
      <c r="HY397" s="7">
        <f t="shared" ca="1" si="2094"/>
        <v>0.55747999666889214</v>
      </c>
      <c r="HZ397" s="7">
        <f t="shared" ca="1" si="2095"/>
        <v>-1.9018458207353706E-2</v>
      </c>
      <c r="IA397" s="7">
        <f t="shared" ca="1" si="2096"/>
        <v>0</v>
      </c>
      <c r="IB397" s="7">
        <f t="shared" ca="1" si="2097"/>
        <v>0</v>
      </c>
      <c r="IC397" s="7" t="str">
        <f ca="1">IFERROR(IF(IC396+IB397&gt;ID$4,IC396,IC396+IB397),"")</f>
        <v/>
      </c>
      <c r="ID397" s="7">
        <f t="shared" ca="1" si="2223"/>
        <v>0</v>
      </c>
      <c r="IE397" s="7">
        <f t="shared" ca="1" si="2098"/>
        <v>0.5382131957490639</v>
      </c>
      <c r="IF397" s="7">
        <f t="shared" ca="1" si="2099"/>
        <v>2.4834271247453632E-4</v>
      </c>
      <c r="IG397" s="7">
        <f t="shared" ca="1" si="2100"/>
        <v>1</v>
      </c>
      <c r="IH397" s="7" t="str">
        <f t="shared" ca="1" si="2101"/>
        <v>4</v>
      </c>
      <c r="II397" s="7" t="str">
        <f ca="1">IFERROR(IF(II396+IH397&gt;IJ$4,II396,II396+IH397),"")</f>
        <v/>
      </c>
      <c r="IJ397" s="7">
        <f t="shared" ca="1" si="2224"/>
        <v>0</v>
      </c>
      <c r="IK397" s="7">
        <f t="shared" ca="1" si="2102"/>
        <v>0.18618165064020387</v>
      </c>
      <c r="IL397" s="7">
        <f t="shared" ca="1" si="2103"/>
        <v>0.35227988782133457</v>
      </c>
      <c r="IM397" s="7">
        <f t="shared" ca="1" si="2104"/>
        <v>1</v>
      </c>
      <c r="IN397" s="7" t="str">
        <f t="shared" ca="1" si="2105"/>
        <v>4</v>
      </c>
      <c r="IO397" s="7" t="str">
        <f ca="1">IFERROR(IF(IO396+IN397&gt;IP$4,IO396,IO396+IN397),"")</f>
        <v/>
      </c>
      <c r="IP397" s="7">
        <f t="shared" ca="1" si="2225"/>
        <v>0</v>
      </c>
      <c r="IQ397" s="7">
        <f t="shared" ca="1" si="2106"/>
        <v>0.14211715163245753</v>
      </c>
      <c r="IR397" s="7">
        <f t="shared" ca="1" si="2107"/>
        <v>0.39634438682908091</v>
      </c>
      <c r="IS397" s="7">
        <f t="shared" ca="1" si="2108"/>
        <v>1</v>
      </c>
      <c r="IT397" s="7" t="str">
        <f t="shared" ca="1" si="2109"/>
        <v>4</v>
      </c>
      <c r="IU397" s="7" t="str">
        <f ca="1">IFERROR(IF(IU396+IT397&gt;IV$4,IU396,IU396+IT397),"")</f>
        <v/>
      </c>
      <c r="IV397" s="7">
        <f t="shared" ca="1" si="2226"/>
        <v>0</v>
      </c>
      <c r="IW397" s="7">
        <f t="shared" ca="1" si="2110"/>
        <v>0.76719181728672226</v>
      </c>
      <c r="IX397" s="7">
        <f t="shared" ca="1" si="2111"/>
        <v>-0.22873027882518382</v>
      </c>
      <c r="IY397" s="7">
        <f t="shared" ca="1" si="2112"/>
        <v>0</v>
      </c>
      <c r="IZ397" s="7">
        <f t="shared" ca="1" si="2113"/>
        <v>0</v>
      </c>
      <c r="JA397" s="7" t="str">
        <f ca="1">IFERROR(IF(JA396+IZ397&gt;JB$4,JA396,JA396+IZ397),"")</f>
        <v/>
      </c>
      <c r="JB397" s="7">
        <f t="shared" ca="1" si="2227"/>
        <v>0</v>
      </c>
      <c r="JC397" s="7">
        <f t="shared" ca="1" si="2114"/>
        <v>0.32785248300123426</v>
      </c>
      <c r="JD397" s="7">
        <f t="shared" ca="1" si="2115"/>
        <v>0.21060905546030417</v>
      </c>
      <c r="JE397" s="7">
        <f t="shared" ca="1" si="2116"/>
        <v>1</v>
      </c>
      <c r="JF397" s="7" t="str">
        <f t="shared" ca="1" si="2117"/>
        <v>4</v>
      </c>
      <c r="JG397" s="7" t="str">
        <f ca="1">IFERROR(IF(JG396+JF397&gt;JH$4,JG396,JG396+JF397),"")</f>
        <v/>
      </c>
      <c r="JH397" s="7">
        <f t="shared" ca="1" si="2228"/>
        <v>0</v>
      </c>
      <c r="JI397" s="7">
        <f t="shared" ca="1" si="2118"/>
        <v>0.9846651299447331</v>
      </c>
      <c r="JJ397" s="7">
        <f t="shared" ca="1" si="2119"/>
        <v>-0.44620359148319466</v>
      </c>
      <c r="JK397" s="7">
        <f t="shared" ca="1" si="2120"/>
        <v>0</v>
      </c>
      <c r="JL397" s="7">
        <f t="shared" ca="1" si="2121"/>
        <v>0</v>
      </c>
      <c r="JM397" s="7" t="str">
        <f ca="1">IFERROR(IF(JM396+JL397&gt;JN$4,JM396,JM396+JL397),"")</f>
        <v/>
      </c>
      <c r="JN397" s="7">
        <f t="shared" ca="1" si="2229"/>
        <v>0</v>
      </c>
      <c r="JO397" s="7">
        <f t="shared" ca="1" si="2122"/>
        <v>0.22575947274616093</v>
      </c>
      <c r="JP397" s="7">
        <f t="shared" ca="1" si="2123"/>
        <v>0.31270206571537751</v>
      </c>
      <c r="JQ397" s="7">
        <f t="shared" ca="1" si="2124"/>
        <v>1</v>
      </c>
      <c r="JR397" s="7" t="str">
        <f t="shared" ca="1" si="2125"/>
        <v>4</v>
      </c>
      <c r="JS397" s="7" t="str">
        <f ca="1">IFERROR(IF(JS396+JR397&gt;JT$4,JS396,JS396+JR397),"")</f>
        <v/>
      </c>
      <c r="JT397" s="7">
        <f t="shared" ca="1" si="2230"/>
        <v>0</v>
      </c>
      <c r="JU397" s="7">
        <f t="shared" ca="1" si="2126"/>
        <v>0.20706191766599724</v>
      </c>
      <c r="JV397" s="7">
        <f t="shared" ca="1" si="2127"/>
        <v>0.33139962079554119</v>
      </c>
      <c r="JW397" s="7">
        <f t="shared" ca="1" si="2128"/>
        <v>1</v>
      </c>
      <c r="JX397" s="7" t="str">
        <f t="shared" ca="1" si="2129"/>
        <v>4</v>
      </c>
      <c r="JY397" s="7" t="str">
        <f ca="1">IFERROR(IF(JY396+JX397&gt;JZ$4,JY396,JY396+JX397),"")</f>
        <v/>
      </c>
      <c r="JZ397" s="7">
        <f t="shared" ca="1" si="2231"/>
        <v>0</v>
      </c>
      <c r="KA397" s="7">
        <f t="shared" ca="1" si="2130"/>
        <v>0.4310531015275747</v>
      </c>
      <c r="KB397" s="7">
        <f t="shared" ca="1" si="2131"/>
        <v>0.10740843693396374</v>
      </c>
      <c r="KC397" s="7">
        <f t="shared" ca="1" si="2132"/>
        <v>1</v>
      </c>
      <c r="KD397" s="7" t="str">
        <f t="shared" ca="1" si="2133"/>
        <v>4</v>
      </c>
      <c r="KE397" s="7" t="str">
        <f ca="1">IFERROR(IF(KE396+KD397&gt;KF$4,KE396,KE396+KD397),"")</f>
        <v/>
      </c>
      <c r="KF397" s="7">
        <f t="shared" ca="1" si="2232"/>
        <v>0</v>
      </c>
      <c r="KG397" s="7">
        <f t="shared" ca="1" si="2134"/>
        <v>0.19912337404711167</v>
      </c>
      <c r="KH397" s="7">
        <f t="shared" ca="1" si="2135"/>
        <v>0.33933816441442677</v>
      </c>
      <c r="KI397" s="7">
        <f t="shared" ca="1" si="2136"/>
        <v>1</v>
      </c>
      <c r="KJ397" s="7" t="str">
        <f t="shared" ca="1" si="2137"/>
        <v>4</v>
      </c>
      <c r="KK397" s="7" t="str">
        <f ca="1">IFERROR(IF(KK396+KJ397&gt;KL$4,KK396,KK396+KJ397),"")</f>
        <v/>
      </c>
      <c r="KL397" s="7">
        <f t="shared" ca="1" si="2233"/>
        <v>0</v>
      </c>
      <c r="KM397" s="7">
        <f t="shared" ca="1" si="2138"/>
        <v>0.8867428603413422</v>
      </c>
      <c r="KN397" s="7">
        <f t="shared" ca="1" si="2139"/>
        <v>-0.34828132187980376</v>
      </c>
      <c r="KO397" s="7">
        <f t="shared" ca="1" si="2140"/>
        <v>0</v>
      </c>
      <c r="KP397" s="7">
        <f t="shared" ca="1" si="2141"/>
        <v>0</v>
      </c>
      <c r="KQ397" s="7" t="str">
        <f ca="1">IFERROR(IF(KQ396+KP397&gt;KR$4,KQ396,KQ396+KP397),"")</f>
        <v/>
      </c>
      <c r="KR397" s="7">
        <f t="shared" ca="1" si="2234"/>
        <v>0</v>
      </c>
      <c r="KS397" s="7">
        <f t="shared" ca="1" si="2142"/>
        <v>0.14672739059013573</v>
      </c>
      <c r="KT397" s="7">
        <f t="shared" ca="1" si="2143"/>
        <v>0.3917341478714027</v>
      </c>
      <c r="KU397" s="7">
        <f t="shared" ca="1" si="2144"/>
        <v>1</v>
      </c>
      <c r="KV397" s="7" t="str">
        <f t="shared" ca="1" si="2145"/>
        <v>4</v>
      </c>
      <c r="KW397" s="7" t="str">
        <f ca="1">IFERROR(IF(KW396+KV397&gt;KX$4,KW396,KW396+KV397),"")</f>
        <v/>
      </c>
      <c r="KX397" s="7">
        <f t="shared" ca="1" si="2235"/>
        <v>0</v>
      </c>
      <c r="KY397" s="7">
        <f t="shared" ca="1" si="2146"/>
        <v>0.11245193751855653</v>
      </c>
      <c r="KZ397" s="7">
        <f t="shared" ca="1" si="2147"/>
        <v>0.4260096009429819</v>
      </c>
      <c r="LA397" s="7">
        <f t="shared" ca="1" si="2148"/>
        <v>1</v>
      </c>
      <c r="LB397" s="7" t="str">
        <f t="shared" ca="1" si="2149"/>
        <v>4</v>
      </c>
      <c r="LC397" s="7" t="str">
        <f ca="1">IFERROR(IF(LC396+LB397&gt;LD$4,LC396,LC396+LB397),"")</f>
        <v/>
      </c>
      <c r="LD397" s="7">
        <f t="shared" ca="1" si="2236"/>
        <v>0</v>
      </c>
      <c r="LE397" s="7">
        <f t="shared" ca="1" si="2150"/>
        <v>0.90284729056633961</v>
      </c>
      <c r="LF397" s="7">
        <f t="shared" ca="1" si="2151"/>
        <v>-0.36438575210480117</v>
      </c>
      <c r="LG397" s="7">
        <f t="shared" ca="1" si="2152"/>
        <v>0</v>
      </c>
      <c r="LH397" s="7">
        <f t="shared" ca="1" si="2153"/>
        <v>0</v>
      </c>
      <c r="LI397" s="7" t="str">
        <f ca="1">IFERROR(IF(LI396+LH397&gt;LJ$4,LI396,LI396+LH397),"")</f>
        <v/>
      </c>
      <c r="LJ397" s="7">
        <f t="shared" ca="1" si="2237"/>
        <v>0</v>
      </c>
      <c r="LK397" s="7">
        <f t="shared" ca="1" si="2154"/>
        <v>0.79858848016006789</v>
      </c>
      <c r="LL397" s="7">
        <f t="shared" ca="1" si="2155"/>
        <v>-0.26012694169852946</v>
      </c>
      <c r="LM397" s="7">
        <f t="shared" ca="1" si="2156"/>
        <v>0</v>
      </c>
      <c r="LN397" s="7">
        <f t="shared" ca="1" si="2157"/>
        <v>0</v>
      </c>
      <c r="LO397" s="7" t="str">
        <f ca="1">IFERROR(IF(LO396+LN397&gt;LP$4,LO396,LO396+LN397),"")</f>
        <v/>
      </c>
      <c r="LP397" s="7">
        <f t="shared" ca="1" si="2238"/>
        <v>0</v>
      </c>
      <c r="LQ397" s="7">
        <f t="shared" ca="1" si="2158"/>
        <v>0.8162281901593883</v>
      </c>
      <c r="LR397" s="7">
        <f t="shared" ca="1" si="2159"/>
        <v>-0.27776665169784986</v>
      </c>
      <c r="LS397" s="7">
        <f t="shared" ca="1" si="2160"/>
        <v>0</v>
      </c>
      <c r="LT397" s="7">
        <f t="shared" ca="1" si="2161"/>
        <v>0</v>
      </c>
      <c r="LU397" s="7" t="str">
        <f ca="1">IFERROR(IF(LU396+LT397&gt;LV$4,LU396,LU396+LT397),"")</f>
        <v/>
      </c>
      <c r="LV397" s="7">
        <f t="shared" ca="1" si="2239"/>
        <v>0</v>
      </c>
      <c r="LW397" s="7">
        <f t="shared" ca="1" si="2162"/>
        <v>0.31795735819484461</v>
      </c>
      <c r="LX397" s="7">
        <f t="shared" ca="1" si="2163"/>
        <v>0.22050418026669383</v>
      </c>
      <c r="LY397" s="7">
        <f t="shared" ca="1" si="2164"/>
        <v>1</v>
      </c>
      <c r="LZ397" s="7" t="str">
        <f t="shared" ca="1" si="2165"/>
        <v>4</v>
      </c>
      <c r="MA397" s="7" t="str">
        <f ca="1">IFERROR(IF(MA396+LZ397&gt;MB$4,MA396,MA396+LZ397),"")</f>
        <v/>
      </c>
      <c r="MB397" s="7">
        <f t="shared" ca="1" si="2240"/>
        <v>0</v>
      </c>
      <c r="MC397" s="7">
        <f t="shared" ca="1" si="2166"/>
        <v>0.92559393577869598</v>
      </c>
      <c r="MD397" s="7">
        <f t="shared" ca="1" si="2167"/>
        <v>-0.38713239731715754</v>
      </c>
      <c r="ME397" s="7">
        <f t="shared" ca="1" si="2168"/>
        <v>0</v>
      </c>
      <c r="MF397" s="7">
        <f t="shared" ca="1" si="2169"/>
        <v>0</v>
      </c>
      <c r="MG397" s="7" t="str">
        <f ca="1">IFERROR(IF(MG396+MF397&gt;MH$4,MG396,MG396+MF397),"")</f>
        <v/>
      </c>
      <c r="MH397" s="7">
        <f t="shared" ca="1" si="2241"/>
        <v>0</v>
      </c>
      <c r="MI397" s="7">
        <f t="shared" ca="1" si="2170"/>
        <v>0.42906106090462082</v>
      </c>
      <c r="MJ397" s="7">
        <f t="shared" ca="1" si="2171"/>
        <v>0.10940047755691762</v>
      </c>
      <c r="MK397" s="7">
        <f t="shared" ca="1" si="2172"/>
        <v>1</v>
      </c>
      <c r="ML397" s="7" t="str">
        <f t="shared" ca="1" si="2173"/>
        <v>4</v>
      </c>
      <c r="MM397" s="7" t="str">
        <f ca="1">IFERROR(IF(MM396+ML397&gt;MN$4,MM396,MM396+ML397),"")</f>
        <v/>
      </c>
      <c r="MN397" s="7">
        <f t="shared" ca="1" si="2242"/>
        <v>0</v>
      </c>
      <c r="MO397" s="7">
        <f t="shared" ca="1" si="2174"/>
        <v>0.26243365638904392</v>
      </c>
      <c r="MP397" s="7">
        <f t="shared" ca="1" si="2175"/>
        <v>0.27602788207249451</v>
      </c>
      <c r="MQ397" s="7">
        <f t="shared" ca="1" si="2176"/>
        <v>1</v>
      </c>
      <c r="MR397" s="7" t="str">
        <f t="shared" ca="1" si="2177"/>
        <v>4</v>
      </c>
      <c r="MS397" s="7" t="str">
        <f ca="1">IFERROR(IF(MS396+MR397&gt;MT$4,MS396,MS396+MR397),"")</f>
        <v/>
      </c>
      <c r="MT397" s="7">
        <f t="shared" ca="1" si="2243"/>
        <v>0</v>
      </c>
      <c r="MU397" s="7">
        <f t="shared" ca="1" si="2178"/>
        <v>0.77906778978073221</v>
      </c>
      <c r="MV397" s="7">
        <f t="shared" ca="1" si="2179"/>
        <v>-0.24060625131919378</v>
      </c>
      <c r="MW397" s="7">
        <f t="shared" ca="1" si="2180"/>
        <v>0</v>
      </c>
      <c r="MX397" s="7">
        <f t="shared" ca="1" si="2181"/>
        <v>0</v>
      </c>
      <c r="MY397" s="7" t="str">
        <f ca="1">IFERROR(IF(MY396+MX397&gt;MZ$4,MY396,MY396+MX397),"")</f>
        <v/>
      </c>
      <c r="MZ397" s="7">
        <f t="shared" ca="1" si="2244"/>
        <v>0</v>
      </c>
      <c r="NA397" s="7">
        <f t="shared" ca="1" si="2182"/>
        <v>0.50628416603958193</v>
      </c>
      <c r="NB397" s="7">
        <f t="shared" ca="1" si="2183"/>
        <v>3.2177372421956507E-2</v>
      </c>
      <c r="NC397" s="7">
        <f t="shared" ca="1" si="2184"/>
        <v>1</v>
      </c>
      <c r="ND397" s="7" t="str">
        <f t="shared" ca="1" si="2185"/>
        <v>4</v>
      </c>
      <c r="NE397" s="7" t="str">
        <f ca="1">IFERROR(IF(NE396+ND397&gt;NF$4,NE396,NE396+ND397),"")</f>
        <v/>
      </c>
      <c r="NF397" s="7">
        <f t="shared" ca="1" si="2245"/>
        <v>0</v>
      </c>
      <c r="NG397" s="7">
        <f t="shared" ca="1" si="2186"/>
        <v>0.229846479025967</v>
      </c>
      <c r="NH397" s="7">
        <f t="shared" ca="1" si="2187"/>
        <v>0.30861505943557144</v>
      </c>
      <c r="NI397" s="7">
        <f t="shared" ca="1" si="2188"/>
        <v>1</v>
      </c>
      <c r="NJ397" s="7" t="str">
        <f t="shared" ca="1" si="2189"/>
        <v>4</v>
      </c>
      <c r="NK397" s="7" t="str">
        <f ca="1">IFERROR(IF(NK396+NJ397&gt;NL$4,NK396,NK396+NJ397),"")</f>
        <v/>
      </c>
      <c r="NL397" s="7">
        <f t="shared" ca="1" si="2246"/>
        <v>0</v>
      </c>
      <c r="NM397" s="7">
        <f t="shared" ca="1" si="2190"/>
        <v>0.42906013233091445</v>
      </c>
      <c r="NN397" s="7">
        <f t="shared" ca="1" si="2191"/>
        <v>0.10940140613062399</v>
      </c>
      <c r="NO397" s="7">
        <f t="shared" ca="1" si="2192"/>
        <v>1</v>
      </c>
      <c r="NP397" s="7" t="str">
        <f t="shared" ca="1" si="2193"/>
        <v>4</v>
      </c>
      <c r="NQ397" s="7" t="str">
        <f ca="1">IFERROR(IF(NQ396+NP397&gt;NR$4,NQ396,NQ396+NP397),"")</f>
        <v/>
      </c>
      <c r="NR397" s="7">
        <f t="shared" ca="1" si="2247"/>
        <v>0</v>
      </c>
      <c r="NT397">
        <v>399</v>
      </c>
      <c r="NU397" s="7" t="s">
        <v>19</v>
      </c>
      <c r="NV397" s="7" t="str">
        <f t="shared" ca="1" si="1987"/>
        <v/>
      </c>
      <c r="NW397" s="7" t="str">
        <f t="shared" ca="1" si="2194"/>
        <v/>
      </c>
      <c r="NX397" t="str">
        <f ca="1">IFERROR(VLOOKUP(NT397,$K$3:$AK$568,8,FALSE),"")</f>
        <v/>
      </c>
      <c r="NY397" t="str">
        <f ca="1">IFERROR(VLOOKUP(NT397,$K$3:$AK$568,9,FALSE),"")</f>
        <v/>
      </c>
      <c r="NZ397" s="7" t="str">
        <f ca="1">IFERROR(VLOOKUP(NT397,$K$3:$AK$568,27,FALSE),"")</f>
        <v/>
      </c>
      <c r="OB397">
        <v>399</v>
      </c>
      <c r="OC397" s="7" t="s">
        <v>19</v>
      </c>
      <c r="OD397" t="e">
        <f t="shared" ca="1" si="2248"/>
        <v>#N/A</v>
      </c>
      <c r="OE397" s="7" t="str">
        <f t="shared" ca="1" si="2249"/>
        <v/>
      </c>
      <c r="OF397" s="7" t="str">
        <f t="shared" ca="1" si="2250"/>
        <v/>
      </c>
      <c r="OG397" t="str">
        <f t="shared" ca="1" si="2251"/>
        <v/>
      </c>
      <c r="OI397">
        <v>399</v>
      </c>
      <c r="OJ397" s="7" t="s">
        <v>19</v>
      </c>
      <c r="OK397" s="7" t="str">
        <f t="shared" ca="1" si="2252"/>
        <v/>
      </c>
      <c r="OL397" s="7" t="str">
        <f t="shared" ca="1" si="2253"/>
        <v/>
      </c>
      <c r="OM397" t="str">
        <f ca="1">IFERROR(VLOOKUP(OI397,$L$3:$AK$568,7,FALSE),"")</f>
        <v/>
      </c>
      <c r="ON397" t="str">
        <f ca="1">IFERROR(VLOOKUP(OI397,$L$3:$AK$568,8,FALSE),"")</f>
        <v/>
      </c>
      <c r="OO397" s="7" t="str">
        <f ca="1">IFERROR(VLOOKUP(OI397,$L$3:$AK$568,26,FALSE),"")</f>
        <v/>
      </c>
      <c r="OQ397">
        <v>399</v>
      </c>
      <c r="OR397" s="7" t="s">
        <v>19</v>
      </c>
      <c r="OS397" t="e">
        <f t="shared" ca="1" si="2254"/>
        <v>#N/A</v>
      </c>
      <c r="OT397" s="7" t="str">
        <f t="shared" ca="1" si="2255"/>
        <v/>
      </c>
      <c r="OU397" s="7" t="str">
        <f t="shared" ca="1" si="2256"/>
        <v/>
      </c>
      <c r="OV397" t="str">
        <f t="shared" ca="1" si="2257"/>
        <v/>
      </c>
      <c r="OX397">
        <v>399</v>
      </c>
      <c r="OY397" s="7" t="s">
        <v>19</v>
      </c>
      <c r="OZ397" s="7" t="str">
        <f t="shared" ca="1" si="2258"/>
        <v/>
      </c>
      <c r="PA397" s="7" t="str">
        <f t="shared" ca="1" si="2259"/>
        <v/>
      </c>
      <c r="PB397" t="str">
        <f ca="1">IFERROR(VLOOKUP(OX397,$M$3:$AK$568,6,FALSE),"")</f>
        <v/>
      </c>
      <c r="PC397" t="str">
        <f ca="1">IFERROR(VLOOKUP(OX397,$M$3:$AK$568,7,FALSE),"")</f>
        <v/>
      </c>
      <c r="PD397" s="7" t="str">
        <f ca="1">IFERROR(VLOOKUP(OX397,$M$3:$AK$568,25,FALSE),"")</f>
        <v/>
      </c>
      <c r="PF397">
        <v>399</v>
      </c>
      <c r="PG397" s="7" t="s">
        <v>19</v>
      </c>
      <c r="PH397" t="e">
        <f t="shared" ca="1" si="2260"/>
        <v>#N/A</v>
      </c>
      <c r="PI397" s="7" t="str">
        <f t="shared" ca="1" si="2261"/>
        <v/>
      </c>
      <c r="PJ397" s="7" t="str">
        <f t="shared" ca="1" si="2262"/>
        <v/>
      </c>
      <c r="PK397" t="str">
        <f t="shared" ca="1" si="2263"/>
        <v/>
      </c>
      <c r="PM397">
        <v>399</v>
      </c>
      <c r="PN397" s="7" t="s">
        <v>19</v>
      </c>
      <c r="PO397" s="202" t="str">
        <f t="shared" ca="1" si="2264"/>
        <v/>
      </c>
      <c r="PP397" s="7" t="str">
        <f t="shared" ca="1" si="2265"/>
        <v/>
      </c>
      <c r="PQ397" t="str">
        <f ca="1">IFERROR(VLOOKUP(PM397,$G$325:$R$409,12,FALSE),"")</f>
        <v/>
      </c>
      <c r="PR397" t="e">
        <f ca="1">VLOOKUP(PM397,$G$324:$Q$409,11,FALSE)</f>
        <v>#N/A</v>
      </c>
      <c r="PS397" s="7" t="str">
        <f ca="1">VLOOKUP(PQ397,$R$325:$Y$409,8,FALSE)</f>
        <v>- -</v>
      </c>
      <c r="PT397" s="7">
        <f ca="1">ReSt</f>
        <v>-4</v>
      </c>
      <c r="PU397" s="7" t="e">
        <f t="shared" ca="1" si="2266"/>
        <v>#N/A</v>
      </c>
      <c r="PV397" s="7" t="e">
        <f t="shared" ca="1" si="2267"/>
        <v>#N/A</v>
      </c>
      <c r="PW397" s="7" t="str">
        <f ca="1">VLOOKUP(PQ397,$R$325:$AK$409,8,FALSE)</f>
        <v>- -</v>
      </c>
      <c r="PX397" s="7"/>
      <c r="PY397">
        <v>399</v>
      </c>
      <c r="PZ397" s="7" t="s">
        <v>19</v>
      </c>
      <c r="QA397" t="str">
        <f t="shared" ca="1" si="2268"/>
        <v/>
      </c>
      <c r="QB397" s="7" t="str">
        <f t="shared" ca="1" si="2269"/>
        <v/>
      </c>
      <c r="QC397" s="7" t="str">
        <f t="shared" ca="1" si="2270"/>
        <v/>
      </c>
      <c r="QD397" t="str">
        <f t="shared" ca="1" si="2271"/>
        <v/>
      </c>
      <c r="QF397">
        <v>399</v>
      </c>
      <c r="QG397" s="7" t="s">
        <v>19</v>
      </c>
      <c r="QH397" s="7" t="str">
        <f t="shared" ca="1" si="2272"/>
        <v/>
      </c>
      <c r="QI397" s="7" t="e">
        <f t="shared" ca="1" si="2273"/>
        <v>#VALUE!</v>
      </c>
      <c r="QJ397" t="e">
        <f t="shared" ca="1" si="2274"/>
        <v>#N/A</v>
      </c>
      <c r="QK397" s="7" t="e">
        <f t="shared" ca="1" si="2275"/>
        <v>#N/A</v>
      </c>
      <c r="QM397">
        <v>399</v>
      </c>
      <c r="QN397" s="7" t="s">
        <v>19</v>
      </c>
      <c r="QO397" t="str">
        <f t="shared" ca="1" si="2276"/>
        <v/>
      </c>
      <c r="QP397" s="7" t="str">
        <f t="shared" ca="1" si="2277"/>
        <v/>
      </c>
      <c r="QQ397" t="str">
        <f t="shared" ca="1" si="2278"/>
        <v/>
      </c>
    </row>
    <row r="398" spans="1:459" x14ac:dyDescent="0.25">
      <c r="A398" s="240" t="str">
        <f>IF('Character Sheet'!$B$4="Creature","N","Y")</f>
        <v>Y</v>
      </c>
      <c r="C398" s="75"/>
      <c r="D398" s="76"/>
      <c r="F398" s="75">
        <v>29</v>
      </c>
      <c r="G398" s="76">
        <f t="shared" ca="1" si="1968"/>
        <v>0</v>
      </c>
      <c r="I398" s="75" t="s">
        <v>1812</v>
      </c>
      <c r="J398" s="85"/>
      <c r="K398" s="85">
        <f t="shared" ca="1" si="1969"/>
        <v>7</v>
      </c>
      <c r="L398" s="85">
        <f t="shared" ca="1" si="1970"/>
        <v>7</v>
      </c>
      <c r="M398" s="70">
        <f t="shared" ca="1" si="1971"/>
        <v>18</v>
      </c>
      <c r="O398" s="222" t="str">
        <f t="shared" ca="1" si="1972"/>
        <v>- -</v>
      </c>
      <c r="Q398" s="7" t="s">
        <v>1757</v>
      </c>
      <c r="R398" s="9" t="str">
        <f ca="1">IFERROR(VLOOKUP(F398,INDIRECT(Calculations!$D$101),2,FALSE),"")</f>
        <v/>
      </c>
      <c r="S398" s="9" t="str">
        <f t="shared" ca="1" si="1973"/>
        <v/>
      </c>
      <c r="T398" s="61" t="str">
        <f ca="1">SUBSTITUTE(IFERROR(IFERROR(VLOOKUP(R398,'[1]Skill Statistics'!$A$3:$C$513,2,FALSE),VLOOKUP(Q398,'[1]Skill Statistics'!$A$3:$C$513,2,FALSE)),T397),"R*","ReSt")</f>
        <v>ReSt/ReSt</v>
      </c>
      <c r="U398" s="61" t="str">
        <f ca="1">IFERROR(IFERROR(VLOOKUP(R398,'[1]Skill Statistics'!$A$3:$C$513,3,FALSE),VLOOKUP(Q398,'[1]Skill Statistics'!$A$3:$C$513,3,FALSE)),U397)</f>
        <v>Me</v>
      </c>
      <c r="V398" s="61" t="str">
        <f ca="1">IF(R398="","- -",IF(ISNUMBER(SEARCH("Category",R398)),"- -",IFERROR(IFERROR(VLOOKUP(Q398,[1]Professions!$A$4:$AM$288,MATCH(Profession,[1]Professions!$A$1:$AM$1,0),FALSE),VLOOKUP(Q398,Calculations!$B$91:$I$95,8,FALSE)),"- -")))</f>
        <v>- -</v>
      </c>
      <c r="W398" s="60" t="str">
        <f t="shared" ca="1" si="1974"/>
        <v>- -</v>
      </c>
      <c r="X398" s="7" t="str">
        <f ca="1">IFERROR(VLOOKUP(R398,$BS$6:$NR$519,MATCH(ActualLevel,$BS$3:$NR$3,0),FALSE),"- -")</f>
        <v>- -</v>
      </c>
      <c r="Y398" s="7" t="str">
        <f t="shared" ca="1" si="1975"/>
        <v>- -</v>
      </c>
      <c r="Z398" s="7" t="str">
        <f ca="1">IFERROR(VLOOKUP(Y398,Charts!$BQ$2:$BR$52,2,FALSE),"- -")</f>
        <v>- -</v>
      </c>
      <c r="AA398" s="7">
        <f t="shared" ca="1" si="1976"/>
        <v>-1</v>
      </c>
      <c r="AB398" s="7" t="str">
        <f t="shared" ca="1" si="1977"/>
        <v>- -</v>
      </c>
      <c r="AC398" s="7"/>
      <c r="AD398" s="7"/>
      <c r="AE398" s="7"/>
      <c r="AF398" s="7"/>
      <c r="AG398" s="7"/>
      <c r="AH398" s="90"/>
      <c r="AI398" s="7"/>
      <c r="AJ398" s="7"/>
      <c r="AK398" s="7">
        <f t="shared" ca="1" si="1978"/>
        <v>-1</v>
      </c>
      <c r="AL398" s="7"/>
      <c r="AM398" s="69">
        <f>IFERROR(VLOOKUP(Q398,'[1]Skill Statistics'!$A$3:$AN$513,MATCH(Profession,'[1]Skill Statistics'!$A$2:$AN$2,0),FALSE),0)</f>
        <v>0</v>
      </c>
      <c r="AN398" s="85">
        <f>IFERROR(VLOOKUP(Q398,'[1]Skill Statistics'!$A$3:$BK$513,MATCH(Archetype,'[1]Skill Statistics'!$A$2:$BK$2,0),FALSE),0)</f>
        <v>0</v>
      </c>
      <c r="AO398" s="85">
        <f>IFERROR(VLOOKUP(Q398,'[1]Skill Statistics'!$A$3:$BB$513,MATCH(Race,'[1]Skill Statistics'!$A$2:$BB$2,0),FALSE),0)</f>
        <v>0</v>
      </c>
      <c r="AP398" s="85">
        <f t="shared" ca="1" si="2195"/>
        <v>-0.1</v>
      </c>
      <c r="AQ398" s="70"/>
      <c r="AS398" s="69">
        <f>IFERROR(VLOOKUP(Q398,'[1]Professional Skills'!$A$4:$AM$288,MATCH(Profession,'[1]Professional Skills'!$A$3:$AM$3,0),FALSE),"- -")</f>
        <v>0</v>
      </c>
      <c r="AT398" t="s">
        <v>1812</v>
      </c>
      <c r="AU398" s="7" t="str">
        <f t="shared" si="1979"/>
        <v/>
      </c>
      <c r="AV398" s="7">
        <f t="shared" ca="1" si="1980"/>
        <v>0</v>
      </c>
      <c r="AW398" t="str">
        <f t="shared" si="2279"/>
        <v/>
      </c>
      <c r="AX398" t="str">
        <f t="shared" si="1981"/>
        <v/>
      </c>
      <c r="AY398">
        <f t="shared" si="1982"/>
        <v>0</v>
      </c>
      <c r="AZ398" s="70" t="str">
        <f t="shared" si="1983"/>
        <v/>
      </c>
      <c r="BB398" s="69" t="str">
        <f>IFERROR(IF(Q398="Language",VLOOKUP(R398,[1]Cultures!$B$4:$N$218,MATCH(Culture,[1]Cultures!$B$3:$N$3,0),FALSE),VLOOKUP(Q398,[1]Cultures!$B$4:$O$212,MATCH(Culture,[1]Cultures!$B$3:$O$3,0),FALSE)),"- -")</f>
        <v>- -</v>
      </c>
      <c r="BC398" t="s">
        <v>1812</v>
      </c>
      <c r="BD398">
        <f t="shared" ca="1" si="1984"/>
        <v>0.17960637019548709</v>
      </c>
      <c r="BE398">
        <f t="shared" ca="1" si="2280"/>
        <v>7.9606370195487081E-2</v>
      </c>
      <c r="BH398">
        <f t="shared" ca="1" si="1950"/>
        <v>22</v>
      </c>
      <c r="BI398" s="7">
        <f t="shared" ca="1" si="1985"/>
        <v>0</v>
      </c>
      <c r="BK398" s="7"/>
      <c r="BL398" s="70" t="str">
        <f t="shared" ca="1" si="1986"/>
        <v>- -</v>
      </c>
      <c r="BN398" s="69" t="str">
        <f ca="1">IFERROR(VLOOKUP(V398,Charts!$BT$2:$BV$14,3,FALSE),"- -")</f>
        <v>- -</v>
      </c>
      <c r="BO398" s="85" t="str">
        <f t="shared" ca="1" si="2196"/>
        <v>- -</v>
      </c>
      <c r="BP398" s="70" t="str">
        <f t="shared" ca="1" si="2281"/>
        <v>- -</v>
      </c>
      <c r="BR398" s="7">
        <v>397</v>
      </c>
      <c r="BS398" s="9" t="str">
        <f ca="1">VLOOKUP(BR398,$O$3:$R$568,4,FALSE)</f>
        <v>Furrier</v>
      </c>
      <c r="BT398" s="7" t="str">
        <f ca="1">VLOOKUP(BS398,$R$3:$V$568,5,FALSE)</f>
        <v>2 / 4</v>
      </c>
      <c r="BU398" s="7">
        <f ca="1">VLOOKUP(BT398,Charts!$BT$2:$BV$14,3,FALSE)</f>
        <v>0.76923076923076927</v>
      </c>
      <c r="BV398" s="7" t="str">
        <f t="shared" ca="1" si="1988"/>
        <v>2</v>
      </c>
      <c r="BW398" s="7" t="str">
        <f t="shared" ca="1" si="1989"/>
        <v>4</v>
      </c>
      <c r="BY398" s="7">
        <f t="shared" ca="1" si="1990"/>
        <v>0.13992737418342549</v>
      </c>
      <c r="BZ398" s="7">
        <f t="shared" ca="1" si="1991"/>
        <v>0.62930339504734378</v>
      </c>
      <c r="CA398" s="7">
        <f t="shared" ca="1" si="1992"/>
        <v>1</v>
      </c>
      <c r="CB398" s="7" t="str">
        <f t="shared" ca="1" si="1993"/>
        <v>2</v>
      </c>
      <c r="CC398" s="7" t="str">
        <f ca="1">IFERROR(IF(CC397+CB398&gt;CD$4,CC397,CC397+CB398),"")</f>
        <v/>
      </c>
      <c r="CD398" s="7">
        <f t="shared" ca="1" si="2197"/>
        <v>0</v>
      </c>
      <c r="CE398" s="7">
        <f t="shared" ca="1" si="1994"/>
        <v>0.19868640023162221</v>
      </c>
      <c r="CF398" s="7">
        <f t="shared" ca="1" si="1995"/>
        <v>0.57054436899914707</v>
      </c>
      <c r="CG398" s="7">
        <f t="shared" ca="1" si="1996"/>
        <v>1</v>
      </c>
      <c r="CH398" s="7" t="str">
        <f t="shared" ca="1" si="1997"/>
        <v>2</v>
      </c>
      <c r="CI398" s="7" t="str">
        <f ca="1">IFERROR(IF(CI397+CH398&gt;CJ$4,CI397,CI397+CH398),"")</f>
        <v/>
      </c>
      <c r="CJ398" s="7">
        <f t="shared" ca="1" si="2198"/>
        <v>0</v>
      </c>
      <c r="CK398" s="7">
        <f t="shared" ca="1" si="1998"/>
        <v>0.39432599036175053</v>
      </c>
      <c r="CL398" s="7">
        <f t="shared" ca="1" si="1999"/>
        <v>0.37490477886901874</v>
      </c>
      <c r="CM398" s="7">
        <f t="shared" ca="1" si="2000"/>
        <v>1</v>
      </c>
      <c r="CN398" s="7" t="str">
        <f t="shared" ca="1" si="2001"/>
        <v>2</v>
      </c>
      <c r="CO398" s="7" t="str">
        <f ca="1">IFERROR(IF(CO397+CN398&gt;CP$4,CO397,CO397+CN398),"")</f>
        <v/>
      </c>
      <c r="CP398" s="7">
        <f t="shared" ca="1" si="2199"/>
        <v>0</v>
      </c>
      <c r="CQ398" s="7">
        <f t="shared" ca="1" si="2002"/>
        <v>0.95859881284275061</v>
      </c>
      <c r="CR398" s="7">
        <f t="shared" ca="1" si="2003"/>
        <v>-0.18936804361198134</v>
      </c>
      <c r="CS398" s="7">
        <f t="shared" ca="1" si="2004"/>
        <v>0</v>
      </c>
      <c r="CT398" s="7">
        <f t="shared" ca="1" si="2005"/>
        <v>0</v>
      </c>
      <c r="CU398" s="7" t="str">
        <f ca="1">IFERROR(IF(CU397+CT398&gt;CV$4,CU397,CU397+CT398),"")</f>
        <v/>
      </c>
      <c r="CV398" s="7">
        <f t="shared" ca="1" si="2200"/>
        <v>0</v>
      </c>
      <c r="CW398" s="7">
        <f t="shared" ca="1" si="2006"/>
        <v>0.54069831572804095</v>
      </c>
      <c r="CX398" s="7">
        <f t="shared" ca="1" si="2007"/>
        <v>0.22853245350272833</v>
      </c>
      <c r="CY398" s="7">
        <f t="shared" ca="1" si="2008"/>
        <v>1</v>
      </c>
      <c r="CZ398" s="7" t="str">
        <f t="shared" ca="1" si="2009"/>
        <v>2</v>
      </c>
      <c r="DA398" s="7" t="str">
        <f ca="1">IFERROR(IF(DA397+CZ398&gt;DB$4,DA397,DA397+CZ398),"")</f>
        <v/>
      </c>
      <c r="DB398" s="7">
        <f t="shared" ca="1" si="2201"/>
        <v>0</v>
      </c>
      <c r="DC398" s="7">
        <f t="shared" ca="1" si="2010"/>
        <v>0.24483125628823665</v>
      </c>
      <c r="DD398" s="7">
        <f t="shared" ca="1" si="2011"/>
        <v>0.52439951294253262</v>
      </c>
      <c r="DE398" s="7">
        <f t="shared" ca="1" si="2012"/>
        <v>1</v>
      </c>
      <c r="DF398" s="7" t="str">
        <f t="shared" ca="1" si="2013"/>
        <v>2</v>
      </c>
      <c r="DG398" s="7" t="str">
        <f ca="1">IFERROR(IF(DG397+DF398&gt;DH$4,DG397,DG397+DF398),"")</f>
        <v/>
      </c>
      <c r="DH398" s="7">
        <f t="shared" ca="1" si="2202"/>
        <v>0</v>
      </c>
      <c r="DI398" s="7">
        <f t="shared" ca="1" si="2014"/>
        <v>0.14436959016019812</v>
      </c>
      <c r="DJ398" s="7">
        <f t="shared" ca="1" si="2015"/>
        <v>0.62486117907057115</v>
      </c>
      <c r="DK398" s="7">
        <f t="shared" ca="1" si="2016"/>
        <v>1</v>
      </c>
      <c r="DL398" s="7" t="str">
        <f t="shared" ca="1" si="2017"/>
        <v>2</v>
      </c>
      <c r="DM398" s="7" t="str">
        <f ca="1">IFERROR(IF(DM397+DL398&gt;DN$4,DM397,DM397+DL398),"")</f>
        <v/>
      </c>
      <c r="DN398" s="7">
        <f t="shared" ca="1" si="2203"/>
        <v>0</v>
      </c>
      <c r="DO398" s="7">
        <f t="shared" ca="1" si="2018"/>
        <v>0.86506962122814557</v>
      </c>
      <c r="DP398" s="7">
        <f t="shared" ca="1" si="2019"/>
        <v>-9.5838851997376295E-2</v>
      </c>
      <c r="DQ398" s="7">
        <f t="shared" ca="1" si="2020"/>
        <v>0</v>
      </c>
      <c r="DR398" s="7">
        <f t="shared" ca="1" si="2021"/>
        <v>0</v>
      </c>
      <c r="DS398" s="7" t="str">
        <f ca="1">IFERROR(IF(DS397+DR398&gt;DT$4,DS397,DS397+DR398),"")</f>
        <v/>
      </c>
      <c r="DT398" s="7">
        <f t="shared" ca="1" si="2204"/>
        <v>0</v>
      </c>
      <c r="DU398" s="7">
        <f t="shared" ca="1" si="2022"/>
        <v>0.18122517651772396</v>
      </c>
      <c r="DV398" s="7">
        <f t="shared" ca="1" si="2023"/>
        <v>0.58800559271304531</v>
      </c>
      <c r="DW398" s="7">
        <f t="shared" ca="1" si="2024"/>
        <v>1</v>
      </c>
      <c r="DX398" s="7" t="str">
        <f t="shared" ca="1" si="2025"/>
        <v>2</v>
      </c>
      <c r="DY398" s="7" t="str">
        <f ca="1">IFERROR(IF(DY397+DX398&gt;DZ$4,DY397,DY397+DX398),"")</f>
        <v/>
      </c>
      <c r="DZ398" s="7">
        <f t="shared" ca="1" si="2205"/>
        <v>0</v>
      </c>
      <c r="EA398" s="7">
        <f t="shared" ca="1" si="2026"/>
        <v>0.65676016619826716</v>
      </c>
      <c r="EB398" s="7">
        <f t="shared" ca="1" si="2027"/>
        <v>0.11247060303250211</v>
      </c>
      <c r="EC398" s="7">
        <f t="shared" ca="1" si="2028"/>
        <v>1</v>
      </c>
      <c r="ED398" s="7" t="str">
        <f t="shared" ca="1" si="2029"/>
        <v>2</v>
      </c>
      <c r="EE398" s="7" t="str">
        <f ca="1">IFERROR(IF(EE397+ED398&gt;EF$4,EE397,EE397+ED398),"")</f>
        <v/>
      </c>
      <c r="EF398" s="7">
        <f t="shared" ca="1" si="2206"/>
        <v>0</v>
      </c>
      <c r="EG398" s="7">
        <f t="shared" ca="1" si="2030"/>
        <v>0.85379386727716844</v>
      </c>
      <c r="EH398" s="7">
        <f t="shared" ca="1" si="2031"/>
        <v>-8.4563098046399165E-2</v>
      </c>
      <c r="EI398" s="7">
        <f t="shared" ca="1" si="2032"/>
        <v>0</v>
      </c>
      <c r="EJ398" s="7">
        <f t="shared" ca="1" si="2033"/>
        <v>0</v>
      </c>
      <c r="EK398" s="7" t="str">
        <f ca="1">IFERROR(IF(EK397+EJ398&gt;EL$4,EK397,EK397+EJ398),"")</f>
        <v/>
      </c>
      <c r="EL398" s="7">
        <f t="shared" ca="1" si="2207"/>
        <v>0</v>
      </c>
      <c r="EM398" s="7">
        <f t="shared" ca="1" si="2034"/>
        <v>0.66367424785357365</v>
      </c>
      <c r="EN398" s="7">
        <f t="shared" ca="1" si="2035"/>
        <v>0.10555652137719562</v>
      </c>
      <c r="EO398" s="7">
        <f t="shared" ca="1" si="2036"/>
        <v>1</v>
      </c>
      <c r="EP398" s="7" t="str">
        <f t="shared" ca="1" si="2037"/>
        <v>2</v>
      </c>
      <c r="EQ398" s="7" t="str">
        <f ca="1">IFERROR(IF(EQ397+EP398&gt;ER$4,EQ397,EQ397+EP398),"")</f>
        <v/>
      </c>
      <c r="ER398" s="7">
        <f t="shared" ca="1" si="2208"/>
        <v>0</v>
      </c>
      <c r="ES398" s="7">
        <f t="shared" ca="1" si="2038"/>
        <v>0.63984902924613574</v>
      </c>
      <c r="ET398" s="7">
        <f t="shared" ca="1" si="2039"/>
        <v>0.12938173998463354</v>
      </c>
      <c r="EU398" s="7">
        <f t="shared" ca="1" si="2040"/>
        <v>1</v>
      </c>
      <c r="EV398" s="7" t="str">
        <f t="shared" ca="1" si="2041"/>
        <v>2</v>
      </c>
      <c r="EW398" s="7" t="str">
        <f ca="1">IFERROR(IF(EW397+EV398&gt;EX$4,EW397,EW397+EV398),"")</f>
        <v/>
      </c>
      <c r="EX398" s="7">
        <f t="shared" ca="1" si="2209"/>
        <v>0</v>
      </c>
      <c r="EY398" s="7">
        <f t="shared" ca="1" si="2042"/>
        <v>6.0261374128792955E-2</v>
      </c>
      <c r="EZ398" s="7">
        <f t="shared" ca="1" si="2043"/>
        <v>0.70896939510197632</v>
      </c>
      <c r="FA398" s="7">
        <f t="shared" ca="1" si="2044"/>
        <v>1</v>
      </c>
      <c r="FB398" s="7" t="str">
        <f t="shared" ca="1" si="2045"/>
        <v>2</v>
      </c>
      <c r="FC398" s="7" t="str">
        <f ca="1">IFERROR(IF(FC397+FB398&gt;FD$4,FC397,FC397+FB398),"")</f>
        <v/>
      </c>
      <c r="FD398" s="7">
        <f t="shared" ca="1" si="2210"/>
        <v>0</v>
      </c>
      <c r="FE398" s="7">
        <f t="shared" ca="1" si="2046"/>
        <v>0.18422653580098947</v>
      </c>
      <c r="FF398" s="7">
        <f t="shared" ca="1" si="2047"/>
        <v>0.58500423342977981</v>
      </c>
      <c r="FG398" s="7">
        <f t="shared" ca="1" si="2048"/>
        <v>1</v>
      </c>
      <c r="FH398" s="7" t="str">
        <f t="shared" ca="1" si="2049"/>
        <v>2</v>
      </c>
      <c r="FI398" s="7" t="str">
        <f ca="1">IFERROR(IF(FI397+FH398&gt;FJ$4,FI397,FI397+FH398),"")</f>
        <v/>
      </c>
      <c r="FJ398" s="7">
        <f t="shared" ca="1" si="2211"/>
        <v>0</v>
      </c>
      <c r="FK398" s="7">
        <f t="shared" ca="1" si="2050"/>
        <v>0.49162877572180619</v>
      </c>
      <c r="FL398" s="7">
        <f t="shared" ca="1" si="2051"/>
        <v>0.27760199350896309</v>
      </c>
      <c r="FM398" s="7">
        <f t="shared" ca="1" si="2052"/>
        <v>1</v>
      </c>
      <c r="FN398" s="7" t="str">
        <f t="shared" ca="1" si="2053"/>
        <v>2</v>
      </c>
      <c r="FO398" s="7" t="str">
        <f ca="1">IFERROR(IF(FO397+FN398&gt;FP$4,FO397,FO397+FN398),"")</f>
        <v/>
      </c>
      <c r="FP398" s="7">
        <f t="shared" ca="1" si="2212"/>
        <v>0</v>
      </c>
      <c r="FQ398" s="7">
        <f t="shared" ca="1" si="2054"/>
        <v>0.87739831187179562</v>
      </c>
      <c r="FR398" s="7">
        <f t="shared" ca="1" si="2055"/>
        <v>-0.10816754264102635</v>
      </c>
      <c r="FS398" s="7">
        <f t="shared" ca="1" si="2056"/>
        <v>0</v>
      </c>
      <c r="FT398" s="7">
        <f t="shared" ca="1" si="2057"/>
        <v>0</v>
      </c>
      <c r="FU398" s="7" t="str">
        <f ca="1">IFERROR(IF(FU397+FT398&gt;FV$4,FU397,FU397+FT398),"")</f>
        <v/>
      </c>
      <c r="FV398" s="7">
        <f t="shared" ca="1" si="2213"/>
        <v>0</v>
      </c>
      <c r="FW398" s="7">
        <f t="shared" ca="1" si="2058"/>
        <v>2.5906098130837218E-2</v>
      </c>
      <c r="FX398" s="7">
        <f t="shared" ca="1" si="2059"/>
        <v>0.74332467109993206</v>
      </c>
      <c r="FY398" s="7">
        <f t="shared" ca="1" si="2060"/>
        <v>1</v>
      </c>
      <c r="FZ398" s="7" t="str">
        <f t="shared" ca="1" si="2061"/>
        <v>2</v>
      </c>
      <c r="GA398" s="7" t="str">
        <f ca="1">IFERROR(IF(GA397+FZ398&gt;GB$4,GA397,GA397+FZ398),"")</f>
        <v/>
      </c>
      <c r="GB398" s="7">
        <f t="shared" ca="1" si="2214"/>
        <v>0</v>
      </c>
      <c r="GC398" s="7">
        <f t="shared" ca="1" si="2062"/>
        <v>0.16810141945524837</v>
      </c>
      <c r="GD398" s="7">
        <f t="shared" ca="1" si="2063"/>
        <v>0.6011293497755209</v>
      </c>
      <c r="GE398" s="7">
        <f t="shared" ca="1" si="2064"/>
        <v>1</v>
      </c>
      <c r="GF398" s="7" t="str">
        <f t="shared" ca="1" si="2065"/>
        <v>2</v>
      </c>
      <c r="GG398" s="7" t="str">
        <f ca="1">IFERROR(IF(GG397+GF398&gt;GH$4,GG397,GG397+GF398),"")</f>
        <v/>
      </c>
      <c r="GH398" s="7">
        <f t="shared" ca="1" si="2215"/>
        <v>0</v>
      </c>
      <c r="GI398" s="7">
        <f t="shared" ca="1" si="2066"/>
        <v>0.23417886419582989</v>
      </c>
      <c r="GJ398" s="7">
        <f t="shared" ca="1" si="2067"/>
        <v>0.53505190503493938</v>
      </c>
      <c r="GK398" s="7">
        <f t="shared" ca="1" si="2068"/>
        <v>1</v>
      </c>
      <c r="GL398" s="7" t="str">
        <f t="shared" ca="1" si="2069"/>
        <v>2</v>
      </c>
      <c r="GM398" s="7" t="str">
        <f ca="1">IFERROR(IF(GM397+GL398&gt;GN$4,GM397,GM397+GL398),"")</f>
        <v/>
      </c>
      <c r="GN398" s="7">
        <f t="shared" ca="1" si="2216"/>
        <v>0</v>
      </c>
      <c r="GO398" s="7">
        <f t="shared" ca="1" si="2070"/>
        <v>0.84023542426665432</v>
      </c>
      <c r="GP398" s="7">
        <f t="shared" ca="1" si="2071"/>
        <v>-7.1004655035885045E-2</v>
      </c>
      <c r="GQ398" s="7">
        <f t="shared" ca="1" si="2072"/>
        <v>0</v>
      </c>
      <c r="GR398" s="7">
        <f t="shared" ca="1" si="2073"/>
        <v>0</v>
      </c>
      <c r="GS398" s="7" t="str">
        <f ca="1">IFERROR(IF(GS397+GR398&gt;GT$4,GS397,GS397+GR398),"")</f>
        <v/>
      </c>
      <c r="GT398" s="7">
        <f t="shared" ca="1" si="2217"/>
        <v>0</v>
      </c>
      <c r="GU398" s="7">
        <f t="shared" ca="1" si="2074"/>
        <v>9.2207152317389518E-3</v>
      </c>
      <c r="GV398" s="7">
        <f t="shared" ca="1" si="2075"/>
        <v>0.76001005399903032</v>
      </c>
      <c r="GW398" s="7">
        <f t="shared" ca="1" si="2076"/>
        <v>1</v>
      </c>
      <c r="GX398" s="7" t="str">
        <f t="shared" ca="1" si="2077"/>
        <v>2</v>
      </c>
      <c r="GY398" s="7" t="str">
        <f ca="1">IFERROR(IF(GY397+GX398&gt;GZ$4,GY397,GY397+GX398),"")</f>
        <v/>
      </c>
      <c r="GZ398" s="7">
        <f t="shared" ca="1" si="2218"/>
        <v>0</v>
      </c>
      <c r="HA398" s="7">
        <f t="shared" ca="1" si="2078"/>
        <v>0.83457185372464548</v>
      </c>
      <c r="HB398" s="7">
        <f t="shared" ca="1" si="2079"/>
        <v>-6.5341084493876211E-2</v>
      </c>
      <c r="HC398" s="7">
        <f t="shared" ca="1" si="2080"/>
        <v>0</v>
      </c>
      <c r="HD398" s="7">
        <f t="shared" ca="1" si="2081"/>
        <v>0</v>
      </c>
      <c r="HE398" s="7" t="str">
        <f ca="1">IFERROR(IF(HE397+HD398&gt;HF$4,HE397,HE397+HD398),"")</f>
        <v/>
      </c>
      <c r="HF398" s="7">
        <f t="shared" ca="1" si="2219"/>
        <v>0</v>
      </c>
      <c r="HG398" s="7">
        <f t="shared" ca="1" si="2082"/>
        <v>0.46752377647841414</v>
      </c>
      <c r="HH398" s="7">
        <f t="shared" ca="1" si="2083"/>
        <v>0.30170699275235513</v>
      </c>
      <c r="HI398" s="7">
        <f t="shared" ca="1" si="2084"/>
        <v>1</v>
      </c>
      <c r="HJ398" s="7" t="str">
        <f t="shared" ca="1" si="2085"/>
        <v>2</v>
      </c>
      <c r="HK398" s="7" t="str">
        <f ca="1">IFERROR(IF(HK397+HJ398&gt;HL$4,HK397,HK397+HJ398),"")</f>
        <v/>
      </c>
      <c r="HL398" s="7">
        <f t="shared" ca="1" si="2220"/>
        <v>0</v>
      </c>
      <c r="HM398" s="7">
        <f t="shared" ca="1" si="2086"/>
        <v>0.27143962583081516</v>
      </c>
      <c r="HN398" s="7">
        <f t="shared" ca="1" si="2087"/>
        <v>0.49779114339995412</v>
      </c>
      <c r="HO398" s="7">
        <f t="shared" ca="1" si="2088"/>
        <v>1</v>
      </c>
      <c r="HP398" s="7" t="str">
        <f t="shared" ca="1" si="2089"/>
        <v>2</v>
      </c>
      <c r="HQ398" s="7" t="str">
        <f ca="1">IFERROR(IF(HQ397+HP398&gt;HR$4,HQ397,HQ397+HP398),"")</f>
        <v/>
      </c>
      <c r="HR398" s="7">
        <f t="shared" ca="1" si="2221"/>
        <v>0</v>
      </c>
      <c r="HS398" s="7">
        <f t="shared" ca="1" si="2090"/>
        <v>4.8823648434683675E-2</v>
      </c>
      <c r="HT398" s="7">
        <f t="shared" ca="1" si="2091"/>
        <v>0.7204071207960856</v>
      </c>
      <c r="HU398" s="7">
        <f t="shared" ca="1" si="2092"/>
        <v>1</v>
      </c>
      <c r="HV398" s="7" t="str">
        <f t="shared" ca="1" si="2093"/>
        <v>2</v>
      </c>
      <c r="HW398" s="7" t="str">
        <f ca="1">IFERROR(IF(HW397+HV398&gt;HX$4,HW397,HW397+HV398),"")</f>
        <v/>
      </c>
      <c r="HX398" s="7">
        <f t="shared" ca="1" si="2222"/>
        <v>0</v>
      </c>
      <c r="HY398" s="7">
        <f t="shared" ca="1" si="2094"/>
        <v>0.97634411339782157</v>
      </c>
      <c r="HZ398" s="7">
        <f t="shared" ca="1" si="2095"/>
        <v>-0.20711334416705229</v>
      </c>
      <c r="IA398" s="7">
        <f t="shared" ca="1" si="2096"/>
        <v>0</v>
      </c>
      <c r="IB398" s="7">
        <f t="shared" ca="1" si="2097"/>
        <v>0</v>
      </c>
      <c r="IC398" s="7" t="str">
        <f ca="1">IFERROR(IF(IC397+IB398&gt;ID$4,IC397,IC397+IB398),"")</f>
        <v/>
      </c>
      <c r="ID398" s="7">
        <f t="shared" ca="1" si="2223"/>
        <v>0</v>
      </c>
      <c r="IE398" s="7">
        <f t="shared" ca="1" si="2098"/>
        <v>0.41321805157243863</v>
      </c>
      <c r="IF398" s="7">
        <f t="shared" ca="1" si="2099"/>
        <v>0.35601271765833065</v>
      </c>
      <c r="IG398" s="7">
        <f t="shared" ca="1" si="2100"/>
        <v>1</v>
      </c>
      <c r="IH398" s="7" t="str">
        <f t="shared" ca="1" si="2101"/>
        <v>2</v>
      </c>
      <c r="II398" s="7" t="str">
        <f ca="1">IFERROR(IF(II397+IH398&gt;IJ$4,II397,II397+IH398),"")</f>
        <v/>
      </c>
      <c r="IJ398" s="7">
        <f t="shared" ca="1" si="2224"/>
        <v>0</v>
      </c>
      <c r="IK398" s="7">
        <f t="shared" ca="1" si="2102"/>
        <v>0.43551248572961188</v>
      </c>
      <c r="IL398" s="7">
        <f t="shared" ca="1" si="2103"/>
        <v>0.3337182835011574</v>
      </c>
      <c r="IM398" s="7">
        <f t="shared" ca="1" si="2104"/>
        <v>1</v>
      </c>
      <c r="IN398" s="7" t="str">
        <f t="shared" ca="1" si="2105"/>
        <v>2</v>
      </c>
      <c r="IO398" s="7" t="str">
        <f ca="1">IFERROR(IF(IO397+IN398&gt;IP$4,IO397,IO397+IN398),"")</f>
        <v/>
      </c>
      <c r="IP398" s="7">
        <f t="shared" ca="1" si="2225"/>
        <v>0</v>
      </c>
      <c r="IQ398" s="7">
        <f t="shared" ca="1" si="2106"/>
        <v>0.91136142694445132</v>
      </c>
      <c r="IR398" s="7">
        <f t="shared" ca="1" si="2107"/>
        <v>-0.14213065771368205</v>
      </c>
      <c r="IS398" s="7">
        <f t="shared" ca="1" si="2108"/>
        <v>0</v>
      </c>
      <c r="IT398" s="7">
        <f t="shared" ca="1" si="2109"/>
        <v>0</v>
      </c>
      <c r="IU398" s="7" t="str">
        <f ca="1">IFERROR(IF(IU397+IT398&gt;IV$4,IU397,IU397+IT398),"")</f>
        <v/>
      </c>
      <c r="IV398" s="7">
        <f t="shared" ca="1" si="2226"/>
        <v>0</v>
      </c>
      <c r="IW398" s="7">
        <f t="shared" ca="1" si="2110"/>
        <v>0.63442596850105659</v>
      </c>
      <c r="IX398" s="7">
        <f t="shared" ca="1" si="2111"/>
        <v>0.13480480072971268</v>
      </c>
      <c r="IY398" s="7">
        <f t="shared" ca="1" si="2112"/>
        <v>1</v>
      </c>
      <c r="IZ398" s="7" t="str">
        <f t="shared" ca="1" si="2113"/>
        <v>2</v>
      </c>
      <c r="JA398" s="7" t="str">
        <f ca="1">IFERROR(IF(JA397+IZ398&gt;JB$4,JA397,JA397+IZ398),"")</f>
        <v/>
      </c>
      <c r="JB398" s="7">
        <f t="shared" ca="1" si="2227"/>
        <v>0</v>
      </c>
      <c r="JC398" s="7">
        <f t="shared" ca="1" si="2114"/>
        <v>0.22034032512645751</v>
      </c>
      <c r="JD398" s="7">
        <f t="shared" ca="1" si="2115"/>
        <v>0.54889044410431176</v>
      </c>
      <c r="JE398" s="7">
        <f t="shared" ca="1" si="2116"/>
        <v>1</v>
      </c>
      <c r="JF398" s="7" t="str">
        <f t="shared" ca="1" si="2117"/>
        <v>2</v>
      </c>
      <c r="JG398" s="7" t="str">
        <f ca="1">IFERROR(IF(JG397+JF398&gt;JH$4,JG397,JG397+JF398),"")</f>
        <v/>
      </c>
      <c r="JH398" s="7">
        <f t="shared" ca="1" si="2228"/>
        <v>0</v>
      </c>
      <c r="JI398" s="7">
        <f t="shared" ca="1" si="2118"/>
        <v>0.6438247327992368</v>
      </c>
      <c r="JJ398" s="7">
        <f t="shared" ca="1" si="2119"/>
        <v>0.12540603643153247</v>
      </c>
      <c r="JK398" s="7">
        <f t="shared" ca="1" si="2120"/>
        <v>1</v>
      </c>
      <c r="JL398" s="7" t="str">
        <f t="shared" ca="1" si="2121"/>
        <v>2</v>
      </c>
      <c r="JM398" s="7" t="str">
        <f ca="1">IFERROR(IF(JM397+JL398&gt;JN$4,JM397,JM397+JL398),"")</f>
        <v/>
      </c>
      <c r="JN398" s="7">
        <f t="shared" ca="1" si="2229"/>
        <v>0</v>
      </c>
      <c r="JO398" s="7">
        <f t="shared" ca="1" si="2122"/>
        <v>0.33080934321524591</v>
      </c>
      <c r="JP398" s="7">
        <f t="shared" ca="1" si="2123"/>
        <v>0.43842142601552336</v>
      </c>
      <c r="JQ398" s="7">
        <f t="shared" ca="1" si="2124"/>
        <v>1</v>
      </c>
      <c r="JR398" s="7" t="str">
        <f t="shared" ca="1" si="2125"/>
        <v>2</v>
      </c>
      <c r="JS398" s="7" t="str">
        <f ca="1">IFERROR(IF(JS397+JR398&gt;JT$4,JS397,JS397+JR398),"")</f>
        <v/>
      </c>
      <c r="JT398" s="7">
        <f t="shared" ca="1" si="2230"/>
        <v>0</v>
      </c>
      <c r="JU398" s="7">
        <f t="shared" ca="1" si="2126"/>
        <v>0.62605091145291769</v>
      </c>
      <c r="JV398" s="7">
        <f t="shared" ca="1" si="2127"/>
        <v>0.14317985777785158</v>
      </c>
      <c r="JW398" s="7">
        <f t="shared" ca="1" si="2128"/>
        <v>1</v>
      </c>
      <c r="JX398" s="7" t="str">
        <f t="shared" ca="1" si="2129"/>
        <v>2</v>
      </c>
      <c r="JY398" s="7" t="str">
        <f ca="1">IFERROR(IF(JY397+JX398&gt;JZ$4,JY397,JY397+JX398),"")</f>
        <v/>
      </c>
      <c r="JZ398" s="7">
        <f t="shared" ca="1" si="2231"/>
        <v>0</v>
      </c>
      <c r="KA398" s="7">
        <f t="shared" ca="1" si="2130"/>
        <v>0.71779336357751167</v>
      </c>
      <c r="KB398" s="7">
        <f t="shared" ca="1" si="2131"/>
        <v>5.1437405653257606E-2</v>
      </c>
      <c r="KC398" s="7">
        <f t="shared" ca="1" si="2132"/>
        <v>1</v>
      </c>
      <c r="KD398" s="7" t="str">
        <f t="shared" ca="1" si="2133"/>
        <v>2</v>
      </c>
      <c r="KE398" s="7" t="str">
        <f ca="1">IFERROR(IF(KE397+KD398&gt;KF$4,KE397,KE397+KD398),"")</f>
        <v/>
      </c>
      <c r="KF398" s="7">
        <f t="shared" ca="1" si="2232"/>
        <v>0</v>
      </c>
      <c r="KG398" s="7">
        <f t="shared" ca="1" si="2134"/>
        <v>0.44340357168971467</v>
      </c>
      <c r="KH398" s="7">
        <f t="shared" ca="1" si="2135"/>
        <v>0.3258271975410546</v>
      </c>
      <c r="KI398" s="7">
        <f t="shared" ca="1" si="2136"/>
        <v>1</v>
      </c>
      <c r="KJ398" s="7" t="str">
        <f t="shared" ca="1" si="2137"/>
        <v>2</v>
      </c>
      <c r="KK398" s="7" t="str">
        <f ca="1">IFERROR(IF(KK397+KJ398&gt;KL$4,KK397,KK397+KJ398),"")</f>
        <v/>
      </c>
      <c r="KL398" s="7">
        <f t="shared" ca="1" si="2233"/>
        <v>0</v>
      </c>
      <c r="KM398" s="7">
        <f t="shared" ca="1" si="2138"/>
        <v>0.8061619681737191</v>
      </c>
      <c r="KN398" s="7">
        <f t="shared" ca="1" si="2139"/>
        <v>-3.6931198942949828E-2</v>
      </c>
      <c r="KO398" s="7">
        <f t="shared" ca="1" si="2140"/>
        <v>0</v>
      </c>
      <c r="KP398" s="7">
        <f t="shared" ca="1" si="2141"/>
        <v>0</v>
      </c>
      <c r="KQ398" s="7" t="str">
        <f ca="1">IFERROR(IF(KQ397+KP398&gt;KR$4,KQ397,KQ397+KP398),"")</f>
        <v/>
      </c>
      <c r="KR398" s="7">
        <f t="shared" ca="1" si="2234"/>
        <v>0</v>
      </c>
      <c r="KS398" s="7">
        <f t="shared" ca="1" si="2142"/>
        <v>0.69267865317865884</v>
      </c>
      <c r="KT398" s="7">
        <f t="shared" ca="1" si="2143"/>
        <v>7.655211605211043E-2</v>
      </c>
      <c r="KU398" s="7">
        <f t="shared" ca="1" si="2144"/>
        <v>1</v>
      </c>
      <c r="KV398" s="7" t="str">
        <f t="shared" ca="1" si="2145"/>
        <v>2</v>
      </c>
      <c r="KW398" s="7" t="str">
        <f ca="1">IFERROR(IF(KW397+KV398&gt;KX$4,KW397,KW397+KV398),"")</f>
        <v/>
      </c>
      <c r="KX398" s="7">
        <f t="shared" ca="1" si="2235"/>
        <v>0</v>
      </c>
      <c r="KY398" s="7">
        <f t="shared" ca="1" si="2146"/>
        <v>0.54362322832496301</v>
      </c>
      <c r="KZ398" s="7">
        <f t="shared" ca="1" si="2147"/>
        <v>0.22560754090580626</v>
      </c>
      <c r="LA398" s="7">
        <f t="shared" ca="1" si="2148"/>
        <v>1</v>
      </c>
      <c r="LB398" s="7" t="str">
        <f t="shared" ca="1" si="2149"/>
        <v>2</v>
      </c>
      <c r="LC398" s="7" t="str">
        <f ca="1">IFERROR(IF(LC397+LB398&gt;LD$4,LC397,LC397+LB398),"")</f>
        <v/>
      </c>
      <c r="LD398" s="7">
        <f t="shared" ca="1" si="2236"/>
        <v>0</v>
      </c>
      <c r="LE398" s="7">
        <f t="shared" ca="1" si="2150"/>
        <v>0.159491657827461</v>
      </c>
      <c r="LF398" s="7">
        <f t="shared" ca="1" si="2151"/>
        <v>0.60973911140330828</v>
      </c>
      <c r="LG398" s="7">
        <f t="shared" ca="1" si="2152"/>
        <v>1</v>
      </c>
      <c r="LH398" s="7" t="str">
        <f t="shared" ca="1" si="2153"/>
        <v>2</v>
      </c>
      <c r="LI398" s="7" t="str">
        <f ca="1">IFERROR(IF(LI397+LH398&gt;LJ$4,LI397,LI397+LH398),"")</f>
        <v/>
      </c>
      <c r="LJ398" s="7">
        <f t="shared" ca="1" si="2237"/>
        <v>0</v>
      </c>
      <c r="LK398" s="7">
        <f t="shared" ca="1" si="2154"/>
        <v>0.5459960069995925</v>
      </c>
      <c r="LL398" s="7">
        <f t="shared" ca="1" si="2155"/>
        <v>0.22323476223117678</v>
      </c>
      <c r="LM398" s="7">
        <f t="shared" ca="1" si="2156"/>
        <v>1</v>
      </c>
      <c r="LN398" s="7" t="str">
        <f t="shared" ca="1" si="2157"/>
        <v>2</v>
      </c>
      <c r="LO398" s="7" t="str">
        <f ca="1">IFERROR(IF(LO397+LN398&gt;LP$4,LO397,LO397+LN398),"")</f>
        <v/>
      </c>
      <c r="LP398" s="7">
        <f t="shared" ca="1" si="2238"/>
        <v>0</v>
      </c>
      <c r="LQ398" s="7">
        <f t="shared" ca="1" si="2158"/>
        <v>0.29685640963265969</v>
      </c>
      <c r="LR398" s="7">
        <f t="shared" ca="1" si="2159"/>
        <v>0.47237435959810958</v>
      </c>
      <c r="LS398" s="7">
        <f t="shared" ca="1" si="2160"/>
        <v>1</v>
      </c>
      <c r="LT398" s="7" t="str">
        <f t="shared" ca="1" si="2161"/>
        <v>2</v>
      </c>
      <c r="LU398" s="7" t="str">
        <f ca="1">IFERROR(IF(LU397+LT398&gt;LV$4,LU397,LU397+LT398),"")</f>
        <v/>
      </c>
      <c r="LV398" s="7">
        <f t="shared" ca="1" si="2239"/>
        <v>0</v>
      </c>
      <c r="LW398" s="7">
        <f t="shared" ca="1" si="2162"/>
        <v>0.71330625664443281</v>
      </c>
      <c r="LX398" s="7">
        <f t="shared" ca="1" si="2163"/>
        <v>5.5924512586336461E-2</v>
      </c>
      <c r="LY398" s="7">
        <f t="shared" ca="1" si="2164"/>
        <v>1</v>
      </c>
      <c r="LZ398" s="7" t="str">
        <f t="shared" ca="1" si="2165"/>
        <v>2</v>
      </c>
      <c r="MA398" s="7" t="str">
        <f ca="1">IFERROR(IF(MA397+LZ398&gt;MB$4,MA397,MA397+LZ398),"")</f>
        <v/>
      </c>
      <c r="MB398" s="7">
        <f t="shared" ca="1" si="2240"/>
        <v>0</v>
      </c>
      <c r="MC398" s="7">
        <f t="shared" ca="1" si="2166"/>
        <v>0.76545799914820889</v>
      </c>
      <c r="MD398" s="7">
        <f t="shared" ca="1" si="2167"/>
        <v>3.7727700825603838E-3</v>
      </c>
      <c r="ME398" s="7">
        <f t="shared" ca="1" si="2168"/>
        <v>1</v>
      </c>
      <c r="MF398" s="7" t="str">
        <f t="shared" ca="1" si="2169"/>
        <v>2</v>
      </c>
      <c r="MG398" s="7" t="str">
        <f ca="1">IFERROR(IF(MG397+MF398&gt;MH$4,MG397,MG397+MF398),"")</f>
        <v/>
      </c>
      <c r="MH398" s="7">
        <f t="shared" ca="1" si="2241"/>
        <v>0</v>
      </c>
      <c r="MI398" s="7">
        <f t="shared" ca="1" si="2170"/>
        <v>0.15553676397179417</v>
      </c>
      <c r="MJ398" s="7">
        <f t="shared" ca="1" si="2171"/>
        <v>0.61369400525897511</v>
      </c>
      <c r="MK398" s="7">
        <f t="shared" ca="1" si="2172"/>
        <v>1</v>
      </c>
      <c r="ML398" s="7" t="str">
        <f t="shared" ca="1" si="2173"/>
        <v>2</v>
      </c>
      <c r="MM398" s="7" t="str">
        <f ca="1">IFERROR(IF(MM397+ML398&gt;MN$4,MM397,MM397+ML398),"")</f>
        <v/>
      </c>
      <c r="MN398" s="7">
        <f t="shared" ca="1" si="2242"/>
        <v>0</v>
      </c>
      <c r="MO398" s="7">
        <f t="shared" ca="1" si="2174"/>
        <v>0.40659013637134633</v>
      </c>
      <c r="MP398" s="7">
        <f t="shared" ca="1" si="2175"/>
        <v>0.36264063285942294</v>
      </c>
      <c r="MQ398" s="7">
        <f t="shared" ca="1" si="2176"/>
        <v>1</v>
      </c>
      <c r="MR398" s="7" t="str">
        <f t="shared" ca="1" si="2177"/>
        <v>2</v>
      </c>
      <c r="MS398" s="7" t="str">
        <f ca="1">IFERROR(IF(MS397+MR398&gt;MT$4,MS397,MS397+MR398),"")</f>
        <v/>
      </c>
      <c r="MT398" s="7">
        <f t="shared" ca="1" si="2243"/>
        <v>0</v>
      </c>
      <c r="MU398" s="7">
        <f t="shared" ca="1" si="2178"/>
        <v>0.34728117811327308</v>
      </c>
      <c r="MV398" s="7">
        <f t="shared" ca="1" si="2179"/>
        <v>0.42194959111749619</v>
      </c>
      <c r="MW398" s="7">
        <f t="shared" ca="1" si="2180"/>
        <v>1</v>
      </c>
      <c r="MX398" s="7" t="str">
        <f t="shared" ca="1" si="2181"/>
        <v>2</v>
      </c>
      <c r="MY398" s="7" t="str">
        <f ca="1">IFERROR(IF(MY397+MX398&gt;MZ$4,MY397,MY397+MX398),"")</f>
        <v/>
      </c>
      <c r="MZ398" s="7">
        <f t="shared" ca="1" si="2244"/>
        <v>0</v>
      </c>
      <c r="NA398" s="7">
        <f t="shared" ca="1" si="2182"/>
        <v>0.78740148174752433</v>
      </c>
      <c r="NB398" s="7">
        <f t="shared" ca="1" si="2183"/>
        <v>-1.8170712516755061E-2</v>
      </c>
      <c r="NC398" s="7">
        <f t="shared" ca="1" si="2184"/>
        <v>0</v>
      </c>
      <c r="ND398" s="7">
        <f t="shared" ca="1" si="2185"/>
        <v>0</v>
      </c>
      <c r="NE398" s="7" t="str">
        <f ca="1">IFERROR(IF(NE397+ND398&gt;NF$4,NE397,NE397+ND398),"")</f>
        <v/>
      </c>
      <c r="NF398" s="7">
        <f t="shared" ca="1" si="2245"/>
        <v>0</v>
      </c>
      <c r="NG398" s="7">
        <f t="shared" ca="1" si="2186"/>
        <v>0.49264108243324889</v>
      </c>
      <c r="NH398" s="7">
        <f t="shared" ca="1" si="2187"/>
        <v>0.27658968679752038</v>
      </c>
      <c r="NI398" s="7">
        <f t="shared" ca="1" si="2188"/>
        <v>1</v>
      </c>
      <c r="NJ398" s="7" t="str">
        <f t="shared" ca="1" si="2189"/>
        <v>2</v>
      </c>
      <c r="NK398" s="7" t="str">
        <f ca="1">IFERROR(IF(NK397+NJ398&gt;NL$4,NK397,NK397+NJ398),"")</f>
        <v/>
      </c>
      <c r="NL398" s="7">
        <f t="shared" ca="1" si="2246"/>
        <v>0</v>
      </c>
      <c r="NM398" s="7">
        <f t="shared" ca="1" si="2190"/>
        <v>8.3205557296891941E-2</v>
      </c>
      <c r="NN398" s="7">
        <f t="shared" ca="1" si="2191"/>
        <v>0.68602521193387733</v>
      </c>
      <c r="NO398" s="7">
        <f t="shared" ca="1" si="2192"/>
        <v>1</v>
      </c>
      <c r="NP398" s="7" t="str">
        <f t="shared" ca="1" si="2193"/>
        <v>2</v>
      </c>
      <c r="NQ398" s="7" t="str">
        <f ca="1">IFERROR(IF(NQ397+NP398&gt;NR$4,NQ397,NQ397+NP398),"")</f>
        <v/>
      </c>
      <c r="NR398" s="7">
        <f t="shared" ca="1" si="2247"/>
        <v>0</v>
      </c>
      <c r="NT398">
        <v>400</v>
      </c>
      <c r="NU398" s="7" t="s">
        <v>19</v>
      </c>
      <c r="NV398" s="7" t="str">
        <f t="shared" ca="1" si="1987"/>
        <v/>
      </c>
      <c r="NW398" s="7" t="str">
        <f t="shared" ca="1" si="2194"/>
        <v/>
      </c>
      <c r="NX398" t="str">
        <f ca="1">IFERROR(VLOOKUP(NT398,$K$3:$AK$568,8,FALSE),"")</f>
        <v/>
      </c>
      <c r="NY398" t="str">
        <f ca="1">IFERROR(VLOOKUP(NT398,$K$3:$AK$568,9,FALSE),"")</f>
        <v/>
      </c>
      <c r="NZ398" s="7" t="str">
        <f ca="1">IFERROR(VLOOKUP(NT398,$K$3:$AK$568,27,FALSE),"")</f>
        <v/>
      </c>
      <c r="OB398">
        <v>400</v>
      </c>
      <c r="OC398" s="7" t="s">
        <v>19</v>
      </c>
      <c r="OD398" t="e">
        <f t="shared" ca="1" si="2248"/>
        <v>#N/A</v>
      </c>
      <c r="OE398" s="7" t="str">
        <f t="shared" ca="1" si="2249"/>
        <v/>
      </c>
      <c r="OF398" s="7" t="str">
        <f t="shared" ca="1" si="2250"/>
        <v/>
      </c>
      <c r="OG398" t="str">
        <f t="shared" ca="1" si="2251"/>
        <v/>
      </c>
      <c r="OI398">
        <v>400</v>
      </c>
      <c r="OJ398" s="7" t="s">
        <v>19</v>
      </c>
      <c r="OK398" s="7" t="str">
        <f t="shared" ca="1" si="2252"/>
        <v/>
      </c>
      <c r="OL398" s="7" t="str">
        <f t="shared" ca="1" si="2253"/>
        <v/>
      </c>
      <c r="OM398" t="str">
        <f ca="1">IFERROR(VLOOKUP(OI398,$L$3:$AK$568,7,FALSE),"")</f>
        <v/>
      </c>
      <c r="ON398" t="str">
        <f ca="1">IFERROR(VLOOKUP(OI398,$L$3:$AK$568,8,FALSE),"")</f>
        <v/>
      </c>
      <c r="OO398" s="7" t="str">
        <f ca="1">IFERROR(VLOOKUP(OI398,$L$3:$AK$568,26,FALSE),"")</f>
        <v/>
      </c>
      <c r="OQ398">
        <v>400</v>
      </c>
      <c r="OR398" s="7" t="s">
        <v>19</v>
      </c>
      <c r="OS398" t="e">
        <f t="shared" ca="1" si="2254"/>
        <v>#N/A</v>
      </c>
      <c r="OT398" s="7" t="str">
        <f t="shared" ca="1" si="2255"/>
        <v/>
      </c>
      <c r="OU398" s="7" t="str">
        <f t="shared" ca="1" si="2256"/>
        <v/>
      </c>
      <c r="OV398" t="str">
        <f t="shared" ca="1" si="2257"/>
        <v/>
      </c>
      <c r="OX398">
        <v>400</v>
      </c>
      <c r="OY398" s="7" t="s">
        <v>19</v>
      </c>
      <c r="OZ398" s="7" t="str">
        <f t="shared" ca="1" si="2258"/>
        <v/>
      </c>
      <c r="PA398" s="7" t="str">
        <f t="shared" ca="1" si="2259"/>
        <v/>
      </c>
      <c r="PB398" t="str">
        <f ca="1">IFERROR(VLOOKUP(OX398,$M$3:$AK$568,6,FALSE),"")</f>
        <v/>
      </c>
      <c r="PC398" t="str">
        <f ca="1">IFERROR(VLOOKUP(OX398,$M$3:$AK$568,7,FALSE),"")</f>
        <v/>
      </c>
      <c r="PD398" s="7" t="str">
        <f ca="1">IFERROR(VLOOKUP(OX398,$M$3:$AK$568,25,FALSE),"")</f>
        <v/>
      </c>
      <c r="PF398">
        <v>400</v>
      </c>
      <c r="PG398" s="7" t="s">
        <v>19</v>
      </c>
      <c r="PH398" t="e">
        <f t="shared" ca="1" si="2260"/>
        <v>#N/A</v>
      </c>
      <c r="PI398" s="7" t="str">
        <f t="shared" ca="1" si="2261"/>
        <v/>
      </c>
      <c r="PJ398" s="7" t="str">
        <f t="shared" ca="1" si="2262"/>
        <v/>
      </c>
      <c r="PK398" t="str">
        <f t="shared" ca="1" si="2263"/>
        <v/>
      </c>
      <c r="PM398">
        <v>400</v>
      </c>
      <c r="PN398" s="7" t="s">
        <v>19</v>
      </c>
      <c r="PO398" s="202" t="str">
        <f t="shared" ca="1" si="2264"/>
        <v/>
      </c>
      <c r="PP398" s="7" t="str">
        <f t="shared" ca="1" si="2265"/>
        <v/>
      </c>
      <c r="PQ398" t="str">
        <f ca="1">IFERROR(VLOOKUP(PM398,$G$325:$R$409,12,FALSE),"")</f>
        <v/>
      </c>
      <c r="PR398" t="e">
        <f ca="1">VLOOKUP(PM398,$G$324:$Q$409,11,FALSE)</f>
        <v>#N/A</v>
      </c>
      <c r="PS398" s="7" t="str">
        <f ca="1">VLOOKUP(PQ398,$R$325:$Y$409,8,FALSE)</f>
        <v>- -</v>
      </c>
      <c r="PT398" s="7">
        <f ca="1">ReSt</f>
        <v>-4</v>
      </c>
      <c r="PU398" s="7" t="e">
        <f t="shared" ca="1" si="2266"/>
        <v>#N/A</v>
      </c>
      <c r="PV398" s="7" t="e">
        <f t="shared" ca="1" si="2267"/>
        <v>#N/A</v>
      </c>
      <c r="PW398" s="7" t="str">
        <f ca="1">VLOOKUP(PQ398,$R$325:$AK$409,8,FALSE)</f>
        <v>- -</v>
      </c>
      <c r="PX398" s="7"/>
      <c r="PY398">
        <v>400</v>
      </c>
      <c r="PZ398" s="7" t="s">
        <v>19</v>
      </c>
      <c r="QA398" t="str">
        <f t="shared" ca="1" si="2268"/>
        <v/>
      </c>
      <c r="QB398" s="7" t="str">
        <f t="shared" ca="1" si="2269"/>
        <v/>
      </c>
      <c r="QC398" s="7" t="str">
        <f t="shared" ca="1" si="2270"/>
        <v/>
      </c>
      <c r="QD398" t="str">
        <f t="shared" ca="1" si="2271"/>
        <v/>
      </c>
      <c r="QF398">
        <v>400</v>
      </c>
      <c r="QG398" s="7" t="s">
        <v>19</v>
      </c>
      <c r="QH398" s="7" t="str">
        <f t="shared" ca="1" si="2272"/>
        <v/>
      </c>
      <c r="QI398" s="7" t="e">
        <f t="shared" ca="1" si="2273"/>
        <v>#VALUE!</v>
      </c>
      <c r="QJ398" t="e">
        <f t="shared" ca="1" si="2274"/>
        <v>#N/A</v>
      </c>
      <c r="QK398" s="7" t="e">
        <f t="shared" ca="1" si="2275"/>
        <v>#N/A</v>
      </c>
      <c r="QM398">
        <v>400</v>
      </c>
      <c r="QN398" s="7" t="s">
        <v>19</v>
      </c>
      <c r="QO398" t="str">
        <f t="shared" ca="1" si="2276"/>
        <v/>
      </c>
      <c r="QP398" s="7" t="str">
        <f t="shared" ca="1" si="2277"/>
        <v/>
      </c>
      <c r="QQ398" t="str">
        <f t="shared" ca="1" si="2278"/>
        <v/>
      </c>
    </row>
    <row r="399" spans="1:459" x14ac:dyDescent="0.25">
      <c r="A399" s="240" t="str">
        <f>IF('Character Sheet'!$B$4="Creature","N","Y")</f>
        <v>Y</v>
      </c>
      <c r="C399" s="75"/>
      <c r="D399" s="76"/>
      <c r="F399" s="75">
        <v>30</v>
      </c>
      <c r="G399" s="76">
        <f t="shared" ca="1" si="1968"/>
        <v>0</v>
      </c>
      <c r="I399" s="75" t="s">
        <v>1812</v>
      </c>
      <c r="J399" s="85"/>
      <c r="K399" s="85">
        <f t="shared" ca="1" si="1969"/>
        <v>7</v>
      </c>
      <c r="L399" s="85">
        <f t="shared" ca="1" si="1970"/>
        <v>7</v>
      </c>
      <c r="M399" s="70">
        <f t="shared" ca="1" si="1971"/>
        <v>18</v>
      </c>
      <c r="O399" s="222" t="str">
        <f t="shared" ca="1" si="1972"/>
        <v>- -</v>
      </c>
      <c r="Q399" s="7" t="s">
        <v>1757</v>
      </c>
      <c r="R399" s="9" t="str">
        <f ca="1">IFERROR(VLOOKUP(F399,INDIRECT(Calculations!$D$101),2,FALSE),"")</f>
        <v/>
      </c>
      <c r="S399" s="9" t="str">
        <f t="shared" ca="1" si="1973"/>
        <v/>
      </c>
      <c r="T399" s="61" t="str">
        <f ca="1">SUBSTITUTE(IFERROR(IFERROR(VLOOKUP(R399,'[1]Skill Statistics'!$A$3:$C$513,2,FALSE),VLOOKUP(Q399,'[1]Skill Statistics'!$A$3:$C$513,2,FALSE)),T398),"R*","ReSt")</f>
        <v>ReSt/ReSt</v>
      </c>
      <c r="U399" s="61" t="str">
        <f ca="1">IFERROR(IFERROR(VLOOKUP(R399,'[1]Skill Statistics'!$A$3:$C$513,3,FALSE),VLOOKUP(Q399,'[1]Skill Statistics'!$A$3:$C$513,3,FALSE)),U398)</f>
        <v>Me</v>
      </c>
      <c r="V399" s="61" t="str">
        <f ca="1">IF(R399="","- -",IF(ISNUMBER(SEARCH("Category",R399)),"- -",IFERROR(IFERROR(VLOOKUP(Q399,[1]Professions!$A$4:$AM$288,MATCH(Profession,[1]Professions!$A$1:$AM$1,0),FALSE),VLOOKUP(Q399,Calculations!$B$91:$I$95,8,FALSE)),"- -")))</f>
        <v>- -</v>
      </c>
      <c r="W399" s="60" t="str">
        <f t="shared" ca="1" si="1974"/>
        <v>- -</v>
      </c>
      <c r="X399" s="7" t="str">
        <f ca="1">IFERROR(VLOOKUP(R399,$BS$6:$NR$519,MATCH(ActualLevel,$BS$3:$NR$3,0),FALSE),"- -")</f>
        <v>- -</v>
      </c>
      <c r="Y399" s="7" t="str">
        <f t="shared" ca="1" si="1975"/>
        <v>- -</v>
      </c>
      <c r="Z399" s="7" t="str">
        <f ca="1">IFERROR(VLOOKUP(Y399,Charts!$BQ$2:$BR$52,2,FALSE),"- -")</f>
        <v>- -</v>
      </c>
      <c r="AA399" s="7">
        <f t="shared" ca="1" si="1976"/>
        <v>-1</v>
      </c>
      <c r="AB399" s="7" t="str">
        <f t="shared" ca="1" si="1977"/>
        <v>- -</v>
      </c>
      <c r="AC399" s="7"/>
      <c r="AD399" s="7"/>
      <c r="AE399" s="7"/>
      <c r="AF399" s="7"/>
      <c r="AG399" s="7"/>
      <c r="AH399" s="90"/>
      <c r="AI399" s="7"/>
      <c r="AJ399" s="7"/>
      <c r="AK399" s="7">
        <f t="shared" ca="1" si="1978"/>
        <v>-1</v>
      </c>
      <c r="AL399" s="7"/>
      <c r="AM399" s="69">
        <f>IFERROR(VLOOKUP(Q399,'[1]Skill Statistics'!$A$3:$AN$513,MATCH(Profession,'[1]Skill Statistics'!$A$2:$AN$2,0),FALSE),0)</f>
        <v>0</v>
      </c>
      <c r="AN399" s="85">
        <f>IFERROR(VLOOKUP(Q399,'[1]Skill Statistics'!$A$3:$BK$513,MATCH(Archetype,'[1]Skill Statistics'!$A$2:$BK$2,0),FALSE),0)</f>
        <v>0</v>
      </c>
      <c r="AO399" s="85">
        <f>IFERROR(VLOOKUP(Q399,'[1]Skill Statistics'!$A$3:$BB$513,MATCH(Race,'[1]Skill Statistics'!$A$2:$BB$2,0),FALSE),0)</f>
        <v>0</v>
      </c>
      <c r="AP399" s="85">
        <f t="shared" ca="1" si="2195"/>
        <v>-0.1</v>
      </c>
      <c r="AQ399" s="70"/>
      <c r="AS399" s="69">
        <f>IFERROR(VLOOKUP(Q399,'[1]Professional Skills'!$A$4:$AM$288,MATCH(Profession,'[1]Professional Skills'!$A$3:$AM$3,0),FALSE),"- -")</f>
        <v>0</v>
      </c>
      <c r="AT399" t="s">
        <v>1812</v>
      </c>
      <c r="AU399" s="7" t="str">
        <f t="shared" si="1979"/>
        <v/>
      </c>
      <c r="AV399" s="7">
        <f t="shared" ca="1" si="1980"/>
        <v>0</v>
      </c>
      <c r="AW399" t="str">
        <f t="shared" si="2279"/>
        <v/>
      </c>
      <c r="AX399" t="str">
        <f t="shared" si="1981"/>
        <v/>
      </c>
      <c r="AY399">
        <f t="shared" si="1982"/>
        <v>0</v>
      </c>
      <c r="AZ399" s="70" t="str">
        <f t="shared" si="1983"/>
        <v/>
      </c>
      <c r="BB399" s="69" t="str">
        <f>IFERROR(IF(Q399="Language",VLOOKUP(R399,[1]Cultures!$B$4:$N$218,MATCH(Culture,[1]Cultures!$B$3:$N$3,0),FALSE),VLOOKUP(Q399,[1]Cultures!$B$4:$O$212,MATCH(Culture,[1]Cultures!$B$3:$O$3,0),FALSE)),"- -")</f>
        <v>- -</v>
      </c>
      <c r="BC399" t="s">
        <v>1812</v>
      </c>
      <c r="BD399">
        <f t="shared" ca="1" si="1984"/>
        <v>6.9915218855690409E-2</v>
      </c>
      <c r="BE399">
        <f t="shared" ca="1" si="2280"/>
        <v>-3.0084781144309597E-2</v>
      </c>
      <c r="BH399">
        <f t="shared" ca="1" si="1950"/>
        <v>29</v>
      </c>
      <c r="BI399" s="7">
        <f t="shared" ca="1" si="1985"/>
        <v>0</v>
      </c>
      <c r="BK399" s="7"/>
      <c r="BL399" s="70" t="str">
        <f t="shared" ca="1" si="1986"/>
        <v>- -</v>
      </c>
      <c r="BN399" s="69" t="str">
        <f ca="1">IFERROR(VLOOKUP(V399,Charts!$BT$2:$BV$14,3,FALSE),"- -")</f>
        <v>- -</v>
      </c>
      <c r="BO399" s="85" t="str">
        <f t="shared" ca="1" si="2196"/>
        <v>- -</v>
      </c>
      <c r="BP399" s="70" t="str">
        <f t="shared" ca="1" si="2281"/>
        <v>- -</v>
      </c>
      <c r="BR399" s="7">
        <v>398</v>
      </c>
      <c r="BS399" s="9" t="str">
        <f ca="1">VLOOKUP(BR399,$O$3:$R$568,4,FALSE)</f>
        <v>Mind Death</v>
      </c>
      <c r="BT399" s="7" t="str">
        <f ca="1">VLOOKUP(BS399,$R$3:$V$568,5,FALSE)</f>
        <v>15 / 20</v>
      </c>
      <c r="BU399" s="7">
        <f ca="1">VLOOKUP(BT399,Charts!$BT$2:$BV$14,3,FALSE)</f>
        <v>7.6923076923076927E-2</v>
      </c>
      <c r="BV399" s="7" t="str">
        <f t="shared" ca="1" si="1988"/>
        <v>15</v>
      </c>
      <c r="BW399" s="7" t="str">
        <f t="shared" ca="1" si="1989"/>
        <v>20</v>
      </c>
      <c r="BY399" s="7">
        <f t="shared" ca="1" si="1990"/>
        <v>0.77627416303828389</v>
      </c>
      <c r="BZ399" s="7">
        <f t="shared" ca="1" si="1991"/>
        <v>-0.69935108611520702</v>
      </c>
      <c r="CA399" s="7">
        <f t="shared" ca="1" si="1992"/>
        <v>0</v>
      </c>
      <c r="CB399" s="7">
        <f t="shared" ca="1" si="1993"/>
        <v>0</v>
      </c>
      <c r="CC399" s="7" t="str">
        <f ca="1">IFERROR(IF(CC398+CB399&gt;CD$4,CC398,CC398+CB399),"")</f>
        <v/>
      </c>
      <c r="CD399" s="7">
        <f t="shared" ca="1" si="2197"/>
        <v>0</v>
      </c>
      <c r="CE399" s="7">
        <f t="shared" ca="1" si="1994"/>
        <v>0.76075603190848295</v>
      </c>
      <c r="CF399" s="7">
        <f t="shared" ca="1" si="1995"/>
        <v>-0.68383295498540608</v>
      </c>
      <c r="CG399" s="7">
        <f t="shared" ca="1" si="1996"/>
        <v>0</v>
      </c>
      <c r="CH399" s="7">
        <f t="shared" ca="1" si="1997"/>
        <v>0</v>
      </c>
      <c r="CI399" s="7" t="str">
        <f ca="1">IFERROR(IF(CI398+CH399&gt;CJ$4,CI398,CI398+CH399),"")</f>
        <v/>
      </c>
      <c r="CJ399" s="7">
        <f t="shared" ca="1" si="2198"/>
        <v>0</v>
      </c>
      <c r="CK399" s="7">
        <f t="shared" ca="1" si="1998"/>
        <v>0.48435032750063811</v>
      </c>
      <c r="CL399" s="7">
        <f t="shared" ca="1" si="1999"/>
        <v>-0.40742725057756118</v>
      </c>
      <c r="CM399" s="7">
        <f t="shared" ca="1" si="2000"/>
        <v>0</v>
      </c>
      <c r="CN399" s="7">
        <f t="shared" ca="1" si="2001"/>
        <v>0</v>
      </c>
      <c r="CO399" s="7" t="str">
        <f ca="1">IFERROR(IF(CO398+CN399&gt;CP$4,CO398,CO398+CN399),"")</f>
        <v/>
      </c>
      <c r="CP399" s="7">
        <f t="shared" ca="1" si="2199"/>
        <v>0</v>
      </c>
      <c r="CQ399" s="7">
        <f t="shared" ca="1" si="2002"/>
        <v>0.90726277893101215</v>
      </c>
      <c r="CR399" s="7">
        <f t="shared" ca="1" si="2003"/>
        <v>-0.83033970200793528</v>
      </c>
      <c r="CS399" s="7">
        <f t="shared" ca="1" si="2004"/>
        <v>0</v>
      </c>
      <c r="CT399" s="7">
        <f t="shared" ca="1" si="2005"/>
        <v>0</v>
      </c>
      <c r="CU399" s="7" t="str">
        <f ca="1">IFERROR(IF(CU398+CT399&gt;CV$4,CU398,CU398+CT399),"")</f>
        <v/>
      </c>
      <c r="CV399" s="7">
        <f t="shared" ca="1" si="2200"/>
        <v>0</v>
      </c>
      <c r="CW399" s="7">
        <f t="shared" ca="1" si="2006"/>
        <v>0.27714651494387965</v>
      </c>
      <c r="CX399" s="7">
        <f t="shared" ca="1" si="2007"/>
        <v>-0.20022343802080272</v>
      </c>
      <c r="CY399" s="7">
        <f t="shared" ca="1" si="2008"/>
        <v>0</v>
      </c>
      <c r="CZ399" s="7">
        <f t="shared" ca="1" si="2009"/>
        <v>0</v>
      </c>
      <c r="DA399" s="7" t="str">
        <f ca="1">IFERROR(IF(DA398+CZ399&gt;DB$4,DA398,DA398+CZ399),"")</f>
        <v/>
      </c>
      <c r="DB399" s="7">
        <f t="shared" ca="1" si="2201"/>
        <v>0</v>
      </c>
      <c r="DC399" s="7">
        <f t="shared" ca="1" si="2010"/>
        <v>0.77716813273647012</v>
      </c>
      <c r="DD399" s="7">
        <f t="shared" ca="1" si="2011"/>
        <v>-0.70024505581339325</v>
      </c>
      <c r="DE399" s="7">
        <f t="shared" ca="1" si="2012"/>
        <v>0</v>
      </c>
      <c r="DF399" s="7">
        <f t="shared" ca="1" si="2013"/>
        <v>0</v>
      </c>
      <c r="DG399" s="7" t="str">
        <f ca="1">IFERROR(IF(DG398+DF399&gt;DH$4,DG398,DG398+DF399),"")</f>
        <v/>
      </c>
      <c r="DH399" s="7">
        <f t="shared" ca="1" si="2202"/>
        <v>0</v>
      </c>
      <c r="DI399" s="7">
        <f t="shared" ca="1" si="2014"/>
        <v>0.5103618827422457</v>
      </c>
      <c r="DJ399" s="7">
        <f t="shared" ca="1" si="2015"/>
        <v>-0.43343880581916877</v>
      </c>
      <c r="DK399" s="7">
        <f t="shared" ca="1" si="2016"/>
        <v>0</v>
      </c>
      <c r="DL399" s="7">
        <f t="shared" ca="1" si="2017"/>
        <v>0</v>
      </c>
      <c r="DM399" s="7" t="str">
        <f ca="1">IFERROR(IF(DM398+DL399&gt;DN$4,DM398,DM398+DL399),"")</f>
        <v/>
      </c>
      <c r="DN399" s="7">
        <f t="shared" ca="1" si="2203"/>
        <v>0</v>
      </c>
      <c r="DO399" s="7">
        <f t="shared" ca="1" si="2018"/>
        <v>0.97816478975079568</v>
      </c>
      <c r="DP399" s="7">
        <f t="shared" ca="1" si="2019"/>
        <v>-0.90124171282771881</v>
      </c>
      <c r="DQ399" s="7">
        <f t="shared" ca="1" si="2020"/>
        <v>0</v>
      </c>
      <c r="DR399" s="7">
        <f t="shared" ca="1" si="2021"/>
        <v>0</v>
      </c>
      <c r="DS399" s="7" t="str">
        <f ca="1">IFERROR(IF(DS398+DR399&gt;DT$4,DS398,DS398+DR399),"")</f>
        <v/>
      </c>
      <c r="DT399" s="7">
        <f t="shared" ca="1" si="2204"/>
        <v>0</v>
      </c>
      <c r="DU399" s="7">
        <f t="shared" ca="1" si="2022"/>
        <v>1.9054485475603511E-2</v>
      </c>
      <c r="DV399" s="7">
        <f t="shared" ca="1" si="2023"/>
        <v>5.7868591447473416E-2</v>
      </c>
      <c r="DW399" s="7">
        <f t="shared" ca="1" si="2024"/>
        <v>1</v>
      </c>
      <c r="DX399" s="7" t="str">
        <f t="shared" ca="1" si="2025"/>
        <v>15</v>
      </c>
      <c r="DY399" s="7" t="str">
        <f ca="1">IFERROR(IF(DY398+DX399&gt;DZ$4,DY398,DY398+DX399),"")</f>
        <v/>
      </c>
      <c r="DZ399" s="7">
        <f t="shared" ca="1" si="2205"/>
        <v>0</v>
      </c>
      <c r="EA399" s="7">
        <f t="shared" ca="1" si="2026"/>
        <v>0.63250598706606087</v>
      </c>
      <c r="EB399" s="7">
        <f t="shared" ca="1" si="2027"/>
        <v>-0.55558291014298389</v>
      </c>
      <c r="EC399" s="7">
        <f t="shared" ca="1" si="2028"/>
        <v>0</v>
      </c>
      <c r="ED399" s="7">
        <f t="shared" ca="1" si="2029"/>
        <v>0</v>
      </c>
      <c r="EE399" s="7" t="str">
        <f ca="1">IFERROR(IF(EE398+ED399&gt;EF$4,EE398,EE398+ED399),"")</f>
        <v/>
      </c>
      <c r="EF399" s="7">
        <f t="shared" ca="1" si="2206"/>
        <v>0</v>
      </c>
      <c r="EG399" s="7">
        <f t="shared" ca="1" si="2030"/>
        <v>0.5778062600390792</v>
      </c>
      <c r="EH399" s="7">
        <f t="shared" ca="1" si="2031"/>
        <v>-0.50088318311600233</v>
      </c>
      <c r="EI399" s="7">
        <f t="shared" ca="1" si="2032"/>
        <v>0</v>
      </c>
      <c r="EJ399" s="7">
        <f t="shared" ca="1" si="2033"/>
        <v>0</v>
      </c>
      <c r="EK399" s="7" t="str">
        <f ca="1">IFERROR(IF(EK398+EJ399&gt;EL$4,EK398,EK398+EJ399),"")</f>
        <v/>
      </c>
      <c r="EL399" s="7">
        <f t="shared" ca="1" si="2207"/>
        <v>0</v>
      </c>
      <c r="EM399" s="7">
        <f t="shared" ca="1" si="2034"/>
        <v>0.16852740427399804</v>
      </c>
      <c r="EN399" s="7">
        <f t="shared" ca="1" si="2035"/>
        <v>-9.1604327350921111E-2</v>
      </c>
      <c r="EO399" s="7">
        <f t="shared" ca="1" si="2036"/>
        <v>0</v>
      </c>
      <c r="EP399" s="7">
        <f t="shared" ca="1" si="2037"/>
        <v>0</v>
      </c>
      <c r="EQ399" s="7" t="str">
        <f ca="1">IFERROR(IF(EQ398+EP399&gt;ER$4,EQ398,EQ398+EP399),"")</f>
        <v/>
      </c>
      <c r="ER399" s="7">
        <f t="shared" ca="1" si="2208"/>
        <v>0</v>
      </c>
      <c r="ES399" s="7">
        <f t="shared" ca="1" si="2038"/>
        <v>0.57102827437623116</v>
      </c>
      <c r="ET399" s="7">
        <f t="shared" ca="1" si="2039"/>
        <v>-0.49410519745315423</v>
      </c>
      <c r="EU399" s="7">
        <f t="shared" ca="1" si="2040"/>
        <v>0</v>
      </c>
      <c r="EV399" s="7">
        <f t="shared" ca="1" si="2041"/>
        <v>0</v>
      </c>
      <c r="EW399" s="7" t="str">
        <f ca="1">IFERROR(IF(EW398+EV399&gt;EX$4,EW398,EW398+EV399),"")</f>
        <v/>
      </c>
      <c r="EX399" s="7">
        <f t="shared" ca="1" si="2209"/>
        <v>0</v>
      </c>
      <c r="EY399" s="7">
        <f t="shared" ca="1" si="2042"/>
        <v>6.1140587196892859E-3</v>
      </c>
      <c r="EZ399" s="7">
        <f t="shared" ca="1" si="2043"/>
        <v>7.0809018203387641E-2</v>
      </c>
      <c r="FA399" s="7">
        <f t="shared" ca="1" si="2044"/>
        <v>1</v>
      </c>
      <c r="FB399" s="7" t="str">
        <f t="shared" ca="1" si="2045"/>
        <v>15</v>
      </c>
      <c r="FC399" s="7" t="str">
        <f ca="1">IFERROR(IF(FC398+FB399&gt;FD$4,FC398,FC398+FB399),"")</f>
        <v/>
      </c>
      <c r="FD399" s="7">
        <f t="shared" ca="1" si="2210"/>
        <v>0</v>
      </c>
      <c r="FE399" s="7">
        <f t="shared" ca="1" si="2046"/>
        <v>0.46343525137773223</v>
      </c>
      <c r="FF399" s="7">
        <f t="shared" ca="1" si="2047"/>
        <v>-0.3865121744546553</v>
      </c>
      <c r="FG399" s="7">
        <f t="shared" ca="1" si="2048"/>
        <v>0</v>
      </c>
      <c r="FH399" s="7">
        <f t="shared" ca="1" si="2049"/>
        <v>0</v>
      </c>
      <c r="FI399" s="7" t="str">
        <f ca="1">IFERROR(IF(FI398+FH399&gt;FJ$4,FI398,FI398+FH399),"")</f>
        <v/>
      </c>
      <c r="FJ399" s="7">
        <f t="shared" ca="1" si="2211"/>
        <v>0</v>
      </c>
      <c r="FK399" s="7">
        <f t="shared" ca="1" si="2050"/>
        <v>0.63774374948305601</v>
      </c>
      <c r="FL399" s="7">
        <f t="shared" ca="1" si="2051"/>
        <v>-0.56082067255997914</v>
      </c>
      <c r="FM399" s="7">
        <f t="shared" ca="1" si="2052"/>
        <v>0</v>
      </c>
      <c r="FN399" s="7">
        <f t="shared" ca="1" si="2053"/>
        <v>0</v>
      </c>
      <c r="FO399" s="7" t="str">
        <f ca="1">IFERROR(IF(FO398+FN399&gt;FP$4,FO398,FO398+FN399),"")</f>
        <v/>
      </c>
      <c r="FP399" s="7">
        <f t="shared" ca="1" si="2212"/>
        <v>0</v>
      </c>
      <c r="FQ399" s="7">
        <f t="shared" ca="1" si="2054"/>
        <v>0.44526433446259384</v>
      </c>
      <c r="FR399" s="7">
        <f t="shared" ca="1" si="2055"/>
        <v>-0.36834125753951691</v>
      </c>
      <c r="FS399" s="7">
        <f t="shared" ca="1" si="2056"/>
        <v>0</v>
      </c>
      <c r="FT399" s="7">
        <f t="shared" ca="1" si="2057"/>
        <v>0</v>
      </c>
      <c r="FU399" s="7" t="str">
        <f ca="1">IFERROR(IF(FU398+FT399&gt;FV$4,FU398,FU398+FT399),"")</f>
        <v/>
      </c>
      <c r="FV399" s="7">
        <f t="shared" ca="1" si="2213"/>
        <v>0</v>
      </c>
      <c r="FW399" s="7">
        <f t="shared" ca="1" si="2058"/>
        <v>3.5448445086822877E-2</v>
      </c>
      <c r="FX399" s="7">
        <f t="shared" ca="1" si="2059"/>
        <v>4.147463183625405E-2</v>
      </c>
      <c r="FY399" s="7">
        <f t="shared" ca="1" si="2060"/>
        <v>1</v>
      </c>
      <c r="FZ399" s="7" t="str">
        <f t="shared" ca="1" si="2061"/>
        <v>15</v>
      </c>
      <c r="GA399" s="7" t="str">
        <f ca="1">IFERROR(IF(GA398+FZ399&gt;GB$4,GA398,GA398+FZ399),"")</f>
        <v/>
      </c>
      <c r="GB399" s="7">
        <f t="shared" ca="1" si="2214"/>
        <v>0</v>
      </c>
      <c r="GC399" s="7">
        <f t="shared" ca="1" si="2062"/>
        <v>0.71320719574925684</v>
      </c>
      <c r="GD399" s="7">
        <f t="shared" ca="1" si="2063"/>
        <v>-0.63628411882617986</v>
      </c>
      <c r="GE399" s="7">
        <f t="shared" ca="1" si="2064"/>
        <v>0</v>
      </c>
      <c r="GF399" s="7">
        <f t="shared" ca="1" si="2065"/>
        <v>0</v>
      </c>
      <c r="GG399" s="7" t="str">
        <f ca="1">IFERROR(IF(GG398+GF399&gt;GH$4,GG398,GG398+GF399),"")</f>
        <v/>
      </c>
      <c r="GH399" s="7">
        <f t="shared" ca="1" si="2215"/>
        <v>0</v>
      </c>
      <c r="GI399" s="7">
        <f t="shared" ca="1" si="2066"/>
        <v>0.81656911666918364</v>
      </c>
      <c r="GJ399" s="7">
        <f t="shared" ca="1" si="2067"/>
        <v>-0.73964603974610665</v>
      </c>
      <c r="GK399" s="7">
        <f t="shared" ca="1" si="2068"/>
        <v>0</v>
      </c>
      <c r="GL399" s="7">
        <f t="shared" ca="1" si="2069"/>
        <v>0</v>
      </c>
      <c r="GM399" s="7" t="str">
        <f ca="1">IFERROR(IF(GM398+GL399&gt;GN$4,GM398,GM398+GL399),"")</f>
        <v/>
      </c>
      <c r="GN399" s="7">
        <f t="shared" ca="1" si="2216"/>
        <v>0</v>
      </c>
      <c r="GO399" s="7">
        <f t="shared" ca="1" si="2070"/>
        <v>0.64336432015805511</v>
      </c>
      <c r="GP399" s="7">
        <f t="shared" ca="1" si="2071"/>
        <v>-0.56644124323497813</v>
      </c>
      <c r="GQ399" s="7">
        <f t="shared" ca="1" si="2072"/>
        <v>0</v>
      </c>
      <c r="GR399" s="7">
        <f t="shared" ca="1" si="2073"/>
        <v>0</v>
      </c>
      <c r="GS399" s="7" t="str">
        <f ca="1">IFERROR(IF(GS398+GR399&gt;GT$4,GS398,GS398+GR399),"")</f>
        <v/>
      </c>
      <c r="GT399" s="7">
        <f t="shared" ca="1" si="2217"/>
        <v>0</v>
      </c>
      <c r="GU399" s="7">
        <f t="shared" ca="1" si="2074"/>
        <v>6.6125954756656058E-2</v>
      </c>
      <c r="GV399" s="7">
        <f t="shared" ca="1" si="2075"/>
        <v>1.0797122166420869E-2</v>
      </c>
      <c r="GW399" s="7">
        <f t="shared" ca="1" si="2076"/>
        <v>1</v>
      </c>
      <c r="GX399" s="7" t="str">
        <f t="shared" ca="1" si="2077"/>
        <v>15</v>
      </c>
      <c r="GY399" s="7" t="str">
        <f ca="1">IFERROR(IF(GY398+GX399&gt;GZ$4,GY398,GY398+GX399),"")</f>
        <v/>
      </c>
      <c r="GZ399" s="7">
        <f t="shared" ca="1" si="2218"/>
        <v>0</v>
      </c>
      <c r="HA399" s="7">
        <f t="shared" ca="1" si="2078"/>
        <v>0.24287288145484665</v>
      </c>
      <c r="HB399" s="7">
        <f t="shared" ca="1" si="2079"/>
        <v>-0.16594980453176972</v>
      </c>
      <c r="HC399" s="7">
        <f t="shared" ca="1" si="2080"/>
        <v>0</v>
      </c>
      <c r="HD399" s="7">
        <f t="shared" ca="1" si="2081"/>
        <v>0</v>
      </c>
      <c r="HE399" s="7" t="str">
        <f ca="1">IFERROR(IF(HE398+HD399&gt;HF$4,HE398,HE398+HD399),"")</f>
        <v/>
      </c>
      <c r="HF399" s="7">
        <f t="shared" ca="1" si="2219"/>
        <v>0</v>
      </c>
      <c r="HG399" s="7">
        <f t="shared" ca="1" si="2082"/>
        <v>0.36313579805356422</v>
      </c>
      <c r="HH399" s="7">
        <f t="shared" ca="1" si="2083"/>
        <v>-0.28621272113048729</v>
      </c>
      <c r="HI399" s="7">
        <f t="shared" ca="1" si="2084"/>
        <v>0</v>
      </c>
      <c r="HJ399" s="7">
        <f t="shared" ca="1" si="2085"/>
        <v>0</v>
      </c>
      <c r="HK399" s="7" t="str">
        <f ca="1">IFERROR(IF(HK398+HJ399&gt;HL$4,HK398,HK398+HJ399),"")</f>
        <v/>
      </c>
      <c r="HL399" s="7">
        <f t="shared" ca="1" si="2220"/>
        <v>0</v>
      </c>
      <c r="HM399" s="7">
        <f t="shared" ca="1" si="2086"/>
        <v>0.62865881645436916</v>
      </c>
      <c r="HN399" s="7">
        <f t="shared" ca="1" si="2087"/>
        <v>-0.55173573953129229</v>
      </c>
      <c r="HO399" s="7">
        <f t="shared" ca="1" si="2088"/>
        <v>0</v>
      </c>
      <c r="HP399" s="7">
        <f t="shared" ca="1" si="2089"/>
        <v>0</v>
      </c>
      <c r="HQ399" s="7" t="str">
        <f ca="1">IFERROR(IF(HQ398+HP399&gt;HR$4,HQ398,HQ398+HP399),"")</f>
        <v/>
      </c>
      <c r="HR399" s="7">
        <f t="shared" ca="1" si="2221"/>
        <v>0</v>
      </c>
      <c r="HS399" s="7">
        <f t="shared" ca="1" si="2090"/>
        <v>0.8896726625251713</v>
      </c>
      <c r="HT399" s="7">
        <f t="shared" ca="1" si="2091"/>
        <v>-0.81274958560209432</v>
      </c>
      <c r="HU399" s="7">
        <f t="shared" ca="1" si="2092"/>
        <v>0</v>
      </c>
      <c r="HV399" s="7">
        <f t="shared" ca="1" si="2093"/>
        <v>0</v>
      </c>
      <c r="HW399" s="7" t="str">
        <f ca="1">IFERROR(IF(HW398+HV399&gt;HX$4,HW398,HW398+HV399),"")</f>
        <v/>
      </c>
      <c r="HX399" s="7">
        <f t="shared" ca="1" si="2222"/>
        <v>0</v>
      </c>
      <c r="HY399" s="7">
        <f t="shared" ca="1" si="2094"/>
        <v>0.56829179283728393</v>
      </c>
      <c r="HZ399" s="7">
        <f t="shared" ca="1" si="2095"/>
        <v>-0.491368715914207</v>
      </c>
      <c r="IA399" s="7">
        <f t="shared" ca="1" si="2096"/>
        <v>0</v>
      </c>
      <c r="IB399" s="7">
        <f t="shared" ca="1" si="2097"/>
        <v>0</v>
      </c>
      <c r="IC399" s="7" t="str">
        <f ca="1">IFERROR(IF(IC398+IB399&gt;ID$4,IC398,IC398+IB399),"")</f>
        <v/>
      </c>
      <c r="ID399" s="7">
        <f t="shared" ca="1" si="2223"/>
        <v>0</v>
      </c>
      <c r="IE399" s="7">
        <f t="shared" ca="1" si="2098"/>
        <v>0.88750447865620286</v>
      </c>
      <c r="IF399" s="7">
        <f t="shared" ca="1" si="2099"/>
        <v>-0.81058140173312587</v>
      </c>
      <c r="IG399" s="7">
        <f t="shared" ca="1" si="2100"/>
        <v>0</v>
      </c>
      <c r="IH399" s="7">
        <f t="shared" ca="1" si="2101"/>
        <v>0</v>
      </c>
      <c r="II399" s="7" t="str">
        <f ca="1">IFERROR(IF(II398+IH399&gt;IJ$4,II398,II398+IH399),"")</f>
        <v/>
      </c>
      <c r="IJ399" s="7">
        <f t="shared" ca="1" si="2224"/>
        <v>0</v>
      </c>
      <c r="IK399" s="7">
        <f t="shared" ca="1" si="2102"/>
        <v>0.79195887036844348</v>
      </c>
      <c r="IL399" s="7">
        <f t="shared" ca="1" si="2103"/>
        <v>-0.71503579344536661</v>
      </c>
      <c r="IM399" s="7">
        <f t="shared" ca="1" si="2104"/>
        <v>0</v>
      </c>
      <c r="IN399" s="7">
        <f t="shared" ca="1" si="2105"/>
        <v>0</v>
      </c>
      <c r="IO399" s="7" t="str">
        <f ca="1">IFERROR(IF(IO398+IN399&gt;IP$4,IO398,IO398+IN399),"")</f>
        <v/>
      </c>
      <c r="IP399" s="7">
        <f t="shared" ca="1" si="2225"/>
        <v>0</v>
      </c>
      <c r="IQ399" s="7">
        <f t="shared" ca="1" si="2106"/>
        <v>0.54023573746581333</v>
      </c>
      <c r="IR399" s="7">
        <f t="shared" ca="1" si="2107"/>
        <v>-0.4633126605427364</v>
      </c>
      <c r="IS399" s="7">
        <f t="shared" ca="1" si="2108"/>
        <v>0</v>
      </c>
      <c r="IT399" s="7">
        <f t="shared" ca="1" si="2109"/>
        <v>0</v>
      </c>
      <c r="IU399" s="7" t="str">
        <f ca="1">IFERROR(IF(IU398+IT399&gt;IV$4,IU398,IU398+IT399),"")</f>
        <v/>
      </c>
      <c r="IV399" s="7">
        <f t="shared" ca="1" si="2226"/>
        <v>0</v>
      </c>
      <c r="IW399" s="7">
        <f t="shared" ca="1" si="2110"/>
        <v>0.96356223335888025</v>
      </c>
      <c r="IX399" s="7">
        <f t="shared" ca="1" si="2111"/>
        <v>-0.88663915643580338</v>
      </c>
      <c r="IY399" s="7">
        <f t="shared" ca="1" si="2112"/>
        <v>0</v>
      </c>
      <c r="IZ399" s="7">
        <f t="shared" ca="1" si="2113"/>
        <v>0</v>
      </c>
      <c r="JA399" s="7" t="str">
        <f ca="1">IFERROR(IF(JA398+IZ399&gt;JB$4,JA398,JA398+IZ399),"")</f>
        <v/>
      </c>
      <c r="JB399" s="7">
        <f t="shared" ca="1" si="2227"/>
        <v>0</v>
      </c>
      <c r="JC399" s="7">
        <f t="shared" ca="1" si="2114"/>
        <v>0.88056710903082303</v>
      </c>
      <c r="JD399" s="7">
        <f t="shared" ca="1" si="2115"/>
        <v>-0.80364403210774604</v>
      </c>
      <c r="JE399" s="7">
        <f t="shared" ca="1" si="2116"/>
        <v>0</v>
      </c>
      <c r="JF399" s="7">
        <f t="shared" ca="1" si="2117"/>
        <v>0</v>
      </c>
      <c r="JG399" s="7" t="str">
        <f ca="1">IFERROR(IF(JG398+JF399&gt;JH$4,JG398,JG398+JF399),"")</f>
        <v/>
      </c>
      <c r="JH399" s="7">
        <f t="shared" ca="1" si="2228"/>
        <v>0</v>
      </c>
      <c r="JI399" s="7">
        <f t="shared" ca="1" si="2118"/>
        <v>0.92422577906075953</v>
      </c>
      <c r="JJ399" s="7">
        <f t="shared" ca="1" si="2119"/>
        <v>-0.84730270213768266</v>
      </c>
      <c r="JK399" s="7">
        <f t="shared" ca="1" si="2120"/>
        <v>0</v>
      </c>
      <c r="JL399" s="7">
        <f t="shared" ca="1" si="2121"/>
        <v>0</v>
      </c>
      <c r="JM399" s="7" t="str">
        <f ca="1">IFERROR(IF(JM398+JL399&gt;JN$4,JM398,JM398+JL399),"")</f>
        <v/>
      </c>
      <c r="JN399" s="7">
        <f t="shared" ca="1" si="2229"/>
        <v>0</v>
      </c>
      <c r="JO399" s="7">
        <f t="shared" ca="1" si="2122"/>
        <v>0.49095036363739286</v>
      </c>
      <c r="JP399" s="7">
        <f t="shared" ca="1" si="2123"/>
        <v>-0.41402728671431593</v>
      </c>
      <c r="JQ399" s="7">
        <f t="shared" ca="1" si="2124"/>
        <v>0</v>
      </c>
      <c r="JR399" s="7">
        <f t="shared" ca="1" si="2125"/>
        <v>0</v>
      </c>
      <c r="JS399" s="7" t="str">
        <f ca="1">IFERROR(IF(JS398+JR399&gt;JT$4,JS398,JS398+JR399),"")</f>
        <v/>
      </c>
      <c r="JT399" s="7">
        <f t="shared" ca="1" si="2230"/>
        <v>0</v>
      </c>
      <c r="JU399" s="7">
        <f t="shared" ca="1" si="2126"/>
        <v>0.69244604252046216</v>
      </c>
      <c r="JV399" s="7">
        <f t="shared" ca="1" si="2127"/>
        <v>-0.61552296559738529</v>
      </c>
      <c r="JW399" s="7">
        <f t="shared" ca="1" si="2128"/>
        <v>0</v>
      </c>
      <c r="JX399" s="7">
        <f t="shared" ca="1" si="2129"/>
        <v>0</v>
      </c>
      <c r="JY399" s="7" t="str">
        <f ca="1">IFERROR(IF(JY398+JX399&gt;JZ$4,JY398,JY398+JX399),"")</f>
        <v/>
      </c>
      <c r="JZ399" s="7">
        <f t="shared" ca="1" si="2231"/>
        <v>0</v>
      </c>
      <c r="KA399" s="7">
        <f t="shared" ca="1" si="2130"/>
        <v>0.19266130073076948</v>
      </c>
      <c r="KB399" s="7">
        <f t="shared" ca="1" si="2131"/>
        <v>-0.11573822380769255</v>
      </c>
      <c r="KC399" s="7">
        <f t="shared" ca="1" si="2132"/>
        <v>0</v>
      </c>
      <c r="KD399" s="7">
        <f t="shared" ca="1" si="2133"/>
        <v>0</v>
      </c>
      <c r="KE399" s="7" t="str">
        <f ca="1">IFERROR(IF(KE398+KD399&gt;KF$4,KE398,KE398+KD399),"")</f>
        <v/>
      </c>
      <c r="KF399" s="7">
        <f t="shared" ca="1" si="2232"/>
        <v>0</v>
      </c>
      <c r="KG399" s="7">
        <f t="shared" ca="1" si="2134"/>
        <v>0.87066366349928248</v>
      </c>
      <c r="KH399" s="7">
        <f t="shared" ca="1" si="2135"/>
        <v>-0.7937405865762055</v>
      </c>
      <c r="KI399" s="7">
        <f t="shared" ca="1" si="2136"/>
        <v>0</v>
      </c>
      <c r="KJ399" s="7">
        <f t="shared" ca="1" si="2137"/>
        <v>0</v>
      </c>
      <c r="KK399" s="7" t="str">
        <f ca="1">IFERROR(IF(KK398+KJ399&gt;KL$4,KK398,KK398+KJ399),"")</f>
        <v/>
      </c>
      <c r="KL399" s="7">
        <f t="shared" ca="1" si="2233"/>
        <v>0</v>
      </c>
      <c r="KM399" s="7">
        <f t="shared" ca="1" si="2138"/>
        <v>0.43568900306801739</v>
      </c>
      <c r="KN399" s="7">
        <f t="shared" ca="1" si="2139"/>
        <v>-0.35876592614494046</v>
      </c>
      <c r="KO399" s="7">
        <f t="shared" ca="1" si="2140"/>
        <v>0</v>
      </c>
      <c r="KP399" s="7">
        <f t="shared" ca="1" si="2141"/>
        <v>0</v>
      </c>
      <c r="KQ399" s="7" t="str">
        <f ca="1">IFERROR(IF(KQ398+KP399&gt;KR$4,KQ398,KQ398+KP399),"")</f>
        <v/>
      </c>
      <c r="KR399" s="7">
        <f t="shared" ca="1" si="2234"/>
        <v>0</v>
      </c>
      <c r="KS399" s="7">
        <f t="shared" ca="1" si="2142"/>
        <v>0.78138274161220789</v>
      </c>
      <c r="KT399" s="7">
        <f t="shared" ca="1" si="2143"/>
        <v>-0.70445966468913102</v>
      </c>
      <c r="KU399" s="7">
        <f t="shared" ca="1" si="2144"/>
        <v>0</v>
      </c>
      <c r="KV399" s="7">
        <f t="shared" ca="1" si="2145"/>
        <v>0</v>
      </c>
      <c r="KW399" s="7" t="str">
        <f ca="1">IFERROR(IF(KW398+KV399&gt;KX$4,KW398,KW398+KV399),"")</f>
        <v/>
      </c>
      <c r="KX399" s="7">
        <f t="shared" ca="1" si="2235"/>
        <v>0</v>
      </c>
      <c r="KY399" s="7">
        <f t="shared" ca="1" si="2146"/>
        <v>0.50091065709752658</v>
      </c>
      <c r="KZ399" s="7">
        <f t="shared" ca="1" si="2147"/>
        <v>-0.42398758017444965</v>
      </c>
      <c r="LA399" s="7">
        <f t="shared" ca="1" si="2148"/>
        <v>0</v>
      </c>
      <c r="LB399" s="7">
        <f t="shared" ca="1" si="2149"/>
        <v>0</v>
      </c>
      <c r="LC399" s="7" t="str">
        <f ca="1">IFERROR(IF(LC398+LB399&gt;LD$4,LC398,LC398+LB399),"")</f>
        <v/>
      </c>
      <c r="LD399" s="7">
        <f t="shared" ca="1" si="2236"/>
        <v>0</v>
      </c>
      <c r="LE399" s="7">
        <f t="shared" ca="1" si="2150"/>
        <v>0.29236298703585029</v>
      </c>
      <c r="LF399" s="7">
        <f t="shared" ca="1" si="2151"/>
        <v>-0.21543991011277336</v>
      </c>
      <c r="LG399" s="7">
        <f t="shared" ca="1" si="2152"/>
        <v>0</v>
      </c>
      <c r="LH399" s="7">
        <f t="shared" ca="1" si="2153"/>
        <v>0</v>
      </c>
      <c r="LI399" s="7" t="str">
        <f ca="1">IFERROR(IF(LI398+LH399&gt;LJ$4,LI398,LI398+LH399),"")</f>
        <v/>
      </c>
      <c r="LJ399" s="7">
        <f t="shared" ca="1" si="2237"/>
        <v>0</v>
      </c>
      <c r="LK399" s="7">
        <f t="shared" ca="1" si="2154"/>
        <v>0.73619505673136909</v>
      </c>
      <c r="LL399" s="7">
        <f t="shared" ca="1" si="2155"/>
        <v>-0.65927197980829222</v>
      </c>
      <c r="LM399" s="7">
        <f t="shared" ca="1" si="2156"/>
        <v>0</v>
      </c>
      <c r="LN399" s="7">
        <f t="shared" ca="1" si="2157"/>
        <v>0</v>
      </c>
      <c r="LO399" s="7" t="str">
        <f ca="1">IFERROR(IF(LO398+LN399&gt;LP$4,LO398,LO398+LN399),"")</f>
        <v/>
      </c>
      <c r="LP399" s="7">
        <f t="shared" ca="1" si="2238"/>
        <v>0</v>
      </c>
      <c r="LQ399" s="7">
        <f t="shared" ca="1" si="2158"/>
        <v>0.47603100151661282</v>
      </c>
      <c r="LR399" s="7">
        <f t="shared" ca="1" si="2159"/>
        <v>-0.39910792459353589</v>
      </c>
      <c r="LS399" s="7">
        <f t="shared" ca="1" si="2160"/>
        <v>0</v>
      </c>
      <c r="LT399" s="7">
        <f t="shared" ca="1" si="2161"/>
        <v>0</v>
      </c>
      <c r="LU399" s="7" t="str">
        <f ca="1">IFERROR(IF(LU398+LT399&gt;LV$4,LU398,LU398+LT399),"")</f>
        <v/>
      </c>
      <c r="LV399" s="7">
        <f t="shared" ca="1" si="2239"/>
        <v>0</v>
      </c>
      <c r="LW399" s="7">
        <f t="shared" ca="1" si="2162"/>
        <v>0.560328649930391</v>
      </c>
      <c r="LX399" s="7">
        <f t="shared" ca="1" si="2163"/>
        <v>-0.48340557300731407</v>
      </c>
      <c r="LY399" s="7">
        <f t="shared" ca="1" si="2164"/>
        <v>0</v>
      </c>
      <c r="LZ399" s="7">
        <f t="shared" ca="1" si="2165"/>
        <v>0</v>
      </c>
      <c r="MA399" s="7" t="str">
        <f ca="1">IFERROR(IF(MA398+LZ399&gt;MB$4,MA398,MA398+LZ399),"")</f>
        <v/>
      </c>
      <c r="MB399" s="7">
        <f t="shared" ca="1" si="2240"/>
        <v>0</v>
      </c>
      <c r="MC399" s="7">
        <f t="shared" ca="1" si="2166"/>
        <v>0.1150216119918358</v>
      </c>
      <c r="MD399" s="7">
        <f t="shared" ca="1" si="2167"/>
        <v>-3.8098535068758876E-2</v>
      </c>
      <c r="ME399" s="7">
        <f t="shared" ca="1" si="2168"/>
        <v>0</v>
      </c>
      <c r="MF399" s="7">
        <f t="shared" ca="1" si="2169"/>
        <v>0</v>
      </c>
      <c r="MG399" s="7" t="str">
        <f ca="1">IFERROR(IF(MG398+MF399&gt;MH$4,MG398,MG398+MF399),"")</f>
        <v/>
      </c>
      <c r="MH399" s="7">
        <f t="shared" ca="1" si="2241"/>
        <v>0</v>
      </c>
      <c r="MI399" s="7">
        <f t="shared" ca="1" si="2170"/>
        <v>0.4061535429881391</v>
      </c>
      <c r="MJ399" s="7">
        <f t="shared" ca="1" si="2171"/>
        <v>-0.32923046606506218</v>
      </c>
      <c r="MK399" s="7">
        <f t="shared" ca="1" si="2172"/>
        <v>0</v>
      </c>
      <c r="ML399" s="7">
        <f t="shared" ca="1" si="2173"/>
        <v>0</v>
      </c>
      <c r="MM399" s="7" t="str">
        <f ca="1">IFERROR(IF(MM398+ML399&gt;MN$4,MM398,MM398+ML399),"")</f>
        <v/>
      </c>
      <c r="MN399" s="7">
        <f t="shared" ca="1" si="2242"/>
        <v>0</v>
      </c>
      <c r="MO399" s="7">
        <f t="shared" ca="1" si="2174"/>
        <v>0.16857085222919344</v>
      </c>
      <c r="MP399" s="7">
        <f t="shared" ca="1" si="2175"/>
        <v>-9.1647775306116508E-2</v>
      </c>
      <c r="MQ399" s="7">
        <f t="shared" ca="1" si="2176"/>
        <v>0</v>
      </c>
      <c r="MR399" s="7">
        <f t="shared" ca="1" si="2177"/>
        <v>0</v>
      </c>
      <c r="MS399" s="7" t="str">
        <f ca="1">IFERROR(IF(MS398+MR399&gt;MT$4,MS398,MS398+MR399),"")</f>
        <v/>
      </c>
      <c r="MT399" s="7">
        <f t="shared" ca="1" si="2243"/>
        <v>0</v>
      </c>
      <c r="MU399" s="7">
        <f t="shared" ca="1" si="2178"/>
        <v>0.65138022283972752</v>
      </c>
      <c r="MV399" s="7">
        <f t="shared" ca="1" si="2179"/>
        <v>-0.57445714591665054</v>
      </c>
      <c r="MW399" s="7">
        <f t="shared" ca="1" si="2180"/>
        <v>0</v>
      </c>
      <c r="MX399" s="7">
        <f t="shared" ca="1" si="2181"/>
        <v>0</v>
      </c>
      <c r="MY399" s="7" t="str">
        <f ca="1">IFERROR(IF(MY398+MX399&gt;MZ$4,MY398,MY398+MX399),"")</f>
        <v/>
      </c>
      <c r="MZ399" s="7">
        <f t="shared" ca="1" si="2244"/>
        <v>0</v>
      </c>
      <c r="NA399" s="7">
        <f t="shared" ca="1" si="2182"/>
        <v>0.98702388823008547</v>
      </c>
      <c r="NB399" s="7">
        <f t="shared" ca="1" si="2183"/>
        <v>-0.91010081130700859</v>
      </c>
      <c r="NC399" s="7">
        <f t="shared" ca="1" si="2184"/>
        <v>0</v>
      </c>
      <c r="ND399" s="7">
        <f t="shared" ca="1" si="2185"/>
        <v>0</v>
      </c>
      <c r="NE399" s="7" t="str">
        <f ca="1">IFERROR(IF(NE398+ND399&gt;NF$4,NE398,NE398+ND399),"")</f>
        <v/>
      </c>
      <c r="NF399" s="7">
        <f t="shared" ca="1" si="2245"/>
        <v>0</v>
      </c>
      <c r="NG399" s="7">
        <f t="shared" ca="1" si="2186"/>
        <v>0.86235692057037072</v>
      </c>
      <c r="NH399" s="7">
        <f t="shared" ca="1" si="2187"/>
        <v>-0.78543384364729385</v>
      </c>
      <c r="NI399" s="7">
        <f t="shared" ca="1" si="2188"/>
        <v>0</v>
      </c>
      <c r="NJ399" s="7">
        <f t="shared" ca="1" si="2189"/>
        <v>0</v>
      </c>
      <c r="NK399" s="7" t="str">
        <f ca="1">IFERROR(IF(NK398+NJ399&gt;NL$4,NK398,NK398+NJ399),"")</f>
        <v/>
      </c>
      <c r="NL399" s="7">
        <f t="shared" ca="1" si="2246"/>
        <v>0</v>
      </c>
      <c r="NM399" s="7">
        <f t="shared" ca="1" si="2190"/>
        <v>1.9637333441146931E-2</v>
      </c>
      <c r="NN399" s="7">
        <f t="shared" ca="1" si="2191"/>
        <v>5.7285743481929996E-2</v>
      </c>
      <c r="NO399" s="7">
        <f t="shared" ca="1" si="2192"/>
        <v>1</v>
      </c>
      <c r="NP399" s="7" t="str">
        <f t="shared" ca="1" si="2193"/>
        <v>15</v>
      </c>
      <c r="NQ399" s="7" t="str">
        <f ca="1">IFERROR(IF(NQ398+NP399&gt;NR$4,NQ398,NQ398+NP399),"")</f>
        <v/>
      </c>
      <c r="NR399" s="7">
        <f t="shared" ca="1" si="2247"/>
        <v>0</v>
      </c>
      <c r="NT399">
        <v>401</v>
      </c>
      <c r="NU399" s="7" t="s">
        <v>19</v>
      </c>
      <c r="NV399" s="7" t="str">
        <f t="shared" ca="1" si="1987"/>
        <v/>
      </c>
      <c r="NW399" s="7" t="str">
        <f t="shared" ca="1" si="2194"/>
        <v/>
      </c>
      <c r="NX399" t="str">
        <f ca="1">IFERROR(VLOOKUP(NT399,$K$3:$AK$568,8,FALSE),"")</f>
        <v/>
      </c>
      <c r="NY399" t="str">
        <f ca="1">IFERROR(VLOOKUP(NT399,$K$3:$AK$568,9,FALSE),"")</f>
        <v/>
      </c>
      <c r="NZ399" s="7" t="str">
        <f ca="1">IFERROR(VLOOKUP(NT399,$K$3:$AK$568,27,FALSE),"")</f>
        <v/>
      </c>
      <c r="OB399">
        <v>401</v>
      </c>
      <c r="OC399" s="7" t="s">
        <v>19</v>
      </c>
      <c r="OD399" t="e">
        <f t="shared" ca="1" si="2248"/>
        <v>#N/A</v>
      </c>
      <c r="OE399" s="7" t="str">
        <f t="shared" ca="1" si="2249"/>
        <v/>
      </c>
      <c r="OF399" s="7" t="str">
        <f t="shared" ca="1" si="2250"/>
        <v/>
      </c>
      <c r="OG399" t="str">
        <f t="shared" ca="1" si="2251"/>
        <v/>
      </c>
      <c r="OI399">
        <v>401</v>
      </c>
      <c r="OJ399" s="7" t="s">
        <v>19</v>
      </c>
      <c r="OK399" s="7" t="str">
        <f t="shared" ca="1" si="2252"/>
        <v/>
      </c>
      <c r="OL399" s="7" t="str">
        <f t="shared" ca="1" si="2253"/>
        <v/>
      </c>
      <c r="OM399" t="str">
        <f ca="1">IFERROR(VLOOKUP(OI399,$L$3:$AK$568,7,FALSE),"")</f>
        <v/>
      </c>
      <c r="ON399" t="str">
        <f ca="1">IFERROR(VLOOKUP(OI399,$L$3:$AK$568,8,FALSE),"")</f>
        <v/>
      </c>
      <c r="OO399" s="7" t="str">
        <f ca="1">IFERROR(VLOOKUP(OI399,$L$3:$AK$568,26,FALSE),"")</f>
        <v/>
      </c>
      <c r="OQ399">
        <v>401</v>
      </c>
      <c r="OR399" s="7" t="s">
        <v>19</v>
      </c>
      <c r="OS399" t="e">
        <f t="shared" ca="1" si="2254"/>
        <v>#N/A</v>
      </c>
      <c r="OT399" s="7" t="str">
        <f t="shared" ca="1" si="2255"/>
        <v/>
      </c>
      <c r="OU399" s="7" t="str">
        <f t="shared" ca="1" si="2256"/>
        <v/>
      </c>
      <c r="OV399" t="str">
        <f t="shared" ca="1" si="2257"/>
        <v/>
      </c>
      <c r="OX399">
        <v>401</v>
      </c>
      <c r="OY399" s="7" t="s">
        <v>19</v>
      </c>
      <c r="OZ399" s="7" t="str">
        <f t="shared" ca="1" si="2258"/>
        <v/>
      </c>
      <c r="PA399" s="7" t="str">
        <f t="shared" ca="1" si="2259"/>
        <v/>
      </c>
      <c r="PB399" t="str">
        <f ca="1">IFERROR(VLOOKUP(OX399,$M$3:$AK$568,6,FALSE),"")</f>
        <v/>
      </c>
      <c r="PC399" t="str">
        <f ca="1">IFERROR(VLOOKUP(OX399,$M$3:$AK$568,7,FALSE),"")</f>
        <v/>
      </c>
      <c r="PD399" s="7" t="str">
        <f ca="1">IFERROR(VLOOKUP(OX399,$M$3:$AK$568,25,FALSE),"")</f>
        <v/>
      </c>
      <c r="PF399">
        <v>401</v>
      </c>
      <c r="PG399" s="7" t="s">
        <v>19</v>
      </c>
      <c r="PH399" t="e">
        <f t="shared" ca="1" si="2260"/>
        <v>#N/A</v>
      </c>
      <c r="PI399" s="7" t="str">
        <f t="shared" ca="1" si="2261"/>
        <v/>
      </c>
      <c r="PJ399" s="7" t="str">
        <f t="shared" ca="1" si="2262"/>
        <v/>
      </c>
      <c r="PK399" t="str">
        <f t="shared" ca="1" si="2263"/>
        <v/>
      </c>
      <c r="PM399">
        <v>401</v>
      </c>
      <c r="PN399" s="7" t="s">
        <v>19</v>
      </c>
      <c r="PO399" s="202" t="str">
        <f t="shared" ca="1" si="2264"/>
        <v/>
      </c>
      <c r="PP399" s="7" t="str">
        <f t="shared" ca="1" si="2265"/>
        <v/>
      </c>
      <c r="PQ399" t="str">
        <f ca="1">IFERROR(VLOOKUP(PM399,$G$325:$R$409,12,FALSE),"")</f>
        <v/>
      </c>
      <c r="PR399" t="e">
        <f ca="1">VLOOKUP(PM399,$G$324:$Q$409,11,FALSE)</f>
        <v>#N/A</v>
      </c>
      <c r="PS399" s="7" t="str">
        <f ca="1">VLOOKUP(PQ399,$R$325:$Y$409,8,FALSE)</f>
        <v>- -</v>
      </c>
      <c r="PT399" s="7">
        <f ca="1">ReSt</f>
        <v>-4</v>
      </c>
      <c r="PU399" s="7" t="e">
        <f t="shared" ca="1" si="2266"/>
        <v>#N/A</v>
      </c>
      <c r="PV399" s="7" t="e">
        <f t="shared" ca="1" si="2267"/>
        <v>#N/A</v>
      </c>
      <c r="PW399" s="7" t="str">
        <f ca="1">VLOOKUP(PQ399,$R$325:$AK$409,8,FALSE)</f>
        <v>- -</v>
      </c>
      <c r="PX399" s="7"/>
      <c r="PY399">
        <v>401</v>
      </c>
      <c r="PZ399" s="7" t="s">
        <v>19</v>
      </c>
      <c r="QA399" t="str">
        <f t="shared" ca="1" si="2268"/>
        <v/>
      </c>
      <c r="QB399" s="7" t="str">
        <f t="shared" ca="1" si="2269"/>
        <v/>
      </c>
      <c r="QC399" s="7" t="str">
        <f t="shared" ca="1" si="2270"/>
        <v/>
      </c>
      <c r="QD399" t="str">
        <f t="shared" ca="1" si="2271"/>
        <v/>
      </c>
      <c r="QF399">
        <v>401</v>
      </c>
      <c r="QG399" s="7" t="s">
        <v>19</v>
      </c>
      <c r="QH399" s="7" t="str">
        <f t="shared" ca="1" si="2272"/>
        <v/>
      </c>
      <c r="QI399" s="7" t="e">
        <f t="shared" ca="1" si="2273"/>
        <v>#VALUE!</v>
      </c>
      <c r="QJ399" t="e">
        <f t="shared" ca="1" si="2274"/>
        <v>#N/A</v>
      </c>
      <c r="QK399" s="7" t="e">
        <f t="shared" ca="1" si="2275"/>
        <v>#N/A</v>
      </c>
      <c r="QM399">
        <v>401</v>
      </c>
      <c r="QN399" s="7" t="s">
        <v>19</v>
      </c>
      <c r="QO399" t="str">
        <f t="shared" ca="1" si="2276"/>
        <v/>
      </c>
      <c r="QP399" s="7" t="str">
        <f t="shared" ca="1" si="2277"/>
        <v/>
      </c>
      <c r="QQ399" t="str">
        <f t="shared" ca="1" si="2278"/>
        <v/>
      </c>
    </row>
    <row r="400" spans="1:459" x14ac:dyDescent="0.25">
      <c r="A400" s="240" t="str">
        <f>IF('Character Sheet'!$B$4="Creature","N","Y")</f>
        <v>Y</v>
      </c>
      <c r="C400" s="75"/>
      <c r="D400" s="76"/>
      <c r="F400" s="75">
        <v>31</v>
      </c>
      <c r="G400" s="76">
        <f t="shared" ca="1" si="1968"/>
        <v>0</v>
      </c>
      <c r="I400" s="75" t="s">
        <v>1812</v>
      </c>
      <c r="J400" s="85"/>
      <c r="K400" s="85">
        <f t="shared" ca="1" si="1969"/>
        <v>7</v>
      </c>
      <c r="L400" s="85">
        <f t="shared" ca="1" si="1970"/>
        <v>7</v>
      </c>
      <c r="M400" s="70">
        <f t="shared" ca="1" si="1971"/>
        <v>18</v>
      </c>
      <c r="O400" s="222" t="str">
        <f t="shared" ca="1" si="1972"/>
        <v>- -</v>
      </c>
      <c r="Q400" s="7" t="s">
        <v>1757</v>
      </c>
      <c r="R400" s="9" t="str">
        <f ca="1">IFERROR(VLOOKUP(F400,INDIRECT(Calculations!$D$101),2,FALSE),"")</f>
        <v/>
      </c>
      <c r="S400" s="9" t="str">
        <f t="shared" ca="1" si="1973"/>
        <v/>
      </c>
      <c r="T400" s="61" t="str">
        <f ca="1">SUBSTITUTE(IFERROR(IFERROR(VLOOKUP(R400,'[1]Skill Statistics'!$A$3:$C$513,2,FALSE),VLOOKUP(Q400,'[1]Skill Statistics'!$A$3:$C$513,2,FALSE)),T399),"R*","ReSt")</f>
        <v>ReSt/ReSt</v>
      </c>
      <c r="U400" s="61" t="str">
        <f ca="1">IFERROR(IFERROR(VLOOKUP(R400,'[1]Skill Statistics'!$A$3:$C$513,3,FALSE),VLOOKUP(Q400,'[1]Skill Statistics'!$A$3:$C$513,3,FALSE)),U399)</f>
        <v>Me</v>
      </c>
      <c r="V400" s="61" t="str">
        <f ca="1">IF(R400="","- -",IF(ISNUMBER(SEARCH("Category",R400)),"- -",IFERROR(IFERROR(VLOOKUP(Q400,[1]Professions!$A$4:$AM$288,MATCH(Profession,[1]Professions!$A$1:$AM$1,0),FALSE),VLOOKUP(Q400,Calculations!$B$91:$I$95,8,FALSE)),"- -")))</f>
        <v>- -</v>
      </c>
      <c r="W400" s="60" t="str">
        <f t="shared" ca="1" si="1974"/>
        <v>- -</v>
      </c>
      <c r="X400" s="7" t="str">
        <f ca="1">IFERROR(VLOOKUP(R400,$BS$6:$NR$519,MATCH(ActualLevel,$BS$3:$NR$3,0),FALSE),"- -")</f>
        <v>- -</v>
      </c>
      <c r="Y400" s="7" t="str">
        <f t="shared" ca="1" si="1975"/>
        <v>- -</v>
      </c>
      <c r="Z400" s="7" t="str">
        <f ca="1">IFERROR(VLOOKUP(Y400,Charts!$BQ$2:$BR$52,2,FALSE),"- -")</f>
        <v>- -</v>
      </c>
      <c r="AA400" s="7">
        <f t="shared" ca="1" si="1976"/>
        <v>-1</v>
      </c>
      <c r="AB400" s="7" t="str">
        <f t="shared" ca="1" si="1977"/>
        <v>- -</v>
      </c>
      <c r="AC400" s="7"/>
      <c r="AD400" s="7"/>
      <c r="AE400" s="7"/>
      <c r="AF400" s="7"/>
      <c r="AG400" s="7"/>
      <c r="AH400" s="90"/>
      <c r="AI400" s="7"/>
      <c r="AJ400" s="7"/>
      <c r="AK400" s="7">
        <f t="shared" ca="1" si="1978"/>
        <v>-1</v>
      </c>
      <c r="AL400" s="7"/>
      <c r="AM400" s="69">
        <f>IFERROR(VLOOKUP(Q400,'[1]Skill Statistics'!$A$3:$AN$513,MATCH(Profession,'[1]Skill Statistics'!$A$2:$AN$2,0),FALSE),0)</f>
        <v>0</v>
      </c>
      <c r="AN400" s="85">
        <f>IFERROR(VLOOKUP(Q400,'[1]Skill Statistics'!$A$3:$BK$513,MATCH(Archetype,'[1]Skill Statistics'!$A$2:$BK$2,0),FALSE),0)</f>
        <v>0</v>
      </c>
      <c r="AO400" s="85">
        <f>IFERROR(VLOOKUP(Q400,'[1]Skill Statistics'!$A$3:$BB$513,MATCH(Race,'[1]Skill Statistics'!$A$2:$BB$2,0),FALSE),0)</f>
        <v>0</v>
      </c>
      <c r="AP400" s="85">
        <f t="shared" ca="1" si="2195"/>
        <v>-0.1</v>
      </c>
      <c r="AQ400" s="70"/>
      <c r="AS400" s="69">
        <f>IFERROR(VLOOKUP(Q400,'[1]Professional Skills'!$A$4:$AM$288,MATCH(Profession,'[1]Professional Skills'!$A$3:$AM$3,0),FALSE),"- -")</f>
        <v>0</v>
      </c>
      <c r="AT400" t="s">
        <v>1812</v>
      </c>
      <c r="AU400" s="7" t="str">
        <f t="shared" si="1979"/>
        <v/>
      </c>
      <c r="AV400" s="7">
        <f t="shared" ca="1" si="1980"/>
        <v>0</v>
      </c>
      <c r="AW400" t="str">
        <f t="shared" si="2279"/>
        <v/>
      </c>
      <c r="AX400" t="str">
        <f t="shared" si="1981"/>
        <v/>
      </c>
      <c r="AY400">
        <f t="shared" si="1982"/>
        <v>0</v>
      </c>
      <c r="AZ400" s="70" t="str">
        <f t="shared" si="1983"/>
        <v/>
      </c>
      <c r="BB400" s="69" t="str">
        <f>IFERROR(IF(Q400="Language",VLOOKUP(R400,[1]Cultures!$B$4:$N$218,MATCH(Culture,[1]Cultures!$B$3:$N$3,0),FALSE),VLOOKUP(Q400,[1]Cultures!$B$4:$O$212,MATCH(Culture,[1]Cultures!$B$3:$O$3,0),FALSE)),"- -")</f>
        <v>- -</v>
      </c>
      <c r="BC400" t="s">
        <v>1812</v>
      </c>
      <c r="BD400">
        <f t="shared" ca="1" si="1984"/>
        <v>1.4767838108422526E-2</v>
      </c>
      <c r="BE400">
        <f t="shared" ca="1" si="2280"/>
        <v>-8.5232161891577479E-2</v>
      </c>
      <c r="BH400">
        <f t="shared" ca="1" si="1950"/>
        <v>32</v>
      </c>
      <c r="BI400" s="7">
        <f t="shared" ca="1" si="1985"/>
        <v>0</v>
      </c>
      <c r="BK400" s="7"/>
      <c r="BL400" s="70" t="str">
        <f t="shared" ca="1" si="1986"/>
        <v>- -</v>
      </c>
      <c r="BN400" s="69" t="str">
        <f ca="1">IFERROR(VLOOKUP(V400,Charts!$BT$2:$BV$14,3,FALSE),"- -")</f>
        <v>- -</v>
      </c>
      <c r="BO400" s="85" t="str">
        <f t="shared" ca="1" si="2196"/>
        <v>- -</v>
      </c>
      <c r="BP400" s="70" t="str">
        <f t="shared" ca="1" si="2281"/>
        <v>- -</v>
      </c>
      <c r="BR400" s="7">
        <v>399</v>
      </c>
      <c r="BS400" s="9" t="str">
        <f ca="1">VLOOKUP(BR400,$O$3:$R$568,4,FALSE)</f>
        <v>Channeling</v>
      </c>
      <c r="BT400" s="7" t="str">
        <f ca="1">VLOOKUP(BS400,$R$3:$V$568,5,FALSE)</f>
        <v>4 / 6</v>
      </c>
      <c r="BU400" s="7">
        <f ca="1">VLOOKUP(BT400,Charts!$BT$2:$BV$14,3,FALSE)</f>
        <v>0.53846153846153844</v>
      </c>
      <c r="BV400" s="7" t="str">
        <f t="shared" ca="1" si="1988"/>
        <v>4</v>
      </c>
      <c r="BW400" s="7" t="str">
        <f t="shared" ca="1" si="1989"/>
        <v>6</v>
      </c>
      <c r="BY400" s="7">
        <f t="shared" ca="1" si="1990"/>
        <v>0.530792948149032</v>
      </c>
      <c r="BZ400" s="7">
        <f t="shared" ca="1" si="1991"/>
        <v>7.6685903125064403E-3</v>
      </c>
      <c r="CA400" s="7">
        <f t="shared" ca="1" si="1992"/>
        <v>1</v>
      </c>
      <c r="CB400" s="7" t="str">
        <f t="shared" ca="1" si="1993"/>
        <v>4</v>
      </c>
      <c r="CC400" s="7" t="str">
        <f ca="1">IFERROR(IF(CC399+CB400&gt;CD$4,CC399,CC399+CB400),"")</f>
        <v/>
      </c>
      <c r="CD400" s="7">
        <f t="shared" ca="1" si="2197"/>
        <v>0</v>
      </c>
      <c r="CE400" s="7">
        <f t="shared" ca="1" si="1994"/>
        <v>0.91188510081487162</v>
      </c>
      <c r="CF400" s="7">
        <f t="shared" ca="1" si="1995"/>
        <v>-0.37342356235333318</v>
      </c>
      <c r="CG400" s="7">
        <f t="shared" ca="1" si="1996"/>
        <v>0</v>
      </c>
      <c r="CH400" s="7">
        <f t="shared" ca="1" si="1997"/>
        <v>0</v>
      </c>
      <c r="CI400" s="7" t="str">
        <f ca="1">IFERROR(IF(CI399+CH400&gt;CJ$4,CI399,CI399+CH400),"")</f>
        <v/>
      </c>
      <c r="CJ400" s="7">
        <f t="shared" ca="1" si="2198"/>
        <v>0</v>
      </c>
      <c r="CK400" s="7">
        <f t="shared" ca="1" si="1998"/>
        <v>0.45126704359494874</v>
      </c>
      <c r="CL400" s="7">
        <f t="shared" ca="1" si="1999"/>
        <v>8.71944948665897E-2</v>
      </c>
      <c r="CM400" s="7">
        <f t="shared" ca="1" si="2000"/>
        <v>1</v>
      </c>
      <c r="CN400" s="7" t="str">
        <f t="shared" ca="1" si="2001"/>
        <v>4</v>
      </c>
      <c r="CO400" s="7" t="str">
        <f ca="1">IFERROR(IF(CO399+CN400&gt;CP$4,CO399,CO399+CN400),"")</f>
        <v/>
      </c>
      <c r="CP400" s="7">
        <f t="shared" ca="1" si="2199"/>
        <v>0</v>
      </c>
      <c r="CQ400" s="7">
        <f t="shared" ca="1" si="2002"/>
        <v>0.18970801237574619</v>
      </c>
      <c r="CR400" s="7">
        <f t="shared" ca="1" si="2003"/>
        <v>0.34875352608579224</v>
      </c>
      <c r="CS400" s="7">
        <f t="shared" ca="1" si="2004"/>
        <v>1</v>
      </c>
      <c r="CT400" s="7" t="str">
        <f t="shared" ca="1" si="2005"/>
        <v>4</v>
      </c>
      <c r="CU400" s="7" t="str">
        <f ca="1">IFERROR(IF(CU399+CT400&gt;CV$4,CU399,CU399+CT400),"")</f>
        <v/>
      </c>
      <c r="CV400" s="7">
        <f t="shared" ca="1" si="2200"/>
        <v>0</v>
      </c>
      <c r="CW400" s="7">
        <f t="shared" ca="1" si="2006"/>
        <v>0.80202367704289623</v>
      </c>
      <c r="CX400" s="7">
        <f t="shared" ca="1" si="2007"/>
        <v>-0.2635621385813578</v>
      </c>
      <c r="CY400" s="7">
        <f t="shared" ca="1" si="2008"/>
        <v>0</v>
      </c>
      <c r="CZ400" s="7">
        <f t="shared" ca="1" si="2009"/>
        <v>0</v>
      </c>
      <c r="DA400" s="7" t="str">
        <f ca="1">IFERROR(IF(DA399+CZ400&gt;DB$4,DA399,DA399+CZ400),"")</f>
        <v/>
      </c>
      <c r="DB400" s="7">
        <f t="shared" ca="1" si="2201"/>
        <v>0</v>
      </c>
      <c r="DC400" s="7">
        <f t="shared" ca="1" si="2010"/>
        <v>0.59620079129041825</v>
      </c>
      <c r="DD400" s="7">
        <f t="shared" ca="1" si="2011"/>
        <v>-5.7739252828879817E-2</v>
      </c>
      <c r="DE400" s="7">
        <f t="shared" ca="1" si="2012"/>
        <v>0</v>
      </c>
      <c r="DF400" s="7">
        <f t="shared" ca="1" si="2013"/>
        <v>0</v>
      </c>
      <c r="DG400" s="7" t="str">
        <f ca="1">IFERROR(IF(DG399+DF400&gt;DH$4,DG399,DG399+DF400),"")</f>
        <v/>
      </c>
      <c r="DH400" s="7">
        <f t="shared" ca="1" si="2202"/>
        <v>0</v>
      </c>
      <c r="DI400" s="7">
        <f t="shared" ca="1" si="2014"/>
        <v>0.47981619770649631</v>
      </c>
      <c r="DJ400" s="7">
        <f t="shared" ca="1" si="2015"/>
        <v>5.864534075504213E-2</v>
      </c>
      <c r="DK400" s="7">
        <f t="shared" ca="1" si="2016"/>
        <v>1</v>
      </c>
      <c r="DL400" s="7" t="str">
        <f t="shared" ca="1" si="2017"/>
        <v>4</v>
      </c>
      <c r="DM400" s="7" t="str">
        <f ca="1">IFERROR(IF(DM399+DL400&gt;DN$4,DM399,DM399+DL400),"")</f>
        <v/>
      </c>
      <c r="DN400" s="7">
        <f t="shared" ca="1" si="2203"/>
        <v>0</v>
      </c>
      <c r="DO400" s="7">
        <f t="shared" ca="1" si="2018"/>
        <v>0.61225093451886026</v>
      </c>
      <c r="DP400" s="7">
        <f t="shared" ca="1" si="2019"/>
        <v>-7.3789396057321821E-2</v>
      </c>
      <c r="DQ400" s="7">
        <f t="shared" ca="1" si="2020"/>
        <v>0</v>
      </c>
      <c r="DR400" s="7">
        <f t="shared" ca="1" si="2021"/>
        <v>0</v>
      </c>
      <c r="DS400" s="7" t="str">
        <f ca="1">IFERROR(IF(DS399+DR400&gt;DT$4,DS399,DS399+DR400),"")</f>
        <v/>
      </c>
      <c r="DT400" s="7">
        <f t="shared" ca="1" si="2204"/>
        <v>0</v>
      </c>
      <c r="DU400" s="7">
        <f t="shared" ca="1" si="2022"/>
        <v>0.11846310284945993</v>
      </c>
      <c r="DV400" s="7">
        <f t="shared" ca="1" si="2023"/>
        <v>0.4199984356120785</v>
      </c>
      <c r="DW400" s="7">
        <f t="shared" ca="1" si="2024"/>
        <v>1</v>
      </c>
      <c r="DX400" s="7" t="str">
        <f t="shared" ca="1" si="2025"/>
        <v>4</v>
      </c>
      <c r="DY400" s="7" t="str">
        <f ca="1">IFERROR(IF(DY399+DX400&gt;DZ$4,DY399,DY399+DX400),"")</f>
        <v/>
      </c>
      <c r="DZ400" s="7">
        <f t="shared" ca="1" si="2205"/>
        <v>0</v>
      </c>
      <c r="EA400" s="7">
        <f t="shared" ca="1" si="2026"/>
        <v>0.95145805149557827</v>
      </c>
      <c r="EB400" s="7">
        <f t="shared" ca="1" si="2027"/>
        <v>-0.41299651303403984</v>
      </c>
      <c r="EC400" s="7">
        <f t="shared" ca="1" si="2028"/>
        <v>0</v>
      </c>
      <c r="ED400" s="7">
        <f t="shared" ca="1" si="2029"/>
        <v>0</v>
      </c>
      <c r="EE400" s="7" t="str">
        <f ca="1">IFERROR(IF(EE399+ED400&gt;EF$4,EE399,EE399+ED400),"")</f>
        <v/>
      </c>
      <c r="EF400" s="7">
        <f t="shared" ca="1" si="2206"/>
        <v>0</v>
      </c>
      <c r="EG400" s="7">
        <f t="shared" ca="1" si="2030"/>
        <v>0.309662715294589</v>
      </c>
      <c r="EH400" s="7">
        <f t="shared" ca="1" si="2031"/>
        <v>0.22879882316694944</v>
      </c>
      <c r="EI400" s="7">
        <f t="shared" ca="1" si="2032"/>
        <v>1</v>
      </c>
      <c r="EJ400" s="7" t="str">
        <f t="shared" ca="1" si="2033"/>
        <v>4</v>
      </c>
      <c r="EK400" s="7" t="str">
        <f ca="1">IFERROR(IF(EK399+EJ400&gt;EL$4,EK399,EK399+EJ400),"")</f>
        <v/>
      </c>
      <c r="EL400" s="7">
        <f t="shared" ca="1" si="2207"/>
        <v>0</v>
      </c>
      <c r="EM400" s="7">
        <f t="shared" ca="1" si="2034"/>
        <v>0.36845214874536081</v>
      </c>
      <c r="EN400" s="7">
        <f t="shared" ca="1" si="2035"/>
        <v>0.17000938971617763</v>
      </c>
      <c r="EO400" s="7">
        <f t="shared" ca="1" si="2036"/>
        <v>1</v>
      </c>
      <c r="EP400" s="7" t="str">
        <f t="shared" ca="1" si="2037"/>
        <v>4</v>
      </c>
      <c r="EQ400" s="7" t="str">
        <f ca="1">IFERROR(IF(EQ399+EP400&gt;ER$4,EQ399,EQ399+EP400),"")</f>
        <v/>
      </c>
      <c r="ER400" s="7">
        <f t="shared" ca="1" si="2208"/>
        <v>0</v>
      </c>
      <c r="ES400" s="7">
        <f t="shared" ca="1" si="2038"/>
        <v>0.37889660529558189</v>
      </c>
      <c r="ET400" s="7">
        <f t="shared" ca="1" si="2039"/>
        <v>0.15956493316595655</v>
      </c>
      <c r="EU400" s="7">
        <f t="shared" ca="1" si="2040"/>
        <v>1</v>
      </c>
      <c r="EV400" s="7" t="str">
        <f t="shared" ca="1" si="2041"/>
        <v>4</v>
      </c>
      <c r="EW400" s="7" t="str">
        <f ca="1">IFERROR(IF(EW399+EV400&gt;EX$4,EW399,EW399+EV400),"")</f>
        <v/>
      </c>
      <c r="EX400" s="7">
        <f t="shared" ca="1" si="2209"/>
        <v>0</v>
      </c>
      <c r="EY400" s="7">
        <f t="shared" ca="1" si="2042"/>
        <v>0.91258748151334401</v>
      </c>
      <c r="EZ400" s="7">
        <f t="shared" ca="1" si="2043"/>
        <v>-0.37412594305180558</v>
      </c>
      <c r="FA400" s="7">
        <f t="shared" ca="1" si="2044"/>
        <v>0</v>
      </c>
      <c r="FB400" s="7">
        <f t="shared" ca="1" si="2045"/>
        <v>0</v>
      </c>
      <c r="FC400" s="7" t="str">
        <f ca="1">IFERROR(IF(FC399+FB400&gt;FD$4,FC399,FC399+FB400),"")</f>
        <v/>
      </c>
      <c r="FD400" s="7">
        <f t="shared" ca="1" si="2210"/>
        <v>0</v>
      </c>
      <c r="FE400" s="7">
        <f t="shared" ca="1" si="2046"/>
        <v>0.77008059418309749</v>
      </c>
      <c r="FF400" s="7">
        <f t="shared" ca="1" si="2047"/>
        <v>-0.23161905572155905</v>
      </c>
      <c r="FG400" s="7">
        <f t="shared" ca="1" si="2048"/>
        <v>0</v>
      </c>
      <c r="FH400" s="7">
        <f t="shared" ca="1" si="2049"/>
        <v>0</v>
      </c>
      <c r="FI400" s="7" t="str">
        <f ca="1">IFERROR(IF(FI399+FH400&gt;FJ$4,FI399,FI399+FH400),"")</f>
        <v/>
      </c>
      <c r="FJ400" s="7">
        <f t="shared" ca="1" si="2211"/>
        <v>0</v>
      </c>
      <c r="FK400" s="7">
        <f t="shared" ca="1" si="2050"/>
        <v>0.36496762389893622</v>
      </c>
      <c r="FL400" s="7">
        <f t="shared" ca="1" si="2051"/>
        <v>0.17349391456260221</v>
      </c>
      <c r="FM400" s="7">
        <f t="shared" ca="1" si="2052"/>
        <v>1</v>
      </c>
      <c r="FN400" s="7" t="str">
        <f t="shared" ca="1" si="2053"/>
        <v>4</v>
      </c>
      <c r="FO400" s="7" t="str">
        <f ca="1">IFERROR(IF(FO399+FN400&gt;FP$4,FO399,FO399+FN400),"")</f>
        <v/>
      </c>
      <c r="FP400" s="7">
        <f t="shared" ca="1" si="2212"/>
        <v>0</v>
      </c>
      <c r="FQ400" s="7">
        <f t="shared" ca="1" si="2054"/>
        <v>8.5740129556435174E-2</v>
      </c>
      <c r="FR400" s="7">
        <f t="shared" ca="1" si="2055"/>
        <v>0.45272140890510326</v>
      </c>
      <c r="FS400" s="7">
        <f t="shared" ca="1" si="2056"/>
        <v>1</v>
      </c>
      <c r="FT400" s="7" t="str">
        <f t="shared" ca="1" si="2057"/>
        <v>4</v>
      </c>
      <c r="FU400" s="7" t="str">
        <f ca="1">IFERROR(IF(FU399+FT400&gt;FV$4,FU399,FU399+FT400),"")</f>
        <v/>
      </c>
      <c r="FV400" s="7">
        <f t="shared" ca="1" si="2213"/>
        <v>0</v>
      </c>
      <c r="FW400" s="7">
        <f t="shared" ca="1" si="2058"/>
        <v>0.46751087552225534</v>
      </c>
      <c r="FX400" s="7">
        <f t="shared" ca="1" si="2059"/>
        <v>7.0950662939283093E-2</v>
      </c>
      <c r="FY400" s="7">
        <f t="shared" ca="1" si="2060"/>
        <v>1</v>
      </c>
      <c r="FZ400" s="7" t="str">
        <f t="shared" ca="1" si="2061"/>
        <v>4</v>
      </c>
      <c r="GA400" s="7" t="str">
        <f ca="1">IFERROR(IF(GA399+FZ400&gt;GB$4,GA399,GA399+FZ400),"")</f>
        <v/>
      </c>
      <c r="GB400" s="7">
        <f t="shared" ca="1" si="2214"/>
        <v>0</v>
      </c>
      <c r="GC400" s="7">
        <f t="shared" ca="1" si="2062"/>
        <v>0.59079011962969674</v>
      </c>
      <c r="GD400" s="7">
        <f t="shared" ca="1" si="2063"/>
        <v>-5.2328581168158306E-2</v>
      </c>
      <c r="GE400" s="7">
        <f t="shared" ca="1" si="2064"/>
        <v>0</v>
      </c>
      <c r="GF400" s="7">
        <f t="shared" ca="1" si="2065"/>
        <v>0</v>
      </c>
      <c r="GG400" s="7" t="str">
        <f ca="1">IFERROR(IF(GG399+GF400&gt;GH$4,GG399,GG399+GF400),"")</f>
        <v/>
      </c>
      <c r="GH400" s="7">
        <f t="shared" ca="1" si="2215"/>
        <v>0</v>
      </c>
      <c r="GI400" s="7">
        <f t="shared" ca="1" si="2066"/>
        <v>0.98079213592967651</v>
      </c>
      <c r="GJ400" s="7">
        <f t="shared" ca="1" si="2067"/>
        <v>-0.44233059746813808</v>
      </c>
      <c r="GK400" s="7">
        <f t="shared" ca="1" si="2068"/>
        <v>0</v>
      </c>
      <c r="GL400" s="7">
        <f t="shared" ca="1" si="2069"/>
        <v>0</v>
      </c>
      <c r="GM400" s="7" t="str">
        <f ca="1">IFERROR(IF(GM399+GL400&gt;GN$4,GM399,GM399+GL400),"")</f>
        <v/>
      </c>
      <c r="GN400" s="7">
        <f t="shared" ca="1" si="2216"/>
        <v>0</v>
      </c>
      <c r="GO400" s="7">
        <f t="shared" ca="1" si="2070"/>
        <v>0.44447261855995945</v>
      </c>
      <c r="GP400" s="7">
        <f t="shared" ca="1" si="2071"/>
        <v>9.3988919901578982E-2</v>
      </c>
      <c r="GQ400" s="7">
        <f t="shared" ca="1" si="2072"/>
        <v>1</v>
      </c>
      <c r="GR400" s="7" t="str">
        <f t="shared" ca="1" si="2073"/>
        <v>4</v>
      </c>
      <c r="GS400" s="7" t="str">
        <f ca="1">IFERROR(IF(GS399+GR400&gt;GT$4,GS399,GS399+GR400),"")</f>
        <v/>
      </c>
      <c r="GT400" s="7">
        <f t="shared" ca="1" si="2217"/>
        <v>0</v>
      </c>
      <c r="GU400" s="7">
        <f t="shared" ca="1" si="2074"/>
        <v>0.72314710989904341</v>
      </c>
      <c r="GV400" s="7">
        <f t="shared" ca="1" si="2075"/>
        <v>-0.18468557143750497</v>
      </c>
      <c r="GW400" s="7">
        <f t="shared" ca="1" si="2076"/>
        <v>0</v>
      </c>
      <c r="GX400" s="7">
        <f t="shared" ca="1" si="2077"/>
        <v>0</v>
      </c>
      <c r="GY400" s="7" t="str">
        <f ca="1">IFERROR(IF(GY399+GX400&gt;GZ$4,GY399,GY399+GX400),"")</f>
        <v/>
      </c>
      <c r="GZ400" s="7">
        <f t="shared" ca="1" si="2218"/>
        <v>0</v>
      </c>
      <c r="HA400" s="7">
        <f t="shared" ca="1" si="2078"/>
        <v>0.12274488747300105</v>
      </c>
      <c r="HB400" s="7">
        <f t="shared" ca="1" si="2079"/>
        <v>0.41571665098853738</v>
      </c>
      <c r="HC400" s="7">
        <f t="shared" ca="1" si="2080"/>
        <v>1</v>
      </c>
      <c r="HD400" s="7" t="str">
        <f t="shared" ca="1" si="2081"/>
        <v>4</v>
      </c>
      <c r="HE400" s="7" t="str">
        <f ca="1">IFERROR(IF(HE399+HD400&gt;HF$4,HE399,HE399+HD400),"")</f>
        <v/>
      </c>
      <c r="HF400" s="7">
        <f t="shared" ca="1" si="2219"/>
        <v>0</v>
      </c>
      <c r="HG400" s="7">
        <f t="shared" ca="1" si="2082"/>
        <v>3.378284837492318E-2</v>
      </c>
      <c r="HH400" s="7">
        <f t="shared" ca="1" si="2083"/>
        <v>0.50467869008661526</v>
      </c>
      <c r="HI400" s="7">
        <f t="shared" ca="1" si="2084"/>
        <v>1</v>
      </c>
      <c r="HJ400" s="7" t="str">
        <f t="shared" ca="1" si="2085"/>
        <v>4</v>
      </c>
      <c r="HK400" s="7" t="str">
        <f ca="1">IFERROR(IF(HK399+HJ400&gt;HL$4,HK399,HK399+HJ400),"")</f>
        <v/>
      </c>
      <c r="HL400" s="7">
        <f t="shared" ca="1" si="2220"/>
        <v>0</v>
      </c>
      <c r="HM400" s="7">
        <f t="shared" ca="1" si="2086"/>
        <v>0.83434652082340366</v>
      </c>
      <c r="HN400" s="7">
        <f t="shared" ca="1" si="2087"/>
        <v>-0.29588498236186522</v>
      </c>
      <c r="HO400" s="7">
        <f t="shared" ca="1" si="2088"/>
        <v>0</v>
      </c>
      <c r="HP400" s="7">
        <f t="shared" ca="1" si="2089"/>
        <v>0</v>
      </c>
      <c r="HQ400" s="7" t="str">
        <f ca="1">IFERROR(IF(HQ399+HP400&gt;HR$4,HQ399,HQ399+HP400),"")</f>
        <v/>
      </c>
      <c r="HR400" s="7">
        <f t="shared" ca="1" si="2221"/>
        <v>0</v>
      </c>
      <c r="HS400" s="7">
        <f t="shared" ca="1" si="2090"/>
        <v>0.48198333277369942</v>
      </c>
      <c r="HT400" s="7">
        <f t="shared" ca="1" si="2091"/>
        <v>5.6478205687839012E-2</v>
      </c>
      <c r="HU400" s="7">
        <f t="shared" ca="1" si="2092"/>
        <v>1</v>
      </c>
      <c r="HV400" s="7" t="str">
        <f t="shared" ca="1" si="2093"/>
        <v>4</v>
      </c>
      <c r="HW400" s="7" t="str">
        <f ca="1">IFERROR(IF(HW399+HV400&gt;HX$4,HW399,HW399+HV400),"")</f>
        <v/>
      </c>
      <c r="HX400" s="7">
        <f t="shared" ca="1" si="2222"/>
        <v>0</v>
      </c>
      <c r="HY400" s="7">
        <f t="shared" ca="1" si="2094"/>
        <v>0.44690274829882215</v>
      </c>
      <c r="HZ400" s="7">
        <f t="shared" ca="1" si="2095"/>
        <v>9.1558790162716286E-2</v>
      </c>
      <c r="IA400" s="7">
        <f t="shared" ca="1" si="2096"/>
        <v>1</v>
      </c>
      <c r="IB400" s="7" t="str">
        <f t="shared" ca="1" si="2097"/>
        <v>4</v>
      </c>
      <c r="IC400" s="7" t="str">
        <f ca="1">IFERROR(IF(IC399+IB400&gt;ID$4,IC399,IC399+IB400),"")</f>
        <v/>
      </c>
      <c r="ID400" s="7">
        <f t="shared" ca="1" si="2223"/>
        <v>0</v>
      </c>
      <c r="IE400" s="7">
        <f t="shared" ca="1" si="2098"/>
        <v>0.26563447974766141</v>
      </c>
      <c r="IF400" s="7">
        <f t="shared" ca="1" si="2099"/>
        <v>0.27282705871387702</v>
      </c>
      <c r="IG400" s="7">
        <f t="shared" ca="1" si="2100"/>
        <v>1</v>
      </c>
      <c r="IH400" s="7" t="str">
        <f t="shared" ca="1" si="2101"/>
        <v>4</v>
      </c>
      <c r="II400" s="7" t="str">
        <f ca="1">IFERROR(IF(II399+IH400&gt;IJ$4,II399,II399+IH400),"")</f>
        <v/>
      </c>
      <c r="IJ400" s="7">
        <f t="shared" ca="1" si="2224"/>
        <v>0</v>
      </c>
      <c r="IK400" s="7">
        <f t="shared" ca="1" si="2102"/>
        <v>4.0865720659584936E-2</v>
      </c>
      <c r="IL400" s="7">
        <f t="shared" ca="1" si="2103"/>
        <v>0.4975958178019535</v>
      </c>
      <c r="IM400" s="7">
        <f t="shared" ca="1" si="2104"/>
        <v>1</v>
      </c>
      <c r="IN400" s="7" t="str">
        <f t="shared" ca="1" si="2105"/>
        <v>4</v>
      </c>
      <c r="IO400" s="7" t="str">
        <f ca="1">IFERROR(IF(IO399+IN400&gt;IP$4,IO399,IO399+IN400),"")</f>
        <v/>
      </c>
      <c r="IP400" s="7">
        <f t="shared" ca="1" si="2225"/>
        <v>0</v>
      </c>
      <c r="IQ400" s="7">
        <f t="shared" ca="1" si="2106"/>
        <v>0.16999603397886831</v>
      </c>
      <c r="IR400" s="7">
        <f t="shared" ca="1" si="2107"/>
        <v>0.36846550448267013</v>
      </c>
      <c r="IS400" s="7">
        <f t="shared" ca="1" si="2108"/>
        <v>1</v>
      </c>
      <c r="IT400" s="7" t="str">
        <f t="shared" ca="1" si="2109"/>
        <v>4</v>
      </c>
      <c r="IU400" s="7" t="str">
        <f ca="1">IFERROR(IF(IU399+IT400&gt;IV$4,IU399,IU399+IT400),"")</f>
        <v/>
      </c>
      <c r="IV400" s="7">
        <f t="shared" ca="1" si="2226"/>
        <v>0</v>
      </c>
      <c r="IW400" s="7">
        <f t="shared" ca="1" si="2110"/>
        <v>0.91440173303533467</v>
      </c>
      <c r="IX400" s="7">
        <f t="shared" ca="1" si="2111"/>
        <v>-0.37594019457379624</v>
      </c>
      <c r="IY400" s="7">
        <f t="shared" ca="1" si="2112"/>
        <v>0</v>
      </c>
      <c r="IZ400" s="7">
        <f t="shared" ca="1" si="2113"/>
        <v>0</v>
      </c>
      <c r="JA400" s="7" t="str">
        <f ca="1">IFERROR(IF(JA399+IZ400&gt;JB$4,JA399,JA399+IZ400),"")</f>
        <v/>
      </c>
      <c r="JB400" s="7">
        <f t="shared" ca="1" si="2227"/>
        <v>0</v>
      </c>
      <c r="JC400" s="7">
        <f t="shared" ca="1" si="2114"/>
        <v>0.10541181321741022</v>
      </c>
      <c r="JD400" s="7">
        <f t="shared" ca="1" si="2115"/>
        <v>0.43304972524412821</v>
      </c>
      <c r="JE400" s="7">
        <f t="shared" ca="1" si="2116"/>
        <v>1</v>
      </c>
      <c r="JF400" s="7" t="str">
        <f t="shared" ca="1" si="2117"/>
        <v>4</v>
      </c>
      <c r="JG400" s="7" t="str">
        <f ca="1">IFERROR(IF(JG399+JF400&gt;JH$4,JG399,JG399+JF400),"")</f>
        <v/>
      </c>
      <c r="JH400" s="7">
        <f t="shared" ca="1" si="2228"/>
        <v>0</v>
      </c>
      <c r="JI400" s="7">
        <f t="shared" ca="1" si="2118"/>
        <v>0.49277270522259098</v>
      </c>
      <c r="JJ400" s="7">
        <f t="shared" ca="1" si="2119"/>
        <v>4.5688833238947457E-2</v>
      </c>
      <c r="JK400" s="7">
        <f t="shared" ca="1" si="2120"/>
        <v>1</v>
      </c>
      <c r="JL400" s="7" t="str">
        <f t="shared" ca="1" si="2121"/>
        <v>4</v>
      </c>
      <c r="JM400" s="7" t="str">
        <f ca="1">IFERROR(IF(JM399+JL400&gt;JN$4,JM399,JM399+JL400),"")</f>
        <v/>
      </c>
      <c r="JN400" s="7">
        <f t="shared" ca="1" si="2229"/>
        <v>0</v>
      </c>
      <c r="JO400" s="7">
        <f t="shared" ca="1" si="2122"/>
        <v>0.79986488300408731</v>
      </c>
      <c r="JP400" s="7">
        <f t="shared" ca="1" si="2123"/>
        <v>-0.26140334454254888</v>
      </c>
      <c r="JQ400" s="7">
        <f t="shared" ca="1" si="2124"/>
        <v>0</v>
      </c>
      <c r="JR400" s="7">
        <f t="shared" ca="1" si="2125"/>
        <v>0</v>
      </c>
      <c r="JS400" s="7" t="str">
        <f ca="1">IFERROR(IF(JS399+JR400&gt;JT$4,JS399,JS399+JR400),"")</f>
        <v/>
      </c>
      <c r="JT400" s="7">
        <f t="shared" ca="1" si="2230"/>
        <v>0</v>
      </c>
      <c r="JU400" s="7">
        <f t="shared" ca="1" si="2126"/>
        <v>0.71456150203831614</v>
      </c>
      <c r="JV400" s="7">
        <f t="shared" ca="1" si="2127"/>
        <v>-0.17609996357677771</v>
      </c>
      <c r="JW400" s="7">
        <f t="shared" ca="1" si="2128"/>
        <v>0</v>
      </c>
      <c r="JX400" s="7">
        <f t="shared" ca="1" si="2129"/>
        <v>0</v>
      </c>
      <c r="JY400" s="7" t="str">
        <f ca="1">IFERROR(IF(JY399+JX400&gt;JZ$4,JY399,JY399+JX400),"")</f>
        <v/>
      </c>
      <c r="JZ400" s="7">
        <f t="shared" ca="1" si="2231"/>
        <v>0</v>
      </c>
      <c r="KA400" s="7">
        <f t="shared" ca="1" si="2130"/>
        <v>0.69704412793206483</v>
      </c>
      <c r="KB400" s="7">
        <f t="shared" ca="1" si="2131"/>
        <v>-0.15858258947052639</v>
      </c>
      <c r="KC400" s="7">
        <f t="shared" ca="1" si="2132"/>
        <v>0</v>
      </c>
      <c r="KD400" s="7">
        <f t="shared" ca="1" si="2133"/>
        <v>0</v>
      </c>
      <c r="KE400" s="7" t="str">
        <f ca="1">IFERROR(IF(KE399+KD400&gt;KF$4,KE399,KE399+KD400),"")</f>
        <v/>
      </c>
      <c r="KF400" s="7">
        <f t="shared" ca="1" si="2232"/>
        <v>0</v>
      </c>
      <c r="KG400" s="7">
        <f t="shared" ca="1" si="2134"/>
        <v>0.80451673933088075</v>
      </c>
      <c r="KH400" s="7">
        <f t="shared" ca="1" si="2135"/>
        <v>-0.26605520086934231</v>
      </c>
      <c r="KI400" s="7">
        <f t="shared" ca="1" si="2136"/>
        <v>0</v>
      </c>
      <c r="KJ400" s="7">
        <f t="shared" ca="1" si="2137"/>
        <v>0</v>
      </c>
      <c r="KK400" s="7" t="str">
        <f ca="1">IFERROR(IF(KK399+KJ400&gt;KL$4,KK399,KK399+KJ400),"")</f>
        <v/>
      </c>
      <c r="KL400" s="7">
        <f t="shared" ca="1" si="2233"/>
        <v>0</v>
      </c>
      <c r="KM400" s="7">
        <f t="shared" ca="1" si="2138"/>
        <v>0.53375431882005353</v>
      </c>
      <c r="KN400" s="7">
        <f t="shared" ca="1" si="2139"/>
        <v>4.7072196414849055E-3</v>
      </c>
      <c r="KO400" s="7">
        <f t="shared" ca="1" si="2140"/>
        <v>1</v>
      </c>
      <c r="KP400" s="7" t="str">
        <f t="shared" ca="1" si="2141"/>
        <v>4</v>
      </c>
      <c r="KQ400" s="7" t="str">
        <f ca="1">IFERROR(IF(KQ399+KP400&gt;KR$4,KQ399,KQ399+KP400),"")</f>
        <v/>
      </c>
      <c r="KR400" s="7">
        <f t="shared" ca="1" si="2234"/>
        <v>0</v>
      </c>
      <c r="KS400" s="7">
        <f t="shared" ca="1" si="2142"/>
        <v>0.89871708660600014</v>
      </c>
      <c r="KT400" s="7">
        <f t="shared" ca="1" si="2143"/>
        <v>-0.3602555481444617</v>
      </c>
      <c r="KU400" s="7">
        <f t="shared" ca="1" si="2144"/>
        <v>0</v>
      </c>
      <c r="KV400" s="7">
        <f t="shared" ca="1" si="2145"/>
        <v>0</v>
      </c>
      <c r="KW400" s="7" t="str">
        <f ca="1">IFERROR(IF(KW399+KV400&gt;KX$4,KW399,KW399+KV400),"")</f>
        <v/>
      </c>
      <c r="KX400" s="7">
        <f t="shared" ca="1" si="2235"/>
        <v>0</v>
      </c>
      <c r="KY400" s="7">
        <f t="shared" ca="1" si="2146"/>
        <v>0.63569818232664177</v>
      </c>
      <c r="KZ400" s="7">
        <f t="shared" ca="1" si="2147"/>
        <v>-9.7236643865103334E-2</v>
      </c>
      <c r="LA400" s="7">
        <f t="shared" ca="1" si="2148"/>
        <v>0</v>
      </c>
      <c r="LB400" s="7">
        <f t="shared" ca="1" si="2149"/>
        <v>0</v>
      </c>
      <c r="LC400" s="7" t="str">
        <f ca="1">IFERROR(IF(LC399+LB400&gt;LD$4,LC399,LC399+LB400),"")</f>
        <v/>
      </c>
      <c r="LD400" s="7">
        <f t="shared" ca="1" si="2236"/>
        <v>0</v>
      </c>
      <c r="LE400" s="7">
        <f t="shared" ca="1" si="2150"/>
        <v>0.57025541921052347</v>
      </c>
      <c r="LF400" s="7">
        <f t="shared" ca="1" si="2151"/>
        <v>-3.1793880748985037E-2</v>
      </c>
      <c r="LG400" s="7">
        <f t="shared" ca="1" si="2152"/>
        <v>0</v>
      </c>
      <c r="LH400" s="7">
        <f t="shared" ca="1" si="2153"/>
        <v>0</v>
      </c>
      <c r="LI400" s="7" t="str">
        <f ca="1">IFERROR(IF(LI399+LH400&gt;LJ$4,LI399,LI399+LH400),"")</f>
        <v/>
      </c>
      <c r="LJ400" s="7">
        <f t="shared" ca="1" si="2237"/>
        <v>0</v>
      </c>
      <c r="LK400" s="7">
        <f t="shared" ca="1" si="2154"/>
        <v>0.37034657518998115</v>
      </c>
      <c r="LL400" s="7">
        <f t="shared" ca="1" si="2155"/>
        <v>0.16811496327155728</v>
      </c>
      <c r="LM400" s="7">
        <f t="shared" ca="1" si="2156"/>
        <v>1</v>
      </c>
      <c r="LN400" s="7" t="str">
        <f t="shared" ca="1" si="2157"/>
        <v>4</v>
      </c>
      <c r="LO400" s="7" t="str">
        <f ca="1">IFERROR(IF(LO399+LN400&gt;LP$4,LO399,LO399+LN400),"")</f>
        <v/>
      </c>
      <c r="LP400" s="7">
        <f t="shared" ca="1" si="2238"/>
        <v>0</v>
      </c>
      <c r="LQ400" s="7">
        <f t="shared" ca="1" si="2158"/>
        <v>0.88259631014758799</v>
      </c>
      <c r="LR400" s="7">
        <f t="shared" ca="1" si="2159"/>
        <v>-0.34413477168604956</v>
      </c>
      <c r="LS400" s="7">
        <f t="shared" ca="1" si="2160"/>
        <v>0</v>
      </c>
      <c r="LT400" s="7">
        <f t="shared" ca="1" si="2161"/>
        <v>0</v>
      </c>
      <c r="LU400" s="7" t="str">
        <f ca="1">IFERROR(IF(LU399+LT400&gt;LV$4,LU399,LU399+LT400),"")</f>
        <v/>
      </c>
      <c r="LV400" s="7">
        <f t="shared" ca="1" si="2239"/>
        <v>0</v>
      </c>
      <c r="LW400" s="7">
        <f t="shared" ca="1" si="2162"/>
        <v>5.2455347859561186E-2</v>
      </c>
      <c r="LX400" s="7">
        <f t="shared" ca="1" si="2163"/>
        <v>0.48600619060197725</v>
      </c>
      <c r="LY400" s="7">
        <f t="shared" ca="1" si="2164"/>
        <v>1</v>
      </c>
      <c r="LZ400" s="7" t="str">
        <f t="shared" ca="1" si="2165"/>
        <v>4</v>
      </c>
      <c r="MA400" s="7" t="str">
        <f ca="1">IFERROR(IF(MA399+LZ400&gt;MB$4,MA399,MA399+LZ400),"")</f>
        <v/>
      </c>
      <c r="MB400" s="7">
        <f t="shared" ca="1" si="2240"/>
        <v>0</v>
      </c>
      <c r="MC400" s="7">
        <f t="shared" ca="1" si="2166"/>
        <v>0.38734508973068804</v>
      </c>
      <c r="MD400" s="7">
        <f t="shared" ca="1" si="2167"/>
        <v>0.15111644873085039</v>
      </c>
      <c r="ME400" s="7">
        <f t="shared" ca="1" si="2168"/>
        <v>1</v>
      </c>
      <c r="MF400" s="7" t="str">
        <f t="shared" ca="1" si="2169"/>
        <v>4</v>
      </c>
      <c r="MG400" s="7" t="str">
        <f ca="1">IFERROR(IF(MG399+MF400&gt;MH$4,MG399,MG399+MF400),"")</f>
        <v/>
      </c>
      <c r="MH400" s="7">
        <f t="shared" ca="1" si="2241"/>
        <v>0</v>
      </c>
      <c r="MI400" s="7">
        <f t="shared" ca="1" si="2170"/>
        <v>0.75806693379546874</v>
      </c>
      <c r="MJ400" s="7">
        <f t="shared" ca="1" si="2171"/>
        <v>-0.21960539533393031</v>
      </c>
      <c r="MK400" s="7">
        <f t="shared" ca="1" si="2172"/>
        <v>0</v>
      </c>
      <c r="ML400" s="7">
        <f t="shared" ca="1" si="2173"/>
        <v>0</v>
      </c>
      <c r="MM400" s="7" t="str">
        <f ca="1">IFERROR(IF(MM399+ML400&gt;MN$4,MM399,MM399+ML400),"")</f>
        <v/>
      </c>
      <c r="MN400" s="7">
        <f t="shared" ca="1" si="2242"/>
        <v>0</v>
      </c>
      <c r="MO400" s="7">
        <f t="shared" ca="1" si="2174"/>
        <v>0.15569091354950582</v>
      </c>
      <c r="MP400" s="7">
        <f t="shared" ca="1" si="2175"/>
        <v>0.38277062491203262</v>
      </c>
      <c r="MQ400" s="7">
        <f t="shared" ca="1" si="2176"/>
        <v>1</v>
      </c>
      <c r="MR400" s="7" t="str">
        <f t="shared" ca="1" si="2177"/>
        <v>4</v>
      </c>
      <c r="MS400" s="7" t="str">
        <f ca="1">IFERROR(IF(MS399+MR400&gt;MT$4,MS399,MS399+MR400),"")</f>
        <v/>
      </c>
      <c r="MT400" s="7">
        <f t="shared" ca="1" si="2243"/>
        <v>0</v>
      </c>
      <c r="MU400" s="7">
        <f t="shared" ca="1" si="2178"/>
        <v>0.14478613634414361</v>
      </c>
      <c r="MV400" s="7">
        <f t="shared" ca="1" si="2179"/>
        <v>0.39367540211739482</v>
      </c>
      <c r="MW400" s="7">
        <f t="shared" ca="1" si="2180"/>
        <v>1</v>
      </c>
      <c r="MX400" s="7" t="str">
        <f t="shared" ca="1" si="2181"/>
        <v>4</v>
      </c>
      <c r="MY400" s="7" t="str">
        <f ca="1">IFERROR(IF(MY399+MX400&gt;MZ$4,MY399,MY399+MX400),"")</f>
        <v/>
      </c>
      <c r="MZ400" s="7">
        <f t="shared" ca="1" si="2244"/>
        <v>0</v>
      </c>
      <c r="NA400" s="7">
        <f t="shared" ca="1" si="2182"/>
        <v>0.26096736174069313</v>
      </c>
      <c r="NB400" s="7">
        <f t="shared" ca="1" si="2183"/>
        <v>0.27749417672084531</v>
      </c>
      <c r="NC400" s="7">
        <f t="shared" ca="1" si="2184"/>
        <v>1</v>
      </c>
      <c r="ND400" s="7" t="str">
        <f t="shared" ca="1" si="2185"/>
        <v>4</v>
      </c>
      <c r="NE400" s="7" t="str">
        <f ca="1">IFERROR(IF(NE399+ND400&gt;NF$4,NE399,NE399+ND400),"")</f>
        <v/>
      </c>
      <c r="NF400" s="7">
        <f t="shared" ca="1" si="2245"/>
        <v>0</v>
      </c>
      <c r="NG400" s="7">
        <f t="shared" ca="1" si="2186"/>
        <v>2.6335773465618328E-2</v>
      </c>
      <c r="NH400" s="7">
        <f t="shared" ca="1" si="2187"/>
        <v>0.51212576499592011</v>
      </c>
      <c r="NI400" s="7">
        <f t="shared" ca="1" si="2188"/>
        <v>1</v>
      </c>
      <c r="NJ400" s="7" t="str">
        <f t="shared" ca="1" si="2189"/>
        <v>4</v>
      </c>
      <c r="NK400" s="7" t="str">
        <f ca="1">IFERROR(IF(NK399+NJ400&gt;NL$4,NK399,NK399+NJ400),"")</f>
        <v/>
      </c>
      <c r="NL400" s="7">
        <f t="shared" ca="1" si="2246"/>
        <v>0</v>
      </c>
      <c r="NM400" s="7">
        <f t="shared" ca="1" si="2190"/>
        <v>0.81380006683006434</v>
      </c>
      <c r="NN400" s="7">
        <f t="shared" ca="1" si="2191"/>
        <v>-0.2753385283685259</v>
      </c>
      <c r="NO400" s="7">
        <f t="shared" ca="1" si="2192"/>
        <v>0</v>
      </c>
      <c r="NP400" s="7">
        <f t="shared" ca="1" si="2193"/>
        <v>0</v>
      </c>
      <c r="NQ400" s="7" t="str">
        <f ca="1">IFERROR(IF(NQ399+NP400&gt;NR$4,NQ399,NQ399+NP400),"")</f>
        <v/>
      </c>
      <c r="NR400" s="7">
        <f t="shared" ca="1" si="2247"/>
        <v>0</v>
      </c>
      <c r="NT400">
        <v>402</v>
      </c>
      <c r="NU400" s="7" t="s">
        <v>19</v>
      </c>
      <c r="NV400" s="7" t="str">
        <f t="shared" ca="1" si="1987"/>
        <v/>
      </c>
      <c r="NW400" s="7" t="str">
        <f t="shared" ca="1" si="2194"/>
        <v/>
      </c>
      <c r="NX400" t="str">
        <f ca="1">IFERROR(VLOOKUP(NT400,$K$3:$AK$568,8,FALSE),"")</f>
        <v/>
      </c>
      <c r="NY400" t="str">
        <f ca="1">IFERROR(VLOOKUP(NT400,$K$3:$AK$568,9,FALSE),"")</f>
        <v/>
      </c>
      <c r="NZ400" s="7" t="str">
        <f ca="1">IFERROR(VLOOKUP(NT400,$K$3:$AK$568,27,FALSE),"")</f>
        <v/>
      </c>
      <c r="OB400">
        <v>402</v>
      </c>
      <c r="OC400" s="7" t="s">
        <v>19</v>
      </c>
      <c r="OD400" t="e">
        <f t="shared" ca="1" si="2248"/>
        <v>#N/A</v>
      </c>
      <c r="OE400" s="7" t="str">
        <f t="shared" ca="1" si="2249"/>
        <v/>
      </c>
      <c r="OF400" s="7" t="str">
        <f t="shared" ca="1" si="2250"/>
        <v/>
      </c>
      <c r="OG400" t="str">
        <f t="shared" ca="1" si="2251"/>
        <v/>
      </c>
      <c r="OI400">
        <v>402</v>
      </c>
      <c r="OJ400" s="7" t="s">
        <v>19</v>
      </c>
      <c r="OK400" s="7" t="str">
        <f t="shared" ca="1" si="2252"/>
        <v/>
      </c>
      <c r="OL400" s="7" t="str">
        <f t="shared" ca="1" si="2253"/>
        <v/>
      </c>
      <c r="OM400" t="str">
        <f ca="1">IFERROR(VLOOKUP(OI400,$L$3:$AK$568,7,FALSE),"")</f>
        <v/>
      </c>
      <c r="ON400" t="str">
        <f ca="1">IFERROR(VLOOKUP(OI400,$L$3:$AK$568,8,FALSE),"")</f>
        <v/>
      </c>
      <c r="OO400" s="7" t="str">
        <f ca="1">IFERROR(VLOOKUP(OI400,$L$3:$AK$568,26,FALSE),"")</f>
        <v/>
      </c>
      <c r="OQ400">
        <v>402</v>
      </c>
      <c r="OR400" s="7" t="s">
        <v>19</v>
      </c>
      <c r="OS400" t="e">
        <f t="shared" ca="1" si="2254"/>
        <v>#N/A</v>
      </c>
      <c r="OT400" s="7" t="str">
        <f t="shared" ca="1" si="2255"/>
        <v/>
      </c>
      <c r="OU400" s="7" t="str">
        <f t="shared" ca="1" si="2256"/>
        <v/>
      </c>
      <c r="OV400" t="str">
        <f t="shared" ca="1" si="2257"/>
        <v/>
      </c>
      <c r="OX400">
        <v>402</v>
      </c>
      <c r="OY400" s="7" t="s">
        <v>19</v>
      </c>
      <c r="OZ400" s="7" t="str">
        <f t="shared" ca="1" si="2258"/>
        <v/>
      </c>
      <c r="PA400" s="7" t="str">
        <f t="shared" ca="1" si="2259"/>
        <v/>
      </c>
      <c r="PB400" t="str">
        <f ca="1">IFERROR(VLOOKUP(OX400,$M$3:$AK$568,6,FALSE),"")</f>
        <v/>
      </c>
      <c r="PC400" t="str">
        <f ca="1">IFERROR(VLOOKUP(OX400,$M$3:$AK$568,7,FALSE),"")</f>
        <v/>
      </c>
      <c r="PD400" s="7" t="str">
        <f ca="1">IFERROR(VLOOKUP(OX400,$M$3:$AK$568,25,FALSE),"")</f>
        <v/>
      </c>
      <c r="PF400">
        <v>402</v>
      </c>
      <c r="PG400" s="7" t="s">
        <v>19</v>
      </c>
      <c r="PH400" t="e">
        <f t="shared" ca="1" si="2260"/>
        <v>#N/A</v>
      </c>
      <c r="PI400" s="7" t="str">
        <f t="shared" ca="1" si="2261"/>
        <v/>
      </c>
      <c r="PJ400" s="7" t="str">
        <f t="shared" ca="1" si="2262"/>
        <v/>
      </c>
      <c r="PK400" t="str">
        <f t="shared" ca="1" si="2263"/>
        <v/>
      </c>
      <c r="PM400">
        <v>402</v>
      </c>
      <c r="PN400" s="7" t="s">
        <v>19</v>
      </c>
      <c r="PO400" s="202" t="str">
        <f t="shared" ca="1" si="2264"/>
        <v/>
      </c>
      <c r="PP400" s="7" t="str">
        <f t="shared" ca="1" si="2265"/>
        <v/>
      </c>
      <c r="PQ400" t="str">
        <f ca="1">IFERROR(VLOOKUP(PM400,$G$325:$R$409,12,FALSE),"")</f>
        <v/>
      </c>
      <c r="PR400" t="e">
        <f ca="1">VLOOKUP(PM400,$G$324:$Q$409,11,FALSE)</f>
        <v>#N/A</v>
      </c>
      <c r="PS400" s="7" t="str">
        <f ca="1">VLOOKUP(PQ400,$R$325:$Y$409,8,FALSE)</f>
        <v>- -</v>
      </c>
      <c r="PT400" s="7">
        <f ca="1">ReSt</f>
        <v>-4</v>
      </c>
      <c r="PU400" s="7" t="e">
        <f t="shared" ca="1" si="2266"/>
        <v>#N/A</v>
      </c>
      <c r="PV400" s="7" t="e">
        <f t="shared" ca="1" si="2267"/>
        <v>#N/A</v>
      </c>
      <c r="PW400" s="7" t="str">
        <f ca="1">VLOOKUP(PQ400,$R$325:$AK$409,8,FALSE)</f>
        <v>- -</v>
      </c>
      <c r="PX400" s="7"/>
      <c r="PY400">
        <v>402</v>
      </c>
      <c r="PZ400" s="7" t="s">
        <v>19</v>
      </c>
      <c r="QA400" t="str">
        <f t="shared" ca="1" si="2268"/>
        <v/>
      </c>
      <c r="QB400" s="7" t="str">
        <f t="shared" ca="1" si="2269"/>
        <v/>
      </c>
      <c r="QC400" s="7" t="str">
        <f t="shared" ca="1" si="2270"/>
        <v/>
      </c>
      <c r="QD400" t="str">
        <f t="shared" ca="1" si="2271"/>
        <v/>
      </c>
      <c r="QF400">
        <v>402</v>
      </c>
      <c r="QG400" s="7" t="s">
        <v>19</v>
      </c>
      <c r="QH400" s="7" t="str">
        <f t="shared" ca="1" si="2272"/>
        <v/>
      </c>
      <c r="QI400" s="7" t="e">
        <f t="shared" ca="1" si="2273"/>
        <v>#VALUE!</v>
      </c>
      <c r="QJ400" t="e">
        <f t="shared" ca="1" si="2274"/>
        <v>#N/A</v>
      </c>
      <c r="QK400" s="7" t="e">
        <f t="shared" ca="1" si="2275"/>
        <v>#N/A</v>
      </c>
      <c r="QM400">
        <v>402</v>
      </c>
      <c r="QN400" s="7" t="s">
        <v>19</v>
      </c>
      <c r="QO400" t="str">
        <f t="shared" ca="1" si="2276"/>
        <v/>
      </c>
      <c r="QP400" s="7" t="str">
        <f t="shared" ca="1" si="2277"/>
        <v/>
      </c>
      <c r="QQ400" t="str">
        <f t="shared" ca="1" si="2278"/>
        <v/>
      </c>
    </row>
    <row r="401" spans="1:459" x14ac:dyDescent="0.25">
      <c r="A401" s="240" t="str">
        <f>IF('Character Sheet'!$B$4="Creature","N","Y")</f>
        <v>Y</v>
      </c>
      <c r="C401" s="75"/>
      <c r="D401" s="76"/>
      <c r="F401" s="75">
        <v>32</v>
      </c>
      <c r="G401" s="76">
        <f t="shared" ca="1" si="1968"/>
        <v>0</v>
      </c>
      <c r="I401" s="75" t="s">
        <v>1812</v>
      </c>
      <c r="J401" s="85"/>
      <c r="K401" s="85">
        <f t="shared" ca="1" si="1969"/>
        <v>7</v>
      </c>
      <c r="L401" s="85">
        <f t="shared" ca="1" si="1970"/>
        <v>7</v>
      </c>
      <c r="M401" s="70">
        <f t="shared" ca="1" si="1971"/>
        <v>18</v>
      </c>
      <c r="O401" s="222" t="str">
        <f t="shared" ca="1" si="1972"/>
        <v>- -</v>
      </c>
      <c r="Q401" s="7" t="s">
        <v>1757</v>
      </c>
      <c r="R401" s="9" t="str">
        <f ca="1">IFERROR(VLOOKUP(F401,INDIRECT(Calculations!$D$101),2,FALSE),"")</f>
        <v/>
      </c>
      <c r="S401" s="9" t="str">
        <f t="shared" ca="1" si="1973"/>
        <v/>
      </c>
      <c r="T401" s="61" t="str">
        <f ca="1">SUBSTITUTE(IFERROR(IFERROR(VLOOKUP(R401,'[1]Skill Statistics'!$A$3:$C$513,2,FALSE),VLOOKUP(Q401,'[1]Skill Statistics'!$A$3:$C$513,2,FALSE)),T400),"R*","ReSt")</f>
        <v>ReSt/ReSt</v>
      </c>
      <c r="U401" s="61" t="str">
        <f ca="1">IFERROR(IFERROR(VLOOKUP(R401,'[1]Skill Statistics'!$A$3:$C$513,3,FALSE),VLOOKUP(Q401,'[1]Skill Statistics'!$A$3:$C$513,3,FALSE)),U400)</f>
        <v>Me</v>
      </c>
      <c r="V401" s="61" t="str">
        <f ca="1">IF(R401="","- -",IF(ISNUMBER(SEARCH("Category",R401)),"- -",IFERROR(IFERROR(VLOOKUP(Q401,[1]Professions!$A$4:$AM$288,MATCH(Profession,[1]Professions!$A$1:$AM$1,0),FALSE),VLOOKUP(Q401,Calculations!$B$91:$I$95,8,FALSE)),"- -")))</f>
        <v>- -</v>
      </c>
      <c r="W401" s="60" t="str">
        <f t="shared" ca="1" si="1974"/>
        <v>- -</v>
      </c>
      <c r="X401" s="7" t="str">
        <f ca="1">IFERROR(VLOOKUP(R401,$BS$6:$NR$519,MATCH(ActualLevel,$BS$3:$NR$3,0),FALSE),"- -")</f>
        <v>- -</v>
      </c>
      <c r="Y401" s="7" t="str">
        <f t="shared" ca="1" si="1975"/>
        <v>- -</v>
      </c>
      <c r="Z401" s="7" t="str">
        <f ca="1">IFERROR(VLOOKUP(Y401,Charts!$BQ$2:$BR$52,2,FALSE),"- -")</f>
        <v>- -</v>
      </c>
      <c r="AA401" s="7">
        <f t="shared" ca="1" si="1976"/>
        <v>-1</v>
      </c>
      <c r="AB401" s="7" t="str">
        <f t="shared" ca="1" si="1977"/>
        <v>- -</v>
      </c>
      <c r="AC401" s="7"/>
      <c r="AD401" s="7"/>
      <c r="AE401" s="7"/>
      <c r="AF401" s="7"/>
      <c r="AG401" s="7"/>
      <c r="AH401" s="90"/>
      <c r="AI401" s="7"/>
      <c r="AJ401" s="7"/>
      <c r="AK401" s="7">
        <f t="shared" ca="1" si="1978"/>
        <v>-1</v>
      </c>
      <c r="AL401" s="7"/>
      <c r="AM401" s="69">
        <f>IFERROR(VLOOKUP(Q401,'[1]Skill Statistics'!$A$3:$AN$513,MATCH(Profession,'[1]Skill Statistics'!$A$2:$AN$2,0),FALSE),0)</f>
        <v>0</v>
      </c>
      <c r="AN401" s="85">
        <f>IFERROR(VLOOKUP(Q401,'[1]Skill Statistics'!$A$3:$BK$513,MATCH(Archetype,'[1]Skill Statistics'!$A$2:$BK$2,0),FALSE),0)</f>
        <v>0</v>
      </c>
      <c r="AO401" s="85">
        <f>IFERROR(VLOOKUP(Q401,'[1]Skill Statistics'!$A$3:$BB$513,MATCH(Race,'[1]Skill Statistics'!$A$2:$BB$2,0),FALSE),0)</f>
        <v>0</v>
      </c>
      <c r="AP401" s="85">
        <f t="shared" ca="1" si="2195"/>
        <v>-0.1</v>
      </c>
      <c r="AQ401" s="70"/>
      <c r="AS401" s="69">
        <f>IFERROR(VLOOKUP(Q401,'[1]Professional Skills'!$A$4:$AM$288,MATCH(Profession,'[1]Professional Skills'!$A$3:$AM$3,0),FALSE),"- -")</f>
        <v>0</v>
      </c>
      <c r="AT401" t="s">
        <v>1812</v>
      </c>
      <c r="AU401" s="7" t="str">
        <f t="shared" si="1979"/>
        <v/>
      </c>
      <c r="AV401" s="7">
        <f t="shared" ca="1" si="1980"/>
        <v>0</v>
      </c>
      <c r="AW401" t="str">
        <f t="shared" si="2279"/>
        <v/>
      </c>
      <c r="AX401" t="str">
        <f t="shared" si="1981"/>
        <v/>
      </c>
      <c r="AY401">
        <f t="shared" si="1982"/>
        <v>0</v>
      </c>
      <c r="AZ401" s="70" t="str">
        <f t="shared" si="1983"/>
        <v/>
      </c>
      <c r="BB401" s="69" t="str">
        <f>IFERROR(IF(Q401="Language",VLOOKUP(R401,[1]Cultures!$B$4:$N$218,MATCH(Culture,[1]Cultures!$B$3:$N$3,0),FALSE),VLOOKUP(Q401,[1]Cultures!$B$4:$O$212,MATCH(Culture,[1]Cultures!$B$3:$O$3,0),FALSE)),"- -")</f>
        <v>- -</v>
      </c>
      <c r="BC401" t="s">
        <v>1812</v>
      </c>
      <c r="BD401">
        <f t="shared" ca="1" si="1984"/>
        <v>0.37339393233652662</v>
      </c>
      <c r="BE401">
        <f t="shared" ca="1" si="2280"/>
        <v>0.27339393233652665</v>
      </c>
      <c r="BH401">
        <f t="shared" ca="1" si="1950"/>
        <v>16</v>
      </c>
      <c r="BI401" s="7">
        <f t="shared" ca="1" si="1985"/>
        <v>0</v>
      </c>
      <c r="BK401" s="7"/>
      <c r="BL401" s="70" t="str">
        <f t="shared" ca="1" si="1986"/>
        <v>- -</v>
      </c>
      <c r="BN401" s="69" t="str">
        <f ca="1">IFERROR(VLOOKUP(V401,Charts!$BT$2:$BV$14,3,FALSE),"- -")</f>
        <v>- -</v>
      </c>
      <c r="BO401" s="85" t="str">
        <f t="shared" ca="1" si="2196"/>
        <v>- -</v>
      </c>
      <c r="BP401" s="70" t="str">
        <f t="shared" ca="1" si="2281"/>
        <v>- -</v>
      </c>
      <c r="BR401" s="7">
        <v>400</v>
      </c>
      <c r="BS401" s="9" t="str">
        <f ca="1">VLOOKUP(BR401,$O$3:$R$568,4,FALSE)</f>
        <v>Guide</v>
      </c>
      <c r="BT401" s="7" t="str">
        <f ca="1">VLOOKUP(BS401,$R$3:$V$568,5,FALSE)</f>
        <v>3 / 4</v>
      </c>
      <c r="BU401" s="7">
        <f ca="1">VLOOKUP(BT401,Charts!$BT$2:$BV$14,3,FALSE)</f>
        <v>0.69230769230769229</v>
      </c>
      <c r="BV401" s="7" t="str">
        <f t="shared" ca="1" si="1988"/>
        <v>3</v>
      </c>
      <c r="BW401" s="7" t="str">
        <f t="shared" ca="1" si="1989"/>
        <v>4</v>
      </c>
      <c r="BY401" s="7">
        <f t="shared" ca="1" si="1990"/>
        <v>4.7259472528223712E-2</v>
      </c>
      <c r="BZ401" s="7">
        <f t="shared" ca="1" si="1991"/>
        <v>0.64504821977946858</v>
      </c>
      <c r="CA401" s="7">
        <f t="shared" ca="1" si="1992"/>
        <v>1</v>
      </c>
      <c r="CB401" s="7" t="str">
        <f t="shared" ca="1" si="1993"/>
        <v>3</v>
      </c>
      <c r="CC401" s="7" t="str">
        <f ca="1">IFERROR(IF(CC400+CB401&gt;CD$4,CC400,CC400+CB401),"")</f>
        <v/>
      </c>
      <c r="CD401" s="7">
        <f t="shared" ca="1" si="2197"/>
        <v>0</v>
      </c>
      <c r="CE401" s="7">
        <f t="shared" ca="1" si="1994"/>
        <v>0.46854192341197687</v>
      </c>
      <c r="CF401" s="7">
        <f t="shared" ca="1" si="1995"/>
        <v>0.22376576889571542</v>
      </c>
      <c r="CG401" s="7">
        <f t="shared" ca="1" si="1996"/>
        <v>1</v>
      </c>
      <c r="CH401" s="7" t="str">
        <f t="shared" ca="1" si="1997"/>
        <v>3</v>
      </c>
      <c r="CI401" s="7" t="str">
        <f ca="1">IFERROR(IF(CI400+CH401&gt;CJ$4,CI400,CI400+CH401),"")</f>
        <v/>
      </c>
      <c r="CJ401" s="7">
        <f t="shared" ca="1" si="2198"/>
        <v>0</v>
      </c>
      <c r="CK401" s="7">
        <f t="shared" ca="1" si="1998"/>
        <v>0.64976295666962991</v>
      </c>
      <c r="CL401" s="7">
        <f t="shared" ca="1" si="1999"/>
        <v>4.2544735638062381E-2</v>
      </c>
      <c r="CM401" s="7">
        <f t="shared" ca="1" si="2000"/>
        <v>1</v>
      </c>
      <c r="CN401" s="7" t="str">
        <f t="shared" ca="1" si="2001"/>
        <v>3</v>
      </c>
      <c r="CO401" s="7" t="str">
        <f ca="1">IFERROR(IF(CO400+CN401&gt;CP$4,CO400,CO400+CN401),"")</f>
        <v/>
      </c>
      <c r="CP401" s="7">
        <f t="shared" ca="1" si="2199"/>
        <v>0</v>
      </c>
      <c r="CQ401" s="7">
        <f t="shared" ca="1" si="2002"/>
        <v>0.94079492048072844</v>
      </c>
      <c r="CR401" s="7">
        <f t="shared" ca="1" si="2003"/>
        <v>-0.24848722817303615</v>
      </c>
      <c r="CS401" s="7">
        <f t="shared" ca="1" si="2004"/>
        <v>0</v>
      </c>
      <c r="CT401" s="7">
        <f t="shared" ca="1" si="2005"/>
        <v>0</v>
      </c>
      <c r="CU401" s="7" t="str">
        <f ca="1">IFERROR(IF(CU400+CT401&gt;CV$4,CU400,CU400+CT401),"")</f>
        <v/>
      </c>
      <c r="CV401" s="7">
        <f t="shared" ca="1" si="2200"/>
        <v>0</v>
      </c>
      <c r="CW401" s="7">
        <f t="shared" ca="1" si="2006"/>
        <v>0.73928127551249811</v>
      </c>
      <c r="CX401" s="7">
        <f t="shared" ca="1" si="2007"/>
        <v>-4.6973583204805824E-2</v>
      </c>
      <c r="CY401" s="7">
        <f t="shared" ca="1" si="2008"/>
        <v>0</v>
      </c>
      <c r="CZ401" s="7">
        <f t="shared" ca="1" si="2009"/>
        <v>0</v>
      </c>
      <c r="DA401" s="7" t="str">
        <f ca="1">IFERROR(IF(DA400+CZ401&gt;DB$4,DA400,DA400+CZ401),"")</f>
        <v/>
      </c>
      <c r="DB401" s="7">
        <f t="shared" ca="1" si="2201"/>
        <v>0</v>
      </c>
      <c r="DC401" s="7">
        <f t="shared" ca="1" si="2010"/>
        <v>0.48212993830325712</v>
      </c>
      <c r="DD401" s="7">
        <f t="shared" ca="1" si="2011"/>
        <v>0.21017775400443517</v>
      </c>
      <c r="DE401" s="7">
        <f t="shared" ca="1" si="2012"/>
        <v>1</v>
      </c>
      <c r="DF401" s="7" t="str">
        <f t="shared" ca="1" si="2013"/>
        <v>3</v>
      </c>
      <c r="DG401" s="7" t="str">
        <f ca="1">IFERROR(IF(DG400+DF401&gt;DH$4,DG400,DG400+DF401),"")</f>
        <v/>
      </c>
      <c r="DH401" s="7">
        <f t="shared" ca="1" si="2202"/>
        <v>0</v>
      </c>
      <c r="DI401" s="7">
        <f t="shared" ca="1" si="2014"/>
        <v>0.86225249372870016</v>
      </c>
      <c r="DJ401" s="7">
        <f t="shared" ca="1" si="2015"/>
        <v>-0.16994480142100787</v>
      </c>
      <c r="DK401" s="7">
        <f t="shared" ca="1" si="2016"/>
        <v>0</v>
      </c>
      <c r="DL401" s="7">
        <f t="shared" ca="1" si="2017"/>
        <v>0</v>
      </c>
      <c r="DM401" s="7" t="str">
        <f ca="1">IFERROR(IF(DM400+DL401&gt;DN$4,DM400,DM400+DL401),"")</f>
        <v/>
      </c>
      <c r="DN401" s="7">
        <f t="shared" ca="1" si="2203"/>
        <v>0</v>
      </c>
      <c r="DO401" s="7">
        <f t="shared" ca="1" si="2018"/>
        <v>0.80145337189520216</v>
      </c>
      <c r="DP401" s="7">
        <f t="shared" ca="1" si="2019"/>
        <v>-0.10914567958750987</v>
      </c>
      <c r="DQ401" s="7">
        <f t="shared" ca="1" si="2020"/>
        <v>0</v>
      </c>
      <c r="DR401" s="7">
        <f t="shared" ca="1" si="2021"/>
        <v>0</v>
      </c>
      <c r="DS401" s="7" t="str">
        <f ca="1">IFERROR(IF(DS400+DR401&gt;DT$4,DS400,DS400+DR401),"")</f>
        <v/>
      </c>
      <c r="DT401" s="7">
        <f t="shared" ca="1" si="2204"/>
        <v>0</v>
      </c>
      <c r="DU401" s="7">
        <f t="shared" ca="1" si="2022"/>
        <v>0.51726845735416693</v>
      </c>
      <c r="DV401" s="7">
        <f t="shared" ca="1" si="2023"/>
        <v>0.17503923495352536</v>
      </c>
      <c r="DW401" s="7">
        <f t="shared" ca="1" si="2024"/>
        <v>1</v>
      </c>
      <c r="DX401" s="7" t="str">
        <f t="shared" ca="1" si="2025"/>
        <v>3</v>
      </c>
      <c r="DY401" s="7" t="str">
        <f ca="1">IFERROR(IF(DY400+DX401&gt;DZ$4,DY400,DY400+DX401),"")</f>
        <v/>
      </c>
      <c r="DZ401" s="7">
        <f t="shared" ca="1" si="2205"/>
        <v>0</v>
      </c>
      <c r="EA401" s="7">
        <f t="shared" ca="1" si="2026"/>
        <v>0.81446604491520025</v>
      </c>
      <c r="EB401" s="7">
        <f t="shared" ca="1" si="2027"/>
        <v>-0.12215835260750796</v>
      </c>
      <c r="EC401" s="7">
        <f t="shared" ca="1" si="2028"/>
        <v>0</v>
      </c>
      <c r="ED401" s="7">
        <f t="shared" ca="1" si="2029"/>
        <v>0</v>
      </c>
      <c r="EE401" s="7" t="str">
        <f ca="1">IFERROR(IF(EE400+ED401&gt;EF$4,EE400,EE400+ED401),"")</f>
        <v/>
      </c>
      <c r="EF401" s="7">
        <f t="shared" ca="1" si="2206"/>
        <v>0</v>
      </c>
      <c r="EG401" s="7">
        <f t="shared" ca="1" si="2030"/>
        <v>0.31919126544127852</v>
      </c>
      <c r="EH401" s="7">
        <f t="shared" ca="1" si="2031"/>
        <v>0.37311642686641378</v>
      </c>
      <c r="EI401" s="7">
        <f t="shared" ca="1" si="2032"/>
        <v>1</v>
      </c>
      <c r="EJ401" s="7" t="str">
        <f t="shared" ca="1" si="2033"/>
        <v>3</v>
      </c>
      <c r="EK401" s="7" t="str">
        <f ca="1">IFERROR(IF(EK400+EJ401&gt;EL$4,EK400,EK400+EJ401),"")</f>
        <v/>
      </c>
      <c r="EL401" s="7">
        <f t="shared" ca="1" si="2207"/>
        <v>0</v>
      </c>
      <c r="EM401" s="7">
        <f t="shared" ca="1" si="2034"/>
        <v>0.10383801910211243</v>
      </c>
      <c r="EN401" s="7">
        <f t="shared" ca="1" si="2035"/>
        <v>0.58846967320557986</v>
      </c>
      <c r="EO401" s="7">
        <f t="shared" ca="1" si="2036"/>
        <v>1</v>
      </c>
      <c r="EP401" s="7" t="str">
        <f t="shared" ca="1" si="2037"/>
        <v>3</v>
      </c>
      <c r="EQ401" s="7" t="str">
        <f ca="1">IFERROR(IF(EQ400+EP401&gt;ER$4,EQ400,EQ400+EP401),"")</f>
        <v/>
      </c>
      <c r="ER401" s="7">
        <f t="shared" ca="1" si="2208"/>
        <v>0</v>
      </c>
      <c r="ES401" s="7">
        <f t="shared" ca="1" si="2038"/>
        <v>0.29025625233000785</v>
      </c>
      <c r="ET401" s="7">
        <f t="shared" ca="1" si="2039"/>
        <v>0.40205143997768444</v>
      </c>
      <c r="EU401" s="7">
        <f t="shared" ca="1" si="2040"/>
        <v>1</v>
      </c>
      <c r="EV401" s="7" t="str">
        <f t="shared" ca="1" si="2041"/>
        <v>3</v>
      </c>
      <c r="EW401" s="7" t="str">
        <f ca="1">IFERROR(IF(EW400+EV401&gt;EX$4,EW400,EW400+EV401),"")</f>
        <v/>
      </c>
      <c r="EX401" s="7">
        <f t="shared" ca="1" si="2209"/>
        <v>0</v>
      </c>
      <c r="EY401" s="7">
        <f t="shared" ca="1" si="2042"/>
        <v>0.61529969063331347</v>
      </c>
      <c r="EZ401" s="7">
        <f t="shared" ca="1" si="2043"/>
        <v>7.7008001674378823E-2</v>
      </c>
      <c r="FA401" s="7">
        <f t="shared" ca="1" si="2044"/>
        <v>1</v>
      </c>
      <c r="FB401" s="7" t="str">
        <f t="shared" ca="1" si="2045"/>
        <v>3</v>
      </c>
      <c r="FC401" s="7" t="str">
        <f ca="1">IFERROR(IF(FC400+FB401&gt;FD$4,FC400,FC400+FB401),"")</f>
        <v/>
      </c>
      <c r="FD401" s="7">
        <f t="shared" ca="1" si="2210"/>
        <v>0</v>
      </c>
      <c r="FE401" s="7">
        <f t="shared" ca="1" si="2046"/>
        <v>0.78950203321313517</v>
      </c>
      <c r="FF401" s="7">
        <f t="shared" ca="1" si="2047"/>
        <v>-9.7194340905442878E-2</v>
      </c>
      <c r="FG401" s="7">
        <f t="shared" ca="1" si="2048"/>
        <v>0</v>
      </c>
      <c r="FH401" s="7">
        <f t="shared" ca="1" si="2049"/>
        <v>0</v>
      </c>
      <c r="FI401" s="7" t="str">
        <f ca="1">IFERROR(IF(FI400+FH401&gt;FJ$4,FI400,FI400+FH401),"")</f>
        <v/>
      </c>
      <c r="FJ401" s="7">
        <f t="shared" ca="1" si="2211"/>
        <v>0</v>
      </c>
      <c r="FK401" s="7">
        <f t="shared" ca="1" si="2050"/>
        <v>0.12344044940563537</v>
      </c>
      <c r="FL401" s="7">
        <f t="shared" ca="1" si="2051"/>
        <v>0.56886724290205692</v>
      </c>
      <c r="FM401" s="7">
        <f t="shared" ca="1" si="2052"/>
        <v>1</v>
      </c>
      <c r="FN401" s="7" t="str">
        <f t="shared" ca="1" si="2053"/>
        <v>3</v>
      </c>
      <c r="FO401" s="7" t="str">
        <f ca="1">IFERROR(IF(FO400+FN401&gt;FP$4,FO400,FO400+FN401),"")</f>
        <v/>
      </c>
      <c r="FP401" s="7">
        <f t="shared" ca="1" si="2212"/>
        <v>0</v>
      </c>
      <c r="FQ401" s="7">
        <f t="shared" ca="1" si="2054"/>
        <v>0.2172381722006923</v>
      </c>
      <c r="FR401" s="7">
        <f t="shared" ca="1" si="2055"/>
        <v>0.47506952010699999</v>
      </c>
      <c r="FS401" s="7">
        <f t="shared" ca="1" si="2056"/>
        <v>1</v>
      </c>
      <c r="FT401" s="7" t="str">
        <f t="shared" ca="1" si="2057"/>
        <v>3</v>
      </c>
      <c r="FU401" s="7" t="str">
        <f ca="1">IFERROR(IF(FU400+FT401&gt;FV$4,FU400,FU400+FT401),"")</f>
        <v/>
      </c>
      <c r="FV401" s="7">
        <f t="shared" ca="1" si="2213"/>
        <v>0</v>
      </c>
      <c r="FW401" s="7">
        <f t="shared" ca="1" si="2058"/>
        <v>0.87611038251849327</v>
      </c>
      <c r="FX401" s="7">
        <f t="shared" ca="1" si="2059"/>
        <v>-0.18380269021080098</v>
      </c>
      <c r="FY401" s="7">
        <f t="shared" ca="1" si="2060"/>
        <v>0</v>
      </c>
      <c r="FZ401" s="7">
        <f t="shared" ca="1" si="2061"/>
        <v>0</v>
      </c>
      <c r="GA401" s="7" t="str">
        <f ca="1">IFERROR(IF(GA400+FZ401&gt;GB$4,GA400,GA400+FZ401),"")</f>
        <v/>
      </c>
      <c r="GB401" s="7">
        <f t="shared" ca="1" si="2214"/>
        <v>0</v>
      </c>
      <c r="GC401" s="7">
        <f t="shared" ca="1" si="2062"/>
        <v>0.64920973711253882</v>
      </c>
      <c r="GD401" s="7">
        <f t="shared" ca="1" si="2063"/>
        <v>4.309795519515347E-2</v>
      </c>
      <c r="GE401" s="7">
        <f t="shared" ca="1" si="2064"/>
        <v>1</v>
      </c>
      <c r="GF401" s="7" t="str">
        <f t="shared" ca="1" si="2065"/>
        <v>3</v>
      </c>
      <c r="GG401" s="7" t="str">
        <f ca="1">IFERROR(IF(GG400+GF401&gt;GH$4,GG400,GG400+GF401),"")</f>
        <v/>
      </c>
      <c r="GH401" s="7">
        <f t="shared" ca="1" si="2215"/>
        <v>0</v>
      </c>
      <c r="GI401" s="7">
        <f t="shared" ca="1" si="2066"/>
        <v>0.1690669471752444</v>
      </c>
      <c r="GJ401" s="7">
        <f t="shared" ca="1" si="2067"/>
        <v>0.52324074513244789</v>
      </c>
      <c r="GK401" s="7">
        <f t="shared" ca="1" si="2068"/>
        <v>1</v>
      </c>
      <c r="GL401" s="7" t="str">
        <f t="shared" ca="1" si="2069"/>
        <v>3</v>
      </c>
      <c r="GM401" s="7" t="str">
        <f ca="1">IFERROR(IF(GM400+GL401&gt;GN$4,GM400,GM400+GL401),"")</f>
        <v/>
      </c>
      <c r="GN401" s="7">
        <f t="shared" ca="1" si="2216"/>
        <v>0</v>
      </c>
      <c r="GO401" s="7">
        <f t="shared" ca="1" si="2070"/>
        <v>0.64707860975968678</v>
      </c>
      <c r="GP401" s="7">
        <f t="shared" ca="1" si="2071"/>
        <v>4.5229082548005506E-2</v>
      </c>
      <c r="GQ401" s="7">
        <f t="shared" ca="1" si="2072"/>
        <v>1</v>
      </c>
      <c r="GR401" s="7" t="str">
        <f t="shared" ca="1" si="2073"/>
        <v>3</v>
      </c>
      <c r="GS401" s="7" t="str">
        <f ca="1">IFERROR(IF(GS400+GR401&gt;GT$4,GS400,GS400+GR401),"")</f>
        <v/>
      </c>
      <c r="GT401" s="7">
        <f t="shared" ca="1" si="2217"/>
        <v>0</v>
      </c>
      <c r="GU401" s="7">
        <f t="shared" ca="1" si="2074"/>
        <v>0.30700840153875497</v>
      </c>
      <c r="GV401" s="7">
        <f t="shared" ca="1" si="2075"/>
        <v>0.38529929076893732</v>
      </c>
      <c r="GW401" s="7">
        <f t="shared" ca="1" si="2076"/>
        <v>1</v>
      </c>
      <c r="GX401" s="7" t="str">
        <f t="shared" ca="1" si="2077"/>
        <v>3</v>
      </c>
      <c r="GY401" s="7" t="str">
        <f ca="1">IFERROR(IF(GY400+GX401&gt;GZ$4,GY400,GY400+GX401),"")</f>
        <v/>
      </c>
      <c r="GZ401" s="7">
        <f t="shared" ca="1" si="2218"/>
        <v>0</v>
      </c>
      <c r="HA401" s="7">
        <f t="shared" ca="1" si="2078"/>
        <v>0.69564930740012332</v>
      </c>
      <c r="HB401" s="7">
        <f t="shared" ca="1" si="2079"/>
        <v>-3.3416150924310273E-3</v>
      </c>
      <c r="HC401" s="7">
        <f t="shared" ca="1" si="2080"/>
        <v>0</v>
      </c>
      <c r="HD401" s="7">
        <f t="shared" ca="1" si="2081"/>
        <v>0</v>
      </c>
      <c r="HE401" s="7" t="str">
        <f ca="1">IFERROR(IF(HE400+HD401&gt;HF$4,HE400,HE400+HD401),"")</f>
        <v/>
      </c>
      <c r="HF401" s="7">
        <f t="shared" ca="1" si="2219"/>
        <v>0</v>
      </c>
      <c r="HG401" s="7">
        <f t="shared" ca="1" si="2082"/>
        <v>0.78911649479017421</v>
      </c>
      <c r="HH401" s="7">
        <f t="shared" ca="1" si="2083"/>
        <v>-9.6808802482481915E-2</v>
      </c>
      <c r="HI401" s="7">
        <f t="shared" ca="1" si="2084"/>
        <v>0</v>
      </c>
      <c r="HJ401" s="7">
        <f t="shared" ca="1" si="2085"/>
        <v>0</v>
      </c>
      <c r="HK401" s="7" t="str">
        <f ca="1">IFERROR(IF(HK400+HJ401&gt;HL$4,HK400,HK400+HJ401),"")</f>
        <v/>
      </c>
      <c r="HL401" s="7">
        <f t="shared" ca="1" si="2220"/>
        <v>0</v>
      </c>
      <c r="HM401" s="7">
        <f t="shared" ca="1" si="2086"/>
        <v>0.15287795777705049</v>
      </c>
      <c r="HN401" s="7">
        <f t="shared" ca="1" si="2087"/>
        <v>0.5394297345306418</v>
      </c>
      <c r="HO401" s="7">
        <f t="shared" ca="1" si="2088"/>
        <v>1</v>
      </c>
      <c r="HP401" s="7" t="str">
        <f t="shared" ca="1" si="2089"/>
        <v>3</v>
      </c>
      <c r="HQ401" s="7" t="str">
        <f ca="1">IFERROR(IF(HQ400+HP401&gt;HR$4,HQ400,HQ400+HP401),"")</f>
        <v/>
      </c>
      <c r="HR401" s="7">
        <f t="shared" ca="1" si="2221"/>
        <v>0</v>
      </c>
      <c r="HS401" s="7">
        <f t="shared" ca="1" si="2090"/>
        <v>3.2528258446094971E-2</v>
      </c>
      <c r="HT401" s="7">
        <f t="shared" ca="1" si="2091"/>
        <v>0.65977943386159732</v>
      </c>
      <c r="HU401" s="7">
        <f t="shared" ca="1" si="2092"/>
        <v>1</v>
      </c>
      <c r="HV401" s="7" t="str">
        <f t="shared" ca="1" si="2093"/>
        <v>3</v>
      </c>
      <c r="HW401" s="7" t="str">
        <f ca="1">IFERROR(IF(HW400+HV401&gt;HX$4,HW400,HW400+HV401),"")</f>
        <v/>
      </c>
      <c r="HX401" s="7">
        <f t="shared" ca="1" si="2222"/>
        <v>0</v>
      </c>
      <c r="HY401" s="7">
        <f t="shared" ca="1" si="2094"/>
        <v>0.74160675483187921</v>
      </c>
      <c r="HZ401" s="7">
        <f t="shared" ca="1" si="2095"/>
        <v>-4.9299062524186921E-2</v>
      </c>
      <c r="IA401" s="7">
        <f t="shared" ca="1" si="2096"/>
        <v>0</v>
      </c>
      <c r="IB401" s="7">
        <f t="shared" ca="1" si="2097"/>
        <v>0</v>
      </c>
      <c r="IC401" s="7" t="str">
        <f ca="1">IFERROR(IF(IC400+IB401&gt;ID$4,IC400,IC400+IB401),"")</f>
        <v/>
      </c>
      <c r="ID401" s="7">
        <f t="shared" ca="1" si="2223"/>
        <v>0</v>
      </c>
      <c r="IE401" s="7">
        <f t="shared" ca="1" si="2098"/>
        <v>0.67497159015561004</v>
      </c>
      <c r="IF401" s="7">
        <f t="shared" ca="1" si="2099"/>
        <v>1.7336102152082256E-2</v>
      </c>
      <c r="IG401" s="7">
        <f t="shared" ca="1" si="2100"/>
        <v>1</v>
      </c>
      <c r="IH401" s="7" t="str">
        <f t="shared" ca="1" si="2101"/>
        <v>3</v>
      </c>
      <c r="II401" s="7" t="str">
        <f ca="1">IFERROR(IF(II400+IH401&gt;IJ$4,II400,II400+IH401),"")</f>
        <v/>
      </c>
      <c r="IJ401" s="7">
        <f t="shared" ca="1" si="2224"/>
        <v>0</v>
      </c>
      <c r="IK401" s="7">
        <f t="shared" ca="1" si="2102"/>
        <v>0.53736845068922878</v>
      </c>
      <c r="IL401" s="7">
        <f t="shared" ca="1" si="2103"/>
        <v>0.15493924161846351</v>
      </c>
      <c r="IM401" s="7">
        <f t="shared" ca="1" si="2104"/>
        <v>1</v>
      </c>
      <c r="IN401" s="7" t="str">
        <f t="shared" ca="1" si="2105"/>
        <v>3</v>
      </c>
      <c r="IO401" s="7" t="str">
        <f ca="1">IFERROR(IF(IO400+IN401&gt;IP$4,IO400,IO400+IN401),"")</f>
        <v/>
      </c>
      <c r="IP401" s="7">
        <f t="shared" ca="1" si="2225"/>
        <v>0</v>
      </c>
      <c r="IQ401" s="7">
        <f t="shared" ca="1" si="2106"/>
        <v>0.49366390230218293</v>
      </c>
      <c r="IR401" s="7">
        <f t="shared" ca="1" si="2107"/>
        <v>0.19864379000550936</v>
      </c>
      <c r="IS401" s="7">
        <f t="shared" ca="1" si="2108"/>
        <v>1</v>
      </c>
      <c r="IT401" s="7" t="str">
        <f t="shared" ca="1" si="2109"/>
        <v>3</v>
      </c>
      <c r="IU401" s="7" t="str">
        <f ca="1">IFERROR(IF(IU400+IT401&gt;IV$4,IU400,IU400+IT401),"")</f>
        <v/>
      </c>
      <c r="IV401" s="7">
        <f t="shared" ca="1" si="2226"/>
        <v>0</v>
      </c>
      <c r="IW401" s="7">
        <f t="shared" ca="1" si="2110"/>
        <v>0.2493252943939186</v>
      </c>
      <c r="IX401" s="7">
        <f t="shared" ca="1" si="2111"/>
        <v>0.4429823979137737</v>
      </c>
      <c r="IY401" s="7">
        <f t="shared" ca="1" si="2112"/>
        <v>1</v>
      </c>
      <c r="IZ401" s="7" t="str">
        <f t="shared" ca="1" si="2113"/>
        <v>3</v>
      </c>
      <c r="JA401" s="7" t="str">
        <f ca="1">IFERROR(IF(JA400+IZ401&gt;JB$4,JA400,JA400+IZ401),"")</f>
        <v/>
      </c>
      <c r="JB401" s="7">
        <f t="shared" ca="1" si="2227"/>
        <v>0</v>
      </c>
      <c r="JC401" s="7">
        <f t="shared" ca="1" si="2114"/>
        <v>0.23146294164736669</v>
      </c>
      <c r="JD401" s="7">
        <f t="shared" ca="1" si="2115"/>
        <v>0.4608447506603256</v>
      </c>
      <c r="JE401" s="7">
        <f t="shared" ca="1" si="2116"/>
        <v>1</v>
      </c>
      <c r="JF401" s="7" t="str">
        <f t="shared" ca="1" si="2117"/>
        <v>3</v>
      </c>
      <c r="JG401" s="7" t="str">
        <f ca="1">IFERROR(IF(JG400+JF401&gt;JH$4,JG400,JG400+JF401),"")</f>
        <v/>
      </c>
      <c r="JH401" s="7">
        <f t="shared" ca="1" si="2228"/>
        <v>0</v>
      </c>
      <c r="JI401" s="7">
        <f t="shared" ca="1" si="2118"/>
        <v>0.74807769249026013</v>
      </c>
      <c r="JJ401" s="7">
        <f t="shared" ca="1" si="2119"/>
        <v>-5.5770000182567836E-2</v>
      </c>
      <c r="JK401" s="7">
        <f t="shared" ca="1" si="2120"/>
        <v>0</v>
      </c>
      <c r="JL401" s="7">
        <f t="shared" ca="1" si="2121"/>
        <v>0</v>
      </c>
      <c r="JM401" s="7" t="str">
        <f ca="1">IFERROR(IF(JM400+JL401&gt;JN$4,JM400,JM400+JL401),"")</f>
        <v/>
      </c>
      <c r="JN401" s="7">
        <f t="shared" ca="1" si="2229"/>
        <v>0</v>
      </c>
      <c r="JO401" s="7">
        <f t="shared" ca="1" si="2122"/>
        <v>0.84677121931993216</v>
      </c>
      <c r="JP401" s="7">
        <f t="shared" ca="1" si="2123"/>
        <v>-0.15446352701223987</v>
      </c>
      <c r="JQ401" s="7">
        <f t="shared" ca="1" si="2124"/>
        <v>0</v>
      </c>
      <c r="JR401" s="7">
        <f t="shared" ca="1" si="2125"/>
        <v>0</v>
      </c>
      <c r="JS401" s="7" t="str">
        <f ca="1">IFERROR(IF(JS400+JR401&gt;JT$4,JS400,JS400+JR401),"")</f>
        <v/>
      </c>
      <c r="JT401" s="7">
        <f t="shared" ca="1" si="2230"/>
        <v>0</v>
      </c>
      <c r="JU401" s="7">
        <f t="shared" ca="1" si="2126"/>
        <v>0.52614015182153062</v>
      </c>
      <c r="JV401" s="7">
        <f t="shared" ca="1" si="2127"/>
        <v>0.16616754048616167</v>
      </c>
      <c r="JW401" s="7">
        <f t="shared" ca="1" si="2128"/>
        <v>1</v>
      </c>
      <c r="JX401" s="7" t="str">
        <f t="shared" ca="1" si="2129"/>
        <v>3</v>
      </c>
      <c r="JY401" s="7" t="str">
        <f ca="1">IFERROR(IF(JY400+JX401&gt;JZ$4,JY400,JY400+JX401),"")</f>
        <v/>
      </c>
      <c r="JZ401" s="7">
        <f t="shared" ca="1" si="2231"/>
        <v>0</v>
      </c>
      <c r="KA401" s="7">
        <f t="shared" ca="1" si="2130"/>
        <v>0.71436017983650946</v>
      </c>
      <c r="KB401" s="7">
        <f t="shared" ca="1" si="2131"/>
        <v>-2.2052487528817166E-2</v>
      </c>
      <c r="KC401" s="7">
        <f t="shared" ca="1" si="2132"/>
        <v>0</v>
      </c>
      <c r="KD401" s="7">
        <f t="shared" ca="1" si="2133"/>
        <v>0</v>
      </c>
      <c r="KE401" s="7" t="str">
        <f ca="1">IFERROR(IF(KE400+KD401&gt;KF$4,KE400,KE400+KD401),"")</f>
        <v/>
      </c>
      <c r="KF401" s="7">
        <f t="shared" ca="1" si="2232"/>
        <v>0</v>
      </c>
      <c r="KG401" s="7">
        <f t="shared" ca="1" si="2134"/>
        <v>0.96180298510891771</v>
      </c>
      <c r="KH401" s="7">
        <f t="shared" ca="1" si="2135"/>
        <v>-0.26949529280122542</v>
      </c>
      <c r="KI401" s="7">
        <f t="shared" ca="1" si="2136"/>
        <v>0</v>
      </c>
      <c r="KJ401" s="7">
        <f t="shared" ca="1" si="2137"/>
        <v>0</v>
      </c>
      <c r="KK401" s="7" t="str">
        <f ca="1">IFERROR(IF(KK400+KJ401&gt;KL$4,KK400,KK400+KJ401),"")</f>
        <v/>
      </c>
      <c r="KL401" s="7">
        <f t="shared" ca="1" si="2233"/>
        <v>0</v>
      </c>
      <c r="KM401" s="7">
        <f t="shared" ca="1" si="2138"/>
        <v>0.26279943687023632</v>
      </c>
      <c r="KN401" s="7">
        <f t="shared" ca="1" si="2139"/>
        <v>0.42950825543745597</v>
      </c>
      <c r="KO401" s="7">
        <f t="shared" ca="1" si="2140"/>
        <v>1</v>
      </c>
      <c r="KP401" s="7" t="str">
        <f t="shared" ca="1" si="2141"/>
        <v>3</v>
      </c>
      <c r="KQ401" s="7" t="str">
        <f ca="1">IFERROR(IF(KQ400+KP401&gt;KR$4,KQ400,KQ400+KP401),"")</f>
        <v/>
      </c>
      <c r="KR401" s="7">
        <f t="shared" ca="1" si="2234"/>
        <v>0</v>
      </c>
      <c r="KS401" s="7">
        <f t="shared" ca="1" si="2142"/>
        <v>0.61304017061046745</v>
      </c>
      <c r="KT401" s="7">
        <f t="shared" ca="1" si="2143"/>
        <v>7.9267521697224841E-2</v>
      </c>
      <c r="KU401" s="7">
        <f t="shared" ca="1" si="2144"/>
        <v>1</v>
      </c>
      <c r="KV401" s="7" t="str">
        <f t="shared" ca="1" si="2145"/>
        <v>3</v>
      </c>
      <c r="KW401" s="7" t="str">
        <f ca="1">IFERROR(IF(KW400+KV401&gt;KX$4,KW400,KW400+KV401),"")</f>
        <v/>
      </c>
      <c r="KX401" s="7">
        <f t="shared" ca="1" si="2235"/>
        <v>0</v>
      </c>
      <c r="KY401" s="7">
        <f t="shared" ca="1" si="2146"/>
        <v>2.9582514152586281E-2</v>
      </c>
      <c r="KZ401" s="7">
        <f t="shared" ca="1" si="2147"/>
        <v>0.66272517815510601</v>
      </c>
      <c r="LA401" s="7">
        <f t="shared" ca="1" si="2148"/>
        <v>1</v>
      </c>
      <c r="LB401" s="7" t="str">
        <f t="shared" ca="1" si="2149"/>
        <v>3</v>
      </c>
      <c r="LC401" s="7" t="str">
        <f ca="1">IFERROR(IF(LC400+LB401&gt;LD$4,LC400,LC400+LB401),"")</f>
        <v/>
      </c>
      <c r="LD401" s="7">
        <f t="shared" ca="1" si="2236"/>
        <v>0</v>
      </c>
      <c r="LE401" s="7">
        <f t="shared" ca="1" si="2150"/>
        <v>0.24830631653150481</v>
      </c>
      <c r="LF401" s="7">
        <f t="shared" ca="1" si="2151"/>
        <v>0.44400137577618748</v>
      </c>
      <c r="LG401" s="7">
        <f t="shared" ca="1" si="2152"/>
        <v>1</v>
      </c>
      <c r="LH401" s="7" t="str">
        <f t="shared" ca="1" si="2153"/>
        <v>3</v>
      </c>
      <c r="LI401" s="7" t="str">
        <f ca="1">IFERROR(IF(LI400+LH401&gt;LJ$4,LI400,LI400+LH401),"")</f>
        <v/>
      </c>
      <c r="LJ401" s="7">
        <f t="shared" ca="1" si="2237"/>
        <v>0</v>
      </c>
      <c r="LK401" s="7">
        <f t="shared" ca="1" si="2154"/>
        <v>0.48246296041774528</v>
      </c>
      <c r="LL401" s="7">
        <f t="shared" ca="1" si="2155"/>
        <v>0.20984473188994701</v>
      </c>
      <c r="LM401" s="7">
        <f t="shared" ca="1" si="2156"/>
        <v>1</v>
      </c>
      <c r="LN401" s="7" t="str">
        <f t="shared" ca="1" si="2157"/>
        <v>3</v>
      </c>
      <c r="LO401" s="7" t="str">
        <f ca="1">IFERROR(IF(LO400+LN401&gt;LP$4,LO400,LO400+LN401),"")</f>
        <v/>
      </c>
      <c r="LP401" s="7">
        <f t="shared" ca="1" si="2238"/>
        <v>0</v>
      </c>
      <c r="LQ401" s="7">
        <f t="shared" ca="1" si="2158"/>
        <v>5.7534870175178776E-2</v>
      </c>
      <c r="LR401" s="7">
        <f t="shared" ca="1" si="2159"/>
        <v>0.63477282213251351</v>
      </c>
      <c r="LS401" s="7">
        <f t="shared" ca="1" si="2160"/>
        <v>1</v>
      </c>
      <c r="LT401" s="7" t="str">
        <f t="shared" ca="1" si="2161"/>
        <v>3</v>
      </c>
      <c r="LU401" s="7" t="str">
        <f ca="1">IFERROR(IF(LU400+LT401&gt;LV$4,LU400,LU400+LT401),"")</f>
        <v/>
      </c>
      <c r="LV401" s="7">
        <f t="shared" ca="1" si="2239"/>
        <v>0</v>
      </c>
      <c r="LW401" s="7">
        <f t="shared" ca="1" si="2162"/>
        <v>0.87396838177352121</v>
      </c>
      <c r="LX401" s="7">
        <f t="shared" ca="1" si="2163"/>
        <v>-0.18166068946582892</v>
      </c>
      <c r="LY401" s="7">
        <f t="shared" ca="1" si="2164"/>
        <v>0</v>
      </c>
      <c r="LZ401" s="7">
        <f t="shared" ca="1" si="2165"/>
        <v>0</v>
      </c>
      <c r="MA401" s="7" t="str">
        <f ca="1">IFERROR(IF(MA400+LZ401&gt;MB$4,MA400,MA400+LZ401),"")</f>
        <v/>
      </c>
      <c r="MB401" s="7">
        <f t="shared" ca="1" si="2240"/>
        <v>0</v>
      </c>
      <c r="MC401" s="7">
        <f t="shared" ca="1" si="2166"/>
        <v>0.28317211967439049</v>
      </c>
      <c r="MD401" s="7">
        <f t="shared" ca="1" si="2167"/>
        <v>0.4091355726333018</v>
      </c>
      <c r="ME401" s="7">
        <f t="shared" ca="1" si="2168"/>
        <v>1</v>
      </c>
      <c r="MF401" s="7" t="str">
        <f t="shared" ca="1" si="2169"/>
        <v>3</v>
      </c>
      <c r="MG401" s="7" t="str">
        <f ca="1">IFERROR(IF(MG400+MF401&gt;MH$4,MG400,MG400+MF401),"")</f>
        <v/>
      </c>
      <c r="MH401" s="7">
        <f t="shared" ca="1" si="2241"/>
        <v>0</v>
      </c>
      <c r="MI401" s="7">
        <f t="shared" ca="1" si="2170"/>
        <v>0.74667543919764612</v>
      </c>
      <c r="MJ401" s="7">
        <f t="shared" ca="1" si="2171"/>
        <v>-5.4367746889953827E-2</v>
      </c>
      <c r="MK401" s="7">
        <f t="shared" ca="1" si="2172"/>
        <v>0</v>
      </c>
      <c r="ML401" s="7">
        <f t="shared" ca="1" si="2173"/>
        <v>0</v>
      </c>
      <c r="MM401" s="7" t="str">
        <f ca="1">IFERROR(IF(MM400+ML401&gt;MN$4,MM400,MM400+ML401),"")</f>
        <v/>
      </c>
      <c r="MN401" s="7">
        <f t="shared" ca="1" si="2242"/>
        <v>0</v>
      </c>
      <c r="MO401" s="7">
        <f t="shared" ca="1" si="2174"/>
        <v>4.3764674872647125E-2</v>
      </c>
      <c r="MP401" s="7">
        <f t="shared" ca="1" si="2175"/>
        <v>0.64854301743504517</v>
      </c>
      <c r="MQ401" s="7">
        <f t="shared" ca="1" si="2176"/>
        <v>1</v>
      </c>
      <c r="MR401" s="7" t="str">
        <f t="shared" ca="1" si="2177"/>
        <v>3</v>
      </c>
      <c r="MS401" s="7" t="str">
        <f ca="1">IFERROR(IF(MS400+MR401&gt;MT$4,MS400,MS400+MR401),"")</f>
        <v/>
      </c>
      <c r="MT401" s="7">
        <f t="shared" ca="1" si="2243"/>
        <v>0</v>
      </c>
      <c r="MU401" s="7">
        <f t="shared" ca="1" si="2178"/>
        <v>0.65761998877255656</v>
      </c>
      <c r="MV401" s="7">
        <f t="shared" ca="1" si="2179"/>
        <v>3.4687703535135728E-2</v>
      </c>
      <c r="MW401" s="7">
        <f t="shared" ca="1" si="2180"/>
        <v>1</v>
      </c>
      <c r="MX401" s="7" t="str">
        <f t="shared" ca="1" si="2181"/>
        <v>3</v>
      </c>
      <c r="MY401" s="7" t="str">
        <f ca="1">IFERROR(IF(MY400+MX401&gt;MZ$4,MY400,MY400+MX401),"")</f>
        <v/>
      </c>
      <c r="MZ401" s="7">
        <f t="shared" ca="1" si="2244"/>
        <v>0</v>
      </c>
      <c r="NA401" s="7">
        <f t="shared" ca="1" si="2182"/>
        <v>0.58026528870724681</v>
      </c>
      <c r="NB401" s="7">
        <f t="shared" ca="1" si="2183"/>
        <v>0.11204240360044548</v>
      </c>
      <c r="NC401" s="7">
        <f t="shared" ca="1" si="2184"/>
        <v>1</v>
      </c>
      <c r="ND401" s="7" t="str">
        <f t="shared" ca="1" si="2185"/>
        <v>3</v>
      </c>
      <c r="NE401" s="7" t="str">
        <f ca="1">IFERROR(IF(NE400+ND401&gt;NF$4,NE400,NE400+ND401),"")</f>
        <v/>
      </c>
      <c r="NF401" s="7">
        <f t="shared" ca="1" si="2245"/>
        <v>0</v>
      </c>
      <c r="NG401" s="7">
        <f t="shared" ca="1" si="2186"/>
        <v>0.66347034869622712</v>
      </c>
      <c r="NH401" s="7">
        <f t="shared" ca="1" si="2187"/>
        <v>2.8837343611465172E-2</v>
      </c>
      <c r="NI401" s="7">
        <f t="shared" ca="1" si="2188"/>
        <v>1</v>
      </c>
      <c r="NJ401" s="7" t="str">
        <f t="shared" ca="1" si="2189"/>
        <v>3</v>
      </c>
      <c r="NK401" s="7" t="str">
        <f ca="1">IFERROR(IF(NK400+NJ401&gt;NL$4,NK400,NK400+NJ401),"")</f>
        <v/>
      </c>
      <c r="NL401" s="7">
        <f t="shared" ca="1" si="2246"/>
        <v>0</v>
      </c>
      <c r="NM401" s="7">
        <f t="shared" ca="1" si="2190"/>
        <v>0.64707645874065323</v>
      </c>
      <c r="NN401" s="7">
        <f t="shared" ca="1" si="2191"/>
        <v>4.5231233567039064E-2</v>
      </c>
      <c r="NO401" s="7">
        <f t="shared" ca="1" si="2192"/>
        <v>1</v>
      </c>
      <c r="NP401" s="7" t="str">
        <f t="shared" ca="1" si="2193"/>
        <v>3</v>
      </c>
      <c r="NQ401" s="7" t="str">
        <f ca="1">IFERROR(IF(NQ400+NP401&gt;NR$4,NQ400,NQ400+NP401),"")</f>
        <v/>
      </c>
      <c r="NR401" s="7">
        <f t="shared" ca="1" si="2247"/>
        <v>0</v>
      </c>
      <c r="NT401">
        <v>403</v>
      </c>
      <c r="NU401" s="7" t="s">
        <v>19</v>
      </c>
      <c r="NV401" s="7" t="str">
        <f t="shared" ca="1" si="1987"/>
        <v/>
      </c>
      <c r="NW401" s="7" t="str">
        <f t="shared" ca="1" si="2194"/>
        <v/>
      </c>
      <c r="NX401" t="str">
        <f ca="1">IFERROR(VLOOKUP(NT401,$K$3:$AK$568,8,FALSE),"")</f>
        <v/>
      </c>
      <c r="NY401" t="str">
        <f ca="1">IFERROR(VLOOKUP(NT401,$K$3:$AK$568,9,FALSE),"")</f>
        <v/>
      </c>
      <c r="NZ401" s="7" t="str">
        <f ca="1">IFERROR(VLOOKUP(NT401,$K$3:$AK$568,27,FALSE),"")</f>
        <v/>
      </c>
      <c r="OB401">
        <v>403</v>
      </c>
      <c r="OC401" s="7" t="s">
        <v>19</v>
      </c>
      <c r="OD401" t="e">
        <f t="shared" ca="1" si="2248"/>
        <v>#N/A</v>
      </c>
      <c r="OE401" s="7" t="str">
        <f t="shared" ca="1" si="2249"/>
        <v/>
      </c>
      <c r="OF401" s="7" t="str">
        <f t="shared" ca="1" si="2250"/>
        <v/>
      </c>
      <c r="OG401" t="str">
        <f t="shared" ca="1" si="2251"/>
        <v/>
      </c>
      <c r="OI401">
        <v>403</v>
      </c>
      <c r="OJ401" s="7" t="s">
        <v>19</v>
      </c>
      <c r="OK401" s="7" t="str">
        <f t="shared" ca="1" si="2252"/>
        <v/>
      </c>
      <c r="OL401" s="7" t="str">
        <f t="shared" ca="1" si="2253"/>
        <v/>
      </c>
      <c r="OM401" t="str">
        <f ca="1">IFERROR(VLOOKUP(OI401,$L$3:$AK$568,7,FALSE),"")</f>
        <v/>
      </c>
      <c r="ON401" t="str">
        <f ca="1">IFERROR(VLOOKUP(OI401,$L$3:$AK$568,8,FALSE),"")</f>
        <v/>
      </c>
      <c r="OO401" s="7" t="str">
        <f ca="1">IFERROR(VLOOKUP(OI401,$L$3:$AK$568,26,FALSE),"")</f>
        <v/>
      </c>
      <c r="OQ401">
        <v>403</v>
      </c>
      <c r="OR401" s="7" t="s">
        <v>19</v>
      </c>
      <c r="OS401" t="e">
        <f t="shared" ca="1" si="2254"/>
        <v>#N/A</v>
      </c>
      <c r="OT401" s="7" t="str">
        <f t="shared" ca="1" si="2255"/>
        <v/>
      </c>
      <c r="OU401" s="7" t="str">
        <f t="shared" ca="1" si="2256"/>
        <v/>
      </c>
      <c r="OV401" t="str">
        <f t="shared" ca="1" si="2257"/>
        <v/>
      </c>
      <c r="OX401">
        <v>403</v>
      </c>
      <c r="OY401" s="7" t="s">
        <v>19</v>
      </c>
      <c r="OZ401" s="7" t="str">
        <f t="shared" ca="1" si="2258"/>
        <v/>
      </c>
      <c r="PA401" s="7" t="str">
        <f t="shared" ca="1" si="2259"/>
        <v/>
      </c>
      <c r="PB401" t="str">
        <f ca="1">IFERROR(VLOOKUP(OX401,$M$3:$AK$568,6,FALSE),"")</f>
        <v/>
      </c>
      <c r="PC401" t="str">
        <f ca="1">IFERROR(VLOOKUP(OX401,$M$3:$AK$568,7,FALSE),"")</f>
        <v/>
      </c>
      <c r="PD401" s="7" t="str">
        <f ca="1">IFERROR(VLOOKUP(OX401,$M$3:$AK$568,25,FALSE),"")</f>
        <v/>
      </c>
      <c r="PF401">
        <v>403</v>
      </c>
      <c r="PG401" s="7" t="s">
        <v>19</v>
      </c>
      <c r="PH401" t="e">
        <f t="shared" ca="1" si="2260"/>
        <v>#N/A</v>
      </c>
      <c r="PI401" s="7" t="str">
        <f t="shared" ca="1" si="2261"/>
        <v/>
      </c>
      <c r="PJ401" s="7" t="str">
        <f t="shared" ca="1" si="2262"/>
        <v/>
      </c>
      <c r="PK401" t="str">
        <f t="shared" ca="1" si="2263"/>
        <v/>
      </c>
      <c r="PM401">
        <v>403</v>
      </c>
      <c r="PN401" s="7" t="s">
        <v>19</v>
      </c>
      <c r="PO401" s="202" t="str">
        <f t="shared" ca="1" si="2264"/>
        <v/>
      </c>
      <c r="PP401" s="7" t="str">
        <f t="shared" ca="1" si="2265"/>
        <v/>
      </c>
      <c r="PQ401" t="str">
        <f ca="1">IFERROR(VLOOKUP(PM401,$G$325:$R$409,12,FALSE),"")</f>
        <v/>
      </c>
      <c r="PR401" t="e">
        <f ca="1">VLOOKUP(PM401,$G$324:$Q$409,11,FALSE)</f>
        <v>#N/A</v>
      </c>
      <c r="PS401" s="7" t="str">
        <f ca="1">VLOOKUP(PQ401,$R$325:$Y$409,8,FALSE)</f>
        <v>- -</v>
      </c>
      <c r="PT401" s="7">
        <f ca="1">ReSt</f>
        <v>-4</v>
      </c>
      <c r="PU401" s="7" t="e">
        <f t="shared" ca="1" si="2266"/>
        <v>#N/A</v>
      </c>
      <c r="PV401" s="7" t="e">
        <f t="shared" ca="1" si="2267"/>
        <v>#N/A</v>
      </c>
      <c r="PW401" s="7" t="str">
        <f ca="1">VLOOKUP(PQ401,$R$325:$AK$409,8,FALSE)</f>
        <v>- -</v>
      </c>
      <c r="PX401" s="7"/>
      <c r="PY401">
        <v>403</v>
      </c>
      <c r="PZ401" s="7" t="s">
        <v>19</v>
      </c>
      <c r="QA401" t="str">
        <f t="shared" ca="1" si="2268"/>
        <v/>
      </c>
      <c r="QB401" s="7" t="str">
        <f t="shared" ca="1" si="2269"/>
        <v/>
      </c>
      <c r="QC401" s="7" t="str">
        <f t="shared" ca="1" si="2270"/>
        <v/>
      </c>
      <c r="QD401" t="str">
        <f t="shared" ca="1" si="2271"/>
        <v/>
      </c>
      <c r="QF401">
        <v>403</v>
      </c>
      <c r="QG401" s="7" t="s">
        <v>19</v>
      </c>
      <c r="QH401" s="7" t="str">
        <f t="shared" ca="1" si="2272"/>
        <v/>
      </c>
      <c r="QI401" s="7" t="e">
        <f t="shared" ca="1" si="2273"/>
        <v>#VALUE!</v>
      </c>
      <c r="QJ401" t="e">
        <f t="shared" ca="1" si="2274"/>
        <v>#N/A</v>
      </c>
      <c r="QK401" s="7" t="e">
        <f t="shared" ca="1" si="2275"/>
        <v>#N/A</v>
      </c>
      <c r="QM401">
        <v>403</v>
      </c>
      <c r="QN401" s="7" t="s">
        <v>19</v>
      </c>
      <c r="QO401" t="str">
        <f t="shared" ca="1" si="2276"/>
        <v/>
      </c>
      <c r="QP401" s="7" t="str">
        <f t="shared" ca="1" si="2277"/>
        <v/>
      </c>
      <c r="QQ401" t="str">
        <f t="shared" ca="1" si="2278"/>
        <v/>
      </c>
    </row>
    <row r="402" spans="1:459" x14ac:dyDescent="0.25">
      <c r="A402" s="240" t="str">
        <f>IF('Character Sheet'!$B$4="Creature","N","Y")</f>
        <v>Y</v>
      </c>
      <c r="C402" s="75"/>
      <c r="D402" s="76"/>
      <c r="F402" s="75">
        <v>33</v>
      </c>
      <c r="G402" s="76">
        <f t="shared" ca="1" si="1968"/>
        <v>0</v>
      </c>
      <c r="I402" s="75" t="s">
        <v>1812</v>
      </c>
      <c r="J402" s="85"/>
      <c r="K402" s="85">
        <f t="shared" ca="1" si="1969"/>
        <v>7</v>
      </c>
      <c r="L402" s="85">
        <f t="shared" ca="1" si="1970"/>
        <v>7</v>
      </c>
      <c r="M402" s="70">
        <f t="shared" ca="1" si="1971"/>
        <v>18</v>
      </c>
      <c r="O402" s="222" t="str">
        <f t="shared" ca="1" si="1972"/>
        <v>- -</v>
      </c>
      <c r="Q402" s="7" t="s">
        <v>1757</v>
      </c>
      <c r="R402" s="9" t="str">
        <f ca="1">IFERROR(VLOOKUP(F402,INDIRECT(Calculations!$D$101),2,FALSE),"")</f>
        <v/>
      </c>
      <c r="S402" s="9" t="str">
        <f t="shared" ca="1" si="1973"/>
        <v/>
      </c>
      <c r="T402" s="61" t="str">
        <f ca="1">SUBSTITUTE(IFERROR(IFERROR(VLOOKUP(R402,'[1]Skill Statistics'!$A$3:$C$513,2,FALSE),VLOOKUP(Q402,'[1]Skill Statistics'!$A$3:$C$513,2,FALSE)),T401),"R*","ReSt")</f>
        <v>ReSt/ReSt</v>
      </c>
      <c r="U402" s="61" t="str">
        <f ca="1">IFERROR(IFERROR(VLOOKUP(R402,'[1]Skill Statistics'!$A$3:$C$513,3,FALSE),VLOOKUP(Q402,'[1]Skill Statistics'!$A$3:$C$513,3,FALSE)),U401)</f>
        <v>Me</v>
      </c>
      <c r="V402" s="61" t="str">
        <f ca="1">IF(R402="","- -",IF(ISNUMBER(SEARCH("Category",R402)),"- -",IFERROR(IFERROR(VLOOKUP(Q402,[1]Professions!$A$4:$AM$288,MATCH(Profession,[1]Professions!$A$1:$AM$1,0),FALSE),VLOOKUP(Q402,Calculations!$B$91:$I$95,8,FALSE)),"- -")))</f>
        <v>- -</v>
      </c>
      <c r="W402" s="60" t="str">
        <f t="shared" ca="1" si="1974"/>
        <v>- -</v>
      </c>
      <c r="X402" s="7" t="str">
        <f ca="1">IFERROR(VLOOKUP(R402,$BS$6:$NR$519,MATCH(ActualLevel,$BS$3:$NR$3,0),FALSE),"- -")</f>
        <v>- -</v>
      </c>
      <c r="Y402" s="7" t="str">
        <f t="shared" ca="1" si="1975"/>
        <v>- -</v>
      </c>
      <c r="Z402" s="7" t="str">
        <f ca="1">IFERROR(VLOOKUP(Y402,Charts!$BQ$2:$BR$52,2,FALSE),"- -")</f>
        <v>- -</v>
      </c>
      <c r="AA402" s="7">
        <f t="shared" ca="1" si="1976"/>
        <v>-1</v>
      </c>
      <c r="AB402" s="7" t="str">
        <f t="shared" ca="1" si="1977"/>
        <v>- -</v>
      </c>
      <c r="AC402" s="7"/>
      <c r="AD402" s="7"/>
      <c r="AE402" s="7"/>
      <c r="AF402" s="7"/>
      <c r="AG402" s="7"/>
      <c r="AH402" s="90"/>
      <c r="AI402" s="7"/>
      <c r="AJ402" s="7"/>
      <c r="AK402" s="7">
        <f t="shared" ca="1" si="1978"/>
        <v>-1</v>
      </c>
      <c r="AL402" s="7"/>
      <c r="AM402" s="69">
        <f>IFERROR(VLOOKUP(Q402,'[1]Skill Statistics'!$A$3:$AN$513,MATCH(Profession,'[1]Skill Statistics'!$A$2:$AN$2,0),FALSE),0)</f>
        <v>0</v>
      </c>
      <c r="AN402" s="85">
        <f>IFERROR(VLOOKUP(Q402,'[1]Skill Statistics'!$A$3:$BK$513,MATCH(Archetype,'[1]Skill Statistics'!$A$2:$BK$2,0),FALSE),0)</f>
        <v>0</v>
      </c>
      <c r="AO402" s="85">
        <f>IFERROR(VLOOKUP(Q402,'[1]Skill Statistics'!$A$3:$BB$513,MATCH(Race,'[1]Skill Statistics'!$A$2:$BB$2,0),FALSE),0)</f>
        <v>0</v>
      </c>
      <c r="AP402" s="85">
        <f t="shared" ca="1" si="2195"/>
        <v>-0.1</v>
      </c>
      <c r="AQ402" s="70"/>
      <c r="AS402" s="69">
        <f>IFERROR(VLOOKUP(Q402,'[1]Professional Skills'!$A$4:$AM$288,MATCH(Profession,'[1]Professional Skills'!$A$3:$AM$3,0),FALSE),"- -")</f>
        <v>0</v>
      </c>
      <c r="AT402" t="s">
        <v>1812</v>
      </c>
      <c r="AU402" s="7" t="str">
        <f t="shared" si="1979"/>
        <v/>
      </c>
      <c r="AV402" s="7">
        <f t="shared" ca="1" si="1980"/>
        <v>0</v>
      </c>
      <c r="AW402" t="str">
        <f t="shared" si="2279"/>
        <v/>
      </c>
      <c r="AX402" t="str">
        <f t="shared" si="1981"/>
        <v/>
      </c>
      <c r="AY402">
        <f t="shared" si="1982"/>
        <v>0</v>
      </c>
      <c r="AZ402" s="70" t="str">
        <f t="shared" si="1983"/>
        <v/>
      </c>
      <c r="BB402" s="69" t="str">
        <f>IFERROR(IF(Q402="Language",VLOOKUP(R402,[1]Cultures!$B$4:$N$218,MATCH(Culture,[1]Cultures!$B$3:$N$3,0),FALSE),VLOOKUP(Q402,[1]Cultures!$B$4:$O$212,MATCH(Culture,[1]Cultures!$B$3:$O$3,0),FALSE)),"- -")</f>
        <v>- -</v>
      </c>
      <c r="BC402" t="s">
        <v>1812</v>
      </c>
      <c r="BD402">
        <f t="shared" ca="1" si="1984"/>
        <v>7.8996813051129045E-2</v>
      </c>
      <c r="BE402">
        <f t="shared" ca="1" si="2280"/>
        <v>-2.1003186948870961E-2</v>
      </c>
      <c r="BH402">
        <f ca="1">_xlfn.RANK.EQ(BE402,$BE$370:$BE$402)</f>
        <v>28</v>
      </c>
      <c r="BI402" s="7">
        <f t="shared" ca="1" si="1985"/>
        <v>0</v>
      </c>
      <c r="BK402" s="7"/>
      <c r="BL402" s="70" t="str">
        <f t="shared" ca="1" si="1986"/>
        <v>- -</v>
      </c>
      <c r="BN402" s="69" t="str">
        <f ca="1">IFERROR(VLOOKUP(V402,Charts!$BT$2:$BV$14,3,FALSE),"- -")</f>
        <v>- -</v>
      </c>
      <c r="BO402" s="85" t="str">
        <f t="shared" ca="1" si="2196"/>
        <v>- -</v>
      </c>
      <c r="BP402" s="70" t="str">
        <f t="shared" ca="1" si="2281"/>
        <v>- -</v>
      </c>
      <c r="BR402" s="7">
        <v>401</v>
      </c>
      <c r="BS402" s="9" t="str">
        <f ca="1">VLOOKUP(BR402,$O$3:$R$568,4,FALSE)</f>
        <v>Grace 2</v>
      </c>
      <c r="BT402" s="7" t="str">
        <f ca="1">VLOOKUP(BS402,$R$3:$V$568,5,FALSE)</f>
        <v>5 / 7</v>
      </c>
      <c r="BU402" s="7">
        <f ca="1">VLOOKUP(BT402,Charts!$BT$2:$BV$14,3,FALSE)</f>
        <v>0.46153846153846156</v>
      </c>
      <c r="BV402" s="7" t="str">
        <f t="shared" ca="1" si="1988"/>
        <v>5</v>
      </c>
      <c r="BW402" s="7" t="str">
        <f t="shared" ca="1" si="1989"/>
        <v>7</v>
      </c>
      <c r="BY402" s="7">
        <f t="shared" ca="1" si="1990"/>
        <v>0.41059849803111359</v>
      </c>
      <c r="BZ402" s="7">
        <f t="shared" ca="1" si="1991"/>
        <v>5.0939963507347974E-2</v>
      </c>
      <c r="CA402" s="7">
        <f t="shared" ca="1" si="1992"/>
        <v>1</v>
      </c>
      <c r="CB402" s="7" t="str">
        <f t="shared" ca="1" si="1993"/>
        <v>5</v>
      </c>
      <c r="CC402" s="7" t="str">
        <f ca="1">IFERROR(IF(CC401+CB402&gt;CD$4,CC401,CC401+CB402),"")</f>
        <v/>
      </c>
      <c r="CD402" s="7">
        <f t="shared" ca="1" si="2197"/>
        <v>0</v>
      </c>
      <c r="CE402" s="7">
        <f t="shared" ca="1" si="1994"/>
        <v>0.46859757103216781</v>
      </c>
      <c r="CF402" s="7">
        <f t="shared" ca="1" si="1995"/>
        <v>-7.0591094937062504E-3</v>
      </c>
      <c r="CG402" s="7">
        <f t="shared" ca="1" si="1996"/>
        <v>0</v>
      </c>
      <c r="CH402" s="7">
        <f t="shared" ca="1" si="1997"/>
        <v>0</v>
      </c>
      <c r="CI402" s="7" t="str">
        <f ca="1">IFERROR(IF(CI401+CH402&gt;CJ$4,CI401,CI401+CH402),"")</f>
        <v/>
      </c>
      <c r="CJ402" s="7">
        <f t="shared" ca="1" si="2198"/>
        <v>0</v>
      </c>
      <c r="CK402" s="7">
        <f t="shared" ca="1" si="1998"/>
        <v>0.69792315660949433</v>
      </c>
      <c r="CL402" s="7">
        <f t="shared" ca="1" si="1999"/>
        <v>-0.23638469507103277</v>
      </c>
      <c r="CM402" s="7">
        <f t="shared" ca="1" si="2000"/>
        <v>0</v>
      </c>
      <c r="CN402" s="7">
        <f t="shared" ca="1" si="2001"/>
        <v>0</v>
      </c>
      <c r="CO402" s="7" t="str">
        <f ca="1">IFERROR(IF(CO401+CN402&gt;CP$4,CO401,CO401+CN402),"")</f>
        <v/>
      </c>
      <c r="CP402" s="7">
        <f t="shared" ca="1" si="2199"/>
        <v>0</v>
      </c>
      <c r="CQ402" s="7">
        <f t="shared" ca="1" si="2002"/>
        <v>0.37133010834316371</v>
      </c>
      <c r="CR402" s="7">
        <f t="shared" ca="1" si="2003"/>
        <v>9.0208353195297852E-2</v>
      </c>
      <c r="CS402" s="7">
        <f t="shared" ca="1" si="2004"/>
        <v>1</v>
      </c>
      <c r="CT402" s="7" t="str">
        <f t="shared" ca="1" si="2005"/>
        <v>5</v>
      </c>
      <c r="CU402" s="7" t="str">
        <f ca="1">IFERROR(IF(CU401+CT402&gt;CV$4,CU401,CU401+CT402),"")</f>
        <v/>
      </c>
      <c r="CV402" s="7">
        <f t="shared" ca="1" si="2200"/>
        <v>0</v>
      </c>
      <c r="CW402" s="7">
        <f t="shared" ca="1" si="2006"/>
        <v>0.51056464161608717</v>
      </c>
      <c r="CX402" s="7">
        <f t="shared" ca="1" si="2007"/>
        <v>-4.9026180077625603E-2</v>
      </c>
      <c r="CY402" s="7">
        <f t="shared" ca="1" si="2008"/>
        <v>0</v>
      </c>
      <c r="CZ402" s="7">
        <f t="shared" ca="1" si="2009"/>
        <v>0</v>
      </c>
      <c r="DA402" s="7" t="str">
        <f ca="1">IFERROR(IF(DA401+CZ402&gt;DB$4,DA401,DA401+CZ402),"")</f>
        <v/>
      </c>
      <c r="DB402" s="7">
        <f t="shared" ca="1" si="2201"/>
        <v>0</v>
      </c>
      <c r="DC402" s="7">
        <f t="shared" ca="1" si="2010"/>
        <v>0.37983164485735499</v>
      </c>
      <c r="DD402" s="7">
        <f t="shared" ca="1" si="2011"/>
        <v>8.1706816681106575E-2</v>
      </c>
      <c r="DE402" s="7">
        <f t="shared" ca="1" si="2012"/>
        <v>1</v>
      </c>
      <c r="DF402" s="7" t="str">
        <f t="shared" ca="1" si="2013"/>
        <v>5</v>
      </c>
      <c r="DG402" s="7" t="str">
        <f ca="1">IFERROR(IF(DG401+DF402&gt;DH$4,DG401,DG401+DF402),"")</f>
        <v/>
      </c>
      <c r="DH402" s="7">
        <f t="shared" ca="1" si="2202"/>
        <v>0</v>
      </c>
      <c r="DI402" s="7">
        <f t="shared" ca="1" si="2014"/>
        <v>8.5513534751976539E-2</v>
      </c>
      <c r="DJ402" s="7">
        <f t="shared" ca="1" si="2015"/>
        <v>0.37602492678648503</v>
      </c>
      <c r="DK402" s="7">
        <f t="shared" ca="1" si="2016"/>
        <v>1</v>
      </c>
      <c r="DL402" s="7" t="str">
        <f t="shared" ca="1" si="2017"/>
        <v>5</v>
      </c>
      <c r="DM402" s="7" t="str">
        <f ca="1">IFERROR(IF(DM401+DL402&gt;DN$4,DM401,DM401+DL402),"")</f>
        <v/>
      </c>
      <c r="DN402" s="7">
        <f t="shared" ca="1" si="2203"/>
        <v>0</v>
      </c>
      <c r="DO402" s="7">
        <f t="shared" ca="1" si="2018"/>
        <v>0.58726703446501405</v>
      </c>
      <c r="DP402" s="7">
        <f t="shared" ca="1" si="2019"/>
        <v>-0.12572857292655248</v>
      </c>
      <c r="DQ402" s="7">
        <f t="shared" ca="1" si="2020"/>
        <v>0</v>
      </c>
      <c r="DR402" s="7">
        <f t="shared" ca="1" si="2021"/>
        <v>0</v>
      </c>
      <c r="DS402" s="7" t="str">
        <f ca="1">IFERROR(IF(DS401+DR402&gt;DT$4,DS401,DS401+DR402),"")</f>
        <v/>
      </c>
      <c r="DT402" s="7">
        <f t="shared" ca="1" si="2204"/>
        <v>0</v>
      </c>
      <c r="DU402" s="7">
        <f t="shared" ca="1" si="2022"/>
        <v>0.97319590190052041</v>
      </c>
      <c r="DV402" s="7">
        <f t="shared" ca="1" si="2023"/>
        <v>-0.51165744036205885</v>
      </c>
      <c r="DW402" s="7">
        <f t="shared" ca="1" si="2024"/>
        <v>0</v>
      </c>
      <c r="DX402" s="7">
        <f t="shared" ca="1" si="2025"/>
        <v>0</v>
      </c>
      <c r="DY402" s="7" t="str">
        <f ca="1">IFERROR(IF(DY401+DX402&gt;DZ$4,DY401,DY401+DX402),"")</f>
        <v/>
      </c>
      <c r="DZ402" s="7">
        <f t="shared" ca="1" si="2205"/>
        <v>0</v>
      </c>
      <c r="EA402" s="7">
        <f t="shared" ca="1" si="2026"/>
        <v>0.66753714524237151</v>
      </c>
      <c r="EB402" s="7">
        <f t="shared" ca="1" si="2027"/>
        <v>-0.20599868370390995</v>
      </c>
      <c r="EC402" s="7">
        <f t="shared" ca="1" si="2028"/>
        <v>0</v>
      </c>
      <c r="ED402" s="7">
        <f t="shared" ca="1" si="2029"/>
        <v>0</v>
      </c>
      <c r="EE402" s="7" t="str">
        <f ca="1">IFERROR(IF(EE401+ED402&gt;EF$4,EE401,EE401+ED402),"")</f>
        <v/>
      </c>
      <c r="EF402" s="7">
        <f t="shared" ca="1" si="2206"/>
        <v>0</v>
      </c>
      <c r="EG402" s="7">
        <f t="shared" ca="1" si="2030"/>
        <v>0.33241933684236491</v>
      </c>
      <c r="EH402" s="7">
        <f t="shared" ca="1" si="2031"/>
        <v>0.12911912469609665</v>
      </c>
      <c r="EI402" s="7">
        <f t="shared" ca="1" si="2032"/>
        <v>1</v>
      </c>
      <c r="EJ402" s="7" t="str">
        <f t="shared" ca="1" si="2033"/>
        <v>5</v>
      </c>
      <c r="EK402" s="7" t="str">
        <f ca="1">IFERROR(IF(EK401+EJ402&gt;EL$4,EK401,EK401+EJ402),"")</f>
        <v/>
      </c>
      <c r="EL402" s="7">
        <f t="shared" ca="1" si="2207"/>
        <v>0</v>
      </c>
      <c r="EM402" s="7">
        <f t="shared" ca="1" si="2034"/>
        <v>0.24615258586555322</v>
      </c>
      <c r="EN402" s="7">
        <f t="shared" ca="1" si="2035"/>
        <v>0.21538587567290834</v>
      </c>
      <c r="EO402" s="7">
        <f t="shared" ca="1" si="2036"/>
        <v>1</v>
      </c>
      <c r="EP402" s="7" t="str">
        <f t="shared" ca="1" si="2037"/>
        <v>5</v>
      </c>
      <c r="EQ402" s="7" t="str">
        <f ca="1">IFERROR(IF(EQ401+EP402&gt;ER$4,EQ401,EQ401+EP402),"")</f>
        <v/>
      </c>
      <c r="ER402" s="7">
        <f t="shared" ca="1" si="2208"/>
        <v>0</v>
      </c>
      <c r="ES402" s="7">
        <f t="shared" ca="1" si="2038"/>
        <v>7.7915827077653321E-2</v>
      </c>
      <c r="ET402" s="7">
        <f t="shared" ca="1" si="2039"/>
        <v>0.38362263446080824</v>
      </c>
      <c r="EU402" s="7">
        <f t="shared" ca="1" si="2040"/>
        <v>1</v>
      </c>
      <c r="EV402" s="7" t="str">
        <f t="shared" ca="1" si="2041"/>
        <v>5</v>
      </c>
      <c r="EW402" s="7" t="str">
        <f ca="1">IFERROR(IF(EW401+EV402&gt;EX$4,EW401,EW401+EV402),"")</f>
        <v/>
      </c>
      <c r="EX402" s="7">
        <f t="shared" ca="1" si="2209"/>
        <v>0</v>
      </c>
      <c r="EY402" s="7">
        <f t="shared" ca="1" si="2042"/>
        <v>0.67803310300922304</v>
      </c>
      <c r="EZ402" s="7">
        <f t="shared" ca="1" si="2043"/>
        <v>-0.21649464147076147</v>
      </c>
      <c r="FA402" s="7">
        <f t="shared" ca="1" si="2044"/>
        <v>0</v>
      </c>
      <c r="FB402" s="7">
        <f t="shared" ca="1" si="2045"/>
        <v>0</v>
      </c>
      <c r="FC402" s="7" t="str">
        <f ca="1">IFERROR(IF(FC401+FB402&gt;FD$4,FC401,FC401+FB402),"")</f>
        <v/>
      </c>
      <c r="FD402" s="7">
        <f t="shared" ca="1" si="2210"/>
        <v>0</v>
      </c>
      <c r="FE402" s="7">
        <f t="shared" ca="1" si="2046"/>
        <v>0.14026935843899657</v>
      </c>
      <c r="FF402" s="7">
        <f t="shared" ca="1" si="2047"/>
        <v>0.32126910309946499</v>
      </c>
      <c r="FG402" s="7">
        <f t="shared" ca="1" si="2048"/>
        <v>1</v>
      </c>
      <c r="FH402" s="7" t="str">
        <f t="shared" ca="1" si="2049"/>
        <v>5</v>
      </c>
      <c r="FI402" s="7" t="str">
        <f ca="1">IFERROR(IF(FI401+FH402&gt;FJ$4,FI401,FI401+FH402),"")</f>
        <v/>
      </c>
      <c r="FJ402" s="7">
        <f t="shared" ca="1" si="2211"/>
        <v>0</v>
      </c>
      <c r="FK402" s="7">
        <f t="shared" ca="1" si="2050"/>
        <v>0.58502568795739707</v>
      </c>
      <c r="FL402" s="7">
        <f t="shared" ca="1" si="2051"/>
        <v>-0.1234872264189355</v>
      </c>
      <c r="FM402" s="7">
        <f t="shared" ca="1" si="2052"/>
        <v>0</v>
      </c>
      <c r="FN402" s="7">
        <f t="shared" ca="1" si="2053"/>
        <v>0</v>
      </c>
      <c r="FO402" s="7" t="str">
        <f ca="1">IFERROR(IF(FO401+FN402&gt;FP$4,FO401,FO401+FN402),"")</f>
        <v/>
      </c>
      <c r="FP402" s="7">
        <f t="shared" ca="1" si="2212"/>
        <v>0</v>
      </c>
      <c r="FQ402" s="7">
        <f t="shared" ca="1" si="2054"/>
        <v>0.1210138493794225</v>
      </c>
      <c r="FR402" s="7">
        <f t="shared" ca="1" si="2055"/>
        <v>0.34052461215903906</v>
      </c>
      <c r="FS402" s="7">
        <f t="shared" ca="1" si="2056"/>
        <v>1</v>
      </c>
      <c r="FT402" s="7" t="str">
        <f t="shared" ca="1" si="2057"/>
        <v>5</v>
      </c>
      <c r="FU402" s="7" t="str">
        <f ca="1">IFERROR(IF(FU401+FT402&gt;FV$4,FU401,FU401+FT402),"")</f>
        <v/>
      </c>
      <c r="FV402" s="7">
        <f t="shared" ca="1" si="2213"/>
        <v>0</v>
      </c>
      <c r="FW402" s="7">
        <f t="shared" ca="1" si="2058"/>
        <v>0.3419746618192222</v>
      </c>
      <c r="FX402" s="7">
        <f t="shared" ca="1" si="2059"/>
        <v>0.11956379971923936</v>
      </c>
      <c r="FY402" s="7">
        <f t="shared" ca="1" si="2060"/>
        <v>1</v>
      </c>
      <c r="FZ402" s="7" t="str">
        <f t="shared" ca="1" si="2061"/>
        <v>5</v>
      </c>
      <c r="GA402" s="7" t="str">
        <f ca="1">IFERROR(IF(GA401+FZ402&gt;GB$4,GA401,GA401+FZ402),"")</f>
        <v/>
      </c>
      <c r="GB402" s="7">
        <f t="shared" ca="1" si="2214"/>
        <v>0</v>
      </c>
      <c r="GC402" s="7">
        <f t="shared" ca="1" si="2062"/>
        <v>0.97282774106331893</v>
      </c>
      <c r="GD402" s="7">
        <f t="shared" ca="1" si="2063"/>
        <v>-0.51128927952485737</v>
      </c>
      <c r="GE402" s="7">
        <f t="shared" ca="1" si="2064"/>
        <v>0</v>
      </c>
      <c r="GF402" s="7">
        <f t="shared" ca="1" si="2065"/>
        <v>0</v>
      </c>
      <c r="GG402" s="7" t="str">
        <f ca="1">IFERROR(IF(GG401+GF402&gt;GH$4,GG401,GG401+GF402),"")</f>
        <v/>
      </c>
      <c r="GH402" s="7">
        <f t="shared" ca="1" si="2215"/>
        <v>0</v>
      </c>
      <c r="GI402" s="7">
        <f t="shared" ca="1" si="2066"/>
        <v>0.89710493286208015</v>
      </c>
      <c r="GJ402" s="7">
        <f t="shared" ca="1" si="2067"/>
        <v>-0.43556647132361859</v>
      </c>
      <c r="GK402" s="7">
        <f t="shared" ca="1" si="2068"/>
        <v>0</v>
      </c>
      <c r="GL402" s="7">
        <f t="shared" ca="1" si="2069"/>
        <v>0</v>
      </c>
      <c r="GM402" s="7" t="str">
        <f ca="1">IFERROR(IF(GM401+GL402&gt;GN$4,GM401,GM401+GL402),"")</f>
        <v/>
      </c>
      <c r="GN402" s="7">
        <f t="shared" ca="1" si="2216"/>
        <v>0</v>
      </c>
      <c r="GO402" s="7">
        <f t="shared" ca="1" si="2070"/>
        <v>0.96806182759904225</v>
      </c>
      <c r="GP402" s="7">
        <f t="shared" ca="1" si="2071"/>
        <v>-0.50652336606058068</v>
      </c>
      <c r="GQ402" s="7">
        <f t="shared" ca="1" si="2072"/>
        <v>0</v>
      </c>
      <c r="GR402" s="7">
        <f t="shared" ca="1" si="2073"/>
        <v>0</v>
      </c>
      <c r="GS402" s="7" t="str">
        <f ca="1">IFERROR(IF(GS401+GR402&gt;GT$4,GS401,GS401+GR402),"")</f>
        <v/>
      </c>
      <c r="GT402" s="7">
        <f t="shared" ca="1" si="2217"/>
        <v>0</v>
      </c>
      <c r="GU402" s="7">
        <f t="shared" ca="1" si="2074"/>
        <v>0.36373123799057749</v>
      </c>
      <c r="GV402" s="7">
        <f t="shared" ca="1" si="2075"/>
        <v>9.780722354788407E-2</v>
      </c>
      <c r="GW402" s="7">
        <f t="shared" ca="1" si="2076"/>
        <v>1</v>
      </c>
      <c r="GX402" s="7" t="str">
        <f t="shared" ca="1" si="2077"/>
        <v>5</v>
      </c>
      <c r="GY402" s="7" t="str">
        <f ca="1">IFERROR(IF(GY401+GX402&gt;GZ$4,GY401,GY401+GX402),"")</f>
        <v/>
      </c>
      <c r="GZ402" s="7">
        <f t="shared" ca="1" si="2218"/>
        <v>0</v>
      </c>
      <c r="HA402" s="7">
        <f t="shared" ca="1" si="2078"/>
        <v>0.18597671992511644</v>
      </c>
      <c r="HB402" s="7">
        <f t="shared" ca="1" si="2079"/>
        <v>0.27556174161334512</v>
      </c>
      <c r="HC402" s="7">
        <f t="shared" ca="1" si="2080"/>
        <v>1</v>
      </c>
      <c r="HD402" s="7" t="str">
        <f t="shared" ca="1" si="2081"/>
        <v>5</v>
      </c>
      <c r="HE402" s="7" t="str">
        <f ca="1">IFERROR(IF(HE401+HD402&gt;HF$4,HE401,HE401+HD402),"")</f>
        <v/>
      </c>
      <c r="HF402" s="7">
        <f t="shared" ca="1" si="2219"/>
        <v>0</v>
      </c>
      <c r="HG402" s="7">
        <f t="shared" ca="1" si="2082"/>
        <v>0.10979777234847066</v>
      </c>
      <c r="HH402" s="7">
        <f t="shared" ca="1" si="2083"/>
        <v>0.35174068918999091</v>
      </c>
      <c r="HI402" s="7">
        <f t="shared" ca="1" si="2084"/>
        <v>1</v>
      </c>
      <c r="HJ402" s="7" t="str">
        <f t="shared" ca="1" si="2085"/>
        <v>5</v>
      </c>
      <c r="HK402" s="7" t="str">
        <f ca="1">IFERROR(IF(HK401+HJ402&gt;HL$4,HK401,HK401+HJ402),"")</f>
        <v/>
      </c>
      <c r="HL402" s="7">
        <f t="shared" ca="1" si="2220"/>
        <v>0</v>
      </c>
      <c r="HM402" s="7">
        <f t="shared" ca="1" si="2086"/>
        <v>0.55971546736299294</v>
      </c>
      <c r="HN402" s="7">
        <f t="shared" ca="1" si="2087"/>
        <v>-9.8177005824531371E-2</v>
      </c>
      <c r="HO402" s="7">
        <f t="shared" ca="1" si="2088"/>
        <v>0</v>
      </c>
      <c r="HP402" s="7">
        <f t="shared" ca="1" si="2089"/>
        <v>0</v>
      </c>
      <c r="HQ402" s="7" t="str">
        <f ca="1">IFERROR(IF(HQ401+HP402&gt;HR$4,HQ401,HQ401+HP402),"")</f>
        <v/>
      </c>
      <c r="HR402" s="7">
        <f t="shared" ca="1" si="2221"/>
        <v>0</v>
      </c>
      <c r="HS402" s="7">
        <f t="shared" ca="1" si="2090"/>
        <v>0.75609170413435511</v>
      </c>
      <c r="HT402" s="7">
        <f t="shared" ca="1" si="2091"/>
        <v>-0.29455324259589355</v>
      </c>
      <c r="HU402" s="7">
        <f t="shared" ca="1" si="2092"/>
        <v>0</v>
      </c>
      <c r="HV402" s="7">
        <f t="shared" ca="1" si="2093"/>
        <v>0</v>
      </c>
      <c r="HW402" s="7" t="str">
        <f ca="1">IFERROR(IF(HW401+HV402&gt;HX$4,HW401,HW401+HV402),"")</f>
        <v/>
      </c>
      <c r="HX402" s="7">
        <f t="shared" ca="1" si="2222"/>
        <v>0</v>
      </c>
      <c r="HY402" s="7">
        <f t="shared" ca="1" si="2094"/>
        <v>0.65930936601012946</v>
      </c>
      <c r="HZ402" s="7">
        <f t="shared" ca="1" si="2095"/>
        <v>-0.1977709044716679</v>
      </c>
      <c r="IA402" s="7">
        <f t="shared" ca="1" si="2096"/>
        <v>0</v>
      </c>
      <c r="IB402" s="7">
        <f t="shared" ca="1" si="2097"/>
        <v>0</v>
      </c>
      <c r="IC402" s="7" t="str">
        <f ca="1">IFERROR(IF(IC401+IB402&gt;ID$4,IC401,IC401+IB402),"")</f>
        <v/>
      </c>
      <c r="ID402" s="7">
        <f t="shared" ca="1" si="2223"/>
        <v>0</v>
      </c>
      <c r="IE402" s="7">
        <f t="shared" ca="1" si="2098"/>
        <v>0.42840014763653878</v>
      </c>
      <c r="IF402" s="7">
        <f t="shared" ca="1" si="2099"/>
        <v>3.3138313901922789E-2</v>
      </c>
      <c r="IG402" s="7">
        <f t="shared" ca="1" si="2100"/>
        <v>1</v>
      </c>
      <c r="IH402" s="7" t="str">
        <f t="shared" ca="1" si="2101"/>
        <v>5</v>
      </c>
      <c r="II402" s="7" t="str">
        <f ca="1">IFERROR(IF(II401+IH402&gt;IJ$4,II401,II401+IH402),"")</f>
        <v/>
      </c>
      <c r="IJ402" s="7">
        <f t="shared" ca="1" si="2224"/>
        <v>0</v>
      </c>
      <c r="IK402" s="7">
        <f t="shared" ca="1" si="2102"/>
        <v>6.4537516224133284E-2</v>
      </c>
      <c r="IL402" s="7">
        <f t="shared" ca="1" si="2103"/>
        <v>0.39700094531432828</v>
      </c>
      <c r="IM402" s="7">
        <f t="shared" ca="1" si="2104"/>
        <v>1</v>
      </c>
      <c r="IN402" s="7" t="str">
        <f t="shared" ca="1" si="2105"/>
        <v>5</v>
      </c>
      <c r="IO402" s="7" t="str">
        <f ca="1">IFERROR(IF(IO401+IN402&gt;IP$4,IO401,IO401+IN402),"")</f>
        <v/>
      </c>
      <c r="IP402" s="7">
        <f t="shared" ca="1" si="2225"/>
        <v>0</v>
      </c>
      <c r="IQ402" s="7">
        <f t="shared" ca="1" si="2106"/>
        <v>0.92033285907901552</v>
      </c>
      <c r="IR402" s="7">
        <f t="shared" ca="1" si="2107"/>
        <v>-0.45879439754055396</v>
      </c>
      <c r="IS402" s="7">
        <f t="shared" ca="1" si="2108"/>
        <v>0</v>
      </c>
      <c r="IT402" s="7">
        <f t="shared" ca="1" si="2109"/>
        <v>0</v>
      </c>
      <c r="IU402" s="7" t="str">
        <f ca="1">IFERROR(IF(IU401+IT402&gt;IV$4,IU401,IU401+IT402),"")</f>
        <v/>
      </c>
      <c r="IV402" s="7">
        <f t="shared" ca="1" si="2226"/>
        <v>0</v>
      </c>
      <c r="IW402" s="7">
        <f t="shared" ca="1" si="2110"/>
        <v>0.61057616587133756</v>
      </c>
      <c r="IX402" s="7">
        <f t="shared" ca="1" si="2111"/>
        <v>-0.149037704332876</v>
      </c>
      <c r="IY402" s="7">
        <f t="shared" ca="1" si="2112"/>
        <v>0</v>
      </c>
      <c r="IZ402" s="7">
        <f t="shared" ca="1" si="2113"/>
        <v>0</v>
      </c>
      <c r="JA402" s="7" t="str">
        <f ca="1">IFERROR(IF(JA401+IZ402&gt;JB$4,JA401,JA401+IZ402),"")</f>
        <v/>
      </c>
      <c r="JB402" s="7">
        <f t="shared" ca="1" si="2227"/>
        <v>0</v>
      </c>
      <c r="JC402" s="7">
        <f t="shared" ca="1" si="2114"/>
        <v>0.68919593543534718</v>
      </c>
      <c r="JD402" s="7">
        <f t="shared" ca="1" si="2115"/>
        <v>-0.22765747389688562</v>
      </c>
      <c r="JE402" s="7">
        <f t="shared" ca="1" si="2116"/>
        <v>0</v>
      </c>
      <c r="JF402" s="7">
        <f t="shared" ca="1" si="2117"/>
        <v>0</v>
      </c>
      <c r="JG402" s="7" t="str">
        <f ca="1">IFERROR(IF(JG401+JF402&gt;JH$4,JG401,JG401+JF402),"")</f>
        <v/>
      </c>
      <c r="JH402" s="7">
        <f t="shared" ca="1" si="2228"/>
        <v>0</v>
      </c>
      <c r="JI402" s="7">
        <f t="shared" ca="1" si="2118"/>
        <v>0.22547100053488955</v>
      </c>
      <c r="JJ402" s="7">
        <f t="shared" ca="1" si="2119"/>
        <v>0.23606746100357201</v>
      </c>
      <c r="JK402" s="7">
        <f t="shared" ca="1" si="2120"/>
        <v>1</v>
      </c>
      <c r="JL402" s="7" t="str">
        <f t="shared" ca="1" si="2121"/>
        <v>5</v>
      </c>
      <c r="JM402" s="7" t="str">
        <f ca="1">IFERROR(IF(JM401+JL402&gt;JN$4,JM401,JM401+JL402),"")</f>
        <v/>
      </c>
      <c r="JN402" s="7">
        <f t="shared" ca="1" si="2229"/>
        <v>0</v>
      </c>
      <c r="JO402" s="7">
        <f t="shared" ca="1" si="2122"/>
        <v>0.76446850307257541</v>
      </c>
      <c r="JP402" s="7">
        <f t="shared" ca="1" si="2123"/>
        <v>-0.30293004153411385</v>
      </c>
      <c r="JQ402" s="7">
        <f t="shared" ca="1" si="2124"/>
        <v>0</v>
      </c>
      <c r="JR402" s="7">
        <f t="shared" ca="1" si="2125"/>
        <v>0</v>
      </c>
      <c r="JS402" s="7" t="str">
        <f ca="1">IFERROR(IF(JS401+JR402&gt;JT$4,JS401,JS401+JR402),"")</f>
        <v/>
      </c>
      <c r="JT402" s="7">
        <f t="shared" ca="1" si="2230"/>
        <v>0</v>
      </c>
      <c r="JU402" s="7">
        <f t="shared" ca="1" si="2126"/>
        <v>0.68690745823077604</v>
      </c>
      <c r="JV402" s="7">
        <f t="shared" ca="1" si="2127"/>
        <v>-0.22536899669231447</v>
      </c>
      <c r="JW402" s="7">
        <f t="shared" ca="1" si="2128"/>
        <v>0</v>
      </c>
      <c r="JX402" s="7">
        <f t="shared" ca="1" si="2129"/>
        <v>0</v>
      </c>
      <c r="JY402" s="7" t="str">
        <f ca="1">IFERROR(IF(JY401+JX402&gt;JZ$4,JY401,JY401+JX402),"")</f>
        <v/>
      </c>
      <c r="JZ402" s="7">
        <f t="shared" ca="1" si="2231"/>
        <v>0</v>
      </c>
      <c r="KA402" s="7">
        <f t="shared" ca="1" si="2130"/>
        <v>0.56898095278943062</v>
      </c>
      <c r="KB402" s="7">
        <f t="shared" ca="1" si="2131"/>
        <v>-0.10744249125096905</v>
      </c>
      <c r="KC402" s="7">
        <f t="shared" ca="1" si="2132"/>
        <v>0</v>
      </c>
      <c r="KD402" s="7">
        <f t="shared" ca="1" si="2133"/>
        <v>0</v>
      </c>
      <c r="KE402" s="7" t="str">
        <f ca="1">IFERROR(IF(KE401+KD402&gt;KF$4,KE401,KE401+KD402),"")</f>
        <v/>
      </c>
      <c r="KF402" s="7">
        <f t="shared" ca="1" si="2232"/>
        <v>0</v>
      </c>
      <c r="KG402" s="7">
        <f t="shared" ca="1" si="2134"/>
        <v>0.54739408547975299</v>
      </c>
      <c r="KH402" s="7">
        <f t="shared" ca="1" si="2135"/>
        <v>-8.5855623941291426E-2</v>
      </c>
      <c r="KI402" s="7">
        <f t="shared" ca="1" si="2136"/>
        <v>0</v>
      </c>
      <c r="KJ402" s="7">
        <f t="shared" ca="1" si="2137"/>
        <v>0</v>
      </c>
      <c r="KK402" s="7" t="str">
        <f ca="1">IFERROR(IF(KK401+KJ402&gt;KL$4,KK401,KK401+KJ402),"")</f>
        <v/>
      </c>
      <c r="KL402" s="7">
        <f t="shared" ca="1" si="2233"/>
        <v>0</v>
      </c>
      <c r="KM402" s="7">
        <f t="shared" ca="1" si="2138"/>
        <v>0.81849237572173372</v>
      </c>
      <c r="KN402" s="7">
        <f t="shared" ca="1" si="2139"/>
        <v>-0.35695391418327216</v>
      </c>
      <c r="KO402" s="7">
        <f t="shared" ca="1" si="2140"/>
        <v>0</v>
      </c>
      <c r="KP402" s="7">
        <f t="shared" ca="1" si="2141"/>
        <v>0</v>
      </c>
      <c r="KQ402" s="7" t="str">
        <f ca="1">IFERROR(IF(KQ401+KP402&gt;KR$4,KQ401,KQ401+KP402),"")</f>
        <v/>
      </c>
      <c r="KR402" s="7">
        <f t="shared" ca="1" si="2234"/>
        <v>0</v>
      </c>
      <c r="KS402" s="7">
        <f t="shared" ca="1" si="2142"/>
        <v>5.943097708811973E-2</v>
      </c>
      <c r="KT402" s="7">
        <f t="shared" ca="1" si="2143"/>
        <v>0.40210748445034183</v>
      </c>
      <c r="KU402" s="7">
        <f t="shared" ca="1" si="2144"/>
        <v>1</v>
      </c>
      <c r="KV402" s="7" t="str">
        <f t="shared" ca="1" si="2145"/>
        <v>5</v>
      </c>
      <c r="KW402" s="7" t="str">
        <f ca="1">IFERROR(IF(KW401+KV402&gt;KX$4,KW401,KW401+KV402),"")</f>
        <v/>
      </c>
      <c r="KX402" s="7">
        <f t="shared" ca="1" si="2235"/>
        <v>0</v>
      </c>
      <c r="KY402" s="7">
        <f t="shared" ca="1" si="2146"/>
        <v>0.80889573151770933</v>
      </c>
      <c r="KZ402" s="7">
        <f t="shared" ca="1" si="2147"/>
        <v>-0.34735726997924776</v>
      </c>
      <c r="LA402" s="7">
        <f t="shared" ca="1" si="2148"/>
        <v>0</v>
      </c>
      <c r="LB402" s="7">
        <f t="shared" ca="1" si="2149"/>
        <v>0</v>
      </c>
      <c r="LC402" s="7" t="str">
        <f ca="1">IFERROR(IF(LC401+LB402&gt;LD$4,LC401,LC401+LB402),"")</f>
        <v/>
      </c>
      <c r="LD402" s="7">
        <f t="shared" ca="1" si="2236"/>
        <v>0</v>
      </c>
      <c r="LE402" s="7">
        <f t="shared" ca="1" si="2150"/>
        <v>0.22163531044310625</v>
      </c>
      <c r="LF402" s="7">
        <f t="shared" ca="1" si="2151"/>
        <v>0.23990315109535532</v>
      </c>
      <c r="LG402" s="7">
        <f t="shared" ca="1" si="2152"/>
        <v>1</v>
      </c>
      <c r="LH402" s="7" t="str">
        <f t="shared" ca="1" si="2153"/>
        <v>5</v>
      </c>
      <c r="LI402" s="7" t="str">
        <f ca="1">IFERROR(IF(LI401+LH402&gt;LJ$4,LI401,LI401+LH402),"")</f>
        <v/>
      </c>
      <c r="LJ402" s="7">
        <f t="shared" ca="1" si="2237"/>
        <v>0</v>
      </c>
      <c r="LK402" s="7">
        <f t="shared" ca="1" si="2154"/>
        <v>0.35358583119176945</v>
      </c>
      <c r="LL402" s="7">
        <f t="shared" ca="1" si="2155"/>
        <v>0.10795263034669211</v>
      </c>
      <c r="LM402" s="7">
        <f t="shared" ca="1" si="2156"/>
        <v>1</v>
      </c>
      <c r="LN402" s="7" t="str">
        <f t="shared" ca="1" si="2157"/>
        <v>5</v>
      </c>
      <c r="LO402" s="7" t="str">
        <f ca="1">IFERROR(IF(LO401+LN402&gt;LP$4,LO401,LO401+LN402),"")</f>
        <v/>
      </c>
      <c r="LP402" s="7">
        <f t="shared" ca="1" si="2238"/>
        <v>0</v>
      </c>
      <c r="LQ402" s="7">
        <f t="shared" ca="1" si="2158"/>
        <v>3.868428701709814E-2</v>
      </c>
      <c r="LR402" s="7">
        <f t="shared" ca="1" si="2159"/>
        <v>0.42285417452136342</v>
      </c>
      <c r="LS402" s="7">
        <f t="shared" ca="1" si="2160"/>
        <v>1</v>
      </c>
      <c r="LT402" s="7" t="str">
        <f t="shared" ca="1" si="2161"/>
        <v>5</v>
      </c>
      <c r="LU402" s="7" t="str">
        <f ca="1">IFERROR(IF(LU401+LT402&gt;LV$4,LU401,LU401+LT402),"")</f>
        <v/>
      </c>
      <c r="LV402" s="7">
        <f t="shared" ca="1" si="2239"/>
        <v>0</v>
      </c>
      <c r="LW402" s="7">
        <f t="shared" ca="1" si="2162"/>
        <v>0.93586658855418625</v>
      </c>
      <c r="LX402" s="7">
        <f t="shared" ca="1" si="2163"/>
        <v>-0.47432812701572469</v>
      </c>
      <c r="LY402" s="7">
        <f t="shared" ca="1" si="2164"/>
        <v>0</v>
      </c>
      <c r="LZ402" s="7">
        <f t="shared" ca="1" si="2165"/>
        <v>0</v>
      </c>
      <c r="MA402" s="7" t="str">
        <f ca="1">IFERROR(IF(MA401+LZ402&gt;MB$4,MA401,MA401+LZ402),"")</f>
        <v/>
      </c>
      <c r="MB402" s="7">
        <f t="shared" ca="1" si="2240"/>
        <v>0</v>
      </c>
      <c r="MC402" s="7">
        <f t="shared" ca="1" si="2166"/>
        <v>0.99247003491504193</v>
      </c>
      <c r="MD402" s="7">
        <f t="shared" ca="1" si="2167"/>
        <v>-0.53093157337658037</v>
      </c>
      <c r="ME402" s="7">
        <f t="shared" ca="1" si="2168"/>
        <v>0</v>
      </c>
      <c r="MF402" s="7">
        <f t="shared" ca="1" si="2169"/>
        <v>0</v>
      </c>
      <c r="MG402" s="7" t="str">
        <f ca="1">IFERROR(IF(MG401+MF402&gt;MH$4,MG401,MG401+MF402),"")</f>
        <v/>
      </c>
      <c r="MH402" s="7">
        <f t="shared" ca="1" si="2241"/>
        <v>0</v>
      </c>
      <c r="MI402" s="7">
        <f t="shared" ca="1" si="2170"/>
        <v>0.39068401668131769</v>
      </c>
      <c r="MJ402" s="7">
        <f t="shared" ca="1" si="2171"/>
        <v>7.0854444857143872E-2</v>
      </c>
      <c r="MK402" s="7">
        <f t="shared" ca="1" si="2172"/>
        <v>1</v>
      </c>
      <c r="ML402" s="7" t="str">
        <f t="shared" ca="1" si="2173"/>
        <v>5</v>
      </c>
      <c r="MM402" s="7" t="str">
        <f ca="1">IFERROR(IF(MM401+ML402&gt;MN$4,MM401,MM401+ML402),"")</f>
        <v/>
      </c>
      <c r="MN402" s="7">
        <f t="shared" ca="1" si="2242"/>
        <v>0</v>
      </c>
      <c r="MO402" s="7">
        <f t="shared" ca="1" si="2174"/>
        <v>0.35933148000507054</v>
      </c>
      <c r="MP402" s="7">
        <f t="shared" ca="1" si="2175"/>
        <v>0.10220698153339103</v>
      </c>
      <c r="MQ402" s="7">
        <f t="shared" ca="1" si="2176"/>
        <v>1</v>
      </c>
      <c r="MR402" s="7" t="str">
        <f t="shared" ca="1" si="2177"/>
        <v>5</v>
      </c>
      <c r="MS402" s="7" t="str">
        <f ca="1">IFERROR(IF(MS401+MR402&gt;MT$4,MS401,MS401+MR402),"")</f>
        <v/>
      </c>
      <c r="MT402" s="7">
        <f t="shared" ca="1" si="2243"/>
        <v>0</v>
      </c>
      <c r="MU402" s="7">
        <f t="shared" ca="1" si="2178"/>
        <v>0.86377055992385565</v>
      </c>
      <c r="MV402" s="7">
        <f t="shared" ca="1" si="2179"/>
        <v>-0.40223209838539409</v>
      </c>
      <c r="MW402" s="7">
        <f t="shared" ca="1" si="2180"/>
        <v>0</v>
      </c>
      <c r="MX402" s="7">
        <f t="shared" ca="1" si="2181"/>
        <v>0</v>
      </c>
      <c r="MY402" s="7" t="str">
        <f ca="1">IFERROR(IF(MY401+MX402&gt;MZ$4,MY401,MY401+MX402),"")</f>
        <v/>
      </c>
      <c r="MZ402" s="7">
        <f t="shared" ca="1" si="2244"/>
        <v>0</v>
      </c>
      <c r="NA402" s="7">
        <f t="shared" ca="1" si="2182"/>
        <v>0.79745521880207615</v>
      </c>
      <c r="NB402" s="7">
        <f t="shared" ca="1" si="2183"/>
        <v>-0.33591675726361458</v>
      </c>
      <c r="NC402" s="7">
        <f t="shared" ca="1" si="2184"/>
        <v>0</v>
      </c>
      <c r="ND402" s="7">
        <f t="shared" ca="1" si="2185"/>
        <v>0</v>
      </c>
      <c r="NE402" s="7" t="str">
        <f ca="1">IFERROR(IF(NE401+ND402&gt;NF$4,NE401,NE401+ND402),"")</f>
        <v/>
      </c>
      <c r="NF402" s="7">
        <f t="shared" ca="1" si="2245"/>
        <v>0</v>
      </c>
      <c r="NG402" s="7">
        <f t="shared" ca="1" si="2186"/>
        <v>0.52143747693468256</v>
      </c>
      <c r="NH402" s="7">
        <f t="shared" ca="1" si="2187"/>
        <v>-5.9899015396221E-2</v>
      </c>
      <c r="NI402" s="7">
        <f t="shared" ca="1" si="2188"/>
        <v>0</v>
      </c>
      <c r="NJ402" s="7">
        <f t="shared" ca="1" si="2189"/>
        <v>0</v>
      </c>
      <c r="NK402" s="7" t="str">
        <f ca="1">IFERROR(IF(NK401+NJ402&gt;NL$4,NK401,NK401+NJ402),"")</f>
        <v/>
      </c>
      <c r="NL402" s="7">
        <f t="shared" ca="1" si="2246"/>
        <v>0</v>
      </c>
      <c r="NM402" s="7">
        <f t="shared" ca="1" si="2190"/>
        <v>0.40656015523878064</v>
      </c>
      <c r="NN402" s="7">
        <f t="shared" ca="1" si="2191"/>
        <v>5.4978306299680924E-2</v>
      </c>
      <c r="NO402" s="7">
        <f t="shared" ca="1" si="2192"/>
        <v>1</v>
      </c>
      <c r="NP402" s="7" t="str">
        <f t="shared" ca="1" si="2193"/>
        <v>5</v>
      </c>
      <c r="NQ402" s="7" t="str">
        <f ca="1">IFERROR(IF(NQ401+NP402&gt;NR$4,NQ401,NQ401+NP402),"")</f>
        <v/>
      </c>
      <c r="NR402" s="7">
        <f t="shared" ca="1" si="2247"/>
        <v>0</v>
      </c>
      <c r="NT402">
        <v>404</v>
      </c>
      <c r="NU402" s="7" t="s">
        <v>19</v>
      </c>
      <c r="NV402" s="7" t="str">
        <f t="shared" ca="1" si="1987"/>
        <v/>
      </c>
      <c r="NW402" s="7" t="str">
        <f t="shared" ca="1" si="2194"/>
        <v/>
      </c>
      <c r="NX402" t="str">
        <f ca="1">IFERROR(VLOOKUP(NT402,$K$3:$AK$568,8,FALSE),"")</f>
        <v/>
      </c>
      <c r="NY402" t="str">
        <f ca="1">IFERROR(VLOOKUP(NT402,$K$3:$AK$568,9,FALSE),"")</f>
        <v/>
      </c>
      <c r="NZ402" s="7" t="str">
        <f ca="1">IFERROR(VLOOKUP(NT402,$K$3:$AK$568,27,FALSE),"")</f>
        <v/>
      </c>
      <c r="OB402">
        <v>404</v>
      </c>
      <c r="OC402" s="7" t="s">
        <v>19</v>
      </c>
      <c r="OD402" t="e">
        <f t="shared" ca="1" si="2248"/>
        <v>#N/A</v>
      </c>
      <c r="OE402" s="7" t="str">
        <f t="shared" ca="1" si="2249"/>
        <v/>
      </c>
      <c r="OF402" s="7" t="str">
        <f t="shared" ca="1" si="2250"/>
        <v/>
      </c>
      <c r="OG402" t="str">
        <f t="shared" ca="1" si="2251"/>
        <v/>
      </c>
      <c r="OI402">
        <v>404</v>
      </c>
      <c r="OJ402" s="7" t="s">
        <v>19</v>
      </c>
      <c r="OK402" s="7" t="str">
        <f t="shared" ca="1" si="2252"/>
        <v/>
      </c>
      <c r="OL402" s="7" t="str">
        <f t="shared" ca="1" si="2253"/>
        <v/>
      </c>
      <c r="OM402" t="str">
        <f ca="1">IFERROR(VLOOKUP(OI402,$L$3:$AK$568,7,FALSE),"")</f>
        <v/>
      </c>
      <c r="ON402" t="str">
        <f ca="1">IFERROR(VLOOKUP(OI402,$L$3:$AK$568,8,FALSE),"")</f>
        <v/>
      </c>
      <c r="OO402" s="7" t="str">
        <f ca="1">IFERROR(VLOOKUP(OI402,$L$3:$AK$568,26,FALSE),"")</f>
        <v/>
      </c>
      <c r="OQ402">
        <v>404</v>
      </c>
      <c r="OR402" s="7" t="s">
        <v>19</v>
      </c>
      <c r="OS402" t="e">
        <f t="shared" ca="1" si="2254"/>
        <v>#N/A</v>
      </c>
      <c r="OT402" s="7" t="str">
        <f t="shared" ca="1" si="2255"/>
        <v/>
      </c>
      <c r="OU402" s="7" t="str">
        <f t="shared" ca="1" si="2256"/>
        <v/>
      </c>
      <c r="OV402" t="str">
        <f t="shared" ca="1" si="2257"/>
        <v/>
      </c>
      <c r="OX402">
        <v>404</v>
      </c>
      <c r="OY402" s="7" t="s">
        <v>19</v>
      </c>
      <c r="OZ402" s="7" t="str">
        <f t="shared" ca="1" si="2258"/>
        <v/>
      </c>
      <c r="PA402" s="7" t="str">
        <f t="shared" ca="1" si="2259"/>
        <v/>
      </c>
      <c r="PB402" t="str">
        <f ca="1">IFERROR(VLOOKUP(OX402,$M$3:$AK$568,6,FALSE),"")</f>
        <v/>
      </c>
      <c r="PC402" t="str">
        <f ca="1">IFERROR(VLOOKUP(OX402,$M$3:$AK$568,7,FALSE),"")</f>
        <v/>
      </c>
      <c r="PD402" s="7" t="str">
        <f ca="1">IFERROR(VLOOKUP(OX402,$M$3:$AK$568,25,FALSE),"")</f>
        <v/>
      </c>
      <c r="PF402">
        <v>404</v>
      </c>
      <c r="PG402" s="7" t="s">
        <v>19</v>
      </c>
      <c r="PH402" t="e">
        <f t="shared" ca="1" si="2260"/>
        <v>#N/A</v>
      </c>
      <c r="PI402" s="7" t="str">
        <f t="shared" ca="1" si="2261"/>
        <v/>
      </c>
      <c r="PJ402" s="7" t="str">
        <f t="shared" ca="1" si="2262"/>
        <v/>
      </c>
      <c r="PK402" t="str">
        <f t="shared" ca="1" si="2263"/>
        <v/>
      </c>
      <c r="PM402">
        <v>404</v>
      </c>
      <c r="PN402" s="7" t="s">
        <v>19</v>
      </c>
      <c r="PO402" s="202" t="str">
        <f t="shared" ca="1" si="2264"/>
        <v/>
      </c>
      <c r="PP402" s="7" t="str">
        <f t="shared" ca="1" si="2265"/>
        <v/>
      </c>
      <c r="PQ402" t="str">
        <f ca="1">IFERROR(VLOOKUP(PM402,$G$325:$R$409,12,FALSE),"")</f>
        <v/>
      </c>
      <c r="PR402" t="e">
        <f ca="1">VLOOKUP(PM402,$G$324:$Q$409,11,FALSE)</f>
        <v>#N/A</v>
      </c>
      <c r="PS402" s="7" t="str">
        <f ca="1">VLOOKUP(PQ402,$R$325:$Y$409,8,FALSE)</f>
        <v>- -</v>
      </c>
      <c r="PT402" s="7">
        <f ca="1">ReSt</f>
        <v>-4</v>
      </c>
      <c r="PU402" s="7" t="e">
        <f t="shared" ca="1" si="2266"/>
        <v>#N/A</v>
      </c>
      <c r="PV402" s="7" t="e">
        <f t="shared" ca="1" si="2267"/>
        <v>#N/A</v>
      </c>
      <c r="PW402" s="7" t="str">
        <f ca="1">VLOOKUP(PQ402,$R$325:$AK$409,8,FALSE)</f>
        <v>- -</v>
      </c>
      <c r="PX402" s="7"/>
      <c r="PY402">
        <v>404</v>
      </c>
      <c r="PZ402" s="7" t="s">
        <v>19</v>
      </c>
      <c r="QA402" t="str">
        <f t="shared" ca="1" si="2268"/>
        <v/>
      </c>
      <c r="QB402" s="7" t="str">
        <f t="shared" ca="1" si="2269"/>
        <v/>
      </c>
      <c r="QC402" s="7" t="str">
        <f t="shared" ca="1" si="2270"/>
        <v/>
      </c>
      <c r="QD402" t="str">
        <f t="shared" ca="1" si="2271"/>
        <v/>
      </c>
      <c r="QF402">
        <v>404</v>
      </c>
      <c r="QG402" s="7" t="s">
        <v>19</v>
      </c>
      <c r="QH402" s="7" t="str">
        <f t="shared" ca="1" si="2272"/>
        <v/>
      </c>
      <c r="QI402" s="7" t="e">
        <f t="shared" ca="1" si="2273"/>
        <v>#VALUE!</v>
      </c>
      <c r="QJ402" t="e">
        <f t="shared" ca="1" si="2274"/>
        <v>#N/A</v>
      </c>
      <c r="QK402" s="7" t="e">
        <f t="shared" ca="1" si="2275"/>
        <v>#N/A</v>
      </c>
      <c r="QM402">
        <v>404</v>
      </c>
      <c r="QN402" s="7" t="s">
        <v>19</v>
      </c>
      <c r="QO402" t="str">
        <f t="shared" ca="1" si="2276"/>
        <v/>
      </c>
      <c r="QP402" s="7" t="str">
        <f t="shared" ca="1" si="2277"/>
        <v/>
      </c>
      <c r="QQ402" t="str">
        <f t="shared" ca="1" si="2278"/>
        <v/>
      </c>
    </row>
    <row r="403" spans="1:459" x14ac:dyDescent="0.25">
      <c r="A403" s="240" t="str">
        <f>IF('Character Sheet'!$B$4="Creature","N","Y")</f>
        <v>Y</v>
      </c>
      <c r="C403" s="75"/>
      <c r="D403" s="76"/>
      <c r="F403" s="75"/>
      <c r="G403" s="76">
        <f t="shared" ref="G403" ca="1" si="2282">IF(Y403="- -",G402,IF(Y403&gt;0,G402+1,G402))</f>
        <v>0</v>
      </c>
      <c r="I403" s="75" t="s">
        <v>1812</v>
      </c>
      <c r="J403" s="85"/>
      <c r="K403" s="85">
        <f t="shared" ref="K403" ca="1" si="2283">IF(V403="- -",K402,IF(I403="*",K402,IF(Y403=0,K402,IF(AZ403="x",K402+1,K402))))</f>
        <v>7</v>
      </c>
      <c r="L403" s="85">
        <f t="shared" ref="L403" ca="1" si="2284">IF(Y403="- -",L402,IF(I403="*",L402,IF(K403&gt;K402,L402,IF(Y403=0,L402,IF((Y403/$L$1)&gt;0.3,L402+1,L402)))))</f>
        <v>7</v>
      </c>
      <c r="M403" s="70">
        <f t="shared" ref="M403" ca="1" si="2285">IF(Y403="- -",M402,IF(I403="*",M402,IF(K403&gt;K402,M402,IF(L403&gt;L402,M402,IF(J403="Y",M402+1,IF(J403="N",M402,IF(Y403=0,M402,M402+1)))))))</f>
        <v>18</v>
      </c>
      <c r="O403" s="222" t="str">
        <f ca="1">BP403</f>
        <v>- -</v>
      </c>
      <c r="Q403" s="7" t="s">
        <v>1758</v>
      </c>
      <c r="R403" s="9" t="s">
        <v>1310</v>
      </c>
      <c r="S403" s="9"/>
      <c r="T403" s="61" t="str">
        <f>SUBSTITUTE(IFERROR(IFERROR(VLOOKUP(R403,'[1]Skill Statistics'!$A$3:$C$513,2,FALSE),VLOOKUP(Q403,'[1]Skill Statistics'!$A$3:$C$513,2,FALSE)),T402),"R*","ReSt")</f>
        <v>- -</v>
      </c>
      <c r="U403" s="61" t="str">
        <f>IFERROR(IFERROR(VLOOKUP(R403,'[1]Skill Statistics'!$A$3:$C$513,3,FALSE),VLOOKUP(Q403,'[1]Skill Statistics'!$A$3:$C$513,3,FALSE)),U402)</f>
        <v>- -</v>
      </c>
      <c r="V403" s="61" t="str">
        <f>IF(R403="","- -",IF(ISNUMBER(SEARCH("Category",R403)),"- -",IFERROR(IFERROR(VLOOKUP(Q403,[1]Professions!$A$4:$AM$288,MATCH(Profession,[1]Professions!$A$1:$AM$1,0),FALSE),VLOOKUP(Q403,Calculations!$B$91:$I$95,8,FALSE)),"- -")))</f>
        <v>- -</v>
      </c>
      <c r="W403" s="60" t="str">
        <f>BL403</f>
        <v>- -</v>
      </c>
      <c r="X403" s="7" t="str">
        <f ca="1">IFERROR(VLOOKUP(R403,$BS$6:$NR$519,MATCH(ActualLevel,$BS$3:$NR$3,0),FALSE),"- -")</f>
        <v>- -</v>
      </c>
      <c r="Y403" s="7" t="str">
        <f t="shared" si="1925"/>
        <v>- -</v>
      </c>
      <c r="Z403" s="7" t="str">
        <f>IFERROR(VLOOKUP(Y403,Charts!$BQ$2:$BR$52,2,FALSE),"- -")</f>
        <v>- -</v>
      </c>
      <c r="AA403" s="7" t="str">
        <f t="shared" ca="1" si="1599"/>
        <v>- -</v>
      </c>
      <c r="AB403" s="7" t="str">
        <f t="shared" si="1920"/>
        <v>- -</v>
      </c>
      <c r="AC403" s="7"/>
      <c r="AD403" s="7"/>
      <c r="AE403" s="7"/>
      <c r="AF403" s="7"/>
      <c r="AG403" s="7"/>
      <c r="AH403" s="43"/>
      <c r="AI403" s="7"/>
      <c r="AJ403" s="7"/>
      <c r="AK403" s="7">
        <f t="shared" ca="1" si="1600"/>
        <v>0</v>
      </c>
      <c r="AL403" s="7"/>
      <c r="AM403" s="69">
        <f>IFERROR(VLOOKUP(Q403,'[1]Skill Statistics'!$A$3:$AN$513,MATCH(Profession,'[1]Skill Statistics'!$A$2:$AN$2,0),FALSE),0)</f>
        <v>0</v>
      </c>
      <c r="AN403" s="85">
        <f>IFERROR(VLOOKUP(Q403,'[1]Skill Statistics'!$A$3:$BK$513,MATCH(Archetype,'[1]Skill Statistics'!$A$2:$BK$2,0),FALSE),0)</f>
        <v>0</v>
      </c>
      <c r="AO403" s="85">
        <f>IFERROR(VLOOKUP(Q403,'[1]Skill Statistics'!$A$3:$BB$513,MATCH(Race,'[1]Skill Statistics'!$A$2:$BB$2,0),FALSE),0)</f>
        <v>0</v>
      </c>
      <c r="AP403" s="85">
        <f t="shared" ca="1" si="2195"/>
        <v>0</v>
      </c>
      <c r="AQ403" s="70"/>
      <c r="AS403" s="69">
        <f>IFERROR(VLOOKUP(Q403,'[1]Professional Skills'!$A$4:$AM$288,MATCH(Profession,'[1]Professional Skills'!$A$3:$AM$3,0),FALSE),"- -")</f>
        <v>0</v>
      </c>
      <c r="AU403" s="7">
        <f t="shared" si="1922"/>
        <v>0</v>
      </c>
      <c r="AV403" s="7">
        <f t="shared" ca="1" si="1921"/>
        <v>0</v>
      </c>
      <c r="AW403" t="str">
        <f t="shared" si="2279"/>
        <v/>
      </c>
      <c r="AX403" t="str">
        <f>IFERROR(_xlfn.RANK.EQ(AW403,$AW$5:$AW$568),"")</f>
        <v/>
      </c>
      <c r="AY403">
        <f t="shared" ref="AY403" si="2286">IF(IF(AT403="*",AY402,AW403)="",0,IF(AT403="*",AY402,AW403))</f>
        <v>0</v>
      </c>
      <c r="AZ403" s="70" t="str">
        <f t="shared" ref="AZ403" si="2287">IF(AT403="*",AZ402,IF(AX403&lt;=10,"x",""))</f>
        <v/>
      </c>
      <c r="BB403" s="69" t="str">
        <f>IFERROR(IF(Q403="Language",VLOOKUP(R403,[1]Cultures!$B$4:$N$218,MATCH(Culture,[1]Cultures!$B$3:$N$3,0),FALSE),VLOOKUP(Q403,[1]Cultures!$B$4:$O$212,MATCH(Culture,[1]Cultures!$B$3:$O$3,0),FALSE)),"- -")</f>
        <v>- -</v>
      </c>
      <c r="BD403">
        <f t="shared" ca="1" si="1899"/>
        <v>0</v>
      </c>
      <c r="BE403" t="str">
        <f t="shared" si="2280"/>
        <v/>
      </c>
      <c r="BI403" s="7" t="str">
        <f>IFERROR(IF(BH403=1,IF(BB403=1,1,IF(BB403=2,2,IF(BH403=2,IF(BB403=3,1,IF(BB403&gt;=4,2,IF(BH403=3,IF(BB403=5,1,IF(BB403&gt;=6,2,IF(BH403=4,IF(BB403=7,1,IF(BB403&gt;=8,2,IF(BH403=5,IF(BB403=9,1,IF(BB403&gt;=10,2,0)),0))),0))),0))),0))),0)+(IF(BC403="*",0,BB403)),"- -")</f>
        <v>- -</v>
      </c>
      <c r="BK403" s="7"/>
      <c r="BL403" s="70" t="str">
        <f>IF(V403="- -","- -",SUM(BI403:BK403))</f>
        <v>- -</v>
      </c>
      <c r="BN403" s="69" t="str">
        <f>IFERROR(VLOOKUP(V403,Charts!$BT$2:$BV$14,3,FALSE),"- -")</f>
        <v>- -</v>
      </c>
      <c r="BO403" s="85" t="str">
        <f t="shared" ca="1" si="2196"/>
        <v>- -</v>
      </c>
      <c r="BP403" s="70" t="str">
        <f t="shared" ca="1" si="2281"/>
        <v>- -</v>
      </c>
      <c r="BR403" s="7">
        <v>402</v>
      </c>
      <c r="BS403" s="9" t="str">
        <f ca="1">VLOOKUP(BR403,$O$3:$R$568,4,FALSE)</f>
        <v>Mind Illusions</v>
      </c>
      <c r="BT403" s="7" t="str">
        <f ca="1">VLOOKUP(BS403,$R$3:$V$568,5,FALSE)</f>
        <v>15 / 20</v>
      </c>
      <c r="BU403" s="7">
        <f ca="1">VLOOKUP(BT403,Charts!$BT$2:$BV$14,3,FALSE)</f>
        <v>7.6923076923076927E-2</v>
      </c>
      <c r="BV403" s="7" t="str">
        <f t="shared" ca="1" si="1988"/>
        <v>15</v>
      </c>
      <c r="BW403" s="7" t="str">
        <f t="shared" ca="1" si="1989"/>
        <v>20</v>
      </c>
      <c r="BY403" s="7">
        <f t="shared" ca="1" si="1990"/>
        <v>0.49760776873593671</v>
      </c>
      <c r="BZ403" s="7">
        <f t="shared" ca="1" si="1991"/>
        <v>-0.42068469181285978</v>
      </c>
      <c r="CA403" s="7">
        <f t="shared" ca="1" si="1992"/>
        <v>0</v>
      </c>
      <c r="CB403" s="7">
        <f t="shared" ca="1" si="1993"/>
        <v>0</v>
      </c>
      <c r="CC403" s="7" t="str">
        <f ca="1">IFERROR(IF(CC402+CB403&gt;CD$4,CC402,CC402+CB403),"")</f>
        <v/>
      </c>
      <c r="CD403" s="7">
        <f t="shared" ca="1" si="2197"/>
        <v>0</v>
      </c>
      <c r="CE403" s="7">
        <f t="shared" ca="1" si="1994"/>
        <v>4.7748899337027306E-2</v>
      </c>
      <c r="CF403" s="7">
        <f t="shared" ca="1" si="1995"/>
        <v>2.9174177586049621E-2</v>
      </c>
      <c r="CG403" s="7">
        <f t="shared" ca="1" si="1996"/>
        <v>1</v>
      </c>
      <c r="CH403" s="7" t="str">
        <f t="shared" ca="1" si="1997"/>
        <v>15</v>
      </c>
      <c r="CI403" s="7" t="str">
        <f ca="1">IFERROR(IF(CI402+CH403&gt;CJ$4,CI402,CI402+CH403),"")</f>
        <v/>
      </c>
      <c r="CJ403" s="7">
        <f t="shared" ca="1" si="2198"/>
        <v>0</v>
      </c>
      <c r="CK403" s="7">
        <f t="shared" ca="1" si="1998"/>
        <v>0.75331532835893422</v>
      </c>
      <c r="CL403" s="7">
        <f t="shared" ca="1" si="1999"/>
        <v>-0.67639225143585735</v>
      </c>
      <c r="CM403" s="7">
        <f t="shared" ca="1" si="2000"/>
        <v>0</v>
      </c>
      <c r="CN403" s="7">
        <f t="shared" ca="1" si="2001"/>
        <v>0</v>
      </c>
      <c r="CO403" s="7" t="str">
        <f ca="1">IFERROR(IF(CO402+CN403&gt;CP$4,CO402,CO402+CN403),"")</f>
        <v/>
      </c>
      <c r="CP403" s="7">
        <f t="shared" ca="1" si="2199"/>
        <v>0</v>
      </c>
      <c r="CQ403" s="7">
        <f t="shared" ca="1" si="2002"/>
        <v>8.3710007500683692E-2</v>
      </c>
      <c r="CR403" s="7">
        <f t="shared" ca="1" si="2003"/>
        <v>-6.7869305776067645E-3</v>
      </c>
      <c r="CS403" s="7">
        <f t="shared" ca="1" si="2004"/>
        <v>0</v>
      </c>
      <c r="CT403" s="7">
        <f t="shared" ca="1" si="2005"/>
        <v>0</v>
      </c>
      <c r="CU403" s="7" t="str">
        <f ca="1">IFERROR(IF(CU402+CT403&gt;CV$4,CU402,CU402+CT403),"")</f>
        <v/>
      </c>
      <c r="CV403" s="7">
        <f t="shared" ca="1" si="2200"/>
        <v>0</v>
      </c>
      <c r="CW403" s="7">
        <f t="shared" ca="1" si="2006"/>
        <v>0.28353772406560074</v>
      </c>
      <c r="CX403" s="7">
        <f t="shared" ca="1" si="2007"/>
        <v>-0.20661464714252381</v>
      </c>
      <c r="CY403" s="7">
        <f t="shared" ca="1" si="2008"/>
        <v>0</v>
      </c>
      <c r="CZ403" s="7">
        <f t="shared" ca="1" si="2009"/>
        <v>0</v>
      </c>
      <c r="DA403" s="7" t="str">
        <f ca="1">IFERROR(IF(DA402+CZ403&gt;DB$4,DA402,DA402+CZ403),"")</f>
        <v/>
      </c>
      <c r="DB403" s="7">
        <f t="shared" ca="1" si="2201"/>
        <v>0</v>
      </c>
      <c r="DC403" s="7">
        <f t="shared" ca="1" si="2010"/>
        <v>0.70076168551955698</v>
      </c>
      <c r="DD403" s="7">
        <f t="shared" ca="1" si="2011"/>
        <v>-0.62383860859647999</v>
      </c>
      <c r="DE403" s="7">
        <f t="shared" ca="1" si="2012"/>
        <v>0</v>
      </c>
      <c r="DF403" s="7">
        <f t="shared" ca="1" si="2013"/>
        <v>0</v>
      </c>
      <c r="DG403" s="7" t="str">
        <f ca="1">IFERROR(IF(DG402+DF403&gt;DH$4,DG402,DG402+DF403),"")</f>
        <v/>
      </c>
      <c r="DH403" s="7">
        <f t="shared" ca="1" si="2202"/>
        <v>0</v>
      </c>
      <c r="DI403" s="7">
        <f t="shared" ca="1" si="2014"/>
        <v>0.14767613910529187</v>
      </c>
      <c r="DJ403" s="7">
        <f t="shared" ca="1" si="2015"/>
        <v>-7.0753062182214943E-2</v>
      </c>
      <c r="DK403" s="7">
        <f t="shared" ca="1" si="2016"/>
        <v>0</v>
      </c>
      <c r="DL403" s="7">
        <f t="shared" ca="1" si="2017"/>
        <v>0</v>
      </c>
      <c r="DM403" s="7" t="str">
        <f ca="1">IFERROR(IF(DM402+DL403&gt;DN$4,DM402,DM402+DL403),"")</f>
        <v/>
      </c>
      <c r="DN403" s="7">
        <f t="shared" ca="1" si="2203"/>
        <v>0</v>
      </c>
      <c r="DO403" s="7">
        <f t="shared" ca="1" si="2018"/>
        <v>1.1319483764634652E-3</v>
      </c>
      <c r="DP403" s="7">
        <f t="shared" ca="1" si="2019"/>
        <v>7.5791128546613462E-2</v>
      </c>
      <c r="DQ403" s="7">
        <f t="shared" ca="1" si="2020"/>
        <v>1</v>
      </c>
      <c r="DR403" s="7" t="str">
        <f t="shared" ca="1" si="2021"/>
        <v>15</v>
      </c>
      <c r="DS403" s="7" t="str">
        <f ca="1">IFERROR(IF(DS402+DR403&gt;DT$4,DS402,DS402+DR403),"")</f>
        <v/>
      </c>
      <c r="DT403" s="7">
        <f t="shared" ca="1" si="2204"/>
        <v>0</v>
      </c>
      <c r="DU403" s="7">
        <f t="shared" ca="1" si="2022"/>
        <v>0.89359553560736404</v>
      </c>
      <c r="DV403" s="7">
        <f t="shared" ca="1" si="2023"/>
        <v>-0.81667245868428706</v>
      </c>
      <c r="DW403" s="7">
        <f t="shared" ca="1" si="2024"/>
        <v>0</v>
      </c>
      <c r="DX403" s="7">
        <f t="shared" ca="1" si="2025"/>
        <v>0</v>
      </c>
      <c r="DY403" s="7" t="str">
        <f ca="1">IFERROR(IF(DY402+DX403&gt;DZ$4,DY402,DY402+DX403),"")</f>
        <v/>
      </c>
      <c r="DZ403" s="7">
        <f t="shared" ca="1" si="2205"/>
        <v>0</v>
      </c>
      <c r="EA403" s="7">
        <f t="shared" ca="1" si="2026"/>
        <v>0.21086063131480848</v>
      </c>
      <c r="EB403" s="7">
        <f t="shared" ca="1" si="2027"/>
        <v>-0.13393755439173155</v>
      </c>
      <c r="EC403" s="7">
        <f t="shared" ca="1" si="2028"/>
        <v>0</v>
      </c>
      <c r="ED403" s="7">
        <f t="shared" ca="1" si="2029"/>
        <v>0</v>
      </c>
      <c r="EE403" s="7" t="str">
        <f ca="1">IFERROR(IF(EE402+ED403&gt;EF$4,EE402,EE402+ED403),"")</f>
        <v/>
      </c>
      <c r="EF403" s="7">
        <f t="shared" ca="1" si="2206"/>
        <v>0</v>
      </c>
      <c r="EG403" s="7">
        <f t="shared" ca="1" si="2030"/>
        <v>1.2811358180451315E-2</v>
      </c>
      <c r="EH403" s="7">
        <f t="shared" ca="1" si="2031"/>
        <v>6.4111718742625612E-2</v>
      </c>
      <c r="EI403" s="7">
        <f t="shared" ca="1" si="2032"/>
        <v>1</v>
      </c>
      <c r="EJ403" s="7" t="str">
        <f t="shared" ca="1" si="2033"/>
        <v>15</v>
      </c>
      <c r="EK403" s="7" t="str">
        <f ca="1">IFERROR(IF(EK402+EJ403&gt;EL$4,EK402,EK402+EJ403),"")</f>
        <v/>
      </c>
      <c r="EL403" s="7">
        <f t="shared" ca="1" si="2207"/>
        <v>0</v>
      </c>
      <c r="EM403" s="7">
        <f t="shared" ca="1" si="2034"/>
        <v>0.84279637888128012</v>
      </c>
      <c r="EN403" s="7">
        <f t="shared" ca="1" si="2035"/>
        <v>-0.76587330195820313</v>
      </c>
      <c r="EO403" s="7">
        <f t="shared" ca="1" si="2036"/>
        <v>0</v>
      </c>
      <c r="EP403" s="7">
        <f t="shared" ca="1" si="2037"/>
        <v>0</v>
      </c>
      <c r="EQ403" s="7" t="str">
        <f ca="1">IFERROR(IF(EQ402+EP403&gt;ER$4,EQ402,EQ402+EP403),"")</f>
        <v/>
      </c>
      <c r="ER403" s="7">
        <f t="shared" ca="1" si="2208"/>
        <v>0</v>
      </c>
      <c r="ES403" s="7">
        <f t="shared" ca="1" si="2038"/>
        <v>0.32631483938015005</v>
      </c>
      <c r="ET403" s="7">
        <f t="shared" ca="1" si="2039"/>
        <v>-0.24939176245707312</v>
      </c>
      <c r="EU403" s="7">
        <f t="shared" ca="1" si="2040"/>
        <v>0</v>
      </c>
      <c r="EV403" s="7">
        <f t="shared" ca="1" si="2041"/>
        <v>0</v>
      </c>
      <c r="EW403" s="7" t="str">
        <f ca="1">IFERROR(IF(EW402+EV403&gt;EX$4,EW402,EW402+EV403),"")</f>
        <v/>
      </c>
      <c r="EX403" s="7">
        <f t="shared" ca="1" si="2209"/>
        <v>0</v>
      </c>
      <c r="EY403" s="7">
        <f t="shared" ca="1" si="2042"/>
        <v>0.82738675161731134</v>
      </c>
      <c r="EZ403" s="7">
        <f t="shared" ca="1" si="2043"/>
        <v>-0.75046367469423436</v>
      </c>
      <c r="FA403" s="7">
        <f t="shared" ca="1" si="2044"/>
        <v>0</v>
      </c>
      <c r="FB403" s="7">
        <f t="shared" ca="1" si="2045"/>
        <v>0</v>
      </c>
      <c r="FC403" s="7" t="str">
        <f ca="1">IFERROR(IF(FC402+FB403&gt;FD$4,FC402,FC402+FB403),"")</f>
        <v/>
      </c>
      <c r="FD403" s="7">
        <f t="shared" ca="1" si="2210"/>
        <v>0</v>
      </c>
      <c r="FE403" s="7">
        <f t="shared" ca="1" si="2046"/>
        <v>0.57249654068471556</v>
      </c>
      <c r="FF403" s="7">
        <f t="shared" ca="1" si="2047"/>
        <v>-0.49557346376163863</v>
      </c>
      <c r="FG403" s="7">
        <f t="shared" ca="1" si="2048"/>
        <v>0</v>
      </c>
      <c r="FH403" s="7">
        <f t="shared" ca="1" si="2049"/>
        <v>0</v>
      </c>
      <c r="FI403" s="7" t="str">
        <f ca="1">IFERROR(IF(FI402+FH403&gt;FJ$4,FI402,FI402+FH403),"")</f>
        <v/>
      </c>
      <c r="FJ403" s="7">
        <f t="shared" ca="1" si="2211"/>
        <v>0</v>
      </c>
      <c r="FK403" s="7">
        <f t="shared" ca="1" si="2050"/>
        <v>0.62848004338263619</v>
      </c>
      <c r="FL403" s="7">
        <f t="shared" ca="1" si="2051"/>
        <v>-0.55155696645955921</v>
      </c>
      <c r="FM403" s="7">
        <f t="shared" ca="1" si="2052"/>
        <v>0</v>
      </c>
      <c r="FN403" s="7">
        <f t="shared" ca="1" si="2053"/>
        <v>0</v>
      </c>
      <c r="FO403" s="7" t="str">
        <f ca="1">IFERROR(IF(FO402+FN403&gt;FP$4,FO402,FO402+FN403),"")</f>
        <v/>
      </c>
      <c r="FP403" s="7">
        <f t="shared" ca="1" si="2212"/>
        <v>0</v>
      </c>
      <c r="FQ403" s="7">
        <f t="shared" ca="1" si="2054"/>
        <v>0.38552797603594335</v>
      </c>
      <c r="FR403" s="7">
        <f t="shared" ca="1" si="2055"/>
        <v>-0.30860489911286643</v>
      </c>
      <c r="FS403" s="7">
        <f t="shared" ca="1" si="2056"/>
        <v>0</v>
      </c>
      <c r="FT403" s="7">
        <f t="shared" ca="1" si="2057"/>
        <v>0</v>
      </c>
      <c r="FU403" s="7" t="str">
        <f ca="1">IFERROR(IF(FU402+FT403&gt;FV$4,FU402,FU402+FT403),"")</f>
        <v/>
      </c>
      <c r="FV403" s="7">
        <f t="shared" ca="1" si="2213"/>
        <v>0</v>
      </c>
      <c r="FW403" s="7">
        <f t="shared" ca="1" si="2058"/>
        <v>5.6888254096833291E-2</v>
      </c>
      <c r="FX403" s="7">
        <f t="shared" ca="1" si="2059"/>
        <v>2.0034822826243637E-2</v>
      </c>
      <c r="FY403" s="7">
        <f t="shared" ca="1" si="2060"/>
        <v>1</v>
      </c>
      <c r="FZ403" s="7" t="str">
        <f t="shared" ca="1" si="2061"/>
        <v>15</v>
      </c>
      <c r="GA403" s="7" t="str">
        <f ca="1">IFERROR(IF(GA402+FZ403&gt;GB$4,GA402,GA402+FZ403),"")</f>
        <v/>
      </c>
      <c r="GB403" s="7">
        <f t="shared" ca="1" si="2214"/>
        <v>0</v>
      </c>
      <c r="GC403" s="7">
        <f t="shared" ca="1" si="2062"/>
        <v>0.93136729601956436</v>
      </c>
      <c r="GD403" s="7">
        <f t="shared" ca="1" si="2063"/>
        <v>-0.85444421909648738</v>
      </c>
      <c r="GE403" s="7">
        <f t="shared" ca="1" si="2064"/>
        <v>0</v>
      </c>
      <c r="GF403" s="7">
        <f t="shared" ca="1" si="2065"/>
        <v>0</v>
      </c>
      <c r="GG403" s="7" t="str">
        <f ca="1">IFERROR(IF(GG402+GF403&gt;GH$4,GG402,GG402+GF403),"")</f>
        <v/>
      </c>
      <c r="GH403" s="7">
        <f t="shared" ca="1" si="2215"/>
        <v>0</v>
      </c>
      <c r="GI403" s="7">
        <f t="shared" ca="1" si="2066"/>
        <v>0.2050324914137398</v>
      </c>
      <c r="GJ403" s="7">
        <f t="shared" ca="1" si="2067"/>
        <v>-0.12810941449066288</v>
      </c>
      <c r="GK403" s="7">
        <f t="shared" ca="1" si="2068"/>
        <v>0</v>
      </c>
      <c r="GL403" s="7">
        <f t="shared" ca="1" si="2069"/>
        <v>0</v>
      </c>
      <c r="GM403" s="7" t="str">
        <f ca="1">IFERROR(IF(GM402+GL403&gt;GN$4,GM402,GM402+GL403),"")</f>
        <v/>
      </c>
      <c r="GN403" s="7">
        <f t="shared" ca="1" si="2216"/>
        <v>0</v>
      </c>
      <c r="GO403" s="7">
        <f t="shared" ca="1" si="2070"/>
        <v>0.12367102266705643</v>
      </c>
      <c r="GP403" s="7">
        <f t="shared" ca="1" si="2071"/>
        <v>-4.6747945743979502E-2</v>
      </c>
      <c r="GQ403" s="7">
        <f t="shared" ca="1" si="2072"/>
        <v>0</v>
      </c>
      <c r="GR403" s="7">
        <f t="shared" ca="1" si="2073"/>
        <v>0</v>
      </c>
      <c r="GS403" s="7" t="str">
        <f ca="1">IFERROR(IF(GS402+GR403&gt;GT$4,GS402,GS402+GR403),"")</f>
        <v/>
      </c>
      <c r="GT403" s="7">
        <f t="shared" ca="1" si="2217"/>
        <v>0</v>
      </c>
      <c r="GU403" s="7">
        <f t="shared" ca="1" si="2074"/>
        <v>0.67774195556589056</v>
      </c>
      <c r="GV403" s="7">
        <f t="shared" ca="1" si="2075"/>
        <v>-0.60081887864281369</v>
      </c>
      <c r="GW403" s="7">
        <f t="shared" ca="1" si="2076"/>
        <v>0</v>
      </c>
      <c r="GX403" s="7">
        <f t="shared" ca="1" si="2077"/>
        <v>0</v>
      </c>
      <c r="GY403" s="7" t="str">
        <f ca="1">IFERROR(IF(GY402+GX403&gt;GZ$4,GY402,GY402+GX403),"")</f>
        <v/>
      </c>
      <c r="GZ403" s="7">
        <f t="shared" ca="1" si="2218"/>
        <v>0</v>
      </c>
      <c r="HA403" s="7">
        <f t="shared" ca="1" si="2078"/>
        <v>8.2290305715373213E-2</v>
      </c>
      <c r="HB403" s="7">
        <f t="shared" ca="1" si="2079"/>
        <v>-5.3672287922962858E-3</v>
      </c>
      <c r="HC403" s="7">
        <f t="shared" ca="1" si="2080"/>
        <v>0</v>
      </c>
      <c r="HD403" s="7">
        <f t="shared" ca="1" si="2081"/>
        <v>0</v>
      </c>
      <c r="HE403" s="7" t="str">
        <f ca="1">IFERROR(IF(HE402+HD403&gt;HF$4,HE402,HE402+HD403),"")</f>
        <v/>
      </c>
      <c r="HF403" s="7">
        <f t="shared" ca="1" si="2219"/>
        <v>0</v>
      </c>
      <c r="HG403" s="7">
        <f t="shared" ca="1" si="2082"/>
        <v>0.70280486606654713</v>
      </c>
      <c r="HH403" s="7">
        <f t="shared" ca="1" si="2083"/>
        <v>-0.62588178914347026</v>
      </c>
      <c r="HI403" s="7">
        <f t="shared" ca="1" si="2084"/>
        <v>0</v>
      </c>
      <c r="HJ403" s="7">
        <f t="shared" ca="1" si="2085"/>
        <v>0</v>
      </c>
      <c r="HK403" s="7" t="str">
        <f ca="1">IFERROR(IF(HK402+HJ403&gt;HL$4,HK402,HK402+HJ403),"")</f>
        <v/>
      </c>
      <c r="HL403" s="7">
        <f t="shared" ca="1" si="2220"/>
        <v>0</v>
      </c>
      <c r="HM403" s="7">
        <f t="shared" ca="1" si="2086"/>
        <v>3.7028239713525424E-2</v>
      </c>
      <c r="HN403" s="7">
        <f t="shared" ca="1" si="2087"/>
        <v>3.9894837209551504E-2</v>
      </c>
      <c r="HO403" s="7">
        <f t="shared" ca="1" si="2088"/>
        <v>1</v>
      </c>
      <c r="HP403" s="7" t="str">
        <f t="shared" ca="1" si="2089"/>
        <v>15</v>
      </c>
      <c r="HQ403" s="7" t="str">
        <f ca="1">IFERROR(IF(HQ402+HP403&gt;HR$4,HQ402,HQ402+HP403),"")</f>
        <v/>
      </c>
      <c r="HR403" s="7">
        <f t="shared" ca="1" si="2221"/>
        <v>0</v>
      </c>
      <c r="HS403" s="7">
        <f t="shared" ca="1" si="2090"/>
        <v>0.1329784736624734</v>
      </c>
      <c r="HT403" s="7">
        <f t="shared" ca="1" si="2091"/>
        <v>-5.6055396739396468E-2</v>
      </c>
      <c r="HU403" s="7">
        <f t="shared" ca="1" si="2092"/>
        <v>0</v>
      </c>
      <c r="HV403" s="7">
        <f t="shared" ca="1" si="2093"/>
        <v>0</v>
      </c>
      <c r="HW403" s="7" t="str">
        <f ca="1">IFERROR(IF(HW402+HV403&gt;HX$4,HW402,HW402+HV403),"")</f>
        <v/>
      </c>
      <c r="HX403" s="7">
        <f t="shared" ca="1" si="2222"/>
        <v>0</v>
      </c>
      <c r="HY403" s="7">
        <f t="shared" ca="1" si="2094"/>
        <v>0.97088979773049677</v>
      </c>
      <c r="HZ403" s="7">
        <f t="shared" ca="1" si="2095"/>
        <v>-0.89396672080741979</v>
      </c>
      <c r="IA403" s="7">
        <f t="shared" ca="1" si="2096"/>
        <v>0</v>
      </c>
      <c r="IB403" s="7">
        <f t="shared" ca="1" si="2097"/>
        <v>0</v>
      </c>
      <c r="IC403" s="7" t="str">
        <f ca="1">IFERROR(IF(IC402+IB403&gt;ID$4,IC402,IC402+IB403),"")</f>
        <v/>
      </c>
      <c r="ID403" s="7">
        <f t="shared" ca="1" si="2223"/>
        <v>0</v>
      </c>
      <c r="IE403" s="7">
        <f t="shared" ca="1" si="2098"/>
        <v>0.5223791094953254</v>
      </c>
      <c r="IF403" s="7">
        <f t="shared" ca="1" si="2099"/>
        <v>-0.44545603257224847</v>
      </c>
      <c r="IG403" s="7">
        <f t="shared" ca="1" si="2100"/>
        <v>0</v>
      </c>
      <c r="IH403" s="7">
        <f t="shared" ca="1" si="2101"/>
        <v>0</v>
      </c>
      <c r="II403" s="7" t="str">
        <f ca="1">IFERROR(IF(II402+IH403&gt;IJ$4,II402,II402+IH403),"")</f>
        <v/>
      </c>
      <c r="IJ403" s="7">
        <f t="shared" ca="1" si="2224"/>
        <v>0</v>
      </c>
      <c r="IK403" s="7">
        <f t="shared" ca="1" si="2102"/>
        <v>0.80703576931848819</v>
      </c>
      <c r="IL403" s="7">
        <f t="shared" ca="1" si="2103"/>
        <v>-0.73011269239541132</v>
      </c>
      <c r="IM403" s="7">
        <f t="shared" ca="1" si="2104"/>
        <v>0</v>
      </c>
      <c r="IN403" s="7">
        <f t="shared" ca="1" si="2105"/>
        <v>0</v>
      </c>
      <c r="IO403" s="7" t="str">
        <f ca="1">IFERROR(IF(IO402+IN403&gt;IP$4,IO402,IO402+IN403),"")</f>
        <v/>
      </c>
      <c r="IP403" s="7">
        <f t="shared" ca="1" si="2225"/>
        <v>0</v>
      </c>
      <c r="IQ403" s="7">
        <f t="shared" ca="1" si="2106"/>
        <v>4.4518394157719632E-2</v>
      </c>
      <c r="IR403" s="7">
        <f t="shared" ca="1" si="2107"/>
        <v>3.2404682765357296E-2</v>
      </c>
      <c r="IS403" s="7">
        <f t="shared" ca="1" si="2108"/>
        <v>1</v>
      </c>
      <c r="IT403" s="7" t="str">
        <f t="shared" ca="1" si="2109"/>
        <v>15</v>
      </c>
      <c r="IU403" s="7" t="str">
        <f ca="1">IFERROR(IF(IU402+IT403&gt;IV$4,IU402,IU402+IT403),"")</f>
        <v/>
      </c>
      <c r="IV403" s="7">
        <f t="shared" ca="1" si="2226"/>
        <v>0</v>
      </c>
      <c r="IW403" s="7">
        <f t="shared" ca="1" si="2110"/>
        <v>7.2797781482657475E-2</v>
      </c>
      <c r="IX403" s="7">
        <f t="shared" ca="1" si="2111"/>
        <v>4.125295440419452E-3</v>
      </c>
      <c r="IY403" s="7">
        <f t="shared" ca="1" si="2112"/>
        <v>1</v>
      </c>
      <c r="IZ403" s="7" t="str">
        <f t="shared" ca="1" si="2113"/>
        <v>15</v>
      </c>
      <c r="JA403" s="7" t="str">
        <f ca="1">IFERROR(IF(JA402+IZ403&gt;JB$4,JA402,JA402+IZ403),"")</f>
        <v/>
      </c>
      <c r="JB403" s="7">
        <f t="shared" ca="1" si="2227"/>
        <v>0</v>
      </c>
      <c r="JC403" s="7">
        <f t="shared" ca="1" si="2114"/>
        <v>0.95980666173670581</v>
      </c>
      <c r="JD403" s="7">
        <f t="shared" ca="1" si="2115"/>
        <v>-0.88288358481362894</v>
      </c>
      <c r="JE403" s="7">
        <f t="shared" ca="1" si="2116"/>
        <v>0</v>
      </c>
      <c r="JF403" s="7">
        <f t="shared" ca="1" si="2117"/>
        <v>0</v>
      </c>
      <c r="JG403" s="7" t="str">
        <f ca="1">IFERROR(IF(JG402+JF403&gt;JH$4,JG402,JG402+JF403),"")</f>
        <v/>
      </c>
      <c r="JH403" s="7">
        <f t="shared" ca="1" si="2228"/>
        <v>0</v>
      </c>
      <c r="JI403" s="7">
        <f t="shared" ca="1" si="2118"/>
        <v>0.72441798973050386</v>
      </c>
      <c r="JJ403" s="7">
        <f t="shared" ca="1" si="2119"/>
        <v>-0.64749491280742699</v>
      </c>
      <c r="JK403" s="7">
        <f t="shared" ca="1" si="2120"/>
        <v>0</v>
      </c>
      <c r="JL403" s="7">
        <f t="shared" ca="1" si="2121"/>
        <v>0</v>
      </c>
      <c r="JM403" s="7" t="str">
        <f ca="1">IFERROR(IF(JM402+JL403&gt;JN$4,JM402,JM402+JL403),"")</f>
        <v/>
      </c>
      <c r="JN403" s="7">
        <f t="shared" ca="1" si="2229"/>
        <v>0</v>
      </c>
      <c r="JO403" s="7">
        <f t="shared" ca="1" si="2122"/>
        <v>0.85521059200409877</v>
      </c>
      <c r="JP403" s="7">
        <f t="shared" ca="1" si="2123"/>
        <v>-0.77828751508102179</v>
      </c>
      <c r="JQ403" s="7">
        <f t="shared" ca="1" si="2124"/>
        <v>0</v>
      </c>
      <c r="JR403" s="7">
        <f t="shared" ca="1" si="2125"/>
        <v>0</v>
      </c>
      <c r="JS403" s="7" t="str">
        <f ca="1">IFERROR(IF(JS402+JR403&gt;JT$4,JS402,JS402+JR403),"")</f>
        <v/>
      </c>
      <c r="JT403" s="7">
        <f t="shared" ca="1" si="2230"/>
        <v>0</v>
      </c>
      <c r="JU403" s="7">
        <f t="shared" ca="1" si="2126"/>
        <v>0.19665095463941085</v>
      </c>
      <c r="JV403" s="7">
        <f t="shared" ca="1" si="2127"/>
        <v>-0.11972787771633392</v>
      </c>
      <c r="JW403" s="7">
        <f t="shared" ca="1" si="2128"/>
        <v>0</v>
      </c>
      <c r="JX403" s="7">
        <f t="shared" ca="1" si="2129"/>
        <v>0</v>
      </c>
      <c r="JY403" s="7" t="str">
        <f ca="1">IFERROR(IF(JY402+JX403&gt;JZ$4,JY402,JY402+JX403),"")</f>
        <v/>
      </c>
      <c r="JZ403" s="7">
        <f t="shared" ca="1" si="2231"/>
        <v>0</v>
      </c>
      <c r="KA403" s="7">
        <f t="shared" ca="1" si="2130"/>
        <v>4.0807617809206387E-2</v>
      </c>
      <c r="KB403" s="7">
        <f t="shared" ca="1" si="2131"/>
        <v>3.6115459113870541E-2</v>
      </c>
      <c r="KC403" s="7">
        <f t="shared" ca="1" si="2132"/>
        <v>1</v>
      </c>
      <c r="KD403" s="7" t="str">
        <f t="shared" ca="1" si="2133"/>
        <v>15</v>
      </c>
      <c r="KE403" s="7" t="str">
        <f ca="1">IFERROR(IF(KE402+KD403&gt;KF$4,KE402,KE402+KD403),"")</f>
        <v/>
      </c>
      <c r="KF403" s="7">
        <f t="shared" ca="1" si="2232"/>
        <v>0</v>
      </c>
      <c r="KG403" s="7">
        <f t="shared" ca="1" si="2134"/>
        <v>0.91727196980109704</v>
      </c>
      <c r="KH403" s="7">
        <f t="shared" ca="1" si="2135"/>
        <v>-0.84034889287802006</v>
      </c>
      <c r="KI403" s="7">
        <f t="shared" ca="1" si="2136"/>
        <v>0</v>
      </c>
      <c r="KJ403" s="7">
        <f t="shared" ca="1" si="2137"/>
        <v>0</v>
      </c>
      <c r="KK403" s="7" t="str">
        <f ca="1">IFERROR(IF(KK402+KJ403&gt;KL$4,KK402,KK402+KJ403),"")</f>
        <v/>
      </c>
      <c r="KL403" s="7">
        <f t="shared" ca="1" si="2233"/>
        <v>0</v>
      </c>
      <c r="KM403" s="7">
        <f t="shared" ca="1" si="2138"/>
        <v>0.32930368066160798</v>
      </c>
      <c r="KN403" s="7">
        <f t="shared" ca="1" si="2139"/>
        <v>-0.25238060373853105</v>
      </c>
      <c r="KO403" s="7">
        <f t="shared" ca="1" si="2140"/>
        <v>0</v>
      </c>
      <c r="KP403" s="7">
        <f t="shared" ca="1" si="2141"/>
        <v>0</v>
      </c>
      <c r="KQ403" s="7" t="str">
        <f ca="1">IFERROR(IF(KQ402+KP403&gt;KR$4,KQ402,KQ402+KP403),"")</f>
        <v/>
      </c>
      <c r="KR403" s="7">
        <f t="shared" ca="1" si="2234"/>
        <v>0</v>
      </c>
      <c r="KS403" s="7">
        <f t="shared" ca="1" si="2142"/>
        <v>0.36740727639737469</v>
      </c>
      <c r="KT403" s="7">
        <f t="shared" ca="1" si="2143"/>
        <v>-0.29048419947429777</v>
      </c>
      <c r="KU403" s="7">
        <f t="shared" ca="1" si="2144"/>
        <v>0</v>
      </c>
      <c r="KV403" s="7">
        <f t="shared" ca="1" si="2145"/>
        <v>0</v>
      </c>
      <c r="KW403" s="7" t="str">
        <f ca="1">IFERROR(IF(KW402+KV403&gt;KX$4,KW402,KW402+KV403),"")</f>
        <v/>
      </c>
      <c r="KX403" s="7">
        <f t="shared" ca="1" si="2235"/>
        <v>0</v>
      </c>
      <c r="KY403" s="7">
        <f t="shared" ca="1" si="2146"/>
        <v>1.0783057052522693E-2</v>
      </c>
      <c r="KZ403" s="7">
        <f t="shared" ca="1" si="2147"/>
        <v>6.6140019870554234E-2</v>
      </c>
      <c r="LA403" s="7">
        <f t="shared" ca="1" si="2148"/>
        <v>1</v>
      </c>
      <c r="LB403" s="7" t="str">
        <f t="shared" ca="1" si="2149"/>
        <v>15</v>
      </c>
      <c r="LC403" s="7" t="str">
        <f ca="1">IFERROR(IF(LC402+LB403&gt;LD$4,LC402,LC402+LB403),"")</f>
        <v/>
      </c>
      <c r="LD403" s="7">
        <f t="shared" ca="1" si="2236"/>
        <v>0</v>
      </c>
      <c r="LE403" s="7">
        <f t="shared" ca="1" si="2150"/>
        <v>0.76063819678573152</v>
      </c>
      <c r="LF403" s="7">
        <f t="shared" ca="1" si="2151"/>
        <v>-0.68371511986265454</v>
      </c>
      <c r="LG403" s="7">
        <f t="shared" ca="1" si="2152"/>
        <v>0</v>
      </c>
      <c r="LH403" s="7">
        <f t="shared" ca="1" si="2153"/>
        <v>0</v>
      </c>
      <c r="LI403" s="7" t="str">
        <f ca="1">IFERROR(IF(LI402+LH403&gt;LJ$4,LI402,LI402+LH403),"")</f>
        <v/>
      </c>
      <c r="LJ403" s="7">
        <f t="shared" ca="1" si="2237"/>
        <v>0</v>
      </c>
      <c r="LK403" s="7">
        <f t="shared" ca="1" si="2154"/>
        <v>0.33387094942651263</v>
      </c>
      <c r="LL403" s="7">
        <f t="shared" ca="1" si="2155"/>
        <v>-0.2569478725034357</v>
      </c>
      <c r="LM403" s="7">
        <f t="shared" ca="1" si="2156"/>
        <v>0</v>
      </c>
      <c r="LN403" s="7">
        <f t="shared" ca="1" si="2157"/>
        <v>0</v>
      </c>
      <c r="LO403" s="7" t="str">
        <f ca="1">IFERROR(IF(LO402+LN403&gt;LP$4,LO402,LO402+LN403),"")</f>
        <v/>
      </c>
      <c r="LP403" s="7">
        <f t="shared" ca="1" si="2238"/>
        <v>0</v>
      </c>
      <c r="LQ403" s="7">
        <f t="shared" ca="1" si="2158"/>
        <v>0.91144719967507393</v>
      </c>
      <c r="LR403" s="7">
        <f t="shared" ca="1" si="2159"/>
        <v>-0.83452412275199706</v>
      </c>
      <c r="LS403" s="7">
        <f t="shared" ca="1" si="2160"/>
        <v>0</v>
      </c>
      <c r="LT403" s="7">
        <f t="shared" ca="1" si="2161"/>
        <v>0</v>
      </c>
      <c r="LU403" s="7" t="str">
        <f ca="1">IFERROR(IF(LU402+LT403&gt;LV$4,LU402,LU402+LT403),"")</f>
        <v/>
      </c>
      <c r="LV403" s="7">
        <f t="shared" ca="1" si="2239"/>
        <v>0</v>
      </c>
      <c r="LW403" s="7">
        <f t="shared" ca="1" si="2162"/>
        <v>0.28437792665997075</v>
      </c>
      <c r="LX403" s="7">
        <f t="shared" ca="1" si="2163"/>
        <v>-0.20745484973689382</v>
      </c>
      <c r="LY403" s="7">
        <f t="shared" ca="1" si="2164"/>
        <v>0</v>
      </c>
      <c r="LZ403" s="7">
        <f t="shared" ca="1" si="2165"/>
        <v>0</v>
      </c>
      <c r="MA403" s="7" t="str">
        <f ca="1">IFERROR(IF(MA402+LZ403&gt;MB$4,MA402,MA402+LZ403),"")</f>
        <v/>
      </c>
      <c r="MB403" s="7">
        <f t="shared" ca="1" si="2240"/>
        <v>0</v>
      </c>
      <c r="MC403" s="7">
        <f t="shared" ca="1" si="2166"/>
        <v>0.25275635849104527</v>
      </c>
      <c r="MD403" s="7">
        <f t="shared" ca="1" si="2167"/>
        <v>-0.17583328156796835</v>
      </c>
      <c r="ME403" s="7">
        <f t="shared" ca="1" si="2168"/>
        <v>0</v>
      </c>
      <c r="MF403" s="7">
        <f t="shared" ca="1" si="2169"/>
        <v>0</v>
      </c>
      <c r="MG403" s="7" t="str">
        <f ca="1">IFERROR(IF(MG402+MF403&gt;MH$4,MG402,MG402+MF403),"")</f>
        <v/>
      </c>
      <c r="MH403" s="7">
        <f t="shared" ca="1" si="2241"/>
        <v>0</v>
      </c>
      <c r="MI403" s="7">
        <f t="shared" ca="1" si="2170"/>
        <v>0.61050609428853975</v>
      </c>
      <c r="MJ403" s="7">
        <f t="shared" ca="1" si="2171"/>
        <v>-0.53358301736546276</v>
      </c>
      <c r="MK403" s="7">
        <f t="shared" ca="1" si="2172"/>
        <v>0</v>
      </c>
      <c r="ML403" s="7">
        <f t="shared" ca="1" si="2173"/>
        <v>0</v>
      </c>
      <c r="MM403" s="7" t="str">
        <f ca="1">IFERROR(IF(MM402+ML403&gt;MN$4,MM402,MM402+ML403),"")</f>
        <v/>
      </c>
      <c r="MN403" s="7">
        <f t="shared" ca="1" si="2242"/>
        <v>0</v>
      </c>
      <c r="MO403" s="7">
        <f t="shared" ca="1" si="2174"/>
        <v>3.1005401452337544E-3</v>
      </c>
      <c r="MP403" s="7">
        <f t="shared" ca="1" si="2175"/>
        <v>7.3822536777843173E-2</v>
      </c>
      <c r="MQ403" s="7">
        <f t="shared" ca="1" si="2176"/>
        <v>1</v>
      </c>
      <c r="MR403" s="7" t="str">
        <f t="shared" ca="1" si="2177"/>
        <v>15</v>
      </c>
      <c r="MS403" s="7" t="str">
        <f ca="1">IFERROR(IF(MS402+MR403&gt;MT$4,MS402,MS402+MR403),"")</f>
        <v/>
      </c>
      <c r="MT403" s="7">
        <f t="shared" ca="1" si="2243"/>
        <v>0</v>
      </c>
      <c r="MU403" s="7">
        <f t="shared" ca="1" si="2178"/>
        <v>0.4252449405565748</v>
      </c>
      <c r="MV403" s="7">
        <f t="shared" ca="1" si="2179"/>
        <v>-0.34832186363349787</v>
      </c>
      <c r="MW403" s="7">
        <f t="shared" ca="1" si="2180"/>
        <v>0</v>
      </c>
      <c r="MX403" s="7">
        <f t="shared" ca="1" si="2181"/>
        <v>0</v>
      </c>
      <c r="MY403" s="7" t="str">
        <f ca="1">IFERROR(IF(MY402+MX403&gt;MZ$4,MY402,MY402+MX403),"")</f>
        <v/>
      </c>
      <c r="MZ403" s="7">
        <f t="shared" ca="1" si="2244"/>
        <v>0</v>
      </c>
      <c r="NA403" s="7">
        <f t="shared" ca="1" si="2182"/>
        <v>0.12810209884827362</v>
      </c>
      <c r="NB403" s="7">
        <f t="shared" ca="1" si="2183"/>
        <v>-5.1179021925196688E-2</v>
      </c>
      <c r="NC403" s="7">
        <f t="shared" ca="1" si="2184"/>
        <v>0</v>
      </c>
      <c r="ND403" s="7">
        <f t="shared" ca="1" si="2185"/>
        <v>0</v>
      </c>
      <c r="NE403" s="7" t="str">
        <f ca="1">IFERROR(IF(NE402+ND403&gt;NF$4,NE402,NE402+ND403),"")</f>
        <v/>
      </c>
      <c r="NF403" s="7">
        <f t="shared" ca="1" si="2245"/>
        <v>0</v>
      </c>
      <c r="NG403" s="7">
        <f t="shared" ca="1" si="2186"/>
        <v>0.44828918361323267</v>
      </c>
      <c r="NH403" s="7">
        <f t="shared" ca="1" si="2187"/>
        <v>-0.37136610669015574</v>
      </c>
      <c r="NI403" s="7">
        <f t="shared" ca="1" si="2188"/>
        <v>0</v>
      </c>
      <c r="NJ403" s="7">
        <f t="shared" ca="1" si="2189"/>
        <v>0</v>
      </c>
      <c r="NK403" s="7" t="str">
        <f ca="1">IFERROR(IF(NK402+NJ403&gt;NL$4,NK402,NK402+NJ403),"")</f>
        <v/>
      </c>
      <c r="NL403" s="7">
        <f t="shared" ca="1" si="2246"/>
        <v>0</v>
      </c>
      <c r="NM403" s="7">
        <f t="shared" ca="1" si="2190"/>
        <v>0.82886114960606405</v>
      </c>
      <c r="NN403" s="7">
        <f t="shared" ca="1" si="2191"/>
        <v>-0.75193807268298718</v>
      </c>
      <c r="NO403" s="7">
        <f t="shared" ca="1" si="2192"/>
        <v>0</v>
      </c>
      <c r="NP403" s="7">
        <f t="shared" ca="1" si="2193"/>
        <v>0</v>
      </c>
      <c r="NQ403" s="7" t="str">
        <f ca="1">IFERROR(IF(NQ402+NP403&gt;NR$4,NQ402,NQ402+NP403),"")</f>
        <v/>
      </c>
      <c r="NR403" s="7">
        <f t="shared" ca="1" si="2247"/>
        <v>0</v>
      </c>
      <c r="NT403">
        <v>405</v>
      </c>
      <c r="NU403" s="7" t="s">
        <v>19</v>
      </c>
      <c r="NV403" s="7" t="str">
        <f t="shared" ca="1" si="1987"/>
        <v/>
      </c>
      <c r="NW403" s="7" t="str">
        <f t="shared" ca="1" si="2194"/>
        <v/>
      </c>
      <c r="NX403" t="str">
        <f ca="1">IFERROR(VLOOKUP(NT403,$K$3:$AK$568,8,FALSE),"")</f>
        <v/>
      </c>
      <c r="NY403" t="str">
        <f ca="1">IFERROR(VLOOKUP(NT403,$K$3:$AK$568,9,FALSE),"")</f>
        <v/>
      </c>
      <c r="NZ403" s="7" t="str">
        <f ca="1">IFERROR(VLOOKUP(NT403,$K$3:$AK$568,27,FALSE),"")</f>
        <v/>
      </c>
      <c r="OB403">
        <v>405</v>
      </c>
      <c r="OC403" s="7" t="s">
        <v>19</v>
      </c>
      <c r="OD403" t="e">
        <f t="shared" ca="1" si="2248"/>
        <v>#N/A</v>
      </c>
      <c r="OE403" s="7" t="str">
        <f t="shared" ca="1" si="2249"/>
        <v/>
      </c>
      <c r="OF403" s="7" t="str">
        <f t="shared" ca="1" si="2250"/>
        <v/>
      </c>
      <c r="OG403" t="str">
        <f t="shared" ca="1" si="2251"/>
        <v/>
      </c>
      <c r="OI403">
        <v>405</v>
      </c>
      <c r="OJ403" s="7" t="s">
        <v>19</v>
      </c>
      <c r="OK403" s="7" t="str">
        <f t="shared" ca="1" si="2252"/>
        <v/>
      </c>
      <c r="OL403" s="7" t="str">
        <f t="shared" ca="1" si="2253"/>
        <v/>
      </c>
      <c r="OM403" t="str">
        <f ca="1">IFERROR(VLOOKUP(OI403,$L$3:$AK$568,7,FALSE),"")</f>
        <v/>
      </c>
      <c r="ON403" t="str">
        <f ca="1">IFERROR(VLOOKUP(OI403,$L$3:$AK$568,8,FALSE),"")</f>
        <v/>
      </c>
      <c r="OO403" s="7" t="str">
        <f ca="1">IFERROR(VLOOKUP(OI403,$L$3:$AK$568,26,FALSE),"")</f>
        <v/>
      </c>
      <c r="OQ403">
        <v>405</v>
      </c>
      <c r="OR403" s="7" t="s">
        <v>19</v>
      </c>
      <c r="OS403" t="e">
        <f t="shared" ca="1" si="2254"/>
        <v>#N/A</v>
      </c>
      <c r="OT403" s="7" t="str">
        <f t="shared" ca="1" si="2255"/>
        <v/>
      </c>
      <c r="OU403" s="7" t="str">
        <f t="shared" ca="1" si="2256"/>
        <v/>
      </c>
      <c r="OV403" t="str">
        <f t="shared" ca="1" si="2257"/>
        <v/>
      </c>
      <c r="OX403">
        <v>405</v>
      </c>
      <c r="OY403" s="7" t="s">
        <v>19</v>
      </c>
      <c r="OZ403" s="7" t="str">
        <f t="shared" ca="1" si="2258"/>
        <v/>
      </c>
      <c r="PA403" s="7" t="str">
        <f t="shared" ca="1" si="2259"/>
        <v/>
      </c>
      <c r="PB403" t="str">
        <f ca="1">IFERROR(VLOOKUP(OX403,$M$3:$AK$568,6,FALSE),"")</f>
        <v/>
      </c>
      <c r="PC403" t="str">
        <f ca="1">IFERROR(VLOOKUP(OX403,$M$3:$AK$568,7,FALSE),"")</f>
        <v/>
      </c>
      <c r="PD403" s="7" t="str">
        <f ca="1">IFERROR(VLOOKUP(OX403,$M$3:$AK$568,25,FALSE),"")</f>
        <v/>
      </c>
      <c r="PF403">
        <v>405</v>
      </c>
      <c r="PG403" s="7" t="s">
        <v>19</v>
      </c>
      <c r="PH403" t="e">
        <f t="shared" ca="1" si="2260"/>
        <v>#N/A</v>
      </c>
      <c r="PI403" s="7" t="str">
        <f t="shared" ca="1" si="2261"/>
        <v/>
      </c>
      <c r="PJ403" s="7" t="str">
        <f t="shared" ca="1" si="2262"/>
        <v/>
      </c>
      <c r="PK403" t="str">
        <f t="shared" ca="1" si="2263"/>
        <v/>
      </c>
      <c r="PM403">
        <v>405</v>
      </c>
      <c r="PN403" s="7" t="s">
        <v>19</v>
      </c>
      <c r="PO403" s="202" t="str">
        <f t="shared" ca="1" si="2264"/>
        <v/>
      </c>
      <c r="PP403" s="7" t="str">
        <f t="shared" ca="1" si="2265"/>
        <v/>
      </c>
      <c r="PQ403" t="str">
        <f ca="1">IFERROR(VLOOKUP(PM403,$G$325:$R$409,12,FALSE),"")</f>
        <v/>
      </c>
      <c r="PR403" t="e">
        <f ca="1">VLOOKUP(PM403,$G$324:$Q$409,11,FALSE)</f>
        <v>#N/A</v>
      </c>
      <c r="PS403" s="7" t="str">
        <f ca="1">VLOOKUP(PQ403,$R$325:$Y$409,8,FALSE)</f>
        <v>- -</v>
      </c>
      <c r="PT403" s="7">
        <f ca="1">ReSt</f>
        <v>-4</v>
      </c>
      <c r="PU403" s="7" t="e">
        <f t="shared" ca="1" si="2266"/>
        <v>#N/A</v>
      </c>
      <c r="PV403" s="7" t="e">
        <f t="shared" ca="1" si="2267"/>
        <v>#N/A</v>
      </c>
      <c r="PW403" s="7" t="str">
        <f ca="1">VLOOKUP(PQ403,$R$325:$AK$409,8,FALSE)</f>
        <v>- -</v>
      </c>
      <c r="PX403" s="7"/>
      <c r="PY403">
        <v>405</v>
      </c>
      <c r="PZ403" s="7" t="s">
        <v>19</v>
      </c>
      <c r="QA403" t="str">
        <f t="shared" ca="1" si="2268"/>
        <v/>
      </c>
      <c r="QB403" s="7" t="str">
        <f t="shared" ca="1" si="2269"/>
        <v/>
      </c>
      <c r="QC403" s="7" t="str">
        <f t="shared" ca="1" si="2270"/>
        <v/>
      </c>
      <c r="QD403" t="str">
        <f t="shared" ca="1" si="2271"/>
        <v/>
      </c>
      <c r="QF403">
        <v>405</v>
      </c>
      <c r="QG403" s="7" t="s">
        <v>19</v>
      </c>
      <c r="QH403" s="7" t="str">
        <f t="shared" ca="1" si="2272"/>
        <v/>
      </c>
      <c r="QI403" s="7" t="e">
        <f t="shared" ca="1" si="2273"/>
        <v>#VALUE!</v>
      </c>
      <c r="QJ403" t="e">
        <f t="shared" ca="1" si="2274"/>
        <v>#N/A</v>
      </c>
      <c r="QK403" s="7" t="e">
        <f t="shared" ca="1" si="2275"/>
        <v>#N/A</v>
      </c>
      <c r="QM403">
        <v>405</v>
      </c>
      <c r="QN403" s="7" t="s">
        <v>19</v>
      </c>
      <c r="QO403" t="str">
        <f t="shared" ca="1" si="2276"/>
        <v/>
      </c>
      <c r="QP403" s="7" t="str">
        <f t="shared" ca="1" si="2277"/>
        <v/>
      </c>
      <c r="QQ403" t="str">
        <f t="shared" ca="1" si="2278"/>
        <v/>
      </c>
    </row>
    <row r="404" spans="1:459" x14ac:dyDescent="0.25">
      <c r="A404" s="240" t="str">
        <f>IF('Character Sheet'!$B$4="Creature","N","Y")</f>
        <v>Y</v>
      </c>
      <c r="C404" s="75"/>
      <c r="D404" s="76"/>
      <c r="F404" s="75">
        <v>1</v>
      </c>
      <c r="G404" s="76">
        <f t="shared" ca="1" si="1897"/>
        <v>0</v>
      </c>
      <c r="I404" s="75" t="s">
        <v>1812</v>
      </c>
      <c r="J404" s="85"/>
      <c r="K404" s="85">
        <f t="shared" ca="1" si="1951"/>
        <v>7</v>
      </c>
      <c r="L404" s="85">
        <f t="shared" ca="1" si="1924"/>
        <v>7</v>
      </c>
      <c r="M404" s="70">
        <f t="shared" ca="1" si="1593"/>
        <v>18</v>
      </c>
      <c r="O404" s="222">
        <f ca="1">BP404</f>
        <v>398</v>
      </c>
      <c r="Q404" s="7" t="s">
        <v>1758</v>
      </c>
      <c r="R404" s="9" t="str">
        <f ca="1">IFERROR(VLOOKUP(F404,INDIRECT(Calculations!$D$102),2,FALSE),"")</f>
        <v>Mind Death</v>
      </c>
      <c r="S404" s="9" t="str">
        <f t="shared" ca="1" si="1895"/>
        <v>Mind Death</v>
      </c>
      <c r="T404" s="61" t="str">
        <f ca="1">SUBSTITUTE(IFERROR(IFERROR(VLOOKUP(R404,'[1]Skill Statistics'!$A$3:$C$513,2,FALSE),VLOOKUP(Q404,'[1]Skill Statistics'!$A$3:$C$513,2,FALSE)),T403),"R*","ReSt")</f>
        <v>ReSt/ReSt</v>
      </c>
      <c r="U404" s="61" t="str">
        <f ca="1">IFERROR(IFERROR(VLOOKUP(R404,'[1]Skill Statistics'!$A$3:$C$513,3,FALSE),VLOOKUP(Q404,'[1]Skill Statistics'!$A$3:$C$513,3,FALSE)),U403)</f>
        <v>Me</v>
      </c>
      <c r="V404" s="61" t="str">
        <f ca="1">IF(R404="","- -",IF(ISNUMBER(SEARCH("Category",R404)),"- -",IFERROR(IFERROR(VLOOKUP(Q404,[1]Professions!$A$4:$AM$288,MATCH(Profession,[1]Professions!$A$1:$AM$1,0),FALSE),VLOOKUP(Q404,Calculations!$B$91:$I$95,8,FALSE)),"- -")))</f>
        <v>15 / 20</v>
      </c>
      <c r="W404" s="60">
        <f ca="1">BL404</f>
        <v>0</v>
      </c>
      <c r="X404" s="7">
        <f ca="1">IFERROR(VLOOKUP(R404,$BS$6:$NR$519,MATCH(ActualLevel,$BS$3:$NR$3,0),FALSE),"- -")</f>
        <v>0</v>
      </c>
      <c r="Y404" s="7">
        <f t="shared" ca="1" si="1925"/>
        <v>0</v>
      </c>
      <c r="Z404" s="7">
        <f ca="1">IFERROR(VLOOKUP(Y404,Charts!$BQ$2:$BR$52,2,FALSE),"- -")</f>
        <v>-25</v>
      </c>
      <c r="AA404" s="7">
        <f t="shared" ca="1" si="1599"/>
        <v>-1</v>
      </c>
      <c r="AB404" s="7">
        <f t="shared" ca="1" si="1920"/>
        <v>0</v>
      </c>
      <c r="AC404" s="7"/>
      <c r="AD404" s="7"/>
      <c r="AE404" s="7"/>
      <c r="AF404" s="7"/>
      <c r="AG404" s="7"/>
      <c r="AH404" s="43"/>
      <c r="AI404" s="7"/>
      <c r="AJ404" s="7"/>
      <c r="AK404" s="7">
        <f t="shared" ca="1" si="1600"/>
        <v>-26</v>
      </c>
      <c r="AL404" s="7"/>
      <c r="AM404" s="69">
        <f>IFERROR(VLOOKUP(Q404,'[1]Skill Statistics'!$A$3:$AN$513,MATCH(Profession,'[1]Skill Statistics'!$A$2:$AN$2,0),FALSE),0)</f>
        <v>0</v>
      </c>
      <c r="AN404" s="85">
        <f>IFERROR(VLOOKUP(Q404,'[1]Skill Statistics'!$A$3:$BK$513,MATCH(Archetype,'[1]Skill Statistics'!$A$2:$BK$2,0),FALSE),0)</f>
        <v>0</v>
      </c>
      <c r="AO404" s="85">
        <f>IFERROR(VLOOKUP(Q404,'[1]Skill Statistics'!$A$3:$BB$513,MATCH(Race,'[1]Skill Statistics'!$A$2:$BB$2,0),FALSE),0)</f>
        <v>0</v>
      </c>
      <c r="AP404" s="85">
        <f t="shared" ca="1" si="2195"/>
        <v>-0.1</v>
      </c>
      <c r="AQ404" s="70"/>
      <c r="AS404" s="69">
        <f>IFERROR(VLOOKUP(Q404,'[1]Professional Skills'!$A$4:$AM$288,MATCH(Profession,'[1]Professional Skills'!$A$3:$AM$3,0),FALSE),"- -")</f>
        <v>0</v>
      </c>
      <c r="AT404" t="s">
        <v>1812</v>
      </c>
      <c r="AU404" s="7" t="str">
        <f t="shared" si="1922"/>
        <v/>
      </c>
      <c r="AV404" s="7">
        <f t="shared" ca="1" si="1921"/>
        <v>0</v>
      </c>
      <c r="AW404" t="str">
        <f t="shared" si="2279"/>
        <v/>
      </c>
      <c r="AX404" t="str">
        <f>IFERROR(_xlfn.RANK.EQ(AW404,$AW$5:$AW$568),"")</f>
        <v/>
      </c>
      <c r="AY404">
        <f t="shared" si="1595"/>
        <v>0</v>
      </c>
      <c r="AZ404" s="70" t="str">
        <f t="shared" si="1601"/>
        <v/>
      </c>
      <c r="BB404" s="69" t="str">
        <f>IFERROR(IF(Q404="Language",VLOOKUP(R404,[1]Cultures!$B$4:$N$218,MATCH(Culture,[1]Cultures!$B$3:$N$3,0),FALSE),VLOOKUP(Q404,[1]Cultures!$B$4:$O$212,MATCH(Culture,[1]Cultures!$B$3:$O$3,0),FALSE)),"- -")</f>
        <v>- -</v>
      </c>
      <c r="BC404" t="s">
        <v>1812</v>
      </c>
      <c r="BD404">
        <f t="shared" ca="1" si="1899"/>
        <v>0.14927826277683653</v>
      </c>
      <c r="BE404">
        <f t="shared" ca="1" si="2280"/>
        <v>4.9278262776836529E-2</v>
      </c>
      <c r="BH404">
        <f ca="1">_xlfn.RANK.EQ(BE404,$BE$404:$BE$409)</f>
        <v>5</v>
      </c>
      <c r="BI404" s="7">
        <f ca="1">IFERROR(IF(BH404=1,IF(BB404=1,1,IF(BB404=2,2,IF(BH404=2,IF(BB404=3,1,IF(BB404&gt;=4,2,IF(BH404=3,IF(BB404=5,1,IF(BB404&gt;=6,2,IF(BH404=4,IF(BB404=7,1,IF(BB404&gt;=8,2,IF(BH404=5,IF(BB404=9,1,IF(BB404&gt;=10,2,0)),0))),0))),0))),0))),0)+(IF(BC404="*",0,BB404)),"- -")</f>
        <v>0</v>
      </c>
      <c r="BK404" s="7"/>
      <c r="BL404" s="70">
        <f ca="1">IF(V404="- -","- -",SUM(BI404:BK404))</f>
        <v>0</v>
      </c>
      <c r="BN404" s="69">
        <f ca="1">IFERROR(VLOOKUP(V404,Charts!$BT$2:$BV$14,3,FALSE),"- -")</f>
        <v>7.6923076923076927E-2</v>
      </c>
      <c r="BO404" s="85">
        <f t="shared" ca="1" si="2196"/>
        <v>0.8259543823715334</v>
      </c>
      <c r="BP404" s="70">
        <f t="shared" ca="1" si="2281"/>
        <v>398</v>
      </c>
      <c r="BR404" s="7">
        <v>403</v>
      </c>
      <c r="BS404" s="9" t="str">
        <f ca="1">VLOOKUP(BR404,$O$3:$R$568,4,FALSE)</f>
        <v>Mind Domination</v>
      </c>
      <c r="BT404" s="7" t="str">
        <f ca="1">VLOOKUP(BS404,$R$3:$V$568,5,FALSE)</f>
        <v>15 / 20</v>
      </c>
      <c r="BU404" s="7">
        <f ca="1">VLOOKUP(BT404,Charts!$BT$2:$BV$14,3,FALSE)</f>
        <v>7.6923076923076927E-2</v>
      </c>
      <c r="BV404" s="7" t="str">
        <f t="shared" ca="1" si="1988"/>
        <v>15</v>
      </c>
      <c r="BW404" s="7" t="str">
        <f t="shared" ca="1" si="1989"/>
        <v>20</v>
      </c>
      <c r="BY404" s="7">
        <f t="shared" ca="1" si="1990"/>
        <v>1.2752887505283472E-2</v>
      </c>
      <c r="BZ404" s="7">
        <f t="shared" ca="1" si="1991"/>
        <v>6.4170189417793455E-2</v>
      </c>
      <c r="CA404" s="7">
        <f t="shared" ca="1" si="1992"/>
        <v>1</v>
      </c>
      <c r="CB404" s="7" t="str">
        <f t="shared" ca="1" si="1993"/>
        <v>15</v>
      </c>
      <c r="CC404" s="7" t="str">
        <f ca="1">IFERROR(IF(CC403+CB404&gt;CD$4,CC403,CC403+CB404),"")</f>
        <v/>
      </c>
      <c r="CD404" s="7">
        <f t="shared" ca="1" si="2197"/>
        <v>0</v>
      </c>
      <c r="CE404" s="7">
        <f t="shared" ca="1" si="1994"/>
        <v>0.78724553237251571</v>
      </c>
      <c r="CF404" s="7">
        <f t="shared" ca="1" si="1995"/>
        <v>-0.71032245544943873</v>
      </c>
      <c r="CG404" s="7">
        <f t="shared" ca="1" si="1996"/>
        <v>0</v>
      </c>
      <c r="CH404" s="7">
        <f t="shared" ca="1" si="1997"/>
        <v>0</v>
      </c>
      <c r="CI404" s="7" t="str">
        <f ca="1">IFERROR(IF(CI403+CH404&gt;CJ$4,CI403,CI403+CH404),"")</f>
        <v/>
      </c>
      <c r="CJ404" s="7">
        <f t="shared" ca="1" si="2198"/>
        <v>0</v>
      </c>
      <c r="CK404" s="7">
        <f t="shared" ca="1" si="1998"/>
        <v>0.39137434340462873</v>
      </c>
      <c r="CL404" s="7">
        <f t="shared" ca="1" si="1999"/>
        <v>-0.31445126648155181</v>
      </c>
      <c r="CM404" s="7">
        <f t="shared" ca="1" si="2000"/>
        <v>0</v>
      </c>
      <c r="CN404" s="7">
        <f t="shared" ca="1" si="2001"/>
        <v>0</v>
      </c>
      <c r="CO404" s="7" t="str">
        <f ca="1">IFERROR(IF(CO403+CN404&gt;CP$4,CO403,CO403+CN404),"")</f>
        <v/>
      </c>
      <c r="CP404" s="7">
        <f t="shared" ca="1" si="2199"/>
        <v>0</v>
      </c>
      <c r="CQ404" s="7">
        <f t="shared" ca="1" si="2002"/>
        <v>9.9308337832699212E-2</v>
      </c>
      <c r="CR404" s="7">
        <f t="shared" ca="1" si="2003"/>
        <v>-2.2385260909622284E-2</v>
      </c>
      <c r="CS404" s="7">
        <f t="shared" ca="1" si="2004"/>
        <v>0</v>
      </c>
      <c r="CT404" s="7">
        <f t="shared" ca="1" si="2005"/>
        <v>0</v>
      </c>
      <c r="CU404" s="7" t="str">
        <f ca="1">IFERROR(IF(CU403+CT404&gt;CV$4,CU403,CU403+CT404),"")</f>
        <v/>
      </c>
      <c r="CV404" s="7">
        <f t="shared" ca="1" si="2200"/>
        <v>0</v>
      </c>
      <c r="CW404" s="7">
        <f t="shared" ca="1" si="2006"/>
        <v>0.98196471500840665</v>
      </c>
      <c r="CX404" s="7">
        <f t="shared" ca="1" si="2007"/>
        <v>-0.90504163808532967</v>
      </c>
      <c r="CY404" s="7">
        <f t="shared" ca="1" si="2008"/>
        <v>0</v>
      </c>
      <c r="CZ404" s="7">
        <f t="shared" ca="1" si="2009"/>
        <v>0</v>
      </c>
      <c r="DA404" s="7" t="str">
        <f ca="1">IFERROR(IF(DA403+CZ404&gt;DB$4,DA403,DA403+CZ404),"")</f>
        <v/>
      </c>
      <c r="DB404" s="7">
        <f t="shared" ca="1" si="2201"/>
        <v>0</v>
      </c>
      <c r="DC404" s="7">
        <f t="shared" ca="1" si="2010"/>
        <v>0.55776234038639894</v>
      </c>
      <c r="DD404" s="7">
        <f t="shared" ca="1" si="2011"/>
        <v>-0.48083926346332201</v>
      </c>
      <c r="DE404" s="7">
        <f t="shared" ca="1" si="2012"/>
        <v>0</v>
      </c>
      <c r="DF404" s="7">
        <f t="shared" ca="1" si="2013"/>
        <v>0</v>
      </c>
      <c r="DG404" s="7" t="str">
        <f ca="1">IFERROR(IF(DG403+DF404&gt;DH$4,DG403,DG403+DF404),"")</f>
        <v/>
      </c>
      <c r="DH404" s="7">
        <f t="shared" ca="1" si="2202"/>
        <v>0</v>
      </c>
      <c r="DI404" s="7">
        <f t="shared" ca="1" si="2014"/>
        <v>5.9124558791207149E-2</v>
      </c>
      <c r="DJ404" s="7">
        <f t="shared" ca="1" si="2015"/>
        <v>1.7798518131869778E-2</v>
      </c>
      <c r="DK404" s="7">
        <f t="shared" ca="1" si="2016"/>
        <v>1</v>
      </c>
      <c r="DL404" s="7" t="str">
        <f t="shared" ca="1" si="2017"/>
        <v>15</v>
      </c>
      <c r="DM404" s="7" t="str">
        <f ca="1">IFERROR(IF(DM403+DL404&gt;DN$4,DM403,DM403+DL404),"")</f>
        <v/>
      </c>
      <c r="DN404" s="7">
        <f t="shared" ca="1" si="2203"/>
        <v>0</v>
      </c>
      <c r="DO404" s="7">
        <f t="shared" ca="1" si="2018"/>
        <v>1.8863396490879869E-2</v>
      </c>
      <c r="DP404" s="7">
        <f t="shared" ca="1" si="2019"/>
        <v>5.8059680432197058E-2</v>
      </c>
      <c r="DQ404" s="7">
        <f t="shared" ca="1" si="2020"/>
        <v>1</v>
      </c>
      <c r="DR404" s="7" t="str">
        <f t="shared" ca="1" si="2021"/>
        <v>15</v>
      </c>
      <c r="DS404" s="7" t="str">
        <f ca="1">IFERROR(IF(DS403+DR404&gt;DT$4,DS403,DS403+DR404),"")</f>
        <v/>
      </c>
      <c r="DT404" s="7">
        <f t="shared" ca="1" si="2204"/>
        <v>0</v>
      </c>
      <c r="DU404" s="7">
        <f t="shared" ca="1" si="2022"/>
        <v>0.58582271864532121</v>
      </c>
      <c r="DV404" s="7">
        <f t="shared" ca="1" si="2023"/>
        <v>-0.50889964172224422</v>
      </c>
      <c r="DW404" s="7">
        <f t="shared" ca="1" si="2024"/>
        <v>0</v>
      </c>
      <c r="DX404" s="7">
        <f t="shared" ca="1" si="2025"/>
        <v>0</v>
      </c>
      <c r="DY404" s="7" t="str">
        <f ca="1">IFERROR(IF(DY403+DX404&gt;DZ$4,DY403,DY403+DX404),"")</f>
        <v/>
      </c>
      <c r="DZ404" s="7">
        <f t="shared" ca="1" si="2205"/>
        <v>0</v>
      </c>
      <c r="EA404" s="7">
        <f t="shared" ca="1" si="2026"/>
        <v>0.29433827645279997</v>
      </c>
      <c r="EB404" s="7">
        <f t="shared" ca="1" si="2027"/>
        <v>-0.21741519952972305</v>
      </c>
      <c r="EC404" s="7">
        <f t="shared" ca="1" si="2028"/>
        <v>0</v>
      </c>
      <c r="ED404" s="7">
        <f t="shared" ca="1" si="2029"/>
        <v>0</v>
      </c>
      <c r="EE404" s="7" t="str">
        <f ca="1">IFERROR(IF(EE403+ED404&gt;EF$4,EE403,EE403+ED404),"")</f>
        <v/>
      </c>
      <c r="EF404" s="7">
        <f t="shared" ca="1" si="2206"/>
        <v>0</v>
      </c>
      <c r="EG404" s="7">
        <f t="shared" ca="1" si="2030"/>
        <v>0.67626091876622085</v>
      </c>
      <c r="EH404" s="7">
        <f t="shared" ca="1" si="2031"/>
        <v>-0.59933784184314387</v>
      </c>
      <c r="EI404" s="7">
        <f t="shared" ca="1" si="2032"/>
        <v>0</v>
      </c>
      <c r="EJ404" s="7">
        <f t="shared" ca="1" si="2033"/>
        <v>0</v>
      </c>
      <c r="EK404" s="7" t="str">
        <f ca="1">IFERROR(IF(EK403+EJ404&gt;EL$4,EK403,EK403+EJ404),"")</f>
        <v/>
      </c>
      <c r="EL404" s="7">
        <f t="shared" ca="1" si="2207"/>
        <v>0</v>
      </c>
      <c r="EM404" s="7">
        <f t="shared" ca="1" si="2034"/>
        <v>6.51858903930429E-2</v>
      </c>
      <c r="EN404" s="7">
        <f t="shared" ca="1" si="2035"/>
        <v>1.1737186530034027E-2</v>
      </c>
      <c r="EO404" s="7">
        <f t="shared" ca="1" si="2036"/>
        <v>1</v>
      </c>
      <c r="EP404" s="7" t="str">
        <f t="shared" ca="1" si="2037"/>
        <v>15</v>
      </c>
      <c r="EQ404" s="7" t="str">
        <f ca="1">IFERROR(IF(EQ403+EP404&gt;ER$4,EQ403,EQ403+EP404),"")</f>
        <v/>
      </c>
      <c r="ER404" s="7">
        <f t="shared" ca="1" si="2208"/>
        <v>0</v>
      </c>
      <c r="ES404" s="7">
        <f t="shared" ca="1" si="2038"/>
        <v>0.67525443145223174</v>
      </c>
      <c r="ET404" s="7">
        <f t="shared" ca="1" si="2039"/>
        <v>-0.59833135452915487</v>
      </c>
      <c r="EU404" s="7">
        <f t="shared" ca="1" si="2040"/>
        <v>0</v>
      </c>
      <c r="EV404" s="7">
        <f t="shared" ca="1" si="2041"/>
        <v>0</v>
      </c>
      <c r="EW404" s="7" t="str">
        <f ca="1">IFERROR(IF(EW403+EV404&gt;EX$4,EW403,EW403+EV404),"")</f>
        <v/>
      </c>
      <c r="EX404" s="7">
        <f t="shared" ca="1" si="2209"/>
        <v>0</v>
      </c>
      <c r="EY404" s="7">
        <f t="shared" ca="1" si="2042"/>
        <v>0.61523542438135514</v>
      </c>
      <c r="EZ404" s="7">
        <f t="shared" ca="1" si="2043"/>
        <v>-0.53831234745827827</v>
      </c>
      <c r="FA404" s="7">
        <f t="shared" ca="1" si="2044"/>
        <v>0</v>
      </c>
      <c r="FB404" s="7">
        <f t="shared" ca="1" si="2045"/>
        <v>0</v>
      </c>
      <c r="FC404" s="7" t="str">
        <f ca="1">IFERROR(IF(FC403+FB404&gt;FD$4,FC403,FC403+FB404),"")</f>
        <v/>
      </c>
      <c r="FD404" s="7">
        <f t="shared" ca="1" si="2210"/>
        <v>0</v>
      </c>
      <c r="FE404" s="7">
        <f t="shared" ca="1" si="2046"/>
        <v>0.44204489295425542</v>
      </c>
      <c r="FF404" s="7">
        <f t="shared" ca="1" si="2047"/>
        <v>-0.36512181603117849</v>
      </c>
      <c r="FG404" s="7">
        <f t="shared" ca="1" si="2048"/>
        <v>0</v>
      </c>
      <c r="FH404" s="7">
        <f t="shared" ca="1" si="2049"/>
        <v>0</v>
      </c>
      <c r="FI404" s="7" t="str">
        <f ca="1">IFERROR(IF(FI403+FH404&gt;FJ$4,FI403,FI403+FH404),"")</f>
        <v/>
      </c>
      <c r="FJ404" s="7">
        <f t="shared" ca="1" si="2211"/>
        <v>0</v>
      </c>
      <c r="FK404" s="7">
        <f t="shared" ca="1" si="2050"/>
        <v>0.78887308243476495</v>
      </c>
      <c r="FL404" s="7">
        <f t="shared" ca="1" si="2051"/>
        <v>-0.71195000551168808</v>
      </c>
      <c r="FM404" s="7">
        <f t="shared" ca="1" si="2052"/>
        <v>0</v>
      </c>
      <c r="FN404" s="7">
        <f t="shared" ca="1" si="2053"/>
        <v>0</v>
      </c>
      <c r="FO404" s="7" t="str">
        <f ca="1">IFERROR(IF(FO403+FN404&gt;FP$4,FO403,FO403+FN404),"")</f>
        <v/>
      </c>
      <c r="FP404" s="7">
        <f t="shared" ca="1" si="2212"/>
        <v>0</v>
      </c>
      <c r="FQ404" s="7">
        <f t="shared" ca="1" si="2054"/>
        <v>0.81808459562950397</v>
      </c>
      <c r="FR404" s="7">
        <f t="shared" ca="1" si="2055"/>
        <v>-0.7411615187064271</v>
      </c>
      <c r="FS404" s="7">
        <f t="shared" ca="1" si="2056"/>
        <v>0</v>
      </c>
      <c r="FT404" s="7">
        <f t="shared" ca="1" si="2057"/>
        <v>0</v>
      </c>
      <c r="FU404" s="7" t="str">
        <f ca="1">IFERROR(IF(FU403+FT404&gt;FV$4,FU403,FU403+FT404),"")</f>
        <v/>
      </c>
      <c r="FV404" s="7">
        <f t="shared" ca="1" si="2213"/>
        <v>0</v>
      </c>
      <c r="FW404" s="7">
        <f t="shared" ca="1" si="2058"/>
        <v>3.2203804733284658E-2</v>
      </c>
      <c r="FX404" s="7">
        <f t="shared" ca="1" si="2059"/>
        <v>4.471927218979227E-2</v>
      </c>
      <c r="FY404" s="7">
        <f t="shared" ca="1" si="2060"/>
        <v>1</v>
      </c>
      <c r="FZ404" s="7" t="str">
        <f t="shared" ca="1" si="2061"/>
        <v>15</v>
      </c>
      <c r="GA404" s="7" t="str">
        <f ca="1">IFERROR(IF(GA403+FZ404&gt;GB$4,GA403,GA403+FZ404),"")</f>
        <v/>
      </c>
      <c r="GB404" s="7">
        <f t="shared" ca="1" si="2214"/>
        <v>0</v>
      </c>
      <c r="GC404" s="7">
        <f t="shared" ca="1" si="2062"/>
        <v>0.40129447759663006</v>
      </c>
      <c r="GD404" s="7">
        <f t="shared" ca="1" si="2063"/>
        <v>-0.32437140067355313</v>
      </c>
      <c r="GE404" s="7">
        <f t="shared" ca="1" si="2064"/>
        <v>0</v>
      </c>
      <c r="GF404" s="7">
        <f t="shared" ca="1" si="2065"/>
        <v>0</v>
      </c>
      <c r="GG404" s="7" t="str">
        <f ca="1">IFERROR(IF(GG403+GF404&gt;GH$4,GG403,GG403+GF404),"")</f>
        <v/>
      </c>
      <c r="GH404" s="7">
        <f t="shared" ca="1" si="2215"/>
        <v>0</v>
      </c>
      <c r="GI404" s="7">
        <f t="shared" ca="1" si="2066"/>
        <v>0.59131071653021894</v>
      </c>
      <c r="GJ404" s="7">
        <f t="shared" ca="1" si="2067"/>
        <v>-0.51438763960714207</v>
      </c>
      <c r="GK404" s="7">
        <f t="shared" ca="1" si="2068"/>
        <v>0</v>
      </c>
      <c r="GL404" s="7">
        <f t="shared" ca="1" si="2069"/>
        <v>0</v>
      </c>
      <c r="GM404" s="7" t="str">
        <f ca="1">IFERROR(IF(GM403+GL404&gt;GN$4,GM403,GM403+GL404),"")</f>
        <v/>
      </c>
      <c r="GN404" s="7">
        <f t="shared" ca="1" si="2216"/>
        <v>0</v>
      </c>
      <c r="GO404" s="7">
        <f t="shared" ca="1" si="2070"/>
        <v>0.69786645340826159</v>
      </c>
      <c r="GP404" s="7">
        <f t="shared" ca="1" si="2071"/>
        <v>-0.62094337648518461</v>
      </c>
      <c r="GQ404" s="7">
        <f t="shared" ca="1" si="2072"/>
        <v>0</v>
      </c>
      <c r="GR404" s="7">
        <f t="shared" ca="1" si="2073"/>
        <v>0</v>
      </c>
      <c r="GS404" s="7" t="str">
        <f ca="1">IFERROR(IF(GS403+GR404&gt;GT$4,GS403,GS403+GR404),"")</f>
        <v/>
      </c>
      <c r="GT404" s="7">
        <f t="shared" ca="1" si="2217"/>
        <v>0</v>
      </c>
      <c r="GU404" s="7">
        <f t="shared" ca="1" si="2074"/>
        <v>0.88939556045122237</v>
      </c>
      <c r="GV404" s="7">
        <f t="shared" ca="1" si="2075"/>
        <v>-0.81247248352814538</v>
      </c>
      <c r="GW404" s="7">
        <f t="shared" ca="1" si="2076"/>
        <v>0</v>
      </c>
      <c r="GX404" s="7">
        <f t="shared" ca="1" si="2077"/>
        <v>0</v>
      </c>
      <c r="GY404" s="7" t="str">
        <f ca="1">IFERROR(IF(GY403+GX404&gt;GZ$4,GY403,GY403+GX404),"")</f>
        <v/>
      </c>
      <c r="GZ404" s="7">
        <f t="shared" ca="1" si="2218"/>
        <v>0</v>
      </c>
      <c r="HA404" s="7">
        <f t="shared" ca="1" si="2078"/>
        <v>0.54056206253069206</v>
      </c>
      <c r="HB404" s="7">
        <f t="shared" ca="1" si="2079"/>
        <v>-0.46363898560761513</v>
      </c>
      <c r="HC404" s="7">
        <f t="shared" ca="1" si="2080"/>
        <v>0</v>
      </c>
      <c r="HD404" s="7">
        <f t="shared" ca="1" si="2081"/>
        <v>0</v>
      </c>
      <c r="HE404" s="7" t="str">
        <f ca="1">IFERROR(IF(HE403+HD404&gt;HF$4,HE403,HE403+HD404),"")</f>
        <v/>
      </c>
      <c r="HF404" s="7">
        <f t="shared" ca="1" si="2219"/>
        <v>0</v>
      </c>
      <c r="HG404" s="7">
        <f t="shared" ca="1" si="2082"/>
        <v>0.58565642276522667</v>
      </c>
      <c r="HH404" s="7">
        <f t="shared" ca="1" si="2083"/>
        <v>-0.50873334584214969</v>
      </c>
      <c r="HI404" s="7">
        <f t="shared" ca="1" si="2084"/>
        <v>0</v>
      </c>
      <c r="HJ404" s="7">
        <f t="shared" ca="1" si="2085"/>
        <v>0</v>
      </c>
      <c r="HK404" s="7" t="str">
        <f ca="1">IFERROR(IF(HK403+HJ404&gt;HL$4,HK403,HK403+HJ404),"")</f>
        <v/>
      </c>
      <c r="HL404" s="7">
        <f t="shared" ca="1" si="2220"/>
        <v>0</v>
      </c>
      <c r="HM404" s="7">
        <f t="shared" ca="1" si="2086"/>
        <v>0.68858109534880396</v>
      </c>
      <c r="HN404" s="7">
        <f t="shared" ca="1" si="2087"/>
        <v>-0.61165801842572698</v>
      </c>
      <c r="HO404" s="7">
        <f t="shared" ca="1" si="2088"/>
        <v>0</v>
      </c>
      <c r="HP404" s="7">
        <f t="shared" ca="1" si="2089"/>
        <v>0</v>
      </c>
      <c r="HQ404" s="7" t="str">
        <f ca="1">IFERROR(IF(HQ403+HP404&gt;HR$4,HQ403,HQ403+HP404),"")</f>
        <v/>
      </c>
      <c r="HR404" s="7">
        <f t="shared" ca="1" si="2221"/>
        <v>0</v>
      </c>
      <c r="HS404" s="7">
        <f t="shared" ca="1" si="2090"/>
        <v>2.848586657864749E-2</v>
      </c>
      <c r="HT404" s="7">
        <f t="shared" ca="1" si="2091"/>
        <v>4.8437210344429438E-2</v>
      </c>
      <c r="HU404" s="7">
        <f t="shared" ca="1" si="2092"/>
        <v>1</v>
      </c>
      <c r="HV404" s="7" t="str">
        <f t="shared" ca="1" si="2093"/>
        <v>15</v>
      </c>
      <c r="HW404" s="7" t="str">
        <f ca="1">IFERROR(IF(HW403+HV404&gt;HX$4,HW403,HW403+HV404),"")</f>
        <v/>
      </c>
      <c r="HX404" s="7">
        <f t="shared" ca="1" si="2222"/>
        <v>0</v>
      </c>
      <c r="HY404" s="7">
        <f t="shared" ca="1" si="2094"/>
        <v>7.7199682387299129E-2</v>
      </c>
      <c r="HZ404" s="7">
        <f t="shared" ca="1" si="2095"/>
        <v>-2.7660546422220156E-4</v>
      </c>
      <c r="IA404" s="7">
        <f t="shared" ca="1" si="2096"/>
        <v>0</v>
      </c>
      <c r="IB404" s="7">
        <f t="shared" ca="1" si="2097"/>
        <v>0</v>
      </c>
      <c r="IC404" s="7" t="str">
        <f ca="1">IFERROR(IF(IC403+IB404&gt;ID$4,IC403,IC403+IB404),"")</f>
        <v/>
      </c>
      <c r="ID404" s="7">
        <f t="shared" ca="1" si="2223"/>
        <v>0</v>
      </c>
      <c r="IE404" s="7">
        <f t="shared" ca="1" si="2098"/>
        <v>0.70300583532347072</v>
      </c>
      <c r="IF404" s="7">
        <f t="shared" ca="1" si="2099"/>
        <v>-0.62608275840039385</v>
      </c>
      <c r="IG404" s="7">
        <f t="shared" ca="1" si="2100"/>
        <v>0</v>
      </c>
      <c r="IH404" s="7">
        <f t="shared" ca="1" si="2101"/>
        <v>0</v>
      </c>
      <c r="II404" s="7" t="str">
        <f ca="1">IFERROR(IF(II403+IH404&gt;IJ$4,II403,II403+IH404),"")</f>
        <v/>
      </c>
      <c r="IJ404" s="7">
        <f t="shared" ca="1" si="2224"/>
        <v>0</v>
      </c>
      <c r="IK404" s="7">
        <f t="shared" ca="1" si="2102"/>
        <v>0.29558796826726919</v>
      </c>
      <c r="IL404" s="7">
        <f t="shared" ca="1" si="2103"/>
        <v>-0.21866489134419226</v>
      </c>
      <c r="IM404" s="7">
        <f t="shared" ca="1" si="2104"/>
        <v>0</v>
      </c>
      <c r="IN404" s="7">
        <f t="shared" ca="1" si="2105"/>
        <v>0</v>
      </c>
      <c r="IO404" s="7" t="str">
        <f ca="1">IFERROR(IF(IO403+IN404&gt;IP$4,IO403,IO403+IN404),"")</f>
        <v/>
      </c>
      <c r="IP404" s="7">
        <f t="shared" ca="1" si="2225"/>
        <v>0</v>
      </c>
      <c r="IQ404" s="7">
        <f t="shared" ca="1" si="2106"/>
        <v>0.63673962107809901</v>
      </c>
      <c r="IR404" s="7">
        <f t="shared" ca="1" si="2107"/>
        <v>-0.55981654415502202</v>
      </c>
      <c r="IS404" s="7">
        <f t="shared" ca="1" si="2108"/>
        <v>0</v>
      </c>
      <c r="IT404" s="7">
        <f t="shared" ca="1" si="2109"/>
        <v>0</v>
      </c>
      <c r="IU404" s="7" t="str">
        <f ca="1">IFERROR(IF(IU403+IT404&gt;IV$4,IU403,IU403+IT404),"")</f>
        <v/>
      </c>
      <c r="IV404" s="7">
        <f t="shared" ca="1" si="2226"/>
        <v>0</v>
      </c>
      <c r="IW404" s="7">
        <f t="shared" ca="1" si="2110"/>
        <v>0.46206186963244844</v>
      </c>
      <c r="IX404" s="7">
        <f t="shared" ca="1" si="2111"/>
        <v>-0.38513879270937151</v>
      </c>
      <c r="IY404" s="7">
        <f t="shared" ca="1" si="2112"/>
        <v>0</v>
      </c>
      <c r="IZ404" s="7">
        <f t="shared" ca="1" si="2113"/>
        <v>0</v>
      </c>
      <c r="JA404" s="7" t="str">
        <f ca="1">IFERROR(IF(JA403+IZ404&gt;JB$4,JA403,JA403+IZ404),"")</f>
        <v/>
      </c>
      <c r="JB404" s="7">
        <f t="shared" ca="1" si="2227"/>
        <v>0</v>
      </c>
      <c r="JC404" s="7">
        <f t="shared" ca="1" si="2114"/>
        <v>0.46941093912158194</v>
      </c>
      <c r="JD404" s="7">
        <f t="shared" ca="1" si="2115"/>
        <v>-0.39248786219850501</v>
      </c>
      <c r="JE404" s="7">
        <f t="shared" ca="1" si="2116"/>
        <v>0</v>
      </c>
      <c r="JF404" s="7">
        <f t="shared" ca="1" si="2117"/>
        <v>0</v>
      </c>
      <c r="JG404" s="7" t="str">
        <f ca="1">IFERROR(IF(JG403+JF404&gt;JH$4,JG403,JG403+JF404),"")</f>
        <v/>
      </c>
      <c r="JH404" s="7">
        <f t="shared" ca="1" si="2228"/>
        <v>0</v>
      </c>
      <c r="JI404" s="7">
        <f t="shared" ca="1" si="2118"/>
        <v>0.27746337906945462</v>
      </c>
      <c r="JJ404" s="7">
        <f t="shared" ca="1" si="2119"/>
        <v>-0.20054030214637769</v>
      </c>
      <c r="JK404" s="7">
        <f t="shared" ca="1" si="2120"/>
        <v>0</v>
      </c>
      <c r="JL404" s="7">
        <f t="shared" ca="1" si="2121"/>
        <v>0</v>
      </c>
      <c r="JM404" s="7" t="str">
        <f ca="1">IFERROR(IF(JM403+JL404&gt;JN$4,JM403,JM403+JL404),"")</f>
        <v/>
      </c>
      <c r="JN404" s="7">
        <f t="shared" ca="1" si="2229"/>
        <v>0</v>
      </c>
      <c r="JO404" s="7">
        <f t="shared" ca="1" si="2122"/>
        <v>0.72410394064207528</v>
      </c>
      <c r="JP404" s="7">
        <f t="shared" ca="1" si="2123"/>
        <v>-0.64718086371899841</v>
      </c>
      <c r="JQ404" s="7">
        <f t="shared" ca="1" si="2124"/>
        <v>0</v>
      </c>
      <c r="JR404" s="7">
        <f t="shared" ca="1" si="2125"/>
        <v>0</v>
      </c>
      <c r="JS404" s="7" t="str">
        <f ca="1">IFERROR(IF(JS403+JR404&gt;JT$4,JS403,JS403+JR404),"")</f>
        <v/>
      </c>
      <c r="JT404" s="7">
        <f t="shared" ca="1" si="2230"/>
        <v>0</v>
      </c>
      <c r="JU404" s="7">
        <f t="shared" ca="1" si="2126"/>
        <v>0.34671774635147778</v>
      </c>
      <c r="JV404" s="7">
        <f t="shared" ca="1" si="2127"/>
        <v>-0.26979466942840086</v>
      </c>
      <c r="JW404" s="7">
        <f t="shared" ca="1" si="2128"/>
        <v>0</v>
      </c>
      <c r="JX404" s="7">
        <f t="shared" ca="1" si="2129"/>
        <v>0</v>
      </c>
      <c r="JY404" s="7" t="str">
        <f ca="1">IFERROR(IF(JY403+JX404&gt;JZ$4,JY403,JY403+JX404),"")</f>
        <v/>
      </c>
      <c r="JZ404" s="7">
        <f t="shared" ca="1" si="2231"/>
        <v>0</v>
      </c>
      <c r="KA404" s="7">
        <f t="shared" ca="1" si="2130"/>
        <v>0.67659813053301943</v>
      </c>
      <c r="KB404" s="7">
        <f t="shared" ca="1" si="2131"/>
        <v>-0.59967505360994244</v>
      </c>
      <c r="KC404" s="7">
        <f t="shared" ca="1" si="2132"/>
        <v>0</v>
      </c>
      <c r="KD404" s="7">
        <f t="shared" ca="1" si="2133"/>
        <v>0</v>
      </c>
      <c r="KE404" s="7" t="str">
        <f ca="1">IFERROR(IF(KE403+KD404&gt;KF$4,KE403,KE403+KD404),"")</f>
        <v/>
      </c>
      <c r="KF404" s="7">
        <f t="shared" ca="1" si="2232"/>
        <v>0</v>
      </c>
      <c r="KG404" s="7">
        <f t="shared" ca="1" si="2134"/>
        <v>0.59129977499582975</v>
      </c>
      <c r="KH404" s="7">
        <f t="shared" ca="1" si="2135"/>
        <v>-0.51437669807275288</v>
      </c>
      <c r="KI404" s="7">
        <f t="shared" ca="1" si="2136"/>
        <v>0</v>
      </c>
      <c r="KJ404" s="7">
        <f t="shared" ca="1" si="2137"/>
        <v>0</v>
      </c>
      <c r="KK404" s="7" t="str">
        <f ca="1">IFERROR(IF(KK403+KJ404&gt;KL$4,KK403,KK403+KJ404),"")</f>
        <v/>
      </c>
      <c r="KL404" s="7">
        <f t="shared" ca="1" si="2233"/>
        <v>0</v>
      </c>
      <c r="KM404" s="7">
        <f t="shared" ca="1" si="2138"/>
        <v>0.4217561692086782</v>
      </c>
      <c r="KN404" s="7">
        <f t="shared" ca="1" si="2139"/>
        <v>-0.34483309228560127</v>
      </c>
      <c r="KO404" s="7">
        <f t="shared" ca="1" si="2140"/>
        <v>0</v>
      </c>
      <c r="KP404" s="7">
        <f t="shared" ca="1" si="2141"/>
        <v>0</v>
      </c>
      <c r="KQ404" s="7" t="str">
        <f ca="1">IFERROR(IF(KQ403+KP404&gt;KR$4,KQ403,KQ403+KP404),"")</f>
        <v/>
      </c>
      <c r="KR404" s="7">
        <f t="shared" ca="1" si="2234"/>
        <v>0</v>
      </c>
      <c r="KS404" s="7">
        <f t="shared" ca="1" si="2142"/>
        <v>0.13924340403283442</v>
      </c>
      <c r="KT404" s="7">
        <f t="shared" ca="1" si="2143"/>
        <v>-6.232032710975749E-2</v>
      </c>
      <c r="KU404" s="7">
        <f t="shared" ca="1" si="2144"/>
        <v>0</v>
      </c>
      <c r="KV404" s="7">
        <f t="shared" ca="1" si="2145"/>
        <v>0</v>
      </c>
      <c r="KW404" s="7" t="str">
        <f ca="1">IFERROR(IF(KW403+KV404&gt;KX$4,KW403,KW403+KV404),"")</f>
        <v/>
      </c>
      <c r="KX404" s="7">
        <f t="shared" ca="1" si="2235"/>
        <v>0</v>
      </c>
      <c r="KY404" s="7">
        <f t="shared" ca="1" si="2146"/>
        <v>0.9478874722548799</v>
      </c>
      <c r="KZ404" s="7">
        <f t="shared" ca="1" si="2147"/>
        <v>-0.87096439533180292</v>
      </c>
      <c r="LA404" s="7">
        <f t="shared" ca="1" si="2148"/>
        <v>0</v>
      </c>
      <c r="LB404" s="7">
        <f t="shared" ca="1" si="2149"/>
        <v>0</v>
      </c>
      <c r="LC404" s="7" t="str">
        <f ca="1">IFERROR(IF(LC403+LB404&gt;LD$4,LC403,LC403+LB404),"")</f>
        <v/>
      </c>
      <c r="LD404" s="7">
        <f t="shared" ca="1" si="2236"/>
        <v>0</v>
      </c>
      <c r="LE404" s="7">
        <f t="shared" ca="1" si="2150"/>
        <v>5.0972151657522002E-2</v>
      </c>
      <c r="LF404" s="7">
        <f t="shared" ca="1" si="2151"/>
        <v>2.5950925265554925E-2</v>
      </c>
      <c r="LG404" s="7">
        <f t="shared" ca="1" si="2152"/>
        <v>1</v>
      </c>
      <c r="LH404" s="7" t="str">
        <f t="shared" ca="1" si="2153"/>
        <v>15</v>
      </c>
      <c r="LI404" s="7" t="str">
        <f ca="1">IFERROR(IF(LI403+LH404&gt;LJ$4,LI403,LI403+LH404),"")</f>
        <v/>
      </c>
      <c r="LJ404" s="7">
        <f t="shared" ca="1" si="2237"/>
        <v>0</v>
      </c>
      <c r="LK404" s="7">
        <f t="shared" ca="1" si="2154"/>
        <v>0.54880526307318378</v>
      </c>
      <c r="LL404" s="7">
        <f t="shared" ca="1" si="2155"/>
        <v>-0.47188218615010685</v>
      </c>
      <c r="LM404" s="7">
        <f t="shared" ca="1" si="2156"/>
        <v>0</v>
      </c>
      <c r="LN404" s="7">
        <f t="shared" ca="1" si="2157"/>
        <v>0</v>
      </c>
      <c r="LO404" s="7" t="str">
        <f ca="1">IFERROR(IF(LO403+LN404&gt;LP$4,LO403,LO403+LN404),"")</f>
        <v/>
      </c>
      <c r="LP404" s="7">
        <f t="shared" ca="1" si="2238"/>
        <v>0</v>
      </c>
      <c r="LQ404" s="7">
        <f t="shared" ca="1" si="2158"/>
        <v>0.49467981804705541</v>
      </c>
      <c r="LR404" s="7">
        <f t="shared" ca="1" si="2159"/>
        <v>-0.41775674112397848</v>
      </c>
      <c r="LS404" s="7">
        <f t="shared" ca="1" si="2160"/>
        <v>0</v>
      </c>
      <c r="LT404" s="7">
        <f t="shared" ca="1" si="2161"/>
        <v>0</v>
      </c>
      <c r="LU404" s="7" t="str">
        <f ca="1">IFERROR(IF(LU403+LT404&gt;LV$4,LU403,LU403+LT404),"")</f>
        <v/>
      </c>
      <c r="LV404" s="7">
        <f t="shared" ca="1" si="2239"/>
        <v>0</v>
      </c>
      <c r="LW404" s="7">
        <f t="shared" ca="1" si="2162"/>
        <v>9.5935173682221486E-2</v>
      </c>
      <c r="LX404" s="7">
        <f t="shared" ca="1" si="2163"/>
        <v>-1.9012096759144559E-2</v>
      </c>
      <c r="LY404" s="7">
        <f t="shared" ca="1" si="2164"/>
        <v>0</v>
      </c>
      <c r="LZ404" s="7">
        <f t="shared" ca="1" si="2165"/>
        <v>0</v>
      </c>
      <c r="MA404" s="7" t="str">
        <f ca="1">IFERROR(IF(MA403+LZ404&gt;MB$4,MA403,MA403+LZ404),"")</f>
        <v/>
      </c>
      <c r="MB404" s="7">
        <f t="shared" ca="1" si="2240"/>
        <v>0</v>
      </c>
      <c r="MC404" s="7">
        <f t="shared" ca="1" si="2166"/>
        <v>0.65095730379412309</v>
      </c>
      <c r="MD404" s="7">
        <f t="shared" ca="1" si="2167"/>
        <v>-0.5740342268710461</v>
      </c>
      <c r="ME404" s="7">
        <f t="shared" ca="1" si="2168"/>
        <v>0</v>
      </c>
      <c r="MF404" s="7">
        <f t="shared" ca="1" si="2169"/>
        <v>0</v>
      </c>
      <c r="MG404" s="7" t="str">
        <f ca="1">IFERROR(IF(MG403+MF404&gt;MH$4,MG403,MG403+MF404),"")</f>
        <v/>
      </c>
      <c r="MH404" s="7">
        <f t="shared" ca="1" si="2241"/>
        <v>0</v>
      </c>
      <c r="MI404" s="7">
        <f t="shared" ca="1" si="2170"/>
        <v>9.0544535753660615E-2</v>
      </c>
      <c r="MJ404" s="7">
        <f t="shared" ca="1" si="2171"/>
        <v>-1.3621458830583688E-2</v>
      </c>
      <c r="MK404" s="7">
        <f t="shared" ca="1" si="2172"/>
        <v>0</v>
      </c>
      <c r="ML404" s="7">
        <f t="shared" ca="1" si="2173"/>
        <v>0</v>
      </c>
      <c r="MM404" s="7" t="str">
        <f ca="1">IFERROR(IF(MM403+ML404&gt;MN$4,MM403,MM403+ML404),"")</f>
        <v/>
      </c>
      <c r="MN404" s="7">
        <f t="shared" ca="1" si="2242"/>
        <v>0</v>
      </c>
      <c r="MO404" s="7">
        <f t="shared" ca="1" si="2174"/>
        <v>0.68337197039089037</v>
      </c>
      <c r="MP404" s="7">
        <f t="shared" ca="1" si="2175"/>
        <v>-0.60644889346781339</v>
      </c>
      <c r="MQ404" s="7">
        <f t="shared" ca="1" si="2176"/>
        <v>0</v>
      </c>
      <c r="MR404" s="7">
        <f t="shared" ca="1" si="2177"/>
        <v>0</v>
      </c>
      <c r="MS404" s="7" t="str">
        <f ca="1">IFERROR(IF(MS403+MR404&gt;MT$4,MS403,MS403+MR404),"")</f>
        <v/>
      </c>
      <c r="MT404" s="7">
        <f t="shared" ca="1" si="2243"/>
        <v>0</v>
      </c>
      <c r="MU404" s="7">
        <f t="shared" ca="1" si="2178"/>
        <v>0.96170706998723365</v>
      </c>
      <c r="MV404" s="7">
        <f t="shared" ca="1" si="2179"/>
        <v>-0.88478399306415678</v>
      </c>
      <c r="MW404" s="7">
        <f t="shared" ca="1" si="2180"/>
        <v>0</v>
      </c>
      <c r="MX404" s="7">
        <f t="shared" ca="1" si="2181"/>
        <v>0</v>
      </c>
      <c r="MY404" s="7" t="str">
        <f ca="1">IFERROR(IF(MY403+MX404&gt;MZ$4,MY403,MY403+MX404),"")</f>
        <v/>
      </c>
      <c r="MZ404" s="7">
        <f t="shared" ca="1" si="2244"/>
        <v>0</v>
      </c>
      <c r="NA404" s="7">
        <f t="shared" ca="1" si="2182"/>
        <v>0.67554136874065063</v>
      </c>
      <c r="NB404" s="7">
        <f t="shared" ca="1" si="2183"/>
        <v>-0.59861829181757376</v>
      </c>
      <c r="NC404" s="7">
        <f t="shared" ca="1" si="2184"/>
        <v>0</v>
      </c>
      <c r="ND404" s="7">
        <f t="shared" ca="1" si="2185"/>
        <v>0</v>
      </c>
      <c r="NE404" s="7" t="str">
        <f ca="1">IFERROR(IF(NE403+ND404&gt;NF$4,NE403,NE403+ND404),"")</f>
        <v/>
      </c>
      <c r="NF404" s="7">
        <f t="shared" ca="1" si="2245"/>
        <v>0</v>
      </c>
      <c r="NG404" s="7">
        <f t="shared" ca="1" si="2186"/>
        <v>0.15988315876398751</v>
      </c>
      <c r="NH404" s="7">
        <f t="shared" ca="1" si="2187"/>
        <v>-8.2960081840910582E-2</v>
      </c>
      <c r="NI404" s="7">
        <f t="shared" ca="1" si="2188"/>
        <v>0</v>
      </c>
      <c r="NJ404" s="7">
        <f t="shared" ca="1" si="2189"/>
        <v>0</v>
      </c>
      <c r="NK404" s="7" t="str">
        <f ca="1">IFERROR(IF(NK403+NJ404&gt;NL$4,NK403,NK403+NJ404),"")</f>
        <v/>
      </c>
      <c r="NL404" s="7">
        <f t="shared" ca="1" si="2246"/>
        <v>0</v>
      </c>
      <c r="NM404" s="7">
        <f t="shared" ca="1" si="2190"/>
        <v>0.56485420141710396</v>
      </c>
      <c r="NN404" s="7">
        <f t="shared" ca="1" si="2191"/>
        <v>-0.48793112449402704</v>
      </c>
      <c r="NO404" s="7">
        <f t="shared" ca="1" si="2192"/>
        <v>0</v>
      </c>
      <c r="NP404" s="7">
        <f t="shared" ca="1" si="2193"/>
        <v>0</v>
      </c>
      <c r="NQ404" s="7" t="str">
        <f ca="1">IFERROR(IF(NQ403+NP404&gt;NR$4,NQ403,NQ403+NP404),"")</f>
        <v/>
      </c>
      <c r="NR404" s="7">
        <f t="shared" ca="1" si="2247"/>
        <v>0</v>
      </c>
      <c r="NT404">
        <v>406</v>
      </c>
      <c r="NU404" s="7" t="s">
        <v>19</v>
      </c>
      <c r="NV404" s="7" t="str">
        <f t="shared" ca="1" si="1987"/>
        <v/>
      </c>
      <c r="NW404" s="7" t="str">
        <f t="shared" ca="1" si="2194"/>
        <v/>
      </c>
      <c r="NX404" t="str">
        <f ca="1">IFERROR(VLOOKUP(NT404,$K$3:$AK$568,8,FALSE),"")</f>
        <v/>
      </c>
      <c r="NY404" t="str">
        <f ca="1">IFERROR(VLOOKUP(NT404,$K$3:$AK$568,9,FALSE),"")</f>
        <v/>
      </c>
      <c r="NZ404" s="7" t="str">
        <f ca="1">IFERROR(VLOOKUP(NT404,$K$3:$AK$568,27,FALSE),"")</f>
        <v/>
      </c>
      <c r="OB404">
        <v>406</v>
      </c>
      <c r="OC404" s="7" t="s">
        <v>19</v>
      </c>
      <c r="OD404" t="e">
        <f t="shared" ca="1" si="2248"/>
        <v>#N/A</v>
      </c>
      <c r="OE404" s="7" t="str">
        <f t="shared" ca="1" si="2249"/>
        <v/>
      </c>
      <c r="OF404" s="7" t="str">
        <f t="shared" ca="1" si="2250"/>
        <v/>
      </c>
      <c r="OG404" t="str">
        <f t="shared" ca="1" si="2251"/>
        <v/>
      </c>
      <c r="OI404">
        <v>406</v>
      </c>
      <c r="OJ404" s="7" t="s">
        <v>19</v>
      </c>
      <c r="OK404" s="7" t="str">
        <f t="shared" ca="1" si="2252"/>
        <v/>
      </c>
      <c r="OL404" s="7" t="str">
        <f t="shared" ca="1" si="2253"/>
        <v/>
      </c>
      <c r="OM404" t="str">
        <f ca="1">IFERROR(VLOOKUP(OI404,$L$3:$AK$568,7,FALSE),"")</f>
        <v/>
      </c>
      <c r="ON404" t="str">
        <f ca="1">IFERROR(VLOOKUP(OI404,$L$3:$AK$568,8,FALSE),"")</f>
        <v/>
      </c>
      <c r="OO404" s="7" t="str">
        <f ca="1">IFERROR(VLOOKUP(OI404,$L$3:$AK$568,26,FALSE),"")</f>
        <v/>
      </c>
      <c r="OQ404">
        <v>406</v>
      </c>
      <c r="OR404" s="7" t="s">
        <v>19</v>
      </c>
      <c r="OS404" t="e">
        <f t="shared" ca="1" si="2254"/>
        <v>#N/A</v>
      </c>
      <c r="OT404" s="7" t="str">
        <f t="shared" ca="1" si="2255"/>
        <v/>
      </c>
      <c r="OU404" s="7" t="str">
        <f t="shared" ca="1" si="2256"/>
        <v/>
      </c>
      <c r="OV404" t="str">
        <f t="shared" ca="1" si="2257"/>
        <v/>
      </c>
      <c r="OX404">
        <v>406</v>
      </c>
      <c r="OY404" s="7" t="s">
        <v>19</v>
      </c>
      <c r="OZ404" s="7" t="str">
        <f t="shared" ca="1" si="2258"/>
        <v/>
      </c>
      <c r="PA404" s="7" t="str">
        <f t="shared" ca="1" si="2259"/>
        <v/>
      </c>
      <c r="PB404" t="str">
        <f ca="1">IFERROR(VLOOKUP(OX404,$M$3:$AK$568,6,FALSE),"")</f>
        <v/>
      </c>
      <c r="PC404" t="str">
        <f ca="1">IFERROR(VLOOKUP(OX404,$M$3:$AK$568,7,FALSE),"")</f>
        <v/>
      </c>
      <c r="PD404" s="7" t="str">
        <f ca="1">IFERROR(VLOOKUP(OX404,$M$3:$AK$568,25,FALSE),"")</f>
        <v/>
      </c>
      <c r="PF404">
        <v>406</v>
      </c>
      <c r="PG404" s="7" t="s">
        <v>19</v>
      </c>
      <c r="PH404" t="e">
        <f t="shared" ca="1" si="2260"/>
        <v>#N/A</v>
      </c>
      <c r="PI404" s="7" t="str">
        <f t="shared" ca="1" si="2261"/>
        <v/>
      </c>
      <c r="PJ404" s="7" t="str">
        <f t="shared" ca="1" si="2262"/>
        <v/>
      </c>
      <c r="PK404" t="str">
        <f t="shared" ca="1" si="2263"/>
        <v/>
      </c>
      <c r="PM404">
        <v>406</v>
      </c>
      <c r="PN404" s="7" t="s">
        <v>19</v>
      </c>
      <c r="PO404" s="202" t="str">
        <f t="shared" ca="1" si="2264"/>
        <v/>
      </c>
      <c r="PP404" s="7" t="str">
        <f t="shared" ca="1" si="2265"/>
        <v/>
      </c>
      <c r="PQ404" t="str">
        <f ca="1">IFERROR(VLOOKUP(PM404,$G$325:$R$409,12,FALSE),"")</f>
        <v/>
      </c>
      <c r="PR404" t="e">
        <f ca="1">VLOOKUP(PM404,$G$324:$Q$409,11,FALSE)</f>
        <v>#N/A</v>
      </c>
      <c r="PS404" s="7" t="str">
        <f ca="1">VLOOKUP(PQ404,$R$325:$Y$409,8,FALSE)</f>
        <v>- -</v>
      </c>
      <c r="PT404" s="7">
        <f ca="1">ReSt</f>
        <v>-4</v>
      </c>
      <c r="PU404" s="7" t="e">
        <f t="shared" ca="1" si="2266"/>
        <v>#N/A</v>
      </c>
      <c r="PV404" s="7" t="e">
        <f t="shared" ca="1" si="2267"/>
        <v>#N/A</v>
      </c>
      <c r="PW404" s="7" t="str">
        <f ca="1">VLOOKUP(PQ404,$R$325:$AK$409,8,FALSE)</f>
        <v>- -</v>
      </c>
      <c r="PX404" s="7"/>
      <c r="PY404">
        <v>406</v>
      </c>
      <c r="PZ404" s="7" t="s">
        <v>19</v>
      </c>
      <c r="QA404" t="str">
        <f t="shared" ca="1" si="2268"/>
        <v/>
      </c>
      <c r="QB404" s="7" t="str">
        <f t="shared" ca="1" si="2269"/>
        <v/>
      </c>
      <c r="QC404" s="7" t="str">
        <f t="shared" ca="1" si="2270"/>
        <v/>
      </c>
      <c r="QD404" t="str">
        <f t="shared" ca="1" si="2271"/>
        <v/>
      </c>
      <c r="QF404">
        <v>406</v>
      </c>
      <c r="QG404" s="7" t="s">
        <v>19</v>
      </c>
      <c r="QH404" s="7" t="str">
        <f t="shared" ca="1" si="2272"/>
        <v/>
      </c>
      <c r="QI404" s="7" t="e">
        <f t="shared" ca="1" si="2273"/>
        <v>#VALUE!</v>
      </c>
      <c r="QJ404" t="e">
        <f t="shared" ca="1" si="2274"/>
        <v>#N/A</v>
      </c>
      <c r="QK404" s="7" t="e">
        <f t="shared" ca="1" si="2275"/>
        <v>#N/A</v>
      </c>
      <c r="QM404">
        <v>406</v>
      </c>
      <c r="QN404" s="7" t="s">
        <v>19</v>
      </c>
      <c r="QO404" t="str">
        <f t="shared" ca="1" si="2276"/>
        <v/>
      </c>
      <c r="QP404" s="7" t="str">
        <f t="shared" ca="1" si="2277"/>
        <v/>
      </c>
      <c r="QQ404" t="str">
        <f t="shared" ca="1" si="2278"/>
        <v/>
      </c>
    </row>
    <row r="405" spans="1:459" x14ac:dyDescent="0.25">
      <c r="A405" s="240" t="str">
        <f>IF('Character Sheet'!$B$4="Creature","N","Y")</f>
        <v>Y</v>
      </c>
      <c r="C405" s="75"/>
      <c r="D405" s="76"/>
      <c r="F405" s="75">
        <v>2</v>
      </c>
      <c r="G405" s="76">
        <f t="shared" ca="1" si="1897"/>
        <v>0</v>
      </c>
      <c r="I405" s="75" t="s">
        <v>1812</v>
      </c>
      <c r="J405" s="85"/>
      <c r="K405" s="85">
        <f t="shared" ca="1" si="1951"/>
        <v>7</v>
      </c>
      <c r="L405" s="85">
        <f t="shared" ca="1" si="1924"/>
        <v>7</v>
      </c>
      <c r="M405" s="70">
        <f t="shared" ca="1" si="1593"/>
        <v>18</v>
      </c>
      <c r="O405" s="222">
        <f ca="1">BP405</f>
        <v>334</v>
      </c>
      <c r="Q405" s="7" t="s">
        <v>1758</v>
      </c>
      <c r="R405" s="9" t="str">
        <f ca="1">IFERROR(VLOOKUP(F405,INDIRECT(Calculations!$D$102),2,FALSE),"")</f>
        <v>Mind Disease</v>
      </c>
      <c r="S405" s="9" t="str">
        <f t="shared" ca="1" si="1895"/>
        <v>Mind Disease</v>
      </c>
      <c r="T405" s="61" t="str">
        <f ca="1">SUBSTITUTE(IFERROR(IFERROR(VLOOKUP(R405,'[1]Skill Statistics'!$A$3:$C$513,2,FALSE),VLOOKUP(Q405,'[1]Skill Statistics'!$A$3:$C$513,2,FALSE)),T404),"R*","ReSt")</f>
        <v>ReSt/ReSt</v>
      </c>
      <c r="U405" s="61" t="str">
        <f ca="1">IFERROR(IFERROR(VLOOKUP(R405,'[1]Skill Statistics'!$A$3:$C$513,3,FALSE),VLOOKUP(Q405,'[1]Skill Statistics'!$A$3:$C$513,3,FALSE)),U404)</f>
        <v>Me</v>
      </c>
      <c r="V405" s="61" t="str">
        <f ca="1">IF(R405="","- -",IF(ISNUMBER(SEARCH("Category",R405)),"- -",IFERROR(IFERROR(VLOOKUP(Q405,[1]Professions!$A$4:$AM$288,MATCH(Profession,[1]Professions!$A$1:$AM$1,0),FALSE),VLOOKUP(Q405,Calculations!$B$91:$I$95,8,FALSE)),"- -")))</f>
        <v>15 / 20</v>
      </c>
      <c r="W405" s="60">
        <f ca="1">BL405</f>
        <v>0</v>
      </c>
      <c r="X405" s="7">
        <f ca="1">IFERROR(VLOOKUP(R405,$BS$6:$NR$519,MATCH(ActualLevel,$BS$3:$NR$3,0),FALSE),"- -")</f>
        <v>0</v>
      </c>
      <c r="Y405" s="7">
        <f t="shared" ca="1" si="1925"/>
        <v>0</v>
      </c>
      <c r="Z405" s="7">
        <f ca="1">IFERROR(VLOOKUP(Y405,Charts!$BQ$2:$BR$52,2,FALSE),"- -")</f>
        <v>-25</v>
      </c>
      <c r="AA405" s="7">
        <f t="shared" ca="1" si="1599"/>
        <v>-1</v>
      </c>
      <c r="AB405" s="7">
        <f t="shared" ca="1" si="1920"/>
        <v>0</v>
      </c>
      <c r="AC405" s="7"/>
      <c r="AD405" s="7"/>
      <c r="AE405" s="7"/>
      <c r="AF405" s="7"/>
      <c r="AG405" s="7"/>
      <c r="AH405" s="43"/>
      <c r="AI405" s="7"/>
      <c r="AJ405" s="7"/>
      <c r="AK405" s="7">
        <f t="shared" ca="1" si="1600"/>
        <v>-26</v>
      </c>
      <c r="AL405" s="7"/>
      <c r="AM405" s="69">
        <f>IFERROR(VLOOKUP(Q405,'[1]Skill Statistics'!$A$3:$AN$513,MATCH(Profession,'[1]Skill Statistics'!$A$2:$AN$2,0),FALSE),0)</f>
        <v>0</v>
      </c>
      <c r="AN405" s="85">
        <f>IFERROR(VLOOKUP(Q405,'[1]Skill Statistics'!$A$3:$BK$513,MATCH(Archetype,'[1]Skill Statistics'!$A$2:$BK$2,0),FALSE),0)</f>
        <v>0</v>
      </c>
      <c r="AO405" s="85">
        <f>IFERROR(VLOOKUP(Q405,'[1]Skill Statistics'!$A$3:$BB$513,MATCH(Race,'[1]Skill Statistics'!$A$2:$BB$2,0),FALSE),0)</f>
        <v>0</v>
      </c>
      <c r="AP405" s="85">
        <f t="shared" ca="1" si="2195"/>
        <v>-0.1</v>
      </c>
      <c r="AQ405" s="70"/>
      <c r="AS405" s="69">
        <f>IFERROR(VLOOKUP(Q405,'[1]Professional Skills'!$A$4:$AM$288,MATCH(Profession,'[1]Professional Skills'!$A$3:$AM$3,0),FALSE),"- -")</f>
        <v>0</v>
      </c>
      <c r="AT405" t="s">
        <v>1812</v>
      </c>
      <c r="AU405" s="7" t="str">
        <f t="shared" si="1922"/>
        <v/>
      </c>
      <c r="AV405" s="7">
        <f t="shared" ca="1" si="1921"/>
        <v>0</v>
      </c>
      <c r="AW405" t="str">
        <f t="shared" si="2279"/>
        <v/>
      </c>
      <c r="AX405" t="str">
        <f>IFERROR(_xlfn.RANK.EQ(AW405,$AW$5:$AW$568),"")</f>
        <v/>
      </c>
      <c r="AY405">
        <f t="shared" si="1595"/>
        <v>0</v>
      </c>
      <c r="AZ405" s="70" t="str">
        <f t="shared" si="1601"/>
        <v/>
      </c>
      <c r="BB405" s="69" t="str">
        <f>IFERROR(IF(Q405="Language",VLOOKUP(R405,[1]Cultures!$B$4:$N$218,MATCH(Culture,[1]Cultures!$B$3:$N$3,0),FALSE),VLOOKUP(Q405,[1]Cultures!$B$4:$O$212,MATCH(Culture,[1]Cultures!$B$3:$O$3,0),FALSE)),"- -")</f>
        <v>- -</v>
      </c>
      <c r="BC405" t="s">
        <v>1812</v>
      </c>
      <c r="BD405">
        <f t="shared" ca="1" si="1899"/>
        <v>0.50228820075688074</v>
      </c>
      <c r="BE405">
        <f t="shared" ca="1" si="2280"/>
        <v>0.40228820075688076</v>
      </c>
      <c r="BH405">
        <f ca="1">_xlfn.RANK.EQ(BE405,$BE$404:$BE$409)</f>
        <v>4</v>
      </c>
      <c r="BI405" s="7">
        <f ca="1">IFERROR(IF(BH405=1,IF(BB405=1,1,IF(BB405=2,2,IF(BH405=2,IF(BB405=3,1,IF(BB405&gt;=4,2,IF(BH405=3,IF(BB405=5,1,IF(BB405&gt;=6,2,IF(BH405=4,IF(BB405=7,1,IF(BB405&gt;=8,2,IF(BH405=5,IF(BB405=9,1,IF(BB405&gt;=10,2,0)),0))),0))),0))),0))),0)+(IF(BC405="*",0,BB405)),"- -")</f>
        <v>0</v>
      </c>
      <c r="BK405" s="7"/>
      <c r="BL405" s="70">
        <f ca="1">IF(V405="- -","- -",SUM(BI405:BK405))</f>
        <v>0</v>
      </c>
      <c r="BN405" s="69">
        <f ca="1">IFERROR(VLOOKUP(V405,Charts!$BT$2:$BV$14,3,FALSE),"- -")</f>
        <v>7.6923076923076927E-2</v>
      </c>
      <c r="BO405" s="85">
        <f t="shared" ca="1" si="2196"/>
        <v>1.1741436411013741</v>
      </c>
      <c r="BP405" s="70">
        <f t="shared" ca="1" si="2281"/>
        <v>334</v>
      </c>
      <c r="BR405" s="7">
        <v>404</v>
      </c>
      <c r="BS405" s="9" t="str">
        <f ca="1">VLOOKUP(BR405,$O$3:$R$568,4,FALSE)</f>
        <v>Spinner</v>
      </c>
      <c r="BT405" s="7" t="str">
        <f ca="1">VLOOKUP(BS405,$R$3:$V$568,5,FALSE)</f>
        <v>2 / 4</v>
      </c>
      <c r="BU405" s="7">
        <f ca="1">VLOOKUP(BT405,Charts!$BT$2:$BV$14,3,FALSE)</f>
        <v>0.76923076923076927</v>
      </c>
      <c r="BV405" s="7" t="str">
        <f t="shared" ca="1" si="1988"/>
        <v>2</v>
      </c>
      <c r="BW405" s="7" t="str">
        <f t="shared" ca="1" si="1989"/>
        <v>4</v>
      </c>
      <c r="BY405" s="7">
        <f t="shared" ca="1" si="1990"/>
        <v>0.21935491039484478</v>
      </c>
      <c r="BZ405" s="7">
        <f t="shared" ca="1" si="1991"/>
        <v>0.54987585883592449</v>
      </c>
      <c r="CA405" s="7">
        <f t="shared" ca="1" si="1992"/>
        <v>1</v>
      </c>
      <c r="CB405" s="7" t="str">
        <f t="shared" ca="1" si="1993"/>
        <v>2</v>
      </c>
      <c r="CC405" s="7" t="str">
        <f ca="1">IFERROR(IF(CC404+CB405&gt;CD$4,CC404,CC404+CB405),"")</f>
        <v/>
      </c>
      <c r="CD405" s="7">
        <f t="shared" ca="1" si="2197"/>
        <v>0</v>
      </c>
      <c r="CE405" s="7">
        <f t="shared" ca="1" si="1994"/>
        <v>0.78927447651927585</v>
      </c>
      <c r="CF405" s="7">
        <f t="shared" ca="1" si="1995"/>
        <v>-2.0043707288506574E-2</v>
      </c>
      <c r="CG405" s="7">
        <f t="shared" ca="1" si="1996"/>
        <v>0</v>
      </c>
      <c r="CH405" s="7">
        <f t="shared" ca="1" si="1997"/>
        <v>0</v>
      </c>
      <c r="CI405" s="7" t="str">
        <f ca="1">IFERROR(IF(CI404+CH405&gt;CJ$4,CI404,CI404+CH405),"")</f>
        <v/>
      </c>
      <c r="CJ405" s="7">
        <f t="shared" ca="1" si="2198"/>
        <v>0</v>
      </c>
      <c r="CK405" s="7">
        <f t="shared" ca="1" si="1998"/>
        <v>0.68010347480186473</v>
      </c>
      <c r="CL405" s="7">
        <f t="shared" ca="1" si="1999"/>
        <v>8.9127294428904547E-2</v>
      </c>
      <c r="CM405" s="7">
        <f t="shared" ca="1" si="2000"/>
        <v>1</v>
      </c>
      <c r="CN405" s="7" t="str">
        <f t="shared" ca="1" si="2001"/>
        <v>2</v>
      </c>
      <c r="CO405" s="7" t="str">
        <f ca="1">IFERROR(IF(CO404+CN405&gt;CP$4,CO404,CO404+CN405),"")</f>
        <v/>
      </c>
      <c r="CP405" s="7">
        <f t="shared" ca="1" si="2199"/>
        <v>0</v>
      </c>
      <c r="CQ405" s="7">
        <f t="shared" ca="1" si="2002"/>
        <v>0.81555027866984309</v>
      </c>
      <c r="CR405" s="7">
        <f t="shared" ca="1" si="2003"/>
        <v>-4.6319509439073814E-2</v>
      </c>
      <c r="CS405" s="7">
        <f t="shared" ca="1" si="2004"/>
        <v>0</v>
      </c>
      <c r="CT405" s="7">
        <f t="shared" ca="1" si="2005"/>
        <v>0</v>
      </c>
      <c r="CU405" s="7" t="str">
        <f ca="1">IFERROR(IF(CU404+CT405&gt;CV$4,CU404,CU404+CT405),"")</f>
        <v/>
      </c>
      <c r="CV405" s="7">
        <f t="shared" ca="1" si="2200"/>
        <v>0</v>
      </c>
      <c r="CW405" s="7">
        <f t="shared" ca="1" si="2006"/>
        <v>0.37830633509446154</v>
      </c>
      <c r="CX405" s="7">
        <f t="shared" ca="1" si="2007"/>
        <v>0.39092443413630773</v>
      </c>
      <c r="CY405" s="7">
        <f t="shared" ca="1" si="2008"/>
        <v>1</v>
      </c>
      <c r="CZ405" s="7" t="str">
        <f t="shared" ca="1" si="2009"/>
        <v>2</v>
      </c>
      <c r="DA405" s="7" t="str">
        <f ca="1">IFERROR(IF(DA404+CZ405&gt;DB$4,DA404,DA404+CZ405),"")</f>
        <v/>
      </c>
      <c r="DB405" s="7">
        <f t="shared" ca="1" si="2201"/>
        <v>0</v>
      </c>
      <c r="DC405" s="7">
        <f t="shared" ca="1" si="2010"/>
        <v>0.85824876748180556</v>
      </c>
      <c r="DD405" s="7">
        <f t="shared" ca="1" si="2011"/>
        <v>-8.901799825103629E-2</v>
      </c>
      <c r="DE405" s="7">
        <f t="shared" ca="1" si="2012"/>
        <v>0</v>
      </c>
      <c r="DF405" s="7">
        <f t="shared" ca="1" si="2013"/>
        <v>0</v>
      </c>
      <c r="DG405" s="7" t="str">
        <f ca="1">IFERROR(IF(DG404+DF405&gt;DH$4,DG404,DG404+DF405),"")</f>
        <v/>
      </c>
      <c r="DH405" s="7">
        <f t="shared" ca="1" si="2202"/>
        <v>0</v>
      </c>
      <c r="DI405" s="7">
        <f t="shared" ca="1" si="2014"/>
        <v>0.40281080708236128</v>
      </c>
      <c r="DJ405" s="7">
        <f t="shared" ca="1" si="2015"/>
        <v>0.366419962148408</v>
      </c>
      <c r="DK405" s="7">
        <f t="shared" ca="1" si="2016"/>
        <v>1</v>
      </c>
      <c r="DL405" s="7" t="str">
        <f t="shared" ca="1" si="2017"/>
        <v>2</v>
      </c>
      <c r="DM405" s="7" t="str">
        <f ca="1">IFERROR(IF(DM404+DL405&gt;DN$4,DM404,DM404+DL405),"")</f>
        <v/>
      </c>
      <c r="DN405" s="7">
        <f t="shared" ca="1" si="2203"/>
        <v>0</v>
      </c>
      <c r="DO405" s="7">
        <f t="shared" ca="1" si="2018"/>
        <v>0.15381298898924556</v>
      </c>
      <c r="DP405" s="7">
        <f t="shared" ca="1" si="2019"/>
        <v>0.61541778024152372</v>
      </c>
      <c r="DQ405" s="7">
        <f t="shared" ca="1" si="2020"/>
        <v>1</v>
      </c>
      <c r="DR405" s="7" t="str">
        <f t="shared" ca="1" si="2021"/>
        <v>2</v>
      </c>
      <c r="DS405" s="7" t="str">
        <f ca="1">IFERROR(IF(DS404+DR405&gt;DT$4,DS404,DS404+DR405),"")</f>
        <v/>
      </c>
      <c r="DT405" s="7">
        <f t="shared" ca="1" si="2204"/>
        <v>0</v>
      </c>
      <c r="DU405" s="7">
        <f t="shared" ca="1" si="2022"/>
        <v>0.26414711706349203</v>
      </c>
      <c r="DV405" s="7">
        <f t="shared" ca="1" si="2023"/>
        <v>0.50508365216727724</v>
      </c>
      <c r="DW405" s="7">
        <f t="shared" ca="1" si="2024"/>
        <v>1</v>
      </c>
      <c r="DX405" s="7" t="str">
        <f t="shared" ca="1" si="2025"/>
        <v>2</v>
      </c>
      <c r="DY405" s="7" t="str">
        <f ca="1">IFERROR(IF(DY404+DX405&gt;DZ$4,DY404,DY404+DX405),"")</f>
        <v/>
      </c>
      <c r="DZ405" s="7">
        <f t="shared" ca="1" si="2205"/>
        <v>0</v>
      </c>
      <c r="EA405" s="7">
        <f t="shared" ca="1" si="2026"/>
        <v>0.12253018425904549</v>
      </c>
      <c r="EB405" s="7">
        <f t="shared" ca="1" si="2027"/>
        <v>0.64670058497172378</v>
      </c>
      <c r="EC405" s="7">
        <f t="shared" ca="1" si="2028"/>
        <v>1</v>
      </c>
      <c r="ED405" s="7" t="str">
        <f t="shared" ca="1" si="2029"/>
        <v>2</v>
      </c>
      <c r="EE405" s="7" t="str">
        <f ca="1">IFERROR(IF(EE404+ED405&gt;EF$4,EE404,EE404+ED405),"")</f>
        <v/>
      </c>
      <c r="EF405" s="7">
        <f t="shared" ca="1" si="2206"/>
        <v>0</v>
      </c>
      <c r="EG405" s="7">
        <f t="shared" ca="1" si="2030"/>
        <v>0.53317592886069398</v>
      </c>
      <c r="EH405" s="7">
        <f t="shared" ca="1" si="2031"/>
        <v>0.23605484037007529</v>
      </c>
      <c r="EI405" s="7">
        <f t="shared" ca="1" si="2032"/>
        <v>1</v>
      </c>
      <c r="EJ405" s="7" t="str">
        <f t="shared" ca="1" si="2033"/>
        <v>2</v>
      </c>
      <c r="EK405" s="7" t="str">
        <f ca="1">IFERROR(IF(EK404+EJ405&gt;EL$4,EK404,EK404+EJ405),"")</f>
        <v/>
      </c>
      <c r="EL405" s="7">
        <f t="shared" ca="1" si="2207"/>
        <v>0</v>
      </c>
      <c r="EM405" s="7">
        <f t="shared" ca="1" si="2034"/>
        <v>0.84568951933326098</v>
      </c>
      <c r="EN405" s="7">
        <f t="shared" ca="1" si="2035"/>
        <v>-7.6458750102491702E-2</v>
      </c>
      <c r="EO405" s="7">
        <f t="shared" ca="1" si="2036"/>
        <v>0</v>
      </c>
      <c r="EP405" s="7">
        <f t="shared" ca="1" si="2037"/>
        <v>0</v>
      </c>
      <c r="EQ405" s="7" t="str">
        <f ca="1">IFERROR(IF(EQ404+EP405&gt;ER$4,EQ404,EQ404+EP405),"")</f>
        <v/>
      </c>
      <c r="ER405" s="7">
        <f t="shared" ca="1" si="2208"/>
        <v>0</v>
      </c>
      <c r="ES405" s="7">
        <f t="shared" ca="1" si="2038"/>
        <v>0.89930864184949399</v>
      </c>
      <c r="ET405" s="7">
        <f t="shared" ca="1" si="2039"/>
        <v>-0.13007787261872472</v>
      </c>
      <c r="EU405" s="7">
        <f t="shared" ca="1" si="2040"/>
        <v>0</v>
      </c>
      <c r="EV405" s="7">
        <f t="shared" ca="1" si="2041"/>
        <v>0</v>
      </c>
      <c r="EW405" s="7" t="str">
        <f ca="1">IFERROR(IF(EW404+EV405&gt;EX$4,EW404,EW404+EV405),"")</f>
        <v/>
      </c>
      <c r="EX405" s="7">
        <f t="shared" ca="1" si="2209"/>
        <v>0</v>
      </c>
      <c r="EY405" s="7">
        <f t="shared" ca="1" si="2042"/>
        <v>0.99644677649015556</v>
      </c>
      <c r="EZ405" s="7">
        <f t="shared" ca="1" si="2043"/>
        <v>-0.22721600725938629</v>
      </c>
      <c r="FA405" s="7">
        <f t="shared" ca="1" si="2044"/>
        <v>0</v>
      </c>
      <c r="FB405" s="7">
        <f t="shared" ca="1" si="2045"/>
        <v>0</v>
      </c>
      <c r="FC405" s="7" t="str">
        <f ca="1">IFERROR(IF(FC404+FB405&gt;FD$4,FC404,FC404+FB405),"")</f>
        <v/>
      </c>
      <c r="FD405" s="7">
        <f t="shared" ca="1" si="2210"/>
        <v>0</v>
      </c>
      <c r="FE405" s="7">
        <f t="shared" ca="1" si="2046"/>
        <v>0.36628196966767002</v>
      </c>
      <c r="FF405" s="7">
        <f t="shared" ca="1" si="2047"/>
        <v>0.40294879956309926</v>
      </c>
      <c r="FG405" s="7">
        <f t="shared" ca="1" si="2048"/>
        <v>1</v>
      </c>
      <c r="FH405" s="7" t="str">
        <f t="shared" ca="1" si="2049"/>
        <v>2</v>
      </c>
      <c r="FI405" s="7" t="str">
        <f ca="1">IFERROR(IF(FI404+FH405&gt;FJ$4,FI404,FI404+FH405),"")</f>
        <v/>
      </c>
      <c r="FJ405" s="7">
        <f t="shared" ca="1" si="2211"/>
        <v>0</v>
      </c>
      <c r="FK405" s="7">
        <f t="shared" ca="1" si="2050"/>
        <v>0.38363304678138788</v>
      </c>
      <c r="FL405" s="7">
        <f t="shared" ca="1" si="2051"/>
        <v>0.3855977224493814</v>
      </c>
      <c r="FM405" s="7">
        <f t="shared" ca="1" si="2052"/>
        <v>1</v>
      </c>
      <c r="FN405" s="7" t="str">
        <f t="shared" ca="1" si="2053"/>
        <v>2</v>
      </c>
      <c r="FO405" s="7" t="str">
        <f ca="1">IFERROR(IF(FO404+FN405&gt;FP$4,FO404,FO404+FN405),"")</f>
        <v/>
      </c>
      <c r="FP405" s="7">
        <f t="shared" ca="1" si="2212"/>
        <v>0</v>
      </c>
      <c r="FQ405" s="7">
        <f t="shared" ca="1" si="2054"/>
        <v>0.31522230388311157</v>
      </c>
      <c r="FR405" s="7">
        <f t="shared" ca="1" si="2055"/>
        <v>0.45400846534765771</v>
      </c>
      <c r="FS405" s="7">
        <f t="shared" ca="1" si="2056"/>
        <v>1</v>
      </c>
      <c r="FT405" s="7" t="str">
        <f t="shared" ca="1" si="2057"/>
        <v>2</v>
      </c>
      <c r="FU405" s="7" t="str">
        <f ca="1">IFERROR(IF(FU404+FT405&gt;FV$4,FU404,FU404+FT405),"")</f>
        <v/>
      </c>
      <c r="FV405" s="7">
        <f t="shared" ca="1" si="2213"/>
        <v>0</v>
      </c>
      <c r="FW405" s="7">
        <f t="shared" ca="1" si="2058"/>
        <v>8.3240802701869177E-2</v>
      </c>
      <c r="FX405" s="7">
        <f t="shared" ca="1" si="2059"/>
        <v>0.6859899665289001</v>
      </c>
      <c r="FY405" s="7">
        <f t="shared" ca="1" si="2060"/>
        <v>1</v>
      </c>
      <c r="FZ405" s="7" t="str">
        <f t="shared" ca="1" si="2061"/>
        <v>2</v>
      </c>
      <c r="GA405" s="7" t="str">
        <f ca="1">IFERROR(IF(GA404+FZ405&gt;GB$4,GA404,GA404+FZ405),"")</f>
        <v/>
      </c>
      <c r="GB405" s="7">
        <f t="shared" ca="1" si="2214"/>
        <v>0</v>
      </c>
      <c r="GC405" s="7">
        <f t="shared" ca="1" si="2062"/>
        <v>0.62075042036072248</v>
      </c>
      <c r="GD405" s="7">
        <f t="shared" ca="1" si="2063"/>
        <v>0.1484803488700468</v>
      </c>
      <c r="GE405" s="7">
        <f t="shared" ca="1" si="2064"/>
        <v>1</v>
      </c>
      <c r="GF405" s="7" t="str">
        <f t="shared" ca="1" si="2065"/>
        <v>2</v>
      </c>
      <c r="GG405" s="7" t="str">
        <f ca="1">IFERROR(IF(GG404+GF405&gt;GH$4,GG404,GG404+GF405),"")</f>
        <v/>
      </c>
      <c r="GH405" s="7">
        <f t="shared" ca="1" si="2215"/>
        <v>0</v>
      </c>
      <c r="GI405" s="7">
        <f t="shared" ca="1" si="2066"/>
        <v>0.79256946087137081</v>
      </c>
      <c r="GJ405" s="7">
        <f t="shared" ca="1" si="2067"/>
        <v>-2.3338691640601539E-2</v>
      </c>
      <c r="GK405" s="7">
        <f t="shared" ca="1" si="2068"/>
        <v>0</v>
      </c>
      <c r="GL405" s="7">
        <f t="shared" ca="1" si="2069"/>
        <v>0</v>
      </c>
      <c r="GM405" s="7" t="str">
        <f ca="1">IFERROR(IF(GM404+GL405&gt;GN$4,GM404,GM404+GL405),"")</f>
        <v/>
      </c>
      <c r="GN405" s="7">
        <f t="shared" ca="1" si="2216"/>
        <v>0</v>
      </c>
      <c r="GO405" s="7">
        <f t="shared" ca="1" si="2070"/>
        <v>0.35507758439713288</v>
      </c>
      <c r="GP405" s="7">
        <f t="shared" ca="1" si="2071"/>
        <v>0.41415318483363639</v>
      </c>
      <c r="GQ405" s="7">
        <f t="shared" ca="1" si="2072"/>
        <v>1</v>
      </c>
      <c r="GR405" s="7" t="str">
        <f t="shared" ca="1" si="2073"/>
        <v>2</v>
      </c>
      <c r="GS405" s="7" t="str">
        <f ca="1">IFERROR(IF(GS404+GR405&gt;GT$4,GS404,GS404+GR405),"")</f>
        <v/>
      </c>
      <c r="GT405" s="7">
        <f t="shared" ca="1" si="2217"/>
        <v>0</v>
      </c>
      <c r="GU405" s="7">
        <f t="shared" ca="1" si="2074"/>
        <v>0.22576773289144658</v>
      </c>
      <c r="GV405" s="7">
        <f t="shared" ca="1" si="2075"/>
        <v>0.54346303633932269</v>
      </c>
      <c r="GW405" s="7">
        <f t="shared" ca="1" si="2076"/>
        <v>1</v>
      </c>
      <c r="GX405" s="7" t="str">
        <f t="shared" ca="1" si="2077"/>
        <v>2</v>
      </c>
      <c r="GY405" s="7" t="str">
        <f ca="1">IFERROR(IF(GY404+GX405&gt;GZ$4,GY404,GY404+GX405),"")</f>
        <v/>
      </c>
      <c r="GZ405" s="7">
        <f t="shared" ca="1" si="2218"/>
        <v>0</v>
      </c>
      <c r="HA405" s="7">
        <f t="shared" ca="1" si="2078"/>
        <v>0.42801387778343747</v>
      </c>
      <c r="HB405" s="7">
        <f t="shared" ca="1" si="2079"/>
        <v>0.3412168914473318</v>
      </c>
      <c r="HC405" s="7">
        <f t="shared" ca="1" si="2080"/>
        <v>1</v>
      </c>
      <c r="HD405" s="7" t="str">
        <f t="shared" ca="1" si="2081"/>
        <v>2</v>
      </c>
      <c r="HE405" s="7" t="str">
        <f ca="1">IFERROR(IF(HE404+HD405&gt;HF$4,HE404,HE404+HD405),"")</f>
        <v/>
      </c>
      <c r="HF405" s="7">
        <f t="shared" ca="1" si="2219"/>
        <v>0</v>
      </c>
      <c r="HG405" s="7">
        <f t="shared" ca="1" si="2082"/>
        <v>5.6571684849362813E-2</v>
      </c>
      <c r="HH405" s="7">
        <f t="shared" ca="1" si="2083"/>
        <v>0.71265908438140646</v>
      </c>
      <c r="HI405" s="7">
        <f t="shared" ca="1" si="2084"/>
        <v>1</v>
      </c>
      <c r="HJ405" s="7" t="str">
        <f t="shared" ca="1" si="2085"/>
        <v>2</v>
      </c>
      <c r="HK405" s="7" t="str">
        <f ca="1">IFERROR(IF(HK404+HJ405&gt;HL$4,HK404,HK404+HJ405),"")</f>
        <v/>
      </c>
      <c r="HL405" s="7">
        <f t="shared" ca="1" si="2220"/>
        <v>0</v>
      </c>
      <c r="HM405" s="7">
        <f t="shared" ca="1" si="2086"/>
        <v>0.45116217113018164</v>
      </c>
      <c r="HN405" s="7">
        <f t="shared" ca="1" si="2087"/>
        <v>0.31806859810058763</v>
      </c>
      <c r="HO405" s="7">
        <f t="shared" ca="1" si="2088"/>
        <v>1</v>
      </c>
      <c r="HP405" s="7" t="str">
        <f t="shared" ca="1" si="2089"/>
        <v>2</v>
      </c>
      <c r="HQ405" s="7" t="str">
        <f ca="1">IFERROR(IF(HQ404+HP405&gt;HR$4,HQ404,HQ404+HP405),"")</f>
        <v/>
      </c>
      <c r="HR405" s="7">
        <f t="shared" ca="1" si="2221"/>
        <v>0</v>
      </c>
      <c r="HS405" s="7">
        <f t="shared" ca="1" si="2090"/>
        <v>0.64542799618393698</v>
      </c>
      <c r="HT405" s="7">
        <f t="shared" ca="1" si="2091"/>
        <v>0.12380277304683229</v>
      </c>
      <c r="HU405" s="7">
        <f t="shared" ca="1" si="2092"/>
        <v>1</v>
      </c>
      <c r="HV405" s="7" t="str">
        <f t="shared" ca="1" si="2093"/>
        <v>2</v>
      </c>
      <c r="HW405" s="7" t="str">
        <f ca="1">IFERROR(IF(HW404+HV405&gt;HX$4,HW404,HW404+HV405),"")</f>
        <v/>
      </c>
      <c r="HX405" s="7">
        <f t="shared" ca="1" si="2222"/>
        <v>0</v>
      </c>
      <c r="HY405" s="7">
        <f t="shared" ca="1" si="2094"/>
        <v>0.69744771339546863</v>
      </c>
      <c r="HZ405" s="7">
        <f t="shared" ca="1" si="2095"/>
        <v>7.1783055835300646E-2</v>
      </c>
      <c r="IA405" s="7">
        <f t="shared" ca="1" si="2096"/>
        <v>1</v>
      </c>
      <c r="IB405" s="7" t="str">
        <f t="shared" ca="1" si="2097"/>
        <v>2</v>
      </c>
      <c r="IC405" s="7" t="str">
        <f ca="1">IFERROR(IF(IC404+IB405&gt;ID$4,IC404,IC404+IB405),"")</f>
        <v/>
      </c>
      <c r="ID405" s="7">
        <f t="shared" ca="1" si="2223"/>
        <v>0</v>
      </c>
      <c r="IE405" s="7">
        <f t="shared" ca="1" si="2098"/>
        <v>0.81453908546512965</v>
      </c>
      <c r="IF405" s="7">
        <f t="shared" ca="1" si="2099"/>
        <v>-4.530831623436038E-2</v>
      </c>
      <c r="IG405" s="7">
        <f t="shared" ca="1" si="2100"/>
        <v>0</v>
      </c>
      <c r="IH405" s="7">
        <f t="shared" ca="1" si="2101"/>
        <v>0</v>
      </c>
      <c r="II405" s="7" t="str">
        <f ca="1">IFERROR(IF(II404+IH405&gt;IJ$4,II404,II404+IH405),"")</f>
        <v/>
      </c>
      <c r="IJ405" s="7">
        <f t="shared" ca="1" si="2224"/>
        <v>0</v>
      </c>
      <c r="IK405" s="7">
        <f t="shared" ca="1" si="2102"/>
        <v>0.69449268662564001</v>
      </c>
      <c r="IL405" s="7">
        <f t="shared" ca="1" si="2103"/>
        <v>7.4738082605129263E-2</v>
      </c>
      <c r="IM405" s="7">
        <f t="shared" ca="1" si="2104"/>
        <v>1</v>
      </c>
      <c r="IN405" s="7" t="str">
        <f t="shared" ca="1" si="2105"/>
        <v>2</v>
      </c>
      <c r="IO405" s="7" t="str">
        <f ca="1">IFERROR(IF(IO404+IN405&gt;IP$4,IO404,IO404+IN405),"")</f>
        <v/>
      </c>
      <c r="IP405" s="7">
        <f t="shared" ca="1" si="2225"/>
        <v>0</v>
      </c>
      <c r="IQ405" s="7">
        <f t="shared" ca="1" si="2106"/>
        <v>0.71111471958417594</v>
      </c>
      <c r="IR405" s="7">
        <f t="shared" ca="1" si="2107"/>
        <v>5.8116049646593337E-2</v>
      </c>
      <c r="IS405" s="7">
        <f t="shared" ca="1" si="2108"/>
        <v>1</v>
      </c>
      <c r="IT405" s="7" t="str">
        <f t="shared" ca="1" si="2109"/>
        <v>2</v>
      </c>
      <c r="IU405" s="7" t="str">
        <f ca="1">IFERROR(IF(IU404+IT405&gt;IV$4,IU404,IU404+IT405),"")</f>
        <v/>
      </c>
      <c r="IV405" s="7">
        <f t="shared" ca="1" si="2226"/>
        <v>0</v>
      </c>
      <c r="IW405" s="7">
        <f t="shared" ca="1" si="2110"/>
        <v>0.86032978080141276</v>
      </c>
      <c r="IX405" s="7">
        <f t="shared" ca="1" si="2111"/>
        <v>-9.1099011570643484E-2</v>
      </c>
      <c r="IY405" s="7">
        <f t="shared" ca="1" si="2112"/>
        <v>0</v>
      </c>
      <c r="IZ405" s="7">
        <f t="shared" ca="1" si="2113"/>
        <v>0</v>
      </c>
      <c r="JA405" s="7" t="str">
        <f ca="1">IFERROR(IF(JA404+IZ405&gt;JB$4,JA404,JA404+IZ405),"")</f>
        <v/>
      </c>
      <c r="JB405" s="7">
        <f t="shared" ca="1" si="2227"/>
        <v>0</v>
      </c>
      <c r="JC405" s="7">
        <f t="shared" ca="1" si="2114"/>
        <v>0.18022257015341414</v>
      </c>
      <c r="JD405" s="7">
        <f t="shared" ca="1" si="2115"/>
        <v>0.58900819907735513</v>
      </c>
      <c r="JE405" s="7">
        <f t="shared" ca="1" si="2116"/>
        <v>1</v>
      </c>
      <c r="JF405" s="7" t="str">
        <f t="shared" ca="1" si="2117"/>
        <v>2</v>
      </c>
      <c r="JG405" s="7" t="str">
        <f ca="1">IFERROR(IF(JG404+JF405&gt;JH$4,JG404,JG404+JF405),"")</f>
        <v/>
      </c>
      <c r="JH405" s="7">
        <f t="shared" ca="1" si="2228"/>
        <v>0</v>
      </c>
      <c r="JI405" s="7">
        <f t="shared" ca="1" si="2118"/>
        <v>0.99209906832936989</v>
      </c>
      <c r="JJ405" s="7">
        <f t="shared" ca="1" si="2119"/>
        <v>-0.22286829909860062</v>
      </c>
      <c r="JK405" s="7">
        <f t="shared" ca="1" si="2120"/>
        <v>0</v>
      </c>
      <c r="JL405" s="7">
        <f t="shared" ca="1" si="2121"/>
        <v>0</v>
      </c>
      <c r="JM405" s="7" t="str">
        <f ca="1">IFERROR(IF(JM404+JL405&gt;JN$4,JM404,JM404+JL405),"")</f>
        <v/>
      </c>
      <c r="JN405" s="7">
        <f t="shared" ca="1" si="2229"/>
        <v>0</v>
      </c>
      <c r="JO405" s="7">
        <f t="shared" ca="1" si="2122"/>
        <v>0.40760739317304817</v>
      </c>
      <c r="JP405" s="7">
        <f t="shared" ca="1" si="2123"/>
        <v>0.3616233760577211</v>
      </c>
      <c r="JQ405" s="7">
        <f t="shared" ca="1" si="2124"/>
        <v>1</v>
      </c>
      <c r="JR405" s="7" t="str">
        <f t="shared" ca="1" si="2125"/>
        <v>2</v>
      </c>
      <c r="JS405" s="7" t="str">
        <f ca="1">IFERROR(IF(JS404+JR405&gt;JT$4,JS404,JS404+JR405),"")</f>
        <v/>
      </c>
      <c r="JT405" s="7">
        <f t="shared" ca="1" si="2230"/>
        <v>0</v>
      </c>
      <c r="JU405" s="7">
        <f t="shared" ca="1" si="2126"/>
        <v>0.55321483112946068</v>
      </c>
      <c r="JV405" s="7">
        <f t="shared" ca="1" si="2127"/>
        <v>0.21601593810130859</v>
      </c>
      <c r="JW405" s="7">
        <f t="shared" ca="1" si="2128"/>
        <v>1</v>
      </c>
      <c r="JX405" s="7" t="str">
        <f t="shared" ca="1" si="2129"/>
        <v>2</v>
      </c>
      <c r="JY405" s="7" t="str">
        <f ca="1">IFERROR(IF(JY404+JX405&gt;JZ$4,JY404,JY404+JX405),"")</f>
        <v/>
      </c>
      <c r="JZ405" s="7">
        <f t="shared" ca="1" si="2231"/>
        <v>0</v>
      </c>
      <c r="KA405" s="7">
        <f t="shared" ca="1" si="2130"/>
        <v>0.21084848381138821</v>
      </c>
      <c r="KB405" s="7">
        <f t="shared" ca="1" si="2131"/>
        <v>0.55838228541938106</v>
      </c>
      <c r="KC405" s="7">
        <f t="shared" ca="1" si="2132"/>
        <v>1</v>
      </c>
      <c r="KD405" s="7" t="str">
        <f t="shared" ca="1" si="2133"/>
        <v>2</v>
      </c>
      <c r="KE405" s="7" t="str">
        <f ca="1">IFERROR(IF(KE404+KD405&gt;KF$4,KE404,KE404+KD405),"")</f>
        <v/>
      </c>
      <c r="KF405" s="7">
        <f t="shared" ca="1" si="2232"/>
        <v>0</v>
      </c>
      <c r="KG405" s="7">
        <f t="shared" ca="1" si="2134"/>
        <v>0.18382008858875787</v>
      </c>
      <c r="KH405" s="7">
        <f t="shared" ca="1" si="2135"/>
        <v>0.58541068064201141</v>
      </c>
      <c r="KI405" s="7">
        <f t="shared" ca="1" si="2136"/>
        <v>1</v>
      </c>
      <c r="KJ405" s="7" t="str">
        <f t="shared" ca="1" si="2137"/>
        <v>2</v>
      </c>
      <c r="KK405" s="7" t="str">
        <f ca="1">IFERROR(IF(KK404+KJ405&gt;KL$4,KK404,KK404+KJ405),"")</f>
        <v/>
      </c>
      <c r="KL405" s="7">
        <f t="shared" ca="1" si="2233"/>
        <v>0</v>
      </c>
      <c r="KM405" s="7">
        <f t="shared" ca="1" si="2138"/>
        <v>0.60732783320006423</v>
      </c>
      <c r="KN405" s="7">
        <f t="shared" ca="1" si="2139"/>
        <v>0.16190293603070505</v>
      </c>
      <c r="KO405" s="7">
        <f t="shared" ca="1" si="2140"/>
        <v>1</v>
      </c>
      <c r="KP405" s="7" t="str">
        <f t="shared" ca="1" si="2141"/>
        <v>2</v>
      </c>
      <c r="KQ405" s="7" t="str">
        <f ca="1">IFERROR(IF(KQ404+KP405&gt;KR$4,KQ404,KQ404+KP405),"")</f>
        <v/>
      </c>
      <c r="KR405" s="7">
        <f t="shared" ca="1" si="2234"/>
        <v>0</v>
      </c>
      <c r="KS405" s="7">
        <f t="shared" ca="1" si="2142"/>
        <v>0.84253395079700855</v>
      </c>
      <c r="KT405" s="7">
        <f t="shared" ca="1" si="2143"/>
        <v>-7.3303181566239273E-2</v>
      </c>
      <c r="KU405" s="7">
        <f t="shared" ca="1" si="2144"/>
        <v>0</v>
      </c>
      <c r="KV405" s="7">
        <f t="shared" ca="1" si="2145"/>
        <v>0</v>
      </c>
      <c r="KW405" s="7" t="str">
        <f ca="1">IFERROR(IF(KW404+KV405&gt;KX$4,KW404,KW404+KV405),"")</f>
        <v/>
      </c>
      <c r="KX405" s="7">
        <f t="shared" ca="1" si="2235"/>
        <v>0</v>
      </c>
      <c r="KY405" s="7">
        <f t="shared" ca="1" si="2146"/>
        <v>0.66974695556895947</v>
      </c>
      <c r="KZ405" s="7">
        <f t="shared" ca="1" si="2147"/>
        <v>9.9483813661809806E-2</v>
      </c>
      <c r="LA405" s="7">
        <f t="shared" ca="1" si="2148"/>
        <v>1</v>
      </c>
      <c r="LB405" s="7" t="str">
        <f t="shared" ca="1" si="2149"/>
        <v>2</v>
      </c>
      <c r="LC405" s="7" t="str">
        <f ca="1">IFERROR(IF(LC404+LB405&gt;LD$4,LC404,LC404+LB405),"")</f>
        <v/>
      </c>
      <c r="LD405" s="7">
        <f t="shared" ca="1" si="2236"/>
        <v>0</v>
      </c>
      <c r="LE405" s="7">
        <f t="shared" ca="1" si="2150"/>
        <v>0.22153289731512993</v>
      </c>
      <c r="LF405" s="7">
        <f t="shared" ca="1" si="2151"/>
        <v>0.54769787191563934</v>
      </c>
      <c r="LG405" s="7">
        <f t="shared" ca="1" si="2152"/>
        <v>1</v>
      </c>
      <c r="LH405" s="7" t="str">
        <f t="shared" ca="1" si="2153"/>
        <v>2</v>
      </c>
      <c r="LI405" s="7" t="str">
        <f ca="1">IFERROR(IF(LI404+LH405&gt;LJ$4,LI404,LI404+LH405),"")</f>
        <v/>
      </c>
      <c r="LJ405" s="7">
        <f t="shared" ca="1" si="2237"/>
        <v>0</v>
      </c>
      <c r="LK405" s="7">
        <f t="shared" ca="1" si="2154"/>
        <v>0.38570481231040088</v>
      </c>
      <c r="LL405" s="7">
        <f t="shared" ca="1" si="2155"/>
        <v>0.38352595692036839</v>
      </c>
      <c r="LM405" s="7">
        <f t="shared" ca="1" si="2156"/>
        <v>1</v>
      </c>
      <c r="LN405" s="7" t="str">
        <f t="shared" ca="1" si="2157"/>
        <v>2</v>
      </c>
      <c r="LO405" s="7" t="str">
        <f ca="1">IFERROR(IF(LO404+LN405&gt;LP$4,LO404,LO404+LN405),"")</f>
        <v/>
      </c>
      <c r="LP405" s="7">
        <f t="shared" ca="1" si="2238"/>
        <v>0</v>
      </c>
      <c r="LQ405" s="7">
        <f t="shared" ca="1" si="2158"/>
        <v>0.91603778703365979</v>
      </c>
      <c r="LR405" s="7">
        <f t="shared" ca="1" si="2159"/>
        <v>-0.14680701780289052</v>
      </c>
      <c r="LS405" s="7">
        <f t="shared" ca="1" si="2160"/>
        <v>0</v>
      </c>
      <c r="LT405" s="7">
        <f t="shared" ca="1" si="2161"/>
        <v>0</v>
      </c>
      <c r="LU405" s="7" t="str">
        <f ca="1">IFERROR(IF(LU404+LT405&gt;LV$4,LU404,LU404+LT405),"")</f>
        <v/>
      </c>
      <c r="LV405" s="7">
        <f t="shared" ca="1" si="2239"/>
        <v>0</v>
      </c>
      <c r="LW405" s="7">
        <f t="shared" ca="1" si="2162"/>
        <v>0.36204103101392315</v>
      </c>
      <c r="LX405" s="7">
        <f t="shared" ca="1" si="2163"/>
        <v>0.40718973821684612</v>
      </c>
      <c r="LY405" s="7">
        <f t="shared" ca="1" si="2164"/>
        <v>1</v>
      </c>
      <c r="LZ405" s="7" t="str">
        <f t="shared" ca="1" si="2165"/>
        <v>2</v>
      </c>
      <c r="MA405" s="7" t="str">
        <f ca="1">IFERROR(IF(MA404+LZ405&gt;MB$4,MA404,MA404+LZ405),"")</f>
        <v/>
      </c>
      <c r="MB405" s="7">
        <f t="shared" ca="1" si="2240"/>
        <v>0</v>
      </c>
      <c r="MC405" s="7">
        <f t="shared" ca="1" si="2166"/>
        <v>0.94559210707198194</v>
      </c>
      <c r="MD405" s="7">
        <f t="shared" ca="1" si="2167"/>
        <v>-0.17636133784121266</v>
      </c>
      <c r="ME405" s="7">
        <f t="shared" ca="1" si="2168"/>
        <v>0</v>
      </c>
      <c r="MF405" s="7">
        <f t="shared" ca="1" si="2169"/>
        <v>0</v>
      </c>
      <c r="MG405" s="7" t="str">
        <f ca="1">IFERROR(IF(MG404+MF405&gt;MH$4,MG404,MG404+MF405),"")</f>
        <v/>
      </c>
      <c r="MH405" s="7">
        <f t="shared" ca="1" si="2241"/>
        <v>0</v>
      </c>
      <c r="MI405" s="7">
        <f t="shared" ca="1" si="2170"/>
        <v>0.88720778332494599</v>
      </c>
      <c r="MJ405" s="7">
        <f t="shared" ca="1" si="2171"/>
        <v>-0.11797701409417671</v>
      </c>
      <c r="MK405" s="7">
        <f t="shared" ca="1" si="2172"/>
        <v>0</v>
      </c>
      <c r="ML405" s="7">
        <f t="shared" ca="1" si="2173"/>
        <v>0</v>
      </c>
      <c r="MM405" s="7" t="str">
        <f ca="1">IFERROR(IF(MM404+ML405&gt;MN$4,MM404,MM404+ML405),"")</f>
        <v/>
      </c>
      <c r="MN405" s="7">
        <f t="shared" ca="1" si="2242"/>
        <v>0</v>
      </c>
      <c r="MO405" s="7">
        <f t="shared" ca="1" si="2174"/>
        <v>0.16486657767255952</v>
      </c>
      <c r="MP405" s="7">
        <f t="shared" ca="1" si="2175"/>
        <v>0.60436419155820975</v>
      </c>
      <c r="MQ405" s="7">
        <f t="shared" ca="1" si="2176"/>
        <v>1</v>
      </c>
      <c r="MR405" s="7" t="str">
        <f t="shared" ca="1" si="2177"/>
        <v>2</v>
      </c>
      <c r="MS405" s="7" t="str">
        <f ca="1">IFERROR(IF(MS404+MR405&gt;MT$4,MS404,MS404+MR405),"")</f>
        <v/>
      </c>
      <c r="MT405" s="7">
        <f t="shared" ca="1" si="2243"/>
        <v>0</v>
      </c>
      <c r="MU405" s="7">
        <f t="shared" ca="1" si="2178"/>
        <v>0.66755410277045868</v>
      </c>
      <c r="MV405" s="7">
        <f t="shared" ca="1" si="2179"/>
        <v>0.10167666646031059</v>
      </c>
      <c r="MW405" s="7">
        <f t="shared" ca="1" si="2180"/>
        <v>1</v>
      </c>
      <c r="MX405" s="7" t="str">
        <f t="shared" ca="1" si="2181"/>
        <v>2</v>
      </c>
      <c r="MY405" s="7" t="str">
        <f ca="1">IFERROR(IF(MY404+MX405&gt;MZ$4,MY404,MY404+MX405),"")</f>
        <v/>
      </c>
      <c r="MZ405" s="7">
        <f t="shared" ca="1" si="2244"/>
        <v>0</v>
      </c>
      <c r="NA405" s="7">
        <f t="shared" ca="1" si="2182"/>
        <v>0.30203167174078793</v>
      </c>
      <c r="NB405" s="7">
        <f t="shared" ca="1" si="2183"/>
        <v>0.46719909748998134</v>
      </c>
      <c r="NC405" s="7">
        <f t="shared" ca="1" si="2184"/>
        <v>1</v>
      </c>
      <c r="ND405" s="7" t="str">
        <f t="shared" ca="1" si="2185"/>
        <v>2</v>
      </c>
      <c r="NE405" s="7" t="str">
        <f ca="1">IFERROR(IF(NE404+ND405&gt;NF$4,NE404,NE404+ND405),"")</f>
        <v/>
      </c>
      <c r="NF405" s="7">
        <f t="shared" ca="1" si="2245"/>
        <v>0</v>
      </c>
      <c r="NG405" s="7">
        <f t="shared" ca="1" si="2186"/>
        <v>0.94962807277676342</v>
      </c>
      <c r="NH405" s="7">
        <f t="shared" ca="1" si="2187"/>
        <v>-0.18039730354599415</v>
      </c>
      <c r="NI405" s="7">
        <f t="shared" ca="1" si="2188"/>
        <v>0</v>
      </c>
      <c r="NJ405" s="7">
        <f t="shared" ca="1" si="2189"/>
        <v>0</v>
      </c>
      <c r="NK405" s="7" t="str">
        <f ca="1">IFERROR(IF(NK404+NJ405&gt;NL$4,NK404,NK404+NJ405),"")</f>
        <v/>
      </c>
      <c r="NL405" s="7">
        <f t="shared" ca="1" si="2246"/>
        <v>0</v>
      </c>
      <c r="NM405" s="7">
        <f t="shared" ca="1" si="2190"/>
        <v>0.35372526853844899</v>
      </c>
      <c r="NN405" s="7">
        <f t="shared" ca="1" si="2191"/>
        <v>0.41550550069232028</v>
      </c>
      <c r="NO405" s="7">
        <f t="shared" ca="1" si="2192"/>
        <v>1</v>
      </c>
      <c r="NP405" s="7" t="str">
        <f t="shared" ca="1" si="2193"/>
        <v>2</v>
      </c>
      <c r="NQ405" s="7" t="str">
        <f ca="1">IFERROR(IF(NQ404+NP405&gt;NR$4,NQ404,NQ404+NP405),"")</f>
        <v/>
      </c>
      <c r="NR405" s="7">
        <f t="shared" ca="1" si="2247"/>
        <v>0</v>
      </c>
      <c r="NT405">
        <v>407</v>
      </c>
      <c r="NU405" s="7" t="s">
        <v>19</v>
      </c>
      <c r="NV405" s="7" t="str">
        <f t="shared" ca="1" si="1987"/>
        <v/>
      </c>
      <c r="NW405" s="7" t="str">
        <f t="shared" ca="1" si="2194"/>
        <v/>
      </c>
      <c r="NX405" t="str">
        <f ca="1">IFERROR(VLOOKUP(NT405,$K$3:$AK$568,8,FALSE),"")</f>
        <v/>
      </c>
      <c r="NY405" t="str">
        <f ca="1">IFERROR(VLOOKUP(NT405,$K$3:$AK$568,9,FALSE),"")</f>
        <v/>
      </c>
      <c r="NZ405" s="7" t="str">
        <f ca="1">IFERROR(VLOOKUP(NT405,$K$3:$AK$568,27,FALSE),"")</f>
        <v/>
      </c>
      <c r="OB405">
        <v>407</v>
      </c>
      <c r="OC405" s="7" t="s">
        <v>19</v>
      </c>
      <c r="OD405" t="e">
        <f t="shared" ca="1" si="2248"/>
        <v>#N/A</v>
      </c>
      <c r="OE405" s="7" t="str">
        <f t="shared" ca="1" si="2249"/>
        <v/>
      </c>
      <c r="OF405" s="7" t="str">
        <f t="shared" ca="1" si="2250"/>
        <v/>
      </c>
      <c r="OG405" t="str">
        <f t="shared" ca="1" si="2251"/>
        <v/>
      </c>
      <c r="OI405">
        <v>407</v>
      </c>
      <c r="OJ405" s="7" t="s">
        <v>19</v>
      </c>
      <c r="OK405" s="7" t="str">
        <f t="shared" ca="1" si="2252"/>
        <v/>
      </c>
      <c r="OL405" s="7" t="str">
        <f t="shared" ca="1" si="2253"/>
        <v/>
      </c>
      <c r="OM405" t="str">
        <f ca="1">IFERROR(VLOOKUP(OI405,$L$3:$AK$568,7,FALSE),"")</f>
        <v/>
      </c>
      <c r="ON405" t="str">
        <f ca="1">IFERROR(VLOOKUP(OI405,$L$3:$AK$568,8,FALSE),"")</f>
        <v/>
      </c>
      <c r="OO405" s="7" t="str">
        <f ca="1">IFERROR(VLOOKUP(OI405,$L$3:$AK$568,26,FALSE),"")</f>
        <v/>
      </c>
      <c r="OQ405">
        <v>407</v>
      </c>
      <c r="OR405" s="7" t="s">
        <v>19</v>
      </c>
      <c r="OS405" t="e">
        <f t="shared" ca="1" si="2254"/>
        <v>#N/A</v>
      </c>
      <c r="OT405" s="7" t="str">
        <f t="shared" ca="1" si="2255"/>
        <v/>
      </c>
      <c r="OU405" s="7" t="str">
        <f t="shared" ca="1" si="2256"/>
        <v/>
      </c>
      <c r="OV405" t="str">
        <f t="shared" ca="1" si="2257"/>
        <v/>
      </c>
      <c r="OX405">
        <v>407</v>
      </c>
      <c r="OY405" s="7" t="s">
        <v>19</v>
      </c>
      <c r="OZ405" s="7" t="str">
        <f t="shared" ca="1" si="2258"/>
        <v/>
      </c>
      <c r="PA405" s="7" t="str">
        <f t="shared" ca="1" si="2259"/>
        <v/>
      </c>
      <c r="PB405" t="str">
        <f ca="1">IFERROR(VLOOKUP(OX405,$M$3:$AK$568,6,FALSE),"")</f>
        <v/>
      </c>
      <c r="PC405" t="str">
        <f ca="1">IFERROR(VLOOKUP(OX405,$M$3:$AK$568,7,FALSE),"")</f>
        <v/>
      </c>
      <c r="PD405" s="7" t="str">
        <f ca="1">IFERROR(VLOOKUP(OX405,$M$3:$AK$568,25,FALSE),"")</f>
        <v/>
      </c>
      <c r="PF405">
        <v>407</v>
      </c>
      <c r="PG405" s="7" t="s">
        <v>19</v>
      </c>
      <c r="PH405" t="e">
        <f t="shared" ca="1" si="2260"/>
        <v>#N/A</v>
      </c>
      <c r="PI405" s="7" t="str">
        <f t="shared" ca="1" si="2261"/>
        <v/>
      </c>
      <c r="PJ405" s="7" t="str">
        <f t="shared" ca="1" si="2262"/>
        <v/>
      </c>
      <c r="PK405" t="str">
        <f t="shared" ca="1" si="2263"/>
        <v/>
      </c>
      <c r="PM405">
        <v>407</v>
      </c>
      <c r="PN405" s="7" t="s">
        <v>19</v>
      </c>
      <c r="PO405" s="202" t="str">
        <f t="shared" ca="1" si="2264"/>
        <v/>
      </c>
      <c r="PP405" s="7" t="str">
        <f t="shared" ca="1" si="2265"/>
        <v/>
      </c>
      <c r="PQ405" t="str">
        <f ca="1">IFERROR(VLOOKUP(PM405,$G$325:$R$409,12,FALSE),"")</f>
        <v/>
      </c>
      <c r="PR405" t="e">
        <f ca="1">VLOOKUP(PM405,$G$324:$Q$409,11,FALSE)</f>
        <v>#N/A</v>
      </c>
      <c r="PS405" s="7" t="str">
        <f ca="1">VLOOKUP(PQ405,$R$325:$Y$409,8,FALSE)</f>
        <v>- -</v>
      </c>
      <c r="PT405" s="7">
        <f ca="1">ReSt</f>
        <v>-4</v>
      </c>
      <c r="PU405" s="7" t="e">
        <f t="shared" ca="1" si="2266"/>
        <v>#N/A</v>
      </c>
      <c r="PV405" s="7" t="e">
        <f t="shared" ca="1" si="2267"/>
        <v>#N/A</v>
      </c>
      <c r="PW405" s="7" t="str">
        <f ca="1">VLOOKUP(PQ405,$R$325:$AK$409,8,FALSE)</f>
        <v>- -</v>
      </c>
      <c r="PX405" s="7"/>
      <c r="PY405">
        <v>407</v>
      </c>
      <c r="PZ405" s="7" t="s">
        <v>19</v>
      </c>
      <c r="QA405" t="str">
        <f t="shared" ca="1" si="2268"/>
        <v/>
      </c>
      <c r="QB405" s="7" t="str">
        <f t="shared" ca="1" si="2269"/>
        <v/>
      </c>
      <c r="QC405" s="7" t="str">
        <f t="shared" ca="1" si="2270"/>
        <v/>
      </c>
      <c r="QD405" t="str">
        <f t="shared" ca="1" si="2271"/>
        <v/>
      </c>
      <c r="QF405">
        <v>407</v>
      </c>
      <c r="QG405" s="7" t="s">
        <v>19</v>
      </c>
      <c r="QH405" s="7" t="str">
        <f t="shared" ca="1" si="2272"/>
        <v/>
      </c>
      <c r="QI405" s="7" t="e">
        <f t="shared" ca="1" si="2273"/>
        <v>#VALUE!</v>
      </c>
      <c r="QJ405" t="e">
        <f t="shared" ca="1" si="2274"/>
        <v>#N/A</v>
      </c>
      <c r="QK405" s="7" t="e">
        <f t="shared" ca="1" si="2275"/>
        <v>#N/A</v>
      </c>
      <c r="QM405">
        <v>407</v>
      </c>
      <c r="QN405" s="7" t="s">
        <v>19</v>
      </c>
      <c r="QO405" t="str">
        <f t="shared" ca="1" si="2276"/>
        <v/>
      </c>
      <c r="QP405" s="7" t="str">
        <f t="shared" ca="1" si="2277"/>
        <v/>
      </c>
      <c r="QQ405" t="str">
        <f t="shared" ca="1" si="2278"/>
        <v/>
      </c>
    </row>
    <row r="406" spans="1:459" x14ac:dyDescent="0.25">
      <c r="A406" s="240" t="str">
        <f>IF('Character Sheet'!$B$4="Creature","N","Y")</f>
        <v>Y</v>
      </c>
      <c r="C406" s="75"/>
      <c r="D406" s="76"/>
      <c r="F406" s="75">
        <v>3</v>
      </c>
      <c r="G406" s="76">
        <f t="shared" ca="1" si="1897"/>
        <v>0</v>
      </c>
      <c r="I406" s="75" t="s">
        <v>1812</v>
      </c>
      <c r="J406" s="85"/>
      <c r="K406" s="85">
        <f t="shared" ca="1" si="1951"/>
        <v>7</v>
      </c>
      <c r="L406" s="85">
        <f t="shared" ca="1" si="1924"/>
        <v>7</v>
      </c>
      <c r="M406" s="70">
        <f t="shared" ca="1" si="1593"/>
        <v>18</v>
      </c>
      <c r="O406" s="222">
        <f ca="1">BP406</f>
        <v>403</v>
      </c>
      <c r="Q406" s="7" t="s">
        <v>1758</v>
      </c>
      <c r="R406" s="9" t="str">
        <f ca="1">IFERROR(VLOOKUP(F406,INDIRECT(Calculations!$D$102),2,FALSE),"")</f>
        <v>Mind Domination</v>
      </c>
      <c r="S406" s="9" t="str">
        <f t="shared" ca="1" si="1895"/>
        <v>Mind Domination</v>
      </c>
      <c r="T406" s="61" t="str">
        <f ca="1">SUBSTITUTE(IFERROR(IFERROR(VLOOKUP(R406,'[1]Skill Statistics'!$A$3:$C$513,2,FALSE),VLOOKUP(Q406,'[1]Skill Statistics'!$A$3:$C$513,2,FALSE)),T405),"R*","ReSt")</f>
        <v>ReSt/ReSt</v>
      </c>
      <c r="U406" s="61" t="str">
        <f ca="1">IFERROR(IFERROR(VLOOKUP(R406,'[1]Skill Statistics'!$A$3:$C$513,3,FALSE),VLOOKUP(Q406,'[1]Skill Statistics'!$A$3:$C$513,3,FALSE)),U405)</f>
        <v>Me</v>
      </c>
      <c r="V406" s="61" t="str">
        <f ca="1">IF(R406="","- -",IF(ISNUMBER(SEARCH("Category",R406)),"- -",IFERROR(IFERROR(VLOOKUP(Q406,[1]Professions!$A$4:$AM$288,MATCH(Profession,[1]Professions!$A$1:$AM$1,0),FALSE),VLOOKUP(Q406,Calculations!$B$91:$I$95,8,FALSE)),"- -")))</f>
        <v>15 / 20</v>
      </c>
      <c r="W406" s="60">
        <f ca="1">BL406</f>
        <v>0</v>
      </c>
      <c r="X406" s="7">
        <f ca="1">IFERROR(VLOOKUP(R406,$BS$6:$NR$519,MATCH(ActualLevel,$BS$3:$NR$3,0),FALSE),"- -")</f>
        <v>0</v>
      </c>
      <c r="Y406" s="7">
        <f t="shared" ca="1" si="1925"/>
        <v>0</v>
      </c>
      <c r="Z406" s="7">
        <f ca="1">IFERROR(VLOOKUP(Y406,Charts!$BQ$2:$BR$52,2,FALSE),"- -")</f>
        <v>-25</v>
      </c>
      <c r="AA406" s="7">
        <f t="shared" ca="1" si="1599"/>
        <v>-1</v>
      </c>
      <c r="AB406" s="7">
        <f t="shared" ca="1" si="1920"/>
        <v>0</v>
      </c>
      <c r="AC406" s="7"/>
      <c r="AD406" s="7"/>
      <c r="AE406" s="7"/>
      <c r="AF406" s="7"/>
      <c r="AG406" s="7"/>
      <c r="AH406" s="43"/>
      <c r="AI406" s="7"/>
      <c r="AJ406" s="7"/>
      <c r="AK406" s="7">
        <f t="shared" ca="1" si="1600"/>
        <v>-26</v>
      </c>
      <c r="AL406" s="7"/>
      <c r="AM406" s="69">
        <f>IFERROR(VLOOKUP(Q406,'[1]Skill Statistics'!$A$3:$AN$513,MATCH(Profession,'[1]Skill Statistics'!$A$2:$AN$2,0),FALSE),0)</f>
        <v>0</v>
      </c>
      <c r="AN406" s="85">
        <f>IFERROR(VLOOKUP(Q406,'[1]Skill Statistics'!$A$3:$BK$513,MATCH(Archetype,'[1]Skill Statistics'!$A$2:$BK$2,0),FALSE),0)</f>
        <v>0</v>
      </c>
      <c r="AO406" s="85">
        <f>IFERROR(VLOOKUP(Q406,'[1]Skill Statistics'!$A$3:$BB$513,MATCH(Race,'[1]Skill Statistics'!$A$2:$BB$2,0),FALSE),0)</f>
        <v>0</v>
      </c>
      <c r="AP406" s="85">
        <f t="shared" ca="1" si="2195"/>
        <v>-0.1</v>
      </c>
      <c r="AQ406" s="70"/>
      <c r="AS406" s="69">
        <f>IFERROR(VLOOKUP(Q406,'[1]Professional Skills'!$A$4:$AM$288,MATCH(Profession,'[1]Professional Skills'!$A$3:$AM$3,0),FALSE),"- -")</f>
        <v>0</v>
      </c>
      <c r="AT406" t="s">
        <v>1812</v>
      </c>
      <c r="AU406" s="7" t="str">
        <f t="shared" si="1922"/>
        <v/>
      </c>
      <c r="AV406" s="7">
        <f t="shared" ca="1" si="1921"/>
        <v>0</v>
      </c>
      <c r="AW406" t="str">
        <f t="shared" si="2279"/>
        <v/>
      </c>
      <c r="AX406" t="str">
        <f>IFERROR(_xlfn.RANK.EQ(AW406,$AW$5:$AW$568),"")</f>
        <v/>
      </c>
      <c r="AY406">
        <f t="shared" si="1595"/>
        <v>0</v>
      </c>
      <c r="AZ406" s="70" t="str">
        <f t="shared" si="1601"/>
        <v/>
      </c>
      <c r="BB406" s="69" t="str">
        <f>IFERROR(IF(Q406="Language",VLOOKUP(R406,[1]Cultures!$B$4:$N$218,MATCH(Culture,[1]Cultures!$B$3:$N$3,0),FALSE),VLOOKUP(Q406,[1]Cultures!$B$4:$O$212,MATCH(Culture,[1]Cultures!$B$3:$O$3,0),FALSE)),"- -")</f>
        <v>- -</v>
      </c>
      <c r="BC406" t="s">
        <v>1812</v>
      </c>
      <c r="BD406">
        <f t="shared" ca="1" si="1899"/>
        <v>0.69448088294205779</v>
      </c>
      <c r="BE406">
        <f t="shared" ca="1" si="2280"/>
        <v>0.59448088294205781</v>
      </c>
      <c r="BH406">
        <f ca="1">_xlfn.RANK.EQ(BE406,$BE$404:$BE$409)</f>
        <v>1</v>
      </c>
      <c r="BI406" s="7">
        <f ca="1">IFERROR(IF(BH406=1,IF(BB406=1,1,IF(BB406=2,2,IF(BH406=2,IF(BB406=3,1,IF(BB406&gt;=4,2,IF(BH406=3,IF(BB406=5,1,IF(BB406&gt;=6,2,IF(BH406=4,IF(BB406=7,1,IF(BB406&gt;=8,2,IF(BH406=5,IF(BB406=9,1,IF(BB406&gt;=10,2,0)),0))),0))),0))),0))),0)+(IF(BC406="*",0,BB406)),"- -")</f>
        <v>0</v>
      </c>
      <c r="BK406" s="7"/>
      <c r="BL406" s="70">
        <f ca="1">IF(V406="- -","- -",SUM(BI406:BK406))</f>
        <v>0</v>
      </c>
      <c r="BN406" s="69">
        <f ca="1">IFERROR(VLOOKUP(V406,Charts!$BT$2:$BV$14,3,FALSE),"- -")</f>
        <v>7.6923076923076927E-2</v>
      </c>
      <c r="BO406" s="85">
        <f t="shared" ca="1" si="2196"/>
        <v>0.78974224860975717</v>
      </c>
      <c r="BP406" s="70">
        <f t="shared" ca="1" si="2281"/>
        <v>403</v>
      </c>
      <c r="BR406" s="7">
        <v>405</v>
      </c>
      <c r="BS406" s="9" t="str">
        <f ca="1">VLOOKUP(BR406,$O$3:$R$568,4,FALSE)</f>
        <v>Building Wright</v>
      </c>
      <c r="BT406" s="7" t="str">
        <f ca="1">VLOOKUP(BS406,$R$3:$V$568,5,FALSE)</f>
        <v>2 / 4</v>
      </c>
      <c r="BU406" s="7">
        <f ca="1">VLOOKUP(BT406,Charts!$BT$2:$BV$14,3,FALSE)</f>
        <v>0.76923076923076927</v>
      </c>
      <c r="BV406" s="7" t="str">
        <f t="shared" ca="1" si="1988"/>
        <v>2</v>
      </c>
      <c r="BW406" s="7" t="str">
        <f t="shared" ca="1" si="1989"/>
        <v>4</v>
      </c>
      <c r="BY406" s="7">
        <f t="shared" ca="1" si="1990"/>
        <v>0.73184330962065813</v>
      </c>
      <c r="BZ406" s="7">
        <f t="shared" ca="1" si="1991"/>
        <v>3.738745961011114E-2</v>
      </c>
      <c r="CA406" s="7">
        <f t="shared" ca="1" si="1992"/>
        <v>1</v>
      </c>
      <c r="CB406" s="7" t="str">
        <f t="shared" ca="1" si="1993"/>
        <v>2</v>
      </c>
      <c r="CC406" s="7" t="str">
        <f ca="1">IFERROR(IF(CC405+CB406&gt;CD$4,CC405,CC405+CB406),"")</f>
        <v/>
      </c>
      <c r="CD406" s="7">
        <f t="shared" ca="1" si="2197"/>
        <v>0</v>
      </c>
      <c r="CE406" s="7">
        <f t="shared" ca="1" si="1994"/>
        <v>0.811835761624217</v>
      </c>
      <c r="CF406" s="7">
        <f t="shared" ca="1" si="1995"/>
        <v>-4.2604992393447727E-2</v>
      </c>
      <c r="CG406" s="7">
        <f t="shared" ca="1" si="1996"/>
        <v>0</v>
      </c>
      <c r="CH406" s="7">
        <f t="shared" ca="1" si="1997"/>
        <v>0</v>
      </c>
      <c r="CI406" s="7" t="str">
        <f ca="1">IFERROR(IF(CI405+CH406&gt;CJ$4,CI405,CI405+CH406),"")</f>
        <v/>
      </c>
      <c r="CJ406" s="7">
        <f t="shared" ca="1" si="2198"/>
        <v>0</v>
      </c>
      <c r="CK406" s="7">
        <f t="shared" ca="1" si="1998"/>
        <v>0.4058363016422355</v>
      </c>
      <c r="CL406" s="7">
        <f t="shared" ca="1" si="1999"/>
        <v>0.36339446758853378</v>
      </c>
      <c r="CM406" s="7">
        <f t="shared" ca="1" si="2000"/>
        <v>1</v>
      </c>
      <c r="CN406" s="7" t="str">
        <f t="shared" ca="1" si="2001"/>
        <v>2</v>
      </c>
      <c r="CO406" s="7" t="str">
        <f ca="1">IFERROR(IF(CO405+CN406&gt;CP$4,CO405,CO405+CN406),"")</f>
        <v/>
      </c>
      <c r="CP406" s="7">
        <f t="shared" ca="1" si="2199"/>
        <v>0</v>
      </c>
      <c r="CQ406" s="7">
        <f t="shared" ca="1" si="2002"/>
        <v>0.59704489147211814</v>
      </c>
      <c r="CR406" s="7">
        <f t="shared" ca="1" si="2003"/>
        <v>0.17218587775865113</v>
      </c>
      <c r="CS406" s="7">
        <f t="shared" ca="1" si="2004"/>
        <v>1</v>
      </c>
      <c r="CT406" s="7" t="str">
        <f t="shared" ca="1" si="2005"/>
        <v>2</v>
      </c>
      <c r="CU406" s="7" t="str">
        <f ca="1">IFERROR(IF(CU405+CT406&gt;CV$4,CU405,CU405+CT406),"")</f>
        <v/>
      </c>
      <c r="CV406" s="7">
        <f t="shared" ca="1" si="2200"/>
        <v>0</v>
      </c>
      <c r="CW406" s="7">
        <f t="shared" ca="1" si="2006"/>
        <v>0.61109624519890349</v>
      </c>
      <c r="CX406" s="7">
        <f t="shared" ca="1" si="2007"/>
        <v>0.15813452403186579</v>
      </c>
      <c r="CY406" s="7">
        <f t="shared" ca="1" si="2008"/>
        <v>1</v>
      </c>
      <c r="CZ406" s="7" t="str">
        <f t="shared" ca="1" si="2009"/>
        <v>2</v>
      </c>
      <c r="DA406" s="7" t="str">
        <f ca="1">IFERROR(IF(DA405+CZ406&gt;DB$4,DA405,DA405+CZ406),"")</f>
        <v/>
      </c>
      <c r="DB406" s="7">
        <f t="shared" ca="1" si="2201"/>
        <v>0</v>
      </c>
      <c r="DC406" s="7">
        <f t="shared" ca="1" si="2010"/>
        <v>0.32765881724427903</v>
      </c>
      <c r="DD406" s="7">
        <f t="shared" ca="1" si="2011"/>
        <v>0.44157195198649024</v>
      </c>
      <c r="DE406" s="7">
        <f t="shared" ca="1" si="2012"/>
        <v>1</v>
      </c>
      <c r="DF406" s="7" t="str">
        <f t="shared" ca="1" si="2013"/>
        <v>2</v>
      </c>
      <c r="DG406" s="7" t="str">
        <f ca="1">IFERROR(IF(DG405+DF406&gt;DH$4,DG405,DG405+DF406),"")</f>
        <v/>
      </c>
      <c r="DH406" s="7">
        <f t="shared" ca="1" si="2202"/>
        <v>0</v>
      </c>
      <c r="DI406" s="7">
        <f t="shared" ca="1" si="2014"/>
        <v>0.98151395381315898</v>
      </c>
      <c r="DJ406" s="7">
        <f t="shared" ca="1" si="2015"/>
        <v>-0.21228318458238971</v>
      </c>
      <c r="DK406" s="7">
        <f t="shared" ca="1" si="2016"/>
        <v>0</v>
      </c>
      <c r="DL406" s="7">
        <f t="shared" ca="1" si="2017"/>
        <v>0</v>
      </c>
      <c r="DM406" s="7" t="str">
        <f ca="1">IFERROR(IF(DM405+DL406&gt;DN$4,DM405,DM405+DL406),"")</f>
        <v/>
      </c>
      <c r="DN406" s="7">
        <f t="shared" ca="1" si="2203"/>
        <v>0</v>
      </c>
      <c r="DO406" s="7">
        <f t="shared" ca="1" si="2018"/>
        <v>0.6196048922138363</v>
      </c>
      <c r="DP406" s="7">
        <f t="shared" ca="1" si="2019"/>
        <v>0.14962587701693297</v>
      </c>
      <c r="DQ406" s="7">
        <f t="shared" ca="1" si="2020"/>
        <v>1</v>
      </c>
      <c r="DR406" s="7" t="str">
        <f t="shared" ca="1" si="2021"/>
        <v>2</v>
      </c>
      <c r="DS406" s="7" t="str">
        <f ca="1">IFERROR(IF(DS405+DR406&gt;DT$4,DS405,DS405+DR406),"")</f>
        <v/>
      </c>
      <c r="DT406" s="7">
        <f t="shared" ca="1" si="2204"/>
        <v>0</v>
      </c>
      <c r="DU406" s="7">
        <f t="shared" ca="1" si="2022"/>
        <v>0.7609725764704327</v>
      </c>
      <c r="DV406" s="7">
        <f t="shared" ca="1" si="2023"/>
        <v>8.258192760336569E-3</v>
      </c>
      <c r="DW406" s="7">
        <f t="shared" ca="1" si="2024"/>
        <v>1</v>
      </c>
      <c r="DX406" s="7" t="str">
        <f t="shared" ca="1" si="2025"/>
        <v>2</v>
      </c>
      <c r="DY406" s="7" t="str">
        <f ca="1">IFERROR(IF(DY405+DX406&gt;DZ$4,DY405,DY405+DX406),"")</f>
        <v/>
      </c>
      <c r="DZ406" s="7">
        <f t="shared" ca="1" si="2205"/>
        <v>0</v>
      </c>
      <c r="EA406" s="7">
        <f t="shared" ca="1" si="2026"/>
        <v>0.94658679918548616</v>
      </c>
      <c r="EB406" s="7">
        <f t="shared" ca="1" si="2027"/>
        <v>-0.17735602995471689</v>
      </c>
      <c r="EC406" s="7">
        <f t="shared" ca="1" si="2028"/>
        <v>0</v>
      </c>
      <c r="ED406" s="7">
        <f t="shared" ca="1" si="2029"/>
        <v>0</v>
      </c>
      <c r="EE406" s="7" t="str">
        <f ca="1">IFERROR(IF(EE405+ED406&gt;EF$4,EE405,EE405+ED406),"")</f>
        <v/>
      </c>
      <c r="EF406" s="7">
        <f t="shared" ca="1" si="2206"/>
        <v>0</v>
      </c>
      <c r="EG406" s="7">
        <f t="shared" ca="1" si="2030"/>
        <v>0.81657094228960292</v>
      </c>
      <c r="EH406" s="7">
        <f t="shared" ca="1" si="2031"/>
        <v>-4.7340173058833646E-2</v>
      </c>
      <c r="EI406" s="7">
        <f t="shared" ca="1" si="2032"/>
        <v>0</v>
      </c>
      <c r="EJ406" s="7">
        <f t="shared" ca="1" si="2033"/>
        <v>0</v>
      </c>
      <c r="EK406" s="7" t="str">
        <f ca="1">IFERROR(IF(EK405+EJ406&gt;EL$4,EK405,EK405+EJ406),"")</f>
        <v/>
      </c>
      <c r="EL406" s="7">
        <f t="shared" ca="1" si="2207"/>
        <v>0</v>
      </c>
      <c r="EM406" s="7">
        <f t="shared" ca="1" si="2034"/>
        <v>0.42721955295089153</v>
      </c>
      <c r="EN406" s="7">
        <f t="shared" ca="1" si="2035"/>
        <v>0.34201121627987774</v>
      </c>
      <c r="EO406" s="7">
        <f t="shared" ca="1" si="2036"/>
        <v>1</v>
      </c>
      <c r="EP406" s="7" t="str">
        <f t="shared" ca="1" si="2037"/>
        <v>2</v>
      </c>
      <c r="EQ406" s="7" t="str">
        <f ca="1">IFERROR(IF(EQ405+EP406&gt;ER$4,EQ405,EQ405+EP406),"")</f>
        <v/>
      </c>
      <c r="ER406" s="7">
        <f t="shared" ca="1" si="2208"/>
        <v>0</v>
      </c>
      <c r="ES406" s="7">
        <f t="shared" ca="1" si="2038"/>
        <v>0.90323143601330957</v>
      </c>
      <c r="ET406" s="7">
        <f t="shared" ca="1" si="2039"/>
        <v>-0.1340006667825403</v>
      </c>
      <c r="EU406" s="7">
        <f t="shared" ca="1" si="2040"/>
        <v>0</v>
      </c>
      <c r="EV406" s="7">
        <f t="shared" ca="1" si="2041"/>
        <v>0</v>
      </c>
      <c r="EW406" s="7" t="str">
        <f ca="1">IFERROR(IF(EW405+EV406&gt;EX$4,EW405,EW405+EV406),"")</f>
        <v/>
      </c>
      <c r="EX406" s="7">
        <f t="shared" ca="1" si="2209"/>
        <v>0</v>
      </c>
      <c r="EY406" s="7">
        <f t="shared" ca="1" si="2042"/>
        <v>2.4870470358169361E-2</v>
      </c>
      <c r="EZ406" s="7">
        <f t="shared" ca="1" si="2043"/>
        <v>0.74436029887259991</v>
      </c>
      <c r="FA406" s="7">
        <f t="shared" ca="1" si="2044"/>
        <v>1</v>
      </c>
      <c r="FB406" s="7" t="str">
        <f t="shared" ca="1" si="2045"/>
        <v>2</v>
      </c>
      <c r="FC406" s="7" t="str">
        <f ca="1">IFERROR(IF(FC405+FB406&gt;FD$4,FC405,FC405+FB406),"")</f>
        <v/>
      </c>
      <c r="FD406" s="7">
        <f t="shared" ca="1" si="2210"/>
        <v>0</v>
      </c>
      <c r="FE406" s="7">
        <f t="shared" ca="1" si="2046"/>
        <v>0.67565959308247636</v>
      </c>
      <c r="FF406" s="7">
        <f t="shared" ca="1" si="2047"/>
        <v>9.3571176148292912E-2</v>
      </c>
      <c r="FG406" s="7">
        <f t="shared" ca="1" si="2048"/>
        <v>1</v>
      </c>
      <c r="FH406" s="7" t="str">
        <f t="shared" ca="1" si="2049"/>
        <v>2</v>
      </c>
      <c r="FI406" s="7" t="str">
        <f ca="1">IFERROR(IF(FI405+FH406&gt;FJ$4,FI405,FI405+FH406),"")</f>
        <v/>
      </c>
      <c r="FJ406" s="7">
        <f t="shared" ca="1" si="2211"/>
        <v>0</v>
      </c>
      <c r="FK406" s="7">
        <f t="shared" ca="1" si="2050"/>
        <v>0.44793647173943818</v>
      </c>
      <c r="FL406" s="7">
        <f t="shared" ca="1" si="2051"/>
        <v>0.32129429749133109</v>
      </c>
      <c r="FM406" s="7">
        <f t="shared" ca="1" si="2052"/>
        <v>1</v>
      </c>
      <c r="FN406" s="7" t="str">
        <f t="shared" ca="1" si="2053"/>
        <v>2</v>
      </c>
      <c r="FO406" s="7" t="str">
        <f ca="1">IFERROR(IF(FO405+FN406&gt;FP$4,FO405,FO405+FN406),"")</f>
        <v/>
      </c>
      <c r="FP406" s="7">
        <f t="shared" ca="1" si="2212"/>
        <v>0</v>
      </c>
      <c r="FQ406" s="7">
        <f t="shared" ca="1" si="2054"/>
        <v>6.8342903183695403E-2</v>
      </c>
      <c r="FR406" s="7">
        <f t="shared" ca="1" si="2055"/>
        <v>0.70088786604707387</v>
      </c>
      <c r="FS406" s="7">
        <f t="shared" ca="1" si="2056"/>
        <v>1</v>
      </c>
      <c r="FT406" s="7" t="str">
        <f t="shared" ca="1" si="2057"/>
        <v>2</v>
      </c>
      <c r="FU406" s="7" t="str">
        <f ca="1">IFERROR(IF(FU405+FT406&gt;FV$4,FU405,FU405+FT406),"")</f>
        <v/>
      </c>
      <c r="FV406" s="7">
        <f t="shared" ca="1" si="2213"/>
        <v>0</v>
      </c>
      <c r="FW406" s="7">
        <f t="shared" ca="1" si="2058"/>
        <v>0.28403840674572378</v>
      </c>
      <c r="FX406" s="7">
        <f t="shared" ca="1" si="2059"/>
        <v>0.48519236248504549</v>
      </c>
      <c r="FY406" s="7">
        <f t="shared" ca="1" si="2060"/>
        <v>1</v>
      </c>
      <c r="FZ406" s="7" t="str">
        <f t="shared" ca="1" si="2061"/>
        <v>2</v>
      </c>
      <c r="GA406" s="7" t="str">
        <f ca="1">IFERROR(IF(GA405+FZ406&gt;GB$4,GA405,GA405+FZ406),"")</f>
        <v/>
      </c>
      <c r="GB406" s="7">
        <f t="shared" ca="1" si="2214"/>
        <v>0</v>
      </c>
      <c r="GC406" s="7">
        <f t="shared" ca="1" si="2062"/>
        <v>0.13140041749112774</v>
      </c>
      <c r="GD406" s="7">
        <f t="shared" ca="1" si="2063"/>
        <v>0.63783035173964153</v>
      </c>
      <c r="GE406" s="7">
        <f t="shared" ca="1" si="2064"/>
        <v>1</v>
      </c>
      <c r="GF406" s="7" t="str">
        <f t="shared" ca="1" si="2065"/>
        <v>2</v>
      </c>
      <c r="GG406" s="7" t="str">
        <f ca="1">IFERROR(IF(GG405+GF406&gt;GH$4,GG405,GG405+GF406),"")</f>
        <v/>
      </c>
      <c r="GH406" s="7">
        <f t="shared" ca="1" si="2215"/>
        <v>0</v>
      </c>
      <c r="GI406" s="7">
        <f t="shared" ca="1" si="2066"/>
        <v>0.13820740677035059</v>
      </c>
      <c r="GJ406" s="7">
        <f t="shared" ca="1" si="2067"/>
        <v>0.63102336246041868</v>
      </c>
      <c r="GK406" s="7">
        <f t="shared" ca="1" si="2068"/>
        <v>1</v>
      </c>
      <c r="GL406" s="7" t="str">
        <f t="shared" ca="1" si="2069"/>
        <v>2</v>
      </c>
      <c r="GM406" s="7" t="str">
        <f ca="1">IFERROR(IF(GM405+GL406&gt;GN$4,GM405,GM405+GL406),"")</f>
        <v/>
      </c>
      <c r="GN406" s="7">
        <f t="shared" ca="1" si="2216"/>
        <v>0</v>
      </c>
      <c r="GO406" s="7">
        <f t="shared" ca="1" si="2070"/>
        <v>0.84366919977154187</v>
      </c>
      <c r="GP406" s="7">
        <f t="shared" ca="1" si="2071"/>
        <v>-7.4438430540772593E-2</v>
      </c>
      <c r="GQ406" s="7">
        <f t="shared" ca="1" si="2072"/>
        <v>0</v>
      </c>
      <c r="GR406" s="7">
        <f t="shared" ca="1" si="2073"/>
        <v>0</v>
      </c>
      <c r="GS406" s="7" t="str">
        <f ca="1">IFERROR(IF(GS405+GR406&gt;GT$4,GS405,GS405+GR406),"")</f>
        <v/>
      </c>
      <c r="GT406" s="7">
        <f t="shared" ca="1" si="2217"/>
        <v>0</v>
      </c>
      <c r="GU406" s="7">
        <f t="shared" ca="1" si="2074"/>
        <v>0.37644165330524859</v>
      </c>
      <c r="GV406" s="7">
        <f t="shared" ca="1" si="2075"/>
        <v>0.39278911592552068</v>
      </c>
      <c r="GW406" s="7">
        <f t="shared" ca="1" si="2076"/>
        <v>1</v>
      </c>
      <c r="GX406" s="7" t="str">
        <f t="shared" ca="1" si="2077"/>
        <v>2</v>
      </c>
      <c r="GY406" s="7" t="str">
        <f ca="1">IFERROR(IF(GY405+GX406&gt;GZ$4,GY405,GY405+GX406),"")</f>
        <v/>
      </c>
      <c r="GZ406" s="7">
        <f t="shared" ca="1" si="2218"/>
        <v>0</v>
      </c>
      <c r="HA406" s="7">
        <f t="shared" ca="1" si="2078"/>
        <v>0.82578612057286782</v>
      </c>
      <c r="HB406" s="7">
        <f t="shared" ca="1" si="2079"/>
        <v>-5.6555351342098548E-2</v>
      </c>
      <c r="HC406" s="7">
        <f t="shared" ca="1" si="2080"/>
        <v>0</v>
      </c>
      <c r="HD406" s="7">
        <f t="shared" ca="1" si="2081"/>
        <v>0</v>
      </c>
      <c r="HE406" s="7" t="str">
        <f ca="1">IFERROR(IF(HE405+HD406&gt;HF$4,HE405,HE405+HD406),"")</f>
        <v/>
      </c>
      <c r="HF406" s="7">
        <f t="shared" ca="1" si="2219"/>
        <v>0</v>
      </c>
      <c r="HG406" s="7">
        <f t="shared" ca="1" si="2082"/>
        <v>0.54302403679699973</v>
      </c>
      <c r="HH406" s="7">
        <f t="shared" ca="1" si="2083"/>
        <v>0.22620673243376954</v>
      </c>
      <c r="HI406" s="7">
        <f t="shared" ca="1" si="2084"/>
        <v>1</v>
      </c>
      <c r="HJ406" s="7" t="str">
        <f t="shared" ca="1" si="2085"/>
        <v>2</v>
      </c>
      <c r="HK406" s="7" t="str">
        <f ca="1">IFERROR(IF(HK405+HJ406&gt;HL$4,HK405,HK405+HJ406),"")</f>
        <v/>
      </c>
      <c r="HL406" s="7">
        <f t="shared" ca="1" si="2220"/>
        <v>0</v>
      </c>
      <c r="HM406" s="7">
        <f t="shared" ca="1" si="2086"/>
        <v>0.63609743504198146</v>
      </c>
      <c r="HN406" s="7">
        <f t="shared" ca="1" si="2087"/>
        <v>0.13313333418878781</v>
      </c>
      <c r="HO406" s="7">
        <f t="shared" ca="1" si="2088"/>
        <v>1</v>
      </c>
      <c r="HP406" s="7" t="str">
        <f t="shared" ca="1" si="2089"/>
        <v>2</v>
      </c>
      <c r="HQ406" s="7" t="str">
        <f ca="1">IFERROR(IF(HQ405+HP406&gt;HR$4,HQ405,HQ405+HP406),"")</f>
        <v/>
      </c>
      <c r="HR406" s="7">
        <f t="shared" ca="1" si="2221"/>
        <v>0</v>
      </c>
      <c r="HS406" s="7">
        <f t="shared" ca="1" si="2090"/>
        <v>0.53358289259065883</v>
      </c>
      <c r="HT406" s="7">
        <f t="shared" ca="1" si="2091"/>
        <v>0.23564787664011044</v>
      </c>
      <c r="HU406" s="7">
        <f t="shared" ca="1" si="2092"/>
        <v>1</v>
      </c>
      <c r="HV406" s="7" t="str">
        <f t="shared" ca="1" si="2093"/>
        <v>2</v>
      </c>
      <c r="HW406" s="7" t="str">
        <f ca="1">IFERROR(IF(HW405+HV406&gt;HX$4,HW405,HW405+HV406),"")</f>
        <v/>
      </c>
      <c r="HX406" s="7">
        <f t="shared" ca="1" si="2222"/>
        <v>0</v>
      </c>
      <c r="HY406" s="7">
        <f t="shared" ca="1" si="2094"/>
        <v>0.15005145314059454</v>
      </c>
      <c r="HZ406" s="7">
        <f t="shared" ca="1" si="2095"/>
        <v>0.61917931609017474</v>
      </c>
      <c r="IA406" s="7">
        <f t="shared" ca="1" si="2096"/>
        <v>1</v>
      </c>
      <c r="IB406" s="7" t="str">
        <f t="shared" ca="1" si="2097"/>
        <v>2</v>
      </c>
      <c r="IC406" s="7" t="str">
        <f ca="1">IFERROR(IF(IC405+IB406&gt;ID$4,IC405,IC405+IB406),"")</f>
        <v/>
      </c>
      <c r="ID406" s="7">
        <f t="shared" ca="1" si="2223"/>
        <v>0</v>
      </c>
      <c r="IE406" s="7">
        <f t="shared" ca="1" si="2098"/>
        <v>0.51627095339594675</v>
      </c>
      <c r="IF406" s="7">
        <f t="shared" ca="1" si="2099"/>
        <v>0.25295981583482252</v>
      </c>
      <c r="IG406" s="7">
        <f t="shared" ca="1" si="2100"/>
        <v>1</v>
      </c>
      <c r="IH406" s="7" t="str">
        <f t="shared" ca="1" si="2101"/>
        <v>2</v>
      </c>
      <c r="II406" s="7" t="str">
        <f ca="1">IFERROR(IF(II405+IH406&gt;IJ$4,II405,II405+IH406),"")</f>
        <v/>
      </c>
      <c r="IJ406" s="7">
        <f t="shared" ca="1" si="2224"/>
        <v>0</v>
      </c>
      <c r="IK406" s="7">
        <f t="shared" ca="1" si="2102"/>
        <v>0.97479189775224717</v>
      </c>
      <c r="IL406" s="7">
        <f t="shared" ca="1" si="2103"/>
        <v>-0.2055611285214779</v>
      </c>
      <c r="IM406" s="7">
        <f t="shared" ca="1" si="2104"/>
        <v>0</v>
      </c>
      <c r="IN406" s="7">
        <f t="shared" ca="1" si="2105"/>
        <v>0</v>
      </c>
      <c r="IO406" s="7" t="str">
        <f ca="1">IFERROR(IF(IO405+IN406&gt;IP$4,IO405,IO405+IN406),"")</f>
        <v/>
      </c>
      <c r="IP406" s="7">
        <f t="shared" ca="1" si="2225"/>
        <v>0</v>
      </c>
      <c r="IQ406" s="7">
        <f t="shared" ca="1" si="2106"/>
        <v>0.94017802604612921</v>
      </c>
      <c r="IR406" s="7">
        <f t="shared" ca="1" si="2107"/>
        <v>-0.17094725681535994</v>
      </c>
      <c r="IS406" s="7">
        <f t="shared" ca="1" si="2108"/>
        <v>0</v>
      </c>
      <c r="IT406" s="7">
        <f t="shared" ca="1" si="2109"/>
        <v>0</v>
      </c>
      <c r="IU406" s="7" t="str">
        <f ca="1">IFERROR(IF(IU405+IT406&gt;IV$4,IU405,IU405+IT406),"")</f>
        <v/>
      </c>
      <c r="IV406" s="7">
        <f t="shared" ca="1" si="2226"/>
        <v>0</v>
      </c>
      <c r="IW406" s="7">
        <f t="shared" ca="1" si="2110"/>
        <v>1.1107041169363119E-2</v>
      </c>
      <c r="IX406" s="7">
        <f t="shared" ca="1" si="2111"/>
        <v>0.75812372806140615</v>
      </c>
      <c r="IY406" s="7">
        <f t="shared" ca="1" si="2112"/>
        <v>1</v>
      </c>
      <c r="IZ406" s="7" t="str">
        <f t="shared" ca="1" si="2113"/>
        <v>2</v>
      </c>
      <c r="JA406" s="7" t="str">
        <f ca="1">IFERROR(IF(JA405+IZ406&gt;JB$4,JA405,JA405+IZ406),"")</f>
        <v/>
      </c>
      <c r="JB406" s="7">
        <f t="shared" ca="1" si="2227"/>
        <v>0</v>
      </c>
      <c r="JC406" s="7">
        <f t="shared" ca="1" si="2114"/>
        <v>0.40950725687164291</v>
      </c>
      <c r="JD406" s="7">
        <f t="shared" ca="1" si="2115"/>
        <v>0.35972351235912636</v>
      </c>
      <c r="JE406" s="7">
        <f t="shared" ca="1" si="2116"/>
        <v>1</v>
      </c>
      <c r="JF406" s="7" t="str">
        <f t="shared" ca="1" si="2117"/>
        <v>2</v>
      </c>
      <c r="JG406" s="7" t="str">
        <f ca="1">IFERROR(IF(JG405+JF406&gt;JH$4,JG405,JG405+JF406),"")</f>
        <v/>
      </c>
      <c r="JH406" s="7">
        <f t="shared" ca="1" si="2228"/>
        <v>0</v>
      </c>
      <c r="JI406" s="7">
        <f t="shared" ca="1" si="2118"/>
        <v>0.9148391352909393</v>
      </c>
      <c r="JJ406" s="7">
        <f t="shared" ca="1" si="2119"/>
        <v>-0.14560836606017002</v>
      </c>
      <c r="JK406" s="7">
        <f t="shared" ca="1" si="2120"/>
        <v>0</v>
      </c>
      <c r="JL406" s="7">
        <f t="shared" ca="1" si="2121"/>
        <v>0</v>
      </c>
      <c r="JM406" s="7" t="str">
        <f ca="1">IFERROR(IF(JM405+JL406&gt;JN$4,JM405,JM405+JL406),"")</f>
        <v/>
      </c>
      <c r="JN406" s="7">
        <f t="shared" ca="1" si="2229"/>
        <v>0</v>
      </c>
      <c r="JO406" s="7">
        <f t="shared" ca="1" si="2122"/>
        <v>0.24867818417629906</v>
      </c>
      <c r="JP406" s="7">
        <f t="shared" ca="1" si="2123"/>
        <v>0.52055258505447022</v>
      </c>
      <c r="JQ406" s="7">
        <f t="shared" ca="1" si="2124"/>
        <v>1</v>
      </c>
      <c r="JR406" s="7" t="str">
        <f t="shared" ca="1" si="2125"/>
        <v>2</v>
      </c>
      <c r="JS406" s="7" t="str">
        <f ca="1">IFERROR(IF(JS405+JR406&gt;JT$4,JS405,JS405+JR406),"")</f>
        <v/>
      </c>
      <c r="JT406" s="7">
        <f t="shared" ca="1" si="2230"/>
        <v>0</v>
      </c>
      <c r="JU406" s="7">
        <f t="shared" ca="1" si="2126"/>
        <v>0.46912252964360479</v>
      </c>
      <c r="JV406" s="7">
        <f t="shared" ca="1" si="2127"/>
        <v>0.30010823958716448</v>
      </c>
      <c r="JW406" s="7">
        <f t="shared" ca="1" si="2128"/>
        <v>1</v>
      </c>
      <c r="JX406" s="7" t="str">
        <f t="shared" ca="1" si="2129"/>
        <v>2</v>
      </c>
      <c r="JY406" s="7" t="str">
        <f ca="1">IFERROR(IF(JY405+JX406&gt;JZ$4,JY405,JY405+JX406),"")</f>
        <v/>
      </c>
      <c r="JZ406" s="7">
        <f t="shared" ca="1" si="2231"/>
        <v>0</v>
      </c>
      <c r="KA406" s="7">
        <f t="shared" ca="1" si="2130"/>
        <v>0.60504365499694468</v>
      </c>
      <c r="KB406" s="7">
        <f t="shared" ca="1" si="2131"/>
        <v>0.16418711423382459</v>
      </c>
      <c r="KC406" s="7">
        <f t="shared" ca="1" si="2132"/>
        <v>1</v>
      </c>
      <c r="KD406" s="7" t="str">
        <f t="shared" ca="1" si="2133"/>
        <v>2</v>
      </c>
      <c r="KE406" s="7" t="str">
        <f ca="1">IFERROR(IF(KE405+KD406&gt;KF$4,KE405,KE405+KD406),"")</f>
        <v/>
      </c>
      <c r="KF406" s="7">
        <f t="shared" ca="1" si="2232"/>
        <v>0</v>
      </c>
      <c r="KG406" s="7">
        <f t="shared" ca="1" si="2134"/>
        <v>0.83401021697191269</v>
      </c>
      <c r="KH406" s="7">
        <f t="shared" ca="1" si="2135"/>
        <v>-6.4779447741143414E-2</v>
      </c>
      <c r="KI406" s="7">
        <f t="shared" ca="1" si="2136"/>
        <v>0</v>
      </c>
      <c r="KJ406" s="7">
        <f t="shared" ca="1" si="2137"/>
        <v>0</v>
      </c>
      <c r="KK406" s="7" t="str">
        <f ca="1">IFERROR(IF(KK405+KJ406&gt;KL$4,KK405,KK405+KJ406),"")</f>
        <v/>
      </c>
      <c r="KL406" s="7">
        <f t="shared" ca="1" si="2233"/>
        <v>0</v>
      </c>
      <c r="KM406" s="7">
        <f t="shared" ca="1" si="2138"/>
        <v>0.888464385144485</v>
      </c>
      <c r="KN406" s="7">
        <f t="shared" ca="1" si="2139"/>
        <v>-0.11923361591371573</v>
      </c>
      <c r="KO406" s="7">
        <f t="shared" ca="1" si="2140"/>
        <v>0</v>
      </c>
      <c r="KP406" s="7">
        <f t="shared" ca="1" si="2141"/>
        <v>0</v>
      </c>
      <c r="KQ406" s="7" t="str">
        <f ca="1">IFERROR(IF(KQ405+KP406&gt;KR$4,KQ405,KQ405+KP406),"")</f>
        <v/>
      </c>
      <c r="KR406" s="7">
        <f t="shared" ca="1" si="2234"/>
        <v>0</v>
      </c>
      <c r="KS406" s="7">
        <f t="shared" ca="1" si="2142"/>
        <v>0.71733756151589079</v>
      </c>
      <c r="KT406" s="7">
        <f t="shared" ca="1" si="2143"/>
        <v>5.1893207714878486E-2</v>
      </c>
      <c r="KU406" s="7">
        <f t="shared" ca="1" si="2144"/>
        <v>1</v>
      </c>
      <c r="KV406" s="7" t="str">
        <f t="shared" ca="1" si="2145"/>
        <v>2</v>
      </c>
      <c r="KW406" s="7" t="str">
        <f ca="1">IFERROR(IF(KW405+KV406&gt;KX$4,KW405,KW405+KV406),"")</f>
        <v/>
      </c>
      <c r="KX406" s="7">
        <f t="shared" ca="1" si="2235"/>
        <v>0</v>
      </c>
      <c r="KY406" s="7">
        <f t="shared" ca="1" si="2146"/>
        <v>0.74064216067214039</v>
      </c>
      <c r="KZ406" s="7">
        <f t="shared" ca="1" si="2147"/>
        <v>2.8588608558628881E-2</v>
      </c>
      <c r="LA406" s="7">
        <f t="shared" ca="1" si="2148"/>
        <v>1</v>
      </c>
      <c r="LB406" s="7" t="str">
        <f t="shared" ca="1" si="2149"/>
        <v>2</v>
      </c>
      <c r="LC406" s="7" t="str">
        <f ca="1">IFERROR(IF(LC405+LB406&gt;LD$4,LC405,LC405+LB406),"")</f>
        <v/>
      </c>
      <c r="LD406" s="7">
        <f t="shared" ca="1" si="2236"/>
        <v>0</v>
      </c>
      <c r="LE406" s="7">
        <f t="shared" ca="1" si="2150"/>
        <v>0.13505653578815746</v>
      </c>
      <c r="LF406" s="7">
        <f t="shared" ca="1" si="2151"/>
        <v>0.63417423344261181</v>
      </c>
      <c r="LG406" s="7">
        <f t="shared" ca="1" si="2152"/>
        <v>1</v>
      </c>
      <c r="LH406" s="7" t="str">
        <f t="shared" ca="1" si="2153"/>
        <v>2</v>
      </c>
      <c r="LI406" s="7" t="str">
        <f ca="1">IFERROR(IF(LI405+LH406&gt;LJ$4,LI405,LI405+LH406),"")</f>
        <v/>
      </c>
      <c r="LJ406" s="7">
        <f t="shared" ca="1" si="2237"/>
        <v>0</v>
      </c>
      <c r="LK406" s="7">
        <f t="shared" ca="1" si="2154"/>
        <v>0.26336713594757954</v>
      </c>
      <c r="LL406" s="7">
        <f t="shared" ca="1" si="2155"/>
        <v>0.50586363328318973</v>
      </c>
      <c r="LM406" s="7">
        <f t="shared" ca="1" si="2156"/>
        <v>1</v>
      </c>
      <c r="LN406" s="7" t="str">
        <f t="shared" ca="1" si="2157"/>
        <v>2</v>
      </c>
      <c r="LO406" s="7" t="str">
        <f ca="1">IFERROR(IF(LO405+LN406&gt;LP$4,LO405,LO405+LN406),"")</f>
        <v/>
      </c>
      <c r="LP406" s="7">
        <f t="shared" ca="1" si="2238"/>
        <v>0</v>
      </c>
      <c r="LQ406" s="7">
        <f t="shared" ca="1" si="2158"/>
        <v>0.3055606311706659</v>
      </c>
      <c r="LR406" s="7">
        <f t="shared" ca="1" si="2159"/>
        <v>0.46367013806010338</v>
      </c>
      <c r="LS406" s="7">
        <f t="shared" ca="1" si="2160"/>
        <v>1</v>
      </c>
      <c r="LT406" s="7" t="str">
        <f t="shared" ca="1" si="2161"/>
        <v>2</v>
      </c>
      <c r="LU406" s="7" t="str">
        <f ca="1">IFERROR(IF(LU405+LT406&gt;LV$4,LU405,LU405+LT406),"")</f>
        <v/>
      </c>
      <c r="LV406" s="7">
        <f t="shared" ca="1" si="2239"/>
        <v>0</v>
      </c>
      <c r="LW406" s="7">
        <f t="shared" ca="1" si="2162"/>
        <v>0.38059396950111668</v>
      </c>
      <c r="LX406" s="7">
        <f t="shared" ca="1" si="2163"/>
        <v>0.38863679972965259</v>
      </c>
      <c r="LY406" s="7">
        <f t="shared" ca="1" si="2164"/>
        <v>1</v>
      </c>
      <c r="LZ406" s="7" t="str">
        <f t="shared" ca="1" si="2165"/>
        <v>2</v>
      </c>
      <c r="MA406" s="7" t="str">
        <f ca="1">IFERROR(IF(MA405+LZ406&gt;MB$4,MA405,MA405+LZ406),"")</f>
        <v/>
      </c>
      <c r="MB406" s="7">
        <f t="shared" ca="1" si="2240"/>
        <v>0</v>
      </c>
      <c r="MC406" s="7">
        <f t="shared" ca="1" si="2166"/>
        <v>0.55700782646957847</v>
      </c>
      <c r="MD406" s="7">
        <f t="shared" ca="1" si="2167"/>
        <v>0.2122229427611908</v>
      </c>
      <c r="ME406" s="7">
        <f t="shared" ca="1" si="2168"/>
        <v>1</v>
      </c>
      <c r="MF406" s="7" t="str">
        <f t="shared" ca="1" si="2169"/>
        <v>2</v>
      </c>
      <c r="MG406" s="7" t="str">
        <f ca="1">IFERROR(IF(MG405+MF406&gt;MH$4,MG405,MG405+MF406),"")</f>
        <v/>
      </c>
      <c r="MH406" s="7">
        <f t="shared" ca="1" si="2241"/>
        <v>0</v>
      </c>
      <c r="MI406" s="7">
        <f t="shared" ca="1" si="2170"/>
        <v>0.96261502968790658</v>
      </c>
      <c r="MJ406" s="7">
        <f t="shared" ca="1" si="2171"/>
        <v>-0.1933842604571373</v>
      </c>
      <c r="MK406" s="7">
        <f t="shared" ca="1" si="2172"/>
        <v>0</v>
      </c>
      <c r="ML406" s="7">
        <f t="shared" ca="1" si="2173"/>
        <v>0</v>
      </c>
      <c r="MM406" s="7" t="str">
        <f ca="1">IFERROR(IF(MM405+ML406&gt;MN$4,MM405,MM405+ML406),"")</f>
        <v/>
      </c>
      <c r="MN406" s="7">
        <f t="shared" ca="1" si="2242"/>
        <v>0</v>
      </c>
      <c r="MO406" s="7">
        <f t="shared" ca="1" si="2174"/>
        <v>0.4490093215763199</v>
      </c>
      <c r="MP406" s="7">
        <f t="shared" ca="1" si="2175"/>
        <v>0.32022144765444938</v>
      </c>
      <c r="MQ406" s="7">
        <f t="shared" ca="1" si="2176"/>
        <v>1</v>
      </c>
      <c r="MR406" s="7" t="str">
        <f t="shared" ca="1" si="2177"/>
        <v>2</v>
      </c>
      <c r="MS406" s="7" t="str">
        <f ca="1">IFERROR(IF(MS405+MR406&gt;MT$4,MS405,MS405+MR406),"")</f>
        <v/>
      </c>
      <c r="MT406" s="7">
        <f t="shared" ca="1" si="2243"/>
        <v>0</v>
      </c>
      <c r="MU406" s="7">
        <f t="shared" ca="1" si="2178"/>
        <v>0.6621796119171337</v>
      </c>
      <c r="MV406" s="7">
        <f t="shared" ca="1" si="2179"/>
        <v>0.10705115731363557</v>
      </c>
      <c r="MW406" s="7">
        <f t="shared" ca="1" si="2180"/>
        <v>1</v>
      </c>
      <c r="MX406" s="7" t="str">
        <f t="shared" ca="1" si="2181"/>
        <v>2</v>
      </c>
      <c r="MY406" s="7" t="str">
        <f ca="1">IFERROR(IF(MY405+MX406&gt;MZ$4,MY405,MY405+MX406),"")</f>
        <v/>
      </c>
      <c r="MZ406" s="7">
        <f t="shared" ca="1" si="2244"/>
        <v>0</v>
      </c>
      <c r="NA406" s="7">
        <f t="shared" ca="1" si="2182"/>
        <v>0.84327691421676809</v>
      </c>
      <c r="NB406" s="7">
        <f t="shared" ca="1" si="2183"/>
        <v>-7.4046144985998819E-2</v>
      </c>
      <c r="NC406" s="7">
        <f t="shared" ca="1" si="2184"/>
        <v>0</v>
      </c>
      <c r="ND406" s="7">
        <f t="shared" ca="1" si="2185"/>
        <v>0</v>
      </c>
      <c r="NE406" s="7" t="str">
        <f ca="1">IFERROR(IF(NE405+ND406&gt;NF$4,NE405,NE405+ND406),"")</f>
        <v/>
      </c>
      <c r="NF406" s="7">
        <f t="shared" ca="1" si="2245"/>
        <v>0</v>
      </c>
      <c r="NG406" s="7">
        <f t="shared" ca="1" si="2186"/>
        <v>0.79229246293056266</v>
      </c>
      <c r="NH406" s="7">
        <f t="shared" ca="1" si="2187"/>
        <v>-2.3061693699793384E-2</v>
      </c>
      <c r="NI406" s="7">
        <f t="shared" ca="1" si="2188"/>
        <v>0</v>
      </c>
      <c r="NJ406" s="7">
        <f t="shared" ca="1" si="2189"/>
        <v>0</v>
      </c>
      <c r="NK406" s="7" t="str">
        <f ca="1">IFERROR(IF(NK405+NJ406&gt;NL$4,NK405,NK405+NJ406),"")</f>
        <v/>
      </c>
      <c r="NL406" s="7">
        <f t="shared" ca="1" si="2246"/>
        <v>0</v>
      </c>
      <c r="NM406" s="7">
        <f t="shared" ca="1" si="2190"/>
        <v>9.0522607573739755E-2</v>
      </c>
      <c r="NN406" s="7">
        <f t="shared" ca="1" si="2191"/>
        <v>0.67870816165702952</v>
      </c>
      <c r="NO406" s="7">
        <f t="shared" ca="1" si="2192"/>
        <v>1</v>
      </c>
      <c r="NP406" s="7" t="str">
        <f t="shared" ca="1" si="2193"/>
        <v>2</v>
      </c>
      <c r="NQ406" s="7" t="str">
        <f ca="1">IFERROR(IF(NQ405+NP406&gt;NR$4,NQ405,NQ405+NP406),"")</f>
        <v/>
      </c>
      <c r="NR406" s="7">
        <f t="shared" ca="1" si="2247"/>
        <v>0</v>
      </c>
      <c r="NT406">
        <v>408</v>
      </c>
      <c r="NU406" s="7" t="s">
        <v>19</v>
      </c>
      <c r="NV406" s="7" t="str">
        <f t="shared" ca="1" si="1987"/>
        <v/>
      </c>
      <c r="NW406" s="7" t="str">
        <f t="shared" ca="1" si="2194"/>
        <v/>
      </c>
      <c r="NX406" t="str">
        <f ca="1">IFERROR(VLOOKUP(NT406,$K$3:$AK$568,8,FALSE),"")</f>
        <v/>
      </c>
      <c r="NY406" t="str">
        <f ca="1">IFERROR(VLOOKUP(NT406,$K$3:$AK$568,9,FALSE),"")</f>
        <v/>
      </c>
      <c r="NZ406" s="7" t="str">
        <f ca="1">IFERROR(VLOOKUP(NT406,$K$3:$AK$568,27,FALSE),"")</f>
        <v/>
      </c>
      <c r="OB406">
        <v>408</v>
      </c>
      <c r="OC406" s="7" t="s">
        <v>19</v>
      </c>
      <c r="OD406" t="e">
        <f t="shared" ca="1" si="2248"/>
        <v>#N/A</v>
      </c>
      <c r="OE406" s="7" t="str">
        <f t="shared" ca="1" si="2249"/>
        <v/>
      </c>
      <c r="OF406" s="7" t="str">
        <f t="shared" ca="1" si="2250"/>
        <v/>
      </c>
      <c r="OG406" t="str">
        <f t="shared" ca="1" si="2251"/>
        <v/>
      </c>
      <c r="OI406">
        <v>408</v>
      </c>
      <c r="OJ406" s="7" t="s">
        <v>19</v>
      </c>
      <c r="OK406" s="7" t="str">
        <f t="shared" ca="1" si="2252"/>
        <v/>
      </c>
      <c r="OL406" s="7" t="str">
        <f t="shared" ca="1" si="2253"/>
        <v/>
      </c>
      <c r="OM406" t="str">
        <f ca="1">IFERROR(VLOOKUP(OI406,$L$3:$AK$568,7,FALSE),"")</f>
        <v/>
      </c>
      <c r="ON406" t="str">
        <f ca="1">IFERROR(VLOOKUP(OI406,$L$3:$AK$568,8,FALSE),"")</f>
        <v/>
      </c>
      <c r="OO406" s="7" t="str">
        <f ca="1">IFERROR(VLOOKUP(OI406,$L$3:$AK$568,26,FALSE),"")</f>
        <v/>
      </c>
      <c r="OQ406">
        <v>408</v>
      </c>
      <c r="OR406" s="7" t="s">
        <v>19</v>
      </c>
      <c r="OS406" t="e">
        <f t="shared" ca="1" si="2254"/>
        <v>#N/A</v>
      </c>
      <c r="OT406" s="7" t="str">
        <f t="shared" ca="1" si="2255"/>
        <v/>
      </c>
      <c r="OU406" s="7" t="str">
        <f t="shared" ca="1" si="2256"/>
        <v/>
      </c>
      <c r="OV406" t="str">
        <f t="shared" ca="1" si="2257"/>
        <v/>
      </c>
      <c r="OX406">
        <v>408</v>
      </c>
      <c r="OY406" s="7" t="s">
        <v>19</v>
      </c>
      <c r="OZ406" s="7" t="str">
        <f t="shared" ca="1" si="2258"/>
        <v/>
      </c>
      <c r="PA406" s="7" t="str">
        <f t="shared" ca="1" si="2259"/>
        <v/>
      </c>
      <c r="PB406" t="str">
        <f ca="1">IFERROR(VLOOKUP(OX406,$M$3:$AK$568,6,FALSE),"")</f>
        <v/>
      </c>
      <c r="PC406" t="str">
        <f ca="1">IFERROR(VLOOKUP(OX406,$M$3:$AK$568,7,FALSE),"")</f>
        <v/>
      </c>
      <c r="PD406" s="7" t="str">
        <f ca="1">IFERROR(VLOOKUP(OX406,$M$3:$AK$568,25,FALSE),"")</f>
        <v/>
      </c>
      <c r="PF406">
        <v>408</v>
      </c>
      <c r="PG406" s="7" t="s">
        <v>19</v>
      </c>
      <c r="PH406" t="e">
        <f t="shared" ca="1" si="2260"/>
        <v>#N/A</v>
      </c>
      <c r="PI406" s="7" t="str">
        <f t="shared" ca="1" si="2261"/>
        <v/>
      </c>
      <c r="PJ406" s="7" t="str">
        <f t="shared" ca="1" si="2262"/>
        <v/>
      </c>
      <c r="PK406" t="str">
        <f t="shared" ca="1" si="2263"/>
        <v/>
      </c>
      <c r="PM406">
        <v>408</v>
      </c>
      <c r="PN406" s="7" t="s">
        <v>19</v>
      </c>
      <c r="PO406" s="202" t="str">
        <f t="shared" ca="1" si="2264"/>
        <v/>
      </c>
      <c r="PP406" s="7" t="str">
        <f t="shared" ca="1" si="2265"/>
        <v/>
      </c>
      <c r="PQ406" t="str">
        <f ca="1">IFERROR(VLOOKUP(PM406,$G$325:$R$409,12,FALSE),"")</f>
        <v/>
      </c>
      <c r="PR406" t="e">
        <f ca="1">VLOOKUP(PM406,$G$324:$Q$409,11,FALSE)</f>
        <v>#N/A</v>
      </c>
      <c r="PS406" s="7" t="str">
        <f ca="1">VLOOKUP(PQ406,$R$325:$Y$409,8,FALSE)</f>
        <v>- -</v>
      </c>
      <c r="PT406" s="7">
        <f ca="1">ReSt</f>
        <v>-4</v>
      </c>
      <c r="PU406" s="7" t="e">
        <f t="shared" ca="1" si="2266"/>
        <v>#N/A</v>
      </c>
      <c r="PV406" s="7" t="e">
        <f t="shared" ca="1" si="2267"/>
        <v>#N/A</v>
      </c>
      <c r="PW406" s="7" t="str">
        <f ca="1">VLOOKUP(PQ406,$R$325:$AK$409,8,FALSE)</f>
        <v>- -</v>
      </c>
      <c r="PX406" s="7"/>
      <c r="PY406">
        <v>408</v>
      </c>
      <c r="PZ406" s="7" t="s">
        <v>19</v>
      </c>
      <c r="QA406" t="str">
        <f t="shared" ca="1" si="2268"/>
        <v/>
      </c>
      <c r="QB406" s="7" t="str">
        <f t="shared" ca="1" si="2269"/>
        <v/>
      </c>
      <c r="QC406" s="7" t="str">
        <f t="shared" ca="1" si="2270"/>
        <v/>
      </c>
      <c r="QD406" t="str">
        <f t="shared" ca="1" si="2271"/>
        <v/>
      </c>
      <c r="QF406">
        <v>408</v>
      </c>
      <c r="QG406" s="7" t="s">
        <v>19</v>
      </c>
      <c r="QH406" s="7" t="str">
        <f t="shared" ca="1" si="2272"/>
        <v/>
      </c>
      <c r="QI406" s="7" t="e">
        <f t="shared" ca="1" si="2273"/>
        <v>#VALUE!</v>
      </c>
      <c r="QJ406" t="e">
        <f t="shared" ca="1" si="2274"/>
        <v>#N/A</v>
      </c>
      <c r="QK406" s="7" t="e">
        <f t="shared" ca="1" si="2275"/>
        <v>#N/A</v>
      </c>
      <c r="QM406">
        <v>408</v>
      </c>
      <c r="QN406" s="7" t="s">
        <v>19</v>
      </c>
      <c r="QO406" t="str">
        <f t="shared" ca="1" si="2276"/>
        <v/>
      </c>
      <c r="QP406" s="7" t="str">
        <f t="shared" ca="1" si="2277"/>
        <v/>
      </c>
      <c r="QQ406" t="str">
        <f t="shared" ca="1" si="2278"/>
        <v/>
      </c>
    </row>
    <row r="407" spans="1:459" x14ac:dyDescent="0.25">
      <c r="A407" s="240" t="str">
        <f>IF('Character Sheet'!$B$4="Creature","N","Y")</f>
        <v>Y</v>
      </c>
      <c r="C407" s="75"/>
      <c r="D407" s="76"/>
      <c r="F407" s="75">
        <v>4</v>
      </c>
      <c r="G407" s="76">
        <f t="shared" ca="1" si="1897"/>
        <v>0</v>
      </c>
      <c r="I407" s="75" t="s">
        <v>1812</v>
      </c>
      <c r="J407" s="85"/>
      <c r="K407" s="85">
        <f t="shared" ca="1" si="1951"/>
        <v>7</v>
      </c>
      <c r="L407" s="85">
        <f t="shared" ca="1" si="1924"/>
        <v>7</v>
      </c>
      <c r="M407" s="70">
        <f t="shared" ca="1" si="1593"/>
        <v>18</v>
      </c>
      <c r="O407" s="222">
        <f ca="1">BP407</f>
        <v>323</v>
      </c>
      <c r="Q407" s="7" t="s">
        <v>1758</v>
      </c>
      <c r="R407" s="9" t="str">
        <f ca="1">IFERROR(VLOOKUP(F407,INDIRECT(Calculations!$D$102),2,FALSE),"")</f>
        <v>Mind Erosion</v>
      </c>
      <c r="S407" s="9" t="str">
        <f t="shared" ca="1" si="1895"/>
        <v>Mind Erosion</v>
      </c>
      <c r="T407" s="61" t="str">
        <f ca="1">SUBSTITUTE(IFERROR(IFERROR(VLOOKUP(R407,'[1]Skill Statistics'!$A$3:$C$513,2,FALSE),VLOOKUP(Q407,'[1]Skill Statistics'!$A$3:$C$513,2,FALSE)),T406),"R*","ReSt")</f>
        <v>ReSt/ReSt</v>
      </c>
      <c r="U407" s="61" t="str">
        <f ca="1">IFERROR(IFERROR(VLOOKUP(R407,'[1]Skill Statistics'!$A$3:$C$513,3,FALSE),VLOOKUP(Q407,'[1]Skill Statistics'!$A$3:$C$513,3,FALSE)),U406)</f>
        <v>Me</v>
      </c>
      <c r="V407" s="61" t="str">
        <f ca="1">IF(R407="","- -",IF(ISNUMBER(SEARCH("Category",R407)),"- -",IFERROR(IFERROR(VLOOKUP(Q407,[1]Professions!$A$4:$AM$288,MATCH(Profession,[1]Professions!$A$1:$AM$1,0),FALSE),VLOOKUP(Q407,Calculations!$B$91:$I$95,8,FALSE)),"- -")))</f>
        <v>15 / 20</v>
      </c>
      <c r="W407" s="60">
        <f ca="1">BL407</f>
        <v>0</v>
      </c>
      <c r="X407" s="7">
        <f ca="1">IFERROR(VLOOKUP(R407,$BS$6:$NR$519,MATCH(ActualLevel,$BS$3:$NR$3,0),FALSE),"- -")</f>
        <v>0</v>
      </c>
      <c r="Y407" s="7">
        <f t="shared" ca="1" si="1925"/>
        <v>0</v>
      </c>
      <c r="Z407" s="7">
        <f ca="1">IFERROR(VLOOKUP(Y407,Charts!$BQ$2:$BR$52,2,FALSE),"- -")</f>
        <v>-25</v>
      </c>
      <c r="AA407" s="7">
        <f t="shared" ca="1" si="1599"/>
        <v>-1</v>
      </c>
      <c r="AB407" s="7">
        <f t="shared" ca="1" si="1920"/>
        <v>0</v>
      </c>
      <c r="AC407" s="7"/>
      <c r="AD407" s="7"/>
      <c r="AE407" s="7"/>
      <c r="AF407" s="7"/>
      <c r="AG407" s="7"/>
      <c r="AH407" s="43"/>
      <c r="AI407" s="7"/>
      <c r="AJ407" s="7"/>
      <c r="AK407" s="7">
        <f t="shared" ca="1" si="1600"/>
        <v>-26</v>
      </c>
      <c r="AL407" s="7"/>
      <c r="AM407" s="69">
        <f>IFERROR(VLOOKUP(Q407,'[1]Skill Statistics'!$A$3:$AN$513,MATCH(Profession,'[1]Skill Statistics'!$A$2:$AN$2,0),FALSE),0)</f>
        <v>0</v>
      </c>
      <c r="AN407" s="85">
        <f>IFERROR(VLOOKUP(Q407,'[1]Skill Statistics'!$A$3:$BK$513,MATCH(Archetype,'[1]Skill Statistics'!$A$2:$BK$2,0),FALSE),0)</f>
        <v>0</v>
      </c>
      <c r="AO407" s="85">
        <f>IFERROR(VLOOKUP(Q407,'[1]Skill Statistics'!$A$3:$BB$513,MATCH(Race,'[1]Skill Statistics'!$A$2:$BB$2,0),FALSE),0)</f>
        <v>0</v>
      </c>
      <c r="AP407" s="85">
        <f t="shared" ca="1" si="2195"/>
        <v>-0.1</v>
      </c>
      <c r="AQ407" s="70"/>
      <c r="AS407" s="69">
        <f>IFERROR(VLOOKUP(Q407,'[1]Professional Skills'!$A$4:$AM$288,MATCH(Profession,'[1]Professional Skills'!$A$3:$AM$3,0),FALSE),"- -")</f>
        <v>0</v>
      </c>
      <c r="AT407" t="s">
        <v>1812</v>
      </c>
      <c r="AU407" s="7" t="str">
        <f t="shared" si="1922"/>
        <v/>
      </c>
      <c r="AV407" s="7">
        <f t="shared" ca="1" si="1921"/>
        <v>0</v>
      </c>
      <c r="AW407" t="str">
        <f t="shared" si="2279"/>
        <v/>
      </c>
      <c r="AX407" t="str">
        <f>IFERROR(_xlfn.RANK.EQ(AW407,$AW$5:$AW$568),"")</f>
        <v/>
      </c>
      <c r="AY407">
        <f t="shared" si="1595"/>
        <v>0</v>
      </c>
      <c r="AZ407" s="70" t="str">
        <f t="shared" si="1601"/>
        <v/>
      </c>
      <c r="BB407" s="69" t="str">
        <f>IFERROR(IF(Q407="Language",VLOOKUP(R407,[1]Cultures!$B$4:$N$218,MATCH(Culture,[1]Cultures!$B$3:$N$3,0),FALSE),VLOOKUP(Q407,[1]Cultures!$B$4:$O$212,MATCH(Culture,[1]Cultures!$B$3:$O$3,0),FALSE)),"- -")</f>
        <v>- -</v>
      </c>
      <c r="BC407" t="s">
        <v>1812</v>
      </c>
      <c r="BD407">
        <f t="shared" ca="1" si="1899"/>
        <v>0.55618211292833686</v>
      </c>
      <c r="BE407">
        <f t="shared" ca="1" si="2280"/>
        <v>0.45618211292833688</v>
      </c>
      <c r="BH407">
        <f ca="1">_xlfn.RANK.EQ(BE407,$BE$404:$BE$409)</f>
        <v>3</v>
      </c>
      <c r="BI407" s="7">
        <f ca="1">IFERROR(IF(BH407=1,IF(BB407=1,1,IF(BB407=2,2,IF(BH407=2,IF(BB407=3,1,IF(BB407&gt;=4,2,IF(BH407=3,IF(BB407=5,1,IF(BB407&gt;=6,2,IF(BH407=4,IF(BB407=7,1,IF(BB407&gt;=8,2,IF(BH407=5,IF(BB407=9,1,IF(BB407&gt;=10,2,0)),0))),0))),0))),0))),0)+(IF(BC407="*",0,BB407)),"- -")</f>
        <v>0</v>
      </c>
      <c r="BK407" s="7"/>
      <c r="BL407" s="70">
        <f ca="1">IF(V407="- -","- -",SUM(BI407:BK407))</f>
        <v>0</v>
      </c>
      <c r="BN407" s="69">
        <f ca="1">IFERROR(VLOOKUP(V407,Charts!$BT$2:$BV$14,3,FALSE),"- -")</f>
        <v>7.6923076923076927E-2</v>
      </c>
      <c r="BO407" s="85">
        <f t="shared" ca="1" si="2196"/>
        <v>1.2232622246944824</v>
      </c>
      <c r="BP407" s="70">
        <f t="shared" ca="1" si="2281"/>
        <v>323</v>
      </c>
      <c r="BR407" s="7">
        <v>406</v>
      </c>
      <c r="BS407" s="9" t="str">
        <f ca="1">VLOOKUP(BR407,$O$3:$R$568,4,FALSE)</f>
        <v>Power Projection</v>
      </c>
      <c r="BT407" s="7" t="str">
        <f ca="1">VLOOKUP(BS407,$R$3:$V$568,5,FALSE)</f>
        <v>4 / 6</v>
      </c>
      <c r="BU407" s="7">
        <f ca="1">VLOOKUP(BT407,Charts!$BT$2:$BV$14,3,FALSE)</f>
        <v>0.53846153846153844</v>
      </c>
      <c r="BV407" s="7" t="str">
        <f t="shared" ca="1" si="1988"/>
        <v>4</v>
      </c>
      <c r="BW407" s="7" t="str">
        <f t="shared" ca="1" si="1989"/>
        <v>6</v>
      </c>
      <c r="BY407" s="7">
        <f t="shared" ca="1" si="1990"/>
        <v>0.77914925935837309</v>
      </c>
      <c r="BZ407" s="7">
        <f t="shared" ca="1" si="1991"/>
        <v>-0.24068772089683466</v>
      </c>
      <c r="CA407" s="7">
        <f t="shared" ca="1" si="1992"/>
        <v>0</v>
      </c>
      <c r="CB407" s="7">
        <f t="shared" ca="1" si="1993"/>
        <v>0</v>
      </c>
      <c r="CC407" s="7" t="str">
        <f ca="1">IFERROR(IF(CC406+CB407&gt;CD$4,CC406,CC406+CB407),"")</f>
        <v/>
      </c>
      <c r="CD407" s="7">
        <f t="shared" ca="1" si="2197"/>
        <v>0</v>
      </c>
      <c r="CE407" s="7">
        <f t="shared" ca="1" si="1994"/>
        <v>0.84890947315510923</v>
      </c>
      <c r="CF407" s="7">
        <f t="shared" ca="1" si="1995"/>
        <v>-0.31044793469357079</v>
      </c>
      <c r="CG407" s="7">
        <f t="shared" ca="1" si="1996"/>
        <v>0</v>
      </c>
      <c r="CH407" s="7">
        <f t="shared" ca="1" si="1997"/>
        <v>0</v>
      </c>
      <c r="CI407" s="7" t="str">
        <f ca="1">IFERROR(IF(CI406+CH407&gt;CJ$4,CI406,CI406+CH407),"")</f>
        <v/>
      </c>
      <c r="CJ407" s="7">
        <f t="shared" ca="1" si="2198"/>
        <v>0</v>
      </c>
      <c r="CK407" s="7">
        <f t="shared" ca="1" si="1998"/>
        <v>0.20233163284319899</v>
      </c>
      <c r="CL407" s="7">
        <f t="shared" ca="1" si="1999"/>
        <v>0.33612990561833944</v>
      </c>
      <c r="CM407" s="7">
        <f t="shared" ca="1" si="2000"/>
        <v>1</v>
      </c>
      <c r="CN407" s="7" t="str">
        <f t="shared" ca="1" si="2001"/>
        <v>4</v>
      </c>
      <c r="CO407" s="7" t="str">
        <f ca="1">IFERROR(IF(CO406+CN407&gt;CP$4,CO406,CO406+CN407),"")</f>
        <v/>
      </c>
      <c r="CP407" s="7">
        <f t="shared" ca="1" si="2199"/>
        <v>0</v>
      </c>
      <c r="CQ407" s="7">
        <f t="shared" ca="1" si="2002"/>
        <v>0.91851616246257173</v>
      </c>
      <c r="CR407" s="7">
        <f t="shared" ca="1" si="2003"/>
        <v>-0.38005462400103329</v>
      </c>
      <c r="CS407" s="7">
        <f t="shared" ca="1" si="2004"/>
        <v>0</v>
      </c>
      <c r="CT407" s="7">
        <f t="shared" ca="1" si="2005"/>
        <v>0</v>
      </c>
      <c r="CU407" s="7" t="str">
        <f ca="1">IFERROR(IF(CU406+CT407&gt;CV$4,CU406,CU406+CT407),"")</f>
        <v/>
      </c>
      <c r="CV407" s="7">
        <f t="shared" ca="1" si="2200"/>
        <v>0</v>
      </c>
      <c r="CW407" s="7">
        <f t="shared" ca="1" si="2006"/>
        <v>0.72257221674561611</v>
      </c>
      <c r="CX407" s="7">
        <f t="shared" ca="1" si="2007"/>
        <v>-0.18411067828407768</v>
      </c>
      <c r="CY407" s="7">
        <f t="shared" ca="1" si="2008"/>
        <v>0</v>
      </c>
      <c r="CZ407" s="7">
        <f t="shared" ca="1" si="2009"/>
        <v>0</v>
      </c>
      <c r="DA407" s="7" t="str">
        <f ca="1">IFERROR(IF(DA406+CZ407&gt;DB$4,DA406,DA406+CZ407),"")</f>
        <v/>
      </c>
      <c r="DB407" s="7">
        <f t="shared" ca="1" si="2201"/>
        <v>0</v>
      </c>
      <c r="DC407" s="7">
        <f t="shared" ca="1" si="2010"/>
        <v>0.61762181003909633</v>
      </c>
      <c r="DD407" s="7">
        <f t="shared" ca="1" si="2011"/>
        <v>-7.9160271577557895E-2</v>
      </c>
      <c r="DE407" s="7">
        <f t="shared" ca="1" si="2012"/>
        <v>0</v>
      </c>
      <c r="DF407" s="7">
        <f t="shared" ca="1" si="2013"/>
        <v>0</v>
      </c>
      <c r="DG407" s="7" t="str">
        <f ca="1">IFERROR(IF(DG406+DF407&gt;DH$4,DG406,DG406+DF407),"")</f>
        <v/>
      </c>
      <c r="DH407" s="7">
        <f t="shared" ca="1" si="2202"/>
        <v>0</v>
      </c>
      <c r="DI407" s="7">
        <f t="shared" ca="1" si="2014"/>
        <v>0.67416454568930573</v>
      </c>
      <c r="DJ407" s="7">
        <f t="shared" ca="1" si="2015"/>
        <v>-0.13570300722776729</v>
      </c>
      <c r="DK407" s="7">
        <f t="shared" ca="1" si="2016"/>
        <v>0</v>
      </c>
      <c r="DL407" s="7">
        <f t="shared" ca="1" si="2017"/>
        <v>0</v>
      </c>
      <c r="DM407" s="7" t="str">
        <f ca="1">IFERROR(IF(DM406+DL407&gt;DN$4,DM406,DM406+DL407),"")</f>
        <v/>
      </c>
      <c r="DN407" s="7">
        <f t="shared" ca="1" si="2203"/>
        <v>0</v>
      </c>
      <c r="DO407" s="7">
        <f t="shared" ca="1" si="2018"/>
        <v>0.42006990945906697</v>
      </c>
      <c r="DP407" s="7">
        <f t="shared" ca="1" si="2019"/>
        <v>0.11839162900247147</v>
      </c>
      <c r="DQ407" s="7">
        <f t="shared" ca="1" si="2020"/>
        <v>1</v>
      </c>
      <c r="DR407" s="7" t="str">
        <f t="shared" ca="1" si="2021"/>
        <v>4</v>
      </c>
      <c r="DS407" s="7" t="str">
        <f ca="1">IFERROR(IF(DS406+DR407&gt;DT$4,DS406,DS406+DR407),"")</f>
        <v/>
      </c>
      <c r="DT407" s="7">
        <f t="shared" ca="1" si="2204"/>
        <v>0</v>
      </c>
      <c r="DU407" s="7">
        <f t="shared" ca="1" si="2022"/>
        <v>0.68850253541014983</v>
      </c>
      <c r="DV407" s="7">
        <f t="shared" ca="1" si="2023"/>
        <v>-0.15004099694861139</v>
      </c>
      <c r="DW407" s="7">
        <f t="shared" ca="1" si="2024"/>
        <v>0</v>
      </c>
      <c r="DX407" s="7">
        <f t="shared" ca="1" si="2025"/>
        <v>0</v>
      </c>
      <c r="DY407" s="7" t="str">
        <f ca="1">IFERROR(IF(DY406+DX407&gt;DZ$4,DY406,DY406+DX407),"")</f>
        <v/>
      </c>
      <c r="DZ407" s="7">
        <f t="shared" ca="1" si="2205"/>
        <v>0</v>
      </c>
      <c r="EA407" s="7">
        <f t="shared" ca="1" si="2026"/>
        <v>0.70829189335622234</v>
      </c>
      <c r="EB407" s="7">
        <f t="shared" ca="1" si="2027"/>
        <v>-0.1698303548946839</v>
      </c>
      <c r="EC407" s="7">
        <f t="shared" ca="1" si="2028"/>
        <v>0</v>
      </c>
      <c r="ED407" s="7">
        <f t="shared" ca="1" si="2029"/>
        <v>0</v>
      </c>
      <c r="EE407" s="7" t="str">
        <f ca="1">IFERROR(IF(EE406+ED407&gt;EF$4,EE406,EE406+ED407),"")</f>
        <v/>
      </c>
      <c r="EF407" s="7">
        <f t="shared" ca="1" si="2206"/>
        <v>0</v>
      </c>
      <c r="EG407" s="7">
        <f t="shared" ca="1" si="2030"/>
        <v>0.27176053609937811</v>
      </c>
      <c r="EH407" s="7">
        <f t="shared" ca="1" si="2031"/>
        <v>0.26670100236216032</v>
      </c>
      <c r="EI407" s="7">
        <f t="shared" ca="1" si="2032"/>
        <v>1</v>
      </c>
      <c r="EJ407" s="7" t="str">
        <f t="shared" ca="1" si="2033"/>
        <v>4</v>
      </c>
      <c r="EK407" s="7" t="str">
        <f ca="1">IFERROR(IF(EK406+EJ407&gt;EL$4,EK406,EK406+EJ407),"")</f>
        <v/>
      </c>
      <c r="EL407" s="7">
        <f t="shared" ca="1" si="2207"/>
        <v>0</v>
      </c>
      <c r="EM407" s="7">
        <f t="shared" ca="1" si="2034"/>
        <v>0.15837859188010561</v>
      </c>
      <c r="EN407" s="7">
        <f t="shared" ca="1" si="2035"/>
        <v>0.38008294658143282</v>
      </c>
      <c r="EO407" s="7">
        <f t="shared" ca="1" si="2036"/>
        <v>1</v>
      </c>
      <c r="EP407" s="7" t="str">
        <f t="shared" ca="1" si="2037"/>
        <v>4</v>
      </c>
      <c r="EQ407" s="7" t="str">
        <f ca="1">IFERROR(IF(EQ406+EP407&gt;ER$4,EQ406,EQ406+EP407),"")</f>
        <v/>
      </c>
      <c r="ER407" s="7">
        <f t="shared" ca="1" si="2208"/>
        <v>0</v>
      </c>
      <c r="ES407" s="7">
        <f t="shared" ca="1" si="2038"/>
        <v>0.12489738005635975</v>
      </c>
      <c r="ET407" s="7">
        <f t="shared" ca="1" si="2039"/>
        <v>0.41356415840517868</v>
      </c>
      <c r="EU407" s="7">
        <f t="shared" ca="1" si="2040"/>
        <v>1</v>
      </c>
      <c r="EV407" s="7" t="str">
        <f t="shared" ca="1" si="2041"/>
        <v>4</v>
      </c>
      <c r="EW407" s="7" t="str">
        <f ca="1">IFERROR(IF(EW406+EV407&gt;EX$4,EW406,EW406+EV407),"")</f>
        <v/>
      </c>
      <c r="EX407" s="7">
        <f t="shared" ca="1" si="2209"/>
        <v>0</v>
      </c>
      <c r="EY407" s="7">
        <f t="shared" ca="1" si="2042"/>
        <v>0.65595538514442264</v>
      </c>
      <c r="EZ407" s="7">
        <f t="shared" ca="1" si="2043"/>
        <v>-0.11749384668288421</v>
      </c>
      <c r="FA407" s="7">
        <f t="shared" ca="1" si="2044"/>
        <v>0</v>
      </c>
      <c r="FB407" s="7">
        <f t="shared" ca="1" si="2045"/>
        <v>0</v>
      </c>
      <c r="FC407" s="7" t="str">
        <f ca="1">IFERROR(IF(FC406+FB407&gt;FD$4,FC406,FC406+FB407),"")</f>
        <v/>
      </c>
      <c r="FD407" s="7">
        <f t="shared" ca="1" si="2210"/>
        <v>0</v>
      </c>
      <c r="FE407" s="7">
        <f t="shared" ca="1" si="2046"/>
        <v>0.37502198947028442</v>
      </c>
      <c r="FF407" s="7">
        <f t="shared" ca="1" si="2047"/>
        <v>0.16343954899125401</v>
      </c>
      <c r="FG407" s="7">
        <f t="shared" ca="1" si="2048"/>
        <v>1</v>
      </c>
      <c r="FH407" s="7" t="str">
        <f t="shared" ca="1" si="2049"/>
        <v>4</v>
      </c>
      <c r="FI407" s="7" t="str">
        <f ca="1">IFERROR(IF(FI406+FH407&gt;FJ$4,FI406,FI406+FH407),"")</f>
        <v/>
      </c>
      <c r="FJ407" s="7">
        <f t="shared" ca="1" si="2211"/>
        <v>0</v>
      </c>
      <c r="FK407" s="7">
        <f t="shared" ca="1" si="2050"/>
        <v>0.44362038903201206</v>
      </c>
      <c r="FL407" s="7">
        <f t="shared" ca="1" si="2051"/>
        <v>9.4841149429526372E-2</v>
      </c>
      <c r="FM407" s="7">
        <f t="shared" ca="1" si="2052"/>
        <v>1</v>
      </c>
      <c r="FN407" s="7" t="str">
        <f t="shared" ca="1" si="2053"/>
        <v>4</v>
      </c>
      <c r="FO407" s="7" t="str">
        <f ca="1">IFERROR(IF(FO406+FN407&gt;FP$4,FO406,FO406+FN407),"")</f>
        <v/>
      </c>
      <c r="FP407" s="7">
        <f t="shared" ca="1" si="2212"/>
        <v>0</v>
      </c>
      <c r="FQ407" s="7">
        <f t="shared" ca="1" si="2054"/>
        <v>0.25149700015471677</v>
      </c>
      <c r="FR407" s="7">
        <f t="shared" ca="1" si="2055"/>
        <v>0.28696453830682167</v>
      </c>
      <c r="FS407" s="7">
        <f t="shared" ca="1" si="2056"/>
        <v>1</v>
      </c>
      <c r="FT407" s="7" t="str">
        <f t="shared" ca="1" si="2057"/>
        <v>4</v>
      </c>
      <c r="FU407" s="7" t="str">
        <f ca="1">IFERROR(IF(FU406+FT407&gt;FV$4,FU406,FU406+FT407),"")</f>
        <v/>
      </c>
      <c r="FV407" s="7">
        <f t="shared" ca="1" si="2213"/>
        <v>0</v>
      </c>
      <c r="FW407" s="7">
        <f t="shared" ca="1" si="2058"/>
        <v>0.55690470106527656</v>
      </c>
      <c r="FX407" s="7">
        <f t="shared" ca="1" si="2059"/>
        <v>-1.8443162603738128E-2</v>
      </c>
      <c r="FY407" s="7">
        <f t="shared" ca="1" si="2060"/>
        <v>0</v>
      </c>
      <c r="FZ407" s="7">
        <f t="shared" ca="1" si="2061"/>
        <v>0</v>
      </c>
      <c r="GA407" s="7" t="str">
        <f ca="1">IFERROR(IF(GA406+FZ407&gt;GB$4,GA406,GA406+FZ407),"")</f>
        <v/>
      </c>
      <c r="GB407" s="7">
        <f t="shared" ca="1" si="2214"/>
        <v>0</v>
      </c>
      <c r="GC407" s="7">
        <f t="shared" ca="1" si="2062"/>
        <v>0.70230763093782633</v>
      </c>
      <c r="GD407" s="7">
        <f t="shared" ca="1" si="2063"/>
        <v>-0.1638460924762879</v>
      </c>
      <c r="GE407" s="7">
        <f t="shared" ca="1" si="2064"/>
        <v>0</v>
      </c>
      <c r="GF407" s="7">
        <f t="shared" ca="1" si="2065"/>
        <v>0</v>
      </c>
      <c r="GG407" s="7" t="str">
        <f ca="1">IFERROR(IF(GG406+GF407&gt;GH$4,GG406,GG406+GF407),"")</f>
        <v/>
      </c>
      <c r="GH407" s="7">
        <f t="shared" ca="1" si="2215"/>
        <v>0</v>
      </c>
      <c r="GI407" s="7">
        <f t="shared" ca="1" si="2066"/>
        <v>0.12879714518602348</v>
      </c>
      <c r="GJ407" s="7">
        <f t="shared" ca="1" si="2067"/>
        <v>0.40966439327551496</v>
      </c>
      <c r="GK407" s="7">
        <f t="shared" ca="1" si="2068"/>
        <v>1</v>
      </c>
      <c r="GL407" s="7" t="str">
        <f t="shared" ca="1" si="2069"/>
        <v>4</v>
      </c>
      <c r="GM407" s="7" t="str">
        <f ca="1">IFERROR(IF(GM406+GL407&gt;GN$4,GM406,GM406+GL407),"")</f>
        <v/>
      </c>
      <c r="GN407" s="7">
        <f t="shared" ca="1" si="2216"/>
        <v>0</v>
      </c>
      <c r="GO407" s="7">
        <f t="shared" ca="1" si="2070"/>
        <v>0.25721814330249781</v>
      </c>
      <c r="GP407" s="7">
        <f t="shared" ca="1" si="2071"/>
        <v>0.28124339515904062</v>
      </c>
      <c r="GQ407" s="7">
        <f t="shared" ca="1" si="2072"/>
        <v>1</v>
      </c>
      <c r="GR407" s="7" t="str">
        <f t="shared" ca="1" si="2073"/>
        <v>4</v>
      </c>
      <c r="GS407" s="7" t="str">
        <f ca="1">IFERROR(IF(GS406+GR407&gt;GT$4,GS406,GS406+GR407),"")</f>
        <v/>
      </c>
      <c r="GT407" s="7">
        <f t="shared" ca="1" si="2217"/>
        <v>0</v>
      </c>
      <c r="GU407" s="7">
        <f t="shared" ca="1" si="2074"/>
        <v>0.30673868070594634</v>
      </c>
      <c r="GV407" s="7">
        <f t="shared" ca="1" si="2075"/>
        <v>0.23172285775559209</v>
      </c>
      <c r="GW407" s="7">
        <f t="shared" ca="1" si="2076"/>
        <v>1</v>
      </c>
      <c r="GX407" s="7" t="str">
        <f t="shared" ca="1" si="2077"/>
        <v>4</v>
      </c>
      <c r="GY407" s="7" t="str">
        <f ca="1">IFERROR(IF(GY406+GX407&gt;GZ$4,GY406,GY406+GX407),"")</f>
        <v/>
      </c>
      <c r="GZ407" s="7">
        <f t="shared" ca="1" si="2218"/>
        <v>0</v>
      </c>
      <c r="HA407" s="7">
        <f t="shared" ca="1" si="2078"/>
        <v>0.60793578284000904</v>
      </c>
      <c r="HB407" s="7">
        <f t="shared" ca="1" si="2079"/>
        <v>-6.9474244378470607E-2</v>
      </c>
      <c r="HC407" s="7">
        <f t="shared" ca="1" si="2080"/>
        <v>0</v>
      </c>
      <c r="HD407" s="7">
        <f t="shared" ca="1" si="2081"/>
        <v>0</v>
      </c>
      <c r="HE407" s="7" t="str">
        <f ca="1">IFERROR(IF(HE406+HD407&gt;HF$4,HE406,HE406+HD407),"")</f>
        <v/>
      </c>
      <c r="HF407" s="7">
        <f t="shared" ca="1" si="2219"/>
        <v>0</v>
      </c>
      <c r="HG407" s="7">
        <f t="shared" ca="1" si="2082"/>
        <v>0.55106135418827018</v>
      </c>
      <c r="HH407" s="7">
        <f t="shared" ca="1" si="2083"/>
        <v>-1.2599815726731745E-2</v>
      </c>
      <c r="HI407" s="7">
        <f t="shared" ca="1" si="2084"/>
        <v>0</v>
      </c>
      <c r="HJ407" s="7">
        <f t="shared" ca="1" si="2085"/>
        <v>0</v>
      </c>
      <c r="HK407" s="7" t="str">
        <f ca="1">IFERROR(IF(HK406+HJ407&gt;HL$4,HK406,HK406+HJ407),"")</f>
        <v/>
      </c>
      <c r="HL407" s="7">
        <f t="shared" ca="1" si="2220"/>
        <v>0</v>
      </c>
      <c r="HM407" s="7">
        <f t="shared" ca="1" si="2086"/>
        <v>0.30897131679815193</v>
      </c>
      <c r="HN407" s="7">
        <f t="shared" ca="1" si="2087"/>
        <v>0.22949022166338651</v>
      </c>
      <c r="HO407" s="7">
        <f t="shared" ca="1" si="2088"/>
        <v>1</v>
      </c>
      <c r="HP407" s="7" t="str">
        <f t="shared" ca="1" si="2089"/>
        <v>4</v>
      </c>
      <c r="HQ407" s="7" t="str">
        <f ca="1">IFERROR(IF(HQ406+HP407&gt;HR$4,HQ406,HQ406+HP407),"")</f>
        <v/>
      </c>
      <c r="HR407" s="7">
        <f t="shared" ca="1" si="2221"/>
        <v>0</v>
      </c>
      <c r="HS407" s="7">
        <f t="shared" ca="1" si="2090"/>
        <v>0.65294531485712859</v>
      </c>
      <c r="HT407" s="7">
        <f t="shared" ca="1" si="2091"/>
        <v>-0.11448377639559015</v>
      </c>
      <c r="HU407" s="7">
        <f t="shared" ca="1" si="2092"/>
        <v>0</v>
      </c>
      <c r="HV407" s="7">
        <f t="shared" ca="1" si="2093"/>
        <v>0</v>
      </c>
      <c r="HW407" s="7" t="str">
        <f ca="1">IFERROR(IF(HW406+HV407&gt;HX$4,HW406,HW406+HV407),"")</f>
        <v/>
      </c>
      <c r="HX407" s="7">
        <f t="shared" ca="1" si="2222"/>
        <v>0</v>
      </c>
      <c r="HY407" s="7">
        <f t="shared" ca="1" si="2094"/>
        <v>0.69176336011757711</v>
      </c>
      <c r="HZ407" s="7">
        <f t="shared" ca="1" si="2095"/>
        <v>-0.15330182165603867</v>
      </c>
      <c r="IA407" s="7">
        <f t="shared" ca="1" si="2096"/>
        <v>0</v>
      </c>
      <c r="IB407" s="7">
        <f t="shared" ca="1" si="2097"/>
        <v>0</v>
      </c>
      <c r="IC407" s="7" t="str">
        <f ca="1">IFERROR(IF(IC406+IB407&gt;ID$4,IC406,IC406+IB407),"")</f>
        <v/>
      </c>
      <c r="ID407" s="7">
        <f t="shared" ca="1" si="2223"/>
        <v>0</v>
      </c>
      <c r="IE407" s="7">
        <f t="shared" ca="1" si="2098"/>
        <v>0.41242782418978319</v>
      </c>
      <c r="IF407" s="7">
        <f t="shared" ca="1" si="2099"/>
        <v>0.12603371427175525</v>
      </c>
      <c r="IG407" s="7">
        <f t="shared" ca="1" si="2100"/>
        <v>1</v>
      </c>
      <c r="IH407" s="7" t="str">
        <f t="shared" ca="1" si="2101"/>
        <v>4</v>
      </c>
      <c r="II407" s="7" t="str">
        <f ca="1">IFERROR(IF(II406+IH407&gt;IJ$4,II406,II406+IH407),"")</f>
        <v/>
      </c>
      <c r="IJ407" s="7">
        <f t="shared" ca="1" si="2224"/>
        <v>0</v>
      </c>
      <c r="IK407" s="7">
        <f t="shared" ca="1" si="2102"/>
        <v>0.4586280259857789</v>
      </c>
      <c r="IL407" s="7">
        <f t="shared" ca="1" si="2103"/>
        <v>7.9833512475759538E-2</v>
      </c>
      <c r="IM407" s="7">
        <f t="shared" ca="1" si="2104"/>
        <v>1</v>
      </c>
      <c r="IN407" s="7" t="str">
        <f t="shared" ca="1" si="2105"/>
        <v>4</v>
      </c>
      <c r="IO407" s="7" t="str">
        <f ca="1">IFERROR(IF(IO406+IN407&gt;IP$4,IO406,IO406+IN407),"")</f>
        <v/>
      </c>
      <c r="IP407" s="7">
        <f t="shared" ca="1" si="2225"/>
        <v>0</v>
      </c>
      <c r="IQ407" s="7">
        <f t="shared" ca="1" si="2106"/>
        <v>0.33300172055895938</v>
      </c>
      <c r="IR407" s="7">
        <f t="shared" ca="1" si="2107"/>
        <v>0.20545981790257906</v>
      </c>
      <c r="IS407" s="7">
        <f t="shared" ca="1" si="2108"/>
        <v>1</v>
      </c>
      <c r="IT407" s="7" t="str">
        <f t="shared" ca="1" si="2109"/>
        <v>4</v>
      </c>
      <c r="IU407" s="7" t="str">
        <f ca="1">IFERROR(IF(IU406+IT407&gt;IV$4,IU406,IU406+IT407),"")</f>
        <v/>
      </c>
      <c r="IV407" s="7">
        <f t="shared" ca="1" si="2226"/>
        <v>0</v>
      </c>
      <c r="IW407" s="7">
        <f t="shared" ca="1" si="2110"/>
        <v>0.49656185711147649</v>
      </c>
      <c r="IX407" s="7">
        <f t="shared" ca="1" si="2111"/>
        <v>4.1899681350061946E-2</v>
      </c>
      <c r="IY407" s="7">
        <f t="shared" ca="1" si="2112"/>
        <v>1</v>
      </c>
      <c r="IZ407" s="7" t="str">
        <f t="shared" ca="1" si="2113"/>
        <v>4</v>
      </c>
      <c r="JA407" s="7" t="str">
        <f ca="1">IFERROR(IF(JA406+IZ407&gt;JB$4,JA406,JA406+IZ407),"")</f>
        <v/>
      </c>
      <c r="JB407" s="7">
        <f t="shared" ca="1" si="2227"/>
        <v>0</v>
      </c>
      <c r="JC407" s="7">
        <f t="shared" ca="1" si="2114"/>
        <v>0.11608653449304873</v>
      </c>
      <c r="JD407" s="7">
        <f t="shared" ca="1" si="2115"/>
        <v>0.4223750039684897</v>
      </c>
      <c r="JE407" s="7">
        <f t="shared" ca="1" si="2116"/>
        <v>1</v>
      </c>
      <c r="JF407" s="7" t="str">
        <f t="shared" ca="1" si="2117"/>
        <v>4</v>
      </c>
      <c r="JG407" s="7" t="str">
        <f ca="1">IFERROR(IF(JG406+JF407&gt;JH$4,JG406,JG406+JF407),"")</f>
        <v/>
      </c>
      <c r="JH407" s="7">
        <f t="shared" ca="1" si="2228"/>
        <v>0</v>
      </c>
      <c r="JI407" s="7">
        <f t="shared" ca="1" si="2118"/>
        <v>2.0071960668518241E-2</v>
      </c>
      <c r="JJ407" s="7">
        <f t="shared" ca="1" si="2119"/>
        <v>0.5183895777930202</v>
      </c>
      <c r="JK407" s="7">
        <f t="shared" ca="1" si="2120"/>
        <v>1</v>
      </c>
      <c r="JL407" s="7" t="str">
        <f t="shared" ca="1" si="2121"/>
        <v>4</v>
      </c>
      <c r="JM407" s="7" t="str">
        <f ca="1">IFERROR(IF(JM406+JL407&gt;JN$4,JM406,JM406+JL407),"")</f>
        <v/>
      </c>
      <c r="JN407" s="7">
        <f t="shared" ca="1" si="2229"/>
        <v>0</v>
      </c>
      <c r="JO407" s="7">
        <f t="shared" ca="1" si="2122"/>
        <v>0.31316969792105076</v>
      </c>
      <c r="JP407" s="7">
        <f t="shared" ca="1" si="2123"/>
        <v>0.22529184054048768</v>
      </c>
      <c r="JQ407" s="7">
        <f t="shared" ca="1" si="2124"/>
        <v>1</v>
      </c>
      <c r="JR407" s="7" t="str">
        <f t="shared" ca="1" si="2125"/>
        <v>4</v>
      </c>
      <c r="JS407" s="7" t="str">
        <f ca="1">IFERROR(IF(JS406+JR407&gt;JT$4,JS406,JS406+JR407),"")</f>
        <v/>
      </c>
      <c r="JT407" s="7">
        <f t="shared" ca="1" si="2230"/>
        <v>0</v>
      </c>
      <c r="JU407" s="7">
        <f t="shared" ca="1" si="2126"/>
        <v>0.45609626176351725</v>
      </c>
      <c r="JV407" s="7">
        <f t="shared" ca="1" si="2127"/>
        <v>8.2365276698021184E-2</v>
      </c>
      <c r="JW407" s="7">
        <f t="shared" ca="1" si="2128"/>
        <v>1</v>
      </c>
      <c r="JX407" s="7" t="str">
        <f t="shared" ca="1" si="2129"/>
        <v>4</v>
      </c>
      <c r="JY407" s="7" t="str">
        <f ca="1">IFERROR(IF(JY406+JX407&gt;JZ$4,JY406,JY406+JX407),"")</f>
        <v/>
      </c>
      <c r="JZ407" s="7">
        <f t="shared" ca="1" si="2231"/>
        <v>0</v>
      </c>
      <c r="KA407" s="7">
        <f t="shared" ca="1" si="2130"/>
        <v>0.43643340951076826</v>
      </c>
      <c r="KB407" s="7">
        <f t="shared" ca="1" si="2131"/>
        <v>0.10202812895077018</v>
      </c>
      <c r="KC407" s="7">
        <f t="shared" ca="1" si="2132"/>
        <v>1</v>
      </c>
      <c r="KD407" s="7" t="str">
        <f t="shared" ca="1" si="2133"/>
        <v>4</v>
      </c>
      <c r="KE407" s="7" t="str">
        <f ca="1">IFERROR(IF(KE406+KD407&gt;KF$4,KE406,KE406+KD407),"")</f>
        <v/>
      </c>
      <c r="KF407" s="7">
        <f t="shared" ca="1" si="2232"/>
        <v>0</v>
      </c>
      <c r="KG407" s="7">
        <f t="shared" ca="1" si="2134"/>
        <v>0.94867186535738879</v>
      </c>
      <c r="KH407" s="7">
        <f t="shared" ca="1" si="2135"/>
        <v>-0.41021032689585035</v>
      </c>
      <c r="KI407" s="7">
        <f t="shared" ca="1" si="2136"/>
        <v>0</v>
      </c>
      <c r="KJ407" s="7">
        <f t="shared" ca="1" si="2137"/>
        <v>0</v>
      </c>
      <c r="KK407" s="7" t="str">
        <f ca="1">IFERROR(IF(KK406+KJ407&gt;KL$4,KK406,KK406+KJ407),"")</f>
        <v/>
      </c>
      <c r="KL407" s="7">
        <f t="shared" ca="1" si="2233"/>
        <v>0</v>
      </c>
      <c r="KM407" s="7">
        <f t="shared" ca="1" si="2138"/>
        <v>2.1260863991489409E-2</v>
      </c>
      <c r="KN407" s="7">
        <f t="shared" ca="1" si="2139"/>
        <v>0.51720067447004903</v>
      </c>
      <c r="KO407" s="7">
        <f t="shared" ca="1" si="2140"/>
        <v>1</v>
      </c>
      <c r="KP407" s="7" t="str">
        <f t="shared" ca="1" si="2141"/>
        <v>4</v>
      </c>
      <c r="KQ407" s="7" t="str">
        <f ca="1">IFERROR(IF(KQ406+KP407&gt;KR$4,KQ406,KQ406+KP407),"")</f>
        <v/>
      </c>
      <c r="KR407" s="7">
        <f t="shared" ca="1" si="2234"/>
        <v>0</v>
      </c>
      <c r="KS407" s="7">
        <f t="shared" ca="1" si="2142"/>
        <v>0.2655876200330386</v>
      </c>
      <c r="KT407" s="7">
        <f t="shared" ca="1" si="2143"/>
        <v>0.27287391842849984</v>
      </c>
      <c r="KU407" s="7">
        <f t="shared" ca="1" si="2144"/>
        <v>1</v>
      </c>
      <c r="KV407" s="7" t="str">
        <f t="shared" ca="1" si="2145"/>
        <v>4</v>
      </c>
      <c r="KW407" s="7" t="str">
        <f ca="1">IFERROR(IF(KW406+KV407&gt;KX$4,KW406,KW406+KV407),"")</f>
        <v/>
      </c>
      <c r="KX407" s="7">
        <f t="shared" ca="1" si="2235"/>
        <v>0</v>
      </c>
      <c r="KY407" s="7">
        <f t="shared" ca="1" si="2146"/>
        <v>0.77493307542076906</v>
      </c>
      <c r="KZ407" s="7">
        <f t="shared" ca="1" si="2147"/>
        <v>-0.23647153695923062</v>
      </c>
      <c r="LA407" s="7">
        <f t="shared" ca="1" si="2148"/>
        <v>0</v>
      </c>
      <c r="LB407" s="7">
        <f t="shared" ca="1" si="2149"/>
        <v>0</v>
      </c>
      <c r="LC407" s="7" t="str">
        <f ca="1">IFERROR(IF(LC406+LB407&gt;LD$4,LC406,LC406+LB407),"")</f>
        <v/>
      </c>
      <c r="LD407" s="7">
        <f t="shared" ca="1" si="2236"/>
        <v>0</v>
      </c>
      <c r="LE407" s="7">
        <f t="shared" ca="1" si="2150"/>
        <v>0.23464489758232476</v>
      </c>
      <c r="LF407" s="7">
        <f t="shared" ca="1" si="2151"/>
        <v>0.30381664087921367</v>
      </c>
      <c r="LG407" s="7">
        <f t="shared" ca="1" si="2152"/>
        <v>1</v>
      </c>
      <c r="LH407" s="7" t="str">
        <f t="shared" ca="1" si="2153"/>
        <v>4</v>
      </c>
      <c r="LI407" s="7" t="str">
        <f ca="1">IFERROR(IF(LI406+LH407&gt;LJ$4,LI406,LI406+LH407),"")</f>
        <v/>
      </c>
      <c r="LJ407" s="7">
        <f t="shared" ca="1" si="2237"/>
        <v>0</v>
      </c>
      <c r="LK407" s="7">
        <f t="shared" ca="1" si="2154"/>
        <v>0.15846999359464509</v>
      </c>
      <c r="LL407" s="7">
        <f t="shared" ca="1" si="2155"/>
        <v>0.37999154486689335</v>
      </c>
      <c r="LM407" s="7">
        <f t="shared" ca="1" si="2156"/>
        <v>1</v>
      </c>
      <c r="LN407" s="7" t="str">
        <f t="shared" ca="1" si="2157"/>
        <v>4</v>
      </c>
      <c r="LO407" s="7" t="str">
        <f ca="1">IFERROR(IF(LO406+LN407&gt;LP$4,LO406,LO406+LN407),"")</f>
        <v/>
      </c>
      <c r="LP407" s="7">
        <f t="shared" ca="1" si="2238"/>
        <v>0</v>
      </c>
      <c r="LQ407" s="7">
        <f t="shared" ca="1" si="2158"/>
        <v>6.5676484968958837E-2</v>
      </c>
      <c r="LR407" s="7">
        <f t="shared" ca="1" si="2159"/>
        <v>0.4727850534925796</v>
      </c>
      <c r="LS407" s="7">
        <f t="shared" ca="1" si="2160"/>
        <v>1</v>
      </c>
      <c r="LT407" s="7" t="str">
        <f t="shared" ca="1" si="2161"/>
        <v>4</v>
      </c>
      <c r="LU407" s="7" t="str">
        <f ca="1">IFERROR(IF(LU406+LT407&gt;LV$4,LU406,LU406+LT407),"")</f>
        <v/>
      </c>
      <c r="LV407" s="7">
        <f t="shared" ca="1" si="2239"/>
        <v>0</v>
      </c>
      <c r="LW407" s="7">
        <f t="shared" ca="1" si="2162"/>
        <v>0.46362379619390248</v>
      </c>
      <c r="LX407" s="7">
        <f t="shared" ca="1" si="2163"/>
        <v>7.4837742267635954E-2</v>
      </c>
      <c r="LY407" s="7">
        <f t="shared" ca="1" si="2164"/>
        <v>1</v>
      </c>
      <c r="LZ407" s="7" t="str">
        <f t="shared" ca="1" si="2165"/>
        <v>4</v>
      </c>
      <c r="MA407" s="7" t="str">
        <f ca="1">IFERROR(IF(MA406+LZ407&gt;MB$4,MA406,MA406+LZ407),"")</f>
        <v/>
      </c>
      <c r="MB407" s="7">
        <f t="shared" ca="1" si="2240"/>
        <v>0</v>
      </c>
      <c r="MC407" s="7">
        <f t="shared" ca="1" si="2166"/>
        <v>0.63117554658396335</v>
      </c>
      <c r="MD407" s="7">
        <f t="shared" ca="1" si="2167"/>
        <v>-9.2714008122424918E-2</v>
      </c>
      <c r="ME407" s="7">
        <f t="shared" ca="1" si="2168"/>
        <v>0</v>
      </c>
      <c r="MF407" s="7">
        <f t="shared" ca="1" si="2169"/>
        <v>0</v>
      </c>
      <c r="MG407" s="7" t="str">
        <f ca="1">IFERROR(IF(MG406+MF407&gt;MH$4,MG406,MG406+MF407),"")</f>
        <v/>
      </c>
      <c r="MH407" s="7">
        <f t="shared" ca="1" si="2241"/>
        <v>0</v>
      </c>
      <c r="MI407" s="7">
        <f t="shared" ca="1" si="2170"/>
        <v>0.16433573198509532</v>
      </c>
      <c r="MJ407" s="7">
        <f t="shared" ca="1" si="2171"/>
        <v>0.37412580647644311</v>
      </c>
      <c r="MK407" s="7">
        <f t="shared" ca="1" si="2172"/>
        <v>1</v>
      </c>
      <c r="ML407" s="7" t="str">
        <f t="shared" ca="1" si="2173"/>
        <v>4</v>
      </c>
      <c r="MM407" s="7" t="str">
        <f ca="1">IFERROR(IF(MM406+ML407&gt;MN$4,MM406,MM406+ML407),"")</f>
        <v/>
      </c>
      <c r="MN407" s="7">
        <f t="shared" ca="1" si="2242"/>
        <v>0</v>
      </c>
      <c r="MO407" s="7">
        <f t="shared" ca="1" si="2174"/>
        <v>0.61787598808604394</v>
      </c>
      <c r="MP407" s="7">
        <f t="shared" ca="1" si="2175"/>
        <v>-7.9414449624505501E-2</v>
      </c>
      <c r="MQ407" s="7">
        <f t="shared" ca="1" si="2176"/>
        <v>0</v>
      </c>
      <c r="MR407" s="7">
        <f t="shared" ca="1" si="2177"/>
        <v>0</v>
      </c>
      <c r="MS407" s="7" t="str">
        <f ca="1">IFERROR(IF(MS406+MR407&gt;MT$4,MS406,MS406+MR407),"")</f>
        <v/>
      </c>
      <c r="MT407" s="7">
        <f t="shared" ca="1" si="2243"/>
        <v>0</v>
      </c>
      <c r="MU407" s="7">
        <f t="shared" ca="1" si="2178"/>
        <v>0.91113127252158688</v>
      </c>
      <c r="MV407" s="7">
        <f t="shared" ca="1" si="2179"/>
        <v>-0.37266973406004844</v>
      </c>
      <c r="MW407" s="7">
        <f t="shared" ca="1" si="2180"/>
        <v>0</v>
      </c>
      <c r="MX407" s="7">
        <f t="shared" ca="1" si="2181"/>
        <v>0</v>
      </c>
      <c r="MY407" s="7" t="str">
        <f ca="1">IFERROR(IF(MY406+MX407&gt;MZ$4,MY406,MY406+MX407),"")</f>
        <v/>
      </c>
      <c r="MZ407" s="7">
        <f t="shared" ca="1" si="2244"/>
        <v>0</v>
      </c>
      <c r="NA407" s="7">
        <f t="shared" ca="1" si="2182"/>
        <v>0.20081416713418232</v>
      </c>
      <c r="NB407" s="7">
        <f t="shared" ca="1" si="2183"/>
        <v>0.33764737132735612</v>
      </c>
      <c r="NC407" s="7">
        <f t="shared" ca="1" si="2184"/>
        <v>1</v>
      </c>
      <c r="ND407" s="7" t="str">
        <f t="shared" ca="1" si="2185"/>
        <v>4</v>
      </c>
      <c r="NE407" s="7" t="str">
        <f ca="1">IFERROR(IF(NE406+ND407&gt;NF$4,NE406,NE406+ND407),"")</f>
        <v/>
      </c>
      <c r="NF407" s="7">
        <f t="shared" ca="1" si="2245"/>
        <v>0</v>
      </c>
      <c r="NG407" s="7">
        <f t="shared" ca="1" si="2186"/>
        <v>0.32833065198216482</v>
      </c>
      <c r="NH407" s="7">
        <f t="shared" ca="1" si="2187"/>
        <v>0.21013088647937361</v>
      </c>
      <c r="NI407" s="7">
        <f t="shared" ca="1" si="2188"/>
        <v>1</v>
      </c>
      <c r="NJ407" s="7" t="str">
        <f t="shared" ca="1" si="2189"/>
        <v>4</v>
      </c>
      <c r="NK407" s="7" t="str">
        <f ca="1">IFERROR(IF(NK406+NJ407&gt;NL$4,NK406,NK406+NJ407),"")</f>
        <v/>
      </c>
      <c r="NL407" s="7">
        <f t="shared" ca="1" si="2246"/>
        <v>0</v>
      </c>
      <c r="NM407" s="7">
        <f t="shared" ca="1" si="2190"/>
        <v>0.25674547562551453</v>
      </c>
      <c r="NN407" s="7">
        <f t="shared" ca="1" si="2191"/>
        <v>0.28171606283602391</v>
      </c>
      <c r="NO407" s="7">
        <f t="shared" ca="1" si="2192"/>
        <v>1</v>
      </c>
      <c r="NP407" s="7" t="str">
        <f t="shared" ca="1" si="2193"/>
        <v>4</v>
      </c>
      <c r="NQ407" s="7" t="str">
        <f ca="1">IFERROR(IF(NQ406+NP407&gt;NR$4,NQ406,NQ406+NP407),"")</f>
        <v/>
      </c>
      <c r="NR407" s="7">
        <f t="shared" ca="1" si="2247"/>
        <v>0</v>
      </c>
      <c r="NT407">
        <v>409</v>
      </c>
      <c r="NU407" s="7" t="s">
        <v>19</v>
      </c>
      <c r="NV407" s="7" t="str">
        <f t="shared" ca="1" si="1987"/>
        <v/>
      </c>
      <c r="NW407" s="7" t="str">
        <f t="shared" ca="1" si="2194"/>
        <v/>
      </c>
      <c r="NX407" t="str">
        <f ca="1">IFERROR(VLOOKUP(NT407,$K$3:$AK$568,8,FALSE),"")</f>
        <v/>
      </c>
      <c r="NY407" t="str">
        <f ca="1">IFERROR(VLOOKUP(NT407,$K$3:$AK$568,9,FALSE),"")</f>
        <v/>
      </c>
      <c r="NZ407" s="7" t="str">
        <f ca="1">IFERROR(VLOOKUP(NT407,$K$3:$AK$568,27,FALSE),"")</f>
        <v/>
      </c>
      <c r="OB407">
        <v>409</v>
      </c>
      <c r="OC407" s="7" t="s">
        <v>19</v>
      </c>
      <c r="OD407" t="e">
        <f t="shared" ca="1" si="2248"/>
        <v>#N/A</v>
      </c>
      <c r="OE407" s="7" t="str">
        <f t="shared" ca="1" si="2249"/>
        <v/>
      </c>
      <c r="OF407" s="7" t="str">
        <f t="shared" ca="1" si="2250"/>
        <v/>
      </c>
      <c r="OG407" t="str">
        <f t="shared" ca="1" si="2251"/>
        <v/>
      </c>
      <c r="OI407">
        <v>409</v>
      </c>
      <c r="OJ407" s="7" t="s">
        <v>19</v>
      </c>
      <c r="OK407" s="7" t="str">
        <f t="shared" ca="1" si="2252"/>
        <v/>
      </c>
      <c r="OL407" s="7" t="str">
        <f t="shared" ca="1" si="2253"/>
        <v/>
      </c>
      <c r="OM407" t="str">
        <f ca="1">IFERROR(VLOOKUP(OI407,$L$3:$AK$568,7,FALSE),"")</f>
        <v/>
      </c>
      <c r="ON407" t="str">
        <f ca="1">IFERROR(VLOOKUP(OI407,$L$3:$AK$568,8,FALSE),"")</f>
        <v/>
      </c>
      <c r="OO407" s="7" t="str">
        <f ca="1">IFERROR(VLOOKUP(OI407,$L$3:$AK$568,26,FALSE),"")</f>
        <v/>
      </c>
      <c r="OQ407">
        <v>409</v>
      </c>
      <c r="OR407" s="7" t="s">
        <v>19</v>
      </c>
      <c r="OS407" t="e">
        <f t="shared" ca="1" si="2254"/>
        <v>#N/A</v>
      </c>
      <c r="OT407" s="7" t="str">
        <f t="shared" ca="1" si="2255"/>
        <v/>
      </c>
      <c r="OU407" s="7" t="str">
        <f t="shared" ca="1" si="2256"/>
        <v/>
      </c>
      <c r="OV407" t="str">
        <f t="shared" ca="1" si="2257"/>
        <v/>
      </c>
      <c r="OX407">
        <v>409</v>
      </c>
      <c r="OY407" s="7" t="s">
        <v>19</v>
      </c>
      <c r="OZ407" s="7" t="str">
        <f t="shared" ca="1" si="2258"/>
        <v/>
      </c>
      <c r="PA407" s="7" t="str">
        <f t="shared" ca="1" si="2259"/>
        <v/>
      </c>
      <c r="PB407" t="str">
        <f ca="1">IFERROR(VLOOKUP(OX407,$M$3:$AK$568,6,FALSE),"")</f>
        <v/>
      </c>
      <c r="PC407" t="str">
        <f ca="1">IFERROR(VLOOKUP(OX407,$M$3:$AK$568,7,FALSE),"")</f>
        <v/>
      </c>
      <c r="PD407" s="7" t="str">
        <f ca="1">IFERROR(VLOOKUP(OX407,$M$3:$AK$568,25,FALSE),"")</f>
        <v/>
      </c>
      <c r="PF407">
        <v>409</v>
      </c>
      <c r="PG407" s="7" t="s">
        <v>19</v>
      </c>
      <c r="PH407" t="e">
        <f t="shared" ca="1" si="2260"/>
        <v>#N/A</v>
      </c>
      <c r="PI407" s="7" t="str">
        <f t="shared" ca="1" si="2261"/>
        <v/>
      </c>
      <c r="PJ407" s="7" t="str">
        <f t="shared" ca="1" si="2262"/>
        <v/>
      </c>
      <c r="PK407" t="str">
        <f t="shared" ca="1" si="2263"/>
        <v/>
      </c>
      <c r="PM407">
        <v>409</v>
      </c>
      <c r="PN407" s="7" t="s">
        <v>19</v>
      </c>
      <c r="PO407" s="202" t="str">
        <f t="shared" ca="1" si="2264"/>
        <v/>
      </c>
      <c r="PP407" s="7" t="str">
        <f t="shared" ca="1" si="2265"/>
        <v/>
      </c>
      <c r="PQ407" t="str">
        <f ca="1">IFERROR(VLOOKUP(PM407,$G$325:$R$409,12,FALSE),"")</f>
        <v/>
      </c>
      <c r="PR407" t="e">
        <f ca="1">VLOOKUP(PM407,$G$324:$Q$409,11,FALSE)</f>
        <v>#N/A</v>
      </c>
      <c r="PS407" s="7" t="str">
        <f ca="1">VLOOKUP(PQ407,$R$325:$Y$409,8,FALSE)</f>
        <v>- -</v>
      </c>
      <c r="PT407" s="7">
        <f ca="1">ReSt</f>
        <v>-4</v>
      </c>
      <c r="PU407" s="7" t="e">
        <f t="shared" ca="1" si="2266"/>
        <v>#N/A</v>
      </c>
      <c r="PV407" s="7" t="e">
        <f t="shared" ca="1" si="2267"/>
        <v>#N/A</v>
      </c>
      <c r="PW407" s="7" t="str">
        <f ca="1">VLOOKUP(PQ407,$R$325:$AK$409,8,FALSE)</f>
        <v>- -</v>
      </c>
      <c r="PX407" s="7"/>
      <c r="PY407">
        <v>409</v>
      </c>
      <c r="PZ407" s="7" t="s">
        <v>19</v>
      </c>
      <c r="QA407" t="str">
        <f t="shared" ca="1" si="2268"/>
        <v/>
      </c>
      <c r="QB407" s="7" t="str">
        <f t="shared" ca="1" si="2269"/>
        <v/>
      </c>
      <c r="QC407" s="7" t="str">
        <f t="shared" ca="1" si="2270"/>
        <v/>
      </c>
      <c r="QD407" t="str">
        <f t="shared" ca="1" si="2271"/>
        <v/>
      </c>
      <c r="QF407">
        <v>409</v>
      </c>
      <c r="QG407" s="7" t="s">
        <v>19</v>
      </c>
      <c r="QH407" s="7" t="str">
        <f t="shared" ca="1" si="2272"/>
        <v/>
      </c>
      <c r="QI407" s="7" t="e">
        <f t="shared" ca="1" si="2273"/>
        <v>#VALUE!</v>
      </c>
      <c r="QJ407" t="e">
        <f t="shared" ca="1" si="2274"/>
        <v>#N/A</v>
      </c>
      <c r="QK407" s="7" t="e">
        <f t="shared" ca="1" si="2275"/>
        <v>#N/A</v>
      </c>
      <c r="QM407">
        <v>409</v>
      </c>
      <c r="QN407" s="7" t="s">
        <v>19</v>
      </c>
      <c r="QO407" t="str">
        <f t="shared" ca="1" si="2276"/>
        <v/>
      </c>
      <c r="QP407" s="7" t="str">
        <f t="shared" ca="1" si="2277"/>
        <v/>
      </c>
      <c r="QQ407" t="str">
        <f t="shared" ca="1" si="2278"/>
        <v/>
      </c>
    </row>
    <row r="408" spans="1:459" x14ac:dyDescent="0.25">
      <c r="A408" s="240" t="str">
        <f>IF('Character Sheet'!$B$4="Creature","N","Y")</f>
        <v>Y</v>
      </c>
      <c r="C408" s="75"/>
      <c r="D408" s="76"/>
      <c r="F408" s="75">
        <v>5</v>
      </c>
      <c r="G408" s="76">
        <f t="shared" ca="1" si="1897"/>
        <v>0</v>
      </c>
      <c r="I408" s="75" t="s">
        <v>1812</v>
      </c>
      <c r="J408" s="85"/>
      <c r="K408" s="85">
        <f t="shared" ca="1" si="1951"/>
        <v>7</v>
      </c>
      <c r="L408" s="85">
        <f t="shared" ca="1" si="1924"/>
        <v>7</v>
      </c>
      <c r="M408" s="70">
        <f t="shared" ca="1" si="1593"/>
        <v>18</v>
      </c>
      <c r="O408" s="222">
        <f ca="1">BP408</f>
        <v>402</v>
      </c>
      <c r="Q408" s="7" t="s">
        <v>1758</v>
      </c>
      <c r="R408" s="9" t="str">
        <f ca="1">IFERROR(VLOOKUP(F408,INDIRECT(Calculations!$D$102),2,FALSE),"")</f>
        <v>Mind Illusions</v>
      </c>
      <c r="S408" s="9" t="str">
        <f t="shared" ca="1" si="1895"/>
        <v>Mind Illusions</v>
      </c>
      <c r="T408" s="61" t="str">
        <f ca="1">SUBSTITUTE(IFERROR(IFERROR(VLOOKUP(R408,'[1]Skill Statistics'!$A$3:$C$513,2,FALSE),VLOOKUP(Q408,'[1]Skill Statistics'!$A$3:$C$513,2,FALSE)),T407),"R*","ReSt")</f>
        <v>ReSt/ReSt</v>
      </c>
      <c r="U408" s="61" t="str">
        <f ca="1">IFERROR(IFERROR(VLOOKUP(R408,'[1]Skill Statistics'!$A$3:$C$513,3,FALSE),VLOOKUP(Q408,'[1]Skill Statistics'!$A$3:$C$513,3,FALSE)),U407)</f>
        <v>Me</v>
      </c>
      <c r="V408" s="61" t="str">
        <f ca="1">IF(R408="","- -",IF(ISNUMBER(SEARCH("Category",R408)),"- -",IFERROR(IFERROR(VLOOKUP(Q408,[1]Professions!$A$4:$AM$288,MATCH(Profession,[1]Professions!$A$1:$AM$1,0),FALSE),VLOOKUP(Q408,Calculations!$B$91:$I$95,8,FALSE)),"- -")))</f>
        <v>15 / 20</v>
      </c>
      <c r="W408" s="60">
        <f ca="1">BL408</f>
        <v>0</v>
      </c>
      <c r="X408" s="7">
        <f ca="1">IFERROR(VLOOKUP(R408,$BS$6:$NR$519,MATCH(ActualLevel,$BS$3:$NR$3,0),FALSE),"- -")</f>
        <v>0</v>
      </c>
      <c r="Y408" s="7">
        <f t="shared" ca="1" si="1925"/>
        <v>0</v>
      </c>
      <c r="Z408" s="7">
        <f ca="1">IFERROR(VLOOKUP(Y408,Charts!$BQ$2:$BR$52,2,FALSE),"- -")</f>
        <v>-25</v>
      </c>
      <c r="AA408" s="7">
        <f t="shared" ca="1" si="1599"/>
        <v>-1</v>
      </c>
      <c r="AB408" s="7">
        <f t="shared" ca="1" si="1920"/>
        <v>0</v>
      </c>
      <c r="AC408" s="7"/>
      <c r="AD408" s="7"/>
      <c r="AE408" s="7"/>
      <c r="AF408" s="7"/>
      <c r="AG408" s="7"/>
      <c r="AH408" s="43"/>
      <c r="AI408" s="7"/>
      <c r="AJ408" s="7"/>
      <c r="AK408" s="7">
        <f t="shared" ca="1" si="1600"/>
        <v>-26</v>
      </c>
      <c r="AL408" s="7"/>
      <c r="AM408" s="69">
        <f>IFERROR(VLOOKUP(Q408,'[1]Skill Statistics'!$A$3:$AN$513,MATCH(Profession,'[1]Skill Statistics'!$A$2:$AN$2,0),FALSE),0)</f>
        <v>0</v>
      </c>
      <c r="AN408" s="85">
        <f>IFERROR(VLOOKUP(Q408,'[1]Skill Statistics'!$A$3:$BK$513,MATCH(Archetype,'[1]Skill Statistics'!$A$2:$BK$2,0),FALSE),0)</f>
        <v>0</v>
      </c>
      <c r="AO408" s="85">
        <f>IFERROR(VLOOKUP(Q408,'[1]Skill Statistics'!$A$3:$BB$513,MATCH(Race,'[1]Skill Statistics'!$A$2:$BB$2,0),FALSE),0)</f>
        <v>0</v>
      </c>
      <c r="AP408" s="85">
        <f t="shared" ca="1" si="2195"/>
        <v>-0.1</v>
      </c>
      <c r="AQ408" s="70"/>
      <c r="AS408" s="69">
        <f>IFERROR(VLOOKUP(Q408,'[1]Professional Skills'!$A$4:$AM$288,MATCH(Profession,'[1]Professional Skills'!$A$3:$AM$3,0),FALSE),"- -")</f>
        <v>0</v>
      </c>
      <c r="AT408" t="s">
        <v>1812</v>
      </c>
      <c r="AU408" s="7" t="str">
        <f t="shared" si="1922"/>
        <v/>
      </c>
      <c r="AV408" s="7">
        <f t="shared" ca="1" si="1921"/>
        <v>0</v>
      </c>
      <c r="AW408" t="str">
        <f t="shared" si="2279"/>
        <v/>
      </c>
      <c r="AX408" t="str">
        <f>IFERROR(_xlfn.RANK.EQ(AW408,$AW$5:$AW$568),"")</f>
        <v/>
      </c>
      <c r="AY408">
        <f t="shared" si="1595"/>
        <v>0</v>
      </c>
      <c r="AZ408" s="70" t="str">
        <f t="shared" si="1601"/>
        <v/>
      </c>
      <c r="BB408" s="69" t="str">
        <f>IFERROR(IF(Q408="Language",VLOOKUP(R408,[1]Cultures!$B$4:$N$218,MATCH(Culture,[1]Cultures!$B$3:$N$3,0),FALSE),VLOOKUP(Q408,[1]Cultures!$B$4:$O$212,MATCH(Culture,[1]Cultures!$B$3:$O$3,0),FALSE)),"- -")</f>
        <v>- -</v>
      </c>
      <c r="BC408" t="s">
        <v>1812</v>
      </c>
      <c r="BD408">
        <f t="shared" ca="1" si="1899"/>
        <v>0.69181891711934196</v>
      </c>
      <c r="BE408">
        <f t="shared" ca="1" si="2280"/>
        <v>0.59181891711934198</v>
      </c>
      <c r="BH408">
        <f ca="1">_xlfn.RANK.EQ(BE408,$BE$404:$BE$409)</f>
        <v>2</v>
      </c>
      <c r="BI408" s="7">
        <f ca="1">IFERROR(IF(BH408=1,IF(BB408=1,1,IF(BB408=2,2,IF(BH408=2,IF(BB408=3,1,IF(BB408&gt;=4,2,IF(BH408=3,IF(BB408=5,1,IF(BB408&gt;=6,2,IF(BH408=4,IF(BB408=7,1,IF(BB408&gt;=8,2,IF(BH408=5,IF(BB408=9,1,IF(BB408&gt;=10,2,0)),0))),0))),0))),0))),0)+(IF(BC408="*",0,BB408)),"- -")</f>
        <v>0</v>
      </c>
      <c r="BK408" s="7"/>
      <c r="BL408" s="70">
        <f ca="1">IF(V408="- -","- -",SUM(BI408:BK408))</f>
        <v>0</v>
      </c>
      <c r="BN408" s="69">
        <f ca="1">IFERROR(VLOOKUP(V408,Charts!$BT$2:$BV$14,3,FALSE),"- -")</f>
        <v>7.6923076923076927E-2</v>
      </c>
      <c r="BO408" s="85">
        <f t="shared" ca="1" si="2196"/>
        <v>0.7936137019839471</v>
      </c>
      <c r="BP408" s="70">
        <f t="shared" ca="1" si="2281"/>
        <v>402</v>
      </c>
      <c r="BR408" s="7">
        <v>407</v>
      </c>
      <c r="BS408" s="9" t="str">
        <f ca="1">VLOOKUP(BR408,$O$3:$R$568,4,FALSE)</f>
        <v>Locomotive</v>
      </c>
      <c r="BT408" s="7" t="str">
        <f ca="1">VLOOKUP(BS408,$R$3:$V$568,5,FALSE)</f>
        <v>4 / 6</v>
      </c>
      <c r="BU408" s="7">
        <f ca="1">VLOOKUP(BT408,Charts!$BT$2:$BV$14,3,FALSE)</f>
        <v>0.53846153846153844</v>
      </c>
      <c r="BV408" s="7" t="str">
        <f t="shared" ca="1" si="1988"/>
        <v>4</v>
      </c>
      <c r="BW408" s="7" t="str">
        <f t="shared" ca="1" si="1989"/>
        <v>6</v>
      </c>
      <c r="BY408" s="7">
        <f t="shared" ca="1" si="1990"/>
        <v>0.55285352979234659</v>
      </c>
      <c r="BZ408" s="7">
        <f t="shared" ca="1" si="1991"/>
        <v>-1.4391991330808152E-2</v>
      </c>
      <c r="CA408" s="7">
        <f t="shared" ca="1" si="1992"/>
        <v>0</v>
      </c>
      <c r="CB408" s="7">
        <f t="shared" ca="1" si="1993"/>
        <v>0</v>
      </c>
      <c r="CC408" s="7" t="str">
        <f ca="1">IFERROR(IF(CC407+CB408&gt;CD$4,CC407,CC407+CB408),"")</f>
        <v/>
      </c>
      <c r="CD408" s="7">
        <f t="shared" ca="1" si="2197"/>
        <v>0</v>
      </c>
      <c r="CE408" s="7">
        <f t="shared" ca="1" si="1994"/>
        <v>0.98723877421627626</v>
      </c>
      <c r="CF408" s="7">
        <f t="shared" ca="1" si="1995"/>
        <v>-0.44877723575473782</v>
      </c>
      <c r="CG408" s="7">
        <f t="shared" ca="1" si="1996"/>
        <v>0</v>
      </c>
      <c r="CH408" s="7">
        <f t="shared" ca="1" si="1997"/>
        <v>0</v>
      </c>
      <c r="CI408" s="7" t="str">
        <f ca="1">IFERROR(IF(CI407+CH408&gt;CJ$4,CI407,CI407+CH408),"")</f>
        <v/>
      </c>
      <c r="CJ408" s="7">
        <f t="shared" ca="1" si="2198"/>
        <v>0</v>
      </c>
      <c r="CK408" s="7">
        <f t="shared" ca="1" si="1998"/>
        <v>0.76977103820241932</v>
      </c>
      <c r="CL408" s="7">
        <f t="shared" ca="1" si="1999"/>
        <v>-0.23130949974088089</v>
      </c>
      <c r="CM408" s="7">
        <f t="shared" ca="1" si="2000"/>
        <v>0</v>
      </c>
      <c r="CN408" s="7">
        <f t="shared" ca="1" si="2001"/>
        <v>0</v>
      </c>
      <c r="CO408" s="7" t="str">
        <f ca="1">IFERROR(IF(CO407+CN408&gt;CP$4,CO407,CO407+CN408),"")</f>
        <v/>
      </c>
      <c r="CP408" s="7">
        <f t="shared" ca="1" si="2199"/>
        <v>0</v>
      </c>
      <c r="CQ408" s="7">
        <f t="shared" ca="1" si="2002"/>
        <v>0.49445957669847063</v>
      </c>
      <c r="CR408" s="7">
        <f t="shared" ca="1" si="2003"/>
        <v>4.4001961763067809E-2</v>
      </c>
      <c r="CS408" s="7">
        <f t="shared" ca="1" si="2004"/>
        <v>1</v>
      </c>
      <c r="CT408" s="7" t="str">
        <f t="shared" ca="1" si="2005"/>
        <v>4</v>
      </c>
      <c r="CU408" s="7" t="str">
        <f ca="1">IFERROR(IF(CU407+CT408&gt;CV$4,CU407,CU407+CT408),"")</f>
        <v/>
      </c>
      <c r="CV408" s="7">
        <f t="shared" ca="1" si="2200"/>
        <v>0</v>
      </c>
      <c r="CW408" s="7">
        <f t="shared" ca="1" si="2006"/>
        <v>7.1285984543985603E-2</v>
      </c>
      <c r="CX408" s="7">
        <f t="shared" ca="1" si="2007"/>
        <v>0.46717555391755283</v>
      </c>
      <c r="CY408" s="7">
        <f t="shared" ca="1" si="2008"/>
        <v>1</v>
      </c>
      <c r="CZ408" s="7" t="str">
        <f t="shared" ca="1" si="2009"/>
        <v>4</v>
      </c>
      <c r="DA408" s="7" t="str">
        <f ca="1">IFERROR(IF(DA407+CZ408&gt;DB$4,DA407,DA407+CZ408),"")</f>
        <v/>
      </c>
      <c r="DB408" s="7">
        <f t="shared" ca="1" si="2201"/>
        <v>0</v>
      </c>
      <c r="DC408" s="7">
        <f t="shared" ca="1" si="2010"/>
        <v>2.0291934110927889E-2</v>
      </c>
      <c r="DD408" s="7">
        <f t="shared" ca="1" si="2011"/>
        <v>0.51816960435061055</v>
      </c>
      <c r="DE408" s="7">
        <f t="shared" ca="1" si="2012"/>
        <v>1</v>
      </c>
      <c r="DF408" s="7" t="str">
        <f t="shared" ca="1" si="2013"/>
        <v>4</v>
      </c>
      <c r="DG408" s="7" t="str">
        <f ca="1">IFERROR(IF(DG407+DF408&gt;DH$4,DG407,DG407+DF408),"")</f>
        <v/>
      </c>
      <c r="DH408" s="7">
        <f t="shared" ca="1" si="2202"/>
        <v>0</v>
      </c>
      <c r="DI408" s="7">
        <f t="shared" ca="1" si="2014"/>
        <v>6.7809365311405356E-3</v>
      </c>
      <c r="DJ408" s="7">
        <f t="shared" ca="1" si="2015"/>
        <v>0.5316806019303979</v>
      </c>
      <c r="DK408" s="7">
        <f t="shared" ca="1" si="2016"/>
        <v>1</v>
      </c>
      <c r="DL408" s="7" t="str">
        <f t="shared" ca="1" si="2017"/>
        <v>4</v>
      </c>
      <c r="DM408" s="7" t="str">
        <f ca="1">IFERROR(IF(DM407+DL408&gt;DN$4,DM407,DM407+DL408),"")</f>
        <v/>
      </c>
      <c r="DN408" s="7">
        <f t="shared" ca="1" si="2203"/>
        <v>0</v>
      </c>
      <c r="DO408" s="7">
        <f t="shared" ca="1" si="2018"/>
        <v>0.91824884077647106</v>
      </c>
      <c r="DP408" s="7">
        <f t="shared" ca="1" si="2019"/>
        <v>-0.37978730231493263</v>
      </c>
      <c r="DQ408" s="7">
        <f t="shared" ca="1" si="2020"/>
        <v>0</v>
      </c>
      <c r="DR408" s="7">
        <f t="shared" ca="1" si="2021"/>
        <v>0</v>
      </c>
      <c r="DS408" s="7" t="str">
        <f ca="1">IFERROR(IF(DS407+DR408&gt;DT$4,DS407,DS407+DR408),"")</f>
        <v/>
      </c>
      <c r="DT408" s="7">
        <f t="shared" ca="1" si="2204"/>
        <v>0</v>
      </c>
      <c r="DU408" s="7">
        <f t="shared" ca="1" si="2022"/>
        <v>3.9552185017663888E-3</v>
      </c>
      <c r="DV408" s="7">
        <f t="shared" ca="1" si="2023"/>
        <v>0.53450631995977205</v>
      </c>
      <c r="DW408" s="7">
        <f t="shared" ca="1" si="2024"/>
        <v>1</v>
      </c>
      <c r="DX408" s="7" t="str">
        <f t="shared" ca="1" si="2025"/>
        <v>4</v>
      </c>
      <c r="DY408" s="7" t="str">
        <f ca="1">IFERROR(IF(DY407+DX408&gt;DZ$4,DY407,DY407+DX408),"")</f>
        <v/>
      </c>
      <c r="DZ408" s="7">
        <f t="shared" ca="1" si="2205"/>
        <v>0</v>
      </c>
      <c r="EA408" s="7">
        <f t="shared" ca="1" si="2026"/>
        <v>0.32990943290699881</v>
      </c>
      <c r="EB408" s="7">
        <f t="shared" ca="1" si="2027"/>
        <v>0.20855210555453962</v>
      </c>
      <c r="EC408" s="7">
        <f t="shared" ca="1" si="2028"/>
        <v>1</v>
      </c>
      <c r="ED408" s="7" t="str">
        <f t="shared" ca="1" si="2029"/>
        <v>4</v>
      </c>
      <c r="EE408" s="7" t="str">
        <f ca="1">IFERROR(IF(EE407+ED408&gt;EF$4,EE407,EE407+ED408),"")</f>
        <v/>
      </c>
      <c r="EF408" s="7">
        <f t="shared" ca="1" si="2206"/>
        <v>0</v>
      </c>
      <c r="EG408" s="7">
        <f t="shared" ca="1" si="2030"/>
        <v>0.29913202123568372</v>
      </c>
      <c r="EH408" s="7">
        <f t="shared" ca="1" si="2031"/>
        <v>0.23932951722585472</v>
      </c>
      <c r="EI408" s="7">
        <f t="shared" ca="1" si="2032"/>
        <v>1</v>
      </c>
      <c r="EJ408" s="7" t="str">
        <f t="shared" ca="1" si="2033"/>
        <v>4</v>
      </c>
      <c r="EK408" s="7" t="str">
        <f ca="1">IFERROR(IF(EK407+EJ408&gt;EL$4,EK407,EK407+EJ408),"")</f>
        <v/>
      </c>
      <c r="EL408" s="7">
        <f t="shared" ca="1" si="2207"/>
        <v>0</v>
      </c>
      <c r="EM408" s="7">
        <f t="shared" ca="1" si="2034"/>
        <v>0.13168972067733653</v>
      </c>
      <c r="EN408" s="7">
        <f t="shared" ca="1" si="2035"/>
        <v>0.40677181778420191</v>
      </c>
      <c r="EO408" s="7">
        <f t="shared" ca="1" si="2036"/>
        <v>1</v>
      </c>
      <c r="EP408" s="7" t="str">
        <f t="shared" ca="1" si="2037"/>
        <v>4</v>
      </c>
      <c r="EQ408" s="7" t="str">
        <f ca="1">IFERROR(IF(EQ407+EP408&gt;ER$4,EQ407,EQ407+EP408),"")</f>
        <v/>
      </c>
      <c r="ER408" s="7">
        <f t="shared" ca="1" si="2208"/>
        <v>0</v>
      </c>
      <c r="ES408" s="7">
        <f t="shared" ca="1" si="2038"/>
        <v>0.89556718615531217</v>
      </c>
      <c r="ET408" s="7">
        <f t="shared" ca="1" si="2039"/>
        <v>-0.35710564769377373</v>
      </c>
      <c r="EU408" s="7">
        <f t="shared" ca="1" si="2040"/>
        <v>0</v>
      </c>
      <c r="EV408" s="7">
        <f t="shared" ca="1" si="2041"/>
        <v>0</v>
      </c>
      <c r="EW408" s="7" t="str">
        <f ca="1">IFERROR(IF(EW407+EV408&gt;EX$4,EW407,EW407+EV408),"")</f>
        <v/>
      </c>
      <c r="EX408" s="7">
        <f t="shared" ca="1" si="2209"/>
        <v>0</v>
      </c>
      <c r="EY408" s="7">
        <f t="shared" ca="1" si="2042"/>
        <v>0.9133176125126734</v>
      </c>
      <c r="EZ408" s="7">
        <f t="shared" ca="1" si="2043"/>
        <v>-0.37485607405113497</v>
      </c>
      <c r="FA408" s="7">
        <f t="shared" ca="1" si="2044"/>
        <v>0</v>
      </c>
      <c r="FB408" s="7">
        <f t="shared" ca="1" si="2045"/>
        <v>0</v>
      </c>
      <c r="FC408" s="7" t="str">
        <f ca="1">IFERROR(IF(FC407+FB408&gt;FD$4,FC407,FC407+FB408),"")</f>
        <v/>
      </c>
      <c r="FD408" s="7">
        <f t="shared" ca="1" si="2210"/>
        <v>0</v>
      </c>
      <c r="FE408" s="7">
        <f t="shared" ca="1" si="2046"/>
        <v>0.47355477487602815</v>
      </c>
      <c r="FF408" s="7">
        <f t="shared" ca="1" si="2047"/>
        <v>6.4906763585510285E-2</v>
      </c>
      <c r="FG408" s="7">
        <f t="shared" ca="1" si="2048"/>
        <v>1</v>
      </c>
      <c r="FH408" s="7" t="str">
        <f t="shared" ca="1" si="2049"/>
        <v>4</v>
      </c>
      <c r="FI408" s="7" t="str">
        <f ca="1">IFERROR(IF(FI407+FH408&gt;FJ$4,FI407,FI407+FH408),"")</f>
        <v/>
      </c>
      <c r="FJ408" s="7">
        <f t="shared" ca="1" si="2211"/>
        <v>0</v>
      </c>
      <c r="FK408" s="7">
        <f t="shared" ca="1" si="2050"/>
        <v>0.82967140430842001</v>
      </c>
      <c r="FL408" s="7">
        <f t="shared" ca="1" si="2051"/>
        <v>-0.29120986584688158</v>
      </c>
      <c r="FM408" s="7">
        <f t="shared" ca="1" si="2052"/>
        <v>0</v>
      </c>
      <c r="FN408" s="7">
        <f t="shared" ca="1" si="2053"/>
        <v>0</v>
      </c>
      <c r="FO408" s="7" t="str">
        <f ca="1">IFERROR(IF(FO407+FN408&gt;FP$4,FO407,FO407+FN408),"")</f>
        <v/>
      </c>
      <c r="FP408" s="7">
        <f t="shared" ca="1" si="2212"/>
        <v>0</v>
      </c>
      <c r="FQ408" s="7">
        <f t="shared" ca="1" si="2054"/>
        <v>0.96089880418045392</v>
      </c>
      <c r="FR408" s="7">
        <f t="shared" ca="1" si="2055"/>
        <v>-0.42243726571891549</v>
      </c>
      <c r="FS408" s="7">
        <f t="shared" ca="1" si="2056"/>
        <v>0</v>
      </c>
      <c r="FT408" s="7">
        <f t="shared" ca="1" si="2057"/>
        <v>0</v>
      </c>
      <c r="FU408" s="7" t="str">
        <f ca="1">IFERROR(IF(FU407+FT408&gt;FV$4,FU407,FU407+FT408),"")</f>
        <v/>
      </c>
      <c r="FV408" s="7">
        <f t="shared" ca="1" si="2213"/>
        <v>0</v>
      </c>
      <c r="FW408" s="7">
        <f t="shared" ca="1" si="2058"/>
        <v>0.85176557694643795</v>
      </c>
      <c r="FX408" s="7">
        <f t="shared" ca="1" si="2059"/>
        <v>-0.31330403848489952</v>
      </c>
      <c r="FY408" s="7">
        <f t="shared" ca="1" si="2060"/>
        <v>0</v>
      </c>
      <c r="FZ408" s="7">
        <f t="shared" ca="1" si="2061"/>
        <v>0</v>
      </c>
      <c r="GA408" s="7" t="str">
        <f ca="1">IFERROR(IF(GA407+FZ408&gt;GB$4,GA407,GA407+FZ408),"")</f>
        <v/>
      </c>
      <c r="GB408" s="7">
        <f t="shared" ca="1" si="2214"/>
        <v>0</v>
      </c>
      <c r="GC408" s="7">
        <f t="shared" ca="1" si="2062"/>
        <v>0.5653819881971619</v>
      </c>
      <c r="GD408" s="7">
        <f t="shared" ca="1" si="2063"/>
        <v>-2.6920449735623464E-2</v>
      </c>
      <c r="GE408" s="7">
        <f t="shared" ca="1" si="2064"/>
        <v>0</v>
      </c>
      <c r="GF408" s="7">
        <f t="shared" ca="1" si="2065"/>
        <v>0</v>
      </c>
      <c r="GG408" s="7" t="str">
        <f ca="1">IFERROR(IF(GG407+GF408&gt;GH$4,GG407,GG407+GF408),"")</f>
        <v/>
      </c>
      <c r="GH408" s="7">
        <f t="shared" ca="1" si="2215"/>
        <v>0</v>
      </c>
      <c r="GI408" s="7">
        <f t="shared" ca="1" si="2066"/>
        <v>0.52881607663862407</v>
      </c>
      <c r="GJ408" s="7">
        <f t="shared" ca="1" si="2067"/>
        <v>9.6454618229143696E-3</v>
      </c>
      <c r="GK408" s="7">
        <f t="shared" ca="1" si="2068"/>
        <v>1</v>
      </c>
      <c r="GL408" s="7" t="str">
        <f t="shared" ca="1" si="2069"/>
        <v>4</v>
      </c>
      <c r="GM408" s="7" t="str">
        <f ca="1">IFERROR(IF(GM407+GL408&gt;GN$4,GM407,GM407+GL408),"")</f>
        <v/>
      </c>
      <c r="GN408" s="7">
        <f t="shared" ca="1" si="2216"/>
        <v>0</v>
      </c>
      <c r="GO408" s="7">
        <f t="shared" ca="1" si="2070"/>
        <v>0.53449649744836902</v>
      </c>
      <c r="GP408" s="7">
        <f t="shared" ca="1" si="2071"/>
        <v>3.9650410131694125E-3</v>
      </c>
      <c r="GQ408" s="7">
        <f t="shared" ca="1" si="2072"/>
        <v>1</v>
      </c>
      <c r="GR408" s="7" t="str">
        <f t="shared" ca="1" si="2073"/>
        <v>4</v>
      </c>
      <c r="GS408" s="7" t="str">
        <f ca="1">IFERROR(IF(GS407+GR408&gt;GT$4,GS407,GS407+GR408),"")</f>
        <v/>
      </c>
      <c r="GT408" s="7">
        <f t="shared" ca="1" si="2217"/>
        <v>0</v>
      </c>
      <c r="GU408" s="7">
        <f t="shared" ca="1" si="2074"/>
        <v>0.32314453556909761</v>
      </c>
      <c r="GV408" s="7">
        <f t="shared" ca="1" si="2075"/>
        <v>0.21531700289244082</v>
      </c>
      <c r="GW408" s="7">
        <f t="shared" ca="1" si="2076"/>
        <v>1</v>
      </c>
      <c r="GX408" s="7" t="str">
        <f t="shared" ca="1" si="2077"/>
        <v>4</v>
      </c>
      <c r="GY408" s="7" t="str">
        <f ca="1">IFERROR(IF(GY407+GX408&gt;GZ$4,GY407,GY407+GX408),"")</f>
        <v/>
      </c>
      <c r="GZ408" s="7">
        <f t="shared" ca="1" si="2218"/>
        <v>0</v>
      </c>
      <c r="HA408" s="7">
        <f t="shared" ca="1" si="2078"/>
        <v>0.56546429493187844</v>
      </c>
      <c r="HB408" s="7">
        <f t="shared" ca="1" si="2079"/>
        <v>-2.7002756470340006E-2</v>
      </c>
      <c r="HC408" s="7">
        <f t="shared" ca="1" si="2080"/>
        <v>0</v>
      </c>
      <c r="HD408" s="7">
        <f t="shared" ca="1" si="2081"/>
        <v>0</v>
      </c>
      <c r="HE408" s="7" t="str">
        <f ca="1">IFERROR(IF(HE407+HD408&gt;HF$4,HE407,HE407+HD408),"")</f>
        <v/>
      </c>
      <c r="HF408" s="7">
        <f t="shared" ca="1" si="2219"/>
        <v>0</v>
      </c>
      <c r="HG408" s="7">
        <f t="shared" ca="1" si="2082"/>
        <v>5.4590085527714272E-2</v>
      </c>
      <c r="HH408" s="7">
        <f t="shared" ca="1" si="2083"/>
        <v>0.48387145293382416</v>
      </c>
      <c r="HI408" s="7">
        <f t="shared" ca="1" si="2084"/>
        <v>1</v>
      </c>
      <c r="HJ408" s="7" t="str">
        <f t="shared" ca="1" si="2085"/>
        <v>4</v>
      </c>
      <c r="HK408" s="7" t="str">
        <f ca="1">IFERROR(IF(HK407+HJ408&gt;HL$4,HK407,HK407+HJ408),"")</f>
        <v/>
      </c>
      <c r="HL408" s="7">
        <f t="shared" ca="1" si="2220"/>
        <v>0</v>
      </c>
      <c r="HM408" s="7">
        <f t="shared" ca="1" si="2086"/>
        <v>0.18201160463371613</v>
      </c>
      <c r="HN408" s="7">
        <f t="shared" ca="1" si="2087"/>
        <v>0.35644993382782231</v>
      </c>
      <c r="HO408" s="7">
        <f t="shared" ca="1" si="2088"/>
        <v>1</v>
      </c>
      <c r="HP408" s="7" t="str">
        <f t="shared" ca="1" si="2089"/>
        <v>4</v>
      </c>
      <c r="HQ408" s="7" t="str">
        <f ca="1">IFERROR(IF(HQ407+HP408&gt;HR$4,HQ407,HQ407+HP408),"")</f>
        <v/>
      </c>
      <c r="HR408" s="7">
        <f t="shared" ca="1" si="2221"/>
        <v>0</v>
      </c>
      <c r="HS408" s="7">
        <f t="shared" ca="1" si="2090"/>
        <v>0.24857266993115568</v>
      </c>
      <c r="HT408" s="7">
        <f t="shared" ca="1" si="2091"/>
        <v>0.28988886853038276</v>
      </c>
      <c r="HU408" s="7">
        <f t="shared" ca="1" si="2092"/>
        <v>1</v>
      </c>
      <c r="HV408" s="7" t="str">
        <f t="shared" ca="1" si="2093"/>
        <v>4</v>
      </c>
      <c r="HW408" s="7" t="str">
        <f ca="1">IFERROR(IF(HW407+HV408&gt;HX$4,HW407,HW407+HV408),"")</f>
        <v/>
      </c>
      <c r="HX408" s="7">
        <f t="shared" ca="1" si="2222"/>
        <v>0</v>
      </c>
      <c r="HY408" s="7">
        <f t="shared" ca="1" si="2094"/>
        <v>0.40421860341753235</v>
      </c>
      <c r="HZ408" s="7">
        <f t="shared" ca="1" si="2095"/>
        <v>0.13424293504400608</v>
      </c>
      <c r="IA408" s="7">
        <f t="shared" ca="1" si="2096"/>
        <v>1</v>
      </c>
      <c r="IB408" s="7" t="str">
        <f t="shared" ca="1" si="2097"/>
        <v>4</v>
      </c>
      <c r="IC408" s="7" t="str">
        <f ca="1">IFERROR(IF(IC407+IB408&gt;ID$4,IC407,IC407+IB408),"")</f>
        <v/>
      </c>
      <c r="ID408" s="7">
        <f t="shared" ca="1" si="2223"/>
        <v>0</v>
      </c>
      <c r="IE408" s="7">
        <f t="shared" ca="1" si="2098"/>
        <v>0.87401435325889021</v>
      </c>
      <c r="IF408" s="7">
        <f t="shared" ca="1" si="2099"/>
        <v>-0.33555281479735177</v>
      </c>
      <c r="IG408" s="7">
        <f t="shared" ca="1" si="2100"/>
        <v>0</v>
      </c>
      <c r="IH408" s="7">
        <f t="shared" ca="1" si="2101"/>
        <v>0</v>
      </c>
      <c r="II408" s="7" t="str">
        <f ca="1">IFERROR(IF(II407+IH408&gt;IJ$4,II407,II407+IH408),"")</f>
        <v/>
      </c>
      <c r="IJ408" s="7">
        <f t="shared" ca="1" si="2224"/>
        <v>0</v>
      </c>
      <c r="IK408" s="7">
        <f t="shared" ca="1" si="2102"/>
        <v>1.2890846122731059E-2</v>
      </c>
      <c r="IL408" s="7">
        <f t="shared" ca="1" si="2103"/>
        <v>0.52557069233880738</v>
      </c>
      <c r="IM408" s="7">
        <f t="shared" ca="1" si="2104"/>
        <v>1</v>
      </c>
      <c r="IN408" s="7" t="str">
        <f t="shared" ca="1" si="2105"/>
        <v>4</v>
      </c>
      <c r="IO408" s="7" t="str">
        <f ca="1">IFERROR(IF(IO407+IN408&gt;IP$4,IO407,IO407+IN408),"")</f>
        <v/>
      </c>
      <c r="IP408" s="7">
        <f t="shared" ca="1" si="2225"/>
        <v>0</v>
      </c>
      <c r="IQ408" s="7">
        <f t="shared" ca="1" si="2106"/>
        <v>0.82915781916814923</v>
      </c>
      <c r="IR408" s="7">
        <f t="shared" ca="1" si="2107"/>
        <v>-0.2906962807066108</v>
      </c>
      <c r="IS408" s="7">
        <f t="shared" ca="1" si="2108"/>
        <v>0</v>
      </c>
      <c r="IT408" s="7">
        <f t="shared" ca="1" si="2109"/>
        <v>0</v>
      </c>
      <c r="IU408" s="7" t="str">
        <f ca="1">IFERROR(IF(IU407+IT408&gt;IV$4,IU407,IU407+IT408),"")</f>
        <v/>
      </c>
      <c r="IV408" s="7">
        <f t="shared" ca="1" si="2226"/>
        <v>0</v>
      </c>
      <c r="IW408" s="7">
        <f t="shared" ca="1" si="2110"/>
        <v>0.61503949909672251</v>
      </c>
      <c r="IX408" s="7">
        <f t="shared" ca="1" si="2111"/>
        <v>-7.6577960635184072E-2</v>
      </c>
      <c r="IY408" s="7">
        <f t="shared" ca="1" si="2112"/>
        <v>0</v>
      </c>
      <c r="IZ408" s="7">
        <f t="shared" ca="1" si="2113"/>
        <v>0</v>
      </c>
      <c r="JA408" s="7" t="str">
        <f ca="1">IFERROR(IF(JA407+IZ408&gt;JB$4,JA407,JA407+IZ408),"")</f>
        <v/>
      </c>
      <c r="JB408" s="7">
        <f t="shared" ca="1" si="2227"/>
        <v>0</v>
      </c>
      <c r="JC408" s="7">
        <f t="shared" ca="1" si="2114"/>
        <v>0.74385794990880272</v>
      </c>
      <c r="JD408" s="7">
        <f t="shared" ca="1" si="2115"/>
        <v>-0.20539641144726428</v>
      </c>
      <c r="JE408" s="7">
        <f t="shared" ca="1" si="2116"/>
        <v>0</v>
      </c>
      <c r="JF408" s="7">
        <f t="shared" ca="1" si="2117"/>
        <v>0</v>
      </c>
      <c r="JG408" s="7" t="str">
        <f ca="1">IFERROR(IF(JG407+JF408&gt;JH$4,JG407,JG407+JF408),"")</f>
        <v/>
      </c>
      <c r="JH408" s="7">
        <f t="shared" ca="1" si="2228"/>
        <v>0</v>
      </c>
      <c r="JI408" s="7">
        <f t="shared" ca="1" si="2118"/>
        <v>0.65016561064674072</v>
      </c>
      <c r="JJ408" s="7">
        <f t="shared" ca="1" si="2119"/>
        <v>-0.11170407218520229</v>
      </c>
      <c r="JK408" s="7">
        <f t="shared" ca="1" si="2120"/>
        <v>0</v>
      </c>
      <c r="JL408" s="7">
        <f t="shared" ca="1" si="2121"/>
        <v>0</v>
      </c>
      <c r="JM408" s="7" t="str">
        <f ca="1">IFERROR(IF(JM407+JL408&gt;JN$4,JM407,JM407+JL408),"")</f>
        <v/>
      </c>
      <c r="JN408" s="7">
        <f t="shared" ca="1" si="2229"/>
        <v>0</v>
      </c>
      <c r="JO408" s="7">
        <f t="shared" ca="1" si="2122"/>
        <v>0.62645373199076926</v>
      </c>
      <c r="JP408" s="7">
        <f t="shared" ca="1" si="2123"/>
        <v>-8.7992193529230822E-2</v>
      </c>
      <c r="JQ408" s="7">
        <f t="shared" ca="1" si="2124"/>
        <v>0</v>
      </c>
      <c r="JR408" s="7">
        <f t="shared" ca="1" si="2125"/>
        <v>0</v>
      </c>
      <c r="JS408" s="7" t="str">
        <f ca="1">IFERROR(IF(JS407+JR408&gt;JT$4,JS407,JS407+JR408),"")</f>
        <v/>
      </c>
      <c r="JT408" s="7">
        <f t="shared" ca="1" si="2230"/>
        <v>0</v>
      </c>
      <c r="JU408" s="7">
        <f t="shared" ca="1" si="2126"/>
        <v>0.37503196462218669</v>
      </c>
      <c r="JV408" s="7">
        <f t="shared" ca="1" si="2127"/>
        <v>0.16342957383935175</v>
      </c>
      <c r="JW408" s="7">
        <f t="shared" ca="1" si="2128"/>
        <v>1</v>
      </c>
      <c r="JX408" s="7" t="str">
        <f t="shared" ca="1" si="2129"/>
        <v>4</v>
      </c>
      <c r="JY408" s="7" t="str">
        <f ca="1">IFERROR(IF(JY407+JX408&gt;JZ$4,JY407,JY407+JX408),"")</f>
        <v/>
      </c>
      <c r="JZ408" s="7">
        <f t="shared" ca="1" si="2231"/>
        <v>0</v>
      </c>
      <c r="KA408" s="7">
        <f t="shared" ca="1" si="2130"/>
        <v>8.7713759163326022E-2</v>
      </c>
      <c r="KB408" s="7">
        <f t="shared" ca="1" si="2131"/>
        <v>0.45074777929821241</v>
      </c>
      <c r="KC408" s="7">
        <f t="shared" ca="1" si="2132"/>
        <v>1</v>
      </c>
      <c r="KD408" s="7" t="str">
        <f t="shared" ca="1" si="2133"/>
        <v>4</v>
      </c>
      <c r="KE408" s="7" t="str">
        <f ca="1">IFERROR(IF(KE407+KD408&gt;KF$4,KE407,KE407+KD408),"")</f>
        <v/>
      </c>
      <c r="KF408" s="7">
        <f t="shared" ca="1" si="2232"/>
        <v>0</v>
      </c>
      <c r="KG408" s="7">
        <f t="shared" ca="1" si="2134"/>
        <v>0.53913511983521734</v>
      </c>
      <c r="KH408" s="7">
        <f t="shared" ca="1" si="2135"/>
        <v>-6.7358137367889981E-4</v>
      </c>
      <c r="KI408" s="7">
        <f t="shared" ca="1" si="2136"/>
        <v>0</v>
      </c>
      <c r="KJ408" s="7">
        <f t="shared" ca="1" si="2137"/>
        <v>0</v>
      </c>
      <c r="KK408" s="7" t="str">
        <f ca="1">IFERROR(IF(KK407+KJ408&gt;KL$4,KK407,KK407+KJ408),"")</f>
        <v/>
      </c>
      <c r="KL408" s="7">
        <f t="shared" ca="1" si="2233"/>
        <v>0</v>
      </c>
      <c r="KM408" s="7">
        <f t="shared" ca="1" si="2138"/>
        <v>0.54947477230144448</v>
      </c>
      <c r="KN408" s="7">
        <f t="shared" ca="1" si="2139"/>
        <v>-1.1013233839906045E-2</v>
      </c>
      <c r="KO408" s="7">
        <f t="shared" ca="1" si="2140"/>
        <v>0</v>
      </c>
      <c r="KP408" s="7">
        <f t="shared" ca="1" si="2141"/>
        <v>0</v>
      </c>
      <c r="KQ408" s="7" t="str">
        <f ca="1">IFERROR(IF(KQ407+KP408&gt;KR$4,KQ407,KQ407+KP408),"")</f>
        <v/>
      </c>
      <c r="KR408" s="7">
        <f t="shared" ca="1" si="2234"/>
        <v>0</v>
      </c>
      <c r="KS408" s="7">
        <f t="shared" ca="1" si="2142"/>
        <v>0.27093671107319761</v>
      </c>
      <c r="KT408" s="7">
        <f t="shared" ca="1" si="2143"/>
        <v>0.26752482738834082</v>
      </c>
      <c r="KU408" s="7">
        <f t="shared" ca="1" si="2144"/>
        <v>1</v>
      </c>
      <c r="KV408" s="7" t="str">
        <f t="shared" ca="1" si="2145"/>
        <v>4</v>
      </c>
      <c r="KW408" s="7" t="str">
        <f ca="1">IFERROR(IF(KW407+KV408&gt;KX$4,KW407,KW407+KV408),"")</f>
        <v/>
      </c>
      <c r="KX408" s="7">
        <f t="shared" ca="1" si="2235"/>
        <v>0</v>
      </c>
      <c r="KY408" s="7">
        <f t="shared" ca="1" si="2146"/>
        <v>0.61282482011498451</v>
      </c>
      <c r="KZ408" s="7">
        <f t="shared" ca="1" si="2147"/>
        <v>-7.4363281653446078E-2</v>
      </c>
      <c r="LA408" s="7">
        <f t="shared" ca="1" si="2148"/>
        <v>0</v>
      </c>
      <c r="LB408" s="7">
        <f t="shared" ca="1" si="2149"/>
        <v>0</v>
      </c>
      <c r="LC408" s="7" t="str">
        <f ca="1">IFERROR(IF(LC407+LB408&gt;LD$4,LC407,LC407+LB408),"")</f>
        <v/>
      </c>
      <c r="LD408" s="7">
        <f t="shared" ca="1" si="2236"/>
        <v>0</v>
      </c>
      <c r="LE408" s="7">
        <f t="shared" ca="1" si="2150"/>
        <v>0.11105994832668098</v>
      </c>
      <c r="LF408" s="7">
        <f t="shared" ca="1" si="2151"/>
        <v>0.42740159013485746</v>
      </c>
      <c r="LG408" s="7">
        <f t="shared" ca="1" si="2152"/>
        <v>1</v>
      </c>
      <c r="LH408" s="7" t="str">
        <f t="shared" ca="1" si="2153"/>
        <v>4</v>
      </c>
      <c r="LI408" s="7" t="str">
        <f ca="1">IFERROR(IF(LI407+LH408&gt;LJ$4,LI407,LI407+LH408),"")</f>
        <v/>
      </c>
      <c r="LJ408" s="7">
        <f t="shared" ca="1" si="2237"/>
        <v>0</v>
      </c>
      <c r="LK408" s="7">
        <f t="shared" ca="1" si="2154"/>
        <v>0.80238599967608848</v>
      </c>
      <c r="LL408" s="7">
        <f t="shared" ca="1" si="2155"/>
        <v>-0.26392446121455004</v>
      </c>
      <c r="LM408" s="7">
        <f t="shared" ca="1" si="2156"/>
        <v>0</v>
      </c>
      <c r="LN408" s="7">
        <f t="shared" ca="1" si="2157"/>
        <v>0</v>
      </c>
      <c r="LO408" s="7" t="str">
        <f ca="1">IFERROR(IF(LO407+LN408&gt;LP$4,LO407,LO407+LN408),"")</f>
        <v/>
      </c>
      <c r="LP408" s="7">
        <f t="shared" ca="1" si="2238"/>
        <v>0</v>
      </c>
      <c r="LQ408" s="7">
        <f t="shared" ca="1" si="2158"/>
        <v>0.65174751045337109</v>
      </c>
      <c r="LR408" s="7">
        <f t="shared" ca="1" si="2159"/>
        <v>-0.11328597199183266</v>
      </c>
      <c r="LS408" s="7">
        <f t="shared" ca="1" si="2160"/>
        <v>0</v>
      </c>
      <c r="LT408" s="7">
        <f t="shared" ca="1" si="2161"/>
        <v>0</v>
      </c>
      <c r="LU408" s="7" t="str">
        <f ca="1">IFERROR(IF(LU407+LT408&gt;LV$4,LU407,LU407+LT408),"")</f>
        <v/>
      </c>
      <c r="LV408" s="7">
        <f t="shared" ca="1" si="2239"/>
        <v>0</v>
      </c>
      <c r="LW408" s="7">
        <f t="shared" ca="1" si="2162"/>
        <v>0.18413115342079933</v>
      </c>
      <c r="LX408" s="7">
        <f t="shared" ca="1" si="2163"/>
        <v>0.3543303850407391</v>
      </c>
      <c r="LY408" s="7">
        <f t="shared" ca="1" si="2164"/>
        <v>1</v>
      </c>
      <c r="LZ408" s="7" t="str">
        <f t="shared" ca="1" si="2165"/>
        <v>4</v>
      </c>
      <c r="MA408" s="7" t="str">
        <f ca="1">IFERROR(IF(MA407+LZ408&gt;MB$4,MA407,MA407+LZ408),"")</f>
        <v/>
      </c>
      <c r="MB408" s="7">
        <f t="shared" ca="1" si="2240"/>
        <v>0</v>
      </c>
      <c r="MC408" s="7">
        <f t="shared" ca="1" si="2166"/>
        <v>9.4629968439829737E-2</v>
      </c>
      <c r="MD408" s="7">
        <f t="shared" ca="1" si="2167"/>
        <v>0.4438315700217087</v>
      </c>
      <c r="ME408" s="7">
        <f t="shared" ca="1" si="2168"/>
        <v>1</v>
      </c>
      <c r="MF408" s="7" t="str">
        <f t="shared" ca="1" si="2169"/>
        <v>4</v>
      </c>
      <c r="MG408" s="7" t="str">
        <f ca="1">IFERROR(IF(MG407+MF408&gt;MH$4,MG407,MG407+MF408),"")</f>
        <v/>
      </c>
      <c r="MH408" s="7">
        <f t="shared" ca="1" si="2241"/>
        <v>0</v>
      </c>
      <c r="MI408" s="7">
        <f t="shared" ca="1" si="2170"/>
        <v>0.33013750928303742</v>
      </c>
      <c r="MJ408" s="7">
        <f t="shared" ca="1" si="2171"/>
        <v>0.20832402917850101</v>
      </c>
      <c r="MK408" s="7">
        <f t="shared" ca="1" si="2172"/>
        <v>1</v>
      </c>
      <c r="ML408" s="7" t="str">
        <f t="shared" ca="1" si="2173"/>
        <v>4</v>
      </c>
      <c r="MM408" s="7" t="str">
        <f ca="1">IFERROR(IF(MM407+ML408&gt;MN$4,MM407,MM407+ML408),"")</f>
        <v/>
      </c>
      <c r="MN408" s="7">
        <f t="shared" ca="1" si="2242"/>
        <v>0</v>
      </c>
      <c r="MO408" s="7">
        <f t="shared" ca="1" si="2174"/>
        <v>0.30586599688646288</v>
      </c>
      <c r="MP408" s="7">
        <f t="shared" ca="1" si="2175"/>
        <v>0.23259554157507556</v>
      </c>
      <c r="MQ408" s="7">
        <f t="shared" ca="1" si="2176"/>
        <v>1</v>
      </c>
      <c r="MR408" s="7" t="str">
        <f t="shared" ca="1" si="2177"/>
        <v>4</v>
      </c>
      <c r="MS408" s="7" t="str">
        <f ca="1">IFERROR(IF(MS407+MR408&gt;MT$4,MS407,MS407+MR408),"")</f>
        <v/>
      </c>
      <c r="MT408" s="7">
        <f t="shared" ca="1" si="2243"/>
        <v>0</v>
      </c>
      <c r="MU408" s="7">
        <f t="shared" ca="1" si="2178"/>
        <v>0.88791126968253398</v>
      </c>
      <c r="MV408" s="7">
        <f t="shared" ca="1" si="2179"/>
        <v>-0.34944973122099554</v>
      </c>
      <c r="MW408" s="7">
        <f t="shared" ca="1" si="2180"/>
        <v>0</v>
      </c>
      <c r="MX408" s="7">
        <f t="shared" ca="1" si="2181"/>
        <v>0</v>
      </c>
      <c r="MY408" s="7" t="str">
        <f ca="1">IFERROR(IF(MY407+MX408&gt;MZ$4,MY407,MY407+MX408),"")</f>
        <v/>
      </c>
      <c r="MZ408" s="7">
        <f t="shared" ca="1" si="2244"/>
        <v>0</v>
      </c>
      <c r="NA408" s="7">
        <f t="shared" ca="1" si="2182"/>
        <v>0.91011333100740544</v>
      </c>
      <c r="NB408" s="7">
        <f t="shared" ca="1" si="2183"/>
        <v>-0.371651792545867</v>
      </c>
      <c r="NC408" s="7">
        <f t="shared" ca="1" si="2184"/>
        <v>0</v>
      </c>
      <c r="ND408" s="7">
        <f t="shared" ca="1" si="2185"/>
        <v>0</v>
      </c>
      <c r="NE408" s="7" t="str">
        <f ca="1">IFERROR(IF(NE407+ND408&gt;NF$4,NE407,NE407+ND408),"")</f>
        <v/>
      </c>
      <c r="NF408" s="7">
        <f t="shared" ca="1" si="2245"/>
        <v>0</v>
      </c>
      <c r="NG408" s="7">
        <f t="shared" ca="1" si="2186"/>
        <v>0.83145924094692791</v>
      </c>
      <c r="NH408" s="7">
        <f t="shared" ca="1" si="2187"/>
        <v>-0.29299770248538948</v>
      </c>
      <c r="NI408" s="7">
        <f t="shared" ca="1" si="2188"/>
        <v>0</v>
      </c>
      <c r="NJ408" s="7">
        <f t="shared" ca="1" si="2189"/>
        <v>0</v>
      </c>
      <c r="NK408" s="7" t="str">
        <f ca="1">IFERROR(IF(NK407+NJ408&gt;NL$4,NK407,NK407+NJ408),"")</f>
        <v/>
      </c>
      <c r="NL408" s="7">
        <f t="shared" ca="1" si="2246"/>
        <v>0</v>
      </c>
      <c r="NM408" s="7">
        <f t="shared" ca="1" si="2190"/>
        <v>0.4432578899262819</v>
      </c>
      <c r="NN408" s="7">
        <f t="shared" ca="1" si="2191"/>
        <v>9.5203648535256535E-2</v>
      </c>
      <c r="NO408" s="7">
        <f t="shared" ca="1" si="2192"/>
        <v>1</v>
      </c>
      <c r="NP408" s="7" t="str">
        <f t="shared" ca="1" si="2193"/>
        <v>4</v>
      </c>
      <c r="NQ408" s="7" t="str">
        <f ca="1">IFERROR(IF(NQ407+NP408&gt;NR$4,NQ407,NQ407+NP408),"")</f>
        <v/>
      </c>
      <c r="NR408" s="7">
        <f t="shared" ca="1" si="2247"/>
        <v>0</v>
      </c>
      <c r="NT408">
        <v>410</v>
      </c>
      <c r="NU408" s="7" t="s">
        <v>19</v>
      </c>
      <c r="NV408" s="7" t="str">
        <f t="shared" ca="1" si="1987"/>
        <v/>
      </c>
      <c r="NW408" s="7" t="str">
        <f t="shared" ca="1" si="2194"/>
        <v/>
      </c>
      <c r="NX408" t="str">
        <f ca="1">IFERROR(VLOOKUP(NT408,$K$3:$AK$568,8,FALSE),"")</f>
        <v/>
      </c>
      <c r="NY408" t="str">
        <f ca="1">IFERROR(VLOOKUP(NT408,$K$3:$AK$568,9,FALSE),"")</f>
        <v/>
      </c>
      <c r="NZ408" s="7" t="str">
        <f ca="1">IFERROR(VLOOKUP(NT408,$K$3:$AK$568,27,FALSE),"")</f>
        <v/>
      </c>
      <c r="OB408">
        <v>410</v>
      </c>
      <c r="OC408" s="7" t="s">
        <v>19</v>
      </c>
      <c r="OD408" t="e">
        <f t="shared" ca="1" si="2248"/>
        <v>#N/A</v>
      </c>
      <c r="OE408" s="7" t="str">
        <f t="shared" ca="1" si="2249"/>
        <v/>
      </c>
      <c r="OF408" s="7" t="str">
        <f t="shared" ca="1" si="2250"/>
        <v/>
      </c>
      <c r="OG408" t="str">
        <f t="shared" ca="1" si="2251"/>
        <v/>
      </c>
      <c r="OI408">
        <v>410</v>
      </c>
      <c r="OJ408" s="7" t="s">
        <v>19</v>
      </c>
      <c r="OK408" s="7" t="str">
        <f t="shared" ca="1" si="2252"/>
        <v/>
      </c>
      <c r="OL408" s="7" t="str">
        <f t="shared" ca="1" si="2253"/>
        <v/>
      </c>
      <c r="OM408" t="str">
        <f ca="1">IFERROR(VLOOKUP(OI408,$L$3:$AK$568,7,FALSE),"")</f>
        <v/>
      </c>
      <c r="ON408" t="str">
        <f ca="1">IFERROR(VLOOKUP(OI408,$L$3:$AK$568,8,FALSE),"")</f>
        <v/>
      </c>
      <c r="OO408" s="7" t="str">
        <f ca="1">IFERROR(VLOOKUP(OI408,$L$3:$AK$568,26,FALSE),"")</f>
        <v/>
      </c>
      <c r="OQ408">
        <v>410</v>
      </c>
      <c r="OR408" s="7" t="s">
        <v>19</v>
      </c>
      <c r="OS408" t="e">
        <f t="shared" ca="1" si="2254"/>
        <v>#N/A</v>
      </c>
      <c r="OT408" s="7" t="str">
        <f t="shared" ca="1" si="2255"/>
        <v/>
      </c>
      <c r="OU408" s="7" t="str">
        <f t="shared" ca="1" si="2256"/>
        <v/>
      </c>
      <c r="OV408" t="str">
        <f t="shared" ca="1" si="2257"/>
        <v/>
      </c>
      <c r="OX408">
        <v>410</v>
      </c>
      <c r="OY408" s="7" t="s">
        <v>19</v>
      </c>
      <c r="OZ408" s="7" t="str">
        <f t="shared" ca="1" si="2258"/>
        <v/>
      </c>
      <c r="PA408" s="7" t="str">
        <f t="shared" ca="1" si="2259"/>
        <v/>
      </c>
      <c r="PB408" t="str">
        <f ca="1">IFERROR(VLOOKUP(OX408,$M$3:$AK$568,6,FALSE),"")</f>
        <v/>
      </c>
      <c r="PC408" t="str">
        <f ca="1">IFERROR(VLOOKUP(OX408,$M$3:$AK$568,7,FALSE),"")</f>
        <v/>
      </c>
      <c r="PD408" s="7" t="str">
        <f ca="1">IFERROR(VLOOKUP(OX408,$M$3:$AK$568,25,FALSE),"")</f>
        <v/>
      </c>
      <c r="PF408">
        <v>410</v>
      </c>
      <c r="PG408" s="7" t="s">
        <v>19</v>
      </c>
      <c r="PH408" t="e">
        <f t="shared" ca="1" si="2260"/>
        <v>#N/A</v>
      </c>
      <c r="PI408" s="7" t="str">
        <f t="shared" ca="1" si="2261"/>
        <v/>
      </c>
      <c r="PJ408" s="7" t="str">
        <f t="shared" ca="1" si="2262"/>
        <v/>
      </c>
      <c r="PK408" t="str">
        <f t="shared" ca="1" si="2263"/>
        <v/>
      </c>
      <c r="PM408">
        <v>410</v>
      </c>
      <c r="PN408" s="7" t="s">
        <v>19</v>
      </c>
      <c r="PO408" s="202" t="str">
        <f t="shared" ca="1" si="2264"/>
        <v/>
      </c>
      <c r="PP408" s="7" t="str">
        <f t="shared" ca="1" si="2265"/>
        <v/>
      </c>
      <c r="PQ408" t="str">
        <f ca="1">IFERROR(VLOOKUP(PM408,$G$325:$R$409,12,FALSE),"")</f>
        <v/>
      </c>
      <c r="PR408" t="e">
        <f ca="1">VLOOKUP(PM408,$G$324:$Q$409,11,FALSE)</f>
        <v>#N/A</v>
      </c>
      <c r="PS408" s="7" t="str">
        <f ca="1">VLOOKUP(PQ408,$R$325:$Y$409,8,FALSE)</f>
        <v>- -</v>
      </c>
      <c r="PT408" s="7">
        <f ca="1">ReSt</f>
        <v>-4</v>
      </c>
      <c r="PU408" s="7" t="e">
        <f t="shared" ca="1" si="2266"/>
        <v>#N/A</v>
      </c>
      <c r="PV408" s="7" t="e">
        <f t="shared" ca="1" si="2267"/>
        <v>#N/A</v>
      </c>
      <c r="PW408" s="7" t="str">
        <f ca="1">VLOOKUP(PQ408,$R$325:$AK$409,8,FALSE)</f>
        <v>- -</v>
      </c>
      <c r="PX408" s="7"/>
      <c r="PY408">
        <v>410</v>
      </c>
      <c r="PZ408" s="7" t="s">
        <v>19</v>
      </c>
      <c r="QA408" t="str">
        <f t="shared" ca="1" si="2268"/>
        <v/>
      </c>
      <c r="QB408" s="7" t="str">
        <f t="shared" ca="1" si="2269"/>
        <v/>
      </c>
      <c r="QC408" s="7" t="str">
        <f t="shared" ca="1" si="2270"/>
        <v/>
      </c>
      <c r="QD408" t="str">
        <f t="shared" ca="1" si="2271"/>
        <v/>
      </c>
      <c r="QF408">
        <v>410</v>
      </c>
      <c r="QG408" s="7" t="s">
        <v>19</v>
      </c>
      <c r="QH408" s="7" t="str">
        <f t="shared" ca="1" si="2272"/>
        <v/>
      </c>
      <c r="QI408" s="7" t="e">
        <f t="shared" ca="1" si="2273"/>
        <v>#VALUE!</v>
      </c>
      <c r="QJ408" t="e">
        <f t="shared" ca="1" si="2274"/>
        <v>#N/A</v>
      </c>
      <c r="QK408" s="7" t="e">
        <f t="shared" ca="1" si="2275"/>
        <v>#N/A</v>
      </c>
      <c r="QM408">
        <v>410</v>
      </c>
      <c r="QN408" s="7" t="s">
        <v>19</v>
      </c>
      <c r="QO408" t="str">
        <f t="shared" ca="1" si="2276"/>
        <v/>
      </c>
      <c r="QP408" s="7" t="str">
        <f t="shared" ca="1" si="2277"/>
        <v/>
      </c>
      <c r="QQ408" t="str">
        <f t="shared" ca="1" si="2278"/>
        <v/>
      </c>
    </row>
    <row r="409" spans="1:459" x14ac:dyDescent="0.25">
      <c r="A409" s="240" t="str">
        <f>IF('Character Sheet'!$B$4="Creature","N","Y")</f>
        <v>Y</v>
      </c>
      <c r="C409" s="75"/>
      <c r="D409" s="76"/>
      <c r="F409" s="75">
        <v>6</v>
      </c>
      <c r="G409" s="76">
        <f t="shared" ca="1" si="1897"/>
        <v>0</v>
      </c>
      <c r="I409" s="75" t="s">
        <v>1812</v>
      </c>
      <c r="J409" s="85"/>
      <c r="K409" s="85">
        <f t="shared" ca="1" si="1951"/>
        <v>7</v>
      </c>
      <c r="L409" s="85">
        <f t="shared" ca="1" si="1924"/>
        <v>7</v>
      </c>
      <c r="M409" s="70">
        <f t="shared" ref="M409:M472" ca="1" si="2288">IF(Y409="- -",M408,IF(I409="*",M408,IF(K409&gt;K408,M408,IF(L409&gt;L408,M408,IF(J409="Y",M408+1,IF(J409="N",M408,IF(Y409=0,M408,M408+1)))))))</f>
        <v>18</v>
      </c>
      <c r="O409" s="222">
        <f ca="1">BP409</f>
        <v>421</v>
      </c>
      <c r="Q409" s="7" t="s">
        <v>1758</v>
      </c>
      <c r="R409" s="9" t="str">
        <f ca="1">IFERROR(VLOOKUP(F409,INDIRECT(Calculations!$D$102),2,FALSE),"")</f>
        <v>Mind Subversion</v>
      </c>
      <c r="S409" s="9" t="str">
        <f t="shared" ca="1" si="1895"/>
        <v>Mind Subversion</v>
      </c>
      <c r="T409" s="61" t="str">
        <f ca="1">SUBSTITUTE(IFERROR(IFERROR(VLOOKUP(R409,'[1]Skill Statistics'!$A$3:$C$513,2,FALSE),VLOOKUP(Q409,'[1]Skill Statistics'!$A$3:$C$513,2,FALSE)),T408),"R*","ReSt")</f>
        <v>ReSt/ReSt</v>
      </c>
      <c r="U409" s="61" t="str">
        <f ca="1">IFERROR(IFERROR(VLOOKUP(R409,'[1]Skill Statistics'!$A$3:$C$513,3,FALSE),VLOOKUP(Q409,'[1]Skill Statistics'!$A$3:$C$513,3,FALSE)),U408)</f>
        <v>Me</v>
      </c>
      <c r="V409" s="61" t="str">
        <f ca="1">IF(R409="","- -",IF(ISNUMBER(SEARCH("Category",R409)),"- -",IFERROR(IFERROR(VLOOKUP(Q409,[1]Professions!$A$4:$AM$288,MATCH(Profession,[1]Professions!$A$1:$AM$1,0),FALSE),VLOOKUP(Q409,Calculations!$B$91:$I$95,8,FALSE)),"- -")))</f>
        <v>15 / 20</v>
      </c>
      <c r="W409" s="60">
        <f ca="1">BL409</f>
        <v>0</v>
      </c>
      <c r="X409" s="7">
        <f ca="1">IFERROR(VLOOKUP(R409,$BS$6:$NR$519,MATCH(ActualLevel,$BS$3:$NR$3,0),FALSE),"- -")</f>
        <v>0</v>
      </c>
      <c r="Y409" s="7">
        <f t="shared" ca="1" si="1925"/>
        <v>0</v>
      </c>
      <c r="Z409" s="7">
        <f ca="1">IFERROR(VLOOKUP(Y409,Charts!$BQ$2:$BR$52,2,FALSE),"- -")</f>
        <v>-25</v>
      </c>
      <c r="AA409" s="7">
        <f t="shared" ca="1" si="1599"/>
        <v>-1</v>
      </c>
      <c r="AB409" s="7">
        <f t="shared" ca="1" si="1920"/>
        <v>0</v>
      </c>
      <c r="AC409" s="7"/>
      <c r="AD409" s="7"/>
      <c r="AE409" s="7"/>
      <c r="AF409" s="7"/>
      <c r="AG409" s="7"/>
      <c r="AH409" s="43"/>
      <c r="AI409" s="7"/>
      <c r="AJ409" s="7"/>
      <c r="AK409" s="7">
        <f t="shared" ca="1" si="1600"/>
        <v>-26</v>
      </c>
      <c r="AL409" s="7"/>
      <c r="AM409" s="69">
        <f>IFERROR(VLOOKUP(Q409,'[1]Skill Statistics'!$A$3:$AN$513,MATCH(Profession,'[1]Skill Statistics'!$A$2:$AN$2,0),FALSE),0)</f>
        <v>0</v>
      </c>
      <c r="AN409" s="85">
        <f>IFERROR(VLOOKUP(Q409,'[1]Skill Statistics'!$A$3:$BK$513,MATCH(Archetype,'[1]Skill Statistics'!$A$2:$BK$2,0),FALSE),0)</f>
        <v>0</v>
      </c>
      <c r="AO409" s="85">
        <f>IFERROR(VLOOKUP(Q409,'[1]Skill Statistics'!$A$3:$BB$513,MATCH(Race,'[1]Skill Statistics'!$A$2:$BB$2,0),FALSE),0)</f>
        <v>0</v>
      </c>
      <c r="AP409" s="85">
        <f t="shared" ca="1" si="2195"/>
        <v>-0.1</v>
      </c>
      <c r="AQ409" s="70"/>
      <c r="AS409" s="69">
        <f>IFERROR(VLOOKUP(Q409,'[1]Professional Skills'!$A$4:$AM$288,MATCH(Profession,'[1]Professional Skills'!$A$3:$AM$3,0),FALSE),"- -")</f>
        <v>0</v>
      </c>
      <c r="AT409" t="s">
        <v>1812</v>
      </c>
      <c r="AU409" s="7" t="str">
        <f t="shared" si="1922"/>
        <v/>
      </c>
      <c r="AV409" s="7">
        <f t="shared" ca="1" si="1921"/>
        <v>0</v>
      </c>
      <c r="AW409" t="str">
        <f t="shared" si="2279"/>
        <v/>
      </c>
      <c r="AX409" t="str">
        <f>IFERROR(_xlfn.RANK.EQ(AW409,$AW$5:$AW$568),"")</f>
        <v/>
      </c>
      <c r="AY409">
        <f t="shared" si="1595"/>
        <v>0</v>
      </c>
      <c r="AZ409" s="70" t="str">
        <f t="shared" si="1601"/>
        <v/>
      </c>
      <c r="BB409" s="69" t="str">
        <f>IFERROR(IF(Q409="Language",VLOOKUP(R409,[1]Cultures!$B$4:$N$218,MATCH(Culture,[1]Cultures!$B$3:$N$3,0),FALSE),VLOOKUP(Q409,[1]Cultures!$B$4:$O$212,MATCH(Culture,[1]Cultures!$B$3:$O$3,0),FALSE)),"- -")</f>
        <v>- -</v>
      </c>
      <c r="BC409" t="s">
        <v>1812</v>
      </c>
      <c r="BD409">
        <f t="shared" ca="1" si="1899"/>
        <v>6.9968644307739636E-3</v>
      </c>
      <c r="BE409">
        <f t="shared" ca="1" si="2280"/>
        <v>-9.3003135569226042E-2</v>
      </c>
      <c r="BH409">
        <f ca="1">_xlfn.RANK.EQ(BE409,$BE$404:$BE$409)</f>
        <v>6</v>
      </c>
      <c r="BI409" s="7">
        <f ca="1">IFERROR(IF(BH409=1,IF(BB409=1,1,IF(BB409=2,2,IF(BH409=2,IF(BB409=3,1,IF(BB409&gt;=4,2,IF(BH409=3,IF(BB409=5,1,IF(BB409&gt;=6,2,IF(BH409=4,IF(BB409=7,1,IF(BB409&gt;=8,2,IF(BH409=5,IF(BB409=9,1,IF(BB409&gt;=10,2,0)),0))),0))),0))),0))),0)+(IF(BC409="*",0,BB409)),"- -")</f>
        <v>0</v>
      </c>
      <c r="BK409" s="7"/>
      <c r="BL409" s="70">
        <f ca="1">IF(V409="- -","- -",SUM(BI409:BK409))</f>
        <v>0</v>
      </c>
      <c r="BN409" s="69">
        <f ca="1">IFERROR(VLOOKUP(V409,Charts!$BT$2:$BV$14,3,FALSE),"- -")</f>
        <v>7.6923076923076927E-2</v>
      </c>
      <c r="BO409" s="85">
        <f t="shared" ca="1" si="2196"/>
        <v>0.31567507140742801</v>
      </c>
      <c r="BP409" s="70">
        <f t="shared" ca="1" si="2281"/>
        <v>421</v>
      </c>
      <c r="BR409" s="7">
        <v>408</v>
      </c>
      <c r="BS409" s="9" t="str">
        <f ca="1">VLOOKUP(BR409,$O$3:$R$568,4,FALSE)</f>
        <v>Mental Focus</v>
      </c>
      <c r="BT409" s="7" t="str">
        <f ca="1">VLOOKUP(BS409,$R$3:$V$568,5,FALSE)</f>
        <v>3 / 5</v>
      </c>
      <c r="BU409" s="7">
        <f ca="1">VLOOKUP(BT409,Charts!$BT$2:$BV$14,3,FALSE)</f>
        <v>0.61538461538461542</v>
      </c>
      <c r="BV409" s="7" t="str">
        <f t="shared" ca="1" si="1988"/>
        <v>3</v>
      </c>
      <c r="BW409" s="7" t="str">
        <f t="shared" ca="1" si="1989"/>
        <v>5</v>
      </c>
      <c r="BY409" s="7">
        <f t="shared" ca="1" si="1990"/>
        <v>0.94823325531690139</v>
      </c>
      <c r="BZ409" s="7">
        <f t="shared" ca="1" si="1991"/>
        <v>-0.33284863993228597</v>
      </c>
      <c r="CA409" s="7">
        <f t="shared" ca="1" si="1992"/>
        <v>0</v>
      </c>
      <c r="CB409" s="7">
        <f t="shared" ca="1" si="1993"/>
        <v>0</v>
      </c>
      <c r="CC409" s="7" t="str">
        <f ca="1">IFERROR(IF(CC408+CB409&gt;CD$4,CC408,CC408+CB409),"")</f>
        <v/>
      </c>
      <c r="CD409" s="7">
        <f t="shared" ca="1" si="2197"/>
        <v>0</v>
      </c>
      <c r="CE409" s="7">
        <f t="shared" ca="1" si="1994"/>
        <v>0.83192748098502378</v>
      </c>
      <c r="CF409" s="7">
        <f t="shared" ca="1" si="1995"/>
        <v>-0.21654286560040836</v>
      </c>
      <c r="CG409" s="7">
        <f t="shared" ca="1" si="1996"/>
        <v>0</v>
      </c>
      <c r="CH409" s="7">
        <f t="shared" ca="1" si="1997"/>
        <v>0</v>
      </c>
      <c r="CI409" s="7" t="str">
        <f ca="1">IFERROR(IF(CI408+CH409&gt;CJ$4,CI408,CI408+CH409),"")</f>
        <v/>
      </c>
      <c r="CJ409" s="7">
        <f t="shared" ca="1" si="2198"/>
        <v>0</v>
      </c>
      <c r="CK409" s="7">
        <f t="shared" ca="1" si="1998"/>
        <v>5.3970726467756136E-2</v>
      </c>
      <c r="CL409" s="7">
        <f t="shared" ca="1" si="1999"/>
        <v>0.56141388891685928</v>
      </c>
      <c r="CM409" s="7">
        <f t="shared" ca="1" si="2000"/>
        <v>1</v>
      </c>
      <c r="CN409" s="7" t="str">
        <f t="shared" ca="1" si="2001"/>
        <v>3</v>
      </c>
      <c r="CO409" s="7" t="str">
        <f ca="1">IFERROR(IF(CO408+CN409&gt;CP$4,CO408,CO408+CN409),"")</f>
        <v/>
      </c>
      <c r="CP409" s="7">
        <f t="shared" ca="1" si="2199"/>
        <v>0</v>
      </c>
      <c r="CQ409" s="7">
        <f t="shared" ca="1" si="2002"/>
        <v>0.97614838894400957</v>
      </c>
      <c r="CR409" s="7">
        <f t="shared" ca="1" si="2003"/>
        <v>-0.36076377355939415</v>
      </c>
      <c r="CS409" s="7">
        <f t="shared" ca="1" si="2004"/>
        <v>0</v>
      </c>
      <c r="CT409" s="7">
        <f t="shared" ca="1" si="2005"/>
        <v>0</v>
      </c>
      <c r="CU409" s="7" t="str">
        <f ca="1">IFERROR(IF(CU408+CT409&gt;CV$4,CU408,CU408+CT409),"")</f>
        <v/>
      </c>
      <c r="CV409" s="7">
        <f t="shared" ca="1" si="2200"/>
        <v>0</v>
      </c>
      <c r="CW409" s="7">
        <f t="shared" ca="1" si="2006"/>
        <v>0.69978421346132857</v>
      </c>
      <c r="CX409" s="7">
        <f t="shared" ca="1" si="2007"/>
        <v>-8.4399598076713156E-2</v>
      </c>
      <c r="CY409" s="7">
        <f t="shared" ca="1" si="2008"/>
        <v>0</v>
      </c>
      <c r="CZ409" s="7">
        <f t="shared" ca="1" si="2009"/>
        <v>0</v>
      </c>
      <c r="DA409" s="7" t="str">
        <f ca="1">IFERROR(IF(DA408+CZ409&gt;DB$4,DA408,DA408+CZ409),"")</f>
        <v/>
      </c>
      <c r="DB409" s="7">
        <f t="shared" ca="1" si="2201"/>
        <v>0</v>
      </c>
      <c r="DC409" s="7">
        <f t="shared" ca="1" si="2010"/>
        <v>0.65789660029766617</v>
      </c>
      <c r="DD409" s="7">
        <f t="shared" ca="1" si="2011"/>
        <v>-4.2511984913050749E-2</v>
      </c>
      <c r="DE409" s="7">
        <f t="shared" ca="1" si="2012"/>
        <v>0</v>
      </c>
      <c r="DF409" s="7">
        <f t="shared" ca="1" si="2013"/>
        <v>0</v>
      </c>
      <c r="DG409" s="7" t="str">
        <f ca="1">IFERROR(IF(DG408+DF409&gt;DH$4,DG408,DG408+DF409),"")</f>
        <v/>
      </c>
      <c r="DH409" s="7">
        <f t="shared" ca="1" si="2202"/>
        <v>0</v>
      </c>
      <c r="DI409" s="7">
        <f t="shared" ca="1" si="2014"/>
        <v>0.1535604571678385</v>
      </c>
      <c r="DJ409" s="7">
        <f t="shared" ca="1" si="2015"/>
        <v>0.46182415821677691</v>
      </c>
      <c r="DK409" s="7">
        <f t="shared" ca="1" si="2016"/>
        <v>1</v>
      </c>
      <c r="DL409" s="7" t="str">
        <f t="shared" ca="1" si="2017"/>
        <v>3</v>
      </c>
      <c r="DM409" s="7" t="str">
        <f ca="1">IFERROR(IF(DM408+DL409&gt;DN$4,DM408,DM408+DL409),"")</f>
        <v/>
      </c>
      <c r="DN409" s="7">
        <f t="shared" ca="1" si="2203"/>
        <v>0</v>
      </c>
      <c r="DO409" s="7">
        <f t="shared" ca="1" si="2018"/>
        <v>0.90653544814784082</v>
      </c>
      <c r="DP409" s="7">
        <f t="shared" ca="1" si="2019"/>
        <v>-0.2911508327632254</v>
      </c>
      <c r="DQ409" s="7">
        <f t="shared" ca="1" si="2020"/>
        <v>0</v>
      </c>
      <c r="DR409" s="7">
        <f t="shared" ca="1" si="2021"/>
        <v>0</v>
      </c>
      <c r="DS409" s="7" t="str">
        <f ca="1">IFERROR(IF(DS408+DR409&gt;DT$4,DS408,DS408+DR409),"")</f>
        <v/>
      </c>
      <c r="DT409" s="7">
        <f t="shared" ca="1" si="2204"/>
        <v>0</v>
      </c>
      <c r="DU409" s="7">
        <f t="shared" ca="1" si="2022"/>
        <v>0.48934269600009928</v>
      </c>
      <c r="DV409" s="7">
        <f t="shared" ca="1" si="2023"/>
        <v>0.12604191938451614</v>
      </c>
      <c r="DW409" s="7">
        <f t="shared" ca="1" si="2024"/>
        <v>1</v>
      </c>
      <c r="DX409" s="7" t="str">
        <f t="shared" ca="1" si="2025"/>
        <v>3</v>
      </c>
      <c r="DY409" s="7" t="str">
        <f ca="1">IFERROR(IF(DY408+DX409&gt;DZ$4,DY408,DY408+DX409),"")</f>
        <v/>
      </c>
      <c r="DZ409" s="7">
        <f t="shared" ca="1" si="2205"/>
        <v>0</v>
      </c>
      <c r="EA409" s="7">
        <f t="shared" ca="1" si="2026"/>
        <v>0.61214896252347362</v>
      </c>
      <c r="EB409" s="7">
        <f t="shared" ca="1" si="2027"/>
        <v>3.2356528611418023E-3</v>
      </c>
      <c r="EC409" s="7">
        <f t="shared" ca="1" si="2028"/>
        <v>1</v>
      </c>
      <c r="ED409" s="7" t="str">
        <f t="shared" ca="1" si="2029"/>
        <v>3</v>
      </c>
      <c r="EE409" s="7" t="str">
        <f ca="1">IFERROR(IF(EE408+ED409&gt;EF$4,EE408,EE408+ED409),"")</f>
        <v/>
      </c>
      <c r="EF409" s="7">
        <f t="shared" ca="1" si="2206"/>
        <v>0</v>
      </c>
      <c r="EG409" s="7">
        <f t="shared" ca="1" si="2030"/>
        <v>0.50272017372375599</v>
      </c>
      <c r="EH409" s="7">
        <f t="shared" ca="1" si="2031"/>
        <v>0.11266444166085943</v>
      </c>
      <c r="EI409" s="7">
        <f t="shared" ca="1" si="2032"/>
        <v>1</v>
      </c>
      <c r="EJ409" s="7" t="str">
        <f t="shared" ca="1" si="2033"/>
        <v>3</v>
      </c>
      <c r="EK409" s="7" t="str">
        <f ca="1">IFERROR(IF(EK408+EJ409&gt;EL$4,EK408,EK408+EJ409),"")</f>
        <v/>
      </c>
      <c r="EL409" s="7">
        <f t="shared" ca="1" si="2207"/>
        <v>0</v>
      </c>
      <c r="EM409" s="7">
        <f t="shared" ca="1" si="2034"/>
        <v>0.22880471278834447</v>
      </c>
      <c r="EN409" s="7">
        <f t="shared" ca="1" si="2035"/>
        <v>0.38657990259627095</v>
      </c>
      <c r="EO409" s="7">
        <f t="shared" ca="1" si="2036"/>
        <v>1</v>
      </c>
      <c r="EP409" s="7" t="str">
        <f t="shared" ca="1" si="2037"/>
        <v>3</v>
      </c>
      <c r="EQ409" s="7" t="str">
        <f ca="1">IFERROR(IF(EQ408+EP409&gt;ER$4,EQ408,EQ408+EP409),"")</f>
        <v/>
      </c>
      <c r="ER409" s="7">
        <f t="shared" ca="1" si="2208"/>
        <v>0</v>
      </c>
      <c r="ES409" s="7">
        <f t="shared" ca="1" si="2038"/>
        <v>0.19049401397144805</v>
      </c>
      <c r="ET409" s="7">
        <f t="shared" ca="1" si="2039"/>
        <v>0.42489060141316737</v>
      </c>
      <c r="EU409" s="7">
        <f t="shared" ca="1" si="2040"/>
        <v>1</v>
      </c>
      <c r="EV409" s="7" t="str">
        <f t="shared" ca="1" si="2041"/>
        <v>3</v>
      </c>
      <c r="EW409" s="7" t="str">
        <f ca="1">IFERROR(IF(EW408+EV409&gt;EX$4,EW408,EW408+EV409),"")</f>
        <v/>
      </c>
      <c r="EX409" s="7">
        <f t="shared" ca="1" si="2209"/>
        <v>0</v>
      </c>
      <c r="EY409" s="7">
        <f t="shared" ca="1" si="2042"/>
        <v>0.11867521181280261</v>
      </c>
      <c r="EZ409" s="7">
        <f t="shared" ca="1" si="2043"/>
        <v>0.49670940357181281</v>
      </c>
      <c r="FA409" s="7">
        <f t="shared" ca="1" si="2044"/>
        <v>1</v>
      </c>
      <c r="FB409" s="7" t="str">
        <f t="shared" ca="1" si="2045"/>
        <v>3</v>
      </c>
      <c r="FC409" s="7" t="str">
        <f ca="1">IFERROR(IF(FC408+FB409&gt;FD$4,FC408,FC408+FB409),"")</f>
        <v/>
      </c>
      <c r="FD409" s="7">
        <f t="shared" ca="1" si="2210"/>
        <v>0</v>
      </c>
      <c r="FE409" s="7">
        <f t="shared" ca="1" si="2046"/>
        <v>0.73075544866398134</v>
      </c>
      <c r="FF409" s="7">
        <f t="shared" ca="1" si="2047"/>
        <v>-0.11537083327936593</v>
      </c>
      <c r="FG409" s="7">
        <f t="shared" ca="1" si="2048"/>
        <v>0</v>
      </c>
      <c r="FH409" s="7">
        <f t="shared" ca="1" si="2049"/>
        <v>0</v>
      </c>
      <c r="FI409" s="7" t="str">
        <f ca="1">IFERROR(IF(FI408+FH409&gt;FJ$4,FI408,FI408+FH409),"")</f>
        <v/>
      </c>
      <c r="FJ409" s="7">
        <f t="shared" ca="1" si="2211"/>
        <v>0</v>
      </c>
      <c r="FK409" s="7">
        <f t="shared" ca="1" si="2050"/>
        <v>0.39882101779872237</v>
      </c>
      <c r="FL409" s="7">
        <f t="shared" ca="1" si="2051"/>
        <v>0.21656359758589305</v>
      </c>
      <c r="FM409" s="7">
        <f t="shared" ca="1" si="2052"/>
        <v>1</v>
      </c>
      <c r="FN409" s="7" t="str">
        <f t="shared" ca="1" si="2053"/>
        <v>3</v>
      </c>
      <c r="FO409" s="7" t="str">
        <f ca="1">IFERROR(IF(FO408+FN409&gt;FP$4,FO408,FO408+FN409),"")</f>
        <v/>
      </c>
      <c r="FP409" s="7">
        <f t="shared" ca="1" si="2212"/>
        <v>0</v>
      </c>
      <c r="FQ409" s="7">
        <f t="shared" ca="1" si="2054"/>
        <v>0.25821652452256205</v>
      </c>
      <c r="FR409" s="7">
        <f t="shared" ca="1" si="2055"/>
        <v>0.35716809086205337</v>
      </c>
      <c r="FS409" s="7">
        <f t="shared" ca="1" si="2056"/>
        <v>1</v>
      </c>
      <c r="FT409" s="7" t="str">
        <f t="shared" ca="1" si="2057"/>
        <v>3</v>
      </c>
      <c r="FU409" s="7" t="str">
        <f ca="1">IFERROR(IF(FU408+FT409&gt;FV$4,FU408,FU408+FT409),"")</f>
        <v/>
      </c>
      <c r="FV409" s="7">
        <f t="shared" ca="1" si="2213"/>
        <v>0</v>
      </c>
      <c r="FW409" s="7">
        <f t="shared" ca="1" si="2058"/>
        <v>0.93034636210448396</v>
      </c>
      <c r="FX409" s="7">
        <f t="shared" ca="1" si="2059"/>
        <v>-0.31496174671986854</v>
      </c>
      <c r="FY409" s="7">
        <f t="shared" ca="1" si="2060"/>
        <v>0</v>
      </c>
      <c r="FZ409" s="7">
        <f t="shared" ca="1" si="2061"/>
        <v>0</v>
      </c>
      <c r="GA409" s="7" t="str">
        <f ca="1">IFERROR(IF(GA408+FZ409&gt;GB$4,GA408,GA408+FZ409),"")</f>
        <v/>
      </c>
      <c r="GB409" s="7">
        <f t="shared" ca="1" si="2214"/>
        <v>0</v>
      </c>
      <c r="GC409" s="7">
        <f t="shared" ca="1" si="2062"/>
        <v>7.8898187731237579E-2</v>
      </c>
      <c r="GD409" s="7">
        <f t="shared" ca="1" si="2063"/>
        <v>0.53648642765337784</v>
      </c>
      <c r="GE409" s="7">
        <f t="shared" ca="1" si="2064"/>
        <v>1</v>
      </c>
      <c r="GF409" s="7" t="str">
        <f t="shared" ca="1" si="2065"/>
        <v>3</v>
      </c>
      <c r="GG409" s="7" t="str">
        <f ca="1">IFERROR(IF(GG408+GF409&gt;GH$4,GG408,GG408+GF409),"")</f>
        <v/>
      </c>
      <c r="GH409" s="7">
        <f t="shared" ca="1" si="2215"/>
        <v>0</v>
      </c>
      <c r="GI409" s="7">
        <f t="shared" ca="1" si="2066"/>
        <v>0.70645538047108936</v>
      </c>
      <c r="GJ409" s="7">
        <f t="shared" ca="1" si="2067"/>
        <v>-9.1070765086473937E-2</v>
      </c>
      <c r="GK409" s="7">
        <f t="shared" ca="1" si="2068"/>
        <v>0</v>
      </c>
      <c r="GL409" s="7">
        <f t="shared" ca="1" si="2069"/>
        <v>0</v>
      </c>
      <c r="GM409" s="7" t="str">
        <f ca="1">IFERROR(IF(GM408+GL409&gt;GN$4,GM408,GM408+GL409),"")</f>
        <v/>
      </c>
      <c r="GN409" s="7">
        <f t="shared" ca="1" si="2216"/>
        <v>0</v>
      </c>
      <c r="GO409" s="7">
        <f t="shared" ca="1" si="2070"/>
        <v>2.5060027003740437E-3</v>
      </c>
      <c r="GP409" s="7">
        <f t="shared" ca="1" si="2071"/>
        <v>0.61287861268424138</v>
      </c>
      <c r="GQ409" s="7">
        <f t="shared" ca="1" si="2072"/>
        <v>1</v>
      </c>
      <c r="GR409" s="7" t="str">
        <f t="shared" ca="1" si="2073"/>
        <v>3</v>
      </c>
      <c r="GS409" s="7" t="str">
        <f ca="1">IFERROR(IF(GS408+GR409&gt;GT$4,GS408,GS408+GR409),"")</f>
        <v/>
      </c>
      <c r="GT409" s="7">
        <f t="shared" ca="1" si="2217"/>
        <v>0</v>
      </c>
      <c r="GU409" s="7">
        <f t="shared" ca="1" si="2074"/>
        <v>0.83459190047245946</v>
      </c>
      <c r="GV409" s="7">
        <f t="shared" ca="1" si="2075"/>
        <v>-0.21920728508784404</v>
      </c>
      <c r="GW409" s="7">
        <f t="shared" ca="1" si="2076"/>
        <v>0</v>
      </c>
      <c r="GX409" s="7">
        <f t="shared" ca="1" si="2077"/>
        <v>0</v>
      </c>
      <c r="GY409" s="7" t="str">
        <f ca="1">IFERROR(IF(GY408+GX409&gt;GZ$4,GY408,GY408+GX409),"")</f>
        <v/>
      </c>
      <c r="GZ409" s="7">
        <f t="shared" ca="1" si="2218"/>
        <v>0</v>
      </c>
      <c r="HA409" s="7">
        <f t="shared" ca="1" si="2078"/>
        <v>0.52581072810764784</v>
      </c>
      <c r="HB409" s="7">
        <f t="shared" ca="1" si="2079"/>
        <v>8.9573887276967579E-2</v>
      </c>
      <c r="HC409" s="7">
        <f t="shared" ca="1" si="2080"/>
        <v>1</v>
      </c>
      <c r="HD409" s="7" t="str">
        <f t="shared" ca="1" si="2081"/>
        <v>3</v>
      </c>
      <c r="HE409" s="7" t="str">
        <f ca="1">IFERROR(IF(HE408+HD409&gt;HF$4,HE408,HE408+HD409),"")</f>
        <v/>
      </c>
      <c r="HF409" s="7">
        <f t="shared" ca="1" si="2219"/>
        <v>0</v>
      </c>
      <c r="HG409" s="7">
        <f t="shared" ca="1" si="2082"/>
        <v>0.65418297929146463</v>
      </c>
      <c r="HH409" s="7">
        <f t="shared" ca="1" si="2083"/>
        <v>-3.8798363906849209E-2</v>
      </c>
      <c r="HI409" s="7">
        <f t="shared" ca="1" si="2084"/>
        <v>0</v>
      </c>
      <c r="HJ409" s="7">
        <f t="shared" ca="1" si="2085"/>
        <v>0</v>
      </c>
      <c r="HK409" s="7" t="str">
        <f ca="1">IFERROR(IF(HK408+HJ409&gt;HL$4,HK408,HK408+HJ409),"")</f>
        <v/>
      </c>
      <c r="HL409" s="7">
        <f t="shared" ca="1" si="2220"/>
        <v>0</v>
      </c>
      <c r="HM409" s="7">
        <f t="shared" ca="1" si="2086"/>
        <v>0.46083010917999889</v>
      </c>
      <c r="HN409" s="7">
        <f t="shared" ca="1" si="2087"/>
        <v>0.15455450620461653</v>
      </c>
      <c r="HO409" s="7">
        <f t="shared" ca="1" si="2088"/>
        <v>1</v>
      </c>
      <c r="HP409" s="7" t="str">
        <f t="shared" ca="1" si="2089"/>
        <v>3</v>
      </c>
      <c r="HQ409" s="7" t="str">
        <f ca="1">IFERROR(IF(HQ408+HP409&gt;HR$4,HQ408,HQ408+HP409),"")</f>
        <v/>
      </c>
      <c r="HR409" s="7">
        <f t="shared" ca="1" si="2221"/>
        <v>0</v>
      </c>
      <c r="HS409" s="7">
        <f t="shared" ca="1" si="2090"/>
        <v>0.81744078284719879</v>
      </c>
      <c r="HT409" s="7">
        <f t="shared" ca="1" si="2091"/>
        <v>-0.20205616746258337</v>
      </c>
      <c r="HU409" s="7">
        <f t="shared" ca="1" si="2092"/>
        <v>0</v>
      </c>
      <c r="HV409" s="7">
        <f t="shared" ca="1" si="2093"/>
        <v>0</v>
      </c>
      <c r="HW409" s="7" t="str">
        <f ca="1">IFERROR(IF(HW408+HV409&gt;HX$4,HW408,HW408+HV409),"")</f>
        <v/>
      </c>
      <c r="HX409" s="7">
        <f t="shared" ca="1" si="2222"/>
        <v>0</v>
      </c>
      <c r="HY409" s="7">
        <f t="shared" ca="1" si="2094"/>
        <v>0.23578139538237197</v>
      </c>
      <c r="HZ409" s="7">
        <f t="shared" ca="1" si="2095"/>
        <v>0.37960322000224345</v>
      </c>
      <c r="IA409" s="7">
        <f t="shared" ca="1" si="2096"/>
        <v>1</v>
      </c>
      <c r="IB409" s="7" t="str">
        <f t="shared" ca="1" si="2097"/>
        <v>3</v>
      </c>
      <c r="IC409" s="7" t="str">
        <f ca="1">IFERROR(IF(IC408+IB409&gt;ID$4,IC408,IC408+IB409),"")</f>
        <v/>
      </c>
      <c r="ID409" s="7">
        <f t="shared" ca="1" si="2223"/>
        <v>0</v>
      </c>
      <c r="IE409" s="7">
        <f t="shared" ca="1" si="2098"/>
        <v>0.47438831140334459</v>
      </c>
      <c r="IF409" s="7">
        <f t="shared" ca="1" si="2099"/>
        <v>0.14099630398127083</v>
      </c>
      <c r="IG409" s="7">
        <f t="shared" ca="1" si="2100"/>
        <v>1</v>
      </c>
      <c r="IH409" s="7" t="str">
        <f t="shared" ca="1" si="2101"/>
        <v>3</v>
      </c>
      <c r="II409" s="7" t="str">
        <f ca="1">IFERROR(IF(II408+IH409&gt;IJ$4,II408,II408+IH409),"")</f>
        <v/>
      </c>
      <c r="IJ409" s="7">
        <f t="shared" ca="1" si="2224"/>
        <v>0</v>
      </c>
      <c r="IK409" s="7">
        <f t="shared" ca="1" si="2102"/>
        <v>0.21322357557905858</v>
      </c>
      <c r="IL409" s="7">
        <f t="shared" ca="1" si="2103"/>
        <v>0.40216103980555684</v>
      </c>
      <c r="IM409" s="7">
        <f t="shared" ca="1" si="2104"/>
        <v>1</v>
      </c>
      <c r="IN409" s="7" t="str">
        <f t="shared" ca="1" si="2105"/>
        <v>3</v>
      </c>
      <c r="IO409" s="7" t="str">
        <f ca="1">IFERROR(IF(IO408+IN409&gt;IP$4,IO408,IO408+IN409),"")</f>
        <v/>
      </c>
      <c r="IP409" s="7">
        <f t="shared" ca="1" si="2225"/>
        <v>0</v>
      </c>
      <c r="IQ409" s="7">
        <f t="shared" ca="1" si="2106"/>
        <v>0.24334193393668302</v>
      </c>
      <c r="IR409" s="7">
        <f t="shared" ca="1" si="2107"/>
        <v>0.3720426814479324</v>
      </c>
      <c r="IS409" s="7">
        <f t="shared" ca="1" si="2108"/>
        <v>1</v>
      </c>
      <c r="IT409" s="7" t="str">
        <f t="shared" ca="1" si="2109"/>
        <v>3</v>
      </c>
      <c r="IU409" s="7" t="str">
        <f ca="1">IFERROR(IF(IU408+IT409&gt;IV$4,IU408,IU408+IT409),"")</f>
        <v/>
      </c>
      <c r="IV409" s="7">
        <f t="shared" ca="1" si="2226"/>
        <v>0</v>
      </c>
      <c r="IW409" s="7">
        <f t="shared" ca="1" si="2110"/>
        <v>0.76067547789497014</v>
      </c>
      <c r="IX409" s="7">
        <f t="shared" ca="1" si="2111"/>
        <v>-0.14529086251035472</v>
      </c>
      <c r="IY409" s="7">
        <f t="shared" ca="1" si="2112"/>
        <v>0</v>
      </c>
      <c r="IZ409" s="7">
        <f t="shared" ca="1" si="2113"/>
        <v>0</v>
      </c>
      <c r="JA409" s="7" t="str">
        <f ca="1">IFERROR(IF(JA408+IZ409&gt;JB$4,JA408,JA408+IZ409),"")</f>
        <v/>
      </c>
      <c r="JB409" s="7">
        <f t="shared" ca="1" si="2227"/>
        <v>0</v>
      </c>
      <c r="JC409" s="7">
        <f t="shared" ca="1" si="2114"/>
        <v>0.47380639484377529</v>
      </c>
      <c r="JD409" s="7">
        <f t="shared" ca="1" si="2115"/>
        <v>0.14157822054084013</v>
      </c>
      <c r="JE409" s="7">
        <f t="shared" ca="1" si="2116"/>
        <v>1</v>
      </c>
      <c r="JF409" s="7" t="str">
        <f t="shared" ca="1" si="2117"/>
        <v>3</v>
      </c>
      <c r="JG409" s="7" t="str">
        <f ca="1">IFERROR(IF(JG408+JF409&gt;JH$4,JG408,JG408+JF409),"")</f>
        <v/>
      </c>
      <c r="JH409" s="7">
        <f t="shared" ca="1" si="2228"/>
        <v>0</v>
      </c>
      <c r="JI409" s="7">
        <f t="shared" ca="1" si="2118"/>
        <v>0.24968492854002144</v>
      </c>
      <c r="JJ409" s="7">
        <f t="shared" ca="1" si="2119"/>
        <v>0.36569968684459397</v>
      </c>
      <c r="JK409" s="7">
        <f t="shared" ca="1" si="2120"/>
        <v>1</v>
      </c>
      <c r="JL409" s="7" t="str">
        <f t="shared" ca="1" si="2121"/>
        <v>3</v>
      </c>
      <c r="JM409" s="7" t="str">
        <f ca="1">IFERROR(IF(JM408+JL409&gt;JN$4,JM408,JM408+JL409),"")</f>
        <v/>
      </c>
      <c r="JN409" s="7">
        <f t="shared" ca="1" si="2229"/>
        <v>0</v>
      </c>
      <c r="JO409" s="7">
        <f t="shared" ca="1" si="2122"/>
        <v>0.59995408580258247</v>
      </c>
      <c r="JP409" s="7">
        <f t="shared" ca="1" si="2123"/>
        <v>1.5430529582032948E-2</v>
      </c>
      <c r="JQ409" s="7">
        <f t="shared" ca="1" si="2124"/>
        <v>1</v>
      </c>
      <c r="JR409" s="7" t="str">
        <f t="shared" ca="1" si="2125"/>
        <v>3</v>
      </c>
      <c r="JS409" s="7" t="str">
        <f ca="1">IFERROR(IF(JS408+JR409&gt;JT$4,JS408,JS408+JR409),"")</f>
        <v/>
      </c>
      <c r="JT409" s="7">
        <f t="shared" ca="1" si="2230"/>
        <v>0</v>
      </c>
      <c r="JU409" s="7">
        <f t="shared" ca="1" si="2126"/>
        <v>0.16204647014261353</v>
      </c>
      <c r="JV409" s="7">
        <f t="shared" ca="1" si="2127"/>
        <v>0.45333814524200189</v>
      </c>
      <c r="JW409" s="7">
        <f t="shared" ca="1" si="2128"/>
        <v>1</v>
      </c>
      <c r="JX409" s="7" t="str">
        <f t="shared" ca="1" si="2129"/>
        <v>3</v>
      </c>
      <c r="JY409" s="7" t="str">
        <f ca="1">IFERROR(IF(JY408+JX409&gt;JZ$4,JY408,JY408+JX409),"")</f>
        <v/>
      </c>
      <c r="JZ409" s="7">
        <f t="shared" ca="1" si="2231"/>
        <v>0</v>
      </c>
      <c r="KA409" s="7">
        <f t="shared" ca="1" si="2130"/>
        <v>0.44823062838059802</v>
      </c>
      <c r="KB409" s="7">
        <f t="shared" ca="1" si="2131"/>
        <v>0.1671539870040174</v>
      </c>
      <c r="KC409" s="7">
        <f t="shared" ca="1" si="2132"/>
        <v>1</v>
      </c>
      <c r="KD409" s="7" t="str">
        <f t="shared" ca="1" si="2133"/>
        <v>3</v>
      </c>
      <c r="KE409" s="7" t="str">
        <f ca="1">IFERROR(IF(KE408+KD409&gt;KF$4,KE408,KE408+KD409),"")</f>
        <v/>
      </c>
      <c r="KF409" s="7">
        <f t="shared" ca="1" si="2232"/>
        <v>0</v>
      </c>
      <c r="KG409" s="7">
        <f t="shared" ca="1" si="2134"/>
        <v>0.85549338109799011</v>
      </c>
      <c r="KH409" s="7">
        <f t="shared" ca="1" si="2135"/>
        <v>-0.24010876571337469</v>
      </c>
      <c r="KI409" s="7">
        <f t="shared" ca="1" si="2136"/>
        <v>0</v>
      </c>
      <c r="KJ409" s="7">
        <f t="shared" ca="1" si="2137"/>
        <v>0</v>
      </c>
      <c r="KK409" s="7" t="str">
        <f ca="1">IFERROR(IF(KK408+KJ409&gt;KL$4,KK408,KK408+KJ409),"")</f>
        <v/>
      </c>
      <c r="KL409" s="7">
        <f t="shared" ca="1" si="2233"/>
        <v>0</v>
      </c>
      <c r="KM409" s="7">
        <f t="shared" ca="1" si="2138"/>
        <v>0.33613699225047022</v>
      </c>
      <c r="KN409" s="7">
        <f t="shared" ca="1" si="2139"/>
        <v>0.2792476231341452</v>
      </c>
      <c r="KO409" s="7">
        <f t="shared" ca="1" si="2140"/>
        <v>1</v>
      </c>
      <c r="KP409" s="7" t="str">
        <f t="shared" ca="1" si="2141"/>
        <v>3</v>
      </c>
      <c r="KQ409" s="7" t="str">
        <f ca="1">IFERROR(IF(KQ408+KP409&gt;KR$4,KQ408,KQ408+KP409),"")</f>
        <v/>
      </c>
      <c r="KR409" s="7">
        <f t="shared" ca="1" si="2234"/>
        <v>0</v>
      </c>
      <c r="KS409" s="7">
        <f t="shared" ca="1" si="2142"/>
        <v>0.91610629898971163</v>
      </c>
      <c r="KT409" s="7">
        <f t="shared" ca="1" si="2143"/>
        <v>-0.30072168360509621</v>
      </c>
      <c r="KU409" s="7">
        <f t="shared" ca="1" si="2144"/>
        <v>0</v>
      </c>
      <c r="KV409" s="7">
        <f t="shared" ca="1" si="2145"/>
        <v>0</v>
      </c>
      <c r="KW409" s="7" t="str">
        <f ca="1">IFERROR(IF(KW408+KV409&gt;KX$4,KW408,KW408+KV409),"")</f>
        <v/>
      </c>
      <c r="KX409" s="7">
        <f t="shared" ca="1" si="2235"/>
        <v>0</v>
      </c>
      <c r="KY409" s="7">
        <f t="shared" ca="1" si="2146"/>
        <v>0.90875877278291195</v>
      </c>
      <c r="KZ409" s="7">
        <f t="shared" ca="1" si="2147"/>
        <v>-0.29337415739829653</v>
      </c>
      <c r="LA409" s="7">
        <f t="shared" ca="1" si="2148"/>
        <v>0</v>
      </c>
      <c r="LB409" s="7">
        <f t="shared" ca="1" si="2149"/>
        <v>0</v>
      </c>
      <c r="LC409" s="7" t="str">
        <f ca="1">IFERROR(IF(LC408+LB409&gt;LD$4,LC408,LC408+LB409),"")</f>
        <v/>
      </c>
      <c r="LD409" s="7">
        <f t="shared" ca="1" si="2236"/>
        <v>0</v>
      </c>
      <c r="LE409" s="7">
        <f t="shared" ca="1" si="2150"/>
        <v>0.2184906640419112</v>
      </c>
      <c r="LF409" s="7">
        <f t="shared" ca="1" si="2151"/>
        <v>0.39689395134270422</v>
      </c>
      <c r="LG409" s="7">
        <f t="shared" ca="1" si="2152"/>
        <v>1</v>
      </c>
      <c r="LH409" s="7" t="str">
        <f t="shared" ca="1" si="2153"/>
        <v>3</v>
      </c>
      <c r="LI409" s="7" t="str">
        <f ca="1">IFERROR(IF(LI408+LH409&gt;LJ$4,LI408,LI408+LH409),"")</f>
        <v/>
      </c>
      <c r="LJ409" s="7">
        <f t="shared" ca="1" si="2237"/>
        <v>0</v>
      </c>
      <c r="LK409" s="7">
        <f t="shared" ca="1" si="2154"/>
        <v>0.53654599764312838</v>
      </c>
      <c r="LL409" s="7">
        <f t="shared" ca="1" si="2155"/>
        <v>7.8838617741487038E-2</v>
      </c>
      <c r="LM409" s="7">
        <f t="shared" ca="1" si="2156"/>
        <v>1</v>
      </c>
      <c r="LN409" s="7" t="str">
        <f t="shared" ca="1" si="2157"/>
        <v>3</v>
      </c>
      <c r="LO409" s="7" t="str">
        <f ca="1">IFERROR(IF(LO408+LN409&gt;LP$4,LO408,LO408+LN409),"")</f>
        <v/>
      </c>
      <c r="LP409" s="7">
        <f t="shared" ca="1" si="2238"/>
        <v>0</v>
      </c>
      <c r="LQ409" s="7">
        <f t="shared" ca="1" si="2158"/>
        <v>6.9988587030697325E-2</v>
      </c>
      <c r="LR409" s="7">
        <f t="shared" ca="1" si="2159"/>
        <v>0.54539602835391809</v>
      </c>
      <c r="LS409" s="7">
        <f t="shared" ca="1" si="2160"/>
        <v>1</v>
      </c>
      <c r="LT409" s="7" t="str">
        <f t="shared" ca="1" si="2161"/>
        <v>3</v>
      </c>
      <c r="LU409" s="7" t="str">
        <f ca="1">IFERROR(IF(LU408+LT409&gt;LV$4,LU408,LU408+LT409),"")</f>
        <v/>
      </c>
      <c r="LV409" s="7">
        <f t="shared" ca="1" si="2239"/>
        <v>0</v>
      </c>
      <c r="LW409" s="7">
        <f t="shared" ca="1" si="2162"/>
        <v>0.98796159077270784</v>
      </c>
      <c r="LX409" s="7">
        <f t="shared" ca="1" si="2163"/>
        <v>-0.37257697538809242</v>
      </c>
      <c r="LY409" s="7">
        <f t="shared" ca="1" si="2164"/>
        <v>0</v>
      </c>
      <c r="LZ409" s="7">
        <f t="shared" ca="1" si="2165"/>
        <v>0</v>
      </c>
      <c r="MA409" s="7" t="str">
        <f ca="1">IFERROR(IF(MA408+LZ409&gt;MB$4,MA408,MA408+LZ409),"")</f>
        <v/>
      </c>
      <c r="MB409" s="7">
        <f t="shared" ca="1" si="2240"/>
        <v>0</v>
      </c>
      <c r="MC409" s="7">
        <f t="shared" ca="1" si="2166"/>
        <v>0.57240964549496332</v>
      </c>
      <c r="MD409" s="7">
        <f t="shared" ca="1" si="2167"/>
        <v>4.2974969889652104E-2</v>
      </c>
      <c r="ME409" s="7">
        <f t="shared" ca="1" si="2168"/>
        <v>1</v>
      </c>
      <c r="MF409" s="7" t="str">
        <f t="shared" ca="1" si="2169"/>
        <v>3</v>
      </c>
      <c r="MG409" s="7" t="str">
        <f ca="1">IFERROR(IF(MG408+MF409&gt;MH$4,MG408,MG408+MF409),"")</f>
        <v/>
      </c>
      <c r="MH409" s="7">
        <f t="shared" ca="1" si="2241"/>
        <v>0</v>
      </c>
      <c r="MI409" s="7">
        <f t="shared" ca="1" si="2170"/>
        <v>0.62943663549726314</v>
      </c>
      <c r="MJ409" s="7">
        <f t="shared" ca="1" si="2171"/>
        <v>-1.4052020112647723E-2</v>
      </c>
      <c r="MK409" s="7">
        <f t="shared" ca="1" si="2172"/>
        <v>0</v>
      </c>
      <c r="ML409" s="7">
        <f t="shared" ca="1" si="2173"/>
        <v>0</v>
      </c>
      <c r="MM409" s="7" t="str">
        <f ca="1">IFERROR(IF(MM408+ML409&gt;MN$4,MM408,MM408+ML409),"")</f>
        <v/>
      </c>
      <c r="MN409" s="7">
        <f t="shared" ca="1" si="2242"/>
        <v>0</v>
      </c>
      <c r="MO409" s="7">
        <f t="shared" ca="1" si="2174"/>
        <v>0.62448123803012223</v>
      </c>
      <c r="MP409" s="7">
        <f t="shared" ca="1" si="2175"/>
        <v>-9.0966226455068133E-3</v>
      </c>
      <c r="MQ409" s="7">
        <f t="shared" ca="1" si="2176"/>
        <v>0</v>
      </c>
      <c r="MR409" s="7">
        <f t="shared" ca="1" si="2177"/>
        <v>0</v>
      </c>
      <c r="MS409" s="7" t="str">
        <f ca="1">IFERROR(IF(MS408+MR409&gt;MT$4,MS408,MS408+MR409),"")</f>
        <v/>
      </c>
      <c r="MT409" s="7">
        <f t="shared" ca="1" si="2243"/>
        <v>0</v>
      </c>
      <c r="MU409" s="7">
        <f t="shared" ca="1" si="2178"/>
        <v>0.33162177228330114</v>
      </c>
      <c r="MV409" s="7">
        <f t="shared" ca="1" si="2179"/>
        <v>0.28376284310131428</v>
      </c>
      <c r="MW409" s="7">
        <f t="shared" ca="1" si="2180"/>
        <v>1</v>
      </c>
      <c r="MX409" s="7" t="str">
        <f t="shared" ca="1" si="2181"/>
        <v>3</v>
      </c>
      <c r="MY409" s="7" t="str">
        <f ca="1">IFERROR(IF(MY408+MX409&gt;MZ$4,MY408,MY408+MX409),"")</f>
        <v/>
      </c>
      <c r="MZ409" s="7">
        <f t="shared" ca="1" si="2244"/>
        <v>0</v>
      </c>
      <c r="NA409" s="7">
        <f t="shared" ca="1" si="2182"/>
        <v>0.76717001611536451</v>
      </c>
      <c r="NB409" s="7">
        <f t="shared" ca="1" si="2183"/>
        <v>-0.15178540073074909</v>
      </c>
      <c r="NC409" s="7">
        <f t="shared" ca="1" si="2184"/>
        <v>0</v>
      </c>
      <c r="ND409" s="7">
        <f t="shared" ca="1" si="2185"/>
        <v>0</v>
      </c>
      <c r="NE409" s="7" t="str">
        <f ca="1">IFERROR(IF(NE408+ND409&gt;NF$4,NE408,NE408+ND409),"")</f>
        <v/>
      </c>
      <c r="NF409" s="7">
        <f t="shared" ca="1" si="2245"/>
        <v>0</v>
      </c>
      <c r="NG409" s="7">
        <f t="shared" ca="1" si="2186"/>
        <v>0.59988263355482863</v>
      </c>
      <c r="NH409" s="7">
        <f t="shared" ca="1" si="2187"/>
        <v>1.5501981829786793E-2</v>
      </c>
      <c r="NI409" s="7">
        <f t="shared" ca="1" si="2188"/>
        <v>1</v>
      </c>
      <c r="NJ409" s="7" t="str">
        <f t="shared" ca="1" si="2189"/>
        <v>3</v>
      </c>
      <c r="NK409" s="7" t="str">
        <f ca="1">IFERROR(IF(NK408+NJ409&gt;NL$4,NK408,NK408+NJ409),"")</f>
        <v/>
      </c>
      <c r="NL409" s="7">
        <f t="shared" ca="1" si="2246"/>
        <v>0</v>
      </c>
      <c r="NM409" s="7">
        <f t="shared" ca="1" si="2190"/>
        <v>0.97186444797123361</v>
      </c>
      <c r="NN409" s="7">
        <f t="shared" ca="1" si="2191"/>
        <v>-0.35647983258661819</v>
      </c>
      <c r="NO409" s="7">
        <f t="shared" ca="1" si="2192"/>
        <v>0</v>
      </c>
      <c r="NP409" s="7">
        <f t="shared" ca="1" si="2193"/>
        <v>0</v>
      </c>
      <c r="NQ409" s="7" t="str">
        <f ca="1">IFERROR(IF(NQ408+NP409&gt;NR$4,NQ408,NQ408+NP409),"")</f>
        <v/>
      </c>
      <c r="NR409" s="7">
        <f t="shared" ca="1" si="2247"/>
        <v>0</v>
      </c>
      <c r="NT409">
        <v>411</v>
      </c>
      <c r="NU409" s="7" t="s">
        <v>19</v>
      </c>
      <c r="NV409" s="7" t="str">
        <f t="shared" ca="1" si="1987"/>
        <v/>
      </c>
      <c r="NW409" s="7" t="str">
        <f t="shared" ca="1" si="2194"/>
        <v/>
      </c>
      <c r="NX409" t="str">
        <f ca="1">IFERROR(VLOOKUP(NT409,$K$3:$AK$568,8,FALSE),"")</f>
        <v/>
      </c>
      <c r="NY409" t="str">
        <f ca="1">IFERROR(VLOOKUP(NT409,$K$3:$AK$568,9,FALSE),"")</f>
        <v/>
      </c>
      <c r="NZ409" s="7" t="str">
        <f ca="1">IFERROR(VLOOKUP(NT409,$K$3:$AK$568,27,FALSE),"")</f>
        <v/>
      </c>
      <c r="OB409">
        <v>411</v>
      </c>
      <c r="OC409" s="7" t="s">
        <v>19</v>
      </c>
      <c r="OD409" t="e">
        <f t="shared" ca="1" si="2248"/>
        <v>#N/A</v>
      </c>
      <c r="OE409" s="7" t="str">
        <f t="shared" ca="1" si="2249"/>
        <v/>
      </c>
      <c r="OF409" s="7" t="str">
        <f t="shared" ca="1" si="2250"/>
        <v/>
      </c>
      <c r="OG409" t="str">
        <f t="shared" ca="1" si="2251"/>
        <v/>
      </c>
      <c r="OI409">
        <v>411</v>
      </c>
      <c r="OJ409" s="7" t="s">
        <v>19</v>
      </c>
      <c r="OK409" s="7" t="str">
        <f t="shared" ca="1" si="2252"/>
        <v/>
      </c>
      <c r="OL409" s="7" t="str">
        <f t="shared" ca="1" si="2253"/>
        <v/>
      </c>
      <c r="OM409" t="str">
        <f ca="1">IFERROR(VLOOKUP(OI409,$L$3:$AK$568,7,FALSE),"")</f>
        <v/>
      </c>
      <c r="ON409" t="str">
        <f ca="1">IFERROR(VLOOKUP(OI409,$L$3:$AK$568,8,FALSE),"")</f>
        <v/>
      </c>
      <c r="OO409" s="7" t="str">
        <f ca="1">IFERROR(VLOOKUP(OI409,$L$3:$AK$568,26,FALSE),"")</f>
        <v/>
      </c>
      <c r="OQ409">
        <v>411</v>
      </c>
      <c r="OR409" s="7" t="s">
        <v>19</v>
      </c>
      <c r="OS409" t="e">
        <f t="shared" ca="1" si="2254"/>
        <v>#N/A</v>
      </c>
      <c r="OT409" s="7" t="str">
        <f t="shared" ca="1" si="2255"/>
        <v/>
      </c>
      <c r="OU409" s="7" t="str">
        <f t="shared" ca="1" si="2256"/>
        <v/>
      </c>
      <c r="OV409" t="str">
        <f t="shared" ca="1" si="2257"/>
        <v/>
      </c>
      <c r="OX409">
        <v>411</v>
      </c>
      <c r="OY409" s="7" t="s">
        <v>19</v>
      </c>
      <c r="OZ409" s="7" t="str">
        <f t="shared" ca="1" si="2258"/>
        <v/>
      </c>
      <c r="PA409" s="7" t="str">
        <f t="shared" ca="1" si="2259"/>
        <v/>
      </c>
      <c r="PB409" t="str">
        <f ca="1">IFERROR(VLOOKUP(OX409,$M$3:$AK$568,6,FALSE),"")</f>
        <v/>
      </c>
      <c r="PC409" t="str">
        <f ca="1">IFERROR(VLOOKUP(OX409,$M$3:$AK$568,7,FALSE),"")</f>
        <v/>
      </c>
      <c r="PD409" s="7" t="str">
        <f ca="1">IFERROR(VLOOKUP(OX409,$M$3:$AK$568,25,FALSE),"")</f>
        <v/>
      </c>
      <c r="PF409">
        <v>411</v>
      </c>
      <c r="PG409" s="7" t="s">
        <v>19</v>
      </c>
      <c r="PH409" t="e">
        <f t="shared" ca="1" si="2260"/>
        <v>#N/A</v>
      </c>
      <c r="PI409" s="7" t="str">
        <f t="shared" ca="1" si="2261"/>
        <v/>
      </c>
      <c r="PJ409" s="7" t="str">
        <f t="shared" ca="1" si="2262"/>
        <v/>
      </c>
      <c r="PK409" t="str">
        <f t="shared" ca="1" si="2263"/>
        <v/>
      </c>
      <c r="PM409">
        <v>411</v>
      </c>
      <c r="PN409" s="7" t="s">
        <v>19</v>
      </c>
      <c r="PO409" s="202" t="str">
        <f t="shared" ca="1" si="2264"/>
        <v/>
      </c>
      <c r="PP409" s="7" t="str">
        <f t="shared" ca="1" si="2265"/>
        <v/>
      </c>
      <c r="PQ409" t="str">
        <f ca="1">IFERROR(VLOOKUP(PM409,$G$325:$R$409,12,FALSE),"")</f>
        <v/>
      </c>
      <c r="PR409" t="e">
        <f ca="1">VLOOKUP(PM409,$G$324:$Q$409,11,FALSE)</f>
        <v>#N/A</v>
      </c>
      <c r="PS409" s="7" t="str">
        <f ca="1">VLOOKUP(PQ409,$R$325:$Y$409,8,FALSE)</f>
        <v>- -</v>
      </c>
      <c r="PT409" s="7">
        <f ca="1">ReSt</f>
        <v>-4</v>
      </c>
      <c r="PU409" s="7" t="e">
        <f t="shared" ca="1" si="2266"/>
        <v>#N/A</v>
      </c>
      <c r="PV409" s="7" t="e">
        <f t="shared" ca="1" si="2267"/>
        <v>#N/A</v>
      </c>
      <c r="PW409" s="7" t="str">
        <f ca="1">VLOOKUP(PQ409,$R$325:$AK$409,8,FALSE)</f>
        <v>- -</v>
      </c>
      <c r="PX409" s="7"/>
      <c r="PY409">
        <v>411</v>
      </c>
      <c r="PZ409" s="7" t="s">
        <v>19</v>
      </c>
      <c r="QA409" t="str">
        <f t="shared" ca="1" si="2268"/>
        <v/>
      </c>
      <c r="QB409" s="7" t="str">
        <f t="shared" ca="1" si="2269"/>
        <v/>
      </c>
      <c r="QC409" s="7" t="str">
        <f t="shared" ca="1" si="2270"/>
        <v/>
      </c>
      <c r="QD409" t="str">
        <f t="shared" ca="1" si="2271"/>
        <v/>
      </c>
      <c r="QF409">
        <v>411</v>
      </c>
      <c r="QG409" s="7" t="s">
        <v>19</v>
      </c>
      <c r="QH409" s="7" t="str">
        <f t="shared" ca="1" si="2272"/>
        <v/>
      </c>
      <c r="QI409" s="7" t="e">
        <f t="shared" ca="1" si="2273"/>
        <v>#VALUE!</v>
      </c>
      <c r="QJ409" t="e">
        <f t="shared" ca="1" si="2274"/>
        <v>#N/A</v>
      </c>
      <c r="QK409" s="7" t="e">
        <f t="shared" ca="1" si="2275"/>
        <v>#N/A</v>
      </c>
      <c r="QM409">
        <v>411</v>
      </c>
      <c r="QN409" s="7" t="s">
        <v>19</v>
      </c>
      <c r="QO409" t="str">
        <f t="shared" ca="1" si="2276"/>
        <v/>
      </c>
      <c r="QP409" s="7" t="str">
        <f t="shared" ca="1" si="2277"/>
        <v/>
      </c>
      <c r="QQ409" t="str">
        <f t="shared" ca="1" si="2278"/>
        <v/>
      </c>
    </row>
    <row r="410" spans="1:459" x14ac:dyDescent="0.25">
      <c r="A410" s="240" t="str">
        <f>IF('Character Sheet'!$B$4="Creature","N","Y")</f>
        <v>Y</v>
      </c>
      <c r="C410" s="75"/>
      <c r="D410" s="76"/>
      <c r="F410" s="75"/>
      <c r="G410" s="76"/>
      <c r="I410" s="75"/>
      <c r="J410" s="85"/>
      <c r="K410" s="85">
        <f t="shared" ca="1" si="1951"/>
        <v>7</v>
      </c>
      <c r="L410" s="85">
        <f t="shared" ca="1" si="1924"/>
        <v>7</v>
      </c>
      <c r="M410" s="70">
        <f t="shared" ca="1" si="2288"/>
        <v>18</v>
      </c>
      <c r="O410" s="222" t="str">
        <f ca="1">BP410</f>
        <v>- -</v>
      </c>
      <c r="Q410" s="7" t="s">
        <v>1759</v>
      </c>
      <c r="R410" s="9" t="s">
        <v>1311</v>
      </c>
      <c r="S410" s="9"/>
      <c r="T410" s="61" t="str">
        <f>SUBSTITUTE(IFERROR(IFERROR(VLOOKUP(R410,'[1]Skill Statistics'!$A$3:$C$513,2,FALSE),VLOOKUP(Q410,'[1]Skill Statistics'!$A$3:$C$513,2,FALSE)),T409),"R*","ReSt")</f>
        <v>- -</v>
      </c>
      <c r="U410" s="61" t="str">
        <f>IFERROR(IFERROR(VLOOKUP(R410,'[1]Skill Statistics'!$A$3:$C$513,3,FALSE),VLOOKUP(Q410,'[1]Skill Statistics'!$A$3:$C$513,3,FALSE)),U409)</f>
        <v>- -</v>
      </c>
      <c r="V410" s="61" t="str">
        <f>IF(ISNUMBER(SEARCH("Category",R410)),"- -",IFERROR(IFERROR(VLOOKUP(Q410,[1]Professions!$A$4:$AM$288,MATCH(Profession,[1]Professions!$A$1:$AM$1,0),FALSE),VLOOKUP(Q410,Calculations!$B$91:$I$95,8,FALSE)),"- -"))</f>
        <v>- -</v>
      </c>
      <c r="W410" s="60" t="str">
        <f>BL410</f>
        <v>- -</v>
      </c>
      <c r="X410" s="7" t="str">
        <f ca="1">IFERROR(VLOOKUP(R410,$BS$6:$NR$519,MATCH(ActualLevel,$BS$3:$NR$3,0),FALSE),"- -")</f>
        <v>- -</v>
      </c>
      <c r="Y410" s="7" t="str">
        <f t="shared" si="1925"/>
        <v>- -</v>
      </c>
      <c r="Z410" s="7" t="str">
        <f>IFERROR(VLOOKUP(Y410,Charts!$BQ$2:$BR$52,2,FALSE),"- -")</f>
        <v>- -</v>
      </c>
      <c r="AA410" s="7" t="str">
        <f t="shared" ca="1" si="1599"/>
        <v>- -</v>
      </c>
      <c r="AB410" s="7" t="str">
        <f t="shared" si="1920"/>
        <v>- -</v>
      </c>
      <c r="AC410" s="7"/>
      <c r="AD410" s="7"/>
      <c r="AE410" s="7"/>
      <c r="AF410" s="7"/>
      <c r="AG410" s="7"/>
      <c r="AH410" s="43"/>
      <c r="AI410" s="7"/>
      <c r="AJ410" s="7"/>
      <c r="AK410" s="7">
        <f t="shared" ca="1" si="1600"/>
        <v>0</v>
      </c>
      <c r="AL410" s="7"/>
      <c r="AM410" s="69">
        <f>IFERROR(VLOOKUP(R410,'[1]Skill Statistics'!$A$3:$AN$513,MATCH(Profession,'[1]Skill Statistics'!$A$2:$AN$2,0),FALSE),0)</f>
        <v>0</v>
      </c>
      <c r="AN410" s="85">
        <f>IFERROR(VLOOKUP(Q410,'[1]Skill Statistics'!$A$3:$BK$513,MATCH(Archetype,'[1]Skill Statistics'!$A$2:$BK$2,0),FALSE),0)</f>
        <v>0</v>
      </c>
      <c r="AO410" s="85">
        <f>IFERROR(VLOOKUP(Q410,'[1]Skill Statistics'!$A$3:$BB$513,MATCH(Race,'[1]Skill Statistics'!$A$2:$BB$2,0),FALSE),0)</f>
        <v>0</v>
      </c>
      <c r="AP410" s="85">
        <f t="shared" ca="1" si="2195"/>
        <v>0</v>
      </c>
      <c r="AQ410" s="70"/>
      <c r="AS410" s="69">
        <f>IFERROR(VLOOKUP(Q410,'[1]Professional Skills'!$A$4:$AM$288,MATCH(Profession,'[1]Professional Skills'!$A$3:$AM$3,0),FALSE),"- -")</f>
        <v>0</v>
      </c>
      <c r="AU410" s="7">
        <f t="shared" si="1922"/>
        <v>0</v>
      </c>
      <c r="AV410" s="7">
        <f t="shared" ca="1" si="1921"/>
        <v>0</v>
      </c>
      <c r="AW410" t="str">
        <f t="shared" si="2279"/>
        <v/>
      </c>
      <c r="AX410" t="str">
        <f>IFERROR(_xlfn.RANK.EQ(AW410,$AW$5:$AW$568),"")</f>
        <v/>
      </c>
      <c r="AY410">
        <f t="shared" si="1595"/>
        <v>0</v>
      </c>
      <c r="AZ410" s="70" t="str">
        <f t="shared" si="1601"/>
        <v/>
      </c>
      <c r="BB410" s="69" t="str">
        <f>IFERROR(IF(Q410="Language",VLOOKUP(R410,[1]Cultures!$B$4:$N$218,MATCH(Culture,[1]Cultures!$B$3:$N$3,0),FALSE),VLOOKUP(Q410,[1]Cultures!$B$4:$O$212,MATCH(Culture,[1]Cultures!$B$3:$O$3,0),FALSE)),"- -")</f>
        <v>- -</v>
      </c>
      <c r="BD410">
        <f t="shared" ca="1" si="1899"/>
        <v>0</v>
      </c>
      <c r="BE410" t="str">
        <f t="shared" si="2280"/>
        <v/>
      </c>
      <c r="BI410" s="7" t="str">
        <f>IFERROR(IF(BH410=1,IF(BB410=1,1,IF(BB410=2,2,IF(BH410=2,IF(BB410=3,1,IF(BB410&gt;=4,2,IF(BH410=3,IF(BB410=5,1,IF(BB410&gt;=6,2,IF(BH410=4,IF(BB410=7,1,IF(BB410&gt;=8,2,IF(BH410=5,IF(BB410=9,1,IF(BB410&gt;=10,2,0)),0))),0))),0))),0))),0)+(IF(BC410="*",0,BB410)),"- -")</f>
        <v>- -</v>
      </c>
      <c r="BK410" s="7"/>
      <c r="BL410" s="70" t="str">
        <f>IF(V410="- -","- -",SUM(BI410:BK410))</f>
        <v>- -</v>
      </c>
      <c r="BN410" s="69" t="str">
        <f>IFERROR(VLOOKUP(V410,Charts!$BT$2:$BV$14,3,FALSE),"- -")</f>
        <v>- -</v>
      </c>
      <c r="BO410" s="85" t="str">
        <f t="shared" ca="1" si="2196"/>
        <v>- -</v>
      </c>
      <c r="BP410" s="70" t="str">
        <f t="shared" ca="1" si="2281"/>
        <v>- -</v>
      </c>
      <c r="BR410" s="7">
        <v>409</v>
      </c>
      <c r="BS410" s="9" t="str">
        <f ca="1">VLOOKUP(BR410,$O$3:$R$568,4,FALSE)</f>
        <v>Attendant</v>
      </c>
      <c r="BT410" s="7" t="str">
        <f ca="1">VLOOKUP(BS410,$R$3:$V$568,5,FALSE)</f>
        <v>3 / 4</v>
      </c>
      <c r="BU410" s="7">
        <f ca="1">VLOOKUP(BT410,Charts!$BT$2:$BV$14,3,FALSE)</f>
        <v>0.69230769230769229</v>
      </c>
      <c r="BV410" s="7" t="str">
        <f t="shared" ca="1" si="1988"/>
        <v>3</v>
      </c>
      <c r="BW410" s="7" t="str">
        <f t="shared" ca="1" si="1989"/>
        <v>4</v>
      </c>
      <c r="BY410" s="7">
        <f t="shared" ca="1" si="1990"/>
        <v>0.46254485248406463</v>
      </c>
      <c r="BZ410" s="7">
        <f t="shared" ca="1" si="1991"/>
        <v>0.22976283982362766</v>
      </c>
      <c r="CA410" s="7">
        <f t="shared" ca="1" si="1992"/>
        <v>1</v>
      </c>
      <c r="CB410" s="7" t="str">
        <f t="shared" ca="1" si="1993"/>
        <v>3</v>
      </c>
      <c r="CC410" s="7" t="str">
        <f ca="1">IFERROR(IF(CC409+CB410&gt;CD$4,CC409,CC409+CB410),"")</f>
        <v/>
      </c>
      <c r="CD410" s="7">
        <f t="shared" ca="1" si="2197"/>
        <v>0</v>
      </c>
      <c r="CE410" s="7">
        <f t="shared" ca="1" si="1994"/>
        <v>0.12429167499488236</v>
      </c>
      <c r="CF410" s="7">
        <f t="shared" ca="1" si="1995"/>
        <v>0.56801601731280993</v>
      </c>
      <c r="CG410" s="7">
        <f t="shared" ca="1" si="1996"/>
        <v>1</v>
      </c>
      <c r="CH410" s="7" t="str">
        <f t="shared" ca="1" si="1997"/>
        <v>3</v>
      </c>
      <c r="CI410" s="7" t="str">
        <f ca="1">IFERROR(IF(CI409+CH410&gt;CJ$4,CI409,CI409+CH410),"")</f>
        <v/>
      </c>
      <c r="CJ410" s="7">
        <f t="shared" ca="1" si="2198"/>
        <v>0</v>
      </c>
      <c r="CK410" s="7">
        <f t="shared" ca="1" si="1998"/>
        <v>0.19819623049214807</v>
      </c>
      <c r="CL410" s="7">
        <f t="shared" ca="1" si="1999"/>
        <v>0.49411146181554422</v>
      </c>
      <c r="CM410" s="7">
        <f t="shared" ca="1" si="2000"/>
        <v>1</v>
      </c>
      <c r="CN410" s="7" t="str">
        <f t="shared" ca="1" si="2001"/>
        <v>3</v>
      </c>
      <c r="CO410" s="7" t="str">
        <f ca="1">IFERROR(IF(CO409+CN410&gt;CP$4,CO409,CO409+CN410),"")</f>
        <v/>
      </c>
      <c r="CP410" s="7">
        <f t="shared" ca="1" si="2199"/>
        <v>0</v>
      </c>
      <c r="CQ410" s="7">
        <f t="shared" ca="1" si="2002"/>
        <v>0.83636843841793718</v>
      </c>
      <c r="CR410" s="7">
        <f t="shared" ca="1" si="2003"/>
        <v>-0.14406074611024489</v>
      </c>
      <c r="CS410" s="7">
        <f t="shared" ca="1" si="2004"/>
        <v>0</v>
      </c>
      <c r="CT410" s="7">
        <f t="shared" ca="1" si="2005"/>
        <v>0</v>
      </c>
      <c r="CU410" s="7" t="str">
        <f ca="1">IFERROR(IF(CU409+CT410&gt;CV$4,CU409,CU409+CT410),"")</f>
        <v/>
      </c>
      <c r="CV410" s="7">
        <f t="shared" ca="1" si="2200"/>
        <v>0</v>
      </c>
      <c r="CW410" s="7">
        <f t="shared" ca="1" si="2006"/>
        <v>1.7370815747231538E-2</v>
      </c>
      <c r="CX410" s="7">
        <f t="shared" ca="1" si="2007"/>
        <v>0.67493687656046075</v>
      </c>
      <c r="CY410" s="7">
        <f t="shared" ca="1" si="2008"/>
        <v>1</v>
      </c>
      <c r="CZ410" s="7" t="str">
        <f t="shared" ca="1" si="2009"/>
        <v>3</v>
      </c>
      <c r="DA410" s="7" t="str">
        <f ca="1">IFERROR(IF(DA409+CZ410&gt;DB$4,DA409,DA409+CZ410),"")</f>
        <v/>
      </c>
      <c r="DB410" s="7">
        <f t="shared" ca="1" si="2201"/>
        <v>0</v>
      </c>
      <c r="DC410" s="7">
        <f t="shared" ca="1" si="2010"/>
        <v>0.55453943957397611</v>
      </c>
      <c r="DD410" s="7">
        <f t="shared" ca="1" si="2011"/>
        <v>0.13776825273371618</v>
      </c>
      <c r="DE410" s="7">
        <f t="shared" ca="1" si="2012"/>
        <v>1</v>
      </c>
      <c r="DF410" s="7" t="str">
        <f t="shared" ca="1" si="2013"/>
        <v>3</v>
      </c>
      <c r="DG410" s="7" t="str">
        <f ca="1">IFERROR(IF(DG409+DF410&gt;DH$4,DG409,DG409+DF410),"")</f>
        <v/>
      </c>
      <c r="DH410" s="7">
        <f t="shared" ca="1" si="2202"/>
        <v>0</v>
      </c>
      <c r="DI410" s="7">
        <f t="shared" ca="1" si="2014"/>
        <v>0.46689651498726259</v>
      </c>
      <c r="DJ410" s="7">
        <f t="shared" ca="1" si="2015"/>
        <v>0.2254111773204297</v>
      </c>
      <c r="DK410" s="7">
        <f t="shared" ca="1" si="2016"/>
        <v>1</v>
      </c>
      <c r="DL410" s="7" t="str">
        <f t="shared" ca="1" si="2017"/>
        <v>3</v>
      </c>
      <c r="DM410" s="7" t="str">
        <f ca="1">IFERROR(IF(DM409+DL410&gt;DN$4,DM409,DM409+DL410),"")</f>
        <v/>
      </c>
      <c r="DN410" s="7">
        <f t="shared" ca="1" si="2203"/>
        <v>0</v>
      </c>
      <c r="DO410" s="7">
        <f t="shared" ca="1" si="2018"/>
        <v>0.47931162475564271</v>
      </c>
      <c r="DP410" s="7">
        <f t="shared" ca="1" si="2019"/>
        <v>0.21299606755204958</v>
      </c>
      <c r="DQ410" s="7">
        <f t="shared" ca="1" si="2020"/>
        <v>1</v>
      </c>
      <c r="DR410" s="7" t="str">
        <f t="shared" ca="1" si="2021"/>
        <v>3</v>
      </c>
      <c r="DS410" s="7" t="str">
        <f ca="1">IFERROR(IF(DS409+DR410&gt;DT$4,DS409,DS409+DR410),"")</f>
        <v/>
      </c>
      <c r="DT410" s="7">
        <f t="shared" ca="1" si="2204"/>
        <v>0</v>
      </c>
      <c r="DU410" s="7">
        <f t="shared" ca="1" si="2022"/>
        <v>0.72650717353349903</v>
      </c>
      <c r="DV410" s="7">
        <f t="shared" ca="1" si="2023"/>
        <v>-3.4199481225806738E-2</v>
      </c>
      <c r="DW410" s="7">
        <f t="shared" ca="1" si="2024"/>
        <v>0</v>
      </c>
      <c r="DX410" s="7">
        <f t="shared" ca="1" si="2025"/>
        <v>0</v>
      </c>
      <c r="DY410" s="7" t="str">
        <f ca="1">IFERROR(IF(DY409+DX410&gt;DZ$4,DY409,DY409+DX410),"")</f>
        <v/>
      </c>
      <c r="DZ410" s="7">
        <f t="shared" ca="1" si="2205"/>
        <v>0</v>
      </c>
      <c r="EA410" s="7">
        <f t="shared" ca="1" si="2026"/>
        <v>0.83472032026146692</v>
      </c>
      <c r="EB410" s="7">
        <f t="shared" ca="1" si="2027"/>
        <v>-0.14241262795377463</v>
      </c>
      <c r="EC410" s="7">
        <f t="shared" ca="1" si="2028"/>
        <v>0</v>
      </c>
      <c r="ED410" s="7">
        <f t="shared" ca="1" si="2029"/>
        <v>0</v>
      </c>
      <c r="EE410" s="7" t="str">
        <f ca="1">IFERROR(IF(EE409+ED410&gt;EF$4,EE409,EE409+ED410),"")</f>
        <v/>
      </c>
      <c r="EF410" s="7">
        <f t="shared" ca="1" si="2206"/>
        <v>0</v>
      </c>
      <c r="EG410" s="7">
        <f t="shared" ca="1" si="2030"/>
        <v>0.94018465980651489</v>
      </c>
      <c r="EH410" s="7">
        <f t="shared" ca="1" si="2031"/>
        <v>-0.2478769674988226</v>
      </c>
      <c r="EI410" s="7">
        <f t="shared" ca="1" si="2032"/>
        <v>0</v>
      </c>
      <c r="EJ410" s="7">
        <f t="shared" ca="1" si="2033"/>
        <v>0</v>
      </c>
      <c r="EK410" s="7" t="str">
        <f ca="1">IFERROR(IF(EK409+EJ410&gt;EL$4,EK409,EK409+EJ410),"")</f>
        <v/>
      </c>
      <c r="EL410" s="7">
        <f t="shared" ca="1" si="2207"/>
        <v>0</v>
      </c>
      <c r="EM410" s="7">
        <f t="shared" ca="1" si="2034"/>
        <v>0.93344499352723231</v>
      </c>
      <c r="EN410" s="7">
        <f t="shared" ca="1" si="2035"/>
        <v>-0.24113730121954002</v>
      </c>
      <c r="EO410" s="7">
        <f t="shared" ca="1" si="2036"/>
        <v>0</v>
      </c>
      <c r="EP410" s="7">
        <f t="shared" ca="1" si="2037"/>
        <v>0</v>
      </c>
      <c r="EQ410" s="7" t="str">
        <f ca="1">IFERROR(IF(EQ409+EP410&gt;ER$4,EQ409,EQ409+EP410),"")</f>
        <v/>
      </c>
      <c r="ER410" s="7">
        <f t="shared" ca="1" si="2208"/>
        <v>0</v>
      </c>
      <c r="ES410" s="7">
        <f t="shared" ca="1" si="2038"/>
        <v>0.39902770572870672</v>
      </c>
      <c r="ET410" s="7">
        <f t="shared" ca="1" si="2039"/>
        <v>0.29327998657898557</v>
      </c>
      <c r="EU410" s="7">
        <f t="shared" ca="1" si="2040"/>
        <v>1</v>
      </c>
      <c r="EV410" s="7" t="str">
        <f t="shared" ca="1" si="2041"/>
        <v>3</v>
      </c>
      <c r="EW410" s="7" t="str">
        <f ca="1">IFERROR(IF(EW409+EV410&gt;EX$4,EW409,EW409+EV410),"")</f>
        <v/>
      </c>
      <c r="EX410" s="7">
        <f t="shared" ca="1" si="2209"/>
        <v>0</v>
      </c>
      <c r="EY410" s="7">
        <f t="shared" ca="1" si="2042"/>
        <v>0.56791866086325371</v>
      </c>
      <c r="EZ410" s="7">
        <f t="shared" ca="1" si="2043"/>
        <v>0.12438903144443858</v>
      </c>
      <c r="FA410" s="7">
        <f t="shared" ca="1" si="2044"/>
        <v>1</v>
      </c>
      <c r="FB410" s="7" t="str">
        <f t="shared" ca="1" si="2045"/>
        <v>3</v>
      </c>
      <c r="FC410" s="7" t="str">
        <f ca="1">IFERROR(IF(FC409+FB410&gt;FD$4,FC409,FC409+FB410),"")</f>
        <v/>
      </c>
      <c r="FD410" s="7">
        <f t="shared" ca="1" si="2210"/>
        <v>0</v>
      </c>
      <c r="FE410" s="7">
        <f t="shared" ca="1" si="2046"/>
        <v>0.39421996128309378</v>
      </c>
      <c r="FF410" s="7">
        <f t="shared" ca="1" si="2047"/>
        <v>0.29808773102459851</v>
      </c>
      <c r="FG410" s="7">
        <f t="shared" ca="1" si="2048"/>
        <v>1</v>
      </c>
      <c r="FH410" s="7" t="str">
        <f t="shared" ca="1" si="2049"/>
        <v>3</v>
      </c>
      <c r="FI410" s="7" t="str">
        <f ca="1">IFERROR(IF(FI409+FH410&gt;FJ$4,FI409,FI409+FH410),"")</f>
        <v/>
      </c>
      <c r="FJ410" s="7">
        <f t="shared" ca="1" si="2211"/>
        <v>0</v>
      </c>
      <c r="FK410" s="7">
        <f t="shared" ca="1" si="2050"/>
        <v>0.13733464123794903</v>
      </c>
      <c r="FL410" s="7">
        <f t="shared" ca="1" si="2051"/>
        <v>0.55497305106974326</v>
      </c>
      <c r="FM410" s="7">
        <f t="shared" ca="1" si="2052"/>
        <v>1</v>
      </c>
      <c r="FN410" s="7" t="str">
        <f t="shared" ca="1" si="2053"/>
        <v>3</v>
      </c>
      <c r="FO410" s="7" t="str">
        <f ca="1">IFERROR(IF(FO409+FN410&gt;FP$4,FO409,FO409+FN410),"")</f>
        <v/>
      </c>
      <c r="FP410" s="7">
        <f t="shared" ca="1" si="2212"/>
        <v>0</v>
      </c>
      <c r="FQ410" s="7">
        <f t="shared" ca="1" si="2054"/>
        <v>0.34859038556754607</v>
      </c>
      <c r="FR410" s="7">
        <f t="shared" ca="1" si="2055"/>
        <v>0.34371730674014622</v>
      </c>
      <c r="FS410" s="7">
        <f t="shared" ca="1" si="2056"/>
        <v>1</v>
      </c>
      <c r="FT410" s="7" t="str">
        <f t="shared" ca="1" si="2057"/>
        <v>3</v>
      </c>
      <c r="FU410" s="7" t="str">
        <f ca="1">IFERROR(IF(FU409+FT410&gt;FV$4,FU409,FU409+FT410),"")</f>
        <v/>
      </c>
      <c r="FV410" s="7">
        <f t="shared" ca="1" si="2213"/>
        <v>0</v>
      </c>
      <c r="FW410" s="7">
        <f t="shared" ca="1" si="2058"/>
        <v>0.48132178810183557</v>
      </c>
      <c r="FX410" s="7">
        <f t="shared" ca="1" si="2059"/>
        <v>0.21098590420585672</v>
      </c>
      <c r="FY410" s="7">
        <f t="shared" ca="1" si="2060"/>
        <v>1</v>
      </c>
      <c r="FZ410" s="7" t="str">
        <f t="shared" ca="1" si="2061"/>
        <v>3</v>
      </c>
      <c r="GA410" s="7" t="str">
        <f ca="1">IFERROR(IF(GA409+FZ410&gt;GB$4,GA409,GA409+FZ410),"")</f>
        <v/>
      </c>
      <c r="GB410" s="7">
        <f t="shared" ca="1" si="2214"/>
        <v>0</v>
      </c>
      <c r="GC410" s="7">
        <f t="shared" ca="1" si="2062"/>
        <v>3.939919811180681E-2</v>
      </c>
      <c r="GD410" s="7">
        <f t="shared" ca="1" si="2063"/>
        <v>0.65290849419588548</v>
      </c>
      <c r="GE410" s="7">
        <f t="shared" ca="1" si="2064"/>
        <v>1</v>
      </c>
      <c r="GF410" s="7" t="str">
        <f t="shared" ca="1" si="2065"/>
        <v>3</v>
      </c>
      <c r="GG410" s="7" t="str">
        <f ca="1">IFERROR(IF(GG409+GF410&gt;GH$4,GG409,GG409+GF410),"")</f>
        <v/>
      </c>
      <c r="GH410" s="7">
        <f t="shared" ca="1" si="2215"/>
        <v>0</v>
      </c>
      <c r="GI410" s="7">
        <f t="shared" ca="1" si="2066"/>
        <v>0.17995837749483445</v>
      </c>
      <c r="GJ410" s="7">
        <f t="shared" ca="1" si="2067"/>
        <v>0.51234931481285784</v>
      </c>
      <c r="GK410" s="7">
        <f t="shared" ca="1" si="2068"/>
        <v>1</v>
      </c>
      <c r="GL410" s="7" t="str">
        <f t="shared" ca="1" si="2069"/>
        <v>3</v>
      </c>
      <c r="GM410" s="7" t="str">
        <f ca="1">IFERROR(IF(GM409+GL410&gt;GN$4,GM409,GM409+GL410),"")</f>
        <v/>
      </c>
      <c r="GN410" s="7">
        <f t="shared" ca="1" si="2216"/>
        <v>0</v>
      </c>
      <c r="GO410" s="7">
        <f t="shared" ca="1" si="2070"/>
        <v>0.9879763094595041</v>
      </c>
      <c r="GP410" s="7">
        <f t="shared" ca="1" si="2071"/>
        <v>-0.29566861715181181</v>
      </c>
      <c r="GQ410" s="7">
        <f t="shared" ca="1" si="2072"/>
        <v>0</v>
      </c>
      <c r="GR410" s="7">
        <f t="shared" ca="1" si="2073"/>
        <v>0</v>
      </c>
      <c r="GS410" s="7" t="str">
        <f ca="1">IFERROR(IF(GS409+GR410&gt;GT$4,GS409,GS409+GR410),"")</f>
        <v/>
      </c>
      <c r="GT410" s="7">
        <f t="shared" ca="1" si="2217"/>
        <v>0</v>
      </c>
      <c r="GU410" s="7">
        <f t="shared" ca="1" si="2074"/>
        <v>0.85592258139954569</v>
      </c>
      <c r="GV410" s="7">
        <f t="shared" ca="1" si="2075"/>
        <v>-0.1636148890918534</v>
      </c>
      <c r="GW410" s="7">
        <f t="shared" ca="1" si="2076"/>
        <v>0</v>
      </c>
      <c r="GX410" s="7">
        <f t="shared" ca="1" si="2077"/>
        <v>0</v>
      </c>
      <c r="GY410" s="7" t="str">
        <f ca="1">IFERROR(IF(GY409+GX410&gt;GZ$4,GY409,GY409+GX410),"")</f>
        <v/>
      </c>
      <c r="GZ410" s="7">
        <f t="shared" ca="1" si="2218"/>
        <v>0</v>
      </c>
      <c r="HA410" s="7">
        <f t="shared" ca="1" si="2078"/>
        <v>0.27923887177585771</v>
      </c>
      <c r="HB410" s="7">
        <f t="shared" ca="1" si="2079"/>
        <v>0.41306882053183458</v>
      </c>
      <c r="HC410" s="7">
        <f t="shared" ca="1" si="2080"/>
        <v>1</v>
      </c>
      <c r="HD410" s="7" t="str">
        <f t="shared" ca="1" si="2081"/>
        <v>3</v>
      </c>
      <c r="HE410" s="7" t="str">
        <f ca="1">IFERROR(IF(HE409+HD410&gt;HF$4,HE409,HE409+HD410),"")</f>
        <v/>
      </c>
      <c r="HF410" s="7">
        <f t="shared" ca="1" si="2219"/>
        <v>0</v>
      </c>
      <c r="HG410" s="7">
        <f t="shared" ca="1" si="2082"/>
        <v>0.68572427558293791</v>
      </c>
      <c r="HH410" s="7">
        <f t="shared" ca="1" si="2083"/>
        <v>6.5834167247543762E-3</v>
      </c>
      <c r="HI410" s="7">
        <f t="shared" ca="1" si="2084"/>
        <v>1</v>
      </c>
      <c r="HJ410" s="7" t="str">
        <f t="shared" ca="1" si="2085"/>
        <v>3</v>
      </c>
      <c r="HK410" s="7" t="str">
        <f ca="1">IFERROR(IF(HK409+HJ410&gt;HL$4,HK409,HK409+HJ410),"")</f>
        <v/>
      </c>
      <c r="HL410" s="7">
        <f t="shared" ca="1" si="2220"/>
        <v>0</v>
      </c>
      <c r="HM410" s="7">
        <f t="shared" ca="1" si="2086"/>
        <v>0.67203929647675309</v>
      </c>
      <c r="HN410" s="7">
        <f t="shared" ca="1" si="2087"/>
        <v>2.0268395830939201E-2</v>
      </c>
      <c r="HO410" s="7">
        <f t="shared" ca="1" si="2088"/>
        <v>1</v>
      </c>
      <c r="HP410" s="7" t="str">
        <f t="shared" ca="1" si="2089"/>
        <v>3</v>
      </c>
      <c r="HQ410" s="7" t="str">
        <f ca="1">IFERROR(IF(HQ409+HP410&gt;HR$4,HQ409,HQ409+HP410),"")</f>
        <v/>
      </c>
      <c r="HR410" s="7">
        <f t="shared" ca="1" si="2221"/>
        <v>0</v>
      </c>
      <c r="HS410" s="7">
        <f t="shared" ca="1" si="2090"/>
        <v>0.99236311234989072</v>
      </c>
      <c r="HT410" s="7">
        <f t="shared" ca="1" si="2091"/>
        <v>-0.30005542004219843</v>
      </c>
      <c r="HU410" s="7">
        <f t="shared" ca="1" si="2092"/>
        <v>0</v>
      </c>
      <c r="HV410" s="7">
        <f t="shared" ca="1" si="2093"/>
        <v>0</v>
      </c>
      <c r="HW410" s="7" t="str">
        <f ca="1">IFERROR(IF(HW409+HV410&gt;HX$4,HW409,HW409+HV410),"")</f>
        <v/>
      </c>
      <c r="HX410" s="7">
        <f t="shared" ca="1" si="2222"/>
        <v>0</v>
      </c>
      <c r="HY410" s="7">
        <f t="shared" ca="1" si="2094"/>
        <v>0.91020827443365637</v>
      </c>
      <c r="HZ410" s="7">
        <f t="shared" ca="1" si="2095"/>
        <v>-0.21790058212596408</v>
      </c>
      <c r="IA410" s="7">
        <f t="shared" ca="1" si="2096"/>
        <v>0</v>
      </c>
      <c r="IB410" s="7">
        <f t="shared" ca="1" si="2097"/>
        <v>0</v>
      </c>
      <c r="IC410" s="7" t="str">
        <f ca="1">IFERROR(IF(IC409+IB410&gt;ID$4,IC409,IC409+IB410),"")</f>
        <v/>
      </c>
      <c r="ID410" s="7">
        <f t="shared" ca="1" si="2223"/>
        <v>0</v>
      </c>
      <c r="IE410" s="7">
        <f t="shared" ca="1" si="2098"/>
        <v>0.20187033668379628</v>
      </c>
      <c r="IF410" s="7">
        <f t="shared" ca="1" si="2099"/>
        <v>0.49043735562389601</v>
      </c>
      <c r="IG410" s="7">
        <f t="shared" ca="1" si="2100"/>
        <v>1</v>
      </c>
      <c r="IH410" s="7" t="str">
        <f t="shared" ca="1" si="2101"/>
        <v>3</v>
      </c>
      <c r="II410" s="7" t="str">
        <f ca="1">IFERROR(IF(II409+IH410&gt;IJ$4,II409,II409+IH410),"")</f>
        <v/>
      </c>
      <c r="IJ410" s="7">
        <f t="shared" ca="1" si="2224"/>
        <v>0</v>
      </c>
      <c r="IK410" s="7">
        <f t="shared" ca="1" si="2102"/>
        <v>0.65360687698143061</v>
      </c>
      <c r="IL410" s="7">
        <f t="shared" ca="1" si="2103"/>
        <v>3.8700815326261684E-2</v>
      </c>
      <c r="IM410" s="7">
        <f t="shared" ca="1" si="2104"/>
        <v>1</v>
      </c>
      <c r="IN410" s="7" t="str">
        <f t="shared" ca="1" si="2105"/>
        <v>3</v>
      </c>
      <c r="IO410" s="7" t="str">
        <f ca="1">IFERROR(IF(IO409+IN410&gt;IP$4,IO409,IO409+IN410),"")</f>
        <v/>
      </c>
      <c r="IP410" s="7">
        <f t="shared" ca="1" si="2225"/>
        <v>0</v>
      </c>
      <c r="IQ410" s="7">
        <f t="shared" ca="1" si="2106"/>
        <v>0.98896337111595445</v>
      </c>
      <c r="IR410" s="7">
        <f t="shared" ca="1" si="2107"/>
        <v>-0.29665567880826216</v>
      </c>
      <c r="IS410" s="7">
        <f t="shared" ca="1" si="2108"/>
        <v>0</v>
      </c>
      <c r="IT410" s="7">
        <f t="shared" ca="1" si="2109"/>
        <v>0</v>
      </c>
      <c r="IU410" s="7" t="str">
        <f ca="1">IFERROR(IF(IU409+IT410&gt;IV$4,IU409,IU409+IT410),"")</f>
        <v/>
      </c>
      <c r="IV410" s="7">
        <f t="shared" ca="1" si="2226"/>
        <v>0</v>
      </c>
      <c r="IW410" s="7">
        <f t="shared" ca="1" si="2110"/>
        <v>0.74721478011004661</v>
      </c>
      <c r="IX410" s="7">
        <f t="shared" ca="1" si="2111"/>
        <v>-5.4907087802354315E-2</v>
      </c>
      <c r="IY410" s="7">
        <f t="shared" ca="1" si="2112"/>
        <v>0</v>
      </c>
      <c r="IZ410" s="7">
        <f t="shared" ca="1" si="2113"/>
        <v>0</v>
      </c>
      <c r="JA410" s="7" t="str">
        <f ca="1">IFERROR(IF(JA409+IZ410&gt;JB$4,JA409,JA409+IZ410),"")</f>
        <v/>
      </c>
      <c r="JB410" s="7">
        <f t="shared" ca="1" si="2227"/>
        <v>0</v>
      </c>
      <c r="JC410" s="7">
        <f t="shared" ca="1" si="2114"/>
        <v>0.9514790959851418</v>
      </c>
      <c r="JD410" s="7">
        <f t="shared" ca="1" si="2115"/>
        <v>-0.25917140367744951</v>
      </c>
      <c r="JE410" s="7">
        <f t="shared" ca="1" si="2116"/>
        <v>0</v>
      </c>
      <c r="JF410" s="7">
        <f t="shared" ca="1" si="2117"/>
        <v>0</v>
      </c>
      <c r="JG410" s="7" t="str">
        <f ca="1">IFERROR(IF(JG409+JF410&gt;JH$4,JG409,JG409+JF410),"")</f>
        <v/>
      </c>
      <c r="JH410" s="7">
        <f t="shared" ca="1" si="2228"/>
        <v>0</v>
      </c>
      <c r="JI410" s="7">
        <f t="shared" ca="1" si="2118"/>
        <v>0.9897369108411036</v>
      </c>
      <c r="JJ410" s="7">
        <f t="shared" ca="1" si="2119"/>
        <v>-0.29742921853341131</v>
      </c>
      <c r="JK410" s="7">
        <f t="shared" ca="1" si="2120"/>
        <v>0</v>
      </c>
      <c r="JL410" s="7">
        <f t="shared" ca="1" si="2121"/>
        <v>0</v>
      </c>
      <c r="JM410" s="7" t="str">
        <f ca="1">IFERROR(IF(JM409+JL410&gt;JN$4,JM409,JM409+JL410),"")</f>
        <v/>
      </c>
      <c r="JN410" s="7">
        <f t="shared" ca="1" si="2229"/>
        <v>0</v>
      </c>
      <c r="JO410" s="7">
        <f t="shared" ca="1" si="2122"/>
        <v>8.3937969936591639E-3</v>
      </c>
      <c r="JP410" s="7">
        <f t="shared" ca="1" si="2123"/>
        <v>0.68391389531403313</v>
      </c>
      <c r="JQ410" s="7">
        <f t="shared" ca="1" si="2124"/>
        <v>1</v>
      </c>
      <c r="JR410" s="7" t="str">
        <f t="shared" ca="1" si="2125"/>
        <v>3</v>
      </c>
      <c r="JS410" s="7" t="str">
        <f ca="1">IFERROR(IF(JS409+JR410&gt;JT$4,JS409,JS409+JR410),"")</f>
        <v/>
      </c>
      <c r="JT410" s="7">
        <f t="shared" ca="1" si="2230"/>
        <v>0</v>
      </c>
      <c r="JU410" s="7">
        <f t="shared" ca="1" si="2126"/>
        <v>0.49171198690157025</v>
      </c>
      <c r="JV410" s="7">
        <f t="shared" ca="1" si="2127"/>
        <v>0.20059570540612204</v>
      </c>
      <c r="JW410" s="7">
        <f t="shared" ca="1" si="2128"/>
        <v>1</v>
      </c>
      <c r="JX410" s="7" t="str">
        <f t="shared" ca="1" si="2129"/>
        <v>3</v>
      </c>
      <c r="JY410" s="7" t="str">
        <f ca="1">IFERROR(IF(JY409+JX410&gt;JZ$4,JY409,JY409+JX410),"")</f>
        <v/>
      </c>
      <c r="JZ410" s="7">
        <f t="shared" ca="1" si="2231"/>
        <v>0</v>
      </c>
      <c r="KA410" s="7">
        <f t="shared" ca="1" si="2130"/>
        <v>0.99365174502341214</v>
      </c>
      <c r="KB410" s="7">
        <f t="shared" ca="1" si="2131"/>
        <v>-0.30134405271571985</v>
      </c>
      <c r="KC410" s="7">
        <f t="shared" ca="1" si="2132"/>
        <v>0</v>
      </c>
      <c r="KD410" s="7">
        <f t="shared" ca="1" si="2133"/>
        <v>0</v>
      </c>
      <c r="KE410" s="7" t="str">
        <f ca="1">IFERROR(IF(KE409+KD410&gt;KF$4,KE409,KE409+KD410),"")</f>
        <v/>
      </c>
      <c r="KF410" s="7">
        <f t="shared" ca="1" si="2232"/>
        <v>0</v>
      </c>
      <c r="KG410" s="7">
        <f t="shared" ca="1" si="2134"/>
        <v>0.61313470473439236</v>
      </c>
      <c r="KH410" s="7">
        <f t="shared" ca="1" si="2135"/>
        <v>7.9172987573299936E-2</v>
      </c>
      <c r="KI410" s="7">
        <f t="shared" ca="1" si="2136"/>
        <v>1</v>
      </c>
      <c r="KJ410" s="7" t="str">
        <f t="shared" ca="1" si="2137"/>
        <v>3</v>
      </c>
      <c r="KK410" s="7" t="str">
        <f ca="1">IFERROR(IF(KK409+KJ410&gt;KL$4,KK409,KK409+KJ410),"")</f>
        <v/>
      </c>
      <c r="KL410" s="7">
        <f t="shared" ca="1" si="2233"/>
        <v>0</v>
      </c>
      <c r="KM410" s="7">
        <f t="shared" ca="1" si="2138"/>
        <v>7.8402505971709946E-2</v>
      </c>
      <c r="KN410" s="7">
        <f t="shared" ca="1" si="2139"/>
        <v>0.61390518633598234</v>
      </c>
      <c r="KO410" s="7">
        <f t="shared" ca="1" si="2140"/>
        <v>1</v>
      </c>
      <c r="KP410" s="7" t="str">
        <f t="shared" ca="1" si="2141"/>
        <v>3</v>
      </c>
      <c r="KQ410" s="7" t="str">
        <f ca="1">IFERROR(IF(KQ409+KP410&gt;KR$4,KQ409,KQ409+KP410),"")</f>
        <v/>
      </c>
      <c r="KR410" s="7">
        <f t="shared" ca="1" si="2234"/>
        <v>0</v>
      </c>
      <c r="KS410" s="7">
        <f t="shared" ca="1" si="2142"/>
        <v>8.5448769510912514E-2</v>
      </c>
      <c r="KT410" s="7">
        <f t="shared" ca="1" si="2143"/>
        <v>0.60685892279677978</v>
      </c>
      <c r="KU410" s="7">
        <f t="shared" ca="1" si="2144"/>
        <v>1</v>
      </c>
      <c r="KV410" s="7" t="str">
        <f t="shared" ca="1" si="2145"/>
        <v>3</v>
      </c>
      <c r="KW410" s="7" t="str">
        <f ca="1">IFERROR(IF(KW409+KV410&gt;KX$4,KW409,KW409+KV410),"")</f>
        <v/>
      </c>
      <c r="KX410" s="7">
        <f t="shared" ca="1" si="2235"/>
        <v>0</v>
      </c>
      <c r="KY410" s="7">
        <f t="shared" ca="1" si="2146"/>
        <v>0.14506411776249739</v>
      </c>
      <c r="KZ410" s="7">
        <f t="shared" ca="1" si="2147"/>
        <v>0.5472435745451949</v>
      </c>
      <c r="LA410" s="7">
        <f t="shared" ca="1" si="2148"/>
        <v>1</v>
      </c>
      <c r="LB410" s="7" t="str">
        <f t="shared" ca="1" si="2149"/>
        <v>3</v>
      </c>
      <c r="LC410" s="7" t="str">
        <f ca="1">IFERROR(IF(LC409+LB410&gt;LD$4,LC409,LC409+LB410),"")</f>
        <v/>
      </c>
      <c r="LD410" s="7">
        <f t="shared" ca="1" si="2236"/>
        <v>0</v>
      </c>
      <c r="LE410" s="7">
        <f t="shared" ca="1" si="2150"/>
        <v>0.4014848043687006</v>
      </c>
      <c r="LF410" s="7">
        <f t="shared" ca="1" si="2151"/>
        <v>0.29082288793899169</v>
      </c>
      <c r="LG410" s="7">
        <f t="shared" ca="1" si="2152"/>
        <v>1</v>
      </c>
      <c r="LH410" s="7" t="str">
        <f t="shared" ca="1" si="2153"/>
        <v>3</v>
      </c>
      <c r="LI410" s="7" t="str">
        <f ca="1">IFERROR(IF(LI409+LH410&gt;LJ$4,LI409,LI409+LH410),"")</f>
        <v/>
      </c>
      <c r="LJ410" s="7">
        <f t="shared" ca="1" si="2237"/>
        <v>0</v>
      </c>
      <c r="LK410" s="7">
        <f t="shared" ca="1" si="2154"/>
        <v>4.6157812259047137E-2</v>
      </c>
      <c r="LL410" s="7">
        <f t="shared" ca="1" si="2155"/>
        <v>0.64614988004864515</v>
      </c>
      <c r="LM410" s="7">
        <f t="shared" ca="1" si="2156"/>
        <v>1</v>
      </c>
      <c r="LN410" s="7" t="str">
        <f t="shared" ca="1" si="2157"/>
        <v>3</v>
      </c>
      <c r="LO410" s="7" t="str">
        <f ca="1">IFERROR(IF(LO409+LN410&gt;LP$4,LO409,LO409+LN410),"")</f>
        <v/>
      </c>
      <c r="LP410" s="7">
        <f t="shared" ca="1" si="2238"/>
        <v>0</v>
      </c>
      <c r="LQ410" s="7">
        <f t="shared" ca="1" si="2158"/>
        <v>0.98827918872568732</v>
      </c>
      <c r="LR410" s="7">
        <f t="shared" ca="1" si="2159"/>
        <v>-0.29597149641799503</v>
      </c>
      <c r="LS410" s="7">
        <f t="shared" ca="1" si="2160"/>
        <v>0</v>
      </c>
      <c r="LT410" s="7">
        <f t="shared" ca="1" si="2161"/>
        <v>0</v>
      </c>
      <c r="LU410" s="7" t="str">
        <f ca="1">IFERROR(IF(LU409+LT410&gt;LV$4,LU409,LU409+LT410),"")</f>
        <v/>
      </c>
      <c r="LV410" s="7">
        <f t="shared" ca="1" si="2239"/>
        <v>0</v>
      </c>
      <c r="LW410" s="7">
        <f t="shared" ca="1" si="2162"/>
        <v>0.11553710919389382</v>
      </c>
      <c r="LX410" s="7">
        <f t="shared" ca="1" si="2163"/>
        <v>0.57677058311379847</v>
      </c>
      <c r="LY410" s="7">
        <f t="shared" ca="1" si="2164"/>
        <v>1</v>
      </c>
      <c r="LZ410" s="7" t="str">
        <f t="shared" ca="1" si="2165"/>
        <v>3</v>
      </c>
      <c r="MA410" s="7" t="str">
        <f ca="1">IFERROR(IF(MA409+LZ410&gt;MB$4,MA409,MA409+LZ410),"")</f>
        <v/>
      </c>
      <c r="MB410" s="7">
        <f t="shared" ca="1" si="2240"/>
        <v>0</v>
      </c>
      <c r="MC410" s="7">
        <f t="shared" ca="1" si="2166"/>
        <v>0.75924096611040481</v>
      </c>
      <c r="MD410" s="7">
        <f t="shared" ca="1" si="2167"/>
        <v>-6.6933273802712523E-2</v>
      </c>
      <c r="ME410" s="7">
        <f t="shared" ca="1" si="2168"/>
        <v>0</v>
      </c>
      <c r="MF410" s="7">
        <f t="shared" ca="1" si="2169"/>
        <v>0</v>
      </c>
      <c r="MG410" s="7" t="str">
        <f ca="1">IFERROR(IF(MG409+MF410&gt;MH$4,MG409,MG409+MF410),"")</f>
        <v/>
      </c>
      <c r="MH410" s="7">
        <f t="shared" ca="1" si="2241"/>
        <v>0</v>
      </c>
      <c r="MI410" s="7">
        <f t="shared" ca="1" si="2170"/>
        <v>0.14717145310826074</v>
      </c>
      <c r="MJ410" s="7">
        <f t="shared" ca="1" si="2171"/>
        <v>0.54513623919943155</v>
      </c>
      <c r="MK410" s="7">
        <f t="shared" ca="1" si="2172"/>
        <v>1</v>
      </c>
      <c r="ML410" s="7" t="str">
        <f t="shared" ca="1" si="2173"/>
        <v>3</v>
      </c>
      <c r="MM410" s="7" t="str">
        <f ca="1">IFERROR(IF(MM409+ML410&gt;MN$4,MM409,MM409+ML410),"")</f>
        <v/>
      </c>
      <c r="MN410" s="7">
        <f t="shared" ca="1" si="2242"/>
        <v>0</v>
      </c>
      <c r="MO410" s="7">
        <f t="shared" ca="1" si="2174"/>
        <v>0.2419493264542516</v>
      </c>
      <c r="MP410" s="7">
        <f t="shared" ca="1" si="2175"/>
        <v>0.45035836585344069</v>
      </c>
      <c r="MQ410" s="7">
        <f t="shared" ca="1" si="2176"/>
        <v>1</v>
      </c>
      <c r="MR410" s="7" t="str">
        <f t="shared" ca="1" si="2177"/>
        <v>3</v>
      </c>
      <c r="MS410" s="7" t="str">
        <f ca="1">IFERROR(IF(MS409+MR410&gt;MT$4,MS409,MS409+MR410),"")</f>
        <v/>
      </c>
      <c r="MT410" s="7">
        <f t="shared" ca="1" si="2243"/>
        <v>0</v>
      </c>
      <c r="MU410" s="7">
        <f t="shared" ca="1" si="2178"/>
        <v>0.47186115969057074</v>
      </c>
      <c r="MV410" s="7">
        <f t="shared" ca="1" si="2179"/>
        <v>0.22044653261712155</v>
      </c>
      <c r="MW410" s="7">
        <f t="shared" ca="1" si="2180"/>
        <v>1</v>
      </c>
      <c r="MX410" s="7" t="str">
        <f t="shared" ca="1" si="2181"/>
        <v>3</v>
      </c>
      <c r="MY410" s="7" t="str">
        <f ca="1">IFERROR(IF(MY409+MX410&gt;MZ$4,MY409,MY409+MX410),"")</f>
        <v/>
      </c>
      <c r="MZ410" s="7">
        <f t="shared" ca="1" si="2244"/>
        <v>0</v>
      </c>
      <c r="NA410" s="7">
        <f t="shared" ca="1" si="2182"/>
        <v>0.95042486602720222</v>
      </c>
      <c r="NB410" s="7">
        <f t="shared" ca="1" si="2183"/>
        <v>-0.25811717371950993</v>
      </c>
      <c r="NC410" s="7">
        <f t="shared" ca="1" si="2184"/>
        <v>0</v>
      </c>
      <c r="ND410" s="7">
        <f t="shared" ca="1" si="2185"/>
        <v>0</v>
      </c>
      <c r="NE410" s="7" t="str">
        <f ca="1">IFERROR(IF(NE409+ND410&gt;NF$4,NE409,NE409+ND410),"")</f>
        <v/>
      </c>
      <c r="NF410" s="7">
        <f t="shared" ca="1" si="2245"/>
        <v>0</v>
      </c>
      <c r="NG410" s="7">
        <f t="shared" ca="1" si="2186"/>
        <v>0.72139102205038252</v>
      </c>
      <c r="NH410" s="7">
        <f t="shared" ca="1" si="2187"/>
        <v>-2.9083329742690234E-2</v>
      </c>
      <c r="NI410" s="7">
        <f t="shared" ca="1" si="2188"/>
        <v>0</v>
      </c>
      <c r="NJ410" s="7">
        <f t="shared" ca="1" si="2189"/>
        <v>0</v>
      </c>
      <c r="NK410" s="7" t="str">
        <f ca="1">IFERROR(IF(NK409+NJ410&gt;NL$4,NK409,NK409+NJ410),"")</f>
        <v/>
      </c>
      <c r="NL410" s="7">
        <f t="shared" ca="1" si="2246"/>
        <v>0</v>
      </c>
      <c r="NM410" s="7">
        <f t="shared" ca="1" si="2190"/>
        <v>0.30502762676046891</v>
      </c>
      <c r="NN410" s="7">
        <f t="shared" ca="1" si="2191"/>
        <v>0.38728006554722338</v>
      </c>
      <c r="NO410" s="7">
        <f t="shared" ca="1" si="2192"/>
        <v>1</v>
      </c>
      <c r="NP410" s="7" t="str">
        <f t="shared" ca="1" si="2193"/>
        <v>3</v>
      </c>
      <c r="NQ410" s="7" t="str">
        <f ca="1">IFERROR(IF(NQ409+NP410&gt;NR$4,NQ409,NQ409+NP410),"")</f>
        <v/>
      </c>
      <c r="NR410" s="7">
        <f t="shared" ca="1" si="2247"/>
        <v>0</v>
      </c>
      <c r="NT410">
        <v>412</v>
      </c>
      <c r="NU410" s="7" t="s">
        <v>19</v>
      </c>
      <c r="NV410" s="7" t="str">
        <f t="shared" ca="1" si="1987"/>
        <v/>
      </c>
      <c r="NW410" s="7" t="str">
        <f t="shared" ca="1" si="2194"/>
        <v/>
      </c>
      <c r="NX410" t="str">
        <f ca="1">IFERROR(VLOOKUP(NT410,$K$3:$AK$568,8,FALSE),"")</f>
        <v/>
      </c>
      <c r="NY410" t="str">
        <f ca="1">IFERROR(VLOOKUP(NT410,$K$3:$AK$568,9,FALSE),"")</f>
        <v/>
      </c>
      <c r="NZ410" s="7" t="str">
        <f ca="1">IFERROR(VLOOKUP(NT410,$K$3:$AK$568,27,FALSE),"")</f>
        <v/>
      </c>
      <c r="OB410">
        <v>412</v>
      </c>
      <c r="OC410" s="7" t="s">
        <v>19</v>
      </c>
      <c r="OD410" t="e">
        <f t="shared" ca="1" si="2248"/>
        <v>#N/A</v>
      </c>
      <c r="OE410" s="7" t="str">
        <f t="shared" ca="1" si="2249"/>
        <v/>
      </c>
      <c r="OF410" s="7" t="str">
        <f t="shared" ca="1" si="2250"/>
        <v/>
      </c>
      <c r="OG410" t="str">
        <f t="shared" ca="1" si="2251"/>
        <v/>
      </c>
      <c r="OI410">
        <v>412</v>
      </c>
      <c r="OJ410" s="7" t="s">
        <v>19</v>
      </c>
      <c r="OK410" s="7" t="str">
        <f t="shared" ca="1" si="2252"/>
        <v/>
      </c>
      <c r="OL410" s="7" t="str">
        <f t="shared" ca="1" si="2253"/>
        <v/>
      </c>
      <c r="OM410" t="str">
        <f ca="1">IFERROR(VLOOKUP(OI410,$L$3:$AK$568,7,FALSE),"")</f>
        <v/>
      </c>
      <c r="ON410" t="str">
        <f ca="1">IFERROR(VLOOKUP(OI410,$L$3:$AK$568,8,FALSE),"")</f>
        <v/>
      </c>
      <c r="OO410" s="7" t="str">
        <f ca="1">IFERROR(VLOOKUP(OI410,$L$3:$AK$568,26,FALSE),"")</f>
        <v/>
      </c>
      <c r="OQ410">
        <v>412</v>
      </c>
      <c r="OR410" s="7" t="s">
        <v>19</v>
      </c>
      <c r="OS410" t="e">
        <f t="shared" ca="1" si="2254"/>
        <v>#N/A</v>
      </c>
      <c r="OT410" s="7" t="str">
        <f t="shared" ca="1" si="2255"/>
        <v/>
      </c>
      <c r="OU410" s="7" t="str">
        <f t="shared" ca="1" si="2256"/>
        <v/>
      </c>
      <c r="OV410" t="str">
        <f t="shared" ca="1" si="2257"/>
        <v/>
      </c>
      <c r="OX410">
        <v>412</v>
      </c>
      <c r="OY410" s="7" t="s">
        <v>19</v>
      </c>
      <c r="OZ410" s="7" t="str">
        <f t="shared" ca="1" si="2258"/>
        <v/>
      </c>
      <c r="PA410" s="7" t="str">
        <f t="shared" ca="1" si="2259"/>
        <v/>
      </c>
      <c r="PB410" t="str">
        <f ca="1">IFERROR(VLOOKUP(OX410,$M$3:$AK$568,6,FALSE),"")</f>
        <v/>
      </c>
      <c r="PC410" t="str">
        <f ca="1">IFERROR(VLOOKUP(OX410,$M$3:$AK$568,7,FALSE),"")</f>
        <v/>
      </c>
      <c r="PD410" s="7" t="str">
        <f ca="1">IFERROR(VLOOKUP(OX410,$M$3:$AK$568,25,FALSE),"")</f>
        <v/>
      </c>
      <c r="PF410">
        <v>412</v>
      </c>
      <c r="PG410" s="7" t="s">
        <v>19</v>
      </c>
      <c r="PH410" t="e">
        <f t="shared" ca="1" si="2260"/>
        <v>#N/A</v>
      </c>
      <c r="PI410" s="7" t="str">
        <f t="shared" ca="1" si="2261"/>
        <v/>
      </c>
      <c r="PJ410" s="7" t="str">
        <f t="shared" ca="1" si="2262"/>
        <v/>
      </c>
      <c r="PK410" t="str">
        <f t="shared" ca="1" si="2263"/>
        <v/>
      </c>
      <c r="PM410">
        <v>412</v>
      </c>
      <c r="PN410" s="7" t="s">
        <v>19</v>
      </c>
      <c r="PO410" s="202" t="str">
        <f t="shared" ca="1" si="2264"/>
        <v/>
      </c>
      <c r="PP410" s="7" t="str">
        <f t="shared" ca="1" si="2265"/>
        <v/>
      </c>
      <c r="PQ410" t="str">
        <f ca="1">IFERROR(VLOOKUP(PM410,$G$325:$R$409,12,FALSE),"")</f>
        <v/>
      </c>
      <c r="PR410" t="e">
        <f ca="1">VLOOKUP(PM410,$G$324:$Q$409,11,FALSE)</f>
        <v>#N/A</v>
      </c>
      <c r="PS410" s="7" t="str">
        <f ca="1">VLOOKUP(PQ410,$R$325:$Y$409,8,FALSE)</f>
        <v>- -</v>
      </c>
      <c r="PT410" s="7">
        <f ca="1">ReSt</f>
        <v>-4</v>
      </c>
      <c r="PU410" s="7" t="e">
        <f t="shared" ca="1" si="2266"/>
        <v>#N/A</v>
      </c>
      <c r="PV410" s="7" t="e">
        <f t="shared" ca="1" si="2267"/>
        <v>#N/A</v>
      </c>
      <c r="PW410" s="7" t="str">
        <f ca="1">VLOOKUP(PQ410,$R$325:$AK$409,8,FALSE)</f>
        <v>- -</v>
      </c>
      <c r="PX410" s="7"/>
      <c r="PY410">
        <v>412</v>
      </c>
      <c r="PZ410" s="7" t="s">
        <v>19</v>
      </c>
      <c r="QA410" t="str">
        <f t="shared" ca="1" si="2268"/>
        <v/>
      </c>
      <c r="QB410" s="7" t="str">
        <f t="shared" ca="1" si="2269"/>
        <v/>
      </c>
      <c r="QC410" s="7" t="str">
        <f t="shared" ca="1" si="2270"/>
        <v/>
      </c>
      <c r="QD410" t="str">
        <f t="shared" ca="1" si="2271"/>
        <v/>
      </c>
      <c r="QF410">
        <v>412</v>
      </c>
      <c r="QG410" s="7" t="s">
        <v>19</v>
      </c>
      <c r="QH410" s="7" t="str">
        <f t="shared" ca="1" si="2272"/>
        <v/>
      </c>
      <c r="QI410" s="7" t="e">
        <f t="shared" ca="1" si="2273"/>
        <v>#VALUE!</v>
      </c>
      <c r="QJ410" t="e">
        <f t="shared" ca="1" si="2274"/>
        <v>#N/A</v>
      </c>
      <c r="QK410" s="7" t="e">
        <f t="shared" ca="1" si="2275"/>
        <v>#N/A</v>
      </c>
      <c r="QM410">
        <v>412</v>
      </c>
      <c r="QN410" s="7" t="s">
        <v>19</v>
      </c>
      <c r="QO410" t="str">
        <f t="shared" ca="1" si="2276"/>
        <v/>
      </c>
      <c r="QP410" s="7" t="str">
        <f t="shared" ca="1" si="2277"/>
        <v/>
      </c>
      <c r="QQ410" t="str">
        <f t="shared" ca="1" si="2278"/>
        <v/>
      </c>
    </row>
    <row r="411" spans="1:459" x14ac:dyDescent="0.25">
      <c r="A411" s="240" t="str">
        <f>IF('Character Sheet'!$B$4="Creature","N","Y")</f>
        <v>Y</v>
      </c>
      <c r="C411" s="75"/>
      <c r="D411" s="76"/>
      <c r="F411" s="75"/>
      <c r="G411" s="76"/>
      <c r="I411" s="75"/>
      <c r="J411" s="85"/>
      <c r="K411" s="85">
        <f t="shared" ca="1" si="1951"/>
        <v>7</v>
      </c>
      <c r="L411" s="85">
        <f t="shared" ca="1" si="1924"/>
        <v>7</v>
      </c>
      <c r="M411" s="70">
        <f t="shared" ca="1" si="2288"/>
        <v>18</v>
      </c>
      <c r="O411" s="222">
        <f ca="1">BP411</f>
        <v>314</v>
      </c>
      <c r="Q411" s="7" t="s">
        <v>1759</v>
      </c>
      <c r="R411" s="9" t="s">
        <v>1545</v>
      </c>
      <c r="S411" s="9" t="s">
        <v>2028</v>
      </c>
      <c r="T411" s="61" t="str">
        <f>SUBSTITUTE(IFERROR(IFERROR(VLOOKUP(R411,'[1]Skill Statistics'!$A$3:$C$513,2,FALSE),VLOOKUP(Q411,'[1]Skill Statistics'!$A$3:$C$513,2,FALSE)),T410),"R*","ReSt")</f>
        <v>ReSt/ReSt</v>
      </c>
      <c r="U411" s="61" t="str">
        <f>IFERROR(IFERROR(VLOOKUP(R411,'[1]Skill Statistics'!$A$3:$C$513,3,FALSE),VLOOKUP(Q411,'[1]Skill Statistics'!$A$3:$C$513,3,FALSE)),U410)</f>
        <v>Me</v>
      </c>
      <c r="V411" s="61" t="str">
        <f>IF(ISNUMBER(SEARCH("Category",R411)),"- -",IFERROR(IFERROR(VLOOKUP(Q411,[1]Professions!$A$4:$AM$288,MATCH(Profession,[1]Professions!$A$1:$AM$1,0),FALSE),VLOOKUP(Q411,Calculations!$B$91:$I$95,8,FALSE)),"- -"))</f>
        <v>4 / 6</v>
      </c>
      <c r="W411" s="60">
        <f ca="1">BL411</f>
        <v>0</v>
      </c>
      <c r="X411" s="7">
        <f ca="1">IFERROR(VLOOKUP(R411,$BS$6:$NR$519,MATCH(ActualLevel,$BS$3:$NR$3,0),FALSE),"- -")</f>
        <v>0</v>
      </c>
      <c r="Y411" s="7">
        <f t="shared" ca="1" si="1925"/>
        <v>0</v>
      </c>
      <c r="Z411" s="7">
        <f ca="1">IFERROR(VLOOKUP(Y411,Charts!$BQ$2:$BR$52,2,FALSE),"- -")</f>
        <v>-25</v>
      </c>
      <c r="AA411" s="7">
        <f t="shared" ca="1" si="1599"/>
        <v>-1</v>
      </c>
      <c r="AB411" s="7">
        <f t="shared" ca="1" si="1920"/>
        <v>0</v>
      </c>
      <c r="AC411" s="7"/>
      <c r="AD411" s="7"/>
      <c r="AE411" s="7"/>
      <c r="AF411" s="7"/>
      <c r="AG411" s="7"/>
      <c r="AH411" s="43"/>
      <c r="AI411" s="7"/>
      <c r="AJ411" s="7"/>
      <c r="AK411" s="7">
        <f t="shared" ca="1" si="1600"/>
        <v>-26</v>
      </c>
      <c r="AL411" s="7"/>
      <c r="AM411" s="69">
        <f>IFERROR(VLOOKUP(R411,'[1]Skill Statistics'!$A$3:$AN$513,MATCH(Profession,'[1]Skill Statistics'!$A$2:$AN$2,0),FALSE),0)</f>
        <v>0</v>
      </c>
      <c r="AN411" s="85">
        <f>IFERROR(VLOOKUP(Q411,'[1]Skill Statistics'!$A$3:$BK$513,MATCH(Archetype,'[1]Skill Statistics'!$A$2:$BK$2,0),FALSE),0)</f>
        <v>0</v>
      </c>
      <c r="AO411" s="85">
        <f>IFERROR(VLOOKUP(Q411,'[1]Skill Statistics'!$A$3:$BB$513,MATCH(Race,'[1]Skill Statistics'!$A$2:$BB$2,0),FALSE),0)</f>
        <v>0</v>
      </c>
      <c r="AP411" s="85">
        <f t="shared" ca="1" si="2195"/>
        <v>-0.1</v>
      </c>
      <c r="AQ411" s="70"/>
      <c r="AS411" s="69">
        <f>IFERROR(VLOOKUP(Q411,'[1]Professional Skills'!$A$4:$AM$288,MATCH(Profession,'[1]Professional Skills'!$A$3:$AM$3,0),FALSE),"- -")</f>
        <v>0</v>
      </c>
      <c r="AT411" t="s">
        <v>1812</v>
      </c>
      <c r="AU411" s="7" t="str">
        <f t="shared" si="1922"/>
        <v/>
      </c>
      <c r="AV411" s="7">
        <f t="shared" ca="1" si="1921"/>
        <v>0</v>
      </c>
      <c r="AW411" t="str">
        <f t="shared" si="2279"/>
        <v/>
      </c>
      <c r="AX411" t="str">
        <f>IFERROR(_xlfn.RANK.EQ(AW411,$AW$5:$AW$568),"")</f>
        <v/>
      </c>
      <c r="AY411">
        <f t="shared" si="1595"/>
        <v>0</v>
      </c>
      <c r="AZ411" s="70" t="str">
        <f t="shared" si="1601"/>
        <v/>
      </c>
      <c r="BB411" s="69" t="str">
        <f>IFERROR(IF(Q411="Language",VLOOKUP(R411,[1]Cultures!$B$4:$N$218,MATCH(Culture,[1]Cultures!$B$3:$N$3,0),FALSE),VLOOKUP(Q411,[1]Cultures!$B$4:$O$212,MATCH(Culture,[1]Cultures!$B$3:$O$3,0),FALSE)),"- -")</f>
        <v>- -</v>
      </c>
      <c r="BC411" t="s">
        <v>1812</v>
      </c>
      <c r="BD411">
        <f t="shared" ca="1" si="1899"/>
        <v>0.67014646066854389</v>
      </c>
      <c r="BE411">
        <f t="shared" ca="1" si="2280"/>
        <v>0.57014646066854391</v>
      </c>
      <c r="BH411">
        <f ca="1">_xlfn.RANK.EQ(BE411,$BE$411:$BE$418)</f>
        <v>2</v>
      </c>
      <c r="BI411" s="7">
        <f ca="1">IFERROR(IF(BH411=1,IF(BB411=1,1,IF(BB411=2,2,IF(BH411=2,IF(BB411=3,1,IF(BB411&gt;=4,2,IF(BH411=3,IF(BB411=5,1,IF(BB411&gt;=6,2,IF(BH411=4,IF(BB411=7,1,IF(BB411&gt;=8,2,IF(BH411=5,IF(BB411=9,1,IF(BB411&gt;=10,2,0)),0))),0))),0))),0))),0)+(IF(BC411="*",0,BB411)),"- -")</f>
        <v>0</v>
      </c>
      <c r="BK411" s="7"/>
      <c r="BL411" s="70">
        <f ca="1">IF(V411="- -","- -",SUM(BI411:BK411))</f>
        <v>0</v>
      </c>
      <c r="BN411" s="69">
        <f>IFERROR(VLOOKUP(V411,Charts!$BT$2:$BV$14,3,FALSE),"- -")</f>
        <v>0.53846153846153844</v>
      </c>
      <c r="BO411" s="85">
        <f t="shared" ca="1" si="2196"/>
        <v>1.2437769660389431</v>
      </c>
      <c r="BP411" s="70">
        <f t="shared" ca="1" si="2281"/>
        <v>314</v>
      </c>
      <c r="BR411" s="7">
        <v>410</v>
      </c>
      <c r="BS411" s="9" t="str">
        <f ca="1">VLOOKUP(BR411,$O$3:$R$568,4,FALSE)</f>
        <v>Disarm</v>
      </c>
      <c r="BT411" s="7" t="str">
        <f ca="1">VLOOKUP(BS411,$R$3:$V$568,5,FALSE)</f>
        <v>3 / 5</v>
      </c>
      <c r="BU411" s="7">
        <f ca="1">VLOOKUP(BT411,Charts!$BT$2:$BV$14,3,FALSE)</f>
        <v>0.61538461538461542</v>
      </c>
      <c r="BV411" s="7" t="str">
        <f t="shared" ca="1" si="1988"/>
        <v>3</v>
      </c>
      <c r="BW411" s="7" t="str">
        <f t="shared" ca="1" si="1989"/>
        <v>5</v>
      </c>
      <c r="BY411" s="7">
        <f t="shared" ca="1" si="1990"/>
        <v>0.26288002307709302</v>
      </c>
      <c r="BZ411" s="7">
        <f t="shared" ca="1" si="1991"/>
        <v>0.3525045923075224</v>
      </c>
      <c r="CA411" s="7">
        <f t="shared" ca="1" si="1992"/>
        <v>1</v>
      </c>
      <c r="CB411" s="7" t="str">
        <f t="shared" ca="1" si="1993"/>
        <v>3</v>
      </c>
      <c r="CC411" s="7" t="str">
        <f ca="1">IFERROR(IF(CC410+CB411&gt;CD$4,CC410,CC410+CB411),"")</f>
        <v/>
      </c>
      <c r="CD411" s="7">
        <f t="shared" ca="1" si="2197"/>
        <v>0</v>
      </c>
      <c r="CE411" s="7">
        <f t="shared" ca="1" si="1994"/>
        <v>0.94282502272344293</v>
      </c>
      <c r="CF411" s="7">
        <f t="shared" ca="1" si="1995"/>
        <v>-0.32744040733882751</v>
      </c>
      <c r="CG411" s="7">
        <f t="shared" ca="1" si="1996"/>
        <v>0</v>
      </c>
      <c r="CH411" s="7">
        <f t="shared" ca="1" si="1997"/>
        <v>0</v>
      </c>
      <c r="CI411" s="7" t="str">
        <f ca="1">IFERROR(IF(CI410+CH411&gt;CJ$4,CI410,CI410+CH411),"")</f>
        <v/>
      </c>
      <c r="CJ411" s="7">
        <f t="shared" ca="1" si="2198"/>
        <v>0</v>
      </c>
      <c r="CK411" s="7">
        <f t="shared" ca="1" si="1998"/>
        <v>0.36511810414831558</v>
      </c>
      <c r="CL411" s="7">
        <f t="shared" ca="1" si="1999"/>
        <v>0.25026651123629984</v>
      </c>
      <c r="CM411" s="7">
        <f t="shared" ca="1" si="2000"/>
        <v>1</v>
      </c>
      <c r="CN411" s="7" t="str">
        <f t="shared" ca="1" si="2001"/>
        <v>3</v>
      </c>
      <c r="CO411" s="7" t="str">
        <f ca="1">IFERROR(IF(CO410+CN411&gt;CP$4,CO410,CO410+CN411),"")</f>
        <v/>
      </c>
      <c r="CP411" s="7">
        <f t="shared" ca="1" si="2199"/>
        <v>0</v>
      </c>
      <c r="CQ411" s="7">
        <f t="shared" ca="1" si="2002"/>
        <v>0.32130349301808858</v>
      </c>
      <c r="CR411" s="7">
        <f t="shared" ca="1" si="2003"/>
        <v>0.29408112236652684</v>
      </c>
      <c r="CS411" s="7">
        <f t="shared" ca="1" si="2004"/>
        <v>1</v>
      </c>
      <c r="CT411" s="7" t="str">
        <f t="shared" ca="1" si="2005"/>
        <v>3</v>
      </c>
      <c r="CU411" s="7" t="str">
        <f ca="1">IFERROR(IF(CU410+CT411&gt;CV$4,CU410,CU410+CT411),"")</f>
        <v/>
      </c>
      <c r="CV411" s="7">
        <f t="shared" ca="1" si="2200"/>
        <v>0</v>
      </c>
      <c r="CW411" s="7">
        <f t="shared" ca="1" si="2006"/>
        <v>0.39272654521638628</v>
      </c>
      <c r="CX411" s="7">
        <f t="shared" ca="1" si="2007"/>
        <v>0.22265807016822914</v>
      </c>
      <c r="CY411" s="7">
        <f t="shared" ca="1" si="2008"/>
        <v>1</v>
      </c>
      <c r="CZ411" s="7" t="str">
        <f t="shared" ca="1" si="2009"/>
        <v>3</v>
      </c>
      <c r="DA411" s="7" t="str">
        <f ca="1">IFERROR(IF(DA410+CZ411&gt;DB$4,DA410,DA410+CZ411),"")</f>
        <v/>
      </c>
      <c r="DB411" s="7">
        <f t="shared" ca="1" si="2201"/>
        <v>0</v>
      </c>
      <c r="DC411" s="7">
        <f t="shared" ca="1" si="2010"/>
        <v>0.91823807667986512</v>
      </c>
      <c r="DD411" s="7">
        <f t="shared" ca="1" si="2011"/>
        <v>-0.3028534612952497</v>
      </c>
      <c r="DE411" s="7">
        <f t="shared" ca="1" si="2012"/>
        <v>0</v>
      </c>
      <c r="DF411" s="7">
        <f t="shared" ca="1" si="2013"/>
        <v>0</v>
      </c>
      <c r="DG411" s="7" t="str">
        <f ca="1">IFERROR(IF(DG410+DF411&gt;DH$4,DG410,DG410+DF411),"")</f>
        <v/>
      </c>
      <c r="DH411" s="7">
        <f t="shared" ca="1" si="2202"/>
        <v>0</v>
      </c>
      <c r="DI411" s="7">
        <f t="shared" ca="1" si="2014"/>
        <v>0.48126822354136867</v>
      </c>
      <c r="DJ411" s="7">
        <f t="shared" ca="1" si="2015"/>
        <v>0.13411639184324675</v>
      </c>
      <c r="DK411" s="7">
        <f t="shared" ca="1" si="2016"/>
        <v>1</v>
      </c>
      <c r="DL411" s="7" t="str">
        <f t="shared" ca="1" si="2017"/>
        <v>3</v>
      </c>
      <c r="DM411" s="7" t="str">
        <f ca="1">IFERROR(IF(DM410+DL411&gt;DN$4,DM410,DM410+DL411),"")</f>
        <v/>
      </c>
      <c r="DN411" s="7">
        <f t="shared" ca="1" si="2203"/>
        <v>0</v>
      </c>
      <c r="DO411" s="7">
        <f t="shared" ca="1" si="2018"/>
        <v>0.40580385197568281</v>
      </c>
      <c r="DP411" s="7">
        <f t="shared" ca="1" si="2019"/>
        <v>0.20958076340893261</v>
      </c>
      <c r="DQ411" s="7">
        <f t="shared" ca="1" si="2020"/>
        <v>1</v>
      </c>
      <c r="DR411" s="7" t="str">
        <f t="shared" ca="1" si="2021"/>
        <v>3</v>
      </c>
      <c r="DS411" s="7" t="str">
        <f ca="1">IFERROR(IF(DS410+DR411&gt;DT$4,DS410,DS410+DR411),"")</f>
        <v/>
      </c>
      <c r="DT411" s="7">
        <f t="shared" ca="1" si="2204"/>
        <v>0</v>
      </c>
      <c r="DU411" s="7">
        <f t="shared" ca="1" si="2022"/>
        <v>0.92917067460192238</v>
      </c>
      <c r="DV411" s="7">
        <f t="shared" ca="1" si="2023"/>
        <v>-0.31378605921730696</v>
      </c>
      <c r="DW411" s="7">
        <f t="shared" ca="1" si="2024"/>
        <v>0</v>
      </c>
      <c r="DX411" s="7">
        <f t="shared" ca="1" si="2025"/>
        <v>0</v>
      </c>
      <c r="DY411" s="7" t="str">
        <f ca="1">IFERROR(IF(DY410+DX411&gt;DZ$4,DY410,DY410+DX411),"")</f>
        <v/>
      </c>
      <c r="DZ411" s="7">
        <f t="shared" ca="1" si="2205"/>
        <v>0</v>
      </c>
      <c r="EA411" s="7">
        <f t="shared" ca="1" si="2026"/>
        <v>0.39986541217660443</v>
      </c>
      <c r="EB411" s="7">
        <f t="shared" ca="1" si="2027"/>
        <v>0.21551920320801099</v>
      </c>
      <c r="EC411" s="7">
        <f t="shared" ca="1" si="2028"/>
        <v>1</v>
      </c>
      <c r="ED411" s="7" t="str">
        <f t="shared" ca="1" si="2029"/>
        <v>3</v>
      </c>
      <c r="EE411" s="7" t="str">
        <f ca="1">IFERROR(IF(EE410+ED411&gt;EF$4,EE410,EE410+ED411),"")</f>
        <v/>
      </c>
      <c r="EF411" s="7">
        <f t="shared" ca="1" si="2206"/>
        <v>0</v>
      </c>
      <c r="EG411" s="7">
        <f t="shared" ca="1" si="2030"/>
        <v>0.78898135080753862</v>
      </c>
      <c r="EH411" s="7">
        <f t="shared" ca="1" si="2031"/>
        <v>-0.1735967354229232</v>
      </c>
      <c r="EI411" s="7">
        <f t="shared" ca="1" si="2032"/>
        <v>0</v>
      </c>
      <c r="EJ411" s="7">
        <f t="shared" ca="1" si="2033"/>
        <v>0</v>
      </c>
      <c r="EK411" s="7" t="str">
        <f ca="1">IFERROR(IF(EK410+EJ411&gt;EL$4,EK410,EK410+EJ411),"")</f>
        <v/>
      </c>
      <c r="EL411" s="7">
        <f t="shared" ca="1" si="2207"/>
        <v>0</v>
      </c>
      <c r="EM411" s="7">
        <f t="shared" ca="1" si="2034"/>
        <v>0.68977577847244842</v>
      </c>
      <c r="EN411" s="7">
        <f t="shared" ca="1" si="2035"/>
        <v>-7.4391163087833001E-2</v>
      </c>
      <c r="EO411" s="7">
        <f t="shared" ca="1" si="2036"/>
        <v>0</v>
      </c>
      <c r="EP411" s="7">
        <f t="shared" ca="1" si="2037"/>
        <v>0</v>
      </c>
      <c r="EQ411" s="7" t="str">
        <f ca="1">IFERROR(IF(EQ410+EP411&gt;ER$4,EQ410,EQ410+EP411),"")</f>
        <v/>
      </c>
      <c r="ER411" s="7">
        <f t="shared" ca="1" si="2208"/>
        <v>0</v>
      </c>
      <c r="ES411" s="7">
        <f t="shared" ca="1" si="2038"/>
        <v>0.74181177830689959</v>
      </c>
      <c r="ET411" s="7">
        <f t="shared" ca="1" si="2039"/>
        <v>-0.12642716292228418</v>
      </c>
      <c r="EU411" s="7">
        <f t="shared" ca="1" si="2040"/>
        <v>0</v>
      </c>
      <c r="EV411" s="7">
        <f t="shared" ca="1" si="2041"/>
        <v>0</v>
      </c>
      <c r="EW411" s="7" t="str">
        <f ca="1">IFERROR(IF(EW410+EV411&gt;EX$4,EW410,EW410+EV411),"")</f>
        <v/>
      </c>
      <c r="EX411" s="7">
        <f t="shared" ca="1" si="2209"/>
        <v>0</v>
      </c>
      <c r="EY411" s="7">
        <f t="shared" ca="1" si="2042"/>
        <v>0.27870022727276222</v>
      </c>
      <c r="EZ411" s="7">
        <f t="shared" ca="1" si="2043"/>
        <v>0.33668438811185319</v>
      </c>
      <c r="FA411" s="7">
        <f t="shared" ca="1" si="2044"/>
        <v>1</v>
      </c>
      <c r="FB411" s="7" t="str">
        <f t="shared" ca="1" si="2045"/>
        <v>3</v>
      </c>
      <c r="FC411" s="7" t="str">
        <f ca="1">IFERROR(IF(FC410+FB411&gt;FD$4,FC410,FC410+FB411),"")</f>
        <v/>
      </c>
      <c r="FD411" s="7">
        <f t="shared" ca="1" si="2210"/>
        <v>0</v>
      </c>
      <c r="FE411" s="7">
        <f t="shared" ca="1" si="2046"/>
        <v>6.5826129076583584E-2</v>
      </c>
      <c r="FF411" s="7">
        <f t="shared" ca="1" si="2047"/>
        <v>0.54955848630803183</v>
      </c>
      <c r="FG411" s="7">
        <f t="shared" ca="1" si="2048"/>
        <v>1</v>
      </c>
      <c r="FH411" s="7" t="str">
        <f t="shared" ca="1" si="2049"/>
        <v>3</v>
      </c>
      <c r="FI411" s="7" t="str">
        <f ca="1">IFERROR(IF(FI410+FH411&gt;FJ$4,FI410,FI410+FH411),"")</f>
        <v/>
      </c>
      <c r="FJ411" s="7">
        <f t="shared" ca="1" si="2211"/>
        <v>0</v>
      </c>
      <c r="FK411" s="7">
        <f t="shared" ca="1" si="2050"/>
        <v>0.50743952428563732</v>
      </c>
      <c r="FL411" s="7">
        <f t="shared" ca="1" si="2051"/>
        <v>0.1079450910989781</v>
      </c>
      <c r="FM411" s="7">
        <f t="shared" ca="1" si="2052"/>
        <v>1</v>
      </c>
      <c r="FN411" s="7" t="str">
        <f t="shared" ca="1" si="2053"/>
        <v>3</v>
      </c>
      <c r="FO411" s="7" t="str">
        <f ca="1">IFERROR(IF(FO410+FN411&gt;FP$4,FO410,FO410+FN411),"")</f>
        <v/>
      </c>
      <c r="FP411" s="7">
        <f t="shared" ca="1" si="2212"/>
        <v>0</v>
      </c>
      <c r="FQ411" s="7">
        <f t="shared" ca="1" si="2054"/>
        <v>0.18093651234855657</v>
      </c>
      <c r="FR411" s="7">
        <f t="shared" ca="1" si="2055"/>
        <v>0.43444810303605885</v>
      </c>
      <c r="FS411" s="7">
        <f t="shared" ca="1" si="2056"/>
        <v>1</v>
      </c>
      <c r="FT411" s="7" t="str">
        <f t="shared" ca="1" si="2057"/>
        <v>3</v>
      </c>
      <c r="FU411" s="7" t="str">
        <f ca="1">IFERROR(IF(FU410+FT411&gt;FV$4,FU410,FU410+FT411),"")</f>
        <v/>
      </c>
      <c r="FV411" s="7">
        <f t="shared" ca="1" si="2213"/>
        <v>0</v>
      </c>
      <c r="FW411" s="7">
        <f t="shared" ca="1" si="2058"/>
        <v>0.20084202102379356</v>
      </c>
      <c r="FX411" s="7">
        <f t="shared" ca="1" si="2059"/>
        <v>0.41454259436082186</v>
      </c>
      <c r="FY411" s="7">
        <f t="shared" ca="1" si="2060"/>
        <v>1</v>
      </c>
      <c r="FZ411" s="7" t="str">
        <f t="shared" ca="1" si="2061"/>
        <v>3</v>
      </c>
      <c r="GA411" s="7" t="str">
        <f ca="1">IFERROR(IF(GA410+FZ411&gt;GB$4,GA410,GA410+FZ411),"")</f>
        <v/>
      </c>
      <c r="GB411" s="7">
        <f t="shared" ca="1" si="2214"/>
        <v>0</v>
      </c>
      <c r="GC411" s="7">
        <f t="shared" ca="1" si="2062"/>
        <v>2.5770063908405527E-2</v>
      </c>
      <c r="GD411" s="7">
        <f t="shared" ca="1" si="2063"/>
        <v>0.58961455147620989</v>
      </c>
      <c r="GE411" s="7">
        <f t="shared" ca="1" si="2064"/>
        <v>1</v>
      </c>
      <c r="GF411" s="7" t="str">
        <f t="shared" ca="1" si="2065"/>
        <v>3</v>
      </c>
      <c r="GG411" s="7" t="str">
        <f ca="1">IFERROR(IF(GG410+GF411&gt;GH$4,GG410,GG410+GF411),"")</f>
        <v/>
      </c>
      <c r="GH411" s="7">
        <f t="shared" ca="1" si="2215"/>
        <v>0</v>
      </c>
      <c r="GI411" s="7">
        <f t="shared" ca="1" si="2066"/>
        <v>0.78014528947785156</v>
      </c>
      <c r="GJ411" s="7">
        <f t="shared" ca="1" si="2067"/>
        <v>-0.16476067409323614</v>
      </c>
      <c r="GK411" s="7">
        <f t="shared" ca="1" si="2068"/>
        <v>0</v>
      </c>
      <c r="GL411" s="7">
        <f t="shared" ca="1" si="2069"/>
        <v>0</v>
      </c>
      <c r="GM411" s="7" t="str">
        <f ca="1">IFERROR(IF(GM410+GL411&gt;GN$4,GM410,GM410+GL411),"")</f>
        <v/>
      </c>
      <c r="GN411" s="7">
        <f t="shared" ca="1" si="2216"/>
        <v>0</v>
      </c>
      <c r="GO411" s="7">
        <f t="shared" ca="1" si="2070"/>
        <v>0.62168990959821535</v>
      </c>
      <c r="GP411" s="7">
        <f t="shared" ca="1" si="2071"/>
        <v>-6.3052942135999324E-3</v>
      </c>
      <c r="GQ411" s="7">
        <f t="shared" ca="1" si="2072"/>
        <v>0</v>
      </c>
      <c r="GR411" s="7">
        <f t="shared" ca="1" si="2073"/>
        <v>0</v>
      </c>
      <c r="GS411" s="7" t="str">
        <f ca="1">IFERROR(IF(GS410+GR411&gt;GT$4,GS410,GS410+GR411),"")</f>
        <v/>
      </c>
      <c r="GT411" s="7">
        <f t="shared" ca="1" si="2217"/>
        <v>0</v>
      </c>
      <c r="GU411" s="7">
        <f t="shared" ca="1" si="2074"/>
        <v>0.65811463156846794</v>
      </c>
      <c r="GV411" s="7">
        <f t="shared" ca="1" si="2075"/>
        <v>-4.2730016183852526E-2</v>
      </c>
      <c r="GW411" s="7">
        <f t="shared" ca="1" si="2076"/>
        <v>0</v>
      </c>
      <c r="GX411" s="7">
        <f t="shared" ca="1" si="2077"/>
        <v>0</v>
      </c>
      <c r="GY411" s="7" t="str">
        <f ca="1">IFERROR(IF(GY410+GX411&gt;GZ$4,GY410,GY410+GX411),"")</f>
        <v/>
      </c>
      <c r="GZ411" s="7">
        <f t="shared" ca="1" si="2218"/>
        <v>0</v>
      </c>
      <c r="HA411" s="7">
        <f t="shared" ca="1" si="2078"/>
        <v>0.35808466635498681</v>
      </c>
      <c r="HB411" s="7">
        <f t="shared" ca="1" si="2079"/>
        <v>0.25729994902962861</v>
      </c>
      <c r="HC411" s="7">
        <f t="shared" ca="1" si="2080"/>
        <v>1</v>
      </c>
      <c r="HD411" s="7" t="str">
        <f t="shared" ca="1" si="2081"/>
        <v>3</v>
      </c>
      <c r="HE411" s="7" t="str">
        <f ca="1">IFERROR(IF(HE410+HD411&gt;HF$4,HE410,HE410+HD411),"")</f>
        <v/>
      </c>
      <c r="HF411" s="7">
        <f t="shared" ca="1" si="2219"/>
        <v>0</v>
      </c>
      <c r="HG411" s="7">
        <f t="shared" ca="1" si="2082"/>
        <v>0.2008590988833272</v>
      </c>
      <c r="HH411" s="7">
        <f t="shared" ca="1" si="2083"/>
        <v>0.41452551650128822</v>
      </c>
      <c r="HI411" s="7">
        <f t="shared" ca="1" si="2084"/>
        <v>1</v>
      </c>
      <c r="HJ411" s="7" t="str">
        <f t="shared" ca="1" si="2085"/>
        <v>3</v>
      </c>
      <c r="HK411" s="7" t="str">
        <f ca="1">IFERROR(IF(HK410+HJ411&gt;HL$4,HK410,HK410+HJ411),"")</f>
        <v/>
      </c>
      <c r="HL411" s="7">
        <f t="shared" ca="1" si="2220"/>
        <v>0</v>
      </c>
      <c r="HM411" s="7">
        <f t="shared" ca="1" si="2086"/>
        <v>0.3990400164629474</v>
      </c>
      <c r="HN411" s="7">
        <f t="shared" ca="1" si="2087"/>
        <v>0.21634459892166802</v>
      </c>
      <c r="HO411" s="7">
        <f t="shared" ca="1" si="2088"/>
        <v>1</v>
      </c>
      <c r="HP411" s="7" t="str">
        <f t="shared" ca="1" si="2089"/>
        <v>3</v>
      </c>
      <c r="HQ411" s="7" t="str">
        <f ca="1">IFERROR(IF(HQ410+HP411&gt;HR$4,HQ410,HQ410+HP411),"")</f>
        <v/>
      </c>
      <c r="HR411" s="7">
        <f t="shared" ca="1" si="2221"/>
        <v>0</v>
      </c>
      <c r="HS411" s="7">
        <f t="shared" ca="1" si="2090"/>
        <v>0.61532609744372158</v>
      </c>
      <c r="HT411" s="7">
        <f t="shared" ca="1" si="2091"/>
        <v>5.851794089384299E-5</v>
      </c>
      <c r="HU411" s="7">
        <f t="shared" ca="1" si="2092"/>
        <v>1</v>
      </c>
      <c r="HV411" s="7" t="str">
        <f t="shared" ca="1" si="2093"/>
        <v>3</v>
      </c>
      <c r="HW411" s="7" t="str">
        <f ca="1">IFERROR(IF(HW410+HV411&gt;HX$4,HW410,HW410+HV411),"")</f>
        <v/>
      </c>
      <c r="HX411" s="7">
        <f t="shared" ca="1" si="2222"/>
        <v>0</v>
      </c>
      <c r="HY411" s="7">
        <f t="shared" ca="1" si="2094"/>
        <v>0.92272319045726914</v>
      </c>
      <c r="HZ411" s="7">
        <f t="shared" ca="1" si="2095"/>
        <v>-0.30733857507265372</v>
      </c>
      <c r="IA411" s="7">
        <f t="shared" ca="1" si="2096"/>
        <v>0</v>
      </c>
      <c r="IB411" s="7">
        <f t="shared" ca="1" si="2097"/>
        <v>0</v>
      </c>
      <c r="IC411" s="7" t="str">
        <f ca="1">IFERROR(IF(IC410+IB411&gt;ID$4,IC410,IC410+IB411),"")</f>
        <v/>
      </c>
      <c r="ID411" s="7">
        <f t="shared" ca="1" si="2223"/>
        <v>0</v>
      </c>
      <c r="IE411" s="7">
        <f t="shared" ca="1" si="2098"/>
        <v>0.18021439164959696</v>
      </c>
      <c r="IF411" s="7">
        <f t="shared" ca="1" si="2099"/>
        <v>0.43517022373501846</v>
      </c>
      <c r="IG411" s="7">
        <f t="shared" ca="1" si="2100"/>
        <v>1</v>
      </c>
      <c r="IH411" s="7" t="str">
        <f t="shared" ca="1" si="2101"/>
        <v>3</v>
      </c>
      <c r="II411" s="7" t="str">
        <f ca="1">IFERROR(IF(II410+IH411&gt;IJ$4,II410,II410+IH411),"")</f>
        <v/>
      </c>
      <c r="IJ411" s="7">
        <f t="shared" ca="1" si="2224"/>
        <v>0</v>
      </c>
      <c r="IK411" s="7">
        <f t="shared" ca="1" si="2102"/>
        <v>0.39370721375952578</v>
      </c>
      <c r="IL411" s="7">
        <f t="shared" ca="1" si="2103"/>
        <v>0.22167740162508964</v>
      </c>
      <c r="IM411" s="7">
        <f t="shared" ca="1" si="2104"/>
        <v>1</v>
      </c>
      <c r="IN411" s="7" t="str">
        <f t="shared" ca="1" si="2105"/>
        <v>3</v>
      </c>
      <c r="IO411" s="7" t="str">
        <f ca="1">IFERROR(IF(IO410+IN411&gt;IP$4,IO410,IO410+IN411),"")</f>
        <v/>
      </c>
      <c r="IP411" s="7">
        <f t="shared" ca="1" si="2225"/>
        <v>0</v>
      </c>
      <c r="IQ411" s="7">
        <f t="shared" ca="1" si="2106"/>
        <v>0.60733183656691436</v>
      </c>
      <c r="IR411" s="7">
        <f t="shared" ca="1" si="2107"/>
        <v>8.0527788177010562E-3</v>
      </c>
      <c r="IS411" s="7">
        <f t="shared" ca="1" si="2108"/>
        <v>1</v>
      </c>
      <c r="IT411" s="7" t="str">
        <f t="shared" ca="1" si="2109"/>
        <v>3</v>
      </c>
      <c r="IU411" s="7" t="str">
        <f ca="1">IFERROR(IF(IU410+IT411&gt;IV$4,IU410,IU410+IT411),"")</f>
        <v/>
      </c>
      <c r="IV411" s="7">
        <f t="shared" ca="1" si="2226"/>
        <v>0</v>
      </c>
      <c r="IW411" s="7">
        <f t="shared" ca="1" si="2110"/>
        <v>0.13386319990014661</v>
      </c>
      <c r="IX411" s="7">
        <f t="shared" ca="1" si="2111"/>
        <v>0.48152141548446881</v>
      </c>
      <c r="IY411" s="7">
        <f t="shared" ca="1" si="2112"/>
        <v>1</v>
      </c>
      <c r="IZ411" s="7" t="str">
        <f t="shared" ca="1" si="2113"/>
        <v>3</v>
      </c>
      <c r="JA411" s="7" t="str">
        <f ca="1">IFERROR(IF(JA410+IZ411&gt;JB$4,JA410,JA410+IZ411),"")</f>
        <v/>
      </c>
      <c r="JB411" s="7">
        <f t="shared" ca="1" si="2227"/>
        <v>0</v>
      </c>
      <c r="JC411" s="7">
        <f t="shared" ca="1" si="2114"/>
        <v>0.2549886786749318</v>
      </c>
      <c r="JD411" s="7">
        <f t="shared" ca="1" si="2115"/>
        <v>0.36039593670968362</v>
      </c>
      <c r="JE411" s="7">
        <f t="shared" ca="1" si="2116"/>
        <v>1</v>
      </c>
      <c r="JF411" s="7" t="str">
        <f t="shared" ca="1" si="2117"/>
        <v>3</v>
      </c>
      <c r="JG411" s="7" t="str">
        <f ca="1">IFERROR(IF(JG410+JF411&gt;JH$4,JG410,JG410+JF411),"")</f>
        <v/>
      </c>
      <c r="JH411" s="7">
        <f t="shared" ca="1" si="2228"/>
        <v>0</v>
      </c>
      <c r="JI411" s="7">
        <f t="shared" ca="1" si="2118"/>
        <v>0.23579691192124008</v>
      </c>
      <c r="JJ411" s="7">
        <f t="shared" ca="1" si="2119"/>
        <v>0.37958770346337534</v>
      </c>
      <c r="JK411" s="7">
        <f t="shared" ca="1" si="2120"/>
        <v>1</v>
      </c>
      <c r="JL411" s="7" t="str">
        <f t="shared" ca="1" si="2121"/>
        <v>3</v>
      </c>
      <c r="JM411" s="7" t="str">
        <f ca="1">IFERROR(IF(JM410+JL411&gt;JN$4,JM410,JM410+JL411),"")</f>
        <v/>
      </c>
      <c r="JN411" s="7">
        <f t="shared" ca="1" si="2229"/>
        <v>0</v>
      </c>
      <c r="JO411" s="7">
        <f t="shared" ca="1" si="2122"/>
        <v>0.46764542994488545</v>
      </c>
      <c r="JP411" s="7">
        <f t="shared" ca="1" si="2123"/>
        <v>0.14773918543972997</v>
      </c>
      <c r="JQ411" s="7">
        <f t="shared" ca="1" si="2124"/>
        <v>1</v>
      </c>
      <c r="JR411" s="7" t="str">
        <f t="shared" ca="1" si="2125"/>
        <v>3</v>
      </c>
      <c r="JS411" s="7" t="str">
        <f ca="1">IFERROR(IF(JS410+JR411&gt;JT$4,JS410,JS410+JR411),"")</f>
        <v/>
      </c>
      <c r="JT411" s="7">
        <f t="shared" ca="1" si="2230"/>
        <v>0</v>
      </c>
      <c r="JU411" s="7">
        <f t="shared" ca="1" si="2126"/>
        <v>0.83873765723993521</v>
      </c>
      <c r="JV411" s="7">
        <f t="shared" ca="1" si="2127"/>
        <v>-0.22335304185531979</v>
      </c>
      <c r="JW411" s="7">
        <f t="shared" ca="1" si="2128"/>
        <v>0</v>
      </c>
      <c r="JX411" s="7">
        <f t="shared" ca="1" si="2129"/>
        <v>0</v>
      </c>
      <c r="JY411" s="7" t="str">
        <f ca="1">IFERROR(IF(JY410+JX411&gt;JZ$4,JY410,JY410+JX411),"")</f>
        <v/>
      </c>
      <c r="JZ411" s="7">
        <f t="shared" ca="1" si="2231"/>
        <v>0</v>
      </c>
      <c r="KA411" s="7">
        <f t="shared" ca="1" si="2130"/>
        <v>0.66182085298255577</v>
      </c>
      <c r="KB411" s="7">
        <f t="shared" ca="1" si="2131"/>
        <v>-4.6436237597940355E-2</v>
      </c>
      <c r="KC411" s="7">
        <f t="shared" ca="1" si="2132"/>
        <v>0</v>
      </c>
      <c r="KD411" s="7">
        <f t="shared" ca="1" si="2133"/>
        <v>0</v>
      </c>
      <c r="KE411" s="7" t="str">
        <f ca="1">IFERROR(IF(KE410+KD411&gt;KF$4,KE410,KE410+KD411),"")</f>
        <v/>
      </c>
      <c r="KF411" s="7">
        <f t="shared" ca="1" si="2232"/>
        <v>0</v>
      </c>
      <c r="KG411" s="7">
        <f t="shared" ca="1" si="2134"/>
        <v>0.60165766003665067</v>
      </c>
      <c r="KH411" s="7">
        <f t="shared" ca="1" si="2135"/>
        <v>1.3726955347964753E-2</v>
      </c>
      <c r="KI411" s="7">
        <f t="shared" ca="1" si="2136"/>
        <v>1</v>
      </c>
      <c r="KJ411" s="7" t="str">
        <f t="shared" ca="1" si="2137"/>
        <v>3</v>
      </c>
      <c r="KK411" s="7" t="str">
        <f ca="1">IFERROR(IF(KK410+KJ411&gt;KL$4,KK410,KK410+KJ411),"")</f>
        <v/>
      </c>
      <c r="KL411" s="7">
        <f t="shared" ca="1" si="2233"/>
        <v>0</v>
      </c>
      <c r="KM411" s="7">
        <f t="shared" ca="1" si="2138"/>
        <v>0.72077502398592097</v>
      </c>
      <c r="KN411" s="7">
        <f t="shared" ca="1" si="2139"/>
        <v>-0.10539040860130555</v>
      </c>
      <c r="KO411" s="7">
        <f t="shared" ca="1" si="2140"/>
        <v>0</v>
      </c>
      <c r="KP411" s="7">
        <f t="shared" ca="1" si="2141"/>
        <v>0</v>
      </c>
      <c r="KQ411" s="7" t="str">
        <f ca="1">IFERROR(IF(KQ410+KP411&gt;KR$4,KQ410,KQ410+KP411),"")</f>
        <v/>
      </c>
      <c r="KR411" s="7">
        <f t="shared" ca="1" si="2234"/>
        <v>0</v>
      </c>
      <c r="KS411" s="7">
        <f t="shared" ca="1" si="2142"/>
        <v>0.11307083971907872</v>
      </c>
      <c r="KT411" s="7">
        <f t="shared" ca="1" si="2143"/>
        <v>0.5023137756655367</v>
      </c>
      <c r="KU411" s="7">
        <f t="shared" ca="1" si="2144"/>
        <v>1</v>
      </c>
      <c r="KV411" s="7" t="str">
        <f t="shared" ca="1" si="2145"/>
        <v>3</v>
      </c>
      <c r="KW411" s="7" t="str">
        <f ca="1">IFERROR(IF(KW410+KV411&gt;KX$4,KW410,KW410+KV411),"")</f>
        <v/>
      </c>
      <c r="KX411" s="7">
        <f t="shared" ca="1" si="2235"/>
        <v>0</v>
      </c>
      <c r="KY411" s="7">
        <f t="shared" ca="1" si="2146"/>
        <v>0.31137548478076937</v>
      </c>
      <c r="KZ411" s="7">
        <f t="shared" ca="1" si="2147"/>
        <v>0.30400913060384605</v>
      </c>
      <c r="LA411" s="7">
        <f t="shared" ca="1" si="2148"/>
        <v>1</v>
      </c>
      <c r="LB411" s="7" t="str">
        <f t="shared" ca="1" si="2149"/>
        <v>3</v>
      </c>
      <c r="LC411" s="7" t="str">
        <f ca="1">IFERROR(IF(LC410+LB411&gt;LD$4,LC410,LC410+LB411),"")</f>
        <v/>
      </c>
      <c r="LD411" s="7">
        <f t="shared" ca="1" si="2236"/>
        <v>0</v>
      </c>
      <c r="LE411" s="7">
        <f t="shared" ca="1" si="2150"/>
        <v>0.77401938482736987</v>
      </c>
      <c r="LF411" s="7">
        <f t="shared" ca="1" si="2151"/>
        <v>-0.15863476944275445</v>
      </c>
      <c r="LG411" s="7">
        <f t="shared" ca="1" si="2152"/>
        <v>0</v>
      </c>
      <c r="LH411" s="7">
        <f t="shared" ca="1" si="2153"/>
        <v>0</v>
      </c>
      <c r="LI411" s="7" t="str">
        <f ca="1">IFERROR(IF(LI410+LH411&gt;LJ$4,LI410,LI410+LH411),"")</f>
        <v/>
      </c>
      <c r="LJ411" s="7">
        <f t="shared" ca="1" si="2237"/>
        <v>0</v>
      </c>
      <c r="LK411" s="7">
        <f t="shared" ca="1" si="2154"/>
        <v>0.3612153897839252</v>
      </c>
      <c r="LL411" s="7">
        <f t="shared" ca="1" si="2155"/>
        <v>0.25416922560069022</v>
      </c>
      <c r="LM411" s="7">
        <f t="shared" ca="1" si="2156"/>
        <v>1</v>
      </c>
      <c r="LN411" s="7" t="str">
        <f t="shared" ca="1" si="2157"/>
        <v>3</v>
      </c>
      <c r="LO411" s="7" t="str">
        <f ca="1">IFERROR(IF(LO410+LN411&gt;LP$4,LO410,LO410+LN411),"")</f>
        <v/>
      </c>
      <c r="LP411" s="7">
        <f t="shared" ca="1" si="2238"/>
        <v>0</v>
      </c>
      <c r="LQ411" s="7">
        <f t="shared" ca="1" si="2158"/>
        <v>0.10948476587386891</v>
      </c>
      <c r="LR411" s="7">
        <f t="shared" ca="1" si="2159"/>
        <v>0.50589984951074651</v>
      </c>
      <c r="LS411" s="7">
        <f t="shared" ca="1" si="2160"/>
        <v>1</v>
      </c>
      <c r="LT411" s="7" t="str">
        <f t="shared" ca="1" si="2161"/>
        <v>3</v>
      </c>
      <c r="LU411" s="7" t="str">
        <f ca="1">IFERROR(IF(LU410+LT411&gt;LV$4,LU410,LU410+LT411),"")</f>
        <v/>
      </c>
      <c r="LV411" s="7">
        <f t="shared" ca="1" si="2239"/>
        <v>0</v>
      </c>
      <c r="LW411" s="7">
        <f t="shared" ca="1" si="2162"/>
        <v>0.56312896657433298</v>
      </c>
      <c r="LX411" s="7">
        <f t="shared" ca="1" si="2163"/>
        <v>5.225564881028244E-2</v>
      </c>
      <c r="LY411" s="7">
        <f t="shared" ca="1" si="2164"/>
        <v>1</v>
      </c>
      <c r="LZ411" s="7" t="str">
        <f t="shared" ca="1" si="2165"/>
        <v>3</v>
      </c>
      <c r="MA411" s="7" t="str">
        <f ca="1">IFERROR(IF(MA410+LZ411&gt;MB$4,MA410,MA410+LZ411),"")</f>
        <v/>
      </c>
      <c r="MB411" s="7">
        <f t="shared" ca="1" si="2240"/>
        <v>0</v>
      </c>
      <c r="MC411" s="7">
        <f t="shared" ca="1" si="2166"/>
        <v>0.60856938201672406</v>
      </c>
      <c r="MD411" s="7">
        <f t="shared" ca="1" si="2167"/>
        <v>6.8152333678913601E-3</v>
      </c>
      <c r="ME411" s="7">
        <f t="shared" ca="1" si="2168"/>
        <v>1</v>
      </c>
      <c r="MF411" s="7" t="str">
        <f t="shared" ca="1" si="2169"/>
        <v>3</v>
      </c>
      <c r="MG411" s="7" t="str">
        <f ca="1">IFERROR(IF(MG410+MF411&gt;MH$4,MG410,MG410+MF411),"")</f>
        <v/>
      </c>
      <c r="MH411" s="7">
        <f t="shared" ca="1" si="2241"/>
        <v>0</v>
      </c>
      <c r="MI411" s="7">
        <f t="shared" ca="1" si="2170"/>
        <v>0.17177333978223397</v>
      </c>
      <c r="MJ411" s="7">
        <f t="shared" ca="1" si="2171"/>
        <v>0.44361127560238145</v>
      </c>
      <c r="MK411" s="7">
        <f t="shared" ca="1" si="2172"/>
        <v>1</v>
      </c>
      <c r="ML411" s="7" t="str">
        <f t="shared" ca="1" si="2173"/>
        <v>3</v>
      </c>
      <c r="MM411" s="7" t="str">
        <f ca="1">IFERROR(IF(MM410+ML411&gt;MN$4,MM410,MM410+ML411),"")</f>
        <v/>
      </c>
      <c r="MN411" s="7">
        <f t="shared" ca="1" si="2242"/>
        <v>0</v>
      </c>
      <c r="MO411" s="7">
        <f t="shared" ca="1" si="2174"/>
        <v>0.89373119968305448</v>
      </c>
      <c r="MP411" s="7">
        <f t="shared" ca="1" si="2175"/>
        <v>-0.27834658429843906</v>
      </c>
      <c r="MQ411" s="7">
        <f t="shared" ca="1" si="2176"/>
        <v>0</v>
      </c>
      <c r="MR411" s="7">
        <f t="shared" ca="1" si="2177"/>
        <v>0</v>
      </c>
      <c r="MS411" s="7" t="str">
        <f ca="1">IFERROR(IF(MS410+MR411&gt;MT$4,MS410,MS410+MR411),"")</f>
        <v/>
      </c>
      <c r="MT411" s="7">
        <f t="shared" ca="1" si="2243"/>
        <v>0</v>
      </c>
      <c r="MU411" s="7">
        <f t="shared" ca="1" si="2178"/>
        <v>0.42744009229520685</v>
      </c>
      <c r="MV411" s="7">
        <f t="shared" ca="1" si="2179"/>
        <v>0.18794452308940857</v>
      </c>
      <c r="MW411" s="7">
        <f t="shared" ca="1" si="2180"/>
        <v>1</v>
      </c>
      <c r="MX411" s="7" t="str">
        <f t="shared" ca="1" si="2181"/>
        <v>3</v>
      </c>
      <c r="MY411" s="7" t="str">
        <f ca="1">IFERROR(IF(MY410+MX411&gt;MZ$4,MY410,MY410+MX411),"")</f>
        <v/>
      </c>
      <c r="MZ411" s="7">
        <f t="shared" ca="1" si="2244"/>
        <v>0</v>
      </c>
      <c r="NA411" s="7">
        <f t="shared" ca="1" si="2182"/>
        <v>0.91837726582338552</v>
      </c>
      <c r="NB411" s="7">
        <f t="shared" ca="1" si="2183"/>
        <v>-0.30299265043877011</v>
      </c>
      <c r="NC411" s="7">
        <f t="shared" ca="1" si="2184"/>
        <v>0</v>
      </c>
      <c r="ND411" s="7">
        <f t="shared" ca="1" si="2185"/>
        <v>0</v>
      </c>
      <c r="NE411" s="7" t="str">
        <f ca="1">IFERROR(IF(NE410+ND411&gt;NF$4,NE410,NE410+ND411),"")</f>
        <v/>
      </c>
      <c r="NF411" s="7">
        <f t="shared" ca="1" si="2245"/>
        <v>0</v>
      </c>
      <c r="NG411" s="7">
        <f t="shared" ca="1" si="2186"/>
        <v>0.53983711925861066</v>
      </c>
      <c r="NH411" s="7">
        <f t="shared" ca="1" si="2187"/>
        <v>7.5547496126004754E-2</v>
      </c>
      <c r="NI411" s="7">
        <f t="shared" ca="1" si="2188"/>
        <v>1</v>
      </c>
      <c r="NJ411" s="7" t="str">
        <f t="shared" ca="1" si="2189"/>
        <v>3</v>
      </c>
      <c r="NK411" s="7" t="str">
        <f ca="1">IFERROR(IF(NK410+NJ411&gt;NL$4,NK410,NK410+NJ411),"")</f>
        <v/>
      </c>
      <c r="NL411" s="7">
        <f t="shared" ca="1" si="2246"/>
        <v>0</v>
      </c>
      <c r="NM411" s="7">
        <f t="shared" ca="1" si="2190"/>
        <v>0.48304192877206786</v>
      </c>
      <c r="NN411" s="7">
        <f t="shared" ca="1" si="2191"/>
        <v>0.13234268661254756</v>
      </c>
      <c r="NO411" s="7">
        <f t="shared" ca="1" si="2192"/>
        <v>1</v>
      </c>
      <c r="NP411" s="7" t="str">
        <f t="shared" ca="1" si="2193"/>
        <v>3</v>
      </c>
      <c r="NQ411" s="7" t="str">
        <f ca="1">IFERROR(IF(NQ410+NP411&gt;NR$4,NQ410,NQ410+NP411),"")</f>
        <v/>
      </c>
      <c r="NR411" s="7">
        <f t="shared" ca="1" si="2247"/>
        <v>0</v>
      </c>
      <c r="NT411">
        <v>413</v>
      </c>
      <c r="NU411" s="7" t="s">
        <v>19</v>
      </c>
      <c r="NV411" s="7" t="str">
        <f t="shared" ca="1" si="1987"/>
        <v/>
      </c>
      <c r="NW411" s="7" t="str">
        <f t="shared" ca="1" si="2194"/>
        <v/>
      </c>
      <c r="NX411" t="str">
        <f ca="1">IFERROR(VLOOKUP(NT411,$K$3:$AK$568,8,FALSE),"")</f>
        <v/>
      </c>
      <c r="NY411" t="str">
        <f ca="1">IFERROR(VLOOKUP(NT411,$K$3:$AK$568,9,FALSE),"")</f>
        <v/>
      </c>
      <c r="NZ411" s="7" t="str">
        <f ca="1">IFERROR(VLOOKUP(NT411,$K$3:$AK$568,27,FALSE),"")</f>
        <v/>
      </c>
      <c r="OB411">
        <v>413</v>
      </c>
      <c r="OC411" s="7" t="s">
        <v>19</v>
      </c>
      <c r="OD411" t="e">
        <f t="shared" ca="1" si="2248"/>
        <v>#N/A</v>
      </c>
      <c r="OE411" s="7" t="str">
        <f t="shared" ca="1" si="2249"/>
        <v/>
      </c>
      <c r="OF411" s="7" t="str">
        <f t="shared" ca="1" si="2250"/>
        <v/>
      </c>
      <c r="OG411" t="str">
        <f t="shared" ca="1" si="2251"/>
        <v/>
      </c>
      <c r="OI411">
        <v>413</v>
      </c>
      <c r="OJ411" s="7" t="s">
        <v>19</v>
      </c>
      <c r="OK411" s="7" t="str">
        <f t="shared" ca="1" si="2252"/>
        <v/>
      </c>
      <c r="OL411" s="7" t="str">
        <f t="shared" ca="1" si="2253"/>
        <v/>
      </c>
      <c r="OM411" t="str">
        <f ca="1">IFERROR(VLOOKUP(OI411,$L$3:$AK$568,7,FALSE),"")</f>
        <v/>
      </c>
      <c r="ON411" t="str">
        <f ca="1">IFERROR(VLOOKUP(OI411,$L$3:$AK$568,8,FALSE),"")</f>
        <v/>
      </c>
      <c r="OO411" s="7" t="str">
        <f ca="1">IFERROR(VLOOKUP(OI411,$L$3:$AK$568,26,FALSE),"")</f>
        <v/>
      </c>
      <c r="OQ411">
        <v>413</v>
      </c>
      <c r="OR411" s="7" t="s">
        <v>19</v>
      </c>
      <c r="OS411" t="e">
        <f t="shared" ca="1" si="2254"/>
        <v>#N/A</v>
      </c>
      <c r="OT411" s="7" t="str">
        <f t="shared" ca="1" si="2255"/>
        <v/>
      </c>
      <c r="OU411" s="7" t="str">
        <f t="shared" ca="1" si="2256"/>
        <v/>
      </c>
      <c r="OV411" t="str">
        <f t="shared" ca="1" si="2257"/>
        <v/>
      </c>
      <c r="OX411">
        <v>413</v>
      </c>
      <c r="OY411" s="7" t="s">
        <v>19</v>
      </c>
      <c r="OZ411" s="7" t="str">
        <f t="shared" ca="1" si="2258"/>
        <v/>
      </c>
      <c r="PA411" s="7" t="str">
        <f t="shared" ca="1" si="2259"/>
        <v/>
      </c>
      <c r="PB411" t="str">
        <f ca="1">IFERROR(VLOOKUP(OX411,$M$3:$AK$568,6,FALSE),"")</f>
        <v/>
      </c>
      <c r="PC411" t="str">
        <f ca="1">IFERROR(VLOOKUP(OX411,$M$3:$AK$568,7,FALSE),"")</f>
        <v/>
      </c>
      <c r="PD411" s="7" t="str">
        <f ca="1">IFERROR(VLOOKUP(OX411,$M$3:$AK$568,25,FALSE),"")</f>
        <v/>
      </c>
      <c r="PF411">
        <v>413</v>
      </c>
      <c r="PG411" s="7" t="s">
        <v>19</v>
      </c>
      <c r="PH411" t="e">
        <f t="shared" ca="1" si="2260"/>
        <v>#N/A</v>
      </c>
      <c r="PI411" s="7" t="str">
        <f t="shared" ca="1" si="2261"/>
        <v/>
      </c>
      <c r="PJ411" s="7" t="str">
        <f t="shared" ca="1" si="2262"/>
        <v/>
      </c>
      <c r="PK411" t="str">
        <f t="shared" ca="1" si="2263"/>
        <v/>
      </c>
      <c r="PM411">
        <v>413</v>
      </c>
      <c r="PN411" s="7" t="s">
        <v>19</v>
      </c>
      <c r="PO411" s="202" t="str">
        <f t="shared" ca="1" si="2264"/>
        <v/>
      </c>
      <c r="PP411" s="7" t="str">
        <f t="shared" ca="1" si="2265"/>
        <v/>
      </c>
      <c r="PQ411" t="str">
        <f ca="1">IFERROR(VLOOKUP(PM411,$G$325:$R$409,12,FALSE),"")</f>
        <v/>
      </c>
      <c r="PR411" t="e">
        <f ca="1">VLOOKUP(PM411,$G$324:$Q$409,11,FALSE)</f>
        <v>#N/A</v>
      </c>
      <c r="PS411" s="7" t="str">
        <f ca="1">VLOOKUP(PQ411,$R$325:$Y$409,8,FALSE)</f>
        <v>- -</v>
      </c>
      <c r="PT411" s="7">
        <f ca="1">ReSt</f>
        <v>-4</v>
      </c>
      <c r="PU411" s="7" t="e">
        <f t="shared" ca="1" si="2266"/>
        <v>#N/A</v>
      </c>
      <c r="PV411" s="7" t="e">
        <f t="shared" ca="1" si="2267"/>
        <v>#N/A</v>
      </c>
      <c r="PW411" s="7" t="str">
        <f ca="1">VLOOKUP(PQ411,$R$325:$AK$409,8,FALSE)</f>
        <v>- -</v>
      </c>
      <c r="PX411" s="7"/>
      <c r="PY411">
        <v>413</v>
      </c>
      <c r="PZ411" s="7" t="s">
        <v>19</v>
      </c>
      <c r="QA411" t="str">
        <f t="shared" ca="1" si="2268"/>
        <v/>
      </c>
      <c r="QB411" s="7" t="str">
        <f t="shared" ca="1" si="2269"/>
        <v/>
      </c>
      <c r="QC411" s="7" t="str">
        <f t="shared" ca="1" si="2270"/>
        <v/>
      </c>
      <c r="QD411" t="str">
        <f t="shared" ca="1" si="2271"/>
        <v/>
      </c>
      <c r="QF411">
        <v>413</v>
      </c>
      <c r="QG411" s="7" t="s">
        <v>19</v>
      </c>
      <c r="QH411" s="7" t="str">
        <f t="shared" ca="1" si="2272"/>
        <v/>
      </c>
      <c r="QI411" s="7" t="e">
        <f t="shared" ca="1" si="2273"/>
        <v>#VALUE!</v>
      </c>
      <c r="QJ411" t="e">
        <f t="shared" ca="1" si="2274"/>
        <v>#N/A</v>
      </c>
      <c r="QK411" s="7" t="e">
        <f t="shared" ca="1" si="2275"/>
        <v>#N/A</v>
      </c>
      <c r="QM411">
        <v>413</v>
      </c>
      <c r="QN411" s="7" t="s">
        <v>19</v>
      </c>
      <c r="QO411" t="str">
        <f t="shared" ca="1" si="2276"/>
        <v/>
      </c>
      <c r="QP411" s="7" t="str">
        <f t="shared" ca="1" si="2277"/>
        <v/>
      </c>
      <c r="QQ411" t="str">
        <f t="shared" ca="1" si="2278"/>
        <v/>
      </c>
    </row>
    <row r="412" spans="1:459" x14ac:dyDescent="0.25">
      <c r="A412" s="240" t="str">
        <f>IF('Character Sheet'!$B$4="Creature","N","Y")</f>
        <v>Y</v>
      </c>
      <c r="C412" s="75"/>
      <c r="D412" s="76"/>
      <c r="F412" s="75"/>
      <c r="G412" s="76"/>
      <c r="I412" s="75"/>
      <c r="J412" s="85"/>
      <c r="K412" s="85">
        <f t="shared" ca="1" si="1951"/>
        <v>7</v>
      </c>
      <c r="L412" s="85">
        <f t="shared" ca="1" si="1924"/>
        <v>7</v>
      </c>
      <c r="M412" s="70">
        <f t="shared" ca="1" si="2288"/>
        <v>18</v>
      </c>
      <c r="O412" s="222">
        <f ca="1">BP412</f>
        <v>418</v>
      </c>
      <c r="Q412" s="7" t="s">
        <v>1759</v>
      </c>
      <c r="R412" s="9" t="s">
        <v>1546</v>
      </c>
      <c r="S412" s="9" t="s">
        <v>2029</v>
      </c>
      <c r="T412" s="61" t="str">
        <f>SUBSTITUTE(IFERROR(IFERROR(VLOOKUP(R412,'[1]Skill Statistics'!$A$3:$C$513,2,FALSE),VLOOKUP(Q412,'[1]Skill Statistics'!$A$3:$C$513,2,FALSE)),T411),"R*","ReSt")</f>
        <v>ReSt/ReSt</v>
      </c>
      <c r="U412" s="61" t="str">
        <f>IFERROR(IFERROR(VLOOKUP(R412,'[1]Skill Statistics'!$A$3:$C$513,3,FALSE),VLOOKUP(Q412,'[1]Skill Statistics'!$A$3:$C$513,3,FALSE)),U411)</f>
        <v>Me</v>
      </c>
      <c r="V412" s="61" t="str">
        <f>IF(ISNUMBER(SEARCH("Category",R412)),"- -",IFERROR(IFERROR(VLOOKUP(Q412,[1]Professions!$A$4:$AM$288,MATCH(Profession,[1]Professions!$A$1:$AM$1,0),FALSE),VLOOKUP(Q412,Calculations!$B$91:$I$95,8,FALSE)),"- -"))</f>
        <v>4 / 6</v>
      </c>
      <c r="W412" s="60">
        <f ca="1">BL412</f>
        <v>0</v>
      </c>
      <c r="X412" s="7">
        <f ca="1">IFERROR(VLOOKUP(R412,$BS$6:$NR$519,MATCH(ActualLevel,$BS$3:$NR$3,0),FALSE),"- -")</f>
        <v>0</v>
      </c>
      <c r="Y412" s="7">
        <f t="shared" ca="1" si="1925"/>
        <v>0</v>
      </c>
      <c r="Z412" s="7">
        <f ca="1">IFERROR(VLOOKUP(Y412,Charts!$BQ$2:$BR$52,2,FALSE),"- -")</f>
        <v>-25</v>
      </c>
      <c r="AA412" s="7">
        <f t="shared" ca="1" si="1599"/>
        <v>-1</v>
      </c>
      <c r="AB412" s="7">
        <f t="shared" ca="1" si="1920"/>
        <v>0</v>
      </c>
      <c r="AC412" s="7"/>
      <c r="AD412" s="7"/>
      <c r="AE412" s="7"/>
      <c r="AF412" s="7"/>
      <c r="AG412" s="7"/>
      <c r="AH412" s="43"/>
      <c r="AI412" s="7"/>
      <c r="AJ412" s="7"/>
      <c r="AK412" s="7">
        <f t="shared" ca="1" si="1600"/>
        <v>-26</v>
      </c>
      <c r="AL412" s="7"/>
      <c r="AM412" s="69">
        <f>IFERROR(VLOOKUP(R412,'[1]Skill Statistics'!$A$3:$AN$513,MATCH(Profession,'[1]Skill Statistics'!$A$2:$AN$2,0),FALSE),0)</f>
        <v>0</v>
      </c>
      <c r="AN412" s="85">
        <f>IFERROR(VLOOKUP(Q412,'[1]Skill Statistics'!$A$3:$BK$513,MATCH(Archetype,'[1]Skill Statistics'!$A$2:$BK$2,0),FALSE),0)</f>
        <v>0</v>
      </c>
      <c r="AO412" s="85">
        <f>IFERROR(VLOOKUP(Q412,'[1]Skill Statistics'!$A$3:$BB$513,MATCH(Race,'[1]Skill Statistics'!$A$2:$BB$2,0),FALSE),0)</f>
        <v>0</v>
      </c>
      <c r="AP412" s="85">
        <f t="shared" ca="1" si="2195"/>
        <v>-0.1</v>
      </c>
      <c r="AQ412" s="70"/>
      <c r="AS412" s="69">
        <f>IFERROR(VLOOKUP(Q412,'[1]Professional Skills'!$A$4:$AM$288,MATCH(Profession,'[1]Professional Skills'!$A$3:$AM$3,0),FALSE),"- -")</f>
        <v>0</v>
      </c>
      <c r="AT412" t="s">
        <v>1812</v>
      </c>
      <c r="AU412" s="7" t="str">
        <f t="shared" si="1922"/>
        <v/>
      </c>
      <c r="AV412" s="7">
        <f t="shared" ca="1" si="1921"/>
        <v>0</v>
      </c>
      <c r="AW412" t="str">
        <f t="shared" si="2279"/>
        <v/>
      </c>
      <c r="AX412" t="str">
        <f>IFERROR(_xlfn.RANK.EQ(AW412,$AW$5:$AW$568),"")</f>
        <v/>
      </c>
      <c r="AY412">
        <f t="shared" si="1595"/>
        <v>0</v>
      </c>
      <c r="AZ412" s="70" t="str">
        <f t="shared" si="1601"/>
        <v/>
      </c>
      <c r="BB412" s="69" t="str">
        <f>IFERROR(IF(Q412="Language",VLOOKUP(R412,[1]Cultures!$B$4:$N$218,MATCH(Culture,[1]Cultures!$B$3:$N$3,0),FALSE),VLOOKUP(Q412,[1]Cultures!$B$4:$O$212,MATCH(Culture,[1]Cultures!$B$3:$O$3,0),FALSE)),"- -")</f>
        <v>- -</v>
      </c>
      <c r="BC412" t="s">
        <v>1812</v>
      </c>
      <c r="BD412">
        <f t="shared" ca="1" si="1899"/>
        <v>1.528332501364249E-2</v>
      </c>
      <c r="BE412">
        <f t="shared" ca="1" si="2280"/>
        <v>-8.4716674986357515E-2</v>
      </c>
      <c r="BH412">
        <f ca="1">_xlfn.RANK.EQ(BE412,$BE$411:$BE$418)</f>
        <v>8</v>
      </c>
      <c r="BI412" s="7">
        <f ca="1">IFERROR(IF(BH412=1,IF(BB412=1,1,IF(BB412=2,2,IF(BH412=2,IF(BB412=3,1,IF(BB412&gt;=4,2,IF(BH412=3,IF(BB412=5,1,IF(BB412&gt;=6,2,IF(BH412=4,IF(BB412=7,1,IF(BB412&gt;=8,2,IF(BH412=5,IF(BB412=9,1,IF(BB412&gt;=10,2,0)),0))),0))),0))),0))),0)+(IF(BC412="*",0,BB412)),"- -")</f>
        <v>0</v>
      </c>
      <c r="BK412" s="7"/>
      <c r="BL412" s="70">
        <f ca="1">IF(V412="- -","- -",SUM(BI412:BK412))</f>
        <v>0</v>
      </c>
      <c r="BN412" s="69">
        <f>IFERROR(VLOOKUP(V412,Charts!$BT$2:$BV$14,3,FALSE),"- -")</f>
        <v>0.53846153846153844</v>
      </c>
      <c r="BO412" s="85">
        <f t="shared" ca="1" si="2196"/>
        <v>0.47224240427286279</v>
      </c>
      <c r="BP412" s="70">
        <f t="shared" ca="1" si="2281"/>
        <v>418</v>
      </c>
      <c r="BR412" s="7">
        <v>411</v>
      </c>
      <c r="BS412" s="9" t="str">
        <f ca="1">VLOOKUP(BR412,$O$3:$R$568,4,FALSE)</f>
        <v>Footwork</v>
      </c>
      <c r="BT412" s="7" t="str">
        <f ca="1">VLOOKUP(BS412,$R$3:$V$568,5,FALSE)</f>
        <v>3 / 5</v>
      </c>
      <c r="BU412" s="7">
        <f ca="1">VLOOKUP(BT412,Charts!$BT$2:$BV$14,3,FALSE)</f>
        <v>0.61538461538461542</v>
      </c>
      <c r="BV412" s="7" t="str">
        <f t="shared" ca="1" si="1988"/>
        <v>3</v>
      </c>
      <c r="BW412" s="7" t="str">
        <f t="shared" ca="1" si="1989"/>
        <v>5</v>
      </c>
      <c r="BY412" s="7">
        <f t="shared" ca="1" si="1990"/>
        <v>0.81138966728964335</v>
      </c>
      <c r="BZ412" s="7">
        <f t="shared" ca="1" si="1991"/>
        <v>-0.19600505190502793</v>
      </c>
      <c r="CA412" s="7">
        <f t="shared" ca="1" si="1992"/>
        <v>0</v>
      </c>
      <c r="CB412" s="7">
        <f t="shared" ca="1" si="1993"/>
        <v>0</v>
      </c>
      <c r="CC412" s="7" t="str">
        <f ca="1">IFERROR(IF(CC411+CB412&gt;CD$4,CC411,CC411+CB412),"")</f>
        <v/>
      </c>
      <c r="CD412" s="7">
        <f t="shared" ca="1" si="2197"/>
        <v>0</v>
      </c>
      <c r="CE412" s="7">
        <f t="shared" ca="1" si="1994"/>
        <v>0.68259367793945269</v>
      </c>
      <c r="CF412" s="7">
        <f t="shared" ca="1" si="1995"/>
        <v>-6.7209062554837273E-2</v>
      </c>
      <c r="CG412" s="7">
        <f t="shared" ca="1" si="1996"/>
        <v>0</v>
      </c>
      <c r="CH412" s="7">
        <f t="shared" ca="1" si="1997"/>
        <v>0</v>
      </c>
      <c r="CI412" s="7" t="str">
        <f ca="1">IFERROR(IF(CI411+CH412&gt;CJ$4,CI411,CI411+CH412),"")</f>
        <v/>
      </c>
      <c r="CJ412" s="7">
        <f t="shared" ca="1" si="2198"/>
        <v>0</v>
      </c>
      <c r="CK412" s="7">
        <f t="shared" ca="1" si="1998"/>
        <v>0.39528643315367251</v>
      </c>
      <c r="CL412" s="7">
        <f t="shared" ca="1" si="1999"/>
        <v>0.22009818223094291</v>
      </c>
      <c r="CM412" s="7">
        <f t="shared" ca="1" si="2000"/>
        <v>1</v>
      </c>
      <c r="CN412" s="7" t="str">
        <f t="shared" ca="1" si="2001"/>
        <v>3</v>
      </c>
      <c r="CO412" s="7" t="str">
        <f ca="1">IFERROR(IF(CO411+CN412&gt;CP$4,CO411,CO411+CN412),"")</f>
        <v/>
      </c>
      <c r="CP412" s="7">
        <f t="shared" ca="1" si="2199"/>
        <v>0</v>
      </c>
      <c r="CQ412" s="7">
        <f t="shared" ca="1" si="2002"/>
        <v>0.92279957473664453</v>
      </c>
      <c r="CR412" s="7">
        <f t="shared" ca="1" si="2003"/>
        <v>-0.30741495935202912</v>
      </c>
      <c r="CS412" s="7">
        <f t="shared" ca="1" si="2004"/>
        <v>0</v>
      </c>
      <c r="CT412" s="7">
        <f t="shared" ca="1" si="2005"/>
        <v>0</v>
      </c>
      <c r="CU412" s="7" t="str">
        <f ca="1">IFERROR(IF(CU411+CT412&gt;CV$4,CU411,CU411+CT412),"")</f>
        <v/>
      </c>
      <c r="CV412" s="7">
        <f t="shared" ca="1" si="2200"/>
        <v>0</v>
      </c>
      <c r="CW412" s="7">
        <f t="shared" ca="1" si="2006"/>
        <v>0.52813285665397525</v>
      </c>
      <c r="CX412" s="7">
        <f t="shared" ca="1" si="2007"/>
        <v>8.7251758730640172E-2</v>
      </c>
      <c r="CY412" s="7">
        <f t="shared" ca="1" si="2008"/>
        <v>1</v>
      </c>
      <c r="CZ412" s="7" t="str">
        <f t="shared" ca="1" si="2009"/>
        <v>3</v>
      </c>
      <c r="DA412" s="7" t="str">
        <f ca="1">IFERROR(IF(DA411+CZ412&gt;DB$4,DA411,DA411+CZ412),"")</f>
        <v/>
      </c>
      <c r="DB412" s="7">
        <f t="shared" ca="1" si="2201"/>
        <v>0</v>
      </c>
      <c r="DC412" s="7">
        <f t="shared" ca="1" si="2010"/>
        <v>0.4818549959886026</v>
      </c>
      <c r="DD412" s="7">
        <f t="shared" ca="1" si="2011"/>
        <v>0.13352961939601282</v>
      </c>
      <c r="DE412" s="7">
        <f t="shared" ca="1" si="2012"/>
        <v>1</v>
      </c>
      <c r="DF412" s="7" t="str">
        <f t="shared" ca="1" si="2013"/>
        <v>3</v>
      </c>
      <c r="DG412" s="7" t="str">
        <f ca="1">IFERROR(IF(DG411+DF412&gt;DH$4,DG411,DG411+DF412),"")</f>
        <v/>
      </c>
      <c r="DH412" s="7">
        <f t="shared" ca="1" si="2202"/>
        <v>0</v>
      </c>
      <c r="DI412" s="7">
        <f t="shared" ca="1" si="2014"/>
        <v>0.40875076411694633</v>
      </c>
      <c r="DJ412" s="7">
        <f t="shared" ca="1" si="2015"/>
        <v>0.20663385126766909</v>
      </c>
      <c r="DK412" s="7">
        <f t="shared" ca="1" si="2016"/>
        <v>1</v>
      </c>
      <c r="DL412" s="7" t="str">
        <f t="shared" ca="1" si="2017"/>
        <v>3</v>
      </c>
      <c r="DM412" s="7" t="str">
        <f ca="1">IFERROR(IF(DM411+DL412&gt;DN$4,DM411,DM411+DL412),"")</f>
        <v/>
      </c>
      <c r="DN412" s="7">
        <f t="shared" ca="1" si="2203"/>
        <v>0</v>
      </c>
      <c r="DO412" s="7">
        <f t="shared" ca="1" si="2018"/>
        <v>0.81833403425277385</v>
      </c>
      <c r="DP412" s="7">
        <f t="shared" ca="1" si="2019"/>
        <v>-0.20294941886815843</v>
      </c>
      <c r="DQ412" s="7">
        <f t="shared" ca="1" si="2020"/>
        <v>0</v>
      </c>
      <c r="DR412" s="7">
        <f t="shared" ca="1" si="2021"/>
        <v>0</v>
      </c>
      <c r="DS412" s="7" t="str">
        <f ca="1">IFERROR(IF(DS411+DR412&gt;DT$4,DS411,DS411+DR412),"")</f>
        <v/>
      </c>
      <c r="DT412" s="7">
        <f t="shared" ca="1" si="2204"/>
        <v>0</v>
      </c>
      <c r="DU412" s="7">
        <f t="shared" ca="1" si="2022"/>
        <v>0.19252896305305267</v>
      </c>
      <c r="DV412" s="7">
        <f t="shared" ca="1" si="2023"/>
        <v>0.42285565233156275</v>
      </c>
      <c r="DW412" s="7">
        <f t="shared" ca="1" si="2024"/>
        <v>1</v>
      </c>
      <c r="DX412" s="7" t="str">
        <f t="shared" ca="1" si="2025"/>
        <v>3</v>
      </c>
      <c r="DY412" s="7" t="str">
        <f ca="1">IFERROR(IF(DY411+DX412&gt;DZ$4,DY411,DY411+DX412),"")</f>
        <v/>
      </c>
      <c r="DZ412" s="7">
        <f t="shared" ca="1" si="2205"/>
        <v>0</v>
      </c>
      <c r="EA412" s="7">
        <f t="shared" ca="1" si="2026"/>
        <v>0.25116347349419799</v>
      </c>
      <c r="EB412" s="7">
        <f t="shared" ca="1" si="2027"/>
        <v>0.36422114189041743</v>
      </c>
      <c r="EC412" s="7">
        <f t="shared" ca="1" si="2028"/>
        <v>1</v>
      </c>
      <c r="ED412" s="7" t="str">
        <f t="shared" ca="1" si="2029"/>
        <v>3</v>
      </c>
      <c r="EE412" s="7" t="str">
        <f ca="1">IFERROR(IF(EE411+ED412&gt;EF$4,EE411,EE411+ED412),"")</f>
        <v/>
      </c>
      <c r="EF412" s="7">
        <f t="shared" ca="1" si="2206"/>
        <v>0</v>
      </c>
      <c r="EG412" s="7">
        <f t="shared" ca="1" si="2030"/>
        <v>0.86717945103542815</v>
      </c>
      <c r="EH412" s="7">
        <f t="shared" ca="1" si="2031"/>
        <v>-0.25179483565081273</v>
      </c>
      <c r="EI412" s="7">
        <f t="shared" ca="1" si="2032"/>
        <v>0</v>
      </c>
      <c r="EJ412" s="7">
        <f t="shared" ca="1" si="2033"/>
        <v>0</v>
      </c>
      <c r="EK412" s="7" t="str">
        <f ca="1">IFERROR(IF(EK411+EJ412&gt;EL$4,EK411,EK411+EJ412),"")</f>
        <v/>
      </c>
      <c r="EL412" s="7">
        <f t="shared" ca="1" si="2207"/>
        <v>0</v>
      </c>
      <c r="EM412" s="7">
        <f t="shared" ca="1" si="2034"/>
        <v>0.97707654368588148</v>
      </c>
      <c r="EN412" s="7">
        <f t="shared" ca="1" si="2035"/>
        <v>-0.36169192830126606</v>
      </c>
      <c r="EO412" s="7">
        <f t="shared" ca="1" si="2036"/>
        <v>0</v>
      </c>
      <c r="EP412" s="7">
        <f t="shared" ca="1" si="2037"/>
        <v>0</v>
      </c>
      <c r="EQ412" s="7" t="str">
        <f ca="1">IFERROR(IF(EQ411+EP412&gt;ER$4,EQ411,EQ411+EP412),"")</f>
        <v/>
      </c>
      <c r="ER412" s="7">
        <f t="shared" ca="1" si="2208"/>
        <v>0</v>
      </c>
      <c r="ES412" s="7">
        <f t="shared" ca="1" si="2038"/>
        <v>0.39746766656281762</v>
      </c>
      <c r="ET412" s="7">
        <f t="shared" ca="1" si="2039"/>
        <v>0.2179169488217978</v>
      </c>
      <c r="EU412" s="7">
        <f t="shared" ca="1" si="2040"/>
        <v>1</v>
      </c>
      <c r="EV412" s="7" t="str">
        <f t="shared" ca="1" si="2041"/>
        <v>3</v>
      </c>
      <c r="EW412" s="7" t="str">
        <f ca="1">IFERROR(IF(EW411+EV412&gt;EX$4,EW411,EW411+EV412),"")</f>
        <v/>
      </c>
      <c r="EX412" s="7">
        <f t="shared" ca="1" si="2209"/>
        <v>0</v>
      </c>
      <c r="EY412" s="7">
        <f t="shared" ca="1" si="2042"/>
        <v>0.52593290857288988</v>
      </c>
      <c r="EZ412" s="7">
        <f t="shared" ca="1" si="2043"/>
        <v>8.945170681172554E-2</v>
      </c>
      <c r="FA412" s="7">
        <f t="shared" ca="1" si="2044"/>
        <v>1</v>
      </c>
      <c r="FB412" s="7" t="str">
        <f t="shared" ca="1" si="2045"/>
        <v>3</v>
      </c>
      <c r="FC412" s="7" t="str">
        <f ca="1">IFERROR(IF(FC411+FB412&gt;FD$4,FC411,FC411+FB412),"")</f>
        <v/>
      </c>
      <c r="FD412" s="7">
        <f t="shared" ca="1" si="2210"/>
        <v>0</v>
      </c>
      <c r="FE412" s="7">
        <f t="shared" ca="1" si="2046"/>
        <v>0.5864340271024967</v>
      </c>
      <c r="FF412" s="7">
        <f t="shared" ca="1" si="2047"/>
        <v>2.8950588282118717E-2</v>
      </c>
      <c r="FG412" s="7">
        <f t="shared" ca="1" si="2048"/>
        <v>1</v>
      </c>
      <c r="FH412" s="7" t="str">
        <f t="shared" ca="1" si="2049"/>
        <v>3</v>
      </c>
      <c r="FI412" s="7" t="str">
        <f ca="1">IFERROR(IF(FI411+FH412&gt;FJ$4,FI411,FI411+FH412),"")</f>
        <v/>
      </c>
      <c r="FJ412" s="7">
        <f t="shared" ca="1" si="2211"/>
        <v>0</v>
      </c>
      <c r="FK412" s="7">
        <f t="shared" ca="1" si="2050"/>
        <v>0.84293538831906001</v>
      </c>
      <c r="FL412" s="7">
        <f t="shared" ca="1" si="2051"/>
        <v>-0.22755077293444459</v>
      </c>
      <c r="FM412" s="7">
        <f t="shared" ca="1" si="2052"/>
        <v>0</v>
      </c>
      <c r="FN412" s="7">
        <f t="shared" ca="1" si="2053"/>
        <v>0</v>
      </c>
      <c r="FO412" s="7" t="str">
        <f ca="1">IFERROR(IF(FO411+FN412&gt;FP$4,FO411,FO411+FN412),"")</f>
        <v/>
      </c>
      <c r="FP412" s="7">
        <f t="shared" ca="1" si="2212"/>
        <v>0</v>
      </c>
      <c r="FQ412" s="7">
        <f t="shared" ca="1" si="2054"/>
        <v>0.59713530944850923</v>
      </c>
      <c r="FR412" s="7">
        <f t="shared" ca="1" si="2055"/>
        <v>1.8249305936106186E-2</v>
      </c>
      <c r="FS412" s="7">
        <f t="shared" ca="1" si="2056"/>
        <v>1</v>
      </c>
      <c r="FT412" s="7" t="str">
        <f t="shared" ca="1" si="2057"/>
        <v>3</v>
      </c>
      <c r="FU412" s="7" t="str">
        <f ca="1">IFERROR(IF(FU411+FT412&gt;FV$4,FU411,FU411+FT412),"")</f>
        <v/>
      </c>
      <c r="FV412" s="7">
        <f t="shared" ca="1" si="2213"/>
        <v>0</v>
      </c>
      <c r="FW412" s="7">
        <f t="shared" ca="1" si="2058"/>
        <v>0.54368028091309295</v>
      </c>
      <c r="FX412" s="7">
        <f t="shared" ca="1" si="2059"/>
        <v>7.1704334471522468E-2</v>
      </c>
      <c r="FY412" s="7">
        <f t="shared" ca="1" si="2060"/>
        <v>1</v>
      </c>
      <c r="FZ412" s="7" t="str">
        <f t="shared" ca="1" si="2061"/>
        <v>3</v>
      </c>
      <c r="GA412" s="7" t="str">
        <f ca="1">IFERROR(IF(GA411+FZ412&gt;GB$4,GA411,GA411+FZ412),"")</f>
        <v/>
      </c>
      <c r="GB412" s="7">
        <f t="shared" ca="1" si="2214"/>
        <v>0</v>
      </c>
      <c r="GC412" s="7">
        <f t="shared" ca="1" si="2062"/>
        <v>0.39287201704517327</v>
      </c>
      <c r="GD412" s="7">
        <f t="shared" ca="1" si="2063"/>
        <v>0.22251259833944215</v>
      </c>
      <c r="GE412" s="7">
        <f t="shared" ca="1" si="2064"/>
        <v>1</v>
      </c>
      <c r="GF412" s="7" t="str">
        <f t="shared" ca="1" si="2065"/>
        <v>3</v>
      </c>
      <c r="GG412" s="7" t="str">
        <f ca="1">IFERROR(IF(GG411+GF412&gt;GH$4,GG411,GG411+GF412),"")</f>
        <v/>
      </c>
      <c r="GH412" s="7">
        <f t="shared" ca="1" si="2215"/>
        <v>0</v>
      </c>
      <c r="GI412" s="7">
        <f t="shared" ca="1" si="2066"/>
        <v>0.27366067221541679</v>
      </c>
      <c r="GJ412" s="7">
        <f t="shared" ca="1" si="2067"/>
        <v>0.34172394316919863</v>
      </c>
      <c r="GK412" s="7">
        <f t="shared" ca="1" si="2068"/>
        <v>1</v>
      </c>
      <c r="GL412" s="7" t="str">
        <f t="shared" ca="1" si="2069"/>
        <v>3</v>
      </c>
      <c r="GM412" s="7" t="str">
        <f ca="1">IFERROR(IF(GM411+GL412&gt;GN$4,GM411,GM411+GL412),"")</f>
        <v/>
      </c>
      <c r="GN412" s="7">
        <f t="shared" ca="1" si="2216"/>
        <v>0</v>
      </c>
      <c r="GO412" s="7">
        <f t="shared" ca="1" si="2070"/>
        <v>0.11396054535602818</v>
      </c>
      <c r="GP412" s="7">
        <f t="shared" ca="1" si="2071"/>
        <v>0.50142407002858724</v>
      </c>
      <c r="GQ412" s="7">
        <f t="shared" ca="1" si="2072"/>
        <v>1</v>
      </c>
      <c r="GR412" s="7" t="str">
        <f t="shared" ca="1" si="2073"/>
        <v>3</v>
      </c>
      <c r="GS412" s="7" t="str">
        <f ca="1">IFERROR(IF(GS411+GR412&gt;GT$4,GS411,GS411+GR412),"")</f>
        <v/>
      </c>
      <c r="GT412" s="7">
        <f t="shared" ca="1" si="2217"/>
        <v>0</v>
      </c>
      <c r="GU412" s="7">
        <f t="shared" ca="1" si="2074"/>
        <v>0.64111722864285736</v>
      </c>
      <c r="GV412" s="7">
        <f t="shared" ca="1" si="2075"/>
        <v>-2.5732613258241943E-2</v>
      </c>
      <c r="GW412" s="7">
        <f t="shared" ca="1" si="2076"/>
        <v>0</v>
      </c>
      <c r="GX412" s="7">
        <f t="shared" ca="1" si="2077"/>
        <v>0</v>
      </c>
      <c r="GY412" s="7" t="str">
        <f ca="1">IFERROR(IF(GY411+GX412&gt;GZ$4,GY411,GY411+GX412),"")</f>
        <v/>
      </c>
      <c r="GZ412" s="7">
        <f t="shared" ca="1" si="2218"/>
        <v>0</v>
      </c>
      <c r="HA412" s="7">
        <f t="shared" ca="1" si="2078"/>
        <v>0.35432922733652172</v>
      </c>
      <c r="HB412" s="7">
        <f t="shared" ca="1" si="2079"/>
        <v>0.2610553880480937</v>
      </c>
      <c r="HC412" s="7">
        <f t="shared" ca="1" si="2080"/>
        <v>1</v>
      </c>
      <c r="HD412" s="7" t="str">
        <f t="shared" ca="1" si="2081"/>
        <v>3</v>
      </c>
      <c r="HE412" s="7" t="str">
        <f ca="1">IFERROR(IF(HE411+HD412&gt;HF$4,HE411,HE411+HD412),"")</f>
        <v/>
      </c>
      <c r="HF412" s="7">
        <f t="shared" ca="1" si="2219"/>
        <v>0</v>
      </c>
      <c r="HG412" s="7">
        <f t="shared" ca="1" si="2082"/>
        <v>0.95075408683327955</v>
      </c>
      <c r="HH412" s="7">
        <f t="shared" ca="1" si="2083"/>
        <v>-0.33536947144866414</v>
      </c>
      <c r="HI412" s="7">
        <f t="shared" ca="1" si="2084"/>
        <v>0</v>
      </c>
      <c r="HJ412" s="7">
        <f t="shared" ca="1" si="2085"/>
        <v>0</v>
      </c>
      <c r="HK412" s="7" t="str">
        <f ca="1">IFERROR(IF(HK411+HJ412&gt;HL$4,HK411,HK411+HJ412),"")</f>
        <v/>
      </c>
      <c r="HL412" s="7">
        <f t="shared" ca="1" si="2220"/>
        <v>0</v>
      </c>
      <c r="HM412" s="7">
        <f t="shared" ca="1" si="2086"/>
        <v>0.38234372375639314</v>
      </c>
      <c r="HN412" s="7">
        <f t="shared" ca="1" si="2087"/>
        <v>0.23304089162822228</v>
      </c>
      <c r="HO412" s="7">
        <f t="shared" ca="1" si="2088"/>
        <v>1</v>
      </c>
      <c r="HP412" s="7" t="str">
        <f t="shared" ca="1" si="2089"/>
        <v>3</v>
      </c>
      <c r="HQ412" s="7" t="str">
        <f ca="1">IFERROR(IF(HQ411+HP412&gt;HR$4,HQ411,HQ411+HP412),"")</f>
        <v/>
      </c>
      <c r="HR412" s="7">
        <f t="shared" ca="1" si="2221"/>
        <v>0</v>
      </c>
      <c r="HS412" s="7">
        <f t="shared" ca="1" si="2090"/>
        <v>0.32162723660057646</v>
      </c>
      <c r="HT412" s="7">
        <f t="shared" ca="1" si="2091"/>
        <v>0.29375737878403896</v>
      </c>
      <c r="HU412" s="7">
        <f t="shared" ca="1" si="2092"/>
        <v>1</v>
      </c>
      <c r="HV412" s="7" t="str">
        <f t="shared" ca="1" si="2093"/>
        <v>3</v>
      </c>
      <c r="HW412" s="7" t="str">
        <f ca="1">IFERROR(IF(HW411+HV412&gt;HX$4,HW411,HW411+HV412),"")</f>
        <v/>
      </c>
      <c r="HX412" s="7">
        <f t="shared" ca="1" si="2222"/>
        <v>0</v>
      </c>
      <c r="HY412" s="7">
        <f t="shared" ca="1" si="2094"/>
        <v>0.87887491458043587</v>
      </c>
      <c r="HZ412" s="7">
        <f t="shared" ca="1" si="2095"/>
        <v>-0.26349029919582045</v>
      </c>
      <c r="IA412" s="7">
        <f t="shared" ca="1" si="2096"/>
        <v>0</v>
      </c>
      <c r="IB412" s="7">
        <f t="shared" ca="1" si="2097"/>
        <v>0</v>
      </c>
      <c r="IC412" s="7" t="str">
        <f ca="1">IFERROR(IF(IC411+IB412&gt;ID$4,IC411,IC411+IB412),"")</f>
        <v/>
      </c>
      <c r="ID412" s="7">
        <f t="shared" ca="1" si="2223"/>
        <v>0</v>
      </c>
      <c r="IE412" s="7">
        <f t="shared" ca="1" si="2098"/>
        <v>0.7327658951819972</v>
      </c>
      <c r="IF412" s="7">
        <f t="shared" ca="1" si="2099"/>
        <v>-0.11738127979738178</v>
      </c>
      <c r="IG412" s="7">
        <f t="shared" ca="1" si="2100"/>
        <v>0</v>
      </c>
      <c r="IH412" s="7">
        <f t="shared" ca="1" si="2101"/>
        <v>0</v>
      </c>
      <c r="II412" s="7" t="str">
        <f ca="1">IFERROR(IF(II411+IH412&gt;IJ$4,II411,II411+IH412),"")</f>
        <v/>
      </c>
      <c r="IJ412" s="7">
        <f t="shared" ca="1" si="2224"/>
        <v>0</v>
      </c>
      <c r="IK412" s="7">
        <f t="shared" ca="1" si="2102"/>
        <v>0.7002021794515908</v>
      </c>
      <c r="IL412" s="7">
        <f t="shared" ca="1" si="2103"/>
        <v>-8.4817564066975382E-2</v>
      </c>
      <c r="IM412" s="7">
        <f t="shared" ca="1" si="2104"/>
        <v>0</v>
      </c>
      <c r="IN412" s="7">
        <f t="shared" ca="1" si="2105"/>
        <v>0</v>
      </c>
      <c r="IO412" s="7" t="str">
        <f ca="1">IFERROR(IF(IO411+IN412&gt;IP$4,IO411,IO411+IN412),"")</f>
        <v/>
      </c>
      <c r="IP412" s="7">
        <f t="shared" ca="1" si="2225"/>
        <v>0</v>
      </c>
      <c r="IQ412" s="7">
        <f t="shared" ca="1" si="2106"/>
        <v>0.30720911712979737</v>
      </c>
      <c r="IR412" s="7">
        <f t="shared" ca="1" si="2107"/>
        <v>0.30817549825481805</v>
      </c>
      <c r="IS412" s="7">
        <f t="shared" ca="1" si="2108"/>
        <v>1</v>
      </c>
      <c r="IT412" s="7" t="str">
        <f t="shared" ca="1" si="2109"/>
        <v>3</v>
      </c>
      <c r="IU412" s="7" t="str">
        <f ca="1">IFERROR(IF(IU411+IT412&gt;IV$4,IU411,IU411+IT412),"")</f>
        <v/>
      </c>
      <c r="IV412" s="7">
        <f t="shared" ca="1" si="2226"/>
        <v>0</v>
      </c>
      <c r="IW412" s="7">
        <f t="shared" ca="1" si="2110"/>
        <v>0.78084260888957291</v>
      </c>
      <c r="IX412" s="7">
        <f t="shared" ca="1" si="2111"/>
        <v>-0.16545799350495749</v>
      </c>
      <c r="IY412" s="7">
        <f t="shared" ca="1" si="2112"/>
        <v>0</v>
      </c>
      <c r="IZ412" s="7">
        <f t="shared" ca="1" si="2113"/>
        <v>0</v>
      </c>
      <c r="JA412" s="7" t="str">
        <f ca="1">IFERROR(IF(JA411+IZ412&gt;JB$4,JA411,JA411+IZ412),"")</f>
        <v/>
      </c>
      <c r="JB412" s="7">
        <f t="shared" ca="1" si="2227"/>
        <v>0</v>
      </c>
      <c r="JC412" s="7">
        <f t="shared" ca="1" si="2114"/>
        <v>0.16138355480680389</v>
      </c>
      <c r="JD412" s="7">
        <f t="shared" ca="1" si="2115"/>
        <v>0.45400106057781153</v>
      </c>
      <c r="JE412" s="7">
        <f t="shared" ca="1" si="2116"/>
        <v>1</v>
      </c>
      <c r="JF412" s="7" t="str">
        <f t="shared" ca="1" si="2117"/>
        <v>3</v>
      </c>
      <c r="JG412" s="7" t="str">
        <f ca="1">IFERROR(IF(JG411+JF412&gt;JH$4,JG411,JG411+JF412),"")</f>
        <v/>
      </c>
      <c r="JH412" s="7">
        <f t="shared" ca="1" si="2228"/>
        <v>0</v>
      </c>
      <c r="JI412" s="7">
        <f t="shared" ca="1" si="2118"/>
        <v>4.2713346765924753E-2</v>
      </c>
      <c r="JJ412" s="7">
        <f t="shared" ca="1" si="2119"/>
        <v>0.57267126861869067</v>
      </c>
      <c r="JK412" s="7">
        <f t="shared" ca="1" si="2120"/>
        <v>1</v>
      </c>
      <c r="JL412" s="7" t="str">
        <f t="shared" ca="1" si="2121"/>
        <v>3</v>
      </c>
      <c r="JM412" s="7" t="str">
        <f ca="1">IFERROR(IF(JM411+JL412&gt;JN$4,JM411,JM411+JL412),"")</f>
        <v/>
      </c>
      <c r="JN412" s="7">
        <f t="shared" ca="1" si="2229"/>
        <v>0</v>
      </c>
      <c r="JO412" s="7">
        <f t="shared" ca="1" si="2122"/>
        <v>0.81940326123138163</v>
      </c>
      <c r="JP412" s="7">
        <f t="shared" ca="1" si="2123"/>
        <v>-0.20401864584676621</v>
      </c>
      <c r="JQ412" s="7">
        <f t="shared" ca="1" si="2124"/>
        <v>0</v>
      </c>
      <c r="JR412" s="7">
        <f t="shared" ca="1" si="2125"/>
        <v>0</v>
      </c>
      <c r="JS412" s="7" t="str">
        <f ca="1">IFERROR(IF(JS411+JR412&gt;JT$4,JS411,JS411+JR412),"")</f>
        <v/>
      </c>
      <c r="JT412" s="7">
        <f t="shared" ca="1" si="2230"/>
        <v>0</v>
      </c>
      <c r="JU412" s="7">
        <f t="shared" ca="1" si="2126"/>
        <v>0.61232181927153362</v>
      </c>
      <c r="JV412" s="7">
        <f t="shared" ca="1" si="2127"/>
        <v>3.0627961130818004E-3</v>
      </c>
      <c r="JW412" s="7">
        <f t="shared" ca="1" si="2128"/>
        <v>1</v>
      </c>
      <c r="JX412" s="7" t="str">
        <f t="shared" ca="1" si="2129"/>
        <v>3</v>
      </c>
      <c r="JY412" s="7" t="str">
        <f ca="1">IFERROR(IF(JY411+JX412&gt;JZ$4,JY411,JY411+JX412),"")</f>
        <v/>
      </c>
      <c r="JZ412" s="7">
        <f t="shared" ca="1" si="2231"/>
        <v>0</v>
      </c>
      <c r="KA412" s="7">
        <f t="shared" ca="1" si="2130"/>
        <v>0.40073280572367243</v>
      </c>
      <c r="KB412" s="7">
        <f t="shared" ca="1" si="2131"/>
        <v>0.21465180966094299</v>
      </c>
      <c r="KC412" s="7">
        <f t="shared" ca="1" si="2132"/>
        <v>1</v>
      </c>
      <c r="KD412" s="7" t="str">
        <f t="shared" ca="1" si="2133"/>
        <v>3</v>
      </c>
      <c r="KE412" s="7" t="str">
        <f ca="1">IFERROR(IF(KE411+KD412&gt;KF$4,KE411,KE411+KD412),"")</f>
        <v/>
      </c>
      <c r="KF412" s="7">
        <f t="shared" ca="1" si="2232"/>
        <v>0</v>
      </c>
      <c r="KG412" s="7">
        <f t="shared" ca="1" si="2134"/>
        <v>0.81503301346842405</v>
      </c>
      <c r="KH412" s="7">
        <f t="shared" ca="1" si="2135"/>
        <v>-0.19964839808380863</v>
      </c>
      <c r="KI412" s="7">
        <f t="shared" ca="1" si="2136"/>
        <v>0</v>
      </c>
      <c r="KJ412" s="7">
        <f t="shared" ca="1" si="2137"/>
        <v>0</v>
      </c>
      <c r="KK412" s="7" t="str">
        <f ca="1">IFERROR(IF(KK411+KJ412&gt;KL$4,KK411,KK411+KJ412),"")</f>
        <v/>
      </c>
      <c r="KL412" s="7">
        <f t="shared" ca="1" si="2233"/>
        <v>0</v>
      </c>
      <c r="KM412" s="7">
        <f t="shared" ca="1" si="2138"/>
        <v>0.95615856586378223</v>
      </c>
      <c r="KN412" s="7">
        <f t="shared" ca="1" si="2139"/>
        <v>-0.34077395047916681</v>
      </c>
      <c r="KO412" s="7">
        <f t="shared" ca="1" si="2140"/>
        <v>0</v>
      </c>
      <c r="KP412" s="7">
        <f t="shared" ca="1" si="2141"/>
        <v>0</v>
      </c>
      <c r="KQ412" s="7" t="str">
        <f ca="1">IFERROR(IF(KQ411+KP412&gt;KR$4,KQ411,KQ411+KP412),"")</f>
        <v/>
      </c>
      <c r="KR412" s="7">
        <f t="shared" ca="1" si="2234"/>
        <v>0</v>
      </c>
      <c r="KS412" s="7">
        <f t="shared" ca="1" si="2142"/>
        <v>0.88207676755790998</v>
      </c>
      <c r="KT412" s="7">
        <f t="shared" ca="1" si="2143"/>
        <v>-0.26669215217329456</v>
      </c>
      <c r="KU412" s="7">
        <f t="shared" ca="1" si="2144"/>
        <v>0</v>
      </c>
      <c r="KV412" s="7">
        <f t="shared" ca="1" si="2145"/>
        <v>0</v>
      </c>
      <c r="KW412" s="7" t="str">
        <f ca="1">IFERROR(IF(KW411+KV412&gt;KX$4,KW411,KW411+KV412),"")</f>
        <v/>
      </c>
      <c r="KX412" s="7">
        <f t="shared" ca="1" si="2235"/>
        <v>0</v>
      </c>
      <c r="KY412" s="7">
        <f t="shared" ca="1" si="2146"/>
        <v>0.59732577941569975</v>
      </c>
      <c r="KZ412" s="7">
        <f t="shared" ca="1" si="2147"/>
        <v>1.8058835968915665E-2</v>
      </c>
      <c r="LA412" s="7">
        <f t="shared" ca="1" si="2148"/>
        <v>1</v>
      </c>
      <c r="LB412" s="7" t="str">
        <f t="shared" ca="1" si="2149"/>
        <v>3</v>
      </c>
      <c r="LC412" s="7" t="str">
        <f ca="1">IFERROR(IF(LC411+LB412&gt;LD$4,LC411,LC411+LB412),"")</f>
        <v/>
      </c>
      <c r="LD412" s="7">
        <f t="shared" ca="1" si="2236"/>
        <v>0</v>
      </c>
      <c r="LE412" s="7">
        <f t="shared" ca="1" si="2150"/>
        <v>0.94014224768294619</v>
      </c>
      <c r="LF412" s="7">
        <f t="shared" ca="1" si="2151"/>
        <v>-0.32475763229833077</v>
      </c>
      <c r="LG412" s="7">
        <f t="shared" ca="1" si="2152"/>
        <v>0</v>
      </c>
      <c r="LH412" s="7">
        <f t="shared" ca="1" si="2153"/>
        <v>0</v>
      </c>
      <c r="LI412" s="7" t="str">
        <f ca="1">IFERROR(IF(LI411+LH412&gt;LJ$4,LI411,LI411+LH412),"")</f>
        <v/>
      </c>
      <c r="LJ412" s="7">
        <f t="shared" ca="1" si="2237"/>
        <v>0</v>
      </c>
      <c r="LK412" s="7">
        <f t="shared" ca="1" si="2154"/>
        <v>0.49022963484196758</v>
      </c>
      <c r="LL412" s="7">
        <f t="shared" ca="1" si="2155"/>
        <v>0.12515498054264784</v>
      </c>
      <c r="LM412" s="7">
        <f t="shared" ca="1" si="2156"/>
        <v>1</v>
      </c>
      <c r="LN412" s="7" t="str">
        <f t="shared" ca="1" si="2157"/>
        <v>3</v>
      </c>
      <c r="LO412" s="7" t="str">
        <f ca="1">IFERROR(IF(LO411+LN412&gt;LP$4,LO411,LO411+LN412),"")</f>
        <v/>
      </c>
      <c r="LP412" s="7">
        <f t="shared" ca="1" si="2238"/>
        <v>0</v>
      </c>
      <c r="LQ412" s="7">
        <f t="shared" ca="1" si="2158"/>
        <v>0.27816378809877285</v>
      </c>
      <c r="LR412" s="7">
        <f t="shared" ca="1" si="2159"/>
        <v>0.33722082728584257</v>
      </c>
      <c r="LS412" s="7">
        <f t="shared" ca="1" si="2160"/>
        <v>1</v>
      </c>
      <c r="LT412" s="7" t="str">
        <f t="shared" ca="1" si="2161"/>
        <v>3</v>
      </c>
      <c r="LU412" s="7" t="str">
        <f ca="1">IFERROR(IF(LU411+LT412&gt;LV$4,LU411,LU411+LT412),"")</f>
        <v/>
      </c>
      <c r="LV412" s="7">
        <f t="shared" ca="1" si="2239"/>
        <v>0</v>
      </c>
      <c r="LW412" s="7">
        <f t="shared" ca="1" si="2162"/>
        <v>0.30867893569002514</v>
      </c>
      <c r="LX412" s="7">
        <f t="shared" ca="1" si="2163"/>
        <v>0.30670567969459028</v>
      </c>
      <c r="LY412" s="7">
        <f t="shared" ca="1" si="2164"/>
        <v>1</v>
      </c>
      <c r="LZ412" s="7" t="str">
        <f t="shared" ca="1" si="2165"/>
        <v>3</v>
      </c>
      <c r="MA412" s="7" t="str">
        <f ca="1">IFERROR(IF(MA411+LZ412&gt;MB$4,MA411,MA411+LZ412),"")</f>
        <v/>
      </c>
      <c r="MB412" s="7">
        <f t="shared" ca="1" si="2240"/>
        <v>0</v>
      </c>
      <c r="MC412" s="7">
        <f t="shared" ca="1" si="2166"/>
        <v>0.32411855805766032</v>
      </c>
      <c r="MD412" s="7">
        <f t="shared" ca="1" si="2167"/>
        <v>0.2912660573269551</v>
      </c>
      <c r="ME412" s="7">
        <f t="shared" ca="1" si="2168"/>
        <v>1</v>
      </c>
      <c r="MF412" s="7" t="str">
        <f t="shared" ca="1" si="2169"/>
        <v>3</v>
      </c>
      <c r="MG412" s="7" t="str">
        <f ca="1">IFERROR(IF(MG411+MF412&gt;MH$4,MG411,MG411+MF412),"")</f>
        <v/>
      </c>
      <c r="MH412" s="7">
        <f t="shared" ca="1" si="2241"/>
        <v>0</v>
      </c>
      <c r="MI412" s="7">
        <f t="shared" ca="1" si="2170"/>
        <v>0.79808194337483396</v>
      </c>
      <c r="MJ412" s="7">
        <f t="shared" ca="1" si="2171"/>
        <v>-0.18269732799021854</v>
      </c>
      <c r="MK412" s="7">
        <f t="shared" ca="1" si="2172"/>
        <v>0</v>
      </c>
      <c r="ML412" s="7">
        <f t="shared" ca="1" si="2173"/>
        <v>0</v>
      </c>
      <c r="MM412" s="7" t="str">
        <f ca="1">IFERROR(IF(MM411+ML412&gt;MN$4,MM411,MM411+ML412),"")</f>
        <v/>
      </c>
      <c r="MN412" s="7">
        <f t="shared" ca="1" si="2242"/>
        <v>0</v>
      </c>
      <c r="MO412" s="7">
        <f t="shared" ca="1" si="2174"/>
        <v>0.35434754036852845</v>
      </c>
      <c r="MP412" s="7">
        <f t="shared" ca="1" si="2175"/>
        <v>0.26103707501608697</v>
      </c>
      <c r="MQ412" s="7">
        <f t="shared" ca="1" si="2176"/>
        <v>1</v>
      </c>
      <c r="MR412" s="7" t="str">
        <f t="shared" ca="1" si="2177"/>
        <v>3</v>
      </c>
      <c r="MS412" s="7" t="str">
        <f ca="1">IFERROR(IF(MS411+MR412&gt;MT$4,MS411,MS411+MR412),"")</f>
        <v/>
      </c>
      <c r="MT412" s="7">
        <f t="shared" ca="1" si="2243"/>
        <v>0</v>
      </c>
      <c r="MU412" s="7">
        <f t="shared" ca="1" si="2178"/>
        <v>0.26508357774667712</v>
      </c>
      <c r="MV412" s="7">
        <f t="shared" ca="1" si="2179"/>
        <v>0.3503010376379383</v>
      </c>
      <c r="MW412" s="7">
        <f t="shared" ca="1" si="2180"/>
        <v>1</v>
      </c>
      <c r="MX412" s="7" t="str">
        <f t="shared" ca="1" si="2181"/>
        <v>3</v>
      </c>
      <c r="MY412" s="7" t="str">
        <f ca="1">IFERROR(IF(MY411+MX412&gt;MZ$4,MY411,MY411+MX412),"")</f>
        <v/>
      </c>
      <c r="MZ412" s="7">
        <f t="shared" ca="1" si="2244"/>
        <v>0</v>
      </c>
      <c r="NA412" s="7">
        <f t="shared" ca="1" si="2182"/>
        <v>0.87823786146634242</v>
      </c>
      <c r="NB412" s="7">
        <f t="shared" ca="1" si="2183"/>
        <v>-0.262853246081727</v>
      </c>
      <c r="NC412" s="7">
        <f t="shared" ca="1" si="2184"/>
        <v>0</v>
      </c>
      <c r="ND412" s="7">
        <f t="shared" ca="1" si="2185"/>
        <v>0</v>
      </c>
      <c r="NE412" s="7" t="str">
        <f ca="1">IFERROR(IF(NE411+ND412&gt;NF$4,NE411,NE411+ND412),"")</f>
        <v/>
      </c>
      <c r="NF412" s="7">
        <f t="shared" ca="1" si="2245"/>
        <v>0</v>
      </c>
      <c r="NG412" s="7">
        <f t="shared" ca="1" si="2186"/>
        <v>0.12140644616209528</v>
      </c>
      <c r="NH412" s="7">
        <f t="shared" ca="1" si="2187"/>
        <v>0.49397816922252014</v>
      </c>
      <c r="NI412" s="7">
        <f t="shared" ca="1" si="2188"/>
        <v>1</v>
      </c>
      <c r="NJ412" s="7" t="str">
        <f t="shared" ca="1" si="2189"/>
        <v>3</v>
      </c>
      <c r="NK412" s="7" t="str">
        <f ca="1">IFERROR(IF(NK411+NJ412&gt;NL$4,NK411,NK411+NJ412),"")</f>
        <v/>
      </c>
      <c r="NL412" s="7">
        <f t="shared" ca="1" si="2246"/>
        <v>0</v>
      </c>
      <c r="NM412" s="7">
        <f t="shared" ca="1" si="2190"/>
        <v>0.46110760183196831</v>
      </c>
      <c r="NN412" s="7">
        <f t="shared" ca="1" si="2191"/>
        <v>0.15427701355264711</v>
      </c>
      <c r="NO412" s="7">
        <f t="shared" ca="1" si="2192"/>
        <v>1</v>
      </c>
      <c r="NP412" s="7" t="str">
        <f t="shared" ca="1" si="2193"/>
        <v>3</v>
      </c>
      <c r="NQ412" s="7" t="str">
        <f ca="1">IFERROR(IF(NQ411+NP412&gt;NR$4,NQ411,NQ411+NP412),"")</f>
        <v/>
      </c>
      <c r="NR412" s="7">
        <f t="shared" ca="1" si="2247"/>
        <v>0</v>
      </c>
      <c r="NT412">
        <v>414</v>
      </c>
      <c r="NU412" s="7" t="s">
        <v>19</v>
      </c>
      <c r="NV412" s="7" t="str">
        <f t="shared" ca="1" si="1987"/>
        <v/>
      </c>
      <c r="NW412" s="7" t="str">
        <f t="shared" ca="1" si="2194"/>
        <v/>
      </c>
      <c r="NX412" t="str">
        <f ca="1">IFERROR(VLOOKUP(NT412,$K$3:$AK$568,8,FALSE),"")</f>
        <v/>
      </c>
      <c r="NY412" t="str">
        <f ca="1">IFERROR(VLOOKUP(NT412,$K$3:$AK$568,9,FALSE),"")</f>
        <v/>
      </c>
      <c r="NZ412" s="7" t="str">
        <f ca="1">IFERROR(VLOOKUP(NT412,$K$3:$AK$568,27,FALSE),"")</f>
        <v/>
      </c>
      <c r="OB412">
        <v>414</v>
      </c>
      <c r="OC412" s="7" t="s">
        <v>19</v>
      </c>
      <c r="OD412" t="e">
        <f t="shared" ca="1" si="2248"/>
        <v>#N/A</v>
      </c>
      <c r="OE412" s="7" t="str">
        <f t="shared" ca="1" si="2249"/>
        <v/>
      </c>
      <c r="OF412" s="7" t="str">
        <f t="shared" ca="1" si="2250"/>
        <v/>
      </c>
      <c r="OG412" t="str">
        <f t="shared" ca="1" si="2251"/>
        <v/>
      </c>
      <c r="OI412">
        <v>414</v>
      </c>
      <c r="OJ412" s="7" t="s">
        <v>19</v>
      </c>
      <c r="OK412" s="7" t="str">
        <f t="shared" ca="1" si="2252"/>
        <v/>
      </c>
      <c r="OL412" s="7" t="str">
        <f t="shared" ca="1" si="2253"/>
        <v/>
      </c>
      <c r="OM412" t="str">
        <f ca="1">IFERROR(VLOOKUP(OI412,$L$3:$AK$568,7,FALSE),"")</f>
        <v/>
      </c>
      <c r="ON412" t="str">
        <f ca="1">IFERROR(VLOOKUP(OI412,$L$3:$AK$568,8,FALSE),"")</f>
        <v/>
      </c>
      <c r="OO412" s="7" t="str">
        <f ca="1">IFERROR(VLOOKUP(OI412,$L$3:$AK$568,26,FALSE),"")</f>
        <v/>
      </c>
      <c r="OQ412">
        <v>414</v>
      </c>
      <c r="OR412" s="7" t="s">
        <v>19</v>
      </c>
      <c r="OS412" t="e">
        <f t="shared" ca="1" si="2254"/>
        <v>#N/A</v>
      </c>
      <c r="OT412" s="7" t="str">
        <f t="shared" ca="1" si="2255"/>
        <v/>
      </c>
      <c r="OU412" s="7" t="str">
        <f t="shared" ca="1" si="2256"/>
        <v/>
      </c>
      <c r="OV412" t="str">
        <f t="shared" ca="1" si="2257"/>
        <v/>
      </c>
      <c r="OX412">
        <v>414</v>
      </c>
      <c r="OY412" s="7" t="s">
        <v>19</v>
      </c>
      <c r="OZ412" s="7" t="str">
        <f t="shared" ca="1" si="2258"/>
        <v/>
      </c>
      <c r="PA412" s="7" t="str">
        <f t="shared" ca="1" si="2259"/>
        <v/>
      </c>
      <c r="PB412" t="str">
        <f ca="1">IFERROR(VLOOKUP(OX412,$M$3:$AK$568,6,FALSE),"")</f>
        <v/>
      </c>
      <c r="PC412" t="str">
        <f ca="1">IFERROR(VLOOKUP(OX412,$M$3:$AK$568,7,FALSE),"")</f>
        <v/>
      </c>
      <c r="PD412" s="7" t="str">
        <f ca="1">IFERROR(VLOOKUP(OX412,$M$3:$AK$568,25,FALSE),"")</f>
        <v/>
      </c>
      <c r="PF412">
        <v>414</v>
      </c>
      <c r="PG412" s="7" t="s">
        <v>19</v>
      </c>
      <c r="PH412" t="e">
        <f t="shared" ca="1" si="2260"/>
        <v>#N/A</v>
      </c>
      <c r="PI412" s="7" t="str">
        <f t="shared" ca="1" si="2261"/>
        <v/>
      </c>
      <c r="PJ412" s="7" t="str">
        <f t="shared" ca="1" si="2262"/>
        <v/>
      </c>
      <c r="PK412" t="str">
        <f t="shared" ca="1" si="2263"/>
        <v/>
      </c>
      <c r="PM412">
        <v>414</v>
      </c>
      <c r="PN412" s="7" t="s">
        <v>19</v>
      </c>
      <c r="PO412" s="202" t="str">
        <f t="shared" ca="1" si="2264"/>
        <v/>
      </c>
      <c r="PP412" s="7" t="str">
        <f t="shared" ca="1" si="2265"/>
        <v/>
      </c>
      <c r="PQ412" t="str">
        <f ca="1">IFERROR(VLOOKUP(PM412,$G$325:$R$409,12,FALSE),"")</f>
        <v/>
      </c>
      <c r="PR412" t="e">
        <f ca="1">VLOOKUP(PM412,$G$324:$Q$409,11,FALSE)</f>
        <v>#N/A</v>
      </c>
      <c r="PS412" s="7" t="str">
        <f ca="1">VLOOKUP(PQ412,$R$325:$Y$409,8,FALSE)</f>
        <v>- -</v>
      </c>
      <c r="PT412" s="7">
        <f ca="1">ReSt</f>
        <v>-4</v>
      </c>
      <c r="PU412" s="7" t="e">
        <f t="shared" ca="1" si="2266"/>
        <v>#N/A</v>
      </c>
      <c r="PV412" s="7" t="e">
        <f t="shared" ca="1" si="2267"/>
        <v>#N/A</v>
      </c>
      <c r="PW412" s="7" t="str">
        <f ca="1">VLOOKUP(PQ412,$R$325:$AK$409,8,FALSE)</f>
        <v>- -</v>
      </c>
      <c r="PX412" s="7"/>
      <c r="PY412">
        <v>414</v>
      </c>
      <c r="PZ412" s="7" t="s">
        <v>19</v>
      </c>
      <c r="QA412" t="str">
        <f t="shared" ca="1" si="2268"/>
        <v/>
      </c>
      <c r="QB412" s="7" t="str">
        <f t="shared" ca="1" si="2269"/>
        <v/>
      </c>
      <c r="QC412" s="7" t="str">
        <f t="shared" ca="1" si="2270"/>
        <v/>
      </c>
      <c r="QD412" t="str">
        <f t="shared" ca="1" si="2271"/>
        <v/>
      </c>
      <c r="QF412">
        <v>414</v>
      </c>
      <c r="QG412" s="7" t="s">
        <v>19</v>
      </c>
      <c r="QH412" s="7" t="str">
        <f t="shared" ca="1" si="2272"/>
        <v/>
      </c>
      <c r="QI412" s="7" t="e">
        <f t="shared" ca="1" si="2273"/>
        <v>#VALUE!</v>
      </c>
      <c r="QJ412" t="e">
        <f t="shared" ca="1" si="2274"/>
        <v>#N/A</v>
      </c>
      <c r="QK412" s="7" t="e">
        <f t="shared" ca="1" si="2275"/>
        <v>#N/A</v>
      </c>
      <c r="QM412">
        <v>414</v>
      </c>
      <c r="QN412" s="7" t="s">
        <v>19</v>
      </c>
      <c r="QO412" t="str">
        <f t="shared" ca="1" si="2276"/>
        <v/>
      </c>
      <c r="QP412" s="7" t="str">
        <f t="shared" ca="1" si="2277"/>
        <v/>
      </c>
      <c r="QQ412" t="str">
        <f t="shared" ca="1" si="2278"/>
        <v/>
      </c>
    </row>
    <row r="413" spans="1:459" x14ac:dyDescent="0.25">
      <c r="A413" s="240" t="str">
        <f>IF('Character Sheet'!$B$4="Creature","N","Y")</f>
        <v>Y</v>
      </c>
      <c r="C413" s="75"/>
      <c r="D413" s="76"/>
      <c r="F413" s="75"/>
      <c r="G413" s="76"/>
      <c r="I413" s="75"/>
      <c r="J413" s="85"/>
      <c r="K413" s="85">
        <f t="shared" ca="1" si="1951"/>
        <v>7</v>
      </c>
      <c r="L413" s="85">
        <f t="shared" ca="1" si="1924"/>
        <v>7</v>
      </c>
      <c r="M413" s="70">
        <f t="shared" ca="1" si="2288"/>
        <v>18</v>
      </c>
      <c r="O413" s="222">
        <f ca="1">BP413</f>
        <v>388</v>
      </c>
      <c r="Q413" s="7" t="s">
        <v>1759</v>
      </c>
      <c r="R413" s="9" t="s">
        <v>1173</v>
      </c>
      <c r="S413" s="9" t="s">
        <v>2030</v>
      </c>
      <c r="T413" s="61" t="str">
        <f>SUBSTITUTE(IFERROR(IFERROR(VLOOKUP(R413,'[1]Skill Statistics'!$A$3:$C$513,2,FALSE),VLOOKUP(Q413,'[1]Skill Statistics'!$A$3:$C$513,2,FALSE)),T412),"R*","ReSt")</f>
        <v>ReSt/ReSt</v>
      </c>
      <c r="U413" s="61" t="str">
        <f>IFERROR(IFERROR(VLOOKUP(R413,'[1]Skill Statistics'!$A$3:$C$513,3,FALSE),VLOOKUP(Q413,'[1]Skill Statistics'!$A$3:$C$513,3,FALSE)),U412)</f>
        <v>Me</v>
      </c>
      <c r="V413" s="61" t="str">
        <f>IF(ISNUMBER(SEARCH("Category",R413)),"- -",IFERROR(IFERROR(VLOOKUP(Q413,[1]Professions!$A$4:$AM$288,MATCH(Profession,[1]Professions!$A$1:$AM$1,0),FALSE),VLOOKUP(Q413,Calculations!$B$91:$I$95,8,FALSE)),"- -"))</f>
        <v>4 / 6</v>
      </c>
      <c r="W413" s="60">
        <f ca="1">BL413</f>
        <v>0</v>
      </c>
      <c r="X413" s="7">
        <f ca="1">IFERROR(VLOOKUP(R413,$BS$6:$NR$519,MATCH(ActualLevel,$BS$3:$NR$3,0),FALSE),"- -")</f>
        <v>0</v>
      </c>
      <c r="Y413" s="7">
        <f t="shared" ca="1" si="1925"/>
        <v>0</v>
      </c>
      <c r="Z413" s="7">
        <f ca="1">IFERROR(VLOOKUP(Y413,Charts!$BQ$2:$BR$52,2,FALSE),"- -")</f>
        <v>-25</v>
      </c>
      <c r="AA413" s="7">
        <f t="shared" ca="1" si="1599"/>
        <v>-1</v>
      </c>
      <c r="AB413" s="7">
        <f t="shared" ca="1" si="1920"/>
        <v>0</v>
      </c>
      <c r="AC413" s="7"/>
      <c r="AD413" s="7"/>
      <c r="AE413" s="7"/>
      <c r="AF413" s="7"/>
      <c r="AG413" s="7"/>
      <c r="AH413" s="43"/>
      <c r="AI413" s="7"/>
      <c r="AJ413" s="7"/>
      <c r="AK413" s="7">
        <f t="shared" ca="1" si="1600"/>
        <v>-26</v>
      </c>
      <c r="AL413" s="7"/>
      <c r="AM413" s="69">
        <f>IFERROR(VLOOKUP(R413,'[1]Skill Statistics'!$A$3:$AN$513,MATCH(Profession,'[1]Skill Statistics'!$A$2:$AN$2,0),FALSE),0)</f>
        <v>0</v>
      </c>
      <c r="AN413" s="85">
        <f>IFERROR(VLOOKUP(Q413,'[1]Skill Statistics'!$A$3:$BK$513,MATCH(Archetype,'[1]Skill Statistics'!$A$2:$BK$2,0),FALSE),0)</f>
        <v>0</v>
      </c>
      <c r="AO413" s="85">
        <f>IFERROR(VLOOKUP(Q413,'[1]Skill Statistics'!$A$3:$BB$513,MATCH(Race,'[1]Skill Statistics'!$A$2:$BB$2,0),FALSE),0)</f>
        <v>0</v>
      </c>
      <c r="AP413" s="85">
        <f t="shared" ca="1" si="2195"/>
        <v>-0.1</v>
      </c>
      <c r="AQ413" s="70"/>
      <c r="AS413" s="69">
        <f>IFERROR(VLOOKUP(Q413,'[1]Professional Skills'!$A$4:$AM$288,MATCH(Profession,'[1]Professional Skills'!$A$3:$AM$3,0),FALSE),"- -")</f>
        <v>0</v>
      </c>
      <c r="AT413" t="s">
        <v>1812</v>
      </c>
      <c r="AU413" s="7" t="str">
        <f t="shared" si="1922"/>
        <v/>
      </c>
      <c r="AV413" s="7">
        <f t="shared" ca="1" si="1921"/>
        <v>0</v>
      </c>
      <c r="AW413" t="str">
        <f t="shared" si="2279"/>
        <v/>
      </c>
      <c r="AX413" t="str">
        <f>IFERROR(_xlfn.RANK.EQ(AW413,$AW$5:$AW$568),"")</f>
        <v/>
      </c>
      <c r="AY413">
        <f t="shared" si="1595"/>
        <v>0</v>
      </c>
      <c r="AZ413" s="70" t="str">
        <f t="shared" si="1601"/>
        <v/>
      </c>
      <c r="BB413" s="69" t="str">
        <f>IFERROR(IF(Q413="Language",VLOOKUP(R413,[1]Cultures!$B$4:$N$218,MATCH(Culture,[1]Cultures!$B$3:$N$3,0),FALSE),VLOOKUP(Q413,[1]Cultures!$B$4:$O$212,MATCH(Culture,[1]Cultures!$B$3:$O$3,0),FALSE)),"- -")</f>
        <v>- -</v>
      </c>
      <c r="BC413" t="s">
        <v>1812</v>
      </c>
      <c r="BD413">
        <f t="shared" ca="1" si="1899"/>
        <v>0.39035849656747601</v>
      </c>
      <c r="BE413">
        <f t="shared" ca="1" si="2280"/>
        <v>0.29035849656747603</v>
      </c>
      <c r="BH413">
        <f ca="1">_xlfn.RANK.EQ(BE413,$BE$411:$BE$418)</f>
        <v>6</v>
      </c>
      <c r="BI413" s="7">
        <f ca="1">IFERROR(IF(BH413=1,IF(BB413=1,1,IF(BB413=2,2,IF(BH413=2,IF(BB413=3,1,IF(BB413&gt;=4,2,IF(BH413=3,IF(BB413=5,1,IF(BB413&gt;=6,2,IF(BH413=4,IF(BB413=7,1,IF(BB413&gt;=8,2,IF(BH413=5,IF(BB413=9,1,IF(BB413&gt;=10,2,0)),0))),0))),0))),0))),0)+(IF(BC413="*",0,BB413)),"- -")</f>
        <v>0</v>
      </c>
      <c r="BK413" s="7"/>
      <c r="BL413" s="70">
        <f ca="1">IF(V413="- -","- -",SUM(BI413:BK413))</f>
        <v>0</v>
      </c>
      <c r="BN413" s="69">
        <f>IFERROR(VLOOKUP(V413,Charts!$BT$2:$BV$14,3,FALSE),"- -")</f>
        <v>0.53846153846153844</v>
      </c>
      <c r="BO413" s="85">
        <f t="shared" ca="1" si="2196"/>
        <v>0.94054340274146087</v>
      </c>
      <c r="BP413" s="70">
        <f t="shared" ca="1" si="2281"/>
        <v>388</v>
      </c>
      <c r="BR413" s="7">
        <v>412</v>
      </c>
      <c r="BS413" s="9" t="str">
        <f ca="1">VLOOKUP(BR413,$O$3:$R$568,4,FALSE)</f>
        <v>Sales Clerk</v>
      </c>
      <c r="BT413" s="7" t="str">
        <f ca="1">VLOOKUP(BS413,$R$3:$V$568,5,FALSE)</f>
        <v>3 / 4</v>
      </c>
      <c r="BU413" s="7">
        <f ca="1">VLOOKUP(BT413,Charts!$BT$2:$BV$14,3,FALSE)</f>
        <v>0.69230769230769229</v>
      </c>
      <c r="BV413" s="7" t="str">
        <f t="shared" ca="1" si="1988"/>
        <v>3</v>
      </c>
      <c r="BW413" s="7" t="str">
        <f t="shared" ca="1" si="1989"/>
        <v>4</v>
      </c>
      <c r="BY413" s="7">
        <f t="shared" ca="1" si="1990"/>
        <v>0.82597974010571307</v>
      </c>
      <c r="BZ413" s="7">
        <f t="shared" ca="1" si="1991"/>
        <v>-0.13367204779802078</v>
      </c>
      <c r="CA413" s="7">
        <f t="shared" ca="1" si="1992"/>
        <v>0</v>
      </c>
      <c r="CB413" s="7">
        <f t="shared" ca="1" si="1993"/>
        <v>0</v>
      </c>
      <c r="CC413" s="7" t="str">
        <f ca="1">IFERROR(IF(CC412+CB413&gt;CD$4,CC412,CC412+CB413),"")</f>
        <v/>
      </c>
      <c r="CD413" s="7">
        <f t="shared" ca="1" si="2197"/>
        <v>0</v>
      </c>
      <c r="CE413" s="7">
        <f t="shared" ca="1" si="1994"/>
        <v>0.86896765279047228</v>
      </c>
      <c r="CF413" s="7">
        <f t="shared" ca="1" si="1995"/>
        <v>-0.17665996048277999</v>
      </c>
      <c r="CG413" s="7">
        <f t="shared" ca="1" si="1996"/>
        <v>0</v>
      </c>
      <c r="CH413" s="7">
        <f t="shared" ca="1" si="1997"/>
        <v>0</v>
      </c>
      <c r="CI413" s="7" t="str">
        <f ca="1">IFERROR(IF(CI412+CH413&gt;CJ$4,CI412,CI412+CH413),"")</f>
        <v/>
      </c>
      <c r="CJ413" s="7">
        <f t="shared" ca="1" si="2198"/>
        <v>0</v>
      </c>
      <c r="CK413" s="7">
        <f t="shared" ca="1" si="1998"/>
        <v>0.18673485862067729</v>
      </c>
      <c r="CL413" s="7">
        <f t="shared" ca="1" si="1999"/>
        <v>0.505572833687015</v>
      </c>
      <c r="CM413" s="7">
        <f t="shared" ca="1" si="2000"/>
        <v>1</v>
      </c>
      <c r="CN413" s="7" t="str">
        <f t="shared" ca="1" si="2001"/>
        <v>3</v>
      </c>
      <c r="CO413" s="7" t="str">
        <f ca="1">IFERROR(IF(CO412+CN413&gt;CP$4,CO412,CO412+CN413),"")</f>
        <v/>
      </c>
      <c r="CP413" s="7">
        <f t="shared" ca="1" si="2199"/>
        <v>0</v>
      </c>
      <c r="CQ413" s="7">
        <f t="shared" ca="1" si="2002"/>
        <v>4.0788797304277535E-2</v>
      </c>
      <c r="CR413" s="7">
        <f t="shared" ca="1" si="2003"/>
        <v>0.65151889500341476</v>
      </c>
      <c r="CS413" s="7">
        <f t="shared" ca="1" si="2004"/>
        <v>1</v>
      </c>
      <c r="CT413" s="7" t="str">
        <f t="shared" ca="1" si="2005"/>
        <v>3</v>
      </c>
      <c r="CU413" s="7" t="str">
        <f ca="1">IFERROR(IF(CU412+CT413&gt;CV$4,CU412,CU412+CT413),"")</f>
        <v/>
      </c>
      <c r="CV413" s="7">
        <f t="shared" ca="1" si="2200"/>
        <v>0</v>
      </c>
      <c r="CW413" s="7">
        <f t="shared" ca="1" si="2006"/>
        <v>0.52507617626556213</v>
      </c>
      <c r="CX413" s="7">
        <f t="shared" ca="1" si="2007"/>
        <v>0.16723151604213016</v>
      </c>
      <c r="CY413" s="7">
        <f t="shared" ca="1" si="2008"/>
        <v>1</v>
      </c>
      <c r="CZ413" s="7" t="str">
        <f t="shared" ca="1" si="2009"/>
        <v>3</v>
      </c>
      <c r="DA413" s="7" t="str">
        <f ca="1">IFERROR(IF(DA412+CZ413&gt;DB$4,DA412,DA412+CZ413),"")</f>
        <v/>
      </c>
      <c r="DB413" s="7">
        <f t="shared" ca="1" si="2201"/>
        <v>0</v>
      </c>
      <c r="DC413" s="7">
        <f t="shared" ca="1" si="2010"/>
        <v>6.0140121269849245E-2</v>
      </c>
      <c r="DD413" s="7">
        <f t="shared" ca="1" si="2011"/>
        <v>0.63216757103784305</v>
      </c>
      <c r="DE413" s="7">
        <f t="shared" ca="1" si="2012"/>
        <v>1</v>
      </c>
      <c r="DF413" s="7" t="str">
        <f t="shared" ca="1" si="2013"/>
        <v>3</v>
      </c>
      <c r="DG413" s="7" t="str">
        <f ca="1">IFERROR(IF(DG412+DF413&gt;DH$4,DG412,DG412+DF413),"")</f>
        <v/>
      </c>
      <c r="DH413" s="7">
        <f t="shared" ca="1" si="2202"/>
        <v>0</v>
      </c>
      <c r="DI413" s="7">
        <f t="shared" ca="1" si="2014"/>
        <v>0.85885991758442404</v>
      </c>
      <c r="DJ413" s="7">
        <f t="shared" ca="1" si="2015"/>
        <v>-0.16655222527673175</v>
      </c>
      <c r="DK413" s="7">
        <f t="shared" ca="1" si="2016"/>
        <v>0</v>
      </c>
      <c r="DL413" s="7">
        <f t="shared" ca="1" si="2017"/>
        <v>0</v>
      </c>
      <c r="DM413" s="7" t="str">
        <f ca="1">IFERROR(IF(DM412+DL413&gt;DN$4,DM412,DM412+DL413),"")</f>
        <v/>
      </c>
      <c r="DN413" s="7">
        <f t="shared" ca="1" si="2203"/>
        <v>0</v>
      </c>
      <c r="DO413" s="7">
        <f t="shared" ca="1" si="2018"/>
        <v>0.28007570486990818</v>
      </c>
      <c r="DP413" s="7">
        <f t="shared" ca="1" si="2019"/>
        <v>0.41223198743778411</v>
      </c>
      <c r="DQ413" s="7">
        <f t="shared" ca="1" si="2020"/>
        <v>1</v>
      </c>
      <c r="DR413" s="7" t="str">
        <f t="shared" ca="1" si="2021"/>
        <v>3</v>
      </c>
      <c r="DS413" s="7" t="str">
        <f ca="1">IFERROR(IF(DS412+DR413&gt;DT$4,DS412,DS412+DR413),"")</f>
        <v/>
      </c>
      <c r="DT413" s="7">
        <f t="shared" ca="1" si="2204"/>
        <v>0</v>
      </c>
      <c r="DU413" s="7">
        <f t="shared" ca="1" si="2022"/>
        <v>0.14584427078495565</v>
      </c>
      <c r="DV413" s="7">
        <f t="shared" ca="1" si="2023"/>
        <v>0.54646342152273664</v>
      </c>
      <c r="DW413" s="7">
        <f t="shared" ca="1" si="2024"/>
        <v>1</v>
      </c>
      <c r="DX413" s="7" t="str">
        <f t="shared" ca="1" si="2025"/>
        <v>3</v>
      </c>
      <c r="DY413" s="7" t="str">
        <f ca="1">IFERROR(IF(DY412+DX413&gt;DZ$4,DY412,DY412+DX413),"")</f>
        <v/>
      </c>
      <c r="DZ413" s="7">
        <f t="shared" ca="1" si="2205"/>
        <v>0</v>
      </c>
      <c r="EA413" s="7">
        <f t="shared" ca="1" si="2026"/>
        <v>0.71603589627064201</v>
      </c>
      <c r="EB413" s="7">
        <f t="shared" ca="1" si="2027"/>
        <v>-2.3728203962949723E-2</v>
      </c>
      <c r="EC413" s="7">
        <f t="shared" ca="1" si="2028"/>
        <v>0</v>
      </c>
      <c r="ED413" s="7">
        <f t="shared" ca="1" si="2029"/>
        <v>0</v>
      </c>
      <c r="EE413" s="7" t="str">
        <f ca="1">IFERROR(IF(EE412+ED413&gt;EF$4,EE412,EE412+ED413),"")</f>
        <v/>
      </c>
      <c r="EF413" s="7">
        <f t="shared" ca="1" si="2206"/>
        <v>0</v>
      </c>
      <c r="EG413" s="7">
        <f t="shared" ca="1" si="2030"/>
        <v>9.0010083478808345E-2</v>
      </c>
      <c r="EH413" s="7">
        <f t="shared" ca="1" si="2031"/>
        <v>0.60229760882888395</v>
      </c>
      <c r="EI413" s="7">
        <f t="shared" ca="1" si="2032"/>
        <v>1</v>
      </c>
      <c r="EJ413" s="7" t="str">
        <f t="shared" ca="1" si="2033"/>
        <v>3</v>
      </c>
      <c r="EK413" s="7" t="str">
        <f ca="1">IFERROR(IF(EK412+EJ413&gt;EL$4,EK412,EK412+EJ413),"")</f>
        <v/>
      </c>
      <c r="EL413" s="7">
        <f t="shared" ca="1" si="2207"/>
        <v>0</v>
      </c>
      <c r="EM413" s="7">
        <f t="shared" ca="1" si="2034"/>
        <v>0.49907605471165983</v>
      </c>
      <c r="EN413" s="7">
        <f t="shared" ca="1" si="2035"/>
        <v>0.19323163759603246</v>
      </c>
      <c r="EO413" s="7">
        <f t="shared" ca="1" si="2036"/>
        <v>1</v>
      </c>
      <c r="EP413" s="7" t="str">
        <f t="shared" ca="1" si="2037"/>
        <v>3</v>
      </c>
      <c r="EQ413" s="7" t="str">
        <f ca="1">IFERROR(IF(EQ412+EP413&gt;ER$4,EQ412,EQ412+EP413),"")</f>
        <v/>
      </c>
      <c r="ER413" s="7">
        <f t="shared" ca="1" si="2208"/>
        <v>0</v>
      </c>
      <c r="ES413" s="7">
        <f t="shared" ca="1" si="2038"/>
        <v>0.6764832448064525</v>
      </c>
      <c r="ET413" s="7">
        <f t="shared" ca="1" si="2039"/>
        <v>1.5824447501239791E-2</v>
      </c>
      <c r="EU413" s="7">
        <f t="shared" ca="1" si="2040"/>
        <v>1</v>
      </c>
      <c r="EV413" s="7" t="str">
        <f t="shared" ca="1" si="2041"/>
        <v>3</v>
      </c>
      <c r="EW413" s="7" t="str">
        <f ca="1">IFERROR(IF(EW412+EV413&gt;EX$4,EW412,EW412+EV413),"")</f>
        <v/>
      </c>
      <c r="EX413" s="7">
        <f t="shared" ca="1" si="2209"/>
        <v>0</v>
      </c>
      <c r="EY413" s="7">
        <f t="shared" ca="1" si="2042"/>
        <v>0.90926072712643435</v>
      </c>
      <c r="EZ413" s="7">
        <f t="shared" ca="1" si="2043"/>
        <v>-0.21695303481874206</v>
      </c>
      <c r="FA413" s="7">
        <f t="shared" ca="1" si="2044"/>
        <v>0</v>
      </c>
      <c r="FB413" s="7">
        <f t="shared" ca="1" si="2045"/>
        <v>0</v>
      </c>
      <c r="FC413" s="7" t="str">
        <f ca="1">IFERROR(IF(FC412+FB413&gt;FD$4,FC412,FC412+FB413),"")</f>
        <v/>
      </c>
      <c r="FD413" s="7">
        <f t="shared" ca="1" si="2210"/>
        <v>0</v>
      </c>
      <c r="FE413" s="7">
        <f t="shared" ca="1" si="2046"/>
        <v>0.87882072196865257</v>
      </c>
      <c r="FF413" s="7">
        <f t="shared" ca="1" si="2047"/>
        <v>-0.18651302966096028</v>
      </c>
      <c r="FG413" s="7">
        <f t="shared" ca="1" si="2048"/>
        <v>0</v>
      </c>
      <c r="FH413" s="7">
        <f t="shared" ca="1" si="2049"/>
        <v>0</v>
      </c>
      <c r="FI413" s="7" t="str">
        <f ca="1">IFERROR(IF(FI412+FH413&gt;FJ$4,FI412,FI412+FH413),"")</f>
        <v/>
      </c>
      <c r="FJ413" s="7">
        <f t="shared" ca="1" si="2211"/>
        <v>0</v>
      </c>
      <c r="FK413" s="7">
        <f t="shared" ca="1" si="2050"/>
        <v>0.12282435720115858</v>
      </c>
      <c r="FL413" s="7">
        <f t="shared" ca="1" si="2051"/>
        <v>0.56948333510653371</v>
      </c>
      <c r="FM413" s="7">
        <f t="shared" ca="1" si="2052"/>
        <v>1</v>
      </c>
      <c r="FN413" s="7" t="str">
        <f t="shared" ca="1" si="2053"/>
        <v>3</v>
      </c>
      <c r="FO413" s="7" t="str">
        <f ca="1">IFERROR(IF(FO412+FN413&gt;FP$4,FO412,FO412+FN413),"")</f>
        <v/>
      </c>
      <c r="FP413" s="7">
        <f t="shared" ca="1" si="2212"/>
        <v>0</v>
      </c>
      <c r="FQ413" s="7">
        <f t="shared" ca="1" si="2054"/>
        <v>0.54457659854748386</v>
      </c>
      <c r="FR413" s="7">
        <f t="shared" ca="1" si="2055"/>
        <v>0.14773109376020843</v>
      </c>
      <c r="FS413" s="7">
        <f t="shared" ca="1" si="2056"/>
        <v>1</v>
      </c>
      <c r="FT413" s="7" t="str">
        <f t="shared" ca="1" si="2057"/>
        <v>3</v>
      </c>
      <c r="FU413" s="7" t="str">
        <f ca="1">IFERROR(IF(FU412+FT413&gt;FV$4,FU412,FU412+FT413),"")</f>
        <v/>
      </c>
      <c r="FV413" s="7">
        <f t="shared" ca="1" si="2213"/>
        <v>0</v>
      </c>
      <c r="FW413" s="7">
        <f t="shared" ca="1" si="2058"/>
        <v>4.5085733147400942E-2</v>
      </c>
      <c r="FX413" s="7">
        <f t="shared" ca="1" si="2059"/>
        <v>0.64722195916029135</v>
      </c>
      <c r="FY413" s="7">
        <f t="shared" ca="1" si="2060"/>
        <v>1</v>
      </c>
      <c r="FZ413" s="7" t="str">
        <f t="shared" ca="1" si="2061"/>
        <v>3</v>
      </c>
      <c r="GA413" s="7" t="str">
        <f ca="1">IFERROR(IF(GA412+FZ413&gt;GB$4,GA412,GA412+FZ413),"")</f>
        <v/>
      </c>
      <c r="GB413" s="7">
        <f t="shared" ca="1" si="2214"/>
        <v>0</v>
      </c>
      <c r="GC413" s="7">
        <f t="shared" ca="1" si="2062"/>
        <v>0.38211588189922985</v>
      </c>
      <c r="GD413" s="7">
        <f t="shared" ca="1" si="2063"/>
        <v>0.31019181040846244</v>
      </c>
      <c r="GE413" s="7">
        <f t="shared" ca="1" si="2064"/>
        <v>1</v>
      </c>
      <c r="GF413" s="7" t="str">
        <f t="shared" ca="1" si="2065"/>
        <v>3</v>
      </c>
      <c r="GG413" s="7" t="str">
        <f ca="1">IFERROR(IF(GG412+GF413&gt;GH$4,GG412,GG412+GF413),"")</f>
        <v/>
      </c>
      <c r="GH413" s="7">
        <f t="shared" ca="1" si="2215"/>
        <v>0</v>
      </c>
      <c r="GI413" s="7">
        <f t="shared" ca="1" si="2066"/>
        <v>0.86201865844797243</v>
      </c>
      <c r="GJ413" s="7">
        <f t="shared" ca="1" si="2067"/>
        <v>-0.16971096614028014</v>
      </c>
      <c r="GK413" s="7">
        <f t="shared" ca="1" si="2068"/>
        <v>0</v>
      </c>
      <c r="GL413" s="7">
        <f t="shared" ca="1" si="2069"/>
        <v>0</v>
      </c>
      <c r="GM413" s="7" t="str">
        <f ca="1">IFERROR(IF(GM412+GL413&gt;GN$4,GM412,GM412+GL413),"")</f>
        <v/>
      </c>
      <c r="GN413" s="7">
        <f t="shared" ca="1" si="2216"/>
        <v>0</v>
      </c>
      <c r="GO413" s="7">
        <f t="shared" ca="1" si="2070"/>
        <v>0.9980754438977173</v>
      </c>
      <c r="GP413" s="7">
        <f t="shared" ca="1" si="2071"/>
        <v>-0.30576775159002501</v>
      </c>
      <c r="GQ413" s="7">
        <f t="shared" ca="1" si="2072"/>
        <v>0</v>
      </c>
      <c r="GR413" s="7">
        <f t="shared" ca="1" si="2073"/>
        <v>0</v>
      </c>
      <c r="GS413" s="7" t="str">
        <f ca="1">IFERROR(IF(GS412+GR413&gt;GT$4,GS412,GS412+GR413),"")</f>
        <v/>
      </c>
      <c r="GT413" s="7">
        <f t="shared" ca="1" si="2217"/>
        <v>0</v>
      </c>
      <c r="GU413" s="7">
        <f t="shared" ca="1" si="2074"/>
        <v>0.30553367995063341</v>
      </c>
      <c r="GV413" s="7">
        <f t="shared" ca="1" si="2075"/>
        <v>0.38677401235705888</v>
      </c>
      <c r="GW413" s="7">
        <f t="shared" ca="1" si="2076"/>
        <v>1</v>
      </c>
      <c r="GX413" s="7" t="str">
        <f t="shared" ca="1" si="2077"/>
        <v>3</v>
      </c>
      <c r="GY413" s="7" t="str">
        <f ca="1">IFERROR(IF(GY412+GX413&gt;GZ$4,GY412,GY412+GX413),"")</f>
        <v/>
      </c>
      <c r="GZ413" s="7">
        <f t="shared" ca="1" si="2218"/>
        <v>0</v>
      </c>
      <c r="HA413" s="7">
        <f t="shared" ca="1" si="2078"/>
        <v>5.1333111564445422E-2</v>
      </c>
      <c r="HB413" s="7">
        <f t="shared" ca="1" si="2079"/>
        <v>0.64097458074324687</v>
      </c>
      <c r="HC413" s="7">
        <f t="shared" ca="1" si="2080"/>
        <v>1</v>
      </c>
      <c r="HD413" s="7" t="str">
        <f t="shared" ca="1" si="2081"/>
        <v>3</v>
      </c>
      <c r="HE413" s="7" t="str">
        <f ca="1">IFERROR(IF(HE412+HD413&gt;HF$4,HE412,HE412+HD413),"")</f>
        <v/>
      </c>
      <c r="HF413" s="7">
        <f t="shared" ca="1" si="2219"/>
        <v>0</v>
      </c>
      <c r="HG413" s="7">
        <f t="shared" ca="1" si="2082"/>
        <v>0.84928568926884784</v>
      </c>
      <c r="HH413" s="7">
        <f t="shared" ca="1" si="2083"/>
        <v>-0.15697799696115555</v>
      </c>
      <c r="HI413" s="7">
        <f t="shared" ca="1" si="2084"/>
        <v>0</v>
      </c>
      <c r="HJ413" s="7">
        <f t="shared" ca="1" si="2085"/>
        <v>0</v>
      </c>
      <c r="HK413" s="7" t="str">
        <f ca="1">IFERROR(IF(HK412+HJ413&gt;HL$4,HK412,HK412+HJ413),"")</f>
        <v/>
      </c>
      <c r="HL413" s="7">
        <f t="shared" ca="1" si="2220"/>
        <v>0</v>
      </c>
      <c r="HM413" s="7">
        <f t="shared" ca="1" si="2086"/>
        <v>0.48875753737353256</v>
      </c>
      <c r="HN413" s="7">
        <f t="shared" ca="1" si="2087"/>
        <v>0.20355015493415973</v>
      </c>
      <c r="HO413" s="7">
        <f t="shared" ca="1" si="2088"/>
        <v>1</v>
      </c>
      <c r="HP413" s="7" t="str">
        <f t="shared" ca="1" si="2089"/>
        <v>3</v>
      </c>
      <c r="HQ413" s="7" t="str">
        <f ca="1">IFERROR(IF(HQ412+HP413&gt;HR$4,HQ412,HQ412+HP413),"")</f>
        <v/>
      </c>
      <c r="HR413" s="7">
        <f t="shared" ca="1" si="2221"/>
        <v>0</v>
      </c>
      <c r="HS413" s="7">
        <f t="shared" ca="1" si="2090"/>
        <v>0.90859031160535331</v>
      </c>
      <c r="HT413" s="7">
        <f t="shared" ca="1" si="2091"/>
        <v>-0.21628261929766102</v>
      </c>
      <c r="HU413" s="7">
        <f t="shared" ca="1" si="2092"/>
        <v>0</v>
      </c>
      <c r="HV413" s="7">
        <f t="shared" ca="1" si="2093"/>
        <v>0</v>
      </c>
      <c r="HW413" s="7" t="str">
        <f ca="1">IFERROR(IF(HW412+HV413&gt;HX$4,HW412,HW412+HV413),"")</f>
        <v/>
      </c>
      <c r="HX413" s="7">
        <f t="shared" ca="1" si="2222"/>
        <v>0</v>
      </c>
      <c r="HY413" s="7">
        <f t="shared" ca="1" si="2094"/>
        <v>0.12098279241617582</v>
      </c>
      <c r="HZ413" s="7">
        <f t="shared" ca="1" si="2095"/>
        <v>0.57132489989151647</v>
      </c>
      <c r="IA413" s="7">
        <f t="shared" ca="1" si="2096"/>
        <v>1</v>
      </c>
      <c r="IB413" s="7" t="str">
        <f t="shared" ca="1" si="2097"/>
        <v>3</v>
      </c>
      <c r="IC413" s="7" t="str">
        <f ca="1">IFERROR(IF(IC412+IB413&gt;ID$4,IC412,IC412+IB413),"")</f>
        <v/>
      </c>
      <c r="ID413" s="7">
        <f t="shared" ca="1" si="2223"/>
        <v>0</v>
      </c>
      <c r="IE413" s="7">
        <f t="shared" ca="1" si="2098"/>
        <v>0.94346169101129718</v>
      </c>
      <c r="IF413" s="7">
        <f t="shared" ca="1" si="2099"/>
        <v>-0.25115399870360489</v>
      </c>
      <c r="IG413" s="7">
        <f t="shared" ca="1" si="2100"/>
        <v>0</v>
      </c>
      <c r="IH413" s="7">
        <f t="shared" ca="1" si="2101"/>
        <v>0</v>
      </c>
      <c r="II413" s="7" t="str">
        <f ca="1">IFERROR(IF(II412+IH413&gt;IJ$4,II412,II412+IH413),"")</f>
        <v/>
      </c>
      <c r="IJ413" s="7">
        <f t="shared" ca="1" si="2224"/>
        <v>0</v>
      </c>
      <c r="IK413" s="7">
        <f t="shared" ca="1" si="2102"/>
        <v>0.10555768674622856</v>
      </c>
      <c r="IL413" s="7">
        <f t="shared" ca="1" si="2103"/>
        <v>0.58675000556146373</v>
      </c>
      <c r="IM413" s="7">
        <f t="shared" ca="1" si="2104"/>
        <v>1</v>
      </c>
      <c r="IN413" s="7" t="str">
        <f t="shared" ca="1" si="2105"/>
        <v>3</v>
      </c>
      <c r="IO413" s="7" t="str">
        <f ca="1">IFERROR(IF(IO412+IN413&gt;IP$4,IO412,IO412+IN413),"")</f>
        <v/>
      </c>
      <c r="IP413" s="7">
        <f t="shared" ca="1" si="2225"/>
        <v>0</v>
      </c>
      <c r="IQ413" s="7">
        <f t="shared" ca="1" si="2106"/>
        <v>0.4749542711035083</v>
      </c>
      <c r="IR413" s="7">
        <f t="shared" ca="1" si="2107"/>
        <v>0.21735342120418399</v>
      </c>
      <c r="IS413" s="7">
        <f t="shared" ca="1" si="2108"/>
        <v>1</v>
      </c>
      <c r="IT413" s="7" t="str">
        <f t="shared" ca="1" si="2109"/>
        <v>3</v>
      </c>
      <c r="IU413" s="7" t="str">
        <f ca="1">IFERROR(IF(IU412+IT413&gt;IV$4,IU412,IU412+IT413),"")</f>
        <v/>
      </c>
      <c r="IV413" s="7">
        <f t="shared" ca="1" si="2226"/>
        <v>0</v>
      </c>
      <c r="IW413" s="7">
        <f t="shared" ca="1" si="2110"/>
        <v>0.93363203528770333</v>
      </c>
      <c r="IX413" s="7">
        <f t="shared" ca="1" si="2111"/>
        <v>-0.24132434298001104</v>
      </c>
      <c r="IY413" s="7">
        <f t="shared" ca="1" si="2112"/>
        <v>0</v>
      </c>
      <c r="IZ413" s="7">
        <f t="shared" ca="1" si="2113"/>
        <v>0</v>
      </c>
      <c r="JA413" s="7" t="str">
        <f ca="1">IFERROR(IF(JA412+IZ413&gt;JB$4,JA412,JA412+IZ413),"")</f>
        <v/>
      </c>
      <c r="JB413" s="7">
        <f t="shared" ca="1" si="2227"/>
        <v>0</v>
      </c>
      <c r="JC413" s="7">
        <f t="shared" ca="1" si="2114"/>
        <v>0.48215657013294699</v>
      </c>
      <c r="JD413" s="7">
        <f t="shared" ca="1" si="2115"/>
        <v>0.2101511221747453</v>
      </c>
      <c r="JE413" s="7">
        <f t="shared" ca="1" si="2116"/>
        <v>1</v>
      </c>
      <c r="JF413" s="7" t="str">
        <f t="shared" ca="1" si="2117"/>
        <v>3</v>
      </c>
      <c r="JG413" s="7" t="str">
        <f ca="1">IFERROR(IF(JG412+JF413&gt;JH$4,JG412,JG412+JF413),"")</f>
        <v/>
      </c>
      <c r="JH413" s="7">
        <f t="shared" ca="1" si="2228"/>
        <v>0</v>
      </c>
      <c r="JI413" s="7">
        <f t="shared" ca="1" si="2118"/>
        <v>0.65218500631067078</v>
      </c>
      <c r="JJ413" s="7">
        <f t="shared" ca="1" si="2119"/>
        <v>4.0122685997021512E-2</v>
      </c>
      <c r="JK413" s="7">
        <f t="shared" ca="1" si="2120"/>
        <v>1</v>
      </c>
      <c r="JL413" s="7" t="str">
        <f t="shared" ca="1" si="2121"/>
        <v>3</v>
      </c>
      <c r="JM413" s="7" t="str">
        <f ca="1">IFERROR(IF(JM412+JL413&gt;JN$4,JM412,JM412+JL413),"")</f>
        <v/>
      </c>
      <c r="JN413" s="7">
        <f t="shared" ca="1" si="2229"/>
        <v>0</v>
      </c>
      <c r="JO413" s="7">
        <f t="shared" ca="1" si="2122"/>
        <v>0.93204110484202929</v>
      </c>
      <c r="JP413" s="7">
        <f t="shared" ca="1" si="2123"/>
        <v>-0.239733412534337</v>
      </c>
      <c r="JQ413" s="7">
        <f t="shared" ca="1" si="2124"/>
        <v>0</v>
      </c>
      <c r="JR413" s="7">
        <f t="shared" ca="1" si="2125"/>
        <v>0</v>
      </c>
      <c r="JS413" s="7" t="str">
        <f ca="1">IFERROR(IF(JS412+JR413&gt;JT$4,JS412,JS412+JR413),"")</f>
        <v/>
      </c>
      <c r="JT413" s="7">
        <f t="shared" ca="1" si="2230"/>
        <v>0</v>
      </c>
      <c r="JU413" s="7">
        <f t="shared" ca="1" si="2126"/>
        <v>0.10128887096780537</v>
      </c>
      <c r="JV413" s="7">
        <f t="shared" ca="1" si="2127"/>
        <v>0.59101882133988692</v>
      </c>
      <c r="JW413" s="7">
        <f t="shared" ca="1" si="2128"/>
        <v>1</v>
      </c>
      <c r="JX413" s="7" t="str">
        <f t="shared" ca="1" si="2129"/>
        <v>3</v>
      </c>
      <c r="JY413" s="7" t="str">
        <f ca="1">IFERROR(IF(JY412+JX413&gt;JZ$4,JY412,JY412+JX413),"")</f>
        <v/>
      </c>
      <c r="JZ413" s="7">
        <f t="shared" ca="1" si="2231"/>
        <v>0</v>
      </c>
      <c r="KA413" s="7">
        <f t="shared" ca="1" si="2130"/>
        <v>0.12784101493463318</v>
      </c>
      <c r="KB413" s="7">
        <f t="shared" ca="1" si="2131"/>
        <v>0.56446667737305911</v>
      </c>
      <c r="KC413" s="7">
        <f t="shared" ca="1" si="2132"/>
        <v>1</v>
      </c>
      <c r="KD413" s="7" t="str">
        <f t="shared" ca="1" si="2133"/>
        <v>3</v>
      </c>
      <c r="KE413" s="7" t="str">
        <f ca="1">IFERROR(IF(KE412+KD413&gt;KF$4,KE412,KE412+KD413),"")</f>
        <v/>
      </c>
      <c r="KF413" s="7">
        <f t="shared" ca="1" si="2232"/>
        <v>0</v>
      </c>
      <c r="KG413" s="7">
        <f t="shared" ca="1" si="2134"/>
        <v>9.7753267153416368E-2</v>
      </c>
      <c r="KH413" s="7">
        <f t="shared" ca="1" si="2135"/>
        <v>0.59455442515427592</v>
      </c>
      <c r="KI413" s="7">
        <f t="shared" ca="1" si="2136"/>
        <v>1</v>
      </c>
      <c r="KJ413" s="7" t="str">
        <f t="shared" ca="1" si="2137"/>
        <v>3</v>
      </c>
      <c r="KK413" s="7" t="str">
        <f ca="1">IFERROR(IF(KK412+KJ413&gt;KL$4,KK412,KK412+KJ413),"")</f>
        <v/>
      </c>
      <c r="KL413" s="7">
        <f t="shared" ca="1" si="2233"/>
        <v>0</v>
      </c>
      <c r="KM413" s="7">
        <f t="shared" ca="1" si="2138"/>
        <v>0.47401493860458621</v>
      </c>
      <c r="KN413" s="7">
        <f t="shared" ca="1" si="2139"/>
        <v>0.21829275370310608</v>
      </c>
      <c r="KO413" s="7">
        <f t="shared" ca="1" si="2140"/>
        <v>1</v>
      </c>
      <c r="KP413" s="7" t="str">
        <f t="shared" ca="1" si="2141"/>
        <v>3</v>
      </c>
      <c r="KQ413" s="7" t="str">
        <f ca="1">IFERROR(IF(KQ412+KP413&gt;KR$4,KQ412,KQ412+KP413),"")</f>
        <v/>
      </c>
      <c r="KR413" s="7">
        <f t="shared" ca="1" si="2234"/>
        <v>0</v>
      </c>
      <c r="KS413" s="7">
        <f t="shared" ca="1" si="2142"/>
        <v>0.32831489715270512</v>
      </c>
      <c r="KT413" s="7">
        <f t="shared" ca="1" si="2143"/>
        <v>0.36399279515498717</v>
      </c>
      <c r="KU413" s="7">
        <f t="shared" ca="1" si="2144"/>
        <v>1</v>
      </c>
      <c r="KV413" s="7" t="str">
        <f t="shared" ca="1" si="2145"/>
        <v>3</v>
      </c>
      <c r="KW413" s="7" t="str">
        <f ca="1">IFERROR(IF(KW412+KV413&gt;KX$4,KW412,KW412+KV413),"")</f>
        <v/>
      </c>
      <c r="KX413" s="7">
        <f t="shared" ca="1" si="2235"/>
        <v>0</v>
      </c>
      <c r="KY413" s="7">
        <f t="shared" ca="1" si="2146"/>
        <v>0.5564729962017223</v>
      </c>
      <c r="KZ413" s="7">
        <f t="shared" ca="1" si="2147"/>
        <v>0.13583469610596999</v>
      </c>
      <c r="LA413" s="7">
        <f t="shared" ca="1" si="2148"/>
        <v>1</v>
      </c>
      <c r="LB413" s="7" t="str">
        <f t="shared" ca="1" si="2149"/>
        <v>3</v>
      </c>
      <c r="LC413" s="7" t="str">
        <f ca="1">IFERROR(IF(LC412+LB413&gt;LD$4,LC412,LC412+LB413),"")</f>
        <v/>
      </c>
      <c r="LD413" s="7">
        <f t="shared" ca="1" si="2236"/>
        <v>0</v>
      </c>
      <c r="LE413" s="7">
        <f t="shared" ca="1" si="2150"/>
        <v>0.89899990528077078</v>
      </c>
      <c r="LF413" s="7">
        <f t="shared" ca="1" si="2151"/>
        <v>-0.20669221297307849</v>
      </c>
      <c r="LG413" s="7">
        <f t="shared" ca="1" si="2152"/>
        <v>0</v>
      </c>
      <c r="LH413" s="7">
        <f t="shared" ca="1" si="2153"/>
        <v>0</v>
      </c>
      <c r="LI413" s="7" t="str">
        <f ca="1">IFERROR(IF(LI412+LH413&gt;LJ$4,LI412,LI412+LH413),"")</f>
        <v/>
      </c>
      <c r="LJ413" s="7">
        <f t="shared" ca="1" si="2237"/>
        <v>0</v>
      </c>
      <c r="LK413" s="7">
        <f t="shared" ca="1" si="2154"/>
        <v>0.69116687988326375</v>
      </c>
      <c r="LL413" s="7">
        <f t="shared" ca="1" si="2155"/>
        <v>1.1408124244285389E-3</v>
      </c>
      <c r="LM413" s="7">
        <f t="shared" ca="1" si="2156"/>
        <v>1</v>
      </c>
      <c r="LN413" s="7" t="str">
        <f t="shared" ca="1" si="2157"/>
        <v>3</v>
      </c>
      <c r="LO413" s="7" t="str">
        <f ca="1">IFERROR(IF(LO412+LN413&gt;LP$4,LO412,LO412+LN413),"")</f>
        <v/>
      </c>
      <c r="LP413" s="7">
        <f t="shared" ca="1" si="2238"/>
        <v>0</v>
      </c>
      <c r="LQ413" s="7">
        <f t="shared" ca="1" si="2158"/>
        <v>0.53423525297344598</v>
      </c>
      <c r="LR413" s="7">
        <f t="shared" ca="1" si="2159"/>
        <v>0.15807243933424631</v>
      </c>
      <c r="LS413" s="7">
        <f t="shared" ca="1" si="2160"/>
        <v>1</v>
      </c>
      <c r="LT413" s="7" t="str">
        <f t="shared" ca="1" si="2161"/>
        <v>3</v>
      </c>
      <c r="LU413" s="7" t="str">
        <f ca="1">IFERROR(IF(LU412+LT413&gt;LV$4,LU412,LU412+LT413),"")</f>
        <v/>
      </c>
      <c r="LV413" s="7">
        <f t="shared" ca="1" si="2239"/>
        <v>0</v>
      </c>
      <c r="LW413" s="7">
        <f t="shared" ca="1" si="2162"/>
        <v>0.63600543233876772</v>
      </c>
      <c r="LX413" s="7">
        <f t="shared" ca="1" si="2163"/>
        <v>5.6302259968924573E-2</v>
      </c>
      <c r="LY413" s="7">
        <f t="shared" ca="1" si="2164"/>
        <v>1</v>
      </c>
      <c r="LZ413" s="7" t="str">
        <f t="shared" ca="1" si="2165"/>
        <v>3</v>
      </c>
      <c r="MA413" s="7" t="str">
        <f ca="1">IFERROR(IF(MA412+LZ413&gt;MB$4,MA412,MA412+LZ413),"")</f>
        <v/>
      </c>
      <c r="MB413" s="7">
        <f t="shared" ca="1" si="2240"/>
        <v>0</v>
      </c>
      <c r="MC413" s="7">
        <f t="shared" ca="1" si="2166"/>
        <v>0.86962454734050587</v>
      </c>
      <c r="MD413" s="7">
        <f t="shared" ca="1" si="2167"/>
        <v>-0.17731685503281358</v>
      </c>
      <c r="ME413" s="7">
        <f t="shared" ca="1" si="2168"/>
        <v>0</v>
      </c>
      <c r="MF413" s="7">
        <f t="shared" ca="1" si="2169"/>
        <v>0</v>
      </c>
      <c r="MG413" s="7" t="str">
        <f ca="1">IFERROR(IF(MG412+MF413&gt;MH$4,MG412,MG412+MF413),"")</f>
        <v/>
      </c>
      <c r="MH413" s="7">
        <f t="shared" ca="1" si="2241"/>
        <v>0</v>
      </c>
      <c r="MI413" s="7">
        <f t="shared" ca="1" si="2170"/>
        <v>0.5834824466320051</v>
      </c>
      <c r="MJ413" s="7">
        <f t="shared" ca="1" si="2171"/>
        <v>0.10882524567568719</v>
      </c>
      <c r="MK413" s="7">
        <f t="shared" ca="1" si="2172"/>
        <v>1</v>
      </c>
      <c r="ML413" s="7" t="str">
        <f t="shared" ca="1" si="2173"/>
        <v>3</v>
      </c>
      <c r="MM413" s="7" t="str">
        <f ca="1">IFERROR(IF(MM412+ML413&gt;MN$4,MM412,MM412+ML413),"")</f>
        <v/>
      </c>
      <c r="MN413" s="7">
        <f t="shared" ca="1" si="2242"/>
        <v>0</v>
      </c>
      <c r="MO413" s="7">
        <f t="shared" ca="1" si="2174"/>
        <v>0.18971366928847633</v>
      </c>
      <c r="MP413" s="7">
        <f t="shared" ca="1" si="2175"/>
        <v>0.50259402301921596</v>
      </c>
      <c r="MQ413" s="7">
        <f t="shared" ca="1" si="2176"/>
        <v>1</v>
      </c>
      <c r="MR413" s="7" t="str">
        <f t="shared" ca="1" si="2177"/>
        <v>3</v>
      </c>
      <c r="MS413" s="7" t="str">
        <f ca="1">IFERROR(IF(MS412+MR413&gt;MT$4,MS412,MS412+MR413),"")</f>
        <v/>
      </c>
      <c r="MT413" s="7">
        <f t="shared" ca="1" si="2243"/>
        <v>0</v>
      </c>
      <c r="MU413" s="7">
        <f t="shared" ca="1" si="2178"/>
        <v>0.26761673878733727</v>
      </c>
      <c r="MV413" s="7">
        <f t="shared" ca="1" si="2179"/>
        <v>0.42469095352035502</v>
      </c>
      <c r="MW413" s="7">
        <f t="shared" ca="1" si="2180"/>
        <v>1</v>
      </c>
      <c r="MX413" s="7" t="str">
        <f t="shared" ca="1" si="2181"/>
        <v>3</v>
      </c>
      <c r="MY413" s="7" t="str">
        <f ca="1">IFERROR(IF(MY412+MX413&gt;MZ$4,MY412,MY412+MX413),"")</f>
        <v/>
      </c>
      <c r="MZ413" s="7">
        <f t="shared" ca="1" si="2244"/>
        <v>0</v>
      </c>
      <c r="NA413" s="7">
        <f t="shared" ca="1" si="2182"/>
        <v>0.72505227523969107</v>
      </c>
      <c r="NB413" s="7">
        <f t="shared" ca="1" si="2183"/>
        <v>-3.2744582931998778E-2</v>
      </c>
      <c r="NC413" s="7">
        <f t="shared" ca="1" si="2184"/>
        <v>0</v>
      </c>
      <c r="ND413" s="7">
        <f t="shared" ca="1" si="2185"/>
        <v>0</v>
      </c>
      <c r="NE413" s="7" t="str">
        <f ca="1">IFERROR(IF(NE412+ND413&gt;NF$4,NE412,NE412+ND413),"")</f>
        <v/>
      </c>
      <c r="NF413" s="7">
        <f t="shared" ca="1" si="2245"/>
        <v>0</v>
      </c>
      <c r="NG413" s="7">
        <f t="shared" ca="1" si="2186"/>
        <v>0.65886502408810832</v>
      </c>
      <c r="NH413" s="7">
        <f t="shared" ca="1" si="2187"/>
        <v>3.3442668219583971E-2</v>
      </c>
      <c r="NI413" s="7">
        <f t="shared" ca="1" si="2188"/>
        <v>1</v>
      </c>
      <c r="NJ413" s="7" t="str">
        <f t="shared" ca="1" si="2189"/>
        <v>3</v>
      </c>
      <c r="NK413" s="7" t="str">
        <f ca="1">IFERROR(IF(NK412+NJ413&gt;NL$4,NK412,NK412+NJ413),"")</f>
        <v/>
      </c>
      <c r="NL413" s="7">
        <f t="shared" ca="1" si="2246"/>
        <v>0</v>
      </c>
      <c r="NM413" s="7">
        <f t="shared" ca="1" si="2190"/>
        <v>0.34791151198969916</v>
      </c>
      <c r="NN413" s="7">
        <f t="shared" ca="1" si="2191"/>
        <v>0.34439618031799313</v>
      </c>
      <c r="NO413" s="7">
        <f t="shared" ca="1" si="2192"/>
        <v>1</v>
      </c>
      <c r="NP413" s="7" t="str">
        <f t="shared" ca="1" si="2193"/>
        <v>3</v>
      </c>
      <c r="NQ413" s="7" t="str">
        <f ca="1">IFERROR(IF(NQ412+NP413&gt;NR$4,NQ412,NQ412+NP413),"")</f>
        <v/>
      </c>
      <c r="NR413" s="7">
        <f t="shared" ca="1" si="2247"/>
        <v>0</v>
      </c>
      <c r="NT413">
        <v>415</v>
      </c>
      <c r="NU413" s="7" t="s">
        <v>19</v>
      </c>
      <c r="NV413" s="7" t="str">
        <f t="shared" ca="1" si="1987"/>
        <v/>
      </c>
      <c r="NW413" s="7" t="str">
        <f t="shared" ca="1" si="2194"/>
        <v/>
      </c>
      <c r="NX413" t="str">
        <f ca="1">IFERROR(VLOOKUP(NT413,$K$3:$AK$568,8,FALSE),"")</f>
        <v/>
      </c>
      <c r="NY413" t="str">
        <f ca="1">IFERROR(VLOOKUP(NT413,$K$3:$AK$568,9,FALSE),"")</f>
        <v/>
      </c>
      <c r="NZ413" s="7" t="str">
        <f ca="1">IFERROR(VLOOKUP(NT413,$K$3:$AK$568,27,FALSE),"")</f>
        <v/>
      </c>
      <c r="OB413">
        <v>415</v>
      </c>
      <c r="OC413" s="7" t="s">
        <v>19</v>
      </c>
      <c r="OD413" t="e">
        <f t="shared" ca="1" si="2248"/>
        <v>#N/A</v>
      </c>
      <c r="OE413" s="7" t="str">
        <f t="shared" ca="1" si="2249"/>
        <v/>
      </c>
      <c r="OF413" s="7" t="str">
        <f t="shared" ca="1" si="2250"/>
        <v/>
      </c>
      <c r="OG413" t="str">
        <f t="shared" ca="1" si="2251"/>
        <v/>
      </c>
      <c r="OI413">
        <v>415</v>
      </c>
      <c r="OJ413" s="7" t="s">
        <v>19</v>
      </c>
      <c r="OK413" s="7" t="str">
        <f t="shared" ca="1" si="2252"/>
        <v/>
      </c>
      <c r="OL413" s="7" t="str">
        <f t="shared" ca="1" si="2253"/>
        <v/>
      </c>
      <c r="OM413" t="str">
        <f ca="1">IFERROR(VLOOKUP(OI413,$L$3:$AK$568,7,FALSE),"")</f>
        <v/>
      </c>
      <c r="ON413" t="str">
        <f ca="1">IFERROR(VLOOKUP(OI413,$L$3:$AK$568,8,FALSE),"")</f>
        <v/>
      </c>
      <c r="OO413" s="7" t="str">
        <f ca="1">IFERROR(VLOOKUP(OI413,$L$3:$AK$568,26,FALSE),"")</f>
        <v/>
      </c>
      <c r="OQ413">
        <v>415</v>
      </c>
      <c r="OR413" s="7" t="s">
        <v>19</v>
      </c>
      <c r="OS413" t="e">
        <f t="shared" ca="1" si="2254"/>
        <v>#N/A</v>
      </c>
      <c r="OT413" s="7" t="str">
        <f t="shared" ca="1" si="2255"/>
        <v/>
      </c>
      <c r="OU413" s="7" t="str">
        <f t="shared" ca="1" si="2256"/>
        <v/>
      </c>
      <c r="OV413" t="str">
        <f t="shared" ca="1" si="2257"/>
        <v/>
      </c>
      <c r="OX413">
        <v>415</v>
      </c>
      <c r="OY413" s="7" t="s">
        <v>19</v>
      </c>
      <c r="OZ413" s="7" t="str">
        <f t="shared" ca="1" si="2258"/>
        <v/>
      </c>
      <c r="PA413" s="7" t="str">
        <f t="shared" ca="1" si="2259"/>
        <v/>
      </c>
      <c r="PB413" t="str">
        <f ca="1">IFERROR(VLOOKUP(OX413,$M$3:$AK$568,6,FALSE),"")</f>
        <v/>
      </c>
      <c r="PC413" t="str">
        <f ca="1">IFERROR(VLOOKUP(OX413,$M$3:$AK$568,7,FALSE),"")</f>
        <v/>
      </c>
      <c r="PD413" s="7" t="str">
        <f ca="1">IFERROR(VLOOKUP(OX413,$M$3:$AK$568,25,FALSE),"")</f>
        <v/>
      </c>
      <c r="PF413">
        <v>415</v>
      </c>
      <c r="PG413" s="7" t="s">
        <v>19</v>
      </c>
      <c r="PH413" t="e">
        <f t="shared" ca="1" si="2260"/>
        <v>#N/A</v>
      </c>
      <c r="PI413" s="7" t="str">
        <f t="shared" ca="1" si="2261"/>
        <v/>
      </c>
      <c r="PJ413" s="7" t="str">
        <f t="shared" ca="1" si="2262"/>
        <v/>
      </c>
      <c r="PK413" t="str">
        <f t="shared" ca="1" si="2263"/>
        <v/>
      </c>
      <c r="PM413">
        <v>415</v>
      </c>
      <c r="PN413" s="7" t="s">
        <v>19</v>
      </c>
      <c r="PO413" s="202" t="str">
        <f t="shared" ca="1" si="2264"/>
        <v/>
      </c>
      <c r="PP413" s="7" t="str">
        <f t="shared" ca="1" si="2265"/>
        <v/>
      </c>
      <c r="PQ413" t="str">
        <f ca="1">IFERROR(VLOOKUP(PM413,$G$325:$R$409,12,FALSE),"")</f>
        <v/>
      </c>
      <c r="PR413" t="e">
        <f ca="1">VLOOKUP(PM413,$G$324:$Q$409,11,FALSE)</f>
        <v>#N/A</v>
      </c>
      <c r="PS413" s="7" t="str">
        <f ca="1">VLOOKUP(PQ413,$R$325:$Y$409,8,FALSE)</f>
        <v>- -</v>
      </c>
      <c r="PT413" s="7">
        <f ca="1">ReSt</f>
        <v>-4</v>
      </c>
      <c r="PU413" s="7" t="e">
        <f t="shared" ca="1" si="2266"/>
        <v>#N/A</v>
      </c>
      <c r="PV413" s="7" t="e">
        <f t="shared" ca="1" si="2267"/>
        <v>#N/A</v>
      </c>
      <c r="PW413" s="7" t="str">
        <f ca="1">VLOOKUP(PQ413,$R$325:$AK$409,8,FALSE)</f>
        <v>- -</v>
      </c>
      <c r="PX413" s="7"/>
      <c r="PY413">
        <v>415</v>
      </c>
      <c r="PZ413" s="7" t="s">
        <v>19</v>
      </c>
      <c r="QA413" t="str">
        <f t="shared" ca="1" si="2268"/>
        <v/>
      </c>
      <c r="QB413" s="7" t="str">
        <f t="shared" ca="1" si="2269"/>
        <v/>
      </c>
      <c r="QC413" s="7" t="str">
        <f t="shared" ca="1" si="2270"/>
        <v/>
      </c>
      <c r="QD413" t="str">
        <f t="shared" ca="1" si="2271"/>
        <v/>
      </c>
      <c r="QF413">
        <v>415</v>
      </c>
      <c r="QG413" s="7" t="s">
        <v>19</v>
      </c>
      <c r="QH413" s="7" t="str">
        <f t="shared" ca="1" si="2272"/>
        <v/>
      </c>
      <c r="QI413" s="7" t="e">
        <f t="shared" ca="1" si="2273"/>
        <v>#VALUE!</v>
      </c>
      <c r="QJ413" t="e">
        <f t="shared" ca="1" si="2274"/>
        <v>#N/A</v>
      </c>
      <c r="QK413" s="7" t="e">
        <f t="shared" ca="1" si="2275"/>
        <v>#N/A</v>
      </c>
      <c r="QM413">
        <v>415</v>
      </c>
      <c r="QN413" s="7" t="s">
        <v>19</v>
      </c>
      <c r="QO413" t="str">
        <f t="shared" ca="1" si="2276"/>
        <v/>
      </c>
      <c r="QP413" s="7" t="str">
        <f t="shared" ca="1" si="2277"/>
        <v/>
      </c>
      <c r="QQ413" t="str">
        <f t="shared" ca="1" si="2278"/>
        <v/>
      </c>
    </row>
    <row r="414" spans="1:459" x14ac:dyDescent="0.25">
      <c r="A414" s="240" t="str">
        <f>IF('Character Sheet'!$B$4="Creature","N","Y")</f>
        <v>Y</v>
      </c>
      <c r="C414" s="75"/>
      <c r="D414" s="76"/>
      <c r="F414" s="75"/>
      <c r="G414" s="76"/>
      <c r="I414" s="75"/>
      <c r="J414" s="85"/>
      <c r="K414" s="85">
        <f t="shared" ca="1" si="1951"/>
        <v>7</v>
      </c>
      <c r="L414" s="85">
        <f t="shared" ca="1" si="1924"/>
        <v>7</v>
      </c>
      <c r="M414" s="70">
        <f t="shared" ca="1" si="2288"/>
        <v>18</v>
      </c>
      <c r="O414" s="222">
        <f ca="1">BP414</f>
        <v>192</v>
      </c>
      <c r="Q414" s="7" t="s">
        <v>1759</v>
      </c>
      <c r="R414" s="9" t="s">
        <v>1547</v>
      </c>
      <c r="S414" s="9" t="s">
        <v>2031</v>
      </c>
      <c r="T414" s="61" t="str">
        <f>SUBSTITUTE(IFERROR(IFERROR(VLOOKUP(R414,'[1]Skill Statistics'!$A$3:$C$513,2,FALSE),VLOOKUP(Q414,'[1]Skill Statistics'!$A$3:$C$513,2,FALSE)),T413),"R*","ReSt")</f>
        <v>ReSt/ReSt</v>
      </c>
      <c r="U414" s="61" t="str">
        <f>IFERROR(IFERROR(VLOOKUP(R414,'[1]Skill Statistics'!$A$3:$C$513,3,FALSE),VLOOKUP(Q414,'[1]Skill Statistics'!$A$3:$C$513,3,FALSE)),U413)</f>
        <v>Me</v>
      </c>
      <c r="V414" s="61" t="str">
        <f>IF(ISNUMBER(SEARCH("Category",R414)),"- -",IFERROR(IFERROR(VLOOKUP(Q414,[1]Professions!$A$4:$AM$288,MATCH(Profession,[1]Professions!$A$1:$AM$1,0),FALSE),VLOOKUP(Q414,Calculations!$B$91:$I$95,8,FALSE)),"- -"))</f>
        <v>4 / 6</v>
      </c>
      <c r="W414" s="60">
        <f ca="1">BL414</f>
        <v>0</v>
      </c>
      <c r="X414" s="7">
        <f ca="1">IFERROR(VLOOKUP(R414,$BS$6:$NR$519,MATCH(ActualLevel,$BS$3:$NR$3,0),FALSE),"- -")</f>
        <v>0</v>
      </c>
      <c r="Y414" s="7">
        <f t="shared" ca="1" si="1925"/>
        <v>0</v>
      </c>
      <c r="Z414" s="7">
        <f ca="1">IFERROR(VLOOKUP(Y414,Charts!$BQ$2:$BR$52,2,FALSE),"- -")</f>
        <v>-25</v>
      </c>
      <c r="AA414" s="7">
        <f t="shared" ca="1" si="1599"/>
        <v>-1</v>
      </c>
      <c r="AB414" s="7">
        <f t="shared" ca="1" si="1920"/>
        <v>0</v>
      </c>
      <c r="AC414" s="7"/>
      <c r="AD414" s="7"/>
      <c r="AE414" s="7"/>
      <c r="AF414" s="7"/>
      <c r="AG414" s="7"/>
      <c r="AH414" s="43"/>
      <c r="AI414" s="7"/>
      <c r="AJ414" s="7"/>
      <c r="AK414" s="7">
        <f t="shared" ca="1" si="1600"/>
        <v>-26</v>
      </c>
      <c r="AL414" s="7"/>
      <c r="AM414" s="69">
        <f>IFERROR(VLOOKUP(R414,'[1]Skill Statistics'!$A$3:$AN$513,MATCH(Profession,'[1]Skill Statistics'!$A$2:$AN$2,0),FALSE),0)</f>
        <v>0</v>
      </c>
      <c r="AN414" s="85">
        <f>IFERROR(VLOOKUP(Q414,'[1]Skill Statistics'!$A$3:$BK$513,MATCH(Archetype,'[1]Skill Statistics'!$A$2:$BK$2,0),FALSE),0)</f>
        <v>0</v>
      </c>
      <c r="AO414" s="85">
        <f>IFERROR(VLOOKUP(Q414,'[1]Skill Statistics'!$A$3:$BB$513,MATCH(Race,'[1]Skill Statistics'!$A$2:$BB$2,0),FALSE),0)</f>
        <v>0</v>
      </c>
      <c r="AP414" s="85">
        <f t="shared" ca="1" si="2195"/>
        <v>-0.1</v>
      </c>
      <c r="AQ414" s="70"/>
      <c r="AS414" s="69">
        <f>IFERROR(VLOOKUP(Q414,'[1]Professional Skills'!$A$4:$AM$288,MATCH(Profession,'[1]Professional Skills'!$A$3:$AM$3,0),FALSE),"- -")</f>
        <v>0</v>
      </c>
      <c r="AT414" t="s">
        <v>1812</v>
      </c>
      <c r="AU414" s="7" t="str">
        <f t="shared" si="1922"/>
        <v/>
      </c>
      <c r="AV414" s="7">
        <f t="shared" ca="1" si="1921"/>
        <v>0</v>
      </c>
      <c r="AW414" t="str">
        <f t="shared" si="2279"/>
        <v/>
      </c>
      <c r="AX414" t="str">
        <f>IFERROR(_xlfn.RANK.EQ(AW414,$AW$5:$AW$568),"")</f>
        <v/>
      </c>
      <c r="AY414">
        <f t="shared" si="1595"/>
        <v>0</v>
      </c>
      <c r="AZ414" s="70" t="str">
        <f t="shared" si="1601"/>
        <v/>
      </c>
      <c r="BB414" s="69" t="str">
        <f>IFERROR(IF(Q414="Language",VLOOKUP(R414,[1]Cultures!$B$4:$N$218,MATCH(Culture,[1]Cultures!$B$3:$N$3,0),FALSE),VLOOKUP(Q414,[1]Cultures!$B$4:$O$212,MATCH(Culture,[1]Cultures!$B$3:$O$3,0),FALSE)),"- -")</f>
        <v>- -</v>
      </c>
      <c r="BC414" t="s">
        <v>1812</v>
      </c>
      <c r="BD414">
        <f t="shared" ca="1" si="1899"/>
        <v>0.65983169356619986</v>
      </c>
      <c r="BE414">
        <f t="shared" ca="1" si="2280"/>
        <v>0.55983169356619988</v>
      </c>
      <c r="BH414">
        <f ca="1">_xlfn.RANK.EQ(BE414,$BE$411:$BE$418)</f>
        <v>3</v>
      </c>
      <c r="BI414" s="7">
        <f ca="1">IFERROR(IF(BH414=1,IF(BB414=1,1,IF(BB414=2,2,IF(BH414=2,IF(BB414=3,1,IF(BB414&gt;=4,2,IF(BH414=3,IF(BB414=5,1,IF(BB414&gt;=6,2,IF(BH414=4,IF(BB414=7,1,IF(BB414&gt;=8,2,IF(BH414=5,IF(BB414=9,1,IF(BB414&gt;=10,2,0)),0))),0))),0))),0))),0)+(IF(BC414="*",0,BB414)),"- -")</f>
        <v>0</v>
      </c>
      <c r="BK414" s="7"/>
      <c r="BL414" s="70">
        <f ca="1">IF(V414="- -","- -",SUM(BI414:BK414))</f>
        <v>0</v>
      </c>
      <c r="BN414" s="69">
        <f>IFERROR(VLOOKUP(V414,Charts!$BT$2:$BV$14,3,FALSE),"- -")</f>
        <v>0.53846153846153844</v>
      </c>
      <c r="BO414" s="85">
        <f t="shared" ca="1" si="2196"/>
        <v>1.6639416396421187</v>
      </c>
      <c r="BP414" s="70">
        <f t="shared" ca="1" si="2281"/>
        <v>192</v>
      </c>
      <c r="BR414" s="7">
        <v>413</v>
      </c>
      <c r="BS414" s="9" t="str">
        <f ca="1">VLOOKUP(BR414,$O$3:$R$568,4,FALSE)</f>
        <v>Blind Fighting</v>
      </c>
      <c r="BT414" s="7" t="str">
        <f ca="1">VLOOKUP(BS414,$R$3:$V$568,5,FALSE)</f>
        <v>3 / 5</v>
      </c>
      <c r="BU414" s="7">
        <f ca="1">VLOOKUP(BT414,Charts!$BT$2:$BV$14,3,FALSE)</f>
        <v>0.61538461538461542</v>
      </c>
      <c r="BV414" s="7" t="str">
        <f t="shared" ca="1" si="1988"/>
        <v>3</v>
      </c>
      <c r="BW414" s="7" t="str">
        <f t="shared" ca="1" si="1989"/>
        <v>5</v>
      </c>
      <c r="BY414" s="7">
        <f t="shared" ca="1" si="1990"/>
        <v>0.51885017076176154</v>
      </c>
      <c r="BZ414" s="7">
        <f t="shared" ca="1" si="1991"/>
        <v>9.6534444622853877E-2</v>
      </c>
      <c r="CA414" s="7">
        <f t="shared" ca="1" si="1992"/>
        <v>1</v>
      </c>
      <c r="CB414" s="7" t="str">
        <f t="shared" ca="1" si="1993"/>
        <v>3</v>
      </c>
      <c r="CC414" s="7" t="str">
        <f ca="1">IFERROR(IF(CC413+CB414&gt;CD$4,CC413,CC413+CB414),"")</f>
        <v/>
      </c>
      <c r="CD414" s="7">
        <f t="shared" ca="1" si="2197"/>
        <v>0</v>
      </c>
      <c r="CE414" s="7">
        <f t="shared" ca="1" si="1994"/>
        <v>0.89167628408702804</v>
      </c>
      <c r="CF414" s="7">
        <f t="shared" ca="1" si="1995"/>
        <v>-0.27629166870241262</v>
      </c>
      <c r="CG414" s="7">
        <f t="shared" ca="1" si="1996"/>
        <v>0</v>
      </c>
      <c r="CH414" s="7">
        <f t="shared" ca="1" si="1997"/>
        <v>0</v>
      </c>
      <c r="CI414" s="7" t="str">
        <f ca="1">IFERROR(IF(CI413+CH414&gt;CJ$4,CI413,CI413+CH414),"")</f>
        <v/>
      </c>
      <c r="CJ414" s="7">
        <f t="shared" ca="1" si="2198"/>
        <v>0</v>
      </c>
      <c r="CK414" s="7">
        <f t="shared" ca="1" si="1998"/>
        <v>0.76714999797445826</v>
      </c>
      <c r="CL414" s="7">
        <f t="shared" ca="1" si="1999"/>
        <v>-0.15176538258984285</v>
      </c>
      <c r="CM414" s="7">
        <f t="shared" ca="1" si="2000"/>
        <v>0</v>
      </c>
      <c r="CN414" s="7">
        <f t="shared" ca="1" si="2001"/>
        <v>0</v>
      </c>
      <c r="CO414" s="7" t="str">
        <f ca="1">IFERROR(IF(CO413+CN414&gt;CP$4,CO413,CO413+CN414),"")</f>
        <v/>
      </c>
      <c r="CP414" s="7">
        <f t="shared" ca="1" si="2199"/>
        <v>0</v>
      </c>
      <c r="CQ414" s="7">
        <f t="shared" ca="1" si="2002"/>
        <v>0.57555663202334362</v>
      </c>
      <c r="CR414" s="7">
        <f t="shared" ca="1" si="2003"/>
        <v>3.9827983361271801E-2</v>
      </c>
      <c r="CS414" s="7">
        <f t="shared" ca="1" si="2004"/>
        <v>1</v>
      </c>
      <c r="CT414" s="7" t="str">
        <f t="shared" ca="1" si="2005"/>
        <v>3</v>
      </c>
      <c r="CU414" s="7" t="str">
        <f ca="1">IFERROR(IF(CU413+CT414&gt;CV$4,CU413,CU413+CT414),"")</f>
        <v/>
      </c>
      <c r="CV414" s="7">
        <f t="shared" ca="1" si="2200"/>
        <v>0</v>
      </c>
      <c r="CW414" s="7">
        <f t="shared" ca="1" si="2006"/>
        <v>0.5935061206485801</v>
      </c>
      <c r="CX414" s="7">
        <f t="shared" ca="1" si="2007"/>
        <v>2.1878494736035314E-2</v>
      </c>
      <c r="CY414" s="7">
        <f t="shared" ca="1" si="2008"/>
        <v>1</v>
      </c>
      <c r="CZ414" s="7" t="str">
        <f t="shared" ca="1" si="2009"/>
        <v>3</v>
      </c>
      <c r="DA414" s="7" t="str">
        <f ca="1">IFERROR(IF(DA413+CZ414&gt;DB$4,DA413,DA413+CZ414),"")</f>
        <v/>
      </c>
      <c r="DB414" s="7">
        <f t="shared" ca="1" si="2201"/>
        <v>0</v>
      </c>
      <c r="DC414" s="7">
        <f t="shared" ca="1" si="2010"/>
        <v>0.86621918592889335</v>
      </c>
      <c r="DD414" s="7">
        <f t="shared" ca="1" si="2011"/>
        <v>-0.25083457054427793</v>
      </c>
      <c r="DE414" s="7">
        <f t="shared" ca="1" si="2012"/>
        <v>0</v>
      </c>
      <c r="DF414" s="7">
        <f t="shared" ca="1" si="2013"/>
        <v>0</v>
      </c>
      <c r="DG414" s="7" t="str">
        <f ca="1">IFERROR(IF(DG413+DF414&gt;DH$4,DG413,DG413+DF414),"")</f>
        <v/>
      </c>
      <c r="DH414" s="7">
        <f t="shared" ca="1" si="2202"/>
        <v>0</v>
      </c>
      <c r="DI414" s="7">
        <f t="shared" ca="1" si="2014"/>
        <v>0.2131864698158964</v>
      </c>
      <c r="DJ414" s="7">
        <f t="shared" ca="1" si="2015"/>
        <v>0.40219814556871902</v>
      </c>
      <c r="DK414" s="7">
        <f t="shared" ca="1" si="2016"/>
        <v>1</v>
      </c>
      <c r="DL414" s="7" t="str">
        <f t="shared" ca="1" si="2017"/>
        <v>3</v>
      </c>
      <c r="DM414" s="7" t="str">
        <f ca="1">IFERROR(IF(DM413+DL414&gt;DN$4,DM413,DM413+DL414),"")</f>
        <v/>
      </c>
      <c r="DN414" s="7">
        <f t="shared" ca="1" si="2203"/>
        <v>0</v>
      </c>
      <c r="DO414" s="7">
        <f t="shared" ca="1" si="2018"/>
        <v>0.14327183705756963</v>
      </c>
      <c r="DP414" s="7">
        <f t="shared" ca="1" si="2019"/>
        <v>0.47211277832704579</v>
      </c>
      <c r="DQ414" s="7">
        <f t="shared" ca="1" si="2020"/>
        <v>1</v>
      </c>
      <c r="DR414" s="7" t="str">
        <f t="shared" ca="1" si="2021"/>
        <v>3</v>
      </c>
      <c r="DS414" s="7" t="str">
        <f ca="1">IFERROR(IF(DS413+DR414&gt;DT$4,DS413,DS413+DR414),"")</f>
        <v/>
      </c>
      <c r="DT414" s="7">
        <f t="shared" ca="1" si="2204"/>
        <v>0</v>
      </c>
      <c r="DU414" s="7">
        <f t="shared" ca="1" si="2022"/>
        <v>0.95837077808855475</v>
      </c>
      <c r="DV414" s="7">
        <f t="shared" ca="1" si="2023"/>
        <v>-0.34298616270393933</v>
      </c>
      <c r="DW414" s="7">
        <f t="shared" ca="1" si="2024"/>
        <v>0</v>
      </c>
      <c r="DX414" s="7">
        <f t="shared" ca="1" si="2025"/>
        <v>0</v>
      </c>
      <c r="DY414" s="7" t="str">
        <f ca="1">IFERROR(IF(DY413+DX414&gt;DZ$4,DY413,DY413+DX414),"")</f>
        <v/>
      </c>
      <c r="DZ414" s="7">
        <f t="shared" ca="1" si="2205"/>
        <v>0</v>
      </c>
      <c r="EA414" s="7">
        <f t="shared" ca="1" si="2026"/>
        <v>0.24443323492647651</v>
      </c>
      <c r="EB414" s="7">
        <f t="shared" ca="1" si="2027"/>
        <v>0.37095138045813891</v>
      </c>
      <c r="EC414" s="7">
        <f t="shared" ca="1" si="2028"/>
        <v>1</v>
      </c>
      <c r="ED414" s="7" t="str">
        <f t="shared" ca="1" si="2029"/>
        <v>3</v>
      </c>
      <c r="EE414" s="7" t="str">
        <f ca="1">IFERROR(IF(EE413+ED414&gt;EF$4,EE413,EE413+ED414),"")</f>
        <v/>
      </c>
      <c r="EF414" s="7">
        <f t="shared" ca="1" si="2206"/>
        <v>0</v>
      </c>
      <c r="EG414" s="7">
        <f t="shared" ca="1" si="2030"/>
        <v>0.14430836719769713</v>
      </c>
      <c r="EH414" s="7">
        <f t="shared" ca="1" si="2031"/>
        <v>0.47107624818691829</v>
      </c>
      <c r="EI414" s="7">
        <f t="shared" ca="1" si="2032"/>
        <v>1</v>
      </c>
      <c r="EJ414" s="7" t="str">
        <f t="shared" ca="1" si="2033"/>
        <v>3</v>
      </c>
      <c r="EK414" s="7" t="str">
        <f ca="1">IFERROR(IF(EK413+EJ414&gt;EL$4,EK413,EK413+EJ414),"")</f>
        <v/>
      </c>
      <c r="EL414" s="7">
        <f t="shared" ca="1" si="2207"/>
        <v>0</v>
      </c>
      <c r="EM414" s="7">
        <f t="shared" ca="1" si="2034"/>
        <v>0.38306279899454687</v>
      </c>
      <c r="EN414" s="7">
        <f t="shared" ca="1" si="2035"/>
        <v>0.23232181639006855</v>
      </c>
      <c r="EO414" s="7">
        <f t="shared" ca="1" si="2036"/>
        <v>1</v>
      </c>
      <c r="EP414" s="7" t="str">
        <f t="shared" ca="1" si="2037"/>
        <v>3</v>
      </c>
      <c r="EQ414" s="7" t="str">
        <f ca="1">IFERROR(IF(EQ413+EP414&gt;ER$4,EQ413,EQ413+EP414),"")</f>
        <v/>
      </c>
      <c r="ER414" s="7">
        <f t="shared" ca="1" si="2208"/>
        <v>0</v>
      </c>
      <c r="ES414" s="7">
        <f t="shared" ca="1" si="2038"/>
        <v>0.81998828190408801</v>
      </c>
      <c r="ET414" s="7">
        <f t="shared" ca="1" si="2039"/>
        <v>-0.20460366651947259</v>
      </c>
      <c r="EU414" s="7">
        <f t="shared" ca="1" si="2040"/>
        <v>0</v>
      </c>
      <c r="EV414" s="7">
        <f t="shared" ca="1" si="2041"/>
        <v>0</v>
      </c>
      <c r="EW414" s="7" t="str">
        <f ca="1">IFERROR(IF(EW413+EV414&gt;EX$4,EW413,EW413+EV414),"")</f>
        <v/>
      </c>
      <c r="EX414" s="7">
        <f t="shared" ca="1" si="2209"/>
        <v>0</v>
      </c>
      <c r="EY414" s="7">
        <f t="shared" ca="1" si="2042"/>
        <v>3.4428258332107387E-2</v>
      </c>
      <c r="EZ414" s="7">
        <f t="shared" ca="1" si="2043"/>
        <v>0.58095635705250803</v>
      </c>
      <c r="FA414" s="7">
        <f t="shared" ca="1" si="2044"/>
        <v>1</v>
      </c>
      <c r="FB414" s="7" t="str">
        <f t="shared" ca="1" si="2045"/>
        <v>3</v>
      </c>
      <c r="FC414" s="7" t="str">
        <f ca="1">IFERROR(IF(FC413+FB414&gt;FD$4,FC413,FC413+FB414),"")</f>
        <v/>
      </c>
      <c r="FD414" s="7">
        <f t="shared" ca="1" si="2210"/>
        <v>0</v>
      </c>
      <c r="FE414" s="7">
        <f t="shared" ca="1" si="2046"/>
        <v>0.29374887932027871</v>
      </c>
      <c r="FF414" s="7">
        <f t="shared" ca="1" si="2047"/>
        <v>0.32163573606433671</v>
      </c>
      <c r="FG414" s="7">
        <f t="shared" ca="1" si="2048"/>
        <v>1</v>
      </c>
      <c r="FH414" s="7" t="str">
        <f t="shared" ca="1" si="2049"/>
        <v>3</v>
      </c>
      <c r="FI414" s="7" t="str">
        <f ca="1">IFERROR(IF(FI413+FH414&gt;FJ$4,FI413,FI413+FH414),"")</f>
        <v/>
      </c>
      <c r="FJ414" s="7">
        <f t="shared" ca="1" si="2211"/>
        <v>0</v>
      </c>
      <c r="FK414" s="7">
        <f t="shared" ca="1" si="2050"/>
        <v>0.12930915017081757</v>
      </c>
      <c r="FL414" s="7">
        <f t="shared" ca="1" si="2051"/>
        <v>0.48607546521379785</v>
      </c>
      <c r="FM414" s="7">
        <f t="shared" ca="1" si="2052"/>
        <v>1</v>
      </c>
      <c r="FN414" s="7" t="str">
        <f t="shared" ca="1" si="2053"/>
        <v>3</v>
      </c>
      <c r="FO414" s="7" t="str">
        <f ca="1">IFERROR(IF(FO413+FN414&gt;FP$4,FO413,FO413+FN414),"")</f>
        <v/>
      </c>
      <c r="FP414" s="7">
        <f t="shared" ca="1" si="2212"/>
        <v>0</v>
      </c>
      <c r="FQ414" s="7">
        <f t="shared" ca="1" si="2054"/>
        <v>0.59260663909159539</v>
      </c>
      <c r="FR414" s="7">
        <f t="shared" ca="1" si="2055"/>
        <v>2.277797629302003E-2</v>
      </c>
      <c r="FS414" s="7">
        <f t="shared" ca="1" si="2056"/>
        <v>1</v>
      </c>
      <c r="FT414" s="7" t="str">
        <f t="shared" ca="1" si="2057"/>
        <v>3</v>
      </c>
      <c r="FU414" s="7" t="str">
        <f ca="1">IFERROR(IF(FU413+FT414&gt;FV$4,FU413,FU413+FT414),"")</f>
        <v/>
      </c>
      <c r="FV414" s="7">
        <f t="shared" ca="1" si="2213"/>
        <v>0</v>
      </c>
      <c r="FW414" s="7">
        <f t="shared" ca="1" si="2058"/>
        <v>0.95274267008447588</v>
      </c>
      <c r="FX414" s="7">
        <f t="shared" ca="1" si="2059"/>
        <v>-0.33735805469986047</v>
      </c>
      <c r="FY414" s="7">
        <f t="shared" ca="1" si="2060"/>
        <v>0</v>
      </c>
      <c r="FZ414" s="7">
        <f t="shared" ca="1" si="2061"/>
        <v>0</v>
      </c>
      <c r="GA414" s="7" t="str">
        <f ca="1">IFERROR(IF(GA413+FZ414&gt;GB$4,GA413,GA413+FZ414),"")</f>
        <v/>
      </c>
      <c r="GB414" s="7">
        <f t="shared" ca="1" si="2214"/>
        <v>0</v>
      </c>
      <c r="GC414" s="7">
        <f t="shared" ca="1" si="2062"/>
        <v>5.0516090034938843E-3</v>
      </c>
      <c r="GD414" s="7">
        <f t="shared" ca="1" si="2063"/>
        <v>0.61033300638112153</v>
      </c>
      <c r="GE414" s="7">
        <f t="shared" ca="1" si="2064"/>
        <v>1</v>
      </c>
      <c r="GF414" s="7" t="str">
        <f t="shared" ca="1" si="2065"/>
        <v>3</v>
      </c>
      <c r="GG414" s="7" t="str">
        <f ca="1">IFERROR(IF(GG413+GF414&gt;GH$4,GG413,GG413+GF414),"")</f>
        <v/>
      </c>
      <c r="GH414" s="7">
        <f t="shared" ca="1" si="2215"/>
        <v>0</v>
      </c>
      <c r="GI414" s="7">
        <f t="shared" ca="1" si="2066"/>
        <v>4.9931832490595074E-3</v>
      </c>
      <c r="GJ414" s="7">
        <f t="shared" ca="1" si="2067"/>
        <v>0.61039143213555591</v>
      </c>
      <c r="GK414" s="7">
        <f t="shared" ca="1" si="2068"/>
        <v>1</v>
      </c>
      <c r="GL414" s="7" t="str">
        <f t="shared" ca="1" si="2069"/>
        <v>3</v>
      </c>
      <c r="GM414" s="7" t="str">
        <f ca="1">IFERROR(IF(GM413+GL414&gt;GN$4,GM413,GM413+GL414),"")</f>
        <v/>
      </c>
      <c r="GN414" s="7">
        <f t="shared" ca="1" si="2216"/>
        <v>0</v>
      </c>
      <c r="GO414" s="7">
        <f t="shared" ca="1" si="2070"/>
        <v>0.71333482379521651</v>
      </c>
      <c r="GP414" s="7">
        <f t="shared" ca="1" si="2071"/>
        <v>-9.7950208410601092E-2</v>
      </c>
      <c r="GQ414" s="7">
        <f t="shared" ca="1" si="2072"/>
        <v>0</v>
      </c>
      <c r="GR414" s="7">
        <f t="shared" ca="1" si="2073"/>
        <v>0</v>
      </c>
      <c r="GS414" s="7" t="str">
        <f ca="1">IFERROR(IF(GS413+GR414&gt;GT$4,GS413,GS413+GR414),"")</f>
        <v/>
      </c>
      <c r="GT414" s="7">
        <f t="shared" ca="1" si="2217"/>
        <v>0</v>
      </c>
      <c r="GU414" s="7">
        <f t="shared" ca="1" si="2074"/>
        <v>0.3155135380350842</v>
      </c>
      <c r="GV414" s="7">
        <f t="shared" ca="1" si="2075"/>
        <v>0.29987107734953122</v>
      </c>
      <c r="GW414" s="7">
        <f t="shared" ca="1" si="2076"/>
        <v>1</v>
      </c>
      <c r="GX414" s="7" t="str">
        <f t="shared" ca="1" si="2077"/>
        <v>3</v>
      </c>
      <c r="GY414" s="7" t="str">
        <f ca="1">IFERROR(IF(GY413+GX414&gt;GZ$4,GY413,GY413+GX414),"")</f>
        <v/>
      </c>
      <c r="GZ414" s="7">
        <f t="shared" ca="1" si="2218"/>
        <v>0</v>
      </c>
      <c r="HA414" s="7">
        <f t="shared" ca="1" si="2078"/>
        <v>0.2130077203187406</v>
      </c>
      <c r="HB414" s="7">
        <f t="shared" ca="1" si="2079"/>
        <v>0.40237689506587482</v>
      </c>
      <c r="HC414" s="7">
        <f t="shared" ca="1" si="2080"/>
        <v>1</v>
      </c>
      <c r="HD414" s="7" t="str">
        <f t="shared" ca="1" si="2081"/>
        <v>3</v>
      </c>
      <c r="HE414" s="7" t="str">
        <f ca="1">IFERROR(IF(HE413+HD414&gt;HF$4,HE413,HE413+HD414),"")</f>
        <v/>
      </c>
      <c r="HF414" s="7">
        <f t="shared" ca="1" si="2219"/>
        <v>0</v>
      </c>
      <c r="HG414" s="7">
        <f t="shared" ca="1" si="2082"/>
        <v>0.19825438289941799</v>
      </c>
      <c r="HH414" s="7">
        <f t="shared" ca="1" si="2083"/>
        <v>0.41713023248519743</v>
      </c>
      <c r="HI414" s="7">
        <f t="shared" ca="1" si="2084"/>
        <v>1</v>
      </c>
      <c r="HJ414" s="7" t="str">
        <f t="shared" ca="1" si="2085"/>
        <v>3</v>
      </c>
      <c r="HK414" s="7" t="str">
        <f ca="1">IFERROR(IF(HK413+HJ414&gt;HL$4,HK413,HK413+HJ414),"")</f>
        <v/>
      </c>
      <c r="HL414" s="7">
        <f t="shared" ca="1" si="2220"/>
        <v>0</v>
      </c>
      <c r="HM414" s="7">
        <f t="shared" ca="1" si="2086"/>
        <v>0.37060797657544853</v>
      </c>
      <c r="HN414" s="7">
        <f t="shared" ca="1" si="2087"/>
        <v>0.24477663880916689</v>
      </c>
      <c r="HO414" s="7">
        <f t="shared" ca="1" si="2088"/>
        <v>1</v>
      </c>
      <c r="HP414" s="7" t="str">
        <f t="shared" ca="1" si="2089"/>
        <v>3</v>
      </c>
      <c r="HQ414" s="7" t="str">
        <f ca="1">IFERROR(IF(HQ413+HP414&gt;HR$4,HQ413,HQ413+HP414),"")</f>
        <v/>
      </c>
      <c r="HR414" s="7">
        <f t="shared" ca="1" si="2221"/>
        <v>0</v>
      </c>
      <c r="HS414" s="7">
        <f t="shared" ca="1" si="2090"/>
        <v>0.84272271824806066</v>
      </c>
      <c r="HT414" s="7">
        <f t="shared" ca="1" si="2091"/>
        <v>-0.22733810286344525</v>
      </c>
      <c r="HU414" s="7">
        <f t="shared" ca="1" si="2092"/>
        <v>0</v>
      </c>
      <c r="HV414" s="7">
        <f t="shared" ca="1" si="2093"/>
        <v>0</v>
      </c>
      <c r="HW414" s="7" t="str">
        <f ca="1">IFERROR(IF(HW413+HV414&gt;HX$4,HW413,HW413+HV414),"")</f>
        <v/>
      </c>
      <c r="HX414" s="7">
        <f t="shared" ca="1" si="2222"/>
        <v>0</v>
      </c>
      <c r="HY414" s="7">
        <f t="shared" ca="1" si="2094"/>
        <v>0.65063718584105612</v>
      </c>
      <c r="HZ414" s="7">
        <f t="shared" ca="1" si="2095"/>
        <v>-3.5252570456440702E-2</v>
      </c>
      <c r="IA414" s="7">
        <f t="shared" ca="1" si="2096"/>
        <v>0</v>
      </c>
      <c r="IB414" s="7">
        <f t="shared" ca="1" si="2097"/>
        <v>0</v>
      </c>
      <c r="IC414" s="7" t="str">
        <f ca="1">IFERROR(IF(IC413+IB414&gt;ID$4,IC413,IC413+IB414),"")</f>
        <v/>
      </c>
      <c r="ID414" s="7">
        <f t="shared" ca="1" si="2223"/>
        <v>0</v>
      </c>
      <c r="IE414" s="7">
        <f t="shared" ca="1" si="2098"/>
        <v>0.1635233180652329</v>
      </c>
      <c r="IF414" s="7">
        <f t="shared" ca="1" si="2099"/>
        <v>0.45186129731938252</v>
      </c>
      <c r="IG414" s="7">
        <f t="shared" ca="1" si="2100"/>
        <v>1</v>
      </c>
      <c r="IH414" s="7" t="str">
        <f t="shared" ca="1" si="2101"/>
        <v>3</v>
      </c>
      <c r="II414" s="7" t="str">
        <f ca="1">IFERROR(IF(II413+IH414&gt;IJ$4,II413,II413+IH414),"")</f>
        <v/>
      </c>
      <c r="IJ414" s="7">
        <f t="shared" ca="1" si="2224"/>
        <v>0</v>
      </c>
      <c r="IK414" s="7">
        <f t="shared" ca="1" si="2102"/>
        <v>0.47201591920128594</v>
      </c>
      <c r="IL414" s="7">
        <f t="shared" ca="1" si="2103"/>
        <v>0.14336869618332948</v>
      </c>
      <c r="IM414" s="7">
        <f t="shared" ca="1" si="2104"/>
        <v>1</v>
      </c>
      <c r="IN414" s="7" t="str">
        <f t="shared" ca="1" si="2105"/>
        <v>3</v>
      </c>
      <c r="IO414" s="7" t="str">
        <f ca="1">IFERROR(IF(IO413+IN414&gt;IP$4,IO413,IO413+IN414),"")</f>
        <v/>
      </c>
      <c r="IP414" s="7">
        <f t="shared" ca="1" si="2225"/>
        <v>0</v>
      </c>
      <c r="IQ414" s="7">
        <f t="shared" ca="1" si="2106"/>
        <v>0.26351260126020726</v>
      </c>
      <c r="IR414" s="7">
        <f t="shared" ca="1" si="2107"/>
        <v>0.35187201412440816</v>
      </c>
      <c r="IS414" s="7">
        <f t="shared" ca="1" si="2108"/>
        <v>1</v>
      </c>
      <c r="IT414" s="7" t="str">
        <f t="shared" ca="1" si="2109"/>
        <v>3</v>
      </c>
      <c r="IU414" s="7" t="str">
        <f ca="1">IFERROR(IF(IU413+IT414&gt;IV$4,IU413,IU413+IT414),"")</f>
        <v/>
      </c>
      <c r="IV414" s="7">
        <f t="shared" ca="1" si="2226"/>
        <v>0</v>
      </c>
      <c r="IW414" s="7">
        <f t="shared" ca="1" si="2110"/>
        <v>0.93920844497012002</v>
      </c>
      <c r="IX414" s="7">
        <f t="shared" ca="1" si="2111"/>
        <v>-0.3238238295855046</v>
      </c>
      <c r="IY414" s="7">
        <f t="shared" ca="1" si="2112"/>
        <v>0</v>
      </c>
      <c r="IZ414" s="7">
        <f t="shared" ca="1" si="2113"/>
        <v>0</v>
      </c>
      <c r="JA414" s="7" t="str">
        <f ca="1">IFERROR(IF(JA413+IZ414&gt;JB$4,JA413,JA413+IZ414),"")</f>
        <v/>
      </c>
      <c r="JB414" s="7">
        <f t="shared" ca="1" si="2227"/>
        <v>0</v>
      </c>
      <c r="JC414" s="7">
        <f t="shared" ca="1" si="2114"/>
        <v>0.67164659323802423</v>
      </c>
      <c r="JD414" s="7">
        <f t="shared" ca="1" si="2115"/>
        <v>-5.6261977853408807E-2</v>
      </c>
      <c r="JE414" s="7">
        <f t="shared" ca="1" si="2116"/>
        <v>0</v>
      </c>
      <c r="JF414" s="7">
        <f t="shared" ca="1" si="2117"/>
        <v>0</v>
      </c>
      <c r="JG414" s="7" t="str">
        <f ca="1">IFERROR(IF(JG413+JF414&gt;JH$4,JG413,JG413+JF414),"")</f>
        <v/>
      </c>
      <c r="JH414" s="7">
        <f t="shared" ca="1" si="2228"/>
        <v>0</v>
      </c>
      <c r="JI414" s="7">
        <f t="shared" ca="1" si="2118"/>
        <v>0.30666042787731129</v>
      </c>
      <c r="JJ414" s="7">
        <f t="shared" ca="1" si="2119"/>
        <v>0.30872418750730413</v>
      </c>
      <c r="JK414" s="7">
        <f t="shared" ca="1" si="2120"/>
        <v>1</v>
      </c>
      <c r="JL414" s="7" t="str">
        <f t="shared" ca="1" si="2121"/>
        <v>3</v>
      </c>
      <c r="JM414" s="7" t="str">
        <f ca="1">IFERROR(IF(JM413+JL414&gt;JN$4,JM413,JM413+JL414),"")</f>
        <v/>
      </c>
      <c r="JN414" s="7">
        <f t="shared" ca="1" si="2229"/>
        <v>0</v>
      </c>
      <c r="JO414" s="7">
        <f t="shared" ca="1" si="2122"/>
        <v>0.35328719892023919</v>
      </c>
      <c r="JP414" s="7">
        <f t="shared" ca="1" si="2123"/>
        <v>0.26209741646437623</v>
      </c>
      <c r="JQ414" s="7">
        <f t="shared" ca="1" si="2124"/>
        <v>1</v>
      </c>
      <c r="JR414" s="7" t="str">
        <f t="shared" ca="1" si="2125"/>
        <v>3</v>
      </c>
      <c r="JS414" s="7" t="str">
        <f ca="1">IFERROR(IF(JS413+JR414&gt;JT$4,JS413,JS413+JR414),"")</f>
        <v/>
      </c>
      <c r="JT414" s="7">
        <f t="shared" ca="1" si="2230"/>
        <v>0</v>
      </c>
      <c r="JU414" s="7">
        <f t="shared" ca="1" si="2126"/>
        <v>0.84818029425166197</v>
      </c>
      <c r="JV414" s="7">
        <f t="shared" ca="1" si="2127"/>
        <v>-0.23279567886704655</v>
      </c>
      <c r="JW414" s="7">
        <f t="shared" ca="1" si="2128"/>
        <v>0</v>
      </c>
      <c r="JX414" s="7">
        <f t="shared" ca="1" si="2129"/>
        <v>0</v>
      </c>
      <c r="JY414" s="7" t="str">
        <f ca="1">IFERROR(IF(JY413+JX414&gt;JZ$4,JY413,JY413+JX414),"")</f>
        <v/>
      </c>
      <c r="JZ414" s="7">
        <f t="shared" ca="1" si="2231"/>
        <v>0</v>
      </c>
      <c r="KA414" s="7">
        <f t="shared" ca="1" si="2130"/>
        <v>0.50720643209934946</v>
      </c>
      <c r="KB414" s="7">
        <f t="shared" ca="1" si="2131"/>
        <v>0.10817818328526596</v>
      </c>
      <c r="KC414" s="7">
        <f t="shared" ca="1" si="2132"/>
        <v>1</v>
      </c>
      <c r="KD414" s="7" t="str">
        <f t="shared" ca="1" si="2133"/>
        <v>3</v>
      </c>
      <c r="KE414" s="7" t="str">
        <f ca="1">IFERROR(IF(KE413+KD414&gt;KF$4,KE413,KE413+KD414),"")</f>
        <v/>
      </c>
      <c r="KF414" s="7">
        <f t="shared" ca="1" si="2232"/>
        <v>0</v>
      </c>
      <c r="KG414" s="7">
        <f t="shared" ca="1" si="2134"/>
        <v>0.87050184402740571</v>
      </c>
      <c r="KH414" s="7">
        <f t="shared" ca="1" si="2135"/>
        <v>-0.25511722864279029</v>
      </c>
      <c r="KI414" s="7">
        <f t="shared" ca="1" si="2136"/>
        <v>0</v>
      </c>
      <c r="KJ414" s="7">
        <f t="shared" ca="1" si="2137"/>
        <v>0</v>
      </c>
      <c r="KK414" s="7" t="str">
        <f ca="1">IFERROR(IF(KK413+KJ414&gt;KL$4,KK413,KK413+KJ414),"")</f>
        <v/>
      </c>
      <c r="KL414" s="7">
        <f t="shared" ca="1" si="2233"/>
        <v>0</v>
      </c>
      <c r="KM414" s="7">
        <f t="shared" ca="1" si="2138"/>
        <v>0.72033814131917628</v>
      </c>
      <c r="KN414" s="7">
        <f t="shared" ca="1" si="2139"/>
        <v>-0.10495352593456087</v>
      </c>
      <c r="KO414" s="7">
        <f t="shared" ca="1" si="2140"/>
        <v>0</v>
      </c>
      <c r="KP414" s="7">
        <f t="shared" ca="1" si="2141"/>
        <v>0</v>
      </c>
      <c r="KQ414" s="7" t="str">
        <f ca="1">IFERROR(IF(KQ413+KP414&gt;KR$4,KQ413,KQ413+KP414),"")</f>
        <v/>
      </c>
      <c r="KR414" s="7">
        <f t="shared" ca="1" si="2234"/>
        <v>0</v>
      </c>
      <c r="KS414" s="7">
        <f t="shared" ca="1" si="2142"/>
        <v>0.41189294078859939</v>
      </c>
      <c r="KT414" s="7">
        <f t="shared" ca="1" si="2143"/>
        <v>0.20349167459601603</v>
      </c>
      <c r="KU414" s="7">
        <f t="shared" ca="1" si="2144"/>
        <v>1</v>
      </c>
      <c r="KV414" s="7" t="str">
        <f t="shared" ca="1" si="2145"/>
        <v>3</v>
      </c>
      <c r="KW414" s="7" t="str">
        <f ca="1">IFERROR(IF(KW413+KV414&gt;KX$4,KW413,KW413+KV414),"")</f>
        <v/>
      </c>
      <c r="KX414" s="7">
        <f t="shared" ca="1" si="2235"/>
        <v>0</v>
      </c>
      <c r="KY414" s="7">
        <f t="shared" ca="1" si="2146"/>
        <v>0.42923815586552205</v>
      </c>
      <c r="KZ414" s="7">
        <f t="shared" ca="1" si="2147"/>
        <v>0.18614645951909337</v>
      </c>
      <c r="LA414" s="7">
        <f t="shared" ca="1" si="2148"/>
        <v>1</v>
      </c>
      <c r="LB414" s="7" t="str">
        <f t="shared" ca="1" si="2149"/>
        <v>3</v>
      </c>
      <c r="LC414" s="7" t="str">
        <f ca="1">IFERROR(IF(LC413+LB414&gt;LD$4,LC413,LC413+LB414),"")</f>
        <v/>
      </c>
      <c r="LD414" s="7">
        <f t="shared" ca="1" si="2236"/>
        <v>0</v>
      </c>
      <c r="LE414" s="7">
        <f t="shared" ca="1" si="2150"/>
        <v>0.8284615142902948</v>
      </c>
      <c r="LF414" s="7">
        <f t="shared" ca="1" si="2151"/>
        <v>-0.21307689890567938</v>
      </c>
      <c r="LG414" s="7">
        <f t="shared" ca="1" si="2152"/>
        <v>0</v>
      </c>
      <c r="LH414" s="7">
        <f t="shared" ca="1" si="2153"/>
        <v>0</v>
      </c>
      <c r="LI414" s="7" t="str">
        <f ca="1">IFERROR(IF(LI413+LH414&gt;LJ$4,LI413,LI413+LH414),"")</f>
        <v/>
      </c>
      <c r="LJ414" s="7">
        <f t="shared" ca="1" si="2237"/>
        <v>0</v>
      </c>
      <c r="LK414" s="7">
        <f t="shared" ca="1" si="2154"/>
        <v>0.29401045327755904</v>
      </c>
      <c r="LL414" s="7">
        <f t="shared" ca="1" si="2155"/>
        <v>0.32137416210705638</v>
      </c>
      <c r="LM414" s="7">
        <f t="shared" ca="1" si="2156"/>
        <v>1</v>
      </c>
      <c r="LN414" s="7" t="str">
        <f t="shared" ca="1" si="2157"/>
        <v>3</v>
      </c>
      <c r="LO414" s="7" t="str">
        <f ca="1">IFERROR(IF(LO413+LN414&gt;LP$4,LO413,LO413+LN414),"")</f>
        <v/>
      </c>
      <c r="LP414" s="7">
        <f t="shared" ca="1" si="2238"/>
        <v>0</v>
      </c>
      <c r="LQ414" s="7">
        <f t="shared" ca="1" si="2158"/>
        <v>0.39338534464910035</v>
      </c>
      <c r="LR414" s="7">
        <f t="shared" ca="1" si="2159"/>
        <v>0.22199927073551506</v>
      </c>
      <c r="LS414" s="7">
        <f t="shared" ca="1" si="2160"/>
        <v>1</v>
      </c>
      <c r="LT414" s="7" t="str">
        <f t="shared" ca="1" si="2161"/>
        <v>3</v>
      </c>
      <c r="LU414" s="7" t="str">
        <f ca="1">IFERROR(IF(LU413+LT414&gt;LV$4,LU413,LU413+LT414),"")</f>
        <v/>
      </c>
      <c r="LV414" s="7">
        <f t="shared" ca="1" si="2239"/>
        <v>0</v>
      </c>
      <c r="LW414" s="7">
        <f t="shared" ca="1" si="2162"/>
        <v>0.97271325657077179</v>
      </c>
      <c r="LX414" s="7">
        <f t="shared" ca="1" si="2163"/>
        <v>-0.35732864118615637</v>
      </c>
      <c r="LY414" s="7">
        <f t="shared" ca="1" si="2164"/>
        <v>0</v>
      </c>
      <c r="LZ414" s="7">
        <f t="shared" ca="1" si="2165"/>
        <v>0</v>
      </c>
      <c r="MA414" s="7" t="str">
        <f ca="1">IFERROR(IF(MA413+LZ414&gt;MB$4,MA413,MA413+LZ414),"")</f>
        <v/>
      </c>
      <c r="MB414" s="7">
        <f t="shared" ca="1" si="2240"/>
        <v>0</v>
      </c>
      <c r="MC414" s="7">
        <f t="shared" ca="1" si="2166"/>
        <v>0.9989704572933007</v>
      </c>
      <c r="MD414" s="7">
        <f t="shared" ca="1" si="2167"/>
        <v>-0.38358584190868528</v>
      </c>
      <c r="ME414" s="7">
        <f t="shared" ca="1" si="2168"/>
        <v>0</v>
      </c>
      <c r="MF414" s="7">
        <f t="shared" ca="1" si="2169"/>
        <v>0</v>
      </c>
      <c r="MG414" s="7" t="str">
        <f ca="1">IFERROR(IF(MG413+MF414&gt;MH$4,MG413,MG413+MF414),"")</f>
        <v/>
      </c>
      <c r="MH414" s="7">
        <f t="shared" ca="1" si="2241"/>
        <v>0</v>
      </c>
      <c r="MI414" s="7">
        <f t="shared" ca="1" si="2170"/>
        <v>0.12012521310221458</v>
      </c>
      <c r="MJ414" s="7">
        <f t="shared" ca="1" si="2171"/>
        <v>0.49525940228240084</v>
      </c>
      <c r="MK414" s="7">
        <f t="shared" ca="1" si="2172"/>
        <v>1</v>
      </c>
      <c r="ML414" s="7" t="str">
        <f t="shared" ca="1" si="2173"/>
        <v>3</v>
      </c>
      <c r="MM414" s="7" t="str">
        <f ca="1">IFERROR(IF(MM413+ML414&gt;MN$4,MM413,MM413+ML414),"")</f>
        <v/>
      </c>
      <c r="MN414" s="7">
        <f t="shared" ca="1" si="2242"/>
        <v>0</v>
      </c>
      <c r="MO414" s="7">
        <f t="shared" ca="1" si="2174"/>
        <v>0.83311583259426292</v>
      </c>
      <c r="MP414" s="7">
        <f t="shared" ca="1" si="2175"/>
        <v>-0.2177312172096475</v>
      </c>
      <c r="MQ414" s="7">
        <f t="shared" ca="1" si="2176"/>
        <v>0</v>
      </c>
      <c r="MR414" s="7">
        <f t="shared" ca="1" si="2177"/>
        <v>0</v>
      </c>
      <c r="MS414" s="7" t="str">
        <f ca="1">IFERROR(IF(MS413+MR414&gt;MT$4,MS413,MS413+MR414),"")</f>
        <v/>
      </c>
      <c r="MT414" s="7">
        <f t="shared" ca="1" si="2243"/>
        <v>0</v>
      </c>
      <c r="MU414" s="7">
        <f t="shared" ca="1" si="2178"/>
        <v>0.94825718782225643</v>
      </c>
      <c r="MV414" s="7">
        <f t="shared" ca="1" si="2179"/>
        <v>-0.33287257243764101</v>
      </c>
      <c r="MW414" s="7">
        <f t="shared" ca="1" si="2180"/>
        <v>0</v>
      </c>
      <c r="MX414" s="7">
        <f t="shared" ca="1" si="2181"/>
        <v>0</v>
      </c>
      <c r="MY414" s="7" t="str">
        <f ca="1">IFERROR(IF(MY413+MX414&gt;MZ$4,MY413,MY413+MX414),"")</f>
        <v/>
      </c>
      <c r="MZ414" s="7">
        <f t="shared" ca="1" si="2244"/>
        <v>0</v>
      </c>
      <c r="NA414" s="7">
        <f t="shared" ca="1" si="2182"/>
        <v>0.33462230116987324</v>
      </c>
      <c r="NB414" s="7">
        <f t="shared" ca="1" si="2183"/>
        <v>0.28076231421474218</v>
      </c>
      <c r="NC414" s="7">
        <f t="shared" ca="1" si="2184"/>
        <v>1</v>
      </c>
      <c r="ND414" s="7" t="str">
        <f t="shared" ca="1" si="2185"/>
        <v>3</v>
      </c>
      <c r="NE414" s="7" t="str">
        <f ca="1">IFERROR(IF(NE413+ND414&gt;NF$4,NE413,NE413+ND414),"")</f>
        <v/>
      </c>
      <c r="NF414" s="7">
        <f t="shared" ca="1" si="2245"/>
        <v>0</v>
      </c>
      <c r="NG414" s="7">
        <f t="shared" ca="1" si="2186"/>
        <v>0.74477459854599026</v>
      </c>
      <c r="NH414" s="7">
        <f t="shared" ca="1" si="2187"/>
        <v>-0.12938998316137484</v>
      </c>
      <c r="NI414" s="7">
        <f t="shared" ca="1" si="2188"/>
        <v>0</v>
      </c>
      <c r="NJ414" s="7">
        <f t="shared" ca="1" si="2189"/>
        <v>0</v>
      </c>
      <c r="NK414" s="7" t="str">
        <f ca="1">IFERROR(IF(NK413+NJ414&gt;NL$4,NK413,NK413+NJ414),"")</f>
        <v/>
      </c>
      <c r="NL414" s="7">
        <f t="shared" ca="1" si="2246"/>
        <v>0</v>
      </c>
      <c r="NM414" s="7">
        <f t="shared" ca="1" si="2190"/>
        <v>0.49104242048302171</v>
      </c>
      <c r="NN414" s="7">
        <f t="shared" ca="1" si="2191"/>
        <v>0.12434219490159371</v>
      </c>
      <c r="NO414" s="7">
        <f t="shared" ca="1" si="2192"/>
        <v>1</v>
      </c>
      <c r="NP414" s="7" t="str">
        <f t="shared" ca="1" si="2193"/>
        <v>3</v>
      </c>
      <c r="NQ414" s="7" t="str">
        <f ca="1">IFERROR(IF(NQ413+NP414&gt;NR$4,NQ413,NQ413+NP414),"")</f>
        <v/>
      </c>
      <c r="NR414" s="7">
        <f t="shared" ca="1" si="2247"/>
        <v>0</v>
      </c>
      <c r="NT414">
        <v>416</v>
      </c>
      <c r="NU414" s="7" t="s">
        <v>19</v>
      </c>
      <c r="NV414" s="7" t="str">
        <f t="shared" ca="1" si="1987"/>
        <v/>
      </c>
      <c r="NW414" s="7" t="str">
        <f t="shared" ca="1" si="2194"/>
        <v/>
      </c>
      <c r="NX414" t="str">
        <f ca="1">IFERROR(VLOOKUP(NT414,$K$3:$AK$568,8,FALSE),"")</f>
        <v/>
      </c>
      <c r="NY414" t="str">
        <f ca="1">IFERROR(VLOOKUP(NT414,$K$3:$AK$568,9,FALSE),"")</f>
        <v/>
      </c>
      <c r="NZ414" s="7" t="str">
        <f ca="1">IFERROR(VLOOKUP(NT414,$K$3:$AK$568,27,FALSE),"")</f>
        <v/>
      </c>
      <c r="OB414">
        <v>416</v>
      </c>
      <c r="OC414" s="7" t="s">
        <v>19</v>
      </c>
      <c r="OD414" t="e">
        <f t="shared" ca="1" si="2248"/>
        <v>#N/A</v>
      </c>
      <c r="OE414" s="7" t="str">
        <f t="shared" ca="1" si="2249"/>
        <v/>
      </c>
      <c r="OF414" s="7" t="str">
        <f t="shared" ca="1" si="2250"/>
        <v/>
      </c>
      <c r="OG414" t="str">
        <f t="shared" ca="1" si="2251"/>
        <v/>
      </c>
      <c r="OI414">
        <v>416</v>
      </c>
      <c r="OJ414" s="7" t="s">
        <v>19</v>
      </c>
      <c r="OK414" s="7" t="str">
        <f t="shared" ca="1" si="2252"/>
        <v/>
      </c>
      <c r="OL414" s="7" t="str">
        <f t="shared" ca="1" si="2253"/>
        <v/>
      </c>
      <c r="OM414" t="str">
        <f ca="1">IFERROR(VLOOKUP(OI414,$L$3:$AK$568,7,FALSE),"")</f>
        <v/>
      </c>
      <c r="ON414" t="str">
        <f ca="1">IFERROR(VLOOKUP(OI414,$L$3:$AK$568,8,FALSE),"")</f>
        <v/>
      </c>
      <c r="OO414" s="7" t="str">
        <f ca="1">IFERROR(VLOOKUP(OI414,$L$3:$AK$568,26,FALSE),"")</f>
        <v/>
      </c>
      <c r="OQ414">
        <v>416</v>
      </c>
      <c r="OR414" s="7" t="s">
        <v>19</v>
      </c>
      <c r="OS414" t="e">
        <f t="shared" ca="1" si="2254"/>
        <v>#N/A</v>
      </c>
      <c r="OT414" s="7" t="str">
        <f t="shared" ca="1" si="2255"/>
        <v/>
      </c>
      <c r="OU414" s="7" t="str">
        <f t="shared" ca="1" si="2256"/>
        <v/>
      </c>
      <c r="OV414" t="str">
        <f t="shared" ca="1" si="2257"/>
        <v/>
      </c>
      <c r="OX414">
        <v>416</v>
      </c>
      <c r="OY414" s="7" t="s">
        <v>19</v>
      </c>
      <c r="OZ414" s="7" t="str">
        <f t="shared" ca="1" si="2258"/>
        <v/>
      </c>
      <c r="PA414" s="7" t="str">
        <f t="shared" ca="1" si="2259"/>
        <v/>
      </c>
      <c r="PB414" t="str">
        <f ca="1">IFERROR(VLOOKUP(OX414,$M$3:$AK$568,6,FALSE),"")</f>
        <v/>
      </c>
      <c r="PC414" t="str">
        <f ca="1">IFERROR(VLOOKUP(OX414,$M$3:$AK$568,7,FALSE),"")</f>
        <v/>
      </c>
      <c r="PD414" s="7" t="str">
        <f ca="1">IFERROR(VLOOKUP(OX414,$M$3:$AK$568,25,FALSE),"")</f>
        <v/>
      </c>
      <c r="PF414">
        <v>416</v>
      </c>
      <c r="PG414" s="7" t="s">
        <v>19</v>
      </c>
      <c r="PH414" t="e">
        <f t="shared" ca="1" si="2260"/>
        <v>#N/A</v>
      </c>
      <c r="PI414" s="7" t="str">
        <f t="shared" ca="1" si="2261"/>
        <v/>
      </c>
      <c r="PJ414" s="7" t="str">
        <f t="shared" ca="1" si="2262"/>
        <v/>
      </c>
      <c r="PK414" t="str">
        <f t="shared" ca="1" si="2263"/>
        <v/>
      </c>
      <c r="PM414">
        <v>416</v>
      </c>
      <c r="PN414" s="7" t="s">
        <v>19</v>
      </c>
      <c r="PO414" s="202" t="str">
        <f t="shared" ca="1" si="2264"/>
        <v/>
      </c>
      <c r="PP414" s="7" t="str">
        <f t="shared" ca="1" si="2265"/>
        <v/>
      </c>
      <c r="PQ414" t="str">
        <f ca="1">IFERROR(VLOOKUP(PM414,$G$325:$R$409,12,FALSE),"")</f>
        <v/>
      </c>
      <c r="PR414" t="e">
        <f ca="1">VLOOKUP(PM414,$G$324:$Q$409,11,FALSE)</f>
        <v>#N/A</v>
      </c>
      <c r="PS414" s="7" t="str">
        <f ca="1">VLOOKUP(PQ414,$R$325:$Y$409,8,FALSE)</f>
        <v>- -</v>
      </c>
      <c r="PT414" s="7">
        <f ca="1">ReSt</f>
        <v>-4</v>
      </c>
      <c r="PU414" s="7" t="e">
        <f t="shared" ca="1" si="2266"/>
        <v>#N/A</v>
      </c>
      <c r="PV414" s="7" t="e">
        <f t="shared" ca="1" si="2267"/>
        <v>#N/A</v>
      </c>
      <c r="PW414" s="7" t="str">
        <f ca="1">VLOOKUP(PQ414,$R$325:$AK$409,8,FALSE)</f>
        <v>- -</v>
      </c>
      <c r="PX414" s="7"/>
      <c r="PY414">
        <v>416</v>
      </c>
      <c r="PZ414" s="7" t="s">
        <v>19</v>
      </c>
      <c r="QA414" t="str">
        <f t="shared" ca="1" si="2268"/>
        <v/>
      </c>
      <c r="QB414" s="7" t="str">
        <f t="shared" ca="1" si="2269"/>
        <v/>
      </c>
      <c r="QC414" s="7" t="str">
        <f t="shared" ca="1" si="2270"/>
        <v/>
      </c>
      <c r="QD414" t="str">
        <f t="shared" ca="1" si="2271"/>
        <v/>
      </c>
      <c r="QF414">
        <v>416</v>
      </c>
      <c r="QG414" s="7" t="s">
        <v>19</v>
      </c>
      <c r="QH414" s="7" t="str">
        <f t="shared" ca="1" si="2272"/>
        <v/>
      </c>
      <c r="QI414" s="7" t="e">
        <f t="shared" ca="1" si="2273"/>
        <v>#VALUE!</v>
      </c>
      <c r="QJ414" t="e">
        <f t="shared" ca="1" si="2274"/>
        <v>#N/A</v>
      </c>
      <c r="QK414" s="7" t="e">
        <f t="shared" ca="1" si="2275"/>
        <v>#N/A</v>
      </c>
      <c r="QM414">
        <v>416</v>
      </c>
      <c r="QN414" s="7" t="s">
        <v>19</v>
      </c>
      <c r="QO414" t="str">
        <f t="shared" ca="1" si="2276"/>
        <v/>
      </c>
      <c r="QP414" s="7" t="str">
        <f t="shared" ca="1" si="2277"/>
        <v/>
      </c>
      <c r="QQ414" t="str">
        <f t="shared" ca="1" si="2278"/>
        <v/>
      </c>
    </row>
    <row r="415" spans="1:459" x14ac:dyDescent="0.25">
      <c r="A415" s="240" t="str">
        <f>IF('Character Sheet'!$B$4="Creature","N","Y")</f>
        <v>Y</v>
      </c>
      <c r="C415" s="75"/>
      <c r="D415" s="76"/>
      <c r="F415" s="75"/>
      <c r="G415" s="76"/>
      <c r="I415" s="75"/>
      <c r="J415" s="85"/>
      <c r="K415" s="85">
        <f t="shared" ca="1" si="1951"/>
        <v>7</v>
      </c>
      <c r="L415" s="85">
        <f t="shared" ca="1" si="1924"/>
        <v>7</v>
      </c>
      <c r="M415" s="70">
        <f t="shared" ca="1" si="2288"/>
        <v>18</v>
      </c>
      <c r="O415" s="222">
        <f ca="1">BP415</f>
        <v>194</v>
      </c>
      <c r="Q415" s="7" t="s">
        <v>1759</v>
      </c>
      <c r="R415" s="9" t="s">
        <v>1548</v>
      </c>
      <c r="S415" s="9" t="s">
        <v>2032</v>
      </c>
      <c r="T415" s="61" t="str">
        <f>SUBSTITUTE(IFERROR(IFERROR(VLOOKUP(R415,'[1]Skill Statistics'!$A$3:$C$513,2,FALSE),VLOOKUP(Q415,'[1]Skill Statistics'!$A$3:$C$513,2,FALSE)),T414),"R*","ReSt")</f>
        <v>ReSt/ReSt</v>
      </c>
      <c r="U415" s="61" t="str">
        <f>IFERROR(IFERROR(VLOOKUP(R415,'[1]Skill Statistics'!$A$3:$C$513,3,FALSE),VLOOKUP(Q415,'[1]Skill Statistics'!$A$3:$C$513,3,FALSE)),U414)</f>
        <v>Me</v>
      </c>
      <c r="V415" s="61" t="str">
        <f>IF(ISNUMBER(SEARCH("Category",R415)),"- -",IFERROR(IFERROR(VLOOKUP(Q415,[1]Professions!$A$4:$AM$288,MATCH(Profession,[1]Professions!$A$1:$AM$1,0),FALSE),VLOOKUP(Q415,Calculations!$B$91:$I$95,8,FALSE)),"- -"))</f>
        <v>4 / 6</v>
      </c>
      <c r="W415" s="60">
        <f ca="1">BL415</f>
        <v>0</v>
      </c>
      <c r="X415" s="7">
        <f ca="1">IFERROR(VLOOKUP(R415,$BS$6:$NR$519,MATCH(ActualLevel,$BS$3:$NR$3,0),FALSE),"- -")</f>
        <v>0</v>
      </c>
      <c r="Y415" s="7">
        <f t="shared" ca="1" si="1925"/>
        <v>0</v>
      </c>
      <c r="Z415" s="7">
        <f ca="1">IFERROR(VLOOKUP(Y415,Charts!$BQ$2:$BR$52,2,FALSE),"- -")</f>
        <v>-25</v>
      </c>
      <c r="AA415" s="7">
        <f t="shared" ca="1" si="1599"/>
        <v>-1</v>
      </c>
      <c r="AB415" s="7">
        <f t="shared" ca="1" si="1920"/>
        <v>0</v>
      </c>
      <c r="AC415" s="7"/>
      <c r="AD415" s="7"/>
      <c r="AE415" s="7"/>
      <c r="AF415" s="7"/>
      <c r="AG415" s="7"/>
      <c r="AH415" s="43"/>
      <c r="AI415" s="7"/>
      <c r="AJ415" s="7"/>
      <c r="AK415" s="7">
        <f t="shared" ca="1" si="1600"/>
        <v>-26</v>
      </c>
      <c r="AL415" s="7"/>
      <c r="AM415" s="69">
        <f>IFERROR(VLOOKUP(R415,'[1]Skill Statistics'!$A$3:$AN$513,MATCH(Profession,'[1]Skill Statistics'!$A$2:$AN$2,0),FALSE),0)</f>
        <v>0</v>
      </c>
      <c r="AN415" s="85">
        <f>IFERROR(VLOOKUP(Q415,'[1]Skill Statistics'!$A$3:$BK$513,MATCH(Archetype,'[1]Skill Statistics'!$A$2:$BK$2,0),FALSE),0)</f>
        <v>0</v>
      </c>
      <c r="AO415" s="85">
        <f>IFERROR(VLOOKUP(Q415,'[1]Skill Statistics'!$A$3:$BB$513,MATCH(Race,'[1]Skill Statistics'!$A$2:$BB$2,0),FALSE),0)</f>
        <v>0</v>
      </c>
      <c r="AP415" s="85">
        <f t="shared" ca="1" si="2195"/>
        <v>-0.1</v>
      </c>
      <c r="AQ415" s="70"/>
      <c r="AS415" s="69">
        <f>IFERROR(VLOOKUP(Q415,'[1]Professional Skills'!$A$4:$AM$288,MATCH(Profession,'[1]Professional Skills'!$A$3:$AM$3,0),FALSE),"- -")</f>
        <v>0</v>
      </c>
      <c r="AT415" t="s">
        <v>1812</v>
      </c>
      <c r="AU415" s="7" t="str">
        <f t="shared" si="1922"/>
        <v/>
      </c>
      <c r="AV415" s="7">
        <f t="shared" ca="1" si="1921"/>
        <v>0</v>
      </c>
      <c r="AW415" t="str">
        <f t="shared" si="2279"/>
        <v/>
      </c>
      <c r="AX415" t="str">
        <f>IFERROR(_xlfn.RANK.EQ(AW415,$AW$5:$AW$568),"")</f>
        <v/>
      </c>
      <c r="AY415">
        <f t="shared" si="1595"/>
        <v>0</v>
      </c>
      <c r="AZ415" s="70" t="str">
        <f t="shared" si="1601"/>
        <v/>
      </c>
      <c r="BB415" s="69" t="str">
        <f>IFERROR(IF(Q415="Language",VLOOKUP(R415,[1]Cultures!$B$4:$N$218,MATCH(Culture,[1]Cultures!$B$3:$N$3,0),FALSE),VLOOKUP(Q415,[1]Cultures!$B$4:$O$212,MATCH(Culture,[1]Cultures!$B$3:$O$3,0),FALSE)),"- -")</f>
        <v>- -</v>
      </c>
      <c r="BC415" t="s">
        <v>1812</v>
      </c>
      <c r="BD415">
        <f t="shared" ca="1" si="1899"/>
        <v>0.80597275265364265</v>
      </c>
      <c r="BE415">
        <f t="shared" ca="1" si="2280"/>
        <v>0.70597275265364268</v>
      </c>
      <c r="BH415">
        <f ca="1">_xlfn.RANK.EQ(BE415,$BE$411:$BE$418)</f>
        <v>1</v>
      </c>
      <c r="BI415" s="7">
        <f ca="1">IFERROR(IF(BH415=1,IF(BB415=1,1,IF(BB415=2,2,IF(BH415=2,IF(BB415=3,1,IF(BB415&gt;=4,2,IF(BH415=3,IF(BB415=5,1,IF(BB415&gt;=6,2,IF(BH415=4,IF(BB415=7,1,IF(BB415&gt;=8,2,IF(BH415=5,IF(BB415=9,1,IF(BB415&gt;=10,2,0)),0))),0))),0))),0))),0)+(IF(BC415="*",0,BB415)),"- -")</f>
        <v>0</v>
      </c>
      <c r="BK415" s="7"/>
      <c r="BL415" s="70">
        <f ca="1">IF(V415="- -","- -",SUM(BI415:BK415))</f>
        <v>0</v>
      </c>
      <c r="BN415" s="69">
        <f>IFERROR(VLOOKUP(V415,Charts!$BT$2:$BV$14,3,FALSE),"- -")</f>
        <v>0.53846153846153844</v>
      </c>
      <c r="BO415" s="85">
        <f t="shared" ca="1" si="2196"/>
        <v>1.6559881464698876</v>
      </c>
      <c r="BP415" s="70">
        <f t="shared" ca="1" si="2281"/>
        <v>194</v>
      </c>
      <c r="BR415" s="7">
        <v>414</v>
      </c>
      <c r="BS415" s="9" t="str">
        <f ca="1">VLOOKUP(BR415,$O$3:$R$568,4,FALSE)</f>
        <v>Gas Manipulation</v>
      </c>
      <c r="BT415" s="7" t="str">
        <f ca="1">VLOOKUP(BS415,$R$3:$V$568,5,FALSE)</f>
        <v>6 / 8</v>
      </c>
      <c r="BU415" s="7">
        <f ca="1">VLOOKUP(BT415,Charts!$BT$2:$BV$14,3,FALSE)</f>
        <v>0.38461538461538464</v>
      </c>
      <c r="BV415" s="7" t="str">
        <f t="shared" ca="1" si="1988"/>
        <v>6</v>
      </c>
      <c r="BW415" s="7" t="str">
        <f t="shared" ca="1" si="1989"/>
        <v>8</v>
      </c>
      <c r="BY415" s="7">
        <f t="shared" ca="1" si="1990"/>
        <v>0.31560191914050462</v>
      </c>
      <c r="BZ415" s="7">
        <f t="shared" ca="1" si="1991"/>
        <v>6.901346547488002E-2</v>
      </c>
      <c r="CA415" s="7">
        <f t="shared" ca="1" si="1992"/>
        <v>1</v>
      </c>
      <c r="CB415" s="7" t="str">
        <f t="shared" ca="1" si="1993"/>
        <v>6</v>
      </c>
      <c r="CC415" s="7" t="str">
        <f ca="1">IFERROR(IF(CC414+CB415&gt;CD$4,CC414,CC414+CB415),"")</f>
        <v/>
      </c>
      <c r="CD415" s="7">
        <f t="shared" ca="1" si="2197"/>
        <v>0</v>
      </c>
      <c r="CE415" s="7">
        <f t="shared" ca="1" si="1994"/>
        <v>0.37901018619030447</v>
      </c>
      <c r="CF415" s="7">
        <f t="shared" ca="1" si="1995"/>
        <v>5.6051984250801712E-3</v>
      </c>
      <c r="CG415" s="7">
        <f t="shared" ca="1" si="1996"/>
        <v>1</v>
      </c>
      <c r="CH415" s="7" t="str">
        <f t="shared" ca="1" si="1997"/>
        <v>6</v>
      </c>
      <c r="CI415" s="7" t="str">
        <f ca="1">IFERROR(IF(CI414+CH415&gt;CJ$4,CI414,CI414+CH415),"")</f>
        <v/>
      </c>
      <c r="CJ415" s="7">
        <f t="shared" ca="1" si="2198"/>
        <v>0</v>
      </c>
      <c r="CK415" s="7">
        <f t="shared" ca="1" si="1998"/>
        <v>0.72797014157702322</v>
      </c>
      <c r="CL415" s="7">
        <f t="shared" ca="1" si="1999"/>
        <v>-0.34335475696163859</v>
      </c>
      <c r="CM415" s="7">
        <f t="shared" ca="1" si="2000"/>
        <v>0</v>
      </c>
      <c r="CN415" s="7">
        <f t="shared" ca="1" si="2001"/>
        <v>0</v>
      </c>
      <c r="CO415" s="7" t="str">
        <f ca="1">IFERROR(IF(CO414+CN415&gt;CP$4,CO414,CO414+CN415),"")</f>
        <v/>
      </c>
      <c r="CP415" s="7">
        <f t="shared" ca="1" si="2199"/>
        <v>0</v>
      </c>
      <c r="CQ415" s="7">
        <f t="shared" ca="1" si="2002"/>
        <v>0.81114581359053139</v>
      </c>
      <c r="CR415" s="7">
        <f t="shared" ca="1" si="2003"/>
        <v>-0.42653042897514676</v>
      </c>
      <c r="CS415" s="7">
        <f t="shared" ca="1" si="2004"/>
        <v>0</v>
      </c>
      <c r="CT415" s="7">
        <f t="shared" ca="1" si="2005"/>
        <v>0</v>
      </c>
      <c r="CU415" s="7" t="str">
        <f ca="1">IFERROR(IF(CU414+CT415&gt;CV$4,CU414,CU414+CT415),"")</f>
        <v/>
      </c>
      <c r="CV415" s="7">
        <f t="shared" ca="1" si="2200"/>
        <v>0</v>
      </c>
      <c r="CW415" s="7">
        <f t="shared" ca="1" si="2006"/>
        <v>0.57590937158004796</v>
      </c>
      <c r="CX415" s="7">
        <f t="shared" ca="1" si="2007"/>
        <v>-0.19129398696466332</v>
      </c>
      <c r="CY415" s="7">
        <f t="shared" ca="1" si="2008"/>
        <v>0</v>
      </c>
      <c r="CZ415" s="7">
        <f t="shared" ca="1" si="2009"/>
        <v>0</v>
      </c>
      <c r="DA415" s="7" t="str">
        <f ca="1">IFERROR(IF(DA414+CZ415&gt;DB$4,DA414,DA414+CZ415),"")</f>
        <v/>
      </c>
      <c r="DB415" s="7">
        <f t="shared" ca="1" si="2201"/>
        <v>0</v>
      </c>
      <c r="DC415" s="7">
        <f t="shared" ca="1" si="2010"/>
        <v>0.9266605620756494</v>
      </c>
      <c r="DD415" s="7">
        <f t="shared" ca="1" si="2011"/>
        <v>-0.54204517746026482</v>
      </c>
      <c r="DE415" s="7">
        <f t="shared" ca="1" si="2012"/>
        <v>0</v>
      </c>
      <c r="DF415" s="7">
        <f t="shared" ca="1" si="2013"/>
        <v>0</v>
      </c>
      <c r="DG415" s="7" t="str">
        <f ca="1">IFERROR(IF(DG414+DF415&gt;DH$4,DG414,DG414+DF415),"")</f>
        <v/>
      </c>
      <c r="DH415" s="7">
        <f t="shared" ca="1" si="2202"/>
        <v>0</v>
      </c>
      <c r="DI415" s="7">
        <f t="shared" ca="1" si="2014"/>
        <v>0.20549791107286608</v>
      </c>
      <c r="DJ415" s="7">
        <f t="shared" ca="1" si="2015"/>
        <v>0.17911747354251856</v>
      </c>
      <c r="DK415" s="7">
        <f t="shared" ca="1" si="2016"/>
        <v>1</v>
      </c>
      <c r="DL415" s="7" t="str">
        <f t="shared" ca="1" si="2017"/>
        <v>6</v>
      </c>
      <c r="DM415" s="7" t="str">
        <f ca="1">IFERROR(IF(DM414+DL415&gt;DN$4,DM414,DM414+DL415),"")</f>
        <v/>
      </c>
      <c r="DN415" s="7">
        <f t="shared" ca="1" si="2203"/>
        <v>0</v>
      </c>
      <c r="DO415" s="7">
        <f t="shared" ca="1" si="2018"/>
        <v>5.895857946215477E-2</v>
      </c>
      <c r="DP415" s="7">
        <f t="shared" ca="1" si="2019"/>
        <v>0.32565680515322987</v>
      </c>
      <c r="DQ415" s="7">
        <f t="shared" ca="1" si="2020"/>
        <v>1</v>
      </c>
      <c r="DR415" s="7" t="str">
        <f t="shared" ca="1" si="2021"/>
        <v>6</v>
      </c>
      <c r="DS415" s="7" t="str">
        <f ca="1">IFERROR(IF(DS414+DR415&gt;DT$4,DS414,DS414+DR415),"")</f>
        <v/>
      </c>
      <c r="DT415" s="7">
        <f t="shared" ca="1" si="2204"/>
        <v>0</v>
      </c>
      <c r="DU415" s="7">
        <f t="shared" ca="1" si="2022"/>
        <v>0.38875334704713094</v>
      </c>
      <c r="DV415" s="7">
        <f t="shared" ca="1" si="2023"/>
        <v>-4.1379624317463004E-3</v>
      </c>
      <c r="DW415" s="7">
        <f t="shared" ca="1" si="2024"/>
        <v>0</v>
      </c>
      <c r="DX415" s="7">
        <f t="shared" ca="1" si="2025"/>
        <v>0</v>
      </c>
      <c r="DY415" s="7" t="str">
        <f ca="1">IFERROR(IF(DY414+DX415&gt;DZ$4,DY414,DY414+DX415),"")</f>
        <v/>
      </c>
      <c r="DZ415" s="7">
        <f t="shared" ca="1" si="2205"/>
        <v>0</v>
      </c>
      <c r="EA415" s="7">
        <f t="shared" ca="1" si="2026"/>
        <v>0.71120759091997832</v>
      </c>
      <c r="EB415" s="7">
        <f t="shared" ca="1" si="2027"/>
        <v>-0.32659220630459368</v>
      </c>
      <c r="EC415" s="7">
        <f t="shared" ca="1" si="2028"/>
        <v>0</v>
      </c>
      <c r="ED415" s="7">
        <f t="shared" ca="1" si="2029"/>
        <v>0</v>
      </c>
      <c r="EE415" s="7" t="str">
        <f ca="1">IFERROR(IF(EE414+ED415&gt;EF$4,EE414,EE414+ED415),"")</f>
        <v/>
      </c>
      <c r="EF415" s="7">
        <f t="shared" ca="1" si="2206"/>
        <v>0</v>
      </c>
      <c r="EG415" s="7">
        <f t="shared" ca="1" si="2030"/>
        <v>1.4115873005329127E-2</v>
      </c>
      <c r="EH415" s="7">
        <f t="shared" ca="1" si="2031"/>
        <v>0.37049951161005551</v>
      </c>
      <c r="EI415" s="7">
        <f t="shared" ca="1" si="2032"/>
        <v>1</v>
      </c>
      <c r="EJ415" s="7" t="str">
        <f t="shared" ca="1" si="2033"/>
        <v>6</v>
      </c>
      <c r="EK415" s="7" t="str">
        <f ca="1">IFERROR(IF(EK414+EJ415&gt;EL$4,EK414,EK414+EJ415),"")</f>
        <v/>
      </c>
      <c r="EL415" s="7">
        <f t="shared" ca="1" si="2207"/>
        <v>0</v>
      </c>
      <c r="EM415" s="7">
        <f t="shared" ca="1" si="2034"/>
        <v>0.8985821365542892</v>
      </c>
      <c r="EN415" s="7">
        <f t="shared" ca="1" si="2035"/>
        <v>-0.51396675193890462</v>
      </c>
      <c r="EO415" s="7">
        <f t="shared" ca="1" si="2036"/>
        <v>0</v>
      </c>
      <c r="EP415" s="7">
        <f t="shared" ca="1" si="2037"/>
        <v>0</v>
      </c>
      <c r="EQ415" s="7" t="str">
        <f ca="1">IFERROR(IF(EQ414+EP415&gt;ER$4,EQ414,EQ414+EP415),"")</f>
        <v/>
      </c>
      <c r="ER415" s="7">
        <f t="shared" ca="1" si="2208"/>
        <v>0</v>
      </c>
      <c r="ES415" s="7">
        <f t="shared" ca="1" si="2038"/>
        <v>0.29717224726086433</v>
      </c>
      <c r="ET415" s="7">
        <f t="shared" ca="1" si="2039"/>
        <v>8.7443137354520306E-2</v>
      </c>
      <c r="EU415" s="7">
        <f t="shared" ca="1" si="2040"/>
        <v>1</v>
      </c>
      <c r="EV415" s="7" t="str">
        <f t="shared" ca="1" si="2041"/>
        <v>6</v>
      </c>
      <c r="EW415" s="7" t="str">
        <f ca="1">IFERROR(IF(EW414+EV415&gt;EX$4,EW414,EW414+EV415),"")</f>
        <v/>
      </c>
      <c r="EX415" s="7">
        <f t="shared" ca="1" si="2209"/>
        <v>0</v>
      </c>
      <c r="EY415" s="7">
        <f t="shared" ca="1" si="2042"/>
        <v>0.56285538656559131</v>
      </c>
      <c r="EZ415" s="7">
        <f t="shared" ca="1" si="2043"/>
        <v>-0.17824000195020667</v>
      </c>
      <c r="FA415" s="7">
        <f t="shared" ca="1" si="2044"/>
        <v>0</v>
      </c>
      <c r="FB415" s="7">
        <f t="shared" ca="1" si="2045"/>
        <v>0</v>
      </c>
      <c r="FC415" s="7" t="str">
        <f ca="1">IFERROR(IF(FC414+FB415&gt;FD$4,FC414,FC414+FB415),"")</f>
        <v/>
      </c>
      <c r="FD415" s="7">
        <f t="shared" ca="1" si="2210"/>
        <v>0</v>
      </c>
      <c r="FE415" s="7">
        <f t="shared" ca="1" si="2046"/>
        <v>0.4657045387827824</v>
      </c>
      <c r="FF415" s="7">
        <f t="shared" ca="1" si="2047"/>
        <v>-8.1089154167397759E-2</v>
      </c>
      <c r="FG415" s="7">
        <f t="shared" ca="1" si="2048"/>
        <v>0</v>
      </c>
      <c r="FH415" s="7">
        <f t="shared" ca="1" si="2049"/>
        <v>0</v>
      </c>
      <c r="FI415" s="7" t="str">
        <f ca="1">IFERROR(IF(FI414+FH415&gt;FJ$4,FI414,FI414+FH415),"")</f>
        <v/>
      </c>
      <c r="FJ415" s="7">
        <f t="shared" ca="1" si="2211"/>
        <v>0</v>
      </c>
      <c r="FK415" s="7">
        <f t="shared" ca="1" si="2050"/>
        <v>0.14118708740509933</v>
      </c>
      <c r="FL415" s="7">
        <f t="shared" ca="1" si="2051"/>
        <v>0.2434282972102853</v>
      </c>
      <c r="FM415" s="7">
        <f t="shared" ca="1" si="2052"/>
        <v>1</v>
      </c>
      <c r="FN415" s="7" t="str">
        <f t="shared" ca="1" si="2053"/>
        <v>6</v>
      </c>
      <c r="FO415" s="7" t="str">
        <f ca="1">IFERROR(IF(FO414+FN415&gt;FP$4,FO414,FO414+FN415),"")</f>
        <v/>
      </c>
      <c r="FP415" s="7">
        <f t="shared" ca="1" si="2212"/>
        <v>0</v>
      </c>
      <c r="FQ415" s="7">
        <f t="shared" ca="1" si="2054"/>
        <v>0.84959122360314054</v>
      </c>
      <c r="FR415" s="7">
        <f t="shared" ca="1" si="2055"/>
        <v>-0.46497583898775591</v>
      </c>
      <c r="FS415" s="7">
        <f t="shared" ca="1" si="2056"/>
        <v>0</v>
      </c>
      <c r="FT415" s="7">
        <f t="shared" ca="1" si="2057"/>
        <v>0</v>
      </c>
      <c r="FU415" s="7" t="str">
        <f ca="1">IFERROR(IF(FU414+FT415&gt;FV$4,FU414,FU414+FT415),"")</f>
        <v/>
      </c>
      <c r="FV415" s="7">
        <f t="shared" ca="1" si="2213"/>
        <v>0</v>
      </c>
      <c r="FW415" s="7">
        <f t="shared" ca="1" si="2058"/>
        <v>0.63678261612525444</v>
      </c>
      <c r="FX415" s="7">
        <f t="shared" ca="1" si="2059"/>
        <v>-0.2521672315098698</v>
      </c>
      <c r="FY415" s="7">
        <f t="shared" ca="1" si="2060"/>
        <v>0</v>
      </c>
      <c r="FZ415" s="7">
        <f t="shared" ca="1" si="2061"/>
        <v>0</v>
      </c>
      <c r="GA415" s="7" t="str">
        <f ca="1">IFERROR(IF(GA414+FZ415&gt;GB$4,GA414,GA414+FZ415),"")</f>
        <v/>
      </c>
      <c r="GB415" s="7">
        <f t="shared" ca="1" si="2214"/>
        <v>0</v>
      </c>
      <c r="GC415" s="7">
        <f t="shared" ca="1" si="2062"/>
        <v>0.80540504015479575</v>
      </c>
      <c r="GD415" s="7">
        <f t="shared" ca="1" si="2063"/>
        <v>-0.42078965553941111</v>
      </c>
      <c r="GE415" s="7">
        <f t="shared" ca="1" si="2064"/>
        <v>0</v>
      </c>
      <c r="GF415" s="7">
        <f t="shared" ca="1" si="2065"/>
        <v>0</v>
      </c>
      <c r="GG415" s="7" t="str">
        <f ca="1">IFERROR(IF(GG414+GF415&gt;GH$4,GG414,GG414+GF415),"")</f>
        <v/>
      </c>
      <c r="GH415" s="7">
        <f t="shared" ca="1" si="2215"/>
        <v>0</v>
      </c>
      <c r="GI415" s="7">
        <f t="shared" ca="1" si="2066"/>
        <v>0.43358786322661358</v>
      </c>
      <c r="GJ415" s="7">
        <f t="shared" ca="1" si="2067"/>
        <v>-4.8972478611228942E-2</v>
      </c>
      <c r="GK415" s="7">
        <f t="shared" ca="1" si="2068"/>
        <v>0</v>
      </c>
      <c r="GL415" s="7">
        <f t="shared" ca="1" si="2069"/>
        <v>0</v>
      </c>
      <c r="GM415" s="7" t="str">
        <f ca="1">IFERROR(IF(GM414+GL415&gt;GN$4,GM414,GM414+GL415),"")</f>
        <v/>
      </c>
      <c r="GN415" s="7">
        <f t="shared" ca="1" si="2216"/>
        <v>0</v>
      </c>
      <c r="GO415" s="7">
        <f t="shared" ca="1" si="2070"/>
        <v>4.5235033910803857E-2</v>
      </c>
      <c r="GP415" s="7">
        <f t="shared" ca="1" si="2071"/>
        <v>0.33938035070458078</v>
      </c>
      <c r="GQ415" s="7">
        <f t="shared" ca="1" si="2072"/>
        <v>1</v>
      </c>
      <c r="GR415" s="7" t="str">
        <f t="shared" ca="1" si="2073"/>
        <v>6</v>
      </c>
      <c r="GS415" s="7" t="str">
        <f ca="1">IFERROR(IF(GS414+GR415&gt;GT$4,GS414,GS414+GR415),"")</f>
        <v/>
      </c>
      <c r="GT415" s="7">
        <f t="shared" ca="1" si="2217"/>
        <v>0</v>
      </c>
      <c r="GU415" s="7">
        <f t="shared" ca="1" si="2074"/>
        <v>0.49620137080583071</v>
      </c>
      <c r="GV415" s="7">
        <f t="shared" ca="1" si="2075"/>
        <v>-0.11158598619044607</v>
      </c>
      <c r="GW415" s="7">
        <f t="shared" ca="1" si="2076"/>
        <v>0</v>
      </c>
      <c r="GX415" s="7">
        <f t="shared" ca="1" si="2077"/>
        <v>0</v>
      </c>
      <c r="GY415" s="7" t="str">
        <f ca="1">IFERROR(IF(GY414+GX415&gt;GZ$4,GY414,GY414+GX415),"")</f>
        <v/>
      </c>
      <c r="GZ415" s="7">
        <f t="shared" ca="1" si="2218"/>
        <v>0</v>
      </c>
      <c r="HA415" s="7">
        <f t="shared" ca="1" si="2078"/>
        <v>0.57405150755773193</v>
      </c>
      <c r="HB415" s="7">
        <f t="shared" ca="1" si="2079"/>
        <v>-0.1894361229423473</v>
      </c>
      <c r="HC415" s="7">
        <f t="shared" ca="1" si="2080"/>
        <v>0</v>
      </c>
      <c r="HD415" s="7">
        <f t="shared" ca="1" si="2081"/>
        <v>0</v>
      </c>
      <c r="HE415" s="7" t="str">
        <f ca="1">IFERROR(IF(HE414+HD415&gt;HF$4,HE414,HE414+HD415),"")</f>
        <v/>
      </c>
      <c r="HF415" s="7">
        <f t="shared" ca="1" si="2219"/>
        <v>0</v>
      </c>
      <c r="HG415" s="7">
        <f t="shared" ca="1" si="2082"/>
        <v>0.83530760007697058</v>
      </c>
      <c r="HH415" s="7">
        <f t="shared" ca="1" si="2083"/>
        <v>-0.45069221546158594</v>
      </c>
      <c r="HI415" s="7">
        <f t="shared" ca="1" si="2084"/>
        <v>0</v>
      </c>
      <c r="HJ415" s="7">
        <f t="shared" ca="1" si="2085"/>
        <v>0</v>
      </c>
      <c r="HK415" s="7" t="str">
        <f ca="1">IFERROR(IF(HK414+HJ415&gt;HL$4,HK414,HK414+HJ415),"")</f>
        <v/>
      </c>
      <c r="HL415" s="7">
        <f t="shared" ca="1" si="2220"/>
        <v>0</v>
      </c>
      <c r="HM415" s="7">
        <f t="shared" ca="1" si="2086"/>
        <v>0.84618871449345268</v>
      </c>
      <c r="HN415" s="7">
        <f t="shared" ca="1" si="2087"/>
        <v>-0.46157332987806804</v>
      </c>
      <c r="HO415" s="7">
        <f t="shared" ca="1" si="2088"/>
        <v>0</v>
      </c>
      <c r="HP415" s="7">
        <f t="shared" ca="1" si="2089"/>
        <v>0</v>
      </c>
      <c r="HQ415" s="7" t="str">
        <f ca="1">IFERROR(IF(HQ414+HP415&gt;HR$4,HQ414,HQ414+HP415),"")</f>
        <v/>
      </c>
      <c r="HR415" s="7">
        <f t="shared" ca="1" si="2221"/>
        <v>0</v>
      </c>
      <c r="HS415" s="7">
        <f t="shared" ca="1" si="2090"/>
        <v>0.38953422163690787</v>
      </c>
      <c r="HT415" s="7">
        <f t="shared" ca="1" si="2091"/>
        <v>-4.9188370215232369E-3</v>
      </c>
      <c r="HU415" s="7">
        <f t="shared" ca="1" si="2092"/>
        <v>0</v>
      </c>
      <c r="HV415" s="7">
        <f t="shared" ca="1" si="2093"/>
        <v>0</v>
      </c>
      <c r="HW415" s="7" t="str">
        <f ca="1">IFERROR(IF(HW414+HV415&gt;HX$4,HW414,HW414+HV415),"")</f>
        <v/>
      </c>
      <c r="HX415" s="7">
        <f t="shared" ca="1" si="2222"/>
        <v>0</v>
      </c>
      <c r="HY415" s="7">
        <f t="shared" ca="1" si="2094"/>
        <v>0.42415705111854252</v>
      </c>
      <c r="HZ415" s="7">
        <f t="shared" ca="1" si="2095"/>
        <v>-3.954166650315788E-2</v>
      </c>
      <c r="IA415" s="7">
        <f t="shared" ca="1" si="2096"/>
        <v>0</v>
      </c>
      <c r="IB415" s="7">
        <f t="shared" ca="1" si="2097"/>
        <v>0</v>
      </c>
      <c r="IC415" s="7" t="str">
        <f ca="1">IFERROR(IF(IC414+IB415&gt;ID$4,IC414,IC414+IB415),"")</f>
        <v/>
      </c>
      <c r="ID415" s="7">
        <f t="shared" ca="1" si="2223"/>
        <v>0</v>
      </c>
      <c r="IE415" s="7">
        <f t="shared" ca="1" si="2098"/>
        <v>0.98765077729112871</v>
      </c>
      <c r="IF415" s="7">
        <f t="shared" ca="1" si="2099"/>
        <v>-0.60303539267574413</v>
      </c>
      <c r="IG415" s="7">
        <f t="shared" ca="1" si="2100"/>
        <v>0</v>
      </c>
      <c r="IH415" s="7">
        <f t="shared" ca="1" si="2101"/>
        <v>0</v>
      </c>
      <c r="II415" s="7" t="str">
        <f ca="1">IFERROR(IF(II414+IH415&gt;IJ$4,II414,II414+IH415),"")</f>
        <v/>
      </c>
      <c r="IJ415" s="7">
        <f t="shared" ca="1" si="2224"/>
        <v>0</v>
      </c>
      <c r="IK415" s="7">
        <f t="shared" ca="1" si="2102"/>
        <v>0.42657604395311466</v>
      </c>
      <c r="IL415" s="7">
        <f t="shared" ca="1" si="2103"/>
        <v>-4.1960659337730022E-2</v>
      </c>
      <c r="IM415" s="7">
        <f t="shared" ca="1" si="2104"/>
        <v>0</v>
      </c>
      <c r="IN415" s="7">
        <f t="shared" ca="1" si="2105"/>
        <v>0</v>
      </c>
      <c r="IO415" s="7" t="str">
        <f ca="1">IFERROR(IF(IO414+IN415&gt;IP$4,IO414,IO414+IN415),"")</f>
        <v/>
      </c>
      <c r="IP415" s="7">
        <f t="shared" ca="1" si="2225"/>
        <v>0</v>
      </c>
      <c r="IQ415" s="7">
        <f t="shared" ca="1" si="2106"/>
        <v>0.63828402183661848</v>
      </c>
      <c r="IR415" s="7">
        <f t="shared" ca="1" si="2107"/>
        <v>-0.25366863722123384</v>
      </c>
      <c r="IS415" s="7">
        <f t="shared" ca="1" si="2108"/>
        <v>0</v>
      </c>
      <c r="IT415" s="7">
        <f t="shared" ca="1" si="2109"/>
        <v>0</v>
      </c>
      <c r="IU415" s="7" t="str">
        <f ca="1">IFERROR(IF(IU414+IT415&gt;IV$4,IU414,IU414+IT415),"")</f>
        <v/>
      </c>
      <c r="IV415" s="7">
        <f t="shared" ca="1" si="2226"/>
        <v>0</v>
      </c>
      <c r="IW415" s="7">
        <f t="shared" ca="1" si="2110"/>
        <v>0.96091780156595519</v>
      </c>
      <c r="IX415" s="7">
        <f t="shared" ca="1" si="2111"/>
        <v>-0.57630241695057061</v>
      </c>
      <c r="IY415" s="7">
        <f t="shared" ca="1" si="2112"/>
        <v>0</v>
      </c>
      <c r="IZ415" s="7">
        <f t="shared" ca="1" si="2113"/>
        <v>0</v>
      </c>
      <c r="JA415" s="7" t="str">
        <f ca="1">IFERROR(IF(JA414+IZ415&gt;JB$4,JA414,JA414+IZ415),"")</f>
        <v/>
      </c>
      <c r="JB415" s="7">
        <f t="shared" ca="1" si="2227"/>
        <v>0</v>
      </c>
      <c r="JC415" s="7">
        <f t="shared" ca="1" si="2114"/>
        <v>3.1083084285730811E-2</v>
      </c>
      <c r="JD415" s="7">
        <f t="shared" ca="1" si="2115"/>
        <v>0.35353230032965383</v>
      </c>
      <c r="JE415" s="7">
        <f t="shared" ca="1" si="2116"/>
        <v>1</v>
      </c>
      <c r="JF415" s="7" t="str">
        <f t="shared" ca="1" si="2117"/>
        <v>6</v>
      </c>
      <c r="JG415" s="7" t="str">
        <f ca="1">IFERROR(IF(JG414+JF415&gt;JH$4,JG414,JG414+JF415),"")</f>
        <v/>
      </c>
      <c r="JH415" s="7">
        <f t="shared" ca="1" si="2228"/>
        <v>0</v>
      </c>
      <c r="JI415" s="7">
        <f t="shared" ca="1" si="2118"/>
        <v>0.27651703164836172</v>
      </c>
      <c r="JJ415" s="7">
        <f t="shared" ca="1" si="2119"/>
        <v>0.10809835296702291</v>
      </c>
      <c r="JK415" s="7">
        <f t="shared" ca="1" si="2120"/>
        <v>1</v>
      </c>
      <c r="JL415" s="7" t="str">
        <f t="shared" ca="1" si="2121"/>
        <v>6</v>
      </c>
      <c r="JM415" s="7" t="str">
        <f ca="1">IFERROR(IF(JM414+JL415&gt;JN$4,JM414,JM414+JL415),"")</f>
        <v/>
      </c>
      <c r="JN415" s="7">
        <f t="shared" ca="1" si="2229"/>
        <v>0</v>
      </c>
      <c r="JO415" s="7">
        <f t="shared" ca="1" si="2122"/>
        <v>0.26220696006533173</v>
      </c>
      <c r="JP415" s="7">
        <f t="shared" ca="1" si="2123"/>
        <v>0.12240842455005291</v>
      </c>
      <c r="JQ415" s="7">
        <f t="shared" ca="1" si="2124"/>
        <v>1</v>
      </c>
      <c r="JR415" s="7" t="str">
        <f t="shared" ca="1" si="2125"/>
        <v>6</v>
      </c>
      <c r="JS415" s="7" t="str">
        <f ca="1">IFERROR(IF(JS414+JR415&gt;JT$4,JS414,JS414+JR415),"")</f>
        <v/>
      </c>
      <c r="JT415" s="7">
        <f t="shared" ca="1" si="2230"/>
        <v>0</v>
      </c>
      <c r="JU415" s="7">
        <f t="shared" ca="1" si="2126"/>
        <v>0.2468244672478288</v>
      </c>
      <c r="JV415" s="7">
        <f t="shared" ca="1" si="2127"/>
        <v>0.13779091736755583</v>
      </c>
      <c r="JW415" s="7">
        <f t="shared" ca="1" si="2128"/>
        <v>1</v>
      </c>
      <c r="JX415" s="7" t="str">
        <f t="shared" ca="1" si="2129"/>
        <v>6</v>
      </c>
      <c r="JY415" s="7" t="str">
        <f ca="1">IFERROR(IF(JY414+JX415&gt;JZ$4,JY414,JY414+JX415),"")</f>
        <v/>
      </c>
      <c r="JZ415" s="7">
        <f t="shared" ca="1" si="2231"/>
        <v>0</v>
      </c>
      <c r="KA415" s="7">
        <f t="shared" ca="1" si="2130"/>
        <v>0.53182399243683098</v>
      </c>
      <c r="KB415" s="7">
        <f t="shared" ca="1" si="2131"/>
        <v>-0.14720860782144635</v>
      </c>
      <c r="KC415" s="7">
        <f t="shared" ca="1" si="2132"/>
        <v>0</v>
      </c>
      <c r="KD415" s="7">
        <f t="shared" ca="1" si="2133"/>
        <v>0</v>
      </c>
      <c r="KE415" s="7" t="str">
        <f ca="1">IFERROR(IF(KE414+KD415&gt;KF$4,KE414,KE414+KD415),"")</f>
        <v/>
      </c>
      <c r="KF415" s="7">
        <f t="shared" ca="1" si="2232"/>
        <v>0</v>
      </c>
      <c r="KG415" s="7">
        <f t="shared" ca="1" si="2134"/>
        <v>0.38939635607243561</v>
      </c>
      <c r="KH415" s="7">
        <f t="shared" ca="1" si="2135"/>
        <v>-4.7809714570509754E-3</v>
      </c>
      <c r="KI415" s="7">
        <f t="shared" ca="1" si="2136"/>
        <v>0</v>
      </c>
      <c r="KJ415" s="7">
        <f t="shared" ca="1" si="2137"/>
        <v>0</v>
      </c>
      <c r="KK415" s="7" t="str">
        <f ca="1">IFERROR(IF(KK414+KJ415&gt;KL$4,KK414,KK414+KJ415),"")</f>
        <v/>
      </c>
      <c r="KL415" s="7">
        <f t="shared" ca="1" si="2233"/>
        <v>0</v>
      </c>
      <c r="KM415" s="7">
        <f t="shared" ca="1" si="2138"/>
        <v>0.87061641766336584</v>
      </c>
      <c r="KN415" s="7">
        <f t="shared" ca="1" si="2139"/>
        <v>-0.4860010330479812</v>
      </c>
      <c r="KO415" s="7">
        <f t="shared" ca="1" si="2140"/>
        <v>0</v>
      </c>
      <c r="KP415" s="7">
        <f t="shared" ca="1" si="2141"/>
        <v>0</v>
      </c>
      <c r="KQ415" s="7" t="str">
        <f ca="1">IFERROR(IF(KQ414+KP415&gt;KR$4,KQ414,KQ414+KP415),"")</f>
        <v/>
      </c>
      <c r="KR415" s="7">
        <f t="shared" ca="1" si="2234"/>
        <v>0</v>
      </c>
      <c r="KS415" s="7">
        <f t="shared" ca="1" si="2142"/>
        <v>0.42924020774568417</v>
      </c>
      <c r="KT415" s="7">
        <f t="shared" ca="1" si="2143"/>
        <v>-4.4624823130299529E-2</v>
      </c>
      <c r="KU415" s="7">
        <f t="shared" ca="1" si="2144"/>
        <v>0</v>
      </c>
      <c r="KV415" s="7">
        <f t="shared" ca="1" si="2145"/>
        <v>0</v>
      </c>
      <c r="KW415" s="7" t="str">
        <f ca="1">IFERROR(IF(KW414+KV415&gt;KX$4,KW414,KW414+KV415),"")</f>
        <v/>
      </c>
      <c r="KX415" s="7">
        <f t="shared" ca="1" si="2235"/>
        <v>0</v>
      </c>
      <c r="KY415" s="7">
        <f t="shared" ca="1" si="2146"/>
        <v>4.924575816271537E-2</v>
      </c>
      <c r="KZ415" s="7">
        <f t="shared" ca="1" si="2147"/>
        <v>0.33536962645266927</v>
      </c>
      <c r="LA415" s="7">
        <f t="shared" ca="1" si="2148"/>
        <v>1</v>
      </c>
      <c r="LB415" s="7" t="str">
        <f t="shared" ca="1" si="2149"/>
        <v>6</v>
      </c>
      <c r="LC415" s="7" t="str">
        <f ca="1">IFERROR(IF(LC414+LB415&gt;LD$4,LC414,LC414+LB415),"")</f>
        <v/>
      </c>
      <c r="LD415" s="7">
        <f t="shared" ca="1" si="2236"/>
        <v>0</v>
      </c>
      <c r="LE415" s="7">
        <f t="shared" ca="1" si="2150"/>
        <v>0.24702648729665666</v>
      </c>
      <c r="LF415" s="7">
        <f t="shared" ca="1" si="2151"/>
        <v>0.13758889731872798</v>
      </c>
      <c r="LG415" s="7">
        <f t="shared" ca="1" si="2152"/>
        <v>1</v>
      </c>
      <c r="LH415" s="7" t="str">
        <f t="shared" ca="1" si="2153"/>
        <v>6</v>
      </c>
      <c r="LI415" s="7" t="str">
        <f ca="1">IFERROR(IF(LI414+LH415&gt;LJ$4,LI414,LI414+LH415),"")</f>
        <v/>
      </c>
      <c r="LJ415" s="7">
        <f t="shared" ca="1" si="2237"/>
        <v>0</v>
      </c>
      <c r="LK415" s="7">
        <f t="shared" ca="1" si="2154"/>
        <v>0.15955930670312324</v>
      </c>
      <c r="LL415" s="7">
        <f t="shared" ca="1" si="2155"/>
        <v>0.2250560779122614</v>
      </c>
      <c r="LM415" s="7">
        <f t="shared" ca="1" si="2156"/>
        <v>1</v>
      </c>
      <c r="LN415" s="7" t="str">
        <f t="shared" ca="1" si="2157"/>
        <v>6</v>
      </c>
      <c r="LO415" s="7" t="str">
        <f ca="1">IFERROR(IF(LO414+LN415&gt;LP$4,LO414,LO414+LN415),"")</f>
        <v/>
      </c>
      <c r="LP415" s="7">
        <f t="shared" ca="1" si="2238"/>
        <v>0</v>
      </c>
      <c r="LQ415" s="7">
        <f t="shared" ca="1" si="2158"/>
        <v>0.29399691328022082</v>
      </c>
      <c r="LR415" s="7">
        <f t="shared" ca="1" si="2159"/>
        <v>9.0618471335163819E-2</v>
      </c>
      <c r="LS415" s="7">
        <f t="shared" ca="1" si="2160"/>
        <v>1</v>
      </c>
      <c r="LT415" s="7" t="str">
        <f t="shared" ca="1" si="2161"/>
        <v>6</v>
      </c>
      <c r="LU415" s="7" t="str">
        <f ca="1">IFERROR(IF(LU414+LT415&gt;LV$4,LU414,LU414+LT415),"")</f>
        <v/>
      </c>
      <c r="LV415" s="7">
        <f t="shared" ca="1" si="2239"/>
        <v>0</v>
      </c>
      <c r="LW415" s="7">
        <f t="shared" ca="1" si="2162"/>
        <v>0.93311436357988997</v>
      </c>
      <c r="LX415" s="7">
        <f t="shared" ca="1" si="2163"/>
        <v>-0.54849897896450539</v>
      </c>
      <c r="LY415" s="7">
        <f t="shared" ca="1" si="2164"/>
        <v>0</v>
      </c>
      <c r="LZ415" s="7">
        <f t="shared" ca="1" si="2165"/>
        <v>0</v>
      </c>
      <c r="MA415" s="7" t="str">
        <f ca="1">IFERROR(IF(MA414+LZ415&gt;MB$4,MA414,MA414+LZ415),"")</f>
        <v/>
      </c>
      <c r="MB415" s="7">
        <f t="shared" ca="1" si="2240"/>
        <v>0</v>
      </c>
      <c r="MC415" s="7">
        <f t="shared" ca="1" si="2166"/>
        <v>0.19887357740760114</v>
      </c>
      <c r="MD415" s="7">
        <f t="shared" ca="1" si="2167"/>
        <v>0.18574180720778349</v>
      </c>
      <c r="ME415" s="7">
        <f t="shared" ca="1" si="2168"/>
        <v>1</v>
      </c>
      <c r="MF415" s="7" t="str">
        <f t="shared" ca="1" si="2169"/>
        <v>6</v>
      </c>
      <c r="MG415" s="7" t="str">
        <f ca="1">IFERROR(IF(MG414+MF415&gt;MH$4,MG414,MG414+MF415),"")</f>
        <v/>
      </c>
      <c r="MH415" s="7">
        <f t="shared" ca="1" si="2241"/>
        <v>0</v>
      </c>
      <c r="MI415" s="7">
        <f t="shared" ca="1" si="2170"/>
        <v>0.35365053734022511</v>
      </c>
      <c r="MJ415" s="7">
        <f t="shared" ca="1" si="2171"/>
        <v>3.0964847275159524E-2</v>
      </c>
      <c r="MK415" s="7">
        <f t="shared" ca="1" si="2172"/>
        <v>1</v>
      </c>
      <c r="ML415" s="7" t="str">
        <f t="shared" ca="1" si="2173"/>
        <v>6</v>
      </c>
      <c r="MM415" s="7" t="str">
        <f ca="1">IFERROR(IF(MM414+ML415&gt;MN$4,MM414,MM414+ML415),"")</f>
        <v/>
      </c>
      <c r="MN415" s="7">
        <f t="shared" ca="1" si="2242"/>
        <v>0</v>
      </c>
      <c r="MO415" s="7">
        <f t="shared" ca="1" si="2174"/>
        <v>0.97242631901128695</v>
      </c>
      <c r="MP415" s="7">
        <f t="shared" ca="1" si="2175"/>
        <v>-0.58781093439590237</v>
      </c>
      <c r="MQ415" s="7">
        <f t="shared" ca="1" si="2176"/>
        <v>0</v>
      </c>
      <c r="MR415" s="7">
        <f t="shared" ca="1" si="2177"/>
        <v>0</v>
      </c>
      <c r="MS415" s="7" t="str">
        <f ca="1">IFERROR(IF(MS414+MR415&gt;MT$4,MS414,MS414+MR415),"")</f>
        <v/>
      </c>
      <c r="MT415" s="7">
        <f t="shared" ca="1" si="2243"/>
        <v>0</v>
      </c>
      <c r="MU415" s="7">
        <f t="shared" ca="1" si="2178"/>
        <v>0.38344881173366441</v>
      </c>
      <c r="MV415" s="7">
        <f t="shared" ca="1" si="2179"/>
        <v>1.1665728817202292E-3</v>
      </c>
      <c r="MW415" s="7">
        <f t="shared" ca="1" si="2180"/>
        <v>1</v>
      </c>
      <c r="MX415" s="7" t="str">
        <f t="shared" ca="1" si="2181"/>
        <v>6</v>
      </c>
      <c r="MY415" s="7" t="str">
        <f ca="1">IFERROR(IF(MY414+MX415&gt;MZ$4,MY414,MY414+MX415),"")</f>
        <v/>
      </c>
      <c r="MZ415" s="7">
        <f t="shared" ca="1" si="2244"/>
        <v>0</v>
      </c>
      <c r="NA415" s="7">
        <f t="shared" ca="1" si="2182"/>
        <v>0.7600249598508253</v>
      </c>
      <c r="NB415" s="7">
        <f t="shared" ca="1" si="2183"/>
        <v>-0.37540957523544066</v>
      </c>
      <c r="NC415" s="7">
        <f t="shared" ca="1" si="2184"/>
        <v>0</v>
      </c>
      <c r="ND415" s="7">
        <f t="shared" ca="1" si="2185"/>
        <v>0</v>
      </c>
      <c r="NE415" s="7" t="str">
        <f ca="1">IFERROR(IF(NE414+ND415&gt;NF$4,NE414,NE414+ND415),"")</f>
        <v/>
      </c>
      <c r="NF415" s="7">
        <f t="shared" ca="1" si="2245"/>
        <v>0</v>
      </c>
      <c r="NG415" s="7">
        <f t="shared" ca="1" si="2186"/>
        <v>0.39488339401786465</v>
      </c>
      <c r="NH415" s="7">
        <f t="shared" ca="1" si="2187"/>
        <v>-1.0268009402480016E-2</v>
      </c>
      <c r="NI415" s="7">
        <f t="shared" ca="1" si="2188"/>
        <v>0</v>
      </c>
      <c r="NJ415" s="7">
        <f t="shared" ca="1" si="2189"/>
        <v>0</v>
      </c>
      <c r="NK415" s="7" t="str">
        <f ca="1">IFERROR(IF(NK414+NJ415&gt;NL$4,NK414,NK414+NJ415),"")</f>
        <v/>
      </c>
      <c r="NL415" s="7">
        <f t="shared" ca="1" si="2246"/>
        <v>0</v>
      </c>
      <c r="NM415" s="7">
        <f t="shared" ca="1" si="2190"/>
        <v>0.64274193600585283</v>
      </c>
      <c r="NN415" s="7">
        <f t="shared" ca="1" si="2191"/>
        <v>-0.2581265513904682</v>
      </c>
      <c r="NO415" s="7">
        <f t="shared" ca="1" si="2192"/>
        <v>0</v>
      </c>
      <c r="NP415" s="7">
        <f t="shared" ca="1" si="2193"/>
        <v>0</v>
      </c>
      <c r="NQ415" s="7" t="str">
        <f ca="1">IFERROR(IF(NQ414+NP415&gt;NR$4,NQ414,NQ414+NP415),"")</f>
        <v/>
      </c>
      <c r="NR415" s="7">
        <f t="shared" ca="1" si="2247"/>
        <v>0</v>
      </c>
      <c r="NT415">
        <v>417</v>
      </c>
      <c r="NU415" s="7" t="s">
        <v>19</v>
      </c>
      <c r="NV415" s="7" t="str">
        <f t="shared" ca="1" si="1987"/>
        <v/>
      </c>
      <c r="NW415" s="7" t="str">
        <f t="shared" ca="1" si="2194"/>
        <v/>
      </c>
      <c r="NX415" t="str">
        <f ca="1">IFERROR(VLOOKUP(NT415,$K$3:$AK$568,8,FALSE),"")</f>
        <v/>
      </c>
      <c r="NY415" t="str">
        <f ca="1">IFERROR(VLOOKUP(NT415,$K$3:$AK$568,9,FALSE),"")</f>
        <v/>
      </c>
      <c r="NZ415" s="7" t="str">
        <f ca="1">IFERROR(VLOOKUP(NT415,$K$3:$AK$568,27,FALSE),"")</f>
        <v/>
      </c>
      <c r="OB415">
        <v>417</v>
      </c>
      <c r="OC415" s="7" t="s">
        <v>19</v>
      </c>
      <c r="OD415" t="e">
        <f t="shared" ca="1" si="2248"/>
        <v>#N/A</v>
      </c>
      <c r="OE415" s="7" t="str">
        <f t="shared" ca="1" si="2249"/>
        <v/>
      </c>
      <c r="OF415" s="7" t="str">
        <f t="shared" ca="1" si="2250"/>
        <v/>
      </c>
      <c r="OG415" t="str">
        <f t="shared" ca="1" si="2251"/>
        <v/>
      </c>
      <c r="OI415">
        <v>417</v>
      </c>
      <c r="OJ415" s="7" t="s">
        <v>19</v>
      </c>
      <c r="OK415" s="7" t="str">
        <f t="shared" ca="1" si="2252"/>
        <v/>
      </c>
      <c r="OL415" s="7" t="str">
        <f t="shared" ca="1" si="2253"/>
        <v/>
      </c>
      <c r="OM415" t="str">
        <f ca="1">IFERROR(VLOOKUP(OI415,$L$3:$AK$568,7,FALSE),"")</f>
        <v/>
      </c>
      <c r="ON415" t="str">
        <f ca="1">IFERROR(VLOOKUP(OI415,$L$3:$AK$568,8,FALSE),"")</f>
        <v/>
      </c>
      <c r="OO415" s="7" t="str">
        <f ca="1">IFERROR(VLOOKUP(OI415,$L$3:$AK$568,26,FALSE),"")</f>
        <v/>
      </c>
      <c r="OQ415">
        <v>417</v>
      </c>
      <c r="OR415" s="7" t="s">
        <v>19</v>
      </c>
      <c r="OS415" t="e">
        <f t="shared" ca="1" si="2254"/>
        <v>#N/A</v>
      </c>
      <c r="OT415" s="7" t="str">
        <f t="shared" ca="1" si="2255"/>
        <v/>
      </c>
      <c r="OU415" s="7" t="str">
        <f t="shared" ca="1" si="2256"/>
        <v/>
      </c>
      <c r="OV415" t="str">
        <f t="shared" ca="1" si="2257"/>
        <v/>
      </c>
      <c r="OX415">
        <v>417</v>
      </c>
      <c r="OY415" s="7" t="s">
        <v>19</v>
      </c>
      <c r="OZ415" s="7" t="str">
        <f t="shared" ca="1" si="2258"/>
        <v/>
      </c>
      <c r="PA415" s="7" t="str">
        <f t="shared" ca="1" si="2259"/>
        <v/>
      </c>
      <c r="PB415" t="str">
        <f ca="1">IFERROR(VLOOKUP(OX415,$M$3:$AK$568,6,FALSE),"")</f>
        <v/>
      </c>
      <c r="PC415" t="str">
        <f ca="1">IFERROR(VLOOKUP(OX415,$M$3:$AK$568,7,FALSE),"")</f>
        <v/>
      </c>
      <c r="PD415" s="7" t="str">
        <f ca="1">IFERROR(VLOOKUP(OX415,$M$3:$AK$568,25,FALSE),"")</f>
        <v/>
      </c>
      <c r="PF415">
        <v>417</v>
      </c>
      <c r="PG415" s="7" t="s">
        <v>19</v>
      </c>
      <c r="PH415" t="e">
        <f t="shared" ca="1" si="2260"/>
        <v>#N/A</v>
      </c>
      <c r="PI415" s="7" t="str">
        <f t="shared" ca="1" si="2261"/>
        <v/>
      </c>
      <c r="PJ415" s="7" t="str">
        <f t="shared" ca="1" si="2262"/>
        <v/>
      </c>
      <c r="PK415" t="str">
        <f t="shared" ca="1" si="2263"/>
        <v/>
      </c>
      <c r="PM415">
        <v>417</v>
      </c>
      <c r="PN415" s="7" t="s">
        <v>19</v>
      </c>
      <c r="PO415" s="202" t="str">
        <f t="shared" ca="1" si="2264"/>
        <v/>
      </c>
      <c r="PP415" s="7" t="str">
        <f t="shared" ca="1" si="2265"/>
        <v/>
      </c>
      <c r="PQ415" t="str">
        <f ca="1">IFERROR(VLOOKUP(PM415,$G$325:$R$409,12,FALSE),"")</f>
        <v/>
      </c>
      <c r="PR415" t="e">
        <f ca="1">VLOOKUP(PM415,$G$324:$Q$409,11,FALSE)</f>
        <v>#N/A</v>
      </c>
      <c r="PS415" s="7" t="str">
        <f ca="1">VLOOKUP(PQ415,$R$325:$Y$409,8,FALSE)</f>
        <v>- -</v>
      </c>
      <c r="PT415" s="7">
        <f ca="1">ReSt</f>
        <v>-4</v>
      </c>
      <c r="PU415" s="7" t="e">
        <f t="shared" ca="1" si="2266"/>
        <v>#N/A</v>
      </c>
      <c r="PV415" s="7" t="e">
        <f t="shared" ca="1" si="2267"/>
        <v>#N/A</v>
      </c>
      <c r="PW415" s="7" t="str">
        <f ca="1">VLOOKUP(PQ415,$R$325:$AK$409,8,FALSE)</f>
        <v>- -</v>
      </c>
      <c r="PX415" s="7"/>
      <c r="PY415">
        <v>417</v>
      </c>
      <c r="PZ415" s="7" t="s">
        <v>19</v>
      </c>
      <c r="QA415" t="str">
        <f t="shared" ca="1" si="2268"/>
        <v/>
      </c>
      <c r="QB415" s="7" t="str">
        <f t="shared" ca="1" si="2269"/>
        <v/>
      </c>
      <c r="QC415" s="7" t="str">
        <f t="shared" ca="1" si="2270"/>
        <v/>
      </c>
      <c r="QD415" t="str">
        <f t="shared" ca="1" si="2271"/>
        <v/>
      </c>
      <c r="QF415">
        <v>417</v>
      </c>
      <c r="QG415" s="7" t="s">
        <v>19</v>
      </c>
      <c r="QH415" s="7" t="str">
        <f t="shared" ca="1" si="2272"/>
        <v/>
      </c>
      <c r="QI415" s="7" t="e">
        <f t="shared" ca="1" si="2273"/>
        <v>#VALUE!</v>
      </c>
      <c r="QJ415" t="e">
        <f t="shared" ca="1" si="2274"/>
        <v>#N/A</v>
      </c>
      <c r="QK415" s="7" t="e">
        <f t="shared" ca="1" si="2275"/>
        <v>#N/A</v>
      </c>
      <c r="QM415">
        <v>417</v>
      </c>
      <c r="QN415" s="7" t="s">
        <v>19</v>
      </c>
      <c r="QO415" t="str">
        <f t="shared" ca="1" si="2276"/>
        <v/>
      </c>
      <c r="QP415" s="7" t="str">
        <f t="shared" ca="1" si="2277"/>
        <v/>
      </c>
      <c r="QQ415" t="str">
        <f t="shared" ca="1" si="2278"/>
        <v/>
      </c>
    </row>
    <row r="416" spans="1:459" x14ac:dyDescent="0.25">
      <c r="A416" s="240" t="str">
        <f>IF('Character Sheet'!$B$4="Creature","N","Y")</f>
        <v>Y</v>
      </c>
      <c r="C416" s="75"/>
      <c r="D416" s="76"/>
      <c r="F416" s="75"/>
      <c r="G416" s="76"/>
      <c r="I416" s="75"/>
      <c r="J416" s="85"/>
      <c r="K416" s="85">
        <f t="shared" ca="1" si="1951"/>
        <v>7</v>
      </c>
      <c r="L416" s="85">
        <f t="shared" ca="1" si="1924"/>
        <v>7</v>
      </c>
      <c r="M416" s="70">
        <f t="shared" ca="1" si="2288"/>
        <v>18</v>
      </c>
      <c r="O416" s="222">
        <f ca="1">BP416</f>
        <v>227</v>
      </c>
      <c r="Q416" s="7" t="s">
        <v>1759</v>
      </c>
      <c r="R416" s="9" t="s">
        <v>1549</v>
      </c>
      <c r="S416" s="9" t="s">
        <v>2033</v>
      </c>
      <c r="T416" s="61" t="str">
        <f>SUBSTITUTE(IFERROR(IFERROR(VLOOKUP(R416,'[1]Skill Statistics'!$A$3:$C$513,2,FALSE),VLOOKUP(Q416,'[1]Skill Statistics'!$A$3:$C$513,2,FALSE)),T415),"R*","ReSt")</f>
        <v>ReSt/ReSt</v>
      </c>
      <c r="U416" s="61" t="str">
        <f>IFERROR(IFERROR(VLOOKUP(R416,'[1]Skill Statistics'!$A$3:$C$513,3,FALSE),VLOOKUP(Q416,'[1]Skill Statistics'!$A$3:$C$513,3,FALSE)),U415)</f>
        <v>Me</v>
      </c>
      <c r="V416" s="61" t="str">
        <f>IF(ISNUMBER(SEARCH("Category",R416)),"- -",IFERROR(IFERROR(VLOOKUP(Q416,[1]Professions!$A$4:$AM$288,MATCH(Profession,[1]Professions!$A$1:$AM$1,0),FALSE),VLOOKUP(Q416,Calculations!$B$91:$I$95,8,FALSE)),"- -"))</f>
        <v>4 / 6</v>
      </c>
      <c r="W416" s="60">
        <f ca="1">BL416</f>
        <v>0</v>
      </c>
      <c r="X416" s="7">
        <f ca="1">IFERROR(VLOOKUP(R416,$BS$6:$NR$519,MATCH(ActualLevel,$BS$3:$NR$3,0),FALSE),"- -")</f>
        <v>0</v>
      </c>
      <c r="Y416" s="7">
        <f t="shared" ca="1" si="1925"/>
        <v>0</v>
      </c>
      <c r="Z416" s="7">
        <f ca="1">IFERROR(VLOOKUP(Y416,Charts!$BQ$2:$BR$52,2,FALSE),"- -")</f>
        <v>-25</v>
      </c>
      <c r="AA416" s="7">
        <f t="shared" ca="1" si="1599"/>
        <v>-1</v>
      </c>
      <c r="AB416" s="7">
        <f t="shared" ca="1" si="1920"/>
        <v>0</v>
      </c>
      <c r="AC416" s="7"/>
      <c r="AD416" s="7"/>
      <c r="AE416" s="7"/>
      <c r="AF416" s="7"/>
      <c r="AG416" s="7"/>
      <c r="AH416" s="43"/>
      <c r="AI416" s="7"/>
      <c r="AJ416" s="7"/>
      <c r="AK416" s="7">
        <f t="shared" ca="1" si="1600"/>
        <v>-26</v>
      </c>
      <c r="AL416" s="7"/>
      <c r="AM416" s="69">
        <f>IFERROR(VLOOKUP(R416,'[1]Skill Statistics'!$A$3:$AN$513,MATCH(Profession,'[1]Skill Statistics'!$A$2:$AN$2,0),FALSE),0)</f>
        <v>0</v>
      </c>
      <c r="AN416" s="85">
        <f>IFERROR(VLOOKUP(Q416,'[1]Skill Statistics'!$A$3:$BK$513,MATCH(Archetype,'[1]Skill Statistics'!$A$2:$BK$2,0),FALSE),0)</f>
        <v>0</v>
      </c>
      <c r="AO416" s="85">
        <f>IFERROR(VLOOKUP(Q416,'[1]Skill Statistics'!$A$3:$BB$513,MATCH(Race,'[1]Skill Statistics'!$A$2:$BB$2,0),FALSE),0)</f>
        <v>0</v>
      </c>
      <c r="AP416" s="85">
        <f t="shared" ca="1" si="2195"/>
        <v>-0.1</v>
      </c>
      <c r="AQ416" s="70"/>
      <c r="AS416" s="69">
        <f>IFERROR(VLOOKUP(Q416,'[1]Professional Skills'!$A$4:$AM$288,MATCH(Profession,'[1]Professional Skills'!$A$3:$AM$3,0),FALSE),"- -")</f>
        <v>0</v>
      </c>
      <c r="AT416" t="s">
        <v>1812</v>
      </c>
      <c r="AU416" s="7" t="str">
        <f t="shared" si="1922"/>
        <v/>
      </c>
      <c r="AV416" s="7">
        <f t="shared" ca="1" si="1921"/>
        <v>0</v>
      </c>
      <c r="AW416" t="str">
        <f t="shared" si="2279"/>
        <v/>
      </c>
      <c r="AX416" t="str">
        <f>IFERROR(_xlfn.RANK.EQ(AW416,$AW$5:$AW$568),"")</f>
        <v/>
      </c>
      <c r="AY416">
        <f t="shared" si="1595"/>
        <v>0</v>
      </c>
      <c r="AZ416" s="70" t="str">
        <f t="shared" si="1601"/>
        <v/>
      </c>
      <c r="BB416" s="69" t="str">
        <f>IFERROR(IF(Q416="Language",VLOOKUP(R416,[1]Cultures!$B$4:$N$218,MATCH(Culture,[1]Cultures!$B$3:$N$3,0),FALSE),VLOOKUP(Q416,[1]Cultures!$B$4:$O$212,MATCH(Culture,[1]Cultures!$B$3:$O$3,0),FALSE)),"- -")</f>
        <v>- -</v>
      </c>
      <c r="BC416" t="s">
        <v>1812</v>
      </c>
      <c r="BD416">
        <f t="shared" ca="1" si="1899"/>
        <v>0.47304787609704313</v>
      </c>
      <c r="BE416">
        <f t="shared" ca="1" si="2280"/>
        <v>0.37304787609704315</v>
      </c>
      <c r="BH416">
        <f ca="1">_xlfn.RANK.EQ(BE416,$BE$411:$BE$418)</f>
        <v>4</v>
      </c>
      <c r="BI416" s="7">
        <f ca="1">IFERROR(IF(BH416=1,IF(BB416=1,1,IF(BB416=2,2,IF(BH416=2,IF(BB416=3,1,IF(BB416&gt;=4,2,IF(BH416=3,IF(BB416=5,1,IF(BB416&gt;=6,2,IF(BH416=4,IF(BB416=7,1,IF(BB416&gt;=8,2,IF(BH416=5,IF(BB416=9,1,IF(BB416&gt;=10,2,0)),0))),0))),0))),0))),0)+(IF(BC416="*",0,BB416)),"- -")</f>
        <v>0</v>
      </c>
      <c r="BK416" s="7"/>
      <c r="BL416" s="70">
        <f ca="1">IF(V416="- -","- -",SUM(BI416:BK416))</f>
        <v>0</v>
      </c>
      <c r="BN416" s="69">
        <f>IFERROR(VLOOKUP(V416,Charts!$BT$2:$BV$14,3,FALSE),"- -")</f>
        <v>0.53846153846153844</v>
      </c>
      <c r="BO416" s="85">
        <f t="shared" ca="1" si="2196"/>
        <v>1.553249462774791</v>
      </c>
      <c r="BP416" s="70">
        <f t="shared" ca="1" si="2281"/>
        <v>227</v>
      </c>
      <c r="BR416" s="7">
        <v>415</v>
      </c>
      <c r="BS416" s="9" t="str">
        <f ca="1">VLOOKUP(BR416,$O$3:$R$568,4,FALSE)</f>
        <v>Spell Trickery 2</v>
      </c>
      <c r="BT416" s="7" t="str">
        <f ca="1">VLOOKUP(BS416,$R$3:$V$568,5,FALSE)</f>
        <v>5 / 7</v>
      </c>
      <c r="BU416" s="7">
        <f ca="1">VLOOKUP(BT416,Charts!$BT$2:$BV$14,3,FALSE)</f>
        <v>0.46153846153846156</v>
      </c>
      <c r="BV416" s="7" t="str">
        <f t="shared" ca="1" si="1988"/>
        <v>5</v>
      </c>
      <c r="BW416" s="7" t="str">
        <f t="shared" ca="1" si="1989"/>
        <v>7</v>
      </c>
      <c r="BY416" s="7">
        <f t="shared" ca="1" si="1990"/>
        <v>3.094138436927607E-2</v>
      </c>
      <c r="BZ416" s="7">
        <f t="shared" ca="1" si="1991"/>
        <v>0.43059707716918549</v>
      </c>
      <c r="CA416" s="7">
        <f t="shared" ca="1" si="1992"/>
        <v>1</v>
      </c>
      <c r="CB416" s="7" t="str">
        <f t="shared" ca="1" si="1993"/>
        <v>5</v>
      </c>
      <c r="CC416" s="7" t="str">
        <f ca="1">IFERROR(IF(CC415+CB416&gt;CD$4,CC415,CC415+CB416),"")</f>
        <v/>
      </c>
      <c r="CD416" s="7">
        <f t="shared" ca="1" si="2197"/>
        <v>0</v>
      </c>
      <c r="CE416" s="7">
        <f t="shared" ca="1" si="1994"/>
        <v>0.71932167332080033</v>
      </c>
      <c r="CF416" s="7">
        <f t="shared" ca="1" si="1995"/>
        <v>-0.25778321178233876</v>
      </c>
      <c r="CG416" s="7">
        <f t="shared" ca="1" si="1996"/>
        <v>0</v>
      </c>
      <c r="CH416" s="7">
        <f t="shared" ca="1" si="1997"/>
        <v>0</v>
      </c>
      <c r="CI416" s="7" t="str">
        <f ca="1">IFERROR(IF(CI415+CH416&gt;CJ$4,CI415,CI415+CH416),"")</f>
        <v/>
      </c>
      <c r="CJ416" s="7">
        <f t="shared" ca="1" si="2198"/>
        <v>0</v>
      </c>
      <c r="CK416" s="7">
        <f t="shared" ca="1" si="1998"/>
        <v>0.36370572810219226</v>
      </c>
      <c r="CL416" s="7">
        <f t="shared" ca="1" si="1999"/>
        <v>9.7832733436269304E-2</v>
      </c>
      <c r="CM416" s="7">
        <f t="shared" ca="1" si="2000"/>
        <v>1</v>
      </c>
      <c r="CN416" s="7" t="str">
        <f t="shared" ca="1" si="2001"/>
        <v>5</v>
      </c>
      <c r="CO416" s="7" t="str">
        <f ca="1">IFERROR(IF(CO415+CN416&gt;CP$4,CO415,CO415+CN416),"")</f>
        <v/>
      </c>
      <c r="CP416" s="7">
        <f t="shared" ca="1" si="2199"/>
        <v>0</v>
      </c>
      <c r="CQ416" s="7">
        <f t="shared" ca="1" si="2002"/>
        <v>0.27187798312265687</v>
      </c>
      <c r="CR416" s="7">
        <f t="shared" ca="1" si="2003"/>
        <v>0.18966047841580469</v>
      </c>
      <c r="CS416" s="7">
        <f t="shared" ca="1" si="2004"/>
        <v>1</v>
      </c>
      <c r="CT416" s="7" t="str">
        <f t="shared" ca="1" si="2005"/>
        <v>5</v>
      </c>
      <c r="CU416" s="7" t="str">
        <f ca="1">IFERROR(IF(CU415+CT416&gt;CV$4,CU415,CU415+CT416),"")</f>
        <v/>
      </c>
      <c r="CV416" s="7">
        <f t="shared" ca="1" si="2200"/>
        <v>0</v>
      </c>
      <c r="CW416" s="7">
        <f t="shared" ca="1" si="2006"/>
        <v>0.57220149247919971</v>
      </c>
      <c r="CX416" s="7">
        <f t="shared" ca="1" si="2007"/>
        <v>-0.11066303094073815</v>
      </c>
      <c r="CY416" s="7">
        <f t="shared" ca="1" si="2008"/>
        <v>0</v>
      </c>
      <c r="CZ416" s="7">
        <f t="shared" ca="1" si="2009"/>
        <v>0</v>
      </c>
      <c r="DA416" s="7" t="str">
        <f ca="1">IFERROR(IF(DA415+CZ416&gt;DB$4,DA415,DA415+CZ416),"")</f>
        <v/>
      </c>
      <c r="DB416" s="7">
        <f t="shared" ca="1" si="2201"/>
        <v>0</v>
      </c>
      <c r="DC416" s="7">
        <f t="shared" ca="1" si="2010"/>
        <v>0.1472109711217805</v>
      </c>
      <c r="DD416" s="7">
        <f t="shared" ca="1" si="2011"/>
        <v>0.31432749041668107</v>
      </c>
      <c r="DE416" s="7">
        <f t="shared" ca="1" si="2012"/>
        <v>1</v>
      </c>
      <c r="DF416" s="7" t="str">
        <f t="shared" ca="1" si="2013"/>
        <v>5</v>
      </c>
      <c r="DG416" s="7" t="str">
        <f ca="1">IFERROR(IF(DG415+DF416&gt;DH$4,DG415,DG415+DF416),"")</f>
        <v/>
      </c>
      <c r="DH416" s="7">
        <f t="shared" ca="1" si="2202"/>
        <v>0</v>
      </c>
      <c r="DI416" s="7">
        <f t="shared" ca="1" si="2014"/>
        <v>0.59279620184043613</v>
      </c>
      <c r="DJ416" s="7">
        <f t="shared" ca="1" si="2015"/>
        <v>-0.13125774030197457</v>
      </c>
      <c r="DK416" s="7">
        <f t="shared" ca="1" si="2016"/>
        <v>0</v>
      </c>
      <c r="DL416" s="7">
        <f t="shared" ca="1" si="2017"/>
        <v>0</v>
      </c>
      <c r="DM416" s="7" t="str">
        <f ca="1">IFERROR(IF(DM415+DL416&gt;DN$4,DM415,DM415+DL416),"")</f>
        <v/>
      </c>
      <c r="DN416" s="7">
        <f t="shared" ca="1" si="2203"/>
        <v>0</v>
      </c>
      <c r="DO416" s="7">
        <f t="shared" ca="1" si="2018"/>
        <v>0.32505390286818214</v>
      </c>
      <c r="DP416" s="7">
        <f t="shared" ca="1" si="2019"/>
        <v>0.13648455867027942</v>
      </c>
      <c r="DQ416" s="7">
        <f t="shared" ca="1" si="2020"/>
        <v>1</v>
      </c>
      <c r="DR416" s="7" t="str">
        <f t="shared" ca="1" si="2021"/>
        <v>5</v>
      </c>
      <c r="DS416" s="7" t="str">
        <f ca="1">IFERROR(IF(DS415+DR416&gt;DT$4,DS415,DS415+DR416),"")</f>
        <v/>
      </c>
      <c r="DT416" s="7">
        <f t="shared" ca="1" si="2204"/>
        <v>0</v>
      </c>
      <c r="DU416" s="7">
        <f t="shared" ca="1" si="2022"/>
        <v>0.68742316880293863</v>
      </c>
      <c r="DV416" s="7">
        <f t="shared" ca="1" si="2023"/>
        <v>-0.22588470726447707</v>
      </c>
      <c r="DW416" s="7">
        <f t="shared" ca="1" si="2024"/>
        <v>0</v>
      </c>
      <c r="DX416" s="7">
        <f t="shared" ca="1" si="2025"/>
        <v>0</v>
      </c>
      <c r="DY416" s="7" t="str">
        <f ca="1">IFERROR(IF(DY415+DX416&gt;DZ$4,DY415,DY415+DX416),"")</f>
        <v/>
      </c>
      <c r="DZ416" s="7">
        <f t="shared" ca="1" si="2205"/>
        <v>0</v>
      </c>
      <c r="EA416" s="7">
        <f t="shared" ca="1" si="2026"/>
        <v>0.24001496293911673</v>
      </c>
      <c r="EB416" s="7">
        <f t="shared" ca="1" si="2027"/>
        <v>0.22152349859934484</v>
      </c>
      <c r="EC416" s="7">
        <f t="shared" ca="1" si="2028"/>
        <v>1</v>
      </c>
      <c r="ED416" s="7" t="str">
        <f t="shared" ca="1" si="2029"/>
        <v>5</v>
      </c>
      <c r="EE416" s="7" t="str">
        <f ca="1">IFERROR(IF(EE415+ED416&gt;EF$4,EE415,EE415+ED416),"")</f>
        <v/>
      </c>
      <c r="EF416" s="7">
        <f t="shared" ca="1" si="2206"/>
        <v>0</v>
      </c>
      <c r="EG416" s="7">
        <f t="shared" ca="1" si="2030"/>
        <v>0.11837901662114314</v>
      </c>
      <c r="EH416" s="7">
        <f t="shared" ca="1" si="2031"/>
        <v>0.34315944491731842</v>
      </c>
      <c r="EI416" s="7">
        <f t="shared" ca="1" si="2032"/>
        <v>1</v>
      </c>
      <c r="EJ416" s="7" t="str">
        <f t="shared" ca="1" si="2033"/>
        <v>5</v>
      </c>
      <c r="EK416" s="7" t="str">
        <f ca="1">IFERROR(IF(EK415+EJ416&gt;EL$4,EK415,EK415+EJ416),"")</f>
        <v/>
      </c>
      <c r="EL416" s="7">
        <f t="shared" ca="1" si="2207"/>
        <v>0</v>
      </c>
      <c r="EM416" s="7">
        <f t="shared" ca="1" si="2034"/>
        <v>0.44907153612619366</v>
      </c>
      <c r="EN416" s="7">
        <f t="shared" ca="1" si="2035"/>
        <v>1.2466925412267904E-2</v>
      </c>
      <c r="EO416" s="7">
        <f t="shared" ca="1" si="2036"/>
        <v>1</v>
      </c>
      <c r="EP416" s="7" t="str">
        <f t="shared" ca="1" si="2037"/>
        <v>5</v>
      </c>
      <c r="EQ416" s="7" t="str">
        <f ca="1">IFERROR(IF(EQ415+EP416&gt;ER$4,EQ415,EQ415+EP416),"")</f>
        <v/>
      </c>
      <c r="ER416" s="7">
        <f t="shared" ca="1" si="2208"/>
        <v>0</v>
      </c>
      <c r="ES416" s="7">
        <f t="shared" ca="1" si="2038"/>
        <v>0.31842289336653784</v>
      </c>
      <c r="ET416" s="7">
        <f t="shared" ca="1" si="2039"/>
        <v>0.14311556817192372</v>
      </c>
      <c r="EU416" s="7">
        <f t="shared" ca="1" si="2040"/>
        <v>1</v>
      </c>
      <c r="EV416" s="7" t="str">
        <f t="shared" ca="1" si="2041"/>
        <v>5</v>
      </c>
      <c r="EW416" s="7" t="str">
        <f ca="1">IFERROR(IF(EW415+EV416&gt;EX$4,EW415,EW415+EV416),"")</f>
        <v/>
      </c>
      <c r="EX416" s="7">
        <f t="shared" ca="1" si="2209"/>
        <v>0</v>
      </c>
      <c r="EY416" s="7">
        <f t="shared" ca="1" si="2042"/>
        <v>0.64989946724687542</v>
      </c>
      <c r="EZ416" s="7">
        <f t="shared" ca="1" si="2043"/>
        <v>-0.18836100570841385</v>
      </c>
      <c r="FA416" s="7">
        <f t="shared" ca="1" si="2044"/>
        <v>0</v>
      </c>
      <c r="FB416" s="7">
        <f t="shared" ca="1" si="2045"/>
        <v>0</v>
      </c>
      <c r="FC416" s="7" t="str">
        <f ca="1">IFERROR(IF(FC415+FB416&gt;FD$4,FC415,FC415+FB416),"")</f>
        <v/>
      </c>
      <c r="FD416" s="7">
        <f t="shared" ca="1" si="2210"/>
        <v>0</v>
      </c>
      <c r="FE416" s="7">
        <f t="shared" ca="1" si="2046"/>
        <v>0.14120891708955674</v>
      </c>
      <c r="FF416" s="7">
        <f t="shared" ca="1" si="2047"/>
        <v>0.32032954444890482</v>
      </c>
      <c r="FG416" s="7">
        <f t="shared" ca="1" si="2048"/>
        <v>1</v>
      </c>
      <c r="FH416" s="7" t="str">
        <f t="shared" ca="1" si="2049"/>
        <v>5</v>
      </c>
      <c r="FI416" s="7" t="str">
        <f ca="1">IFERROR(IF(FI415+FH416&gt;FJ$4,FI415,FI415+FH416),"")</f>
        <v/>
      </c>
      <c r="FJ416" s="7">
        <f t="shared" ca="1" si="2211"/>
        <v>0</v>
      </c>
      <c r="FK416" s="7">
        <f t="shared" ca="1" si="2050"/>
        <v>0.91699952445147537</v>
      </c>
      <c r="FL416" s="7">
        <f t="shared" ca="1" si="2051"/>
        <v>-0.4554610629130138</v>
      </c>
      <c r="FM416" s="7">
        <f t="shared" ca="1" si="2052"/>
        <v>0</v>
      </c>
      <c r="FN416" s="7">
        <f t="shared" ca="1" si="2053"/>
        <v>0</v>
      </c>
      <c r="FO416" s="7" t="str">
        <f ca="1">IFERROR(IF(FO415+FN416&gt;FP$4,FO415,FO415+FN416),"")</f>
        <v/>
      </c>
      <c r="FP416" s="7">
        <f t="shared" ca="1" si="2212"/>
        <v>0</v>
      </c>
      <c r="FQ416" s="7">
        <f t="shared" ca="1" si="2054"/>
        <v>0.3721143723711231</v>
      </c>
      <c r="FR416" s="7">
        <f t="shared" ca="1" si="2055"/>
        <v>8.9424089167338461E-2</v>
      </c>
      <c r="FS416" s="7">
        <f t="shared" ca="1" si="2056"/>
        <v>1</v>
      </c>
      <c r="FT416" s="7" t="str">
        <f t="shared" ca="1" si="2057"/>
        <v>5</v>
      </c>
      <c r="FU416" s="7" t="str">
        <f ca="1">IFERROR(IF(FU415+FT416&gt;FV$4,FU415,FU415+FT416),"")</f>
        <v/>
      </c>
      <c r="FV416" s="7">
        <f t="shared" ca="1" si="2213"/>
        <v>0</v>
      </c>
      <c r="FW416" s="7">
        <f t="shared" ca="1" si="2058"/>
        <v>0.13086047904647147</v>
      </c>
      <c r="FX416" s="7">
        <f t="shared" ca="1" si="2059"/>
        <v>0.3306779824919901</v>
      </c>
      <c r="FY416" s="7">
        <f t="shared" ca="1" si="2060"/>
        <v>1</v>
      </c>
      <c r="FZ416" s="7" t="str">
        <f t="shared" ca="1" si="2061"/>
        <v>5</v>
      </c>
      <c r="GA416" s="7" t="str">
        <f ca="1">IFERROR(IF(GA415+FZ416&gt;GB$4,GA415,GA415+FZ416),"")</f>
        <v/>
      </c>
      <c r="GB416" s="7">
        <f t="shared" ca="1" si="2214"/>
        <v>0</v>
      </c>
      <c r="GC416" s="7">
        <f t="shared" ca="1" si="2062"/>
        <v>0.55886662555543609</v>
      </c>
      <c r="GD416" s="7">
        <f t="shared" ca="1" si="2063"/>
        <v>-9.7328164016974528E-2</v>
      </c>
      <c r="GE416" s="7">
        <f t="shared" ca="1" si="2064"/>
        <v>0</v>
      </c>
      <c r="GF416" s="7">
        <f t="shared" ca="1" si="2065"/>
        <v>0</v>
      </c>
      <c r="GG416" s="7" t="str">
        <f ca="1">IFERROR(IF(GG415+GF416&gt;GH$4,GG415,GG415+GF416),"")</f>
        <v/>
      </c>
      <c r="GH416" s="7">
        <f t="shared" ca="1" si="2215"/>
        <v>0</v>
      </c>
      <c r="GI416" s="7">
        <f t="shared" ca="1" si="2066"/>
        <v>0.14017077239155362</v>
      </c>
      <c r="GJ416" s="7">
        <f t="shared" ca="1" si="2067"/>
        <v>0.32136768914690794</v>
      </c>
      <c r="GK416" s="7">
        <f t="shared" ca="1" si="2068"/>
        <v>1</v>
      </c>
      <c r="GL416" s="7" t="str">
        <f t="shared" ca="1" si="2069"/>
        <v>5</v>
      </c>
      <c r="GM416" s="7" t="str">
        <f ca="1">IFERROR(IF(GM415+GL416&gt;GN$4,GM415,GM415+GL416),"")</f>
        <v/>
      </c>
      <c r="GN416" s="7">
        <f t="shared" ca="1" si="2216"/>
        <v>0</v>
      </c>
      <c r="GO416" s="7">
        <f t="shared" ca="1" si="2070"/>
        <v>0.19959458478492431</v>
      </c>
      <c r="GP416" s="7">
        <f t="shared" ca="1" si="2071"/>
        <v>0.26194387675353725</v>
      </c>
      <c r="GQ416" s="7">
        <f t="shared" ca="1" si="2072"/>
        <v>1</v>
      </c>
      <c r="GR416" s="7" t="str">
        <f t="shared" ca="1" si="2073"/>
        <v>5</v>
      </c>
      <c r="GS416" s="7" t="str">
        <f ca="1">IFERROR(IF(GS415+GR416&gt;GT$4,GS415,GS415+GR416),"")</f>
        <v/>
      </c>
      <c r="GT416" s="7">
        <f t="shared" ca="1" si="2217"/>
        <v>0</v>
      </c>
      <c r="GU416" s="7">
        <f t="shared" ca="1" si="2074"/>
        <v>0.72563495909333597</v>
      </c>
      <c r="GV416" s="7">
        <f t="shared" ca="1" si="2075"/>
        <v>-0.26409649755487441</v>
      </c>
      <c r="GW416" s="7">
        <f t="shared" ca="1" si="2076"/>
        <v>0</v>
      </c>
      <c r="GX416" s="7">
        <f t="shared" ca="1" si="2077"/>
        <v>0</v>
      </c>
      <c r="GY416" s="7" t="str">
        <f ca="1">IFERROR(IF(GY415+GX416&gt;GZ$4,GY415,GY415+GX416),"")</f>
        <v/>
      </c>
      <c r="GZ416" s="7">
        <f t="shared" ca="1" si="2218"/>
        <v>0</v>
      </c>
      <c r="HA416" s="7">
        <f t="shared" ca="1" si="2078"/>
        <v>0.87563796830420693</v>
      </c>
      <c r="HB416" s="7">
        <f t="shared" ca="1" si="2079"/>
        <v>-0.41409950676574536</v>
      </c>
      <c r="HC416" s="7">
        <f t="shared" ca="1" si="2080"/>
        <v>0</v>
      </c>
      <c r="HD416" s="7">
        <f t="shared" ca="1" si="2081"/>
        <v>0</v>
      </c>
      <c r="HE416" s="7" t="str">
        <f ca="1">IFERROR(IF(HE415+HD416&gt;HF$4,HE415,HE415+HD416),"")</f>
        <v/>
      </c>
      <c r="HF416" s="7">
        <f t="shared" ca="1" si="2219"/>
        <v>0</v>
      </c>
      <c r="HG416" s="7">
        <f t="shared" ca="1" si="2082"/>
        <v>0.77505996268879229</v>
      </c>
      <c r="HH416" s="7">
        <f t="shared" ca="1" si="2083"/>
        <v>-0.31352150115033073</v>
      </c>
      <c r="HI416" s="7">
        <f t="shared" ca="1" si="2084"/>
        <v>0</v>
      </c>
      <c r="HJ416" s="7">
        <f t="shared" ca="1" si="2085"/>
        <v>0</v>
      </c>
      <c r="HK416" s="7" t="str">
        <f ca="1">IFERROR(IF(HK415+HJ416&gt;HL$4,HK415,HK415+HJ416),"")</f>
        <v/>
      </c>
      <c r="HL416" s="7">
        <f t="shared" ca="1" si="2220"/>
        <v>0</v>
      </c>
      <c r="HM416" s="7">
        <f t="shared" ca="1" si="2086"/>
        <v>0.13269942828399472</v>
      </c>
      <c r="HN416" s="7">
        <f t="shared" ca="1" si="2087"/>
        <v>0.32883903325446684</v>
      </c>
      <c r="HO416" s="7">
        <f t="shared" ca="1" si="2088"/>
        <v>1</v>
      </c>
      <c r="HP416" s="7" t="str">
        <f t="shared" ca="1" si="2089"/>
        <v>5</v>
      </c>
      <c r="HQ416" s="7" t="str">
        <f ca="1">IFERROR(IF(HQ415+HP416&gt;HR$4,HQ415,HQ415+HP416),"")</f>
        <v/>
      </c>
      <c r="HR416" s="7">
        <f t="shared" ca="1" si="2221"/>
        <v>0</v>
      </c>
      <c r="HS416" s="7">
        <f t="shared" ca="1" si="2090"/>
        <v>0.23627777960721663</v>
      </c>
      <c r="HT416" s="7">
        <f t="shared" ca="1" si="2091"/>
        <v>0.22526068193124493</v>
      </c>
      <c r="HU416" s="7">
        <f t="shared" ca="1" si="2092"/>
        <v>1</v>
      </c>
      <c r="HV416" s="7" t="str">
        <f t="shared" ca="1" si="2093"/>
        <v>5</v>
      </c>
      <c r="HW416" s="7" t="str">
        <f ca="1">IFERROR(IF(HW415+HV416&gt;HX$4,HW415,HW415+HV416),"")</f>
        <v/>
      </c>
      <c r="HX416" s="7">
        <f t="shared" ca="1" si="2222"/>
        <v>0</v>
      </c>
      <c r="HY416" s="7">
        <f t="shared" ca="1" si="2094"/>
        <v>0.83437745525577445</v>
      </c>
      <c r="HZ416" s="7">
        <f t="shared" ca="1" si="2095"/>
        <v>-0.37283899371731288</v>
      </c>
      <c r="IA416" s="7">
        <f t="shared" ca="1" si="2096"/>
        <v>0</v>
      </c>
      <c r="IB416" s="7">
        <f t="shared" ca="1" si="2097"/>
        <v>0</v>
      </c>
      <c r="IC416" s="7" t="str">
        <f ca="1">IFERROR(IF(IC415+IB416&gt;ID$4,IC415,IC415+IB416),"")</f>
        <v/>
      </c>
      <c r="ID416" s="7">
        <f t="shared" ca="1" si="2223"/>
        <v>0</v>
      </c>
      <c r="IE416" s="7">
        <f t="shared" ca="1" si="2098"/>
        <v>0.47782074608672276</v>
      </c>
      <c r="IF416" s="7">
        <f t="shared" ca="1" si="2099"/>
        <v>-1.6282284548261194E-2</v>
      </c>
      <c r="IG416" s="7">
        <f t="shared" ca="1" si="2100"/>
        <v>0</v>
      </c>
      <c r="IH416" s="7">
        <f t="shared" ca="1" si="2101"/>
        <v>0</v>
      </c>
      <c r="II416" s="7" t="str">
        <f ca="1">IFERROR(IF(II415+IH416&gt;IJ$4,II415,II415+IH416),"")</f>
        <v/>
      </c>
      <c r="IJ416" s="7">
        <f t="shared" ca="1" si="2224"/>
        <v>0</v>
      </c>
      <c r="IK416" s="7">
        <f t="shared" ca="1" si="2102"/>
        <v>0.58092998659382489</v>
      </c>
      <c r="IL416" s="7">
        <f t="shared" ca="1" si="2103"/>
        <v>-0.11939152505536332</v>
      </c>
      <c r="IM416" s="7">
        <f t="shared" ca="1" si="2104"/>
        <v>0</v>
      </c>
      <c r="IN416" s="7">
        <f t="shared" ca="1" si="2105"/>
        <v>0</v>
      </c>
      <c r="IO416" s="7" t="str">
        <f ca="1">IFERROR(IF(IO415+IN416&gt;IP$4,IO415,IO415+IN416),"")</f>
        <v/>
      </c>
      <c r="IP416" s="7">
        <f t="shared" ca="1" si="2225"/>
        <v>0</v>
      </c>
      <c r="IQ416" s="7">
        <f t="shared" ca="1" si="2106"/>
        <v>0.77618434169205264</v>
      </c>
      <c r="IR416" s="7">
        <f t="shared" ca="1" si="2107"/>
        <v>-0.31464588015359107</v>
      </c>
      <c r="IS416" s="7">
        <f t="shared" ca="1" si="2108"/>
        <v>0</v>
      </c>
      <c r="IT416" s="7">
        <f t="shared" ca="1" si="2109"/>
        <v>0</v>
      </c>
      <c r="IU416" s="7" t="str">
        <f ca="1">IFERROR(IF(IU415+IT416&gt;IV$4,IU415,IU415+IT416),"")</f>
        <v/>
      </c>
      <c r="IV416" s="7">
        <f t="shared" ca="1" si="2226"/>
        <v>0</v>
      </c>
      <c r="IW416" s="7">
        <f t="shared" ca="1" si="2110"/>
        <v>0.15780698771627133</v>
      </c>
      <c r="IX416" s="7">
        <f t="shared" ca="1" si="2111"/>
        <v>0.30373147382219023</v>
      </c>
      <c r="IY416" s="7">
        <f t="shared" ca="1" si="2112"/>
        <v>1</v>
      </c>
      <c r="IZ416" s="7" t="str">
        <f t="shared" ca="1" si="2113"/>
        <v>5</v>
      </c>
      <c r="JA416" s="7" t="str">
        <f ca="1">IFERROR(IF(JA415+IZ416&gt;JB$4,JA415,JA415+IZ416),"")</f>
        <v/>
      </c>
      <c r="JB416" s="7">
        <f t="shared" ca="1" si="2227"/>
        <v>0</v>
      </c>
      <c r="JC416" s="7">
        <f t="shared" ca="1" si="2114"/>
        <v>0.30189725970720693</v>
      </c>
      <c r="JD416" s="7">
        <f t="shared" ca="1" si="2115"/>
        <v>0.15964120183125463</v>
      </c>
      <c r="JE416" s="7">
        <f t="shared" ca="1" si="2116"/>
        <v>1</v>
      </c>
      <c r="JF416" s="7" t="str">
        <f t="shared" ca="1" si="2117"/>
        <v>5</v>
      </c>
      <c r="JG416" s="7" t="str">
        <f ca="1">IFERROR(IF(JG415+JF416&gt;JH$4,JG415,JG415+JF416),"")</f>
        <v/>
      </c>
      <c r="JH416" s="7">
        <f t="shared" ca="1" si="2228"/>
        <v>0</v>
      </c>
      <c r="JI416" s="7">
        <f t="shared" ca="1" si="2118"/>
        <v>0.33590075785049456</v>
      </c>
      <c r="JJ416" s="7">
        <f t="shared" ca="1" si="2119"/>
        <v>0.12563770368796701</v>
      </c>
      <c r="JK416" s="7">
        <f t="shared" ca="1" si="2120"/>
        <v>1</v>
      </c>
      <c r="JL416" s="7" t="str">
        <f t="shared" ca="1" si="2121"/>
        <v>5</v>
      </c>
      <c r="JM416" s="7" t="str">
        <f ca="1">IFERROR(IF(JM415+JL416&gt;JN$4,JM415,JM415+JL416),"")</f>
        <v/>
      </c>
      <c r="JN416" s="7">
        <f t="shared" ca="1" si="2229"/>
        <v>0</v>
      </c>
      <c r="JO416" s="7">
        <f t="shared" ca="1" si="2122"/>
        <v>0.54205268328106693</v>
      </c>
      <c r="JP416" s="7">
        <f t="shared" ca="1" si="2123"/>
        <v>-8.0514221742605363E-2</v>
      </c>
      <c r="JQ416" s="7">
        <f t="shared" ca="1" si="2124"/>
        <v>0</v>
      </c>
      <c r="JR416" s="7">
        <f t="shared" ca="1" si="2125"/>
        <v>0</v>
      </c>
      <c r="JS416" s="7" t="str">
        <f ca="1">IFERROR(IF(JS415+JR416&gt;JT$4,JS415,JS415+JR416),"")</f>
        <v/>
      </c>
      <c r="JT416" s="7">
        <f t="shared" ca="1" si="2230"/>
        <v>0</v>
      </c>
      <c r="JU416" s="7">
        <f t="shared" ca="1" si="2126"/>
        <v>0.79938921901615878</v>
      </c>
      <c r="JV416" s="7">
        <f t="shared" ca="1" si="2127"/>
        <v>-0.33785075747769722</v>
      </c>
      <c r="JW416" s="7">
        <f t="shared" ca="1" si="2128"/>
        <v>0</v>
      </c>
      <c r="JX416" s="7">
        <f t="shared" ca="1" si="2129"/>
        <v>0</v>
      </c>
      <c r="JY416" s="7" t="str">
        <f ca="1">IFERROR(IF(JY415+JX416&gt;JZ$4,JY415,JY415+JX416),"")</f>
        <v/>
      </c>
      <c r="JZ416" s="7">
        <f t="shared" ca="1" si="2231"/>
        <v>0</v>
      </c>
      <c r="KA416" s="7">
        <f t="shared" ca="1" si="2130"/>
        <v>0.85346090091508486</v>
      </c>
      <c r="KB416" s="7">
        <f t="shared" ca="1" si="2131"/>
        <v>-0.3919224393766233</v>
      </c>
      <c r="KC416" s="7">
        <f t="shared" ca="1" si="2132"/>
        <v>0</v>
      </c>
      <c r="KD416" s="7">
        <f t="shared" ca="1" si="2133"/>
        <v>0</v>
      </c>
      <c r="KE416" s="7" t="str">
        <f ca="1">IFERROR(IF(KE415+KD416&gt;KF$4,KE415,KE415+KD416),"")</f>
        <v/>
      </c>
      <c r="KF416" s="7">
        <f t="shared" ca="1" si="2232"/>
        <v>0</v>
      </c>
      <c r="KG416" s="7">
        <f t="shared" ca="1" si="2134"/>
        <v>7.2669293829741521E-2</v>
      </c>
      <c r="KH416" s="7">
        <f t="shared" ca="1" si="2135"/>
        <v>0.38886916770872004</v>
      </c>
      <c r="KI416" s="7">
        <f t="shared" ca="1" si="2136"/>
        <v>1</v>
      </c>
      <c r="KJ416" s="7" t="str">
        <f t="shared" ca="1" si="2137"/>
        <v>5</v>
      </c>
      <c r="KK416" s="7" t="str">
        <f ca="1">IFERROR(IF(KK415+KJ416&gt;KL$4,KK415,KK415+KJ416),"")</f>
        <v/>
      </c>
      <c r="KL416" s="7">
        <f t="shared" ca="1" si="2233"/>
        <v>0</v>
      </c>
      <c r="KM416" s="7">
        <f t="shared" ca="1" si="2138"/>
        <v>0.16541980362932829</v>
      </c>
      <c r="KN416" s="7">
        <f t="shared" ca="1" si="2139"/>
        <v>0.29611865790913328</v>
      </c>
      <c r="KO416" s="7">
        <f t="shared" ca="1" si="2140"/>
        <v>1</v>
      </c>
      <c r="KP416" s="7" t="str">
        <f t="shared" ca="1" si="2141"/>
        <v>5</v>
      </c>
      <c r="KQ416" s="7" t="str">
        <f ca="1">IFERROR(IF(KQ415+KP416&gt;KR$4,KQ415,KQ415+KP416),"")</f>
        <v/>
      </c>
      <c r="KR416" s="7">
        <f t="shared" ca="1" si="2234"/>
        <v>0</v>
      </c>
      <c r="KS416" s="7">
        <f t="shared" ca="1" si="2142"/>
        <v>0.97603970709982835</v>
      </c>
      <c r="KT416" s="7">
        <f t="shared" ca="1" si="2143"/>
        <v>-0.51450124556136678</v>
      </c>
      <c r="KU416" s="7">
        <f t="shared" ca="1" si="2144"/>
        <v>0</v>
      </c>
      <c r="KV416" s="7">
        <f t="shared" ca="1" si="2145"/>
        <v>0</v>
      </c>
      <c r="KW416" s="7" t="str">
        <f ca="1">IFERROR(IF(KW415+KV416&gt;KX$4,KW415,KW415+KV416),"")</f>
        <v/>
      </c>
      <c r="KX416" s="7">
        <f t="shared" ca="1" si="2235"/>
        <v>0</v>
      </c>
      <c r="KY416" s="7">
        <f t="shared" ca="1" si="2146"/>
        <v>0.69931104981661696</v>
      </c>
      <c r="KZ416" s="7">
        <f t="shared" ca="1" si="2147"/>
        <v>-0.23777258827815539</v>
      </c>
      <c r="LA416" s="7">
        <f t="shared" ca="1" si="2148"/>
        <v>0</v>
      </c>
      <c r="LB416" s="7">
        <f t="shared" ca="1" si="2149"/>
        <v>0</v>
      </c>
      <c r="LC416" s="7" t="str">
        <f ca="1">IFERROR(IF(LC415+LB416&gt;LD$4,LC415,LC415+LB416),"")</f>
        <v/>
      </c>
      <c r="LD416" s="7">
        <f t="shared" ca="1" si="2236"/>
        <v>0</v>
      </c>
      <c r="LE416" s="7">
        <f t="shared" ca="1" si="2150"/>
        <v>0.14140997954783419</v>
      </c>
      <c r="LF416" s="7">
        <f t="shared" ca="1" si="2151"/>
        <v>0.32012848199062738</v>
      </c>
      <c r="LG416" s="7">
        <f t="shared" ca="1" si="2152"/>
        <v>1</v>
      </c>
      <c r="LH416" s="7" t="str">
        <f t="shared" ca="1" si="2153"/>
        <v>5</v>
      </c>
      <c r="LI416" s="7" t="str">
        <f ca="1">IFERROR(IF(LI415+LH416&gt;LJ$4,LI415,LI415+LH416),"")</f>
        <v/>
      </c>
      <c r="LJ416" s="7">
        <f t="shared" ca="1" si="2237"/>
        <v>0</v>
      </c>
      <c r="LK416" s="7">
        <f t="shared" ca="1" si="2154"/>
        <v>0.31390572237061398</v>
      </c>
      <c r="LL416" s="7">
        <f t="shared" ca="1" si="2155"/>
        <v>0.14763273916784758</v>
      </c>
      <c r="LM416" s="7">
        <f t="shared" ca="1" si="2156"/>
        <v>1</v>
      </c>
      <c r="LN416" s="7" t="str">
        <f t="shared" ca="1" si="2157"/>
        <v>5</v>
      </c>
      <c r="LO416" s="7" t="str">
        <f ca="1">IFERROR(IF(LO415+LN416&gt;LP$4,LO415,LO415+LN416),"")</f>
        <v/>
      </c>
      <c r="LP416" s="7">
        <f t="shared" ca="1" si="2238"/>
        <v>0</v>
      </c>
      <c r="LQ416" s="7">
        <f t="shared" ca="1" si="2158"/>
        <v>0.59553018847548578</v>
      </c>
      <c r="LR416" s="7">
        <f t="shared" ca="1" si="2159"/>
        <v>-0.13399172693702421</v>
      </c>
      <c r="LS416" s="7">
        <f t="shared" ca="1" si="2160"/>
        <v>0</v>
      </c>
      <c r="LT416" s="7">
        <f t="shared" ca="1" si="2161"/>
        <v>0</v>
      </c>
      <c r="LU416" s="7" t="str">
        <f ca="1">IFERROR(IF(LU415+LT416&gt;LV$4,LU415,LU415+LT416),"")</f>
        <v/>
      </c>
      <c r="LV416" s="7">
        <f t="shared" ca="1" si="2239"/>
        <v>0</v>
      </c>
      <c r="LW416" s="7">
        <f t="shared" ca="1" si="2162"/>
        <v>0.57132703233609095</v>
      </c>
      <c r="LX416" s="7">
        <f t="shared" ca="1" si="2163"/>
        <v>-0.10978857079762938</v>
      </c>
      <c r="LY416" s="7">
        <f t="shared" ca="1" si="2164"/>
        <v>0</v>
      </c>
      <c r="LZ416" s="7">
        <f t="shared" ca="1" si="2165"/>
        <v>0</v>
      </c>
      <c r="MA416" s="7" t="str">
        <f ca="1">IFERROR(IF(MA415+LZ416&gt;MB$4,MA415,MA415+LZ416),"")</f>
        <v/>
      </c>
      <c r="MB416" s="7">
        <f t="shared" ca="1" si="2240"/>
        <v>0</v>
      </c>
      <c r="MC416" s="7">
        <f t="shared" ca="1" si="2166"/>
        <v>0.71007364370744153</v>
      </c>
      <c r="MD416" s="7">
        <f t="shared" ca="1" si="2167"/>
        <v>-0.24853518216897996</v>
      </c>
      <c r="ME416" s="7">
        <f t="shared" ca="1" si="2168"/>
        <v>0</v>
      </c>
      <c r="MF416" s="7">
        <f t="shared" ca="1" si="2169"/>
        <v>0</v>
      </c>
      <c r="MG416" s="7" t="str">
        <f ca="1">IFERROR(IF(MG415+MF416&gt;MH$4,MG415,MG415+MF416),"")</f>
        <v/>
      </c>
      <c r="MH416" s="7">
        <f t="shared" ca="1" si="2241"/>
        <v>0</v>
      </c>
      <c r="MI416" s="7">
        <f t="shared" ca="1" si="2170"/>
        <v>4.3780448121670812E-2</v>
      </c>
      <c r="MJ416" s="7">
        <f t="shared" ca="1" si="2171"/>
        <v>0.41775801341679075</v>
      </c>
      <c r="MK416" s="7">
        <f t="shared" ca="1" si="2172"/>
        <v>1</v>
      </c>
      <c r="ML416" s="7" t="str">
        <f t="shared" ca="1" si="2173"/>
        <v>5</v>
      </c>
      <c r="MM416" s="7" t="str">
        <f ca="1">IFERROR(IF(MM415+ML416&gt;MN$4,MM415,MM415+ML416),"")</f>
        <v/>
      </c>
      <c r="MN416" s="7">
        <f t="shared" ca="1" si="2242"/>
        <v>0</v>
      </c>
      <c r="MO416" s="7">
        <f t="shared" ca="1" si="2174"/>
        <v>0.14874653555075557</v>
      </c>
      <c r="MP416" s="7">
        <f t="shared" ca="1" si="2175"/>
        <v>0.312791925987706</v>
      </c>
      <c r="MQ416" s="7">
        <f t="shared" ca="1" si="2176"/>
        <v>1</v>
      </c>
      <c r="MR416" s="7" t="str">
        <f t="shared" ca="1" si="2177"/>
        <v>5</v>
      </c>
      <c r="MS416" s="7" t="str">
        <f ca="1">IFERROR(IF(MS415+MR416&gt;MT$4,MS415,MS415+MR416),"")</f>
        <v/>
      </c>
      <c r="MT416" s="7">
        <f t="shared" ca="1" si="2243"/>
        <v>0</v>
      </c>
      <c r="MU416" s="7">
        <f t="shared" ca="1" si="2178"/>
        <v>0.25898676305608825</v>
      </c>
      <c r="MV416" s="7">
        <f t="shared" ca="1" si="2179"/>
        <v>0.20255169848237331</v>
      </c>
      <c r="MW416" s="7">
        <f t="shared" ca="1" si="2180"/>
        <v>1</v>
      </c>
      <c r="MX416" s="7" t="str">
        <f t="shared" ca="1" si="2181"/>
        <v>5</v>
      </c>
      <c r="MY416" s="7" t="str">
        <f ca="1">IFERROR(IF(MY415+MX416&gt;MZ$4,MY415,MY415+MX416),"")</f>
        <v/>
      </c>
      <c r="MZ416" s="7">
        <f t="shared" ca="1" si="2244"/>
        <v>0</v>
      </c>
      <c r="NA416" s="7">
        <f t="shared" ca="1" si="2182"/>
        <v>7.7061207753086447E-2</v>
      </c>
      <c r="NB416" s="7">
        <f t="shared" ca="1" si="2183"/>
        <v>0.38447725378537512</v>
      </c>
      <c r="NC416" s="7">
        <f t="shared" ca="1" si="2184"/>
        <v>1</v>
      </c>
      <c r="ND416" s="7" t="str">
        <f t="shared" ca="1" si="2185"/>
        <v>5</v>
      </c>
      <c r="NE416" s="7" t="str">
        <f ca="1">IFERROR(IF(NE415+ND416&gt;NF$4,NE415,NE415+ND416),"")</f>
        <v/>
      </c>
      <c r="NF416" s="7">
        <f t="shared" ca="1" si="2245"/>
        <v>0</v>
      </c>
      <c r="NG416" s="7">
        <f t="shared" ca="1" si="2186"/>
        <v>0.5757683811939831</v>
      </c>
      <c r="NH416" s="7">
        <f t="shared" ca="1" si="2187"/>
        <v>-0.11422991965552154</v>
      </c>
      <c r="NI416" s="7">
        <f t="shared" ca="1" si="2188"/>
        <v>0</v>
      </c>
      <c r="NJ416" s="7">
        <f t="shared" ca="1" si="2189"/>
        <v>0</v>
      </c>
      <c r="NK416" s="7" t="str">
        <f ca="1">IFERROR(IF(NK415+NJ416&gt;NL$4,NK415,NK415+NJ416),"")</f>
        <v/>
      </c>
      <c r="NL416" s="7">
        <f t="shared" ca="1" si="2246"/>
        <v>0</v>
      </c>
      <c r="NM416" s="7">
        <f t="shared" ca="1" si="2190"/>
        <v>0.41982151442105042</v>
      </c>
      <c r="NN416" s="7">
        <f t="shared" ca="1" si="2191"/>
        <v>4.1716947117411141E-2</v>
      </c>
      <c r="NO416" s="7">
        <f t="shared" ca="1" si="2192"/>
        <v>1</v>
      </c>
      <c r="NP416" s="7" t="str">
        <f t="shared" ca="1" si="2193"/>
        <v>5</v>
      </c>
      <c r="NQ416" s="7" t="str">
        <f ca="1">IFERROR(IF(NQ415+NP416&gt;NR$4,NQ415,NQ415+NP416),"")</f>
        <v/>
      </c>
      <c r="NR416" s="7">
        <f t="shared" ca="1" si="2247"/>
        <v>0</v>
      </c>
      <c r="NT416">
        <v>418</v>
      </c>
      <c r="NU416" s="7" t="s">
        <v>19</v>
      </c>
      <c r="NV416" s="7" t="str">
        <f t="shared" ca="1" si="1987"/>
        <v/>
      </c>
      <c r="NW416" s="7" t="str">
        <f t="shared" ca="1" si="2194"/>
        <v/>
      </c>
      <c r="NX416" t="str">
        <f ca="1">IFERROR(VLOOKUP(NT416,$K$3:$AK$568,8,FALSE),"")</f>
        <v/>
      </c>
      <c r="NY416" t="str">
        <f ca="1">IFERROR(VLOOKUP(NT416,$K$3:$AK$568,9,FALSE),"")</f>
        <v/>
      </c>
      <c r="NZ416" s="7" t="str">
        <f ca="1">IFERROR(VLOOKUP(NT416,$K$3:$AK$568,27,FALSE),"")</f>
        <v/>
      </c>
      <c r="OB416">
        <v>418</v>
      </c>
      <c r="OC416" s="7" t="s">
        <v>19</v>
      </c>
      <c r="OD416" t="e">
        <f t="shared" ca="1" si="2248"/>
        <v>#N/A</v>
      </c>
      <c r="OE416" s="7" t="str">
        <f t="shared" ca="1" si="2249"/>
        <v/>
      </c>
      <c r="OF416" s="7" t="str">
        <f t="shared" ca="1" si="2250"/>
        <v/>
      </c>
      <c r="OG416" t="str">
        <f t="shared" ca="1" si="2251"/>
        <v/>
      </c>
      <c r="OI416">
        <v>418</v>
      </c>
      <c r="OJ416" s="7" t="s">
        <v>19</v>
      </c>
      <c r="OK416" s="7" t="str">
        <f t="shared" ca="1" si="2252"/>
        <v/>
      </c>
      <c r="OL416" s="7" t="str">
        <f t="shared" ca="1" si="2253"/>
        <v/>
      </c>
      <c r="OM416" t="str">
        <f ca="1">IFERROR(VLOOKUP(OI416,$L$3:$AK$568,7,FALSE),"")</f>
        <v/>
      </c>
      <c r="ON416" t="str">
        <f ca="1">IFERROR(VLOOKUP(OI416,$L$3:$AK$568,8,FALSE),"")</f>
        <v/>
      </c>
      <c r="OO416" s="7" t="str">
        <f ca="1">IFERROR(VLOOKUP(OI416,$L$3:$AK$568,26,FALSE),"")</f>
        <v/>
      </c>
      <c r="OQ416">
        <v>418</v>
      </c>
      <c r="OR416" s="7" t="s">
        <v>19</v>
      </c>
      <c r="OS416" t="e">
        <f t="shared" ca="1" si="2254"/>
        <v>#N/A</v>
      </c>
      <c r="OT416" s="7" t="str">
        <f t="shared" ca="1" si="2255"/>
        <v/>
      </c>
      <c r="OU416" s="7" t="str">
        <f t="shared" ca="1" si="2256"/>
        <v/>
      </c>
      <c r="OV416" t="str">
        <f t="shared" ca="1" si="2257"/>
        <v/>
      </c>
      <c r="OX416">
        <v>418</v>
      </c>
      <c r="OY416" s="7" t="s">
        <v>19</v>
      </c>
      <c r="OZ416" s="7" t="str">
        <f t="shared" ca="1" si="2258"/>
        <v/>
      </c>
      <c r="PA416" s="7" t="str">
        <f t="shared" ca="1" si="2259"/>
        <v/>
      </c>
      <c r="PB416" t="str">
        <f ca="1">IFERROR(VLOOKUP(OX416,$M$3:$AK$568,6,FALSE),"")</f>
        <v/>
      </c>
      <c r="PC416" t="str">
        <f ca="1">IFERROR(VLOOKUP(OX416,$M$3:$AK$568,7,FALSE),"")</f>
        <v/>
      </c>
      <c r="PD416" s="7" t="str">
        <f ca="1">IFERROR(VLOOKUP(OX416,$M$3:$AK$568,25,FALSE),"")</f>
        <v/>
      </c>
      <c r="PF416">
        <v>418</v>
      </c>
      <c r="PG416" s="7" t="s">
        <v>19</v>
      </c>
      <c r="PH416" t="e">
        <f t="shared" ca="1" si="2260"/>
        <v>#N/A</v>
      </c>
      <c r="PI416" s="7" t="str">
        <f t="shared" ca="1" si="2261"/>
        <v/>
      </c>
      <c r="PJ416" s="7" t="str">
        <f t="shared" ca="1" si="2262"/>
        <v/>
      </c>
      <c r="PK416" t="str">
        <f t="shared" ca="1" si="2263"/>
        <v/>
      </c>
      <c r="PM416">
        <v>418</v>
      </c>
      <c r="PN416" s="7" t="s">
        <v>19</v>
      </c>
      <c r="PO416" s="202" t="str">
        <f t="shared" ca="1" si="2264"/>
        <v/>
      </c>
      <c r="PP416" s="7" t="str">
        <f t="shared" ca="1" si="2265"/>
        <v/>
      </c>
      <c r="PQ416" t="str">
        <f ca="1">IFERROR(VLOOKUP(PM416,$G$325:$R$409,12,FALSE),"")</f>
        <v/>
      </c>
      <c r="PR416" t="e">
        <f ca="1">VLOOKUP(PM416,$G$324:$Q$409,11,FALSE)</f>
        <v>#N/A</v>
      </c>
      <c r="PS416" s="7" t="str">
        <f ca="1">VLOOKUP(PQ416,$R$325:$Y$409,8,FALSE)</f>
        <v>- -</v>
      </c>
      <c r="PT416" s="7">
        <f ca="1">ReSt</f>
        <v>-4</v>
      </c>
      <c r="PU416" s="7" t="e">
        <f t="shared" ca="1" si="2266"/>
        <v>#N/A</v>
      </c>
      <c r="PV416" s="7" t="e">
        <f t="shared" ca="1" si="2267"/>
        <v>#N/A</v>
      </c>
      <c r="PW416" s="7" t="str">
        <f ca="1">VLOOKUP(PQ416,$R$325:$AK$409,8,FALSE)</f>
        <v>- -</v>
      </c>
      <c r="PX416" s="7"/>
      <c r="PY416">
        <v>418</v>
      </c>
      <c r="PZ416" s="7" t="s">
        <v>19</v>
      </c>
      <c r="QA416" t="str">
        <f t="shared" ca="1" si="2268"/>
        <v/>
      </c>
      <c r="QB416" s="7" t="str">
        <f t="shared" ca="1" si="2269"/>
        <v/>
      </c>
      <c r="QC416" s="7" t="str">
        <f t="shared" ca="1" si="2270"/>
        <v/>
      </c>
      <c r="QD416" t="str">
        <f t="shared" ca="1" si="2271"/>
        <v/>
      </c>
      <c r="QF416">
        <v>418</v>
      </c>
      <c r="QG416" s="7" t="s">
        <v>19</v>
      </c>
      <c r="QH416" s="7" t="str">
        <f t="shared" ca="1" si="2272"/>
        <v/>
      </c>
      <c r="QI416" s="7" t="e">
        <f t="shared" ca="1" si="2273"/>
        <v>#VALUE!</v>
      </c>
      <c r="QJ416" t="e">
        <f t="shared" ca="1" si="2274"/>
        <v>#N/A</v>
      </c>
      <c r="QK416" s="7" t="e">
        <f t="shared" ca="1" si="2275"/>
        <v>#N/A</v>
      </c>
      <c r="QM416">
        <v>418</v>
      </c>
      <c r="QN416" s="7" t="s">
        <v>19</v>
      </c>
      <c r="QO416" t="str">
        <f t="shared" ca="1" si="2276"/>
        <v/>
      </c>
      <c r="QP416" s="7" t="str">
        <f t="shared" ca="1" si="2277"/>
        <v/>
      </c>
      <c r="QQ416" t="str">
        <f t="shared" ca="1" si="2278"/>
        <v/>
      </c>
    </row>
    <row r="417" spans="1:459" x14ac:dyDescent="0.25">
      <c r="A417" s="240" t="str">
        <f>IF('Character Sheet'!$B$4="Creature","N","Y")</f>
        <v>Y</v>
      </c>
      <c r="C417" s="75"/>
      <c r="D417" s="76"/>
      <c r="F417" s="75"/>
      <c r="G417" s="76"/>
      <c r="I417" s="75"/>
      <c r="J417" s="85"/>
      <c r="K417" s="85">
        <f t="shared" ca="1" si="1951"/>
        <v>7</v>
      </c>
      <c r="L417" s="85">
        <f t="shared" ca="1" si="1924"/>
        <v>7</v>
      </c>
      <c r="M417" s="70">
        <f t="shared" ca="1" si="2288"/>
        <v>18</v>
      </c>
      <c r="O417" s="222">
        <f ca="1">BP417</f>
        <v>167</v>
      </c>
      <c r="Q417" s="7" t="s">
        <v>1759</v>
      </c>
      <c r="R417" s="9" t="s">
        <v>1550</v>
      </c>
      <c r="S417" s="9" t="s">
        <v>2034</v>
      </c>
      <c r="T417" s="61" t="str">
        <f>SUBSTITUTE(IFERROR(IFERROR(VLOOKUP(R417,'[1]Skill Statistics'!$A$3:$C$513,2,FALSE),VLOOKUP(Q417,'[1]Skill Statistics'!$A$3:$C$513,2,FALSE)),T416),"R*","ReSt")</f>
        <v>ReSt/ReSt</v>
      </c>
      <c r="U417" s="61" t="str">
        <f>IFERROR(IFERROR(VLOOKUP(R417,'[1]Skill Statistics'!$A$3:$C$513,3,FALSE),VLOOKUP(Q417,'[1]Skill Statistics'!$A$3:$C$513,3,FALSE)),U416)</f>
        <v>Me</v>
      </c>
      <c r="V417" s="61" t="str">
        <f>IF(ISNUMBER(SEARCH("Category",R417)),"- -",IFERROR(IFERROR(VLOOKUP(Q417,[1]Professions!$A$4:$AM$288,MATCH(Profession,[1]Professions!$A$1:$AM$1,0),FALSE),VLOOKUP(Q417,Calculations!$B$91:$I$95,8,FALSE)),"- -"))</f>
        <v>4 / 6</v>
      </c>
      <c r="W417" s="60">
        <f ca="1">BL417</f>
        <v>0</v>
      </c>
      <c r="X417" s="7">
        <f ca="1">IFERROR(VLOOKUP(R417,$BS$6:$NR$519,MATCH(ActualLevel,$BS$3:$NR$3,0),FALSE),"- -")</f>
        <v>0</v>
      </c>
      <c r="Y417" s="7">
        <f t="shared" ca="1" si="1925"/>
        <v>0</v>
      </c>
      <c r="Z417" s="7">
        <f ca="1">IFERROR(VLOOKUP(Y417,Charts!$BQ$2:$BR$52,2,FALSE),"- -")</f>
        <v>-25</v>
      </c>
      <c r="AA417" s="7">
        <f t="shared" ca="1" si="1599"/>
        <v>-1</v>
      </c>
      <c r="AB417" s="7">
        <f t="shared" ca="1" si="1920"/>
        <v>0</v>
      </c>
      <c r="AC417" s="7"/>
      <c r="AD417" s="7"/>
      <c r="AE417" s="7"/>
      <c r="AF417" s="7"/>
      <c r="AG417" s="7"/>
      <c r="AH417" s="43"/>
      <c r="AI417" s="7"/>
      <c r="AJ417" s="7"/>
      <c r="AK417" s="7">
        <f t="shared" ca="1" si="1600"/>
        <v>-26</v>
      </c>
      <c r="AL417" s="7"/>
      <c r="AM417" s="69">
        <f>IFERROR(VLOOKUP(R417,'[1]Skill Statistics'!$A$3:$AN$513,MATCH(Profession,'[1]Skill Statistics'!$A$2:$AN$2,0),FALSE),0)</f>
        <v>0</v>
      </c>
      <c r="AN417" s="85">
        <f>IFERROR(VLOOKUP(Q417,'[1]Skill Statistics'!$A$3:$BK$513,MATCH(Archetype,'[1]Skill Statistics'!$A$2:$BK$2,0),FALSE),0)</f>
        <v>0</v>
      </c>
      <c r="AO417" s="85">
        <f>IFERROR(VLOOKUP(Q417,'[1]Skill Statistics'!$A$3:$BB$513,MATCH(Race,'[1]Skill Statistics'!$A$2:$BB$2,0),FALSE),0)</f>
        <v>0</v>
      </c>
      <c r="AP417" s="85">
        <f t="shared" ca="1" si="2195"/>
        <v>-0.1</v>
      </c>
      <c r="AQ417" s="70"/>
      <c r="AS417" s="69">
        <f>IFERROR(VLOOKUP(Q417,'[1]Professional Skills'!$A$4:$AM$288,MATCH(Profession,'[1]Professional Skills'!$A$3:$AM$3,0),FALSE),"- -")</f>
        <v>0</v>
      </c>
      <c r="AT417" t="s">
        <v>1812</v>
      </c>
      <c r="AU417" s="7" t="str">
        <f t="shared" si="1922"/>
        <v/>
      </c>
      <c r="AV417" s="7">
        <f t="shared" ca="1" si="1921"/>
        <v>0</v>
      </c>
      <c r="AW417" t="str">
        <f t="shared" si="2279"/>
        <v/>
      </c>
      <c r="AX417" t="str">
        <f>IFERROR(_xlfn.RANK.EQ(AW417,$AW$5:$AW$568),"")</f>
        <v/>
      </c>
      <c r="AY417">
        <f t="shared" si="1595"/>
        <v>0</v>
      </c>
      <c r="AZ417" s="70" t="str">
        <f t="shared" si="1601"/>
        <v/>
      </c>
      <c r="BB417" s="69" t="str">
        <f>IFERROR(IF(Q417="Language",VLOOKUP(R417,[1]Cultures!$B$4:$N$218,MATCH(Culture,[1]Cultures!$B$3:$N$3,0),FALSE),VLOOKUP(Q417,[1]Cultures!$B$4:$O$212,MATCH(Culture,[1]Cultures!$B$3:$O$3,0),FALSE)),"- -")</f>
        <v>- -</v>
      </c>
      <c r="BC417" t="s">
        <v>1812</v>
      </c>
      <c r="BD417">
        <f t="shared" ca="1" si="1899"/>
        <v>0.44042528325053221</v>
      </c>
      <c r="BE417">
        <f t="shared" ca="1" si="2280"/>
        <v>0.34042528325053223</v>
      </c>
      <c r="BH417">
        <f ca="1">_xlfn.RANK.EQ(BE417,$BE$411:$BE$418)</f>
        <v>5</v>
      </c>
      <c r="BI417" s="7">
        <f ca="1">IFERROR(IF(BH417=1,IF(BB417=1,1,IF(BB417=2,2,IF(BH417=2,IF(BB417=3,1,IF(BB417&gt;=4,2,IF(BH417=3,IF(BB417=5,1,IF(BB417&gt;=6,2,IF(BH417=4,IF(BB417=7,1,IF(BB417&gt;=8,2,IF(BH417=5,IF(BB417=9,1,IF(BB417&gt;=10,2,0)),0))),0))),0))),0))),0)+(IF(BC417="*",0,BB417)),"- -")</f>
        <v>0</v>
      </c>
      <c r="BK417" s="7"/>
      <c r="BL417" s="70">
        <f ca="1">IF(V417="- -","- -",SUM(BI417:BK417))</f>
        <v>0</v>
      </c>
      <c r="BN417" s="69">
        <f>IFERROR(VLOOKUP(V417,Charts!$BT$2:$BV$14,3,FALSE),"- -")</f>
        <v>0.53846153846153844</v>
      </c>
      <c r="BO417" s="85">
        <f t="shared" ca="1" si="2196"/>
        <v>1.7608436847755553</v>
      </c>
      <c r="BP417" s="70">
        <f t="shared" ca="1" si="2281"/>
        <v>167</v>
      </c>
      <c r="BR417" s="7">
        <v>416</v>
      </c>
      <c r="BS417" s="9" t="str">
        <f ca="1">VLOOKUP(BR417,$O$3:$R$568,4,FALSE)</f>
        <v>Percussion Instrument</v>
      </c>
      <c r="BT417" s="7" t="str">
        <f ca="1">VLOOKUP(BS417,$R$3:$V$568,5,FALSE)</f>
        <v>3 / 4</v>
      </c>
      <c r="BU417" s="7">
        <f ca="1">VLOOKUP(BT417,Charts!$BT$2:$BV$14,3,FALSE)</f>
        <v>0.69230769230769229</v>
      </c>
      <c r="BV417" s="7" t="str">
        <f t="shared" ca="1" si="1988"/>
        <v>3</v>
      </c>
      <c r="BW417" s="7" t="str">
        <f t="shared" ca="1" si="1989"/>
        <v>4</v>
      </c>
      <c r="BY417" s="7">
        <f t="shared" ca="1" si="1990"/>
        <v>0.23439121661380424</v>
      </c>
      <c r="BZ417" s="7">
        <f t="shared" ca="1" si="1991"/>
        <v>0.45791647569388805</v>
      </c>
      <c r="CA417" s="7">
        <f t="shared" ca="1" si="1992"/>
        <v>1</v>
      </c>
      <c r="CB417" s="7" t="str">
        <f t="shared" ca="1" si="1993"/>
        <v>3</v>
      </c>
      <c r="CC417" s="7" t="str">
        <f ca="1">IFERROR(IF(CC416+CB417&gt;CD$4,CC416,CC416+CB417),"")</f>
        <v/>
      </c>
      <c r="CD417" s="7">
        <f t="shared" ca="1" si="2197"/>
        <v>0</v>
      </c>
      <c r="CE417" s="7">
        <f t="shared" ca="1" si="1994"/>
        <v>0.63178164055488895</v>
      </c>
      <c r="CF417" s="7">
        <f t="shared" ca="1" si="1995"/>
        <v>6.0526051752803345E-2</v>
      </c>
      <c r="CG417" s="7">
        <f t="shared" ca="1" si="1996"/>
        <v>1</v>
      </c>
      <c r="CH417" s="7" t="str">
        <f t="shared" ca="1" si="1997"/>
        <v>3</v>
      </c>
      <c r="CI417" s="7" t="str">
        <f ca="1">IFERROR(IF(CI416+CH417&gt;CJ$4,CI416,CI416+CH417),"")</f>
        <v/>
      </c>
      <c r="CJ417" s="7">
        <f t="shared" ca="1" si="2198"/>
        <v>0</v>
      </c>
      <c r="CK417" s="7">
        <f t="shared" ca="1" si="1998"/>
        <v>0.56992322735359036</v>
      </c>
      <c r="CL417" s="7">
        <f t="shared" ca="1" si="1999"/>
        <v>0.12238446495410193</v>
      </c>
      <c r="CM417" s="7">
        <f t="shared" ca="1" si="2000"/>
        <v>1</v>
      </c>
      <c r="CN417" s="7" t="str">
        <f t="shared" ca="1" si="2001"/>
        <v>3</v>
      </c>
      <c r="CO417" s="7" t="str">
        <f ca="1">IFERROR(IF(CO416+CN417&gt;CP$4,CO416,CO416+CN417),"")</f>
        <v/>
      </c>
      <c r="CP417" s="7">
        <f t="shared" ca="1" si="2199"/>
        <v>0</v>
      </c>
      <c r="CQ417" s="7">
        <f t="shared" ca="1" si="2002"/>
        <v>0.15277342307807018</v>
      </c>
      <c r="CR417" s="7">
        <f t="shared" ca="1" si="2003"/>
        <v>0.53953426922962211</v>
      </c>
      <c r="CS417" s="7">
        <f t="shared" ca="1" si="2004"/>
        <v>1</v>
      </c>
      <c r="CT417" s="7" t="str">
        <f t="shared" ca="1" si="2005"/>
        <v>3</v>
      </c>
      <c r="CU417" s="7" t="str">
        <f ca="1">IFERROR(IF(CU416+CT417&gt;CV$4,CU416,CU416+CT417),"")</f>
        <v/>
      </c>
      <c r="CV417" s="7">
        <f t="shared" ca="1" si="2200"/>
        <v>0</v>
      </c>
      <c r="CW417" s="7">
        <f t="shared" ca="1" si="2006"/>
        <v>0.75207452253579232</v>
      </c>
      <c r="CX417" s="7">
        <f t="shared" ca="1" si="2007"/>
        <v>-5.9766830228100032E-2</v>
      </c>
      <c r="CY417" s="7">
        <f t="shared" ca="1" si="2008"/>
        <v>0</v>
      </c>
      <c r="CZ417" s="7">
        <f t="shared" ca="1" si="2009"/>
        <v>0</v>
      </c>
      <c r="DA417" s="7" t="str">
        <f ca="1">IFERROR(IF(DA416+CZ417&gt;DB$4,DA416,DA416+CZ417),"")</f>
        <v/>
      </c>
      <c r="DB417" s="7">
        <f t="shared" ca="1" si="2201"/>
        <v>0</v>
      </c>
      <c r="DC417" s="7">
        <f t="shared" ca="1" si="2010"/>
        <v>0.86306618493307696</v>
      </c>
      <c r="DD417" s="7">
        <f t="shared" ca="1" si="2011"/>
        <v>-0.17075849262538467</v>
      </c>
      <c r="DE417" s="7">
        <f t="shared" ca="1" si="2012"/>
        <v>0</v>
      </c>
      <c r="DF417" s="7">
        <f t="shared" ca="1" si="2013"/>
        <v>0</v>
      </c>
      <c r="DG417" s="7" t="str">
        <f ca="1">IFERROR(IF(DG416+DF417&gt;DH$4,DG416,DG416+DF417),"")</f>
        <v/>
      </c>
      <c r="DH417" s="7">
        <f t="shared" ca="1" si="2202"/>
        <v>0</v>
      </c>
      <c r="DI417" s="7">
        <f t="shared" ca="1" si="2014"/>
        <v>0.54259663899899813</v>
      </c>
      <c r="DJ417" s="7">
        <f t="shared" ca="1" si="2015"/>
        <v>0.14971105330869416</v>
      </c>
      <c r="DK417" s="7">
        <f t="shared" ca="1" si="2016"/>
        <v>1</v>
      </c>
      <c r="DL417" s="7" t="str">
        <f t="shared" ca="1" si="2017"/>
        <v>3</v>
      </c>
      <c r="DM417" s="7" t="str">
        <f ca="1">IFERROR(IF(DM416+DL417&gt;DN$4,DM416,DM416+DL417),"")</f>
        <v/>
      </c>
      <c r="DN417" s="7">
        <f t="shared" ca="1" si="2203"/>
        <v>0</v>
      </c>
      <c r="DO417" s="7">
        <f t="shared" ca="1" si="2018"/>
        <v>0.30380444676616347</v>
      </c>
      <c r="DP417" s="7">
        <f t="shared" ca="1" si="2019"/>
        <v>0.38850324554152882</v>
      </c>
      <c r="DQ417" s="7">
        <f t="shared" ca="1" si="2020"/>
        <v>1</v>
      </c>
      <c r="DR417" s="7" t="str">
        <f t="shared" ca="1" si="2021"/>
        <v>3</v>
      </c>
      <c r="DS417" s="7" t="str">
        <f ca="1">IFERROR(IF(DS416+DR417&gt;DT$4,DS416,DS416+DR417),"")</f>
        <v/>
      </c>
      <c r="DT417" s="7">
        <f t="shared" ca="1" si="2204"/>
        <v>0</v>
      </c>
      <c r="DU417" s="7">
        <f t="shared" ca="1" si="2022"/>
        <v>0.88149063024744878</v>
      </c>
      <c r="DV417" s="7">
        <f t="shared" ca="1" si="2023"/>
        <v>-0.18918293793975649</v>
      </c>
      <c r="DW417" s="7">
        <f t="shared" ca="1" si="2024"/>
        <v>0</v>
      </c>
      <c r="DX417" s="7">
        <f t="shared" ca="1" si="2025"/>
        <v>0</v>
      </c>
      <c r="DY417" s="7" t="str">
        <f ca="1">IFERROR(IF(DY416+DX417&gt;DZ$4,DY416,DY416+DX417),"")</f>
        <v/>
      </c>
      <c r="DZ417" s="7">
        <f t="shared" ca="1" si="2205"/>
        <v>0</v>
      </c>
      <c r="EA417" s="7">
        <f t="shared" ca="1" si="2026"/>
        <v>0.91853464631044257</v>
      </c>
      <c r="EB417" s="7">
        <f t="shared" ca="1" si="2027"/>
        <v>-0.22622695400275028</v>
      </c>
      <c r="EC417" s="7">
        <f t="shared" ca="1" si="2028"/>
        <v>0</v>
      </c>
      <c r="ED417" s="7">
        <f t="shared" ca="1" si="2029"/>
        <v>0</v>
      </c>
      <c r="EE417" s="7" t="str">
        <f ca="1">IFERROR(IF(EE416+ED417&gt;EF$4,EE416,EE416+ED417),"")</f>
        <v/>
      </c>
      <c r="EF417" s="7">
        <f t="shared" ca="1" si="2206"/>
        <v>0</v>
      </c>
      <c r="EG417" s="7">
        <f t="shared" ca="1" si="2030"/>
        <v>0.13778988886539478</v>
      </c>
      <c r="EH417" s="7">
        <f t="shared" ca="1" si="2031"/>
        <v>0.55451780344229751</v>
      </c>
      <c r="EI417" s="7">
        <f t="shared" ca="1" si="2032"/>
        <v>1</v>
      </c>
      <c r="EJ417" s="7" t="str">
        <f t="shared" ca="1" si="2033"/>
        <v>3</v>
      </c>
      <c r="EK417" s="7" t="str">
        <f ca="1">IFERROR(IF(EK416+EJ417&gt;EL$4,EK416,EK416+EJ417),"")</f>
        <v/>
      </c>
      <c r="EL417" s="7">
        <f t="shared" ca="1" si="2207"/>
        <v>0</v>
      </c>
      <c r="EM417" s="7">
        <f t="shared" ca="1" si="2034"/>
        <v>0.81537902752859348</v>
      </c>
      <c r="EN417" s="7">
        <f t="shared" ca="1" si="2035"/>
        <v>-0.12307133522090119</v>
      </c>
      <c r="EO417" s="7">
        <f t="shared" ca="1" si="2036"/>
        <v>0</v>
      </c>
      <c r="EP417" s="7">
        <f t="shared" ca="1" si="2037"/>
        <v>0</v>
      </c>
      <c r="EQ417" s="7" t="str">
        <f ca="1">IFERROR(IF(EQ416+EP417&gt;ER$4,EQ416,EQ416+EP417),"")</f>
        <v/>
      </c>
      <c r="ER417" s="7">
        <f t="shared" ca="1" si="2208"/>
        <v>0</v>
      </c>
      <c r="ES417" s="7">
        <f t="shared" ca="1" si="2038"/>
        <v>0.33300083783878653</v>
      </c>
      <c r="ET417" s="7">
        <f t="shared" ca="1" si="2039"/>
        <v>0.35930685446890576</v>
      </c>
      <c r="EU417" s="7">
        <f t="shared" ca="1" si="2040"/>
        <v>1</v>
      </c>
      <c r="EV417" s="7" t="str">
        <f t="shared" ca="1" si="2041"/>
        <v>3</v>
      </c>
      <c r="EW417" s="7" t="str">
        <f ca="1">IFERROR(IF(EW416+EV417&gt;EX$4,EW416,EW416+EV417),"")</f>
        <v/>
      </c>
      <c r="EX417" s="7">
        <f t="shared" ca="1" si="2209"/>
        <v>0</v>
      </c>
      <c r="EY417" s="7">
        <f t="shared" ca="1" si="2042"/>
        <v>0.84340748929860754</v>
      </c>
      <c r="EZ417" s="7">
        <f t="shared" ca="1" si="2043"/>
        <v>-0.15109979699091525</v>
      </c>
      <c r="FA417" s="7">
        <f t="shared" ca="1" si="2044"/>
        <v>0</v>
      </c>
      <c r="FB417" s="7">
        <f t="shared" ca="1" si="2045"/>
        <v>0</v>
      </c>
      <c r="FC417" s="7" t="str">
        <f ca="1">IFERROR(IF(FC416+FB417&gt;FD$4,FC416,FC416+FB417),"")</f>
        <v/>
      </c>
      <c r="FD417" s="7">
        <f t="shared" ca="1" si="2210"/>
        <v>0</v>
      </c>
      <c r="FE417" s="7">
        <f t="shared" ca="1" si="2046"/>
        <v>0.65512136579259617</v>
      </c>
      <c r="FF417" s="7">
        <f t="shared" ca="1" si="2047"/>
        <v>3.7186326515096124E-2</v>
      </c>
      <c r="FG417" s="7">
        <f t="shared" ca="1" si="2048"/>
        <v>1</v>
      </c>
      <c r="FH417" s="7" t="str">
        <f t="shared" ca="1" si="2049"/>
        <v>3</v>
      </c>
      <c r="FI417" s="7" t="str">
        <f ca="1">IFERROR(IF(FI416+FH417&gt;FJ$4,FI416,FI416+FH417),"")</f>
        <v/>
      </c>
      <c r="FJ417" s="7">
        <f t="shared" ca="1" si="2211"/>
        <v>0</v>
      </c>
      <c r="FK417" s="7">
        <f t="shared" ca="1" si="2050"/>
        <v>0.87336323104986635</v>
      </c>
      <c r="FL417" s="7">
        <f t="shared" ca="1" si="2051"/>
        <v>-0.18105553874217406</v>
      </c>
      <c r="FM417" s="7">
        <f t="shared" ca="1" si="2052"/>
        <v>0</v>
      </c>
      <c r="FN417" s="7">
        <f t="shared" ca="1" si="2053"/>
        <v>0</v>
      </c>
      <c r="FO417" s="7" t="str">
        <f ca="1">IFERROR(IF(FO416+FN417&gt;FP$4,FO416,FO416+FN417),"")</f>
        <v/>
      </c>
      <c r="FP417" s="7">
        <f t="shared" ca="1" si="2212"/>
        <v>0</v>
      </c>
      <c r="FQ417" s="7">
        <f t="shared" ca="1" si="2054"/>
        <v>0.41732050253931385</v>
      </c>
      <c r="FR417" s="7">
        <f t="shared" ca="1" si="2055"/>
        <v>0.27498718976837844</v>
      </c>
      <c r="FS417" s="7">
        <f t="shared" ca="1" si="2056"/>
        <v>1</v>
      </c>
      <c r="FT417" s="7" t="str">
        <f t="shared" ca="1" si="2057"/>
        <v>3</v>
      </c>
      <c r="FU417" s="7" t="str">
        <f ca="1">IFERROR(IF(FU416+FT417&gt;FV$4,FU416,FU416+FT417),"")</f>
        <v/>
      </c>
      <c r="FV417" s="7">
        <f t="shared" ca="1" si="2213"/>
        <v>0</v>
      </c>
      <c r="FW417" s="7">
        <f t="shared" ca="1" si="2058"/>
        <v>0.37159146120979136</v>
      </c>
      <c r="FX417" s="7">
        <f t="shared" ca="1" si="2059"/>
        <v>0.32071623109790093</v>
      </c>
      <c r="FY417" s="7">
        <f t="shared" ca="1" si="2060"/>
        <v>1</v>
      </c>
      <c r="FZ417" s="7" t="str">
        <f t="shared" ca="1" si="2061"/>
        <v>3</v>
      </c>
      <c r="GA417" s="7" t="str">
        <f ca="1">IFERROR(IF(GA416+FZ417&gt;GB$4,GA416,GA416+FZ417),"")</f>
        <v/>
      </c>
      <c r="GB417" s="7">
        <f t="shared" ca="1" si="2214"/>
        <v>0</v>
      </c>
      <c r="GC417" s="7">
        <f t="shared" ca="1" si="2062"/>
        <v>0.89109241902326275</v>
      </c>
      <c r="GD417" s="7">
        <f t="shared" ca="1" si="2063"/>
        <v>-0.19878472671557046</v>
      </c>
      <c r="GE417" s="7">
        <f t="shared" ca="1" si="2064"/>
        <v>0</v>
      </c>
      <c r="GF417" s="7">
        <f t="shared" ca="1" si="2065"/>
        <v>0</v>
      </c>
      <c r="GG417" s="7" t="str">
        <f ca="1">IFERROR(IF(GG416+GF417&gt;GH$4,GG416,GG416+GF417),"")</f>
        <v/>
      </c>
      <c r="GH417" s="7">
        <f t="shared" ca="1" si="2215"/>
        <v>0</v>
      </c>
      <c r="GI417" s="7">
        <f t="shared" ca="1" si="2066"/>
        <v>0.9142135540141304</v>
      </c>
      <c r="GJ417" s="7">
        <f t="shared" ca="1" si="2067"/>
        <v>-0.22190586170643811</v>
      </c>
      <c r="GK417" s="7">
        <f t="shared" ca="1" si="2068"/>
        <v>0</v>
      </c>
      <c r="GL417" s="7">
        <f t="shared" ca="1" si="2069"/>
        <v>0</v>
      </c>
      <c r="GM417" s="7" t="str">
        <f ca="1">IFERROR(IF(GM416+GL417&gt;GN$4,GM416,GM416+GL417),"")</f>
        <v/>
      </c>
      <c r="GN417" s="7">
        <f t="shared" ca="1" si="2216"/>
        <v>0</v>
      </c>
      <c r="GO417" s="7">
        <f t="shared" ca="1" si="2070"/>
        <v>6.3481122422873071E-2</v>
      </c>
      <c r="GP417" s="7">
        <f t="shared" ca="1" si="2071"/>
        <v>0.62882656988481922</v>
      </c>
      <c r="GQ417" s="7">
        <f t="shared" ca="1" si="2072"/>
        <v>1</v>
      </c>
      <c r="GR417" s="7" t="str">
        <f t="shared" ca="1" si="2073"/>
        <v>3</v>
      </c>
      <c r="GS417" s="7" t="str">
        <f ca="1">IFERROR(IF(GS416+GR417&gt;GT$4,GS416,GS416+GR417),"")</f>
        <v/>
      </c>
      <c r="GT417" s="7">
        <f t="shared" ca="1" si="2217"/>
        <v>0</v>
      </c>
      <c r="GU417" s="7">
        <f t="shared" ca="1" si="2074"/>
        <v>0.35307899742279791</v>
      </c>
      <c r="GV417" s="7">
        <f t="shared" ca="1" si="2075"/>
        <v>0.33922869488489438</v>
      </c>
      <c r="GW417" s="7">
        <f t="shared" ca="1" si="2076"/>
        <v>1</v>
      </c>
      <c r="GX417" s="7" t="str">
        <f t="shared" ca="1" si="2077"/>
        <v>3</v>
      </c>
      <c r="GY417" s="7" t="str">
        <f ca="1">IFERROR(IF(GY416+GX417&gt;GZ$4,GY416,GY416+GX417),"")</f>
        <v/>
      </c>
      <c r="GZ417" s="7">
        <f t="shared" ca="1" si="2218"/>
        <v>0</v>
      </c>
      <c r="HA417" s="7">
        <f t="shared" ca="1" si="2078"/>
        <v>0.31086964179114984</v>
      </c>
      <c r="HB417" s="7">
        <f t="shared" ca="1" si="2079"/>
        <v>0.38143805051654245</v>
      </c>
      <c r="HC417" s="7">
        <f t="shared" ca="1" si="2080"/>
        <v>1</v>
      </c>
      <c r="HD417" s="7" t="str">
        <f t="shared" ca="1" si="2081"/>
        <v>3</v>
      </c>
      <c r="HE417" s="7" t="str">
        <f ca="1">IFERROR(IF(HE416+HD417&gt;HF$4,HE416,HE416+HD417),"")</f>
        <v/>
      </c>
      <c r="HF417" s="7">
        <f t="shared" ca="1" si="2219"/>
        <v>0</v>
      </c>
      <c r="HG417" s="7">
        <f t="shared" ca="1" si="2082"/>
        <v>0.16942056429356145</v>
      </c>
      <c r="HH417" s="7">
        <f t="shared" ca="1" si="2083"/>
        <v>0.52288712801413084</v>
      </c>
      <c r="HI417" s="7">
        <f t="shared" ca="1" si="2084"/>
        <v>1</v>
      </c>
      <c r="HJ417" s="7" t="str">
        <f t="shared" ca="1" si="2085"/>
        <v>3</v>
      </c>
      <c r="HK417" s="7" t="str">
        <f ca="1">IFERROR(IF(HK416+HJ417&gt;HL$4,HK416,HK416+HJ417),"")</f>
        <v/>
      </c>
      <c r="HL417" s="7">
        <f t="shared" ca="1" si="2220"/>
        <v>0</v>
      </c>
      <c r="HM417" s="7">
        <f t="shared" ca="1" si="2086"/>
        <v>0.8786153848667051</v>
      </c>
      <c r="HN417" s="7">
        <f t="shared" ca="1" si="2087"/>
        <v>-0.18630769255901281</v>
      </c>
      <c r="HO417" s="7">
        <f t="shared" ca="1" si="2088"/>
        <v>0</v>
      </c>
      <c r="HP417" s="7">
        <f t="shared" ca="1" si="2089"/>
        <v>0</v>
      </c>
      <c r="HQ417" s="7" t="str">
        <f ca="1">IFERROR(IF(HQ416+HP417&gt;HR$4,HQ416,HQ416+HP417),"")</f>
        <v/>
      </c>
      <c r="HR417" s="7">
        <f t="shared" ca="1" si="2221"/>
        <v>0</v>
      </c>
      <c r="HS417" s="7">
        <f t="shared" ca="1" si="2090"/>
        <v>0.77207701642285509</v>
      </c>
      <c r="HT417" s="7">
        <f t="shared" ca="1" si="2091"/>
        <v>-7.9769324115162799E-2</v>
      </c>
      <c r="HU417" s="7">
        <f t="shared" ca="1" si="2092"/>
        <v>0</v>
      </c>
      <c r="HV417" s="7">
        <f t="shared" ca="1" si="2093"/>
        <v>0</v>
      </c>
      <c r="HW417" s="7" t="str">
        <f ca="1">IFERROR(IF(HW416+HV417&gt;HX$4,HW416,HW416+HV417),"")</f>
        <v/>
      </c>
      <c r="HX417" s="7">
        <f t="shared" ca="1" si="2222"/>
        <v>0</v>
      </c>
      <c r="HY417" s="7">
        <f t="shared" ca="1" si="2094"/>
        <v>0.6153399104193632</v>
      </c>
      <c r="HZ417" s="7">
        <f t="shared" ca="1" si="2095"/>
        <v>7.696778188832909E-2</v>
      </c>
      <c r="IA417" s="7">
        <f t="shared" ca="1" si="2096"/>
        <v>1</v>
      </c>
      <c r="IB417" s="7" t="str">
        <f t="shared" ca="1" si="2097"/>
        <v>3</v>
      </c>
      <c r="IC417" s="7" t="str">
        <f ca="1">IFERROR(IF(IC416+IB417&gt;ID$4,IC416,IC416+IB417),"")</f>
        <v/>
      </c>
      <c r="ID417" s="7">
        <f t="shared" ca="1" si="2223"/>
        <v>0</v>
      </c>
      <c r="IE417" s="7">
        <f t="shared" ca="1" si="2098"/>
        <v>0.27523994750028691</v>
      </c>
      <c r="IF417" s="7">
        <f t="shared" ca="1" si="2099"/>
        <v>0.41706774480740538</v>
      </c>
      <c r="IG417" s="7">
        <f t="shared" ca="1" si="2100"/>
        <v>1</v>
      </c>
      <c r="IH417" s="7" t="str">
        <f t="shared" ca="1" si="2101"/>
        <v>3</v>
      </c>
      <c r="II417" s="7" t="str">
        <f ca="1">IFERROR(IF(II416+IH417&gt;IJ$4,II416,II416+IH417),"")</f>
        <v/>
      </c>
      <c r="IJ417" s="7">
        <f t="shared" ca="1" si="2224"/>
        <v>0</v>
      </c>
      <c r="IK417" s="7">
        <f t="shared" ca="1" si="2102"/>
        <v>0.8134484947330769</v>
      </c>
      <c r="IL417" s="7">
        <f t="shared" ca="1" si="2103"/>
        <v>-0.12114080242538461</v>
      </c>
      <c r="IM417" s="7">
        <f t="shared" ca="1" si="2104"/>
        <v>0</v>
      </c>
      <c r="IN417" s="7">
        <f t="shared" ca="1" si="2105"/>
        <v>0</v>
      </c>
      <c r="IO417" s="7" t="str">
        <f ca="1">IFERROR(IF(IO416+IN417&gt;IP$4,IO416,IO416+IN417),"")</f>
        <v/>
      </c>
      <c r="IP417" s="7">
        <f t="shared" ca="1" si="2225"/>
        <v>0</v>
      </c>
      <c r="IQ417" s="7">
        <f t="shared" ca="1" si="2106"/>
        <v>0.7348884177501851</v>
      </c>
      <c r="IR417" s="7">
        <f t="shared" ca="1" si="2107"/>
        <v>-4.2580725442492806E-2</v>
      </c>
      <c r="IS417" s="7">
        <f t="shared" ca="1" si="2108"/>
        <v>0</v>
      </c>
      <c r="IT417" s="7">
        <f t="shared" ca="1" si="2109"/>
        <v>0</v>
      </c>
      <c r="IU417" s="7" t="str">
        <f ca="1">IFERROR(IF(IU416+IT417&gt;IV$4,IU416,IU416+IT417),"")</f>
        <v/>
      </c>
      <c r="IV417" s="7">
        <f t="shared" ca="1" si="2226"/>
        <v>0</v>
      </c>
      <c r="IW417" s="7">
        <f t="shared" ca="1" si="2110"/>
        <v>0.95990897467642977</v>
      </c>
      <c r="IX417" s="7">
        <f t="shared" ca="1" si="2111"/>
        <v>-0.26760128236873748</v>
      </c>
      <c r="IY417" s="7">
        <f t="shared" ca="1" si="2112"/>
        <v>0</v>
      </c>
      <c r="IZ417" s="7">
        <f t="shared" ca="1" si="2113"/>
        <v>0</v>
      </c>
      <c r="JA417" s="7" t="str">
        <f ca="1">IFERROR(IF(JA416+IZ417&gt;JB$4,JA416,JA416+IZ417),"")</f>
        <v/>
      </c>
      <c r="JB417" s="7">
        <f t="shared" ca="1" si="2227"/>
        <v>0</v>
      </c>
      <c r="JC417" s="7">
        <f t="shared" ca="1" si="2114"/>
        <v>0.30546865528624101</v>
      </c>
      <c r="JD417" s="7">
        <f t="shared" ca="1" si="2115"/>
        <v>0.38683903702145128</v>
      </c>
      <c r="JE417" s="7">
        <f t="shared" ca="1" si="2116"/>
        <v>1</v>
      </c>
      <c r="JF417" s="7" t="str">
        <f t="shared" ca="1" si="2117"/>
        <v>3</v>
      </c>
      <c r="JG417" s="7" t="str">
        <f ca="1">IFERROR(IF(JG416+JF417&gt;JH$4,JG416,JG416+JF417),"")</f>
        <v/>
      </c>
      <c r="JH417" s="7">
        <f t="shared" ca="1" si="2228"/>
        <v>0</v>
      </c>
      <c r="JI417" s="7">
        <f t="shared" ca="1" si="2118"/>
        <v>0.29663011718654719</v>
      </c>
      <c r="JJ417" s="7">
        <f t="shared" ca="1" si="2119"/>
        <v>0.3956775751211451</v>
      </c>
      <c r="JK417" s="7">
        <f t="shared" ca="1" si="2120"/>
        <v>1</v>
      </c>
      <c r="JL417" s="7" t="str">
        <f t="shared" ca="1" si="2121"/>
        <v>3</v>
      </c>
      <c r="JM417" s="7" t="str">
        <f ca="1">IFERROR(IF(JM416+JL417&gt;JN$4,JM416,JM416+JL417),"")</f>
        <v/>
      </c>
      <c r="JN417" s="7">
        <f t="shared" ca="1" si="2229"/>
        <v>0</v>
      </c>
      <c r="JO417" s="7">
        <f t="shared" ca="1" si="2122"/>
        <v>0.13165120451568257</v>
      </c>
      <c r="JP417" s="7">
        <f t="shared" ca="1" si="2123"/>
        <v>0.56065648779200972</v>
      </c>
      <c r="JQ417" s="7">
        <f t="shared" ca="1" si="2124"/>
        <v>1</v>
      </c>
      <c r="JR417" s="7" t="str">
        <f t="shared" ca="1" si="2125"/>
        <v>3</v>
      </c>
      <c r="JS417" s="7" t="str">
        <f ca="1">IFERROR(IF(JS416+JR417&gt;JT$4,JS416,JS416+JR417),"")</f>
        <v/>
      </c>
      <c r="JT417" s="7">
        <f t="shared" ca="1" si="2230"/>
        <v>0</v>
      </c>
      <c r="JU417" s="7">
        <f t="shared" ca="1" si="2126"/>
        <v>0.43677603384857233</v>
      </c>
      <c r="JV417" s="7">
        <f t="shared" ca="1" si="2127"/>
        <v>0.25553165845911996</v>
      </c>
      <c r="JW417" s="7">
        <f t="shared" ca="1" si="2128"/>
        <v>1</v>
      </c>
      <c r="JX417" s="7" t="str">
        <f t="shared" ca="1" si="2129"/>
        <v>3</v>
      </c>
      <c r="JY417" s="7" t="str">
        <f ca="1">IFERROR(IF(JY416+JX417&gt;JZ$4,JY416,JY416+JX417),"")</f>
        <v/>
      </c>
      <c r="JZ417" s="7">
        <f t="shared" ca="1" si="2231"/>
        <v>0</v>
      </c>
      <c r="KA417" s="7">
        <f t="shared" ca="1" si="2130"/>
        <v>0.57734986040898117</v>
      </c>
      <c r="KB417" s="7">
        <f t="shared" ca="1" si="2131"/>
        <v>0.11495783189871112</v>
      </c>
      <c r="KC417" s="7">
        <f t="shared" ca="1" si="2132"/>
        <v>1</v>
      </c>
      <c r="KD417" s="7" t="str">
        <f t="shared" ca="1" si="2133"/>
        <v>3</v>
      </c>
      <c r="KE417" s="7" t="str">
        <f ca="1">IFERROR(IF(KE416+KD417&gt;KF$4,KE416,KE416+KD417),"")</f>
        <v/>
      </c>
      <c r="KF417" s="7">
        <f t="shared" ca="1" si="2232"/>
        <v>0</v>
      </c>
      <c r="KG417" s="7">
        <f t="shared" ca="1" si="2134"/>
        <v>0.93620449034954223</v>
      </c>
      <c r="KH417" s="7">
        <f t="shared" ca="1" si="2135"/>
        <v>-0.24389679804184994</v>
      </c>
      <c r="KI417" s="7">
        <f t="shared" ca="1" si="2136"/>
        <v>0</v>
      </c>
      <c r="KJ417" s="7">
        <f t="shared" ca="1" si="2137"/>
        <v>0</v>
      </c>
      <c r="KK417" s="7" t="str">
        <f ca="1">IFERROR(IF(KK416+KJ417&gt;KL$4,KK416,KK416+KJ417),"")</f>
        <v/>
      </c>
      <c r="KL417" s="7">
        <f t="shared" ca="1" si="2233"/>
        <v>0</v>
      </c>
      <c r="KM417" s="7">
        <f t="shared" ca="1" si="2138"/>
        <v>0.76598843263649763</v>
      </c>
      <c r="KN417" s="7">
        <f t="shared" ca="1" si="2139"/>
        <v>-7.3680740328805339E-2</v>
      </c>
      <c r="KO417" s="7">
        <f t="shared" ca="1" si="2140"/>
        <v>0</v>
      </c>
      <c r="KP417" s="7">
        <f t="shared" ca="1" si="2141"/>
        <v>0</v>
      </c>
      <c r="KQ417" s="7" t="str">
        <f ca="1">IFERROR(IF(KQ416+KP417&gt;KR$4,KQ416,KQ416+KP417),"")</f>
        <v/>
      </c>
      <c r="KR417" s="7">
        <f t="shared" ca="1" si="2234"/>
        <v>0</v>
      </c>
      <c r="KS417" s="7">
        <f t="shared" ca="1" si="2142"/>
        <v>0.84094321282427098</v>
      </c>
      <c r="KT417" s="7">
        <f t="shared" ca="1" si="2143"/>
        <v>-0.14863552051657869</v>
      </c>
      <c r="KU417" s="7">
        <f t="shared" ca="1" si="2144"/>
        <v>0</v>
      </c>
      <c r="KV417" s="7">
        <f t="shared" ca="1" si="2145"/>
        <v>0</v>
      </c>
      <c r="KW417" s="7" t="str">
        <f ca="1">IFERROR(IF(KW416+KV417&gt;KX$4,KW416,KW416+KV417),"")</f>
        <v/>
      </c>
      <c r="KX417" s="7">
        <f t="shared" ca="1" si="2235"/>
        <v>0</v>
      </c>
      <c r="KY417" s="7">
        <f t="shared" ca="1" si="2146"/>
        <v>0.61416410175145164</v>
      </c>
      <c r="KZ417" s="7">
        <f t="shared" ca="1" si="2147"/>
        <v>7.814359055624065E-2</v>
      </c>
      <c r="LA417" s="7">
        <f t="shared" ca="1" si="2148"/>
        <v>1</v>
      </c>
      <c r="LB417" s="7" t="str">
        <f t="shared" ca="1" si="2149"/>
        <v>3</v>
      </c>
      <c r="LC417" s="7" t="str">
        <f ca="1">IFERROR(IF(LC416+LB417&gt;LD$4,LC416,LC416+LB417),"")</f>
        <v/>
      </c>
      <c r="LD417" s="7">
        <f t="shared" ca="1" si="2236"/>
        <v>0</v>
      </c>
      <c r="LE417" s="7">
        <f t="shared" ca="1" si="2150"/>
        <v>0.56334751612961542</v>
      </c>
      <c r="LF417" s="7">
        <f t="shared" ca="1" si="2151"/>
        <v>0.12896017617807687</v>
      </c>
      <c r="LG417" s="7">
        <f t="shared" ca="1" si="2152"/>
        <v>1</v>
      </c>
      <c r="LH417" s="7" t="str">
        <f t="shared" ca="1" si="2153"/>
        <v>3</v>
      </c>
      <c r="LI417" s="7" t="str">
        <f ca="1">IFERROR(IF(LI416+LH417&gt;LJ$4,LI416,LI416+LH417),"")</f>
        <v/>
      </c>
      <c r="LJ417" s="7">
        <f t="shared" ca="1" si="2237"/>
        <v>0</v>
      </c>
      <c r="LK417" s="7">
        <f t="shared" ca="1" si="2154"/>
        <v>0.10216659378365933</v>
      </c>
      <c r="LL417" s="7">
        <f t="shared" ca="1" si="2155"/>
        <v>0.59014109852403296</v>
      </c>
      <c r="LM417" s="7">
        <f t="shared" ca="1" si="2156"/>
        <v>1</v>
      </c>
      <c r="LN417" s="7" t="str">
        <f t="shared" ca="1" si="2157"/>
        <v>3</v>
      </c>
      <c r="LO417" s="7" t="str">
        <f ca="1">IFERROR(IF(LO416+LN417&gt;LP$4,LO416,LO416+LN417),"")</f>
        <v/>
      </c>
      <c r="LP417" s="7">
        <f t="shared" ca="1" si="2238"/>
        <v>0</v>
      </c>
      <c r="LQ417" s="7">
        <f t="shared" ca="1" si="2158"/>
        <v>7.8359585405710641E-3</v>
      </c>
      <c r="LR417" s="7">
        <f t="shared" ca="1" si="2159"/>
        <v>0.68447173376712123</v>
      </c>
      <c r="LS417" s="7">
        <f t="shared" ca="1" si="2160"/>
        <v>1</v>
      </c>
      <c r="LT417" s="7" t="str">
        <f t="shared" ca="1" si="2161"/>
        <v>3</v>
      </c>
      <c r="LU417" s="7" t="str">
        <f ca="1">IFERROR(IF(LU416+LT417&gt;LV$4,LU416,LU416+LT417),"")</f>
        <v/>
      </c>
      <c r="LV417" s="7">
        <f t="shared" ca="1" si="2239"/>
        <v>0</v>
      </c>
      <c r="LW417" s="7">
        <f t="shared" ca="1" si="2162"/>
        <v>0.31510366225309161</v>
      </c>
      <c r="LX417" s="7">
        <f t="shared" ca="1" si="2163"/>
        <v>0.37720403005460068</v>
      </c>
      <c r="LY417" s="7">
        <f t="shared" ca="1" si="2164"/>
        <v>1</v>
      </c>
      <c r="LZ417" s="7" t="str">
        <f t="shared" ca="1" si="2165"/>
        <v>3</v>
      </c>
      <c r="MA417" s="7" t="str">
        <f ca="1">IFERROR(IF(MA416+LZ417&gt;MB$4,MA416,MA416+LZ417),"")</f>
        <v/>
      </c>
      <c r="MB417" s="7">
        <f t="shared" ca="1" si="2240"/>
        <v>0</v>
      </c>
      <c r="MC417" s="7">
        <f t="shared" ca="1" si="2166"/>
        <v>0.89844344787259856</v>
      </c>
      <c r="MD417" s="7">
        <f t="shared" ca="1" si="2167"/>
        <v>-0.20613575556490626</v>
      </c>
      <c r="ME417" s="7">
        <f t="shared" ca="1" si="2168"/>
        <v>0</v>
      </c>
      <c r="MF417" s="7">
        <f t="shared" ca="1" si="2169"/>
        <v>0</v>
      </c>
      <c r="MG417" s="7" t="str">
        <f ca="1">IFERROR(IF(MG416+MF417&gt;MH$4,MG416,MG416+MF417),"")</f>
        <v/>
      </c>
      <c r="MH417" s="7">
        <f t="shared" ca="1" si="2241"/>
        <v>0</v>
      </c>
      <c r="MI417" s="7">
        <f t="shared" ca="1" si="2170"/>
        <v>0.49227899917777673</v>
      </c>
      <c r="MJ417" s="7">
        <f t="shared" ca="1" si="2171"/>
        <v>0.20002869312991556</v>
      </c>
      <c r="MK417" s="7">
        <f t="shared" ca="1" si="2172"/>
        <v>1</v>
      </c>
      <c r="ML417" s="7" t="str">
        <f t="shared" ca="1" si="2173"/>
        <v>3</v>
      </c>
      <c r="MM417" s="7" t="str">
        <f ca="1">IFERROR(IF(MM416+ML417&gt;MN$4,MM416,MM416+ML417),"")</f>
        <v/>
      </c>
      <c r="MN417" s="7">
        <f t="shared" ca="1" si="2242"/>
        <v>0</v>
      </c>
      <c r="MO417" s="7">
        <f t="shared" ca="1" si="2174"/>
        <v>0.99528049948545394</v>
      </c>
      <c r="MP417" s="7">
        <f t="shared" ca="1" si="2175"/>
        <v>-0.30297280717776165</v>
      </c>
      <c r="MQ417" s="7">
        <f t="shared" ca="1" si="2176"/>
        <v>0</v>
      </c>
      <c r="MR417" s="7">
        <f t="shared" ca="1" si="2177"/>
        <v>0</v>
      </c>
      <c r="MS417" s="7" t="str">
        <f ca="1">IFERROR(IF(MS416+MR417&gt;MT$4,MS416,MS416+MR417),"")</f>
        <v/>
      </c>
      <c r="MT417" s="7">
        <f t="shared" ca="1" si="2243"/>
        <v>0</v>
      </c>
      <c r="MU417" s="7">
        <f t="shared" ca="1" si="2178"/>
        <v>0.3088877092635558</v>
      </c>
      <c r="MV417" s="7">
        <f t="shared" ca="1" si="2179"/>
        <v>0.38341998304413649</v>
      </c>
      <c r="MW417" s="7">
        <f t="shared" ca="1" si="2180"/>
        <v>1</v>
      </c>
      <c r="MX417" s="7" t="str">
        <f t="shared" ca="1" si="2181"/>
        <v>3</v>
      </c>
      <c r="MY417" s="7" t="str">
        <f ca="1">IFERROR(IF(MY416+MX417&gt;MZ$4,MY416,MY416+MX417),"")</f>
        <v/>
      </c>
      <c r="MZ417" s="7">
        <f t="shared" ca="1" si="2244"/>
        <v>0</v>
      </c>
      <c r="NA417" s="7">
        <f t="shared" ca="1" si="2182"/>
        <v>0.43968683853525403</v>
      </c>
      <c r="NB417" s="7">
        <f t="shared" ca="1" si="2183"/>
        <v>0.25262085377243826</v>
      </c>
      <c r="NC417" s="7">
        <f t="shared" ca="1" si="2184"/>
        <v>1</v>
      </c>
      <c r="ND417" s="7" t="str">
        <f t="shared" ca="1" si="2185"/>
        <v>3</v>
      </c>
      <c r="NE417" s="7" t="str">
        <f ca="1">IFERROR(IF(NE416+ND417&gt;NF$4,NE416,NE416+ND417),"")</f>
        <v/>
      </c>
      <c r="NF417" s="7">
        <f t="shared" ca="1" si="2245"/>
        <v>0</v>
      </c>
      <c r="NG417" s="7">
        <f t="shared" ca="1" si="2186"/>
        <v>0.43910656793547742</v>
      </c>
      <c r="NH417" s="7">
        <f t="shared" ca="1" si="2187"/>
        <v>0.25320112437221487</v>
      </c>
      <c r="NI417" s="7">
        <f t="shared" ca="1" si="2188"/>
        <v>1</v>
      </c>
      <c r="NJ417" s="7" t="str">
        <f t="shared" ca="1" si="2189"/>
        <v>3</v>
      </c>
      <c r="NK417" s="7" t="str">
        <f ca="1">IFERROR(IF(NK416+NJ417&gt;NL$4,NK416,NK416+NJ417),"")</f>
        <v/>
      </c>
      <c r="NL417" s="7">
        <f t="shared" ca="1" si="2246"/>
        <v>0</v>
      </c>
      <c r="NM417" s="7">
        <f t="shared" ca="1" si="2190"/>
        <v>0.5336512037460871</v>
      </c>
      <c r="NN417" s="7">
        <f t="shared" ca="1" si="2191"/>
        <v>0.15865648856160519</v>
      </c>
      <c r="NO417" s="7">
        <f t="shared" ca="1" si="2192"/>
        <v>1</v>
      </c>
      <c r="NP417" s="7" t="str">
        <f t="shared" ca="1" si="2193"/>
        <v>3</v>
      </c>
      <c r="NQ417" s="7" t="str">
        <f ca="1">IFERROR(IF(NQ416+NP417&gt;NR$4,NQ416,NQ416+NP417),"")</f>
        <v/>
      </c>
      <c r="NR417" s="7">
        <f t="shared" ca="1" si="2247"/>
        <v>0</v>
      </c>
      <c r="NT417">
        <v>419</v>
      </c>
      <c r="NU417" s="7" t="s">
        <v>19</v>
      </c>
      <c r="NV417" s="7" t="str">
        <f t="shared" ca="1" si="1987"/>
        <v/>
      </c>
      <c r="NW417" s="7" t="str">
        <f t="shared" ca="1" si="2194"/>
        <v/>
      </c>
      <c r="NX417" t="str">
        <f ca="1">IFERROR(VLOOKUP(NT417,$K$3:$AK$568,8,FALSE),"")</f>
        <v/>
      </c>
      <c r="NY417" t="str">
        <f ca="1">IFERROR(VLOOKUP(NT417,$K$3:$AK$568,9,FALSE),"")</f>
        <v/>
      </c>
      <c r="NZ417" s="7" t="str">
        <f ca="1">IFERROR(VLOOKUP(NT417,$K$3:$AK$568,27,FALSE),"")</f>
        <v/>
      </c>
      <c r="OB417">
        <v>419</v>
      </c>
      <c r="OC417" s="7" t="s">
        <v>19</v>
      </c>
      <c r="OD417" t="e">
        <f t="shared" ca="1" si="2248"/>
        <v>#N/A</v>
      </c>
      <c r="OE417" s="7" t="str">
        <f t="shared" ca="1" si="2249"/>
        <v/>
      </c>
      <c r="OF417" s="7" t="str">
        <f t="shared" ca="1" si="2250"/>
        <v/>
      </c>
      <c r="OG417" t="str">
        <f t="shared" ca="1" si="2251"/>
        <v/>
      </c>
      <c r="OI417">
        <v>419</v>
      </c>
      <c r="OJ417" s="7" t="s">
        <v>19</v>
      </c>
      <c r="OK417" s="7" t="str">
        <f t="shared" ca="1" si="2252"/>
        <v/>
      </c>
      <c r="OL417" s="7" t="str">
        <f t="shared" ca="1" si="2253"/>
        <v/>
      </c>
      <c r="OM417" t="str">
        <f ca="1">IFERROR(VLOOKUP(OI417,$L$3:$AK$568,7,FALSE),"")</f>
        <v/>
      </c>
      <c r="ON417" t="str">
        <f ca="1">IFERROR(VLOOKUP(OI417,$L$3:$AK$568,8,FALSE),"")</f>
        <v/>
      </c>
      <c r="OO417" s="7" t="str">
        <f ca="1">IFERROR(VLOOKUP(OI417,$L$3:$AK$568,26,FALSE),"")</f>
        <v/>
      </c>
      <c r="OQ417">
        <v>419</v>
      </c>
      <c r="OR417" s="7" t="s">
        <v>19</v>
      </c>
      <c r="OS417" t="e">
        <f t="shared" ca="1" si="2254"/>
        <v>#N/A</v>
      </c>
      <c r="OT417" s="7" t="str">
        <f t="shared" ca="1" si="2255"/>
        <v/>
      </c>
      <c r="OU417" s="7" t="str">
        <f t="shared" ca="1" si="2256"/>
        <v/>
      </c>
      <c r="OV417" t="str">
        <f t="shared" ca="1" si="2257"/>
        <v/>
      </c>
      <c r="OX417">
        <v>419</v>
      </c>
      <c r="OY417" s="7" t="s">
        <v>19</v>
      </c>
      <c r="OZ417" s="7" t="str">
        <f t="shared" ca="1" si="2258"/>
        <v/>
      </c>
      <c r="PA417" s="7" t="str">
        <f t="shared" ca="1" si="2259"/>
        <v/>
      </c>
      <c r="PB417" t="str">
        <f ca="1">IFERROR(VLOOKUP(OX417,$M$3:$AK$568,6,FALSE),"")</f>
        <v/>
      </c>
      <c r="PC417" t="str">
        <f ca="1">IFERROR(VLOOKUP(OX417,$M$3:$AK$568,7,FALSE),"")</f>
        <v/>
      </c>
      <c r="PD417" s="7" t="str">
        <f ca="1">IFERROR(VLOOKUP(OX417,$M$3:$AK$568,25,FALSE),"")</f>
        <v/>
      </c>
      <c r="PF417">
        <v>419</v>
      </c>
      <c r="PG417" s="7" t="s">
        <v>19</v>
      </c>
      <c r="PH417" t="e">
        <f t="shared" ca="1" si="2260"/>
        <v>#N/A</v>
      </c>
      <c r="PI417" s="7" t="str">
        <f t="shared" ca="1" si="2261"/>
        <v/>
      </c>
      <c r="PJ417" s="7" t="str">
        <f t="shared" ca="1" si="2262"/>
        <v/>
      </c>
      <c r="PK417" t="str">
        <f t="shared" ca="1" si="2263"/>
        <v/>
      </c>
      <c r="PM417">
        <v>419</v>
      </c>
      <c r="PN417" s="7" t="s">
        <v>19</v>
      </c>
      <c r="PO417" s="202" t="str">
        <f t="shared" ca="1" si="2264"/>
        <v/>
      </c>
      <c r="PP417" s="7" t="str">
        <f t="shared" ca="1" si="2265"/>
        <v/>
      </c>
      <c r="PQ417" t="str">
        <f ca="1">IFERROR(VLOOKUP(PM417,$G$325:$R$409,12,FALSE),"")</f>
        <v/>
      </c>
      <c r="PR417" t="e">
        <f ca="1">VLOOKUP(PM417,$G$324:$Q$409,11,FALSE)</f>
        <v>#N/A</v>
      </c>
      <c r="PS417" s="7" t="str">
        <f ca="1">VLOOKUP(PQ417,$R$325:$Y$409,8,FALSE)</f>
        <v>- -</v>
      </c>
      <c r="PT417" s="7">
        <f ca="1">ReSt</f>
        <v>-4</v>
      </c>
      <c r="PU417" s="7" t="e">
        <f t="shared" ca="1" si="2266"/>
        <v>#N/A</v>
      </c>
      <c r="PV417" s="7" t="e">
        <f t="shared" ca="1" si="2267"/>
        <v>#N/A</v>
      </c>
      <c r="PW417" s="7" t="str">
        <f ca="1">VLOOKUP(PQ417,$R$325:$AK$409,8,FALSE)</f>
        <v>- -</v>
      </c>
      <c r="PX417" s="7"/>
      <c r="PY417">
        <v>419</v>
      </c>
      <c r="PZ417" s="7" t="s">
        <v>19</v>
      </c>
      <c r="QA417" t="str">
        <f t="shared" ca="1" si="2268"/>
        <v/>
      </c>
      <c r="QB417" s="7" t="str">
        <f t="shared" ca="1" si="2269"/>
        <v/>
      </c>
      <c r="QC417" s="7" t="str">
        <f t="shared" ca="1" si="2270"/>
        <v/>
      </c>
      <c r="QD417" t="str">
        <f t="shared" ca="1" si="2271"/>
        <v/>
      </c>
      <c r="QF417">
        <v>419</v>
      </c>
      <c r="QG417" s="7" t="s">
        <v>19</v>
      </c>
      <c r="QH417" s="7" t="str">
        <f t="shared" ca="1" si="2272"/>
        <v/>
      </c>
      <c r="QI417" s="7" t="e">
        <f t="shared" ca="1" si="2273"/>
        <v>#VALUE!</v>
      </c>
      <c r="QJ417" t="e">
        <f t="shared" ca="1" si="2274"/>
        <v>#N/A</v>
      </c>
      <c r="QK417" s="7" t="e">
        <f t="shared" ca="1" si="2275"/>
        <v>#N/A</v>
      </c>
      <c r="QM417">
        <v>419</v>
      </c>
      <c r="QN417" s="7" t="s">
        <v>19</v>
      </c>
      <c r="QO417" t="str">
        <f t="shared" ca="1" si="2276"/>
        <v/>
      </c>
      <c r="QP417" s="7" t="str">
        <f t="shared" ca="1" si="2277"/>
        <v/>
      </c>
      <c r="QQ417" t="str">
        <f t="shared" ca="1" si="2278"/>
        <v/>
      </c>
    </row>
    <row r="418" spans="1:459" x14ac:dyDescent="0.25">
      <c r="A418" s="240" t="str">
        <f>IF('Character Sheet'!$B$4="Creature","N","Y")</f>
        <v>Y</v>
      </c>
      <c r="C418" s="75"/>
      <c r="D418" s="76"/>
      <c r="F418" s="75"/>
      <c r="G418" s="76"/>
      <c r="I418" s="75"/>
      <c r="J418" s="85"/>
      <c r="K418" s="85">
        <f t="shared" ca="1" si="1951"/>
        <v>7</v>
      </c>
      <c r="L418" s="85">
        <f t="shared" ca="1" si="1924"/>
        <v>7</v>
      </c>
      <c r="M418" s="70">
        <f t="shared" ca="1" si="2288"/>
        <v>18</v>
      </c>
      <c r="O418" s="222">
        <f ca="1">BP418</f>
        <v>299</v>
      </c>
      <c r="Q418" s="7" t="s">
        <v>1759</v>
      </c>
      <c r="R418" s="9" t="s">
        <v>1551</v>
      </c>
      <c r="S418" s="9" t="s">
        <v>2035</v>
      </c>
      <c r="T418" s="61" t="str">
        <f>SUBSTITUTE(IFERROR(IFERROR(VLOOKUP(R418,'[1]Skill Statistics'!$A$3:$C$513,2,FALSE),VLOOKUP(Q418,'[1]Skill Statistics'!$A$3:$C$513,2,FALSE)),T417),"R*","ReSt")</f>
        <v>ReSt/ReSt</v>
      </c>
      <c r="U418" s="61" t="str">
        <f>IFERROR(IFERROR(VLOOKUP(R418,'[1]Skill Statistics'!$A$3:$C$513,3,FALSE),VLOOKUP(Q418,'[1]Skill Statistics'!$A$3:$C$513,3,FALSE)),U417)</f>
        <v>Me</v>
      </c>
      <c r="V418" s="61" t="str">
        <f>IF(ISNUMBER(SEARCH("Category",R418)),"- -",IFERROR(IFERROR(VLOOKUP(Q418,[1]Professions!$A$4:$AM$288,MATCH(Profession,[1]Professions!$A$1:$AM$1,0),FALSE),VLOOKUP(Q418,Calculations!$B$91:$I$95,8,FALSE)),"- -"))</f>
        <v>4 / 6</v>
      </c>
      <c r="W418" s="60">
        <f ca="1">BL418</f>
        <v>0</v>
      </c>
      <c r="X418" s="7">
        <f ca="1">IFERROR(VLOOKUP(R418,$BS$6:$NR$519,MATCH(ActualLevel,$BS$3:$NR$3,0),FALSE),"- -")</f>
        <v>0</v>
      </c>
      <c r="Y418" s="7">
        <f t="shared" ca="1" si="1925"/>
        <v>0</v>
      </c>
      <c r="Z418" s="7">
        <f ca="1">IFERROR(VLOOKUP(Y418,Charts!$BQ$2:$BR$52,2,FALSE),"- -")</f>
        <v>-25</v>
      </c>
      <c r="AA418" s="7">
        <f t="shared" ca="1" si="1599"/>
        <v>-1</v>
      </c>
      <c r="AB418" s="7">
        <f t="shared" ca="1" si="1920"/>
        <v>0</v>
      </c>
      <c r="AC418" s="7"/>
      <c r="AD418" s="7"/>
      <c r="AE418" s="7"/>
      <c r="AF418" s="7"/>
      <c r="AG418" s="7"/>
      <c r="AH418" s="43"/>
      <c r="AI418" s="7"/>
      <c r="AJ418" s="7"/>
      <c r="AK418" s="7">
        <f t="shared" ca="1" si="1600"/>
        <v>-26</v>
      </c>
      <c r="AL418" s="7"/>
      <c r="AM418" s="69">
        <f>IFERROR(VLOOKUP(R418,'[1]Skill Statistics'!$A$3:$AN$513,MATCH(Profession,'[1]Skill Statistics'!$A$2:$AN$2,0),FALSE),0)</f>
        <v>0</v>
      </c>
      <c r="AN418" s="85">
        <f>IFERROR(VLOOKUP(Q418,'[1]Skill Statistics'!$A$3:$BK$513,MATCH(Archetype,'[1]Skill Statistics'!$A$2:$BK$2,0),FALSE),0)</f>
        <v>0</v>
      </c>
      <c r="AO418" s="85">
        <f>IFERROR(VLOOKUP(Q418,'[1]Skill Statistics'!$A$3:$BB$513,MATCH(Race,'[1]Skill Statistics'!$A$2:$BB$2,0),FALSE),0)</f>
        <v>0</v>
      </c>
      <c r="AP418" s="85">
        <f t="shared" ca="1" si="2195"/>
        <v>-0.1</v>
      </c>
      <c r="AQ418" s="70"/>
      <c r="AS418" s="69">
        <f>IFERROR(VLOOKUP(Q418,'[1]Professional Skills'!$A$4:$AM$288,MATCH(Profession,'[1]Professional Skills'!$A$3:$AM$3,0),FALSE),"- -")</f>
        <v>0</v>
      </c>
      <c r="AT418" t="s">
        <v>1812</v>
      </c>
      <c r="AU418" s="7" t="str">
        <f t="shared" si="1922"/>
        <v/>
      </c>
      <c r="AV418" s="7">
        <f t="shared" ca="1" si="1921"/>
        <v>0</v>
      </c>
      <c r="AW418" t="str">
        <f t="shared" si="2279"/>
        <v/>
      </c>
      <c r="AX418" t="str">
        <f>IFERROR(_xlfn.RANK.EQ(AW418,$AW$5:$AW$568),"")</f>
        <v/>
      </c>
      <c r="AY418">
        <f t="shared" si="1595"/>
        <v>0</v>
      </c>
      <c r="AZ418" s="70" t="str">
        <f t="shared" si="1601"/>
        <v/>
      </c>
      <c r="BB418" s="69" t="str">
        <f>IFERROR(IF(Q418="Language",VLOOKUP(R418,[1]Cultures!$B$4:$N$218,MATCH(Culture,[1]Cultures!$B$3:$N$3,0),FALSE),VLOOKUP(Q418,[1]Cultures!$B$4:$O$212,MATCH(Culture,[1]Cultures!$B$3:$O$3,0),FALSE)),"- -")</f>
        <v>- -</v>
      </c>
      <c r="BC418" t="s">
        <v>1812</v>
      </c>
      <c r="BD418">
        <f t="shared" ca="1" si="1899"/>
        <v>0.14639999564293171</v>
      </c>
      <c r="BE418">
        <f t="shared" ca="1" si="2280"/>
        <v>4.6399995642931707E-2</v>
      </c>
      <c r="BH418">
        <f ca="1">_xlfn.RANK.EQ(BE418,$BE$411:$BE$418)</f>
        <v>7</v>
      </c>
      <c r="BI418" s="7">
        <f ca="1">IFERROR(IF(BH418=1,IF(BB418=1,1,IF(BB418=2,2,IF(BH418=2,IF(BB418=3,1,IF(BB418&gt;=4,2,IF(BH418=3,IF(BB418=5,1,IF(BB418&gt;=6,2,IF(BH418=4,IF(BB418=7,1,IF(BB418&gt;=8,2,IF(BH418=5,IF(BB418=9,1,IF(BB418&gt;=10,2,0)),0))),0))),0))),0))),0)+(IF(BC418="*",0,BB418)),"- -")</f>
        <v>0</v>
      </c>
      <c r="BK418" s="7"/>
      <c r="BL418" s="70">
        <f ca="1">IF(V418="- -","- -",SUM(BI418:BK418))</f>
        <v>0</v>
      </c>
      <c r="BN418" s="69">
        <f>IFERROR(VLOOKUP(V418,Charts!$BT$2:$BV$14,3,FALSE),"- -")</f>
        <v>0.53846153846153844</v>
      </c>
      <c r="BO418" s="85">
        <f t="shared" ca="1" si="2196"/>
        <v>1.2957141750567351</v>
      </c>
      <c r="BP418" s="70">
        <f t="shared" ca="1" si="2281"/>
        <v>299</v>
      </c>
      <c r="BR418" s="7">
        <v>417</v>
      </c>
      <c r="BS418" s="9" t="str">
        <f ca="1">VLOOKUP(BR418,$O$3:$R$568,4,FALSE)</f>
        <v>Wind Instrument</v>
      </c>
      <c r="BT418" s="7" t="str">
        <f ca="1">VLOOKUP(BS418,$R$3:$V$568,5,FALSE)</f>
        <v>3 / 4</v>
      </c>
      <c r="BU418" s="7">
        <f ca="1">VLOOKUP(BT418,Charts!$BT$2:$BV$14,3,FALSE)</f>
        <v>0.69230769230769229</v>
      </c>
      <c r="BV418" s="7" t="str">
        <f t="shared" ca="1" si="1988"/>
        <v>3</v>
      </c>
      <c r="BW418" s="7" t="str">
        <f t="shared" ca="1" si="1989"/>
        <v>4</v>
      </c>
      <c r="BY418" s="7">
        <f t="shared" ca="1" si="1990"/>
        <v>0.66557892303937438</v>
      </c>
      <c r="BZ418" s="7">
        <f t="shared" ca="1" si="1991"/>
        <v>2.6728769268317909E-2</v>
      </c>
      <c r="CA418" s="7">
        <f t="shared" ca="1" si="1992"/>
        <v>1</v>
      </c>
      <c r="CB418" s="7" t="str">
        <f t="shared" ca="1" si="1993"/>
        <v>3</v>
      </c>
      <c r="CC418" s="7" t="str">
        <f ca="1">IFERROR(IF(CC417+CB418&gt;CD$4,CC417,CC417+CB418),"")</f>
        <v/>
      </c>
      <c r="CD418" s="7">
        <f t="shared" ca="1" si="2197"/>
        <v>0</v>
      </c>
      <c r="CE418" s="7">
        <f t="shared" ca="1" si="1994"/>
        <v>0.19952984407779994</v>
      </c>
      <c r="CF418" s="7">
        <f t="shared" ca="1" si="1995"/>
        <v>0.49277784822989235</v>
      </c>
      <c r="CG418" s="7">
        <f t="shared" ca="1" si="1996"/>
        <v>1</v>
      </c>
      <c r="CH418" s="7" t="str">
        <f t="shared" ca="1" si="1997"/>
        <v>3</v>
      </c>
      <c r="CI418" s="7" t="str">
        <f ca="1">IFERROR(IF(CI417+CH418&gt;CJ$4,CI417,CI417+CH418),"")</f>
        <v/>
      </c>
      <c r="CJ418" s="7">
        <f t="shared" ca="1" si="2198"/>
        <v>0</v>
      </c>
      <c r="CK418" s="7">
        <f t="shared" ca="1" si="1998"/>
        <v>0.51782347818782759</v>
      </c>
      <c r="CL418" s="7">
        <f t="shared" ca="1" si="1999"/>
        <v>0.1744842141198647</v>
      </c>
      <c r="CM418" s="7">
        <f t="shared" ca="1" si="2000"/>
        <v>1</v>
      </c>
      <c r="CN418" s="7" t="str">
        <f t="shared" ca="1" si="2001"/>
        <v>3</v>
      </c>
      <c r="CO418" s="7" t="str">
        <f ca="1">IFERROR(IF(CO417+CN418&gt;CP$4,CO417,CO417+CN418),"")</f>
        <v/>
      </c>
      <c r="CP418" s="7">
        <f t="shared" ca="1" si="2199"/>
        <v>0</v>
      </c>
      <c r="CQ418" s="7">
        <f t="shared" ca="1" si="2002"/>
        <v>0.17614432416724413</v>
      </c>
      <c r="CR418" s="7">
        <f t="shared" ca="1" si="2003"/>
        <v>0.51616336814044816</v>
      </c>
      <c r="CS418" s="7">
        <f t="shared" ca="1" si="2004"/>
        <v>1</v>
      </c>
      <c r="CT418" s="7" t="str">
        <f t="shared" ca="1" si="2005"/>
        <v>3</v>
      </c>
      <c r="CU418" s="7" t="str">
        <f ca="1">IFERROR(IF(CU417+CT418&gt;CV$4,CU417,CU417+CT418),"")</f>
        <v/>
      </c>
      <c r="CV418" s="7">
        <f t="shared" ca="1" si="2200"/>
        <v>0</v>
      </c>
      <c r="CW418" s="7">
        <f t="shared" ca="1" si="2006"/>
        <v>0.62436001580517619</v>
      </c>
      <c r="CX418" s="7">
        <f t="shared" ca="1" si="2007"/>
        <v>6.7947676502516097E-2</v>
      </c>
      <c r="CY418" s="7">
        <f t="shared" ca="1" si="2008"/>
        <v>1</v>
      </c>
      <c r="CZ418" s="7" t="str">
        <f t="shared" ca="1" si="2009"/>
        <v>3</v>
      </c>
      <c r="DA418" s="7" t="str">
        <f ca="1">IFERROR(IF(DA417+CZ418&gt;DB$4,DA417,DA417+CZ418),"")</f>
        <v/>
      </c>
      <c r="DB418" s="7">
        <f t="shared" ca="1" si="2201"/>
        <v>0</v>
      </c>
      <c r="DC418" s="7">
        <f t="shared" ca="1" si="2010"/>
        <v>0.12722596325854696</v>
      </c>
      <c r="DD418" s="7">
        <f t="shared" ca="1" si="2011"/>
        <v>0.56508172904914533</v>
      </c>
      <c r="DE418" s="7">
        <f t="shared" ca="1" si="2012"/>
        <v>1</v>
      </c>
      <c r="DF418" s="7" t="str">
        <f t="shared" ca="1" si="2013"/>
        <v>3</v>
      </c>
      <c r="DG418" s="7" t="str">
        <f ca="1">IFERROR(IF(DG417+DF418&gt;DH$4,DG417,DG417+DF418),"")</f>
        <v/>
      </c>
      <c r="DH418" s="7">
        <f t="shared" ca="1" si="2202"/>
        <v>0</v>
      </c>
      <c r="DI418" s="7">
        <f t="shared" ca="1" si="2014"/>
        <v>0.71778508725593626</v>
      </c>
      <c r="DJ418" s="7">
        <f t="shared" ca="1" si="2015"/>
        <v>-2.547739494824397E-2</v>
      </c>
      <c r="DK418" s="7">
        <f t="shared" ca="1" si="2016"/>
        <v>0</v>
      </c>
      <c r="DL418" s="7">
        <f t="shared" ca="1" si="2017"/>
        <v>0</v>
      </c>
      <c r="DM418" s="7" t="str">
        <f ca="1">IFERROR(IF(DM417+DL418&gt;DN$4,DM417,DM417+DL418),"")</f>
        <v/>
      </c>
      <c r="DN418" s="7">
        <f t="shared" ca="1" si="2203"/>
        <v>0</v>
      </c>
      <c r="DO418" s="7">
        <f t="shared" ca="1" si="2018"/>
        <v>0.66286881733001624</v>
      </c>
      <c r="DP418" s="7">
        <f t="shared" ca="1" si="2019"/>
        <v>2.9438874977676055E-2</v>
      </c>
      <c r="DQ418" s="7">
        <f t="shared" ca="1" si="2020"/>
        <v>1</v>
      </c>
      <c r="DR418" s="7" t="str">
        <f t="shared" ca="1" si="2021"/>
        <v>3</v>
      </c>
      <c r="DS418" s="7" t="str">
        <f ca="1">IFERROR(IF(DS417+DR418&gt;DT$4,DS417,DS417+DR418),"")</f>
        <v/>
      </c>
      <c r="DT418" s="7">
        <f t="shared" ca="1" si="2204"/>
        <v>0</v>
      </c>
      <c r="DU418" s="7">
        <f t="shared" ca="1" si="2022"/>
        <v>0.28699919423789755</v>
      </c>
      <c r="DV418" s="7">
        <f t="shared" ca="1" si="2023"/>
        <v>0.40530849806979474</v>
      </c>
      <c r="DW418" s="7">
        <f t="shared" ca="1" si="2024"/>
        <v>1</v>
      </c>
      <c r="DX418" s="7" t="str">
        <f t="shared" ca="1" si="2025"/>
        <v>3</v>
      </c>
      <c r="DY418" s="7" t="str">
        <f ca="1">IFERROR(IF(DY417+DX418&gt;DZ$4,DY417,DY417+DX418),"")</f>
        <v/>
      </c>
      <c r="DZ418" s="7">
        <f t="shared" ca="1" si="2205"/>
        <v>0</v>
      </c>
      <c r="EA418" s="7">
        <f t="shared" ca="1" si="2026"/>
        <v>0.54656561511605917</v>
      </c>
      <c r="EB418" s="7">
        <f t="shared" ca="1" si="2027"/>
        <v>0.14574207719163312</v>
      </c>
      <c r="EC418" s="7">
        <f t="shared" ca="1" si="2028"/>
        <v>1</v>
      </c>
      <c r="ED418" s="7" t="str">
        <f t="shared" ca="1" si="2029"/>
        <v>3</v>
      </c>
      <c r="EE418" s="7" t="str">
        <f ca="1">IFERROR(IF(EE417+ED418&gt;EF$4,EE417,EE417+ED418),"")</f>
        <v/>
      </c>
      <c r="EF418" s="7">
        <f t="shared" ca="1" si="2206"/>
        <v>0</v>
      </c>
      <c r="EG418" s="7">
        <f t="shared" ca="1" si="2030"/>
        <v>0.76098037188354795</v>
      </c>
      <c r="EH418" s="7">
        <f t="shared" ca="1" si="2031"/>
        <v>-6.8672679575855655E-2</v>
      </c>
      <c r="EI418" s="7">
        <f t="shared" ca="1" si="2032"/>
        <v>0</v>
      </c>
      <c r="EJ418" s="7">
        <f t="shared" ca="1" si="2033"/>
        <v>0</v>
      </c>
      <c r="EK418" s="7" t="str">
        <f ca="1">IFERROR(IF(EK417+EJ418&gt;EL$4,EK417,EK417+EJ418),"")</f>
        <v/>
      </c>
      <c r="EL418" s="7">
        <f t="shared" ca="1" si="2207"/>
        <v>0</v>
      </c>
      <c r="EM418" s="7">
        <f t="shared" ca="1" si="2034"/>
        <v>0.41249025173854048</v>
      </c>
      <c r="EN418" s="7">
        <f t="shared" ca="1" si="2035"/>
        <v>0.27981744056915181</v>
      </c>
      <c r="EO418" s="7">
        <f t="shared" ca="1" si="2036"/>
        <v>1</v>
      </c>
      <c r="EP418" s="7" t="str">
        <f t="shared" ca="1" si="2037"/>
        <v>3</v>
      </c>
      <c r="EQ418" s="7" t="str">
        <f ca="1">IFERROR(IF(EQ417+EP418&gt;ER$4,EQ417,EQ417+EP418),"")</f>
        <v/>
      </c>
      <c r="ER418" s="7">
        <f t="shared" ca="1" si="2208"/>
        <v>0</v>
      </c>
      <c r="ES418" s="7">
        <f t="shared" ca="1" si="2038"/>
        <v>0.65291032940062776</v>
      </c>
      <c r="ET418" s="7">
        <f t="shared" ca="1" si="2039"/>
        <v>3.9397362907064526E-2</v>
      </c>
      <c r="EU418" s="7">
        <f t="shared" ca="1" si="2040"/>
        <v>1</v>
      </c>
      <c r="EV418" s="7" t="str">
        <f t="shared" ca="1" si="2041"/>
        <v>3</v>
      </c>
      <c r="EW418" s="7" t="str">
        <f ca="1">IFERROR(IF(EW417+EV418&gt;EX$4,EW417,EW417+EV418),"")</f>
        <v/>
      </c>
      <c r="EX418" s="7">
        <f t="shared" ca="1" si="2209"/>
        <v>0</v>
      </c>
      <c r="EY418" s="7">
        <f t="shared" ca="1" si="2042"/>
        <v>0.76797549589235092</v>
      </c>
      <c r="EZ418" s="7">
        <f t="shared" ca="1" si="2043"/>
        <v>-7.5667803584658633E-2</v>
      </c>
      <c r="FA418" s="7">
        <f t="shared" ca="1" si="2044"/>
        <v>0</v>
      </c>
      <c r="FB418" s="7">
        <f t="shared" ca="1" si="2045"/>
        <v>0</v>
      </c>
      <c r="FC418" s="7" t="str">
        <f ca="1">IFERROR(IF(FC417+FB418&gt;FD$4,FC417,FC417+FB418),"")</f>
        <v/>
      </c>
      <c r="FD418" s="7">
        <f t="shared" ca="1" si="2210"/>
        <v>0</v>
      </c>
      <c r="FE418" s="7">
        <f t="shared" ca="1" si="2046"/>
        <v>0.33901513219660617</v>
      </c>
      <c r="FF418" s="7">
        <f t="shared" ca="1" si="2047"/>
        <v>0.35329256011108612</v>
      </c>
      <c r="FG418" s="7">
        <f t="shared" ca="1" si="2048"/>
        <v>1</v>
      </c>
      <c r="FH418" s="7" t="str">
        <f t="shared" ca="1" si="2049"/>
        <v>3</v>
      </c>
      <c r="FI418" s="7" t="str">
        <f ca="1">IFERROR(IF(FI417+FH418&gt;FJ$4,FI417,FI417+FH418),"")</f>
        <v/>
      </c>
      <c r="FJ418" s="7">
        <f t="shared" ca="1" si="2211"/>
        <v>0</v>
      </c>
      <c r="FK418" s="7">
        <f t="shared" ca="1" si="2050"/>
        <v>0.20646790618002253</v>
      </c>
      <c r="FL418" s="7">
        <f t="shared" ca="1" si="2051"/>
        <v>0.48583978612766976</v>
      </c>
      <c r="FM418" s="7">
        <f t="shared" ca="1" si="2052"/>
        <v>1</v>
      </c>
      <c r="FN418" s="7" t="str">
        <f t="shared" ca="1" si="2053"/>
        <v>3</v>
      </c>
      <c r="FO418" s="7" t="str">
        <f ca="1">IFERROR(IF(FO417+FN418&gt;FP$4,FO417,FO417+FN418),"")</f>
        <v/>
      </c>
      <c r="FP418" s="7">
        <f t="shared" ca="1" si="2212"/>
        <v>0</v>
      </c>
      <c r="FQ418" s="7">
        <f t="shared" ca="1" si="2054"/>
        <v>0.2747093222720477</v>
      </c>
      <c r="FR418" s="7">
        <f t="shared" ca="1" si="2055"/>
        <v>0.41759837003564459</v>
      </c>
      <c r="FS418" s="7">
        <f t="shared" ca="1" si="2056"/>
        <v>1</v>
      </c>
      <c r="FT418" s="7" t="str">
        <f t="shared" ca="1" si="2057"/>
        <v>3</v>
      </c>
      <c r="FU418" s="7" t="str">
        <f ca="1">IFERROR(IF(FU417+FT418&gt;FV$4,FU417,FU417+FT418),"")</f>
        <v/>
      </c>
      <c r="FV418" s="7">
        <f t="shared" ca="1" si="2213"/>
        <v>0</v>
      </c>
      <c r="FW418" s="7">
        <f t="shared" ca="1" si="2058"/>
        <v>0.2076971133179859</v>
      </c>
      <c r="FX418" s="7">
        <f t="shared" ca="1" si="2059"/>
        <v>0.48461057898970639</v>
      </c>
      <c r="FY418" s="7">
        <f t="shared" ca="1" si="2060"/>
        <v>1</v>
      </c>
      <c r="FZ418" s="7" t="str">
        <f t="shared" ca="1" si="2061"/>
        <v>3</v>
      </c>
      <c r="GA418" s="7" t="str">
        <f ca="1">IFERROR(IF(GA417+FZ418&gt;GB$4,GA417,GA417+FZ418),"")</f>
        <v/>
      </c>
      <c r="GB418" s="7">
        <f t="shared" ca="1" si="2214"/>
        <v>0</v>
      </c>
      <c r="GC418" s="7">
        <f t="shared" ca="1" si="2062"/>
        <v>1.9678148253721051E-2</v>
      </c>
      <c r="GD418" s="7">
        <f t="shared" ca="1" si="2063"/>
        <v>0.67262954405397124</v>
      </c>
      <c r="GE418" s="7">
        <f t="shared" ca="1" si="2064"/>
        <v>1</v>
      </c>
      <c r="GF418" s="7" t="str">
        <f t="shared" ca="1" si="2065"/>
        <v>3</v>
      </c>
      <c r="GG418" s="7" t="str">
        <f ca="1">IFERROR(IF(GG417+GF418&gt;GH$4,GG417,GG417+GF418),"")</f>
        <v/>
      </c>
      <c r="GH418" s="7">
        <f t="shared" ca="1" si="2215"/>
        <v>0</v>
      </c>
      <c r="GI418" s="7">
        <f t="shared" ca="1" si="2066"/>
        <v>0.9045459797512122</v>
      </c>
      <c r="GJ418" s="7">
        <f t="shared" ca="1" si="2067"/>
        <v>-0.21223828744351991</v>
      </c>
      <c r="GK418" s="7">
        <f t="shared" ca="1" si="2068"/>
        <v>0</v>
      </c>
      <c r="GL418" s="7">
        <f t="shared" ca="1" si="2069"/>
        <v>0</v>
      </c>
      <c r="GM418" s="7" t="str">
        <f ca="1">IFERROR(IF(GM417+GL418&gt;GN$4,GM417,GM417+GL418),"")</f>
        <v/>
      </c>
      <c r="GN418" s="7">
        <f t="shared" ca="1" si="2216"/>
        <v>0</v>
      </c>
      <c r="GO418" s="7">
        <f t="shared" ca="1" si="2070"/>
        <v>0.87999261245207516</v>
      </c>
      <c r="GP418" s="7">
        <f t="shared" ca="1" si="2071"/>
        <v>-0.18768492014438287</v>
      </c>
      <c r="GQ418" s="7">
        <f t="shared" ca="1" si="2072"/>
        <v>0</v>
      </c>
      <c r="GR418" s="7">
        <f t="shared" ca="1" si="2073"/>
        <v>0</v>
      </c>
      <c r="GS418" s="7" t="str">
        <f ca="1">IFERROR(IF(GS417+GR418&gt;GT$4,GS417,GS417+GR418),"")</f>
        <v/>
      </c>
      <c r="GT418" s="7">
        <f t="shared" ca="1" si="2217"/>
        <v>0</v>
      </c>
      <c r="GU418" s="7">
        <f t="shared" ca="1" si="2074"/>
        <v>5.2357547442293595E-2</v>
      </c>
      <c r="GV418" s="7">
        <f t="shared" ca="1" si="2075"/>
        <v>0.6399501448653987</v>
      </c>
      <c r="GW418" s="7">
        <f t="shared" ca="1" si="2076"/>
        <v>1</v>
      </c>
      <c r="GX418" s="7" t="str">
        <f t="shared" ca="1" si="2077"/>
        <v>3</v>
      </c>
      <c r="GY418" s="7" t="str">
        <f ca="1">IFERROR(IF(GY417+GX418&gt;GZ$4,GY417,GY417+GX418),"")</f>
        <v/>
      </c>
      <c r="GZ418" s="7">
        <f t="shared" ca="1" si="2218"/>
        <v>0</v>
      </c>
      <c r="HA418" s="7">
        <f t="shared" ca="1" si="2078"/>
        <v>0.43816373502450401</v>
      </c>
      <c r="HB418" s="7">
        <f t="shared" ca="1" si="2079"/>
        <v>0.25414395728318828</v>
      </c>
      <c r="HC418" s="7">
        <f t="shared" ca="1" si="2080"/>
        <v>1</v>
      </c>
      <c r="HD418" s="7" t="str">
        <f t="shared" ca="1" si="2081"/>
        <v>3</v>
      </c>
      <c r="HE418" s="7" t="str">
        <f ca="1">IFERROR(IF(HE417+HD418&gt;HF$4,HE417,HE417+HD418),"")</f>
        <v/>
      </c>
      <c r="HF418" s="7">
        <f t="shared" ca="1" si="2219"/>
        <v>0</v>
      </c>
      <c r="HG418" s="7">
        <f t="shared" ca="1" si="2082"/>
        <v>0.31252934276985667</v>
      </c>
      <c r="HH418" s="7">
        <f t="shared" ca="1" si="2083"/>
        <v>0.37977834953783562</v>
      </c>
      <c r="HI418" s="7">
        <f t="shared" ca="1" si="2084"/>
        <v>1</v>
      </c>
      <c r="HJ418" s="7" t="str">
        <f t="shared" ca="1" si="2085"/>
        <v>3</v>
      </c>
      <c r="HK418" s="7" t="str">
        <f ca="1">IFERROR(IF(HK417+HJ418&gt;HL$4,HK417,HK417+HJ418),"")</f>
        <v/>
      </c>
      <c r="HL418" s="7">
        <f t="shared" ca="1" si="2220"/>
        <v>0</v>
      </c>
      <c r="HM418" s="7">
        <f t="shared" ca="1" si="2086"/>
        <v>0.18928457531993115</v>
      </c>
      <c r="HN418" s="7">
        <f t="shared" ca="1" si="2087"/>
        <v>0.50302311698776114</v>
      </c>
      <c r="HO418" s="7">
        <f t="shared" ca="1" si="2088"/>
        <v>1</v>
      </c>
      <c r="HP418" s="7" t="str">
        <f t="shared" ca="1" si="2089"/>
        <v>3</v>
      </c>
      <c r="HQ418" s="7" t="str">
        <f ca="1">IFERROR(IF(HQ417+HP418&gt;HR$4,HQ417,HQ417+HP418),"")</f>
        <v/>
      </c>
      <c r="HR418" s="7">
        <f t="shared" ca="1" si="2221"/>
        <v>0</v>
      </c>
      <c r="HS418" s="7">
        <f t="shared" ca="1" si="2090"/>
        <v>0.8364129592981101</v>
      </c>
      <c r="HT418" s="7">
        <f t="shared" ca="1" si="2091"/>
        <v>-0.14410526699041781</v>
      </c>
      <c r="HU418" s="7">
        <f t="shared" ca="1" si="2092"/>
        <v>0</v>
      </c>
      <c r="HV418" s="7">
        <f t="shared" ca="1" si="2093"/>
        <v>0</v>
      </c>
      <c r="HW418" s="7" t="str">
        <f ca="1">IFERROR(IF(HW417+HV418&gt;HX$4,HW417,HW417+HV418),"")</f>
        <v/>
      </c>
      <c r="HX418" s="7">
        <f t="shared" ca="1" si="2222"/>
        <v>0</v>
      </c>
      <c r="HY418" s="7">
        <f t="shared" ca="1" si="2094"/>
        <v>3.405080237483693E-2</v>
      </c>
      <c r="HZ418" s="7">
        <f t="shared" ca="1" si="2095"/>
        <v>0.65825688993285536</v>
      </c>
      <c r="IA418" s="7">
        <f t="shared" ca="1" si="2096"/>
        <v>1</v>
      </c>
      <c r="IB418" s="7" t="str">
        <f t="shared" ca="1" si="2097"/>
        <v>3</v>
      </c>
      <c r="IC418" s="7" t="str">
        <f ca="1">IFERROR(IF(IC417+IB418&gt;ID$4,IC417,IC417+IB418),"")</f>
        <v/>
      </c>
      <c r="ID418" s="7">
        <f t="shared" ca="1" si="2223"/>
        <v>0</v>
      </c>
      <c r="IE418" s="7">
        <f t="shared" ca="1" si="2098"/>
        <v>0.95783762510953241</v>
      </c>
      <c r="IF418" s="7">
        <f t="shared" ca="1" si="2099"/>
        <v>-0.26552993280184012</v>
      </c>
      <c r="IG418" s="7">
        <f t="shared" ca="1" si="2100"/>
        <v>0</v>
      </c>
      <c r="IH418" s="7">
        <f t="shared" ca="1" si="2101"/>
        <v>0</v>
      </c>
      <c r="II418" s="7" t="str">
        <f ca="1">IFERROR(IF(II417+IH418&gt;IJ$4,II417,II417+IH418),"")</f>
        <v/>
      </c>
      <c r="IJ418" s="7">
        <f t="shared" ca="1" si="2224"/>
        <v>0</v>
      </c>
      <c r="IK418" s="7">
        <f t="shared" ca="1" si="2102"/>
        <v>0.64118573066860984</v>
      </c>
      <c r="IL418" s="7">
        <f t="shared" ca="1" si="2103"/>
        <v>5.1121961639082447E-2</v>
      </c>
      <c r="IM418" s="7">
        <f t="shared" ca="1" si="2104"/>
        <v>1</v>
      </c>
      <c r="IN418" s="7" t="str">
        <f t="shared" ca="1" si="2105"/>
        <v>3</v>
      </c>
      <c r="IO418" s="7" t="str">
        <f ca="1">IFERROR(IF(IO417+IN418&gt;IP$4,IO417,IO417+IN418),"")</f>
        <v/>
      </c>
      <c r="IP418" s="7">
        <f t="shared" ca="1" si="2225"/>
        <v>0</v>
      </c>
      <c r="IQ418" s="7">
        <f t="shared" ca="1" si="2106"/>
        <v>0.60427488635433935</v>
      </c>
      <c r="IR418" s="7">
        <f t="shared" ca="1" si="2107"/>
        <v>8.8032805953352944E-2</v>
      </c>
      <c r="IS418" s="7">
        <f t="shared" ca="1" si="2108"/>
        <v>1</v>
      </c>
      <c r="IT418" s="7" t="str">
        <f t="shared" ca="1" si="2109"/>
        <v>3</v>
      </c>
      <c r="IU418" s="7" t="str">
        <f ca="1">IFERROR(IF(IU417+IT418&gt;IV$4,IU417,IU417+IT418),"")</f>
        <v/>
      </c>
      <c r="IV418" s="7">
        <f t="shared" ca="1" si="2226"/>
        <v>0</v>
      </c>
      <c r="IW418" s="7">
        <f t="shared" ca="1" si="2110"/>
        <v>0.20716149660469341</v>
      </c>
      <c r="IX418" s="7">
        <f t="shared" ca="1" si="2111"/>
        <v>0.48514619570299888</v>
      </c>
      <c r="IY418" s="7">
        <f t="shared" ca="1" si="2112"/>
        <v>1</v>
      </c>
      <c r="IZ418" s="7" t="str">
        <f t="shared" ca="1" si="2113"/>
        <v>3</v>
      </c>
      <c r="JA418" s="7" t="str">
        <f ca="1">IFERROR(IF(JA417+IZ418&gt;JB$4,JA417,JA417+IZ418),"")</f>
        <v/>
      </c>
      <c r="JB418" s="7">
        <f t="shared" ca="1" si="2227"/>
        <v>0</v>
      </c>
      <c r="JC418" s="7">
        <f t="shared" ca="1" si="2114"/>
        <v>0.7866536298530602</v>
      </c>
      <c r="JD418" s="7">
        <f t="shared" ca="1" si="2115"/>
        <v>-9.4345937545367908E-2</v>
      </c>
      <c r="JE418" s="7">
        <f t="shared" ca="1" si="2116"/>
        <v>0</v>
      </c>
      <c r="JF418" s="7">
        <f t="shared" ca="1" si="2117"/>
        <v>0</v>
      </c>
      <c r="JG418" s="7" t="str">
        <f ca="1">IFERROR(IF(JG417+JF418&gt;JH$4,JG417,JG417+JF418),"")</f>
        <v/>
      </c>
      <c r="JH418" s="7">
        <f t="shared" ca="1" si="2228"/>
        <v>0</v>
      </c>
      <c r="JI418" s="7">
        <f t="shared" ca="1" si="2118"/>
        <v>0.38385864788944779</v>
      </c>
      <c r="JJ418" s="7">
        <f t="shared" ca="1" si="2119"/>
        <v>0.3084490444182445</v>
      </c>
      <c r="JK418" s="7">
        <f t="shared" ca="1" si="2120"/>
        <v>1</v>
      </c>
      <c r="JL418" s="7" t="str">
        <f t="shared" ca="1" si="2121"/>
        <v>3</v>
      </c>
      <c r="JM418" s="7" t="str">
        <f ca="1">IFERROR(IF(JM417+JL418&gt;JN$4,JM417,JM417+JL418),"")</f>
        <v/>
      </c>
      <c r="JN418" s="7">
        <f t="shared" ca="1" si="2229"/>
        <v>0</v>
      </c>
      <c r="JO418" s="7">
        <f t="shared" ca="1" si="2122"/>
        <v>0.60397722656121222</v>
      </c>
      <c r="JP418" s="7">
        <f t="shared" ca="1" si="2123"/>
        <v>8.8330465746480069E-2</v>
      </c>
      <c r="JQ418" s="7">
        <f t="shared" ca="1" si="2124"/>
        <v>1</v>
      </c>
      <c r="JR418" s="7" t="str">
        <f t="shared" ca="1" si="2125"/>
        <v>3</v>
      </c>
      <c r="JS418" s="7" t="str">
        <f ca="1">IFERROR(IF(JS417+JR418&gt;JT$4,JS417,JS417+JR418),"")</f>
        <v/>
      </c>
      <c r="JT418" s="7">
        <f t="shared" ca="1" si="2230"/>
        <v>0</v>
      </c>
      <c r="JU418" s="7">
        <f t="shared" ca="1" si="2126"/>
        <v>0.37728027352966154</v>
      </c>
      <c r="JV418" s="7">
        <f t="shared" ca="1" si="2127"/>
        <v>0.31502741877803075</v>
      </c>
      <c r="JW418" s="7">
        <f t="shared" ca="1" si="2128"/>
        <v>1</v>
      </c>
      <c r="JX418" s="7" t="str">
        <f t="shared" ca="1" si="2129"/>
        <v>3</v>
      </c>
      <c r="JY418" s="7" t="str">
        <f ca="1">IFERROR(IF(JY417+JX418&gt;JZ$4,JY417,JY417+JX418),"")</f>
        <v/>
      </c>
      <c r="JZ418" s="7">
        <f t="shared" ca="1" si="2231"/>
        <v>0</v>
      </c>
      <c r="KA418" s="7">
        <f t="shared" ca="1" si="2130"/>
        <v>0.44796742359759745</v>
      </c>
      <c r="KB418" s="7">
        <f t="shared" ca="1" si="2131"/>
        <v>0.24434026871009484</v>
      </c>
      <c r="KC418" s="7">
        <f t="shared" ca="1" si="2132"/>
        <v>1</v>
      </c>
      <c r="KD418" s="7" t="str">
        <f t="shared" ca="1" si="2133"/>
        <v>3</v>
      </c>
      <c r="KE418" s="7" t="str">
        <f ca="1">IFERROR(IF(KE417+KD418&gt;KF$4,KE417,KE417+KD418),"")</f>
        <v/>
      </c>
      <c r="KF418" s="7">
        <f t="shared" ca="1" si="2232"/>
        <v>0</v>
      </c>
      <c r="KG418" s="7">
        <f t="shared" ca="1" si="2134"/>
        <v>0.69923155503096379</v>
      </c>
      <c r="KH418" s="7">
        <f t="shared" ca="1" si="2135"/>
        <v>-6.9238627232715011E-3</v>
      </c>
      <c r="KI418" s="7">
        <f t="shared" ca="1" si="2136"/>
        <v>0</v>
      </c>
      <c r="KJ418" s="7">
        <f t="shared" ca="1" si="2137"/>
        <v>0</v>
      </c>
      <c r="KK418" s="7" t="str">
        <f ca="1">IFERROR(IF(KK417+KJ418&gt;KL$4,KK417,KK417+KJ418),"")</f>
        <v/>
      </c>
      <c r="KL418" s="7">
        <f t="shared" ca="1" si="2233"/>
        <v>0</v>
      </c>
      <c r="KM418" s="7">
        <f t="shared" ca="1" si="2138"/>
        <v>0.11927101894919656</v>
      </c>
      <c r="KN418" s="7">
        <f t="shared" ca="1" si="2139"/>
        <v>0.57303667335849573</v>
      </c>
      <c r="KO418" s="7">
        <f t="shared" ca="1" si="2140"/>
        <v>1</v>
      </c>
      <c r="KP418" s="7" t="str">
        <f t="shared" ca="1" si="2141"/>
        <v>3</v>
      </c>
      <c r="KQ418" s="7" t="str">
        <f ca="1">IFERROR(IF(KQ417+KP418&gt;KR$4,KQ417,KQ417+KP418),"")</f>
        <v/>
      </c>
      <c r="KR418" s="7">
        <f t="shared" ca="1" si="2234"/>
        <v>0</v>
      </c>
      <c r="KS418" s="7">
        <f t="shared" ca="1" si="2142"/>
        <v>0.33914602197447297</v>
      </c>
      <c r="KT418" s="7">
        <f t="shared" ca="1" si="2143"/>
        <v>0.35316167033321932</v>
      </c>
      <c r="KU418" s="7">
        <f t="shared" ca="1" si="2144"/>
        <v>1</v>
      </c>
      <c r="KV418" s="7" t="str">
        <f t="shared" ca="1" si="2145"/>
        <v>3</v>
      </c>
      <c r="KW418" s="7" t="str">
        <f ca="1">IFERROR(IF(KW417+KV418&gt;KX$4,KW417,KW417+KV418),"")</f>
        <v/>
      </c>
      <c r="KX418" s="7">
        <f t="shared" ca="1" si="2235"/>
        <v>0</v>
      </c>
      <c r="KY418" s="7">
        <f t="shared" ca="1" si="2146"/>
        <v>0.70634610816321841</v>
      </c>
      <c r="KZ418" s="7">
        <f t="shared" ca="1" si="2147"/>
        <v>-1.4038415855526121E-2</v>
      </c>
      <c r="LA418" s="7">
        <f t="shared" ca="1" si="2148"/>
        <v>0</v>
      </c>
      <c r="LB418" s="7">
        <f t="shared" ca="1" si="2149"/>
        <v>0</v>
      </c>
      <c r="LC418" s="7" t="str">
        <f ca="1">IFERROR(IF(LC417+LB418&gt;LD$4,LC417,LC417+LB418),"")</f>
        <v/>
      </c>
      <c r="LD418" s="7">
        <f t="shared" ca="1" si="2236"/>
        <v>0</v>
      </c>
      <c r="LE418" s="7">
        <f t="shared" ca="1" si="2150"/>
        <v>0.19514385531201095</v>
      </c>
      <c r="LF418" s="7">
        <f t="shared" ca="1" si="2151"/>
        <v>0.49716383699568134</v>
      </c>
      <c r="LG418" s="7">
        <f t="shared" ca="1" si="2152"/>
        <v>1</v>
      </c>
      <c r="LH418" s="7" t="str">
        <f t="shared" ca="1" si="2153"/>
        <v>3</v>
      </c>
      <c r="LI418" s="7" t="str">
        <f ca="1">IFERROR(IF(LI417+LH418&gt;LJ$4,LI417,LI417+LH418),"")</f>
        <v/>
      </c>
      <c r="LJ418" s="7">
        <f t="shared" ca="1" si="2237"/>
        <v>0</v>
      </c>
      <c r="LK418" s="7">
        <f t="shared" ca="1" si="2154"/>
        <v>0.36717659295636684</v>
      </c>
      <c r="LL418" s="7">
        <f t="shared" ca="1" si="2155"/>
        <v>0.32513109935132545</v>
      </c>
      <c r="LM418" s="7">
        <f t="shared" ca="1" si="2156"/>
        <v>1</v>
      </c>
      <c r="LN418" s="7" t="str">
        <f t="shared" ca="1" si="2157"/>
        <v>3</v>
      </c>
      <c r="LO418" s="7" t="str">
        <f ca="1">IFERROR(IF(LO417+LN418&gt;LP$4,LO417,LO417+LN418),"")</f>
        <v/>
      </c>
      <c r="LP418" s="7">
        <f t="shared" ca="1" si="2238"/>
        <v>0</v>
      </c>
      <c r="LQ418" s="7">
        <f t="shared" ca="1" si="2158"/>
        <v>0.95873971517103462</v>
      </c>
      <c r="LR418" s="7">
        <f t="shared" ca="1" si="2159"/>
        <v>-0.26643202286334233</v>
      </c>
      <c r="LS418" s="7">
        <f t="shared" ca="1" si="2160"/>
        <v>0</v>
      </c>
      <c r="LT418" s="7">
        <f t="shared" ca="1" si="2161"/>
        <v>0</v>
      </c>
      <c r="LU418" s="7" t="str">
        <f ca="1">IFERROR(IF(LU417+LT418&gt;LV$4,LU417,LU417+LT418),"")</f>
        <v/>
      </c>
      <c r="LV418" s="7">
        <f t="shared" ca="1" si="2239"/>
        <v>0</v>
      </c>
      <c r="LW418" s="7">
        <f t="shared" ca="1" si="2162"/>
        <v>0.20955092038614642</v>
      </c>
      <c r="LX418" s="7">
        <f t="shared" ca="1" si="2163"/>
        <v>0.48275677192154587</v>
      </c>
      <c r="LY418" s="7">
        <f t="shared" ca="1" si="2164"/>
        <v>1</v>
      </c>
      <c r="LZ418" s="7" t="str">
        <f t="shared" ca="1" si="2165"/>
        <v>3</v>
      </c>
      <c r="MA418" s="7" t="str">
        <f ca="1">IFERROR(IF(MA417+LZ418&gt;MB$4,MA417,MA417+LZ418),"")</f>
        <v/>
      </c>
      <c r="MB418" s="7">
        <f t="shared" ca="1" si="2240"/>
        <v>0</v>
      </c>
      <c r="MC418" s="7">
        <f t="shared" ca="1" si="2166"/>
        <v>9.2856511113276308E-2</v>
      </c>
      <c r="MD418" s="7">
        <f t="shared" ca="1" si="2167"/>
        <v>0.59945118119441598</v>
      </c>
      <c r="ME418" s="7">
        <f t="shared" ca="1" si="2168"/>
        <v>1</v>
      </c>
      <c r="MF418" s="7" t="str">
        <f t="shared" ca="1" si="2169"/>
        <v>3</v>
      </c>
      <c r="MG418" s="7" t="str">
        <f ca="1">IFERROR(IF(MG417+MF418&gt;MH$4,MG417,MG417+MF418),"")</f>
        <v/>
      </c>
      <c r="MH418" s="7">
        <f t="shared" ca="1" si="2241"/>
        <v>0</v>
      </c>
      <c r="MI418" s="7">
        <f t="shared" ca="1" si="2170"/>
        <v>0.24472460538313978</v>
      </c>
      <c r="MJ418" s="7">
        <f t="shared" ca="1" si="2171"/>
        <v>0.44758308692455251</v>
      </c>
      <c r="MK418" s="7">
        <f t="shared" ca="1" si="2172"/>
        <v>1</v>
      </c>
      <c r="ML418" s="7" t="str">
        <f t="shared" ca="1" si="2173"/>
        <v>3</v>
      </c>
      <c r="MM418" s="7" t="str">
        <f ca="1">IFERROR(IF(MM417+ML418&gt;MN$4,MM417,MM417+ML418),"")</f>
        <v/>
      </c>
      <c r="MN418" s="7">
        <f t="shared" ca="1" si="2242"/>
        <v>0</v>
      </c>
      <c r="MO418" s="7">
        <f t="shared" ca="1" si="2174"/>
        <v>0.99178079260713226</v>
      </c>
      <c r="MP418" s="7">
        <f t="shared" ca="1" si="2175"/>
        <v>-0.29947310029943996</v>
      </c>
      <c r="MQ418" s="7">
        <f t="shared" ca="1" si="2176"/>
        <v>0</v>
      </c>
      <c r="MR418" s="7">
        <f t="shared" ca="1" si="2177"/>
        <v>0</v>
      </c>
      <c r="MS418" s="7" t="str">
        <f ca="1">IFERROR(IF(MS417+MR418&gt;MT$4,MS417,MS417+MR418),"")</f>
        <v/>
      </c>
      <c r="MT418" s="7">
        <f t="shared" ca="1" si="2243"/>
        <v>0</v>
      </c>
      <c r="MU418" s="7">
        <f t="shared" ca="1" si="2178"/>
        <v>0.30881571694259724</v>
      </c>
      <c r="MV418" s="7">
        <f t="shared" ca="1" si="2179"/>
        <v>0.38349197536509505</v>
      </c>
      <c r="MW418" s="7">
        <f t="shared" ca="1" si="2180"/>
        <v>1</v>
      </c>
      <c r="MX418" s="7" t="str">
        <f t="shared" ca="1" si="2181"/>
        <v>3</v>
      </c>
      <c r="MY418" s="7" t="str">
        <f ca="1">IFERROR(IF(MY417+MX418&gt;MZ$4,MY417,MY417+MX418),"")</f>
        <v/>
      </c>
      <c r="MZ418" s="7">
        <f t="shared" ca="1" si="2244"/>
        <v>0</v>
      </c>
      <c r="NA418" s="7">
        <f t="shared" ca="1" si="2182"/>
        <v>0.75667095471116896</v>
      </c>
      <c r="NB418" s="7">
        <f t="shared" ca="1" si="2183"/>
        <v>-6.4363262403476673E-2</v>
      </c>
      <c r="NC418" s="7">
        <f t="shared" ca="1" si="2184"/>
        <v>0</v>
      </c>
      <c r="ND418" s="7">
        <f t="shared" ca="1" si="2185"/>
        <v>0</v>
      </c>
      <c r="NE418" s="7" t="str">
        <f ca="1">IFERROR(IF(NE417+ND418&gt;NF$4,NE417,NE417+ND418),"")</f>
        <v/>
      </c>
      <c r="NF418" s="7">
        <f t="shared" ca="1" si="2245"/>
        <v>0</v>
      </c>
      <c r="NG418" s="7">
        <f t="shared" ca="1" si="2186"/>
        <v>0.41008180900294688</v>
      </c>
      <c r="NH418" s="7">
        <f t="shared" ca="1" si="2187"/>
        <v>0.28222588330474541</v>
      </c>
      <c r="NI418" s="7">
        <f t="shared" ca="1" si="2188"/>
        <v>1</v>
      </c>
      <c r="NJ418" s="7" t="str">
        <f t="shared" ca="1" si="2189"/>
        <v>3</v>
      </c>
      <c r="NK418" s="7" t="str">
        <f ca="1">IFERROR(IF(NK417+NJ418&gt;NL$4,NK417,NK417+NJ418),"")</f>
        <v/>
      </c>
      <c r="NL418" s="7">
        <f t="shared" ca="1" si="2246"/>
        <v>0</v>
      </c>
      <c r="NM418" s="7">
        <f t="shared" ca="1" si="2190"/>
        <v>0.22131691555953314</v>
      </c>
      <c r="NN418" s="7">
        <f t="shared" ca="1" si="2191"/>
        <v>0.47099077674815915</v>
      </c>
      <c r="NO418" s="7">
        <f t="shared" ca="1" si="2192"/>
        <v>1</v>
      </c>
      <c r="NP418" s="7" t="str">
        <f t="shared" ca="1" si="2193"/>
        <v>3</v>
      </c>
      <c r="NQ418" s="7" t="str">
        <f ca="1">IFERROR(IF(NQ417+NP418&gt;NR$4,NQ417,NQ417+NP418),"")</f>
        <v/>
      </c>
      <c r="NR418" s="7">
        <f t="shared" ca="1" si="2247"/>
        <v>0</v>
      </c>
      <c r="NT418">
        <v>420</v>
      </c>
      <c r="NU418" s="7" t="s">
        <v>19</v>
      </c>
      <c r="NV418" s="7" t="str">
        <f t="shared" ca="1" si="1987"/>
        <v/>
      </c>
      <c r="NW418" s="7" t="str">
        <f t="shared" ca="1" si="2194"/>
        <v/>
      </c>
      <c r="NX418" t="str">
        <f ca="1">IFERROR(VLOOKUP(NT418,$K$3:$AK$568,8,FALSE),"")</f>
        <v/>
      </c>
      <c r="NY418" t="str">
        <f ca="1">IFERROR(VLOOKUP(NT418,$K$3:$AK$568,9,FALSE),"")</f>
        <v/>
      </c>
      <c r="NZ418" s="7" t="str">
        <f ca="1">IFERROR(VLOOKUP(NT418,$K$3:$AK$568,27,FALSE),"")</f>
        <v/>
      </c>
      <c r="OB418">
        <v>420</v>
      </c>
      <c r="OC418" s="7" t="s">
        <v>19</v>
      </c>
      <c r="OD418" t="e">
        <f t="shared" ca="1" si="2248"/>
        <v>#N/A</v>
      </c>
      <c r="OE418" s="7" t="str">
        <f t="shared" ca="1" si="2249"/>
        <v/>
      </c>
      <c r="OF418" s="7" t="str">
        <f t="shared" ca="1" si="2250"/>
        <v/>
      </c>
      <c r="OG418" t="str">
        <f t="shared" ca="1" si="2251"/>
        <v/>
      </c>
      <c r="OI418">
        <v>420</v>
      </c>
      <c r="OJ418" s="7" t="s">
        <v>19</v>
      </c>
      <c r="OK418" s="7" t="str">
        <f t="shared" ca="1" si="2252"/>
        <v/>
      </c>
      <c r="OL418" s="7" t="str">
        <f t="shared" ca="1" si="2253"/>
        <v/>
      </c>
      <c r="OM418" t="str">
        <f ca="1">IFERROR(VLOOKUP(OI418,$L$3:$AK$568,7,FALSE),"")</f>
        <v/>
      </c>
      <c r="ON418" t="str">
        <f ca="1">IFERROR(VLOOKUP(OI418,$L$3:$AK$568,8,FALSE),"")</f>
        <v/>
      </c>
      <c r="OO418" s="7" t="str">
        <f ca="1">IFERROR(VLOOKUP(OI418,$L$3:$AK$568,26,FALSE),"")</f>
        <v/>
      </c>
      <c r="OQ418">
        <v>420</v>
      </c>
      <c r="OR418" s="7" t="s">
        <v>19</v>
      </c>
      <c r="OS418" t="e">
        <f t="shared" ca="1" si="2254"/>
        <v>#N/A</v>
      </c>
      <c r="OT418" s="7" t="str">
        <f t="shared" ca="1" si="2255"/>
        <v/>
      </c>
      <c r="OU418" s="7" t="str">
        <f t="shared" ca="1" si="2256"/>
        <v/>
      </c>
      <c r="OV418" t="str">
        <f t="shared" ca="1" si="2257"/>
        <v/>
      </c>
      <c r="OX418">
        <v>420</v>
      </c>
      <c r="OY418" s="7" t="s">
        <v>19</v>
      </c>
      <c r="OZ418" s="7" t="str">
        <f t="shared" ca="1" si="2258"/>
        <v/>
      </c>
      <c r="PA418" s="7" t="str">
        <f t="shared" ca="1" si="2259"/>
        <v/>
      </c>
      <c r="PB418" t="str">
        <f ca="1">IFERROR(VLOOKUP(OX418,$M$3:$AK$568,6,FALSE),"")</f>
        <v/>
      </c>
      <c r="PC418" t="str">
        <f ca="1">IFERROR(VLOOKUP(OX418,$M$3:$AK$568,7,FALSE),"")</f>
        <v/>
      </c>
      <c r="PD418" s="7" t="str">
        <f ca="1">IFERROR(VLOOKUP(OX418,$M$3:$AK$568,25,FALSE),"")</f>
        <v/>
      </c>
      <c r="PF418">
        <v>420</v>
      </c>
      <c r="PG418" s="7" t="s">
        <v>19</v>
      </c>
      <c r="PH418" t="e">
        <f t="shared" ca="1" si="2260"/>
        <v>#N/A</v>
      </c>
      <c r="PI418" s="7" t="str">
        <f t="shared" ca="1" si="2261"/>
        <v/>
      </c>
      <c r="PJ418" s="7" t="str">
        <f t="shared" ca="1" si="2262"/>
        <v/>
      </c>
      <c r="PK418" t="str">
        <f t="shared" ca="1" si="2263"/>
        <v/>
      </c>
      <c r="PM418">
        <v>420</v>
      </c>
      <c r="PN418" s="7" t="s">
        <v>19</v>
      </c>
      <c r="PO418" s="202" t="str">
        <f t="shared" ca="1" si="2264"/>
        <v/>
      </c>
      <c r="PP418" s="7" t="str">
        <f t="shared" ca="1" si="2265"/>
        <v/>
      </c>
      <c r="PQ418" t="str">
        <f ca="1">IFERROR(VLOOKUP(PM418,$G$325:$R$409,12,FALSE),"")</f>
        <v/>
      </c>
      <c r="PR418" t="e">
        <f ca="1">VLOOKUP(PM418,$G$324:$Q$409,11,FALSE)</f>
        <v>#N/A</v>
      </c>
      <c r="PS418" s="7" t="str">
        <f ca="1">VLOOKUP(PQ418,$R$325:$Y$409,8,FALSE)</f>
        <v>- -</v>
      </c>
      <c r="PT418" s="7">
        <f ca="1">ReSt</f>
        <v>-4</v>
      </c>
      <c r="PU418" s="7" t="e">
        <f t="shared" ca="1" si="2266"/>
        <v>#N/A</v>
      </c>
      <c r="PV418" s="7" t="e">
        <f t="shared" ca="1" si="2267"/>
        <v>#N/A</v>
      </c>
      <c r="PW418" s="7" t="str">
        <f ca="1">VLOOKUP(PQ418,$R$325:$AK$409,8,FALSE)</f>
        <v>- -</v>
      </c>
      <c r="PX418" s="7"/>
      <c r="PY418">
        <v>420</v>
      </c>
      <c r="PZ418" s="7" t="s">
        <v>19</v>
      </c>
      <c r="QA418" t="str">
        <f t="shared" ca="1" si="2268"/>
        <v/>
      </c>
      <c r="QB418" s="7" t="str">
        <f t="shared" ca="1" si="2269"/>
        <v/>
      </c>
      <c r="QC418" s="7" t="str">
        <f t="shared" ca="1" si="2270"/>
        <v/>
      </c>
      <c r="QD418" t="str">
        <f t="shared" ca="1" si="2271"/>
        <v/>
      </c>
      <c r="QF418">
        <v>420</v>
      </c>
      <c r="QG418" s="7" t="s">
        <v>19</v>
      </c>
      <c r="QH418" s="7" t="str">
        <f t="shared" ca="1" si="2272"/>
        <v/>
      </c>
      <c r="QI418" s="7" t="e">
        <f t="shared" ca="1" si="2273"/>
        <v>#VALUE!</v>
      </c>
      <c r="QJ418" t="e">
        <f t="shared" ca="1" si="2274"/>
        <v>#N/A</v>
      </c>
      <c r="QK418" s="7" t="e">
        <f t="shared" ca="1" si="2275"/>
        <v>#N/A</v>
      </c>
      <c r="QM418">
        <v>420</v>
      </c>
      <c r="QN418" s="7" t="s">
        <v>19</v>
      </c>
      <c r="QO418" t="str">
        <f t="shared" ca="1" si="2276"/>
        <v/>
      </c>
      <c r="QP418" s="7" t="str">
        <f t="shared" ca="1" si="2277"/>
        <v/>
      </c>
      <c r="QQ418" t="str">
        <f t="shared" ca="1" si="2278"/>
        <v/>
      </c>
    </row>
    <row r="419" spans="1:459" x14ac:dyDescent="0.25">
      <c r="A419" s="240" t="str">
        <f>IF('Character Sheet'!$B$4="Creature","N","Y")</f>
        <v>Y</v>
      </c>
      <c r="C419" s="75"/>
      <c r="D419" s="76"/>
      <c r="F419" s="75"/>
      <c r="G419" s="76"/>
      <c r="I419" s="75"/>
      <c r="J419" s="85"/>
      <c r="K419" s="85">
        <f t="shared" ca="1" si="1951"/>
        <v>7</v>
      </c>
      <c r="L419" s="85">
        <f t="shared" ca="1" si="1924"/>
        <v>7</v>
      </c>
      <c r="M419" s="70">
        <f t="shared" ca="1" si="2288"/>
        <v>18</v>
      </c>
      <c r="O419" s="222" t="str">
        <f ca="1">BP419</f>
        <v>- -</v>
      </c>
      <c r="Q419" s="7" t="str">
        <f t="shared" ref="Q419:Q437" si="2289">IF(ISNUMBER(SEARCH("Category",R419)),"",R419)</f>
        <v/>
      </c>
      <c r="R419" s="9" t="s">
        <v>1312</v>
      </c>
      <c r="S419" s="9"/>
      <c r="T419" s="61" t="str">
        <f>SUBSTITUTE(IFERROR(IFERROR(VLOOKUP(R419,'[1]Skill Statistics'!$A$3:$C$513,2,FALSE),VLOOKUP(Q419,'[1]Skill Statistics'!$A$3:$C$513,2,FALSE)),T418),"R*","ReSt")</f>
        <v>- -</v>
      </c>
      <c r="U419" s="61" t="str">
        <f>IFERROR(IFERROR(VLOOKUP(R419,'[1]Skill Statistics'!$A$3:$C$513,3,FALSE),VLOOKUP(Q419,'[1]Skill Statistics'!$A$3:$C$513,3,FALSE)),U418)</f>
        <v>- -</v>
      </c>
      <c r="V419" s="61" t="str">
        <f>IF(ISNUMBER(SEARCH("Category",R419)),"- -",IFERROR(IFERROR(VLOOKUP(Q419,[1]Professions!$A$4:$AM$288,MATCH(Profession,[1]Professions!$A$1:$AM$1,0),FALSE),VLOOKUP(Q419,Calculations!$B$91:$I$95,8,FALSE)),"- -"))</f>
        <v>- -</v>
      </c>
      <c r="W419" s="60" t="str">
        <f>BL419</f>
        <v>- -</v>
      </c>
      <c r="X419" s="7" t="str">
        <f ca="1">IFERROR(VLOOKUP(R419,$BS$6:$NR$519,MATCH(ActualLevel,$BS$3:$NR$3,0),FALSE),"- -")</f>
        <v>- -</v>
      </c>
      <c r="Y419" s="7" t="str">
        <f t="shared" si="1925"/>
        <v>- -</v>
      </c>
      <c r="Z419" s="7" t="str">
        <f>IFERROR(VLOOKUP(Y419,Charts!$BQ$2:$BR$52,2,FALSE),"- -")</f>
        <v>- -</v>
      </c>
      <c r="AA419" s="7" t="str">
        <f t="shared" ca="1" si="1599"/>
        <v>- -</v>
      </c>
      <c r="AB419" s="7" t="str">
        <f t="shared" si="1920"/>
        <v>- -</v>
      </c>
      <c r="AC419" s="7"/>
      <c r="AD419" s="7"/>
      <c r="AE419" s="7"/>
      <c r="AF419" s="7"/>
      <c r="AG419" s="7"/>
      <c r="AH419" s="43"/>
      <c r="AI419" s="7"/>
      <c r="AJ419" s="7"/>
      <c r="AK419" s="7">
        <f t="shared" ca="1" si="1600"/>
        <v>0</v>
      </c>
      <c r="AL419" s="7"/>
      <c r="AM419" s="69">
        <f>IFERROR(VLOOKUP(R419,'[1]Skill Statistics'!$A$3:$AN$513,MATCH(Profession,'[1]Skill Statistics'!$A$2:$AN$2,0),FALSE),0)</f>
        <v>0</v>
      </c>
      <c r="AN419" s="85">
        <f>IFERROR(VLOOKUP(Q419,'[1]Skill Statistics'!$A$3:$BK$513,MATCH(Archetype,'[1]Skill Statistics'!$A$2:$BK$2,0),FALSE),0)</f>
        <v>0</v>
      </c>
      <c r="AO419" s="85">
        <f>IFERROR(VLOOKUP(Q419,'[1]Skill Statistics'!$A$3:$BB$513,MATCH(Race,'[1]Skill Statistics'!$A$2:$BB$2,0),FALSE),0)</f>
        <v>0</v>
      </c>
      <c r="AP419" s="85">
        <f t="shared" ca="1" si="2195"/>
        <v>0</v>
      </c>
      <c r="AQ419" s="70"/>
      <c r="AS419" s="69" t="str">
        <f>IFERROR(VLOOKUP(Q419,'[1]Professional Skills'!$A$4:$AM$288,MATCH(Profession,'[1]Professional Skills'!$A$3:$AM$3,0),FALSE),"- -")</f>
        <v>- -</v>
      </c>
      <c r="AU419" s="7" t="str">
        <f t="shared" si="1922"/>
        <v>- -</v>
      </c>
      <c r="AV419" s="7">
        <f t="shared" ca="1" si="1921"/>
        <v>0</v>
      </c>
      <c r="AW419" t="str">
        <f t="shared" si="2279"/>
        <v/>
      </c>
      <c r="AX419" t="str">
        <f>IFERROR(_xlfn.RANK.EQ(AW419,$AW$5:$AW$568),"")</f>
        <v/>
      </c>
      <c r="AY419">
        <f t="shared" si="1595"/>
        <v>0</v>
      </c>
      <c r="AZ419" s="70" t="str">
        <f t="shared" si="1601"/>
        <v/>
      </c>
      <c r="BB419" s="69" t="str">
        <f>IFERROR(IF(Q419="Language",VLOOKUP(R419,[1]Cultures!$B$4:$N$218,MATCH(Culture,[1]Cultures!$B$3:$N$3,0),FALSE),VLOOKUP(Q419,[1]Cultures!$B$4:$O$212,MATCH(Culture,[1]Cultures!$B$3:$O$3,0),FALSE)),"- -")</f>
        <v>- -</v>
      </c>
      <c r="BD419">
        <f t="shared" ca="1" si="1899"/>
        <v>0</v>
      </c>
      <c r="BE419" t="str">
        <f t="shared" si="2280"/>
        <v/>
      </c>
      <c r="BI419" s="7" t="str">
        <f>IFERROR(IF(BH419=1,IF(BB419=1,1,IF(BB419=2,2,IF(BH419=2,IF(BB419=3,1,IF(BB419&gt;=4,2,IF(BH419=3,IF(BB419=5,1,IF(BB419&gt;=6,2,IF(BH419=4,IF(BB419=7,1,IF(BB419&gt;=8,2,IF(BH419=5,IF(BB419=9,1,IF(BB419&gt;=10,2,0)),0))),0))),0))),0))),0)+(IF(BC419="*",0,BB419)),"- -")</f>
        <v>- -</v>
      </c>
      <c r="BK419" s="7"/>
      <c r="BL419" s="70" t="str">
        <f>IF(V419="- -","- -",SUM(BI419:BK419))</f>
        <v>- -</v>
      </c>
      <c r="BN419" s="69" t="str">
        <f>IFERROR(VLOOKUP(V419,Charts!$BT$2:$BV$14,3,FALSE),"- -")</f>
        <v>- -</v>
      </c>
      <c r="BO419" s="85" t="str">
        <f t="shared" ca="1" si="2196"/>
        <v>- -</v>
      </c>
      <c r="BP419" s="70" t="str">
        <f t="shared" ca="1" si="2281"/>
        <v>- -</v>
      </c>
      <c r="BR419" s="7">
        <v>418</v>
      </c>
      <c r="BS419" s="9" t="str">
        <f ca="1">VLOOKUP(BR419,$O$3:$R$568,4,FALSE)</f>
        <v>Creation</v>
      </c>
      <c r="BT419" s="7" t="str">
        <f ca="1">VLOOKUP(BS419,$R$3:$V$568,5,FALSE)</f>
        <v>4 / 6</v>
      </c>
      <c r="BU419" s="7">
        <f ca="1">VLOOKUP(BT419,Charts!$BT$2:$BV$14,3,FALSE)</f>
        <v>0.53846153846153844</v>
      </c>
      <c r="BV419" s="7" t="str">
        <f t="shared" ca="1" si="1988"/>
        <v>4</v>
      </c>
      <c r="BW419" s="7" t="str">
        <f t="shared" ca="1" si="1989"/>
        <v>6</v>
      </c>
      <c r="BY419" s="7">
        <f t="shared" ca="1" si="1990"/>
        <v>0.52057895072051008</v>
      </c>
      <c r="BZ419" s="7">
        <f t="shared" ca="1" si="1991"/>
        <v>1.7882587741028355E-2</v>
      </c>
      <c r="CA419" s="7">
        <f t="shared" ca="1" si="1992"/>
        <v>1</v>
      </c>
      <c r="CB419" s="7" t="str">
        <f t="shared" ca="1" si="1993"/>
        <v>4</v>
      </c>
      <c r="CC419" s="7" t="str">
        <f ca="1">IFERROR(IF(CC418+CB419&gt;CD$4,CC418,CC418+CB419),"")</f>
        <v/>
      </c>
      <c r="CD419" s="7">
        <f t="shared" ca="1" si="2197"/>
        <v>0</v>
      </c>
      <c r="CE419" s="7">
        <f t="shared" ca="1" si="1994"/>
        <v>0.85011507807905196</v>
      </c>
      <c r="CF419" s="7">
        <f t="shared" ca="1" si="1995"/>
        <v>-0.31165353961751352</v>
      </c>
      <c r="CG419" s="7">
        <f t="shared" ca="1" si="1996"/>
        <v>0</v>
      </c>
      <c r="CH419" s="7">
        <f t="shared" ca="1" si="1997"/>
        <v>0</v>
      </c>
      <c r="CI419" s="7" t="str">
        <f ca="1">IFERROR(IF(CI418+CH419&gt;CJ$4,CI418,CI418+CH419),"")</f>
        <v/>
      </c>
      <c r="CJ419" s="7">
        <f t="shared" ca="1" si="2198"/>
        <v>0</v>
      </c>
      <c r="CK419" s="7">
        <f t="shared" ca="1" si="1998"/>
        <v>0.11414145020808231</v>
      </c>
      <c r="CL419" s="7">
        <f t="shared" ca="1" si="1999"/>
        <v>0.42432008825345613</v>
      </c>
      <c r="CM419" s="7">
        <f t="shared" ca="1" si="2000"/>
        <v>1</v>
      </c>
      <c r="CN419" s="7" t="str">
        <f t="shared" ca="1" si="2001"/>
        <v>4</v>
      </c>
      <c r="CO419" s="7" t="str">
        <f ca="1">IFERROR(IF(CO418+CN419&gt;CP$4,CO418,CO418+CN419),"")</f>
        <v/>
      </c>
      <c r="CP419" s="7">
        <f t="shared" ca="1" si="2199"/>
        <v>0</v>
      </c>
      <c r="CQ419" s="7">
        <f t="shared" ca="1" si="2002"/>
        <v>0.91140729268057974</v>
      </c>
      <c r="CR419" s="7">
        <f t="shared" ca="1" si="2003"/>
        <v>-0.3729457542190413</v>
      </c>
      <c r="CS419" s="7">
        <f t="shared" ca="1" si="2004"/>
        <v>0</v>
      </c>
      <c r="CT419" s="7">
        <f t="shared" ca="1" si="2005"/>
        <v>0</v>
      </c>
      <c r="CU419" s="7" t="str">
        <f ca="1">IFERROR(IF(CU418+CT419&gt;CV$4,CU418,CU418+CT419),"")</f>
        <v/>
      </c>
      <c r="CV419" s="7">
        <f t="shared" ca="1" si="2200"/>
        <v>0</v>
      </c>
      <c r="CW419" s="7">
        <f t="shared" ca="1" si="2006"/>
        <v>0.91029832955055245</v>
      </c>
      <c r="CX419" s="7">
        <f t="shared" ca="1" si="2007"/>
        <v>-0.37183679108901402</v>
      </c>
      <c r="CY419" s="7">
        <f t="shared" ca="1" si="2008"/>
        <v>0</v>
      </c>
      <c r="CZ419" s="7">
        <f t="shared" ca="1" si="2009"/>
        <v>0</v>
      </c>
      <c r="DA419" s="7" t="str">
        <f ca="1">IFERROR(IF(DA418+CZ419&gt;DB$4,DA418,DA418+CZ419),"")</f>
        <v/>
      </c>
      <c r="DB419" s="7">
        <f t="shared" ca="1" si="2201"/>
        <v>0</v>
      </c>
      <c r="DC419" s="7">
        <f t="shared" ca="1" si="2010"/>
        <v>0.39853119119011893</v>
      </c>
      <c r="DD419" s="7">
        <f t="shared" ca="1" si="2011"/>
        <v>0.13993034727141951</v>
      </c>
      <c r="DE419" s="7">
        <f t="shared" ca="1" si="2012"/>
        <v>1</v>
      </c>
      <c r="DF419" s="7" t="str">
        <f t="shared" ca="1" si="2013"/>
        <v>4</v>
      </c>
      <c r="DG419" s="7" t="str">
        <f ca="1">IFERROR(IF(DG418+DF419&gt;DH$4,DG418,DG418+DF419),"")</f>
        <v/>
      </c>
      <c r="DH419" s="7">
        <f t="shared" ca="1" si="2202"/>
        <v>0</v>
      </c>
      <c r="DI419" s="7">
        <f t="shared" ca="1" si="2014"/>
        <v>0.85243150712151683</v>
      </c>
      <c r="DJ419" s="7">
        <f t="shared" ca="1" si="2015"/>
        <v>-0.31396996865997839</v>
      </c>
      <c r="DK419" s="7">
        <f t="shared" ca="1" si="2016"/>
        <v>0</v>
      </c>
      <c r="DL419" s="7">
        <f t="shared" ca="1" si="2017"/>
        <v>0</v>
      </c>
      <c r="DM419" s="7" t="str">
        <f ca="1">IFERROR(IF(DM418+DL419&gt;DN$4,DM418,DM418+DL419),"")</f>
        <v/>
      </c>
      <c r="DN419" s="7">
        <f t="shared" ca="1" si="2203"/>
        <v>0</v>
      </c>
      <c r="DO419" s="7">
        <f t="shared" ca="1" si="2018"/>
        <v>0.63857111593681004</v>
      </c>
      <c r="DP419" s="7">
        <f t="shared" ca="1" si="2019"/>
        <v>-0.1001095774752716</v>
      </c>
      <c r="DQ419" s="7">
        <f t="shared" ca="1" si="2020"/>
        <v>0</v>
      </c>
      <c r="DR419" s="7">
        <f t="shared" ca="1" si="2021"/>
        <v>0</v>
      </c>
      <c r="DS419" s="7" t="str">
        <f ca="1">IFERROR(IF(DS418+DR419&gt;DT$4,DS418,DS418+DR419),"")</f>
        <v/>
      </c>
      <c r="DT419" s="7">
        <f t="shared" ca="1" si="2204"/>
        <v>0</v>
      </c>
      <c r="DU419" s="7">
        <f t="shared" ca="1" si="2022"/>
        <v>0.26030345827140755</v>
      </c>
      <c r="DV419" s="7">
        <f t="shared" ca="1" si="2023"/>
        <v>0.27815808019013089</v>
      </c>
      <c r="DW419" s="7">
        <f t="shared" ca="1" si="2024"/>
        <v>1</v>
      </c>
      <c r="DX419" s="7" t="str">
        <f t="shared" ca="1" si="2025"/>
        <v>4</v>
      </c>
      <c r="DY419" s="7" t="str">
        <f ca="1">IFERROR(IF(DY418+DX419&gt;DZ$4,DY418,DY418+DX419),"")</f>
        <v/>
      </c>
      <c r="DZ419" s="7">
        <f t="shared" ca="1" si="2205"/>
        <v>0</v>
      </c>
      <c r="EA419" s="7">
        <f t="shared" ca="1" si="2026"/>
        <v>0.41056451677677652</v>
      </c>
      <c r="EB419" s="7">
        <f t="shared" ca="1" si="2027"/>
        <v>0.12789702168476191</v>
      </c>
      <c r="EC419" s="7">
        <f t="shared" ca="1" si="2028"/>
        <v>1</v>
      </c>
      <c r="ED419" s="7" t="str">
        <f t="shared" ca="1" si="2029"/>
        <v>4</v>
      </c>
      <c r="EE419" s="7" t="str">
        <f ca="1">IFERROR(IF(EE418+ED419&gt;EF$4,EE418,EE418+ED419),"")</f>
        <v/>
      </c>
      <c r="EF419" s="7">
        <f t="shared" ca="1" si="2206"/>
        <v>0</v>
      </c>
      <c r="EG419" s="7">
        <f t="shared" ca="1" si="2030"/>
        <v>0.5629395604681493</v>
      </c>
      <c r="EH419" s="7">
        <f t="shared" ca="1" si="2031"/>
        <v>-2.4478022006610867E-2</v>
      </c>
      <c r="EI419" s="7">
        <f t="shared" ca="1" si="2032"/>
        <v>0</v>
      </c>
      <c r="EJ419" s="7">
        <f t="shared" ca="1" si="2033"/>
        <v>0</v>
      </c>
      <c r="EK419" s="7" t="str">
        <f ca="1">IFERROR(IF(EK418+EJ419&gt;EL$4,EK418,EK418+EJ419),"")</f>
        <v/>
      </c>
      <c r="EL419" s="7">
        <f t="shared" ca="1" si="2207"/>
        <v>0</v>
      </c>
      <c r="EM419" s="7">
        <f t="shared" ca="1" si="2034"/>
        <v>0.67530798393709224</v>
      </c>
      <c r="EN419" s="7">
        <f t="shared" ca="1" si="2035"/>
        <v>-0.1368464454755538</v>
      </c>
      <c r="EO419" s="7">
        <f t="shared" ca="1" si="2036"/>
        <v>0</v>
      </c>
      <c r="EP419" s="7">
        <f t="shared" ca="1" si="2037"/>
        <v>0</v>
      </c>
      <c r="EQ419" s="7" t="str">
        <f ca="1">IFERROR(IF(EQ418+EP419&gt;ER$4,EQ418,EQ418+EP419),"")</f>
        <v/>
      </c>
      <c r="ER419" s="7">
        <f t="shared" ca="1" si="2208"/>
        <v>0</v>
      </c>
      <c r="ES419" s="7">
        <f t="shared" ca="1" si="2038"/>
        <v>0.45643015025531664</v>
      </c>
      <c r="ET419" s="7">
        <f t="shared" ca="1" si="2039"/>
        <v>8.20313882062218E-2</v>
      </c>
      <c r="EU419" s="7">
        <f t="shared" ca="1" si="2040"/>
        <v>1</v>
      </c>
      <c r="EV419" s="7" t="str">
        <f t="shared" ca="1" si="2041"/>
        <v>4</v>
      </c>
      <c r="EW419" s="7" t="str">
        <f ca="1">IFERROR(IF(EW418+EV419&gt;EX$4,EW418,EW418+EV419),"")</f>
        <v/>
      </c>
      <c r="EX419" s="7">
        <f t="shared" ca="1" si="2209"/>
        <v>0</v>
      </c>
      <c r="EY419" s="7">
        <f t="shared" ca="1" si="2042"/>
        <v>0.44640304226510219</v>
      </c>
      <c r="EZ419" s="7">
        <f t="shared" ca="1" si="2043"/>
        <v>9.2058496196436246E-2</v>
      </c>
      <c r="FA419" s="7">
        <f t="shared" ca="1" si="2044"/>
        <v>1</v>
      </c>
      <c r="FB419" s="7" t="str">
        <f t="shared" ca="1" si="2045"/>
        <v>4</v>
      </c>
      <c r="FC419" s="7" t="str">
        <f ca="1">IFERROR(IF(FC418+FB419&gt;FD$4,FC418,FC418+FB419),"")</f>
        <v/>
      </c>
      <c r="FD419" s="7">
        <f t="shared" ca="1" si="2210"/>
        <v>0</v>
      </c>
      <c r="FE419" s="7">
        <f t="shared" ca="1" si="2046"/>
        <v>0.34621539659152256</v>
      </c>
      <c r="FF419" s="7">
        <f t="shared" ca="1" si="2047"/>
        <v>0.19224614187001587</v>
      </c>
      <c r="FG419" s="7">
        <f t="shared" ca="1" si="2048"/>
        <v>1</v>
      </c>
      <c r="FH419" s="7" t="str">
        <f t="shared" ca="1" si="2049"/>
        <v>4</v>
      </c>
      <c r="FI419" s="7" t="str">
        <f ca="1">IFERROR(IF(FI418+FH419&gt;FJ$4,FI418,FI418+FH419),"")</f>
        <v/>
      </c>
      <c r="FJ419" s="7">
        <f t="shared" ca="1" si="2211"/>
        <v>0</v>
      </c>
      <c r="FK419" s="7">
        <f t="shared" ca="1" si="2050"/>
        <v>0.68544507638515617</v>
      </c>
      <c r="FL419" s="7">
        <f t="shared" ca="1" si="2051"/>
        <v>-0.14698353792361774</v>
      </c>
      <c r="FM419" s="7">
        <f t="shared" ca="1" si="2052"/>
        <v>0</v>
      </c>
      <c r="FN419" s="7">
        <f t="shared" ca="1" si="2053"/>
        <v>0</v>
      </c>
      <c r="FO419" s="7" t="str">
        <f ca="1">IFERROR(IF(FO418+FN419&gt;FP$4,FO418,FO418+FN419),"")</f>
        <v/>
      </c>
      <c r="FP419" s="7">
        <f t="shared" ca="1" si="2212"/>
        <v>0</v>
      </c>
      <c r="FQ419" s="7">
        <f t="shared" ca="1" si="2054"/>
        <v>9.3601927068366786E-2</v>
      </c>
      <c r="FR419" s="7">
        <f t="shared" ca="1" si="2055"/>
        <v>0.44485961139317165</v>
      </c>
      <c r="FS419" s="7">
        <f t="shared" ca="1" si="2056"/>
        <v>1</v>
      </c>
      <c r="FT419" s="7" t="str">
        <f t="shared" ca="1" si="2057"/>
        <v>4</v>
      </c>
      <c r="FU419" s="7" t="str">
        <f ca="1">IFERROR(IF(FU418+FT419&gt;FV$4,FU418,FU418+FT419),"")</f>
        <v/>
      </c>
      <c r="FV419" s="7">
        <f t="shared" ca="1" si="2213"/>
        <v>0</v>
      </c>
      <c r="FW419" s="7">
        <f t="shared" ca="1" si="2058"/>
        <v>0.77527517740652596</v>
      </c>
      <c r="FX419" s="7">
        <f t="shared" ca="1" si="2059"/>
        <v>-0.23681363894498753</v>
      </c>
      <c r="FY419" s="7">
        <f t="shared" ca="1" si="2060"/>
        <v>0</v>
      </c>
      <c r="FZ419" s="7">
        <f t="shared" ca="1" si="2061"/>
        <v>0</v>
      </c>
      <c r="GA419" s="7" t="str">
        <f ca="1">IFERROR(IF(GA418+FZ419&gt;GB$4,GA418,GA418+FZ419),"")</f>
        <v/>
      </c>
      <c r="GB419" s="7">
        <f t="shared" ca="1" si="2214"/>
        <v>0</v>
      </c>
      <c r="GC419" s="7">
        <f t="shared" ca="1" si="2062"/>
        <v>0.93218509489906409</v>
      </c>
      <c r="GD419" s="7">
        <f t="shared" ca="1" si="2063"/>
        <v>-0.39372355643752566</v>
      </c>
      <c r="GE419" s="7">
        <f t="shared" ca="1" si="2064"/>
        <v>0</v>
      </c>
      <c r="GF419" s="7">
        <f t="shared" ca="1" si="2065"/>
        <v>0</v>
      </c>
      <c r="GG419" s="7" t="str">
        <f ca="1">IFERROR(IF(GG418+GF419&gt;GH$4,GG418,GG418+GF419),"")</f>
        <v/>
      </c>
      <c r="GH419" s="7">
        <f t="shared" ca="1" si="2215"/>
        <v>0</v>
      </c>
      <c r="GI419" s="7">
        <f t="shared" ca="1" si="2066"/>
        <v>0.74007624152027196</v>
      </c>
      <c r="GJ419" s="7">
        <f t="shared" ca="1" si="2067"/>
        <v>-0.20161470305873352</v>
      </c>
      <c r="GK419" s="7">
        <f t="shared" ca="1" si="2068"/>
        <v>0</v>
      </c>
      <c r="GL419" s="7">
        <f t="shared" ca="1" si="2069"/>
        <v>0</v>
      </c>
      <c r="GM419" s="7" t="str">
        <f ca="1">IFERROR(IF(GM418+GL419&gt;GN$4,GM418,GM418+GL419),"")</f>
        <v/>
      </c>
      <c r="GN419" s="7">
        <f t="shared" ca="1" si="2216"/>
        <v>0</v>
      </c>
      <c r="GO419" s="7">
        <f t="shared" ca="1" si="2070"/>
        <v>0.90911282373672042</v>
      </c>
      <c r="GP419" s="7">
        <f t="shared" ca="1" si="2071"/>
        <v>-0.37065128527518199</v>
      </c>
      <c r="GQ419" s="7">
        <f t="shared" ca="1" si="2072"/>
        <v>0</v>
      </c>
      <c r="GR419" s="7">
        <f t="shared" ca="1" si="2073"/>
        <v>0</v>
      </c>
      <c r="GS419" s="7" t="str">
        <f ca="1">IFERROR(IF(GS418+GR419&gt;GT$4,GS418,GS418+GR419),"")</f>
        <v/>
      </c>
      <c r="GT419" s="7">
        <f t="shared" ca="1" si="2217"/>
        <v>0</v>
      </c>
      <c r="GU419" s="7">
        <f t="shared" ca="1" si="2074"/>
        <v>0.34986328504243802</v>
      </c>
      <c r="GV419" s="7">
        <f t="shared" ca="1" si="2075"/>
        <v>0.18859825341910041</v>
      </c>
      <c r="GW419" s="7">
        <f t="shared" ca="1" si="2076"/>
        <v>1</v>
      </c>
      <c r="GX419" s="7" t="str">
        <f t="shared" ca="1" si="2077"/>
        <v>4</v>
      </c>
      <c r="GY419" s="7" t="str">
        <f ca="1">IFERROR(IF(GY418+GX419&gt;GZ$4,GY418,GY418+GX419),"")</f>
        <v/>
      </c>
      <c r="GZ419" s="7">
        <f t="shared" ca="1" si="2218"/>
        <v>0</v>
      </c>
      <c r="HA419" s="7">
        <f t="shared" ca="1" si="2078"/>
        <v>0.68918398875861087</v>
      </c>
      <c r="HB419" s="7">
        <f t="shared" ca="1" si="2079"/>
        <v>-0.15072245029707243</v>
      </c>
      <c r="HC419" s="7">
        <f t="shared" ca="1" si="2080"/>
        <v>0</v>
      </c>
      <c r="HD419" s="7">
        <f t="shared" ca="1" si="2081"/>
        <v>0</v>
      </c>
      <c r="HE419" s="7" t="str">
        <f ca="1">IFERROR(IF(HE418+HD419&gt;HF$4,HE418,HE418+HD419),"")</f>
        <v/>
      </c>
      <c r="HF419" s="7">
        <f t="shared" ca="1" si="2219"/>
        <v>0</v>
      </c>
      <c r="HG419" s="7">
        <f t="shared" ca="1" si="2082"/>
        <v>0.89782013306917818</v>
      </c>
      <c r="HH419" s="7">
        <f t="shared" ca="1" si="2083"/>
        <v>-0.35935859460763975</v>
      </c>
      <c r="HI419" s="7">
        <f t="shared" ca="1" si="2084"/>
        <v>0</v>
      </c>
      <c r="HJ419" s="7">
        <f t="shared" ca="1" si="2085"/>
        <v>0</v>
      </c>
      <c r="HK419" s="7" t="str">
        <f ca="1">IFERROR(IF(HK418+HJ419&gt;HL$4,HK418,HK418+HJ419),"")</f>
        <v/>
      </c>
      <c r="HL419" s="7">
        <f t="shared" ca="1" si="2220"/>
        <v>0</v>
      </c>
      <c r="HM419" s="7">
        <f t="shared" ca="1" si="2086"/>
        <v>0.35268139744016513</v>
      </c>
      <c r="HN419" s="7">
        <f t="shared" ca="1" si="2087"/>
        <v>0.1857801410213733</v>
      </c>
      <c r="HO419" s="7">
        <f t="shared" ca="1" si="2088"/>
        <v>1</v>
      </c>
      <c r="HP419" s="7" t="str">
        <f t="shared" ca="1" si="2089"/>
        <v>4</v>
      </c>
      <c r="HQ419" s="7" t="str">
        <f ca="1">IFERROR(IF(HQ418+HP419&gt;HR$4,HQ418,HQ418+HP419),"")</f>
        <v/>
      </c>
      <c r="HR419" s="7">
        <f t="shared" ca="1" si="2221"/>
        <v>0</v>
      </c>
      <c r="HS419" s="7">
        <f t="shared" ca="1" si="2090"/>
        <v>0.99229093081693598</v>
      </c>
      <c r="HT419" s="7">
        <f t="shared" ca="1" si="2091"/>
        <v>-0.45382939235539754</v>
      </c>
      <c r="HU419" s="7">
        <f t="shared" ca="1" si="2092"/>
        <v>0</v>
      </c>
      <c r="HV419" s="7">
        <f t="shared" ca="1" si="2093"/>
        <v>0</v>
      </c>
      <c r="HW419" s="7" t="str">
        <f ca="1">IFERROR(IF(HW418+HV419&gt;HX$4,HW418,HW418+HV419),"")</f>
        <v/>
      </c>
      <c r="HX419" s="7">
        <f t="shared" ca="1" si="2222"/>
        <v>0</v>
      </c>
      <c r="HY419" s="7">
        <f t="shared" ca="1" si="2094"/>
        <v>0.32757949715960444</v>
      </c>
      <c r="HZ419" s="7">
        <f t="shared" ca="1" si="2095"/>
        <v>0.210882041301934</v>
      </c>
      <c r="IA419" s="7">
        <f t="shared" ca="1" si="2096"/>
        <v>1</v>
      </c>
      <c r="IB419" s="7" t="str">
        <f t="shared" ca="1" si="2097"/>
        <v>4</v>
      </c>
      <c r="IC419" s="7" t="str">
        <f ca="1">IFERROR(IF(IC418+IB419&gt;ID$4,IC418,IC418+IB419),"")</f>
        <v/>
      </c>
      <c r="ID419" s="7">
        <f t="shared" ca="1" si="2223"/>
        <v>0</v>
      </c>
      <c r="IE419" s="7">
        <f t="shared" ca="1" si="2098"/>
        <v>0.42247061400218777</v>
      </c>
      <c r="IF419" s="7">
        <f t="shared" ca="1" si="2099"/>
        <v>0.11599092445935066</v>
      </c>
      <c r="IG419" s="7">
        <f t="shared" ca="1" si="2100"/>
        <v>1</v>
      </c>
      <c r="IH419" s="7" t="str">
        <f t="shared" ca="1" si="2101"/>
        <v>4</v>
      </c>
      <c r="II419" s="7" t="str">
        <f ca="1">IFERROR(IF(II418+IH419&gt;IJ$4,II418,II418+IH419),"")</f>
        <v/>
      </c>
      <c r="IJ419" s="7">
        <f t="shared" ca="1" si="2224"/>
        <v>0</v>
      </c>
      <c r="IK419" s="7">
        <f t="shared" ca="1" si="2102"/>
        <v>0.80448245565135479</v>
      </c>
      <c r="IL419" s="7">
        <f t="shared" ca="1" si="2103"/>
        <v>-0.26602091718981635</v>
      </c>
      <c r="IM419" s="7">
        <f t="shared" ca="1" si="2104"/>
        <v>0</v>
      </c>
      <c r="IN419" s="7">
        <f t="shared" ca="1" si="2105"/>
        <v>0</v>
      </c>
      <c r="IO419" s="7" t="str">
        <f ca="1">IFERROR(IF(IO418+IN419&gt;IP$4,IO418,IO418+IN419),"")</f>
        <v/>
      </c>
      <c r="IP419" s="7">
        <f t="shared" ca="1" si="2225"/>
        <v>0</v>
      </c>
      <c r="IQ419" s="7">
        <f t="shared" ca="1" si="2106"/>
        <v>0.46496753825707893</v>
      </c>
      <c r="IR419" s="7">
        <f t="shared" ca="1" si="2107"/>
        <v>7.3494000204459509E-2</v>
      </c>
      <c r="IS419" s="7">
        <f t="shared" ca="1" si="2108"/>
        <v>1</v>
      </c>
      <c r="IT419" s="7" t="str">
        <f t="shared" ca="1" si="2109"/>
        <v>4</v>
      </c>
      <c r="IU419" s="7" t="str">
        <f ca="1">IFERROR(IF(IU418+IT419&gt;IV$4,IU418,IU418+IT419),"")</f>
        <v/>
      </c>
      <c r="IV419" s="7">
        <f t="shared" ca="1" si="2226"/>
        <v>0</v>
      </c>
      <c r="IW419" s="7">
        <f t="shared" ca="1" si="2110"/>
        <v>0.8080901023409387</v>
      </c>
      <c r="IX419" s="7">
        <f t="shared" ca="1" si="2111"/>
        <v>-0.26962856387940026</v>
      </c>
      <c r="IY419" s="7">
        <f t="shared" ca="1" si="2112"/>
        <v>0</v>
      </c>
      <c r="IZ419" s="7">
        <f t="shared" ca="1" si="2113"/>
        <v>0</v>
      </c>
      <c r="JA419" s="7" t="str">
        <f ca="1">IFERROR(IF(JA418+IZ419&gt;JB$4,JA418,JA418+IZ419),"")</f>
        <v/>
      </c>
      <c r="JB419" s="7">
        <f t="shared" ca="1" si="2227"/>
        <v>0</v>
      </c>
      <c r="JC419" s="7">
        <f t="shared" ca="1" si="2114"/>
        <v>0.16785667834315932</v>
      </c>
      <c r="JD419" s="7">
        <f t="shared" ca="1" si="2115"/>
        <v>0.37060486011837912</v>
      </c>
      <c r="JE419" s="7">
        <f t="shared" ca="1" si="2116"/>
        <v>1</v>
      </c>
      <c r="JF419" s="7" t="str">
        <f t="shared" ca="1" si="2117"/>
        <v>4</v>
      </c>
      <c r="JG419" s="7" t="str">
        <f ca="1">IFERROR(IF(JG418+JF419&gt;JH$4,JG418,JG418+JF419),"")</f>
        <v/>
      </c>
      <c r="JH419" s="7">
        <f t="shared" ca="1" si="2228"/>
        <v>0</v>
      </c>
      <c r="JI419" s="7">
        <f t="shared" ca="1" si="2118"/>
        <v>0.38455804681888528</v>
      </c>
      <c r="JJ419" s="7">
        <f t="shared" ca="1" si="2119"/>
        <v>0.15390349164265316</v>
      </c>
      <c r="JK419" s="7">
        <f t="shared" ca="1" si="2120"/>
        <v>1</v>
      </c>
      <c r="JL419" s="7" t="str">
        <f t="shared" ca="1" si="2121"/>
        <v>4</v>
      </c>
      <c r="JM419" s="7" t="str">
        <f ca="1">IFERROR(IF(JM418+JL419&gt;JN$4,JM418,JM418+JL419),"")</f>
        <v/>
      </c>
      <c r="JN419" s="7">
        <f t="shared" ca="1" si="2229"/>
        <v>0</v>
      </c>
      <c r="JO419" s="7">
        <f t="shared" ca="1" si="2122"/>
        <v>0.21834724127857741</v>
      </c>
      <c r="JP419" s="7">
        <f t="shared" ca="1" si="2123"/>
        <v>0.32011429718296103</v>
      </c>
      <c r="JQ419" s="7">
        <f t="shared" ca="1" si="2124"/>
        <v>1</v>
      </c>
      <c r="JR419" s="7" t="str">
        <f t="shared" ca="1" si="2125"/>
        <v>4</v>
      </c>
      <c r="JS419" s="7" t="str">
        <f ca="1">IFERROR(IF(JS418+JR419&gt;JT$4,JS418,JS418+JR419),"")</f>
        <v/>
      </c>
      <c r="JT419" s="7">
        <f t="shared" ca="1" si="2230"/>
        <v>0</v>
      </c>
      <c r="JU419" s="7">
        <f t="shared" ca="1" si="2126"/>
        <v>0.58773624152949189</v>
      </c>
      <c r="JV419" s="7">
        <f t="shared" ca="1" si="2127"/>
        <v>-4.9274703067953451E-2</v>
      </c>
      <c r="JW419" s="7">
        <f t="shared" ca="1" si="2128"/>
        <v>0</v>
      </c>
      <c r="JX419" s="7">
        <f t="shared" ca="1" si="2129"/>
        <v>0</v>
      </c>
      <c r="JY419" s="7" t="str">
        <f ca="1">IFERROR(IF(JY418+JX419&gt;JZ$4,JY418,JY418+JX419),"")</f>
        <v/>
      </c>
      <c r="JZ419" s="7">
        <f t="shared" ca="1" si="2231"/>
        <v>0</v>
      </c>
      <c r="KA419" s="7">
        <f t="shared" ca="1" si="2130"/>
        <v>0.32865015793539065</v>
      </c>
      <c r="KB419" s="7">
        <f t="shared" ca="1" si="2131"/>
        <v>0.20981138052614778</v>
      </c>
      <c r="KC419" s="7">
        <f t="shared" ca="1" si="2132"/>
        <v>1</v>
      </c>
      <c r="KD419" s="7" t="str">
        <f t="shared" ca="1" si="2133"/>
        <v>4</v>
      </c>
      <c r="KE419" s="7" t="str">
        <f ca="1">IFERROR(IF(KE418+KD419&gt;KF$4,KE418,KE418+KD419),"")</f>
        <v/>
      </c>
      <c r="KF419" s="7">
        <f t="shared" ca="1" si="2232"/>
        <v>0</v>
      </c>
      <c r="KG419" s="7">
        <f t="shared" ca="1" si="2134"/>
        <v>0.38512931338218348</v>
      </c>
      <c r="KH419" s="7">
        <f t="shared" ca="1" si="2135"/>
        <v>0.15333222507935496</v>
      </c>
      <c r="KI419" s="7">
        <f t="shared" ca="1" si="2136"/>
        <v>1</v>
      </c>
      <c r="KJ419" s="7" t="str">
        <f t="shared" ca="1" si="2137"/>
        <v>4</v>
      </c>
      <c r="KK419" s="7" t="str">
        <f ca="1">IFERROR(IF(KK418+KJ419&gt;KL$4,KK418,KK418+KJ419),"")</f>
        <v/>
      </c>
      <c r="KL419" s="7">
        <f t="shared" ca="1" si="2233"/>
        <v>0</v>
      </c>
      <c r="KM419" s="7">
        <f t="shared" ca="1" si="2138"/>
        <v>0.16477298655271921</v>
      </c>
      <c r="KN419" s="7">
        <f t="shared" ca="1" si="2139"/>
        <v>0.37368855190881922</v>
      </c>
      <c r="KO419" s="7">
        <f t="shared" ca="1" si="2140"/>
        <v>1</v>
      </c>
      <c r="KP419" s="7" t="str">
        <f t="shared" ca="1" si="2141"/>
        <v>4</v>
      </c>
      <c r="KQ419" s="7" t="str">
        <f ca="1">IFERROR(IF(KQ418+KP419&gt;KR$4,KQ418,KQ418+KP419),"")</f>
        <v/>
      </c>
      <c r="KR419" s="7">
        <f t="shared" ca="1" si="2234"/>
        <v>0</v>
      </c>
      <c r="KS419" s="7">
        <f t="shared" ca="1" si="2142"/>
        <v>0.73358078306197305</v>
      </c>
      <c r="KT419" s="7">
        <f t="shared" ca="1" si="2143"/>
        <v>-0.19511924460043462</v>
      </c>
      <c r="KU419" s="7">
        <f t="shared" ca="1" si="2144"/>
        <v>0</v>
      </c>
      <c r="KV419" s="7">
        <f t="shared" ca="1" si="2145"/>
        <v>0</v>
      </c>
      <c r="KW419" s="7" t="str">
        <f ca="1">IFERROR(IF(KW418+KV419&gt;KX$4,KW418,KW418+KV419),"")</f>
        <v/>
      </c>
      <c r="KX419" s="7">
        <f t="shared" ca="1" si="2235"/>
        <v>0</v>
      </c>
      <c r="KY419" s="7">
        <f t="shared" ca="1" si="2146"/>
        <v>0.96748694699190663</v>
      </c>
      <c r="KZ419" s="7">
        <f t="shared" ca="1" si="2147"/>
        <v>-0.42902540853036819</v>
      </c>
      <c r="LA419" s="7">
        <f t="shared" ca="1" si="2148"/>
        <v>0</v>
      </c>
      <c r="LB419" s="7">
        <f t="shared" ca="1" si="2149"/>
        <v>0</v>
      </c>
      <c r="LC419" s="7" t="str">
        <f ca="1">IFERROR(IF(LC418+LB419&gt;LD$4,LC418,LC418+LB419),"")</f>
        <v/>
      </c>
      <c r="LD419" s="7">
        <f t="shared" ca="1" si="2236"/>
        <v>0</v>
      </c>
      <c r="LE419" s="7">
        <f t="shared" ca="1" si="2150"/>
        <v>0.13482608097965609</v>
      </c>
      <c r="LF419" s="7">
        <f t="shared" ca="1" si="2151"/>
        <v>0.40363545748188234</v>
      </c>
      <c r="LG419" s="7">
        <f t="shared" ca="1" si="2152"/>
        <v>1</v>
      </c>
      <c r="LH419" s="7" t="str">
        <f t="shared" ca="1" si="2153"/>
        <v>4</v>
      </c>
      <c r="LI419" s="7" t="str">
        <f ca="1">IFERROR(IF(LI418+LH419&gt;LJ$4,LI418,LI418+LH419),"")</f>
        <v/>
      </c>
      <c r="LJ419" s="7">
        <f t="shared" ca="1" si="2237"/>
        <v>0</v>
      </c>
      <c r="LK419" s="7">
        <f t="shared" ca="1" si="2154"/>
        <v>0.87877625652694213</v>
      </c>
      <c r="LL419" s="7">
        <f t="shared" ca="1" si="2155"/>
        <v>-0.3403147180654037</v>
      </c>
      <c r="LM419" s="7">
        <f t="shared" ca="1" si="2156"/>
        <v>0</v>
      </c>
      <c r="LN419" s="7">
        <f t="shared" ca="1" si="2157"/>
        <v>0</v>
      </c>
      <c r="LO419" s="7" t="str">
        <f ca="1">IFERROR(IF(LO418+LN419&gt;LP$4,LO418,LO418+LN419),"")</f>
        <v/>
      </c>
      <c r="LP419" s="7">
        <f t="shared" ca="1" si="2238"/>
        <v>0</v>
      </c>
      <c r="LQ419" s="7">
        <f t="shared" ca="1" si="2158"/>
        <v>0.56173844048842647</v>
      </c>
      <c r="LR419" s="7">
        <f t="shared" ca="1" si="2159"/>
        <v>-2.3276902026888036E-2</v>
      </c>
      <c r="LS419" s="7">
        <f t="shared" ca="1" si="2160"/>
        <v>0</v>
      </c>
      <c r="LT419" s="7">
        <f t="shared" ca="1" si="2161"/>
        <v>0</v>
      </c>
      <c r="LU419" s="7" t="str">
        <f ca="1">IFERROR(IF(LU418+LT419&gt;LV$4,LU418,LU418+LT419),"")</f>
        <v/>
      </c>
      <c r="LV419" s="7">
        <f t="shared" ca="1" si="2239"/>
        <v>0</v>
      </c>
      <c r="LW419" s="7">
        <f t="shared" ca="1" si="2162"/>
        <v>0.24866293240241433</v>
      </c>
      <c r="LX419" s="7">
        <f t="shared" ca="1" si="2163"/>
        <v>0.28979860605912411</v>
      </c>
      <c r="LY419" s="7">
        <f t="shared" ca="1" si="2164"/>
        <v>1</v>
      </c>
      <c r="LZ419" s="7" t="str">
        <f t="shared" ca="1" si="2165"/>
        <v>4</v>
      </c>
      <c r="MA419" s="7" t="str">
        <f ca="1">IFERROR(IF(MA418+LZ419&gt;MB$4,MA418,MA418+LZ419),"")</f>
        <v/>
      </c>
      <c r="MB419" s="7">
        <f t="shared" ca="1" si="2240"/>
        <v>0</v>
      </c>
      <c r="MC419" s="7">
        <f t="shared" ca="1" si="2166"/>
        <v>0.27314858599360181</v>
      </c>
      <c r="MD419" s="7">
        <f t="shared" ca="1" si="2167"/>
        <v>0.26531295246793662</v>
      </c>
      <c r="ME419" s="7">
        <f t="shared" ca="1" si="2168"/>
        <v>1</v>
      </c>
      <c r="MF419" s="7" t="str">
        <f t="shared" ca="1" si="2169"/>
        <v>4</v>
      </c>
      <c r="MG419" s="7" t="str">
        <f ca="1">IFERROR(IF(MG418+MF419&gt;MH$4,MG418,MG418+MF419),"")</f>
        <v/>
      </c>
      <c r="MH419" s="7">
        <f t="shared" ca="1" si="2241"/>
        <v>0</v>
      </c>
      <c r="MI419" s="7">
        <f t="shared" ca="1" si="2170"/>
        <v>0.56841245549040165</v>
      </c>
      <c r="MJ419" s="7">
        <f t="shared" ca="1" si="2171"/>
        <v>-2.9950917028863211E-2</v>
      </c>
      <c r="MK419" s="7">
        <f t="shared" ca="1" si="2172"/>
        <v>0</v>
      </c>
      <c r="ML419" s="7">
        <f t="shared" ca="1" si="2173"/>
        <v>0</v>
      </c>
      <c r="MM419" s="7" t="str">
        <f ca="1">IFERROR(IF(MM418+ML419&gt;MN$4,MM418,MM418+ML419),"")</f>
        <v/>
      </c>
      <c r="MN419" s="7">
        <f t="shared" ca="1" si="2242"/>
        <v>0</v>
      </c>
      <c r="MO419" s="7">
        <f t="shared" ca="1" si="2174"/>
        <v>0.54425229947174758</v>
      </c>
      <c r="MP419" s="7">
        <f t="shared" ca="1" si="2175"/>
        <v>-5.7907610102091445E-3</v>
      </c>
      <c r="MQ419" s="7">
        <f t="shared" ca="1" si="2176"/>
        <v>0</v>
      </c>
      <c r="MR419" s="7">
        <f t="shared" ca="1" si="2177"/>
        <v>0</v>
      </c>
      <c r="MS419" s="7" t="str">
        <f ca="1">IFERROR(IF(MS418+MR419&gt;MT$4,MS418,MS418+MR419),"")</f>
        <v/>
      </c>
      <c r="MT419" s="7">
        <f t="shared" ca="1" si="2243"/>
        <v>0</v>
      </c>
      <c r="MU419" s="7">
        <f t="shared" ca="1" si="2178"/>
        <v>0.70826855916143772</v>
      </c>
      <c r="MV419" s="7">
        <f t="shared" ca="1" si="2179"/>
        <v>-0.16980702069989928</v>
      </c>
      <c r="MW419" s="7">
        <f t="shared" ca="1" si="2180"/>
        <v>0</v>
      </c>
      <c r="MX419" s="7">
        <f t="shared" ca="1" si="2181"/>
        <v>0</v>
      </c>
      <c r="MY419" s="7" t="str">
        <f ca="1">IFERROR(IF(MY418+MX419&gt;MZ$4,MY418,MY418+MX419),"")</f>
        <v/>
      </c>
      <c r="MZ419" s="7">
        <f t="shared" ca="1" si="2244"/>
        <v>0</v>
      </c>
      <c r="NA419" s="7">
        <f t="shared" ca="1" si="2182"/>
        <v>0.38522513182001894</v>
      </c>
      <c r="NB419" s="7">
        <f t="shared" ca="1" si="2183"/>
        <v>0.1532364066415195</v>
      </c>
      <c r="NC419" s="7">
        <f t="shared" ca="1" si="2184"/>
        <v>1</v>
      </c>
      <c r="ND419" s="7" t="str">
        <f t="shared" ca="1" si="2185"/>
        <v>4</v>
      </c>
      <c r="NE419" s="7" t="str">
        <f ca="1">IFERROR(IF(NE418+ND419&gt;NF$4,NE418,NE418+ND419),"")</f>
        <v/>
      </c>
      <c r="NF419" s="7">
        <f t="shared" ca="1" si="2245"/>
        <v>0</v>
      </c>
      <c r="NG419" s="7">
        <f t="shared" ca="1" si="2186"/>
        <v>0.56371631304983394</v>
      </c>
      <c r="NH419" s="7">
        <f t="shared" ca="1" si="2187"/>
        <v>-2.5254774588295503E-2</v>
      </c>
      <c r="NI419" s="7">
        <f t="shared" ca="1" si="2188"/>
        <v>0</v>
      </c>
      <c r="NJ419" s="7">
        <f t="shared" ca="1" si="2189"/>
        <v>0</v>
      </c>
      <c r="NK419" s="7" t="str">
        <f ca="1">IFERROR(IF(NK418+NJ419&gt;NL$4,NK418,NK418+NJ419),"")</f>
        <v/>
      </c>
      <c r="NL419" s="7">
        <f t="shared" ca="1" si="2246"/>
        <v>0</v>
      </c>
      <c r="NM419" s="7">
        <f t="shared" ca="1" si="2190"/>
        <v>0.87326242281614086</v>
      </c>
      <c r="NN419" s="7">
        <f t="shared" ca="1" si="2191"/>
        <v>-0.33480088435460242</v>
      </c>
      <c r="NO419" s="7">
        <f t="shared" ca="1" si="2192"/>
        <v>0</v>
      </c>
      <c r="NP419" s="7">
        <f t="shared" ca="1" si="2193"/>
        <v>0</v>
      </c>
      <c r="NQ419" s="7" t="str">
        <f ca="1">IFERROR(IF(NQ418+NP419&gt;NR$4,NQ418,NQ418+NP419),"")</f>
        <v/>
      </c>
      <c r="NR419" s="7">
        <f t="shared" ca="1" si="2247"/>
        <v>0</v>
      </c>
      <c r="NT419">
        <v>421</v>
      </c>
      <c r="NU419" s="7" t="s">
        <v>19</v>
      </c>
      <c r="NV419" s="7" t="str">
        <f t="shared" ca="1" si="1987"/>
        <v/>
      </c>
      <c r="NW419" s="7" t="str">
        <f t="shared" ca="1" si="2194"/>
        <v/>
      </c>
      <c r="NX419" t="str">
        <f ca="1">IFERROR(VLOOKUP(NT419,$K$3:$AK$568,8,FALSE),"")</f>
        <v/>
      </c>
      <c r="NY419" t="str">
        <f ca="1">IFERROR(VLOOKUP(NT419,$K$3:$AK$568,9,FALSE),"")</f>
        <v/>
      </c>
      <c r="NZ419" s="7" t="str">
        <f ca="1">IFERROR(VLOOKUP(NT419,$K$3:$AK$568,27,FALSE),"")</f>
        <v/>
      </c>
      <c r="OB419">
        <v>421</v>
      </c>
      <c r="OC419" s="7" t="s">
        <v>19</v>
      </c>
      <c r="OD419" t="e">
        <f t="shared" ca="1" si="2248"/>
        <v>#N/A</v>
      </c>
      <c r="OE419" s="7" t="str">
        <f t="shared" ca="1" si="2249"/>
        <v/>
      </c>
      <c r="OF419" s="7" t="str">
        <f t="shared" ca="1" si="2250"/>
        <v/>
      </c>
      <c r="OG419" t="str">
        <f t="shared" ca="1" si="2251"/>
        <v/>
      </c>
      <c r="OI419">
        <v>421</v>
      </c>
      <c r="OJ419" s="7" t="s">
        <v>19</v>
      </c>
      <c r="OK419" s="7" t="str">
        <f t="shared" ca="1" si="2252"/>
        <v/>
      </c>
      <c r="OL419" s="7" t="str">
        <f t="shared" ca="1" si="2253"/>
        <v/>
      </c>
      <c r="OM419" t="str">
        <f ca="1">IFERROR(VLOOKUP(OI419,$L$3:$AK$568,7,FALSE),"")</f>
        <v/>
      </c>
      <c r="ON419" t="str">
        <f ca="1">IFERROR(VLOOKUP(OI419,$L$3:$AK$568,8,FALSE),"")</f>
        <v/>
      </c>
      <c r="OO419" s="7" t="str">
        <f ca="1">IFERROR(VLOOKUP(OI419,$L$3:$AK$568,26,FALSE),"")</f>
        <v/>
      </c>
      <c r="OQ419">
        <v>421</v>
      </c>
      <c r="OR419" s="7" t="s">
        <v>19</v>
      </c>
      <c r="OS419" t="e">
        <f t="shared" ca="1" si="2254"/>
        <v>#N/A</v>
      </c>
      <c r="OT419" s="7" t="str">
        <f t="shared" ca="1" si="2255"/>
        <v/>
      </c>
      <c r="OU419" s="7" t="str">
        <f t="shared" ca="1" si="2256"/>
        <v/>
      </c>
      <c r="OV419" t="str">
        <f t="shared" ca="1" si="2257"/>
        <v/>
      </c>
      <c r="OX419">
        <v>421</v>
      </c>
      <c r="OY419" s="7" t="s">
        <v>19</v>
      </c>
      <c r="OZ419" s="7" t="str">
        <f t="shared" ca="1" si="2258"/>
        <v/>
      </c>
      <c r="PA419" s="7" t="str">
        <f t="shared" ca="1" si="2259"/>
        <v/>
      </c>
      <c r="PB419" t="str">
        <f ca="1">IFERROR(VLOOKUP(OX419,$M$3:$AK$568,6,FALSE),"")</f>
        <v/>
      </c>
      <c r="PC419" t="str">
        <f ca="1">IFERROR(VLOOKUP(OX419,$M$3:$AK$568,7,FALSE),"")</f>
        <v/>
      </c>
      <c r="PD419" s="7" t="str">
        <f ca="1">IFERROR(VLOOKUP(OX419,$M$3:$AK$568,25,FALSE),"")</f>
        <v/>
      </c>
      <c r="PF419">
        <v>421</v>
      </c>
      <c r="PG419" s="7" t="s">
        <v>19</v>
      </c>
      <c r="PH419" t="e">
        <f t="shared" ca="1" si="2260"/>
        <v>#N/A</v>
      </c>
      <c r="PI419" s="7" t="str">
        <f t="shared" ca="1" si="2261"/>
        <v/>
      </c>
      <c r="PJ419" s="7" t="str">
        <f t="shared" ca="1" si="2262"/>
        <v/>
      </c>
      <c r="PK419" t="str">
        <f t="shared" ca="1" si="2263"/>
        <v/>
      </c>
      <c r="PM419">
        <v>421</v>
      </c>
      <c r="PN419" s="7" t="s">
        <v>19</v>
      </c>
      <c r="PO419" s="202" t="str">
        <f t="shared" ca="1" si="2264"/>
        <v/>
      </c>
      <c r="PP419" s="7" t="str">
        <f t="shared" ca="1" si="2265"/>
        <v/>
      </c>
      <c r="PQ419" t="str">
        <f ca="1">IFERROR(VLOOKUP(PM419,$G$325:$R$409,12,FALSE),"")</f>
        <v/>
      </c>
      <c r="PR419" t="e">
        <f ca="1">VLOOKUP(PM419,$G$324:$Q$409,11,FALSE)</f>
        <v>#N/A</v>
      </c>
      <c r="PS419" s="7" t="str">
        <f ca="1">VLOOKUP(PQ419,$R$325:$Y$409,8,FALSE)</f>
        <v>- -</v>
      </c>
      <c r="PT419" s="7">
        <f ca="1">ReSt</f>
        <v>-4</v>
      </c>
      <c r="PU419" s="7" t="e">
        <f t="shared" ca="1" si="2266"/>
        <v>#N/A</v>
      </c>
      <c r="PV419" s="7" t="e">
        <f t="shared" ca="1" si="2267"/>
        <v>#N/A</v>
      </c>
      <c r="PW419" s="7" t="str">
        <f ca="1">VLOOKUP(PQ419,$R$325:$AK$409,8,FALSE)</f>
        <v>- -</v>
      </c>
      <c r="PX419" s="7"/>
      <c r="PY419">
        <v>421</v>
      </c>
      <c r="PZ419" s="7" t="s">
        <v>19</v>
      </c>
      <c r="QA419" t="str">
        <f t="shared" ca="1" si="2268"/>
        <v/>
      </c>
      <c r="QB419" s="7" t="str">
        <f t="shared" ca="1" si="2269"/>
        <v/>
      </c>
      <c r="QC419" s="7" t="str">
        <f t="shared" ca="1" si="2270"/>
        <v/>
      </c>
      <c r="QD419" t="str">
        <f t="shared" ca="1" si="2271"/>
        <v/>
      </c>
      <c r="QF419">
        <v>421</v>
      </c>
      <c r="QG419" s="7" t="s">
        <v>19</v>
      </c>
      <c r="QH419" s="7" t="str">
        <f t="shared" ca="1" si="2272"/>
        <v/>
      </c>
      <c r="QI419" s="7" t="e">
        <f t="shared" ca="1" si="2273"/>
        <v>#VALUE!</v>
      </c>
      <c r="QJ419" t="e">
        <f t="shared" ca="1" si="2274"/>
        <v>#N/A</v>
      </c>
      <c r="QK419" s="7" t="e">
        <f t="shared" ca="1" si="2275"/>
        <v>#N/A</v>
      </c>
      <c r="QM419">
        <v>421</v>
      </c>
      <c r="QN419" s="7" t="s">
        <v>19</v>
      </c>
      <c r="QO419" t="str">
        <f t="shared" ca="1" si="2276"/>
        <v/>
      </c>
      <c r="QP419" s="7" t="str">
        <f t="shared" ca="1" si="2277"/>
        <v/>
      </c>
      <c r="QQ419" t="str">
        <f t="shared" ca="1" si="2278"/>
        <v/>
      </c>
    </row>
    <row r="420" spans="1:459" x14ac:dyDescent="0.25">
      <c r="A420" s="240" t="str">
        <f>IF('Character Sheet'!$B$4="Creature","N","Y")</f>
        <v>Y</v>
      </c>
      <c r="C420" s="75"/>
      <c r="D420" s="76"/>
      <c r="F420" s="75"/>
      <c r="G420" s="76"/>
      <c r="I420" s="75"/>
      <c r="J420" s="85"/>
      <c r="K420" s="85">
        <f t="shared" ca="1" si="1951"/>
        <v>7</v>
      </c>
      <c r="L420" s="85">
        <f t="shared" ca="1" si="1924"/>
        <v>7</v>
      </c>
      <c r="M420" s="70">
        <f t="shared" ca="1" si="2288"/>
        <v>18</v>
      </c>
      <c r="O420" s="222" t="str">
        <f ca="1">BP420</f>
        <v>- -</v>
      </c>
      <c r="Q420" s="7" t="str">
        <f t="shared" si="2289"/>
        <v/>
      </c>
      <c r="R420" s="9" t="s">
        <v>1313</v>
      </c>
      <c r="S420" s="9"/>
      <c r="T420" s="61" t="str">
        <f>SUBSTITUTE(IFERROR(IFERROR(VLOOKUP(R420,'[1]Skill Statistics'!$A$3:$C$513,2,FALSE),VLOOKUP(Q420,'[1]Skill Statistics'!$A$3:$C$513,2,FALSE)),T419),"R*","ReSt")</f>
        <v>- -</v>
      </c>
      <c r="U420" s="61" t="str">
        <f>IFERROR(IFERROR(VLOOKUP(R420,'[1]Skill Statistics'!$A$3:$C$513,3,FALSE),VLOOKUP(Q420,'[1]Skill Statistics'!$A$3:$C$513,3,FALSE)),U419)</f>
        <v>- -</v>
      </c>
      <c r="V420" s="61" t="str">
        <f>IF(ISNUMBER(SEARCH("Category",R420)),"- -",IFERROR(IFERROR(VLOOKUP(Q420,[1]Professions!$A$4:$AM$288,MATCH(Profession,[1]Professions!$A$1:$AM$1,0),FALSE),VLOOKUP(Q420,Calculations!$B$91:$I$95,8,FALSE)),"- -"))</f>
        <v>- -</v>
      </c>
      <c r="W420" s="60" t="str">
        <f>BL420</f>
        <v>- -</v>
      </c>
      <c r="X420" s="7" t="str">
        <f ca="1">IFERROR(VLOOKUP(R420,$BS$6:$NR$519,MATCH(ActualLevel,$BS$3:$NR$3,0),FALSE),"- -")</f>
        <v>- -</v>
      </c>
      <c r="Y420" s="7" t="str">
        <f t="shared" si="1925"/>
        <v>- -</v>
      </c>
      <c r="Z420" s="7" t="str">
        <f>IFERROR(VLOOKUP(Y420,Charts!$BQ$2:$BR$52,2,FALSE),"- -")</f>
        <v>- -</v>
      </c>
      <c r="AA420" s="7" t="str">
        <f t="shared" ca="1" si="1599"/>
        <v>- -</v>
      </c>
      <c r="AB420" s="7" t="str">
        <f t="shared" si="1920"/>
        <v>- -</v>
      </c>
      <c r="AC420" s="7"/>
      <c r="AD420" s="7"/>
      <c r="AE420" s="7"/>
      <c r="AF420" s="7"/>
      <c r="AG420" s="7"/>
      <c r="AH420" s="43"/>
      <c r="AI420" s="7"/>
      <c r="AJ420" s="7"/>
      <c r="AK420" s="7">
        <f t="shared" ca="1" si="1600"/>
        <v>0</v>
      </c>
      <c r="AL420" s="7"/>
      <c r="AM420" s="69">
        <f>IFERROR(VLOOKUP(R420,'[1]Skill Statistics'!$A$3:$AN$513,MATCH(Profession,'[1]Skill Statistics'!$A$2:$AN$2,0),FALSE),0)</f>
        <v>0</v>
      </c>
      <c r="AN420" s="85">
        <f>IFERROR(VLOOKUP(Q420,'[1]Skill Statistics'!$A$3:$BK$513,MATCH(Archetype,'[1]Skill Statistics'!$A$2:$BK$2,0),FALSE),0)</f>
        <v>0</v>
      </c>
      <c r="AO420" s="85">
        <f>IFERROR(VLOOKUP(Q420,'[1]Skill Statistics'!$A$3:$BB$513,MATCH(Race,'[1]Skill Statistics'!$A$2:$BB$2,0),FALSE),0)</f>
        <v>0</v>
      </c>
      <c r="AP420" s="85">
        <f t="shared" ca="1" si="2195"/>
        <v>0</v>
      </c>
      <c r="AQ420" s="70"/>
      <c r="AS420" s="69" t="str">
        <f>IFERROR(VLOOKUP(Q420,'[1]Professional Skills'!$A$4:$AM$288,MATCH(Profession,'[1]Professional Skills'!$A$3:$AM$3,0),FALSE),"- -")</f>
        <v>- -</v>
      </c>
      <c r="AU420" s="7" t="str">
        <f t="shared" si="1922"/>
        <v>- -</v>
      </c>
      <c r="AV420" s="7">
        <f t="shared" ca="1" si="1921"/>
        <v>0</v>
      </c>
      <c r="AW420" t="str">
        <f t="shared" si="2279"/>
        <v/>
      </c>
      <c r="AX420" t="str">
        <f>IFERROR(_xlfn.RANK.EQ(AW420,$AW$5:$AW$568),"")</f>
        <v/>
      </c>
      <c r="AY420">
        <f t="shared" si="1595"/>
        <v>0</v>
      </c>
      <c r="AZ420" s="70" t="str">
        <f t="shared" si="1601"/>
        <v/>
      </c>
      <c r="BB420" s="69" t="str">
        <f>IFERROR(IF(Q420="Language",VLOOKUP(R420,[1]Cultures!$B$4:$N$218,MATCH(Culture,[1]Cultures!$B$3:$N$3,0),FALSE),VLOOKUP(Q420,[1]Cultures!$B$4:$O$212,MATCH(Culture,[1]Cultures!$B$3:$O$3,0),FALSE)),"- -")</f>
        <v>- -</v>
      </c>
      <c r="BD420">
        <f t="shared" ca="1" si="1899"/>
        <v>0</v>
      </c>
      <c r="BE420" t="str">
        <f t="shared" si="2280"/>
        <v/>
      </c>
      <c r="BI420" s="7" t="str">
        <f>IFERROR(IF(BH420=1,IF(BB420=1,1,IF(BB420=2,2,IF(BH420=2,IF(BB420=3,1,IF(BB420&gt;=4,2,IF(BH420=3,IF(BB420=5,1,IF(BB420&gt;=6,2,IF(BH420=4,IF(BB420=7,1,IF(BB420&gt;=8,2,IF(BH420=5,IF(BB420=9,1,IF(BB420&gt;=10,2,0)),0))),0))),0))),0))),0)+(IF(BC420="*",0,BB420)),"- -")</f>
        <v>- -</v>
      </c>
      <c r="BK420" s="7"/>
      <c r="BL420" s="70" t="str">
        <f>IF(V420="- -","- -",SUM(BI420:BK420))</f>
        <v>- -</v>
      </c>
      <c r="BN420" s="69" t="str">
        <f>IFERROR(VLOOKUP(V420,Charts!$BT$2:$BV$14,3,FALSE),"- -")</f>
        <v>- -</v>
      </c>
      <c r="BO420" s="85" t="str">
        <f t="shared" ca="1" si="2196"/>
        <v>- -</v>
      </c>
      <c r="BP420" s="70" t="str">
        <f t="shared" ca="1" si="2281"/>
        <v>- -</v>
      </c>
      <c r="BR420" s="7">
        <v>419</v>
      </c>
      <c r="BS420" s="9" t="str">
        <f ca="1">VLOOKUP(BR420,$O$3:$R$568,4,FALSE)</f>
        <v>Mnemonics</v>
      </c>
      <c r="BT420" s="7" t="str">
        <f ca="1">VLOOKUP(BS420,$R$3:$V$568,5,FALSE)</f>
        <v>3 / 5</v>
      </c>
      <c r="BU420" s="7">
        <f ca="1">VLOOKUP(BT420,Charts!$BT$2:$BV$14,3,FALSE)</f>
        <v>0.61538461538461542</v>
      </c>
      <c r="BV420" s="7" t="str">
        <f t="shared" ca="1" si="1988"/>
        <v>3</v>
      </c>
      <c r="BW420" s="7" t="str">
        <f t="shared" ca="1" si="1989"/>
        <v>5</v>
      </c>
      <c r="BY420" s="7">
        <f t="shared" ca="1" si="1990"/>
        <v>0.88441318817837888</v>
      </c>
      <c r="BZ420" s="7">
        <f t="shared" ca="1" si="1991"/>
        <v>-0.26902857279376347</v>
      </c>
      <c r="CA420" s="7">
        <f t="shared" ca="1" si="1992"/>
        <v>0</v>
      </c>
      <c r="CB420" s="7">
        <f t="shared" ca="1" si="1993"/>
        <v>0</v>
      </c>
      <c r="CC420" s="7" t="str">
        <f ca="1">IFERROR(IF(CC419+CB420&gt;CD$4,CC419,CC419+CB420),"")</f>
        <v/>
      </c>
      <c r="CD420" s="7">
        <f t="shared" ca="1" si="2197"/>
        <v>0</v>
      </c>
      <c r="CE420" s="7">
        <f t="shared" ca="1" si="1994"/>
        <v>0.60363225680468091</v>
      </c>
      <c r="CF420" s="7">
        <f t="shared" ca="1" si="1995"/>
        <v>1.1752358579934508E-2</v>
      </c>
      <c r="CG420" s="7">
        <f t="shared" ca="1" si="1996"/>
        <v>1</v>
      </c>
      <c r="CH420" s="7" t="str">
        <f t="shared" ca="1" si="1997"/>
        <v>3</v>
      </c>
      <c r="CI420" s="7" t="str">
        <f ca="1">IFERROR(IF(CI419+CH420&gt;CJ$4,CI419,CI419+CH420),"")</f>
        <v/>
      </c>
      <c r="CJ420" s="7">
        <f t="shared" ca="1" si="2198"/>
        <v>0</v>
      </c>
      <c r="CK420" s="7">
        <f t="shared" ca="1" si="1998"/>
        <v>0.55682099868547685</v>
      </c>
      <c r="CL420" s="7">
        <f t="shared" ca="1" si="1999"/>
        <v>5.8563616699138565E-2</v>
      </c>
      <c r="CM420" s="7">
        <f t="shared" ca="1" si="2000"/>
        <v>1</v>
      </c>
      <c r="CN420" s="7" t="str">
        <f t="shared" ca="1" si="2001"/>
        <v>3</v>
      </c>
      <c r="CO420" s="7" t="str">
        <f ca="1">IFERROR(IF(CO419+CN420&gt;CP$4,CO419,CO419+CN420),"")</f>
        <v/>
      </c>
      <c r="CP420" s="7">
        <f t="shared" ca="1" si="2199"/>
        <v>0</v>
      </c>
      <c r="CQ420" s="7">
        <f t="shared" ca="1" si="2002"/>
        <v>0.14139607927326436</v>
      </c>
      <c r="CR420" s="7">
        <f t="shared" ca="1" si="2003"/>
        <v>0.47398853611135106</v>
      </c>
      <c r="CS420" s="7">
        <f t="shared" ca="1" si="2004"/>
        <v>1</v>
      </c>
      <c r="CT420" s="7" t="str">
        <f t="shared" ca="1" si="2005"/>
        <v>3</v>
      </c>
      <c r="CU420" s="7" t="str">
        <f ca="1">IFERROR(IF(CU419+CT420&gt;CV$4,CU419,CU419+CT420),"")</f>
        <v/>
      </c>
      <c r="CV420" s="7">
        <f t="shared" ca="1" si="2200"/>
        <v>0</v>
      </c>
      <c r="CW420" s="7">
        <f t="shared" ca="1" si="2006"/>
        <v>0.26424404372432408</v>
      </c>
      <c r="CX420" s="7">
        <f t="shared" ca="1" si="2007"/>
        <v>0.35114057166029133</v>
      </c>
      <c r="CY420" s="7">
        <f t="shared" ca="1" si="2008"/>
        <v>1</v>
      </c>
      <c r="CZ420" s="7" t="str">
        <f t="shared" ca="1" si="2009"/>
        <v>3</v>
      </c>
      <c r="DA420" s="7" t="str">
        <f ca="1">IFERROR(IF(DA419+CZ420&gt;DB$4,DA419,DA419+CZ420),"")</f>
        <v/>
      </c>
      <c r="DB420" s="7">
        <f t="shared" ca="1" si="2201"/>
        <v>0</v>
      </c>
      <c r="DC420" s="7">
        <f t="shared" ca="1" si="2010"/>
        <v>0.72813508977907382</v>
      </c>
      <c r="DD420" s="7">
        <f t="shared" ca="1" si="2011"/>
        <v>-0.1127504743944584</v>
      </c>
      <c r="DE420" s="7">
        <f t="shared" ca="1" si="2012"/>
        <v>0</v>
      </c>
      <c r="DF420" s="7">
        <f t="shared" ca="1" si="2013"/>
        <v>0</v>
      </c>
      <c r="DG420" s="7" t="str">
        <f ca="1">IFERROR(IF(DG419+DF420&gt;DH$4,DG419,DG419+DF420),"")</f>
        <v/>
      </c>
      <c r="DH420" s="7">
        <f t="shared" ca="1" si="2202"/>
        <v>0</v>
      </c>
      <c r="DI420" s="7">
        <f t="shared" ca="1" si="2014"/>
        <v>0.15637158701342813</v>
      </c>
      <c r="DJ420" s="7">
        <f t="shared" ca="1" si="2015"/>
        <v>0.45901302837118729</v>
      </c>
      <c r="DK420" s="7">
        <f t="shared" ca="1" si="2016"/>
        <v>1</v>
      </c>
      <c r="DL420" s="7" t="str">
        <f t="shared" ca="1" si="2017"/>
        <v>3</v>
      </c>
      <c r="DM420" s="7" t="str">
        <f ca="1">IFERROR(IF(DM419+DL420&gt;DN$4,DM419,DM419+DL420),"")</f>
        <v/>
      </c>
      <c r="DN420" s="7">
        <f t="shared" ca="1" si="2203"/>
        <v>0</v>
      </c>
      <c r="DO420" s="7">
        <f t="shared" ca="1" si="2018"/>
        <v>0.71788522360478013</v>
      </c>
      <c r="DP420" s="7">
        <f t="shared" ca="1" si="2019"/>
        <v>-0.10250060822016471</v>
      </c>
      <c r="DQ420" s="7">
        <f t="shared" ca="1" si="2020"/>
        <v>0</v>
      </c>
      <c r="DR420" s="7">
        <f t="shared" ca="1" si="2021"/>
        <v>0</v>
      </c>
      <c r="DS420" s="7" t="str">
        <f ca="1">IFERROR(IF(DS419+DR420&gt;DT$4,DS419,DS419+DR420),"")</f>
        <v/>
      </c>
      <c r="DT420" s="7">
        <f t="shared" ca="1" si="2204"/>
        <v>0</v>
      </c>
      <c r="DU420" s="7">
        <f t="shared" ca="1" si="2022"/>
        <v>0.64102972642481004</v>
      </c>
      <c r="DV420" s="7">
        <f t="shared" ca="1" si="2023"/>
        <v>-2.5645111040194624E-2</v>
      </c>
      <c r="DW420" s="7">
        <f t="shared" ca="1" si="2024"/>
        <v>0</v>
      </c>
      <c r="DX420" s="7">
        <f t="shared" ca="1" si="2025"/>
        <v>0</v>
      </c>
      <c r="DY420" s="7" t="str">
        <f ca="1">IFERROR(IF(DY419+DX420&gt;DZ$4,DY419,DY419+DX420),"")</f>
        <v/>
      </c>
      <c r="DZ420" s="7">
        <f t="shared" ca="1" si="2205"/>
        <v>0</v>
      </c>
      <c r="EA420" s="7">
        <f t="shared" ca="1" si="2026"/>
        <v>0.80961571869563387</v>
      </c>
      <c r="EB420" s="7">
        <f t="shared" ca="1" si="2027"/>
        <v>-0.19423110331101845</v>
      </c>
      <c r="EC420" s="7">
        <f t="shared" ca="1" si="2028"/>
        <v>0</v>
      </c>
      <c r="ED420" s="7">
        <f t="shared" ca="1" si="2029"/>
        <v>0</v>
      </c>
      <c r="EE420" s="7" t="str">
        <f ca="1">IFERROR(IF(EE419+ED420&gt;EF$4,EE419,EE419+ED420),"")</f>
        <v/>
      </c>
      <c r="EF420" s="7">
        <f t="shared" ca="1" si="2206"/>
        <v>0</v>
      </c>
      <c r="EG420" s="7">
        <f t="shared" ca="1" si="2030"/>
        <v>0.50075083244497032</v>
      </c>
      <c r="EH420" s="7">
        <f t="shared" ca="1" si="2031"/>
        <v>0.1146337829396451</v>
      </c>
      <c r="EI420" s="7">
        <f t="shared" ca="1" si="2032"/>
        <v>1</v>
      </c>
      <c r="EJ420" s="7" t="str">
        <f t="shared" ca="1" si="2033"/>
        <v>3</v>
      </c>
      <c r="EK420" s="7" t="str">
        <f ca="1">IFERROR(IF(EK419+EJ420&gt;EL$4,EK419,EK419+EJ420),"")</f>
        <v/>
      </c>
      <c r="EL420" s="7">
        <f t="shared" ca="1" si="2207"/>
        <v>0</v>
      </c>
      <c r="EM420" s="7">
        <f t="shared" ca="1" si="2034"/>
        <v>0.29255202417798298</v>
      </c>
      <c r="EN420" s="7">
        <f t="shared" ca="1" si="2035"/>
        <v>0.32283259120663244</v>
      </c>
      <c r="EO420" s="7">
        <f t="shared" ca="1" si="2036"/>
        <v>1</v>
      </c>
      <c r="EP420" s="7" t="str">
        <f t="shared" ca="1" si="2037"/>
        <v>3</v>
      </c>
      <c r="EQ420" s="7" t="str">
        <f ca="1">IFERROR(IF(EQ419+EP420&gt;ER$4,EQ419,EQ419+EP420),"")</f>
        <v/>
      </c>
      <c r="ER420" s="7">
        <f t="shared" ca="1" si="2208"/>
        <v>0</v>
      </c>
      <c r="ES420" s="7">
        <f t="shared" ca="1" si="2038"/>
        <v>0.38495136109200845</v>
      </c>
      <c r="ET420" s="7">
        <f t="shared" ca="1" si="2039"/>
        <v>0.23043325429260697</v>
      </c>
      <c r="EU420" s="7">
        <f t="shared" ca="1" si="2040"/>
        <v>1</v>
      </c>
      <c r="EV420" s="7" t="str">
        <f t="shared" ca="1" si="2041"/>
        <v>3</v>
      </c>
      <c r="EW420" s="7" t="str">
        <f ca="1">IFERROR(IF(EW419+EV420&gt;EX$4,EW419,EW419+EV420),"")</f>
        <v/>
      </c>
      <c r="EX420" s="7">
        <f t="shared" ca="1" si="2209"/>
        <v>0</v>
      </c>
      <c r="EY420" s="7">
        <f t="shared" ca="1" si="2042"/>
        <v>0.34170189330343659</v>
      </c>
      <c r="EZ420" s="7">
        <f t="shared" ca="1" si="2043"/>
        <v>0.27368272208117883</v>
      </c>
      <c r="FA420" s="7">
        <f t="shared" ca="1" si="2044"/>
        <v>1</v>
      </c>
      <c r="FB420" s="7" t="str">
        <f t="shared" ca="1" si="2045"/>
        <v>3</v>
      </c>
      <c r="FC420" s="7" t="str">
        <f ca="1">IFERROR(IF(FC419+FB420&gt;FD$4,FC419,FC419+FB420),"")</f>
        <v/>
      </c>
      <c r="FD420" s="7">
        <f t="shared" ca="1" si="2210"/>
        <v>0</v>
      </c>
      <c r="FE420" s="7">
        <f t="shared" ca="1" si="2046"/>
        <v>0.87801134326013952</v>
      </c>
      <c r="FF420" s="7">
        <f t="shared" ca="1" si="2047"/>
        <v>-0.2626267278755241</v>
      </c>
      <c r="FG420" s="7">
        <f t="shared" ca="1" si="2048"/>
        <v>0</v>
      </c>
      <c r="FH420" s="7">
        <f t="shared" ca="1" si="2049"/>
        <v>0</v>
      </c>
      <c r="FI420" s="7" t="str">
        <f ca="1">IFERROR(IF(FI419+FH420&gt;FJ$4,FI419,FI419+FH420),"")</f>
        <v/>
      </c>
      <c r="FJ420" s="7">
        <f t="shared" ca="1" si="2211"/>
        <v>0</v>
      </c>
      <c r="FK420" s="7">
        <f t="shared" ca="1" si="2050"/>
        <v>0.65221391878241575</v>
      </c>
      <c r="FL420" s="7">
        <f t="shared" ca="1" si="2051"/>
        <v>-3.6829303397800328E-2</v>
      </c>
      <c r="FM420" s="7">
        <f t="shared" ca="1" si="2052"/>
        <v>0</v>
      </c>
      <c r="FN420" s="7">
        <f t="shared" ca="1" si="2053"/>
        <v>0</v>
      </c>
      <c r="FO420" s="7" t="str">
        <f ca="1">IFERROR(IF(FO419+FN420&gt;FP$4,FO419,FO419+FN420),"")</f>
        <v/>
      </c>
      <c r="FP420" s="7">
        <f t="shared" ca="1" si="2212"/>
        <v>0</v>
      </c>
      <c r="FQ420" s="7">
        <f t="shared" ca="1" si="2054"/>
        <v>5.2811920102047161E-4</v>
      </c>
      <c r="FR420" s="7">
        <f t="shared" ca="1" si="2055"/>
        <v>0.61485649618359495</v>
      </c>
      <c r="FS420" s="7">
        <f t="shared" ca="1" si="2056"/>
        <v>1</v>
      </c>
      <c r="FT420" s="7" t="str">
        <f t="shared" ca="1" si="2057"/>
        <v>3</v>
      </c>
      <c r="FU420" s="7" t="str">
        <f ca="1">IFERROR(IF(FU419+FT420&gt;FV$4,FU419,FU419+FT420),"")</f>
        <v/>
      </c>
      <c r="FV420" s="7">
        <f t="shared" ca="1" si="2213"/>
        <v>0</v>
      </c>
      <c r="FW420" s="7">
        <f t="shared" ca="1" si="2058"/>
        <v>8.2801534258089782E-2</v>
      </c>
      <c r="FX420" s="7">
        <f t="shared" ca="1" si="2059"/>
        <v>0.53258308112652564</v>
      </c>
      <c r="FY420" s="7">
        <f t="shared" ca="1" si="2060"/>
        <v>1</v>
      </c>
      <c r="FZ420" s="7" t="str">
        <f t="shared" ca="1" si="2061"/>
        <v>3</v>
      </c>
      <c r="GA420" s="7" t="str">
        <f ca="1">IFERROR(IF(GA419+FZ420&gt;GB$4,GA419,GA419+FZ420),"")</f>
        <v/>
      </c>
      <c r="GB420" s="7">
        <f t="shared" ca="1" si="2214"/>
        <v>0</v>
      </c>
      <c r="GC420" s="7">
        <f t="shared" ca="1" si="2062"/>
        <v>0.59194693125349263</v>
      </c>
      <c r="GD420" s="7">
        <f t="shared" ca="1" si="2063"/>
        <v>2.3437684131122793E-2</v>
      </c>
      <c r="GE420" s="7">
        <f t="shared" ca="1" si="2064"/>
        <v>1</v>
      </c>
      <c r="GF420" s="7" t="str">
        <f t="shared" ca="1" si="2065"/>
        <v>3</v>
      </c>
      <c r="GG420" s="7" t="str">
        <f ca="1">IFERROR(IF(GG419+GF420&gt;GH$4,GG419,GG419+GF420),"")</f>
        <v/>
      </c>
      <c r="GH420" s="7">
        <f t="shared" ca="1" si="2215"/>
        <v>0</v>
      </c>
      <c r="GI420" s="7">
        <f t="shared" ca="1" si="2066"/>
        <v>0.6442038182196359</v>
      </c>
      <c r="GJ420" s="7">
        <f t="shared" ca="1" si="2067"/>
        <v>-2.8819202835020485E-2</v>
      </c>
      <c r="GK420" s="7">
        <f t="shared" ca="1" si="2068"/>
        <v>0</v>
      </c>
      <c r="GL420" s="7">
        <f t="shared" ca="1" si="2069"/>
        <v>0</v>
      </c>
      <c r="GM420" s="7" t="str">
        <f ca="1">IFERROR(IF(GM419+GL420&gt;GN$4,GM419,GM419+GL420),"")</f>
        <v/>
      </c>
      <c r="GN420" s="7">
        <f t="shared" ca="1" si="2216"/>
        <v>0</v>
      </c>
      <c r="GO420" s="7">
        <f t="shared" ca="1" si="2070"/>
        <v>0.21960739385590078</v>
      </c>
      <c r="GP420" s="7">
        <f t="shared" ca="1" si="2071"/>
        <v>0.39577722152871464</v>
      </c>
      <c r="GQ420" s="7">
        <f t="shared" ca="1" si="2072"/>
        <v>1</v>
      </c>
      <c r="GR420" s="7" t="str">
        <f t="shared" ca="1" si="2073"/>
        <v>3</v>
      </c>
      <c r="GS420" s="7" t="str">
        <f ca="1">IFERROR(IF(GS419+GR420&gt;GT$4,GS419,GS419+GR420),"")</f>
        <v/>
      </c>
      <c r="GT420" s="7">
        <f t="shared" ca="1" si="2217"/>
        <v>0</v>
      </c>
      <c r="GU420" s="7">
        <f t="shared" ca="1" si="2074"/>
        <v>6.7513754582340435E-2</v>
      </c>
      <c r="GV420" s="7">
        <f t="shared" ca="1" si="2075"/>
        <v>0.54787086080227498</v>
      </c>
      <c r="GW420" s="7">
        <f t="shared" ca="1" si="2076"/>
        <v>1</v>
      </c>
      <c r="GX420" s="7" t="str">
        <f t="shared" ca="1" si="2077"/>
        <v>3</v>
      </c>
      <c r="GY420" s="7" t="str">
        <f ca="1">IFERROR(IF(GY419+GX420&gt;GZ$4,GY419,GY419+GX420),"")</f>
        <v/>
      </c>
      <c r="GZ420" s="7">
        <f t="shared" ca="1" si="2218"/>
        <v>0</v>
      </c>
      <c r="HA420" s="7">
        <f t="shared" ca="1" si="2078"/>
        <v>0.45172299468630539</v>
      </c>
      <c r="HB420" s="7">
        <f t="shared" ca="1" si="2079"/>
        <v>0.16366162069831003</v>
      </c>
      <c r="HC420" s="7">
        <f t="shared" ca="1" si="2080"/>
        <v>1</v>
      </c>
      <c r="HD420" s="7" t="str">
        <f t="shared" ca="1" si="2081"/>
        <v>3</v>
      </c>
      <c r="HE420" s="7" t="str">
        <f ca="1">IFERROR(IF(HE419+HD420&gt;HF$4,HE419,HE419+HD420),"")</f>
        <v/>
      </c>
      <c r="HF420" s="7">
        <f t="shared" ca="1" si="2219"/>
        <v>0</v>
      </c>
      <c r="HG420" s="7">
        <f t="shared" ca="1" si="2082"/>
        <v>5.892600164565942E-3</v>
      </c>
      <c r="HH420" s="7">
        <f t="shared" ca="1" si="2083"/>
        <v>0.60949201522004948</v>
      </c>
      <c r="HI420" s="7">
        <f t="shared" ca="1" si="2084"/>
        <v>1</v>
      </c>
      <c r="HJ420" s="7" t="str">
        <f t="shared" ca="1" si="2085"/>
        <v>3</v>
      </c>
      <c r="HK420" s="7" t="str">
        <f ca="1">IFERROR(IF(HK419+HJ420&gt;HL$4,HK419,HK419+HJ420),"")</f>
        <v/>
      </c>
      <c r="HL420" s="7">
        <f t="shared" ca="1" si="2220"/>
        <v>0</v>
      </c>
      <c r="HM420" s="7">
        <f t="shared" ca="1" si="2086"/>
        <v>0.521137576893137</v>
      </c>
      <c r="HN420" s="7">
        <f t="shared" ca="1" si="2087"/>
        <v>9.4247038491478419E-2</v>
      </c>
      <c r="HO420" s="7">
        <f t="shared" ca="1" si="2088"/>
        <v>1</v>
      </c>
      <c r="HP420" s="7" t="str">
        <f t="shared" ca="1" si="2089"/>
        <v>3</v>
      </c>
      <c r="HQ420" s="7" t="str">
        <f ca="1">IFERROR(IF(HQ419+HP420&gt;HR$4,HQ419,HQ419+HP420),"")</f>
        <v/>
      </c>
      <c r="HR420" s="7">
        <f t="shared" ca="1" si="2221"/>
        <v>0</v>
      </c>
      <c r="HS420" s="7">
        <f t="shared" ca="1" si="2090"/>
        <v>0.9561113167447961</v>
      </c>
      <c r="HT420" s="7">
        <f t="shared" ca="1" si="2091"/>
        <v>-0.34072670136018068</v>
      </c>
      <c r="HU420" s="7">
        <f t="shared" ca="1" si="2092"/>
        <v>0</v>
      </c>
      <c r="HV420" s="7">
        <f t="shared" ca="1" si="2093"/>
        <v>0</v>
      </c>
      <c r="HW420" s="7" t="str">
        <f ca="1">IFERROR(IF(HW419+HV420&gt;HX$4,HW419,HW419+HV420),"")</f>
        <v/>
      </c>
      <c r="HX420" s="7">
        <f t="shared" ca="1" si="2222"/>
        <v>0</v>
      </c>
      <c r="HY420" s="7">
        <f t="shared" ca="1" si="2094"/>
        <v>0.71079898642368955</v>
      </c>
      <c r="HZ420" s="7">
        <f t="shared" ca="1" si="2095"/>
        <v>-9.5414371039074131E-2</v>
      </c>
      <c r="IA420" s="7">
        <f t="shared" ca="1" si="2096"/>
        <v>0</v>
      </c>
      <c r="IB420" s="7">
        <f t="shared" ca="1" si="2097"/>
        <v>0</v>
      </c>
      <c r="IC420" s="7" t="str">
        <f ca="1">IFERROR(IF(IC419+IB420&gt;ID$4,IC419,IC419+IB420),"")</f>
        <v/>
      </c>
      <c r="ID420" s="7">
        <f t="shared" ca="1" si="2223"/>
        <v>0</v>
      </c>
      <c r="IE420" s="7">
        <f t="shared" ca="1" si="2098"/>
        <v>0.55641934120677339</v>
      </c>
      <c r="IF420" s="7">
        <f t="shared" ca="1" si="2099"/>
        <v>5.8965274177842031E-2</v>
      </c>
      <c r="IG420" s="7">
        <f t="shared" ca="1" si="2100"/>
        <v>1</v>
      </c>
      <c r="IH420" s="7" t="str">
        <f t="shared" ca="1" si="2101"/>
        <v>3</v>
      </c>
      <c r="II420" s="7" t="str">
        <f ca="1">IFERROR(IF(II419+IH420&gt;IJ$4,II419,II419+IH420),"")</f>
        <v/>
      </c>
      <c r="IJ420" s="7">
        <f t="shared" ca="1" si="2224"/>
        <v>0</v>
      </c>
      <c r="IK420" s="7">
        <f t="shared" ca="1" si="2102"/>
        <v>0.39140025249408716</v>
      </c>
      <c r="IL420" s="7">
        <f t="shared" ca="1" si="2103"/>
        <v>0.22398436289052825</v>
      </c>
      <c r="IM420" s="7">
        <f t="shared" ca="1" si="2104"/>
        <v>1</v>
      </c>
      <c r="IN420" s="7" t="str">
        <f t="shared" ca="1" si="2105"/>
        <v>3</v>
      </c>
      <c r="IO420" s="7" t="str">
        <f ca="1">IFERROR(IF(IO419+IN420&gt;IP$4,IO419,IO419+IN420),"")</f>
        <v/>
      </c>
      <c r="IP420" s="7">
        <f t="shared" ca="1" si="2225"/>
        <v>0</v>
      </c>
      <c r="IQ420" s="7">
        <f t="shared" ca="1" si="2106"/>
        <v>0.33091272455286669</v>
      </c>
      <c r="IR420" s="7">
        <f t="shared" ca="1" si="2107"/>
        <v>0.28447189083174873</v>
      </c>
      <c r="IS420" s="7">
        <f t="shared" ca="1" si="2108"/>
        <v>1</v>
      </c>
      <c r="IT420" s="7" t="str">
        <f t="shared" ca="1" si="2109"/>
        <v>3</v>
      </c>
      <c r="IU420" s="7" t="str">
        <f ca="1">IFERROR(IF(IU419+IT420&gt;IV$4,IU419,IU419+IT420),"")</f>
        <v/>
      </c>
      <c r="IV420" s="7">
        <f t="shared" ca="1" si="2226"/>
        <v>0</v>
      </c>
      <c r="IW420" s="7">
        <f t="shared" ca="1" si="2110"/>
        <v>0.98055311188312033</v>
      </c>
      <c r="IX420" s="7">
        <f t="shared" ca="1" si="2111"/>
        <v>-0.36516849649850491</v>
      </c>
      <c r="IY420" s="7">
        <f t="shared" ca="1" si="2112"/>
        <v>0</v>
      </c>
      <c r="IZ420" s="7">
        <f t="shared" ca="1" si="2113"/>
        <v>0</v>
      </c>
      <c r="JA420" s="7" t="str">
        <f ca="1">IFERROR(IF(JA419+IZ420&gt;JB$4,JA419,JA419+IZ420),"")</f>
        <v/>
      </c>
      <c r="JB420" s="7">
        <f t="shared" ca="1" si="2227"/>
        <v>0</v>
      </c>
      <c r="JC420" s="7">
        <f t="shared" ca="1" si="2114"/>
        <v>0.49647725952231647</v>
      </c>
      <c r="JD420" s="7">
        <f t="shared" ca="1" si="2115"/>
        <v>0.11890735586229895</v>
      </c>
      <c r="JE420" s="7">
        <f t="shared" ca="1" si="2116"/>
        <v>1</v>
      </c>
      <c r="JF420" s="7" t="str">
        <f t="shared" ca="1" si="2117"/>
        <v>3</v>
      </c>
      <c r="JG420" s="7" t="str">
        <f ca="1">IFERROR(IF(JG419+JF420&gt;JH$4,JG419,JG419+JF420),"")</f>
        <v/>
      </c>
      <c r="JH420" s="7">
        <f t="shared" ca="1" si="2228"/>
        <v>0</v>
      </c>
      <c r="JI420" s="7">
        <f t="shared" ca="1" si="2118"/>
        <v>0.73991373180972664</v>
      </c>
      <c r="JJ420" s="7">
        <f t="shared" ca="1" si="2119"/>
        <v>-0.12452911642511122</v>
      </c>
      <c r="JK420" s="7">
        <f t="shared" ca="1" si="2120"/>
        <v>0</v>
      </c>
      <c r="JL420" s="7">
        <f t="shared" ca="1" si="2121"/>
        <v>0</v>
      </c>
      <c r="JM420" s="7" t="str">
        <f ca="1">IFERROR(IF(JM419+JL420&gt;JN$4,JM419,JM419+JL420),"")</f>
        <v/>
      </c>
      <c r="JN420" s="7">
        <f t="shared" ca="1" si="2229"/>
        <v>0</v>
      </c>
      <c r="JO420" s="7">
        <f t="shared" ca="1" si="2122"/>
        <v>0.41952597768414279</v>
      </c>
      <c r="JP420" s="7">
        <f t="shared" ca="1" si="2123"/>
        <v>0.19585863770047263</v>
      </c>
      <c r="JQ420" s="7">
        <f t="shared" ca="1" si="2124"/>
        <v>1</v>
      </c>
      <c r="JR420" s="7" t="str">
        <f t="shared" ca="1" si="2125"/>
        <v>3</v>
      </c>
      <c r="JS420" s="7" t="str">
        <f ca="1">IFERROR(IF(JS419+JR420&gt;JT$4,JS419,JS419+JR420),"")</f>
        <v/>
      </c>
      <c r="JT420" s="7">
        <f t="shared" ca="1" si="2230"/>
        <v>0</v>
      </c>
      <c r="JU420" s="7">
        <f t="shared" ca="1" si="2126"/>
        <v>0.43311617179930395</v>
      </c>
      <c r="JV420" s="7">
        <f t="shared" ca="1" si="2127"/>
        <v>0.18226844358531147</v>
      </c>
      <c r="JW420" s="7">
        <f t="shared" ca="1" si="2128"/>
        <v>1</v>
      </c>
      <c r="JX420" s="7" t="str">
        <f t="shared" ca="1" si="2129"/>
        <v>3</v>
      </c>
      <c r="JY420" s="7" t="str">
        <f ca="1">IFERROR(IF(JY419+JX420&gt;JZ$4,JY419,JY419+JX420),"")</f>
        <v/>
      </c>
      <c r="JZ420" s="7">
        <f t="shared" ca="1" si="2231"/>
        <v>0</v>
      </c>
      <c r="KA420" s="7">
        <f t="shared" ca="1" si="2130"/>
        <v>0.51586827055094231</v>
      </c>
      <c r="KB420" s="7">
        <f t="shared" ca="1" si="2131"/>
        <v>9.9516344833673109E-2</v>
      </c>
      <c r="KC420" s="7">
        <f t="shared" ca="1" si="2132"/>
        <v>1</v>
      </c>
      <c r="KD420" s="7" t="str">
        <f t="shared" ca="1" si="2133"/>
        <v>3</v>
      </c>
      <c r="KE420" s="7" t="str">
        <f ca="1">IFERROR(IF(KE419+KD420&gt;KF$4,KE419,KE419+KD420),"")</f>
        <v/>
      </c>
      <c r="KF420" s="7">
        <f t="shared" ca="1" si="2232"/>
        <v>0</v>
      </c>
      <c r="KG420" s="7">
        <f t="shared" ca="1" si="2134"/>
        <v>0.20730447277740616</v>
      </c>
      <c r="KH420" s="7">
        <f t="shared" ca="1" si="2135"/>
        <v>0.40808014260720926</v>
      </c>
      <c r="KI420" s="7">
        <f t="shared" ca="1" si="2136"/>
        <v>1</v>
      </c>
      <c r="KJ420" s="7" t="str">
        <f t="shared" ca="1" si="2137"/>
        <v>3</v>
      </c>
      <c r="KK420" s="7" t="str">
        <f ca="1">IFERROR(IF(KK419+KJ420&gt;KL$4,KK419,KK419+KJ420),"")</f>
        <v/>
      </c>
      <c r="KL420" s="7">
        <f t="shared" ca="1" si="2233"/>
        <v>0</v>
      </c>
      <c r="KM420" s="7">
        <f t="shared" ca="1" si="2138"/>
        <v>0.8523197710072361</v>
      </c>
      <c r="KN420" s="7">
        <f t="shared" ca="1" si="2139"/>
        <v>-0.23693515562262069</v>
      </c>
      <c r="KO420" s="7">
        <f t="shared" ca="1" si="2140"/>
        <v>0</v>
      </c>
      <c r="KP420" s="7">
        <f t="shared" ca="1" si="2141"/>
        <v>0</v>
      </c>
      <c r="KQ420" s="7" t="str">
        <f ca="1">IFERROR(IF(KQ419+KP420&gt;KR$4,KQ419,KQ419+KP420),"")</f>
        <v/>
      </c>
      <c r="KR420" s="7">
        <f t="shared" ca="1" si="2234"/>
        <v>0</v>
      </c>
      <c r="KS420" s="7">
        <f t="shared" ca="1" si="2142"/>
        <v>0.15379892382136362</v>
      </c>
      <c r="KT420" s="7">
        <f t="shared" ca="1" si="2143"/>
        <v>0.4615856915632518</v>
      </c>
      <c r="KU420" s="7">
        <f t="shared" ca="1" si="2144"/>
        <v>1</v>
      </c>
      <c r="KV420" s="7" t="str">
        <f t="shared" ca="1" si="2145"/>
        <v>3</v>
      </c>
      <c r="KW420" s="7" t="str">
        <f ca="1">IFERROR(IF(KW419+KV420&gt;KX$4,KW419,KW419+KV420),"")</f>
        <v/>
      </c>
      <c r="KX420" s="7">
        <f t="shared" ca="1" si="2235"/>
        <v>0</v>
      </c>
      <c r="KY420" s="7">
        <f t="shared" ca="1" si="2146"/>
        <v>0.26737407715098771</v>
      </c>
      <c r="KZ420" s="7">
        <f t="shared" ca="1" si="2147"/>
        <v>0.34801053823362771</v>
      </c>
      <c r="LA420" s="7">
        <f t="shared" ca="1" si="2148"/>
        <v>1</v>
      </c>
      <c r="LB420" s="7" t="str">
        <f t="shared" ca="1" si="2149"/>
        <v>3</v>
      </c>
      <c r="LC420" s="7" t="str">
        <f ca="1">IFERROR(IF(LC419+LB420&gt;LD$4,LC419,LC419+LB420),"")</f>
        <v/>
      </c>
      <c r="LD420" s="7">
        <f t="shared" ca="1" si="2236"/>
        <v>0</v>
      </c>
      <c r="LE420" s="7">
        <f t="shared" ca="1" si="2150"/>
        <v>0.79061239773913827</v>
      </c>
      <c r="LF420" s="7">
        <f t="shared" ca="1" si="2151"/>
        <v>-0.17522778235452285</v>
      </c>
      <c r="LG420" s="7">
        <f t="shared" ca="1" si="2152"/>
        <v>0</v>
      </c>
      <c r="LH420" s="7">
        <f t="shared" ca="1" si="2153"/>
        <v>0</v>
      </c>
      <c r="LI420" s="7" t="str">
        <f ca="1">IFERROR(IF(LI419+LH420&gt;LJ$4,LI419,LI419+LH420),"")</f>
        <v/>
      </c>
      <c r="LJ420" s="7">
        <f t="shared" ca="1" si="2237"/>
        <v>0</v>
      </c>
      <c r="LK420" s="7">
        <f t="shared" ca="1" si="2154"/>
        <v>0.90077498632233666</v>
      </c>
      <c r="LL420" s="7">
        <f t="shared" ca="1" si="2155"/>
        <v>-0.28539037093772124</v>
      </c>
      <c r="LM420" s="7">
        <f t="shared" ca="1" si="2156"/>
        <v>0</v>
      </c>
      <c r="LN420" s="7">
        <f t="shared" ca="1" si="2157"/>
        <v>0</v>
      </c>
      <c r="LO420" s="7" t="str">
        <f ca="1">IFERROR(IF(LO419+LN420&gt;LP$4,LO419,LO419+LN420),"")</f>
        <v/>
      </c>
      <c r="LP420" s="7">
        <f t="shared" ca="1" si="2238"/>
        <v>0</v>
      </c>
      <c r="LQ420" s="7">
        <f t="shared" ca="1" si="2158"/>
        <v>0.86764926646353824</v>
      </c>
      <c r="LR420" s="7">
        <f t="shared" ca="1" si="2159"/>
        <v>-0.25226465107892282</v>
      </c>
      <c r="LS420" s="7">
        <f t="shared" ca="1" si="2160"/>
        <v>0</v>
      </c>
      <c r="LT420" s="7">
        <f t="shared" ca="1" si="2161"/>
        <v>0</v>
      </c>
      <c r="LU420" s="7" t="str">
        <f ca="1">IFERROR(IF(LU419+LT420&gt;LV$4,LU419,LU419+LT420),"")</f>
        <v/>
      </c>
      <c r="LV420" s="7">
        <f t="shared" ca="1" si="2239"/>
        <v>0</v>
      </c>
      <c r="LW420" s="7">
        <f t="shared" ca="1" si="2162"/>
        <v>0.21235527090875461</v>
      </c>
      <c r="LX420" s="7">
        <f t="shared" ca="1" si="2163"/>
        <v>0.40302934447586081</v>
      </c>
      <c r="LY420" s="7">
        <f t="shared" ca="1" si="2164"/>
        <v>1</v>
      </c>
      <c r="LZ420" s="7" t="str">
        <f t="shared" ca="1" si="2165"/>
        <v>3</v>
      </c>
      <c r="MA420" s="7" t="str">
        <f ca="1">IFERROR(IF(MA419+LZ420&gt;MB$4,MA419,MA419+LZ420),"")</f>
        <v/>
      </c>
      <c r="MB420" s="7">
        <f t="shared" ca="1" si="2240"/>
        <v>0</v>
      </c>
      <c r="MC420" s="7">
        <f t="shared" ca="1" si="2166"/>
        <v>0.8243889709072646</v>
      </c>
      <c r="MD420" s="7">
        <f t="shared" ca="1" si="2167"/>
        <v>-0.20900435552264918</v>
      </c>
      <c r="ME420" s="7">
        <f t="shared" ca="1" si="2168"/>
        <v>0</v>
      </c>
      <c r="MF420" s="7">
        <f t="shared" ca="1" si="2169"/>
        <v>0</v>
      </c>
      <c r="MG420" s="7" t="str">
        <f ca="1">IFERROR(IF(MG419+MF420&gt;MH$4,MG419,MG419+MF420),"")</f>
        <v/>
      </c>
      <c r="MH420" s="7">
        <f t="shared" ca="1" si="2241"/>
        <v>0</v>
      </c>
      <c r="MI420" s="7">
        <f t="shared" ca="1" si="2170"/>
        <v>0.94551504802388397</v>
      </c>
      <c r="MJ420" s="7">
        <f t="shared" ca="1" si="2171"/>
        <v>-0.33013043263926856</v>
      </c>
      <c r="MK420" s="7">
        <f t="shared" ca="1" si="2172"/>
        <v>0</v>
      </c>
      <c r="ML420" s="7">
        <f t="shared" ca="1" si="2173"/>
        <v>0</v>
      </c>
      <c r="MM420" s="7" t="str">
        <f ca="1">IFERROR(IF(MM419+ML420&gt;MN$4,MM419,MM419+ML420),"")</f>
        <v/>
      </c>
      <c r="MN420" s="7">
        <f t="shared" ca="1" si="2242"/>
        <v>0</v>
      </c>
      <c r="MO420" s="7">
        <f t="shared" ca="1" si="2174"/>
        <v>0.12491654903101423</v>
      </c>
      <c r="MP420" s="7">
        <f t="shared" ca="1" si="2175"/>
        <v>0.49046806635360118</v>
      </c>
      <c r="MQ420" s="7">
        <f t="shared" ca="1" si="2176"/>
        <v>1</v>
      </c>
      <c r="MR420" s="7" t="str">
        <f t="shared" ca="1" si="2177"/>
        <v>3</v>
      </c>
      <c r="MS420" s="7" t="str">
        <f ca="1">IFERROR(IF(MS419+MR420&gt;MT$4,MS419,MS419+MR420),"")</f>
        <v/>
      </c>
      <c r="MT420" s="7">
        <f t="shared" ca="1" si="2243"/>
        <v>0</v>
      </c>
      <c r="MU420" s="7">
        <f t="shared" ca="1" si="2178"/>
        <v>0.17472676268756715</v>
      </c>
      <c r="MV420" s="7">
        <f t="shared" ca="1" si="2179"/>
        <v>0.44065785269704827</v>
      </c>
      <c r="MW420" s="7">
        <f t="shared" ca="1" si="2180"/>
        <v>1</v>
      </c>
      <c r="MX420" s="7" t="str">
        <f t="shared" ca="1" si="2181"/>
        <v>3</v>
      </c>
      <c r="MY420" s="7" t="str">
        <f ca="1">IFERROR(IF(MY419+MX420&gt;MZ$4,MY419,MY419+MX420),"")</f>
        <v/>
      </c>
      <c r="MZ420" s="7">
        <f t="shared" ca="1" si="2244"/>
        <v>0</v>
      </c>
      <c r="NA420" s="7">
        <f t="shared" ca="1" si="2182"/>
        <v>0.62053821838844514</v>
      </c>
      <c r="NB420" s="7">
        <f t="shared" ca="1" si="2183"/>
        <v>-5.1536030038297209E-3</v>
      </c>
      <c r="NC420" s="7">
        <f t="shared" ca="1" si="2184"/>
        <v>0</v>
      </c>
      <c r="ND420" s="7">
        <f t="shared" ca="1" si="2185"/>
        <v>0</v>
      </c>
      <c r="NE420" s="7" t="str">
        <f ca="1">IFERROR(IF(NE419+ND420&gt;NF$4,NE419,NE419+ND420),"")</f>
        <v/>
      </c>
      <c r="NF420" s="7">
        <f t="shared" ca="1" si="2245"/>
        <v>0</v>
      </c>
      <c r="NG420" s="7">
        <f t="shared" ca="1" si="2186"/>
        <v>0.20651766093296198</v>
      </c>
      <c r="NH420" s="7">
        <f t="shared" ca="1" si="2187"/>
        <v>0.40886695445165344</v>
      </c>
      <c r="NI420" s="7">
        <f t="shared" ca="1" si="2188"/>
        <v>1</v>
      </c>
      <c r="NJ420" s="7" t="str">
        <f t="shared" ca="1" si="2189"/>
        <v>3</v>
      </c>
      <c r="NK420" s="7" t="str">
        <f ca="1">IFERROR(IF(NK419+NJ420&gt;NL$4,NK419,NK419+NJ420),"")</f>
        <v/>
      </c>
      <c r="NL420" s="7">
        <f t="shared" ca="1" si="2246"/>
        <v>0</v>
      </c>
      <c r="NM420" s="7">
        <f t="shared" ca="1" si="2190"/>
        <v>0.14524235731992852</v>
      </c>
      <c r="NN420" s="7">
        <f t="shared" ca="1" si="2191"/>
        <v>0.4701422580646869</v>
      </c>
      <c r="NO420" s="7">
        <f t="shared" ca="1" si="2192"/>
        <v>1</v>
      </c>
      <c r="NP420" s="7" t="str">
        <f t="shared" ca="1" si="2193"/>
        <v>3</v>
      </c>
      <c r="NQ420" s="7" t="str">
        <f ca="1">IFERROR(IF(NQ419+NP420&gt;NR$4,NQ419,NQ419+NP420),"")</f>
        <v/>
      </c>
      <c r="NR420" s="7">
        <f t="shared" ca="1" si="2247"/>
        <v>0</v>
      </c>
      <c r="NT420">
        <v>422</v>
      </c>
      <c r="NU420" s="7" t="s">
        <v>19</v>
      </c>
      <c r="NV420" s="7" t="str">
        <f t="shared" ca="1" si="1987"/>
        <v/>
      </c>
      <c r="NW420" s="7" t="str">
        <f t="shared" ca="1" si="2194"/>
        <v/>
      </c>
      <c r="NX420" t="str">
        <f ca="1">IFERROR(VLOOKUP(NT420,$K$3:$AK$568,8,FALSE),"")</f>
        <v/>
      </c>
      <c r="NY420" t="str">
        <f ca="1">IFERROR(VLOOKUP(NT420,$K$3:$AK$568,9,FALSE),"")</f>
        <v/>
      </c>
      <c r="NZ420" s="7" t="str">
        <f ca="1">IFERROR(VLOOKUP(NT420,$K$3:$AK$568,27,FALSE),"")</f>
        <v/>
      </c>
      <c r="OB420">
        <v>422</v>
      </c>
      <c r="OC420" s="7" t="s">
        <v>19</v>
      </c>
      <c r="OD420" t="e">
        <f t="shared" ca="1" si="2248"/>
        <v>#N/A</v>
      </c>
      <c r="OE420" s="7" t="str">
        <f t="shared" ca="1" si="2249"/>
        <v/>
      </c>
      <c r="OF420" s="7" t="str">
        <f t="shared" ca="1" si="2250"/>
        <v/>
      </c>
      <c r="OG420" t="str">
        <f t="shared" ca="1" si="2251"/>
        <v/>
      </c>
      <c r="OI420">
        <v>422</v>
      </c>
      <c r="OJ420" s="7" t="s">
        <v>19</v>
      </c>
      <c r="OK420" s="7" t="str">
        <f t="shared" ca="1" si="2252"/>
        <v/>
      </c>
      <c r="OL420" s="7" t="str">
        <f t="shared" ca="1" si="2253"/>
        <v/>
      </c>
      <c r="OM420" t="str">
        <f ca="1">IFERROR(VLOOKUP(OI420,$L$3:$AK$568,7,FALSE),"")</f>
        <v/>
      </c>
      <c r="ON420" t="str">
        <f ca="1">IFERROR(VLOOKUP(OI420,$L$3:$AK$568,8,FALSE),"")</f>
        <v/>
      </c>
      <c r="OO420" s="7" t="str">
        <f ca="1">IFERROR(VLOOKUP(OI420,$L$3:$AK$568,26,FALSE),"")</f>
        <v/>
      </c>
      <c r="OQ420">
        <v>422</v>
      </c>
      <c r="OR420" s="7" t="s">
        <v>19</v>
      </c>
      <c r="OS420" t="e">
        <f t="shared" ca="1" si="2254"/>
        <v>#N/A</v>
      </c>
      <c r="OT420" s="7" t="str">
        <f t="shared" ca="1" si="2255"/>
        <v/>
      </c>
      <c r="OU420" s="7" t="str">
        <f t="shared" ca="1" si="2256"/>
        <v/>
      </c>
      <c r="OV420" t="str">
        <f t="shared" ca="1" si="2257"/>
        <v/>
      </c>
      <c r="OX420">
        <v>422</v>
      </c>
      <c r="OY420" s="7" t="s">
        <v>19</v>
      </c>
      <c r="OZ420" s="7" t="str">
        <f t="shared" ca="1" si="2258"/>
        <v/>
      </c>
      <c r="PA420" s="7" t="str">
        <f t="shared" ca="1" si="2259"/>
        <v/>
      </c>
      <c r="PB420" t="str">
        <f ca="1">IFERROR(VLOOKUP(OX420,$M$3:$AK$568,6,FALSE),"")</f>
        <v/>
      </c>
      <c r="PC420" t="str">
        <f ca="1">IFERROR(VLOOKUP(OX420,$M$3:$AK$568,7,FALSE),"")</f>
        <v/>
      </c>
      <c r="PD420" s="7" t="str">
        <f ca="1">IFERROR(VLOOKUP(OX420,$M$3:$AK$568,25,FALSE),"")</f>
        <v/>
      </c>
      <c r="PF420">
        <v>422</v>
      </c>
      <c r="PG420" s="7" t="s">
        <v>19</v>
      </c>
      <c r="PH420" t="e">
        <f t="shared" ca="1" si="2260"/>
        <v>#N/A</v>
      </c>
      <c r="PI420" s="7" t="str">
        <f t="shared" ca="1" si="2261"/>
        <v/>
      </c>
      <c r="PJ420" s="7" t="str">
        <f t="shared" ca="1" si="2262"/>
        <v/>
      </c>
      <c r="PK420" t="str">
        <f t="shared" ca="1" si="2263"/>
        <v/>
      </c>
      <c r="PM420">
        <v>422</v>
      </c>
      <c r="PN420" s="7" t="s">
        <v>19</v>
      </c>
      <c r="PO420" s="202" t="str">
        <f t="shared" ca="1" si="2264"/>
        <v/>
      </c>
      <c r="PP420" s="7" t="str">
        <f t="shared" ca="1" si="2265"/>
        <v/>
      </c>
      <c r="PQ420" t="str">
        <f ca="1">IFERROR(VLOOKUP(PM420,$G$325:$R$409,12,FALSE),"")</f>
        <v/>
      </c>
      <c r="PR420" t="e">
        <f ca="1">VLOOKUP(PM420,$G$324:$Q$409,11,FALSE)</f>
        <v>#N/A</v>
      </c>
      <c r="PS420" s="7" t="str">
        <f ca="1">VLOOKUP(PQ420,$R$325:$Y$409,8,FALSE)</f>
        <v>- -</v>
      </c>
      <c r="PT420" s="7">
        <f ca="1">ReSt</f>
        <v>-4</v>
      </c>
      <c r="PU420" s="7" t="e">
        <f t="shared" ca="1" si="2266"/>
        <v>#N/A</v>
      </c>
      <c r="PV420" s="7" t="e">
        <f t="shared" ca="1" si="2267"/>
        <v>#N/A</v>
      </c>
      <c r="PW420" s="7" t="str">
        <f ca="1">VLOOKUP(PQ420,$R$325:$AK$409,8,FALSE)</f>
        <v>- -</v>
      </c>
      <c r="PX420" s="7"/>
      <c r="PY420">
        <v>422</v>
      </c>
      <c r="PZ420" s="7" t="s">
        <v>19</v>
      </c>
      <c r="QA420" t="str">
        <f t="shared" ca="1" si="2268"/>
        <v/>
      </c>
      <c r="QB420" s="7" t="str">
        <f t="shared" ca="1" si="2269"/>
        <v/>
      </c>
      <c r="QC420" s="7" t="str">
        <f t="shared" ca="1" si="2270"/>
        <v/>
      </c>
      <c r="QD420" t="str">
        <f t="shared" ca="1" si="2271"/>
        <v/>
      </c>
      <c r="QF420">
        <v>422</v>
      </c>
      <c r="QG420" s="7" t="s">
        <v>19</v>
      </c>
      <c r="QH420" s="7" t="str">
        <f t="shared" ca="1" si="2272"/>
        <v/>
      </c>
      <c r="QI420" s="7" t="e">
        <f t="shared" ca="1" si="2273"/>
        <v>#VALUE!</v>
      </c>
      <c r="QJ420" t="e">
        <f t="shared" ca="1" si="2274"/>
        <v>#N/A</v>
      </c>
      <c r="QK420" s="7" t="e">
        <f t="shared" ca="1" si="2275"/>
        <v>#N/A</v>
      </c>
      <c r="QM420">
        <v>422</v>
      </c>
      <c r="QN420" s="7" t="s">
        <v>19</v>
      </c>
      <c r="QO420" t="str">
        <f t="shared" ca="1" si="2276"/>
        <v/>
      </c>
      <c r="QP420" s="7" t="str">
        <f t="shared" ca="1" si="2277"/>
        <v/>
      </c>
      <c r="QQ420" t="str">
        <f t="shared" ca="1" si="2278"/>
        <v/>
      </c>
    </row>
    <row r="421" spans="1:459" x14ac:dyDescent="0.25">
      <c r="A421" s="240" t="str">
        <f>IF('Character Sheet'!$B$4="Creature","N","Y")</f>
        <v>Y</v>
      </c>
      <c r="C421" s="75"/>
      <c r="D421" s="76"/>
      <c r="F421" s="75"/>
      <c r="G421" s="76"/>
      <c r="I421" s="75"/>
      <c r="J421" s="85"/>
      <c r="K421" s="85">
        <f t="shared" ca="1" si="1951"/>
        <v>7</v>
      </c>
      <c r="L421" s="85">
        <f t="shared" ca="1" si="1924"/>
        <v>7</v>
      </c>
      <c r="M421" s="70">
        <f t="shared" ca="1" si="2288"/>
        <v>18</v>
      </c>
      <c r="O421" s="222">
        <f ca="1">BP421</f>
        <v>333</v>
      </c>
      <c r="Q421" s="7" t="str">
        <f t="shared" si="2289"/>
        <v>Aerodynamics</v>
      </c>
      <c r="R421" s="9" t="s">
        <v>1552</v>
      </c>
      <c r="S421" s="9" t="s">
        <v>2036</v>
      </c>
      <c r="T421" s="61" t="str">
        <f>SUBSTITUTE(IFERROR(IFERROR(VLOOKUP(R421,'[1]Skill Statistics'!$A$3:$C$513,2,FALSE),VLOOKUP(Q421,'[1]Skill Statistics'!$A$3:$C$513,2,FALSE)),T420),"R*","ReSt")</f>
        <v>Me/Re</v>
      </c>
      <c r="U421" s="61" t="str">
        <f>IFERROR(IFERROR(VLOOKUP(R421,'[1]Skill Statistics'!$A$3:$C$513,3,FALSE),VLOOKUP(Q421,'[1]Skill Statistics'!$A$3:$C$513,3,FALSE)),U420)</f>
        <v>In</v>
      </c>
      <c r="V421" s="61" t="str">
        <f>IF(ISNUMBER(SEARCH("Category",R421)),"- -",IFERROR(IFERROR(VLOOKUP(Q421,[1]Professions!$A$4:$AM$288,MATCH(Profession,[1]Professions!$A$1:$AM$1,0),FALSE),VLOOKUP(Q421,Calculations!$B$91:$I$95,8,FALSE)),"- -"))</f>
        <v>5 / 7</v>
      </c>
      <c r="W421" s="60">
        <f>BL421</f>
        <v>0</v>
      </c>
      <c r="X421" s="7">
        <f ca="1">IFERROR(VLOOKUP(R421,$BS$6:$NR$519,MATCH(ActualLevel,$BS$3:$NR$3,0),FALSE),"- -")</f>
        <v>0</v>
      </c>
      <c r="Y421" s="7">
        <f t="shared" ca="1" si="1925"/>
        <v>0</v>
      </c>
      <c r="Z421" s="7">
        <f ca="1">IFERROR(VLOOKUP(Y421,Charts!$BQ$2:$BR$52,2,FALSE),"- -")</f>
        <v>-25</v>
      </c>
      <c r="AA421" s="7">
        <f t="shared" ca="1" si="1599"/>
        <v>5</v>
      </c>
      <c r="AB421" s="7">
        <f t="shared" ca="1" si="1920"/>
        <v>0</v>
      </c>
      <c r="AC421" s="7"/>
      <c r="AD421" s="7"/>
      <c r="AE421" s="7"/>
      <c r="AF421" s="7"/>
      <c r="AG421" s="7"/>
      <c r="AH421" s="43"/>
      <c r="AI421" s="7"/>
      <c r="AJ421" s="7"/>
      <c r="AK421" s="7">
        <f t="shared" ca="1" si="1600"/>
        <v>-20</v>
      </c>
      <c r="AL421" s="7"/>
      <c r="AM421" s="69">
        <f>IFERROR(VLOOKUP(R421,'[1]Skill Statistics'!$A$3:$AN$513,MATCH(Profession,'[1]Skill Statistics'!$A$2:$AN$2,0),FALSE),0)</f>
        <v>0</v>
      </c>
      <c r="AN421" s="85">
        <f>IFERROR(VLOOKUP(Q421,'[1]Skill Statistics'!$A$3:$BK$513,MATCH(Archetype,'[1]Skill Statistics'!$A$2:$BK$2,0),FALSE),0)</f>
        <v>0</v>
      </c>
      <c r="AO421" s="85">
        <f>IFERROR(VLOOKUP(Q421,'[1]Skill Statistics'!$A$3:$BB$513,MATCH(Race,'[1]Skill Statistics'!$A$2:$BB$2,0),FALSE),0)</f>
        <v>0</v>
      </c>
      <c r="AP421" s="85">
        <f t="shared" ca="1" si="2195"/>
        <v>0.5</v>
      </c>
      <c r="AQ421" s="70"/>
      <c r="AS421" s="69">
        <f>IFERROR(VLOOKUP(Q421,'[1]Professional Skills'!$A$4:$AM$288,MATCH(Profession,'[1]Professional Skills'!$A$3:$AM$3,0),FALSE),"- -")</f>
        <v>0</v>
      </c>
      <c r="AU421" s="7">
        <f t="shared" si="1922"/>
        <v>0</v>
      </c>
      <c r="AV421" s="7">
        <f t="shared" ca="1" si="1921"/>
        <v>0</v>
      </c>
      <c r="AW421" t="str">
        <f t="shared" si="2279"/>
        <v/>
      </c>
      <c r="AX421" t="str">
        <f>IFERROR(_xlfn.RANK.EQ(AW421,$AW$5:$AW$568),"")</f>
        <v/>
      </c>
      <c r="AY421">
        <f t="shared" si="1595"/>
        <v>0</v>
      </c>
      <c r="AZ421" s="70" t="str">
        <f t="shared" si="1601"/>
        <v/>
      </c>
      <c r="BB421" s="69">
        <f>IFERROR(IF(Q421="Language",VLOOKUP(R421,[1]Cultures!$B$4:$N$218,MATCH(Culture,[1]Cultures!$B$3:$N$3,0),FALSE),VLOOKUP(Q421,[1]Cultures!$B$4:$O$212,MATCH(Culture,[1]Cultures!$B$3:$O$3,0),FALSE)),"- -")</f>
        <v>0</v>
      </c>
      <c r="BD421">
        <f t="shared" ca="1" si="1899"/>
        <v>0</v>
      </c>
      <c r="BE421" t="str">
        <f t="shared" si="2280"/>
        <v/>
      </c>
      <c r="BI421" s="7">
        <f>IFERROR(IF(BH421=1,IF(BB421=1,1,IF(BB421=2,2,IF(BH421=2,IF(BB421=3,1,IF(BB421&gt;=4,2,IF(BH421=3,IF(BB421=5,1,IF(BB421&gt;=6,2,IF(BH421=4,IF(BB421=7,1,IF(BB421&gt;=8,2,IF(BH421=5,IF(BB421=9,1,IF(BB421&gt;=10,2,0)),0))),0))),0))),0))),0)+(IF(BC421="*",0,BB421)),"- -")</f>
        <v>0</v>
      </c>
      <c r="BK421" s="7"/>
      <c r="BL421" s="70">
        <f>IF(V421="- -","- -",SUM(BI421:BK421))</f>
        <v>0</v>
      </c>
      <c r="BN421" s="69">
        <f>IFERROR(VLOOKUP(V421,Charts!$BT$2:$BV$14,3,FALSE),"- -")</f>
        <v>0.46153846153846156</v>
      </c>
      <c r="BO421" s="85">
        <f t="shared" ca="1" si="2196"/>
        <v>1.1752021376823865</v>
      </c>
      <c r="BP421" s="70">
        <f t="shared" ca="1" si="2281"/>
        <v>333</v>
      </c>
      <c r="BR421" s="7">
        <v>420</v>
      </c>
      <c r="BS421" s="9" t="str">
        <f ca="1">VLOOKUP(BR421,$O$3:$R$568,4,FALSE)</f>
        <v>Meditation</v>
      </c>
      <c r="BT421" s="7" t="str">
        <f ca="1">VLOOKUP(BS421,$R$3:$V$568,5,FALSE)</f>
        <v>3 / 5</v>
      </c>
      <c r="BU421" s="7">
        <f ca="1">VLOOKUP(BT421,Charts!$BT$2:$BV$14,3,FALSE)</f>
        <v>0.61538461538461542</v>
      </c>
      <c r="BV421" s="7" t="str">
        <f t="shared" ca="1" si="1988"/>
        <v>3</v>
      </c>
      <c r="BW421" s="7" t="str">
        <f t="shared" ca="1" si="1989"/>
        <v>5</v>
      </c>
      <c r="BY421" s="7">
        <f t="shared" ca="1" si="1990"/>
        <v>0.12297212840149085</v>
      </c>
      <c r="BZ421" s="7">
        <f t="shared" ca="1" si="1991"/>
        <v>0.49241248698312456</v>
      </c>
      <c r="CA421" s="7">
        <f t="shared" ca="1" si="1992"/>
        <v>1</v>
      </c>
      <c r="CB421" s="7" t="str">
        <f t="shared" ca="1" si="1993"/>
        <v>3</v>
      </c>
      <c r="CC421" s="7" t="str">
        <f ca="1">IFERROR(IF(CC420+CB421&gt;CD$4,CC420,CC420+CB421),"")</f>
        <v/>
      </c>
      <c r="CD421" s="7">
        <f t="shared" ca="1" si="2197"/>
        <v>0</v>
      </c>
      <c r="CE421" s="7">
        <f t="shared" ca="1" si="1994"/>
        <v>0.43909723438082315</v>
      </c>
      <c r="CF421" s="7">
        <f t="shared" ca="1" si="1995"/>
        <v>0.17628738100379227</v>
      </c>
      <c r="CG421" s="7">
        <f t="shared" ca="1" si="1996"/>
        <v>1</v>
      </c>
      <c r="CH421" s="7" t="str">
        <f t="shared" ca="1" si="1997"/>
        <v>3</v>
      </c>
      <c r="CI421" s="7" t="str">
        <f ca="1">IFERROR(IF(CI420+CH421&gt;CJ$4,CI420,CI420+CH421),"")</f>
        <v/>
      </c>
      <c r="CJ421" s="7">
        <f t="shared" ca="1" si="2198"/>
        <v>0</v>
      </c>
      <c r="CK421" s="7">
        <f t="shared" ca="1" si="1998"/>
        <v>0.80614071204133964</v>
      </c>
      <c r="CL421" s="7">
        <f t="shared" ca="1" si="1999"/>
        <v>-0.19075609665672422</v>
      </c>
      <c r="CM421" s="7">
        <f t="shared" ca="1" si="2000"/>
        <v>0</v>
      </c>
      <c r="CN421" s="7">
        <f t="shared" ca="1" si="2001"/>
        <v>0</v>
      </c>
      <c r="CO421" s="7" t="str">
        <f ca="1">IFERROR(IF(CO420+CN421&gt;CP$4,CO420,CO420+CN421),"")</f>
        <v/>
      </c>
      <c r="CP421" s="7">
        <f t="shared" ca="1" si="2199"/>
        <v>0</v>
      </c>
      <c r="CQ421" s="7">
        <f t="shared" ca="1" si="2002"/>
        <v>4.5277316673149381E-2</v>
      </c>
      <c r="CR421" s="7">
        <f t="shared" ca="1" si="2003"/>
        <v>0.57010729871146604</v>
      </c>
      <c r="CS421" s="7">
        <f t="shared" ca="1" si="2004"/>
        <v>1</v>
      </c>
      <c r="CT421" s="7" t="str">
        <f t="shared" ca="1" si="2005"/>
        <v>3</v>
      </c>
      <c r="CU421" s="7" t="str">
        <f ca="1">IFERROR(IF(CU420+CT421&gt;CV$4,CU420,CU420+CT421),"")</f>
        <v/>
      </c>
      <c r="CV421" s="7">
        <f t="shared" ca="1" si="2200"/>
        <v>0</v>
      </c>
      <c r="CW421" s="7">
        <f t="shared" ca="1" si="2006"/>
        <v>2.9461514733462257E-2</v>
      </c>
      <c r="CX421" s="7">
        <f t="shared" ca="1" si="2007"/>
        <v>0.58592310065115316</v>
      </c>
      <c r="CY421" s="7">
        <f t="shared" ca="1" si="2008"/>
        <v>1</v>
      </c>
      <c r="CZ421" s="7" t="str">
        <f t="shared" ca="1" si="2009"/>
        <v>3</v>
      </c>
      <c r="DA421" s="7" t="str">
        <f ca="1">IFERROR(IF(DA420+CZ421&gt;DB$4,DA420,DA420+CZ421),"")</f>
        <v/>
      </c>
      <c r="DB421" s="7">
        <f t="shared" ca="1" si="2201"/>
        <v>0</v>
      </c>
      <c r="DC421" s="7">
        <f t="shared" ca="1" si="2010"/>
        <v>4.9675780153686233E-3</v>
      </c>
      <c r="DD421" s="7">
        <f t="shared" ca="1" si="2011"/>
        <v>0.6104170373692468</v>
      </c>
      <c r="DE421" s="7">
        <f t="shared" ca="1" si="2012"/>
        <v>1</v>
      </c>
      <c r="DF421" s="7" t="str">
        <f t="shared" ca="1" si="2013"/>
        <v>3</v>
      </c>
      <c r="DG421" s="7" t="str">
        <f ca="1">IFERROR(IF(DG420+DF421&gt;DH$4,DG420,DG420+DF421),"")</f>
        <v/>
      </c>
      <c r="DH421" s="7">
        <f t="shared" ca="1" si="2202"/>
        <v>0</v>
      </c>
      <c r="DI421" s="7">
        <f t="shared" ca="1" si="2014"/>
        <v>0.69170763776320399</v>
      </c>
      <c r="DJ421" s="7">
        <f t="shared" ca="1" si="2015"/>
        <v>-7.6323022378588568E-2</v>
      </c>
      <c r="DK421" s="7">
        <f t="shared" ca="1" si="2016"/>
        <v>0</v>
      </c>
      <c r="DL421" s="7">
        <f t="shared" ca="1" si="2017"/>
        <v>0</v>
      </c>
      <c r="DM421" s="7" t="str">
        <f ca="1">IFERROR(IF(DM420+DL421&gt;DN$4,DM420,DM420+DL421),"")</f>
        <v/>
      </c>
      <c r="DN421" s="7">
        <f t="shared" ca="1" si="2203"/>
        <v>0</v>
      </c>
      <c r="DO421" s="7">
        <f t="shared" ca="1" si="2018"/>
        <v>0.18789851355161424</v>
      </c>
      <c r="DP421" s="7">
        <f t="shared" ca="1" si="2019"/>
        <v>0.42748610183300118</v>
      </c>
      <c r="DQ421" s="7">
        <f t="shared" ca="1" si="2020"/>
        <v>1</v>
      </c>
      <c r="DR421" s="7" t="str">
        <f t="shared" ca="1" si="2021"/>
        <v>3</v>
      </c>
      <c r="DS421" s="7" t="str">
        <f ca="1">IFERROR(IF(DS420+DR421&gt;DT$4,DS420,DS420+DR421),"")</f>
        <v/>
      </c>
      <c r="DT421" s="7">
        <f t="shared" ca="1" si="2204"/>
        <v>0</v>
      </c>
      <c r="DU421" s="7">
        <f t="shared" ca="1" si="2022"/>
        <v>0.28400921966055959</v>
      </c>
      <c r="DV421" s="7">
        <f t="shared" ca="1" si="2023"/>
        <v>0.33137539572405583</v>
      </c>
      <c r="DW421" s="7">
        <f t="shared" ca="1" si="2024"/>
        <v>1</v>
      </c>
      <c r="DX421" s="7" t="str">
        <f t="shared" ca="1" si="2025"/>
        <v>3</v>
      </c>
      <c r="DY421" s="7" t="str">
        <f ca="1">IFERROR(IF(DY420+DX421&gt;DZ$4,DY420,DY420+DX421),"")</f>
        <v/>
      </c>
      <c r="DZ421" s="7">
        <f t="shared" ca="1" si="2205"/>
        <v>0</v>
      </c>
      <c r="EA421" s="7">
        <f t="shared" ca="1" si="2026"/>
        <v>0.69508469080780555</v>
      </c>
      <c r="EB421" s="7">
        <f t="shared" ca="1" si="2027"/>
        <v>-7.9700075423190131E-2</v>
      </c>
      <c r="EC421" s="7">
        <f t="shared" ca="1" si="2028"/>
        <v>0</v>
      </c>
      <c r="ED421" s="7">
        <f t="shared" ca="1" si="2029"/>
        <v>0</v>
      </c>
      <c r="EE421" s="7" t="str">
        <f ca="1">IFERROR(IF(EE420+ED421&gt;EF$4,EE420,EE420+ED421),"")</f>
        <v/>
      </c>
      <c r="EF421" s="7">
        <f t="shared" ca="1" si="2206"/>
        <v>0</v>
      </c>
      <c r="EG421" s="7">
        <f t="shared" ca="1" si="2030"/>
        <v>0.954073805970717</v>
      </c>
      <c r="EH421" s="7">
        <f t="shared" ca="1" si="2031"/>
        <v>-0.33868919058610159</v>
      </c>
      <c r="EI421" s="7">
        <f t="shared" ca="1" si="2032"/>
        <v>0</v>
      </c>
      <c r="EJ421" s="7">
        <f t="shared" ca="1" si="2033"/>
        <v>0</v>
      </c>
      <c r="EK421" s="7" t="str">
        <f ca="1">IFERROR(IF(EK420+EJ421&gt;EL$4,EK420,EK420+EJ421),"")</f>
        <v/>
      </c>
      <c r="EL421" s="7">
        <f t="shared" ca="1" si="2207"/>
        <v>0</v>
      </c>
      <c r="EM421" s="7">
        <f t="shared" ca="1" si="2034"/>
        <v>0.63032807455025885</v>
      </c>
      <c r="EN421" s="7">
        <f t="shared" ca="1" si="2035"/>
        <v>-1.4943459165643436E-2</v>
      </c>
      <c r="EO421" s="7">
        <f t="shared" ca="1" si="2036"/>
        <v>0</v>
      </c>
      <c r="EP421" s="7">
        <f t="shared" ca="1" si="2037"/>
        <v>0</v>
      </c>
      <c r="EQ421" s="7" t="str">
        <f ca="1">IFERROR(IF(EQ420+EP421&gt;ER$4,EQ420,EQ420+EP421),"")</f>
        <v/>
      </c>
      <c r="ER421" s="7">
        <f t="shared" ca="1" si="2208"/>
        <v>0</v>
      </c>
      <c r="ES421" s="7">
        <f t="shared" ca="1" si="2038"/>
        <v>0.7661797449119544</v>
      </c>
      <c r="ET421" s="7">
        <f t="shared" ca="1" si="2039"/>
        <v>-0.15079512952733898</v>
      </c>
      <c r="EU421" s="7">
        <f t="shared" ca="1" si="2040"/>
        <v>0</v>
      </c>
      <c r="EV421" s="7">
        <f t="shared" ca="1" si="2041"/>
        <v>0</v>
      </c>
      <c r="EW421" s="7" t="str">
        <f ca="1">IFERROR(IF(EW420+EV421&gt;EX$4,EW420,EW420+EV421),"")</f>
        <v/>
      </c>
      <c r="EX421" s="7">
        <f t="shared" ca="1" si="2209"/>
        <v>0</v>
      </c>
      <c r="EY421" s="7">
        <f t="shared" ca="1" si="2042"/>
        <v>0.43128094707477871</v>
      </c>
      <c r="EZ421" s="7">
        <f t="shared" ca="1" si="2043"/>
        <v>0.18410366830983671</v>
      </c>
      <c r="FA421" s="7">
        <f t="shared" ca="1" si="2044"/>
        <v>1</v>
      </c>
      <c r="FB421" s="7" t="str">
        <f t="shared" ca="1" si="2045"/>
        <v>3</v>
      </c>
      <c r="FC421" s="7" t="str">
        <f ca="1">IFERROR(IF(FC420+FB421&gt;FD$4,FC420,FC420+FB421),"")</f>
        <v/>
      </c>
      <c r="FD421" s="7">
        <f t="shared" ca="1" si="2210"/>
        <v>0</v>
      </c>
      <c r="FE421" s="7">
        <f t="shared" ca="1" si="2046"/>
        <v>0.57370851485780949</v>
      </c>
      <c r="FF421" s="7">
        <f t="shared" ca="1" si="2047"/>
        <v>4.1676100526805926E-2</v>
      </c>
      <c r="FG421" s="7">
        <f t="shared" ca="1" si="2048"/>
        <v>1</v>
      </c>
      <c r="FH421" s="7" t="str">
        <f t="shared" ca="1" si="2049"/>
        <v>3</v>
      </c>
      <c r="FI421" s="7" t="str">
        <f ca="1">IFERROR(IF(FI420+FH421&gt;FJ$4,FI420,FI420+FH421),"")</f>
        <v/>
      </c>
      <c r="FJ421" s="7">
        <f t="shared" ca="1" si="2211"/>
        <v>0</v>
      </c>
      <c r="FK421" s="7">
        <f t="shared" ca="1" si="2050"/>
        <v>0.86256857775958296</v>
      </c>
      <c r="FL421" s="7">
        <f t="shared" ca="1" si="2051"/>
        <v>-0.24718396237496754</v>
      </c>
      <c r="FM421" s="7">
        <f t="shared" ca="1" si="2052"/>
        <v>0</v>
      </c>
      <c r="FN421" s="7">
        <f t="shared" ca="1" si="2053"/>
        <v>0</v>
      </c>
      <c r="FO421" s="7" t="str">
        <f ca="1">IFERROR(IF(FO420+FN421&gt;FP$4,FO420,FO420+FN421),"")</f>
        <v/>
      </c>
      <c r="FP421" s="7">
        <f t="shared" ca="1" si="2212"/>
        <v>0</v>
      </c>
      <c r="FQ421" s="7">
        <f t="shared" ca="1" si="2054"/>
        <v>0.80761396197221069</v>
      </c>
      <c r="FR421" s="7">
        <f t="shared" ca="1" si="2055"/>
        <v>-0.19222934658759527</v>
      </c>
      <c r="FS421" s="7">
        <f t="shared" ca="1" si="2056"/>
        <v>0</v>
      </c>
      <c r="FT421" s="7">
        <f t="shared" ca="1" si="2057"/>
        <v>0</v>
      </c>
      <c r="FU421" s="7" t="str">
        <f ca="1">IFERROR(IF(FU420+FT421&gt;FV$4,FU420,FU420+FT421),"")</f>
        <v/>
      </c>
      <c r="FV421" s="7">
        <f t="shared" ca="1" si="2213"/>
        <v>0</v>
      </c>
      <c r="FW421" s="7">
        <f t="shared" ca="1" si="2058"/>
        <v>0.15653730760336426</v>
      </c>
      <c r="FX421" s="7">
        <f t="shared" ca="1" si="2059"/>
        <v>0.45884730778125116</v>
      </c>
      <c r="FY421" s="7">
        <f t="shared" ca="1" si="2060"/>
        <v>1</v>
      </c>
      <c r="FZ421" s="7" t="str">
        <f t="shared" ca="1" si="2061"/>
        <v>3</v>
      </c>
      <c r="GA421" s="7" t="str">
        <f ca="1">IFERROR(IF(GA420+FZ421&gt;GB$4,GA420,GA420+FZ421),"")</f>
        <v/>
      </c>
      <c r="GB421" s="7">
        <f t="shared" ca="1" si="2214"/>
        <v>0</v>
      </c>
      <c r="GC421" s="7">
        <f t="shared" ca="1" si="2062"/>
        <v>0.71539880805451128</v>
      </c>
      <c r="GD421" s="7">
        <f t="shared" ca="1" si="2063"/>
        <v>-0.10001419266989586</v>
      </c>
      <c r="GE421" s="7">
        <f t="shared" ca="1" si="2064"/>
        <v>0</v>
      </c>
      <c r="GF421" s="7">
        <f t="shared" ca="1" si="2065"/>
        <v>0</v>
      </c>
      <c r="GG421" s="7" t="str">
        <f ca="1">IFERROR(IF(GG420+GF421&gt;GH$4,GG420,GG420+GF421),"")</f>
        <v/>
      </c>
      <c r="GH421" s="7">
        <f t="shared" ca="1" si="2215"/>
        <v>0</v>
      </c>
      <c r="GI421" s="7">
        <f t="shared" ca="1" si="2066"/>
        <v>0.37847857141000019</v>
      </c>
      <c r="GJ421" s="7">
        <f t="shared" ca="1" si="2067"/>
        <v>0.23690604397461523</v>
      </c>
      <c r="GK421" s="7">
        <f t="shared" ca="1" si="2068"/>
        <v>1</v>
      </c>
      <c r="GL421" s="7" t="str">
        <f t="shared" ca="1" si="2069"/>
        <v>3</v>
      </c>
      <c r="GM421" s="7" t="str">
        <f ca="1">IFERROR(IF(GM420+GL421&gt;GN$4,GM420,GM420+GL421),"")</f>
        <v/>
      </c>
      <c r="GN421" s="7">
        <f t="shared" ca="1" si="2216"/>
        <v>0</v>
      </c>
      <c r="GO421" s="7">
        <f t="shared" ca="1" si="2070"/>
        <v>0.1783753623115536</v>
      </c>
      <c r="GP421" s="7">
        <f t="shared" ca="1" si="2071"/>
        <v>0.43700925307306182</v>
      </c>
      <c r="GQ421" s="7">
        <f t="shared" ca="1" si="2072"/>
        <v>1</v>
      </c>
      <c r="GR421" s="7" t="str">
        <f t="shared" ca="1" si="2073"/>
        <v>3</v>
      </c>
      <c r="GS421" s="7" t="str">
        <f ca="1">IFERROR(IF(GS420+GR421&gt;GT$4,GS420,GS420+GR421),"")</f>
        <v/>
      </c>
      <c r="GT421" s="7">
        <f t="shared" ca="1" si="2217"/>
        <v>0</v>
      </c>
      <c r="GU421" s="7">
        <f t="shared" ca="1" si="2074"/>
        <v>8.7116873519968552E-2</v>
      </c>
      <c r="GV421" s="7">
        <f t="shared" ca="1" si="2075"/>
        <v>0.52826774186464687</v>
      </c>
      <c r="GW421" s="7">
        <f t="shared" ca="1" si="2076"/>
        <v>1</v>
      </c>
      <c r="GX421" s="7" t="str">
        <f t="shared" ca="1" si="2077"/>
        <v>3</v>
      </c>
      <c r="GY421" s="7" t="str">
        <f ca="1">IFERROR(IF(GY420+GX421&gt;GZ$4,GY420,GY420+GX421),"")</f>
        <v/>
      </c>
      <c r="GZ421" s="7">
        <f t="shared" ca="1" si="2218"/>
        <v>0</v>
      </c>
      <c r="HA421" s="7">
        <f t="shared" ca="1" si="2078"/>
        <v>0.24863372076405843</v>
      </c>
      <c r="HB421" s="7">
        <f t="shared" ca="1" si="2079"/>
        <v>0.36675089462055699</v>
      </c>
      <c r="HC421" s="7">
        <f t="shared" ca="1" si="2080"/>
        <v>1</v>
      </c>
      <c r="HD421" s="7" t="str">
        <f t="shared" ca="1" si="2081"/>
        <v>3</v>
      </c>
      <c r="HE421" s="7" t="str">
        <f ca="1">IFERROR(IF(HE420+HD421&gt;HF$4,HE420,HE420+HD421),"")</f>
        <v/>
      </c>
      <c r="HF421" s="7">
        <f t="shared" ca="1" si="2219"/>
        <v>0</v>
      </c>
      <c r="HG421" s="7">
        <f t="shared" ca="1" si="2082"/>
        <v>0.88874864096505313</v>
      </c>
      <c r="HH421" s="7">
        <f t="shared" ca="1" si="2083"/>
        <v>-0.27336402558043771</v>
      </c>
      <c r="HI421" s="7">
        <f t="shared" ca="1" si="2084"/>
        <v>0</v>
      </c>
      <c r="HJ421" s="7">
        <f t="shared" ca="1" si="2085"/>
        <v>0</v>
      </c>
      <c r="HK421" s="7" t="str">
        <f ca="1">IFERROR(IF(HK420+HJ421&gt;HL$4,HK420,HK420+HJ421),"")</f>
        <v/>
      </c>
      <c r="HL421" s="7">
        <f t="shared" ca="1" si="2220"/>
        <v>0</v>
      </c>
      <c r="HM421" s="7">
        <f t="shared" ca="1" si="2086"/>
        <v>0.98530769596901402</v>
      </c>
      <c r="HN421" s="7">
        <f t="shared" ca="1" si="2087"/>
        <v>-0.3699230805843986</v>
      </c>
      <c r="HO421" s="7">
        <f t="shared" ca="1" si="2088"/>
        <v>0</v>
      </c>
      <c r="HP421" s="7">
        <f t="shared" ca="1" si="2089"/>
        <v>0</v>
      </c>
      <c r="HQ421" s="7" t="str">
        <f ca="1">IFERROR(IF(HQ420+HP421&gt;HR$4,HQ420,HQ420+HP421),"")</f>
        <v/>
      </c>
      <c r="HR421" s="7">
        <f t="shared" ca="1" si="2221"/>
        <v>0</v>
      </c>
      <c r="HS421" s="7">
        <f t="shared" ca="1" si="2090"/>
        <v>0.19367605762874684</v>
      </c>
      <c r="HT421" s="7">
        <f t="shared" ca="1" si="2091"/>
        <v>0.42170855775586857</v>
      </c>
      <c r="HU421" s="7">
        <f t="shared" ca="1" si="2092"/>
        <v>1</v>
      </c>
      <c r="HV421" s="7" t="str">
        <f t="shared" ca="1" si="2093"/>
        <v>3</v>
      </c>
      <c r="HW421" s="7" t="str">
        <f ca="1">IFERROR(IF(HW420+HV421&gt;HX$4,HW420,HW420+HV421),"")</f>
        <v/>
      </c>
      <c r="HX421" s="7">
        <f t="shared" ca="1" si="2222"/>
        <v>0</v>
      </c>
      <c r="HY421" s="7">
        <f t="shared" ca="1" si="2094"/>
        <v>0.27411730015691615</v>
      </c>
      <c r="HZ421" s="7">
        <f t="shared" ca="1" si="2095"/>
        <v>0.34126731522769926</v>
      </c>
      <c r="IA421" s="7">
        <f t="shared" ca="1" si="2096"/>
        <v>1</v>
      </c>
      <c r="IB421" s="7" t="str">
        <f t="shared" ca="1" si="2097"/>
        <v>3</v>
      </c>
      <c r="IC421" s="7" t="str">
        <f ca="1">IFERROR(IF(IC420+IB421&gt;ID$4,IC420,IC420+IB421),"")</f>
        <v/>
      </c>
      <c r="ID421" s="7">
        <f t="shared" ca="1" si="2223"/>
        <v>0</v>
      </c>
      <c r="IE421" s="7">
        <f t="shared" ca="1" si="2098"/>
        <v>0.75852592855894652</v>
      </c>
      <c r="IF421" s="7">
        <f t="shared" ca="1" si="2099"/>
        <v>-0.1431413131743311</v>
      </c>
      <c r="IG421" s="7">
        <f t="shared" ca="1" si="2100"/>
        <v>0</v>
      </c>
      <c r="IH421" s="7">
        <f t="shared" ca="1" si="2101"/>
        <v>0</v>
      </c>
      <c r="II421" s="7" t="str">
        <f ca="1">IFERROR(IF(II420+IH421&gt;IJ$4,II420,II420+IH421),"")</f>
        <v/>
      </c>
      <c r="IJ421" s="7">
        <f t="shared" ca="1" si="2224"/>
        <v>0</v>
      </c>
      <c r="IK421" s="7">
        <f t="shared" ca="1" si="2102"/>
        <v>0.95827490468102783</v>
      </c>
      <c r="IL421" s="7">
        <f t="shared" ca="1" si="2103"/>
        <v>-0.34289028929641241</v>
      </c>
      <c r="IM421" s="7">
        <f t="shared" ca="1" si="2104"/>
        <v>0</v>
      </c>
      <c r="IN421" s="7">
        <f t="shared" ca="1" si="2105"/>
        <v>0</v>
      </c>
      <c r="IO421" s="7" t="str">
        <f ca="1">IFERROR(IF(IO420+IN421&gt;IP$4,IO420,IO420+IN421),"")</f>
        <v/>
      </c>
      <c r="IP421" s="7">
        <f t="shared" ca="1" si="2225"/>
        <v>0</v>
      </c>
      <c r="IQ421" s="7">
        <f t="shared" ca="1" si="2106"/>
        <v>0.38371911844224427</v>
      </c>
      <c r="IR421" s="7">
        <f t="shared" ca="1" si="2107"/>
        <v>0.23166549694237115</v>
      </c>
      <c r="IS421" s="7">
        <f t="shared" ca="1" si="2108"/>
        <v>1</v>
      </c>
      <c r="IT421" s="7" t="str">
        <f t="shared" ca="1" si="2109"/>
        <v>3</v>
      </c>
      <c r="IU421" s="7" t="str">
        <f ca="1">IFERROR(IF(IU420+IT421&gt;IV$4,IU420,IU420+IT421),"")</f>
        <v/>
      </c>
      <c r="IV421" s="7">
        <f t="shared" ca="1" si="2226"/>
        <v>0</v>
      </c>
      <c r="IW421" s="7">
        <f t="shared" ca="1" si="2110"/>
        <v>0.65467206227829888</v>
      </c>
      <c r="IX421" s="7">
        <f t="shared" ca="1" si="2111"/>
        <v>-3.9287446893683464E-2</v>
      </c>
      <c r="IY421" s="7">
        <f t="shared" ca="1" si="2112"/>
        <v>0</v>
      </c>
      <c r="IZ421" s="7">
        <f t="shared" ca="1" si="2113"/>
        <v>0</v>
      </c>
      <c r="JA421" s="7" t="str">
        <f ca="1">IFERROR(IF(JA420+IZ421&gt;JB$4,JA420,JA420+IZ421),"")</f>
        <v/>
      </c>
      <c r="JB421" s="7">
        <f t="shared" ca="1" si="2227"/>
        <v>0</v>
      </c>
      <c r="JC421" s="7">
        <f t="shared" ca="1" si="2114"/>
        <v>0.68463731212870449</v>
      </c>
      <c r="JD421" s="7">
        <f t="shared" ca="1" si="2115"/>
        <v>-6.9252696744089071E-2</v>
      </c>
      <c r="JE421" s="7">
        <f t="shared" ca="1" si="2116"/>
        <v>0</v>
      </c>
      <c r="JF421" s="7">
        <f t="shared" ca="1" si="2117"/>
        <v>0</v>
      </c>
      <c r="JG421" s="7" t="str">
        <f ca="1">IFERROR(IF(JG420+JF421&gt;JH$4,JG420,JG420+JF421),"")</f>
        <v/>
      </c>
      <c r="JH421" s="7">
        <f t="shared" ca="1" si="2228"/>
        <v>0</v>
      </c>
      <c r="JI421" s="7">
        <f t="shared" ca="1" si="2118"/>
        <v>0.23868279615250543</v>
      </c>
      <c r="JJ421" s="7">
        <f t="shared" ca="1" si="2119"/>
        <v>0.37670181923210999</v>
      </c>
      <c r="JK421" s="7">
        <f t="shared" ca="1" si="2120"/>
        <v>1</v>
      </c>
      <c r="JL421" s="7" t="str">
        <f t="shared" ca="1" si="2121"/>
        <v>3</v>
      </c>
      <c r="JM421" s="7" t="str">
        <f ca="1">IFERROR(IF(JM420+JL421&gt;JN$4,JM420,JM420+JL421),"")</f>
        <v/>
      </c>
      <c r="JN421" s="7">
        <f t="shared" ca="1" si="2229"/>
        <v>0</v>
      </c>
      <c r="JO421" s="7">
        <f t="shared" ca="1" si="2122"/>
        <v>0.44863029072259364</v>
      </c>
      <c r="JP421" s="7">
        <f t="shared" ca="1" si="2123"/>
        <v>0.16675432466202178</v>
      </c>
      <c r="JQ421" s="7">
        <f t="shared" ca="1" si="2124"/>
        <v>1</v>
      </c>
      <c r="JR421" s="7" t="str">
        <f t="shared" ca="1" si="2125"/>
        <v>3</v>
      </c>
      <c r="JS421" s="7" t="str">
        <f ca="1">IFERROR(IF(JS420+JR421&gt;JT$4,JS420,JS420+JR421),"")</f>
        <v/>
      </c>
      <c r="JT421" s="7">
        <f t="shared" ca="1" si="2230"/>
        <v>0</v>
      </c>
      <c r="JU421" s="7">
        <f t="shared" ca="1" si="2126"/>
        <v>0.56713473126165626</v>
      </c>
      <c r="JV421" s="7">
        <f t="shared" ca="1" si="2127"/>
        <v>4.8249884122959164E-2</v>
      </c>
      <c r="JW421" s="7">
        <f t="shared" ca="1" si="2128"/>
        <v>1</v>
      </c>
      <c r="JX421" s="7" t="str">
        <f t="shared" ca="1" si="2129"/>
        <v>3</v>
      </c>
      <c r="JY421" s="7" t="str">
        <f ca="1">IFERROR(IF(JY420+JX421&gt;JZ$4,JY420,JY420+JX421),"")</f>
        <v/>
      </c>
      <c r="JZ421" s="7">
        <f t="shared" ca="1" si="2231"/>
        <v>0</v>
      </c>
      <c r="KA421" s="7">
        <f t="shared" ca="1" si="2130"/>
        <v>0.93389956443840161</v>
      </c>
      <c r="KB421" s="7">
        <f t="shared" ca="1" si="2131"/>
        <v>-0.31851494905378619</v>
      </c>
      <c r="KC421" s="7">
        <f t="shared" ca="1" si="2132"/>
        <v>0</v>
      </c>
      <c r="KD421" s="7">
        <f t="shared" ca="1" si="2133"/>
        <v>0</v>
      </c>
      <c r="KE421" s="7" t="str">
        <f ca="1">IFERROR(IF(KE420+KD421&gt;KF$4,KE420,KE420+KD421),"")</f>
        <v/>
      </c>
      <c r="KF421" s="7">
        <f t="shared" ca="1" si="2232"/>
        <v>0</v>
      </c>
      <c r="KG421" s="7">
        <f t="shared" ca="1" si="2134"/>
        <v>0.36975331124207977</v>
      </c>
      <c r="KH421" s="7">
        <f t="shared" ca="1" si="2135"/>
        <v>0.24563130414253564</v>
      </c>
      <c r="KI421" s="7">
        <f t="shared" ca="1" si="2136"/>
        <v>1</v>
      </c>
      <c r="KJ421" s="7" t="str">
        <f t="shared" ca="1" si="2137"/>
        <v>3</v>
      </c>
      <c r="KK421" s="7" t="str">
        <f ca="1">IFERROR(IF(KK420+KJ421&gt;KL$4,KK420,KK420+KJ421),"")</f>
        <v/>
      </c>
      <c r="KL421" s="7">
        <f t="shared" ca="1" si="2233"/>
        <v>0</v>
      </c>
      <c r="KM421" s="7">
        <f t="shared" ca="1" si="2138"/>
        <v>0.4212000734692618</v>
      </c>
      <c r="KN421" s="7">
        <f t="shared" ca="1" si="2139"/>
        <v>0.19418454191535361</v>
      </c>
      <c r="KO421" s="7">
        <f t="shared" ca="1" si="2140"/>
        <v>1</v>
      </c>
      <c r="KP421" s="7" t="str">
        <f t="shared" ca="1" si="2141"/>
        <v>3</v>
      </c>
      <c r="KQ421" s="7" t="str">
        <f ca="1">IFERROR(IF(KQ420+KP421&gt;KR$4,KQ420,KQ420+KP421),"")</f>
        <v/>
      </c>
      <c r="KR421" s="7">
        <f t="shared" ca="1" si="2234"/>
        <v>0</v>
      </c>
      <c r="KS421" s="7">
        <f t="shared" ca="1" si="2142"/>
        <v>0.9932202441444703</v>
      </c>
      <c r="KT421" s="7">
        <f t="shared" ca="1" si="2143"/>
        <v>-0.37783562875985488</v>
      </c>
      <c r="KU421" s="7">
        <f t="shared" ca="1" si="2144"/>
        <v>0</v>
      </c>
      <c r="KV421" s="7">
        <f t="shared" ca="1" si="2145"/>
        <v>0</v>
      </c>
      <c r="KW421" s="7" t="str">
        <f ca="1">IFERROR(IF(KW420+KV421&gt;KX$4,KW420,KW420+KV421),"")</f>
        <v/>
      </c>
      <c r="KX421" s="7">
        <f t="shared" ca="1" si="2235"/>
        <v>0</v>
      </c>
      <c r="KY421" s="7">
        <f t="shared" ca="1" si="2146"/>
        <v>0.20143979634566567</v>
      </c>
      <c r="KZ421" s="7">
        <f t="shared" ca="1" si="2147"/>
        <v>0.41394481903894975</v>
      </c>
      <c r="LA421" s="7">
        <f t="shared" ca="1" si="2148"/>
        <v>1</v>
      </c>
      <c r="LB421" s="7" t="str">
        <f t="shared" ca="1" si="2149"/>
        <v>3</v>
      </c>
      <c r="LC421" s="7" t="str">
        <f ca="1">IFERROR(IF(LC420+LB421&gt;LD$4,LC420,LC420+LB421),"")</f>
        <v/>
      </c>
      <c r="LD421" s="7">
        <f t="shared" ca="1" si="2236"/>
        <v>0</v>
      </c>
      <c r="LE421" s="7">
        <f t="shared" ca="1" si="2150"/>
        <v>0.22877708994474255</v>
      </c>
      <c r="LF421" s="7">
        <f t="shared" ca="1" si="2151"/>
        <v>0.38660752543987287</v>
      </c>
      <c r="LG421" s="7">
        <f t="shared" ca="1" si="2152"/>
        <v>1</v>
      </c>
      <c r="LH421" s="7" t="str">
        <f t="shared" ca="1" si="2153"/>
        <v>3</v>
      </c>
      <c r="LI421" s="7" t="str">
        <f ca="1">IFERROR(IF(LI420+LH421&gt;LJ$4,LI420,LI420+LH421),"")</f>
        <v/>
      </c>
      <c r="LJ421" s="7">
        <f t="shared" ca="1" si="2237"/>
        <v>0</v>
      </c>
      <c r="LK421" s="7">
        <f t="shared" ca="1" si="2154"/>
        <v>0.90429653321424375</v>
      </c>
      <c r="LL421" s="7">
        <f t="shared" ca="1" si="2155"/>
        <v>-0.28891191782962833</v>
      </c>
      <c r="LM421" s="7">
        <f t="shared" ca="1" si="2156"/>
        <v>0</v>
      </c>
      <c r="LN421" s="7">
        <f t="shared" ca="1" si="2157"/>
        <v>0</v>
      </c>
      <c r="LO421" s="7" t="str">
        <f ca="1">IFERROR(IF(LO420+LN421&gt;LP$4,LO420,LO420+LN421),"")</f>
        <v/>
      </c>
      <c r="LP421" s="7">
        <f t="shared" ca="1" si="2238"/>
        <v>0</v>
      </c>
      <c r="LQ421" s="7">
        <f t="shared" ca="1" si="2158"/>
        <v>1.7520173351182167E-2</v>
      </c>
      <c r="LR421" s="7">
        <f t="shared" ca="1" si="2159"/>
        <v>0.59786444203343325</v>
      </c>
      <c r="LS421" s="7">
        <f t="shared" ca="1" si="2160"/>
        <v>1</v>
      </c>
      <c r="LT421" s="7" t="str">
        <f t="shared" ca="1" si="2161"/>
        <v>3</v>
      </c>
      <c r="LU421" s="7" t="str">
        <f ca="1">IFERROR(IF(LU420+LT421&gt;LV$4,LU420,LU420+LT421),"")</f>
        <v/>
      </c>
      <c r="LV421" s="7">
        <f t="shared" ca="1" si="2239"/>
        <v>0</v>
      </c>
      <c r="LW421" s="7">
        <f t="shared" ca="1" si="2162"/>
        <v>0.45780449614166274</v>
      </c>
      <c r="LX421" s="7">
        <f t="shared" ca="1" si="2163"/>
        <v>0.15758011924295268</v>
      </c>
      <c r="LY421" s="7">
        <f t="shared" ca="1" si="2164"/>
        <v>1</v>
      </c>
      <c r="LZ421" s="7" t="str">
        <f t="shared" ca="1" si="2165"/>
        <v>3</v>
      </c>
      <c r="MA421" s="7" t="str">
        <f ca="1">IFERROR(IF(MA420+LZ421&gt;MB$4,MA420,MA420+LZ421),"")</f>
        <v/>
      </c>
      <c r="MB421" s="7">
        <f t="shared" ca="1" si="2240"/>
        <v>0</v>
      </c>
      <c r="MC421" s="7">
        <f t="shared" ca="1" si="2166"/>
        <v>0.88391796574153381</v>
      </c>
      <c r="MD421" s="7">
        <f t="shared" ca="1" si="2167"/>
        <v>-0.26853335035691839</v>
      </c>
      <c r="ME421" s="7">
        <f t="shared" ca="1" si="2168"/>
        <v>0</v>
      </c>
      <c r="MF421" s="7">
        <f t="shared" ca="1" si="2169"/>
        <v>0</v>
      </c>
      <c r="MG421" s="7" t="str">
        <f ca="1">IFERROR(IF(MG420+MF421&gt;MH$4,MG420,MG420+MF421),"")</f>
        <v/>
      </c>
      <c r="MH421" s="7">
        <f t="shared" ca="1" si="2241"/>
        <v>0</v>
      </c>
      <c r="MI421" s="7">
        <f t="shared" ca="1" si="2170"/>
        <v>0.80534061545589941</v>
      </c>
      <c r="MJ421" s="7">
        <f t="shared" ca="1" si="2171"/>
        <v>-0.18995600007128399</v>
      </c>
      <c r="MK421" s="7">
        <f t="shared" ca="1" si="2172"/>
        <v>0</v>
      </c>
      <c r="ML421" s="7">
        <f t="shared" ca="1" si="2173"/>
        <v>0</v>
      </c>
      <c r="MM421" s="7" t="str">
        <f ca="1">IFERROR(IF(MM420+ML421&gt;MN$4,MM420,MM420+ML421),"")</f>
        <v/>
      </c>
      <c r="MN421" s="7">
        <f t="shared" ca="1" si="2242"/>
        <v>0</v>
      </c>
      <c r="MO421" s="7">
        <f t="shared" ca="1" si="2174"/>
        <v>3.8884142376331088E-2</v>
      </c>
      <c r="MP421" s="7">
        <f t="shared" ca="1" si="2175"/>
        <v>0.57650047300828433</v>
      </c>
      <c r="MQ421" s="7">
        <f t="shared" ca="1" si="2176"/>
        <v>1</v>
      </c>
      <c r="MR421" s="7" t="str">
        <f t="shared" ca="1" si="2177"/>
        <v>3</v>
      </c>
      <c r="MS421" s="7" t="str">
        <f ca="1">IFERROR(IF(MS420+MR421&gt;MT$4,MS420,MS420+MR421),"")</f>
        <v/>
      </c>
      <c r="MT421" s="7">
        <f t="shared" ca="1" si="2243"/>
        <v>0</v>
      </c>
      <c r="MU421" s="7">
        <f t="shared" ca="1" si="2178"/>
        <v>5.1103342805527308E-2</v>
      </c>
      <c r="MV421" s="7">
        <f t="shared" ca="1" si="2179"/>
        <v>0.56428127257908811</v>
      </c>
      <c r="MW421" s="7">
        <f t="shared" ca="1" si="2180"/>
        <v>1</v>
      </c>
      <c r="MX421" s="7" t="str">
        <f t="shared" ca="1" si="2181"/>
        <v>3</v>
      </c>
      <c r="MY421" s="7" t="str">
        <f ca="1">IFERROR(IF(MY420+MX421&gt;MZ$4,MY420,MY420+MX421),"")</f>
        <v/>
      </c>
      <c r="MZ421" s="7">
        <f t="shared" ca="1" si="2244"/>
        <v>0</v>
      </c>
      <c r="NA421" s="7">
        <f t="shared" ca="1" si="2182"/>
        <v>0.72768753275372389</v>
      </c>
      <c r="NB421" s="7">
        <f t="shared" ca="1" si="2183"/>
        <v>-0.11230291736910847</v>
      </c>
      <c r="NC421" s="7">
        <f t="shared" ca="1" si="2184"/>
        <v>0</v>
      </c>
      <c r="ND421" s="7">
        <f t="shared" ca="1" si="2185"/>
        <v>0</v>
      </c>
      <c r="NE421" s="7" t="str">
        <f ca="1">IFERROR(IF(NE420+ND421&gt;NF$4,NE420,NE420+ND421),"")</f>
        <v/>
      </c>
      <c r="NF421" s="7">
        <f t="shared" ca="1" si="2245"/>
        <v>0</v>
      </c>
      <c r="NG421" s="7">
        <f t="shared" ca="1" si="2186"/>
        <v>0.483086580346899</v>
      </c>
      <c r="NH421" s="7">
        <f t="shared" ca="1" si="2187"/>
        <v>0.13229803503771642</v>
      </c>
      <c r="NI421" s="7">
        <f t="shared" ca="1" si="2188"/>
        <v>1</v>
      </c>
      <c r="NJ421" s="7" t="str">
        <f t="shared" ca="1" si="2189"/>
        <v>3</v>
      </c>
      <c r="NK421" s="7" t="str">
        <f ca="1">IFERROR(IF(NK420+NJ421&gt;NL$4,NK420,NK420+NJ421),"")</f>
        <v/>
      </c>
      <c r="NL421" s="7">
        <f t="shared" ca="1" si="2246"/>
        <v>0</v>
      </c>
      <c r="NM421" s="7">
        <f t="shared" ca="1" si="2190"/>
        <v>0.63938517782452065</v>
      </c>
      <c r="NN421" s="7">
        <f t="shared" ca="1" si="2191"/>
        <v>-2.4000562439905226E-2</v>
      </c>
      <c r="NO421" s="7">
        <f t="shared" ca="1" si="2192"/>
        <v>0</v>
      </c>
      <c r="NP421" s="7">
        <f t="shared" ca="1" si="2193"/>
        <v>0</v>
      </c>
      <c r="NQ421" s="7" t="str">
        <f ca="1">IFERROR(IF(NQ420+NP421&gt;NR$4,NQ420,NQ420+NP421),"")</f>
        <v/>
      </c>
      <c r="NR421" s="7">
        <f t="shared" ca="1" si="2247"/>
        <v>0</v>
      </c>
      <c r="NT421">
        <v>423</v>
      </c>
      <c r="NU421" s="7" t="s">
        <v>19</v>
      </c>
      <c r="NV421" s="7" t="str">
        <f t="shared" ca="1" si="1987"/>
        <v/>
      </c>
      <c r="NW421" s="7" t="str">
        <f t="shared" ca="1" si="2194"/>
        <v/>
      </c>
      <c r="NX421" t="str">
        <f ca="1">IFERROR(VLOOKUP(NT421,$K$3:$AK$568,8,FALSE),"")</f>
        <v/>
      </c>
      <c r="NY421" t="str">
        <f ca="1">IFERROR(VLOOKUP(NT421,$K$3:$AK$568,9,FALSE),"")</f>
        <v/>
      </c>
      <c r="NZ421" s="7" t="str">
        <f ca="1">IFERROR(VLOOKUP(NT421,$K$3:$AK$568,27,FALSE),"")</f>
        <v/>
      </c>
      <c r="OB421">
        <v>423</v>
      </c>
      <c r="OC421" s="7" t="s">
        <v>19</v>
      </c>
      <c r="OD421" t="e">
        <f t="shared" ca="1" si="2248"/>
        <v>#N/A</v>
      </c>
      <c r="OE421" s="7" t="str">
        <f t="shared" ca="1" si="2249"/>
        <v/>
      </c>
      <c r="OF421" s="7" t="str">
        <f t="shared" ca="1" si="2250"/>
        <v/>
      </c>
      <c r="OG421" t="str">
        <f t="shared" ca="1" si="2251"/>
        <v/>
      </c>
      <c r="OI421">
        <v>423</v>
      </c>
      <c r="OJ421" s="7" t="s">
        <v>19</v>
      </c>
      <c r="OK421" s="7" t="str">
        <f t="shared" ca="1" si="2252"/>
        <v/>
      </c>
      <c r="OL421" s="7" t="str">
        <f t="shared" ca="1" si="2253"/>
        <v/>
      </c>
      <c r="OM421" t="str">
        <f ca="1">IFERROR(VLOOKUP(OI421,$L$3:$AK$568,7,FALSE),"")</f>
        <v/>
      </c>
      <c r="ON421" t="str">
        <f ca="1">IFERROR(VLOOKUP(OI421,$L$3:$AK$568,8,FALSE),"")</f>
        <v/>
      </c>
      <c r="OO421" s="7" t="str">
        <f ca="1">IFERROR(VLOOKUP(OI421,$L$3:$AK$568,26,FALSE),"")</f>
        <v/>
      </c>
      <c r="OQ421">
        <v>423</v>
      </c>
      <c r="OR421" s="7" t="s">
        <v>19</v>
      </c>
      <c r="OS421" t="e">
        <f t="shared" ca="1" si="2254"/>
        <v>#N/A</v>
      </c>
      <c r="OT421" s="7" t="str">
        <f t="shared" ca="1" si="2255"/>
        <v/>
      </c>
      <c r="OU421" s="7" t="str">
        <f t="shared" ca="1" si="2256"/>
        <v/>
      </c>
      <c r="OV421" t="str">
        <f t="shared" ca="1" si="2257"/>
        <v/>
      </c>
      <c r="OX421">
        <v>423</v>
      </c>
      <c r="OY421" s="7" t="s">
        <v>19</v>
      </c>
      <c r="OZ421" s="7" t="str">
        <f t="shared" ca="1" si="2258"/>
        <v/>
      </c>
      <c r="PA421" s="7" t="str">
        <f t="shared" ca="1" si="2259"/>
        <v/>
      </c>
      <c r="PB421" t="str">
        <f ca="1">IFERROR(VLOOKUP(OX421,$M$3:$AK$568,6,FALSE),"")</f>
        <v/>
      </c>
      <c r="PC421" t="str">
        <f ca="1">IFERROR(VLOOKUP(OX421,$M$3:$AK$568,7,FALSE),"")</f>
        <v/>
      </c>
      <c r="PD421" s="7" t="str">
        <f ca="1">IFERROR(VLOOKUP(OX421,$M$3:$AK$568,25,FALSE),"")</f>
        <v/>
      </c>
      <c r="PF421">
        <v>423</v>
      </c>
      <c r="PG421" s="7" t="s">
        <v>19</v>
      </c>
      <c r="PH421" t="e">
        <f t="shared" ca="1" si="2260"/>
        <v>#N/A</v>
      </c>
      <c r="PI421" s="7" t="str">
        <f t="shared" ca="1" si="2261"/>
        <v/>
      </c>
      <c r="PJ421" s="7" t="str">
        <f t="shared" ca="1" si="2262"/>
        <v/>
      </c>
      <c r="PK421" t="str">
        <f t="shared" ca="1" si="2263"/>
        <v/>
      </c>
      <c r="PM421">
        <v>423</v>
      </c>
      <c r="PN421" s="7" t="s">
        <v>19</v>
      </c>
      <c r="PO421" s="202" t="str">
        <f t="shared" ca="1" si="2264"/>
        <v/>
      </c>
      <c r="PP421" s="7" t="str">
        <f t="shared" ca="1" si="2265"/>
        <v/>
      </c>
      <c r="PQ421" t="str">
        <f ca="1">IFERROR(VLOOKUP(PM421,$G$325:$R$409,12,FALSE),"")</f>
        <v/>
      </c>
      <c r="PR421" t="e">
        <f ca="1">VLOOKUP(PM421,$G$324:$Q$409,11,FALSE)</f>
        <v>#N/A</v>
      </c>
      <c r="PS421" s="7" t="str">
        <f ca="1">VLOOKUP(PQ421,$R$325:$Y$409,8,FALSE)</f>
        <v>- -</v>
      </c>
      <c r="PT421" s="7">
        <f ca="1">ReSt</f>
        <v>-4</v>
      </c>
      <c r="PU421" s="7" t="e">
        <f t="shared" ca="1" si="2266"/>
        <v>#N/A</v>
      </c>
      <c r="PV421" s="7" t="e">
        <f t="shared" ca="1" si="2267"/>
        <v>#N/A</v>
      </c>
      <c r="PW421" s="7" t="str">
        <f ca="1">VLOOKUP(PQ421,$R$325:$AK$409,8,FALSE)</f>
        <v>- -</v>
      </c>
      <c r="PX421" s="7"/>
      <c r="PY421">
        <v>423</v>
      </c>
      <c r="PZ421" s="7" t="s">
        <v>19</v>
      </c>
      <c r="QA421" t="str">
        <f t="shared" ca="1" si="2268"/>
        <v/>
      </c>
      <c r="QB421" s="7" t="str">
        <f t="shared" ca="1" si="2269"/>
        <v/>
      </c>
      <c r="QC421" s="7" t="str">
        <f t="shared" ca="1" si="2270"/>
        <v/>
      </c>
      <c r="QD421" t="str">
        <f t="shared" ca="1" si="2271"/>
        <v/>
      </c>
      <c r="QF421">
        <v>423</v>
      </c>
      <c r="QG421" s="7" t="s">
        <v>19</v>
      </c>
      <c r="QH421" s="7" t="str">
        <f t="shared" ca="1" si="2272"/>
        <v/>
      </c>
      <c r="QI421" s="7" t="e">
        <f t="shared" ca="1" si="2273"/>
        <v>#VALUE!</v>
      </c>
      <c r="QJ421" t="e">
        <f t="shared" ca="1" si="2274"/>
        <v>#N/A</v>
      </c>
      <c r="QK421" s="7" t="e">
        <f t="shared" ca="1" si="2275"/>
        <v>#N/A</v>
      </c>
      <c r="QM421">
        <v>423</v>
      </c>
      <c r="QN421" s="7" t="s">
        <v>19</v>
      </c>
      <c r="QO421" t="str">
        <f t="shared" ca="1" si="2276"/>
        <v/>
      </c>
      <c r="QP421" s="7" t="str">
        <f t="shared" ca="1" si="2277"/>
        <v/>
      </c>
      <c r="QQ421" t="str">
        <f t="shared" ca="1" si="2278"/>
        <v/>
      </c>
    </row>
    <row r="422" spans="1:459" x14ac:dyDescent="0.25">
      <c r="A422" s="240" t="str">
        <f>IF('Character Sheet'!$B$4="Creature","N","Y")</f>
        <v>Y</v>
      </c>
      <c r="C422" s="75"/>
      <c r="D422" s="76"/>
      <c r="F422" s="75"/>
      <c r="G422" s="76"/>
      <c r="I422" s="75"/>
      <c r="J422" s="85"/>
      <c r="K422" s="85">
        <f t="shared" ca="1" si="1951"/>
        <v>7</v>
      </c>
      <c r="L422" s="85">
        <f t="shared" ca="1" si="1924"/>
        <v>7</v>
      </c>
      <c r="M422" s="70">
        <f t="shared" ca="1" si="2288"/>
        <v>18</v>
      </c>
      <c r="O422" s="222">
        <f ca="1">BP422</f>
        <v>133</v>
      </c>
      <c r="Q422" s="7" t="str">
        <f t="shared" si="2289"/>
        <v>Agriculture</v>
      </c>
      <c r="R422" s="9" t="s">
        <v>1553</v>
      </c>
      <c r="S422" s="9" t="s">
        <v>2037</v>
      </c>
      <c r="T422" s="61" t="str">
        <f>SUBSTITUTE(IFERROR(IFERROR(VLOOKUP(R422,'[1]Skill Statistics'!$A$3:$C$513,2,FALSE),VLOOKUP(Q422,'[1]Skill Statistics'!$A$3:$C$513,2,FALSE)),T421),"R*","ReSt")</f>
        <v>Me/Re</v>
      </c>
      <c r="U422" s="61" t="str">
        <f>IFERROR(IFERROR(VLOOKUP(R422,'[1]Skill Statistics'!$A$3:$C$513,3,FALSE),VLOOKUP(Q422,'[1]Skill Statistics'!$A$3:$C$513,3,FALSE)),U421)</f>
        <v>In</v>
      </c>
      <c r="V422" s="61" t="str">
        <f>IF(ISNUMBER(SEARCH("Category",R422)),"- -",IFERROR(IFERROR(VLOOKUP(Q422,[1]Professions!$A$4:$AM$288,MATCH(Profession,[1]Professions!$A$1:$AM$1,0),FALSE),VLOOKUP(Q422,Calculations!$B$91:$I$95,8,FALSE)),"- -"))</f>
        <v>5 / 7</v>
      </c>
      <c r="W422" s="60">
        <f>BL422</f>
        <v>0</v>
      </c>
      <c r="X422" s="7">
        <f ca="1">IFERROR(VLOOKUP(R422,$BS$6:$NR$519,MATCH(ActualLevel,$BS$3:$NR$3,0),FALSE),"- -")</f>
        <v>0</v>
      </c>
      <c r="Y422" s="7">
        <f t="shared" ca="1" si="1925"/>
        <v>0</v>
      </c>
      <c r="Z422" s="7">
        <f ca="1">IFERROR(VLOOKUP(Y422,Charts!$BQ$2:$BR$52,2,FALSE),"- -")</f>
        <v>-25</v>
      </c>
      <c r="AA422" s="7">
        <f t="shared" ca="1" si="1599"/>
        <v>5</v>
      </c>
      <c r="AB422" s="7">
        <f t="shared" ca="1" si="1920"/>
        <v>0</v>
      </c>
      <c r="AC422" s="7"/>
      <c r="AD422" s="7"/>
      <c r="AE422" s="7"/>
      <c r="AF422" s="7"/>
      <c r="AG422" s="7"/>
      <c r="AH422" s="43"/>
      <c r="AI422" s="7"/>
      <c r="AJ422" s="7"/>
      <c r="AK422" s="7">
        <f t="shared" ca="1" si="1600"/>
        <v>-20</v>
      </c>
      <c r="AL422" s="7"/>
      <c r="AM422" s="69">
        <f>IFERROR(VLOOKUP(R422,'[1]Skill Statistics'!$A$3:$AN$513,MATCH(Profession,'[1]Skill Statistics'!$A$2:$AN$2,0),FALSE),0)</f>
        <v>0</v>
      </c>
      <c r="AN422" s="85">
        <f>IFERROR(VLOOKUP(Q422,'[1]Skill Statistics'!$A$3:$BK$513,MATCH(Archetype,'[1]Skill Statistics'!$A$2:$BK$2,0),FALSE),0)</f>
        <v>0</v>
      </c>
      <c r="AO422" s="85">
        <f>IFERROR(VLOOKUP(Q422,'[1]Skill Statistics'!$A$3:$BB$513,MATCH(Race,'[1]Skill Statistics'!$A$2:$BB$2,0),FALSE),0)</f>
        <v>0</v>
      </c>
      <c r="AP422" s="85">
        <f t="shared" ca="1" si="2195"/>
        <v>0.5</v>
      </c>
      <c r="AQ422" s="70"/>
      <c r="AS422" s="69">
        <f>IFERROR(VLOOKUP(Q422,'[1]Professional Skills'!$A$4:$AM$288,MATCH(Profession,'[1]Professional Skills'!$A$3:$AM$3,0),FALSE),"- -")</f>
        <v>0</v>
      </c>
      <c r="AU422" s="7">
        <f t="shared" si="1922"/>
        <v>0</v>
      </c>
      <c r="AV422" s="7">
        <f t="shared" ca="1" si="1921"/>
        <v>0</v>
      </c>
      <c r="AW422" t="str">
        <f t="shared" si="2279"/>
        <v/>
      </c>
      <c r="AX422" t="str">
        <f>IFERROR(_xlfn.RANK.EQ(AW422,$AW$5:$AW$568),"")</f>
        <v/>
      </c>
      <c r="AY422">
        <f t="shared" si="1595"/>
        <v>0</v>
      </c>
      <c r="AZ422" s="70" t="str">
        <f t="shared" si="1601"/>
        <v/>
      </c>
      <c r="BB422" s="69">
        <f>IFERROR(IF(Q422="Language",VLOOKUP(R422,[1]Cultures!$B$4:$N$218,MATCH(Culture,[1]Cultures!$B$3:$N$3,0),FALSE),VLOOKUP(Q422,[1]Cultures!$B$4:$O$212,MATCH(Culture,[1]Cultures!$B$3:$O$3,0),FALSE)),"- -")</f>
        <v>0</v>
      </c>
      <c r="BD422">
        <f t="shared" ca="1" si="1899"/>
        <v>0</v>
      </c>
      <c r="BE422" t="str">
        <f t="shared" si="2280"/>
        <v/>
      </c>
      <c r="BI422" s="7">
        <f>IFERROR(IF(BH422=1,IF(BB422=1,1,IF(BB422=2,2,IF(BH422=2,IF(BB422=3,1,IF(BB422&gt;=4,2,IF(BH422=3,IF(BB422=5,1,IF(BB422&gt;=6,2,IF(BH422=4,IF(BB422=7,1,IF(BB422&gt;=8,2,IF(BH422=5,IF(BB422=9,1,IF(BB422&gt;=10,2,0)),0))),0))),0))),0))),0)+(IF(BC422="*",0,BB422)),"- -")</f>
        <v>0</v>
      </c>
      <c r="BK422" s="7"/>
      <c r="BL422" s="70">
        <f>IF(V422="- -","- -",SUM(BI422:BK422))</f>
        <v>0</v>
      </c>
      <c r="BN422" s="69">
        <f>IFERROR(VLOOKUP(V422,Charts!$BT$2:$BV$14,3,FALSE),"- -")</f>
        <v>0.46153846153846156</v>
      </c>
      <c r="BO422" s="85">
        <f t="shared" ca="1" si="2196"/>
        <v>1.8837962010952336</v>
      </c>
      <c r="BP422" s="70">
        <f t="shared" ca="1" si="2281"/>
        <v>133</v>
      </c>
      <c r="BR422" s="7">
        <v>421</v>
      </c>
      <c r="BS422" s="9" t="str">
        <f ca="1">VLOOKUP(BR422,$O$3:$R$568,4,FALSE)</f>
        <v>Mind Subversion</v>
      </c>
      <c r="BT422" s="7" t="str">
        <f ca="1">VLOOKUP(BS422,$R$3:$V$568,5,FALSE)</f>
        <v>15 / 20</v>
      </c>
      <c r="BU422" s="7">
        <f ca="1">VLOOKUP(BT422,Charts!$BT$2:$BV$14,3,FALSE)</f>
        <v>7.6923076923076927E-2</v>
      </c>
      <c r="BV422" s="7" t="str">
        <f t="shared" ca="1" si="1988"/>
        <v>15</v>
      </c>
      <c r="BW422" s="7" t="str">
        <f t="shared" ca="1" si="1989"/>
        <v>20</v>
      </c>
      <c r="BY422" s="7">
        <f t="shared" ca="1" si="1990"/>
        <v>0.75972134274071745</v>
      </c>
      <c r="BZ422" s="7">
        <f t="shared" ca="1" si="1991"/>
        <v>-0.68279826581764058</v>
      </c>
      <c r="CA422" s="7">
        <f t="shared" ca="1" si="1992"/>
        <v>0</v>
      </c>
      <c r="CB422" s="7">
        <f t="shared" ca="1" si="1993"/>
        <v>0</v>
      </c>
      <c r="CC422" s="7" t="str">
        <f ca="1">IFERROR(IF(CC421+CB422&gt;CD$4,CC421,CC421+CB422),"")</f>
        <v/>
      </c>
      <c r="CD422" s="7">
        <f t="shared" ca="1" si="2197"/>
        <v>0</v>
      </c>
      <c r="CE422" s="7">
        <f t="shared" ca="1" si="1994"/>
        <v>0.16182890712039488</v>
      </c>
      <c r="CF422" s="7">
        <f t="shared" ca="1" si="1995"/>
        <v>-8.4905830197317955E-2</v>
      </c>
      <c r="CG422" s="7">
        <f t="shared" ca="1" si="1996"/>
        <v>0</v>
      </c>
      <c r="CH422" s="7">
        <f t="shared" ca="1" si="1997"/>
        <v>0</v>
      </c>
      <c r="CI422" s="7" t="str">
        <f ca="1">IFERROR(IF(CI421+CH422&gt;CJ$4,CI421,CI421+CH422),"")</f>
        <v/>
      </c>
      <c r="CJ422" s="7">
        <f t="shared" ca="1" si="2198"/>
        <v>0</v>
      </c>
      <c r="CK422" s="7">
        <f t="shared" ca="1" si="1998"/>
        <v>0.52251349578752437</v>
      </c>
      <c r="CL422" s="7">
        <f t="shared" ca="1" si="1999"/>
        <v>-0.44559041886444745</v>
      </c>
      <c r="CM422" s="7">
        <f t="shared" ca="1" si="2000"/>
        <v>0</v>
      </c>
      <c r="CN422" s="7">
        <f t="shared" ca="1" si="2001"/>
        <v>0</v>
      </c>
      <c r="CO422" s="7" t="str">
        <f ca="1">IFERROR(IF(CO421+CN422&gt;CP$4,CO421,CO421+CN422),"")</f>
        <v/>
      </c>
      <c r="CP422" s="7">
        <f t="shared" ca="1" si="2199"/>
        <v>0</v>
      </c>
      <c r="CQ422" s="7">
        <f t="shared" ca="1" si="2002"/>
        <v>0.21809219265963786</v>
      </c>
      <c r="CR422" s="7">
        <f t="shared" ca="1" si="2003"/>
        <v>-0.14116911573656094</v>
      </c>
      <c r="CS422" s="7">
        <f t="shared" ca="1" si="2004"/>
        <v>0</v>
      </c>
      <c r="CT422" s="7">
        <f t="shared" ca="1" si="2005"/>
        <v>0</v>
      </c>
      <c r="CU422" s="7" t="str">
        <f ca="1">IFERROR(IF(CU421+CT422&gt;CV$4,CU421,CU421+CT422),"")</f>
        <v/>
      </c>
      <c r="CV422" s="7">
        <f t="shared" ca="1" si="2200"/>
        <v>0</v>
      </c>
      <c r="CW422" s="7">
        <f t="shared" ca="1" si="2006"/>
        <v>6.5088086248492605E-2</v>
      </c>
      <c r="CX422" s="7">
        <f t="shared" ca="1" si="2007"/>
        <v>1.1834990674584323E-2</v>
      </c>
      <c r="CY422" s="7">
        <f t="shared" ca="1" si="2008"/>
        <v>1</v>
      </c>
      <c r="CZ422" s="7" t="str">
        <f t="shared" ca="1" si="2009"/>
        <v>15</v>
      </c>
      <c r="DA422" s="7" t="str">
        <f ca="1">IFERROR(IF(DA421+CZ422&gt;DB$4,DA421,DA421+CZ422),"")</f>
        <v/>
      </c>
      <c r="DB422" s="7">
        <f t="shared" ca="1" si="2201"/>
        <v>0</v>
      </c>
      <c r="DC422" s="7">
        <f t="shared" ca="1" si="2010"/>
        <v>1.463563791529543E-2</v>
      </c>
      <c r="DD422" s="7">
        <f t="shared" ca="1" si="2011"/>
        <v>6.2287439007781498E-2</v>
      </c>
      <c r="DE422" s="7">
        <f t="shared" ca="1" si="2012"/>
        <v>1</v>
      </c>
      <c r="DF422" s="7" t="str">
        <f t="shared" ca="1" si="2013"/>
        <v>15</v>
      </c>
      <c r="DG422" s="7" t="str">
        <f ca="1">IFERROR(IF(DG421+DF422&gt;DH$4,DG421,DG421+DF422),"")</f>
        <v/>
      </c>
      <c r="DH422" s="7">
        <f t="shared" ca="1" si="2202"/>
        <v>0</v>
      </c>
      <c r="DI422" s="7">
        <f t="shared" ca="1" si="2014"/>
        <v>0.50588426993737889</v>
      </c>
      <c r="DJ422" s="7">
        <f t="shared" ca="1" si="2015"/>
        <v>-0.42896119301430197</v>
      </c>
      <c r="DK422" s="7">
        <f t="shared" ca="1" si="2016"/>
        <v>0</v>
      </c>
      <c r="DL422" s="7">
        <f t="shared" ca="1" si="2017"/>
        <v>0</v>
      </c>
      <c r="DM422" s="7" t="str">
        <f ca="1">IFERROR(IF(DM421+DL422&gt;DN$4,DM421,DM421+DL422),"")</f>
        <v/>
      </c>
      <c r="DN422" s="7">
        <f t="shared" ca="1" si="2203"/>
        <v>0</v>
      </c>
      <c r="DO422" s="7">
        <f t="shared" ca="1" si="2018"/>
        <v>0.80995066604184485</v>
      </c>
      <c r="DP422" s="7">
        <f t="shared" ca="1" si="2019"/>
        <v>-0.73302758911876786</v>
      </c>
      <c r="DQ422" s="7">
        <f t="shared" ca="1" si="2020"/>
        <v>0</v>
      </c>
      <c r="DR422" s="7">
        <f t="shared" ca="1" si="2021"/>
        <v>0</v>
      </c>
      <c r="DS422" s="7" t="str">
        <f ca="1">IFERROR(IF(DS421+DR422&gt;DT$4,DS421,DS421+DR422),"")</f>
        <v/>
      </c>
      <c r="DT422" s="7">
        <f t="shared" ca="1" si="2204"/>
        <v>0</v>
      </c>
      <c r="DU422" s="7">
        <f t="shared" ca="1" si="2022"/>
        <v>0.25116503540057167</v>
      </c>
      <c r="DV422" s="7">
        <f t="shared" ca="1" si="2023"/>
        <v>-0.17424195847749474</v>
      </c>
      <c r="DW422" s="7">
        <f t="shared" ca="1" si="2024"/>
        <v>0</v>
      </c>
      <c r="DX422" s="7">
        <f t="shared" ca="1" si="2025"/>
        <v>0</v>
      </c>
      <c r="DY422" s="7" t="str">
        <f ca="1">IFERROR(IF(DY421+DX422&gt;DZ$4,DY421,DY421+DX422),"")</f>
        <v/>
      </c>
      <c r="DZ422" s="7">
        <f t="shared" ca="1" si="2205"/>
        <v>0</v>
      </c>
      <c r="EA422" s="7">
        <f t="shared" ca="1" si="2026"/>
        <v>0.69877185803869957</v>
      </c>
      <c r="EB422" s="7">
        <f t="shared" ca="1" si="2027"/>
        <v>-0.62184878111562258</v>
      </c>
      <c r="EC422" s="7">
        <f t="shared" ca="1" si="2028"/>
        <v>0</v>
      </c>
      <c r="ED422" s="7">
        <f t="shared" ca="1" si="2029"/>
        <v>0</v>
      </c>
      <c r="EE422" s="7" t="str">
        <f ca="1">IFERROR(IF(EE421+ED422&gt;EF$4,EE421,EE421+ED422),"")</f>
        <v/>
      </c>
      <c r="EF422" s="7">
        <f t="shared" ca="1" si="2206"/>
        <v>0</v>
      </c>
      <c r="EG422" s="7">
        <f t="shared" ca="1" si="2030"/>
        <v>0.23355235920341411</v>
      </c>
      <c r="EH422" s="7">
        <f t="shared" ca="1" si="2031"/>
        <v>-0.15662928228033718</v>
      </c>
      <c r="EI422" s="7">
        <f t="shared" ca="1" si="2032"/>
        <v>0</v>
      </c>
      <c r="EJ422" s="7">
        <f t="shared" ca="1" si="2033"/>
        <v>0</v>
      </c>
      <c r="EK422" s="7" t="str">
        <f ca="1">IFERROR(IF(EK421+EJ422&gt;EL$4,EK421,EK421+EJ422),"")</f>
        <v/>
      </c>
      <c r="EL422" s="7">
        <f t="shared" ca="1" si="2207"/>
        <v>0</v>
      </c>
      <c r="EM422" s="7">
        <f t="shared" ca="1" si="2034"/>
        <v>0.8385809627353652</v>
      </c>
      <c r="EN422" s="7">
        <f t="shared" ca="1" si="2035"/>
        <v>-0.76165788581228822</v>
      </c>
      <c r="EO422" s="7">
        <f t="shared" ca="1" si="2036"/>
        <v>0</v>
      </c>
      <c r="EP422" s="7">
        <f t="shared" ca="1" si="2037"/>
        <v>0</v>
      </c>
      <c r="EQ422" s="7" t="str">
        <f ca="1">IFERROR(IF(EQ421+EP422&gt;ER$4,EQ421,EQ421+EP422),"")</f>
        <v/>
      </c>
      <c r="ER422" s="7">
        <f t="shared" ca="1" si="2208"/>
        <v>0</v>
      </c>
      <c r="ES422" s="7">
        <f t="shared" ca="1" si="2038"/>
        <v>3.2912542554832669E-3</v>
      </c>
      <c r="ET422" s="7">
        <f t="shared" ca="1" si="2039"/>
        <v>7.363182266759366E-2</v>
      </c>
      <c r="EU422" s="7">
        <f t="shared" ca="1" si="2040"/>
        <v>1</v>
      </c>
      <c r="EV422" s="7" t="str">
        <f t="shared" ca="1" si="2041"/>
        <v>15</v>
      </c>
      <c r="EW422" s="7" t="str">
        <f ca="1">IFERROR(IF(EW421+EV422&gt;EX$4,EW421,EW421+EV422),"")</f>
        <v/>
      </c>
      <c r="EX422" s="7">
        <f t="shared" ca="1" si="2209"/>
        <v>0</v>
      </c>
      <c r="EY422" s="7">
        <f t="shared" ca="1" si="2042"/>
        <v>0.95934440155520839</v>
      </c>
      <c r="EZ422" s="7">
        <f t="shared" ca="1" si="2043"/>
        <v>-0.88242132463213152</v>
      </c>
      <c r="FA422" s="7">
        <f t="shared" ca="1" si="2044"/>
        <v>0</v>
      </c>
      <c r="FB422" s="7">
        <f t="shared" ca="1" si="2045"/>
        <v>0</v>
      </c>
      <c r="FC422" s="7" t="str">
        <f ca="1">IFERROR(IF(FC421+FB422&gt;FD$4,FC421,FC421+FB422),"")</f>
        <v/>
      </c>
      <c r="FD422" s="7">
        <f t="shared" ca="1" si="2210"/>
        <v>0</v>
      </c>
      <c r="FE422" s="7">
        <f t="shared" ca="1" si="2046"/>
        <v>0.13101668850158488</v>
      </c>
      <c r="FF422" s="7">
        <f t="shared" ca="1" si="2047"/>
        <v>-5.409361157850795E-2</v>
      </c>
      <c r="FG422" s="7">
        <f t="shared" ca="1" si="2048"/>
        <v>0</v>
      </c>
      <c r="FH422" s="7">
        <f t="shared" ca="1" si="2049"/>
        <v>0</v>
      </c>
      <c r="FI422" s="7" t="str">
        <f ca="1">IFERROR(IF(FI421+FH422&gt;FJ$4,FI421,FI421+FH422),"")</f>
        <v/>
      </c>
      <c r="FJ422" s="7">
        <f t="shared" ca="1" si="2211"/>
        <v>0</v>
      </c>
      <c r="FK422" s="7">
        <f t="shared" ca="1" si="2050"/>
        <v>0.98101309771217005</v>
      </c>
      <c r="FL422" s="7">
        <f t="shared" ca="1" si="2051"/>
        <v>-0.90409002078909317</v>
      </c>
      <c r="FM422" s="7">
        <f t="shared" ca="1" si="2052"/>
        <v>0</v>
      </c>
      <c r="FN422" s="7">
        <f t="shared" ca="1" si="2053"/>
        <v>0</v>
      </c>
      <c r="FO422" s="7" t="str">
        <f ca="1">IFERROR(IF(FO421+FN422&gt;FP$4,FO421,FO421+FN422),"")</f>
        <v/>
      </c>
      <c r="FP422" s="7">
        <f t="shared" ca="1" si="2212"/>
        <v>0</v>
      </c>
      <c r="FQ422" s="7">
        <f t="shared" ca="1" si="2054"/>
        <v>0.58119856505520096</v>
      </c>
      <c r="FR422" s="7">
        <f t="shared" ca="1" si="2055"/>
        <v>-0.50427548813212408</v>
      </c>
      <c r="FS422" s="7">
        <f t="shared" ca="1" si="2056"/>
        <v>0</v>
      </c>
      <c r="FT422" s="7">
        <f t="shared" ca="1" si="2057"/>
        <v>0</v>
      </c>
      <c r="FU422" s="7" t="str">
        <f ca="1">IFERROR(IF(FU421+FT422&gt;FV$4,FU421,FU421+FT422),"")</f>
        <v/>
      </c>
      <c r="FV422" s="7">
        <f t="shared" ca="1" si="2213"/>
        <v>0</v>
      </c>
      <c r="FW422" s="7">
        <f t="shared" ca="1" si="2058"/>
        <v>0.22089075437282113</v>
      </c>
      <c r="FX422" s="7">
        <f t="shared" ca="1" si="2059"/>
        <v>-0.1439676774497442</v>
      </c>
      <c r="FY422" s="7">
        <f t="shared" ca="1" si="2060"/>
        <v>0</v>
      </c>
      <c r="FZ422" s="7">
        <f t="shared" ca="1" si="2061"/>
        <v>0</v>
      </c>
      <c r="GA422" s="7" t="str">
        <f ca="1">IFERROR(IF(GA421+FZ422&gt;GB$4,GA421,GA421+FZ422),"")</f>
        <v/>
      </c>
      <c r="GB422" s="7">
        <f t="shared" ca="1" si="2214"/>
        <v>0</v>
      </c>
      <c r="GC422" s="7">
        <f t="shared" ca="1" si="2062"/>
        <v>0.31222440763577686</v>
      </c>
      <c r="GD422" s="7">
        <f t="shared" ca="1" si="2063"/>
        <v>-0.23530133071269993</v>
      </c>
      <c r="GE422" s="7">
        <f t="shared" ca="1" si="2064"/>
        <v>0</v>
      </c>
      <c r="GF422" s="7">
        <f t="shared" ca="1" si="2065"/>
        <v>0</v>
      </c>
      <c r="GG422" s="7" t="str">
        <f ca="1">IFERROR(IF(GG421+GF422&gt;GH$4,GG421,GG421+GF422),"")</f>
        <v/>
      </c>
      <c r="GH422" s="7">
        <f t="shared" ca="1" si="2215"/>
        <v>0</v>
      </c>
      <c r="GI422" s="7">
        <f t="shared" ca="1" si="2066"/>
        <v>9.1946072797989609E-2</v>
      </c>
      <c r="GJ422" s="7">
        <f t="shared" ca="1" si="2067"/>
        <v>-1.5022995874912681E-2</v>
      </c>
      <c r="GK422" s="7">
        <f t="shared" ca="1" si="2068"/>
        <v>0</v>
      </c>
      <c r="GL422" s="7">
        <f t="shared" ca="1" si="2069"/>
        <v>0</v>
      </c>
      <c r="GM422" s="7" t="str">
        <f ca="1">IFERROR(IF(GM421+GL422&gt;GN$4,GM421,GM421+GL422),"")</f>
        <v/>
      </c>
      <c r="GN422" s="7">
        <f t="shared" ca="1" si="2216"/>
        <v>0</v>
      </c>
      <c r="GO422" s="7">
        <f t="shared" ca="1" si="2070"/>
        <v>0.74686390056271834</v>
      </c>
      <c r="GP422" s="7">
        <f t="shared" ca="1" si="2071"/>
        <v>-0.66994082363964136</v>
      </c>
      <c r="GQ422" s="7">
        <f t="shared" ca="1" si="2072"/>
        <v>0</v>
      </c>
      <c r="GR422" s="7">
        <f t="shared" ca="1" si="2073"/>
        <v>0</v>
      </c>
      <c r="GS422" s="7" t="str">
        <f ca="1">IFERROR(IF(GS421+GR422&gt;GT$4,GS421,GS421+GR422),"")</f>
        <v/>
      </c>
      <c r="GT422" s="7">
        <f t="shared" ca="1" si="2217"/>
        <v>0</v>
      </c>
      <c r="GU422" s="7">
        <f t="shared" ca="1" si="2074"/>
        <v>0.21526676309158554</v>
      </c>
      <c r="GV422" s="7">
        <f t="shared" ca="1" si="2075"/>
        <v>-0.13834368616850862</v>
      </c>
      <c r="GW422" s="7">
        <f t="shared" ca="1" si="2076"/>
        <v>0</v>
      </c>
      <c r="GX422" s="7">
        <f t="shared" ca="1" si="2077"/>
        <v>0</v>
      </c>
      <c r="GY422" s="7" t="str">
        <f ca="1">IFERROR(IF(GY421+GX422&gt;GZ$4,GY421,GY421+GX422),"")</f>
        <v/>
      </c>
      <c r="GZ422" s="7">
        <f t="shared" ca="1" si="2218"/>
        <v>0</v>
      </c>
      <c r="HA422" s="7">
        <f t="shared" ca="1" si="2078"/>
        <v>8.4445571057118696E-2</v>
      </c>
      <c r="HB422" s="7">
        <f t="shared" ca="1" si="2079"/>
        <v>-7.5224941340417684E-3</v>
      </c>
      <c r="HC422" s="7">
        <f t="shared" ca="1" si="2080"/>
        <v>0</v>
      </c>
      <c r="HD422" s="7">
        <f t="shared" ca="1" si="2081"/>
        <v>0</v>
      </c>
      <c r="HE422" s="7" t="str">
        <f ca="1">IFERROR(IF(HE421+HD422&gt;HF$4,HE421,HE421+HD422),"")</f>
        <v/>
      </c>
      <c r="HF422" s="7">
        <f t="shared" ca="1" si="2219"/>
        <v>0</v>
      </c>
      <c r="HG422" s="7">
        <f t="shared" ca="1" si="2082"/>
        <v>0.11838064593579001</v>
      </c>
      <c r="HH422" s="7">
        <f t="shared" ca="1" si="2083"/>
        <v>-4.145756901271308E-2</v>
      </c>
      <c r="HI422" s="7">
        <f t="shared" ca="1" si="2084"/>
        <v>0</v>
      </c>
      <c r="HJ422" s="7">
        <f t="shared" ca="1" si="2085"/>
        <v>0</v>
      </c>
      <c r="HK422" s="7" t="str">
        <f ca="1">IFERROR(IF(HK421+HJ422&gt;HL$4,HK421,HK421+HJ422),"")</f>
        <v/>
      </c>
      <c r="HL422" s="7">
        <f t="shared" ca="1" si="2220"/>
        <v>0</v>
      </c>
      <c r="HM422" s="7">
        <f t="shared" ca="1" si="2086"/>
        <v>0.36377919044854934</v>
      </c>
      <c r="HN422" s="7">
        <f t="shared" ca="1" si="2087"/>
        <v>-0.28685611352547241</v>
      </c>
      <c r="HO422" s="7">
        <f t="shared" ca="1" si="2088"/>
        <v>0</v>
      </c>
      <c r="HP422" s="7">
        <f t="shared" ca="1" si="2089"/>
        <v>0</v>
      </c>
      <c r="HQ422" s="7" t="str">
        <f ca="1">IFERROR(IF(HQ421+HP422&gt;HR$4,HQ421,HQ421+HP422),"")</f>
        <v/>
      </c>
      <c r="HR422" s="7">
        <f t="shared" ca="1" si="2221"/>
        <v>0</v>
      </c>
      <c r="HS422" s="7">
        <f t="shared" ca="1" si="2090"/>
        <v>0.92442009390180058</v>
      </c>
      <c r="HT422" s="7">
        <f t="shared" ca="1" si="2091"/>
        <v>-0.84749701697872371</v>
      </c>
      <c r="HU422" s="7">
        <f t="shared" ca="1" si="2092"/>
        <v>0</v>
      </c>
      <c r="HV422" s="7">
        <f t="shared" ca="1" si="2093"/>
        <v>0</v>
      </c>
      <c r="HW422" s="7" t="str">
        <f ca="1">IFERROR(IF(HW421+HV422&gt;HX$4,HW421,HW421+HV422),"")</f>
        <v/>
      </c>
      <c r="HX422" s="7">
        <f t="shared" ca="1" si="2222"/>
        <v>0</v>
      </c>
      <c r="HY422" s="7">
        <f t="shared" ca="1" si="2094"/>
        <v>0.89118624718024209</v>
      </c>
      <c r="HZ422" s="7">
        <f t="shared" ca="1" si="2095"/>
        <v>-0.81426317025716521</v>
      </c>
      <c r="IA422" s="7">
        <f t="shared" ca="1" si="2096"/>
        <v>0</v>
      </c>
      <c r="IB422" s="7">
        <f t="shared" ca="1" si="2097"/>
        <v>0</v>
      </c>
      <c r="IC422" s="7" t="str">
        <f ca="1">IFERROR(IF(IC421+IB422&gt;ID$4,IC421,IC421+IB422),"")</f>
        <v/>
      </c>
      <c r="ID422" s="7">
        <f t="shared" ca="1" si="2223"/>
        <v>0</v>
      </c>
      <c r="IE422" s="7">
        <f t="shared" ca="1" si="2098"/>
        <v>0.92493795440362214</v>
      </c>
      <c r="IF422" s="7">
        <f t="shared" ca="1" si="2099"/>
        <v>-0.84801487748054516</v>
      </c>
      <c r="IG422" s="7">
        <f t="shared" ca="1" si="2100"/>
        <v>0</v>
      </c>
      <c r="IH422" s="7">
        <f t="shared" ca="1" si="2101"/>
        <v>0</v>
      </c>
      <c r="II422" s="7" t="str">
        <f ca="1">IFERROR(IF(II421+IH422&gt;IJ$4,II421,II421+IH422),"")</f>
        <v/>
      </c>
      <c r="IJ422" s="7">
        <f t="shared" ca="1" si="2224"/>
        <v>0</v>
      </c>
      <c r="IK422" s="7">
        <f t="shared" ca="1" si="2102"/>
        <v>0.2845336079389027</v>
      </c>
      <c r="IL422" s="7">
        <f t="shared" ca="1" si="2103"/>
        <v>-0.20761053101582577</v>
      </c>
      <c r="IM422" s="7">
        <f t="shared" ca="1" si="2104"/>
        <v>0</v>
      </c>
      <c r="IN422" s="7">
        <f t="shared" ca="1" si="2105"/>
        <v>0</v>
      </c>
      <c r="IO422" s="7" t="str">
        <f ca="1">IFERROR(IF(IO421+IN422&gt;IP$4,IO421,IO421+IN422),"")</f>
        <v/>
      </c>
      <c r="IP422" s="7">
        <f t="shared" ca="1" si="2225"/>
        <v>0</v>
      </c>
      <c r="IQ422" s="7">
        <f t="shared" ca="1" si="2106"/>
        <v>2.1933230155132599E-2</v>
      </c>
      <c r="IR422" s="7">
        <f t="shared" ca="1" si="2107"/>
        <v>5.4989846767944328E-2</v>
      </c>
      <c r="IS422" s="7">
        <f t="shared" ca="1" si="2108"/>
        <v>1</v>
      </c>
      <c r="IT422" s="7" t="str">
        <f t="shared" ca="1" si="2109"/>
        <v>15</v>
      </c>
      <c r="IU422" s="7" t="str">
        <f ca="1">IFERROR(IF(IU421+IT422&gt;IV$4,IU421,IU421+IT422),"")</f>
        <v/>
      </c>
      <c r="IV422" s="7">
        <f t="shared" ca="1" si="2226"/>
        <v>0</v>
      </c>
      <c r="IW422" s="7">
        <f t="shared" ca="1" si="2110"/>
        <v>0.47116734470877297</v>
      </c>
      <c r="IX422" s="7">
        <f t="shared" ca="1" si="2111"/>
        <v>-0.39424426778569605</v>
      </c>
      <c r="IY422" s="7">
        <f t="shared" ca="1" si="2112"/>
        <v>0</v>
      </c>
      <c r="IZ422" s="7">
        <f t="shared" ca="1" si="2113"/>
        <v>0</v>
      </c>
      <c r="JA422" s="7" t="str">
        <f ca="1">IFERROR(IF(JA421+IZ422&gt;JB$4,JA421,JA421+IZ422),"")</f>
        <v/>
      </c>
      <c r="JB422" s="7">
        <f t="shared" ca="1" si="2227"/>
        <v>0</v>
      </c>
      <c r="JC422" s="7">
        <f t="shared" ca="1" si="2114"/>
        <v>8.1974082666379178E-2</v>
      </c>
      <c r="JD422" s="7">
        <f t="shared" ca="1" si="2115"/>
        <v>-5.0510057433022504E-3</v>
      </c>
      <c r="JE422" s="7">
        <f t="shared" ca="1" si="2116"/>
        <v>0</v>
      </c>
      <c r="JF422" s="7">
        <f t="shared" ca="1" si="2117"/>
        <v>0</v>
      </c>
      <c r="JG422" s="7" t="str">
        <f ca="1">IFERROR(IF(JG421+JF422&gt;JH$4,JG421,JG421+JF422),"")</f>
        <v/>
      </c>
      <c r="JH422" s="7">
        <f t="shared" ca="1" si="2228"/>
        <v>0</v>
      </c>
      <c r="JI422" s="7">
        <f t="shared" ca="1" si="2118"/>
        <v>0.76987563464662057</v>
      </c>
      <c r="JJ422" s="7">
        <f t="shared" ca="1" si="2119"/>
        <v>-0.69295255772354358</v>
      </c>
      <c r="JK422" s="7">
        <f t="shared" ca="1" si="2120"/>
        <v>0</v>
      </c>
      <c r="JL422" s="7">
        <f t="shared" ca="1" si="2121"/>
        <v>0</v>
      </c>
      <c r="JM422" s="7" t="str">
        <f ca="1">IFERROR(IF(JM421+JL422&gt;JN$4,JM421,JM421+JL422),"")</f>
        <v/>
      </c>
      <c r="JN422" s="7">
        <f t="shared" ca="1" si="2229"/>
        <v>0</v>
      </c>
      <c r="JO422" s="7">
        <f t="shared" ca="1" si="2122"/>
        <v>0.21648587446920031</v>
      </c>
      <c r="JP422" s="7">
        <f t="shared" ca="1" si="2123"/>
        <v>-0.13956279754612338</v>
      </c>
      <c r="JQ422" s="7">
        <f t="shared" ca="1" si="2124"/>
        <v>0</v>
      </c>
      <c r="JR422" s="7">
        <f t="shared" ca="1" si="2125"/>
        <v>0</v>
      </c>
      <c r="JS422" s="7" t="str">
        <f ca="1">IFERROR(IF(JS421+JR422&gt;JT$4,JS421,JS421+JR422),"")</f>
        <v/>
      </c>
      <c r="JT422" s="7">
        <f t="shared" ca="1" si="2230"/>
        <v>0</v>
      </c>
      <c r="JU422" s="7">
        <f t="shared" ca="1" si="2126"/>
        <v>8.3053892025621745E-2</v>
      </c>
      <c r="JV422" s="7">
        <f t="shared" ca="1" si="2127"/>
        <v>-6.1308151025448177E-3</v>
      </c>
      <c r="JW422" s="7">
        <f t="shared" ca="1" si="2128"/>
        <v>0</v>
      </c>
      <c r="JX422" s="7">
        <f t="shared" ca="1" si="2129"/>
        <v>0</v>
      </c>
      <c r="JY422" s="7" t="str">
        <f ca="1">IFERROR(IF(JY421+JX422&gt;JZ$4,JY421,JY421+JX422),"")</f>
        <v/>
      </c>
      <c r="JZ422" s="7">
        <f t="shared" ca="1" si="2231"/>
        <v>0</v>
      </c>
      <c r="KA422" s="7">
        <f t="shared" ca="1" si="2130"/>
        <v>0.63613771286387955</v>
      </c>
      <c r="KB422" s="7">
        <f t="shared" ca="1" si="2131"/>
        <v>-0.55921463594080256</v>
      </c>
      <c r="KC422" s="7">
        <f t="shared" ca="1" si="2132"/>
        <v>0</v>
      </c>
      <c r="KD422" s="7">
        <f t="shared" ca="1" si="2133"/>
        <v>0</v>
      </c>
      <c r="KE422" s="7" t="str">
        <f ca="1">IFERROR(IF(KE421+KD422&gt;KF$4,KE421,KE421+KD422),"")</f>
        <v/>
      </c>
      <c r="KF422" s="7">
        <f t="shared" ca="1" si="2232"/>
        <v>0</v>
      </c>
      <c r="KG422" s="7">
        <f t="shared" ca="1" si="2134"/>
        <v>0.53428079265305251</v>
      </c>
      <c r="KH422" s="7">
        <f t="shared" ca="1" si="2135"/>
        <v>-0.45735771572997558</v>
      </c>
      <c r="KI422" s="7">
        <f t="shared" ca="1" si="2136"/>
        <v>0</v>
      </c>
      <c r="KJ422" s="7">
        <f t="shared" ca="1" si="2137"/>
        <v>0</v>
      </c>
      <c r="KK422" s="7" t="str">
        <f ca="1">IFERROR(IF(KK421+KJ422&gt;KL$4,KK421,KK421+KJ422),"")</f>
        <v/>
      </c>
      <c r="KL422" s="7">
        <f t="shared" ca="1" si="2233"/>
        <v>0</v>
      </c>
      <c r="KM422" s="7">
        <f t="shared" ca="1" si="2138"/>
        <v>0.31015131861701872</v>
      </c>
      <c r="KN422" s="7">
        <f t="shared" ca="1" si="2139"/>
        <v>-0.2332282416939418</v>
      </c>
      <c r="KO422" s="7">
        <f t="shared" ca="1" si="2140"/>
        <v>0</v>
      </c>
      <c r="KP422" s="7">
        <f t="shared" ca="1" si="2141"/>
        <v>0</v>
      </c>
      <c r="KQ422" s="7" t="str">
        <f ca="1">IFERROR(IF(KQ421+KP422&gt;KR$4,KQ421,KQ421+KP422),"")</f>
        <v/>
      </c>
      <c r="KR422" s="7">
        <f t="shared" ca="1" si="2234"/>
        <v>0</v>
      </c>
      <c r="KS422" s="7">
        <f t="shared" ca="1" si="2142"/>
        <v>0.39496332008199364</v>
      </c>
      <c r="KT422" s="7">
        <f t="shared" ca="1" si="2143"/>
        <v>-0.31804024315891671</v>
      </c>
      <c r="KU422" s="7">
        <f t="shared" ca="1" si="2144"/>
        <v>0</v>
      </c>
      <c r="KV422" s="7">
        <f t="shared" ca="1" si="2145"/>
        <v>0</v>
      </c>
      <c r="KW422" s="7" t="str">
        <f ca="1">IFERROR(IF(KW421+KV422&gt;KX$4,KW421,KW421+KV422),"")</f>
        <v/>
      </c>
      <c r="KX422" s="7">
        <f t="shared" ca="1" si="2235"/>
        <v>0</v>
      </c>
      <c r="KY422" s="7">
        <f t="shared" ca="1" si="2146"/>
        <v>0.36596531554935408</v>
      </c>
      <c r="KZ422" s="7">
        <f t="shared" ca="1" si="2147"/>
        <v>-0.28904223862627715</v>
      </c>
      <c r="LA422" s="7">
        <f t="shared" ca="1" si="2148"/>
        <v>0</v>
      </c>
      <c r="LB422" s="7">
        <f t="shared" ca="1" si="2149"/>
        <v>0</v>
      </c>
      <c r="LC422" s="7" t="str">
        <f ca="1">IFERROR(IF(LC421+LB422&gt;LD$4,LC421,LC421+LB422),"")</f>
        <v/>
      </c>
      <c r="LD422" s="7">
        <f t="shared" ca="1" si="2236"/>
        <v>0</v>
      </c>
      <c r="LE422" s="7">
        <f t="shared" ca="1" si="2150"/>
        <v>0.73051833404106337</v>
      </c>
      <c r="LF422" s="7">
        <f t="shared" ca="1" si="2151"/>
        <v>-0.65359525711798638</v>
      </c>
      <c r="LG422" s="7">
        <f t="shared" ca="1" si="2152"/>
        <v>0</v>
      </c>
      <c r="LH422" s="7">
        <f t="shared" ca="1" si="2153"/>
        <v>0</v>
      </c>
      <c r="LI422" s="7" t="str">
        <f ca="1">IFERROR(IF(LI421+LH422&gt;LJ$4,LI421,LI421+LH422),"")</f>
        <v/>
      </c>
      <c r="LJ422" s="7">
        <f t="shared" ca="1" si="2237"/>
        <v>0</v>
      </c>
      <c r="LK422" s="7">
        <f t="shared" ca="1" si="2154"/>
        <v>8.4870637444642738E-2</v>
      </c>
      <c r="LL422" s="7">
        <f t="shared" ca="1" si="2155"/>
        <v>-7.9475605215658107E-3</v>
      </c>
      <c r="LM422" s="7">
        <f t="shared" ca="1" si="2156"/>
        <v>0</v>
      </c>
      <c r="LN422" s="7">
        <f t="shared" ca="1" si="2157"/>
        <v>0</v>
      </c>
      <c r="LO422" s="7" t="str">
        <f ca="1">IFERROR(IF(LO421+LN422&gt;LP$4,LO421,LO421+LN422),"")</f>
        <v/>
      </c>
      <c r="LP422" s="7">
        <f t="shared" ca="1" si="2238"/>
        <v>0</v>
      </c>
      <c r="LQ422" s="7">
        <f t="shared" ca="1" si="2158"/>
        <v>0.78048977296031519</v>
      </c>
      <c r="LR422" s="7">
        <f t="shared" ca="1" si="2159"/>
        <v>-0.7035666960372382</v>
      </c>
      <c r="LS422" s="7">
        <f t="shared" ca="1" si="2160"/>
        <v>0</v>
      </c>
      <c r="LT422" s="7">
        <f t="shared" ca="1" si="2161"/>
        <v>0</v>
      </c>
      <c r="LU422" s="7" t="str">
        <f ca="1">IFERROR(IF(LU421+LT422&gt;LV$4,LU421,LU421+LT422),"")</f>
        <v/>
      </c>
      <c r="LV422" s="7">
        <f t="shared" ca="1" si="2239"/>
        <v>0</v>
      </c>
      <c r="LW422" s="7">
        <f t="shared" ca="1" si="2162"/>
        <v>5.4839127840283775E-2</v>
      </c>
      <c r="LX422" s="7">
        <f t="shared" ca="1" si="2163"/>
        <v>2.2083949082793153E-2</v>
      </c>
      <c r="LY422" s="7">
        <f t="shared" ca="1" si="2164"/>
        <v>1</v>
      </c>
      <c r="LZ422" s="7" t="str">
        <f t="shared" ca="1" si="2165"/>
        <v>15</v>
      </c>
      <c r="MA422" s="7" t="str">
        <f ca="1">IFERROR(IF(MA421+LZ422&gt;MB$4,MA421,MA421+LZ422),"")</f>
        <v/>
      </c>
      <c r="MB422" s="7">
        <f t="shared" ca="1" si="2240"/>
        <v>0</v>
      </c>
      <c r="MC422" s="7">
        <f t="shared" ca="1" si="2166"/>
        <v>0.44609070794453143</v>
      </c>
      <c r="MD422" s="7">
        <f t="shared" ca="1" si="2167"/>
        <v>-0.3691676310214545</v>
      </c>
      <c r="ME422" s="7">
        <f t="shared" ca="1" si="2168"/>
        <v>0</v>
      </c>
      <c r="MF422" s="7">
        <f t="shared" ca="1" si="2169"/>
        <v>0</v>
      </c>
      <c r="MG422" s="7" t="str">
        <f ca="1">IFERROR(IF(MG421+MF422&gt;MH$4,MG421,MG421+MF422),"")</f>
        <v/>
      </c>
      <c r="MH422" s="7">
        <f t="shared" ca="1" si="2241"/>
        <v>0</v>
      </c>
      <c r="MI422" s="7">
        <f t="shared" ca="1" si="2170"/>
        <v>0.86496518486437279</v>
      </c>
      <c r="MJ422" s="7">
        <f t="shared" ca="1" si="2171"/>
        <v>-0.78804210794129581</v>
      </c>
      <c r="MK422" s="7">
        <f t="shared" ca="1" si="2172"/>
        <v>0</v>
      </c>
      <c r="ML422" s="7">
        <f t="shared" ca="1" si="2173"/>
        <v>0</v>
      </c>
      <c r="MM422" s="7" t="str">
        <f ca="1">IFERROR(IF(MM421+ML422&gt;MN$4,MM421,MM421+ML422),"")</f>
        <v/>
      </c>
      <c r="MN422" s="7">
        <f t="shared" ca="1" si="2242"/>
        <v>0</v>
      </c>
      <c r="MO422" s="7">
        <f t="shared" ca="1" si="2174"/>
        <v>0.88536433003261117</v>
      </c>
      <c r="MP422" s="7">
        <f t="shared" ca="1" si="2175"/>
        <v>-0.80844125310953419</v>
      </c>
      <c r="MQ422" s="7">
        <f t="shared" ca="1" si="2176"/>
        <v>0</v>
      </c>
      <c r="MR422" s="7">
        <f t="shared" ca="1" si="2177"/>
        <v>0</v>
      </c>
      <c r="MS422" s="7" t="str">
        <f ca="1">IFERROR(IF(MS421+MR422&gt;MT$4,MS421,MS421+MR422),"")</f>
        <v/>
      </c>
      <c r="MT422" s="7">
        <f t="shared" ca="1" si="2243"/>
        <v>0</v>
      </c>
      <c r="MU422" s="7">
        <f t="shared" ca="1" si="2178"/>
        <v>0.38991234823208576</v>
      </c>
      <c r="MV422" s="7">
        <f t="shared" ca="1" si="2179"/>
        <v>-0.31298927130900883</v>
      </c>
      <c r="MW422" s="7">
        <f t="shared" ca="1" si="2180"/>
        <v>0</v>
      </c>
      <c r="MX422" s="7">
        <f t="shared" ca="1" si="2181"/>
        <v>0</v>
      </c>
      <c r="MY422" s="7" t="str">
        <f ca="1">IFERROR(IF(MY421+MX422&gt;MZ$4,MY421,MY421+MX422),"")</f>
        <v/>
      </c>
      <c r="MZ422" s="7">
        <f t="shared" ca="1" si="2244"/>
        <v>0</v>
      </c>
      <c r="NA422" s="7">
        <f t="shared" ca="1" si="2182"/>
        <v>0.1140923406204809</v>
      </c>
      <c r="NB422" s="7">
        <f t="shared" ca="1" si="2183"/>
        <v>-3.7169263697403976E-2</v>
      </c>
      <c r="NC422" s="7">
        <f t="shared" ca="1" si="2184"/>
        <v>0</v>
      </c>
      <c r="ND422" s="7">
        <f t="shared" ca="1" si="2185"/>
        <v>0</v>
      </c>
      <c r="NE422" s="7" t="str">
        <f ca="1">IFERROR(IF(NE421+ND422&gt;NF$4,NE421,NE421+ND422),"")</f>
        <v/>
      </c>
      <c r="NF422" s="7">
        <f t="shared" ca="1" si="2245"/>
        <v>0</v>
      </c>
      <c r="NG422" s="7">
        <f t="shared" ca="1" si="2186"/>
        <v>0.62245595600154879</v>
      </c>
      <c r="NH422" s="7">
        <f t="shared" ca="1" si="2187"/>
        <v>-0.54553287907847192</v>
      </c>
      <c r="NI422" s="7">
        <f t="shared" ca="1" si="2188"/>
        <v>0</v>
      </c>
      <c r="NJ422" s="7">
        <f t="shared" ca="1" si="2189"/>
        <v>0</v>
      </c>
      <c r="NK422" s="7" t="str">
        <f ca="1">IFERROR(IF(NK421+NJ422&gt;NL$4,NK421,NK421+NJ422),"")</f>
        <v/>
      </c>
      <c r="NL422" s="7">
        <f t="shared" ca="1" si="2246"/>
        <v>0</v>
      </c>
      <c r="NM422" s="7">
        <f t="shared" ca="1" si="2190"/>
        <v>0.15906586689973912</v>
      </c>
      <c r="NN422" s="7">
        <f t="shared" ca="1" si="2191"/>
        <v>-8.2142789976662189E-2</v>
      </c>
      <c r="NO422" s="7">
        <f t="shared" ca="1" si="2192"/>
        <v>0</v>
      </c>
      <c r="NP422" s="7">
        <f t="shared" ca="1" si="2193"/>
        <v>0</v>
      </c>
      <c r="NQ422" s="7" t="str">
        <f ca="1">IFERROR(IF(NQ421+NP422&gt;NR$4,NQ421,NQ421+NP422),"")</f>
        <v/>
      </c>
      <c r="NR422" s="7">
        <f t="shared" ca="1" si="2247"/>
        <v>0</v>
      </c>
      <c r="NT422">
        <v>424</v>
      </c>
      <c r="NU422" s="7" t="s">
        <v>19</v>
      </c>
      <c r="NV422" s="7" t="str">
        <f t="shared" ca="1" si="1987"/>
        <v/>
      </c>
      <c r="NW422" s="7" t="str">
        <f t="shared" ca="1" si="2194"/>
        <v/>
      </c>
      <c r="NX422" t="str">
        <f ca="1">IFERROR(VLOOKUP(NT422,$K$3:$AK$568,8,FALSE),"")</f>
        <v/>
      </c>
      <c r="NY422" t="str">
        <f ca="1">IFERROR(VLOOKUP(NT422,$K$3:$AK$568,9,FALSE),"")</f>
        <v/>
      </c>
      <c r="NZ422" s="7" t="str">
        <f ca="1">IFERROR(VLOOKUP(NT422,$K$3:$AK$568,27,FALSE),"")</f>
        <v/>
      </c>
      <c r="OB422">
        <v>424</v>
      </c>
      <c r="OC422" s="7" t="s">
        <v>19</v>
      </c>
      <c r="OD422" t="e">
        <f t="shared" ca="1" si="2248"/>
        <v>#N/A</v>
      </c>
      <c r="OE422" s="7" t="str">
        <f t="shared" ca="1" si="2249"/>
        <v/>
      </c>
      <c r="OF422" s="7" t="str">
        <f t="shared" ca="1" si="2250"/>
        <v/>
      </c>
      <c r="OG422" t="str">
        <f t="shared" ca="1" si="2251"/>
        <v/>
      </c>
      <c r="OI422">
        <v>424</v>
      </c>
      <c r="OJ422" s="7" t="s">
        <v>19</v>
      </c>
      <c r="OK422" s="7" t="str">
        <f t="shared" ca="1" si="2252"/>
        <v/>
      </c>
      <c r="OL422" s="7" t="str">
        <f t="shared" ca="1" si="2253"/>
        <v/>
      </c>
      <c r="OM422" t="str">
        <f ca="1">IFERROR(VLOOKUP(OI422,$L$3:$AK$568,7,FALSE),"")</f>
        <v/>
      </c>
      <c r="ON422" t="str">
        <f ca="1">IFERROR(VLOOKUP(OI422,$L$3:$AK$568,8,FALSE),"")</f>
        <v/>
      </c>
      <c r="OO422" s="7" t="str">
        <f ca="1">IFERROR(VLOOKUP(OI422,$L$3:$AK$568,26,FALSE),"")</f>
        <v/>
      </c>
      <c r="OQ422">
        <v>424</v>
      </c>
      <c r="OR422" s="7" t="s">
        <v>19</v>
      </c>
      <c r="OS422" t="e">
        <f t="shared" ca="1" si="2254"/>
        <v>#N/A</v>
      </c>
      <c r="OT422" s="7" t="str">
        <f t="shared" ca="1" si="2255"/>
        <v/>
      </c>
      <c r="OU422" s="7" t="str">
        <f t="shared" ca="1" si="2256"/>
        <v/>
      </c>
      <c r="OV422" t="str">
        <f t="shared" ca="1" si="2257"/>
        <v/>
      </c>
      <c r="OX422">
        <v>424</v>
      </c>
      <c r="OY422" s="7" t="s">
        <v>19</v>
      </c>
      <c r="OZ422" s="7" t="str">
        <f t="shared" ca="1" si="2258"/>
        <v/>
      </c>
      <c r="PA422" s="7" t="str">
        <f t="shared" ca="1" si="2259"/>
        <v/>
      </c>
      <c r="PB422" t="str">
        <f ca="1">IFERROR(VLOOKUP(OX422,$M$3:$AK$568,6,FALSE),"")</f>
        <v/>
      </c>
      <c r="PC422" t="str">
        <f ca="1">IFERROR(VLOOKUP(OX422,$M$3:$AK$568,7,FALSE),"")</f>
        <v/>
      </c>
      <c r="PD422" s="7" t="str">
        <f ca="1">IFERROR(VLOOKUP(OX422,$M$3:$AK$568,25,FALSE),"")</f>
        <v/>
      </c>
      <c r="PF422">
        <v>424</v>
      </c>
      <c r="PG422" s="7" t="s">
        <v>19</v>
      </c>
      <c r="PH422" t="e">
        <f t="shared" ca="1" si="2260"/>
        <v>#N/A</v>
      </c>
      <c r="PI422" s="7" t="str">
        <f t="shared" ca="1" si="2261"/>
        <v/>
      </c>
      <c r="PJ422" s="7" t="str">
        <f t="shared" ca="1" si="2262"/>
        <v/>
      </c>
      <c r="PK422" t="str">
        <f t="shared" ca="1" si="2263"/>
        <v/>
      </c>
      <c r="PM422">
        <v>424</v>
      </c>
      <c r="PN422" s="7" t="s">
        <v>19</v>
      </c>
      <c r="PO422" s="202" t="str">
        <f t="shared" ca="1" si="2264"/>
        <v/>
      </c>
      <c r="PP422" s="7" t="str">
        <f t="shared" ca="1" si="2265"/>
        <v/>
      </c>
      <c r="PQ422" t="str">
        <f ca="1">IFERROR(VLOOKUP(PM422,$G$325:$R$409,12,FALSE),"")</f>
        <v/>
      </c>
      <c r="PR422" t="e">
        <f ca="1">VLOOKUP(PM422,$G$324:$Q$409,11,FALSE)</f>
        <v>#N/A</v>
      </c>
      <c r="PS422" s="7" t="str">
        <f ca="1">VLOOKUP(PQ422,$R$325:$Y$409,8,FALSE)</f>
        <v>- -</v>
      </c>
      <c r="PT422" s="7">
        <f ca="1">ReSt</f>
        <v>-4</v>
      </c>
      <c r="PU422" s="7" t="e">
        <f t="shared" ca="1" si="2266"/>
        <v>#N/A</v>
      </c>
      <c r="PV422" s="7" t="e">
        <f t="shared" ca="1" si="2267"/>
        <v>#N/A</v>
      </c>
      <c r="PW422" s="7" t="str">
        <f ca="1">VLOOKUP(PQ422,$R$325:$AK$409,8,FALSE)</f>
        <v>- -</v>
      </c>
      <c r="PX422" s="7"/>
      <c r="PY422">
        <v>424</v>
      </c>
      <c r="PZ422" s="7" t="s">
        <v>19</v>
      </c>
      <c r="QA422" t="str">
        <f t="shared" ca="1" si="2268"/>
        <v/>
      </c>
      <c r="QB422" s="7" t="str">
        <f t="shared" ca="1" si="2269"/>
        <v/>
      </c>
      <c r="QC422" s="7" t="str">
        <f t="shared" ca="1" si="2270"/>
        <v/>
      </c>
      <c r="QD422" t="str">
        <f t="shared" ca="1" si="2271"/>
        <v/>
      </c>
      <c r="QF422">
        <v>424</v>
      </c>
      <c r="QG422" s="7" t="s">
        <v>19</v>
      </c>
      <c r="QH422" s="7" t="str">
        <f t="shared" ca="1" si="2272"/>
        <v/>
      </c>
      <c r="QI422" s="7" t="e">
        <f t="shared" ca="1" si="2273"/>
        <v>#VALUE!</v>
      </c>
      <c r="QJ422" t="e">
        <f t="shared" ca="1" si="2274"/>
        <v>#N/A</v>
      </c>
      <c r="QK422" s="7" t="e">
        <f t="shared" ca="1" si="2275"/>
        <v>#N/A</v>
      </c>
      <c r="QM422">
        <v>424</v>
      </c>
      <c r="QN422" s="7" t="s">
        <v>19</v>
      </c>
      <c r="QO422" t="str">
        <f t="shared" ca="1" si="2276"/>
        <v/>
      </c>
      <c r="QP422" s="7" t="str">
        <f t="shared" ca="1" si="2277"/>
        <v/>
      </c>
      <c r="QQ422" t="str">
        <f t="shared" ca="1" si="2278"/>
        <v/>
      </c>
    </row>
    <row r="423" spans="1:459" x14ac:dyDescent="0.25">
      <c r="A423" s="240" t="str">
        <f>IF('Character Sheet'!$B$4="Creature","N","Y")</f>
        <v>Y</v>
      </c>
      <c r="C423" s="75"/>
      <c r="D423" s="76"/>
      <c r="F423" s="75"/>
      <c r="G423" s="76"/>
      <c r="I423" s="75"/>
      <c r="J423" s="85"/>
      <c r="K423" s="85">
        <f t="shared" ca="1" si="1951"/>
        <v>7</v>
      </c>
      <c r="L423" s="85">
        <f t="shared" ca="1" si="1924"/>
        <v>7</v>
      </c>
      <c r="M423" s="70">
        <f t="shared" ca="1" si="2288"/>
        <v>18</v>
      </c>
      <c r="O423" s="222">
        <f ca="1">BP423</f>
        <v>278</v>
      </c>
      <c r="Q423" s="7" t="str">
        <f t="shared" si="2289"/>
        <v>Anthropology</v>
      </c>
      <c r="R423" s="9" t="s">
        <v>1554</v>
      </c>
      <c r="S423" s="9" t="s">
        <v>2038</v>
      </c>
      <c r="T423" s="61" t="str">
        <f>SUBSTITUTE(IFERROR(IFERROR(VLOOKUP(R423,'[1]Skill Statistics'!$A$3:$C$513,2,FALSE),VLOOKUP(Q423,'[1]Skill Statistics'!$A$3:$C$513,2,FALSE)),T422),"R*","ReSt")</f>
        <v>Me/Re</v>
      </c>
      <c r="U423" s="61" t="str">
        <f>IFERROR(IFERROR(VLOOKUP(R423,'[1]Skill Statistics'!$A$3:$C$513,3,FALSE),VLOOKUP(Q423,'[1]Skill Statistics'!$A$3:$C$513,3,FALSE)),U422)</f>
        <v>In</v>
      </c>
      <c r="V423" s="61" t="str">
        <f>IF(ISNUMBER(SEARCH("Category",R423)),"- -",IFERROR(IFERROR(VLOOKUP(Q423,[1]Professions!$A$4:$AM$288,MATCH(Profession,[1]Professions!$A$1:$AM$1,0),FALSE),VLOOKUP(Q423,Calculations!$B$91:$I$95,8,FALSE)),"- -"))</f>
        <v>5 / 7</v>
      </c>
      <c r="W423" s="60">
        <f>BL423</f>
        <v>0</v>
      </c>
      <c r="X423" s="7">
        <f ca="1">IFERROR(VLOOKUP(R423,$BS$6:$NR$519,MATCH(ActualLevel,$BS$3:$NR$3,0),FALSE),"- -")</f>
        <v>0</v>
      </c>
      <c r="Y423" s="7">
        <f t="shared" ca="1" si="1925"/>
        <v>0</v>
      </c>
      <c r="Z423" s="7">
        <f ca="1">IFERROR(VLOOKUP(Y423,Charts!$BQ$2:$BR$52,2,FALSE),"- -")</f>
        <v>-25</v>
      </c>
      <c r="AA423" s="7">
        <f t="shared" ca="1" si="1599"/>
        <v>5</v>
      </c>
      <c r="AB423" s="7">
        <f t="shared" ca="1" si="1920"/>
        <v>0</v>
      </c>
      <c r="AC423" s="7"/>
      <c r="AD423" s="7"/>
      <c r="AE423" s="7"/>
      <c r="AF423" s="7"/>
      <c r="AG423" s="7"/>
      <c r="AH423" s="43"/>
      <c r="AI423" s="7"/>
      <c r="AJ423" s="7"/>
      <c r="AK423" s="7">
        <f t="shared" ca="1" si="1600"/>
        <v>-20</v>
      </c>
      <c r="AL423" s="7"/>
      <c r="AM423" s="69">
        <f>IFERROR(VLOOKUP(R423,'[1]Skill Statistics'!$A$3:$AN$513,MATCH(Profession,'[1]Skill Statistics'!$A$2:$AN$2,0),FALSE),0)</f>
        <v>0</v>
      </c>
      <c r="AN423" s="85">
        <f>IFERROR(VLOOKUP(Q423,'[1]Skill Statistics'!$A$3:$BK$513,MATCH(Archetype,'[1]Skill Statistics'!$A$2:$BK$2,0),FALSE),0)</f>
        <v>0</v>
      </c>
      <c r="AO423" s="85">
        <f>IFERROR(VLOOKUP(Q423,'[1]Skill Statistics'!$A$3:$BB$513,MATCH(Race,'[1]Skill Statistics'!$A$2:$BB$2,0),FALSE),0)</f>
        <v>0</v>
      </c>
      <c r="AP423" s="85">
        <f t="shared" ca="1" si="2195"/>
        <v>0.5</v>
      </c>
      <c r="AQ423" s="70"/>
      <c r="AS423" s="69">
        <f>IFERROR(VLOOKUP(Q423,'[1]Professional Skills'!$A$4:$AM$288,MATCH(Profession,'[1]Professional Skills'!$A$3:$AM$3,0),FALSE),"- -")</f>
        <v>0</v>
      </c>
      <c r="AU423" s="7">
        <f t="shared" si="1922"/>
        <v>0</v>
      </c>
      <c r="AV423" s="7">
        <f t="shared" ca="1" si="1921"/>
        <v>0</v>
      </c>
      <c r="AW423" t="str">
        <f t="shared" si="2279"/>
        <v/>
      </c>
      <c r="AX423" t="str">
        <f>IFERROR(_xlfn.RANK.EQ(AW423,$AW$5:$AW$568),"")</f>
        <v/>
      </c>
      <c r="AY423">
        <f t="shared" ref="AY423:AY486" si="2290">IF(IF(AT423="*",AY422,AW423)="",0,IF(AT423="*",AY422,AW423))</f>
        <v>0</v>
      </c>
      <c r="AZ423" s="70" t="str">
        <f t="shared" si="1601"/>
        <v/>
      </c>
      <c r="BB423" s="69">
        <f>IFERROR(IF(Q423="Language",VLOOKUP(R423,[1]Cultures!$B$4:$N$218,MATCH(Culture,[1]Cultures!$B$3:$N$3,0),FALSE),VLOOKUP(Q423,[1]Cultures!$B$4:$O$212,MATCH(Culture,[1]Cultures!$B$3:$O$3,0),FALSE)),"- -")</f>
        <v>0</v>
      </c>
      <c r="BD423">
        <f t="shared" ca="1" si="1899"/>
        <v>0</v>
      </c>
      <c r="BE423" t="str">
        <f t="shared" si="2280"/>
        <v/>
      </c>
      <c r="BI423" s="7">
        <f>IFERROR(IF(BH423=1,IF(BB423=1,1,IF(BB423=2,2,IF(BH423=2,IF(BB423=3,1,IF(BB423&gt;=4,2,IF(BH423=3,IF(BB423=5,1,IF(BB423&gt;=6,2,IF(BH423=4,IF(BB423=7,1,IF(BB423&gt;=8,2,IF(BH423=5,IF(BB423=9,1,IF(BB423&gt;=10,2,0)),0))),0))),0))),0))),0)+(IF(BC423="*",0,BB423)),"- -")</f>
        <v>0</v>
      </c>
      <c r="BK423" s="7"/>
      <c r="BL423" s="70">
        <f>IF(V423="- -","- -",SUM(BI423:BK423))</f>
        <v>0</v>
      </c>
      <c r="BN423" s="69">
        <f>IFERROR(VLOOKUP(V423,Charts!$BT$2:$BV$14,3,FALSE),"- -")</f>
        <v>0.46153846153846156</v>
      </c>
      <c r="BO423" s="85">
        <f t="shared" ca="1" si="2196"/>
        <v>1.3878425596658854</v>
      </c>
      <c r="BP423" s="70">
        <f t="shared" ca="1" si="2281"/>
        <v>278</v>
      </c>
      <c r="BR423" s="7">
        <v>422</v>
      </c>
      <c r="BS423" s="9" t="str">
        <f ca="1">VLOOKUP(BR423,$O$3:$R$568,4,FALSE)</f>
        <v>Public Speaking</v>
      </c>
      <c r="BT423" s="7" t="str">
        <f ca="1">VLOOKUP(BS423,$R$3:$V$568,5,FALSE)</f>
        <v>3 / 4</v>
      </c>
      <c r="BU423" s="7">
        <f ca="1">VLOOKUP(BT423,Charts!$BT$2:$BV$14,3,FALSE)</f>
        <v>0.69230769230769229</v>
      </c>
      <c r="BV423" s="7" t="str">
        <f t="shared" ca="1" si="1988"/>
        <v>3</v>
      </c>
      <c r="BW423" s="7" t="str">
        <f t="shared" ca="1" si="1989"/>
        <v>4</v>
      </c>
      <c r="BY423" s="7">
        <f t="shared" ca="1" si="1990"/>
        <v>0.98668063863644662</v>
      </c>
      <c r="BZ423" s="7">
        <f t="shared" ca="1" si="1991"/>
        <v>-0.29437294632875433</v>
      </c>
      <c r="CA423" s="7">
        <f t="shared" ca="1" si="1992"/>
        <v>0</v>
      </c>
      <c r="CB423" s="7">
        <f t="shared" ca="1" si="1993"/>
        <v>0</v>
      </c>
      <c r="CC423" s="7" t="str">
        <f ca="1">IFERROR(IF(CC422+CB423&gt;CD$4,CC422,CC422+CB423),"")</f>
        <v/>
      </c>
      <c r="CD423" s="7">
        <f t="shared" ca="1" si="2197"/>
        <v>0</v>
      </c>
      <c r="CE423" s="7">
        <f t="shared" ca="1" si="1994"/>
        <v>0.12252244580734106</v>
      </c>
      <c r="CF423" s="7">
        <f t="shared" ca="1" si="1995"/>
        <v>0.56978524650035123</v>
      </c>
      <c r="CG423" s="7">
        <f t="shared" ca="1" si="1996"/>
        <v>1</v>
      </c>
      <c r="CH423" s="7" t="str">
        <f t="shared" ca="1" si="1997"/>
        <v>3</v>
      </c>
      <c r="CI423" s="7" t="str">
        <f ca="1">IFERROR(IF(CI422+CH423&gt;CJ$4,CI422,CI422+CH423),"")</f>
        <v/>
      </c>
      <c r="CJ423" s="7">
        <f t="shared" ca="1" si="2198"/>
        <v>0</v>
      </c>
      <c r="CK423" s="7">
        <f t="shared" ca="1" si="1998"/>
        <v>0.52871883371959949</v>
      </c>
      <c r="CL423" s="7">
        <f t="shared" ca="1" si="1999"/>
        <v>0.1635888585880928</v>
      </c>
      <c r="CM423" s="7">
        <f t="shared" ca="1" si="2000"/>
        <v>1</v>
      </c>
      <c r="CN423" s="7" t="str">
        <f t="shared" ca="1" si="2001"/>
        <v>3</v>
      </c>
      <c r="CO423" s="7" t="str">
        <f ca="1">IFERROR(IF(CO422+CN423&gt;CP$4,CO422,CO422+CN423),"")</f>
        <v/>
      </c>
      <c r="CP423" s="7">
        <f t="shared" ca="1" si="2199"/>
        <v>0</v>
      </c>
      <c r="CQ423" s="7">
        <f t="shared" ca="1" si="2002"/>
        <v>0.28961180607322323</v>
      </c>
      <c r="CR423" s="7">
        <f t="shared" ca="1" si="2003"/>
        <v>0.40269588623446906</v>
      </c>
      <c r="CS423" s="7">
        <f t="shared" ca="1" si="2004"/>
        <v>1</v>
      </c>
      <c r="CT423" s="7" t="str">
        <f t="shared" ca="1" si="2005"/>
        <v>3</v>
      </c>
      <c r="CU423" s="7" t="str">
        <f ca="1">IFERROR(IF(CU422+CT423&gt;CV$4,CU422,CU422+CT423),"")</f>
        <v/>
      </c>
      <c r="CV423" s="7">
        <f t="shared" ca="1" si="2200"/>
        <v>0</v>
      </c>
      <c r="CW423" s="7">
        <f t="shared" ca="1" si="2006"/>
        <v>0.56218061593125945</v>
      </c>
      <c r="CX423" s="7">
        <f t="shared" ca="1" si="2007"/>
        <v>0.13012707637643284</v>
      </c>
      <c r="CY423" s="7">
        <f t="shared" ca="1" si="2008"/>
        <v>1</v>
      </c>
      <c r="CZ423" s="7" t="str">
        <f t="shared" ca="1" si="2009"/>
        <v>3</v>
      </c>
      <c r="DA423" s="7" t="str">
        <f ca="1">IFERROR(IF(DA422+CZ423&gt;DB$4,DA422,DA422+CZ423),"")</f>
        <v/>
      </c>
      <c r="DB423" s="7">
        <f t="shared" ca="1" si="2201"/>
        <v>0</v>
      </c>
      <c r="DC423" s="7">
        <f t="shared" ca="1" si="2010"/>
        <v>0.86801518168941605</v>
      </c>
      <c r="DD423" s="7">
        <f t="shared" ca="1" si="2011"/>
        <v>-0.17570748938172376</v>
      </c>
      <c r="DE423" s="7">
        <f t="shared" ca="1" si="2012"/>
        <v>0</v>
      </c>
      <c r="DF423" s="7">
        <f t="shared" ca="1" si="2013"/>
        <v>0</v>
      </c>
      <c r="DG423" s="7" t="str">
        <f ca="1">IFERROR(IF(DG422+DF423&gt;DH$4,DG422,DG422+DF423),"")</f>
        <v/>
      </c>
      <c r="DH423" s="7">
        <f t="shared" ca="1" si="2202"/>
        <v>0</v>
      </c>
      <c r="DI423" s="7">
        <f t="shared" ca="1" si="2014"/>
        <v>0.68149837492504517</v>
      </c>
      <c r="DJ423" s="7">
        <f t="shared" ca="1" si="2015"/>
        <v>1.0809317382647121E-2</v>
      </c>
      <c r="DK423" s="7">
        <f t="shared" ca="1" si="2016"/>
        <v>1</v>
      </c>
      <c r="DL423" s="7" t="str">
        <f t="shared" ca="1" si="2017"/>
        <v>3</v>
      </c>
      <c r="DM423" s="7" t="str">
        <f ca="1">IFERROR(IF(DM422+DL423&gt;DN$4,DM422,DM422+DL423),"")</f>
        <v/>
      </c>
      <c r="DN423" s="7">
        <f t="shared" ca="1" si="2203"/>
        <v>0</v>
      </c>
      <c r="DO423" s="7">
        <f t="shared" ca="1" si="2018"/>
        <v>0.73442673428763272</v>
      </c>
      <c r="DP423" s="7">
        <f t="shared" ca="1" si="2019"/>
        <v>-4.211904197994043E-2</v>
      </c>
      <c r="DQ423" s="7">
        <f t="shared" ca="1" si="2020"/>
        <v>0</v>
      </c>
      <c r="DR423" s="7">
        <f t="shared" ca="1" si="2021"/>
        <v>0</v>
      </c>
      <c r="DS423" s="7" t="str">
        <f ca="1">IFERROR(IF(DS422+DR423&gt;DT$4,DS422,DS422+DR423),"")</f>
        <v/>
      </c>
      <c r="DT423" s="7">
        <f t="shared" ca="1" si="2204"/>
        <v>0</v>
      </c>
      <c r="DU423" s="7">
        <f t="shared" ca="1" si="2022"/>
        <v>0.10055397355194962</v>
      </c>
      <c r="DV423" s="7">
        <f t="shared" ca="1" si="2023"/>
        <v>0.59175371875574267</v>
      </c>
      <c r="DW423" s="7">
        <f t="shared" ca="1" si="2024"/>
        <v>1</v>
      </c>
      <c r="DX423" s="7" t="str">
        <f t="shared" ca="1" si="2025"/>
        <v>3</v>
      </c>
      <c r="DY423" s="7" t="str">
        <f ca="1">IFERROR(IF(DY422+DX423&gt;DZ$4,DY422,DY422+DX423),"")</f>
        <v/>
      </c>
      <c r="DZ423" s="7">
        <f t="shared" ca="1" si="2205"/>
        <v>0</v>
      </c>
      <c r="EA423" s="7">
        <f t="shared" ca="1" si="2026"/>
        <v>0.46422103364905287</v>
      </c>
      <c r="EB423" s="7">
        <f t="shared" ca="1" si="2027"/>
        <v>0.22808665865863942</v>
      </c>
      <c r="EC423" s="7">
        <f t="shared" ca="1" si="2028"/>
        <v>1</v>
      </c>
      <c r="ED423" s="7" t="str">
        <f t="shared" ca="1" si="2029"/>
        <v>3</v>
      </c>
      <c r="EE423" s="7" t="str">
        <f ca="1">IFERROR(IF(EE422+ED423&gt;EF$4,EE422,EE422+ED423),"")</f>
        <v/>
      </c>
      <c r="EF423" s="7">
        <f t="shared" ca="1" si="2206"/>
        <v>0</v>
      </c>
      <c r="EG423" s="7">
        <f t="shared" ca="1" si="2030"/>
        <v>0.6688865662310588</v>
      </c>
      <c r="EH423" s="7">
        <f t="shared" ca="1" si="2031"/>
        <v>2.3421126076633492E-2</v>
      </c>
      <c r="EI423" s="7">
        <f t="shared" ca="1" si="2032"/>
        <v>1</v>
      </c>
      <c r="EJ423" s="7" t="str">
        <f t="shared" ca="1" si="2033"/>
        <v>3</v>
      </c>
      <c r="EK423" s="7" t="str">
        <f ca="1">IFERROR(IF(EK422+EJ423&gt;EL$4,EK422,EK422+EJ423),"")</f>
        <v/>
      </c>
      <c r="EL423" s="7">
        <f t="shared" ca="1" si="2207"/>
        <v>0</v>
      </c>
      <c r="EM423" s="7">
        <f t="shared" ca="1" si="2034"/>
        <v>0.91694243329015757</v>
      </c>
      <c r="EN423" s="7">
        <f t="shared" ca="1" si="2035"/>
        <v>-0.22463474098246528</v>
      </c>
      <c r="EO423" s="7">
        <f t="shared" ca="1" si="2036"/>
        <v>0</v>
      </c>
      <c r="EP423" s="7">
        <f t="shared" ca="1" si="2037"/>
        <v>0</v>
      </c>
      <c r="EQ423" s="7" t="str">
        <f ca="1">IFERROR(IF(EQ422+EP423&gt;ER$4,EQ422,EQ422+EP423),"")</f>
        <v/>
      </c>
      <c r="ER423" s="7">
        <f t="shared" ca="1" si="2208"/>
        <v>0</v>
      </c>
      <c r="ES423" s="7">
        <f t="shared" ca="1" si="2038"/>
        <v>0.57884821719915924</v>
      </c>
      <c r="ET423" s="7">
        <f t="shared" ca="1" si="2039"/>
        <v>0.11345947510853305</v>
      </c>
      <c r="EU423" s="7">
        <f t="shared" ca="1" si="2040"/>
        <v>1</v>
      </c>
      <c r="EV423" s="7" t="str">
        <f t="shared" ca="1" si="2041"/>
        <v>3</v>
      </c>
      <c r="EW423" s="7" t="str">
        <f ca="1">IFERROR(IF(EW422+EV423&gt;EX$4,EW422,EW422+EV423),"")</f>
        <v/>
      </c>
      <c r="EX423" s="7">
        <f t="shared" ca="1" si="2209"/>
        <v>0</v>
      </c>
      <c r="EY423" s="7">
        <f t="shared" ca="1" si="2042"/>
        <v>0.70801680334554828</v>
      </c>
      <c r="EZ423" s="7">
        <f t="shared" ca="1" si="2043"/>
        <v>-1.5709111037855994E-2</v>
      </c>
      <c r="FA423" s="7">
        <f t="shared" ca="1" si="2044"/>
        <v>0</v>
      </c>
      <c r="FB423" s="7">
        <f t="shared" ca="1" si="2045"/>
        <v>0</v>
      </c>
      <c r="FC423" s="7" t="str">
        <f ca="1">IFERROR(IF(FC422+FB423&gt;FD$4,FC422,FC422+FB423),"")</f>
        <v/>
      </c>
      <c r="FD423" s="7">
        <f t="shared" ca="1" si="2210"/>
        <v>0</v>
      </c>
      <c r="FE423" s="7">
        <f t="shared" ca="1" si="2046"/>
        <v>0.19543571364656387</v>
      </c>
      <c r="FF423" s="7">
        <f t="shared" ca="1" si="2047"/>
        <v>0.49687197866112842</v>
      </c>
      <c r="FG423" s="7">
        <f t="shared" ca="1" si="2048"/>
        <v>1</v>
      </c>
      <c r="FH423" s="7" t="str">
        <f t="shared" ca="1" si="2049"/>
        <v>3</v>
      </c>
      <c r="FI423" s="7" t="str">
        <f ca="1">IFERROR(IF(FI422+FH423&gt;FJ$4,FI422,FI422+FH423),"")</f>
        <v/>
      </c>
      <c r="FJ423" s="7">
        <f t="shared" ca="1" si="2211"/>
        <v>0</v>
      </c>
      <c r="FK423" s="7">
        <f t="shared" ca="1" si="2050"/>
        <v>0.90497708722802894</v>
      </c>
      <c r="FL423" s="7">
        <f t="shared" ca="1" si="2051"/>
        <v>-0.21266939492033665</v>
      </c>
      <c r="FM423" s="7">
        <f t="shared" ca="1" si="2052"/>
        <v>0</v>
      </c>
      <c r="FN423" s="7">
        <f t="shared" ca="1" si="2053"/>
        <v>0</v>
      </c>
      <c r="FO423" s="7" t="str">
        <f ca="1">IFERROR(IF(FO422+FN423&gt;FP$4,FO422,FO422+FN423),"")</f>
        <v/>
      </c>
      <c r="FP423" s="7">
        <f t="shared" ca="1" si="2212"/>
        <v>0</v>
      </c>
      <c r="FQ423" s="7">
        <f t="shared" ca="1" si="2054"/>
        <v>0.79294028955557427</v>
      </c>
      <c r="FR423" s="7">
        <f t="shared" ca="1" si="2055"/>
        <v>-0.10063259724788198</v>
      </c>
      <c r="FS423" s="7">
        <f t="shared" ca="1" si="2056"/>
        <v>0</v>
      </c>
      <c r="FT423" s="7">
        <f t="shared" ca="1" si="2057"/>
        <v>0</v>
      </c>
      <c r="FU423" s="7" t="str">
        <f ca="1">IFERROR(IF(FU422+FT423&gt;FV$4,FU422,FU422+FT423),"")</f>
        <v/>
      </c>
      <c r="FV423" s="7">
        <f t="shared" ca="1" si="2213"/>
        <v>0</v>
      </c>
      <c r="FW423" s="7">
        <f t="shared" ca="1" si="2058"/>
        <v>0.34573349561057731</v>
      </c>
      <c r="FX423" s="7">
        <f t="shared" ca="1" si="2059"/>
        <v>0.34657419669711498</v>
      </c>
      <c r="FY423" s="7">
        <f t="shared" ca="1" si="2060"/>
        <v>1</v>
      </c>
      <c r="FZ423" s="7" t="str">
        <f t="shared" ca="1" si="2061"/>
        <v>3</v>
      </c>
      <c r="GA423" s="7" t="str">
        <f ca="1">IFERROR(IF(GA422+FZ423&gt;GB$4,GA422,GA422+FZ423),"")</f>
        <v/>
      </c>
      <c r="GB423" s="7">
        <f t="shared" ca="1" si="2214"/>
        <v>0</v>
      </c>
      <c r="GC423" s="7">
        <f t="shared" ca="1" si="2062"/>
        <v>0.11122237107586153</v>
      </c>
      <c r="GD423" s="7">
        <f t="shared" ca="1" si="2063"/>
        <v>0.58108532123183076</v>
      </c>
      <c r="GE423" s="7">
        <f t="shared" ca="1" si="2064"/>
        <v>1</v>
      </c>
      <c r="GF423" s="7" t="str">
        <f t="shared" ca="1" si="2065"/>
        <v>3</v>
      </c>
      <c r="GG423" s="7" t="str">
        <f ca="1">IFERROR(IF(GG422+GF423&gt;GH$4,GG422,GG422+GF423),"")</f>
        <v/>
      </c>
      <c r="GH423" s="7">
        <f t="shared" ca="1" si="2215"/>
        <v>0</v>
      </c>
      <c r="GI423" s="7">
        <f t="shared" ca="1" si="2066"/>
        <v>0.74455838594071444</v>
      </c>
      <c r="GJ423" s="7">
        <f t="shared" ca="1" si="2067"/>
        <v>-5.2250693633022149E-2</v>
      </c>
      <c r="GK423" s="7">
        <f t="shared" ca="1" si="2068"/>
        <v>0</v>
      </c>
      <c r="GL423" s="7">
        <f t="shared" ca="1" si="2069"/>
        <v>0</v>
      </c>
      <c r="GM423" s="7" t="str">
        <f ca="1">IFERROR(IF(GM422+GL423&gt;GN$4,GM422,GM422+GL423),"")</f>
        <v/>
      </c>
      <c r="GN423" s="7">
        <f t="shared" ca="1" si="2216"/>
        <v>0</v>
      </c>
      <c r="GO423" s="7">
        <f t="shared" ca="1" si="2070"/>
        <v>0.40905845574342548</v>
      </c>
      <c r="GP423" s="7">
        <f t="shared" ca="1" si="2071"/>
        <v>0.28324923656426682</v>
      </c>
      <c r="GQ423" s="7">
        <f t="shared" ca="1" si="2072"/>
        <v>1</v>
      </c>
      <c r="GR423" s="7" t="str">
        <f t="shared" ca="1" si="2073"/>
        <v>3</v>
      </c>
      <c r="GS423" s="7" t="str">
        <f ca="1">IFERROR(IF(GS422+GR423&gt;GT$4,GS422,GS422+GR423),"")</f>
        <v/>
      </c>
      <c r="GT423" s="7">
        <f t="shared" ca="1" si="2217"/>
        <v>0</v>
      </c>
      <c r="GU423" s="7">
        <f t="shared" ca="1" si="2074"/>
        <v>0.55067599899608188</v>
      </c>
      <c r="GV423" s="7">
        <f t="shared" ca="1" si="2075"/>
        <v>0.14163169331161041</v>
      </c>
      <c r="GW423" s="7">
        <f t="shared" ca="1" si="2076"/>
        <v>1</v>
      </c>
      <c r="GX423" s="7" t="str">
        <f t="shared" ca="1" si="2077"/>
        <v>3</v>
      </c>
      <c r="GY423" s="7" t="str">
        <f ca="1">IFERROR(IF(GY422+GX423&gt;GZ$4,GY422,GY422+GX423),"")</f>
        <v/>
      </c>
      <c r="GZ423" s="7">
        <f t="shared" ca="1" si="2218"/>
        <v>0</v>
      </c>
      <c r="HA423" s="7">
        <f t="shared" ca="1" si="2078"/>
        <v>0.81984067815832351</v>
      </c>
      <c r="HB423" s="7">
        <f t="shared" ca="1" si="2079"/>
        <v>-0.12753298585063122</v>
      </c>
      <c r="HC423" s="7">
        <f t="shared" ca="1" si="2080"/>
        <v>0</v>
      </c>
      <c r="HD423" s="7">
        <f t="shared" ca="1" si="2081"/>
        <v>0</v>
      </c>
      <c r="HE423" s="7" t="str">
        <f ca="1">IFERROR(IF(HE422+HD423&gt;HF$4,HE422,HE422+HD423),"")</f>
        <v/>
      </c>
      <c r="HF423" s="7">
        <f t="shared" ca="1" si="2219"/>
        <v>0</v>
      </c>
      <c r="HG423" s="7">
        <f t="shared" ca="1" si="2082"/>
        <v>0.22333043525957497</v>
      </c>
      <c r="HH423" s="7">
        <f t="shared" ca="1" si="2083"/>
        <v>0.46897725704811732</v>
      </c>
      <c r="HI423" s="7">
        <f t="shared" ca="1" si="2084"/>
        <v>1</v>
      </c>
      <c r="HJ423" s="7" t="str">
        <f t="shared" ca="1" si="2085"/>
        <v>3</v>
      </c>
      <c r="HK423" s="7" t="str">
        <f ca="1">IFERROR(IF(HK422+HJ423&gt;HL$4,HK422,HK422+HJ423),"")</f>
        <v/>
      </c>
      <c r="HL423" s="7">
        <f t="shared" ca="1" si="2220"/>
        <v>0</v>
      </c>
      <c r="HM423" s="7">
        <f t="shared" ca="1" si="2086"/>
        <v>0.65653427429379274</v>
      </c>
      <c r="HN423" s="7">
        <f t="shared" ca="1" si="2087"/>
        <v>3.5773418013899549E-2</v>
      </c>
      <c r="HO423" s="7">
        <f t="shared" ca="1" si="2088"/>
        <v>1</v>
      </c>
      <c r="HP423" s="7" t="str">
        <f t="shared" ca="1" si="2089"/>
        <v>3</v>
      </c>
      <c r="HQ423" s="7" t="str">
        <f ca="1">IFERROR(IF(HQ422+HP423&gt;HR$4,HQ422,HQ422+HP423),"")</f>
        <v/>
      </c>
      <c r="HR423" s="7">
        <f t="shared" ca="1" si="2221"/>
        <v>0</v>
      </c>
      <c r="HS423" s="7">
        <f t="shared" ca="1" si="2090"/>
        <v>0.50686497711821754</v>
      </c>
      <c r="HT423" s="7">
        <f t="shared" ca="1" si="2091"/>
        <v>0.18544271518947475</v>
      </c>
      <c r="HU423" s="7">
        <f t="shared" ca="1" si="2092"/>
        <v>1</v>
      </c>
      <c r="HV423" s="7" t="str">
        <f t="shared" ca="1" si="2093"/>
        <v>3</v>
      </c>
      <c r="HW423" s="7" t="str">
        <f ca="1">IFERROR(IF(HW422+HV423&gt;HX$4,HW422,HW422+HV423),"")</f>
        <v/>
      </c>
      <c r="HX423" s="7">
        <f t="shared" ca="1" si="2222"/>
        <v>0</v>
      </c>
      <c r="HY423" s="7">
        <f t="shared" ca="1" si="2094"/>
        <v>0.19331446603381619</v>
      </c>
      <c r="HZ423" s="7">
        <f t="shared" ca="1" si="2095"/>
        <v>0.4989932262738761</v>
      </c>
      <c r="IA423" s="7">
        <f t="shared" ca="1" si="2096"/>
        <v>1</v>
      </c>
      <c r="IB423" s="7" t="str">
        <f t="shared" ca="1" si="2097"/>
        <v>3</v>
      </c>
      <c r="IC423" s="7" t="str">
        <f ca="1">IFERROR(IF(IC422+IB423&gt;ID$4,IC422,IC422+IB423),"")</f>
        <v/>
      </c>
      <c r="ID423" s="7">
        <f t="shared" ca="1" si="2223"/>
        <v>0</v>
      </c>
      <c r="IE423" s="7">
        <f t="shared" ca="1" si="2098"/>
        <v>0.66948696752228842</v>
      </c>
      <c r="IF423" s="7">
        <f t="shared" ca="1" si="2099"/>
        <v>2.2820724785403868E-2</v>
      </c>
      <c r="IG423" s="7">
        <f t="shared" ca="1" si="2100"/>
        <v>1</v>
      </c>
      <c r="IH423" s="7" t="str">
        <f t="shared" ca="1" si="2101"/>
        <v>3</v>
      </c>
      <c r="II423" s="7" t="str">
        <f ca="1">IFERROR(IF(II422+IH423&gt;IJ$4,II422,II422+IH423),"")</f>
        <v/>
      </c>
      <c r="IJ423" s="7">
        <f t="shared" ca="1" si="2224"/>
        <v>0</v>
      </c>
      <c r="IK423" s="7">
        <f t="shared" ca="1" si="2102"/>
        <v>0.20877206909944901</v>
      </c>
      <c r="IL423" s="7">
        <f t="shared" ca="1" si="2103"/>
        <v>0.48353562320824328</v>
      </c>
      <c r="IM423" s="7">
        <f t="shared" ca="1" si="2104"/>
        <v>1</v>
      </c>
      <c r="IN423" s="7" t="str">
        <f t="shared" ca="1" si="2105"/>
        <v>3</v>
      </c>
      <c r="IO423" s="7" t="str">
        <f ca="1">IFERROR(IF(IO422+IN423&gt;IP$4,IO422,IO422+IN423),"")</f>
        <v/>
      </c>
      <c r="IP423" s="7">
        <f t="shared" ca="1" si="2225"/>
        <v>0</v>
      </c>
      <c r="IQ423" s="7">
        <f t="shared" ca="1" si="2106"/>
        <v>0.77394786373821012</v>
      </c>
      <c r="IR423" s="7">
        <f t="shared" ca="1" si="2107"/>
        <v>-8.1640171430517827E-2</v>
      </c>
      <c r="IS423" s="7">
        <f t="shared" ca="1" si="2108"/>
        <v>0</v>
      </c>
      <c r="IT423" s="7">
        <f t="shared" ca="1" si="2109"/>
        <v>0</v>
      </c>
      <c r="IU423" s="7" t="str">
        <f ca="1">IFERROR(IF(IU422+IT423&gt;IV$4,IU422,IU422+IT423),"")</f>
        <v/>
      </c>
      <c r="IV423" s="7">
        <f t="shared" ca="1" si="2226"/>
        <v>0</v>
      </c>
      <c r="IW423" s="7">
        <f t="shared" ca="1" si="2110"/>
        <v>0.8224733777660066</v>
      </c>
      <c r="IX423" s="7">
        <f t="shared" ca="1" si="2111"/>
        <v>-0.13016568545831431</v>
      </c>
      <c r="IY423" s="7">
        <f t="shared" ca="1" si="2112"/>
        <v>0</v>
      </c>
      <c r="IZ423" s="7">
        <f t="shared" ca="1" si="2113"/>
        <v>0</v>
      </c>
      <c r="JA423" s="7" t="str">
        <f ca="1">IFERROR(IF(JA422+IZ423&gt;JB$4,JA422,JA422+IZ423),"")</f>
        <v/>
      </c>
      <c r="JB423" s="7">
        <f t="shared" ca="1" si="2227"/>
        <v>0</v>
      </c>
      <c r="JC423" s="7">
        <f t="shared" ca="1" si="2114"/>
        <v>9.1076504341848219E-3</v>
      </c>
      <c r="JD423" s="7">
        <f t="shared" ca="1" si="2115"/>
        <v>0.68320004187350747</v>
      </c>
      <c r="JE423" s="7">
        <f t="shared" ca="1" si="2116"/>
        <v>1</v>
      </c>
      <c r="JF423" s="7" t="str">
        <f t="shared" ca="1" si="2117"/>
        <v>3</v>
      </c>
      <c r="JG423" s="7" t="str">
        <f ca="1">IFERROR(IF(JG422+JF423&gt;JH$4,JG422,JG422+JF423),"")</f>
        <v/>
      </c>
      <c r="JH423" s="7">
        <f t="shared" ca="1" si="2228"/>
        <v>0</v>
      </c>
      <c r="JI423" s="7">
        <f t="shared" ca="1" si="2118"/>
        <v>0.68574798912296897</v>
      </c>
      <c r="JJ423" s="7">
        <f t="shared" ca="1" si="2119"/>
        <v>6.55970318472332E-3</v>
      </c>
      <c r="JK423" s="7">
        <f t="shared" ca="1" si="2120"/>
        <v>1</v>
      </c>
      <c r="JL423" s="7" t="str">
        <f t="shared" ca="1" si="2121"/>
        <v>3</v>
      </c>
      <c r="JM423" s="7" t="str">
        <f ca="1">IFERROR(IF(JM422+JL423&gt;JN$4,JM422,JM422+JL423),"")</f>
        <v/>
      </c>
      <c r="JN423" s="7">
        <f t="shared" ca="1" si="2229"/>
        <v>0</v>
      </c>
      <c r="JO423" s="7">
        <f t="shared" ca="1" si="2122"/>
        <v>7.8104296554468267E-2</v>
      </c>
      <c r="JP423" s="7">
        <f t="shared" ca="1" si="2123"/>
        <v>0.61420339575322402</v>
      </c>
      <c r="JQ423" s="7">
        <f t="shared" ca="1" si="2124"/>
        <v>1</v>
      </c>
      <c r="JR423" s="7" t="str">
        <f t="shared" ca="1" si="2125"/>
        <v>3</v>
      </c>
      <c r="JS423" s="7" t="str">
        <f ca="1">IFERROR(IF(JS422+JR423&gt;JT$4,JS422,JS422+JR423),"")</f>
        <v/>
      </c>
      <c r="JT423" s="7">
        <f t="shared" ca="1" si="2230"/>
        <v>0</v>
      </c>
      <c r="JU423" s="7">
        <f t="shared" ca="1" si="2126"/>
        <v>0.23063014521006664</v>
      </c>
      <c r="JV423" s="7">
        <f t="shared" ca="1" si="2127"/>
        <v>0.46167754709762565</v>
      </c>
      <c r="JW423" s="7">
        <f t="shared" ca="1" si="2128"/>
        <v>1</v>
      </c>
      <c r="JX423" s="7" t="str">
        <f t="shared" ca="1" si="2129"/>
        <v>3</v>
      </c>
      <c r="JY423" s="7" t="str">
        <f ca="1">IFERROR(IF(JY422+JX423&gt;JZ$4,JY422,JY422+JX423),"")</f>
        <v/>
      </c>
      <c r="JZ423" s="7">
        <f t="shared" ca="1" si="2231"/>
        <v>0</v>
      </c>
      <c r="KA423" s="7">
        <f t="shared" ca="1" si="2130"/>
        <v>0.63397631791247278</v>
      </c>
      <c r="KB423" s="7">
        <f t="shared" ca="1" si="2131"/>
        <v>5.8331374395219515E-2</v>
      </c>
      <c r="KC423" s="7">
        <f t="shared" ca="1" si="2132"/>
        <v>1</v>
      </c>
      <c r="KD423" s="7" t="str">
        <f t="shared" ca="1" si="2133"/>
        <v>3</v>
      </c>
      <c r="KE423" s="7" t="str">
        <f ca="1">IFERROR(IF(KE422+KD423&gt;KF$4,KE422,KE422+KD423),"")</f>
        <v/>
      </c>
      <c r="KF423" s="7">
        <f t="shared" ca="1" si="2232"/>
        <v>0</v>
      </c>
      <c r="KG423" s="7">
        <f t="shared" ca="1" si="2134"/>
        <v>0.33559692359174864</v>
      </c>
      <c r="KH423" s="7">
        <f t="shared" ca="1" si="2135"/>
        <v>0.35671076871594365</v>
      </c>
      <c r="KI423" s="7">
        <f t="shared" ca="1" si="2136"/>
        <v>1</v>
      </c>
      <c r="KJ423" s="7" t="str">
        <f t="shared" ca="1" si="2137"/>
        <v>3</v>
      </c>
      <c r="KK423" s="7" t="str">
        <f ca="1">IFERROR(IF(KK422+KJ423&gt;KL$4,KK422,KK422+KJ423),"")</f>
        <v/>
      </c>
      <c r="KL423" s="7">
        <f t="shared" ca="1" si="2233"/>
        <v>0</v>
      </c>
      <c r="KM423" s="7">
        <f t="shared" ca="1" si="2138"/>
        <v>6.2664421857644981E-2</v>
      </c>
      <c r="KN423" s="7">
        <f t="shared" ca="1" si="2139"/>
        <v>0.62964327045004731</v>
      </c>
      <c r="KO423" s="7">
        <f t="shared" ca="1" si="2140"/>
        <v>1</v>
      </c>
      <c r="KP423" s="7" t="str">
        <f t="shared" ca="1" si="2141"/>
        <v>3</v>
      </c>
      <c r="KQ423" s="7" t="str">
        <f ca="1">IFERROR(IF(KQ422+KP423&gt;KR$4,KQ422,KQ422+KP423),"")</f>
        <v/>
      </c>
      <c r="KR423" s="7">
        <f t="shared" ca="1" si="2234"/>
        <v>0</v>
      </c>
      <c r="KS423" s="7">
        <f t="shared" ca="1" si="2142"/>
        <v>0.72993474530458968</v>
      </c>
      <c r="KT423" s="7">
        <f t="shared" ca="1" si="2143"/>
        <v>-3.7627052996897392E-2</v>
      </c>
      <c r="KU423" s="7">
        <f t="shared" ca="1" si="2144"/>
        <v>0</v>
      </c>
      <c r="KV423" s="7">
        <f t="shared" ca="1" si="2145"/>
        <v>0</v>
      </c>
      <c r="KW423" s="7" t="str">
        <f ca="1">IFERROR(IF(KW422+KV423&gt;KX$4,KW422,KW422+KV423),"")</f>
        <v/>
      </c>
      <c r="KX423" s="7">
        <f t="shared" ca="1" si="2235"/>
        <v>0</v>
      </c>
      <c r="KY423" s="7">
        <f t="shared" ca="1" si="2146"/>
        <v>0.51782685917840421</v>
      </c>
      <c r="KZ423" s="7">
        <f t="shared" ca="1" si="2147"/>
        <v>0.17448083312928808</v>
      </c>
      <c r="LA423" s="7">
        <f t="shared" ca="1" si="2148"/>
        <v>1</v>
      </c>
      <c r="LB423" s="7" t="str">
        <f t="shared" ca="1" si="2149"/>
        <v>3</v>
      </c>
      <c r="LC423" s="7" t="str">
        <f ca="1">IFERROR(IF(LC422+LB423&gt;LD$4,LC422,LC422+LB423),"")</f>
        <v/>
      </c>
      <c r="LD423" s="7">
        <f t="shared" ca="1" si="2236"/>
        <v>0</v>
      </c>
      <c r="LE423" s="7">
        <f t="shared" ca="1" si="2150"/>
        <v>0.40602328827641487</v>
      </c>
      <c r="LF423" s="7">
        <f t="shared" ca="1" si="2151"/>
        <v>0.28628440403127742</v>
      </c>
      <c r="LG423" s="7">
        <f t="shared" ca="1" si="2152"/>
        <v>1</v>
      </c>
      <c r="LH423" s="7" t="str">
        <f t="shared" ca="1" si="2153"/>
        <v>3</v>
      </c>
      <c r="LI423" s="7" t="str">
        <f ca="1">IFERROR(IF(LI422+LH423&gt;LJ$4,LI422,LI422+LH423),"")</f>
        <v/>
      </c>
      <c r="LJ423" s="7">
        <f t="shared" ca="1" si="2237"/>
        <v>0</v>
      </c>
      <c r="LK423" s="7">
        <f t="shared" ca="1" si="2154"/>
        <v>0.80808923827588508</v>
      </c>
      <c r="LL423" s="7">
        <f t="shared" ca="1" si="2155"/>
        <v>-0.11578154596819279</v>
      </c>
      <c r="LM423" s="7">
        <f t="shared" ca="1" si="2156"/>
        <v>0</v>
      </c>
      <c r="LN423" s="7">
        <f t="shared" ca="1" si="2157"/>
        <v>0</v>
      </c>
      <c r="LO423" s="7" t="str">
        <f ca="1">IFERROR(IF(LO422+LN423&gt;LP$4,LO422,LO422+LN423),"")</f>
        <v/>
      </c>
      <c r="LP423" s="7">
        <f t="shared" ca="1" si="2238"/>
        <v>0</v>
      </c>
      <c r="LQ423" s="7">
        <f t="shared" ca="1" si="2158"/>
        <v>0.38046943135943223</v>
      </c>
      <c r="LR423" s="7">
        <f t="shared" ca="1" si="2159"/>
        <v>0.31183826094826006</v>
      </c>
      <c r="LS423" s="7">
        <f t="shared" ca="1" si="2160"/>
        <v>1</v>
      </c>
      <c r="LT423" s="7" t="str">
        <f t="shared" ca="1" si="2161"/>
        <v>3</v>
      </c>
      <c r="LU423" s="7" t="str">
        <f ca="1">IFERROR(IF(LU422+LT423&gt;LV$4,LU422,LU422+LT423),"")</f>
        <v/>
      </c>
      <c r="LV423" s="7">
        <f t="shared" ca="1" si="2239"/>
        <v>0</v>
      </c>
      <c r="LW423" s="7">
        <f t="shared" ca="1" si="2162"/>
        <v>0.27810479594258086</v>
      </c>
      <c r="LX423" s="7">
        <f t="shared" ca="1" si="2163"/>
        <v>0.41420289636511143</v>
      </c>
      <c r="LY423" s="7">
        <f t="shared" ca="1" si="2164"/>
        <v>1</v>
      </c>
      <c r="LZ423" s="7" t="str">
        <f t="shared" ca="1" si="2165"/>
        <v>3</v>
      </c>
      <c r="MA423" s="7" t="str">
        <f ca="1">IFERROR(IF(MA422+LZ423&gt;MB$4,MA422,MA422+LZ423),"")</f>
        <v/>
      </c>
      <c r="MB423" s="7">
        <f t="shared" ca="1" si="2240"/>
        <v>0</v>
      </c>
      <c r="MC423" s="7">
        <f t="shared" ca="1" si="2166"/>
        <v>0.72998909073753671</v>
      </c>
      <c r="MD423" s="7">
        <f t="shared" ca="1" si="2167"/>
        <v>-3.7681398429844415E-2</v>
      </c>
      <c r="ME423" s="7">
        <f t="shared" ca="1" si="2168"/>
        <v>0</v>
      </c>
      <c r="MF423" s="7">
        <f t="shared" ca="1" si="2169"/>
        <v>0</v>
      </c>
      <c r="MG423" s="7" t="str">
        <f ca="1">IFERROR(IF(MG422+MF423&gt;MH$4,MG422,MG422+MF423),"")</f>
        <v/>
      </c>
      <c r="MH423" s="7">
        <f t="shared" ca="1" si="2241"/>
        <v>0</v>
      </c>
      <c r="MI423" s="7">
        <f t="shared" ca="1" si="2170"/>
        <v>0.50247291614089051</v>
      </c>
      <c r="MJ423" s="7">
        <f t="shared" ca="1" si="2171"/>
        <v>0.18983477616680178</v>
      </c>
      <c r="MK423" s="7">
        <f t="shared" ca="1" si="2172"/>
        <v>1</v>
      </c>
      <c r="ML423" s="7" t="str">
        <f t="shared" ca="1" si="2173"/>
        <v>3</v>
      </c>
      <c r="MM423" s="7" t="str">
        <f ca="1">IFERROR(IF(MM422+ML423&gt;MN$4,MM422,MM422+ML423),"")</f>
        <v/>
      </c>
      <c r="MN423" s="7">
        <f t="shared" ca="1" si="2242"/>
        <v>0</v>
      </c>
      <c r="MO423" s="7">
        <f t="shared" ca="1" si="2174"/>
        <v>0.57148806755164627</v>
      </c>
      <c r="MP423" s="7">
        <f t="shared" ca="1" si="2175"/>
        <v>0.12081962475604602</v>
      </c>
      <c r="MQ423" s="7">
        <f t="shared" ca="1" si="2176"/>
        <v>1</v>
      </c>
      <c r="MR423" s="7" t="str">
        <f t="shared" ca="1" si="2177"/>
        <v>3</v>
      </c>
      <c r="MS423" s="7" t="str">
        <f ca="1">IFERROR(IF(MS422+MR423&gt;MT$4,MS422,MS422+MR423),"")</f>
        <v/>
      </c>
      <c r="MT423" s="7">
        <f t="shared" ca="1" si="2243"/>
        <v>0</v>
      </c>
      <c r="MU423" s="7">
        <f t="shared" ca="1" si="2178"/>
        <v>0.38137915594167571</v>
      </c>
      <c r="MV423" s="7">
        <f t="shared" ca="1" si="2179"/>
        <v>0.31092853636601658</v>
      </c>
      <c r="MW423" s="7">
        <f t="shared" ca="1" si="2180"/>
        <v>1</v>
      </c>
      <c r="MX423" s="7" t="str">
        <f t="shared" ca="1" si="2181"/>
        <v>3</v>
      </c>
      <c r="MY423" s="7" t="str">
        <f ca="1">IFERROR(IF(MY422+MX423&gt;MZ$4,MY422,MY422+MX423),"")</f>
        <v/>
      </c>
      <c r="MZ423" s="7">
        <f t="shared" ca="1" si="2244"/>
        <v>0</v>
      </c>
      <c r="NA423" s="7">
        <f t="shared" ca="1" si="2182"/>
        <v>0.14132111963438831</v>
      </c>
      <c r="NB423" s="7">
        <f t="shared" ca="1" si="2183"/>
        <v>0.55098657267330398</v>
      </c>
      <c r="NC423" s="7">
        <f t="shared" ca="1" si="2184"/>
        <v>1</v>
      </c>
      <c r="ND423" s="7" t="str">
        <f t="shared" ca="1" si="2185"/>
        <v>3</v>
      </c>
      <c r="NE423" s="7" t="str">
        <f ca="1">IFERROR(IF(NE422+ND423&gt;NF$4,NE422,NE422+ND423),"")</f>
        <v/>
      </c>
      <c r="NF423" s="7">
        <f t="shared" ca="1" si="2245"/>
        <v>0</v>
      </c>
      <c r="NG423" s="7">
        <f t="shared" ca="1" si="2186"/>
        <v>0.44755432997979971</v>
      </c>
      <c r="NH423" s="7">
        <f t="shared" ca="1" si="2187"/>
        <v>0.24475336232789258</v>
      </c>
      <c r="NI423" s="7">
        <f t="shared" ca="1" si="2188"/>
        <v>1</v>
      </c>
      <c r="NJ423" s="7" t="str">
        <f t="shared" ca="1" si="2189"/>
        <v>3</v>
      </c>
      <c r="NK423" s="7" t="str">
        <f ca="1">IFERROR(IF(NK422+NJ423&gt;NL$4,NK422,NK422+NJ423),"")</f>
        <v/>
      </c>
      <c r="NL423" s="7">
        <f t="shared" ca="1" si="2246"/>
        <v>0</v>
      </c>
      <c r="NM423" s="7">
        <f t="shared" ca="1" si="2190"/>
        <v>0.42329750651108156</v>
      </c>
      <c r="NN423" s="7">
        <f t="shared" ca="1" si="2191"/>
        <v>0.26901018579661073</v>
      </c>
      <c r="NO423" s="7">
        <f t="shared" ca="1" si="2192"/>
        <v>1</v>
      </c>
      <c r="NP423" s="7" t="str">
        <f t="shared" ca="1" si="2193"/>
        <v>3</v>
      </c>
      <c r="NQ423" s="7" t="str">
        <f ca="1">IFERROR(IF(NQ422+NP423&gt;NR$4,NQ422,NQ422+NP423),"")</f>
        <v/>
      </c>
      <c r="NR423" s="7">
        <f t="shared" ca="1" si="2247"/>
        <v>0</v>
      </c>
      <c r="NT423">
        <v>425</v>
      </c>
      <c r="NU423" s="7" t="s">
        <v>19</v>
      </c>
      <c r="NV423" s="7" t="str">
        <f t="shared" ca="1" si="1987"/>
        <v/>
      </c>
      <c r="NW423" s="7" t="str">
        <f t="shared" ca="1" si="2194"/>
        <v/>
      </c>
      <c r="NX423" t="str">
        <f ca="1">IFERROR(VLOOKUP(NT423,$K$3:$AK$568,8,FALSE),"")</f>
        <v/>
      </c>
      <c r="NY423" t="str">
        <f ca="1">IFERROR(VLOOKUP(NT423,$K$3:$AK$568,9,FALSE),"")</f>
        <v/>
      </c>
      <c r="NZ423" s="7" t="str">
        <f ca="1">IFERROR(VLOOKUP(NT423,$K$3:$AK$568,27,FALSE),"")</f>
        <v/>
      </c>
      <c r="OB423">
        <v>425</v>
      </c>
      <c r="OC423" s="7" t="s">
        <v>19</v>
      </c>
      <c r="OD423" t="e">
        <f t="shared" ca="1" si="2248"/>
        <v>#N/A</v>
      </c>
      <c r="OE423" s="7" t="str">
        <f t="shared" ca="1" si="2249"/>
        <v/>
      </c>
      <c r="OF423" s="7" t="str">
        <f t="shared" ca="1" si="2250"/>
        <v/>
      </c>
      <c r="OG423" t="str">
        <f t="shared" ca="1" si="2251"/>
        <v/>
      </c>
      <c r="OI423">
        <v>425</v>
      </c>
      <c r="OJ423" s="7" t="s">
        <v>19</v>
      </c>
      <c r="OK423" s="7" t="str">
        <f t="shared" ca="1" si="2252"/>
        <v/>
      </c>
      <c r="OL423" s="7" t="str">
        <f t="shared" ca="1" si="2253"/>
        <v/>
      </c>
      <c r="OM423" t="str">
        <f ca="1">IFERROR(VLOOKUP(OI423,$L$3:$AK$568,7,FALSE),"")</f>
        <v/>
      </c>
      <c r="ON423" t="str">
        <f ca="1">IFERROR(VLOOKUP(OI423,$L$3:$AK$568,8,FALSE),"")</f>
        <v/>
      </c>
      <c r="OO423" s="7" t="str">
        <f ca="1">IFERROR(VLOOKUP(OI423,$L$3:$AK$568,26,FALSE),"")</f>
        <v/>
      </c>
      <c r="OQ423">
        <v>425</v>
      </c>
      <c r="OR423" s="7" t="s">
        <v>19</v>
      </c>
      <c r="OS423" t="e">
        <f t="shared" ca="1" si="2254"/>
        <v>#N/A</v>
      </c>
      <c r="OT423" s="7" t="str">
        <f t="shared" ca="1" si="2255"/>
        <v/>
      </c>
      <c r="OU423" s="7" t="str">
        <f t="shared" ca="1" si="2256"/>
        <v/>
      </c>
      <c r="OV423" t="str">
        <f t="shared" ca="1" si="2257"/>
        <v/>
      </c>
      <c r="OX423">
        <v>425</v>
      </c>
      <c r="OY423" s="7" t="s">
        <v>19</v>
      </c>
      <c r="OZ423" s="7" t="str">
        <f t="shared" ca="1" si="2258"/>
        <v/>
      </c>
      <c r="PA423" s="7" t="str">
        <f t="shared" ca="1" si="2259"/>
        <v/>
      </c>
      <c r="PB423" t="str">
        <f ca="1">IFERROR(VLOOKUP(OX423,$M$3:$AK$568,6,FALSE),"")</f>
        <v/>
      </c>
      <c r="PC423" t="str">
        <f ca="1">IFERROR(VLOOKUP(OX423,$M$3:$AK$568,7,FALSE),"")</f>
        <v/>
      </c>
      <c r="PD423" s="7" t="str">
        <f ca="1">IFERROR(VLOOKUP(OX423,$M$3:$AK$568,25,FALSE),"")</f>
        <v/>
      </c>
      <c r="PF423">
        <v>425</v>
      </c>
      <c r="PG423" s="7" t="s">
        <v>19</v>
      </c>
      <c r="PH423" t="e">
        <f t="shared" ca="1" si="2260"/>
        <v>#N/A</v>
      </c>
      <c r="PI423" s="7" t="str">
        <f t="shared" ca="1" si="2261"/>
        <v/>
      </c>
      <c r="PJ423" s="7" t="str">
        <f t="shared" ca="1" si="2262"/>
        <v/>
      </c>
      <c r="PK423" t="str">
        <f t="shared" ca="1" si="2263"/>
        <v/>
      </c>
      <c r="PM423">
        <v>425</v>
      </c>
      <c r="PN423" s="7" t="s">
        <v>19</v>
      </c>
      <c r="PO423" s="202" t="str">
        <f t="shared" ca="1" si="2264"/>
        <v/>
      </c>
      <c r="PP423" s="7" t="str">
        <f t="shared" ca="1" si="2265"/>
        <v/>
      </c>
      <c r="PQ423" t="str">
        <f ca="1">IFERROR(VLOOKUP(PM423,$G$325:$R$409,12,FALSE),"")</f>
        <v/>
      </c>
      <c r="PR423" t="e">
        <f ca="1">VLOOKUP(PM423,$G$324:$Q$409,11,FALSE)</f>
        <v>#N/A</v>
      </c>
      <c r="PS423" s="7" t="str">
        <f ca="1">VLOOKUP(PQ423,$R$325:$Y$409,8,FALSE)</f>
        <v>- -</v>
      </c>
      <c r="PT423" s="7">
        <f ca="1">ReSt</f>
        <v>-4</v>
      </c>
      <c r="PU423" s="7" t="e">
        <f t="shared" ca="1" si="2266"/>
        <v>#N/A</v>
      </c>
      <c r="PV423" s="7" t="e">
        <f t="shared" ca="1" si="2267"/>
        <v>#N/A</v>
      </c>
      <c r="PW423" s="7" t="str">
        <f ca="1">VLOOKUP(PQ423,$R$325:$AK$409,8,FALSE)</f>
        <v>- -</v>
      </c>
      <c r="PX423" s="7"/>
      <c r="PY423">
        <v>425</v>
      </c>
      <c r="PZ423" s="7" t="s">
        <v>19</v>
      </c>
      <c r="QA423" t="str">
        <f t="shared" ca="1" si="2268"/>
        <v/>
      </c>
      <c r="QB423" s="7" t="str">
        <f t="shared" ca="1" si="2269"/>
        <v/>
      </c>
      <c r="QC423" s="7" t="str">
        <f t="shared" ca="1" si="2270"/>
        <v/>
      </c>
      <c r="QD423" t="str">
        <f t="shared" ca="1" si="2271"/>
        <v/>
      </c>
      <c r="QF423">
        <v>425</v>
      </c>
      <c r="QG423" s="7" t="s">
        <v>19</v>
      </c>
      <c r="QH423" s="7" t="str">
        <f t="shared" ca="1" si="2272"/>
        <v/>
      </c>
      <c r="QI423" s="7" t="e">
        <f t="shared" ca="1" si="2273"/>
        <v>#VALUE!</v>
      </c>
      <c r="QJ423" t="e">
        <f t="shared" ca="1" si="2274"/>
        <v>#N/A</v>
      </c>
      <c r="QK423" s="7" t="e">
        <f t="shared" ca="1" si="2275"/>
        <v>#N/A</v>
      </c>
      <c r="QM423">
        <v>425</v>
      </c>
      <c r="QN423" s="7" t="s">
        <v>19</v>
      </c>
      <c r="QO423" t="str">
        <f t="shared" ca="1" si="2276"/>
        <v/>
      </c>
      <c r="QP423" s="7" t="str">
        <f t="shared" ca="1" si="2277"/>
        <v/>
      </c>
      <c r="QQ423" t="str">
        <f t="shared" ca="1" si="2278"/>
        <v/>
      </c>
    </row>
    <row r="424" spans="1:459" x14ac:dyDescent="0.25">
      <c r="A424" s="240" t="str">
        <f>IF('Character Sheet'!$B$4="Creature","N","Y")</f>
        <v>Y</v>
      </c>
      <c r="C424" s="75"/>
      <c r="D424" s="76"/>
      <c r="F424" s="75"/>
      <c r="G424" s="76"/>
      <c r="I424" s="75"/>
      <c r="J424" s="85"/>
      <c r="K424" s="85">
        <f t="shared" ca="1" si="1951"/>
        <v>7</v>
      </c>
      <c r="L424" s="85">
        <f t="shared" ca="1" si="1924"/>
        <v>7</v>
      </c>
      <c r="M424" s="70">
        <f t="shared" ca="1" si="2288"/>
        <v>18</v>
      </c>
      <c r="O424" s="222">
        <f ca="1">BP424</f>
        <v>367</v>
      </c>
      <c r="Q424" s="7" t="str">
        <f t="shared" si="2289"/>
        <v>Archaeology</v>
      </c>
      <c r="R424" s="9" t="s">
        <v>1555</v>
      </c>
      <c r="S424" s="9" t="s">
        <v>2039</v>
      </c>
      <c r="T424" s="61" t="str">
        <f>SUBSTITUTE(IFERROR(IFERROR(VLOOKUP(R424,'[1]Skill Statistics'!$A$3:$C$513,2,FALSE),VLOOKUP(Q424,'[1]Skill Statistics'!$A$3:$C$513,2,FALSE)),T423),"R*","ReSt")</f>
        <v>Me/Re</v>
      </c>
      <c r="U424" s="61" t="str">
        <f>IFERROR(IFERROR(VLOOKUP(R424,'[1]Skill Statistics'!$A$3:$C$513,3,FALSE),VLOOKUP(Q424,'[1]Skill Statistics'!$A$3:$C$513,3,FALSE)),U423)</f>
        <v>In</v>
      </c>
      <c r="V424" s="61" t="str">
        <f>IF(ISNUMBER(SEARCH("Category",R424)),"- -",IFERROR(IFERROR(VLOOKUP(Q424,[1]Professions!$A$4:$AM$288,MATCH(Profession,[1]Professions!$A$1:$AM$1,0),FALSE),VLOOKUP(Q424,Calculations!$B$91:$I$95,8,FALSE)),"- -"))</f>
        <v>5 / 7</v>
      </c>
      <c r="W424" s="60">
        <f>BL424</f>
        <v>0</v>
      </c>
      <c r="X424" s="7">
        <f ca="1">IFERROR(VLOOKUP(R424,$BS$6:$NR$519,MATCH(ActualLevel,$BS$3:$NR$3,0),FALSE),"- -")</f>
        <v>0</v>
      </c>
      <c r="Y424" s="7">
        <f t="shared" ca="1" si="1925"/>
        <v>0</v>
      </c>
      <c r="Z424" s="7">
        <f ca="1">IFERROR(VLOOKUP(Y424,Charts!$BQ$2:$BR$52,2,FALSE),"- -")</f>
        <v>-25</v>
      </c>
      <c r="AA424" s="7">
        <f t="shared" ca="1" si="1599"/>
        <v>5</v>
      </c>
      <c r="AB424" s="7">
        <f t="shared" ca="1" si="1920"/>
        <v>0</v>
      </c>
      <c r="AC424" s="7"/>
      <c r="AD424" s="7"/>
      <c r="AE424" s="7"/>
      <c r="AF424" s="7"/>
      <c r="AG424" s="7"/>
      <c r="AH424" s="43"/>
      <c r="AI424" s="7"/>
      <c r="AJ424" s="7"/>
      <c r="AK424" s="7">
        <f t="shared" ca="1" si="1600"/>
        <v>-20</v>
      </c>
      <c r="AL424" s="7"/>
      <c r="AM424" s="69">
        <f>IFERROR(VLOOKUP(R424,'[1]Skill Statistics'!$A$3:$AN$513,MATCH(Profession,'[1]Skill Statistics'!$A$2:$AN$2,0),FALSE),0)</f>
        <v>0</v>
      </c>
      <c r="AN424" s="85">
        <f>IFERROR(VLOOKUP(Q424,'[1]Skill Statistics'!$A$3:$BK$513,MATCH(Archetype,'[1]Skill Statistics'!$A$2:$BK$2,0),FALSE),0)</f>
        <v>0</v>
      </c>
      <c r="AO424" s="85">
        <f>IFERROR(VLOOKUP(Q424,'[1]Skill Statistics'!$A$3:$BB$513,MATCH(Race,'[1]Skill Statistics'!$A$2:$BB$2,0),FALSE),0)</f>
        <v>0</v>
      </c>
      <c r="AP424" s="85">
        <f t="shared" ca="1" si="2195"/>
        <v>0.5</v>
      </c>
      <c r="AQ424" s="70"/>
      <c r="AS424" s="69">
        <f>IFERROR(VLOOKUP(Q424,'[1]Professional Skills'!$A$4:$AM$288,MATCH(Profession,'[1]Professional Skills'!$A$3:$AM$3,0),FALSE),"- -")</f>
        <v>0</v>
      </c>
      <c r="AU424" s="7">
        <f t="shared" si="1922"/>
        <v>0</v>
      </c>
      <c r="AV424" s="7">
        <f t="shared" ca="1" si="1921"/>
        <v>0</v>
      </c>
      <c r="AW424" t="str">
        <f t="shared" si="2279"/>
        <v/>
      </c>
      <c r="AX424" t="str">
        <f>IFERROR(_xlfn.RANK.EQ(AW424,$AW$5:$AW$568),"")</f>
        <v/>
      </c>
      <c r="AY424">
        <f t="shared" si="2290"/>
        <v>0</v>
      </c>
      <c r="AZ424" s="70" t="str">
        <f t="shared" si="1601"/>
        <v/>
      </c>
      <c r="BB424" s="69">
        <f>IFERROR(IF(Q424="Language",VLOOKUP(R424,[1]Cultures!$B$4:$N$218,MATCH(Culture,[1]Cultures!$B$3:$N$3,0),FALSE),VLOOKUP(Q424,[1]Cultures!$B$4:$O$212,MATCH(Culture,[1]Cultures!$B$3:$O$3,0),FALSE)),"- -")</f>
        <v>0</v>
      </c>
      <c r="BD424">
        <f t="shared" ca="1" si="1899"/>
        <v>0</v>
      </c>
      <c r="BE424" t="str">
        <f t="shared" si="2280"/>
        <v/>
      </c>
      <c r="BI424" s="7">
        <f>IFERROR(IF(BH424=1,IF(BB424=1,1,IF(BB424=2,2,IF(BH424=2,IF(BB424=3,1,IF(BB424&gt;=4,2,IF(BH424=3,IF(BB424=5,1,IF(BB424&gt;=6,2,IF(BH424=4,IF(BB424=7,1,IF(BB424&gt;=8,2,IF(BH424=5,IF(BB424=9,1,IF(BB424&gt;=10,2,0)),0))),0))),0))),0))),0)+(IF(BC424="*",0,BB424)),"- -")</f>
        <v>0</v>
      </c>
      <c r="BK424" s="7"/>
      <c r="BL424" s="70">
        <f>IF(V424="- -","- -",SUM(BI424:BK424))</f>
        <v>0</v>
      </c>
      <c r="BN424" s="69">
        <f>IFERROR(VLOOKUP(V424,Charts!$BT$2:$BV$14,3,FALSE),"- -")</f>
        <v>0.46153846153846156</v>
      </c>
      <c r="BO424" s="85">
        <f t="shared" ca="1" si="2196"/>
        <v>1.0767010346021655</v>
      </c>
      <c r="BP424" s="70">
        <f t="shared" ca="1" si="2281"/>
        <v>367</v>
      </c>
      <c r="BR424" s="7">
        <v>423</v>
      </c>
      <c r="BS424" s="9" t="str">
        <f ca="1">VLOOKUP(BR424,$O$3:$R$568,4,FALSE)</f>
        <v>Control Lycanthropy</v>
      </c>
      <c r="BT424" s="7" t="str">
        <f ca="1">VLOOKUP(BS424,$R$3:$V$568,5,FALSE)</f>
        <v>3 / 5</v>
      </c>
      <c r="BU424" s="7">
        <f ca="1">VLOOKUP(BT424,Charts!$BT$2:$BV$14,3,FALSE)</f>
        <v>0.61538461538461542</v>
      </c>
      <c r="BV424" s="7" t="str">
        <f t="shared" ca="1" si="1988"/>
        <v>3</v>
      </c>
      <c r="BW424" s="7" t="str">
        <f t="shared" ca="1" si="1989"/>
        <v>5</v>
      </c>
      <c r="BY424" s="7">
        <f t="shared" ca="1" si="1990"/>
        <v>0.34469285038524589</v>
      </c>
      <c r="BZ424" s="7">
        <f t="shared" ca="1" si="1991"/>
        <v>0.27069176499936953</v>
      </c>
      <c r="CA424" s="7">
        <f t="shared" ca="1" si="1992"/>
        <v>1</v>
      </c>
      <c r="CB424" s="7" t="str">
        <f t="shared" ca="1" si="1993"/>
        <v>3</v>
      </c>
      <c r="CC424" s="7" t="str">
        <f ca="1">IFERROR(IF(CC423+CB424&gt;CD$4,CC423,CC423+CB424),"")</f>
        <v/>
      </c>
      <c r="CD424" s="7">
        <f t="shared" ca="1" si="2197"/>
        <v>0</v>
      </c>
      <c r="CE424" s="7">
        <f t="shared" ca="1" si="1994"/>
        <v>0.87780460370048952</v>
      </c>
      <c r="CF424" s="7">
        <f t="shared" ca="1" si="1995"/>
        <v>-0.2624199883158741</v>
      </c>
      <c r="CG424" s="7">
        <f t="shared" ca="1" si="1996"/>
        <v>0</v>
      </c>
      <c r="CH424" s="7">
        <f t="shared" ca="1" si="1997"/>
        <v>0</v>
      </c>
      <c r="CI424" s="7" t="str">
        <f ca="1">IFERROR(IF(CI423+CH424&gt;CJ$4,CI423,CI423+CH424),"")</f>
        <v/>
      </c>
      <c r="CJ424" s="7">
        <f t="shared" ca="1" si="2198"/>
        <v>0</v>
      </c>
      <c r="CK424" s="7">
        <f t="shared" ca="1" si="1998"/>
        <v>0.32473626370464792</v>
      </c>
      <c r="CL424" s="7">
        <f t="shared" ca="1" si="1999"/>
        <v>0.2906483516799675</v>
      </c>
      <c r="CM424" s="7">
        <f t="shared" ca="1" si="2000"/>
        <v>1</v>
      </c>
      <c r="CN424" s="7" t="str">
        <f t="shared" ca="1" si="2001"/>
        <v>3</v>
      </c>
      <c r="CO424" s="7" t="str">
        <f ca="1">IFERROR(IF(CO423+CN424&gt;CP$4,CO423,CO423+CN424),"")</f>
        <v/>
      </c>
      <c r="CP424" s="7">
        <f t="shared" ca="1" si="2199"/>
        <v>0</v>
      </c>
      <c r="CQ424" s="7">
        <f t="shared" ca="1" si="2002"/>
        <v>0.69192176758275259</v>
      </c>
      <c r="CR424" s="7">
        <f t="shared" ca="1" si="2003"/>
        <v>-7.6537152198137171E-2</v>
      </c>
      <c r="CS424" s="7">
        <f t="shared" ca="1" si="2004"/>
        <v>0</v>
      </c>
      <c r="CT424" s="7">
        <f t="shared" ca="1" si="2005"/>
        <v>0</v>
      </c>
      <c r="CU424" s="7" t="str">
        <f ca="1">IFERROR(IF(CU423+CT424&gt;CV$4,CU423,CU423+CT424),"")</f>
        <v/>
      </c>
      <c r="CV424" s="7">
        <f t="shared" ca="1" si="2200"/>
        <v>0</v>
      </c>
      <c r="CW424" s="7">
        <f t="shared" ca="1" si="2006"/>
        <v>0.3928486335897784</v>
      </c>
      <c r="CX424" s="7">
        <f t="shared" ca="1" si="2007"/>
        <v>0.22253598179483702</v>
      </c>
      <c r="CY424" s="7">
        <f t="shared" ca="1" si="2008"/>
        <v>1</v>
      </c>
      <c r="CZ424" s="7" t="str">
        <f t="shared" ca="1" si="2009"/>
        <v>3</v>
      </c>
      <c r="DA424" s="7" t="str">
        <f ca="1">IFERROR(IF(DA423+CZ424&gt;DB$4,DA423,DA423+CZ424),"")</f>
        <v/>
      </c>
      <c r="DB424" s="7">
        <f t="shared" ca="1" si="2201"/>
        <v>0</v>
      </c>
      <c r="DC424" s="7">
        <f t="shared" ca="1" si="2010"/>
        <v>0.19776548445880571</v>
      </c>
      <c r="DD424" s="7">
        <f t="shared" ca="1" si="2011"/>
        <v>0.41761913092580971</v>
      </c>
      <c r="DE424" s="7">
        <f t="shared" ca="1" si="2012"/>
        <v>1</v>
      </c>
      <c r="DF424" s="7" t="str">
        <f t="shared" ca="1" si="2013"/>
        <v>3</v>
      </c>
      <c r="DG424" s="7" t="str">
        <f ca="1">IFERROR(IF(DG423+DF424&gt;DH$4,DG423,DG423+DF424),"")</f>
        <v/>
      </c>
      <c r="DH424" s="7">
        <f t="shared" ca="1" si="2202"/>
        <v>0</v>
      </c>
      <c r="DI424" s="7">
        <f t="shared" ca="1" si="2014"/>
        <v>0.4372480298433612</v>
      </c>
      <c r="DJ424" s="7">
        <f t="shared" ca="1" si="2015"/>
        <v>0.17813658554125422</v>
      </c>
      <c r="DK424" s="7">
        <f t="shared" ca="1" si="2016"/>
        <v>1</v>
      </c>
      <c r="DL424" s="7" t="str">
        <f t="shared" ca="1" si="2017"/>
        <v>3</v>
      </c>
      <c r="DM424" s="7" t="str">
        <f ca="1">IFERROR(IF(DM423+DL424&gt;DN$4,DM423,DM423+DL424),"")</f>
        <v/>
      </c>
      <c r="DN424" s="7">
        <f t="shared" ca="1" si="2203"/>
        <v>0</v>
      </c>
      <c r="DO424" s="7">
        <f t="shared" ca="1" si="2018"/>
        <v>0.40656925385771281</v>
      </c>
      <c r="DP424" s="7">
        <f t="shared" ca="1" si="2019"/>
        <v>0.20881536152690261</v>
      </c>
      <c r="DQ424" s="7">
        <f t="shared" ca="1" si="2020"/>
        <v>1</v>
      </c>
      <c r="DR424" s="7" t="str">
        <f t="shared" ca="1" si="2021"/>
        <v>3</v>
      </c>
      <c r="DS424" s="7" t="str">
        <f ca="1">IFERROR(IF(DS423+DR424&gt;DT$4,DS423,DS423+DR424),"")</f>
        <v/>
      </c>
      <c r="DT424" s="7">
        <f t="shared" ca="1" si="2204"/>
        <v>0</v>
      </c>
      <c r="DU424" s="7">
        <f t="shared" ca="1" si="2022"/>
        <v>0.29365280400456584</v>
      </c>
      <c r="DV424" s="7">
        <f t="shared" ca="1" si="2023"/>
        <v>0.32173181138004958</v>
      </c>
      <c r="DW424" s="7">
        <f t="shared" ca="1" si="2024"/>
        <v>1</v>
      </c>
      <c r="DX424" s="7" t="str">
        <f t="shared" ca="1" si="2025"/>
        <v>3</v>
      </c>
      <c r="DY424" s="7" t="str">
        <f ca="1">IFERROR(IF(DY423+DX424&gt;DZ$4,DY423,DY423+DX424),"")</f>
        <v/>
      </c>
      <c r="DZ424" s="7">
        <f t="shared" ca="1" si="2205"/>
        <v>0</v>
      </c>
      <c r="EA424" s="7">
        <f t="shared" ca="1" si="2026"/>
        <v>4.9942168564323541E-2</v>
      </c>
      <c r="EB424" s="7">
        <f t="shared" ca="1" si="2027"/>
        <v>0.56544244682029188</v>
      </c>
      <c r="EC424" s="7">
        <f t="shared" ca="1" si="2028"/>
        <v>1</v>
      </c>
      <c r="ED424" s="7" t="str">
        <f t="shared" ca="1" si="2029"/>
        <v>3</v>
      </c>
      <c r="EE424" s="7" t="str">
        <f ca="1">IFERROR(IF(EE423+ED424&gt;EF$4,EE423,EE423+ED424),"")</f>
        <v/>
      </c>
      <c r="EF424" s="7">
        <f t="shared" ca="1" si="2206"/>
        <v>0</v>
      </c>
      <c r="EG424" s="7">
        <f t="shared" ca="1" si="2030"/>
        <v>0.75956415707938929</v>
      </c>
      <c r="EH424" s="7">
        <f t="shared" ca="1" si="2031"/>
        <v>-0.14417954169477387</v>
      </c>
      <c r="EI424" s="7">
        <f t="shared" ca="1" si="2032"/>
        <v>0</v>
      </c>
      <c r="EJ424" s="7">
        <f t="shared" ca="1" si="2033"/>
        <v>0</v>
      </c>
      <c r="EK424" s="7" t="str">
        <f ca="1">IFERROR(IF(EK423+EJ424&gt;EL$4,EK423,EK423+EJ424),"")</f>
        <v/>
      </c>
      <c r="EL424" s="7">
        <f t="shared" ca="1" si="2207"/>
        <v>0</v>
      </c>
      <c r="EM424" s="7">
        <f t="shared" ca="1" si="2034"/>
        <v>4.3516935376199384E-2</v>
      </c>
      <c r="EN424" s="7">
        <f t="shared" ca="1" si="2035"/>
        <v>0.57186768000841603</v>
      </c>
      <c r="EO424" s="7">
        <f t="shared" ca="1" si="2036"/>
        <v>1</v>
      </c>
      <c r="EP424" s="7" t="str">
        <f t="shared" ca="1" si="2037"/>
        <v>3</v>
      </c>
      <c r="EQ424" s="7" t="str">
        <f ca="1">IFERROR(IF(EQ423+EP424&gt;ER$4,EQ423,EQ423+EP424),"")</f>
        <v/>
      </c>
      <c r="ER424" s="7">
        <f t="shared" ca="1" si="2208"/>
        <v>0</v>
      </c>
      <c r="ES424" s="7">
        <f t="shared" ca="1" si="2038"/>
        <v>0.71481850114198997</v>
      </c>
      <c r="ET424" s="7">
        <f t="shared" ca="1" si="2039"/>
        <v>-9.9433885757374552E-2</v>
      </c>
      <c r="EU424" s="7">
        <f t="shared" ca="1" si="2040"/>
        <v>0</v>
      </c>
      <c r="EV424" s="7">
        <f t="shared" ca="1" si="2041"/>
        <v>0</v>
      </c>
      <c r="EW424" s="7" t="str">
        <f ca="1">IFERROR(IF(EW423+EV424&gt;EX$4,EW423,EW423+EV424),"")</f>
        <v/>
      </c>
      <c r="EX424" s="7">
        <f t="shared" ca="1" si="2209"/>
        <v>0</v>
      </c>
      <c r="EY424" s="7">
        <f t="shared" ca="1" si="2042"/>
        <v>0.2796694480327836</v>
      </c>
      <c r="EZ424" s="7">
        <f t="shared" ca="1" si="2043"/>
        <v>0.33571516735183182</v>
      </c>
      <c r="FA424" s="7">
        <f t="shared" ca="1" si="2044"/>
        <v>1</v>
      </c>
      <c r="FB424" s="7" t="str">
        <f t="shared" ca="1" si="2045"/>
        <v>3</v>
      </c>
      <c r="FC424" s="7" t="str">
        <f ca="1">IFERROR(IF(FC423+FB424&gt;FD$4,FC423,FC423+FB424),"")</f>
        <v/>
      </c>
      <c r="FD424" s="7">
        <f t="shared" ca="1" si="2210"/>
        <v>0</v>
      </c>
      <c r="FE424" s="7">
        <f t="shared" ca="1" si="2046"/>
        <v>0.2111536569616439</v>
      </c>
      <c r="FF424" s="7">
        <f t="shared" ca="1" si="2047"/>
        <v>0.40423095842297152</v>
      </c>
      <c r="FG424" s="7">
        <f t="shared" ca="1" si="2048"/>
        <v>1</v>
      </c>
      <c r="FH424" s="7" t="str">
        <f t="shared" ca="1" si="2049"/>
        <v>3</v>
      </c>
      <c r="FI424" s="7" t="str">
        <f ca="1">IFERROR(IF(FI423+FH424&gt;FJ$4,FI423,FI423+FH424),"")</f>
        <v/>
      </c>
      <c r="FJ424" s="7">
        <f t="shared" ca="1" si="2211"/>
        <v>0</v>
      </c>
      <c r="FK424" s="7">
        <f t="shared" ca="1" si="2050"/>
        <v>0.6505073020947002</v>
      </c>
      <c r="FL424" s="7">
        <f t="shared" ca="1" si="2051"/>
        <v>-3.5122686710084783E-2</v>
      </c>
      <c r="FM424" s="7">
        <f t="shared" ca="1" si="2052"/>
        <v>0</v>
      </c>
      <c r="FN424" s="7">
        <f t="shared" ca="1" si="2053"/>
        <v>0</v>
      </c>
      <c r="FO424" s="7" t="str">
        <f ca="1">IFERROR(IF(FO423+FN424&gt;FP$4,FO423,FO423+FN424),"")</f>
        <v/>
      </c>
      <c r="FP424" s="7">
        <f t="shared" ca="1" si="2212"/>
        <v>0</v>
      </c>
      <c r="FQ424" s="7">
        <f t="shared" ca="1" si="2054"/>
        <v>0.13234463095518956</v>
      </c>
      <c r="FR424" s="7">
        <f t="shared" ca="1" si="2055"/>
        <v>0.48303998442942586</v>
      </c>
      <c r="FS424" s="7">
        <f t="shared" ca="1" si="2056"/>
        <v>1</v>
      </c>
      <c r="FT424" s="7" t="str">
        <f t="shared" ca="1" si="2057"/>
        <v>3</v>
      </c>
      <c r="FU424" s="7" t="str">
        <f ca="1">IFERROR(IF(FU423+FT424&gt;FV$4,FU423,FU423+FT424),"")</f>
        <v/>
      </c>
      <c r="FV424" s="7">
        <f t="shared" ca="1" si="2213"/>
        <v>0</v>
      </c>
      <c r="FW424" s="7">
        <f t="shared" ca="1" si="2058"/>
        <v>0.53842345944503334</v>
      </c>
      <c r="FX424" s="7">
        <f t="shared" ca="1" si="2059"/>
        <v>7.6961155939582082E-2</v>
      </c>
      <c r="FY424" s="7">
        <f t="shared" ca="1" si="2060"/>
        <v>1</v>
      </c>
      <c r="FZ424" s="7" t="str">
        <f t="shared" ca="1" si="2061"/>
        <v>3</v>
      </c>
      <c r="GA424" s="7" t="str">
        <f ca="1">IFERROR(IF(GA423+FZ424&gt;GB$4,GA423,GA423+FZ424),"")</f>
        <v/>
      </c>
      <c r="GB424" s="7">
        <f t="shared" ca="1" si="2214"/>
        <v>0</v>
      </c>
      <c r="GC424" s="7">
        <f t="shared" ca="1" si="2062"/>
        <v>0.82688444906414404</v>
      </c>
      <c r="GD424" s="7">
        <f t="shared" ca="1" si="2063"/>
        <v>-0.21149983367952863</v>
      </c>
      <c r="GE424" s="7">
        <f t="shared" ca="1" si="2064"/>
        <v>0</v>
      </c>
      <c r="GF424" s="7">
        <f t="shared" ca="1" si="2065"/>
        <v>0</v>
      </c>
      <c r="GG424" s="7" t="str">
        <f ca="1">IFERROR(IF(GG423+GF424&gt;GH$4,GG423,GG423+GF424),"")</f>
        <v/>
      </c>
      <c r="GH424" s="7">
        <f t="shared" ca="1" si="2215"/>
        <v>0</v>
      </c>
      <c r="GI424" s="7">
        <f t="shared" ca="1" si="2066"/>
        <v>0.66040290218032949</v>
      </c>
      <c r="GJ424" s="7">
        <f t="shared" ca="1" si="2067"/>
        <v>-4.5018286795714069E-2</v>
      </c>
      <c r="GK424" s="7">
        <f t="shared" ca="1" si="2068"/>
        <v>0</v>
      </c>
      <c r="GL424" s="7">
        <f t="shared" ca="1" si="2069"/>
        <v>0</v>
      </c>
      <c r="GM424" s="7" t="str">
        <f ca="1">IFERROR(IF(GM423+GL424&gt;GN$4,GM423,GM423+GL424),"")</f>
        <v/>
      </c>
      <c r="GN424" s="7">
        <f t="shared" ca="1" si="2216"/>
        <v>0</v>
      </c>
      <c r="GO424" s="7">
        <f t="shared" ca="1" si="2070"/>
        <v>0.99154590939169041</v>
      </c>
      <c r="GP424" s="7">
        <f t="shared" ca="1" si="2071"/>
        <v>-0.37616129400707499</v>
      </c>
      <c r="GQ424" s="7">
        <f t="shared" ca="1" si="2072"/>
        <v>0</v>
      </c>
      <c r="GR424" s="7">
        <f t="shared" ca="1" si="2073"/>
        <v>0</v>
      </c>
      <c r="GS424" s="7" t="str">
        <f ca="1">IFERROR(IF(GS423+GR424&gt;GT$4,GS423,GS423+GR424),"")</f>
        <v/>
      </c>
      <c r="GT424" s="7">
        <f t="shared" ca="1" si="2217"/>
        <v>0</v>
      </c>
      <c r="GU424" s="7">
        <f t="shared" ca="1" si="2074"/>
        <v>0.73018186431603793</v>
      </c>
      <c r="GV424" s="7">
        <f t="shared" ca="1" si="2075"/>
        <v>-0.11479724893142251</v>
      </c>
      <c r="GW424" s="7">
        <f t="shared" ca="1" si="2076"/>
        <v>0</v>
      </c>
      <c r="GX424" s="7">
        <f t="shared" ca="1" si="2077"/>
        <v>0</v>
      </c>
      <c r="GY424" s="7" t="str">
        <f ca="1">IFERROR(IF(GY423+GX424&gt;GZ$4,GY423,GY423+GX424),"")</f>
        <v/>
      </c>
      <c r="GZ424" s="7">
        <f t="shared" ca="1" si="2218"/>
        <v>0</v>
      </c>
      <c r="HA424" s="7">
        <f t="shared" ca="1" si="2078"/>
        <v>0.93933189265353134</v>
      </c>
      <c r="HB424" s="7">
        <f t="shared" ca="1" si="2079"/>
        <v>-0.32394727726891592</v>
      </c>
      <c r="HC424" s="7">
        <f t="shared" ca="1" si="2080"/>
        <v>0</v>
      </c>
      <c r="HD424" s="7">
        <f t="shared" ca="1" si="2081"/>
        <v>0</v>
      </c>
      <c r="HE424" s="7" t="str">
        <f ca="1">IFERROR(IF(HE423+HD424&gt;HF$4,HE423,HE423+HD424),"")</f>
        <v/>
      </c>
      <c r="HF424" s="7">
        <f t="shared" ca="1" si="2219"/>
        <v>0</v>
      </c>
      <c r="HG424" s="7">
        <f t="shared" ca="1" si="2082"/>
        <v>0.24829620370385674</v>
      </c>
      <c r="HH424" s="7">
        <f t="shared" ca="1" si="2083"/>
        <v>0.36708841168075868</v>
      </c>
      <c r="HI424" s="7">
        <f t="shared" ca="1" si="2084"/>
        <v>1</v>
      </c>
      <c r="HJ424" s="7" t="str">
        <f t="shared" ca="1" si="2085"/>
        <v>3</v>
      </c>
      <c r="HK424" s="7" t="str">
        <f ca="1">IFERROR(IF(HK423+HJ424&gt;HL$4,HK423,HK423+HJ424),"")</f>
        <v/>
      </c>
      <c r="HL424" s="7">
        <f t="shared" ca="1" si="2220"/>
        <v>0</v>
      </c>
      <c r="HM424" s="7">
        <f t="shared" ca="1" si="2086"/>
        <v>0.83619431374162123</v>
      </c>
      <c r="HN424" s="7">
        <f t="shared" ca="1" si="2087"/>
        <v>-0.22080969835700581</v>
      </c>
      <c r="HO424" s="7">
        <f t="shared" ca="1" si="2088"/>
        <v>0</v>
      </c>
      <c r="HP424" s="7">
        <f t="shared" ca="1" si="2089"/>
        <v>0</v>
      </c>
      <c r="HQ424" s="7" t="str">
        <f ca="1">IFERROR(IF(HQ423+HP424&gt;HR$4,HQ423,HQ423+HP424),"")</f>
        <v/>
      </c>
      <c r="HR424" s="7">
        <f t="shared" ca="1" si="2221"/>
        <v>0</v>
      </c>
      <c r="HS424" s="7">
        <f t="shared" ca="1" si="2090"/>
        <v>4.7115032378102217E-2</v>
      </c>
      <c r="HT424" s="7">
        <f t="shared" ca="1" si="2091"/>
        <v>0.5682695830065132</v>
      </c>
      <c r="HU424" s="7">
        <f t="shared" ca="1" si="2092"/>
        <v>1</v>
      </c>
      <c r="HV424" s="7" t="str">
        <f t="shared" ca="1" si="2093"/>
        <v>3</v>
      </c>
      <c r="HW424" s="7" t="str">
        <f ca="1">IFERROR(IF(HW423+HV424&gt;HX$4,HW423,HW423+HV424),"")</f>
        <v/>
      </c>
      <c r="HX424" s="7">
        <f t="shared" ca="1" si="2222"/>
        <v>0</v>
      </c>
      <c r="HY424" s="7">
        <f t="shared" ca="1" si="2094"/>
        <v>3.1231239702277369E-3</v>
      </c>
      <c r="HZ424" s="7">
        <f t="shared" ca="1" si="2095"/>
        <v>0.61226149141438768</v>
      </c>
      <c r="IA424" s="7">
        <f t="shared" ca="1" si="2096"/>
        <v>1</v>
      </c>
      <c r="IB424" s="7" t="str">
        <f t="shared" ca="1" si="2097"/>
        <v>3</v>
      </c>
      <c r="IC424" s="7" t="str">
        <f ca="1">IFERROR(IF(IC423+IB424&gt;ID$4,IC423,IC423+IB424),"")</f>
        <v/>
      </c>
      <c r="ID424" s="7">
        <f t="shared" ca="1" si="2223"/>
        <v>0</v>
      </c>
      <c r="IE424" s="7">
        <f t="shared" ca="1" si="2098"/>
        <v>0.76773027805550387</v>
      </c>
      <c r="IF424" s="7">
        <f t="shared" ca="1" si="2099"/>
        <v>-0.15234566267088845</v>
      </c>
      <c r="IG424" s="7">
        <f t="shared" ca="1" si="2100"/>
        <v>0</v>
      </c>
      <c r="IH424" s="7">
        <f t="shared" ca="1" si="2101"/>
        <v>0</v>
      </c>
      <c r="II424" s="7" t="str">
        <f ca="1">IFERROR(IF(II423+IH424&gt;IJ$4,II423,II423+IH424),"")</f>
        <v/>
      </c>
      <c r="IJ424" s="7">
        <f t="shared" ca="1" si="2224"/>
        <v>0</v>
      </c>
      <c r="IK424" s="7">
        <f t="shared" ca="1" si="2102"/>
        <v>2.6587383499447337E-2</v>
      </c>
      <c r="IL424" s="7">
        <f t="shared" ca="1" si="2103"/>
        <v>0.58879723188516808</v>
      </c>
      <c r="IM424" s="7">
        <f t="shared" ca="1" si="2104"/>
        <v>1</v>
      </c>
      <c r="IN424" s="7" t="str">
        <f t="shared" ca="1" si="2105"/>
        <v>3</v>
      </c>
      <c r="IO424" s="7" t="str">
        <f ca="1">IFERROR(IF(IO423+IN424&gt;IP$4,IO423,IO423+IN424),"")</f>
        <v/>
      </c>
      <c r="IP424" s="7">
        <f t="shared" ca="1" si="2225"/>
        <v>0</v>
      </c>
      <c r="IQ424" s="7">
        <f t="shared" ca="1" si="2106"/>
        <v>7.4533486222083334E-2</v>
      </c>
      <c r="IR424" s="7">
        <f t="shared" ca="1" si="2107"/>
        <v>0.54085112916253208</v>
      </c>
      <c r="IS424" s="7">
        <f t="shared" ca="1" si="2108"/>
        <v>1</v>
      </c>
      <c r="IT424" s="7" t="str">
        <f t="shared" ca="1" si="2109"/>
        <v>3</v>
      </c>
      <c r="IU424" s="7" t="str">
        <f ca="1">IFERROR(IF(IU423+IT424&gt;IV$4,IU423,IU423+IT424),"")</f>
        <v/>
      </c>
      <c r="IV424" s="7">
        <f t="shared" ca="1" si="2226"/>
        <v>0</v>
      </c>
      <c r="IW424" s="7">
        <f t="shared" ca="1" si="2110"/>
        <v>0.14053280085391173</v>
      </c>
      <c r="IX424" s="7">
        <f t="shared" ca="1" si="2111"/>
        <v>0.47485181453070369</v>
      </c>
      <c r="IY424" s="7">
        <f t="shared" ca="1" si="2112"/>
        <v>1</v>
      </c>
      <c r="IZ424" s="7" t="str">
        <f t="shared" ca="1" si="2113"/>
        <v>3</v>
      </c>
      <c r="JA424" s="7" t="str">
        <f ca="1">IFERROR(IF(JA423+IZ424&gt;JB$4,JA423,JA423+IZ424),"")</f>
        <v/>
      </c>
      <c r="JB424" s="7">
        <f t="shared" ca="1" si="2227"/>
        <v>0</v>
      </c>
      <c r="JC424" s="7">
        <f t="shared" ca="1" si="2114"/>
        <v>7.3708906331808599E-2</v>
      </c>
      <c r="JD424" s="7">
        <f t="shared" ca="1" si="2115"/>
        <v>0.54167570905280682</v>
      </c>
      <c r="JE424" s="7">
        <f t="shared" ca="1" si="2116"/>
        <v>1</v>
      </c>
      <c r="JF424" s="7" t="str">
        <f t="shared" ca="1" si="2117"/>
        <v>3</v>
      </c>
      <c r="JG424" s="7" t="str">
        <f ca="1">IFERROR(IF(JG423+JF424&gt;JH$4,JG423,JG423+JF424),"")</f>
        <v/>
      </c>
      <c r="JH424" s="7">
        <f t="shared" ca="1" si="2228"/>
        <v>0</v>
      </c>
      <c r="JI424" s="7">
        <f t="shared" ca="1" si="2118"/>
        <v>0.31228515520355271</v>
      </c>
      <c r="JJ424" s="7">
        <f t="shared" ca="1" si="2119"/>
        <v>0.30309946018106271</v>
      </c>
      <c r="JK424" s="7">
        <f t="shared" ca="1" si="2120"/>
        <v>1</v>
      </c>
      <c r="JL424" s="7" t="str">
        <f t="shared" ca="1" si="2121"/>
        <v>3</v>
      </c>
      <c r="JM424" s="7" t="str">
        <f ca="1">IFERROR(IF(JM423+JL424&gt;JN$4,JM423,JM423+JL424),"")</f>
        <v/>
      </c>
      <c r="JN424" s="7">
        <f t="shared" ca="1" si="2229"/>
        <v>0</v>
      </c>
      <c r="JO424" s="7">
        <f t="shared" ca="1" si="2122"/>
        <v>0.71481571915951592</v>
      </c>
      <c r="JP424" s="7">
        <f t="shared" ca="1" si="2123"/>
        <v>-9.9431103774900498E-2</v>
      </c>
      <c r="JQ424" s="7">
        <f t="shared" ca="1" si="2124"/>
        <v>0</v>
      </c>
      <c r="JR424" s="7">
        <f t="shared" ca="1" si="2125"/>
        <v>0</v>
      </c>
      <c r="JS424" s="7" t="str">
        <f ca="1">IFERROR(IF(JS423+JR424&gt;JT$4,JS423,JS423+JR424),"")</f>
        <v/>
      </c>
      <c r="JT424" s="7">
        <f t="shared" ca="1" si="2230"/>
        <v>0</v>
      </c>
      <c r="JU424" s="7">
        <f t="shared" ca="1" si="2126"/>
        <v>0.83111187343325388</v>
      </c>
      <c r="JV424" s="7">
        <f t="shared" ca="1" si="2127"/>
        <v>-0.21572725804863846</v>
      </c>
      <c r="JW424" s="7">
        <f t="shared" ca="1" si="2128"/>
        <v>0</v>
      </c>
      <c r="JX424" s="7">
        <f t="shared" ca="1" si="2129"/>
        <v>0</v>
      </c>
      <c r="JY424" s="7" t="str">
        <f ca="1">IFERROR(IF(JY423+JX424&gt;JZ$4,JY423,JY423+JX424),"")</f>
        <v/>
      </c>
      <c r="JZ424" s="7">
        <f t="shared" ca="1" si="2231"/>
        <v>0</v>
      </c>
      <c r="KA424" s="7">
        <f t="shared" ca="1" si="2130"/>
        <v>0.62332519678637055</v>
      </c>
      <c r="KB424" s="7">
        <f t="shared" ca="1" si="2131"/>
        <v>-7.9405814017551313E-3</v>
      </c>
      <c r="KC424" s="7">
        <f t="shared" ca="1" si="2132"/>
        <v>0</v>
      </c>
      <c r="KD424" s="7">
        <f t="shared" ca="1" si="2133"/>
        <v>0</v>
      </c>
      <c r="KE424" s="7" t="str">
        <f ca="1">IFERROR(IF(KE423+KD424&gt;KF$4,KE423,KE423+KD424),"")</f>
        <v/>
      </c>
      <c r="KF424" s="7">
        <f t="shared" ca="1" si="2232"/>
        <v>0</v>
      </c>
      <c r="KG424" s="7">
        <f t="shared" ca="1" si="2134"/>
        <v>0.36588952322009127</v>
      </c>
      <c r="KH424" s="7">
        <f t="shared" ca="1" si="2135"/>
        <v>0.24949509216452415</v>
      </c>
      <c r="KI424" s="7">
        <f t="shared" ca="1" si="2136"/>
        <v>1</v>
      </c>
      <c r="KJ424" s="7" t="str">
        <f t="shared" ca="1" si="2137"/>
        <v>3</v>
      </c>
      <c r="KK424" s="7" t="str">
        <f ca="1">IFERROR(IF(KK423+KJ424&gt;KL$4,KK423,KK423+KJ424),"")</f>
        <v/>
      </c>
      <c r="KL424" s="7">
        <f t="shared" ca="1" si="2233"/>
        <v>0</v>
      </c>
      <c r="KM424" s="7">
        <f t="shared" ca="1" si="2138"/>
        <v>0.5477257083346414</v>
      </c>
      <c r="KN424" s="7">
        <f t="shared" ca="1" si="2139"/>
        <v>6.7658907049974015E-2</v>
      </c>
      <c r="KO424" s="7">
        <f t="shared" ca="1" si="2140"/>
        <v>1</v>
      </c>
      <c r="KP424" s="7" t="str">
        <f t="shared" ca="1" si="2141"/>
        <v>3</v>
      </c>
      <c r="KQ424" s="7" t="str">
        <f ca="1">IFERROR(IF(KQ423+KP424&gt;KR$4,KQ423,KQ423+KP424),"")</f>
        <v/>
      </c>
      <c r="KR424" s="7">
        <f t="shared" ca="1" si="2234"/>
        <v>0</v>
      </c>
      <c r="KS424" s="7">
        <f t="shared" ca="1" si="2142"/>
        <v>0.78146819150540403</v>
      </c>
      <c r="KT424" s="7">
        <f t="shared" ca="1" si="2143"/>
        <v>-0.16608357612078861</v>
      </c>
      <c r="KU424" s="7">
        <f t="shared" ca="1" si="2144"/>
        <v>0</v>
      </c>
      <c r="KV424" s="7">
        <f t="shared" ca="1" si="2145"/>
        <v>0</v>
      </c>
      <c r="KW424" s="7" t="str">
        <f ca="1">IFERROR(IF(KW423+KV424&gt;KX$4,KW423,KW423+KV424),"")</f>
        <v/>
      </c>
      <c r="KX424" s="7">
        <f t="shared" ca="1" si="2235"/>
        <v>0</v>
      </c>
      <c r="KY424" s="7">
        <f t="shared" ca="1" si="2146"/>
        <v>0.55430712858318387</v>
      </c>
      <c r="KZ424" s="7">
        <f t="shared" ca="1" si="2147"/>
        <v>6.1077486801431546E-2</v>
      </c>
      <c r="LA424" s="7">
        <f t="shared" ca="1" si="2148"/>
        <v>1</v>
      </c>
      <c r="LB424" s="7" t="str">
        <f t="shared" ca="1" si="2149"/>
        <v>3</v>
      </c>
      <c r="LC424" s="7" t="str">
        <f ca="1">IFERROR(IF(LC423+LB424&gt;LD$4,LC423,LC423+LB424),"")</f>
        <v/>
      </c>
      <c r="LD424" s="7">
        <f t="shared" ca="1" si="2236"/>
        <v>0</v>
      </c>
      <c r="LE424" s="7">
        <f t="shared" ca="1" si="2150"/>
        <v>0.10734955494390097</v>
      </c>
      <c r="LF424" s="7">
        <f t="shared" ca="1" si="2151"/>
        <v>0.50803506044071445</v>
      </c>
      <c r="LG424" s="7">
        <f t="shared" ca="1" si="2152"/>
        <v>1</v>
      </c>
      <c r="LH424" s="7" t="str">
        <f t="shared" ca="1" si="2153"/>
        <v>3</v>
      </c>
      <c r="LI424" s="7" t="str">
        <f ca="1">IFERROR(IF(LI423+LH424&gt;LJ$4,LI423,LI423+LH424),"")</f>
        <v/>
      </c>
      <c r="LJ424" s="7">
        <f t="shared" ca="1" si="2237"/>
        <v>0</v>
      </c>
      <c r="LK424" s="7">
        <f t="shared" ca="1" si="2154"/>
        <v>0.60373144776495713</v>
      </c>
      <c r="LL424" s="7">
        <f t="shared" ca="1" si="2155"/>
        <v>1.1653167619658289E-2</v>
      </c>
      <c r="LM424" s="7">
        <f t="shared" ca="1" si="2156"/>
        <v>1</v>
      </c>
      <c r="LN424" s="7" t="str">
        <f t="shared" ca="1" si="2157"/>
        <v>3</v>
      </c>
      <c r="LO424" s="7" t="str">
        <f ca="1">IFERROR(IF(LO423+LN424&gt;LP$4,LO423,LO423+LN424),"")</f>
        <v/>
      </c>
      <c r="LP424" s="7">
        <f t="shared" ca="1" si="2238"/>
        <v>0</v>
      </c>
      <c r="LQ424" s="7">
        <f t="shared" ca="1" si="2158"/>
        <v>0.34370216704493217</v>
      </c>
      <c r="LR424" s="7">
        <f t="shared" ca="1" si="2159"/>
        <v>0.27168244833968325</v>
      </c>
      <c r="LS424" s="7">
        <f t="shared" ca="1" si="2160"/>
        <v>1</v>
      </c>
      <c r="LT424" s="7" t="str">
        <f t="shared" ca="1" si="2161"/>
        <v>3</v>
      </c>
      <c r="LU424" s="7" t="str">
        <f ca="1">IFERROR(IF(LU423+LT424&gt;LV$4,LU423,LU423+LT424),"")</f>
        <v/>
      </c>
      <c r="LV424" s="7">
        <f t="shared" ca="1" si="2239"/>
        <v>0</v>
      </c>
      <c r="LW424" s="7">
        <f t="shared" ca="1" si="2162"/>
        <v>0.86656966302431027</v>
      </c>
      <c r="LX424" s="7">
        <f t="shared" ca="1" si="2163"/>
        <v>-0.25118504763969485</v>
      </c>
      <c r="LY424" s="7">
        <f t="shared" ca="1" si="2164"/>
        <v>0</v>
      </c>
      <c r="LZ424" s="7">
        <f t="shared" ca="1" si="2165"/>
        <v>0</v>
      </c>
      <c r="MA424" s="7" t="str">
        <f ca="1">IFERROR(IF(MA423+LZ424&gt;MB$4,MA423,MA423+LZ424),"")</f>
        <v/>
      </c>
      <c r="MB424" s="7">
        <f t="shared" ca="1" si="2240"/>
        <v>0</v>
      </c>
      <c r="MC424" s="7">
        <f t="shared" ca="1" si="2166"/>
        <v>0.2645245417959059</v>
      </c>
      <c r="MD424" s="7">
        <f t="shared" ca="1" si="2167"/>
        <v>0.35086007358870952</v>
      </c>
      <c r="ME424" s="7">
        <f t="shared" ca="1" si="2168"/>
        <v>1</v>
      </c>
      <c r="MF424" s="7" t="str">
        <f t="shared" ca="1" si="2169"/>
        <v>3</v>
      </c>
      <c r="MG424" s="7" t="str">
        <f ca="1">IFERROR(IF(MG423+MF424&gt;MH$4,MG423,MG423+MF424),"")</f>
        <v/>
      </c>
      <c r="MH424" s="7">
        <f t="shared" ca="1" si="2241"/>
        <v>0</v>
      </c>
      <c r="MI424" s="7">
        <f t="shared" ca="1" si="2170"/>
        <v>0.28868858648620188</v>
      </c>
      <c r="MJ424" s="7">
        <f t="shared" ca="1" si="2171"/>
        <v>0.32669602889841354</v>
      </c>
      <c r="MK424" s="7">
        <f t="shared" ca="1" si="2172"/>
        <v>1</v>
      </c>
      <c r="ML424" s="7" t="str">
        <f t="shared" ca="1" si="2173"/>
        <v>3</v>
      </c>
      <c r="MM424" s="7" t="str">
        <f ca="1">IFERROR(IF(MM423+ML424&gt;MN$4,MM423,MM423+ML424),"")</f>
        <v/>
      </c>
      <c r="MN424" s="7">
        <f t="shared" ca="1" si="2242"/>
        <v>0</v>
      </c>
      <c r="MO424" s="7">
        <f t="shared" ca="1" si="2174"/>
        <v>0.21166131614724037</v>
      </c>
      <c r="MP424" s="7">
        <f t="shared" ca="1" si="2175"/>
        <v>0.40372329923737504</v>
      </c>
      <c r="MQ424" s="7">
        <f t="shared" ca="1" si="2176"/>
        <v>1</v>
      </c>
      <c r="MR424" s="7" t="str">
        <f t="shared" ca="1" si="2177"/>
        <v>3</v>
      </c>
      <c r="MS424" s="7" t="str">
        <f ca="1">IFERROR(IF(MS423+MR424&gt;MT$4,MS423,MS423+MR424),"")</f>
        <v/>
      </c>
      <c r="MT424" s="7">
        <f t="shared" ca="1" si="2243"/>
        <v>0</v>
      </c>
      <c r="MU424" s="7">
        <f t="shared" ca="1" si="2178"/>
        <v>0.67346751211258082</v>
      </c>
      <c r="MV424" s="7">
        <f t="shared" ca="1" si="2179"/>
        <v>-5.8082896727965405E-2</v>
      </c>
      <c r="MW424" s="7">
        <f t="shared" ca="1" si="2180"/>
        <v>0</v>
      </c>
      <c r="MX424" s="7">
        <f t="shared" ca="1" si="2181"/>
        <v>0</v>
      </c>
      <c r="MY424" s="7" t="str">
        <f ca="1">IFERROR(IF(MY423+MX424&gt;MZ$4,MY423,MY423+MX424),"")</f>
        <v/>
      </c>
      <c r="MZ424" s="7">
        <f t="shared" ca="1" si="2244"/>
        <v>0</v>
      </c>
      <c r="NA424" s="7">
        <f t="shared" ca="1" si="2182"/>
        <v>0.17144714925201554</v>
      </c>
      <c r="NB424" s="7">
        <f t="shared" ca="1" si="2183"/>
        <v>0.44393746613259988</v>
      </c>
      <c r="NC424" s="7">
        <f t="shared" ca="1" si="2184"/>
        <v>1</v>
      </c>
      <c r="ND424" s="7" t="str">
        <f t="shared" ca="1" si="2185"/>
        <v>3</v>
      </c>
      <c r="NE424" s="7" t="str">
        <f ca="1">IFERROR(IF(NE423+ND424&gt;NF$4,NE423,NE423+ND424),"")</f>
        <v/>
      </c>
      <c r="NF424" s="7">
        <f t="shared" ca="1" si="2245"/>
        <v>0</v>
      </c>
      <c r="NG424" s="7">
        <f t="shared" ca="1" si="2186"/>
        <v>0.66636630469988722</v>
      </c>
      <c r="NH424" s="7">
        <f t="shared" ca="1" si="2187"/>
        <v>-5.0981689315271805E-2</v>
      </c>
      <c r="NI424" s="7">
        <f t="shared" ca="1" si="2188"/>
        <v>0</v>
      </c>
      <c r="NJ424" s="7">
        <f t="shared" ca="1" si="2189"/>
        <v>0</v>
      </c>
      <c r="NK424" s="7" t="str">
        <f ca="1">IFERROR(IF(NK423+NJ424&gt;NL$4,NK423,NK423+NJ424),"")</f>
        <v/>
      </c>
      <c r="NL424" s="7">
        <f t="shared" ca="1" si="2246"/>
        <v>0</v>
      </c>
      <c r="NM424" s="7">
        <f t="shared" ca="1" si="2190"/>
        <v>0.44125808329550342</v>
      </c>
      <c r="NN424" s="7">
        <f t="shared" ca="1" si="2191"/>
        <v>0.174126532089112</v>
      </c>
      <c r="NO424" s="7">
        <f t="shared" ca="1" si="2192"/>
        <v>1</v>
      </c>
      <c r="NP424" s="7" t="str">
        <f t="shared" ca="1" si="2193"/>
        <v>3</v>
      </c>
      <c r="NQ424" s="7" t="str">
        <f ca="1">IFERROR(IF(NQ423+NP424&gt;NR$4,NQ423,NQ423+NP424),"")</f>
        <v/>
      </c>
      <c r="NR424" s="7">
        <f t="shared" ca="1" si="2247"/>
        <v>0</v>
      </c>
      <c r="NT424">
        <v>426</v>
      </c>
      <c r="NU424" s="7" t="s">
        <v>19</v>
      </c>
      <c r="NV424" s="7" t="str">
        <f t="shared" ca="1" si="1987"/>
        <v/>
      </c>
      <c r="NW424" s="7" t="str">
        <f t="shared" ca="1" si="2194"/>
        <v/>
      </c>
      <c r="NX424" t="str">
        <f ca="1">IFERROR(VLOOKUP(NT424,$K$3:$AK$568,8,FALSE),"")</f>
        <v/>
      </c>
      <c r="NY424" t="str">
        <f ca="1">IFERROR(VLOOKUP(NT424,$K$3:$AK$568,9,FALSE),"")</f>
        <v/>
      </c>
      <c r="NZ424" s="7" t="str">
        <f ca="1">IFERROR(VLOOKUP(NT424,$K$3:$AK$568,27,FALSE),"")</f>
        <v/>
      </c>
      <c r="OB424">
        <v>426</v>
      </c>
      <c r="OC424" s="7" t="s">
        <v>19</v>
      </c>
      <c r="OD424" t="e">
        <f t="shared" ca="1" si="2248"/>
        <v>#N/A</v>
      </c>
      <c r="OE424" s="7" t="str">
        <f t="shared" ca="1" si="2249"/>
        <v/>
      </c>
      <c r="OF424" s="7" t="str">
        <f t="shared" ca="1" si="2250"/>
        <v/>
      </c>
      <c r="OG424" t="str">
        <f t="shared" ca="1" si="2251"/>
        <v/>
      </c>
      <c r="OI424">
        <v>426</v>
      </c>
      <c r="OJ424" s="7" t="s">
        <v>19</v>
      </c>
      <c r="OK424" s="7" t="str">
        <f t="shared" ca="1" si="2252"/>
        <v/>
      </c>
      <c r="OL424" s="7" t="str">
        <f t="shared" ca="1" si="2253"/>
        <v/>
      </c>
      <c r="OM424" t="str">
        <f ca="1">IFERROR(VLOOKUP(OI424,$L$3:$AK$568,7,FALSE),"")</f>
        <v/>
      </c>
      <c r="ON424" t="str">
        <f ca="1">IFERROR(VLOOKUP(OI424,$L$3:$AK$568,8,FALSE),"")</f>
        <v/>
      </c>
      <c r="OO424" s="7" t="str">
        <f ca="1">IFERROR(VLOOKUP(OI424,$L$3:$AK$568,26,FALSE),"")</f>
        <v/>
      </c>
      <c r="OQ424">
        <v>426</v>
      </c>
      <c r="OR424" s="7" t="s">
        <v>19</v>
      </c>
      <c r="OS424" t="e">
        <f t="shared" ca="1" si="2254"/>
        <v>#N/A</v>
      </c>
      <c r="OT424" s="7" t="str">
        <f t="shared" ca="1" si="2255"/>
        <v/>
      </c>
      <c r="OU424" s="7" t="str">
        <f t="shared" ca="1" si="2256"/>
        <v/>
      </c>
      <c r="OV424" t="str">
        <f t="shared" ca="1" si="2257"/>
        <v/>
      </c>
      <c r="OX424">
        <v>426</v>
      </c>
      <c r="OY424" s="7" t="s">
        <v>19</v>
      </c>
      <c r="OZ424" s="7" t="str">
        <f t="shared" ca="1" si="2258"/>
        <v/>
      </c>
      <c r="PA424" s="7" t="str">
        <f t="shared" ca="1" si="2259"/>
        <v/>
      </c>
      <c r="PB424" t="str">
        <f ca="1">IFERROR(VLOOKUP(OX424,$M$3:$AK$568,6,FALSE),"")</f>
        <v/>
      </c>
      <c r="PC424" t="str">
        <f ca="1">IFERROR(VLOOKUP(OX424,$M$3:$AK$568,7,FALSE),"")</f>
        <v/>
      </c>
      <c r="PD424" s="7" t="str">
        <f ca="1">IFERROR(VLOOKUP(OX424,$M$3:$AK$568,25,FALSE),"")</f>
        <v/>
      </c>
      <c r="PF424">
        <v>426</v>
      </c>
      <c r="PG424" s="7" t="s">
        <v>19</v>
      </c>
      <c r="PH424" t="e">
        <f t="shared" ca="1" si="2260"/>
        <v>#N/A</v>
      </c>
      <c r="PI424" s="7" t="str">
        <f t="shared" ca="1" si="2261"/>
        <v/>
      </c>
      <c r="PJ424" s="7" t="str">
        <f t="shared" ca="1" si="2262"/>
        <v/>
      </c>
      <c r="PK424" t="str">
        <f t="shared" ca="1" si="2263"/>
        <v/>
      </c>
      <c r="PM424">
        <v>426</v>
      </c>
      <c r="PN424" s="7" t="s">
        <v>19</v>
      </c>
      <c r="PO424" s="202" t="str">
        <f t="shared" ca="1" si="2264"/>
        <v/>
      </c>
      <c r="PP424" s="7" t="str">
        <f t="shared" ca="1" si="2265"/>
        <v/>
      </c>
      <c r="PQ424" t="str">
        <f ca="1">IFERROR(VLOOKUP(PM424,$G$325:$R$409,12,FALSE),"")</f>
        <v/>
      </c>
      <c r="PR424" t="e">
        <f ca="1">VLOOKUP(PM424,$G$324:$Q$409,11,FALSE)</f>
        <v>#N/A</v>
      </c>
      <c r="PS424" s="7" t="str">
        <f ca="1">VLOOKUP(PQ424,$R$325:$Y$409,8,FALSE)</f>
        <v>- -</v>
      </c>
      <c r="PT424" s="7">
        <f ca="1">ReSt</f>
        <v>-4</v>
      </c>
      <c r="PU424" s="7" t="e">
        <f t="shared" ca="1" si="2266"/>
        <v>#N/A</v>
      </c>
      <c r="PV424" s="7" t="e">
        <f t="shared" ca="1" si="2267"/>
        <v>#N/A</v>
      </c>
      <c r="PW424" s="7" t="str">
        <f ca="1">VLOOKUP(PQ424,$R$325:$AK$409,8,FALSE)</f>
        <v>- -</v>
      </c>
      <c r="PX424" s="7"/>
      <c r="PY424">
        <v>426</v>
      </c>
      <c r="PZ424" s="7" t="s">
        <v>19</v>
      </c>
      <c r="QA424" t="str">
        <f t="shared" ca="1" si="2268"/>
        <v/>
      </c>
      <c r="QB424" s="7" t="str">
        <f t="shared" ca="1" si="2269"/>
        <v/>
      </c>
      <c r="QC424" s="7" t="str">
        <f t="shared" ca="1" si="2270"/>
        <v/>
      </c>
      <c r="QD424" t="str">
        <f t="shared" ca="1" si="2271"/>
        <v/>
      </c>
      <c r="QF424">
        <v>426</v>
      </c>
      <c r="QG424" s="7" t="s">
        <v>19</v>
      </c>
      <c r="QH424" s="7" t="str">
        <f t="shared" ca="1" si="2272"/>
        <v/>
      </c>
      <c r="QI424" s="7" t="e">
        <f t="shared" ca="1" si="2273"/>
        <v>#VALUE!</v>
      </c>
      <c r="QJ424" t="e">
        <f t="shared" ca="1" si="2274"/>
        <v>#N/A</v>
      </c>
      <c r="QK424" s="7" t="e">
        <f t="shared" ca="1" si="2275"/>
        <v>#N/A</v>
      </c>
      <c r="QM424">
        <v>426</v>
      </c>
      <c r="QN424" s="7" t="s">
        <v>19</v>
      </c>
      <c r="QO424" t="str">
        <f t="shared" ca="1" si="2276"/>
        <v/>
      </c>
      <c r="QP424" s="7" t="str">
        <f t="shared" ca="1" si="2277"/>
        <v/>
      </c>
      <c r="QQ424" t="str">
        <f t="shared" ca="1" si="2278"/>
        <v/>
      </c>
    </row>
    <row r="425" spans="1:459" x14ac:dyDescent="0.25">
      <c r="A425" s="240" t="str">
        <f>IF('Character Sheet'!$B$4="Creature","N","Y")</f>
        <v>Y</v>
      </c>
      <c r="C425" s="75"/>
      <c r="D425" s="76"/>
      <c r="F425" s="75"/>
      <c r="G425" s="76"/>
      <c r="I425" s="75"/>
      <c r="J425" s="85"/>
      <c r="K425" s="85">
        <f t="shared" ca="1" si="1951"/>
        <v>7</v>
      </c>
      <c r="L425" s="85">
        <f t="shared" ca="1" si="1924"/>
        <v>7</v>
      </c>
      <c r="M425" s="70">
        <f t="shared" ca="1" si="2288"/>
        <v>18</v>
      </c>
      <c r="O425" s="222">
        <f ca="1">BP425</f>
        <v>166</v>
      </c>
      <c r="Q425" s="7" t="str">
        <f t="shared" si="2289"/>
        <v>Architecture</v>
      </c>
      <c r="R425" s="9" t="s">
        <v>1556</v>
      </c>
      <c r="S425" s="9" t="s">
        <v>2040</v>
      </c>
      <c r="T425" s="61" t="str">
        <f>SUBSTITUTE(IFERROR(IFERROR(VLOOKUP(R425,'[1]Skill Statistics'!$A$3:$C$513,2,FALSE),VLOOKUP(Q425,'[1]Skill Statistics'!$A$3:$C$513,2,FALSE)),T424),"R*","ReSt")</f>
        <v>Me/Re</v>
      </c>
      <c r="U425" s="61" t="str">
        <f>IFERROR(IFERROR(VLOOKUP(R425,'[1]Skill Statistics'!$A$3:$C$513,3,FALSE),VLOOKUP(Q425,'[1]Skill Statistics'!$A$3:$C$513,3,FALSE)),U424)</f>
        <v>In</v>
      </c>
      <c r="V425" s="61" t="str">
        <f>IF(ISNUMBER(SEARCH("Category",R425)),"- -",IFERROR(IFERROR(VLOOKUP(Q425,[1]Professions!$A$4:$AM$288,MATCH(Profession,[1]Professions!$A$1:$AM$1,0),FALSE),VLOOKUP(Q425,Calculations!$B$91:$I$95,8,FALSE)),"- -"))</f>
        <v>5 / 7</v>
      </c>
      <c r="W425" s="60">
        <f>BL425</f>
        <v>0</v>
      </c>
      <c r="X425" s="7">
        <f ca="1">IFERROR(VLOOKUP(R425,$BS$6:$NR$519,MATCH(ActualLevel,$BS$3:$NR$3,0),FALSE),"- -")</f>
        <v>0</v>
      </c>
      <c r="Y425" s="7">
        <f t="shared" ca="1" si="1925"/>
        <v>0</v>
      </c>
      <c r="Z425" s="7">
        <f ca="1">IFERROR(VLOOKUP(Y425,Charts!$BQ$2:$BR$52,2,FALSE),"- -")</f>
        <v>-25</v>
      </c>
      <c r="AA425" s="7">
        <f t="shared" ca="1" si="1599"/>
        <v>5</v>
      </c>
      <c r="AB425" s="7">
        <f t="shared" ca="1" si="1920"/>
        <v>0</v>
      </c>
      <c r="AC425" s="7"/>
      <c r="AD425" s="7"/>
      <c r="AE425" s="7"/>
      <c r="AF425" s="7"/>
      <c r="AG425" s="7"/>
      <c r="AH425" s="43"/>
      <c r="AI425" s="7"/>
      <c r="AJ425" s="7"/>
      <c r="AK425" s="7">
        <f t="shared" ca="1" si="1600"/>
        <v>-20</v>
      </c>
      <c r="AL425" s="7"/>
      <c r="AM425" s="69">
        <f>IFERROR(VLOOKUP(R425,'[1]Skill Statistics'!$A$3:$AN$513,MATCH(Profession,'[1]Skill Statistics'!$A$2:$AN$2,0),FALSE),0)</f>
        <v>0</v>
      </c>
      <c r="AN425" s="85">
        <f>IFERROR(VLOOKUP(Q425,'[1]Skill Statistics'!$A$3:$BK$513,MATCH(Archetype,'[1]Skill Statistics'!$A$2:$BK$2,0),FALSE),0)</f>
        <v>0</v>
      </c>
      <c r="AO425" s="85">
        <f>IFERROR(VLOOKUP(Q425,'[1]Skill Statistics'!$A$3:$BB$513,MATCH(Race,'[1]Skill Statistics'!$A$2:$BB$2,0),FALSE),0)</f>
        <v>0</v>
      </c>
      <c r="AP425" s="85">
        <f t="shared" ca="1" si="2195"/>
        <v>0.5</v>
      </c>
      <c r="AQ425" s="70"/>
      <c r="AS425" s="69">
        <f>IFERROR(VLOOKUP(Q425,'[1]Professional Skills'!$A$4:$AM$288,MATCH(Profession,'[1]Professional Skills'!$A$3:$AM$3,0),FALSE),"- -")</f>
        <v>0</v>
      </c>
      <c r="AU425" s="7">
        <f t="shared" si="1922"/>
        <v>0</v>
      </c>
      <c r="AV425" s="7">
        <f t="shared" ca="1" si="1921"/>
        <v>0</v>
      </c>
      <c r="AW425" t="str">
        <f t="shared" si="2279"/>
        <v/>
      </c>
      <c r="AX425" t="str">
        <f>IFERROR(_xlfn.RANK.EQ(AW425,$AW$5:$AW$568),"")</f>
        <v/>
      </c>
      <c r="AY425">
        <f t="shared" si="2290"/>
        <v>0</v>
      </c>
      <c r="AZ425" s="70" t="str">
        <f t="shared" si="1601"/>
        <v/>
      </c>
      <c r="BB425" s="69">
        <f>IFERROR(IF(Q425="Language",VLOOKUP(R425,[1]Cultures!$B$4:$N$218,MATCH(Culture,[1]Cultures!$B$3:$N$3,0),FALSE),VLOOKUP(Q425,[1]Cultures!$B$4:$O$212,MATCH(Culture,[1]Cultures!$B$3:$O$3,0),FALSE)),"- -")</f>
        <v>0</v>
      </c>
      <c r="BD425">
        <f t="shared" ca="1" si="1899"/>
        <v>0</v>
      </c>
      <c r="BE425" t="str">
        <f t="shared" si="2280"/>
        <v/>
      </c>
      <c r="BI425" s="7">
        <f>IFERROR(IF(BH425=1,IF(BB425=1,1,IF(BB425=2,2,IF(BH425=2,IF(BB425=3,1,IF(BB425&gt;=4,2,IF(BH425=3,IF(BB425=5,1,IF(BB425&gt;=6,2,IF(BH425=4,IF(BB425=7,1,IF(BB425&gt;=8,2,IF(BH425=5,IF(BB425=9,1,IF(BB425&gt;=10,2,0)),0))),0))),0))),0))),0)+(IF(BC425="*",0,BB425)),"- -")</f>
        <v>0</v>
      </c>
      <c r="BK425" s="7"/>
      <c r="BL425" s="70">
        <f>IF(V425="- -","- -",SUM(BI425:BK425))</f>
        <v>0</v>
      </c>
      <c r="BN425" s="69">
        <f>IFERROR(VLOOKUP(V425,Charts!$BT$2:$BV$14,3,FALSE),"- -")</f>
        <v>0.46153846153846156</v>
      </c>
      <c r="BO425" s="85">
        <f t="shared" ca="1" si="2196"/>
        <v>1.7712677284390761</v>
      </c>
      <c r="BP425" s="70">
        <f t="shared" ca="1" si="2281"/>
        <v>166</v>
      </c>
      <c r="BR425" s="7">
        <v>424</v>
      </c>
      <c r="BS425" s="9" t="e">
        <f ca="1">VLOOKUP(BR425,$O$3:$R$568,4,FALSE)</f>
        <v>#N/A</v>
      </c>
      <c r="BT425" s="7" t="e">
        <f ca="1">VLOOKUP(BS425,$R$3:$V$568,5,FALSE)</f>
        <v>#N/A</v>
      </c>
      <c r="BU425" s="7" t="e">
        <f ca="1">VLOOKUP(BT425,Charts!$BT$2:$BV$14,3,FALSE)</f>
        <v>#N/A</v>
      </c>
      <c r="BV425" s="7" t="e">
        <f t="shared" ca="1" si="1988"/>
        <v>#N/A</v>
      </c>
      <c r="BW425" s="7" t="e">
        <f t="shared" ca="1" si="1989"/>
        <v>#N/A</v>
      </c>
      <c r="BY425" s="7">
        <f t="shared" ca="1" si="1990"/>
        <v>7.5161973751086242E-2</v>
      </c>
      <c r="BZ425" s="7" t="str">
        <f t="shared" ca="1" si="1991"/>
        <v/>
      </c>
      <c r="CA425" s="7" t="str">
        <f t="shared" ca="1" si="1992"/>
        <v/>
      </c>
      <c r="CB425" s="7" t="str">
        <f t="shared" ca="1" si="1993"/>
        <v/>
      </c>
      <c r="CC425" s="7" t="str">
        <f ca="1">IFERROR(IF(CC424+CB425&gt;CD$4,CC424,CC424+CB425),"")</f>
        <v/>
      </c>
      <c r="CD425" s="7">
        <f t="shared" ca="1" si="2197"/>
        <v>0</v>
      </c>
      <c r="CE425" s="7">
        <f t="shared" ca="1" si="1994"/>
        <v>0.21893308883273843</v>
      </c>
      <c r="CF425" s="7" t="str">
        <f t="shared" ca="1" si="1995"/>
        <v/>
      </c>
      <c r="CG425" s="7" t="str">
        <f t="shared" ca="1" si="1996"/>
        <v/>
      </c>
      <c r="CH425" s="7" t="str">
        <f t="shared" ca="1" si="1997"/>
        <v/>
      </c>
      <c r="CI425" s="7" t="str">
        <f ca="1">IFERROR(IF(CI424+CH425&gt;CJ$4,CI424,CI424+CH425),"")</f>
        <v/>
      </c>
      <c r="CJ425" s="7">
        <f t="shared" ca="1" si="2198"/>
        <v>0</v>
      </c>
      <c r="CK425" s="7">
        <f t="shared" ca="1" si="1998"/>
        <v>0.11735070520961943</v>
      </c>
      <c r="CL425" s="7" t="str">
        <f t="shared" ca="1" si="1999"/>
        <v/>
      </c>
      <c r="CM425" s="7" t="str">
        <f t="shared" ca="1" si="2000"/>
        <v/>
      </c>
      <c r="CN425" s="7" t="str">
        <f t="shared" ca="1" si="2001"/>
        <v/>
      </c>
      <c r="CO425" s="7" t="str">
        <f ca="1">IFERROR(IF(CO424+CN425&gt;CP$4,CO424,CO424+CN425),"")</f>
        <v/>
      </c>
      <c r="CP425" s="7">
        <f t="shared" ca="1" si="2199"/>
        <v>0</v>
      </c>
      <c r="CQ425" s="7">
        <f t="shared" ca="1" si="2002"/>
        <v>0.43736214303311749</v>
      </c>
      <c r="CR425" s="7" t="str">
        <f t="shared" ca="1" si="2003"/>
        <v/>
      </c>
      <c r="CS425" s="7" t="str">
        <f t="shared" ca="1" si="2004"/>
        <v/>
      </c>
      <c r="CT425" s="7" t="str">
        <f t="shared" ca="1" si="2005"/>
        <v/>
      </c>
      <c r="CU425" s="7" t="str">
        <f ca="1">IFERROR(IF(CU424+CT425&gt;CV$4,CU424,CU424+CT425),"")</f>
        <v/>
      </c>
      <c r="CV425" s="7">
        <f t="shared" ca="1" si="2200"/>
        <v>0</v>
      </c>
      <c r="CW425" s="7">
        <f t="shared" ca="1" si="2006"/>
        <v>0.18210013237147593</v>
      </c>
      <c r="CX425" s="7" t="str">
        <f t="shared" ca="1" si="2007"/>
        <v/>
      </c>
      <c r="CY425" s="7" t="str">
        <f t="shared" ca="1" si="2008"/>
        <v/>
      </c>
      <c r="CZ425" s="7" t="str">
        <f t="shared" ca="1" si="2009"/>
        <v/>
      </c>
      <c r="DA425" s="7" t="str">
        <f ca="1">IFERROR(IF(DA424+CZ425&gt;DB$4,DA424,DA424+CZ425),"")</f>
        <v/>
      </c>
      <c r="DB425" s="7">
        <f t="shared" ca="1" si="2201"/>
        <v>0</v>
      </c>
      <c r="DC425" s="7">
        <f t="shared" ca="1" si="2010"/>
        <v>0.91012215043310907</v>
      </c>
      <c r="DD425" s="7" t="str">
        <f t="shared" ca="1" si="2011"/>
        <v/>
      </c>
      <c r="DE425" s="7" t="str">
        <f t="shared" ca="1" si="2012"/>
        <v/>
      </c>
      <c r="DF425" s="7" t="str">
        <f t="shared" ca="1" si="2013"/>
        <v/>
      </c>
      <c r="DG425" s="7" t="str">
        <f ca="1">IFERROR(IF(DG424+DF425&gt;DH$4,DG424,DG424+DF425),"")</f>
        <v/>
      </c>
      <c r="DH425" s="7">
        <f t="shared" ca="1" si="2202"/>
        <v>0</v>
      </c>
      <c r="DI425" s="7">
        <f t="shared" ca="1" si="2014"/>
        <v>0.88659360896284822</v>
      </c>
      <c r="DJ425" s="7" t="str">
        <f t="shared" ca="1" si="2015"/>
        <v/>
      </c>
      <c r="DK425" s="7" t="str">
        <f t="shared" ca="1" si="2016"/>
        <v/>
      </c>
      <c r="DL425" s="7" t="str">
        <f t="shared" ca="1" si="2017"/>
        <v/>
      </c>
      <c r="DM425" s="7" t="str">
        <f ca="1">IFERROR(IF(DM424+DL425&gt;DN$4,DM424,DM424+DL425),"")</f>
        <v/>
      </c>
      <c r="DN425" s="7">
        <f t="shared" ca="1" si="2203"/>
        <v>0</v>
      </c>
      <c r="DO425" s="7">
        <f t="shared" ca="1" si="2018"/>
        <v>0.61305157237271235</v>
      </c>
      <c r="DP425" s="7" t="str">
        <f t="shared" ca="1" si="2019"/>
        <v/>
      </c>
      <c r="DQ425" s="7" t="str">
        <f t="shared" ca="1" si="2020"/>
        <v/>
      </c>
      <c r="DR425" s="7" t="str">
        <f t="shared" ca="1" si="2021"/>
        <v/>
      </c>
      <c r="DS425" s="7" t="str">
        <f ca="1">IFERROR(IF(DS424+DR425&gt;DT$4,DS424,DS424+DR425),"")</f>
        <v/>
      </c>
      <c r="DT425" s="7">
        <f t="shared" ca="1" si="2204"/>
        <v>0</v>
      </c>
      <c r="DU425" s="7">
        <f t="shared" ca="1" si="2022"/>
        <v>0.72920686102730137</v>
      </c>
      <c r="DV425" s="7" t="str">
        <f t="shared" ca="1" si="2023"/>
        <v/>
      </c>
      <c r="DW425" s="7" t="str">
        <f t="shared" ca="1" si="2024"/>
        <v/>
      </c>
      <c r="DX425" s="7" t="str">
        <f t="shared" ca="1" si="2025"/>
        <v/>
      </c>
      <c r="DY425" s="7" t="str">
        <f ca="1">IFERROR(IF(DY424+DX425&gt;DZ$4,DY424,DY424+DX425),"")</f>
        <v/>
      </c>
      <c r="DZ425" s="7">
        <f t="shared" ca="1" si="2205"/>
        <v>0</v>
      </c>
      <c r="EA425" s="7">
        <f t="shared" ca="1" si="2026"/>
        <v>0.60206668414208853</v>
      </c>
      <c r="EB425" s="7" t="str">
        <f t="shared" ca="1" si="2027"/>
        <v/>
      </c>
      <c r="EC425" s="7" t="str">
        <f t="shared" ca="1" si="2028"/>
        <v/>
      </c>
      <c r="ED425" s="7" t="str">
        <f t="shared" ca="1" si="2029"/>
        <v/>
      </c>
      <c r="EE425" s="7" t="str">
        <f ca="1">IFERROR(IF(EE424+ED425&gt;EF$4,EE424,EE424+ED425),"")</f>
        <v/>
      </c>
      <c r="EF425" s="7">
        <f t="shared" ca="1" si="2206"/>
        <v>0</v>
      </c>
      <c r="EG425" s="7">
        <f t="shared" ca="1" si="2030"/>
        <v>6.7340426324557057E-2</v>
      </c>
      <c r="EH425" s="7" t="str">
        <f t="shared" ca="1" si="2031"/>
        <v/>
      </c>
      <c r="EI425" s="7" t="str">
        <f t="shared" ca="1" si="2032"/>
        <v/>
      </c>
      <c r="EJ425" s="7" t="str">
        <f t="shared" ca="1" si="2033"/>
        <v/>
      </c>
      <c r="EK425" s="7" t="str">
        <f ca="1">IFERROR(IF(EK424+EJ425&gt;EL$4,EK424,EK424+EJ425),"")</f>
        <v/>
      </c>
      <c r="EL425" s="7">
        <f t="shared" ca="1" si="2207"/>
        <v>0</v>
      </c>
      <c r="EM425" s="7">
        <f t="shared" ca="1" si="2034"/>
        <v>9.353041119599137E-2</v>
      </c>
      <c r="EN425" s="7" t="str">
        <f t="shared" ca="1" si="2035"/>
        <v/>
      </c>
      <c r="EO425" s="7" t="str">
        <f t="shared" ca="1" si="2036"/>
        <v/>
      </c>
      <c r="EP425" s="7" t="str">
        <f t="shared" ca="1" si="2037"/>
        <v/>
      </c>
      <c r="EQ425" s="7" t="str">
        <f ca="1">IFERROR(IF(EQ424+EP425&gt;ER$4,EQ424,EQ424+EP425),"")</f>
        <v/>
      </c>
      <c r="ER425" s="7">
        <f t="shared" ca="1" si="2208"/>
        <v>0</v>
      </c>
      <c r="ES425" s="7">
        <f t="shared" ca="1" si="2038"/>
        <v>0.97960508865298934</v>
      </c>
      <c r="ET425" s="7" t="str">
        <f t="shared" ca="1" si="2039"/>
        <v/>
      </c>
      <c r="EU425" s="7" t="str">
        <f t="shared" ca="1" si="2040"/>
        <v/>
      </c>
      <c r="EV425" s="7" t="str">
        <f t="shared" ca="1" si="2041"/>
        <v/>
      </c>
      <c r="EW425" s="7" t="str">
        <f ca="1">IFERROR(IF(EW424+EV425&gt;EX$4,EW424,EW424+EV425),"")</f>
        <v/>
      </c>
      <c r="EX425" s="7">
        <f t="shared" ca="1" si="2209"/>
        <v>0</v>
      </c>
      <c r="EY425" s="7">
        <f t="shared" ca="1" si="2042"/>
        <v>0.43254086546571124</v>
      </c>
      <c r="EZ425" s="7" t="str">
        <f t="shared" ca="1" si="2043"/>
        <v/>
      </c>
      <c r="FA425" s="7" t="str">
        <f t="shared" ca="1" si="2044"/>
        <v/>
      </c>
      <c r="FB425" s="7" t="str">
        <f t="shared" ca="1" si="2045"/>
        <v/>
      </c>
      <c r="FC425" s="7" t="str">
        <f ca="1">IFERROR(IF(FC424+FB425&gt;FD$4,FC424,FC424+FB425),"")</f>
        <v/>
      </c>
      <c r="FD425" s="7">
        <f t="shared" ca="1" si="2210"/>
        <v>0</v>
      </c>
      <c r="FE425" s="7">
        <f t="shared" ca="1" si="2046"/>
        <v>0.55364244893434522</v>
      </c>
      <c r="FF425" s="7" t="str">
        <f t="shared" ca="1" si="2047"/>
        <v/>
      </c>
      <c r="FG425" s="7" t="str">
        <f t="shared" ca="1" si="2048"/>
        <v/>
      </c>
      <c r="FH425" s="7" t="str">
        <f t="shared" ca="1" si="2049"/>
        <v/>
      </c>
      <c r="FI425" s="7" t="str">
        <f ca="1">IFERROR(IF(FI424+FH425&gt;FJ$4,FI424,FI424+FH425),"")</f>
        <v/>
      </c>
      <c r="FJ425" s="7">
        <f t="shared" ca="1" si="2211"/>
        <v>0</v>
      </c>
      <c r="FK425" s="7">
        <f t="shared" ca="1" si="2050"/>
        <v>0.70544315299949301</v>
      </c>
      <c r="FL425" s="7" t="str">
        <f t="shared" ca="1" si="2051"/>
        <v/>
      </c>
      <c r="FM425" s="7" t="str">
        <f t="shared" ca="1" si="2052"/>
        <v/>
      </c>
      <c r="FN425" s="7" t="str">
        <f t="shared" ca="1" si="2053"/>
        <v/>
      </c>
      <c r="FO425" s="7" t="str">
        <f ca="1">IFERROR(IF(FO424+FN425&gt;FP$4,FO424,FO424+FN425),"")</f>
        <v/>
      </c>
      <c r="FP425" s="7">
        <f t="shared" ca="1" si="2212"/>
        <v>0</v>
      </c>
      <c r="FQ425" s="7">
        <f t="shared" ca="1" si="2054"/>
        <v>0.25493707915851949</v>
      </c>
      <c r="FR425" s="7" t="str">
        <f t="shared" ca="1" si="2055"/>
        <v/>
      </c>
      <c r="FS425" s="7" t="str">
        <f t="shared" ca="1" si="2056"/>
        <v/>
      </c>
      <c r="FT425" s="7" t="str">
        <f t="shared" ca="1" si="2057"/>
        <v/>
      </c>
      <c r="FU425" s="7" t="str">
        <f ca="1">IFERROR(IF(FU424+FT425&gt;FV$4,FU424,FU424+FT425),"")</f>
        <v/>
      </c>
      <c r="FV425" s="7">
        <f t="shared" ca="1" si="2213"/>
        <v>0</v>
      </c>
      <c r="FW425" s="7">
        <f t="shared" ca="1" si="2058"/>
        <v>0.5914775810391032</v>
      </c>
      <c r="FX425" s="7" t="str">
        <f t="shared" ca="1" si="2059"/>
        <v/>
      </c>
      <c r="FY425" s="7" t="str">
        <f t="shared" ca="1" si="2060"/>
        <v/>
      </c>
      <c r="FZ425" s="7" t="str">
        <f t="shared" ca="1" si="2061"/>
        <v/>
      </c>
      <c r="GA425" s="7" t="str">
        <f ca="1">IFERROR(IF(GA424+FZ425&gt;GB$4,GA424,GA424+FZ425),"")</f>
        <v/>
      </c>
      <c r="GB425" s="7">
        <f t="shared" ca="1" si="2214"/>
        <v>0</v>
      </c>
      <c r="GC425" s="7">
        <f t="shared" ca="1" si="2062"/>
        <v>0.31610667118540703</v>
      </c>
      <c r="GD425" s="7" t="str">
        <f t="shared" ca="1" si="2063"/>
        <v/>
      </c>
      <c r="GE425" s="7" t="str">
        <f t="shared" ca="1" si="2064"/>
        <v/>
      </c>
      <c r="GF425" s="7" t="str">
        <f t="shared" ca="1" si="2065"/>
        <v/>
      </c>
      <c r="GG425" s="7" t="str">
        <f ca="1">IFERROR(IF(GG424+GF425&gt;GH$4,GG424,GG424+GF425),"")</f>
        <v/>
      </c>
      <c r="GH425" s="7">
        <f t="shared" ca="1" si="2215"/>
        <v>0</v>
      </c>
      <c r="GI425" s="7">
        <f t="shared" ca="1" si="2066"/>
        <v>0.86313757739801711</v>
      </c>
      <c r="GJ425" s="7" t="str">
        <f t="shared" ca="1" si="2067"/>
        <v/>
      </c>
      <c r="GK425" s="7" t="str">
        <f t="shared" ca="1" si="2068"/>
        <v/>
      </c>
      <c r="GL425" s="7" t="str">
        <f t="shared" ca="1" si="2069"/>
        <v/>
      </c>
      <c r="GM425" s="7" t="str">
        <f ca="1">IFERROR(IF(GM424+GL425&gt;GN$4,GM424,GM424+GL425),"")</f>
        <v/>
      </c>
      <c r="GN425" s="7">
        <f t="shared" ca="1" si="2216"/>
        <v>0</v>
      </c>
      <c r="GO425" s="7">
        <f t="shared" ca="1" si="2070"/>
        <v>0.47925716199752433</v>
      </c>
      <c r="GP425" s="7" t="str">
        <f t="shared" ca="1" si="2071"/>
        <v/>
      </c>
      <c r="GQ425" s="7" t="str">
        <f t="shared" ca="1" si="2072"/>
        <v/>
      </c>
      <c r="GR425" s="7" t="str">
        <f t="shared" ca="1" si="2073"/>
        <v/>
      </c>
      <c r="GS425" s="7" t="str">
        <f ca="1">IFERROR(IF(GS424+GR425&gt;GT$4,GS424,GS424+GR425),"")</f>
        <v/>
      </c>
      <c r="GT425" s="7">
        <f t="shared" ca="1" si="2217"/>
        <v>0</v>
      </c>
      <c r="GU425" s="7">
        <f t="shared" ca="1" si="2074"/>
        <v>0.62568031454827688</v>
      </c>
      <c r="GV425" s="7" t="str">
        <f t="shared" ca="1" si="2075"/>
        <v/>
      </c>
      <c r="GW425" s="7" t="str">
        <f t="shared" ca="1" si="2076"/>
        <v/>
      </c>
      <c r="GX425" s="7" t="str">
        <f t="shared" ca="1" si="2077"/>
        <v/>
      </c>
      <c r="GY425" s="7" t="str">
        <f ca="1">IFERROR(IF(GY424+GX425&gt;GZ$4,GY424,GY424+GX425),"")</f>
        <v/>
      </c>
      <c r="GZ425" s="7">
        <f t="shared" ca="1" si="2218"/>
        <v>0</v>
      </c>
      <c r="HA425" s="7">
        <f t="shared" ca="1" si="2078"/>
        <v>0.89607940510160533</v>
      </c>
      <c r="HB425" s="7" t="str">
        <f t="shared" ca="1" si="2079"/>
        <v/>
      </c>
      <c r="HC425" s="7" t="str">
        <f t="shared" ca="1" si="2080"/>
        <v/>
      </c>
      <c r="HD425" s="7" t="str">
        <f t="shared" ca="1" si="2081"/>
        <v/>
      </c>
      <c r="HE425" s="7" t="str">
        <f ca="1">IFERROR(IF(HE424+HD425&gt;HF$4,HE424,HE424+HD425),"")</f>
        <v/>
      </c>
      <c r="HF425" s="7">
        <f t="shared" ca="1" si="2219"/>
        <v>0</v>
      </c>
      <c r="HG425" s="7">
        <f t="shared" ca="1" si="2082"/>
        <v>0.30325102345147037</v>
      </c>
      <c r="HH425" s="7" t="str">
        <f t="shared" ca="1" si="2083"/>
        <v/>
      </c>
      <c r="HI425" s="7" t="str">
        <f t="shared" ca="1" si="2084"/>
        <v/>
      </c>
      <c r="HJ425" s="7" t="str">
        <f t="shared" ca="1" si="2085"/>
        <v/>
      </c>
      <c r="HK425" s="7" t="str">
        <f ca="1">IFERROR(IF(HK424+HJ425&gt;HL$4,HK424,HK424+HJ425),"")</f>
        <v/>
      </c>
      <c r="HL425" s="7">
        <f t="shared" ca="1" si="2220"/>
        <v>0</v>
      </c>
      <c r="HM425" s="7">
        <f t="shared" ca="1" si="2086"/>
        <v>0.42217604273431419</v>
      </c>
      <c r="HN425" s="7" t="str">
        <f t="shared" ca="1" si="2087"/>
        <v/>
      </c>
      <c r="HO425" s="7" t="str">
        <f t="shared" ca="1" si="2088"/>
        <v/>
      </c>
      <c r="HP425" s="7" t="str">
        <f t="shared" ca="1" si="2089"/>
        <v/>
      </c>
      <c r="HQ425" s="7" t="str">
        <f ca="1">IFERROR(IF(HQ424+HP425&gt;HR$4,HQ424,HQ424+HP425),"")</f>
        <v/>
      </c>
      <c r="HR425" s="7">
        <f t="shared" ca="1" si="2221"/>
        <v>0</v>
      </c>
      <c r="HS425" s="7">
        <f t="shared" ca="1" si="2090"/>
        <v>0.27666018344695986</v>
      </c>
      <c r="HT425" s="7" t="str">
        <f t="shared" ca="1" si="2091"/>
        <v/>
      </c>
      <c r="HU425" s="7" t="str">
        <f t="shared" ca="1" si="2092"/>
        <v/>
      </c>
      <c r="HV425" s="7" t="str">
        <f t="shared" ca="1" si="2093"/>
        <v/>
      </c>
      <c r="HW425" s="7" t="str">
        <f ca="1">IFERROR(IF(HW424+HV425&gt;HX$4,HW424,HW424+HV425),"")</f>
        <v/>
      </c>
      <c r="HX425" s="7">
        <f t="shared" ca="1" si="2222"/>
        <v>0</v>
      </c>
      <c r="HY425" s="7">
        <f t="shared" ca="1" si="2094"/>
        <v>0.34020097786504599</v>
      </c>
      <c r="HZ425" s="7" t="str">
        <f t="shared" ca="1" si="2095"/>
        <v/>
      </c>
      <c r="IA425" s="7" t="str">
        <f t="shared" ca="1" si="2096"/>
        <v/>
      </c>
      <c r="IB425" s="7" t="str">
        <f t="shared" ca="1" si="2097"/>
        <v/>
      </c>
      <c r="IC425" s="7" t="str">
        <f ca="1">IFERROR(IF(IC424+IB425&gt;ID$4,IC424,IC424+IB425),"")</f>
        <v/>
      </c>
      <c r="ID425" s="7">
        <f t="shared" ca="1" si="2223"/>
        <v>0</v>
      </c>
      <c r="IE425" s="7">
        <f t="shared" ca="1" si="2098"/>
        <v>0.72723472546859214</v>
      </c>
      <c r="IF425" s="7" t="str">
        <f t="shared" ca="1" si="2099"/>
        <v/>
      </c>
      <c r="IG425" s="7" t="str">
        <f t="shared" ca="1" si="2100"/>
        <v/>
      </c>
      <c r="IH425" s="7" t="str">
        <f t="shared" ca="1" si="2101"/>
        <v/>
      </c>
      <c r="II425" s="7" t="str">
        <f ca="1">IFERROR(IF(II424+IH425&gt;IJ$4,II424,II424+IH425),"")</f>
        <v/>
      </c>
      <c r="IJ425" s="7">
        <f t="shared" ca="1" si="2224"/>
        <v>0</v>
      </c>
      <c r="IK425" s="7">
        <f t="shared" ca="1" si="2102"/>
        <v>0.99551760181265314</v>
      </c>
      <c r="IL425" s="7" t="str">
        <f t="shared" ca="1" si="2103"/>
        <v/>
      </c>
      <c r="IM425" s="7" t="str">
        <f t="shared" ca="1" si="2104"/>
        <v/>
      </c>
      <c r="IN425" s="7" t="str">
        <f t="shared" ca="1" si="2105"/>
        <v/>
      </c>
      <c r="IO425" s="7" t="str">
        <f ca="1">IFERROR(IF(IO424+IN425&gt;IP$4,IO424,IO424+IN425),"")</f>
        <v/>
      </c>
      <c r="IP425" s="7">
        <f t="shared" ca="1" si="2225"/>
        <v>0</v>
      </c>
      <c r="IQ425" s="7">
        <f t="shared" ca="1" si="2106"/>
        <v>0.99460678896003385</v>
      </c>
      <c r="IR425" s="7" t="str">
        <f t="shared" ca="1" si="2107"/>
        <v/>
      </c>
      <c r="IS425" s="7" t="str">
        <f t="shared" ca="1" si="2108"/>
        <v/>
      </c>
      <c r="IT425" s="7" t="str">
        <f t="shared" ca="1" si="2109"/>
        <v/>
      </c>
      <c r="IU425" s="7" t="str">
        <f ca="1">IFERROR(IF(IU424+IT425&gt;IV$4,IU424,IU424+IT425),"")</f>
        <v/>
      </c>
      <c r="IV425" s="7">
        <f t="shared" ca="1" si="2226"/>
        <v>0</v>
      </c>
      <c r="IW425" s="7">
        <f t="shared" ca="1" si="2110"/>
        <v>0.48592204122859217</v>
      </c>
      <c r="IX425" s="7" t="str">
        <f t="shared" ca="1" si="2111"/>
        <v/>
      </c>
      <c r="IY425" s="7" t="str">
        <f t="shared" ca="1" si="2112"/>
        <v/>
      </c>
      <c r="IZ425" s="7" t="str">
        <f t="shared" ca="1" si="2113"/>
        <v/>
      </c>
      <c r="JA425" s="7" t="str">
        <f ca="1">IFERROR(IF(JA424+IZ425&gt;JB$4,JA424,JA424+IZ425),"")</f>
        <v/>
      </c>
      <c r="JB425" s="7">
        <f t="shared" ca="1" si="2227"/>
        <v>0</v>
      </c>
      <c r="JC425" s="7">
        <f t="shared" ca="1" si="2114"/>
        <v>0.26942894478318491</v>
      </c>
      <c r="JD425" s="7" t="str">
        <f t="shared" ca="1" si="2115"/>
        <v/>
      </c>
      <c r="JE425" s="7" t="str">
        <f t="shared" ca="1" si="2116"/>
        <v/>
      </c>
      <c r="JF425" s="7" t="str">
        <f t="shared" ca="1" si="2117"/>
        <v/>
      </c>
      <c r="JG425" s="7" t="str">
        <f ca="1">IFERROR(IF(JG424+JF425&gt;JH$4,JG424,JG424+JF425),"")</f>
        <v/>
      </c>
      <c r="JH425" s="7">
        <f t="shared" ca="1" si="2228"/>
        <v>0</v>
      </c>
      <c r="JI425" s="7">
        <f t="shared" ca="1" si="2118"/>
        <v>0.40560274442787592</v>
      </c>
      <c r="JJ425" s="7" t="str">
        <f t="shared" ca="1" si="2119"/>
        <v/>
      </c>
      <c r="JK425" s="7" t="str">
        <f t="shared" ca="1" si="2120"/>
        <v/>
      </c>
      <c r="JL425" s="7" t="str">
        <f t="shared" ca="1" si="2121"/>
        <v/>
      </c>
      <c r="JM425" s="7" t="str">
        <f ca="1">IFERROR(IF(JM424+JL425&gt;JN$4,JM424,JM424+JL425),"")</f>
        <v/>
      </c>
      <c r="JN425" s="7">
        <f t="shared" ca="1" si="2229"/>
        <v>0</v>
      </c>
      <c r="JO425" s="7">
        <f t="shared" ca="1" si="2122"/>
        <v>0.17094814615770326</v>
      </c>
      <c r="JP425" s="7" t="str">
        <f t="shared" ca="1" si="2123"/>
        <v/>
      </c>
      <c r="JQ425" s="7" t="str">
        <f t="shared" ca="1" si="2124"/>
        <v/>
      </c>
      <c r="JR425" s="7" t="str">
        <f t="shared" ca="1" si="2125"/>
        <v/>
      </c>
      <c r="JS425" s="7" t="str">
        <f ca="1">IFERROR(IF(JS424+JR425&gt;JT$4,JS424,JS424+JR425),"")</f>
        <v/>
      </c>
      <c r="JT425" s="7">
        <f t="shared" ca="1" si="2230"/>
        <v>0</v>
      </c>
      <c r="JU425" s="7">
        <f t="shared" ca="1" si="2126"/>
        <v>0.80130953603866051</v>
      </c>
      <c r="JV425" s="7" t="str">
        <f t="shared" ca="1" si="2127"/>
        <v/>
      </c>
      <c r="JW425" s="7" t="str">
        <f t="shared" ca="1" si="2128"/>
        <v/>
      </c>
      <c r="JX425" s="7" t="str">
        <f t="shared" ca="1" si="2129"/>
        <v/>
      </c>
      <c r="JY425" s="7" t="str">
        <f ca="1">IFERROR(IF(JY424+JX425&gt;JZ$4,JY424,JY424+JX425),"")</f>
        <v/>
      </c>
      <c r="JZ425" s="7">
        <f t="shared" ca="1" si="2231"/>
        <v>0</v>
      </c>
      <c r="KA425" s="7">
        <f t="shared" ca="1" si="2130"/>
        <v>0.69718465316352274</v>
      </c>
      <c r="KB425" s="7" t="str">
        <f t="shared" ca="1" si="2131"/>
        <v/>
      </c>
      <c r="KC425" s="7" t="str">
        <f t="shared" ca="1" si="2132"/>
        <v/>
      </c>
      <c r="KD425" s="7" t="str">
        <f t="shared" ca="1" si="2133"/>
        <v/>
      </c>
      <c r="KE425" s="7" t="str">
        <f ca="1">IFERROR(IF(KE424+KD425&gt;KF$4,KE424,KE424+KD425),"")</f>
        <v/>
      </c>
      <c r="KF425" s="7">
        <f t="shared" ca="1" si="2232"/>
        <v>0</v>
      </c>
      <c r="KG425" s="7">
        <f t="shared" ca="1" si="2134"/>
        <v>0.11178680783126282</v>
      </c>
      <c r="KH425" s="7" t="str">
        <f t="shared" ca="1" si="2135"/>
        <v/>
      </c>
      <c r="KI425" s="7" t="str">
        <f t="shared" ca="1" si="2136"/>
        <v/>
      </c>
      <c r="KJ425" s="7" t="str">
        <f t="shared" ca="1" si="2137"/>
        <v/>
      </c>
      <c r="KK425" s="7" t="str">
        <f ca="1">IFERROR(IF(KK424+KJ425&gt;KL$4,KK424,KK424+KJ425),"")</f>
        <v/>
      </c>
      <c r="KL425" s="7">
        <f t="shared" ca="1" si="2233"/>
        <v>0</v>
      </c>
      <c r="KM425" s="7">
        <f t="shared" ca="1" si="2138"/>
        <v>0.63993789911506926</v>
      </c>
      <c r="KN425" s="7" t="str">
        <f t="shared" ca="1" si="2139"/>
        <v/>
      </c>
      <c r="KO425" s="7" t="str">
        <f t="shared" ca="1" si="2140"/>
        <v/>
      </c>
      <c r="KP425" s="7" t="str">
        <f t="shared" ca="1" si="2141"/>
        <v/>
      </c>
      <c r="KQ425" s="7" t="str">
        <f ca="1">IFERROR(IF(KQ424+KP425&gt;KR$4,KQ424,KQ424+KP425),"")</f>
        <v/>
      </c>
      <c r="KR425" s="7">
        <f t="shared" ca="1" si="2234"/>
        <v>0</v>
      </c>
      <c r="KS425" s="7">
        <f t="shared" ca="1" si="2142"/>
        <v>7.975254037218138E-2</v>
      </c>
      <c r="KT425" s="7" t="str">
        <f t="shared" ca="1" si="2143"/>
        <v/>
      </c>
      <c r="KU425" s="7" t="str">
        <f t="shared" ca="1" si="2144"/>
        <v/>
      </c>
      <c r="KV425" s="7" t="str">
        <f t="shared" ca="1" si="2145"/>
        <v/>
      </c>
      <c r="KW425" s="7" t="str">
        <f ca="1">IFERROR(IF(KW424+KV425&gt;KX$4,KW424,KW424+KV425),"")</f>
        <v/>
      </c>
      <c r="KX425" s="7">
        <f t="shared" ca="1" si="2235"/>
        <v>0</v>
      </c>
      <c r="KY425" s="7">
        <f t="shared" ca="1" si="2146"/>
        <v>0.62790408871272274</v>
      </c>
      <c r="KZ425" s="7" t="str">
        <f t="shared" ca="1" si="2147"/>
        <v/>
      </c>
      <c r="LA425" s="7" t="str">
        <f t="shared" ca="1" si="2148"/>
        <v/>
      </c>
      <c r="LB425" s="7" t="str">
        <f t="shared" ca="1" si="2149"/>
        <v/>
      </c>
      <c r="LC425" s="7" t="str">
        <f ca="1">IFERROR(IF(LC424+LB425&gt;LD$4,LC424,LC424+LB425),"")</f>
        <v/>
      </c>
      <c r="LD425" s="7">
        <f t="shared" ca="1" si="2236"/>
        <v>0</v>
      </c>
      <c r="LE425" s="7">
        <f t="shared" ca="1" si="2150"/>
        <v>0.11341885978279109</v>
      </c>
      <c r="LF425" s="7" t="str">
        <f t="shared" ca="1" si="2151"/>
        <v/>
      </c>
      <c r="LG425" s="7" t="str">
        <f t="shared" ca="1" si="2152"/>
        <v/>
      </c>
      <c r="LH425" s="7" t="str">
        <f t="shared" ca="1" si="2153"/>
        <v/>
      </c>
      <c r="LI425" s="7" t="str">
        <f ca="1">IFERROR(IF(LI424+LH425&gt;LJ$4,LI424,LI424+LH425),"")</f>
        <v/>
      </c>
      <c r="LJ425" s="7">
        <f t="shared" ca="1" si="2237"/>
        <v>0</v>
      </c>
      <c r="LK425" s="7">
        <f t="shared" ca="1" si="2154"/>
        <v>0.67061324103205366</v>
      </c>
      <c r="LL425" s="7" t="str">
        <f t="shared" ca="1" si="2155"/>
        <v/>
      </c>
      <c r="LM425" s="7" t="str">
        <f t="shared" ca="1" si="2156"/>
        <v/>
      </c>
      <c r="LN425" s="7" t="str">
        <f t="shared" ca="1" si="2157"/>
        <v/>
      </c>
      <c r="LO425" s="7" t="str">
        <f ca="1">IFERROR(IF(LO424+LN425&gt;LP$4,LO424,LO424+LN425),"")</f>
        <v/>
      </c>
      <c r="LP425" s="7">
        <f t="shared" ca="1" si="2238"/>
        <v>0</v>
      </c>
      <c r="LQ425" s="7">
        <f t="shared" ca="1" si="2158"/>
        <v>0.23935234203541877</v>
      </c>
      <c r="LR425" s="7" t="str">
        <f t="shared" ca="1" si="2159"/>
        <v/>
      </c>
      <c r="LS425" s="7" t="str">
        <f t="shared" ca="1" si="2160"/>
        <v/>
      </c>
      <c r="LT425" s="7" t="str">
        <f t="shared" ca="1" si="2161"/>
        <v/>
      </c>
      <c r="LU425" s="7" t="str">
        <f ca="1">IFERROR(IF(LU424+LT425&gt;LV$4,LU424,LU424+LT425),"")</f>
        <v/>
      </c>
      <c r="LV425" s="7">
        <f t="shared" ca="1" si="2239"/>
        <v>0</v>
      </c>
      <c r="LW425" s="7">
        <f t="shared" ca="1" si="2162"/>
        <v>0.43077928214408578</v>
      </c>
      <c r="LX425" s="7" t="str">
        <f t="shared" ca="1" si="2163"/>
        <v/>
      </c>
      <c r="LY425" s="7" t="str">
        <f t="shared" ca="1" si="2164"/>
        <v/>
      </c>
      <c r="LZ425" s="7" t="str">
        <f t="shared" ca="1" si="2165"/>
        <v/>
      </c>
      <c r="MA425" s="7" t="str">
        <f ca="1">IFERROR(IF(MA424+LZ425&gt;MB$4,MA424,MA424+LZ425),"")</f>
        <v/>
      </c>
      <c r="MB425" s="7">
        <f t="shared" ca="1" si="2240"/>
        <v>0</v>
      </c>
      <c r="MC425" s="7">
        <f t="shared" ca="1" si="2166"/>
        <v>0.22222083164207629</v>
      </c>
      <c r="MD425" s="7" t="str">
        <f t="shared" ca="1" si="2167"/>
        <v/>
      </c>
      <c r="ME425" s="7" t="str">
        <f t="shared" ca="1" si="2168"/>
        <v/>
      </c>
      <c r="MF425" s="7" t="str">
        <f t="shared" ca="1" si="2169"/>
        <v/>
      </c>
      <c r="MG425" s="7" t="str">
        <f ca="1">IFERROR(IF(MG424+MF425&gt;MH$4,MG424,MG424+MF425),"")</f>
        <v/>
      </c>
      <c r="MH425" s="7">
        <f t="shared" ca="1" si="2241"/>
        <v>0</v>
      </c>
      <c r="MI425" s="7">
        <f t="shared" ca="1" si="2170"/>
        <v>0.85309054173922894</v>
      </c>
      <c r="MJ425" s="7" t="str">
        <f t="shared" ca="1" si="2171"/>
        <v/>
      </c>
      <c r="MK425" s="7" t="str">
        <f t="shared" ca="1" si="2172"/>
        <v/>
      </c>
      <c r="ML425" s="7" t="str">
        <f t="shared" ca="1" si="2173"/>
        <v/>
      </c>
      <c r="MM425" s="7" t="str">
        <f ca="1">IFERROR(IF(MM424+ML425&gt;MN$4,MM424,MM424+ML425),"")</f>
        <v/>
      </c>
      <c r="MN425" s="7">
        <f t="shared" ca="1" si="2242"/>
        <v>0</v>
      </c>
      <c r="MO425" s="7">
        <f t="shared" ca="1" si="2174"/>
        <v>0.63898082435651238</v>
      </c>
      <c r="MP425" s="7" t="str">
        <f t="shared" ca="1" si="2175"/>
        <v/>
      </c>
      <c r="MQ425" s="7" t="str">
        <f t="shared" ca="1" si="2176"/>
        <v/>
      </c>
      <c r="MR425" s="7" t="str">
        <f t="shared" ca="1" si="2177"/>
        <v/>
      </c>
      <c r="MS425" s="7" t="str">
        <f ca="1">IFERROR(IF(MS424+MR425&gt;MT$4,MS424,MS424+MR425),"")</f>
        <v/>
      </c>
      <c r="MT425" s="7">
        <f t="shared" ca="1" si="2243"/>
        <v>0</v>
      </c>
      <c r="MU425" s="7">
        <f t="shared" ca="1" si="2178"/>
        <v>0.40856197080341117</v>
      </c>
      <c r="MV425" s="7" t="str">
        <f t="shared" ca="1" si="2179"/>
        <v/>
      </c>
      <c r="MW425" s="7" t="str">
        <f t="shared" ca="1" si="2180"/>
        <v/>
      </c>
      <c r="MX425" s="7" t="str">
        <f t="shared" ca="1" si="2181"/>
        <v/>
      </c>
      <c r="MY425" s="7" t="str">
        <f ca="1">IFERROR(IF(MY424+MX425&gt;MZ$4,MY424,MY424+MX425),"")</f>
        <v/>
      </c>
      <c r="MZ425" s="7">
        <f t="shared" ca="1" si="2244"/>
        <v>0</v>
      </c>
      <c r="NA425" s="7">
        <f t="shared" ca="1" si="2182"/>
        <v>0.56582343144425018</v>
      </c>
      <c r="NB425" s="7" t="str">
        <f t="shared" ca="1" si="2183"/>
        <v/>
      </c>
      <c r="NC425" s="7" t="str">
        <f t="shared" ca="1" si="2184"/>
        <v/>
      </c>
      <c r="ND425" s="7" t="str">
        <f t="shared" ca="1" si="2185"/>
        <v/>
      </c>
      <c r="NE425" s="7" t="str">
        <f ca="1">IFERROR(IF(NE424+ND425&gt;NF$4,NE424,NE424+ND425),"")</f>
        <v/>
      </c>
      <c r="NF425" s="7">
        <f t="shared" ca="1" si="2245"/>
        <v>0</v>
      </c>
      <c r="NG425" s="7">
        <f t="shared" ca="1" si="2186"/>
        <v>0.20286508652372948</v>
      </c>
      <c r="NH425" s="7" t="str">
        <f t="shared" ca="1" si="2187"/>
        <v/>
      </c>
      <c r="NI425" s="7" t="str">
        <f t="shared" ca="1" si="2188"/>
        <v/>
      </c>
      <c r="NJ425" s="7" t="str">
        <f t="shared" ca="1" si="2189"/>
        <v/>
      </c>
      <c r="NK425" s="7" t="str">
        <f ca="1">IFERROR(IF(NK424+NJ425&gt;NL$4,NK424,NK424+NJ425),"")</f>
        <v/>
      </c>
      <c r="NL425" s="7">
        <f t="shared" ca="1" si="2246"/>
        <v>0</v>
      </c>
      <c r="NM425" s="7">
        <f t="shared" ca="1" si="2190"/>
        <v>0.31713008065113668</v>
      </c>
      <c r="NN425" s="7" t="str">
        <f t="shared" ca="1" si="2191"/>
        <v/>
      </c>
      <c r="NO425" s="7" t="str">
        <f t="shared" ca="1" si="2192"/>
        <v/>
      </c>
      <c r="NP425" s="7" t="str">
        <f t="shared" ca="1" si="2193"/>
        <v/>
      </c>
      <c r="NQ425" s="7" t="str">
        <f ca="1">IFERROR(IF(NQ424+NP425&gt;NR$4,NQ424,NQ424+NP425),"")</f>
        <v/>
      </c>
      <c r="NR425" s="7">
        <f t="shared" ca="1" si="2247"/>
        <v>0</v>
      </c>
      <c r="NT425">
        <v>427</v>
      </c>
      <c r="NU425" s="7" t="s">
        <v>19</v>
      </c>
      <c r="NV425" s="7" t="str">
        <f t="shared" ca="1" si="1987"/>
        <v/>
      </c>
      <c r="NW425" s="7" t="str">
        <f t="shared" ca="1" si="2194"/>
        <v/>
      </c>
      <c r="NX425" t="str">
        <f ca="1">IFERROR(VLOOKUP(NT425,$K$3:$AK$568,8,FALSE),"")</f>
        <v/>
      </c>
      <c r="NY425" t="str">
        <f ca="1">IFERROR(VLOOKUP(NT425,$K$3:$AK$568,9,FALSE),"")</f>
        <v/>
      </c>
      <c r="NZ425" s="7" t="str">
        <f ca="1">IFERROR(VLOOKUP(NT425,$K$3:$AK$568,27,FALSE),"")</f>
        <v/>
      </c>
      <c r="OB425">
        <v>427</v>
      </c>
      <c r="OC425" s="7" t="s">
        <v>19</v>
      </c>
      <c r="OD425" t="e">
        <f t="shared" ca="1" si="2248"/>
        <v>#N/A</v>
      </c>
      <c r="OE425" s="7" t="str">
        <f t="shared" ca="1" si="2249"/>
        <v/>
      </c>
      <c r="OF425" s="7" t="str">
        <f t="shared" ca="1" si="2250"/>
        <v/>
      </c>
      <c r="OG425" t="str">
        <f t="shared" ca="1" si="2251"/>
        <v/>
      </c>
      <c r="OI425">
        <v>427</v>
      </c>
      <c r="OJ425" s="7" t="s">
        <v>19</v>
      </c>
      <c r="OK425" s="7" t="str">
        <f t="shared" ca="1" si="2252"/>
        <v/>
      </c>
      <c r="OL425" s="7" t="str">
        <f t="shared" ca="1" si="2253"/>
        <v/>
      </c>
      <c r="OM425" t="str">
        <f ca="1">IFERROR(VLOOKUP(OI425,$L$3:$AK$568,7,FALSE),"")</f>
        <v/>
      </c>
      <c r="ON425" t="str">
        <f ca="1">IFERROR(VLOOKUP(OI425,$L$3:$AK$568,8,FALSE),"")</f>
        <v/>
      </c>
      <c r="OO425" s="7" t="str">
        <f ca="1">IFERROR(VLOOKUP(OI425,$L$3:$AK$568,26,FALSE),"")</f>
        <v/>
      </c>
      <c r="OQ425">
        <v>427</v>
      </c>
      <c r="OR425" s="7" t="s">
        <v>19</v>
      </c>
      <c r="OS425" t="e">
        <f t="shared" ca="1" si="2254"/>
        <v>#N/A</v>
      </c>
      <c r="OT425" s="7" t="str">
        <f t="shared" ca="1" si="2255"/>
        <v/>
      </c>
      <c r="OU425" s="7" t="str">
        <f t="shared" ca="1" si="2256"/>
        <v/>
      </c>
      <c r="OV425" t="str">
        <f t="shared" ca="1" si="2257"/>
        <v/>
      </c>
      <c r="OX425">
        <v>427</v>
      </c>
      <c r="OY425" s="7" t="s">
        <v>19</v>
      </c>
      <c r="OZ425" s="7" t="str">
        <f t="shared" ca="1" si="2258"/>
        <v/>
      </c>
      <c r="PA425" s="7" t="str">
        <f t="shared" ca="1" si="2259"/>
        <v/>
      </c>
      <c r="PB425" t="str">
        <f ca="1">IFERROR(VLOOKUP(OX425,$M$3:$AK$568,6,FALSE),"")</f>
        <v/>
      </c>
      <c r="PC425" t="str">
        <f ca="1">IFERROR(VLOOKUP(OX425,$M$3:$AK$568,7,FALSE),"")</f>
        <v/>
      </c>
      <c r="PD425" s="7" t="str">
        <f ca="1">IFERROR(VLOOKUP(OX425,$M$3:$AK$568,25,FALSE),"")</f>
        <v/>
      </c>
      <c r="PF425">
        <v>427</v>
      </c>
      <c r="PG425" s="7" t="s">
        <v>19</v>
      </c>
      <c r="PH425" t="e">
        <f t="shared" ca="1" si="2260"/>
        <v>#N/A</v>
      </c>
      <c r="PI425" s="7" t="str">
        <f t="shared" ca="1" si="2261"/>
        <v/>
      </c>
      <c r="PJ425" s="7" t="str">
        <f t="shared" ca="1" si="2262"/>
        <v/>
      </c>
      <c r="PK425" t="str">
        <f t="shared" ca="1" si="2263"/>
        <v/>
      </c>
      <c r="PM425">
        <v>427</v>
      </c>
      <c r="PN425" s="7" t="s">
        <v>19</v>
      </c>
      <c r="PO425" s="202" t="str">
        <f t="shared" ca="1" si="2264"/>
        <v/>
      </c>
      <c r="PP425" s="7" t="str">
        <f t="shared" ca="1" si="2265"/>
        <v/>
      </c>
      <c r="PQ425" t="str">
        <f ca="1">IFERROR(VLOOKUP(PM425,$G$325:$R$409,12,FALSE),"")</f>
        <v/>
      </c>
      <c r="PR425" t="e">
        <f ca="1">VLOOKUP(PM425,$G$324:$Q$409,11,FALSE)</f>
        <v>#N/A</v>
      </c>
      <c r="PS425" s="7" t="str">
        <f ca="1">VLOOKUP(PQ425,$R$325:$Y$409,8,FALSE)</f>
        <v>- -</v>
      </c>
      <c r="PT425" s="7">
        <f ca="1">ReSt</f>
        <v>-4</v>
      </c>
      <c r="PU425" s="7" t="e">
        <f t="shared" ca="1" si="2266"/>
        <v>#N/A</v>
      </c>
      <c r="PV425" s="7" t="e">
        <f t="shared" ca="1" si="2267"/>
        <v>#N/A</v>
      </c>
      <c r="PW425" s="7" t="str">
        <f ca="1">VLOOKUP(PQ425,$R$325:$AK$409,8,FALSE)</f>
        <v>- -</v>
      </c>
      <c r="PX425" s="7"/>
      <c r="PY425">
        <v>427</v>
      </c>
      <c r="PZ425" s="7" t="s">
        <v>19</v>
      </c>
      <c r="QA425" t="str">
        <f t="shared" ca="1" si="2268"/>
        <v/>
      </c>
      <c r="QB425" s="7" t="str">
        <f t="shared" ca="1" si="2269"/>
        <v/>
      </c>
      <c r="QC425" s="7" t="str">
        <f t="shared" ca="1" si="2270"/>
        <v/>
      </c>
      <c r="QD425" t="str">
        <f t="shared" ca="1" si="2271"/>
        <v/>
      </c>
      <c r="QF425">
        <v>427</v>
      </c>
      <c r="QG425" s="7" t="s">
        <v>19</v>
      </c>
      <c r="QH425" s="7" t="str">
        <f t="shared" ca="1" si="2272"/>
        <v/>
      </c>
      <c r="QI425" s="7" t="e">
        <f t="shared" ca="1" si="2273"/>
        <v>#VALUE!</v>
      </c>
      <c r="QJ425" t="e">
        <f t="shared" ca="1" si="2274"/>
        <v>#N/A</v>
      </c>
      <c r="QK425" s="7" t="e">
        <f t="shared" ca="1" si="2275"/>
        <v>#N/A</v>
      </c>
      <c r="QM425">
        <v>427</v>
      </c>
      <c r="QN425" s="7" t="s">
        <v>19</v>
      </c>
      <c r="QO425" t="str">
        <f t="shared" ca="1" si="2276"/>
        <v/>
      </c>
      <c r="QP425" s="7" t="str">
        <f t="shared" ca="1" si="2277"/>
        <v/>
      </c>
      <c r="QQ425" t="str">
        <f t="shared" ca="1" si="2278"/>
        <v/>
      </c>
    </row>
    <row r="426" spans="1:459" x14ac:dyDescent="0.25">
      <c r="A426" s="240" t="str">
        <f>IF('Character Sheet'!$B$4="Creature","N","Y")</f>
        <v>Y</v>
      </c>
      <c r="C426" s="75"/>
      <c r="D426" s="76"/>
      <c r="F426" s="75"/>
      <c r="G426" s="76"/>
      <c r="I426" s="75"/>
      <c r="J426" s="85"/>
      <c r="K426" s="85">
        <f t="shared" ca="1" si="1951"/>
        <v>7</v>
      </c>
      <c r="L426" s="85">
        <f t="shared" ca="1" si="1924"/>
        <v>7</v>
      </c>
      <c r="M426" s="70">
        <f t="shared" ca="1" si="2288"/>
        <v>18</v>
      </c>
      <c r="O426" s="222">
        <f ca="1">BP426</f>
        <v>183</v>
      </c>
      <c r="Q426" s="7" t="str">
        <f t="shared" si="2289"/>
        <v>Astronomy</v>
      </c>
      <c r="R426" s="9" t="s">
        <v>1557</v>
      </c>
      <c r="S426" s="9" t="s">
        <v>2041</v>
      </c>
      <c r="T426" s="61" t="str">
        <f>SUBSTITUTE(IFERROR(IFERROR(VLOOKUP(R426,'[1]Skill Statistics'!$A$3:$C$513,2,FALSE),VLOOKUP(Q426,'[1]Skill Statistics'!$A$3:$C$513,2,FALSE)),T425),"R*","ReSt")</f>
        <v>Me/Re</v>
      </c>
      <c r="U426" s="61" t="str">
        <f>IFERROR(IFERROR(VLOOKUP(R426,'[1]Skill Statistics'!$A$3:$C$513,3,FALSE),VLOOKUP(Q426,'[1]Skill Statistics'!$A$3:$C$513,3,FALSE)),U425)</f>
        <v>In</v>
      </c>
      <c r="V426" s="61" t="str">
        <f>IF(ISNUMBER(SEARCH("Category",R426)),"- -",IFERROR(IFERROR(VLOOKUP(Q426,[1]Professions!$A$4:$AM$288,MATCH(Profession,[1]Professions!$A$1:$AM$1,0),FALSE),VLOOKUP(Q426,Calculations!$B$91:$I$95,8,FALSE)),"- -"))</f>
        <v>5 / 7</v>
      </c>
      <c r="W426" s="60">
        <f>BL426</f>
        <v>0</v>
      </c>
      <c r="X426" s="7">
        <f ca="1">IFERROR(VLOOKUP(R426,$BS$6:$NR$519,MATCH(ActualLevel,$BS$3:$NR$3,0),FALSE),"- -")</f>
        <v>0</v>
      </c>
      <c r="Y426" s="7">
        <f t="shared" ca="1" si="1925"/>
        <v>0</v>
      </c>
      <c r="Z426" s="7">
        <f ca="1">IFERROR(VLOOKUP(Y426,Charts!$BQ$2:$BR$52,2,FALSE),"- -")</f>
        <v>-25</v>
      </c>
      <c r="AA426" s="7">
        <f t="shared" ca="1" si="1599"/>
        <v>5</v>
      </c>
      <c r="AB426" s="7">
        <f t="shared" ca="1" si="1920"/>
        <v>0</v>
      </c>
      <c r="AC426" s="7"/>
      <c r="AD426" s="7"/>
      <c r="AE426" s="7"/>
      <c r="AF426" s="7"/>
      <c r="AG426" s="7"/>
      <c r="AH426" s="43"/>
      <c r="AI426" s="7"/>
      <c r="AJ426" s="7"/>
      <c r="AK426" s="7">
        <f t="shared" ca="1" si="1600"/>
        <v>-20</v>
      </c>
      <c r="AL426" s="7"/>
      <c r="AM426" s="69">
        <f>IFERROR(VLOOKUP(R426,'[1]Skill Statistics'!$A$3:$AN$513,MATCH(Profession,'[1]Skill Statistics'!$A$2:$AN$2,0),FALSE),0)</f>
        <v>0</v>
      </c>
      <c r="AN426" s="85">
        <f>IFERROR(VLOOKUP(Q426,'[1]Skill Statistics'!$A$3:$BK$513,MATCH(Archetype,'[1]Skill Statistics'!$A$2:$BK$2,0),FALSE),0)</f>
        <v>0</v>
      </c>
      <c r="AO426" s="85">
        <f>IFERROR(VLOOKUP(Q426,'[1]Skill Statistics'!$A$3:$BB$513,MATCH(Race,'[1]Skill Statistics'!$A$2:$BB$2,0),FALSE),0)</f>
        <v>0</v>
      </c>
      <c r="AP426" s="85">
        <f t="shared" ca="1" si="2195"/>
        <v>0.5</v>
      </c>
      <c r="AQ426" s="70"/>
      <c r="AS426" s="69">
        <f>IFERROR(VLOOKUP(Q426,'[1]Professional Skills'!$A$4:$AM$288,MATCH(Profession,'[1]Professional Skills'!$A$3:$AM$3,0),FALSE),"- -")</f>
        <v>0</v>
      </c>
      <c r="AU426" s="7">
        <f t="shared" si="1922"/>
        <v>0</v>
      </c>
      <c r="AV426" s="7">
        <f t="shared" ca="1" si="1921"/>
        <v>0</v>
      </c>
      <c r="AW426" t="str">
        <f t="shared" si="2279"/>
        <v/>
      </c>
      <c r="AX426" t="str">
        <f>IFERROR(_xlfn.RANK.EQ(AW426,$AW$5:$AW$568),"")</f>
        <v/>
      </c>
      <c r="AY426">
        <f t="shared" si="2290"/>
        <v>0</v>
      </c>
      <c r="AZ426" s="70" t="str">
        <f t="shared" si="1601"/>
        <v/>
      </c>
      <c r="BB426" s="69">
        <f>IFERROR(IF(Q426="Language",VLOOKUP(R426,[1]Cultures!$B$4:$N$218,MATCH(Culture,[1]Cultures!$B$3:$N$3,0),FALSE),VLOOKUP(Q426,[1]Cultures!$B$4:$O$212,MATCH(Culture,[1]Cultures!$B$3:$O$3,0),FALSE)),"- -")</f>
        <v>0</v>
      </c>
      <c r="BD426">
        <f t="shared" ca="1" si="1899"/>
        <v>0</v>
      </c>
      <c r="BE426" t="str">
        <f t="shared" si="2280"/>
        <v/>
      </c>
      <c r="BI426" s="7">
        <f>IFERROR(IF(BH426=1,IF(BB426=1,1,IF(BB426=2,2,IF(BH426=2,IF(BB426=3,1,IF(BB426&gt;=4,2,IF(BH426=3,IF(BB426=5,1,IF(BB426&gt;=6,2,IF(BH426=4,IF(BB426=7,1,IF(BB426&gt;=8,2,IF(BH426=5,IF(BB426=9,1,IF(BB426&gt;=10,2,0)),0))),0))),0))),0))),0)+(IF(BC426="*",0,BB426)),"- -")</f>
        <v>0</v>
      </c>
      <c r="BK426" s="7"/>
      <c r="BL426" s="70">
        <f>IF(V426="- -","- -",SUM(BI426:BK426))</f>
        <v>0</v>
      </c>
      <c r="BN426" s="69">
        <f>IFERROR(VLOOKUP(V426,Charts!$BT$2:$BV$14,3,FALSE),"- -")</f>
        <v>0.46153846153846156</v>
      </c>
      <c r="BO426" s="85">
        <f t="shared" ca="1" si="2196"/>
        <v>1.70699300781965</v>
      </c>
      <c r="BP426" s="70">
        <f t="shared" ca="1" si="2281"/>
        <v>183</v>
      </c>
      <c r="BR426" s="7">
        <v>425</v>
      </c>
      <c r="BS426" s="9" t="e">
        <f ca="1">VLOOKUP(BR426,$O$3:$R$568,4,FALSE)</f>
        <v>#N/A</v>
      </c>
      <c r="BT426" s="7" t="e">
        <f ca="1">VLOOKUP(BS426,$R$3:$V$568,5,FALSE)</f>
        <v>#N/A</v>
      </c>
      <c r="BU426" s="7" t="e">
        <f ca="1">VLOOKUP(BT426,Charts!$BT$2:$BV$14,3,FALSE)</f>
        <v>#N/A</v>
      </c>
      <c r="BV426" s="7" t="e">
        <f t="shared" ca="1" si="1988"/>
        <v>#N/A</v>
      </c>
      <c r="BW426" s="7" t="e">
        <f t="shared" ca="1" si="1989"/>
        <v>#N/A</v>
      </c>
      <c r="BY426" s="7">
        <f t="shared" ca="1" si="1990"/>
        <v>0.49623386679113013</v>
      </c>
      <c r="BZ426" s="7" t="str">
        <f t="shared" ca="1" si="1991"/>
        <v/>
      </c>
      <c r="CA426" s="7" t="str">
        <f t="shared" ca="1" si="1992"/>
        <v/>
      </c>
      <c r="CB426" s="7" t="str">
        <f t="shared" ca="1" si="1993"/>
        <v/>
      </c>
      <c r="CC426" s="7" t="str">
        <f ca="1">IFERROR(IF(CC425+CB426&gt;CD$4,CC425,CC425+CB426),"")</f>
        <v/>
      </c>
      <c r="CD426" s="7">
        <f t="shared" ca="1" si="2197"/>
        <v>0</v>
      </c>
      <c r="CE426" s="7">
        <f t="shared" ca="1" si="1994"/>
        <v>0.15235429808004053</v>
      </c>
      <c r="CF426" s="7" t="str">
        <f t="shared" ca="1" si="1995"/>
        <v/>
      </c>
      <c r="CG426" s="7" t="str">
        <f t="shared" ca="1" si="1996"/>
        <v/>
      </c>
      <c r="CH426" s="7" t="str">
        <f t="shared" ca="1" si="1997"/>
        <v/>
      </c>
      <c r="CI426" s="7" t="str">
        <f ca="1">IFERROR(IF(CI425+CH426&gt;CJ$4,CI425,CI425+CH426),"")</f>
        <v/>
      </c>
      <c r="CJ426" s="7">
        <f t="shared" ca="1" si="2198"/>
        <v>0</v>
      </c>
      <c r="CK426" s="7">
        <f t="shared" ca="1" si="1998"/>
        <v>0.38135680784399828</v>
      </c>
      <c r="CL426" s="7" t="str">
        <f t="shared" ca="1" si="1999"/>
        <v/>
      </c>
      <c r="CM426" s="7" t="str">
        <f t="shared" ca="1" si="2000"/>
        <v/>
      </c>
      <c r="CN426" s="7" t="str">
        <f t="shared" ca="1" si="2001"/>
        <v/>
      </c>
      <c r="CO426" s="7" t="str">
        <f ca="1">IFERROR(IF(CO425+CN426&gt;CP$4,CO425,CO425+CN426),"")</f>
        <v/>
      </c>
      <c r="CP426" s="7">
        <f t="shared" ca="1" si="2199"/>
        <v>0</v>
      </c>
      <c r="CQ426" s="7">
        <f t="shared" ca="1" si="2002"/>
        <v>0.65957216072568559</v>
      </c>
      <c r="CR426" s="7" t="str">
        <f t="shared" ca="1" si="2003"/>
        <v/>
      </c>
      <c r="CS426" s="7" t="str">
        <f t="shared" ca="1" si="2004"/>
        <v/>
      </c>
      <c r="CT426" s="7" t="str">
        <f t="shared" ca="1" si="2005"/>
        <v/>
      </c>
      <c r="CU426" s="7" t="str">
        <f ca="1">IFERROR(IF(CU425+CT426&gt;CV$4,CU425,CU425+CT426),"")</f>
        <v/>
      </c>
      <c r="CV426" s="7">
        <f t="shared" ca="1" si="2200"/>
        <v>0</v>
      </c>
      <c r="CW426" s="7">
        <f t="shared" ca="1" si="2006"/>
        <v>0.74333288549540422</v>
      </c>
      <c r="CX426" s="7" t="str">
        <f t="shared" ca="1" si="2007"/>
        <v/>
      </c>
      <c r="CY426" s="7" t="str">
        <f t="shared" ca="1" si="2008"/>
        <v/>
      </c>
      <c r="CZ426" s="7" t="str">
        <f t="shared" ca="1" si="2009"/>
        <v/>
      </c>
      <c r="DA426" s="7" t="str">
        <f ca="1">IFERROR(IF(DA425+CZ426&gt;DB$4,DA425,DA425+CZ426),"")</f>
        <v/>
      </c>
      <c r="DB426" s="7">
        <f t="shared" ca="1" si="2201"/>
        <v>0</v>
      </c>
      <c r="DC426" s="7">
        <f t="shared" ca="1" si="2010"/>
        <v>0.94805163418779104</v>
      </c>
      <c r="DD426" s="7" t="str">
        <f t="shared" ca="1" si="2011"/>
        <v/>
      </c>
      <c r="DE426" s="7" t="str">
        <f t="shared" ca="1" si="2012"/>
        <v/>
      </c>
      <c r="DF426" s="7" t="str">
        <f t="shared" ca="1" si="2013"/>
        <v/>
      </c>
      <c r="DG426" s="7" t="str">
        <f ca="1">IFERROR(IF(DG425+DF426&gt;DH$4,DG425,DG425+DF426),"")</f>
        <v/>
      </c>
      <c r="DH426" s="7">
        <f t="shared" ca="1" si="2202"/>
        <v>0</v>
      </c>
      <c r="DI426" s="7">
        <f t="shared" ca="1" si="2014"/>
        <v>0.9086929736870446</v>
      </c>
      <c r="DJ426" s="7" t="str">
        <f t="shared" ca="1" si="2015"/>
        <v/>
      </c>
      <c r="DK426" s="7" t="str">
        <f t="shared" ca="1" si="2016"/>
        <v/>
      </c>
      <c r="DL426" s="7" t="str">
        <f t="shared" ca="1" si="2017"/>
        <v/>
      </c>
      <c r="DM426" s="7" t="str">
        <f ca="1">IFERROR(IF(DM425+DL426&gt;DN$4,DM425,DM425+DL426),"")</f>
        <v/>
      </c>
      <c r="DN426" s="7">
        <f t="shared" ca="1" si="2203"/>
        <v>0</v>
      </c>
      <c r="DO426" s="7">
        <f t="shared" ca="1" si="2018"/>
        <v>0.72236645218975093</v>
      </c>
      <c r="DP426" s="7" t="str">
        <f t="shared" ca="1" si="2019"/>
        <v/>
      </c>
      <c r="DQ426" s="7" t="str">
        <f t="shared" ca="1" si="2020"/>
        <v/>
      </c>
      <c r="DR426" s="7" t="str">
        <f t="shared" ca="1" si="2021"/>
        <v/>
      </c>
      <c r="DS426" s="7" t="str">
        <f ca="1">IFERROR(IF(DS425+DR426&gt;DT$4,DS425,DS425+DR426),"")</f>
        <v/>
      </c>
      <c r="DT426" s="7">
        <f t="shared" ca="1" si="2204"/>
        <v>0</v>
      </c>
      <c r="DU426" s="7">
        <f t="shared" ca="1" si="2022"/>
        <v>0.39866705217243126</v>
      </c>
      <c r="DV426" s="7" t="str">
        <f t="shared" ca="1" si="2023"/>
        <v/>
      </c>
      <c r="DW426" s="7" t="str">
        <f t="shared" ca="1" si="2024"/>
        <v/>
      </c>
      <c r="DX426" s="7" t="str">
        <f t="shared" ca="1" si="2025"/>
        <v/>
      </c>
      <c r="DY426" s="7" t="str">
        <f ca="1">IFERROR(IF(DY425+DX426&gt;DZ$4,DY425,DY425+DX426),"")</f>
        <v/>
      </c>
      <c r="DZ426" s="7">
        <f t="shared" ca="1" si="2205"/>
        <v>0</v>
      </c>
      <c r="EA426" s="7">
        <f t="shared" ca="1" si="2026"/>
        <v>0.95429002283570197</v>
      </c>
      <c r="EB426" s="7" t="str">
        <f t="shared" ca="1" si="2027"/>
        <v/>
      </c>
      <c r="EC426" s="7" t="str">
        <f t="shared" ca="1" si="2028"/>
        <v/>
      </c>
      <c r="ED426" s="7" t="str">
        <f t="shared" ca="1" si="2029"/>
        <v/>
      </c>
      <c r="EE426" s="7" t="str">
        <f ca="1">IFERROR(IF(EE425+ED426&gt;EF$4,EE425,EE425+ED426),"")</f>
        <v/>
      </c>
      <c r="EF426" s="7">
        <f t="shared" ca="1" si="2206"/>
        <v>0</v>
      </c>
      <c r="EG426" s="7">
        <f t="shared" ca="1" si="2030"/>
        <v>0.57444073830948483</v>
      </c>
      <c r="EH426" s="7" t="str">
        <f t="shared" ca="1" si="2031"/>
        <v/>
      </c>
      <c r="EI426" s="7" t="str">
        <f t="shared" ca="1" si="2032"/>
        <v/>
      </c>
      <c r="EJ426" s="7" t="str">
        <f t="shared" ca="1" si="2033"/>
        <v/>
      </c>
      <c r="EK426" s="7" t="str">
        <f ca="1">IFERROR(IF(EK425+EJ426&gt;EL$4,EK425,EK425+EJ426),"")</f>
        <v/>
      </c>
      <c r="EL426" s="7">
        <f t="shared" ca="1" si="2207"/>
        <v>0</v>
      </c>
      <c r="EM426" s="7">
        <f t="shared" ca="1" si="2034"/>
        <v>0.40673857626190502</v>
      </c>
      <c r="EN426" s="7" t="str">
        <f t="shared" ca="1" si="2035"/>
        <v/>
      </c>
      <c r="EO426" s="7" t="str">
        <f t="shared" ca="1" si="2036"/>
        <v/>
      </c>
      <c r="EP426" s="7" t="str">
        <f t="shared" ca="1" si="2037"/>
        <v/>
      </c>
      <c r="EQ426" s="7" t="str">
        <f ca="1">IFERROR(IF(EQ425+EP426&gt;ER$4,EQ425,EQ425+EP426),"")</f>
        <v/>
      </c>
      <c r="ER426" s="7">
        <f t="shared" ca="1" si="2208"/>
        <v>0</v>
      </c>
      <c r="ES426" s="7">
        <f t="shared" ca="1" si="2038"/>
        <v>0.13723032940579738</v>
      </c>
      <c r="ET426" s="7" t="str">
        <f t="shared" ca="1" si="2039"/>
        <v/>
      </c>
      <c r="EU426" s="7" t="str">
        <f t="shared" ca="1" si="2040"/>
        <v/>
      </c>
      <c r="EV426" s="7" t="str">
        <f t="shared" ca="1" si="2041"/>
        <v/>
      </c>
      <c r="EW426" s="7" t="str">
        <f ca="1">IFERROR(IF(EW425+EV426&gt;EX$4,EW425,EW425+EV426),"")</f>
        <v/>
      </c>
      <c r="EX426" s="7">
        <f t="shared" ca="1" si="2209"/>
        <v>0</v>
      </c>
      <c r="EY426" s="7">
        <f t="shared" ca="1" si="2042"/>
        <v>0.93631331554344555</v>
      </c>
      <c r="EZ426" s="7" t="str">
        <f t="shared" ca="1" si="2043"/>
        <v/>
      </c>
      <c r="FA426" s="7" t="str">
        <f t="shared" ca="1" si="2044"/>
        <v/>
      </c>
      <c r="FB426" s="7" t="str">
        <f t="shared" ca="1" si="2045"/>
        <v/>
      </c>
      <c r="FC426" s="7" t="str">
        <f ca="1">IFERROR(IF(FC425+FB426&gt;FD$4,FC425,FC425+FB426),"")</f>
        <v/>
      </c>
      <c r="FD426" s="7">
        <f t="shared" ca="1" si="2210"/>
        <v>0</v>
      </c>
      <c r="FE426" s="7">
        <f t="shared" ca="1" si="2046"/>
        <v>0.86396257399686638</v>
      </c>
      <c r="FF426" s="7" t="str">
        <f t="shared" ca="1" si="2047"/>
        <v/>
      </c>
      <c r="FG426" s="7" t="str">
        <f t="shared" ca="1" si="2048"/>
        <v/>
      </c>
      <c r="FH426" s="7" t="str">
        <f t="shared" ca="1" si="2049"/>
        <v/>
      </c>
      <c r="FI426" s="7" t="str">
        <f ca="1">IFERROR(IF(FI425+FH426&gt;FJ$4,FI425,FI425+FH426),"")</f>
        <v/>
      </c>
      <c r="FJ426" s="7">
        <f t="shared" ca="1" si="2211"/>
        <v>0</v>
      </c>
      <c r="FK426" s="7">
        <f t="shared" ca="1" si="2050"/>
        <v>0.53726258210129119</v>
      </c>
      <c r="FL426" s="7" t="str">
        <f t="shared" ca="1" si="2051"/>
        <v/>
      </c>
      <c r="FM426" s="7" t="str">
        <f t="shared" ca="1" si="2052"/>
        <v/>
      </c>
      <c r="FN426" s="7" t="str">
        <f t="shared" ca="1" si="2053"/>
        <v/>
      </c>
      <c r="FO426" s="7" t="str">
        <f ca="1">IFERROR(IF(FO425+FN426&gt;FP$4,FO425,FO425+FN426),"")</f>
        <v/>
      </c>
      <c r="FP426" s="7">
        <f t="shared" ca="1" si="2212"/>
        <v>0</v>
      </c>
      <c r="FQ426" s="7">
        <f t="shared" ca="1" si="2054"/>
        <v>0.91192337895826026</v>
      </c>
      <c r="FR426" s="7" t="str">
        <f t="shared" ca="1" si="2055"/>
        <v/>
      </c>
      <c r="FS426" s="7" t="str">
        <f t="shared" ca="1" si="2056"/>
        <v/>
      </c>
      <c r="FT426" s="7" t="str">
        <f t="shared" ca="1" si="2057"/>
        <v/>
      </c>
      <c r="FU426" s="7" t="str">
        <f ca="1">IFERROR(IF(FU425+FT426&gt;FV$4,FU425,FU425+FT426),"")</f>
        <v/>
      </c>
      <c r="FV426" s="7">
        <f t="shared" ca="1" si="2213"/>
        <v>0</v>
      </c>
      <c r="FW426" s="7">
        <f t="shared" ca="1" si="2058"/>
        <v>8.6261090531462026E-2</v>
      </c>
      <c r="FX426" s="7" t="str">
        <f t="shared" ca="1" si="2059"/>
        <v/>
      </c>
      <c r="FY426" s="7" t="str">
        <f t="shared" ca="1" si="2060"/>
        <v/>
      </c>
      <c r="FZ426" s="7" t="str">
        <f t="shared" ca="1" si="2061"/>
        <v/>
      </c>
      <c r="GA426" s="7" t="str">
        <f ca="1">IFERROR(IF(GA425+FZ426&gt;GB$4,GA425,GA425+FZ426),"")</f>
        <v/>
      </c>
      <c r="GB426" s="7">
        <f t="shared" ca="1" si="2214"/>
        <v>0</v>
      </c>
      <c r="GC426" s="7">
        <f t="shared" ca="1" si="2062"/>
        <v>0.96141845430190609</v>
      </c>
      <c r="GD426" s="7" t="str">
        <f t="shared" ca="1" si="2063"/>
        <v/>
      </c>
      <c r="GE426" s="7" t="str">
        <f t="shared" ca="1" si="2064"/>
        <v/>
      </c>
      <c r="GF426" s="7" t="str">
        <f t="shared" ca="1" si="2065"/>
        <v/>
      </c>
      <c r="GG426" s="7" t="str">
        <f ca="1">IFERROR(IF(GG425+GF426&gt;GH$4,GG425,GG425+GF426),"")</f>
        <v/>
      </c>
      <c r="GH426" s="7">
        <f t="shared" ca="1" si="2215"/>
        <v>0</v>
      </c>
      <c r="GI426" s="7">
        <f t="shared" ca="1" si="2066"/>
        <v>0.88530774540809387</v>
      </c>
      <c r="GJ426" s="7" t="str">
        <f t="shared" ca="1" si="2067"/>
        <v/>
      </c>
      <c r="GK426" s="7" t="str">
        <f t="shared" ca="1" si="2068"/>
        <v/>
      </c>
      <c r="GL426" s="7" t="str">
        <f t="shared" ca="1" si="2069"/>
        <v/>
      </c>
      <c r="GM426" s="7" t="str">
        <f ca="1">IFERROR(IF(GM425+GL426&gt;GN$4,GM425,GM425+GL426),"")</f>
        <v/>
      </c>
      <c r="GN426" s="7">
        <f t="shared" ca="1" si="2216"/>
        <v>0</v>
      </c>
      <c r="GO426" s="7">
        <f t="shared" ca="1" si="2070"/>
        <v>0.34373055724890378</v>
      </c>
      <c r="GP426" s="7" t="str">
        <f t="shared" ca="1" si="2071"/>
        <v/>
      </c>
      <c r="GQ426" s="7" t="str">
        <f t="shared" ca="1" si="2072"/>
        <v/>
      </c>
      <c r="GR426" s="7" t="str">
        <f t="shared" ca="1" si="2073"/>
        <v/>
      </c>
      <c r="GS426" s="7" t="str">
        <f ca="1">IFERROR(IF(GS425+GR426&gt;GT$4,GS425,GS425+GR426),"")</f>
        <v/>
      </c>
      <c r="GT426" s="7">
        <f t="shared" ca="1" si="2217"/>
        <v>0</v>
      </c>
      <c r="GU426" s="7">
        <f t="shared" ca="1" si="2074"/>
        <v>0.93909772921451817</v>
      </c>
      <c r="GV426" s="7" t="str">
        <f t="shared" ca="1" si="2075"/>
        <v/>
      </c>
      <c r="GW426" s="7" t="str">
        <f t="shared" ca="1" si="2076"/>
        <v/>
      </c>
      <c r="GX426" s="7" t="str">
        <f t="shared" ca="1" si="2077"/>
        <v/>
      </c>
      <c r="GY426" s="7" t="str">
        <f ca="1">IFERROR(IF(GY425+GX426&gt;GZ$4,GY425,GY425+GX426),"")</f>
        <v/>
      </c>
      <c r="GZ426" s="7">
        <f t="shared" ca="1" si="2218"/>
        <v>0</v>
      </c>
      <c r="HA426" s="7">
        <f t="shared" ca="1" si="2078"/>
        <v>0.53125300010628462</v>
      </c>
      <c r="HB426" s="7" t="str">
        <f t="shared" ca="1" si="2079"/>
        <v/>
      </c>
      <c r="HC426" s="7" t="str">
        <f t="shared" ca="1" si="2080"/>
        <v/>
      </c>
      <c r="HD426" s="7" t="str">
        <f t="shared" ca="1" si="2081"/>
        <v/>
      </c>
      <c r="HE426" s="7" t="str">
        <f ca="1">IFERROR(IF(HE425+HD426&gt;HF$4,HE425,HE425+HD426),"")</f>
        <v/>
      </c>
      <c r="HF426" s="7">
        <f t="shared" ca="1" si="2219"/>
        <v>0</v>
      </c>
      <c r="HG426" s="7">
        <f t="shared" ca="1" si="2082"/>
        <v>0.20767777161703238</v>
      </c>
      <c r="HH426" s="7" t="str">
        <f t="shared" ca="1" si="2083"/>
        <v/>
      </c>
      <c r="HI426" s="7" t="str">
        <f t="shared" ca="1" si="2084"/>
        <v/>
      </c>
      <c r="HJ426" s="7" t="str">
        <f t="shared" ca="1" si="2085"/>
        <v/>
      </c>
      <c r="HK426" s="7" t="str">
        <f ca="1">IFERROR(IF(HK425+HJ426&gt;HL$4,HK425,HK425+HJ426),"")</f>
        <v/>
      </c>
      <c r="HL426" s="7">
        <f t="shared" ca="1" si="2220"/>
        <v>0</v>
      </c>
      <c r="HM426" s="7">
        <f t="shared" ca="1" si="2086"/>
        <v>4.2110699016898123E-2</v>
      </c>
      <c r="HN426" s="7" t="str">
        <f t="shared" ca="1" si="2087"/>
        <v/>
      </c>
      <c r="HO426" s="7" t="str">
        <f t="shared" ca="1" si="2088"/>
        <v/>
      </c>
      <c r="HP426" s="7" t="str">
        <f t="shared" ca="1" si="2089"/>
        <v/>
      </c>
      <c r="HQ426" s="7" t="str">
        <f ca="1">IFERROR(IF(HQ425+HP426&gt;HR$4,HQ425,HQ425+HP426),"")</f>
        <v/>
      </c>
      <c r="HR426" s="7">
        <f t="shared" ca="1" si="2221"/>
        <v>0</v>
      </c>
      <c r="HS426" s="7">
        <f t="shared" ca="1" si="2090"/>
        <v>0.69578207410303705</v>
      </c>
      <c r="HT426" s="7" t="str">
        <f t="shared" ca="1" si="2091"/>
        <v/>
      </c>
      <c r="HU426" s="7" t="str">
        <f t="shared" ca="1" si="2092"/>
        <v/>
      </c>
      <c r="HV426" s="7" t="str">
        <f t="shared" ca="1" si="2093"/>
        <v/>
      </c>
      <c r="HW426" s="7" t="str">
        <f ca="1">IFERROR(IF(HW425+HV426&gt;HX$4,HW425,HW425+HV426),"")</f>
        <v/>
      </c>
      <c r="HX426" s="7">
        <f t="shared" ca="1" si="2222"/>
        <v>0</v>
      </c>
      <c r="HY426" s="7">
        <f t="shared" ca="1" si="2094"/>
        <v>8.6298964325644434E-2</v>
      </c>
      <c r="HZ426" s="7" t="str">
        <f t="shared" ca="1" si="2095"/>
        <v/>
      </c>
      <c r="IA426" s="7" t="str">
        <f t="shared" ca="1" si="2096"/>
        <v/>
      </c>
      <c r="IB426" s="7" t="str">
        <f t="shared" ca="1" si="2097"/>
        <v/>
      </c>
      <c r="IC426" s="7" t="str">
        <f ca="1">IFERROR(IF(IC425+IB426&gt;ID$4,IC425,IC425+IB426),"")</f>
        <v/>
      </c>
      <c r="ID426" s="7">
        <f t="shared" ca="1" si="2223"/>
        <v>0</v>
      </c>
      <c r="IE426" s="7">
        <f t="shared" ca="1" si="2098"/>
        <v>0.25327657531989467</v>
      </c>
      <c r="IF426" s="7" t="str">
        <f t="shared" ca="1" si="2099"/>
        <v/>
      </c>
      <c r="IG426" s="7" t="str">
        <f t="shared" ca="1" si="2100"/>
        <v/>
      </c>
      <c r="IH426" s="7" t="str">
        <f t="shared" ca="1" si="2101"/>
        <v/>
      </c>
      <c r="II426" s="7" t="str">
        <f ca="1">IFERROR(IF(II425+IH426&gt;IJ$4,II425,II425+IH426),"")</f>
        <v/>
      </c>
      <c r="IJ426" s="7">
        <f t="shared" ca="1" si="2224"/>
        <v>0</v>
      </c>
      <c r="IK426" s="7">
        <f t="shared" ca="1" si="2102"/>
        <v>0.49107095658385047</v>
      </c>
      <c r="IL426" s="7" t="str">
        <f t="shared" ca="1" si="2103"/>
        <v/>
      </c>
      <c r="IM426" s="7" t="str">
        <f t="shared" ca="1" si="2104"/>
        <v/>
      </c>
      <c r="IN426" s="7" t="str">
        <f t="shared" ca="1" si="2105"/>
        <v/>
      </c>
      <c r="IO426" s="7" t="str">
        <f ca="1">IFERROR(IF(IO425+IN426&gt;IP$4,IO425,IO425+IN426),"")</f>
        <v/>
      </c>
      <c r="IP426" s="7">
        <f t="shared" ca="1" si="2225"/>
        <v>0</v>
      </c>
      <c r="IQ426" s="7">
        <f t="shared" ca="1" si="2106"/>
        <v>0.48134372971724981</v>
      </c>
      <c r="IR426" s="7" t="str">
        <f t="shared" ca="1" si="2107"/>
        <v/>
      </c>
      <c r="IS426" s="7" t="str">
        <f t="shared" ca="1" si="2108"/>
        <v/>
      </c>
      <c r="IT426" s="7" t="str">
        <f t="shared" ca="1" si="2109"/>
        <v/>
      </c>
      <c r="IU426" s="7" t="str">
        <f ca="1">IFERROR(IF(IU425+IT426&gt;IV$4,IU425,IU425+IT426),"")</f>
        <v/>
      </c>
      <c r="IV426" s="7">
        <f t="shared" ca="1" si="2226"/>
        <v>0</v>
      </c>
      <c r="IW426" s="7">
        <f t="shared" ca="1" si="2110"/>
        <v>0.87941411946817305</v>
      </c>
      <c r="IX426" s="7" t="str">
        <f t="shared" ca="1" si="2111"/>
        <v/>
      </c>
      <c r="IY426" s="7" t="str">
        <f t="shared" ca="1" si="2112"/>
        <v/>
      </c>
      <c r="IZ426" s="7" t="str">
        <f t="shared" ca="1" si="2113"/>
        <v/>
      </c>
      <c r="JA426" s="7" t="str">
        <f ca="1">IFERROR(IF(JA425+IZ426&gt;JB$4,JA425,JA425+IZ426),"")</f>
        <v/>
      </c>
      <c r="JB426" s="7">
        <f t="shared" ca="1" si="2227"/>
        <v>0</v>
      </c>
      <c r="JC426" s="7">
        <f t="shared" ca="1" si="2114"/>
        <v>0.52612803702233946</v>
      </c>
      <c r="JD426" s="7" t="str">
        <f t="shared" ca="1" si="2115"/>
        <v/>
      </c>
      <c r="JE426" s="7" t="str">
        <f t="shared" ca="1" si="2116"/>
        <v/>
      </c>
      <c r="JF426" s="7" t="str">
        <f t="shared" ca="1" si="2117"/>
        <v/>
      </c>
      <c r="JG426" s="7" t="str">
        <f ca="1">IFERROR(IF(JG425+JF426&gt;JH$4,JG425,JG425+JF426),"")</f>
        <v/>
      </c>
      <c r="JH426" s="7">
        <f t="shared" ca="1" si="2228"/>
        <v>0</v>
      </c>
      <c r="JI426" s="7">
        <f t="shared" ca="1" si="2118"/>
        <v>0.80121955435644732</v>
      </c>
      <c r="JJ426" s="7" t="str">
        <f t="shared" ca="1" si="2119"/>
        <v/>
      </c>
      <c r="JK426" s="7" t="str">
        <f t="shared" ca="1" si="2120"/>
        <v/>
      </c>
      <c r="JL426" s="7" t="str">
        <f t="shared" ca="1" si="2121"/>
        <v/>
      </c>
      <c r="JM426" s="7" t="str">
        <f ca="1">IFERROR(IF(JM425+JL426&gt;JN$4,JM425,JM425+JL426),"")</f>
        <v/>
      </c>
      <c r="JN426" s="7">
        <f t="shared" ca="1" si="2229"/>
        <v>0</v>
      </c>
      <c r="JO426" s="7">
        <f t="shared" ca="1" si="2122"/>
        <v>0.68921626603156372</v>
      </c>
      <c r="JP426" s="7" t="str">
        <f t="shared" ca="1" si="2123"/>
        <v/>
      </c>
      <c r="JQ426" s="7" t="str">
        <f t="shared" ca="1" si="2124"/>
        <v/>
      </c>
      <c r="JR426" s="7" t="str">
        <f t="shared" ca="1" si="2125"/>
        <v/>
      </c>
      <c r="JS426" s="7" t="str">
        <f ca="1">IFERROR(IF(JS425+JR426&gt;JT$4,JS425,JS425+JR426),"")</f>
        <v/>
      </c>
      <c r="JT426" s="7">
        <f t="shared" ca="1" si="2230"/>
        <v>0</v>
      </c>
      <c r="JU426" s="7">
        <f t="shared" ca="1" si="2126"/>
        <v>0.17816355386876326</v>
      </c>
      <c r="JV426" s="7" t="str">
        <f t="shared" ca="1" si="2127"/>
        <v/>
      </c>
      <c r="JW426" s="7" t="str">
        <f t="shared" ca="1" si="2128"/>
        <v/>
      </c>
      <c r="JX426" s="7" t="str">
        <f t="shared" ca="1" si="2129"/>
        <v/>
      </c>
      <c r="JY426" s="7" t="str">
        <f ca="1">IFERROR(IF(JY425+JX426&gt;JZ$4,JY425,JY425+JX426),"")</f>
        <v/>
      </c>
      <c r="JZ426" s="7">
        <f t="shared" ca="1" si="2231"/>
        <v>0</v>
      </c>
      <c r="KA426" s="7">
        <f t="shared" ca="1" si="2130"/>
        <v>0.16125786159253674</v>
      </c>
      <c r="KB426" s="7" t="str">
        <f t="shared" ca="1" si="2131"/>
        <v/>
      </c>
      <c r="KC426" s="7" t="str">
        <f t="shared" ca="1" si="2132"/>
        <v/>
      </c>
      <c r="KD426" s="7" t="str">
        <f t="shared" ca="1" si="2133"/>
        <v/>
      </c>
      <c r="KE426" s="7" t="str">
        <f ca="1">IFERROR(IF(KE425+KD426&gt;KF$4,KE425,KE425+KD426),"")</f>
        <v/>
      </c>
      <c r="KF426" s="7">
        <f t="shared" ca="1" si="2232"/>
        <v>0</v>
      </c>
      <c r="KG426" s="7">
        <f t="shared" ca="1" si="2134"/>
        <v>0.34192414457233422</v>
      </c>
      <c r="KH426" s="7" t="str">
        <f t="shared" ca="1" si="2135"/>
        <v/>
      </c>
      <c r="KI426" s="7" t="str">
        <f t="shared" ca="1" si="2136"/>
        <v/>
      </c>
      <c r="KJ426" s="7" t="str">
        <f t="shared" ca="1" si="2137"/>
        <v/>
      </c>
      <c r="KK426" s="7" t="str">
        <f ca="1">IFERROR(IF(KK425+KJ426&gt;KL$4,KK425,KK425+KJ426),"")</f>
        <v/>
      </c>
      <c r="KL426" s="7">
        <f t="shared" ca="1" si="2233"/>
        <v>0</v>
      </c>
      <c r="KM426" s="7">
        <f t="shared" ca="1" si="2138"/>
        <v>0.16739105102254903</v>
      </c>
      <c r="KN426" s="7" t="str">
        <f t="shared" ca="1" si="2139"/>
        <v/>
      </c>
      <c r="KO426" s="7" t="str">
        <f t="shared" ca="1" si="2140"/>
        <v/>
      </c>
      <c r="KP426" s="7" t="str">
        <f t="shared" ca="1" si="2141"/>
        <v/>
      </c>
      <c r="KQ426" s="7" t="str">
        <f ca="1">IFERROR(IF(KQ425+KP426&gt;KR$4,KQ425,KQ425+KP426),"")</f>
        <v/>
      </c>
      <c r="KR426" s="7">
        <f t="shared" ca="1" si="2234"/>
        <v>0</v>
      </c>
      <c r="KS426" s="7">
        <f t="shared" ca="1" si="2142"/>
        <v>0.38022406634329364</v>
      </c>
      <c r="KT426" s="7" t="str">
        <f t="shared" ca="1" si="2143"/>
        <v/>
      </c>
      <c r="KU426" s="7" t="str">
        <f t="shared" ca="1" si="2144"/>
        <v/>
      </c>
      <c r="KV426" s="7" t="str">
        <f t="shared" ca="1" si="2145"/>
        <v/>
      </c>
      <c r="KW426" s="7" t="str">
        <f ca="1">IFERROR(IF(KW425+KV426&gt;KX$4,KW425,KW425+KV426),"")</f>
        <v/>
      </c>
      <c r="KX426" s="7">
        <f t="shared" ca="1" si="2235"/>
        <v>0</v>
      </c>
      <c r="KY426" s="7">
        <f t="shared" ca="1" si="2146"/>
        <v>0.69651381628346143</v>
      </c>
      <c r="KZ426" s="7" t="str">
        <f t="shared" ca="1" si="2147"/>
        <v/>
      </c>
      <c r="LA426" s="7" t="str">
        <f t="shared" ca="1" si="2148"/>
        <v/>
      </c>
      <c r="LB426" s="7" t="str">
        <f t="shared" ca="1" si="2149"/>
        <v/>
      </c>
      <c r="LC426" s="7" t="str">
        <f ca="1">IFERROR(IF(LC425+LB426&gt;LD$4,LC425,LC425+LB426),"")</f>
        <v/>
      </c>
      <c r="LD426" s="7">
        <f t="shared" ca="1" si="2236"/>
        <v>0</v>
      </c>
      <c r="LE426" s="7">
        <f t="shared" ca="1" si="2150"/>
        <v>9.7032322383424852E-2</v>
      </c>
      <c r="LF426" s="7" t="str">
        <f t="shared" ca="1" si="2151"/>
        <v/>
      </c>
      <c r="LG426" s="7" t="str">
        <f t="shared" ca="1" si="2152"/>
        <v/>
      </c>
      <c r="LH426" s="7" t="str">
        <f t="shared" ca="1" si="2153"/>
        <v/>
      </c>
      <c r="LI426" s="7" t="str">
        <f ca="1">IFERROR(IF(LI425+LH426&gt;LJ$4,LI425,LI425+LH426),"")</f>
        <v/>
      </c>
      <c r="LJ426" s="7">
        <f t="shared" ca="1" si="2237"/>
        <v>0</v>
      </c>
      <c r="LK426" s="7">
        <f t="shared" ca="1" si="2154"/>
        <v>0.95222983423779173</v>
      </c>
      <c r="LL426" s="7" t="str">
        <f t="shared" ca="1" si="2155"/>
        <v/>
      </c>
      <c r="LM426" s="7" t="str">
        <f t="shared" ca="1" si="2156"/>
        <v/>
      </c>
      <c r="LN426" s="7" t="str">
        <f t="shared" ca="1" si="2157"/>
        <v/>
      </c>
      <c r="LO426" s="7" t="str">
        <f ca="1">IFERROR(IF(LO425+LN426&gt;LP$4,LO425,LO425+LN426),"")</f>
        <v/>
      </c>
      <c r="LP426" s="7">
        <f t="shared" ca="1" si="2238"/>
        <v>0</v>
      </c>
      <c r="LQ426" s="7">
        <f t="shared" ca="1" si="2158"/>
        <v>3.4304856984961329E-3</v>
      </c>
      <c r="LR426" s="7" t="str">
        <f t="shared" ca="1" si="2159"/>
        <v/>
      </c>
      <c r="LS426" s="7" t="str">
        <f t="shared" ca="1" si="2160"/>
        <v/>
      </c>
      <c r="LT426" s="7" t="str">
        <f t="shared" ca="1" si="2161"/>
        <v/>
      </c>
      <c r="LU426" s="7" t="str">
        <f ca="1">IFERROR(IF(LU425+LT426&gt;LV$4,LU425,LU425+LT426),"")</f>
        <v/>
      </c>
      <c r="LV426" s="7">
        <f t="shared" ca="1" si="2239"/>
        <v>0</v>
      </c>
      <c r="LW426" s="7">
        <f t="shared" ca="1" si="2162"/>
        <v>0.89577621357792647</v>
      </c>
      <c r="LX426" s="7" t="str">
        <f t="shared" ca="1" si="2163"/>
        <v/>
      </c>
      <c r="LY426" s="7" t="str">
        <f t="shared" ca="1" si="2164"/>
        <v/>
      </c>
      <c r="LZ426" s="7" t="str">
        <f t="shared" ca="1" si="2165"/>
        <v/>
      </c>
      <c r="MA426" s="7" t="str">
        <f ca="1">IFERROR(IF(MA425+LZ426&gt;MB$4,MA425,MA425+LZ426),"")</f>
        <v/>
      </c>
      <c r="MB426" s="7">
        <f t="shared" ca="1" si="2240"/>
        <v>0</v>
      </c>
      <c r="MC426" s="7">
        <f t="shared" ca="1" si="2166"/>
        <v>0.98670162615075008</v>
      </c>
      <c r="MD426" s="7" t="str">
        <f t="shared" ca="1" si="2167"/>
        <v/>
      </c>
      <c r="ME426" s="7" t="str">
        <f t="shared" ca="1" si="2168"/>
        <v/>
      </c>
      <c r="MF426" s="7" t="str">
        <f t="shared" ca="1" si="2169"/>
        <v/>
      </c>
      <c r="MG426" s="7" t="str">
        <f ca="1">IFERROR(IF(MG425+MF426&gt;MH$4,MG425,MG425+MF426),"")</f>
        <v/>
      </c>
      <c r="MH426" s="7">
        <f t="shared" ca="1" si="2241"/>
        <v>0</v>
      </c>
      <c r="MI426" s="7">
        <f t="shared" ca="1" si="2170"/>
        <v>0.4715327314119091</v>
      </c>
      <c r="MJ426" s="7" t="str">
        <f t="shared" ca="1" si="2171"/>
        <v/>
      </c>
      <c r="MK426" s="7" t="str">
        <f t="shared" ca="1" si="2172"/>
        <v/>
      </c>
      <c r="ML426" s="7" t="str">
        <f t="shared" ca="1" si="2173"/>
        <v/>
      </c>
      <c r="MM426" s="7" t="str">
        <f ca="1">IFERROR(IF(MM425+ML426&gt;MN$4,MM425,MM425+ML426),"")</f>
        <v/>
      </c>
      <c r="MN426" s="7">
        <f t="shared" ca="1" si="2242"/>
        <v>0</v>
      </c>
      <c r="MO426" s="7">
        <f t="shared" ca="1" si="2174"/>
        <v>3.2470941942933651E-3</v>
      </c>
      <c r="MP426" s="7" t="str">
        <f t="shared" ca="1" si="2175"/>
        <v/>
      </c>
      <c r="MQ426" s="7" t="str">
        <f t="shared" ca="1" si="2176"/>
        <v/>
      </c>
      <c r="MR426" s="7" t="str">
        <f t="shared" ca="1" si="2177"/>
        <v/>
      </c>
      <c r="MS426" s="7" t="str">
        <f ca="1">IFERROR(IF(MS425+MR426&gt;MT$4,MS425,MS425+MR426),"")</f>
        <v/>
      </c>
      <c r="MT426" s="7">
        <f t="shared" ca="1" si="2243"/>
        <v>0</v>
      </c>
      <c r="MU426" s="7">
        <f t="shared" ca="1" si="2178"/>
        <v>0.95426559093951546</v>
      </c>
      <c r="MV426" s="7" t="str">
        <f t="shared" ca="1" si="2179"/>
        <v/>
      </c>
      <c r="MW426" s="7" t="str">
        <f t="shared" ca="1" si="2180"/>
        <v/>
      </c>
      <c r="MX426" s="7" t="str">
        <f t="shared" ca="1" si="2181"/>
        <v/>
      </c>
      <c r="MY426" s="7" t="str">
        <f ca="1">IFERROR(IF(MY425+MX426&gt;MZ$4,MY425,MY425+MX426),"")</f>
        <v/>
      </c>
      <c r="MZ426" s="7">
        <f t="shared" ca="1" si="2244"/>
        <v>0</v>
      </c>
      <c r="NA426" s="7">
        <f t="shared" ca="1" si="2182"/>
        <v>0.65146007398229011</v>
      </c>
      <c r="NB426" s="7" t="str">
        <f t="shared" ca="1" si="2183"/>
        <v/>
      </c>
      <c r="NC426" s="7" t="str">
        <f t="shared" ca="1" si="2184"/>
        <v/>
      </c>
      <c r="ND426" s="7" t="str">
        <f t="shared" ca="1" si="2185"/>
        <v/>
      </c>
      <c r="NE426" s="7" t="str">
        <f ca="1">IFERROR(IF(NE425+ND426&gt;NF$4,NE425,NE425+ND426),"")</f>
        <v/>
      </c>
      <c r="NF426" s="7">
        <f t="shared" ca="1" si="2245"/>
        <v>0</v>
      </c>
      <c r="NG426" s="7">
        <f t="shared" ca="1" si="2186"/>
        <v>0.56062881356259509</v>
      </c>
      <c r="NH426" s="7" t="str">
        <f t="shared" ca="1" si="2187"/>
        <v/>
      </c>
      <c r="NI426" s="7" t="str">
        <f t="shared" ca="1" si="2188"/>
        <v/>
      </c>
      <c r="NJ426" s="7" t="str">
        <f t="shared" ca="1" si="2189"/>
        <v/>
      </c>
      <c r="NK426" s="7" t="str">
        <f ca="1">IFERROR(IF(NK425+NJ426&gt;NL$4,NK425,NK425+NJ426),"")</f>
        <v/>
      </c>
      <c r="NL426" s="7">
        <f t="shared" ca="1" si="2246"/>
        <v>0</v>
      </c>
      <c r="NM426" s="7">
        <f t="shared" ca="1" si="2190"/>
        <v>0.42453489866614857</v>
      </c>
      <c r="NN426" s="7" t="str">
        <f t="shared" ca="1" si="2191"/>
        <v/>
      </c>
      <c r="NO426" s="7" t="str">
        <f t="shared" ca="1" si="2192"/>
        <v/>
      </c>
      <c r="NP426" s="7" t="str">
        <f t="shared" ca="1" si="2193"/>
        <v/>
      </c>
      <c r="NQ426" s="7" t="str">
        <f ca="1">IFERROR(IF(NQ425+NP426&gt;NR$4,NQ425,NQ425+NP426),"")</f>
        <v/>
      </c>
      <c r="NR426" s="7">
        <f t="shared" ca="1" si="2247"/>
        <v>0</v>
      </c>
      <c r="NT426">
        <v>428</v>
      </c>
      <c r="NU426" s="7" t="s">
        <v>19</v>
      </c>
      <c r="NV426" s="7" t="str">
        <f t="shared" ca="1" si="1987"/>
        <v/>
      </c>
      <c r="NW426" s="7" t="str">
        <f t="shared" ca="1" si="2194"/>
        <v/>
      </c>
      <c r="NX426" t="str">
        <f ca="1">IFERROR(VLOOKUP(NT426,$K$3:$AK$568,8,FALSE),"")</f>
        <v/>
      </c>
      <c r="NY426" t="str">
        <f ca="1">IFERROR(VLOOKUP(NT426,$K$3:$AK$568,9,FALSE),"")</f>
        <v/>
      </c>
      <c r="NZ426" s="7" t="str">
        <f ca="1">IFERROR(VLOOKUP(NT426,$K$3:$AK$568,27,FALSE),"")</f>
        <v/>
      </c>
      <c r="OB426">
        <v>428</v>
      </c>
      <c r="OC426" s="7" t="s">
        <v>19</v>
      </c>
      <c r="OD426" t="e">
        <f t="shared" ca="1" si="2248"/>
        <v>#N/A</v>
      </c>
      <c r="OE426" s="7" t="str">
        <f t="shared" ca="1" si="2249"/>
        <v/>
      </c>
      <c r="OF426" s="7" t="str">
        <f t="shared" ca="1" si="2250"/>
        <v/>
      </c>
      <c r="OG426" t="str">
        <f t="shared" ca="1" si="2251"/>
        <v/>
      </c>
      <c r="OI426">
        <v>428</v>
      </c>
      <c r="OJ426" s="7" t="s">
        <v>19</v>
      </c>
      <c r="OK426" s="7" t="str">
        <f t="shared" ca="1" si="2252"/>
        <v/>
      </c>
      <c r="OL426" s="7" t="str">
        <f t="shared" ca="1" si="2253"/>
        <v/>
      </c>
      <c r="OM426" t="str">
        <f ca="1">IFERROR(VLOOKUP(OI426,$L$3:$AK$568,7,FALSE),"")</f>
        <v/>
      </c>
      <c r="ON426" t="str">
        <f ca="1">IFERROR(VLOOKUP(OI426,$L$3:$AK$568,8,FALSE),"")</f>
        <v/>
      </c>
      <c r="OO426" s="7" t="str">
        <f ca="1">IFERROR(VLOOKUP(OI426,$L$3:$AK$568,26,FALSE),"")</f>
        <v/>
      </c>
      <c r="OQ426">
        <v>428</v>
      </c>
      <c r="OR426" s="7" t="s">
        <v>19</v>
      </c>
      <c r="OS426" t="e">
        <f t="shared" ca="1" si="2254"/>
        <v>#N/A</v>
      </c>
      <c r="OT426" s="7" t="str">
        <f t="shared" ca="1" si="2255"/>
        <v/>
      </c>
      <c r="OU426" s="7" t="str">
        <f t="shared" ca="1" si="2256"/>
        <v/>
      </c>
      <c r="OV426" t="str">
        <f t="shared" ca="1" si="2257"/>
        <v/>
      </c>
      <c r="OX426">
        <v>428</v>
      </c>
      <c r="OY426" s="7" t="s">
        <v>19</v>
      </c>
      <c r="OZ426" s="7" t="str">
        <f t="shared" ca="1" si="2258"/>
        <v/>
      </c>
      <c r="PA426" s="7" t="str">
        <f t="shared" ca="1" si="2259"/>
        <v/>
      </c>
      <c r="PB426" t="str">
        <f ca="1">IFERROR(VLOOKUP(OX426,$M$3:$AK$568,6,FALSE),"")</f>
        <v/>
      </c>
      <c r="PC426" t="str">
        <f ca="1">IFERROR(VLOOKUP(OX426,$M$3:$AK$568,7,FALSE),"")</f>
        <v/>
      </c>
      <c r="PD426" s="7" t="str">
        <f ca="1">IFERROR(VLOOKUP(OX426,$M$3:$AK$568,25,FALSE),"")</f>
        <v/>
      </c>
      <c r="PF426">
        <v>428</v>
      </c>
      <c r="PG426" s="7" t="s">
        <v>19</v>
      </c>
      <c r="PH426" t="e">
        <f t="shared" ca="1" si="2260"/>
        <v>#N/A</v>
      </c>
      <c r="PI426" s="7" t="str">
        <f t="shared" ca="1" si="2261"/>
        <v/>
      </c>
      <c r="PJ426" s="7" t="str">
        <f t="shared" ca="1" si="2262"/>
        <v/>
      </c>
      <c r="PK426" t="str">
        <f t="shared" ca="1" si="2263"/>
        <v/>
      </c>
      <c r="PM426">
        <v>428</v>
      </c>
      <c r="PN426" s="7" t="s">
        <v>19</v>
      </c>
      <c r="PO426" s="202" t="str">
        <f t="shared" ca="1" si="2264"/>
        <v/>
      </c>
      <c r="PP426" s="7" t="str">
        <f t="shared" ca="1" si="2265"/>
        <v/>
      </c>
      <c r="PQ426" t="str">
        <f ca="1">IFERROR(VLOOKUP(PM426,$G$325:$R$409,12,FALSE),"")</f>
        <v/>
      </c>
      <c r="PR426" t="e">
        <f ca="1">VLOOKUP(PM426,$G$324:$Q$409,11,FALSE)</f>
        <v>#N/A</v>
      </c>
      <c r="PS426" s="7" t="str">
        <f ca="1">VLOOKUP(PQ426,$R$325:$Y$409,8,FALSE)</f>
        <v>- -</v>
      </c>
      <c r="PT426" s="7">
        <f ca="1">ReSt</f>
        <v>-4</v>
      </c>
      <c r="PU426" s="7" t="e">
        <f t="shared" ca="1" si="2266"/>
        <v>#N/A</v>
      </c>
      <c r="PV426" s="7" t="e">
        <f t="shared" ca="1" si="2267"/>
        <v>#N/A</v>
      </c>
      <c r="PW426" s="7" t="str">
        <f ca="1">VLOOKUP(PQ426,$R$325:$AK$409,8,FALSE)</f>
        <v>- -</v>
      </c>
      <c r="PX426" s="7"/>
      <c r="PY426">
        <v>428</v>
      </c>
      <c r="PZ426" s="7" t="s">
        <v>19</v>
      </c>
      <c r="QA426" t="str">
        <f t="shared" ca="1" si="2268"/>
        <v/>
      </c>
      <c r="QB426" s="7" t="str">
        <f t="shared" ca="1" si="2269"/>
        <v/>
      </c>
      <c r="QC426" s="7" t="str">
        <f t="shared" ca="1" si="2270"/>
        <v/>
      </c>
      <c r="QD426" t="str">
        <f t="shared" ca="1" si="2271"/>
        <v/>
      </c>
      <c r="QF426">
        <v>428</v>
      </c>
      <c r="QG426" s="7" t="s">
        <v>19</v>
      </c>
      <c r="QH426" s="7" t="str">
        <f t="shared" ca="1" si="2272"/>
        <v/>
      </c>
      <c r="QI426" s="7" t="e">
        <f t="shared" ca="1" si="2273"/>
        <v>#VALUE!</v>
      </c>
      <c r="QJ426" t="e">
        <f t="shared" ca="1" si="2274"/>
        <v>#N/A</v>
      </c>
      <c r="QK426" s="7" t="e">
        <f t="shared" ca="1" si="2275"/>
        <v>#N/A</v>
      </c>
      <c r="QM426">
        <v>428</v>
      </c>
      <c r="QN426" s="7" t="s">
        <v>19</v>
      </c>
      <c r="QO426" t="str">
        <f t="shared" ca="1" si="2276"/>
        <v/>
      </c>
      <c r="QP426" s="7" t="str">
        <f t="shared" ca="1" si="2277"/>
        <v/>
      </c>
      <c r="QQ426" t="str">
        <f t="shared" ca="1" si="2278"/>
        <v/>
      </c>
    </row>
    <row r="427" spans="1:459" x14ac:dyDescent="0.25">
      <c r="A427" s="240" t="str">
        <f>IF('Character Sheet'!$B$4="Creature","N","Y")</f>
        <v>Y</v>
      </c>
      <c r="C427" s="75"/>
      <c r="D427" s="76"/>
      <c r="F427" s="75"/>
      <c r="G427" s="76"/>
      <c r="I427" s="75"/>
      <c r="J427" s="85"/>
      <c r="K427" s="85">
        <f t="shared" ca="1" si="1951"/>
        <v>7</v>
      </c>
      <c r="L427" s="85">
        <f t="shared" ca="1" si="1924"/>
        <v>7</v>
      </c>
      <c r="M427" s="70">
        <f t="shared" ca="1" si="2288"/>
        <v>18</v>
      </c>
      <c r="O427" s="222">
        <f ca="1">BP427</f>
        <v>369</v>
      </c>
      <c r="Q427" s="7" t="str">
        <f t="shared" si="2289"/>
        <v>Atmospherics</v>
      </c>
      <c r="R427" s="9" t="s">
        <v>1558</v>
      </c>
      <c r="S427" s="9" t="s">
        <v>2042</v>
      </c>
      <c r="T427" s="61" t="str">
        <f>SUBSTITUTE(IFERROR(IFERROR(VLOOKUP(R427,'[1]Skill Statistics'!$A$3:$C$513,2,FALSE),VLOOKUP(Q427,'[1]Skill Statistics'!$A$3:$C$513,2,FALSE)),T426),"R*","ReSt")</f>
        <v>Me/Re</v>
      </c>
      <c r="U427" s="61" t="str">
        <f>IFERROR(IFERROR(VLOOKUP(R427,'[1]Skill Statistics'!$A$3:$C$513,3,FALSE),VLOOKUP(Q427,'[1]Skill Statistics'!$A$3:$C$513,3,FALSE)),U426)</f>
        <v>In</v>
      </c>
      <c r="V427" s="61" t="str">
        <f>IF(ISNUMBER(SEARCH("Category",R427)),"- -",IFERROR(IFERROR(VLOOKUP(Q427,[1]Professions!$A$4:$AM$288,MATCH(Profession,[1]Professions!$A$1:$AM$1,0),FALSE),VLOOKUP(Q427,Calculations!$B$91:$I$95,8,FALSE)),"- -"))</f>
        <v>5 / 7</v>
      </c>
      <c r="W427" s="60">
        <f>BL427</f>
        <v>0</v>
      </c>
      <c r="X427" s="7">
        <f ca="1">IFERROR(VLOOKUP(R427,$BS$6:$NR$519,MATCH(ActualLevel,$BS$3:$NR$3,0),FALSE),"- -")</f>
        <v>0</v>
      </c>
      <c r="Y427" s="7">
        <f t="shared" ca="1" si="1925"/>
        <v>0</v>
      </c>
      <c r="Z427" s="7">
        <f ca="1">IFERROR(VLOOKUP(Y427,Charts!$BQ$2:$BR$52,2,FALSE),"- -")</f>
        <v>-25</v>
      </c>
      <c r="AA427" s="7">
        <f t="shared" ca="1" si="1599"/>
        <v>5</v>
      </c>
      <c r="AB427" s="7">
        <f t="shared" ca="1" si="1920"/>
        <v>0</v>
      </c>
      <c r="AC427" s="7"/>
      <c r="AD427" s="7"/>
      <c r="AE427" s="7"/>
      <c r="AF427" s="7"/>
      <c r="AG427" s="7"/>
      <c r="AH427" s="43"/>
      <c r="AI427" s="7"/>
      <c r="AJ427" s="7"/>
      <c r="AK427" s="7">
        <f t="shared" ca="1" si="1600"/>
        <v>-20</v>
      </c>
      <c r="AL427" s="7"/>
      <c r="AM427" s="69">
        <f>IFERROR(VLOOKUP(R427,'[1]Skill Statistics'!$A$3:$AN$513,MATCH(Profession,'[1]Skill Statistics'!$A$2:$AN$2,0),FALSE),0)</f>
        <v>0</v>
      </c>
      <c r="AN427" s="85">
        <f>IFERROR(VLOOKUP(Q427,'[1]Skill Statistics'!$A$3:$BK$513,MATCH(Archetype,'[1]Skill Statistics'!$A$2:$BK$2,0),FALSE),0)</f>
        <v>0</v>
      </c>
      <c r="AO427" s="85">
        <f>IFERROR(VLOOKUP(Q427,'[1]Skill Statistics'!$A$3:$BB$513,MATCH(Race,'[1]Skill Statistics'!$A$2:$BB$2,0),FALSE),0)</f>
        <v>0</v>
      </c>
      <c r="AP427" s="85">
        <f t="shared" ca="1" si="2195"/>
        <v>0.5</v>
      </c>
      <c r="AQ427" s="70"/>
      <c r="AS427" s="69">
        <f>IFERROR(VLOOKUP(Q427,'[1]Professional Skills'!$A$4:$AM$288,MATCH(Profession,'[1]Professional Skills'!$A$3:$AM$3,0),FALSE),"- -")</f>
        <v>0</v>
      </c>
      <c r="AU427" s="7">
        <f t="shared" si="1922"/>
        <v>0</v>
      </c>
      <c r="AV427" s="7">
        <f t="shared" ca="1" si="1921"/>
        <v>0</v>
      </c>
      <c r="AW427" t="str">
        <f t="shared" si="2279"/>
        <v/>
      </c>
      <c r="AX427" t="str">
        <f>IFERROR(_xlfn.RANK.EQ(AW427,$AW$5:$AW$568),"")</f>
        <v/>
      </c>
      <c r="AY427">
        <f t="shared" si="2290"/>
        <v>0</v>
      </c>
      <c r="AZ427" s="70" t="str">
        <f t="shared" si="1601"/>
        <v/>
      </c>
      <c r="BB427" s="69">
        <f>IFERROR(IF(Q427="Language",VLOOKUP(R427,[1]Cultures!$B$4:$N$218,MATCH(Culture,[1]Cultures!$B$3:$N$3,0),FALSE),VLOOKUP(Q427,[1]Cultures!$B$4:$O$212,MATCH(Culture,[1]Cultures!$B$3:$O$3,0),FALSE)),"- -")</f>
        <v>0</v>
      </c>
      <c r="BD427">
        <f t="shared" ca="1" si="1899"/>
        <v>0</v>
      </c>
      <c r="BE427" t="str">
        <f t="shared" si="2280"/>
        <v/>
      </c>
      <c r="BI427" s="7">
        <f>IFERROR(IF(BH427=1,IF(BB427=1,1,IF(BB427=2,2,IF(BH427=2,IF(BB427=3,1,IF(BB427&gt;=4,2,IF(BH427=3,IF(BB427=5,1,IF(BB427&gt;=6,2,IF(BH427=4,IF(BB427=7,1,IF(BB427&gt;=8,2,IF(BH427=5,IF(BB427=9,1,IF(BB427&gt;=10,2,0)),0))),0))),0))),0))),0)+(IF(BC427="*",0,BB427)),"- -")</f>
        <v>0</v>
      </c>
      <c r="BK427" s="7"/>
      <c r="BL427" s="70">
        <f>IF(V427="- -","- -",SUM(BI427:BK427))</f>
        <v>0</v>
      </c>
      <c r="BN427" s="69">
        <f>IFERROR(VLOOKUP(V427,Charts!$BT$2:$BV$14,3,FALSE),"- -")</f>
        <v>0.46153846153846156</v>
      </c>
      <c r="BO427" s="85">
        <f t="shared" ca="1" si="2196"/>
        <v>1.0684954824245989</v>
      </c>
      <c r="BP427" s="70">
        <f t="shared" ca="1" si="2281"/>
        <v>369</v>
      </c>
      <c r="BR427" s="7">
        <v>426</v>
      </c>
      <c r="BS427" s="9" t="e">
        <f ca="1">VLOOKUP(BR427,$O$3:$R$568,4,FALSE)</f>
        <v>#N/A</v>
      </c>
      <c r="BT427" s="7" t="e">
        <f ca="1">VLOOKUP(BS427,$R$3:$V$568,5,FALSE)</f>
        <v>#N/A</v>
      </c>
      <c r="BU427" s="7" t="e">
        <f ca="1">VLOOKUP(BT427,Charts!$BT$2:$BV$14,3,FALSE)</f>
        <v>#N/A</v>
      </c>
      <c r="BV427" s="7" t="e">
        <f t="shared" ca="1" si="1988"/>
        <v>#N/A</v>
      </c>
      <c r="BW427" s="7" t="e">
        <f t="shared" ca="1" si="1989"/>
        <v>#N/A</v>
      </c>
      <c r="BY427" s="7">
        <f t="shared" ca="1" si="1990"/>
        <v>0.18945598178034817</v>
      </c>
      <c r="BZ427" s="7" t="str">
        <f t="shared" ca="1" si="1991"/>
        <v/>
      </c>
      <c r="CA427" s="7" t="str">
        <f t="shared" ca="1" si="1992"/>
        <v/>
      </c>
      <c r="CB427" s="7" t="str">
        <f t="shared" ca="1" si="1993"/>
        <v/>
      </c>
      <c r="CC427" s="7" t="str">
        <f ca="1">IFERROR(IF(CC426+CB427&gt;CD$4,CC426,CC426+CB427),"")</f>
        <v/>
      </c>
      <c r="CD427" s="7">
        <f t="shared" ca="1" si="2197"/>
        <v>0</v>
      </c>
      <c r="CE427" s="7">
        <f t="shared" ca="1" si="1994"/>
        <v>0.45994509856288612</v>
      </c>
      <c r="CF427" s="7" t="str">
        <f t="shared" ca="1" si="1995"/>
        <v/>
      </c>
      <c r="CG427" s="7" t="str">
        <f t="shared" ca="1" si="1996"/>
        <v/>
      </c>
      <c r="CH427" s="7" t="str">
        <f t="shared" ca="1" si="1997"/>
        <v/>
      </c>
      <c r="CI427" s="7" t="str">
        <f ca="1">IFERROR(IF(CI426+CH427&gt;CJ$4,CI426,CI426+CH427),"")</f>
        <v/>
      </c>
      <c r="CJ427" s="7">
        <f t="shared" ca="1" si="2198"/>
        <v>0</v>
      </c>
      <c r="CK427" s="7">
        <f t="shared" ca="1" si="1998"/>
        <v>0.51052661734267091</v>
      </c>
      <c r="CL427" s="7" t="str">
        <f t="shared" ca="1" si="1999"/>
        <v/>
      </c>
      <c r="CM427" s="7" t="str">
        <f t="shared" ca="1" si="2000"/>
        <v/>
      </c>
      <c r="CN427" s="7" t="str">
        <f t="shared" ca="1" si="2001"/>
        <v/>
      </c>
      <c r="CO427" s="7" t="str">
        <f ca="1">IFERROR(IF(CO426+CN427&gt;CP$4,CO426,CO426+CN427),"")</f>
        <v/>
      </c>
      <c r="CP427" s="7">
        <f t="shared" ca="1" si="2199"/>
        <v>0</v>
      </c>
      <c r="CQ427" s="7">
        <f t="shared" ca="1" si="2002"/>
        <v>6.6618561670474308E-2</v>
      </c>
      <c r="CR427" s="7" t="str">
        <f t="shared" ca="1" si="2003"/>
        <v/>
      </c>
      <c r="CS427" s="7" t="str">
        <f t="shared" ca="1" si="2004"/>
        <v/>
      </c>
      <c r="CT427" s="7" t="str">
        <f t="shared" ca="1" si="2005"/>
        <v/>
      </c>
      <c r="CU427" s="7" t="str">
        <f ca="1">IFERROR(IF(CU426+CT427&gt;CV$4,CU426,CU426+CT427),"")</f>
        <v/>
      </c>
      <c r="CV427" s="7">
        <f t="shared" ca="1" si="2200"/>
        <v>0</v>
      </c>
      <c r="CW427" s="7">
        <f t="shared" ca="1" si="2006"/>
        <v>0.36734468298916167</v>
      </c>
      <c r="CX427" s="7" t="str">
        <f t="shared" ca="1" si="2007"/>
        <v/>
      </c>
      <c r="CY427" s="7" t="str">
        <f t="shared" ca="1" si="2008"/>
        <v/>
      </c>
      <c r="CZ427" s="7" t="str">
        <f t="shared" ca="1" si="2009"/>
        <v/>
      </c>
      <c r="DA427" s="7" t="str">
        <f ca="1">IFERROR(IF(DA426+CZ427&gt;DB$4,DA426,DA426+CZ427),"")</f>
        <v/>
      </c>
      <c r="DB427" s="7">
        <f t="shared" ca="1" si="2201"/>
        <v>0</v>
      </c>
      <c r="DC427" s="7">
        <f t="shared" ca="1" si="2010"/>
        <v>0.89267897382295236</v>
      </c>
      <c r="DD427" s="7" t="str">
        <f t="shared" ca="1" si="2011"/>
        <v/>
      </c>
      <c r="DE427" s="7" t="str">
        <f t="shared" ca="1" si="2012"/>
        <v/>
      </c>
      <c r="DF427" s="7" t="str">
        <f t="shared" ca="1" si="2013"/>
        <v/>
      </c>
      <c r="DG427" s="7" t="str">
        <f ca="1">IFERROR(IF(DG426+DF427&gt;DH$4,DG426,DG426+DF427),"")</f>
        <v/>
      </c>
      <c r="DH427" s="7">
        <f t="shared" ca="1" si="2202"/>
        <v>0</v>
      </c>
      <c r="DI427" s="7">
        <f t="shared" ca="1" si="2014"/>
        <v>0.12829740033494941</v>
      </c>
      <c r="DJ427" s="7" t="str">
        <f t="shared" ca="1" si="2015"/>
        <v/>
      </c>
      <c r="DK427" s="7" t="str">
        <f t="shared" ca="1" si="2016"/>
        <v/>
      </c>
      <c r="DL427" s="7" t="str">
        <f t="shared" ca="1" si="2017"/>
        <v/>
      </c>
      <c r="DM427" s="7" t="str">
        <f ca="1">IFERROR(IF(DM426+DL427&gt;DN$4,DM426,DM426+DL427),"")</f>
        <v/>
      </c>
      <c r="DN427" s="7">
        <f t="shared" ca="1" si="2203"/>
        <v>0</v>
      </c>
      <c r="DO427" s="7">
        <f t="shared" ca="1" si="2018"/>
        <v>0.87003106016853471</v>
      </c>
      <c r="DP427" s="7" t="str">
        <f t="shared" ca="1" si="2019"/>
        <v/>
      </c>
      <c r="DQ427" s="7" t="str">
        <f t="shared" ca="1" si="2020"/>
        <v/>
      </c>
      <c r="DR427" s="7" t="str">
        <f t="shared" ca="1" si="2021"/>
        <v/>
      </c>
      <c r="DS427" s="7" t="str">
        <f ca="1">IFERROR(IF(DS426+DR427&gt;DT$4,DS426,DS426+DR427),"")</f>
        <v/>
      </c>
      <c r="DT427" s="7">
        <f t="shared" ca="1" si="2204"/>
        <v>0</v>
      </c>
      <c r="DU427" s="7">
        <f t="shared" ca="1" si="2022"/>
        <v>0.51732314668983248</v>
      </c>
      <c r="DV427" s="7" t="str">
        <f t="shared" ca="1" si="2023"/>
        <v/>
      </c>
      <c r="DW427" s="7" t="str">
        <f t="shared" ca="1" si="2024"/>
        <v/>
      </c>
      <c r="DX427" s="7" t="str">
        <f t="shared" ca="1" si="2025"/>
        <v/>
      </c>
      <c r="DY427" s="7" t="str">
        <f ca="1">IFERROR(IF(DY426+DX427&gt;DZ$4,DY426,DY426+DX427),"")</f>
        <v/>
      </c>
      <c r="DZ427" s="7">
        <f t="shared" ca="1" si="2205"/>
        <v>0</v>
      </c>
      <c r="EA427" s="7">
        <f t="shared" ca="1" si="2026"/>
        <v>0.70712246647155086</v>
      </c>
      <c r="EB427" s="7" t="str">
        <f t="shared" ca="1" si="2027"/>
        <v/>
      </c>
      <c r="EC427" s="7" t="str">
        <f t="shared" ca="1" si="2028"/>
        <v/>
      </c>
      <c r="ED427" s="7" t="str">
        <f t="shared" ca="1" si="2029"/>
        <v/>
      </c>
      <c r="EE427" s="7" t="str">
        <f ca="1">IFERROR(IF(EE426+ED427&gt;EF$4,EE426,EE426+ED427),"")</f>
        <v/>
      </c>
      <c r="EF427" s="7">
        <f t="shared" ca="1" si="2206"/>
        <v>0</v>
      </c>
      <c r="EG427" s="7">
        <f t="shared" ca="1" si="2030"/>
        <v>0.78008677113895031</v>
      </c>
      <c r="EH427" s="7" t="str">
        <f t="shared" ca="1" si="2031"/>
        <v/>
      </c>
      <c r="EI427" s="7" t="str">
        <f t="shared" ca="1" si="2032"/>
        <v/>
      </c>
      <c r="EJ427" s="7" t="str">
        <f t="shared" ca="1" si="2033"/>
        <v/>
      </c>
      <c r="EK427" s="7" t="str">
        <f ca="1">IFERROR(IF(EK426+EJ427&gt;EL$4,EK426,EK426+EJ427),"")</f>
        <v/>
      </c>
      <c r="EL427" s="7">
        <f t="shared" ca="1" si="2207"/>
        <v>0</v>
      </c>
      <c r="EM427" s="7">
        <f t="shared" ca="1" si="2034"/>
        <v>0.44024002660236494</v>
      </c>
      <c r="EN427" s="7" t="str">
        <f t="shared" ca="1" si="2035"/>
        <v/>
      </c>
      <c r="EO427" s="7" t="str">
        <f t="shared" ca="1" si="2036"/>
        <v/>
      </c>
      <c r="EP427" s="7" t="str">
        <f t="shared" ca="1" si="2037"/>
        <v/>
      </c>
      <c r="EQ427" s="7" t="str">
        <f ca="1">IFERROR(IF(EQ426+EP427&gt;ER$4,EQ426,EQ426+EP427),"")</f>
        <v/>
      </c>
      <c r="ER427" s="7">
        <f t="shared" ca="1" si="2208"/>
        <v>0</v>
      </c>
      <c r="ES427" s="7">
        <f t="shared" ca="1" si="2038"/>
        <v>0.33922599251133356</v>
      </c>
      <c r="ET427" s="7" t="str">
        <f t="shared" ca="1" si="2039"/>
        <v/>
      </c>
      <c r="EU427" s="7" t="str">
        <f t="shared" ca="1" si="2040"/>
        <v/>
      </c>
      <c r="EV427" s="7" t="str">
        <f t="shared" ca="1" si="2041"/>
        <v/>
      </c>
      <c r="EW427" s="7" t="str">
        <f ca="1">IFERROR(IF(EW426+EV427&gt;EX$4,EW426,EW426+EV427),"")</f>
        <v/>
      </c>
      <c r="EX427" s="7">
        <f t="shared" ca="1" si="2209"/>
        <v>0</v>
      </c>
      <c r="EY427" s="7">
        <f t="shared" ca="1" si="2042"/>
        <v>0.82842179044760089</v>
      </c>
      <c r="EZ427" s="7" t="str">
        <f t="shared" ca="1" si="2043"/>
        <v/>
      </c>
      <c r="FA427" s="7" t="str">
        <f t="shared" ca="1" si="2044"/>
        <v/>
      </c>
      <c r="FB427" s="7" t="str">
        <f t="shared" ca="1" si="2045"/>
        <v/>
      </c>
      <c r="FC427" s="7" t="str">
        <f ca="1">IFERROR(IF(FC426+FB427&gt;FD$4,FC426,FC426+FB427),"")</f>
        <v/>
      </c>
      <c r="FD427" s="7">
        <f t="shared" ca="1" si="2210"/>
        <v>0</v>
      </c>
      <c r="FE427" s="7">
        <f t="shared" ca="1" si="2046"/>
        <v>0.77575604685604072</v>
      </c>
      <c r="FF427" s="7" t="str">
        <f t="shared" ca="1" si="2047"/>
        <v/>
      </c>
      <c r="FG427" s="7" t="str">
        <f t="shared" ca="1" si="2048"/>
        <v/>
      </c>
      <c r="FH427" s="7" t="str">
        <f t="shared" ca="1" si="2049"/>
        <v/>
      </c>
      <c r="FI427" s="7" t="str">
        <f ca="1">IFERROR(IF(FI426+FH427&gt;FJ$4,FI426,FI426+FH427),"")</f>
        <v/>
      </c>
      <c r="FJ427" s="7">
        <f t="shared" ca="1" si="2211"/>
        <v>0</v>
      </c>
      <c r="FK427" s="7">
        <f t="shared" ca="1" si="2050"/>
        <v>1.3735979724227132E-2</v>
      </c>
      <c r="FL427" s="7" t="str">
        <f t="shared" ca="1" si="2051"/>
        <v/>
      </c>
      <c r="FM427" s="7" t="str">
        <f t="shared" ca="1" si="2052"/>
        <v/>
      </c>
      <c r="FN427" s="7" t="str">
        <f t="shared" ca="1" si="2053"/>
        <v/>
      </c>
      <c r="FO427" s="7" t="str">
        <f ca="1">IFERROR(IF(FO426+FN427&gt;FP$4,FO426,FO426+FN427),"")</f>
        <v/>
      </c>
      <c r="FP427" s="7">
        <f t="shared" ca="1" si="2212"/>
        <v>0</v>
      </c>
      <c r="FQ427" s="7">
        <f t="shared" ca="1" si="2054"/>
        <v>0.60058314571066984</v>
      </c>
      <c r="FR427" s="7" t="str">
        <f t="shared" ca="1" si="2055"/>
        <v/>
      </c>
      <c r="FS427" s="7" t="str">
        <f t="shared" ca="1" si="2056"/>
        <v/>
      </c>
      <c r="FT427" s="7" t="str">
        <f t="shared" ca="1" si="2057"/>
        <v/>
      </c>
      <c r="FU427" s="7" t="str">
        <f ca="1">IFERROR(IF(FU426+FT427&gt;FV$4,FU426,FU426+FT427),"")</f>
        <v/>
      </c>
      <c r="FV427" s="7">
        <f t="shared" ca="1" si="2213"/>
        <v>0</v>
      </c>
      <c r="FW427" s="7">
        <f t="shared" ca="1" si="2058"/>
        <v>0.11279722696418681</v>
      </c>
      <c r="FX427" s="7" t="str">
        <f t="shared" ca="1" si="2059"/>
        <v/>
      </c>
      <c r="FY427" s="7" t="str">
        <f t="shared" ca="1" si="2060"/>
        <v/>
      </c>
      <c r="FZ427" s="7" t="str">
        <f t="shared" ca="1" si="2061"/>
        <v/>
      </c>
      <c r="GA427" s="7" t="str">
        <f ca="1">IFERROR(IF(GA426+FZ427&gt;GB$4,GA426,GA426+FZ427),"")</f>
        <v/>
      </c>
      <c r="GB427" s="7">
        <f t="shared" ca="1" si="2214"/>
        <v>0</v>
      </c>
      <c r="GC427" s="7">
        <f t="shared" ca="1" si="2062"/>
        <v>0.20336468694509346</v>
      </c>
      <c r="GD427" s="7" t="str">
        <f t="shared" ca="1" si="2063"/>
        <v/>
      </c>
      <c r="GE427" s="7" t="str">
        <f t="shared" ca="1" si="2064"/>
        <v/>
      </c>
      <c r="GF427" s="7" t="str">
        <f t="shared" ca="1" si="2065"/>
        <v/>
      </c>
      <c r="GG427" s="7" t="str">
        <f ca="1">IFERROR(IF(GG426+GF427&gt;GH$4,GG426,GG426+GF427),"")</f>
        <v/>
      </c>
      <c r="GH427" s="7">
        <f t="shared" ca="1" si="2215"/>
        <v>0</v>
      </c>
      <c r="GI427" s="7">
        <f t="shared" ca="1" si="2066"/>
        <v>0.17384893662064138</v>
      </c>
      <c r="GJ427" s="7" t="str">
        <f t="shared" ca="1" si="2067"/>
        <v/>
      </c>
      <c r="GK427" s="7" t="str">
        <f t="shared" ca="1" si="2068"/>
        <v/>
      </c>
      <c r="GL427" s="7" t="str">
        <f t="shared" ca="1" si="2069"/>
        <v/>
      </c>
      <c r="GM427" s="7" t="str">
        <f ca="1">IFERROR(IF(GM426+GL427&gt;GN$4,GM426,GM426+GL427),"")</f>
        <v/>
      </c>
      <c r="GN427" s="7">
        <f t="shared" ca="1" si="2216"/>
        <v>0</v>
      </c>
      <c r="GO427" s="7">
        <f t="shared" ca="1" si="2070"/>
        <v>0.6112382752383233</v>
      </c>
      <c r="GP427" s="7" t="str">
        <f t="shared" ca="1" si="2071"/>
        <v/>
      </c>
      <c r="GQ427" s="7" t="str">
        <f t="shared" ca="1" si="2072"/>
        <v/>
      </c>
      <c r="GR427" s="7" t="str">
        <f t="shared" ca="1" si="2073"/>
        <v/>
      </c>
      <c r="GS427" s="7" t="str">
        <f ca="1">IFERROR(IF(GS426+GR427&gt;GT$4,GS426,GS426+GR427),"")</f>
        <v/>
      </c>
      <c r="GT427" s="7">
        <f t="shared" ca="1" si="2217"/>
        <v>0</v>
      </c>
      <c r="GU427" s="7">
        <f t="shared" ca="1" si="2074"/>
        <v>0.85654474673529735</v>
      </c>
      <c r="GV427" s="7" t="str">
        <f t="shared" ca="1" si="2075"/>
        <v/>
      </c>
      <c r="GW427" s="7" t="str">
        <f t="shared" ca="1" si="2076"/>
        <v/>
      </c>
      <c r="GX427" s="7" t="str">
        <f t="shared" ca="1" si="2077"/>
        <v/>
      </c>
      <c r="GY427" s="7" t="str">
        <f ca="1">IFERROR(IF(GY426+GX427&gt;GZ$4,GY426,GY426+GX427),"")</f>
        <v/>
      </c>
      <c r="GZ427" s="7">
        <f t="shared" ca="1" si="2218"/>
        <v>0</v>
      </c>
      <c r="HA427" s="7">
        <f t="shared" ca="1" si="2078"/>
        <v>6.7491324001475839E-2</v>
      </c>
      <c r="HB427" s="7" t="str">
        <f t="shared" ca="1" si="2079"/>
        <v/>
      </c>
      <c r="HC427" s="7" t="str">
        <f t="shared" ca="1" si="2080"/>
        <v/>
      </c>
      <c r="HD427" s="7" t="str">
        <f t="shared" ca="1" si="2081"/>
        <v/>
      </c>
      <c r="HE427" s="7" t="str">
        <f ca="1">IFERROR(IF(HE426+HD427&gt;HF$4,HE426,HE426+HD427),"")</f>
        <v/>
      </c>
      <c r="HF427" s="7">
        <f t="shared" ca="1" si="2219"/>
        <v>0</v>
      </c>
      <c r="HG427" s="7">
        <f t="shared" ca="1" si="2082"/>
        <v>0.85444180320491092</v>
      </c>
      <c r="HH427" s="7" t="str">
        <f t="shared" ca="1" si="2083"/>
        <v/>
      </c>
      <c r="HI427" s="7" t="str">
        <f t="shared" ca="1" si="2084"/>
        <v/>
      </c>
      <c r="HJ427" s="7" t="str">
        <f t="shared" ca="1" si="2085"/>
        <v/>
      </c>
      <c r="HK427" s="7" t="str">
        <f ca="1">IFERROR(IF(HK426+HJ427&gt;HL$4,HK426,HK426+HJ427),"")</f>
        <v/>
      </c>
      <c r="HL427" s="7">
        <f t="shared" ca="1" si="2220"/>
        <v>0</v>
      </c>
      <c r="HM427" s="7">
        <f t="shared" ca="1" si="2086"/>
        <v>0.55455449617189145</v>
      </c>
      <c r="HN427" s="7" t="str">
        <f t="shared" ca="1" si="2087"/>
        <v/>
      </c>
      <c r="HO427" s="7" t="str">
        <f t="shared" ca="1" si="2088"/>
        <v/>
      </c>
      <c r="HP427" s="7" t="str">
        <f t="shared" ca="1" si="2089"/>
        <v/>
      </c>
      <c r="HQ427" s="7" t="str">
        <f ca="1">IFERROR(IF(HQ426+HP427&gt;HR$4,HQ426,HQ426+HP427),"")</f>
        <v/>
      </c>
      <c r="HR427" s="7">
        <f t="shared" ca="1" si="2221"/>
        <v>0</v>
      </c>
      <c r="HS427" s="7">
        <f t="shared" ca="1" si="2090"/>
        <v>0.95387468289983213</v>
      </c>
      <c r="HT427" s="7" t="str">
        <f t="shared" ca="1" si="2091"/>
        <v/>
      </c>
      <c r="HU427" s="7" t="str">
        <f t="shared" ca="1" si="2092"/>
        <v/>
      </c>
      <c r="HV427" s="7" t="str">
        <f t="shared" ca="1" si="2093"/>
        <v/>
      </c>
      <c r="HW427" s="7" t="str">
        <f ca="1">IFERROR(IF(HW426+HV427&gt;HX$4,HW426,HW426+HV427),"")</f>
        <v/>
      </c>
      <c r="HX427" s="7">
        <f t="shared" ca="1" si="2222"/>
        <v>0</v>
      </c>
      <c r="HY427" s="7">
        <f t="shared" ca="1" si="2094"/>
        <v>0.33623348237365103</v>
      </c>
      <c r="HZ427" s="7" t="str">
        <f t="shared" ca="1" si="2095"/>
        <v/>
      </c>
      <c r="IA427" s="7" t="str">
        <f t="shared" ca="1" si="2096"/>
        <v/>
      </c>
      <c r="IB427" s="7" t="str">
        <f t="shared" ca="1" si="2097"/>
        <v/>
      </c>
      <c r="IC427" s="7" t="str">
        <f ca="1">IFERROR(IF(IC426+IB427&gt;ID$4,IC426,IC426+IB427),"")</f>
        <v/>
      </c>
      <c r="ID427" s="7">
        <f t="shared" ca="1" si="2223"/>
        <v>0</v>
      </c>
      <c r="IE427" s="7">
        <f t="shared" ca="1" si="2098"/>
        <v>0.22638621861361208</v>
      </c>
      <c r="IF427" s="7" t="str">
        <f t="shared" ca="1" si="2099"/>
        <v/>
      </c>
      <c r="IG427" s="7" t="str">
        <f t="shared" ca="1" si="2100"/>
        <v/>
      </c>
      <c r="IH427" s="7" t="str">
        <f t="shared" ca="1" si="2101"/>
        <v/>
      </c>
      <c r="II427" s="7" t="str">
        <f ca="1">IFERROR(IF(II426+IH427&gt;IJ$4,II426,II426+IH427),"")</f>
        <v/>
      </c>
      <c r="IJ427" s="7">
        <f t="shared" ca="1" si="2224"/>
        <v>0</v>
      </c>
      <c r="IK427" s="7">
        <f t="shared" ca="1" si="2102"/>
        <v>0.30331386977790509</v>
      </c>
      <c r="IL427" s="7" t="str">
        <f t="shared" ca="1" si="2103"/>
        <v/>
      </c>
      <c r="IM427" s="7" t="str">
        <f t="shared" ca="1" si="2104"/>
        <v/>
      </c>
      <c r="IN427" s="7" t="str">
        <f t="shared" ca="1" si="2105"/>
        <v/>
      </c>
      <c r="IO427" s="7" t="str">
        <f ca="1">IFERROR(IF(IO426+IN427&gt;IP$4,IO426,IO426+IN427),"")</f>
        <v/>
      </c>
      <c r="IP427" s="7">
        <f t="shared" ca="1" si="2225"/>
        <v>0</v>
      </c>
      <c r="IQ427" s="7">
        <f t="shared" ca="1" si="2106"/>
        <v>0.70263636321050649</v>
      </c>
      <c r="IR427" s="7" t="str">
        <f t="shared" ca="1" si="2107"/>
        <v/>
      </c>
      <c r="IS427" s="7" t="str">
        <f t="shared" ca="1" si="2108"/>
        <v/>
      </c>
      <c r="IT427" s="7" t="str">
        <f t="shared" ca="1" si="2109"/>
        <v/>
      </c>
      <c r="IU427" s="7" t="str">
        <f ca="1">IFERROR(IF(IU426+IT427&gt;IV$4,IU426,IU426+IT427),"")</f>
        <v/>
      </c>
      <c r="IV427" s="7">
        <f t="shared" ca="1" si="2226"/>
        <v>0</v>
      </c>
      <c r="IW427" s="7">
        <f t="shared" ca="1" si="2110"/>
        <v>0.41784307867442305</v>
      </c>
      <c r="IX427" s="7" t="str">
        <f t="shared" ca="1" si="2111"/>
        <v/>
      </c>
      <c r="IY427" s="7" t="str">
        <f t="shared" ca="1" si="2112"/>
        <v/>
      </c>
      <c r="IZ427" s="7" t="str">
        <f t="shared" ca="1" si="2113"/>
        <v/>
      </c>
      <c r="JA427" s="7" t="str">
        <f ca="1">IFERROR(IF(JA426+IZ427&gt;JB$4,JA426,JA426+IZ427),"")</f>
        <v/>
      </c>
      <c r="JB427" s="7">
        <f t="shared" ca="1" si="2227"/>
        <v>0</v>
      </c>
      <c r="JC427" s="7">
        <f t="shared" ca="1" si="2114"/>
        <v>7.8625340616719108E-2</v>
      </c>
      <c r="JD427" s="7" t="str">
        <f t="shared" ca="1" si="2115"/>
        <v/>
      </c>
      <c r="JE427" s="7" t="str">
        <f t="shared" ca="1" si="2116"/>
        <v/>
      </c>
      <c r="JF427" s="7" t="str">
        <f t="shared" ca="1" si="2117"/>
        <v/>
      </c>
      <c r="JG427" s="7" t="str">
        <f ca="1">IFERROR(IF(JG426+JF427&gt;JH$4,JG426,JG426+JF427),"")</f>
        <v/>
      </c>
      <c r="JH427" s="7">
        <f t="shared" ca="1" si="2228"/>
        <v>0</v>
      </c>
      <c r="JI427" s="7">
        <f t="shared" ca="1" si="2118"/>
        <v>0.40973849957397368</v>
      </c>
      <c r="JJ427" s="7" t="str">
        <f t="shared" ca="1" si="2119"/>
        <v/>
      </c>
      <c r="JK427" s="7" t="str">
        <f t="shared" ca="1" si="2120"/>
        <v/>
      </c>
      <c r="JL427" s="7" t="str">
        <f t="shared" ca="1" si="2121"/>
        <v/>
      </c>
      <c r="JM427" s="7" t="str">
        <f ca="1">IFERROR(IF(JM426+JL427&gt;JN$4,JM426,JM426+JL427),"")</f>
        <v/>
      </c>
      <c r="JN427" s="7">
        <f t="shared" ca="1" si="2229"/>
        <v>0</v>
      </c>
      <c r="JO427" s="7">
        <f t="shared" ca="1" si="2122"/>
        <v>0.86034275372896196</v>
      </c>
      <c r="JP427" s="7" t="str">
        <f t="shared" ca="1" si="2123"/>
        <v/>
      </c>
      <c r="JQ427" s="7" t="str">
        <f t="shared" ca="1" si="2124"/>
        <v/>
      </c>
      <c r="JR427" s="7" t="str">
        <f t="shared" ca="1" si="2125"/>
        <v/>
      </c>
      <c r="JS427" s="7" t="str">
        <f ca="1">IFERROR(IF(JS426+JR427&gt;JT$4,JS426,JS426+JR427),"")</f>
        <v/>
      </c>
      <c r="JT427" s="7">
        <f t="shared" ca="1" si="2230"/>
        <v>0</v>
      </c>
      <c r="JU427" s="7">
        <f t="shared" ca="1" si="2126"/>
        <v>0.35674135776695515</v>
      </c>
      <c r="JV427" s="7" t="str">
        <f t="shared" ca="1" si="2127"/>
        <v/>
      </c>
      <c r="JW427" s="7" t="str">
        <f t="shared" ca="1" si="2128"/>
        <v/>
      </c>
      <c r="JX427" s="7" t="str">
        <f t="shared" ca="1" si="2129"/>
        <v/>
      </c>
      <c r="JY427" s="7" t="str">
        <f ca="1">IFERROR(IF(JY426+JX427&gt;JZ$4,JY426,JY426+JX427),"")</f>
        <v/>
      </c>
      <c r="JZ427" s="7">
        <f t="shared" ca="1" si="2231"/>
        <v>0</v>
      </c>
      <c r="KA427" s="7">
        <f t="shared" ca="1" si="2130"/>
        <v>0.93071779562891566</v>
      </c>
      <c r="KB427" s="7" t="str">
        <f t="shared" ca="1" si="2131"/>
        <v/>
      </c>
      <c r="KC427" s="7" t="str">
        <f t="shared" ca="1" si="2132"/>
        <v/>
      </c>
      <c r="KD427" s="7" t="str">
        <f t="shared" ca="1" si="2133"/>
        <v/>
      </c>
      <c r="KE427" s="7" t="str">
        <f ca="1">IFERROR(IF(KE426+KD427&gt;KF$4,KE426,KE426+KD427),"")</f>
        <v/>
      </c>
      <c r="KF427" s="7">
        <f t="shared" ca="1" si="2232"/>
        <v>0</v>
      </c>
      <c r="KG427" s="7">
        <f t="shared" ca="1" si="2134"/>
        <v>8.1725577625760049E-2</v>
      </c>
      <c r="KH427" s="7" t="str">
        <f t="shared" ca="1" si="2135"/>
        <v/>
      </c>
      <c r="KI427" s="7" t="str">
        <f t="shared" ca="1" si="2136"/>
        <v/>
      </c>
      <c r="KJ427" s="7" t="str">
        <f t="shared" ca="1" si="2137"/>
        <v/>
      </c>
      <c r="KK427" s="7" t="str">
        <f ca="1">IFERROR(IF(KK426+KJ427&gt;KL$4,KK426,KK426+KJ427),"")</f>
        <v/>
      </c>
      <c r="KL427" s="7">
        <f t="shared" ca="1" si="2233"/>
        <v>0</v>
      </c>
      <c r="KM427" s="7">
        <f t="shared" ca="1" si="2138"/>
        <v>0.81310960879524963</v>
      </c>
      <c r="KN427" s="7" t="str">
        <f t="shared" ca="1" si="2139"/>
        <v/>
      </c>
      <c r="KO427" s="7" t="str">
        <f t="shared" ca="1" si="2140"/>
        <v/>
      </c>
      <c r="KP427" s="7" t="str">
        <f t="shared" ca="1" si="2141"/>
        <v/>
      </c>
      <c r="KQ427" s="7" t="str">
        <f ca="1">IFERROR(IF(KQ426+KP427&gt;KR$4,KQ426,KQ426+KP427),"")</f>
        <v/>
      </c>
      <c r="KR427" s="7">
        <f t="shared" ca="1" si="2234"/>
        <v>0</v>
      </c>
      <c r="KS427" s="7">
        <f t="shared" ca="1" si="2142"/>
        <v>0.68630493534006731</v>
      </c>
      <c r="KT427" s="7" t="str">
        <f t="shared" ca="1" si="2143"/>
        <v/>
      </c>
      <c r="KU427" s="7" t="str">
        <f t="shared" ca="1" si="2144"/>
        <v/>
      </c>
      <c r="KV427" s="7" t="str">
        <f t="shared" ca="1" si="2145"/>
        <v/>
      </c>
      <c r="KW427" s="7" t="str">
        <f ca="1">IFERROR(IF(KW426+KV427&gt;KX$4,KW426,KW426+KV427),"")</f>
        <v/>
      </c>
      <c r="KX427" s="7">
        <f t="shared" ca="1" si="2235"/>
        <v>0</v>
      </c>
      <c r="KY427" s="7">
        <f t="shared" ca="1" si="2146"/>
        <v>0.71549174312597286</v>
      </c>
      <c r="KZ427" s="7" t="str">
        <f t="shared" ca="1" si="2147"/>
        <v/>
      </c>
      <c r="LA427" s="7" t="str">
        <f t="shared" ca="1" si="2148"/>
        <v/>
      </c>
      <c r="LB427" s="7" t="str">
        <f t="shared" ca="1" si="2149"/>
        <v/>
      </c>
      <c r="LC427" s="7" t="str">
        <f ca="1">IFERROR(IF(LC426+LB427&gt;LD$4,LC426,LC426+LB427),"")</f>
        <v/>
      </c>
      <c r="LD427" s="7">
        <f t="shared" ca="1" si="2236"/>
        <v>0</v>
      </c>
      <c r="LE427" s="7">
        <f t="shared" ca="1" si="2150"/>
        <v>0.52906122764518637</v>
      </c>
      <c r="LF427" s="7" t="str">
        <f t="shared" ca="1" si="2151"/>
        <v/>
      </c>
      <c r="LG427" s="7" t="str">
        <f t="shared" ca="1" si="2152"/>
        <v/>
      </c>
      <c r="LH427" s="7" t="str">
        <f t="shared" ca="1" si="2153"/>
        <v/>
      </c>
      <c r="LI427" s="7" t="str">
        <f ca="1">IFERROR(IF(LI426+LH427&gt;LJ$4,LI426,LI426+LH427),"")</f>
        <v/>
      </c>
      <c r="LJ427" s="7">
        <f t="shared" ca="1" si="2237"/>
        <v>0</v>
      </c>
      <c r="LK427" s="7">
        <f t="shared" ca="1" si="2154"/>
        <v>0.93580819543458094</v>
      </c>
      <c r="LL427" s="7" t="str">
        <f t="shared" ca="1" si="2155"/>
        <v/>
      </c>
      <c r="LM427" s="7" t="str">
        <f t="shared" ca="1" si="2156"/>
        <v/>
      </c>
      <c r="LN427" s="7" t="str">
        <f t="shared" ca="1" si="2157"/>
        <v/>
      </c>
      <c r="LO427" s="7" t="str">
        <f ca="1">IFERROR(IF(LO426+LN427&gt;LP$4,LO426,LO426+LN427),"")</f>
        <v/>
      </c>
      <c r="LP427" s="7">
        <f t="shared" ca="1" si="2238"/>
        <v>0</v>
      </c>
      <c r="LQ427" s="7">
        <f t="shared" ca="1" si="2158"/>
        <v>0.35295874776880032</v>
      </c>
      <c r="LR427" s="7" t="str">
        <f t="shared" ca="1" si="2159"/>
        <v/>
      </c>
      <c r="LS427" s="7" t="str">
        <f t="shared" ca="1" si="2160"/>
        <v/>
      </c>
      <c r="LT427" s="7" t="str">
        <f t="shared" ca="1" si="2161"/>
        <v/>
      </c>
      <c r="LU427" s="7" t="str">
        <f ca="1">IFERROR(IF(LU426+LT427&gt;LV$4,LU426,LU426+LT427),"")</f>
        <v/>
      </c>
      <c r="LV427" s="7">
        <f t="shared" ca="1" si="2239"/>
        <v>0</v>
      </c>
      <c r="LW427" s="7">
        <f t="shared" ca="1" si="2162"/>
        <v>0.24233793080418775</v>
      </c>
      <c r="LX427" s="7" t="str">
        <f t="shared" ca="1" si="2163"/>
        <v/>
      </c>
      <c r="LY427" s="7" t="str">
        <f t="shared" ca="1" si="2164"/>
        <v/>
      </c>
      <c r="LZ427" s="7" t="str">
        <f t="shared" ca="1" si="2165"/>
        <v/>
      </c>
      <c r="MA427" s="7" t="str">
        <f ca="1">IFERROR(IF(MA426+LZ427&gt;MB$4,MA426,MA426+LZ427),"")</f>
        <v/>
      </c>
      <c r="MB427" s="7">
        <f t="shared" ca="1" si="2240"/>
        <v>0</v>
      </c>
      <c r="MC427" s="7">
        <f t="shared" ca="1" si="2166"/>
        <v>0.22526291864712034</v>
      </c>
      <c r="MD427" s="7" t="str">
        <f t="shared" ca="1" si="2167"/>
        <v/>
      </c>
      <c r="ME427" s="7" t="str">
        <f t="shared" ca="1" si="2168"/>
        <v/>
      </c>
      <c r="MF427" s="7" t="str">
        <f t="shared" ca="1" si="2169"/>
        <v/>
      </c>
      <c r="MG427" s="7" t="str">
        <f ca="1">IFERROR(IF(MG426+MF427&gt;MH$4,MG426,MG426+MF427),"")</f>
        <v/>
      </c>
      <c r="MH427" s="7">
        <f t="shared" ca="1" si="2241"/>
        <v>0</v>
      </c>
      <c r="MI427" s="7">
        <f t="shared" ca="1" si="2170"/>
        <v>0.47051121845374122</v>
      </c>
      <c r="MJ427" s="7" t="str">
        <f t="shared" ca="1" si="2171"/>
        <v/>
      </c>
      <c r="MK427" s="7" t="str">
        <f t="shared" ca="1" si="2172"/>
        <v/>
      </c>
      <c r="ML427" s="7" t="str">
        <f t="shared" ca="1" si="2173"/>
        <v/>
      </c>
      <c r="MM427" s="7" t="str">
        <f ca="1">IFERROR(IF(MM426+ML427&gt;MN$4,MM426,MM426+ML427),"")</f>
        <v/>
      </c>
      <c r="MN427" s="7">
        <f t="shared" ca="1" si="2242"/>
        <v>0</v>
      </c>
      <c r="MO427" s="7">
        <f t="shared" ca="1" si="2174"/>
        <v>0.79960118131363112</v>
      </c>
      <c r="MP427" s="7" t="str">
        <f t="shared" ca="1" si="2175"/>
        <v/>
      </c>
      <c r="MQ427" s="7" t="str">
        <f t="shared" ca="1" si="2176"/>
        <v/>
      </c>
      <c r="MR427" s="7" t="str">
        <f t="shared" ca="1" si="2177"/>
        <v/>
      </c>
      <c r="MS427" s="7" t="str">
        <f ca="1">IFERROR(IF(MS426+MR427&gt;MT$4,MS426,MS426+MR427),"")</f>
        <v/>
      </c>
      <c r="MT427" s="7">
        <f t="shared" ca="1" si="2243"/>
        <v>0</v>
      </c>
      <c r="MU427" s="7">
        <f t="shared" ca="1" si="2178"/>
        <v>0.25348175801199546</v>
      </c>
      <c r="MV427" s="7" t="str">
        <f t="shared" ca="1" si="2179"/>
        <v/>
      </c>
      <c r="MW427" s="7" t="str">
        <f t="shared" ca="1" si="2180"/>
        <v/>
      </c>
      <c r="MX427" s="7" t="str">
        <f t="shared" ca="1" si="2181"/>
        <v/>
      </c>
      <c r="MY427" s="7" t="str">
        <f ca="1">IFERROR(IF(MY426+MX427&gt;MZ$4,MY426,MY426+MX427),"")</f>
        <v/>
      </c>
      <c r="MZ427" s="7">
        <f t="shared" ca="1" si="2244"/>
        <v>0</v>
      </c>
      <c r="NA427" s="7">
        <f t="shared" ca="1" si="2182"/>
        <v>0.51335329859256873</v>
      </c>
      <c r="NB427" s="7" t="str">
        <f t="shared" ca="1" si="2183"/>
        <v/>
      </c>
      <c r="NC427" s="7" t="str">
        <f t="shared" ca="1" si="2184"/>
        <v/>
      </c>
      <c r="ND427" s="7" t="str">
        <f t="shared" ca="1" si="2185"/>
        <v/>
      </c>
      <c r="NE427" s="7" t="str">
        <f ca="1">IFERROR(IF(NE426+ND427&gt;NF$4,NE426,NE426+ND427),"")</f>
        <v/>
      </c>
      <c r="NF427" s="7">
        <f t="shared" ca="1" si="2245"/>
        <v>0</v>
      </c>
      <c r="NG427" s="7">
        <f t="shared" ca="1" si="2186"/>
        <v>0.29358889240720465</v>
      </c>
      <c r="NH427" s="7" t="str">
        <f t="shared" ca="1" si="2187"/>
        <v/>
      </c>
      <c r="NI427" s="7" t="str">
        <f t="shared" ca="1" si="2188"/>
        <v/>
      </c>
      <c r="NJ427" s="7" t="str">
        <f t="shared" ca="1" si="2189"/>
        <v/>
      </c>
      <c r="NK427" s="7" t="str">
        <f ca="1">IFERROR(IF(NK426+NJ427&gt;NL$4,NK426,NK426+NJ427),"")</f>
        <v/>
      </c>
      <c r="NL427" s="7">
        <f t="shared" ca="1" si="2246"/>
        <v>0</v>
      </c>
      <c r="NM427" s="7">
        <f t="shared" ca="1" si="2190"/>
        <v>0.27486283308018411</v>
      </c>
      <c r="NN427" s="7" t="str">
        <f t="shared" ca="1" si="2191"/>
        <v/>
      </c>
      <c r="NO427" s="7" t="str">
        <f t="shared" ca="1" si="2192"/>
        <v/>
      </c>
      <c r="NP427" s="7" t="str">
        <f t="shared" ca="1" si="2193"/>
        <v/>
      </c>
      <c r="NQ427" s="7" t="str">
        <f ca="1">IFERROR(IF(NQ426+NP427&gt;NR$4,NQ426,NQ426+NP427),"")</f>
        <v/>
      </c>
      <c r="NR427" s="7">
        <f t="shared" ca="1" si="2247"/>
        <v>0</v>
      </c>
      <c r="NT427">
        <v>429</v>
      </c>
      <c r="NU427" s="7" t="s">
        <v>19</v>
      </c>
      <c r="NV427" s="7" t="str">
        <f t="shared" ca="1" si="1987"/>
        <v/>
      </c>
      <c r="NW427" s="7" t="str">
        <f t="shared" ca="1" si="2194"/>
        <v/>
      </c>
      <c r="NX427" t="str">
        <f ca="1">IFERROR(VLOOKUP(NT427,$K$3:$AK$568,8,FALSE),"")</f>
        <v/>
      </c>
      <c r="NY427" t="str">
        <f ca="1">IFERROR(VLOOKUP(NT427,$K$3:$AK$568,9,FALSE),"")</f>
        <v/>
      </c>
      <c r="NZ427" s="7" t="str">
        <f ca="1">IFERROR(VLOOKUP(NT427,$K$3:$AK$568,27,FALSE),"")</f>
        <v/>
      </c>
      <c r="OB427">
        <v>429</v>
      </c>
      <c r="OC427" s="7" t="s">
        <v>19</v>
      </c>
      <c r="OD427" t="e">
        <f t="shared" ca="1" si="2248"/>
        <v>#N/A</v>
      </c>
      <c r="OE427" s="7" t="str">
        <f t="shared" ca="1" si="2249"/>
        <v/>
      </c>
      <c r="OF427" s="7" t="str">
        <f t="shared" ca="1" si="2250"/>
        <v/>
      </c>
      <c r="OG427" t="str">
        <f t="shared" ca="1" si="2251"/>
        <v/>
      </c>
      <c r="OI427">
        <v>429</v>
      </c>
      <c r="OJ427" s="7" t="s">
        <v>19</v>
      </c>
      <c r="OK427" s="7" t="str">
        <f t="shared" ca="1" si="2252"/>
        <v/>
      </c>
      <c r="OL427" s="7" t="str">
        <f t="shared" ca="1" si="2253"/>
        <v/>
      </c>
      <c r="OM427" t="str">
        <f ca="1">IFERROR(VLOOKUP(OI427,$L$3:$AK$568,7,FALSE),"")</f>
        <v/>
      </c>
      <c r="ON427" t="str">
        <f ca="1">IFERROR(VLOOKUP(OI427,$L$3:$AK$568,8,FALSE),"")</f>
        <v/>
      </c>
      <c r="OO427" s="7" t="str">
        <f ca="1">IFERROR(VLOOKUP(OI427,$L$3:$AK$568,26,FALSE),"")</f>
        <v/>
      </c>
      <c r="OQ427">
        <v>429</v>
      </c>
      <c r="OR427" s="7" t="s">
        <v>19</v>
      </c>
      <c r="OS427" t="e">
        <f t="shared" ca="1" si="2254"/>
        <v>#N/A</v>
      </c>
      <c r="OT427" s="7" t="str">
        <f t="shared" ca="1" si="2255"/>
        <v/>
      </c>
      <c r="OU427" s="7" t="str">
        <f t="shared" ca="1" si="2256"/>
        <v/>
      </c>
      <c r="OV427" t="str">
        <f t="shared" ca="1" si="2257"/>
        <v/>
      </c>
      <c r="OX427">
        <v>429</v>
      </c>
      <c r="OY427" s="7" t="s">
        <v>19</v>
      </c>
      <c r="OZ427" s="7" t="str">
        <f t="shared" ca="1" si="2258"/>
        <v/>
      </c>
      <c r="PA427" s="7" t="str">
        <f t="shared" ca="1" si="2259"/>
        <v/>
      </c>
      <c r="PB427" t="str">
        <f ca="1">IFERROR(VLOOKUP(OX427,$M$3:$AK$568,6,FALSE),"")</f>
        <v/>
      </c>
      <c r="PC427" t="str">
        <f ca="1">IFERROR(VLOOKUP(OX427,$M$3:$AK$568,7,FALSE),"")</f>
        <v/>
      </c>
      <c r="PD427" s="7" t="str">
        <f ca="1">IFERROR(VLOOKUP(OX427,$M$3:$AK$568,25,FALSE),"")</f>
        <v/>
      </c>
      <c r="PF427">
        <v>429</v>
      </c>
      <c r="PG427" s="7" t="s">
        <v>19</v>
      </c>
      <c r="PH427" t="e">
        <f t="shared" ca="1" si="2260"/>
        <v>#N/A</v>
      </c>
      <c r="PI427" s="7" t="str">
        <f t="shared" ca="1" si="2261"/>
        <v/>
      </c>
      <c r="PJ427" s="7" t="str">
        <f t="shared" ca="1" si="2262"/>
        <v/>
      </c>
      <c r="PK427" t="str">
        <f t="shared" ca="1" si="2263"/>
        <v/>
      </c>
      <c r="PM427">
        <v>429</v>
      </c>
      <c r="PN427" s="7" t="s">
        <v>19</v>
      </c>
      <c r="PO427" s="202" t="str">
        <f t="shared" ca="1" si="2264"/>
        <v/>
      </c>
      <c r="PP427" s="7" t="str">
        <f t="shared" ca="1" si="2265"/>
        <v/>
      </c>
      <c r="PQ427" t="str">
        <f ca="1">IFERROR(VLOOKUP(PM427,$G$325:$R$409,12,FALSE),"")</f>
        <v/>
      </c>
      <c r="PR427" t="e">
        <f ca="1">VLOOKUP(PM427,$G$324:$Q$409,11,FALSE)</f>
        <v>#N/A</v>
      </c>
      <c r="PS427" s="7" t="str">
        <f ca="1">VLOOKUP(PQ427,$R$325:$Y$409,8,FALSE)</f>
        <v>- -</v>
      </c>
      <c r="PT427" s="7">
        <f ca="1">ReSt</f>
        <v>-4</v>
      </c>
      <c r="PU427" s="7" t="e">
        <f t="shared" ca="1" si="2266"/>
        <v>#N/A</v>
      </c>
      <c r="PV427" s="7" t="e">
        <f t="shared" ca="1" si="2267"/>
        <v>#N/A</v>
      </c>
      <c r="PW427" s="7" t="str">
        <f ca="1">VLOOKUP(PQ427,$R$325:$AK$409,8,FALSE)</f>
        <v>- -</v>
      </c>
      <c r="PX427" s="7"/>
      <c r="PY427">
        <v>429</v>
      </c>
      <c r="PZ427" s="7" t="s">
        <v>19</v>
      </c>
      <c r="QA427" t="str">
        <f t="shared" ca="1" si="2268"/>
        <v/>
      </c>
      <c r="QB427" s="7" t="str">
        <f t="shared" ca="1" si="2269"/>
        <v/>
      </c>
      <c r="QC427" s="7" t="str">
        <f t="shared" ca="1" si="2270"/>
        <v/>
      </c>
      <c r="QD427" t="str">
        <f t="shared" ca="1" si="2271"/>
        <v/>
      </c>
      <c r="QF427">
        <v>429</v>
      </c>
      <c r="QG427" s="7" t="s">
        <v>19</v>
      </c>
      <c r="QH427" s="7" t="str">
        <f t="shared" ca="1" si="2272"/>
        <v/>
      </c>
      <c r="QI427" s="7" t="e">
        <f t="shared" ca="1" si="2273"/>
        <v>#VALUE!</v>
      </c>
      <c r="QJ427" t="e">
        <f t="shared" ca="1" si="2274"/>
        <v>#N/A</v>
      </c>
      <c r="QK427" s="7" t="e">
        <f t="shared" ca="1" si="2275"/>
        <v>#N/A</v>
      </c>
      <c r="QM427">
        <v>429</v>
      </c>
      <c r="QN427" s="7" t="s">
        <v>19</v>
      </c>
      <c r="QO427" t="str">
        <f t="shared" ca="1" si="2276"/>
        <v/>
      </c>
      <c r="QP427" s="7" t="str">
        <f t="shared" ca="1" si="2277"/>
        <v/>
      </c>
      <c r="QQ427" t="str">
        <f t="shared" ca="1" si="2278"/>
        <v/>
      </c>
    </row>
    <row r="428" spans="1:459" x14ac:dyDescent="0.25">
      <c r="A428" s="240" t="str">
        <f>IF('Character Sheet'!$B$4="Creature","N","Y")</f>
        <v>Y</v>
      </c>
      <c r="C428" s="75"/>
      <c r="D428" s="76"/>
      <c r="F428" s="75"/>
      <c r="G428" s="76"/>
      <c r="I428" s="75"/>
      <c r="J428" s="85"/>
      <c r="K428" s="85">
        <f t="shared" ca="1" si="1951"/>
        <v>7</v>
      </c>
      <c r="L428" s="85">
        <f t="shared" ca="1" si="1924"/>
        <v>7</v>
      </c>
      <c r="M428" s="70">
        <f t="shared" ca="1" si="2288"/>
        <v>18</v>
      </c>
      <c r="O428" s="222">
        <f ca="1">BP428</f>
        <v>339</v>
      </c>
      <c r="Q428" s="7" t="str">
        <f t="shared" si="2289"/>
        <v>Audiovisuals</v>
      </c>
      <c r="R428" s="9" t="s">
        <v>1559</v>
      </c>
      <c r="S428" s="9" t="s">
        <v>2043</v>
      </c>
      <c r="T428" s="61" t="str">
        <f>SUBSTITUTE(IFERROR(IFERROR(VLOOKUP(R428,'[1]Skill Statistics'!$A$3:$C$513,2,FALSE),VLOOKUP(Q428,'[1]Skill Statistics'!$A$3:$C$513,2,FALSE)),T427),"R*","ReSt")</f>
        <v>Me/Re</v>
      </c>
      <c r="U428" s="61" t="str">
        <f>IFERROR(IFERROR(VLOOKUP(R428,'[1]Skill Statistics'!$A$3:$C$513,3,FALSE),VLOOKUP(Q428,'[1]Skill Statistics'!$A$3:$C$513,3,FALSE)),U427)</f>
        <v>In</v>
      </c>
      <c r="V428" s="61" t="str">
        <f>IF(ISNUMBER(SEARCH("Category",R428)),"- -",IFERROR(IFERROR(VLOOKUP(Q428,[1]Professions!$A$4:$AM$288,MATCH(Profession,[1]Professions!$A$1:$AM$1,0),FALSE),VLOOKUP(Q428,Calculations!$B$91:$I$95,8,FALSE)),"- -"))</f>
        <v>5 / 7</v>
      </c>
      <c r="W428" s="60">
        <f>BL428</f>
        <v>0</v>
      </c>
      <c r="X428" s="7">
        <f ca="1">IFERROR(VLOOKUP(R428,$BS$6:$NR$519,MATCH(ActualLevel,$BS$3:$NR$3,0),FALSE),"- -")</f>
        <v>0</v>
      </c>
      <c r="Y428" s="7">
        <f t="shared" ca="1" si="1925"/>
        <v>0</v>
      </c>
      <c r="Z428" s="7">
        <f ca="1">IFERROR(VLOOKUP(Y428,Charts!$BQ$2:$BR$52,2,FALSE),"- -")</f>
        <v>-25</v>
      </c>
      <c r="AA428" s="7">
        <f t="shared" ca="1" si="1599"/>
        <v>5</v>
      </c>
      <c r="AB428" s="7">
        <f t="shared" ca="1" si="1920"/>
        <v>0</v>
      </c>
      <c r="AC428" s="7"/>
      <c r="AD428" s="7"/>
      <c r="AE428" s="7"/>
      <c r="AF428" s="7"/>
      <c r="AG428" s="7"/>
      <c r="AH428" s="43"/>
      <c r="AI428" s="7"/>
      <c r="AJ428" s="7"/>
      <c r="AK428" s="7">
        <f t="shared" ca="1" si="1600"/>
        <v>-20</v>
      </c>
      <c r="AL428" s="7"/>
      <c r="AM428" s="69">
        <f>IFERROR(VLOOKUP(R428,'[1]Skill Statistics'!$A$3:$AN$513,MATCH(Profession,'[1]Skill Statistics'!$A$2:$AN$2,0),FALSE),0)</f>
        <v>0</v>
      </c>
      <c r="AN428" s="85">
        <f>IFERROR(VLOOKUP(Q428,'[1]Skill Statistics'!$A$3:$BK$513,MATCH(Archetype,'[1]Skill Statistics'!$A$2:$BK$2,0),FALSE),0)</f>
        <v>0</v>
      </c>
      <c r="AO428" s="85">
        <f>IFERROR(VLOOKUP(Q428,'[1]Skill Statistics'!$A$3:$BB$513,MATCH(Race,'[1]Skill Statistics'!$A$2:$BB$2,0),FALSE),0)</f>
        <v>0</v>
      </c>
      <c r="AP428" s="85">
        <f t="shared" ca="1" si="2195"/>
        <v>0.5</v>
      </c>
      <c r="AQ428" s="70"/>
      <c r="AS428" s="69">
        <f>IFERROR(VLOOKUP(Q428,'[1]Professional Skills'!$A$4:$AM$288,MATCH(Profession,'[1]Professional Skills'!$A$3:$AM$3,0),FALSE),"- -")</f>
        <v>0</v>
      </c>
      <c r="AU428" s="7">
        <f t="shared" si="1922"/>
        <v>0</v>
      </c>
      <c r="AV428" s="7">
        <f t="shared" ca="1" si="1921"/>
        <v>0</v>
      </c>
      <c r="AW428" t="str">
        <f t="shared" si="2279"/>
        <v/>
      </c>
      <c r="AX428" t="str">
        <f>IFERROR(_xlfn.RANK.EQ(AW428,$AW$5:$AW$568),"")</f>
        <v/>
      </c>
      <c r="AY428">
        <f t="shared" si="2290"/>
        <v>0</v>
      </c>
      <c r="AZ428" s="70" t="str">
        <f t="shared" si="1601"/>
        <v/>
      </c>
      <c r="BB428" s="69">
        <f>IFERROR(IF(Q428="Language",VLOOKUP(R428,[1]Cultures!$B$4:$N$218,MATCH(Culture,[1]Cultures!$B$3:$N$3,0),FALSE),VLOOKUP(Q428,[1]Cultures!$B$4:$O$212,MATCH(Culture,[1]Cultures!$B$3:$O$3,0),FALSE)),"- -")</f>
        <v>0</v>
      </c>
      <c r="BD428">
        <f t="shared" ca="1" si="1899"/>
        <v>0</v>
      </c>
      <c r="BE428" t="str">
        <f t="shared" si="2280"/>
        <v/>
      </c>
      <c r="BI428" s="7">
        <f>IFERROR(IF(BH428=1,IF(BB428=1,1,IF(BB428=2,2,IF(BH428=2,IF(BB428=3,1,IF(BB428&gt;=4,2,IF(BH428=3,IF(BB428=5,1,IF(BB428&gt;=6,2,IF(BH428=4,IF(BB428=7,1,IF(BB428&gt;=8,2,IF(BH428=5,IF(BB428=9,1,IF(BB428&gt;=10,2,0)),0))),0))),0))),0))),0)+(IF(BC428="*",0,BB428)),"- -")</f>
        <v>0</v>
      </c>
      <c r="BK428" s="7"/>
      <c r="BL428" s="70">
        <f>IF(V428="- -","- -",SUM(BI428:BK428))</f>
        <v>0</v>
      </c>
      <c r="BN428" s="69">
        <f>IFERROR(VLOOKUP(V428,Charts!$BT$2:$BV$14,3,FALSE),"- -")</f>
        <v>0.46153846153846156</v>
      </c>
      <c r="BO428" s="85">
        <f t="shared" ca="1" si="2196"/>
        <v>1.164337483219811</v>
      </c>
      <c r="BP428" s="70">
        <f t="shared" ca="1" si="2281"/>
        <v>339</v>
      </c>
      <c r="BR428" s="7">
        <v>427</v>
      </c>
      <c r="NV428"/>
    </row>
    <row r="429" spans="1:459" x14ac:dyDescent="0.25">
      <c r="A429" s="240" t="str">
        <f>IF('Character Sheet'!$B$4="Creature","N","Y")</f>
        <v>Y</v>
      </c>
      <c r="C429" s="75"/>
      <c r="D429" s="76"/>
      <c r="F429" s="75"/>
      <c r="G429" s="76"/>
      <c r="I429" s="75"/>
      <c r="J429" s="85"/>
      <c r="K429" s="85">
        <f t="shared" ca="1" si="1951"/>
        <v>7</v>
      </c>
      <c r="L429" s="85">
        <f t="shared" ca="1" si="1924"/>
        <v>7</v>
      </c>
      <c r="M429" s="70">
        <f t="shared" ca="1" si="2288"/>
        <v>18</v>
      </c>
      <c r="O429" s="222">
        <f ca="1">BP429</f>
        <v>381</v>
      </c>
      <c r="Q429" s="7" t="str">
        <f t="shared" si="2289"/>
        <v>Biochemistry</v>
      </c>
      <c r="R429" s="9" t="s">
        <v>1560</v>
      </c>
      <c r="S429" s="9" t="s">
        <v>2044</v>
      </c>
      <c r="T429" s="61" t="str">
        <f>SUBSTITUTE(IFERROR(IFERROR(VLOOKUP(R429,'[1]Skill Statistics'!$A$3:$C$513,2,FALSE),VLOOKUP(Q429,'[1]Skill Statistics'!$A$3:$C$513,2,FALSE)),T428),"R*","ReSt")</f>
        <v>Me/Re</v>
      </c>
      <c r="U429" s="61" t="str">
        <f>IFERROR(IFERROR(VLOOKUP(R429,'[1]Skill Statistics'!$A$3:$C$513,3,FALSE),VLOOKUP(Q429,'[1]Skill Statistics'!$A$3:$C$513,3,FALSE)),U428)</f>
        <v>In</v>
      </c>
      <c r="V429" s="61" t="str">
        <f>IF(ISNUMBER(SEARCH("Category",R429)),"- -",IFERROR(IFERROR(VLOOKUP(Q429,[1]Professions!$A$4:$AM$288,MATCH(Profession,[1]Professions!$A$1:$AM$1,0),FALSE),VLOOKUP(Q429,Calculations!$B$91:$I$95,8,FALSE)),"- -"))</f>
        <v>5 / 7</v>
      </c>
      <c r="W429" s="60">
        <f>BL429</f>
        <v>0</v>
      </c>
      <c r="X429" s="7">
        <f ca="1">IFERROR(VLOOKUP(R429,$BS$6:$NR$519,MATCH(ActualLevel,$BS$3:$NR$3,0),FALSE),"- -")</f>
        <v>0</v>
      </c>
      <c r="Y429" s="7">
        <f t="shared" ca="1" si="1925"/>
        <v>0</v>
      </c>
      <c r="Z429" s="7">
        <f ca="1">IFERROR(VLOOKUP(Y429,Charts!$BQ$2:$BR$52,2,FALSE),"- -")</f>
        <v>-25</v>
      </c>
      <c r="AA429" s="7">
        <f t="shared" ca="1" si="1599"/>
        <v>5</v>
      </c>
      <c r="AB429" s="7">
        <f t="shared" ca="1" si="1920"/>
        <v>0</v>
      </c>
      <c r="AC429" s="7"/>
      <c r="AD429" s="7"/>
      <c r="AE429" s="7"/>
      <c r="AF429" s="7"/>
      <c r="AG429" s="7"/>
      <c r="AH429" s="43"/>
      <c r="AI429" s="7"/>
      <c r="AJ429" s="7"/>
      <c r="AK429" s="7">
        <f t="shared" ca="1" si="1600"/>
        <v>-20</v>
      </c>
      <c r="AL429" s="7"/>
      <c r="AM429" s="69">
        <f>IFERROR(VLOOKUP(R429,'[1]Skill Statistics'!$A$3:$AN$513,MATCH(Profession,'[1]Skill Statistics'!$A$2:$AN$2,0),FALSE),0)</f>
        <v>0</v>
      </c>
      <c r="AN429" s="85">
        <f>IFERROR(VLOOKUP(Q429,'[1]Skill Statistics'!$A$3:$BK$513,MATCH(Archetype,'[1]Skill Statistics'!$A$2:$BK$2,0),FALSE),0)</f>
        <v>0</v>
      </c>
      <c r="AO429" s="85">
        <f>IFERROR(VLOOKUP(Q429,'[1]Skill Statistics'!$A$3:$BB$513,MATCH(Race,'[1]Skill Statistics'!$A$2:$BB$2,0),FALSE),0)</f>
        <v>0</v>
      </c>
      <c r="AP429" s="85">
        <f t="shared" ca="1" si="2195"/>
        <v>0.5</v>
      </c>
      <c r="AQ429" s="70"/>
      <c r="AS429" s="69">
        <f>IFERROR(VLOOKUP(Q429,'[1]Professional Skills'!$A$4:$AM$288,MATCH(Profession,'[1]Professional Skills'!$A$3:$AM$3,0),FALSE),"- -")</f>
        <v>0</v>
      </c>
      <c r="AU429" s="7">
        <f t="shared" si="1922"/>
        <v>0</v>
      </c>
      <c r="AV429" s="7">
        <f t="shared" ca="1" si="1921"/>
        <v>0</v>
      </c>
      <c r="AW429" t="str">
        <f t="shared" si="2279"/>
        <v/>
      </c>
      <c r="AX429" t="str">
        <f>IFERROR(_xlfn.RANK.EQ(AW429,$AW$5:$AW$568),"")</f>
        <v/>
      </c>
      <c r="AY429">
        <f t="shared" si="2290"/>
        <v>0</v>
      </c>
      <c r="AZ429" s="70" t="str">
        <f t="shared" si="1601"/>
        <v/>
      </c>
      <c r="BB429" s="69">
        <f>IFERROR(IF(Q429="Language",VLOOKUP(R429,[1]Cultures!$B$4:$N$218,MATCH(Culture,[1]Cultures!$B$3:$N$3,0),FALSE),VLOOKUP(Q429,[1]Cultures!$B$4:$O$212,MATCH(Culture,[1]Cultures!$B$3:$O$3,0),FALSE)),"- -")</f>
        <v>0</v>
      </c>
      <c r="BD429">
        <f t="shared" ca="1" si="1899"/>
        <v>0</v>
      </c>
      <c r="BE429" t="str">
        <f t="shared" si="2280"/>
        <v/>
      </c>
      <c r="BI429" s="7">
        <f>IFERROR(IF(BH429=1,IF(BB429=1,1,IF(BB429=2,2,IF(BH429=2,IF(BB429=3,1,IF(BB429&gt;=4,2,IF(BH429=3,IF(BB429=5,1,IF(BB429&gt;=6,2,IF(BH429=4,IF(BB429=7,1,IF(BB429&gt;=8,2,IF(BH429=5,IF(BB429=9,1,IF(BB429&gt;=10,2,0)),0))),0))),0))),0))),0)+(IF(BC429="*",0,BB429)),"- -")</f>
        <v>0</v>
      </c>
      <c r="BK429" s="7"/>
      <c r="BL429" s="70">
        <f>IF(V429="- -","- -",SUM(BI429:BK429))</f>
        <v>0</v>
      </c>
      <c r="BN429" s="69">
        <f>IFERROR(VLOOKUP(V429,Charts!$BT$2:$BV$14,3,FALSE),"- -")</f>
        <v>0.46153846153846156</v>
      </c>
      <c r="BO429" s="85">
        <f t="shared" ca="1" si="2196"/>
        <v>1.0033653189206493</v>
      </c>
      <c r="BP429" s="70">
        <f t="shared" ca="1" si="2281"/>
        <v>381</v>
      </c>
      <c r="BR429" s="7">
        <v>428</v>
      </c>
      <c r="NV429"/>
    </row>
    <row r="430" spans="1:459" x14ac:dyDescent="0.25">
      <c r="A430" s="240" t="str">
        <f>IF('Character Sheet'!$B$4="Creature","N","Y")</f>
        <v>Y</v>
      </c>
      <c r="C430" s="75"/>
      <c r="D430" s="76"/>
      <c r="F430" s="75"/>
      <c r="G430" s="76"/>
      <c r="I430" s="75"/>
      <c r="J430" s="85"/>
      <c r="K430" s="85">
        <f t="shared" ca="1" si="1951"/>
        <v>7</v>
      </c>
      <c r="L430" s="85">
        <f t="shared" ca="1" si="1924"/>
        <v>7</v>
      </c>
      <c r="M430" s="70">
        <f t="shared" ca="1" si="2288"/>
        <v>18</v>
      </c>
      <c r="O430" s="222">
        <f ca="1">BP430</f>
        <v>376</v>
      </c>
      <c r="Q430" s="7" t="str">
        <f t="shared" si="2289"/>
        <v>Biology</v>
      </c>
      <c r="R430" s="9" t="s">
        <v>1561</v>
      </c>
      <c r="S430" s="9" t="s">
        <v>1868</v>
      </c>
      <c r="T430" s="61" t="str">
        <f>SUBSTITUTE(IFERROR(IFERROR(VLOOKUP(R430,'[1]Skill Statistics'!$A$3:$C$513,2,FALSE),VLOOKUP(Q430,'[1]Skill Statistics'!$A$3:$C$513,2,FALSE)),T429),"R*","ReSt")</f>
        <v>Me/Re</v>
      </c>
      <c r="U430" s="61" t="str">
        <f>IFERROR(IFERROR(VLOOKUP(R430,'[1]Skill Statistics'!$A$3:$C$513,3,FALSE),VLOOKUP(Q430,'[1]Skill Statistics'!$A$3:$C$513,3,FALSE)),U429)</f>
        <v>In</v>
      </c>
      <c r="V430" s="61" t="str">
        <f>IF(ISNUMBER(SEARCH("Category",R430)),"- -",IFERROR(IFERROR(VLOOKUP(Q430,[1]Professions!$A$4:$AM$288,MATCH(Profession,[1]Professions!$A$1:$AM$1,0),FALSE),VLOOKUP(Q430,Calculations!$B$91:$I$95,8,FALSE)),"- -"))</f>
        <v>5 / 7</v>
      </c>
      <c r="W430" s="60">
        <f>BL430</f>
        <v>0</v>
      </c>
      <c r="X430" s="7">
        <f ca="1">IFERROR(VLOOKUP(R430,$BS$6:$NR$519,MATCH(ActualLevel,$BS$3:$NR$3,0),FALSE),"- -")</f>
        <v>0</v>
      </c>
      <c r="Y430" s="7">
        <f t="shared" ca="1" si="1925"/>
        <v>0</v>
      </c>
      <c r="Z430" s="7">
        <f ca="1">IFERROR(VLOOKUP(Y430,Charts!$BQ$2:$BR$52,2,FALSE),"- -")</f>
        <v>-25</v>
      </c>
      <c r="AA430" s="7">
        <f t="shared" ca="1" si="1599"/>
        <v>5</v>
      </c>
      <c r="AB430" s="7">
        <f t="shared" ca="1" si="1920"/>
        <v>0</v>
      </c>
      <c r="AC430" s="7"/>
      <c r="AD430" s="7"/>
      <c r="AE430" s="7"/>
      <c r="AF430" s="7"/>
      <c r="AG430" s="7"/>
      <c r="AH430" s="43"/>
      <c r="AI430" s="7"/>
      <c r="AJ430" s="7"/>
      <c r="AK430" s="7">
        <f t="shared" ca="1" si="1600"/>
        <v>-20</v>
      </c>
      <c r="AL430" s="7"/>
      <c r="AM430" s="69">
        <f>IFERROR(VLOOKUP(R430,'[1]Skill Statistics'!$A$3:$AN$513,MATCH(Profession,'[1]Skill Statistics'!$A$2:$AN$2,0),FALSE),0)</f>
        <v>0</v>
      </c>
      <c r="AN430" s="85">
        <f>IFERROR(VLOOKUP(Q430,'[1]Skill Statistics'!$A$3:$BK$513,MATCH(Archetype,'[1]Skill Statistics'!$A$2:$BK$2,0),FALSE),0)</f>
        <v>0</v>
      </c>
      <c r="AO430" s="85">
        <f>IFERROR(VLOOKUP(Q430,'[1]Skill Statistics'!$A$3:$BB$513,MATCH(Race,'[1]Skill Statistics'!$A$2:$BB$2,0),FALSE),0)</f>
        <v>0</v>
      </c>
      <c r="AP430" s="85">
        <f t="shared" ca="1" si="2195"/>
        <v>0.5</v>
      </c>
      <c r="AQ430" s="70"/>
      <c r="AS430" s="69">
        <f>IFERROR(VLOOKUP(Q430,'[1]Professional Skills'!$A$4:$AM$288,MATCH(Profession,'[1]Professional Skills'!$A$3:$AM$3,0),FALSE),"- -")</f>
        <v>0</v>
      </c>
      <c r="AU430" s="7">
        <f t="shared" si="1922"/>
        <v>0</v>
      </c>
      <c r="AV430" s="7">
        <f t="shared" ca="1" si="1921"/>
        <v>0</v>
      </c>
      <c r="AW430" t="str">
        <f t="shared" si="2279"/>
        <v/>
      </c>
      <c r="AX430" t="str">
        <f>IFERROR(_xlfn.RANK.EQ(AW430,$AW$5:$AW$568),"")</f>
        <v/>
      </c>
      <c r="AY430">
        <f t="shared" si="2290"/>
        <v>0</v>
      </c>
      <c r="AZ430" s="70" t="str">
        <f t="shared" si="1601"/>
        <v/>
      </c>
      <c r="BB430" s="69">
        <f>IFERROR(IF(Q430="Language",VLOOKUP(R430,[1]Cultures!$B$4:$N$218,MATCH(Culture,[1]Cultures!$B$3:$N$3,0),FALSE),VLOOKUP(Q430,[1]Cultures!$B$4:$O$212,MATCH(Culture,[1]Cultures!$B$3:$O$3,0),FALSE)),"- -")</f>
        <v>0</v>
      </c>
      <c r="BD430">
        <f t="shared" ca="1" si="1899"/>
        <v>0</v>
      </c>
      <c r="BE430" t="str">
        <f t="shared" si="2280"/>
        <v/>
      </c>
      <c r="BI430" s="7">
        <f>IFERROR(IF(BH430=1,IF(BB430=1,1,IF(BB430=2,2,IF(BH430=2,IF(BB430=3,1,IF(BB430&gt;=4,2,IF(BH430=3,IF(BB430=5,1,IF(BB430&gt;=6,2,IF(BH430=4,IF(BB430=7,1,IF(BB430&gt;=8,2,IF(BH430=5,IF(BB430=9,1,IF(BB430&gt;=10,2,0)),0))),0))),0))),0))),0)+(IF(BC430="*",0,BB430)),"- -")</f>
        <v>0</v>
      </c>
      <c r="BK430" s="7"/>
      <c r="BL430" s="70">
        <f>IF(V430="- -","- -",SUM(BI430:BK430))</f>
        <v>0</v>
      </c>
      <c r="BN430" s="69">
        <f>IFERROR(VLOOKUP(V430,Charts!$BT$2:$BV$14,3,FALSE),"- -")</f>
        <v>0.46153846153846156</v>
      </c>
      <c r="BO430" s="85">
        <f t="shared" ca="1" si="2196"/>
        <v>1.0262998944517978</v>
      </c>
      <c r="BP430" s="70">
        <f t="shared" ca="1" si="2281"/>
        <v>376</v>
      </c>
      <c r="BR430" s="7">
        <v>429</v>
      </c>
      <c r="NV430"/>
    </row>
    <row r="431" spans="1:459" x14ac:dyDescent="0.25">
      <c r="A431" s="240" t="str">
        <f>IF('Character Sheet'!$B$4="Creature","N","Y")</f>
        <v>Y</v>
      </c>
      <c r="C431" s="75"/>
      <c r="D431" s="76"/>
      <c r="F431" s="75"/>
      <c r="G431" s="76"/>
      <c r="I431" s="75"/>
      <c r="J431" s="85"/>
      <c r="K431" s="85">
        <f t="shared" ca="1" si="1951"/>
        <v>7</v>
      </c>
      <c r="L431" s="85">
        <f t="shared" ca="1" si="1924"/>
        <v>7</v>
      </c>
      <c r="M431" s="70">
        <f t="shared" ca="1" si="2288"/>
        <v>18</v>
      </c>
      <c r="O431" s="222">
        <f ca="1">BP431</f>
        <v>127</v>
      </c>
      <c r="Q431" s="7" t="str">
        <f t="shared" si="2289"/>
        <v>Botany</v>
      </c>
      <c r="R431" s="9" t="s">
        <v>1562</v>
      </c>
      <c r="S431" s="9" t="s">
        <v>1562</v>
      </c>
      <c r="T431" s="61" t="str">
        <f>SUBSTITUTE(IFERROR(IFERROR(VLOOKUP(R431,'[1]Skill Statistics'!$A$3:$C$513,2,FALSE),VLOOKUP(Q431,'[1]Skill Statistics'!$A$3:$C$513,2,FALSE)),T430),"R*","ReSt")</f>
        <v>Me/Re</v>
      </c>
      <c r="U431" s="61" t="str">
        <f>IFERROR(IFERROR(VLOOKUP(R431,'[1]Skill Statistics'!$A$3:$C$513,3,FALSE),VLOOKUP(Q431,'[1]Skill Statistics'!$A$3:$C$513,3,FALSE)),U430)</f>
        <v>In</v>
      </c>
      <c r="V431" s="61" t="str">
        <f>IF(ISNUMBER(SEARCH("Category",R431)),"- -",IFERROR(IFERROR(VLOOKUP(Q431,[1]Professions!$A$4:$AM$288,MATCH(Profession,[1]Professions!$A$1:$AM$1,0),FALSE),VLOOKUP(Q431,Calculations!$B$91:$I$95,8,FALSE)),"- -"))</f>
        <v>5 / 7</v>
      </c>
      <c r="W431" s="60">
        <f>BL431</f>
        <v>0</v>
      </c>
      <c r="X431" s="7">
        <f ca="1">IFERROR(VLOOKUP(R431,$BS$6:$NR$519,MATCH(ActualLevel,$BS$3:$NR$3,0),FALSE),"- -")</f>
        <v>0</v>
      </c>
      <c r="Y431" s="7">
        <f t="shared" ca="1" si="1925"/>
        <v>0</v>
      </c>
      <c r="Z431" s="7">
        <f ca="1">IFERROR(VLOOKUP(Y431,Charts!$BQ$2:$BR$52,2,FALSE),"- -")</f>
        <v>-25</v>
      </c>
      <c r="AA431" s="7">
        <f t="shared" ca="1" si="1599"/>
        <v>5</v>
      </c>
      <c r="AB431" s="7">
        <f t="shared" ca="1" si="1920"/>
        <v>0</v>
      </c>
      <c r="AC431" s="7"/>
      <c r="AD431" s="7"/>
      <c r="AE431" s="7"/>
      <c r="AF431" s="7"/>
      <c r="AG431" s="7"/>
      <c r="AH431" s="43"/>
      <c r="AI431" s="7"/>
      <c r="AJ431" s="7"/>
      <c r="AK431" s="7">
        <f t="shared" ca="1" si="1600"/>
        <v>-20</v>
      </c>
      <c r="AL431" s="7"/>
      <c r="AM431" s="69">
        <f>IFERROR(VLOOKUP(R431,'[1]Skill Statistics'!$A$3:$AN$513,MATCH(Profession,'[1]Skill Statistics'!$A$2:$AN$2,0),FALSE),0)</f>
        <v>0</v>
      </c>
      <c r="AN431" s="85">
        <f>IFERROR(VLOOKUP(Q431,'[1]Skill Statistics'!$A$3:$BK$513,MATCH(Archetype,'[1]Skill Statistics'!$A$2:$BK$2,0),FALSE),0)</f>
        <v>0</v>
      </c>
      <c r="AO431" s="85">
        <f>IFERROR(VLOOKUP(Q431,'[1]Skill Statistics'!$A$3:$BB$513,MATCH(Race,'[1]Skill Statistics'!$A$2:$BB$2,0),FALSE),0)</f>
        <v>0</v>
      </c>
      <c r="AP431" s="85">
        <f t="shared" ca="1" si="2195"/>
        <v>0.5</v>
      </c>
      <c r="AQ431" s="70"/>
      <c r="AS431" s="69">
        <f>IFERROR(VLOOKUP(Q431,'[1]Professional Skills'!$A$4:$AM$288,MATCH(Profession,'[1]Professional Skills'!$A$3:$AM$3,0),FALSE),"- -")</f>
        <v>0</v>
      </c>
      <c r="AU431" s="7">
        <f t="shared" si="1922"/>
        <v>0</v>
      </c>
      <c r="AV431" s="7">
        <f t="shared" ca="1" si="1921"/>
        <v>0</v>
      </c>
      <c r="AW431" t="str">
        <f t="shared" si="2279"/>
        <v/>
      </c>
      <c r="AX431" t="str">
        <f>IFERROR(_xlfn.RANK.EQ(AW431,$AW$5:$AW$568),"")</f>
        <v/>
      </c>
      <c r="AY431">
        <f t="shared" si="2290"/>
        <v>0</v>
      </c>
      <c r="AZ431" s="70" t="str">
        <f t="shared" si="1601"/>
        <v/>
      </c>
      <c r="BB431" s="69">
        <f>IFERROR(IF(Q431="Language",VLOOKUP(R431,[1]Cultures!$B$4:$N$218,MATCH(Culture,[1]Cultures!$B$3:$N$3,0),FALSE),VLOOKUP(Q431,[1]Cultures!$B$4:$O$212,MATCH(Culture,[1]Cultures!$B$3:$O$3,0),FALSE)),"- -")</f>
        <v>0</v>
      </c>
      <c r="BD431">
        <f t="shared" ca="1" si="1899"/>
        <v>0</v>
      </c>
      <c r="BE431" t="str">
        <f t="shared" si="2280"/>
        <v/>
      </c>
      <c r="BI431" s="7">
        <f>IFERROR(IF(BH431=1,IF(BB431=1,1,IF(BB431=2,2,IF(BH431=2,IF(BB431=3,1,IF(BB431&gt;=4,2,IF(BH431=3,IF(BB431=5,1,IF(BB431&gt;=6,2,IF(BH431=4,IF(BB431=7,1,IF(BB431&gt;=8,2,IF(BH431=5,IF(BB431=9,1,IF(BB431&gt;=10,2,0)),0))),0))),0))),0))),0)+(IF(BC431="*",0,BB431)),"- -")</f>
        <v>0</v>
      </c>
      <c r="BK431" s="7"/>
      <c r="BL431" s="70">
        <f>IF(V431="- -","- -",SUM(BI431:BK431))</f>
        <v>0</v>
      </c>
      <c r="BN431" s="69">
        <f>IFERROR(VLOOKUP(V431,Charts!$BT$2:$BV$14,3,FALSE),"- -")</f>
        <v>0.46153846153846156</v>
      </c>
      <c r="BO431" s="85">
        <f t="shared" ca="1" si="2196"/>
        <v>1.9224072130355911</v>
      </c>
      <c r="BP431" s="70">
        <f t="shared" ca="1" si="2281"/>
        <v>127</v>
      </c>
      <c r="BR431" s="7">
        <v>430</v>
      </c>
      <c r="NV431"/>
    </row>
    <row r="432" spans="1:459" x14ac:dyDescent="0.25">
      <c r="A432" s="240" t="str">
        <f>IF('Character Sheet'!$B$4="Creature","N","Y")</f>
        <v>Y</v>
      </c>
      <c r="C432" s="75"/>
      <c r="D432" s="76"/>
      <c r="F432" s="75"/>
      <c r="G432" s="76"/>
      <c r="I432" s="75"/>
      <c r="J432" s="85"/>
      <c r="K432" s="85">
        <f t="shared" ca="1" si="1951"/>
        <v>7</v>
      </c>
      <c r="L432" s="85">
        <f t="shared" ca="1" si="1924"/>
        <v>7</v>
      </c>
      <c r="M432" s="70">
        <f t="shared" ca="1" si="2288"/>
        <v>18</v>
      </c>
      <c r="O432" s="222">
        <f ca="1">BP432</f>
        <v>340</v>
      </c>
      <c r="Q432" s="7" t="str">
        <f t="shared" si="2289"/>
        <v>Caving</v>
      </c>
      <c r="R432" s="9" t="s">
        <v>1563</v>
      </c>
      <c r="S432" s="9" t="s">
        <v>1563</v>
      </c>
      <c r="T432" s="61" t="str">
        <f>SUBSTITUTE(IFERROR(IFERROR(VLOOKUP(R432,'[1]Skill Statistics'!$A$3:$C$513,2,FALSE),VLOOKUP(Q432,'[1]Skill Statistics'!$A$3:$C$513,2,FALSE)),T431),"R*","ReSt")</f>
        <v>Me/Re</v>
      </c>
      <c r="U432" s="61" t="str">
        <f>IFERROR(IFERROR(VLOOKUP(R432,'[1]Skill Statistics'!$A$3:$C$513,3,FALSE),VLOOKUP(Q432,'[1]Skill Statistics'!$A$3:$C$513,3,FALSE)),U431)</f>
        <v>In</v>
      </c>
      <c r="V432" s="61" t="str">
        <f>IF(ISNUMBER(SEARCH("Category",R432)),"- -",IFERROR(IFERROR(VLOOKUP(Q432,[1]Professions!$A$4:$AM$288,MATCH(Profession,[1]Professions!$A$1:$AM$1,0),FALSE),VLOOKUP(Q432,Calculations!$B$91:$I$95,8,FALSE)),"- -"))</f>
        <v>5 / 7</v>
      </c>
      <c r="W432" s="60">
        <f>BL432</f>
        <v>0</v>
      </c>
      <c r="X432" s="7">
        <f ca="1">IFERROR(VLOOKUP(R432,$BS$6:$NR$519,MATCH(ActualLevel,$BS$3:$NR$3,0),FALSE),"- -")</f>
        <v>0</v>
      </c>
      <c r="Y432" s="7">
        <f t="shared" ca="1" si="1925"/>
        <v>0</v>
      </c>
      <c r="Z432" s="7">
        <f ca="1">IFERROR(VLOOKUP(Y432,Charts!$BQ$2:$BR$52,2,FALSE),"- -")</f>
        <v>-25</v>
      </c>
      <c r="AA432" s="7">
        <f t="shared" ca="1" si="1599"/>
        <v>5</v>
      </c>
      <c r="AB432" s="7">
        <f t="shared" ca="1" si="1920"/>
        <v>0</v>
      </c>
      <c r="AC432" s="7"/>
      <c r="AD432" s="7"/>
      <c r="AE432" s="7"/>
      <c r="AF432" s="7"/>
      <c r="AG432" s="7"/>
      <c r="AH432" s="43"/>
      <c r="AI432" s="7"/>
      <c r="AJ432" s="7"/>
      <c r="AK432" s="7">
        <f t="shared" ca="1" si="1600"/>
        <v>-20</v>
      </c>
      <c r="AL432" s="7"/>
      <c r="AM432" s="69">
        <f>IFERROR(VLOOKUP(R432,'[1]Skill Statistics'!$A$3:$AN$513,MATCH(Profession,'[1]Skill Statistics'!$A$2:$AN$2,0),FALSE),0)</f>
        <v>0</v>
      </c>
      <c r="AN432" s="85">
        <f>IFERROR(VLOOKUP(Q432,'[1]Skill Statistics'!$A$3:$BK$513,MATCH(Archetype,'[1]Skill Statistics'!$A$2:$BK$2,0),FALSE),0)</f>
        <v>0</v>
      </c>
      <c r="AO432" s="85">
        <f>IFERROR(VLOOKUP(Q432,'[1]Skill Statistics'!$A$3:$BB$513,MATCH(Race,'[1]Skill Statistics'!$A$2:$BB$2,0),FALSE),0)</f>
        <v>0</v>
      </c>
      <c r="AP432" s="85">
        <f t="shared" ca="1" si="2195"/>
        <v>0.5</v>
      </c>
      <c r="AQ432" s="70"/>
      <c r="AS432" s="69">
        <f>IFERROR(VLOOKUP(Q432,'[1]Professional Skills'!$A$4:$AM$288,MATCH(Profession,'[1]Professional Skills'!$A$3:$AM$3,0),FALSE),"- -")</f>
        <v>0</v>
      </c>
      <c r="AU432" s="7">
        <f t="shared" si="1922"/>
        <v>0</v>
      </c>
      <c r="AV432" s="7">
        <f t="shared" ca="1" si="1921"/>
        <v>0</v>
      </c>
      <c r="AW432" t="str">
        <f t="shared" si="2279"/>
        <v/>
      </c>
      <c r="AX432" t="str">
        <f>IFERROR(_xlfn.RANK.EQ(AW432,$AW$5:$AW$568),"")</f>
        <v/>
      </c>
      <c r="AY432">
        <f t="shared" si="2290"/>
        <v>0</v>
      </c>
      <c r="AZ432" s="70" t="str">
        <f t="shared" si="1601"/>
        <v/>
      </c>
      <c r="BB432" s="69">
        <f>IFERROR(IF(Q432="Language",VLOOKUP(R432,[1]Cultures!$B$4:$N$218,MATCH(Culture,[1]Cultures!$B$3:$N$3,0),FALSE),VLOOKUP(Q432,[1]Cultures!$B$4:$O$212,MATCH(Culture,[1]Cultures!$B$3:$O$3,0),FALSE)),"- -")</f>
        <v>0</v>
      </c>
      <c r="BD432">
        <f t="shared" ca="1" si="1899"/>
        <v>0</v>
      </c>
      <c r="BE432" t="str">
        <f t="shared" si="2280"/>
        <v/>
      </c>
      <c r="BI432" s="7">
        <f>IFERROR(IF(BH432=1,IF(BB432=1,1,IF(BB432=2,2,IF(BH432=2,IF(BB432=3,1,IF(BB432&gt;=4,2,IF(BH432=3,IF(BB432=5,1,IF(BB432&gt;=6,2,IF(BH432=4,IF(BB432=7,1,IF(BB432&gt;=8,2,IF(BH432=5,IF(BB432=9,1,IF(BB432&gt;=10,2,0)),0))),0))),0))),0))),0)+(IF(BC432="*",0,BB432)),"- -")</f>
        <v>0</v>
      </c>
      <c r="BK432" s="7"/>
      <c r="BL432" s="70">
        <f>IF(V432="- -","- -",SUM(BI432:BK432))</f>
        <v>0</v>
      </c>
      <c r="BN432" s="69">
        <f>IFERROR(VLOOKUP(V432,Charts!$BT$2:$BV$14,3,FALSE),"- -")</f>
        <v>0.46153846153846156</v>
      </c>
      <c r="BO432" s="85">
        <f t="shared" ca="1" si="2196"/>
        <v>1.1619800704647503</v>
      </c>
      <c r="BP432" s="70">
        <f t="shared" ca="1" si="2281"/>
        <v>340</v>
      </c>
    </row>
    <row r="433" spans="1:68" x14ac:dyDescent="0.25">
      <c r="A433" s="240" t="str">
        <f>IF('Character Sheet'!$B$4="Creature","N","Y")</f>
        <v>Y</v>
      </c>
      <c r="C433" s="75"/>
      <c r="D433" s="76"/>
      <c r="F433" s="75"/>
      <c r="G433" s="76"/>
      <c r="I433" s="75"/>
      <c r="J433" s="85"/>
      <c r="K433" s="85">
        <f t="shared" ca="1" si="1951"/>
        <v>7</v>
      </c>
      <c r="L433" s="85">
        <f t="shared" ca="1" si="1924"/>
        <v>7</v>
      </c>
      <c r="M433" s="70">
        <f t="shared" ca="1" si="2288"/>
        <v>18</v>
      </c>
      <c r="O433" s="222">
        <f ca="1">BP433</f>
        <v>315</v>
      </c>
      <c r="Q433" s="7" t="str">
        <f t="shared" si="2289"/>
        <v>Chemistry</v>
      </c>
      <c r="R433" s="9" t="s">
        <v>1564</v>
      </c>
      <c r="S433" s="9" t="s">
        <v>1869</v>
      </c>
      <c r="T433" s="61" t="str">
        <f>SUBSTITUTE(IFERROR(IFERROR(VLOOKUP(R433,'[1]Skill Statistics'!$A$3:$C$513,2,FALSE),VLOOKUP(Q433,'[1]Skill Statistics'!$A$3:$C$513,2,FALSE)),T432),"R*","ReSt")</f>
        <v>Me/Re</v>
      </c>
      <c r="U433" s="61" t="str">
        <f>IFERROR(IFERROR(VLOOKUP(R433,'[1]Skill Statistics'!$A$3:$C$513,3,FALSE),VLOOKUP(Q433,'[1]Skill Statistics'!$A$3:$C$513,3,FALSE)),U432)</f>
        <v>In</v>
      </c>
      <c r="V433" s="61" t="str">
        <f>IF(ISNUMBER(SEARCH("Category",R433)),"- -",IFERROR(IFERROR(VLOOKUP(Q433,[1]Professions!$A$4:$AM$288,MATCH(Profession,[1]Professions!$A$1:$AM$1,0),FALSE),VLOOKUP(Q433,Calculations!$B$91:$I$95,8,FALSE)),"- -"))</f>
        <v>5 / 7</v>
      </c>
      <c r="W433" s="60">
        <f>BL433</f>
        <v>0</v>
      </c>
      <c r="X433" s="7">
        <f ca="1">IFERROR(VLOOKUP(R433,$BS$6:$NR$519,MATCH(ActualLevel,$BS$3:$NR$3,0),FALSE),"- -")</f>
        <v>0</v>
      </c>
      <c r="Y433" s="7">
        <f t="shared" ca="1" si="1925"/>
        <v>0</v>
      </c>
      <c r="Z433" s="7">
        <f ca="1">IFERROR(VLOOKUP(Y433,Charts!$BQ$2:$BR$52,2,FALSE),"- -")</f>
        <v>-25</v>
      </c>
      <c r="AA433" s="7">
        <f t="shared" ca="1" si="1599"/>
        <v>5</v>
      </c>
      <c r="AB433" s="7">
        <f t="shared" ca="1" si="1920"/>
        <v>0</v>
      </c>
      <c r="AC433" s="7"/>
      <c r="AD433" s="7"/>
      <c r="AE433" s="7"/>
      <c r="AF433" s="7"/>
      <c r="AG433" s="7"/>
      <c r="AH433" s="43"/>
      <c r="AI433" s="7"/>
      <c r="AJ433" s="7"/>
      <c r="AK433" s="7">
        <f t="shared" ca="1" si="1600"/>
        <v>-20</v>
      </c>
      <c r="AL433" s="7"/>
      <c r="AM433" s="69">
        <f>IFERROR(VLOOKUP(R433,'[1]Skill Statistics'!$A$3:$AN$513,MATCH(Profession,'[1]Skill Statistics'!$A$2:$AN$2,0),FALSE),0)</f>
        <v>0</v>
      </c>
      <c r="AN433" s="85">
        <f>IFERROR(VLOOKUP(Q433,'[1]Skill Statistics'!$A$3:$BK$513,MATCH(Archetype,'[1]Skill Statistics'!$A$2:$BK$2,0),FALSE),0)</f>
        <v>0</v>
      </c>
      <c r="AO433" s="85">
        <f>IFERROR(VLOOKUP(Q433,'[1]Skill Statistics'!$A$3:$BB$513,MATCH(Race,'[1]Skill Statistics'!$A$2:$BB$2,0),FALSE),0)</f>
        <v>0</v>
      </c>
      <c r="AP433" s="85">
        <f t="shared" ca="1" si="2195"/>
        <v>0.5</v>
      </c>
      <c r="AQ433" s="70"/>
      <c r="AS433" s="69">
        <f>IFERROR(VLOOKUP(Q433,'[1]Professional Skills'!$A$4:$AM$288,MATCH(Profession,'[1]Professional Skills'!$A$3:$AM$3,0),FALSE),"- -")</f>
        <v>0</v>
      </c>
      <c r="AU433" s="7">
        <f t="shared" si="1922"/>
        <v>0</v>
      </c>
      <c r="AV433" s="7">
        <f t="shared" ca="1" si="1921"/>
        <v>0</v>
      </c>
      <c r="AW433" t="str">
        <f t="shared" si="2279"/>
        <v/>
      </c>
      <c r="AX433" t="str">
        <f>IFERROR(_xlfn.RANK.EQ(AW433,$AW$5:$AW$568),"")</f>
        <v/>
      </c>
      <c r="AY433">
        <f t="shared" si="2290"/>
        <v>0</v>
      </c>
      <c r="AZ433" s="70" t="str">
        <f t="shared" si="1601"/>
        <v/>
      </c>
      <c r="BB433" s="69">
        <f>IFERROR(IF(Q433="Language",VLOOKUP(R433,[1]Cultures!$B$4:$N$218,MATCH(Culture,[1]Cultures!$B$3:$N$3,0),FALSE),VLOOKUP(Q433,[1]Cultures!$B$4:$O$212,MATCH(Culture,[1]Cultures!$B$3:$O$3,0),FALSE)),"- -")</f>
        <v>0</v>
      </c>
      <c r="BD433">
        <f t="shared" ca="1" si="1899"/>
        <v>0</v>
      </c>
      <c r="BE433" t="str">
        <f t="shared" si="2280"/>
        <v/>
      </c>
      <c r="BI433" s="7">
        <f>IFERROR(IF(BH433=1,IF(BB433=1,1,IF(BB433=2,2,IF(BH433=2,IF(BB433=3,1,IF(BB433&gt;=4,2,IF(BH433=3,IF(BB433=5,1,IF(BB433&gt;=6,2,IF(BH433=4,IF(BB433=7,1,IF(BB433&gt;=8,2,IF(BH433=5,IF(BB433=9,1,IF(BB433&gt;=10,2,0)),0))),0))),0))),0))),0)+(IF(BC433="*",0,BB433)),"- -")</f>
        <v>0</v>
      </c>
      <c r="BK433" s="7"/>
      <c r="BL433" s="70">
        <f>IF(V433="- -","- -",SUM(BI433:BK433))</f>
        <v>0</v>
      </c>
      <c r="BN433" s="69">
        <f>IFERROR(VLOOKUP(V433,Charts!$BT$2:$BV$14,3,FALSE),"- -")</f>
        <v>0.46153846153846156</v>
      </c>
      <c r="BO433" s="85">
        <f t="shared" ca="1" si="2196"/>
        <v>1.2369391162539083</v>
      </c>
      <c r="BP433" s="70">
        <f t="shared" ca="1" si="2281"/>
        <v>315</v>
      </c>
    </row>
    <row r="434" spans="1:68" x14ac:dyDescent="0.25">
      <c r="A434" s="240" t="str">
        <f>IF('Character Sheet'!$B$4="Creature","N","Y")</f>
        <v>Y</v>
      </c>
      <c r="C434" s="75"/>
      <c r="D434" s="76"/>
      <c r="F434" s="75"/>
      <c r="G434" s="76"/>
      <c r="I434" s="75"/>
      <c r="J434" s="85"/>
      <c r="K434" s="85">
        <f t="shared" ca="1" si="1951"/>
        <v>7</v>
      </c>
      <c r="L434" s="85">
        <f t="shared" ca="1" si="1924"/>
        <v>7</v>
      </c>
      <c r="M434" s="70">
        <f t="shared" ca="1" si="2288"/>
        <v>18</v>
      </c>
      <c r="O434" s="222">
        <f ca="1">BP434</f>
        <v>135</v>
      </c>
      <c r="Q434" s="7" t="str">
        <f t="shared" si="2289"/>
        <v>Cosmetology</v>
      </c>
      <c r="R434" s="9" t="s">
        <v>1565</v>
      </c>
      <c r="S434" s="9" t="s">
        <v>2045</v>
      </c>
      <c r="T434" s="61" t="str">
        <f>SUBSTITUTE(IFERROR(IFERROR(VLOOKUP(R434,'[1]Skill Statistics'!$A$3:$C$513,2,FALSE),VLOOKUP(Q434,'[1]Skill Statistics'!$A$3:$C$513,2,FALSE)),T433),"R*","ReSt")</f>
        <v>Me/Re</v>
      </c>
      <c r="U434" s="61" t="str">
        <f>IFERROR(IFERROR(VLOOKUP(R434,'[1]Skill Statistics'!$A$3:$C$513,3,FALSE),VLOOKUP(Q434,'[1]Skill Statistics'!$A$3:$C$513,3,FALSE)),U433)</f>
        <v>In</v>
      </c>
      <c r="V434" s="61" t="str">
        <f>IF(ISNUMBER(SEARCH("Category",R434)),"- -",IFERROR(IFERROR(VLOOKUP(Q434,[1]Professions!$A$4:$AM$288,MATCH(Profession,[1]Professions!$A$1:$AM$1,0),FALSE),VLOOKUP(Q434,Calculations!$B$91:$I$95,8,FALSE)),"- -"))</f>
        <v>5 / 7</v>
      </c>
      <c r="W434" s="60">
        <f>BL434</f>
        <v>0</v>
      </c>
      <c r="X434" s="7">
        <f ca="1">IFERROR(VLOOKUP(R434,$BS$6:$NR$519,MATCH(ActualLevel,$BS$3:$NR$3,0),FALSE),"- -")</f>
        <v>0</v>
      </c>
      <c r="Y434" s="7">
        <f t="shared" ca="1" si="1925"/>
        <v>0</v>
      </c>
      <c r="Z434" s="7">
        <f ca="1">IFERROR(VLOOKUP(Y434,Charts!$BQ$2:$BR$52,2,FALSE),"- -")</f>
        <v>-25</v>
      </c>
      <c r="AA434" s="7">
        <f t="shared" ca="1" si="1599"/>
        <v>5</v>
      </c>
      <c r="AB434" s="7">
        <f t="shared" ca="1" si="1920"/>
        <v>0</v>
      </c>
      <c r="AC434" s="7"/>
      <c r="AD434" s="7"/>
      <c r="AE434" s="7"/>
      <c r="AF434" s="7"/>
      <c r="AG434" s="7"/>
      <c r="AH434" s="43"/>
      <c r="AI434" s="7"/>
      <c r="AJ434" s="7"/>
      <c r="AK434" s="7">
        <f t="shared" ca="1" si="1600"/>
        <v>-20</v>
      </c>
      <c r="AL434" s="7"/>
      <c r="AM434" s="69">
        <f>IFERROR(VLOOKUP(R434,'[1]Skill Statistics'!$A$3:$AN$513,MATCH(Profession,'[1]Skill Statistics'!$A$2:$AN$2,0),FALSE),0)</f>
        <v>0</v>
      </c>
      <c r="AN434" s="85">
        <f>IFERROR(VLOOKUP(Q434,'[1]Skill Statistics'!$A$3:$BK$513,MATCH(Archetype,'[1]Skill Statistics'!$A$2:$BK$2,0),FALSE),0)</f>
        <v>0</v>
      </c>
      <c r="AO434" s="85">
        <f>IFERROR(VLOOKUP(Q434,'[1]Skill Statistics'!$A$3:$BB$513,MATCH(Race,'[1]Skill Statistics'!$A$2:$BB$2,0),FALSE),0)</f>
        <v>0</v>
      </c>
      <c r="AP434" s="85">
        <f t="shared" ca="1" si="2195"/>
        <v>0.5</v>
      </c>
      <c r="AQ434" s="70"/>
      <c r="AS434" s="69">
        <f>IFERROR(VLOOKUP(Q434,'[1]Professional Skills'!$A$4:$AM$288,MATCH(Profession,'[1]Professional Skills'!$A$3:$AM$3,0),FALSE),"- -")</f>
        <v>0</v>
      </c>
      <c r="AU434" s="7">
        <f t="shared" si="1922"/>
        <v>0</v>
      </c>
      <c r="AV434" s="7">
        <f t="shared" ca="1" si="1921"/>
        <v>0</v>
      </c>
      <c r="AW434" t="str">
        <f t="shared" si="2279"/>
        <v/>
      </c>
      <c r="AX434" t="str">
        <f>IFERROR(_xlfn.RANK.EQ(AW434,$AW$5:$AW$568),"")</f>
        <v/>
      </c>
      <c r="AY434">
        <f t="shared" si="2290"/>
        <v>0</v>
      </c>
      <c r="AZ434" s="70" t="str">
        <f t="shared" si="1601"/>
        <v/>
      </c>
      <c r="BB434" s="69">
        <f>IFERROR(IF(Q434="Language",VLOOKUP(R434,[1]Cultures!$B$4:$N$218,MATCH(Culture,[1]Cultures!$B$3:$N$3,0),FALSE),VLOOKUP(Q434,[1]Cultures!$B$4:$O$212,MATCH(Culture,[1]Cultures!$B$3:$O$3,0),FALSE)),"- -")</f>
        <v>0</v>
      </c>
      <c r="BD434">
        <f t="shared" ca="1" si="1899"/>
        <v>0</v>
      </c>
      <c r="BE434" t="str">
        <f t="shared" si="2280"/>
        <v/>
      </c>
      <c r="BI434" s="7">
        <f>IFERROR(IF(BH434=1,IF(BB434=1,1,IF(BB434=2,2,IF(BH434=2,IF(BB434=3,1,IF(BB434&gt;=4,2,IF(BH434=3,IF(BB434=5,1,IF(BB434&gt;=6,2,IF(BH434=4,IF(BB434=7,1,IF(BB434&gt;=8,2,IF(BH434=5,IF(BB434=9,1,IF(BB434&gt;=10,2,0)),0))),0))),0))),0))),0)+(IF(BC434="*",0,BB434)),"- -")</f>
        <v>0</v>
      </c>
      <c r="BK434" s="7"/>
      <c r="BL434" s="70">
        <f>IF(V434="- -","- -",SUM(BI434:BK434))</f>
        <v>0</v>
      </c>
      <c r="BN434" s="69">
        <f>IFERROR(VLOOKUP(V434,Charts!$BT$2:$BV$14,3,FALSE),"- -")</f>
        <v>0.46153846153846156</v>
      </c>
      <c r="BO434" s="85">
        <f t="shared" ca="1" si="2196"/>
        <v>1.881626386717671</v>
      </c>
      <c r="BP434" s="70">
        <f t="shared" ca="1" si="2281"/>
        <v>135</v>
      </c>
    </row>
    <row r="435" spans="1:68" x14ac:dyDescent="0.25">
      <c r="A435" s="240" t="str">
        <f>IF('Character Sheet'!$B$4="Creature","N","Y")</f>
        <v>Y</v>
      </c>
      <c r="C435" s="75"/>
      <c r="D435" s="76"/>
      <c r="F435" s="75"/>
      <c r="G435" s="76"/>
      <c r="I435" s="75"/>
      <c r="J435" s="85"/>
      <c r="K435" s="85">
        <f t="shared" ca="1" si="1951"/>
        <v>7</v>
      </c>
      <c r="L435" s="85">
        <f t="shared" ca="1" si="1924"/>
        <v>7</v>
      </c>
      <c r="M435" s="70">
        <f t="shared" ca="1" si="2288"/>
        <v>18</v>
      </c>
      <c r="O435" s="222">
        <f ca="1">BP435</f>
        <v>170</v>
      </c>
      <c r="Q435" s="7" t="str">
        <f t="shared" si="2289"/>
        <v>Criminal Investigation</v>
      </c>
      <c r="R435" s="9" t="s">
        <v>1566</v>
      </c>
      <c r="S435" s="9" t="s">
        <v>2046</v>
      </c>
      <c r="T435" s="61" t="str">
        <f>SUBSTITUTE(IFERROR(IFERROR(VLOOKUP(R435,'[1]Skill Statistics'!$A$3:$C$513,2,FALSE),VLOOKUP(Q435,'[1]Skill Statistics'!$A$3:$C$513,2,FALSE)),T434),"R*","ReSt")</f>
        <v>Me/Re</v>
      </c>
      <c r="U435" s="61" t="str">
        <f>IFERROR(IFERROR(VLOOKUP(R435,'[1]Skill Statistics'!$A$3:$C$513,3,FALSE),VLOOKUP(Q435,'[1]Skill Statistics'!$A$3:$C$513,3,FALSE)),U434)</f>
        <v>In</v>
      </c>
      <c r="V435" s="61" t="str">
        <f>IF(ISNUMBER(SEARCH("Category",R435)),"- -",IFERROR(IFERROR(VLOOKUP(Q435,[1]Professions!$A$4:$AM$288,MATCH(Profession,[1]Professions!$A$1:$AM$1,0),FALSE),VLOOKUP(Q435,Calculations!$B$91:$I$95,8,FALSE)),"- -"))</f>
        <v>5 / 7</v>
      </c>
      <c r="W435" s="60">
        <f>BL435</f>
        <v>0</v>
      </c>
      <c r="X435" s="7">
        <f ca="1">IFERROR(VLOOKUP(R435,$BS$6:$NR$519,MATCH(ActualLevel,$BS$3:$NR$3,0),FALSE),"- -")</f>
        <v>0</v>
      </c>
      <c r="Y435" s="7">
        <f t="shared" ca="1" si="1925"/>
        <v>0</v>
      </c>
      <c r="Z435" s="7">
        <f ca="1">IFERROR(VLOOKUP(Y435,Charts!$BQ$2:$BR$52,2,FALSE),"- -")</f>
        <v>-25</v>
      </c>
      <c r="AA435" s="7">
        <f t="shared" ca="1" si="1599"/>
        <v>5</v>
      </c>
      <c r="AB435" s="7">
        <f t="shared" ca="1" si="1920"/>
        <v>0</v>
      </c>
      <c r="AC435" s="7"/>
      <c r="AD435" s="7"/>
      <c r="AE435" s="7"/>
      <c r="AF435" s="7"/>
      <c r="AG435" s="7"/>
      <c r="AH435" s="43"/>
      <c r="AI435" s="7"/>
      <c r="AJ435" s="7"/>
      <c r="AK435" s="7">
        <f t="shared" ca="1" si="1600"/>
        <v>-20</v>
      </c>
      <c r="AL435" s="7"/>
      <c r="AM435" s="69">
        <f>IFERROR(VLOOKUP(R435,'[1]Skill Statistics'!$A$3:$AN$513,MATCH(Profession,'[1]Skill Statistics'!$A$2:$AN$2,0),FALSE),0)</f>
        <v>0</v>
      </c>
      <c r="AN435" s="85">
        <f>IFERROR(VLOOKUP(Q435,'[1]Skill Statistics'!$A$3:$BK$513,MATCH(Archetype,'[1]Skill Statistics'!$A$2:$BK$2,0),FALSE),0)</f>
        <v>0</v>
      </c>
      <c r="AO435" s="85">
        <f>IFERROR(VLOOKUP(Q435,'[1]Skill Statistics'!$A$3:$BB$513,MATCH(Race,'[1]Skill Statistics'!$A$2:$BB$2,0),FALSE),0)</f>
        <v>0</v>
      </c>
      <c r="AP435" s="85">
        <f t="shared" ca="1" si="2195"/>
        <v>0.5</v>
      </c>
      <c r="AQ435" s="70"/>
      <c r="AS435" s="69">
        <f>IFERROR(VLOOKUP(Q435,'[1]Professional Skills'!$A$4:$AM$288,MATCH(Profession,'[1]Professional Skills'!$A$3:$AM$3,0),FALSE),"- -")</f>
        <v>0</v>
      </c>
      <c r="AU435" s="7">
        <f t="shared" si="1922"/>
        <v>0</v>
      </c>
      <c r="AV435" s="7">
        <f t="shared" ca="1" si="1921"/>
        <v>0</v>
      </c>
      <c r="AW435" t="str">
        <f t="shared" si="2279"/>
        <v/>
      </c>
      <c r="AX435" t="str">
        <f>IFERROR(_xlfn.RANK.EQ(AW435,$AW$5:$AW$568),"")</f>
        <v/>
      </c>
      <c r="AY435">
        <f t="shared" si="2290"/>
        <v>0</v>
      </c>
      <c r="AZ435" s="70" t="str">
        <f t="shared" si="1601"/>
        <v/>
      </c>
      <c r="BB435" s="69">
        <f>IFERROR(IF(Q435="Language",VLOOKUP(R435,[1]Cultures!$B$4:$N$218,MATCH(Culture,[1]Cultures!$B$3:$N$3,0),FALSE),VLOOKUP(Q435,[1]Cultures!$B$4:$O$212,MATCH(Culture,[1]Cultures!$B$3:$O$3,0),FALSE)),"- -")</f>
        <v>0</v>
      </c>
      <c r="BD435">
        <f t="shared" ca="1" si="1899"/>
        <v>0</v>
      </c>
      <c r="BE435" t="str">
        <f t="shared" si="2280"/>
        <v/>
      </c>
      <c r="BI435" s="7">
        <f>IFERROR(IF(BH435=1,IF(BB435=1,1,IF(BB435=2,2,IF(BH435=2,IF(BB435=3,1,IF(BB435&gt;=4,2,IF(BH435=3,IF(BB435=5,1,IF(BB435&gt;=6,2,IF(BH435=4,IF(BB435=7,1,IF(BB435&gt;=8,2,IF(BH435=5,IF(BB435=9,1,IF(BB435&gt;=10,2,0)),0))),0))),0))),0))),0)+(IF(BC435="*",0,BB435)),"- -")</f>
        <v>0</v>
      </c>
      <c r="BK435" s="7"/>
      <c r="BL435" s="70">
        <f>IF(V435="- -","- -",SUM(BI435:BK435))</f>
        <v>0</v>
      </c>
      <c r="BN435" s="69">
        <f>IFERROR(VLOOKUP(V435,Charts!$BT$2:$BV$14,3,FALSE),"- -")</f>
        <v>0.46153846153846156</v>
      </c>
      <c r="BO435" s="85">
        <f t="shared" ca="1" si="2196"/>
        <v>1.7540772719472253</v>
      </c>
      <c r="BP435" s="70">
        <f t="shared" ca="1" si="2281"/>
        <v>170</v>
      </c>
    </row>
    <row r="436" spans="1:68" x14ac:dyDescent="0.25">
      <c r="A436" s="240" t="str">
        <f>IF('Character Sheet'!$B$4="Creature","N","Y")</f>
        <v>Y</v>
      </c>
      <c r="C436" s="75"/>
      <c r="D436" s="76"/>
      <c r="F436" s="75"/>
      <c r="G436" s="76"/>
      <c r="I436" s="75"/>
      <c r="J436" s="85"/>
      <c r="K436" s="85">
        <f t="shared" ca="1" si="1951"/>
        <v>7</v>
      </c>
      <c r="L436" s="85">
        <f t="shared" ca="1" si="1924"/>
        <v>7</v>
      </c>
      <c r="M436" s="70">
        <f t="shared" ca="1" si="2288"/>
        <v>18</v>
      </c>
      <c r="O436" s="222">
        <f t="shared" ref="O436:O499" ca="1" si="2291">BP436</f>
        <v>147</v>
      </c>
      <c r="Q436" s="7" t="str">
        <f t="shared" si="2289"/>
        <v>Criminal Psychology</v>
      </c>
      <c r="R436" s="9" t="s">
        <v>1567</v>
      </c>
      <c r="S436" s="9" t="s">
        <v>2047</v>
      </c>
      <c r="T436" s="61" t="str">
        <f>SUBSTITUTE(IFERROR(IFERROR(VLOOKUP(R436,'[1]Skill Statistics'!$A$3:$C$513,2,FALSE),VLOOKUP(Q436,'[1]Skill Statistics'!$A$3:$C$513,2,FALSE)),T435),"R*","ReSt")</f>
        <v>Me/Re</v>
      </c>
      <c r="U436" s="61" t="str">
        <f>IFERROR(IFERROR(VLOOKUP(R436,'[1]Skill Statistics'!$A$3:$C$513,3,FALSE),VLOOKUP(Q436,'[1]Skill Statistics'!$A$3:$C$513,3,FALSE)),U435)</f>
        <v>In</v>
      </c>
      <c r="V436" s="61" t="str">
        <f>IF(ISNUMBER(SEARCH("Category",R436)),"- -",IFERROR(IFERROR(VLOOKUP(Q436,[1]Professions!$A$4:$AM$288,MATCH(Profession,[1]Professions!$A$1:$AM$1,0),FALSE),VLOOKUP(Q436,Calculations!$B$91:$I$95,8,FALSE)),"- -"))</f>
        <v>5 / 7</v>
      </c>
      <c r="W436" s="60">
        <f t="shared" ref="W436:W499" si="2292">BL436</f>
        <v>0</v>
      </c>
      <c r="X436" s="7">
        <f ca="1">IFERROR(VLOOKUP(R436,$BS$6:$NR$519,MATCH(ActualLevel,$BS$3:$NR$3,0),FALSE),"- -")</f>
        <v>0</v>
      </c>
      <c r="Y436" s="7">
        <f t="shared" ca="1" si="1925"/>
        <v>0</v>
      </c>
      <c r="Z436" s="7">
        <f ca="1">IFERROR(VLOOKUP(Y436,Charts!$BQ$2:$BR$52,2,FALSE),"- -")</f>
        <v>-25</v>
      </c>
      <c r="AA436" s="7">
        <f t="shared" ca="1" si="1599"/>
        <v>5</v>
      </c>
      <c r="AB436" s="7">
        <f t="shared" ca="1" si="1920"/>
        <v>0</v>
      </c>
      <c r="AC436" s="7"/>
      <c r="AD436" s="7"/>
      <c r="AE436" s="7"/>
      <c r="AF436" s="7"/>
      <c r="AG436" s="7"/>
      <c r="AH436" s="43"/>
      <c r="AI436" s="7"/>
      <c r="AJ436" s="7"/>
      <c r="AK436" s="7">
        <f t="shared" ca="1" si="1600"/>
        <v>-20</v>
      </c>
      <c r="AL436" s="7"/>
      <c r="AM436" s="69">
        <f>IFERROR(VLOOKUP(R436,'[1]Skill Statistics'!$A$3:$AN$513,MATCH(Profession,'[1]Skill Statistics'!$A$2:$AN$2,0),FALSE),0)</f>
        <v>0</v>
      </c>
      <c r="AN436" s="85">
        <f>IFERROR(VLOOKUP(Q436,'[1]Skill Statistics'!$A$3:$BK$513,MATCH(Archetype,'[1]Skill Statistics'!$A$2:$BK$2,0),FALSE),0)</f>
        <v>0</v>
      </c>
      <c r="AO436" s="85">
        <f>IFERROR(VLOOKUP(Q436,'[1]Skill Statistics'!$A$3:$BB$513,MATCH(Race,'[1]Skill Statistics'!$A$2:$BB$2,0),FALSE),0)</f>
        <v>0</v>
      </c>
      <c r="AP436" s="85">
        <f t="shared" ca="1" si="2195"/>
        <v>0.5</v>
      </c>
      <c r="AQ436" s="70"/>
      <c r="AS436" s="69">
        <f>IFERROR(VLOOKUP(Q436,'[1]Professional Skills'!$A$4:$AM$288,MATCH(Profession,'[1]Professional Skills'!$A$3:$AM$3,0),FALSE),"- -")</f>
        <v>0</v>
      </c>
      <c r="AU436" s="7">
        <f t="shared" si="1922"/>
        <v>0</v>
      </c>
      <c r="AV436" s="7">
        <f t="shared" ca="1" si="1921"/>
        <v>0</v>
      </c>
      <c r="AW436" t="str">
        <f t="shared" si="2279"/>
        <v/>
      </c>
      <c r="AX436" t="str">
        <f>IFERROR(_xlfn.RANK.EQ(AW436,$AW$5:$AW$568),"")</f>
        <v/>
      </c>
      <c r="AY436">
        <f t="shared" si="2290"/>
        <v>0</v>
      </c>
      <c r="AZ436" s="70" t="str">
        <f t="shared" si="1601"/>
        <v/>
      </c>
      <c r="BB436" s="69">
        <f>IFERROR(IF(Q436="Language",VLOOKUP(R436,[1]Cultures!$B$4:$N$218,MATCH(Culture,[1]Cultures!$B$3:$N$3,0),FALSE),VLOOKUP(Q436,[1]Cultures!$B$4:$O$212,MATCH(Culture,[1]Cultures!$B$3:$O$3,0),FALSE)),"- -")</f>
        <v>0</v>
      </c>
      <c r="BD436">
        <f t="shared" ca="1" si="1899"/>
        <v>0</v>
      </c>
      <c r="BE436" t="str">
        <f t="shared" si="2280"/>
        <v/>
      </c>
      <c r="BI436" s="7">
        <f>IFERROR(IF(BH436=1,IF(BB436=1,1,IF(BB436=2,2,IF(BH436=2,IF(BB436=3,1,IF(BB436&gt;=4,2,IF(BH436=3,IF(BB436=5,1,IF(BB436&gt;=6,2,IF(BH436=4,IF(BB436=7,1,IF(BB436&gt;=8,2,IF(BH436=5,IF(BB436=9,1,IF(BB436&gt;=10,2,0)),0))),0))),0))),0))),0)+(IF(BC436="*",0,BB436)),"- -")</f>
        <v>0</v>
      </c>
      <c r="BK436" s="7"/>
      <c r="BL436" s="70">
        <f>IF(V436="- -","- -",SUM(BI436:BK436))</f>
        <v>0</v>
      </c>
      <c r="BN436" s="69">
        <f>IFERROR(VLOOKUP(V436,Charts!$BT$2:$BV$14,3,FALSE),"- -")</f>
        <v>0.46153846153846156</v>
      </c>
      <c r="BO436" s="85">
        <f t="shared" ca="1" si="2196"/>
        <v>1.808357653230245</v>
      </c>
      <c r="BP436" s="70">
        <f t="shared" ca="1" si="2281"/>
        <v>147</v>
      </c>
    </row>
    <row r="437" spans="1:68" x14ac:dyDescent="0.25">
      <c r="A437" s="240" t="str">
        <f>IF('Character Sheet'!$B$4="Creature","N","Y")</f>
        <v>Y</v>
      </c>
      <c r="C437" s="75"/>
      <c r="D437" s="76"/>
      <c r="F437" s="75"/>
      <c r="G437" s="76"/>
      <c r="I437" s="75"/>
      <c r="J437" s="85"/>
      <c r="K437" s="85">
        <f t="shared" ca="1" si="1951"/>
        <v>7</v>
      </c>
      <c r="L437" s="85">
        <f t="shared" ca="1" si="1924"/>
        <v>7</v>
      </c>
      <c r="M437" s="70">
        <f t="shared" ca="1" si="2288"/>
        <v>18</v>
      </c>
      <c r="O437" s="222">
        <f t="shared" ca="1" si="2291"/>
        <v>233</v>
      </c>
      <c r="Q437" s="7" t="str">
        <f t="shared" si="2289"/>
        <v>Cryptology</v>
      </c>
      <c r="R437" s="9" t="s">
        <v>1568</v>
      </c>
      <c r="S437" s="9" t="s">
        <v>2048</v>
      </c>
      <c r="T437" s="61" t="str">
        <f>SUBSTITUTE(IFERROR(IFERROR(VLOOKUP(R437,'[1]Skill Statistics'!$A$3:$C$513,2,FALSE),VLOOKUP(Q437,'[1]Skill Statistics'!$A$3:$C$513,2,FALSE)),T436),"R*","ReSt")</f>
        <v>Me/Re</v>
      </c>
      <c r="U437" s="61" t="str">
        <f>IFERROR(IFERROR(VLOOKUP(R437,'[1]Skill Statistics'!$A$3:$C$513,3,FALSE),VLOOKUP(Q437,'[1]Skill Statistics'!$A$3:$C$513,3,FALSE)),U436)</f>
        <v>In</v>
      </c>
      <c r="V437" s="61" t="str">
        <f>IF(ISNUMBER(SEARCH("Category",R437)),"- -",IFERROR(IFERROR(VLOOKUP(Q437,[1]Professions!$A$4:$AM$288,MATCH(Profession,[1]Professions!$A$1:$AM$1,0),FALSE),VLOOKUP(Q437,Calculations!$B$91:$I$95,8,FALSE)),"- -"))</f>
        <v>5 / 7</v>
      </c>
      <c r="W437" s="60">
        <f t="shared" si="2292"/>
        <v>0</v>
      </c>
      <c r="X437" s="7">
        <f ca="1">IFERROR(VLOOKUP(R437,$BS$6:$NR$519,MATCH(ActualLevel,$BS$3:$NR$3,0),FALSE),"- -")</f>
        <v>0</v>
      </c>
      <c r="Y437" s="7">
        <f t="shared" ca="1" si="1925"/>
        <v>0</v>
      </c>
      <c r="Z437" s="7">
        <f ca="1">IFERROR(VLOOKUP(Y437,Charts!$BQ$2:$BR$52,2,FALSE),"- -")</f>
        <v>-25</v>
      </c>
      <c r="AA437" s="7">
        <f t="shared" ca="1" si="1599"/>
        <v>5</v>
      </c>
      <c r="AB437" s="7">
        <f t="shared" ca="1" si="1920"/>
        <v>0</v>
      </c>
      <c r="AC437" s="7"/>
      <c r="AD437" s="7"/>
      <c r="AE437" s="7"/>
      <c r="AF437" s="7"/>
      <c r="AG437" s="7"/>
      <c r="AH437" s="43"/>
      <c r="AI437" s="7"/>
      <c r="AJ437" s="7"/>
      <c r="AK437" s="7">
        <f t="shared" ca="1" si="1600"/>
        <v>-20</v>
      </c>
      <c r="AL437" s="7"/>
      <c r="AM437" s="69">
        <f>IFERROR(VLOOKUP(R437,'[1]Skill Statistics'!$A$3:$AN$513,MATCH(Profession,'[1]Skill Statistics'!$A$2:$AN$2,0),FALSE),0)</f>
        <v>0</v>
      </c>
      <c r="AN437" s="85">
        <f>IFERROR(VLOOKUP(Q437,'[1]Skill Statistics'!$A$3:$BK$513,MATCH(Archetype,'[1]Skill Statistics'!$A$2:$BK$2,0),FALSE),0)</f>
        <v>0</v>
      </c>
      <c r="AO437" s="85">
        <f>IFERROR(VLOOKUP(Q437,'[1]Skill Statistics'!$A$3:$BB$513,MATCH(Race,'[1]Skill Statistics'!$A$2:$BB$2,0),FALSE),0)</f>
        <v>0</v>
      </c>
      <c r="AP437" s="85">
        <f t="shared" ca="1" si="2195"/>
        <v>0.5</v>
      </c>
      <c r="AQ437" s="70"/>
      <c r="AS437" s="69">
        <f>IFERROR(VLOOKUP(Q437,'[1]Professional Skills'!$A$4:$AM$288,MATCH(Profession,'[1]Professional Skills'!$A$3:$AM$3,0),FALSE),"- -")</f>
        <v>0</v>
      </c>
      <c r="AU437" s="7">
        <f t="shared" si="1922"/>
        <v>0</v>
      </c>
      <c r="AV437" s="7">
        <f t="shared" ca="1" si="1921"/>
        <v>0</v>
      </c>
      <c r="AW437" t="str">
        <f t="shared" si="2279"/>
        <v/>
      </c>
      <c r="AX437" t="str">
        <f>IFERROR(_xlfn.RANK.EQ(AW437,$AW$5:$AW$568),"")</f>
        <v/>
      </c>
      <c r="AY437">
        <f t="shared" si="2290"/>
        <v>0</v>
      </c>
      <c r="AZ437" s="70" t="str">
        <f t="shared" si="1601"/>
        <v/>
      </c>
      <c r="BB437" s="69">
        <f>IFERROR(IF(Q437="Language",VLOOKUP(R437,[1]Cultures!$B$4:$N$218,MATCH(Culture,[1]Cultures!$B$3:$N$3,0),FALSE),VLOOKUP(Q437,[1]Cultures!$B$4:$O$212,MATCH(Culture,[1]Cultures!$B$3:$O$3,0),FALSE)),"- -")</f>
        <v>0</v>
      </c>
      <c r="BD437">
        <f t="shared" ca="1" si="1899"/>
        <v>0</v>
      </c>
      <c r="BE437" t="str">
        <f t="shared" si="2280"/>
        <v/>
      </c>
      <c r="BI437" s="7">
        <f>IFERROR(IF(BH437=1,IF(BB437=1,1,IF(BB437=2,2,IF(BH437=2,IF(BB437=3,1,IF(BB437&gt;=4,2,IF(BH437=3,IF(BB437=5,1,IF(BB437&gt;=6,2,IF(BH437=4,IF(BB437=7,1,IF(BB437&gt;=8,2,IF(BH437=5,IF(BB437=9,1,IF(BB437&gt;=10,2,0)),0))),0))),0))),0))),0)+(IF(BC437="*",0,BB437)),"- -")</f>
        <v>0</v>
      </c>
      <c r="BK437" s="7"/>
      <c r="BL437" s="70">
        <f>IF(V437="- -","- -",SUM(BI437:BK437))</f>
        <v>0</v>
      </c>
      <c r="BN437" s="69">
        <f>IFERROR(VLOOKUP(V437,Charts!$BT$2:$BV$14,3,FALSE),"- -")</f>
        <v>0.46153846153846156</v>
      </c>
      <c r="BO437" s="85">
        <f t="shared" ca="1" si="2196"/>
        <v>1.5342164135984944</v>
      </c>
      <c r="BP437" s="70">
        <f t="shared" ca="1" si="2281"/>
        <v>233</v>
      </c>
    </row>
    <row r="438" spans="1:68" x14ac:dyDescent="0.25">
      <c r="A438" s="240" t="str">
        <f>IF('Character Sheet'!$B$4="Creature","N","Y")</f>
        <v>Y</v>
      </c>
      <c r="C438" s="75"/>
      <c r="D438" s="76"/>
      <c r="F438" s="75"/>
      <c r="G438" s="76"/>
      <c r="I438" s="75"/>
      <c r="J438" s="85"/>
      <c r="K438" s="85">
        <f t="shared" ca="1" si="1951"/>
        <v>7</v>
      </c>
      <c r="L438" s="85">
        <f t="shared" ca="1" si="1924"/>
        <v>7</v>
      </c>
      <c r="M438" s="70">
        <f t="shared" ca="1" si="2288"/>
        <v>18</v>
      </c>
      <c r="O438" s="222">
        <f t="shared" ca="1" si="2291"/>
        <v>118</v>
      </c>
      <c r="Q438" s="7" t="str">
        <f t="shared" ref="Q438:Q501" si="2293">IF(ISNUMBER(SEARCH("Category",R438)),"",R438)</f>
        <v>Dowsing</v>
      </c>
      <c r="R438" s="9" t="s">
        <v>1569</v>
      </c>
      <c r="S438" s="9" t="s">
        <v>1569</v>
      </c>
      <c r="T438" s="61" t="str">
        <f>SUBSTITUTE(IFERROR(IFERROR(VLOOKUP(R438,'[1]Skill Statistics'!$A$3:$C$513,2,FALSE),VLOOKUP(Q438,'[1]Skill Statistics'!$A$3:$C$513,2,FALSE)),T437),"R*","ReSt")</f>
        <v>Me/Re</v>
      </c>
      <c r="U438" s="61" t="str">
        <f>IFERROR(IFERROR(VLOOKUP(R438,'[1]Skill Statistics'!$A$3:$C$513,3,FALSE),VLOOKUP(Q438,'[1]Skill Statistics'!$A$3:$C$513,3,FALSE)),U437)</f>
        <v>In</v>
      </c>
      <c r="V438" s="61" t="str">
        <f>IF(ISNUMBER(SEARCH("Category",R438)),"- -",IFERROR(IFERROR(VLOOKUP(Q438,[1]Professions!$A$4:$AM$288,MATCH(Profession,[1]Professions!$A$1:$AM$1,0),FALSE),VLOOKUP(Q438,Calculations!$B$91:$I$95,8,FALSE)),"- -"))</f>
        <v>5 / 7</v>
      </c>
      <c r="W438" s="60">
        <f t="shared" si="2292"/>
        <v>0</v>
      </c>
      <c r="X438" s="7">
        <f ca="1">IFERROR(VLOOKUP(R438,$BS$6:$NR$519,MATCH(ActualLevel,$BS$3:$NR$3,0),FALSE),"- -")</f>
        <v>0</v>
      </c>
      <c r="Y438" s="7">
        <f t="shared" ca="1" si="1925"/>
        <v>0</v>
      </c>
      <c r="Z438" s="7">
        <f ca="1">IFERROR(VLOOKUP(Y438,Charts!$BQ$2:$BR$52,2,FALSE),"- -")</f>
        <v>-25</v>
      </c>
      <c r="AA438" s="7">
        <f t="shared" ref="AA438:AA501" ca="1" si="2294">IFERROR((INDIRECT(LEFT(T438,FIND("/",T438)-1))+INDIRECT(MID(T438,FIND("/",T438)+1,2))+INDIRECT(U438)),"- -")</f>
        <v>5</v>
      </c>
      <c r="AB438" s="7">
        <f t="shared" ca="1" si="1920"/>
        <v>0</v>
      </c>
      <c r="AC438" s="7"/>
      <c r="AD438" s="7"/>
      <c r="AE438" s="7"/>
      <c r="AF438" s="7"/>
      <c r="AG438" s="7"/>
      <c r="AH438" s="43"/>
      <c r="AI438" s="7"/>
      <c r="AJ438" s="7"/>
      <c r="AK438" s="7">
        <f t="shared" ref="AK438:AK501" ca="1" si="2295">IF(AE438=AF438,(SUM(Z438:AE438)+SUM(AG438:AJ438)),(SUM(Z438:AE438)+SUM(AG438:AJ438))&amp;"/"&amp;(SUM(Z438:AD438)+SUM(AF438:AJ438)))</f>
        <v>-20</v>
      </c>
      <c r="AL438" s="7"/>
      <c r="AM438" s="69">
        <f>IFERROR(VLOOKUP(R438,'[1]Skill Statistics'!$A$3:$AN$513,MATCH(Profession,'[1]Skill Statistics'!$A$2:$AN$2,0),FALSE),0)</f>
        <v>0</v>
      </c>
      <c r="AN438" s="85">
        <f>IFERROR(VLOOKUP(Q438,'[1]Skill Statistics'!$A$3:$BK$513,MATCH(Archetype,'[1]Skill Statistics'!$A$2:$BK$2,0),FALSE),0)</f>
        <v>0</v>
      </c>
      <c r="AO438" s="85">
        <f>IFERROR(VLOOKUP(Q438,'[1]Skill Statistics'!$A$3:$BB$513,MATCH(Race,'[1]Skill Statistics'!$A$2:$BB$2,0),FALSE),0)</f>
        <v>0</v>
      </c>
      <c r="AP438" s="85">
        <f t="shared" ca="1" si="2195"/>
        <v>0.5</v>
      </c>
      <c r="AQ438" s="70"/>
      <c r="AS438" s="69">
        <f>IFERROR(VLOOKUP(Q438,'[1]Professional Skills'!$A$4:$AM$288,MATCH(Profession,'[1]Professional Skills'!$A$3:$AM$3,0),FALSE),"- -")</f>
        <v>0</v>
      </c>
      <c r="AU438" s="7">
        <f t="shared" si="1922"/>
        <v>0</v>
      </c>
      <c r="AV438" s="7">
        <f t="shared" ca="1" si="1921"/>
        <v>0</v>
      </c>
      <c r="AW438" t="str">
        <f t="shared" si="2279"/>
        <v/>
      </c>
      <c r="AX438" t="str">
        <f>IFERROR(_xlfn.RANK.EQ(AW438,$AW$5:$AW$568),"")</f>
        <v/>
      </c>
      <c r="AY438">
        <f t="shared" si="2290"/>
        <v>0</v>
      </c>
      <c r="AZ438" s="70" t="str">
        <f t="shared" ref="AZ438:AZ501" si="2296">IF(AT438="*",AZ437,IF(AX438&lt;=10,"x",""))</f>
        <v/>
      </c>
      <c r="BB438" s="69">
        <f>IFERROR(IF(Q438="Language",VLOOKUP(R438,[1]Cultures!$B$4:$N$218,MATCH(Culture,[1]Cultures!$B$3:$N$3,0),FALSE),VLOOKUP(Q438,[1]Cultures!$B$4:$O$212,MATCH(Culture,[1]Cultures!$B$3:$O$3,0),FALSE)),"- -")</f>
        <v>0</v>
      </c>
      <c r="BD438">
        <f t="shared" ca="1" si="1899"/>
        <v>0</v>
      </c>
      <c r="BE438" t="str">
        <f t="shared" si="2280"/>
        <v/>
      </c>
      <c r="BI438" s="7">
        <f>IFERROR(IF(BH438=1,IF(BB438=1,1,IF(BB438=2,2,IF(BH438=2,IF(BB438=3,1,IF(BB438&gt;=4,2,IF(BH438=3,IF(BB438=5,1,IF(BB438&gt;=6,2,IF(BH438=4,IF(BB438=7,1,IF(BB438&gt;=8,2,IF(BH438=5,IF(BB438=9,1,IF(BB438&gt;=10,2,0)),0))),0))),0))),0))),0)+(IF(BC438="*",0,BB438)),"- -")</f>
        <v>0</v>
      </c>
      <c r="BK438" s="7"/>
      <c r="BL438" s="70">
        <f>IF(V438="- -","- -",SUM(BI438:BK438))</f>
        <v>0</v>
      </c>
      <c r="BN438" s="69">
        <f>IFERROR(VLOOKUP(V438,Charts!$BT$2:$BV$14,3,FALSE),"- -")</f>
        <v>0.46153846153846156</v>
      </c>
      <c r="BO438" s="85">
        <f t="shared" ca="1" si="2196"/>
        <v>1.9425755876846469</v>
      </c>
      <c r="BP438" s="70">
        <f t="shared" ca="1" si="2281"/>
        <v>118</v>
      </c>
    </row>
    <row r="439" spans="1:68" x14ac:dyDescent="0.25">
      <c r="A439" s="240" t="str">
        <f>IF('Character Sheet'!$B$4="Creature","N","Y")</f>
        <v>Y</v>
      </c>
      <c r="C439" s="75"/>
      <c r="D439" s="76"/>
      <c r="F439" s="75"/>
      <c r="G439" s="76"/>
      <c r="I439" s="75"/>
      <c r="J439" s="85"/>
      <c r="K439" s="85">
        <f t="shared" ca="1" si="1951"/>
        <v>7</v>
      </c>
      <c r="L439" s="85">
        <f t="shared" ca="1" si="1924"/>
        <v>7</v>
      </c>
      <c r="M439" s="70">
        <f t="shared" ca="1" si="2288"/>
        <v>18</v>
      </c>
      <c r="O439" s="222">
        <f t="shared" ca="1" si="2291"/>
        <v>253</v>
      </c>
      <c r="Q439" s="7" t="str">
        <f t="shared" si="2293"/>
        <v>Drug Trafficking</v>
      </c>
      <c r="R439" s="9" t="s">
        <v>1570</v>
      </c>
      <c r="S439" s="9" t="s">
        <v>2049</v>
      </c>
      <c r="T439" s="61" t="str">
        <f>SUBSTITUTE(IFERROR(IFERROR(VLOOKUP(R439,'[1]Skill Statistics'!$A$3:$C$513,2,FALSE),VLOOKUP(Q439,'[1]Skill Statistics'!$A$3:$C$513,2,FALSE)),T438),"R*","ReSt")</f>
        <v>Me/Re</v>
      </c>
      <c r="U439" s="61" t="str">
        <f>IFERROR(IFERROR(VLOOKUP(R439,'[1]Skill Statistics'!$A$3:$C$513,3,FALSE),VLOOKUP(Q439,'[1]Skill Statistics'!$A$3:$C$513,3,FALSE)),U438)</f>
        <v>In</v>
      </c>
      <c r="V439" s="61" t="str">
        <f>IF(ISNUMBER(SEARCH("Category",R439)),"- -",IFERROR(IFERROR(VLOOKUP(Q439,[1]Professions!$A$4:$AM$288,MATCH(Profession,[1]Professions!$A$1:$AM$1,0),FALSE),VLOOKUP(Q439,Calculations!$B$91:$I$95,8,FALSE)),"- -"))</f>
        <v>5 / 7</v>
      </c>
      <c r="W439" s="60">
        <f t="shared" si="2292"/>
        <v>0</v>
      </c>
      <c r="X439" s="7">
        <f ca="1">IFERROR(VLOOKUP(R439,$BS$6:$NR$519,MATCH(ActualLevel,$BS$3:$NR$3,0),FALSE),"- -")</f>
        <v>0</v>
      </c>
      <c r="Y439" s="7">
        <f t="shared" ca="1" si="1925"/>
        <v>0</v>
      </c>
      <c r="Z439" s="7">
        <f ca="1">IFERROR(VLOOKUP(Y439,Charts!$BQ$2:$BR$52,2,FALSE),"- -")</f>
        <v>-25</v>
      </c>
      <c r="AA439" s="7">
        <f t="shared" ca="1" si="2294"/>
        <v>5</v>
      </c>
      <c r="AB439" s="7">
        <f t="shared" ca="1" si="1920"/>
        <v>0</v>
      </c>
      <c r="AC439" s="7"/>
      <c r="AD439" s="7"/>
      <c r="AE439" s="7"/>
      <c r="AF439" s="7"/>
      <c r="AG439" s="7"/>
      <c r="AH439" s="43"/>
      <c r="AI439" s="7"/>
      <c r="AJ439" s="7"/>
      <c r="AK439" s="7">
        <f t="shared" ca="1" si="2295"/>
        <v>-20</v>
      </c>
      <c r="AL439" s="7"/>
      <c r="AM439" s="69">
        <f>IFERROR(VLOOKUP(R439,'[1]Skill Statistics'!$A$3:$AN$513,MATCH(Profession,'[1]Skill Statistics'!$A$2:$AN$2,0),FALSE),0)</f>
        <v>0</v>
      </c>
      <c r="AN439" s="85">
        <f>IFERROR(VLOOKUP(Q439,'[1]Skill Statistics'!$A$3:$BK$513,MATCH(Archetype,'[1]Skill Statistics'!$A$2:$BK$2,0),FALSE),0)</f>
        <v>0</v>
      </c>
      <c r="AO439" s="85">
        <f>IFERROR(VLOOKUP(Q439,'[1]Skill Statistics'!$A$3:$BB$513,MATCH(Race,'[1]Skill Statistics'!$A$2:$BB$2,0),FALSE),0)</f>
        <v>0</v>
      </c>
      <c r="AP439" s="85">
        <f t="shared" ca="1" si="2195"/>
        <v>0.5</v>
      </c>
      <c r="AQ439" s="70"/>
      <c r="AS439" s="69">
        <f>IFERROR(VLOOKUP(Q439,'[1]Professional Skills'!$A$4:$AM$288,MATCH(Profession,'[1]Professional Skills'!$A$3:$AM$3,0),FALSE),"- -")</f>
        <v>0</v>
      </c>
      <c r="AU439" s="7">
        <f t="shared" si="1922"/>
        <v>0</v>
      </c>
      <c r="AV439" s="7">
        <f t="shared" ca="1" si="1921"/>
        <v>0</v>
      </c>
      <c r="AW439" t="str">
        <f t="shared" si="2279"/>
        <v/>
      </c>
      <c r="AX439" t="str">
        <f>IFERROR(_xlfn.RANK.EQ(AW439,$AW$5:$AW$568),"")</f>
        <v/>
      </c>
      <c r="AY439">
        <f t="shared" si="2290"/>
        <v>0</v>
      </c>
      <c r="AZ439" s="70" t="str">
        <f t="shared" si="2296"/>
        <v/>
      </c>
      <c r="BB439" s="69">
        <f>IFERROR(IF(Q439="Language",VLOOKUP(R439,[1]Cultures!$B$4:$N$218,MATCH(Culture,[1]Cultures!$B$3:$N$3,0),FALSE),VLOOKUP(Q439,[1]Cultures!$B$4:$O$212,MATCH(Culture,[1]Cultures!$B$3:$O$3,0),FALSE)),"- -")</f>
        <v>0</v>
      </c>
      <c r="BD439">
        <f t="shared" ca="1" si="1899"/>
        <v>0</v>
      </c>
      <c r="BE439" t="str">
        <f t="shared" si="2280"/>
        <v/>
      </c>
      <c r="BI439" s="7">
        <f>IFERROR(IF(BH439=1,IF(BB439=1,1,IF(BB439=2,2,IF(BH439=2,IF(BB439=3,1,IF(BB439&gt;=4,2,IF(BH439=3,IF(BB439=5,1,IF(BB439&gt;=6,2,IF(BH439=4,IF(BB439=7,1,IF(BB439&gt;=8,2,IF(BH439=5,IF(BB439=9,1,IF(BB439&gt;=10,2,0)),0))),0))),0))),0))),0)+(IF(BC439="*",0,BB439)),"- -")</f>
        <v>0</v>
      </c>
      <c r="BK439" s="7"/>
      <c r="BL439" s="70">
        <f>IF(V439="- -","- -",SUM(BI439:BK439))</f>
        <v>0</v>
      </c>
      <c r="BN439" s="69">
        <f>IFERROR(VLOOKUP(V439,Charts!$BT$2:$BV$14,3,FALSE),"- -")</f>
        <v>0.46153846153846156</v>
      </c>
      <c r="BO439" s="85">
        <f t="shared" ca="1" si="2196"/>
        <v>1.4695364263988653</v>
      </c>
      <c r="BP439" s="70">
        <f t="shared" ca="1" si="2281"/>
        <v>253</v>
      </c>
    </row>
    <row r="440" spans="1:68" x14ac:dyDescent="0.25">
      <c r="A440" s="240" t="str">
        <f>IF('Character Sheet'!$B$4="Creature","N","Y")</f>
        <v>Y</v>
      </c>
      <c r="C440" s="75"/>
      <c r="D440" s="76"/>
      <c r="F440" s="75"/>
      <c r="G440" s="76"/>
      <c r="I440" s="75"/>
      <c r="J440" s="85"/>
      <c r="K440" s="85">
        <f t="shared" ca="1" si="1951"/>
        <v>7</v>
      </c>
      <c r="L440" s="85">
        <f t="shared" ca="1" si="1924"/>
        <v>7</v>
      </c>
      <c r="M440" s="70">
        <f t="shared" ca="1" si="2288"/>
        <v>18</v>
      </c>
      <c r="O440" s="222">
        <f t="shared" ca="1" si="2291"/>
        <v>359</v>
      </c>
      <c r="Q440" s="7" t="str">
        <f t="shared" si="2293"/>
        <v>Ecology</v>
      </c>
      <c r="R440" s="9" t="s">
        <v>1571</v>
      </c>
      <c r="S440" s="9" t="s">
        <v>2050</v>
      </c>
      <c r="T440" s="61" t="str">
        <f>SUBSTITUTE(IFERROR(IFERROR(VLOOKUP(R440,'[1]Skill Statistics'!$A$3:$C$513,2,FALSE),VLOOKUP(Q440,'[1]Skill Statistics'!$A$3:$C$513,2,FALSE)),T439),"R*","ReSt")</f>
        <v>Me/Re</v>
      </c>
      <c r="U440" s="61" t="str">
        <f>IFERROR(IFERROR(VLOOKUP(R440,'[1]Skill Statistics'!$A$3:$C$513,3,FALSE),VLOOKUP(Q440,'[1]Skill Statistics'!$A$3:$C$513,3,FALSE)),U439)</f>
        <v>In</v>
      </c>
      <c r="V440" s="61" t="str">
        <f>IF(ISNUMBER(SEARCH("Category",R440)),"- -",IFERROR(IFERROR(VLOOKUP(Q440,[1]Professions!$A$4:$AM$288,MATCH(Profession,[1]Professions!$A$1:$AM$1,0),FALSE),VLOOKUP(Q440,Calculations!$B$91:$I$95,8,FALSE)),"- -"))</f>
        <v>5 / 7</v>
      </c>
      <c r="W440" s="60">
        <f t="shared" si="2292"/>
        <v>0</v>
      </c>
      <c r="X440" s="7">
        <f ca="1">IFERROR(VLOOKUP(R440,$BS$6:$NR$519,MATCH(ActualLevel,$BS$3:$NR$3,0),FALSE),"- -")</f>
        <v>0</v>
      </c>
      <c r="Y440" s="7">
        <f t="shared" ca="1" si="1925"/>
        <v>0</v>
      </c>
      <c r="Z440" s="7">
        <f ca="1">IFERROR(VLOOKUP(Y440,Charts!$BQ$2:$BR$52,2,FALSE),"- -")</f>
        <v>-25</v>
      </c>
      <c r="AA440" s="7">
        <f t="shared" ca="1" si="2294"/>
        <v>5</v>
      </c>
      <c r="AB440" s="7">
        <f t="shared" ca="1" si="1920"/>
        <v>0</v>
      </c>
      <c r="AC440" s="7"/>
      <c r="AD440" s="7"/>
      <c r="AE440" s="7"/>
      <c r="AF440" s="7"/>
      <c r="AG440" s="7"/>
      <c r="AH440" s="43"/>
      <c r="AI440" s="7"/>
      <c r="AJ440" s="7"/>
      <c r="AK440" s="7">
        <f t="shared" ca="1" si="2295"/>
        <v>-20</v>
      </c>
      <c r="AL440" s="7"/>
      <c r="AM440" s="69">
        <f>IFERROR(VLOOKUP(R440,'[1]Skill Statistics'!$A$3:$AN$513,MATCH(Profession,'[1]Skill Statistics'!$A$2:$AN$2,0),FALSE),0)</f>
        <v>0</v>
      </c>
      <c r="AN440" s="85">
        <f>IFERROR(VLOOKUP(Q440,'[1]Skill Statistics'!$A$3:$BK$513,MATCH(Archetype,'[1]Skill Statistics'!$A$2:$BK$2,0),FALSE),0)</f>
        <v>0</v>
      </c>
      <c r="AO440" s="85">
        <f>IFERROR(VLOOKUP(Q440,'[1]Skill Statistics'!$A$3:$BB$513,MATCH(Race,'[1]Skill Statistics'!$A$2:$BB$2,0),FALSE),0)</f>
        <v>0</v>
      </c>
      <c r="AP440" s="85">
        <f t="shared" ca="1" si="2195"/>
        <v>0.5</v>
      </c>
      <c r="AQ440" s="70"/>
      <c r="AS440" s="69">
        <f>IFERROR(VLOOKUP(Q440,'[1]Professional Skills'!$A$4:$AM$288,MATCH(Profession,'[1]Professional Skills'!$A$3:$AM$3,0),FALSE),"- -")</f>
        <v>0</v>
      </c>
      <c r="AU440" s="7">
        <f t="shared" si="1922"/>
        <v>0</v>
      </c>
      <c r="AV440" s="7">
        <f t="shared" ca="1" si="1921"/>
        <v>0</v>
      </c>
      <c r="AW440" t="str">
        <f t="shared" si="2279"/>
        <v/>
      </c>
      <c r="AX440" t="str">
        <f>IFERROR(_xlfn.RANK.EQ(AW440,$AW$5:$AW$568),"")</f>
        <v/>
      </c>
      <c r="AY440">
        <f t="shared" si="2290"/>
        <v>0</v>
      </c>
      <c r="AZ440" s="70" t="str">
        <f t="shared" si="2296"/>
        <v/>
      </c>
      <c r="BB440" s="69">
        <f>IFERROR(IF(Q440="Language",VLOOKUP(R440,[1]Cultures!$B$4:$N$218,MATCH(Culture,[1]Cultures!$B$3:$N$3,0),FALSE),VLOOKUP(Q440,[1]Cultures!$B$4:$O$212,MATCH(Culture,[1]Cultures!$B$3:$O$3,0),FALSE)),"- -")</f>
        <v>0</v>
      </c>
      <c r="BD440">
        <f t="shared" ca="1" si="1899"/>
        <v>0</v>
      </c>
      <c r="BE440" t="str">
        <f t="shared" si="2280"/>
        <v/>
      </c>
      <c r="BI440" s="7">
        <f>IFERROR(IF(BH440=1,IF(BB440=1,1,IF(BB440=2,2,IF(BH440=2,IF(BB440=3,1,IF(BB440&gt;=4,2,IF(BH440=3,IF(BB440=5,1,IF(BB440&gt;=6,2,IF(BH440=4,IF(BB440=7,1,IF(BB440&gt;=8,2,IF(BH440=5,IF(BB440=9,1,IF(BB440&gt;=10,2,0)),0))),0))),0))),0))),0)+(IF(BC440="*",0,BB440)),"- -")</f>
        <v>0</v>
      </c>
      <c r="BK440" s="7"/>
      <c r="BL440" s="70">
        <f>IF(V440="- -","- -",SUM(BI440:BK440))</f>
        <v>0</v>
      </c>
      <c r="BN440" s="69">
        <f>IFERROR(VLOOKUP(V440,Charts!$BT$2:$BV$14,3,FALSE),"- -")</f>
        <v>0.46153846153846156</v>
      </c>
      <c r="BO440" s="85">
        <f t="shared" ca="1" si="2196"/>
        <v>1.1103257866079286</v>
      </c>
      <c r="BP440" s="70">
        <f t="shared" ca="1" si="2281"/>
        <v>359</v>
      </c>
    </row>
    <row r="441" spans="1:68" x14ac:dyDescent="0.25">
      <c r="A441" s="240" t="str">
        <f>IF('Character Sheet'!$B$4="Creature","N","Y")</f>
        <v>Y</v>
      </c>
      <c r="C441" s="75"/>
      <c r="D441" s="76"/>
      <c r="F441" s="75"/>
      <c r="G441" s="76"/>
      <c r="I441" s="75"/>
      <c r="J441" s="85"/>
      <c r="K441" s="85">
        <f t="shared" ca="1" si="1951"/>
        <v>7</v>
      </c>
      <c r="L441" s="85">
        <f t="shared" ca="1" si="1924"/>
        <v>7</v>
      </c>
      <c r="M441" s="70">
        <f t="shared" ca="1" si="2288"/>
        <v>18</v>
      </c>
      <c r="O441" s="222">
        <f t="shared" ca="1" si="2291"/>
        <v>222</v>
      </c>
      <c r="Q441" s="7" t="str">
        <f t="shared" si="2293"/>
        <v>Evolution Theory</v>
      </c>
      <c r="R441" s="9" t="s">
        <v>1572</v>
      </c>
      <c r="S441" s="9" t="s">
        <v>2055</v>
      </c>
      <c r="T441" s="61" t="str">
        <f>SUBSTITUTE(IFERROR(IFERROR(VLOOKUP(R441,'[1]Skill Statistics'!$A$3:$C$513,2,FALSE),VLOOKUP(Q441,'[1]Skill Statistics'!$A$3:$C$513,2,FALSE)),T440),"R*","ReSt")</f>
        <v>Me/Re</v>
      </c>
      <c r="U441" s="61" t="str">
        <f>IFERROR(IFERROR(VLOOKUP(R441,'[1]Skill Statistics'!$A$3:$C$513,3,FALSE),VLOOKUP(Q441,'[1]Skill Statistics'!$A$3:$C$513,3,FALSE)),U440)</f>
        <v>In</v>
      </c>
      <c r="V441" s="61" t="str">
        <f>IF(ISNUMBER(SEARCH("Category",R441)),"- -",IFERROR(IFERROR(VLOOKUP(Q441,[1]Professions!$A$4:$AM$288,MATCH(Profession,[1]Professions!$A$1:$AM$1,0),FALSE),VLOOKUP(Q441,Calculations!$B$91:$I$95,8,FALSE)),"- -"))</f>
        <v>5 / 7</v>
      </c>
      <c r="W441" s="60">
        <f t="shared" si="2292"/>
        <v>0</v>
      </c>
      <c r="X441" s="7">
        <f ca="1">IFERROR(VLOOKUP(R441,$BS$6:$NR$519,MATCH(ActualLevel,$BS$3:$NR$3,0),FALSE),"- -")</f>
        <v>0</v>
      </c>
      <c r="Y441" s="7">
        <f t="shared" ca="1" si="1925"/>
        <v>0</v>
      </c>
      <c r="Z441" s="7">
        <f ca="1">IFERROR(VLOOKUP(Y441,Charts!$BQ$2:$BR$52,2,FALSE),"- -")</f>
        <v>-25</v>
      </c>
      <c r="AA441" s="7">
        <f t="shared" ca="1" si="2294"/>
        <v>5</v>
      </c>
      <c r="AB441" s="7">
        <f t="shared" ca="1" si="1920"/>
        <v>0</v>
      </c>
      <c r="AC441" s="7"/>
      <c r="AD441" s="7"/>
      <c r="AE441" s="7"/>
      <c r="AF441" s="7"/>
      <c r="AG441" s="7"/>
      <c r="AH441" s="43"/>
      <c r="AI441" s="7"/>
      <c r="AJ441" s="7"/>
      <c r="AK441" s="7">
        <f t="shared" ca="1" si="2295"/>
        <v>-20</v>
      </c>
      <c r="AL441" s="7"/>
      <c r="AM441" s="69">
        <f>IFERROR(VLOOKUP(R441,'[1]Skill Statistics'!$A$3:$AN$513,MATCH(Profession,'[1]Skill Statistics'!$A$2:$AN$2,0),FALSE),0)</f>
        <v>0</v>
      </c>
      <c r="AN441" s="85">
        <f>IFERROR(VLOOKUP(Q441,'[1]Skill Statistics'!$A$3:$BK$513,MATCH(Archetype,'[1]Skill Statistics'!$A$2:$BK$2,0),FALSE),0)</f>
        <v>0</v>
      </c>
      <c r="AO441" s="85">
        <f>IFERROR(VLOOKUP(Q441,'[1]Skill Statistics'!$A$3:$BB$513,MATCH(Race,'[1]Skill Statistics'!$A$2:$BB$2,0),FALSE),0)</f>
        <v>0</v>
      </c>
      <c r="AP441" s="85">
        <f t="shared" ca="1" si="2195"/>
        <v>0.5</v>
      </c>
      <c r="AQ441" s="70"/>
      <c r="AS441" s="69">
        <f>IFERROR(VLOOKUP(Q441,'[1]Professional Skills'!$A$4:$AM$288,MATCH(Profession,'[1]Professional Skills'!$A$3:$AM$3,0),FALSE),"- -")</f>
        <v>0</v>
      </c>
      <c r="AU441" s="7">
        <f t="shared" si="1922"/>
        <v>0</v>
      </c>
      <c r="AV441" s="7">
        <f t="shared" ca="1" si="1921"/>
        <v>0</v>
      </c>
      <c r="AW441" t="str">
        <f t="shared" si="2279"/>
        <v/>
      </c>
      <c r="AX441" t="str">
        <f>IFERROR(_xlfn.RANK.EQ(AW441,$AW$5:$AW$568),"")</f>
        <v/>
      </c>
      <c r="AY441">
        <f t="shared" si="2290"/>
        <v>0</v>
      </c>
      <c r="AZ441" s="70" t="str">
        <f t="shared" si="2296"/>
        <v/>
      </c>
      <c r="BB441" s="69">
        <f>IFERROR(IF(Q441="Language",VLOOKUP(R441,[1]Cultures!$B$4:$N$218,MATCH(Culture,[1]Cultures!$B$3:$N$3,0),FALSE),VLOOKUP(Q441,[1]Cultures!$B$4:$O$212,MATCH(Culture,[1]Cultures!$B$3:$O$3,0),FALSE)),"- -")</f>
        <v>0</v>
      </c>
      <c r="BD441">
        <f t="shared" ca="1" si="1899"/>
        <v>0</v>
      </c>
      <c r="BE441" t="str">
        <f t="shared" si="2280"/>
        <v/>
      </c>
      <c r="BI441" s="7">
        <f>IFERROR(IF(BH441=1,IF(BB441=1,1,IF(BB441=2,2,IF(BH441=2,IF(BB441=3,1,IF(BB441&gt;=4,2,IF(BH441=3,IF(BB441=5,1,IF(BB441&gt;=6,2,IF(BH441=4,IF(BB441=7,1,IF(BB441&gt;=8,2,IF(BH441=5,IF(BB441=9,1,IF(BB441&gt;=10,2,0)),0))),0))),0))),0))),0)+(IF(BC441="*",0,BB441)),"- -")</f>
        <v>0</v>
      </c>
      <c r="BK441" s="7"/>
      <c r="BL441" s="70">
        <f>IF(V441="- -","- -",SUM(BI441:BK441))</f>
        <v>0</v>
      </c>
      <c r="BN441" s="69">
        <f>IFERROR(VLOOKUP(V441,Charts!$BT$2:$BV$14,3,FALSE),"- -")</f>
        <v>0.46153846153846156</v>
      </c>
      <c r="BO441" s="85">
        <f t="shared" ca="1" si="2196"/>
        <v>1.5699255674814037</v>
      </c>
      <c r="BP441" s="70">
        <f t="shared" ca="1" si="2281"/>
        <v>222</v>
      </c>
    </row>
    <row r="442" spans="1:68" x14ac:dyDescent="0.25">
      <c r="A442" s="240" t="str">
        <f>IF('Character Sheet'!$B$4="Creature","N","Y")</f>
        <v>Y</v>
      </c>
      <c r="C442" s="75"/>
      <c r="D442" s="76"/>
      <c r="F442" s="75"/>
      <c r="G442" s="76"/>
      <c r="I442" s="75"/>
      <c r="J442" s="85"/>
      <c r="K442" s="85">
        <f t="shared" ca="1" si="1951"/>
        <v>7</v>
      </c>
      <c r="L442" s="85">
        <f t="shared" ca="1" si="1924"/>
        <v>7</v>
      </c>
      <c r="M442" s="70">
        <f t="shared" ca="1" si="2288"/>
        <v>18</v>
      </c>
      <c r="O442" s="222">
        <f t="shared" ca="1" si="2291"/>
        <v>150</v>
      </c>
      <c r="Q442" s="7" t="str">
        <f t="shared" si="2293"/>
        <v>Fashion</v>
      </c>
      <c r="R442" s="9" t="s">
        <v>1573</v>
      </c>
      <c r="S442" s="9" t="s">
        <v>1870</v>
      </c>
      <c r="T442" s="61" t="str">
        <f>SUBSTITUTE(IFERROR(IFERROR(VLOOKUP(R442,'[1]Skill Statistics'!$A$3:$C$513,2,FALSE),VLOOKUP(Q442,'[1]Skill Statistics'!$A$3:$C$513,2,FALSE)),T441),"R*","ReSt")</f>
        <v>Me/Re</v>
      </c>
      <c r="U442" s="61" t="str">
        <f>IFERROR(IFERROR(VLOOKUP(R442,'[1]Skill Statistics'!$A$3:$C$513,3,FALSE),VLOOKUP(Q442,'[1]Skill Statistics'!$A$3:$C$513,3,FALSE)),U441)</f>
        <v>In</v>
      </c>
      <c r="V442" s="61" t="str">
        <f>IF(ISNUMBER(SEARCH("Category",R442)),"- -",IFERROR(IFERROR(VLOOKUP(Q442,[1]Professions!$A$4:$AM$288,MATCH(Profession,[1]Professions!$A$1:$AM$1,0),FALSE),VLOOKUP(Q442,Calculations!$B$91:$I$95,8,FALSE)),"- -"))</f>
        <v>5 / 7</v>
      </c>
      <c r="W442" s="60">
        <f t="shared" si="2292"/>
        <v>0</v>
      </c>
      <c r="X442" s="7">
        <f ca="1">IFERROR(VLOOKUP(R442,$BS$6:$NR$519,MATCH(ActualLevel,$BS$3:$NR$3,0),FALSE),"- -")</f>
        <v>0</v>
      </c>
      <c r="Y442" s="7">
        <f t="shared" ca="1" si="1925"/>
        <v>0</v>
      </c>
      <c r="Z442" s="7">
        <f ca="1">IFERROR(VLOOKUP(Y442,Charts!$BQ$2:$BR$52,2,FALSE),"- -")</f>
        <v>-25</v>
      </c>
      <c r="AA442" s="7">
        <f t="shared" ca="1" si="2294"/>
        <v>5</v>
      </c>
      <c r="AB442" s="7">
        <f t="shared" ca="1" si="1920"/>
        <v>0</v>
      </c>
      <c r="AC442" s="7"/>
      <c r="AD442" s="7"/>
      <c r="AE442" s="7"/>
      <c r="AF442" s="7"/>
      <c r="AG442" s="7"/>
      <c r="AH442" s="43"/>
      <c r="AI442" s="7"/>
      <c r="AJ442" s="7"/>
      <c r="AK442" s="7">
        <f t="shared" ca="1" si="2295"/>
        <v>-20</v>
      </c>
      <c r="AL442" s="7"/>
      <c r="AM442" s="69">
        <f>IFERROR(VLOOKUP(R442,'[1]Skill Statistics'!$A$3:$AN$513,MATCH(Profession,'[1]Skill Statistics'!$A$2:$AN$2,0),FALSE),0)</f>
        <v>0</v>
      </c>
      <c r="AN442" s="85">
        <f>IFERROR(VLOOKUP(Q442,'[1]Skill Statistics'!$A$3:$BK$513,MATCH(Archetype,'[1]Skill Statistics'!$A$2:$BK$2,0),FALSE),0)</f>
        <v>0</v>
      </c>
      <c r="AO442" s="85">
        <f>IFERROR(VLOOKUP(Q442,'[1]Skill Statistics'!$A$3:$BB$513,MATCH(Race,'[1]Skill Statistics'!$A$2:$BB$2,0),FALSE),0)</f>
        <v>0</v>
      </c>
      <c r="AP442" s="85">
        <f t="shared" ca="1" si="2195"/>
        <v>0.5</v>
      </c>
      <c r="AQ442" s="70"/>
      <c r="AS442" s="69">
        <f>IFERROR(VLOOKUP(Q442,'[1]Professional Skills'!$A$4:$AM$288,MATCH(Profession,'[1]Professional Skills'!$A$3:$AM$3,0),FALSE),"- -")</f>
        <v>0</v>
      </c>
      <c r="AU442" s="7">
        <f t="shared" si="1922"/>
        <v>0</v>
      </c>
      <c r="AV442" s="7">
        <f t="shared" ca="1" si="1921"/>
        <v>0</v>
      </c>
      <c r="AW442" t="str">
        <f t="shared" si="2279"/>
        <v/>
      </c>
      <c r="AX442" t="str">
        <f>IFERROR(_xlfn.RANK.EQ(AW442,$AW$5:$AW$568),"")</f>
        <v/>
      </c>
      <c r="AY442">
        <f t="shared" si="2290"/>
        <v>0</v>
      </c>
      <c r="AZ442" s="70" t="str">
        <f t="shared" si="2296"/>
        <v/>
      </c>
      <c r="BB442" s="69">
        <f>IFERROR(IF(Q442="Language",VLOOKUP(R442,[1]Cultures!$B$4:$N$218,MATCH(Culture,[1]Cultures!$B$3:$N$3,0),FALSE),VLOOKUP(Q442,[1]Cultures!$B$4:$O$212,MATCH(Culture,[1]Cultures!$B$3:$O$3,0),FALSE)),"- -")</f>
        <v>0</v>
      </c>
      <c r="BD442">
        <f t="shared" ca="1" si="1899"/>
        <v>0</v>
      </c>
      <c r="BE442" t="str">
        <f t="shared" si="2280"/>
        <v/>
      </c>
      <c r="BI442" s="7">
        <f>IFERROR(IF(BH442=1,IF(BB442=1,1,IF(BB442=2,2,IF(BH442=2,IF(BB442=3,1,IF(BB442&gt;=4,2,IF(BH442=3,IF(BB442=5,1,IF(BB442&gt;=6,2,IF(BH442=4,IF(BB442=7,1,IF(BB442&gt;=8,2,IF(BH442=5,IF(BB442=9,1,IF(BB442&gt;=10,2,0)),0))),0))),0))),0))),0)+(IF(BC442="*",0,BB442)),"- -")</f>
        <v>0</v>
      </c>
      <c r="BK442" s="7"/>
      <c r="BL442" s="70">
        <f>IF(V442="- -","- -",SUM(BI442:BK442))</f>
        <v>0</v>
      </c>
      <c r="BN442" s="69">
        <f>IFERROR(VLOOKUP(V442,Charts!$BT$2:$BV$14,3,FALSE),"- -")</f>
        <v>0.46153846153846156</v>
      </c>
      <c r="BO442" s="85">
        <f t="shared" ca="1" si="2196"/>
        <v>1.8051934557482774</v>
      </c>
      <c r="BP442" s="70">
        <f t="shared" ca="1" si="2281"/>
        <v>150</v>
      </c>
    </row>
    <row r="443" spans="1:68" x14ac:dyDescent="0.25">
      <c r="A443" s="240" t="str">
        <f>IF('Character Sheet'!$B$4="Creature","N","Y")</f>
        <v>Y</v>
      </c>
      <c r="C443" s="75"/>
      <c r="D443" s="76"/>
      <c r="F443" s="75"/>
      <c r="G443" s="76"/>
      <c r="I443" s="75"/>
      <c r="J443" s="85"/>
      <c r="K443" s="85">
        <f t="shared" ca="1" si="1951"/>
        <v>7</v>
      </c>
      <c r="L443" s="85">
        <f t="shared" ca="1" si="1924"/>
        <v>7</v>
      </c>
      <c r="M443" s="70">
        <f t="shared" ca="1" si="2288"/>
        <v>18</v>
      </c>
      <c r="O443" s="222">
        <f t="shared" ca="1" si="2291"/>
        <v>139</v>
      </c>
      <c r="Q443" s="7" t="str">
        <f t="shared" si="2293"/>
        <v>Finance</v>
      </c>
      <c r="R443" s="9" t="s">
        <v>1574</v>
      </c>
      <c r="S443" s="9" t="s">
        <v>1574</v>
      </c>
      <c r="T443" s="61" t="str">
        <f>SUBSTITUTE(IFERROR(IFERROR(VLOOKUP(R443,'[1]Skill Statistics'!$A$3:$C$513,2,FALSE),VLOOKUP(Q443,'[1]Skill Statistics'!$A$3:$C$513,2,FALSE)),T442),"R*","ReSt")</f>
        <v>Me/Re</v>
      </c>
      <c r="U443" s="61" t="str">
        <f>IFERROR(IFERROR(VLOOKUP(R443,'[1]Skill Statistics'!$A$3:$C$513,3,FALSE),VLOOKUP(Q443,'[1]Skill Statistics'!$A$3:$C$513,3,FALSE)),U442)</f>
        <v>In</v>
      </c>
      <c r="V443" s="61" t="str">
        <f>IF(ISNUMBER(SEARCH("Category",R443)),"- -",IFERROR(IFERROR(VLOOKUP(Q443,[1]Professions!$A$4:$AM$288,MATCH(Profession,[1]Professions!$A$1:$AM$1,0),FALSE),VLOOKUP(Q443,Calculations!$B$91:$I$95,8,FALSE)),"- -"))</f>
        <v>5 / 7</v>
      </c>
      <c r="W443" s="60">
        <f t="shared" si="2292"/>
        <v>0</v>
      </c>
      <c r="X443" s="7">
        <f ca="1">IFERROR(VLOOKUP(R443,$BS$6:$NR$519,MATCH(ActualLevel,$BS$3:$NR$3,0),FALSE),"- -")</f>
        <v>0</v>
      </c>
      <c r="Y443" s="7">
        <f t="shared" ca="1" si="1925"/>
        <v>0</v>
      </c>
      <c r="Z443" s="7">
        <f ca="1">IFERROR(VLOOKUP(Y443,Charts!$BQ$2:$BR$52,2,FALSE),"- -")</f>
        <v>-25</v>
      </c>
      <c r="AA443" s="7">
        <f t="shared" ca="1" si="2294"/>
        <v>5</v>
      </c>
      <c r="AB443" s="7">
        <f t="shared" ca="1" si="1920"/>
        <v>0</v>
      </c>
      <c r="AC443" s="7"/>
      <c r="AD443" s="7"/>
      <c r="AE443" s="7"/>
      <c r="AF443" s="7"/>
      <c r="AG443" s="7"/>
      <c r="AH443" s="43"/>
      <c r="AI443" s="7"/>
      <c r="AJ443" s="7"/>
      <c r="AK443" s="7">
        <f t="shared" ca="1" si="2295"/>
        <v>-20</v>
      </c>
      <c r="AL443" s="7"/>
      <c r="AM443" s="69">
        <f>IFERROR(VLOOKUP(R443,'[1]Skill Statistics'!$A$3:$AN$513,MATCH(Profession,'[1]Skill Statistics'!$A$2:$AN$2,0),FALSE),0)</f>
        <v>0</v>
      </c>
      <c r="AN443" s="85">
        <f>IFERROR(VLOOKUP(Q443,'[1]Skill Statistics'!$A$3:$BK$513,MATCH(Archetype,'[1]Skill Statistics'!$A$2:$BK$2,0),FALSE),0)</f>
        <v>0</v>
      </c>
      <c r="AO443" s="85">
        <f>IFERROR(VLOOKUP(Q443,'[1]Skill Statistics'!$A$3:$BB$513,MATCH(Race,'[1]Skill Statistics'!$A$2:$BB$2,0),FALSE),0)</f>
        <v>0.6</v>
      </c>
      <c r="AP443" s="85">
        <f t="shared" ca="1" si="2195"/>
        <v>0.5</v>
      </c>
      <c r="AQ443" s="70"/>
      <c r="AS443" s="69">
        <f>IFERROR(VLOOKUP(Q443,'[1]Professional Skills'!$A$4:$AM$288,MATCH(Profession,'[1]Professional Skills'!$A$3:$AM$3,0),FALSE),"- -")</f>
        <v>0</v>
      </c>
      <c r="AU443" s="7">
        <f t="shared" si="1922"/>
        <v>0</v>
      </c>
      <c r="AV443" s="7">
        <f t="shared" ca="1" si="1921"/>
        <v>0</v>
      </c>
      <c r="AW443" t="str">
        <f t="shared" si="2279"/>
        <v/>
      </c>
      <c r="AX443" t="str">
        <f>IFERROR(_xlfn.RANK.EQ(AW443,$AW$5:$AW$568),"")</f>
        <v/>
      </c>
      <c r="AY443">
        <f t="shared" si="2290"/>
        <v>0</v>
      </c>
      <c r="AZ443" s="70" t="str">
        <f t="shared" si="2296"/>
        <v/>
      </c>
      <c r="BB443" s="69">
        <f>IFERROR(IF(Q443="Language",VLOOKUP(R443,[1]Cultures!$B$4:$N$218,MATCH(Culture,[1]Cultures!$B$3:$N$3,0),FALSE),VLOOKUP(Q443,[1]Cultures!$B$4:$O$212,MATCH(Culture,[1]Cultures!$B$3:$O$3,0),FALSE)),"- -")</f>
        <v>0</v>
      </c>
      <c r="BD443">
        <f t="shared" ref="BD443:BD506" ca="1" si="2297">IF(BC443="*",RAND(),0)</f>
        <v>0</v>
      </c>
      <c r="BE443" t="str">
        <f t="shared" si="2280"/>
        <v/>
      </c>
      <c r="BI443" s="7">
        <f>IFERROR(IF(BH443=1,IF(BB443=1,1,IF(BB443=2,2,IF(BH443=2,IF(BB443=3,1,IF(BB443&gt;=4,2,IF(BH443=3,IF(BB443=5,1,IF(BB443&gt;=6,2,IF(BH443=4,IF(BB443=7,1,IF(BB443&gt;=8,2,IF(BH443=5,IF(BB443=9,1,IF(BB443&gt;=10,2,0)),0))),0))),0))),0))),0)+(IF(BC443="*",0,BB443)),"- -")</f>
        <v>0</v>
      </c>
      <c r="BK443" s="7"/>
      <c r="BL443" s="70">
        <f>IF(V443="- -","- -",SUM(BI443:BK443))</f>
        <v>0</v>
      </c>
      <c r="BN443" s="69">
        <f>IFERROR(VLOOKUP(V443,Charts!$BT$2:$BV$14,3,FALSE),"- -")</f>
        <v>0.46153846153846156</v>
      </c>
      <c r="BO443" s="85">
        <f t="shared" ca="1" si="2196"/>
        <v>1.8611528404404694</v>
      </c>
      <c r="BP443" s="70">
        <f t="shared" ca="1" si="2281"/>
        <v>139</v>
      </c>
    </row>
    <row r="444" spans="1:68" x14ac:dyDescent="0.25">
      <c r="A444" s="240" t="str">
        <f>IF('Character Sheet'!$B$4="Creature","N","Y")</f>
        <v>Y</v>
      </c>
      <c r="C444" s="75"/>
      <c r="D444" s="76"/>
      <c r="F444" s="75"/>
      <c r="G444" s="76"/>
      <c r="I444" s="75"/>
      <c r="J444" s="85"/>
      <c r="K444" s="85">
        <f t="shared" ca="1" si="1951"/>
        <v>7</v>
      </c>
      <c r="L444" s="85">
        <f t="shared" ca="1" si="1924"/>
        <v>7</v>
      </c>
      <c r="M444" s="70">
        <f t="shared" ca="1" si="2288"/>
        <v>18</v>
      </c>
      <c r="O444" s="222">
        <f t="shared" ca="1" si="2291"/>
        <v>351</v>
      </c>
      <c r="Q444" s="7" t="str">
        <f t="shared" si="2293"/>
        <v>Gambling</v>
      </c>
      <c r="R444" s="9" t="s">
        <v>1575</v>
      </c>
      <c r="S444" s="9" t="s">
        <v>1871</v>
      </c>
      <c r="T444" s="61" t="str">
        <f>SUBSTITUTE(IFERROR(IFERROR(VLOOKUP(R444,'[1]Skill Statistics'!$A$3:$C$513,2,FALSE),VLOOKUP(Q444,'[1]Skill Statistics'!$A$3:$C$513,2,FALSE)),T443),"R*","ReSt")</f>
        <v>Me/Re</v>
      </c>
      <c r="U444" s="61" t="str">
        <f>IFERROR(IFERROR(VLOOKUP(R444,'[1]Skill Statistics'!$A$3:$C$513,3,FALSE),VLOOKUP(Q444,'[1]Skill Statistics'!$A$3:$C$513,3,FALSE)),U443)</f>
        <v>In</v>
      </c>
      <c r="V444" s="61" t="str">
        <f>IF(ISNUMBER(SEARCH("Category",R444)),"- -",IFERROR(IFERROR(VLOOKUP(Q444,[1]Professions!$A$4:$AM$288,MATCH(Profession,[1]Professions!$A$1:$AM$1,0),FALSE),VLOOKUP(Q444,Calculations!$B$91:$I$95,8,FALSE)),"- -"))</f>
        <v>5 / 7</v>
      </c>
      <c r="W444" s="60">
        <f t="shared" si="2292"/>
        <v>0</v>
      </c>
      <c r="X444" s="7">
        <f ca="1">IFERROR(VLOOKUP(R444,$BS$6:$NR$519,MATCH(ActualLevel,$BS$3:$NR$3,0),FALSE),"- -")</f>
        <v>0</v>
      </c>
      <c r="Y444" s="7">
        <f t="shared" ca="1" si="1925"/>
        <v>0</v>
      </c>
      <c r="Z444" s="7">
        <f ca="1">IFERROR(VLOOKUP(Y444,Charts!$BQ$2:$BR$52,2,FALSE),"- -")</f>
        <v>-25</v>
      </c>
      <c r="AA444" s="7">
        <f t="shared" ca="1" si="2294"/>
        <v>5</v>
      </c>
      <c r="AB444" s="7">
        <f t="shared" ca="1" si="1920"/>
        <v>0</v>
      </c>
      <c r="AC444" s="7"/>
      <c r="AD444" s="7"/>
      <c r="AE444" s="7"/>
      <c r="AF444" s="7"/>
      <c r="AG444" s="7"/>
      <c r="AH444" s="43"/>
      <c r="AI444" s="7"/>
      <c r="AJ444" s="7"/>
      <c r="AK444" s="7">
        <f t="shared" ca="1" si="2295"/>
        <v>-20</v>
      </c>
      <c r="AL444" s="7"/>
      <c r="AM444" s="69">
        <f>IFERROR(VLOOKUP(R444,'[1]Skill Statistics'!$A$3:$AN$513,MATCH(Profession,'[1]Skill Statistics'!$A$2:$AN$2,0),FALSE),0)</f>
        <v>0</v>
      </c>
      <c r="AN444" s="85">
        <f>IFERROR(VLOOKUP(Q444,'[1]Skill Statistics'!$A$3:$BK$513,MATCH(Archetype,'[1]Skill Statistics'!$A$2:$BK$2,0),FALSE),0)</f>
        <v>0</v>
      </c>
      <c r="AO444" s="85">
        <f>IFERROR(VLOOKUP(Q444,'[1]Skill Statistics'!$A$3:$BB$513,MATCH(Race,'[1]Skill Statistics'!$A$2:$BB$2,0),FALSE),0)</f>
        <v>0</v>
      </c>
      <c r="AP444" s="85">
        <f t="shared" ca="1" si="2195"/>
        <v>0.5</v>
      </c>
      <c r="AQ444" s="70"/>
      <c r="AS444" s="69">
        <f>IFERROR(VLOOKUP(Q444,'[1]Professional Skills'!$A$4:$AM$288,MATCH(Profession,'[1]Professional Skills'!$A$3:$AM$3,0),FALSE),"- -")</f>
        <v>0</v>
      </c>
      <c r="AU444" s="7">
        <f t="shared" si="1922"/>
        <v>0</v>
      </c>
      <c r="AV444" s="7">
        <f t="shared" ca="1" si="1921"/>
        <v>0</v>
      </c>
      <c r="AW444" t="str">
        <f t="shared" si="2279"/>
        <v/>
      </c>
      <c r="AX444" t="str">
        <f>IFERROR(_xlfn.RANK.EQ(AW444,$AW$5:$AW$568),"")</f>
        <v/>
      </c>
      <c r="AY444">
        <f t="shared" si="2290"/>
        <v>0</v>
      </c>
      <c r="AZ444" s="70" t="str">
        <f t="shared" si="2296"/>
        <v/>
      </c>
      <c r="BB444" s="69">
        <f>IFERROR(IF(Q444="Language",VLOOKUP(R444,[1]Cultures!$B$4:$N$218,MATCH(Culture,[1]Cultures!$B$3:$N$3,0),FALSE),VLOOKUP(Q444,[1]Cultures!$B$4:$O$212,MATCH(Culture,[1]Cultures!$B$3:$O$3,0),FALSE)),"- -")</f>
        <v>0</v>
      </c>
      <c r="BD444">
        <f t="shared" ca="1" si="2297"/>
        <v>0</v>
      </c>
      <c r="BE444" t="str">
        <f t="shared" si="2280"/>
        <v/>
      </c>
      <c r="BI444" s="7">
        <f>IFERROR(IF(BH444=1,IF(BB444=1,1,IF(BB444=2,2,IF(BH444=2,IF(BB444=3,1,IF(BB444&gt;=4,2,IF(BH444=3,IF(BB444=5,1,IF(BB444&gt;=6,2,IF(BH444=4,IF(BB444=7,1,IF(BB444&gt;=8,2,IF(BH444=5,IF(BB444=9,1,IF(BB444&gt;=10,2,0)),0))),0))),0))),0))),0)+(IF(BC444="*",0,BB444)),"- -")</f>
        <v>0</v>
      </c>
      <c r="BK444" s="7"/>
      <c r="BL444" s="70">
        <f>IF(V444="- -","- -",SUM(BI444:BK444))</f>
        <v>0</v>
      </c>
      <c r="BN444" s="69">
        <f>IFERROR(VLOOKUP(V444,Charts!$BT$2:$BV$14,3,FALSE),"- -")</f>
        <v>0.46153846153846156</v>
      </c>
      <c r="BO444" s="85">
        <f t="shared" ca="1" si="2196"/>
        <v>1.1386543518336798</v>
      </c>
      <c r="BP444" s="70">
        <f t="shared" ca="1" si="2281"/>
        <v>351</v>
      </c>
    </row>
    <row r="445" spans="1:68" x14ac:dyDescent="0.25">
      <c r="A445" s="240" t="str">
        <f>IF('Character Sheet'!$B$4="Creature","N","Y")</f>
        <v>Y</v>
      </c>
      <c r="C445" s="75"/>
      <c r="D445" s="76"/>
      <c r="F445" s="75"/>
      <c r="G445" s="76"/>
      <c r="I445" s="75"/>
      <c r="J445" s="85"/>
      <c r="K445" s="85">
        <f t="shared" ca="1" si="1951"/>
        <v>7</v>
      </c>
      <c r="L445" s="85">
        <f t="shared" ca="1" si="1924"/>
        <v>7</v>
      </c>
      <c r="M445" s="70">
        <f t="shared" ca="1" si="2288"/>
        <v>18</v>
      </c>
      <c r="O445" s="222">
        <f t="shared" ca="1" si="2291"/>
        <v>186</v>
      </c>
      <c r="Q445" s="7" t="str">
        <f t="shared" si="2293"/>
        <v>Genetics</v>
      </c>
      <c r="R445" s="9" t="s">
        <v>1576</v>
      </c>
      <c r="S445" s="9" t="s">
        <v>2056</v>
      </c>
      <c r="T445" s="61" t="str">
        <f>SUBSTITUTE(IFERROR(IFERROR(VLOOKUP(R445,'[1]Skill Statistics'!$A$3:$C$513,2,FALSE),VLOOKUP(Q445,'[1]Skill Statistics'!$A$3:$C$513,2,FALSE)),T444),"R*","ReSt")</f>
        <v>Me/Re</v>
      </c>
      <c r="U445" s="61" t="str">
        <f>IFERROR(IFERROR(VLOOKUP(R445,'[1]Skill Statistics'!$A$3:$C$513,3,FALSE),VLOOKUP(Q445,'[1]Skill Statistics'!$A$3:$C$513,3,FALSE)),U444)</f>
        <v>In</v>
      </c>
      <c r="V445" s="61" t="str">
        <f>IF(ISNUMBER(SEARCH("Category",R445)),"- -",IFERROR(IFERROR(VLOOKUP(Q445,[1]Professions!$A$4:$AM$288,MATCH(Profession,[1]Professions!$A$1:$AM$1,0),FALSE),VLOOKUP(Q445,Calculations!$B$91:$I$95,8,FALSE)),"- -"))</f>
        <v>5 / 7</v>
      </c>
      <c r="W445" s="60">
        <f t="shared" si="2292"/>
        <v>0</v>
      </c>
      <c r="X445" s="7">
        <f ca="1">IFERROR(VLOOKUP(R445,$BS$6:$NR$519,MATCH(ActualLevel,$BS$3:$NR$3,0),FALSE),"- -")</f>
        <v>0</v>
      </c>
      <c r="Y445" s="7">
        <f t="shared" ca="1" si="1925"/>
        <v>0</v>
      </c>
      <c r="Z445" s="7">
        <f ca="1">IFERROR(VLOOKUP(Y445,Charts!$BQ$2:$BR$52,2,FALSE),"- -")</f>
        <v>-25</v>
      </c>
      <c r="AA445" s="7">
        <f t="shared" ca="1" si="2294"/>
        <v>5</v>
      </c>
      <c r="AB445" s="7">
        <f t="shared" ca="1" si="1920"/>
        <v>0</v>
      </c>
      <c r="AC445" s="7"/>
      <c r="AD445" s="7"/>
      <c r="AE445" s="7"/>
      <c r="AF445" s="7"/>
      <c r="AG445" s="7"/>
      <c r="AH445" s="43"/>
      <c r="AI445" s="7"/>
      <c r="AJ445" s="7"/>
      <c r="AK445" s="7">
        <f t="shared" ca="1" si="2295"/>
        <v>-20</v>
      </c>
      <c r="AL445" s="7"/>
      <c r="AM445" s="69">
        <f>IFERROR(VLOOKUP(R445,'[1]Skill Statistics'!$A$3:$AN$513,MATCH(Profession,'[1]Skill Statistics'!$A$2:$AN$2,0),FALSE),0)</f>
        <v>0</v>
      </c>
      <c r="AN445" s="85">
        <f>IFERROR(VLOOKUP(Q445,'[1]Skill Statistics'!$A$3:$BK$513,MATCH(Archetype,'[1]Skill Statistics'!$A$2:$BK$2,0),FALSE),0)</f>
        <v>0</v>
      </c>
      <c r="AO445" s="85">
        <f>IFERROR(VLOOKUP(Q445,'[1]Skill Statistics'!$A$3:$BB$513,MATCH(Race,'[1]Skill Statistics'!$A$2:$BB$2,0),FALSE),0)</f>
        <v>0</v>
      </c>
      <c r="AP445" s="85">
        <f t="shared" ca="1" si="2195"/>
        <v>0.5</v>
      </c>
      <c r="AQ445" s="70"/>
      <c r="AS445" s="69">
        <f>IFERROR(VLOOKUP(Q445,'[1]Professional Skills'!$A$4:$AM$288,MATCH(Profession,'[1]Professional Skills'!$A$3:$AM$3,0),FALSE),"- -")</f>
        <v>0</v>
      </c>
      <c r="AU445" s="7">
        <f t="shared" si="1922"/>
        <v>0</v>
      </c>
      <c r="AV445" s="7">
        <f t="shared" ca="1" si="1921"/>
        <v>0</v>
      </c>
      <c r="AW445" t="str">
        <f t="shared" si="2279"/>
        <v/>
      </c>
      <c r="AX445" t="str">
        <f>IFERROR(_xlfn.RANK.EQ(AW445,$AW$5:$AW$568),"")</f>
        <v/>
      </c>
      <c r="AY445">
        <f t="shared" si="2290"/>
        <v>0</v>
      </c>
      <c r="AZ445" s="70" t="str">
        <f t="shared" si="2296"/>
        <v/>
      </c>
      <c r="BB445" s="69">
        <f>IFERROR(IF(Q445="Language",VLOOKUP(R445,[1]Cultures!$B$4:$N$218,MATCH(Culture,[1]Cultures!$B$3:$N$3,0),FALSE),VLOOKUP(Q445,[1]Cultures!$B$4:$O$212,MATCH(Culture,[1]Cultures!$B$3:$O$3,0),FALSE)),"- -")</f>
        <v>0</v>
      </c>
      <c r="BD445">
        <f t="shared" ca="1" si="2297"/>
        <v>0</v>
      </c>
      <c r="BE445" t="str">
        <f t="shared" si="2280"/>
        <v/>
      </c>
      <c r="BI445" s="7">
        <f>IFERROR(IF(BH445=1,IF(BB445=1,1,IF(BB445=2,2,IF(BH445=2,IF(BB445=3,1,IF(BB445&gt;=4,2,IF(BH445=3,IF(BB445=5,1,IF(BB445&gt;=6,2,IF(BH445=4,IF(BB445=7,1,IF(BB445&gt;=8,2,IF(BH445=5,IF(BB445=9,1,IF(BB445&gt;=10,2,0)),0))),0))),0))),0))),0)+(IF(BC445="*",0,BB445)),"- -")</f>
        <v>0</v>
      </c>
      <c r="BK445" s="7"/>
      <c r="BL445" s="70">
        <f>IF(V445="- -","- -",SUM(BI445:BK445))</f>
        <v>0</v>
      </c>
      <c r="BN445" s="69">
        <f>IFERROR(VLOOKUP(V445,Charts!$BT$2:$BV$14,3,FALSE),"- -")</f>
        <v>0.46153846153846156</v>
      </c>
      <c r="BO445" s="85">
        <f t="shared" ca="1" si="2196"/>
        <v>1.6993412832086103</v>
      </c>
      <c r="BP445" s="70">
        <f t="shared" ca="1" si="2281"/>
        <v>186</v>
      </c>
    </row>
    <row r="446" spans="1:68" x14ac:dyDescent="0.25">
      <c r="A446" s="240" t="str">
        <f>IF('Character Sheet'!$B$4="Creature","N","Y")</f>
        <v>Y</v>
      </c>
      <c r="C446" s="75"/>
      <c r="D446" s="76"/>
      <c r="F446" s="75"/>
      <c r="G446" s="76"/>
      <c r="I446" s="75"/>
      <c r="J446" s="85"/>
      <c r="K446" s="85">
        <f t="shared" ca="1" si="1951"/>
        <v>7</v>
      </c>
      <c r="L446" s="85">
        <f t="shared" ca="1" si="1924"/>
        <v>7</v>
      </c>
      <c r="M446" s="70">
        <f t="shared" ca="1" si="2288"/>
        <v>18</v>
      </c>
      <c r="O446" s="222">
        <f t="shared" ca="1" si="2291"/>
        <v>348</v>
      </c>
      <c r="Q446" s="7" t="str">
        <f t="shared" si="2293"/>
        <v>Horticulture</v>
      </c>
      <c r="R446" s="9" t="s">
        <v>1577</v>
      </c>
      <c r="S446" s="9" t="s">
        <v>2057</v>
      </c>
      <c r="T446" s="61" t="str">
        <f>SUBSTITUTE(IFERROR(IFERROR(VLOOKUP(R446,'[1]Skill Statistics'!$A$3:$C$513,2,FALSE),VLOOKUP(Q446,'[1]Skill Statistics'!$A$3:$C$513,2,FALSE)),T445),"R*","ReSt")</f>
        <v>Me/Re</v>
      </c>
      <c r="U446" s="61" t="str">
        <f>IFERROR(IFERROR(VLOOKUP(R446,'[1]Skill Statistics'!$A$3:$C$513,3,FALSE),VLOOKUP(Q446,'[1]Skill Statistics'!$A$3:$C$513,3,FALSE)),U445)</f>
        <v>In</v>
      </c>
      <c r="V446" s="61" t="str">
        <f>IF(ISNUMBER(SEARCH("Category",R446)),"- -",IFERROR(IFERROR(VLOOKUP(Q446,[1]Professions!$A$4:$AM$288,MATCH(Profession,[1]Professions!$A$1:$AM$1,0),FALSE),VLOOKUP(Q446,Calculations!$B$91:$I$95,8,FALSE)),"- -"))</f>
        <v>5 / 7</v>
      </c>
      <c r="W446" s="60">
        <f t="shared" si="2292"/>
        <v>0</v>
      </c>
      <c r="X446" s="7">
        <f ca="1">IFERROR(VLOOKUP(R446,$BS$6:$NR$519,MATCH(ActualLevel,$BS$3:$NR$3,0),FALSE),"- -")</f>
        <v>0</v>
      </c>
      <c r="Y446" s="7">
        <f t="shared" ca="1" si="1925"/>
        <v>0</v>
      </c>
      <c r="Z446" s="7">
        <f ca="1">IFERROR(VLOOKUP(Y446,Charts!$BQ$2:$BR$52,2,FALSE),"- -")</f>
        <v>-25</v>
      </c>
      <c r="AA446" s="7">
        <f t="shared" ca="1" si="2294"/>
        <v>5</v>
      </c>
      <c r="AB446" s="7">
        <f t="shared" ca="1" si="1920"/>
        <v>0</v>
      </c>
      <c r="AC446" s="7"/>
      <c r="AD446" s="7"/>
      <c r="AE446" s="7"/>
      <c r="AF446" s="7"/>
      <c r="AG446" s="7"/>
      <c r="AH446" s="43"/>
      <c r="AI446" s="7"/>
      <c r="AJ446" s="7"/>
      <c r="AK446" s="7">
        <f t="shared" ca="1" si="2295"/>
        <v>-20</v>
      </c>
      <c r="AL446" s="7"/>
      <c r="AM446" s="69">
        <f>IFERROR(VLOOKUP(R446,'[1]Skill Statistics'!$A$3:$AN$513,MATCH(Profession,'[1]Skill Statistics'!$A$2:$AN$2,0),FALSE),0)</f>
        <v>0</v>
      </c>
      <c r="AN446" s="85">
        <f>IFERROR(VLOOKUP(Q446,'[1]Skill Statistics'!$A$3:$BK$513,MATCH(Archetype,'[1]Skill Statistics'!$A$2:$BK$2,0),FALSE),0)</f>
        <v>0</v>
      </c>
      <c r="AO446" s="85">
        <f>IFERROR(VLOOKUP(Q446,'[1]Skill Statistics'!$A$3:$BB$513,MATCH(Race,'[1]Skill Statistics'!$A$2:$BB$2,0),FALSE),0)</f>
        <v>0</v>
      </c>
      <c r="AP446" s="85">
        <f t="shared" ca="1" si="2195"/>
        <v>0.5</v>
      </c>
      <c r="AQ446" s="70"/>
      <c r="AS446" s="69">
        <f>IFERROR(VLOOKUP(Q446,'[1]Professional Skills'!$A$4:$AM$288,MATCH(Profession,'[1]Professional Skills'!$A$3:$AM$3,0),FALSE),"- -")</f>
        <v>0</v>
      </c>
      <c r="AU446" s="7">
        <f t="shared" si="1922"/>
        <v>0</v>
      </c>
      <c r="AV446" s="7">
        <f t="shared" ca="1" si="1921"/>
        <v>0</v>
      </c>
      <c r="AW446" t="str">
        <f t="shared" si="2279"/>
        <v/>
      </c>
      <c r="AX446" t="str">
        <f>IFERROR(_xlfn.RANK.EQ(AW446,$AW$5:$AW$568),"")</f>
        <v/>
      </c>
      <c r="AY446">
        <f t="shared" si="2290"/>
        <v>0</v>
      </c>
      <c r="AZ446" s="70" t="str">
        <f t="shared" si="2296"/>
        <v/>
      </c>
      <c r="BB446" s="69">
        <f>IFERROR(IF(Q446="Language",VLOOKUP(R446,[1]Cultures!$B$4:$N$218,MATCH(Culture,[1]Cultures!$B$3:$N$3,0),FALSE),VLOOKUP(Q446,[1]Cultures!$B$4:$O$212,MATCH(Culture,[1]Cultures!$B$3:$O$3,0),FALSE)),"- -")</f>
        <v>0</v>
      </c>
      <c r="BD446">
        <f t="shared" ca="1" si="2297"/>
        <v>0</v>
      </c>
      <c r="BE446" t="str">
        <f t="shared" si="2280"/>
        <v/>
      </c>
      <c r="BI446" s="7">
        <f>IFERROR(IF(BH446=1,IF(BB446=1,1,IF(BB446=2,2,IF(BH446=2,IF(BB446=3,1,IF(BB446&gt;=4,2,IF(BH446=3,IF(BB446=5,1,IF(BB446&gt;=6,2,IF(BH446=4,IF(BB446=7,1,IF(BB446&gt;=8,2,IF(BH446=5,IF(BB446=9,1,IF(BB446&gt;=10,2,0)),0))),0))),0))),0))),0)+(IF(BC446="*",0,BB446)),"- -")</f>
        <v>0</v>
      </c>
      <c r="BK446" s="7"/>
      <c r="BL446" s="70">
        <f>IF(V446="- -","- -",SUM(BI446:BK446))</f>
        <v>0</v>
      </c>
      <c r="BN446" s="69">
        <f>IFERROR(VLOOKUP(V446,Charts!$BT$2:$BV$14,3,FALSE),"- -")</f>
        <v>0.46153846153846156</v>
      </c>
      <c r="BO446" s="85">
        <f t="shared" ca="1" si="2196"/>
        <v>1.1430101719555412</v>
      </c>
      <c r="BP446" s="70">
        <f t="shared" ca="1" si="2281"/>
        <v>348</v>
      </c>
    </row>
    <row r="447" spans="1:68" x14ac:dyDescent="0.25">
      <c r="A447" s="240" t="str">
        <f>IF('Character Sheet'!$B$4="Creature","N","Y")</f>
        <v>Y</v>
      </c>
      <c r="C447" s="75"/>
      <c r="D447" s="76"/>
      <c r="F447" s="75"/>
      <c r="G447" s="76"/>
      <c r="I447" s="75"/>
      <c r="J447" s="85"/>
      <c r="K447" s="85">
        <f t="shared" ca="1" si="1951"/>
        <v>7</v>
      </c>
      <c r="L447" s="85">
        <f t="shared" ca="1" si="1924"/>
        <v>7</v>
      </c>
      <c r="M447" s="70">
        <f t="shared" ca="1" si="2288"/>
        <v>18</v>
      </c>
      <c r="O447" s="222">
        <f t="shared" ca="1" si="2291"/>
        <v>242</v>
      </c>
      <c r="Q447" s="7" t="str">
        <f t="shared" si="2293"/>
        <v>Interior Design</v>
      </c>
      <c r="R447" s="9" t="s">
        <v>1578</v>
      </c>
      <c r="S447" s="9" t="s">
        <v>2058</v>
      </c>
      <c r="T447" s="61" t="str">
        <f>SUBSTITUTE(IFERROR(IFERROR(VLOOKUP(R447,'[1]Skill Statistics'!$A$3:$C$513,2,FALSE),VLOOKUP(Q447,'[1]Skill Statistics'!$A$3:$C$513,2,FALSE)),T446),"R*","ReSt")</f>
        <v>Me/Re</v>
      </c>
      <c r="U447" s="61" t="str">
        <f>IFERROR(IFERROR(VLOOKUP(R447,'[1]Skill Statistics'!$A$3:$C$513,3,FALSE),VLOOKUP(Q447,'[1]Skill Statistics'!$A$3:$C$513,3,FALSE)),U446)</f>
        <v>In</v>
      </c>
      <c r="V447" s="61" t="str">
        <f>IF(ISNUMBER(SEARCH("Category",R447)),"- -",IFERROR(IFERROR(VLOOKUP(Q447,[1]Professions!$A$4:$AM$288,MATCH(Profession,[1]Professions!$A$1:$AM$1,0),FALSE),VLOOKUP(Q447,Calculations!$B$91:$I$95,8,FALSE)),"- -"))</f>
        <v>5 / 7</v>
      </c>
      <c r="W447" s="60">
        <f t="shared" si="2292"/>
        <v>0</v>
      </c>
      <c r="X447" s="7">
        <f ca="1">IFERROR(VLOOKUP(R447,$BS$6:$NR$519,MATCH(ActualLevel,$BS$3:$NR$3,0),FALSE),"- -")</f>
        <v>0</v>
      </c>
      <c r="Y447" s="7">
        <f t="shared" ca="1" si="1925"/>
        <v>0</v>
      </c>
      <c r="Z447" s="7">
        <f ca="1">IFERROR(VLOOKUP(Y447,Charts!$BQ$2:$BR$52,2,FALSE),"- -")</f>
        <v>-25</v>
      </c>
      <c r="AA447" s="7">
        <f t="shared" ca="1" si="2294"/>
        <v>5</v>
      </c>
      <c r="AB447" s="7">
        <f t="shared" ca="1" si="1920"/>
        <v>0</v>
      </c>
      <c r="AC447" s="7"/>
      <c r="AD447" s="7"/>
      <c r="AE447" s="7"/>
      <c r="AF447" s="7"/>
      <c r="AG447" s="7"/>
      <c r="AH447" s="43"/>
      <c r="AI447" s="7"/>
      <c r="AJ447" s="7"/>
      <c r="AK447" s="7">
        <f t="shared" ca="1" si="2295"/>
        <v>-20</v>
      </c>
      <c r="AL447" s="7"/>
      <c r="AM447" s="69">
        <f>IFERROR(VLOOKUP(R447,'[1]Skill Statistics'!$A$3:$AN$513,MATCH(Profession,'[1]Skill Statistics'!$A$2:$AN$2,0),FALSE),0)</f>
        <v>0</v>
      </c>
      <c r="AN447" s="85">
        <f>IFERROR(VLOOKUP(Q447,'[1]Skill Statistics'!$A$3:$BK$513,MATCH(Archetype,'[1]Skill Statistics'!$A$2:$BK$2,0),FALSE),0)</f>
        <v>0</v>
      </c>
      <c r="AO447" s="85">
        <f>IFERROR(VLOOKUP(Q447,'[1]Skill Statistics'!$A$3:$BB$513,MATCH(Race,'[1]Skill Statistics'!$A$2:$BB$2,0),FALSE),0)</f>
        <v>0</v>
      </c>
      <c r="AP447" s="85">
        <f t="shared" ca="1" si="2195"/>
        <v>0.5</v>
      </c>
      <c r="AQ447" s="70"/>
      <c r="AS447" s="69">
        <f>IFERROR(VLOOKUP(Q447,'[1]Professional Skills'!$A$4:$AM$288,MATCH(Profession,'[1]Professional Skills'!$A$3:$AM$3,0),FALSE),"- -")</f>
        <v>0</v>
      </c>
      <c r="AU447" s="7">
        <f t="shared" si="1922"/>
        <v>0</v>
      </c>
      <c r="AV447" s="7">
        <f t="shared" ca="1" si="1921"/>
        <v>0</v>
      </c>
      <c r="AW447" t="str">
        <f t="shared" si="2279"/>
        <v/>
      </c>
      <c r="AX447" t="str">
        <f>IFERROR(_xlfn.RANK.EQ(AW447,$AW$5:$AW$568),"")</f>
        <v/>
      </c>
      <c r="AY447">
        <f t="shared" si="2290"/>
        <v>0</v>
      </c>
      <c r="AZ447" s="70" t="str">
        <f t="shared" si="2296"/>
        <v/>
      </c>
      <c r="BB447" s="69">
        <f>IFERROR(IF(Q447="Language",VLOOKUP(R447,[1]Cultures!$B$4:$N$218,MATCH(Culture,[1]Cultures!$B$3:$N$3,0),FALSE),VLOOKUP(Q447,[1]Cultures!$B$4:$O$212,MATCH(Culture,[1]Cultures!$B$3:$O$3,0),FALSE)),"- -")</f>
        <v>0</v>
      </c>
      <c r="BD447">
        <f t="shared" ca="1" si="2297"/>
        <v>0</v>
      </c>
      <c r="BE447" t="str">
        <f t="shared" si="2280"/>
        <v/>
      </c>
      <c r="BI447" s="7">
        <f>IFERROR(IF(BH447=1,IF(BB447=1,1,IF(BB447=2,2,IF(BH447=2,IF(BB447=3,1,IF(BB447&gt;=4,2,IF(BH447=3,IF(BB447=5,1,IF(BB447&gt;=6,2,IF(BH447=4,IF(BB447=7,1,IF(BB447&gt;=8,2,IF(BH447=5,IF(BB447=9,1,IF(BB447&gt;=10,2,0)),0))),0))),0))),0))),0)+(IF(BC447="*",0,BB447)),"- -")</f>
        <v>0</v>
      </c>
      <c r="BK447" s="7"/>
      <c r="BL447" s="70">
        <f>IF(V447="- -","- -",SUM(BI447:BK447))</f>
        <v>0</v>
      </c>
      <c r="BN447" s="69">
        <f>IFERROR(VLOOKUP(V447,Charts!$BT$2:$BV$14,3,FALSE),"- -")</f>
        <v>0.46153846153846156</v>
      </c>
      <c r="BO447" s="85">
        <f t="shared" ca="1" si="2196"/>
        <v>1.5047523190028778</v>
      </c>
      <c r="BP447" s="70">
        <f t="shared" ca="1" si="2281"/>
        <v>242</v>
      </c>
    </row>
    <row r="448" spans="1:68" x14ac:dyDescent="0.25">
      <c r="A448" s="240" t="str">
        <f>IF('Character Sheet'!$B$4="Creature","N","Y")</f>
        <v>Y</v>
      </c>
      <c r="C448" s="75"/>
      <c r="D448" s="76"/>
      <c r="F448" s="75"/>
      <c r="G448" s="76"/>
      <c r="I448" s="75"/>
      <c r="J448" s="85"/>
      <c r="K448" s="85">
        <f t="shared" ca="1" si="1951"/>
        <v>7</v>
      </c>
      <c r="L448" s="85">
        <f t="shared" ca="1" si="1924"/>
        <v>7</v>
      </c>
      <c r="M448" s="70">
        <f t="shared" ca="1" si="2288"/>
        <v>18</v>
      </c>
      <c r="O448" s="222">
        <f t="shared" ca="1" si="2291"/>
        <v>206</v>
      </c>
      <c r="Q448" s="7" t="str">
        <f t="shared" si="2293"/>
        <v>Law Enforcement</v>
      </c>
      <c r="R448" s="9" t="s">
        <v>1579</v>
      </c>
      <c r="S448" s="9" t="s">
        <v>2059</v>
      </c>
      <c r="T448" s="61" t="str">
        <f>SUBSTITUTE(IFERROR(IFERROR(VLOOKUP(R448,'[1]Skill Statistics'!$A$3:$C$513,2,FALSE),VLOOKUP(Q448,'[1]Skill Statistics'!$A$3:$C$513,2,FALSE)),T447),"R*","ReSt")</f>
        <v>Me/Re</v>
      </c>
      <c r="U448" s="61" t="str">
        <f>IFERROR(IFERROR(VLOOKUP(R448,'[1]Skill Statistics'!$A$3:$C$513,3,FALSE),VLOOKUP(Q448,'[1]Skill Statistics'!$A$3:$C$513,3,FALSE)),U447)</f>
        <v>In</v>
      </c>
      <c r="V448" s="61" t="str">
        <f>IF(ISNUMBER(SEARCH("Category",R448)),"- -",IFERROR(IFERROR(VLOOKUP(Q448,[1]Professions!$A$4:$AM$288,MATCH(Profession,[1]Professions!$A$1:$AM$1,0),FALSE),VLOOKUP(Q448,Calculations!$B$91:$I$95,8,FALSE)),"- -"))</f>
        <v>5 / 7</v>
      </c>
      <c r="W448" s="60">
        <f t="shared" si="2292"/>
        <v>0</v>
      </c>
      <c r="X448" s="7">
        <f ca="1">IFERROR(VLOOKUP(R448,$BS$6:$NR$519,MATCH(ActualLevel,$BS$3:$NR$3,0),FALSE),"- -")</f>
        <v>0</v>
      </c>
      <c r="Y448" s="7">
        <f t="shared" ca="1" si="1925"/>
        <v>0</v>
      </c>
      <c r="Z448" s="7">
        <f ca="1">IFERROR(VLOOKUP(Y448,Charts!$BQ$2:$BR$52,2,FALSE),"- -")</f>
        <v>-25</v>
      </c>
      <c r="AA448" s="7">
        <f t="shared" ca="1" si="2294"/>
        <v>5</v>
      </c>
      <c r="AB448" s="7">
        <f t="shared" ref="AB448:AB511" ca="1" si="2298">IF(Y448="- -","- -",IF(AZ448="x",MIN(30,Y448),0))</f>
        <v>0</v>
      </c>
      <c r="AC448" s="7"/>
      <c r="AD448" s="7"/>
      <c r="AE448" s="7"/>
      <c r="AF448" s="7"/>
      <c r="AG448" s="7"/>
      <c r="AH448" s="43"/>
      <c r="AI448" s="7"/>
      <c r="AJ448" s="7"/>
      <c r="AK448" s="7">
        <f t="shared" ca="1" si="2295"/>
        <v>-20</v>
      </c>
      <c r="AL448" s="7"/>
      <c r="AM448" s="69">
        <f>IFERROR(VLOOKUP(R448,'[1]Skill Statistics'!$A$3:$AN$513,MATCH(Profession,'[1]Skill Statistics'!$A$2:$AN$2,0),FALSE),0)</f>
        <v>0</v>
      </c>
      <c r="AN448" s="85">
        <f>IFERROR(VLOOKUP(Q448,'[1]Skill Statistics'!$A$3:$BK$513,MATCH(Archetype,'[1]Skill Statistics'!$A$2:$BK$2,0),FALSE),0)</f>
        <v>0</v>
      </c>
      <c r="AO448" s="85">
        <f>IFERROR(VLOOKUP(Q448,'[1]Skill Statistics'!$A$3:$BB$513,MATCH(Race,'[1]Skill Statistics'!$A$2:$BB$2,0),FALSE),0)</f>
        <v>0</v>
      </c>
      <c r="AP448" s="85">
        <f t="shared" ca="1" si="2195"/>
        <v>0.5</v>
      </c>
      <c r="AQ448" s="70"/>
      <c r="AS448" s="69">
        <f>IFERROR(VLOOKUP(Q448,'[1]Professional Skills'!$A$4:$AM$288,MATCH(Profession,'[1]Professional Skills'!$A$3:$AM$3,0),FALSE),"- -")</f>
        <v>0</v>
      </c>
      <c r="AU448" s="7">
        <f t="shared" si="1922"/>
        <v>0</v>
      </c>
      <c r="AV448" s="7">
        <f t="shared" ref="AV448:AV511" ca="1" si="2299">IF(AU448="x",RAND(),0)</f>
        <v>0</v>
      </c>
      <c r="AW448" t="str">
        <f t="shared" si="2279"/>
        <v/>
      </c>
      <c r="AX448" t="str">
        <f>IFERROR(_xlfn.RANK.EQ(AW448,$AW$5:$AW$568),"")</f>
        <v/>
      </c>
      <c r="AY448">
        <f t="shared" si="2290"/>
        <v>0</v>
      </c>
      <c r="AZ448" s="70" t="str">
        <f t="shared" si="2296"/>
        <v/>
      </c>
      <c r="BB448" s="69">
        <f>IFERROR(IF(Q448="Language",VLOOKUP(R448,[1]Cultures!$B$4:$N$218,MATCH(Culture,[1]Cultures!$B$3:$N$3,0),FALSE),VLOOKUP(Q448,[1]Cultures!$B$4:$O$212,MATCH(Culture,[1]Cultures!$B$3:$O$3,0),FALSE)),"- -")</f>
        <v>0</v>
      </c>
      <c r="BD448">
        <f t="shared" ca="1" si="2297"/>
        <v>0</v>
      </c>
      <c r="BE448" t="str">
        <f t="shared" si="2280"/>
        <v/>
      </c>
      <c r="BI448" s="7">
        <f>IFERROR(IF(BH448=1,IF(BB448=1,1,IF(BB448=2,2,IF(BH448=2,IF(BB448=3,1,IF(BB448&gt;=4,2,IF(BH448=3,IF(BB448=5,1,IF(BB448&gt;=6,2,IF(BH448=4,IF(BB448=7,1,IF(BB448&gt;=8,2,IF(BH448=5,IF(BB448=9,1,IF(BB448&gt;=10,2,0)),0))),0))),0))),0))),0)+(IF(BC448="*",0,BB448)),"- -")</f>
        <v>0</v>
      </c>
      <c r="BK448" s="7"/>
      <c r="BL448" s="70">
        <f>IF(V448="- -","- -",SUM(BI448:BK448))</f>
        <v>0</v>
      </c>
      <c r="BN448" s="69">
        <f>IFERROR(VLOOKUP(V448,Charts!$BT$2:$BV$14,3,FALSE),"- -")</f>
        <v>0.46153846153846156</v>
      </c>
      <c r="BO448" s="85">
        <f t="shared" ca="1" si="2196"/>
        <v>1.6226156901013682</v>
      </c>
      <c r="BP448" s="70">
        <f t="shared" ca="1" si="2281"/>
        <v>206</v>
      </c>
    </row>
    <row r="449" spans="1:68" x14ac:dyDescent="0.25">
      <c r="A449" s="240" t="str">
        <f>IF('Character Sheet'!$B$4="Creature","N","Y")</f>
        <v>Y</v>
      </c>
      <c r="C449" s="75"/>
      <c r="D449" s="76"/>
      <c r="F449" s="75"/>
      <c r="G449" s="76"/>
      <c r="I449" s="75"/>
      <c r="J449" s="85"/>
      <c r="K449" s="85">
        <f t="shared" ca="1" si="1951"/>
        <v>7</v>
      </c>
      <c r="L449" s="85">
        <f t="shared" ca="1" si="1924"/>
        <v>7</v>
      </c>
      <c r="M449" s="70">
        <f t="shared" ca="1" si="2288"/>
        <v>18</v>
      </c>
      <c r="O449" s="222">
        <f t="shared" ca="1" si="2291"/>
        <v>264</v>
      </c>
      <c r="Q449" s="7" t="str">
        <f t="shared" si="2293"/>
        <v>Mapping</v>
      </c>
      <c r="R449" s="9" t="s">
        <v>1580</v>
      </c>
      <c r="S449" s="9" t="s">
        <v>2060</v>
      </c>
      <c r="T449" s="61" t="str">
        <f>SUBSTITUTE(IFERROR(IFERROR(VLOOKUP(R449,'[1]Skill Statistics'!$A$3:$C$513,2,FALSE),VLOOKUP(Q449,'[1]Skill Statistics'!$A$3:$C$513,2,FALSE)),T448),"R*","ReSt")</f>
        <v>Me/Re</v>
      </c>
      <c r="U449" s="61" t="str">
        <f>IFERROR(IFERROR(VLOOKUP(R449,'[1]Skill Statistics'!$A$3:$C$513,3,FALSE),VLOOKUP(Q449,'[1]Skill Statistics'!$A$3:$C$513,3,FALSE)),U448)</f>
        <v>In</v>
      </c>
      <c r="V449" s="61" t="str">
        <f>IF(ISNUMBER(SEARCH("Category",R449)),"- -",IFERROR(IFERROR(VLOOKUP(Q449,[1]Professions!$A$4:$AM$288,MATCH(Profession,[1]Professions!$A$1:$AM$1,0),FALSE),VLOOKUP(Q449,Calculations!$B$91:$I$95,8,FALSE)),"- -"))</f>
        <v>5 / 7</v>
      </c>
      <c r="W449" s="60">
        <f t="shared" si="2292"/>
        <v>0</v>
      </c>
      <c r="X449" s="7">
        <f ca="1">IFERROR(VLOOKUP(R449,$BS$6:$NR$519,MATCH(ActualLevel,$BS$3:$NR$3,0),FALSE),"- -")</f>
        <v>0</v>
      </c>
      <c r="Y449" s="7">
        <f t="shared" ca="1" si="1925"/>
        <v>0</v>
      </c>
      <c r="Z449" s="7">
        <f ca="1">IFERROR(VLOOKUP(Y449,Charts!$BQ$2:$BR$52,2,FALSE),"- -")</f>
        <v>-25</v>
      </c>
      <c r="AA449" s="7">
        <f t="shared" ca="1" si="2294"/>
        <v>5</v>
      </c>
      <c r="AB449" s="7">
        <f t="shared" ca="1" si="2298"/>
        <v>0</v>
      </c>
      <c r="AC449" s="7"/>
      <c r="AD449" s="7"/>
      <c r="AE449" s="7"/>
      <c r="AF449" s="7"/>
      <c r="AG449" s="7"/>
      <c r="AH449" s="43"/>
      <c r="AI449" s="7"/>
      <c r="AJ449" s="7"/>
      <c r="AK449" s="7">
        <f t="shared" ca="1" si="2295"/>
        <v>-20</v>
      </c>
      <c r="AL449" s="7"/>
      <c r="AM449" s="69">
        <f>IFERROR(VLOOKUP(R449,'[1]Skill Statistics'!$A$3:$AN$513,MATCH(Profession,'[1]Skill Statistics'!$A$2:$AN$2,0),FALSE),0)</f>
        <v>0</v>
      </c>
      <c r="AN449" s="85">
        <f>IFERROR(VLOOKUP(Q449,'[1]Skill Statistics'!$A$3:$BK$513,MATCH(Archetype,'[1]Skill Statistics'!$A$2:$BK$2,0),FALSE),0)</f>
        <v>0</v>
      </c>
      <c r="AO449" s="85">
        <f>IFERROR(VLOOKUP(Q449,'[1]Skill Statistics'!$A$3:$BB$513,MATCH(Race,'[1]Skill Statistics'!$A$2:$BB$2,0),FALSE),0)</f>
        <v>0</v>
      </c>
      <c r="AP449" s="85">
        <f t="shared" ca="1" si="2195"/>
        <v>0.5</v>
      </c>
      <c r="AQ449" s="70"/>
      <c r="AS449" s="69">
        <f>IFERROR(VLOOKUP(Q449,'[1]Professional Skills'!$A$4:$AM$288,MATCH(Profession,'[1]Professional Skills'!$A$3:$AM$3,0),FALSE),"- -")</f>
        <v>0</v>
      </c>
      <c r="AU449" s="7">
        <f t="shared" ref="AU449:AU512" si="2300">IF(AT449="*","",AS449)</f>
        <v>0</v>
      </c>
      <c r="AV449" s="7">
        <f t="shared" ca="1" si="2299"/>
        <v>0</v>
      </c>
      <c r="AW449" t="str">
        <f t="shared" si="2279"/>
        <v/>
      </c>
      <c r="AX449" t="str">
        <f>IFERROR(_xlfn.RANK.EQ(AW449,$AW$5:$AW$568),"")</f>
        <v/>
      </c>
      <c r="AY449">
        <f t="shared" si="2290"/>
        <v>0</v>
      </c>
      <c r="AZ449" s="70" t="str">
        <f t="shared" si="2296"/>
        <v/>
      </c>
      <c r="BB449" s="69">
        <f>IFERROR(IF(Q449="Language",VLOOKUP(R449,[1]Cultures!$B$4:$N$218,MATCH(Culture,[1]Cultures!$B$3:$N$3,0),FALSE),VLOOKUP(Q449,[1]Cultures!$B$4:$O$212,MATCH(Culture,[1]Cultures!$B$3:$O$3,0),FALSE)),"- -")</f>
        <v>0</v>
      </c>
      <c r="BD449">
        <f t="shared" ca="1" si="2297"/>
        <v>0</v>
      </c>
      <c r="BE449" t="str">
        <f t="shared" si="2280"/>
        <v/>
      </c>
      <c r="BI449" s="7">
        <f>IFERROR(IF(BH449=1,IF(BB449=1,1,IF(BB449=2,2,IF(BH449=2,IF(BB449=3,1,IF(BB449&gt;=4,2,IF(BH449=3,IF(BB449=5,1,IF(BB449&gt;=6,2,IF(BH449=4,IF(BB449=7,1,IF(BB449&gt;=8,2,IF(BH449=5,IF(BB449=9,1,IF(BB449&gt;=10,2,0)),0))),0))),0))),0))),0)+(IF(BC449="*",0,BB449)),"- -")</f>
        <v>0</v>
      </c>
      <c r="BK449" s="7"/>
      <c r="BL449" s="70">
        <f>IF(V449="- -","- -",SUM(BI449:BK449))</f>
        <v>0</v>
      </c>
      <c r="BN449" s="69">
        <f>IFERROR(VLOOKUP(V449,Charts!$BT$2:$BV$14,3,FALSE),"- -")</f>
        <v>0.46153846153846156</v>
      </c>
      <c r="BO449" s="85">
        <f t="shared" ca="1" si="2196"/>
        <v>1.4523544819272678</v>
      </c>
      <c r="BP449" s="70">
        <f t="shared" ca="1" si="2281"/>
        <v>264</v>
      </c>
    </row>
    <row r="450" spans="1:68" x14ac:dyDescent="0.25">
      <c r="A450" s="240" t="str">
        <f>IF('Character Sheet'!$B$4="Creature","N","Y")</f>
        <v>Y</v>
      </c>
      <c r="C450" s="75"/>
      <c r="D450" s="76"/>
      <c r="F450" s="75"/>
      <c r="G450" s="76"/>
      <c r="I450" s="75"/>
      <c r="J450" s="85"/>
      <c r="K450" s="85">
        <f t="shared" ca="1" si="1951"/>
        <v>7</v>
      </c>
      <c r="L450" s="85">
        <f t="shared" ca="1" si="1924"/>
        <v>7</v>
      </c>
      <c r="M450" s="70">
        <f t="shared" ca="1" si="2288"/>
        <v>18</v>
      </c>
      <c r="O450" s="222">
        <f t="shared" ca="1" si="2291"/>
        <v>117</v>
      </c>
      <c r="Q450" s="7" t="str">
        <f t="shared" si="2293"/>
        <v>Metallurgy</v>
      </c>
      <c r="R450" s="9" t="s">
        <v>1581</v>
      </c>
      <c r="S450" s="9" t="s">
        <v>2061</v>
      </c>
      <c r="T450" s="61" t="str">
        <f>SUBSTITUTE(IFERROR(IFERROR(VLOOKUP(R450,'[1]Skill Statistics'!$A$3:$C$513,2,FALSE),VLOOKUP(Q450,'[1]Skill Statistics'!$A$3:$C$513,2,FALSE)),T449),"R*","ReSt")</f>
        <v>Me/Re</v>
      </c>
      <c r="U450" s="61" t="str">
        <f>IFERROR(IFERROR(VLOOKUP(R450,'[1]Skill Statistics'!$A$3:$C$513,3,FALSE),VLOOKUP(Q450,'[1]Skill Statistics'!$A$3:$C$513,3,FALSE)),U449)</f>
        <v>In</v>
      </c>
      <c r="V450" s="61" t="str">
        <f>IF(ISNUMBER(SEARCH("Category",R450)),"- -",IFERROR(IFERROR(VLOOKUP(Q450,[1]Professions!$A$4:$AM$288,MATCH(Profession,[1]Professions!$A$1:$AM$1,0),FALSE),VLOOKUP(Q450,Calculations!$B$91:$I$95,8,FALSE)),"- -"))</f>
        <v>5 / 7</v>
      </c>
      <c r="W450" s="60">
        <f t="shared" si="2292"/>
        <v>0</v>
      </c>
      <c r="X450" s="7">
        <f ca="1">IFERROR(VLOOKUP(R450,$BS$6:$NR$519,MATCH(ActualLevel,$BS$3:$NR$3,0),FALSE),"- -")</f>
        <v>0</v>
      </c>
      <c r="Y450" s="7">
        <f t="shared" ca="1" si="1925"/>
        <v>0</v>
      </c>
      <c r="Z450" s="7">
        <f ca="1">IFERROR(VLOOKUP(Y450,Charts!$BQ$2:$BR$52,2,FALSE),"- -")</f>
        <v>-25</v>
      </c>
      <c r="AA450" s="7">
        <f t="shared" ca="1" si="2294"/>
        <v>5</v>
      </c>
      <c r="AB450" s="7">
        <f t="shared" ca="1" si="2298"/>
        <v>0</v>
      </c>
      <c r="AC450" s="7"/>
      <c r="AD450" s="7"/>
      <c r="AE450" s="7"/>
      <c r="AF450" s="7"/>
      <c r="AG450" s="7"/>
      <c r="AH450" s="43"/>
      <c r="AI450" s="7"/>
      <c r="AJ450" s="7"/>
      <c r="AK450" s="7">
        <f t="shared" ca="1" si="2295"/>
        <v>-20</v>
      </c>
      <c r="AL450" s="7"/>
      <c r="AM450" s="69">
        <f>IFERROR(VLOOKUP(R450,'[1]Skill Statistics'!$A$3:$AN$513,MATCH(Profession,'[1]Skill Statistics'!$A$2:$AN$2,0),FALSE),0)</f>
        <v>0</v>
      </c>
      <c r="AN450" s="85">
        <f>IFERROR(VLOOKUP(Q450,'[1]Skill Statistics'!$A$3:$BK$513,MATCH(Archetype,'[1]Skill Statistics'!$A$2:$BK$2,0),FALSE),0)</f>
        <v>0</v>
      </c>
      <c r="AO450" s="85">
        <f>IFERROR(VLOOKUP(Q450,'[1]Skill Statistics'!$A$3:$BB$513,MATCH(Race,'[1]Skill Statistics'!$A$2:$BB$2,0),FALSE),0)</f>
        <v>0</v>
      </c>
      <c r="AP450" s="85">
        <f t="shared" ca="1" si="2195"/>
        <v>0.5</v>
      </c>
      <c r="AQ450" s="70"/>
      <c r="AS450" s="69">
        <f>IFERROR(VLOOKUP(Q450,'[1]Professional Skills'!$A$4:$AM$288,MATCH(Profession,'[1]Professional Skills'!$A$3:$AM$3,0),FALSE),"- -")</f>
        <v>0</v>
      </c>
      <c r="AU450" s="7">
        <f t="shared" si="2300"/>
        <v>0</v>
      </c>
      <c r="AV450" s="7">
        <f t="shared" ca="1" si="2299"/>
        <v>0</v>
      </c>
      <c r="AW450" t="str">
        <f t="shared" si="2279"/>
        <v/>
      </c>
      <c r="AX450" t="str">
        <f>IFERROR(_xlfn.RANK.EQ(AW450,$AW$5:$AW$568),"")</f>
        <v/>
      </c>
      <c r="AY450">
        <f t="shared" si="2290"/>
        <v>0</v>
      </c>
      <c r="AZ450" s="70" t="str">
        <f t="shared" si="2296"/>
        <v/>
      </c>
      <c r="BB450" s="69">
        <f>IFERROR(IF(Q450="Language",VLOOKUP(R450,[1]Cultures!$B$4:$N$218,MATCH(Culture,[1]Cultures!$B$3:$N$3,0),FALSE),VLOOKUP(Q450,[1]Cultures!$B$4:$O$212,MATCH(Culture,[1]Cultures!$B$3:$O$3,0),FALSE)),"- -")</f>
        <v>0</v>
      </c>
      <c r="BD450">
        <f t="shared" ca="1" si="2297"/>
        <v>0</v>
      </c>
      <c r="BE450" t="str">
        <f t="shared" si="2280"/>
        <v/>
      </c>
      <c r="BI450" s="7">
        <f>IFERROR(IF(BH450=1,IF(BB450=1,1,IF(BB450=2,2,IF(BH450=2,IF(BB450=3,1,IF(BB450&gt;=4,2,IF(BH450=3,IF(BB450=5,1,IF(BB450&gt;=6,2,IF(BH450=4,IF(BB450=7,1,IF(BB450&gt;=8,2,IF(BH450=5,IF(BB450=9,1,IF(BB450&gt;=10,2,0)),0))),0))),0))),0))),0)+(IF(BC450="*",0,BB450)),"- -")</f>
        <v>0</v>
      </c>
      <c r="BK450" s="7"/>
      <c r="BL450" s="70">
        <f>IF(V450="- -","- -",SUM(BI450:BK450))</f>
        <v>0</v>
      </c>
      <c r="BN450" s="69">
        <f>IFERROR(VLOOKUP(V450,Charts!$BT$2:$BV$14,3,FALSE),"- -")</f>
        <v>0.46153846153846156</v>
      </c>
      <c r="BO450" s="85">
        <f t="shared" ca="1" si="2196"/>
        <v>1.942788196655473</v>
      </c>
      <c r="BP450" s="70">
        <f t="shared" ca="1" si="2281"/>
        <v>117</v>
      </c>
    </row>
    <row r="451" spans="1:68" x14ac:dyDescent="0.25">
      <c r="A451" s="240" t="str">
        <f>IF('Character Sheet'!$B$4="Creature","N","Y")</f>
        <v>Y</v>
      </c>
      <c r="C451" s="75"/>
      <c r="D451" s="76"/>
      <c r="F451" s="75"/>
      <c r="G451" s="76"/>
      <c r="I451" s="75"/>
      <c r="J451" s="85"/>
      <c r="K451" s="85">
        <f t="shared" ca="1" si="1951"/>
        <v>7</v>
      </c>
      <c r="L451" s="85">
        <f t="shared" ca="1" si="1924"/>
        <v>7</v>
      </c>
      <c r="M451" s="70">
        <f t="shared" ca="1" si="2288"/>
        <v>18</v>
      </c>
      <c r="O451" s="222">
        <f t="shared" ca="1" si="2291"/>
        <v>372</v>
      </c>
      <c r="Q451" s="7" t="str">
        <f t="shared" si="2293"/>
        <v>Mining</v>
      </c>
      <c r="R451" s="9" t="s">
        <v>1582</v>
      </c>
      <c r="S451" s="9" t="s">
        <v>1582</v>
      </c>
      <c r="T451" s="61" t="str">
        <f>SUBSTITUTE(IFERROR(IFERROR(VLOOKUP(R451,'[1]Skill Statistics'!$A$3:$C$513,2,FALSE),VLOOKUP(Q451,'[1]Skill Statistics'!$A$3:$C$513,2,FALSE)),T450),"R*","ReSt")</f>
        <v>Me/Re</v>
      </c>
      <c r="U451" s="61" t="str">
        <f>IFERROR(IFERROR(VLOOKUP(R451,'[1]Skill Statistics'!$A$3:$C$513,3,FALSE),VLOOKUP(Q451,'[1]Skill Statistics'!$A$3:$C$513,3,FALSE)),U450)</f>
        <v>In</v>
      </c>
      <c r="V451" s="61" t="str">
        <f>IF(ISNUMBER(SEARCH("Category",R451)),"- -",IFERROR(IFERROR(VLOOKUP(Q451,[1]Professions!$A$4:$AM$288,MATCH(Profession,[1]Professions!$A$1:$AM$1,0),FALSE),VLOOKUP(Q451,Calculations!$B$91:$I$95,8,FALSE)),"- -"))</f>
        <v>5 / 7</v>
      </c>
      <c r="W451" s="60">
        <f t="shared" si="2292"/>
        <v>0</v>
      </c>
      <c r="X451" s="7">
        <f ca="1">IFERROR(VLOOKUP(R451,$BS$6:$NR$519,MATCH(ActualLevel,$BS$3:$NR$3,0),FALSE),"- -")</f>
        <v>0</v>
      </c>
      <c r="Y451" s="7">
        <f t="shared" ca="1" si="1925"/>
        <v>0</v>
      </c>
      <c r="Z451" s="7">
        <f ca="1">IFERROR(VLOOKUP(Y451,Charts!$BQ$2:$BR$52,2,FALSE),"- -")</f>
        <v>-25</v>
      </c>
      <c r="AA451" s="7">
        <f t="shared" ca="1" si="2294"/>
        <v>5</v>
      </c>
      <c r="AB451" s="7">
        <f t="shared" ca="1" si="2298"/>
        <v>0</v>
      </c>
      <c r="AC451" s="7"/>
      <c r="AD451" s="7"/>
      <c r="AE451" s="7"/>
      <c r="AF451" s="7"/>
      <c r="AG451" s="7"/>
      <c r="AH451" s="43"/>
      <c r="AI451" s="7"/>
      <c r="AJ451" s="7"/>
      <c r="AK451" s="7">
        <f t="shared" ca="1" si="2295"/>
        <v>-20</v>
      </c>
      <c r="AL451" s="7"/>
      <c r="AM451" s="69">
        <f>IFERROR(VLOOKUP(R451,'[1]Skill Statistics'!$A$3:$AN$513,MATCH(Profession,'[1]Skill Statistics'!$A$2:$AN$2,0),FALSE),0)</f>
        <v>0</v>
      </c>
      <c r="AN451" s="85">
        <f>IFERROR(VLOOKUP(Q451,'[1]Skill Statistics'!$A$3:$BK$513,MATCH(Archetype,'[1]Skill Statistics'!$A$2:$BK$2,0),FALSE),0)</f>
        <v>0</v>
      </c>
      <c r="AO451" s="85">
        <f>IFERROR(VLOOKUP(Q451,'[1]Skill Statistics'!$A$3:$BB$513,MATCH(Race,'[1]Skill Statistics'!$A$2:$BB$2,0),FALSE),0)</f>
        <v>0</v>
      </c>
      <c r="AP451" s="85">
        <f t="shared" ca="1" si="2195"/>
        <v>0.5</v>
      </c>
      <c r="AQ451" s="70"/>
      <c r="AS451" s="69">
        <f>IFERROR(VLOOKUP(Q451,'[1]Professional Skills'!$A$4:$AM$288,MATCH(Profession,'[1]Professional Skills'!$A$3:$AM$3,0),FALSE),"- -")</f>
        <v>0</v>
      </c>
      <c r="AU451" s="7">
        <f t="shared" si="2300"/>
        <v>0</v>
      </c>
      <c r="AV451" s="7">
        <f t="shared" ca="1" si="2299"/>
        <v>0</v>
      </c>
      <c r="AW451" t="str">
        <f t="shared" si="2279"/>
        <v/>
      </c>
      <c r="AX451" t="str">
        <f>IFERROR(_xlfn.RANK.EQ(AW451,$AW$5:$AW$568),"")</f>
        <v/>
      </c>
      <c r="AY451">
        <f t="shared" si="2290"/>
        <v>0</v>
      </c>
      <c r="AZ451" s="70" t="str">
        <f t="shared" si="2296"/>
        <v/>
      </c>
      <c r="BB451" s="69">
        <f>IFERROR(IF(Q451="Language",VLOOKUP(R451,[1]Cultures!$B$4:$N$218,MATCH(Culture,[1]Cultures!$B$3:$N$3,0),FALSE),VLOOKUP(Q451,[1]Cultures!$B$4:$O$212,MATCH(Culture,[1]Cultures!$B$3:$O$3,0),FALSE)),"- -")</f>
        <v>0</v>
      </c>
      <c r="BD451">
        <f t="shared" ca="1" si="2297"/>
        <v>0</v>
      </c>
      <c r="BE451" t="str">
        <f t="shared" si="2280"/>
        <v/>
      </c>
      <c r="BI451" s="7">
        <f>IFERROR(IF(BH451=1,IF(BB451=1,1,IF(BB451=2,2,IF(BH451=2,IF(BB451=3,1,IF(BB451&gt;=4,2,IF(BH451=3,IF(BB451=5,1,IF(BB451&gt;=6,2,IF(BH451=4,IF(BB451=7,1,IF(BB451&gt;=8,2,IF(BH451=5,IF(BB451=9,1,IF(BB451&gt;=10,2,0)),0))),0))),0))),0))),0)+(IF(BC451="*",0,BB451)),"- -")</f>
        <v>0</v>
      </c>
      <c r="BK451" s="7"/>
      <c r="BL451" s="70">
        <f>IF(V451="- -","- -",SUM(BI451:BK451))</f>
        <v>0</v>
      </c>
      <c r="BN451" s="69">
        <f>IFERROR(VLOOKUP(V451,Charts!$BT$2:$BV$14,3,FALSE),"- -")</f>
        <v>0.46153846153846156</v>
      </c>
      <c r="BO451" s="85">
        <f t="shared" ca="1" si="2196"/>
        <v>1.0367170589018269</v>
      </c>
      <c r="BP451" s="70">
        <f t="shared" ca="1" si="2281"/>
        <v>372</v>
      </c>
    </row>
    <row r="452" spans="1:68" x14ac:dyDescent="0.25">
      <c r="A452" s="240" t="str">
        <f>IF('Character Sheet'!$B$4="Creature","N","Y")</f>
        <v>Y</v>
      </c>
      <c r="C452" s="75"/>
      <c r="D452" s="76"/>
      <c r="F452" s="75"/>
      <c r="G452" s="76"/>
      <c r="I452" s="75"/>
      <c r="J452" s="85"/>
      <c r="K452" s="85">
        <f t="shared" ca="1" si="1951"/>
        <v>7</v>
      </c>
      <c r="L452" s="85">
        <f t="shared" ref="L452:L515" ca="1" si="2301">IF(Y452="- -",L451,IF(I452="*",L451,IF(K452&gt;K451,L451,IF(Y452=0,L451,IF((Y452/$L$1)&gt;0.3,L451+1,L451)))))</f>
        <v>7</v>
      </c>
      <c r="M452" s="70">
        <f t="shared" ca="1" si="2288"/>
        <v>18</v>
      </c>
      <c r="O452" s="222">
        <f t="shared" ca="1" si="2291"/>
        <v>317</v>
      </c>
      <c r="Q452" s="7" t="str">
        <f t="shared" si="2293"/>
        <v>Oceanography</v>
      </c>
      <c r="R452" s="9" t="s">
        <v>1583</v>
      </c>
      <c r="S452" s="9" t="s">
        <v>2062</v>
      </c>
      <c r="T452" s="61" t="str">
        <f>SUBSTITUTE(IFERROR(IFERROR(VLOOKUP(R452,'[1]Skill Statistics'!$A$3:$C$513,2,FALSE),VLOOKUP(Q452,'[1]Skill Statistics'!$A$3:$C$513,2,FALSE)),T451),"R*","ReSt")</f>
        <v>Me/Re</v>
      </c>
      <c r="U452" s="61" t="str">
        <f>IFERROR(IFERROR(VLOOKUP(R452,'[1]Skill Statistics'!$A$3:$C$513,3,FALSE),VLOOKUP(Q452,'[1]Skill Statistics'!$A$3:$C$513,3,FALSE)),U451)</f>
        <v>In</v>
      </c>
      <c r="V452" s="61" t="str">
        <f>IF(ISNUMBER(SEARCH("Category",R452)),"- -",IFERROR(IFERROR(VLOOKUP(Q452,[1]Professions!$A$4:$AM$288,MATCH(Profession,[1]Professions!$A$1:$AM$1,0),FALSE),VLOOKUP(Q452,Calculations!$B$91:$I$95,8,FALSE)),"- -"))</f>
        <v>5 / 7</v>
      </c>
      <c r="W452" s="60">
        <f t="shared" si="2292"/>
        <v>0</v>
      </c>
      <c r="X452" s="7">
        <f ca="1">IFERROR(VLOOKUP(R452,$BS$6:$NR$519,MATCH(ActualLevel,$BS$3:$NR$3,0),FALSE),"- -")</f>
        <v>0</v>
      </c>
      <c r="Y452" s="7">
        <f t="shared" ca="1" si="1925"/>
        <v>0</v>
      </c>
      <c r="Z452" s="7">
        <f ca="1">IFERROR(VLOOKUP(Y452,Charts!$BQ$2:$BR$52,2,FALSE),"- -")</f>
        <v>-25</v>
      </c>
      <c r="AA452" s="7">
        <f t="shared" ca="1" si="2294"/>
        <v>5</v>
      </c>
      <c r="AB452" s="7">
        <f t="shared" ca="1" si="2298"/>
        <v>0</v>
      </c>
      <c r="AC452" s="7"/>
      <c r="AD452" s="7"/>
      <c r="AE452" s="7"/>
      <c r="AF452" s="7"/>
      <c r="AG452" s="7"/>
      <c r="AH452" s="43"/>
      <c r="AI452" s="7"/>
      <c r="AJ452" s="7"/>
      <c r="AK452" s="7">
        <f t="shared" ca="1" si="2295"/>
        <v>-20</v>
      </c>
      <c r="AL452" s="7"/>
      <c r="AM452" s="69">
        <f>IFERROR(VLOOKUP(R452,'[1]Skill Statistics'!$A$3:$AN$513,MATCH(Profession,'[1]Skill Statistics'!$A$2:$AN$2,0),FALSE),0)</f>
        <v>0</v>
      </c>
      <c r="AN452" s="85">
        <f>IFERROR(VLOOKUP(Q452,'[1]Skill Statistics'!$A$3:$BK$513,MATCH(Archetype,'[1]Skill Statistics'!$A$2:$BK$2,0),FALSE),0)</f>
        <v>0</v>
      </c>
      <c r="AO452" s="85">
        <f>IFERROR(VLOOKUP(Q452,'[1]Skill Statistics'!$A$3:$BB$513,MATCH(Race,'[1]Skill Statistics'!$A$2:$BB$2,0),FALSE),0)</f>
        <v>0</v>
      </c>
      <c r="AP452" s="85">
        <f t="shared" ref="AP452:AP515" ca="1" si="2302">IFERROR(AA452/10,0)</f>
        <v>0.5</v>
      </c>
      <c r="AQ452" s="70"/>
      <c r="AS452" s="69">
        <f>IFERROR(VLOOKUP(Q452,'[1]Professional Skills'!$A$4:$AM$288,MATCH(Profession,'[1]Professional Skills'!$A$3:$AM$3,0),FALSE),"- -")</f>
        <v>0</v>
      </c>
      <c r="AU452" s="7">
        <f t="shared" si="2300"/>
        <v>0</v>
      </c>
      <c r="AV452" s="7">
        <f t="shared" ca="1" si="2299"/>
        <v>0</v>
      </c>
      <c r="AW452" t="str">
        <f t="shared" si="2279"/>
        <v/>
      </c>
      <c r="AX452" t="str">
        <f>IFERROR(_xlfn.RANK.EQ(AW452,$AW$5:$AW$568),"")</f>
        <v/>
      </c>
      <c r="AY452">
        <f t="shared" si="2290"/>
        <v>0</v>
      </c>
      <c r="AZ452" s="70" t="str">
        <f t="shared" si="2296"/>
        <v/>
      </c>
      <c r="BB452" s="69">
        <f>IFERROR(IF(Q452="Language",VLOOKUP(R452,[1]Cultures!$B$4:$N$218,MATCH(Culture,[1]Cultures!$B$3:$N$3,0),FALSE),VLOOKUP(Q452,[1]Cultures!$B$4:$O$212,MATCH(Culture,[1]Cultures!$B$3:$O$3,0),FALSE)),"- -")</f>
        <v>0</v>
      </c>
      <c r="BD452">
        <f t="shared" ca="1" si="2297"/>
        <v>0</v>
      </c>
      <c r="BE452" t="str">
        <f t="shared" si="2280"/>
        <v/>
      </c>
      <c r="BI452" s="7">
        <f>IFERROR(IF(BH452=1,IF(BB452=1,1,IF(BB452=2,2,IF(BH452=2,IF(BB452=3,1,IF(BB452&gt;=4,2,IF(BH452=3,IF(BB452=5,1,IF(BB452&gt;=6,2,IF(BH452=4,IF(BB452=7,1,IF(BB452&gt;=8,2,IF(BH452=5,IF(BB452=9,1,IF(BB452&gt;=10,2,0)),0))),0))),0))),0))),0)+(IF(BC452="*",0,BB452)),"- -")</f>
        <v>0</v>
      </c>
      <c r="BK452" s="7"/>
      <c r="BL452" s="70">
        <f>IF(V452="- -","- -",SUM(BI452:BK452))</f>
        <v>0</v>
      </c>
      <c r="BN452" s="69">
        <f>IFERROR(VLOOKUP(V452,Charts!$BT$2:$BV$14,3,FALSE),"- -")</f>
        <v>0.46153846153846156</v>
      </c>
      <c r="BO452" s="85">
        <f t="shared" ref="BO452:BO515" ca="1" si="2303">IF(A452="N","- -",IF(V452="- -","- -",RAND()+AM452+AO452+AP452+AQ452+AV452+AY452+BD452+BN452))</f>
        <v>1.2297852752007452</v>
      </c>
      <c r="BP452" s="70">
        <f t="shared" ca="1" si="2281"/>
        <v>317</v>
      </c>
    </row>
    <row r="453" spans="1:68" x14ac:dyDescent="0.25">
      <c r="A453" s="240" t="str">
        <f>IF('Character Sheet'!$B$4="Creature","N","Y")</f>
        <v>Y</v>
      </c>
      <c r="C453" s="75"/>
      <c r="D453" s="76"/>
      <c r="F453" s="75"/>
      <c r="G453" s="76"/>
      <c r="I453" s="75"/>
      <c r="J453" s="85"/>
      <c r="K453" s="85">
        <f t="shared" ca="1" si="1951"/>
        <v>7</v>
      </c>
      <c r="L453" s="85">
        <f t="shared" ca="1" si="2301"/>
        <v>7</v>
      </c>
      <c r="M453" s="70">
        <f t="shared" ca="1" si="2288"/>
        <v>18</v>
      </c>
      <c r="O453" s="222">
        <f t="shared" ca="1" si="2291"/>
        <v>179</v>
      </c>
      <c r="Q453" s="7" t="str">
        <f t="shared" si="2293"/>
        <v>Organised Crime</v>
      </c>
      <c r="R453" s="9" t="s">
        <v>1584</v>
      </c>
      <c r="S453" s="9" t="s">
        <v>2063</v>
      </c>
      <c r="T453" s="61" t="str">
        <f>SUBSTITUTE(IFERROR(IFERROR(VLOOKUP(R453,'[1]Skill Statistics'!$A$3:$C$513,2,FALSE),VLOOKUP(Q453,'[1]Skill Statistics'!$A$3:$C$513,2,FALSE)),T452),"R*","ReSt")</f>
        <v>Me/Re</v>
      </c>
      <c r="U453" s="61" t="str">
        <f>IFERROR(IFERROR(VLOOKUP(R453,'[1]Skill Statistics'!$A$3:$C$513,3,FALSE),VLOOKUP(Q453,'[1]Skill Statistics'!$A$3:$C$513,3,FALSE)),U452)</f>
        <v>In</v>
      </c>
      <c r="V453" s="61" t="str">
        <f>IF(ISNUMBER(SEARCH("Category",R453)),"- -",IFERROR(IFERROR(VLOOKUP(Q453,[1]Professions!$A$4:$AM$288,MATCH(Profession,[1]Professions!$A$1:$AM$1,0),FALSE),VLOOKUP(Q453,Calculations!$B$91:$I$95,8,FALSE)),"- -"))</f>
        <v>5 / 7</v>
      </c>
      <c r="W453" s="60">
        <f t="shared" si="2292"/>
        <v>0</v>
      </c>
      <c r="X453" s="7">
        <f ca="1">IFERROR(VLOOKUP(R453,$BS$6:$NR$519,MATCH(ActualLevel,$BS$3:$NR$3,0),FALSE),"- -")</f>
        <v>0</v>
      </c>
      <c r="Y453" s="7">
        <f t="shared" ca="1" si="1925"/>
        <v>0</v>
      </c>
      <c r="Z453" s="7">
        <f ca="1">IFERROR(VLOOKUP(Y453,Charts!$BQ$2:$BR$52,2,FALSE),"- -")</f>
        <v>-25</v>
      </c>
      <c r="AA453" s="7">
        <f t="shared" ca="1" si="2294"/>
        <v>5</v>
      </c>
      <c r="AB453" s="7">
        <f t="shared" ca="1" si="2298"/>
        <v>0</v>
      </c>
      <c r="AC453" s="7"/>
      <c r="AD453" s="7"/>
      <c r="AE453" s="7"/>
      <c r="AF453" s="7"/>
      <c r="AG453" s="7"/>
      <c r="AH453" s="43"/>
      <c r="AI453" s="7"/>
      <c r="AJ453" s="7"/>
      <c r="AK453" s="7">
        <f t="shared" ca="1" si="2295"/>
        <v>-20</v>
      </c>
      <c r="AL453" s="7"/>
      <c r="AM453" s="69">
        <f>IFERROR(VLOOKUP(R453,'[1]Skill Statistics'!$A$3:$AN$513,MATCH(Profession,'[1]Skill Statistics'!$A$2:$AN$2,0),FALSE),0)</f>
        <v>0</v>
      </c>
      <c r="AN453" s="85">
        <f>IFERROR(VLOOKUP(Q453,'[1]Skill Statistics'!$A$3:$BK$513,MATCH(Archetype,'[1]Skill Statistics'!$A$2:$BK$2,0),FALSE),0)</f>
        <v>0</v>
      </c>
      <c r="AO453" s="85">
        <f>IFERROR(VLOOKUP(Q453,'[1]Skill Statistics'!$A$3:$BB$513,MATCH(Race,'[1]Skill Statistics'!$A$2:$BB$2,0),FALSE),0)</f>
        <v>0</v>
      </c>
      <c r="AP453" s="85">
        <f t="shared" ca="1" si="2302"/>
        <v>0.5</v>
      </c>
      <c r="AQ453" s="70"/>
      <c r="AS453" s="69">
        <f>IFERROR(VLOOKUP(Q453,'[1]Professional Skills'!$A$4:$AM$288,MATCH(Profession,'[1]Professional Skills'!$A$3:$AM$3,0),FALSE),"- -")</f>
        <v>0</v>
      </c>
      <c r="AU453" s="7">
        <f t="shared" si="2300"/>
        <v>0</v>
      </c>
      <c r="AV453" s="7">
        <f t="shared" ca="1" si="2299"/>
        <v>0</v>
      </c>
      <c r="AW453" t="str">
        <f t="shared" si="2279"/>
        <v/>
      </c>
      <c r="AX453" t="str">
        <f>IFERROR(_xlfn.RANK.EQ(AW453,$AW$5:$AW$568),"")</f>
        <v/>
      </c>
      <c r="AY453">
        <f t="shared" si="2290"/>
        <v>0</v>
      </c>
      <c r="AZ453" s="70" t="str">
        <f t="shared" si="2296"/>
        <v/>
      </c>
      <c r="BB453" s="69">
        <f>IFERROR(IF(Q453="Language",VLOOKUP(R453,[1]Cultures!$B$4:$N$218,MATCH(Culture,[1]Cultures!$B$3:$N$3,0),FALSE),VLOOKUP(Q453,[1]Cultures!$B$4:$O$212,MATCH(Culture,[1]Cultures!$B$3:$O$3,0),FALSE)),"- -")</f>
        <v>0</v>
      </c>
      <c r="BD453">
        <f t="shared" ca="1" si="2297"/>
        <v>0</v>
      </c>
      <c r="BE453" t="str">
        <f t="shared" si="2280"/>
        <v/>
      </c>
      <c r="BI453" s="7">
        <f>IFERROR(IF(BH453=1,IF(BB453=1,1,IF(BB453=2,2,IF(BH453=2,IF(BB453=3,1,IF(BB453&gt;=4,2,IF(BH453=3,IF(BB453=5,1,IF(BB453&gt;=6,2,IF(BH453=4,IF(BB453=7,1,IF(BB453&gt;=8,2,IF(BH453=5,IF(BB453=9,1,IF(BB453&gt;=10,2,0)),0))),0))),0))),0))),0)+(IF(BC453="*",0,BB453)),"- -")</f>
        <v>0</v>
      </c>
      <c r="BK453" s="7"/>
      <c r="BL453" s="70">
        <f>IF(V453="- -","- -",SUM(BI453:BK453))</f>
        <v>0</v>
      </c>
      <c r="BN453" s="69">
        <f>IFERROR(VLOOKUP(V453,Charts!$BT$2:$BV$14,3,FALSE),"- -")</f>
        <v>0.46153846153846156</v>
      </c>
      <c r="BO453" s="85">
        <f t="shared" ca="1" si="2303"/>
        <v>1.7169398930908057</v>
      </c>
      <c r="BP453" s="70">
        <f t="shared" ca="1" si="2281"/>
        <v>179</v>
      </c>
    </row>
    <row r="454" spans="1:68" x14ac:dyDescent="0.25">
      <c r="A454" s="240" t="str">
        <f>IF('Character Sheet'!$B$4="Creature","N","Y")</f>
        <v>Y</v>
      </c>
      <c r="C454" s="75"/>
      <c r="D454" s="76"/>
      <c r="F454" s="75"/>
      <c r="G454" s="76"/>
      <c r="I454" s="75"/>
      <c r="J454" s="85"/>
      <c r="K454" s="85">
        <f t="shared" ca="1" si="1951"/>
        <v>7</v>
      </c>
      <c r="L454" s="85">
        <f t="shared" ca="1" si="2301"/>
        <v>7</v>
      </c>
      <c r="M454" s="70">
        <f t="shared" ca="1" si="2288"/>
        <v>18</v>
      </c>
      <c r="O454" s="222">
        <f t="shared" ca="1" si="2291"/>
        <v>268</v>
      </c>
      <c r="Q454" s="7" t="str">
        <f t="shared" si="2293"/>
        <v>Photography</v>
      </c>
      <c r="R454" s="9" t="s">
        <v>1585</v>
      </c>
      <c r="S454" s="9" t="s">
        <v>2064</v>
      </c>
      <c r="T454" s="61" t="str">
        <f>SUBSTITUTE(IFERROR(IFERROR(VLOOKUP(R454,'[1]Skill Statistics'!$A$3:$C$513,2,FALSE),VLOOKUP(Q454,'[1]Skill Statistics'!$A$3:$C$513,2,FALSE)),T453),"R*","ReSt")</f>
        <v>Me/Re</v>
      </c>
      <c r="U454" s="61" t="str">
        <f>IFERROR(IFERROR(VLOOKUP(R454,'[1]Skill Statistics'!$A$3:$C$513,3,FALSE),VLOOKUP(Q454,'[1]Skill Statistics'!$A$3:$C$513,3,FALSE)),U453)</f>
        <v>In</v>
      </c>
      <c r="V454" s="61" t="str">
        <f>IF(ISNUMBER(SEARCH("Category",R454)),"- -",IFERROR(IFERROR(VLOOKUP(Q454,[1]Professions!$A$4:$AM$288,MATCH(Profession,[1]Professions!$A$1:$AM$1,0),FALSE),VLOOKUP(Q454,Calculations!$B$91:$I$95,8,FALSE)),"- -"))</f>
        <v>5 / 7</v>
      </c>
      <c r="W454" s="60">
        <f t="shared" si="2292"/>
        <v>0</v>
      </c>
      <c r="X454" s="7">
        <f ca="1">IFERROR(VLOOKUP(R454,$BS$6:$NR$519,MATCH(ActualLevel,$BS$3:$NR$3,0),FALSE),"- -")</f>
        <v>0</v>
      </c>
      <c r="Y454" s="7">
        <f t="shared" ca="1" si="1925"/>
        <v>0</v>
      </c>
      <c r="Z454" s="7">
        <f ca="1">IFERROR(VLOOKUP(Y454,Charts!$BQ$2:$BR$52,2,FALSE),"- -")</f>
        <v>-25</v>
      </c>
      <c r="AA454" s="7">
        <f t="shared" ca="1" si="2294"/>
        <v>5</v>
      </c>
      <c r="AB454" s="7">
        <f t="shared" ca="1" si="2298"/>
        <v>0</v>
      </c>
      <c r="AC454" s="7"/>
      <c r="AD454" s="7"/>
      <c r="AE454" s="7"/>
      <c r="AF454" s="7"/>
      <c r="AG454" s="7"/>
      <c r="AH454" s="43"/>
      <c r="AI454" s="7"/>
      <c r="AJ454" s="7"/>
      <c r="AK454" s="7">
        <f t="shared" ca="1" si="2295"/>
        <v>-20</v>
      </c>
      <c r="AL454" s="7"/>
      <c r="AM454" s="69">
        <f>IFERROR(VLOOKUP(R454,'[1]Skill Statistics'!$A$3:$AN$513,MATCH(Profession,'[1]Skill Statistics'!$A$2:$AN$2,0),FALSE),0)</f>
        <v>0</v>
      </c>
      <c r="AN454" s="85">
        <f>IFERROR(VLOOKUP(Q454,'[1]Skill Statistics'!$A$3:$BK$513,MATCH(Archetype,'[1]Skill Statistics'!$A$2:$BK$2,0),FALSE),0)</f>
        <v>0</v>
      </c>
      <c r="AO454" s="85">
        <f>IFERROR(VLOOKUP(Q454,'[1]Skill Statistics'!$A$3:$BB$513,MATCH(Race,'[1]Skill Statistics'!$A$2:$BB$2,0),FALSE),0)</f>
        <v>0</v>
      </c>
      <c r="AP454" s="85">
        <f t="shared" ca="1" si="2302"/>
        <v>0.5</v>
      </c>
      <c r="AQ454" s="70"/>
      <c r="AS454" s="69">
        <f>IFERROR(VLOOKUP(Q454,'[1]Professional Skills'!$A$4:$AM$288,MATCH(Profession,'[1]Professional Skills'!$A$3:$AM$3,0),FALSE),"- -")</f>
        <v>0</v>
      </c>
      <c r="AU454" s="7">
        <f t="shared" si="2300"/>
        <v>0</v>
      </c>
      <c r="AV454" s="7">
        <f t="shared" ca="1" si="2299"/>
        <v>0</v>
      </c>
      <c r="AW454" t="str">
        <f t="shared" si="2279"/>
        <v/>
      </c>
      <c r="AX454" t="str">
        <f>IFERROR(_xlfn.RANK.EQ(AW454,$AW$5:$AW$568),"")</f>
        <v/>
      </c>
      <c r="AY454">
        <f t="shared" si="2290"/>
        <v>0</v>
      </c>
      <c r="AZ454" s="70" t="str">
        <f t="shared" si="2296"/>
        <v/>
      </c>
      <c r="BB454" s="69">
        <f>IFERROR(IF(Q454="Language",VLOOKUP(R454,[1]Cultures!$B$4:$N$218,MATCH(Culture,[1]Cultures!$B$3:$N$3,0),FALSE),VLOOKUP(Q454,[1]Cultures!$B$4:$O$212,MATCH(Culture,[1]Cultures!$B$3:$O$3,0),FALSE)),"- -")</f>
        <v>0</v>
      </c>
      <c r="BD454">
        <f t="shared" ca="1" si="2297"/>
        <v>0</v>
      </c>
      <c r="BE454" t="str">
        <f t="shared" si="2280"/>
        <v/>
      </c>
      <c r="BI454" s="7">
        <f>IFERROR(IF(BH454=1,IF(BB454=1,1,IF(BB454=2,2,IF(BH454=2,IF(BB454=3,1,IF(BB454&gt;=4,2,IF(BH454=3,IF(BB454=5,1,IF(BB454&gt;=6,2,IF(BH454=4,IF(BB454=7,1,IF(BB454&gt;=8,2,IF(BH454=5,IF(BB454=9,1,IF(BB454&gt;=10,2,0)),0))),0))),0))),0))),0)+(IF(BC454="*",0,BB454)),"- -")</f>
        <v>0</v>
      </c>
      <c r="BK454" s="7"/>
      <c r="BL454" s="70">
        <f>IF(V454="- -","- -",SUM(BI454:BK454))</f>
        <v>0</v>
      </c>
      <c r="BN454" s="69">
        <f>IFERROR(VLOOKUP(V454,Charts!$BT$2:$BV$14,3,FALSE),"- -")</f>
        <v>0.46153846153846156</v>
      </c>
      <c r="BO454" s="85">
        <f t="shared" ca="1" si="2303"/>
        <v>1.4311915111602045</v>
      </c>
      <c r="BP454" s="70">
        <f t="shared" ca="1" si="2281"/>
        <v>268</v>
      </c>
    </row>
    <row r="455" spans="1:68" x14ac:dyDescent="0.25">
      <c r="A455" s="240" t="str">
        <f>IF('Character Sheet'!$B$4="Creature","N","Y")</f>
        <v>Y</v>
      </c>
      <c r="C455" s="75"/>
      <c r="D455" s="76"/>
      <c r="F455" s="75"/>
      <c r="G455" s="76"/>
      <c r="I455" s="75"/>
      <c r="J455" s="85"/>
      <c r="K455" s="85">
        <f t="shared" ca="1" si="1951"/>
        <v>7</v>
      </c>
      <c r="L455" s="85">
        <f t="shared" ca="1" si="2301"/>
        <v>7</v>
      </c>
      <c r="M455" s="70">
        <f t="shared" ca="1" si="2288"/>
        <v>18</v>
      </c>
      <c r="O455" s="222">
        <f t="shared" ca="1" si="2291"/>
        <v>236</v>
      </c>
      <c r="Q455" s="7" t="str">
        <f t="shared" si="2293"/>
        <v>Physics</v>
      </c>
      <c r="R455" s="9" t="s">
        <v>1586</v>
      </c>
      <c r="S455" s="9" t="s">
        <v>1872</v>
      </c>
      <c r="T455" s="61" t="str">
        <f>SUBSTITUTE(IFERROR(IFERROR(VLOOKUP(R455,'[1]Skill Statistics'!$A$3:$C$513,2,FALSE),VLOOKUP(Q455,'[1]Skill Statistics'!$A$3:$C$513,2,FALSE)),T454),"R*","ReSt")</f>
        <v>Me/Re</v>
      </c>
      <c r="U455" s="61" t="str">
        <f>IFERROR(IFERROR(VLOOKUP(R455,'[1]Skill Statistics'!$A$3:$C$513,3,FALSE),VLOOKUP(Q455,'[1]Skill Statistics'!$A$3:$C$513,3,FALSE)),U454)</f>
        <v>In</v>
      </c>
      <c r="V455" s="61" t="str">
        <f>IF(ISNUMBER(SEARCH("Category",R455)),"- -",IFERROR(IFERROR(VLOOKUP(Q455,[1]Professions!$A$4:$AM$288,MATCH(Profession,[1]Professions!$A$1:$AM$1,0),FALSE),VLOOKUP(Q455,Calculations!$B$91:$I$95,8,FALSE)),"- -"))</f>
        <v>5 / 7</v>
      </c>
      <c r="W455" s="60">
        <f t="shared" si="2292"/>
        <v>0</v>
      </c>
      <c r="X455" s="7">
        <f ca="1">IFERROR(VLOOKUP(R455,$BS$6:$NR$519,MATCH(ActualLevel,$BS$3:$NR$3,0),FALSE),"- -")</f>
        <v>0</v>
      </c>
      <c r="Y455" s="7">
        <f t="shared" ca="1" si="1925"/>
        <v>0</v>
      </c>
      <c r="Z455" s="7">
        <f ca="1">IFERROR(VLOOKUP(Y455,Charts!$BQ$2:$BR$52,2,FALSE),"- -")</f>
        <v>-25</v>
      </c>
      <c r="AA455" s="7">
        <f t="shared" ca="1" si="2294"/>
        <v>5</v>
      </c>
      <c r="AB455" s="7">
        <f t="shared" ca="1" si="2298"/>
        <v>0</v>
      </c>
      <c r="AC455" s="7"/>
      <c r="AD455" s="7"/>
      <c r="AE455" s="7"/>
      <c r="AF455" s="7"/>
      <c r="AG455" s="7"/>
      <c r="AH455" s="43"/>
      <c r="AI455" s="7"/>
      <c r="AJ455" s="7"/>
      <c r="AK455" s="7">
        <f t="shared" ca="1" si="2295"/>
        <v>-20</v>
      </c>
      <c r="AL455" s="7"/>
      <c r="AM455" s="69">
        <f>IFERROR(VLOOKUP(R455,'[1]Skill Statistics'!$A$3:$AN$513,MATCH(Profession,'[1]Skill Statistics'!$A$2:$AN$2,0),FALSE),0)</f>
        <v>0</v>
      </c>
      <c r="AN455" s="85">
        <f>IFERROR(VLOOKUP(Q455,'[1]Skill Statistics'!$A$3:$BK$513,MATCH(Archetype,'[1]Skill Statistics'!$A$2:$BK$2,0),FALSE),0)</f>
        <v>0</v>
      </c>
      <c r="AO455" s="85">
        <f>IFERROR(VLOOKUP(Q455,'[1]Skill Statistics'!$A$3:$BB$513,MATCH(Race,'[1]Skill Statistics'!$A$2:$BB$2,0),FALSE),0)</f>
        <v>0</v>
      </c>
      <c r="AP455" s="85">
        <f t="shared" ca="1" si="2302"/>
        <v>0.5</v>
      </c>
      <c r="AQ455" s="70"/>
      <c r="AS455" s="69">
        <f>IFERROR(VLOOKUP(Q455,'[1]Professional Skills'!$A$4:$AM$288,MATCH(Profession,'[1]Professional Skills'!$A$3:$AM$3,0),FALSE),"- -")</f>
        <v>0</v>
      </c>
      <c r="AU455" s="7">
        <f t="shared" si="2300"/>
        <v>0</v>
      </c>
      <c r="AV455" s="7">
        <f t="shared" ca="1" si="2299"/>
        <v>0</v>
      </c>
      <c r="AW455" t="str">
        <f t="shared" ref="AW455:AW518" si="2304">IF(AU455="x",AV455+AM455+AO455+AP455+AQ455,"")</f>
        <v/>
      </c>
      <c r="AX455" t="str">
        <f>IFERROR(_xlfn.RANK.EQ(AW455,$AW$5:$AW$568),"")</f>
        <v/>
      </c>
      <c r="AY455">
        <f t="shared" si="2290"/>
        <v>0</v>
      </c>
      <c r="AZ455" s="70" t="str">
        <f t="shared" si="2296"/>
        <v/>
      </c>
      <c r="BB455" s="69">
        <f>IFERROR(IF(Q455="Language",VLOOKUP(R455,[1]Cultures!$B$4:$N$218,MATCH(Culture,[1]Cultures!$B$3:$N$3,0),FALSE),VLOOKUP(Q455,[1]Cultures!$B$4:$O$212,MATCH(Culture,[1]Cultures!$B$3:$O$3,0),FALSE)),"- -")</f>
        <v>0</v>
      </c>
      <c r="BD455">
        <f t="shared" ca="1" si="2297"/>
        <v>0</v>
      </c>
      <c r="BE455" t="str">
        <f t="shared" si="2280"/>
        <v/>
      </c>
      <c r="BI455" s="7">
        <f>IFERROR(IF(BH455=1,IF(BB455=1,1,IF(BB455=2,2,IF(BH455=2,IF(BB455=3,1,IF(BB455&gt;=4,2,IF(BH455=3,IF(BB455=5,1,IF(BB455&gt;=6,2,IF(BH455=4,IF(BB455=7,1,IF(BB455&gt;=8,2,IF(BH455=5,IF(BB455=9,1,IF(BB455&gt;=10,2,0)),0))),0))),0))),0))),0)+(IF(BC455="*",0,BB455)),"- -")</f>
        <v>0</v>
      </c>
      <c r="BK455" s="7"/>
      <c r="BL455" s="70">
        <f>IF(V455="- -","- -",SUM(BI455:BK455))</f>
        <v>0</v>
      </c>
      <c r="BN455" s="69">
        <f>IFERROR(VLOOKUP(V455,Charts!$BT$2:$BV$14,3,FALSE),"- -")</f>
        <v>0.46153846153846156</v>
      </c>
      <c r="BO455" s="85">
        <f t="shared" ca="1" si="2303"/>
        <v>1.5220516521515424</v>
      </c>
      <c r="BP455" s="70">
        <f t="shared" ca="1" si="2281"/>
        <v>236</v>
      </c>
    </row>
    <row r="456" spans="1:68" x14ac:dyDescent="0.25">
      <c r="A456" s="240" t="str">
        <f>IF('Character Sheet'!$B$4="Creature","N","Y")</f>
        <v>Y</v>
      </c>
      <c r="C456" s="75"/>
      <c r="D456" s="76"/>
      <c r="F456" s="75"/>
      <c r="G456" s="76"/>
      <c r="I456" s="75"/>
      <c r="J456" s="85"/>
      <c r="K456" s="85">
        <f t="shared" ca="1" si="1951"/>
        <v>7</v>
      </c>
      <c r="L456" s="85">
        <f t="shared" ca="1" si="2301"/>
        <v>7</v>
      </c>
      <c r="M456" s="70">
        <f t="shared" ca="1" si="2288"/>
        <v>18</v>
      </c>
      <c r="O456" s="222">
        <f t="shared" ca="1" si="2291"/>
        <v>141</v>
      </c>
      <c r="Q456" s="7" t="str">
        <f t="shared" si="2293"/>
        <v>Planetology</v>
      </c>
      <c r="R456" s="9" t="s">
        <v>1587</v>
      </c>
      <c r="S456" s="9" t="s">
        <v>2065</v>
      </c>
      <c r="T456" s="61" t="str">
        <f>SUBSTITUTE(IFERROR(IFERROR(VLOOKUP(R456,'[1]Skill Statistics'!$A$3:$C$513,2,FALSE),VLOOKUP(Q456,'[1]Skill Statistics'!$A$3:$C$513,2,FALSE)),T455),"R*","ReSt")</f>
        <v>Me/Re</v>
      </c>
      <c r="U456" s="61" t="str">
        <f>IFERROR(IFERROR(VLOOKUP(R456,'[1]Skill Statistics'!$A$3:$C$513,3,FALSE),VLOOKUP(Q456,'[1]Skill Statistics'!$A$3:$C$513,3,FALSE)),U455)</f>
        <v>In</v>
      </c>
      <c r="V456" s="61" t="str">
        <f>IF(ISNUMBER(SEARCH("Category",R456)),"- -",IFERROR(IFERROR(VLOOKUP(Q456,[1]Professions!$A$4:$AM$288,MATCH(Profession,[1]Professions!$A$1:$AM$1,0),FALSE),VLOOKUP(Q456,Calculations!$B$91:$I$95,8,FALSE)),"- -"))</f>
        <v>5 / 7</v>
      </c>
      <c r="W456" s="60">
        <f t="shared" si="2292"/>
        <v>0</v>
      </c>
      <c r="X456" s="7">
        <f ca="1">IFERROR(VLOOKUP(R456,$BS$6:$NR$519,MATCH(ActualLevel,$BS$3:$NR$3,0),FALSE),"- -")</f>
        <v>0</v>
      </c>
      <c r="Y456" s="7">
        <f t="shared" ca="1" si="1925"/>
        <v>0</v>
      </c>
      <c r="Z456" s="7">
        <f ca="1">IFERROR(VLOOKUP(Y456,Charts!$BQ$2:$BR$52,2,FALSE),"- -")</f>
        <v>-25</v>
      </c>
      <c r="AA456" s="7">
        <f t="shared" ca="1" si="2294"/>
        <v>5</v>
      </c>
      <c r="AB456" s="7">
        <f t="shared" ca="1" si="2298"/>
        <v>0</v>
      </c>
      <c r="AC456" s="7"/>
      <c r="AD456" s="7"/>
      <c r="AE456" s="7"/>
      <c r="AF456" s="7"/>
      <c r="AG456" s="7"/>
      <c r="AH456" s="43"/>
      <c r="AI456" s="7"/>
      <c r="AJ456" s="7"/>
      <c r="AK456" s="7">
        <f t="shared" ca="1" si="2295"/>
        <v>-20</v>
      </c>
      <c r="AL456" s="7"/>
      <c r="AM456" s="69">
        <f>IFERROR(VLOOKUP(R456,'[1]Skill Statistics'!$A$3:$AN$513,MATCH(Profession,'[1]Skill Statistics'!$A$2:$AN$2,0),FALSE),0)</f>
        <v>0</v>
      </c>
      <c r="AN456" s="85">
        <f>IFERROR(VLOOKUP(Q456,'[1]Skill Statistics'!$A$3:$BK$513,MATCH(Archetype,'[1]Skill Statistics'!$A$2:$BK$2,0),FALSE),0)</f>
        <v>0</v>
      </c>
      <c r="AO456" s="85">
        <f>IFERROR(VLOOKUP(Q456,'[1]Skill Statistics'!$A$3:$BB$513,MATCH(Race,'[1]Skill Statistics'!$A$2:$BB$2,0),FALSE),0)</f>
        <v>0</v>
      </c>
      <c r="AP456" s="85">
        <f t="shared" ca="1" si="2302"/>
        <v>0.5</v>
      </c>
      <c r="AQ456" s="70"/>
      <c r="AS456" s="69">
        <f>IFERROR(VLOOKUP(Q456,'[1]Professional Skills'!$A$4:$AM$288,MATCH(Profession,'[1]Professional Skills'!$A$3:$AM$3,0),FALSE),"- -")</f>
        <v>0</v>
      </c>
      <c r="AU456" s="7">
        <f t="shared" si="2300"/>
        <v>0</v>
      </c>
      <c r="AV456" s="7">
        <f t="shared" ca="1" si="2299"/>
        <v>0</v>
      </c>
      <c r="AW456" t="str">
        <f t="shared" si="2304"/>
        <v/>
      </c>
      <c r="AX456" t="str">
        <f>IFERROR(_xlfn.RANK.EQ(AW456,$AW$5:$AW$568),"")</f>
        <v/>
      </c>
      <c r="AY456">
        <f t="shared" si="2290"/>
        <v>0</v>
      </c>
      <c r="AZ456" s="70" t="str">
        <f t="shared" si="2296"/>
        <v/>
      </c>
      <c r="BB456" s="69">
        <f>IFERROR(IF(Q456="Language",VLOOKUP(R456,[1]Cultures!$B$4:$N$218,MATCH(Culture,[1]Cultures!$B$3:$N$3,0),FALSE),VLOOKUP(Q456,[1]Cultures!$B$4:$O$212,MATCH(Culture,[1]Cultures!$B$3:$O$3,0),FALSE)),"- -")</f>
        <v>0</v>
      </c>
      <c r="BD456">
        <f t="shared" ca="1" si="2297"/>
        <v>0</v>
      </c>
      <c r="BE456" t="str">
        <f t="shared" ref="BE456:BE519" si="2305">IF(BC456="*",BD456+AM456+AO456+AP456+AQ456,"")</f>
        <v/>
      </c>
      <c r="BI456" s="7">
        <f>IFERROR(IF(BH456=1,IF(BB456=1,1,IF(BB456=2,2,IF(BH456=2,IF(BB456=3,1,IF(BB456&gt;=4,2,IF(BH456=3,IF(BB456=5,1,IF(BB456&gt;=6,2,IF(BH456=4,IF(BB456=7,1,IF(BB456&gt;=8,2,IF(BH456=5,IF(BB456=9,1,IF(BB456&gt;=10,2,0)),0))),0))),0))),0))),0)+(IF(BC456="*",0,BB456)),"- -")</f>
        <v>0</v>
      </c>
      <c r="BK456" s="7"/>
      <c r="BL456" s="70">
        <f>IF(V456="- -","- -",SUM(BI456:BK456))</f>
        <v>0</v>
      </c>
      <c r="BN456" s="69">
        <f>IFERROR(VLOOKUP(V456,Charts!$BT$2:$BV$14,3,FALSE),"- -")</f>
        <v>0.46153846153846156</v>
      </c>
      <c r="BO456" s="85">
        <f t="shared" ca="1" si="2303"/>
        <v>1.8473365101095958</v>
      </c>
      <c r="BP456" s="70">
        <f t="shared" ref="BP456:BP519" ca="1" si="2306">IF(A456="N","- -",IFERROR(_xlfn.RANK.EQ(BO456,$BO$3:$BO$568),"- -"))</f>
        <v>141</v>
      </c>
    </row>
    <row r="457" spans="1:68" x14ac:dyDescent="0.25">
      <c r="A457" s="240" t="str">
        <f>IF('Character Sheet'!$B$4="Creature","N","Y")</f>
        <v>Y</v>
      </c>
      <c r="C457" s="75"/>
      <c r="D457" s="76"/>
      <c r="F457" s="75"/>
      <c r="G457" s="76"/>
      <c r="I457" s="75"/>
      <c r="J457" s="85"/>
      <c r="K457" s="85">
        <f t="shared" ca="1" si="1951"/>
        <v>7</v>
      </c>
      <c r="L457" s="85">
        <f t="shared" ca="1" si="2301"/>
        <v>7</v>
      </c>
      <c r="M457" s="70">
        <f t="shared" ca="1" si="2288"/>
        <v>18</v>
      </c>
      <c r="O457" s="222">
        <f t="shared" ca="1" si="2291"/>
        <v>207</v>
      </c>
      <c r="Q457" s="7" t="str">
        <f t="shared" si="2293"/>
        <v>Politcal Science</v>
      </c>
      <c r="R457" s="9" t="s">
        <v>1588</v>
      </c>
      <c r="S457" s="9" t="s">
        <v>2066</v>
      </c>
      <c r="T457" s="61" t="str">
        <f>SUBSTITUTE(IFERROR(IFERROR(VLOOKUP(R457,'[1]Skill Statistics'!$A$3:$C$513,2,FALSE),VLOOKUP(Q457,'[1]Skill Statistics'!$A$3:$C$513,2,FALSE)),T456),"R*","ReSt")</f>
        <v>Me/Re</v>
      </c>
      <c r="U457" s="61" t="str">
        <f>IFERROR(IFERROR(VLOOKUP(R457,'[1]Skill Statistics'!$A$3:$C$513,3,FALSE),VLOOKUP(Q457,'[1]Skill Statistics'!$A$3:$C$513,3,FALSE)),U456)</f>
        <v>In</v>
      </c>
      <c r="V457" s="61" t="str">
        <f>IF(ISNUMBER(SEARCH("Category",R457)),"- -",IFERROR(IFERROR(VLOOKUP(Q457,[1]Professions!$A$4:$AM$288,MATCH(Profession,[1]Professions!$A$1:$AM$1,0),FALSE),VLOOKUP(Q457,Calculations!$B$91:$I$95,8,FALSE)),"- -"))</f>
        <v>5 / 7</v>
      </c>
      <c r="W457" s="60">
        <f t="shared" si="2292"/>
        <v>0</v>
      </c>
      <c r="X457" s="7">
        <f ca="1">IFERROR(VLOOKUP(R457,$BS$6:$NR$519,MATCH(ActualLevel,$BS$3:$NR$3,0),FALSE),"- -")</f>
        <v>0</v>
      </c>
      <c r="Y457" s="7">
        <f t="shared" ref="Y457:Y520" ca="1" si="2307">IF(V457="- -","- -",SUM(W457:X457))</f>
        <v>0</v>
      </c>
      <c r="Z457" s="7">
        <f ca="1">IFERROR(VLOOKUP(Y457,Charts!$BQ$2:$BR$52,2,FALSE),"- -")</f>
        <v>-25</v>
      </c>
      <c r="AA457" s="7">
        <f t="shared" ca="1" si="2294"/>
        <v>5</v>
      </c>
      <c r="AB457" s="7">
        <f t="shared" ca="1" si="2298"/>
        <v>0</v>
      </c>
      <c r="AC457" s="7"/>
      <c r="AD457" s="7"/>
      <c r="AE457" s="7"/>
      <c r="AF457" s="7"/>
      <c r="AG457" s="7"/>
      <c r="AH457" s="43"/>
      <c r="AI457" s="7"/>
      <c r="AJ457" s="7"/>
      <c r="AK457" s="7">
        <f t="shared" ca="1" si="2295"/>
        <v>-20</v>
      </c>
      <c r="AL457" s="7"/>
      <c r="AM457" s="69">
        <f>IFERROR(VLOOKUP(R457,'[1]Skill Statistics'!$A$3:$AN$513,MATCH(Profession,'[1]Skill Statistics'!$A$2:$AN$2,0),FALSE),0)</f>
        <v>0</v>
      </c>
      <c r="AN457" s="85">
        <f>IFERROR(VLOOKUP(Q457,'[1]Skill Statistics'!$A$3:$BK$513,MATCH(Archetype,'[1]Skill Statistics'!$A$2:$BK$2,0),FALSE),0)</f>
        <v>0</v>
      </c>
      <c r="AO457" s="85">
        <f>IFERROR(VLOOKUP(Q457,'[1]Skill Statistics'!$A$3:$BB$513,MATCH(Race,'[1]Skill Statistics'!$A$2:$BB$2,0),FALSE),0)</f>
        <v>0</v>
      </c>
      <c r="AP457" s="85">
        <f t="shared" ca="1" si="2302"/>
        <v>0.5</v>
      </c>
      <c r="AQ457" s="70"/>
      <c r="AS457" s="69">
        <f>IFERROR(VLOOKUP(Q457,'[1]Professional Skills'!$A$4:$AM$288,MATCH(Profession,'[1]Professional Skills'!$A$3:$AM$3,0),FALSE),"- -")</f>
        <v>0</v>
      </c>
      <c r="AU457" s="7">
        <f t="shared" si="2300"/>
        <v>0</v>
      </c>
      <c r="AV457" s="7">
        <f t="shared" ca="1" si="2299"/>
        <v>0</v>
      </c>
      <c r="AW457" t="str">
        <f t="shared" si="2304"/>
        <v/>
      </c>
      <c r="AX457" t="str">
        <f>IFERROR(_xlfn.RANK.EQ(AW457,$AW$5:$AW$568),"")</f>
        <v/>
      </c>
      <c r="AY457">
        <f t="shared" si="2290"/>
        <v>0</v>
      </c>
      <c r="AZ457" s="70" t="str">
        <f t="shared" si="2296"/>
        <v/>
      </c>
      <c r="BB457" s="69">
        <f>IFERROR(IF(Q457="Language",VLOOKUP(R457,[1]Cultures!$B$4:$N$218,MATCH(Culture,[1]Cultures!$B$3:$N$3,0),FALSE),VLOOKUP(Q457,[1]Cultures!$B$4:$O$212,MATCH(Culture,[1]Cultures!$B$3:$O$3,0),FALSE)),"- -")</f>
        <v>0</v>
      </c>
      <c r="BD457">
        <f t="shared" ca="1" si="2297"/>
        <v>0</v>
      </c>
      <c r="BE457" t="str">
        <f t="shared" si="2305"/>
        <v/>
      </c>
      <c r="BI457" s="7">
        <f>IFERROR(IF(BH457=1,IF(BB457=1,1,IF(BB457=2,2,IF(BH457=2,IF(BB457=3,1,IF(BB457&gt;=4,2,IF(BH457=3,IF(BB457=5,1,IF(BB457&gt;=6,2,IF(BH457=4,IF(BB457=7,1,IF(BB457&gt;=8,2,IF(BH457=5,IF(BB457=9,1,IF(BB457&gt;=10,2,0)),0))),0))),0))),0))),0)+(IF(BC457="*",0,BB457)),"- -")</f>
        <v>0</v>
      </c>
      <c r="BK457" s="7"/>
      <c r="BL457" s="70">
        <f>IF(V457="- -","- -",SUM(BI457:BK457))</f>
        <v>0</v>
      </c>
      <c r="BN457" s="69">
        <f>IFERROR(VLOOKUP(V457,Charts!$BT$2:$BV$14,3,FALSE),"- -")</f>
        <v>0.46153846153846156</v>
      </c>
      <c r="BO457" s="85">
        <f t="shared" ca="1" si="2303"/>
        <v>1.6216156953099818</v>
      </c>
      <c r="BP457" s="70">
        <f t="shared" ca="1" si="2306"/>
        <v>207</v>
      </c>
    </row>
    <row r="458" spans="1:68" x14ac:dyDescent="0.25">
      <c r="A458" s="240" t="str">
        <f>IF('Character Sheet'!$B$4="Creature","N","Y")</f>
        <v>Y</v>
      </c>
      <c r="C458" s="75"/>
      <c r="D458" s="76"/>
      <c r="F458" s="75"/>
      <c r="G458" s="76"/>
      <c r="I458" s="75"/>
      <c r="J458" s="85"/>
      <c r="K458" s="85">
        <f t="shared" ca="1" si="1951"/>
        <v>7</v>
      </c>
      <c r="L458" s="85">
        <f t="shared" ca="1" si="2301"/>
        <v>7</v>
      </c>
      <c r="M458" s="70">
        <f t="shared" ca="1" si="2288"/>
        <v>18</v>
      </c>
      <c r="O458" s="222">
        <f t="shared" ca="1" si="2291"/>
        <v>113</v>
      </c>
      <c r="Q458" s="7" t="str">
        <f t="shared" si="2293"/>
        <v>Propaganda</v>
      </c>
      <c r="R458" s="9" t="s">
        <v>1589</v>
      </c>
      <c r="S458" s="9" t="s">
        <v>2067</v>
      </c>
      <c r="T458" s="61" t="str">
        <f>SUBSTITUTE(IFERROR(IFERROR(VLOOKUP(R458,'[1]Skill Statistics'!$A$3:$C$513,2,FALSE),VLOOKUP(Q458,'[1]Skill Statistics'!$A$3:$C$513,2,FALSE)),T457),"R*","ReSt")</f>
        <v>Me/Re</v>
      </c>
      <c r="U458" s="61" t="str">
        <f>IFERROR(IFERROR(VLOOKUP(R458,'[1]Skill Statistics'!$A$3:$C$513,3,FALSE),VLOOKUP(Q458,'[1]Skill Statistics'!$A$3:$C$513,3,FALSE)),U457)</f>
        <v>In</v>
      </c>
      <c r="V458" s="61" t="str">
        <f>IF(ISNUMBER(SEARCH("Category",R458)),"- -",IFERROR(IFERROR(VLOOKUP(Q458,[1]Professions!$A$4:$AM$288,MATCH(Profession,[1]Professions!$A$1:$AM$1,0),FALSE),VLOOKUP(Q458,Calculations!$B$91:$I$95,8,FALSE)),"- -"))</f>
        <v>5 / 7</v>
      </c>
      <c r="W458" s="60">
        <f t="shared" si="2292"/>
        <v>0</v>
      </c>
      <c r="X458" s="7">
        <f ca="1">IFERROR(VLOOKUP(R458,$BS$6:$NR$519,MATCH(ActualLevel,$BS$3:$NR$3,0),FALSE),"- -")</f>
        <v>0</v>
      </c>
      <c r="Y458" s="7">
        <f t="shared" ca="1" si="2307"/>
        <v>0</v>
      </c>
      <c r="Z458" s="7">
        <f ca="1">IFERROR(VLOOKUP(Y458,Charts!$BQ$2:$BR$52,2,FALSE),"- -")</f>
        <v>-25</v>
      </c>
      <c r="AA458" s="7">
        <f t="shared" ca="1" si="2294"/>
        <v>5</v>
      </c>
      <c r="AB458" s="7">
        <f t="shared" ca="1" si="2298"/>
        <v>0</v>
      </c>
      <c r="AC458" s="7"/>
      <c r="AD458" s="7"/>
      <c r="AE458" s="7"/>
      <c r="AF458" s="7"/>
      <c r="AG458" s="7"/>
      <c r="AH458" s="43"/>
      <c r="AI458" s="7"/>
      <c r="AJ458" s="7"/>
      <c r="AK458" s="7">
        <f t="shared" ca="1" si="2295"/>
        <v>-20</v>
      </c>
      <c r="AL458" s="7"/>
      <c r="AM458" s="69">
        <f>IFERROR(VLOOKUP(R458,'[1]Skill Statistics'!$A$3:$AN$513,MATCH(Profession,'[1]Skill Statistics'!$A$2:$AN$2,0),FALSE),0)</f>
        <v>0</v>
      </c>
      <c r="AN458" s="85">
        <f>IFERROR(VLOOKUP(Q458,'[1]Skill Statistics'!$A$3:$BK$513,MATCH(Archetype,'[1]Skill Statistics'!$A$2:$BK$2,0),FALSE),0)</f>
        <v>0</v>
      </c>
      <c r="AO458" s="85">
        <f>IFERROR(VLOOKUP(Q458,'[1]Skill Statistics'!$A$3:$BB$513,MATCH(Race,'[1]Skill Statistics'!$A$2:$BB$2,0),FALSE),0)</f>
        <v>0</v>
      </c>
      <c r="AP458" s="85">
        <f t="shared" ca="1" si="2302"/>
        <v>0.5</v>
      </c>
      <c r="AQ458" s="70"/>
      <c r="AS458" s="69">
        <f>IFERROR(VLOOKUP(Q458,'[1]Professional Skills'!$A$4:$AM$288,MATCH(Profession,'[1]Professional Skills'!$A$3:$AM$3,0),FALSE),"- -")</f>
        <v>0</v>
      </c>
      <c r="AU458" s="7">
        <f t="shared" si="2300"/>
        <v>0</v>
      </c>
      <c r="AV458" s="7">
        <f t="shared" ca="1" si="2299"/>
        <v>0</v>
      </c>
      <c r="AW458" t="str">
        <f t="shared" si="2304"/>
        <v/>
      </c>
      <c r="AX458" t="str">
        <f>IFERROR(_xlfn.RANK.EQ(AW458,$AW$5:$AW$568),"")</f>
        <v/>
      </c>
      <c r="AY458">
        <f t="shared" si="2290"/>
        <v>0</v>
      </c>
      <c r="AZ458" s="70" t="str">
        <f t="shared" si="2296"/>
        <v/>
      </c>
      <c r="BB458" s="69">
        <f>IFERROR(IF(Q458="Language",VLOOKUP(R458,[1]Cultures!$B$4:$N$218,MATCH(Culture,[1]Cultures!$B$3:$N$3,0),FALSE),VLOOKUP(Q458,[1]Cultures!$B$4:$O$212,MATCH(Culture,[1]Cultures!$B$3:$O$3,0),FALSE)),"- -")</f>
        <v>0</v>
      </c>
      <c r="BD458">
        <f t="shared" ca="1" si="2297"/>
        <v>0</v>
      </c>
      <c r="BE458" t="str">
        <f t="shared" si="2305"/>
        <v/>
      </c>
      <c r="BI458" s="7">
        <f>IFERROR(IF(BH458=1,IF(BB458=1,1,IF(BB458=2,2,IF(BH458=2,IF(BB458=3,1,IF(BB458&gt;=4,2,IF(BH458=3,IF(BB458=5,1,IF(BB458&gt;=6,2,IF(BH458=4,IF(BB458=7,1,IF(BB458&gt;=8,2,IF(BH458=5,IF(BB458=9,1,IF(BB458&gt;=10,2,0)),0))),0))),0))),0))),0)+(IF(BC458="*",0,BB458)),"- -")</f>
        <v>0</v>
      </c>
      <c r="BK458" s="7"/>
      <c r="BL458" s="70">
        <f>IF(V458="- -","- -",SUM(BI458:BK458))</f>
        <v>0</v>
      </c>
      <c r="BN458" s="69">
        <f>IFERROR(VLOOKUP(V458,Charts!$BT$2:$BV$14,3,FALSE),"- -")</f>
        <v>0.46153846153846156</v>
      </c>
      <c r="BO458" s="85">
        <f t="shared" ca="1" si="2303"/>
        <v>1.9529692001595702</v>
      </c>
      <c r="BP458" s="70">
        <f t="shared" ca="1" si="2306"/>
        <v>113</v>
      </c>
    </row>
    <row r="459" spans="1:68" x14ac:dyDescent="0.25">
      <c r="A459" s="240" t="str">
        <f>IF('Character Sheet'!$B$4="Creature","N","Y")</f>
        <v>Y</v>
      </c>
      <c r="C459" s="75"/>
      <c r="D459" s="76"/>
      <c r="F459" s="75"/>
      <c r="G459" s="76"/>
      <c r="I459" s="75"/>
      <c r="J459" s="85"/>
      <c r="K459" s="85">
        <f t="shared" ca="1" si="1951"/>
        <v>7</v>
      </c>
      <c r="L459" s="85">
        <f t="shared" ca="1" si="2301"/>
        <v>7</v>
      </c>
      <c r="M459" s="70">
        <f t="shared" ca="1" si="2288"/>
        <v>18</v>
      </c>
      <c r="O459" s="222">
        <f t="shared" ca="1" si="2291"/>
        <v>355</v>
      </c>
      <c r="Q459" s="7" t="str">
        <f t="shared" si="2293"/>
        <v>Research</v>
      </c>
      <c r="R459" s="9" t="s">
        <v>1590</v>
      </c>
      <c r="S459" s="9" t="s">
        <v>2068</v>
      </c>
      <c r="T459" s="61" t="str">
        <f>SUBSTITUTE(IFERROR(IFERROR(VLOOKUP(R459,'[1]Skill Statistics'!$A$3:$C$513,2,FALSE),VLOOKUP(Q459,'[1]Skill Statistics'!$A$3:$C$513,2,FALSE)),T458),"R*","ReSt")</f>
        <v>Me/Re</v>
      </c>
      <c r="U459" s="61" t="str">
        <f>IFERROR(IFERROR(VLOOKUP(R459,'[1]Skill Statistics'!$A$3:$C$513,3,FALSE),VLOOKUP(Q459,'[1]Skill Statistics'!$A$3:$C$513,3,FALSE)),U458)</f>
        <v>In</v>
      </c>
      <c r="V459" s="61" t="str">
        <f>IF(ISNUMBER(SEARCH("Category",R459)),"- -",IFERROR(IFERROR(VLOOKUP(Q459,[1]Professions!$A$4:$AM$288,MATCH(Profession,[1]Professions!$A$1:$AM$1,0),FALSE),VLOOKUP(Q459,Calculations!$B$91:$I$95,8,FALSE)),"- -"))</f>
        <v>5 / 7</v>
      </c>
      <c r="W459" s="60">
        <f t="shared" si="2292"/>
        <v>0</v>
      </c>
      <c r="X459" s="7">
        <f ca="1">IFERROR(VLOOKUP(R459,$BS$6:$NR$519,MATCH(ActualLevel,$BS$3:$NR$3,0),FALSE),"- -")</f>
        <v>0</v>
      </c>
      <c r="Y459" s="7">
        <f t="shared" ca="1" si="2307"/>
        <v>0</v>
      </c>
      <c r="Z459" s="7">
        <f ca="1">IFERROR(VLOOKUP(Y459,Charts!$BQ$2:$BR$52,2,FALSE),"- -")</f>
        <v>-25</v>
      </c>
      <c r="AA459" s="7">
        <f t="shared" ca="1" si="2294"/>
        <v>5</v>
      </c>
      <c r="AB459" s="7">
        <f t="shared" ca="1" si="2298"/>
        <v>0</v>
      </c>
      <c r="AC459" s="7"/>
      <c r="AD459" s="7"/>
      <c r="AE459" s="7"/>
      <c r="AF459" s="7"/>
      <c r="AG459" s="7"/>
      <c r="AH459" s="43"/>
      <c r="AI459" s="7"/>
      <c r="AJ459" s="7"/>
      <c r="AK459" s="7">
        <f t="shared" ca="1" si="2295"/>
        <v>-20</v>
      </c>
      <c r="AL459" s="7"/>
      <c r="AM459" s="69">
        <f>IFERROR(VLOOKUP(R459,'[1]Skill Statistics'!$A$3:$AN$513,MATCH(Profession,'[1]Skill Statistics'!$A$2:$AN$2,0),FALSE),0)</f>
        <v>0</v>
      </c>
      <c r="AN459" s="85">
        <f>IFERROR(VLOOKUP(Q459,'[1]Skill Statistics'!$A$3:$BK$513,MATCH(Archetype,'[1]Skill Statistics'!$A$2:$BK$2,0),FALSE),0)</f>
        <v>0</v>
      </c>
      <c r="AO459" s="85">
        <f>IFERROR(VLOOKUP(Q459,'[1]Skill Statistics'!$A$3:$BB$513,MATCH(Race,'[1]Skill Statistics'!$A$2:$BB$2,0),FALSE),0)</f>
        <v>0</v>
      </c>
      <c r="AP459" s="85">
        <f t="shared" ca="1" si="2302"/>
        <v>0.5</v>
      </c>
      <c r="AQ459" s="70"/>
      <c r="AS459" s="69">
        <f>IFERROR(VLOOKUP(Q459,'[1]Professional Skills'!$A$4:$AM$288,MATCH(Profession,'[1]Professional Skills'!$A$3:$AM$3,0),FALSE),"- -")</f>
        <v>0</v>
      </c>
      <c r="AU459" s="7">
        <f t="shared" si="2300"/>
        <v>0</v>
      </c>
      <c r="AV459" s="7">
        <f t="shared" ca="1" si="2299"/>
        <v>0</v>
      </c>
      <c r="AW459" t="str">
        <f t="shared" si="2304"/>
        <v/>
      </c>
      <c r="AX459" t="str">
        <f>IFERROR(_xlfn.RANK.EQ(AW459,$AW$5:$AW$568),"")</f>
        <v/>
      </c>
      <c r="AY459">
        <f t="shared" si="2290"/>
        <v>0</v>
      </c>
      <c r="AZ459" s="70" t="str">
        <f t="shared" si="2296"/>
        <v/>
      </c>
      <c r="BB459" s="69">
        <f>IFERROR(IF(Q459="Language",VLOOKUP(R459,[1]Cultures!$B$4:$N$218,MATCH(Culture,[1]Cultures!$B$3:$N$3,0),FALSE),VLOOKUP(Q459,[1]Cultures!$B$4:$O$212,MATCH(Culture,[1]Cultures!$B$3:$O$3,0),FALSE)),"- -")</f>
        <v>0</v>
      </c>
      <c r="BD459">
        <f t="shared" ca="1" si="2297"/>
        <v>0</v>
      </c>
      <c r="BE459" t="str">
        <f t="shared" si="2305"/>
        <v/>
      </c>
      <c r="BI459" s="7">
        <f>IFERROR(IF(BH459=1,IF(BB459=1,1,IF(BB459=2,2,IF(BH459=2,IF(BB459=3,1,IF(BB459&gt;=4,2,IF(BH459=3,IF(BB459=5,1,IF(BB459&gt;=6,2,IF(BH459=4,IF(BB459=7,1,IF(BB459&gt;=8,2,IF(BH459=5,IF(BB459=9,1,IF(BB459&gt;=10,2,0)),0))),0))),0))),0))),0)+(IF(BC459="*",0,BB459)),"- -")</f>
        <v>0</v>
      </c>
      <c r="BK459" s="7"/>
      <c r="BL459" s="70">
        <f>IF(V459="- -","- -",SUM(BI459:BK459))</f>
        <v>0</v>
      </c>
      <c r="BN459" s="69">
        <f>IFERROR(VLOOKUP(V459,Charts!$BT$2:$BV$14,3,FALSE),"- -")</f>
        <v>0.46153846153846156</v>
      </c>
      <c r="BO459" s="85">
        <f t="shared" ca="1" si="2303"/>
        <v>1.1269567189426999</v>
      </c>
      <c r="BP459" s="70">
        <f t="shared" ca="1" si="2306"/>
        <v>355</v>
      </c>
    </row>
    <row r="460" spans="1:68" x14ac:dyDescent="0.25">
      <c r="A460" s="240" t="str">
        <f>IF('Character Sheet'!$B$4="Creature","N","Y")</f>
        <v>Y</v>
      </c>
      <c r="C460" s="75"/>
      <c r="D460" s="76"/>
      <c r="F460" s="75"/>
      <c r="G460" s="76"/>
      <c r="I460" s="75"/>
      <c r="J460" s="85"/>
      <c r="K460" s="85">
        <f t="shared" ca="1" si="1951"/>
        <v>7</v>
      </c>
      <c r="L460" s="85">
        <f t="shared" ca="1" si="2301"/>
        <v>7</v>
      </c>
      <c r="M460" s="70">
        <f t="shared" ca="1" si="2288"/>
        <v>18</v>
      </c>
      <c r="O460" s="222">
        <f t="shared" ca="1" si="2291"/>
        <v>250</v>
      </c>
      <c r="Q460" s="7" t="str">
        <f t="shared" si="2293"/>
        <v>Rope Mastery</v>
      </c>
      <c r="R460" s="9" t="s">
        <v>1591</v>
      </c>
      <c r="S460" s="9" t="s">
        <v>2069</v>
      </c>
      <c r="T460" s="61" t="str">
        <f>SUBSTITUTE(IFERROR(IFERROR(VLOOKUP(R460,'[1]Skill Statistics'!$A$3:$C$513,2,FALSE),VLOOKUP(Q460,'[1]Skill Statistics'!$A$3:$C$513,2,FALSE)),T459),"R*","ReSt")</f>
        <v>Me/Re</v>
      </c>
      <c r="U460" s="61" t="str">
        <f>IFERROR(IFERROR(VLOOKUP(R460,'[1]Skill Statistics'!$A$3:$C$513,3,FALSE),VLOOKUP(Q460,'[1]Skill Statistics'!$A$3:$C$513,3,FALSE)),U459)</f>
        <v>In</v>
      </c>
      <c r="V460" s="61" t="str">
        <f>IF(ISNUMBER(SEARCH("Category",R460)),"- -",IFERROR(IFERROR(VLOOKUP(Q460,[1]Professions!$A$4:$AM$288,MATCH(Profession,[1]Professions!$A$1:$AM$1,0),FALSE),VLOOKUP(Q460,Calculations!$B$91:$I$95,8,FALSE)),"- -"))</f>
        <v>5 / 7</v>
      </c>
      <c r="W460" s="60">
        <f t="shared" si="2292"/>
        <v>0</v>
      </c>
      <c r="X460" s="7">
        <f ca="1">IFERROR(VLOOKUP(R460,$BS$6:$NR$519,MATCH(ActualLevel,$BS$3:$NR$3,0),FALSE),"- -")</f>
        <v>0</v>
      </c>
      <c r="Y460" s="7">
        <f t="shared" ca="1" si="2307"/>
        <v>0</v>
      </c>
      <c r="Z460" s="7">
        <f ca="1">IFERROR(VLOOKUP(Y460,Charts!$BQ$2:$BR$52,2,FALSE),"- -")</f>
        <v>-25</v>
      </c>
      <c r="AA460" s="7">
        <f t="shared" ca="1" si="2294"/>
        <v>5</v>
      </c>
      <c r="AB460" s="7">
        <f t="shared" ca="1" si="2298"/>
        <v>0</v>
      </c>
      <c r="AC460" s="7"/>
      <c r="AD460" s="7"/>
      <c r="AE460" s="7"/>
      <c r="AF460" s="7"/>
      <c r="AG460" s="7"/>
      <c r="AH460" s="43"/>
      <c r="AI460" s="7"/>
      <c r="AJ460" s="7"/>
      <c r="AK460" s="7">
        <f t="shared" ca="1" si="2295"/>
        <v>-20</v>
      </c>
      <c r="AL460" s="7"/>
      <c r="AM460" s="69">
        <f>IFERROR(VLOOKUP(R460,'[1]Skill Statistics'!$A$3:$AN$513,MATCH(Profession,'[1]Skill Statistics'!$A$2:$AN$2,0),FALSE),0)</f>
        <v>0</v>
      </c>
      <c r="AN460" s="85">
        <f>IFERROR(VLOOKUP(Q460,'[1]Skill Statistics'!$A$3:$BK$513,MATCH(Archetype,'[1]Skill Statistics'!$A$2:$BK$2,0),FALSE),0)</f>
        <v>0</v>
      </c>
      <c r="AO460" s="85">
        <f>IFERROR(VLOOKUP(Q460,'[1]Skill Statistics'!$A$3:$BB$513,MATCH(Race,'[1]Skill Statistics'!$A$2:$BB$2,0),FALSE),0)</f>
        <v>0</v>
      </c>
      <c r="AP460" s="85">
        <f t="shared" ca="1" si="2302"/>
        <v>0.5</v>
      </c>
      <c r="AQ460" s="70"/>
      <c r="AS460" s="69">
        <f>IFERROR(VLOOKUP(Q460,'[1]Professional Skills'!$A$4:$AM$288,MATCH(Profession,'[1]Professional Skills'!$A$3:$AM$3,0),FALSE),"- -")</f>
        <v>0</v>
      </c>
      <c r="AU460" s="7">
        <f t="shared" si="2300"/>
        <v>0</v>
      </c>
      <c r="AV460" s="7">
        <f t="shared" ca="1" si="2299"/>
        <v>0</v>
      </c>
      <c r="AW460" t="str">
        <f t="shared" si="2304"/>
        <v/>
      </c>
      <c r="AX460" t="str">
        <f>IFERROR(_xlfn.RANK.EQ(AW460,$AW$5:$AW$568),"")</f>
        <v/>
      </c>
      <c r="AY460">
        <f t="shared" si="2290"/>
        <v>0</v>
      </c>
      <c r="AZ460" s="70" t="str">
        <f t="shared" si="2296"/>
        <v/>
      </c>
      <c r="BB460" s="69">
        <f>IFERROR(IF(Q460="Language",VLOOKUP(R460,[1]Cultures!$B$4:$N$218,MATCH(Culture,[1]Cultures!$B$3:$N$3,0),FALSE),VLOOKUP(Q460,[1]Cultures!$B$4:$O$212,MATCH(Culture,[1]Cultures!$B$3:$O$3,0),FALSE)),"- -")</f>
        <v>0</v>
      </c>
      <c r="BD460">
        <f t="shared" ca="1" si="2297"/>
        <v>0</v>
      </c>
      <c r="BE460" t="str">
        <f t="shared" si="2305"/>
        <v/>
      </c>
      <c r="BI460" s="7">
        <f>IFERROR(IF(BH460=1,IF(BB460=1,1,IF(BB460=2,2,IF(BH460=2,IF(BB460=3,1,IF(BB460&gt;=4,2,IF(BH460=3,IF(BB460=5,1,IF(BB460&gt;=6,2,IF(BH460=4,IF(BB460=7,1,IF(BB460&gt;=8,2,IF(BH460=5,IF(BB460=9,1,IF(BB460&gt;=10,2,0)),0))),0))),0))),0))),0)+(IF(BC460="*",0,BB460)),"- -")</f>
        <v>0</v>
      </c>
      <c r="BK460" s="7"/>
      <c r="BL460" s="70">
        <f>IF(V460="- -","- -",SUM(BI460:BK460))</f>
        <v>0</v>
      </c>
      <c r="BN460" s="69">
        <f>IFERROR(VLOOKUP(V460,Charts!$BT$2:$BV$14,3,FALSE),"- -")</f>
        <v>0.46153846153846156</v>
      </c>
      <c r="BO460" s="85">
        <f t="shared" ca="1" si="2303"/>
        <v>1.4840246402078545</v>
      </c>
      <c r="BP460" s="70">
        <f t="shared" ca="1" si="2306"/>
        <v>250</v>
      </c>
    </row>
    <row r="461" spans="1:68" x14ac:dyDescent="0.25">
      <c r="A461" s="240" t="str">
        <f>IF('Character Sheet'!$B$4="Creature","N","Y")</f>
        <v>Y</v>
      </c>
      <c r="C461" s="75"/>
      <c r="D461" s="76"/>
      <c r="F461" s="75"/>
      <c r="G461" s="76"/>
      <c r="I461" s="75"/>
      <c r="J461" s="85"/>
      <c r="K461" s="85">
        <f t="shared" ca="1" si="1951"/>
        <v>7</v>
      </c>
      <c r="L461" s="85">
        <f t="shared" ca="1" si="2301"/>
        <v>7</v>
      </c>
      <c r="M461" s="70">
        <f t="shared" ca="1" si="2288"/>
        <v>18</v>
      </c>
      <c r="O461" s="222">
        <f t="shared" ca="1" si="2291"/>
        <v>368</v>
      </c>
      <c r="Q461" s="7" t="str">
        <f t="shared" si="2293"/>
        <v>Sociology</v>
      </c>
      <c r="R461" s="9" t="s">
        <v>1592</v>
      </c>
      <c r="S461" s="9" t="s">
        <v>2070</v>
      </c>
      <c r="T461" s="61" t="str">
        <f>SUBSTITUTE(IFERROR(IFERROR(VLOOKUP(R461,'[1]Skill Statistics'!$A$3:$C$513,2,FALSE),VLOOKUP(Q461,'[1]Skill Statistics'!$A$3:$C$513,2,FALSE)),T460),"R*","ReSt")</f>
        <v>Me/Re</v>
      </c>
      <c r="U461" s="61" t="str">
        <f>IFERROR(IFERROR(VLOOKUP(R461,'[1]Skill Statistics'!$A$3:$C$513,3,FALSE),VLOOKUP(Q461,'[1]Skill Statistics'!$A$3:$C$513,3,FALSE)),U460)</f>
        <v>In</v>
      </c>
      <c r="V461" s="61" t="str">
        <f>IF(ISNUMBER(SEARCH("Category",R461)),"- -",IFERROR(IFERROR(VLOOKUP(Q461,[1]Professions!$A$4:$AM$288,MATCH(Profession,[1]Professions!$A$1:$AM$1,0),FALSE),VLOOKUP(Q461,Calculations!$B$91:$I$95,8,FALSE)),"- -"))</f>
        <v>5 / 7</v>
      </c>
      <c r="W461" s="60">
        <f t="shared" si="2292"/>
        <v>0</v>
      </c>
      <c r="X461" s="7">
        <f ca="1">IFERROR(VLOOKUP(R461,$BS$6:$NR$519,MATCH(ActualLevel,$BS$3:$NR$3,0),FALSE),"- -")</f>
        <v>0</v>
      </c>
      <c r="Y461" s="7">
        <f t="shared" ca="1" si="2307"/>
        <v>0</v>
      </c>
      <c r="Z461" s="7">
        <f ca="1">IFERROR(VLOOKUP(Y461,Charts!$BQ$2:$BR$52,2,FALSE),"- -")</f>
        <v>-25</v>
      </c>
      <c r="AA461" s="7">
        <f t="shared" ca="1" si="2294"/>
        <v>5</v>
      </c>
      <c r="AB461" s="7">
        <f t="shared" ca="1" si="2298"/>
        <v>0</v>
      </c>
      <c r="AC461" s="7"/>
      <c r="AD461" s="7"/>
      <c r="AE461" s="7"/>
      <c r="AF461" s="7"/>
      <c r="AG461" s="7"/>
      <c r="AH461" s="43"/>
      <c r="AI461" s="7"/>
      <c r="AJ461" s="7"/>
      <c r="AK461" s="7">
        <f t="shared" ca="1" si="2295"/>
        <v>-20</v>
      </c>
      <c r="AL461" s="7"/>
      <c r="AM461" s="69">
        <f>IFERROR(VLOOKUP(R461,'[1]Skill Statistics'!$A$3:$AN$513,MATCH(Profession,'[1]Skill Statistics'!$A$2:$AN$2,0),FALSE),0)</f>
        <v>0</v>
      </c>
      <c r="AN461" s="85">
        <f>IFERROR(VLOOKUP(Q461,'[1]Skill Statistics'!$A$3:$BK$513,MATCH(Archetype,'[1]Skill Statistics'!$A$2:$BK$2,0),FALSE),0)</f>
        <v>0</v>
      </c>
      <c r="AO461" s="85">
        <f>IFERROR(VLOOKUP(Q461,'[1]Skill Statistics'!$A$3:$BB$513,MATCH(Race,'[1]Skill Statistics'!$A$2:$BB$2,0),FALSE),0)</f>
        <v>0</v>
      </c>
      <c r="AP461" s="85">
        <f t="shared" ca="1" si="2302"/>
        <v>0.5</v>
      </c>
      <c r="AQ461" s="70"/>
      <c r="AS461" s="69">
        <f>IFERROR(VLOOKUP(Q461,'[1]Professional Skills'!$A$4:$AM$288,MATCH(Profession,'[1]Professional Skills'!$A$3:$AM$3,0),FALSE),"- -")</f>
        <v>0</v>
      </c>
      <c r="AU461" s="7">
        <f t="shared" si="2300"/>
        <v>0</v>
      </c>
      <c r="AV461" s="7">
        <f t="shared" ca="1" si="2299"/>
        <v>0</v>
      </c>
      <c r="AW461" t="str">
        <f t="shared" si="2304"/>
        <v/>
      </c>
      <c r="AX461" t="str">
        <f>IFERROR(_xlfn.RANK.EQ(AW461,$AW$5:$AW$568),"")</f>
        <v/>
      </c>
      <c r="AY461">
        <f t="shared" si="2290"/>
        <v>0</v>
      </c>
      <c r="AZ461" s="70" t="str">
        <f t="shared" si="2296"/>
        <v/>
      </c>
      <c r="BB461" s="69">
        <f>IFERROR(IF(Q461="Language",VLOOKUP(R461,[1]Cultures!$B$4:$N$218,MATCH(Culture,[1]Cultures!$B$3:$N$3,0),FALSE),VLOOKUP(Q461,[1]Cultures!$B$4:$O$212,MATCH(Culture,[1]Cultures!$B$3:$O$3,0),FALSE)),"- -")</f>
        <v>0</v>
      </c>
      <c r="BD461">
        <f t="shared" ca="1" si="2297"/>
        <v>0</v>
      </c>
      <c r="BE461" t="str">
        <f t="shared" si="2305"/>
        <v/>
      </c>
      <c r="BI461" s="7">
        <f>IFERROR(IF(BH461=1,IF(BB461=1,1,IF(BB461=2,2,IF(BH461=2,IF(BB461=3,1,IF(BB461&gt;=4,2,IF(BH461=3,IF(BB461=5,1,IF(BB461&gt;=6,2,IF(BH461=4,IF(BB461=7,1,IF(BB461&gt;=8,2,IF(BH461=5,IF(BB461=9,1,IF(BB461&gt;=10,2,0)),0))),0))),0))),0))),0)+(IF(BC461="*",0,BB461)),"- -")</f>
        <v>0</v>
      </c>
      <c r="BK461" s="7"/>
      <c r="BL461" s="70">
        <f>IF(V461="- -","- -",SUM(BI461:BK461))</f>
        <v>0</v>
      </c>
      <c r="BN461" s="69">
        <f>IFERROR(VLOOKUP(V461,Charts!$BT$2:$BV$14,3,FALSE),"- -")</f>
        <v>0.46153846153846156</v>
      </c>
      <c r="BO461" s="85">
        <f t="shared" ca="1" si="2303"/>
        <v>1.074110116653046</v>
      </c>
      <c r="BP461" s="70">
        <f t="shared" ca="1" si="2306"/>
        <v>368</v>
      </c>
    </row>
    <row r="462" spans="1:68" x14ac:dyDescent="0.25">
      <c r="A462" s="240" t="str">
        <f>IF('Character Sheet'!$B$4="Creature","N","Y")</f>
        <v>Y</v>
      </c>
      <c r="C462" s="75"/>
      <c r="D462" s="76"/>
      <c r="F462" s="75"/>
      <c r="G462" s="76"/>
      <c r="I462" s="75"/>
      <c r="J462" s="85"/>
      <c r="K462" s="85">
        <f t="shared" ref="K462:K525" ca="1" si="2308">IF(V462="- -",K461,IF(I462="*",K461,IF(Y462=0,K461,IF(AZ462="x",K461+1,K461))))</f>
        <v>7</v>
      </c>
      <c r="L462" s="85">
        <f t="shared" ca="1" si="2301"/>
        <v>7</v>
      </c>
      <c r="M462" s="70">
        <f t="shared" ca="1" si="2288"/>
        <v>18</v>
      </c>
      <c r="O462" s="222">
        <f t="shared" ca="1" si="2291"/>
        <v>162</v>
      </c>
      <c r="Q462" s="7" t="str">
        <f t="shared" si="2293"/>
        <v>Star Gazing</v>
      </c>
      <c r="R462" s="9" t="s">
        <v>1593</v>
      </c>
      <c r="S462" s="9" t="s">
        <v>2071</v>
      </c>
      <c r="T462" s="61" t="str">
        <f>SUBSTITUTE(IFERROR(IFERROR(VLOOKUP(R462,'[1]Skill Statistics'!$A$3:$C$513,2,FALSE),VLOOKUP(Q462,'[1]Skill Statistics'!$A$3:$C$513,2,FALSE)),T461),"R*","ReSt")</f>
        <v>Me/Re</v>
      </c>
      <c r="U462" s="61" t="str">
        <f>IFERROR(IFERROR(VLOOKUP(R462,'[1]Skill Statistics'!$A$3:$C$513,3,FALSE),VLOOKUP(Q462,'[1]Skill Statistics'!$A$3:$C$513,3,FALSE)),U461)</f>
        <v>In</v>
      </c>
      <c r="V462" s="61" t="str">
        <f>IF(ISNUMBER(SEARCH("Category",R462)),"- -",IFERROR(IFERROR(VLOOKUP(Q462,[1]Professions!$A$4:$AM$288,MATCH(Profession,[1]Professions!$A$1:$AM$1,0),FALSE),VLOOKUP(Q462,Calculations!$B$91:$I$95,8,FALSE)),"- -"))</f>
        <v>5 / 7</v>
      </c>
      <c r="W462" s="60">
        <f t="shared" si="2292"/>
        <v>0</v>
      </c>
      <c r="X462" s="7">
        <f ca="1">IFERROR(VLOOKUP(R462,$BS$6:$NR$519,MATCH(ActualLevel,$BS$3:$NR$3,0),FALSE),"- -")</f>
        <v>0</v>
      </c>
      <c r="Y462" s="7">
        <f t="shared" ca="1" si="2307"/>
        <v>0</v>
      </c>
      <c r="Z462" s="7">
        <f ca="1">IFERROR(VLOOKUP(Y462,Charts!$BQ$2:$BR$52,2,FALSE),"- -")</f>
        <v>-25</v>
      </c>
      <c r="AA462" s="7">
        <f t="shared" ca="1" si="2294"/>
        <v>5</v>
      </c>
      <c r="AB462" s="7">
        <f t="shared" ca="1" si="2298"/>
        <v>0</v>
      </c>
      <c r="AC462" s="7"/>
      <c r="AD462" s="7"/>
      <c r="AE462" s="7"/>
      <c r="AF462" s="7"/>
      <c r="AG462" s="7"/>
      <c r="AH462" s="43"/>
      <c r="AI462" s="7"/>
      <c r="AJ462" s="7"/>
      <c r="AK462" s="7">
        <f t="shared" ca="1" si="2295"/>
        <v>-20</v>
      </c>
      <c r="AL462" s="7"/>
      <c r="AM462" s="69">
        <f>IFERROR(VLOOKUP(R462,'[1]Skill Statistics'!$A$3:$AN$513,MATCH(Profession,'[1]Skill Statistics'!$A$2:$AN$2,0),FALSE),0)</f>
        <v>0</v>
      </c>
      <c r="AN462" s="85">
        <f>IFERROR(VLOOKUP(Q462,'[1]Skill Statistics'!$A$3:$BK$513,MATCH(Archetype,'[1]Skill Statistics'!$A$2:$BK$2,0),FALSE),0)</f>
        <v>0</v>
      </c>
      <c r="AO462" s="85">
        <f>IFERROR(VLOOKUP(Q462,'[1]Skill Statistics'!$A$3:$BB$513,MATCH(Race,'[1]Skill Statistics'!$A$2:$BB$2,0),FALSE),0)</f>
        <v>0</v>
      </c>
      <c r="AP462" s="85">
        <f t="shared" ca="1" si="2302"/>
        <v>0.5</v>
      </c>
      <c r="AQ462" s="70"/>
      <c r="AS462" s="69">
        <f>IFERROR(VLOOKUP(Q462,'[1]Professional Skills'!$A$4:$AM$288,MATCH(Profession,'[1]Professional Skills'!$A$3:$AM$3,0),FALSE),"- -")</f>
        <v>0</v>
      </c>
      <c r="AU462" s="7">
        <f t="shared" si="2300"/>
        <v>0</v>
      </c>
      <c r="AV462" s="7">
        <f t="shared" ca="1" si="2299"/>
        <v>0</v>
      </c>
      <c r="AW462" t="str">
        <f t="shared" si="2304"/>
        <v/>
      </c>
      <c r="AX462" t="str">
        <f>IFERROR(_xlfn.RANK.EQ(AW462,$AW$5:$AW$568),"")</f>
        <v/>
      </c>
      <c r="AY462">
        <f t="shared" si="2290"/>
        <v>0</v>
      </c>
      <c r="AZ462" s="70" t="str">
        <f t="shared" si="2296"/>
        <v/>
      </c>
      <c r="BB462" s="69">
        <f>IFERROR(IF(Q462="Language",VLOOKUP(R462,[1]Cultures!$B$4:$N$218,MATCH(Culture,[1]Cultures!$B$3:$N$3,0),FALSE),VLOOKUP(Q462,[1]Cultures!$B$4:$O$212,MATCH(Culture,[1]Cultures!$B$3:$O$3,0),FALSE)),"- -")</f>
        <v>0</v>
      </c>
      <c r="BD462">
        <f t="shared" ca="1" si="2297"/>
        <v>0</v>
      </c>
      <c r="BE462" t="str">
        <f t="shared" si="2305"/>
        <v/>
      </c>
      <c r="BI462" s="7">
        <f>IFERROR(IF(BH462=1,IF(BB462=1,1,IF(BB462=2,2,IF(BH462=2,IF(BB462=3,1,IF(BB462&gt;=4,2,IF(BH462=3,IF(BB462=5,1,IF(BB462&gt;=6,2,IF(BH462=4,IF(BB462=7,1,IF(BB462&gt;=8,2,IF(BH462=5,IF(BB462=9,1,IF(BB462&gt;=10,2,0)),0))),0))),0))),0))),0)+(IF(BC462="*",0,BB462)),"- -")</f>
        <v>0</v>
      </c>
      <c r="BK462" s="7"/>
      <c r="BL462" s="70">
        <f>IF(V462="- -","- -",SUM(BI462:BK462))</f>
        <v>0</v>
      </c>
      <c r="BN462" s="69">
        <f>IFERROR(VLOOKUP(V462,Charts!$BT$2:$BV$14,3,FALSE),"- -")</f>
        <v>0.46153846153846156</v>
      </c>
      <c r="BO462" s="85">
        <f t="shared" ca="1" si="2303"/>
        <v>1.78151053443445</v>
      </c>
      <c r="BP462" s="70">
        <f t="shared" ca="1" si="2306"/>
        <v>162</v>
      </c>
    </row>
    <row r="463" spans="1:68" x14ac:dyDescent="0.25">
      <c r="A463" s="240" t="str">
        <f>IF('Character Sheet'!$B$4="Creature","N","Y")</f>
        <v>Y</v>
      </c>
      <c r="C463" s="75"/>
      <c r="D463" s="76"/>
      <c r="F463" s="75"/>
      <c r="G463" s="76"/>
      <c r="I463" s="75"/>
      <c r="J463" s="85"/>
      <c r="K463" s="85">
        <f t="shared" ca="1" si="2308"/>
        <v>7</v>
      </c>
      <c r="L463" s="85">
        <f t="shared" ca="1" si="2301"/>
        <v>7</v>
      </c>
      <c r="M463" s="70">
        <f t="shared" ca="1" si="2288"/>
        <v>18</v>
      </c>
      <c r="O463" s="222">
        <f t="shared" ca="1" si="2291"/>
        <v>284</v>
      </c>
      <c r="Q463" s="7" t="str">
        <f t="shared" si="2293"/>
        <v>Tax Evasion</v>
      </c>
      <c r="R463" s="9" t="s">
        <v>1594</v>
      </c>
      <c r="S463" s="9" t="s">
        <v>2072</v>
      </c>
      <c r="T463" s="61" t="str">
        <f>SUBSTITUTE(IFERROR(IFERROR(VLOOKUP(R463,'[1]Skill Statistics'!$A$3:$C$513,2,FALSE),VLOOKUP(Q463,'[1]Skill Statistics'!$A$3:$C$513,2,FALSE)),T462),"R*","ReSt")</f>
        <v>Me/Re</v>
      </c>
      <c r="U463" s="61" t="str">
        <f>IFERROR(IFERROR(VLOOKUP(R463,'[1]Skill Statistics'!$A$3:$C$513,3,FALSE),VLOOKUP(Q463,'[1]Skill Statistics'!$A$3:$C$513,3,FALSE)),U462)</f>
        <v>In</v>
      </c>
      <c r="V463" s="61" t="str">
        <f>IF(ISNUMBER(SEARCH("Category",R463)),"- -",IFERROR(IFERROR(VLOOKUP(Q463,[1]Professions!$A$4:$AM$288,MATCH(Profession,[1]Professions!$A$1:$AM$1,0),FALSE),VLOOKUP(Q463,Calculations!$B$91:$I$95,8,FALSE)),"- -"))</f>
        <v>5 / 7</v>
      </c>
      <c r="W463" s="60">
        <f t="shared" si="2292"/>
        <v>0</v>
      </c>
      <c r="X463" s="7">
        <f ca="1">IFERROR(VLOOKUP(R463,$BS$6:$NR$519,MATCH(ActualLevel,$BS$3:$NR$3,0),FALSE),"- -")</f>
        <v>0</v>
      </c>
      <c r="Y463" s="7">
        <f t="shared" ca="1" si="2307"/>
        <v>0</v>
      </c>
      <c r="Z463" s="7">
        <f ca="1">IFERROR(VLOOKUP(Y463,Charts!$BQ$2:$BR$52,2,FALSE),"- -")</f>
        <v>-25</v>
      </c>
      <c r="AA463" s="7">
        <f t="shared" ca="1" si="2294"/>
        <v>5</v>
      </c>
      <c r="AB463" s="7">
        <f t="shared" ca="1" si="2298"/>
        <v>0</v>
      </c>
      <c r="AC463" s="7"/>
      <c r="AD463" s="7"/>
      <c r="AE463" s="7"/>
      <c r="AF463" s="7"/>
      <c r="AG463" s="7"/>
      <c r="AH463" s="43"/>
      <c r="AI463" s="7"/>
      <c r="AJ463" s="7"/>
      <c r="AK463" s="7">
        <f t="shared" ca="1" si="2295"/>
        <v>-20</v>
      </c>
      <c r="AL463" s="7"/>
      <c r="AM463" s="69">
        <f>IFERROR(VLOOKUP(R463,'[1]Skill Statistics'!$A$3:$AN$513,MATCH(Profession,'[1]Skill Statistics'!$A$2:$AN$2,0),FALSE),0)</f>
        <v>0</v>
      </c>
      <c r="AN463" s="85">
        <f>IFERROR(VLOOKUP(Q463,'[1]Skill Statistics'!$A$3:$BK$513,MATCH(Archetype,'[1]Skill Statistics'!$A$2:$BK$2,0),FALSE),0)</f>
        <v>0</v>
      </c>
      <c r="AO463" s="85">
        <f>IFERROR(VLOOKUP(Q463,'[1]Skill Statistics'!$A$3:$BB$513,MATCH(Race,'[1]Skill Statistics'!$A$2:$BB$2,0),FALSE),0)</f>
        <v>0</v>
      </c>
      <c r="AP463" s="85">
        <f t="shared" ca="1" si="2302"/>
        <v>0.5</v>
      </c>
      <c r="AQ463" s="70"/>
      <c r="AS463" s="69">
        <f>IFERROR(VLOOKUP(Q463,'[1]Professional Skills'!$A$4:$AM$288,MATCH(Profession,'[1]Professional Skills'!$A$3:$AM$3,0),FALSE),"- -")</f>
        <v>0</v>
      </c>
      <c r="AU463" s="7">
        <f t="shared" si="2300"/>
        <v>0</v>
      </c>
      <c r="AV463" s="7">
        <f t="shared" ca="1" si="2299"/>
        <v>0</v>
      </c>
      <c r="AW463" t="str">
        <f t="shared" si="2304"/>
        <v/>
      </c>
      <c r="AX463" t="str">
        <f>IFERROR(_xlfn.RANK.EQ(AW463,$AW$5:$AW$568),"")</f>
        <v/>
      </c>
      <c r="AY463">
        <f t="shared" si="2290"/>
        <v>0</v>
      </c>
      <c r="AZ463" s="70" t="str">
        <f t="shared" si="2296"/>
        <v/>
      </c>
      <c r="BB463" s="69">
        <f>IFERROR(IF(Q463="Language",VLOOKUP(R463,[1]Cultures!$B$4:$N$218,MATCH(Culture,[1]Cultures!$B$3:$N$3,0),FALSE),VLOOKUP(Q463,[1]Cultures!$B$4:$O$212,MATCH(Culture,[1]Cultures!$B$3:$O$3,0),FALSE)),"- -")</f>
        <v>0</v>
      </c>
      <c r="BD463">
        <f t="shared" ca="1" si="2297"/>
        <v>0</v>
      </c>
      <c r="BE463" t="str">
        <f t="shared" si="2305"/>
        <v/>
      </c>
      <c r="BI463" s="7">
        <f>IFERROR(IF(BH463=1,IF(BB463=1,1,IF(BB463=2,2,IF(BH463=2,IF(BB463=3,1,IF(BB463&gt;=4,2,IF(BH463=3,IF(BB463=5,1,IF(BB463&gt;=6,2,IF(BH463=4,IF(BB463=7,1,IF(BB463&gt;=8,2,IF(BH463=5,IF(BB463=9,1,IF(BB463&gt;=10,2,0)),0))),0))),0))),0))),0)+(IF(BC463="*",0,BB463)),"- -")</f>
        <v>0</v>
      </c>
      <c r="BK463" s="7"/>
      <c r="BL463" s="70">
        <f>IF(V463="- -","- -",SUM(BI463:BK463))</f>
        <v>0</v>
      </c>
      <c r="BN463" s="69">
        <f>IFERROR(VLOOKUP(V463,Charts!$BT$2:$BV$14,3,FALSE),"- -")</f>
        <v>0.46153846153846156</v>
      </c>
      <c r="BO463" s="85">
        <f t="shared" ca="1" si="2303"/>
        <v>1.3410577824788863</v>
      </c>
      <c r="BP463" s="70">
        <f t="shared" ca="1" si="2306"/>
        <v>284</v>
      </c>
    </row>
    <row r="464" spans="1:68" x14ac:dyDescent="0.25">
      <c r="A464" s="240" t="str">
        <f>IF('Character Sheet'!$B$4="Creature","N","Y")</f>
        <v>Y</v>
      </c>
      <c r="C464" s="75"/>
      <c r="D464" s="76"/>
      <c r="F464" s="75"/>
      <c r="G464" s="76"/>
      <c r="I464" s="75"/>
      <c r="J464" s="85"/>
      <c r="K464" s="85">
        <f t="shared" ca="1" si="2308"/>
        <v>7</v>
      </c>
      <c r="L464" s="85">
        <f t="shared" ca="1" si="2301"/>
        <v>7</v>
      </c>
      <c r="M464" s="70">
        <f t="shared" ca="1" si="2288"/>
        <v>18</v>
      </c>
      <c r="O464" s="222">
        <f t="shared" ca="1" si="2291"/>
        <v>382</v>
      </c>
      <c r="Q464" s="7" t="str">
        <f t="shared" si="2293"/>
        <v>Urban Design</v>
      </c>
      <c r="R464" s="9" t="s">
        <v>1595</v>
      </c>
      <c r="S464" s="9" t="s">
        <v>2073</v>
      </c>
      <c r="T464" s="61" t="str">
        <f>SUBSTITUTE(IFERROR(IFERROR(VLOOKUP(R464,'[1]Skill Statistics'!$A$3:$C$513,2,FALSE),VLOOKUP(Q464,'[1]Skill Statistics'!$A$3:$C$513,2,FALSE)),T463),"R*","ReSt")</f>
        <v>Me/Re</v>
      </c>
      <c r="U464" s="61" t="str">
        <f>IFERROR(IFERROR(VLOOKUP(R464,'[1]Skill Statistics'!$A$3:$C$513,3,FALSE),VLOOKUP(Q464,'[1]Skill Statistics'!$A$3:$C$513,3,FALSE)),U463)</f>
        <v>In</v>
      </c>
      <c r="V464" s="61" t="str">
        <f>IF(ISNUMBER(SEARCH("Category",R464)),"- -",IFERROR(IFERROR(VLOOKUP(Q464,[1]Professions!$A$4:$AM$288,MATCH(Profession,[1]Professions!$A$1:$AM$1,0),FALSE),VLOOKUP(Q464,Calculations!$B$91:$I$95,8,FALSE)),"- -"))</f>
        <v>5 / 7</v>
      </c>
      <c r="W464" s="60">
        <f t="shared" si="2292"/>
        <v>0</v>
      </c>
      <c r="X464" s="7">
        <f ca="1">IFERROR(VLOOKUP(R464,$BS$6:$NR$519,MATCH(ActualLevel,$BS$3:$NR$3,0),FALSE),"- -")</f>
        <v>0</v>
      </c>
      <c r="Y464" s="7">
        <f t="shared" ca="1" si="2307"/>
        <v>0</v>
      </c>
      <c r="Z464" s="7">
        <f ca="1">IFERROR(VLOOKUP(Y464,Charts!$BQ$2:$BR$52,2,FALSE),"- -")</f>
        <v>-25</v>
      </c>
      <c r="AA464" s="7">
        <f t="shared" ca="1" si="2294"/>
        <v>5</v>
      </c>
      <c r="AB464" s="7">
        <f t="shared" ca="1" si="2298"/>
        <v>0</v>
      </c>
      <c r="AC464" s="7"/>
      <c r="AD464" s="7"/>
      <c r="AE464" s="7"/>
      <c r="AF464" s="7"/>
      <c r="AG464" s="7"/>
      <c r="AH464" s="43"/>
      <c r="AI464" s="7"/>
      <c r="AJ464" s="7"/>
      <c r="AK464" s="7">
        <f t="shared" ca="1" si="2295"/>
        <v>-20</v>
      </c>
      <c r="AL464" s="7"/>
      <c r="AM464" s="69">
        <f>IFERROR(VLOOKUP(R464,'[1]Skill Statistics'!$A$3:$AN$513,MATCH(Profession,'[1]Skill Statistics'!$A$2:$AN$2,0),FALSE),0)</f>
        <v>0</v>
      </c>
      <c r="AN464" s="85">
        <f>IFERROR(VLOOKUP(Q464,'[1]Skill Statistics'!$A$3:$BK$513,MATCH(Archetype,'[1]Skill Statistics'!$A$2:$BK$2,0),FALSE),0)</f>
        <v>0</v>
      </c>
      <c r="AO464" s="85">
        <f>IFERROR(VLOOKUP(Q464,'[1]Skill Statistics'!$A$3:$BB$513,MATCH(Race,'[1]Skill Statistics'!$A$2:$BB$2,0),FALSE),0)</f>
        <v>0</v>
      </c>
      <c r="AP464" s="85">
        <f t="shared" ca="1" si="2302"/>
        <v>0.5</v>
      </c>
      <c r="AQ464" s="70"/>
      <c r="AS464" s="69">
        <f>IFERROR(VLOOKUP(Q464,'[1]Professional Skills'!$A$4:$AM$288,MATCH(Profession,'[1]Professional Skills'!$A$3:$AM$3,0),FALSE),"- -")</f>
        <v>0</v>
      </c>
      <c r="AU464" s="7">
        <f t="shared" si="2300"/>
        <v>0</v>
      </c>
      <c r="AV464" s="7">
        <f t="shared" ca="1" si="2299"/>
        <v>0</v>
      </c>
      <c r="AW464" t="str">
        <f t="shared" si="2304"/>
        <v/>
      </c>
      <c r="AX464" t="str">
        <f>IFERROR(_xlfn.RANK.EQ(AW464,$AW$5:$AW$568),"")</f>
        <v/>
      </c>
      <c r="AY464">
        <f t="shared" si="2290"/>
        <v>0</v>
      </c>
      <c r="AZ464" s="70" t="str">
        <f t="shared" si="2296"/>
        <v/>
      </c>
      <c r="BB464" s="69">
        <f>IFERROR(IF(Q464="Language",VLOOKUP(R464,[1]Cultures!$B$4:$N$218,MATCH(Culture,[1]Cultures!$B$3:$N$3,0),FALSE),VLOOKUP(Q464,[1]Cultures!$B$4:$O$212,MATCH(Culture,[1]Cultures!$B$3:$O$3,0),FALSE)),"- -")</f>
        <v>0</v>
      </c>
      <c r="BD464">
        <f t="shared" ca="1" si="2297"/>
        <v>0</v>
      </c>
      <c r="BE464" t="str">
        <f t="shared" si="2305"/>
        <v/>
      </c>
      <c r="BI464" s="7">
        <f>IFERROR(IF(BH464=1,IF(BB464=1,1,IF(BB464=2,2,IF(BH464=2,IF(BB464=3,1,IF(BB464&gt;=4,2,IF(BH464=3,IF(BB464=5,1,IF(BB464&gt;=6,2,IF(BH464=4,IF(BB464=7,1,IF(BB464&gt;=8,2,IF(BH464=5,IF(BB464=9,1,IF(BB464&gt;=10,2,0)),0))),0))),0))),0))),0)+(IF(BC464="*",0,BB464)),"- -")</f>
        <v>0</v>
      </c>
      <c r="BK464" s="7"/>
      <c r="BL464" s="70">
        <f>IF(V464="- -","- -",SUM(BI464:BK464))</f>
        <v>0</v>
      </c>
      <c r="BN464" s="69">
        <f>IFERROR(VLOOKUP(V464,Charts!$BT$2:$BV$14,3,FALSE),"- -")</f>
        <v>0.46153846153846156</v>
      </c>
      <c r="BO464" s="85">
        <f t="shared" ca="1" si="2303"/>
        <v>0.97625073663150252</v>
      </c>
      <c r="BP464" s="70">
        <f t="shared" ca="1" si="2306"/>
        <v>382</v>
      </c>
    </row>
    <row r="465" spans="1:68" x14ac:dyDescent="0.25">
      <c r="A465" s="240" t="str">
        <f>IF('Character Sheet'!$B$4="Creature","N","Y")</f>
        <v>Y</v>
      </c>
      <c r="C465" s="75"/>
      <c r="D465" s="76"/>
      <c r="F465" s="75"/>
      <c r="G465" s="76"/>
      <c r="I465" s="75"/>
      <c r="J465" s="85"/>
      <c r="K465" s="85">
        <f t="shared" ca="1" si="2308"/>
        <v>7</v>
      </c>
      <c r="L465" s="85">
        <f t="shared" ca="1" si="2301"/>
        <v>7</v>
      </c>
      <c r="M465" s="70">
        <f t="shared" ca="1" si="2288"/>
        <v>18</v>
      </c>
      <c r="O465" s="222">
        <f t="shared" ca="1" si="2291"/>
        <v>254</v>
      </c>
      <c r="Q465" s="7" t="str">
        <f t="shared" si="2293"/>
        <v>Weather Watching</v>
      </c>
      <c r="R465" s="9" t="s">
        <v>1596</v>
      </c>
      <c r="S465" s="9" t="s">
        <v>2074</v>
      </c>
      <c r="T465" s="61" t="str">
        <f>SUBSTITUTE(IFERROR(IFERROR(VLOOKUP(R465,'[1]Skill Statistics'!$A$3:$C$513,2,FALSE),VLOOKUP(Q465,'[1]Skill Statistics'!$A$3:$C$513,2,FALSE)),T464),"R*","ReSt")</f>
        <v>Me/Re</v>
      </c>
      <c r="U465" s="61" t="str">
        <f>IFERROR(IFERROR(VLOOKUP(R465,'[1]Skill Statistics'!$A$3:$C$513,3,FALSE),VLOOKUP(Q465,'[1]Skill Statistics'!$A$3:$C$513,3,FALSE)),U464)</f>
        <v>In</v>
      </c>
      <c r="V465" s="61" t="str">
        <f>IF(ISNUMBER(SEARCH("Category",R465)),"- -",IFERROR(IFERROR(VLOOKUP(Q465,[1]Professions!$A$4:$AM$288,MATCH(Profession,[1]Professions!$A$1:$AM$1,0),FALSE),VLOOKUP(Q465,Calculations!$B$91:$I$95,8,FALSE)),"- -"))</f>
        <v>5 / 7</v>
      </c>
      <c r="W465" s="60">
        <f t="shared" si="2292"/>
        <v>0</v>
      </c>
      <c r="X465" s="7">
        <f ca="1">IFERROR(VLOOKUP(R465,$BS$6:$NR$519,MATCH(ActualLevel,$BS$3:$NR$3,0),FALSE),"- -")</f>
        <v>0</v>
      </c>
      <c r="Y465" s="7">
        <f t="shared" ca="1" si="2307"/>
        <v>0</v>
      </c>
      <c r="Z465" s="7">
        <f ca="1">IFERROR(VLOOKUP(Y465,Charts!$BQ$2:$BR$52,2,FALSE),"- -")</f>
        <v>-25</v>
      </c>
      <c r="AA465" s="7">
        <f t="shared" ca="1" si="2294"/>
        <v>5</v>
      </c>
      <c r="AB465" s="7">
        <f t="shared" ca="1" si="2298"/>
        <v>0</v>
      </c>
      <c r="AC465" s="7"/>
      <c r="AD465" s="7"/>
      <c r="AE465" s="7"/>
      <c r="AF465" s="7"/>
      <c r="AG465" s="7"/>
      <c r="AH465" s="43"/>
      <c r="AI465" s="7"/>
      <c r="AJ465" s="7"/>
      <c r="AK465" s="7">
        <f t="shared" ca="1" si="2295"/>
        <v>-20</v>
      </c>
      <c r="AL465" s="7"/>
      <c r="AM465" s="69">
        <f>IFERROR(VLOOKUP(R465,'[1]Skill Statistics'!$A$3:$AN$513,MATCH(Profession,'[1]Skill Statistics'!$A$2:$AN$2,0),FALSE),0)</f>
        <v>0</v>
      </c>
      <c r="AN465" s="85">
        <f>IFERROR(VLOOKUP(Q465,'[1]Skill Statistics'!$A$3:$BK$513,MATCH(Archetype,'[1]Skill Statistics'!$A$2:$BK$2,0),FALSE),0)</f>
        <v>0</v>
      </c>
      <c r="AO465" s="85">
        <f>IFERROR(VLOOKUP(Q465,'[1]Skill Statistics'!$A$3:$BB$513,MATCH(Race,'[1]Skill Statistics'!$A$2:$BB$2,0),FALSE),0)</f>
        <v>0</v>
      </c>
      <c r="AP465" s="85">
        <f t="shared" ca="1" si="2302"/>
        <v>0.5</v>
      </c>
      <c r="AQ465" s="70"/>
      <c r="AS465" s="69">
        <f>IFERROR(VLOOKUP(Q465,'[1]Professional Skills'!$A$4:$AM$288,MATCH(Profession,'[1]Professional Skills'!$A$3:$AM$3,0),FALSE),"- -")</f>
        <v>0</v>
      </c>
      <c r="AU465" s="7">
        <f t="shared" si="2300"/>
        <v>0</v>
      </c>
      <c r="AV465" s="7">
        <f t="shared" ca="1" si="2299"/>
        <v>0</v>
      </c>
      <c r="AW465" t="str">
        <f t="shared" si="2304"/>
        <v/>
      </c>
      <c r="AX465" t="str">
        <f>IFERROR(_xlfn.RANK.EQ(AW465,$AW$5:$AW$568),"")</f>
        <v/>
      </c>
      <c r="AY465">
        <f t="shared" si="2290"/>
        <v>0</v>
      </c>
      <c r="AZ465" s="70" t="str">
        <f t="shared" si="2296"/>
        <v/>
      </c>
      <c r="BB465" s="69">
        <f>IFERROR(IF(Q465="Language",VLOOKUP(R465,[1]Cultures!$B$4:$N$218,MATCH(Culture,[1]Cultures!$B$3:$N$3,0),FALSE),VLOOKUP(Q465,[1]Cultures!$B$4:$O$212,MATCH(Culture,[1]Cultures!$B$3:$O$3,0),FALSE)),"- -")</f>
        <v>0</v>
      </c>
      <c r="BD465">
        <f t="shared" ca="1" si="2297"/>
        <v>0</v>
      </c>
      <c r="BE465" t="str">
        <f t="shared" si="2305"/>
        <v/>
      </c>
      <c r="BI465" s="7">
        <f>IFERROR(IF(BH465=1,IF(BB465=1,1,IF(BB465=2,2,IF(BH465=2,IF(BB465=3,1,IF(BB465&gt;=4,2,IF(BH465=3,IF(BB465=5,1,IF(BB465&gt;=6,2,IF(BH465=4,IF(BB465=7,1,IF(BB465&gt;=8,2,IF(BH465=5,IF(BB465=9,1,IF(BB465&gt;=10,2,0)),0))),0))),0))),0))),0)+(IF(BC465="*",0,BB465)),"- -")</f>
        <v>0</v>
      </c>
      <c r="BK465" s="7"/>
      <c r="BL465" s="70">
        <f>IF(V465="- -","- -",SUM(BI465:BK465))</f>
        <v>0</v>
      </c>
      <c r="BN465" s="69">
        <f>IFERROR(VLOOKUP(V465,Charts!$BT$2:$BV$14,3,FALSE),"- -")</f>
        <v>0.46153846153846156</v>
      </c>
      <c r="BO465" s="85">
        <f t="shared" ca="1" si="2303"/>
        <v>1.4654826189537382</v>
      </c>
      <c r="BP465" s="70">
        <f t="shared" ca="1" si="2306"/>
        <v>254</v>
      </c>
    </row>
    <row r="466" spans="1:68" x14ac:dyDescent="0.25">
      <c r="A466" s="240" t="str">
        <f>IF('Character Sheet'!$B$4="Creature","N","Y")</f>
        <v>Y</v>
      </c>
      <c r="C466" s="75"/>
      <c r="D466" s="76"/>
      <c r="F466" s="75"/>
      <c r="G466" s="76"/>
      <c r="I466" s="75"/>
      <c r="J466" s="85"/>
      <c r="K466" s="85">
        <f t="shared" ca="1" si="2308"/>
        <v>7</v>
      </c>
      <c r="L466" s="85">
        <f t="shared" ca="1" si="2301"/>
        <v>7</v>
      </c>
      <c r="M466" s="70">
        <f t="shared" ca="1" si="2288"/>
        <v>18</v>
      </c>
      <c r="O466" s="222">
        <f t="shared" ca="1" si="2291"/>
        <v>384</v>
      </c>
      <c r="Q466" s="7" t="str">
        <f t="shared" si="2293"/>
        <v>Zoology</v>
      </c>
      <c r="R466" s="9" t="s">
        <v>1597</v>
      </c>
      <c r="S466" s="9" t="s">
        <v>1873</v>
      </c>
      <c r="T466" s="61" t="str">
        <f>SUBSTITUTE(IFERROR(IFERROR(VLOOKUP(R466,'[1]Skill Statistics'!$A$3:$C$513,2,FALSE),VLOOKUP(Q466,'[1]Skill Statistics'!$A$3:$C$513,2,FALSE)),T465),"R*","ReSt")</f>
        <v>Me/Re</v>
      </c>
      <c r="U466" s="61" t="str">
        <f>IFERROR(IFERROR(VLOOKUP(R466,'[1]Skill Statistics'!$A$3:$C$513,3,FALSE),VLOOKUP(Q466,'[1]Skill Statistics'!$A$3:$C$513,3,FALSE)),U465)</f>
        <v>In</v>
      </c>
      <c r="V466" s="61" t="str">
        <f>IF(ISNUMBER(SEARCH("Category",R466)),"- -",IFERROR(IFERROR(VLOOKUP(Q466,[1]Professions!$A$4:$AM$288,MATCH(Profession,[1]Professions!$A$1:$AM$1,0),FALSE),VLOOKUP(Q466,Calculations!$B$91:$I$95,8,FALSE)),"- -"))</f>
        <v>5 / 7</v>
      </c>
      <c r="W466" s="60">
        <f t="shared" si="2292"/>
        <v>0</v>
      </c>
      <c r="X466" s="7">
        <f ca="1">IFERROR(VLOOKUP(R466,$BS$6:$NR$519,MATCH(ActualLevel,$BS$3:$NR$3,0),FALSE),"- -")</f>
        <v>0</v>
      </c>
      <c r="Y466" s="7">
        <f t="shared" ca="1" si="2307"/>
        <v>0</v>
      </c>
      <c r="Z466" s="7">
        <f ca="1">IFERROR(VLOOKUP(Y466,Charts!$BQ$2:$BR$52,2,FALSE),"- -")</f>
        <v>-25</v>
      </c>
      <c r="AA466" s="7">
        <f t="shared" ca="1" si="2294"/>
        <v>5</v>
      </c>
      <c r="AB466" s="7">
        <f t="shared" ca="1" si="2298"/>
        <v>0</v>
      </c>
      <c r="AC466" s="7"/>
      <c r="AD466" s="7"/>
      <c r="AE466" s="7"/>
      <c r="AF466" s="7"/>
      <c r="AG466" s="7"/>
      <c r="AH466" s="43"/>
      <c r="AI466" s="7"/>
      <c r="AJ466" s="7"/>
      <c r="AK466" s="7">
        <f t="shared" ca="1" si="2295"/>
        <v>-20</v>
      </c>
      <c r="AL466" s="7"/>
      <c r="AM466" s="69">
        <f>IFERROR(VLOOKUP(R466,'[1]Skill Statistics'!$A$3:$AN$513,MATCH(Profession,'[1]Skill Statistics'!$A$2:$AN$2,0),FALSE),0)</f>
        <v>0</v>
      </c>
      <c r="AN466" s="85">
        <f>IFERROR(VLOOKUP(Q466,'[1]Skill Statistics'!$A$3:$BK$513,MATCH(Archetype,'[1]Skill Statistics'!$A$2:$BK$2,0),FALSE),0)</f>
        <v>0</v>
      </c>
      <c r="AO466" s="85">
        <f>IFERROR(VLOOKUP(Q466,'[1]Skill Statistics'!$A$3:$BB$513,MATCH(Race,'[1]Skill Statistics'!$A$2:$BB$2,0),FALSE),0)</f>
        <v>0</v>
      </c>
      <c r="AP466" s="85">
        <f t="shared" ca="1" si="2302"/>
        <v>0.5</v>
      </c>
      <c r="AQ466" s="70"/>
      <c r="AS466" s="69">
        <f>IFERROR(VLOOKUP(Q466,'[1]Professional Skills'!$A$4:$AM$288,MATCH(Profession,'[1]Professional Skills'!$A$3:$AM$3,0),FALSE),"- -")</f>
        <v>0</v>
      </c>
      <c r="AU466" s="7">
        <f t="shared" si="2300"/>
        <v>0</v>
      </c>
      <c r="AV466" s="7">
        <f t="shared" ca="1" si="2299"/>
        <v>0</v>
      </c>
      <c r="AW466" t="str">
        <f t="shared" si="2304"/>
        <v/>
      </c>
      <c r="AX466" t="str">
        <f>IFERROR(_xlfn.RANK.EQ(AW466,$AW$5:$AW$568),"")</f>
        <v/>
      </c>
      <c r="AY466">
        <f t="shared" si="2290"/>
        <v>0</v>
      </c>
      <c r="AZ466" s="70" t="str">
        <f t="shared" si="2296"/>
        <v/>
      </c>
      <c r="BB466" s="69">
        <f>IFERROR(IF(Q466="Language",VLOOKUP(R466,[1]Cultures!$B$4:$N$218,MATCH(Culture,[1]Cultures!$B$3:$N$3,0),FALSE),VLOOKUP(Q466,[1]Cultures!$B$4:$O$212,MATCH(Culture,[1]Cultures!$B$3:$O$3,0),FALSE)),"- -")</f>
        <v>0</v>
      </c>
      <c r="BD466">
        <f t="shared" ca="1" si="2297"/>
        <v>0</v>
      </c>
      <c r="BE466" t="str">
        <f t="shared" si="2305"/>
        <v/>
      </c>
      <c r="BI466" s="7">
        <f>IFERROR(IF(BH466=1,IF(BB466=1,1,IF(BB466=2,2,IF(BH466=2,IF(BB466=3,1,IF(BB466&gt;=4,2,IF(BH466=3,IF(BB466=5,1,IF(BB466&gt;=6,2,IF(BH466=4,IF(BB466=7,1,IF(BB466&gt;=8,2,IF(BH466=5,IF(BB466=9,1,IF(BB466&gt;=10,2,0)),0))),0))),0))),0))),0)+(IF(BC466="*",0,BB466)),"- -")</f>
        <v>0</v>
      </c>
      <c r="BK466" s="7"/>
      <c r="BL466" s="70">
        <f>IF(V466="- -","- -",SUM(BI466:BK466))</f>
        <v>0</v>
      </c>
      <c r="BN466" s="69">
        <f>IFERROR(VLOOKUP(V466,Charts!$BT$2:$BV$14,3,FALSE),"- -")</f>
        <v>0.46153846153846156</v>
      </c>
      <c r="BO466" s="85">
        <f t="shared" ca="1" si="2303"/>
        <v>0.96961003956870861</v>
      </c>
      <c r="BP466" s="70">
        <f t="shared" ca="1" si="2306"/>
        <v>384</v>
      </c>
    </row>
    <row r="467" spans="1:68" x14ac:dyDescent="0.25">
      <c r="A467" s="240" t="str">
        <f>IF('Character Sheet'!$B$4="Creature","N","Y")</f>
        <v>Y</v>
      </c>
      <c r="C467" s="75"/>
      <c r="D467" s="76"/>
      <c r="F467" s="75"/>
      <c r="G467" s="76"/>
      <c r="I467" s="75"/>
      <c r="J467" s="85"/>
      <c r="K467" s="85">
        <f t="shared" ca="1" si="2308"/>
        <v>7</v>
      </c>
      <c r="L467" s="85">
        <f t="shared" ca="1" si="2301"/>
        <v>7</v>
      </c>
      <c r="M467" s="70">
        <f t="shared" ca="1" si="2288"/>
        <v>18</v>
      </c>
      <c r="O467" s="222" t="str">
        <f t="shared" ca="1" si="2291"/>
        <v>- -</v>
      </c>
      <c r="Q467" s="7" t="s">
        <v>1760</v>
      </c>
      <c r="R467" s="9" t="s">
        <v>1314</v>
      </c>
      <c r="S467" s="9"/>
      <c r="T467" s="61" t="str">
        <f>SUBSTITUTE(IFERROR(IFERROR(VLOOKUP(R467,'[1]Skill Statistics'!$A$3:$C$513,2,FALSE),VLOOKUP(Q467,'[1]Skill Statistics'!$A$3:$C$513,2,FALSE)),T466),"R*","ReSt")</f>
        <v>- -</v>
      </c>
      <c r="U467" s="61" t="str">
        <f>IFERROR(IFERROR(VLOOKUP(R467,'[1]Skill Statistics'!$A$3:$C$513,3,FALSE),VLOOKUP(Q467,'[1]Skill Statistics'!$A$3:$C$513,3,FALSE)),U466)</f>
        <v>- -</v>
      </c>
      <c r="V467" s="61" t="str">
        <f>IF(ISNUMBER(SEARCH("Category",R467)),"- -",IFERROR(IFERROR(VLOOKUP(Q467,[1]Professions!$A$4:$AM$288,MATCH(Profession,[1]Professions!$A$1:$AM$1,0),FALSE),VLOOKUP(Q467,Calculations!$B$91:$I$95,8,FALSE)),"- -"))</f>
        <v>- -</v>
      </c>
      <c r="W467" s="60" t="str">
        <f t="shared" si="2292"/>
        <v>- -</v>
      </c>
      <c r="X467" s="7" t="str">
        <f ca="1">IFERROR(VLOOKUP(R467,$BS$6:$NR$519,MATCH(ActualLevel,$BS$3:$NR$3,0),FALSE),"- -")</f>
        <v>- -</v>
      </c>
      <c r="Y467" s="7" t="str">
        <f t="shared" si="2307"/>
        <v>- -</v>
      </c>
      <c r="Z467" s="7" t="str">
        <f>IFERROR(VLOOKUP(Y467,Charts!$BQ$2:$BR$52,2,FALSE),"- -")</f>
        <v>- -</v>
      </c>
      <c r="AA467" s="7" t="str">
        <f t="shared" ca="1" si="2294"/>
        <v>- -</v>
      </c>
      <c r="AB467" s="7" t="str">
        <f t="shared" si="2298"/>
        <v>- -</v>
      </c>
      <c r="AC467" s="7"/>
      <c r="AD467" s="7"/>
      <c r="AE467" s="7"/>
      <c r="AF467" s="7"/>
      <c r="AG467" s="7"/>
      <c r="AH467" s="43"/>
      <c r="AI467" s="7"/>
      <c r="AJ467" s="7"/>
      <c r="AK467" s="7">
        <f t="shared" ca="1" si="2295"/>
        <v>0</v>
      </c>
      <c r="AL467" s="7"/>
      <c r="AM467" s="69">
        <f>IFERROR(VLOOKUP(R467,'[1]Skill Statistics'!$A$3:$AN$513,MATCH(Profession,'[1]Skill Statistics'!$A$2:$AN$2,0),FALSE),0)</f>
        <v>0</v>
      </c>
      <c r="AN467" s="85">
        <f>IFERROR(VLOOKUP(Q467,'[1]Skill Statistics'!$A$3:$BK$513,MATCH(Archetype,'[1]Skill Statistics'!$A$2:$BK$2,0),FALSE),0)</f>
        <v>0</v>
      </c>
      <c r="AO467" s="85">
        <f>IFERROR(VLOOKUP(Q467,'[1]Skill Statistics'!$A$3:$BB$513,MATCH(Race,'[1]Skill Statistics'!$A$2:$BB$2,0),FALSE),0)</f>
        <v>0</v>
      </c>
      <c r="AP467" s="85">
        <f t="shared" ca="1" si="2302"/>
        <v>0</v>
      </c>
      <c r="AQ467" s="70"/>
      <c r="AS467" s="69">
        <f>IFERROR(VLOOKUP(Q467,'[1]Professional Skills'!$A$4:$AM$288,MATCH(Profession,'[1]Professional Skills'!$A$3:$AM$3,0),FALSE),"- -")</f>
        <v>0</v>
      </c>
      <c r="AU467" s="7">
        <f t="shared" si="2300"/>
        <v>0</v>
      </c>
      <c r="AV467" s="7">
        <f t="shared" ca="1" si="2299"/>
        <v>0</v>
      </c>
      <c r="AW467" t="str">
        <f t="shared" si="2304"/>
        <v/>
      </c>
      <c r="AX467" t="str">
        <f>IFERROR(_xlfn.RANK.EQ(AW467,$AW$5:$AW$568),"")</f>
        <v/>
      </c>
      <c r="AY467">
        <f t="shared" si="2290"/>
        <v>0</v>
      </c>
      <c r="AZ467" s="70" t="str">
        <f t="shared" si="2296"/>
        <v/>
      </c>
      <c r="BB467" s="69">
        <f>IFERROR(IF(Q467="Language",VLOOKUP(R467,[1]Cultures!$B$4:$N$218,MATCH(Culture,[1]Cultures!$B$3:$N$3,0),FALSE),VLOOKUP(Q467,[1]Cultures!$B$4:$O$212,MATCH(Culture,[1]Cultures!$B$3:$O$3,0),FALSE)),"- -")</f>
        <v>0</v>
      </c>
      <c r="BD467">
        <f t="shared" ca="1" si="2297"/>
        <v>0</v>
      </c>
      <c r="BE467" t="str">
        <f t="shared" si="2305"/>
        <v/>
      </c>
      <c r="BI467" s="7">
        <f>IFERROR(IF(BH467=1,IF(BB467=1,1,IF(BB467=2,2,IF(BH467=2,IF(BB467=3,1,IF(BB467&gt;=4,2,IF(BH467=3,IF(BB467=5,1,IF(BB467&gt;=6,2,IF(BH467=4,IF(BB467=7,1,IF(BB467&gt;=8,2,IF(BH467=5,IF(BB467=9,1,IF(BB467&gt;=10,2,0)),0))),0))),0))),0))),0)+(IF(BC467="*",0,BB467)),"- -")</f>
        <v>0</v>
      </c>
      <c r="BK467" s="7"/>
      <c r="BL467" s="70" t="str">
        <f>IF(V467="- -","- -",SUM(BI467:BK467))</f>
        <v>- -</v>
      </c>
      <c r="BN467" s="69" t="str">
        <f>IFERROR(VLOOKUP(V467,Charts!$BT$2:$BV$14,3,FALSE),"- -")</f>
        <v>- -</v>
      </c>
      <c r="BO467" s="85" t="str">
        <f t="shared" ca="1" si="2303"/>
        <v>- -</v>
      </c>
      <c r="BP467" s="70" t="str">
        <f t="shared" ca="1" si="2306"/>
        <v>- -</v>
      </c>
    </row>
    <row r="468" spans="1:68" x14ac:dyDescent="0.25">
      <c r="A468" s="240" t="str">
        <f>IF('Character Sheet'!$B$4="Creature","N","Y")</f>
        <v>Y</v>
      </c>
      <c r="C468" s="75"/>
      <c r="D468" s="76"/>
      <c r="F468" s="75"/>
      <c r="G468" s="76"/>
      <c r="I468" s="75"/>
      <c r="J468" s="85" t="s">
        <v>2151</v>
      </c>
      <c r="K468" s="85">
        <f t="shared" ca="1" si="2308"/>
        <v>7</v>
      </c>
      <c r="L468" s="85">
        <f t="shared" ca="1" si="2301"/>
        <v>7</v>
      </c>
      <c r="M468" s="70">
        <f t="shared" ca="1" si="2288"/>
        <v>19</v>
      </c>
      <c r="O468" s="222">
        <f t="shared" ca="1" si="2291"/>
        <v>52</v>
      </c>
      <c r="Q468" s="7" t="s">
        <v>1760</v>
      </c>
      <c r="R468" s="9" t="s">
        <v>1598</v>
      </c>
      <c r="S468" s="9" t="s">
        <v>2075</v>
      </c>
      <c r="T468" s="61" t="str">
        <f>SUBSTITUTE(IFERROR(IFERROR(VLOOKUP(R468,'[1]Skill Statistics'!$A$3:$C$513,2,FALSE),VLOOKUP(Q468,'[1]Skill Statistics'!$A$3:$C$513,2,FALSE)),T467),"R*","ReSt")</f>
        <v>Me/Re</v>
      </c>
      <c r="U468" s="61" t="str">
        <f>IFERROR(IFERROR(VLOOKUP(R468,'[1]Skill Statistics'!$A$3:$C$513,3,FALSE),VLOOKUP(Q468,'[1]Skill Statistics'!$A$3:$C$513,3,FALSE)),U467)</f>
        <v>In</v>
      </c>
      <c r="V468" s="61" t="str">
        <f>IF(ISNUMBER(SEARCH("Category",R468)),"- -",IFERROR(IFERROR(VLOOKUP(Q468,[1]Professions!$A$4:$AM$288,MATCH(Profession,[1]Professions!$A$1:$AM$1,0),FALSE),VLOOKUP(Q468,Calculations!$B$91:$I$95,8,FALSE)),"- -"))</f>
        <v>5 / 7</v>
      </c>
      <c r="W468" s="60">
        <f t="shared" ca="1" si="2292"/>
        <v>0</v>
      </c>
      <c r="X468" s="7">
        <f ca="1">IFERROR(VLOOKUP(R468,$BS$6:$NR$519,MATCH(ActualLevel,$BS$3:$NR$3,0),FALSE),"- -")</f>
        <v>0</v>
      </c>
      <c r="Y468" s="7">
        <f t="shared" ca="1" si="2307"/>
        <v>0</v>
      </c>
      <c r="Z468" s="7">
        <f ca="1">IFERROR(VLOOKUP(Y468,Charts!$BQ$2:$BR$52,2,FALSE),"- -")</f>
        <v>-25</v>
      </c>
      <c r="AA468" s="7">
        <f t="shared" ca="1" si="2294"/>
        <v>5</v>
      </c>
      <c r="AB468" s="7">
        <f t="shared" ca="1" si="2298"/>
        <v>0</v>
      </c>
      <c r="AC468" s="7"/>
      <c r="AD468" s="7"/>
      <c r="AE468" s="7"/>
      <c r="AF468" s="7"/>
      <c r="AG468" s="7"/>
      <c r="AH468" s="43"/>
      <c r="AI468" s="7"/>
      <c r="AJ468" s="7"/>
      <c r="AK468" s="7">
        <f t="shared" ca="1" si="2295"/>
        <v>-20</v>
      </c>
      <c r="AL468" s="7"/>
      <c r="AM468" s="69">
        <f>IFERROR(VLOOKUP(R468,'[1]Skill Statistics'!$A$3:$AN$513,MATCH(Profession,'[1]Skill Statistics'!$A$2:$AN$2,0),FALSE),0)</f>
        <v>0</v>
      </c>
      <c r="AN468" s="85">
        <f>IFERROR(VLOOKUP(Q468,'[1]Skill Statistics'!$A$3:$BK$513,MATCH(Archetype,'[1]Skill Statistics'!$A$2:$BK$2,0),FALSE),0)</f>
        <v>0</v>
      </c>
      <c r="AO468" s="85">
        <f>IFERROR(VLOOKUP(Q468,'[1]Skill Statistics'!$A$3:$BB$513,MATCH(Race,'[1]Skill Statistics'!$A$2:$BB$2,0),FALSE),0)</f>
        <v>0</v>
      </c>
      <c r="AP468" s="85">
        <f t="shared" ca="1" si="2302"/>
        <v>0.5</v>
      </c>
      <c r="AQ468" s="70">
        <v>1</v>
      </c>
      <c r="AS468" s="69">
        <f>IFERROR(VLOOKUP(Q468,'[1]Professional Skills'!$A$4:$AM$288,MATCH(Profession,'[1]Professional Skills'!$A$3:$AM$3,0),FALSE),"- -")</f>
        <v>0</v>
      </c>
      <c r="AT468" t="s">
        <v>1812</v>
      </c>
      <c r="AU468" s="7" t="str">
        <f t="shared" si="2300"/>
        <v/>
      </c>
      <c r="AV468" s="7">
        <f t="shared" ca="1" si="2299"/>
        <v>0</v>
      </c>
      <c r="AW468" t="str">
        <f t="shared" si="2304"/>
        <v/>
      </c>
      <c r="AX468" t="str">
        <f>IFERROR(_xlfn.RANK.EQ(AW468,$AW$5:$AW$568),"")</f>
        <v/>
      </c>
      <c r="AY468">
        <f t="shared" si="2290"/>
        <v>0</v>
      </c>
      <c r="AZ468" s="70" t="str">
        <f t="shared" si="2296"/>
        <v/>
      </c>
      <c r="BB468" s="69">
        <f>IFERROR(IF(Q468="Language",VLOOKUP(R468,[1]Cultures!$B$4:$N$218,MATCH(Culture,[1]Cultures!$B$3:$N$3,0),FALSE),VLOOKUP(Q468,[1]Cultures!$B$4:$O$212,MATCH(Culture,[1]Cultures!$B$3:$O$3,0),FALSE)),"- -")</f>
        <v>0</v>
      </c>
      <c r="BC468" t="s">
        <v>1812</v>
      </c>
      <c r="BD468">
        <f t="shared" ca="1" si="2297"/>
        <v>1.5335508376281504E-2</v>
      </c>
      <c r="BE468">
        <f t="shared" ca="1" si="2305"/>
        <v>1.5153355083762814</v>
      </c>
      <c r="BH468">
        <f ca="1">_xlfn.RANK.EQ(BE468,$BE$468:$BE$469)</f>
        <v>1</v>
      </c>
      <c r="BI468" s="7">
        <f ca="1">IFERROR(IF(BH468=1,IF(BB468=1,1,IF(BB468=2,2,IF(BH468=2,IF(BB468=3,1,IF(BB468&gt;=4,2,IF(BH468=3,IF(BB468=5,1,IF(BB468&gt;=6,2,IF(BH468=4,IF(BB468=7,1,IF(BB468&gt;=8,2,IF(BH468=5,IF(BB468=9,1,IF(BB468&gt;=10,2,0)),0))),0))),0))),0))),0)+(IF(BC468="*",0,BB468)),"- -")</f>
        <v>0</v>
      </c>
      <c r="BK468" s="7"/>
      <c r="BL468" s="70">
        <f ca="1">IF(V468="- -","- -",SUM(BI468:BK468))</f>
        <v>0</v>
      </c>
      <c r="BN468" s="69">
        <f>IFERROR(VLOOKUP(V468,Charts!$BT$2:$BV$14,3,FALSE),"- -")</f>
        <v>0.46153846153846156</v>
      </c>
      <c r="BO468" s="85">
        <f t="shared" ca="1" si="2303"/>
        <v>2.5274018098651552</v>
      </c>
      <c r="BP468" s="70">
        <f t="shared" ca="1" si="2306"/>
        <v>52</v>
      </c>
    </row>
    <row r="469" spans="1:68" x14ac:dyDescent="0.25">
      <c r="A469" s="240" t="str">
        <f>IF('Character Sheet'!$B$4="Creature","N","Y")</f>
        <v>Y</v>
      </c>
      <c r="C469" s="75"/>
      <c r="D469" s="76"/>
      <c r="F469" s="75"/>
      <c r="G469" s="76"/>
      <c r="I469" s="75"/>
      <c r="J469" s="85"/>
      <c r="K469" s="85">
        <f t="shared" ca="1" si="2308"/>
        <v>7</v>
      </c>
      <c r="L469" s="85">
        <f t="shared" ca="1" si="2301"/>
        <v>7</v>
      </c>
      <c r="M469" s="70">
        <f t="shared" ca="1" si="2288"/>
        <v>19</v>
      </c>
      <c r="O469" s="222">
        <f t="shared" ca="1" si="2291"/>
        <v>62</v>
      </c>
      <c r="Q469" s="7" t="s">
        <v>1760</v>
      </c>
      <c r="R469" s="9" t="s">
        <v>1599</v>
      </c>
      <c r="S469" s="9" t="s">
        <v>2076</v>
      </c>
      <c r="T469" s="61" t="str">
        <f>SUBSTITUTE(IFERROR(IFERROR(VLOOKUP(R469,'[1]Skill Statistics'!$A$3:$C$513,2,FALSE),VLOOKUP(Q469,'[1]Skill Statistics'!$A$3:$C$513,2,FALSE)),T468),"R*","ReSt")</f>
        <v>Me/Re</v>
      </c>
      <c r="U469" s="61" t="str">
        <f>IFERROR(IFERROR(VLOOKUP(R469,'[1]Skill Statistics'!$A$3:$C$513,3,FALSE),VLOOKUP(Q469,'[1]Skill Statistics'!$A$3:$C$513,3,FALSE)),U468)</f>
        <v>In</v>
      </c>
      <c r="V469" s="61" t="str">
        <f>IF(ISNUMBER(SEARCH("Category",R469)),"- -",IFERROR(IFERROR(VLOOKUP(Q469,[1]Professions!$A$4:$AM$288,MATCH(Profession,[1]Professions!$A$1:$AM$1,0),FALSE),VLOOKUP(Q469,Calculations!$B$91:$I$95,8,FALSE)),"- -"))</f>
        <v>5 / 7</v>
      </c>
      <c r="W469" s="60">
        <f t="shared" ca="1" si="2292"/>
        <v>0</v>
      </c>
      <c r="X469" s="7">
        <f ca="1">IFERROR(VLOOKUP(R469,$BS$6:$NR$519,MATCH(ActualLevel,$BS$3:$NR$3,0),FALSE),"- -")</f>
        <v>0</v>
      </c>
      <c r="Y469" s="7">
        <f t="shared" ca="1" si="2307"/>
        <v>0</v>
      </c>
      <c r="Z469" s="7">
        <f ca="1">IFERROR(VLOOKUP(Y469,Charts!$BQ$2:$BR$52,2,FALSE),"- -")</f>
        <v>-25</v>
      </c>
      <c r="AA469" s="7">
        <f t="shared" ca="1" si="2294"/>
        <v>5</v>
      </c>
      <c r="AB469" s="7">
        <f t="shared" ca="1" si="2298"/>
        <v>0</v>
      </c>
      <c r="AC469" s="7"/>
      <c r="AD469" s="7"/>
      <c r="AE469" s="7"/>
      <c r="AF469" s="7"/>
      <c r="AG469" s="7"/>
      <c r="AH469" s="43"/>
      <c r="AI469" s="7"/>
      <c r="AJ469" s="7"/>
      <c r="AK469" s="7">
        <f t="shared" ca="1" si="2295"/>
        <v>-20</v>
      </c>
      <c r="AL469" s="7"/>
      <c r="AM469" s="69">
        <f>IFERROR(VLOOKUP(R469,'[1]Skill Statistics'!$A$3:$AN$513,MATCH(Profession,'[1]Skill Statistics'!$A$2:$AN$2,0),FALSE),0)</f>
        <v>0</v>
      </c>
      <c r="AN469" s="85">
        <f>IFERROR(VLOOKUP(Q469,'[1]Skill Statistics'!$A$3:$BK$513,MATCH(Archetype,'[1]Skill Statistics'!$A$2:$BK$2,0),FALSE),0)</f>
        <v>0</v>
      </c>
      <c r="AO469" s="85">
        <f>IFERROR(VLOOKUP(Q469,'[1]Skill Statistics'!$A$3:$BB$513,MATCH(Race,'[1]Skill Statistics'!$A$2:$BB$2,0),FALSE),0)</f>
        <v>0</v>
      </c>
      <c r="AP469" s="85">
        <f t="shared" ca="1" si="2302"/>
        <v>0.5</v>
      </c>
      <c r="AQ469" s="70"/>
      <c r="AS469" s="69">
        <f>IFERROR(VLOOKUP(Q469,'[1]Professional Skills'!$A$4:$AM$288,MATCH(Profession,'[1]Professional Skills'!$A$3:$AM$3,0),FALSE),"- -")</f>
        <v>0</v>
      </c>
      <c r="AT469" t="s">
        <v>1812</v>
      </c>
      <c r="AU469" s="7" t="str">
        <f t="shared" si="2300"/>
        <v/>
      </c>
      <c r="AV469" s="7">
        <f t="shared" ca="1" si="2299"/>
        <v>0</v>
      </c>
      <c r="AW469" t="str">
        <f t="shared" si="2304"/>
        <v/>
      </c>
      <c r="AX469" t="str">
        <f>IFERROR(_xlfn.RANK.EQ(AW469,$AW$5:$AW$568),"")</f>
        <v/>
      </c>
      <c r="AY469">
        <f t="shared" si="2290"/>
        <v>0</v>
      </c>
      <c r="AZ469" s="70" t="str">
        <f t="shared" si="2296"/>
        <v/>
      </c>
      <c r="BB469" s="69">
        <f>IFERROR(IF(Q469="Language",VLOOKUP(R469,[1]Cultures!$B$4:$N$218,MATCH(Culture,[1]Cultures!$B$3:$N$3,0),FALSE),VLOOKUP(Q469,[1]Cultures!$B$4:$O$212,MATCH(Culture,[1]Cultures!$B$3:$O$3,0),FALSE)),"- -")</f>
        <v>0</v>
      </c>
      <c r="BC469" t="s">
        <v>1812</v>
      </c>
      <c r="BD469">
        <f t="shared" ca="1" si="2297"/>
        <v>0.54135979988145599</v>
      </c>
      <c r="BE469">
        <f t="shared" ca="1" si="2305"/>
        <v>1.0413597998814561</v>
      </c>
      <c r="BH469">
        <f ca="1">_xlfn.RANK.EQ(BE469,$BE$468:$BE$469)</f>
        <v>2</v>
      </c>
      <c r="BI469" s="7">
        <f ca="1">IFERROR(IF(BH469=1,IF(BB469=1,1,IF(BB469=2,2,IF(BH469=2,IF(BB469=3,1,IF(BB469&gt;=4,2,IF(BH469=3,IF(BB469=5,1,IF(BB469&gt;=6,2,IF(BH469=4,IF(BB469=7,1,IF(BB469&gt;=8,2,IF(BH469=5,IF(BB469=9,1,IF(BB469&gt;=10,2,0)),0))),0))),0))),0))),0)+(IF(BC469="*",0,BB469)),"- -")</f>
        <v>0</v>
      </c>
      <c r="BK469" s="7"/>
      <c r="BL469" s="70">
        <f ca="1">IF(V469="- -","- -",SUM(BI469:BK469))</f>
        <v>0</v>
      </c>
      <c r="BN469" s="69">
        <f>IFERROR(VLOOKUP(V469,Charts!$BT$2:$BV$14,3,FALSE),"- -")</f>
        <v>0.46153846153846156</v>
      </c>
      <c r="BO469" s="85">
        <f t="shared" ca="1" si="2303"/>
        <v>2.4125925320770616</v>
      </c>
      <c r="BP469" s="70">
        <f t="shared" ca="1" si="2306"/>
        <v>62</v>
      </c>
    </row>
    <row r="470" spans="1:68" x14ac:dyDescent="0.25">
      <c r="A470" s="240" t="str">
        <f>IF('Character Sheet'!$B$4="Creature","N","Y")</f>
        <v>Y</v>
      </c>
      <c r="C470" s="75"/>
      <c r="D470" s="76"/>
      <c r="F470" s="75"/>
      <c r="G470" s="76"/>
      <c r="I470" s="75"/>
      <c r="J470" s="85"/>
      <c r="K470" s="85">
        <f t="shared" ca="1" si="2308"/>
        <v>7</v>
      </c>
      <c r="L470" s="85">
        <f t="shared" ca="1" si="2301"/>
        <v>7</v>
      </c>
      <c r="M470" s="70">
        <f t="shared" ca="1" si="2288"/>
        <v>19</v>
      </c>
      <c r="O470" s="222" t="str">
        <f t="shared" ca="1" si="2291"/>
        <v>- -</v>
      </c>
      <c r="Q470" s="7" t="s">
        <v>1761</v>
      </c>
      <c r="R470" s="9" t="s">
        <v>1315</v>
      </c>
      <c r="S470" s="9"/>
      <c r="T470" s="61" t="str">
        <f>SUBSTITUTE(IFERROR(IFERROR(VLOOKUP(R470,'[1]Skill Statistics'!$A$3:$C$513,2,FALSE),VLOOKUP(Q470,'[1]Skill Statistics'!$A$3:$C$513,2,FALSE)),T469),"R*","ReSt")</f>
        <v>- -</v>
      </c>
      <c r="U470" s="61" t="str">
        <f>IFERROR(IFERROR(VLOOKUP(R470,'[1]Skill Statistics'!$A$3:$C$513,3,FALSE),VLOOKUP(Q470,'[1]Skill Statistics'!$A$3:$C$513,3,FALSE)),U469)</f>
        <v>- -</v>
      </c>
      <c r="V470" s="61" t="str">
        <f>IF(ISNUMBER(SEARCH("Category",R470)),"- -",IFERROR(IFERROR(VLOOKUP(Q470,[1]Professions!$A$4:$AM$288,MATCH(Profession,[1]Professions!$A$1:$AM$1,0),FALSE),VLOOKUP(Q470,Calculations!$B$91:$I$95,8,FALSE)),"- -"))</f>
        <v>- -</v>
      </c>
      <c r="W470" s="60" t="str">
        <f t="shared" si="2292"/>
        <v>- -</v>
      </c>
      <c r="X470" s="7" t="str">
        <f ca="1">IFERROR(VLOOKUP(R470,$BS$6:$NR$519,MATCH(ActualLevel,$BS$3:$NR$3,0),FALSE),"- -")</f>
        <v>- -</v>
      </c>
      <c r="Y470" s="7" t="str">
        <f t="shared" si="2307"/>
        <v>- -</v>
      </c>
      <c r="Z470" s="7" t="str">
        <f>IFERROR(VLOOKUP(Y470,Charts!$BQ$2:$BR$52,2,FALSE),"- -")</f>
        <v>- -</v>
      </c>
      <c r="AA470" s="7" t="str">
        <f t="shared" ca="1" si="2294"/>
        <v>- -</v>
      </c>
      <c r="AB470" s="7" t="str">
        <f t="shared" si="2298"/>
        <v>- -</v>
      </c>
      <c r="AC470" s="7"/>
      <c r="AD470" s="7"/>
      <c r="AE470" s="7"/>
      <c r="AF470" s="7"/>
      <c r="AG470" s="7"/>
      <c r="AH470" s="43"/>
      <c r="AI470" s="7"/>
      <c r="AJ470" s="7"/>
      <c r="AK470" s="7">
        <f t="shared" ca="1" si="2295"/>
        <v>0</v>
      </c>
      <c r="AL470" s="7"/>
      <c r="AM470" s="69">
        <f>IFERROR(VLOOKUP(R470,'[1]Skill Statistics'!$A$3:$AN$513,MATCH(Profession,'[1]Skill Statistics'!$A$2:$AN$2,0),FALSE),0)</f>
        <v>0</v>
      </c>
      <c r="AN470" s="85">
        <f>IFERROR(VLOOKUP(Q470,'[1]Skill Statistics'!$A$3:$BK$513,MATCH(Archetype,'[1]Skill Statistics'!$A$2:$BK$2,0),FALSE),0)</f>
        <v>0</v>
      </c>
      <c r="AO470" s="85">
        <f>IFERROR(VLOOKUP(Q470,'[1]Skill Statistics'!$A$3:$BB$513,MATCH(Race,'[1]Skill Statistics'!$A$2:$BB$2,0),FALSE),0)</f>
        <v>0</v>
      </c>
      <c r="AP470" s="85">
        <f t="shared" ca="1" si="2302"/>
        <v>0</v>
      </c>
      <c r="AQ470" s="70"/>
      <c r="AS470" s="69" t="str">
        <f>IFERROR(VLOOKUP(Q470,'[1]Professional Skills'!$A$4:$AM$288,MATCH(Profession,'[1]Professional Skills'!$A$3:$AM$3,0),FALSE),"- -")</f>
        <v>x</v>
      </c>
      <c r="AU470" s="7" t="str">
        <f t="shared" si="2300"/>
        <v>x</v>
      </c>
      <c r="AV470" s="7">
        <f t="shared" ca="1" si="2299"/>
        <v>0.47475805685590955</v>
      </c>
      <c r="AW470">
        <f t="shared" ca="1" si="2304"/>
        <v>0.47475805685590955</v>
      </c>
      <c r="AX470">
        <f ca="1">IFERROR(_xlfn.RANK.EQ(AW470,$AW$5:$AW$568),"")</f>
        <v>10</v>
      </c>
      <c r="AY470">
        <f t="shared" ca="1" si="2290"/>
        <v>0.47475805685590955</v>
      </c>
      <c r="AZ470" s="70" t="str">
        <f t="shared" ca="1" si="2296"/>
        <v>x</v>
      </c>
      <c r="BB470" s="69">
        <f>IFERROR(IF(Q470="Language",VLOOKUP(R470,[1]Cultures!$B$4:$N$218,MATCH(Culture,[1]Cultures!$B$3:$N$3,0),FALSE),VLOOKUP(Q470,[1]Cultures!$B$4:$O$212,MATCH(Culture,[1]Cultures!$B$3:$O$3,0),FALSE)),"- -")</f>
        <v>0</v>
      </c>
      <c r="BD470">
        <f t="shared" ca="1" si="2297"/>
        <v>0</v>
      </c>
      <c r="BE470" t="str">
        <f t="shared" si="2305"/>
        <v/>
      </c>
      <c r="BI470" s="7">
        <f>IFERROR(IF(BH470=1,IF(BB470=1,1,IF(BB470=2,2,IF(BH470=2,IF(BB470=3,1,IF(BB470&gt;=4,2,IF(BH470=3,IF(BB470=5,1,IF(BB470&gt;=6,2,IF(BH470=4,IF(BB470=7,1,IF(BB470&gt;=8,2,IF(BH470=5,IF(BB470=9,1,IF(BB470&gt;=10,2,0)),0))),0))),0))),0))),0)+(IF(BC470="*",0,BB470)),"- -")</f>
        <v>0</v>
      </c>
      <c r="BK470" s="7"/>
      <c r="BL470" s="70" t="str">
        <f>IF(V470="- -","- -",SUM(BI470:BK470))</f>
        <v>- -</v>
      </c>
      <c r="BN470" s="69" t="str">
        <f>IFERROR(VLOOKUP(V470,Charts!$BT$2:$BV$14,3,FALSE),"- -")</f>
        <v>- -</v>
      </c>
      <c r="BO470" s="85" t="str">
        <f t="shared" ca="1" si="2303"/>
        <v>- -</v>
      </c>
      <c r="BP470" s="70" t="str">
        <f t="shared" ca="1" si="2306"/>
        <v>- -</v>
      </c>
    </row>
    <row r="471" spans="1:68" x14ac:dyDescent="0.25">
      <c r="A471" s="240" t="str">
        <f>IF('Character Sheet'!$B$4="Creature","N","Y")</f>
        <v>Y</v>
      </c>
      <c r="C471" s="75"/>
      <c r="D471" s="76"/>
      <c r="F471" s="75"/>
      <c r="G471" s="76"/>
      <c r="I471" s="75"/>
      <c r="J471" s="85"/>
      <c r="K471" s="85">
        <f t="shared" ca="1" si="2308"/>
        <v>7</v>
      </c>
      <c r="L471" s="85">
        <f t="shared" ca="1" si="2301"/>
        <v>7</v>
      </c>
      <c r="M471" s="70">
        <f t="shared" ca="1" si="2288"/>
        <v>19</v>
      </c>
      <c r="O471" s="222">
        <f t="shared" ca="1" si="2291"/>
        <v>110</v>
      </c>
      <c r="Q471" s="7" t="s">
        <v>1761</v>
      </c>
      <c r="R471" s="9" t="s">
        <v>1600</v>
      </c>
      <c r="S471" s="9" t="s">
        <v>2077</v>
      </c>
      <c r="T471" s="61" t="str">
        <f>SUBSTITUTE(IFERROR(IFERROR(VLOOKUP(R471,'[1]Skill Statistics'!$A$3:$C$513,2,FALSE),VLOOKUP(Q471,'[1]Skill Statistics'!$A$3:$C$513,2,FALSE)),T470),"R*","ReSt")</f>
        <v>Me/Re</v>
      </c>
      <c r="U471" s="61" t="str">
        <f>IFERROR(IFERROR(VLOOKUP(R471,'[1]Skill Statistics'!$A$3:$C$513,3,FALSE),VLOOKUP(Q471,'[1]Skill Statistics'!$A$3:$C$513,3,FALSE)),U470)</f>
        <v>In</v>
      </c>
      <c r="V471" s="61" t="str">
        <f>IF(ISNUMBER(SEARCH("Category",R471)),"- -",IFERROR(IFERROR(VLOOKUP(Q471,[1]Professions!$A$4:$AM$288,MATCH(Profession,[1]Professions!$A$1:$AM$1,0),FALSE),VLOOKUP(Q471,Calculations!$B$91:$I$95,8,FALSE)),"- -"))</f>
        <v>5 / 7</v>
      </c>
      <c r="W471" s="60">
        <f t="shared" ca="1" si="2292"/>
        <v>0</v>
      </c>
      <c r="X471" s="7">
        <f ca="1">IFERROR(VLOOKUP(R471,$BS$6:$NR$519,MATCH(ActualLevel,$BS$3:$NR$3,0),FALSE),"- -")</f>
        <v>0</v>
      </c>
      <c r="Y471" s="7">
        <f t="shared" ca="1" si="2307"/>
        <v>0</v>
      </c>
      <c r="Z471" s="7">
        <f ca="1">IFERROR(VLOOKUP(Y471,Charts!$BQ$2:$BR$52,2,FALSE),"- -")</f>
        <v>-25</v>
      </c>
      <c r="AA471" s="7">
        <f t="shared" ca="1" si="2294"/>
        <v>5</v>
      </c>
      <c r="AB471" s="7">
        <f t="shared" ca="1" si="2298"/>
        <v>0</v>
      </c>
      <c r="AC471" s="7"/>
      <c r="AD471" s="7"/>
      <c r="AE471" s="7"/>
      <c r="AF471" s="7"/>
      <c r="AG471" s="7"/>
      <c r="AH471" s="43"/>
      <c r="AI471" s="7"/>
      <c r="AJ471" s="7"/>
      <c r="AK471" s="7">
        <f t="shared" ca="1" si="2295"/>
        <v>-20</v>
      </c>
      <c r="AL471" s="7"/>
      <c r="AM471" s="69">
        <f>IFERROR(VLOOKUP(R471,'[1]Skill Statistics'!$A$3:$AN$513,MATCH(Profession,'[1]Skill Statistics'!$A$2:$AN$2,0),FALSE),0)</f>
        <v>0</v>
      </c>
      <c r="AN471" s="85">
        <f>IFERROR(VLOOKUP(Q471,'[1]Skill Statistics'!$A$3:$BK$513,MATCH(Archetype,'[1]Skill Statistics'!$A$2:$BK$2,0),FALSE),0)</f>
        <v>0</v>
      </c>
      <c r="AO471" s="85">
        <f>IFERROR(VLOOKUP(Q471,'[1]Skill Statistics'!$A$3:$BB$513,MATCH(Race,'[1]Skill Statistics'!$A$2:$BB$2,0),FALSE),0)</f>
        <v>0</v>
      </c>
      <c r="AP471" s="85">
        <f t="shared" ca="1" si="2302"/>
        <v>0.5</v>
      </c>
      <c r="AQ471" s="70"/>
      <c r="AS471" s="69" t="str">
        <f>IFERROR(VLOOKUP(Q471,'[1]Professional Skills'!$A$4:$AM$288,MATCH(Profession,'[1]Professional Skills'!$A$3:$AM$3,0),FALSE),"- -")</f>
        <v>x</v>
      </c>
      <c r="AT471" t="s">
        <v>1812</v>
      </c>
      <c r="AU471" s="7" t="str">
        <f t="shared" si="2300"/>
        <v/>
      </c>
      <c r="AV471" s="7">
        <f t="shared" ca="1" si="2299"/>
        <v>0</v>
      </c>
      <c r="AW471" t="str">
        <f t="shared" si="2304"/>
        <v/>
      </c>
      <c r="AX471" t="str">
        <f>IFERROR(_xlfn.RANK.EQ(AW471,$AW$5:$AW$568),"")</f>
        <v/>
      </c>
      <c r="AY471">
        <f t="shared" ca="1" si="2290"/>
        <v>0.47475805685590955</v>
      </c>
      <c r="AZ471" s="70" t="str">
        <f t="shared" ca="1" si="2296"/>
        <v>x</v>
      </c>
      <c r="BB471" s="69">
        <f>IFERROR(IF(Q471="Language",VLOOKUP(R471,[1]Cultures!$B$4:$N$218,MATCH(Culture,[1]Cultures!$B$3:$N$3,0),FALSE),VLOOKUP(Q471,[1]Cultures!$B$4:$O$212,MATCH(Culture,[1]Cultures!$B$3:$O$3,0),FALSE)),"- -")</f>
        <v>0</v>
      </c>
      <c r="BC471" t="s">
        <v>1812</v>
      </c>
      <c r="BD471">
        <f t="shared" ca="1" si="2297"/>
        <v>7.0401965575642045E-2</v>
      </c>
      <c r="BE471">
        <f t="shared" ca="1" si="2305"/>
        <v>0.57040196557564204</v>
      </c>
      <c r="BH471">
        <f ca="1">_xlfn.RANK.EQ(BE471,$BE$471:$BE$473)</f>
        <v>3</v>
      </c>
      <c r="BI471" s="7">
        <f ca="1">IFERROR(IF(BH471=1,IF(BB471=1,1,IF(BB471=2,2,IF(BH471=2,IF(BB471=3,1,IF(BB471&gt;=4,2,IF(BH471=3,IF(BB471=5,1,IF(BB471&gt;=6,2,IF(BH471=4,IF(BB471=7,1,IF(BB471&gt;=8,2,IF(BH471=5,IF(BB471=9,1,IF(BB471&gt;=10,2,0)),0))),0))),0))),0))),0)+(IF(BC471="*",0,BB471)),"- -")</f>
        <v>0</v>
      </c>
      <c r="BK471" s="7"/>
      <c r="BL471" s="70">
        <f ca="1">IF(V471="- -","- -",SUM(BI471:BK471))</f>
        <v>0</v>
      </c>
      <c r="BN471" s="69">
        <f>IFERROR(VLOOKUP(V471,Charts!$BT$2:$BV$14,3,FALSE),"- -")</f>
        <v>0.46153846153846156</v>
      </c>
      <c r="BO471" s="85">
        <f t="shared" ca="1" si="2303"/>
        <v>1.9672495613711529</v>
      </c>
      <c r="BP471" s="70">
        <f t="shared" ca="1" si="2306"/>
        <v>110</v>
      </c>
    </row>
    <row r="472" spans="1:68" x14ac:dyDescent="0.25">
      <c r="A472" s="240" t="str">
        <f>IF('Character Sheet'!$B$4="Creature","N","Y")</f>
        <v>Y</v>
      </c>
      <c r="C472" s="75"/>
      <c r="D472" s="76"/>
      <c r="F472" s="75"/>
      <c r="G472" s="76"/>
      <c r="I472" s="75"/>
      <c r="J472" s="85"/>
      <c r="K472" s="85">
        <f t="shared" ca="1" si="2308"/>
        <v>8</v>
      </c>
      <c r="L472" s="85">
        <f t="shared" ca="1" si="2301"/>
        <v>7</v>
      </c>
      <c r="M472" s="70">
        <f t="shared" ca="1" si="2288"/>
        <v>19</v>
      </c>
      <c r="O472" s="222">
        <f t="shared" ca="1" si="2291"/>
        <v>13</v>
      </c>
      <c r="Q472" s="7" t="s">
        <v>1761</v>
      </c>
      <c r="R472" s="9" t="s">
        <v>1601</v>
      </c>
      <c r="S472" s="9" t="s">
        <v>2079</v>
      </c>
      <c r="T472" s="61" t="str">
        <f>SUBSTITUTE(IFERROR(IFERROR(VLOOKUP(R472,'[1]Skill Statistics'!$A$3:$C$513,2,FALSE),VLOOKUP(Q472,'[1]Skill Statistics'!$A$3:$C$513,2,FALSE)),T471),"R*","ReSt")</f>
        <v>Me/Re</v>
      </c>
      <c r="U472" s="61" t="str">
        <f>IFERROR(IFERROR(VLOOKUP(R472,'[1]Skill Statistics'!$A$3:$C$513,3,FALSE),VLOOKUP(Q472,'[1]Skill Statistics'!$A$3:$C$513,3,FALSE)),U471)</f>
        <v>In</v>
      </c>
      <c r="V472" s="61" t="str">
        <f>IF(ISNUMBER(SEARCH("Category",R472)),"- -",IFERROR(IFERROR(VLOOKUP(Q472,[1]Professions!$A$4:$AM$288,MATCH(Profession,[1]Professions!$A$1:$AM$1,0),FALSE),VLOOKUP(Q472,Calculations!$B$91:$I$95,8,FALSE)),"- -"))</f>
        <v>5 / 7</v>
      </c>
      <c r="W472" s="60">
        <f t="shared" ca="1" si="2292"/>
        <v>0</v>
      </c>
      <c r="X472" s="7">
        <f ca="1">IFERROR(VLOOKUP(R472,$BS$6:$NR$519,MATCH(ActualLevel,$BS$3:$NR$3,0),FALSE),"- -")</f>
        <v>6</v>
      </c>
      <c r="Y472" s="7">
        <f t="shared" ca="1" si="2307"/>
        <v>6</v>
      </c>
      <c r="Z472" s="7">
        <f ca="1">IFERROR(VLOOKUP(Y472,Charts!$BQ$2:$BR$52,2,FALSE),"- -")</f>
        <v>30</v>
      </c>
      <c r="AA472" s="7">
        <f t="shared" ca="1" si="2294"/>
        <v>5</v>
      </c>
      <c r="AB472" s="7">
        <f t="shared" ca="1" si="2298"/>
        <v>6</v>
      </c>
      <c r="AC472" s="7"/>
      <c r="AD472" s="7"/>
      <c r="AE472" s="7"/>
      <c r="AF472" s="7"/>
      <c r="AG472" s="7"/>
      <c r="AH472" s="43"/>
      <c r="AI472" s="7"/>
      <c r="AJ472" s="7"/>
      <c r="AK472" s="7">
        <f t="shared" ca="1" si="2295"/>
        <v>41</v>
      </c>
      <c r="AL472" s="7"/>
      <c r="AM472" s="69">
        <f>IFERROR(VLOOKUP(R472,'[1]Skill Statistics'!$A$3:$AN$513,MATCH(Profession,'[1]Skill Statistics'!$A$2:$AN$2,0),FALSE),0)</f>
        <v>1</v>
      </c>
      <c r="AN472" s="85">
        <f>IFERROR(VLOOKUP(Q472,'[1]Skill Statistics'!$A$3:$BK$513,MATCH(Archetype,'[1]Skill Statistics'!$A$2:$BK$2,0),FALSE),0)</f>
        <v>0</v>
      </c>
      <c r="AO472" s="85">
        <f>IFERROR(VLOOKUP(Q472,'[1]Skill Statistics'!$A$3:$BB$513,MATCH(Race,'[1]Skill Statistics'!$A$2:$BB$2,0),FALSE),0)</f>
        <v>0</v>
      </c>
      <c r="AP472" s="85">
        <f t="shared" ca="1" si="2302"/>
        <v>0.5</v>
      </c>
      <c r="AQ472" s="70"/>
      <c r="AS472" s="69" t="str">
        <f>IFERROR(VLOOKUP(Q472,'[1]Professional Skills'!$A$4:$AM$288,MATCH(Profession,'[1]Professional Skills'!$A$3:$AM$3,0),FALSE),"- -")</f>
        <v>x</v>
      </c>
      <c r="AT472" t="s">
        <v>1812</v>
      </c>
      <c r="AU472" s="7" t="str">
        <f t="shared" si="2300"/>
        <v/>
      </c>
      <c r="AV472" s="7">
        <f t="shared" ca="1" si="2299"/>
        <v>0</v>
      </c>
      <c r="AW472" t="str">
        <f t="shared" si="2304"/>
        <v/>
      </c>
      <c r="AX472" t="str">
        <f>IFERROR(_xlfn.RANK.EQ(AW472,$AW$5:$AW$568),"")</f>
        <v/>
      </c>
      <c r="AY472">
        <f t="shared" ca="1" si="2290"/>
        <v>0.47475805685590955</v>
      </c>
      <c r="AZ472" s="70" t="str">
        <f t="shared" ca="1" si="2296"/>
        <v>x</v>
      </c>
      <c r="BB472" s="69">
        <f>IFERROR(IF(Q472="Language",VLOOKUP(R472,[1]Cultures!$B$4:$N$218,MATCH(Culture,[1]Cultures!$B$3:$N$3,0),FALSE),VLOOKUP(Q472,[1]Cultures!$B$4:$O$212,MATCH(Culture,[1]Cultures!$B$3:$O$3,0),FALSE)),"- -")</f>
        <v>0</v>
      </c>
      <c r="BC472" t="s">
        <v>1812</v>
      </c>
      <c r="BD472">
        <f t="shared" ca="1" si="2297"/>
        <v>0.29918628780830359</v>
      </c>
      <c r="BE472">
        <f t="shared" ca="1" si="2305"/>
        <v>1.7991862878083036</v>
      </c>
      <c r="BH472">
        <f ca="1">_xlfn.RANK.EQ(BE472,$BE$471:$BE$473)</f>
        <v>1</v>
      </c>
      <c r="BI472" s="7">
        <f ca="1">IFERROR(IF(BH472=1,IF(BB472=1,1,IF(BB472=2,2,IF(BH472=2,IF(BB472=3,1,IF(BB472&gt;=4,2,IF(BH472=3,IF(BB472=5,1,IF(BB472&gt;=6,2,IF(BH472=4,IF(BB472=7,1,IF(BB472&gt;=8,2,IF(BH472=5,IF(BB472=9,1,IF(BB472&gt;=10,2,0)),0))),0))),0))),0))),0)+(IF(BC472="*",0,BB472)),"- -")</f>
        <v>0</v>
      </c>
      <c r="BK472" s="7"/>
      <c r="BL472" s="70">
        <f ca="1">IF(V472="- -","- -",SUM(BI472:BK472))</f>
        <v>0</v>
      </c>
      <c r="BN472" s="69">
        <f>IFERROR(VLOOKUP(V472,Charts!$BT$2:$BV$14,3,FALSE),"- -")</f>
        <v>0.46153846153846156</v>
      </c>
      <c r="BO472" s="85">
        <f t="shared" ca="1" si="2303"/>
        <v>3.6927456065351874</v>
      </c>
      <c r="BP472" s="70">
        <f t="shared" ca="1" si="2306"/>
        <v>13</v>
      </c>
    </row>
    <row r="473" spans="1:68" x14ac:dyDescent="0.25">
      <c r="A473" s="240" t="str">
        <f>IF('Character Sheet'!$B$4="Creature","N","Y")</f>
        <v>Y</v>
      </c>
      <c r="C473" s="75"/>
      <c r="D473" s="76"/>
      <c r="F473" s="75"/>
      <c r="G473" s="76"/>
      <c r="I473" s="75"/>
      <c r="J473" s="85"/>
      <c r="K473" s="85">
        <f t="shared" ca="1" si="2308"/>
        <v>8</v>
      </c>
      <c r="L473" s="85">
        <f t="shared" ca="1" si="2301"/>
        <v>7</v>
      </c>
      <c r="M473" s="70">
        <f t="shared" ref="M473:M536" ca="1" si="2309">IF(Y473="- -",M472,IF(I473="*",M472,IF(K473&gt;K472,M472,IF(L473&gt;L472,M472,IF(J473="Y",M472+1,IF(J473="N",M472,IF(Y473=0,M472,M472+1)))))))</f>
        <v>19</v>
      </c>
      <c r="O473" s="222">
        <f t="shared" ca="1" si="2291"/>
        <v>61</v>
      </c>
      <c r="Q473" s="7" t="s">
        <v>1761</v>
      </c>
      <c r="R473" s="9" t="s">
        <v>1602</v>
      </c>
      <c r="S473" s="9" t="s">
        <v>2078</v>
      </c>
      <c r="T473" s="61" t="str">
        <f>SUBSTITUTE(IFERROR(IFERROR(VLOOKUP(R473,'[1]Skill Statistics'!$A$3:$C$513,2,FALSE),VLOOKUP(Q473,'[1]Skill Statistics'!$A$3:$C$513,2,FALSE)),T472),"R*","ReSt")</f>
        <v>Me/Re</v>
      </c>
      <c r="U473" s="61" t="str">
        <f>IFERROR(IFERROR(VLOOKUP(R473,'[1]Skill Statistics'!$A$3:$C$513,3,FALSE),VLOOKUP(Q473,'[1]Skill Statistics'!$A$3:$C$513,3,FALSE)),U472)</f>
        <v>In</v>
      </c>
      <c r="V473" s="61" t="str">
        <f>IF(ISNUMBER(SEARCH("Category",R473)),"- -",IFERROR(IFERROR(VLOOKUP(Q473,[1]Professions!$A$4:$AM$288,MATCH(Profession,[1]Professions!$A$1:$AM$1,0),FALSE),VLOOKUP(Q473,Calculations!$B$91:$I$95,8,FALSE)),"- -"))</f>
        <v>5 / 7</v>
      </c>
      <c r="W473" s="60">
        <f t="shared" ca="1" si="2292"/>
        <v>0</v>
      </c>
      <c r="X473" s="7">
        <f ca="1">IFERROR(VLOOKUP(R473,$BS$6:$NR$519,MATCH(ActualLevel,$BS$3:$NR$3,0),FALSE),"- -")</f>
        <v>0</v>
      </c>
      <c r="Y473" s="7">
        <f t="shared" ca="1" si="2307"/>
        <v>0</v>
      </c>
      <c r="Z473" s="7">
        <f ca="1">IFERROR(VLOOKUP(Y473,Charts!$BQ$2:$BR$52,2,FALSE),"- -")</f>
        <v>-25</v>
      </c>
      <c r="AA473" s="7">
        <f t="shared" ca="1" si="2294"/>
        <v>5</v>
      </c>
      <c r="AB473" s="7">
        <f t="shared" ca="1" si="2298"/>
        <v>0</v>
      </c>
      <c r="AC473" s="7"/>
      <c r="AD473" s="7"/>
      <c r="AE473" s="7"/>
      <c r="AF473" s="7"/>
      <c r="AG473" s="7"/>
      <c r="AH473" s="43"/>
      <c r="AI473" s="7"/>
      <c r="AJ473" s="7"/>
      <c r="AK473" s="7">
        <f t="shared" ca="1" si="2295"/>
        <v>-20</v>
      </c>
      <c r="AL473" s="7"/>
      <c r="AM473" s="69">
        <f>IFERROR(VLOOKUP(R473,'[1]Skill Statistics'!$A$3:$AN$513,MATCH(Profession,'[1]Skill Statistics'!$A$2:$AN$2,0),FALSE),0)</f>
        <v>0</v>
      </c>
      <c r="AN473" s="85">
        <f>IFERROR(VLOOKUP(Q473,'[1]Skill Statistics'!$A$3:$BK$513,MATCH(Archetype,'[1]Skill Statistics'!$A$2:$BK$2,0),FALSE),0)</f>
        <v>0</v>
      </c>
      <c r="AO473" s="85">
        <f>IFERROR(VLOOKUP(Q473,'[1]Skill Statistics'!$A$3:$BB$513,MATCH(Race,'[1]Skill Statistics'!$A$2:$BB$2,0),FALSE),0)</f>
        <v>0</v>
      </c>
      <c r="AP473" s="85">
        <f t="shared" ca="1" si="2302"/>
        <v>0.5</v>
      </c>
      <c r="AQ473" s="70"/>
      <c r="AS473" s="69" t="str">
        <f>IFERROR(VLOOKUP(Q473,'[1]Professional Skills'!$A$4:$AM$288,MATCH(Profession,'[1]Professional Skills'!$A$3:$AM$3,0),FALSE),"- -")</f>
        <v>x</v>
      </c>
      <c r="AT473" t="s">
        <v>1812</v>
      </c>
      <c r="AU473" s="7" t="str">
        <f t="shared" si="2300"/>
        <v/>
      </c>
      <c r="AV473" s="7">
        <f t="shared" ca="1" si="2299"/>
        <v>0</v>
      </c>
      <c r="AW473" t="str">
        <f t="shared" si="2304"/>
        <v/>
      </c>
      <c r="AX473" t="str">
        <f>IFERROR(_xlfn.RANK.EQ(AW473,$AW$5:$AW$568),"")</f>
        <v/>
      </c>
      <c r="AY473">
        <f t="shared" ca="1" si="2290"/>
        <v>0.47475805685590955</v>
      </c>
      <c r="AZ473" s="70" t="str">
        <f t="shared" ca="1" si="2296"/>
        <v>x</v>
      </c>
      <c r="BB473" s="69">
        <f>IFERROR(IF(Q473="Language",VLOOKUP(R473,[1]Cultures!$B$4:$N$218,MATCH(Culture,[1]Cultures!$B$3:$N$3,0),FALSE),VLOOKUP(Q473,[1]Cultures!$B$4:$O$212,MATCH(Culture,[1]Cultures!$B$3:$O$3,0),FALSE)),"- -")</f>
        <v>0</v>
      </c>
      <c r="BC473" t="s">
        <v>1812</v>
      </c>
      <c r="BD473">
        <f t="shared" ca="1" si="2297"/>
        <v>0.4259306412368481</v>
      </c>
      <c r="BE473">
        <f t="shared" ca="1" si="2305"/>
        <v>0.9259306412368481</v>
      </c>
      <c r="BH473">
        <f ca="1">_xlfn.RANK.EQ(BE473,$BE$471:$BE$473)</f>
        <v>2</v>
      </c>
      <c r="BI473" s="7">
        <f ca="1">IFERROR(IF(BH473=1,IF(BB473=1,1,IF(BB473=2,2,IF(BH473=2,IF(BB473=3,1,IF(BB473&gt;=4,2,IF(BH473=3,IF(BB473=5,1,IF(BB473&gt;=6,2,IF(BH473=4,IF(BB473=7,1,IF(BB473&gt;=8,2,IF(BH473=5,IF(BB473=9,1,IF(BB473&gt;=10,2,0)),0))),0))),0))),0))),0)+(IF(BC473="*",0,BB473)),"- -")</f>
        <v>0</v>
      </c>
      <c r="BK473" s="7"/>
      <c r="BL473" s="70">
        <f ca="1">IF(V473="- -","- -",SUM(BI473:BK473))</f>
        <v>0</v>
      </c>
      <c r="BN473" s="69">
        <f>IFERROR(VLOOKUP(V473,Charts!$BT$2:$BV$14,3,FALSE),"- -")</f>
        <v>0.46153846153846156</v>
      </c>
      <c r="BO473" s="85">
        <f t="shared" ca="1" si="2303"/>
        <v>2.4277920242796172</v>
      </c>
      <c r="BP473" s="70">
        <f t="shared" ca="1" si="2306"/>
        <v>61</v>
      </c>
    </row>
    <row r="474" spans="1:68" x14ac:dyDescent="0.25">
      <c r="A474" s="240" t="str">
        <f>IF('Character Sheet'!$B$4="Creature","N","Y")</f>
        <v>Y</v>
      </c>
      <c r="C474" s="75"/>
      <c r="D474" s="76"/>
      <c r="F474" s="75"/>
      <c r="G474" s="76"/>
      <c r="I474" s="75"/>
      <c r="J474" s="85"/>
      <c r="K474" s="85">
        <f t="shared" ca="1" si="2308"/>
        <v>8</v>
      </c>
      <c r="L474" s="85">
        <f t="shared" ca="1" si="2301"/>
        <v>7</v>
      </c>
      <c r="M474" s="70">
        <f t="shared" ca="1" si="2309"/>
        <v>19</v>
      </c>
      <c r="O474" s="222" t="str">
        <f t="shared" ca="1" si="2291"/>
        <v>- -</v>
      </c>
      <c r="Q474" s="7" t="str">
        <f t="shared" si="2293"/>
        <v/>
      </c>
      <c r="R474" s="9" t="s">
        <v>1316</v>
      </c>
      <c r="S474" s="9"/>
      <c r="T474" s="61" t="str">
        <f>SUBSTITUTE(IFERROR(IFERROR(VLOOKUP(R474,'[1]Skill Statistics'!$A$3:$C$513,2,FALSE),VLOOKUP(Q474,'[1]Skill Statistics'!$A$3:$C$513,2,FALSE)),T473),"R*","ReSt")</f>
        <v>- -</v>
      </c>
      <c r="U474" s="61" t="str">
        <f>IFERROR(IFERROR(VLOOKUP(R474,'[1]Skill Statistics'!$A$3:$C$513,3,FALSE),VLOOKUP(Q474,'[1]Skill Statistics'!$A$3:$C$513,3,FALSE)),U473)</f>
        <v>- -</v>
      </c>
      <c r="V474" s="61" t="str">
        <f>IF(ISNUMBER(SEARCH("Category",R474)),"- -",IFERROR(IFERROR(VLOOKUP(Q474,[1]Professions!$A$4:$AM$288,MATCH(Profession,[1]Professions!$A$1:$AM$1,0),FALSE),VLOOKUP(Q474,Calculations!$B$91:$I$95,8,FALSE)),"- -"))</f>
        <v>- -</v>
      </c>
      <c r="W474" s="60" t="str">
        <f t="shared" si="2292"/>
        <v>- -</v>
      </c>
      <c r="X474" s="7" t="str">
        <f ca="1">IFERROR(VLOOKUP(R474,$BS$6:$NR$519,MATCH(ActualLevel,$BS$3:$NR$3,0),FALSE),"- -")</f>
        <v>- -</v>
      </c>
      <c r="Y474" s="7" t="str">
        <f t="shared" si="2307"/>
        <v>- -</v>
      </c>
      <c r="Z474" s="7" t="str">
        <f>IFERROR(VLOOKUP(Y474,Charts!$BQ$2:$BR$52,2,FALSE),"- -")</f>
        <v>- -</v>
      </c>
      <c r="AA474" s="7" t="str">
        <f t="shared" ca="1" si="2294"/>
        <v>- -</v>
      </c>
      <c r="AB474" s="7" t="str">
        <f t="shared" si="2298"/>
        <v>- -</v>
      </c>
      <c r="AC474" s="7"/>
      <c r="AD474" s="7"/>
      <c r="AE474" s="7"/>
      <c r="AF474" s="7"/>
      <c r="AG474" s="7"/>
      <c r="AH474" s="43"/>
      <c r="AI474" s="7"/>
      <c r="AJ474" s="7"/>
      <c r="AK474" s="7">
        <f t="shared" ca="1" si="2295"/>
        <v>0</v>
      </c>
      <c r="AL474" s="7"/>
      <c r="AM474" s="69">
        <f>IFERROR(VLOOKUP(R474,'[1]Skill Statistics'!$A$3:$AN$513,MATCH(Profession,'[1]Skill Statistics'!$A$2:$AN$2,0),FALSE),0)</f>
        <v>0</v>
      </c>
      <c r="AN474" s="85">
        <f>IFERROR(VLOOKUP(Q474,'[1]Skill Statistics'!$A$3:$BK$513,MATCH(Archetype,'[1]Skill Statistics'!$A$2:$BK$2,0),FALSE),0)</f>
        <v>0</v>
      </c>
      <c r="AO474" s="85">
        <f>IFERROR(VLOOKUP(Q474,'[1]Skill Statistics'!$A$3:$BB$513,MATCH(Race,'[1]Skill Statistics'!$A$2:$BB$2,0),FALSE),0)</f>
        <v>0</v>
      </c>
      <c r="AP474" s="85">
        <f t="shared" ca="1" si="2302"/>
        <v>0</v>
      </c>
      <c r="AQ474" s="70"/>
      <c r="AS474" s="69" t="str">
        <f>IFERROR(VLOOKUP(Q474,'[1]Professional Skills'!$A$4:$AM$288,MATCH(Profession,'[1]Professional Skills'!$A$3:$AM$3,0),FALSE),"- -")</f>
        <v>- -</v>
      </c>
      <c r="AU474" s="7" t="str">
        <f t="shared" si="2300"/>
        <v>- -</v>
      </c>
      <c r="AV474" s="7">
        <f t="shared" ca="1" si="2299"/>
        <v>0</v>
      </c>
      <c r="AW474" t="str">
        <f t="shared" si="2304"/>
        <v/>
      </c>
      <c r="AX474" t="str">
        <f>IFERROR(_xlfn.RANK.EQ(AW474,$AW$5:$AW$568),"")</f>
        <v/>
      </c>
      <c r="AY474">
        <f t="shared" si="2290"/>
        <v>0</v>
      </c>
      <c r="AZ474" s="70" t="str">
        <f t="shared" si="2296"/>
        <v/>
      </c>
      <c r="BB474" s="69" t="str">
        <f>IFERROR(IF(Q474="Language",VLOOKUP(R474,[1]Cultures!$B$4:$N$218,MATCH(Culture,[1]Cultures!$B$3:$N$3,0),FALSE),VLOOKUP(Q474,[1]Cultures!$B$4:$O$212,MATCH(Culture,[1]Cultures!$B$3:$O$3,0),FALSE)),"- -")</f>
        <v>- -</v>
      </c>
      <c r="BD474">
        <f t="shared" ca="1" si="2297"/>
        <v>0</v>
      </c>
      <c r="BE474" t="str">
        <f t="shared" si="2305"/>
        <v/>
      </c>
      <c r="BI474" s="7" t="str">
        <f>IFERROR(IF(BH474=1,IF(BB474=1,1,IF(BB474=2,2,IF(BH474=2,IF(BB474=3,1,IF(BB474&gt;=4,2,IF(BH474=3,IF(BB474=5,1,IF(BB474&gt;=6,2,IF(BH474=4,IF(BB474=7,1,IF(BB474&gt;=8,2,IF(BH474=5,IF(BB474=9,1,IF(BB474&gt;=10,2,0)),0))),0))),0))),0))),0)+(IF(BC474="*",0,BB474)),"- -")</f>
        <v>- -</v>
      </c>
      <c r="BK474" s="7"/>
      <c r="BL474" s="70" t="str">
        <f>IF(V474="- -","- -",SUM(BI474:BK474))</f>
        <v>- -</v>
      </c>
      <c r="BN474" s="69" t="str">
        <f>IFERROR(VLOOKUP(V474,Charts!$BT$2:$BV$14,3,FALSE),"- -")</f>
        <v>- -</v>
      </c>
      <c r="BO474" s="85" t="str">
        <f t="shared" ca="1" si="2303"/>
        <v>- -</v>
      </c>
      <c r="BP474" s="70" t="str">
        <f t="shared" ca="1" si="2306"/>
        <v>- -</v>
      </c>
    </row>
    <row r="475" spans="1:68" x14ac:dyDescent="0.25">
      <c r="A475" s="240" t="str">
        <f>IF('Character Sheet'!$B$4="Creature","N","Y")</f>
        <v>Y</v>
      </c>
      <c r="C475" s="75"/>
      <c r="D475" s="76"/>
      <c r="F475" s="75"/>
      <c r="G475" s="76"/>
      <c r="I475" s="75"/>
      <c r="J475" s="85"/>
      <c r="K475" s="85">
        <f t="shared" ca="1" si="2308"/>
        <v>8</v>
      </c>
      <c r="L475" s="85">
        <f t="shared" ca="1" si="2301"/>
        <v>7</v>
      </c>
      <c r="M475" s="70">
        <f t="shared" ca="1" si="2309"/>
        <v>19</v>
      </c>
      <c r="O475" s="222" t="str">
        <f t="shared" ca="1" si="2291"/>
        <v>- -</v>
      </c>
      <c r="Q475" s="7" t="str">
        <f t="shared" si="2293"/>
        <v/>
      </c>
      <c r="R475" s="9" t="s">
        <v>1317</v>
      </c>
      <c r="S475" s="9"/>
      <c r="T475" s="61" t="str">
        <f>SUBSTITUTE(IFERROR(IFERROR(VLOOKUP(R475,'[1]Skill Statistics'!$A$3:$C$513,2,FALSE),VLOOKUP(Q475,'[1]Skill Statistics'!$A$3:$C$513,2,FALSE)),T474),"R*","ReSt")</f>
        <v>- -</v>
      </c>
      <c r="U475" s="61" t="str">
        <f>IFERROR(IFERROR(VLOOKUP(R475,'[1]Skill Statistics'!$A$3:$C$513,3,FALSE),VLOOKUP(Q475,'[1]Skill Statistics'!$A$3:$C$513,3,FALSE)),U474)</f>
        <v>- -</v>
      </c>
      <c r="V475" s="61" t="str">
        <f>IF(ISNUMBER(SEARCH("Category",R475)),"- -",IFERROR(IFERROR(VLOOKUP(Q475,[1]Professions!$A$4:$AM$288,MATCH(Profession,[1]Professions!$A$1:$AM$1,0),FALSE),VLOOKUP(Q475,Calculations!$B$91:$I$95,8,FALSE)),"- -"))</f>
        <v>- -</v>
      </c>
      <c r="W475" s="60" t="str">
        <f t="shared" si="2292"/>
        <v>- -</v>
      </c>
      <c r="X475" s="7" t="str">
        <f ca="1">IFERROR(VLOOKUP(R475,$BS$6:$NR$519,MATCH(ActualLevel,$BS$3:$NR$3,0),FALSE),"- -")</f>
        <v>- -</v>
      </c>
      <c r="Y475" s="7" t="str">
        <f t="shared" si="2307"/>
        <v>- -</v>
      </c>
      <c r="Z475" s="7" t="str">
        <f>IFERROR(VLOOKUP(Y475,Charts!$BQ$2:$BR$52,2,FALSE),"- -")</f>
        <v>- -</v>
      </c>
      <c r="AA475" s="7" t="str">
        <f t="shared" ca="1" si="2294"/>
        <v>- -</v>
      </c>
      <c r="AB475" s="7" t="str">
        <f t="shared" si="2298"/>
        <v>- -</v>
      </c>
      <c r="AC475" s="7"/>
      <c r="AD475" s="7"/>
      <c r="AE475" s="7"/>
      <c r="AF475" s="7"/>
      <c r="AG475" s="7"/>
      <c r="AH475" s="43"/>
      <c r="AI475" s="7"/>
      <c r="AJ475" s="7"/>
      <c r="AK475" s="7">
        <f t="shared" ca="1" si="2295"/>
        <v>0</v>
      </c>
      <c r="AL475" s="7"/>
      <c r="AM475" s="69">
        <f>IFERROR(VLOOKUP(R475,'[1]Skill Statistics'!$A$3:$AN$513,MATCH(Profession,'[1]Skill Statistics'!$A$2:$AN$2,0),FALSE),0)</f>
        <v>0</v>
      </c>
      <c r="AN475" s="85">
        <f>IFERROR(VLOOKUP(Q475,'[1]Skill Statistics'!$A$3:$BK$513,MATCH(Archetype,'[1]Skill Statistics'!$A$2:$BK$2,0),FALSE),0)</f>
        <v>0</v>
      </c>
      <c r="AO475" s="85">
        <f>IFERROR(VLOOKUP(Q475,'[1]Skill Statistics'!$A$3:$BB$513,MATCH(Race,'[1]Skill Statistics'!$A$2:$BB$2,0),FALSE),0)</f>
        <v>0</v>
      </c>
      <c r="AP475" s="85">
        <f t="shared" ca="1" si="2302"/>
        <v>0</v>
      </c>
      <c r="AQ475" s="70"/>
      <c r="AS475" s="69" t="str">
        <f>IFERROR(VLOOKUP(Q475,'[1]Professional Skills'!$A$4:$AM$288,MATCH(Profession,'[1]Professional Skills'!$A$3:$AM$3,0),FALSE),"- -")</f>
        <v>- -</v>
      </c>
      <c r="AU475" s="7" t="str">
        <f t="shared" si="2300"/>
        <v>- -</v>
      </c>
      <c r="AV475" s="7">
        <f t="shared" ca="1" si="2299"/>
        <v>0</v>
      </c>
      <c r="AW475" t="str">
        <f t="shared" si="2304"/>
        <v/>
      </c>
      <c r="AX475" t="str">
        <f>IFERROR(_xlfn.RANK.EQ(AW475,$AW$5:$AW$568),"")</f>
        <v/>
      </c>
      <c r="AY475">
        <f t="shared" si="2290"/>
        <v>0</v>
      </c>
      <c r="AZ475" s="70" t="str">
        <f t="shared" si="2296"/>
        <v/>
      </c>
      <c r="BB475" s="69" t="str">
        <f>IFERROR(IF(Q475="Language",VLOOKUP(R475,[1]Cultures!$B$4:$N$218,MATCH(Culture,[1]Cultures!$B$3:$N$3,0),FALSE),VLOOKUP(Q475,[1]Cultures!$B$4:$O$212,MATCH(Culture,[1]Cultures!$B$3:$O$3,0),FALSE)),"- -")</f>
        <v>- -</v>
      </c>
      <c r="BD475">
        <f t="shared" ca="1" si="2297"/>
        <v>0</v>
      </c>
      <c r="BE475" t="str">
        <f t="shared" si="2305"/>
        <v/>
      </c>
      <c r="BI475" s="7" t="str">
        <f>IFERROR(IF(BH475=1,IF(BB475=1,1,IF(BB475=2,2,IF(BH475=2,IF(BB475=3,1,IF(BB475&gt;=4,2,IF(BH475=3,IF(BB475=5,1,IF(BB475&gt;=6,2,IF(BH475=4,IF(BB475=7,1,IF(BB475&gt;=8,2,IF(BH475=5,IF(BB475=9,1,IF(BB475&gt;=10,2,0)),0))),0))),0))),0))),0)+(IF(BC475="*",0,BB475)),"- -")</f>
        <v>- -</v>
      </c>
      <c r="BK475" s="7"/>
      <c r="BL475" s="70" t="str">
        <f>IF(V475="- -","- -",SUM(BI475:BK475))</f>
        <v>- -</v>
      </c>
      <c r="BN475" s="69" t="str">
        <f>IFERROR(VLOOKUP(V475,Charts!$BT$2:$BV$14,3,FALSE),"- -")</f>
        <v>- -</v>
      </c>
      <c r="BO475" s="85" t="str">
        <f t="shared" ca="1" si="2303"/>
        <v>- -</v>
      </c>
      <c r="BP475" s="70" t="str">
        <f t="shared" ca="1" si="2306"/>
        <v>- -</v>
      </c>
    </row>
    <row r="476" spans="1:68" x14ac:dyDescent="0.25">
      <c r="A476" s="240" t="str">
        <f>IF('Character Sheet'!$B$4="Creature","N","Y")</f>
        <v>Y</v>
      </c>
      <c r="C476" s="75"/>
      <c r="D476" s="76"/>
      <c r="F476" s="75"/>
      <c r="G476" s="76"/>
      <c r="I476" s="75"/>
      <c r="J476" s="85"/>
      <c r="K476" s="85">
        <f t="shared" ca="1" si="2308"/>
        <v>8</v>
      </c>
      <c r="L476" s="85">
        <f t="shared" ca="1" si="2301"/>
        <v>7</v>
      </c>
      <c r="M476" s="70">
        <f t="shared" ca="1" si="2309"/>
        <v>19</v>
      </c>
      <c r="O476" s="222">
        <f t="shared" ca="1" si="2291"/>
        <v>152</v>
      </c>
      <c r="Q476" s="7" t="str">
        <f t="shared" si="2293"/>
        <v>Begging</v>
      </c>
      <c r="R476" s="9" t="s">
        <v>1603</v>
      </c>
      <c r="S476" s="9" t="s">
        <v>2080</v>
      </c>
      <c r="T476" s="61" t="str">
        <f>SUBSTITUTE(IFERROR(IFERROR(VLOOKUP(R476,'[1]Skill Statistics'!$A$3:$C$513,2,FALSE),VLOOKUP(Q476,'[1]Skill Statistics'!$A$3:$C$513,2,FALSE)),T475),"R*","ReSt")</f>
        <v>Em/In</v>
      </c>
      <c r="U476" s="61" t="str">
        <f>IFERROR(IFERROR(VLOOKUP(R476,'[1]Skill Statistics'!$A$3:$C$513,3,FALSE),VLOOKUP(Q476,'[1]Skill Statistics'!$A$3:$C$513,3,FALSE)),U475)</f>
        <v>Pr</v>
      </c>
      <c r="V476" s="61" t="str">
        <f>IF(ISNUMBER(SEARCH("Category",R476)),"- -",IFERROR(IFERROR(VLOOKUP(Q476,[1]Professions!$A$4:$AM$288,MATCH(Profession,[1]Professions!$A$1:$AM$1,0),FALSE),VLOOKUP(Q476,Calculations!$B$91:$I$95,8,FALSE)),"- -"))</f>
        <v>2 / 3</v>
      </c>
      <c r="W476" s="60">
        <f t="shared" si="2292"/>
        <v>0</v>
      </c>
      <c r="X476" s="7">
        <f ca="1">IFERROR(VLOOKUP(R476,$BS$6:$NR$519,MATCH(ActualLevel,$BS$3:$NR$3,0),FALSE),"- -")</f>
        <v>0</v>
      </c>
      <c r="Y476" s="7">
        <f t="shared" ca="1" si="2307"/>
        <v>0</v>
      </c>
      <c r="Z476" s="7">
        <f ca="1">IFERROR(VLOOKUP(Y476,Charts!$BQ$2:$BR$52,2,FALSE),"- -")</f>
        <v>-25</v>
      </c>
      <c r="AA476" s="7">
        <f t="shared" ca="1" si="2294"/>
        <v>0</v>
      </c>
      <c r="AB476" s="7">
        <f t="shared" ca="1" si="2298"/>
        <v>0</v>
      </c>
      <c r="AC476" s="7"/>
      <c r="AD476" s="7"/>
      <c r="AE476" s="7"/>
      <c r="AF476" s="7"/>
      <c r="AG476" s="7"/>
      <c r="AH476" s="43"/>
      <c r="AI476" s="7"/>
      <c r="AJ476" s="7"/>
      <c r="AK476" s="7">
        <f t="shared" ca="1" si="2295"/>
        <v>-25</v>
      </c>
      <c r="AL476" s="7"/>
      <c r="AM476" s="69">
        <f>IFERROR(VLOOKUP(R476,'[1]Skill Statistics'!$A$3:$AN$513,MATCH(Profession,'[1]Skill Statistics'!$A$2:$AN$2,0),FALSE),0)</f>
        <v>0</v>
      </c>
      <c r="AN476" s="85">
        <f>IFERROR(VLOOKUP(Q476,'[1]Skill Statistics'!$A$3:$BK$513,MATCH(Archetype,'[1]Skill Statistics'!$A$2:$BK$2,0),FALSE),0)</f>
        <v>0</v>
      </c>
      <c r="AO476" s="85">
        <f>IFERROR(VLOOKUP(Q476,'[1]Skill Statistics'!$A$3:$BB$513,MATCH(Race,'[1]Skill Statistics'!$A$2:$BB$2,0),FALSE),0)</f>
        <v>0</v>
      </c>
      <c r="AP476" s="85">
        <f t="shared" ca="1" si="2302"/>
        <v>0</v>
      </c>
      <c r="AQ476" s="70"/>
      <c r="AS476" s="69">
        <f>IFERROR(VLOOKUP(Q476,'[1]Professional Skills'!$A$4:$AM$288,MATCH(Profession,'[1]Professional Skills'!$A$3:$AM$3,0),FALSE),"- -")</f>
        <v>0</v>
      </c>
      <c r="AU476" s="7">
        <f t="shared" si="2300"/>
        <v>0</v>
      </c>
      <c r="AV476" s="7">
        <f t="shared" ca="1" si="2299"/>
        <v>0</v>
      </c>
      <c r="AW476" t="str">
        <f t="shared" si="2304"/>
        <v/>
      </c>
      <c r="AX476" t="str">
        <f>IFERROR(_xlfn.RANK.EQ(AW476,$AW$5:$AW$568),"")</f>
        <v/>
      </c>
      <c r="AY476">
        <f t="shared" si="2290"/>
        <v>0</v>
      </c>
      <c r="AZ476" s="70" t="str">
        <f t="shared" si="2296"/>
        <v/>
      </c>
      <c r="BB476" s="69">
        <f>IFERROR(IF(Q476="Language",VLOOKUP(R476,[1]Cultures!$B$4:$N$218,MATCH(Culture,[1]Cultures!$B$3:$N$3,0),FALSE),VLOOKUP(Q476,[1]Cultures!$B$4:$O$212,MATCH(Culture,[1]Cultures!$B$3:$O$3,0),FALSE)),"- -")</f>
        <v>0</v>
      </c>
      <c r="BD476">
        <f t="shared" ca="1" si="2297"/>
        <v>0</v>
      </c>
      <c r="BE476" t="str">
        <f t="shared" si="2305"/>
        <v/>
      </c>
      <c r="BI476" s="7">
        <f>IFERROR(IF(BH476=1,IF(BB476=1,1,IF(BB476=2,2,IF(BH476=2,IF(BB476=3,1,IF(BB476&gt;=4,2,IF(BH476=3,IF(BB476=5,1,IF(BB476&gt;=6,2,IF(BH476=4,IF(BB476=7,1,IF(BB476&gt;=8,2,IF(BH476=5,IF(BB476=9,1,IF(BB476&gt;=10,2,0)),0))),0))),0))),0))),0)+(IF(BC476="*",0,BB476)),"- -")</f>
        <v>0</v>
      </c>
      <c r="BK476" s="7"/>
      <c r="BL476" s="70">
        <f>IF(V476="- -","- -",SUM(BI476:BK476))</f>
        <v>0</v>
      </c>
      <c r="BN476" s="69">
        <f>IFERROR(VLOOKUP(V476,Charts!$BT$2:$BV$14,3,FALSE),"- -")</f>
        <v>0.84615384615384615</v>
      </c>
      <c r="BO476" s="85">
        <f t="shared" ca="1" si="2303"/>
        <v>1.8009793894738184</v>
      </c>
      <c r="BP476" s="70">
        <f t="shared" ca="1" si="2306"/>
        <v>152</v>
      </c>
    </row>
    <row r="477" spans="1:68" x14ac:dyDescent="0.25">
      <c r="A477" s="240" t="str">
        <f>IF('Character Sheet'!$B$4="Creature","N","Y")</f>
        <v>Y</v>
      </c>
      <c r="C477" s="75"/>
      <c r="D477" s="76"/>
      <c r="F477" s="75"/>
      <c r="G477" s="76"/>
      <c r="I477" s="75"/>
      <c r="J477" s="85"/>
      <c r="K477" s="85">
        <f t="shared" ca="1" si="2308"/>
        <v>8</v>
      </c>
      <c r="L477" s="85">
        <f t="shared" ca="1" si="2301"/>
        <v>7</v>
      </c>
      <c r="M477" s="70">
        <f t="shared" ca="1" si="2309"/>
        <v>19</v>
      </c>
      <c r="O477" s="222">
        <f t="shared" ca="1" si="2291"/>
        <v>389</v>
      </c>
      <c r="Q477" s="7" t="str">
        <f t="shared" si="2293"/>
        <v>Diplomacy</v>
      </c>
      <c r="R477" s="9" t="s">
        <v>1604</v>
      </c>
      <c r="S477" s="9" t="s">
        <v>2081</v>
      </c>
      <c r="T477" s="61" t="str">
        <f>SUBSTITUTE(IFERROR(IFERROR(VLOOKUP(R477,'[1]Skill Statistics'!$A$3:$C$513,2,FALSE),VLOOKUP(Q477,'[1]Skill Statistics'!$A$3:$C$513,2,FALSE)),T476),"R*","ReSt")</f>
        <v>Em/In</v>
      </c>
      <c r="U477" s="61" t="str">
        <f>IFERROR(IFERROR(VLOOKUP(R477,'[1]Skill Statistics'!$A$3:$C$513,3,FALSE),VLOOKUP(Q477,'[1]Skill Statistics'!$A$3:$C$513,3,FALSE)),U476)</f>
        <v>Pr</v>
      </c>
      <c r="V477" s="61" t="str">
        <f>IF(ISNUMBER(SEARCH("Category",R477)),"- -",IFERROR(IFERROR(VLOOKUP(Q477,[1]Professions!$A$4:$AM$288,MATCH(Profession,[1]Professions!$A$1:$AM$1,0),FALSE),VLOOKUP(Q477,Calculations!$B$91:$I$95,8,FALSE)),"- -"))</f>
        <v>2 / 3</v>
      </c>
      <c r="W477" s="60">
        <f t="shared" si="2292"/>
        <v>0</v>
      </c>
      <c r="X477" s="7">
        <f ca="1">IFERROR(VLOOKUP(R477,$BS$6:$NR$519,MATCH(ActualLevel,$BS$3:$NR$3,0),FALSE),"- -")</f>
        <v>0</v>
      </c>
      <c r="Y477" s="7">
        <f t="shared" ca="1" si="2307"/>
        <v>0</v>
      </c>
      <c r="Z477" s="7">
        <f ca="1">IFERROR(VLOOKUP(Y477,Charts!$BQ$2:$BR$52,2,FALSE),"- -")</f>
        <v>-25</v>
      </c>
      <c r="AA477" s="7">
        <f t="shared" ca="1" si="2294"/>
        <v>0</v>
      </c>
      <c r="AB477" s="7">
        <f t="shared" ca="1" si="2298"/>
        <v>0</v>
      </c>
      <c r="AC477" s="7"/>
      <c r="AD477" s="7"/>
      <c r="AE477" s="7"/>
      <c r="AF477" s="7"/>
      <c r="AG477" s="7"/>
      <c r="AH477" s="43"/>
      <c r="AI477" s="7"/>
      <c r="AJ477" s="7"/>
      <c r="AK477" s="7">
        <f t="shared" ca="1" si="2295"/>
        <v>-25</v>
      </c>
      <c r="AL477" s="7"/>
      <c r="AM477" s="69">
        <f>IFERROR(VLOOKUP(R477,'[1]Skill Statistics'!$A$3:$AN$513,MATCH(Profession,'[1]Skill Statistics'!$A$2:$AN$2,0),FALSE),0)</f>
        <v>0</v>
      </c>
      <c r="AN477" s="85">
        <f>IFERROR(VLOOKUP(Q477,'[1]Skill Statistics'!$A$3:$BK$513,MATCH(Archetype,'[1]Skill Statistics'!$A$2:$BK$2,0),FALSE),0)</f>
        <v>0</v>
      </c>
      <c r="AO477" s="85">
        <f>IFERROR(VLOOKUP(Q477,'[1]Skill Statistics'!$A$3:$BB$513,MATCH(Race,'[1]Skill Statistics'!$A$2:$BB$2,0),FALSE),0)</f>
        <v>0</v>
      </c>
      <c r="AP477" s="85">
        <f t="shared" ca="1" si="2302"/>
        <v>0</v>
      </c>
      <c r="AQ477" s="70"/>
      <c r="AS477" s="69">
        <f>IFERROR(VLOOKUP(Q477,'[1]Professional Skills'!$A$4:$AM$288,MATCH(Profession,'[1]Professional Skills'!$A$3:$AM$3,0),FALSE),"- -")</f>
        <v>0</v>
      </c>
      <c r="AU477" s="7">
        <f t="shared" si="2300"/>
        <v>0</v>
      </c>
      <c r="AV477" s="7">
        <f t="shared" ca="1" si="2299"/>
        <v>0</v>
      </c>
      <c r="AW477" t="str">
        <f t="shared" si="2304"/>
        <v/>
      </c>
      <c r="AX477" t="str">
        <f>IFERROR(_xlfn.RANK.EQ(AW477,$AW$5:$AW$568),"")</f>
        <v/>
      </c>
      <c r="AY477">
        <f t="shared" si="2290"/>
        <v>0</v>
      </c>
      <c r="AZ477" s="70" t="str">
        <f t="shared" si="2296"/>
        <v/>
      </c>
      <c r="BB477" s="69">
        <f>IFERROR(IF(Q477="Language",VLOOKUP(R477,[1]Cultures!$B$4:$N$218,MATCH(Culture,[1]Cultures!$B$3:$N$3,0),FALSE),VLOOKUP(Q477,[1]Cultures!$B$4:$O$212,MATCH(Culture,[1]Cultures!$B$3:$O$3,0),FALSE)),"- -")</f>
        <v>0</v>
      </c>
      <c r="BD477">
        <f t="shared" ca="1" si="2297"/>
        <v>0</v>
      </c>
      <c r="BE477" t="str">
        <f t="shared" si="2305"/>
        <v/>
      </c>
      <c r="BI477" s="7">
        <f>IFERROR(IF(BH477=1,IF(BB477=1,1,IF(BB477=2,2,IF(BH477=2,IF(BB477=3,1,IF(BB477&gt;=4,2,IF(BH477=3,IF(BB477=5,1,IF(BB477&gt;=6,2,IF(BH477=4,IF(BB477=7,1,IF(BB477&gt;=8,2,IF(BH477=5,IF(BB477=9,1,IF(BB477&gt;=10,2,0)),0))),0))),0))),0))),0)+(IF(BC477="*",0,BB477)),"- -")</f>
        <v>0</v>
      </c>
      <c r="BK477" s="7"/>
      <c r="BL477" s="70">
        <f>IF(V477="- -","- -",SUM(BI477:BK477))</f>
        <v>0</v>
      </c>
      <c r="BN477" s="69">
        <f>IFERROR(VLOOKUP(V477,Charts!$BT$2:$BV$14,3,FALSE),"- -")</f>
        <v>0.84615384615384615</v>
      </c>
      <c r="BO477" s="85">
        <f t="shared" ca="1" si="2303"/>
        <v>0.93732063907111718</v>
      </c>
      <c r="BP477" s="70">
        <f t="shared" ca="1" si="2306"/>
        <v>389</v>
      </c>
    </row>
    <row r="478" spans="1:68" x14ac:dyDescent="0.25">
      <c r="A478" s="240" t="str">
        <f>IF('Character Sheet'!$B$4="Creature","N","Y")</f>
        <v>Y</v>
      </c>
      <c r="C478" s="75"/>
      <c r="D478" s="76"/>
      <c r="F478" s="75"/>
      <c r="G478" s="76"/>
      <c r="I478" s="75"/>
      <c r="J478" s="85"/>
      <c r="K478" s="85">
        <f t="shared" ca="1" si="2308"/>
        <v>8</v>
      </c>
      <c r="L478" s="85">
        <f t="shared" ca="1" si="2301"/>
        <v>7</v>
      </c>
      <c r="M478" s="70">
        <f t="shared" ca="1" si="2309"/>
        <v>19</v>
      </c>
      <c r="O478" s="222">
        <f t="shared" ca="1" si="2291"/>
        <v>354</v>
      </c>
      <c r="Q478" s="7" t="str">
        <f t="shared" si="2293"/>
        <v>Education</v>
      </c>
      <c r="R478" s="9" t="s">
        <v>1605</v>
      </c>
      <c r="S478" s="9" t="s">
        <v>2082</v>
      </c>
      <c r="T478" s="61" t="str">
        <f>SUBSTITUTE(IFERROR(IFERROR(VLOOKUP(R478,'[1]Skill Statistics'!$A$3:$C$513,2,FALSE),VLOOKUP(Q478,'[1]Skill Statistics'!$A$3:$C$513,2,FALSE)),T477),"R*","ReSt")</f>
        <v>Em/In</v>
      </c>
      <c r="U478" s="61" t="str">
        <f>IFERROR(IFERROR(VLOOKUP(R478,'[1]Skill Statistics'!$A$3:$C$513,3,FALSE),VLOOKUP(Q478,'[1]Skill Statistics'!$A$3:$C$513,3,FALSE)),U477)</f>
        <v>Pr</v>
      </c>
      <c r="V478" s="61" t="str">
        <f>IF(ISNUMBER(SEARCH("Category",R478)),"- -",IFERROR(IFERROR(VLOOKUP(Q478,[1]Professions!$A$4:$AM$288,MATCH(Profession,[1]Professions!$A$1:$AM$1,0),FALSE),VLOOKUP(Q478,Calculations!$B$91:$I$95,8,FALSE)),"- -"))</f>
        <v>2 / 3</v>
      </c>
      <c r="W478" s="60">
        <f t="shared" si="2292"/>
        <v>0</v>
      </c>
      <c r="X478" s="7">
        <f ca="1">IFERROR(VLOOKUP(R478,$BS$6:$NR$519,MATCH(ActualLevel,$BS$3:$NR$3,0),FALSE),"- -")</f>
        <v>0</v>
      </c>
      <c r="Y478" s="7">
        <f t="shared" ca="1" si="2307"/>
        <v>0</v>
      </c>
      <c r="Z478" s="7">
        <f ca="1">IFERROR(VLOOKUP(Y478,Charts!$BQ$2:$BR$52,2,FALSE),"- -")</f>
        <v>-25</v>
      </c>
      <c r="AA478" s="7">
        <f t="shared" ca="1" si="2294"/>
        <v>0</v>
      </c>
      <c r="AB478" s="7">
        <f t="shared" ca="1" si="2298"/>
        <v>0</v>
      </c>
      <c r="AC478" s="7"/>
      <c r="AD478" s="7"/>
      <c r="AE478" s="7"/>
      <c r="AF478" s="7"/>
      <c r="AG478" s="7"/>
      <c r="AH478" s="43"/>
      <c r="AI478" s="7"/>
      <c r="AJ478" s="7"/>
      <c r="AK478" s="7">
        <f t="shared" ca="1" si="2295"/>
        <v>-25</v>
      </c>
      <c r="AL478" s="7"/>
      <c r="AM478" s="69">
        <f>IFERROR(VLOOKUP(R478,'[1]Skill Statistics'!$A$3:$AN$513,MATCH(Profession,'[1]Skill Statistics'!$A$2:$AN$2,0),FALSE),0)</f>
        <v>0</v>
      </c>
      <c r="AN478" s="85">
        <f>IFERROR(VLOOKUP(Q478,'[1]Skill Statistics'!$A$3:$BK$513,MATCH(Archetype,'[1]Skill Statistics'!$A$2:$BK$2,0),FALSE),0)</f>
        <v>0</v>
      </c>
      <c r="AO478" s="85">
        <f>IFERROR(VLOOKUP(Q478,'[1]Skill Statistics'!$A$3:$BB$513,MATCH(Race,'[1]Skill Statistics'!$A$2:$BB$2,0),FALSE),0)</f>
        <v>0</v>
      </c>
      <c r="AP478" s="85">
        <f t="shared" ca="1" si="2302"/>
        <v>0</v>
      </c>
      <c r="AQ478" s="70"/>
      <c r="AS478" s="69">
        <f>IFERROR(VLOOKUP(Q478,'[1]Professional Skills'!$A$4:$AM$288,MATCH(Profession,'[1]Professional Skills'!$A$3:$AM$3,0),FALSE),"- -")</f>
        <v>0</v>
      </c>
      <c r="AU478" s="7">
        <f t="shared" si="2300"/>
        <v>0</v>
      </c>
      <c r="AV478" s="7">
        <f t="shared" ca="1" si="2299"/>
        <v>0</v>
      </c>
      <c r="AW478" t="str">
        <f t="shared" si="2304"/>
        <v/>
      </c>
      <c r="AX478" t="str">
        <f>IFERROR(_xlfn.RANK.EQ(AW478,$AW$5:$AW$568),"")</f>
        <v/>
      </c>
      <c r="AY478">
        <f t="shared" si="2290"/>
        <v>0</v>
      </c>
      <c r="AZ478" s="70" t="str">
        <f t="shared" si="2296"/>
        <v/>
      </c>
      <c r="BB478" s="69">
        <f>IFERROR(IF(Q478="Language",VLOOKUP(R478,[1]Cultures!$B$4:$N$218,MATCH(Culture,[1]Cultures!$B$3:$N$3,0),FALSE),VLOOKUP(Q478,[1]Cultures!$B$4:$O$212,MATCH(Culture,[1]Cultures!$B$3:$O$3,0),FALSE)),"- -")</f>
        <v>0</v>
      </c>
      <c r="BD478">
        <f t="shared" ca="1" si="2297"/>
        <v>0</v>
      </c>
      <c r="BE478" t="str">
        <f t="shared" si="2305"/>
        <v/>
      </c>
      <c r="BI478" s="7">
        <f>IFERROR(IF(BH478=1,IF(BB478=1,1,IF(BB478=2,2,IF(BH478=2,IF(BB478=3,1,IF(BB478&gt;=4,2,IF(BH478=3,IF(BB478=5,1,IF(BB478&gt;=6,2,IF(BH478=4,IF(BB478=7,1,IF(BB478&gt;=8,2,IF(BH478=5,IF(BB478=9,1,IF(BB478&gt;=10,2,0)),0))),0))),0))),0))),0)+(IF(BC478="*",0,BB478)),"- -")</f>
        <v>0</v>
      </c>
      <c r="BK478" s="7"/>
      <c r="BL478" s="70">
        <f>IF(V478="- -","- -",SUM(BI478:BK478))</f>
        <v>0</v>
      </c>
      <c r="BN478" s="69">
        <f>IFERROR(VLOOKUP(V478,Charts!$BT$2:$BV$14,3,FALSE),"- -")</f>
        <v>0.84615384615384615</v>
      </c>
      <c r="BO478" s="85">
        <f t="shared" ca="1" si="2303"/>
        <v>1.1298286636311166</v>
      </c>
      <c r="BP478" s="70">
        <f t="shared" ca="1" si="2306"/>
        <v>354</v>
      </c>
    </row>
    <row r="479" spans="1:68" x14ac:dyDescent="0.25">
      <c r="A479" s="240" t="str">
        <f>IF('Character Sheet'!$B$4="Creature","N","Y")</f>
        <v>Y</v>
      </c>
      <c r="C479" s="75"/>
      <c r="D479" s="76"/>
      <c r="F479" s="75"/>
      <c r="G479" s="76"/>
      <c r="I479" s="75"/>
      <c r="J479" s="85"/>
      <c r="K479" s="85">
        <f t="shared" ca="1" si="2308"/>
        <v>8</v>
      </c>
      <c r="L479" s="85">
        <f t="shared" ca="1" si="2301"/>
        <v>7</v>
      </c>
      <c r="M479" s="70">
        <f t="shared" ca="1" si="2309"/>
        <v>19</v>
      </c>
      <c r="O479" s="222">
        <f t="shared" ca="1" si="2291"/>
        <v>346</v>
      </c>
      <c r="Q479" s="7" t="str">
        <f t="shared" si="2293"/>
        <v>Hypnosis</v>
      </c>
      <c r="R479" s="9" t="s">
        <v>1606</v>
      </c>
      <c r="S479" s="9" t="s">
        <v>2083</v>
      </c>
      <c r="T479" s="61" t="str">
        <f>SUBSTITUTE(IFERROR(IFERROR(VLOOKUP(R479,'[1]Skill Statistics'!$A$3:$C$513,2,FALSE),VLOOKUP(Q479,'[1]Skill Statistics'!$A$3:$C$513,2,FALSE)),T478),"R*","ReSt")</f>
        <v>Em/In</v>
      </c>
      <c r="U479" s="61" t="str">
        <f>IFERROR(IFERROR(VLOOKUP(R479,'[1]Skill Statistics'!$A$3:$C$513,3,FALSE),VLOOKUP(Q479,'[1]Skill Statistics'!$A$3:$C$513,3,FALSE)),U478)</f>
        <v>Pr</v>
      </c>
      <c r="V479" s="61" t="str">
        <f>IF(ISNUMBER(SEARCH("Category",R479)),"- -",IFERROR(IFERROR(VLOOKUP(Q479,[1]Professions!$A$4:$AM$288,MATCH(Profession,[1]Professions!$A$1:$AM$1,0),FALSE),VLOOKUP(Q479,Calculations!$B$91:$I$95,8,FALSE)),"- -"))</f>
        <v>2 / 3</v>
      </c>
      <c r="W479" s="60">
        <f t="shared" si="2292"/>
        <v>0</v>
      </c>
      <c r="X479" s="7">
        <f ca="1">IFERROR(VLOOKUP(R479,$BS$6:$NR$519,MATCH(ActualLevel,$BS$3:$NR$3,0),FALSE),"- -")</f>
        <v>0</v>
      </c>
      <c r="Y479" s="7">
        <f t="shared" ca="1" si="2307"/>
        <v>0</v>
      </c>
      <c r="Z479" s="7">
        <f ca="1">IFERROR(VLOOKUP(Y479,Charts!$BQ$2:$BR$52,2,FALSE),"- -")</f>
        <v>-25</v>
      </c>
      <c r="AA479" s="7">
        <f t="shared" ca="1" si="2294"/>
        <v>0</v>
      </c>
      <c r="AB479" s="7">
        <f t="shared" ca="1" si="2298"/>
        <v>0</v>
      </c>
      <c r="AC479" s="7"/>
      <c r="AD479" s="7"/>
      <c r="AE479" s="7"/>
      <c r="AF479" s="7"/>
      <c r="AG479" s="7"/>
      <c r="AH479" s="43"/>
      <c r="AI479" s="7"/>
      <c r="AJ479" s="7"/>
      <c r="AK479" s="7">
        <f t="shared" ca="1" si="2295"/>
        <v>-25</v>
      </c>
      <c r="AL479" s="7"/>
      <c r="AM479" s="69">
        <f>IFERROR(VLOOKUP(R479,'[1]Skill Statistics'!$A$3:$AN$513,MATCH(Profession,'[1]Skill Statistics'!$A$2:$AN$2,0),FALSE),0)</f>
        <v>0</v>
      </c>
      <c r="AN479" s="85">
        <f>IFERROR(VLOOKUP(Q479,'[1]Skill Statistics'!$A$3:$BK$513,MATCH(Archetype,'[1]Skill Statistics'!$A$2:$BK$2,0),FALSE),0)</f>
        <v>0</v>
      </c>
      <c r="AO479" s="85">
        <f>IFERROR(VLOOKUP(Q479,'[1]Skill Statistics'!$A$3:$BB$513,MATCH(Race,'[1]Skill Statistics'!$A$2:$BB$2,0),FALSE),0)</f>
        <v>0</v>
      </c>
      <c r="AP479" s="85">
        <f t="shared" ca="1" si="2302"/>
        <v>0</v>
      </c>
      <c r="AQ479" s="70"/>
      <c r="AS479" s="69">
        <f>IFERROR(VLOOKUP(Q479,'[1]Professional Skills'!$A$4:$AM$288,MATCH(Profession,'[1]Professional Skills'!$A$3:$AM$3,0),FALSE),"- -")</f>
        <v>0</v>
      </c>
      <c r="AU479" s="7">
        <f t="shared" si="2300"/>
        <v>0</v>
      </c>
      <c r="AV479" s="7">
        <f t="shared" ca="1" si="2299"/>
        <v>0</v>
      </c>
      <c r="AW479" t="str">
        <f t="shared" si="2304"/>
        <v/>
      </c>
      <c r="AX479" t="str">
        <f>IFERROR(_xlfn.RANK.EQ(AW479,$AW$5:$AW$568),"")</f>
        <v/>
      </c>
      <c r="AY479">
        <f t="shared" si="2290"/>
        <v>0</v>
      </c>
      <c r="AZ479" s="70" t="str">
        <f t="shared" si="2296"/>
        <v/>
      </c>
      <c r="BB479" s="69">
        <f>IFERROR(IF(Q479="Language",VLOOKUP(R479,[1]Cultures!$B$4:$N$218,MATCH(Culture,[1]Cultures!$B$3:$N$3,0),FALSE),VLOOKUP(Q479,[1]Cultures!$B$4:$O$212,MATCH(Culture,[1]Cultures!$B$3:$O$3,0),FALSE)),"- -")</f>
        <v>0</v>
      </c>
      <c r="BD479">
        <f t="shared" ca="1" si="2297"/>
        <v>0</v>
      </c>
      <c r="BE479" t="str">
        <f t="shared" si="2305"/>
        <v/>
      </c>
      <c r="BI479" s="7">
        <f>IFERROR(IF(BH479=1,IF(BB479=1,1,IF(BB479=2,2,IF(BH479=2,IF(BB479=3,1,IF(BB479&gt;=4,2,IF(BH479=3,IF(BB479=5,1,IF(BB479&gt;=6,2,IF(BH479=4,IF(BB479=7,1,IF(BB479&gt;=8,2,IF(BH479=5,IF(BB479=9,1,IF(BB479&gt;=10,2,0)),0))),0))),0))),0))),0)+(IF(BC479="*",0,BB479)),"- -")</f>
        <v>0</v>
      </c>
      <c r="BK479" s="7"/>
      <c r="BL479" s="70">
        <f>IF(V479="- -","- -",SUM(BI479:BK479))</f>
        <v>0</v>
      </c>
      <c r="BN479" s="69">
        <f>IFERROR(VLOOKUP(V479,Charts!$BT$2:$BV$14,3,FALSE),"- -")</f>
        <v>0.84615384615384615</v>
      </c>
      <c r="BO479" s="85">
        <f t="shared" ca="1" si="2303"/>
        <v>1.149350664939816</v>
      </c>
      <c r="BP479" s="70">
        <f t="shared" ca="1" si="2306"/>
        <v>346</v>
      </c>
    </row>
    <row r="480" spans="1:68" x14ac:dyDescent="0.25">
      <c r="A480" s="240" t="str">
        <f>IF('Character Sheet'!$B$4="Creature","N","Y")</f>
        <v>Y</v>
      </c>
      <c r="C480" s="75"/>
      <c r="D480" s="76"/>
      <c r="F480" s="75"/>
      <c r="G480" s="76"/>
      <c r="I480" s="75"/>
      <c r="J480" s="85"/>
      <c r="K480" s="85">
        <f t="shared" ca="1" si="2308"/>
        <v>8</v>
      </c>
      <c r="L480" s="85">
        <f t="shared" ca="1" si="2301"/>
        <v>7</v>
      </c>
      <c r="M480" s="70">
        <f t="shared" ca="1" si="2309"/>
        <v>19</v>
      </c>
      <c r="O480" s="222">
        <f t="shared" ca="1" si="2291"/>
        <v>178</v>
      </c>
      <c r="Q480" s="7" t="str">
        <f t="shared" si="2293"/>
        <v>Interrogation</v>
      </c>
      <c r="R480" s="9" t="s">
        <v>1607</v>
      </c>
      <c r="S480" s="9" t="s">
        <v>2084</v>
      </c>
      <c r="T480" s="61" t="str">
        <f>SUBSTITUTE(IFERROR(IFERROR(VLOOKUP(R480,'[1]Skill Statistics'!$A$3:$C$513,2,FALSE),VLOOKUP(Q480,'[1]Skill Statistics'!$A$3:$C$513,2,FALSE)),T479),"R*","ReSt")</f>
        <v>Em/In</v>
      </c>
      <c r="U480" s="61" t="str">
        <f>IFERROR(IFERROR(VLOOKUP(R480,'[1]Skill Statistics'!$A$3:$C$513,3,FALSE),VLOOKUP(Q480,'[1]Skill Statistics'!$A$3:$C$513,3,FALSE)),U479)</f>
        <v>Pr</v>
      </c>
      <c r="V480" s="61" t="str">
        <f>IF(ISNUMBER(SEARCH("Category",R480)),"- -",IFERROR(IFERROR(VLOOKUP(Q480,[1]Professions!$A$4:$AM$288,MATCH(Profession,[1]Professions!$A$1:$AM$1,0),FALSE),VLOOKUP(Q480,Calculations!$B$91:$I$95,8,FALSE)),"- -"))</f>
        <v>2 / 3</v>
      </c>
      <c r="W480" s="60">
        <f t="shared" si="2292"/>
        <v>0</v>
      </c>
      <c r="X480" s="7">
        <f ca="1">IFERROR(VLOOKUP(R480,$BS$6:$NR$519,MATCH(ActualLevel,$BS$3:$NR$3,0),FALSE),"- -")</f>
        <v>0</v>
      </c>
      <c r="Y480" s="7">
        <f t="shared" ca="1" si="2307"/>
        <v>0</v>
      </c>
      <c r="Z480" s="7">
        <f ca="1">IFERROR(VLOOKUP(Y480,Charts!$BQ$2:$BR$52,2,FALSE),"- -")</f>
        <v>-25</v>
      </c>
      <c r="AA480" s="7">
        <f t="shared" ca="1" si="2294"/>
        <v>0</v>
      </c>
      <c r="AB480" s="7">
        <f t="shared" ca="1" si="2298"/>
        <v>0</v>
      </c>
      <c r="AC480" s="7"/>
      <c r="AD480" s="7"/>
      <c r="AE480" s="7"/>
      <c r="AF480" s="7"/>
      <c r="AG480" s="7"/>
      <c r="AH480" s="43"/>
      <c r="AI480" s="7"/>
      <c r="AJ480" s="7"/>
      <c r="AK480" s="7">
        <f t="shared" ca="1" si="2295"/>
        <v>-25</v>
      </c>
      <c r="AL480" s="7"/>
      <c r="AM480" s="69">
        <f>IFERROR(VLOOKUP(R480,'[1]Skill Statistics'!$A$3:$AN$513,MATCH(Profession,'[1]Skill Statistics'!$A$2:$AN$2,0),FALSE),0)</f>
        <v>0.3</v>
      </c>
      <c r="AN480" s="85">
        <f>IFERROR(VLOOKUP(Q480,'[1]Skill Statistics'!$A$3:$BK$513,MATCH(Archetype,'[1]Skill Statistics'!$A$2:$BK$2,0),FALSE),0)</f>
        <v>0</v>
      </c>
      <c r="AO480" s="85">
        <f>IFERROR(VLOOKUP(Q480,'[1]Skill Statistics'!$A$3:$BB$513,MATCH(Race,'[1]Skill Statistics'!$A$2:$BB$2,0),FALSE),0)</f>
        <v>0</v>
      </c>
      <c r="AP480" s="85">
        <f t="shared" ca="1" si="2302"/>
        <v>0</v>
      </c>
      <c r="AQ480" s="70"/>
      <c r="AS480" s="69">
        <f>IFERROR(VLOOKUP(Q480,'[1]Professional Skills'!$A$4:$AM$288,MATCH(Profession,'[1]Professional Skills'!$A$3:$AM$3,0),FALSE),"- -")</f>
        <v>0</v>
      </c>
      <c r="AU480" s="7">
        <f t="shared" si="2300"/>
        <v>0</v>
      </c>
      <c r="AV480" s="7">
        <f t="shared" ca="1" si="2299"/>
        <v>0</v>
      </c>
      <c r="AW480" t="str">
        <f t="shared" si="2304"/>
        <v/>
      </c>
      <c r="AX480" t="str">
        <f>IFERROR(_xlfn.RANK.EQ(AW480,$AW$5:$AW$568),"")</f>
        <v/>
      </c>
      <c r="AY480">
        <f t="shared" si="2290"/>
        <v>0</v>
      </c>
      <c r="AZ480" s="70" t="str">
        <f t="shared" si="2296"/>
        <v/>
      </c>
      <c r="BB480" s="69">
        <f>IFERROR(IF(Q480="Language",VLOOKUP(R480,[1]Cultures!$B$4:$N$218,MATCH(Culture,[1]Cultures!$B$3:$N$3,0),FALSE),VLOOKUP(Q480,[1]Cultures!$B$4:$O$212,MATCH(Culture,[1]Cultures!$B$3:$O$3,0),FALSE)),"- -")</f>
        <v>0</v>
      </c>
      <c r="BD480">
        <f t="shared" ca="1" si="2297"/>
        <v>0</v>
      </c>
      <c r="BE480" t="str">
        <f t="shared" si="2305"/>
        <v/>
      </c>
      <c r="BI480" s="7">
        <f>IFERROR(IF(BH480=1,IF(BB480=1,1,IF(BB480=2,2,IF(BH480=2,IF(BB480=3,1,IF(BB480&gt;=4,2,IF(BH480=3,IF(BB480=5,1,IF(BB480&gt;=6,2,IF(BH480=4,IF(BB480=7,1,IF(BB480&gt;=8,2,IF(BH480=5,IF(BB480=9,1,IF(BB480&gt;=10,2,0)),0))),0))),0))),0))),0)+(IF(BC480="*",0,BB480)),"- -")</f>
        <v>0</v>
      </c>
      <c r="BK480" s="7"/>
      <c r="BL480" s="70">
        <f>IF(V480="- -","- -",SUM(BI480:BK480))</f>
        <v>0</v>
      </c>
      <c r="BN480" s="69">
        <f>IFERROR(VLOOKUP(V480,Charts!$BT$2:$BV$14,3,FALSE),"- -")</f>
        <v>0.84615384615384615</v>
      </c>
      <c r="BO480" s="85">
        <f t="shared" ca="1" si="2303"/>
        <v>1.7197504544840245</v>
      </c>
      <c r="BP480" s="70">
        <f t="shared" ca="1" si="2306"/>
        <v>178</v>
      </c>
    </row>
    <row r="481" spans="1:68" x14ac:dyDescent="0.25">
      <c r="A481" s="240" t="str">
        <f>IF('Character Sheet'!$B$4="Creature","N","Y")</f>
        <v>Y</v>
      </c>
      <c r="C481" s="75"/>
      <c r="D481" s="76"/>
      <c r="F481" s="75"/>
      <c r="G481" s="76"/>
      <c r="I481" s="75"/>
      <c r="J481" s="85"/>
      <c r="K481" s="85">
        <f t="shared" ca="1" si="2308"/>
        <v>8</v>
      </c>
      <c r="L481" s="85">
        <f t="shared" ca="1" si="2301"/>
        <v>7</v>
      </c>
      <c r="M481" s="70">
        <f t="shared" ca="1" si="2309"/>
        <v>19</v>
      </c>
      <c r="O481" s="222">
        <f t="shared" ca="1" si="2291"/>
        <v>159</v>
      </c>
      <c r="Q481" s="7" t="str">
        <f t="shared" si="2293"/>
        <v>Labour Relations</v>
      </c>
      <c r="R481" s="9" t="s">
        <v>1608</v>
      </c>
      <c r="S481" s="9" t="s">
        <v>2085</v>
      </c>
      <c r="T481" s="61" t="str">
        <f>SUBSTITUTE(IFERROR(IFERROR(VLOOKUP(R481,'[1]Skill Statistics'!$A$3:$C$513,2,FALSE),VLOOKUP(Q481,'[1]Skill Statistics'!$A$3:$C$513,2,FALSE)),T480),"R*","ReSt")</f>
        <v>Em/In</v>
      </c>
      <c r="U481" s="61" t="str">
        <f>IFERROR(IFERROR(VLOOKUP(R481,'[1]Skill Statistics'!$A$3:$C$513,3,FALSE),VLOOKUP(Q481,'[1]Skill Statistics'!$A$3:$C$513,3,FALSE)),U480)</f>
        <v>Em</v>
      </c>
      <c r="V481" s="61" t="str">
        <f>IF(ISNUMBER(SEARCH("Category",R481)),"- -",IFERROR(IFERROR(VLOOKUP(Q481,[1]Professions!$A$4:$AM$288,MATCH(Profession,[1]Professions!$A$1:$AM$1,0),FALSE),VLOOKUP(Q481,Calculations!$B$91:$I$95,8,FALSE)),"- -"))</f>
        <v>2 / 3</v>
      </c>
      <c r="W481" s="60">
        <f t="shared" si="2292"/>
        <v>0</v>
      </c>
      <c r="X481" s="7">
        <f ca="1">IFERROR(VLOOKUP(R481,$BS$6:$NR$519,MATCH(ActualLevel,$BS$3:$NR$3,0),FALSE),"- -")</f>
        <v>0</v>
      </c>
      <c r="Y481" s="7">
        <f t="shared" ca="1" si="2307"/>
        <v>0</v>
      </c>
      <c r="Z481" s="7">
        <f ca="1">IFERROR(VLOOKUP(Y481,Charts!$BQ$2:$BR$52,2,FALSE),"- -")</f>
        <v>-25</v>
      </c>
      <c r="AA481" s="7">
        <f t="shared" ca="1" si="2294"/>
        <v>6</v>
      </c>
      <c r="AB481" s="7">
        <f t="shared" ca="1" si="2298"/>
        <v>0</v>
      </c>
      <c r="AC481" s="7"/>
      <c r="AD481" s="7"/>
      <c r="AE481" s="7"/>
      <c r="AF481" s="7"/>
      <c r="AG481" s="7"/>
      <c r="AH481" s="43"/>
      <c r="AI481" s="7"/>
      <c r="AJ481" s="7"/>
      <c r="AK481" s="7">
        <f t="shared" ca="1" si="2295"/>
        <v>-19</v>
      </c>
      <c r="AL481" s="7"/>
      <c r="AM481" s="69">
        <f>IFERROR(VLOOKUP(R481,'[1]Skill Statistics'!$A$3:$AN$513,MATCH(Profession,'[1]Skill Statistics'!$A$2:$AN$2,0),FALSE),0)</f>
        <v>0</v>
      </c>
      <c r="AN481" s="85">
        <f>IFERROR(VLOOKUP(Q481,'[1]Skill Statistics'!$A$3:$BK$513,MATCH(Archetype,'[1]Skill Statistics'!$A$2:$BK$2,0),FALSE),0)</f>
        <v>0</v>
      </c>
      <c r="AO481" s="85">
        <f>IFERROR(VLOOKUP(Q481,'[1]Skill Statistics'!$A$3:$BB$513,MATCH(Race,'[1]Skill Statistics'!$A$2:$BB$2,0),FALSE),0)</f>
        <v>0</v>
      </c>
      <c r="AP481" s="85">
        <f t="shared" ca="1" si="2302"/>
        <v>0.6</v>
      </c>
      <c r="AQ481" s="70"/>
      <c r="AS481" s="69">
        <f>IFERROR(VLOOKUP(Q481,'[1]Professional Skills'!$A$4:$AM$288,MATCH(Profession,'[1]Professional Skills'!$A$3:$AM$3,0),FALSE),"- -")</f>
        <v>0</v>
      </c>
      <c r="AU481" s="7">
        <f t="shared" si="2300"/>
        <v>0</v>
      </c>
      <c r="AV481" s="7">
        <f t="shared" ca="1" si="2299"/>
        <v>0</v>
      </c>
      <c r="AW481" t="str">
        <f t="shared" si="2304"/>
        <v/>
      </c>
      <c r="AX481" t="str">
        <f>IFERROR(_xlfn.RANK.EQ(AW481,$AW$5:$AW$568),"")</f>
        <v/>
      </c>
      <c r="AY481">
        <f t="shared" si="2290"/>
        <v>0</v>
      </c>
      <c r="AZ481" s="70" t="str">
        <f t="shared" si="2296"/>
        <v/>
      </c>
      <c r="BB481" s="69">
        <f>IFERROR(IF(Q481="Language",VLOOKUP(R481,[1]Cultures!$B$4:$N$218,MATCH(Culture,[1]Cultures!$B$3:$N$3,0),FALSE),VLOOKUP(Q481,[1]Cultures!$B$4:$O$212,MATCH(Culture,[1]Cultures!$B$3:$O$3,0),FALSE)),"- -")</f>
        <v>0</v>
      </c>
      <c r="BD481">
        <f t="shared" ca="1" si="2297"/>
        <v>0</v>
      </c>
      <c r="BE481" t="str">
        <f t="shared" si="2305"/>
        <v/>
      </c>
      <c r="BI481" s="7">
        <f>IFERROR(IF(BH481=1,IF(BB481=1,1,IF(BB481=2,2,IF(BH481=2,IF(BB481=3,1,IF(BB481&gt;=4,2,IF(BH481=3,IF(BB481=5,1,IF(BB481&gt;=6,2,IF(BH481=4,IF(BB481=7,1,IF(BB481&gt;=8,2,IF(BH481=5,IF(BB481=9,1,IF(BB481&gt;=10,2,0)),0))),0))),0))),0))),0)+(IF(BC481="*",0,BB481)),"- -")</f>
        <v>0</v>
      </c>
      <c r="BK481" s="7"/>
      <c r="BL481" s="70">
        <f>IF(V481="- -","- -",SUM(BI481:BK481))</f>
        <v>0</v>
      </c>
      <c r="BN481" s="69">
        <f>IFERROR(VLOOKUP(V481,Charts!$BT$2:$BV$14,3,FALSE),"- -")</f>
        <v>0.84615384615384615</v>
      </c>
      <c r="BO481" s="85">
        <f t="shared" ca="1" si="2303"/>
        <v>1.791316746251737</v>
      </c>
      <c r="BP481" s="70">
        <f t="shared" ca="1" si="2306"/>
        <v>159</v>
      </c>
    </row>
    <row r="482" spans="1:68" x14ac:dyDescent="0.25">
      <c r="A482" s="240"/>
      <c r="C482" s="75"/>
      <c r="D482" s="76"/>
      <c r="F482" s="75"/>
      <c r="G482" s="76"/>
      <c r="I482" s="75"/>
      <c r="J482" s="85" t="s">
        <v>2151</v>
      </c>
      <c r="K482" s="85">
        <f t="shared" ca="1" si="2308"/>
        <v>9</v>
      </c>
      <c r="L482" s="85">
        <f t="shared" ca="1" si="2301"/>
        <v>7</v>
      </c>
      <c r="M482" s="70">
        <f t="shared" ca="1" si="2309"/>
        <v>19</v>
      </c>
      <c r="O482" s="222">
        <f t="shared" ca="1" si="2291"/>
        <v>5</v>
      </c>
      <c r="Q482" s="7" t="str">
        <f t="shared" si="2293"/>
        <v>Leadership</v>
      </c>
      <c r="R482" s="9" t="s">
        <v>1609</v>
      </c>
      <c r="S482" s="9" t="s">
        <v>2086</v>
      </c>
      <c r="T482" s="61" t="str">
        <f>SUBSTITUTE(IFERROR(IFERROR(VLOOKUP(R482,'[1]Skill Statistics'!$A$3:$C$513,2,FALSE),VLOOKUP(Q482,'[1]Skill Statistics'!$A$3:$C$513,2,FALSE)),T481),"R*","ReSt")</f>
        <v>Em/In</v>
      </c>
      <c r="U482" s="61" t="str">
        <f>IFERROR(IFERROR(VLOOKUP(R482,'[1]Skill Statistics'!$A$3:$C$513,3,FALSE),VLOOKUP(Q482,'[1]Skill Statistics'!$A$3:$C$513,3,FALSE)),U481)</f>
        <v>Pr</v>
      </c>
      <c r="V482" s="61" t="str">
        <f>IF(ISNUMBER(SEARCH("Category",R482)),"- -",IFERROR(IFERROR(VLOOKUP(Q482,[1]Professions!$A$4:$AM$288,MATCH(Profession,[1]Professions!$A$1:$AM$1,0),FALSE),VLOOKUP(Q482,Calculations!$B$91:$I$95,8,FALSE)),"- -"))</f>
        <v>2 / 3</v>
      </c>
      <c r="W482" s="60">
        <f t="shared" si="2292"/>
        <v>0</v>
      </c>
      <c r="X482" s="7">
        <f ca="1">IFERROR(VLOOKUP(R482,$BS$6:$NR$519,MATCH(ActualLevel,$BS$3:$NR$3,0),FALSE),"- -")</f>
        <v>6</v>
      </c>
      <c r="Y482" s="7">
        <f t="shared" ca="1" si="2307"/>
        <v>6</v>
      </c>
      <c r="Z482" s="7">
        <f ca="1">IFERROR(VLOOKUP(Y482,Charts!$BQ$2:$BR$52,2,FALSE),"- -")</f>
        <v>30</v>
      </c>
      <c r="AA482" s="7">
        <f t="shared" ca="1" si="2294"/>
        <v>0</v>
      </c>
      <c r="AB482" s="7">
        <f t="shared" ca="1" si="2298"/>
        <v>6</v>
      </c>
      <c r="AC482" s="7"/>
      <c r="AD482" s="7"/>
      <c r="AE482" s="7"/>
      <c r="AF482" s="7"/>
      <c r="AG482" s="7"/>
      <c r="AH482" s="43"/>
      <c r="AI482" s="7"/>
      <c r="AJ482" s="7"/>
      <c r="AK482" s="7">
        <f t="shared" ca="1" si="2295"/>
        <v>36</v>
      </c>
      <c r="AL482" s="7"/>
      <c r="AM482" s="69">
        <f>IFERROR(VLOOKUP(R482,'[1]Skill Statistics'!$A$3:$AN$513,MATCH(Profession,'[1]Skill Statistics'!$A$2:$AN$2,0),FALSE),0)</f>
        <v>0.6</v>
      </c>
      <c r="AN482" s="85">
        <f>IFERROR(VLOOKUP(Q482,'[1]Skill Statistics'!$A$3:$BK$513,MATCH(Archetype,'[1]Skill Statistics'!$A$2:$BK$2,0),FALSE),0)</f>
        <v>0</v>
      </c>
      <c r="AO482" s="85">
        <f>IFERROR(VLOOKUP(Q482,'[1]Skill Statistics'!$A$3:$BB$513,MATCH(Race,'[1]Skill Statistics'!$A$2:$BB$2,0),FALSE),0)</f>
        <v>0</v>
      </c>
      <c r="AP482" s="85">
        <f t="shared" ca="1" si="2302"/>
        <v>0</v>
      </c>
      <c r="AQ482" s="70"/>
      <c r="AS482" s="69" t="str">
        <f>IFERROR(VLOOKUP(Q482,'[1]Professional Skills'!$A$4:$AM$288,MATCH(Profession,'[1]Professional Skills'!$A$3:$AM$3,0),FALSE),"- -")</f>
        <v>x</v>
      </c>
      <c r="AU482" s="7" t="str">
        <f t="shared" si="2300"/>
        <v>x</v>
      </c>
      <c r="AV482" s="7">
        <f t="shared" ca="1" si="2299"/>
        <v>0.88499353909164491</v>
      </c>
      <c r="AW482">
        <f t="shared" ca="1" si="2304"/>
        <v>1.4849935390916449</v>
      </c>
      <c r="AX482">
        <f ca="1">IFERROR(_xlfn.RANK.EQ(AW482,$AW$5:$AW$568),"")</f>
        <v>2</v>
      </c>
      <c r="AY482">
        <f t="shared" ca="1" si="2290"/>
        <v>1.4849935390916449</v>
      </c>
      <c r="AZ482" s="70" t="str">
        <f t="shared" ca="1" si="2296"/>
        <v>x</v>
      </c>
      <c r="BB482" s="69">
        <f>IFERROR(IF(Q482="Language",VLOOKUP(R482,[1]Cultures!$B$4:$N$218,MATCH(Culture,[1]Cultures!$B$3:$N$3,0),FALSE),VLOOKUP(Q482,[1]Cultures!$B$4:$O$212,MATCH(Culture,[1]Cultures!$B$3:$O$3,0),FALSE)),"- -")</f>
        <v>0</v>
      </c>
      <c r="BD482">
        <f t="shared" ca="1" si="2297"/>
        <v>0</v>
      </c>
      <c r="BE482" t="str">
        <f t="shared" si="2305"/>
        <v/>
      </c>
      <c r="BI482" s="7">
        <f>IFERROR(IF(BH482=1,IF(BB482=1,1,IF(BB482=2,2,IF(BH482=2,IF(BB482=3,1,IF(BB482&gt;=4,2,IF(BH482=3,IF(BB482=5,1,IF(BB482&gt;=6,2,IF(BH482=4,IF(BB482=7,1,IF(BB482&gt;=8,2,IF(BH482=5,IF(BB482=9,1,IF(BB482&gt;=10,2,0)),0))),0))),0))),0))),0)+(IF(BC482="*",0,BB482)),"- -")</f>
        <v>0</v>
      </c>
      <c r="BK482" s="7"/>
      <c r="BL482" s="70">
        <f>IF(V482="- -","- -",SUM(BI482:BK482))</f>
        <v>0</v>
      </c>
      <c r="BN482" s="69">
        <f>IFERROR(VLOOKUP(V482,Charts!$BT$2:$BV$14,3,FALSE),"- -")</f>
        <v>0.84615384615384615</v>
      </c>
      <c r="BO482" s="85">
        <f t="shared" ca="1" si="2303"/>
        <v>4.3217878349508903</v>
      </c>
      <c r="BP482" s="70">
        <f t="shared" ca="1" si="2306"/>
        <v>5</v>
      </c>
    </row>
    <row r="483" spans="1:68" x14ac:dyDescent="0.25">
      <c r="A483" s="240" t="str">
        <f>IF('Character Sheet'!$B$4="Creature","N","Y")</f>
        <v>Y</v>
      </c>
      <c r="C483" s="75"/>
      <c r="D483" s="76"/>
      <c r="F483" s="75"/>
      <c r="G483" s="76"/>
      <c r="I483" s="75"/>
      <c r="J483" s="85"/>
      <c r="K483" s="85">
        <f t="shared" ca="1" si="2308"/>
        <v>9</v>
      </c>
      <c r="L483" s="85">
        <f t="shared" ca="1" si="2301"/>
        <v>7</v>
      </c>
      <c r="M483" s="70">
        <f t="shared" ca="1" si="2309"/>
        <v>19</v>
      </c>
      <c r="O483" s="222">
        <f t="shared" ca="1" si="2291"/>
        <v>149</v>
      </c>
      <c r="Q483" s="7" t="str">
        <f t="shared" si="2293"/>
        <v>Proselytism</v>
      </c>
      <c r="R483" s="9" t="s">
        <v>1610</v>
      </c>
      <c r="S483" s="9" t="s">
        <v>2087</v>
      </c>
      <c r="T483" s="61" t="str">
        <f>SUBSTITUTE(IFERROR(IFERROR(VLOOKUP(R483,'[1]Skill Statistics'!$A$3:$C$513,2,FALSE),VLOOKUP(Q483,'[1]Skill Statistics'!$A$3:$C$513,2,FALSE)),T482),"R*","ReSt")</f>
        <v>Em/In</v>
      </c>
      <c r="U483" s="61" t="str">
        <f>IFERROR(IFERROR(VLOOKUP(R483,'[1]Skill Statistics'!$A$3:$C$513,3,FALSE),VLOOKUP(Q483,'[1]Skill Statistics'!$A$3:$C$513,3,FALSE)),U482)</f>
        <v>Pr</v>
      </c>
      <c r="V483" s="61" t="str">
        <f>IF(ISNUMBER(SEARCH("Category",R483)),"- -",IFERROR(IFERROR(VLOOKUP(Q483,[1]Professions!$A$4:$AM$288,MATCH(Profession,[1]Professions!$A$1:$AM$1,0),FALSE),VLOOKUP(Q483,Calculations!$B$91:$I$95,8,FALSE)),"- -"))</f>
        <v>2 / 3</v>
      </c>
      <c r="W483" s="60">
        <f t="shared" si="2292"/>
        <v>0</v>
      </c>
      <c r="X483" s="7">
        <f ca="1">IFERROR(VLOOKUP(R483,$BS$6:$NR$519,MATCH(ActualLevel,$BS$3:$NR$3,0),FALSE),"- -")</f>
        <v>0</v>
      </c>
      <c r="Y483" s="7">
        <f t="shared" ca="1" si="2307"/>
        <v>0</v>
      </c>
      <c r="Z483" s="7">
        <f ca="1">IFERROR(VLOOKUP(Y483,Charts!$BQ$2:$BR$52,2,FALSE),"- -")</f>
        <v>-25</v>
      </c>
      <c r="AA483" s="7">
        <f t="shared" ca="1" si="2294"/>
        <v>0</v>
      </c>
      <c r="AB483" s="7">
        <f t="shared" ca="1" si="2298"/>
        <v>0</v>
      </c>
      <c r="AC483" s="7"/>
      <c r="AD483" s="7"/>
      <c r="AE483" s="7"/>
      <c r="AF483" s="7"/>
      <c r="AG483" s="7"/>
      <c r="AH483" s="43"/>
      <c r="AI483" s="7"/>
      <c r="AJ483" s="7"/>
      <c r="AK483" s="7">
        <f t="shared" ca="1" si="2295"/>
        <v>-25</v>
      </c>
      <c r="AL483" s="7"/>
      <c r="AM483" s="69">
        <f>IFERROR(VLOOKUP(R483,'[1]Skill Statistics'!$A$3:$AN$513,MATCH(Profession,'[1]Skill Statistics'!$A$2:$AN$2,0),FALSE),0)</f>
        <v>0</v>
      </c>
      <c r="AN483" s="85">
        <f>IFERROR(VLOOKUP(Q483,'[1]Skill Statistics'!$A$3:$BK$513,MATCH(Archetype,'[1]Skill Statistics'!$A$2:$BK$2,0),FALSE),0)</f>
        <v>0</v>
      </c>
      <c r="AO483" s="85">
        <f>IFERROR(VLOOKUP(Q483,'[1]Skill Statistics'!$A$3:$BB$513,MATCH(Race,'[1]Skill Statistics'!$A$2:$BB$2,0),FALSE),0)</f>
        <v>0</v>
      </c>
      <c r="AP483" s="85">
        <f t="shared" ca="1" si="2302"/>
        <v>0</v>
      </c>
      <c r="AQ483" s="70"/>
      <c r="AS483" s="69">
        <f>IFERROR(VLOOKUP(Q483,'[1]Professional Skills'!$A$4:$AM$288,MATCH(Profession,'[1]Professional Skills'!$A$3:$AM$3,0),FALSE),"- -")</f>
        <v>0</v>
      </c>
      <c r="AU483" s="7">
        <f t="shared" si="2300"/>
        <v>0</v>
      </c>
      <c r="AV483" s="7">
        <f t="shared" ca="1" si="2299"/>
        <v>0</v>
      </c>
      <c r="AW483" t="str">
        <f t="shared" si="2304"/>
        <v/>
      </c>
      <c r="AX483" t="str">
        <f>IFERROR(_xlfn.RANK.EQ(AW483,$AW$5:$AW$568),"")</f>
        <v/>
      </c>
      <c r="AY483">
        <f t="shared" si="2290"/>
        <v>0</v>
      </c>
      <c r="AZ483" s="70" t="str">
        <f t="shared" si="2296"/>
        <v/>
      </c>
      <c r="BB483" s="69">
        <f>IFERROR(IF(Q483="Language",VLOOKUP(R483,[1]Cultures!$B$4:$N$218,MATCH(Culture,[1]Cultures!$B$3:$N$3,0),FALSE),VLOOKUP(Q483,[1]Cultures!$B$4:$O$212,MATCH(Culture,[1]Cultures!$B$3:$O$3,0),FALSE)),"- -")</f>
        <v>0</v>
      </c>
      <c r="BD483">
        <f t="shared" ca="1" si="2297"/>
        <v>0</v>
      </c>
      <c r="BE483" t="str">
        <f t="shared" si="2305"/>
        <v/>
      </c>
      <c r="BI483" s="7">
        <f>IFERROR(IF(BH483=1,IF(BB483=1,1,IF(BB483=2,2,IF(BH483=2,IF(BB483=3,1,IF(BB483&gt;=4,2,IF(BH483=3,IF(BB483=5,1,IF(BB483&gt;=6,2,IF(BH483=4,IF(BB483=7,1,IF(BB483&gt;=8,2,IF(BH483=5,IF(BB483=9,1,IF(BB483&gt;=10,2,0)),0))),0))),0))),0))),0)+(IF(BC483="*",0,BB483)),"- -")</f>
        <v>0</v>
      </c>
      <c r="BK483" s="7"/>
      <c r="BL483" s="70">
        <f>IF(V483="- -","- -",SUM(BI483:BK483))</f>
        <v>0</v>
      </c>
      <c r="BN483" s="69">
        <f>IFERROR(VLOOKUP(V483,Charts!$BT$2:$BV$14,3,FALSE),"- -")</f>
        <v>0.84615384615384615</v>
      </c>
      <c r="BO483" s="85">
        <f t="shared" ca="1" si="2303"/>
        <v>1.806149614737679</v>
      </c>
      <c r="BP483" s="70">
        <f t="shared" ca="1" si="2306"/>
        <v>149</v>
      </c>
    </row>
    <row r="484" spans="1:68" x14ac:dyDescent="0.25">
      <c r="A484" s="240"/>
      <c r="C484" s="75"/>
      <c r="D484" s="76"/>
      <c r="F484" s="75"/>
      <c r="G484" s="76"/>
      <c r="I484" s="75"/>
      <c r="J484" s="85" t="s">
        <v>2151</v>
      </c>
      <c r="K484" s="85">
        <f t="shared" ca="1" si="2308"/>
        <v>9</v>
      </c>
      <c r="L484" s="85">
        <f t="shared" ca="1" si="2301"/>
        <v>8</v>
      </c>
      <c r="M484" s="70">
        <f t="shared" ca="1" si="2309"/>
        <v>19</v>
      </c>
      <c r="O484" s="222">
        <f t="shared" ca="1" si="2291"/>
        <v>25</v>
      </c>
      <c r="Q484" s="7" t="str">
        <f t="shared" si="2293"/>
        <v>Social Awareness</v>
      </c>
      <c r="R484" s="9" t="s">
        <v>1611</v>
      </c>
      <c r="S484" s="9" t="s">
        <v>2088</v>
      </c>
      <c r="T484" s="61" t="str">
        <f>SUBSTITUTE(IFERROR(IFERROR(VLOOKUP(R484,'[1]Skill Statistics'!$A$3:$C$513,2,FALSE),VLOOKUP(Q484,'[1]Skill Statistics'!$A$3:$C$513,2,FALSE)),T483),"R*","ReSt")</f>
        <v>Em/In</v>
      </c>
      <c r="U484" s="61" t="str">
        <f>IFERROR(IFERROR(VLOOKUP(R484,'[1]Skill Statistics'!$A$3:$C$513,3,FALSE),VLOOKUP(Q484,'[1]Skill Statistics'!$A$3:$C$513,3,FALSE)),U483)</f>
        <v>Em</v>
      </c>
      <c r="V484" s="61" t="str">
        <f>IF(ISNUMBER(SEARCH("Category",R484)),"- -",IFERROR(IFERROR(VLOOKUP(Q484,[1]Professions!$A$4:$AM$288,MATCH(Profession,[1]Professions!$A$1:$AM$1,0),FALSE),VLOOKUP(Q484,Calculations!$B$91:$I$95,8,FALSE)),"- -"))</f>
        <v>2 / 3</v>
      </c>
      <c r="W484" s="60">
        <f t="shared" si="2292"/>
        <v>0</v>
      </c>
      <c r="X484" s="7">
        <f ca="1">IFERROR(VLOOKUP(R484,$BS$6:$NR$519,MATCH(ActualLevel,$BS$3:$NR$3,0),FALSE),"- -")</f>
        <v>5</v>
      </c>
      <c r="Y484" s="7">
        <f t="shared" ca="1" si="2307"/>
        <v>5</v>
      </c>
      <c r="Z484" s="7">
        <f ca="1">IFERROR(VLOOKUP(Y484,Charts!$BQ$2:$BR$52,2,FALSE),"- -")</f>
        <v>25</v>
      </c>
      <c r="AA484" s="7">
        <f t="shared" ca="1" si="2294"/>
        <v>6</v>
      </c>
      <c r="AB484" s="7">
        <f t="shared" ca="1" si="2298"/>
        <v>0</v>
      </c>
      <c r="AC484" s="7"/>
      <c r="AD484" s="7"/>
      <c r="AE484" s="7"/>
      <c r="AF484" s="7"/>
      <c r="AG484" s="7"/>
      <c r="AH484" s="43"/>
      <c r="AI484" s="7"/>
      <c r="AJ484" s="7"/>
      <c r="AK484" s="7">
        <f t="shared" ca="1" si="2295"/>
        <v>31</v>
      </c>
      <c r="AL484" s="7"/>
      <c r="AM484" s="69">
        <f>IFERROR(VLOOKUP(R484,'[1]Skill Statistics'!$A$3:$AN$513,MATCH(Profession,'[1]Skill Statistics'!$A$2:$AN$2,0),FALSE),0)</f>
        <v>0</v>
      </c>
      <c r="AN484" s="85">
        <f>IFERROR(VLOOKUP(Q484,'[1]Skill Statistics'!$A$3:$BK$513,MATCH(Archetype,'[1]Skill Statistics'!$A$2:$BK$2,0),FALSE),0)</f>
        <v>0</v>
      </c>
      <c r="AO484" s="85">
        <f>IFERROR(VLOOKUP(Q484,'[1]Skill Statistics'!$A$3:$BB$513,MATCH(Race,'[1]Skill Statistics'!$A$2:$BB$2,0),FALSE),0)</f>
        <v>0</v>
      </c>
      <c r="AP484" s="85">
        <f t="shared" ca="1" si="2302"/>
        <v>0.6</v>
      </c>
      <c r="AQ484" s="70">
        <v>0.7</v>
      </c>
      <c r="AS484" s="69">
        <f>IFERROR(VLOOKUP(Q484,'[1]Professional Skills'!$A$4:$AM$288,MATCH(Profession,'[1]Professional Skills'!$A$3:$AM$3,0),FALSE),"- -")</f>
        <v>0</v>
      </c>
      <c r="AU484" s="7">
        <f t="shared" si="2300"/>
        <v>0</v>
      </c>
      <c r="AV484" s="7">
        <f t="shared" ca="1" si="2299"/>
        <v>0</v>
      </c>
      <c r="AW484" t="str">
        <f t="shared" si="2304"/>
        <v/>
      </c>
      <c r="AX484" t="str">
        <f>IFERROR(_xlfn.RANK.EQ(AW484,$AW$5:$AW$568),"")</f>
        <v/>
      </c>
      <c r="AY484">
        <f t="shared" si="2290"/>
        <v>0</v>
      </c>
      <c r="AZ484" s="70" t="str">
        <f t="shared" si="2296"/>
        <v/>
      </c>
      <c r="BB484" s="69">
        <f>IFERROR(IF(Q484="Language",VLOOKUP(R484,[1]Cultures!$B$4:$N$218,MATCH(Culture,[1]Cultures!$B$3:$N$3,0),FALSE),VLOOKUP(Q484,[1]Cultures!$B$4:$O$212,MATCH(Culture,[1]Cultures!$B$3:$O$3,0),FALSE)),"- -")</f>
        <v>0</v>
      </c>
      <c r="BD484">
        <f t="shared" ca="1" si="2297"/>
        <v>0</v>
      </c>
      <c r="BE484" t="str">
        <f t="shared" si="2305"/>
        <v/>
      </c>
      <c r="BI484" s="7">
        <f>IFERROR(IF(BH484=1,IF(BB484=1,1,IF(BB484=2,2,IF(BH484=2,IF(BB484=3,1,IF(BB484&gt;=4,2,IF(BH484=3,IF(BB484=5,1,IF(BB484&gt;=6,2,IF(BH484=4,IF(BB484=7,1,IF(BB484&gt;=8,2,IF(BH484=5,IF(BB484=9,1,IF(BB484&gt;=10,2,0)),0))),0))),0))),0))),0)+(IF(BC484="*",0,BB484)),"- -")</f>
        <v>0</v>
      </c>
      <c r="BK484" s="7"/>
      <c r="BL484" s="70">
        <f>IF(V484="- -","- -",SUM(BI484:BK484))</f>
        <v>0</v>
      </c>
      <c r="BN484" s="69">
        <f>IFERROR(VLOOKUP(V484,Charts!$BT$2:$BV$14,3,FALSE),"- -")</f>
        <v>0.84615384615384615</v>
      </c>
      <c r="BO484" s="85">
        <f t="shared" ca="1" si="2303"/>
        <v>3.0671386327105625</v>
      </c>
      <c r="BP484" s="70">
        <f t="shared" ca="1" si="2306"/>
        <v>25</v>
      </c>
    </row>
    <row r="485" spans="1:68" x14ac:dyDescent="0.25">
      <c r="A485" s="240" t="str">
        <f>IF('Character Sheet'!$B$4="Creature","N","Y")</f>
        <v>Y</v>
      </c>
      <c r="C485" s="75"/>
      <c r="D485" s="76"/>
      <c r="F485" s="75"/>
      <c r="G485" s="76"/>
      <c r="I485" s="75"/>
      <c r="J485" s="85" t="s">
        <v>2151</v>
      </c>
      <c r="K485" s="85">
        <f t="shared" ca="1" si="2308"/>
        <v>9</v>
      </c>
      <c r="L485" s="85">
        <f t="shared" ca="1" si="2301"/>
        <v>8</v>
      </c>
      <c r="M485" s="70">
        <f t="shared" ca="1" si="2309"/>
        <v>20</v>
      </c>
      <c r="O485" s="222">
        <f t="shared" ca="1" si="2291"/>
        <v>298</v>
      </c>
      <c r="Q485" s="7" t="str">
        <f t="shared" si="2293"/>
        <v>Trading</v>
      </c>
      <c r="R485" s="9" t="s">
        <v>1612</v>
      </c>
      <c r="S485" s="9" t="s">
        <v>1874</v>
      </c>
      <c r="T485" s="61" t="str">
        <f>SUBSTITUTE(IFERROR(IFERROR(VLOOKUP(R485,'[1]Skill Statistics'!$A$3:$C$513,2,FALSE),VLOOKUP(Q485,'[1]Skill Statistics'!$A$3:$C$513,2,FALSE)),T484),"R*","ReSt")</f>
        <v>Em/In</v>
      </c>
      <c r="U485" s="61" t="str">
        <f>IFERROR(IFERROR(VLOOKUP(R485,'[1]Skill Statistics'!$A$3:$C$513,3,FALSE),VLOOKUP(Q485,'[1]Skill Statistics'!$A$3:$C$513,3,FALSE)),U484)</f>
        <v>Pr</v>
      </c>
      <c r="V485" s="61" t="str">
        <f>IF(ISNUMBER(SEARCH("Category",R485)),"- -",IFERROR(IFERROR(VLOOKUP(Q485,[1]Professions!$A$4:$AM$288,MATCH(Profession,[1]Professions!$A$1:$AM$1,0),FALSE),VLOOKUP(Q485,Calculations!$B$91:$I$95,8,FALSE)),"- -"))</f>
        <v>2 / 3</v>
      </c>
      <c r="W485" s="60">
        <f t="shared" si="2292"/>
        <v>0</v>
      </c>
      <c r="X485" s="7">
        <f ca="1">IFERROR(VLOOKUP(R485,$BS$6:$NR$519,MATCH(ActualLevel,$BS$3:$NR$3,0),FALSE),"- -")</f>
        <v>0</v>
      </c>
      <c r="Y485" s="7">
        <f t="shared" ca="1" si="2307"/>
        <v>0</v>
      </c>
      <c r="Z485" s="7">
        <f ca="1">IFERROR(VLOOKUP(Y485,Charts!$BQ$2:$BR$52,2,FALSE),"- -")</f>
        <v>-25</v>
      </c>
      <c r="AA485" s="7">
        <f t="shared" ca="1" si="2294"/>
        <v>0</v>
      </c>
      <c r="AB485" s="7">
        <f t="shared" ca="1" si="2298"/>
        <v>0</v>
      </c>
      <c r="AC485" s="7"/>
      <c r="AD485" s="7"/>
      <c r="AE485" s="7"/>
      <c r="AF485" s="7"/>
      <c r="AG485" s="7"/>
      <c r="AH485" s="43"/>
      <c r="AI485" s="7"/>
      <c r="AJ485" s="7"/>
      <c r="AK485" s="7">
        <f t="shared" ca="1" si="2295"/>
        <v>-25</v>
      </c>
      <c r="AL485" s="7"/>
      <c r="AM485" s="69">
        <f>IFERROR(VLOOKUP(R485,'[1]Skill Statistics'!$A$3:$AN$513,MATCH(Profession,'[1]Skill Statistics'!$A$2:$AN$2,0),FALSE),0)</f>
        <v>0</v>
      </c>
      <c r="AN485" s="85">
        <f>IFERROR(VLOOKUP(Q485,'[1]Skill Statistics'!$A$3:$BK$513,MATCH(Archetype,'[1]Skill Statistics'!$A$2:$BK$2,0),FALSE),0)</f>
        <v>0</v>
      </c>
      <c r="AO485" s="85">
        <f>IFERROR(VLOOKUP(Q485,'[1]Skill Statistics'!$A$3:$BB$513,MATCH(Race,'[1]Skill Statistics'!$A$2:$BB$2,0),FALSE),0)</f>
        <v>0</v>
      </c>
      <c r="AP485" s="85">
        <f t="shared" ca="1" si="2302"/>
        <v>0</v>
      </c>
      <c r="AQ485" s="70"/>
      <c r="AS485" s="69">
        <f>IFERROR(VLOOKUP(Q485,'[1]Professional Skills'!$A$4:$AM$288,MATCH(Profession,'[1]Professional Skills'!$A$3:$AM$3,0),FALSE),"- -")</f>
        <v>0</v>
      </c>
      <c r="AU485" s="7">
        <f t="shared" si="2300"/>
        <v>0</v>
      </c>
      <c r="AV485" s="7">
        <f t="shared" ca="1" si="2299"/>
        <v>0</v>
      </c>
      <c r="AW485" t="str">
        <f t="shared" si="2304"/>
        <v/>
      </c>
      <c r="AX485" t="str">
        <f>IFERROR(_xlfn.RANK.EQ(AW485,$AW$5:$AW$568),"")</f>
        <v/>
      </c>
      <c r="AY485">
        <f t="shared" si="2290"/>
        <v>0</v>
      </c>
      <c r="AZ485" s="70" t="str">
        <f t="shared" si="2296"/>
        <v/>
      </c>
      <c r="BB485" s="69">
        <f>IFERROR(IF(Q485="Language",VLOOKUP(R485,[1]Cultures!$B$4:$N$218,MATCH(Culture,[1]Cultures!$B$3:$N$3,0),FALSE),VLOOKUP(Q485,[1]Cultures!$B$4:$O$212,MATCH(Culture,[1]Cultures!$B$3:$O$3,0),FALSE)),"- -")</f>
        <v>0</v>
      </c>
      <c r="BD485">
        <f t="shared" ca="1" si="2297"/>
        <v>0</v>
      </c>
      <c r="BE485" t="str">
        <f t="shared" si="2305"/>
        <v/>
      </c>
      <c r="BI485" s="7">
        <f>IFERROR(IF(BH485=1,IF(BB485=1,1,IF(BB485=2,2,IF(BH485=2,IF(BB485=3,1,IF(BB485&gt;=4,2,IF(BH485=3,IF(BB485=5,1,IF(BB485&gt;=6,2,IF(BH485=4,IF(BB485=7,1,IF(BB485&gt;=8,2,IF(BH485=5,IF(BB485=9,1,IF(BB485&gt;=10,2,0)),0))),0))),0))),0))),0)+(IF(BC485="*",0,BB485)),"- -")</f>
        <v>0</v>
      </c>
      <c r="BK485" s="7"/>
      <c r="BL485" s="70">
        <f>IF(V485="- -","- -",SUM(BI485:BK485))</f>
        <v>0</v>
      </c>
      <c r="BN485" s="69">
        <f>IFERROR(VLOOKUP(V485,Charts!$BT$2:$BV$14,3,FALSE),"- -")</f>
        <v>0.84615384615384615</v>
      </c>
      <c r="BO485" s="85">
        <f t="shared" ca="1" si="2303"/>
        <v>1.2998797527293313</v>
      </c>
      <c r="BP485" s="70">
        <f t="shared" ca="1" si="2306"/>
        <v>298</v>
      </c>
    </row>
    <row r="486" spans="1:68" x14ac:dyDescent="0.25">
      <c r="A486" s="240" t="str">
        <f>IF('Character Sheet'!$B$4="Creature","N","Y")</f>
        <v>Y</v>
      </c>
      <c r="C486" s="75"/>
      <c r="D486" s="76"/>
      <c r="F486" s="75"/>
      <c r="G486" s="76"/>
      <c r="I486" s="75"/>
      <c r="J486" s="85"/>
      <c r="K486" s="85">
        <f t="shared" ca="1" si="2308"/>
        <v>9</v>
      </c>
      <c r="L486" s="85">
        <f t="shared" ca="1" si="2301"/>
        <v>8</v>
      </c>
      <c r="M486" s="70">
        <f t="shared" ca="1" si="2309"/>
        <v>20</v>
      </c>
      <c r="O486" s="222" t="str">
        <f t="shared" ca="1" si="2291"/>
        <v>- -</v>
      </c>
      <c r="Q486" s="7" t="s">
        <v>1762</v>
      </c>
      <c r="R486" s="9" t="s">
        <v>1318</v>
      </c>
      <c r="S486" s="9"/>
      <c r="T486" s="61" t="str">
        <f>SUBSTITUTE(IFERROR(IFERROR(VLOOKUP(R486,'[1]Skill Statistics'!$A$3:$C$513,2,FALSE),VLOOKUP(Q486,'[1]Skill Statistics'!$A$3:$C$513,2,FALSE)),T485),"R*","ReSt")</f>
        <v>- -</v>
      </c>
      <c r="U486" s="61" t="str">
        <f>IFERROR(IFERROR(VLOOKUP(R486,'[1]Skill Statistics'!$A$3:$C$513,3,FALSE),VLOOKUP(Q486,'[1]Skill Statistics'!$A$3:$C$513,3,FALSE)),U485)</f>
        <v>- -</v>
      </c>
      <c r="V486" s="61" t="str">
        <f>IF(ISNUMBER(SEARCH("Category",R486)),"- -",IFERROR(IFERROR(VLOOKUP(Q486,[1]Professions!$A$4:$AM$288,MATCH(Profession,[1]Professions!$A$1:$AM$1,0),FALSE),VLOOKUP(Q486,Calculations!$B$91:$I$95,8,FALSE)),"- -"))</f>
        <v>- -</v>
      </c>
      <c r="W486" s="60" t="str">
        <f t="shared" si="2292"/>
        <v>- -</v>
      </c>
      <c r="X486" s="7" t="str">
        <f ca="1">IFERROR(VLOOKUP(R486,$BS$6:$NR$519,MATCH(ActualLevel,$BS$3:$NR$3,0),FALSE),"- -")</f>
        <v>- -</v>
      </c>
      <c r="Y486" s="7" t="str">
        <f t="shared" si="2307"/>
        <v>- -</v>
      </c>
      <c r="Z486" s="7" t="str">
        <f>IFERROR(VLOOKUP(Y486,Charts!$BQ$2:$BR$52,2,FALSE),"- -")</f>
        <v>- -</v>
      </c>
      <c r="AA486" s="7" t="str">
        <f t="shared" ca="1" si="2294"/>
        <v>- -</v>
      </c>
      <c r="AB486" s="7" t="str">
        <f t="shared" si="2298"/>
        <v>- -</v>
      </c>
      <c r="AC486" s="7"/>
      <c r="AD486" s="7"/>
      <c r="AE486" s="7"/>
      <c r="AF486" s="7"/>
      <c r="AG486" s="7"/>
      <c r="AH486" s="43"/>
      <c r="AI486" s="7"/>
      <c r="AJ486" s="7"/>
      <c r="AK486" s="7">
        <f t="shared" ca="1" si="2295"/>
        <v>0</v>
      </c>
      <c r="AL486" s="7"/>
      <c r="AM486" s="69">
        <f>IFERROR(VLOOKUP(R486,'[1]Skill Statistics'!$A$3:$AN$513,MATCH(Profession,'[1]Skill Statistics'!$A$2:$AN$2,0),FALSE),0)</f>
        <v>0</v>
      </c>
      <c r="AN486" s="85">
        <f>IFERROR(VLOOKUP(Q486,'[1]Skill Statistics'!$A$3:$BK$513,MATCH(Archetype,'[1]Skill Statistics'!$A$2:$BK$2,0),FALSE),0)</f>
        <v>0</v>
      </c>
      <c r="AO486" s="85">
        <f>IFERROR(VLOOKUP(Q486,'[1]Skill Statistics'!$A$3:$BB$513,MATCH(Race,'[1]Skill Statistics'!$A$2:$BB$2,0),FALSE),0)</f>
        <v>0</v>
      </c>
      <c r="AP486" s="85">
        <f t="shared" ca="1" si="2302"/>
        <v>0</v>
      </c>
      <c r="AQ486" s="70"/>
      <c r="AS486" s="69">
        <f>IFERROR(VLOOKUP(Q486,'[1]Professional Skills'!$A$4:$AM$288,MATCH(Profession,'[1]Professional Skills'!$A$3:$AM$3,0),FALSE),"- -")</f>
        <v>0</v>
      </c>
      <c r="AU486" s="7">
        <f t="shared" si="2300"/>
        <v>0</v>
      </c>
      <c r="AV486" s="7">
        <f t="shared" ca="1" si="2299"/>
        <v>0</v>
      </c>
      <c r="AW486" t="str">
        <f t="shared" si="2304"/>
        <v/>
      </c>
      <c r="AX486" t="str">
        <f>IFERROR(_xlfn.RANK.EQ(AW486,$AW$5:$AW$568),"")</f>
        <v/>
      </c>
      <c r="AY486">
        <f t="shared" si="2290"/>
        <v>0</v>
      </c>
      <c r="AZ486" s="70" t="str">
        <f t="shared" si="2296"/>
        <v/>
      </c>
      <c r="BB486" s="69">
        <f>IFERROR(IF(Q486="Language",VLOOKUP(R486,[1]Cultures!$B$4:$N$218,MATCH(Culture,[1]Cultures!$B$3:$N$3,0),FALSE),VLOOKUP(Q486,[1]Cultures!$B$4:$O$212,MATCH(Culture,[1]Cultures!$B$3:$O$3,0),FALSE)),"- -")</f>
        <v>0</v>
      </c>
      <c r="BD486">
        <f t="shared" ca="1" si="2297"/>
        <v>0</v>
      </c>
      <c r="BE486" t="str">
        <f t="shared" si="2305"/>
        <v/>
      </c>
      <c r="BI486" s="7">
        <f>IFERROR(IF(BH486=1,IF(BB486=1,1,IF(BB486=2,2,IF(BH486=2,IF(BB486=3,1,IF(BB486&gt;=4,2,IF(BH486=3,IF(BB486=5,1,IF(BB486&gt;=6,2,IF(BH486=4,IF(BB486=7,1,IF(BB486&gt;=8,2,IF(BH486=5,IF(BB486=9,1,IF(BB486&gt;=10,2,0)),0))),0))),0))),0))),0)+(IF(BC486="*",0,BB486)),"- -")</f>
        <v>0</v>
      </c>
      <c r="BK486" s="7"/>
      <c r="BL486" s="70" t="str">
        <f>IF(V486="- -","- -",SUM(BI486:BK486))</f>
        <v>- -</v>
      </c>
      <c r="BN486" s="69" t="str">
        <f>IFERROR(VLOOKUP(V486,Charts!$BT$2:$BV$14,3,FALSE),"- -")</f>
        <v>- -</v>
      </c>
      <c r="BO486" s="85" t="str">
        <f t="shared" ca="1" si="2303"/>
        <v>- -</v>
      </c>
      <c r="BP486" s="70" t="str">
        <f t="shared" ca="1" si="2306"/>
        <v>- -</v>
      </c>
    </row>
    <row r="487" spans="1:68" x14ac:dyDescent="0.25">
      <c r="A487" s="240" t="str">
        <f>IF('Character Sheet'!$B$4="Creature","N","Y")</f>
        <v>Y</v>
      </c>
      <c r="C487" s="75"/>
      <c r="D487" s="76"/>
      <c r="F487" s="75"/>
      <c r="G487" s="76"/>
      <c r="I487" s="75"/>
      <c r="J487" s="85"/>
      <c r="K487" s="85">
        <f t="shared" ca="1" si="2308"/>
        <v>9</v>
      </c>
      <c r="L487" s="85">
        <f t="shared" ca="1" si="2301"/>
        <v>8</v>
      </c>
      <c r="M487" s="70">
        <f t="shared" ca="1" si="2309"/>
        <v>20</v>
      </c>
      <c r="O487" s="222">
        <f t="shared" ca="1" si="2291"/>
        <v>221</v>
      </c>
      <c r="Q487" s="7" t="s">
        <v>1762</v>
      </c>
      <c r="R487" s="9" t="s">
        <v>1613</v>
      </c>
      <c r="S487" s="9" t="s">
        <v>2089</v>
      </c>
      <c r="T487" s="61" t="str">
        <f>SUBSTITUTE(IFERROR(IFERROR(VLOOKUP(R487,'[1]Skill Statistics'!$A$3:$C$513,2,FALSE),VLOOKUP(Q487,'[1]Skill Statistics'!$A$3:$C$513,2,FALSE)),T486),"R*","ReSt")</f>
        <v>Em/In</v>
      </c>
      <c r="U487" s="61" t="str">
        <f>IFERROR(IFERROR(VLOOKUP(R487,'[1]Skill Statistics'!$A$3:$C$513,3,FALSE),VLOOKUP(Q487,'[1]Skill Statistics'!$A$3:$C$513,3,FALSE)),U486)</f>
        <v>Pr</v>
      </c>
      <c r="V487" s="61" t="str">
        <f>IF(ISNUMBER(SEARCH("Category",R487)),"- -",IFERROR(IFERROR(VLOOKUP(Q487,[1]Professions!$A$4:$AM$288,MATCH(Profession,[1]Professions!$A$1:$AM$1,0),FALSE),VLOOKUP(Q487,Calculations!$B$91:$I$95,8,FALSE)),"- -"))</f>
        <v>2 / 3</v>
      </c>
      <c r="W487" s="60">
        <f t="shared" ca="1" si="2292"/>
        <v>0</v>
      </c>
      <c r="X487" s="7">
        <f ca="1">IFERROR(VLOOKUP(R487,$BS$6:$NR$519,MATCH(ActualLevel,$BS$3:$NR$3,0),FALSE),"- -")</f>
        <v>0</v>
      </c>
      <c r="Y487" s="7">
        <f t="shared" ca="1" si="2307"/>
        <v>0</v>
      </c>
      <c r="Z487" s="7">
        <f ca="1">IFERROR(VLOOKUP(Y487,Charts!$BQ$2:$BR$52,2,FALSE),"- -")</f>
        <v>-25</v>
      </c>
      <c r="AA487" s="7">
        <f t="shared" ca="1" si="2294"/>
        <v>0</v>
      </c>
      <c r="AB487" s="7">
        <f t="shared" ca="1" si="2298"/>
        <v>0</v>
      </c>
      <c r="AC487" s="7"/>
      <c r="AD487" s="7"/>
      <c r="AE487" s="7"/>
      <c r="AF487" s="7"/>
      <c r="AG487" s="7"/>
      <c r="AH487" s="43"/>
      <c r="AI487" s="7"/>
      <c r="AJ487" s="7"/>
      <c r="AK487" s="7">
        <f t="shared" ca="1" si="2295"/>
        <v>-25</v>
      </c>
      <c r="AL487" s="7"/>
      <c r="AM487" s="69">
        <f>IFERROR(VLOOKUP(R487,'[1]Skill Statistics'!$A$3:$AN$513,MATCH(Profession,'[1]Skill Statistics'!$A$2:$AN$2,0),FALSE),0)</f>
        <v>0</v>
      </c>
      <c r="AN487" s="85">
        <f>IFERROR(VLOOKUP(Q487,'[1]Skill Statistics'!$A$3:$BK$513,MATCH(Archetype,'[1]Skill Statistics'!$A$2:$BK$2,0),FALSE),0)</f>
        <v>0</v>
      </c>
      <c r="AO487" s="85">
        <f>IFERROR(VLOOKUP(Q487,'[1]Skill Statistics'!$A$3:$BB$513,MATCH(Race,'[1]Skill Statistics'!$A$2:$BB$2,0),FALSE),0)</f>
        <v>0</v>
      </c>
      <c r="AP487" s="85">
        <f t="shared" ca="1" si="2302"/>
        <v>0</v>
      </c>
      <c r="AQ487" s="70"/>
      <c r="AS487" s="69">
        <f>IFERROR(VLOOKUP(Q487,'[1]Professional Skills'!$A$4:$AM$288,MATCH(Profession,'[1]Professional Skills'!$A$3:$AM$3,0),FALSE),"- -")</f>
        <v>0</v>
      </c>
      <c r="AT487" t="s">
        <v>1812</v>
      </c>
      <c r="AU487" s="7" t="str">
        <f t="shared" si="2300"/>
        <v/>
      </c>
      <c r="AV487" s="7">
        <f t="shared" ca="1" si="2299"/>
        <v>0</v>
      </c>
      <c r="AW487" t="str">
        <f t="shared" si="2304"/>
        <v/>
      </c>
      <c r="AX487" t="str">
        <f>IFERROR(_xlfn.RANK.EQ(AW487,$AW$5:$AW$568),"")</f>
        <v/>
      </c>
      <c r="AY487">
        <f t="shared" ref="AY487:AY550" si="2310">IF(IF(AT487="*",AY486,AW487)="",0,IF(AT487="*",AY486,AW487))</f>
        <v>0</v>
      </c>
      <c r="AZ487" s="70" t="str">
        <f t="shared" si="2296"/>
        <v/>
      </c>
      <c r="BB487" s="69">
        <f>IFERROR(IF(Q487="Language",VLOOKUP(R487,[1]Cultures!$B$4:$N$218,MATCH(Culture,[1]Cultures!$B$3:$N$3,0),FALSE),VLOOKUP(Q487,[1]Cultures!$B$4:$O$212,MATCH(Culture,[1]Cultures!$B$3:$O$3,0),FALSE)),"- -")</f>
        <v>0</v>
      </c>
      <c r="BC487" t="s">
        <v>1812</v>
      </c>
      <c r="BD487">
        <f t="shared" ca="1" si="2297"/>
        <v>0.59821893643109481</v>
      </c>
      <c r="BE487">
        <f t="shared" ca="1" si="2305"/>
        <v>0.59821893643109481</v>
      </c>
      <c r="BH487">
        <f ca="1">_xlfn.RANK.EQ(BE487,$BE$487:$BE$492)</f>
        <v>5</v>
      </c>
      <c r="BI487" s="7">
        <f ca="1">IFERROR(IF(BH487=1,IF(BB487=1,1,IF(BB487=2,2,IF(BH487=2,IF(BB487=3,1,IF(BB487&gt;=4,2,IF(BH487=3,IF(BB487=5,1,IF(BB487&gt;=6,2,IF(BH487=4,IF(BB487=7,1,IF(BB487&gt;=8,2,IF(BH487=5,IF(BB487=9,1,IF(BB487&gt;=10,2,0)),0))),0))),0))),0))),0)+(IF(BC487="*",0,BB487)),"- -")</f>
        <v>0</v>
      </c>
      <c r="BK487" s="7"/>
      <c r="BL487" s="70">
        <f ca="1">IF(V487="- -","- -",SUM(BI487:BK487))</f>
        <v>0</v>
      </c>
      <c r="BN487" s="69">
        <f>IFERROR(VLOOKUP(V487,Charts!$BT$2:$BV$14,3,FALSE),"- -")</f>
        <v>0.84615384615384615</v>
      </c>
      <c r="BO487" s="85">
        <f t="shared" ca="1" si="2303"/>
        <v>1.5707444144478169</v>
      </c>
      <c r="BP487" s="70">
        <f t="shared" ca="1" si="2306"/>
        <v>221</v>
      </c>
    </row>
    <row r="488" spans="1:68" x14ac:dyDescent="0.25">
      <c r="A488" s="240" t="str">
        <f>IF('Character Sheet'!$B$4="Creature","N","Y")</f>
        <v>Y</v>
      </c>
      <c r="C488" s="75"/>
      <c r="D488" s="76"/>
      <c r="F488" s="75"/>
      <c r="G488" s="76"/>
      <c r="I488" s="75"/>
      <c r="J488" s="85"/>
      <c r="K488" s="85">
        <f t="shared" ca="1" si="2308"/>
        <v>9</v>
      </c>
      <c r="L488" s="85">
        <f t="shared" ca="1" si="2301"/>
        <v>8</v>
      </c>
      <c r="M488" s="70">
        <f t="shared" ca="1" si="2309"/>
        <v>20</v>
      </c>
      <c r="O488" s="222">
        <f t="shared" ca="1" si="2291"/>
        <v>124</v>
      </c>
      <c r="Q488" s="7" t="s">
        <v>1762</v>
      </c>
      <c r="R488" s="9" t="s">
        <v>1614</v>
      </c>
      <c r="S488" s="9" t="s">
        <v>2090</v>
      </c>
      <c r="T488" s="61" t="str">
        <f>SUBSTITUTE(IFERROR(IFERROR(VLOOKUP(R488,'[1]Skill Statistics'!$A$3:$C$513,2,FALSE),VLOOKUP(Q488,'[1]Skill Statistics'!$A$3:$C$513,2,FALSE)),T487),"R*","ReSt")</f>
        <v>Em/In</v>
      </c>
      <c r="U488" s="61" t="str">
        <f>IFERROR(IFERROR(VLOOKUP(R488,'[1]Skill Statistics'!$A$3:$C$513,3,FALSE),VLOOKUP(Q488,'[1]Skill Statistics'!$A$3:$C$513,3,FALSE)),U487)</f>
        <v>Pr</v>
      </c>
      <c r="V488" s="61" t="str">
        <f>IF(ISNUMBER(SEARCH("Category",R488)),"- -",IFERROR(IFERROR(VLOOKUP(Q488,[1]Professions!$A$4:$AM$288,MATCH(Profession,[1]Professions!$A$1:$AM$1,0),FALSE),VLOOKUP(Q488,Calculations!$B$91:$I$95,8,FALSE)),"- -"))</f>
        <v>2 / 3</v>
      </c>
      <c r="W488" s="60">
        <f t="shared" ca="1" si="2292"/>
        <v>0</v>
      </c>
      <c r="X488" s="7">
        <f ca="1">IFERROR(VLOOKUP(R488,$BS$6:$NR$519,MATCH(ActualLevel,$BS$3:$NR$3,0),FALSE),"- -")</f>
        <v>0</v>
      </c>
      <c r="Y488" s="7">
        <f t="shared" ca="1" si="2307"/>
        <v>0</v>
      </c>
      <c r="Z488" s="7">
        <f ca="1">IFERROR(VLOOKUP(Y488,Charts!$BQ$2:$BR$52,2,FALSE),"- -")</f>
        <v>-25</v>
      </c>
      <c r="AA488" s="7">
        <f t="shared" ca="1" si="2294"/>
        <v>0</v>
      </c>
      <c r="AB488" s="7">
        <f t="shared" ca="1" si="2298"/>
        <v>0</v>
      </c>
      <c r="AC488" s="7"/>
      <c r="AD488" s="7"/>
      <c r="AE488" s="7"/>
      <c r="AF488" s="7"/>
      <c r="AG488" s="7"/>
      <c r="AH488" s="43"/>
      <c r="AI488" s="7"/>
      <c r="AJ488" s="7"/>
      <c r="AK488" s="7">
        <f t="shared" ca="1" si="2295"/>
        <v>-25</v>
      </c>
      <c r="AL488" s="7"/>
      <c r="AM488" s="69">
        <f>IFERROR(VLOOKUP(R488,'[1]Skill Statistics'!$A$3:$AN$513,MATCH(Profession,'[1]Skill Statistics'!$A$2:$AN$2,0),FALSE),0)</f>
        <v>0</v>
      </c>
      <c r="AN488" s="85">
        <f>IFERROR(VLOOKUP(Q488,'[1]Skill Statistics'!$A$3:$BK$513,MATCH(Archetype,'[1]Skill Statistics'!$A$2:$BK$2,0),FALSE),0)</f>
        <v>0</v>
      </c>
      <c r="AO488" s="85">
        <f>IFERROR(VLOOKUP(Q488,'[1]Skill Statistics'!$A$3:$BB$513,MATCH(Race,'[1]Skill Statistics'!$A$2:$BB$2,0),FALSE),0)</f>
        <v>0</v>
      </c>
      <c r="AP488" s="85">
        <f t="shared" ca="1" si="2302"/>
        <v>0</v>
      </c>
      <c r="AQ488" s="70"/>
      <c r="AS488" s="69">
        <f>IFERROR(VLOOKUP(Q488,'[1]Professional Skills'!$A$4:$AM$288,MATCH(Profession,'[1]Professional Skills'!$A$3:$AM$3,0),FALSE),"- -")</f>
        <v>0</v>
      </c>
      <c r="AT488" t="s">
        <v>1812</v>
      </c>
      <c r="AU488" s="7" t="str">
        <f t="shared" si="2300"/>
        <v/>
      </c>
      <c r="AV488" s="7">
        <f t="shared" ca="1" si="2299"/>
        <v>0</v>
      </c>
      <c r="AW488" t="str">
        <f t="shared" si="2304"/>
        <v/>
      </c>
      <c r="AX488" t="str">
        <f>IFERROR(_xlfn.RANK.EQ(AW488,$AW$5:$AW$568),"")</f>
        <v/>
      </c>
      <c r="AY488">
        <f t="shared" si="2310"/>
        <v>0</v>
      </c>
      <c r="AZ488" s="70" t="str">
        <f t="shared" si="2296"/>
        <v/>
      </c>
      <c r="BB488" s="69">
        <f>IFERROR(IF(Q488="Language",VLOOKUP(R488,[1]Cultures!$B$4:$N$218,MATCH(Culture,[1]Cultures!$B$3:$N$3,0),FALSE),VLOOKUP(Q488,[1]Cultures!$B$4:$O$212,MATCH(Culture,[1]Cultures!$B$3:$O$3,0),FALSE)),"- -")</f>
        <v>0</v>
      </c>
      <c r="BC488" t="s">
        <v>1812</v>
      </c>
      <c r="BD488">
        <f t="shared" ca="1" si="2297"/>
        <v>0.9291704164210568</v>
      </c>
      <c r="BE488">
        <f t="shared" ca="1" si="2305"/>
        <v>0.9291704164210568</v>
      </c>
      <c r="BH488">
        <f ca="1">_xlfn.RANK.EQ(BE488,$BE$487:$BE$492)</f>
        <v>2</v>
      </c>
      <c r="BI488" s="7">
        <f ca="1">IFERROR(IF(BH488=1,IF(BB488=1,1,IF(BB488=2,2,IF(BH488=2,IF(BB488=3,1,IF(BB488&gt;=4,2,IF(BH488=3,IF(BB488=5,1,IF(BB488&gt;=6,2,IF(BH488=4,IF(BB488=7,1,IF(BB488&gt;=8,2,IF(BH488=5,IF(BB488=9,1,IF(BB488&gt;=10,2,0)),0))),0))),0))),0))),0)+(IF(BC488="*",0,BB488)),"- -")</f>
        <v>0</v>
      </c>
      <c r="BK488" s="7"/>
      <c r="BL488" s="70">
        <f ca="1">IF(V488="- -","- -",SUM(BI488:BK488))</f>
        <v>0</v>
      </c>
      <c r="BN488" s="69">
        <f>IFERROR(VLOOKUP(V488,Charts!$BT$2:$BV$14,3,FALSE),"- -")</f>
        <v>0.84615384615384615</v>
      </c>
      <c r="BO488" s="85">
        <f t="shared" ca="1" si="2303"/>
        <v>1.9320207877869771</v>
      </c>
      <c r="BP488" s="70">
        <f t="shared" ca="1" si="2306"/>
        <v>124</v>
      </c>
    </row>
    <row r="489" spans="1:68" x14ac:dyDescent="0.25">
      <c r="A489" s="240" t="str">
        <f>IF('Character Sheet'!$B$4="Creature","N","Y")</f>
        <v>Y</v>
      </c>
      <c r="C489" s="75"/>
      <c r="D489" s="76"/>
      <c r="F489" s="75"/>
      <c r="G489" s="76"/>
      <c r="I489" s="75"/>
      <c r="J489" s="85"/>
      <c r="K489" s="85">
        <f t="shared" ca="1" si="2308"/>
        <v>9</v>
      </c>
      <c r="L489" s="85">
        <f t="shared" ca="1" si="2301"/>
        <v>8</v>
      </c>
      <c r="M489" s="70">
        <f t="shared" ca="1" si="2309"/>
        <v>20</v>
      </c>
      <c r="O489" s="222">
        <f t="shared" ca="1" si="2291"/>
        <v>66</v>
      </c>
      <c r="Q489" s="7" t="s">
        <v>1762</v>
      </c>
      <c r="R489" s="9" t="s">
        <v>1615</v>
      </c>
      <c r="S489" s="9" t="s">
        <v>1615</v>
      </c>
      <c r="T489" s="61" t="str">
        <f>SUBSTITUTE(IFERROR(IFERROR(VLOOKUP(R489,'[1]Skill Statistics'!$A$3:$C$513,2,FALSE),VLOOKUP(Q489,'[1]Skill Statistics'!$A$3:$C$513,2,FALSE)),T488),"R*","ReSt")</f>
        <v>Em/In</v>
      </c>
      <c r="U489" s="61" t="str">
        <f>IFERROR(IFERROR(VLOOKUP(R489,'[1]Skill Statistics'!$A$3:$C$513,3,FALSE),VLOOKUP(Q489,'[1]Skill Statistics'!$A$3:$C$513,3,FALSE)),U488)</f>
        <v>Pr</v>
      </c>
      <c r="V489" s="61" t="str">
        <f>IF(ISNUMBER(SEARCH("Category",R489)),"- -",IFERROR(IFERROR(VLOOKUP(Q489,[1]Professions!$A$4:$AM$288,MATCH(Profession,[1]Professions!$A$1:$AM$1,0),FALSE),VLOOKUP(Q489,Calculations!$B$91:$I$95,8,FALSE)),"- -"))</f>
        <v>2 / 3</v>
      </c>
      <c r="W489" s="60">
        <f t="shared" ca="1" si="2292"/>
        <v>0</v>
      </c>
      <c r="X489" s="7">
        <f ca="1">IFERROR(VLOOKUP(R489,$BS$6:$NR$519,MATCH(ActualLevel,$BS$3:$NR$3,0),FALSE),"- -")</f>
        <v>0</v>
      </c>
      <c r="Y489" s="7">
        <f t="shared" ca="1" si="2307"/>
        <v>0</v>
      </c>
      <c r="Z489" s="7">
        <f ca="1">IFERROR(VLOOKUP(Y489,Charts!$BQ$2:$BR$52,2,FALSE),"- -")</f>
        <v>-25</v>
      </c>
      <c r="AA489" s="7">
        <f t="shared" ca="1" si="2294"/>
        <v>0</v>
      </c>
      <c r="AB489" s="7">
        <f t="shared" ca="1" si="2298"/>
        <v>0</v>
      </c>
      <c r="AC489" s="7"/>
      <c r="AD489" s="7"/>
      <c r="AE489" s="7"/>
      <c r="AF489" s="7"/>
      <c r="AG489" s="7"/>
      <c r="AH489" s="43"/>
      <c r="AI489" s="7"/>
      <c r="AJ489" s="7"/>
      <c r="AK489" s="7">
        <f t="shared" ca="1" si="2295"/>
        <v>-25</v>
      </c>
      <c r="AL489" s="7"/>
      <c r="AM489" s="69">
        <f>IFERROR(VLOOKUP(R489,'[1]Skill Statistics'!$A$3:$AN$513,MATCH(Profession,'[1]Skill Statistics'!$A$2:$AN$2,0),FALSE),0)</f>
        <v>0</v>
      </c>
      <c r="AN489" s="85">
        <f>IFERROR(VLOOKUP(Q489,'[1]Skill Statistics'!$A$3:$BK$513,MATCH(Archetype,'[1]Skill Statistics'!$A$2:$BK$2,0),FALSE),0)</f>
        <v>0</v>
      </c>
      <c r="AO489" s="85">
        <f>IFERROR(VLOOKUP(Q489,'[1]Skill Statistics'!$A$3:$BB$513,MATCH(Race,'[1]Skill Statistics'!$A$2:$BB$2,0),FALSE),0)</f>
        <v>0</v>
      </c>
      <c r="AP489" s="85">
        <f t="shared" ca="1" si="2302"/>
        <v>0</v>
      </c>
      <c r="AQ489" s="70"/>
      <c r="AS489" s="69">
        <f>IFERROR(VLOOKUP(Q489,'[1]Professional Skills'!$A$4:$AM$288,MATCH(Profession,'[1]Professional Skills'!$A$3:$AM$3,0),FALSE),"- -")</f>
        <v>0</v>
      </c>
      <c r="AT489" t="s">
        <v>1812</v>
      </c>
      <c r="AU489" s="7" t="str">
        <f t="shared" si="2300"/>
        <v/>
      </c>
      <c r="AV489" s="7">
        <f t="shared" ca="1" si="2299"/>
        <v>0</v>
      </c>
      <c r="AW489" t="str">
        <f t="shared" si="2304"/>
        <v/>
      </c>
      <c r="AX489" t="str">
        <f>IFERROR(_xlfn.RANK.EQ(AW489,$AW$5:$AW$568),"")</f>
        <v/>
      </c>
      <c r="AY489">
        <f t="shared" si="2310"/>
        <v>0</v>
      </c>
      <c r="AZ489" s="70" t="str">
        <f t="shared" si="2296"/>
        <v/>
      </c>
      <c r="BB489" s="69">
        <f>IFERROR(IF(Q489="Language",VLOOKUP(R489,[1]Cultures!$B$4:$N$218,MATCH(Culture,[1]Cultures!$B$3:$N$3,0),FALSE),VLOOKUP(Q489,[1]Cultures!$B$4:$O$212,MATCH(Culture,[1]Cultures!$B$3:$O$3,0),FALSE)),"- -")</f>
        <v>0</v>
      </c>
      <c r="BC489" t="s">
        <v>1812</v>
      </c>
      <c r="BD489">
        <f t="shared" ca="1" si="2297"/>
        <v>0.54682114267676507</v>
      </c>
      <c r="BE489">
        <f t="shared" ca="1" si="2305"/>
        <v>0.54682114267676507</v>
      </c>
      <c r="BH489">
        <f ca="1">_xlfn.RANK.EQ(BE489,$BE$487:$BE$492)</f>
        <v>6</v>
      </c>
      <c r="BI489" s="7">
        <f ca="1">IFERROR(IF(BH489=1,IF(BB489=1,1,IF(BB489=2,2,IF(BH489=2,IF(BB489=3,1,IF(BB489&gt;=4,2,IF(BH489=3,IF(BB489=5,1,IF(BB489&gt;=6,2,IF(BH489=4,IF(BB489=7,1,IF(BB489&gt;=8,2,IF(BH489=5,IF(BB489=9,1,IF(BB489&gt;=10,2,0)),0))),0))),0))),0))),0)+(IF(BC489="*",0,BB489)),"- -")</f>
        <v>0</v>
      </c>
      <c r="BK489" s="7"/>
      <c r="BL489" s="70">
        <f ca="1">IF(V489="- -","- -",SUM(BI489:BK489))</f>
        <v>0</v>
      </c>
      <c r="BN489" s="69">
        <f>IFERROR(VLOOKUP(V489,Charts!$BT$2:$BV$14,3,FALSE),"- -")</f>
        <v>0.84615384615384615</v>
      </c>
      <c r="BO489" s="85">
        <f t="shared" ca="1" si="2303"/>
        <v>2.3384659863374768</v>
      </c>
      <c r="BP489" s="70">
        <f t="shared" ca="1" si="2306"/>
        <v>66</v>
      </c>
    </row>
    <row r="490" spans="1:68" x14ac:dyDescent="0.25">
      <c r="A490" s="240" t="str">
        <f>IF('Character Sheet'!$B$4="Creature","N","Y")</f>
        <v>Y</v>
      </c>
      <c r="C490" s="75"/>
      <c r="D490" s="76"/>
      <c r="F490" s="75"/>
      <c r="G490" s="76"/>
      <c r="I490" s="75"/>
      <c r="J490" s="85"/>
      <c r="K490" s="85">
        <f t="shared" ca="1" si="2308"/>
        <v>9</v>
      </c>
      <c r="L490" s="85">
        <f t="shared" ca="1" si="2301"/>
        <v>8</v>
      </c>
      <c r="M490" s="70">
        <f t="shared" ca="1" si="2309"/>
        <v>20</v>
      </c>
      <c r="O490" s="222">
        <f t="shared" ca="1" si="2291"/>
        <v>177</v>
      </c>
      <c r="Q490" s="7" t="s">
        <v>1762</v>
      </c>
      <c r="R490" s="9" t="s">
        <v>1616</v>
      </c>
      <c r="S490" s="9" t="s">
        <v>2091</v>
      </c>
      <c r="T490" s="61" t="str">
        <f>SUBSTITUTE(IFERROR(IFERROR(VLOOKUP(R490,'[1]Skill Statistics'!$A$3:$C$513,2,FALSE),VLOOKUP(Q490,'[1]Skill Statistics'!$A$3:$C$513,2,FALSE)),T489),"R*","ReSt")</f>
        <v>Em/In</v>
      </c>
      <c r="U490" s="61" t="str">
        <f>IFERROR(IFERROR(VLOOKUP(R490,'[1]Skill Statistics'!$A$3:$C$513,3,FALSE),VLOOKUP(Q490,'[1]Skill Statistics'!$A$3:$C$513,3,FALSE)),U489)</f>
        <v>Pr</v>
      </c>
      <c r="V490" s="61" t="str">
        <f>IF(ISNUMBER(SEARCH("Category",R490)),"- -",IFERROR(IFERROR(VLOOKUP(Q490,[1]Professions!$A$4:$AM$288,MATCH(Profession,[1]Professions!$A$1:$AM$1,0),FALSE),VLOOKUP(Q490,Calculations!$B$91:$I$95,8,FALSE)),"- -"))</f>
        <v>2 / 3</v>
      </c>
      <c r="W490" s="60">
        <f t="shared" ca="1" si="2292"/>
        <v>0</v>
      </c>
      <c r="X490" s="7">
        <f ca="1">IFERROR(VLOOKUP(R490,$BS$6:$NR$519,MATCH(ActualLevel,$BS$3:$NR$3,0),FALSE),"- -")</f>
        <v>0</v>
      </c>
      <c r="Y490" s="7">
        <f t="shared" ca="1" si="2307"/>
        <v>0</v>
      </c>
      <c r="Z490" s="7">
        <f ca="1">IFERROR(VLOOKUP(Y490,Charts!$BQ$2:$BR$52,2,FALSE),"- -")</f>
        <v>-25</v>
      </c>
      <c r="AA490" s="7">
        <f t="shared" ca="1" si="2294"/>
        <v>0</v>
      </c>
      <c r="AB490" s="7">
        <f t="shared" ca="1" si="2298"/>
        <v>0</v>
      </c>
      <c r="AC490" s="7"/>
      <c r="AD490" s="7"/>
      <c r="AE490" s="7"/>
      <c r="AF490" s="7"/>
      <c r="AG490" s="7"/>
      <c r="AH490" s="43"/>
      <c r="AI490" s="7"/>
      <c r="AJ490" s="7"/>
      <c r="AK490" s="7">
        <f t="shared" ca="1" si="2295"/>
        <v>-25</v>
      </c>
      <c r="AL490" s="7"/>
      <c r="AM490" s="69">
        <f>IFERROR(VLOOKUP(R490,'[1]Skill Statistics'!$A$3:$AN$513,MATCH(Profession,'[1]Skill Statistics'!$A$2:$AN$2,0),FALSE),0)</f>
        <v>0</v>
      </c>
      <c r="AN490" s="85">
        <f>IFERROR(VLOOKUP(Q490,'[1]Skill Statistics'!$A$3:$BK$513,MATCH(Archetype,'[1]Skill Statistics'!$A$2:$BK$2,0),FALSE),0)</f>
        <v>0</v>
      </c>
      <c r="AO490" s="85">
        <f>IFERROR(VLOOKUP(Q490,'[1]Skill Statistics'!$A$3:$BB$513,MATCH(Race,'[1]Skill Statistics'!$A$2:$BB$2,0),FALSE),0)</f>
        <v>0</v>
      </c>
      <c r="AP490" s="85">
        <f t="shared" ca="1" si="2302"/>
        <v>0</v>
      </c>
      <c r="AQ490" s="70"/>
      <c r="AS490" s="69">
        <f>IFERROR(VLOOKUP(Q490,'[1]Professional Skills'!$A$4:$AM$288,MATCH(Profession,'[1]Professional Skills'!$A$3:$AM$3,0),FALSE),"- -")</f>
        <v>0</v>
      </c>
      <c r="AT490" t="s">
        <v>1812</v>
      </c>
      <c r="AU490" s="7" t="str">
        <f t="shared" si="2300"/>
        <v/>
      </c>
      <c r="AV490" s="7">
        <f t="shared" ca="1" si="2299"/>
        <v>0</v>
      </c>
      <c r="AW490" t="str">
        <f t="shared" si="2304"/>
        <v/>
      </c>
      <c r="AX490" t="str">
        <f>IFERROR(_xlfn.RANK.EQ(AW490,$AW$5:$AW$568),"")</f>
        <v/>
      </c>
      <c r="AY490">
        <f t="shared" si="2310"/>
        <v>0</v>
      </c>
      <c r="AZ490" s="70" t="str">
        <f t="shared" si="2296"/>
        <v/>
      </c>
      <c r="BB490" s="69">
        <f>IFERROR(IF(Q490="Language",VLOOKUP(R490,[1]Cultures!$B$4:$N$218,MATCH(Culture,[1]Cultures!$B$3:$N$3,0),FALSE),VLOOKUP(Q490,[1]Cultures!$B$4:$O$212,MATCH(Culture,[1]Cultures!$B$3:$O$3,0),FALSE)),"- -")</f>
        <v>0</v>
      </c>
      <c r="BC490" t="s">
        <v>1812</v>
      </c>
      <c r="BD490">
        <f t="shared" ca="1" si="2297"/>
        <v>0.60174934517347167</v>
      </c>
      <c r="BE490">
        <f t="shared" ca="1" si="2305"/>
        <v>0.60174934517347167</v>
      </c>
      <c r="BH490">
        <f ca="1">_xlfn.RANK.EQ(BE490,$BE$487:$BE$492)</f>
        <v>4</v>
      </c>
      <c r="BI490" s="7">
        <f ca="1">IFERROR(IF(BH490=1,IF(BB490=1,1,IF(BB490=2,2,IF(BH490=2,IF(BB490=3,1,IF(BB490&gt;=4,2,IF(BH490=3,IF(BB490=5,1,IF(BB490&gt;=6,2,IF(BH490=4,IF(BB490=7,1,IF(BB490&gt;=8,2,IF(BH490=5,IF(BB490=9,1,IF(BB490&gt;=10,2,0)),0))),0))),0))),0))),0)+(IF(BC490="*",0,BB490)),"- -")</f>
        <v>0</v>
      </c>
      <c r="BK490" s="7"/>
      <c r="BL490" s="70">
        <f ca="1">IF(V490="- -","- -",SUM(BI490:BK490))</f>
        <v>0</v>
      </c>
      <c r="BN490" s="69">
        <f>IFERROR(VLOOKUP(V490,Charts!$BT$2:$BV$14,3,FALSE),"- -")</f>
        <v>0.84615384615384615</v>
      </c>
      <c r="BO490" s="85">
        <f t="shared" ca="1" si="2303"/>
        <v>1.7250655230381819</v>
      </c>
      <c r="BP490" s="70">
        <f t="shared" ca="1" si="2306"/>
        <v>177</v>
      </c>
    </row>
    <row r="491" spans="1:68" x14ac:dyDescent="0.25">
      <c r="A491" s="240"/>
      <c r="C491" s="75"/>
      <c r="D491" s="76"/>
      <c r="F491" s="75"/>
      <c r="G491" s="76"/>
      <c r="I491" s="75"/>
      <c r="J491" s="85"/>
      <c r="K491" s="85">
        <f t="shared" ca="1" si="2308"/>
        <v>9</v>
      </c>
      <c r="L491" s="85">
        <f t="shared" ca="1" si="2301"/>
        <v>8</v>
      </c>
      <c r="M491" s="70">
        <f t="shared" ca="1" si="2309"/>
        <v>20</v>
      </c>
      <c r="O491" s="222">
        <f t="shared" ca="1" si="2291"/>
        <v>86</v>
      </c>
      <c r="Q491" s="7" t="s">
        <v>1762</v>
      </c>
      <c r="R491" s="9" t="s">
        <v>1617</v>
      </c>
      <c r="S491" s="9" t="s">
        <v>2092</v>
      </c>
      <c r="T491" s="61" t="str">
        <f>SUBSTITUTE(IFERROR(IFERROR(VLOOKUP(R491,'[1]Skill Statistics'!$A$3:$C$513,2,FALSE),VLOOKUP(Q491,'[1]Skill Statistics'!$A$3:$C$513,2,FALSE)),T490),"R*","ReSt")</f>
        <v>Em/In</v>
      </c>
      <c r="U491" s="61" t="str">
        <f>IFERROR(IFERROR(VLOOKUP(R491,'[1]Skill Statistics'!$A$3:$C$513,3,FALSE),VLOOKUP(Q491,'[1]Skill Statistics'!$A$3:$C$513,3,FALSE)),U490)</f>
        <v>Pr</v>
      </c>
      <c r="V491" s="61" t="str">
        <f>IF(ISNUMBER(SEARCH("Category",R491)),"- -",IFERROR(IFERROR(VLOOKUP(Q491,[1]Professions!$A$4:$AM$288,MATCH(Profession,[1]Professions!$A$1:$AM$1,0),FALSE),VLOOKUP(Q491,Calculations!$B$91:$I$95,8,FALSE)),"- -"))</f>
        <v>2 / 3</v>
      </c>
      <c r="W491" s="60">
        <f t="shared" ca="1" si="2292"/>
        <v>0</v>
      </c>
      <c r="X491" s="7">
        <f ca="1">IFERROR(VLOOKUP(R491,$BS$6:$NR$519,MATCH(ActualLevel,$BS$3:$NR$3,0),FALSE),"- -")</f>
        <v>0</v>
      </c>
      <c r="Y491" s="7">
        <f t="shared" ca="1" si="2307"/>
        <v>0</v>
      </c>
      <c r="Z491" s="7">
        <f ca="1">IFERROR(VLOOKUP(Y491,Charts!$BQ$2:$BR$52,2,FALSE),"- -")</f>
        <v>-25</v>
      </c>
      <c r="AA491" s="7">
        <f t="shared" ca="1" si="2294"/>
        <v>0</v>
      </c>
      <c r="AB491" s="7">
        <f t="shared" ca="1" si="2298"/>
        <v>0</v>
      </c>
      <c r="AC491" s="7"/>
      <c r="AD491" s="7"/>
      <c r="AE491" s="7"/>
      <c r="AF491" s="7"/>
      <c r="AG491" s="7"/>
      <c r="AH491" s="43"/>
      <c r="AI491" s="7"/>
      <c r="AJ491" s="7"/>
      <c r="AK491" s="7">
        <f t="shared" ca="1" si="2295"/>
        <v>-25</v>
      </c>
      <c r="AL491" s="7"/>
      <c r="AM491" s="69">
        <f>IFERROR(VLOOKUP(R491,'[1]Skill Statistics'!$A$3:$AN$513,MATCH(Profession,'[1]Skill Statistics'!$A$2:$AN$2,0),FALSE),0)</f>
        <v>0.5</v>
      </c>
      <c r="AN491" s="85">
        <f>IFERROR(VLOOKUP(Q491,'[1]Skill Statistics'!$A$3:$BK$513,MATCH(Archetype,'[1]Skill Statistics'!$A$2:$BK$2,0),FALSE),0)</f>
        <v>0</v>
      </c>
      <c r="AO491" s="85">
        <f>IFERROR(VLOOKUP(Q491,'[1]Skill Statistics'!$A$3:$BB$513,MATCH(Race,'[1]Skill Statistics'!$A$2:$BB$2,0),FALSE),0)</f>
        <v>0</v>
      </c>
      <c r="AP491" s="85">
        <f t="shared" ca="1" si="2302"/>
        <v>0</v>
      </c>
      <c r="AQ491" s="70"/>
      <c r="AS491" s="69">
        <f>IFERROR(VLOOKUP(Q491,'[1]Professional Skills'!$A$4:$AM$288,MATCH(Profession,'[1]Professional Skills'!$A$3:$AM$3,0),FALSE),"- -")</f>
        <v>0</v>
      </c>
      <c r="AT491" t="s">
        <v>1812</v>
      </c>
      <c r="AU491" s="7" t="str">
        <f t="shared" si="2300"/>
        <v/>
      </c>
      <c r="AV491" s="7">
        <f t="shared" ca="1" si="2299"/>
        <v>0</v>
      </c>
      <c r="AW491" t="str">
        <f t="shared" si="2304"/>
        <v/>
      </c>
      <c r="AX491" t="str">
        <f>IFERROR(_xlfn.RANK.EQ(AW491,$AW$5:$AW$568),"")</f>
        <v/>
      </c>
      <c r="AY491">
        <f t="shared" si="2310"/>
        <v>0</v>
      </c>
      <c r="AZ491" s="70" t="str">
        <f t="shared" si="2296"/>
        <v/>
      </c>
      <c r="BB491" s="69">
        <f>IFERROR(IF(Q491="Language",VLOOKUP(R491,[1]Cultures!$B$4:$N$218,MATCH(Culture,[1]Cultures!$B$3:$N$3,0),FALSE),VLOOKUP(Q491,[1]Cultures!$B$4:$O$212,MATCH(Culture,[1]Cultures!$B$3:$O$3,0),FALSE)),"- -")</f>
        <v>0</v>
      </c>
      <c r="BC491" t="s">
        <v>1812</v>
      </c>
      <c r="BD491">
        <f t="shared" ca="1" si="2297"/>
        <v>0.59865616886946282</v>
      </c>
      <c r="BE491">
        <f t="shared" ca="1" si="2305"/>
        <v>1.0986561688694629</v>
      </c>
      <c r="BH491">
        <f ca="1">_xlfn.RANK.EQ(BE491,$BE$487:$BE$492)</f>
        <v>1</v>
      </c>
      <c r="BI491" s="7">
        <f ca="1">IFERROR(IF(BH491=1,IF(BB491=1,1,IF(BB491=2,2,IF(BH491=2,IF(BB491=3,1,IF(BB491&gt;=4,2,IF(BH491=3,IF(BB491=5,1,IF(BB491&gt;=6,2,IF(BH491=4,IF(BB491=7,1,IF(BB491&gt;=8,2,IF(BH491=5,IF(BB491=9,1,IF(BB491&gt;=10,2,0)),0))),0))),0))),0))),0)+(IF(BC491="*",0,BB491)),"- -")</f>
        <v>0</v>
      </c>
      <c r="BK491" s="7"/>
      <c r="BL491" s="70">
        <f ca="1">IF(V491="- -","- -",SUM(BI491:BK491))</f>
        <v>0</v>
      </c>
      <c r="BN491" s="69">
        <f>IFERROR(VLOOKUP(V491,Charts!$BT$2:$BV$14,3,FALSE),"- -")</f>
        <v>0.84615384615384615</v>
      </c>
      <c r="BO491" s="85">
        <f t="shared" ca="1" si="2303"/>
        <v>2.1625381258234628</v>
      </c>
      <c r="BP491" s="70">
        <f t="shared" ca="1" si="2306"/>
        <v>86</v>
      </c>
    </row>
    <row r="492" spans="1:68" x14ac:dyDescent="0.25">
      <c r="A492" s="240" t="str">
        <f>IF('Character Sheet'!$B$4="Creature","N","Y")</f>
        <v>Y</v>
      </c>
      <c r="C492" s="75"/>
      <c r="D492" s="76"/>
      <c r="F492" s="75"/>
      <c r="G492" s="76"/>
      <c r="I492" s="75"/>
      <c r="J492" s="85"/>
      <c r="K492" s="85">
        <f t="shared" ca="1" si="2308"/>
        <v>9</v>
      </c>
      <c r="L492" s="85">
        <f t="shared" ca="1" si="2301"/>
        <v>8</v>
      </c>
      <c r="M492" s="70">
        <f t="shared" ca="1" si="2309"/>
        <v>20</v>
      </c>
      <c r="O492" s="222">
        <f t="shared" ca="1" si="2291"/>
        <v>71</v>
      </c>
      <c r="Q492" s="7" t="s">
        <v>1762</v>
      </c>
      <c r="R492" s="9" t="s">
        <v>1618</v>
      </c>
      <c r="S492" s="9" t="s">
        <v>2093</v>
      </c>
      <c r="T492" s="61" t="str">
        <f>SUBSTITUTE(IFERROR(IFERROR(VLOOKUP(R492,'[1]Skill Statistics'!$A$3:$C$513,2,FALSE),VLOOKUP(Q492,'[1]Skill Statistics'!$A$3:$C$513,2,FALSE)),T491),"R*","ReSt")</f>
        <v>Em/In</v>
      </c>
      <c r="U492" s="61" t="str">
        <f>IFERROR(IFERROR(VLOOKUP(R492,'[1]Skill Statistics'!$A$3:$C$513,3,FALSE),VLOOKUP(Q492,'[1]Skill Statistics'!$A$3:$C$513,3,FALSE)),U491)</f>
        <v>Pr</v>
      </c>
      <c r="V492" s="61" t="str">
        <f>IF(ISNUMBER(SEARCH("Category",R492)),"- -",IFERROR(IFERROR(VLOOKUP(Q492,[1]Professions!$A$4:$AM$288,MATCH(Profession,[1]Professions!$A$1:$AM$1,0),FALSE),VLOOKUP(Q492,Calculations!$B$91:$I$95,8,FALSE)),"- -"))</f>
        <v>2 / 3</v>
      </c>
      <c r="W492" s="60">
        <f t="shared" ca="1" si="2292"/>
        <v>0</v>
      </c>
      <c r="X492" s="7">
        <f ca="1">IFERROR(VLOOKUP(R492,$BS$6:$NR$519,MATCH(ActualLevel,$BS$3:$NR$3,0),FALSE),"- -")</f>
        <v>0</v>
      </c>
      <c r="Y492" s="7">
        <f t="shared" ca="1" si="2307"/>
        <v>0</v>
      </c>
      <c r="Z492" s="7">
        <f ca="1">IFERROR(VLOOKUP(Y492,Charts!$BQ$2:$BR$52,2,FALSE),"- -")</f>
        <v>-25</v>
      </c>
      <c r="AA492" s="7">
        <f t="shared" ca="1" si="2294"/>
        <v>0</v>
      </c>
      <c r="AB492" s="7">
        <f t="shared" ca="1" si="2298"/>
        <v>0</v>
      </c>
      <c r="AC492" s="7"/>
      <c r="AD492" s="7"/>
      <c r="AE492" s="7"/>
      <c r="AF492" s="7"/>
      <c r="AG492" s="7"/>
      <c r="AH492" s="43"/>
      <c r="AI492" s="7"/>
      <c r="AJ492" s="7"/>
      <c r="AK492" s="7">
        <f t="shared" ca="1" si="2295"/>
        <v>-25</v>
      </c>
      <c r="AL492" s="7"/>
      <c r="AM492" s="69">
        <f>IFERROR(VLOOKUP(R492,'[1]Skill Statistics'!$A$3:$AN$513,MATCH(Profession,'[1]Skill Statistics'!$A$2:$AN$2,0),FALSE),0)</f>
        <v>0</v>
      </c>
      <c r="AN492" s="85">
        <f>IFERROR(VLOOKUP(Q492,'[1]Skill Statistics'!$A$3:$BK$513,MATCH(Archetype,'[1]Skill Statistics'!$A$2:$BK$2,0),FALSE),0)</f>
        <v>0</v>
      </c>
      <c r="AO492" s="85">
        <f>IFERROR(VLOOKUP(Q492,'[1]Skill Statistics'!$A$3:$BB$513,MATCH(Race,'[1]Skill Statistics'!$A$2:$BB$2,0),FALSE),0)</f>
        <v>0</v>
      </c>
      <c r="AP492" s="85">
        <f t="shared" ca="1" si="2302"/>
        <v>0</v>
      </c>
      <c r="AQ492" s="70"/>
      <c r="AS492" s="69">
        <f>IFERROR(VLOOKUP(Q492,'[1]Professional Skills'!$A$4:$AM$288,MATCH(Profession,'[1]Professional Skills'!$A$3:$AM$3,0),FALSE),"- -")</f>
        <v>0</v>
      </c>
      <c r="AT492" t="s">
        <v>1812</v>
      </c>
      <c r="AU492" s="7" t="str">
        <f t="shared" si="2300"/>
        <v/>
      </c>
      <c r="AV492" s="7">
        <f t="shared" ca="1" si="2299"/>
        <v>0</v>
      </c>
      <c r="AW492" t="str">
        <f t="shared" si="2304"/>
        <v/>
      </c>
      <c r="AX492" t="str">
        <f>IFERROR(_xlfn.RANK.EQ(AW492,$AW$5:$AW$568),"")</f>
        <v/>
      </c>
      <c r="AY492">
        <f t="shared" si="2310"/>
        <v>0</v>
      </c>
      <c r="AZ492" s="70" t="str">
        <f t="shared" si="2296"/>
        <v/>
      </c>
      <c r="BB492" s="69">
        <f>IFERROR(IF(Q492="Language",VLOOKUP(R492,[1]Cultures!$B$4:$N$218,MATCH(Culture,[1]Cultures!$B$3:$N$3,0),FALSE),VLOOKUP(Q492,[1]Cultures!$B$4:$O$212,MATCH(Culture,[1]Cultures!$B$3:$O$3,0),FALSE)),"- -")</f>
        <v>0</v>
      </c>
      <c r="BC492" t="s">
        <v>1812</v>
      </c>
      <c r="BD492">
        <f t="shared" ca="1" si="2297"/>
        <v>0.64164293585563181</v>
      </c>
      <c r="BE492">
        <f t="shared" ca="1" si="2305"/>
        <v>0.64164293585563181</v>
      </c>
      <c r="BH492">
        <f ca="1">_xlfn.RANK.EQ(BE492,$BE$487:$BE$492)</f>
        <v>3</v>
      </c>
      <c r="BI492" s="7">
        <f ca="1">IFERROR(IF(BH492=1,IF(BB492=1,1,IF(BB492=2,2,IF(BH492=2,IF(BB492=3,1,IF(BB492&gt;=4,2,IF(BH492=3,IF(BB492=5,1,IF(BB492&gt;=6,2,IF(BH492=4,IF(BB492=7,1,IF(BB492&gt;=8,2,IF(BH492=5,IF(BB492=9,1,IF(BB492&gt;=10,2,0)),0))),0))),0))),0))),0)+(IF(BC492="*",0,BB492)),"- -")</f>
        <v>0</v>
      </c>
      <c r="BK492" s="7"/>
      <c r="BL492" s="70">
        <f ca="1">IF(V492="- -","- -",SUM(BI492:BK492))</f>
        <v>0</v>
      </c>
      <c r="BN492" s="69">
        <f>IFERROR(VLOOKUP(V492,Charts!$BT$2:$BV$14,3,FALSE),"- -")</f>
        <v>0.84615384615384615</v>
      </c>
      <c r="BO492" s="85">
        <f t="shared" ca="1" si="2303"/>
        <v>2.2846711180921058</v>
      </c>
      <c r="BP492" s="70">
        <f t="shared" ca="1" si="2306"/>
        <v>71</v>
      </c>
    </row>
    <row r="493" spans="1:68" x14ac:dyDescent="0.25">
      <c r="A493" s="240" t="str">
        <f>IF('Character Sheet'!$B$4="Creature","N","Y")</f>
        <v>Y</v>
      </c>
      <c r="C493" s="75"/>
      <c r="D493" s="76"/>
      <c r="F493" s="75"/>
      <c r="G493" s="76"/>
      <c r="I493" s="75"/>
      <c r="J493" s="85"/>
      <c r="K493" s="85">
        <f t="shared" ca="1" si="2308"/>
        <v>9</v>
      </c>
      <c r="L493" s="85">
        <f t="shared" ca="1" si="2301"/>
        <v>8</v>
      </c>
      <c r="M493" s="70">
        <f t="shared" ca="1" si="2309"/>
        <v>20</v>
      </c>
      <c r="O493" s="222" t="str">
        <f t="shared" ca="1" si="2291"/>
        <v>- -</v>
      </c>
      <c r="Q493" s="7" t="str">
        <f t="shared" si="2293"/>
        <v/>
      </c>
      <c r="R493" s="9" t="s">
        <v>1319</v>
      </c>
      <c r="S493" s="9"/>
      <c r="T493" s="61" t="str">
        <f>SUBSTITUTE(IFERROR(IFERROR(VLOOKUP(R493,'[1]Skill Statistics'!$A$3:$C$513,2,FALSE),VLOOKUP(Q493,'[1]Skill Statistics'!$A$3:$C$513,2,FALSE)),T492),"R*","ReSt")</f>
        <v>- -</v>
      </c>
      <c r="U493" s="61" t="str">
        <f>IFERROR(IFERROR(VLOOKUP(R493,'[1]Skill Statistics'!$A$3:$C$513,3,FALSE),VLOOKUP(Q493,'[1]Skill Statistics'!$A$3:$C$513,3,FALSE)),U492)</f>
        <v>- -</v>
      </c>
      <c r="V493" s="61" t="str">
        <f>IF(ISNUMBER(SEARCH("Category",R493)),"- -",IFERROR(IFERROR(VLOOKUP(Q493,[1]Professions!$A$4:$AM$288,MATCH(Profession,[1]Professions!$A$1:$AM$1,0),FALSE),VLOOKUP(Q493,Calculations!$B$91:$I$95,8,FALSE)),"- -"))</f>
        <v>- -</v>
      </c>
      <c r="W493" s="60" t="str">
        <f t="shared" si="2292"/>
        <v>- -</v>
      </c>
      <c r="X493" s="7" t="str">
        <f ca="1">IFERROR(VLOOKUP(R493,$BS$6:$NR$519,MATCH(ActualLevel,$BS$3:$NR$3,0),FALSE),"- -")</f>
        <v>- -</v>
      </c>
      <c r="Y493" s="7" t="str">
        <f t="shared" si="2307"/>
        <v>- -</v>
      </c>
      <c r="Z493" s="7" t="str">
        <f>IFERROR(VLOOKUP(Y493,Charts!$BQ$2:$BR$52,2,FALSE),"- -")</f>
        <v>- -</v>
      </c>
      <c r="AA493" s="7" t="str">
        <f t="shared" ca="1" si="2294"/>
        <v>- -</v>
      </c>
      <c r="AB493" s="7" t="str">
        <f t="shared" si="2298"/>
        <v>- -</v>
      </c>
      <c r="AC493" s="7"/>
      <c r="AD493" s="7"/>
      <c r="AE493" s="7"/>
      <c r="AF493" s="7"/>
      <c r="AG493" s="7"/>
      <c r="AH493" s="43"/>
      <c r="AI493" s="7"/>
      <c r="AJ493" s="7"/>
      <c r="AK493" s="7">
        <f t="shared" ca="1" si="2295"/>
        <v>0</v>
      </c>
      <c r="AL493" s="7"/>
      <c r="AM493" s="69">
        <f>IFERROR(VLOOKUP(R493,'[1]Skill Statistics'!$A$3:$AN$513,MATCH(Profession,'[1]Skill Statistics'!$A$2:$AN$2,0),FALSE),0)</f>
        <v>0</v>
      </c>
      <c r="AN493" s="85">
        <f>IFERROR(VLOOKUP(Q493,'[1]Skill Statistics'!$A$3:$BK$513,MATCH(Archetype,'[1]Skill Statistics'!$A$2:$BK$2,0),FALSE),0)</f>
        <v>0</v>
      </c>
      <c r="AO493" s="85">
        <f>IFERROR(VLOOKUP(Q493,'[1]Skill Statistics'!$A$3:$BB$513,MATCH(Race,'[1]Skill Statistics'!$A$2:$BB$2,0),FALSE),0)</f>
        <v>0</v>
      </c>
      <c r="AP493" s="85">
        <f t="shared" ca="1" si="2302"/>
        <v>0</v>
      </c>
      <c r="AQ493" s="70"/>
      <c r="AS493" s="69" t="str">
        <f>IFERROR(VLOOKUP(Q493,'[1]Professional Skills'!$A$4:$AM$288,MATCH(Profession,'[1]Professional Skills'!$A$3:$AM$3,0),FALSE),"- -")</f>
        <v>- -</v>
      </c>
      <c r="AU493" s="7" t="str">
        <f t="shared" si="2300"/>
        <v>- -</v>
      </c>
      <c r="AV493" s="7">
        <f t="shared" ca="1" si="2299"/>
        <v>0</v>
      </c>
      <c r="AW493" t="str">
        <f t="shared" si="2304"/>
        <v/>
      </c>
      <c r="AX493" t="str">
        <f>IFERROR(_xlfn.RANK.EQ(AW493,$AW$5:$AW$568),"")</f>
        <v/>
      </c>
      <c r="AY493">
        <f t="shared" si="2310"/>
        <v>0</v>
      </c>
      <c r="AZ493" s="70" t="str">
        <f t="shared" si="2296"/>
        <v/>
      </c>
      <c r="BB493" s="69" t="str">
        <f>IFERROR(IF(Q493="Language",VLOOKUP(R493,[1]Cultures!$B$4:$N$218,MATCH(Culture,[1]Cultures!$B$3:$N$3,0),FALSE),VLOOKUP(Q493,[1]Cultures!$B$4:$O$212,MATCH(Culture,[1]Cultures!$B$3:$O$3,0),FALSE)),"- -")</f>
        <v>- -</v>
      </c>
      <c r="BD493">
        <f t="shared" ca="1" si="2297"/>
        <v>0</v>
      </c>
      <c r="BE493" t="str">
        <f t="shared" si="2305"/>
        <v/>
      </c>
      <c r="BI493" s="7" t="str">
        <f>IFERROR(IF(BH493=1,IF(BB493=1,1,IF(BB493=2,2,IF(BH493=2,IF(BB493=3,1,IF(BB493&gt;=4,2,IF(BH493=3,IF(BB493=5,1,IF(BB493&gt;=6,2,IF(BH493=4,IF(BB493=7,1,IF(BB493&gt;=8,2,IF(BH493=5,IF(BB493=9,1,IF(BB493&gt;=10,2,0)),0))),0))),0))),0))),0)+(IF(BC493="*",0,BB493)),"- -")</f>
        <v>- -</v>
      </c>
      <c r="BK493" s="7"/>
      <c r="BL493" s="70" t="str">
        <f>IF(V493="- -","- -",SUM(BI493:BK493))</f>
        <v>- -</v>
      </c>
      <c r="BN493" s="69" t="str">
        <f>IFERROR(VLOOKUP(V493,Charts!$BT$2:$BV$14,3,FALSE),"- -")</f>
        <v>- -</v>
      </c>
      <c r="BO493" s="85" t="str">
        <f t="shared" ca="1" si="2303"/>
        <v>- -</v>
      </c>
      <c r="BP493" s="70" t="str">
        <f t="shared" ca="1" si="2306"/>
        <v>- -</v>
      </c>
    </row>
    <row r="494" spans="1:68" x14ac:dyDescent="0.25">
      <c r="A494" s="240" t="str">
        <f>IF('Character Sheet'!$B$4="Creature","N","Y")</f>
        <v>Y</v>
      </c>
      <c r="C494" s="75"/>
      <c r="D494" s="76"/>
      <c r="F494" s="75"/>
      <c r="G494" s="76"/>
      <c r="I494" s="75"/>
      <c r="J494" s="85"/>
      <c r="K494" s="85">
        <f t="shared" ca="1" si="2308"/>
        <v>9</v>
      </c>
      <c r="L494" s="85">
        <f t="shared" ca="1" si="2301"/>
        <v>8</v>
      </c>
      <c r="M494" s="70">
        <f t="shared" ca="1" si="2309"/>
        <v>20</v>
      </c>
      <c r="O494" s="222" t="str">
        <f t="shared" ca="1" si="2291"/>
        <v>- -</v>
      </c>
      <c r="Q494" s="7" t="s">
        <v>1763</v>
      </c>
      <c r="R494" s="9" t="s">
        <v>1320</v>
      </c>
      <c r="S494" s="9"/>
      <c r="T494" s="61" t="str">
        <f>SUBSTITUTE(IFERROR(IFERROR(VLOOKUP(R494,'[1]Skill Statistics'!$A$3:$C$513,2,FALSE),VLOOKUP(Q494,'[1]Skill Statistics'!$A$3:$C$513,2,FALSE)),T493),"R*","ReSt")</f>
        <v>- -</v>
      </c>
      <c r="U494" s="61" t="str">
        <f>IFERROR(IFERROR(VLOOKUP(R494,'[1]Skill Statistics'!$A$3:$C$513,3,FALSE),VLOOKUP(Q494,'[1]Skill Statistics'!$A$3:$C$513,3,FALSE)),U493)</f>
        <v>- -</v>
      </c>
      <c r="V494" s="61" t="str">
        <f>IF(ISNUMBER(SEARCH("Category",R494)),"- -",IFERROR(IFERROR(VLOOKUP(Q494,[1]Professions!$A$4:$AM$288,MATCH(Profession,[1]Professions!$A$1:$AM$1,0),FALSE),VLOOKUP(Q494,Calculations!$B$91:$I$95,8,FALSE)),"- -"))</f>
        <v>- -</v>
      </c>
      <c r="W494" s="60" t="str">
        <f t="shared" si="2292"/>
        <v>- -</v>
      </c>
      <c r="X494" s="7" t="str">
        <f ca="1">IFERROR(VLOOKUP(R494,$BS$6:$NR$519,MATCH(ActualLevel,$BS$3:$NR$3,0),FALSE),"- -")</f>
        <v>- -</v>
      </c>
      <c r="Y494" s="7" t="str">
        <f t="shared" si="2307"/>
        <v>- -</v>
      </c>
      <c r="Z494" s="7" t="str">
        <f>IFERROR(VLOOKUP(Y494,Charts!$BQ$2:$BR$52,2,FALSE),"- -")</f>
        <v>- -</v>
      </c>
      <c r="AA494" s="7" t="str">
        <f t="shared" ca="1" si="2294"/>
        <v>- -</v>
      </c>
      <c r="AB494" s="7" t="str">
        <f t="shared" si="2298"/>
        <v>- -</v>
      </c>
      <c r="AC494" s="7"/>
      <c r="AD494" s="7"/>
      <c r="AE494" s="7"/>
      <c r="AF494" s="7"/>
      <c r="AG494" s="7"/>
      <c r="AH494" s="43"/>
      <c r="AI494" s="7"/>
      <c r="AJ494" s="7"/>
      <c r="AK494" s="7">
        <f t="shared" ca="1" si="2295"/>
        <v>0</v>
      </c>
      <c r="AL494" s="7"/>
      <c r="AM494" s="69">
        <f>IFERROR(VLOOKUP(R494,'[1]Skill Statistics'!$A$3:$AN$513,MATCH(Profession,'[1]Skill Statistics'!$A$2:$AN$2,0),FALSE),0)</f>
        <v>0</v>
      </c>
      <c r="AN494" s="85">
        <f>IFERROR(VLOOKUP(Q494,'[1]Skill Statistics'!$A$3:$BK$513,MATCH(Archetype,'[1]Skill Statistics'!$A$2:$BK$2,0),FALSE),0)</f>
        <v>0</v>
      </c>
      <c r="AO494" s="85">
        <f>IFERROR(VLOOKUP(Q494,'[1]Skill Statistics'!$A$3:$BB$513,MATCH(Race,'[1]Skill Statistics'!$A$2:$BB$2,0),FALSE),0)</f>
        <v>0</v>
      </c>
      <c r="AP494" s="85">
        <f t="shared" ca="1" si="2302"/>
        <v>0</v>
      </c>
      <c r="AQ494" s="70"/>
      <c r="AS494" s="69">
        <f>IFERROR(VLOOKUP(Q494,'[1]Professional Skills'!$A$4:$AM$288,MATCH(Profession,'[1]Professional Skills'!$A$3:$AM$3,0),FALSE),"- -")</f>
        <v>0</v>
      </c>
      <c r="AU494" s="7">
        <f t="shared" si="2300"/>
        <v>0</v>
      </c>
      <c r="AV494" s="7">
        <f t="shared" ca="1" si="2299"/>
        <v>0</v>
      </c>
      <c r="AW494" t="str">
        <f t="shared" si="2304"/>
        <v/>
      </c>
      <c r="AX494" t="str">
        <f>IFERROR(_xlfn.RANK.EQ(AW494,$AW$5:$AW$568),"")</f>
        <v/>
      </c>
      <c r="AY494">
        <f t="shared" si="2310"/>
        <v>0</v>
      </c>
      <c r="AZ494" s="70" t="str">
        <f t="shared" si="2296"/>
        <v/>
      </c>
      <c r="BB494" s="69">
        <f>IFERROR(IF(Q494="Language",VLOOKUP(R494,[1]Cultures!$B$4:$N$218,MATCH(Culture,[1]Cultures!$B$3:$N$3,0),FALSE),VLOOKUP(Q494,[1]Cultures!$B$4:$O$212,MATCH(Culture,[1]Cultures!$B$3:$O$3,0),FALSE)),"- -")</f>
        <v>0</v>
      </c>
      <c r="BD494">
        <f t="shared" ca="1" si="2297"/>
        <v>0</v>
      </c>
      <c r="BE494" t="str">
        <f t="shared" si="2305"/>
        <v/>
      </c>
      <c r="BI494" s="7">
        <f>IFERROR(IF(BH494=1,IF(BB494=1,1,IF(BB494=2,2,IF(BH494=2,IF(BB494=3,1,IF(BB494&gt;=4,2,IF(BH494=3,IF(BB494=5,1,IF(BB494&gt;=6,2,IF(BH494=4,IF(BB494=7,1,IF(BB494&gt;=8,2,IF(BH494=5,IF(BB494=9,1,IF(BB494&gt;=10,2,0)),0))),0))),0))),0))),0)+(IF(BC494="*",0,BB494)),"- -")</f>
        <v>0</v>
      </c>
      <c r="BK494" s="7"/>
      <c r="BL494" s="70" t="str">
        <f>IF(V494="- -","- -",SUM(BI494:BK494))</f>
        <v>- -</v>
      </c>
      <c r="BN494" s="69" t="str">
        <f>IFERROR(VLOOKUP(V494,Charts!$BT$2:$BV$14,3,FALSE),"- -")</f>
        <v>- -</v>
      </c>
      <c r="BO494" s="85" t="str">
        <f t="shared" ca="1" si="2303"/>
        <v>- -</v>
      </c>
      <c r="BP494" s="70" t="str">
        <f t="shared" ca="1" si="2306"/>
        <v>- -</v>
      </c>
    </row>
    <row r="495" spans="1:68" x14ac:dyDescent="0.25">
      <c r="A495" s="240" t="str">
        <f>IF('Character Sheet'!$B$4="Creature","N","Y")</f>
        <v>Y</v>
      </c>
      <c r="C495" s="75"/>
      <c r="D495" s="76"/>
      <c r="F495" s="75"/>
      <c r="G495" s="76"/>
      <c r="I495" s="75"/>
      <c r="J495" s="85"/>
      <c r="K495" s="85">
        <f t="shared" ca="1" si="2308"/>
        <v>9</v>
      </c>
      <c r="L495" s="85">
        <f t="shared" ca="1" si="2301"/>
        <v>8</v>
      </c>
      <c r="M495" s="70">
        <f t="shared" ca="1" si="2309"/>
        <v>20</v>
      </c>
      <c r="O495" s="222">
        <f t="shared" ca="1" si="2291"/>
        <v>219</v>
      </c>
      <c r="Q495" s="7" t="s">
        <v>1763</v>
      </c>
      <c r="R495" s="9" t="s">
        <v>1619</v>
      </c>
      <c r="S495" s="9" t="s">
        <v>2094</v>
      </c>
      <c r="T495" s="61" t="str">
        <f>SUBSTITUTE(IFERROR(IFERROR(VLOOKUP(R495,'[1]Skill Statistics'!$A$3:$C$513,2,FALSE),VLOOKUP(Q495,'[1]Skill Statistics'!$A$3:$C$513,2,FALSE)),T494),"R*","ReSt")</f>
        <v>Ag/SD</v>
      </c>
      <c r="U495" s="61" t="str">
        <f>IFERROR(IFERROR(VLOOKUP(R495,'[1]Skill Statistics'!$A$3:$C$513,3,FALSE),VLOOKUP(Q495,'[1]Skill Statistics'!$A$3:$C$513,3,FALSE)),U494)</f>
        <v>In</v>
      </c>
      <c r="V495" s="61" t="str">
        <f>IF(ISNUMBER(SEARCH("Category",R495)),"- -",IFERROR(IFERROR(VLOOKUP(Q495,[1]Professions!$A$4:$AM$288,MATCH(Profession,[1]Professions!$A$1:$AM$1,0),FALSE),VLOOKUP(Q495,Calculations!$B$91:$I$95,8,FALSE)),"- -"))</f>
        <v>4 / 6</v>
      </c>
      <c r="W495" s="60">
        <f t="shared" ca="1" si="2292"/>
        <v>0</v>
      </c>
      <c r="X495" s="7">
        <f ca="1">IFERROR(VLOOKUP(R495,$BS$6:$NR$519,MATCH(ActualLevel,$BS$3:$NR$3,0),FALSE),"- -")</f>
        <v>0</v>
      </c>
      <c r="Y495" s="7">
        <f t="shared" ca="1" si="2307"/>
        <v>0</v>
      </c>
      <c r="Z495" s="7">
        <f ca="1">IFERROR(VLOOKUP(Y495,Charts!$BQ$2:$BR$52,2,FALSE),"- -")</f>
        <v>-25</v>
      </c>
      <c r="AA495" s="7">
        <f t="shared" ca="1" si="2294"/>
        <v>1</v>
      </c>
      <c r="AB495" s="7">
        <f t="shared" ca="1" si="2298"/>
        <v>0</v>
      </c>
      <c r="AC495" s="7"/>
      <c r="AD495" s="7"/>
      <c r="AE495" s="7"/>
      <c r="AF495" s="7"/>
      <c r="AG495" s="7"/>
      <c r="AH495" s="43"/>
      <c r="AI495" s="7"/>
      <c r="AJ495" s="7"/>
      <c r="AK495" s="7">
        <f t="shared" ca="1" si="2295"/>
        <v>-24</v>
      </c>
      <c r="AL495" s="7"/>
      <c r="AM495" s="69">
        <f>IFERROR(VLOOKUP(R495,'[1]Skill Statistics'!$A$3:$AN$513,MATCH(Profession,'[1]Skill Statistics'!$A$2:$AN$2,0),FALSE),0)</f>
        <v>0</v>
      </c>
      <c r="AN495" s="85">
        <f>IFERROR(VLOOKUP(Q495,'[1]Skill Statistics'!$A$3:$BK$513,MATCH(Archetype,'[1]Skill Statistics'!$A$2:$BK$2,0),FALSE),0)</f>
        <v>0</v>
      </c>
      <c r="AO495" s="85">
        <f>IFERROR(VLOOKUP(Q495,'[1]Skill Statistics'!$A$3:$BB$513,MATCH(Race,'[1]Skill Statistics'!$A$2:$BB$2,0),FALSE),0)</f>
        <v>0</v>
      </c>
      <c r="AP495" s="85">
        <f t="shared" ca="1" si="2302"/>
        <v>0.1</v>
      </c>
      <c r="AQ495" s="70"/>
      <c r="AS495" s="69">
        <f>IFERROR(VLOOKUP(Q495,'[1]Professional Skills'!$A$4:$AM$288,MATCH(Profession,'[1]Professional Skills'!$A$3:$AM$3,0),FALSE),"- -")</f>
        <v>0</v>
      </c>
      <c r="AT495" t="s">
        <v>1812</v>
      </c>
      <c r="AU495" s="7" t="str">
        <f t="shared" si="2300"/>
        <v/>
      </c>
      <c r="AV495" s="7">
        <f t="shared" ca="1" si="2299"/>
        <v>0</v>
      </c>
      <c r="AW495" t="str">
        <f t="shared" si="2304"/>
        <v/>
      </c>
      <c r="AX495" t="str">
        <f>IFERROR(_xlfn.RANK.EQ(AW495,$AW$5:$AW$568),"")</f>
        <v/>
      </c>
      <c r="AY495">
        <f t="shared" si="2310"/>
        <v>0</v>
      </c>
      <c r="AZ495" s="70" t="str">
        <f t="shared" si="2296"/>
        <v/>
      </c>
      <c r="BB495" s="69">
        <f>IFERROR(IF(Q495="Language",VLOOKUP(R495,[1]Cultures!$B$4:$N$218,MATCH(Culture,[1]Cultures!$B$3:$N$3,0),FALSE),VLOOKUP(Q495,[1]Cultures!$B$4:$O$212,MATCH(Culture,[1]Cultures!$B$3:$O$3,0),FALSE)),"- -")</f>
        <v>0</v>
      </c>
      <c r="BC495" t="s">
        <v>1812</v>
      </c>
      <c r="BD495">
        <f t="shared" ca="1" si="2297"/>
        <v>1.8252781960929387E-2</v>
      </c>
      <c r="BE495">
        <f t="shared" ca="1" si="2305"/>
        <v>0.11825278196092939</v>
      </c>
      <c r="BH495">
        <f ca="1">_xlfn.RANK.EQ(BE495,$BE$495:$BE$498)</f>
        <v>4</v>
      </c>
      <c r="BI495" s="7">
        <f ca="1">IFERROR(IF(BH495=1,IF(BB495=1,1,IF(BB495=2,2,IF(BH495=2,IF(BB495=3,1,IF(BB495&gt;=4,2,IF(BH495=3,IF(BB495=5,1,IF(BB495&gt;=6,2,IF(BH495=4,IF(BB495=7,1,IF(BB495&gt;=8,2,IF(BH495=5,IF(BB495=9,1,IF(BB495&gt;=10,2,0)),0))),0))),0))),0))),0)+(IF(BC495="*",0,BB495)),"- -")</f>
        <v>0</v>
      </c>
      <c r="BK495" s="7"/>
      <c r="BL495" s="70">
        <f ca="1">IF(V495="- -","- -",SUM(BI495:BK495))</f>
        <v>0</v>
      </c>
      <c r="BN495" s="69">
        <f>IFERROR(VLOOKUP(V495,Charts!$BT$2:$BV$14,3,FALSE),"- -")</f>
        <v>0.53846153846153844</v>
      </c>
      <c r="BO495" s="85">
        <f t="shared" ca="1" si="2303"/>
        <v>1.571690130298169</v>
      </c>
      <c r="BP495" s="70">
        <f t="shared" ca="1" si="2306"/>
        <v>219</v>
      </c>
    </row>
    <row r="496" spans="1:68" x14ac:dyDescent="0.25">
      <c r="A496" s="240" t="str">
        <f>IF('Character Sheet'!$B$4="Creature","N","Y")</f>
        <v>Y</v>
      </c>
      <c r="C496" s="75"/>
      <c r="D496" s="76"/>
      <c r="F496" s="75"/>
      <c r="G496" s="76"/>
      <c r="I496" s="75"/>
      <c r="J496" s="85"/>
      <c r="K496" s="85">
        <f t="shared" ca="1" si="2308"/>
        <v>9</v>
      </c>
      <c r="L496" s="85">
        <f t="shared" ca="1" si="2301"/>
        <v>8</v>
      </c>
      <c r="M496" s="70">
        <f t="shared" ca="1" si="2309"/>
        <v>20</v>
      </c>
      <c r="O496" s="222">
        <f t="shared" ca="1" si="2291"/>
        <v>260</v>
      </c>
      <c r="Q496" s="7" t="s">
        <v>1763</v>
      </c>
      <c r="R496" s="9" t="s">
        <v>1620</v>
      </c>
      <c r="S496" s="9" t="s">
        <v>2095</v>
      </c>
      <c r="T496" s="61" t="str">
        <f>SUBSTITUTE(IFERROR(IFERROR(VLOOKUP(R496,'[1]Skill Statistics'!$A$3:$C$513,2,FALSE),VLOOKUP(Q496,'[1]Skill Statistics'!$A$3:$C$513,2,FALSE)),T495),"R*","ReSt")</f>
        <v>Ag/SD</v>
      </c>
      <c r="U496" s="61" t="str">
        <f>IFERROR(IFERROR(VLOOKUP(R496,'[1]Skill Statistics'!$A$3:$C$513,3,FALSE),VLOOKUP(Q496,'[1]Skill Statistics'!$A$3:$C$513,3,FALSE)),U495)</f>
        <v>In</v>
      </c>
      <c r="V496" s="61" t="str">
        <f>IF(ISNUMBER(SEARCH("Category",R496)),"- -",IFERROR(IFERROR(VLOOKUP(Q496,[1]Professions!$A$4:$AM$288,MATCH(Profession,[1]Professions!$A$1:$AM$1,0),FALSE),VLOOKUP(Q496,Calculations!$B$91:$I$95,8,FALSE)),"- -"))</f>
        <v>4 / 6</v>
      </c>
      <c r="W496" s="60">
        <f t="shared" ca="1" si="2292"/>
        <v>0</v>
      </c>
      <c r="X496" s="7">
        <f ca="1">IFERROR(VLOOKUP(R496,$BS$6:$NR$519,MATCH(ActualLevel,$BS$3:$NR$3,0),FALSE),"- -")</f>
        <v>0</v>
      </c>
      <c r="Y496" s="7">
        <f t="shared" ca="1" si="2307"/>
        <v>0</v>
      </c>
      <c r="Z496" s="7">
        <f ca="1">IFERROR(VLOOKUP(Y496,Charts!$BQ$2:$BR$52,2,FALSE),"- -")</f>
        <v>-25</v>
      </c>
      <c r="AA496" s="7">
        <f t="shared" ca="1" si="2294"/>
        <v>1</v>
      </c>
      <c r="AB496" s="7">
        <f t="shared" ca="1" si="2298"/>
        <v>0</v>
      </c>
      <c r="AC496" s="7"/>
      <c r="AD496" s="7"/>
      <c r="AE496" s="7"/>
      <c r="AF496" s="7"/>
      <c r="AG496" s="7"/>
      <c r="AH496" s="43"/>
      <c r="AI496" s="7"/>
      <c r="AJ496" s="7"/>
      <c r="AK496" s="7">
        <f t="shared" ca="1" si="2295"/>
        <v>-24</v>
      </c>
      <c r="AL496" s="7"/>
      <c r="AM496" s="69">
        <f>IFERROR(VLOOKUP(R496,'[1]Skill Statistics'!$A$3:$AN$513,MATCH(Profession,'[1]Skill Statistics'!$A$2:$AN$2,0),FALSE),0)</f>
        <v>0</v>
      </c>
      <c r="AN496" s="85">
        <f>IFERROR(VLOOKUP(Q496,'[1]Skill Statistics'!$A$3:$BK$513,MATCH(Archetype,'[1]Skill Statistics'!$A$2:$BK$2,0),FALSE),0)</f>
        <v>0</v>
      </c>
      <c r="AO496" s="85">
        <f>IFERROR(VLOOKUP(Q496,'[1]Skill Statistics'!$A$3:$BB$513,MATCH(Race,'[1]Skill Statistics'!$A$2:$BB$2,0),FALSE),0)</f>
        <v>0</v>
      </c>
      <c r="AP496" s="85">
        <f t="shared" ca="1" si="2302"/>
        <v>0.1</v>
      </c>
      <c r="AQ496" s="70"/>
      <c r="AS496" s="69">
        <f>IFERROR(VLOOKUP(Q496,'[1]Professional Skills'!$A$4:$AM$288,MATCH(Profession,'[1]Professional Skills'!$A$3:$AM$3,0),FALSE),"- -")</f>
        <v>0</v>
      </c>
      <c r="AT496" t="s">
        <v>1812</v>
      </c>
      <c r="AU496" s="7" t="str">
        <f t="shared" si="2300"/>
        <v/>
      </c>
      <c r="AV496" s="7">
        <f t="shared" ca="1" si="2299"/>
        <v>0</v>
      </c>
      <c r="AW496" t="str">
        <f t="shared" si="2304"/>
        <v/>
      </c>
      <c r="AX496" t="str">
        <f>IFERROR(_xlfn.RANK.EQ(AW496,$AW$5:$AW$568),"")</f>
        <v/>
      </c>
      <c r="AY496">
        <f t="shared" si="2310"/>
        <v>0</v>
      </c>
      <c r="AZ496" s="70" t="str">
        <f t="shared" si="2296"/>
        <v/>
      </c>
      <c r="BB496" s="69">
        <f>IFERROR(IF(Q496="Language",VLOOKUP(R496,[1]Cultures!$B$4:$N$218,MATCH(Culture,[1]Cultures!$B$3:$N$3,0),FALSE),VLOOKUP(Q496,[1]Cultures!$B$4:$O$212,MATCH(Culture,[1]Cultures!$B$3:$O$3,0),FALSE)),"- -")</f>
        <v>0</v>
      </c>
      <c r="BC496" t="s">
        <v>1812</v>
      </c>
      <c r="BD496">
        <f t="shared" ca="1" si="2297"/>
        <v>0.26616975444981905</v>
      </c>
      <c r="BE496">
        <f t="shared" ca="1" si="2305"/>
        <v>0.36616975444981903</v>
      </c>
      <c r="BH496">
        <f ca="1">_xlfn.RANK.EQ(BE496,$BE$495:$BE$498)</f>
        <v>3</v>
      </c>
      <c r="BI496" s="7">
        <f ca="1">IFERROR(IF(BH496=1,IF(BB496=1,1,IF(BB496=2,2,IF(BH496=2,IF(BB496=3,1,IF(BB496&gt;=4,2,IF(BH496=3,IF(BB496=5,1,IF(BB496&gt;=6,2,IF(BH496=4,IF(BB496=7,1,IF(BB496&gt;=8,2,IF(BH496=5,IF(BB496=9,1,IF(BB496&gt;=10,2,0)),0))),0))),0))),0))),0)+(IF(BC496="*",0,BB496)),"- -")</f>
        <v>0</v>
      </c>
      <c r="BK496" s="7"/>
      <c r="BL496" s="70">
        <f ca="1">IF(V496="- -","- -",SUM(BI496:BK496))</f>
        <v>0</v>
      </c>
      <c r="BN496" s="69">
        <f>IFERROR(VLOOKUP(V496,Charts!$BT$2:$BV$14,3,FALSE),"- -")</f>
        <v>0.53846153846153844</v>
      </c>
      <c r="BO496" s="85">
        <f t="shared" ca="1" si="2303"/>
        <v>1.4585154450406774</v>
      </c>
      <c r="BP496" s="70">
        <f t="shared" ca="1" si="2306"/>
        <v>260</v>
      </c>
    </row>
    <row r="497" spans="1:68" x14ac:dyDescent="0.25">
      <c r="A497" s="240" t="str">
        <f>IF('Character Sheet'!$B$4="Creature","N","Y")</f>
        <v>Y</v>
      </c>
      <c r="C497" s="75"/>
      <c r="D497" s="76"/>
      <c r="F497" s="75"/>
      <c r="G497" s="76"/>
      <c r="I497" s="75"/>
      <c r="J497" s="85"/>
      <c r="K497" s="85">
        <f t="shared" ca="1" si="2308"/>
        <v>9</v>
      </c>
      <c r="L497" s="85">
        <f t="shared" ca="1" si="2301"/>
        <v>8</v>
      </c>
      <c r="M497" s="70">
        <f t="shared" ca="1" si="2309"/>
        <v>20</v>
      </c>
      <c r="O497" s="222">
        <f t="shared" ca="1" si="2291"/>
        <v>307</v>
      </c>
      <c r="Q497" s="7" t="s">
        <v>1763</v>
      </c>
      <c r="R497" s="9" t="s">
        <v>1621</v>
      </c>
      <c r="S497" s="9" t="s">
        <v>2096</v>
      </c>
      <c r="T497" s="61" t="str">
        <f>SUBSTITUTE(IFERROR(IFERROR(VLOOKUP(R497,'[1]Skill Statistics'!$A$3:$C$513,2,FALSE),VLOOKUP(Q497,'[1]Skill Statistics'!$A$3:$C$513,2,FALSE)),T496),"R*","ReSt")</f>
        <v>Ag/SD</v>
      </c>
      <c r="U497" s="61" t="str">
        <f>IFERROR(IFERROR(VLOOKUP(R497,'[1]Skill Statistics'!$A$3:$C$513,3,FALSE),VLOOKUP(Q497,'[1]Skill Statistics'!$A$3:$C$513,3,FALSE)),U496)</f>
        <v>In</v>
      </c>
      <c r="V497" s="61" t="str">
        <f>IF(ISNUMBER(SEARCH("Category",R497)),"- -",IFERROR(IFERROR(VLOOKUP(Q497,[1]Professions!$A$4:$AM$288,MATCH(Profession,[1]Professions!$A$1:$AM$1,0),FALSE),VLOOKUP(Q497,Calculations!$B$91:$I$95,8,FALSE)),"- -"))</f>
        <v>4 / 6</v>
      </c>
      <c r="W497" s="60">
        <f t="shared" ca="1" si="2292"/>
        <v>0</v>
      </c>
      <c r="X497" s="7">
        <f ca="1">IFERROR(VLOOKUP(R497,$BS$6:$NR$519,MATCH(ActualLevel,$BS$3:$NR$3,0),FALSE),"- -")</f>
        <v>0</v>
      </c>
      <c r="Y497" s="7">
        <f t="shared" ca="1" si="2307"/>
        <v>0</v>
      </c>
      <c r="Z497" s="7">
        <f ca="1">IFERROR(VLOOKUP(Y497,Charts!$BQ$2:$BR$52,2,FALSE),"- -")</f>
        <v>-25</v>
      </c>
      <c r="AA497" s="7">
        <f t="shared" ca="1" si="2294"/>
        <v>1</v>
      </c>
      <c r="AB497" s="7">
        <f t="shared" ca="1" si="2298"/>
        <v>0</v>
      </c>
      <c r="AC497" s="7"/>
      <c r="AD497" s="7"/>
      <c r="AE497" s="7"/>
      <c r="AF497" s="7"/>
      <c r="AG497" s="7"/>
      <c r="AH497" s="43"/>
      <c r="AI497" s="7"/>
      <c r="AJ497" s="7"/>
      <c r="AK497" s="7">
        <f t="shared" ca="1" si="2295"/>
        <v>-24</v>
      </c>
      <c r="AL497" s="7"/>
      <c r="AM497" s="69">
        <f>IFERROR(VLOOKUP(R497,'[1]Skill Statistics'!$A$3:$AN$513,MATCH(Profession,'[1]Skill Statistics'!$A$2:$AN$2,0),FALSE),0)</f>
        <v>0</v>
      </c>
      <c r="AN497" s="85">
        <f>IFERROR(VLOOKUP(Q497,'[1]Skill Statistics'!$A$3:$BK$513,MATCH(Archetype,'[1]Skill Statistics'!$A$2:$BK$2,0),FALSE),0)</f>
        <v>0</v>
      </c>
      <c r="AO497" s="85">
        <f>IFERROR(VLOOKUP(Q497,'[1]Skill Statistics'!$A$3:$BB$513,MATCH(Race,'[1]Skill Statistics'!$A$2:$BB$2,0),FALSE),0)</f>
        <v>0</v>
      </c>
      <c r="AP497" s="85">
        <f t="shared" ca="1" si="2302"/>
        <v>0.1</v>
      </c>
      <c r="AQ497" s="70"/>
      <c r="AS497" s="69">
        <f>IFERROR(VLOOKUP(Q497,'[1]Professional Skills'!$A$4:$AM$288,MATCH(Profession,'[1]Professional Skills'!$A$3:$AM$3,0),FALSE),"- -")</f>
        <v>0</v>
      </c>
      <c r="AT497" t="s">
        <v>1812</v>
      </c>
      <c r="AU497" s="7" t="str">
        <f t="shared" si="2300"/>
        <v/>
      </c>
      <c r="AV497" s="7">
        <f t="shared" ca="1" si="2299"/>
        <v>0</v>
      </c>
      <c r="AW497" t="str">
        <f t="shared" si="2304"/>
        <v/>
      </c>
      <c r="AX497" t="str">
        <f>IFERROR(_xlfn.RANK.EQ(AW497,$AW$5:$AW$568),"")</f>
        <v/>
      </c>
      <c r="AY497">
        <f t="shared" si="2310"/>
        <v>0</v>
      </c>
      <c r="AZ497" s="70" t="str">
        <f t="shared" si="2296"/>
        <v/>
      </c>
      <c r="BB497" s="69">
        <f>IFERROR(IF(Q497="Language",VLOOKUP(R497,[1]Cultures!$B$4:$N$218,MATCH(Culture,[1]Cultures!$B$3:$N$3,0),FALSE),VLOOKUP(Q497,[1]Cultures!$B$4:$O$212,MATCH(Culture,[1]Cultures!$B$3:$O$3,0),FALSE)),"- -")</f>
        <v>0</v>
      </c>
      <c r="BC497" t="s">
        <v>1812</v>
      </c>
      <c r="BD497">
        <f t="shared" ca="1" si="2297"/>
        <v>0.40559932242632002</v>
      </c>
      <c r="BE497">
        <f t="shared" ca="1" si="2305"/>
        <v>0.50559932242632</v>
      </c>
      <c r="BH497">
        <f ca="1">_xlfn.RANK.EQ(BE497,$BE$495:$BE$498)</f>
        <v>2</v>
      </c>
      <c r="BI497" s="7">
        <f ca="1">IFERROR(IF(BH497=1,IF(BB497=1,1,IF(BB497=2,2,IF(BH497=2,IF(BB497=3,1,IF(BB497&gt;=4,2,IF(BH497=3,IF(BB497=5,1,IF(BB497&gt;=6,2,IF(BH497=4,IF(BB497=7,1,IF(BB497&gt;=8,2,IF(BH497=5,IF(BB497=9,1,IF(BB497&gt;=10,2,0)),0))),0))),0))),0))),0)+(IF(BC497="*",0,BB497)),"- -")</f>
        <v>0</v>
      </c>
      <c r="BK497" s="7"/>
      <c r="BL497" s="70">
        <f ca="1">IF(V497="- -","- -",SUM(BI497:BK497))</f>
        <v>0</v>
      </c>
      <c r="BN497" s="69">
        <f>IFERROR(VLOOKUP(V497,Charts!$BT$2:$BV$14,3,FALSE),"- -")</f>
        <v>0.53846153846153844</v>
      </c>
      <c r="BO497" s="85">
        <f t="shared" ca="1" si="2303"/>
        <v>1.2724105478721137</v>
      </c>
      <c r="BP497" s="70">
        <f t="shared" ca="1" si="2306"/>
        <v>307</v>
      </c>
    </row>
    <row r="498" spans="1:68" x14ac:dyDescent="0.25">
      <c r="A498" s="240"/>
      <c r="C498" s="75"/>
      <c r="D498" s="76"/>
      <c r="F498" s="75"/>
      <c r="G498" s="76"/>
      <c r="I498" s="75"/>
      <c r="J498" s="85"/>
      <c r="K498" s="85">
        <f t="shared" ca="1" si="2308"/>
        <v>9</v>
      </c>
      <c r="L498" s="85">
        <f t="shared" ca="1" si="2301"/>
        <v>8</v>
      </c>
      <c r="M498" s="70">
        <f t="shared" ca="1" si="2309"/>
        <v>20</v>
      </c>
      <c r="O498" s="222">
        <f t="shared" ca="1" si="2291"/>
        <v>95</v>
      </c>
      <c r="Q498" s="7" t="s">
        <v>1763</v>
      </c>
      <c r="R498" s="9" t="s">
        <v>1622</v>
      </c>
      <c r="S498" s="9" t="s">
        <v>2097</v>
      </c>
      <c r="T498" s="61" t="str">
        <f>SUBSTITUTE(IFERROR(IFERROR(VLOOKUP(R498,'[1]Skill Statistics'!$A$3:$C$513,2,FALSE),VLOOKUP(Q498,'[1]Skill Statistics'!$A$3:$C$513,2,FALSE)),T497),"R*","ReSt")</f>
        <v>Ag/SD</v>
      </c>
      <c r="U498" s="61" t="str">
        <f>IFERROR(IFERROR(VLOOKUP(R498,'[1]Skill Statistics'!$A$3:$C$513,3,FALSE),VLOOKUP(Q498,'[1]Skill Statistics'!$A$3:$C$513,3,FALSE)),U497)</f>
        <v>In</v>
      </c>
      <c r="V498" s="61" t="str">
        <f>IF(ISNUMBER(SEARCH("Category",R498)),"- -",IFERROR(IFERROR(VLOOKUP(Q498,[1]Professions!$A$4:$AM$288,MATCH(Profession,[1]Professions!$A$1:$AM$1,0),FALSE),VLOOKUP(Q498,Calculations!$B$91:$I$95,8,FALSE)),"- -"))</f>
        <v>4 / 6</v>
      </c>
      <c r="W498" s="60">
        <f t="shared" ca="1" si="2292"/>
        <v>0</v>
      </c>
      <c r="X498" s="7">
        <f ca="1">IFERROR(VLOOKUP(R498,$BS$6:$NR$519,MATCH(ActualLevel,$BS$3:$NR$3,0),FALSE),"- -")</f>
        <v>0</v>
      </c>
      <c r="Y498" s="7">
        <f t="shared" ca="1" si="2307"/>
        <v>0</v>
      </c>
      <c r="Z498" s="7">
        <f ca="1">IFERROR(VLOOKUP(Y498,Charts!$BQ$2:$BR$52,2,FALSE),"- -")</f>
        <v>-25</v>
      </c>
      <c r="AA498" s="7">
        <f t="shared" ca="1" si="2294"/>
        <v>1</v>
      </c>
      <c r="AB498" s="7">
        <f t="shared" ca="1" si="2298"/>
        <v>0</v>
      </c>
      <c r="AC498" s="7"/>
      <c r="AD498" s="7"/>
      <c r="AE498" s="7"/>
      <c r="AF498" s="7"/>
      <c r="AG498" s="7"/>
      <c r="AH498" s="43"/>
      <c r="AI498" s="7"/>
      <c r="AJ498" s="7"/>
      <c r="AK498" s="7">
        <f t="shared" ca="1" si="2295"/>
        <v>-24</v>
      </c>
      <c r="AL498" s="7"/>
      <c r="AM498" s="69">
        <f>IFERROR(VLOOKUP(R498,'[1]Skill Statistics'!$A$3:$AN$513,MATCH(Profession,'[1]Skill Statistics'!$A$2:$AN$2,0),FALSE),0)</f>
        <v>0</v>
      </c>
      <c r="AN498" s="85">
        <f>IFERROR(VLOOKUP(Q498,'[1]Skill Statistics'!$A$3:$BK$513,MATCH(Archetype,'[1]Skill Statistics'!$A$2:$BK$2,0),FALSE),0)</f>
        <v>0</v>
      </c>
      <c r="AO498" s="85">
        <f>IFERROR(VLOOKUP(Q498,'[1]Skill Statistics'!$A$3:$BB$513,MATCH(Race,'[1]Skill Statistics'!$A$2:$BB$2,0),FALSE),0)</f>
        <v>0</v>
      </c>
      <c r="AP498" s="85">
        <f t="shared" ca="1" si="2302"/>
        <v>0.1</v>
      </c>
      <c r="AQ498" s="70"/>
      <c r="AS498" s="69">
        <f>IFERROR(VLOOKUP(Q498,'[1]Professional Skills'!$A$4:$AM$288,MATCH(Profession,'[1]Professional Skills'!$A$3:$AM$3,0),FALSE),"- -")</f>
        <v>0</v>
      </c>
      <c r="AT498" t="s">
        <v>1812</v>
      </c>
      <c r="AU498" s="7" t="str">
        <f t="shared" si="2300"/>
        <v/>
      </c>
      <c r="AV498" s="7">
        <f t="shared" ca="1" si="2299"/>
        <v>0</v>
      </c>
      <c r="AW498" t="str">
        <f t="shared" si="2304"/>
        <v/>
      </c>
      <c r="AX498" t="str">
        <f>IFERROR(_xlfn.RANK.EQ(AW498,$AW$5:$AW$568),"")</f>
        <v/>
      </c>
      <c r="AY498">
        <f t="shared" si="2310"/>
        <v>0</v>
      </c>
      <c r="AZ498" s="70" t="str">
        <f t="shared" si="2296"/>
        <v/>
      </c>
      <c r="BB498" s="69">
        <f>IFERROR(IF(Q498="Language",VLOOKUP(R498,[1]Cultures!$B$4:$N$218,MATCH(Culture,[1]Cultures!$B$3:$N$3,0),FALSE),VLOOKUP(Q498,[1]Cultures!$B$4:$O$212,MATCH(Culture,[1]Cultures!$B$3:$O$3,0),FALSE)),"- -")</f>
        <v>0</v>
      </c>
      <c r="BC498" t="s">
        <v>1812</v>
      </c>
      <c r="BD498">
        <f t="shared" ca="1" si="2297"/>
        <v>0.90284305702076062</v>
      </c>
      <c r="BE498">
        <f t="shared" ca="1" si="2305"/>
        <v>1.0028430570207607</v>
      </c>
      <c r="BH498">
        <f ca="1">_xlfn.RANK.EQ(BE498,$BE$495:$BE$498)</f>
        <v>1</v>
      </c>
      <c r="BI498" s="7">
        <f ca="1">IFERROR(IF(BH498=1,IF(BB498=1,1,IF(BB498=2,2,IF(BH498=2,IF(BB498=3,1,IF(BB498&gt;=4,2,IF(BH498=3,IF(BB498=5,1,IF(BB498&gt;=6,2,IF(BH498=4,IF(BB498=7,1,IF(BB498&gt;=8,2,IF(BH498=5,IF(BB498=9,1,IF(BB498&gt;=10,2,0)),0))),0))),0))),0))),0)+(IF(BC498="*",0,BB498)),"- -")</f>
        <v>0</v>
      </c>
      <c r="BK498" s="7"/>
      <c r="BL498" s="70">
        <f ca="1">IF(V498="- -","- -",SUM(BI498:BK498))</f>
        <v>0</v>
      </c>
      <c r="BN498" s="69">
        <f>IFERROR(VLOOKUP(V498,Charts!$BT$2:$BV$14,3,FALSE),"- -")</f>
        <v>0.53846153846153844</v>
      </c>
      <c r="BO498" s="85">
        <f t="shared" ca="1" si="2303"/>
        <v>2.0715206183950801</v>
      </c>
      <c r="BP498" s="70">
        <f t="shared" ca="1" si="2306"/>
        <v>95</v>
      </c>
    </row>
    <row r="499" spans="1:68" x14ac:dyDescent="0.25">
      <c r="A499" s="240" t="str">
        <f>IF('Character Sheet'!$B$4="Creature","N","Y")</f>
        <v>Y</v>
      </c>
      <c r="C499" s="75"/>
      <c r="D499" s="76"/>
      <c r="F499" s="75"/>
      <c r="G499" s="76"/>
      <c r="I499" s="75"/>
      <c r="J499" s="85"/>
      <c r="K499" s="85">
        <f t="shared" ca="1" si="2308"/>
        <v>9</v>
      </c>
      <c r="L499" s="85">
        <f t="shared" ca="1" si="2301"/>
        <v>8</v>
      </c>
      <c r="M499" s="70">
        <f t="shared" ca="1" si="2309"/>
        <v>20</v>
      </c>
      <c r="O499" s="222" t="str">
        <f t="shared" ca="1" si="2291"/>
        <v>- -</v>
      </c>
      <c r="Q499" s="7" t="str">
        <f t="shared" si="2293"/>
        <v/>
      </c>
      <c r="R499" s="9" t="s">
        <v>1321</v>
      </c>
      <c r="S499" s="9"/>
      <c r="T499" s="61" t="str">
        <f>SUBSTITUTE(IFERROR(IFERROR(VLOOKUP(R499,'[1]Skill Statistics'!$A$3:$C$513,2,FALSE),VLOOKUP(Q499,'[1]Skill Statistics'!$A$3:$C$513,2,FALSE)),T498),"R*","ReSt")</f>
        <v>- -</v>
      </c>
      <c r="U499" s="61" t="str">
        <f>IFERROR(IFERROR(VLOOKUP(R499,'[1]Skill Statistics'!$A$3:$C$513,3,FALSE),VLOOKUP(Q499,'[1]Skill Statistics'!$A$3:$C$513,3,FALSE)),U498)</f>
        <v>- -</v>
      </c>
      <c r="V499" s="61" t="str">
        <f>IF(ISNUMBER(SEARCH("Category",R499)),"- -",IFERROR(IFERROR(VLOOKUP(Q499,[1]Professions!$A$4:$AM$288,MATCH(Profession,[1]Professions!$A$1:$AM$1,0),FALSE),VLOOKUP(Q499,Calculations!$B$91:$I$95,8,FALSE)),"- -"))</f>
        <v>- -</v>
      </c>
      <c r="W499" s="60" t="str">
        <f t="shared" si="2292"/>
        <v>- -</v>
      </c>
      <c r="X499" s="7" t="str">
        <f ca="1">IFERROR(VLOOKUP(R499,$BS$6:$NR$519,MATCH(ActualLevel,$BS$3:$NR$3,0),FALSE),"- -")</f>
        <v>- -</v>
      </c>
      <c r="Y499" s="7" t="str">
        <f t="shared" si="2307"/>
        <v>- -</v>
      </c>
      <c r="Z499" s="7" t="str">
        <f>IFERROR(VLOOKUP(Y499,Charts!$BQ$2:$BR$52,2,FALSE),"- -")</f>
        <v>- -</v>
      </c>
      <c r="AA499" s="7" t="str">
        <f t="shared" ca="1" si="2294"/>
        <v>- -</v>
      </c>
      <c r="AB499" s="7" t="str">
        <f t="shared" si="2298"/>
        <v>- -</v>
      </c>
      <c r="AC499" s="7"/>
      <c r="AD499" s="7"/>
      <c r="AE499" s="7"/>
      <c r="AF499" s="7"/>
      <c r="AG499" s="7"/>
      <c r="AH499" s="43"/>
      <c r="AI499" s="7"/>
      <c r="AJ499" s="7"/>
      <c r="AK499" s="7">
        <f t="shared" ca="1" si="2295"/>
        <v>0</v>
      </c>
      <c r="AL499" s="7"/>
      <c r="AM499" s="69">
        <f>IFERROR(VLOOKUP(R499,'[1]Skill Statistics'!$A$3:$AN$513,MATCH(Profession,'[1]Skill Statistics'!$A$2:$AN$2,0),FALSE),0)</f>
        <v>0</v>
      </c>
      <c r="AN499" s="85">
        <f>IFERROR(VLOOKUP(Q499,'[1]Skill Statistics'!$A$3:$BK$513,MATCH(Archetype,'[1]Skill Statistics'!$A$2:$BK$2,0),FALSE),0)</f>
        <v>0</v>
      </c>
      <c r="AO499" s="85">
        <f>IFERROR(VLOOKUP(Q499,'[1]Skill Statistics'!$A$3:$BB$513,MATCH(Race,'[1]Skill Statistics'!$A$2:$BB$2,0),FALSE),0)</f>
        <v>0</v>
      </c>
      <c r="AP499" s="85">
        <f t="shared" ca="1" si="2302"/>
        <v>0</v>
      </c>
      <c r="AQ499" s="70"/>
      <c r="AS499" s="69" t="str">
        <f>IFERROR(VLOOKUP(Q499,'[1]Professional Skills'!$A$4:$AM$288,MATCH(Profession,'[1]Professional Skills'!$A$3:$AM$3,0),FALSE),"- -")</f>
        <v>- -</v>
      </c>
      <c r="AU499" s="7" t="str">
        <f t="shared" si="2300"/>
        <v>- -</v>
      </c>
      <c r="AV499" s="7">
        <f t="shared" ca="1" si="2299"/>
        <v>0</v>
      </c>
      <c r="AW499" t="str">
        <f t="shared" si="2304"/>
        <v/>
      </c>
      <c r="AX499" t="str">
        <f>IFERROR(_xlfn.RANK.EQ(AW499,$AW$5:$AW$568),"")</f>
        <v/>
      </c>
      <c r="AY499">
        <f t="shared" si="2310"/>
        <v>0</v>
      </c>
      <c r="AZ499" s="70" t="str">
        <f t="shared" si="2296"/>
        <v/>
      </c>
      <c r="BB499" s="69" t="str">
        <f>IFERROR(IF(Q499="Language",VLOOKUP(R499,[1]Cultures!$B$4:$N$218,MATCH(Culture,[1]Cultures!$B$3:$N$3,0),FALSE),VLOOKUP(Q499,[1]Cultures!$B$4:$O$212,MATCH(Culture,[1]Cultures!$B$3:$O$3,0),FALSE)),"- -")</f>
        <v>- -</v>
      </c>
      <c r="BD499">
        <f t="shared" ca="1" si="2297"/>
        <v>0</v>
      </c>
      <c r="BE499" t="str">
        <f t="shared" si="2305"/>
        <v/>
      </c>
      <c r="BI499" s="7" t="str">
        <f>IFERROR(IF(BH499=1,IF(BB499=1,1,IF(BB499=2,2,IF(BH499=2,IF(BB499=3,1,IF(BB499&gt;=4,2,IF(BH499=3,IF(BB499=5,1,IF(BB499&gt;=6,2,IF(BH499=4,IF(BB499=7,1,IF(BB499&gt;=8,2,IF(BH499=5,IF(BB499=9,1,IF(BB499&gt;=10,2,0)),0))),0))),0))),0))),0)+(IF(BC499="*",0,BB499)),"- -")</f>
        <v>- -</v>
      </c>
      <c r="BK499" s="7"/>
      <c r="BL499" s="70" t="str">
        <f>IF(V499="- -","- -",SUM(BI499:BK499))</f>
        <v>- -</v>
      </c>
      <c r="BN499" s="69" t="str">
        <f>IFERROR(VLOOKUP(V499,Charts!$BT$2:$BV$14,3,FALSE),"- -")</f>
        <v>- -</v>
      </c>
      <c r="BO499" s="85" t="str">
        <f t="shared" ca="1" si="2303"/>
        <v>- -</v>
      </c>
      <c r="BP499" s="70" t="str">
        <f t="shared" ca="1" si="2306"/>
        <v>- -</v>
      </c>
    </row>
    <row r="500" spans="1:68" x14ac:dyDescent="0.25">
      <c r="A500" s="240" t="str">
        <f>IF('Character Sheet'!$B$4="Creature","N","Y")</f>
        <v>Y</v>
      </c>
      <c r="C500" s="75"/>
      <c r="D500" s="76"/>
      <c r="F500" s="75"/>
      <c r="G500" s="76"/>
      <c r="I500" s="75"/>
      <c r="J500" s="85"/>
      <c r="K500" s="85">
        <f t="shared" ca="1" si="2308"/>
        <v>9</v>
      </c>
      <c r="L500" s="85">
        <f t="shared" ca="1" si="2301"/>
        <v>8</v>
      </c>
      <c r="M500" s="70">
        <f t="shared" ca="1" si="2309"/>
        <v>21</v>
      </c>
      <c r="O500" s="222">
        <f t="shared" ref="O500:O563" ca="1" si="2311">BP500</f>
        <v>343</v>
      </c>
      <c r="Q500" s="7" t="str">
        <f t="shared" si="2293"/>
        <v>Concealment</v>
      </c>
      <c r="R500" s="9" t="s">
        <v>1623</v>
      </c>
      <c r="S500" s="9" t="s">
        <v>2098</v>
      </c>
      <c r="T500" s="61" t="str">
        <f>SUBSTITUTE(IFERROR(IFERROR(VLOOKUP(R500,'[1]Skill Statistics'!$A$3:$C$513,2,FALSE),VLOOKUP(Q500,'[1]Skill Statistics'!$A$3:$C$513,2,FALSE)),T499),"R*","ReSt")</f>
        <v>Ag/SD</v>
      </c>
      <c r="U500" s="61" t="str">
        <f>IFERROR(IFERROR(VLOOKUP(R500,'[1]Skill Statistics'!$A$3:$C$513,3,FALSE),VLOOKUP(Q500,'[1]Skill Statistics'!$A$3:$C$513,3,FALSE)),U499)</f>
        <v>In</v>
      </c>
      <c r="V500" s="61" t="str">
        <f>IF(ISNUMBER(SEARCH("Category",R500)),"- -",IFERROR(IFERROR(VLOOKUP(Q500,[1]Professions!$A$4:$AM$288,MATCH(Profession,[1]Professions!$A$1:$AM$1,0),FALSE),VLOOKUP(Q500,Calculations!$B$91:$I$95,8,FALSE)),"- -"))</f>
        <v>4 / 6</v>
      </c>
      <c r="W500" s="60">
        <f t="shared" ref="W500:W563" si="2312">BL500</f>
        <v>1</v>
      </c>
      <c r="X500" s="7">
        <f ca="1">IFERROR(VLOOKUP(R500,$BS$6:$NR$519,MATCH(ActualLevel,$BS$3:$NR$3,0),FALSE),"- -")</f>
        <v>0</v>
      </c>
      <c r="Y500" s="7">
        <f t="shared" ca="1" si="2307"/>
        <v>1</v>
      </c>
      <c r="Z500" s="7">
        <f ca="1">IFERROR(VLOOKUP(Y500,Charts!$BQ$2:$BR$52,2,FALSE),"- -")</f>
        <v>5</v>
      </c>
      <c r="AA500" s="7">
        <f t="shared" ca="1" si="2294"/>
        <v>1</v>
      </c>
      <c r="AB500" s="7">
        <f t="shared" ca="1" si="2298"/>
        <v>0</v>
      </c>
      <c r="AC500" s="7"/>
      <c r="AD500" s="7"/>
      <c r="AE500" s="7"/>
      <c r="AF500" s="7"/>
      <c r="AG500" s="7"/>
      <c r="AH500" s="43"/>
      <c r="AI500" s="7"/>
      <c r="AJ500" s="7"/>
      <c r="AK500" s="7">
        <f t="shared" ca="1" si="2295"/>
        <v>6</v>
      </c>
      <c r="AL500" s="7"/>
      <c r="AM500" s="69">
        <f>IFERROR(VLOOKUP(R500,'[1]Skill Statistics'!$A$3:$AN$513,MATCH(Profession,'[1]Skill Statistics'!$A$2:$AN$2,0),FALSE),0)</f>
        <v>0</v>
      </c>
      <c r="AN500" s="85">
        <f>IFERROR(VLOOKUP(Q500,'[1]Skill Statistics'!$A$3:$BK$513,MATCH(Archetype,'[1]Skill Statistics'!$A$2:$BK$2,0),FALSE),0)</f>
        <v>0</v>
      </c>
      <c r="AO500" s="85">
        <f>IFERROR(VLOOKUP(Q500,'[1]Skill Statistics'!$A$3:$BB$513,MATCH(Race,'[1]Skill Statistics'!$A$2:$BB$2,0),FALSE),0)</f>
        <v>0</v>
      </c>
      <c r="AP500" s="85">
        <f t="shared" ca="1" si="2302"/>
        <v>0.1</v>
      </c>
      <c r="AQ500" s="70"/>
      <c r="AS500" s="69">
        <f>IFERROR(VLOOKUP(Q500,'[1]Professional Skills'!$A$4:$AM$288,MATCH(Profession,'[1]Professional Skills'!$A$3:$AM$3,0),FALSE),"- -")</f>
        <v>0</v>
      </c>
      <c r="AU500" s="7">
        <f t="shared" si="2300"/>
        <v>0</v>
      </c>
      <c r="AV500" s="7">
        <f t="shared" ca="1" si="2299"/>
        <v>0</v>
      </c>
      <c r="AW500" t="str">
        <f t="shared" si="2304"/>
        <v/>
      </c>
      <c r="AX500" t="str">
        <f>IFERROR(_xlfn.RANK.EQ(AW500,$AW$5:$AW$568),"")</f>
        <v/>
      </c>
      <c r="AY500">
        <f t="shared" si="2310"/>
        <v>0</v>
      </c>
      <c r="AZ500" s="70" t="str">
        <f t="shared" si="2296"/>
        <v/>
      </c>
      <c r="BB500" s="69">
        <f>IFERROR(IF(Q500="Language",VLOOKUP(R500,[1]Cultures!$B$4:$N$218,MATCH(Culture,[1]Cultures!$B$3:$N$3,0),FALSE),VLOOKUP(Q500,[1]Cultures!$B$4:$O$212,MATCH(Culture,[1]Cultures!$B$3:$O$3,0),FALSE)),"- -")</f>
        <v>1</v>
      </c>
      <c r="BD500">
        <f t="shared" ca="1" si="2297"/>
        <v>0</v>
      </c>
      <c r="BE500" t="str">
        <f t="shared" si="2305"/>
        <v/>
      </c>
      <c r="BI500" s="7">
        <f>IFERROR(IF(BH500=1,IF(BB500=1,1,IF(BB500=2,2,IF(BH500=2,IF(BB500=3,1,IF(BB500&gt;=4,2,IF(BH500=3,IF(BB500=5,1,IF(BB500&gt;=6,2,IF(BH500=4,IF(BB500=7,1,IF(BB500&gt;=8,2,IF(BH500=5,IF(BB500=9,1,IF(BB500&gt;=10,2,0)),0))),0))),0))),0))),0)+(IF(BC500="*",0,BB500)),"- -")</f>
        <v>1</v>
      </c>
      <c r="BK500" s="7"/>
      <c r="BL500" s="70">
        <f>IF(V500="- -","- -",SUM(BI500:BK500))</f>
        <v>1</v>
      </c>
      <c r="BN500" s="69">
        <f>IFERROR(VLOOKUP(V500,Charts!$BT$2:$BV$14,3,FALSE),"- -")</f>
        <v>0.53846153846153844</v>
      </c>
      <c r="BO500" s="85">
        <f t="shared" ca="1" si="2303"/>
        <v>1.1538478575524675</v>
      </c>
      <c r="BP500" s="70">
        <f t="shared" ca="1" si="2306"/>
        <v>343</v>
      </c>
    </row>
    <row r="501" spans="1:68" x14ac:dyDescent="0.25">
      <c r="A501" s="240" t="str">
        <f>IF('Character Sheet'!$B$4="Creature","N","Y")</f>
        <v>Y</v>
      </c>
      <c r="C501" s="75"/>
      <c r="D501" s="76"/>
      <c r="F501" s="75"/>
      <c r="G501" s="76"/>
      <c r="I501" s="75"/>
      <c r="J501" s="85"/>
      <c r="K501" s="85">
        <f t="shared" ca="1" si="2308"/>
        <v>9</v>
      </c>
      <c r="L501" s="85">
        <f t="shared" ca="1" si="2301"/>
        <v>8</v>
      </c>
      <c r="M501" s="70">
        <f t="shared" ca="1" si="2309"/>
        <v>21</v>
      </c>
      <c r="O501" s="222">
        <f t="shared" ca="1" si="2311"/>
        <v>214</v>
      </c>
      <c r="Q501" s="7" t="str">
        <f t="shared" si="2293"/>
        <v>Evidence Dispersal</v>
      </c>
      <c r="R501" s="9" t="s">
        <v>1624</v>
      </c>
      <c r="S501" s="9" t="s">
        <v>2099</v>
      </c>
      <c r="T501" s="61" t="str">
        <f>SUBSTITUTE(IFERROR(IFERROR(VLOOKUP(R501,'[1]Skill Statistics'!$A$3:$C$513,2,FALSE),VLOOKUP(Q501,'[1]Skill Statistics'!$A$3:$C$513,2,FALSE)),T500),"R*","ReSt")</f>
        <v>Ag/SD</v>
      </c>
      <c r="U501" s="61" t="str">
        <f>IFERROR(IFERROR(VLOOKUP(R501,'[1]Skill Statistics'!$A$3:$C$513,3,FALSE),VLOOKUP(Q501,'[1]Skill Statistics'!$A$3:$C$513,3,FALSE)),U500)</f>
        <v>In</v>
      </c>
      <c r="V501" s="61" t="str">
        <f>IF(ISNUMBER(SEARCH("Category",R501)),"- -",IFERROR(IFERROR(VLOOKUP(Q501,[1]Professions!$A$4:$AM$288,MATCH(Profession,[1]Professions!$A$1:$AM$1,0),FALSE),VLOOKUP(Q501,Calculations!$B$91:$I$95,8,FALSE)),"- -"))</f>
        <v>4 / 6</v>
      </c>
      <c r="W501" s="60">
        <f t="shared" si="2312"/>
        <v>0</v>
      </c>
      <c r="X501" s="7">
        <f ca="1">IFERROR(VLOOKUP(R501,$BS$6:$NR$519,MATCH(ActualLevel,$BS$3:$NR$3,0),FALSE),"- -")</f>
        <v>0</v>
      </c>
      <c r="Y501" s="7">
        <f t="shared" ca="1" si="2307"/>
        <v>0</v>
      </c>
      <c r="Z501" s="7">
        <f ca="1">IFERROR(VLOOKUP(Y501,Charts!$BQ$2:$BR$52,2,FALSE),"- -")</f>
        <v>-25</v>
      </c>
      <c r="AA501" s="7">
        <f t="shared" ca="1" si="2294"/>
        <v>1</v>
      </c>
      <c r="AB501" s="7">
        <f t="shared" ca="1" si="2298"/>
        <v>0</v>
      </c>
      <c r="AC501" s="7"/>
      <c r="AD501" s="7"/>
      <c r="AE501" s="7"/>
      <c r="AF501" s="7"/>
      <c r="AG501" s="7"/>
      <c r="AH501" s="43"/>
      <c r="AI501" s="7"/>
      <c r="AJ501" s="7"/>
      <c r="AK501" s="7">
        <f t="shared" ca="1" si="2295"/>
        <v>-24</v>
      </c>
      <c r="AL501" s="7"/>
      <c r="AM501" s="69">
        <f>IFERROR(VLOOKUP(R501,'[1]Skill Statistics'!$A$3:$AN$513,MATCH(Profession,'[1]Skill Statistics'!$A$2:$AN$2,0),FALSE),0)</f>
        <v>0</v>
      </c>
      <c r="AN501" s="85">
        <f>IFERROR(VLOOKUP(Q501,'[1]Skill Statistics'!$A$3:$BK$513,MATCH(Archetype,'[1]Skill Statistics'!$A$2:$BK$2,0),FALSE),0)</f>
        <v>0</v>
      </c>
      <c r="AO501" s="85">
        <f>IFERROR(VLOOKUP(Q501,'[1]Skill Statistics'!$A$3:$BB$513,MATCH(Race,'[1]Skill Statistics'!$A$2:$BB$2,0),FALSE),0)</f>
        <v>0</v>
      </c>
      <c r="AP501" s="85">
        <f t="shared" ca="1" si="2302"/>
        <v>0.1</v>
      </c>
      <c r="AQ501" s="70"/>
      <c r="AS501" s="69">
        <f>IFERROR(VLOOKUP(Q501,'[1]Professional Skills'!$A$4:$AM$288,MATCH(Profession,'[1]Professional Skills'!$A$3:$AM$3,0),FALSE),"- -")</f>
        <v>0</v>
      </c>
      <c r="AU501" s="7">
        <f t="shared" si="2300"/>
        <v>0</v>
      </c>
      <c r="AV501" s="7">
        <f t="shared" ca="1" si="2299"/>
        <v>0</v>
      </c>
      <c r="AW501" t="str">
        <f t="shared" si="2304"/>
        <v/>
      </c>
      <c r="AX501" t="str">
        <f>IFERROR(_xlfn.RANK.EQ(AW501,$AW$5:$AW$568),"")</f>
        <v/>
      </c>
      <c r="AY501">
        <f t="shared" si="2310"/>
        <v>0</v>
      </c>
      <c r="AZ501" s="70" t="str">
        <f t="shared" si="2296"/>
        <v/>
      </c>
      <c r="BB501" s="69">
        <f>IFERROR(IF(Q501="Language",VLOOKUP(R501,[1]Cultures!$B$4:$N$218,MATCH(Culture,[1]Cultures!$B$3:$N$3,0),FALSE),VLOOKUP(Q501,[1]Cultures!$B$4:$O$212,MATCH(Culture,[1]Cultures!$B$3:$O$3,0),FALSE)),"- -")</f>
        <v>0</v>
      </c>
      <c r="BD501">
        <f t="shared" ca="1" si="2297"/>
        <v>0</v>
      </c>
      <c r="BE501" t="str">
        <f t="shared" si="2305"/>
        <v/>
      </c>
      <c r="BI501" s="7">
        <f>IFERROR(IF(BH501=1,IF(BB501=1,1,IF(BB501=2,2,IF(BH501=2,IF(BB501=3,1,IF(BB501&gt;=4,2,IF(BH501=3,IF(BB501=5,1,IF(BB501&gt;=6,2,IF(BH501=4,IF(BB501=7,1,IF(BB501&gt;=8,2,IF(BH501=5,IF(BB501=9,1,IF(BB501&gt;=10,2,0)),0))),0))),0))),0))),0)+(IF(BC501="*",0,BB501)),"- -")</f>
        <v>0</v>
      </c>
      <c r="BK501" s="7"/>
      <c r="BL501" s="70">
        <f>IF(V501="- -","- -",SUM(BI501:BK501))</f>
        <v>0</v>
      </c>
      <c r="BN501" s="69">
        <f>IFERROR(VLOOKUP(V501,Charts!$BT$2:$BV$14,3,FALSE),"- -")</f>
        <v>0.53846153846153844</v>
      </c>
      <c r="BO501" s="85">
        <f t="shared" ca="1" si="2303"/>
        <v>1.6006861828673782</v>
      </c>
      <c r="BP501" s="70">
        <f t="shared" ca="1" si="2306"/>
        <v>214</v>
      </c>
    </row>
    <row r="502" spans="1:68" x14ac:dyDescent="0.25">
      <c r="A502" s="240" t="str">
        <f>IF('Character Sheet'!$B$4="Creature","N","Y")</f>
        <v>Y</v>
      </c>
      <c r="C502" s="75"/>
      <c r="D502" s="76"/>
      <c r="F502" s="75"/>
      <c r="G502" s="76"/>
      <c r="I502" s="75"/>
      <c r="J502" s="85"/>
      <c r="K502" s="85">
        <f t="shared" ca="1" si="2308"/>
        <v>9</v>
      </c>
      <c r="L502" s="85">
        <f t="shared" ca="1" si="2301"/>
        <v>8</v>
      </c>
      <c r="M502" s="70">
        <f t="shared" ca="1" si="2309"/>
        <v>21</v>
      </c>
      <c r="O502" s="222">
        <f t="shared" ca="1" si="2311"/>
        <v>301</v>
      </c>
      <c r="Q502" s="7" t="str">
        <f t="shared" ref="Q502:Q541" si="2313">IF(ISNUMBER(SEARCH("Category",R502)),"",R502)</f>
        <v>Picking Pockets</v>
      </c>
      <c r="R502" s="9" t="s">
        <v>1625</v>
      </c>
      <c r="S502" s="9" t="s">
        <v>2100</v>
      </c>
      <c r="T502" s="61" t="str">
        <f>SUBSTITUTE(IFERROR(IFERROR(VLOOKUP(R502,'[1]Skill Statistics'!$A$3:$C$513,2,FALSE),VLOOKUP(Q502,'[1]Skill Statistics'!$A$3:$C$513,2,FALSE)),T501),"R*","ReSt")</f>
        <v>Ag/SD</v>
      </c>
      <c r="U502" s="61" t="str">
        <f>IFERROR(IFERROR(VLOOKUP(R502,'[1]Skill Statistics'!$A$3:$C$513,3,FALSE),VLOOKUP(Q502,'[1]Skill Statistics'!$A$3:$C$513,3,FALSE)),U501)</f>
        <v>In</v>
      </c>
      <c r="V502" s="61" t="str">
        <f>IF(ISNUMBER(SEARCH("Category",R502)),"- -",IFERROR(IFERROR(VLOOKUP(Q502,[1]Professions!$A$4:$AM$288,MATCH(Profession,[1]Professions!$A$1:$AM$1,0),FALSE),VLOOKUP(Q502,Calculations!$B$91:$I$95,8,FALSE)),"- -"))</f>
        <v>4 / 6</v>
      </c>
      <c r="W502" s="60">
        <f t="shared" si="2312"/>
        <v>0</v>
      </c>
      <c r="X502" s="7">
        <f ca="1">IFERROR(VLOOKUP(R502,$BS$6:$NR$519,MATCH(ActualLevel,$BS$3:$NR$3,0),FALSE),"- -")</f>
        <v>0</v>
      </c>
      <c r="Y502" s="7">
        <f t="shared" ca="1" si="2307"/>
        <v>0</v>
      </c>
      <c r="Z502" s="7">
        <f ca="1">IFERROR(VLOOKUP(Y502,Charts!$BQ$2:$BR$52,2,FALSE),"- -")</f>
        <v>-25</v>
      </c>
      <c r="AA502" s="7">
        <f t="shared" ref="AA502:AA565" ca="1" si="2314">IFERROR((INDIRECT(LEFT(T502,FIND("/",T502)-1))+INDIRECT(MID(T502,FIND("/",T502)+1,2))+INDIRECT(U502)),"- -")</f>
        <v>1</v>
      </c>
      <c r="AB502" s="7">
        <f t="shared" ca="1" si="2298"/>
        <v>0</v>
      </c>
      <c r="AC502" s="7"/>
      <c r="AD502" s="7"/>
      <c r="AE502" s="7"/>
      <c r="AF502" s="7"/>
      <c r="AG502" s="7"/>
      <c r="AH502" s="43"/>
      <c r="AI502" s="7"/>
      <c r="AJ502" s="7"/>
      <c r="AK502" s="7">
        <f t="shared" ref="AK502:AK565" ca="1" si="2315">IF(AE502=AF502,(SUM(Z502:AE502)+SUM(AG502:AJ502)),(SUM(Z502:AE502)+SUM(AG502:AJ502))&amp;"/"&amp;(SUM(Z502:AD502)+SUM(AF502:AJ502)))</f>
        <v>-24</v>
      </c>
      <c r="AL502" s="7"/>
      <c r="AM502" s="69">
        <f>IFERROR(VLOOKUP(R502,'[1]Skill Statistics'!$A$3:$AN$513,MATCH(Profession,'[1]Skill Statistics'!$A$2:$AN$2,0),FALSE),0)</f>
        <v>0</v>
      </c>
      <c r="AN502" s="85">
        <f>IFERROR(VLOOKUP(Q502,'[1]Skill Statistics'!$A$3:$BK$513,MATCH(Archetype,'[1]Skill Statistics'!$A$2:$BK$2,0),FALSE),0)</f>
        <v>0</v>
      </c>
      <c r="AO502" s="85">
        <f>IFERROR(VLOOKUP(Q502,'[1]Skill Statistics'!$A$3:$BB$513,MATCH(Race,'[1]Skill Statistics'!$A$2:$BB$2,0),FALSE),0)</f>
        <v>0</v>
      </c>
      <c r="AP502" s="85">
        <f t="shared" ca="1" si="2302"/>
        <v>0.1</v>
      </c>
      <c r="AQ502" s="70"/>
      <c r="AS502" s="69">
        <f>IFERROR(VLOOKUP(Q502,'[1]Professional Skills'!$A$4:$AM$288,MATCH(Profession,'[1]Professional Skills'!$A$3:$AM$3,0),FALSE),"- -")</f>
        <v>0</v>
      </c>
      <c r="AU502" s="7">
        <f t="shared" si="2300"/>
        <v>0</v>
      </c>
      <c r="AV502" s="7">
        <f t="shared" ca="1" si="2299"/>
        <v>0</v>
      </c>
      <c r="AW502" t="str">
        <f t="shared" si="2304"/>
        <v/>
      </c>
      <c r="AX502" t="str">
        <f>IFERROR(_xlfn.RANK.EQ(AW502,$AW$5:$AW$568),"")</f>
        <v/>
      </c>
      <c r="AY502">
        <f t="shared" si="2310"/>
        <v>0</v>
      </c>
      <c r="AZ502" s="70" t="str">
        <f t="shared" ref="AZ502:AZ565" si="2316">IF(AT502="*",AZ501,IF(AX502&lt;=10,"x",""))</f>
        <v/>
      </c>
      <c r="BB502" s="69">
        <f>IFERROR(IF(Q502="Language",VLOOKUP(R502,[1]Cultures!$B$4:$N$218,MATCH(Culture,[1]Cultures!$B$3:$N$3,0),FALSE),VLOOKUP(Q502,[1]Cultures!$B$4:$O$212,MATCH(Culture,[1]Cultures!$B$3:$O$3,0),FALSE)),"- -")</f>
        <v>0</v>
      </c>
      <c r="BD502">
        <f t="shared" ca="1" si="2297"/>
        <v>0</v>
      </c>
      <c r="BE502" t="str">
        <f t="shared" si="2305"/>
        <v/>
      </c>
      <c r="BI502" s="7">
        <f>IFERROR(IF(BH502=1,IF(BB502=1,1,IF(BB502=2,2,IF(BH502=2,IF(BB502=3,1,IF(BB502&gt;=4,2,IF(BH502=3,IF(BB502=5,1,IF(BB502&gt;=6,2,IF(BH502=4,IF(BB502=7,1,IF(BB502&gt;=8,2,IF(BH502=5,IF(BB502=9,1,IF(BB502&gt;=10,2,0)),0))),0))),0))),0))),0)+(IF(BC502="*",0,BB502)),"- -")</f>
        <v>0</v>
      </c>
      <c r="BK502" s="7"/>
      <c r="BL502" s="70">
        <f>IF(V502="- -","- -",SUM(BI502:BK502))</f>
        <v>0</v>
      </c>
      <c r="BN502" s="69">
        <f>IFERROR(VLOOKUP(V502,Charts!$BT$2:$BV$14,3,FALSE),"- -")</f>
        <v>0.53846153846153844</v>
      </c>
      <c r="BO502" s="85">
        <f t="shared" ca="1" si="2303"/>
        <v>1.2897778418677932</v>
      </c>
      <c r="BP502" s="70">
        <f t="shared" ca="1" si="2306"/>
        <v>301</v>
      </c>
    </row>
    <row r="503" spans="1:68" x14ac:dyDescent="0.25">
      <c r="A503" s="240"/>
      <c r="C503" s="75"/>
      <c r="D503" s="76"/>
      <c r="F503" s="75"/>
      <c r="G503" s="76"/>
      <c r="I503" s="75"/>
      <c r="J503" s="85" t="s">
        <v>2151</v>
      </c>
      <c r="K503" s="85">
        <f t="shared" ca="1" si="2308"/>
        <v>9</v>
      </c>
      <c r="L503" s="85">
        <f t="shared" ca="1" si="2301"/>
        <v>8</v>
      </c>
      <c r="M503" s="70">
        <f t="shared" ca="1" si="2309"/>
        <v>22</v>
      </c>
      <c r="O503" s="222">
        <f t="shared" ca="1" si="2311"/>
        <v>308</v>
      </c>
      <c r="Q503" s="7" t="str">
        <f t="shared" si="2313"/>
        <v>Stalking</v>
      </c>
      <c r="R503" s="9" t="s">
        <v>1626</v>
      </c>
      <c r="S503" s="9" t="s">
        <v>2101</v>
      </c>
      <c r="T503" s="61" t="str">
        <f>SUBSTITUTE(IFERROR(IFERROR(VLOOKUP(R503,'[1]Skill Statistics'!$A$3:$C$513,2,FALSE),VLOOKUP(Q503,'[1]Skill Statistics'!$A$3:$C$513,2,FALSE)),T502),"R*","ReSt")</f>
        <v>Ag/SD</v>
      </c>
      <c r="U503" s="61" t="str">
        <f>IFERROR(IFERROR(VLOOKUP(R503,'[1]Skill Statistics'!$A$3:$C$513,3,FALSE),VLOOKUP(Q503,'[1]Skill Statistics'!$A$3:$C$513,3,FALSE)),U502)</f>
        <v>In</v>
      </c>
      <c r="V503" s="61" t="str">
        <f>IF(ISNUMBER(SEARCH("Category",R503)),"- -",IFERROR(IFERROR(VLOOKUP(Q503,[1]Professions!$A$4:$AM$288,MATCH(Profession,[1]Professions!$A$1:$AM$1,0),FALSE),VLOOKUP(Q503,Calculations!$B$91:$I$95,8,FALSE)),"- -"))</f>
        <v>4 / 6</v>
      </c>
      <c r="W503" s="60">
        <f t="shared" si="2312"/>
        <v>2</v>
      </c>
      <c r="X503" s="7">
        <f ca="1">IFERROR(VLOOKUP(R503,$BS$6:$NR$519,MATCH(ActualLevel,$BS$3:$NR$3,0),FALSE),"- -")</f>
        <v>0</v>
      </c>
      <c r="Y503" s="7">
        <f t="shared" ca="1" si="2307"/>
        <v>2</v>
      </c>
      <c r="Z503" s="7">
        <f ca="1">IFERROR(VLOOKUP(Y503,Charts!$BQ$2:$BR$52,2,FALSE),"- -")</f>
        <v>10</v>
      </c>
      <c r="AA503" s="7">
        <f t="shared" ca="1" si="2314"/>
        <v>1</v>
      </c>
      <c r="AB503" s="7">
        <f t="shared" ca="1" si="2298"/>
        <v>0</v>
      </c>
      <c r="AC503" s="7"/>
      <c r="AD503" s="7"/>
      <c r="AE503" s="7"/>
      <c r="AF503" s="7"/>
      <c r="AG503" s="7"/>
      <c r="AH503" s="43"/>
      <c r="AI503" s="7"/>
      <c r="AJ503" s="7"/>
      <c r="AK503" s="7">
        <f t="shared" ca="1" si="2315"/>
        <v>11</v>
      </c>
      <c r="AL503" s="7"/>
      <c r="AM503" s="69">
        <f>IFERROR(VLOOKUP(R503,'[1]Skill Statistics'!$A$3:$AN$513,MATCH(Profession,'[1]Skill Statistics'!$A$2:$AN$2,0),FALSE),0)</f>
        <v>0</v>
      </c>
      <c r="AN503" s="85">
        <f>IFERROR(VLOOKUP(Q503,'[1]Skill Statistics'!$A$3:$BK$513,MATCH(Archetype,'[1]Skill Statistics'!$A$2:$BK$2,0),FALSE),0)</f>
        <v>0</v>
      </c>
      <c r="AO503" s="85">
        <f>IFERROR(VLOOKUP(Q503,'[1]Skill Statistics'!$A$3:$BB$513,MATCH(Race,'[1]Skill Statistics'!$A$2:$BB$2,0),FALSE),0)</f>
        <v>0</v>
      </c>
      <c r="AP503" s="85">
        <f t="shared" ca="1" si="2302"/>
        <v>0.1</v>
      </c>
      <c r="AQ503" s="70"/>
      <c r="AS503" s="69">
        <f>IFERROR(VLOOKUP(Q503,'[1]Professional Skills'!$A$4:$AM$288,MATCH(Profession,'[1]Professional Skills'!$A$3:$AM$3,0),FALSE),"- -")</f>
        <v>0</v>
      </c>
      <c r="AU503" s="7">
        <f t="shared" si="2300"/>
        <v>0</v>
      </c>
      <c r="AV503" s="7">
        <f t="shared" ca="1" si="2299"/>
        <v>0</v>
      </c>
      <c r="AW503" t="str">
        <f t="shared" si="2304"/>
        <v/>
      </c>
      <c r="AX503" t="str">
        <f>IFERROR(_xlfn.RANK.EQ(AW503,$AW$5:$AW$568),"")</f>
        <v/>
      </c>
      <c r="AY503">
        <f t="shared" si="2310"/>
        <v>0</v>
      </c>
      <c r="AZ503" s="70" t="str">
        <f t="shared" si="2316"/>
        <v/>
      </c>
      <c r="BB503" s="69">
        <f>IFERROR(IF(Q503="Language",VLOOKUP(R503,[1]Cultures!$B$4:$N$218,MATCH(Culture,[1]Cultures!$B$3:$N$3,0),FALSE),VLOOKUP(Q503,[1]Cultures!$B$4:$O$212,MATCH(Culture,[1]Cultures!$B$3:$O$3,0),FALSE)),"- -")</f>
        <v>2</v>
      </c>
      <c r="BD503">
        <f t="shared" ca="1" si="2297"/>
        <v>0</v>
      </c>
      <c r="BE503" t="str">
        <f t="shared" si="2305"/>
        <v/>
      </c>
      <c r="BI503" s="7">
        <f>IFERROR(IF(BH503=1,IF(BB503=1,1,IF(BB503=2,2,IF(BH503=2,IF(BB503=3,1,IF(BB503&gt;=4,2,IF(BH503=3,IF(BB503=5,1,IF(BB503&gt;=6,2,IF(BH503=4,IF(BB503=7,1,IF(BB503&gt;=8,2,IF(BH503=5,IF(BB503=9,1,IF(BB503&gt;=10,2,0)),0))),0))),0))),0))),0)+(IF(BC503="*",0,BB503)),"- -")</f>
        <v>2</v>
      </c>
      <c r="BK503" s="7"/>
      <c r="BL503" s="70">
        <f>IF(V503="- -","- -",SUM(BI503:BK503))</f>
        <v>2</v>
      </c>
      <c r="BN503" s="69">
        <f>IFERROR(VLOOKUP(V503,Charts!$BT$2:$BV$14,3,FALSE),"- -")</f>
        <v>0.53846153846153844</v>
      </c>
      <c r="BO503" s="85">
        <f t="shared" ca="1" si="2303"/>
        <v>1.261627296211898</v>
      </c>
      <c r="BP503" s="70">
        <f t="shared" ca="1" si="2306"/>
        <v>308</v>
      </c>
    </row>
    <row r="504" spans="1:68" x14ac:dyDescent="0.25">
      <c r="A504" s="240" t="str">
        <f>IF('Character Sheet'!$B$4="Creature","N","Y")</f>
        <v>Y</v>
      </c>
      <c r="C504" s="75"/>
      <c r="D504" s="76"/>
      <c r="F504" s="75"/>
      <c r="G504" s="76"/>
      <c r="I504" s="75"/>
      <c r="J504" s="85"/>
      <c r="K504" s="85">
        <f t="shared" ca="1" si="2308"/>
        <v>9</v>
      </c>
      <c r="L504" s="85">
        <f t="shared" ca="1" si="2301"/>
        <v>8</v>
      </c>
      <c r="M504" s="70">
        <f t="shared" ca="1" si="2309"/>
        <v>22</v>
      </c>
      <c r="O504" s="222">
        <f t="shared" ca="1" si="2311"/>
        <v>396</v>
      </c>
      <c r="Q504" s="7" t="str">
        <f t="shared" si="2313"/>
        <v>Trickery</v>
      </c>
      <c r="R504" s="9" t="s">
        <v>1627</v>
      </c>
      <c r="S504" s="9" t="s">
        <v>2102</v>
      </c>
      <c r="T504" s="61" t="str">
        <f>SUBSTITUTE(IFERROR(IFERROR(VLOOKUP(R504,'[1]Skill Statistics'!$A$3:$C$513,2,FALSE),VLOOKUP(Q504,'[1]Skill Statistics'!$A$3:$C$513,2,FALSE)),T503),"R*","ReSt")</f>
        <v>Ag/SD</v>
      </c>
      <c r="U504" s="61" t="str">
        <f>IFERROR(IFERROR(VLOOKUP(R504,'[1]Skill Statistics'!$A$3:$C$513,3,FALSE),VLOOKUP(Q504,'[1]Skill Statistics'!$A$3:$C$513,3,FALSE)),U503)</f>
        <v>In</v>
      </c>
      <c r="V504" s="61" t="str">
        <f>IF(ISNUMBER(SEARCH("Category",R504)),"- -",IFERROR(IFERROR(VLOOKUP(Q504,[1]Professions!$A$4:$AM$288,MATCH(Profession,[1]Professions!$A$1:$AM$1,0),FALSE),VLOOKUP(Q504,Calculations!$B$91:$I$95,8,FALSE)),"- -"))</f>
        <v>4 / 6</v>
      </c>
      <c r="W504" s="60">
        <f t="shared" si="2312"/>
        <v>0</v>
      </c>
      <c r="X504" s="7">
        <f ca="1">IFERROR(VLOOKUP(R504,$BS$6:$NR$519,MATCH(ActualLevel,$BS$3:$NR$3,0),FALSE),"- -")</f>
        <v>0</v>
      </c>
      <c r="Y504" s="7">
        <f t="shared" ca="1" si="2307"/>
        <v>0</v>
      </c>
      <c r="Z504" s="7">
        <f ca="1">IFERROR(VLOOKUP(Y504,Charts!$BQ$2:$BR$52,2,FALSE),"- -")</f>
        <v>-25</v>
      </c>
      <c r="AA504" s="7">
        <f t="shared" ca="1" si="2314"/>
        <v>1</v>
      </c>
      <c r="AB504" s="7">
        <f t="shared" ca="1" si="2298"/>
        <v>0</v>
      </c>
      <c r="AC504" s="7"/>
      <c r="AD504" s="7"/>
      <c r="AE504" s="7"/>
      <c r="AF504" s="7"/>
      <c r="AG504" s="7"/>
      <c r="AH504" s="43"/>
      <c r="AI504" s="7"/>
      <c r="AJ504" s="7"/>
      <c r="AK504" s="7">
        <f t="shared" ca="1" si="2315"/>
        <v>-24</v>
      </c>
      <c r="AL504" s="7"/>
      <c r="AM504" s="69">
        <f>IFERROR(VLOOKUP(R504,'[1]Skill Statistics'!$A$3:$AN$513,MATCH(Profession,'[1]Skill Statistics'!$A$2:$AN$2,0),FALSE),0)</f>
        <v>0</v>
      </c>
      <c r="AN504" s="85">
        <f>IFERROR(VLOOKUP(Q504,'[1]Skill Statistics'!$A$3:$BK$513,MATCH(Archetype,'[1]Skill Statistics'!$A$2:$BK$2,0),FALSE),0)</f>
        <v>0</v>
      </c>
      <c r="AO504" s="85">
        <f>IFERROR(VLOOKUP(Q504,'[1]Skill Statistics'!$A$3:$BB$513,MATCH(Race,'[1]Skill Statistics'!$A$2:$BB$2,0),FALSE),0)</f>
        <v>0</v>
      </c>
      <c r="AP504" s="85">
        <f t="shared" ca="1" si="2302"/>
        <v>0.1</v>
      </c>
      <c r="AQ504" s="70"/>
      <c r="AS504" s="69">
        <f>IFERROR(VLOOKUP(Q504,'[1]Professional Skills'!$A$4:$AM$288,MATCH(Profession,'[1]Professional Skills'!$A$3:$AM$3,0),FALSE),"- -")</f>
        <v>0</v>
      </c>
      <c r="AU504" s="7">
        <f t="shared" si="2300"/>
        <v>0</v>
      </c>
      <c r="AV504" s="7">
        <f t="shared" ca="1" si="2299"/>
        <v>0</v>
      </c>
      <c r="AW504" t="str">
        <f t="shared" si="2304"/>
        <v/>
      </c>
      <c r="AX504" t="str">
        <f>IFERROR(_xlfn.RANK.EQ(AW504,$AW$5:$AW$568),"")</f>
        <v/>
      </c>
      <c r="AY504">
        <f t="shared" si="2310"/>
        <v>0</v>
      </c>
      <c r="AZ504" s="70" t="str">
        <f t="shared" si="2316"/>
        <v/>
      </c>
      <c r="BB504" s="69">
        <f>IFERROR(IF(Q504="Language",VLOOKUP(R504,[1]Cultures!$B$4:$N$218,MATCH(Culture,[1]Cultures!$B$3:$N$3,0),FALSE),VLOOKUP(Q504,[1]Cultures!$B$4:$O$212,MATCH(Culture,[1]Cultures!$B$3:$O$3,0),FALSE)),"- -")</f>
        <v>0</v>
      </c>
      <c r="BD504">
        <f t="shared" ca="1" si="2297"/>
        <v>0</v>
      </c>
      <c r="BE504" t="str">
        <f t="shared" si="2305"/>
        <v/>
      </c>
      <c r="BI504" s="7">
        <f>IFERROR(IF(BH504=1,IF(BB504=1,1,IF(BB504=2,2,IF(BH504=2,IF(BB504=3,1,IF(BB504&gt;=4,2,IF(BH504=3,IF(BB504=5,1,IF(BB504&gt;=6,2,IF(BH504=4,IF(BB504=7,1,IF(BB504&gt;=8,2,IF(BH504=5,IF(BB504=9,1,IF(BB504&gt;=10,2,0)),0))),0))),0))),0))),0)+(IF(BC504="*",0,BB504)),"- -")</f>
        <v>0</v>
      </c>
      <c r="BK504" s="7"/>
      <c r="BL504" s="70">
        <f>IF(V504="- -","- -",SUM(BI504:BK504))</f>
        <v>0</v>
      </c>
      <c r="BN504" s="69">
        <f>IFERROR(VLOOKUP(V504,Charts!$BT$2:$BV$14,3,FALSE),"- -")</f>
        <v>0.53846153846153844</v>
      </c>
      <c r="BO504" s="85">
        <f t="shared" ca="1" si="2303"/>
        <v>0.85005993079746645</v>
      </c>
      <c r="BP504" s="70">
        <f t="shared" ca="1" si="2306"/>
        <v>396</v>
      </c>
    </row>
    <row r="505" spans="1:68" x14ac:dyDescent="0.25">
      <c r="A505" s="240" t="str">
        <f>IF('Character Sheet'!$B$4="Creature","N","Y")</f>
        <v>Y</v>
      </c>
      <c r="C505" s="75"/>
      <c r="D505" s="76"/>
      <c r="F505" s="75"/>
      <c r="G505" s="76"/>
      <c r="I505" s="75"/>
      <c r="J505" s="85"/>
      <c r="K505" s="85">
        <f t="shared" ca="1" si="2308"/>
        <v>9</v>
      </c>
      <c r="L505" s="85">
        <f t="shared" ca="1" si="2301"/>
        <v>8</v>
      </c>
      <c r="M505" s="70">
        <f t="shared" ca="1" si="2309"/>
        <v>22</v>
      </c>
      <c r="O505" s="222" t="str">
        <f t="shared" ca="1" si="2311"/>
        <v>- -</v>
      </c>
      <c r="Q505" s="7" t="str">
        <f t="shared" si="2313"/>
        <v/>
      </c>
      <c r="R505" s="9" t="s">
        <v>1322</v>
      </c>
      <c r="S505" s="9"/>
      <c r="T505" s="61" t="str">
        <f>SUBSTITUTE(IFERROR(IFERROR(VLOOKUP(R505,'[1]Skill Statistics'!$A$3:$C$513,2,FALSE),VLOOKUP(Q505,'[1]Skill Statistics'!$A$3:$C$513,2,FALSE)),T504),"R*","ReSt")</f>
        <v>- -</v>
      </c>
      <c r="U505" s="61" t="str">
        <f>IFERROR(IFERROR(VLOOKUP(R505,'[1]Skill Statistics'!$A$3:$C$513,3,FALSE),VLOOKUP(Q505,'[1]Skill Statistics'!$A$3:$C$513,3,FALSE)),U504)</f>
        <v>- -</v>
      </c>
      <c r="V505" s="61" t="str">
        <f>IF(ISNUMBER(SEARCH("Category",R505)),"- -",IFERROR(IFERROR(VLOOKUP(Q505,[1]Professions!$A$4:$AM$288,MATCH(Profession,[1]Professions!$A$1:$AM$1,0),FALSE),VLOOKUP(Q505,Calculations!$B$91:$I$95,8,FALSE)),"- -"))</f>
        <v>- -</v>
      </c>
      <c r="W505" s="60" t="str">
        <f t="shared" si="2312"/>
        <v>- -</v>
      </c>
      <c r="X505" s="7" t="str">
        <f ca="1">IFERROR(VLOOKUP(R505,$BS$6:$NR$519,MATCH(ActualLevel,$BS$3:$NR$3,0),FALSE),"- -")</f>
        <v>- -</v>
      </c>
      <c r="Y505" s="7" t="str">
        <f t="shared" si="2307"/>
        <v>- -</v>
      </c>
      <c r="Z505" s="7" t="str">
        <f>IFERROR(VLOOKUP(Y505,Charts!$BQ$2:$BR$52,2,FALSE),"- -")</f>
        <v>- -</v>
      </c>
      <c r="AA505" s="7" t="str">
        <f t="shared" ca="1" si="2314"/>
        <v>- -</v>
      </c>
      <c r="AB505" s="7" t="str">
        <f t="shared" si="2298"/>
        <v>- -</v>
      </c>
      <c r="AC505" s="7"/>
      <c r="AD505" s="7"/>
      <c r="AE505" s="7"/>
      <c r="AF505" s="7"/>
      <c r="AG505" s="7"/>
      <c r="AH505" s="43"/>
      <c r="AI505" s="7"/>
      <c r="AJ505" s="7"/>
      <c r="AK505" s="7">
        <f t="shared" ca="1" si="2315"/>
        <v>0</v>
      </c>
      <c r="AL505" s="7"/>
      <c r="AM505" s="69">
        <f>IFERROR(VLOOKUP(R505,'[1]Skill Statistics'!$A$3:$AN$513,MATCH(Profession,'[1]Skill Statistics'!$A$2:$AN$2,0),FALSE),0)</f>
        <v>0</v>
      </c>
      <c r="AN505" s="85">
        <f>IFERROR(VLOOKUP(Q505,'[1]Skill Statistics'!$A$3:$BK$513,MATCH(Archetype,'[1]Skill Statistics'!$A$2:$BK$2,0),FALSE),0)</f>
        <v>0</v>
      </c>
      <c r="AO505" s="85">
        <f>IFERROR(VLOOKUP(Q505,'[1]Skill Statistics'!$A$3:$BB$513,MATCH(Race,'[1]Skill Statistics'!$A$2:$BB$2,0),FALSE),0)</f>
        <v>0</v>
      </c>
      <c r="AP505" s="85">
        <f t="shared" ca="1" si="2302"/>
        <v>0</v>
      </c>
      <c r="AQ505" s="70"/>
      <c r="AS505" s="69" t="str">
        <f>IFERROR(VLOOKUP(Q505,'[1]Professional Skills'!$A$4:$AM$288,MATCH(Profession,'[1]Professional Skills'!$A$3:$AM$3,0),FALSE),"- -")</f>
        <v>- -</v>
      </c>
      <c r="AU505" s="7" t="str">
        <f t="shared" si="2300"/>
        <v>- -</v>
      </c>
      <c r="AV505" s="7">
        <f t="shared" ca="1" si="2299"/>
        <v>0</v>
      </c>
      <c r="AW505" t="str">
        <f t="shared" si="2304"/>
        <v/>
      </c>
      <c r="AX505" t="str">
        <f>IFERROR(_xlfn.RANK.EQ(AW505,$AW$5:$AW$568),"")</f>
        <v/>
      </c>
      <c r="AY505">
        <f t="shared" si="2310"/>
        <v>0</v>
      </c>
      <c r="AZ505" s="70" t="str">
        <f t="shared" si="2316"/>
        <v/>
      </c>
      <c r="BB505" s="69" t="str">
        <f>IFERROR(IF(Q505="Language",VLOOKUP(R505,[1]Cultures!$B$4:$N$218,MATCH(Culture,[1]Cultures!$B$3:$N$3,0),FALSE),VLOOKUP(Q505,[1]Cultures!$B$4:$O$212,MATCH(Culture,[1]Cultures!$B$3:$O$3,0),FALSE)),"- -")</f>
        <v>- -</v>
      </c>
      <c r="BD505">
        <f t="shared" ca="1" si="2297"/>
        <v>0</v>
      </c>
      <c r="BE505" t="str">
        <f t="shared" si="2305"/>
        <v/>
      </c>
      <c r="BI505" s="7" t="str">
        <f>IFERROR(IF(BH505=1,IF(BB505=1,1,IF(BB505=2,2,IF(BH505=2,IF(BB505=3,1,IF(BB505&gt;=4,2,IF(BH505=3,IF(BB505=5,1,IF(BB505&gt;=6,2,IF(BH505=4,IF(BB505=7,1,IF(BB505&gt;=8,2,IF(BH505=5,IF(BB505=9,1,IF(BB505&gt;=10,2,0)),0))),0))),0))),0))),0)+(IF(BC505="*",0,BB505)),"- -")</f>
        <v>- -</v>
      </c>
      <c r="BK505" s="7"/>
      <c r="BL505" s="70" t="str">
        <f>IF(V505="- -","- -",SUM(BI505:BK505))</f>
        <v>- -</v>
      </c>
      <c r="BN505" s="69" t="str">
        <f>IFERROR(VLOOKUP(V505,Charts!$BT$2:$BV$14,3,FALSE),"- -")</f>
        <v>- -</v>
      </c>
      <c r="BO505" s="85" t="str">
        <f t="shared" ca="1" si="2303"/>
        <v>- -</v>
      </c>
      <c r="BP505" s="70" t="str">
        <f t="shared" ca="1" si="2306"/>
        <v>- -</v>
      </c>
    </row>
    <row r="506" spans="1:68" x14ac:dyDescent="0.25">
      <c r="A506" s="240" t="str">
        <f>IF('Character Sheet'!$B$4="Creature","N","Y")</f>
        <v>Y</v>
      </c>
      <c r="C506" s="75"/>
      <c r="D506" s="76"/>
      <c r="F506" s="75"/>
      <c r="G506" s="76"/>
      <c r="I506" s="75"/>
      <c r="J506" s="85"/>
      <c r="K506" s="85">
        <f t="shared" ca="1" si="2308"/>
        <v>9</v>
      </c>
      <c r="L506" s="85">
        <f t="shared" ca="1" si="2301"/>
        <v>8</v>
      </c>
      <c r="M506" s="70">
        <f t="shared" ca="1" si="2309"/>
        <v>22</v>
      </c>
      <c r="O506" s="222" t="str">
        <f t="shared" ca="1" si="2311"/>
        <v>- -</v>
      </c>
      <c r="Q506" s="7" t="str">
        <f t="shared" si="2313"/>
        <v/>
      </c>
      <c r="R506" s="9" t="s">
        <v>1323</v>
      </c>
      <c r="S506" s="9"/>
      <c r="T506" s="61" t="str">
        <f>SUBSTITUTE(IFERROR(IFERROR(VLOOKUP(R506,'[1]Skill Statistics'!$A$3:$C$513,2,FALSE),VLOOKUP(Q506,'[1]Skill Statistics'!$A$3:$C$513,2,FALSE)),T505),"R*","ReSt")</f>
        <v>- -</v>
      </c>
      <c r="U506" s="61" t="str">
        <f>IFERROR(IFERROR(VLOOKUP(R506,'[1]Skill Statistics'!$A$3:$C$513,3,FALSE),VLOOKUP(Q506,'[1]Skill Statistics'!$A$3:$C$513,3,FALSE)),U505)</f>
        <v>- -</v>
      </c>
      <c r="V506" s="61" t="str">
        <f>IF(ISNUMBER(SEARCH("Category",R506)),"- -",IFERROR(IFERROR(VLOOKUP(Q506,[1]Professions!$A$4:$AM$288,MATCH(Profession,[1]Professions!$A$1:$AM$1,0),FALSE),VLOOKUP(Q506,Calculations!$B$91:$I$95,8,FALSE)),"- -"))</f>
        <v>- -</v>
      </c>
      <c r="W506" s="60" t="str">
        <f t="shared" si="2312"/>
        <v>- -</v>
      </c>
      <c r="X506" s="7" t="str">
        <f ca="1">IFERROR(VLOOKUP(R506,$BS$6:$NR$519,MATCH(ActualLevel,$BS$3:$NR$3,0),FALSE),"- -")</f>
        <v>- -</v>
      </c>
      <c r="Y506" s="7" t="str">
        <f t="shared" si="2307"/>
        <v>- -</v>
      </c>
      <c r="Z506" s="7" t="str">
        <f>IFERROR(VLOOKUP(Y506,Charts!$BQ$2:$BR$52,2,FALSE),"- -")</f>
        <v>- -</v>
      </c>
      <c r="AA506" s="7" t="str">
        <f t="shared" ca="1" si="2314"/>
        <v>- -</v>
      </c>
      <c r="AB506" s="7" t="str">
        <f t="shared" si="2298"/>
        <v>- -</v>
      </c>
      <c r="AC506" s="7"/>
      <c r="AD506" s="7"/>
      <c r="AE506" s="7"/>
      <c r="AF506" s="7"/>
      <c r="AG506" s="7"/>
      <c r="AH506" s="43"/>
      <c r="AI506" s="7"/>
      <c r="AJ506" s="7"/>
      <c r="AK506" s="7">
        <f t="shared" ca="1" si="2315"/>
        <v>0</v>
      </c>
      <c r="AL506" s="7"/>
      <c r="AM506" s="69">
        <f>IFERROR(VLOOKUP(R506,'[1]Skill Statistics'!$A$3:$AN$513,MATCH(Profession,'[1]Skill Statistics'!$A$2:$AN$2,0),FALSE),0)</f>
        <v>0</v>
      </c>
      <c r="AN506" s="85">
        <f>IFERROR(VLOOKUP(Q506,'[1]Skill Statistics'!$A$3:$BK$513,MATCH(Archetype,'[1]Skill Statistics'!$A$2:$BK$2,0),FALSE),0)</f>
        <v>0</v>
      </c>
      <c r="AO506" s="85">
        <f>IFERROR(VLOOKUP(Q506,'[1]Skill Statistics'!$A$3:$BB$513,MATCH(Race,'[1]Skill Statistics'!$A$2:$BB$2,0),FALSE),0)</f>
        <v>0</v>
      </c>
      <c r="AP506" s="85">
        <f t="shared" ca="1" si="2302"/>
        <v>0</v>
      </c>
      <c r="AQ506" s="70"/>
      <c r="AS506" s="69" t="str">
        <f>IFERROR(VLOOKUP(Q506,'[1]Professional Skills'!$A$4:$AM$288,MATCH(Profession,'[1]Professional Skills'!$A$3:$AM$3,0),FALSE),"- -")</f>
        <v>- -</v>
      </c>
      <c r="AU506" s="7" t="str">
        <f t="shared" si="2300"/>
        <v>- -</v>
      </c>
      <c r="AV506" s="7">
        <f t="shared" ca="1" si="2299"/>
        <v>0</v>
      </c>
      <c r="AW506" t="str">
        <f t="shared" si="2304"/>
        <v/>
      </c>
      <c r="AX506" t="str">
        <f>IFERROR(_xlfn.RANK.EQ(AW506,$AW$5:$AW$568),"")</f>
        <v/>
      </c>
      <c r="AY506">
        <f t="shared" si="2310"/>
        <v>0</v>
      </c>
      <c r="AZ506" s="70" t="str">
        <f t="shared" si="2316"/>
        <v/>
      </c>
      <c r="BB506" s="69" t="str">
        <f>IFERROR(IF(Q506="Language",VLOOKUP(R506,[1]Cultures!$B$4:$N$218,MATCH(Culture,[1]Cultures!$B$3:$N$3,0),FALSE),VLOOKUP(Q506,[1]Cultures!$B$4:$O$212,MATCH(Culture,[1]Cultures!$B$3:$O$3,0),FALSE)),"- -")</f>
        <v>- -</v>
      </c>
      <c r="BD506">
        <f t="shared" ca="1" si="2297"/>
        <v>0</v>
      </c>
      <c r="BE506" t="str">
        <f t="shared" si="2305"/>
        <v/>
      </c>
      <c r="BI506" s="7" t="str">
        <f>IFERROR(IF(BH506=1,IF(BB506=1,1,IF(BB506=2,2,IF(BH506=2,IF(BB506=3,1,IF(BB506&gt;=4,2,IF(BH506=3,IF(BB506=5,1,IF(BB506&gt;=6,2,IF(BH506=4,IF(BB506=7,1,IF(BB506&gt;=8,2,IF(BH506=5,IF(BB506=9,1,IF(BB506&gt;=10,2,0)),0))),0))),0))),0))),0)+(IF(BC506="*",0,BB506)),"- -")</f>
        <v>- -</v>
      </c>
      <c r="BK506" s="7"/>
      <c r="BL506" s="70" t="str">
        <f>IF(V506="- -","- -",SUM(BI506:BK506))</f>
        <v>- -</v>
      </c>
      <c r="BN506" s="69" t="str">
        <f>IFERROR(VLOOKUP(V506,Charts!$BT$2:$BV$14,3,FALSE),"- -")</f>
        <v>- -</v>
      </c>
      <c r="BO506" s="85" t="str">
        <f t="shared" ca="1" si="2303"/>
        <v>- -</v>
      </c>
      <c r="BP506" s="70" t="str">
        <f t="shared" ca="1" si="2306"/>
        <v>- -</v>
      </c>
    </row>
    <row r="507" spans="1:68" x14ac:dyDescent="0.25">
      <c r="A507" s="240" t="str">
        <f>IF('Character Sheet'!$B$4="Creature","N","Y")</f>
        <v>Y</v>
      </c>
      <c r="C507" s="75"/>
      <c r="D507" s="76"/>
      <c r="F507" s="75"/>
      <c r="G507" s="76"/>
      <c r="I507" s="75"/>
      <c r="J507" s="85"/>
      <c r="K507" s="85">
        <f t="shared" ca="1" si="2308"/>
        <v>9</v>
      </c>
      <c r="L507" s="85">
        <f t="shared" ca="1" si="2301"/>
        <v>8</v>
      </c>
      <c r="M507" s="70">
        <f t="shared" ca="1" si="2309"/>
        <v>22</v>
      </c>
      <c r="O507" s="222">
        <f t="shared" ca="1" si="2311"/>
        <v>224</v>
      </c>
      <c r="Q507" s="7" t="str">
        <f t="shared" si="2313"/>
        <v>Aquatics Technics</v>
      </c>
      <c r="R507" s="9" t="s">
        <v>1628</v>
      </c>
      <c r="S507" s="9" t="s">
        <v>2103</v>
      </c>
      <c r="T507" s="61" t="str">
        <f>SUBSTITUTE(IFERROR(IFERROR(VLOOKUP(R507,'[1]Skill Statistics'!$A$3:$C$513,2,FALSE),VLOOKUP(Q507,'[1]Skill Statistics'!$A$3:$C$513,2,FALSE)),T506),"R*","ReSt")</f>
        <v>In/Re</v>
      </c>
      <c r="U507" s="61" t="str">
        <f>IFERROR(IFERROR(VLOOKUP(R507,'[1]Skill Statistics'!$A$3:$C$513,3,FALSE),VLOOKUP(Q507,'[1]Skill Statistics'!$A$3:$C$513,3,FALSE)),U506)</f>
        <v>Me</v>
      </c>
      <c r="V507" s="61" t="str">
        <f>IF(ISNUMBER(SEARCH("Category",R507)),"- -",IFERROR(IFERROR(VLOOKUP(Q507,[1]Professions!$A$4:$AM$288,MATCH(Profession,[1]Professions!$A$1:$AM$1,0),FALSE),VLOOKUP(Q507,Calculations!$B$91:$I$95,8,FALSE)),"- -"))</f>
        <v>5 / 7</v>
      </c>
      <c r="W507" s="60">
        <f t="shared" si="2312"/>
        <v>0</v>
      </c>
      <c r="X507" s="7">
        <f ca="1">IFERROR(VLOOKUP(R507,$BS$6:$NR$519,MATCH(ActualLevel,$BS$3:$NR$3,0),FALSE),"- -")</f>
        <v>0</v>
      </c>
      <c r="Y507" s="7">
        <f t="shared" ca="1" si="2307"/>
        <v>0</v>
      </c>
      <c r="Z507" s="7">
        <f ca="1">IFERROR(VLOOKUP(Y507,Charts!$BQ$2:$BR$52,2,FALSE),"- -")</f>
        <v>-25</v>
      </c>
      <c r="AA507" s="7">
        <f t="shared" ca="1" si="2314"/>
        <v>5</v>
      </c>
      <c r="AB507" s="7">
        <f t="shared" ca="1" si="2298"/>
        <v>0</v>
      </c>
      <c r="AC507" s="7"/>
      <c r="AD507" s="7"/>
      <c r="AE507" s="7"/>
      <c r="AF507" s="7"/>
      <c r="AG507" s="7"/>
      <c r="AH507" s="43"/>
      <c r="AI507" s="7"/>
      <c r="AJ507" s="7"/>
      <c r="AK507" s="7">
        <f t="shared" ca="1" si="2315"/>
        <v>-20</v>
      </c>
      <c r="AL507" s="7"/>
      <c r="AM507" s="69">
        <f>IFERROR(VLOOKUP(R507,'[1]Skill Statistics'!$A$3:$AN$513,MATCH(Profession,'[1]Skill Statistics'!$A$2:$AN$2,0),FALSE),0)</f>
        <v>0</v>
      </c>
      <c r="AN507" s="85">
        <f>IFERROR(VLOOKUP(Q507,'[1]Skill Statistics'!$A$3:$BK$513,MATCH(Archetype,'[1]Skill Statistics'!$A$2:$BK$2,0),FALSE),0)</f>
        <v>0</v>
      </c>
      <c r="AO507" s="85">
        <f>IFERROR(VLOOKUP(Q507,'[1]Skill Statistics'!$A$3:$BB$513,MATCH(Race,'[1]Skill Statistics'!$A$2:$BB$2,0),FALSE),0)</f>
        <v>0</v>
      </c>
      <c r="AP507" s="85">
        <f t="shared" ca="1" si="2302"/>
        <v>0.5</v>
      </c>
      <c r="AQ507" s="70"/>
      <c r="AS507" s="69">
        <f>IFERROR(VLOOKUP(Q507,'[1]Professional Skills'!$A$4:$AM$288,MATCH(Profession,'[1]Professional Skills'!$A$3:$AM$3,0),FALSE),"- -")</f>
        <v>0</v>
      </c>
      <c r="AU507" s="7">
        <f t="shared" si="2300"/>
        <v>0</v>
      </c>
      <c r="AV507" s="7">
        <f t="shared" ca="1" si="2299"/>
        <v>0</v>
      </c>
      <c r="AW507" t="str">
        <f t="shared" si="2304"/>
        <v/>
      </c>
      <c r="AX507" t="str">
        <f>IFERROR(_xlfn.RANK.EQ(AW507,$AW$5:$AW$568),"")</f>
        <v/>
      </c>
      <c r="AY507">
        <f t="shared" si="2310"/>
        <v>0</v>
      </c>
      <c r="AZ507" s="70" t="str">
        <f t="shared" si="2316"/>
        <v/>
      </c>
      <c r="BB507" s="69">
        <f>IFERROR(IF(Q507="Language",VLOOKUP(R507,[1]Cultures!$B$4:$N$218,MATCH(Culture,[1]Cultures!$B$3:$N$3,0),FALSE),VLOOKUP(Q507,[1]Cultures!$B$4:$O$212,MATCH(Culture,[1]Cultures!$B$3:$O$3,0),FALSE)),"- -")</f>
        <v>0</v>
      </c>
      <c r="BD507">
        <f t="shared" ref="BD507:BD568" ca="1" si="2317">IF(BC507="*",RAND(),0)</f>
        <v>0</v>
      </c>
      <c r="BE507" t="str">
        <f t="shared" si="2305"/>
        <v/>
      </c>
      <c r="BI507" s="7">
        <f>IFERROR(IF(BH507=1,IF(BB507=1,1,IF(BB507=2,2,IF(BH507=2,IF(BB507=3,1,IF(BB507&gt;=4,2,IF(BH507=3,IF(BB507=5,1,IF(BB507&gt;=6,2,IF(BH507=4,IF(BB507=7,1,IF(BB507&gt;=8,2,IF(BH507=5,IF(BB507=9,1,IF(BB507&gt;=10,2,0)),0))),0))),0))),0))),0)+(IF(BC507="*",0,BB507)),"- -")</f>
        <v>0</v>
      </c>
      <c r="BK507" s="7"/>
      <c r="BL507" s="70">
        <f>IF(V507="- -","- -",SUM(BI507:BK507))</f>
        <v>0</v>
      </c>
      <c r="BN507" s="69">
        <f>IFERROR(VLOOKUP(V507,Charts!$BT$2:$BV$14,3,FALSE),"- -")</f>
        <v>0.46153846153846156</v>
      </c>
      <c r="BO507" s="85">
        <f t="shared" ca="1" si="2303"/>
        <v>1.5588155158522268</v>
      </c>
      <c r="BP507" s="70">
        <f t="shared" ca="1" si="2306"/>
        <v>224</v>
      </c>
    </row>
    <row r="508" spans="1:68" x14ac:dyDescent="0.25">
      <c r="A508" s="240" t="str">
        <f>IF('Character Sheet'!$B$4="Creature","N","Y")</f>
        <v>Y</v>
      </c>
      <c r="C508" s="75"/>
      <c r="D508" s="76"/>
      <c r="F508" s="75"/>
      <c r="G508" s="76"/>
      <c r="I508" s="75"/>
      <c r="J508" s="85"/>
      <c r="K508" s="85">
        <f t="shared" ca="1" si="2308"/>
        <v>9</v>
      </c>
      <c r="L508" s="85">
        <f t="shared" ca="1" si="2301"/>
        <v>8</v>
      </c>
      <c r="M508" s="70">
        <f t="shared" ca="1" si="2309"/>
        <v>22</v>
      </c>
      <c r="O508" s="222">
        <f t="shared" ca="1" si="2311"/>
        <v>279</v>
      </c>
      <c r="Q508" s="7" t="str">
        <f t="shared" si="2313"/>
        <v>Audiophile Technics</v>
      </c>
      <c r="R508" s="9" t="s">
        <v>1629</v>
      </c>
      <c r="S508" s="9" t="s">
        <v>2104</v>
      </c>
      <c r="T508" s="61" t="str">
        <f>SUBSTITUTE(IFERROR(IFERROR(VLOOKUP(R508,'[1]Skill Statistics'!$A$3:$C$513,2,FALSE),VLOOKUP(Q508,'[1]Skill Statistics'!$A$3:$C$513,2,FALSE)),T507),"R*","ReSt")</f>
        <v>In/Re</v>
      </c>
      <c r="U508" s="61" t="str">
        <f>IFERROR(IFERROR(VLOOKUP(R508,'[1]Skill Statistics'!$A$3:$C$513,3,FALSE),VLOOKUP(Q508,'[1]Skill Statistics'!$A$3:$C$513,3,FALSE)),U507)</f>
        <v>Me</v>
      </c>
      <c r="V508" s="61" t="str">
        <f>IF(ISNUMBER(SEARCH("Category",R508)),"- -",IFERROR(IFERROR(VLOOKUP(Q508,[1]Professions!$A$4:$AM$288,MATCH(Profession,[1]Professions!$A$1:$AM$1,0),FALSE),VLOOKUP(Q508,Calculations!$B$91:$I$95,8,FALSE)),"- -"))</f>
        <v>5 / 7</v>
      </c>
      <c r="W508" s="60">
        <f t="shared" si="2312"/>
        <v>0</v>
      </c>
      <c r="X508" s="7">
        <f ca="1">IFERROR(VLOOKUP(R508,$BS$6:$NR$519,MATCH(ActualLevel,$BS$3:$NR$3,0),FALSE),"- -")</f>
        <v>0</v>
      </c>
      <c r="Y508" s="7">
        <f t="shared" ca="1" si="2307"/>
        <v>0</v>
      </c>
      <c r="Z508" s="7">
        <f ca="1">IFERROR(VLOOKUP(Y508,Charts!$BQ$2:$BR$52,2,FALSE),"- -")</f>
        <v>-25</v>
      </c>
      <c r="AA508" s="7">
        <f t="shared" ca="1" si="2314"/>
        <v>5</v>
      </c>
      <c r="AB508" s="7">
        <f t="shared" ca="1" si="2298"/>
        <v>0</v>
      </c>
      <c r="AC508" s="7"/>
      <c r="AD508" s="7"/>
      <c r="AE508" s="7"/>
      <c r="AF508" s="7"/>
      <c r="AG508" s="7"/>
      <c r="AH508" s="43"/>
      <c r="AI508" s="7"/>
      <c r="AJ508" s="7"/>
      <c r="AK508" s="7">
        <f t="shared" ca="1" si="2315"/>
        <v>-20</v>
      </c>
      <c r="AL508" s="7"/>
      <c r="AM508" s="69">
        <f>IFERROR(VLOOKUP(R508,'[1]Skill Statistics'!$A$3:$AN$513,MATCH(Profession,'[1]Skill Statistics'!$A$2:$AN$2,0),FALSE),0)</f>
        <v>0</v>
      </c>
      <c r="AN508" s="85">
        <f>IFERROR(VLOOKUP(Q508,'[1]Skill Statistics'!$A$3:$BK$513,MATCH(Archetype,'[1]Skill Statistics'!$A$2:$BK$2,0),FALSE),0)</f>
        <v>0</v>
      </c>
      <c r="AO508" s="85">
        <f>IFERROR(VLOOKUP(Q508,'[1]Skill Statistics'!$A$3:$BB$513,MATCH(Race,'[1]Skill Statistics'!$A$2:$BB$2,0),FALSE),0)</f>
        <v>0</v>
      </c>
      <c r="AP508" s="85">
        <f t="shared" ca="1" si="2302"/>
        <v>0.5</v>
      </c>
      <c r="AQ508" s="70"/>
      <c r="AS508" s="69">
        <f>IFERROR(VLOOKUP(Q508,'[1]Professional Skills'!$A$4:$AM$288,MATCH(Profession,'[1]Professional Skills'!$A$3:$AM$3,0),FALSE),"- -")</f>
        <v>0</v>
      </c>
      <c r="AU508" s="7">
        <f t="shared" si="2300"/>
        <v>0</v>
      </c>
      <c r="AV508" s="7">
        <f t="shared" ca="1" si="2299"/>
        <v>0</v>
      </c>
      <c r="AW508" t="str">
        <f t="shared" si="2304"/>
        <v/>
      </c>
      <c r="AX508" t="str">
        <f>IFERROR(_xlfn.RANK.EQ(AW508,$AW$5:$AW$568),"")</f>
        <v/>
      </c>
      <c r="AY508">
        <f t="shared" si="2310"/>
        <v>0</v>
      </c>
      <c r="AZ508" s="70" t="str">
        <f t="shared" si="2316"/>
        <v/>
      </c>
      <c r="BB508" s="69">
        <f>IFERROR(IF(Q508="Language",VLOOKUP(R508,[1]Cultures!$B$4:$N$218,MATCH(Culture,[1]Cultures!$B$3:$N$3,0),FALSE),VLOOKUP(Q508,[1]Cultures!$B$4:$O$212,MATCH(Culture,[1]Cultures!$B$3:$O$3,0),FALSE)),"- -")</f>
        <v>0</v>
      </c>
      <c r="BD508">
        <f t="shared" ca="1" si="2317"/>
        <v>0</v>
      </c>
      <c r="BE508" t="str">
        <f t="shared" si="2305"/>
        <v/>
      </c>
      <c r="BI508" s="7">
        <f>IFERROR(IF(BH508=1,IF(BB508=1,1,IF(BB508=2,2,IF(BH508=2,IF(BB508=3,1,IF(BB508&gt;=4,2,IF(BH508=3,IF(BB508=5,1,IF(BB508&gt;=6,2,IF(BH508=4,IF(BB508=7,1,IF(BB508&gt;=8,2,IF(BH508=5,IF(BB508=9,1,IF(BB508&gt;=10,2,0)),0))),0))),0))),0))),0)+(IF(BC508="*",0,BB508)),"- -")</f>
        <v>0</v>
      </c>
      <c r="BK508" s="7"/>
      <c r="BL508" s="70">
        <f>IF(V508="- -","- -",SUM(BI508:BK508))</f>
        <v>0</v>
      </c>
      <c r="BN508" s="69">
        <f>IFERROR(VLOOKUP(V508,Charts!$BT$2:$BV$14,3,FALSE),"- -")</f>
        <v>0.46153846153846156</v>
      </c>
      <c r="BO508" s="85">
        <f t="shared" ca="1" si="2303"/>
        <v>1.3742564807899997</v>
      </c>
      <c r="BP508" s="70">
        <f t="shared" ca="1" si="2306"/>
        <v>279</v>
      </c>
    </row>
    <row r="509" spans="1:68" x14ac:dyDescent="0.25">
      <c r="A509" s="240" t="str">
        <f>IF('Character Sheet'!$B$4="Creature","N","Y")</f>
        <v>Y</v>
      </c>
      <c r="C509" s="75"/>
      <c r="D509" s="76"/>
      <c r="F509" s="75"/>
      <c r="G509" s="76"/>
      <c r="I509" s="75"/>
      <c r="J509" s="85"/>
      <c r="K509" s="85">
        <f t="shared" ca="1" si="2308"/>
        <v>9</v>
      </c>
      <c r="L509" s="85">
        <f t="shared" ca="1" si="2301"/>
        <v>8</v>
      </c>
      <c r="M509" s="70">
        <f t="shared" ca="1" si="2309"/>
        <v>22</v>
      </c>
      <c r="O509" s="222">
        <f t="shared" ca="1" si="2311"/>
        <v>347</v>
      </c>
      <c r="Q509" s="7" t="str">
        <f t="shared" si="2313"/>
        <v>Communications</v>
      </c>
      <c r="R509" s="9" t="s">
        <v>1630</v>
      </c>
      <c r="S509" s="9" t="s">
        <v>1875</v>
      </c>
      <c r="T509" s="61" t="str">
        <f>SUBSTITUTE(IFERROR(IFERROR(VLOOKUP(R509,'[1]Skill Statistics'!$A$3:$C$513,2,FALSE),VLOOKUP(Q509,'[1]Skill Statistics'!$A$3:$C$513,2,FALSE)),T508),"R*","ReSt")</f>
        <v>In/Re</v>
      </c>
      <c r="U509" s="61" t="str">
        <f>IFERROR(IFERROR(VLOOKUP(R509,'[1]Skill Statistics'!$A$3:$C$513,3,FALSE),VLOOKUP(Q509,'[1]Skill Statistics'!$A$3:$C$513,3,FALSE)),U508)</f>
        <v>Me</v>
      </c>
      <c r="V509" s="61" t="str">
        <f>IF(ISNUMBER(SEARCH("Category",R509)),"- -",IFERROR(IFERROR(VLOOKUP(Q509,[1]Professions!$A$4:$AM$288,MATCH(Profession,[1]Professions!$A$1:$AM$1,0),FALSE),VLOOKUP(Q509,Calculations!$B$91:$I$95,8,FALSE)),"- -"))</f>
        <v>5 / 7</v>
      </c>
      <c r="W509" s="60">
        <f t="shared" si="2312"/>
        <v>0</v>
      </c>
      <c r="X509" s="7">
        <f ca="1">IFERROR(VLOOKUP(R509,$BS$6:$NR$519,MATCH(ActualLevel,$BS$3:$NR$3,0),FALSE),"- -")</f>
        <v>0</v>
      </c>
      <c r="Y509" s="7">
        <f t="shared" ca="1" si="2307"/>
        <v>0</v>
      </c>
      <c r="Z509" s="7">
        <f ca="1">IFERROR(VLOOKUP(Y509,Charts!$BQ$2:$BR$52,2,FALSE),"- -")</f>
        <v>-25</v>
      </c>
      <c r="AA509" s="7">
        <f t="shared" ca="1" si="2314"/>
        <v>5</v>
      </c>
      <c r="AB509" s="7">
        <f t="shared" ca="1" si="2298"/>
        <v>0</v>
      </c>
      <c r="AC509" s="7"/>
      <c r="AD509" s="7"/>
      <c r="AE509" s="7"/>
      <c r="AF509" s="7"/>
      <c r="AG509" s="7"/>
      <c r="AH509" s="43"/>
      <c r="AI509" s="7"/>
      <c r="AJ509" s="7"/>
      <c r="AK509" s="7">
        <f t="shared" ca="1" si="2315"/>
        <v>-20</v>
      </c>
      <c r="AL509" s="7"/>
      <c r="AM509" s="69">
        <f>IFERROR(VLOOKUP(R509,'[1]Skill Statistics'!$A$3:$AN$513,MATCH(Profession,'[1]Skill Statistics'!$A$2:$AN$2,0),FALSE),0)</f>
        <v>0</v>
      </c>
      <c r="AN509" s="85">
        <f>IFERROR(VLOOKUP(Q509,'[1]Skill Statistics'!$A$3:$BK$513,MATCH(Archetype,'[1]Skill Statistics'!$A$2:$BK$2,0),FALSE),0)</f>
        <v>0</v>
      </c>
      <c r="AO509" s="85">
        <f>IFERROR(VLOOKUP(Q509,'[1]Skill Statistics'!$A$3:$BB$513,MATCH(Race,'[1]Skill Statistics'!$A$2:$BB$2,0),FALSE),0)</f>
        <v>0</v>
      </c>
      <c r="AP509" s="85">
        <f t="shared" ca="1" si="2302"/>
        <v>0.5</v>
      </c>
      <c r="AQ509" s="70"/>
      <c r="AS509" s="69">
        <f>IFERROR(VLOOKUP(Q509,'[1]Professional Skills'!$A$4:$AM$288,MATCH(Profession,'[1]Professional Skills'!$A$3:$AM$3,0),FALSE),"- -")</f>
        <v>0</v>
      </c>
      <c r="AU509" s="7">
        <f t="shared" si="2300"/>
        <v>0</v>
      </c>
      <c r="AV509" s="7">
        <f t="shared" ca="1" si="2299"/>
        <v>0</v>
      </c>
      <c r="AW509" t="str">
        <f t="shared" si="2304"/>
        <v/>
      </c>
      <c r="AX509" t="str">
        <f>IFERROR(_xlfn.RANK.EQ(AW509,$AW$5:$AW$568),"")</f>
        <v/>
      </c>
      <c r="AY509">
        <f t="shared" si="2310"/>
        <v>0</v>
      </c>
      <c r="AZ509" s="70" t="str">
        <f t="shared" si="2316"/>
        <v/>
      </c>
      <c r="BB509" s="69">
        <f>IFERROR(IF(Q509="Language",VLOOKUP(R509,[1]Cultures!$B$4:$N$218,MATCH(Culture,[1]Cultures!$B$3:$N$3,0),FALSE),VLOOKUP(Q509,[1]Cultures!$B$4:$O$212,MATCH(Culture,[1]Cultures!$B$3:$O$3,0),FALSE)),"- -")</f>
        <v>0</v>
      </c>
      <c r="BD509">
        <f t="shared" ca="1" si="2317"/>
        <v>0</v>
      </c>
      <c r="BE509" t="str">
        <f t="shared" si="2305"/>
        <v/>
      </c>
      <c r="BI509" s="7">
        <f>IFERROR(IF(BH509=1,IF(BB509=1,1,IF(BB509=2,2,IF(BH509=2,IF(BB509=3,1,IF(BB509&gt;=4,2,IF(BH509=3,IF(BB509=5,1,IF(BB509&gt;=6,2,IF(BH509=4,IF(BB509=7,1,IF(BB509&gt;=8,2,IF(BH509=5,IF(BB509=9,1,IF(BB509&gt;=10,2,0)),0))),0))),0))),0))),0)+(IF(BC509="*",0,BB509)),"- -")</f>
        <v>0</v>
      </c>
      <c r="BK509" s="7"/>
      <c r="BL509" s="70">
        <f>IF(V509="- -","- -",SUM(BI509:BK509))</f>
        <v>0</v>
      </c>
      <c r="BN509" s="69">
        <f>IFERROR(VLOOKUP(V509,Charts!$BT$2:$BV$14,3,FALSE),"- -")</f>
        <v>0.46153846153846156</v>
      </c>
      <c r="BO509" s="85">
        <f t="shared" ca="1" si="2303"/>
        <v>1.1436563265216368</v>
      </c>
      <c r="BP509" s="70">
        <f t="shared" ca="1" si="2306"/>
        <v>347</v>
      </c>
    </row>
    <row r="510" spans="1:68" x14ac:dyDescent="0.25">
      <c r="A510" s="240" t="str">
        <f>IF('Character Sheet'!$B$4="Creature","N","Y")</f>
        <v>Y</v>
      </c>
      <c r="C510" s="75"/>
      <c r="D510" s="76"/>
      <c r="F510" s="75"/>
      <c r="G510" s="76"/>
      <c r="I510" s="75"/>
      <c r="J510" s="85"/>
      <c r="K510" s="85">
        <f t="shared" ca="1" si="2308"/>
        <v>9</v>
      </c>
      <c r="L510" s="85">
        <f t="shared" ca="1" si="2301"/>
        <v>8</v>
      </c>
      <c r="M510" s="70">
        <f t="shared" ca="1" si="2309"/>
        <v>22</v>
      </c>
      <c r="O510" s="222">
        <f t="shared" ca="1" si="2311"/>
        <v>142</v>
      </c>
      <c r="Q510" s="7" t="str">
        <f t="shared" si="2313"/>
        <v>Demolitions</v>
      </c>
      <c r="R510" s="9" t="s">
        <v>1631</v>
      </c>
      <c r="S510" s="9" t="s">
        <v>1876</v>
      </c>
      <c r="T510" s="61" t="str">
        <f>SUBSTITUTE(IFERROR(IFERROR(VLOOKUP(R510,'[1]Skill Statistics'!$A$3:$C$513,2,FALSE),VLOOKUP(Q510,'[1]Skill Statistics'!$A$3:$C$513,2,FALSE)),T509),"R*","ReSt")</f>
        <v>In/Re</v>
      </c>
      <c r="U510" s="61" t="str">
        <f>IFERROR(IFERROR(VLOOKUP(R510,'[1]Skill Statistics'!$A$3:$C$513,3,FALSE),VLOOKUP(Q510,'[1]Skill Statistics'!$A$3:$C$513,3,FALSE)),U509)</f>
        <v>Me</v>
      </c>
      <c r="V510" s="61" t="str">
        <f>IF(ISNUMBER(SEARCH("Category",R510)),"- -",IFERROR(IFERROR(VLOOKUP(Q510,[1]Professions!$A$4:$AM$288,MATCH(Profession,[1]Professions!$A$1:$AM$1,0),FALSE),VLOOKUP(Q510,Calculations!$B$91:$I$95,8,FALSE)),"- -"))</f>
        <v>5 / 7</v>
      </c>
      <c r="W510" s="60">
        <f t="shared" si="2312"/>
        <v>0</v>
      </c>
      <c r="X510" s="7">
        <f ca="1">IFERROR(VLOOKUP(R510,$BS$6:$NR$519,MATCH(ActualLevel,$BS$3:$NR$3,0),FALSE),"- -")</f>
        <v>0</v>
      </c>
      <c r="Y510" s="7">
        <f t="shared" ca="1" si="2307"/>
        <v>0</v>
      </c>
      <c r="Z510" s="7">
        <f ca="1">IFERROR(VLOOKUP(Y510,Charts!$BQ$2:$BR$52,2,FALSE),"- -")</f>
        <v>-25</v>
      </c>
      <c r="AA510" s="7">
        <f t="shared" ca="1" si="2314"/>
        <v>5</v>
      </c>
      <c r="AB510" s="7">
        <f t="shared" ca="1" si="2298"/>
        <v>0</v>
      </c>
      <c r="AC510" s="7"/>
      <c r="AD510" s="7"/>
      <c r="AE510" s="7"/>
      <c r="AF510" s="7"/>
      <c r="AG510" s="7"/>
      <c r="AH510" s="43"/>
      <c r="AI510" s="7"/>
      <c r="AJ510" s="7"/>
      <c r="AK510" s="7">
        <f t="shared" ca="1" si="2315"/>
        <v>-20</v>
      </c>
      <c r="AL510" s="7"/>
      <c r="AM510" s="69">
        <f>IFERROR(VLOOKUP(R510,'[1]Skill Statistics'!$A$3:$AN$513,MATCH(Profession,'[1]Skill Statistics'!$A$2:$AN$2,0),FALSE),0)</f>
        <v>0</v>
      </c>
      <c r="AN510" s="85">
        <f>IFERROR(VLOOKUP(Q510,'[1]Skill Statistics'!$A$3:$BK$513,MATCH(Archetype,'[1]Skill Statistics'!$A$2:$BK$2,0),FALSE),0)</f>
        <v>0</v>
      </c>
      <c r="AO510" s="85">
        <f>IFERROR(VLOOKUP(Q510,'[1]Skill Statistics'!$A$3:$BB$513,MATCH(Race,'[1]Skill Statistics'!$A$2:$BB$2,0),FALSE),0)</f>
        <v>0</v>
      </c>
      <c r="AP510" s="85">
        <f t="shared" ca="1" si="2302"/>
        <v>0.5</v>
      </c>
      <c r="AQ510" s="70"/>
      <c r="AS510" s="69">
        <f>IFERROR(VLOOKUP(Q510,'[1]Professional Skills'!$A$4:$AM$288,MATCH(Profession,'[1]Professional Skills'!$A$3:$AM$3,0),FALSE),"- -")</f>
        <v>0</v>
      </c>
      <c r="AU510" s="7">
        <f t="shared" si="2300"/>
        <v>0</v>
      </c>
      <c r="AV510" s="7">
        <f t="shared" ca="1" si="2299"/>
        <v>0</v>
      </c>
      <c r="AW510" t="str">
        <f t="shared" si="2304"/>
        <v/>
      </c>
      <c r="AX510" t="str">
        <f>IFERROR(_xlfn.RANK.EQ(AW510,$AW$5:$AW$568),"")</f>
        <v/>
      </c>
      <c r="AY510">
        <f t="shared" si="2310"/>
        <v>0</v>
      </c>
      <c r="AZ510" s="70" t="str">
        <f t="shared" si="2316"/>
        <v/>
      </c>
      <c r="BB510" s="69">
        <f>IFERROR(IF(Q510="Language",VLOOKUP(R510,[1]Cultures!$B$4:$N$218,MATCH(Culture,[1]Cultures!$B$3:$N$3,0),FALSE),VLOOKUP(Q510,[1]Cultures!$B$4:$O$212,MATCH(Culture,[1]Cultures!$B$3:$O$3,0),FALSE)),"- -")</f>
        <v>0</v>
      </c>
      <c r="BD510">
        <f t="shared" ca="1" si="2317"/>
        <v>0</v>
      </c>
      <c r="BE510" t="str">
        <f t="shared" si="2305"/>
        <v/>
      </c>
      <c r="BI510" s="7">
        <f>IFERROR(IF(BH510=1,IF(BB510=1,1,IF(BB510=2,2,IF(BH510=2,IF(BB510=3,1,IF(BB510&gt;=4,2,IF(BH510=3,IF(BB510=5,1,IF(BB510&gt;=6,2,IF(BH510=4,IF(BB510=7,1,IF(BB510&gt;=8,2,IF(BH510=5,IF(BB510=9,1,IF(BB510&gt;=10,2,0)),0))),0))),0))),0))),0)+(IF(BC510="*",0,BB510)),"- -")</f>
        <v>0</v>
      </c>
      <c r="BK510" s="7"/>
      <c r="BL510" s="70">
        <f>IF(V510="- -","- -",SUM(BI510:BK510))</f>
        <v>0</v>
      </c>
      <c r="BN510" s="69">
        <f>IFERROR(VLOOKUP(V510,Charts!$BT$2:$BV$14,3,FALSE),"- -")</f>
        <v>0.46153846153846156</v>
      </c>
      <c r="BO510" s="85">
        <f t="shared" ca="1" si="2303"/>
        <v>1.8375806809229789</v>
      </c>
      <c r="BP510" s="70">
        <f t="shared" ca="1" si="2306"/>
        <v>142</v>
      </c>
    </row>
    <row r="511" spans="1:68" x14ac:dyDescent="0.25">
      <c r="A511" s="240" t="str">
        <f>IF('Character Sheet'!$B$4="Creature","N","Y")</f>
        <v>Y</v>
      </c>
      <c r="C511" s="75"/>
      <c r="D511" s="76"/>
      <c r="F511" s="75"/>
      <c r="G511" s="76"/>
      <c r="I511" s="75"/>
      <c r="J511" s="85"/>
      <c r="K511" s="85">
        <f t="shared" ca="1" si="2308"/>
        <v>9</v>
      </c>
      <c r="L511" s="85">
        <f t="shared" ca="1" si="2301"/>
        <v>8</v>
      </c>
      <c r="M511" s="70">
        <f t="shared" ca="1" si="2309"/>
        <v>22</v>
      </c>
      <c r="O511" s="222">
        <f t="shared" ca="1" si="2311"/>
        <v>228</v>
      </c>
      <c r="Q511" s="7" t="str">
        <f t="shared" si="2313"/>
        <v>Electronic Technics</v>
      </c>
      <c r="R511" s="9" t="s">
        <v>1632</v>
      </c>
      <c r="S511" s="9" t="s">
        <v>2105</v>
      </c>
      <c r="T511" s="61" t="str">
        <f>SUBSTITUTE(IFERROR(IFERROR(VLOOKUP(R511,'[1]Skill Statistics'!$A$3:$C$513,2,FALSE),VLOOKUP(Q511,'[1]Skill Statistics'!$A$3:$C$513,2,FALSE)),T510),"R*","ReSt")</f>
        <v>In/Re</v>
      </c>
      <c r="U511" s="61" t="str">
        <f>IFERROR(IFERROR(VLOOKUP(R511,'[1]Skill Statistics'!$A$3:$C$513,3,FALSE),VLOOKUP(Q511,'[1]Skill Statistics'!$A$3:$C$513,3,FALSE)),U510)</f>
        <v>Me</v>
      </c>
      <c r="V511" s="61" t="str">
        <f>IF(ISNUMBER(SEARCH("Category",R511)),"- -",IFERROR(IFERROR(VLOOKUP(Q511,[1]Professions!$A$4:$AM$288,MATCH(Profession,[1]Professions!$A$1:$AM$1,0),FALSE),VLOOKUP(Q511,Calculations!$B$91:$I$95,8,FALSE)),"- -"))</f>
        <v>5 / 7</v>
      </c>
      <c r="W511" s="60">
        <f t="shared" si="2312"/>
        <v>0</v>
      </c>
      <c r="X511" s="7">
        <f ca="1">IFERROR(VLOOKUP(R511,$BS$6:$NR$519,MATCH(ActualLevel,$BS$3:$NR$3,0),FALSE),"- -")</f>
        <v>0</v>
      </c>
      <c r="Y511" s="7">
        <f t="shared" ca="1" si="2307"/>
        <v>0</v>
      </c>
      <c r="Z511" s="7">
        <f ca="1">IFERROR(VLOOKUP(Y511,Charts!$BQ$2:$BR$52,2,FALSE),"- -")</f>
        <v>-25</v>
      </c>
      <c r="AA511" s="7">
        <f t="shared" ca="1" si="2314"/>
        <v>5</v>
      </c>
      <c r="AB511" s="7">
        <f t="shared" ca="1" si="2298"/>
        <v>0</v>
      </c>
      <c r="AC511" s="7"/>
      <c r="AD511" s="7"/>
      <c r="AE511" s="7"/>
      <c r="AF511" s="7"/>
      <c r="AG511" s="7"/>
      <c r="AH511" s="43"/>
      <c r="AI511" s="7"/>
      <c r="AJ511" s="7"/>
      <c r="AK511" s="7">
        <f t="shared" ca="1" si="2315"/>
        <v>-20</v>
      </c>
      <c r="AL511" s="7"/>
      <c r="AM511" s="69">
        <f>IFERROR(VLOOKUP(R511,'[1]Skill Statistics'!$A$3:$AN$513,MATCH(Profession,'[1]Skill Statistics'!$A$2:$AN$2,0),FALSE),0)</f>
        <v>0</v>
      </c>
      <c r="AN511" s="85">
        <f>IFERROR(VLOOKUP(Q511,'[1]Skill Statistics'!$A$3:$BK$513,MATCH(Archetype,'[1]Skill Statistics'!$A$2:$BK$2,0),FALSE),0)</f>
        <v>0</v>
      </c>
      <c r="AO511" s="85">
        <f>IFERROR(VLOOKUP(Q511,'[1]Skill Statistics'!$A$3:$BB$513,MATCH(Race,'[1]Skill Statistics'!$A$2:$BB$2,0),FALSE),0)</f>
        <v>0</v>
      </c>
      <c r="AP511" s="85">
        <f t="shared" ca="1" si="2302"/>
        <v>0.5</v>
      </c>
      <c r="AQ511" s="70"/>
      <c r="AS511" s="69">
        <f>IFERROR(VLOOKUP(Q511,'[1]Professional Skills'!$A$4:$AM$288,MATCH(Profession,'[1]Professional Skills'!$A$3:$AM$3,0),FALSE),"- -")</f>
        <v>0</v>
      </c>
      <c r="AU511" s="7">
        <f t="shared" si="2300"/>
        <v>0</v>
      </c>
      <c r="AV511" s="7">
        <f t="shared" ca="1" si="2299"/>
        <v>0</v>
      </c>
      <c r="AW511" t="str">
        <f t="shared" si="2304"/>
        <v/>
      </c>
      <c r="AX511" t="str">
        <f>IFERROR(_xlfn.RANK.EQ(AW511,$AW$5:$AW$568),"")</f>
        <v/>
      </c>
      <c r="AY511">
        <f t="shared" si="2310"/>
        <v>0</v>
      </c>
      <c r="AZ511" s="70" t="str">
        <f t="shared" si="2316"/>
        <v/>
      </c>
      <c r="BB511" s="69">
        <f>IFERROR(IF(Q511="Language",VLOOKUP(R511,[1]Cultures!$B$4:$N$218,MATCH(Culture,[1]Cultures!$B$3:$N$3,0),FALSE),VLOOKUP(Q511,[1]Cultures!$B$4:$O$212,MATCH(Culture,[1]Cultures!$B$3:$O$3,0),FALSE)),"- -")</f>
        <v>0</v>
      </c>
      <c r="BD511">
        <f t="shared" ca="1" si="2317"/>
        <v>0</v>
      </c>
      <c r="BE511" t="str">
        <f t="shared" si="2305"/>
        <v/>
      </c>
      <c r="BI511" s="7">
        <f>IFERROR(IF(BH511=1,IF(BB511=1,1,IF(BB511=2,2,IF(BH511=2,IF(BB511=3,1,IF(BB511&gt;=4,2,IF(BH511=3,IF(BB511=5,1,IF(BB511&gt;=6,2,IF(BH511=4,IF(BB511=7,1,IF(BB511&gt;=8,2,IF(BH511=5,IF(BB511=9,1,IF(BB511&gt;=10,2,0)),0))),0))),0))),0))),0)+(IF(BC511="*",0,BB511)),"- -")</f>
        <v>0</v>
      </c>
      <c r="BK511" s="7"/>
      <c r="BL511" s="70">
        <f>IF(V511="- -","- -",SUM(BI511:BK511))</f>
        <v>0</v>
      </c>
      <c r="BN511" s="69">
        <f>IFERROR(VLOOKUP(V511,Charts!$BT$2:$BV$14,3,FALSE),"- -")</f>
        <v>0.46153846153846156</v>
      </c>
      <c r="BO511" s="85">
        <f t="shared" ca="1" si="2303"/>
        <v>1.5482742632581279</v>
      </c>
      <c r="BP511" s="70">
        <f t="shared" ca="1" si="2306"/>
        <v>228</v>
      </c>
    </row>
    <row r="512" spans="1:68" x14ac:dyDescent="0.25">
      <c r="A512" s="240" t="str">
        <f>IF('Character Sheet'!$B$4="Creature","N","Y")</f>
        <v>Y</v>
      </c>
      <c r="C512" s="75"/>
      <c r="D512" s="76"/>
      <c r="F512" s="75"/>
      <c r="G512" s="76"/>
      <c r="I512" s="75"/>
      <c r="J512" s="85"/>
      <c r="K512" s="85">
        <f t="shared" ca="1" si="2308"/>
        <v>9</v>
      </c>
      <c r="L512" s="85">
        <f t="shared" ca="1" si="2301"/>
        <v>8</v>
      </c>
      <c r="M512" s="70">
        <f t="shared" ca="1" si="2309"/>
        <v>22</v>
      </c>
      <c r="O512" s="222">
        <f t="shared" ca="1" si="2311"/>
        <v>243</v>
      </c>
      <c r="Q512" s="7" t="str">
        <f t="shared" si="2313"/>
        <v>Fabrication</v>
      </c>
      <c r="R512" s="9" t="s">
        <v>1633</v>
      </c>
      <c r="S512" s="9" t="s">
        <v>2106</v>
      </c>
      <c r="T512" s="61" t="str">
        <f>SUBSTITUTE(IFERROR(IFERROR(VLOOKUP(R512,'[1]Skill Statistics'!$A$3:$C$513,2,FALSE),VLOOKUP(Q512,'[1]Skill Statistics'!$A$3:$C$513,2,FALSE)),T511),"R*","ReSt")</f>
        <v>In/Re</v>
      </c>
      <c r="U512" s="61" t="str">
        <f>IFERROR(IFERROR(VLOOKUP(R512,'[1]Skill Statistics'!$A$3:$C$513,3,FALSE),VLOOKUP(Q512,'[1]Skill Statistics'!$A$3:$C$513,3,FALSE)),U511)</f>
        <v>Me</v>
      </c>
      <c r="V512" s="61" t="str">
        <f>IF(ISNUMBER(SEARCH("Category",R512)),"- -",IFERROR(IFERROR(VLOOKUP(Q512,[1]Professions!$A$4:$AM$288,MATCH(Profession,[1]Professions!$A$1:$AM$1,0),FALSE),VLOOKUP(Q512,Calculations!$B$91:$I$95,8,FALSE)),"- -"))</f>
        <v>5 / 7</v>
      </c>
      <c r="W512" s="60">
        <f t="shared" si="2312"/>
        <v>0</v>
      </c>
      <c r="X512" s="7">
        <f ca="1">IFERROR(VLOOKUP(R512,$BS$6:$NR$519,MATCH(ActualLevel,$BS$3:$NR$3,0),FALSE),"- -")</f>
        <v>0</v>
      </c>
      <c r="Y512" s="7">
        <f t="shared" ca="1" si="2307"/>
        <v>0</v>
      </c>
      <c r="Z512" s="7">
        <f ca="1">IFERROR(VLOOKUP(Y512,Charts!$BQ$2:$BR$52,2,FALSE),"- -")</f>
        <v>-25</v>
      </c>
      <c r="AA512" s="7">
        <f t="shared" ca="1" si="2314"/>
        <v>5</v>
      </c>
      <c r="AB512" s="7">
        <f t="shared" ref="AB512:AB568" ca="1" si="2318">IF(Y512="- -","- -",IF(AZ512="x",MIN(30,Y512),0))</f>
        <v>0</v>
      </c>
      <c r="AC512" s="7"/>
      <c r="AD512" s="7"/>
      <c r="AE512" s="7"/>
      <c r="AF512" s="7"/>
      <c r="AG512" s="7"/>
      <c r="AH512" s="43"/>
      <c r="AI512" s="7"/>
      <c r="AJ512" s="7"/>
      <c r="AK512" s="7">
        <f t="shared" ca="1" si="2315"/>
        <v>-20</v>
      </c>
      <c r="AL512" s="7"/>
      <c r="AM512" s="69">
        <f>IFERROR(VLOOKUP(R512,'[1]Skill Statistics'!$A$3:$AN$513,MATCH(Profession,'[1]Skill Statistics'!$A$2:$AN$2,0),FALSE),0)</f>
        <v>0</v>
      </c>
      <c r="AN512" s="85">
        <f>IFERROR(VLOOKUP(Q512,'[1]Skill Statistics'!$A$3:$BK$513,MATCH(Archetype,'[1]Skill Statistics'!$A$2:$BK$2,0),FALSE),0)</f>
        <v>0</v>
      </c>
      <c r="AO512" s="85">
        <f>IFERROR(VLOOKUP(Q512,'[1]Skill Statistics'!$A$3:$BB$513,MATCH(Race,'[1]Skill Statistics'!$A$2:$BB$2,0),FALSE),0)</f>
        <v>0</v>
      </c>
      <c r="AP512" s="85">
        <f t="shared" ca="1" si="2302"/>
        <v>0.5</v>
      </c>
      <c r="AQ512" s="70"/>
      <c r="AS512" s="69">
        <f>IFERROR(VLOOKUP(Q512,'[1]Professional Skills'!$A$4:$AM$288,MATCH(Profession,'[1]Professional Skills'!$A$3:$AM$3,0),FALSE),"- -")</f>
        <v>0</v>
      </c>
      <c r="AU512" s="7">
        <f t="shared" si="2300"/>
        <v>0</v>
      </c>
      <c r="AV512" s="7">
        <f t="shared" ref="AV512:AV568" ca="1" si="2319">IF(AU512="x",RAND(),0)</f>
        <v>0</v>
      </c>
      <c r="AW512" t="str">
        <f t="shared" si="2304"/>
        <v/>
      </c>
      <c r="AX512" t="str">
        <f>IFERROR(_xlfn.RANK.EQ(AW512,$AW$5:$AW$568),"")</f>
        <v/>
      </c>
      <c r="AY512">
        <f t="shared" si="2310"/>
        <v>0</v>
      </c>
      <c r="AZ512" s="70" t="str">
        <f t="shared" si="2316"/>
        <v/>
      </c>
      <c r="BB512" s="69">
        <f>IFERROR(IF(Q512="Language",VLOOKUP(R512,[1]Cultures!$B$4:$N$218,MATCH(Culture,[1]Cultures!$B$3:$N$3,0),FALSE),VLOOKUP(Q512,[1]Cultures!$B$4:$O$212,MATCH(Culture,[1]Cultures!$B$3:$O$3,0),FALSE)),"- -")</f>
        <v>0</v>
      </c>
      <c r="BD512">
        <f t="shared" ca="1" si="2317"/>
        <v>0</v>
      </c>
      <c r="BE512" t="str">
        <f t="shared" si="2305"/>
        <v/>
      </c>
      <c r="BI512" s="7">
        <f>IFERROR(IF(BH512=1,IF(BB512=1,1,IF(BB512=2,2,IF(BH512=2,IF(BB512=3,1,IF(BB512&gt;=4,2,IF(BH512=3,IF(BB512=5,1,IF(BB512&gt;=6,2,IF(BH512=4,IF(BB512=7,1,IF(BB512&gt;=8,2,IF(BH512=5,IF(BB512=9,1,IF(BB512&gt;=10,2,0)),0))),0))),0))),0))),0)+(IF(BC512="*",0,BB512)),"- -")</f>
        <v>0</v>
      </c>
      <c r="BK512" s="7"/>
      <c r="BL512" s="70">
        <f>IF(V512="- -","- -",SUM(BI512:BK512))</f>
        <v>0</v>
      </c>
      <c r="BN512" s="69">
        <f>IFERROR(VLOOKUP(V512,Charts!$BT$2:$BV$14,3,FALSE),"- -")</f>
        <v>0.46153846153846156</v>
      </c>
      <c r="BO512" s="85">
        <f t="shared" ca="1" si="2303"/>
        <v>1.5033867077237555</v>
      </c>
      <c r="BP512" s="70">
        <f t="shared" ca="1" si="2306"/>
        <v>243</v>
      </c>
    </row>
    <row r="513" spans="1:68" x14ac:dyDescent="0.25">
      <c r="A513" s="240" t="str">
        <f>IF('Character Sheet'!$B$4="Creature","N","Y")</f>
        <v>Y</v>
      </c>
      <c r="C513" s="75"/>
      <c r="D513" s="76"/>
      <c r="F513" s="75"/>
      <c r="G513" s="76"/>
      <c r="I513" s="75"/>
      <c r="J513" s="85"/>
      <c r="K513" s="85">
        <f t="shared" ca="1" si="2308"/>
        <v>9</v>
      </c>
      <c r="L513" s="85">
        <f t="shared" ca="1" si="2301"/>
        <v>8</v>
      </c>
      <c r="M513" s="70">
        <f t="shared" ca="1" si="2309"/>
        <v>22</v>
      </c>
      <c r="O513" s="222">
        <f t="shared" ca="1" si="2311"/>
        <v>380</v>
      </c>
      <c r="Q513" s="7" t="str">
        <f t="shared" si="2313"/>
        <v>Genetic Technics</v>
      </c>
      <c r="R513" s="9" t="s">
        <v>1634</v>
      </c>
      <c r="S513" s="9" t="s">
        <v>2107</v>
      </c>
      <c r="T513" s="61" t="str">
        <f>SUBSTITUTE(IFERROR(IFERROR(VLOOKUP(R513,'[1]Skill Statistics'!$A$3:$C$513,2,FALSE),VLOOKUP(Q513,'[1]Skill Statistics'!$A$3:$C$513,2,FALSE)),T512),"R*","ReSt")</f>
        <v>In/Re</v>
      </c>
      <c r="U513" s="61" t="str">
        <f>IFERROR(IFERROR(VLOOKUP(R513,'[1]Skill Statistics'!$A$3:$C$513,3,FALSE),VLOOKUP(Q513,'[1]Skill Statistics'!$A$3:$C$513,3,FALSE)),U512)</f>
        <v>Me</v>
      </c>
      <c r="V513" s="61" t="str">
        <f>IF(ISNUMBER(SEARCH("Category",R513)),"- -",IFERROR(IFERROR(VLOOKUP(Q513,[1]Professions!$A$4:$AM$288,MATCH(Profession,[1]Professions!$A$1:$AM$1,0),FALSE),VLOOKUP(Q513,Calculations!$B$91:$I$95,8,FALSE)),"- -"))</f>
        <v>5 / 7</v>
      </c>
      <c r="W513" s="60">
        <f t="shared" si="2312"/>
        <v>0</v>
      </c>
      <c r="X513" s="7">
        <f ca="1">IFERROR(VLOOKUP(R513,$BS$6:$NR$519,MATCH(ActualLevel,$BS$3:$NR$3,0),FALSE),"- -")</f>
        <v>0</v>
      </c>
      <c r="Y513" s="7">
        <f t="shared" ca="1" si="2307"/>
        <v>0</v>
      </c>
      <c r="Z513" s="7">
        <f ca="1">IFERROR(VLOOKUP(Y513,Charts!$BQ$2:$BR$52,2,FALSE),"- -")</f>
        <v>-25</v>
      </c>
      <c r="AA513" s="7">
        <f t="shared" ca="1" si="2314"/>
        <v>5</v>
      </c>
      <c r="AB513" s="7">
        <f t="shared" ca="1" si="2318"/>
        <v>0</v>
      </c>
      <c r="AC513" s="7"/>
      <c r="AD513" s="7"/>
      <c r="AE513" s="7"/>
      <c r="AF513" s="7"/>
      <c r="AG513" s="7"/>
      <c r="AH513" s="43"/>
      <c r="AI513" s="7"/>
      <c r="AJ513" s="7"/>
      <c r="AK513" s="7">
        <f t="shared" ca="1" si="2315"/>
        <v>-20</v>
      </c>
      <c r="AL513" s="7"/>
      <c r="AM513" s="69">
        <f>IFERROR(VLOOKUP(R513,'[1]Skill Statistics'!$A$3:$AN$513,MATCH(Profession,'[1]Skill Statistics'!$A$2:$AN$2,0),FALSE),0)</f>
        <v>0</v>
      </c>
      <c r="AN513" s="85">
        <f>IFERROR(VLOOKUP(Q513,'[1]Skill Statistics'!$A$3:$BK$513,MATCH(Archetype,'[1]Skill Statistics'!$A$2:$BK$2,0),FALSE),0)</f>
        <v>0</v>
      </c>
      <c r="AO513" s="85">
        <f>IFERROR(VLOOKUP(Q513,'[1]Skill Statistics'!$A$3:$BB$513,MATCH(Race,'[1]Skill Statistics'!$A$2:$BB$2,0),FALSE),0)</f>
        <v>0</v>
      </c>
      <c r="AP513" s="85">
        <f t="shared" ca="1" si="2302"/>
        <v>0.5</v>
      </c>
      <c r="AQ513" s="70"/>
      <c r="AS513" s="69">
        <f>IFERROR(VLOOKUP(Q513,'[1]Professional Skills'!$A$4:$AM$288,MATCH(Profession,'[1]Professional Skills'!$A$3:$AM$3,0),FALSE),"- -")</f>
        <v>0</v>
      </c>
      <c r="AU513" s="7">
        <f t="shared" ref="AU513:AU568" si="2320">IF(AT513="*","",AS513)</f>
        <v>0</v>
      </c>
      <c r="AV513" s="7">
        <f t="shared" ca="1" si="2319"/>
        <v>0</v>
      </c>
      <c r="AW513" t="str">
        <f t="shared" si="2304"/>
        <v/>
      </c>
      <c r="AX513" t="str">
        <f>IFERROR(_xlfn.RANK.EQ(AW513,$AW$5:$AW$568),"")</f>
        <v/>
      </c>
      <c r="AY513">
        <f t="shared" si="2310"/>
        <v>0</v>
      </c>
      <c r="AZ513" s="70" t="str">
        <f t="shared" si="2316"/>
        <v/>
      </c>
      <c r="BB513" s="69">
        <f>IFERROR(IF(Q513="Language",VLOOKUP(R513,[1]Cultures!$B$4:$N$218,MATCH(Culture,[1]Cultures!$B$3:$N$3,0),FALSE),VLOOKUP(Q513,[1]Cultures!$B$4:$O$212,MATCH(Culture,[1]Cultures!$B$3:$O$3,0),FALSE)),"- -")</f>
        <v>0</v>
      </c>
      <c r="BD513">
        <f t="shared" ca="1" si="2317"/>
        <v>0</v>
      </c>
      <c r="BE513" t="str">
        <f t="shared" si="2305"/>
        <v/>
      </c>
      <c r="BI513" s="7">
        <f>IFERROR(IF(BH513=1,IF(BB513=1,1,IF(BB513=2,2,IF(BH513=2,IF(BB513=3,1,IF(BB513&gt;=4,2,IF(BH513=3,IF(BB513=5,1,IF(BB513&gt;=6,2,IF(BH513=4,IF(BB513=7,1,IF(BB513&gt;=8,2,IF(BH513=5,IF(BB513=9,1,IF(BB513&gt;=10,2,0)),0))),0))),0))),0))),0)+(IF(BC513="*",0,BB513)),"- -")</f>
        <v>0</v>
      </c>
      <c r="BK513" s="7"/>
      <c r="BL513" s="70">
        <f>IF(V513="- -","- -",SUM(BI513:BK513))</f>
        <v>0</v>
      </c>
      <c r="BN513" s="69">
        <f>IFERROR(VLOOKUP(V513,Charts!$BT$2:$BV$14,3,FALSE),"- -")</f>
        <v>0.46153846153846156</v>
      </c>
      <c r="BO513" s="85">
        <f t="shared" ca="1" si="2303"/>
        <v>1.0077053023530242</v>
      </c>
      <c r="BP513" s="70">
        <f t="shared" ca="1" si="2306"/>
        <v>380</v>
      </c>
    </row>
    <row r="514" spans="1:68" x14ac:dyDescent="0.25">
      <c r="A514" s="240" t="str">
        <f>IF('Character Sheet'!$B$4="Creature","N","Y")</f>
        <v>Y</v>
      </c>
      <c r="C514" s="75"/>
      <c r="D514" s="76"/>
      <c r="F514" s="75"/>
      <c r="G514" s="76"/>
      <c r="I514" s="75"/>
      <c r="J514" s="85"/>
      <c r="K514" s="85">
        <f t="shared" ca="1" si="2308"/>
        <v>9</v>
      </c>
      <c r="L514" s="85">
        <f t="shared" ca="1" si="2301"/>
        <v>8</v>
      </c>
      <c r="M514" s="70">
        <f t="shared" ca="1" si="2309"/>
        <v>22</v>
      </c>
      <c r="O514" s="222">
        <f t="shared" ca="1" si="2311"/>
        <v>259</v>
      </c>
      <c r="Q514" s="7" t="str">
        <f t="shared" si="2313"/>
        <v>Heavy Machine Operation</v>
      </c>
      <c r="R514" s="9" t="s">
        <v>1635</v>
      </c>
      <c r="S514" s="9" t="s">
        <v>2108</v>
      </c>
      <c r="T514" s="61" t="str">
        <f>SUBSTITUTE(IFERROR(IFERROR(VLOOKUP(R514,'[1]Skill Statistics'!$A$3:$C$513,2,FALSE),VLOOKUP(Q514,'[1]Skill Statistics'!$A$3:$C$513,2,FALSE)),T513),"R*","ReSt")</f>
        <v>In/Re</v>
      </c>
      <c r="U514" s="61" t="str">
        <f>IFERROR(IFERROR(VLOOKUP(R514,'[1]Skill Statistics'!$A$3:$C$513,3,FALSE),VLOOKUP(Q514,'[1]Skill Statistics'!$A$3:$C$513,3,FALSE)),U513)</f>
        <v>Me</v>
      </c>
      <c r="V514" s="61" t="str">
        <f>IF(ISNUMBER(SEARCH("Category",R514)),"- -",IFERROR(IFERROR(VLOOKUP(Q514,[1]Professions!$A$4:$AM$288,MATCH(Profession,[1]Professions!$A$1:$AM$1,0),FALSE),VLOOKUP(Q514,Calculations!$B$91:$I$95,8,FALSE)),"- -"))</f>
        <v>5 / 7</v>
      </c>
      <c r="W514" s="60">
        <f t="shared" si="2312"/>
        <v>0</v>
      </c>
      <c r="X514" s="7">
        <f ca="1">IFERROR(VLOOKUP(R514,$BS$6:$NR$519,MATCH(ActualLevel,$BS$3:$NR$3,0),FALSE),"- -")</f>
        <v>0</v>
      </c>
      <c r="Y514" s="7">
        <f t="shared" ca="1" si="2307"/>
        <v>0</v>
      </c>
      <c r="Z514" s="7">
        <f ca="1">IFERROR(VLOOKUP(Y514,Charts!$BQ$2:$BR$52,2,FALSE),"- -")</f>
        <v>-25</v>
      </c>
      <c r="AA514" s="7">
        <f t="shared" ca="1" si="2314"/>
        <v>5</v>
      </c>
      <c r="AB514" s="7">
        <f t="shared" ca="1" si="2318"/>
        <v>0</v>
      </c>
      <c r="AC514" s="7"/>
      <c r="AD514" s="7"/>
      <c r="AE514" s="7"/>
      <c r="AF514" s="7"/>
      <c r="AG514" s="7"/>
      <c r="AH514" s="43"/>
      <c r="AI514" s="7"/>
      <c r="AJ514" s="7"/>
      <c r="AK514" s="7">
        <f t="shared" ca="1" si="2315"/>
        <v>-20</v>
      </c>
      <c r="AL514" s="7"/>
      <c r="AM514" s="69">
        <f>IFERROR(VLOOKUP(R514,'[1]Skill Statistics'!$A$3:$AN$513,MATCH(Profession,'[1]Skill Statistics'!$A$2:$AN$2,0),FALSE),0)</f>
        <v>0</v>
      </c>
      <c r="AN514" s="85">
        <f>IFERROR(VLOOKUP(Q514,'[1]Skill Statistics'!$A$3:$BK$513,MATCH(Archetype,'[1]Skill Statistics'!$A$2:$BK$2,0),FALSE),0)</f>
        <v>0</v>
      </c>
      <c r="AO514" s="85">
        <f>IFERROR(VLOOKUP(Q514,'[1]Skill Statistics'!$A$3:$BB$513,MATCH(Race,'[1]Skill Statistics'!$A$2:$BB$2,0),FALSE),0)</f>
        <v>0</v>
      </c>
      <c r="AP514" s="85">
        <f t="shared" ca="1" si="2302"/>
        <v>0.5</v>
      </c>
      <c r="AQ514" s="70"/>
      <c r="AS514" s="69">
        <f>IFERROR(VLOOKUP(Q514,'[1]Professional Skills'!$A$4:$AM$288,MATCH(Profession,'[1]Professional Skills'!$A$3:$AM$3,0),FALSE),"- -")</f>
        <v>0</v>
      </c>
      <c r="AU514" s="7">
        <f t="shared" si="2320"/>
        <v>0</v>
      </c>
      <c r="AV514" s="7">
        <f t="shared" ca="1" si="2319"/>
        <v>0</v>
      </c>
      <c r="AW514" t="str">
        <f t="shared" si="2304"/>
        <v/>
      </c>
      <c r="AX514" t="str">
        <f>IFERROR(_xlfn.RANK.EQ(AW514,$AW$5:$AW$568),"")</f>
        <v/>
      </c>
      <c r="AY514">
        <f t="shared" si="2310"/>
        <v>0</v>
      </c>
      <c r="AZ514" s="70" t="str">
        <f t="shared" si="2316"/>
        <v/>
      </c>
      <c r="BB514" s="69">
        <f>IFERROR(IF(Q514="Language",VLOOKUP(R514,[1]Cultures!$B$4:$N$218,MATCH(Culture,[1]Cultures!$B$3:$N$3,0),FALSE),VLOOKUP(Q514,[1]Cultures!$B$4:$O$212,MATCH(Culture,[1]Cultures!$B$3:$O$3,0),FALSE)),"- -")</f>
        <v>0</v>
      </c>
      <c r="BD514">
        <f t="shared" ca="1" si="2317"/>
        <v>0</v>
      </c>
      <c r="BE514" t="str">
        <f t="shared" si="2305"/>
        <v/>
      </c>
      <c r="BI514" s="7">
        <f>IFERROR(IF(BH514=1,IF(BB514=1,1,IF(BB514=2,2,IF(BH514=2,IF(BB514=3,1,IF(BB514&gt;=4,2,IF(BH514=3,IF(BB514=5,1,IF(BB514&gt;=6,2,IF(BH514=4,IF(BB514=7,1,IF(BB514&gt;=8,2,IF(BH514=5,IF(BB514=9,1,IF(BB514&gt;=10,2,0)),0))),0))),0))),0))),0)+(IF(BC514="*",0,BB514)),"- -")</f>
        <v>0</v>
      </c>
      <c r="BK514" s="7"/>
      <c r="BL514" s="70">
        <f>IF(V514="- -","- -",SUM(BI514:BK514))</f>
        <v>0</v>
      </c>
      <c r="BN514" s="69">
        <f>IFERROR(VLOOKUP(V514,Charts!$BT$2:$BV$14,3,FALSE),"- -")</f>
        <v>0.46153846153846156</v>
      </c>
      <c r="BO514" s="85">
        <f t="shared" ca="1" si="2303"/>
        <v>1.4593144533796567</v>
      </c>
      <c r="BP514" s="70">
        <f t="shared" ca="1" si="2306"/>
        <v>259</v>
      </c>
    </row>
    <row r="515" spans="1:68" x14ac:dyDescent="0.25">
      <c r="A515" s="240" t="str">
        <f>IF('Character Sheet'!$B$4="Creature","N","Y")</f>
        <v>Y</v>
      </c>
      <c r="C515" s="75"/>
      <c r="D515" s="76"/>
      <c r="F515" s="75"/>
      <c r="G515" s="76"/>
      <c r="I515" s="75"/>
      <c r="J515" s="85"/>
      <c r="K515" s="85">
        <f t="shared" ca="1" si="2308"/>
        <v>9</v>
      </c>
      <c r="L515" s="85">
        <f t="shared" ca="1" si="2301"/>
        <v>8</v>
      </c>
      <c r="M515" s="70">
        <f t="shared" ca="1" si="2309"/>
        <v>22</v>
      </c>
      <c r="O515" s="222">
        <f t="shared" ca="1" si="2311"/>
        <v>131</v>
      </c>
      <c r="Q515" s="7" t="str">
        <f t="shared" si="2313"/>
        <v>Industrial Ceramics</v>
      </c>
      <c r="R515" s="9" t="s">
        <v>1636</v>
      </c>
      <c r="S515" s="9" t="s">
        <v>2109</v>
      </c>
      <c r="T515" s="61" t="str">
        <f>SUBSTITUTE(IFERROR(IFERROR(VLOOKUP(R515,'[1]Skill Statistics'!$A$3:$C$513,2,FALSE),VLOOKUP(Q515,'[1]Skill Statistics'!$A$3:$C$513,2,FALSE)),T514),"R*","ReSt")</f>
        <v>In/Re</v>
      </c>
      <c r="U515" s="61" t="str">
        <f>IFERROR(IFERROR(VLOOKUP(R515,'[1]Skill Statistics'!$A$3:$C$513,3,FALSE),VLOOKUP(Q515,'[1]Skill Statistics'!$A$3:$C$513,3,FALSE)),U514)</f>
        <v>Me</v>
      </c>
      <c r="V515" s="61" t="str">
        <f>IF(ISNUMBER(SEARCH("Category",R515)),"- -",IFERROR(IFERROR(VLOOKUP(Q515,[1]Professions!$A$4:$AM$288,MATCH(Profession,[1]Professions!$A$1:$AM$1,0),FALSE),VLOOKUP(Q515,Calculations!$B$91:$I$95,8,FALSE)),"- -"))</f>
        <v>5 / 7</v>
      </c>
      <c r="W515" s="60">
        <f t="shared" si="2312"/>
        <v>0</v>
      </c>
      <c r="X515" s="7">
        <f ca="1">IFERROR(VLOOKUP(R515,$BS$6:$NR$519,MATCH(ActualLevel,$BS$3:$NR$3,0),FALSE),"- -")</f>
        <v>0</v>
      </c>
      <c r="Y515" s="7">
        <f t="shared" ca="1" si="2307"/>
        <v>0</v>
      </c>
      <c r="Z515" s="7">
        <f ca="1">IFERROR(VLOOKUP(Y515,Charts!$BQ$2:$BR$52,2,FALSE),"- -")</f>
        <v>-25</v>
      </c>
      <c r="AA515" s="7">
        <f t="shared" ca="1" si="2314"/>
        <v>5</v>
      </c>
      <c r="AB515" s="7">
        <f t="shared" ca="1" si="2318"/>
        <v>0</v>
      </c>
      <c r="AC515" s="7"/>
      <c r="AD515" s="7"/>
      <c r="AE515" s="7"/>
      <c r="AF515" s="7"/>
      <c r="AG515" s="7"/>
      <c r="AH515" s="43"/>
      <c r="AI515" s="7"/>
      <c r="AJ515" s="7"/>
      <c r="AK515" s="7">
        <f t="shared" ca="1" si="2315"/>
        <v>-20</v>
      </c>
      <c r="AL515" s="7"/>
      <c r="AM515" s="69">
        <f>IFERROR(VLOOKUP(R515,'[1]Skill Statistics'!$A$3:$AN$513,MATCH(Profession,'[1]Skill Statistics'!$A$2:$AN$2,0),FALSE),0)</f>
        <v>0</v>
      </c>
      <c r="AN515" s="85">
        <f>IFERROR(VLOOKUP(Q515,'[1]Skill Statistics'!$A$3:$BK$513,MATCH(Archetype,'[1]Skill Statistics'!$A$2:$BK$2,0),FALSE),0)</f>
        <v>0</v>
      </c>
      <c r="AO515" s="85">
        <f>IFERROR(VLOOKUP(Q515,'[1]Skill Statistics'!$A$3:$BB$513,MATCH(Race,'[1]Skill Statistics'!$A$2:$BB$2,0),FALSE),0)</f>
        <v>0</v>
      </c>
      <c r="AP515" s="85">
        <f t="shared" ca="1" si="2302"/>
        <v>0.5</v>
      </c>
      <c r="AQ515" s="70"/>
      <c r="AS515" s="69">
        <f>IFERROR(VLOOKUP(Q515,'[1]Professional Skills'!$A$4:$AM$288,MATCH(Profession,'[1]Professional Skills'!$A$3:$AM$3,0),FALSE),"- -")</f>
        <v>0</v>
      </c>
      <c r="AU515" s="7">
        <f t="shared" si="2320"/>
        <v>0</v>
      </c>
      <c r="AV515" s="7">
        <f t="shared" ca="1" si="2319"/>
        <v>0</v>
      </c>
      <c r="AW515" t="str">
        <f t="shared" si="2304"/>
        <v/>
      </c>
      <c r="AX515" t="str">
        <f>IFERROR(_xlfn.RANK.EQ(AW515,$AW$5:$AW$568),"")</f>
        <v/>
      </c>
      <c r="AY515">
        <f t="shared" si="2310"/>
        <v>0</v>
      </c>
      <c r="AZ515" s="70" t="str">
        <f t="shared" si="2316"/>
        <v/>
      </c>
      <c r="BB515" s="69">
        <f>IFERROR(IF(Q515="Language",VLOOKUP(R515,[1]Cultures!$B$4:$N$218,MATCH(Culture,[1]Cultures!$B$3:$N$3,0),FALSE),VLOOKUP(Q515,[1]Cultures!$B$4:$O$212,MATCH(Culture,[1]Cultures!$B$3:$O$3,0),FALSE)),"- -")</f>
        <v>0</v>
      </c>
      <c r="BD515">
        <f t="shared" ca="1" si="2317"/>
        <v>0</v>
      </c>
      <c r="BE515" t="str">
        <f t="shared" si="2305"/>
        <v/>
      </c>
      <c r="BI515" s="7">
        <f>IFERROR(IF(BH515=1,IF(BB515=1,1,IF(BB515=2,2,IF(BH515=2,IF(BB515=3,1,IF(BB515&gt;=4,2,IF(BH515=3,IF(BB515=5,1,IF(BB515&gt;=6,2,IF(BH515=4,IF(BB515=7,1,IF(BB515&gt;=8,2,IF(BH515=5,IF(BB515=9,1,IF(BB515&gt;=10,2,0)),0))),0))),0))),0))),0)+(IF(BC515="*",0,BB515)),"- -")</f>
        <v>0</v>
      </c>
      <c r="BK515" s="7"/>
      <c r="BL515" s="70">
        <f>IF(V515="- -","- -",SUM(BI515:BK515))</f>
        <v>0</v>
      </c>
      <c r="BN515" s="69">
        <f>IFERROR(VLOOKUP(V515,Charts!$BT$2:$BV$14,3,FALSE),"- -")</f>
        <v>0.46153846153846156</v>
      </c>
      <c r="BO515" s="85">
        <f t="shared" ca="1" si="2303"/>
        <v>1.8970371844993297</v>
      </c>
      <c r="BP515" s="70">
        <f t="shared" ca="1" si="2306"/>
        <v>131</v>
      </c>
    </row>
    <row r="516" spans="1:68" x14ac:dyDescent="0.25">
      <c r="A516" s="240" t="str">
        <f>IF('Character Sheet'!$B$4="Creature","N","Y")</f>
        <v>Y</v>
      </c>
      <c r="C516" s="75"/>
      <c r="D516" s="76"/>
      <c r="F516" s="75"/>
      <c r="G516" s="76"/>
      <c r="I516" s="75"/>
      <c r="J516" s="85"/>
      <c r="K516" s="85">
        <f t="shared" ca="1" si="2308"/>
        <v>9</v>
      </c>
      <c r="L516" s="85">
        <f t="shared" ref="L516:L568" ca="1" si="2321">IF(Y516="- -",L515,IF(I516="*",L515,IF(K516&gt;K515,L515,IF(Y516=0,L515,IF((Y516/$L$1)&gt;0.3,L515+1,L515)))))</f>
        <v>8</v>
      </c>
      <c r="M516" s="70">
        <f t="shared" ca="1" si="2309"/>
        <v>22</v>
      </c>
      <c r="O516" s="222">
        <f t="shared" ca="1" si="2311"/>
        <v>329</v>
      </c>
      <c r="Q516" s="7" t="str">
        <f t="shared" si="2313"/>
        <v>Locks</v>
      </c>
      <c r="R516" s="9" t="s">
        <v>1637</v>
      </c>
      <c r="S516" s="9" t="s">
        <v>2110</v>
      </c>
      <c r="T516" s="61" t="str">
        <f>SUBSTITUTE(IFERROR(IFERROR(VLOOKUP(R516,'[1]Skill Statistics'!$A$3:$C$513,2,FALSE),VLOOKUP(Q516,'[1]Skill Statistics'!$A$3:$C$513,2,FALSE)),T515),"R*","ReSt")</f>
        <v>In/Re</v>
      </c>
      <c r="U516" s="61" t="str">
        <f>IFERROR(IFERROR(VLOOKUP(R516,'[1]Skill Statistics'!$A$3:$C$513,3,FALSE),VLOOKUP(Q516,'[1]Skill Statistics'!$A$3:$C$513,3,FALSE)),U515)</f>
        <v>Me</v>
      </c>
      <c r="V516" s="61" t="str">
        <f>IF(ISNUMBER(SEARCH("Category",R516)),"- -",IFERROR(IFERROR(VLOOKUP(Q516,[1]Professions!$A$4:$AM$288,MATCH(Profession,[1]Professions!$A$1:$AM$1,0),FALSE),VLOOKUP(Q516,Calculations!$B$91:$I$95,8,FALSE)),"- -"))</f>
        <v>5 / 7</v>
      </c>
      <c r="W516" s="60">
        <f t="shared" si="2312"/>
        <v>0</v>
      </c>
      <c r="X516" s="7">
        <f ca="1">IFERROR(VLOOKUP(R516,$BS$6:$NR$519,MATCH(ActualLevel,$BS$3:$NR$3,0),FALSE),"- -")</f>
        <v>0</v>
      </c>
      <c r="Y516" s="7">
        <f t="shared" ca="1" si="2307"/>
        <v>0</v>
      </c>
      <c r="Z516" s="7">
        <f ca="1">IFERROR(VLOOKUP(Y516,Charts!$BQ$2:$BR$52,2,FALSE),"- -")</f>
        <v>-25</v>
      </c>
      <c r="AA516" s="7">
        <f t="shared" ca="1" si="2314"/>
        <v>5</v>
      </c>
      <c r="AB516" s="7">
        <f t="shared" ca="1" si="2318"/>
        <v>0</v>
      </c>
      <c r="AC516" s="7"/>
      <c r="AD516" s="7"/>
      <c r="AE516" s="7"/>
      <c r="AF516" s="7"/>
      <c r="AG516" s="7"/>
      <c r="AH516" s="43"/>
      <c r="AI516" s="7"/>
      <c r="AJ516" s="7"/>
      <c r="AK516" s="7">
        <f t="shared" ca="1" si="2315"/>
        <v>-20</v>
      </c>
      <c r="AL516" s="7"/>
      <c r="AM516" s="69">
        <f>IFERROR(VLOOKUP(R516,'[1]Skill Statistics'!$A$3:$AN$513,MATCH(Profession,'[1]Skill Statistics'!$A$2:$AN$2,0),FALSE),0)</f>
        <v>0</v>
      </c>
      <c r="AN516" s="85">
        <f>IFERROR(VLOOKUP(Q516,'[1]Skill Statistics'!$A$3:$BK$513,MATCH(Archetype,'[1]Skill Statistics'!$A$2:$BK$2,0),FALSE),0)</f>
        <v>0</v>
      </c>
      <c r="AO516" s="85">
        <f>IFERROR(VLOOKUP(Q516,'[1]Skill Statistics'!$A$3:$BB$513,MATCH(Race,'[1]Skill Statistics'!$A$2:$BB$2,0),FALSE),0)</f>
        <v>0</v>
      </c>
      <c r="AP516" s="85">
        <f t="shared" ref="AP516:AP568" ca="1" si="2322">IFERROR(AA516/10,0)</f>
        <v>0.5</v>
      </c>
      <c r="AQ516" s="70"/>
      <c r="AS516" s="69">
        <f>IFERROR(VLOOKUP(Q516,'[1]Professional Skills'!$A$4:$AM$288,MATCH(Profession,'[1]Professional Skills'!$A$3:$AM$3,0),FALSE),"- -")</f>
        <v>0</v>
      </c>
      <c r="AU516" s="7">
        <f t="shared" si="2320"/>
        <v>0</v>
      </c>
      <c r="AV516" s="7">
        <f t="shared" ca="1" si="2319"/>
        <v>0</v>
      </c>
      <c r="AW516" t="str">
        <f t="shared" si="2304"/>
        <v/>
      </c>
      <c r="AX516" t="str">
        <f>IFERROR(_xlfn.RANK.EQ(AW516,$AW$5:$AW$568),"")</f>
        <v/>
      </c>
      <c r="AY516">
        <f t="shared" si="2310"/>
        <v>0</v>
      </c>
      <c r="AZ516" s="70" t="str">
        <f t="shared" si="2316"/>
        <v/>
      </c>
      <c r="BB516" s="69">
        <f>IFERROR(IF(Q516="Language",VLOOKUP(R516,[1]Cultures!$B$4:$N$218,MATCH(Culture,[1]Cultures!$B$3:$N$3,0),FALSE),VLOOKUP(Q516,[1]Cultures!$B$4:$O$212,MATCH(Culture,[1]Cultures!$B$3:$O$3,0),FALSE)),"- -")</f>
        <v>0</v>
      </c>
      <c r="BD516">
        <f t="shared" ca="1" si="2317"/>
        <v>0</v>
      </c>
      <c r="BE516" t="str">
        <f t="shared" si="2305"/>
        <v/>
      </c>
      <c r="BI516" s="7">
        <f>IFERROR(IF(BH516=1,IF(BB516=1,1,IF(BB516=2,2,IF(BH516=2,IF(BB516=3,1,IF(BB516&gt;=4,2,IF(BH516=3,IF(BB516=5,1,IF(BB516&gt;=6,2,IF(BH516=4,IF(BB516=7,1,IF(BB516&gt;=8,2,IF(BH516=5,IF(BB516=9,1,IF(BB516&gt;=10,2,0)),0))),0))),0))),0))),0)+(IF(BC516="*",0,BB516)),"- -")</f>
        <v>0</v>
      </c>
      <c r="BK516" s="7"/>
      <c r="BL516" s="70">
        <f>IF(V516="- -","- -",SUM(BI516:BK516))</f>
        <v>0</v>
      </c>
      <c r="BN516" s="69">
        <f>IFERROR(VLOOKUP(V516,Charts!$BT$2:$BV$14,3,FALSE),"- -")</f>
        <v>0.46153846153846156</v>
      </c>
      <c r="BO516" s="85">
        <f t="shared" ref="BO516:BO568" ca="1" si="2323">IF(A516="N","- -",IF(V516="- -","- -",RAND()+AM516+AO516+AP516+AQ516+AV516+AY516+BD516+BN516))</f>
        <v>1.214120115457971</v>
      </c>
      <c r="BP516" s="70">
        <f t="shared" ca="1" si="2306"/>
        <v>329</v>
      </c>
    </row>
    <row r="517" spans="1:68" x14ac:dyDescent="0.25">
      <c r="A517" s="240" t="str">
        <f>IF('Character Sheet'!$B$4="Creature","N","Y")</f>
        <v>Y</v>
      </c>
      <c r="C517" s="75"/>
      <c r="D517" s="76"/>
      <c r="F517" s="75"/>
      <c r="G517" s="76"/>
      <c r="I517" s="75"/>
      <c r="J517" s="85"/>
      <c r="K517" s="85">
        <f t="shared" ca="1" si="2308"/>
        <v>9</v>
      </c>
      <c r="L517" s="85">
        <f t="shared" ca="1" si="2321"/>
        <v>8</v>
      </c>
      <c r="M517" s="70">
        <f t="shared" ca="1" si="2309"/>
        <v>22</v>
      </c>
      <c r="O517" s="222">
        <f t="shared" ca="1" si="2311"/>
        <v>377</v>
      </c>
      <c r="Q517" s="7" t="str">
        <f t="shared" si="2313"/>
        <v>Medical Technics</v>
      </c>
      <c r="R517" s="9" t="s">
        <v>1638</v>
      </c>
      <c r="S517" s="9" t="s">
        <v>2111</v>
      </c>
      <c r="T517" s="61" t="str">
        <f>SUBSTITUTE(IFERROR(IFERROR(VLOOKUP(R517,'[1]Skill Statistics'!$A$3:$C$513,2,FALSE),VLOOKUP(Q517,'[1]Skill Statistics'!$A$3:$C$513,2,FALSE)),T516),"R*","ReSt")</f>
        <v>In/Re</v>
      </c>
      <c r="U517" s="61" t="str">
        <f>IFERROR(IFERROR(VLOOKUP(R517,'[1]Skill Statistics'!$A$3:$C$513,3,FALSE),VLOOKUP(Q517,'[1]Skill Statistics'!$A$3:$C$513,3,FALSE)),U516)</f>
        <v>Me</v>
      </c>
      <c r="V517" s="61" t="str">
        <f>IF(ISNUMBER(SEARCH("Category",R517)),"- -",IFERROR(IFERROR(VLOOKUP(Q517,[1]Professions!$A$4:$AM$288,MATCH(Profession,[1]Professions!$A$1:$AM$1,0),FALSE),VLOOKUP(Q517,Calculations!$B$91:$I$95,8,FALSE)),"- -"))</f>
        <v>5 / 7</v>
      </c>
      <c r="W517" s="60">
        <f t="shared" si="2312"/>
        <v>0</v>
      </c>
      <c r="X517" s="7">
        <f ca="1">IFERROR(VLOOKUP(R517,$BS$6:$NR$519,MATCH(ActualLevel,$BS$3:$NR$3,0),FALSE),"- -")</f>
        <v>0</v>
      </c>
      <c r="Y517" s="7">
        <f t="shared" ca="1" si="2307"/>
        <v>0</v>
      </c>
      <c r="Z517" s="7">
        <f ca="1">IFERROR(VLOOKUP(Y517,Charts!$BQ$2:$BR$52,2,FALSE),"- -")</f>
        <v>-25</v>
      </c>
      <c r="AA517" s="7">
        <f t="shared" ca="1" si="2314"/>
        <v>5</v>
      </c>
      <c r="AB517" s="7">
        <f t="shared" ca="1" si="2318"/>
        <v>0</v>
      </c>
      <c r="AC517" s="7"/>
      <c r="AD517" s="7"/>
      <c r="AE517" s="7"/>
      <c r="AF517" s="7"/>
      <c r="AG517" s="7"/>
      <c r="AH517" s="43"/>
      <c r="AI517" s="7"/>
      <c r="AJ517" s="7"/>
      <c r="AK517" s="7">
        <f t="shared" ca="1" si="2315"/>
        <v>-20</v>
      </c>
      <c r="AL517" s="7"/>
      <c r="AM517" s="69">
        <f>IFERROR(VLOOKUP(R517,'[1]Skill Statistics'!$A$3:$AN$513,MATCH(Profession,'[1]Skill Statistics'!$A$2:$AN$2,0),FALSE),0)</f>
        <v>0</v>
      </c>
      <c r="AN517" s="85">
        <f>IFERROR(VLOOKUP(Q517,'[1]Skill Statistics'!$A$3:$BK$513,MATCH(Archetype,'[1]Skill Statistics'!$A$2:$BK$2,0),FALSE),0)</f>
        <v>0</v>
      </c>
      <c r="AO517" s="85">
        <f>IFERROR(VLOOKUP(Q517,'[1]Skill Statistics'!$A$3:$BB$513,MATCH(Race,'[1]Skill Statistics'!$A$2:$BB$2,0),FALSE),0)</f>
        <v>0</v>
      </c>
      <c r="AP517" s="85">
        <f t="shared" ca="1" si="2322"/>
        <v>0.5</v>
      </c>
      <c r="AQ517" s="70"/>
      <c r="AS517" s="69">
        <f>IFERROR(VLOOKUP(Q517,'[1]Professional Skills'!$A$4:$AM$288,MATCH(Profession,'[1]Professional Skills'!$A$3:$AM$3,0),FALSE),"- -")</f>
        <v>0</v>
      </c>
      <c r="AU517" s="7">
        <f t="shared" si="2320"/>
        <v>0</v>
      </c>
      <c r="AV517" s="7">
        <f t="shared" ca="1" si="2319"/>
        <v>0</v>
      </c>
      <c r="AW517" t="str">
        <f t="shared" si="2304"/>
        <v/>
      </c>
      <c r="AX517" t="str">
        <f>IFERROR(_xlfn.RANK.EQ(AW517,$AW$5:$AW$568),"")</f>
        <v/>
      </c>
      <c r="AY517">
        <f t="shared" si="2310"/>
        <v>0</v>
      </c>
      <c r="AZ517" s="70" t="str">
        <f t="shared" si="2316"/>
        <v/>
      </c>
      <c r="BB517" s="69">
        <f>IFERROR(IF(Q517="Language",VLOOKUP(R517,[1]Cultures!$B$4:$N$218,MATCH(Culture,[1]Cultures!$B$3:$N$3,0),FALSE),VLOOKUP(Q517,[1]Cultures!$B$4:$O$212,MATCH(Culture,[1]Cultures!$B$3:$O$3,0),FALSE)),"- -")</f>
        <v>0</v>
      </c>
      <c r="BD517">
        <f t="shared" ca="1" si="2317"/>
        <v>0</v>
      </c>
      <c r="BE517" t="str">
        <f t="shared" si="2305"/>
        <v/>
      </c>
      <c r="BI517" s="7">
        <f>IFERROR(IF(BH517=1,IF(BB517=1,1,IF(BB517=2,2,IF(BH517=2,IF(BB517=3,1,IF(BB517&gt;=4,2,IF(BH517=3,IF(BB517=5,1,IF(BB517&gt;=6,2,IF(BH517=4,IF(BB517=7,1,IF(BB517&gt;=8,2,IF(BH517=5,IF(BB517=9,1,IF(BB517&gt;=10,2,0)),0))),0))),0))),0))),0)+(IF(BC517="*",0,BB517)),"- -")</f>
        <v>0</v>
      </c>
      <c r="BK517" s="7"/>
      <c r="BL517" s="70">
        <f>IF(V517="- -","- -",SUM(BI517:BK517))</f>
        <v>0</v>
      </c>
      <c r="BN517" s="69">
        <f>IFERROR(VLOOKUP(V517,Charts!$BT$2:$BV$14,3,FALSE),"- -")</f>
        <v>0.46153846153846156</v>
      </c>
      <c r="BO517" s="85">
        <f t="shared" ca="1" si="2323"/>
        <v>1.0239876541940665</v>
      </c>
      <c r="BP517" s="70">
        <f t="shared" ca="1" si="2306"/>
        <v>377</v>
      </c>
    </row>
    <row r="518" spans="1:68" x14ac:dyDescent="0.25">
      <c r="A518" s="240" t="str">
        <f>IF('Character Sheet'!$B$4="Creature","N","Y")</f>
        <v>Y</v>
      </c>
      <c r="C518" s="75"/>
      <c r="D518" s="76"/>
      <c r="F518" s="75"/>
      <c r="G518" s="76"/>
      <c r="I518" s="75"/>
      <c r="J518" s="85"/>
      <c r="K518" s="85">
        <f t="shared" ca="1" si="2308"/>
        <v>9</v>
      </c>
      <c r="L518" s="85">
        <f t="shared" ca="1" si="2321"/>
        <v>8</v>
      </c>
      <c r="M518" s="70">
        <f t="shared" ca="1" si="2309"/>
        <v>22</v>
      </c>
      <c r="O518" s="222">
        <f t="shared" ca="1" si="2311"/>
        <v>144</v>
      </c>
      <c r="Q518" s="7" t="str">
        <f t="shared" si="2313"/>
        <v>Musical Technics</v>
      </c>
      <c r="R518" s="9" t="s">
        <v>1639</v>
      </c>
      <c r="S518" s="9" t="s">
        <v>2112</v>
      </c>
      <c r="T518" s="61" t="str">
        <f>SUBSTITUTE(IFERROR(IFERROR(VLOOKUP(R518,'[1]Skill Statistics'!$A$3:$C$513,2,FALSE),VLOOKUP(Q518,'[1]Skill Statistics'!$A$3:$C$513,2,FALSE)),T517),"R*","ReSt")</f>
        <v>In/Re</v>
      </c>
      <c r="U518" s="61" t="str">
        <f>IFERROR(IFERROR(VLOOKUP(R518,'[1]Skill Statistics'!$A$3:$C$513,3,FALSE),VLOOKUP(Q518,'[1]Skill Statistics'!$A$3:$C$513,3,FALSE)),U517)</f>
        <v>Me</v>
      </c>
      <c r="V518" s="61" t="str">
        <f>IF(ISNUMBER(SEARCH("Category",R518)),"- -",IFERROR(IFERROR(VLOOKUP(Q518,[1]Professions!$A$4:$AM$288,MATCH(Profession,[1]Professions!$A$1:$AM$1,0),FALSE),VLOOKUP(Q518,Calculations!$B$91:$I$95,8,FALSE)),"- -"))</f>
        <v>5 / 7</v>
      </c>
      <c r="W518" s="60">
        <f t="shared" si="2312"/>
        <v>0</v>
      </c>
      <c r="X518" s="7">
        <f ca="1">IFERROR(VLOOKUP(R518,$BS$6:$NR$519,MATCH(ActualLevel,$BS$3:$NR$3,0),FALSE),"- -")</f>
        <v>0</v>
      </c>
      <c r="Y518" s="7">
        <f t="shared" ca="1" si="2307"/>
        <v>0</v>
      </c>
      <c r="Z518" s="7">
        <f ca="1">IFERROR(VLOOKUP(Y518,Charts!$BQ$2:$BR$52,2,FALSE),"- -")</f>
        <v>-25</v>
      </c>
      <c r="AA518" s="7">
        <f t="shared" ca="1" si="2314"/>
        <v>5</v>
      </c>
      <c r="AB518" s="7">
        <f t="shared" ca="1" si="2318"/>
        <v>0</v>
      </c>
      <c r="AC518" s="7"/>
      <c r="AD518" s="7"/>
      <c r="AE518" s="7"/>
      <c r="AF518" s="7"/>
      <c r="AG518" s="7"/>
      <c r="AH518" s="43"/>
      <c r="AI518" s="7"/>
      <c r="AJ518" s="7"/>
      <c r="AK518" s="7">
        <f t="shared" ca="1" si="2315"/>
        <v>-20</v>
      </c>
      <c r="AL518" s="7"/>
      <c r="AM518" s="69">
        <f>IFERROR(VLOOKUP(R518,'[1]Skill Statistics'!$A$3:$AN$513,MATCH(Profession,'[1]Skill Statistics'!$A$2:$AN$2,0),FALSE),0)</f>
        <v>0</v>
      </c>
      <c r="AN518" s="85">
        <f>IFERROR(VLOOKUP(Q518,'[1]Skill Statistics'!$A$3:$BK$513,MATCH(Archetype,'[1]Skill Statistics'!$A$2:$BK$2,0),FALSE),0)</f>
        <v>0</v>
      </c>
      <c r="AO518" s="85">
        <f>IFERROR(VLOOKUP(Q518,'[1]Skill Statistics'!$A$3:$BB$513,MATCH(Race,'[1]Skill Statistics'!$A$2:$BB$2,0),FALSE),0)</f>
        <v>0</v>
      </c>
      <c r="AP518" s="85">
        <f t="shared" ca="1" si="2322"/>
        <v>0.5</v>
      </c>
      <c r="AQ518" s="70"/>
      <c r="AS518" s="69">
        <f>IFERROR(VLOOKUP(Q518,'[1]Professional Skills'!$A$4:$AM$288,MATCH(Profession,'[1]Professional Skills'!$A$3:$AM$3,0),FALSE),"- -")</f>
        <v>0</v>
      </c>
      <c r="AU518" s="7">
        <f t="shared" si="2320"/>
        <v>0</v>
      </c>
      <c r="AV518" s="7">
        <f t="shared" ca="1" si="2319"/>
        <v>0</v>
      </c>
      <c r="AW518" t="str">
        <f t="shared" si="2304"/>
        <v/>
      </c>
      <c r="AX518" t="str">
        <f>IFERROR(_xlfn.RANK.EQ(AW518,$AW$5:$AW$568),"")</f>
        <v/>
      </c>
      <c r="AY518">
        <f t="shared" si="2310"/>
        <v>0</v>
      </c>
      <c r="AZ518" s="70" t="str">
        <f t="shared" si="2316"/>
        <v/>
      </c>
      <c r="BB518" s="69">
        <f>IFERROR(IF(Q518="Language",VLOOKUP(R518,[1]Cultures!$B$4:$N$218,MATCH(Culture,[1]Cultures!$B$3:$N$3,0),FALSE),VLOOKUP(Q518,[1]Cultures!$B$4:$O$212,MATCH(Culture,[1]Cultures!$B$3:$O$3,0),FALSE)),"- -")</f>
        <v>0</v>
      </c>
      <c r="BD518">
        <f t="shared" ca="1" si="2317"/>
        <v>0</v>
      </c>
      <c r="BE518" t="str">
        <f t="shared" si="2305"/>
        <v/>
      </c>
      <c r="BI518" s="7">
        <f>IFERROR(IF(BH518=1,IF(BB518=1,1,IF(BB518=2,2,IF(BH518=2,IF(BB518=3,1,IF(BB518&gt;=4,2,IF(BH518=3,IF(BB518=5,1,IF(BB518&gt;=6,2,IF(BH518=4,IF(BB518=7,1,IF(BB518&gt;=8,2,IF(BH518=5,IF(BB518=9,1,IF(BB518&gt;=10,2,0)),0))),0))),0))),0))),0)+(IF(BC518="*",0,BB518)),"- -")</f>
        <v>0</v>
      </c>
      <c r="BK518" s="7"/>
      <c r="BL518" s="70">
        <f>IF(V518="- -","- -",SUM(BI518:BK518))</f>
        <v>0</v>
      </c>
      <c r="BN518" s="69">
        <f>IFERROR(VLOOKUP(V518,Charts!$BT$2:$BV$14,3,FALSE),"- -")</f>
        <v>0.46153846153846156</v>
      </c>
      <c r="BO518" s="85">
        <f t="shared" ca="1" si="2323"/>
        <v>1.834345032152108</v>
      </c>
      <c r="BP518" s="70">
        <f t="shared" ca="1" si="2306"/>
        <v>144</v>
      </c>
    </row>
    <row r="519" spans="1:68" x14ac:dyDescent="0.25">
      <c r="A519" s="240" t="str">
        <f>IF('Character Sheet'!$B$4="Creature","N","Y")</f>
        <v>Y</v>
      </c>
      <c r="C519" s="75"/>
      <c r="D519" s="76"/>
      <c r="F519" s="75"/>
      <c r="G519" s="76"/>
      <c r="I519" s="75"/>
      <c r="J519" s="85"/>
      <c r="K519" s="85">
        <f t="shared" ca="1" si="2308"/>
        <v>9</v>
      </c>
      <c r="L519" s="85">
        <f t="shared" ca="1" si="2321"/>
        <v>8</v>
      </c>
      <c r="M519" s="70">
        <f t="shared" ca="1" si="2309"/>
        <v>22</v>
      </c>
      <c r="O519" s="222">
        <f t="shared" ca="1" si="2311"/>
        <v>165</v>
      </c>
      <c r="Q519" s="7" t="str">
        <f t="shared" si="2313"/>
        <v>Optical Technics</v>
      </c>
      <c r="R519" s="9" t="s">
        <v>1640</v>
      </c>
      <c r="S519" s="9" t="s">
        <v>2113</v>
      </c>
      <c r="T519" s="61" t="str">
        <f>SUBSTITUTE(IFERROR(IFERROR(VLOOKUP(R519,'[1]Skill Statistics'!$A$3:$C$513,2,FALSE),VLOOKUP(Q519,'[1]Skill Statistics'!$A$3:$C$513,2,FALSE)),T518),"R*","ReSt")</f>
        <v>In/Re</v>
      </c>
      <c r="U519" s="61" t="str">
        <f>IFERROR(IFERROR(VLOOKUP(R519,'[1]Skill Statistics'!$A$3:$C$513,3,FALSE),VLOOKUP(Q519,'[1]Skill Statistics'!$A$3:$C$513,3,FALSE)),U518)</f>
        <v>Me</v>
      </c>
      <c r="V519" s="61" t="str">
        <f>IF(ISNUMBER(SEARCH("Category",R519)),"- -",IFERROR(IFERROR(VLOOKUP(Q519,[1]Professions!$A$4:$AM$288,MATCH(Profession,[1]Professions!$A$1:$AM$1,0),FALSE),VLOOKUP(Q519,Calculations!$B$91:$I$95,8,FALSE)),"- -"))</f>
        <v>5 / 7</v>
      </c>
      <c r="W519" s="60">
        <f t="shared" si="2312"/>
        <v>0</v>
      </c>
      <c r="X519" s="7">
        <f ca="1">IFERROR(VLOOKUP(R519,$BS$6:$NR$519,MATCH(ActualLevel,$BS$3:$NR$3,0),FALSE),"- -")</f>
        <v>0</v>
      </c>
      <c r="Y519" s="7">
        <f t="shared" ca="1" si="2307"/>
        <v>0</v>
      </c>
      <c r="Z519" s="7">
        <f ca="1">IFERROR(VLOOKUP(Y519,Charts!$BQ$2:$BR$52,2,FALSE),"- -")</f>
        <v>-25</v>
      </c>
      <c r="AA519" s="7">
        <f t="shared" ca="1" si="2314"/>
        <v>5</v>
      </c>
      <c r="AB519" s="7">
        <f t="shared" ca="1" si="2318"/>
        <v>0</v>
      </c>
      <c r="AC519" s="7"/>
      <c r="AD519" s="7"/>
      <c r="AE519" s="7"/>
      <c r="AF519" s="7"/>
      <c r="AG519" s="7"/>
      <c r="AH519" s="43"/>
      <c r="AI519" s="7"/>
      <c r="AJ519" s="7"/>
      <c r="AK519" s="7">
        <f t="shared" ca="1" si="2315"/>
        <v>-20</v>
      </c>
      <c r="AL519" s="7"/>
      <c r="AM519" s="69">
        <f>IFERROR(VLOOKUP(R519,'[1]Skill Statistics'!$A$3:$AN$513,MATCH(Profession,'[1]Skill Statistics'!$A$2:$AN$2,0),FALSE),0)</f>
        <v>0</v>
      </c>
      <c r="AN519" s="85">
        <f>IFERROR(VLOOKUP(Q519,'[1]Skill Statistics'!$A$3:$BK$513,MATCH(Archetype,'[1]Skill Statistics'!$A$2:$BK$2,0),FALSE),0)</f>
        <v>0</v>
      </c>
      <c r="AO519" s="85">
        <f>IFERROR(VLOOKUP(Q519,'[1]Skill Statistics'!$A$3:$BB$513,MATCH(Race,'[1]Skill Statistics'!$A$2:$BB$2,0),FALSE),0)</f>
        <v>0</v>
      </c>
      <c r="AP519" s="85">
        <f t="shared" ca="1" si="2322"/>
        <v>0.5</v>
      </c>
      <c r="AQ519" s="70"/>
      <c r="AS519" s="69">
        <f>IFERROR(VLOOKUP(Q519,'[1]Professional Skills'!$A$4:$AM$288,MATCH(Profession,'[1]Professional Skills'!$A$3:$AM$3,0),FALSE),"- -")</f>
        <v>0</v>
      </c>
      <c r="AU519" s="7">
        <f t="shared" si="2320"/>
        <v>0</v>
      </c>
      <c r="AV519" s="7">
        <f t="shared" ca="1" si="2319"/>
        <v>0</v>
      </c>
      <c r="AW519" t="str">
        <f t="shared" ref="AW519:AW568" si="2324">IF(AU519="x",AV519+AM519+AO519+AP519+AQ519,"")</f>
        <v/>
      </c>
      <c r="AX519" t="str">
        <f>IFERROR(_xlfn.RANK.EQ(AW519,$AW$5:$AW$568),"")</f>
        <v/>
      </c>
      <c r="AY519">
        <f t="shared" si="2310"/>
        <v>0</v>
      </c>
      <c r="AZ519" s="70" t="str">
        <f t="shared" si="2316"/>
        <v/>
      </c>
      <c r="BB519" s="69">
        <f>IFERROR(IF(Q519="Language",VLOOKUP(R519,[1]Cultures!$B$4:$N$218,MATCH(Culture,[1]Cultures!$B$3:$N$3,0),FALSE),VLOOKUP(Q519,[1]Cultures!$B$4:$O$212,MATCH(Culture,[1]Cultures!$B$3:$O$3,0),FALSE)),"- -")</f>
        <v>0</v>
      </c>
      <c r="BD519">
        <f t="shared" ca="1" si="2317"/>
        <v>0</v>
      </c>
      <c r="BE519" t="str">
        <f t="shared" si="2305"/>
        <v/>
      </c>
      <c r="BI519" s="7">
        <f>IFERROR(IF(BH519=1,IF(BB519=1,1,IF(BB519=2,2,IF(BH519=2,IF(BB519=3,1,IF(BB519&gt;=4,2,IF(BH519=3,IF(BB519=5,1,IF(BB519&gt;=6,2,IF(BH519=4,IF(BB519=7,1,IF(BB519&gt;=8,2,IF(BH519=5,IF(BB519=9,1,IF(BB519&gt;=10,2,0)),0))),0))),0))),0))),0)+(IF(BC519="*",0,BB519)),"- -")</f>
        <v>0</v>
      </c>
      <c r="BK519" s="7"/>
      <c r="BL519" s="70">
        <f>IF(V519="- -","- -",SUM(BI519:BK519))</f>
        <v>0</v>
      </c>
      <c r="BN519" s="69">
        <f>IFERROR(VLOOKUP(V519,Charts!$BT$2:$BV$14,3,FALSE),"- -")</f>
        <v>0.46153846153846156</v>
      </c>
      <c r="BO519" s="85">
        <f t="shared" ca="1" si="2323"/>
        <v>1.7769481982213122</v>
      </c>
      <c r="BP519" s="70">
        <f t="shared" ca="1" si="2306"/>
        <v>165</v>
      </c>
    </row>
    <row r="520" spans="1:68" x14ac:dyDescent="0.25">
      <c r="A520" s="240" t="str">
        <f>IF('Character Sheet'!$B$4="Creature","N","Y")</f>
        <v>Y</v>
      </c>
      <c r="C520" s="75"/>
      <c r="D520" s="76"/>
      <c r="F520" s="75"/>
      <c r="G520" s="76"/>
      <c r="I520" s="75"/>
      <c r="J520" s="85"/>
      <c r="K520" s="85">
        <f t="shared" ca="1" si="2308"/>
        <v>9</v>
      </c>
      <c r="L520" s="85">
        <f t="shared" ca="1" si="2321"/>
        <v>8</v>
      </c>
      <c r="M520" s="70">
        <f t="shared" ca="1" si="2309"/>
        <v>22</v>
      </c>
      <c r="O520" s="222">
        <f t="shared" ca="1" si="2311"/>
        <v>265</v>
      </c>
      <c r="Q520" s="7" t="str">
        <f t="shared" si="2313"/>
        <v>Safe Cracking</v>
      </c>
      <c r="R520" s="9" t="s">
        <v>1641</v>
      </c>
      <c r="S520" s="9" t="s">
        <v>2114</v>
      </c>
      <c r="T520" s="61" t="str">
        <f>SUBSTITUTE(IFERROR(IFERROR(VLOOKUP(R520,'[1]Skill Statistics'!$A$3:$C$513,2,FALSE),VLOOKUP(Q520,'[1]Skill Statistics'!$A$3:$C$513,2,FALSE)),T519),"R*","ReSt")</f>
        <v>In/Re</v>
      </c>
      <c r="U520" s="61" t="str">
        <f>IFERROR(IFERROR(VLOOKUP(R520,'[1]Skill Statistics'!$A$3:$C$513,3,FALSE),VLOOKUP(Q520,'[1]Skill Statistics'!$A$3:$C$513,3,FALSE)),U519)</f>
        <v>SD</v>
      </c>
      <c r="V520" s="61" t="str">
        <f>IF(ISNUMBER(SEARCH("Category",R520)),"- -",IFERROR(IFERROR(VLOOKUP(Q520,[1]Professions!$A$4:$AM$288,MATCH(Profession,[1]Professions!$A$1:$AM$1,0),FALSE),VLOOKUP(Q520,Calculations!$B$91:$I$95,8,FALSE)),"- -"))</f>
        <v>5 / 7</v>
      </c>
      <c r="W520" s="60">
        <f t="shared" si="2312"/>
        <v>0</v>
      </c>
      <c r="X520" s="7">
        <f ca="1">IFERROR(VLOOKUP(R520,$BS$6:$NR$519,MATCH(ActualLevel,$BS$3:$NR$3,0),FALSE),"- -")</f>
        <v>0</v>
      </c>
      <c r="Y520" s="7">
        <f t="shared" ca="1" si="2307"/>
        <v>0</v>
      </c>
      <c r="Z520" s="7">
        <f ca="1">IFERROR(VLOOKUP(Y520,Charts!$BQ$2:$BR$52,2,FALSE),"- -")</f>
        <v>-25</v>
      </c>
      <c r="AA520" s="7">
        <f t="shared" ca="1" si="2314"/>
        <v>3</v>
      </c>
      <c r="AB520" s="7">
        <f t="shared" ca="1" si="2318"/>
        <v>0</v>
      </c>
      <c r="AC520" s="7"/>
      <c r="AD520" s="7"/>
      <c r="AE520" s="7"/>
      <c r="AF520" s="7"/>
      <c r="AG520" s="7"/>
      <c r="AH520" s="43"/>
      <c r="AI520" s="7"/>
      <c r="AJ520" s="7"/>
      <c r="AK520" s="7">
        <f t="shared" ca="1" si="2315"/>
        <v>-22</v>
      </c>
      <c r="AL520" s="7"/>
      <c r="AM520" s="69">
        <f>IFERROR(VLOOKUP(R520,'[1]Skill Statistics'!$A$3:$AN$513,MATCH(Profession,'[1]Skill Statistics'!$A$2:$AN$2,0),FALSE),0)</f>
        <v>0</v>
      </c>
      <c r="AN520" s="85">
        <f>IFERROR(VLOOKUP(Q520,'[1]Skill Statistics'!$A$3:$BK$513,MATCH(Archetype,'[1]Skill Statistics'!$A$2:$BK$2,0),FALSE),0)</f>
        <v>0</v>
      </c>
      <c r="AO520" s="85">
        <f>IFERROR(VLOOKUP(Q520,'[1]Skill Statistics'!$A$3:$BB$513,MATCH(Race,'[1]Skill Statistics'!$A$2:$BB$2,0),FALSE),0)</f>
        <v>0</v>
      </c>
      <c r="AP520" s="85">
        <f t="shared" ca="1" si="2322"/>
        <v>0.3</v>
      </c>
      <c r="AQ520" s="70"/>
      <c r="AS520" s="69">
        <f>IFERROR(VLOOKUP(Q520,'[1]Professional Skills'!$A$4:$AM$288,MATCH(Profession,'[1]Professional Skills'!$A$3:$AM$3,0),FALSE),"- -")</f>
        <v>0</v>
      </c>
      <c r="AU520" s="7">
        <f t="shared" si="2320"/>
        <v>0</v>
      </c>
      <c r="AV520" s="7">
        <f t="shared" ca="1" si="2319"/>
        <v>0</v>
      </c>
      <c r="AW520" t="str">
        <f t="shared" si="2324"/>
        <v/>
      </c>
      <c r="AX520" t="str">
        <f>IFERROR(_xlfn.RANK.EQ(AW520,$AW$5:$AW$568),"")</f>
        <v/>
      </c>
      <c r="AY520">
        <f t="shared" si="2310"/>
        <v>0</v>
      </c>
      <c r="AZ520" s="70" t="str">
        <f t="shared" si="2316"/>
        <v/>
      </c>
      <c r="BB520" s="69">
        <f>IFERROR(IF(Q520="Language",VLOOKUP(R520,[1]Cultures!$B$4:$N$218,MATCH(Culture,[1]Cultures!$B$3:$N$3,0),FALSE),VLOOKUP(Q520,[1]Cultures!$B$4:$O$212,MATCH(Culture,[1]Cultures!$B$3:$O$3,0),FALSE)),"- -")</f>
        <v>0</v>
      </c>
      <c r="BD520">
        <f t="shared" ca="1" si="2317"/>
        <v>0</v>
      </c>
      <c r="BE520" t="str">
        <f t="shared" ref="BE520:BE568" si="2325">IF(BC520="*",BD520+AM520+AO520+AP520+AQ520,"")</f>
        <v/>
      </c>
      <c r="BI520" s="7">
        <f>IFERROR(IF(BH520=1,IF(BB520=1,1,IF(BB520=2,2,IF(BH520=2,IF(BB520=3,1,IF(BB520&gt;=4,2,IF(BH520=3,IF(BB520=5,1,IF(BB520&gt;=6,2,IF(BH520=4,IF(BB520=7,1,IF(BB520&gt;=8,2,IF(BH520=5,IF(BB520=9,1,IF(BB520&gt;=10,2,0)),0))),0))),0))),0))),0)+(IF(BC520="*",0,BB520)),"- -")</f>
        <v>0</v>
      </c>
      <c r="BK520" s="7"/>
      <c r="BL520" s="70">
        <f>IF(V520="- -","- -",SUM(BI520:BK520))</f>
        <v>0</v>
      </c>
      <c r="BN520" s="69">
        <f>IFERROR(VLOOKUP(V520,Charts!$BT$2:$BV$14,3,FALSE),"- -")</f>
        <v>0.46153846153846156</v>
      </c>
      <c r="BO520" s="85">
        <f t="shared" ca="1" si="2323"/>
        <v>1.4444924819856908</v>
      </c>
      <c r="BP520" s="70">
        <f t="shared" ref="BP520:BP568" ca="1" si="2326">IF(A520="N","- -",IFERROR(_xlfn.RANK.EQ(BO520,$BO$3:$BO$568),"- -"))</f>
        <v>265</v>
      </c>
    </row>
    <row r="521" spans="1:68" x14ac:dyDescent="0.25">
      <c r="A521" s="240" t="str">
        <f>IF('Character Sheet'!$B$4="Creature","N","Y")</f>
        <v>Y</v>
      </c>
      <c r="C521" s="75"/>
      <c r="D521" s="76"/>
      <c r="F521" s="75"/>
      <c r="G521" s="76"/>
      <c r="I521" s="75"/>
      <c r="J521" s="85"/>
      <c r="K521" s="85">
        <f t="shared" ca="1" si="2308"/>
        <v>9</v>
      </c>
      <c r="L521" s="85">
        <f t="shared" ca="1" si="2321"/>
        <v>8</v>
      </c>
      <c r="M521" s="70">
        <f t="shared" ca="1" si="2309"/>
        <v>22</v>
      </c>
      <c r="O521" s="222">
        <f t="shared" ca="1" si="2311"/>
        <v>304</v>
      </c>
      <c r="Q521" s="7" t="str">
        <f t="shared" si="2313"/>
        <v>Security Operations</v>
      </c>
      <c r="R521" s="9" t="s">
        <v>1642</v>
      </c>
      <c r="S521" s="9" t="s">
        <v>2115</v>
      </c>
      <c r="T521" s="61" t="str">
        <f>SUBSTITUTE(IFERROR(IFERROR(VLOOKUP(R521,'[1]Skill Statistics'!$A$3:$C$513,2,FALSE),VLOOKUP(Q521,'[1]Skill Statistics'!$A$3:$C$513,2,FALSE)),T520),"R*","ReSt")</f>
        <v>In/Re</v>
      </c>
      <c r="U521" s="61" t="str">
        <f>IFERROR(IFERROR(VLOOKUP(R521,'[1]Skill Statistics'!$A$3:$C$513,3,FALSE),VLOOKUP(Q521,'[1]Skill Statistics'!$A$3:$C$513,3,FALSE)),U520)</f>
        <v>Me</v>
      </c>
      <c r="V521" s="61" t="str">
        <f>IF(ISNUMBER(SEARCH("Category",R521)),"- -",IFERROR(IFERROR(VLOOKUP(Q521,[1]Professions!$A$4:$AM$288,MATCH(Profession,[1]Professions!$A$1:$AM$1,0),FALSE),VLOOKUP(Q521,Calculations!$B$91:$I$95,8,FALSE)),"- -"))</f>
        <v>5 / 7</v>
      </c>
      <c r="W521" s="60">
        <f t="shared" si="2312"/>
        <v>0</v>
      </c>
      <c r="X521" s="7">
        <f ca="1">IFERROR(VLOOKUP(R521,$BS$6:$NR$519,MATCH(ActualLevel,$BS$3:$NR$3,0),FALSE),"- -")</f>
        <v>0</v>
      </c>
      <c r="Y521" s="7">
        <f t="shared" ref="Y521:Y568" ca="1" si="2327">IF(V521="- -","- -",SUM(W521:X521))</f>
        <v>0</v>
      </c>
      <c r="Z521" s="7">
        <f ca="1">IFERROR(VLOOKUP(Y521,Charts!$BQ$2:$BR$52,2,FALSE),"- -")</f>
        <v>-25</v>
      </c>
      <c r="AA521" s="7">
        <f t="shared" ca="1" si="2314"/>
        <v>5</v>
      </c>
      <c r="AB521" s="7">
        <f t="shared" ca="1" si="2318"/>
        <v>0</v>
      </c>
      <c r="AC521" s="7"/>
      <c r="AD521" s="7"/>
      <c r="AE521" s="7"/>
      <c r="AF521" s="7"/>
      <c r="AG521" s="7"/>
      <c r="AH521" s="43"/>
      <c r="AI521" s="7"/>
      <c r="AJ521" s="7"/>
      <c r="AK521" s="7">
        <f t="shared" ca="1" si="2315"/>
        <v>-20</v>
      </c>
      <c r="AL521" s="7"/>
      <c r="AM521" s="69">
        <f>IFERROR(VLOOKUP(R521,'[1]Skill Statistics'!$A$3:$AN$513,MATCH(Profession,'[1]Skill Statistics'!$A$2:$AN$2,0),FALSE),0)</f>
        <v>0</v>
      </c>
      <c r="AN521" s="85">
        <f>IFERROR(VLOOKUP(Q521,'[1]Skill Statistics'!$A$3:$BK$513,MATCH(Archetype,'[1]Skill Statistics'!$A$2:$BK$2,0),FALSE),0)</f>
        <v>0</v>
      </c>
      <c r="AO521" s="85">
        <f>IFERROR(VLOOKUP(Q521,'[1]Skill Statistics'!$A$3:$BB$513,MATCH(Race,'[1]Skill Statistics'!$A$2:$BB$2,0),FALSE),0)</f>
        <v>0</v>
      </c>
      <c r="AP521" s="85">
        <f t="shared" ca="1" si="2322"/>
        <v>0.5</v>
      </c>
      <c r="AQ521" s="70"/>
      <c r="AS521" s="69">
        <f>IFERROR(VLOOKUP(Q521,'[1]Professional Skills'!$A$4:$AM$288,MATCH(Profession,'[1]Professional Skills'!$A$3:$AM$3,0),FALSE),"- -")</f>
        <v>0</v>
      </c>
      <c r="AU521" s="7">
        <f t="shared" si="2320"/>
        <v>0</v>
      </c>
      <c r="AV521" s="7">
        <f t="shared" ca="1" si="2319"/>
        <v>0</v>
      </c>
      <c r="AW521" t="str">
        <f t="shared" si="2324"/>
        <v/>
      </c>
      <c r="AX521" t="str">
        <f>IFERROR(_xlfn.RANK.EQ(AW521,$AW$5:$AW$568),"")</f>
        <v/>
      </c>
      <c r="AY521">
        <f t="shared" si="2310"/>
        <v>0</v>
      </c>
      <c r="AZ521" s="70" t="str">
        <f t="shared" si="2316"/>
        <v/>
      </c>
      <c r="BB521" s="69">
        <f>IFERROR(IF(Q521="Language",VLOOKUP(R521,[1]Cultures!$B$4:$N$218,MATCH(Culture,[1]Cultures!$B$3:$N$3,0),FALSE),VLOOKUP(Q521,[1]Cultures!$B$4:$O$212,MATCH(Culture,[1]Cultures!$B$3:$O$3,0),FALSE)),"- -")</f>
        <v>0</v>
      </c>
      <c r="BD521">
        <f t="shared" ca="1" si="2317"/>
        <v>0</v>
      </c>
      <c r="BE521" t="str">
        <f t="shared" si="2325"/>
        <v/>
      </c>
      <c r="BI521" s="7">
        <f>IFERROR(IF(BH521=1,IF(BB521=1,1,IF(BB521=2,2,IF(BH521=2,IF(BB521=3,1,IF(BB521&gt;=4,2,IF(BH521=3,IF(BB521=5,1,IF(BB521&gt;=6,2,IF(BH521=4,IF(BB521=7,1,IF(BB521&gt;=8,2,IF(BH521=5,IF(BB521=9,1,IF(BB521&gt;=10,2,0)),0))),0))),0))),0))),0)+(IF(BC521="*",0,BB521)),"- -")</f>
        <v>0</v>
      </c>
      <c r="BK521" s="7"/>
      <c r="BL521" s="70">
        <f>IF(V521="- -","- -",SUM(BI521:BK521))</f>
        <v>0</v>
      </c>
      <c r="BN521" s="69">
        <f>IFERROR(VLOOKUP(V521,Charts!$BT$2:$BV$14,3,FALSE),"- -")</f>
        <v>0.46153846153846156</v>
      </c>
      <c r="BO521" s="85">
        <f t="shared" ca="1" si="2323"/>
        <v>1.2850311652436492</v>
      </c>
      <c r="BP521" s="70">
        <f t="shared" ca="1" si="2326"/>
        <v>304</v>
      </c>
    </row>
    <row r="522" spans="1:68" x14ac:dyDescent="0.25">
      <c r="A522" s="240" t="str">
        <f>IF('Character Sheet'!$B$4="Creature","N","Y")</f>
        <v>Y</v>
      </c>
      <c r="C522" s="75"/>
      <c r="D522" s="76"/>
      <c r="F522" s="75"/>
      <c r="G522" s="76"/>
      <c r="I522" s="75"/>
      <c r="J522" s="85"/>
      <c r="K522" s="85">
        <f t="shared" ca="1" si="2308"/>
        <v>9</v>
      </c>
      <c r="L522" s="85">
        <f t="shared" ca="1" si="2321"/>
        <v>8</v>
      </c>
      <c r="M522" s="70">
        <f t="shared" ca="1" si="2309"/>
        <v>22</v>
      </c>
      <c r="O522" s="222">
        <f t="shared" ca="1" si="2311"/>
        <v>300</v>
      </c>
      <c r="Q522" s="7" t="str">
        <f t="shared" si="2313"/>
        <v>Traps</v>
      </c>
      <c r="R522" s="9" t="s">
        <v>1643</v>
      </c>
      <c r="S522" s="9" t="s">
        <v>1643</v>
      </c>
      <c r="T522" s="61" t="str">
        <f>SUBSTITUTE(IFERROR(IFERROR(VLOOKUP(R522,'[1]Skill Statistics'!$A$3:$C$513,2,FALSE),VLOOKUP(Q522,'[1]Skill Statistics'!$A$3:$C$513,2,FALSE)),T521),"R*","ReSt")</f>
        <v>In/Re</v>
      </c>
      <c r="U522" s="61" t="str">
        <f>IFERROR(IFERROR(VLOOKUP(R522,'[1]Skill Statistics'!$A$3:$C$513,3,FALSE),VLOOKUP(Q522,'[1]Skill Statistics'!$A$3:$C$513,3,FALSE)),U521)</f>
        <v>Me</v>
      </c>
      <c r="V522" s="61" t="str">
        <f>IF(ISNUMBER(SEARCH("Category",R522)),"- -",IFERROR(IFERROR(VLOOKUP(Q522,[1]Professions!$A$4:$AM$288,MATCH(Profession,[1]Professions!$A$1:$AM$1,0),FALSE),VLOOKUP(Q522,Calculations!$B$91:$I$95,8,FALSE)),"- -"))</f>
        <v>5 / 7</v>
      </c>
      <c r="W522" s="60">
        <f t="shared" si="2312"/>
        <v>0</v>
      </c>
      <c r="X522" s="7">
        <f ca="1">IFERROR(VLOOKUP(R522,$BS$6:$NR$519,MATCH(ActualLevel,$BS$3:$NR$3,0),FALSE),"- -")</f>
        <v>0</v>
      </c>
      <c r="Y522" s="7">
        <f t="shared" ca="1" si="2327"/>
        <v>0</v>
      </c>
      <c r="Z522" s="7">
        <f ca="1">IFERROR(VLOOKUP(Y522,Charts!$BQ$2:$BR$52,2,FALSE),"- -")</f>
        <v>-25</v>
      </c>
      <c r="AA522" s="7">
        <f t="shared" ca="1" si="2314"/>
        <v>5</v>
      </c>
      <c r="AB522" s="7">
        <f t="shared" ca="1" si="2318"/>
        <v>0</v>
      </c>
      <c r="AC522" s="7"/>
      <c r="AD522" s="7"/>
      <c r="AE522" s="7"/>
      <c r="AF522" s="7"/>
      <c r="AG522" s="7"/>
      <c r="AH522" s="43"/>
      <c r="AI522" s="7"/>
      <c r="AJ522" s="7"/>
      <c r="AK522" s="7">
        <f t="shared" ca="1" si="2315"/>
        <v>-20</v>
      </c>
      <c r="AL522" s="7"/>
      <c r="AM522" s="69">
        <f>IFERROR(VLOOKUP(R522,'[1]Skill Statistics'!$A$3:$AN$513,MATCH(Profession,'[1]Skill Statistics'!$A$2:$AN$2,0),FALSE),0)</f>
        <v>0</v>
      </c>
      <c r="AN522" s="85">
        <f>IFERROR(VLOOKUP(Q522,'[1]Skill Statistics'!$A$3:$BK$513,MATCH(Archetype,'[1]Skill Statistics'!$A$2:$BK$2,0),FALSE),0)</f>
        <v>0</v>
      </c>
      <c r="AO522" s="85">
        <f>IFERROR(VLOOKUP(Q522,'[1]Skill Statistics'!$A$3:$BB$513,MATCH(Race,'[1]Skill Statistics'!$A$2:$BB$2,0),FALSE),0)</f>
        <v>0</v>
      </c>
      <c r="AP522" s="85">
        <f t="shared" ca="1" si="2322"/>
        <v>0.5</v>
      </c>
      <c r="AQ522" s="70"/>
      <c r="AS522" s="69">
        <f>IFERROR(VLOOKUP(Q522,'[1]Professional Skills'!$A$4:$AM$288,MATCH(Profession,'[1]Professional Skills'!$A$3:$AM$3,0),FALSE),"- -")</f>
        <v>0</v>
      </c>
      <c r="AU522" s="7">
        <f t="shared" si="2320"/>
        <v>0</v>
      </c>
      <c r="AV522" s="7">
        <f t="shared" ca="1" si="2319"/>
        <v>0</v>
      </c>
      <c r="AW522" t="str">
        <f t="shared" si="2324"/>
        <v/>
      </c>
      <c r="AX522" t="str">
        <f>IFERROR(_xlfn.RANK.EQ(AW522,$AW$5:$AW$568),"")</f>
        <v/>
      </c>
      <c r="AY522">
        <f t="shared" si="2310"/>
        <v>0</v>
      </c>
      <c r="AZ522" s="70" t="str">
        <f t="shared" si="2316"/>
        <v/>
      </c>
      <c r="BB522" s="69" t="str">
        <f>IFERROR(IF(Q522="Language",VLOOKUP(R522,[1]Cultures!$B$4:$N$218,MATCH(Culture,[1]Cultures!$B$3:$N$3,0),FALSE),VLOOKUP(Q522,[1]Cultures!$B$4:$O$212,MATCH(Culture,[1]Cultures!$B$3:$O$3,0),FALSE)),"- -")</f>
        <v>- -</v>
      </c>
      <c r="BD522">
        <f t="shared" ca="1" si="2317"/>
        <v>0</v>
      </c>
      <c r="BE522" t="str">
        <f t="shared" si="2325"/>
        <v/>
      </c>
      <c r="BI522" s="7" t="str">
        <f>IFERROR(IF(BH522=1,IF(BB522=1,1,IF(BB522=2,2,IF(BH522=2,IF(BB522=3,1,IF(BB522&gt;=4,2,IF(BH522=3,IF(BB522=5,1,IF(BB522&gt;=6,2,IF(BH522=4,IF(BB522=7,1,IF(BB522&gt;=8,2,IF(BH522=5,IF(BB522=9,1,IF(BB522&gt;=10,2,0)),0))),0))),0))),0))),0)+(IF(BC522="*",0,BB522)),"- -")</f>
        <v>- -</v>
      </c>
      <c r="BK522" s="7"/>
      <c r="BL522" s="70">
        <f>IF(V522="- -","- -",SUM(BI522:BK522))</f>
        <v>0</v>
      </c>
      <c r="BN522" s="69">
        <f>IFERROR(VLOOKUP(V522,Charts!$BT$2:$BV$14,3,FALSE),"- -")</f>
        <v>0.46153846153846156</v>
      </c>
      <c r="BO522" s="85">
        <f t="shared" ca="1" si="2323"/>
        <v>1.2908400367234942</v>
      </c>
      <c r="BP522" s="70">
        <f t="shared" ca="1" si="2326"/>
        <v>300</v>
      </c>
    </row>
    <row r="523" spans="1:68" x14ac:dyDescent="0.25">
      <c r="A523" s="240" t="str">
        <f>IF('Character Sheet'!$B$4="Creature","N","Y")</f>
        <v>Y</v>
      </c>
      <c r="C523" s="75"/>
      <c r="D523" s="76"/>
      <c r="F523" s="75"/>
      <c r="G523" s="76"/>
      <c r="I523" s="75"/>
      <c r="J523" s="85"/>
      <c r="K523" s="85">
        <f t="shared" ca="1" si="2308"/>
        <v>9</v>
      </c>
      <c r="L523" s="85">
        <f t="shared" ca="1" si="2321"/>
        <v>8</v>
      </c>
      <c r="M523" s="70">
        <f t="shared" ca="1" si="2309"/>
        <v>22</v>
      </c>
      <c r="O523" s="222">
        <f t="shared" ca="1" si="2311"/>
        <v>361</v>
      </c>
      <c r="Q523" s="7" t="str">
        <f t="shared" si="2313"/>
        <v>Vehicle Body Repair</v>
      </c>
      <c r="R523" s="9" t="s">
        <v>1644</v>
      </c>
      <c r="S523" s="9" t="s">
        <v>1877</v>
      </c>
      <c r="T523" s="61" t="str">
        <f>SUBSTITUTE(IFERROR(IFERROR(VLOOKUP(R523,'[1]Skill Statistics'!$A$3:$C$513,2,FALSE),VLOOKUP(Q523,'[1]Skill Statistics'!$A$3:$C$513,2,FALSE)),T522),"R*","ReSt")</f>
        <v>In/Re</v>
      </c>
      <c r="U523" s="61" t="str">
        <f>IFERROR(IFERROR(VLOOKUP(R523,'[1]Skill Statistics'!$A$3:$C$513,3,FALSE),VLOOKUP(Q523,'[1]Skill Statistics'!$A$3:$C$513,3,FALSE)),U522)</f>
        <v>Me</v>
      </c>
      <c r="V523" s="61" t="str">
        <f>IF(ISNUMBER(SEARCH("Category",R523)),"- -",IFERROR(IFERROR(VLOOKUP(Q523,[1]Professions!$A$4:$AM$288,MATCH(Profession,[1]Professions!$A$1:$AM$1,0),FALSE),VLOOKUP(Q523,Calculations!$B$91:$I$95,8,FALSE)),"- -"))</f>
        <v>5 / 7</v>
      </c>
      <c r="W523" s="60">
        <f t="shared" si="2312"/>
        <v>0</v>
      </c>
      <c r="X523" s="7">
        <f ca="1">IFERROR(VLOOKUP(R523,$BS$6:$NR$519,MATCH(ActualLevel,$BS$3:$NR$3,0),FALSE),"- -")</f>
        <v>0</v>
      </c>
      <c r="Y523" s="7">
        <f t="shared" ca="1" si="2327"/>
        <v>0</v>
      </c>
      <c r="Z523" s="7">
        <f ca="1">IFERROR(VLOOKUP(Y523,Charts!$BQ$2:$BR$52,2,FALSE),"- -")</f>
        <v>-25</v>
      </c>
      <c r="AA523" s="7">
        <f t="shared" ca="1" si="2314"/>
        <v>5</v>
      </c>
      <c r="AB523" s="7">
        <f t="shared" ca="1" si="2318"/>
        <v>0</v>
      </c>
      <c r="AC523" s="7"/>
      <c r="AD523" s="7"/>
      <c r="AE523" s="7"/>
      <c r="AF523" s="7"/>
      <c r="AG523" s="7"/>
      <c r="AH523" s="43"/>
      <c r="AI523" s="7"/>
      <c r="AJ523" s="7"/>
      <c r="AK523" s="7">
        <f t="shared" ca="1" si="2315"/>
        <v>-20</v>
      </c>
      <c r="AL523" s="7"/>
      <c r="AM523" s="69">
        <f>IFERROR(VLOOKUP(R523,'[1]Skill Statistics'!$A$3:$AN$513,MATCH(Profession,'[1]Skill Statistics'!$A$2:$AN$2,0),FALSE),0)</f>
        <v>0</v>
      </c>
      <c r="AN523" s="85">
        <f>IFERROR(VLOOKUP(Q523,'[1]Skill Statistics'!$A$3:$BK$513,MATCH(Archetype,'[1]Skill Statistics'!$A$2:$BK$2,0),FALSE),0)</f>
        <v>0</v>
      </c>
      <c r="AO523" s="85">
        <f>IFERROR(VLOOKUP(Q523,'[1]Skill Statistics'!$A$3:$BB$513,MATCH(Race,'[1]Skill Statistics'!$A$2:$BB$2,0),FALSE),0)</f>
        <v>0</v>
      </c>
      <c r="AP523" s="85">
        <f t="shared" ca="1" si="2322"/>
        <v>0.5</v>
      </c>
      <c r="AQ523" s="70"/>
      <c r="AS523" s="69">
        <f>IFERROR(VLOOKUP(Q523,'[1]Professional Skills'!$A$4:$AM$288,MATCH(Profession,'[1]Professional Skills'!$A$3:$AM$3,0),FALSE),"- -")</f>
        <v>0</v>
      </c>
      <c r="AU523" s="7">
        <f t="shared" si="2320"/>
        <v>0</v>
      </c>
      <c r="AV523" s="7">
        <f t="shared" ca="1" si="2319"/>
        <v>0</v>
      </c>
      <c r="AW523" t="str">
        <f t="shared" si="2324"/>
        <v/>
      </c>
      <c r="AX523" t="str">
        <f>IFERROR(_xlfn.RANK.EQ(AW523,$AW$5:$AW$568),"")</f>
        <v/>
      </c>
      <c r="AY523">
        <f t="shared" si="2310"/>
        <v>0</v>
      </c>
      <c r="AZ523" s="70" t="str">
        <f t="shared" si="2316"/>
        <v/>
      </c>
      <c r="BB523" s="69" t="str">
        <f>IFERROR(IF(Q523="Language",VLOOKUP(R523,[1]Cultures!$B$4:$N$218,MATCH(Culture,[1]Cultures!$B$3:$N$3,0),FALSE),VLOOKUP(Q523,[1]Cultures!$B$4:$O$212,MATCH(Culture,[1]Cultures!$B$3:$O$3,0),FALSE)),"- -")</f>
        <v>- -</v>
      </c>
      <c r="BD523">
        <f t="shared" ca="1" si="2317"/>
        <v>0</v>
      </c>
      <c r="BE523" t="str">
        <f t="shared" si="2325"/>
        <v/>
      </c>
      <c r="BI523" s="7" t="str">
        <f>IFERROR(IF(BH523=1,IF(BB523=1,1,IF(BB523=2,2,IF(BH523=2,IF(BB523=3,1,IF(BB523&gt;=4,2,IF(BH523=3,IF(BB523=5,1,IF(BB523&gt;=6,2,IF(BH523=4,IF(BB523=7,1,IF(BB523&gt;=8,2,IF(BH523=5,IF(BB523=9,1,IF(BB523&gt;=10,2,0)),0))),0))),0))),0))),0)+(IF(BC523="*",0,BB523)),"- -")</f>
        <v>- -</v>
      </c>
      <c r="BK523" s="7"/>
      <c r="BL523" s="70">
        <f>IF(V523="- -","- -",SUM(BI523:BK523))</f>
        <v>0</v>
      </c>
      <c r="BN523" s="69">
        <f>IFERROR(VLOOKUP(V523,Charts!$BT$2:$BV$14,3,FALSE),"- -")</f>
        <v>0.46153846153846156</v>
      </c>
      <c r="BO523" s="85">
        <f t="shared" ca="1" si="2323"/>
        <v>1.1007521962628695</v>
      </c>
      <c r="BP523" s="70">
        <f t="shared" ca="1" si="2326"/>
        <v>361</v>
      </c>
    </row>
    <row r="524" spans="1:68" x14ac:dyDescent="0.25">
      <c r="A524" s="240" t="str">
        <f>IF('Character Sheet'!$B$4="Creature","N","Y")</f>
        <v>Y</v>
      </c>
      <c r="C524" s="75"/>
      <c r="D524" s="76"/>
      <c r="F524" s="75"/>
      <c r="G524" s="76"/>
      <c r="I524" s="75"/>
      <c r="J524" s="85"/>
      <c r="K524" s="85">
        <f t="shared" ca="1" si="2308"/>
        <v>9</v>
      </c>
      <c r="L524" s="85">
        <f t="shared" ca="1" si="2321"/>
        <v>8</v>
      </c>
      <c r="M524" s="70">
        <f t="shared" ca="1" si="2309"/>
        <v>22</v>
      </c>
      <c r="O524" s="222" t="str">
        <f t="shared" ca="1" si="2311"/>
        <v>- -</v>
      </c>
      <c r="Q524" s="7" t="s">
        <v>1764</v>
      </c>
      <c r="R524" s="9" t="s">
        <v>1324</v>
      </c>
      <c r="S524" s="9"/>
      <c r="T524" s="61" t="str">
        <f>SUBSTITUTE(IFERROR(IFERROR(VLOOKUP(R524,'[1]Skill Statistics'!$A$3:$C$513,2,FALSE),VLOOKUP(Q524,'[1]Skill Statistics'!$A$3:$C$513,2,FALSE)),T523),"R*","ReSt")</f>
        <v>- -</v>
      </c>
      <c r="U524" s="61" t="str">
        <f>IFERROR(IFERROR(VLOOKUP(R524,'[1]Skill Statistics'!$A$3:$C$513,3,FALSE),VLOOKUP(Q524,'[1]Skill Statistics'!$A$3:$C$513,3,FALSE)),U523)</f>
        <v>- -</v>
      </c>
      <c r="V524" s="61" t="str">
        <f>IF(ISNUMBER(SEARCH("Category",R524)),"- -",IFERROR(IFERROR(VLOOKUP(Q524,[1]Professions!$A$4:$AM$288,MATCH(Profession,[1]Professions!$A$1:$AM$1,0),FALSE),VLOOKUP(Q524,Calculations!$B$91:$I$95,8,FALSE)),"- -"))</f>
        <v>- -</v>
      </c>
      <c r="W524" s="60" t="str">
        <f t="shared" si="2312"/>
        <v>- -</v>
      </c>
      <c r="X524" s="7" t="str">
        <f ca="1">IFERROR(VLOOKUP(R524,$BS$6:$NR$519,MATCH(ActualLevel,$BS$3:$NR$3,0),FALSE),"- -")</f>
        <v>- -</v>
      </c>
      <c r="Y524" s="7" t="str">
        <f t="shared" si="2327"/>
        <v>- -</v>
      </c>
      <c r="Z524" s="7" t="str">
        <f>IFERROR(VLOOKUP(Y524,Charts!$BQ$2:$BR$52,2,FALSE),"- -")</f>
        <v>- -</v>
      </c>
      <c r="AA524" s="7" t="str">
        <f t="shared" ca="1" si="2314"/>
        <v>- -</v>
      </c>
      <c r="AB524" s="7" t="str">
        <f t="shared" si="2318"/>
        <v>- -</v>
      </c>
      <c r="AC524" s="7"/>
      <c r="AD524" s="7"/>
      <c r="AE524" s="7"/>
      <c r="AF524" s="7"/>
      <c r="AG524" s="7"/>
      <c r="AH524" s="43"/>
      <c r="AI524" s="7"/>
      <c r="AJ524" s="7"/>
      <c r="AK524" s="7">
        <f t="shared" ca="1" si="2315"/>
        <v>0</v>
      </c>
      <c r="AL524" s="7"/>
      <c r="AM524" s="69">
        <f>IFERROR(VLOOKUP(R524,'[1]Skill Statistics'!$A$3:$AN$513,MATCH(Profession,'[1]Skill Statistics'!$A$2:$AN$2,0),FALSE),0)</f>
        <v>0</v>
      </c>
      <c r="AN524" s="85">
        <f>IFERROR(VLOOKUP(Q524,'[1]Skill Statistics'!$A$3:$BK$513,MATCH(Archetype,'[1]Skill Statistics'!$A$2:$BK$2,0),FALSE),0)</f>
        <v>0</v>
      </c>
      <c r="AO524" s="85">
        <f>IFERROR(VLOOKUP(Q524,'[1]Skill Statistics'!$A$3:$BB$513,MATCH(Race,'[1]Skill Statistics'!$A$2:$BB$2,0),FALSE),0)</f>
        <v>0</v>
      </c>
      <c r="AP524" s="85">
        <f t="shared" ca="1" si="2322"/>
        <v>0</v>
      </c>
      <c r="AQ524" s="70"/>
      <c r="AS524" s="69">
        <f>IFERROR(VLOOKUP(Q524,'[1]Professional Skills'!$A$4:$AM$288,MATCH(Profession,'[1]Professional Skills'!$A$3:$AM$3,0),FALSE),"- -")</f>
        <v>0</v>
      </c>
      <c r="AU524" s="7">
        <f t="shared" si="2320"/>
        <v>0</v>
      </c>
      <c r="AV524" s="7">
        <f t="shared" ca="1" si="2319"/>
        <v>0</v>
      </c>
      <c r="AW524" t="str">
        <f t="shared" si="2324"/>
        <v/>
      </c>
      <c r="AX524" t="str">
        <f>IFERROR(_xlfn.RANK.EQ(AW524,$AW$5:$AW$568),"")</f>
        <v/>
      </c>
      <c r="AY524">
        <f t="shared" si="2310"/>
        <v>0</v>
      </c>
      <c r="AZ524" s="70" t="str">
        <f t="shared" si="2316"/>
        <v/>
      </c>
      <c r="BB524" s="69" t="str">
        <f>IFERROR(IF(Q524="Language",VLOOKUP(R524,[1]Cultures!$B$4:$N$218,MATCH(Culture,[1]Cultures!$B$3:$N$3,0),FALSE),VLOOKUP(Q524,[1]Cultures!$B$4:$O$212,MATCH(Culture,[1]Cultures!$B$3:$O$3,0),FALSE)),"- -")</f>
        <v>- -</v>
      </c>
      <c r="BD524">
        <f t="shared" ca="1" si="2317"/>
        <v>0</v>
      </c>
      <c r="BE524" t="str">
        <f t="shared" si="2325"/>
        <v/>
      </c>
      <c r="BI524" s="7" t="str">
        <f>IFERROR(IF(BH524=1,IF(BB524=1,1,IF(BB524=2,2,IF(BH524=2,IF(BB524=3,1,IF(BB524&gt;=4,2,IF(BH524=3,IF(BB524=5,1,IF(BB524&gt;=6,2,IF(BH524=4,IF(BB524=7,1,IF(BB524&gt;=8,2,IF(BH524=5,IF(BB524=9,1,IF(BB524&gt;=10,2,0)),0))),0))),0))),0))),0)+(IF(BC524="*",0,BB524)),"- -")</f>
        <v>- -</v>
      </c>
      <c r="BK524" s="7"/>
      <c r="BL524" s="70" t="str">
        <f>IF(V524="- -","- -",SUM(BI524:BK524))</f>
        <v>- -</v>
      </c>
      <c r="BN524" s="69" t="str">
        <f>IFERROR(VLOOKUP(V524,Charts!$BT$2:$BV$14,3,FALSE),"- -")</f>
        <v>- -</v>
      </c>
      <c r="BO524" s="85" t="str">
        <f t="shared" ca="1" si="2323"/>
        <v>- -</v>
      </c>
      <c r="BP524" s="70" t="str">
        <f t="shared" ca="1" si="2326"/>
        <v>- -</v>
      </c>
    </row>
    <row r="525" spans="1:68" x14ac:dyDescent="0.25">
      <c r="A525" s="240" t="str">
        <f>IF('Character Sheet'!$B$4="Creature","N","Y")</f>
        <v>Y</v>
      </c>
      <c r="C525" s="75"/>
      <c r="D525" s="76"/>
      <c r="F525" s="75"/>
      <c r="G525" s="76"/>
      <c r="I525" s="75"/>
      <c r="J525" s="85"/>
      <c r="K525" s="85">
        <f t="shared" ca="1" si="2308"/>
        <v>9</v>
      </c>
      <c r="L525" s="85">
        <f t="shared" ca="1" si="2321"/>
        <v>8</v>
      </c>
      <c r="M525" s="70">
        <f t="shared" ca="1" si="2309"/>
        <v>22</v>
      </c>
      <c r="O525" s="222">
        <f t="shared" ca="1" si="2311"/>
        <v>54</v>
      </c>
      <c r="Q525" s="7" t="s">
        <v>1764</v>
      </c>
      <c r="R525" s="9" t="s">
        <v>1645</v>
      </c>
      <c r="S525" s="9" t="s">
        <v>2116</v>
      </c>
      <c r="T525" s="61" t="str">
        <f>SUBSTITUTE(IFERROR(IFERROR(VLOOKUP(R525,'[1]Skill Statistics'!$A$3:$C$513,2,FALSE),VLOOKUP(Q525,'[1]Skill Statistics'!$A$3:$C$513,2,FALSE)),T524),"R*","ReSt")</f>
        <v>In/Re</v>
      </c>
      <c r="U525" s="61" t="str">
        <f>IFERROR(IFERROR(VLOOKUP(R525,'[1]Skill Statistics'!$A$3:$C$513,3,FALSE),VLOOKUP(Q525,'[1]Skill Statistics'!$A$3:$C$513,3,FALSE)),U524)</f>
        <v>Me</v>
      </c>
      <c r="V525" s="61" t="str">
        <f>IF(ISNUMBER(SEARCH("Category",R525)),"- -",IFERROR(IFERROR(VLOOKUP(Q525,[1]Professions!$A$4:$AM$288,MATCH(Profession,[1]Professions!$A$1:$AM$1,0),FALSE),VLOOKUP(Q525,Calculations!$B$91:$I$95,8,FALSE)),"- -"))</f>
        <v>5 / 7</v>
      </c>
      <c r="W525" s="60">
        <f t="shared" ca="1" si="2312"/>
        <v>0</v>
      </c>
      <c r="X525" s="7">
        <f ca="1">IFERROR(VLOOKUP(R525,$BS$6:$NR$519,MATCH(ActualLevel,$BS$3:$NR$3,0),FALSE),"- -")</f>
        <v>0</v>
      </c>
      <c r="Y525" s="7">
        <f t="shared" ca="1" si="2327"/>
        <v>0</v>
      </c>
      <c r="Z525" s="7">
        <f ca="1">IFERROR(VLOOKUP(Y525,Charts!$BQ$2:$BR$52,2,FALSE),"- -")</f>
        <v>-25</v>
      </c>
      <c r="AA525" s="7">
        <f t="shared" ca="1" si="2314"/>
        <v>5</v>
      </c>
      <c r="AB525" s="7">
        <f t="shared" ca="1" si="2318"/>
        <v>0</v>
      </c>
      <c r="AC525" s="7"/>
      <c r="AD525" s="7"/>
      <c r="AE525" s="7"/>
      <c r="AF525" s="7"/>
      <c r="AG525" s="7"/>
      <c r="AH525" s="43"/>
      <c r="AI525" s="7"/>
      <c r="AJ525" s="7"/>
      <c r="AK525" s="7">
        <f t="shared" ca="1" si="2315"/>
        <v>-20</v>
      </c>
      <c r="AL525" s="7"/>
      <c r="AM525" s="69">
        <f>IFERROR(VLOOKUP(R525,'[1]Skill Statistics'!$A$3:$AN$513,MATCH(Profession,'[1]Skill Statistics'!$A$2:$AN$2,0),FALSE),0)</f>
        <v>0.6</v>
      </c>
      <c r="AN525" s="85">
        <f>IFERROR(VLOOKUP(Q525,'[1]Skill Statistics'!$A$3:$BK$513,MATCH(Archetype,'[1]Skill Statistics'!$A$2:$BK$2,0),FALSE),0)</f>
        <v>0</v>
      </c>
      <c r="AO525" s="85">
        <f>IFERROR(VLOOKUP(Q525,'[1]Skill Statistics'!$A$3:$BB$513,MATCH(Race,'[1]Skill Statistics'!$A$2:$BB$2,0),FALSE),0)</f>
        <v>0</v>
      </c>
      <c r="AP525" s="85">
        <f t="shared" ca="1" si="2322"/>
        <v>0.5</v>
      </c>
      <c r="AQ525" s="70"/>
      <c r="AS525" s="69">
        <f>IFERROR(VLOOKUP(Q525,'[1]Professional Skills'!$A$4:$AM$288,MATCH(Profession,'[1]Professional Skills'!$A$3:$AM$3,0),FALSE),"- -")</f>
        <v>0</v>
      </c>
      <c r="AT525" t="s">
        <v>1812</v>
      </c>
      <c r="AU525" s="7" t="str">
        <f t="shared" si="2320"/>
        <v/>
      </c>
      <c r="AV525" s="7">
        <f t="shared" ca="1" si="2319"/>
        <v>0</v>
      </c>
      <c r="AW525" t="str">
        <f t="shared" si="2324"/>
        <v/>
      </c>
      <c r="AX525" t="str">
        <f>IFERROR(_xlfn.RANK.EQ(AW525,$AW$5:$AW$568),"")</f>
        <v/>
      </c>
      <c r="AY525">
        <f t="shared" si="2310"/>
        <v>0</v>
      </c>
      <c r="AZ525" s="70" t="str">
        <f t="shared" si="2316"/>
        <v/>
      </c>
      <c r="BB525" s="69" t="str">
        <f>IFERROR(IF(Q525="Language",VLOOKUP(R525,[1]Cultures!$B$4:$N$218,MATCH(Culture,[1]Cultures!$B$3:$N$3,0),FALSE),VLOOKUP(Q525,[1]Cultures!$B$4:$O$212,MATCH(Culture,[1]Cultures!$B$3:$O$3,0),FALSE)),"- -")</f>
        <v>- -</v>
      </c>
      <c r="BC525" t="s">
        <v>1812</v>
      </c>
      <c r="BD525">
        <f t="shared" ca="1" si="2317"/>
        <v>0.75693443947735828</v>
      </c>
      <c r="BE525">
        <f t="shared" ca="1" si="2325"/>
        <v>1.8569344394773584</v>
      </c>
      <c r="BH525">
        <f ca="1">_xlfn.RANK.EQ(BE525,$BE$525:$BE$526)</f>
        <v>1</v>
      </c>
      <c r="BI525" s="7">
        <f ca="1">IFERROR(IF(BH525=1,IF(BB525=1,1,IF(BB525=2,2,IF(BH525=2,IF(BB525=3,1,IF(BB525&gt;=4,2,IF(BH525=3,IF(BB525=5,1,IF(BB525&gt;=6,2,IF(BH525=4,IF(BB525=7,1,IF(BB525&gt;=8,2,IF(BH525=5,IF(BB525=9,1,IF(BB525&gt;=10,2,0)),0))),0))),0))),0))),0)+(IF(BC525="*",0,BB525)),"- -")</f>
        <v>0</v>
      </c>
      <c r="BK525" s="7"/>
      <c r="BL525" s="70">
        <f ca="1">IF(V525="- -","- -",SUM(BI525:BK525))</f>
        <v>0</v>
      </c>
      <c r="BN525" s="69">
        <f>IFERROR(VLOOKUP(V525,Charts!$BT$2:$BV$14,3,FALSE),"- -")</f>
        <v>0.46153846153846156</v>
      </c>
      <c r="BO525" s="85">
        <f t="shared" ca="1" si="2323"/>
        <v>2.5082554658437868</v>
      </c>
      <c r="BP525" s="70">
        <f t="shared" ca="1" si="2326"/>
        <v>54</v>
      </c>
    </row>
    <row r="526" spans="1:68" x14ac:dyDescent="0.25">
      <c r="A526" s="240" t="str">
        <f>IF('Character Sheet'!$B$4="Creature","N","Y")</f>
        <v>Y</v>
      </c>
      <c r="C526" s="75"/>
      <c r="D526" s="76"/>
      <c r="F526" s="75"/>
      <c r="G526" s="76"/>
      <c r="I526" s="75"/>
      <c r="J526" s="85"/>
      <c r="K526" s="85">
        <f t="shared" ref="K526:K568" ca="1" si="2328">IF(V526="- -",K525,IF(I526="*",K525,IF(Y526=0,K525,IF(AZ526="x",K525+1,K525))))</f>
        <v>9</v>
      </c>
      <c r="L526" s="85">
        <f t="shared" ca="1" si="2321"/>
        <v>8</v>
      </c>
      <c r="M526" s="70">
        <f t="shared" ca="1" si="2309"/>
        <v>22</v>
      </c>
      <c r="O526" s="222">
        <f t="shared" ca="1" si="2311"/>
        <v>158</v>
      </c>
      <c r="Q526" s="7" t="s">
        <v>1764</v>
      </c>
      <c r="R526" s="9" t="s">
        <v>1646</v>
      </c>
      <c r="S526" s="9" t="s">
        <v>2117</v>
      </c>
      <c r="T526" s="61" t="str">
        <f>SUBSTITUTE(IFERROR(IFERROR(VLOOKUP(R526,'[1]Skill Statistics'!$A$3:$C$513,2,FALSE),VLOOKUP(Q526,'[1]Skill Statistics'!$A$3:$C$513,2,FALSE)),T525),"R*","ReSt")</f>
        <v>In/Re</v>
      </c>
      <c r="U526" s="61" t="str">
        <f>IFERROR(IFERROR(VLOOKUP(R526,'[1]Skill Statistics'!$A$3:$C$513,3,FALSE),VLOOKUP(Q526,'[1]Skill Statistics'!$A$3:$C$513,3,FALSE)),U525)</f>
        <v>Me</v>
      </c>
      <c r="V526" s="61" t="str">
        <f>IF(ISNUMBER(SEARCH("Category",R526)),"- -",IFERROR(IFERROR(VLOOKUP(Q526,[1]Professions!$A$4:$AM$288,MATCH(Profession,[1]Professions!$A$1:$AM$1,0),FALSE),VLOOKUP(Q526,Calculations!$B$91:$I$95,8,FALSE)),"- -"))</f>
        <v>5 / 7</v>
      </c>
      <c r="W526" s="60">
        <f t="shared" ca="1" si="2312"/>
        <v>0</v>
      </c>
      <c r="X526" s="7">
        <f ca="1">IFERROR(VLOOKUP(R526,$BS$6:$NR$519,MATCH(ActualLevel,$BS$3:$NR$3,0),FALSE),"- -")</f>
        <v>0</v>
      </c>
      <c r="Y526" s="7">
        <f t="shared" ca="1" si="2327"/>
        <v>0</v>
      </c>
      <c r="Z526" s="7">
        <f ca="1">IFERROR(VLOOKUP(Y526,Charts!$BQ$2:$BR$52,2,FALSE),"- -")</f>
        <v>-25</v>
      </c>
      <c r="AA526" s="7">
        <f t="shared" ca="1" si="2314"/>
        <v>5</v>
      </c>
      <c r="AB526" s="7">
        <f t="shared" ca="1" si="2318"/>
        <v>0</v>
      </c>
      <c r="AC526" s="7"/>
      <c r="AD526" s="7"/>
      <c r="AE526" s="7"/>
      <c r="AF526" s="7"/>
      <c r="AG526" s="7"/>
      <c r="AH526" s="43"/>
      <c r="AI526" s="7"/>
      <c r="AJ526" s="7"/>
      <c r="AK526" s="7">
        <f t="shared" ca="1" si="2315"/>
        <v>-20</v>
      </c>
      <c r="AL526" s="7"/>
      <c r="AM526" s="69">
        <f>IFERROR(VLOOKUP(R526,'[1]Skill Statistics'!$A$3:$AN$513,MATCH(Profession,'[1]Skill Statistics'!$A$2:$AN$2,0),FALSE),0)</f>
        <v>0</v>
      </c>
      <c r="AN526" s="85">
        <f>IFERROR(VLOOKUP(Q526,'[1]Skill Statistics'!$A$3:$BK$513,MATCH(Archetype,'[1]Skill Statistics'!$A$2:$BK$2,0),FALSE),0)</f>
        <v>0</v>
      </c>
      <c r="AO526" s="85">
        <f>IFERROR(VLOOKUP(Q526,'[1]Skill Statistics'!$A$3:$BB$513,MATCH(Race,'[1]Skill Statistics'!$A$2:$BB$2,0),FALSE),0)</f>
        <v>0</v>
      </c>
      <c r="AP526" s="85">
        <f t="shared" ca="1" si="2322"/>
        <v>0.5</v>
      </c>
      <c r="AQ526" s="70"/>
      <c r="AS526" s="69">
        <f>IFERROR(VLOOKUP(Q526,'[1]Professional Skills'!$A$4:$AM$288,MATCH(Profession,'[1]Professional Skills'!$A$3:$AM$3,0),FALSE),"- -")</f>
        <v>0</v>
      </c>
      <c r="AT526" t="s">
        <v>1812</v>
      </c>
      <c r="AU526" s="7" t="str">
        <f t="shared" si="2320"/>
        <v/>
      </c>
      <c r="AV526" s="7">
        <f t="shared" ca="1" si="2319"/>
        <v>0</v>
      </c>
      <c r="AW526" t="str">
        <f t="shared" si="2324"/>
        <v/>
      </c>
      <c r="AX526" t="str">
        <f>IFERROR(_xlfn.RANK.EQ(AW526,$AW$5:$AW$568),"")</f>
        <v/>
      </c>
      <c r="AY526">
        <f t="shared" si="2310"/>
        <v>0</v>
      </c>
      <c r="AZ526" s="70" t="str">
        <f t="shared" si="2316"/>
        <v/>
      </c>
      <c r="BB526" s="69" t="str">
        <f>IFERROR(IF(Q526="Language",VLOOKUP(R526,[1]Cultures!$B$4:$N$218,MATCH(Culture,[1]Cultures!$B$3:$N$3,0),FALSE),VLOOKUP(Q526,[1]Cultures!$B$4:$O$212,MATCH(Culture,[1]Cultures!$B$3:$O$3,0),FALSE)),"- -")</f>
        <v>- -</v>
      </c>
      <c r="BC526" t="s">
        <v>1812</v>
      </c>
      <c r="BD526">
        <f t="shared" ca="1" si="2317"/>
        <v>0.43270636786324579</v>
      </c>
      <c r="BE526">
        <f t="shared" ca="1" si="2325"/>
        <v>0.93270636786324579</v>
      </c>
      <c r="BH526">
        <f ca="1">_xlfn.RANK.EQ(BE526,$BE$525:$BE$526)</f>
        <v>2</v>
      </c>
      <c r="BI526" s="7">
        <f ca="1">IFERROR(IF(BH526=1,IF(BB526=1,1,IF(BB526=2,2,IF(BH526=2,IF(BB526=3,1,IF(BB526&gt;=4,2,IF(BH526=3,IF(BB526=5,1,IF(BB526&gt;=6,2,IF(BH526=4,IF(BB526=7,1,IF(BB526&gt;=8,2,IF(BH526=5,IF(BB526=9,1,IF(BB526&gt;=10,2,0)),0))),0))),0))),0))),0)+(IF(BC526="*",0,BB526)),"- -")</f>
        <v>0</v>
      </c>
      <c r="BK526" s="7"/>
      <c r="BL526" s="70">
        <f ca="1">IF(V526="- -","- -",SUM(BI526:BK526))</f>
        <v>0</v>
      </c>
      <c r="BN526" s="69">
        <f>IFERROR(VLOOKUP(V526,Charts!$BT$2:$BV$14,3,FALSE),"- -")</f>
        <v>0.46153846153846156</v>
      </c>
      <c r="BO526" s="85">
        <f t="shared" ca="1" si="2323"/>
        <v>1.7925771608851653</v>
      </c>
      <c r="BP526" s="70">
        <f t="shared" ca="1" si="2326"/>
        <v>158</v>
      </c>
    </row>
    <row r="527" spans="1:68" x14ac:dyDescent="0.25">
      <c r="A527" s="240" t="str">
        <f>IF('Character Sheet'!$B$4="Creature","N","Y")</f>
        <v>Y</v>
      </c>
      <c r="C527" s="75"/>
      <c r="D527" s="76"/>
      <c r="F527" s="75"/>
      <c r="G527" s="76"/>
      <c r="I527" s="75"/>
      <c r="J527" s="85"/>
      <c r="K527" s="85">
        <f t="shared" ca="1" si="2328"/>
        <v>9</v>
      </c>
      <c r="L527" s="85">
        <f t="shared" ca="1" si="2321"/>
        <v>8</v>
      </c>
      <c r="M527" s="70">
        <f t="shared" ca="1" si="2309"/>
        <v>22</v>
      </c>
      <c r="O527" s="222" t="str">
        <f t="shared" ca="1" si="2311"/>
        <v>- -</v>
      </c>
      <c r="Q527" s="7" t="s">
        <v>1765</v>
      </c>
      <c r="R527" s="9" t="s">
        <v>1325</v>
      </c>
      <c r="S527" s="9"/>
      <c r="T527" s="61" t="str">
        <f>SUBSTITUTE(IFERROR(IFERROR(VLOOKUP(R527,'[1]Skill Statistics'!$A$3:$C$513,2,FALSE),VLOOKUP(Q527,'[1]Skill Statistics'!$A$3:$C$513,2,FALSE)),T526),"R*","ReSt")</f>
        <v>- -</v>
      </c>
      <c r="U527" s="61" t="str">
        <f>IFERROR(IFERROR(VLOOKUP(R527,'[1]Skill Statistics'!$A$3:$C$513,3,FALSE),VLOOKUP(Q527,'[1]Skill Statistics'!$A$3:$C$513,3,FALSE)),U526)</f>
        <v>- -</v>
      </c>
      <c r="V527" s="61" t="str">
        <f>IF(ISNUMBER(SEARCH("Category",R527)),"- -",IFERROR(IFERROR(VLOOKUP(Q527,[1]Professions!$A$4:$AM$288,MATCH(Profession,[1]Professions!$A$1:$AM$1,0),FALSE),VLOOKUP(Q527,Calculations!$B$91:$I$95,8,FALSE)),"- -"))</f>
        <v>- -</v>
      </c>
      <c r="W527" s="60" t="str">
        <f t="shared" si="2312"/>
        <v>- -</v>
      </c>
      <c r="X527" s="7" t="str">
        <f ca="1">IFERROR(VLOOKUP(R527,$BS$6:$NR$519,MATCH(ActualLevel,$BS$3:$NR$3,0),FALSE),"- -")</f>
        <v>- -</v>
      </c>
      <c r="Y527" s="7" t="str">
        <f t="shared" si="2327"/>
        <v>- -</v>
      </c>
      <c r="Z527" s="7" t="str">
        <f>IFERROR(VLOOKUP(Y527,Charts!$BQ$2:$BR$52,2,FALSE),"- -")</f>
        <v>- -</v>
      </c>
      <c r="AA527" s="7" t="str">
        <f t="shared" ca="1" si="2314"/>
        <v>- -</v>
      </c>
      <c r="AB527" s="7" t="str">
        <f t="shared" si="2318"/>
        <v>- -</v>
      </c>
      <c r="AC527" s="7"/>
      <c r="AD527" s="7"/>
      <c r="AE527" s="7"/>
      <c r="AF527" s="7"/>
      <c r="AG527" s="7"/>
      <c r="AH527" s="43"/>
      <c r="AI527" s="7"/>
      <c r="AJ527" s="7"/>
      <c r="AK527" s="7">
        <f t="shared" ca="1" si="2315"/>
        <v>0</v>
      </c>
      <c r="AL527" s="7"/>
      <c r="AM527" s="69">
        <f>IFERROR(VLOOKUP(R527,'[1]Skill Statistics'!$A$3:$AN$513,MATCH(Profession,'[1]Skill Statistics'!$A$2:$AN$2,0),FALSE),0)</f>
        <v>0</v>
      </c>
      <c r="AN527" s="85">
        <f>IFERROR(VLOOKUP(Q527,'[1]Skill Statistics'!$A$3:$BK$513,MATCH(Archetype,'[1]Skill Statistics'!$A$2:$BK$2,0),FALSE),0)</f>
        <v>0</v>
      </c>
      <c r="AO527" s="85">
        <f>IFERROR(VLOOKUP(Q527,'[1]Skill Statistics'!$A$3:$BB$513,MATCH(Race,'[1]Skill Statistics'!$A$2:$BB$2,0),FALSE),0)</f>
        <v>0</v>
      </c>
      <c r="AP527" s="85">
        <f t="shared" ca="1" si="2322"/>
        <v>0</v>
      </c>
      <c r="AQ527" s="70"/>
      <c r="AS527" s="69">
        <f>IFERROR(VLOOKUP(Q527,'[1]Professional Skills'!$A$4:$AM$288,MATCH(Profession,'[1]Professional Skills'!$A$3:$AM$3,0),FALSE),"- -")</f>
        <v>0</v>
      </c>
      <c r="AU527" s="7">
        <f t="shared" si="2320"/>
        <v>0</v>
      </c>
      <c r="AV527" s="7">
        <f t="shared" ca="1" si="2319"/>
        <v>0</v>
      </c>
      <c r="AW527" t="str">
        <f t="shared" si="2324"/>
        <v/>
      </c>
      <c r="AX527" t="str">
        <f>IFERROR(_xlfn.RANK.EQ(AW527,$AW$5:$AW$568),"")</f>
        <v/>
      </c>
      <c r="AY527">
        <f t="shared" si="2310"/>
        <v>0</v>
      </c>
      <c r="AZ527" s="70" t="str">
        <f t="shared" si="2316"/>
        <v/>
      </c>
      <c r="BB527" s="69" t="str">
        <f>IFERROR(IF(Q527="Language",VLOOKUP(R527,[1]Cultures!$B$4:$N$218,MATCH(Culture,[1]Cultures!$B$3:$N$3,0),FALSE),VLOOKUP(Q527,[1]Cultures!$B$4:$O$212,MATCH(Culture,[1]Cultures!$B$3:$O$3,0),FALSE)),"- -")</f>
        <v>- -</v>
      </c>
      <c r="BD527">
        <f t="shared" ca="1" si="2317"/>
        <v>0</v>
      </c>
      <c r="BE527" t="str">
        <f t="shared" si="2325"/>
        <v/>
      </c>
      <c r="BI527" s="7" t="str">
        <f>IFERROR(IF(BH527=1,IF(BB527=1,1,IF(BB527=2,2,IF(BH527=2,IF(BB527=3,1,IF(BB527&gt;=4,2,IF(BH527=3,IF(BB527=5,1,IF(BB527&gt;=6,2,IF(BH527=4,IF(BB527=7,1,IF(BB527&gt;=8,2,IF(BH527=5,IF(BB527=9,1,IF(BB527&gt;=10,2,0)),0))),0))),0))),0))),0)+(IF(BC527="*",0,BB527)),"- -")</f>
        <v>- -</v>
      </c>
      <c r="BK527" s="7"/>
      <c r="BL527" s="70" t="str">
        <f>IF(V527="- -","- -",SUM(BI527:BK527))</f>
        <v>- -</v>
      </c>
      <c r="BN527" s="69" t="str">
        <f>IFERROR(VLOOKUP(V527,Charts!$BT$2:$BV$14,3,FALSE),"- -")</f>
        <v>- -</v>
      </c>
      <c r="BO527" s="85" t="str">
        <f t="shared" ca="1" si="2323"/>
        <v>- -</v>
      </c>
      <c r="BP527" s="70" t="str">
        <f t="shared" ca="1" si="2326"/>
        <v>- -</v>
      </c>
    </row>
    <row r="528" spans="1:68" x14ac:dyDescent="0.25">
      <c r="A528" s="240" t="str">
        <f>IF('Character Sheet'!$B$4="Creature","N","Y")</f>
        <v>Y</v>
      </c>
      <c r="C528" s="75"/>
      <c r="D528" s="76"/>
      <c r="F528" s="75"/>
      <c r="G528" s="76"/>
      <c r="I528" s="75"/>
      <c r="J528" s="85"/>
      <c r="K528" s="85">
        <f t="shared" ca="1" si="2328"/>
        <v>9</v>
      </c>
      <c r="L528" s="85">
        <f t="shared" ca="1" si="2321"/>
        <v>8</v>
      </c>
      <c r="M528" s="70">
        <f t="shared" ca="1" si="2309"/>
        <v>22</v>
      </c>
      <c r="O528" s="222">
        <f t="shared" ca="1" si="2311"/>
        <v>252</v>
      </c>
      <c r="Q528" s="7" t="s">
        <v>1765</v>
      </c>
      <c r="R528" s="9" t="s">
        <v>1647</v>
      </c>
      <c r="S528" s="9" t="s">
        <v>2118</v>
      </c>
      <c r="T528" s="61" t="str">
        <f>SUBSTITUTE(IFERROR(IFERROR(VLOOKUP(R528,'[1]Skill Statistics'!$A$3:$C$513,2,FALSE),VLOOKUP(Q528,'[1]Skill Statistics'!$A$3:$C$513,2,FALSE)),T527),"R*","ReSt")</f>
        <v>In/Re</v>
      </c>
      <c r="U528" s="61" t="str">
        <f>IFERROR(IFERROR(VLOOKUP(R528,'[1]Skill Statistics'!$A$3:$C$513,3,FALSE),VLOOKUP(Q528,'[1]Skill Statistics'!$A$3:$C$513,3,FALSE)),U527)</f>
        <v>Me</v>
      </c>
      <c r="V528" s="61" t="str">
        <f>IF(ISNUMBER(SEARCH("Category",R528)),"- -",IFERROR(IFERROR(VLOOKUP(Q528,[1]Professions!$A$4:$AM$288,MATCH(Profession,[1]Professions!$A$1:$AM$1,0),FALSE),VLOOKUP(Q528,Calculations!$B$91:$I$95,8,FALSE)),"- -"))</f>
        <v>5 / 7</v>
      </c>
      <c r="W528" s="60">
        <f t="shared" ca="1" si="2312"/>
        <v>0</v>
      </c>
      <c r="X528" s="7">
        <f ca="1">IFERROR(VLOOKUP(R528,$BS$6:$NR$519,MATCH(ActualLevel,$BS$3:$NR$3,0),FALSE),"- -")</f>
        <v>0</v>
      </c>
      <c r="Y528" s="7">
        <f t="shared" ca="1" si="2327"/>
        <v>0</v>
      </c>
      <c r="Z528" s="7">
        <f ca="1">IFERROR(VLOOKUP(Y528,Charts!$BQ$2:$BR$52,2,FALSE),"- -")</f>
        <v>-25</v>
      </c>
      <c r="AA528" s="7">
        <f t="shared" ca="1" si="2314"/>
        <v>5</v>
      </c>
      <c r="AB528" s="7">
        <f t="shared" ca="1" si="2318"/>
        <v>0</v>
      </c>
      <c r="AC528" s="7"/>
      <c r="AD528" s="7"/>
      <c r="AE528" s="7"/>
      <c r="AF528" s="7"/>
      <c r="AG528" s="7"/>
      <c r="AH528" s="43"/>
      <c r="AI528" s="7"/>
      <c r="AJ528" s="7"/>
      <c r="AK528" s="7">
        <f t="shared" ca="1" si="2315"/>
        <v>-20</v>
      </c>
      <c r="AL528" s="7"/>
      <c r="AM528" s="69">
        <f>IFERROR(VLOOKUP(R528,'[1]Skill Statistics'!$A$3:$AN$513,MATCH(Profession,'[1]Skill Statistics'!$A$2:$AN$2,0),FALSE),0)</f>
        <v>0</v>
      </c>
      <c r="AN528" s="85">
        <f>IFERROR(VLOOKUP(Q528,'[1]Skill Statistics'!$A$3:$BK$513,MATCH(Archetype,'[1]Skill Statistics'!$A$2:$BK$2,0),FALSE),0)</f>
        <v>0</v>
      </c>
      <c r="AO528" s="85">
        <f>IFERROR(VLOOKUP(Q528,'[1]Skill Statistics'!$A$3:$BB$513,MATCH(Race,'[1]Skill Statistics'!$A$2:$BB$2,0),FALSE),0)</f>
        <v>0</v>
      </c>
      <c r="AP528" s="85">
        <f t="shared" ca="1" si="2322"/>
        <v>0.5</v>
      </c>
      <c r="AQ528" s="70"/>
      <c r="AS528" s="69">
        <f>IFERROR(VLOOKUP(Q528,'[1]Professional Skills'!$A$4:$AM$288,MATCH(Profession,'[1]Professional Skills'!$A$3:$AM$3,0),FALSE),"- -")</f>
        <v>0</v>
      </c>
      <c r="AT528" t="s">
        <v>1812</v>
      </c>
      <c r="AU528" s="7" t="str">
        <f t="shared" si="2320"/>
        <v/>
      </c>
      <c r="AV528" s="7">
        <f t="shared" ca="1" si="2319"/>
        <v>0</v>
      </c>
      <c r="AW528" t="str">
        <f t="shared" si="2324"/>
        <v/>
      </c>
      <c r="AX528" t="str">
        <f>IFERROR(_xlfn.RANK.EQ(AW528,$AW$5:$AW$568),"")</f>
        <v/>
      </c>
      <c r="AY528">
        <f t="shared" si="2310"/>
        <v>0</v>
      </c>
      <c r="AZ528" s="70" t="str">
        <f t="shared" si="2316"/>
        <v/>
      </c>
      <c r="BB528" s="69" t="str">
        <f>IFERROR(IF(Q528="Language",VLOOKUP(R528,[1]Cultures!$B$4:$N$218,MATCH(Culture,[1]Cultures!$B$3:$N$3,0),FALSE),VLOOKUP(Q528,[1]Cultures!$B$4:$O$212,MATCH(Culture,[1]Cultures!$B$3:$O$3,0),FALSE)),"- -")</f>
        <v>- -</v>
      </c>
      <c r="BC528" t="s">
        <v>1812</v>
      </c>
      <c r="BD528">
        <f t="shared" ca="1" si="2317"/>
        <v>0.40551072672242283</v>
      </c>
      <c r="BE528">
        <f t="shared" ca="1" si="2325"/>
        <v>0.90551072672242283</v>
      </c>
      <c r="BH528">
        <f ca="1">_xlfn.RANK.EQ(BE528,$BE$528:$BE$530)</f>
        <v>2</v>
      </c>
      <c r="BI528" s="7">
        <f ca="1">IFERROR(IF(BH528=1,IF(BB528=1,1,IF(BB528=2,2,IF(BH528=2,IF(BB528=3,1,IF(BB528&gt;=4,2,IF(BH528=3,IF(BB528=5,1,IF(BB528&gt;=6,2,IF(BH528=4,IF(BB528=7,1,IF(BB528&gt;=8,2,IF(BH528=5,IF(BB528=9,1,IF(BB528&gt;=10,2,0)),0))),0))),0))),0))),0)+(IF(BC528="*",0,BB528)),"- -")</f>
        <v>0</v>
      </c>
      <c r="BK528" s="7"/>
      <c r="BL528" s="70">
        <f ca="1">IF(V528="- -","- -",SUM(BI528:BK528))</f>
        <v>0</v>
      </c>
      <c r="BN528" s="69">
        <f>IFERROR(VLOOKUP(V528,Charts!$BT$2:$BV$14,3,FALSE),"- -")</f>
        <v>0.46153846153846156</v>
      </c>
      <c r="BO528" s="85">
        <f t="shared" ca="1" si="2323"/>
        <v>1.4760518470149178</v>
      </c>
      <c r="BP528" s="70">
        <f t="shared" ca="1" si="2326"/>
        <v>252</v>
      </c>
    </row>
    <row r="529" spans="1:68" x14ac:dyDescent="0.25">
      <c r="A529" s="240" t="str">
        <f>IF('Character Sheet'!$B$4="Creature","N","Y")</f>
        <v>Y</v>
      </c>
      <c r="C529" s="75"/>
      <c r="D529" s="76"/>
      <c r="F529" s="75"/>
      <c r="G529" s="76"/>
      <c r="I529" s="75"/>
      <c r="J529" s="85"/>
      <c r="K529" s="85">
        <f t="shared" ca="1" si="2328"/>
        <v>9</v>
      </c>
      <c r="L529" s="85">
        <f t="shared" ca="1" si="2321"/>
        <v>8</v>
      </c>
      <c r="M529" s="70">
        <f t="shared" ca="1" si="2309"/>
        <v>22</v>
      </c>
      <c r="O529" s="222">
        <f t="shared" ca="1" si="2311"/>
        <v>290</v>
      </c>
      <c r="Q529" s="7" t="s">
        <v>1765</v>
      </c>
      <c r="R529" s="9" t="s">
        <v>1648</v>
      </c>
      <c r="S529" s="9" t="s">
        <v>2119</v>
      </c>
      <c r="T529" s="61" t="str">
        <f>SUBSTITUTE(IFERROR(IFERROR(VLOOKUP(R529,'[1]Skill Statistics'!$A$3:$C$513,2,FALSE),VLOOKUP(Q529,'[1]Skill Statistics'!$A$3:$C$513,2,FALSE)),T528),"R*","ReSt")</f>
        <v>In/Re</v>
      </c>
      <c r="U529" s="61" t="str">
        <f>IFERROR(IFERROR(VLOOKUP(R529,'[1]Skill Statistics'!$A$3:$C$513,3,FALSE),VLOOKUP(Q529,'[1]Skill Statistics'!$A$3:$C$513,3,FALSE)),U528)</f>
        <v>Me</v>
      </c>
      <c r="V529" s="61" t="str">
        <f>IF(ISNUMBER(SEARCH("Category",R529)),"- -",IFERROR(IFERROR(VLOOKUP(Q529,[1]Professions!$A$4:$AM$288,MATCH(Profession,[1]Professions!$A$1:$AM$1,0),FALSE),VLOOKUP(Q529,Calculations!$B$91:$I$95,8,FALSE)),"- -"))</f>
        <v>5 / 7</v>
      </c>
      <c r="W529" s="60">
        <f t="shared" ca="1" si="2312"/>
        <v>0</v>
      </c>
      <c r="X529" s="7">
        <f ca="1">IFERROR(VLOOKUP(R529,$BS$6:$NR$519,MATCH(ActualLevel,$BS$3:$NR$3,0),FALSE),"- -")</f>
        <v>0</v>
      </c>
      <c r="Y529" s="7">
        <f t="shared" ca="1" si="2327"/>
        <v>0</v>
      </c>
      <c r="Z529" s="7">
        <f ca="1">IFERROR(VLOOKUP(Y529,Charts!$BQ$2:$BR$52,2,FALSE),"- -")</f>
        <v>-25</v>
      </c>
      <c r="AA529" s="7">
        <f t="shared" ca="1" si="2314"/>
        <v>5</v>
      </c>
      <c r="AB529" s="7">
        <f t="shared" ca="1" si="2318"/>
        <v>0</v>
      </c>
      <c r="AC529" s="7"/>
      <c r="AD529" s="7"/>
      <c r="AE529" s="7"/>
      <c r="AF529" s="7"/>
      <c r="AG529" s="7"/>
      <c r="AH529" s="43"/>
      <c r="AI529" s="7"/>
      <c r="AJ529" s="7"/>
      <c r="AK529" s="7">
        <f t="shared" ca="1" si="2315"/>
        <v>-20</v>
      </c>
      <c r="AL529" s="7"/>
      <c r="AM529" s="69">
        <f>IFERROR(VLOOKUP(R529,'[1]Skill Statistics'!$A$3:$AN$513,MATCH(Profession,'[1]Skill Statistics'!$A$2:$AN$2,0),FALSE),0)</f>
        <v>0</v>
      </c>
      <c r="AN529" s="85">
        <f>IFERROR(VLOOKUP(Q529,'[1]Skill Statistics'!$A$3:$BK$513,MATCH(Archetype,'[1]Skill Statistics'!$A$2:$BK$2,0),FALSE),0)</f>
        <v>0</v>
      </c>
      <c r="AO529" s="85">
        <f>IFERROR(VLOOKUP(Q529,'[1]Skill Statistics'!$A$3:$BB$513,MATCH(Race,'[1]Skill Statistics'!$A$2:$BB$2,0),FALSE),0)</f>
        <v>0</v>
      </c>
      <c r="AP529" s="85">
        <f t="shared" ca="1" si="2322"/>
        <v>0.5</v>
      </c>
      <c r="AQ529" s="70"/>
      <c r="AS529" s="69">
        <f>IFERROR(VLOOKUP(Q529,'[1]Professional Skills'!$A$4:$AM$288,MATCH(Profession,'[1]Professional Skills'!$A$3:$AM$3,0),FALSE),"- -")</f>
        <v>0</v>
      </c>
      <c r="AT529" t="s">
        <v>1812</v>
      </c>
      <c r="AU529" s="7" t="str">
        <f t="shared" si="2320"/>
        <v/>
      </c>
      <c r="AV529" s="7">
        <f t="shared" ca="1" si="2319"/>
        <v>0</v>
      </c>
      <c r="AW529" t="str">
        <f t="shared" si="2324"/>
        <v/>
      </c>
      <c r="AX529" t="str">
        <f>IFERROR(_xlfn.RANK.EQ(AW529,$AW$5:$AW$568),"")</f>
        <v/>
      </c>
      <c r="AY529">
        <f t="shared" si="2310"/>
        <v>0</v>
      </c>
      <c r="AZ529" s="70" t="str">
        <f t="shared" si="2316"/>
        <v/>
      </c>
      <c r="BB529" s="69" t="str">
        <f>IFERROR(IF(Q529="Language",VLOOKUP(R529,[1]Cultures!$B$4:$N$218,MATCH(Culture,[1]Cultures!$B$3:$N$3,0),FALSE),VLOOKUP(Q529,[1]Cultures!$B$4:$O$212,MATCH(Culture,[1]Cultures!$B$3:$O$3,0),FALSE)),"- -")</f>
        <v>- -</v>
      </c>
      <c r="BC529" t="s">
        <v>1812</v>
      </c>
      <c r="BD529">
        <f t="shared" ca="1" si="2317"/>
        <v>0.28276122565982342</v>
      </c>
      <c r="BE529">
        <f t="shared" ca="1" si="2325"/>
        <v>0.78276122565982342</v>
      </c>
      <c r="BH529">
        <f ca="1">_xlfn.RANK.EQ(BE529,$BE$528:$BE$530)</f>
        <v>3</v>
      </c>
      <c r="BI529" s="7">
        <f ca="1">IFERROR(IF(BH529=1,IF(BB529=1,1,IF(BB529=2,2,IF(BH529=2,IF(BB529=3,1,IF(BB529&gt;=4,2,IF(BH529=3,IF(BB529=5,1,IF(BB529&gt;=6,2,IF(BH529=4,IF(BB529=7,1,IF(BB529&gt;=8,2,IF(BH529=5,IF(BB529=9,1,IF(BB529&gt;=10,2,0)),0))),0))),0))),0))),0)+(IF(BC529="*",0,BB529)),"- -")</f>
        <v>0</v>
      </c>
      <c r="BK529" s="7"/>
      <c r="BL529" s="70">
        <f ca="1">IF(V529="- -","- -",SUM(BI529:BK529))</f>
        <v>0</v>
      </c>
      <c r="BN529" s="69">
        <f>IFERROR(VLOOKUP(V529,Charts!$BT$2:$BV$14,3,FALSE),"- -")</f>
        <v>0.46153846153846156</v>
      </c>
      <c r="BO529" s="85">
        <f t="shared" ca="1" si="2323"/>
        <v>1.3223949346042887</v>
      </c>
      <c r="BP529" s="70">
        <f t="shared" ca="1" si="2326"/>
        <v>290</v>
      </c>
    </row>
    <row r="530" spans="1:68" x14ac:dyDescent="0.25">
      <c r="A530" s="240" t="str">
        <f>IF('Character Sheet'!$B$4="Creature","N","Y")</f>
        <v>Y</v>
      </c>
      <c r="C530" s="75"/>
      <c r="D530" s="76"/>
      <c r="F530" s="75"/>
      <c r="G530" s="76"/>
      <c r="I530" s="75"/>
      <c r="J530" s="85"/>
      <c r="K530" s="85">
        <f t="shared" ca="1" si="2328"/>
        <v>9</v>
      </c>
      <c r="L530" s="85">
        <f t="shared" ca="1" si="2321"/>
        <v>8</v>
      </c>
      <c r="M530" s="70">
        <f t="shared" ca="1" si="2309"/>
        <v>22</v>
      </c>
      <c r="O530" s="222">
        <f t="shared" ca="1" si="2311"/>
        <v>59</v>
      </c>
      <c r="Q530" s="7" t="s">
        <v>1765</v>
      </c>
      <c r="R530" s="9" t="s">
        <v>1649</v>
      </c>
      <c r="S530" s="9" t="s">
        <v>2120</v>
      </c>
      <c r="T530" s="61" t="str">
        <f>SUBSTITUTE(IFERROR(IFERROR(VLOOKUP(R530,'[1]Skill Statistics'!$A$3:$C$513,2,FALSE),VLOOKUP(Q530,'[1]Skill Statistics'!$A$3:$C$513,2,FALSE)),T529),"R*","ReSt")</f>
        <v>In/Re</v>
      </c>
      <c r="U530" s="61" t="str">
        <f>IFERROR(IFERROR(VLOOKUP(R530,'[1]Skill Statistics'!$A$3:$C$513,3,FALSE),VLOOKUP(Q530,'[1]Skill Statistics'!$A$3:$C$513,3,FALSE)),U529)</f>
        <v>Me</v>
      </c>
      <c r="V530" s="61" t="str">
        <f>IF(ISNUMBER(SEARCH("Category",R530)),"- -",IFERROR(IFERROR(VLOOKUP(Q530,[1]Professions!$A$4:$AM$288,MATCH(Profession,[1]Professions!$A$1:$AM$1,0),FALSE),VLOOKUP(Q530,Calculations!$B$91:$I$95,8,FALSE)),"- -"))</f>
        <v>5 / 7</v>
      </c>
      <c r="W530" s="60">
        <f t="shared" ca="1" si="2312"/>
        <v>0</v>
      </c>
      <c r="X530" s="7">
        <f ca="1">IFERROR(VLOOKUP(R530,$BS$6:$NR$519,MATCH(ActualLevel,$BS$3:$NR$3,0),FALSE),"- -")</f>
        <v>0</v>
      </c>
      <c r="Y530" s="7">
        <f t="shared" ca="1" si="2327"/>
        <v>0</v>
      </c>
      <c r="Z530" s="7">
        <f ca="1">IFERROR(VLOOKUP(Y530,Charts!$BQ$2:$BR$52,2,FALSE),"- -")</f>
        <v>-25</v>
      </c>
      <c r="AA530" s="7">
        <f t="shared" ca="1" si="2314"/>
        <v>5</v>
      </c>
      <c r="AB530" s="7">
        <f t="shared" ca="1" si="2318"/>
        <v>0</v>
      </c>
      <c r="AC530" s="7"/>
      <c r="AD530" s="7"/>
      <c r="AE530" s="7"/>
      <c r="AF530" s="7"/>
      <c r="AG530" s="7"/>
      <c r="AH530" s="43"/>
      <c r="AI530" s="7"/>
      <c r="AJ530" s="7"/>
      <c r="AK530" s="7">
        <f t="shared" ca="1" si="2315"/>
        <v>-20</v>
      </c>
      <c r="AL530" s="7"/>
      <c r="AM530" s="69">
        <f>IFERROR(VLOOKUP(R530,'[1]Skill Statistics'!$A$3:$AN$513,MATCH(Profession,'[1]Skill Statistics'!$A$2:$AN$2,0),FALSE),0)</f>
        <v>0</v>
      </c>
      <c r="AN530" s="85">
        <f>IFERROR(VLOOKUP(Q530,'[1]Skill Statistics'!$A$3:$BK$513,MATCH(Archetype,'[1]Skill Statistics'!$A$2:$BK$2,0),FALSE),0)</f>
        <v>0</v>
      </c>
      <c r="AO530" s="85">
        <f>IFERROR(VLOOKUP(Q530,'[1]Skill Statistics'!$A$3:$BB$513,MATCH(Race,'[1]Skill Statistics'!$A$2:$BB$2,0),FALSE),0)</f>
        <v>0</v>
      </c>
      <c r="AP530" s="85">
        <f t="shared" ca="1" si="2322"/>
        <v>0.5</v>
      </c>
      <c r="AQ530" s="70"/>
      <c r="AS530" s="69">
        <f>IFERROR(VLOOKUP(Q530,'[1]Professional Skills'!$A$4:$AM$288,MATCH(Profession,'[1]Professional Skills'!$A$3:$AM$3,0),FALSE),"- -")</f>
        <v>0</v>
      </c>
      <c r="AT530" t="s">
        <v>1812</v>
      </c>
      <c r="AU530" s="7" t="str">
        <f t="shared" si="2320"/>
        <v/>
      </c>
      <c r="AV530" s="7">
        <f t="shared" ca="1" si="2319"/>
        <v>0</v>
      </c>
      <c r="AW530" t="str">
        <f t="shared" si="2324"/>
        <v/>
      </c>
      <c r="AX530" t="str">
        <f>IFERROR(_xlfn.RANK.EQ(AW530,$AW$5:$AW$568),"")</f>
        <v/>
      </c>
      <c r="AY530">
        <f t="shared" si="2310"/>
        <v>0</v>
      </c>
      <c r="AZ530" s="70" t="str">
        <f t="shared" si="2316"/>
        <v/>
      </c>
      <c r="BB530" s="69" t="str">
        <f>IFERROR(IF(Q530="Language",VLOOKUP(R530,[1]Cultures!$B$4:$N$218,MATCH(Culture,[1]Cultures!$B$3:$N$3,0),FALSE),VLOOKUP(Q530,[1]Cultures!$B$4:$O$212,MATCH(Culture,[1]Cultures!$B$3:$O$3,0),FALSE)),"- -")</f>
        <v>- -</v>
      </c>
      <c r="BC530" t="s">
        <v>1812</v>
      </c>
      <c r="BD530">
        <f t="shared" ca="1" si="2317"/>
        <v>0.51937705714915772</v>
      </c>
      <c r="BE530">
        <f t="shared" ca="1" si="2325"/>
        <v>1.0193770571491578</v>
      </c>
      <c r="BH530">
        <f ca="1">_xlfn.RANK.EQ(BE530,$BE$528:$BE$530)</f>
        <v>1</v>
      </c>
      <c r="BI530" s="7">
        <f ca="1">IFERROR(IF(BH530=1,IF(BB530=1,1,IF(BB530=2,2,IF(BH530=2,IF(BB530=3,1,IF(BB530&gt;=4,2,IF(BH530=3,IF(BB530=5,1,IF(BB530&gt;=6,2,IF(BH530=4,IF(BB530=7,1,IF(BB530&gt;=8,2,IF(BH530=5,IF(BB530=9,1,IF(BB530&gt;=10,2,0)),0))),0))),0))),0))),0)+(IF(BC530="*",0,BB530)),"- -")</f>
        <v>0</v>
      </c>
      <c r="BK530" s="7"/>
      <c r="BL530" s="70">
        <f ca="1">IF(V530="- -","- -",SUM(BI530:BK530))</f>
        <v>0</v>
      </c>
      <c r="BN530" s="69">
        <f>IFERROR(VLOOKUP(V530,Charts!$BT$2:$BV$14,3,FALSE),"- -")</f>
        <v>0.46153846153846156</v>
      </c>
      <c r="BO530" s="85">
        <f t="shared" ca="1" si="2323"/>
        <v>2.4336081894994122</v>
      </c>
      <c r="BP530" s="70">
        <f t="shared" ca="1" si="2326"/>
        <v>59</v>
      </c>
    </row>
    <row r="531" spans="1:68" x14ac:dyDescent="0.25">
      <c r="A531" s="240" t="str">
        <f>IF('Character Sheet'!$B$4="Creature","N","Y")</f>
        <v>Y</v>
      </c>
      <c r="C531" s="75"/>
      <c r="D531" s="76"/>
      <c r="F531" s="75"/>
      <c r="G531" s="76"/>
      <c r="I531" s="75"/>
      <c r="J531" s="85"/>
      <c r="K531" s="85">
        <f t="shared" ca="1" si="2328"/>
        <v>9</v>
      </c>
      <c r="L531" s="85">
        <f t="shared" ca="1" si="2321"/>
        <v>8</v>
      </c>
      <c r="M531" s="70">
        <f t="shared" ca="1" si="2309"/>
        <v>22</v>
      </c>
      <c r="O531" s="222" t="str">
        <f t="shared" ca="1" si="2311"/>
        <v>- -</v>
      </c>
      <c r="Q531" s="7" t="s">
        <v>1766</v>
      </c>
      <c r="R531" s="9" t="s">
        <v>1326</v>
      </c>
      <c r="S531" s="9"/>
      <c r="T531" s="61" t="str">
        <f>SUBSTITUTE(IFERROR(IFERROR(VLOOKUP(R531,'[1]Skill Statistics'!$A$3:$C$513,2,FALSE),VLOOKUP(Q531,'[1]Skill Statistics'!$A$3:$C$513,2,FALSE)),T530),"R*","ReSt")</f>
        <v>- -</v>
      </c>
      <c r="U531" s="61" t="str">
        <f>IFERROR(IFERROR(VLOOKUP(R531,'[1]Skill Statistics'!$A$3:$C$513,3,FALSE),VLOOKUP(Q531,'[1]Skill Statistics'!$A$3:$C$513,3,FALSE)),U530)</f>
        <v>- -</v>
      </c>
      <c r="V531" s="61" t="str">
        <f>IF(ISNUMBER(SEARCH("Category",R531)),"- -",IFERROR(IFERROR(VLOOKUP(Q531,[1]Professions!$A$4:$AM$288,MATCH(Profession,[1]Professions!$A$1:$AM$1,0),FALSE),VLOOKUP(Q531,Calculations!$B$91:$I$95,8,FALSE)),"- -"))</f>
        <v>- -</v>
      </c>
      <c r="W531" s="60" t="str">
        <f t="shared" si="2312"/>
        <v>- -</v>
      </c>
      <c r="X531" s="7" t="str">
        <f ca="1">IFERROR(VLOOKUP(R531,$BS$6:$NR$519,MATCH(ActualLevel,$BS$3:$NR$3,0),FALSE),"- -")</f>
        <v>- -</v>
      </c>
      <c r="Y531" s="7" t="str">
        <f t="shared" si="2327"/>
        <v>- -</v>
      </c>
      <c r="Z531" s="7" t="str">
        <f>IFERROR(VLOOKUP(Y531,Charts!$BQ$2:$BR$52,2,FALSE),"- -")</f>
        <v>- -</v>
      </c>
      <c r="AA531" s="7" t="str">
        <f t="shared" ca="1" si="2314"/>
        <v>- -</v>
      </c>
      <c r="AB531" s="7" t="str">
        <f t="shared" si="2318"/>
        <v>- -</v>
      </c>
      <c r="AC531" s="7"/>
      <c r="AD531" s="7"/>
      <c r="AE531" s="7"/>
      <c r="AF531" s="7"/>
      <c r="AG531" s="7"/>
      <c r="AH531" s="43"/>
      <c r="AI531" s="7"/>
      <c r="AJ531" s="7"/>
      <c r="AK531" s="7">
        <f t="shared" ca="1" si="2315"/>
        <v>0</v>
      </c>
      <c r="AL531" s="7"/>
      <c r="AM531" s="69">
        <f>IFERROR(VLOOKUP(R531,'[1]Skill Statistics'!$A$3:$AN$513,MATCH(Profession,'[1]Skill Statistics'!$A$2:$AN$2,0),FALSE),0)</f>
        <v>0</v>
      </c>
      <c r="AN531" s="85">
        <f>IFERROR(VLOOKUP(Q531,'[1]Skill Statistics'!$A$3:$BK$513,MATCH(Archetype,'[1]Skill Statistics'!$A$2:$BK$2,0),FALSE),0)</f>
        <v>0</v>
      </c>
      <c r="AO531" s="85">
        <f>IFERROR(VLOOKUP(Q531,'[1]Skill Statistics'!$A$3:$BB$513,MATCH(Race,'[1]Skill Statistics'!$A$2:$BB$2,0),FALSE),0)</f>
        <v>0</v>
      </c>
      <c r="AP531" s="85">
        <f t="shared" ca="1" si="2322"/>
        <v>0</v>
      </c>
      <c r="AQ531" s="70"/>
      <c r="AS531" s="69">
        <f>IFERROR(VLOOKUP(Q531,'[1]Professional Skills'!$A$4:$AM$288,MATCH(Profession,'[1]Professional Skills'!$A$3:$AM$3,0),FALSE),"- -")</f>
        <v>0</v>
      </c>
      <c r="AU531" s="7">
        <f t="shared" si="2320"/>
        <v>0</v>
      </c>
      <c r="AV531" s="7">
        <f t="shared" ca="1" si="2319"/>
        <v>0</v>
      </c>
      <c r="AW531" t="str">
        <f t="shared" si="2324"/>
        <v/>
      </c>
      <c r="AX531" t="str">
        <f>IFERROR(_xlfn.RANK.EQ(AW531,$AW$5:$AW$568),"")</f>
        <v/>
      </c>
      <c r="AY531">
        <f t="shared" si="2310"/>
        <v>0</v>
      </c>
      <c r="AZ531" s="70" t="str">
        <f t="shared" si="2316"/>
        <v/>
      </c>
      <c r="BB531" s="69" t="str">
        <f>IFERROR(IF(Q531="Language",VLOOKUP(R531,[1]Cultures!$B$4:$N$218,MATCH(Culture,[1]Cultures!$B$3:$N$3,0),FALSE),VLOOKUP(Q531,[1]Cultures!$B$4:$O$212,MATCH(Culture,[1]Cultures!$B$3:$O$3,0),FALSE)),"- -")</f>
        <v>- -</v>
      </c>
      <c r="BD531">
        <f t="shared" ca="1" si="2317"/>
        <v>0</v>
      </c>
      <c r="BE531" t="str">
        <f t="shared" si="2325"/>
        <v/>
      </c>
      <c r="BI531" s="7" t="str">
        <f>IFERROR(IF(BH531=1,IF(BB531=1,1,IF(BB531=2,2,IF(BH531=2,IF(BB531=3,1,IF(BB531&gt;=4,2,IF(BH531=3,IF(BB531=5,1,IF(BB531&gt;=6,2,IF(BH531=4,IF(BB531=7,1,IF(BB531&gt;=8,2,IF(BH531=5,IF(BB531=9,1,IF(BB531&gt;=10,2,0)),0))),0))),0))),0))),0)+(IF(BC531="*",0,BB531)),"- -")</f>
        <v>- -</v>
      </c>
      <c r="BK531" s="7"/>
      <c r="BL531" s="70" t="str">
        <f>IF(V531="- -","- -",SUM(BI531:BK531))</f>
        <v>- -</v>
      </c>
      <c r="BN531" s="69" t="str">
        <f>IFERROR(VLOOKUP(V531,Charts!$BT$2:$BV$14,3,FALSE),"- -")</f>
        <v>- -</v>
      </c>
      <c r="BO531" s="85" t="str">
        <f t="shared" ca="1" si="2323"/>
        <v>- -</v>
      </c>
      <c r="BP531" s="70" t="str">
        <f t="shared" ca="1" si="2326"/>
        <v>- -</v>
      </c>
    </row>
    <row r="532" spans="1:68" x14ac:dyDescent="0.25">
      <c r="A532" s="240" t="str">
        <f>IF('Character Sheet'!$B$4="Creature","N","Y")</f>
        <v>Y</v>
      </c>
      <c r="C532" s="75"/>
      <c r="D532" s="76"/>
      <c r="F532" s="75"/>
      <c r="G532" s="76"/>
      <c r="I532" s="75"/>
      <c r="J532" s="85"/>
      <c r="K532" s="85">
        <f t="shared" ca="1" si="2328"/>
        <v>9</v>
      </c>
      <c r="L532" s="85">
        <f t="shared" ca="1" si="2321"/>
        <v>8</v>
      </c>
      <c r="M532" s="70">
        <f t="shared" ca="1" si="2309"/>
        <v>22</v>
      </c>
      <c r="O532" s="222">
        <f t="shared" ca="1" si="2311"/>
        <v>211</v>
      </c>
      <c r="Q532" s="7" t="s">
        <v>1766</v>
      </c>
      <c r="R532" s="9" t="s">
        <v>1650</v>
      </c>
      <c r="S532" s="9" t="s">
        <v>2121</v>
      </c>
      <c r="T532" s="61" t="str">
        <f>SUBSTITUTE(IFERROR(IFERROR(VLOOKUP(R532,'[1]Skill Statistics'!$A$3:$C$513,2,FALSE),VLOOKUP(Q532,'[1]Skill Statistics'!$A$3:$C$513,2,FALSE)),T531),"R*","ReSt")</f>
        <v>In/Re</v>
      </c>
      <c r="U532" s="61" t="str">
        <f>IFERROR(IFERROR(VLOOKUP(R532,'[1]Skill Statistics'!$A$3:$C$513,3,FALSE),VLOOKUP(Q532,'[1]Skill Statistics'!$A$3:$C$513,3,FALSE)),U531)</f>
        <v>Me</v>
      </c>
      <c r="V532" s="61" t="str">
        <f>IF(ISNUMBER(SEARCH("Category",R532)),"- -",IFERROR(IFERROR(VLOOKUP(Q532,[1]Professions!$A$4:$AM$288,MATCH(Profession,[1]Professions!$A$1:$AM$1,0),FALSE),VLOOKUP(Q532,Calculations!$B$91:$I$95,8,FALSE)),"- -"))</f>
        <v>5 / 7</v>
      </c>
      <c r="W532" s="60">
        <f t="shared" ca="1" si="2312"/>
        <v>0</v>
      </c>
      <c r="X532" s="7" t="str">
        <f ca="1">IFERROR(VLOOKUP(R532,$BS$6:$NR$519,MATCH(ActualLevel,$BS$3:$NR$3,0),FALSE),"- -")</f>
        <v>- -</v>
      </c>
      <c r="Y532" s="7">
        <f t="shared" ca="1" si="2327"/>
        <v>0</v>
      </c>
      <c r="Z532" s="7">
        <f ca="1">IFERROR(VLOOKUP(Y532,Charts!$BQ$2:$BR$52,2,FALSE),"- -")</f>
        <v>-25</v>
      </c>
      <c r="AA532" s="7">
        <f t="shared" ca="1" si="2314"/>
        <v>5</v>
      </c>
      <c r="AB532" s="7">
        <f t="shared" ca="1" si="2318"/>
        <v>0</v>
      </c>
      <c r="AC532" s="7"/>
      <c r="AD532" s="7"/>
      <c r="AE532" s="7"/>
      <c r="AF532" s="7"/>
      <c r="AG532" s="7"/>
      <c r="AH532" s="43"/>
      <c r="AI532" s="7"/>
      <c r="AJ532" s="7"/>
      <c r="AK532" s="7">
        <f t="shared" ca="1" si="2315"/>
        <v>-20</v>
      </c>
      <c r="AL532" s="7"/>
      <c r="AM532" s="69">
        <f>IFERROR(VLOOKUP(R532,'[1]Skill Statistics'!$A$3:$AN$513,MATCH(Profession,'[1]Skill Statistics'!$A$2:$AN$2,0),FALSE),0)</f>
        <v>0</v>
      </c>
      <c r="AN532" s="85">
        <f>IFERROR(VLOOKUP(Q532,'[1]Skill Statistics'!$A$3:$BK$513,MATCH(Archetype,'[1]Skill Statistics'!$A$2:$BK$2,0),FALSE),0)</f>
        <v>0</v>
      </c>
      <c r="AO532" s="85">
        <f>IFERROR(VLOOKUP(Q532,'[1]Skill Statistics'!$A$3:$BB$513,MATCH(Race,'[1]Skill Statistics'!$A$2:$BB$2,0),FALSE),0)</f>
        <v>0</v>
      </c>
      <c r="AP532" s="85">
        <f t="shared" ca="1" si="2322"/>
        <v>0.5</v>
      </c>
      <c r="AQ532" s="70"/>
      <c r="AS532" s="69">
        <f>IFERROR(VLOOKUP(Q532,'[1]Professional Skills'!$A$4:$AM$288,MATCH(Profession,'[1]Professional Skills'!$A$3:$AM$3,0),FALSE),"- -")</f>
        <v>0</v>
      </c>
      <c r="AT532" t="s">
        <v>1812</v>
      </c>
      <c r="AU532" s="7" t="str">
        <f t="shared" si="2320"/>
        <v/>
      </c>
      <c r="AV532" s="7">
        <f t="shared" ca="1" si="2319"/>
        <v>0</v>
      </c>
      <c r="AW532" t="str">
        <f t="shared" si="2324"/>
        <v/>
      </c>
      <c r="AX532" t="str">
        <f>IFERROR(_xlfn.RANK.EQ(AW532,$AW$5:$AW$568),"")</f>
        <v/>
      </c>
      <c r="AY532">
        <f t="shared" si="2310"/>
        <v>0</v>
      </c>
      <c r="AZ532" s="70" t="str">
        <f t="shared" si="2316"/>
        <v/>
      </c>
      <c r="BB532" s="69" t="str">
        <f>IFERROR(IF(Q532="Language",VLOOKUP(R532,[1]Cultures!$B$4:$N$218,MATCH(Culture,[1]Cultures!$B$3:$N$3,0),FALSE),VLOOKUP(Q532,[1]Cultures!$B$4:$O$212,MATCH(Culture,[1]Cultures!$B$3:$O$3,0),FALSE)),"- -")</f>
        <v>- -</v>
      </c>
      <c r="BC532" t="s">
        <v>1812</v>
      </c>
      <c r="BD532">
        <f t="shared" ca="1" si="2317"/>
        <v>0.12481936065020005</v>
      </c>
      <c r="BE532">
        <f t="shared" ca="1" si="2325"/>
        <v>0.62481936065020005</v>
      </c>
      <c r="BH532">
        <f ca="1">_xlfn.RANK.EQ(BE532,$BE$532:$BE$536)</f>
        <v>3</v>
      </c>
      <c r="BI532" s="7">
        <f ca="1">IFERROR(IF(BH532=1,IF(BB532=1,1,IF(BB532=2,2,IF(BH532=2,IF(BB532=3,1,IF(BB532&gt;=4,2,IF(BH532=3,IF(BB532=5,1,IF(BB532&gt;=6,2,IF(BH532=4,IF(BB532=7,1,IF(BB532&gt;=8,2,IF(BH532=5,IF(BB532=9,1,IF(BB532&gt;=10,2,0)),0))),0))),0))),0))),0)+(IF(BC532="*",0,BB532)),"- -")</f>
        <v>0</v>
      </c>
      <c r="BK532" s="7"/>
      <c r="BL532" s="70">
        <f ca="1">IF(V532="- -","- -",SUM(BI532:BK532))</f>
        <v>0</v>
      </c>
      <c r="BN532" s="69">
        <f>IFERROR(VLOOKUP(V532,Charts!$BT$2:$BV$14,3,FALSE),"- -")</f>
        <v>0.46153846153846156</v>
      </c>
      <c r="BO532" s="85">
        <f t="shared" ca="1" si="2323"/>
        <v>1.6072598856448486</v>
      </c>
      <c r="BP532" s="70">
        <f t="shared" ca="1" si="2326"/>
        <v>211</v>
      </c>
    </row>
    <row r="533" spans="1:68" x14ac:dyDescent="0.25">
      <c r="A533" s="240" t="str">
        <f>IF('Character Sheet'!$B$4="Creature","N","Y")</f>
        <v>Y</v>
      </c>
      <c r="C533" s="75"/>
      <c r="D533" s="76"/>
      <c r="F533" s="75"/>
      <c r="G533" s="76"/>
      <c r="I533" s="75"/>
      <c r="J533" s="85"/>
      <c r="K533" s="85">
        <f t="shared" ca="1" si="2328"/>
        <v>9</v>
      </c>
      <c r="L533" s="85">
        <f t="shared" ca="1" si="2321"/>
        <v>8</v>
      </c>
      <c r="M533" s="70">
        <f t="shared" ca="1" si="2309"/>
        <v>22</v>
      </c>
      <c r="O533" s="222">
        <f t="shared" ca="1" si="2311"/>
        <v>81</v>
      </c>
      <c r="Q533" s="7" t="s">
        <v>1766</v>
      </c>
      <c r="R533" s="9" t="s">
        <v>1651</v>
      </c>
      <c r="S533" s="9" t="s">
        <v>2122</v>
      </c>
      <c r="T533" s="61" t="str">
        <f>SUBSTITUTE(IFERROR(IFERROR(VLOOKUP(R533,'[1]Skill Statistics'!$A$3:$C$513,2,FALSE),VLOOKUP(Q533,'[1]Skill Statistics'!$A$3:$C$513,2,FALSE)),T532),"R*","ReSt")</f>
        <v>In/Re</v>
      </c>
      <c r="U533" s="61" t="str">
        <f>IFERROR(IFERROR(VLOOKUP(R533,'[1]Skill Statistics'!$A$3:$C$513,3,FALSE),VLOOKUP(Q533,'[1]Skill Statistics'!$A$3:$C$513,3,FALSE)),U532)</f>
        <v>Me</v>
      </c>
      <c r="V533" s="61" t="str">
        <f>IF(ISNUMBER(SEARCH("Category",R533)),"- -",IFERROR(IFERROR(VLOOKUP(Q533,[1]Professions!$A$4:$AM$288,MATCH(Profession,[1]Professions!$A$1:$AM$1,0),FALSE),VLOOKUP(Q533,Calculations!$B$91:$I$95,8,FALSE)),"- -"))</f>
        <v>5 / 7</v>
      </c>
      <c r="W533" s="60">
        <f t="shared" ca="1" si="2312"/>
        <v>0</v>
      </c>
      <c r="X533" s="7">
        <f ca="1">IFERROR(VLOOKUP(R533,$BS$6:$NR$519,MATCH(ActualLevel,$BS$3:$NR$3,0),FALSE),"- -")</f>
        <v>0</v>
      </c>
      <c r="Y533" s="7">
        <f t="shared" ca="1" si="2327"/>
        <v>0</v>
      </c>
      <c r="Z533" s="7">
        <f ca="1">IFERROR(VLOOKUP(Y533,Charts!$BQ$2:$BR$52,2,FALSE),"- -")</f>
        <v>-25</v>
      </c>
      <c r="AA533" s="7">
        <f t="shared" ca="1" si="2314"/>
        <v>5</v>
      </c>
      <c r="AB533" s="7">
        <f t="shared" ca="1" si="2318"/>
        <v>0</v>
      </c>
      <c r="AC533" s="7"/>
      <c r="AD533" s="7"/>
      <c r="AE533" s="7"/>
      <c r="AF533" s="7"/>
      <c r="AG533" s="7"/>
      <c r="AH533" s="43"/>
      <c r="AI533" s="7"/>
      <c r="AJ533" s="7"/>
      <c r="AK533" s="7">
        <f t="shared" ca="1" si="2315"/>
        <v>-20</v>
      </c>
      <c r="AL533" s="7"/>
      <c r="AM533" s="69">
        <f>IFERROR(VLOOKUP(R533,'[1]Skill Statistics'!$A$3:$AN$513,MATCH(Profession,'[1]Skill Statistics'!$A$2:$AN$2,0),FALSE),0)</f>
        <v>0</v>
      </c>
      <c r="AN533" s="85">
        <f>IFERROR(VLOOKUP(Q533,'[1]Skill Statistics'!$A$3:$BK$513,MATCH(Archetype,'[1]Skill Statistics'!$A$2:$BK$2,0),FALSE),0)</f>
        <v>0</v>
      </c>
      <c r="AO533" s="85">
        <f>IFERROR(VLOOKUP(Q533,'[1]Skill Statistics'!$A$3:$BB$513,MATCH(Race,'[1]Skill Statistics'!$A$2:$BB$2,0),FALSE),0)</f>
        <v>0</v>
      </c>
      <c r="AP533" s="85">
        <f t="shared" ca="1" si="2322"/>
        <v>0.5</v>
      </c>
      <c r="AQ533" s="70"/>
      <c r="AS533" s="69">
        <f>IFERROR(VLOOKUP(Q533,'[1]Professional Skills'!$A$4:$AM$288,MATCH(Profession,'[1]Professional Skills'!$A$3:$AM$3,0),FALSE),"- -")</f>
        <v>0</v>
      </c>
      <c r="AT533" t="s">
        <v>1812</v>
      </c>
      <c r="AU533" s="7" t="str">
        <f t="shared" si="2320"/>
        <v/>
      </c>
      <c r="AV533" s="7">
        <f t="shared" ca="1" si="2319"/>
        <v>0</v>
      </c>
      <c r="AW533" t="str">
        <f t="shared" si="2324"/>
        <v/>
      </c>
      <c r="AX533" t="str">
        <f>IFERROR(_xlfn.RANK.EQ(AW533,$AW$5:$AW$568),"")</f>
        <v/>
      </c>
      <c r="AY533">
        <f t="shared" si="2310"/>
        <v>0</v>
      </c>
      <c r="AZ533" s="70" t="str">
        <f t="shared" si="2316"/>
        <v/>
      </c>
      <c r="BB533" s="69" t="str">
        <f>IFERROR(IF(Q533="Language",VLOOKUP(R533,[1]Cultures!$B$4:$N$218,MATCH(Culture,[1]Cultures!$B$3:$N$3,0),FALSE),VLOOKUP(Q533,[1]Cultures!$B$4:$O$212,MATCH(Culture,[1]Cultures!$B$3:$O$3,0),FALSE)),"- -")</f>
        <v>- -</v>
      </c>
      <c r="BC533" t="s">
        <v>1812</v>
      </c>
      <c r="BD533">
        <f t="shared" ca="1" si="2317"/>
        <v>0.89775860966249743</v>
      </c>
      <c r="BE533">
        <f t="shared" ca="1" si="2325"/>
        <v>1.3977586096624974</v>
      </c>
      <c r="BH533">
        <f ca="1">_xlfn.RANK.EQ(BE533,$BE$532:$BE$536)</f>
        <v>1</v>
      </c>
      <c r="BI533" s="7">
        <f ca="1">IFERROR(IF(BH533=1,IF(BB533=1,1,IF(BB533=2,2,IF(BH533=2,IF(BB533=3,1,IF(BB533&gt;=4,2,IF(BH533=3,IF(BB533=5,1,IF(BB533&gt;=6,2,IF(BH533=4,IF(BB533=7,1,IF(BB533&gt;=8,2,IF(BH533=5,IF(BB533=9,1,IF(BB533&gt;=10,2,0)),0))),0))),0))),0))),0)+(IF(BC533="*",0,BB533)),"- -")</f>
        <v>0</v>
      </c>
      <c r="BK533" s="7"/>
      <c r="BL533" s="70">
        <f ca="1">IF(V533="- -","- -",SUM(BI533:BK533))</f>
        <v>0</v>
      </c>
      <c r="BN533" s="69">
        <f>IFERROR(VLOOKUP(V533,Charts!$BT$2:$BV$14,3,FALSE),"- -")</f>
        <v>0.46153846153846156</v>
      </c>
      <c r="BO533" s="85">
        <f t="shared" ca="1" si="2323"/>
        <v>2.2434910711097928</v>
      </c>
      <c r="BP533" s="70">
        <f t="shared" ca="1" si="2326"/>
        <v>81</v>
      </c>
    </row>
    <row r="534" spans="1:68" x14ac:dyDescent="0.25">
      <c r="A534" s="240" t="str">
        <f>IF('Character Sheet'!$B$4="Creature","N","Y")</f>
        <v>Y</v>
      </c>
      <c r="C534" s="75"/>
      <c r="D534" s="76"/>
      <c r="F534" s="75"/>
      <c r="G534" s="76"/>
      <c r="I534" s="75"/>
      <c r="J534" s="85"/>
      <c r="K534" s="85">
        <f t="shared" ca="1" si="2328"/>
        <v>9</v>
      </c>
      <c r="L534" s="85">
        <f t="shared" ca="1" si="2321"/>
        <v>8</v>
      </c>
      <c r="M534" s="70">
        <f t="shared" ca="1" si="2309"/>
        <v>22</v>
      </c>
      <c r="O534" s="222">
        <f t="shared" ca="1" si="2311"/>
        <v>318</v>
      </c>
      <c r="Q534" s="7" t="s">
        <v>1766</v>
      </c>
      <c r="R534" s="9" t="s">
        <v>1652</v>
      </c>
      <c r="S534" s="9" t="s">
        <v>2123</v>
      </c>
      <c r="T534" s="61" t="str">
        <f>SUBSTITUTE(IFERROR(IFERROR(VLOOKUP(R534,'[1]Skill Statistics'!$A$3:$C$513,2,FALSE),VLOOKUP(Q534,'[1]Skill Statistics'!$A$3:$C$513,2,FALSE)),T533),"R*","ReSt")</f>
        <v>In/Re</v>
      </c>
      <c r="U534" s="61" t="str">
        <f>IFERROR(IFERROR(VLOOKUP(R534,'[1]Skill Statistics'!$A$3:$C$513,3,FALSE),VLOOKUP(Q534,'[1]Skill Statistics'!$A$3:$C$513,3,FALSE)),U533)</f>
        <v>Me</v>
      </c>
      <c r="V534" s="61" t="str">
        <f>IF(ISNUMBER(SEARCH("Category",R534)),"- -",IFERROR(IFERROR(VLOOKUP(Q534,[1]Professions!$A$4:$AM$288,MATCH(Profession,[1]Professions!$A$1:$AM$1,0),FALSE),VLOOKUP(Q534,Calculations!$B$91:$I$95,8,FALSE)),"- -"))</f>
        <v>5 / 7</v>
      </c>
      <c r="W534" s="60">
        <f t="shared" ca="1" si="2312"/>
        <v>0</v>
      </c>
      <c r="X534" s="7">
        <f ca="1">IFERROR(VLOOKUP(R534,$BS$6:$NR$519,MATCH(ActualLevel,$BS$3:$NR$3,0),FALSE),"- -")</f>
        <v>0</v>
      </c>
      <c r="Y534" s="7">
        <f t="shared" ca="1" si="2327"/>
        <v>0</v>
      </c>
      <c r="Z534" s="7">
        <f ca="1">IFERROR(VLOOKUP(Y534,Charts!$BQ$2:$BR$52,2,FALSE),"- -")</f>
        <v>-25</v>
      </c>
      <c r="AA534" s="7">
        <f t="shared" ca="1" si="2314"/>
        <v>5</v>
      </c>
      <c r="AB534" s="7">
        <f t="shared" ca="1" si="2318"/>
        <v>0</v>
      </c>
      <c r="AC534" s="7"/>
      <c r="AD534" s="7"/>
      <c r="AE534" s="7"/>
      <c r="AF534" s="7"/>
      <c r="AG534" s="7"/>
      <c r="AH534" s="43"/>
      <c r="AI534" s="7"/>
      <c r="AJ534" s="7"/>
      <c r="AK534" s="7">
        <f t="shared" ca="1" si="2315"/>
        <v>-20</v>
      </c>
      <c r="AL534" s="7"/>
      <c r="AM534" s="69">
        <f>IFERROR(VLOOKUP(R534,'[1]Skill Statistics'!$A$3:$AN$513,MATCH(Profession,'[1]Skill Statistics'!$A$2:$AN$2,0),FALSE),0)</f>
        <v>0</v>
      </c>
      <c r="AN534" s="85">
        <f>IFERROR(VLOOKUP(Q534,'[1]Skill Statistics'!$A$3:$BK$513,MATCH(Archetype,'[1]Skill Statistics'!$A$2:$BK$2,0),FALSE),0)</f>
        <v>0</v>
      </c>
      <c r="AO534" s="85">
        <f>IFERROR(VLOOKUP(Q534,'[1]Skill Statistics'!$A$3:$BB$513,MATCH(Race,'[1]Skill Statistics'!$A$2:$BB$2,0),FALSE),0)</f>
        <v>0</v>
      </c>
      <c r="AP534" s="85">
        <f t="shared" ca="1" si="2322"/>
        <v>0.5</v>
      </c>
      <c r="AQ534" s="70"/>
      <c r="AS534" s="69">
        <f>IFERROR(VLOOKUP(Q534,'[1]Professional Skills'!$A$4:$AM$288,MATCH(Profession,'[1]Professional Skills'!$A$3:$AM$3,0),FALSE),"- -")</f>
        <v>0</v>
      </c>
      <c r="AT534" t="s">
        <v>1812</v>
      </c>
      <c r="AU534" s="7" t="str">
        <f t="shared" si="2320"/>
        <v/>
      </c>
      <c r="AV534" s="7">
        <f t="shared" ca="1" si="2319"/>
        <v>0</v>
      </c>
      <c r="AW534" t="str">
        <f t="shared" si="2324"/>
        <v/>
      </c>
      <c r="AX534" t="str">
        <f>IFERROR(_xlfn.RANK.EQ(AW534,$AW$5:$AW$568),"")</f>
        <v/>
      </c>
      <c r="AY534">
        <f t="shared" si="2310"/>
        <v>0</v>
      </c>
      <c r="AZ534" s="70" t="str">
        <f t="shared" si="2316"/>
        <v/>
      </c>
      <c r="BB534" s="69" t="str">
        <f>IFERROR(IF(Q534="Language",VLOOKUP(R534,[1]Cultures!$B$4:$N$218,MATCH(Culture,[1]Cultures!$B$3:$N$3,0),FALSE),VLOOKUP(Q534,[1]Cultures!$B$4:$O$212,MATCH(Culture,[1]Cultures!$B$3:$O$3,0),FALSE)),"- -")</f>
        <v>- -</v>
      </c>
      <c r="BC534" t="s">
        <v>1812</v>
      </c>
      <c r="BD534">
        <f t="shared" ca="1" si="2317"/>
        <v>5.6511020902440423E-2</v>
      </c>
      <c r="BE534">
        <f t="shared" ca="1" si="2325"/>
        <v>0.55651102090244042</v>
      </c>
      <c r="BH534">
        <f ca="1">_xlfn.RANK.EQ(BE534,$BE$532:$BE$536)</f>
        <v>4</v>
      </c>
      <c r="BI534" s="7">
        <f ca="1">IFERROR(IF(BH534=1,IF(BB534=1,1,IF(BB534=2,2,IF(BH534=2,IF(BB534=3,1,IF(BB534&gt;=4,2,IF(BH534=3,IF(BB534=5,1,IF(BB534&gt;=6,2,IF(BH534=4,IF(BB534=7,1,IF(BB534&gt;=8,2,IF(BH534=5,IF(BB534=9,1,IF(BB534&gt;=10,2,0)),0))),0))),0))),0))),0)+(IF(BC534="*",0,BB534)),"- -")</f>
        <v>0</v>
      </c>
      <c r="BK534" s="7"/>
      <c r="BL534" s="70">
        <f ca="1">IF(V534="- -","- -",SUM(BI534:BK534))</f>
        <v>0</v>
      </c>
      <c r="BN534" s="69">
        <f>IFERROR(VLOOKUP(V534,Charts!$BT$2:$BV$14,3,FALSE),"- -")</f>
        <v>0.46153846153846156</v>
      </c>
      <c r="BO534" s="85">
        <f t="shared" ca="1" si="2323"/>
        <v>1.2279154793967948</v>
      </c>
      <c r="BP534" s="70">
        <f t="shared" ca="1" si="2326"/>
        <v>318</v>
      </c>
    </row>
    <row r="535" spans="1:68" x14ac:dyDescent="0.25">
      <c r="A535" s="240" t="str">
        <f>IF('Character Sheet'!$B$4="Creature","N","Y")</f>
        <v>Y</v>
      </c>
      <c r="C535" s="75"/>
      <c r="D535" s="76"/>
      <c r="F535" s="75"/>
      <c r="G535" s="76"/>
      <c r="I535" s="75"/>
      <c r="J535" s="85"/>
      <c r="K535" s="85">
        <f t="shared" ca="1" si="2328"/>
        <v>9</v>
      </c>
      <c r="L535" s="85">
        <f t="shared" ca="1" si="2321"/>
        <v>8</v>
      </c>
      <c r="M535" s="70">
        <f t="shared" ca="1" si="2309"/>
        <v>22</v>
      </c>
      <c r="O535" s="222">
        <f t="shared" ca="1" si="2311"/>
        <v>327</v>
      </c>
      <c r="Q535" s="7" t="s">
        <v>1766</v>
      </c>
      <c r="R535" s="9" t="s">
        <v>1653</v>
      </c>
      <c r="S535" s="9" t="s">
        <v>2124</v>
      </c>
      <c r="T535" s="61" t="str">
        <f>SUBSTITUTE(IFERROR(IFERROR(VLOOKUP(R535,'[1]Skill Statistics'!$A$3:$C$513,2,FALSE),VLOOKUP(Q535,'[1]Skill Statistics'!$A$3:$C$513,2,FALSE)),T534),"R*","ReSt")</f>
        <v>In/Re</v>
      </c>
      <c r="U535" s="61" t="str">
        <f>IFERROR(IFERROR(VLOOKUP(R535,'[1]Skill Statistics'!$A$3:$C$513,3,FALSE),VLOOKUP(Q535,'[1]Skill Statistics'!$A$3:$C$513,3,FALSE)),U534)</f>
        <v>Me</v>
      </c>
      <c r="V535" s="61" t="str">
        <f>IF(ISNUMBER(SEARCH("Category",R535)),"- -",IFERROR(IFERROR(VLOOKUP(Q535,[1]Professions!$A$4:$AM$288,MATCH(Profession,[1]Professions!$A$1:$AM$1,0),FALSE),VLOOKUP(Q535,Calculations!$B$91:$I$95,8,FALSE)),"- -"))</f>
        <v>5 / 7</v>
      </c>
      <c r="W535" s="60">
        <f t="shared" ca="1" si="2312"/>
        <v>0</v>
      </c>
      <c r="X535" s="7">
        <f ca="1">IFERROR(VLOOKUP(R535,$BS$6:$NR$519,MATCH(ActualLevel,$BS$3:$NR$3,0),FALSE),"- -")</f>
        <v>0</v>
      </c>
      <c r="Y535" s="7">
        <f t="shared" ca="1" si="2327"/>
        <v>0</v>
      </c>
      <c r="Z535" s="7">
        <f ca="1">IFERROR(VLOOKUP(Y535,Charts!$BQ$2:$BR$52,2,FALSE),"- -")</f>
        <v>-25</v>
      </c>
      <c r="AA535" s="7">
        <f t="shared" ca="1" si="2314"/>
        <v>5</v>
      </c>
      <c r="AB535" s="7">
        <f t="shared" ca="1" si="2318"/>
        <v>0</v>
      </c>
      <c r="AC535" s="7"/>
      <c r="AD535" s="7"/>
      <c r="AE535" s="7"/>
      <c r="AF535" s="7"/>
      <c r="AG535" s="7"/>
      <c r="AH535" s="43"/>
      <c r="AI535" s="7"/>
      <c r="AJ535" s="7"/>
      <c r="AK535" s="7">
        <f t="shared" ca="1" si="2315"/>
        <v>-20</v>
      </c>
      <c r="AL535" s="7"/>
      <c r="AM535" s="69">
        <f>IFERROR(VLOOKUP(R535,'[1]Skill Statistics'!$A$3:$AN$513,MATCH(Profession,'[1]Skill Statistics'!$A$2:$AN$2,0),FALSE),0)</f>
        <v>0</v>
      </c>
      <c r="AN535" s="85">
        <f>IFERROR(VLOOKUP(Q535,'[1]Skill Statistics'!$A$3:$BK$513,MATCH(Archetype,'[1]Skill Statistics'!$A$2:$BK$2,0),FALSE),0)</f>
        <v>0</v>
      </c>
      <c r="AO535" s="85">
        <f>IFERROR(VLOOKUP(Q535,'[1]Skill Statistics'!$A$3:$BB$513,MATCH(Race,'[1]Skill Statistics'!$A$2:$BB$2,0),FALSE),0)</f>
        <v>0</v>
      </c>
      <c r="AP535" s="85">
        <f t="shared" ca="1" si="2322"/>
        <v>0.5</v>
      </c>
      <c r="AQ535" s="70"/>
      <c r="AS535" s="69">
        <f>IFERROR(VLOOKUP(Q535,'[1]Professional Skills'!$A$4:$AM$288,MATCH(Profession,'[1]Professional Skills'!$A$3:$AM$3,0),FALSE),"- -")</f>
        <v>0</v>
      </c>
      <c r="AT535" t="s">
        <v>1812</v>
      </c>
      <c r="AU535" s="7" t="str">
        <f t="shared" si="2320"/>
        <v/>
      </c>
      <c r="AV535" s="7">
        <f t="shared" ca="1" si="2319"/>
        <v>0</v>
      </c>
      <c r="AW535" t="str">
        <f t="shared" si="2324"/>
        <v/>
      </c>
      <c r="AX535" t="str">
        <f>IFERROR(_xlfn.RANK.EQ(AW535,$AW$5:$AW$568),"")</f>
        <v/>
      </c>
      <c r="AY535">
        <f t="shared" si="2310"/>
        <v>0</v>
      </c>
      <c r="AZ535" s="70" t="str">
        <f t="shared" si="2316"/>
        <v/>
      </c>
      <c r="BB535" s="69" t="str">
        <f>IFERROR(IF(Q535="Language",VLOOKUP(R535,[1]Cultures!$B$4:$N$218,MATCH(Culture,[1]Cultures!$B$3:$N$3,0),FALSE),VLOOKUP(Q535,[1]Cultures!$B$4:$O$212,MATCH(Culture,[1]Cultures!$B$3:$O$3,0),FALSE)),"- -")</f>
        <v>- -</v>
      </c>
      <c r="BC535" t="s">
        <v>1812</v>
      </c>
      <c r="BD535">
        <f t="shared" ca="1" si="2317"/>
        <v>4.4793035253458124E-2</v>
      </c>
      <c r="BE535">
        <f t="shared" ca="1" si="2325"/>
        <v>0.54479303525345812</v>
      </c>
      <c r="BH535">
        <f ca="1">_xlfn.RANK.EQ(BE535,$BE$532:$BE$536)</f>
        <v>5</v>
      </c>
      <c r="BI535" s="7">
        <f ca="1">IFERROR(IF(BH535=1,IF(BB535=1,1,IF(BB535=2,2,IF(BH535=2,IF(BB535=3,1,IF(BB535&gt;=4,2,IF(BH535=3,IF(BB535=5,1,IF(BB535&gt;=6,2,IF(BH535=4,IF(BB535=7,1,IF(BB535&gt;=8,2,IF(BH535=5,IF(BB535=9,1,IF(BB535&gt;=10,2,0)),0))),0))),0))),0))),0)+(IF(BC535="*",0,BB535)),"- -")</f>
        <v>0</v>
      </c>
      <c r="BK535" s="7"/>
      <c r="BL535" s="70">
        <f ca="1">IF(V535="- -","- -",SUM(BI535:BK535))</f>
        <v>0</v>
      </c>
      <c r="BN535" s="69">
        <f>IFERROR(VLOOKUP(V535,Charts!$BT$2:$BV$14,3,FALSE),"- -")</f>
        <v>0.46153846153846156</v>
      </c>
      <c r="BO535" s="85">
        <f t="shared" ca="1" si="2323"/>
        <v>1.2209734060932469</v>
      </c>
      <c r="BP535" s="70">
        <f t="shared" ca="1" si="2326"/>
        <v>327</v>
      </c>
    </row>
    <row r="536" spans="1:68" x14ac:dyDescent="0.25">
      <c r="A536" s="240" t="str">
        <f>IF('Character Sheet'!$B$4="Creature","N","Y")</f>
        <v>Y</v>
      </c>
      <c r="C536" s="75"/>
      <c r="D536" s="76"/>
      <c r="F536" s="75"/>
      <c r="G536" s="76"/>
      <c r="I536" s="75"/>
      <c r="J536" s="85"/>
      <c r="K536" s="85">
        <f t="shared" ca="1" si="2328"/>
        <v>9</v>
      </c>
      <c r="L536" s="85">
        <f t="shared" ca="1" si="2321"/>
        <v>8</v>
      </c>
      <c r="M536" s="70">
        <f t="shared" ca="1" si="2309"/>
        <v>22</v>
      </c>
      <c r="O536" s="222">
        <f t="shared" ca="1" si="2311"/>
        <v>48</v>
      </c>
      <c r="Q536" s="7" t="s">
        <v>1766</v>
      </c>
      <c r="R536" s="9" t="s">
        <v>1654</v>
      </c>
      <c r="S536" s="9" t="s">
        <v>2125</v>
      </c>
      <c r="T536" s="61" t="str">
        <f>SUBSTITUTE(IFERROR(IFERROR(VLOOKUP(R536,'[1]Skill Statistics'!$A$3:$C$513,2,FALSE),VLOOKUP(Q536,'[1]Skill Statistics'!$A$3:$C$513,2,FALSE)),T535),"R*","ReSt")</f>
        <v>In/Re</v>
      </c>
      <c r="U536" s="61" t="str">
        <f>IFERROR(IFERROR(VLOOKUP(R536,'[1]Skill Statistics'!$A$3:$C$513,3,FALSE),VLOOKUP(Q536,'[1]Skill Statistics'!$A$3:$C$513,3,FALSE)),U535)</f>
        <v>Me</v>
      </c>
      <c r="V536" s="61" t="str">
        <f>IF(ISNUMBER(SEARCH("Category",R536)),"- -",IFERROR(IFERROR(VLOOKUP(Q536,[1]Professions!$A$4:$AM$288,MATCH(Profession,[1]Professions!$A$1:$AM$1,0),FALSE),VLOOKUP(Q536,Calculations!$B$91:$I$95,8,FALSE)),"- -"))</f>
        <v>5 / 7</v>
      </c>
      <c r="W536" s="60">
        <f t="shared" ca="1" si="2312"/>
        <v>0</v>
      </c>
      <c r="X536" s="7">
        <f ca="1">IFERROR(VLOOKUP(R536,$BS$6:$NR$519,MATCH(ActualLevel,$BS$3:$NR$3,0),FALSE),"- -")</f>
        <v>0</v>
      </c>
      <c r="Y536" s="7">
        <f t="shared" ca="1" si="2327"/>
        <v>0</v>
      </c>
      <c r="Z536" s="7">
        <f ca="1">IFERROR(VLOOKUP(Y536,Charts!$BQ$2:$BR$52,2,FALSE),"- -")</f>
        <v>-25</v>
      </c>
      <c r="AA536" s="7">
        <f t="shared" ca="1" si="2314"/>
        <v>5</v>
      </c>
      <c r="AB536" s="7">
        <f t="shared" ca="1" si="2318"/>
        <v>0</v>
      </c>
      <c r="AC536" s="7"/>
      <c r="AD536" s="7"/>
      <c r="AE536" s="7"/>
      <c r="AF536" s="7"/>
      <c r="AG536" s="7"/>
      <c r="AH536" s="43"/>
      <c r="AI536" s="7"/>
      <c r="AJ536" s="7"/>
      <c r="AK536" s="7">
        <f t="shared" ca="1" si="2315"/>
        <v>-20</v>
      </c>
      <c r="AL536" s="7"/>
      <c r="AM536" s="69">
        <f>IFERROR(VLOOKUP(R536,'[1]Skill Statistics'!$A$3:$AN$513,MATCH(Profession,'[1]Skill Statistics'!$A$2:$AN$2,0),FALSE),0)</f>
        <v>0</v>
      </c>
      <c r="AN536" s="85">
        <f>IFERROR(VLOOKUP(Q536,'[1]Skill Statistics'!$A$3:$BK$513,MATCH(Archetype,'[1]Skill Statistics'!$A$2:$BK$2,0),FALSE),0)</f>
        <v>0</v>
      </c>
      <c r="AO536" s="85">
        <f>IFERROR(VLOOKUP(Q536,'[1]Skill Statistics'!$A$3:$BB$513,MATCH(Race,'[1]Skill Statistics'!$A$2:$BB$2,0),FALSE),0)</f>
        <v>0</v>
      </c>
      <c r="AP536" s="85">
        <f t="shared" ca="1" si="2322"/>
        <v>0.5</v>
      </c>
      <c r="AQ536" s="70"/>
      <c r="AS536" s="69">
        <f>IFERROR(VLOOKUP(Q536,'[1]Professional Skills'!$A$4:$AM$288,MATCH(Profession,'[1]Professional Skills'!$A$3:$AM$3,0),FALSE),"- -")</f>
        <v>0</v>
      </c>
      <c r="AT536" t="s">
        <v>1812</v>
      </c>
      <c r="AU536" s="7" t="str">
        <f t="shared" si="2320"/>
        <v/>
      </c>
      <c r="AV536" s="7">
        <f t="shared" ca="1" si="2319"/>
        <v>0</v>
      </c>
      <c r="AW536" t="str">
        <f t="shared" si="2324"/>
        <v/>
      </c>
      <c r="AX536" t="str">
        <f>IFERROR(_xlfn.RANK.EQ(AW536,$AW$5:$AW$568),"")</f>
        <v/>
      </c>
      <c r="AY536">
        <f t="shared" si="2310"/>
        <v>0</v>
      </c>
      <c r="AZ536" s="70" t="str">
        <f t="shared" si="2316"/>
        <v/>
      </c>
      <c r="BB536" s="69" t="str">
        <f>IFERROR(IF(Q536="Language",VLOOKUP(R536,[1]Cultures!$B$4:$N$218,MATCH(Culture,[1]Cultures!$B$3:$N$3,0),FALSE),VLOOKUP(Q536,[1]Cultures!$B$4:$O$212,MATCH(Culture,[1]Cultures!$B$3:$O$3,0),FALSE)),"- -")</f>
        <v>- -</v>
      </c>
      <c r="BC536" t="s">
        <v>1812</v>
      </c>
      <c r="BD536">
        <f t="shared" ca="1" si="2317"/>
        <v>0.64794380980403687</v>
      </c>
      <c r="BE536">
        <f t="shared" ca="1" si="2325"/>
        <v>1.1479438098040369</v>
      </c>
      <c r="BH536">
        <f ca="1">_xlfn.RANK.EQ(BE536,$BE$532:$BE$536)</f>
        <v>2</v>
      </c>
      <c r="BI536" s="7">
        <f ca="1">IFERROR(IF(BH536=1,IF(BB536=1,1,IF(BB536=2,2,IF(BH536=2,IF(BB536=3,1,IF(BB536&gt;=4,2,IF(BH536=3,IF(BB536=5,1,IF(BB536&gt;=6,2,IF(BH536=4,IF(BB536=7,1,IF(BB536&gt;=8,2,IF(BH536=5,IF(BB536=9,1,IF(BB536&gt;=10,2,0)),0))),0))),0))),0))),0)+(IF(BC536="*",0,BB536)),"- -")</f>
        <v>0</v>
      </c>
      <c r="BK536" s="7"/>
      <c r="BL536" s="70">
        <f ca="1">IF(V536="- -","- -",SUM(BI536:BK536))</f>
        <v>0</v>
      </c>
      <c r="BN536" s="69">
        <f>IFERROR(VLOOKUP(V536,Charts!$BT$2:$BV$14,3,FALSE),"- -")</f>
        <v>0.46153846153846156</v>
      </c>
      <c r="BO536" s="85">
        <f t="shared" ca="1" si="2323"/>
        <v>2.5854128805282341</v>
      </c>
      <c r="BP536" s="70">
        <f t="shared" ca="1" si="2326"/>
        <v>48</v>
      </c>
    </row>
    <row r="537" spans="1:68" x14ac:dyDescent="0.25">
      <c r="A537" s="240" t="str">
        <f>IF('Character Sheet'!$B$4="Creature","N","Y")</f>
        <v>Y</v>
      </c>
      <c r="C537" s="75"/>
      <c r="D537" s="76"/>
      <c r="F537" s="75"/>
      <c r="G537" s="76"/>
      <c r="I537" s="75"/>
      <c r="J537" s="85"/>
      <c r="K537" s="85">
        <f t="shared" ca="1" si="2328"/>
        <v>9</v>
      </c>
      <c r="L537" s="85">
        <f t="shared" ca="1" si="2321"/>
        <v>8</v>
      </c>
      <c r="M537" s="70">
        <f t="shared" ref="M537:M568" ca="1" si="2329">IF(Y537="- -",M536,IF(I537="*",M536,IF(K537&gt;K536,M536,IF(L537&gt;L536,M536,IF(J537="Y",M536+1,IF(J537="N",M536,IF(Y537=0,M536,M536+1)))))))</f>
        <v>22</v>
      </c>
      <c r="O537" s="222" t="str">
        <f t="shared" ca="1" si="2311"/>
        <v>- -</v>
      </c>
      <c r="Q537" s="7" t="s">
        <v>1815</v>
      </c>
      <c r="R537" s="9" t="s">
        <v>1327</v>
      </c>
      <c r="S537" s="9"/>
      <c r="T537" s="61" t="str">
        <f>SUBSTITUTE(IFERROR(IFERROR(VLOOKUP(R537,'[1]Skill Statistics'!$A$3:$C$513,2,FALSE),VLOOKUP(Q537,'[1]Skill Statistics'!$A$3:$C$513,2,FALSE)),T536),"R*","ReSt")</f>
        <v>- -</v>
      </c>
      <c r="U537" s="61" t="str">
        <f>IFERROR(IFERROR(VLOOKUP(R537,'[1]Skill Statistics'!$A$3:$C$513,3,FALSE),VLOOKUP(Q537,'[1]Skill Statistics'!$A$3:$C$513,3,FALSE)),U536)</f>
        <v>- -</v>
      </c>
      <c r="V537" s="61" t="str">
        <f>IF(ISNUMBER(SEARCH("Category",R537)),"- -",IFERROR(IFERROR(VLOOKUP(Q537,[1]Professions!$A$4:$AM$288,MATCH(Profession,[1]Professions!$A$1:$AM$1,0),FALSE),VLOOKUP(Q537,Calculations!$B$91:$I$95,8,FALSE)),"- -"))</f>
        <v>- -</v>
      </c>
      <c r="W537" s="60" t="str">
        <f t="shared" si="2312"/>
        <v>- -</v>
      </c>
      <c r="X537" s="7" t="str">
        <f ca="1">IFERROR(VLOOKUP(R537,$BS$6:$NR$519,MATCH(ActualLevel,$BS$3:$NR$3,0),FALSE),"- -")</f>
        <v>- -</v>
      </c>
      <c r="Y537" s="7" t="str">
        <f t="shared" si="2327"/>
        <v>- -</v>
      </c>
      <c r="Z537" s="7" t="str">
        <f>IFERROR(VLOOKUP(Y537,Charts!$BQ$2:$BR$52,2,FALSE),"- -")</f>
        <v>- -</v>
      </c>
      <c r="AA537" s="7" t="str">
        <f t="shared" ca="1" si="2314"/>
        <v>- -</v>
      </c>
      <c r="AB537" s="7" t="str">
        <f t="shared" si="2318"/>
        <v>- -</v>
      </c>
      <c r="AC537" s="7"/>
      <c r="AD537" s="7"/>
      <c r="AE537" s="7"/>
      <c r="AF537" s="7"/>
      <c r="AG537" s="7"/>
      <c r="AH537" s="43"/>
      <c r="AI537" s="7"/>
      <c r="AJ537" s="7"/>
      <c r="AK537" s="7">
        <f t="shared" ca="1" si="2315"/>
        <v>0</v>
      </c>
      <c r="AL537" s="7"/>
      <c r="AM537" s="69">
        <f>IFERROR(VLOOKUP(R537,'[1]Skill Statistics'!$A$3:$AN$513,MATCH(Profession,'[1]Skill Statistics'!$A$2:$AN$2,0),FALSE),0)</f>
        <v>0</v>
      </c>
      <c r="AN537" s="85">
        <f>IFERROR(VLOOKUP(Q537,'[1]Skill Statistics'!$A$3:$BK$513,MATCH(Archetype,'[1]Skill Statistics'!$A$2:$BK$2,0),FALSE),0)</f>
        <v>0</v>
      </c>
      <c r="AO537" s="85">
        <f>IFERROR(VLOOKUP(Q537,'[1]Skill Statistics'!$A$3:$BB$513,MATCH(Race,'[1]Skill Statistics'!$A$2:$BB$2,0),FALSE),0)</f>
        <v>0</v>
      </c>
      <c r="AP537" s="85">
        <f t="shared" ca="1" si="2322"/>
        <v>0</v>
      </c>
      <c r="AQ537" s="70"/>
      <c r="AS537" s="69">
        <f>IFERROR(VLOOKUP(Q537,'[1]Professional Skills'!$A$4:$AM$288,MATCH(Profession,'[1]Professional Skills'!$A$3:$AM$3,0),FALSE),"- -")</f>
        <v>0</v>
      </c>
      <c r="AU537" s="7">
        <f t="shared" si="2320"/>
        <v>0</v>
      </c>
      <c r="AV537" s="7">
        <f t="shared" ca="1" si="2319"/>
        <v>0</v>
      </c>
      <c r="AW537" t="str">
        <f t="shared" si="2324"/>
        <v/>
      </c>
      <c r="AX537" t="str">
        <f>IFERROR(_xlfn.RANK.EQ(AW537,$AW$5:$AW$568),"")</f>
        <v/>
      </c>
      <c r="AY537">
        <f t="shared" si="2310"/>
        <v>0</v>
      </c>
      <c r="AZ537" s="70" t="str">
        <f t="shared" si="2316"/>
        <v/>
      </c>
      <c r="BB537" s="69" t="str">
        <f>IFERROR(IF(Q537="Language",VLOOKUP(R537,[1]Cultures!$B$4:$N$218,MATCH(Culture,[1]Cultures!$B$3:$N$3,0),FALSE),VLOOKUP(Q537,[1]Cultures!$B$4:$O$212,MATCH(Culture,[1]Cultures!$B$3:$O$3,0),FALSE)),"- -")</f>
        <v>- -</v>
      </c>
      <c r="BD537">
        <f t="shared" ca="1" si="2317"/>
        <v>0</v>
      </c>
      <c r="BE537" t="str">
        <f t="shared" si="2325"/>
        <v/>
      </c>
      <c r="BI537" s="7" t="str">
        <f>IFERROR(IF(BH537=1,IF(BB537=1,1,IF(BB537=2,2,IF(BH537=2,IF(BB537=3,1,IF(BB537&gt;=4,2,IF(BH537=3,IF(BB537=5,1,IF(BB537&gt;=6,2,IF(BH537=4,IF(BB537=7,1,IF(BB537&gt;=8,2,IF(BH537=5,IF(BB537=9,1,IF(BB537&gt;=10,2,0)),0))),0))),0))),0))),0)+(IF(BC537="*",0,BB537)),"- -")</f>
        <v>- -</v>
      </c>
      <c r="BK537" s="7"/>
      <c r="BL537" s="70" t="str">
        <f>IF(V537="- -","- -",SUM(BI537:BK537))</f>
        <v>- -</v>
      </c>
      <c r="BN537" s="69" t="str">
        <f>IFERROR(VLOOKUP(V537,Charts!$BT$2:$BV$14,3,FALSE),"- -")</f>
        <v>- -</v>
      </c>
      <c r="BO537" s="85" t="str">
        <f t="shared" ca="1" si="2323"/>
        <v>- -</v>
      </c>
      <c r="BP537" s="70" t="str">
        <f t="shared" ca="1" si="2326"/>
        <v>- -</v>
      </c>
    </row>
    <row r="538" spans="1:68" x14ac:dyDescent="0.25">
      <c r="A538" s="240" t="str">
        <f>IF('Character Sheet'!$B$4="Creature","N","Y")</f>
        <v>Y</v>
      </c>
      <c r="C538" s="75"/>
      <c r="D538" s="76"/>
      <c r="F538" s="75"/>
      <c r="G538" s="76"/>
      <c r="I538" s="75"/>
      <c r="J538" s="85"/>
      <c r="K538" s="85">
        <f t="shared" ca="1" si="2328"/>
        <v>9</v>
      </c>
      <c r="L538" s="85">
        <f t="shared" ca="1" si="2321"/>
        <v>8</v>
      </c>
      <c r="M538" s="70">
        <f t="shared" ca="1" si="2329"/>
        <v>22</v>
      </c>
      <c r="O538" s="222">
        <f t="shared" ca="1" si="2311"/>
        <v>102</v>
      </c>
      <c r="Q538" s="7" t="s">
        <v>1815</v>
      </c>
      <c r="R538" s="9" t="s">
        <v>1655</v>
      </c>
      <c r="S538" s="9" t="s">
        <v>2126</v>
      </c>
      <c r="T538" s="61" t="str">
        <f>SUBSTITUTE(IFERROR(IFERROR(VLOOKUP(R538,'[1]Skill Statistics'!$A$3:$C$513,2,FALSE),VLOOKUP(Q538,'[1]Skill Statistics'!$A$3:$C$513,2,FALSE)),T537),"R*","ReSt")</f>
        <v>In/Re</v>
      </c>
      <c r="U538" s="61" t="str">
        <f>IFERROR(IFERROR(VLOOKUP(R538,'[1]Skill Statistics'!$A$3:$C$513,3,FALSE),VLOOKUP(Q538,'[1]Skill Statistics'!$A$3:$C$513,3,FALSE)),U537)</f>
        <v>Me</v>
      </c>
      <c r="V538" s="61" t="str">
        <f>IF(ISNUMBER(SEARCH("Category",R538)),"- -",IFERROR(IFERROR(VLOOKUP(Q538,[1]Professions!$A$4:$AM$288,MATCH(Profession,[1]Professions!$A$1:$AM$1,0),FALSE),VLOOKUP(Q538,Calculations!$B$91:$I$95,8,FALSE)),"- -"))</f>
        <v>5 / 7</v>
      </c>
      <c r="W538" s="60">
        <f t="shared" ca="1" si="2312"/>
        <v>0</v>
      </c>
      <c r="X538" s="7">
        <f ca="1">IFERROR(VLOOKUP(R538,$BS$6:$NR$519,MATCH(ActualLevel,$BS$3:$NR$3,0),FALSE),"- -")</f>
        <v>0</v>
      </c>
      <c r="Y538" s="7">
        <f t="shared" ca="1" si="2327"/>
        <v>0</v>
      </c>
      <c r="Z538" s="7">
        <f ca="1">IFERROR(VLOOKUP(Y538,Charts!$BQ$2:$BR$52,2,FALSE),"- -")</f>
        <v>-25</v>
      </c>
      <c r="AA538" s="7">
        <f t="shared" ca="1" si="2314"/>
        <v>5</v>
      </c>
      <c r="AB538" s="7">
        <f t="shared" ca="1" si="2318"/>
        <v>0</v>
      </c>
      <c r="AC538" s="7"/>
      <c r="AD538" s="7"/>
      <c r="AE538" s="7"/>
      <c r="AF538" s="7"/>
      <c r="AG538" s="7"/>
      <c r="AH538" s="43"/>
      <c r="AI538" s="7"/>
      <c r="AJ538" s="7"/>
      <c r="AK538" s="7">
        <f t="shared" ca="1" si="2315"/>
        <v>-20</v>
      </c>
      <c r="AL538" s="7"/>
      <c r="AM538" s="69">
        <f>IFERROR(VLOOKUP(R538,'[1]Skill Statistics'!$A$3:$AN$513,MATCH(Profession,'[1]Skill Statistics'!$A$2:$AN$2,0),FALSE),0)</f>
        <v>0</v>
      </c>
      <c r="AN538" s="85">
        <f>IFERROR(VLOOKUP(Q538,'[1]Skill Statistics'!$A$3:$BK$513,MATCH(Archetype,'[1]Skill Statistics'!$A$2:$BK$2,0),FALSE),0)</f>
        <v>0</v>
      </c>
      <c r="AO538" s="85">
        <f>IFERROR(VLOOKUP(Q538,'[1]Skill Statistics'!$A$3:$BB$513,MATCH(Race,'[1]Skill Statistics'!$A$2:$BB$2,0),FALSE),0)</f>
        <v>0</v>
      </c>
      <c r="AP538" s="85">
        <f t="shared" ca="1" si="2322"/>
        <v>0.5</v>
      </c>
      <c r="AQ538" s="70"/>
      <c r="AS538" s="69">
        <f>IFERROR(VLOOKUP(Q538,'[1]Professional Skills'!$A$4:$AM$288,MATCH(Profession,'[1]Professional Skills'!$A$3:$AM$3,0),FALSE),"- -")</f>
        <v>0</v>
      </c>
      <c r="AT538" t="s">
        <v>1812</v>
      </c>
      <c r="AU538" s="7" t="str">
        <f t="shared" si="2320"/>
        <v/>
      </c>
      <c r="AV538" s="7">
        <f t="shared" ca="1" si="2319"/>
        <v>0</v>
      </c>
      <c r="AW538" t="str">
        <f t="shared" si="2324"/>
        <v/>
      </c>
      <c r="AX538" t="str">
        <f>IFERROR(_xlfn.RANK.EQ(AW538,$AW$5:$AW$568),"")</f>
        <v/>
      </c>
      <c r="AY538">
        <f t="shared" si="2310"/>
        <v>0</v>
      </c>
      <c r="AZ538" s="70" t="str">
        <f t="shared" si="2316"/>
        <v/>
      </c>
      <c r="BB538" s="69" t="str">
        <f>IFERROR(IF(Q538="Language",VLOOKUP(R538,[1]Cultures!$B$4:$N$218,MATCH(Culture,[1]Cultures!$B$3:$N$3,0),FALSE),VLOOKUP(Q538,[1]Cultures!$B$4:$O$212,MATCH(Culture,[1]Cultures!$B$3:$O$3,0),FALSE)),"- -")</f>
        <v>- -</v>
      </c>
      <c r="BC538" t="s">
        <v>1812</v>
      </c>
      <c r="BD538">
        <f t="shared" ca="1" si="2317"/>
        <v>0.37948438374720506</v>
      </c>
      <c r="BE538">
        <f t="shared" ca="1" si="2325"/>
        <v>0.87948438374720506</v>
      </c>
      <c r="BH538">
        <f ca="1">_xlfn.RANK.EQ(BE538,$BE$538:$BE$540)</f>
        <v>2</v>
      </c>
      <c r="BI538" s="7">
        <f ca="1">IFERROR(IF(BH538=1,IF(BB538=1,1,IF(BB538=2,2,IF(BH538=2,IF(BB538=3,1,IF(BB538&gt;=4,2,IF(BH538=3,IF(BB538=5,1,IF(BB538&gt;=6,2,IF(BH538=4,IF(BB538=7,1,IF(BB538&gt;=8,2,IF(BH538=5,IF(BB538=9,1,IF(BB538&gt;=10,2,0)),0))),0))),0))),0))),0)+(IF(BC538="*",0,BB538)),"- -")</f>
        <v>0</v>
      </c>
      <c r="BK538" s="7"/>
      <c r="BL538" s="70">
        <f ca="1">IF(V538="- -","- -",SUM(BI538:BK538))</f>
        <v>0</v>
      </c>
      <c r="BN538" s="69">
        <f>IFERROR(VLOOKUP(V538,Charts!$BT$2:$BV$14,3,FALSE),"- -")</f>
        <v>0.46153846153846156</v>
      </c>
      <c r="BO538" s="85">
        <f t="shared" ca="1" si="2323"/>
        <v>2.0374772467944533</v>
      </c>
      <c r="BP538" s="70">
        <f t="shared" ca="1" si="2326"/>
        <v>102</v>
      </c>
    </row>
    <row r="539" spans="1:68" x14ac:dyDescent="0.25">
      <c r="A539" s="240" t="str">
        <f>IF('Character Sheet'!$B$4="Creature","N","Y")</f>
        <v>Y</v>
      </c>
      <c r="C539" s="75"/>
      <c r="D539" s="76"/>
      <c r="F539" s="75"/>
      <c r="G539" s="76"/>
      <c r="I539" s="75"/>
      <c r="J539" s="85"/>
      <c r="K539" s="85">
        <f t="shared" ca="1" si="2328"/>
        <v>9</v>
      </c>
      <c r="L539" s="85">
        <f t="shared" ca="1" si="2321"/>
        <v>8</v>
      </c>
      <c r="M539" s="70">
        <f t="shared" ca="1" si="2329"/>
        <v>22</v>
      </c>
      <c r="O539" s="222">
        <f t="shared" ca="1" si="2311"/>
        <v>198</v>
      </c>
      <c r="Q539" s="7" t="s">
        <v>1815</v>
      </c>
      <c r="R539" s="9" t="s">
        <v>1656</v>
      </c>
      <c r="S539" s="9" t="s">
        <v>2127</v>
      </c>
      <c r="T539" s="61" t="str">
        <f>SUBSTITUTE(IFERROR(IFERROR(VLOOKUP(R539,'[1]Skill Statistics'!$A$3:$C$513,2,FALSE),VLOOKUP(Q539,'[1]Skill Statistics'!$A$3:$C$513,2,FALSE)),T538),"R*","ReSt")</f>
        <v>In/Re</v>
      </c>
      <c r="U539" s="61" t="str">
        <f>IFERROR(IFERROR(VLOOKUP(R539,'[1]Skill Statistics'!$A$3:$C$513,3,FALSE),VLOOKUP(Q539,'[1]Skill Statistics'!$A$3:$C$513,3,FALSE)),U538)</f>
        <v>Me</v>
      </c>
      <c r="V539" s="61" t="str">
        <f>IF(ISNUMBER(SEARCH("Category",R539)),"- -",IFERROR(IFERROR(VLOOKUP(Q539,[1]Professions!$A$4:$AM$288,MATCH(Profession,[1]Professions!$A$1:$AM$1,0),FALSE),VLOOKUP(Q539,Calculations!$B$91:$I$95,8,FALSE)),"- -"))</f>
        <v>5 / 7</v>
      </c>
      <c r="W539" s="60">
        <f t="shared" ca="1" si="2312"/>
        <v>0</v>
      </c>
      <c r="X539" s="7">
        <f ca="1">IFERROR(VLOOKUP(R539,$BS$6:$NR$519,MATCH(ActualLevel,$BS$3:$NR$3,0),FALSE),"- -")</f>
        <v>0</v>
      </c>
      <c r="Y539" s="7">
        <f t="shared" ca="1" si="2327"/>
        <v>0</v>
      </c>
      <c r="Z539" s="7">
        <f ca="1">IFERROR(VLOOKUP(Y539,Charts!$BQ$2:$BR$52,2,FALSE),"- -")</f>
        <v>-25</v>
      </c>
      <c r="AA539" s="7">
        <f t="shared" ca="1" si="2314"/>
        <v>5</v>
      </c>
      <c r="AB539" s="7">
        <f t="shared" ca="1" si="2318"/>
        <v>0</v>
      </c>
      <c r="AC539" s="7"/>
      <c r="AD539" s="7"/>
      <c r="AE539" s="7"/>
      <c r="AF539" s="7"/>
      <c r="AG539" s="7"/>
      <c r="AH539" s="43"/>
      <c r="AI539" s="7"/>
      <c r="AJ539" s="7"/>
      <c r="AK539" s="7">
        <f t="shared" ca="1" si="2315"/>
        <v>-20</v>
      </c>
      <c r="AL539" s="7"/>
      <c r="AM539" s="69">
        <f>IFERROR(VLOOKUP(R539,'[1]Skill Statistics'!$A$3:$AN$513,MATCH(Profession,'[1]Skill Statistics'!$A$2:$AN$2,0),FALSE),0)</f>
        <v>0</v>
      </c>
      <c r="AN539" s="85">
        <f>IFERROR(VLOOKUP(Q539,'[1]Skill Statistics'!$A$3:$BK$513,MATCH(Archetype,'[1]Skill Statistics'!$A$2:$BK$2,0),FALSE),0)</f>
        <v>0</v>
      </c>
      <c r="AO539" s="85">
        <f>IFERROR(VLOOKUP(Q539,'[1]Skill Statistics'!$A$3:$BB$513,MATCH(Race,'[1]Skill Statistics'!$A$2:$BB$2,0),FALSE),0)</f>
        <v>0</v>
      </c>
      <c r="AP539" s="85">
        <f t="shared" ca="1" si="2322"/>
        <v>0.5</v>
      </c>
      <c r="AQ539" s="70"/>
      <c r="AS539" s="69">
        <f>IFERROR(VLOOKUP(Q539,'[1]Professional Skills'!$A$4:$AM$288,MATCH(Profession,'[1]Professional Skills'!$A$3:$AM$3,0),FALSE),"- -")</f>
        <v>0</v>
      </c>
      <c r="AT539" t="s">
        <v>1812</v>
      </c>
      <c r="AU539" s="7" t="str">
        <f t="shared" si="2320"/>
        <v/>
      </c>
      <c r="AV539" s="7">
        <f t="shared" ca="1" si="2319"/>
        <v>0</v>
      </c>
      <c r="AW539" t="str">
        <f t="shared" si="2324"/>
        <v/>
      </c>
      <c r="AX539" t="str">
        <f>IFERROR(_xlfn.RANK.EQ(AW539,$AW$5:$AW$568),"")</f>
        <v/>
      </c>
      <c r="AY539">
        <f t="shared" si="2310"/>
        <v>0</v>
      </c>
      <c r="AZ539" s="70" t="str">
        <f t="shared" si="2316"/>
        <v/>
      </c>
      <c r="BB539" s="69" t="str">
        <f>IFERROR(IF(Q539="Language",VLOOKUP(R539,[1]Cultures!$B$4:$N$218,MATCH(Culture,[1]Cultures!$B$3:$N$3,0),FALSE),VLOOKUP(Q539,[1]Cultures!$B$4:$O$212,MATCH(Culture,[1]Cultures!$B$3:$O$3,0),FALSE)),"- -")</f>
        <v>- -</v>
      </c>
      <c r="BC539" t="s">
        <v>1812</v>
      </c>
      <c r="BD539">
        <f t="shared" ca="1" si="2317"/>
        <v>0.22824195991461793</v>
      </c>
      <c r="BE539">
        <f t="shared" ca="1" si="2325"/>
        <v>0.72824195991461793</v>
      </c>
      <c r="BH539">
        <f ca="1">_xlfn.RANK.EQ(BE539,$BE$538:$BE$540)</f>
        <v>3</v>
      </c>
      <c r="BI539" s="7">
        <f ca="1">IFERROR(IF(BH539=1,IF(BB539=1,1,IF(BB539=2,2,IF(BH539=2,IF(BB539=3,1,IF(BB539&gt;=4,2,IF(BH539=3,IF(BB539=5,1,IF(BB539&gt;=6,2,IF(BH539=4,IF(BB539=7,1,IF(BB539&gt;=8,2,IF(BH539=5,IF(BB539=9,1,IF(BB539&gt;=10,2,0)),0))),0))),0))),0))),0)+(IF(BC539="*",0,BB539)),"- -")</f>
        <v>0</v>
      </c>
      <c r="BK539" s="7"/>
      <c r="BL539" s="70">
        <f ca="1">IF(V539="- -","- -",SUM(BI539:BK539))</f>
        <v>0</v>
      </c>
      <c r="BN539" s="69">
        <f>IFERROR(VLOOKUP(V539,Charts!$BT$2:$BV$14,3,FALSE),"- -")</f>
        <v>0.46153846153846156</v>
      </c>
      <c r="BO539" s="85">
        <f t="shared" ca="1" si="2323"/>
        <v>1.6480481735441153</v>
      </c>
      <c r="BP539" s="70">
        <f t="shared" ca="1" si="2326"/>
        <v>198</v>
      </c>
    </row>
    <row r="540" spans="1:68" x14ac:dyDescent="0.25">
      <c r="A540" s="240" t="str">
        <f>IF('Character Sheet'!$B$4="Creature","N","Y")</f>
        <v>Y</v>
      </c>
      <c r="C540" s="75"/>
      <c r="D540" s="76"/>
      <c r="F540" s="75"/>
      <c r="G540" s="76"/>
      <c r="I540" s="75"/>
      <c r="J540" s="85"/>
      <c r="K540" s="85">
        <f t="shared" ca="1" si="2328"/>
        <v>9</v>
      </c>
      <c r="L540" s="85">
        <f t="shared" ca="1" si="2321"/>
        <v>8</v>
      </c>
      <c r="M540" s="70">
        <f t="shared" ca="1" si="2329"/>
        <v>22</v>
      </c>
      <c r="O540" s="222">
        <f t="shared" ca="1" si="2311"/>
        <v>53</v>
      </c>
      <c r="Q540" s="7" t="s">
        <v>1815</v>
      </c>
      <c r="R540" s="9" t="s">
        <v>1657</v>
      </c>
      <c r="S540" s="9" t="s">
        <v>2128</v>
      </c>
      <c r="T540" s="61" t="str">
        <f>SUBSTITUTE(IFERROR(IFERROR(VLOOKUP(R540,'[1]Skill Statistics'!$A$3:$C$513,2,FALSE),VLOOKUP(Q540,'[1]Skill Statistics'!$A$3:$C$513,2,FALSE)),T539),"R*","ReSt")</f>
        <v>In/Re</v>
      </c>
      <c r="U540" s="61" t="str">
        <f>IFERROR(IFERROR(VLOOKUP(R540,'[1]Skill Statistics'!$A$3:$C$513,3,FALSE),VLOOKUP(Q540,'[1]Skill Statistics'!$A$3:$C$513,3,FALSE)),U539)</f>
        <v>Me</v>
      </c>
      <c r="V540" s="61" t="str">
        <f>IF(ISNUMBER(SEARCH("Category",R540)),"- -",IFERROR(IFERROR(VLOOKUP(Q540,[1]Professions!$A$4:$AM$288,MATCH(Profession,[1]Professions!$A$1:$AM$1,0),FALSE),VLOOKUP(Q540,Calculations!$B$91:$I$95,8,FALSE)),"- -"))</f>
        <v>5 / 7</v>
      </c>
      <c r="W540" s="60">
        <f t="shared" ca="1" si="2312"/>
        <v>0</v>
      </c>
      <c r="X540" s="7">
        <f ca="1">IFERROR(VLOOKUP(R540,$BS$6:$NR$519,MATCH(ActualLevel,$BS$3:$NR$3,0),FALSE),"- -")</f>
        <v>0</v>
      </c>
      <c r="Y540" s="7">
        <f t="shared" ca="1" si="2327"/>
        <v>0</v>
      </c>
      <c r="Z540" s="7">
        <f ca="1">IFERROR(VLOOKUP(Y540,Charts!$BQ$2:$BR$52,2,FALSE),"- -")</f>
        <v>-25</v>
      </c>
      <c r="AA540" s="7">
        <f t="shared" ca="1" si="2314"/>
        <v>5</v>
      </c>
      <c r="AB540" s="7">
        <f t="shared" ca="1" si="2318"/>
        <v>0</v>
      </c>
      <c r="AC540" s="7"/>
      <c r="AD540" s="7"/>
      <c r="AE540" s="7"/>
      <c r="AF540" s="7"/>
      <c r="AG540" s="7"/>
      <c r="AH540" s="43"/>
      <c r="AI540" s="7"/>
      <c r="AJ540" s="7"/>
      <c r="AK540" s="7">
        <f t="shared" ca="1" si="2315"/>
        <v>-20</v>
      </c>
      <c r="AL540" s="7"/>
      <c r="AM540" s="69">
        <f>IFERROR(VLOOKUP(R540,'[1]Skill Statistics'!$A$3:$AN$513,MATCH(Profession,'[1]Skill Statistics'!$A$2:$AN$2,0),FALSE),0)</f>
        <v>0</v>
      </c>
      <c r="AN540" s="85">
        <f>IFERROR(VLOOKUP(Q540,'[1]Skill Statistics'!$A$3:$BK$513,MATCH(Archetype,'[1]Skill Statistics'!$A$2:$BK$2,0),FALSE),0)</f>
        <v>0</v>
      </c>
      <c r="AO540" s="85">
        <f>IFERROR(VLOOKUP(Q540,'[1]Skill Statistics'!$A$3:$BB$513,MATCH(Race,'[1]Skill Statistics'!$A$2:$BB$2,0),FALSE),0)</f>
        <v>0</v>
      </c>
      <c r="AP540" s="85">
        <f t="shared" ca="1" si="2322"/>
        <v>0.5</v>
      </c>
      <c r="AQ540" s="70"/>
      <c r="AS540" s="69">
        <f>IFERROR(VLOOKUP(Q540,'[1]Professional Skills'!$A$4:$AM$288,MATCH(Profession,'[1]Professional Skills'!$A$3:$AM$3,0),FALSE),"- -")</f>
        <v>0</v>
      </c>
      <c r="AT540" t="s">
        <v>1812</v>
      </c>
      <c r="AU540" s="7" t="str">
        <f t="shared" si="2320"/>
        <v/>
      </c>
      <c r="AV540" s="7">
        <f t="shared" ca="1" si="2319"/>
        <v>0</v>
      </c>
      <c r="AW540" t="str">
        <f t="shared" si="2324"/>
        <v/>
      </c>
      <c r="AX540" t="str">
        <f>IFERROR(_xlfn.RANK.EQ(AW540,$AW$5:$AW$568),"")</f>
        <v/>
      </c>
      <c r="AY540">
        <f t="shared" si="2310"/>
        <v>0</v>
      </c>
      <c r="AZ540" s="70" t="str">
        <f t="shared" si="2316"/>
        <v/>
      </c>
      <c r="BB540" s="69" t="str">
        <f>IFERROR(IF(Q540="Language",VLOOKUP(R540,[1]Cultures!$B$4:$N$218,MATCH(Culture,[1]Cultures!$B$3:$N$3,0),FALSE),VLOOKUP(Q540,[1]Cultures!$B$4:$O$212,MATCH(Culture,[1]Cultures!$B$3:$O$3,0),FALSE)),"- -")</f>
        <v>- -</v>
      </c>
      <c r="BC540" t="s">
        <v>1812</v>
      </c>
      <c r="BD540">
        <f t="shared" ca="1" si="2317"/>
        <v>0.62662806697115958</v>
      </c>
      <c r="BE540">
        <f t="shared" ca="1" si="2325"/>
        <v>1.1266280669711595</v>
      </c>
      <c r="BH540">
        <f ca="1">_xlfn.RANK.EQ(BE540,$BE$538:$BE$540)</f>
        <v>1</v>
      </c>
      <c r="BI540" s="7">
        <f ca="1">IFERROR(IF(BH540=1,IF(BB540=1,1,IF(BB540=2,2,IF(BH540=2,IF(BB540=3,1,IF(BB540&gt;=4,2,IF(BH540=3,IF(BB540=5,1,IF(BB540&gt;=6,2,IF(BH540=4,IF(BB540=7,1,IF(BB540&gt;=8,2,IF(BH540=5,IF(BB540=9,1,IF(BB540&gt;=10,2,0)),0))),0))),0))),0))),0)+(IF(BC540="*",0,BB540)),"- -")</f>
        <v>0</v>
      </c>
      <c r="BK540" s="7"/>
      <c r="BL540" s="70">
        <f ca="1">IF(V540="- -","- -",SUM(BI540:BK540))</f>
        <v>0</v>
      </c>
      <c r="BN540" s="69">
        <f>IFERROR(VLOOKUP(V540,Charts!$BT$2:$BV$14,3,FALSE),"- -")</f>
        <v>0.46153846153846156</v>
      </c>
      <c r="BO540" s="85">
        <f t="shared" ca="1" si="2323"/>
        <v>2.5259176745484186</v>
      </c>
      <c r="BP540" s="70">
        <f t="shared" ca="1" si="2326"/>
        <v>53</v>
      </c>
    </row>
    <row r="541" spans="1:68" x14ac:dyDescent="0.25">
      <c r="A541" s="240" t="str">
        <f>IF('Character Sheet'!$B$4="Creature","N","Y")</f>
        <v>Y</v>
      </c>
      <c r="C541" s="75"/>
      <c r="D541" s="76"/>
      <c r="F541" s="75"/>
      <c r="G541" s="76"/>
      <c r="I541" s="75"/>
      <c r="J541" s="85"/>
      <c r="K541" s="85">
        <f t="shared" ca="1" si="2328"/>
        <v>9</v>
      </c>
      <c r="L541" s="85">
        <f t="shared" ca="1" si="2321"/>
        <v>8</v>
      </c>
      <c r="M541" s="70">
        <f t="shared" ca="1" si="2329"/>
        <v>22</v>
      </c>
      <c r="O541" s="222" t="str">
        <f t="shared" ca="1" si="2311"/>
        <v>- -</v>
      </c>
      <c r="Q541" s="7" t="str">
        <f t="shared" si="2313"/>
        <v/>
      </c>
      <c r="R541" s="9" t="s">
        <v>1328</v>
      </c>
      <c r="S541" s="9"/>
      <c r="T541" s="61" t="str">
        <f>SUBSTITUTE(IFERROR(IFERROR(VLOOKUP(R541,'[1]Skill Statistics'!$A$3:$C$513,2,FALSE),VLOOKUP(Q541,'[1]Skill Statistics'!$A$3:$C$513,2,FALSE)),T540),"R*","ReSt")</f>
        <v>- -</v>
      </c>
      <c r="U541" s="61" t="str">
        <f>IFERROR(IFERROR(VLOOKUP(R541,'[1]Skill Statistics'!$A$3:$C$513,3,FALSE),VLOOKUP(Q541,'[1]Skill Statistics'!$A$3:$C$513,3,FALSE)),U540)</f>
        <v>- -</v>
      </c>
      <c r="V541" s="61" t="str">
        <f>IF(ISNUMBER(SEARCH("Category",R541)),"- -",IFERROR(IFERROR(VLOOKUP(Q541,[1]Professions!$A$4:$AM$288,MATCH(Profession,[1]Professions!$A$1:$AM$1,0),FALSE),VLOOKUP(Q541,Calculations!$B$91:$I$95,8,FALSE)),"- -"))</f>
        <v>- -</v>
      </c>
      <c r="W541" s="60" t="str">
        <f t="shared" si="2312"/>
        <v>- -</v>
      </c>
      <c r="X541" s="7" t="str">
        <f ca="1">IFERROR(VLOOKUP(R541,$BS$6:$NR$519,MATCH(ActualLevel,$BS$3:$NR$3,0),FALSE),"- -")</f>
        <v>- -</v>
      </c>
      <c r="Y541" s="7" t="str">
        <f t="shared" si="2327"/>
        <v>- -</v>
      </c>
      <c r="Z541" s="7" t="str">
        <f>IFERROR(VLOOKUP(Y541,Charts!$BQ$2:$BR$52,2,FALSE),"- -")</f>
        <v>- -</v>
      </c>
      <c r="AA541" s="7" t="str">
        <f t="shared" ca="1" si="2314"/>
        <v>- -</v>
      </c>
      <c r="AB541" s="7" t="str">
        <f t="shared" si="2318"/>
        <v>- -</v>
      </c>
      <c r="AC541" s="7"/>
      <c r="AD541" s="7"/>
      <c r="AE541" s="7"/>
      <c r="AF541" s="7"/>
      <c r="AG541" s="7"/>
      <c r="AH541" s="43"/>
      <c r="AI541" s="7"/>
      <c r="AJ541" s="7"/>
      <c r="AK541" s="7">
        <f t="shared" ca="1" si="2315"/>
        <v>0</v>
      </c>
      <c r="AL541" s="7"/>
      <c r="AM541" s="69">
        <f>IFERROR(VLOOKUP(R541,'[1]Skill Statistics'!$A$3:$AN$513,MATCH(Profession,'[1]Skill Statistics'!$A$2:$AN$2,0),FALSE),0)</f>
        <v>0</v>
      </c>
      <c r="AN541" s="85">
        <f>IFERROR(VLOOKUP(Q541,'[1]Skill Statistics'!$A$3:$BK$513,MATCH(Archetype,'[1]Skill Statistics'!$A$2:$BK$2,0),FALSE),0)</f>
        <v>0</v>
      </c>
      <c r="AO541" s="85">
        <f>IFERROR(VLOOKUP(Q541,'[1]Skill Statistics'!$A$3:$BB$513,MATCH(Race,'[1]Skill Statistics'!$A$2:$BB$2,0),FALSE),0)</f>
        <v>0</v>
      </c>
      <c r="AP541" s="85">
        <f t="shared" ca="1" si="2322"/>
        <v>0</v>
      </c>
      <c r="AQ541" s="70"/>
      <c r="AS541" s="69" t="str">
        <f>IFERROR(VLOOKUP(Q541,'[1]Professional Skills'!$A$4:$AM$288,MATCH(Profession,'[1]Professional Skills'!$A$3:$AM$3,0),FALSE),"- -")</f>
        <v>- -</v>
      </c>
      <c r="AU541" s="7" t="str">
        <f t="shared" si="2320"/>
        <v>- -</v>
      </c>
      <c r="AV541" s="7">
        <f t="shared" ca="1" si="2319"/>
        <v>0</v>
      </c>
      <c r="AW541" t="str">
        <f t="shared" si="2324"/>
        <v/>
      </c>
      <c r="AX541" t="str">
        <f>IFERROR(_xlfn.RANK.EQ(AW541,$AW$5:$AW$568),"")</f>
        <v/>
      </c>
      <c r="AY541">
        <f t="shared" si="2310"/>
        <v>0</v>
      </c>
      <c r="AZ541" s="70" t="str">
        <f t="shared" si="2316"/>
        <v/>
      </c>
      <c r="BB541" s="69" t="str">
        <f>IFERROR(IF(Q541="Language",VLOOKUP(R541,[1]Cultures!$B$4:$N$218,MATCH(Culture,[1]Cultures!$B$3:$N$3,0),FALSE),VLOOKUP(Q541,[1]Cultures!$B$4:$O$212,MATCH(Culture,[1]Cultures!$B$3:$O$3,0),FALSE)),"- -")</f>
        <v>- -</v>
      </c>
      <c r="BD541">
        <f t="shared" ca="1" si="2317"/>
        <v>0</v>
      </c>
      <c r="BE541" t="str">
        <f t="shared" si="2325"/>
        <v/>
      </c>
      <c r="BI541" s="7" t="str">
        <f>IFERROR(IF(BH541=1,IF(BB541=1,1,IF(BB541=2,2,IF(BH541=2,IF(BB541=3,1,IF(BB541&gt;=4,2,IF(BH541=3,IF(BB541=5,1,IF(BB541&gt;=6,2,IF(BH541=4,IF(BB541=7,1,IF(BB541&gt;=8,2,IF(BH541=5,IF(BB541=9,1,IF(BB541&gt;=10,2,0)),0))),0))),0))),0))),0)+(IF(BC541="*",0,BB541)),"- -")</f>
        <v>- -</v>
      </c>
      <c r="BK541" s="7"/>
      <c r="BL541" s="70" t="str">
        <f>IF(V541="- -","- -",SUM(BI541:BK541))</f>
        <v>- -</v>
      </c>
      <c r="BN541" s="69" t="str">
        <f>IFERROR(VLOOKUP(V541,Charts!$BT$2:$BV$14,3,FALSE),"- -")</f>
        <v>- -</v>
      </c>
      <c r="BO541" s="85" t="str">
        <f t="shared" ca="1" si="2323"/>
        <v>- -</v>
      </c>
      <c r="BP541" s="70" t="str">
        <f t="shared" ca="1" si="2326"/>
        <v>- -</v>
      </c>
    </row>
    <row r="542" spans="1:68" x14ac:dyDescent="0.25">
      <c r="A542" s="240" t="str">
        <f>IF('Character Sheet'!$B$4="Creature","N","Y")</f>
        <v>Y</v>
      </c>
      <c r="C542" s="75"/>
      <c r="D542" s="76"/>
      <c r="F542" s="75"/>
      <c r="G542" s="76"/>
      <c r="I542" s="75"/>
      <c r="J542" s="85"/>
      <c r="K542" s="85">
        <f t="shared" ca="1" si="2328"/>
        <v>9</v>
      </c>
      <c r="L542" s="85">
        <f t="shared" ca="1" si="2321"/>
        <v>8</v>
      </c>
      <c r="M542" s="70">
        <f t="shared" ca="1" si="2329"/>
        <v>22</v>
      </c>
      <c r="O542" s="222" t="str">
        <f t="shared" ca="1" si="2311"/>
        <v>- -</v>
      </c>
      <c r="Q542" s="7" t="s">
        <v>1772</v>
      </c>
      <c r="R542" s="9" t="s">
        <v>1329</v>
      </c>
      <c r="S542" s="9"/>
      <c r="T542" s="61" t="str">
        <f>SUBSTITUTE(IFERROR(IFERROR(VLOOKUP(R542,'[1]Skill Statistics'!$A$3:$C$513,2,FALSE),VLOOKUP(Q542,'[1]Skill Statistics'!$A$3:$C$513,2,FALSE)),T541),"R*","ReSt")</f>
        <v>- -</v>
      </c>
      <c r="U542" s="61" t="str">
        <f>IFERROR(IFERROR(VLOOKUP(R542,'[1]Skill Statistics'!$A$3:$C$513,3,FALSE),VLOOKUP(Q542,'[1]Skill Statistics'!$A$3:$C$513,3,FALSE)),U541)</f>
        <v>- -</v>
      </c>
      <c r="V542" s="61" t="str">
        <f>IF(ISNUMBER(SEARCH("Category",R542)),"- -",IFERROR(IFERROR(VLOOKUP(Q542,[1]Professions!$A$4:$AM$288,MATCH(Profession,[1]Professions!$A$1:$AM$1,0),FALSE),VLOOKUP(Q542,Calculations!$B$91:$I$95,8,FALSE)),"- -"))</f>
        <v>- -</v>
      </c>
      <c r="W542" s="60" t="str">
        <f t="shared" si="2312"/>
        <v>- -</v>
      </c>
      <c r="X542" s="7" t="str">
        <f ca="1">IFERROR(VLOOKUP(R542,$BS$6:$NR$519,MATCH(ActualLevel,$BS$3:$NR$3,0),FALSE),"- -")</f>
        <v>- -</v>
      </c>
      <c r="Y542" s="7" t="str">
        <f t="shared" si="2327"/>
        <v>- -</v>
      </c>
      <c r="Z542" s="7" t="str">
        <f>IFERROR(VLOOKUP(Y542,Charts!$BQ$2:$BR$52,2,FALSE),"- -")</f>
        <v>- -</v>
      </c>
      <c r="AA542" s="7" t="str">
        <f t="shared" ca="1" si="2314"/>
        <v>- -</v>
      </c>
      <c r="AB542" s="7" t="str">
        <f t="shared" si="2318"/>
        <v>- -</v>
      </c>
      <c r="AC542" s="7"/>
      <c r="AD542" s="7"/>
      <c r="AE542" s="7"/>
      <c r="AF542" s="7"/>
      <c r="AG542" s="7"/>
      <c r="AH542" s="43"/>
      <c r="AI542" s="7"/>
      <c r="AJ542" s="7"/>
      <c r="AK542" s="7">
        <f t="shared" ca="1" si="2315"/>
        <v>0</v>
      </c>
      <c r="AL542" s="7"/>
      <c r="AM542" s="69">
        <f>IFERROR(VLOOKUP(R542,'[1]Skill Statistics'!$A$3:$AN$513,MATCH(Profession,'[1]Skill Statistics'!$A$2:$AN$2,0),FALSE),0)</f>
        <v>0</v>
      </c>
      <c r="AN542" s="85">
        <f>IFERROR(VLOOKUP(Q542,'[1]Skill Statistics'!$A$3:$BK$513,MATCH(Archetype,'[1]Skill Statistics'!$A$2:$BK$2,0),FALSE),0)</f>
        <v>0</v>
      </c>
      <c r="AO542" s="85">
        <f>IFERROR(VLOOKUP(Q542,'[1]Skill Statistics'!$A$3:$BB$513,MATCH(Race,'[1]Skill Statistics'!$A$2:$BB$2,0),FALSE),0)</f>
        <v>0</v>
      </c>
      <c r="AP542" s="85">
        <f t="shared" ca="1" si="2322"/>
        <v>0</v>
      </c>
      <c r="AQ542" s="70"/>
      <c r="AS542" s="69">
        <f>IFERROR(VLOOKUP(Q542,'[1]Professional Skills'!$A$4:$AM$288,MATCH(Profession,'[1]Professional Skills'!$A$3:$AM$3,0),FALSE),"- -")</f>
        <v>0</v>
      </c>
      <c r="AU542" s="7">
        <f t="shared" si="2320"/>
        <v>0</v>
      </c>
      <c r="AV542" s="7">
        <f t="shared" ca="1" si="2319"/>
        <v>0</v>
      </c>
      <c r="AW542" t="str">
        <f t="shared" si="2324"/>
        <v/>
      </c>
      <c r="AX542" t="str">
        <f>IFERROR(_xlfn.RANK.EQ(AW542,$AW$5:$AW$568),"")</f>
        <v/>
      </c>
      <c r="AY542">
        <f t="shared" si="2310"/>
        <v>0</v>
      </c>
      <c r="AZ542" s="70" t="str">
        <f t="shared" si="2316"/>
        <v/>
      </c>
      <c r="BB542" s="69" t="str">
        <f>IFERROR(IF(Q542="Language",VLOOKUP(R542,[1]Cultures!$B$4:$N$218,MATCH(Culture,[1]Cultures!$B$3:$N$3,0),FALSE),VLOOKUP(Q542,[1]Cultures!$B$4:$O$212,MATCH(Culture,[1]Cultures!$B$3:$O$3,0),FALSE)),"- -")</f>
        <v>- -</v>
      </c>
      <c r="BD542">
        <f t="shared" ca="1" si="2317"/>
        <v>0</v>
      </c>
      <c r="BE542" t="str">
        <f t="shared" si="2325"/>
        <v/>
      </c>
      <c r="BI542" s="7" t="str">
        <f>IFERROR(IF(BH542=1,IF(BB542=1,1,IF(BB542=2,2,IF(BH542=2,IF(BB542=3,1,IF(BB542&gt;=4,2,IF(BH542=3,IF(BB542=5,1,IF(BB542&gt;=6,2,IF(BH542=4,IF(BB542=7,1,IF(BB542&gt;=8,2,IF(BH542=5,IF(BB542=9,1,IF(BB542&gt;=10,2,0)),0))),0))),0))),0))),0)+(IF(BC542="*",0,BB542)),"- -")</f>
        <v>- -</v>
      </c>
      <c r="BK542" s="7"/>
      <c r="BL542" s="70" t="str">
        <f>IF(V542="- -","- -",SUM(BI542:BK542))</f>
        <v>- -</v>
      </c>
      <c r="BN542" s="69" t="str">
        <f>IFERROR(VLOOKUP(V542,Charts!$BT$2:$BV$14,3,FALSE),"- -")</f>
        <v>- -</v>
      </c>
      <c r="BO542" s="85" t="str">
        <f t="shared" ca="1" si="2323"/>
        <v>- -</v>
      </c>
      <c r="BP542" s="70" t="str">
        <f t="shared" ca="1" si="2326"/>
        <v>- -</v>
      </c>
    </row>
    <row r="543" spans="1:68" x14ac:dyDescent="0.25">
      <c r="A543" s="240" t="str">
        <f>IF('Character Sheet'!$B$4="Creature","N","Y")</f>
        <v>Y</v>
      </c>
      <c r="C543" s="75"/>
      <c r="D543" s="76"/>
      <c r="F543" s="75"/>
      <c r="G543" s="76"/>
      <c r="I543" s="75"/>
      <c r="J543" s="85"/>
      <c r="K543" s="85">
        <f t="shared" ca="1" si="2328"/>
        <v>9</v>
      </c>
      <c r="L543" s="85">
        <f t="shared" ca="1" si="2321"/>
        <v>8</v>
      </c>
      <c r="M543" s="70">
        <f t="shared" ca="1" si="2329"/>
        <v>22</v>
      </c>
      <c r="O543" s="222">
        <f t="shared" ca="1" si="2311"/>
        <v>313</v>
      </c>
      <c r="Q543" s="7" t="s">
        <v>1772</v>
      </c>
      <c r="R543" s="9" t="s">
        <v>1658</v>
      </c>
      <c r="S543" s="9" t="s">
        <v>2129</v>
      </c>
      <c r="T543" s="61" t="str">
        <f>SUBSTITUTE(IFERROR(IFERROR(VLOOKUP(R543,'[1]Skill Statistics'!$A$3:$C$513,2,FALSE),VLOOKUP(Q543,'[1]Skill Statistics'!$A$3:$C$513,2,FALSE)),T542),"R*","ReSt")</f>
        <v>Em/Me</v>
      </c>
      <c r="U543" s="61" t="str">
        <f>IFERROR(IFERROR(VLOOKUP(R543,'[1]Skill Statistics'!$A$3:$C$513,3,FALSE),VLOOKUP(Q543,'[1]Skill Statistics'!$A$3:$C$513,3,FALSE)),U542)</f>
        <v>Re</v>
      </c>
      <c r="V543" s="61" t="str">
        <f>IF(ISNUMBER(SEARCH("Category",R543)),"- -",IFERROR(IFERROR(VLOOKUP(Q543,[1]Professions!$A$4:$AM$288,MATCH(Profession,[1]Professions!$A$1:$AM$1,0),FALSE),VLOOKUP(Q543,Calculations!$B$91:$I$95,8,FALSE)),"- -"))</f>
        <v>3 / 4</v>
      </c>
      <c r="W543" s="60">
        <f t="shared" ca="1" si="2312"/>
        <v>0</v>
      </c>
      <c r="X543" s="7">
        <f ca="1">IFERROR(VLOOKUP(R543,$BS$6:$NR$519,MATCH(ActualLevel,$BS$3:$NR$3,0),FALSE),"- -")</f>
        <v>0</v>
      </c>
      <c r="Y543" s="7">
        <f t="shared" ca="1" si="2327"/>
        <v>0</v>
      </c>
      <c r="Z543" s="7">
        <f ca="1">IFERROR(VLOOKUP(Y543,Charts!$BQ$2:$BR$52,2,FALSE),"- -")</f>
        <v>-25</v>
      </c>
      <c r="AA543" s="7">
        <f t="shared" ca="1" si="2314"/>
        <v>5</v>
      </c>
      <c r="AB543" s="7">
        <f t="shared" ca="1" si="2318"/>
        <v>0</v>
      </c>
      <c r="AC543" s="7"/>
      <c r="AD543" s="7"/>
      <c r="AE543" s="7"/>
      <c r="AF543" s="7"/>
      <c r="AG543" s="7"/>
      <c r="AH543" s="43"/>
      <c r="AI543" s="7"/>
      <c r="AJ543" s="7"/>
      <c r="AK543" s="7">
        <f t="shared" ca="1" si="2315"/>
        <v>-20</v>
      </c>
      <c r="AL543" s="7"/>
      <c r="AM543" s="69">
        <f>IFERROR(VLOOKUP(R543,'[1]Skill Statistics'!$A$3:$AN$513,MATCH(Profession,'[1]Skill Statistics'!$A$2:$AN$2,0),FALSE),0)</f>
        <v>0</v>
      </c>
      <c r="AN543" s="85">
        <f>IFERROR(VLOOKUP(Q543,'[1]Skill Statistics'!$A$3:$BK$513,MATCH(Archetype,'[1]Skill Statistics'!$A$2:$BK$2,0),FALSE),0)</f>
        <v>0</v>
      </c>
      <c r="AO543" s="85">
        <f>IFERROR(VLOOKUP(Q543,'[1]Skill Statistics'!$A$3:$BB$513,MATCH(Race,'[1]Skill Statistics'!$A$2:$BB$2,0),FALSE),0)</f>
        <v>0</v>
      </c>
      <c r="AP543" s="85">
        <f t="shared" ca="1" si="2322"/>
        <v>0.5</v>
      </c>
      <c r="AQ543" s="70"/>
      <c r="AS543" s="69">
        <f>IFERROR(VLOOKUP(Q543,'[1]Professional Skills'!$A$4:$AM$288,MATCH(Profession,'[1]Professional Skills'!$A$3:$AM$3,0),FALSE),"- -")</f>
        <v>0</v>
      </c>
      <c r="AT543" t="s">
        <v>1812</v>
      </c>
      <c r="AU543" s="7" t="str">
        <f t="shared" si="2320"/>
        <v/>
      </c>
      <c r="AV543" s="7">
        <f t="shared" ca="1" si="2319"/>
        <v>0</v>
      </c>
      <c r="AW543" t="str">
        <f t="shared" si="2324"/>
        <v/>
      </c>
      <c r="AX543" t="str">
        <f>IFERROR(_xlfn.RANK.EQ(AW543,$AW$5:$AW$568),"")</f>
        <v/>
      </c>
      <c r="AY543">
        <f t="shared" si="2310"/>
        <v>0</v>
      </c>
      <c r="AZ543" s="70" t="str">
        <f t="shared" si="2316"/>
        <v/>
      </c>
      <c r="BB543" s="69" t="str">
        <f>IFERROR(IF(Q543="Language",VLOOKUP(R543,[1]Cultures!$B$4:$N$218,MATCH(Culture,[1]Cultures!$B$3:$N$3,0),FALSE),VLOOKUP(Q543,[1]Cultures!$B$4:$O$212,MATCH(Culture,[1]Cultures!$B$3:$O$3,0),FALSE)),"- -")</f>
        <v>- -</v>
      </c>
      <c r="BD543">
        <f t="shared" ca="1" si="2317"/>
        <v>0</v>
      </c>
      <c r="BE543" t="str">
        <f t="shared" si="2325"/>
        <v/>
      </c>
      <c r="BG543">
        <f ca="1">RAND()+AM543+AQ543</f>
        <v>0.66855178230873757</v>
      </c>
      <c r="BH543">
        <f ca="1">_xlfn.RANK.EQ(BG543,$BG$89:$BG$568)</f>
        <v>33</v>
      </c>
      <c r="BI543" s="7" t="str">
        <f ca="1">IFERROR(IF(BH543=1,IF(BB543=1,1,IF(BB543=2,2,IF(BH543=2,IF(BB543=3,1,IF(BB543&gt;=4,2,IF(BH543=3,IF(BB543=5,1,IF(BB543&gt;=6,2,IF(BH543=4,IF(BB543=7,1,IF(BB543&gt;=8,2,IF(BH543=5,IF(BB543=9,1,IF(BB543&gt;=10,2,0)),0))),0))),0))),0))),0)+(IF(BC543="*",0,BB543)),"- -")</f>
        <v>- -</v>
      </c>
      <c r="BK543" s="7">
        <f t="shared" ref="BK543:BK549" ca="1" si="2330">IF(BH543=1,IF($BB$4=1,1,IF($BB$4&gt;=2,2,0)),IF(BH543=2,IF($BB$4=3,1,IF($BB$4&gt;=4,2,0)),IF(BH543=3,IF($BB$4=5,1,IF($BB$4&gt;=6,2,0)),IF(BH543=4,IF($BB$4=7,1,IF($BB$4&gt;=8,2,0)),IF(BH543=5,IF($BB$4=9,1,IF($BB$4&gt;=10,2,0)),0)))))</f>
        <v>0</v>
      </c>
      <c r="BL543" s="70">
        <f ca="1">IF(V543="- -","- -",SUM(BI543:BK543))</f>
        <v>0</v>
      </c>
      <c r="BN543" s="69">
        <f>IFERROR(VLOOKUP(V543,Charts!$BT$2:$BV$14,3,FALSE),"- -")</f>
        <v>0.69230769230769229</v>
      </c>
      <c r="BO543" s="85">
        <f t="shared" ca="1" si="2323"/>
        <v>1.2468219456982139</v>
      </c>
      <c r="BP543" s="70">
        <f t="shared" ca="1" si="2326"/>
        <v>313</v>
      </c>
    </row>
    <row r="544" spans="1:68" x14ac:dyDescent="0.25">
      <c r="A544" s="240" t="str">
        <f>IF('Character Sheet'!$B$4="Creature","N","Y")</f>
        <v>Y</v>
      </c>
      <c r="C544" s="75"/>
      <c r="D544" s="76"/>
      <c r="F544" s="75"/>
      <c r="G544" s="76"/>
      <c r="I544" s="75"/>
      <c r="J544" s="85"/>
      <c r="K544" s="85">
        <f t="shared" ca="1" si="2328"/>
        <v>9</v>
      </c>
      <c r="L544" s="85">
        <f t="shared" ca="1" si="2321"/>
        <v>8</v>
      </c>
      <c r="M544" s="70">
        <f t="shared" ca="1" si="2329"/>
        <v>22</v>
      </c>
      <c r="O544" s="222">
        <f t="shared" ca="1" si="2311"/>
        <v>241</v>
      </c>
      <c r="Q544" s="7" t="s">
        <v>1772</v>
      </c>
      <c r="R544" s="9" t="s">
        <v>1659</v>
      </c>
      <c r="S544" s="9" t="s">
        <v>2130</v>
      </c>
      <c r="T544" s="61" t="str">
        <f>SUBSTITUTE(IFERROR(IFERROR(VLOOKUP(R544,'[1]Skill Statistics'!$A$3:$C$513,2,FALSE),VLOOKUP(Q544,'[1]Skill Statistics'!$A$3:$C$513,2,FALSE)),T543),"R*","ReSt")</f>
        <v>Em/Me</v>
      </c>
      <c r="U544" s="61" t="str">
        <f>IFERROR(IFERROR(VLOOKUP(R544,'[1]Skill Statistics'!$A$3:$C$513,3,FALSE),VLOOKUP(Q544,'[1]Skill Statistics'!$A$3:$C$513,3,FALSE)),U543)</f>
        <v>Re</v>
      </c>
      <c r="V544" s="61" t="str">
        <f>IF(ISNUMBER(SEARCH("Category",R544)),"- -",IFERROR(IFERROR(VLOOKUP(Q544,[1]Professions!$A$4:$AM$288,MATCH(Profession,[1]Professions!$A$1:$AM$1,0),FALSE),VLOOKUP(Q544,Calculations!$B$91:$I$95,8,FALSE)),"- -"))</f>
        <v>3 / 4</v>
      </c>
      <c r="W544" s="60">
        <f t="shared" ca="1" si="2312"/>
        <v>0</v>
      </c>
      <c r="X544" s="7">
        <f ca="1">IFERROR(VLOOKUP(R544,$BS$6:$NR$519,MATCH(ActualLevel,$BS$3:$NR$3,0),FALSE),"- -")</f>
        <v>0</v>
      </c>
      <c r="Y544" s="7">
        <f t="shared" ca="1" si="2327"/>
        <v>0</v>
      </c>
      <c r="Z544" s="7">
        <f ca="1">IFERROR(VLOOKUP(Y544,Charts!$BQ$2:$BR$52,2,FALSE),"- -")</f>
        <v>-25</v>
      </c>
      <c r="AA544" s="7">
        <f t="shared" ca="1" si="2314"/>
        <v>5</v>
      </c>
      <c r="AB544" s="7">
        <f t="shared" ca="1" si="2318"/>
        <v>0</v>
      </c>
      <c r="AC544" s="7"/>
      <c r="AD544" s="7"/>
      <c r="AE544" s="7"/>
      <c r="AF544" s="7"/>
      <c r="AG544" s="7"/>
      <c r="AH544" s="43"/>
      <c r="AI544" s="7"/>
      <c r="AJ544" s="7"/>
      <c r="AK544" s="7">
        <f t="shared" ca="1" si="2315"/>
        <v>-20</v>
      </c>
      <c r="AL544" s="7"/>
      <c r="AM544" s="69">
        <f>IFERROR(VLOOKUP(R544,'[1]Skill Statistics'!$A$3:$AN$513,MATCH(Profession,'[1]Skill Statistics'!$A$2:$AN$2,0),FALSE),0)</f>
        <v>0</v>
      </c>
      <c r="AN544" s="85">
        <f>IFERROR(VLOOKUP(Q544,'[1]Skill Statistics'!$A$3:$BK$513,MATCH(Archetype,'[1]Skill Statistics'!$A$2:$BK$2,0),FALSE),0)</f>
        <v>0</v>
      </c>
      <c r="AO544" s="85">
        <f>IFERROR(VLOOKUP(Q544,'[1]Skill Statistics'!$A$3:$BB$513,MATCH(Race,'[1]Skill Statistics'!$A$2:$BB$2,0),FALSE),0)</f>
        <v>0</v>
      </c>
      <c r="AP544" s="85">
        <f t="shared" ca="1" si="2322"/>
        <v>0.5</v>
      </c>
      <c r="AQ544" s="70"/>
      <c r="AS544" s="69">
        <f>IFERROR(VLOOKUP(Q544,'[1]Professional Skills'!$A$4:$AM$288,MATCH(Profession,'[1]Professional Skills'!$A$3:$AM$3,0),FALSE),"- -")</f>
        <v>0</v>
      </c>
      <c r="AT544" t="s">
        <v>1812</v>
      </c>
      <c r="AU544" s="7" t="str">
        <f t="shared" si="2320"/>
        <v/>
      </c>
      <c r="AV544" s="7">
        <f t="shared" ca="1" si="2319"/>
        <v>0</v>
      </c>
      <c r="AW544" t="str">
        <f t="shared" si="2324"/>
        <v/>
      </c>
      <c r="AX544" t="str">
        <f>IFERROR(_xlfn.RANK.EQ(AW544,$AW$5:$AW$568),"")</f>
        <v/>
      </c>
      <c r="AY544">
        <f t="shared" si="2310"/>
        <v>0</v>
      </c>
      <c r="AZ544" s="70" t="str">
        <f t="shared" si="2316"/>
        <v/>
      </c>
      <c r="BB544" s="69" t="str">
        <f>IFERROR(IF(Q544="Language",VLOOKUP(R544,[1]Cultures!$B$4:$N$218,MATCH(Culture,[1]Cultures!$B$3:$N$3,0),FALSE),VLOOKUP(Q544,[1]Cultures!$B$4:$O$212,MATCH(Culture,[1]Cultures!$B$3:$O$3,0),FALSE)),"- -")</f>
        <v>- -</v>
      </c>
      <c r="BD544">
        <f t="shared" ca="1" si="2317"/>
        <v>0</v>
      </c>
      <c r="BE544" t="str">
        <f t="shared" si="2325"/>
        <v/>
      </c>
      <c r="BG544">
        <f ca="1">RAND()+AM544+AQ544</f>
        <v>1.1956956950970099E-2</v>
      </c>
      <c r="BH544">
        <f ca="1">_xlfn.RANK.EQ(BG544,$BG$89:$BG$568)</f>
        <v>70</v>
      </c>
      <c r="BI544" s="7" t="str">
        <f ca="1">IFERROR(IF(BH544=1,IF(BB544=1,1,IF(BB544=2,2,IF(BH544=2,IF(BB544=3,1,IF(BB544&gt;=4,2,IF(BH544=3,IF(BB544=5,1,IF(BB544&gt;=6,2,IF(BH544=4,IF(BB544=7,1,IF(BB544&gt;=8,2,IF(BH544=5,IF(BB544=9,1,IF(BB544&gt;=10,2,0)),0))),0))),0))),0))),0)+(IF(BC544="*",0,BB544)),"- -")</f>
        <v>- -</v>
      </c>
      <c r="BK544" s="7">
        <f t="shared" ca="1" si="2330"/>
        <v>0</v>
      </c>
      <c r="BL544" s="70">
        <f ca="1">IF(V544="- -","- -",SUM(BI544:BK544))</f>
        <v>0</v>
      </c>
      <c r="BN544" s="69">
        <f>IFERROR(VLOOKUP(V544,Charts!$BT$2:$BV$14,3,FALSE),"- -")</f>
        <v>0.69230769230769229</v>
      </c>
      <c r="BO544" s="85">
        <f t="shared" ca="1" si="2323"/>
        <v>1.5062895400412941</v>
      </c>
      <c r="BP544" s="70">
        <f t="shared" ca="1" si="2326"/>
        <v>241</v>
      </c>
    </row>
    <row r="545" spans="1:68" x14ac:dyDescent="0.25">
      <c r="A545" s="240" t="str">
        <f>IF('Character Sheet'!$B$4="Creature","N","Y")</f>
        <v>Y</v>
      </c>
      <c r="C545" s="75"/>
      <c r="D545" s="76"/>
      <c r="F545" s="75"/>
      <c r="G545" s="76"/>
      <c r="I545" s="75"/>
      <c r="J545" s="85"/>
      <c r="K545" s="85">
        <f t="shared" ca="1" si="2328"/>
        <v>9</v>
      </c>
      <c r="L545" s="85">
        <f t="shared" ca="1" si="2321"/>
        <v>8</v>
      </c>
      <c r="M545" s="70">
        <f t="shared" ca="1" si="2329"/>
        <v>22</v>
      </c>
      <c r="O545" s="222">
        <f t="shared" ca="1" si="2311"/>
        <v>267</v>
      </c>
      <c r="Q545" s="7" t="s">
        <v>1772</v>
      </c>
      <c r="R545" s="9" t="s">
        <v>1660</v>
      </c>
      <c r="S545" s="9" t="s">
        <v>2131</v>
      </c>
      <c r="T545" s="61" t="str">
        <f>SUBSTITUTE(IFERROR(IFERROR(VLOOKUP(R545,'[1]Skill Statistics'!$A$3:$C$513,2,FALSE),VLOOKUP(Q545,'[1]Skill Statistics'!$A$3:$C$513,2,FALSE)),T544),"R*","ReSt")</f>
        <v>Em/Me</v>
      </c>
      <c r="U545" s="61" t="str">
        <f>IFERROR(IFERROR(VLOOKUP(R545,'[1]Skill Statistics'!$A$3:$C$513,3,FALSE),VLOOKUP(Q545,'[1]Skill Statistics'!$A$3:$C$513,3,FALSE)),U544)</f>
        <v>Re</v>
      </c>
      <c r="V545" s="61" t="str">
        <f>IF(ISNUMBER(SEARCH("Category",R545)),"- -",IFERROR(IFERROR(VLOOKUP(Q545,[1]Professions!$A$4:$AM$288,MATCH(Profession,[1]Professions!$A$1:$AM$1,0),FALSE),VLOOKUP(Q545,Calculations!$B$91:$I$95,8,FALSE)),"- -"))</f>
        <v>3 / 4</v>
      </c>
      <c r="W545" s="60">
        <f t="shared" ca="1" si="2312"/>
        <v>0</v>
      </c>
      <c r="X545" s="7">
        <f ca="1">IFERROR(VLOOKUP(R545,$BS$6:$NR$519,MATCH(ActualLevel,$BS$3:$NR$3,0),FALSE),"- -")</f>
        <v>0</v>
      </c>
      <c r="Y545" s="7">
        <f t="shared" ca="1" si="2327"/>
        <v>0</v>
      </c>
      <c r="Z545" s="7">
        <f ca="1">IFERROR(VLOOKUP(Y545,Charts!$BQ$2:$BR$52,2,FALSE),"- -")</f>
        <v>-25</v>
      </c>
      <c r="AA545" s="7">
        <f t="shared" ca="1" si="2314"/>
        <v>5</v>
      </c>
      <c r="AB545" s="7">
        <f t="shared" ca="1" si="2318"/>
        <v>0</v>
      </c>
      <c r="AC545" s="7"/>
      <c r="AD545" s="7"/>
      <c r="AE545" s="7"/>
      <c r="AF545" s="7"/>
      <c r="AG545" s="7"/>
      <c r="AH545" s="43"/>
      <c r="AI545" s="7"/>
      <c r="AJ545" s="7"/>
      <c r="AK545" s="7">
        <f t="shared" ca="1" si="2315"/>
        <v>-20</v>
      </c>
      <c r="AL545" s="7"/>
      <c r="AM545" s="69">
        <f>IFERROR(VLOOKUP(R545,'[1]Skill Statistics'!$A$3:$AN$513,MATCH(Profession,'[1]Skill Statistics'!$A$2:$AN$2,0),FALSE),0)</f>
        <v>0</v>
      </c>
      <c r="AN545" s="85">
        <f>IFERROR(VLOOKUP(Q545,'[1]Skill Statistics'!$A$3:$BK$513,MATCH(Archetype,'[1]Skill Statistics'!$A$2:$BK$2,0),FALSE),0)</f>
        <v>0</v>
      </c>
      <c r="AO545" s="85">
        <f>IFERROR(VLOOKUP(Q545,'[1]Skill Statistics'!$A$3:$BB$513,MATCH(Race,'[1]Skill Statistics'!$A$2:$BB$2,0),FALSE),0)</f>
        <v>0</v>
      </c>
      <c r="AP545" s="85">
        <f t="shared" ca="1" si="2322"/>
        <v>0.5</v>
      </c>
      <c r="AQ545" s="70"/>
      <c r="AS545" s="69">
        <f>IFERROR(VLOOKUP(Q545,'[1]Professional Skills'!$A$4:$AM$288,MATCH(Profession,'[1]Professional Skills'!$A$3:$AM$3,0),FALSE),"- -")</f>
        <v>0</v>
      </c>
      <c r="AT545" t="s">
        <v>1812</v>
      </c>
      <c r="AU545" s="7" t="str">
        <f t="shared" si="2320"/>
        <v/>
      </c>
      <c r="AV545" s="7">
        <f t="shared" ca="1" si="2319"/>
        <v>0</v>
      </c>
      <c r="AW545" t="str">
        <f t="shared" si="2324"/>
        <v/>
      </c>
      <c r="AX545" t="str">
        <f>IFERROR(_xlfn.RANK.EQ(AW545,$AW$5:$AW$568),"")</f>
        <v/>
      </c>
      <c r="AY545">
        <f t="shared" si="2310"/>
        <v>0</v>
      </c>
      <c r="AZ545" s="70" t="str">
        <f t="shared" si="2316"/>
        <v/>
      </c>
      <c r="BB545" s="69" t="str">
        <f>IFERROR(IF(Q545="Language",VLOOKUP(R545,[1]Cultures!$B$4:$N$218,MATCH(Culture,[1]Cultures!$B$3:$N$3,0),FALSE),VLOOKUP(Q545,[1]Cultures!$B$4:$O$212,MATCH(Culture,[1]Cultures!$B$3:$O$3,0),FALSE)),"- -")</f>
        <v>- -</v>
      </c>
      <c r="BD545">
        <f t="shared" ca="1" si="2317"/>
        <v>0</v>
      </c>
      <c r="BE545" t="str">
        <f t="shared" si="2325"/>
        <v/>
      </c>
      <c r="BG545">
        <f ca="1">RAND()+AM545+AQ545</f>
        <v>0.85325315588788619</v>
      </c>
      <c r="BH545">
        <f ca="1">_xlfn.RANK.EQ(BG545,$BG$89:$BG$568)</f>
        <v>21</v>
      </c>
      <c r="BI545" s="7" t="str">
        <f ca="1">IFERROR(IF(BH545=1,IF(BB545=1,1,IF(BB545=2,2,IF(BH545=2,IF(BB545=3,1,IF(BB545&gt;=4,2,IF(BH545=3,IF(BB545=5,1,IF(BB545&gt;=6,2,IF(BH545=4,IF(BB545=7,1,IF(BB545&gt;=8,2,IF(BH545=5,IF(BB545=9,1,IF(BB545&gt;=10,2,0)),0))),0))),0))),0))),0)+(IF(BC545="*",0,BB545)),"- -")</f>
        <v>- -</v>
      </c>
      <c r="BK545" s="7">
        <f t="shared" ca="1" si="2330"/>
        <v>0</v>
      </c>
      <c r="BL545" s="70">
        <f ca="1">IF(V545="- -","- -",SUM(BI545:BK545))</f>
        <v>0</v>
      </c>
      <c r="BN545" s="69">
        <f>IFERROR(VLOOKUP(V545,Charts!$BT$2:$BV$14,3,FALSE),"- -")</f>
        <v>0.69230769230769229</v>
      </c>
      <c r="BO545" s="85">
        <f t="shared" ca="1" si="2323"/>
        <v>1.4367781498244749</v>
      </c>
      <c r="BP545" s="70">
        <f t="shared" ca="1" si="2326"/>
        <v>267</v>
      </c>
    </row>
    <row r="546" spans="1:68" x14ac:dyDescent="0.25">
      <c r="A546" s="240" t="str">
        <f>IF('Character Sheet'!$B$4="Creature","N","Y")</f>
        <v>Y</v>
      </c>
      <c r="C546" s="75"/>
      <c r="D546" s="76"/>
      <c r="F546" s="75"/>
      <c r="G546" s="76"/>
      <c r="I546" s="75"/>
      <c r="J546" s="85"/>
      <c r="K546" s="85">
        <f t="shared" ca="1" si="2328"/>
        <v>9</v>
      </c>
      <c r="L546" s="85">
        <f t="shared" ca="1" si="2321"/>
        <v>8</v>
      </c>
      <c r="M546" s="70">
        <f t="shared" ca="1" si="2329"/>
        <v>22</v>
      </c>
      <c r="O546" s="222">
        <f t="shared" ca="1" si="2311"/>
        <v>199</v>
      </c>
      <c r="Q546" s="7" t="s">
        <v>1772</v>
      </c>
      <c r="R546" s="9" t="s">
        <v>1661</v>
      </c>
      <c r="S546" s="9" t="s">
        <v>2132</v>
      </c>
      <c r="T546" s="61" t="str">
        <f>SUBSTITUTE(IFERROR(IFERROR(VLOOKUP(R546,'[1]Skill Statistics'!$A$3:$C$513,2,FALSE),VLOOKUP(Q546,'[1]Skill Statistics'!$A$3:$C$513,2,FALSE)),T545),"R*","ReSt")</f>
        <v>Em/Me</v>
      </c>
      <c r="U546" s="61" t="str">
        <f>IFERROR(IFERROR(VLOOKUP(R546,'[1]Skill Statistics'!$A$3:$C$513,3,FALSE),VLOOKUP(Q546,'[1]Skill Statistics'!$A$3:$C$513,3,FALSE)),U545)</f>
        <v>Re</v>
      </c>
      <c r="V546" s="61" t="str">
        <f>IF(ISNUMBER(SEARCH("Category",R546)),"- -",IFERROR(IFERROR(VLOOKUP(Q546,[1]Professions!$A$4:$AM$288,MATCH(Profession,[1]Professions!$A$1:$AM$1,0),FALSE),VLOOKUP(Q546,Calculations!$B$91:$I$95,8,FALSE)),"- -"))</f>
        <v>3 / 4</v>
      </c>
      <c r="W546" s="60">
        <f t="shared" ca="1" si="2312"/>
        <v>0</v>
      </c>
      <c r="X546" s="7">
        <f ca="1">IFERROR(VLOOKUP(R546,$BS$6:$NR$519,MATCH(ActualLevel,$BS$3:$NR$3,0),FALSE),"- -")</f>
        <v>0</v>
      </c>
      <c r="Y546" s="7">
        <f t="shared" ca="1" si="2327"/>
        <v>0</v>
      </c>
      <c r="Z546" s="7">
        <f ca="1">IFERROR(VLOOKUP(Y546,Charts!$BQ$2:$BR$52,2,FALSE),"- -")</f>
        <v>-25</v>
      </c>
      <c r="AA546" s="7">
        <f t="shared" ca="1" si="2314"/>
        <v>5</v>
      </c>
      <c r="AB546" s="7">
        <f t="shared" ca="1" si="2318"/>
        <v>0</v>
      </c>
      <c r="AC546" s="7"/>
      <c r="AD546" s="7"/>
      <c r="AE546" s="7"/>
      <c r="AF546" s="7"/>
      <c r="AG546" s="7"/>
      <c r="AH546" s="43"/>
      <c r="AI546" s="7"/>
      <c r="AJ546" s="7"/>
      <c r="AK546" s="7">
        <f t="shared" ca="1" si="2315"/>
        <v>-20</v>
      </c>
      <c r="AL546" s="7"/>
      <c r="AM546" s="69">
        <f>IFERROR(VLOOKUP(R546,'[1]Skill Statistics'!$A$3:$AN$513,MATCH(Profession,'[1]Skill Statistics'!$A$2:$AN$2,0),FALSE),0)</f>
        <v>0</v>
      </c>
      <c r="AN546" s="85">
        <f>IFERROR(VLOOKUP(Q546,'[1]Skill Statistics'!$A$3:$BK$513,MATCH(Archetype,'[1]Skill Statistics'!$A$2:$BK$2,0),FALSE),0)</f>
        <v>0</v>
      </c>
      <c r="AO546" s="85">
        <f>IFERROR(VLOOKUP(Q546,'[1]Skill Statistics'!$A$3:$BB$513,MATCH(Race,'[1]Skill Statistics'!$A$2:$BB$2,0),FALSE),0)</f>
        <v>0</v>
      </c>
      <c r="AP546" s="85">
        <f t="shared" ca="1" si="2322"/>
        <v>0.5</v>
      </c>
      <c r="AQ546" s="70"/>
      <c r="AS546" s="69">
        <f>IFERROR(VLOOKUP(Q546,'[1]Professional Skills'!$A$4:$AM$288,MATCH(Profession,'[1]Professional Skills'!$A$3:$AM$3,0),FALSE),"- -")</f>
        <v>0</v>
      </c>
      <c r="AT546" t="s">
        <v>1812</v>
      </c>
      <c r="AU546" s="7" t="str">
        <f t="shared" si="2320"/>
        <v/>
      </c>
      <c r="AV546" s="7">
        <f t="shared" ca="1" si="2319"/>
        <v>0</v>
      </c>
      <c r="AW546" t="str">
        <f t="shared" si="2324"/>
        <v/>
      </c>
      <c r="AX546" t="str">
        <f>IFERROR(_xlfn.RANK.EQ(AW546,$AW$5:$AW$568),"")</f>
        <v/>
      </c>
      <c r="AY546">
        <f t="shared" si="2310"/>
        <v>0</v>
      </c>
      <c r="AZ546" s="70" t="str">
        <f t="shared" si="2316"/>
        <v/>
      </c>
      <c r="BB546" s="69" t="str">
        <f>IFERROR(IF(Q546="Language",VLOOKUP(R546,[1]Cultures!$B$4:$N$218,MATCH(Culture,[1]Cultures!$B$3:$N$3,0),FALSE),VLOOKUP(Q546,[1]Cultures!$B$4:$O$212,MATCH(Culture,[1]Cultures!$B$3:$O$3,0),FALSE)),"- -")</f>
        <v>- -</v>
      </c>
      <c r="BD546">
        <f t="shared" ca="1" si="2317"/>
        <v>0</v>
      </c>
      <c r="BE546" t="str">
        <f t="shared" si="2325"/>
        <v/>
      </c>
      <c r="BG546">
        <f ca="1">RAND()+AM546+AQ546</f>
        <v>0.13081308580199336</v>
      </c>
      <c r="BH546">
        <f ca="1">_xlfn.RANK.EQ(BG546,$BG$89:$BG$568)</f>
        <v>65</v>
      </c>
      <c r="BI546" s="7" t="str">
        <f ca="1">IFERROR(IF(BH546=1,IF(BB546=1,1,IF(BB546=2,2,IF(BH546=2,IF(BB546=3,1,IF(BB546&gt;=4,2,IF(BH546=3,IF(BB546=5,1,IF(BB546&gt;=6,2,IF(BH546=4,IF(BB546=7,1,IF(BB546&gt;=8,2,IF(BH546=5,IF(BB546=9,1,IF(BB546&gt;=10,2,0)),0))),0))),0))),0))),0)+(IF(BC546="*",0,BB546)),"- -")</f>
        <v>- -</v>
      </c>
      <c r="BK546" s="7">
        <f t="shared" ca="1" si="2330"/>
        <v>0</v>
      </c>
      <c r="BL546" s="70">
        <f ca="1">IF(V546="- -","- -",SUM(BI546:BK546))</f>
        <v>0</v>
      </c>
      <c r="BN546" s="69">
        <f>IFERROR(VLOOKUP(V546,Charts!$BT$2:$BV$14,3,FALSE),"- -")</f>
        <v>0.69230769230769229</v>
      </c>
      <c r="BO546" s="85">
        <f t="shared" ca="1" si="2323"/>
        <v>1.6472280637612728</v>
      </c>
      <c r="BP546" s="70">
        <f t="shared" ca="1" si="2326"/>
        <v>199</v>
      </c>
    </row>
    <row r="547" spans="1:68" x14ac:dyDescent="0.25">
      <c r="A547" s="240" t="str">
        <f>IF('Character Sheet'!$B$4="Creature","N","Y")</f>
        <v>Y</v>
      </c>
      <c r="C547" s="75"/>
      <c r="D547" s="76"/>
      <c r="F547" s="75"/>
      <c r="G547" s="76"/>
      <c r="I547" s="75"/>
      <c r="J547" s="85"/>
      <c r="K547" s="85">
        <f t="shared" ca="1" si="2328"/>
        <v>9</v>
      </c>
      <c r="L547" s="85">
        <f t="shared" ca="1" si="2321"/>
        <v>8</v>
      </c>
      <c r="M547" s="70">
        <f t="shared" ca="1" si="2329"/>
        <v>22</v>
      </c>
      <c r="O547" s="222">
        <f t="shared" ca="1" si="2311"/>
        <v>209</v>
      </c>
      <c r="Q547" s="7" t="s">
        <v>1772</v>
      </c>
      <c r="R547" s="9" t="s">
        <v>1662</v>
      </c>
      <c r="S547" s="9" t="s">
        <v>2133</v>
      </c>
      <c r="T547" s="61" t="str">
        <f>SUBSTITUTE(IFERROR(IFERROR(VLOOKUP(R547,'[1]Skill Statistics'!$A$3:$C$513,2,FALSE),VLOOKUP(Q547,'[1]Skill Statistics'!$A$3:$C$513,2,FALSE)),T546),"R*","ReSt")</f>
        <v>Em/Me</v>
      </c>
      <c r="U547" s="61" t="str">
        <f>IFERROR(IFERROR(VLOOKUP(R547,'[1]Skill Statistics'!$A$3:$C$513,3,FALSE),VLOOKUP(Q547,'[1]Skill Statistics'!$A$3:$C$513,3,FALSE)),U546)</f>
        <v>Re</v>
      </c>
      <c r="V547" s="61" t="str">
        <f>IF(ISNUMBER(SEARCH("Category",R547)),"- -",IFERROR(IFERROR(VLOOKUP(Q547,[1]Professions!$A$4:$AM$288,MATCH(Profession,[1]Professions!$A$1:$AM$1,0),FALSE),VLOOKUP(Q547,Calculations!$B$91:$I$95,8,FALSE)),"- -"))</f>
        <v>3 / 4</v>
      </c>
      <c r="W547" s="60">
        <f t="shared" ca="1" si="2312"/>
        <v>0</v>
      </c>
      <c r="X547" s="7" t="str">
        <f ca="1">IFERROR(VLOOKUP(R547,$BS$6:$NR$519,MATCH(ActualLevel,$BS$3:$NR$3,0),FALSE),"- -")</f>
        <v>- -</v>
      </c>
      <c r="Y547" s="7">
        <f t="shared" ca="1" si="2327"/>
        <v>0</v>
      </c>
      <c r="Z547" s="7">
        <f ca="1">IFERROR(VLOOKUP(Y547,Charts!$BQ$2:$BR$52,2,FALSE),"- -")</f>
        <v>-25</v>
      </c>
      <c r="AA547" s="7">
        <f t="shared" ca="1" si="2314"/>
        <v>5</v>
      </c>
      <c r="AB547" s="7">
        <f t="shared" ca="1" si="2318"/>
        <v>0</v>
      </c>
      <c r="AC547" s="7"/>
      <c r="AD547" s="7"/>
      <c r="AE547" s="7"/>
      <c r="AF547" s="7"/>
      <c r="AG547" s="7"/>
      <c r="AH547" s="43"/>
      <c r="AI547" s="7"/>
      <c r="AJ547" s="7"/>
      <c r="AK547" s="7">
        <f t="shared" ca="1" si="2315"/>
        <v>-20</v>
      </c>
      <c r="AL547" s="7"/>
      <c r="AM547" s="69">
        <f>IFERROR(VLOOKUP(R547,'[1]Skill Statistics'!$A$3:$AN$513,MATCH(Profession,'[1]Skill Statistics'!$A$2:$AN$2,0),FALSE),0)</f>
        <v>0</v>
      </c>
      <c r="AN547" s="85">
        <f>IFERROR(VLOOKUP(Q547,'[1]Skill Statistics'!$A$3:$BK$513,MATCH(Archetype,'[1]Skill Statistics'!$A$2:$BK$2,0),FALSE),0)</f>
        <v>0</v>
      </c>
      <c r="AO547" s="85">
        <f>IFERROR(VLOOKUP(Q547,'[1]Skill Statistics'!$A$3:$BB$513,MATCH(Race,'[1]Skill Statistics'!$A$2:$BB$2,0),FALSE),0)</f>
        <v>0</v>
      </c>
      <c r="AP547" s="85">
        <f t="shared" ca="1" si="2322"/>
        <v>0.5</v>
      </c>
      <c r="AQ547" s="70"/>
      <c r="AS547" s="69">
        <f>IFERROR(VLOOKUP(Q547,'[1]Professional Skills'!$A$4:$AM$288,MATCH(Profession,'[1]Professional Skills'!$A$3:$AM$3,0),FALSE),"- -")</f>
        <v>0</v>
      </c>
      <c r="AT547" t="s">
        <v>1812</v>
      </c>
      <c r="AU547" s="7" t="str">
        <f t="shared" si="2320"/>
        <v/>
      </c>
      <c r="AV547" s="7">
        <f t="shared" ca="1" si="2319"/>
        <v>0</v>
      </c>
      <c r="AW547" t="str">
        <f t="shared" si="2324"/>
        <v/>
      </c>
      <c r="AX547" t="str">
        <f>IFERROR(_xlfn.RANK.EQ(AW547,$AW$5:$AW$568),"")</f>
        <v/>
      </c>
      <c r="AY547">
        <f t="shared" si="2310"/>
        <v>0</v>
      </c>
      <c r="AZ547" s="70" t="str">
        <f t="shared" si="2316"/>
        <v/>
      </c>
      <c r="BB547" s="69" t="str">
        <f>IFERROR(IF(Q547="Language",VLOOKUP(R547,[1]Cultures!$B$4:$N$218,MATCH(Culture,[1]Cultures!$B$3:$N$3,0),FALSE),VLOOKUP(Q547,[1]Cultures!$B$4:$O$212,MATCH(Culture,[1]Cultures!$B$3:$O$3,0),FALSE)),"- -")</f>
        <v>- -</v>
      </c>
      <c r="BD547">
        <f t="shared" ca="1" si="2317"/>
        <v>0</v>
      </c>
      <c r="BE547" t="str">
        <f t="shared" si="2325"/>
        <v/>
      </c>
      <c r="BG547">
        <f ca="1">RAND()+AM547+AQ547</f>
        <v>0.51660020883383739</v>
      </c>
      <c r="BH547">
        <f ca="1">_xlfn.RANK.EQ(BG547,$BG$89:$BG$568)</f>
        <v>45</v>
      </c>
      <c r="BI547" s="7" t="str">
        <f ca="1">IFERROR(IF(BH547=1,IF(BB547=1,1,IF(BB547=2,2,IF(BH547=2,IF(BB547=3,1,IF(BB547&gt;=4,2,IF(BH547=3,IF(BB547=5,1,IF(BB547&gt;=6,2,IF(BH547=4,IF(BB547=7,1,IF(BB547&gt;=8,2,IF(BH547=5,IF(BB547=9,1,IF(BB547&gt;=10,2,0)),0))),0))),0))),0))),0)+(IF(BC547="*",0,BB547)),"- -")</f>
        <v>- -</v>
      </c>
      <c r="BK547" s="7">
        <f t="shared" ca="1" si="2330"/>
        <v>0</v>
      </c>
      <c r="BL547" s="70">
        <f ca="1">IF(V547="- -","- -",SUM(BI547:BK547))</f>
        <v>0</v>
      </c>
      <c r="BN547" s="69">
        <f>IFERROR(VLOOKUP(V547,Charts!$BT$2:$BV$14,3,FALSE),"- -")</f>
        <v>0.69230769230769229</v>
      </c>
      <c r="BO547" s="85">
        <f t="shared" ca="1" si="2323"/>
        <v>1.6138831216341716</v>
      </c>
      <c r="BP547" s="70">
        <f t="shared" ca="1" si="2326"/>
        <v>209</v>
      </c>
    </row>
    <row r="548" spans="1:68" x14ac:dyDescent="0.25">
      <c r="A548" s="240" t="str">
        <f>IF('Character Sheet'!$B$4="Creature","N","Y")</f>
        <v>Y</v>
      </c>
      <c r="C548" s="75"/>
      <c r="D548" s="76"/>
      <c r="F548" s="75"/>
      <c r="G548" s="76"/>
      <c r="I548" s="75"/>
      <c r="J548" s="85"/>
      <c r="K548" s="85">
        <f t="shared" ca="1" si="2328"/>
        <v>9</v>
      </c>
      <c r="L548" s="85">
        <f t="shared" ca="1" si="2321"/>
        <v>8</v>
      </c>
      <c r="M548" s="70">
        <f t="shared" ca="1" si="2329"/>
        <v>22</v>
      </c>
      <c r="O548" s="222">
        <f t="shared" ca="1" si="2311"/>
        <v>210</v>
      </c>
      <c r="Q548" s="7" t="s">
        <v>1772</v>
      </c>
      <c r="R548" s="9" t="s">
        <v>1663</v>
      </c>
      <c r="S548" s="9" t="s">
        <v>2134</v>
      </c>
      <c r="T548" s="61" t="str">
        <f>SUBSTITUTE(IFERROR(IFERROR(VLOOKUP(R548,'[1]Skill Statistics'!$A$3:$C$513,2,FALSE),VLOOKUP(Q548,'[1]Skill Statistics'!$A$3:$C$513,2,FALSE)),T547),"R*","ReSt")</f>
        <v>Em/Me</v>
      </c>
      <c r="U548" s="61" t="str">
        <f>IFERROR(IFERROR(VLOOKUP(R548,'[1]Skill Statistics'!$A$3:$C$513,3,FALSE),VLOOKUP(Q548,'[1]Skill Statistics'!$A$3:$C$513,3,FALSE)),U547)</f>
        <v>Re</v>
      </c>
      <c r="V548" s="61" t="str">
        <f>IF(ISNUMBER(SEARCH("Category",R548)),"- -",IFERROR(IFERROR(VLOOKUP(Q548,[1]Professions!$A$4:$AM$288,MATCH(Profession,[1]Professions!$A$1:$AM$1,0),FALSE),VLOOKUP(Q548,Calculations!$B$91:$I$95,8,FALSE)),"- -"))</f>
        <v>3 / 4</v>
      </c>
      <c r="W548" s="60">
        <f t="shared" ca="1" si="2312"/>
        <v>0</v>
      </c>
      <c r="X548" s="7" t="str">
        <f ca="1">IFERROR(VLOOKUP(R548,$BS$6:$NR$519,MATCH(ActualLevel,$BS$3:$NR$3,0),FALSE),"- -")</f>
        <v>- -</v>
      </c>
      <c r="Y548" s="7">
        <f t="shared" ca="1" si="2327"/>
        <v>0</v>
      </c>
      <c r="Z548" s="7">
        <f ca="1">IFERROR(VLOOKUP(Y548,Charts!$BQ$2:$BR$52,2,FALSE),"- -")</f>
        <v>-25</v>
      </c>
      <c r="AA548" s="7">
        <f t="shared" ca="1" si="2314"/>
        <v>5</v>
      </c>
      <c r="AB548" s="7">
        <f t="shared" ca="1" si="2318"/>
        <v>0</v>
      </c>
      <c r="AC548" s="7"/>
      <c r="AD548" s="7"/>
      <c r="AE548" s="7"/>
      <c r="AF548" s="7"/>
      <c r="AG548" s="7"/>
      <c r="AH548" s="43"/>
      <c r="AI548" s="7"/>
      <c r="AJ548" s="7"/>
      <c r="AK548" s="7">
        <f t="shared" ca="1" si="2315"/>
        <v>-20</v>
      </c>
      <c r="AL548" s="7"/>
      <c r="AM548" s="69">
        <f>IFERROR(VLOOKUP(R548,'[1]Skill Statistics'!$A$3:$AN$513,MATCH(Profession,'[1]Skill Statistics'!$A$2:$AN$2,0),FALSE),0)</f>
        <v>0</v>
      </c>
      <c r="AN548" s="85">
        <f>IFERROR(VLOOKUP(Q548,'[1]Skill Statistics'!$A$3:$BK$513,MATCH(Archetype,'[1]Skill Statistics'!$A$2:$BK$2,0),FALSE),0)</f>
        <v>0</v>
      </c>
      <c r="AO548" s="85">
        <f>IFERROR(VLOOKUP(Q548,'[1]Skill Statistics'!$A$3:$BB$513,MATCH(Race,'[1]Skill Statistics'!$A$2:$BB$2,0),FALSE),0)</f>
        <v>0</v>
      </c>
      <c r="AP548" s="85">
        <f t="shared" ca="1" si="2322"/>
        <v>0.5</v>
      </c>
      <c r="AQ548" s="70"/>
      <c r="AS548" s="69">
        <f>IFERROR(VLOOKUP(Q548,'[1]Professional Skills'!$A$4:$AM$288,MATCH(Profession,'[1]Professional Skills'!$A$3:$AM$3,0),FALSE),"- -")</f>
        <v>0</v>
      </c>
      <c r="AT548" t="s">
        <v>1812</v>
      </c>
      <c r="AU548" s="7" t="str">
        <f t="shared" si="2320"/>
        <v/>
      </c>
      <c r="AV548" s="7">
        <f t="shared" ca="1" si="2319"/>
        <v>0</v>
      </c>
      <c r="AW548" t="str">
        <f t="shared" si="2324"/>
        <v/>
      </c>
      <c r="AX548" t="str">
        <f>IFERROR(_xlfn.RANK.EQ(AW548,$AW$5:$AW$568),"")</f>
        <v/>
      </c>
      <c r="AY548">
        <f t="shared" si="2310"/>
        <v>0</v>
      </c>
      <c r="AZ548" s="70" t="str">
        <f t="shared" si="2316"/>
        <v/>
      </c>
      <c r="BB548" s="69" t="str">
        <f>IFERROR(IF(Q548="Language",VLOOKUP(R548,[1]Cultures!$B$4:$N$218,MATCH(Culture,[1]Cultures!$B$3:$N$3,0),FALSE),VLOOKUP(Q548,[1]Cultures!$B$4:$O$212,MATCH(Culture,[1]Cultures!$B$3:$O$3,0),FALSE)),"- -")</f>
        <v>- -</v>
      </c>
      <c r="BD548">
        <f t="shared" ca="1" si="2317"/>
        <v>0</v>
      </c>
      <c r="BE548" t="str">
        <f t="shared" si="2325"/>
        <v/>
      </c>
      <c r="BG548">
        <f ca="1">RAND()+AM548+AQ548</f>
        <v>0.85503185139939819</v>
      </c>
      <c r="BH548">
        <f ca="1">_xlfn.RANK.EQ(BG548,$BG$89:$BG$568)</f>
        <v>20</v>
      </c>
      <c r="BI548" s="7" t="str">
        <f ca="1">IFERROR(IF(BH548=1,IF(BB548=1,1,IF(BB548=2,2,IF(BH548=2,IF(BB548=3,1,IF(BB548&gt;=4,2,IF(BH548=3,IF(BB548=5,1,IF(BB548&gt;=6,2,IF(BH548=4,IF(BB548=7,1,IF(BB548&gt;=8,2,IF(BH548=5,IF(BB548=9,1,IF(BB548&gt;=10,2,0)),0))),0))),0))),0))),0)+(IF(BC548="*",0,BB548)),"- -")</f>
        <v>- -</v>
      </c>
      <c r="BK548" s="7">
        <f t="shared" ca="1" si="2330"/>
        <v>0</v>
      </c>
      <c r="BL548" s="70">
        <f ca="1">IF(V548="- -","- -",SUM(BI548:BK548))</f>
        <v>0</v>
      </c>
      <c r="BN548" s="69">
        <f>IFERROR(VLOOKUP(V548,Charts!$BT$2:$BV$14,3,FALSE),"- -")</f>
        <v>0.69230769230769229</v>
      </c>
      <c r="BO548" s="85">
        <f t="shared" ca="1" si="2323"/>
        <v>1.6080208035308341</v>
      </c>
      <c r="BP548" s="70">
        <f t="shared" ca="1" si="2326"/>
        <v>210</v>
      </c>
    </row>
    <row r="549" spans="1:68" x14ac:dyDescent="0.25">
      <c r="A549" s="240" t="str">
        <f>IF('Character Sheet'!$B$4="Creature","N","Y")</f>
        <v>Y</v>
      </c>
      <c r="C549" s="75"/>
      <c r="D549" s="76"/>
      <c r="F549" s="75"/>
      <c r="G549" s="76"/>
      <c r="I549" s="75"/>
      <c r="J549" s="85"/>
      <c r="K549" s="85">
        <f t="shared" ca="1" si="2328"/>
        <v>9</v>
      </c>
      <c r="L549" s="85">
        <f t="shared" ca="1" si="2321"/>
        <v>8</v>
      </c>
      <c r="M549" s="70">
        <f t="shared" ca="1" si="2329"/>
        <v>22</v>
      </c>
      <c r="O549" s="222">
        <f t="shared" ca="1" si="2311"/>
        <v>136</v>
      </c>
      <c r="Q549" s="7" t="s">
        <v>1772</v>
      </c>
      <c r="R549" s="9" t="s">
        <v>1664</v>
      </c>
      <c r="S549" s="9" t="s">
        <v>1664</v>
      </c>
      <c r="T549" s="61" t="str">
        <f>SUBSTITUTE(IFERROR(IFERROR(VLOOKUP(R549,'[1]Skill Statistics'!$A$3:$C$513,2,FALSE),VLOOKUP(Q549,'[1]Skill Statistics'!$A$3:$C$513,2,FALSE)),T548),"R*","ReSt")</f>
        <v>Em/Me</v>
      </c>
      <c r="U549" s="61" t="str">
        <f>IFERROR(IFERROR(VLOOKUP(R549,'[1]Skill Statistics'!$A$3:$C$513,3,FALSE),VLOOKUP(Q549,'[1]Skill Statistics'!$A$3:$C$513,3,FALSE)),U548)</f>
        <v>Re</v>
      </c>
      <c r="V549" s="61" t="str">
        <f>IF(ISNUMBER(SEARCH("Category",R549)),"- -",IFERROR(IFERROR(VLOOKUP(Q549,[1]Professions!$A$4:$AM$288,MATCH(Profession,[1]Professions!$A$1:$AM$1,0),FALSE),VLOOKUP(Q549,Calculations!$B$91:$I$95,8,FALSE)),"- -"))</f>
        <v>3 / 4</v>
      </c>
      <c r="W549" s="60">
        <f t="shared" ca="1" si="2312"/>
        <v>0</v>
      </c>
      <c r="X549" s="7">
        <f ca="1">IFERROR(VLOOKUP(R549,$BS$6:$NR$519,MATCH(ActualLevel,$BS$3:$NR$3,0),FALSE),"- -")</f>
        <v>0</v>
      </c>
      <c r="Y549" s="7">
        <f t="shared" ca="1" si="2327"/>
        <v>0</v>
      </c>
      <c r="Z549" s="7">
        <f ca="1">IFERROR(VLOOKUP(Y549,Charts!$BQ$2:$BR$52,2,FALSE),"- -")</f>
        <v>-25</v>
      </c>
      <c r="AA549" s="7">
        <f t="shared" ca="1" si="2314"/>
        <v>5</v>
      </c>
      <c r="AB549" s="7">
        <f t="shared" ca="1" si="2318"/>
        <v>0</v>
      </c>
      <c r="AC549" s="7"/>
      <c r="AD549" s="7"/>
      <c r="AE549" s="7"/>
      <c r="AF549" s="7"/>
      <c r="AG549" s="7"/>
      <c r="AH549" s="43"/>
      <c r="AI549" s="7"/>
      <c r="AJ549" s="7"/>
      <c r="AK549" s="7">
        <f t="shared" ca="1" si="2315"/>
        <v>-20</v>
      </c>
      <c r="AL549" s="7"/>
      <c r="AM549" s="69">
        <f>IFERROR(VLOOKUP(R549,'[1]Skill Statistics'!$A$3:$AN$513,MATCH(Profession,'[1]Skill Statistics'!$A$2:$AN$2,0),FALSE),0)</f>
        <v>0</v>
      </c>
      <c r="AN549" s="85">
        <f>IFERROR(VLOOKUP(Q549,'[1]Skill Statistics'!$A$3:$BK$513,MATCH(Archetype,'[1]Skill Statistics'!$A$2:$BK$2,0),FALSE),0)</f>
        <v>0</v>
      </c>
      <c r="AO549" s="85">
        <f>IFERROR(VLOOKUP(Q549,'[1]Skill Statistics'!$A$3:$BB$513,MATCH(Race,'[1]Skill Statistics'!$A$2:$BB$2,0),FALSE),0)</f>
        <v>0</v>
      </c>
      <c r="AP549" s="85">
        <f t="shared" ca="1" si="2322"/>
        <v>0.5</v>
      </c>
      <c r="AQ549" s="70"/>
      <c r="AS549" s="69">
        <f>IFERROR(VLOOKUP(Q549,'[1]Professional Skills'!$A$4:$AM$288,MATCH(Profession,'[1]Professional Skills'!$A$3:$AM$3,0),FALSE),"- -")</f>
        <v>0</v>
      </c>
      <c r="AT549" t="s">
        <v>1812</v>
      </c>
      <c r="AU549" s="7" t="str">
        <f t="shared" si="2320"/>
        <v/>
      </c>
      <c r="AV549" s="7">
        <f t="shared" ca="1" si="2319"/>
        <v>0</v>
      </c>
      <c r="AW549" t="str">
        <f t="shared" si="2324"/>
        <v/>
      </c>
      <c r="AX549" t="str">
        <f>IFERROR(_xlfn.RANK.EQ(AW549,$AW$5:$AW$568),"")</f>
        <v/>
      </c>
      <c r="AY549">
        <f t="shared" si="2310"/>
        <v>0</v>
      </c>
      <c r="AZ549" s="70" t="str">
        <f t="shared" si="2316"/>
        <v/>
      </c>
      <c r="BB549" s="69" t="str">
        <f>IFERROR(IF(Q549="Language",VLOOKUP(R549,[1]Cultures!$B$4:$N$218,MATCH(Culture,[1]Cultures!$B$3:$N$3,0),FALSE),VLOOKUP(Q549,[1]Cultures!$B$4:$O$212,MATCH(Culture,[1]Cultures!$B$3:$O$3,0),FALSE)),"- -")</f>
        <v>- -</v>
      </c>
      <c r="BD549">
        <f t="shared" ca="1" si="2317"/>
        <v>0</v>
      </c>
      <c r="BE549" t="str">
        <f t="shared" si="2325"/>
        <v/>
      </c>
      <c r="BG549">
        <f ca="1">RAND()+AM549+AQ549</f>
        <v>0.29100721032963983</v>
      </c>
      <c r="BH549">
        <f ca="1">_xlfn.RANK.EQ(BG549,$BG$89:$BG$568)</f>
        <v>55</v>
      </c>
      <c r="BI549" s="7" t="str">
        <f ca="1">IFERROR(IF(BH549=1,IF(BB549=1,1,IF(BB549=2,2,IF(BH549=2,IF(BB549=3,1,IF(BB549&gt;=4,2,IF(BH549=3,IF(BB549=5,1,IF(BB549&gt;=6,2,IF(BH549=4,IF(BB549=7,1,IF(BB549&gt;=8,2,IF(BH549=5,IF(BB549=9,1,IF(BB549&gt;=10,2,0)),0))),0))),0))),0))),0)+(IF(BC549="*",0,BB549)),"- -")</f>
        <v>- -</v>
      </c>
      <c r="BK549" s="7">
        <f t="shared" ca="1" si="2330"/>
        <v>0</v>
      </c>
      <c r="BL549" s="70">
        <f ca="1">IF(V549="- -","- -",SUM(BI549:BK549))</f>
        <v>0</v>
      </c>
      <c r="BN549" s="69">
        <f>IFERROR(VLOOKUP(V549,Charts!$BT$2:$BV$14,3,FALSE),"- -")</f>
        <v>0.69230769230769229</v>
      </c>
      <c r="BO549" s="85">
        <f t="shared" ca="1" si="2323"/>
        <v>1.8698930735332275</v>
      </c>
      <c r="BP549" s="70">
        <f t="shared" ca="1" si="2326"/>
        <v>136</v>
      </c>
    </row>
    <row r="550" spans="1:68" x14ac:dyDescent="0.25">
      <c r="A550" s="240" t="str">
        <f>IF('Character Sheet'!$B$4="Creature","N","Y")</f>
        <v>Y</v>
      </c>
      <c r="C550" s="75"/>
      <c r="D550" s="76"/>
      <c r="F550" s="75"/>
      <c r="G550" s="76"/>
      <c r="I550" s="75"/>
      <c r="J550" s="85"/>
      <c r="K550" s="85">
        <f t="shared" ca="1" si="2328"/>
        <v>9</v>
      </c>
      <c r="L550" s="85">
        <f t="shared" ca="1" si="2321"/>
        <v>8</v>
      </c>
      <c r="M550" s="70">
        <f t="shared" ca="1" si="2329"/>
        <v>22</v>
      </c>
      <c r="O550" s="222" t="str">
        <f t="shared" ca="1" si="2311"/>
        <v>- -</v>
      </c>
      <c r="Q550" s="7" t="s">
        <v>1767</v>
      </c>
      <c r="R550" s="9" t="s">
        <v>1330</v>
      </c>
      <c r="S550" s="9"/>
      <c r="T550" s="61" t="str">
        <f>SUBSTITUTE(IFERROR(IFERROR(VLOOKUP(R550,'[1]Skill Statistics'!$A$3:$C$513,2,FALSE),VLOOKUP(Q550,'[1]Skill Statistics'!$A$3:$C$513,2,FALSE)),T549),"R*","ReSt")</f>
        <v>- -</v>
      </c>
      <c r="U550" s="61" t="str">
        <f>IFERROR(IFERROR(VLOOKUP(R550,'[1]Skill Statistics'!$A$3:$C$513,3,FALSE),VLOOKUP(Q550,'[1]Skill Statistics'!$A$3:$C$513,3,FALSE)),U549)</f>
        <v>- -</v>
      </c>
      <c r="V550" s="61" t="str">
        <f>IF(ISNUMBER(SEARCH("Category",R550)),"- -",IFERROR(IFERROR(VLOOKUP(Q550,[1]Professions!$A$4:$AM$288,MATCH(Profession,[1]Professions!$A$1:$AM$1,0),FALSE),VLOOKUP(Q550,Calculations!$B$91:$I$95,8,FALSE)),"- -"))</f>
        <v>- -</v>
      </c>
      <c r="W550" s="60" t="str">
        <f t="shared" si="2312"/>
        <v>- -</v>
      </c>
      <c r="X550" s="7" t="str">
        <f ca="1">IFERROR(VLOOKUP(R550,$BS$6:$NR$519,MATCH(ActualLevel,$BS$3:$NR$3,0),FALSE),"- -")</f>
        <v>- -</v>
      </c>
      <c r="Y550" s="7" t="str">
        <f t="shared" si="2327"/>
        <v>- -</v>
      </c>
      <c r="Z550" s="7" t="str">
        <f>IFERROR(VLOOKUP(Y550,Charts!$BQ$2:$BR$52,2,FALSE),"- -")</f>
        <v>- -</v>
      </c>
      <c r="AA550" s="7" t="str">
        <f t="shared" ca="1" si="2314"/>
        <v>- -</v>
      </c>
      <c r="AB550" s="7" t="str">
        <f t="shared" si="2318"/>
        <v>- -</v>
      </c>
      <c r="AC550" s="7"/>
      <c r="AD550" s="7"/>
      <c r="AE550" s="7"/>
      <c r="AF550" s="7"/>
      <c r="AG550" s="7"/>
      <c r="AH550" s="43"/>
      <c r="AI550" s="7"/>
      <c r="AJ550" s="7"/>
      <c r="AK550" s="7">
        <f t="shared" ca="1" si="2315"/>
        <v>0</v>
      </c>
      <c r="AL550" s="7"/>
      <c r="AM550" s="69">
        <f>IFERROR(VLOOKUP(R550,'[1]Skill Statistics'!$A$3:$AN$513,MATCH(Profession,'[1]Skill Statistics'!$A$2:$AN$2,0),FALSE),0)</f>
        <v>0</v>
      </c>
      <c r="AN550" s="85">
        <f>IFERROR(VLOOKUP(Q550,'[1]Skill Statistics'!$A$3:$BK$513,MATCH(Archetype,'[1]Skill Statistics'!$A$2:$BK$2,0),FALSE),0)</f>
        <v>0</v>
      </c>
      <c r="AO550" s="85">
        <f>IFERROR(VLOOKUP(Q550,'[1]Skill Statistics'!$A$3:$BB$513,MATCH(Race,'[1]Skill Statistics'!$A$2:$BB$2,0),FALSE),0)</f>
        <v>0</v>
      </c>
      <c r="AP550" s="85">
        <f t="shared" ca="1" si="2322"/>
        <v>0</v>
      </c>
      <c r="AQ550" s="70"/>
      <c r="AS550" s="69">
        <f>IFERROR(VLOOKUP(Q550,'[1]Professional Skills'!$A$4:$AM$288,MATCH(Profession,'[1]Professional Skills'!$A$3:$AM$3,0),FALSE),"- -")</f>
        <v>0</v>
      </c>
      <c r="AU550" s="7">
        <f t="shared" si="2320"/>
        <v>0</v>
      </c>
      <c r="AV550" s="7">
        <f t="shared" ca="1" si="2319"/>
        <v>0</v>
      </c>
      <c r="AW550" t="str">
        <f t="shared" si="2324"/>
        <v/>
      </c>
      <c r="AX550" t="str">
        <f>IFERROR(_xlfn.RANK.EQ(AW550,$AW$5:$AW$568),"")</f>
        <v/>
      </c>
      <c r="AY550">
        <f t="shared" si="2310"/>
        <v>0</v>
      </c>
      <c r="AZ550" s="70" t="str">
        <f t="shared" si="2316"/>
        <v/>
      </c>
      <c r="BB550" s="69" t="str">
        <f>IFERROR(IF(Q550="Language",VLOOKUP(R550,[1]Cultures!$B$4:$N$218,MATCH(Culture,[1]Cultures!$B$3:$N$3,0),FALSE),VLOOKUP(Q550,[1]Cultures!$B$4:$O$212,MATCH(Culture,[1]Cultures!$B$3:$O$3,0),FALSE)),"- -")</f>
        <v>- -</v>
      </c>
      <c r="BD550">
        <f t="shared" ca="1" si="2317"/>
        <v>0</v>
      </c>
      <c r="BE550" t="str">
        <f t="shared" si="2325"/>
        <v/>
      </c>
      <c r="BI550" s="7" t="str">
        <f>IFERROR(IF(BH550=1,IF(BB550=1,1,IF(BB550=2,2,IF(BH550=2,IF(BB550=3,1,IF(BB550&gt;=4,2,IF(BH550=3,IF(BB550=5,1,IF(BB550&gt;=6,2,IF(BH550=4,IF(BB550=7,1,IF(BB550&gt;=8,2,IF(BH550=5,IF(BB550=9,1,IF(BB550&gt;=10,2,0)),0))),0))),0))),0))),0)+(IF(BC550="*",0,BB550)),"- -")</f>
        <v>- -</v>
      </c>
      <c r="BK550" s="7"/>
      <c r="BL550" s="70" t="str">
        <f>IF(V550="- -","- -",SUM(BI550:BK550))</f>
        <v>- -</v>
      </c>
      <c r="BN550" s="69" t="str">
        <f>IFERROR(VLOOKUP(V550,Charts!$BT$2:$BV$14,3,FALSE),"- -")</f>
        <v>- -</v>
      </c>
      <c r="BO550" s="85" t="str">
        <f t="shared" ca="1" si="2323"/>
        <v>- -</v>
      </c>
      <c r="BP550" s="70" t="str">
        <f t="shared" ca="1" si="2326"/>
        <v>- -</v>
      </c>
    </row>
    <row r="551" spans="1:68" x14ac:dyDescent="0.25">
      <c r="A551" s="240" t="str">
        <f>IF('Character Sheet'!$B$4="Creature","N","Y")</f>
        <v>Y</v>
      </c>
      <c r="C551" s="75"/>
      <c r="D551" s="76"/>
      <c r="F551" s="75"/>
      <c r="G551" s="76"/>
      <c r="I551" s="75"/>
      <c r="J551" s="85"/>
      <c r="K551" s="85">
        <f t="shared" ca="1" si="2328"/>
        <v>9</v>
      </c>
      <c r="L551" s="85">
        <f t="shared" ca="1" si="2321"/>
        <v>8</v>
      </c>
      <c r="M551" s="70">
        <f t="shared" ca="1" si="2329"/>
        <v>22</v>
      </c>
      <c r="O551" s="222">
        <f t="shared" ca="1" si="2311"/>
        <v>409</v>
      </c>
      <c r="Q551" s="7" t="s">
        <v>1767</v>
      </c>
      <c r="R551" s="9" t="s">
        <v>1665</v>
      </c>
      <c r="S551" s="9" t="s">
        <v>2135</v>
      </c>
      <c r="T551" s="61" t="str">
        <f>SUBSTITUTE(IFERROR(IFERROR(VLOOKUP(R551,'[1]Skill Statistics'!$A$3:$C$513,2,FALSE),VLOOKUP(Q551,'[1]Skill Statistics'!$A$3:$C$513,2,FALSE)),T550),"R*","ReSt")</f>
        <v>Em/Me</v>
      </c>
      <c r="U551" s="61" t="str">
        <f>IFERROR(IFERROR(VLOOKUP(R551,'[1]Skill Statistics'!$A$3:$C$513,3,FALSE),VLOOKUP(Q551,'[1]Skill Statistics'!$A$3:$C$513,3,FALSE)),U550)</f>
        <v>Pr</v>
      </c>
      <c r="V551" s="61" t="str">
        <f>IF(ISNUMBER(SEARCH("Category",R551)),"- -",IFERROR(IFERROR(VLOOKUP(Q551,[1]Professions!$A$4:$AM$288,MATCH(Profession,[1]Professions!$A$1:$AM$1,0),FALSE),VLOOKUP(Q551,Calculations!$B$91:$I$95,8,FALSE)),"- -"))</f>
        <v>3 / 4</v>
      </c>
      <c r="W551" s="60">
        <f t="shared" ca="1" si="2312"/>
        <v>0</v>
      </c>
      <c r="X551" s="7">
        <f ca="1">IFERROR(VLOOKUP(R551,$BS$6:$NR$519,MATCH(ActualLevel,$BS$3:$NR$3,0),FALSE),"- -")</f>
        <v>0</v>
      </c>
      <c r="Y551" s="7">
        <f t="shared" ca="1" si="2327"/>
        <v>0</v>
      </c>
      <c r="Z551" s="7">
        <f ca="1">IFERROR(VLOOKUP(Y551,Charts!$BQ$2:$BR$52,2,FALSE),"- -")</f>
        <v>-25</v>
      </c>
      <c r="AA551" s="7">
        <f t="shared" ca="1" si="2314"/>
        <v>-2</v>
      </c>
      <c r="AB551" s="7">
        <f t="shared" ca="1" si="2318"/>
        <v>0</v>
      </c>
      <c r="AC551" s="7"/>
      <c r="AD551" s="7"/>
      <c r="AE551" s="7"/>
      <c r="AF551" s="7"/>
      <c r="AG551" s="7"/>
      <c r="AH551" s="43"/>
      <c r="AI551" s="7"/>
      <c r="AJ551" s="7"/>
      <c r="AK551" s="7">
        <f t="shared" ca="1" si="2315"/>
        <v>-27</v>
      </c>
      <c r="AL551" s="7"/>
      <c r="AM551" s="69">
        <f>IFERROR(VLOOKUP(R551,'[1]Skill Statistics'!$A$3:$AN$513,MATCH(Profession,'[1]Skill Statistics'!$A$2:$AN$2,0),FALSE),0)</f>
        <v>0</v>
      </c>
      <c r="AN551" s="85">
        <f>IFERROR(VLOOKUP(Q551,'[1]Skill Statistics'!$A$3:$BK$513,MATCH(Archetype,'[1]Skill Statistics'!$A$2:$BK$2,0),FALSE),0)</f>
        <v>0</v>
      </c>
      <c r="AO551" s="85">
        <f>IFERROR(VLOOKUP(Q551,'[1]Skill Statistics'!$A$3:$BB$513,MATCH(Race,'[1]Skill Statistics'!$A$2:$BB$2,0),FALSE),0)</f>
        <v>0</v>
      </c>
      <c r="AP551" s="85">
        <f t="shared" ca="1" si="2322"/>
        <v>-0.2</v>
      </c>
      <c r="AQ551" s="70"/>
      <c r="AS551" s="69">
        <f>IFERROR(VLOOKUP(Q551,'[1]Professional Skills'!$A$4:$AM$288,MATCH(Profession,'[1]Professional Skills'!$A$3:$AM$3,0),FALSE),"- -")</f>
        <v>0</v>
      </c>
      <c r="AT551" t="s">
        <v>1812</v>
      </c>
      <c r="AU551" s="7" t="str">
        <f t="shared" si="2320"/>
        <v/>
      </c>
      <c r="AV551" s="7">
        <f t="shared" ca="1" si="2319"/>
        <v>0</v>
      </c>
      <c r="AW551" t="str">
        <f t="shared" si="2324"/>
        <v/>
      </c>
      <c r="AX551" t="str">
        <f>IFERROR(_xlfn.RANK.EQ(AW551,$AW$5:$AW$568),"")</f>
        <v/>
      </c>
      <c r="AY551">
        <f t="shared" ref="AY551:AY568" si="2331">IF(IF(AT551="*",AY550,AW551)="",0,IF(AT551="*",AY550,AW551))</f>
        <v>0</v>
      </c>
      <c r="AZ551" s="70" t="str">
        <f t="shared" si="2316"/>
        <v/>
      </c>
      <c r="BB551" s="69" t="str">
        <f>IFERROR(IF(Q551="Language",VLOOKUP(R551,[1]Cultures!$B$4:$N$218,MATCH(Culture,[1]Cultures!$B$3:$N$3,0),FALSE),VLOOKUP(Q551,[1]Cultures!$B$4:$O$212,MATCH(Culture,[1]Cultures!$B$3:$O$3,0),FALSE)),"- -")</f>
        <v>- -</v>
      </c>
      <c r="BD551">
        <f t="shared" ca="1" si="2317"/>
        <v>0</v>
      </c>
      <c r="BE551" t="str">
        <f t="shared" si="2325"/>
        <v/>
      </c>
      <c r="BG551">
        <f ca="1">RAND()+AM551+AQ551</f>
        <v>0.65658084939529604</v>
      </c>
      <c r="BH551">
        <f ca="1">_xlfn.RANK.EQ(BG551,$BG$89:$BG$568)</f>
        <v>35</v>
      </c>
      <c r="BI551" s="7" t="str">
        <f ca="1">IFERROR(IF(BH551=1,IF(BB551=1,1,IF(BB551=2,2,IF(BH551=2,IF(BB551=3,1,IF(BB551&gt;=4,2,IF(BH551=3,IF(BB551=5,1,IF(BB551&gt;=6,2,IF(BH551=4,IF(BB551=7,1,IF(BB551&gt;=8,2,IF(BH551=5,IF(BB551=9,1,IF(BB551&gt;=10,2,0)),0))),0))),0))),0))),0)+(IF(BC551="*",0,BB551)),"- -")</f>
        <v>- -</v>
      </c>
      <c r="BK551" s="7">
        <f t="shared" ref="BK551:BK561" ca="1" si="2332">IF(BH551=1,IF($BB$4=1,1,IF($BB$4&gt;=2,2,0)),IF(BH551=2,IF($BB$4=3,1,IF($BB$4&gt;=4,2,0)),IF(BH551=3,IF($BB$4=5,1,IF($BB$4&gt;=6,2,0)),IF(BH551=4,IF($BB$4=7,1,IF($BB$4&gt;=8,2,0)),IF(BH551=5,IF($BB$4=9,1,IF($BB$4&gt;=10,2,0)),0)))))</f>
        <v>0</v>
      </c>
      <c r="BL551" s="70">
        <f ca="1">IF(V551="- -","- -",SUM(BI551:BK551))</f>
        <v>0</v>
      </c>
      <c r="BN551" s="69">
        <f>IFERROR(VLOOKUP(V551,Charts!$BT$2:$BV$14,3,FALSE),"- -")</f>
        <v>0.69230769230769229</v>
      </c>
      <c r="BO551" s="85">
        <f t="shared" ca="1" si="2323"/>
        <v>0.72541473520852406</v>
      </c>
      <c r="BP551" s="70">
        <f t="shared" ca="1" si="2326"/>
        <v>409</v>
      </c>
    </row>
    <row r="552" spans="1:68" x14ac:dyDescent="0.25">
      <c r="A552" s="240" t="str">
        <f>IF('Character Sheet'!$B$4="Creature","N","Y")</f>
        <v>Y</v>
      </c>
      <c r="C552" s="75"/>
      <c r="D552" s="76"/>
      <c r="F552" s="75"/>
      <c r="G552" s="76"/>
      <c r="I552" s="75"/>
      <c r="J552" s="85"/>
      <c r="K552" s="85">
        <f t="shared" ca="1" si="2328"/>
        <v>9</v>
      </c>
      <c r="L552" s="85">
        <f t="shared" ca="1" si="2321"/>
        <v>8</v>
      </c>
      <c r="M552" s="70">
        <f t="shared" ca="1" si="2329"/>
        <v>22</v>
      </c>
      <c r="O552" s="222">
        <f t="shared" ca="1" si="2311"/>
        <v>273</v>
      </c>
      <c r="Q552" s="7" t="s">
        <v>1767</v>
      </c>
      <c r="R552" s="9" t="s">
        <v>1666</v>
      </c>
      <c r="S552" s="9" t="s">
        <v>2136</v>
      </c>
      <c r="T552" s="61" t="str">
        <f>SUBSTITUTE(IFERROR(IFERROR(VLOOKUP(R552,'[1]Skill Statistics'!$A$3:$C$513,2,FALSE),VLOOKUP(Q552,'[1]Skill Statistics'!$A$3:$C$513,2,FALSE)),T551),"R*","ReSt")</f>
        <v>Em/Me</v>
      </c>
      <c r="U552" s="61" t="str">
        <f>IFERROR(IFERROR(VLOOKUP(R552,'[1]Skill Statistics'!$A$3:$C$513,3,FALSE),VLOOKUP(Q552,'[1]Skill Statistics'!$A$3:$C$513,3,FALSE)),U551)</f>
        <v>Pr</v>
      </c>
      <c r="V552" s="61" t="str">
        <f>IF(ISNUMBER(SEARCH("Category",R552)),"- -",IFERROR(IFERROR(VLOOKUP(Q552,[1]Professions!$A$4:$AM$288,MATCH(Profession,[1]Professions!$A$1:$AM$1,0),FALSE),VLOOKUP(Q552,Calculations!$B$91:$I$95,8,FALSE)),"- -"))</f>
        <v>3 / 4</v>
      </c>
      <c r="W552" s="60">
        <f t="shared" ca="1" si="2312"/>
        <v>0</v>
      </c>
      <c r="X552" s="7">
        <f ca="1">IFERROR(VLOOKUP(R552,$BS$6:$NR$519,MATCH(ActualLevel,$BS$3:$NR$3,0),FALSE),"- -")</f>
        <v>0</v>
      </c>
      <c r="Y552" s="7">
        <f t="shared" ca="1" si="2327"/>
        <v>0</v>
      </c>
      <c r="Z552" s="7">
        <f ca="1">IFERROR(VLOOKUP(Y552,Charts!$BQ$2:$BR$52,2,FALSE),"- -")</f>
        <v>-25</v>
      </c>
      <c r="AA552" s="7">
        <f t="shared" ca="1" si="2314"/>
        <v>-2</v>
      </c>
      <c r="AB552" s="7">
        <f t="shared" ca="1" si="2318"/>
        <v>0</v>
      </c>
      <c r="AC552" s="7"/>
      <c r="AD552" s="7"/>
      <c r="AE552" s="7"/>
      <c r="AF552" s="7"/>
      <c r="AG552" s="7"/>
      <c r="AH552" s="43"/>
      <c r="AI552" s="7"/>
      <c r="AJ552" s="7"/>
      <c r="AK552" s="7">
        <f t="shared" ca="1" si="2315"/>
        <v>-27</v>
      </c>
      <c r="AL552" s="7"/>
      <c r="AM552" s="69">
        <f>IFERROR(VLOOKUP(R552,'[1]Skill Statistics'!$A$3:$AN$513,MATCH(Profession,'[1]Skill Statistics'!$A$2:$AN$2,0),FALSE),0)</f>
        <v>0</v>
      </c>
      <c r="AN552" s="85">
        <f>IFERROR(VLOOKUP(Q552,'[1]Skill Statistics'!$A$3:$BK$513,MATCH(Archetype,'[1]Skill Statistics'!$A$2:$BK$2,0),FALSE),0)</f>
        <v>0</v>
      </c>
      <c r="AO552" s="85">
        <f>IFERROR(VLOOKUP(Q552,'[1]Skill Statistics'!$A$3:$BB$513,MATCH(Race,'[1]Skill Statistics'!$A$2:$BB$2,0),FALSE),0)</f>
        <v>0</v>
      </c>
      <c r="AP552" s="85">
        <f t="shared" ca="1" si="2322"/>
        <v>-0.2</v>
      </c>
      <c r="AQ552" s="70"/>
      <c r="AS552" s="69">
        <f>IFERROR(VLOOKUP(Q552,'[1]Professional Skills'!$A$4:$AM$288,MATCH(Profession,'[1]Professional Skills'!$A$3:$AM$3,0),FALSE),"- -")</f>
        <v>0</v>
      </c>
      <c r="AT552" t="s">
        <v>1812</v>
      </c>
      <c r="AU552" s="7" t="str">
        <f t="shared" si="2320"/>
        <v/>
      </c>
      <c r="AV552" s="7">
        <f t="shared" ca="1" si="2319"/>
        <v>0</v>
      </c>
      <c r="AW552" t="str">
        <f t="shared" si="2324"/>
        <v/>
      </c>
      <c r="AX552" t="str">
        <f>IFERROR(_xlfn.RANK.EQ(AW552,$AW$5:$AW$568),"")</f>
        <v/>
      </c>
      <c r="AY552">
        <f t="shared" si="2331"/>
        <v>0</v>
      </c>
      <c r="AZ552" s="70" t="str">
        <f t="shared" si="2316"/>
        <v/>
      </c>
      <c r="BB552" s="69" t="str">
        <f>IFERROR(IF(Q552="Language",VLOOKUP(R552,[1]Cultures!$B$4:$N$218,MATCH(Culture,[1]Cultures!$B$3:$N$3,0),FALSE),VLOOKUP(Q552,[1]Cultures!$B$4:$O$212,MATCH(Culture,[1]Cultures!$B$3:$O$3,0),FALSE)),"- -")</f>
        <v>- -</v>
      </c>
      <c r="BD552">
        <f t="shared" ca="1" si="2317"/>
        <v>0</v>
      </c>
      <c r="BE552" t="str">
        <f t="shared" si="2325"/>
        <v/>
      </c>
      <c r="BG552">
        <f ca="1">RAND()+AM552+AQ552</f>
        <v>0.93715019293881729</v>
      </c>
      <c r="BH552">
        <f ca="1">_xlfn.RANK.EQ(BG552,$BG$89:$BG$568)</f>
        <v>14</v>
      </c>
      <c r="BI552" s="7" t="str">
        <f ca="1">IFERROR(IF(BH552=1,IF(BB552=1,1,IF(BB552=2,2,IF(BH552=2,IF(BB552=3,1,IF(BB552&gt;=4,2,IF(BH552=3,IF(BB552=5,1,IF(BB552&gt;=6,2,IF(BH552=4,IF(BB552=7,1,IF(BB552&gt;=8,2,IF(BH552=5,IF(BB552=9,1,IF(BB552&gt;=10,2,0)),0))),0))),0))),0))),0)+(IF(BC552="*",0,BB552)),"- -")</f>
        <v>- -</v>
      </c>
      <c r="BK552" s="7">
        <f t="shared" ca="1" si="2332"/>
        <v>0</v>
      </c>
      <c r="BL552" s="70">
        <f ca="1">IF(V552="- -","- -",SUM(BI552:BK552))</f>
        <v>0</v>
      </c>
      <c r="BN552" s="69">
        <f>IFERROR(VLOOKUP(V552,Charts!$BT$2:$BV$14,3,FALSE),"- -")</f>
        <v>0.69230769230769229</v>
      </c>
      <c r="BO552" s="85">
        <f t="shared" ca="1" si="2323"/>
        <v>1.4082825871892211</v>
      </c>
      <c r="BP552" s="70">
        <f t="shared" ca="1" si="2326"/>
        <v>273</v>
      </c>
    </row>
    <row r="553" spans="1:68" x14ac:dyDescent="0.25">
      <c r="A553" s="240" t="str">
        <f>IF('Character Sheet'!$B$4="Creature","N","Y")</f>
        <v>Y</v>
      </c>
      <c r="C553" s="75"/>
      <c r="D553" s="76"/>
      <c r="F553" s="75"/>
      <c r="G553" s="76"/>
      <c r="I553" s="75"/>
      <c r="J553" s="85"/>
      <c r="K553" s="85">
        <f t="shared" ca="1" si="2328"/>
        <v>9</v>
      </c>
      <c r="L553" s="85">
        <f t="shared" ca="1" si="2321"/>
        <v>8</v>
      </c>
      <c r="M553" s="70">
        <f t="shared" ca="1" si="2329"/>
        <v>22</v>
      </c>
      <c r="O553" s="222">
        <f t="shared" ca="1" si="2311"/>
        <v>286</v>
      </c>
      <c r="Q553" s="7" t="s">
        <v>1767</v>
      </c>
      <c r="R553" s="9" t="s">
        <v>1667</v>
      </c>
      <c r="S553" s="9" t="s">
        <v>2137</v>
      </c>
      <c r="T553" s="61" t="str">
        <f>SUBSTITUTE(IFERROR(IFERROR(VLOOKUP(R553,'[1]Skill Statistics'!$A$3:$C$513,2,FALSE),VLOOKUP(Q553,'[1]Skill Statistics'!$A$3:$C$513,2,FALSE)),T552),"R*","ReSt")</f>
        <v>Em/Me</v>
      </c>
      <c r="U553" s="61" t="str">
        <f>IFERROR(IFERROR(VLOOKUP(R553,'[1]Skill Statistics'!$A$3:$C$513,3,FALSE),VLOOKUP(Q553,'[1]Skill Statistics'!$A$3:$C$513,3,FALSE)),U552)</f>
        <v>Pr</v>
      </c>
      <c r="V553" s="61" t="str">
        <f>IF(ISNUMBER(SEARCH("Category",R553)),"- -",IFERROR(IFERROR(VLOOKUP(Q553,[1]Professions!$A$4:$AM$288,MATCH(Profession,[1]Professions!$A$1:$AM$1,0),FALSE),VLOOKUP(Q553,Calculations!$B$91:$I$95,8,FALSE)),"- -"))</f>
        <v>3 / 4</v>
      </c>
      <c r="W553" s="60">
        <f t="shared" ca="1" si="2312"/>
        <v>0</v>
      </c>
      <c r="X553" s="7">
        <f ca="1">IFERROR(VLOOKUP(R553,$BS$6:$NR$519,MATCH(ActualLevel,$BS$3:$NR$3,0),FALSE),"- -")</f>
        <v>0</v>
      </c>
      <c r="Y553" s="7">
        <f t="shared" ca="1" si="2327"/>
        <v>0</v>
      </c>
      <c r="Z553" s="7">
        <f ca="1">IFERROR(VLOOKUP(Y553,Charts!$BQ$2:$BR$52,2,FALSE),"- -")</f>
        <v>-25</v>
      </c>
      <c r="AA553" s="7">
        <f t="shared" ca="1" si="2314"/>
        <v>-2</v>
      </c>
      <c r="AB553" s="7">
        <f t="shared" ca="1" si="2318"/>
        <v>0</v>
      </c>
      <c r="AC553" s="7"/>
      <c r="AD553" s="7"/>
      <c r="AE553" s="7"/>
      <c r="AF553" s="7"/>
      <c r="AG553" s="7"/>
      <c r="AH553" s="43"/>
      <c r="AI553" s="7"/>
      <c r="AJ553" s="7"/>
      <c r="AK553" s="7">
        <f t="shared" ca="1" si="2315"/>
        <v>-27</v>
      </c>
      <c r="AL553" s="7"/>
      <c r="AM553" s="69">
        <f>IFERROR(VLOOKUP(R553,'[1]Skill Statistics'!$A$3:$AN$513,MATCH(Profession,'[1]Skill Statistics'!$A$2:$AN$2,0),FALSE),0)</f>
        <v>0</v>
      </c>
      <c r="AN553" s="85">
        <f>IFERROR(VLOOKUP(Q553,'[1]Skill Statistics'!$A$3:$BK$513,MATCH(Archetype,'[1]Skill Statistics'!$A$2:$BK$2,0),FALSE),0)</f>
        <v>0</v>
      </c>
      <c r="AO553" s="85">
        <f>IFERROR(VLOOKUP(Q553,'[1]Skill Statistics'!$A$3:$BB$513,MATCH(Race,'[1]Skill Statistics'!$A$2:$BB$2,0),FALSE),0)</f>
        <v>0</v>
      </c>
      <c r="AP553" s="85">
        <f t="shared" ca="1" si="2322"/>
        <v>-0.2</v>
      </c>
      <c r="AQ553" s="70"/>
      <c r="AS553" s="69">
        <f>IFERROR(VLOOKUP(Q553,'[1]Professional Skills'!$A$4:$AM$288,MATCH(Profession,'[1]Professional Skills'!$A$3:$AM$3,0),FALSE),"- -")</f>
        <v>0</v>
      </c>
      <c r="AT553" t="s">
        <v>1812</v>
      </c>
      <c r="AU553" s="7" t="str">
        <f t="shared" si="2320"/>
        <v/>
      </c>
      <c r="AV553" s="7">
        <f t="shared" ca="1" si="2319"/>
        <v>0</v>
      </c>
      <c r="AW553" t="str">
        <f t="shared" si="2324"/>
        <v/>
      </c>
      <c r="AX553" t="str">
        <f>IFERROR(_xlfn.RANK.EQ(AW553,$AW$5:$AW$568),"")</f>
        <v/>
      </c>
      <c r="AY553">
        <f t="shared" si="2331"/>
        <v>0</v>
      </c>
      <c r="AZ553" s="70" t="str">
        <f t="shared" si="2316"/>
        <v/>
      </c>
      <c r="BB553" s="69" t="str">
        <f>IFERROR(IF(Q553="Language",VLOOKUP(R553,[1]Cultures!$B$4:$N$218,MATCH(Culture,[1]Cultures!$B$3:$N$3,0),FALSE),VLOOKUP(Q553,[1]Cultures!$B$4:$O$212,MATCH(Culture,[1]Cultures!$B$3:$O$3,0),FALSE)),"- -")</f>
        <v>- -</v>
      </c>
      <c r="BD553">
        <f t="shared" ca="1" si="2317"/>
        <v>0</v>
      </c>
      <c r="BE553" t="str">
        <f t="shared" si="2325"/>
        <v/>
      </c>
      <c r="BG553">
        <f ca="1">RAND()+AM553+AQ553</f>
        <v>7.760355242500383E-2</v>
      </c>
      <c r="BH553">
        <f ca="1">_xlfn.RANK.EQ(BG553,$BG$89:$BG$568)</f>
        <v>67</v>
      </c>
      <c r="BI553" s="7" t="str">
        <f ca="1">IFERROR(IF(BH553=1,IF(BB553=1,1,IF(BB553=2,2,IF(BH553=2,IF(BB553=3,1,IF(BB553&gt;=4,2,IF(BH553=3,IF(BB553=5,1,IF(BB553&gt;=6,2,IF(BH553=4,IF(BB553=7,1,IF(BB553&gt;=8,2,IF(BH553=5,IF(BB553=9,1,IF(BB553&gt;=10,2,0)),0))),0))),0))),0))),0)+(IF(BC553="*",0,BB553)),"- -")</f>
        <v>- -</v>
      </c>
      <c r="BK553" s="7">
        <f t="shared" ca="1" si="2332"/>
        <v>0</v>
      </c>
      <c r="BL553" s="70">
        <f ca="1">IF(V553="- -","- -",SUM(BI553:BK553))</f>
        <v>0</v>
      </c>
      <c r="BN553" s="69">
        <f>IFERROR(VLOOKUP(V553,Charts!$BT$2:$BV$14,3,FALSE),"- -")</f>
        <v>0.69230769230769229</v>
      </c>
      <c r="BO553" s="85">
        <f t="shared" ca="1" si="2323"/>
        <v>1.3375282343734274</v>
      </c>
      <c r="BP553" s="70">
        <f t="shared" ca="1" si="2326"/>
        <v>286</v>
      </c>
    </row>
    <row r="554" spans="1:68" x14ac:dyDescent="0.25">
      <c r="A554" s="240" t="str">
        <f>IF('Character Sheet'!$B$4="Creature","N","Y")</f>
        <v>Y</v>
      </c>
      <c r="C554" s="75"/>
      <c r="D554" s="76"/>
      <c r="F554" s="75"/>
      <c r="G554" s="76"/>
      <c r="I554" s="75"/>
      <c r="J554" s="85"/>
      <c r="K554" s="85">
        <f t="shared" ca="1" si="2328"/>
        <v>9</v>
      </c>
      <c r="L554" s="85">
        <f t="shared" ca="1" si="2321"/>
        <v>8</v>
      </c>
      <c r="M554" s="70">
        <f t="shared" ca="1" si="2329"/>
        <v>22</v>
      </c>
      <c r="O554" s="222">
        <f t="shared" ca="1" si="2311"/>
        <v>379</v>
      </c>
      <c r="Q554" s="7" t="s">
        <v>1767</v>
      </c>
      <c r="R554" s="9" t="s">
        <v>1668</v>
      </c>
      <c r="S554" s="9" t="s">
        <v>2138</v>
      </c>
      <c r="T554" s="61" t="str">
        <f>SUBSTITUTE(IFERROR(IFERROR(VLOOKUP(R554,'[1]Skill Statistics'!$A$3:$C$513,2,FALSE),VLOOKUP(Q554,'[1]Skill Statistics'!$A$3:$C$513,2,FALSE)),T553),"R*","ReSt")</f>
        <v>Em/Me</v>
      </c>
      <c r="U554" s="61" t="str">
        <f>IFERROR(IFERROR(VLOOKUP(R554,'[1]Skill Statistics'!$A$3:$C$513,3,FALSE),VLOOKUP(Q554,'[1]Skill Statistics'!$A$3:$C$513,3,FALSE)),U553)</f>
        <v>Pr</v>
      </c>
      <c r="V554" s="61" t="str">
        <f>IF(ISNUMBER(SEARCH("Category",R554)),"- -",IFERROR(IFERROR(VLOOKUP(Q554,[1]Professions!$A$4:$AM$288,MATCH(Profession,[1]Professions!$A$1:$AM$1,0),FALSE),VLOOKUP(Q554,Calculations!$B$91:$I$95,8,FALSE)),"- -"))</f>
        <v>3 / 4</v>
      </c>
      <c r="W554" s="60">
        <f t="shared" ca="1" si="2312"/>
        <v>0</v>
      </c>
      <c r="X554" s="7">
        <f ca="1">IFERROR(VLOOKUP(R554,$BS$6:$NR$519,MATCH(ActualLevel,$BS$3:$NR$3,0),FALSE),"- -")</f>
        <v>0</v>
      </c>
      <c r="Y554" s="7">
        <f t="shared" ca="1" si="2327"/>
        <v>0</v>
      </c>
      <c r="Z554" s="7">
        <f ca="1">IFERROR(VLOOKUP(Y554,Charts!$BQ$2:$BR$52,2,FALSE),"- -")</f>
        <v>-25</v>
      </c>
      <c r="AA554" s="7">
        <f t="shared" ca="1" si="2314"/>
        <v>-2</v>
      </c>
      <c r="AB554" s="7">
        <f t="shared" ca="1" si="2318"/>
        <v>0</v>
      </c>
      <c r="AC554" s="7"/>
      <c r="AD554" s="7"/>
      <c r="AE554" s="7"/>
      <c r="AF554" s="7"/>
      <c r="AG554" s="7"/>
      <c r="AH554" s="43"/>
      <c r="AI554" s="7"/>
      <c r="AJ554" s="7"/>
      <c r="AK554" s="7">
        <f t="shared" ca="1" si="2315"/>
        <v>-27</v>
      </c>
      <c r="AL554" s="7"/>
      <c r="AM554" s="69">
        <f>IFERROR(VLOOKUP(R554,'[1]Skill Statistics'!$A$3:$AN$513,MATCH(Profession,'[1]Skill Statistics'!$A$2:$AN$2,0),FALSE),0)</f>
        <v>0</v>
      </c>
      <c r="AN554" s="85">
        <f>IFERROR(VLOOKUP(Q554,'[1]Skill Statistics'!$A$3:$BK$513,MATCH(Archetype,'[1]Skill Statistics'!$A$2:$BK$2,0),FALSE),0)</f>
        <v>0</v>
      </c>
      <c r="AO554" s="85">
        <f>IFERROR(VLOOKUP(Q554,'[1]Skill Statistics'!$A$3:$BB$513,MATCH(Race,'[1]Skill Statistics'!$A$2:$BB$2,0),FALSE),0)</f>
        <v>0</v>
      </c>
      <c r="AP554" s="85">
        <f t="shared" ca="1" si="2322"/>
        <v>-0.2</v>
      </c>
      <c r="AQ554" s="70"/>
      <c r="AS554" s="69">
        <f>IFERROR(VLOOKUP(Q554,'[1]Professional Skills'!$A$4:$AM$288,MATCH(Profession,'[1]Professional Skills'!$A$3:$AM$3,0),FALSE),"- -")</f>
        <v>0</v>
      </c>
      <c r="AT554" t="s">
        <v>1812</v>
      </c>
      <c r="AU554" s="7" t="str">
        <f t="shared" si="2320"/>
        <v/>
      </c>
      <c r="AV554" s="7">
        <f t="shared" ca="1" si="2319"/>
        <v>0</v>
      </c>
      <c r="AW554" t="str">
        <f t="shared" si="2324"/>
        <v/>
      </c>
      <c r="AX554" t="str">
        <f>IFERROR(_xlfn.RANK.EQ(AW554,$AW$5:$AW$568),"")</f>
        <v/>
      </c>
      <c r="AY554">
        <f t="shared" si="2331"/>
        <v>0</v>
      </c>
      <c r="AZ554" s="70" t="str">
        <f t="shared" si="2316"/>
        <v/>
      </c>
      <c r="BB554" s="69" t="str">
        <f>IFERROR(IF(Q554="Language",VLOOKUP(R554,[1]Cultures!$B$4:$N$218,MATCH(Culture,[1]Cultures!$B$3:$N$3,0),FALSE),VLOOKUP(Q554,[1]Cultures!$B$4:$O$212,MATCH(Culture,[1]Cultures!$B$3:$O$3,0),FALSE)),"- -")</f>
        <v>- -</v>
      </c>
      <c r="BD554">
        <f t="shared" ca="1" si="2317"/>
        <v>0</v>
      </c>
      <c r="BE554" t="str">
        <f t="shared" si="2325"/>
        <v/>
      </c>
      <c r="BG554">
        <f ca="1">RAND()+AM554+AQ554</f>
        <v>0.99842071283734124</v>
      </c>
      <c r="BH554">
        <f ca="1">_xlfn.RANK.EQ(BG554,$BG$89:$BG$568)</f>
        <v>6</v>
      </c>
      <c r="BI554" s="7" t="str">
        <f ca="1">IFERROR(IF(BH554=1,IF(BB554=1,1,IF(BB554=2,2,IF(BH554=2,IF(BB554=3,1,IF(BB554&gt;=4,2,IF(BH554=3,IF(BB554=5,1,IF(BB554&gt;=6,2,IF(BH554=4,IF(BB554=7,1,IF(BB554&gt;=8,2,IF(BH554=5,IF(BB554=9,1,IF(BB554&gt;=10,2,0)),0))),0))),0))),0))),0)+(IF(BC554="*",0,BB554)),"- -")</f>
        <v>- -</v>
      </c>
      <c r="BK554" s="7">
        <f t="shared" ca="1" si="2332"/>
        <v>0</v>
      </c>
      <c r="BL554" s="70">
        <f ca="1">IF(V554="- -","- -",SUM(BI554:BK554))</f>
        <v>0</v>
      </c>
      <c r="BN554" s="69">
        <f>IFERROR(VLOOKUP(V554,Charts!$BT$2:$BV$14,3,FALSE),"- -")</f>
        <v>0.69230769230769229</v>
      </c>
      <c r="BO554" s="85">
        <f t="shared" ca="1" si="2323"/>
        <v>1.0083186126101569</v>
      </c>
      <c r="BP554" s="70">
        <f t="shared" ca="1" si="2326"/>
        <v>379</v>
      </c>
    </row>
    <row r="555" spans="1:68" x14ac:dyDescent="0.25">
      <c r="A555" s="240" t="str">
        <f>IF('Character Sheet'!$B$4="Creature","N","Y")</f>
        <v>Y</v>
      </c>
      <c r="C555" s="75"/>
      <c r="D555" s="76"/>
      <c r="F555" s="75"/>
      <c r="G555" s="76"/>
      <c r="I555" s="75"/>
      <c r="J555" s="85"/>
      <c r="K555" s="85">
        <f t="shared" ca="1" si="2328"/>
        <v>9</v>
      </c>
      <c r="L555" s="85">
        <f t="shared" ca="1" si="2321"/>
        <v>8</v>
      </c>
      <c r="M555" s="70">
        <f t="shared" ca="1" si="2329"/>
        <v>22</v>
      </c>
      <c r="O555" s="222">
        <f t="shared" ca="1" si="2311"/>
        <v>353</v>
      </c>
      <c r="Q555" s="7" t="s">
        <v>1767</v>
      </c>
      <c r="R555" s="9" t="s">
        <v>1669</v>
      </c>
      <c r="S555" s="9" t="s">
        <v>2139</v>
      </c>
      <c r="T555" s="61" t="str">
        <f>SUBSTITUTE(IFERROR(IFERROR(VLOOKUP(R555,'[1]Skill Statistics'!$A$3:$C$513,2,FALSE),VLOOKUP(Q555,'[1]Skill Statistics'!$A$3:$C$513,2,FALSE)),T554),"R*","ReSt")</f>
        <v>Em/Me</v>
      </c>
      <c r="U555" s="61" t="str">
        <f>IFERROR(IFERROR(VLOOKUP(R555,'[1]Skill Statistics'!$A$3:$C$513,3,FALSE),VLOOKUP(Q555,'[1]Skill Statistics'!$A$3:$C$513,3,FALSE)),U554)</f>
        <v>Pr</v>
      </c>
      <c r="V555" s="61" t="str">
        <f>IF(ISNUMBER(SEARCH("Category",R555)),"- -",IFERROR(IFERROR(VLOOKUP(Q555,[1]Professions!$A$4:$AM$288,MATCH(Profession,[1]Professions!$A$1:$AM$1,0),FALSE),VLOOKUP(Q555,Calculations!$B$91:$I$95,8,FALSE)),"- -"))</f>
        <v>3 / 4</v>
      </c>
      <c r="W555" s="60">
        <f t="shared" ca="1" si="2312"/>
        <v>0</v>
      </c>
      <c r="X555" s="7">
        <f ca="1">IFERROR(VLOOKUP(R555,$BS$6:$NR$519,MATCH(ActualLevel,$BS$3:$NR$3,0),FALSE),"- -")</f>
        <v>0</v>
      </c>
      <c r="Y555" s="7">
        <f t="shared" ca="1" si="2327"/>
        <v>0</v>
      </c>
      <c r="Z555" s="7">
        <f ca="1">IFERROR(VLOOKUP(Y555,Charts!$BQ$2:$BR$52,2,FALSE),"- -")</f>
        <v>-25</v>
      </c>
      <c r="AA555" s="7">
        <f t="shared" ca="1" si="2314"/>
        <v>-2</v>
      </c>
      <c r="AB555" s="7">
        <f t="shared" ca="1" si="2318"/>
        <v>0</v>
      </c>
      <c r="AC555" s="7"/>
      <c r="AD555" s="7"/>
      <c r="AE555" s="7"/>
      <c r="AF555" s="7"/>
      <c r="AG555" s="7"/>
      <c r="AH555" s="43"/>
      <c r="AI555" s="7"/>
      <c r="AJ555" s="7"/>
      <c r="AK555" s="7">
        <f t="shared" ca="1" si="2315"/>
        <v>-27</v>
      </c>
      <c r="AL555" s="7"/>
      <c r="AM555" s="69">
        <f>IFERROR(VLOOKUP(R555,'[1]Skill Statistics'!$A$3:$AN$513,MATCH(Profession,'[1]Skill Statistics'!$A$2:$AN$2,0),FALSE),0)</f>
        <v>0</v>
      </c>
      <c r="AN555" s="85">
        <f>IFERROR(VLOOKUP(Q555,'[1]Skill Statistics'!$A$3:$BK$513,MATCH(Archetype,'[1]Skill Statistics'!$A$2:$BK$2,0),FALSE),0)</f>
        <v>0</v>
      </c>
      <c r="AO555" s="85">
        <f>IFERROR(VLOOKUP(Q555,'[1]Skill Statistics'!$A$3:$BB$513,MATCH(Race,'[1]Skill Statistics'!$A$2:$BB$2,0),FALSE),0)</f>
        <v>0</v>
      </c>
      <c r="AP555" s="85">
        <f t="shared" ca="1" si="2322"/>
        <v>-0.2</v>
      </c>
      <c r="AQ555" s="70"/>
      <c r="AS555" s="69">
        <f>IFERROR(VLOOKUP(Q555,'[1]Professional Skills'!$A$4:$AM$288,MATCH(Profession,'[1]Professional Skills'!$A$3:$AM$3,0),FALSE),"- -")</f>
        <v>0</v>
      </c>
      <c r="AT555" t="s">
        <v>1812</v>
      </c>
      <c r="AU555" s="7" t="str">
        <f t="shared" si="2320"/>
        <v/>
      </c>
      <c r="AV555" s="7">
        <f t="shared" ca="1" si="2319"/>
        <v>0</v>
      </c>
      <c r="AW555" t="str">
        <f t="shared" si="2324"/>
        <v/>
      </c>
      <c r="AX555" t="str">
        <f>IFERROR(_xlfn.RANK.EQ(AW555,$AW$5:$AW$568),"")</f>
        <v/>
      </c>
      <c r="AY555">
        <f t="shared" si="2331"/>
        <v>0</v>
      </c>
      <c r="AZ555" s="70" t="str">
        <f t="shared" si="2316"/>
        <v/>
      </c>
      <c r="BB555" s="69" t="str">
        <f>IFERROR(IF(Q555="Language",VLOOKUP(R555,[1]Cultures!$B$4:$N$218,MATCH(Culture,[1]Cultures!$B$3:$N$3,0),FALSE),VLOOKUP(Q555,[1]Cultures!$B$4:$O$212,MATCH(Culture,[1]Cultures!$B$3:$O$3,0),FALSE)),"- -")</f>
        <v>- -</v>
      </c>
      <c r="BD555">
        <f t="shared" ca="1" si="2317"/>
        <v>0</v>
      </c>
      <c r="BE555" t="str">
        <f t="shared" si="2325"/>
        <v/>
      </c>
      <c r="BG555">
        <f ca="1">RAND()+AM555+AQ555</f>
        <v>0.98391436951635924</v>
      </c>
      <c r="BH555">
        <f ca="1">_xlfn.RANK.EQ(BG555,$BG$89:$BG$568)</f>
        <v>9</v>
      </c>
      <c r="BI555" s="7" t="str">
        <f ca="1">IFERROR(IF(BH555=1,IF(BB555=1,1,IF(BB555=2,2,IF(BH555=2,IF(BB555=3,1,IF(BB555&gt;=4,2,IF(BH555=3,IF(BB555=5,1,IF(BB555&gt;=6,2,IF(BH555=4,IF(BB555=7,1,IF(BB555&gt;=8,2,IF(BH555=5,IF(BB555=9,1,IF(BB555&gt;=10,2,0)),0))),0))),0))),0))),0)+(IF(BC555="*",0,BB555)),"- -")</f>
        <v>- -</v>
      </c>
      <c r="BK555" s="7">
        <f t="shared" ca="1" si="2332"/>
        <v>0</v>
      </c>
      <c r="BL555" s="70">
        <f ca="1">IF(V555="- -","- -",SUM(BI555:BK555))</f>
        <v>0</v>
      </c>
      <c r="BN555" s="69">
        <f>IFERROR(VLOOKUP(V555,Charts!$BT$2:$BV$14,3,FALSE),"- -")</f>
        <v>0.69230769230769229</v>
      </c>
      <c r="BO555" s="85">
        <f t="shared" ca="1" si="2323"/>
        <v>1.1316962711957366</v>
      </c>
      <c r="BP555" s="70">
        <f t="shared" ca="1" si="2326"/>
        <v>353</v>
      </c>
    </row>
    <row r="556" spans="1:68" x14ac:dyDescent="0.25">
      <c r="A556" s="240" t="str">
        <f>IF('Character Sheet'!$B$4="Creature","N","Y")</f>
        <v>Y</v>
      </c>
      <c r="C556" s="75"/>
      <c r="D556" s="76"/>
      <c r="F556" s="75"/>
      <c r="G556" s="76"/>
      <c r="I556" s="75"/>
      <c r="J556" s="85"/>
      <c r="K556" s="85">
        <f t="shared" ca="1" si="2328"/>
        <v>9</v>
      </c>
      <c r="L556" s="85">
        <f t="shared" ca="1" si="2321"/>
        <v>8</v>
      </c>
      <c r="M556" s="70">
        <f t="shared" ca="1" si="2329"/>
        <v>22</v>
      </c>
      <c r="O556" s="222">
        <f t="shared" ca="1" si="2311"/>
        <v>316</v>
      </c>
      <c r="Q556" s="7" t="s">
        <v>1767</v>
      </c>
      <c r="R556" s="9" t="s">
        <v>1670</v>
      </c>
      <c r="S556" s="9" t="s">
        <v>2140</v>
      </c>
      <c r="T556" s="61" t="str">
        <f>SUBSTITUTE(IFERROR(IFERROR(VLOOKUP(R556,'[1]Skill Statistics'!$A$3:$C$513,2,FALSE),VLOOKUP(Q556,'[1]Skill Statistics'!$A$3:$C$513,2,FALSE)),T555),"R*","ReSt")</f>
        <v>Em/Me</v>
      </c>
      <c r="U556" s="61" t="str">
        <f>IFERROR(IFERROR(VLOOKUP(R556,'[1]Skill Statistics'!$A$3:$C$513,3,FALSE),VLOOKUP(Q556,'[1]Skill Statistics'!$A$3:$C$513,3,FALSE)),U555)</f>
        <v>Pr</v>
      </c>
      <c r="V556" s="61" t="str">
        <f>IF(ISNUMBER(SEARCH("Category",R556)),"- -",IFERROR(IFERROR(VLOOKUP(Q556,[1]Professions!$A$4:$AM$288,MATCH(Profession,[1]Professions!$A$1:$AM$1,0),FALSE),VLOOKUP(Q556,Calculations!$B$91:$I$95,8,FALSE)),"- -"))</f>
        <v>3 / 4</v>
      </c>
      <c r="W556" s="60">
        <f t="shared" ca="1" si="2312"/>
        <v>0</v>
      </c>
      <c r="X556" s="7">
        <f ca="1">IFERROR(VLOOKUP(R556,$BS$6:$NR$519,MATCH(ActualLevel,$BS$3:$NR$3,0),FALSE),"- -")</f>
        <v>0</v>
      </c>
      <c r="Y556" s="7">
        <f t="shared" ca="1" si="2327"/>
        <v>0</v>
      </c>
      <c r="Z556" s="7">
        <f ca="1">IFERROR(VLOOKUP(Y556,Charts!$BQ$2:$BR$52,2,FALSE),"- -")</f>
        <v>-25</v>
      </c>
      <c r="AA556" s="7">
        <f t="shared" ca="1" si="2314"/>
        <v>-2</v>
      </c>
      <c r="AB556" s="7">
        <f t="shared" ca="1" si="2318"/>
        <v>0</v>
      </c>
      <c r="AC556" s="7"/>
      <c r="AD556" s="7"/>
      <c r="AE556" s="7"/>
      <c r="AF556" s="7"/>
      <c r="AG556" s="7"/>
      <c r="AH556" s="43"/>
      <c r="AI556" s="7"/>
      <c r="AJ556" s="7"/>
      <c r="AK556" s="7">
        <f t="shared" ca="1" si="2315"/>
        <v>-27</v>
      </c>
      <c r="AL556" s="7"/>
      <c r="AM556" s="69">
        <f>IFERROR(VLOOKUP(R556,'[1]Skill Statistics'!$A$3:$AN$513,MATCH(Profession,'[1]Skill Statistics'!$A$2:$AN$2,0),FALSE),0)</f>
        <v>0</v>
      </c>
      <c r="AN556" s="85">
        <f>IFERROR(VLOOKUP(Q556,'[1]Skill Statistics'!$A$3:$BK$513,MATCH(Archetype,'[1]Skill Statistics'!$A$2:$BK$2,0),FALSE),0)</f>
        <v>0</v>
      </c>
      <c r="AO556" s="85">
        <f>IFERROR(VLOOKUP(Q556,'[1]Skill Statistics'!$A$3:$BB$513,MATCH(Race,'[1]Skill Statistics'!$A$2:$BB$2,0),FALSE),0)</f>
        <v>0</v>
      </c>
      <c r="AP556" s="85">
        <f t="shared" ca="1" si="2322"/>
        <v>-0.2</v>
      </c>
      <c r="AQ556" s="70"/>
      <c r="AS556" s="69">
        <f>IFERROR(VLOOKUP(Q556,'[1]Professional Skills'!$A$4:$AM$288,MATCH(Profession,'[1]Professional Skills'!$A$3:$AM$3,0),FALSE),"- -")</f>
        <v>0</v>
      </c>
      <c r="AT556" t="s">
        <v>1812</v>
      </c>
      <c r="AU556" s="7" t="str">
        <f t="shared" si="2320"/>
        <v/>
      </c>
      <c r="AV556" s="7">
        <f t="shared" ca="1" si="2319"/>
        <v>0</v>
      </c>
      <c r="AW556" t="str">
        <f t="shared" si="2324"/>
        <v/>
      </c>
      <c r="AX556" t="str">
        <f>IFERROR(_xlfn.RANK.EQ(AW556,$AW$5:$AW$568),"")</f>
        <v/>
      </c>
      <c r="AY556">
        <f t="shared" si="2331"/>
        <v>0</v>
      </c>
      <c r="AZ556" s="70" t="str">
        <f t="shared" si="2316"/>
        <v/>
      </c>
      <c r="BB556" s="69" t="str">
        <f>IFERROR(IF(Q556="Language",VLOOKUP(R556,[1]Cultures!$B$4:$N$218,MATCH(Culture,[1]Cultures!$B$3:$N$3,0),FALSE),VLOOKUP(Q556,[1]Cultures!$B$4:$O$212,MATCH(Culture,[1]Cultures!$B$3:$O$3,0),FALSE)),"- -")</f>
        <v>- -</v>
      </c>
      <c r="BD556">
        <f t="shared" ca="1" si="2317"/>
        <v>0</v>
      </c>
      <c r="BE556" t="str">
        <f t="shared" si="2325"/>
        <v/>
      </c>
      <c r="BG556">
        <f ca="1">RAND()+AM556+AQ556</f>
        <v>0.99354029211758799</v>
      </c>
      <c r="BH556">
        <f ca="1">_xlfn.RANK.EQ(BG556,$BG$89:$BG$568)</f>
        <v>7</v>
      </c>
      <c r="BI556" s="7" t="str">
        <f ca="1">IFERROR(IF(BH556=1,IF(BB556=1,1,IF(BB556=2,2,IF(BH556=2,IF(BB556=3,1,IF(BB556&gt;=4,2,IF(BH556=3,IF(BB556=5,1,IF(BB556&gt;=6,2,IF(BH556=4,IF(BB556=7,1,IF(BB556&gt;=8,2,IF(BH556=5,IF(BB556=9,1,IF(BB556&gt;=10,2,0)),0))),0))),0))),0))),0)+(IF(BC556="*",0,BB556)),"- -")</f>
        <v>- -</v>
      </c>
      <c r="BK556" s="7">
        <f t="shared" ca="1" si="2332"/>
        <v>0</v>
      </c>
      <c r="BL556" s="70">
        <f ca="1">IF(V556="- -","- -",SUM(BI556:BK556))</f>
        <v>0</v>
      </c>
      <c r="BN556" s="69">
        <f>IFERROR(VLOOKUP(V556,Charts!$BT$2:$BV$14,3,FALSE),"- -")</f>
        <v>0.69230769230769229</v>
      </c>
      <c r="BO556" s="85">
        <f t="shared" ca="1" si="2323"/>
        <v>1.2314631119462796</v>
      </c>
      <c r="BP556" s="70">
        <f t="shared" ca="1" si="2326"/>
        <v>316</v>
      </c>
    </row>
    <row r="557" spans="1:68" x14ac:dyDescent="0.25">
      <c r="A557" s="240" t="str">
        <f>IF('Character Sheet'!$B$4="Creature","N","Y")</f>
        <v>Y</v>
      </c>
      <c r="C557" s="75"/>
      <c r="D557" s="76"/>
      <c r="F557" s="75"/>
      <c r="G557" s="76"/>
      <c r="I557" s="75"/>
      <c r="J557" s="85"/>
      <c r="K557" s="85">
        <f t="shared" ca="1" si="2328"/>
        <v>9</v>
      </c>
      <c r="L557" s="85">
        <f t="shared" ca="1" si="2321"/>
        <v>8</v>
      </c>
      <c r="M557" s="70">
        <f t="shared" ca="1" si="2329"/>
        <v>22</v>
      </c>
      <c r="O557" s="222">
        <f t="shared" ca="1" si="2311"/>
        <v>390</v>
      </c>
      <c r="Q557" s="7" t="s">
        <v>1767</v>
      </c>
      <c r="R557" s="9" t="s">
        <v>1671</v>
      </c>
      <c r="S557" s="9" t="s">
        <v>2141</v>
      </c>
      <c r="T557" s="61" t="str">
        <f>SUBSTITUTE(IFERROR(IFERROR(VLOOKUP(R557,'[1]Skill Statistics'!$A$3:$C$513,2,FALSE),VLOOKUP(Q557,'[1]Skill Statistics'!$A$3:$C$513,2,FALSE)),T556),"R*","ReSt")</f>
        <v>Em/Me</v>
      </c>
      <c r="U557" s="61" t="str">
        <f>IFERROR(IFERROR(VLOOKUP(R557,'[1]Skill Statistics'!$A$3:$C$513,3,FALSE),VLOOKUP(Q557,'[1]Skill Statistics'!$A$3:$C$513,3,FALSE)),U556)</f>
        <v>Pr</v>
      </c>
      <c r="V557" s="61" t="str">
        <f>IF(ISNUMBER(SEARCH("Category",R557)),"- -",IFERROR(IFERROR(VLOOKUP(Q557,[1]Professions!$A$4:$AM$288,MATCH(Profession,[1]Professions!$A$1:$AM$1,0),FALSE),VLOOKUP(Q557,Calculations!$B$91:$I$95,8,FALSE)),"- -"))</f>
        <v>3 / 4</v>
      </c>
      <c r="W557" s="60">
        <f t="shared" ca="1" si="2312"/>
        <v>0</v>
      </c>
      <c r="X557" s="7">
        <f ca="1">IFERROR(VLOOKUP(R557,$BS$6:$NR$519,MATCH(ActualLevel,$BS$3:$NR$3,0),FALSE),"- -")</f>
        <v>0</v>
      </c>
      <c r="Y557" s="7">
        <f t="shared" ca="1" si="2327"/>
        <v>0</v>
      </c>
      <c r="Z557" s="7">
        <f ca="1">IFERROR(VLOOKUP(Y557,Charts!$BQ$2:$BR$52,2,FALSE),"- -")</f>
        <v>-25</v>
      </c>
      <c r="AA557" s="7">
        <f t="shared" ca="1" si="2314"/>
        <v>-2</v>
      </c>
      <c r="AB557" s="7">
        <f t="shared" ca="1" si="2318"/>
        <v>0</v>
      </c>
      <c r="AC557" s="7"/>
      <c r="AD557" s="7"/>
      <c r="AE557" s="7"/>
      <c r="AF557" s="7"/>
      <c r="AG557" s="7"/>
      <c r="AH557" s="43"/>
      <c r="AI557" s="7"/>
      <c r="AJ557" s="7"/>
      <c r="AK557" s="7">
        <f t="shared" ca="1" si="2315"/>
        <v>-27</v>
      </c>
      <c r="AL557" s="7"/>
      <c r="AM557" s="69">
        <f>IFERROR(VLOOKUP(R557,'[1]Skill Statistics'!$A$3:$AN$513,MATCH(Profession,'[1]Skill Statistics'!$A$2:$AN$2,0),FALSE),0)</f>
        <v>0</v>
      </c>
      <c r="AN557" s="85">
        <f>IFERROR(VLOOKUP(Q557,'[1]Skill Statistics'!$A$3:$BK$513,MATCH(Archetype,'[1]Skill Statistics'!$A$2:$BK$2,0),FALSE),0)</f>
        <v>0</v>
      </c>
      <c r="AO557" s="85">
        <f>IFERROR(VLOOKUP(Q557,'[1]Skill Statistics'!$A$3:$BB$513,MATCH(Race,'[1]Skill Statistics'!$A$2:$BB$2,0),FALSE),0)</f>
        <v>0</v>
      </c>
      <c r="AP557" s="85">
        <f t="shared" ca="1" si="2322"/>
        <v>-0.2</v>
      </c>
      <c r="AQ557" s="70"/>
      <c r="AS557" s="69">
        <f>IFERROR(VLOOKUP(Q557,'[1]Professional Skills'!$A$4:$AM$288,MATCH(Profession,'[1]Professional Skills'!$A$3:$AM$3,0),FALSE),"- -")</f>
        <v>0</v>
      </c>
      <c r="AT557" t="s">
        <v>1812</v>
      </c>
      <c r="AU557" s="7" t="str">
        <f t="shared" si="2320"/>
        <v/>
      </c>
      <c r="AV557" s="7">
        <f t="shared" ca="1" si="2319"/>
        <v>0</v>
      </c>
      <c r="AW557" t="str">
        <f t="shared" si="2324"/>
        <v/>
      </c>
      <c r="AX557" t="str">
        <f>IFERROR(_xlfn.RANK.EQ(AW557,$AW$5:$AW$568),"")</f>
        <v/>
      </c>
      <c r="AY557">
        <f t="shared" si="2331"/>
        <v>0</v>
      </c>
      <c r="AZ557" s="70" t="str">
        <f t="shared" si="2316"/>
        <v/>
      </c>
      <c r="BB557" s="69" t="str">
        <f>IFERROR(IF(Q557="Language",VLOOKUP(R557,[1]Cultures!$B$4:$N$218,MATCH(Culture,[1]Cultures!$B$3:$N$3,0),FALSE),VLOOKUP(Q557,[1]Cultures!$B$4:$O$212,MATCH(Culture,[1]Cultures!$B$3:$O$3,0),FALSE)),"- -")</f>
        <v>- -</v>
      </c>
      <c r="BD557">
        <f t="shared" ca="1" si="2317"/>
        <v>0</v>
      </c>
      <c r="BE557" t="str">
        <f t="shared" si="2325"/>
        <v/>
      </c>
      <c r="BG557">
        <f ca="1">RAND()+AM557+AQ557</f>
        <v>0.71695027636703057</v>
      </c>
      <c r="BH557">
        <f ca="1">_xlfn.RANK.EQ(BG557,$BG$89:$BG$568)</f>
        <v>30</v>
      </c>
      <c r="BI557" s="7" t="str">
        <f ca="1">IFERROR(IF(BH557=1,IF(BB557=1,1,IF(BB557=2,2,IF(BH557=2,IF(BB557=3,1,IF(BB557&gt;=4,2,IF(BH557=3,IF(BB557=5,1,IF(BB557&gt;=6,2,IF(BH557=4,IF(BB557=7,1,IF(BB557&gt;=8,2,IF(BH557=5,IF(BB557=9,1,IF(BB557&gt;=10,2,0)),0))),0))),0))),0))),0)+(IF(BC557="*",0,BB557)),"- -")</f>
        <v>- -</v>
      </c>
      <c r="BK557" s="7">
        <f t="shared" ca="1" si="2332"/>
        <v>0</v>
      </c>
      <c r="BL557" s="70">
        <f ca="1">IF(V557="- -","- -",SUM(BI557:BK557))</f>
        <v>0</v>
      </c>
      <c r="BN557" s="69">
        <f>IFERROR(VLOOKUP(V557,Charts!$BT$2:$BV$14,3,FALSE),"- -")</f>
        <v>0.69230769230769229</v>
      </c>
      <c r="BO557" s="85">
        <f t="shared" ca="1" si="2323"/>
        <v>0.92531951339691609</v>
      </c>
      <c r="BP557" s="70">
        <f t="shared" ca="1" si="2326"/>
        <v>390</v>
      </c>
    </row>
    <row r="558" spans="1:68" x14ac:dyDescent="0.25">
      <c r="A558" s="240" t="str">
        <f>IF('Character Sheet'!$B$4="Creature","N","Y")</f>
        <v>Y</v>
      </c>
      <c r="C558" s="75"/>
      <c r="D558" s="76"/>
      <c r="F558" s="75"/>
      <c r="G558" s="76"/>
      <c r="I558" s="75"/>
      <c r="J558" s="85"/>
      <c r="K558" s="85">
        <f t="shared" ca="1" si="2328"/>
        <v>9</v>
      </c>
      <c r="L558" s="85">
        <f t="shared" ca="1" si="2321"/>
        <v>8</v>
      </c>
      <c r="M558" s="70">
        <f t="shared" ca="1" si="2329"/>
        <v>22</v>
      </c>
      <c r="O558" s="222">
        <f t="shared" ca="1" si="2311"/>
        <v>400</v>
      </c>
      <c r="Q558" s="7" t="s">
        <v>1767</v>
      </c>
      <c r="R558" s="9" t="s">
        <v>1672</v>
      </c>
      <c r="S558" s="9" t="s">
        <v>1672</v>
      </c>
      <c r="T558" s="61" t="str">
        <f>SUBSTITUTE(IFERROR(IFERROR(VLOOKUP(R558,'[1]Skill Statistics'!$A$3:$C$513,2,FALSE),VLOOKUP(Q558,'[1]Skill Statistics'!$A$3:$C$513,2,FALSE)),T557),"R*","ReSt")</f>
        <v>Em/Me</v>
      </c>
      <c r="U558" s="61" t="str">
        <f>IFERROR(IFERROR(VLOOKUP(R558,'[1]Skill Statistics'!$A$3:$C$513,3,FALSE),VLOOKUP(Q558,'[1]Skill Statistics'!$A$3:$C$513,3,FALSE)),U557)</f>
        <v>Pr</v>
      </c>
      <c r="V558" s="61" t="str">
        <f>IF(ISNUMBER(SEARCH("Category",R558)),"- -",IFERROR(IFERROR(VLOOKUP(Q558,[1]Professions!$A$4:$AM$288,MATCH(Profession,[1]Professions!$A$1:$AM$1,0),FALSE),VLOOKUP(Q558,Calculations!$B$91:$I$95,8,FALSE)),"- -"))</f>
        <v>3 / 4</v>
      </c>
      <c r="W558" s="60">
        <f t="shared" ca="1" si="2312"/>
        <v>0</v>
      </c>
      <c r="X558" s="7">
        <f ca="1">IFERROR(VLOOKUP(R558,$BS$6:$NR$519,MATCH(ActualLevel,$BS$3:$NR$3,0),FALSE),"- -")</f>
        <v>0</v>
      </c>
      <c r="Y558" s="7">
        <f t="shared" ca="1" si="2327"/>
        <v>0</v>
      </c>
      <c r="Z558" s="7">
        <f ca="1">IFERROR(VLOOKUP(Y558,Charts!$BQ$2:$BR$52,2,FALSE),"- -")</f>
        <v>-25</v>
      </c>
      <c r="AA558" s="7">
        <f t="shared" ca="1" si="2314"/>
        <v>-2</v>
      </c>
      <c r="AB558" s="7">
        <f t="shared" ca="1" si="2318"/>
        <v>0</v>
      </c>
      <c r="AC558" s="7"/>
      <c r="AD558" s="7"/>
      <c r="AE558" s="7"/>
      <c r="AF558" s="7"/>
      <c r="AG558" s="7"/>
      <c r="AH558" s="43"/>
      <c r="AI558" s="7"/>
      <c r="AJ558" s="7"/>
      <c r="AK558" s="7">
        <f t="shared" ca="1" si="2315"/>
        <v>-27</v>
      </c>
      <c r="AL558" s="7"/>
      <c r="AM558" s="69">
        <f>IFERROR(VLOOKUP(R558,'[1]Skill Statistics'!$A$3:$AN$513,MATCH(Profession,'[1]Skill Statistics'!$A$2:$AN$2,0),FALSE),0)</f>
        <v>0</v>
      </c>
      <c r="AN558" s="85">
        <f>IFERROR(VLOOKUP(Q558,'[1]Skill Statistics'!$A$3:$BK$513,MATCH(Archetype,'[1]Skill Statistics'!$A$2:$BK$2,0),FALSE),0)</f>
        <v>0</v>
      </c>
      <c r="AO558" s="85">
        <f>IFERROR(VLOOKUP(Q558,'[1]Skill Statistics'!$A$3:$BB$513,MATCH(Race,'[1]Skill Statistics'!$A$2:$BB$2,0),FALSE),0)</f>
        <v>0</v>
      </c>
      <c r="AP558" s="85">
        <f t="shared" ca="1" si="2322"/>
        <v>-0.2</v>
      </c>
      <c r="AQ558" s="70"/>
      <c r="AS558" s="69">
        <f>IFERROR(VLOOKUP(Q558,'[1]Professional Skills'!$A$4:$AM$288,MATCH(Profession,'[1]Professional Skills'!$A$3:$AM$3,0),FALSE),"- -")</f>
        <v>0</v>
      </c>
      <c r="AT558" t="s">
        <v>1812</v>
      </c>
      <c r="AU558" s="7" t="str">
        <f t="shared" si="2320"/>
        <v/>
      </c>
      <c r="AV558" s="7">
        <f t="shared" ca="1" si="2319"/>
        <v>0</v>
      </c>
      <c r="AW558" t="str">
        <f t="shared" si="2324"/>
        <v/>
      </c>
      <c r="AX558" t="str">
        <f>IFERROR(_xlfn.RANK.EQ(AW558,$AW$5:$AW$568),"")</f>
        <v/>
      </c>
      <c r="AY558">
        <f t="shared" si="2331"/>
        <v>0</v>
      </c>
      <c r="AZ558" s="70" t="str">
        <f t="shared" si="2316"/>
        <v/>
      </c>
      <c r="BB558" s="69" t="str">
        <f>IFERROR(IF(Q558="Language",VLOOKUP(R558,[1]Cultures!$B$4:$N$218,MATCH(Culture,[1]Cultures!$B$3:$N$3,0),FALSE),VLOOKUP(Q558,[1]Cultures!$B$4:$O$212,MATCH(Culture,[1]Cultures!$B$3:$O$3,0),FALSE)),"- -")</f>
        <v>- -</v>
      </c>
      <c r="BD558">
        <f t="shared" ca="1" si="2317"/>
        <v>0</v>
      </c>
      <c r="BE558" t="str">
        <f t="shared" si="2325"/>
        <v/>
      </c>
      <c r="BG558">
        <f ca="1">RAND()+AM558+AQ558</f>
        <v>0.70066973332770288</v>
      </c>
      <c r="BH558">
        <f ca="1">_xlfn.RANK.EQ(BG558,$BG$89:$BG$568)</f>
        <v>31</v>
      </c>
      <c r="BI558" s="7" t="str">
        <f ca="1">IFERROR(IF(BH558=1,IF(BB558=1,1,IF(BB558=2,2,IF(BH558=2,IF(BB558=3,1,IF(BB558&gt;=4,2,IF(BH558=3,IF(BB558=5,1,IF(BB558&gt;=6,2,IF(BH558=4,IF(BB558=7,1,IF(BB558&gt;=8,2,IF(BH558=5,IF(BB558=9,1,IF(BB558&gt;=10,2,0)),0))),0))),0))),0))),0)+(IF(BC558="*",0,BB558)),"- -")</f>
        <v>- -</v>
      </c>
      <c r="BK558" s="7">
        <f t="shared" ca="1" si="2332"/>
        <v>0</v>
      </c>
      <c r="BL558" s="70">
        <f ca="1">IF(V558="- -","- -",SUM(BI558:BK558))</f>
        <v>0</v>
      </c>
      <c r="BN558" s="69">
        <f>IFERROR(VLOOKUP(V558,Charts!$BT$2:$BV$14,3,FALSE),"- -")</f>
        <v>0.69230769230769229</v>
      </c>
      <c r="BO558" s="85">
        <f t="shared" ca="1" si="2323"/>
        <v>0.80438611267985505</v>
      </c>
      <c r="BP558" s="70">
        <f t="shared" ca="1" si="2326"/>
        <v>400</v>
      </c>
    </row>
    <row r="559" spans="1:68" x14ac:dyDescent="0.25">
      <c r="A559" s="240" t="str">
        <f>IF('Character Sheet'!$B$4="Creature","N","Y")</f>
        <v>Y</v>
      </c>
      <c r="C559" s="75"/>
      <c r="D559" s="76"/>
      <c r="F559" s="75"/>
      <c r="G559" s="76"/>
      <c r="I559" s="75"/>
      <c r="J559" s="85"/>
      <c r="K559" s="85">
        <f t="shared" ca="1" si="2328"/>
        <v>9</v>
      </c>
      <c r="L559" s="85">
        <f t="shared" ca="1" si="2321"/>
        <v>8</v>
      </c>
      <c r="M559" s="70">
        <f t="shared" ca="1" si="2329"/>
        <v>22</v>
      </c>
      <c r="O559" s="222">
        <f t="shared" ca="1" si="2311"/>
        <v>294</v>
      </c>
      <c r="Q559" s="7" t="s">
        <v>1767</v>
      </c>
      <c r="R559" s="9" t="s">
        <v>1673</v>
      </c>
      <c r="S559" s="9" t="s">
        <v>2142</v>
      </c>
      <c r="T559" s="61" t="str">
        <f>SUBSTITUTE(IFERROR(IFERROR(VLOOKUP(R559,'[1]Skill Statistics'!$A$3:$C$513,2,FALSE),VLOOKUP(Q559,'[1]Skill Statistics'!$A$3:$C$513,2,FALSE)),T558),"R*","ReSt")</f>
        <v>Em/Me</v>
      </c>
      <c r="U559" s="61" t="str">
        <f>IFERROR(IFERROR(VLOOKUP(R559,'[1]Skill Statistics'!$A$3:$C$513,3,FALSE),VLOOKUP(Q559,'[1]Skill Statistics'!$A$3:$C$513,3,FALSE)),U558)</f>
        <v>Pr</v>
      </c>
      <c r="V559" s="61" t="str">
        <f>IF(ISNUMBER(SEARCH("Category",R559)),"- -",IFERROR(IFERROR(VLOOKUP(Q559,[1]Professions!$A$4:$AM$288,MATCH(Profession,[1]Professions!$A$1:$AM$1,0),FALSE),VLOOKUP(Q559,Calculations!$B$91:$I$95,8,FALSE)),"- -"))</f>
        <v>3 / 4</v>
      </c>
      <c r="W559" s="60">
        <f t="shared" ca="1" si="2312"/>
        <v>0</v>
      </c>
      <c r="X559" s="7">
        <f ca="1">IFERROR(VLOOKUP(R559,$BS$6:$NR$519,MATCH(ActualLevel,$BS$3:$NR$3,0),FALSE),"- -")</f>
        <v>0</v>
      </c>
      <c r="Y559" s="7">
        <f t="shared" ca="1" si="2327"/>
        <v>0</v>
      </c>
      <c r="Z559" s="7">
        <f ca="1">IFERROR(VLOOKUP(Y559,Charts!$BQ$2:$BR$52,2,FALSE),"- -")</f>
        <v>-25</v>
      </c>
      <c r="AA559" s="7">
        <f t="shared" ca="1" si="2314"/>
        <v>-2</v>
      </c>
      <c r="AB559" s="7">
        <f t="shared" ca="1" si="2318"/>
        <v>0</v>
      </c>
      <c r="AC559" s="7"/>
      <c r="AD559" s="7"/>
      <c r="AE559" s="7"/>
      <c r="AF559" s="7"/>
      <c r="AG559" s="7"/>
      <c r="AH559" s="43"/>
      <c r="AI559" s="7"/>
      <c r="AJ559" s="7"/>
      <c r="AK559" s="7">
        <f t="shared" ca="1" si="2315"/>
        <v>-27</v>
      </c>
      <c r="AL559" s="7"/>
      <c r="AM559" s="69">
        <f>IFERROR(VLOOKUP(R559,'[1]Skill Statistics'!$A$3:$AN$513,MATCH(Profession,'[1]Skill Statistics'!$A$2:$AN$2,0),FALSE),0)</f>
        <v>0</v>
      </c>
      <c r="AN559" s="85">
        <f>IFERROR(VLOOKUP(Q559,'[1]Skill Statistics'!$A$3:$BK$513,MATCH(Archetype,'[1]Skill Statistics'!$A$2:$BK$2,0),FALSE),0)</f>
        <v>0</v>
      </c>
      <c r="AO559" s="85">
        <f>IFERROR(VLOOKUP(Q559,'[1]Skill Statistics'!$A$3:$BB$513,MATCH(Race,'[1]Skill Statistics'!$A$2:$BB$2,0),FALSE),0)</f>
        <v>0</v>
      </c>
      <c r="AP559" s="85">
        <f t="shared" ca="1" si="2322"/>
        <v>-0.2</v>
      </c>
      <c r="AQ559" s="70"/>
      <c r="AS559" s="69">
        <f>IFERROR(VLOOKUP(Q559,'[1]Professional Skills'!$A$4:$AM$288,MATCH(Profession,'[1]Professional Skills'!$A$3:$AM$3,0),FALSE),"- -")</f>
        <v>0</v>
      </c>
      <c r="AT559" t="s">
        <v>1812</v>
      </c>
      <c r="AU559" s="7" t="str">
        <f t="shared" si="2320"/>
        <v/>
      </c>
      <c r="AV559" s="7">
        <f t="shared" ca="1" si="2319"/>
        <v>0</v>
      </c>
      <c r="AW559" t="str">
        <f t="shared" si="2324"/>
        <v/>
      </c>
      <c r="AX559" t="str">
        <f>IFERROR(_xlfn.RANK.EQ(AW559,$AW$5:$AW$568),"")</f>
        <v/>
      </c>
      <c r="AY559">
        <f t="shared" si="2331"/>
        <v>0</v>
      </c>
      <c r="AZ559" s="70" t="str">
        <f t="shared" si="2316"/>
        <v/>
      </c>
      <c r="BB559" s="69" t="str">
        <f>IFERROR(IF(Q559="Language",VLOOKUP(R559,[1]Cultures!$B$4:$N$218,MATCH(Culture,[1]Cultures!$B$3:$N$3,0),FALSE),VLOOKUP(Q559,[1]Cultures!$B$4:$O$212,MATCH(Culture,[1]Cultures!$B$3:$O$3,0),FALSE)),"- -")</f>
        <v>- -</v>
      </c>
      <c r="BD559">
        <f t="shared" ca="1" si="2317"/>
        <v>0</v>
      </c>
      <c r="BE559" t="str">
        <f t="shared" si="2325"/>
        <v/>
      </c>
      <c r="BG559">
        <f ca="1">RAND()+AM559+AQ559</f>
        <v>0.75507316516000944</v>
      </c>
      <c r="BH559">
        <f ca="1">_xlfn.RANK.EQ(BG559,$BG$89:$BG$568)</f>
        <v>28</v>
      </c>
      <c r="BI559" s="7" t="str">
        <f ca="1">IFERROR(IF(BH559=1,IF(BB559=1,1,IF(BB559=2,2,IF(BH559=2,IF(BB559=3,1,IF(BB559&gt;=4,2,IF(BH559=3,IF(BB559=5,1,IF(BB559&gt;=6,2,IF(BH559=4,IF(BB559=7,1,IF(BB559&gt;=8,2,IF(BH559=5,IF(BB559=9,1,IF(BB559&gt;=10,2,0)),0))),0))),0))),0))),0)+(IF(BC559="*",0,BB559)),"- -")</f>
        <v>- -</v>
      </c>
      <c r="BK559" s="7">
        <f t="shared" ca="1" si="2332"/>
        <v>0</v>
      </c>
      <c r="BL559" s="70">
        <f ca="1">IF(V559="- -","- -",SUM(BI559:BK559))</f>
        <v>0</v>
      </c>
      <c r="BN559" s="69">
        <f>IFERROR(VLOOKUP(V559,Charts!$BT$2:$BV$14,3,FALSE),"- -")</f>
        <v>0.69230769230769229</v>
      </c>
      <c r="BO559" s="85">
        <f t="shared" ca="1" si="2323"/>
        <v>1.3124039092753588</v>
      </c>
      <c r="BP559" s="70">
        <f t="shared" ca="1" si="2326"/>
        <v>294</v>
      </c>
    </row>
    <row r="560" spans="1:68" x14ac:dyDescent="0.25">
      <c r="A560" s="240" t="str">
        <f>IF('Character Sheet'!$B$4="Creature","N","Y")</f>
        <v>Y</v>
      </c>
      <c r="C560" s="75"/>
      <c r="D560" s="76"/>
      <c r="F560" s="75"/>
      <c r="G560" s="76"/>
      <c r="I560" s="75"/>
      <c r="J560" s="85"/>
      <c r="K560" s="85">
        <f t="shared" ca="1" si="2328"/>
        <v>9</v>
      </c>
      <c r="L560" s="85">
        <f t="shared" ca="1" si="2321"/>
        <v>8</v>
      </c>
      <c r="M560" s="70">
        <f t="shared" ca="1" si="2329"/>
        <v>22</v>
      </c>
      <c r="O560" s="222">
        <f t="shared" ca="1" si="2311"/>
        <v>412</v>
      </c>
      <c r="Q560" s="7" t="s">
        <v>1767</v>
      </c>
      <c r="R560" s="9" t="s">
        <v>1674</v>
      </c>
      <c r="S560" s="9" t="s">
        <v>2143</v>
      </c>
      <c r="T560" s="61" t="str">
        <f>SUBSTITUTE(IFERROR(IFERROR(VLOOKUP(R560,'[1]Skill Statistics'!$A$3:$C$513,2,FALSE),VLOOKUP(Q560,'[1]Skill Statistics'!$A$3:$C$513,2,FALSE)),T559),"R*","ReSt")</f>
        <v>Em/Me</v>
      </c>
      <c r="U560" s="61" t="str">
        <f>IFERROR(IFERROR(VLOOKUP(R560,'[1]Skill Statistics'!$A$3:$C$513,3,FALSE),VLOOKUP(Q560,'[1]Skill Statistics'!$A$3:$C$513,3,FALSE)),U559)</f>
        <v>Pr</v>
      </c>
      <c r="V560" s="61" t="str">
        <f>IF(ISNUMBER(SEARCH("Category",R560)),"- -",IFERROR(IFERROR(VLOOKUP(Q560,[1]Professions!$A$4:$AM$288,MATCH(Profession,[1]Professions!$A$1:$AM$1,0),FALSE),VLOOKUP(Q560,Calculations!$B$91:$I$95,8,FALSE)),"- -"))</f>
        <v>3 / 4</v>
      </c>
      <c r="W560" s="60">
        <f t="shared" ca="1" si="2312"/>
        <v>0</v>
      </c>
      <c r="X560" s="7">
        <f ca="1">IFERROR(VLOOKUP(R560,$BS$6:$NR$519,MATCH(ActualLevel,$BS$3:$NR$3,0),FALSE),"- -")</f>
        <v>0</v>
      </c>
      <c r="Y560" s="7">
        <f t="shared" ca="1" si="2327"/>
        <v>0</v>
      </c>
      <c r="Z560" s="7">
        <f ca="1">IFERROR(VLOOKUP(Y560,Charts!$BQ$2:$BR$52,2,FALSE),"- -")</f>
        <v>-25</v>
      </c>
      <c r="AA560" s="7">
        <f t="shared" ca="1" si="2314"/>
        <v>-2</v>
      </c>
      <c r="AB560" s="7">
        <f t="shared" ca="1" si="2318"/>
        <v>0</v>
      </c>
      <c r="AC560" s="7"/>
      <c r="AD560" s="7"/>
      <c r="AE560" s="7"/>
      <c r="AF560" s="7"/>
      <c r="AG560" s="7"/>
      <c r="AH560" s="43"/>
      <c r="AI560" s="7"/>
      <c r="AJ560" s="7"/>
      <c r="AK560" s="7">
        <f t="shared" ca="1" si="2315"/>
        <v>-27</v>
      </c>
      <c r="AL560" s="7"/>
      <c r="AM560" s="69">
        <f>IFERROR(VLOOKUP(R560,'[1]Skill Statistics'!$A$3:$AN$513,MATCH(Profession,'[1]Skill Statistics'!$A$2:$AN$2,0),FALSE),0)</f>
        <v>0</v>
      </c>
      <c r="AN560" s="85">
        <f>IFERROR(VLOOKUP(Q560,'[1]Skill Statistics'!$A$3:$BK$513,MATCH(Archetype,'[1]Skill Statistics'!$A$2:$BK$2,0),FALSE),0)</f>
        <v>0</v>
      </c>
      <c r="AO560" s="85">
        <f>IFERROR(VLOOKUP(Q560,'[1]Skill Statistics'!$A$3:$BB$513,MATCH(Race,'[1]Skill Statistics'!$A$2:$BB$2,0),FALSE),0)</f>
        <v>0</v>
      </c>
      <c r="AP560" s="85">
        <f t="shared" ca="1" si="2322"/>
        <v>-0.2</v>
      </c>
      <c r="AQ560" s="70"/>
      <c r="AS560" s="69">
        <f>IFERROR(VLOOKUP(Q560,'[1]Professional Skills'!$A$4:$AM$288,MATCH(Profession,'[1]Professional Skills'!$A$3:$AM$3,0),FALSE),"- -")</f>
        <v>0</v>
      </c>
      <c r="AT560" t="s">
        <v>1812</v>
      </c>
      <c r="AU560" s="7" t="str">
        <f t="shared" si="2320"/>
        <v/>
      </c>
      <c r="AV560" s="7">
        <f t="shared" ca="1" si="2319"/>
        <v>0</v>
      </c>
      <c r="AW560" t="str">
        <f t="shared" si="2324"/>
        <v/>
      </c>
      <c r="AX560" t="str">
        <f>IFERROR(_xlfn.RANK.EQ(AW560,$AW$5:$AW$568),"")</f>
        <v/>
      </c>
      <c r="AY560">
        <f t="shared" si="2331"/>
        <v>0</v>
      </c>
      <c r="AZ560" s="70" t="str">
        <f t="shared" si="2316"/>
        <v/>
      </c>
      <c r="BB560" s="69" t="str">
        <f>IFERROR(IF(Q560="Language",VLOOKUP(R560,[1]Cultures!$B$4:$N$218,MATCH(Culture,[1]Cultures!$B$3:$N$3,0),FALSE),VLOOKUP(Q560,[1]Cultures!$B$4:$O$212,MATCH(Culture,[1]Cultures!$B$3:$O$3,0),FALSE)),"- -")</f>
        <v>- -</v>
      </c>
      <c r="BD560">
        <f t="shared" ca="1" si="2317"/>
        <v>0</v>
      </c>
      <c r="BE560" t="str">
        <f t="shared" si="2325"/>
        <v/>
      </c>
      <c r="BG560">
        <f ca="1">RAND()+AM560+AQ560</f>
        <v>0.26423037383476189</v>
      </c>
      <c r="BH560">
        <f ca="1">_xlfn.RANK.EQ(BG560,$BG$89:$BG$568)</f>
        <v>56</v>
      </c>
      <c r="BI560" s="7" t="str">
        <f ca="1">IFERROR(IF(BH560=1,IF(BB560=1,1,IF(BB560=2,2,IF(BH560=2,IF(BB560=3,1,IF(BB560&gt;=4,2,IF(BH560=3,IF(BB560=5,1,IF(BB560&gt;=6,2,IF(BH560=4,IF(BB560=7,1,IF(BB560&gt;=8,2,IF(BH560=5,IF(BB560=9,1,IF(BB560&gt;=10,2,0)),0))),0))),0))),0))),0)+(IF(BC560="*",0,BB560)),"- -")</f>
        <v>- -</v>
      </c>
      <c r="BK560" s="7">
        <f t="shared" ca="1" si="2332"/>
        <v>0</v>
      </c>
      <c r="BL560" s="70">
        <f ca="1">IF(V560="- -","- -",SUM(BI560:BK560))</f>
        <v>0</v>
      </c>
      <c r="BN560" s="69">
        <f>IFERROR(VLOOKUP(V560,Charts!$BT$2:$BV$14,3,FALSE),"- -")</f>
        <v>0.69230769230769229</v>
      </c>
      <c r="BO560" s="85">
        <f t="shared" ca="1" si="2323"/>
        <v>0.65526168696289089</v>
      </c>
      <c r="BP560" s="70">
        <f t="shared" ca="1" si="2326"/>
        <v>412</v>
      </c>
    </row>
    <row r="561" spans="1:68" x14ac:dyDescent="0.25">
      <c r="A561" s="240" t="str">
        <f>IF('Character Sheet'!$B$4="Creature","N","Y")</f>
        <v>Y</v>
      </c>
      <c r="C561" s="75"/>
      <c r="D561" s="76"/>
      <c r="F561" s="75"/>
      <c r="G561" s="76"/>
      <c r="I561" s="75"/>
      <c r="J561" s="85"/>
      <c r="K561" s="85">
        <f t="shared" ca="1" si="2328"/>
        <v>9</v>
      </c>
      <c r="L561" s="85">
        <f t="shared" ca="1" si="2321"/>
        <v>8</v>
      </c>
      <c r="M561" s="70">
        <f t="shared" ca="1" si="2329"/>
        <v>22</v>
      </c>
      <c r="O561" s="222">
        <f t="shared" ca="1" si="2311"/>
        <v>338</v>
      </c>
      <c r="Q561" s="7" t="s">
        <v>1767</v>
      </c>
      <c r="R561" s="9" t="s">
        <v>1675</v>
      </c>
      <c r="S561" s="9" t="s">
        <v>1675</v>
      </c>
      <c r="T561" s="61" t="str">
        <f>SUBSTITUTE(IFERROR(IFERROR(VLOOKUP(R561,'[1]Skill Statistics'!$A$3:$C$513,2,FALSE),VLOOKUP(Q561,'[1]Skill Statistics'!$A$3:$C$513,2,FALSE)),T560),"R*","ReSt")</f>
        <v>Em/Me</v>
      </c>
      <c r="U561" s="61" t="str">
        <f>IFERROR(IFERROR(VLOOKUP(R561,'[1]Skill Statistics'!$A$3:$C$513,3,FALSE),VLOOKUP(Q561,'[1]Skill Statistics'!$A$3:$C$513,3,FALSE)),U560)</f>
        <v>Pr</v>
      </c>
      <c r="V561" s="61" t="str">
        <f>IF(ISNUMBER(SEARCH("Category",R561)),"- -",IFERROR(IFERROR(VLOOKUP(Q561,[1]Professions!$A$4:$AM$288,MATCH(Profession,[1]Professions!$A$1:$AM$1,0),FALSE),VLOOKUP(Q561,Calculations!$B$91:$I$95,8,FALSE)),"- -"))</f>
        <v>3 / 4</v>
      </c>
      <c r="W561" s="60">
        <f t="shared" ca="1" si="2312"/>
        <v>0</v>
      </c>
      <c r="X561" s="7">
        <f ca="1">IFERROR(VLOOKUP(R561,$BS$6:$NR$519,MATCH(ActualLevel,$BS$3:$NR$3,0),FALSE),"- -")</f>
        <v>0</v>
      </c>
      <c r="Y561" s="7">
        <f t="shared" ca="1" si="2327"/>
        <v>0</v>
      </c>
      <c r="Z561" s="7">
        <f ca="1">IFERROR(VLOOKUP(Y561,Charts!$BQ$2:$BR$52,2,FALSE),"- -")</f>
        <v>-25</v>
      </c>
      <c r="AA561" s="7">
        <f t="shared" ca="1" si="2314"/>
        <v>-2</v>
      </c>
      <c r="AB561" s="7">
        <f t="shared" ca="1" si="2318"/>
        <v>0</v>
      </c>
      <c r="AC561" s="7"/>
      <c r="AD561" s="7"/>
      <c r="AE561" s="7"/>
      <c r="AF561" s="7"/>
      <c r="AG561" s="7"/>
      <c r="AH561" s="43"/>
      <c r="AI561" s="7"/>
      <c r="AJ561" s="7"/>
      <c r="AK561" s="7">
        <f t="shared" ca="1" si="2315"/>
        <v>-27</v>
      </c>
      <c r="AL561" s="7"/>
      <c r="AM561" s="69">
        <f>IFERROR(VLOOKUP(R561,'[1]Skill Statistics'!$A$3:$AN$513,MATCH(Profession,'[1]Skill Statistics'!$A$2:$AN$2,0),FALSE),0)</f>
        <v>0</v>
      </c>
      <c r="AN561" s="85">
        <f>IFERROR(VLOOKUP(Q561,'[1]Skill Statistics'!$A$3:$BK$513,MATCH(Archetype,'[1]Skill Statistics'!$A$2:$BK$2,0),FALSE),0)</f>
        <v>0</v>
      </c>
      <c r="AO561" s="85">
        <f>IFERROR(VLOOKUP(Q561,'[1]Skill Statistics'!$A$3:$BB$513,MATCH(Race,'[1]Skill Statistics'!$A$2:$BB$2,0),FALSE),0)</f>
        <v>0</v>
      </c>
      <c r="AP561" s="85">
        <f t="shared" ca="1" si="2322"/>
        <v>-0.2</v>
      </c>
      <c r="AQ561" s="70"/>
      <c r="AS561" s="69">
        <f>IFERROR(VLOOKUP(Q561,'[1]Professional Skills'!$A$4:$AM$288,MATCH(Profession,'[1]Professional Skills'!$A$3:$AM$3,0),FALSE),"- -")</f>
        <v>0</v>
      </c>
      <c r="AT561" t="s">
        <v>1812</v>
      </c>
      <c r="AU561" s="7" t="str">
        <f t="shared" si="2320"/>
        <v/>
      </c>
      <c r="AV561" s="7">
        <f t="shared" ca="1" si="2319"/>
        <v>0</v>
      </c>
      <c r="AW561" t="str">
        <f t="shared" si="2324"/>
        <v/>
      </c>
      <c r="AX561" t="str">
        <f>IFERROR(_xlfn.RANK.EQ(AW561,$AW$5:$AW$568),"")</f>
        <v/>
      </c>
      <c r="AY561">
        <f t="shared" si="2331"/>
        <v>0</v>
      </c>
      <c r="AZ561" s="70" t="str">
        <f t="shared" si="2316"/>
        <v/>
      </c>
      <c r="BB561" s="69" t="str">
        <f>IFERROR(IF(Q561="Language",VLOOKUP(R561,[1]Cultures!$B$4:$N$218,MATCH(Culture,[1]Cultures!$B$3:$N$3,0),FALSE),VLOOKUP(Q561,[1]Cultures!$B$4:$O$212,MATCH(Culture,[1]Cultures!$B$3:$O$3,0),FALSE)),"- -")</f>
        <v>- -</v>
      </c>
      <c r="BD561">
        <f t="shared" ca="1" si="2317"/>
        <v>0</v>
      </c>
      <c r="BE561" t="str">
        <f t="shared" si="2325"/>
        <v/>
      </c>
      <c r="BG561">
        <f ca="1">RAND()+AM561+AQ561</f>
        <v>0.90955743729533711</v>
      </c>
      <c r="BH561">
        <f ca="1">_xlfn.RANK.EQ(BG561,$BG$89:$BG$568)</f>
        <v>16</v>
      </c>
      <c r="BI561" s="7" t="str">
        <f ca="1">IFERROR(IF(BH561=1,IF(BB561=1,1,IF(BB561=2,2,IF(BH561=2,IF(BB561=3,1,IF(BB561&gt;=4,2,IF(BH561=3,IF(BB561=5,1,IF(BB561&gt;=6,2,IF(BH561=4,IF(BB561=7,1,IF(BB561&gt;=8,2,IF(BH561=5,IF(BB561=9,1,IF(BB561&gt;=10,2,0)),0))),0))),0))),0))),0)+(IF(BC561="*",0,BB561)),"- -")</f>
        <v>- -</v>
      </c>
      <c r="BK561" s="7">
        <f t="shared" ca="1" si="2332"/>
        <v>0</v>
      </c>
      <c r="BL561" s="70">
        <f ca="1">IF(V561="- -","- -",SUM(BI561:BK561))</f>
        <v>0</v>
      </c>
      <c r="BN561" s="69">
        <f>IFERROR(VLOOKUP(V561,Charts!$BT$2:$BV$14,3,FALSE),"- -")</f>
        <v>0.69230769230769229</v>
      </c>
      <c r="BO561" s="85">
        <f t="shared" ca="1" si="2323"/>
        <v>1.1659461009542877</v>
      </c>
      <c r="BP561" s="70">
        <f t="shared" ca="1" si="2326"/>
        <v>338</v>
      </c>
    </row>
    <row r="562" spans="1:68" x14ac:dyDescent="0.25">
      <c r="A562" s="240" t="str">
        <f>IF('Character Sheet'!$B$4="Creature","N","Y")</f>
        <v>Y</v>
      </c>
      <c r="C562" s="75"/>
      <c r="D562" s="76"/>
      <c r="F562" s="75"/>
      <c r="G562" s="76"/>
      <c r="I562" s="75"/>
      <c r="J562" s="85"/>
      <c r="K562" s="85">
        <f t="shared" ca="1" si="2328"/>
        <v>9</v>
      </c>
      <c r="L562" s="85">
        <f t="shared" ca="1" si="2321"/>
        <v>8</v>
      </c>
      <c r="M562" s="70">
        <f t="shared" ca="1" si="2329"/>
        <v>22</v>
      </c>
      <c r="O562" s="222" t="str">
        <f t="shared" ca="1" si="2311"/>
        <v>- -</v>
      </c>
      <c r="Q562" s="7" t="s">
        <v>1768</v>
      </c>
      <c r="R562" s="9" t="s">
        <v>1331</v>
      </c>
      <c r="S562" s="9"/>
      <c r="T562" s="61" t="str">
        <f>SUBSTITUTE(IFERROR(IFERROR(VLOOKUP(R562,'[1]Skill Statistics'!$A$3:$C$513,2,FALSE),VLOOKUP(Q562,'[1]Skill Statistics'!$A$3:$C$513,2,FALSE)),T561),"R*","ReSt")</f>
        <v>- -</v>
      </c>
      <c r="U562" s="61" t="str">
        <f>IFERROR(IFERROR(VLOOKUP(R562,'[1]Skill Statistics'!$A$3:$C$513,3,FALSE),VLOOKUP(Q562,'[1]Skill Statistics'!$A$3:$C$513,3,FALSE)),U561)</f>
        <v>- -</v>
      </c>
      <c r="V562" s="61" t="str">
        <f>IF(ISNUMBER(SEARCH("Category",R562)),"- -",IFERROR(IFERROR(VLOOKUP(Q562,[1]Professions!$A$4:$AM$288,MATCH(Profession,[1]Professions!$A$1:$AM$1,0),FALSE),VLOOKUP(Q562,Calculations!$B$91:$I$95,8,FALSE)),"- -"))</f>
        <v>- -</v>
      </c>
      <c r="W562" s="60" t="str">
        <f t="shared" si="2312"/>
        <v>- -</v>
      </c>
      <c r="X562" s="7" t="str">
        <f ca="1">IFERROR(VLOOKUP(R562,$BS$6:$NR$519,MATCH(ActualLevel,$BS$3:$NR$3,0),FALSE),"- -")</f>
        <v>- -</v>
      </c>
      <c r="Y562" s="7" t="str">
        <f t="shared" si="2327"/>
        <v>- -</v>
      </c>
      <c r="Z562" s="7" t="str">
        <f>IFERROR(VLOOKUP(Y562,Charts!$BQ$2:$BR$52,2,FALSE),"- -")</f>
        <v>- -</v>
      </c>
      <c r="AA562" s="7" t="str">
        <f t="shared" ca="1" si="2314"/>
        <v>- -</v>
      </c>
      <c r="AB562" s="7" t="str">
        <f t="shared" si="2318"/>
        <v>- -</v>
      </c>
      <c r="AC562" s="7"/>
      <c r="AD562" s="7"/>
      <c r="AE562" s="7"/>
      <c r="AF562" s="7"/>
      <c r="AG562" s="7"/>
      <c r="AH562" s="43"/>
      <c r="AI562" s="7"/>
      <c r="AJ562" s="7"/>
      <c r="AK562" s="7">
        <f t="shared" ca="1" si="2315"/>
        <v>0</v>
      </c>
      <c r="AL562" s="7"/>
      <c r="AM562" s="69">
        <f>IFERROR(VLOOKUP(R562,'[1]Skill Statistics'!$A$3:$AN$513,MATCH(Profession,'[1]Skill Statistics'!$A$2:$AN$2,0),FALSE),0)</f>
        <v>0</v>
      </c>
      <c r="AN562" s="85">
        <f>IFERROR(VLOOKUP(Q562,'[1]Skill Statistics'!$A$3:$BK$513,MATCH(Archetype,'[1]Skill Statistics'!$A$2:$BK$2,0),FALSE),0)</f>
        <v>0</v>
      </c>
      <c r="AO562" s="85">
        <f>IFERROR(VLOOKUP(Q562,'[1]Skill Statistics'!$A$3:$BB$513,MATCH(Race,'[1]Skill Statistics'!$A$2:$BB$2,0),FALSE),0)</f>
        <v>0</v>
      </c>
      <c r="AP562" s="85">
        <f t="shared" ca="1" si="2322"/>
        <v>0</v>
      </c>
      <c r="AQ562" s="70"/>
      <c r="AS562" s="69" t="str">
        <f>IFERROR(VLOOKUP(Q562,'[1]Professional Skills'!$A$4:$AM$288,MATCH(Profession,'[1]Professional Skills'!$A$3:$AM$3,0),FALSE),"- -")</f>
        <v>- -</v>
      </c>
      <c r="AU562" s="7" t="str">
        <f t="shared" si="2320"/>
        <v>- -</v>
      </c>
      <c r="AV562" s="7">
        <f t="shared" ca="1" si="2319"/>
        <v>0</v>
      </c>
      <c r="AW562" t="str">
        <f t="shared" si="2324"/>
        <v/>
      </c>
      <c r="AX562" t="str">
        <f>IFERROR(_xlfn.RANK.EQ(AW562,$AW$5:$AW$568),"")</f>
        <v/>
      </c>
      <c r="AY562">
        <f t="shared" si="2331"/>
        <v>0</v>
      </c>
      <c r="AZ562" s="70" t="str">
        <f t="shared" si="2316"/>
        <v/>
      </c>
      <c r="BB562" s="69" t="str">
        <f>IFERROR(IF(Q562="Language",VLOOKUP(R562,[1]Cultures!$B$4:$N$218,MATCH(Culture,[1]Cultures!$B$3:$N$3,0),FALSE),VLOOKUP(Q562,[1]Cultures!$B$4:$O$212,MATCH(Culture,[1]Cultures!$B$3:$O$3,0),FALSE)),"- -")</f>
        <v>- -</v>
      </c>
      <c r="BD562">
        <f t="shared" ca="1" si="2317"/>
        <v>0</v>
      </c>
      <c r="BE562" t="str">
        <f t="shared" si="2325"/>
        <v/>
      </c>
      <c r="BI562" s="7" t="str">
        <f>IFERROR(IF(BH562=1,IF(BB562=1,1,IF(BB562=2,2,IF(BH562=2,IF(BB562=3,1,IF(BB562&gt;=4,2,IF(BH562=3,IF(BB562=5,1,IF(BB562&gt;=6,2,IF(BH562=4,IF(BB562=7,1,IF(BB562&gt;=8,2,IF(BH562=5,IF(BB562=9,1,IF(BB562&gt;=10,2,0)),0))),0))),0))),0))),0)+(IF(BC562="*",0,BB562)),"- -")</f>
        <v>- -</v>
      </c>
      <c r="BK562" s="7"/>
      <c r="BL562" s="70" t="str">
        <f>IF(V562="- -","- -",SUM(BI562:BK562))</f>
        <v>- -</v>
      </c>
      <c r="BN562" s="69" t="str">
        <f>IFERROR(VLOOKUP(V562,Charts!$BT$2:$BV$14,3,FALSE),"- -")</f>
        <v>- -</v>
      </c>
      <c r="BO562" s="85" t="str">
        <f t="shared" ca="1" si="2323"/>
        <v>- -</v>
      </c>
      <c r="BP562" s="70" t="str">
        <f t="shared" ca="1" si="2326"/>
        <v>- -</v>
      </c>
    </row>
    <row r="563" spans="1:68" x14ac:dyDescent="0.25">
      <c r="A563" s="240" t="str">
        <f>IF('Character Sheet'!$B$4="Creature","N","Y")</f>
        <v>Y</v>
      </c>
      <c r="C563" s="75"/>
      <c r="D563" s="76"/>
      <c r="F563" s="75"/>
      <c r="G563" s="76"/>
      <c r="I563" s="75"/>
      <c r="J563" s="85"/>
      <c r="K563" s="85">
        <f t="shared" ca="1" si="2328"/>
        <v>9</v>
      </c>
      <c r="L563" s="85">
        <f t="shared" ca="1" si="2321"/>
        <v>8</v>
      </c>
      <c r="M563" s="70">
        <f t="shared" ca="1" si="2329"/>
        <v>22</v>
      </c>
      <c r="O563" s="222">
        <f t="shared" ca="1" si="2311"/>
        <v>238</v>
      </c>
      <c r="Q563" s="7" t="s">
        <v>1768</v>
      </c>
      <c r="R563" s="9" t="s">
        <v>1676</v>
      </c>
      <c r="S563" s="9" t="s">
        <v>2144</v>
      </c>
      <c r="T563" s="61" t="str">
        <f>SUBSTITUTE(IFERROR(IFERROR(VLOOKUP(R563,'[1]Skill Statistics'!$A$3:$C$513,2,FALSE),VLOOKUP(Q563,'[1]Skill Statistics'!$A$3:$C$513,2,FALSE)),T562),"R*","ReSt")</f>
        <v>Em/Me</v>
      </c>
      <c r="U563" s="61" t="str">
        <f>IFERROR(IFERROR(VLOOKUP(R563,'[1]Skill Statistics'!$A$3:$C$513,3,FALSE),VLOOKUP(Q563,'[1]Skill Statistics'!$A$3:$C$513,3,FALSE)),U562)</f>
        <v>In</v>
      </c>
      <c r="V563" s="61" t="str">
        <f>IF(ISNUMBER(SEARCH("Category",R563)),"- -",IFERROR(IFERROR(VLOOKUP(Q563,[1]Professions!$A$4:$AM$288,MATCH(Profession,[1]Professions!$A$1:$AM$1,0),FALSE),VLOOKUP(Q563,Calculations!$B$91:$I$95,8,FALSE)),"- -"))</f>
        <v>3 / 4</v>
      </c>
      <c r="W563" s="60">
        <f t="shared" ca="1" si="2312"/>
        <v>0</v>
      </c>
      <c r="X563" s="7">
        <f ca="1">IFERROR(VLOOKUP(R563,$BS$6:$NR$519,MATCH(ActualLevel,$BS$3:$NR$3,0),FALSE),"- -")</f>
        <v>0</v>
      </c>
      <c r="Y563" s="7">
        <f t="shared" ca="1" si="2327"/>
        <v>0</v>
      </c>
      <c r="Z563" s="7">
        <f ca="1">IFERROR(VLOOKUP(Y563,Charts!$BQ$2:$BR$52,2,FALSE),"- -")</f>
        <v>-25</v>
      </c>
      <c r="AA563" s="7">
        <f t="shared" ca="1" si="2314"/>
        <v>4</v>
      </c>
      <c r="AB563" s="7">
        <f t="shared" ca="1" si="2318"/>
        <v>0</v>
      </c>
      <c r="AC563" s="7"/>
      <c r="AD563" s="7"/>
      <c r="AE563" s="7"/>
      <c r="AF563" s="7"/>
      <c r="AG563" s="7"/>
      <c r="AH563" s="43"/>
      <c r="AI563" s="7"/>
      <c r="AJ563" s="7"/>
      <c r="AK563" s="7">
        <f t="shared" ca="1" si="2315"/>
        <v>-21</v>
      </c>
      <c r="AL563" s="7"/>
      <c r="AM563" s="69">
        <f>IFERROR(VLOOKUP(R563,'[1]Skill Statistics'!$A$3:$AN$513,MATCH(Profession,'[1]Skill Statistics'!$A$2:$AN$2,0),FALSE),0)</f>
        <v>0</v>
      </c>
      <c r="AN563" s="85">
        <f>IFERROR(VLOOKUP(Q563,'[1]Skill Statistics'!$A$3:$BK$513,MATCH(Archetype,'[1]Skill Statistics'!$A$2:$BK$2,0),FALSE),0)</f>
        <v>0</v>
      </c>
      <c r="AO563" s="85">
        <f>IFERROR(VLOOKUP(Q563,'[1]Skill Statistics'!$A$3:$BB$513,MATCH(Race,'[1]Skill Statistics'!$A$2:$BB$2,0),FALSE),0)</f>
        <v>0</v>
      </c>
      <c r="AP563" s="85">
        <f t="shared" ca="1" si="2322"/>
        <v>0.4</v>
      </c>
      <c r="AQ563" s="70"/>
      <c r="AS563" s="69" t="str">
        <f>IFERROR(VLOOKUP(Q563,'[1]Professional Skills'!$A$4:$AM$288,MATCH(Profession,'[1]Professional Skills'!$A$3:$AM$3,0),FALSE),"- -")</f>
        <v>- -</v>
      </c>
      <c r="AT563" t="s">
        <v>1812</v>
      </c>
      <c r="AU563" s="7" t="str">
        <f t="shared" si="2320"/>
        <v/>
      </c>
      <c r="AV563" s="7">
        <f t="shared" ca="1" si="2319"/>
        <v>0</v>
      </c>
      <c r="AW563" t="str">
        <f t="shared" si="2324"/>
        <v/>
      </c>
      <c r="AX563" t="str">
        <f>IFERROR(_xlfn.RANK.EQ(AW563,$AW$5:$AW$568),"")</f>
        <v/>
      </c>
      <c r="AY563">
        <f t="shared" si="2331"/>
        <v>0</v>
      </c>
      <c r="AZ563" s="70" t="str">
        <f t="shared" si="2316"/>
        <v/>
      </c>
      <c r="BB563" s="69" t="str">
        <f>IFERROR(IF(Q563="Language",VLOOKUP(R563,[1]Cultures!$B$4:$N$218,MATCH(Culture,[1]Cultures!$B$3:$N$3,0),FALSE),VLOOKUP(Q563,[1]Cultures!$B$4:$O$212,MATCH(Culture,[1]Cultures!$B$3:$O$3,0),FALSE)),"- -")</f>
        <v>- -</v>
      </c>
      <c r="BD563">
        <f t="shared" ca="1" si="2317"/>
        <v>0</v>
      </c>
      <c r="BE563" t="str">
        <f t="shared" si="2325"/>
        <v/>
      </c>
      <c r="BG563">
        <f ca="1">RAND()+AM563+AQ563</f>
        <v>0.98509616045740678</v>
      </c>
      <c r="BH563">
        <f ca="1">_xlfn.RANK.EQ(BG563,$BG$89:$BG$568)</f>
        <v>8</v>
      </c>
      <c r="BI563" s="7" t="str">
        <f ca="1">IFERROR(IF(BH563=1,IF(BB563=1,1,IF(BB563=2,2,IF(BH563=2,IF(BB563=3,1,IF(BB563&gt;=4,2,IF(BH563=3,IF(BB563=5,1,IF(BB563&gt;=6,2,IF(BH563=4,IF(BB563=7,1,IF(BB563&gt;=8,2,IF(BH563=5,IF(BB563=9,1,IF(BB563&gt;=10,2,0)),0))),0))),0))),0))),0)+(IF(BC563="*",0,BB563)),"- -")</f>
        <v>- -</v>
      </c>
      <c r="BK563" s="7">
        <f t="shared" ref="BK563:BK568" ca="1" si="2333">IF(BH563=1,IF($BB$4=1,1,IF($BB$4&gt;=2,2,0)),IF(BH563=2,IF($BB$4=3,1,IF($BB$4&gt;=4,2,0)),IF(BH563=3,IF($BB$4=5,1,IF($BB$4&gt;=6,2,0)),IF(BH563=4,IF($BB$4=7,1,IF($BB$4&gt;=8,2,0)),IF(BH563=5,IF($BB$4=9,1,IF($BB$4&gt;=10,2,0)),0)))))</f>
        <v>0</v>
      </c>
      <c r="BL563" s="70">
        <f ca="1">IF(V563="- -","- -",SUM(BI563:BK563))</f>
        <v>0</v>
      </c>
      <c r="BN563" s="69">
        <f>IFERROR(VLOOKUP(V563,Charts!$BT$2:$BV$14,3,FALSE),"- -")</f>
        <v>0.69230769230769229</v>
      </c>
      <c r="BO563" s="85">
        <f t="shared" ca="1" si="2323"/>
        <v>1.5167087458691606</v>
      </c>
      <c r="BP563" s="70">
        <f t="shared" ca="1" si="2326"/>
        <v>238</v>
      </c>
    </row>
    <row r="564" spans="1:68" x14ac:dyDescent="0.25">
      <c r="A564" s="240" t="str">
        <f>IF('Character Sheet'!$B$4="Creature","N","Y")</f>
        <v>Y</v>
      </c>
      <c r="C564" s="75"/>
      <c r="D564" s="76"/>
      <c r="F564" s="75"/>
      <c r="G564" s="76"/>
      <c r="I564" s="75"/>
      <c r="J564" s="85"/>
      <c r="K564" s="85">
        <f t="shared" ca="1" si="2328"/>
        <v>9</v>
      </c>
      <c r="L564" s="85">
        <f t="shared" ca="1" si="2321"/>
        <v>8</v>
      </c>
      <c r="M564" s="70">
        <f t="shared" ca="1" si="2329"/>
        <v>22</v>
      </c>
      <c r="O564" s="222">
        <f ca="1">BP564</f>
        <v>106</v>
      </c>
      <c r="Q564" s="7" t="s">
        <v>1768</v>
      </c>
      <c r="R564" s="9" t="s">
        <v>1677</v>
      </c>
      <c r="S564" s="9" t="s">
        <v>2145</v>
      </c>
      <c r="T564" s="61" t="str">
        <f>SUBSTITUTE(IFERROR(IFERROR(VLOOKUP(R564,'[1]Skill Statistics'!$A$3:$C$513,2,FALSE),VLOOKUP(Q564,'[1]Skill Statistics'!$A$3:$C$513,2,FALSE)),T563),"R*","ReSt")</f>
        <v>Em/Me</v>
      </c>
      <c r="U564" s="61" t="str">
        <f>IFERROR(IFERROR(VLOOKUP(R564,'[1]Skill Statistics'!$A$3:$C$513,3,FALSE),VLOOKUP(Q564,'[1]Skill Statistics'!$A$3:$C$513,3,FALSE)),U563)</f>
        <v>In</v>
      </c>
      <c r="V564" s="61" t="str">
        <f>IF(ISNUMBER(SEARCH("Category",R564)),"- -",IFERROR(IFERROR(VLOOKUP(Q564,[1]Professions!$A$4:$AM$288,MATCH(Profession,[1]Professions!$A$1:$AM$1,0),FALSE),VLOOKUP(Q564,Calculations!$B$91:$I$95,8,FALSE)),"- -"))</f>
        <v>3 / 4</v>
      </c>
      <c r="W564" s="60">
        <f ca="1">BL564</f>
        <v>0</v>
      </c>
      <c r="X564" s="7">
        <f ca="1">IFERROR(VLOOKUP(R564,$BS$6:$NR$519,MATCH(ActualLevel,$BS$3:$NR$3,0),FALSE),"- -")</f>
        <v>0</v>
      </c>
      <c r="Y564" s="7">
        <f t="shared" ca="1" si="2327"/>
        <v>0</v>
      </c>
      <c r="Z564" s="7">
        <f ca="1">IFERROR(VLOOKUP(Y564,Charts!$BQ$2:$BR$52,2,FALSE),"- -")</f>
        <v>-25</v>
      </c>
      <c r="AA564" s="7">
        <f t="shared" ca="1" si="2314"/>
        <v>4</v>
      </c>
      <c r="AB564" s="7">
        <f t="shared" ca="1" si="2318"/>
        <v>0</v>
      </c>
      <c r="AC564" s="7"/>
      <c r="AD564" s="7"/>
      <c r="AE564" s="7"/>
      <c r="AF564" s="7"/>
      <c r="AG564" s="7"/>
      <c r="AH564" s="43"/>
      <c r="AI564" s="7"/>
      <c r="AJ564" s="7"/>
      <c r="AK564" s="7">
        <f t="shared" ca="1" si="2315"/>
        <v>-21</v>
      </c>
      <c r="AL564" s="7"/>
      <c r="AM564" s="69">
        <f>IFERROR(VLOOKUP(R564,'[1]Skill Statistics'!$A$3:$AN$513,MATCH(Profession,'[1]Skill Statistics'!$A$2:$AN$2,0),FALSE),0)</f>
        <v>0</v>
      </c>
      <c r="AN564" s="85">
        <f>IFERROR(VLOOKUP(Q564,'[1]Skill Statistics'!$A$3:$BK$513,MATCH(Archetype,'[1]Skill Statistics'!$A$2:$BK$2,0),FALSE),0)</f>
        <v>0</v>
      </c>
      <c r="AO564" s="85">
        <f>IFERROR(VLOOKUP(Q564,'[1]Skill Statistics'!$A$3:$BB$513,MATCH(Race,'[1]Skill Statistics'!$A$2:$BB$2,0),FALSE),0)</f>
        <v>0</v>
      </c>
      <c r="AP564" s="85">
        <f t="shared" ca="1" si="2322"/>
        <v>0.4</v>
      </c>
      <c r="AQ564" s="70"/>
      <c r="AS564" s="69" t="str">
        <f>IFERROR(VLOOKUP(Q564,'[1]Professional Skills'!$A$4:$AM$288,MATCH(Profession,'[1]Professional Skills'!$A$3:$AM$3,0),FALSE),"- -")</f>
        <v>- -</v>
      </c>
      <c r="AT564" t="s">
        <v>1812</v>
      </c>
      <c r="AU564" s="7" t="str">
        <f t="shared" si="2320"/>
        <v/>
      </c>
      <c r="AV564" s="7">
        <f t="shared" ca="1" si="2319"/>
        <v>0</v>
      </c>
      <c r="AW564" t="str">
        <f t="shared" si="2324"/>
        <v/>
      </c>
      <c r="AX564" t="str">
        <f>IFERROR(_xlfn.RANK.EQ(AW564,$AW$5:$AW$568),"")</f>
        <v/>
      </c>
      <c r="AY564">
        <f t="shared" si="2331"/>
        <v>0</v>
      </c>
      <c r="AZ564" s="70" t="str">
        <f t="shared" si="2316"/>
        <v/>
      </c>
      <c r="BB564" s="69" t="str">
        <f>IFERROR(IF(Q564="Language",VLOOKUP(R564,[1]Cultures!$B$4:$N$218,MATCH(Culture,[1]Cultures!$B$3:$N$3,0),FALSE),VLOOKUP(Q564,[1]Cultures!$B$4:$O$212,MATCH(Culture,[1]Cultures!$B$3:$O$3,0),FALSE)),"- -")</f>
        <v>- -</v>
      </c>
      <c r="BD564">
        <f t="shared" ca="1" si="2317"/>
        <v>0</v>
      </c>
      <c r="BE564" t="str">
        <f t="shared" si="2325"/>
        <v/>
      </c>
      <c r="BG564">
        <f ca="1">RAND()+AM564+AQ564</f>
        <v>0.96687092902233163</v>
      </c>
      <c r="BH564">
        <f ca="1">_xlfn.RANK.EQ(BG564,$BG$89:$BG$568)</f>
        <v>12</v>
      </c>
      <c r="BI564" s="7" t="str">
        <f ca="1">IFERROR(IF(BH564=1,IF(BB564=1,1,IF(BB564=2,2,IF(BH564=2,IF(BB564=3,1,IF(BB564&gt;=4,2,IF(BH564=3,IF(BB564=5,1,IF(BB564&gt;=6,2,IF(BH564=4,IF(BB564=7,1,IF(BB564&gt;=8,2,IF(BH564=5,IF(BB564=9,1,IF(BB564&gt;=10,2,0)),0))),0))),0))),0))),0)+(IF(BC564="*",0,BB564)),"- -")</f>
        <v>- -</v>
      </c>
      <c r="BK564" s="7">
        <f t="shared" ca="1" si="2333"/>
        <v>0</v>
      </c>
      <c r="BL564" s="70">
        <f ca="1">IF(V564="- -","- -",SUM(BI564:BK564))</f>
        <v>0</v>
      </c>
      <c r="BN564" s="69">
        <f>IFERROR(VLOOKUP(V564,Charts!$BT$2:$BV$14,3,FALSE),"- -")</f>
        <v>0.69230769230769229</v>
      </c>
      <c r="BO564" s="85">
        <f t="shared" ca="1" si="2323"/>
        <v>2.000042580884521</v>
      </c>
      <c r="BP564" s="70">
        <f t="shared" ca="1" si="2326"/>
        <v>106</v>
      </c>
    </row>
    <row r="565" spans="1:68" x14ac:dyDescent="0.25">
      <c r="A565" s="240" t="str">
        <f>IF('Character Sheet'!$B$4="Creature","N","Y")</f>
        <v>Y</v>
      </c>
      <c r="C565" s="75"/>
      <c r="D565" s="76"/>
      <c r="F565" s="75"/>
      <c r="G565" s="76"/>
      <c r="I565" s="75"/>
      <c r="J565" s="85"/>
      <c r="K565" s="85">
        <f t="shared" ca="1" si="2328"/>
        <v>9</v>
      </c>
      <c r="L565" s="85">
        <f t="shared" ca="1" si="2321"/>
        <v>8</v>
      </c>
      <c r="M565" s="70">
        <f t="shared" ca="1" si="2329"/>
        <v>22</v>
      </c>
      <c r="O565" s="222">
        <f ca="1">BP565</f>
        <v>164</v>
      </c>
      <c r="Q565" s="7" t="s">
        <v>1768</v>
      </c>
      <c r="R565" s="9" t="s">
        <v>1678</v>
      </c>
      <c r="S565" s="9" t="s">
        <v>2146</v>
      </c>
      <c r="T565" s="61" t="str">
        <f>SUBSTITUTE(IFERROR(IFERROR(VLOOKUP(R565,'[1]Skill Statistics'!$A$3:$C$513,2,FALSE),VLOOKUP(Q565,'[1]Skill Statistics'!$A$3:$C$513,2,FALSE)),T564),"R*","ReSt")</f>
        <v>Em/Me</v>
      </c>
      <c r="U565" s="61" t="str">
        <f>IFERROR(IFERROR(VLOOKUP(R565,'[1]Skill Statistics'!$A$3:$C$513,3,FALSE),VLOOKUP(Q565,'[1]Skill Statistics'!$A$3:$C$513,3,FALSE)),U564)</f>
        <v>In</v>
      </c>
      <c r="V565" s="61" t="str">
        <f>IF(ISNUMBER(SEARCH("Category",R565)),"- -",IFERROR(IFERROR(VLOOKUP(Q565,[1]Professions!$A$4:$AM$288,MATCH(Profession,[1]Professions!$A$1:$AM$1,0),FALSE),VLOOKUP(Q565,Calculations!$B$91:$I$95,8,FALSE)),"- -"))</f>
        <v>3 / 4</v>
      </c>
      <c r="W565" s="60">
        <f ca="1">BL565</f>
        <v>0</v>
      </c>
      <c r="X565" s="7">
        <f ca="1">IFERROR(VLOOKUP(R565,$BS$6:$NR$519,MATCH(ActualLevel,$BS$3:$NR$3,0),FALSE),"- -")</f>
        <v>0</v>
      </c>
      <c r="Y565" s="7">
        <f t="shared" ca="1" si="2327"/>
        <v>0</v>
      </c>
      <c r="Z565" s="7">
        <f ca="1">IFERROR(VLOOKUP(Y565,Charts!$BQ$2:$BR$52,2,FALSE),"- -")</f>
        <v>-25</v>
      </c>
      <c r="AA565" s="7">
        <f t="shared" ca="1" si="2314"/>
        <v>4</v>
      </c>
      <c r="AB565" s="7">
        <f t="shared" ca="1" si="2318"/>
        <v>0</v>
      </c>
      <c r="AC565" s="7"/>
      <c r="AD565" s="7"/>
      <c r="AE565" s="7"/>
      <c r="AF565" s="7"/>
      <c r="AG565" s="7"/>
      <c r="AH565" s="43"/>
      <c r="AI565" s="7"/>
      <c r="AJ565" s="7"/>
      <c r="AK565" s="7">
        <f t="shared" ca="1" si="2315"/>
        <v>-21</v>
      </c>
      <c r="AL565" s="7"/>
      <c r="AM565" s="69">
        <f>IFERROR(VLOOKUP(R565,'[1]Skill Statistics'!$A$3:$AN$513,MATCH(Profession,'[1]Skill Statistics'!$A$2:$AN$2,0),FALSE),0)</f>
        <v>0</v>
      </c>
      <c r="AN565" s="85">
        <f>IFERROR(VLOOKUP(Q565,'[1]Skill Statistics'!$A$3:$BK$513,MATCH(Archetype,'[1]Skill Statistics'!$A$2:$BK$2,0),FALSE),0)</f>
        <v>0</v>
      </c>
      <c r="AO565" s="85">
        <f>IFERROR(VLOOKUP(Q565,'[1]Skill Statistics'!$A$3:$BB$513,MATCH(Race,'[1]Skill Statistics'!$A$2:$BB$2,0),FALSE),0)</f>
        <v>0</v>
      </c>
      <c r="AP565" s="85">
        <f t="shared" ca="1" si="2322"/>
        <v>0.4</v>
      </c>
      <c r="AQ565" s="70"/>
      <c r="AS565" s="69" t="str">
        <f>IFERROR(VLOOKUP(Q565,'[1]Professional Skills'!$A$4:$AM$288,MATCH(Profession,'[1]Professional Skills'!$A$3:$AM$3,0),FALSE),"- -")</f>
        <v>- -</v>
      </c>
      <c r="AT565" t="s">
        <v>1812</v>
      </c>
      <c r="AU565" s="7" t="str">
        <f t="shared" si="2320"/>
        <v/>
      </c>
      <c r="AV565" s="7">
        <f t="shared" ca="1" si="2319"/>
        <v>0</v>
      </c>
      <c r="AW565" t="str">
        <f t="shared" si="2324"/>
        <v/>
      </c>
      <c r="AX565" t="str">
        <f>IFERROR(_xlfn.RANK.EQ(AW565,$AW$5:$AW$568),"")</f>
        <v/>
      </c>
      <c r="AY565">
        <f t="shared" si="2331"/>
        <v>0</v>
      </c>
      <c r="AZ565" s="70" t="str">
        <f t="shared" si="2316"/>
        <v/>
      </c>
      <c r="BB565" s="69" t="str">
        <f>IFERROR(IF(Q565="Language",VLOOKUP(R565,[1]Cultures!$B$4:$N$218,MATCH(Culture,[1]Cultures!$B$3:$N$3,0),FALSE),VLOOKUP(Q565,[1]Cultures!$B$4:$O$212,MATCH(Culture,[1]Cultures!$B$3:$O$3,0),FALSE)),"- -")</f>
        <v>- -</v>
      </c>
      <c r="BD565">
        <f t="shared" ca="1" si="2317"/>
        <v>0</v>
      </c>
      <c r="BE565" t="str">
        <f t="shared" si="2325"/>
        <v/>
      </c>
      <c r="BG565">
        <f ca="1">RAND()+AM565+AQ565</f>
        <v>0.68957255811428109</v>
      </c>
      <c r="BH565">
        <f ca="1">_xlfn.RANK.EQ(BG565,$BG$89:$BG$568)</f>
        <v>32</v>
      </c>
      <c r="BI565" s="7" t="str">
        <f ca="1">IFERROR(IF(BH565=1,IF(BB565=1,1,IF(BB565=2,2,IF(BH565=2,IF(BB565=3,1,IF(BB565&gt;=4,2,IF(BH565=3,IF(BB565=5,1,IF(BB565&gt;=6,2,IF(BH565=4,IF(BB565=7,1,IF(BB565&gt;=8,2,IF(BH565=5,IF(BB565=9,1,IF(BB565&gt;=10,2,0)),0))),0))),0))),0))),0)+(IF(BC565="*",0,BB565)),"- -")</f>
        <v>- -</v>
      </c>
      <c r="BK565" s="7">
        <f t="shared" ca="1" si="2333"/>
        <v>0</v>
      </c>
      <c r="BL565" s="70">
        <f ca="1">IF(V565="- -","- -",SUM(BI565:BK565))</f>
        <v>0</v>
      </c>
      <c r="BN565" s="69">
        <f>IFERROR(VLOOKUP(V565,Charts!$BT$2:$BV$14,3,FALSE),"- -")</f>
        <v>0.69230769230769229</v>
      </c>
      <c r="BO565" s="85">
        <f t="shared" ca="1" si="2323"/>
        <v>1.7805752937095531</v>
      </c>
      <c r="BP565" s="70">
        <f t="shared" ca="1" si="2326"/>
        <v>164</v>
      </c>
    </row>
    <row r="566" spans="1:68" x14ac:dyDescent="0.25">
      <c r="A566" s="240" t="str">
        <f>IF('Character Sheet'!$B$4="Creature","N","Y")</f>
        <v>Y</v>
      </c>
      <c r="C566" s="75"/>
      <c r="D566" s="76"/>
      <c r="F566" s="75"/>
      <c r="G566" s="76"/>
      <c r="I566" s="75"/>
      <c r="J566" s="85"/>
      <c r="K566" s="85">
        <f t="shared" ca="1" si="2328"/>
        <v>9</v>
      </c>
      <c r="L566" s="85">
        <f t="shared" ca="1" si="2321"/>
        <v>9</v>
      </c>
      <c r="M566" s="70">
        <f t="shared" ca="1" si="2329"/>
        <v>22</v>
      </c>
      <c r="O566" s="222">
        <f ca="1">BP566</f>
        <v>12</v>
      </c>
      <c r="Q566" s="7" t="s">
        <v>1768</v>
      </c>
      <c r="R566" s="9" t="s">
        <v>1679</v>
      </c>
      <c r="S566" s="9" t="s">
        <v>2147</v>
      </c>
      <c r="T566" s="61" t="str">
        <f>SUBSTITUTE(IFERROR(IFERROR(VLOOKUP(R566,'[1]Skill Statistics'!$A$3:$C$513,2,FALSE),VLOOKUP(Q566,'[1]Skill Statistics'!$A$3:$C$513,2,FALSE)),T565),"R*","ReSt")</f>
        <v>Em/Me</v>
      </c>
      <c r="U566" s="61" t="str">
        <f>IFERROR(IFERROR(VLOOKUP(R566,'[1]Skill Statistics'!$A$3:$C$513,3,FALSE),VLOOKUP(Q566,'[1]Skill Statistics'!$A$3:$C$513,3,FALSE)),U565)</f>
        <v>In</v>
      </c>
      <c r="V566" s="61" t="str">
        <f>IF(ISNUMBER(SEARCH("Category",R566)),"- -",IFERROR(IFERROR(VLOOKUP(Q566,[1]Professions!$A$4:$AM$288,MATCH(Profession,[1]Professions!$A$1:$AM$1,0),FALSE),VLOOKUP(Q566,Calculations!$B$91:$I$95,8,FALSE)),"- -"))</f>
        <v>3 / 4</v>
      </c>
      <c r="W566" s="60">
        <f ca="1">BL566</f>
        <v>2</v>
      </c>
      <c r="X566" s="7">
        <f ca="1">IFERROR(VLOOKUP(R566,$BS$6:$NR$519,MATCH(ActualLevel,$BS$3:$NR$3,0),FALSE),"- -")</f>
        <v>8</v>
      </c>
      <c r="Y566" s="7">
        <f t="shared" ca="1" si="2327"/>
        <v>10</v>
      </c>
      <c r="Z566" s="7">
        <f ca="1">IFERROR(VLOOKUP(Y566,Charts!$BQ$2:$BR$52,2,FALSE),"- -")</f>
        <v>50</v>
      </c>
      <c r="AA566" s="7">
        <f ca="1">IFERROR((INDIRECT(LEFT(T566,FIND("/",T566)-1))+INDIRECT(MID(T566,FIND("/",T566)+1,2))+INDIRECT(U566)),"- -")</f>
        <v>4</v>
      </c>
      <c r="AB566" s="7">
        <f t="shared" ca="1" si="2318"/>
        <v>0</v>
      </c>
      <c r="AC566" s="7"/>
      <c r="AD566" s="7"/>
      <c r="AE566" s="7"/>
      <c r="AF566" s="7"/>
      <c r="AG566" s="7"/>
      <c r="AH566" s="43"/>
      <c r="AI566" s="7"/>
      <c r="AJ566" s="7"/>
      <c r="AK566" s="7">
        <f ca="1">IF(AE566=AF566,(SUM(Z566:AE566)+SUM(AG566:AJ566)),(SUM(Z566:AE566)+SUM(AG566:AJ566))&amp;"/"&amp;(SUM(Z566:AD566)+SUM(AF566:AJ566)))</f>
        <v>54</v>
      </c>
      <c r="AL566" s="7"/>
      <c r="AM566" s="69">
        <f>IFERROR(VLOOKUP(R566,'[1]Skill Statistics'!$A$3:$AN$513,MATCH(Profession,'[1]Skill Statistics'!$A$2:$AN$2,0),FALSE),0)</f>
        <v>2</v>
      </c>
      <c r="AN566" s="85">
        <f>IFERROR(VLOOKUP(Q566,'[1]Skill Statistics'!$A$3:$BK$513,MATCH(Archetype,'[1]Skill Statistics'!$A$2:$BK$2,0),FALSE),0)</f>
        <v>0</v>
      </c>
      <c r="AO566" s="85">
        <f>IFERROR(VLOOKUP(Q566,'[1]Skill Statistics'!$A$3:$BB$513,MATCH(Race,'[1]Skill Statistics'!$A$2:$BB$2,0),FALSE),0)</f>
        <v>0</v>
      </c>
      <c r="AP566" s="85">
        <f t="shared" ca="1" si="2322"/>
        <v>0.4</v>
      </c>
      <c r="AQ566" s="70"/>
      <c r="AS566" s="69" t="str">
        <f>IFERROR(VLOOKUP(Q566,'[1]Professional Skills'!$A$4:$AM$288,MATCH(Profession,'[1]Professional Skills'!$A$3:$AM$3,0),FALSE),"- -")</f>
        <v>- -</v>
      </c>
      <c r="AT566" t="s">
        <v>1812</v>
      </c>
      <c r="AU566" s="7" t="str">
        <f t="shared" si="2320"/>
        <v/>
      </c>
      <c r="AV566" s="7">
        <f t="shared" ca="1" si="2319"/>
        <v>0</v>
      </c>
      <c r="AW566" t="str">
        <f t="shared" si="2324"/>
        <v/>
      </c>
      <c r="AX566" t="str">
        <f>IFERROR(_xlfn.RANK.EQ(AW566,$AW$5:$AW$568),"")</f>
        <v/>
      </c>
      <c r="AY566">
        <f t="shared" si="2331"/>
        <v>0</v>
      </c>
      <c r="AZ566" s="70" t="str">
        <f>IF(AT566="*",AZ565,IF(AX566&lt;=10,"x",""))</f>
        <v/>
      </c>
      <c r="BB566" s="69" t="str">
        <f>IFERROR(IF(Q566="Language",VLOOKUP(R566,[1]Cultures!$B$4:$N$218,MATCH(Culture,[1]Cultures!$B$3:$N$3,0),FALSE),VLOOKUP(Q566,[1]Cultures!$B$4:$O$212,MATCH(Culture,[1]Cultures!$B$3:$O$3,0),FALSE)),"- -")</f>
        <v>- -</v>
      </c>
      <c r="BD566">
        <f t="shared" ca="1" si="2317"/>
        <v>0</v>
      </c>
      <c r="BE566" t="str">
        <f t="shared" si="2325"/>
        <v/>
      </c>
      <c r="BG566">
        <f ca="1">RAND()+AM566+AQ566</f>
        <v>2.0579718325585823</v>
      </c>
      <c r="BH566">
        <f ca="1">_xlfn.RANK.EQ(BG566,$BG$89:$BG$568)</f>
        <v>1</v>
      </c>
      <c r="BI566" s="7" t="str">
        <f ca="1">IFERROR(IF(BH566=1,IF(BB566=1,1,IF(BB566=2,2,IF(BH566=2,IF(BB566=3,1,IF(BB566&gt;=4,2,IF(BH566=3,IF(BB566=5,1,IF(BB566&gt;=6,2,IF(BH566=4,IF(BB566=7,1,IF(BB566&gt;=8,2,IF(BH566=5,IF(BB566=9,1,IF(BB566&gt;=10,2,0)),0))),0))),0))),0))),0)+(IF(BC566="*",0,BB566)),"- -")</f>
        <v>- -</v>
      </c>
      <c r="BK566" s="7">
        <f t="shared" ca="1" si="2333"/>
        <v>2</v>
      </c>
      <c r="BL566" s="70">
        <f ca="1">IF(V566="- -","- -",SUM(BI566:BK566))</f>
        <v>2</v>
      </c>
      <c r="BN566" s="69">
        <f>IFERROR(VLOOKUP(V566,Charts!$BT$2:$BV$14,3,FALSE),"- -")</f>
        <v>0.69230769230769229</v>
      </c>
      <c r="BO566" s="85">
        <f t="shared" ca="1" si="2323"/>
        <v>3.7108236313520093</v>
      </c>
      <c r="BP566" s="70">
        <f t="shared" ca="1" si="2326"/>
        <v>12</v>
      </c>
    </row>
    <row r="567" spans="1:68" x14ac:dyDescent="0.25">
      <c r="A567" s="240" t="str">
        <f>IF('Character Sheet'!$B$4="Creature","N","Y")</f>
        <v>Y</v>
      </c>
      <c r="C567" s="75"/>
      <c r="D567" s="76"/>
      <c r="F567" s="75"/>
      <c r="G567" s="76"/>
      <c r="I567" s="75"/>
      <c r="J567" s="85"/>
      <c r="K567" s="85">
        <f t="shared" ca="1" si="2328"/>
        <v>9</v>
      </c>
      <c r="L567" s="85">
        <f t="shared" ca="1" si="2321"/>
        <v>9</v>
      </c>
      <c r="M567" s="70">
        <f t="shared" ca="1" si="2329"/>
        <v>22</v>
      </c>
      <c r="O567" s="222">
        <f ca="1">BP567</f>
        <v>103</v>
      </c>
      <c r="Q567" s="7" t="s">
        <v>1768</v>
      </c>
      <c r="R567" s="9" t="s">
        <v>1680</v>
      </c>
      <c r="S567" s="9" t="s">
        <v>2148</v>
      </c>
      <c r="T567" s="61" t="str">
        <f>SUBSTITUTE(IFERROR(IFERROR(VLOOKUP(R567,'[1]Skill Statistics'!$A$3:$C$513,2,FALSE),VLOOKUP(Q567,'[1]Skill Statistics'!$A$3:$C$513,2,FALSE)),T566),"R*","ReSt")</f>
        <v>Em/Me</v>
      </c>
      <c r="U567" s="61" t="str">
        <f>IFERROR(IFERROR(VLOOKUP(R567,'[1]Skill Statistics'!$A$3:$C$513,3,FALSE),VLOOKUP(Q567,'[1]Skill Statistics'!$A$3:$C$513,3,FALSE)),U566)</f>
        <v>In</v>
      </c>
      <c r="V567" s="61" t="str">
        <f>IF(ISNUMBER(SEARCH("Category",R567)),"- -",IFERROR(IFERROR(VLOOKUP(Q567,[1]Professions!$A$4:$AM$288,MATCH(Profession,[1]Professions!$A$1:$AM$1,0),FALSE),VLOOKUP(Q567,Calculations!$B$91:$I$95,8,FALSE)),"- -"))</f>
        <v>3 / 4</v>
      </c>
      <c r="W567" s="60">
        <f ca="1">BL567</f>
        <v>0</v>
      </c>
      <c r="X567" s="7">
        <f ca="1">IFERROR(VLOOKUP(R567,$BS$6:$NR$519,MATCH(ActualLevel,$BS$3:$NR$3,0),FALSE),"- -")</f>
        <v>0</v>
      </c>
      <c r="Y567" s="7">
        <f t="shared" ca="1" si="2327"/>
        <v>0</v>
      </c>
      <c r="Z567" s="7">
        <f ca="1">IFERROR(VLOOKUP(Y567,Charts!$BQ$2:$BR$52,2,FALSE),"- -")</f>
        <v>-25</v>
      </c>
      <c r="AA567" s="7">
        <f ca="1">IFERROR((INDIRECT(LEFT(T567,FIND("/",T567)-1))+INDIRECT(MID(T567,FIND("/",T567)+1,2))+INDIRECT(U567)),"- -")</f>
        <v>4</v>
      </c>
      <c r="AB567" s="7">
        <f t="shared" ca="1" si="2318"/>
        <v>0</v>
      </c>
      <c r="AC567" s="7"/>
      <c r="AD567" s="7"/>
      <c r="AE567" s="7"/>
      <c r="AF567" s="7"/>
      <c r="AG567" s="7"/>
      <c r="AH567" s="43"/>
      <c r="AI567" s="7"/>
      <c r="AJ567" s="7"/>
      <c r="AK567" s="7">
        <f ca="1">IF(AE567=AF567,(SUM(Z567:AE567)+SUM(AG567:AJ567)),(SUM(Z567:AE567)+SUM(AG567:AJ567))&amp;"/"&amp;(SUM(Z567:AD567)+SUM(AF567:AJ567)))</f>
        <v>-21</v>
      </c>
      <c r="AL567" s="7"/>
      <c r="AM567" s="69">
        <f>IFERROR(VLOOKUP(R567,'[1]Skill Statistics'!$A$3:$AN$513,MATCH(Profession,'[1]Skill Statistics'!$A$2:$AN$2,0),FALSE),0)</f>
        <v>0</v>
      </c>
      <c r="AN567" s="85">
        <f>IFERROR(VLOOKUP(Q567,'[1]Skill Statistics'!$A$3:$BK$513,MATCH(Archetype,'[1]Skill Statistics'!$A$2:$BK$2,0),FALSE),0)</f>
        <v>0</v>
      </c>
      <c r="AO567" s="85">
        <f>IFERROR(VLOOKUP(Q567,'[1]Skill Statistics'!$A$3:$BB$513,MATCH(Race,'[1]Skill Statistics'!$A$2:$BB$2,0),FALSE),0)</f>
        <v>0</v>
      </c>
      <c r="AP567" s="85">
        <f t="shared" ca="1" si="2322"/>
        <v>0.4</v>
      </c>
      <c r="AQ567" s="70"/>
      <c r="AS567" s="69" t="str">
        <f>IFERROR(VLOOKUP(Q567,'[1]Professional Skills'!$A$4:$AM$288,MATCH(Profession,'[1]Professional Skills'!$A$3:$AM$3,0),FALSE),"- -")</f>
        <v>- -</v>
      </c>
      <c r="AT567" t="s">
        <v>1812</v>
      </c>
      <c r="AU567" s="7" t="str">
        <f t="shared" si="2320"/>
        <v/>
      </c>
      <c r="AV567" s="7">
        <f t="shared" ca="1" si="2319"/>
        <v>0</v>
      </c>
      <c r="AW567" t="str">
        <f t="shared" si="2324"/>
        <v/>
      </c>
      <c r="AX567" t="str">
        <f>IFERROR(_xlfn.RANK.EQ(AW567,$AW$5:$AW$568),"")</f>
        <v/>
      </c>
      <c r="AY567">
        <f t="shared" si="2331"/>
        <v>0</v>
      </c>
      <c r="AZ567" s="70" t="str">
        <f>IF(AT567="*",AZ566,IF(AX567&lt;=10,"x",""))</f>
        <v/>
      </c>
      <c r="BB567" s="69" t="str">
        <f>IFERROR(IF(Q567="Language",VLOOKUP(R567,[1]Cultures!$B$4:$N$218,MATCH(Culture,[1]Cultures!$B$3:$N$3,0),FALSE),VLOOKUP(Q567,[1]Cultures!$B$4:$O$212,MATCH(Culture,[1]Cultures!$B$3:$O$3,0),FALSE)),"- -")</f>
        <v>- -</v>
      </c>
      <c r="BD567">
        <f t="shared" ca="1" si="2317"/>
        <v>0</v>
      </c>
      <c r="BE567" t="str">
        <f t="shared" si="2325"/>
        <v/>
      </c>
      <c r="BG567">
        <f ca="1">RAND()+AM567+AQ567</f>
        <v>0.59152281568341114</v>
      </c>
      <c r="BH567">
        <f ca="1">_xlfn.RANK.EQ(BG567,$BG$89:$BG$568)</f>
        <v>40</v>
      </c>
      <c r="BI567" s="7" t="str">
        <f ca="1">IFERROR(IF(BH567=1,IF(BB567=1,1,IF(BB567=2,2,IF(BH567=2,IF(BB567=3,1,IF(BB567&gt;=4,2,IF(BH567=3,IF(BB567=5,1,IF(BB567&gt;=6,2,IF(BH567=4,IF(BB567=7,1,IF(BB567&gt;=8,2,IF(BH567=5,IF(BB567=9,1,IF(BB567&gt;=10,2,0)),0))),0))),0))),0))),0)+(IF(BC567="*",0,BB567)),"- -")</f>
        <v>- -</v>
      </c>
      <c r="BK567" s="7">
        <f t="shared" ca="1" si="2333"/>
        <v>0</v>
      </c>
      <c r="BL567" s="70">
        <f ca="1">IF(V567="- -","- -",SUM(BI567:BK567))</f>
        <v>0</v>
      </c>
      <c r="BN567" s="69">
        <f>IFERROR(VLOOKUP(V567,Charts!$BT$2:$BV$14,3,FALSE),"- -")</f>
        <v>0.69230769230769229</v>
      </c>
      <c r="BO567" s="85">
        <f t="shared" ca="1" si="2323"/>
        <v>2.0106790330629938</v>
      </c>
      <c r="BP567" s="70">
        <f t="shared" ca="1" si="2326"/>
        <v>103</v>
      </c>
    </row>
    <row r="568" spans="1:68" x14ac:dyDescent="0.25">
      <c r="A568" s="241" t="str">
        <f>IF('Character Sheet'!$B$4="Creature","N","Y")</f>
        <v>Y</v>
      </c>
      <c r="C568" s="220"/>
      <c r="D568" s="226"/>
      <c r="F568" s="220"/>
      <c r="G568" s="226"/>
      <c r="I568" s="220"/>
      <c r="J568" s="72"/>
      <c r="K568" s="72">
        <f t="shared" ca="1" si="2328"/>
        <v>9</v>
      </c>
      <c r="L568" s="72">
        <f t="shared" ca="1" si="2321"/>
        <v>9</v>
      </c>
      <c r="M568" s="73">
        <f t="shared" ca="1" si="2329"/>
        <v>22</v>
      </c>
      <c r="O568" s="223">
        <f ca="1">BP568</f>
        <v>295</v>
      </c>
      <c r="Q568" s="7" t="s">
        <v>1768</v>
      </c>
      <c r="R568" s="9" t="s">
        <v>1683</v>
      </c>
      <c r="S568" s="9" t="s">
        <v>2149</v>
      </c>
      <c r="T568" s="61" t="str">
        <f>SUBSTITUTE(IFERROR(IFERROR(VLOOKUP(R568,'[1]Skill Statistics'!$A$3:$C$513,2,FALSE),VLOOKUP(Q568,'[1]Skill Statistics'!$A$3:$C$513,2,FALSE)),T567),"R*","ReSt")</f>
        <v>Em/Me</v>
      </c>
      <c r="U568" s="61" t="str">
        <f>IFERROR(IFERROR(VLOOKUP(R568,'[1]Skill Statistics'!$A$3:$C$513,3,FALSE),VLOOKUP(Q568,'[1]Skill Statistics'!$A$3:$C$513,3,FALSE)),U567)</f>
        <v>In</v>
      </c>
      <c r="V568" s="61" t="str">
        <f>IF(ISNUMBER(SEARCH("Category",R568)),"- -",IFERROR(IFERROR(VLOOKUP(Q568,[1]Professions!$A$4:$AM$288,MATCH(Profession,[1]Professions!$A$1:$AM$1,0),FALSE),VLOOKUP(Q568,Calculations!$B$91:$I$95,8,FALSE)),"- -"))</f>
        <v>3 / 4</v>
      </c>
      <c r="W568" s="60">
        <f ca="1">BL568</f>
        <v>0</v>
      </c>
      <c r="X568" s="7">
        <f ca="1">IFERROR(VLOOKUP(R568,$BS$6:$NR$519,MATCH(ActualLevel,$BS$3:$NR$3,0),FALSE),"- -")</f>
        <v>0</v>
      </c>
      <c r="Y568" s="7">
        <f t="shared" ca="1" si="2327"/>
        <v>0</v>
      </c>
      <c r="Z568" s="7">
        <f ca="1">IFERROR(VLOOKUP(Y568,Charts!$BQ$2:$BR$52,2,FALSE),"- -")</f>
        <v>-25</v>
      </c>
      <c r="AA568" s="7">
        <f ca="1">IFERROR((INDIRECT(LEFT(T568,FIND("/",T568)-1))+INDIRECT(MID(T568,FIND("/",T568)+1,2))+INDIRECT(U568)),"- -")</f>
        <v>4</v>
      </c>
      <c r="AB568" s="7">
        <f t="shared" ca="1" si="2318"/>
        <v>0</v>
      </c>
      <c r="AC568" s="7"/>
      <c r="AD568" s="7"/>
      <c r="AE568" s="7"/>
      <c r="AF568" s="7"/>
      <c r="AG568" s="7"/>
      <c r="AH568" s="43"/>
      <c r="AI568" s="7"/>
      <c r="AJ568" s="7"/>
      <c r="AK568" s="7">
        <f ca="1">IF(AE568=AF568,(SUM(Z568:AE568)+SUM(AG568:AJ568)),(SUM(Z568:AE568)+SUM(AG568:AJ568))&amp;"/"&amp;(SUM(Z568:AD568)+SUM(AF568:AJ568)))</f>
        <v>-21</v>
      </c>
      <c r="AL568" s="7"/>
      <c r="AM568" s="71">
        <f>IFERROR(VLOOKUP(R568,'[1]Skill Statistics'!$A$3:$AN$513,MATCH(Profession,'[1]Skill Statistics'!$A$2:$AN$2,0),FALSE),0)</f>
        <v>0</v>
      </c>
      <c r="AN568" s="85">
        <f>IFERROR(VLOOKUP(Q568,'[1]Skill Statistics'!$A$3:$BK$513,MATCH(Archetype,'[1]Skill Statistics'!$A$2:$BK$2,0),FALSE),0)</f>
        <v>0</v>
      </c>
      <c r="AO568" s="85">
        <f>IFERROR(VLOOKUP(Q568,'[1]Skill Statistics'!$A$3:$BB$513,MATCH(Race,'[1]Skill Statistics'!$A$2:$BB$2,0),FALSE),0)</f>
        <v>0</v>
      </c>
      <c r="AP568" s="85">
        <f t="shared" ca="1" si="2322"/>
        <v>0.4</v>
      </c>
      <c r="AQ568" s="73"/>
      <c r="AS568" s="71" t="str">
        <f>IFERROR(VLOOKUP(Q568,'[1]Professional Skills'!$A$4:$AM$288,MATCH(Profession,'[1]Professional Skills'!$A$3:$AM$3,0),FALSE),"- -")</f>
        <v>- -</v>
      </c>
      <c r="AT568" s="77" t="s">
        <v>1812</v>
      </c>
      <c r="AU568" s="72" t="str">
        <f t="shared" si="2320"/>
        <v/>
      </c>
      <c r="AV568" s="7">
        <f t="shared" ca="1" si="2319"/>
        <v>0</v>
      </c>
      <c r="AW568" t="str">
        <f t="shared" si="2324"/>
        <v/>
      </c>
      <c r="AX568" s="77" t="str">
        <f>IFERROR(_xlfn.RANK.EQ(AW568,$AW$5:$AW$568),"")</f>
        <v/>
      </c>
      <c r="AY568">
        <f t="shared" si="2331"/>
        <v>0</v>
      </c>
      <c r="AZ568" s="73" t="str">
        <f>IF(AT568="*",AZ567,IF(AX568&lt;=10,"x",""))</f>
        <v/>
      </c>
      <c r="BB568" s="69" t="str">
        <f>IFERROR(IF(Q568="Language",VLOOKUP(R568,[1]Cultures!$B$4:$N$218,MATCH(Culture,[1]Cultures!$B$3:$N$3,0),FALSE),VLOOKUP(Q568,[1]Cultures!$B$4:$O$212,MATCH(Culture,[1]Cultures!$B$3:$O$3,0),FALSE)),"- -")</f>
        <v>- -</v>
      </c>
      <c r="BC568" s="77"/>
      <c r="BD568">
        <f t="shared" ca="1" si="2317"/>
        <v>0</v>
      </c>
      <c r="BE568" t="str">
        <f t="shared" si="2325"/>
        <v/>
      </c>
      <c r="BF568" s="77"/>
      <c r="BG568" s="77">
        <f ca="1">RAND()+AM568+AQ568</f>
        <v>0.85594034061797797</v>
      </c>
      <c r="BH568" s="77">
        <f ca="1">_xlfn.RANK.EQ(BG568,$BG$89:$BG$568)</f>
        <v>18</v>
      </c>
      <c r="BI568" s="72" t="str">
        <f ca="1">IFERROR(IF(BH568=1,IF(BB568=1,1,IF(BB568=2,2,IF(BH568=2,IF(BB568=3,1,IF(BB568&gt;=4,2,IF(BH568=3,IF(BB568=5,1,IF(BB568&gt;=6,2,IF(BH568=4,IF(BB568=7,1,IF(BB568&gt;=8,2,IF(BH568=5,IF(BB568=9,1,IF(BB568&gt;=10,2,0)),0))),0))),0))),0))),0)+(IF(BC568="*",0,BB568)),"- -")</f>
        <v>- -</v>
      </c>
      <c r="BJ568" s="77"/>
      <c r="BK568" s="72">
        <f t="shared" ca="1" si="2333"/>
        <v>0</v>
      </c>
      <c r="BL568" s="70">
        <f ca="1">IF(V568="- -","- -",SUM(BI568:BK568))</f>
        <v>0</v>
      </c>
      <c r="BN568" s="71">
        <f>IFERROR(VLOOKUP(V568,Charts!$BT$2:$BV$14,3,FALSE),"- -")</f>
        <v>0.69230769230769229</v>
      </c>
      <c r="BO568" s="72">
        <f t="shared" ca="1" si="2323"/>
        <v>1.3098872956071292</v>
      </c>
      <c r="BP568" s="73">
        <f t="shared" ca="1" si="2326"/>
        <v>295</v>
      </c>
    </row>
  </sheetData>
  <mergeCells count="10">
    <mergeCell ref="PM2:QD2"/>
    <mergeCell ref="C2:D2"/>
    <mergeCell ref="F2:G2"/>
    <mergeCell ref="BR2:NR2"/>
    <mergeCell ref="OX2:PK2"/>
    <mergeCell ref="AS1:AZ1"/>
    <mergeCell ref="AM1:AQ1"/>
    <mergeCell ref="BB1:BL1"/>
    <mergeCell ref="NT2:OG2"/>
    <mergeCell ref="OI2:OV2"/>
  </mergeCells>
  <conditionalFormatting sqref="R5:S325 R338:S338 R369:S369 R403:S403 S326:S330 S339:S348 S370:S377 R410:S568 S404:S409">
    <cfRule type="expression" dxfId="15" priority="28" stopIfTrue="1">
      <formula>NOT(ISERROR(SEARCH("Category",R5)))</formula>
    </cfRule>
  </conditionalFormatting>
  <conditionalFormatting sqref="S378:S382">
    <cfRule type="expression" dxfId="14" priority="18" stopIfTrue="1">
      <formula>NOT(ISERROR(SEARCH("Category",S378)))</formula>
    </cfRule>
  </conditionalFormatting>
  <conditionalFormatting sqref="S378:S382">
    <cfRule type="expression" dxfId="13" priority="17" stopIfTrue="1">
      <formula>NOT(ISERROR(SEARCH("Skills",S378)))</formula>
    </cfRule>
  </conditionalFormatting>
  <conditionalFormatting sqref="S331:S337">
    <cfRule type="expression" dxfId="12" priority="16" stopIfTrue="1">
      <formula>NOT(ISERROR(SEARCH("Category",S331)))</formula>
    </cfRule>
  </conditionalFormatting>
  <conditionalFormatting sqref="S331:S337">
    <cfRule type="expression" dxfId="11" priority="15" stopIfTrue="1">
      <formula>NOT(ISERROR(SEARCH("Skills",S331)))</formula>
    </cfRule>
  </conditionalFormatting>
  <conditionalFormatting sqref="S349:S368">
    <cfRule type="expression" dxfId="10" priority="14" stopIfTrue="1">
      <formula>NOT(ISERROR(SEARCH("Category",S349)))</formula>
    </cfRule>
  </conditionalFormatting>
  <conditionalFormatting sqref="S349:S368">
    <cfRule type="expression" dxfId="9" priority="13" stopIfTrue="1">
      <formula>NOT(ISERROR(SEARCH("Skills",S349)))</formula>
    </cfRule>
  </conditionalFormatting>
  <conditionalFormatting sqref="S383:S402">
    <cfRule type="expression" dxfId="8" priority="10" stopIfTrue="1">
      <formula>NOT(ISERROR(SEARCH("Category",S383)))</formula>
    </cfRule>
  </conditionalFormatting>
  <conditionalFormatting sqref="S383:S402">
    <cfRule type="expression" dxfId="7" priority="9" stopIfTrue="1">
      <formula>NOT(ISERROR(SEARCH("Skills",S383)))</formula>
    </cfRule>
  </conditionalFormatting>
  <conditionalFormatting sqref="R326:R337">
    <cfRule type="expression" dxfId="6" priority="8" stopIfTrue="1">
      <formula>NOT(ISERROR(SEARCH("Category",R326)))</formula>
    </cfRule>
  </conditionalFormatting>
  <conditionalFormatting sqref="R339">
    <cfRule type="expression" dxfId="5" priority="6" stopIfTrue="1">
      <formula>NOT(ISERROR(SEARCH("Category",R339)))</formula>
    </cfRule>
  </conditionalFormatting>
  <conditionalFormatting sqref="R340:R368">
    <cfRule type="expression" dxfId="4" priority="5" stopIfTrue="1">
      <formula>NOT(ISERROR(SEARCH("Category",R340)))</formula>
    </cfRule>
  </conditionalFormatting>
  <conditionalFormatting sqref="R370">
    <cfRule type="expression" dxfId="3" priority="4" stopIfTrue="1">
      <formula>NOT(ISERROR(SEARCH("Category",R370)))</formula>
    </cfRule>
  </conditionalFormatting>
  <conditionalFormatting sqref="R371:R402">
    <cfRule type="expression" dxfId="2" priority="3" stopIfTrue="1">
      <formula>NOT(ISERROR(SEARCH("Category",R371)))</formula>
    </cfRule>
  </conditionalFormatting>
  <conditionalFormatting sqref="R404">
    <cfRule type="expression" dxfId="1" priority="2" stopIfTrue="1">
      <formula>NOT(ISERROR(SEARCH("Category",R404)))</formula>
    </cfRule>
  </conditionalFormatting>
  <conditionalFormatting sqref="R405:R409">
    <cfRule type="expression" dxfId="0" priority="1" stopIfTrue="1">
      <formula>NOT(ISERROR(SEARCH("Category",R405)))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518"/>
  <sheetViews>
    <sheetView topLeftCell="AA1" workbookViewId="0">
      <selection activeCell="AA1" sqref="AA1"/>
    </sheetView>
  </sheetViews>
  <sheetFormatPr defaultColWidth="0.85546875" defaultRowHeight="15" x14ac:dyDescent="0.25"/>
  <cols>
    <col min="1" max="1" width="3.5703125" bestFit="1" customWidth="1"/>
    <col min="2" max="2" width="3.28515625" bestFit="1" customWidth="1"/>
    <col min="4" max="4" width="5.42578125" bestFit="1" customWidth="1"/>
    <col min="5" max="5" width="4.42578125" bestFit="1" customWidth="1"/>
    <col min="6" max="6" width="4.42578125" customWidth="1"/>
    <col min="8" max="8" width="35.28515625" bestFit="1" customWidth="1"/>
    <col min="9" max="9" width="4.140625" bestFit="1" customWidth="1"/>
    <col min="10" max="10" width="10.28515625" bestFit="1" customWidth="1"/>
    <col min="11" max="11" width="3.7109375" customWidth="1"/>
    <col min="13" max="13" width="18.7109375" customWidth="1"/>
    <col min="14" max="14" width="34.5703125" customWidth="1"/>
    <col min="16" max="24" width="5.7109375" customWidth="1"/>
    <col min="26" max="26" width="14.5703125" bestFit="1" customWidth="1"/>
    <col min="27" max="28" width="4.7109375" customWidth="1"/>
    <col min="30" max="30" width="20.42578125" bestFit="1" customWidth="1"/>
    <col min="31" max="63" width="3.7109375" bestFit="1" customWidth="1"/>
    <col min="64" max="64" width="3.7109375" customWidth="1"/>
    <col min="65" max="67" width="3.7109375" bestFit="1" customWidth="1"/>
    <col min="69" max="69" width="4" bestFit="1" customWidth="1"/>
    <col min="70" max="70" width="4.7109375" customWidth="1"/>
    <col min="72" max="72" width="6.7109375" bestFit="1" customWidth="1"/>
    <col min="73" max="73" width="3.7109375" customWidth="1"/>
    <col min="74" max="74" width="5.7109375" customWidth="1"/>
    <col min="76" max="76" width="3" bestFit="1" customWidth="1"/>
    <col min="77" max="77" width="19.5703125" bestFit="1" customWidth="1"/>
    <col min="78" max="78" width="0.85546875" customWidth="1"/>
    <col min="79" max="79" width="3" bestFit="1" customWidth="1"/>
    <col min="80" max="80" width="23" bestFit="1" customWidth="1"/>
    <col min="81" max="81" width="0.85546875" customWidth="1"/>
    <col min="82" max="82" width="3" bestFit="1" customWidth="1"/>
    <col min="83" max="83" width="24.28515625" bestFit="1" customWidth="1"/>
    <col min="84" max="84" width="0.85546875" customWidth="1"/>
    <col min="85" max="85" width="3" bestFit="1" customWidth="1"/>
    <col min="86" max="86" width="31.5703125" bestFit="1" customWidth="1"/>
    <col min="87" max="87" width="0.85546875" customWidth="1"/>
    <col min="88" max="88" width="3" bestFit="1" customWidth="1"/>
    <col min="89" max="89" width="27.42578125" bestFit="1" customWidth="1"/>
    <col min="91" max="91" width="3" bestFit="1" customWidth="1"/>
    <col min="92" max="92" width="30.140625" bestFit="1" customWidth="1"/>
    <col min="94" max="94" width="3" bestFit="1" customWidth="1"/>
    <col min="95" max="95" width="27" bestFit="1" customWidth="1"/>
    <col min="97" max="97" width="3" bestFit="1" customWidth="1"/>
    <col min="98" max="98" width="38.7109375" bestFit="1" customWidth="1"/>
  </cols>
  <sheetData>
    <row r="1" spans="1:98" ht="129" x14ac:dyDescent="0.25">
      <c r="AE1" s="67" t="s">
        <v>1698</v>
      </c>
      <c r="AF1" s="67" t="s">
        <v>1699</v>
      </c>
      <c r="AG1" s="67" t="s">
        <v>1700</v>
      </c>
      <c r="AH1" s="67" t="s">
        <v>1682</v>
      </c>
      <c r="AI1" s="67" t="s">
        <v>1701</v>
      </c>
      <c r="AJ1" s="67" t="s">
        <v>1679</v>
      </c>
      <c r="AK1" s="67" t="s">
        <v>1702</v>
      </c>
      <c r="AL1" s="67" t="s">
        <v>1666</v>
      </c>
      <c r="AM1" s="67" t="s">
        <v>1703</v>
      </c>
      <c r="AN1" s="67" t="s">
        <v>1704</v>
      </c>
      <c r="AO1" s="67" t="s">
        <v>1705</v>
      </c>
      <c r="AP1" s="67" t="s">
        <v>1706</v>
      </c>
      <c r="AQ1" s="67" t="s">
        <v>1707</v>
      </c>
      <c r="AR1" s="67" t="s">
        <v>1708</v>
      </c>
      <c r="AS1" s="67" t="s">
        <v>1709</v>
      </c>
      <c r="AT1" s="67" t="s">
        <v>1710</v>
      </c>
      <c r="AU1" s="67" t="s">
        <v>1711</v>
      </c>
      <c r="AV1" s="67" t="s">
        <v>1712</v>
      </c>
      <c r="AW1" s="67" t="s">
        <v>1713</v>
      </c>
      <c r="AX1" s="67" t="s">
        <v>1714</v>
      </c>
      <c r="AY1" s="67" t="s">
        <v>1715</v>
      </c>
      <c r="AZ1" s="67" t="s">
        <v>1716</v>
      </c>
      <c r="BA1" s="67" t="s">
        <v>1717</v>
      </c>
      <c r="BB1" s="67" t="s">
        <v>1718</v>
      </c>
      <c r="BC1" s="67" t="s">
        <v>1719</v>
      </c>
      <c r="BD1" s="67" t="s">
        <v>1720</v>
      </c>
      <c r="BE1" s="67" t="s">
        <v>1721</v>
      </c>
      <c r="BF1" s="67" t="s">
        <v>1722</v>
      </c>
      <c r="BG1" s="67" t="s">
        <v>1723</v>
      </c>
      <c r="BH1" s="67" t="s">
        <v>1724</v>
      </c>
      <c r="BI1" s="67" t="s">
        <v>1725</v>
      </c>
      <c r="BJ1" s="67" t="s">
        <v>1726</v>
      </c>
      <c r="BK1" s="67" t="s">
        <v>1727</v>
      </c>
      <c r="BL1" s="67" t="s">
        <v>1787</v>
      </c>
      <c r="BM1" s="67" t="s">
        <v>1728</v>
      </c>
      <c r="BN1" s="67" t="s">
        <v>1729</v>
      </c>
      <c r="BO1" s="67" t="s">
        <v>1730</v>
      </c>
      <c r="BR1" s="7"/>
    </row>
    <row r="2" spans="1:98" x14ac:dyDescent="0.25">
      <c r="A2" s="34">
        <v>1</v>
      </c>
      <c r="B2" s="8">
        <v>-15</v>
      </c>
      <c r="D2" s="11" t="s">
        <v>73</v>
      </c>
      <c r="E2" s="8">
        <v>0.25</v>
      </c>
      <c r="F2" s="8">
        <f ca="1">(RAND()*1.25)-0.6875</f>
        <v>0.10101927373117014</v>
      </c>
      <c r="H2" s="11" t="s">
        <v>85</v>
      </c>
      <c r="I2" s="8">
        <v>35</v>
      </c>
      <c r="J2" s="8" t="s">
        <v>86</v>
      </c>
      <c r="K2" s="8">
        <v>-10</v>
      </c>
      <c r="M2" s="11" t="s">
        <v>129</v>
      </c>
      <c r="N2" s="12" t="s">
        <v>130</v>
      </c>
      <c r="P2" s="13" t="s">
        <v>1156</v>
      </c>
      <c r="Q2" s="13" t="s">
        <v>1157</v>
      </c>
      <c r="R2" s="13" t="s">
        <v>1158</v>
      </c>
      <c r="S2" s="13" t="s">
        <v>1159</v>
      </c>
      <c r="T2" s="13" t="s">
        <v>1160</v>
      </c>
      <c r="U2" s="13" t="s">
        <v>1161</v>
      </c>
      <c r="V2" s="13" t="s">
        <v>1162</v>
      </c>
      <c r="W2" s="13" t="s">
        <v>1163</v>
      </c>
      <c r="X2" s="13" t="s">
        <v>1164</v>
      </c>
      <c r="Z2" s="11" t="s">
        <v>1173</v>
      </c>
      <c r="AA2" s="8" t="s">
        <v>40</v>
      </c>
      <c r="AB2" s="8" t="s">
        <v>18</v>
      </c>
      <c r="AD2" s="9" t="s">
        <v>1696</v>
      </c>
      <c r="AE2" s="7"/>
      <c r="AF2" s="7"/>
      <c r="AG2" s="7"/>
      <c r="AH2" s="7"/>
      <c r="AI2" s="7"/>
      <c r="AJ2" s="7">
        <v>0.7</v>
      </c>
      <c r="AK2" s="7"/>
      <c r="AL2" s="7">
        <v>0.2</v>
      </c>
      <c r="AM2" s="7"/>
      <c r="AN2" s="7">
        <v>0.7</v>
      </c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Q2">
        <v>0</v>
      </c>
      <c r="BR2" s="7">
        <v>-25</v>
      </c>
      <c r="BT2" s="78" t="s">
        <v>1773</v>
      </c>
      <c r="BU2" s="7">
        <v>13</v>
      </c>
      <c r="BV2" s="7">
        <f>BU2/13</f>
        <v>1</v>
      </c>
      <c r="BY2" s="203" t="s">
        <v>1539</v>
      </c>
      <c r="CB2" s="203" t="s">
        <v>2152</v>
      </c>
      <c r="CE2" s="203" t="s">
        <v>2153</v>
      </c>
      <c r="CH2" s="203" t="s">
        <v>2154</v>
      </c>
      <c r="CK2" s="203" t="s">
        <v>2155</v>
      </c>
      <c r="CN2" s="203" t="s">
        <v>2156</v>
      </c>
      <c r="CQ2" s="203" t="s">
        <v>2157</v>
      </c>
      <c r="CT2" s="203" t="s">
        <v>2158</v>
      </c>
    </row>
    <row r="3" spans="1:98" x14ac:dyDescent="0.25">
      <c r="A3" s="34">
        <v>2</v>
      </c>
      <c r="B3" s="8">
        <v>-14</v>
      </c>
      <c r="D3" s="11" t="s">
        <v>74</v>
      </c>
      <c r="E3" s="8">
        <v>0.5</v>
      </c>
      <c r="F3" s="8">
        <f ca="1">(RAND()*2.5)-1.375</f>
        <v>-0.23608204147122236</v>
      </c>
      <c r="H3" s="11" t="s">
        <v>87</v>
      </c>
      <c r="I3" s="8">
        <v>80</v>
      </c>
      <c r="J3" s="8" t="s">
        <v>86</v>
      </c>
      <c r="K3" s="8">
        <v>-25</v>
      </c>
      <c r="M3" s="11" t="s">
        <v>131</v>
      </c>
      <c r="N3" s="12" t="s">
        <v>132</v>
      </c>
      <c r="P3" s="13">
        <v>0</v>
      </c>
      <c r="Q3" s="13" t="s">
        <v>1165</v>
      </c>
      <c r="R3" s="13" t="s">
        <v>1165</v>
      </c>
      <c r="S3" s="13" t="s">
        <v>1165</v>
      </c>
      <c r="T3" s="13" t="s">
        <v>1165</v>
      </c>
      <c r="U3" s="13" t="s">
        <v>1165</v>
      </c>
      <c r="V3" s="13" t="s">
        <v>1165</v>
      </c>
      <c r="W3" s="13" t="s">
        <v>1165</v>
      </c>
      <c r="X3" s="13">
        <v>-3</v>
      </c>
      <c r="Z3" s="11" t="s">
        <v>1174</v>
      </c>
      <c r="AA3" s="8" t="s">
        <v>46</v>
      </c>
      <c r="AB3" s="8" t="s">
        <v>49</v>
      </c>
      <c r="AD3" s="9" t="s">
        <v>1697</v>
      </c>
      <c r="AE3" s="7"/>
      <c r="AF3" s="7"/>
      <c r="AG3" s="7">
        <v>1</v>
      </c>
      <c r="AH3" s="7">
        <v>1</v>
      </c>
      <c r="AI3" s="7"/>
      <c r="AJ3" s="7">
        <v>1</v>
      </c>
      <c r="AK3" s="7"/>
      <c r="AL3" s="7">
        <v>0.5</v>
      </c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>
        <v>0.3</v>
      </c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Q3">
        <v>1</v>
      </c>
      <c r="BR3" s="7">
        <v>5</v>
      </c>
      <c r="BT3" s="61" t="s">
        <v>1774</v>
      </c>
      <c r="BU3" s="7">
        <v>12</v>
      </c>
      <c r="BV3" s="7">
        <f t="shared" ref="BV3:BV14" si="0">BU3/13</f>
        <v>0.92307692307692313</v>
      </c>
      <c r="BY3" s="203" t="s">
        <v>2159</v>
      </c>
      <c r="CB3" s="203" t="s">
        <v>2160</v>
      </c>
      <c r="CE3" s="203" t="s">
        <v>2161</v>
      </c>
      <c r="CH3" s="203" t="s">
        <v>2162</v>
      </c>
      <c r="CK3" s="203" t="s">
        <v>2163</v>
      </c>
      <c r="CN3" s="203" t="s">
        <v>2164</v>
      </c>
      <c r="CQ3" s="203" t="s">
        <v>2165</v>
      </c>
      <c r="CT3" s="203" t="s">
        <v>2166</v>
      </c>
    </row>
    <row r="4" spans="1:98" x14ac:dyDescent="0.25">
      <c r="A4" s="34">
        <v>3</v>
      </c>
      <c r="B4" s="8">
        <v>-13</v>
      </c>
      <c r="D4" s="11" t="s">
        <v>75</v>
      </c>
      <c r="E4" s="8">
        <v>0.67</v>
      </c>
      <c r="F4" s="8">
        <f ca="1">(RAND()*5)-2.75</f>
        <v>0.90948191360270414</v>
      </c>
      <c r="H4" s="11" t="s">
        <v>88</v>
      </c>
      <c r="I4" s="8">
        <v>30</v>
      </c>
      <c r="J4" s="8" t="s">
        <v>86</v>
      </c>
      <c r="K4" s="8">
        <v>-5</v>
      </c>
      <c r="M4" s="11" t="s">
        <v>133</v>
      </c>
      <c r="N4" s="12" t="s">
        <v>134</v>
      </c>
      <c r="P4" s="13">
        <v>1</v>
      </c>
      <c r="Q4" s="13">
        <v>-1</v>
      </c>
      <c r="R4" s="13">
        <v>-2</v>
      </c>
      <c r="S4" s="13">
        <v>-3</v>
      </c>
      <c r="T4" s="13">
        <v>-4</v>
      </c>
      <c r="U4" s="13">
        <v>-5</v>
      </c>
      <c r="V4" s="13">
        <v>-6</v>
      </c>
      <c r="W4" s="13">
        <v>-10</v>
      </c>
      <c r="X4" s="13">
        <v>-2</v>
      </c>
      <c r="Z4" s="11" t="s">
        <v>66</v>
      </c>
      <c r="AA4" s="8" t="s">
        <v>49</v>
      </c>
      <c r="AB4" s="8" t="s">
        <v>23</v>
      </c>
      <c r="AD4" s="9" t="s">
        <v>1260</v>
      </c>
      <c r="AE4" s="7">
        <v>1</v>
      </c>
      <c r="AF4" s="7">
        <v>0.8</v>
      </c>
      <c r="AG4" s="7"/>
      <c r="AH4" s="7">
        <v>0.8</v>
      </c>
      <c r="AI4" s="7">
        <v>1</v>
      </c>
      <c r="AJ4" s="7"/>
      <c r="AK4" s="7"/>
      <c r="AL4" s="7"/>
      <c r="AM4" s="7"/>
      <c r="AN4" s="7">
        <v>0.4</v>
      </c>
      <c r="AO4" s="7"/>
      <c r="AP4" s="7">
        <v>1</v>
      </c>
      <c r="AQ4" s="7">
        <v>1</v>
      </c>
      <c r="AR4" s="7">
        <v>1</v>
      </c>
      <c r="AS4" s="7">
        <v>1</v>
      </c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>
        <v>5</v>
      </c>
      <c r="BM4" s="7"/>
      <c r="BN4" s="7"/>
      <c r="BO4" s="7"/>
      <c r="BQ4">
        <v>2</v>
      </c>
      <c r="BR4" s="7">
        <f>BR3+5</f>
        <v>10</v>
      </c>
      <c r="BT4" s="78" t="s">
        <v>1775</v>
      </c>
      <c r="BU4" s="7">
        <v>11</v>
      </c>
      <c r="BV4" s="7">
        <f t="shared" si="0"/>
        <v>0.84615384615384615</v>
      </c>
      <c r="BX4">
        <v>1</v>
      </c>
      <c r="BY4" t="s">
        <v>2167</v>
      </c>
      <c r="CA4">
        <v>1</v>
      </c>
      <c r="CB4" t="s">
        <v>2169</v>
      </c>
      <c r="CD4">
        <v>1</v>
      </c>
      <c r="CE4" t="s">
        <v>2170</v>
      </c>
      <c r="CG4">
        <v>1</v>
      </c>
      <c r="CH4" t="s">
        <v>2171</v>
      </c>
      <c r="CJ4">
        <v>1</v>
      </c>
      <c r="CK4" t="s">
        <v>2167</v>
      </c>
      <c r="CM4">
        <v>1</v>
      </c>
      <c r="CN4" t="s">
        <v>2167</v>
      </c>
      <c r="CP4">
        <v>1</v>
      </c>
      <c r="CQ4" t="s">
        <v>2169</v>
      </c>
      <c r="CS4">
        <v>1</v>
      </c>
      <c r="CT4" t="s">
        <v>2167</v>
      </c>
    </row>
    <row r="5" spans="1:98" x14ac:dyDescent="0.25">
      <c r="A5" s="34">
        <v>4</v>
      </c>
      <c r="B5" s="8">
        <v>-12</v>
      </c>
      <c r="D5" s="11" t="s">
        <v>76</v>
      </c>
      <c r="E5" s="8">
        <v>0.75</v>
      </c>
      <c r="F5" s="8">
        <f ca="1">(RAND()*10)-5.5</f>
        <v>1.6275092234465323</v>
      </c>
      <c r="H5" s="11" t="s">
        <v>89</v>
      </c>
      <c r="I5" s="8">
        <v>60</v>
      </c>
      <c r="J5" s="8" t="s">
        <v>86</v>
      </c>
      <c r="K5" s="8">
        <v>-20</v>
      </c>
      <c r="M5" s="11" t="s">
        <v>135</v>
      </c>
      <c r="N5" s="12" t="s">
        <v>136</v>
      </c>
      <c r="P5" s="13">
        <v>2</v>
      </c>
      <c r="Q5" s="13">
        <v>-1</v>
      </c>
      <c r="R5" s="13">
        <v>-2</v>
      </c>
      <c r="S5" s="13">
        <v>-3</v>
      </c>
      <c r="T5" s="13">
        <v>-4</v>
      </c>
      <c r="U5" s="13">
        <v>-5</v>
      </c>
      <c r="V5" s="13">
        <v>-6</v>
      </c>
      <c r="W5" s="13">
        <v>-10</v>
      </c>
      <c r="X5" s="13">
        <v>-2</v>
      </c>
      <c r="Z5" s="11" t="s">
        <v>1175</v>
      </c>
      <c r="AA5" s="8" t="s">
        <v>37</v>
      </c>
      <c r="AB5" s="8" t="str">
        <f ca="1">CHOOSE(RANDBETWEEN(1,7),"Ag","Co","Me","Re","Qu","SD","St")</f>
        <v>SD</v>
      </c>
      <c r="AD5" s="9" t="s">
        <v>1257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>
        <v>0.4</v>
      </c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Q5">
        <v>3</v>
      </c>
      <c r="BR5" s="7">
        <f t="shared" ref="BR5:BR12" si="1">BR4+5</f>
        <v>15</v>
      </c>
      <c r="BT5" s="79" t="s">
        <v>1776</v>
      </c>
      <c r="BU5" s="7">
        <v>10</v>
      </c>
      <c r="BV5" s="7">
        <f t="shared" si="0"/>
        <v>0.76923076923076927</v>
      </c>
      <c r="BX5">
        <v>2</v>
      </c>
      <c r="BY5" t="s">
        <v>2172</v>
      </c>
      <c r="CA5">
        <v>2</v>
      </c>
      <c r="CB5" t="s">
        <v>2173</v>
      </c>
      <c r="CD5">
        <v>2</v>
      </c>
      <c r="CE5" t="s">
        <v>2174</v>
      </c>
      <c r="CG5">
        <v>2</v>
      </c>
      <c r="CH5" t="s">
        <v>2175</v>
      </c>
      <c r="CJ5">
        <v>2</v>
      </c>
      <c r="CK5" t="s">
        <v>2172</v>
      </c>
      <c r="CM5">
        <v>2</v>
      </c>
      <c r="CN5" t="s">
        <v>2172</v>
      </c>
      <c r="CP5">
        <v>2</v>
      </c>
      <c r="CQ5" t="s">
        <v>2173</v>
      </c>
      <c r="CS5">
        <v>2</v>
      </c>
      <c r="CT5" t="s">
        <v>2172</v>
      </c>
    </row>
    <row r="6" spans="1:98" x14ac:dyDescent="0.25">
      <c r="A6" s="34">
        <v>5</v>
      </c>
      <c r="B6" s="8">
        <v>-11</v>
      </c>
      <c r="D6" s="11" t="s">
        <v>65</v>
      </c>
      <c r="E6" s="8">
        <v>1</v>
      </c>
      <c r="F6" s="8">
        <f ca="1">(RAND()*10)+(RAND()*10)-11</f>
        <v>-6.1061554130854816</v>
      </c>
      <c r="H6" s="11" t="s">
        <v>90</v>
      </c>
      <c r="I6" s="8">
        <v>40</v>
      </c>
      <c r="J6" s="8" t="s">
        <v>86</v>
      </c>
      <c r="K6" s="8">
        <v>-15</v>
      </c>
      <c r="M6" s="11" t="s">
        <v>137</v>
      </c>
      <c r="N6" s="12" t="s">
        <v>138</v>
      </c>
      <c r="P6" s="13">
        <v>3</v>
      </c>
      <c r="Q6" s="13">
        <v>-1</v>
      </c>
      <c r="R6" s="13">
        <v>-2</v>
      </c>
      <c r="S6" s="13">
        <v>-3</v>
      </c>
      <c r="T6" s="13">
        <v>-4</v>
      </c>
      <c r="U6" s="13">
        <v>-5</v>
      </c>
      <c r="V6" s="13">
        <v>-6</v>
      </c>
      <c r="W6" s="13">
        <v>-10</v>
      </c>
      <c r="X6" s="13">
        <v>-2</v>
      </c>
      <c r="Z6" s="11" t="s">
        <v>1151</v>
      </c>
      <c r="AA6" s="8" t="s">
        <v>18</v>
      </c>
      <c r="AB6" s="8" t="s">
        <v>43</v>
      </c>
      <c r="AD6" s="9" t="s">
        <v>1262</v>
      </c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Q6">
        <v>4</v>
      </c>
      <c r="BR6" s="7">
        <f t="shared" si="1"/>
        <v>20</v>
      </c>
      <c r="BT6" s="79" t="s">
        <v>1777</v>
      </c>
      <c r="BU6" s="7">
        <v>9</v>
      </c>
      <c r="BV6" s="7">
        <f t="shared" si="0"/>
        <v>0.69230769230769229</v>
      </c>
      <c r="BX6">
        <v>3</v>
      </c>
      <c r="BY6" t="s">
        <v>2176</v>
      </c>
      <c r="CA6">
        <v>3</v>
      </c>
      <c r="CB6" t="s">
        <v>2177</v>
      </c>
      <c r="CD6">
        <v>3</v>
      </c>
      <c r="CE6" t="s">
        <v>2178</v>
      </c>
      <c r="CG6">
        <v>3</v>
      </c>
      <c r="CH6" t="s">
        <v>2179</v>
      </c>
      <c r="CI6" s="34"/>
      <c r="CJ6">
        <v>3</v>
      </c>
      <c r="CK6" t="s">
        <v>2176</v>
      </c>
      <c r="CL6" s="34"/>
      <c r="CM6">
        <v>3</v>
      </c>
      <c r="CN6" t="s">
        <v>2176</v>
      </c>
      <c r="CO6" s="34"/>
      <c r="CP6">
        <v>3</v>
      </c>
      <c r="CQ6" t="s">
        <v>2177</v>
      </c>
      <c r="CR6" s="34"/>
      <c r="CS6">
        <v>3</v>
      </c>
      <c r="CT6" t="s">
        <v>2176</v>
      </c>
    </row>
    <row r="7" spans="1:98" x14ac:dyDescent="0.25">
      <c r="A7" s="34">
        <v>6</v>
      </c>
      <c r="B7" s="8">
        <v>-10</v>
      </c>
      <c r="D7" s="11" t="s">
        <v>77</v>
      </c>
      <c r="E7" s="8">
        <v>1.5</v>
      </c>
      <c r="F7" s="8">
        <f ca="1">(RAND()*10)+(RAND()*10)+(RAND()*10)-16.5</f>
        <v>7.5546620421848658</v>
      </c>
      <c r="H7" s="11" t="s">
        <v>91</v>
      </c>
      <c r="I7" s="8">
        <v>20</v>
      </c>
      <c r="J7" s="8" t="s">
        <v>86</v>
      </c>
      <c r="K7" s="8">
        <v>0</v>
      </c>
      <c r="M7" s="11" t="s">
        <v>139</v>
      </c>
      <c r="N7" s="12" t="s">
        <v>140</v>
      </c>
      <c r="P7" s="13">
        <v>4</v>
      </c>
      <c r="Q7" s="13">
        <v>-1</v>
      </c>
      <c r="R7" s="13">
        <v>-2</v>
      </c>
      <c r="S7" s="13">
        <v>-3</v>
      </c>
      <c r="T7" s="13">
        <v>-4</v>
      </c>
      <c r="U7" s="13">
        <v>-5</v>
      </c>
      <c r="V7" s="13">
        <v>-6</v>
      </c>
      <c r="W7" s="13">
        <v>-10</v>
      </c>
      <c r="X7" s="13">
        <v>-2</v>
      </c>
      <c r="Z7" s="11" t="s">
        <v>1176</v>
      </c>
      <c r="AA7" s="8" t="s">
        <v>37</v>
      </c>
      <c r="AB7" s="8" t="str">
        <f ca="1">CHOOSE(RANDBETWEEN(1,3),"Me","Re","Ag")</f>
        <v>Me</v>
      </c>
      <c r="BQ7">
        <v>5</v>
      </c>
      <c r="BR7" s="7">
        <f t="shared" si="1"/>
        <v>25</v>
      </c>
      <c r="BT7" s="61" t="s">
        <v>1778</v>
      </c>
      <c r="BU7" s="7">
        <v>8</v>
      </c>
      <c r="BV7" s="7">
        <f t="shared" si="0"/>
        <v>0.61538461538461542</v>
      </c>
      <c r="BX7">
        <v>4</v>
      </c>
      <c r="BY7" t="s">
        <v>2180</v>
      </c>
      <c r="CA7">
        <v>4</v>
      </c>
      <c r="CB7" t="s">
        <v>2181</v>
      </c>
      <c r="CD7">
        <v>4</v>
      </c>
      <c r="CE7" t="s">
        <v>2182</v>
      </c>
      <c r="CG7">
        <v>4</v>
      </c>
      <c r="CH7" t="s">
        <v>2183</v>
      </c>
      <c r="CI7" s="34"/>
      <c r="CJ7">
        <v>4</v>
      </c>
      <c r="CK7" t="s">
        <v>2180</v>
      </c>
      <c r="CL7" s="34"/>
      <c r="CM7">
        <v>4</v>
      </c>
      <c r="CN7" t="s">
        <v>2180</v>
      </c>
      <c r="CO7" s="34"/>
      <c r="CP7">
        <v>4</v>
      </c>
      <c r="CQ7" t="s">
        <v>2181</v>
      </c>
      <c r="CR7" s="34"/>
      <c r="CS7">
        <v>4</v>
      </c>
      <c r="CT7" t="s">
        <v>2180</v>
      </c>
    </row>
    <row r="8" spans="1:98" x14ac:dyDescent="0.25">
      <c r="A8" s="34">
        <v>7</v>
      </c>
      <c r="B8" s="8">
        <v>-9</v>
      </c>
      <c r="D8" s="11" t="s">
        <v>78</v>
      </c>
      <c r="E8" s="8">
        <v>2</v>
      </c>
      <c r="F8" s="8">
        <f ca="1">(RAND()*10)+(RAND()*10)+(RAND()*10)+(RAND()*10)-22</f>
        <v>-5.4991644110504971</v>
      </c>
      <c r="H8" s="11" t="s">
        <v>92</v>
      </c>
      <c r="I8" s="8">
        <v>30</v>
      </c>
      <c r="J8" s="8" t="s">
        <v>93</v>
      </c>
      <c r="K8" s="8">
        <v>0</v>
      </c>
      <c r="M8" s="11" t="s">
        <v>141</v>
      </c>
      <c r="N8" s="12" t="s">
        <v>142</v>
      </c>
      <c r="P8" s="13">
        <v>5</v>
      </c>
      <c r="Q8" s="13">
        <v>-1</v>
      </c>
      <c r="R8" s="13">
        <v>-2</v>
      </c>
      <c r="S8" s="13">
        <v>-3</v>
      </c>
      <c r="T8" s="13">
        <v>-4</v>
      </c>
      <c r="U8" s="13">
        <v>-5</v>
      </c>
      <c r="V8" s="13">
        <v>-6</v>
      </c>
      <c r="W8" s="13">
        <v>-10</v>
      </c>
      <c r="X8" s="13">
        <v>-2</v>
      </c>
      <c r="Z8" s="11" t="s">
        <v>1177</v>
      </c>
      <c r="AA8" s="8" t="s">
        <v>18</v>
      </c>
      <c r="AB8" s="8" t="s">
        <v>30</v>
      </c>
      <c r="BQ8">
        <v>6</v>
      </c>
      <c r="BR8" s="7">
        <f t="shared" si="1"/>
        <v>30</v>
      </c>
      <c r="BT8" s="79" t="s">
        <v>1779</v>
      </c>
      <c r="BU8" s="7">
        <v>7</v>
      </c>
      <c r="BV8" s="7">
        <f t="shared" si="0"/>
        <v>0.53846153846153844</v>
      </c>
      <c r="BX8">
        <v>5</v>
      </c>
      <c r="BY8" t="s">
        <v>2184</v>
      </c>
      <c r="CA8">
        <v>5</v>
      </c>
      <c r="CB8" t="s">
        <v>2185</v>
      </c>
      <c r="CD8">
        <v>5</v>
      </c>
      <c r="CE8" t="s">
        <v>2186</v>
      </c>
      <c r="CG8">
        <v>5</v>
      </c>
      <c r="CH8" t="s">
        <v>2187</v>
      </c>
      <c r="CI8" s="34"/>
      <c r="CJ8">
        <v>5</v>
      </c>
      <c r="CK8" t="s">
        <v>2184</v>
      </c>
      <c r="CL8" s="34"/>
      <c r="CM8">
        <v>5</v>
      </c>
      <c r="CN8" t="s">
        <v>2184</v>
      </c>
      <c r="CO8" s="34"/>
      <c r="CP8">
        <v>5</v>
      </c>
      <c r="CQ8" t="s">
        <v>2185</v>
      </c>
      <c r="CR8" s="34"/>
      <c r="CS8">
        <v>5</v>
      </c>
      <c r="CT8" t="s">
        <v>2184</v>
      </c>
    </row>
    <row r="9" spans="1:98" x14ac:dyDescent="0.25">
      <c r="A9" s="34">
        <v>8</v>
      </c>
      <c r="B9" s="8">
        <v>-9</v>
      </c>
      <c r="D9" s="11" t="s">
        <v>79</v>
      </c>
      <c r="E9" s="8">
        <v>3</v>
      </c>
      <c r="F9" s="8">
        <f ca="1">(RAND()*10)+(RAND()*10)+(RAND()*10)+(RAND()*10)+(RAND()*10)-27.5</f>
        <v>-7.482024598922365</v>
      </c>
      <c r="H9" s="11" t="s">
        <v>94</v>
      </c>
      <c r="I9" s="8">
        <v>20</v>
      </c>
      <c r="J9" s="8" t="s">
        <v>93</v>
      </c>
      <c r="K9" s="8">
        <v>-5</v>
      </c>
      <c r="M9" s="11" t="s">
        <v>143</v>
      </c>
      <c r="N9" s="12" t="s">
        <v>144</v>
      </c>
      <c r="P9" s="13">
        <v>6</v>
      </c>
      <c r="Q9" s="13">
        <v>-1</v>
      </c>
      <c r="R9" s="13">
        <v>-2</v>
      </c>
      <c r="S9" s="13">
        <v>-3</v>
      </c>
      <c r="T9" s="13">
        <v>-4</v>
      </c>
      <c r="U9" s="13">
        <v>-5</v>
      </c>
      <c r="V9" s="13">
        <v>-6</v>
      </c>
      <c r="W9" s="13">
        <v>-10</v>
      </c>
      <c r="X9" s="13">
        <v>-2</v>
      </c>
      <c r="Z9" s="11" t="s">
        <v>1178</v>
      </c>
      <c r="AA9" s="15" t="b">
        <f>IF('Character Sheet'!AC16="Chan. &amp; Ess.","In",IF('Character Sheet'!AC16="Chan. &amp; Ment.","In",IF('Character Sheet'!AC16="Ess. &amp; Ment.","Em")))</f>
        <v>0</v>
      </c>
      <c r="AB9" s="15" t="b">
        <f>IF('Character Sheet'!AC16="Chan. &amp; Ess.","Em",IF('Character Sheet'!AC16="Chan. &amp; Ment.","Pr",IF('Character Sheet'!AC16="Ess. &amp; Ment.","Pr")))</f>
        <v>0</v>
      </c>
      <c r="BQ9">
        <v>7</v>
      </c>
      <c r="BR9" s="7">
        <f t="shared" si="1"/>
        <v>35</v>
      </c>
      <c r="BT9" s="61" t="s">
        <v>1780</v>
      </c>
      <c r="BU9" s="7">
        <v>6</v>
      </c>
      <c r="BV9" s="7">
        <f t="shared" si="0"/>
        <v>0.46153846153846156</v>
      </c>
      <c r="BX9">
        <v>6</v>
      </c>
      <c r="BY9" t="s">
        <v>2188</v>
      </c>
      <c r="CA9">
        <v>6</v>
      </c>
      <c r="CB9" t="s">
        <v>2189</v>
      </c>
      <c r="CD9">
        <v>6</v>
      </c>
      <c r="CE9" t="s">
        <v>2190</v>
      </c>
      <c r="CG9">
        <v>6</v>
      </c>
      <c r="CH9" t="s">
        <v>2191</v>
      </c>
      <c r="CI9" s="34"/>
      <c r="CJ9">
        <v>6</v>
      </c>
      <c r="CK9" t="s">
        <v>2188</v>
      </c>
      <c r="CL9" s="34"/>
      <c r="CM9">
        <v>6</v>
      </c>
      <c r="CN9" t="s">
        <v>2188</v>
      </c>
      <c r="CO9" s="34"/>
      <c r="CP9">
        <v>6</v>
      </c>
      <c r="CQ9" t="s">
        <v>2189</v>
      </c>
      <c r="CR9" s="34"/>
      <c r="CS9">
        <v>6</v>
      </c>
      <c r="CT9" t="s">
        <v>2188</v>
      </c>
    </row>
    <row r="10" spans="1:98" x14ac:dyDescent="0.25">
      <c r="A10" s="34">
        <v>9</v>
      </c>
      <c r="B10" s="8">
        <v>-8</v>
      </c>
      <c r="D10" s="11" t="s">
        <v>80</v>
      </c>
      <c r="E10" s="8">
        <v>4</v>
      </c>
      <c r="F10" s="8">
        <f ca="1">(RAND()*10)+(RAND()*10)+(RAND()*10)+(RAND()*10)+(RAND()*10)+(RAND()*10)-33</f>
        <v>-13.494721599087267</v>
      </c>
      <c r="H10" s="11" t="s">
        <v>95</v>
      </c>
      <c r="I10" s="8">
        <v>10</v>
      </c>
      <c r="J10" s="8" t="s">
        <v>93</v>
      </c>
      <c r="K10" s="8">
        <v>-10</v>
      </c>
      <c r="M10" s="11" t="s">
        <v>145</v>
      </c>
      <c r="N10" s="12" t="s">
        <v>146</v>
      </c>
      <c r="P10" s="13">
        <v>7</v>
      </c>
      <c r="Q10" s="13">
        <v>-1</v>
      </c>
      <c r="R10" s="13">
        <v>-2</v>
      </c>
      <c r="S10" s="13">
        <v>-3</v>
      </c>
      <c r="T10" s="13">
        <v>-4</v>
      </c>
      <c r="U10" s="13">
        <v>-5</v>
      </c>
      <c r="V10" s="13">
        <v>-6</v>
      </c>
      <c r="W10" s="13">
        <v>-10</v>
      </c>
      <c r="X10" s="13">
        <v>-2</v>
      </c>
      <c r="BQ10">
        <v>8</v>
      </c>
      <c r="BR10" s="7">
        <f t="shared" si="1"/>
        <v>40</v>
      </c>
      <c r="BT10" s="61" t="s">
        <v>1781</v>
      </c>
      <c r="BU10" s="7">
        <v>5</v>
      </c>
      <c r="BV10" s="7">
        <f t="shared" si="0"/>
        <v>0.38461538461538464</v>
      </c>
      <c r="BX10">
        <v>7</v>
      </c>
      <c r="BY10" t="s">
        <v>2192</v>
      </c>
      <c r="CA10">
        <v>7</v>
      </c>
      <c r="CB10" t="s">
        <v>2193</v>
      </c>
      <c r="CD10">
        <v>7</v>
      </c>
      <c r="CE10" t="s">
        <v>2194</v>
      </c>
      <c r="CI10" s="34"/>
      <c r="CJ10">
        <v>7</v>
      </c>
      <c r="CK10" t="s">
        <v>2192</v>
      </c>
      <c r="CL10" s="34"/>
      <c r="CM10">
        <v>7</v>
      </c>
      <c r="CN10" t="s">
        <v>2192</v>
      </c>
      <c r="CO10" s="34"/>
      <c r="CP10">
        <v>7</v>
      </c>
      <c r="CQ10" t="s">
        <v>2193</v>
      </c>
      <c r="CR10" s="34"/>
      <c r="CS10">
        <v>7</v>
      </c>
      <c r="CT10" t="s">
        <v>2192</v>
      </c>
    </row>
    <row r="11" spans="1:98" x14ac:dyDescent="0.25">
      <c r="A11" s="34">
        <v>10</v>
      </c>
      <c r="B11" s="8">
        <v>-8</v>
      </c>
      <c r="D11" s="11" t="s">
        <v>81</v>
      </c>
      <c r="E11" s="8">
        <v>5</v>
      </c>
      <c r="F11" s="8">
        <f ca="1">(RAND()*10)+(RAND()*10)+(RAND()*10)+(RAND()*10)+(RAND()*10)+(RAND()*10)+(RAND()*10)-38.5</f>
        <v>-3.4553639332802177</v>
      </c>
      <c r="H11" s="11" t="s">
        <v>96</v>
      </c>
      <c r="I11" s="8">
        <v>40</v>
      </c>
      <c r="J11" s="8" t="s">
        <v>93</v>
      </c>
      <c r="K11" s="8">
        <v>5</v>
      </c>
      <c r="M11" s="11" t="s">
        <v>147</v>
      </c>
      <c r="N11" s="12" t="s">
        <v>148</v>
      </c>
      <c r="P11" s="13">
        <v>8</v>
      </c>
      <c r="Q11" s="13">
        <v>-1</v>
      </c>
      <c r="R11" s="13">
        <v>-2</v>
      </c>
      <c r="S11" s="13">
        <v>-3</v>
      </c>
      <c r="T11" s="13">
        <v>-4</v>
      </c>
      <c r="U11" s="13">
        <v>-5</v>
      </c>
      <c r="V11" s="13">
        <v>-6</v>
      </c>
      <c r="W11" s="13">
        <v>-10</v>
      </c>
      <c r="X11" s="13">
        <v>-2</v>
      </c>
      <c r="BQ11">
        <v>9</v>
      </c>
      <c r="BR11" s="7">
        <f t="shared" si="1"/>
        <v>45</v>
      </c>
      <c r="BT11" s="78" t="s">
        <v>1782</v>
      </c>
      <c r="BU11" s="7">
        <v>4</v>
      </c>
      <c r="BV11" s="7">
        <f t="shared" si="0"/>
        <v>0.30769230769230771</v>
      </c>
      <c r="BX11">
        <v>8</v>
      </c>
      <c r="BY11" t="s">
        <v>2195</v>
      </c>
      <c r="CA11">
        <v>8</v>
      </c>
      <c r="CB11" t="s">
        <v>2196</v>
      </c>
      <c r="CD11">
        <v>8</v>
      </c>
      <c r="CE11" t="s">
        <v>2197</v>
      </c>
      <c r="CH11" s="203" t="s">
        <v>2198</v>
      </c>
      <c r="CI11" s="34"/>
      <c r="CJ11">
        <v>8</v>
      </c>
      <c r="CK11" t="s">
        <v>2195</v>
      </c>
      <c r="CL11" s="34"/>
      <c r="CM11">
        <v>8</v>
      </c>
      <c r="CN11" t="s">
        <v>2195</v>
      </c>
      <c r="CO11" s="34"/>
      <c r="CP11">
        <v>8</v>
      </c>
      <c r="CQ11" t="s">
        <v>2196</v>
      </c>
      <c r="CR11" s="34"/>
      <c r="CS11">
        <v>8</v>
      </c>
      <c r="CT11" t="s">
        <v>2195</v>
      </c>
    </row>
    <row r="12" spans="1:98" x14ac:dyDescent="0.25">
      <c r="A12" s="34">
        <v>11</v>
      </c>
      <c r="B12" s="8">
        <v>-8</v>
      </c>
      <c r="D12" s="11" t="s">
        <v>82</v>
      </c>
      <c r="E12" s="8">
        <v>6</v>
      </c>
      <c r="F12" s="8">
        <f ca="1">(RAND()*10)+(RAND()*10)+(RAND()*10)+(RAND()*10)+(RAND()*10)+(RAND()*10)+(RAND()*10)+(RAND()*10)-44</f>
        <v>-9.882571223246849</v>
      </c>
      <c r="H12" s="11" t="s">
        <v>97</v>
      </c>
      <c r="I12" s="8">
        <v>4</v>
      </c>
      <c r="J12" s="8" t="s">
        <v>93</v>
      </c>
      <c r="K12" s="8">
        <v>-20</v>
      </c>
      <c r="M12" s="11" t="s">
        <v>149</v>
      </c>
      <c r="N12" s="12" t="s">
        <v>150</v>
      </c>
      <c r="P12" s="13">
        <v>9</v>
      </c>
      <c r="Q12" s="13">
        <v>-1</v>
      </c>
      <c r="R12" s="13">
        <v>-2</v>
      </c>
      <c r="S12" s="13">
        <v>-3</v>
      </c>
      <c r="T12" s="13">
        <v>-4</v>
      </c>
      <c r="U12" s="13">
        <v>-5</v>
      </c>
      <c r="V12" s="13">
        <v>-6</v>
      </c>
      <c r="W12" s="13">
        <v>-10</v>
      </c>
      <c r="X12" s="13">
        <v>-2</v>
      </c>
      <c r="BQ12">
        <v>10</v>
      </c>
      <c r="BR12" s="7">
        <f t="shared" si="1"/>
        <v>50</v>
      </c>
      <c r="BT12" s="80" t="s">
        <v>1783</v>
      </c>
      <c r="BU12" s="7">
        <v>3</v>
      </c>
      <c r="BV12" s="7">
        <f t="shared" si="0"/>
        <v>0.23076923076923078</v>
      </c>
      <c r="BX12">
        <v>9</v>
      </c>
      <c r="BY12" t="s">
        <v>2199</v>
      </c>
      <c r="CA12">
        <v>9</v>
      </c>
      <c r="CB12" t="s">
        <v>2200</v>
      </c>
      <c r="CD12">
        <v>9</v>
      </c>
      <c r="CE12" t="s">
        <v>2201</v>
      </c>
      <c r="CG12">
        <v>1</v>
      </c>
      <c r="CH12" t="s">
        <v>2202</v>
      </c>
      <c r="CI12" s="34"/>
      <c r="CJ12">
        <v>9</v>
      </c>
      <c r="CK12" t="s">
        <v>2199</v>
      </c>
      <c r="CL12" s="34"/>
      <c r="CM12">
        <v>9</v>
      </c>
      <c r="CN12" t="s">
        <v>2199</v>
      </c>
      <c r="CO12" s="34"/>
      <c r="CP12">
        <v>9</v>
      </c>
      <c r="CQ12" t="s">
        <v>2200</v>
      </c>
      <c r="CR12" s="34"/>
      <c r="CS12">
        <v>9</v>
      </c>
      <c r="CT12" t="s">
        <v>2199</v>
      </c>
    </row>
    <row r="13" spans="1:98" x14ac:dyDescent="0.25">
      <c r="A13" s="34">
        <v>12</v>
      </c>
      <c r="B13" s="8">
        <v>-7</v>
      </c>
      <c r="D13" s="11" t="s">
        <v>83</v>
      </c>
      <c r="E13" s="8">
        <v>7</v>
      </c>
      <c r="F13" s="8">
        <f ca="1">(RAND()*10)+(RAND()*10)+(RAND()*10)+(RAND()*10)+(RAND()*10)+(RAND()*10)+(RAND()*10)+(RAND()*10)+(RAND()*10)-49.5</f>
        <v>-17.188560380393803</v>
      </c>
      <c r="H13" s="11" t="s">
        <v>98</v>
      </c>
      <c r="I13" s="8">
        <v>8</v>
      </c>
      <c r="J13" s="8" t="s">
        <v>99</v>
      </c>
      <c r="K13" s="8">
        <v>0</v>
      </c>
      <c r="M13" s="11" t="s">
        <v>151</v>
      </c>
      <c r="N13" s="12" t="s">
        <v>152</v>
      </c>
      <c r="P13" s="13">
        <v>10</v>
      </c>
      <c r="Q13" s="13">
        <v>-1</v>
      </c>
      <c r="R13" s="13">
        <v>-2</v>
      </c>
      <c r="S13" s="13">
        <v>-3</v>
      </c>
      <c r="T13" s="13">
        <v>-4</v>
      </c>
      <c r="U13" s="13">
        <v>-5</v>
      </c>
      <c r="V13" s="13">
        <v>-6</v>
      </c>
      <c r="W13" s="13">
        <v>-10</v>
      </c>
      <c r="X13" s="13">
        <v>-2</v>
      </c>
      <c r="BQ13">
        <v>11</v>
      </c>
      <c r="BR13" s="7">
        <f>BR12+3</f>
        <v>53</v>
      </c>
      <c r="BT13" s="61" t="s">
        <v>1784</v>
      </c>
      <c r="BU13" s="7">
        <v>2</v>
      </c>
      <c r="BV13" s="7">
        <f t="shared" si="0"/>
        <v>0.15384615384615385</v>
      </c>
      <c r="BX13">
        <v>10</v>
      </c>
      <c r="BY13" t="s">
        <v>2203</v>
      </c>
      <c r="CA13">
        <v>10</v>
      </c>
      <c r="CB13" t="s">
        <v>2204</v>
      </c>
      <c r="CD13">
        <v>10</v>
      </c>
      <c r="CE13" t="s">
        <v>2205</v>
      </c>
      <c r="CG13">
        <v>2</v>
      </c>
      <c r="CH13" t="s">
        <v>2206</v>
      </c>
      <c r="CI13" s="34"/>
      <c r="CJ13">
        <v>10</v>
      </c>
      <c r="CK13" t="s">
        <v>2203</v>
      </c>
      <c r="CL13" s="34"/>
      <c r="CM13">
        <v>10</v>
      </c>
      <c r="CN13" t="s">
        <v>2203</v>
      </c>
      <c r="CO13" s="34"/>
      <c r="CP13">
        <v>10</v>
      </c>
      <c r="CQ13" t="s">
        <v>2204</v>
      </c>
      <c r="CR13" s="34"/>
      <c r="CS13">
        <v>10</v>
      </c>
      <c r="CT13" t="s">
        <v>2203</v>
      </c>
    </row>
    <row r="14" spans="1:98" x14ac:dyDescent="0.25">
      <c r="A14" s="34">
        <v>13</v>
      </c>
      <c r="B14" s="8">
        <v>-7</v>
      </c>
      <c r="D14" s="11" t="s">
        <v>84</v>
      </c>
      <c r="E14" s="8">
        <v>8</v>
      </c>
      <c r="F14" s="8">
        <f ca="1">(RAND()*10)+(RAND()*10)+(RAND()*10)+(RAND()*10)+(RAND()*10)+(RAND()*10)+(RAND()*10)+(RAND()*10)+(RAND()*10)+(RAND()*10)-55</f>
        <v>-3.3962366595685651</v>
      </c>
      <c r="H14" s="11" t="s">
        <v>100</v>
      </c>
      <c r="I14" s="8">
        <v>0</v>
      </c>
      <c r="J14" s="8" t="s">
        <v>99</v>
      </c>
      <c r="K14" s="8">
        <v>0</v>
      </c>
      <c r="M14" s="11" t="s">
        <v>153</v>
      </c>
      <c r="N14" s="12" t="s">
        <v>154</v>
      </c>
      <c r="P14" s="13">
        <v>11</v>
      </c>
      <c r="Q14" s="13">
        <v>0</v>
      </c>
      <c r="R14" s="13">
        <v>-1</v>
      </c>
      <c r="S14" s="13">
        <v>-2</v>
      </c>
      <c r="T14" s="13">
        <v>-3</v>
      </c>
      <c r="U14" s="13">
        <v>-4</v>
      </c>
      <c r="V14" s="13">
        <v>-5</v>
      </c>
      <c r="W14" s="13">
        <v>-8</v>
      </c>
      <c r="X14" s="13">
        <v>-2</v>
      </c>
      <c r="BQ14">
        <v>12</v>
      </c>
      <c r="BR14" s="7">
        <f t="shared" ref="BR14:BR22" si="2">BR13+3</f>
        <v>56</v>
      </c>
      <c r="BT14" s="80" t="s">
        <v>1785</v>
      </c>
      <c r="BU14" s="7">
        <v>1</v>
      </c>
      <c r="BV14" s="7">
        <f t="shared" si="0"/>
        <v>7.6923076923076927E-2</v>
      </c>
      <c r="CG14">
        <v>3</v>
      </c>
      <c r="CH14" t="s">
        <v>2207</v>
      </c>
      <c r="CI14" s="34"/>
      <c r="CJ14">
        <v>11</v>
      </c>
      <c r="CK14" t="s">
        <v>2169</v>
      </c>
      <c r="CL14" s="34"/>
      <c r="CM14">
        <v>11</v>
      </c>
      <c r="CN14" t="s">
        <v>2170</v>
      </c>
      <c r="CO14" s="34"/>
      <c r="CP14">
        <v>11</v>
      </c>
      <c r="CQ14" t="s">
        <v>2170</v>
      </c>
      <c r="CR14" s="34"/>
      <c r="CS14">
        <v>11</v>
      </c>
      <c r="CT14" t="s">
        <v>2169</v>
      </c>
    </row>
    <row r="15" spans="1:98" x14ac:dyDescent="0.25">
      <c r="A15" s="34">
        <v>14</v>
      </c>
      <c r="B15" s="8">
        <v>-7</v>
      </c>
      <c r="H15" s="11" t="s">
        <v>101</v>
      </c>
      <c r="I15" s="8">
        <v>20</v>
      </c>
      <c r="J15" s="8" t="s">
        <v>99</v>
      </c>
      <c r="K15" s="8">
        <v>0</v>
      </c>
      <c r="M15" s="11" t="s">
        <v>155</v>
      </c>
      <c r="N15" s="12" t="s">
        <v>156</v>
      </c>
      <c r="P15" s="13">
        <v>12</v>
      </c>
      <c r="Q15" s="13">
        <v>0</v>
      </c>
      <c r="R15" s="13">
        <v>-1</v>
      </c>
      <c r="S15" s="13">
        <v>-2</v>
      </c>
      <c r="T15" s="13">
        <v>-3</v>
      </c>
      <c r="U15" s="13">
        <v>-4</v>
      </c>
      <c r="V15" s="13">
        <v>-5</v>
      </c>
      <c r="W15" s="13">
        <v>-8</v>
      </c>
      <c r="X15" s="13">
        <v>-2</v>
      </c>
      <c r="BQ15">
        <v>13</v>
      </c>
      <c r="BR15" s="7">
        <f t="shared" si="2"/>
        <v>59</v>
      </c>
      <c r="BY15" s="203" t="s">
        <v>2208</v>
      </c>
      <c r="CB15" s="203" t="s">
        <v>2209</v>
      </c>
      <c r="CE15" s="203" t="s">
        <v>2210</v>
      </c>
      <c r="CG15">
        <v>4</v>
      </c>
      <c r="CH15" t="s">
        <v>2211</v>
      </c>
      <c r="CI15" s="34"/>
      <c r="CJ15">
        <v>12</v>
      </c>
      <c r="CK15" t="s">
        <v>2173</v>
      </c>
      <c r="CL15" s="34"/>
      <c r="CM15">
        <v>12</v>
      </c>
      <c r="CN15" t="s">
        <v>2174</v>
      </c>
      <c r="CO15" s="34"/>
      <c r="CP15">
        <v>12</v>
      </c>
      <c r="CQ15" t="s">
        <v>2174</v>
      </c>
      <c r="CR15" s="34"/>
      <c r="CS15">
        <v>12</v>
      </c>
      <c r="CT15" t="s">
        <v>2173</v>
      </c>
    </row>
    <row r="16" spans="1:98" x14ac:dyDescent="0.25">
      <c r="A16" s="34">
        <v>15</v>
      </c>
      <c r="B16" s="8">
        <v>-6</v>
      </c>
      <c r="H16" s="11" t="s">
        <v>102</v>
      </c>
      <c r="I16" s="8">
        <v>30</v>
      </c>
      <c r="J16" s="8" t="s">
        <v>99</v>
      </c>
      <c r="K16" s="8">
        <v>0</v>
      </c>
      <c r="M16" s="11" t="s">
        <v>157</v>
      </c>
      <c r="N16" s="12" t="s">
        <v>158</v>
      </c>
      <c r="P16" s="13">
        <v>13</v>
      </c>
      <c r="Q16" s="13">
        <v>0</v>
      </c>
      <c r="R16" s="13">
        <v>-1</v>
      </c>
      <c r="S16" s="13">
        <v>-2</v>
      </c>
      <c r="T16" s="13">
        <v>-3</v>
      </c>
      <c r="U16" s="13">
        <v>-4</v>
      </c>
      <c r="V16" s="13">
        <v>-5</v>
      </c>
      <c r="W16" s="13">
        <v>-8</v>
      </c>
      <c r="X16" s="13">
        <v>-2</v>
      </c>
      <c r="BQ16">
        <v>14</v>
      </c>
      <c r="BR16" s="7">
        <f t="shared" si="2"/>
        <v>62</v>
      </c>
      <c r="BX16">
        <v>1</v>
      </c>
      <c r="BY16" t="s">
        <v>2212</v>
      </c>
      <c r="CA16">
        <v>1</v>
      </c>
      <c r="CB16" t="s">
        <v>2213</v>
      </c>
      <c r="CD16">
        <v>1</v>
      </c>
      <c r="CE16" t="s">
        <v>2214</v>
      </c>
      <c r="CG16">
        <v>5</v>
      </c>
      <c r="CH16" t="s">
        <v>2215</v>
      </c>
      <c r="CI16" s="34"/>
      <c r="CJ16">
        <v>13</v>
      </c>
      <c r="CK16" t="s">
        <v>2177</v>
      </c>
      <c r="CL16" s="34"/>
      <c r="CM16">
        <v>13</v>
      </c>
      <c r="CN16" t="s">
        <v>2178</v>
      </c>
      <c r="CO16" s="34"/>
      <c r="CP16">
        <v>13</v>
      </c>
      <c r="CQ16" t="s">
        <v>2178</v>
      </c>
      <c r="CR16" s="34"/>
      <c r="CS16">
        <v>13</v>
      </c>
      <c r="CT16" t="s">
        <v>2177</v>
      </c>
    </row>
    <row r="17" spans="1:98" x14ac:dyDescent="0.25">
      <c r="A17" s="34">
        <v>16</v>
      </c>
      <c r="B17" s="8">
        <v>-6</v>
      </c>
      <c r="H17" s="11" t="s">
        <v>103</v>
      </c>
      <c r="I17" s="8">
        <v>10</v>
      </c>
      <c r="J17" s="8" t="s">
        <v>99</v>
      </c>
      <c r="K17" s="8">
        <v>20</v>
      </c>
      <c r="M17" s="11" t="s">
        <v>159</v>
      </c>
      <c r="N17" s="12" t="s">
        <v>160</v>
      </c>
      <c r="P17" s="13">
        <v>14</v>
      </c>
      <c r="Q17" s="13">
        <v>0</v>
      </c>
      <c r="R17" s="13">
        <v>-1</v>
      </c>
      <c r="S17" s="13">
        <v>-2</v>
      </c>
      <c r="T17" s="13">
        <v>-3</v>
      </c>
      <c r="U17" s="13">
        <v>-4</v>
      </c>
      <c r="V17" s="13">
        <v>-5</v>
      </c>
      <c r="W17" s="13">
        <v>-8</v>
      </c>
      <c r="X17" s="13">
        <v>-2</v>
      </c>
      <c r="BQ17">
        <v>15</v>
      </c>
      <c r="BR17" s="7">
        <f t="shared" si="2"/>
        <v>65</v>
      </c>
      <c r="BX17">
        <v>2</v>
      </c>
      <c r="BY17" t="s">
        <v>2216</v>
      </c>
      <c r="CA17">
        <v>2</v>
      </c>
      <c r="CB17" t="s">
        <v>2217</v>
      </c>
      <c r="CD17">
        <v>2</v>
      </c>
      <c r="CE17" t="s">
        <v>2218</v>
      </c>
      <c r="CG17">
        <v>6</v>
      </c>
      <c r="CH17" t="s">
        <v>2219</v>
      </c>
      <c r="CI17" s="34"/>
      <c r="CJ17">
        <v>14</v>
      </c>
      <c r="CK17" t="s">
        <v>2181</v>
      </c>
      <c r="CL17" s="34"/>
      <c r="CM17">
        <v>14</v>
      </c>
      <c r="CN17" t="s">
        <v>2182</v>
      </c>
      <c r="CO17" s="34"/>
      <c r="CP17">
        <v>14</v>
      </c>
      <c r="CQ17" t="s">
        <v>2182</v>
      </c>
      <c r="CR17" s="34"/>
      <c r="CS17">
        <v>14</v>
      </c>
      <c r="CT17" t="s">
        <v>2181</v>
      </c>
    </row>
    <row r="18" spans="1:98" x14ac:dyDescent="0.25">
      <c r="A18" s="34">
        <v>17</v>
      </c>
      <c r="B18" s="8">
        <v>-6</v>
      </c>
      <c r="H18" s="11" t="s">
        <v>104</v>
      </c>
      <c r="I18" s="8">
        <v>24</v>
      </c>
      <c r="J18" s="8" t="s">
        <v>99</v>
      </c>
      <c r="K18" s="8">
        <v>25</v>
      </c>
      <c r="M18" s="11" t="s">
        <v>161</v>
      </c>
      <c r="N18" s="12" t="s">
        <v>162</v>
      </c>
      <c r="P18" s="13">
        <v>15</v>
      </c>
      <c r="Q18" s="13">
        <v>0</v>
      </c>
      <c r="R18" s="13">
        <v>-1</v>
      </c>
      <c r="S18" s="13">
        <v>-2</v>
      </c>
      <c r="T18" s="13">
        <v>-3</v>
      </c>
      <c r="U18" s="13">
        <v>-4</v>
      </c>
      <c r="V18" s="13">
        <v>-5</v>
      </c>
      <c r="W18" s="13">
        <v>-8</v>
      </c>
      <c r="X18" s="13">
        <v>-2</v>
      </c>
      <c r="BQ18">
        <v>16</v>
      </c>
      <c r="BR18" s="7">
        <f t="shared" si="2"/>
        <v>68</v>
      </c>
      <c r="BX18">
        <v>3</v>
      </c>
      <c r="BY18" t="s">
        <v>2220</v>
      </c>
      <c r="CA18">
        <v>3</v>
      </c>
      <c r="CB18" t="s">
        <v>2221</v>
      </c>
      <c r="CD18">
        <v>3</v>
      </c>
      <c r="CE18" t="s">
        <v>2222</v>
      </c>
      <c r="CI18" s="34"/>
      <c r="CJ18">
        <v>15</v>
      </c>
      <c r="CK18" t="s">
        <v>2185</v>
      </c>
      <c r="CL18" s="34"/>
      <c r="CM18">
        <v>15</v>
      </c>
      <c r="CN18" t="s">
        <v>2186</v>
      </c>
      <c r="CO18" s="34"/>
      <c r="CP18">
        <v>15</v>
      </c>
      <c r="CQ18" t="s">
        <v>2186</v>
      </c>
      <c r="CR18" s="34"/>
      <c r="CS18">
        <v>15</v>
      </c>
      <c r="CT18" t="s">
        <v>2185</v>
      </c>
    </row>
    <row r="19" spans="1:98" x14ac:dyDescent="0.25">
      <c r="A19" s="34">
        <v>18</v>
      </c>
      <c r="B19" s="8">
        <v>-5</v>
      </c>
      <c r="H19" s="11" t="s">
        <v>105</v>
      </c>
      <c r="I19" s="8">
        <v>6</v>
      </c>
      <c r="J19" s="8" t="s">
        <v>99</v>
      </c>
      <c r="K19" s="8">
        <v>10</v>
      </c>
      <c r="M19" s="11" t="s">
        <v>163</v>
      </c>
      <c r="N19" s="12" t="s">
        <v>164</v>
      </c>
      <c r="P19" s="13">
        <v>16</v>
      </c>
      <c r="Q19" s="13">
        <v>0</v>
      </c>
      <c r="R19" s="13">
        <v>0</v>
      </c>
      <c r="S19" s="13">
        <v>-1</v>
      </c>
      <c r="T19" s="13">
        <v>-2</v>
      </c>
      <c r="U19" s="13">
        <v>-3</v>
      </c>
      <c r="V19" s="13">
        <v>-4</v>
      </c>
      <c r="W19" s="13">
        <v>-6</v>
      </c>
      <c r="X19" s="13">
        <v>-1</v>
      </c>
      <c r="BQ19">
        <v>17</v>
      </c>
      <c r="BR19" s="7">
        <f t="shared" si="2"/>
        <v>71</v>
      </c>
      <c r="BX19">
        <v>4</v>
      </c>
      <c r="BY19" t="s">
        <v>2223</v>
      </c>
      <c r="CA19">
        <v>4</v>
      </c>
      <c r="CB19" t="s">
        <v>2224</v>
      </c>
      <c r="CD19">
        <v>4</v>
      </c>
      <c r="CE19" t="s">
        <v>2225</v>
      </c>
      <c r="CH19" s="203" t="s">
        <v>2226</v>
      </c>
      <c r="CI19" s="34"/>
      <c r="CJ19">
        <v>16</v>
      </c>
      <c r="CK19" t="s">
        <v>2189</v>
      </c>
      <c r="CL19" s="34"/>
      <c r="CM19">
        <v>16</v>
      </c>
      <c r="CN19" t="s">
        <v>2190</v>
      </c>
      <c r="CO19" s="34"/>
      <c r="CP19">
        <v>16</v>
      </c>
      <c r="CQ19" t="s">
        <v>2190</v>
      </c>
      <c r="CR19" s="34"/>
      <c r="CS19">
        <v>16</v>
      </c>
      <c r="CT19" t="s">
        <v>2189</v>
      </c>
    </row>
    <row r="20" spans="1:98" x14ac:dyDescent="0.25">
      <c r="A20" s="34">
        <v>19</v>
      </c>
      <c r="B20" s="8">
        <v>-5</v>
      </c>
      <c r="H20" s="11" t="s">
        <v>106</v>
      </c>
      <c r="I20" s="8">
        <v>20</v>
      </c>
      <c r="J20" s="8" t="s">
        <v>99</v>
      </c>
      <c r="K20" s="8">
        <v>25</v>
      </c>
      <c r="M20" s="11" t="s">
        <v>165</v>
      </c>
      <c r="N20" s="12" t="s">
        <v>166</v>
      </c>
      <c r="P20" s="13">
        <v>17</v>
      </c>
      <c r="Q20" s="13">
        <v>0</v>
      </c>
      <c r="R20" s="13">
        <v>0</v>
      </c>
      <c r="S20" s="13">
        <v>-1</v>
      </c>
      <c r="T20" s="13">
        <v>-2</v>
      </c>
      <c r="U20" s="13">
        <v>-3</v>
      </c>
      <c r="V20" s="13">
        <v>-4</v>
      </c>
      <c r="W20" s="13">
        <v>-6</v>
      </c>
      <c r="X20" s="13">
        <v>-1</v>
      </c>
      <c r="BQ20">
        <v>18</v>
      </c>
      <c r="BR20" s="7">
        <f t="shared" si="2"/>
        <v>74</v>
      </c>
      <c r="BX20">
        <v>5</v>
      </c>
      <c r="BY20" t="s">
        <v>2227</v>
      </c>
      <c r="CA20">
        <v>5</v>
      </c>
      <c r="CB20" t="s">
        <v>2228</v>
      </c>
      <c r="CD20">
        <v>5</v>
      </c>
      <c r="CE20" t="s">
        <v>2229</v>
      </c>
      <c r="CG20">
        <v>1</v>
      </c>
      <c r="CH20" t="s">
        <v>2230</v>
      </c>
      <c r="CI20" s="34"/>
      <c r="CJ20">
        <v>17</v>
      </c>
      <c r="CK20" t="s">
        <v>2193</v>
      </c>
      <c r="CL20" s="34"/>
      <c r="CM20">
        <v>17</v>
      </c>
      <c r="CN20" t="s">
        <v>2194</v>
      </c>
      <c r="CO20" s="34"/>
      <c r="CP20">
        <v>17</v>
      </c>
      <c r="CQ20" t="s">
        <v>2194</v>
      </c>
      <c r="CR20" s="34"/>
      <c r="CS20">
        <v>17</v>
      </c>
      <c r="CT20" t="s">
        <v>2193</v>
      </c>
    </row>
    <row r="21" spans="1:98" x14ac:dyDescent="0.25">
      <c r="A21" s="34">
        <v>20</v>
      </c>
      <c r="B21" s="8">
        <v>-5</v>
      </c>
      <c r="H21" s="11" t="s">
        <v>107</v>
      </c>
      <c r="I21" s="8">
        <v>20</v>
      </c>
      <c r="J21" s="8" t="s">
        <v>99</v>
      </c>
      <c r="K21" s="8">
        <v>25</v>
      </c>
      <c r="M21" s="11" t="s">
        <v>167</v>
      </c>
      <c r="N21" s="12" t="s">
        <v>168</v>
      </c>
      <c r="P21" s="13">
        <v>18</v>
      </c>
      <c r="Q21" s="13">
        <v>0</v>
      </c>
      <c r="R21" s="13">
        <v>0</v>
      </c>
      <c r="S21" s="13">
        <v>-1</v>
      </c>
      <c r="T21" s="13">
        <v>-2</v>
      </c>
      <c r="U21" s="13">
        <v>-3</v>
      </c>
      <c r="V21" s="13">
        <v>-4</v>
      </c>
      <c r="W21" s="13">
        <v>-6</v>
      </c>
      <c r="X21" s="13">
        <v>-1</v>
      </c>
      <c r="BQ21">
        <v>19</v>
      </c>
      <c r="BR21" s="7">
        <f t="shared" si="2"/>
        <v>77</v>
      </c>
      <c r="BX21">
        <v>6</v>
      </c>
      <c r="BY21" t="s">
        <v>2231</v>
      </c>
      <c r="CA21">
        <v>6</v>
      </c>
      <c r="CB21" t="s">
        <v>2232</v>
      </c>
      <c r="CD21">
        <v>6</v>
      </c>
      <c r="CE21" t="s">
        <v>2233</v>
      </c>
      <c r="CG21">
        <v>2</v>
      </c>
      <c r="CH21" t="s">
        <v>2234</v>
      </c>
      <c r="CI21" s="34"/>
      <c r="CJ21">
        <v>18</v>
      </c>
      <c r="CK21" t="s">
        <v>2196</v>
      </c>
      <c r="CL21" s="34"/>
      <c r="CM21">
        <v>18</v>
      </c>
      <c r="CN21" t="s">
        <v>2197</v>
      </c>
      <c r="CO21" s="34"/>
      <c r="CP21">
        <v>18</v>
      </c>
      <c r="CQ21" t="s">
        <v>2197</v>
      </c>
      <c r="CR21" s="34"/>
      <c r="CS21">
        <v>18</v>
      </c>
      <c r="CT21" t="s">
        <v>2196</v>
      </c>
    </row>
    <row r="22" spans="1:98" x14ac:dyDescent="0.25">
      <c r="A22" s="34">
        <v>21</v>
      </c>
      <c r="B22" s="8">
        <v>-5</v>
      </c>
      <c r="H22" s="11" t="s">
        <v>108</v>
      </c>
      <c r="I22" s="8">
        <v>8</v>
      </c>
      <c r="J22" s="8" t="s">
        <v>99</v>
      </c>
      <c r="K22" s="8">
        <v>15</v>
      </c>
      <c r="M22" s="11" t="s">
        <v>169</v>
      </c>
      <c r="N22" s="12" t="s">
        <v>170</v>
      </c>
      <c r="P22" s="13">
        <v>19</v>
      </c>
      <c r="Q22" s="13">
        <v>0</v>
      </c>
      <c r="R22" s="13">
        <v>0</v>
      </c>
      <c r="S22" s="13">
        <v>-1</v>
      </c>
      <c r="T22" s="13">
        <v>-2</v>
      </c>
      <c r="U22" s="13">
        <v>-3</v>
      </c>
      <c r="V22" s="13">
        <v>-4</v>
      </c>
      <c r="W22" s="13">
        <v>-6</v>
      </c>
      <c r="X22" s="13">
        <v>-1</v>
      </c>
      <c r="BQ22">
        <v>20</v>
      </c>
      <c r="BR22" s="7">
        <f t="shared" si="2"/>
        <v>80</v>
      </c>
      <c r="BX22">
        <v>7</v>
      </c>
      <c r="BY22" t="s">
        <v>2235</v>
      </c>
      <c r="CA22">
        <v>7</v>
      </c>
      <c r="CB22" t="s">
        <v>2236</v>
      </c>
      <c r="CD22">
        <v>7</v>
      </c>
      <c r="CE22" t="s">
        <v>2237</v>
      </c>
      <c r="CG22">
        <v>3</v>
      </c>
      <c r="CH22" t="s">
        <v>2238</v>
      </c>
      <c r="CI22" s="34"/>
      <c r="CJ22">
        <v>19</v>
      </c>
      <c r="CK22" t="s">
        <v>2200</v>
      </c>
      <c r="CL22" s="34"/>
      <c r="CM22">
        <v>19</v>
      </c>
      <c r="CN22" t="s">
        <v>2201</v>
      </c>
      <c r="CO22" s="34"/>
      <c r="CP22">
        <v>19</v>
      </c>
      <c r="CQ22" t="s">
        <v>2201</v>
      </c>
      <c r="CR22" s="34"/>
      <c r="CS22">
        <v>19</v>
      </c>
      <c r="CT22" t="s">
        <v>2200</v>
      </c>
    </row>
    <row r="23" spans="1:98" x14ac:dyDescent="0.25">
      <c r="A23" s="34">
        <v>22</v>
      </c>
      <c r="B23" s="8">
        <v>-5</v>
      </c>
      <c r="H23" s="11" t="s">
        <v>109</v>
      </c>
      <c r="I23" s="8">
        <v>12</v>
      </c>
      <c r="J23" s="8" t="s">
        <v>99</v>
      </c>
      <c r="K23" s="8">
        <v>20</v>
      </c>
      <c r="M23" s="11" t="s">
        <v>171</v>
      </c>
      <c r="N23" s="12" t="s">
        <v>172</v>
      </c>
      <c r="P23" s="13">
        <v>20</v>
      </c>
      <c r="Q23" s="13">
        <v>0</v>
      </c>
      <c r="R23" s="13">
        <v>0</v>
      </c>
      <c r="S23" s="13">
        <v>-1</v>
      </c>
      <c r="T23" s="13">
        <v>-2</v>
      </c>
      <c r="U23" s="13">
        <v>-3</v>
      </c>
      <c r="V23" s="13">
        <v>-4</v>
      </c>
      <c r="W23" s="13">
        <v>-6</v>
      </c>
      <c r="X23" s="13">
        <v>-1</v>
      </c>
      <c r="BQ23">
        <v>21</v>
      </c>
      <c r="BR23" s="7">
        <f>BR22+2</f>
        <v>82</v>
      </c>
      <c r="BX23">
        <v>8</v>
      </c>
      <c r="BY23" t="s">
        <v>2239</v>
      </c>
      <c r="CA23">
        <v>8</v>
      </c>
      <c r="CB23" t="s">
        <v>2240</v>
      </c>
      <c r="CD23">
        <v>8</v>
      </c>
      <c r="CE23" t="s">
        <v>2241</v>
      </c>
      <c r="CG23">
        <v>4</v>
      </c>
      <c r="CH23" t="s">
        <v>2242</v>
      </c>
      <c r="CI23" s="34"/>
      <c r="CJ23">
        <v>20</v>
      </c>
      <c r="CK23" t="s">
        <v>2204</v>
      </c>
      <c r="CL23" s="34"/>
      <c r="CM23">
        <v>20</v>
      </c>
      <c r="CN23" t="s">
        <v>2205</v>
      </c>
      <c r="CO23" s="34"/>
      <c r="CP23">
        <v>20</v>
      </c>
      <c r="CQ23" t="s">
        <v>2205</v>
      </c>
      <c r="CR23" s="34"/>
      <c r="CS23">
        <v>20</v>
      </c>
      <c r="CT23" t="s">
        <v>2204</v>
      </c>
    </row>
    <row r="24" spans="1:98" x14ac:dyDescent="0.25">
      <c r="A24" s="34">
        <v>23</v>
      </c>
      <c r="B24" s="8">
        <v>-5</v>
      </c>
      <c r="H24" s="11" t="s">
        <v>110</v>
      </c>
      <c r="I24" s="8">
        <v>10</v>
      </c>
      <c r="J24" s="8" t="s">
        <v>99</v>
      </c>
      <c r="K24" s="8">
        <v>20</v>
      </c>
      <c r="M24" s="11" t="s">
        <v>173</v>
      </c>
      <c r="N24" s="12" t="s">
        <v>174</v>
      </c>
      <c r="P24" s="13">
        <v>21</v>
      </c>
      <c r="Q24" s="13">
        <v>0</v>
      </c>
      <c r="R24" s="13">
        <v>0</v>
      </c>
      <c r="S24" s="13">
        <v>0</v>
      </c>
      <c r="T24" s="13">
        <v>-1</v>
      </c>
      <c r="U24" s="13">
        <v>-2</v>
      </c>
      <c r="V24" s="13">
        <v>-3</v>
      </c>
      <c r="W24" s="13">
        <v>-4</v>
      </c>
      <c r="X24" s="13">
        <v>-1</v>
      </c>
      <c r="BQ24">
        <v>22</v>
      </c>
      <c r="BR24" s="7">
        <f t="shared" ref="BR24:BR32" si="3">BR23+2</f>
        <v>84</v>
      </c>
      <c r="BX24">
        <v>9</v>
      </c>
      <c r="BY24" t="s">
        <v>2243</v>
      </c>
      <c r="CA24">
        <v>9</v>
      </c>
      <c r="CB24" t="s">
        <v>2244</v>
      </c>
      <c r="CD24">
        <v>9</v>
      </c>
      <c r="CE24" t="s">
        <v>2245</v>
      </c>
      <c r="CG24">
        <v>5</v>
      </c>
      <c r="CH24" t="s">
        <v>2246</v>
      </c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>
        <v>21</v>
      </c>
      <c r="CT24" t="s">
        <v>2170</v>
      </c>
    </row>
    <row r="25" spans="1:98" x14ac:dyDescent="0.25">
      <c r="A25" s="34">
        <v>24</v>
      </c>
      <c r="B25" s="8">
        <v>-4</v>
      </c>
      <c r="H25" s="11" t="s">
        <v>111</v>
      </c>
      <c r="I25" s="8">
        <v>28</v>
      </c>
      <c r="J25" s="8" t="s">
        <v>112</v>
      </c>
      <c r="K25" s="8">
        <v>5</v>
      </c>
      <c r="M25" s="11" t="s">
        <v>175</v>
      </c>
      <c r="N25" s="12" t="s">
        <v>176</v>
      </c>
      <c r="P25" s="13">
        <v>22</v>
      </c>
      <c r="Q25" s="13">
        <v>0</v>
      </c>
      <c r="R25" s="13">
        <v>0</v>
      </c>
      <c r="S25" s="13">
        <v>0</v>
      </c>
      <c r="T25" s="13">
        <v>-1</v>
      </c>
      <c r="U25" s="13">
        <v>-2</v>
      </c>
      <c r="V25" s="13">
        <v>-3</v>
      </c>
      <c r="W25" s="13">
        <v>-4</v>
      </c>
      <c r="X25" s="13">
        <v>-1</v>
      </c>
      <c r="BQ25">
        <v>23</v>
      </c>
      <c r="BR25" s="7">
        <f t="shared" si="3"/>
        <v>86</v>
      </c>
      <c r="BX25">
        <v>10</v>
      </c>
      <c r="BY25" t="s">
        <v>2247</v>
      </c>
      <c r="CA25">
        <v>10</v>
      </c>
      <c r="CB25" t="s">
        <v>2248</v>
      </c>
      <c r="CD25">
        <v>10</v>
      </c>
      <c r="CE25" t="s">
        <v>2249</v>
      </c>
      <c r="CG25">
        <v>6</v>
      </c>
      <c r="CH25" t="s">
        <v>2250</v>
      </c>
      <c r="CI25" s="34"/>
      <c r="CJ25" s="34"/>
      <c r="CK25" s="203" t="s">
        <v>2251</v>
      </c>
      <c r="CN25" s="203" t="s">
        <v>2252</v>
      </c>
      <c r="CQ25" s="203" t="s">
        <v>2253</v>
      </c>
      <c r="CR25" s="34"/>
      <c r="CS25">
        <v>22</v>
      </c>
      <c r="CT25" t="s">
        <v>2174</v>
      </c>
    </row>
    <row r="26" spans="1:98" x14ac:dyDescent="0.25">
      <c r="A26" s="34">
        <v>25</v>
      </c>
      <c r="B26" s="8">
        <v>-4</v>
      </c>
      <c r="H26" s="11" t="s">
        <v>113</v>
      </c>
      <c r="I26" s="8">
        <v>4</v>
      </c>
      <c r="J26" s="8" t="s">
        <v>112</v>
      </c>
      <c r="K26" s="8">
        <v>-10</v>
      </c>
      <c r="M26" s="11" t="s">
        <v>177</v>
      </c>
      <c r="N26" s="12" t="s">
        <v>178</v>
      </c>
      <c r="P26" s="13">
        <v>23</v>
      </c>
      <c r="Q26" s="13">
        <v>0</v>
      </c>
      <c r="R26" s="13">
        <v>0</v>
      </c>
      <c r="S26" s="13">
        <v>0</v>
      </c>
      <c r="T26" s="13">
        <v>-1</v>
      </c>
      <c r="U26" s="13">
        <v>-2</v>
      </c>
      <c r="V26" s="13">
        <v>-3</v>
      </c>
      <c r="W26" s="13">
        <v>-4</v>
      </c>
      <c r="X26" s="13">
        <v>-1</v>
      </c>
      <c r="BQ26">
        <v>24</v>
      </c>
      <c r="BR26" s="7">
        <f t="shared" si="3"/>
        <v>88</v>
      </c>
      <c r="CA26">
        <v>11</v>
      </c>
      <c r="CB26" t="s">
        <v>2254</v>
      </c>
      <c r="CI26" s="34"/>
      <c r="CJ26">
        <v>1</v>
      </c>
      <c r="CK26" t="s">
        <v>2212</v>
      </c>
      <c r="CL26" s="34"/>
      <c r="CM26">
        <v>1</v>
      </c>
      <c r="CN26" t="s">
        <v>2212</v>
      </c>
      <c r="CO26" s="34"/>
      <c r="CP26">
        <v>1</v>
      </c>
      <c r="CQ26" t="s">
        <v>2213</v>
      </c>
      <c r="CR26" s="34"/>
      <c r="CS26">
        <v>23</v>
      </c>
      <c r="CT26" t="s">
        <v>2178</v>
      </c>
    </row>
    <row r="27" spans="1:98" x14ac:dyDescent="0.25">
      <c r="A27" s="34">
        <v>26</v>
      </c>
      <c r="B27" s="8">
        <v>-4</v>
      </c>
      <c r="H27" s="11" t="s">
        <v>114</v>
      </c>
      <c r="I27" s="8">
        <v>10</v>
      </c>
      <c r="J27" s="8" t="s">
        <v>112</v>
      </c>
      <c r="K27" s="8">
        <v>-5</v>
      </c>
      <c r="M27" s="11" t="s">
        <v>179</v>
      </c>
      <c r="N27" s="12" t="s">
        <v>180</v>
      </c>
      <c r="P27" s="13">
        <v>24</v>
      </c>
      <c r="Q27" s="13">
        <v>0</v>
      </c>
      <c r="R27" s="13">
        <v>0</v>
      </c>
      <c r="S27" s="13">
        <v>0</v>
      </c>
      <c r="T27" s="13">
        <v>-1</v>
      </c>
      <c r="U27" s="13">
        <v>-2</v>
      </c>
      <c r="V27" s="13">
        <v>-3</v>
      </c>
      <c r="W27" s="13">
        <v>-4</v>
      </c>
      <c r="X27" s="13">
        <v>-1</v>
      </c>
      <c r="BQ27">
        <v>25</v>
      </c>
      <c r="BR27" s="7">
        <f t="shared" si="3"/>
        <v>90</v>
      </c>
      <c r="BY27" s="203" t="s">
        <v>2255</v>
      </c>
      <c r="CA27">
        <v>12</v>
      </c>
      <c r="CB27" t="s">
        <v>2256</v>
      </c>
      <c r="CE27" s="203" t="s">
        <v>2257</v>
      </c>
      <c r="CH27" s="203"/>
      <c r="CI27" s="34"/>
      <c r="CJ27">
        <v>2</v>
      </c>
      <c r="CK27" t="s">
        <v>2216</v>
      </c>
      <c r="CL27" s="34"/>
      <c r="CM27">
        <v>2</v>
      </c>
      <c r="CN27" t="s">
        <v>2216</v>
      </c>
      <c r="CO27" s="34"/>
      <c r="CP27">
        <v>2</v>
      </c>
      <c r="CQ27" t="s">
        <v>2217</v>
      </c>
      <c r="CR27" s="34"/>
      <c r="CS27">
        <v>24</v>
      </c>
      <c r="CT27" t="s">
        <v>2182</v>
      </c>
    </row>
    <row r="28" spans="1:98" x14ac:dyDescent="0.25">
      <c r="A28" s="34">
        <v>27</v>
      </c>
      <c r="B28" s="8">
        <v>-4</v>
      </c>
      <c r="H28" s="11" t="s">
        <v>115</v>
      </c>
      <c r="I28" s="8">
        <v>60</v>
      </c>
      <c r="J28" s="8" t="s">
        <v>112</v>
      </c>
      <c r="K28" s="8">
        <v>20</v>
      </c>
      <c r="M28" s="11" t="s">
        <v>181</v>
      </c>
      <c r="N28" s="12"/>
      <c r="P28" s="13">
        <v>25</v>
      </c>
      <c r="Q28" s="13">
        <v>0</v>
      </c>
      <c r="R28" s="13">
        <v>0</v>
      </c>
      <c r="S28" s="13">
        <v>0</v>
      </c>
      <c r="T28" s="13">
        <v>-1</v>
      </c>
      <c r="U28" s="13">
        <v>-2</v>
      </c>
      <c r="V28" s="13">
        <v>-3</v>
      </c>
      <c r="W28" s="13">
        <v>-4</v>
      </c>
      <c r="X28" s="13">
        <v>-1</v>
      </c>
      <c r="BQ28">
        <v>26</v>
      </c>
      <c r="BR28" s="7">
        <f t="shared" si="3"/>
        <v>92</v>
      </c>
      <c r="BX28">
        <v>1</v>
      </c>
      <c r="BY28" t="s">
        <v>2258</v>
      </c>
      <c r="CA28">
        <v>13</v>
      </c>
      <c r="CB28" t="s">
        <v>2259</v>
      </c>
      <c r="CD28">
        <v>1</v>
      </c>
      <c r="CE28" t="s">
        <v>2260</v>
      </c>
      <c r="CI28" s="34"/>
      <c r="CJ28">
        <v>3</v>
      </c>
      <c r="CK28" t="s">
        <v>2220</v>
      </c>
      <c r="CL28" s="34"/>
      <c r="CM28">
        <v>3</v>
      </c>
      <c r="CN28" t="s">
        <v>2220</v>
      </c>
      <c r="CO28" s="34"/>
      <c r="CP28">
        <v>3</v>
      </c>
      <c r="CQ28" t="s">
        <v>2221</v>
      </c>
      <c r="CR28" s="34"/>
      <c r="CS28">
        <v>25</v>
      </c>
      <c r="CT28" t="s">
        <v>2186</v>
      </c>
    </row>
    <row r="29" spans="1:98" x14ac:dyDescent="0.25">
      <c r="A29" s="34">
        <v>28</v>
      </c>
      <c r="B29" s="8">
        <v>-4</v>
      </c>
      <c r="H29" s="11" t="s">
        <v>116</v>
      </c>
      <c r="I29" s="8">
        <v>40</v>
      </c>
      <c r="J29" s="8" t="s">
        <v>112</v>
      </c>
      <c r="K29" s="8">
        <v>10</v>
      </c>
      <c r="M29" s="11" t="s">
        <v>182</v>
      </c>
      <c r="N29" s="12"/>
      <c r="P29" s="13">
        <v>26</v>
      </c>
      <c r="Q29" s="13">
        <v>0</v>
      </c>
      <c r="R29" s="13">
        <v>0</v>
      </c>
      <c r="S29" s="13">
        <v>0</v>
      </c>
      <c r="T29" s="13">
        <v>0</v>
      </c>
      <c r="U29" s="13">
        <v>-1</v>
      </c>
      <c r="V29" s="13">
        <v>-2</v>
      </c>
      <c r="W29" s="13">
        <v>-2</v>
      </c>
      <c r="X29" s="13">
        <v>-1</v>
      </c>
      <c r="BQ29">
        <v>27</v>
      </c>
      <c r="BR29" s="7">
        <f t="shared" si="3"/>
        <v>94</v>
      </c>
      <c r="BX29">
        <v>2</v>
      </c>
      <c r="BY29" t="s">
        <v>2262</v>
      </c>
      <c r="CD29">
        <v>2</v>
      </c>
      <c r="CE29" t="s">
        <v>2263</v>
      </c>
      <c r="CI29" s="34"/>
      <c r="CJ29">
        <v>4</v>
      </c>
      <c r="CK29" t="s">
        <v>2223</v>
      </c>
      <c r="CL29" s="34"/>
      <c r="CM29">
        <v>4</v>
      </c>
      <c r="CN29" t="s">
        <v>2223</v>
      </c>
      <c r="CO29" s="34"/>
      <c r="CP29">
        <v>4</v>
      </c>
      <c r="CQ29" t="s">
        <v>2224</v>
      </c>
      <c r="CR29" s="34"/>
      <c r="CS29">
        <v>26</v>
      </c>
      <c r="CT29" t="s">
        <v>2190</v>
      </c>
    </row>
    <row r="30" spans="1:98" x14ac:dyDescent="0.25">
      <c r="A30" s="34">
        <v>29</v>
      </c>
      <c r="B30" s="8">
        <v>-4</v>
      </c>
      <c r="H30" s="11" t="s">
        <v>117</v>
      </c>
      <c r="I30" s="8">
        <v>20</v>
      </c>
      <c r="J30" s="8" t="s">
        <v>112</v>
      </c>
      <c r="K30" s="8">
        <v>0</v>
      </c>
      <c r="M30" s="11" t="s">
        <v>183</v>
      </c>
      <c r="N30" s="12"/>
      <c r="P30" s="13">
        <v>27</v>
      </c>
      <c r="Q30" s="13">
        <v>0</v>
      </c>
      <c r="R30" s="13">
        <v>0</v>
      </c>
      <c r="S30" s="13">
        <v>0</v>
      </c>
      <c r="T30" s="13">
        <v>0</v>
      </c>
      <c r="U30" s="13">
        <v>-1</v>
      </c>
      <c r="V30" s="13">
        <v>-2</v>
      </c>
      <c r="W30" s="13">
        <v>-2</v>
      </c>
      <c r="X30" s="13">
        <v>-1</v>
      </c>
      <c r="BQ30">
        <v>28</v>
      </c>
      <c r="BR30" s="7">
        <f t="shared" si="3"/>
        <v>96</v>
      </c>
      <c r="BX30">
        <v>3</v>
      </c>
      <c r="BY30" t="s">
        <v>2265</v>
      </c>
      <c r="CB30" s="203" t="s">
        <v>2266</v>
      </c>
      <c r="CD30">
        <v>3</v>
      </c>
      <c r="CE30" t="s">
        <v>2267</v>
      </c>
      <c r="CI30" s="34"/>
      <c r="CJ30">
        <v>5</v>
      </c>
      <c r="CK30" t="s">
        <v>2227</v>
      </c>
      <c r="CL30" s="34"/>
      <c r="CM30">
        <v>5</v>
      </c>
      <c r="CN30" t="s">
        <v>2227</v>
      </c>
      <c r="CO30" s="34"/>
      <c r="CP30">
        <v>5</v>
      </c>
      <c r="CQ30" t="s">
        <v>2228</v>
      </c>
      <c r="CR30" s="34"/>
      <c r="CS30">
        <v>27</v>
      </c>
      <c r="CT30" t="s">
        <v>2194</v>
      </c>
    </row>
    <row r="31" spans="1:98" x14ac:dyDescent="0.25">
      <c r="A31" s="34">
        <v>30</v>
      </c>
      <c r="B31" s="8">
        <v>-3</v>
      </c>
      <c r="H31" s="11" t="s">
        <v>118</v>
      </c>
      <c r="I31" s="8">
        <v>20</v>
      </c>
      <c r="J31" s="8" t="s">
        <v>99</v>
      </c>
      <c r="K31" s="8">
        <v>0</v>
      </c>
      <c r="M31" s="11" t="s">
        <v>184</v>
      </c>
      <c r="N31" s="12" t="s">
        <v>185</v>
      </c>
      <c r="P31" s="13">
        <v>28</v>
      </c>
      <c r="Q31" s="13">
        <v>0</v>
      </c>
      <c r="R31" s="13">
        <v>0</v>
      </c>
      <c r="S31" s="13">
        <v>0</v>
      </c>
      <c r="T31" s="13">
        <v>0</v>
      </c>
      <c r="U31" s="13">
        <v>-1</v>
      </c>
      <c r="V31" s="13">
        <v>-2</v>
      </c>
      <c r="W31" s="13">
        <v>-2</v>
      </c>
      <c r="X31" s="13">
        <v>-1</v>
      </c>
      <c r="BQ31">
        <v>29</v>
      </c>
      <c r="BR31" s="7">
        <f t="shared" si="3"/>
        <v>98</v>
      </c>
      <c r="BX31">
        <v>4</v>
      </c>
      <c r="BY31" t="s">
        <v>2269</v>
      </c>
      <c r="CA31">
        <v>1</v>
      </c>
      <c r="CB31" t="s">
        <v>2270</v>
      </c>
      <c r="CD31">
        <v>4</v>
      </c>
      <c r="CE31" t="s">
        <v>2271</v>
      </c>
      <c r="CI31" s="34"/>
      <c r="CJ31">
        <v>6</v>
      </c>
      <c r="CK31" t="s">
        <v>2231</v>
      </c>
      <c r="CL31" s="34"/>
      <c r="CM31">
        <v>6</v>
      </c>
      <c r="CN31" t="s">
        <v>2231</v>
      </c>
      <c r="CO31" s="34"/>
      <c r="CP31">
        <v>6</v>
      </c>
      <c r="CQ31" t="s">
        <v>2232</v>
      </c>
      <c r="CR31" s="34"/>
      <c r="CS31">
        <v>28</v>
      </c>
      <c r="CT31" t="s">
        <v>2197</v>
      </c>
    </row>
    <row r="32" spans="1:98" x14ac:dyDescent="0.25">
      <c r="A32" s="34">
        <v>31</v>
      </c>
      <c r="B32" s="8">
        <v>-3</v>
      </c>
      <c r="H32" s="11" t="s">
        <v>119</v>
      </c>
      <c r="I32" s="8">
        <v>44</v>
      </c>
      <c r="J32" s="8" t="s">
        <v>99</v>
      </c>
      <c r="K32" s="8">
        <v>20</v>
      </c>
      <c r="M32" s="11" t="s">
        <v>186</v>
      </c>
      <c r="N32" s="12" t="s">
        <v>187</v>
      </c>
      <c r="P32" s="13">
        <v>29</v>
      </c>
      <c r="Q32" s="13">
        <v>0</v>
      </c>
      <c r="R32" s="13">
        <v>0</v>
      </c>
      <c r="S32" s="13">
        <v>0</v>
      </c>
      <c r="T32" s="13">
        <v>0</v>
      </c>
      <c r="U32" s="13">
        <v>-1</v>
      </c>
      <c r="V32" s="13">
        <v>-2</v>
      </c>
      <c r="W32" s="13">
        <v>-2</v>
      </c>
      <c r="X32" s="13">
        <v>-1</v>
      </c>
      <c r="BQ32">
        <v>30</v>
      </c>
      <c r="BR32" s="7">
        <f t="shared" si="3"/>
        <v>100</v>
      </c>
      <c r="BX32">
        <v>5</v>
      </c>
      <c r="BY32" t="s">
        <v>2273</v>
      </c>
      <c r="CA32">
        <v>2</v>
      </c>
      <c r="CB32" t="s">
        <v>2274</v>
      </c>
      <c r="CD32">
        <v>5</v>
      </c>
      <c r="CE32" t="s">
        <v>2275</v>
      </c>
      <c r="CI32" s="34"/>
      <c r="CJ32">
        <v>7</v>
      </c>
      <c r="CK32" t="s">
        <v>2235</v>
      </c>
      <c r="CL32" s="34"/>
      <c r="CM32">
        <v>7</v>
      </c>
      <c r="CN32" t="s">
        <v>2235</v>
      </c>
      <c r="CO32" s="34"/>
      <c r="CP32">
        <v>7</v>
      </c>
      <c r="CQ32" t="s">
        <v>2236</v>
      </c>
      <c r="CR32" s="34"/>
      <c r="CS32">
        <v>29</v>
      </c>
      <c r="CT32" t="s">
        <v>2201</v>
      </c>
    </row>
    <row r="33" spans="1:98" x14ac:dyDescent="0.25">
      <c r="A33" s="34">
        <v>32</v>
      </c>
      <c r="B33" s="8">
        <v>-3</v>
      </c>
      <c r="H33" s="11" t="s">
        <v>120</v>
      </c>
      <c r="I33" s="8">
        <v>40</v>
      </c>
      <c r="J33" s="8" t="s">
        <v>99</v>
      </c>
      <c r="K33" s="8">
        <v>20</v>
      </c>
      <c r="M33" s="11" t="s">
        <v>188</v>
      </c>
      <c r="N33" s="12" t="s">
        <v>189</v>
      </c>
      <c r="P33" s="13">
        <v>30</v>
      </c>
      <c r="Q33" s="13">
        <v>0</v>
      </c>
      <c r="R33" s="13">
        <v>0</v>
      </c>
      <c r="S33" s="13">
        <v>0</v>
      </c>
      <c r="T33" s="13">
        <v>0</v>
      </c>
      <c r="U33" s="13">
        <v>-1</v>
      </c>
      <c r="V33" s="13">
        <v>-2</v>
      </c>
      <c r="W33" s="13">
        <v>-2</v>
      </c>
      <c r="X33" s="13">
        <v>-1</v>
      </c>
      <c r="BQ33">
        <v>31</v>
      </c>
      <c r="BR33" s="7">
        <f>BR32+1</f>
        <v>101</v>
      </c>
      <c r="BX33">
        <v>6</v>
      </c>
      <c r="BY33" t="s">
        <v>2277</v>
      </c>
      <c r="CA33">
        <v>3</v>
      </c>
      <c r="CB33" t="s">
        <v>2278</v>
      </c>
      <c r="CD33">
        <v>6</v>
      </c>
      <c r="CE33" t="s">
        <v>2279</v>
      </c>
      <c r="CI33" s="34"/>
      <c r="CJ33">
        <v>8</v>
      </c>
      <c r="CK33" t="s">
        <v>2239</v>
      </c>
      <c r="CL33" s="34"/>
      <c r="CM33">
        <v>8</v>
      </c>
      <c r="CN33" t="s">
        <v>2239</v>
      </c>
      <c r="CO33" s="34"/>
      <c r="CP33">
        <v>8</v>
      </c>
      <c r="CQ33" t="s">
        <v>2240</v>
      </c>
      <c r="CR33" s="34"/>
      <c r="CS33">
        <v>30</v>
      </c>
      <c r="CT33" t="s">
        <v>2205</v>
      </c>
    </row>
    <row r="34" spans="1:98" x14ac:dyDescent="0.25">
      <c r="A34" s="34">
        <v>33</v>
      </c>
      <c r="B34" s="8">
        <v>-3</v>
      </c>
      <c r="H34" s="11" t="s">
        <v>121</v>
      </c>
      <c r="I34" s="8">
        <v>30</v>
      </c>
      <c r="J34" s="8" t="s">
        <v>99</v>
      </c>
      <c r="K34" s="8">
        <v>10</v>
      </c>
      <c r="M34" s="11" t="s">
        <v>190</v>
      </c>
      <c r="N34" s="12" t="s">
        <v>191</v>
      </c>
      <c r="P34" s="13">
        <v>31</v>
      </c>
      <c r="Q34" s="13">
        <v>0</v>
      </c>
      <c r="R34" s="13">
        <v>0</v>
      </c>
      <c r="S34" s="13">
        <v>0</v>
      </c>
      <c r="T34" s="13">
        <v>0</v>
      </c>
      <c r="U34" s="13">
        <v>-1</v>
      </c>
      <c r="V34" s="13">
        <v>-2</v>
      </c>
      <c r="W34" s="13">
        <v>-2</v>
      </c>
      <c r="X34" s="13">
        <v>-1</v>
      </c>
      <c r="BQ34">
        <v>32</v>
      </c>
      <c r="BR34" s="7">
        <f t="shared" ref="BR34:BR52" si="4">BR33+1</f>
        <v>102</v>
      </c>
      <c r="CA34">
        <v>4</v>
      </c>
      <c r="CB34" t="s">
        <v>2281</v>
      </c>
      <c r="CI34" s="34"/>
      <c r="CJ34">
        <v>9</v>
      </c>
      <c r="CK34" t="s">
        <v>2243</v>
      </c>
      <c r="CL34" s="34"/>
      <c r="CM34">
        <v>9</v>
      </c>
      <c r="CN34" t="s">
        <v>2243</v>
      </c>
      <c r="CO34" s="34"/>
      <c r="CP34">
        <v>9</v>
      </c>
      <c r="CQ34" t="s">
        <v>2244</v>
      </c>
      <c r="CR34" s="34"/>
      <c r="CS34" s="34"/>
      <c r="CT34" s="34"/>
    </row>
    <row r="35" spans="1:98" x14ac:dyDescent="0.25">
      <c r="A35" s="34">
        <v>34</v>
      </c>
      <c r="B35" s="8">
        <v>-3</v>
      </c>
      <c r="H35" s="11" t="s">
        <v>122</v>
      </c>
      <c r="I35" s="8">
        <v>36</v>
      </c>
      <c r="J35" s="8" t="s">
        <v>99</v>
      </c>
      <c r="K35" s="8">
        <v>15</v>
      </c>
      <c r="M35" s="11" t="s">
        <v>192</v>
      </c>
      <c r="N35" s="12" t="s">
        <v>193</v>
      </c>
      <c r="P35" s="13">
        <v>32</v>
      </c>
      <c r="Q35" s="13">
        <v>0</v>
      </c>
      <c r="R35" s="13">
        <v>0</v>
      </c>
      <c r="S35" s="13">
        <v>0</v>
      </c>
      <c r="T35" s="13">
        <v>0</v>
      </c>
      <c r="U35" s="13">
        <v>-1</v>
      </c>
      <c r="V35" s="13">
        <v>-2</v>
      </c>
      <c r="W35" s="13">
        <v>-2</v>
      </c>
      <c r="X35" s="13">
        <v>-1</v>
      </c>
      <c r="BQ35">
        <v>33</v>
      </c>
      <c r="BR35" s="7">
        <f t="shared" si="4"/>
        <v>103</v>
      </c>
      <c r="BY35" s="203" t="s">
        <v>2283</v>
      </c>
      <c r="CA35">
        <v>5</v>
      </c>
      <c r="CB35" t="s">
        <v>2284</v>
      </c>
      <c r="CE35" s="203" t="s">
        <v>2285</v>
      </c>
      <c r="CI35" s="34"/>
      <c r="CJ35">
        <v>10</v>
      </c>
      <c r="CK35" t="s">
        <v>2247</v>
      </c>
      <c r="CL35" s="34"/>
      <c r="CM35">
        <v>10</v>
      </c>
      <c r="CN35" t="s">
        <v>2247</v>
      </c>
      <c r="CO35" s="34"/>
      <c r="CP35">
        <v>10</v>
      </c>
      <c r="CQ35" t="s">
        <v>2248</v>
      </c>
      <c r="CR35" s="34"/>
      <c r="CS35" s="34"/>
      <c r="CT35" s="203" t="s">
        <v>2394</v>
      </c>
    </row>
    <row r="36" spans="1:98" x14ac:dyDescent="0.25">
      <c r="A36" s="34">
        <v>35</v>
      </c>
      <c r="B36" s="8">
        <v>-3</v>
      </c>
      <c r="H36" s="11" t="s">
        <v>123</v>
      </c>
      <c r="I36" s="8">
        <v>400</v>
      </c>
      <c r="J36" s="8" t="s">
        <v>99</v>
      </c>
      <c r="K36" s="8">
        <v>0</v>
      </c>
      <c r="M36" s="11" t="s">
        <v>194</v>
      </c>
      <c r="N36" s="12" t="s">
        <v>195</v>
      </c>
      <c r="P36" s="13">
        <v>33</v>
      </c>
      <c r="Q36" s="13">
        <v>0</v>
      </c>
      <c r="R36" s="13">
        <v>0</v>
      </c>
      <c r="S36" s="13">
        <v>0</v>
      </c>
      <c r="T36" s="13">
        <v>0</v>
      </c>
      <c r="U36" s="13">
        <v>-1</v>
      </c>
      <c r="V36" s="13">
        <v>-2</v>
      </c>
      <c r="W36" s="13">
        <v>-2</v>
      </c>
      <c r="X36" s="13">
        <v>-1</v>
      </c>
      <c r="BQ36">
        <v>34</v>
      </c>
      <c r="BR36" s="7">
        <f t="shared" si="4"/>
        <v>104</v>
      </c>
      <c r="BX36">
        <v>1</v>
      </c>
      <c r="BY36" t="s">
        <v>2287</v>
      </c>
      <c r="CA36">
        <v>6</v>
      </c>
      <c r="CB36" t="s">
        <v>2288</v>
      </c>
      <c r="CD36">
        <v>1</v>
      </c>
      <c r="CE36" t="s">
        <v>2289</v>
      </c>
      <c r="CI36" s="34"/>
      <c r="CJ36">
        <v>11</v>
      </c>
      <c r="CK36" t="s">
        <v>2213</v>
      </c>
      <c r="CL36" s="34"/>
      <c r="CM36">
        <v>11</v>
      </c>
      <c r="CN36" t="s">
        <v>2214</v>
      </c>
      <c r="CO36" s="34"/>
      <c r="CP36">
        <v>11</v>
      </c>
      <c r="CQ36" t="s">
        <v>2254</v>
      </c>
      <c r="CR36" s="34"/>
      <c r="CS36">
        <v>1</v>
      </c>
      <c r="CT36" t="s">
        <v>2212</v>
      </c>
    </row>
    <row r="37" spans="1:98" x14ac:dyDescent="0.25">
      <c r="A37" s="34">
        <v>36</v>
      </c>
      <c r="B37" s="8">
        <v>-2</v>
      </c>
      <c r="H37" s="11" t="s">
        <v>124</v>
      </c>
      <c r="I37" s="8">
        <v>80</v>
      </c>
      <c r="J37" s="8" t="s">
        <v>93</v>
      </c>
      <c r="K37" s="8">
        <v>-20</v>
      </c>
      <c r="M37" s="11" t="s">
        <v>196</v>
      </c>
      <c r="N37" s="12" t="s">
        <v>197</v>
      </c>
      <c r="P37" s="13">
        <v>34</v>
      </c>
      <c r="Q37" s="13">
        <v>0</v>
      </c>
      <c r="R37" s="13">
        <v>0</v>
      </c>
      <c r="S37" s="13">
        <v>0</v>
      </c>
      <c r="T37" s="13">
        <v>0</v>
      </c>
      <c r="U37" s="13">
        <v>-1</v>
      </c>
      <c r="V37" s="13">
        <v>-2</v>
      </c>
      <c r="W37" s="13">
        <v>-2</v>
      </c>
      <c r="X37" s="13">
        <v>-1</v>
      </c>
      <c r="BQ37">
        <v>35</v>
      </c>
      <c r="BR37" s="7">
        <f t="shared" si="4"/>
        <v>105</v>
      </c>
      <c r="BX37">
        <v>2</v>
      </c>
      <c r="BY37" t="s">
        <v>2291</v>
      </c>
      <c r="CD37">
        <v>2</v>
      </c>
      <c r="CE37" t="s">
        <v>2292</v>
      </c>
      <c r="CI37" s="34"/>
      <c r="CJ37">
        <v>12</v>
      </c>
      <c r="CK37" t="s">
        <v>2217</v>
      </c>
      <c r="CL37" s="34"/>
      <c r="CM37">
        <v>12</v>
      </c>
      <c r="CN37" t="s">
        <v>2218</v>
      </c>
      <c r="CO37" s="34"/>
      <c r="CP37">
        <v>12</v>
      </c>
      <c r="CQ37" t="s">
        <v>2256</v>
      </c>
      <c r="CR37" s="34"/>
      <c r="CS37">
        <v>2</v>
      </c>
      <c r="CT37" t="s">
        <v>2216</v>
      </c>
    </row>
    <row r="38" spans="1:98" x14ac:dyDescent="0.25">
      <c r="A38" s="34">
        <v>37</v>
      </c>
      <c r="B38" s="8">
        <v>-2</v>
      </c>
      <c r="H38" s="11" t="s">
        <v>125</v>
      </c>
      <c r="I38" s="8">
        <v>80</v>
      </c>
      <c r="J38" s="8" t="s">
        <v>93</v>
      </c>
      <c r="K38" s="8">
        <v>10</v>
      </c>
      <c r="M38" s="11" t="s">
        <v>198</v>
      </c>
      <c r="N38" s="12" t="s">
        <v>199</v>
      </c>
      <c r="P38" s="13">
        <v>35</v>
      </c>
      <c r="Q38" s="13">
        <v>0</v>
      </c>
      <c r="R38" s="13">
        <v>0</v>
      </c>
      <c r="S38" s="13">
        <v>0</v>
      </c>
      <c r="T38" s="13">
        <v>0</v>
      </c>
      <c r="U38" s="13">
        <v>-1</v>
      </c>
      <c r="V38" s="13">
        <v>-2</v>
      </c>
      <c r="W38" s="13">
        <v>-2</v>
      </c>
      <c r="X38" s="13">
        <v>-1</v>
      </c>
      <c r="BQ38">
        <v>36</v>
      </c>
      <c r="BR38" s="7">
        <f t="shared" si="4"/>
        <v>106</v>
      </c>
      <c r="BX38">
        <v>3</v>
      </c>
      <c r="BY38" t="s">
        <v>2294</v>
      </c>
      <c r="CB38" s="203" t="s">
        <v>2295</v>
      </c>
      <c r="CD38">
        <v>3</v>
      </c>
      <c r="CE38" t="s">
        <v>2296</v>
      </c>
      <c r="CI38" s="34"/>
      <c r="CJ38">
        <v>13</v>
      </c>
      <c r="CK38" t="s">
        <v>2221</v>
      </c>
      <c r="CL38" s="34"/>
      <c r="CM38">
        <v>13</v>
      </c>
      <c r="CN38" t="s">
        <v>2222</v>
      </c>
      <c r="CO38" s="34"/>
      <c r="CP38">
        <v>13</v>
      </c>
      <c r="CQ38" t="s">
        <v>2259</v>
      </c>
      <c r="CR38" s="34"/>
      <c r="CS38">
        <v>3</v>
      </c>
      <c r="CT38" t="s">
        <v>2220</v>
      </c>
    </row>
    <row r="39" spans="1:98" x14ac:dyDescent="0.25">
      <c r="A39" s="34">
        <v>38</v>
      </c>
      <c r="B39" s="8">
        <v>-2</v>
      </c>
      <c r="H39" s="11" t="s">
        <v>126</v>
      </c>
      <c r="I39" s="8">
        <v>120</v>
      </c>
      <c r="J39" s="8" t="s">
        <v>93</v>
      </c>
      <c r="K39" s="8">
        <v>15</v>
      </c>
      <c r="M39" s="11" t="s">
        <v>200</v>
      </c>
      <c r="N39" s="12" t="s">
        <v>201</v>
      </c>
      <c r="P39" s="13">
        <v>36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-1</v>
      </c>
      <c r="W39" s="13">
        <v>-1</v>
      </c>
      <c r="X39" s="13">
        <v>0</v>
      </c>
      <c r="BQ39">
        <v>37</v>
      </c>
      <c r="BR39" s="7">
        <f t="shared" si="4"/>
        <v>107</v>
      </c>
      <c r="BX39">
        <v>4</v>
      </c>
      <c r="BY39" t="s">
        <v>2298</v>
      </c>
      <c r="CA39">
        <v>1</v>
      </c>
      <c r="CB39" t="s">
        <v>2299</v>
      </c>
      <c r="CD39">
        <v>4</v>
      </c>
      <c r="CE39" t="s">
        <v>2300</v>
      </c>
      <c r="CI39" s="34"/>
      <c r="CJ39">
        <v>14</v>
      </c>
      <c r="CK39" t="s">
        <v>2224</v>
      </c>
      <c r="CL39" s="34"/>
      <c r="CM39">
        <v>14</v>
      </c>
      <c r="CN39" t="s">
        <v>2225</v>
      </c>
      <c r="CO39" s="34"/>
      <c r="CP39">
        <v>14</v>
      </c>
      <c r="CQ39" t="s">
        <v>2214</v>
      </c>
      <c r="CR39" s="34"/>
      <c r="CS39">
        <v>4</v>
      </c>
      <c r="CT39" t="s">
        <v>2223</v>
      </c>
    </row>
    <row r="40" spans="1:98" x14ac:dyDescent="0.25">
      <c r="A40" s="34">
        <v>39</v>
      </c>
      <c r="B40" s="8">
        <v>-2</v>
      </c>
      <c r="H40" s="11" t="s">
        <v>127</v>
      </c>
      <c r="I40" s="8">
        <v>20</v>
      </c>
      <c r="J40" s="8" t="s">
        <v>93</v>
      </c>
      <c r="K40" s="8">
        <v>-10</v>
      </c>
      <c r="M40" s="11" t="s">
        <v>202</v>
      </c>
      <c r="N40" s="12" t="s">
        <v>203</v>
      </c>
      <c r="P40" s="13">
        <v>37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-1</v>
      </c>
      <c r="W40" s="13">
        <v>-1</v>
      </c>
      <c r="X40" s="13">
        <v>0</v>
      </c>
      <c r="BQ40">
        <v>38</v>
      </c>
      <c r="BR40" s="7">
        <f t="shared" si="4"/>
        <v>108</v>
      </c>
      <c r="BX40">
        <v>5</v>
      </c>
      <c r="BY40" t="s">
        <v>2302</v>
      </c>
      <c r="CA40">
        <v>2</v>
      </c>
      <c r="CB40" t="s">
        <v>2303</v>
      </c>
      <c r="CD40">
        <v>5</v>
      </c>
      <c r="CE40" t="s">
        <v>2304</v>
      </c>
      <c r="CI40" s="34"/>
      <c r="CJ40">
        <v>15</v>
      </c>
      <c r="CK40" t="s">
        <v>2228</v>
      </c>
      <c r="CL40" s="34"/>
      <c r="CM40">
        <v>15</v>
      </c>
      <c r="CN40" t="s">
        <v>2229</v>
      </c>
      <c r="CO40" s="34"/>
      <c r="CP40">
        <v>15</v>
      </c>
      <c r="CQ40" t="s">
        <v>2218</v>
      </c>
      <c r="CR40" s="34"/>
      <c r="CS40">
        <v>5</v>
      </c>
      <c r="CT40" t="s">
        <v>2227</v>
      </c>
    </row>
    <row r="41" spans="1:98" x14ac:dyDescent="0.25">
      <c r="A41" s="34">
        <v>40</v>
      </c>
      <c r="B41" s="8">
        <v>-2</v>
      </c>
      <c r="H41" s="11" t="s">
        <v>128</v>
      </c>
      <c r="I41" s="8">
        <v>40</v>
      </c>
      <c r="J41" s="8" t="s">
        <v>93</v>
      </c>
      <c r="K41" s="8">
        <v>0</v>
      </c>
      <c r="M41" s="11" t="s">
        <v>204</v>
      </c>
      <c r="N41" s="12" t="s">
        <v>205</v>
      </c>
      <c r="P41" s="13">
        <v>38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-1</v>
      </c>
      <c r="W41" s="13">
        <v>-1</v>
      </c>
      <c r="X41" s="13">
        <v>0</v>
      </c>
      <c r="BQ41">
        <v>39</v>
      </c>
      <c r="BR41" s="7">
        <f t="shared" si="4"/>
        <v>109</v>
      </c>
      <c r="BX41">
        <v>6</v>
      </c>
      <c r="BY41" t="s">
        <v>2305</v>
      </c>
      <c r="CA41">
        <v>3</v>
      </c>
      <c r="CB41" t="s">
        <v>2306</v>
      </c>
      <c r="CD41">
        <v>6</v>
      </c>
      <c r="CE41" t="s">
        <v>1519</v>
      </c>
      <c r="CH41" s="203"/>
      <c r="CI41" s="34"/>
      <c r="CJ41">
        <v>16</v>
      </c>
      <c r="CK41" t="s">
        <v>2232</v>
      </c>
      <c r="CL41" s="34"/>
      <c r="CM41">
        <v>16</v>
      </c>
      <c r="CN41" t="s">
        <v>2233</v>
      </c>
      <c r="CO41" s="34"/>
      <c r="CP41">
        <v>16</v>
      </c>
      <c r="CQ41" t="s">
        <v>2222</v>
      </c>
      <c r="CR41" s="34"/>
      <c r="CS41">
        <v>6</v>
      </c>
      <c r="CT41" t="s">
        <v>2231</v>
      </c>
    </row>
    <row r="42" spans="1:98" x14ac:dyDescent="0.25">
      <c r="A42" s="34">
        <v>41</v>
      </c>
      <c r="B42" s="8">
        <v>-2</v>
      </c>
      <c r="M42" s="11" t="s">
        <v>206</v>
      </c>
      <c r="N42" s="12" t="s">
        <v>207</v>
      </c>
      <c r="P42" s="13">
        <v>39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-1</v>
      </c>
      <c r="W42" s="13">
        <v>-1</v>
      </c>
      <c r="X42" s="13">
        <v>0</v>
      </c>
      <c r="BQ42">
        <v>40</v>
      </c>
      <c r="BR42" s="7">
        <f t="shared" si="4"/>
        <v>110</v>
      </c>
      <c r="CA42">
        <v>4</v>
      </c>
      <c r="CB42" t="s">
        <v>2307</v>
      </c>
      <c r="CI42" s="34"/>
      <c r="CJ42">
        <v>17</v>
      </c>
      <c r="CK42" t="s">
        <v>2236</v>
      </c>
      <c r="CL42" s="34"/>
      <c r="CM42">
        <v>17</v>
      </c>
      <c r="CN42" t="s">
        <v>2237</v>
      </c>
      <c r="CO42" s="34"/>
      <c r="CP42">
        <v>17</v>
      </c>
      <c r="CQ42" t="s">
        <v>2225</v>
      </c>
      <c r="CR42" s="34"/>
      <c r="CS42">
        <v>7</v>
      </c>
      <c r="CT42" t="s">
        <v>2235</v>
      </c>
    </row>
    <row r="43" spans="1:98" x14ac:dyDescent="0.25">
      <c r="A43" s="34">
        <v>42</v>
      </c>
      <c r="B43" s="8">
        <v>-1</v>
      </c>
      <c r="M43" s="11" t="s">
        <v>208</v>
      </c>
      <c r="N43" s="12" t="s">
        <v>209</v>
      </c>
      <c r="P43" s="13">
        <v>40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-1</v>
      </c>
      <c r="W43" s="13">
        <v>-1</v>
      </c>
      <c r="X43" s="13">
        <v>0</v>
      </c>
      <c r="BQ43">
        <v>41</v>
      </c>
      <c r="BR43" s="7">
        <f t="shared" si="4"/>
        <v>111</v>
      </c>
      <c r="BY43" s="203" t="s">
        <v>2308</v>
      </c>
      <c r="CA43">
        <v>5</v>
      </c>
      <c r="CB43" t="s">
        <v>2309</v>
      </c>
      <c r="CE43" s="203" t="s">
        <v>2310</v>
      </c>
      <c r="CI43" s="34"/>
      <c r="CJ43">
        <v>18</v>
      </c>
      <c r="CK43" t="s">
        <v>2240</v>
      </c>
      <c r="CL43" s="34"/>
      <c r="CM43">
        <v>18</v>
      </c>
      <c r="CN43" t="s">
        <v>2241</v>
      </c>
      <c r="CO43" s="34"/>
      <c r="CP43">
        <v>18</v>
      </c>
      <c r="CQ43" t="s">
        <v>2229</v>
      </c>
      <c r="CR43" s="34"/>
      <c r="CS43">
        <v>8</v>
      </c>
      <c r="CT43" t="s">
        <v>2239</v>
      </c>
    </row>
    <row r="44" spans="1:98" x14ac:dyDescent="0.25">
      <c r="A44" s="34">
        <v>43</v>
      </c>
      <c r="B44" s="8">
        <v>-1</v>
      </c>
      <c r="M44" s="11" t="s">
        <v>210</v>
      </c>
      <c r="N44" s="12" t="s">
        <v>211</v>
      </c>
      <c r="P44" s="13">
        <v>41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-1</v>
      </c>
      <c r="W44" s="13">
        <v>-1</v>
      </c>
      <c r="X44" s="13">
        <v>0</v>
      </c>
      <c r="BQ44">
        <v>42</v>
      </c>
      <c r="BR44" s="7">
        <f t="shared" si="4"/>
        <v>112</v>
      </c>
      <c r="BX44">
        <v>1</v>
      </c>
      <c r="BY44" t="s">
        <v>2311</v>
      </c>
      <c r="CA44">
        <v>6</v>
      </c>
      <c r="CB44" t="s">
        <v>2312</v>
      </c>
      <c r="CD44">
        <v>1</v>
      </c>
      <c r="CE44" t="s">
        <v>2313</v>
      </c>
      <c r="CI44" s="34"/>
      <c r="CJ44">
        <v>19</v>
      </c>
      <c r="CK44" t="s">
        <v>2244</v>
      </c>
      <c r="CL44" s="34"/>
      <c r="CM44">
        <v>19</v>
      </c>
      <c r="CN44" t="s">
        <v>2245</v>
      </c>
      <c r="CO44" s="34"/>
      <c r="CP44">
        <v>19</v>
      </c>
      <c r="CQ44" t="s">
        <v>2233</v>
      </c>
      <c r="CR44" s="34"/>
      <c r="CS44">
        <v>9</v>
      </c>
      <c r="CT44" t="s">
        <v>2243</v>
      </c>
    </row>
    <row r="45" spans="1:98" x14ac:dyDescent="0.25">
      <c r="A45" s="34">
        <v>44</v>
      </c>
      <c r="B45" s="8">
        <v>-1</v>
      </c>
      <c r="M45" s="11" t="s">
        <v>212</v>
      </c>
      <c r="N45" s="12" t="s">
        <v>213</v>
      </c>
      <c r="P45" s="13">
        <v>42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-1</v>
      </c>
      <c r="W45" s="13">
        <v>-1</v>
      </c>
      <c r="X45" s="13">
        <v>0</v>
      </c>
      <c r="BQ45">
        <v>43</v>
      </c>
      <c r="BR45" s="7">
        <f t="shared" si="4"/>
        <v>113</v>
      </c>
      <c r="BX45">
        <v>2</v>
      </c>
      <c r="BY45" t="s">
        <v>2314</v>
      </c>
      <c r="CD45">
        <v>2</v>
      </c>
      <c r="CE45" t="s">
        <v>2315</v>
      </c>
      <c r="CI45" s="34"/>
      <c r="CJ45">
        <v>20</v>
      </c>
      <c r="CK45" t="s">
        <v>2248</v>
      </c>
      <c r="CL45" s="34"/>
      <c r="CM45">
        <v>20</v>
      </c>
      <c r="CN45" t="s">
        <v>2249</v>
      </c>
      <c r="CO45" s="34"/>
      <c r="CP45">
        <v>20</v>
      </c>
      <c r="CQ45" t="s">
        <v>2237</v>
      </c>
      <c r="CR45" s="34"/>
      <c r="CS45">
        <v>10</v>
      </c>
      <c r="CT45" t="s">
        <v>2247</v>
      </c>
    </row>
    <row r="46" spans="1:98" x14ac:dyDescent="0.25">
      <c r="A46" s="34">
        <v>45</v>
      </c>
      <c r="B46" s="8">
        <v>-1</v>
      </c>
      <c r="M46" s="11" t="s">
        <v>214</v>
      </c>
      <c r="N46" s="12" t="s">
        <v>215</v>
      </c>
      <c r="P46" s="13">
        <v>43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-1</v>
      </c>
      <c r="W46" s="13">
        <v>-1</v>
      </c>
      <c r="X46" s="13">
        <v>0</v>
      </c>
      <c r="BQ46">
        <v>44</v>
      </c>
      <c r="BR46" s="7">
        <f t="shared" si="4"/>
        <v>114</v>
      </c>
      <c r="BX46">
        <v>3</v>
      </c>
      <c r="BY46" t="s">
        <v>2316</v>
      </c>
      <c r="CB46" s="203" t="s">
        <v>2317</v>
      </c>
      <c r="CD46">
        <v>3</v>
      </c>
      <c r="CE46" t="s">
        <v>2318</v>
      </c>
      <c r="CI46" s="34"/>
      <c r="CJ46">
        <v>21</v>
      </c>
      <c r="CK46" t="s">
        <v>2254</v>
      </c>
      <c r="CL46" s="34"/>
      <c r="CM46" s="34"/>
      <c r="CN46" s="34"/>
      <c r="CO46" s="34"/>
      <c r="CP46">
        <v>21</v>
      </c>
      <c r="CQ46" t="s">
        <v>2241</v>
      </c>
      <c r="CR46" s="34"/>
      <c r="CS46">
        <v>11</v>
      </c>
      <c r="CT46" t="s">
        <v>2213</v>
      </c>
    </row>
    <row r="47" spans="1:98" x14ac:dyDescent="0.25">
      <c r="A47" s="34">
        <v>46</v>
      </c>
      <c r="B47" s="8">
        <v>-1</v>
      </c>
      <c r="M47" s="11" t="s">
        <v>216</v>
      </c>
      <c r="N47" s="12" t="s">
        <v>217</v>
      </c>
      <c r="P47" s="13">
        <v>44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-1</v>
      </c>
      <c r="W47" s="13">
        <v>-1</v>
      </c>
      <c r="X47" s="13">
        <v>0</v>
      </c>
      <c r="BQ47">
        <v>45</v>
      </c>
      <c r="BR47" s="7">
        <f t="shared" si="4"/>
        <v>115</v>
      </c>
      <c r="BX47">
        <v>4</v>
      </c>
      <c r="BY47" t="s">
        <v>2319</v>
      </c>
      <c r="CA47">
        <v>1</v>
      </c>
      <c r="CB47" t="s">
        <v>2320</v>
      </c>
      <c r="CD47">
        <v>4</v>
      </c>
      <c r="CE47" t="s">
        <v>2321</v>
      </c>
      <c r="CI47" s="34"/>
      <c r="CJ47">
        <v>22</v>
      </c>
      <c r="CK47" t="s">
        <v>2256</v>
      </c>
      <c r="CL47" s="34"/>
      <c r="CM47" s="34"/>
      <c r="CN47" s="34"/>
      <c r="CO47" s="34"/>
      <c r="CP47">
        <v>22</v>
      </c>
      <c r="CQ47" t="s">
        <v>2245</v>
      </c>
      <c r="CR47" s="34"/>
      <c r="CS47">
        <v>12</v>
      </c>
      <c r="CT47" t="s">
        <v>2217</v>
      </c>
    </row>
    <row r="48" spans="1:98" x14ac:dyDescent="0.25">
      <c r="A48" s="34">
        <v>47</v>
      </c>
      <c r="B48" s="8">
        <v>-1</v>
      </c>
      <c r="M48" s="11" t="s">
        <v>218</v>
      </c>
      <c r="N48" s="12" t="s">
        <v>219</v>
      </c>
      <c r="P48" s="13">
        <v>45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-1</v>
      </c>
      <c r="W48" s="13">
        <v>-1</v>
      </c>
      <c r="X48" s="13">
        <v>0</v>
      </c>
      <c r="BQ48">
        <v>46</v>
      </c>
      <c r="BR48" s="7">
        <f t="shared" si="4"/>
        <v>116</v>
      </c>
      <c r="BX48">
        <v>5</v>
      </c>
      <c r="BY48" t="s">
        <v>2322</v>
      </c>
      <c r="CA48">
        <v>2</v>
      </c>
      <c r="CB48" t="s">
        <v>2323</v>
      </c>
      <c r="CD48">
        <v>5</v>
      </c>
      <c r="CE48" t="s">
        <v>2324</v>
      </c>
      <c r="CI48" s="34"/>
      <c r="CJ48">
        <v>23</v>
      </c>
      <c r="CK48" t="s">
        <v>2259</v>
      </c>
      <c r="CL48" s="34"/>
      <c r="CM48" s="34"/>
      <c r="CN48" s="34"/>
      <c r="CO48" s="34"/>
      <c r="CP48">
        <v>23</v>
      </c>
      <c r="CQ48" t="s">
        <v>2249</v>
      </c>
      <c r="CR48" s="34"/>
      <c r="CS48">
        <v>13</v>
      </c>
      <c r="CT48" t="s">
        <v>2221</v>
      </c>
    </row>
    <row r="49" spans="1:98" x14ac:dyDescent="0.25">
      <c r="A49" s="34">
        <v>48</v>
      </c>
      <c r="B49" s="8">
        <v>0</v>
      </c>
      <c r="M49" s="11" t="s">
        <v>220</v>
      </c>
      <c r="N49" s="12" t="s">
        <v>221</v>
      </c>
      <c r="P49" s="13">
        <v>46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BQ49">
        <v>47</v>
      </c>
      <c r="BR49" s="7">
        <f t="shared" si="4"/>
        <v>117</v>
      </c>
      <c r="BX49">
        <v>6</v>
      </c>
      <c r="BY49" t="s">
        <v>2326</v>
      </c>
      <c r="CA49">
        <v>3</v>
      </c>
      <c r="CB49" t="s">
        <v>2327</v>
      </c>
      <c r="CD49">
        <v>6</v>
      </c>
      <c r="CE49" t="s">
        <v>2328</v>
      </c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>
        <v>14</v>
      </c>
      <c r="CT49" t="s">
        <v>2224</v>
      </c>
    </row>
    <row r="50" spans="1:98" x14ac:dyDescent="0.25">
      <c r="A50" s="34">
        <v>49</v>
      </c>
      <c r="B50" s="8">
        <v>0</v>
      </c>
      <c r="M50" s="11" t="s">
        <v>222</v>
      </c>
      <c r="N50" s="12" t="s">
        <v>223</v>
      </c>
      <c r="P50" s="13">
        <v>47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BQ50">
        <v>48</v>
      </c>
      <c r="BR50" s="7">
        <f t="shared" si="4"/>
        <v>118</v>
      </c>
      <c r="CA50">
        <v>4</v>
      </c>
      <c r="CB50" t="s">
        <v>2330</v>
      </c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>
        <v>15</v>
      </c>
      <c r="CT50" t="s">
        <v>2228</v>
      </c>
    </row>
    <row r="51" spans="1:98" x14ac:dyDescent="0.25">
      <c r="A51" s="34">
        <v>50</v>
      </c>
      <c r="B51" s="8">
        <v>0</v>
      </c>
      <c r="M51" s="11" t="s">
        <v>224</v>
      </c>
      <c r="N51" s="12" t="s">
        <v>225</v>
      </c>
      <c r="P51" s="13">
        <v>48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BQ51">
        <v>49</v>
      </c>
      <c r="BR51" s="7">
        <f t="shared" si="4"/>
        <v>119</v>
      </c>
      <c r="BY51" s="203" t="s">
        <v>2332</v>
      </c>
      <c r="CA51">
        <v>5</v>
      </c>
      <c r="CB51" t="s">
        <v>2333</v>
      </c>
      <c r="CE51" s="203" t="s">
        <v>2334</v>
      </c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>
        <v>16</v>
      </c>
      <c r="CT51" t="s">
        <v>2232</v>
      </c>
    </row>
    <row r="52" spans="1:98" x14ac:dyDescent="0.25">
      <c r="A52" s="34">
        <v>51</v>
      </c>
      <c r="B52" s="8">
        <v>0</v>
      </c>
      <c r="M52" s="11" t="s">
        <v>226</v>
      </c>
      <c r="N52" s="12" t="s">
        <v>227</v>
      </c>
      <c r="P52" s="13">
        <v>49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BQ52">
        <v>50</v>
      </c>
      <c r="BR52" s="7">
        <f t="shared" si="4"/>
        <v>120</v>
      </c>
      <c r="BX52">
        <v>1</v>
      </c>
      <c r="BY52" t="s">
        <v>2336</v>
      </c>
      <c r="CA52">
        <v>6</v>
      </c>
      <c r="CB52" t="s">
        <v>2337</v>
      </c>
      <c r="CD52">
        <v>1</v>
      </c>
      <c r="CE52" t="s">
        <v>2338</v>
      </c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>
        <v>17</v>
      </c>
      <c r="CT52" t="s">
        <v>2236</v>
      </c>
    </row>
    <row r="53" spans="1:98" x14ac:dyDescent="0.25">
      <c r="A53" s="34">
        <v>52</v>
      </c>
      <c r="B53" s="8">
        <v>0</v>
      </c>
      <c r="M53" s="11" t="s">
        <v>228</v>
      </c>
      <c r="N53" s="12" t="s">
        <v>229</v>
      </c>
      <c r="P53" s="13">
        <v>50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BQ53">
        <v>51</v>
      </c>
      <c r="BR53" s="7">
        <f t="shared" ref="BR53:BR102" si="5">BR52+1</f>
        <v>121</v>
      </c>
      <c r="BX53">
        <v>2</v>
      </c>
      <c r="BY53" t="s">
        <v>2340</v>
      </c>
      <c r="CD53">
        <v>2</v>
      </c>
      <c r="CE53" t="s">
        <v>2341</v>
      </c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>
        <v>18</v>
      </c>
      <c r="CT53" t="s">
        <v>2240</v>
      </c>
    </row>
    <row r="54" spans="1:98" x14ac:dyDescent="0.25">
      <c r="A54" s="34">
        <v>53</v>
      </c>
      <c r="B54" s="8">
        <v>0</v>
      </c>
      <c r="M54" s="11" t="s">
        <v>230</v>
      </c>
      <c r="N54" s="12" t="s">
        <v>231</v>
      </c>
      <c r="P54" s="13">
        <v>51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BQ54">
        <v>52</v>
      </c>
      <c r="BR54" s="7">
        <f t="shared" si="5"/>
        <v>122</v>
      </c>
      <c r="BX54">
        <v>3</v>
      </c>
      <c r="BY54" t="s">
        <v>2343</v>
      </c>
      <c r="CB54" s="203" t="s">
        <v>2344</v>
      </c>
      <c r="CD54">
        <v>3</v>
      </c>
      <c r="CE54" t="s">
        <v>2345</v>
      </c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>
        <v>19</v>
      </c>
      <c r="CT54" t="s">
        <v>2244</v>
      </c>
    </row>
    <row r="55" spans="1:98" x14ac:dyDescent="0.25">
      <c r="A55" s="34">
        <v>54</v>
      </c>
      <c r="B55" s="8">
        <v>1</v>
      </c>
      <c r="M55" s="11" t="s">
        <v>232</v>
      </c>
      <c r="N55" s="12" t="s">
        <v>233</v>
      </c>
      <c r="P55" s="13">
        <v>52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BQ55">
        <v>53</v>
      </c>
      <c r="BR55" s="7">
        <f t="shared" si="5"/>
        <v>123</v>
      </c>
      <c r="BX55">
        <v>4</v>
      </c>
      <c r="BY55" t="s">
        <v>2346</v>
      </c>
      <c r="CA55">
        <v>1</v>
      </c>
      <c r="CB55" t="s">
        <v>2347</v>
      </c>
      <c r="CD55">
        <v>4</v>
      </c>
      <c r="CE55" t="s">
        <v>2348</v>
      </c>
      <c r="CH55" s="203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>
        <v>20</v>
      </c>
      <c r="CT55" t="s">
        <v>2248</v>
      </c>
    </row>
    <row r="56" spans="1:98" x14ac:dyDescent="0.25">
      <c r="A56" s="34">
        <v>55</v>
      </c>
      <c r="B56" s="8">
        <v>1</v>
      </c>
      <c r="M56" s="11" t="s">
        <v>234</v>
      </c>
      <c r="N56" s="12" t="s">
        <v>235</v>
      </c>
      <c r="P56" s="13">
        <v>53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BQ56">
        <v>54</v>
      </c>
      <c r="BR56" s="7">
        <f t="shared" si="5"/>
        <v>124</v>
      </c>
      <c r="BX56">
        <v>5</v>
      </c>
      <c r="BY56" t="s">
        <v>2349</v>
      </c>
      <c r="CA56">
        <v>2</v>
      </c>
      <c r="CB56" t="s">
        <v>2350</v>
      </c>
      <c r="CD56">
        <v>5</v>
      </c>
      <c r="CE56" t="s">
        <v>2351</v>
      </c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>
        <v>21</v>
      </c>
      <c r="CT56" t="s">
        <v>2254</v>
      </c>
    </row>
    <row r="57" spans="1:98" x14ac:dyDescent="0.25">
      <c r="A57" s="34">
        <v>56</v>
      </c>
      <c r="B57" s="8">
        <v>1</v>
      </c>
      <c r="M57" s="11" t="s">
        <v>236</v>
      </c>
      <c r="N57" s="12" t="s">
        <v>237</v>
      </c>
      <c r="P57" s="13">
        <v>54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BQ57">
        <v>55</v>
      </c>
      <c r="BR57" s="7">
        <f t="shared" si="5"/>
        <v>125</v>
      </c>
      <c r="BX57">
        <v>6</v>
      </c>
      <c r="BY57" t="s">
        <v>2352</v>
      </c>
      <c r="CA57">
        <v>3</v>
      </c>
      <c r="CB57" t="s">
        <v>2353</v>
      </c>
      <c r="CD57">
        <v>6</v>
      </c>
      <c r="CE57" t="s">
        <v>2354</v>
      </c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>
        <v>22</v>
      </c>
      <c r="CT57" t="s">
        <v>2256</v>
      </c>
    </row>
    <row r="58" spans="1:98" x14ac:dyDescent="0.25">
      <c r="A58" s="34">
        <v>57</v>
      </c>
      <c r="B58" s="8">
        <v>1</v>
      </c>
      <c r="M58" s="11" t="s">
        <v>238</v>
      </c>
      <c r="N58" s="12" t="s">
        <v>239</v>
      </c>
      <c r="P58" s="13">
        <v>55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BQ58">
        <v>56</v>
      </c>
      <c r="BR58" s="7">
        <f t="shared" si="5"/>
        <v>126</v>
      </c>
      <c r="CA58">
        <v>4</v>
      </c>
      <c r="CB58" t="s">
        <v>2355</v>
      </c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>
        <v>23</v>
      </c>
      <c r="CT58" t="s">
        <v>2259</v>
      </c>
    </row>
    <row r="59" spans="1:98" x14ac:dyDescent="0.25">
      <c r="A59" s="34">
        <v>58</v>
      </c>
      <c r="B59" s="8">
        <v>1</v>
      </c>
      <c r="M59" s="11" t="s">
        <v>240</v>
      </c>
      <c r="N59" s="12" t="s">
        <v>241</v>
      </c>
      <c r="P59" s="13">
        <v>56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1</v>
      </c>
      <c r="W59" s="13">
        <v>1</v>
      </c>
      <c r="X59" s="13">
        <v>0</v>
      </c>
      <c r="BQ59">
        <v>57</v>
      </c>
      <c r="BR59" s="7">
        <f t="shared" si="5"/>
        <v>127</v>
      </c>
      <c r="BY59" s="203" t="s">
        <v>2356</v>
      </c>
      <c r="CA59">
        <v>5</v>
      </c>
      <c r="CB59" t="s">
        <v>2357</v>
      </c>
      <c r="CE59" s="203" t="s">
        <v>2358</v>
      </c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>
        <v>24</v>
      </c>
      <c r="CT59" t="s">
        <v>2214</v>
      </c>
    </row>
    <row r="60" spans="1:98" x14ac:dyDescent="0.25">
      <c r="A60" s="34">
        <v>59</v>
      </c>
      <c r="B60" s="8">
        <v>1</v>
      </c>
      <c r="M60" s="11" t="s">
        <v>242</v>
      </c>
      <c r="N60" s="12" t="s">
        <v>243</v>
      </c>
      <c r="P60" s="13">
        <v>57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1</v>
      </c>
      <c r="W60" s="13">
        <v>1</v>
      </c>
      <c r="X60" s="13">
        <v>0</v>
      </c>
      <c r="BQ60">
        <v>58</v>
      </c>
      <c r="BR60" s="7">
        <f t="shared" si="5"/>
        <v>128</v>
      </c>
      <c r="BX60">
        <v>1</v>
      </c>
      <c r="BY60" t="s">
        <v>2261</v>
      </c>
      <c r="CA60">
        <v>6</v>
      </c>
      <c r="CB60" t="s">
        <v>2359</v>
      </c>
      <c r="CD60">
        <v>1</v>
      </c>
      <c r="CE60" t="s">
        <v>2325</v>
      </c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>
        <v>25</v>
      </c>
      <c r="CT60" t="s">
        <v>2218</v>
      </c>
    </row>
    <row r="61" spans="1:98" x14ac:dyDescent="0.25">
      <c r="A61" s="34">
        <v>60</v>
      </c>
      <c r="B61" s="8">
        <v>2</v>
      </c>
      <c r="M61" s="11" t="s">
        <v>244</v>
      </c>
      <c r="N61" s="12" t="s">
        <v>245</v>
      </c>
      <c r="P61" s="13">
        <v>58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1</v>
      </c>
      <c r="W61" s="13">
        <v>1</v>
      </c>
      <c r="X61" s="13">
        <v>0</v>
      </c>
      <c r="BQ61">
        <v>59</v>
      </c>
      <c r="BR61" s="7">
        <f t="shared" si="5"/>
        <v>129</v>
      </c>
      <c r="BX61">
        <v>2</v>
      </c>
      <c r="BY61" t="s">
        <v>2264</v>
      </c>
      <c r="CD61">
        <v>2</v>
      </c>
      <c r="CE61" t="s">
        <v>2329</v>
      </c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>
        <v>26</v>
      </c>
      <c r="CT61" t="s">
        <v>2222</v>
      </c>
    </row>
    <row r="62" spans="1:98" x14ac:dyDescent="0.25">
      <c r="A62" s="34">
        <v>61</v>
      </c>
      <c r="B62" s="8">
        <v>2</v>
      </c>
      <c r="M62" s="11" t="s">
        <v>246</v>
      </c>
      <c r="N62" s="12" t="s">
        <v>247</v>
      </c>
      <c r="P62" s="13">
        <v>59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1</v>
      </c>
      <c r="W62" s="13">
        <v>1</v>
      </c>
      <c r="X62" s="13">
        <v>0</v>
      </c>
      <c r="BQ62">
        <v>60</v>
      </c>
      <c r="BR62" s="7">
        <f t="shared" si="5"/>
        <v>130</v>
      </c>
      <c r="BX62">
        <v>3</v>
      </c>
      <c r="BY62" t="s">
        <v>2268</v>
      </c>
      <c r="CB62" s="201" t="s">
        <v>2396</v>
      </c>
      <c r="CD62">
        <v>3</v>
      </c>
      <c r="CE62" t="s">
        <v>2331</v>
      </c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>
        <v>27</v>
      </c>
      <c r="CT62" t="s">
        <v>2225</v>
      </c>
    </row>
    <row r="63" spans="1:98" x14ac:dyDescent="0.25">
      <c r="A63" s="34">
        <v>62</v>
      </c>
      <c r="B63" s="8">
        <v>2</v>
      </c>
      <c r="M63" s="11" t="s">
        <v>248</v>
      </c>
      <c r="N63" s="12" t="s">
        <v>249</v>
      </c>
      <c r="P63" s="13">
        <v>60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1</v>
      </c>
      <c r="W63" s="13">
        <v>1</v>
      </c>
      <c r="X63" s="13">
        <v>0</v>
      </c>
      <c r="BQ63">
        <v>61</v>
      </c>
      <c r="BR63" s="7">
        <f t="shared" si="5"/>
        <v>131</v>
      </c>
      <c r="BX63">
        <v>4</v>
      </c>
      <c r="BY63" t="s">
        <v>2272</v>
      </c>
      <c r="CA63">
        <v>1</v>
      </c>
      <c r="CB63" t="s">
        <v>2397</v>
      </c>
      <c r="CD63">
        <v>4</v>
      </c>
      <c r="CE63" t="s">
        <v>2335</v>
      </c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>
        <v>28</v>
      </c>
      <c r="CT63" t="s">
        <v>2229</v>
      </c>
    </row>
    <row r="64" spans="1:98" x14ac:dyDescent="0.25">
      <c r="A64" s="34">
        <v>63</v>
      </c>
      <c r="B64" s="8">
        <v>2</v>
      </c>
      <c r="M64" s="11" t="s">
        <v>250</v>
      </c>
      <c r="N64" s="12" t="s">
        <v>251</v>
      </c>
      <c r="P64" s="13">
        <v>61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1</v>
      </c>
      <c r="W64" s="13">
        <v>1</v>
      </c>
      <c r="X64" s="13">
        <v>0</v>
      </c>
      <c r="BQ64">
        <v>62</v>
      </c>
      <c r="BR64" s="7">
        <f t="shared" si="5"/>
        <v>132</v>
      </c>
      <c r="BX64">
        <v>5</v>
      </c>
      <c r="BY64" t="s">
        <v>2276</v>
      </c>
      <c r="CA64">
        <v>2</v>
      </c>
      <c r="CB64" t="s">
        <v>2398</v>
      </c>
      <c r="CD64">
        <v>5</v>
      </c>
      <c r="CE64" t="s">
        <v>2339</v>
      </c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>
        <v>29</v>
      </c>
      <c r="CT64" t="s">
        <v>2233</v>
      </c>
    </row>
    <row r="65" spans="1:98" x14ac:dyDescent="0.25">
      <c r="A65" s="34">
        <v>64</v>
      </c>
      <c r="B65" s="8">
        <v>2</v>
      </c>
      <c r="M65" s="11" t="s">
        <v>252</v>
      </c>
      <c r="N65" s="12" t="s">
        <v>253</v>
      </c>
      <c r="P65" s="13">
        <v>62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1</v>
      </c>
      <c r="W65" s="13">
        <v>1</v>
      </c>
      <c r="X65" s="13">
        <v>0</v>
      </c>
      <c r="BQ65">
        <v>63</v>
      </c>
      <c r="BR65" s="7">
        <f t="shared" si="5"/>
        <v>133</v>
      </c>
      <c r="BX65">
        <v>6</v>
      </c>
      <c r="BY65" t="s">
        <v>2280</v>
      </c>
      <c r="CA65">
        <v>3</v>
      </c>
      <c r="CB65" t="s">
        <v>2303</v>
      </c>
      <c r="CD65">
        <v>6</v>
      </c>
      <c r="CE65" t="s">
        <v>2342</v>
      </c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>
        <v>30</v>
      </c>
      <c r="CT65" t="s">
        <v>2237</v>
      </c>
    </row>
    <row r="66" spans="1:98" x14ac:dyDescent="0.25">
      <c r="A66" s="34">
        <v>65</v>
      </c>
      <c r="B66" s="8">
        <v>2</v>
      </c>
      <c r="M66" s="11" t="s">
        <v>254</v>
      </c>
      <c r="N66" s="12" t="s">
        <v>255</v>
      </c>
      <c r="P66" s="13">
        <v>63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1</v>
      </c>
      <c r="W66" s="13">
        <v>1</v>
      </c>
      <c r="X66" s="13">
        <v>0</v>
      </c>
      <c r="BQ66">
        <v>64</v>
      </c>
      <c r="BR66" s="7">
        <f t="shared" si="5"/>
        <v>134</v>
      </c>
      <c r="CA66">
        <v>4</v>
      </c>
      <c r="CB66" t="s">
        <v>2270</v>
      </c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>
        <v>31</v>
      </c>
      <c r="CT66" t="s">
        <v>2241</v>
      </c>
    </row>
    <row r="67" spans="1:98" x14ac:dyDescent="0.25">
      <c r="A67" s="34">
        <v>66</v>
      </c>
      <c r="B67" s="8">
        <v>3</v>
      </c>
      <c r="M67" s="11" t="s">
        <v>256</v>
      </c>
      <c r="N67" s="12" t="s">
        <v>257</v>
      </c>
      <c r="P67" s="13">
        <v>64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1</v>
      </c>
      <c r="W67" s="13">
        <v>1</v>
      </c>
      <c r="X67" s="13">
        <v>0</v>
      </c>
      <c r="BQ67">
        <v>65</v>
      </c>
      <c r="BR67" s="7">
        <f t="shared" si="5"/>
        <v>135</v>
      </c>
      <c r="BY67" s="203" t="s">
        <v>1728</v>
      </c>
      <c r="CA67">
        <v>5</v>
      </c>
      <c r="CB67" t="s">
        <v>2278</v>
      </c>
      <c r="CE67" s="203" t="s">
        <v>1730</v>
      </c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>
        <v>32</v>
      </c>
      <c r="CT67" t="s">
        <v>2245</v>
      </c>
    </row>
    <row r="68" spans="1:98" x14ac:dyDescent="0.25">
      <c r="A68" s="34">
        <v>67</v>
      </c>
      <c r="B68" s="8">
        <v>3</v>
      </c>
      <c r="M68" s="11" t="s">
        <v>258</v>
      </c>
      <c r="N68" s="12" t="s">
        <v>259</v>
      </c>
      <c r="P68" s="13">
        <v>65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1</v>
      </c>
      <c r="W68" s="13">
        <v>1</v>
      </c>
      <c r="X68" s="13">
        <v>0</v>
      </c>
      <c r="BQ68">
        <v>66</v>
      </c>
      <c r="BR68" s="7">
        <f t="shared" si="5"/>
        <v>136</v>
      </c>
      <c r="BX68">
        <v>1</v>
      </c>
      <c r="BY68" s="90" t="s">
        <v>2361</v>
      </c>
      <c r="CA68">
        <v>6</v>
      </c>
      <c r="CB68" t="s">
        <v>2289</v>
      </c>
      <c r="CD68">
        <v>1</v>
      </c>
      <c r="CE68" t="s">
        <v>2362</v>
      </c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>
        <v>33</v>
      </c>
      <c r="CT68" t="s">
        <v>2249</v>
      </c>
    </row>
    <row r="69" spans="1:98" x14ac:dyDescent="0.25">
      <c r="A69" s="34">
        <v>68</v>
      </c>
      <c r="B69" s="8">
        <v>3</v>
      </c>
      <c r="M69" s="11" t="s">
        <v>260</v>
      </c>
      <c r="N69" s="12" t="s">
        <v>261</v>
      </c>
      <c r="P69" s="13">
        <v>66</v>
      </c>
      <c r="Q69" s="13">
        <v>0</v>
      </c>
      <c r="R69" s="13">
        <v>0</v>
      </c>
      <c r="S69" s="13">
        <v>0</v>
      </c>
      <c r="T69" s="13">
        <v>0</v>
      </c>
      <c r="U69" s="13">
        <v>1</v>
      </c>
      <c r="V69" s="13">
        <v>2</v>
      </c>
      <c r="W69" s="13">
        <v>2</v>
      </c>
      <c r="X69" s="13">
        <v>1</v>
      </c>
      <c r="BQ69">
        <v>67</v>
      </c>
      <c r="BR69" s="7">
        <f t="shared" si="5"/>
        <v>137</v>
      </c>
      <c r="BX69">
        <v>2</v>
      </c>
      <c r="BY69" s="90" t="s">
        <v>2363</v>
      </c>
      <c r="CD69">
        <v>2</v>
      </c>
      <c r="CE69" t="s">
        <v>2364</v>
      </c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</row>
    <row r="70" spans="1:98" x14ac:dyDescent="0.25">
      <c r="A70" s="34">
        <v>69</v>
      </c>
      <c r="B70" s="8">
        <v>3</v>
      </c>
      <c r="M70" s="11" t="s">
        <v>262</v>
      </c>
      <c r="N70" s="12" t="s">
        <v>263</v>
      </c>
      <c r="P70" s="13">
        <v>67</v>
      </c>
      <c r="Q70" s="13">
        <v>0</v>
      </c>
      <c r="R70" s="13">
        <v>0</v>
      </c>
      <c r="S70" s="13">
        <v>0</v>
      </c>
      <c r="T70" s="13">
        <v>0</v>
      </c>
      <c r="U70" s="13">
        <v>1</v>
      </c>
      <c r="V70" s="13">
        <v>2</v>
      </c>
      <c r="W70" s="13">
        <v>2</v>
      </c>
      <c r="X70" s="13">
        <v>1</v>
      </c>
      <c r="BQ70">
        <v>68</v>
      </c>
      <c r="BR70" s="7">
        <f t="shared" si="5"/>
        <v>138</v>
      </c>
      <c r="BX70">
        <v>3</v>
      </c>
      <c r="BY70" s="90" t="s">
        <v>2365</v>
      </c>
      <c r="CB70" s="203" t="s">
        <v>2360</v>
      </c>
      <c r="CD70">
        <v>3</v>
      </c>
      <c r="CE70" t="s">
        <v>2366</v>
      </c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</row>
    <row r="71" spans="1:98" x14ac:dyDescent="0.25">
      <c r="A71" s="34">
        <v>70</v>
      </c>
      <c r="B71" s="8">
        <v>3</v>
      </c>
      <c r="M71" s="11" t="s">
        <v>264</v>
      </c>
      <c r="N71" s="12" t="s">
        <v>265</v>
      </c>
      <c r="P71" s="13">
        <v>68</v>
      </c>
      <c r="Q71" s="13">
        <v>0</v>
      </c>
      <c r="R71" s="13">
        <v>0</v>
      </c>
      <c r="S71" s="13">
        <v>0</v>
      </c>
      <c r="T71" s="13">
        <v>0</v>
      </c>
      <c r="U71" s="13">
        <v>1</v>
      </c>
      <c r="V71" s="13">
        <v>2</v>
      </c>
      <c r="W71" s="13">
        <v>2</v>
      </c>
      <c r="X71" s="13">
        <v>1</v>
      </c>
      <c r="BQ71">
        <v>69</v>
      </c>
      <c r="BR71" s="7">
        <f t="shared" si="5"/>
        <v>139</v>
      </c>
      <c r="BX71">
        <v>4</v>
      </c>
      <c r="BY71" s="90" t="s">
        <v>2367</v>
      </c>
      <c r="CA71">
        <v>1</v>
      </c>
      <c r="CB71" t="s">
        <v>2282</v>
      </c>
      <c r="CD71">
        <v>4</v>
      </c>
      <c r="CE71" t="s">
        <v>2369</v>
      </c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</row>
    <row r="72" spans="1:98" x14ac:dyDescent="0.25">
      <c r="A72" s="34">
        <v>71</v>
      </c>
      <c r="B72" s="8">
        <v>3</v>
      </c>
      <c r="M72" s="11" t="s">
        <v>266</v>
      </c>
      <c r="N72" s="12" t="s">
        <v>267</v>
      </c>
      <c r="P72" s="13">
        <v>69</v>
      </c>
      <c r="Q72" s="13">
        <v>0</v>
      </c>
      <c r="R72" s="13">
        <v>0</v>
      </c>
      <c r="S72" s="13">
        <v>0</v>
      </c>
      <c r="T72" s="13">
        <v>0</v>
      </c>
      <c r="U72" s="13">
        <v>1</v>
      </c>
      <c r="V72" s="13">
        <v>2</v>
      </c>
      <c r="W72" s="13">
        <v>2</v>
      </c>
      <c r="X72" s="13">
        <v>1</v>
      </c>
      <c r="BQ72">
        <v>70</v>
      </c>
      <c r="BR72" s="7">
        <f t="shared" si="5"/>
        <v>140</v>
      </c>
      <c r="BX72">
        <v>5</v>
      </c>
      <c r="BY72" s="90" t="s">
        <v>2370</v>
      </c>
      <c r="CA72">
        <v>2</v>
      </c>
      <c r="CB72" t="s">
        <v>2286</v>
      </c>
      <c r="CD72">
        <v>5</v>
      </c>
      <c r="CE72" t="s">
        <v>2372</v>
      </c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</row>
    <row r="73" spans="1:98" x14ac:dyDescent="0.25">
      <c r="A73" s="34">
        <v>72</v>
      </c>
      <c r="B73" s="8">
        <v>4</v>
      </c>
      <c r="M73" s="11" t="s">
        <v>268</v>
      </c>
      <c r="N73" s="12" t="s">
        <v>269</v>
      </c>
      <c r="P73" s="13">
        <v>70</v>
      </c>
      <c r="Q73" s="13">
        <v>0</v>
      </c>
      <c r="R73" s="13">
        <v>0</v>
      </c>
      <c r="S73" s="13">
        <v>0</v>
      </c>
      <c r="T73" s="13">
        <v>0</v>
      </c>
      <c r="U73" s="13">
        <v>1</v>
      </c>
      <c r="V73" s="13">
        <v>2</v>
      </c>
      <c r="W73" s="13">
        <v>2</v>
      </c>
      <c r="X73" s="13">
        <v>1</v>
      </c>
      <c r="BQ73">
        <v>71</v>
      </c>
      <c r="BR73" s="7">
        <f t="shared" si="5"/>
        <v>141</v>
      </c>
      <c r="BX73">
        <v>6</v>
      </c>
      <c r="BY73" s="90" t="s">
        <v>2373</v>
      </c>
      <c r="CA73">
        <v>3</v>
      </c>
      <c r="CB73" t="s">
        <v>2290</v>
      </c>
      <c r="CD73">
        <v>6</v>
      </c>
      <c r="CE73" t="s">
        <v>2375</v>
      </c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</row>
    <row r="74" spans="1:98" x14ac:dyDescent="0.25">
      <c r="A74" s="34">
        <v>73</v>
      </c>
      <c r="B74" s="8">
        <v>4</v>
      </c>
      <c r="M74" s="11" t="s">
        <v>270</v>
      </c>
      <c r="N74" s="12" t="s">
        <v>271</v>
      </c>
      <c r="P74" s="13">
        <v>71</v>
      </c>
      <c r="Q74" s="13">
        <v>0</v>
      </c>
      <c r="R74" s="13">
        <v>0</v>
      </c>
      <c r="S74" s="13">
        <v>0</v>
      </c>
      <c r="T74" s="13">
        <v>0</v>
      </c>
      <c r="U74" s="13">
        <v>1</v>
      </c>
      <c r="V74" s="13">
        <v>2</v>
      </c>
      <c r="W74" s="13">
        <v>2</v>
      </c>
      <c r="X74" s="13">
        <v>1</v>
      </c>
      <c r="BQ74">
        <v>72</v>
      </c>
      <c r="BR74" s="7">
        <f t="shared" si="5"/>
        <v>142</v>
      </c>
      <c r="BX74">
        <v>7</v>
      </c>
      <c r="BY74" s="90" t="s">
        <v>2376</v>
      </c>
      <c r="CA74">
        <v>4</v>
      </c>
      <c r="CB74" t="s">
        <v>2293</v>
      </c>
      <c r="CD74">
        <v>7</v>
      </c>
      <c r="CE74" t="s">
        <v>2378</v>
      </c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</row>
    <row r="75" spans="1:98" x14ac:dyDescent="0.25">
      <c r="A75" s="34">
        <v>74</v>
      </c>
      <c r="B75" s="8">
        <v>4</v>
      </c>
      <c r="M75" s="11" t="s">
        <v>272</v>
      </c>
      <c r="N75" s="12" t="s">
        <v>273</v>
      </c>
      <c r="P75" s="13">
        <v>72</v>
      </c>
      <c r="Q75" s="13">
        <v>0</v>
      </c>
      <c r="R75" s="13">
        <v>0</v>
      </c>
      <c r="S75" s="13">
        <v>0</v>
      </c>
      <c r="T75" s="13">
        <v>0</v>
      </c>
      <c r="U75" s="13">
        <v>1</v>
      </c>
      <c r="V75" s="13">
        <v>2</v>
      </c>
      <c r="W75" s="13">
        <v>2</v>
      </c>
      <c r="X75" s="13">
        <v>1</v>
      </c>
      <c r="BQ75">
        <v>73</v>
      </c>
      <c r="BR75" s="7">
        <f t="shared" si="5"/>
        <v>143</v>
      </c>
      <c r="BX75">
        <v>8</v>
      </c>
      <c r="BY75" s="90" t="s">
        <v>2379</v>
      </c>
      <c r="CA75">
        <v>5</v>
      </c>
      <c r="CB75" t="s">
        <v>2297</v>
      </c>
      <c r="CD75">
        <v>8</v>
      </c>
      <c r="CE75" t="s">
        <v>2381</v>
      </c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</row>
    <row r="76" spans="1:98" x14ac:dyDescent="0.25">
      <c r="A76" s="34">
        <v>75</v>
      </c>
      <c r="B76" s="8">
        <v>4</v>
      </c>
      <c r="M76" s="11" t="s">
        <v>274</v>
      </c>
      <c r="N76" s="12" t="s">
        <v>275</v>
      </c>
      <c r="P76" s="13">
        <v>73</v>
      </c>
      <c r="Q76" s="13">
        <v>0</v>
      </c>
      <c r="R76" s="13">
        <v>0</v>
      </c>
      <c r="S76" s="13">
        <v>0</v>
      </c>
      <c r="T76" s="13">
        <v>0</v>
      </c>
      <c r="U76" s="13">
        <v>1</v>
      </c>
      <c r="V76" s="13">
        <v>2</v>
      </c>
      <c r="W76" s="13">
        <v>2</v>
      </c>
      <c r="X76" s="13">
        <v>1</v>
      </c>
      <c r="BQ76">
        <v>74</v>
      </c>
      <c r="BR76" s="7">
        <f t="shared" si="5"/>
        <v>144</v>
      </c>
      <c r="BX76">
        <v>9</v>
      </c>
      <c r="BY76" s="90" t="s">
        <v>2382</v>
      </c>
      <c r="CA76">
        <v>6</v>
      </c>
      <c r="CB76" t="s">
        <v>2301</v>
      </c>
      <c r="CD76">
        <v>9</v>
      </c>
      <c r="CE76" t="s">
        <v>2384</v>
      </c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</row>
    <row r="77" spans="1:98" x14ac:dyDescent="0.25">
      <c r="A77" s="34">
        <v>76</v>
      </c>
      <c r="B77" s="8">
        <v>4</v>
      </c>
      <c r="M77" s="11" t="s">
        <v>276</v>
      </c>
      <c r="N77" s="12" t="s">
        <v>277</v>
      </c>
      <c r="P77" s="13">
        <v>74</v>
      </c>
      <c r="Q77" s="13">
        <v>0</v>
      </c>
      <c r="R77" s="13">
        <v>0</v>
      </c>
      <c r="S77" s="13">
        <v>0</v>
      </c>
      <c r="T77" s="13">
        <v>0</v>
      </c>
      <c r="U77" s="13">
        <v>1</v>
      </c>
      <c r="V77" s="13">
        <v>2</v>
      </c>
      <c r="W77" s="13">
        <v>2</v>
      </c>
      <c r="X77" s="13">
        <v>1</v>
      </c>
      <c r="BQ77">
        <v>75</v>
      </c>
      <c r="BR77" s="7">
        <f t="shared" si="5"/>
        <v>145</v>
      </c>
      <c r="BX77">
        <v>10</v>
      </c>
      <c r="BY77" s="90" t="s">
        <v>2385</v>
      </c>
      <c r="CD77">
        <v>10</v>
      </c>
      <c r="CE77" t="s">
        <v>2387</v>
      </c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</row>
    <row r="78" spans="1:98" x14ac:dyDescent="0.25">
      <c r="A78" s="34">
        <v>77</v>
      </c>
      <c r="B78" s="8">
        <v>4</v>
      </c>
      <c r="M78" s="11" t="s">
        <v>278</v>
      </c>
      <c r="N78" s="12" t="s">
        <v>279</v>
      </c>
      <c r="P78" s="13">
        <v>75</v>
      </c>
      <c r="Q78" s="13">
        <v>0</v>
      </c>
      <c r="R78" s="13">
        <v>0</v>
      </c>
      <c r="S78" s="13">
        <v>0</v>
      </c>
      <c r="T78" s="13">
        <v>0</v>
      </c>
      <c r="U78" s="13">
        <v>1</v>
      </c>
      <c r="V78" s="13">
        <v>2</v>
      </c>
      <c r="W78" s="13">
        <v>2</v>
      </c>
      <c r="X78" s="13">
        <v>1</v>
      </c>
      <c r="BQ78">
        <v>76</v>
      </c>
      <c r="BR78" s="7">
        <f t="shared" si="5"/>
        <v>146</v>
      </c>
      <c r="BX78" s="34"/>
      <c r="CB78" s="203" t="s">
        <v>1729</v>
      </c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</row>
    <row r="79" spans="1:98" x14ac:dyDescent="0.25">
      <c r="A79" s="34">
        <v>78</v>
      </c>
      <c r="B79" s="8">
        <v>5</v>
      </c>
      <c r="M79" s="11" t="s">
        <v>280</v>
      </c>
      <c r="N79" s="12"/>
      <c r="P79" s="13">
        <v>76</v>
      </c>
      <c r="Q79" s="13">
        <v>0</v>
      </c>
      <c r="R79" s="13">
        <v>0</v>
      </c>
      <c r="S79" s="13">
        <v>0</v>
      </c>
      <c r="T79" s="13">
        <v>1</v>
      </c>
      <c r="U79" s="13">
        <v>2</v>
      </c>
      <c r="V79" s="13">
        <v>3</v>
      </c>
      <c r="W79" s="13">
        <v>4</v>
      </c>
      <c r="X79" s="13">
        <v>1</v>
      </c>
      <c r="BQ79">
        <v>77</v>
      </c>
      <c r="BR79" s="7">
        <f t="shared" si="5"/>
        <v>147</v>
      </c>
      <c r="BX79" s="34"/>
      <c r="CA79">
        <v>1</v>
      </c>
      <c r="CB79" t="s">
        <v>2368</v>
      </c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</row>
    <row r="80" spans="1:98" x14ac:dyDescent="0.25">
      <c r="A80" s="34">
        <v>79</v>
      </c>
      <c r="B80" s="8">
        <v>5</v>
      </c>
      <c r="M80" s="11" t="s">
        <v>281</v>
      </c>
      <c r="N80" s="12" t="s">
        <v>282</v>
      </c>
      <c r="P80" s="13">
        <v>77</v>
      </c>
      <c r="Q80" s="13">
        <v>0</v>
      </c>
      <c r="R80" s="13">
        <v>0</v>
      </c>
      <c r="S80" s="13">
        <v>0</v>
      </c>
      <c r="T80" s="13">
        <v>1</v>
      </c>
      <c r="U80" s="13">
        <v>2</v>
      </c>
      <c r="V80" s="13">
        <v>3</v>
      </c>
      <c r="W80" s="13">
        <v>4</v>
      </c>
      <c r="X80" s="13">
        <v>1</v>
      </c>
      <c r="BQ80">
        <v>78</v>
      </c>
      <c r="BR80" s="7">
        <f t="shared" si="5"/>
        <v>148</v>
      </c>
      <c r="BX80" s="34"/>
      <c r="CA80">
        <v>2</v>
      </c>
      <c r="CB80" t="s">
        <v>2371</v>
      </c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</row>
    <row r="81" spans="1:98" x14ac:dyDescent="0.25">
      <c r="A81" s="34">
        <v>80</v>
      </c>
      <c r="B81" s="8">
        <v>5</v>
      </c>
      <c r="M81" s="11" t="s">
        <v>283</v>
      </c>
      <c r="N81" s="12" t="s">
        <v>282</v>
      </c>
      <c r="P81" s="13">
        <v>78</v>
      </c>
      <c r="Q81" s="13">
        <v>0</v>
      </c>
      <c r="R81" s="13">
        <v>0</v>
      </c>
      <c r="S81" s="13">
        <v>0</v>
      </c>
      <c r="T81" s="13">
        <v>1</v>
      </c>
      <c r="U81" s="13">
        <v>2</v>
      </c>
      <c r="V81" s="13">
        <v>3</v>
      </c>
      <c r="W81" s="13">
        <v>4</v>
      </c>
      <c r="X81" s="13">
        <v>1</v>
      </c>
      <c r="BQ81">
        <v>79</v>
      </c>
      <c r="BR81" s="7">
        <f t="shared" si="5"/>
        <v>149</v>
      </c>
      <c r="BX81" s="34"/>
      <c r="CA81">
        <v>3</v>
      </c>
      <c r="CB81" t="s">
        <v>2374</v>
      </c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</row>
    <row r="82" spans="1:98" x14ac:dyDescent="0.25">
      <c r="A82" s="34">
        <v>81</v>
      </c>
      <c r="B82" s="8">
        <v>5</v>
      </c>
      <c r="M82" s="11" t="s">
        <v>284</v>
      </c>
      <c r="N82" s="12" t="s">
        <v>285</v>
      </c>
      <c r="P82" s="13">
        <v>79</v>
      </c>
      <c r="Q82" s="13">
        <v>0</v>
      </c>
      <c r="R82" s="13">
        <v>0</v>
      </c>
      <c r="S82" s="13">
        <v>0</v>
      </c>
      <c r="T82" s="13">
        <v>1</v>
      </c>
      <c r="U82" s="13">
        <v>2</v>
      </c>
      <c r="V82" s="13">
        <v>3</v>
      </c>
      <c r="W82" s="13">
        <v>4</v>
      </c>
      <c r="X82" s="13">
        <v>1</v>
      </c>
      <c r="BQ82">
        <v>80</v>
      </c>
      <c r="BR82" s="7">
        <f t="shared" si="5"/>
        <v>150</v>
      </c>
      <c r="BX82" s="34"/>
      <c r="CA82">
        <v>4</v>
      </c>
      <c r="CB82" t="s">
        <v>2377</v>
      </c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</row>
    <row r="83" spans="1:98" x14ac:dyDescent="0.25">
      <c r="A83" s="34">
        <v>82</v>
      </c>
      <c r="B83" s="8">
        <v>5</v>
      </c>
      <c r="M83" s="11" t="s">
        <v>286</v>
      </c>
      <c r="N83" s="12" t="s">
        <v>287</v>
      </c>
      <c r="P83" s="13">
        <v>80</v>
      </c>
      <c r="Q83" s="13">
        <v>0</v>
      </c>
      <c r="R83" s="13">
        <v>0</v>
      </c>
      <c r="S83" s="13">
        <v>0</v>
      </c>
      <c r="T83" s="13">
        <v>1</v>
      </c>
      <c r="U83" s="13">
        <v>2</v>
      </c>
      <c r="V83" s="13">
        <v>3</v>
      </c>
      <c r="W83" s="13">
        <v>4</v>
      </c>
      <c r="X83" s="13">
        <v>1</v>
      </c>
      <c r="BQ83">
        <v>81</v>
      </c>
      <c r="BR83" s="7">
        <f t="shared" si="5"/>
        <v>151</v>
      </c>
      <c r="BX83" s="34"/>
      <c r="CA83">
        <v>5</v>
      </c>
      <c r="CB83" t="s">
        <v>2380</v>
      </c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</row>
    <row r="84" spans="1:98" x14ac:dyDescent="0.25">
      <c r="A84" s="34">
        <v>83</v>
      </c>
      <c r="B84" s="8">
        <v>5</v>
      </c>
      <c r="M84" s="11" t="s">
        <v>288</v>
      </c>
      <c r="N84" s="12" t="s">
        <v>289</v>
      </c>
      <c r="P84" s="13">
        <v>81</v>
      </c>
      <c r="Q84" s="13">
        <v>0</v>
      </c>
      <c r="R84" s="13">
        <v>0</v>
      </c>
      <c r="S84" s="13">
        <v>1</v>
      </c>
      <c r="T84" s="13">
        <v>2</v>
      </c>
      <c r="U84" s="13">
        <v>3</v>
      </c>
      <c r="V84" s="13">
        <v>4</v>
      </c>
      <c r="W84" s="13">
        <v>6</v>
      </c>
      <c r="X84" s="13">
        <v>1</v>
      </c>
      <c r="BQ84">
        <v>82</v>
      </c>
      <c r="BR84" s="7">
        <f t="shared" si="5"/>
        <v>152</v>
      </c>
      <c r="BX84" s="34"/>
      <c r="BY84" s="34"/>
      <c r="BZ84" s="34"/>
      <c r="CA84">
        <v>6</v>
      </c>
      <c r="CB84" t="s">
        <v>2383</v>
      </c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</row>
    <row r="85" spans="1:98" x14ac:dyDescent="0.25">
      <c r="A85" s="34">
        <v>84</v>
      </c>
      <c r="B85" s="8">
        <v>6</v>
      </c>
      <c r="M85" s="11" t="s">
        <v>290</v>
      </c>
      <c r="N85" s="12" t="s">
        <v>291</v>
      </c>
      <c r="P85" s="13">
        <v>82</v>
      </c>
      <c r="Q85" s="13">
        <v>0</v>
      </c>
      <c r="R85" s="13">
        <v>0</v>
      </c>
      <c r="S85" s="13">
        <v>1</v>
      </c>
      <c r="T85" s="13">
        <v>2</v>
      </c>
      <c r="U85" s="13">
        <v>3</v>
      </c>
      <c r="V85" s="13">
        <v>4</v>
      </c>
      <c r="W85" s="13">
        <v>6</v>
      </c>
      <c r="X85" s="13">
        <v>1</v>
      </c>
      <c r="BQ85">
        <v>83</v>
      </c>
      <c r="BR85" s="7">
        <f t="shared" si="5"/>
        <v>153</v>
      </c>
      <c r="BX85" s="34"/>
      <c r="BY85" s="34"/>
      <c r="BZ85" s="34"/>
      <c r="CA85">
        <v>7</v>
      </c>
      <c r="CB85" t="s">
        <v>2386</v>
      </c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</row>
    <row r="86" spans="1:98" x14ac:dyDescent="0.25">
      <c r="A86" s="34">
        <v>85</v>
      </c>
      <c r="B86" s="8">
        <v>6</v>
      </c>
      <c r="M86" s="11" t="s">
        <v>292</v>
      </c>
      <c r="N86" s="12" t="s">
        <v>293</v>
      </c>
      <c r="P86" s="13">
        <v>83</v>
      </c>
      <c r="Q86" s="13">
        <v>0</v>
      </c>
      <c r="R86" s="13">
        <v>0</v>
      </c>
      <c r="S86" s="13">
        <v>1</v>
      </c>
      <c r="T86" s="13">
        <v>2</v>
      </c>
      <c r="U86" s="13">
        <v>3</v>
      </c>
      <c r="V86" s="13">
        <v>4</v>
      </c>
      <c r="W86" s="13">
        <v>6</v>
      </c>
      <c r="X86" s="13">
        <v>1</v>
      </c>
      <c r="BQ86">
        <v>84</v>
      </c>
      <c r="BR86" s="7">
        <f t="shared" si="5"/>
        <v>154</v>
      </c>
      <c r="BX86" s="34"/>
      <c r="BY86" s="34"/>
      <c r="BZ86" s="34"/>
      <c r="CA86">
        <v>8</v>
      </c>
      <c r="CB86" t="s">
        <v>2388</v>
      </c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</row>
    <row r="87" spans="1:98" x14ac:dyDescent="0.25">
      <c r="A87" s="34">
        <v>86</v>
      </c>
      <c r="B87" s="8">
        <v>6</v>
      </c>
      <c r="M87" s="11" t="s">
        <v>294</v>
      </c>
      <c r="N87" s="12" t="s">
        <v>295</v>
      </c>
      <c r="P87" s="13">
        <v>84</v>
      </c>
      <c r="Q87" s="13">
        <v>0</v>
      </c>
      <c r="R87" s="13">
        <v>0</v>
      </c>
      <c r="S87" s="13">
        <v>1</v>
      </c>
      <c r="T87" s="13">
        <v>2</v>
      </c>
      <c r="U87" s="13">
        <v>3</v>
      </c>
      <c r="V87" s="13">
        <v>4</v>
      </c>
      <c r="W87" s="13">
        <v>6</v>
      </c>
      <c r="X87" s="13">
        <v>1</v>
      </c>
      <c r="BQ87">
        <v>85</v>
      </c>
      <c r="BR87" s="7">
        <f t="shared" si="5"/>
        <v>155</v>
      </c>
      <c r="BX87" s="34"/>
      <c r="BY87" s="34"/>
      <c r="BZ87" s="34"/>
      <c r="CA87">
        <v>9</v>
      </c>
      <c r="CB87" t="s">
        <v>2389</v>
      </c>
      <c r="CC87" s="34"/>
      <c r="CD87" s="34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</row>
    <row r="88" spans="1:98" x14ac:dyDescent="0.25">
      <c r="A88" s="34">
        <v>87</v>
      </c>
      <c r="B88" s="8">
        <v>7</v>
      </c>
      <c r="M88" s="11" t="s">
        <v>296</v>
      </c>
      <c r="N88" s="12" t="s">
        <v>297</v>
      </c>
      <c r="P88" s="13">
        <v>85</v>
      </c>
      <c r="Q88" s="13">
        <v>0</v>
      </c>
      <c r="R88" s="13">
        <v>0</v>
      </c>
      <c r="S88" s="13">
        <v>1</v>
      </c>
      <c r="T88" s="13">
        <v>2</v>
      </c>
      <c r="U88" s="13">
        <v>3</v>
      </c>
      <c r="V88" s="13">
        <v>4</v>
      </c>
      <c r="W88" s="13">
        <v>6</v>
      </c>
      <c r="X88" s="13">
        <v>1</v>
      </c>
      <c r="BQ88">
        <v>86</v>
      </c>
      <c r="BR88" s="7">
        <f t="shared" si="5"/>
        <v>156</v>
      </c>
      <c r="BX88" s="34"/>
      <c r="BY88" s="34"/>
      <c r="BZ88" s="34"/>
      <c r="CA88">
        <v>10</v>
      </c>
      <c r="CB88" t="s">
        <v>2390</v>
      </c>
      <c r="CC88" s="34"/>
      <c r="CD88" s="34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</row>
    <row r="89" spans="1:98" x14ac:dyDescent="0.25">
      <c r="A89" s="34">
        <v>88</v>
      </c>
      <c r="B89" s="8">
        <v>7</v>
      </c>
      <c r="M89" s="11" t="s">
        <v>298</v>
      </c>
      <c r="N89" s="12" t="s">
        <v>299</v>
      </c>
      <c r="P89" s="13">
        <v>86</v>
      </c>
      <c r="Q89" s="13">
        <v>0</v>
      </c>
      <c r="R89" s="13">
        <v>1</v>
      </c>
      <c r="S89" s="13">
        <v>1</v>
      </c>
      <c r="T89" s="13">
        <v>3</v>
      </c>
      <c r="U89" s="13">
        <v>4</v>
      </c>
      <c r="V89" s="13">
        <v>5</v>
      </c>
      <c r="W89" s="13">
        <v>8</v>
      </c>
      <c r="X89" s="13">
        <v>2</v>
      </c>
      <c r="BQ89">
        <v>87</v>
      </c>
      <c r="BR89" s="7">
        <f t="shared" si="5"/>
        <v>157</v>
      </c>
      <c r="BX89" s="34"/>
      <c r="BY89" s="34"/>
      <c r="BZ89" s="34"/>
      <c r="CA89">
        <v>11</v>
      </c>
      <c r="CB89" t="s">
        <v>2391</v>
      </c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</row>
    <row r="90" spans="1:98" x14ac:dyDescent="0.25">
      <c r="A90" s="34">
        <v>89</v>
      </c>
      <c r="B90" s="8">
        <v>7</v>
      </c>
      <c r="M90" s="11" t="s">
        <v>300</v>
      </c>
      <c r="N90" s="12" t="s">
        <v>301</v>
      </c>
      <c r="P90" s="13">
        <v>87</v>
      </c>
      <c r="Q90" s="13">
        <v>0</v>
      </c>
      <c r="R90" s="13">
        <v>1</v>
      </c>
      <c r="S90" s="13">
        <v>1</v>
      </c>
      <c r="T90" s="13">
        <v>3</v>
      </c>
      <c r="U90" s="13">
        <v>4</v>
      </c>
      <c r="V90" s="13">
        <v>5</v>
      </c>
      <c r="W90" s="13">
        <v>8</v>
      </c>
      <c r="X90" s="13">
        <v>2</v>
      </c>
      <c r="BQ90">
        <v>88</v>
      </c>
      <c r="BR90" s="7">
        <f t="shared" si="5"/>
        <v>158</v>
      </c>
      <c r="BX90" s="34"/>
      <c r="BY90" s="34"/>
      <c r="BZ90" s="34"/>
      <c r="CA90">
        <v>12</v>
      </c>
      <c r="CB90" t="s">
        <v>2392</v>
      </c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</row>
    <row r="91" spans="1:98" x14ac:dyDescent="0.25">
      <c r="A91" s="34">
        <v>90</v>
      </c>
      <c r="B91" s="8">
        <v>8</v>
      </c>
      <c r="M91" s="11" t="s">
        <v>302</v>
      </c>
      <c r="N91" s="12" t="s">
        <v>303</v>
      </c>
      <c r="P91" s="13">
        <v>88</v>
      </c>
      <c r="Q91" s="13">
        <v>0</v>
      </c>
      <c r="R91" s="13">
        <v>1</v>
      </c>
      <c r="S91" s="13">
        <v>1</v>
      </c>
      <c r="T91" s="13">
        <v>3</v>
      </c>
      <c r="U91" s="13">
        <v>4</v>
      </c>
      <c r="V91" s="13">
        <v>5</v>
      </c>
      <c r="W91" s="13">
        <v>8</v>
      </c>
      <c r="X91" s="13">
        <v>2</v>
      </c>
      <c r="BQ91">
        <v>89</v>
      </c>
      <c r="BR91" s="7">
        <f t="shared" si="5"/>
        <v>159</v>
      </c>
      <c r="BX91" s="34"/>
      <c r="BY91" s="34"/>
      <c r="BZ91" s="34"/>
      <c r="CA91">
        <v>13</v>
      </c>
      <c r="CB91" t="s">
        <v>2393</v>
      </c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</row>
    <row r="92" spans="1:98" x14ac:dyDescent="0.25">
      <c r="A92" s="34">
        <v>91</v>
      </c>
      <c r="B92" s="8">
        <v>8</v>
      </c>
      <c r="M92" s="11" t="s">
        <v>304</v>
      </c>
      <c r="N92" s="12" t="s">
        <v>305</v>
      </c>
      <c r="P92" s="13">
        <v>89</v>
      </c>
      <c r="Q92" s="13">
        <v>0</v>
      </c>
      <c r="R92" s="13">
        <v>1</v>
      </c>
      <c r="S92" s="13">
        <v>1</v>
      </c>
      <c r="T92" s="13">
        <v>3</v>
      </c>
      <c r="U92" s="13">
        <v>4</v>
      </c>
      <c r="V92" s="13">
        <v>5</v>
      </c>
      <c r="W92" s="13">
        <v>8</v>
      </c>
      <c r="X92" s="13">
        <v>2</v>
      </c>
      <c r="BQ92">
        <v>90</v>
      </c>
      <c r="BR92" s="7">
        <f t="shared" si="5"/>
        <v>160</v>
      </c>
      <c r="CA92" s="34"/>
      <c r="CB92" s="34"/>
    </row>
    <row r="93" spans="1:98" x14ac:dyDescent="0.25">
      <c r="A93" s="34">
        <v>92</v>
      </c>
      <c r="B93" s="8">
        <v>8</v>
      </c>
      <c r="M93" s="11" t="s">
        <v>306</v>
      </c>
      <c r="N93" s="12" t="s">
        <v>307</v>
      </c>
      <c r="P93" s="13">
        <v>90</v>
      </c>
      <c r="Q93" s="13">
        <v>0</v>
      </c>
      <c r="R93" s="13">
        <v>1</v>
      </c>
      <c r="S93" s="13">
        <v>1</v>
      </c>
      <c r="T93" s="13">
        <v>3</v>
      </c>
      <c r="U93" s="13">
        <v>4</v>
      </c>
      <c r="V93" s="13">
        <v>5</v>
      </c>
      <c r="W93" s="13">
        <v>8</v>
      </c>
      <c r="X93" s="13">
        <v>2</v>
      </c>
      <c r="BQ93">
        <v>91</v>
      </c>
      <c r="BR93" s="7">
        <f t="shared" si="5"/>
        <v>161</v>
      </c>
      <c r="CB93" s="203"/>
    </row>
    <row r="94" spans="1:98" x14ac:dyDescent="0.25">
      <c r="A94" s="34">
        <v>93</v>
      </c>
      <c r="B94" s="8">
        <v>9</v>
      </c>
      <c r="M94" s="11" t="s">
        <v>308</v>
      </c>
      <c r="N94" s="12" t="s">
        <v>309</v>
      </c>
      <c r="P94" s="13">
        <v>91</v>
      </c>
      <c r="Q94" s="13">
        <v>1</v>
      </c>
      <c r="R94" s="13">
        <v>1</v>
      </c>
      <c r="S94" s="13">
        <v>2</v>
      </c>
      <c r="T94" s="13">
        <v>4</v>
      </c>
      <c r="U94" s="13">
        <v>5</v>
      </c>
      <c r="V94" s="13">
        <v>6</v>
      </c>
      <c r="W94" s="13">
        <v>10</v>
      </c>
      <c r="X94" s="13">
        <v>2</v>
      </c>
      <c r="BQ94">
        <v>92</v>
      </c>
      <c r="BR94" s="7">
        <f t="shared" si="5"/>
        <v>162</v>
      </c>
    </row>
    <row r="95" spans="1:98" x14ac:dyDescent="0.25">
      <c r="A95" s="34">
        <v>94</v>
      </c>
      <c r="B95" s="8">
        <v>9</v>
      </c>
      <c r="M95" s="11" t="s">
        <v>310</v>
      </c>
      <c r="N95" s="12" t="s">
        <v>311</v>
      </c>
      <c r="P95" s="13">
        <v>92</v>
      </c>
      <c r="Q95" s="13">
        <v>1</v>
      </c>
      <c r="R95" s="13">
        <v>1</v>
      </c>
      <c r="S95" s="13">
        <v>2</v>
      </c>
      <c r="T95" s="13">
        <v>4</v>
      </c>
      <c r="U95" s="13">
        <v>5</v>
      </c>
      <c r="V95" s="13">
        <v>6</v>
      </c>
      <c r="W95" s="13">
        <v>10</v>
      </c>
      <c r="X95" s="13">
        <v>2</v>
      </c>
      <c r="BQ95">
        <v>93</v>
      </c>
      <c r="BR95" s="7">
        <f t="shared" si="5"/>
        <v>163</v>
      </c>
    </row>
    <row r="96" spans="1:98" x14ac:dyDescent="0.25">
      <c r="A96" s="34">
        <v>95</v>
      </c>
      <c r="B96" s="8">
        <v>10</v>
      </c>
      <c r="M96" s="11" t="s">
        <v>312</v>
      </c>
      <c r="N96" s="12" t="s">
        <v>313</v>
      </c>
      <c r="P96" s="13">
        <v>93</v>
      </c>
      <c r="Q96" s="13">
        <v>1</v>
      </c>
      <c r="R96" s="13">
        <v>1</v>
      </c>
      <c r="S96" s="13">
        <v>2</v>
      </c>
      <c r="T96" s="13">
        <v>4</v>
      </c>
      <c r="U96" s="13">
        <v>5</v>
      </c>
      <c r="V96" s="13">
        <v>6</v>
      </c>
      <c r="W96" s="13">
        <v>10</v>
      </c>
      <c r="X96" s="13">
        <v>2</v>
      </c>
      <c r="BQ96">
        <v>94</v>
      </c>
      <c r="BR96" s="7">
        <f t="shared" si="5"/>
        <v>164</v>
      </c>
    </row>
    <row r="97" spans="1:70" x14ac:dyDescent="0.25">
      <c r="A97" s="34">
        <v>96</v>
      </c>
      <c r="B97" s="8">
        <v>11</v>
      </c>
      <c r="M97" s="11" t="s">
        <v>314</v>
      </c>
      <c r="N97" s="12" t="s">
        <v>315</v>
      </c>
      <c r="P97" s="13">
        <v>94</v>
      </c>
      <c r="Q97" s="13">
        <v>1</v>
      </c>
      <c r="R97" s="13">
        <v>1</v>
      </c>
      <c r="S97" s="13">
        <v>2</v>
      </c>
      <c r="T97" s="13">
        <v>4</v>
      </c>
      <c r="U97" s="13">
        <v>5</v>
      </c>
      <c r="V97" s="13">
        <v>6</v>
      </c>
      <c r="W97" s="13">
        <v>10</v>
      </c>
      <c r="X97" s="13">
        <v>2</v>
      </c>
      <c r="BQ97">
        <v>95</v>
      </c>
      <c r="BR97" s="7">
        <f t="shared" si="5"/>
        <v>165</v>
      </c>
    </row>
    <row r="98" spans="1:70" x14ac:dyDescent="0.25">
      <c r="A98" s="34">
        <v>97</v>
      </c>
      <c r="B98" s="8">
        <v>12</v>
      </c>
      <c r="M98" s="11" t="s">
        <v>316</v>
      </c>
      <c r="N98" s="12" t="s">
        <v>317</v>
      </c>
      <c r="P98" s="13">
        <v>95</v>
      </c>
      <c r="Q98" s="13">
        <v>1</v>
      </c>
      <c r="R98" s="13">
        <v>1</v>
      </c>
      <c r="S98" s="13">
        <v>2</v>
      </c>
      <c r="T98" s="13">
        <v>4</v>
      </c>
      <c r="U98" s="13">
        <v>5</v>
      </c>
      <c r="V98" s="13">
        <v>6</v>
      </c>
      <c r="W98" s="13">
        <v>10</v>
      </c>
      <c r="X98" s="13">
        <v>2</v>
      </c>
      <c r="BQ98">
        <v>96</v>
      </c>
      <c r="BR98" s="7">
        <f t="shared" si="5"/>
        <v>166</v>
      </c>
    </row>
    <row r="99" spans="1:70" x14ac:dyDescent="0.25">
      <c r="A99" s="34">
        <v>98</v>
      </c>
      <c r="B99" s="8">
        <v>13</v>
      </c>
      <c r="M99" s="11" t="s">
        <v>318</v>
      </c>
      <c r="N99" s="12" t="s">
        <v>319</v>
      </c>
      <c r="P99" s="13">
        <v>96</v>
      </c>
      <c r="Q99" s="13">
        <v>1</v>
      </c>
      <c r="R99" s="13">
        <v>1</v>
      </c>
      <c r="S99" s="13">
        <v>2</v>
      </c>
      <c r="T99" s="13">
        <v>4</v>
      </c>
      <c r="U99" s="13">
        <v>5</v>
      </c>
      <c r="V99" s="13">
        <v>6</v>
      </c>
      <c r="W99" s="13">
        <v>10</v>
      </c>
      <c r="X99" s="13">
        <v>2</v>
      </c>
      <c r="BQ99">
        <v>97</v>
      </c>
      <c r="BR99" s="7">
        <f t="shared" si="5"/>
        <v>167</v>
      </c>
    </row>
    <row r="100" spans="1:70" x14ac:dyDescent="0.25">
      <c r="A100" s="34">
        <v>99</v>
      </c>
      <c r="B100" s="8">
        <v>14</v>
      </c>
      <c r="M100" s="11" t="s">
        <v>320</v>
      </c>
      <c r="N100" s="12" t="s">
        <v>321</v>
      </c>
      <c r="P100" s="13">
        <v>97</v>
      </c>
      <c r="Q100" s="13">
        <v>1</v>
      </c>
      <c r="R100" s="13">
        <v>1</v>
      </c>
      <c r="S100" s="13">
        <v>2</v>
      </c>
      <c r="T100" s="13">
        <v>4</v>
      </c>
      <c r="U100" s="13">
        <v>5</v>
      </c>
      <c r="V100" s="13">
        <v>6</v>
      </c>
      <c r="W100" s="13">
        <v>10</v>
      </c>
      <c r="X100" s="13">
        <v>2</v>
      </c>
      <c r="BQ100">
        <v>98</v>
      </c>
      <c r="BR100" s="7">
        <f t="shared" si="5"/>
        <v>168</v>
      </c>
    </row>
    <row r="101" spans="1:70" x14ac:dyDescent="0.25">
      <c r="A101" s="34">
        <v>100</v>
      </c>
      <c r="B101" s="8">
        <v>15</v>
      </c>
      <c r="M101" s="11" t="s">
        <v>322</v>
      </c>
      <c r="N101" s="12" t="s">
        <v>323</v>
      </c>
      <c r="P101" s="13">
        <v>98</v>
      </c>
      <c r="Q101" s="13">
        <v>1</v>
      </c>
      <c r="R101" s="13">
        <v>1</v>
      </c>
      <c r="S101" s="13">
        <v>2</v>
      </c>
      <c r="T101" s="13">
        <v>4</v>
      </c>
      <c r="U101" s="13">
        <v>5</v>
      </c>
      <c r="V101" s="13">
        <v>6</v>
      </c>
      <c r="W101" s="13">
        <v>10</v>
      </c>
      <c r="X101" s="13">
        <v>2</v>
      </c>
      <c r="BQ101">
        <v>99</v>
      </c>
      <c r="BR101" s="7">
        <f t="shared" si="5"/>
        <v>169</v>
      </c>
    </row>
    <row r="102" spans="1:70" x14ac:dyDescent="0.25">
      <c r="A102" s="34">
        <v>101</v>
      </c>
      <c r="B102" s="8">
        <v>15</v>
      </c>
      <c r="M102" s="11" t="s">
        <v>324</v>
      </c>
      <c r="N102" s="12" t="s">
        <v>325</v>
      </c>
      <c r="P102" s="13">
        <v>99</v>
      </c>
      <c r="Q102" s="13">
        <v>1</v>
      </c>
      <c r="R102" s="13">
        <v>1</v>
      </c>
      <c r="S102" s="13">
        <v>2</v>
      </c>
      <c r="T102" s="13">
        <v>4</v>
      </c>
      <c r="U102" s="13">
        <v>5</v>
      </c>
      <c r="V102" s="13">
        <v>6</v>
      </c>
      <c r="W102" s="13">
        <v>10</v>
      </c>
      <c r="X102" s="13">
        <v>2</v>
      </c>
      <c r="BQ102">
        <v>100</v>
      </c>
      <c r="BR102" s="7">
        <f t="shared" si="5"/>
        <v>170</v>
      </c>
    </row>
    <row r="103" spans="1:70" x14ac:dyDescent="0.25">
      <c r="A103" s="34">
        <v>102</v>
      </c>
      <c r="B103" s="8">
        <v>15</v>
      </c>
      <c r="M103" s="11" t="s">
        <v>326</v>
      </c>
      <c r="N103" s="12" t="s">
        <v>327</v>
      </c>
      <c r="P103" s="13">
        <v>100</v>
      </c>
      <c r="Q103" s="13">
        <v>1</v>
      </c>
      <c r="R103" s="13">
        <v>1</v>
      </c>
      <c r="S103" s="13">
        <v>2</v>
      </c>
      <c r="T103" s="13">
        <v>4</v>
      </c>
      <c r="U103" s="13">
        <v>5</v>
      </c>
      <c r="V103" s="13">
        <v>6</v>
      </c>
      <c r="W103" s="13">
        <v>10</v>
      </c>
      <c r="X103" s="13">
        <v>2</v>
      </c>
      <c r="BR103" s="7"/>
    </row>
    <row r="104" spans="1:70" x14ac:dyDescent="0.25">
      <c r="A104" s="34">
        <v>103</v>
      </c>
      <c r="B104" s="8">
        <v>15</v>
      </c>
      <c r="M104" s="11" t="s">
        <v>328</v>
      </c>
      <c r="N104" s="12" t="s">
        <v>329</v>
      </c>
      <c r="P104" s="13">
        <v>101</v>
      </c>
      <c r="Q104" s="13">
        <v>1</v>
      </c>
      <c r="R104" s="13">
        <v>1</v>
      </c>
      <c r="S104" s="13">
        <v>2</v>
      </c>
      <c r="T104" s="13">
        <v>5</v>
      </c>
      <c r="U104" s="13">
        <v>6</v>
      </c>
      <c r="V104" s="13">
        <v>7</v>
      </c>
      <c r="W104" s="13">
        <v>11</v>
      </c>
      <c r="X104" s="13">
        <v>3</v>
      </c>
      <c r="BR104" s="7"/>
    </row>
    <row r="105" spans="1:70" x14ac:dyDescent="0.25">
      <c r="A105" s="34">
        <v>104</v>
      </c>
      <c r="B105" s="8">
        <v>15</v>
      </c>
      <c r="M105" s="11" t="s">
        <v>330</v>
      </c>
      <c r="N105" s="12" t="s">
        <v>331</v>
      </c>
      <c r="P105" s="13">
        <v>102</v>
      </c>
      <c r="Q105" s="13">
        <v>1</v>
      </c>
      <c r="R105" s="13">
        <v>1</v>
      </c>
      <c r="S105" s="13">
        <v>2</v>
      </c>
      <c r="T105" s="13">
        <v>5</v>
      </c>
      <c r="U105" s="13">
        <v>6</v>
      </c>
      <c r="V105" s="13">
        <v>7</v>
      </c>
      <c r="W105" s="13">
        <v>11</v>
      </c>
      <c r="X105" s="13">
        <v>3</v>
      </c>
      <c r="BR105" s="7"/>
    </row>
    <row r="106" spans="1:70" x14ac:dyDescent="0.25">
      <c r="A106" s="34">
        <v>105</v>
      </c>
      <c r="B106" s="8">
        <v>16</v>
      </c>
      <c r="M106" s="11" t="s">
        <v>332</v>
      </c>
      <c r="N106" s="12" t="s">
        <v>333</v>
      </c>
      <c r="P106" s="13">
        <v>103</v>
      </c>
      <c r="Q106" s="13">
        <v>1</v>
      </c>
      <c r="R106" s="13">
        <v>1</v>
      </c>
      <c r="S106" s="13">
        <v>2</v>
      </c>
      <c r="T106" s="13">
        <v>5</v>
      </c>
      <c r="U106" s="13">
        <v>6</v>
      </c>
      <c r="V106" s="13">
        <v>7</v>
      </c>
      <c r="W106" s="13">
        <v>11</v>
      </c>
      <c r="X106" s="13">
        <v>3</v>
      </c>
      <c r="BR106" s="7"/>
    </row>
    <row r="107" spans="1:70" x14ac:dyDescent="0.25">
      <c r="A107" s="34">
        <v>106</v>
      </c>
      <c r="B107" s="8">
        <v>16</v>
      </c>
      <c r="M107" s="11" t="s">
        <v>334</v>
      </c>
      <c r="N107" s="12" t="s">
        <v>335</v>
      </c>
      <c r="P107" s="13">
        <v>104</v>
      </c>
      <c r="Q107" s="13">
        <v>1</v>
      </c>
      <c r="R107" s="13">
        <v>1</v>
      </c>
      <c r="S107" s="13">
        <v>2</v>
      </c>
      <c r="T107" s="13">
        <v>5</v>
      </c>
      <c r="U107" s="13">
        <v>6</v>
      </c>
      <c r="V107" s="13">
        <v>7</v>
      </c>
      <c r="W107" s="13">
        <v>11</v>
      </c>
      <c r="X107" s="13">
        <v>3</v>
      </c>
      <c r="BR107" s="7"/>
    </row>
    <row r="108" spans="1:70" x14ac:dyDescent="0.25">
      <c r="A108" s="34">
        <v>107</v>
      </c>
      <c r="B108" s="8">
        <v>16</v>
      </c>
      <c r="M108" s="11" t="s">
        <v>336</v>
      </c>
      <c r="N108" s="12" t="s">
        <v>337</v>
      </c>
      <c r="P108" s="13">
        <v>105</v>
      </c>
      <c r="Q108" s="13">
        <v>1</v>
      </c>
      <c r="R108" s="13">
        <v>1</v>
      </c>
      <c r="S108" s="13">
        <v>2</v>
      </c>
      <c r="T108" s="13">
        <v>5</v>
      </c>
      <c r="U108" s="13">
        <v>6</v>
      </c>
      <c r="V108" s="13">
        <v>7</v>
      </c>
      <c r="W108" s="13">
        <v>11</v>
      </c>
      <c r="X108" s="13">
        <v>3</v>
      </c>
      <c r="BR108" s="7"/>
    </row>
    <row r="109" spans="1:70" x14ac:dyDescent="0.25">
      <c r="A109" s="34">
        <v>108</v>
      </c>
      <c r="B109" s="8">
        <v>16</v>
      </c>
      <c r="M109" s="11" t="s">
        <v>338</v>
      </c>
      <c r="N109" s="12" t="s">
        <v>339</v>
      </c>
      <c r="P109" s="13">
        <v>106</v>
      </c>
      <c r="Q109" s="13">
        <v>1</v>
      </c>
      <c r="R109" s="13">
        <v>1</v>
      </c>
      <c r="S109" s="13">
        <v>2</v>
      </c>
      <c r="T109" s="13">
        <v>5</v>
      </c>
      <c r="U109" s="13">
        <v>6</v>
      </c>
      <c r="V109" s="13">
        <v>7</v>
      </c>
      <c r="W109" s="13">
        <v>11</v>
      </c>
      <c r="X109" s="13">
        <v>3</v>
      </c>
      <c r="BR109" s="7"/>
    </row>
    <row r="110" spans="1:70" x14ac:dyDescent="0.25">
      <c r="A110" s="34">
        <v>109</v>
      </c>
      <c r="B110" s="8">
        <v>17</v>
      </c>
      <c r="M110" s="11" t="s">
        <v>340</v>
      </c>
      <c r="N110" s="12" t="s">
        <v>341</v>
      </c>
      <c r="P110" s="13">
        <v>107</v>
      </c>
      <c r="Q110" s="13">
        <v>1</v>
      </c>
      <c r="R110" s="13">
        <v>1</v>
      </c>
      <c r="S110" s="13">
        <v>2</v>
      </c>
      <c r="T110" s="13">
        <v>5</v>
      </c>
      <c r="U110" s="13">
        <v>6</v>
      </c>
      <c r="V110" s="13">
        <v>7</v>
      </c>
      <c r="W110" s="13">
        <v>11</v>
      </c>
      <c r="X110" s="13">
        <v>3</v>
      </c>
      <c r="BR110" s="7"/>
    </row>
    <row r="111" spans="1:70" x14ac:dyDescent="0.25">
      <c r="A111" s="34">
        <v>110</v>
      </c>
      <c r="B111" s="8">
        <v>17</v>
      </c>
      <c r="M111" s="11" t="s">
        <v>342</v>
      </c>
      <c r="N111" s="12" t="s">
        <v>343</v>
      </c>
      <c r="P111" s="13">
        <v>108</v>
      </c>
      <c r="Q111" s="13">
        <v>1</v>
      </c>
      <c r="R111" s="13">
        <v>1</v>
      </c>
      <c r="S111" s="13">
        <v>2</v>
      </c>
      <c r="T111" s="13">
        <v>5</v>
      </c>
      <c r="U111" s="13">
        <v>6</v>
      </c>
      <c r="V111" s="13">
        <v>7</v>
      </c>
      <c r="W111" s="13">
        <v>11</v>
      </c>
      <c r="X111" s="13">
        <v>3</v>
      </c>
      <c r="BR111" s="7"/>
    </row>
    <row r="112" spans="1:70" x14ac:dyDescent="0.25">
      <c r="A112" s="34">
        <v>111</v>
      </c>
      <c r="B112" s="8">
        <v>17</v>
      </c>
      <c r="M112" s="11" t="s">
        <v>344</v>
      </c>
      <c r="N112" s="12" t="s">
        <v>345</v>
      </c>
      <c r="P112" s="13">
        <v>109</v>
      </c>
      <c r="Q112" s="13">
        <v>1</v>
      </c>
      <c r="R112" s="13">
        <v>1</v>
      </c>
      <c r="S112" s="13">
        <v>2</v>
      </c>
      <c r="T112" s="13">
        <v>5</v>
      </c>
      <c r="U112" s="13">
        <v>6</v>
      </c>
      <c r="V112" s="13">
        <v>7</v>
      </c>
      <c r="W112" s="13">
        <v>11</v>
      </c>
      <c r="X112" s="13">
        <v>3</v>
      </c>
      <c r="BR112" s="7"/>
    </row>
    <row r="113" spans="1:70" x14ac:dyDescent="0.25">
      <c r="A113" s="34">
        <v>112</v>
      </c>
      <c r="B113" s="8">
        <v>18</v>
      </c>
      <c r="M113" s="11" t="s">
        <v>346</v>
      </c>
      <c r="N113" s="12" t="s">
        <v>347</v>
      </c>
      <c r="P113" s="13">
        <v>110</v>
      </c>
      <c r="Q113" s="13">
        <v>1</v>
      </c>
      <c r="R113" s="13">
        <v>1</v>
      </c>
      <c r="S113" s="13">
        <v>2</v>
      </c>
      <c r="T113" s="13">
        <v>5</v>
      </c>
      <c r="U113" s="13">
        <v>6</v>
      </c>
      <c r="V113" s="13">
        <v>7</v>
      </c>
      <c r="W113" s="13">
        <v>11</v>
      </c>
      <c r="X113" s="13">
        <v>3</v>
      </c>
      <c r="BR113" s="7"/>
    </row>
    <row r="114" spans="1:70" x14ac:dyDescent="0.25">
      <c r="A114" s="34">
        <v>113</v>
      </c>
      <c r="B114" s="8">
        <v>18</v>
      </c>
      <c r="M114" s="11" t="s">
        <v>348</v>
      </c>
      <c r="N114" s="12" t="s">
        <v>349</v>
      </c>
      <c r="P114" s="13">
        <v>111</v>
      </c>
      <c r="Q114" s="13">
        <v>1</v>
      </c>
      <c r="R114" s="13">
        <v>1</v>
      </c>
      <c r="S114" s="13">
        <v>2</v>
      </c>
      <c r="T114" s="13">
        <v>5</v>
      </c>
      <c r="U114" s="13">
        <v>6</v>
      </c>
      <c r="V114" s="13">
        <v>7</v>
      </c>
      <c r="W114" s="13">
        <v>11</v>
      </c>
      <c r="X114" s="13">
        <v>3</v>
      </c>
      <c r="BR114" s="7"/>
    </row>
    <row r="115" spans="1:70" x14ac:dyDescent="0.25">
      <c r="A115" s="34">
        <v>114</v>
      </c>
      <c r="B115" s="8">
        <v>19</v>
      </c>
      <c r="M115" s="11" t="s">
        <v>350</v>
      </c>
      <c r="N115" s="12" t="s">
        <v>351</v>
      </c>
      <c r="P115" s="13">
        <v>112</v>
      </c>
      <c r="Q115" s="13">
        <v>1</v>
      </c>
      <c r="R115" s="13">
        <v>1</v>
      </c>
      <c r="S115" s="13">
        <v>2</v>
      </c>
      <c r="T115" s="13">
        <v>5</v>
      </c>
      <c r="U115" s="13">
        <v>6</v>
      </c>
      <c r="V115" s="13">
        <v>7</v>
      </c>
      <c r="W115" s="13">
        <v>11</v>
      </c>
      <c r="X115" s="13">
        <v>3</v>
      </c>
      <c r="BR115" s="7"/>
    </row>
    <row r="116" spans="1:70" x14ac:dyDescent="0.25">
      <c r="A116" s="34">
        <v>115</v>
      </c>
      <c r="B116" s="8">
        <v>20</v>
      </c>
      <c r="M116" s="11" t="s">
        <v>352</v>
      </c>
      <c r="N116" s="12" t="s">
        <v>353</v>
      </c>
      <c r="P116" s="13">
        <v>113</v>
      </c>
      <c r="Q116" s="13">
        <v>1</v>
      </c>
      <c r="R116" s="13">
        <v>1</v>
      </c>
      <c r="S116" s="13">
        <v>2</v>
      </c>
      <c r="T116" s="13">
        <v>5</v>
      </c>
      <c r="U116" s="13">
        <v>6</v>
      </c>
      <c r="V116" s="13">
        <v>7</v>
      </c>
      <c r="W116" s="13">
        <v>11</v>
      </c>
      <c r="X116" s="13">
        <v>3</v>
      </c>
      <c r="BR116" s="7"/>
    </row>
    <row r="117" spans="1:70" x14ac:dyDescent="0.25">
      <c r="M117" s="11" t="s">
        <v>354</v>
      </c>
      <c r="N117" s="12" t="s">
        <v>355</v>
      </c>
      <c r="P117" s="13">
        <v>114</v>
      </c>
      <c r="Q117" s="13">
        <v>1</v>
      </c>
      <c r="R117" s="13">
        <v>1</v>
      </c>
      <c r="S117" s="13">
        <v>2</v>
      </c>
      <c r="T117" s="13">
        <v>5</v>
      </c>
      <c r="U117" s="13">
        <v>6</v>
      </c>
      <c r="V117" s="13">
        <v>7</v>
      </c>
      <c r="W117" s="13">
        <v>11</v>
      </c>
      <c r="X117" s="13">
        <v>3</v>
      </c>
      <c r="BR117" s="7"/>
    </row>
    <row r="118" spans="1:70" x14ac:dyDescent="0.25">
      <c r="M118" s="11" t="s">
        <v>356</v>
      </c>
      <c r="N118" s="12" t="s">
        <v>357</v>
      </c>
      <c r="P118" s="13">
        <v>115</v>
      </c>
      <c r="Q118" s="13">
        <v>1</v>
      </c>
      <c r="R118" s="13">
        <v>1</v>
      </c>
      <c r="S118" s="13">
        <v>2</v>
      </c>
      <c r="T118" s="13">
        <v>5</v>
      </c>
      <c r="U118" s="13">
        <v>6</v>
      </c>
      <c r="V118" s="13">
        <v>7</v>
      </c>
      <c r="W118" s="13">
        <v>11</v>
      </c>
      <c r="X118" s="13">
        <v>3</v>
      </c>
      <c r="BR118" s="7"/>
    </row>
    <row r="119" spans="1:70" x14ac:dyDescent="0.25">
      <c r="M119" s="11" t="s">
        <v>358</v>
      </c>
      <c r="N119" s="12" t="s">
        <v>359</v>
      </c>
      <c r="P119" s="13">
        <v>116</v>
      </c>
      <c r="Q119" s="13">
        <v>1</v>
      </c>
      <c r="R119" s="13">
        <v>1</v>
      </c>
      <c r="S119" s="13">
        <v>2</v>
      </c>
      <c r="T119" s="13">
        <v>5</v>
      </c>
      <c r="U119" s="13">
        <v>6</v>
      </c>
      <c r="V119" s="13">
        <v>7</v>
      </c>
      <c r="W119" s="13">
        <v>11</v>
      </c>
      <c r="X119" s="13">
        <v>3</v>
      </c>
      <c r="BR119" s="7"/>
    </row>
    <row r="120" spans="1:70" x14ac:dyDescent="0.25">
      <c r="M120" s="11" t="s">
        <v>360</v>
      </c>
      <c r="N120" s="12" t="s">
        <v>361</v>
      </c>
      <c r="P120" s="13">
        <v>117</v>
      </c>
      <c r="Q120" s="13">
        <v>1</v>
      </c>
      <c r="R120" s="13">
        <v>1</v>
      </c>
      <c r="S120" s="13">
        <v>2</v>
      </c>
      <c r="T120" s="13">
        <v>5</v>
      </c>
      <c r="U120" s="13">
        <v>6</v>
      </c>
      <c r="V120" s="13">
        <v>7</v>
      </c>
      <c r="W120" s="13">
        <v>11</v>
      </c>
      <c r="X120" s="13">
        <v>3</v>
      </c>
      <c r="BR120" s="7"/>
    </row>
    <row r="121" spans="1:70" x14ac:dyDescent="0.25">
      <c r="M121" s="11" t="s">
        <v>362</v>
      </c>
      <c r="N121" s="12" t="s">
        <v>363</v>
      </c>
      <c r="P121" s="13">
        <v>118</v>
      </c>
      <c r="Q121" s="13">
        <v>1</v>
      </c>
      <c r="R121" s="13">
        <v>1</v>
      </c>
      <c r="S121" s="13">
        <v>2</v>
      </c>
      <c r="T121" s="13">
        <v>5</v>
      </c>
      <c r="U121" s="13">
        <v>6</v>
      </c>
      <c r="V121" s="13">
        <v>7</v>
      </c>
      <c r="W121" s="13">
        <v>11</v>
      </c>
      <c r="X121" s="13">
        <v>3</v>
      </c>
      <c r="BR121" s="7"/>
    </row>
    <row r="122" spans="1:70" x14ac:dyDescent="0.25">
      <c r="M122" s="11" t="s">
        <v>364</v>
      </c>
      <c r="N122" s="12" t="s">
        <v>365</v>
      </c>
      <c r="P122" s="13">
        <v>119</v>
      </c>
      <c r="Q122" s="13">
        <v>1</v>
      </c>
      <c r="R122" s="13">
        <v>1</v>
      </c>
      <c r="S122" s="13">
        <v>2</v>
      </c>
      <c r="T122" s="13">
        <v>5</v>
      </c>
      <c r="U122" s="13">
        <v>6</v>
      </c>
      <c r="V122" s="13">
        <v>7</v>
      </c>
      <c r="W122" s="13">
        <v>11</v>
      </c>
      <c r="X122" s="13">
        <v>3</v>
      </c>
      <c r="BR122" s="7"/>
    </row>
    <row r="123" spans="1:70" x14ac:dyDescent="0.25">
      <c r="M123" s="11" t="s">
        <v>366</v>
      </c>
      <c r="N123" s="12" t="s">
        <v>367</v>
      </c>
      <c r="P123" s="13">
        <v>120</v>
      </c>
      <c r="Q123" s="13">
        <v>1</v>
      </c>
      <c r="R123" s="13">
        <v>1</v>
      </c>
      <c r="S123" s="13">
        <v>2</v>
      </c>
      <c r="T123" s="13">
        <v>5</v>
      </c>
      <c r="U123" s="13">
        <v>6</v>
      </c>
      <c r="V123" s="13">
        <v>7</v>
      </c>
      <c r="W123" s="13">
        <v>11</v>
      </c>
      <c r="X123" s="13">
        <v>3</v>
      </c>
      <c r="BR123" s="7"/>
    </row>
    <row r="124" spans="1:70" x14ac:dyDescent="0.25">
      <c r="M124" s="11" t="s">
        <v>368</v>
      </c>
      <c r="N124" s="12" t="s">
        <v>369</v>
      </c>
      <c r="P124" s="13">
        <v>121</v>
      </c>
      <c r="Q124" s="13">
        <v>1</v>
      </c>
      <c r="R124" s="13">
        <v>1</v>
      </c>
      <c r="S124" s="13">
        <v>2</v>
      </c>
      <c r="T124" s="13">
        <v>5</v>
      </c>
      <c r="U124" s="13">
        <v>6</v>
      </c>
      <c r="V124" s="13">
        <v>7</v>
      </c>
      <c r="W124" s="13">
        <v>11</v>
      </c>
      <c r="X124" s="13">
        <v>3</v>
      </c>
      <c r="BR124" s="7"/>
    </row>
    <row r="125" spans="1:70" x14ac:dyDescent="0.25">
      <c r="M125" s="11" t="s">
        <v>370</v>
      </c>
      <c r="N125" s="12" t="s">
        <v>371</v>
      </c>
      <c r="P125" s="13">
        <v>122</v>
      </c>
      <c r="Q125" s="13">
        <v>1</v>
      </c>
      <c r="R125" s="13">
        <v>1</v>
      </c>
      <c r="S125" s="13">
        <v>2</v>
      </c>
      <c r="T125" s="13">
        <v>5</v>
      </c>
      <c r="U125" s="13">
        <v>6</v>
      </c>
      <c r="V125" s="13">
        <v>7</v>
      </c>
      <c r="W125" s="13">
        <v>11</v>
      </c>
      <c r="X125" s="13">
        <v>3</v>
      </c>
      <c r="BR125" s="7"/>
    </row>
    <row r="126" spans="1:70" x14ac:dyDescent="0.25">
      <c r="M126" s="11" t="s">
        <v>372</v>
      </c>
      <c r="N126" s="12" t="s">
        <v>373</v>
      </c>
      <c r="P126" s="13">
        <v>123</v>
      </c>
      <c r="Q126" s="13">
        <v>1</v>
      </c>
      <c r="R126" s="13">
        <v>1</v>
      </c>
      <c r="S126" s="13">
        <v>2</v>
      </c>
      <c r="T126" s="13">
        <v>5</v>
      </c>
      <c r="U126" s="13">
        <v>6</v>
      </c>
      <c r="V126" s="13">
        <v>7</v>
      </c>
      <c r="W126" s="13">
        <v>11</v>
      </c>
      <c r="X126" s="13">
        <v>3</v>
      </c>
      <c r="BR126" s="7"/>
    </row>
    <row r="127" spans="1:70" x14ac:dyDescent="0.25">
      <c r="M127" s="11" t="s">
        <v>374</v>
      </c>
      <c r="N127" s="12" t="s">
        <v>375</v>
      </c>
      <c r="P127" s="13">
        <v>124</v>
      </c>
      <c r="Q127" s="13">
        <v>1</v>
      </c>
      <c r="R127" s="13">
        <v>1</v>
      </c>
      <c r="S127" s="13">
        <v>2</v>
      </c>
      <c r="T127" s="13">
        <v>5</v>
      </c>
      <c r="U127" s="13">
        <v>6</v>
      </c>
      <c r="V127" s="13">
        <v>7</v>
      </c>
      <c r="W127" s="13">
        <v>11</v>
      </c>
      <c r="X127" s="13">
        <v>3</v>
      </c>
      <c r="BR127" s="7"/>
    </row>
    <row r="128" spans="1:70" x14ac:dyDescent="0.25">
      <c r="M128" s="11" t="s">
        <v>376</v>
      </c>
      <c r="N128" s="12" t="s">
        <v>377</v>
      </c>
      <c r="P128" s="13">
        <v>125</v>
      </c>
      <c r="Q128" s="13">
        <v>1</v>
      </c>
      <c r="R128" s="13">
        <v>1</v>
      </c>
      <c r="S128" s="13">
        <v>2</v>
      </c>
      <c r="T128" s="13">
        <v>5</v>
      </c>
      <c r="U128" s="13">
        <v>6</v>
      </c>
      <c r="V128" s="13">
        <v>7</v>
      </c>
      <c r="W128" s="13">
        <v>11</v>
      </c>
      <c r="X128" s="13">
        <v>3</v>
      </c>
      <c r="BR128" s="7"/>
    </row>
    <row r="129" spans="13:70" x14ac:dyDescent="0.25">
      <c r="M129" s="11" t="s">
        <v>378</v>
      </c>
      <c r="N129" s="12" t="s">
        <v>379</v>
      </c>
      <c r="P129" s="13">
        <v>126</v>
      </c>
      <c r="Q129" s="13">
        <v>1</v>
      </c>
      <c r="R129" s="13">
        <v>1</v>
      </c>
      <c r="S129" s="13">
        <v>2</v>
      </c>
      <c r="T129" s="13">
        <v>5</v>
      </c>
      <c r="U129" s="13">
        <v>6</v>
      </c>
      <c r="V129" s="13">
        <v>7</v>
      </c>
      <c r="W129" s="13">
        <v>11</v>
      </c>
      <c r="X129" s="13">
        <v>3</v>
      </c>
      <c r="BR129" s="7"/>
    </row>
    <row r="130" spans="13:70" x14ac:dyDescent="0.25">
      <c r="M130" s="11" t="s">
        <v>380</v>
      </c>
      <c r="N130" s="12" t="s">
        <v>381</v>
      </c>
      <c r="P130" s="13">
        <v>127</v>
      </c>
      <c r="Q130" s="13">
        <v>1</v>
      </c>
      <c r="R130" s="13">
        <v>1</v>
      </c>
      <c r="S130" s="13">
        <v>2</v>
      </c>
      <c r="T130" s="13">
        <v>5</v>
      </c>
      <c r="U130" s="13">
        <v>6</v>
      </c>
      <c r="V130" s="13">
        <v>7</v>
      </c>
      <c r="W130" s="13">
        <v>11</v>
      </c>
      <c r="X130" s="13">
        <v>3</v>
      </c>
      <c r="BR130" s="7"/>
    </row>
    <row r="131" spans="13:70" x14ac:dyDescent="0.25">
      <c r="M131" s="11" t="s">
        <v>382</v>
      </c>
      <c r="N131" s="12" t="s">
        <v>383</v>
      </c>
      <c r="P131" s="13">
        <v>128</v>
      </c>
      <c r="Q131" s="13">
        <v>1</v>
      </c>
      <c r="R131" s="13">
        <v>1</v>
      </c>
      <c r="S131" s="13">
        <v>2</v>
      </c>
      <c r="T131" s="13">
        <v>5</v>
      </c>
      <c r="U131" s="13">
        <v>6</v>
      </c>
      <c r="V131" s="13">
        <v>7</v>
      </c>
      <c r="W131" s="13">
        <v>11</v>
      </c>
      <c r="X131" s="13">
        <v>3</v>
      </c>
      <c r="BR131" s="7"/>
    </row>
    <row r="132" spans="13:70" x14ac:dyDescent="0.25">
      <c r="M132" s="11" t="s">
        <v>384</v>
      </c>
      <c r="N132" s="12" t="s">
        <v>385</v>
      </c>
      <c r="P132" s="13">
        <v>129</v>
      </c>
      <c r="Q132" s="13">
        <v>1</v>
      </c>
      <c r="R132" s="13">
        <v>1</v>
      </c>
      <c r="S132" s="13">
        <v>2</v>
      </c>
      <c r="T132" s="13">
        <v>5</v>
      </c>
      <c r="U132" s="13">
        <v>6</v>
      </c>
      <c r="V132" s="13">
        <v>7</v>
      </c>
      <c r="W132" s="13">
        <v>11</v>
      </c>
      <c r="X132" s="13">
        <v>3</v>
      </c>
      <c r="BR132" s="7"/>
    </row>
    <row r="133" spans="13:70" x14ac:dyDescent="0.25">
      <c r="M133" s="11" t="s">
        <v>386</v>
      </c>
      <c r="N133" s="12" t="s">
        <v>387</v>
      </c>
      <c r="P133" s="13">
        <v>130</v>
      </c>
      <c r="Q133" s="13">
        <v>1</v>
      </c>
      <c r="R133" s="13">
        <v>1</v>
      </c>
      <c r="S133" s="13">
        <v>2</v>
      </c>
      <c r="T133" s="13">
        <v>5</v>
      </c>
      <c r="U133" s="13">
        <v>6</v>
      </c>
      <c r="V133" s="13">
        <v>7</v>
      </c>
      <c r="W133" s="13">
        <v>11</v>
      </c>
      <c r="X133" s="13">
        <v>3</v>
      </c>
      <c r="BR133" s="7"/>
    </row>
    <row r="134" spans="13:70" x14ac:dyDescent="0.25">
      <c r="M134" s="11" t="s">
        <v>388</v>
      </c>
      <c r="N134" s="12" t="s">
        <v>389</v>
      </c>
      <c r="P134" s="13">
        <v>131</v>
      </c>
      <c r="Q134" s="13">
        <v>1</v>
      </c>
      <c r="R134" s="13">
        <v>1</v>
      </c>
      <c r="S134" s="13">
        <v>2</v>
      </c>
      <c r="T134" s="13">
        <v>5</v>
      </c>
      <c r="U134" s="13">
        <v>6</v>
      </c>
      <c r="V134" s="13">
        <v>7</v>
      </c>
      <c r="W134" s="13">
        <v>11</v>
      </c>
      <c r="X134" s="13">
        <v>3</v>
      </c>
      <c r="BR134" s="7"/>
    </row>
    <row r="135" spans="13:70" x14ac:dyDescent="0.25">
      <c r="M135" s="11" t="s">
        <v>390</v>
      </c>
      <c r="N135" s="12" t="s">
        <v>391</v>
      </c>
      <c r="P135" s="13">
        <v>132</v>
      </c>
      <c r="Q135" s="13">
        <v>1</v>
      </c>
      <c r="R135" s="13">
        <v>1</v>
      </c>
      <c r="S135" s="13">
        <v>2</v>
      </c>
      <c r="T135" s="13">
        <v>5</v>
      </c>
      <c r="U135" s="13">
        <v>6</v>
      </c>
      <c r="V135" s="13">
        <v>7</v>
      </c>
      <c r="W135" s="13">
        <v>11</v>
      </c>
      <c r="X135" s="13">
        <v>3</v>
      </c>
      <c r="BR135" s="7"/>
    </row>
    <row r="136" spans="13:70" x14ac:dyDescent="0.25">
      <c r="M136" s="11" t="s">
        <v>392</v>
      </c>
      <c r="N136" s="12" t="s">
        <v>393</v>
      </c>
      <c r="P136" s="13">
        <v>133</v>
      </c>
      <c r="Q136" s="13">
        <v>1</v>
      </c>
      <c r="R136" s="13">
        <v>1</v>
      </c>
      <c r="S136" s="13">
        <v>2</v>
      </c>
      <c r="T136" s="13">
        <v>5</v>
      </c>
      <c r="U136" s="13">
        <v>6</v>
      </c>
      <c r="V136" s="13">
        <v>7</v>
      </c>
      <c r="W136" s="13">
        <v>11</v>
      </c>
      <c r="X136" s="13">
        <v>3</v>
      </c>
      <c r="BR136" s="7"/>
    </row>
    <row r="137" spans="13:70" x14ac:dyDescent="0.25">
      <c r="M137" s="11" t="s">
        <v>394</v>
      </c>
      <c r="N137" s="12" t="s">
        <v>395</v>
      </c>
      <c r="P137" s="13">
        <v>134</v>
      </c>
      <c r="Q137" s="13">
        <v>1</v>
      </c>
      <c r="R137" s="13">
        <v>1</v>
      </c>
      <c r="S137" s="13">
        <v>2</v>
      </c>
      <c r="T137" s="13">
        <v>5</v>
      </c>
      <c r="U137" s="13">
        <v>6</v>
      </c>
      <c r="V137" s="13">
        <v>7</v>
      </c>
      <c r="W137" s="13">
        <v>11</v>
      </c>
      <c r="X137" s="13">
        <v>3</v>
      </c>
      <c r="BR137" s="7"/>
    </row>
    <row r="138" spans="13:70" x14ac:dyDescent="0.25">
      <c r="M138" s="11" t="s">
        <v>396</v>
      </c>
      <c r="N138" s="12" t="s">
        <v>397</v>
      </c>
      <c r="P138" s="13">
        <v>135</v>
      </c>
      <c r="Q138" s="13">
        <v>1</v>
      </c>
      <c r="R138" s="13">
        <v>1</v>
      </c>
      <c r="S138" s="13">
        <v>2</v>
      </c>
      <c r="T138" s="13">
        <v>5</v>
      </c>
      <c r="U138" s="13">
        <v>6</v>
      </c>
      <c r="V138" s="13">
        <v>7</v>
      </c>
      <c r="W138" s="13">
        <v>11</v>
      </c>
      <c r="X138" s="13">
        <v>3</v>
      </c>
      <c r="BR138" s="7"/>
    </row>
    <row r="139" spans="13:70" x14ac:dyDescent="0.25">
      <c r="M139" s="11" t="s">
        <v>398</v>
      </c>
      <c r="N139" s="12" t="s">
        <v>399</v>
      </c>
      <c r="P139" s="13">
        <v>136</v>
      </c>
      <c r="Q139" s="13">
        <v>1</v>
      </c>
      <c r="R139" s="13">
        <v>1</v>
      </c>
      <c r="S139" s="13">
        <v>2</v>
      </c>
      <c r="T139" s="13">
        <v>5</v>
      </c>
      <c r="U139" s="13">
        <v>6</v>
      </c>
      <c r="V139" s="13">
        <v>7</v>
      </c>
      <c r="W139" s="13">
        <v>11</v>
      </c>
      <c r="X139" s="13">
        <v>3</v>
      </c>
      <c r="BR139" s="7"/>
    </row>
    <row r="140" spans="13:70" x14ac:dyDescent="0.25">
      <c r="M140" s="11" t="s">
        <v>400</v>
      </c>
      <c r="N140" s="12" t="s">
        <v>401</v>
      </c>
      <c r="P140" s="13">
        <v>137</v>
      </c>
      <c r="Q140" s="13">
        <v>1</v>
      </c>
      <c r="R140" s="13">
        <v>1</v>
      </c>
      <c r="S140" s="13">
        <v>2</v>
      </c>
      <c r="T140" s="13">
        <v>5</v>
      </c>
      <c r="U140" s="13">
        <v>6</v>
      </c>
      <c r="V140" s="13">
        <v>7</v>
      </c>
      <c r="W140" s="13">
        <v>11</v>
      </c>
      <c r="X140" s="13">
        <v>3</v>
      </c>
      <c r="BR140" s="7"/>
    </row>
    <row r="141" spans="13:70" x14ac:dyDescent="0.25">
      <c r="M141" s="11" t="s">
        <v>402</v>
      </c>
      <c r="N141" s="12" t="s">
        <v>403</v>
      </c>
      <c r="P141" s="13">
        <v>138</v>
      </c>
      <c r="Q141" s="13">
        <v>1</v>
      </c>
      <c r="R141" s="13">
        <v>1</v>
      </c>
      <c r="S141" s="13">
        <v>2</v>
      </c>
      <c r="T141" s="13">
        <v>5</v>
      </c>
      <c r="U141" s="13">
        <v>6</v>
      </c>
      <c r="V141" s="13">
        <v>7</v>
      </c>
      <c r="W141" s="13">
        <v>11</v>
      </c>
      <c r="X141" s="13">
        <v>3</v>
      </c>
      <c r="BR141" s="7"/>
    </row>
    <row r="142" spans="13:70" x14ac:dyDescent="0.25">
      <c r="M142" s="11" t="s">
        <v>404</v>
      </c>
      <c r="N142" s="12" t="s">
        <v>405</v>
      </c>
      <c r="P142" s="13">
        <v>139</v>
      </c>
      <c r="Q142" s="13">
        <v>1</v>
      </c>
      <c r="R142" s="13">
        <v>1</v>
      </c>
      <c r="S142" s="13">
        <v>2</v>
      </c>
      <c r="T142" s="13">
        <v>5</v>
      </c>
      <c r="U142" s="13">
        <v>6</v>
      </c>
      <c r="V142" s="13">
        <v>7</v>
      </c>
      <c r="W142" s="13">
        <v>11</v>
      </c>
      <c r="X142" s="13">
        <v>3</v>
      </c>
      <c r="BR142" s="7"/>
    </row>
    <row r="143" spans="13:70" x14ac:dyDescent="0.25">
      <c r="M143" s="11" t="s">
        <v>406</v>
      </c>
      <c r="N143" s="12" t="s">
        <v>407</v>
      </c>
      <c r="P143" s="13">
        <v>140</v>
      </c>
      <c r="Q143" s="13">
        <v>1</v>
      </c>
      <c r="R143" s="13">
        <v>1</v>
      </c>
      <c r="S143" s="13">
        <v>2</v>
      </c>
      <c r="T143" s="13">
        <v>5</v>
      </c>
      <c r="U143" s="13">
        <v>6</v>
      </c>
      <c r="V143" s="13">
        <v>7</v>
      </c>
      <c r="W143" s="13">
        <v>11</v>
      </c>
      <c r="X143" s="13">
        <v>3</v>
      </c>
      <c r="BR143" s="7"/>
    </row>
    <row r="144" spans="13:70" x14ac:dyDescent="0.25">
      <c r="M144" s="11" t="s">
        <v>408</v>
      </c>
      <c r="N144" s="12" t="s">
        <v>409</v>
      </c>
      <c r="P144" s="13">
        <v>141</v>
      </c>
      <c r="Q144" s="13">
        <v>1</v>
      </c>
      <c r="R144" s="13">
        <v>2</v>
      </c>
      <c r="S144" s="13">
        <v>3</v>
      </c>
      <c r="T144" s="13">
        <v>6</v>
      </c>
      <c r="U144" s="13">
        <v>7</v>
      </c>
      <c r="V144" s="13">
        <v>8</v>
      </c>
      <c r="W144" s="13">
        <v>12</v>
      </c>
      <c r="X144" s="13">
        <v>3</v>
      </c>
      <c r="BR144" s="7"/>
    </row>
    <row r="145" spans="13:70" x14ac:dyDescent="0.25">
      <c r="M145" s="11" t="s">
        <v>410</v>
      </c>
      <c r="N145" s="12" t="s">
        <v>411</v>
      </c>
      <c r="P145" s="13">
        <v>142</v>
      </c>
      <c r="Q145" s="13">
        <v>1</v>
      </c>
      <c r="R145" s="13">
        <v>2</v>
      </c>
      <c r="S145" s="13">
        <v>3</v>
      </c>
      <c r="T145" s="13">
        <v>6</v>
      </c>
      <c r="U145" s="13">
        <v>7</v>
      </c>
      <c r="V145" s="13">
        <v>8</v>
      </c>
      <c r="W145" s="13">
        <v>12</v>
      </c>
      <c r="X145" s="13">
        <v>3</v>
      </c>
      <c r="BR145" s="7"/>
    </row>
    <row r="146" spans="13:70" x14ac:dyDescent="0.25">
      <c r="M146" s="11" t="s">
        <v>412</v>
      </c>
      <c r="N146" s="12" t="s">
        <v>413</v>
      </c>
      <c r="P146" s="13">
        <v>143</v>
      </c>
      <c r="Q146" s="13">
        <v>1</v>
      </c>
      <c r="R146" s="13">
        <v>2</v>
      </c>
      <c r="S146" s="13">
        <v>3</v>
      </c>
      <c r="T146" s="13">
        <v>6</v>
      </c>
      <c r="U146" s="13">
        <v>7</v>
      </c>
      <c r="V146" s="13">
        <v>8</v>
      </c>
      <c r="W146" s="13">
        <v>12</v>
      </c>
      <c r="X146" s="13">
        <v>3</v>
      </c>
      <c r="BR146" s="7"/>
    </row>
    <row r="147" spans="13:70" x14ac:dyDescent="0.25">
      <c r="M147" s="11" t="s">
        <v>414</v>
      </c>
      <c r="N147" s="12" t="s">
        <v>415</v>
      </c>
      <c r="P147" s="13">
        <v>144</v>
      </c>
      <c r="Q147" s="13">
        <v>1</v>
      </c>
      <c r="R147" s="13">
        <v>2</v>
      </c>
      <c r="S147" s="13">
        <v>3</v>
      </c>
      <c r="T147" s="13">
        <v>6</v>
      </c>
      <c r="U147" s="13">
        <v>7</v>
      </c>
      <c r="V147" s="13">
        <v>8</v>
      </c>
      <c r="W147" s="13">
        <v>12</v>
      </c>
      <c r="X147" s="13">
        <v>3</v>
      </c>
      <c r="BR147" s="7"/>
    </row>
    <row r="148" spans="13:70" x14ac:dyDescent="0.25">
      <c r="M148" s="11" t="s">
        <v>416</v>
      </c>
      <c r="N148" s="12" t="s">
        <v>417</v>
      </c>
      <c r="P148" s="13">
        <v>145</v>
      </c>
      <c r="Q148" s="13">
        <v>1</v>
      </c>
      <c r="R148" s="13">
        <v>2</v>
      </c>
      <c r="S148" s="13">
        <v>3</v>
      </c>
      <c r="T148" s="13">
        <v>6</v>
      </c>
      <c r="U148" s="13">
        <v>7</v>
      </c>
      <c r="V148" s="13">
        <v>8</v>
      </c>
      <c r="W148" s="13">
        <v>12</v>
      </c>
      <c r="X148" s="13">
        <v>3</v>
      </c>
      <c r="BR148" s="7"/>
    </row>
    <row r="149" spans="13:70" x14ac:dyDescent="0.25">
      <c r="M149" s="11" t="s">
        <v>418</v>
      </c>
      <c r="N149" s="12" t="s">
        <v>419</v>
      </c>
      <c r="P149" s="13">
        <v>146</v>
      </c>
      <c r="Q149" s="13">
        <v>1</v>
      </c>
      <c r="R149" s="13">
        <v>2</v>
      </c>
      <c r="S149" s="13">
        <v>3</v>
      </c>
      <c r="T149" s="13">
        <v>6</v>
      </c>
      <c r="U149" s="13">
        <v>7</v>
      </c>
      <c r="V149" s="13">
        <v>8</v>
      </c>
      <c r="W149" s="13">
        <v>12</v>
      </c>
      <c r="X149" s="13">
        <v>3</v>
      </c>
      <c r="BR149" s="7"/>
    </row>
    <row r="150" spans="13:70" x14ac:dyDescent="0.25">
      <c r="M150" s="11" t="s">
        <v>420</v>
      </c>
      <c r="N150" s="12" t="s">
        <v>421</v>
      </c>
      <c r="P150" s="13">
        <v>147</v>
      </c>
      <c r="Q150" s="13">
        <v>1</v>
      </c>
      <c r="R150" s="13">
        <v>2</v>
      </c>
      <c r="S150" s="13">
        <v>3</v>
      </c>
      <c r="T150" s="13">
        <v>6</v>
      </c>
      <c r="U150" s="13">
        <v>7</v>
      </c>
      <c r="V150" s="13">
        <v>8</v>
      </c>
      <c r="W150" s="13">
        <v>12</v>
      </c>
      <c r="X150" s="13">
        <v>3</v>
      </c>
      <c r="BR150" s="7"/>
    </row>
    <row r="151" spans="13:70" x14ac:dyDescent="0.25">
      <c r="M151" s="11" t="s">
        <v>422</v>
      </c>
      <c r="N151" s="12" t="s">
        <v>423</v>
      </c>
      <c r="P151" s="13">
        <v>148</v>
      </c>
      <c r="Q151" s="13">
        <v>1</v>
      </c>
      <c r="R151" s="13">
        <v>2</v>
      </c>
      <c r="S151" s="13">
        <v>3</v>
      </c>
      <c r="T151" s="13">
        <v>6</v>
      </c>
      <c r="U151" s="13">
        <v>7</v>
      </c>
      <c r="V151" s="13">
        <v>8</v>
      </c>
      <c r="W151" s="13">
        <v>12</v>
      </c>
      <c r="X151" s="13">
        <v>3</v>
      </c>
      <c r="BR151" s="7"/>
    </row>
    <row r="152" spans="13:70" x14ac:dyDescent="0.25">
      <c r="M152" s="11" t="s">
        <v>424</v>
      </c>
      <c r="N152" s="12" t="s">
        <v>425</v>
      </c>
      <c r="P152" s="13">
        <v>149</v>
      </c>
      <c r="Q152" s="13">
        <v>1</v>
      </c>
      <c r="R152" s="13">
        <v>2</v>
      </c>
      <c r="S152" s="13">
        <v>3</v>
      </c>
      <c r="T152" s="13">
        <v>6</v>
      </c>
      <c r="U152" s="13">
        <v>7</v>
      </c>
      <c r="V152" s="13">
        <v>8</v>
      </c>
      <c r="W152" s="13">
        <v>12</v>
      </c>
      <c r="X152" s="13">
        <v>3</v>
      </c>
      <c r="BR152" s="7"/>
    </row>
    <row r="153" spans="13:70" x14ac:dyDescent="0.25">
      <c r="M153" s="11" t="s">
        <v>426</v>
      </c>
      <c r="N153" s="12" t="s">
        <v>427</v>
      </c>
      <c r="P153" s="13">
        <v>150</v>
      </c>
      <c r="Q153" s="13">
        <v>1</v>
      </c>
      <c r="R153" s="13">
        <v>2</v>
      </c>
      <c r="S153" s="13">
        <v>3</v>
      </c>
      <c r="T153" s="13">
        <v>6</v>
      </c>
      <c r="U153" s="13">
        <v>7</v>
      </c>
      <c r="V153" s="13">
        <v>8</v>
      </c>
      <c r="W153" s="13">
        <v>12</v>
      </c>
      <c r="X153" s="13">
        <v>3</v>
      </c>
      <c r="BR153" s="7"/>
    </row>
    <row r="154" spans="13:70" x14ac:dyDescent="0.25">
      <c r="M154" s="11" t="s">
        <v>428</v>
      </c>
      <c r="N154" s="12" t="s">
        <v>429</v>
      </c>
      <c r="P154" s="13">
        <v>151</v>
      </c>
      <c r="Q154" s="13">
        <v>1</v>
      </c>
      <c r="R154" s="13">
        <v>2</v>
      </c>
      <c r="S154" s="13">
        <v>3</v>
      </c>
      <c r="T154" s="13">
        <v>6</v>
      </c>
      <c r="U154" s="13">
        <v>7</v>
      </c>
      <c r="V154" s="13">
        <v>8</v>
      </c>
      <c r="W154" s="13">
        <v>12</v>
      </c>
      <c r="X154" s="13">
        <v>3</v>
      </c>
      <c r="BR154" s="7"/>
    </row>
    <row r="155" spans="13:70" x14ac:dyDescent="0.25">
      <c r="M155" s="11" t="s">
        <v>430</v>
      </c>
      <c r="N155" s="12" t="s">
        <v>431</v>
      </c>
      <c r="P155" s="13">
        <v>152</v>
      </c>
      <c r="Q155" s="13">
        <v>1</v>
      </c>
      <c r="R155" s="13">
        <v>2</v>
      </c>
      <c r="S155" s="13">
        <v>3</v>
      </c>
      <c r="T155" s="13">
        <v>6</v>
      </c>
      <c r="U155" s="13">
        <v>7</v>
      </c>
      <c r="V155" s="13">
        <v>8</v>
      </c>
      <c r="W155" s="13">
        <v>12</v>
      </c>
      <c r="X155" s="13">
        <v>3</v>
      </c>
      <c r="BR155" s="7"/>
    </row>
    <row r="156" spans="13:70" x14ac:dyDescent="0.25">
      <c r="M156" s="11" t="s">
        <v>432</v>
      </c>
      <c r="N156" s="12" t="s">
        <v>433</v>
      </c>
      <c r="P156" s="13">
        <v>153</v>
      </c>
      <c r="Q156" s="13">
        <v>1</v>
      </c>
      <c r="R156" s="13">
        <v>2</v>
      </c>
      <c r="S156" s="13">
        <v>3</v>
      </c>
      <c r="T156" s="13">
        <v>6</v>
      </c>
      <c r="U156" s="13">
        <v>7</v>
      </c>
      <c r="V156" s="13">
        <v>8</v>
      </c>
      <c r="W156" s="13">
        <v>12</v>
      </c>
      <c r="X156" s="13">
        <v>3</v>
      </c>
      <c r="BR156" s="7"/>
    </row>
    <row r="157" spans="13:70" x14ac:dyDescent="0.25">
      <c r="M157" s="11" t="s">
        <v>434</v>
      </c>
      <c r="N157" s="12" t="s">
        <v>435</v>
      </c>
      <c r="P157" s="13">
        <v>154</v>
      </c>
      <c r="Q157" s="13">
        <v>1</v>
      </c>
      <c r="R157" s="13">
        <v>2</v>
      </c>
      <c r="S157" s="13">
        <v>3</v>
      </c>
      <c r="T157" s="13">
        <v>6</v>
      </c>
      <c r="U157" s="13">
        <v>7</v>
      </c>
      <c r="V157" s="13">
        <v>8</v>
      </c>
      <c r="W157" s="13">
        <v>12</v>
      </c>
      <c r="X157" s="13">
        <v>3</v>
      </c>
      <c r="BR157" s="7"/>
    </row>
    <row r="158" spans="13:70" x14ac:dyDescent="0.25">
      <c r="M158" s="11" t="s">
        <v>436</v>
      </c>
      <c r="N158" s="12" t="s">
        <v>437</v>
      </c>
      <c r="P158" s="13">
        <v>155</v>
      </c>
      <c r="Q158" s="13">
        <v>1</v>
      </c>
      <c r="R158" s="13">
        <v>2</v>
      </c>
      <c r="S158" s="13">
        <v>3</v>
      </c>
      <c r="T158" s="13">
        <v>6</v>
      </c>
      <c r="U158" s="13">
        <v>7</v>
      </c>
      <c r="V158" s="13">
        <v>8</v>
      </c>
      <c r="W158" s="13">
        <v>12</v>
      </c>
      <c r="X158" s="13">
        <v>3</v>
      </c>
      <c r="BR158" s="7"/>
    </row>
    <row r="159" spans="13:70" x14ac:dyDescent="0.25">
      <c r="M159" s="11" t="s">
        <v>438</v>
      </c>
      <c r="N159" s="12" t="s">
        <v>439</v>
      </c>
      <c r="P159" s="13">
        <v>156</v>
      </c>
      <c r="Q159" s="13">
        <v>1</v>
      </c>
      <c r="R159" s="13">
        <v>2</v>
      </c>
      <c r="S159" s="13">
        <v>3</v>
      </c>
      <c r="T159" s="13">
        <v>6</v>
      </c>
      <c r="U159" s="13">
        <v>7</v>
      </c>
      <c r="V159" s="13">
        <v>8</v>
      </c>
      <c r="W159" s="13">
        <v>12</v>
      </c>
      <c r="X159" s="13">
        <v>3</v>
      </c>
      <c r="BR159" s="7"/>
    </row>
    <row r="160" spans="13:70" x14ac:dyDescent="0.25">
      <c r="M160" s="11" t="s">
        <v>440</v>
      </c>
      <c r="N160" s="12" t="s">
        <v>441</v>
      </c>
      <c r="P160" s="13">
        <v>157</v>
      </c>
      <c r="Q160" s="13">
        <v>1</v>
      </c>
      <c r="R160" s="13">
        <v>2</v>
      </c>
      <c r="S160" s="13">
        <v>3</v>
      </c>
      <c r="T160" s="13">
        <v>6</v>
      </c>
      <c r="U160" s="13">
        <v>7</v>
      </c>
      <c r="V160" s="13">
        <v>8</v>
      </c>
      <c r="W160" s="13">
        <v>12</v>
      </c>
      <c r="X160" s="13">
        <v>3</v>
      </c>
      <c r="BR160" s="7"/>
    </row>
    <row r="161" spans="13:70" x14ac:dyDescent="0.25">
      <c r="M161" s="11" t="s">
        <v>442</v>
      </c>
      <c r="N161" s="12" t="s">
        <v>443</v>
      </c>
      <c r="P161" s="13">
        <v>158</v>
      </c>
      <c r="Q161" s="13">
        <v>1</v>
      </c>
      <c r="R161" s="13">
        <v>2</v>
      </c>
      <c r="S161" s="13">
        <v>3</v>
      </c>
      <c r="T161" s="13">
        <v>6</v>
      </c>
      <c r="U161" s="13">
        <v>7</v>
      </c>
      <c r="V161" s="13">
        <v>8</v>
      </c>
      <c r="W161" s="13">
        <v>12</v>
      </c>
      <c r="X161" s="13">
        <v>3</v>
      </c>
      <c r="BR161" s="7"/>
    </row>
    <row r="162" spans="13:70" x14ac:dyDescent="0.25">
      <c r="M162" s="11" t="s">
        <v>444</v>
      </c>
      <c r="N162" s="12" t="s">
        <v>445</v>
      </c>
      <c r="P162" s="13">
        <v>159</v>
      </c>
      <c r="Q162" s="13">
        <v>1</v>
      </c>
      <c r="R162" s="13">
        <v>2</v>
      </c>
      <c r="S162" s="13">
        <v>3</v>
      </c>
      <c r="T162" s="13">
        <v>6</v>
      </c>
      <c r="U162" s="13">
        <v>7</v>
      </c>
      <c r="V162" s="13">
        <v>8</v>
      </c>
      <c r="W162" s="13">
        <v>12</v>
      </c>
      <c r="X162" s="13">
        <v>3</v>
      </c>
      <c r="BR162" s="7"/>
    </row>
    <row r="163" spans="13:70" x14ac:dyDescent="0.25">
      <c r="M163" s="11" t="s">
        <v>446</v>
      </c>
      <c r="N163" s="12" t="s">
        <v>447</v>
      </c>
      <c r="P163" s="13">
        <v>160</v>
      </c>
      <c r="Q163" s="13">
        <v>1</v>
      </c>
      <c r="R163" s="13">
        <v>2</v>
      </c>
      <c r="S163" s="13">
        <v>3</v>
      </c>
      <c r="T163" s="13">
        <v>6</v>
      </c>
      <c r="U163" s="13">
        <v>7</v>
      </c>
      <c r="V163" s="13">
        <v>8</v>
      </c>
      <c r="W163" s="13">
        <v>12</v>
      </c>
      <c r="X163" s="13">
        <v>3</v>
      </c>
      <c r="BR163" s="7"/>
    </row>
    <row r="164" spans="13:70" x14ac:dyDescent="0.25">
      <c r="M164" s="11" t="s">
        <v>448</v>
      </c>
      <c r="N164" s="12" t="s">
        <v>449</v>
      </c>
      <c r="P164" s="13">
        <v>161</v>
      </c>
      <c r="Q164" s="13">
        <v>1</v>
      </c>
      <c r="R164" s="13">
        <v>2</v>
      </c>
      <c r="S164" s="13">
        <v>3</v>
      </c>
      <c r="T164" s="13">
        <v>6</v>
      </c>
      <c r="U164" s="13">
        <v>7</v>
      </c>
      <c r="V164" s="13">
        <v>8</v>
      </c>
      <c r="W164" s="13">
        <v>12</v>
      </c>
      <c r="X164" s="13">
        <v>3</v>
      </c>
      <c r="BR164" s="7"/>
    </row>
    <row r="165" spans="13:70" x14ac:dyDescent="0.25">
      <c r="M165" s="11" t="s">
        <v>450</v>
      </c>
      <c r="N165" s="12" t="s">
        <v>451</v>
      </c>
      <c r="P165" s="13">
        <v>162</v>
      </c>
      <c r="Q165" s="13">
        <v>1</v>
      </c>
      <c r="R165" s="13">
        <v>2</v>
      </c>
      <c r="S165" s="13">
        <v>3</v>
      </c>
      <c r="T165" s="13">
        <v>6</v>
      </c>
      <c r="U165" s="13">
        <v>7</v>
      </c>
      <c r="V165" s="13">
        <v>8</v>
      </c>
      <c r="W165" s="13">
        <v>12</v>
      </c>
      <c r="X165" s="13">
        <v>3</v>
      </c>
      <c r="BR165" s="7"/>
    </row>
    <row r="166" spans="13:70" x14ac:dyDescent="0.25">
      <c r="M166" s="11" t="s">
        <v>452</v>
      </c>
      <c r="N166" s="12" t="s">
        <v>453</v>
      </c>
      <c r="P166" s="13">
        <v>163</v>
      </c>
      <c r="Q166" s="13">
        <v>1</v>
      </c>
      <c r="R166" s="13">
        <v>2</v>
      </c>
      <c r="S166" s="13">
        <v>3</v>
      </c>
      <c r="T166" s="13">
        <v>6</v>
      </c>
      <c r="U166" s="13">
        <v>7</v>
      </c>
      <c r="V166" s="13">
        <v>8</v>
      </c>
      <c r="W166" s="13">
        <v>12</v>
      </c>
      <c r="X166" s="13">
        <v>3</v>
      </c>
      <c r="BR166" s="7"/>
    </row>
    <row r="167" spans="13:70" x14ac:dyDescent="0.25">
      <c r="M167" s="11" t="s">
        <v>454</v>
      </c>
      <c r="N167" s="12" t="s">
        <v>455</v>
      </c>
      <c r="P167" s="13">
        <v>164</v>
      </c>
      <c r="Q167" s="13">
        <v>1</v>
      </c>
      <c r="R167" s="13">
        <v>2</v>
      </c>
      <c r="S167" s="13">
        <v>3</v>
      </c>
      <c r="T167" s="13">
        <v>6</v>
      </c>
      <c r="U167" s="13">
        <v>7</v>
      </c>
      <c r="V167" s="13">
        <v>8</v>
      </c>
      <c r="W167" s="13">
        <v>12</v>
      </c>
      <c r="X167" s="13">
        <v>3</v>
      </c>
      <c r="BR167" s="7"/>
    </row>
    <row r="168" spans="13:70" x14ac:dyDescent="0.25">
      <c r="M168" s="11" t="s">
        <v>456</v>
      </c>
      <c r="N168" s="12" t="s">
        <v>457</v>
      </c>
      <c r="P168" s="13">
        <v>165</v>
      </c>
      <c r="Q168" s="13">
        <v>1</v>
      </c>
      <c r="R168" s="13">
        <v>2</v>
      </c>
      <c r="S168" s="13">
        <v>3</v>
      </c>
      <c r="T168" s="13">
        <v>6</v>
      </c>
      <c r="U168" s="13">
        <v>7</v>
      </c>
      <c r="V168" s="13">
        <v>8</v>
      </c>
      <c r="W168" s="13">
        <v>12</v>
      </c>
      <c r="X168" s="13">
        <v>3</v>
      </c>
      <c r="BR168" s="7"/>
    </row>
    <row r="169" spans="13:70" x14ac:dyDescent="0.25">
      <c r="M169" s="11" t="s">
        <v>458</v>
      </c>
      <c r="N169" s="12" t="s">
        <v>459</v>
      </c>
      <c r="P169" s="13">
        <v>166</v>
      </c>
      <c r="Q169" s="13">
        <v>1</v>
      </c>
      <c r="R169" s="13">
        <v>2</v>
      </c>
      <c r="S169" s="13">
        <v>3</v>
      </c>
      <c r="T169" s="13">
        <v>6</v>
      </c>
      <c r="U169" s="13">
        <v>7</v>
      </c>
      <c r="V169" s="13">
        <v>8</v>
      </c>
      <c r="W169" s="13">
        <v>12</v>
      </c>
      <c r="X169" s="13">
        <v>3</v>
      </c>
      <c r="BR169" s="7"/>
    </row>
    <row r="170" spans="13:70" x14ac:dyDescent="0.25">
      <c r="M170" s="11" t="s">
        <v>460</v>
      </c>
      <c r="N170" s="12" t="s">
        <v>461</v>
      </c>
      <c r="P170" s="13">
        <v>167</v>
      </c>
      <c r="Q170" s="13">
        <v>1</v>
      </c>
      <c r="R170" s="13">
        <v>2</v>
      </c>
      <c r="S170" s="13">
        <v>3</v>
      </c>
      <c r="T170" s="13">
        <v>6</v>
      </c>
      <c r="U170" s="13">
        <v>7</v>
      </c>
      <c r="V170" s="13">
        <v>8</v>
      </c>
      <c r="W170" s="13">
        <v>12</v>
      </c>
      <c r="X170" s="13">
        <v>3</v>
      </c>
      <c r="BR170" s="7"/>
    </row>
    <row r="171" spans="13:70" x14ac:dyDescent="0.25">
      <c r="M171" s="11" t="s">
        <v>462</v>
      </c>
      <c r="N171" s="12" t="s">
        <v>463</v>
      </c>
      <c r="P171" s="13">
        <v>168</v>
      </c>
      <c r="Q171" s="13">
        <v>1</v>
      </c>
      <c r="R171" s="13">
        <v>2</v>
      </c>
      <c r="S171" s="13">
        <v>3</v>
      </c>
      <c r="T171" s="13">
        <v>6</v>
      </c>
      <c r="U171" s="13">
        <v>7</v>
      </c>
      <c r="V171" s="13">
        <v>8</v>
      </c>
      <c r="W171" s="13">
        <v>12</v>
      </c>
      <c r="X171" s="13">
        <v>3</v>
      </c>
      <c r="BR171" s="7"/>
    </row>
    <row r="172" spans="13:70" x14ac:dyDescent="0.25">
      <c r="M172" s="11" t="s">
        <v>464</v>
      </c>
      <c r="N172" s="12" t="s">
        <v>465</v>
      </c>
      <c r="P172" s="13">
        <v>169</v>
      </c>
      <c r="Q172" s="13">
        <v>1</v>
      </c>
      <c r="R172" s="13">
        <v>2</v>
      </c>
      <c r="S172" s="13">
        <v>3</v>
      </c>
      <c r="T172" s="13">
        <v>6</v>
      </c>
      <c r="U172" s="13">
        <v>7</v>
      </c>
      <c r="V172" s="13">
        <v>8</v>
      </c>
      <c r="W172" s="13">
        <v>12</v>
      </c>
      <c r="X172" s="13">
        <v>3</v>
      </c>
      <c r="BR172" s="7"/>
    </row>
    <row r="173" spans="13:70" x14ac:dyDescent="0.25">
      <c r="M173" s="11" t="s">
        <v>466</v>
      </c>
      <c r="N173" s="12" t="s">
        <v>467</v>
      </c>
      <c r="P173" s="13">
        <v>170</v>
      </c>
      <c r="Q173" s="13">
        <v>1</v>
      </c>
      <c r="R173" s="13">
        <v>2</v>
      </c>
      <c r="S173" s="13">
        <v>3</v>
      </c>
      <c r="T173" s="13">
        <v>6</v>
      </c>
      <c r="U173" s="13">
        <v>7</v>
      </c>
      <c r="V173" s="13">
        <v>8</v>
      </c>
      <c r="W173" s="13">
        <v>12</v>
      </c>
      <c r="X173" s="13">
        <v>3</v>
      </c>
      <c r="BR173" s="7"/>
    </row>
    <row r="174" spans="13:70" x14ac:dyDescent="0.25">
      <c r="M174" s="11" t="s">
        <v>468</v>
      </c>
      <c r="N174" s="12" t="s">
        <v>469</v>
      </c>
      <c r="P174" s="13">
        <v>171</v>
      </c>
      <c r="Q174" s="13">
        <v>1</v>
      </c>
      <c r="R174" s="13">
        <v>2</v>
      </c>
      <c r="S174" s="13">
        <v>4</v>
      </c>
      <c r="T174" s="13">
        <v>7</v>
      </c>
      <c r="U174" s="13">
        <v>8</v>
      </c>
      <c r="V174" s="13">
        <v>9</v>
      </c>
      <c r="W174" s="13">
        <v>13</v>
      </c>
      <c r="X174" s="13">
        <v>3</v>
      </c>
      <c r="BR174" s="7"/>
    </row>
    <row r="175" spans="13:70" x14ac:dyDescent="0.25">
      <c r="M175" s="11" t="s">
        <v>470</v>
      </c>
      <c r="N175" s="12" t="s">
        <v>471</v>
      </c>
      <c r="P175" s="13">
        <v>172</v>
      </c>
      <c r="Q175" s="13">
        <v>1</v>
      </c>
      <c r="R175" s="13">
        <v>2</v>
      </c>
      <c r="S175" s="13">
        <v>4</v>
      </c>
      <c r="T175" s="13">
        <v>7</v>
      </c>
      <c r="U175" s="13">
        <v>8</v>
      </c>
      <c r="V175" s="13">
        <v>9</v>
      </c>
      <c r="W175" s="13">
        <v>13</v>
      </c>
      <c r="X175" s="13">
        <v>3</v>
      </c>
      <c r="BR175" s="7"/>
    </row>
    <row r="176" spans="13:70" x14ac:dyDescent="0.25">
      <c r="M176" s="11" t="s">
        <v>472</v>
      </c>
      <c r="N176" s="12" t="s">
        <v>473</v>
      </c>
      <c r="P176" s="13">
        <v>173</v>
      </c>
      <c r="Q176" s="13">
        <v>1</v>
      </c>
      <c r="R176" s="13">
        <v>2</v>
      </c>
      <c r="S176" s="13">
        <v>4</v>
      </c>
      <c r="T176" s="13">
        <v>7</v>
      </c>
      <c r="U176" s="13">
        <v>8</v>
      </c>
      <c r="V176" s="13">
        <v>9</v>
      </c>
      <c r="W176" s="13">
        <v>13</v>
      </c>
      <c r="X176" s="13">
        <v>3</v>
      </c>
      <c r="BR176" s="7"/>
    </row>
    <row r="177" spans="13:70" x14ac:dyDescent="0.25">
      <c r="M177" s="11" t="s">
        <v>474</v>
      </c>
      <c r="N177" s="12" t="s">
        <v>475</v>
      </c>
      <c r="P177" s="13">
        <v>174</v>
      </c>
      <c r="Q177" s="13">
        <v>1</v>
      </c>
      <c r="R177" s="13">
        <v>2</v>
      </c>
      <c r="S177" s="13">
        <v>4</v>
      </c>
      <c r="T177" s="13">
        <v>7</v>
      </c>
      <c r="U177" s="13">
        <v>8</v>
      </c>
      <c r="V177" s="13">
        <v>9</v>
      </c>
      <c r="W177" s="13">
        <v>13</v>
      </c>
      <c r="X177" s="13">
        <v>3</v>
      </c>
      <c r="BR177" s="7"/>
    </row>
    <row r="178" spans="13:70" x14ac:dyDescent="0.25">
      <c r="M178" s="11" t="s">
        <v>476</v>
      </c>
      <c r="N178" s="12" t="s">
        <v>477</v>
      </c>
      <c r="P178" s="13">
        <v>175</v>
      </c>
      <c r="Q178" s="13">
        <v>1</v>
      </c>
      <c r="R178" s="13">
        <v>2</v>
      </c>
      <c r="S178" s="13">
        <v>4</v>
      </c>
      <c r="T178" s="13">
        <v>7</v>
      </c>
      <c r="U178" s="13">
        <v>8</v>
      </c>
      <c r="V178" s="13">
        <v>9</v>
      </c>
      <c r="W178" s="13">
        <v>13</v>
      </c>
      <c r="X178" s="13">
        <v>3</v>
      </c>
      <c r="BR178" s="7"/>
    </row>
    <row r="179" spans="13:70" x14ac:dyDescent="0.25">
      <c r="M179" s="11" t="s">
        <v>478</v>
      </c>
      <c r="N179" s="12" t="s">
        <v>479</v>
      </c>
      <c r="P179" s="13">
        <v>176</v>
      </c>
      <c r="Q179" s="13">
        <v>1</v>
      </c>
      <c r="R179" s="13">
        <v>2</v>
      </c>
      <c r="S179" s="13">
        <v>4</v>
      </c>
      <c r="T179" s="13">
        <v>7</v>
      </c>
      <c r="U179" s="13">
        <v>8</v>
      </c>
      <c r="V179" s="13">
        <v>9</v>
      </c>
      <c r="W179" s="13">
        <v>13</v>
      </c>
      <c r="X179" s="13">
        <v>3</v>
      </c>
      <c r="BR179" s="7"/>
    </row>
    <row r="180" spans="13:70" x14ac:dyDescent="0.25">
      <c r="M180" s="11" t="s">
        <v>480</v>
      </c>
      <c r="N180" s="12" t="s">
        <v>481</v>
      </c>
      <c r="P180" s="13">
        <v>177</v>
      </c>
      <c r="Q180" s="13">
        <v>1</v>
      </c>
      <c r="R180" s="13">
        <v>2</v>
      </c>
      <c r="S180" s="13">
        <v>4</v>
      </c>
      <c r="T180" s="13">
        <v>7</v>
      </c>
      <c r="U180" s="13">
        <v>8</v>
      </c>
      <c r="V180" s="13">
        <v>9</v>
      </c>
      <c r="W180" s="13">
        <v>13</v>
      </c>
      <c r="X180" s="13">
        <v>3</v>
      </c>
      <c r="BR180" s="7"/>
    </row>
    <row r="181" spans="13:70" x14ac:dyDescent="0.25">
      <c r="M181" s="11" t="s">
        <v>482</v>
      </c>
      <c r="N181" s="12" t="s">
        <v>483</v>
      </c>
      <c r="P181" s="13">
        <v>178</v>
      </c>
      <c r="Q181" s="13">
        <v>1</v>
      </c>
      <c r="R181" s="13">
        <v>2</v>
      </c>
      <c r="S181" s="13">
        <v>4</v>
      </c>
      <c r="T181" s="13">
        <v>7</v>
      </c>
      <c r="U181" s="13">
        <v>8</v>
      </c>
      <c r="V181" s="13">
        <v>9</v>
      </c>
      <c r="W181" s="13">
        <v>13</v>
      </c>
      <c r="X181" s="13">
        <v>3</v>
      </c>
      <c r="BR181" s="7"/>
    </row>
    <row r="182" spans="13:70" x14ac:dyDescent="0.25">
      <c r="M182" s="11" t="s">
        <v>484</v>
      </c>
      <c r="N182" s="12" t="s">
        <v>485</v>
      </c>
      <c r="P182" s="13">
        <v>179</v>
      </c>
      <c r="Q182" s="13">
        <v>1</v>
      </c>
      <c r="R182" s="13">
        <v>2</v>
      </c>
      <c r="S182" s="13">
        <v>4</v>
      </c>
      <c r="T182" s="13">
        <v>7</v>
      </c>
      <c r="U182" s="13">
        <v>8</v>
      </c>
      <c r="V182" s="13">
        <v>9</v>
      </c>
      <c r="W182" s="13">
        <v>13</v>
      </c>
      <c r="X182" s="13">
        <v>3</v>
      </c>
      <c r="BR182" s="7"/>
    </row>
    <row r="183" spans="13:70" x14ac:dyDescent="0.25">
      <c r="M183" s="11" t="s">
        <v>486</v>
      </c>
      <c r="N183" s="12" t="s">
        <v>487</v>
      </c>
      <c r="P183" s="13">
        <v>180</v>
      </c>
      <c r="Q183" s="13">
        <v>1</v>
      </c>
      <c r="R183" s="13">
        <v>2</v>
      </c>
      <c r="S183" s="13">
        <v>4</v>
      </c>
      <c r="T183" s="13">
        <v>7</v>
      </c>
      <c r="U183" s="13">
        <v>8</v>
      </c>
      <c r="V183" s="13">
        <v>9</v>
      </c>
      <c r="W183" s="13">
        <v>13</v>
      </c>
      <c r="X183" s="13">
        <v>3</v>
      </c>
      <c r="BR183" s="7"/>
    </row>
    <row r="184" spans="13:70" x14ac:dyDescent="0.25">
      <c r="M184" s="11" t="s">
        <v>488</v>
      </c>
      <c r="N184" s="12" t="s">
        <v>489</v>
      </c>
      <c r="P184" s="13">
        <v>181</v>
      </c>
      <c r="Q184" s="13">
        <v>1</v>
      </c>
      <c r="R184" s="13">
        <v>2</v>
      </c>
      <c r="S184" s="13">
        <v>4</v>
      </c>
      <c r="T184" s="13">
        <v>7</v>
      </c>
      <c r="U184" s="13">
        <v>8</v>
      </c>
      <c r="V184" s="13">
        <v>9</v>
      </c>
      <c r="W184" s="13">
        <v>13</v>
      </c>
      <c r="X184" s="13">
        <v>3</v>
      </c>
      <c r="BR184" s="7"/>
    </row>
    <row r="185" spans="13:70" x14ac:dyDescent="0.25">
      <c r="M185" s="11" t="s">
        <v>490</v>
      </c>
      <c r="N185" s="12" t="s">
        <v>491</v>
      </c>
      <c r="P185" s="13">
        <v>182</v>
      </c>
      <c r="Q185" s="13">
        <v>1</v>
      </c>
      <c r="R185" s="13">
        <v>2</v>
      </c>
      <c r="S185" s="13">
        <v>4</v>
      </c>
      <c r="T185" s="13">
        <v>7</v>
      </c>
      <c r="U185" s="13">
        <v>8</v>
      </c>
      <c r="V185" s="13">
        <v>9</v>
      </c>
      <c r="W185" s="13">
        <v>13</v>
      </c>
      <c r="X185" s="13">
        <v>3</v>
      </c>
      <c r="BR185" s="7"/>
    </row>
    <row r="186" spans="13:70" x14ac:dyDescent="0.25">
      <c r="M186" s="11" t="s">
        <v>492</v>
      </c>
      <c r="N186" s="12" t="s">
        <v>493</v>
      </c>
      <c r="P186" s="13">
        <v>183</v>
      </c>
      <c r="Q186" s="13">
        <v>1</v>
      </c>
      <c r="R186" s="13">
        <v>2</v>
      </c>
      <c r="S186" s="13">
        <v>4</v>
      </c>
      <c r="T186" s="13">
        <v>7</v>
      </c>
      <c r="U186" s="13">
        <v>8</v>
      </c>
      <c r="V186" s="13">
        <v>9</v>
      </c>
      <c r="W186" s="13">
        <v>13</v>
      </c>
      <c r="X186" s="13">
        <v>3</v>
      </c>
      <c r="BR186" s="7"/>
    </row>
    <row r="187" spans="13:70" x14ac:dyDescent="0.25">
      <c r="M187" s="11" t="s">
        <v>494</v>
      </c>
      <c r="N187" s="12" t="s">
        <v>495</v>
      </c>
      <c r="P187" s="13">
        <v>184</v>
      </c>
      <c r="Q187" s="13">
        <v>1</v>
      </c>
      <c r="R187" s="13">
        <v>2</v>
      </c>
      <c r="S187" s="13">
        <v>4</v>
      </c>
      <c r="T187" s="13">
        <v>7</v>
      </c>
      <c r="U187" s="13">
        <v>8</v>
      </c>
      <c r="V187" s="13">
        <v>9</v>
      </c>
      <c r="W187" s="13">
        <v>13</v>
      </c>
      <c r="X187" s="13">
        <v>3</v>
      </c>
      <c r="BR187" s="7"/>
    </row>
    <row r="188" spans="13:70" x14ac:dyDescent="0.25">
      <c r="M188" s="11" t="s">
        <v>496</v>
      </c>
      <c r="N188" s="12" t="s">
        <v>497</v>
      </c>
      <c r="P188" s="13">
        <v>185</v>
      </c>
      <c r="Q188" s="13">
        <v>1</v>
      </c>
      <c r="R188" s="13">
        <v>2</v>
      </c>
      <c r="S188" s="13">
        <v>4</v>
      </c>
      <c r="T188" s="13">
        <v>7</v>
      </c>
      <c r="U188" s="13">
        <v>8</v>
      </c>
      <c r="V188" s="13">
        <v>9</v>
      </c>
      <c r="W188" s="13">
        <v>13</v>
      </c>
      <c r="X188" s="13">
        <v>3</v>
      </c>
      <c r="BR188" s="7"/>
    </row>
    <row r="189" spans="13:70" x14ac:dyDescent="0.25">
      <c r="M189" s="11" t="s">
        <v>498</v>
      </c>
      <c r="N189" s="12" t="s">
        <v>499</v>
      </c>
      <c r="P189" s="13">
        <v>186</v>
      </c>
      <c r="Q189" s="13">
        <v>1</v>
      </c>
      <c r="R189" s="13">
        <v>2</v>
      </c>
      <c r="S189" s="13">
        <v>4</v>
      </c>
      <c r="T189" s="13">
        <v>7</v>
      </c>
      <c r="U189" s="13">
        <v>8</v>
      </c>
      <c r="V189" s="13">
        <v>9</v>
      </c>
      <c r="W189" s="13">
        <v>13</v>
      </c>
      <c r="X189" s="13">
        <v>3</v>
      </c>
      <c r="BR189" s="7"/>
    </row>
    <row r="190" spans="13:70" x14ac:dyDescent="0.25">
      <c r="M190" s="11" t="s">
        <v>500</v>
      </c>
      <c r="N190" s="12" t="s">
        <v>501</v>
      </c>
      <c r="P190" s="13">
        <v>187</v>
      </c>
      <c r="Q190" s="13">
        <v>1</v>
      </c>
      <c r="R190" s="13">
        <v>2</v>
      </c>
      <c r="S190" s="13">
        <v>4</v>
      </c>
      <c r="T190" s="13">
        <v>7</v>
      </c>
      <c r="U190" s="13">
        <v>8</v>
      </c>
      <c r="V190" s="13">
        <v>9</v>
      </c>
      <c r="W190" s="13">
        <v>13</v>
      </c>
      <c r="X190" s="13">
        <v>3</v>
      </c>
      <c r="BR190" s="7"/>
    </row>
    <row r="191" spans="13:70" x14ac:dyDescent="0.25">
      <c r="M191" s="11" t="s">
        <v>502</v>
      </c>
      <c r="N191" s="12" t="s">
        <v>503</v>
      </c>
      <c r="P191" s="13">
        <v>188</v>
      </c>
      <c r="Q191" s="13">
        <v>1</v>
      </c>
      <c r="R191" s="13">
        <v>2</v>
      </c>
      <c r="S191" s="13">
        <v>4</v>
      </c>
      <c r="T191" s="13">
        <v>7</v>
      </c>
      <c r="U191" s="13">
        <v>8</v>
      </c>
      <c r="V191" s="13">
        <v>9</v>
      </c>
      <c r="W191" s="13">
        <v>13</v>
      </c>
      <c r="X191" s="13">
        <v>3</v>
      </c>
      <c r="BR191" s="7"/>
    </row>
    <row r="192" spans="13:70" x14ac:dyDescent="0.25">
      <c r="M192" s="11" t="s">
        <v>504</v>
      </c>
      <c r="N192" s="12" t="s">
        <v>505</v>
      </c>
      <c r="P192" s="13">
        <v>189</v>
      </c>
      <c r="Q192" s="13">
        <v>1</v>
      </c>
      <c r="R192" s="13">
        <v>2</v>
      </c>
      <c r="S192" s="13">
        <v>4</v>
      </c>
      <c r="T192" s="13">
        <v>7</v>
      </c>
      <c r="U192" s="13">
        <v>8</v>
      </c>
      <c r="V192" s="13">
        <v>9</v>
      </c>
      <c r="W192" s="13">
        <v>13</v>
      </c>
      <c r="X192" s="13">
        <v>3</v>
      </c>
      <c r="BR192" s="7"/>
    </row>
    <row r="193" spans="13:70" x14ac:dyDescent="0.25">
      <c r="M193" s="11" t="s">
        <v>506</v>
      </c>
      <c r="N193" s="12" t="s">
        <v>507</v>
      </c>
      <c r="P193" s="13">
        <v>190</v>
      </c>
      <c r="Q193" s="13">
        <v>1</v>
      </c>
      <c r="R193" s="13">
        <v>2</v>
      </c>
      <c r="S193" s="13">
        <v>4</v>
      </c>
      <c r="T193" s="13">
        <v>7</v>
      </c>
      <c r="U193" s="13">
        <v>8</v>
      </c>
      <c r="V193" s="13">
        <v>9</v>
      </c>
      <c r="W193" s="13">
        <v>13</v>
      </c>
      <c r="X193" s="13">
        <v>3</v>
      </c>
      <c r="BR193" s="7"/>
    </row>
    <row r="194" spans="13:70" x14ac:dyDescent="0.25">
      <c r="M194" s="11" t="s">
        <v>508</v>
      </c>
      <c r="N194" s="12" t="s">
        <v>509</v>
      </c>
      <c r="P194" s="13">
        <v>191</v>
      </c>
      <c r="Q194" s="13">
        <v>2</v>
      </c>
      <c r="R194" s="13">
        <v>3</v>
      </c>
      <c r="S194" s="13">
        <v>5</v>
      </c>
      <c r="T194" s="13">
        <v>8</v>
      </c>
      <c r="U194" s="13">
        <v>9</v>
      </c>
      <c r="V194" s="13">
        <v>10</v>
      </c>
      <c r="W194" s="13">
        <v>14</v>
      </c>
      <c r="X194" s="13">
        <v>3</v>
      </c>
      <c r="BR194" s="7"/>
    </row>
    <row r="195" spans="13:70" x14ac:dyDescent="0.25">
      <c r="M195" s="11" t="s">
        <v>510</v>
      </c>
      <c r="N195" s="12" t="s">
        <v>511</v>
      </c>
      <c r="P195" s="13">
        <v>192</v>
      </c>
      <c r="Q195" s="13">
        <v>2</v>
      </c>
      <c r="R195" s="13">
        <v>3</v>
      </c>
      <c r="S195" s="13">
        <v>5</v>
      </c>
      <c r="T195" s="13">
        <v>8</v>
      </c>
      <c r="U195" s="13">
        <v>9</v>
      </c>
      <c r="V195" s="13">
        <v>10</v>
      </c>
      <c r="W195" s="13">
        <v>14</v>
      </c>
      <c r="X195" s="13">
        <v>3</v>
      </c>
      <c r="BR195" s="7"/>
    </row>
    <row r="196" spans="13:70" x14ac:dyDescent="0.25">
      <c r="M196" s="11" t="s">
        <v>512</v>
      </c>
      <c r="N196" s="12" t="s">
        <v>513</v>
      </c>
      <c r="P196" s="13">
        <v>193</v>
      </c>
      <c r="Q196" s="13">
        <v>2</v>
      </c>
      <c r="R196" s="13">
        <v>3</v>
      </c>
      <c r="S196" s="13">
        <v>5</v>
      </c>
      <c r="T196" s="13">
        <v>8</v>
      </c>
      <c r="U196" s="13">
        <v>9</v>
      </c>
      <c r="V196" s="13">
        <v>10</v>
      </c>
      <c r="W196" s="13">
        <v>14</v>
      </c>
      <c r="X196" s="13">
        <v>3</v>
      </c>
      <c r="BR196" s="7"/>
    </row>
    <row r="197" spans="13:70" x14ac:dyDescent="0.25">
      <c r="M197" s="11" t="s">
        <v>514</v>
      </c>
      <c r="N197" s="12" t="s">
        <v>515</v>
      </c>
      <c r="P197" s="13">
        <v>194</v>
      </c>
      <c r="Q197" s="13">
        <v>2</v>
      </c>
      <c r="R197" s="13">
        <v>3</v>
      </c>
      <c r="S197" s="13">
        <v>5</v>
      </c>
      <c r="T197" s="13">
        <v>8</v>
      </c>
      <c r="U197" s="13">
        <v>9</v>
      </c>
      <c r="V197" s="13">
        <v>10</v>
      </c>
      <c r="W197" s="13">
        <v>14</v>
      </c>
      <c r="X197" s="13">
        <v>3</v>
      </c>
      <c r="BR197" s="7"/>
    </row>
    <row r="198" spans="13:70" x14ac:dyDescent="0.25">
      <c r="M198" s="11" t="s">
        <v>516</v>
      </c>
      <c r="N198" s="12" t="s">
        <v>517</v>
      </c>
      <c r="P198" s="13">
        <v>195</v>
      </c>
      <c r="Q198" s="13">
        <v>2</v>
      </c>
      <c r="R198" s="13">
        <v>3</v>
      </c>
      <c r="S198" s="13">
        <v>5</v>
      </c>
      <c r="T198" s="13">
        <v>8</v>
      </c>
      <c r="U198" s="13">
        <v>9</v>
      </c>
      <c r="V198" s="13">
        <v>10</v>
      </c>
      <c r="W198" s="13">
        <v>14</v>
      </c>
      <c r="X198" s="13">
        <v>3</v>
      </c>
      <c r="BR198" s="7"/>
    </row>
    <row r="199" spans="13:70" x14ac:dyDescent="0.25">
      <c r="M199" s="11" t="s">
        <v>518</v>
      </c>
      <c r="N199" s="12" t="s">
        <v>519</v>
      </c>
      <c r="P199" s="13">
        <v>196</v>
      </c>
      <c r="Q199" s="13">
        <v>2</v>
      </c>
      <c r="R199" s="13">
        <v>3</v>
      </c>
      <c r="S199" s="13">
        <v>5</v>
      </c>
      <c r="T199" s="13">
        <v>8</v>
      </c>
      <c r="U199" s="13">
        <v>9</v>
      </c>
      <c r="V199" s="13">
        <v>10</v>
      </c>
      <c r="W199" s="13">
        <v>14</v>
      </c>
      <c r="X199" s="13">
        <v>3</v>
      </c>
      <c r="BR199" s="7"/>
    </row>
    <row r="200" spans="13:70" x14ac:dyDescent="0.25">
      <c r="M200" s="11" t="s">
        <v>520</v>
      </c>
      <c r="N200" s="12" t="s">
        <v>521</v>
      </c>
      <c r="P200" s="13">
        <v>197</v>
      </c>
      <c r="Q200" s="13">
        <v>2</v>
      </c>
      <c r="R200" s="13">
        <v>3</v>
      </c>
      <c r="S200" s="13">
        <v>5</v>
      </c>
      <c r="T200" s="13">
        <v>8</v>
      </c>
      <c r="U200" s="13">
        <v>9</v>
      </c>
      <c r="V200" s="13">
        <v>10</v>
      </c>
      <c r="W200" s="13">
        <v>14</v>
      </c>
      <c r="X200" s="13">
        <v>3</v>
      </c>
      <c r="BR200" s="7"/>
    </row>
    <row r="201" spans="13:70" x14ac:dyDescent="0.25">
      <c r="M201" s="11" t="s">
        <v>522</v>
      </c>
      <c r="N201" s="12" t="s">
        <v>523</v>
      </c>
      <c r="P201" s="13">
        <v>198</v>
      </c>
      <c r="Q201" s="13">
        <v>2</v>
      </c>
      <c r="R201" s="13">
        <v>3</v>
      </c>
      <c r="S201" s="13">
        <v>5</v>
      </c>
      <c r="T201" s="13">
        <v>8</v>
      </c>
      <c r="U201" s="13">
        <v>9</v>
      </c>
      <c r="V201" s="13">
        <v>10</v>
      </c>
      <c r="W201" s="13">
        <v>14</v>
      </c>
      <c r="X201" s="13">
        <v>3</v>
      </c>
      <c r="BR201" s="7"/>
    </row>
    <row r="202" spans="13:70" x14ac:dyDescent="0.25">
      <c r="M202" s="11" t="s">
        <v>524</v>
      </c>
      <c r="N202" s="12" t="s">
        <v>525</v>
      </c>
      <c r="P202" s="13">
        <v>199</v>
      </c>
      <c r="Q202" s="13">
        <v>2</v>
      </c>
      <c r="R202" s="13">
        <v>3</v>
      </c>
      <c r="S202" s="13">
        <v>5</v>
      </c>
      <c r="T202" s="13">
        <v>8</v>
      </c>
      <c r="U202" s="13">
        <v>9</v>
      </c>
      <c r="V202" s="13">
        <v>10</v>
      </c>
      <c r="W202" s="13">
        <v>14</v>
      </c>
      <c r="X202" s="13">
        <v>3</v>
      </c>
      <c r="BR202" s="7"/>
    </row>
    <row r="203" spans="13:70" x14ac:dyDescent="0.25">
      <c r="M203" s="11" t="s">
        <v>526</v>
      </c>
      <c r="N203" s="12" t="s">
        <v>527</v>
      </c>
      <c r="P203" s="13">
        <v>200</v>
      </c>
      <c r="Q203" s="13">
        <v>2</v>
      </c>
      <c r="R203" s="13">
        <v>3</v>
      </c>
      <c r="S203" s="13">
        <v>5</v>
      </c>
      <c r="T203" s="13">
        <v>8</v>
      </c>
      <c r="U203" s="13">
        <v>9</v>
      </c>
      <c r="V203" s="13">
        <v>10</v>
      </c>
      <c r="W203" s="13">
        <v>14</v>
      </c>
      <c r="X203" s="13">
        <v>3</v>
      </c>
      <c r="BR203" s="7"/>
    </row>
    <row r="204" spans="13:70" x14ac:dyDescent="0.25">
      <c r="M204" s="11" t="s">
        <v>528</v>
      </c>
      <c r="N204" s="12" t="s">
        <v>529</v>
      </c>
      <c r="P204" s="13">
        <v>201</v>
      </c>
      <c r="Q204" s="13">
        <v>2</v>
      </c>
      <c r="R204" s="13">
        <v>4</v>
      </c>
      <c r="S204" s="13">
        <v>6</v>
      </c>
      <c r="T204" s="13">
        <v>9</v>
      </c>
      <c r="U204" s="13">
        <v>10</v>
      </c>
      <c r="V204" s="13">
        <v>11</v>
      </c>
      <c r="W204" s="13">
        <v>15</v>
      </c>
      <c r="X204" s="13">
        <v>3</v>
      </c>
      <c r="BR204" s="7"/>
    </row>
    <row r="205" spans="13:70" x14ac:dyDescent="0.25">
      <c r="M205" s="11" t="s">
        <v>530</v>
      </c>
      <c r="N205" s="12" t="s">
        <v>531</v>
      </c>
      <c r="P205" s="13">
        <v>202</v>
      </c>
      <c r="Q205" s="13">
        <v>2</v>
      </c>
      <c r="R205" s="13">
        <v>4</v>
      </c>
      <c r="S205" s="13">
        <v>6</v>
      </c>
      <c r="T205" s="13">
        <v>9</v>
      </c>
      <c r="U205" s="13">
        <v>10</v>
      </c>
      <c r="V205" s="13">
        <v>11</v>
      </c>
      <c r="W205" s="13">
        <v>15</v>
      </c>
      <c r="X205" s="13">
        <v>3</v>
      </c>
      <c r="BR205" s="7"/>
    </row>
    <row r="206" spans="13:70" x14ac:dyDescent="0.25">
      <c r="M206" s="11" t="s">
        <v>532</v>
      </c>
      <c r="N206" s="12" t="s">
        <v>533</v>
      </c>
      <c r="P206" s="13">
        <v>203</v>
      </c>
      <c r="Q206" s="13">
        <v>2</v>
      </c>
      <c r="R206" s="13">
        <v>4</v>
      </c>
      <c r="S206" s="13">
        <v>6</v>
      </c>
      <c r="T206" s="13">
        <v>9</v>
      </c>
      <c r="U206" s="13">
        <v>10</v>
      </c>
      <c r="V206" s="13">
        <v>11</v>
      </c>
      <c r="W206" s="13">
        <v>15</v>
      </c>
      <c r="X206" s="13">
        <v>3</v>
      </c>
      <c r="BR206" s="7"/>
    </row>
    <row r="207" spans="13:70" x14ac:dyDescent="0.25">
      <c r="M207" s="11" t="s">
        <v>534</v>
      </c>
      <c r="N207" s="12" t="s">
        <v>535</v>
      </c>
      <c r="P207" s="13">
        <v>204</v>
      </c>
      <c r="Q207" s="13">
        <v>2</v>
      </c>
      <c r="R207" s="13">
        <v>4</v>
      </c>
      <c r="S207" s="13">
        <v>6</v>
      </c>
      <c r="T207" s="13">
        <v>9</v>
      </c>
      <c r="U207" s="13">
        <v>10</v>
      </c>
      <c r="V207" s="13">
        <v>11</v>
      </c>
      <c r="W207" s="13">
        <v>15</v>
      </c>
      <c r="X207" s="13">
        <v>3</v>
      </c>
      <c r="BR207" s="7"/>
    </row>
    <row r="208" spans="13:70" x14ac:dyDescent="0.25">
      <c r="M208" s="11" t="s">
        <v>536</v>
      </c>
      <c r="N208" s="12" t="s">
        <v>537</v>
      </c>
      <c r="P208" s="13">
        <v>205</v>
      </c>
      <c r="Q208" s="13">
        <v>2</v>
      </c>
      <c r="R208" s="13">
        <v>4</v>
      </c>
      <c r="S208" s="13">
        <v>6</v>
      </c>
      <c r="T208" s="13">
        <v>9</v>
      </c>
      <c r="U208" s="13">
        <v>10</v>
      </c>
      <c r="V208" s="13">
        <v>11</v>
      </c>
      <c r="W208" s="13">
        <v>15</v>
      </c>
      <c r="X208" s="13">
        <v>3</v>
      </c>
      <c r="BR208" s="7"/>
    </row>
    <row r="209" spans="13:70" x14ac:dyDescent="0.25">
      <c r="M209" s="11" t="s">
        <v>538</v>
      </c>
      <c r="N209" s="12" t="s">
        <v>539</v>
      </c>
      <c r="P209" s="13">
        <v>206</v>
      </c>
      <c r="Q209" s="13">
        <v>2</v>
      </c>
      <c r="R209" s="13">
        <v>4</v>
      </c>
      <c r="S209" s="13">
        <v>6</v>
      </c>
      <c r="T209" s="13">
        <v>9</v>
      </c>
      <c r="U209" s="13">
        <v>10</v>
      </c>
      <c r="V209" s="13">
        <v>11</v>
      </c>
      <c r="W209" s="13">
        <v>15</v>
      </c>
      <c r="X209" s="13">
        <v>3</v>
      </c>
      <c r="BR209" s="7"/>
    </row>
    <row r="210" spans="13:70" x14ac:dyDescent="0.25">
      <c r="M210" s="11" t="s">
        <v>540</v>
      </c>
      <c r="N210" s="12" t="s">
        <v>541</v>
      </c>
      <c r="P210" s="13">
        <v>207</v>
      </c>
      <c r="Q210" s="13">
        <v>2</v>
      </c>
      <c r="R210" s="13">
        <v>4</v>
      </c>
      <c r="S210" s="13">
        <v>6</v>
      </c>
      <c r="T210" s="13">
        <v>9</v>
      </c>
      <c r="U210" s="13">
        <v>10</v>
      </c>
      <c r="V210" s="13">
        <v>11</v>
      </c>
      <c r="W210" s="13">
        <v>15</v>
      </c>
      <c r="X210" s="13">
        <v>3</v>
      </c>
      <c r="BR210" s="7"/>
    </row>
    <row r="211" spans="13:70" x14ac:dyDescent="0.25">
      <c r="M211" s="11" t="s">
        <v>542</v>
      </c>
      <c r="N211" s="12" t="s">
        <v>543</v>
      </c>
      <c r="P211" s="13">
        <v>208</v>
      </c>
      <c r="Q211" s="13">
        <v>2</v>
      </c>
      <c r="R211" s="13">
        <v>4</v>
      </c>
      <c r="S211" s="13">
        <v>6</v>
      </c>
      <c r="T211" s="13">
        <v>9</v>
      </c>
      <c r="U211" s="13">
        <v>10</v>
      </c>
      <c r="V211" s="13">
        <v>11</v>
      </c>
      <c r="W211" s="13">
        <v>15</v>
      </c>
      <c r="X211" s="13">
        <v>3</v>
      </c>
      <c r="BR211" s="7"/>
    </row>
    <row r="212" spans="13:70" x14ac:dyDescent="0.25">
      <c r="M212" s="11" t="s">
        <v>544</v>
      </c>
      <c r="N212" s="12" t="s">
        <v>545</v>
      </c>
      <c r="P212" s="13">
        <v>209</v>
      </c>
      <c r="Q212" s="13">
        <v>2</v>
      </c>
      <c r="R212" s="13">
        <v>4</v>
      </c>
      <c r="S212" s="13">
        <v>6</v>
      </c>
      <c r="T212" s="13">
        <v>9</v>
      </c>
      <c r="U212" s="13">
        <v>10</v>
      </c>
      <c r="V212" s="13">
        <v>11</v>
      </c>
      <c r="W212" s="13">
        <v>15</v>
      </c>
      <c r="X212" s="13">
        <v>3</v>
      </c>
      <c r="BR212" s="7"/>
    </row>
    <row r="213" spans="13:70" x14ac:dyDescent="0.25">
      <c r="M213" s="11" t="s">
        <v>546</v>
      </c>
      <c r="N213" s="12" t="s">
        <v>547</v>
      </c>
      <c r="P213" s="13">
        <v>210</v>
      </c>
      <c r="Q213" s="13">
        <v>2</v>
      </c>
      <c r="R213" s="13">
        <v>4</v>
      </c>
      <c r="S213" s="13">
        <v>6</v>
      </c>
      <c r="T213" s="13">
        <v>9</v>
      </c>
      <c r="U213" s="13">
        <v>10</v>
      </c>
      <c r="V213" s="13">
        <v>11</v>
      </c>
      <c r="W213" s="13">
        <v>15</v>
      </c>
      <c r="X213" s="13">
        <v>3</v>
      </c>
      <c r="BR213" s="7"/>
    </row>
    <row r="214" spans="13:70" x14ac:dyDescent="0.25">
      <c r="M214" s="11" t="s">
        <v>548</v>
      </c>
      <c r="N214" s="12" t="s">
        <v>549</v>
      </c>
      <c r="P214" s="13">
        <v>211</v>
      </c>
      <c r="Q214" s="13">
        <v>2</v>
      </c>
      <c r="R214" s="13">
        <v>4</v>
      </c>
      <c r="S214" s="13">
        <v>6</v>
      </c>
      <c r="T214" s="13">
        <v>9</v>
      </c>
      <c r="U214" s="13">
        <v>10</v>
      </c>
      <c r="V214" s="13">
        <v>11</v>
      </c>
      <c r="W214" s="13">
        <v>15</v>
      </c>
      <c r="X214" s="13">
        <v>3</v>
      </c>
      <c r="BR214" s="7"/>
    </row>
    <row r="215" spans="13:70" x14ac:dyDescent="0.25">
      <c r="M215" s="11" t="s">
        <v>550</v>
      </c>
      <c r="N215" s="12" t="s">
        <v>551</v>
      </c>
      <c r="P215" s="13">
        <v>212</v>
      </c>
      <c r="Q215" s="13">
        <v>2</v>
      </c>
      <c r="R215" s="13">
        <v>4</v>
      </c>
      <c r="S215" s="13">
        <v>6</v>
      </c>
      <c r="T215" s="13">
        <v>9</v>
      </c>
      <c r="U215" s="13">
        <v>10</v>
      </c>
      <c r="V215" s="13">
        <v>11</v>
      </c>
      <c r="W215" s="13">
        <v>15</v>
      </c>
      <c r="X215" s="13">
        <v>3</v>
      </c>
      <c r="BR215" s="7"/>
    </row>
    <row r="216" spans="13:70" x14ac:dyDescent="0.25">
      <c r="M216" s="11" t="s">
        <v>552</v>
      </c>
      <c r="N216" s="12" t="s">
        <v>553</v>
      </c>
      <c r="P216" s="13">
        <v>213</v>
      </c>
      <c r="Q216" s="13">
        <v>2</v>
      </c>
      <c r="R216" s="13">
        <v>4</v>
      </c>
      <c r="S216" s="13">
        <v>6</v>
      </c>
      <c r="T216" s="13">
        <v>9</v>
      </c>
      <c r="U216" s="13">
        <v>10</v>
      </c>
      <c r="V216" s="13">
        <v>11</v>
      </c>
      <c r="W216" s="13">
        <v>15</v>
      </c>
      <c r="X216" s="13">
        <v>3</v>
      </c>
      <c r="BR216" s="7"/>
    </row>
    <row r="217" spans="13:70" x14ac:dyDescent="0.25">
      <c r="M217" s="11" t="s">
        <v>554</v>
      </c>
      <c r="N217" s="12" t="s">
        <v>555</v>
      </c>
      <c r="P217" s="13">
        <v>214</v>
      </c>
      <c r="Q217" s="13">
        <v>2</v>
      </c>
      <c r="R217" s="13">
        <v>4</v>
      </c>
      <c r="S217" s="13">
        <v>6</v>
      </c>
      <c r="T217" s="13">
        <v>9</v>
      </c>
      <c r="U217" s="13">
        <v>10</v>
      </c>
      <c r="V217" s="13">
        <v>11</v>
      </c>
      <c r="W217" s="13">
        <v>15</v>
      </c>
      <c r="X217" s="13">
        <v>3</v>
      </c>
      <c r="BR217" s="7"/>
    </row>
    <row r="218" spans="13:70" x14ac:dyDescent="0.25">
      <c r="M218" s="11" t="s">
        <v>556</v>
      </c>
      <c r="N218" s="12" t="s">
        <v>557</v>
      </c>
      <c r="P218" s="13">
        <v>215</v>
      </c>
      <c r="Q218" s="13">
        <v>2</v>
      </c>
      <c r="R218" s="13">
        <v>4</v>
      </c>
      <c r="S218" s="13">
        <v>6</v>
      </c>
      <c r="T218" s="13">
        <v>9</v>
      </c>
      <c r="U218" s="13">
        <v>10</v>
      </c>
      <c r="V218" s="13">
        <v>11</v>
      </c>
      <c r="W218" s="13">
        <v>15</v>
      </c>
      <c r="X218" s="13">
        <v>3</v>
      </c>
      <c r="BR218" s="7"/>
    </row>
    <row r="219" spans="13:70" x14ac:dyDescent="0.25">
      <c r="M219" s="11" t="s">
        <v>558</v>
      </c>
      <c r="N219" s="12" t="s">
        <v>559</v>
      </c>
      <c r="P219" s="13">
        <v>216</v>
      </c>
      <c r="Q219" s="13">
        <v>2</v>
      </c>
      <c r="R219" s="13">
        <v>4</v>
      </c>
      <c r="S219" s="13">
        <v>6</v>
      </c>
      <c r="T219" s="13">
        <v>9</v>
      </c>
      <c r="U219" s="13">
        <v>10</v>
      </c>
      <c r="V219" s="13">
        <v>11</v>
      </c>
      <c r="W219" s="13">
        <v>15</v>
      </c>
      <c r="X219" s="13">
        <v>3</v>
      </c>
      <c r="BR219" s="7"/>
    </row>
    <row r="220" spans="13:70" x14ac:dyDescent="0.25">
      <c r="M220" s="11" t="s">
        <v>560</v>
      </c>
      <c r="N220" s="12" t="s">
        <v>561</v>
      </c>
      <c r="P220" s="13">
        <v>217</v>
      </c>
      <c r="Q220" s="13">
        <v>2</v>
      </c>
      <c r="R220" s="13">
        <v>4</v>
      </c>
      <c r="S220" s="13">
        <v>6</v>
      </c>
      <c r="T220" s="13">
        <v>9</v>
      </c>
      <c r="U220" s="13">
        <v>10</v>
      </c>
      <c r="V220" s="13">
        <v>11</v>
      </c>
      <c r="W220" s="13">
        <v>15</v>
      </c>
      <c r="X220" s="13">
        <v>3</v>
      </c>
      <c r="BR220" s="7"/>
    </row>
    <row r="221" spans="13:70" x14ac:dyDescent="0.25">
      <c r="M221" s="11" t="s">
        <v>562</v>
      </c>
      <c r="N221" s="12" t="s">
        <v>563</v>
      </c>
      <c r="P221" s="13">
        <v>218</v>
      </c>
      <c r="Q221" s="13">
        <v>2</v>
      </c>
      <c r="R221" s="13">
        <v>4</v>
      </c>
      <c r="S221" s="13">
        <v>6</v>
      </c>
      <c r="T221" s="13">
        <v>9</v>
      </c>
      <c r="U221" s="13">
        <v>10</v>
      </c>
      <c r="V221" s="13">
        <v>11</v>
      </c>
      <c r="W221" s="13">
        <v>15</v>
      </c>
      <c r="X221" s="13">
        <v>3</v>
      </c>
      <c r="BR221" s="7"/>
    </row>
    <row r="222" spans="13:70" x14ac:dyDescent="0.25">
      <c r="M222" s="11" t="s">
        <v>564</v>
      </c>
      <c r="N222" s="12" t="s">
        <v>565</v>
      </c>
      <c r="P222" s="13">
        <v>219</v>
      </c>
      <c r="Q222" s="13">
        <v>2</v>
      </c>
      <c r="R222" s="13">
        <v>4</v>
      </c>
      <c r="S222" s="13">
        <v>6</v>
      </c>
      <c r="T222" s="13">
        <v>9</v>
      </c>
      <c r="U222" s="13">
        <v>10</v>
      </c>
      <c r="V222" s="13">
        <v>11</v>
      </c>
      <c r="W222" s="13">
        <v>15</v>
      </c>
      <c r="X222" s="13">
        <v>3</v>
      </c>
      <c r="BR222" s="7"/>
    </row>
    <row r="223" spans="13:70" x14ac:dyDescent="0.25">
      <c r="M223" s="11" t="s">
        <v>566</v>
      </c>
      <c r="N223" s="12" t="s">
        <v>567</v>
      </c>
      <c r="P223" s="13">
        <v>220</v>
      </c>
      <c r="Q223" s="13">
        <v>2</v>
      </c>
      <c r="R223" s="13">
        <v>4</v>
      </c>
      <c r="S223" s="13">
        <v>6</v>
      </c>
      <c r="T223" s="13">
        <v>9</v>
      </c>
      <c r="U223" s="13">
        <v>10</v>
      </c>
      <c r="V223" s="13">
        <v>11</v>
      </c>
      <c r="W223" s="13">
        <v>15</v>
      </c>
      <c r="X223" s="13">
        <v>3</v>
      </c>
      <c r="BR223" s="7"/>
    </row>
    <row r="224" spans="13:70" x14ac:dyDescent="0.25">
      <c r="M224" s="11" t="s">
        <v>568</v>
      </c>
      <c r="N224" s="12" t="s">
        <v>569</v>
      </c>
      <c r="P224" s="13">
        <v>221</v>
      </c>
      <c r="Q224" s="13">
        <v>2</v>
      </c>
      <c r="R224" s="13">
        <v>4</v>
      </c>
      <c r="S224" s="13">
        <v>6</v>
      </c>
      <c r="T224" s="13">
        <v>9</v>
      </c>
      <c r="U224" s="13">
        <v>10</v>
      </c>
      <c r="V224" s="13">
        <v>11</v>
      </c>
      <c r="W224" s="13">
        <v>15</v>
      </c>
      <c r="X224" s="13">
        <v>3</v>
      </c>
      <c r="BR224" s="7"/>
    </row>
    <row r="225" spans="13:70" x14ac:dyDescent="0.25">
      <c r="M225" s="11" t="s">
        <v>570</v>
      </c>
      <c r="N225" s="12" t="s">
        <v>571</v>
      </c>
      <c r="P225" s="13">
        <v>222</v>
      </c>
      <c r="Q225" s="13">
        <v>2</v>
      </c>
      <c r="R225" s="13">
        <v>4</v>
      </c>
      <c r="S225" s="13">
        <v>6</v>
      </c>
      <c r="T225" s="13">
        <v>9</v>
      </c>
      <c r="U225" s="13">
        <v>10</v>
      </c>
      <c r="V225" s="13">
        <v>11</v>
      </c>
      <c r="W225" s="13">
        <v>15</v>
      </c>
      <c r="X225" s="13">
        <v>3</v>
      </c>
      <c r="BR225" s="7"/>
    </row>
    <row r="226" spans="13:70" x14ac:dyDescent="0.25">
      <c r="M226" s="11" t="s">
        <v>572</v>
      </c>
      <c r="N226" s="12" t="s">
        <v>573</v>
      </c>
      <c r="P226" s="13">
        <v>223</v>
      </c>
      <c r="Q226" s="13">
        <v>2</v>
      </c>
      <c r="R226" s="13">
        <v>4</v>
      </c>
      <c r="S226" s="13">
        <v>6</v>
      </c>
      <c r="T226" s="13">
        <v>9</v>
      </c>
      <c r="U226" s="13">
        <v>10</v>
      </c>
      <c r="V226" s="13">
        <v>11</v>
      </c>
      <c r="W226" s="13">
        <v>15</v>
      </c>
      <c r="X226" s="13">
        <v>3</v>
      </c>
      <c r="BR226" s="7"/>
    </row>
    <row r="227" spans="13:70" x14ac:dyDescent="0.25">
      <c r="M227" s="11" t="s">
        <v>574</v>
      </c>
      <c r="N227" s="12" t="s">
        <v>575</v>
      </c>
      <c r="P227" s="13">
        <v>224</v>
      </c>
      <c r="Q227" s="13">
        <v>2</v>
      </c>
      <c r="R227" s="13">
        <v>4</v>
      </c>
      <c r="S227" s="13">
        <v>6</v>
      </c>
      <c r="T227" s="13">
        <v>9</v>
      </c>
      <c r="U227" s="13">
        <v>10</v>
      </c>
      <c r="V227" s="13">
        <v>11</v>
      </c>
      <c r="W227" s="13">
        <v>15</v>
      </c>
      <c r="X227" s="13">
        <v>3</v>
      </c>
      <c r="BR227" s="7"/>
    </row>
    <row r="228" spans="13:70" x14ac:dyDescent="0.25">
      <c r="M228" s="11" t="s">
        <v>576</v>
      </c>
      <c r="N228" s="12" t="s">
        <v>577</v>
      </c>
      <c r="P228" s="13">
        <v>225</v>
      </c>
      <c r="Q228" s="13">
        <v>2</v>
      </c>
      <c r="R228" s="13">
        <v>4</v>
      </c>
      <c r="S228" s="13">
        <v>6</v>
      </c>
      <c r="T228" s="13">
        <v>9</v>
      </c>
      <c r="U228" s="13">
        <v>10</v>
      </c>
      <c r="V228" s="13">
        <v>11</v>
      </c>
      <c r="W228" s="13">
        <v>15</v>
      </c>
      <c r="X228" s="13">
        <v>3</v>
      </c>
      <c r="BR228" s="7"/>
    </row>
    <row r="229" spans="13:70" x14ac:dyDescent="0.25">
      <c r="M229" s="11" t="s">
        <v>578</v>
      </c>
      <c r="N229" s="12" t="s">
        <v>579</v>
      </c>
      <c r="P229" s="13">
        <v>226</v>
      </c>
      <c r="Q229" s="13">
        <v>2</v>
      </c>
      <c r="R229" s="13">
        <v>4</v>
      </c>
      <c r="S229" s="13">
        <v>6</v>
      </c>
      <c r="T229" s="13">
        <v>9</v>
      </c>
      <c r="U229" s="13">
        <v>10</v>
      </c>
      <c r="V229" s="13">
        <v>11</v>
      </c>
      <c r="W229" s="13">
        <v>15</v>
      </c>
      <c r="X229" s="13">
        <v>3</v>
      </c>
      <c r="BR229" s="7"/>
    </row>
    <row r="230" spans="13:70" x14ac:dyDescent="0.25">
      <c r="M230" s="11" t="s">
        <v>580</v>
      </c>
      <c r="N230" s="12" t="s">
        <v>581</v>
      </c>
      <c r="P230" s="13">
        <v>227</v>
      </c>
      <c r="Q230" s="13">
        <v>2</v>
      </c>
      <c r="R230" s="13">
        <v>4</v>
      </c>
      <c r="S230" s="13">
        <v>6</v>
      </c>
      <c r="T230" s="13">
        <v>9</v>
      </c>
      <c r="U230" s="13">
        <v>10</v>
      </c>
      <c r="V230" s="13">
        <v>11</v>
      </c>
      <c r="W230" s="13">
        <v>15</v>
      </c>
      <c r="X230" s="13">
        <v>3</v>
      </c>
      <c r="BR230" s="7"/>
    </row>
    <row r="231" spans="13:70" x14ac:dyDescent="0.25">
      <c r="M231" s="11" t="s">
        <v>582</v>
      </c>
      <c r="N231" s="12" t="s">
        <v>583</v>
      </c>
      <c r="P231" s="13">
        <v>228</v>
      </c>
      <c r="Q231" s="13">
        <v>2</v>
      </c>
      <c r="R231" s="13">
        <v>4</v>
      </c>
      <c r="S231" s="13">
        <v>6</v>
      </c>
      <c r="T231" s="13">
        <v>9</v>
      </c>
      <c r="U231" s="13">
        <v>10</v>
      </c>
      <c r="V231" s="13">
        <v>11</v>
      </c>
      <c r="W231" s="13">
        <v>15</v>
      </c>
      <c r="X231" s="13">
        <v>3</v>
      </c>
      <c r="BR231" s="7"/>
    </row>
    <row r="232" spans="13:70" x14ac:dyDescent="0.25">
      <c r="M232" s="11" t="s">
        <v>584</v>
      </c>
      <c r="N232" s="12" t="s">
        <v>585</v>
      </c>
      <c r="P232" s="13">
        <v>229</v>
      </c>
      <c r="Q232" s="13">
        <v>2</v>
      </c>
      <c r="R232" s="13">
        <v>4</v>
      </c>
      <c r="S232" s="13">
        <v>6</v>
      </c>
      <c r="T232" s="13">
        <v>9</v>
      </c>
      <c r="U232" s="13">
        <v>10</v>
      </c>
      <c r="V232" s="13">
        <v>11</v>
      </c>
      <c r="W232" s="13">
        <v>15</v>
      </c>
      <c r="X232" s="13">
        <v>3</v>
      </c>
      <c r="BR232" s="7"/>
    </row>
    <row r="233" spans="13:70" x14ac:dyDescent="0.25">
      <c r="M233" s="11" t="s">
        <v>586</v>
      </c>
      <c r="N233" s="12" t="s">
        <v>587</v>
      </c>
      <c r="P233" s="13">
        <v>230</v>
      </c>
      <c r="Q233" s="13">
        <v>2</v>
      </c>
      <c r="R233" s="13">
        <v>4</v>
      </c>
      <c r="S233" s="13">
        <v>6</v>
      </c>
      <c r="T233" s="13">
        <v>9</v>
      </c>
      <c r="U233" s="13">
        <v>10</v>
      </c>
      <c r="V233" s="13">
        <v>11</v>
      </c>
      <c r="W233" s="13">
        <v>15</v>
      </c>
      <c r="X233" s="13">
        <v>3</v>
      </c>
      <c r="BR233" s="7"/>
    </row>
    <row r="234" spans="13:70" x14ac:dyDescent="0.25">
      <c r="M234" s="11" t="s">
        <v>588</v>
      </c>
      <c r="N234" s="12" t="s">
        <v>589</v>
      </c>
      <c r="P234" s="13">
        <v>231</v>
      </c>
      <c r="Q234" s="13">
        <v>2</v>
      </c>
      <c r="R234" s="13">
        <v>4</v>
      </c>
      <c r="S234" s="13">
        <v>6</v>
      </c>
      <c r="T234" s="13">
        <v>9</v>
      </c>
      <c r="U234" s="13">
        <v>10</v>
      </c>
      <c r="V234" s="13">
        <v>11</v>
      </c>
      <c r="W234" s="13">
        <v>15</v>
      </c>
      <c r="X234" s="13">
        <v>3</v>
      </c>
      <c r="BR234" s="7"/>
    </row>
    <row r="235" spans="13:70" x14ac:dyDescent="0.25">
      <c r="M235" s="11" t="s">
        <v>590</v>
      </c>
      <c r="N235" s="12" t="s">
        <v>591</v>
      </c>
      <c r="P235" s="13">
        <v>232</v>
      </c>
      <c r="Q235" s="13">
        <v>2</v>
      </c>
      <c r="R235" s="13">
        <v>4</v>
      </c>
      <c r="S235" s="13">
        <v>6</v>
      </c>
      <c r="T235" s="13">
        <v>9</v>
      </c>
      <c r="U235" s="13">
        <v>10</v>
      </c>
      <c r="V235" s="13">
        <v>11</v>
      </c>
      <c r="W235" s="13">
        <v>15</v>
      </c>
      <c r="X235" s="13">
        <v>3</v>
      </c>
      <c r="BR235" s="7"/>
    </row>
    <row r="236" spans="13:70" x14ac:dyDescent="0.25">
      <c r="M236" s="11" t="s">
        <v>592</v>
      </c>
      <c r="N236" s="12" t="s">
        <v>593</v>
      </c>
      <c r="P236" s="13">
        <v>233</v>
      </c>
      <c r="Q236" s="13">
        <v>2</v>
      </c>
      <c r="R236" s="13">
        <v>4</v>
      </c>
      <c r="S236" s="13">
        <v>6</v>
      </c>
      <c r="T236" s="13">
        <v>9</v>
      </c>
      <c r="U236" s="13">
        <v>10</v>
      </c>
      <c r="V236" s="13">
        <v>11</v>
      </c>
      <c r="W236" s="13">
        <v>15</v>
      </c>
      <c r="X236" s="13">
        <v>3</v>
      </c>
      <c r="BR236" s="7"/>
    </row>
    <row r="237" spans="13:70" x14ac:dyDescent="0.25">
      <c r="M237" s="11" t="s">
        <v>594</v>
      </c>
      <c r="N237" s="12" t="s">
        <v>595</v>
      </c>
      <c r="P237" s="13">
        <v>234</v>
      </c>
      <c r="Q237" s="13">
        <v>2</v>
      </c>
      <c r="R237" s="13">
        <v>4</v>
      </c>
      <c r="S237" s="13">
        <v>6</v>
      </c>
      <c r="T237" s="13">
        <v>9</v>
      </c>
      <c r="U237" s="13">
        <v>10</v>
      </c>
      <c r="V237" s="13">
        <v>11</v>
      </c>
      <c r="W237" s="13">
        <v>15</v>
      </c>
      <c r="X237" s="13">
        <v>3</v>
      </c>
      <c r="BR237" s="7"/>
    </row>
    <row r="238" spans="13:70" x14ac:dyDescent="0.25">
      <c r="M238" s="11" t="s">
        <v>596</v>
      </c>
      <c r="N238" s="12" t="s">
        <v>597</v>
      </c>
      <c r="P238" s="13">
        <v>235</v>
      </c>
      <c r="Q238" s="13">
        <v>2</v>
      </c>
      <c r="R238" s="13">
        <v>4</v>
      </c>
      <c r="S238" s="13">
        <v>6</v>
      </c>
      <c r="T238" s="13">
        <v>9</v>
      </c>
      <c r="U238" s="13">
        <v>10</v>
      </c>
      <c r="V238" s="13">
        <v>11</v>
      </c>
      <c r="W238" s="13">
        <v>15</v>
      </c>
      <c r="X238" s="13">
        <v>3</v>
      </c>
      <c r="BR238" s="7"/>
    </row>
    <row r="239" spans="13:70" x14ac:dyDescent="0.25">
      <c r="M239" s="11" t="s">
        <v>598</v>
      </c>
      <c r="N239" s="12" t="s">
        <v>599</v>
      </c>
      <c r="P239" s="13">
        <v>236</v>
      </c>
      <c r="Q239" s="13">
        <v>2</v>
      </c>
      <c r="R239" s="13">
        <v>4</v>
      </c>
      <c r="S239" s="13">
        <v>6</v>
      </c>
      <c r="T239" s="13">
        <v>9</v>
      </c>
      <c r="U239" s="13">
        <v>10</v>
      </c>
      <c r="V239" s="13">
        <v>11</v>
      </c>
      <c r="W239" s="13">
        <v>15</v>
      </c>
      <c r="X239" s="13">
        <v>3</v>
      </c>
      <c r="BR239" s="7"/>
    </row>
    <row r="240" spans="13:70" x14ac:dyDescent="0.25">
      <c r="M240" s="11" t="s">
        <v>600</v>
      </c>
      <c r="N240" s="12" t="s">
        <v>601</v>
      </c>
      <c r="P240" s="13">
        <v>237</v>
      </c>
      <c r="Q240" s="13">
        <v>2</v>
      </c>
      <c r="R240" s="13">
        <v>4</v>
      </c>
      <c r="S240" s="13">
        <v>6</v>
      </c>
      <c r="T240" s="13">
        <v>9</v>
      </c>
      <c r="U240" s="13">
        <v>10</v>
      </c>
      <c r="V240" s="13">
        <v>11</v>
      </c>
      <c r="W240" s="13">
        <v>15</v>
      </c>
      <c r="X240" s="13">
        <v>3</v>
      </c>
      <c r="BR240" s="7"/>
    </row>
    <row r="241" spans="13:70" x14ac:dyDescent="0.25">
      <c r="M241" s="11" t="s">
        <v>602</v>
      </c>
      <c r="N241" s="12" t="s">
        <v>603</v>
      </c>
      <c r="P241" s="13">
        <v>238</v>
      </c>
      <c r="Q241" s="13">
        <v>2</v>
      </c>
      <c r="R241" s="13">
        <v>4</v>
      </c>
      <c r="S241" s="13">
        <v>6</v>
      </c>
      <c r="T241" s="13">
        <v>9</v>
      </c>
      <c r="U241" s="13">
        <v>10</v>
      </c>
      <c r="V241" s="13">
        <v>11</v>
      </c>
      <c r="W241" s="13">
        <v>15</v>
      </c>
      <c r="X241" s="13">
        <v>3</v>
      </c>
      <c r="BR241" s="7"/>
    </row>
    <row r="242" spans="13:70" x14ac:dyDescent="0.25">
      <c r="M242" s="11" t="s">
        <v>604</v>
      </c>
      <c r="N242" s="12" t="s">
        <v>605</v>
      </c>
      <c r="P242" s="13">
        <v>239</v>
      </c>
      <c r="Q242" s="13">
        <v>2</v>
      </c>
      <c r="R242" s="13">
        <v>4</v>
      </c>
      <c r="S242" s="13">
        <v>6</v>
      </c>
      <c r="T242" s="13">
        <v>9</v>
      </c>
      <c r="U242" s="13">
        <v>10</v>
      </c>
      <c r="V242" s="13">
        <v>11</v>
      </c>
      <c r="W242" s="13">
        <v>15</v>
      </c>
      <c r="X242" s="13">
        <v>3</v>
      </c>
      <c r="BR242" s="7"/>
    </row>
    <row r="243" spans="13:70" x14ac:dyDescent="0.25">
      <c r="M243" s="11" t="s">
        <v>606</v>
      </c>
      <c r="N243" s="12" t="s">
        <v>607</v>
      </c>
      <c r="P243" s="13">
        <v>240</v>
      </c>
      <c r="Q243" s="13">
        <v>2</v>
      </c>
      <c r="R243" s="13">
        <v>4</v>
      </c>
      <c r="S243" s="13">
        <v>6</v>
      </c>
      <c r="T243" s="13">
        <v>9</v>
      </c>
      <c r="U243" s="13">
        <v>10</v>
      </c>
      <c r="V243" s="13">
        <v>11</v>
      </c>
      <c r="W243" s="13">
        <v>15</v>
      </c>
      <c r="X243" s="13">
        <v>3</v>
      </c>
      <c r="BR243" s="7"/>
    </row>
    <row r="244" spans="13:70" x14ac:dyDescent="0.25">
      <c r="M244" s="11" t="s">
        <v>608</v>
      </c>
      <c r="N244" s="12" t="s">
        <v>609</v>
      </c>
      <c r="P244" s="13">
        <v>241</v>
      </c>
      <c r="Q244" s="13">
        <v>2</v>
      </c>
      <c r="R244" s="13">
        <v>4</v>
      </c>
      <c r="S244" s="13">
        <v>6</v>
      </c>
      <c r="T244" s="13">
        <v>9</v>
      </c>
      <c r="U244" s="13">
        <v>10</v>
      </c>
      <c r="V244" s="13">
        <v>11</v>
      </c>
      <c r="W244" s="13">
        <v>15</v>
      </c>
      <c r="X244" s="13">
        <v>3</v>
      </c>
      <c r="BR244" s="7"/>
    </row>
    <row r="245" spans="13:70" x14ac:dyDescent="0.25">
      <c r="M245" s="11" t="s">
        <v>610</v>
      </c>
      <c r="N245" s="12" t="s">
        <v>611</v>
      </c>
      <c r="P245" s="13">
        <v>242</v>
      </c>
      <c r="Q245" s="13">
        <v>2</v>
      </c>
      <c r="R245" s="13">
        <v>4</v>
      </c>
      <c r="S245" s="13">
        <v>6</v>
      </c>
      <c r="T245" s="13">
        <v>9</v>
      </c>
      <c r="U245" s="13">
        <v>10</v>
      </c>
      <c r="V245" s="13">
        <v>11</v>
      </c>
      <c r="W245" s="13">
        <v>15</v>
      </c>
      <c r="X245" s="13">
        <v>3</v>
      </c>
      <c r="BR245" s="7"/>
    </row>
    <row r="246" spans="13:70" x14ac:dyDescent="0.25">
      <c r="M246" s="11" t="s">
        <v>612</v>
      </c>
      <c r="N246" s="12" t="s">
        <v>613</v>
      </c>
      <c r="P246" s="13">
        <v>243</v>
      </c>
      <c r="Q246" s="13">
        <v>2</v>
      </c>
      <c r="R246" s="13">
        <v>4</v>
      </c>
      <c r="S246" s="13">
        <v>6</v>
      </c>
      <c r="T246" s="13">
        <v>9</v>
      </c>
      <c r="U246" s="13">
        <v>10</v>
      </c>
      <c r="V246" s="13">
        <v>11</v>
      </c>
      <c r="W246" s="13">
        <v>15</v>
      </c>
      <c r="X246" s="13">
        <v>3</v>
      </c>
      <c r="BR246" s="7"/>
    </row>
    <row r="247" spans="13:70" x14ac:dyDescent="0.25">
      <c r="M247" s="11" t="s">
        <v>614</v>
      </c>
      <c r="N247" s="12" t="s">
        <v>615</v>
      </c>
      <c r="P247" s="13">
        <v>244</v>
      </c>
      <c r="Q247" s="13">
        <v>2</v>
      </c>
      <c r="R247" s="13">
        <v>4</v>
      </c>
      <c r="S247" s="13">
        <v>6</v>
      </c>
      <c r="T247" s="13">
        <v>9</v>
      </c>
      <c r="U247" s="13">
        <v>10</v>
      </c>
      <c r="V247" s="13">
        <v>11</v>
      </c>
      <c r="W247" s="13">
        <v>15</v>
      </c>
      <c r="X247" s="13">
        <v>3</v>
      </c>
      <c r="BR247" s="7"/>
    </row>
    <row r="248" spans="13:70" x14ac:dyDescent="0.25">
      <c r="M248" s="11" t="s">
        <v>616</v>
      </c>
      <c r="N248" s="12" t="s">
        <v>617</v>
      </c>
      <c r="P248" s="13">
        <v>245</v>
      </c>
      <c r="Q248" s="13">
        <v>2</v>
      </c>
      <c r="R248" s="13">
        <v>4</v>
      </c>
      <c r="S248" s="13">
        <v>6</v>
      </c>
      <c r="T248" s="13">
        <v>9</v>
      </c>
      <c r="U248" s="13">
        <v>10</v>
      </c>
      <c r="V248" s="13">
        <v>11</v>
      </c>
      <c r="W248" s="13">
        <v>15</v>
      </c>
      <c r="X248" s="13">
        <v>3</v>
      </c>
      <c r="BR248" s="7"/>
    </row>
    <row r="249" spans="13:70" x14ac:dyDescent="0.25">
      <c r="M249" s="11" t="s">
        <v>618</v>
      </c>
      <c r="N249" s="12" t="s">
        <v>619</v>
      </c>
      <c r="P249" s="13">
        <v>246</v>
      </c>
      <c r="Q249" s="13">
        <v>2</v>
      </c>
      <c r="R249" s="13">
        <v>4</v>
      </c>
      <c r="S249" s="13">
        <v>6</v>
      </c>
      <c r="T249" s="13">
        <v>9</v>
      </c>
      <c r="U249" s="13">
        <v>10</v>
      </c>
      <c r="V249" s="13">
        <v>11</v>
      </c>
      <c r="W249" s="13">
        <v>15</v>
      </c>
      <c r="X249" s="13">
        <v>3</v>
      </c>
      <c r="BR249" s="7"/>
    </row>
    <row r="250" spans="13:70" x14ac:dyDescent="0.25">
      <c r="M250" s="11" t="s">
        <v>620</v>
      </c>
      <c r="N250" s="12" t="s">
        <v>621</v>
      </c>
      <c r="P250" s="13">
        <v>247</v>
      </c>
      <c r="Q250" s="13">
        <v>2</v>
      </c>
      <c r="R250" s="13">
        <v>4</v>
      </c>
      <c r="S250" s="13">
        <v>6</v>
      </c>
      <c r="T250" s="13">
        <v>9</v>
      </c>
      <c r="U250" s="13">
        <v>10</v>
      </c>
      <c r="V250" s="13">
        <v>11</v>
      </c>
      <c r="W250" s="13">
        <v>15</v>
      </c>
      <c r="X250" s="13">
        <v>3</v>
      </c>
      <c r="BR250" s="7"/>
    </row>
    <row r="251" spans="13:70" x14ac:dyDescent="0.25">
      <c r="M251" s="11" t="s">
        <v>622</v>
      </c>
      <c r="N251" s="12" t="s">
        <v>623</v>
      </c>
      <c r="P251" s="13">
        <v>248</v>
      </c>
      <c r="Q251" s="13">
        <v>2</v>
      </c>
      <c r="R251" s="13">
        <v>4</v>
      </c>
      <c r="S251" s="13">
        <v>6</v>
      </c>
      <c r="T251" s="13">
        <v>9</v>
      </c>
      <c r="U251" s="13">
        <v>10</v>
      </c>
      <c r="V251" s="13">
        <v>11</v>
      </c>
      <c r="W251" s="13">
        <v>15</v>
      </c>
      <c r="X251" s="13">
        <v>3</v>
      </c>
      <c r="BR251" s="7"/>
    </row>
    <row r="252" spans="13:70" x14ac:dyDescent="0.25">
      <c r="M252" s="11" t="s">
        <v>624</v>
      </c>
      <c r="N252" s="12" t="s">
        <v>625</v>
      </c>
      <c r="P252" s="13">
        <v>249</v>
      </c>
      <c r="Q252" s="13">
        <v>2</v>
      </c>
      <c r="R252" s="13">
        <v>4</v>
      </c>
      <c r="S252" s="13">
        <v>6</v>
      </c>
      <c r="T252" s="13">
        <v>9</v>
      </c>
      <c r="U252" s="13">
        <v>10</v>
      </c>
      <c r="V252" s="13">
        <v>11</v>
      </c>
      <c r="W252" s="13">
        <v>15</v>
      </c>
      <c r="X252" s="13">
        <v>3</v>
      </c>
      <c r="BR252" s="7"/>
    </row>
    <row r="253" spans="13:70" x14ac:dyDescent="0.25">
      <c r="M253" s="11" t="s">
        <v>626</v>
      </c>
      <c r="N253" s="12" t="s">
        <v>627</v>
      </c>
      <c r="P253" s="13">
        <v>250</v>
      </c>
      <c r="Q253" s="13">
        <v>2</v>
      </c>
      <c r="R253" s="13">
        <v>4</v>
      </c>
      <c r="S253" s="13">
        <v>6</v>
      </c>
      <c r="T253" s="13">
        <v>9</v>
      </c>
      <c r="U253" s="13">
        <v>10</v>
      </c>
      <c r="V253" s="13">
        <v>11</v>
      </c>
      <c r="W253" s="13">
        <v>15</v>
      </c>
      <c r="X253" s="13">
        <v>3</v>
      </c>
      <c r="BR253" s="7"/>
    </row>
    <row r="254" spans="13:70" x14ac:dyDescent="0.25">
      <c r="M254" s="11" t="s">
        <v>628</v>
      </c>
      <c r="N254" s="12" t="s">
        <v>629</v>
      </c>
      <c r="P254" s="13">
        <v>251</v>
      </c>
      <c r="Q254" s="13">
        <v>3</v>
      </c>
      <c r="R254" s="13">
        <v>5</v>
      </c>
      <c r="S254" s="13">
        <v>7</v>
      </c>
      <c r="T254" s="13">
        <v>10</v>
      </c>
      <c r="U254" s="13">
        <v>11</v>
      </c>
      <c r="V254" s="13">
        <v>12</v>
      </c>
      <c r="W254" s="13">
        <v>16</v>
      </c>
      <c r="X254" s="13">
        <v>4</v>
      </c>
      <c r="BR254" s="7"/>
    </row>
    <row r="255" spans="13:70" x14ac:dyDescent="0.25">
      <c r="M255" s="11" t="s">
        <v>630</v>
      </c>
      <c r="N255" s="12" t="s">
        <v>631</v>
      </c>
      <c r="P255" s="13">
        <v>252</v>
      </c>
      <c r="Q255" s="13">
        <v>3</v>
      </c>
      <c r="R255" s="13">
        <v>5</v>
      </c>
      <c r="S255" s="13">
        <v>7</v>
      </c>
      <c r="T255" s="13">
        <v>10</v>
      </c>
      <c r="U255" s="13">
        <v>11</v>
      </c>
      <c r="V255" s="13">
        <v>12</v>
      </c>
      <c r="W255" s="13">
        <v>16</v>
      </c>
      <c r="X255" s="13">
        <v>4</v>
      </c>
      <c r="BR255" s="7"/>
    </row>
    <row r="256" spans="13:70" x14ac:dyDescent="0.25">
      <c r="M256" s="11" t="s">
        <v>632</v>
      </c>
      <c r="N256" s="12" t="s">
        <v>633</v>
      </c>
      <c r="P256" s="13">
        <v>253</v>
      </c>
      <c r="Q256" s="13">
        <v>3</v>
      </c>
      <c r="R256" s="13">
        <v>5</v>
      </c>
      <c r="S256" s="13">
        <v>7</v>
      </c>
      <c r="T256" s="13">
        <v>10</v>
      </c>
      <c r="U256" s="13">
        <v>11</v>
      </c>
      <c r="V256" s="13">
        <v>12</v>
      </c>
      <c r="W256" s="13">
        <v>16</v>
      </c>
      <c r="X256" s="13">
        <v>4</v>
      </c>
      <c r="BR256" s="7"/>
    </row>
    <row r="257" spans="13:70" x14ac:dyDescent="0.25">
      <c r="M257" s="11" t="s">
        <v>634</v>
      </c>
      <c r="N257" s="12" t="s">
        <v>635</v>
      </c>
      <c r="P257" s="13">
        <v>254</v>
      </c>
      <c r="Q257" s="13">
        <v>3</v>
      </c>
      <c r="R257" s="13">
        <v>5</v>
      </c>
      <c r="S257" s="13">
        <v>7</v>
      </c>
      <c r="T257" s="13">
        <v>10</v>
      </c>
      <c r="U257" s="13">
        <v>11</v>
      </c>
      <c r="V257" s="13">
        <v>12</v>
      </c>
      <c r="W257" s="13">
        <v>16</v>
      </c>
      <c r="X257" s="13">
        <v>4</v>
      </c>
      <c r="BR257" s="7"/>
    </row>
    <row r="258" spans="13:70" x14ac:dyDescent="0.25">
      <c r="M258" s="11" t="s">
        <v>636</v>
      </c>
      <c r="N258" s="12" t="s">
        <v>637</v>
      </c>
      <c r="P258" s="13">
        <v>255</v>
      </c>
      <c r="Q258" s="13">
        <v>3</v>
      </c>
      <c r="R258" s="13">
        <v>5</v>
      </c>
      <c r="S258" s="13">
        <v>7</v>
      </c>
      <c r="T258" s="13">
        <v>10</v>
      </c>
      <c r="U258" s="13">
        <v>11</v>
      </c>
      <c r="V258" s="13">
        <v>12</v>
      </c>
      <c r="W258" s="13">
        <v>16</v>
      </c>
      <c r="X258" s="13">
        <v>4</v>
      </c>
      <c r="BR258" s="7"/>
    </row>
    <row r="259" spans="13:70" x14ac:dyDescent="0.25">
      <c r="M259" s="11" t="s">
        <v>638</v>
      </c>
      <c r="N259" s="12" t="s">
        <v>639</v>
      </c>
      <c r="P259" s="13">
        <v>256</v>
      </c>
      <c r="Q259" s="13">
        <v>3</v>
      </c>
      <c r="R259" s="13">
        <v>5</v>
      </c>
      <c r="S259" s="13">
        <v>7</v>
      </c>
      <c r="T259" s="13">
        <v>10</v>
      </c>
      <c r="U259" s="13">
        <v>11</v>
      </c>
      <c r="V259" s="13">
        <v>12</v>
      </c>
      <c r="W259" s="13">
        <v>16</v>
      </c>
      <c r="X259" s="13">
        <v>4</v>
      </c>
      <c r="BR259" s="7"/>
    </row>
    <row r="260" spans="13:70" x14ac:dyDescent="0.25">
      <c r="M260" s="11" t="s">
        <v>640</v>
      </c>
      <c r="N260" s="12" t="s">
        <v>641</v>
      </c>
      <c r="P260" s="13">
        <v>257</v>
      </c>
      <c r="Q260" s="13">
        <v>3</v>
      </c>
      <c r="R260" s="13">
        <v>5</v>
      </c>
      <c r="S260" s="13">
        <v>7</v>
      </c>
      <c r="T260" s="13">
        <v>10</v>
      </c>
      <c r="U260" s="13">
        <v>11</v>
      </c>
      <c r="V260" s="13">
        <v>12</v>
      </c>
      <c r="W260" s="13">
        <v>16</v>
      </c>
      <c r="X260" s="13">
        <v>4</v>
      </c>
      <c r="BR260" s="7"/>
    </row>
    <row r="261" spans="13:70" x14ac:dyDescent="0.25">
      <c r="M261" s="11" t="s">
        <v>642</v>
      </c>
      <c r="N261" s="12" t="s">
        <v>643</v>
      </c>
      <c r="P261" s="13">
        <v>258</v>
      </c>
      <c r="Q261" s="13">
        <v>3</v>
      </c>
      <c r="R261" s="13">
        <v>5</v>
      </c>
      <c r="S261" s="13">
        <v>7</v>
      </c>
      <c r="T261" s="13">
        <v>10</v>
      </c>
      <c r="U261" s="13">
        <v>11</v>
      </c>
      <c r="V261" s="13">
        <v>12</v>
      </c>
      <c r="W261" s="13">
        <v>16</v>
      </c>
      <c r="X261" s="13">
        <v>4</v>
      </c>
      <c r="BR261" s="7"/>
    </row>
    <row r="262" spans="13:70" x14ac:dyDescent="0.25">
      <c r="M262" s="11" t="s">
        <v>644</v>
      </c>
      <c r="N262" s="12" t="s">
        <v>645</v>
      </c>
      <c r="P262" s="13">
        <v>259</v>
      </c>
      <c r="Q262" s="13">
        <v>3</v>
      </c>
      <c r="R262" s="13">
        <v>5</v>
      </c>
      <c r="S262" s="13">
        <v>7</v>
      </c>
      <c r="T262" s="13">
        <v>10</v>
      </c>
      <c r="U262" s="13">
        <v>11</v>
      </c>
      <c r="V262" s="13">
        <v>12</v>
      </c>
      <c r="W262" s="13">
        <v>16</v>
      </c>
      <c r="X262" s="13">
        <v>4</v>
      </c>
      <c r="BR262" s="7"/>
    </row>
    <row r="263" spans="13:70" x14ac:dyDescent="0.25">
      <c r="M263" s="11" t="s">
        <v>646</v>
      </c>
      <c r="N263" s="12" t="s">
        <v>647</v>
      </c>
      <c r="P263" s="13">
        <v>260</v>
      </c>
      <c r="Q263" s="13">
        <v>3</v>
      </c>
      <c r="R263" s="13">
        <v>5</v>
      </c>
      <c r="S263" s="13">
        <v>7</v>
      </c>
      <c r="T263" s="13">
        <v>10</v>
      </c>
      <c r="U263" s="13">
        <v>11</v>
      </c>
      <c r="V263" s="13">
        <v>12</v>
      </c>
      <c r="W263" s="13">
        <v>16</v>
      </c>
      <c r="X263" s="13">
        <v>4</v>
      </c>
      <c r="BR263" s="7"/>
    </row>
    <row r="264" spans="13:70" x14ac:dyDescent="0.25">
      <c r="M264" s="11" t="s">
        <v>648</v>
      </c>
      <c r="N264" s="12" t="s">
        <v>649</v>
      </c>
      <c r="P264" s="13">
        <v>261</v>
      </c>
      <c r="Q264" s="13">
        <v>3</v>
      </c>
      <c r="R264" s="13">
        <v>5</v>
      </c>
      <c r="S264" s="13">
        <v>7</v>
      </c>
      <c r="T264" s="13">
        <v>10</v>
      </c>
      <c r="U264" s="13">
        <v>11</v>
      </c>
      <c r="V264" s="13">
        <v>12</v>
      </c>
      <c r="W264" s="13">
        <v>16</v>
      </c>
      <c r="X264" s="13">
        <v>4</v>
      </c>
      <c r="BR264" s="7"/>
    </row>
    <row r="265" spans="13:70" x14ac:dyDescent="0.25">
      <c r="M265" s="11" t="s">
        <v>650</v>
      </c>
      <c r="N265" s="12" t="s">
        <v>651</v>
      </c>
      <c r="P265" s="13">
        <v>262</v>
      </c>
      <c r="Q265" s="13">
        <v>3</v>
      </c>
      <c r="R265" s="13">
        <v>5</v>
      </c>
      <c r="S265" s="13">
        <v>7</v>
      </c>
      <c r="T265" s="13">
        <v>10</v>
      </c>
      <c r="U265" s="13">
        <v>11</v>
      </c>
      <c r="V265" s="13">
        <v>12</v>
      </c>
      <c r="W265" s="13">
        <v>16</v>
      </c>
      <c r="X265" s="13">
        <v>4</v>
      </c>
      <c r="BR265" s="7"/>
    </row>
    <row r="266" spans="13:70" x14ac:dyDescent="0.25">
      <c r="M266" s="11" t="s">
        <v>652</v>
      </c>
      <c r="N266" s="12" t="s">
        <v>653</v>
      </c>
      <c r="P266" s="13">
        <v>263</v>
      </c>
      <c r="Q266" s="13">
        <v>3</v>
      </c>
      <c r="R266" s="13">
        <v>5</v>
      </c>
      <c r="S266" s="13">
        <v>7</v>
      </c>
      <c r="T266" s="13">
        <v>10</v>
      </c>
      <c r="U266" s="13">
        <v>11</v>
      </c>
      <c r="V266" s="13">
        <v>12</v>
      </c>
      <c r="W266" s="13">
        <v>16</v>
      </c>
      <c r="X266" s="13">
        <v>4</v>
      </c>
      <c r="BR266" s="7"/>
    </row>
    <row r="267" spans="13:70" x14ac:dyDescent="0.25">
      <c r="M267" s="11" t="s">
        <v>654</v>
      </c>
      <c r="N267" s="12" t="s">
        <v>655</v>
      </c>
      <c r="P267" s="13">
        <v>264</v>
      </c>
      <c r="Q267" s="13">
        <v>3</v>
      </c>
      <c r="R267" s="13">
        <v>5</v>
      </c>
      <c r="S267" s="13">
        <v>7</v>
      </c>
      <c r="T267" s="13">
        <v>10</v>
      </c>
      <c r="U267" s="13">
        <v>11</v>
      </c>
      <c r="V267" s="13">
        <v>12</v>
      </c>
      <c r="W267" s="13">
        <v>16</v>
      </c>
      <c r="X267" s="13">
        <v>4</v>
      </c>
      <c r="BR267" s="7"/>
    </row>
    <row r="268" spans="13:70" x14ac:dyDescent="0.25">
      <c r="M268" s="11" t="s">
        <v>656</v>
      </c>
      <c r="N268" s="12" t="s">
        <v>657</v>
      </c>
      <c r="P268" s="13">
        <v>265</v>
      </c>
      <c r="Q268" s="13">
        <v>3</v>
      </c>
      <c r="R268" s="13">
        <v>5</v>
      </c>
      <c r="S268" s="13">
        <v>7</v>
      </c>
      <c r="T268" s="13">
        <v>10</v>
      </c>
      <c r="U268" s="13">
        <v>11</v>
      </c>
      <c r="V268" s="13">
        <v>12</v>
      </c>
      <c r="W268" s="13">
        <v>16</v>
      </c>
      <c r="X268" s="13">
        <v>4</v>
      </c>
      <c r="BR268" s="7"/>
    </row>
    <row r="269" spans="13:70" x14ac:dyDescent="0.25">
      <c r="M269" s="11" t="s">
        <v>658</v>
      </c>
      <c r="N269" s="12" t="s">
        <v>659</v>
      </c>
      <c r="P269" s="13">
        <v>266</v>
      </c>
      <c r="Q269" s="13">
        <v>3</v>
      </c>
      <c r="R269" s="13">
        <v>5</v>
      </c>
      <c r="S269" s="13">
        <v>7</v>
      </c>
      <c r="T269" s="13">
        <v>10</v>
      </c>
      <c r="U269" s="13">
        <v>11</v>
      </c>
      <c r="V269" s="13">
        <v>12</v>
      </c>
      <c r="W269" s="13">
        <v>16</v>
      </c>
      <c r="X269" s="13">
        <v>4</v>
      </c>
      <c r="BR269" s="7"/>
    </row>
    <row r="270" spans="13:70" x14ac:dyDescent="0.25">
      <c r="M270" s="11" t="s">
        <v>660</v>
      </c>
      <c r="N270" s="12" t="s">
        <v>661</v>
      </c>
      <c r="P270" s="13">
        <v>267</v>
      </c>
      <c r="Q270" s="13">
        <v>3</v>
      </c>
      <c r="R270" s="13">
        <v>5</v>
      </c>
      <c r="S270" s="13">
        <v>7</v>
      </c>
      <c r="T270" s="13">
        <v>10</v>
      </c>
      <c r="U270" s="13">
        <v>11</v>
      </c>
      <c r="V270" s="13">
        <v>12</v>
      </c>
      <c r="W270" s="13">
        <v>16</v>
      </c>
      <c r="X270" s="13">
        <v>4</v>
      </c>
      <c r="BR270" s="7"/>
    </row>
    <row r="271" spans="13:70" x14ac:dyDescent="0.25">
      <c r="M271" s="11" t="s">
        <v>662</v>
      </c>
      <c r="N271" s="12" t="s">
        <v>663</v>
      </c>
      <c r="P271" s="13">
        <v>268</v>
      </c>
      <c r="Q271" s="13">
        <v>3</v>
      </c>
      <c r="R271" s="13">
        <v>5</v>
      </c>
      <c r="S271" s="13">
        <v>7</v>
      </c>
      <c r="T271" s="13">
        <v>10</v>
      </c>
      <c r="U271" s="13">
        <v>11</v>
      </c>
      <c r="V271" s="13">
        <v>12</v>
      </c>
      <c r="W271" s="13">
        <v>16</v>
      </c>
      <c r="X271" s="13">
        <v>4</v>
      </c>
      <c r="BR271" s="7"/>
    </row>
    <row r="272" spans="13:70" x14ac:dyDescent="0.25">
      <c r="M272" s="11" t="s">
        <v>664</v>
      </c>
      <c r="N272" s="12" t="s">
        <v>665</v>
      </c>
      <c r="P272" s="13">
        <v>269</v>
      </c>
      <c r="Q272" s="13">
        <v>3</v>
      </c>
      <c r="R272" s="13">
        <v>5</v>
      </c>
      <c r="S272" s="13">
        <v>7</v>
      </c>
      <c r="T272" s="13">
        <v>10</v>
      </c>
      <c r="U272" s="13">
        <v>11</v>
      </c>
      <c r="V272" s="13">
        <v>12</v>
      </c>
      <c r="W272" s="13">
        <v>16</v>
      </c>
      <c r="X272" s="13">
        <v>4</v>
      </c>
      <c r="BR272" s="7"/>
    </row>
    <row r="273" spans="13:70" x14ac:dyDescent="0.25">
      <c r="M273" s="11" t="s">
        <v>666</v>
      </c>
      <c r="N273" s="12" t="s">
        <v>667</v>
      </c>
      <c r="P273" s="13">
        <v>270</v>
      </c>
      <c r="Q273" s="13">
        <v>3</v>
      </c>
      <c r="R273" s="13">
        <v>5</v>
      </c>
      <c r="S273" s="13">
        <v>7</v>
      </c>
      <c r="T273" s="13">
        <v>10</v>
      </c>
      <c r="U273" s="13">
        <v>11</v>
      </c>
      <c r="V273" s="13">
        <v>12</v>
      </c>
      <c r="W273" s="13">
        <v>16</v>
      </c>
      <c r="X273" s="13">
        <v>4</v>
      </c>
      <c r="BR273" s="7"/>
    </row>
    <row r="274" spans="13:70" x14ac:dyDescent="0.25">
      <c r="M274" s="11" t="s">
        <v>668</v>
      </c>
      <c r="N274" s="12" t="s">
        <v>669</v>
      </c>
      <c r="P274" s="13">
        <v>271</v>
      </c>
      <c r="Q274" s="13">
        <v>3</v>
      </c>
      <c r="R274" s="13">
        <v>5</v>
      </c>
      <c r="S274" s="13">
        <v>7</v>
      </c>
      <c r="T274" s="13">
        <v>10</v>
      </c>
      <c r="U274" s="13">
        <v>11</v>
      </c>
      <c r="V274" s="13">
        <v>12</v>
      </c>
      <c r="W274" s="13">
        <v>16</v>
      </c>
      <c r="X274" s="13">
        <v>4</v>
      </c>
      <c r="BR274" s="7"/>
    </row>
    <row r="275" spans="13:70" x14ac:dyDescent="0.25">
      <c r="M275" s="11" t="s">
        <v>670</v>
      </c>
      <c r="N275" s="12" t="s">
        <v>671</v>
      </c>
      <c r="P275" s="13">
        <v>272</v>
      </c>
      <c r="Q275" s="13">
        <v>3</v>
      </c>
      <c r="R275" s="13">
        <v>5</v>
      </c>
      <c r="S275" s="13">
        <v>7</v>
      </c>
      <c r="T275" s="13">
        <v>10</v>
      </c>
      <c r="U275" s="13">
        <v>11</v>
      </c>
      <c r="V275" s="13">
        <v>12</v>
      </c>
      <c r="W275" s="13">
        <v>16</v>
      </c>
      <c r="X275" s="13">
        <v>4</v>
      </c>
      <c r="BR275" s="7"/>
    </row>
    <row r="276" spans="13:70" x14ac:dyDescent="0.25">
      <c r="M276" s="11" t="s">
        <v>672</v>
      </c>
      <c r="N276" s="12" t="s">
        <v>673</v>
      </c>
      <c r="P276" s="13">
        <v>273</v>
      </c>
      <c r="Q276" s="13">
        <v>3</v>
      </c>
      <c r="R276" s="13">
        <v>5</v>
      </c>
      <c r="S276" s="13">
        <v>7</v>
      </c>
      <c r="T276" s="13">
        <v>10</v>
      </c>
      <c r="U276" s="13">
        <v>11</v>
      </c>
      <c r="V276" s="13">
        <v>12</v>
      </c>
      <c r="W276" s="13">
        <v>16</v>
      </c>
      <c r="X276" s="13">
        <v>4</v>
      </c>
      <c r="BR276" s="7"/>
    </row>
    <row r="277" spans="13:70" x14ac:dyDescent="0.25">
      <c r="M277" s="11" t="s">
        <v>674</v>
      </c>
      <c r="N277" s="12" t="s">
        <v>675</v>
      </c>
      <c r="P277" s="13">
        <v>274</v>
      </c>
      <c r="Q277" s="13">
        <v>3</v>
      </c>
      <c r="R277" s="13">
        <v>5</v>
      </c>
      <c r="S277" s="13">
        <v>7</v>
      </c>
      <c r="T277" s="13">
        <v>10</v>
      </c>
      <c r="U277" s="13">
        <v>11</v>
      </c>
      <c r="V277" s="13">
        <v>12</v>
      </c>
      <c r="W277" s="13">
        <v>16</v>
      </c>
      <c r="X277" s="13">
        <v>4</v>
      </c>
      <c r="BR277" s="7"/>
    </row>
    <row r="278" spans="13:70" x14ac:dyDescent="0.25">
      <c r="M278" s="11" t="s">
        <v>676</v>
      </c>
      <c r="N278" s="12" t="s">
        <v>677</v>
      </c>
      <c r="P278" s="13">
        <v>275</v>
      </c>
      <c r="Q278" s="13">
        <v>3</v>
      </c>
      <c r="R278" s="13">
        <v>5</v>
      </c>
      <c r="S278" s="13">
        <v>7</v>
      </c>
      <c r="T278" s="13">
        <v>10</v>
      </c>
      <c r="U278" s="13">
        <v>11</v>
      </c>
      <c r="V278" s="13">
        <v>12</v>
      </c>
      <c r="W278" s="13">
        <v>16</v>
      </c>
      <c r="X278" s="13">
        <v>4</v>
      </c>
      <c r="BR278" s="7"/>
    </row>
    <row r="279" spans="13:70" x14ac:dyDescent="0.25">
      <c r="M279" s="11" t="s">
        <v>678</v>
      </c>
      <c r="N279" s="12" t="s">
        <v>679</v>
      </c>
      <c r="P279" s="13">
        <v>276</v>
      </c>
      <c r="Q279" s="13">
        <v>3</v>
      </c>
      <c r="R279" s="13">
        <v>5</v>
      </c>
      <c r="S279" s="13">
        <v>7</v>
      </c>
      <c r="T279" s="13">
        <v>10</v>
      </c>
      <c r="U279" s="13">
        <v>11</v>
      </c>
      <c r="V279" s="13">
        <v>12</v>
      </c>
      <c r="W279" s="13">
        <v>16</v>
      </c>
      <c r="X279" s="13">
        <v>4</v>
      </c>
      <c r="BR279" s="7"/>
    </row>
    <row r="280" spans="13:70" x14ac:dyDescent="0.25">
      <c r="M280" s="11" t="s">
        <v>680</v>
      </c>
      <c r="N280" s="12" t="s">
        <v>681</v>
      </c>
      <c r="P280" s="13">
        <v>277</v>
      </c>
      <c r="Q280" s="13">
        <v>3</v>
      </c>
      <c r="R280" s="13">
        <v>5</v>
      </c>
      <c r="S280" s="13">
        <v>7</v>
      </c>
      <c r="T280" s="13">
        <v>10</v>
      </c>
      <c r="U280" s="13">
        <v>11</v>
      </c>
      <c r="V280" s="13">
        <v>12</v>
      </c>
      <c r="W280" s="13">
        <v>16</v>
      </c>
      <c r="X280" s="13">
        <v>4</v>
      </c>
      <c r="BR280" s="7"/>
    </row>
    <row r="281" spans="13:70" x14ac:dyDescent="0.25">
      <c r="M281" s="11" t="s">
        <v>682</v>
      </c>
      <c r="N281" s="12" t="s">
        <v>683</v>
      </c>
      <c r="P281" s="13">
        <v>278</v>
      </c>
      <c r="Q281" s="13">
        <v>3</v>
      </c>
      <c r="R281" s="13">
        <v>5</v>
      </c>
      <c r="S281" s="13">
        <v>7</v>
      </c>
      <c r="T281" s="13">
        <v>10</v>
      </c>
      <c r="U281" s="13">
        <v>11</v>
      </c>
      <c r="V281" s="13">
        <v>12</v>
      </c>
      <c r="W281" s="13">
        <v>16</v>
      </c>
      <c r="X281" s="13">
        <v>4</v>
      </c>
      <c r="BR281" s="7"/>
    </row>
    <row r="282" spans="13:70" x14ac:dyDescent="0.25">
      <c r="M282" s="11" t="s">
        <v>684</v>
      </c>
      <c r="N282" s="12" t="s">
        <v>685</v>
      </c>
      <c r="P282" s="13">
        <v>279</v>
      </c>
      <c r="Q282" s="13">
        <v>3</v>
      </c>
      <c r="R282" s="13">
        <v>5</v>
      </c>
      <c r="S282" s="13">
        <v>7</v>
      </c>
      <c r="T282" s="13">
        <v>10</v>
      </c>
      <c r="U282" s="13">
        <v>11</v>
      </c>
      <c r="V282" s="13">
        <v>12</v>
      </c>
      <c r="W282" s="13">
        <v>16</v>
      </c>
      <c r="X282" s="13">
        <v>4</v>
      </c>
      <c r="BR282" s="7"/>
    </row>
    <row r="283" spans="13:70" x14ac:dyDescent="0.25">
      <c r="M283" s="11" t="s">
        <v>686</v>
      </c>
      <c r="N283" s="12" t="s">
        <v>687</v>
      </c>
      <c r="P283" s="13">
        <v>280</v>
      </c>
      <c r="Q283" s="13">
        <v>3</v>
      </c>
      <c r="R283" s="13">
        <v>5</v>
      </c>
      <c r="S283" s="13">
        <v>7</v>
      </c>
      <c r="T283" s="13">
        <v>10</v>
      </c>
      <c r="U283" s="13">
        <v>11</v>
      </c>
      <c r="V283" s="13">
        <v>12</v>
      </c>
      <c r="W283" s="13">
        <v>16</v>
      </c>
      <c r="X283" s="13">
        <v>4</v>
      </c>
      <c r="BR283" s="7"/>
    </row>
    <row r="284" spans="13:70" x14ac:dyDescent="0.25">
      <c r="M284" s="11" t="s">
        <v>688</v>
      </c>
      <c r="N284" s="12" t="s">
        <v>689</v>
      </c>
      <c r="P284" s="13">
        <v>281</v>
      </c>
      <c r="Q284" s="13">
        <v>3</v>
      </c>
      <c r="R284" s="13">
        <v>5</v>
      </c>
      <c r="S284" s="13">
        <v>7</v>
      </c>
      <c r="T284" s="13">
        <v>10</v>
      </c>
      <c r="U284" s="13">
        <v>11</v>
      </c>
      <c r="V284" s="13">
        <v>12</v>
      </c>
      <c r="W284" s="13">
        <v>16</v>
      </c>
      <c r="X284" s="13">
        <v>4</v>
      </c>
      <c r="BR284" s="7"/>
    </row>
    <row r="285" spans="13:70" x14ac:dyDescent="0.25">
      <c r="M285" s="11" t="s">
        <v>690</v>
      </c>
      <c r="N285" s="12" t="s">
        <v>691</v>
      </c>
      <c r="P285" s="13">
        <v>282</v>
      </c>
      <c r="Q285" s="13">
        <v>3</v>
      </c>
      <c r="R285" s="13">
        <v>5</v>
      </c>
      <c r="S285" s="13">
        <v>7</v>
      </c>
      <c r="T285" s="13">
        <v>10</v>
      </c>
      <c r="U285" s="13">
        <v>11</v>
      </c>
      <c r="V285" s="13">
        <v>12</v>
      </c>
      <c r="W285" s="13">
        <v>16</v>
      </c>
      <c r="X285" s="13">
        <v>4</v>
      </c>
      <c r="BR285" s="7"/>
    </row>
    <row r="286" spans="13:70" x14ac:dyDescent="0.25">
      <c r="M286" s="11" t="s">
        <v>692</v>
      </c>
      <c r="N286" s="12" t="s">
        <v>693</v>
      </c>
      <c r="P286" s="13">
        <v>283</v>
      </c>
      <c r="Q286" s="13">
        <v>3</v>
      </c>
      <c r="R286" s="13">
        <v>5</v>
      </c>
      <c r="S286" s="13">
        <v>7</v>
      </c>
      <c r="T286" s="13">
        <v>10</v>
      </c>
      <c r="U286" s="13">
        <v>11</v>
      </c>
      <c r="V286" s="13">
        <v>12</v>
      </c>
      <c r="W286" s="13">
        <v>16</v>
      </c>
      <c r="X286" s="13">
        <v>4</v>
      </c>
      <c r="BR286" s="7"/>
    </row>
    <row r="287" spans="13:70" x14ac:dyDescent="0.25">
      <c r="M287" s="11" t="s">
        <v>694</v>
      </c>
      <c r="N287" s="12" t="s">
        <v>695</v>
      </c>
      <c r="P287" s="13">
        <v>284</v>
      </c>
      <c r="Q287" s="13">
        <v>3</v>
      </c>
      <c r="R287" s="13">
        <v>5</v>
      </c>
      <c r="S287" s="13">
        <v>7</v>
      </c>
      <c r="T287" s="13">
        <v>10</v>
      </c>
      <c r="U287" s="13">
        <v>11</v>
      </c>
      <c r="V287" s="13">
        <v>12</v>
      </c>
      <c r="W287" s="13">
        <v>16</v>
      </c>
      <c r="X287" s="13">
        <v>4</v>
      </c>
      <c r="BR287" s="7"/>
    </row>
    <row r="288" spans="13:70" x14ac:dyDescent="0.25">
      <c r="M288" s="11" t="s">
        <v>696</v>
      </c>
      <c r="N288" s="12" t="s">
        <v>697</v>
      </c>
      <c r="P288" s="13">
        <v>285</v>
      </c>
      <c r="Q288" s="13">
        <v>3</v>
      </c>
      <c r="R288" s="13">
        <v>5</v>
      </c>
      <c r="S288" s="13">
        <v>7</v>
      </c>
      <c r="T288" s="13">
        <v>10</v>
      </c>
      <c r="U288" s="13">
        <v>11</v>
      </c>
      <c r="V288" s="13">
        <v>12</v>
      </c>
      <c r="W288" s="13">
        <v>16</v>
      </c>
      <c r="X288" s="13">
        <v>4</v>
      </c>
      <c r="BR288" s="7"/>
    </row>
    <row r="289" spans="13:70" x14ac:dyDescent="0.25">
      <c r="M289" s="11" t="s">
        <v>698</v>
      </c>
      <c r="N289" s="12" t="s">
        <v>699</v>
      </c>
      <c r="P289" s="13">
        <v>286</v>
      </c>
      <c r="Q289" s="13">
        <v>3</v>
      </c>
      <c r="R289" s="13">
        <v>5</v>
      </c>
      <c r="S289" s="13">
        <v>7</v>
      </c>
      <c r="T289" s="13">
        <v>10</v>
      </c>
      <c r="U289" s="13">
        <v>11</v>
      </c>
      <c r="V289" s="13">
        <v>12</v>
      </c>
      <c r="W289" s="13">
        <v>16</v>
      </c>
      <c r="X289" s="13">
        <v>4</v>
      </c>
      <c r="BR289" s="7"/>
    </row>
    <row r="290" spans="13:70" x14ac:dyDescent="0.25">
      <c r="M290" s="11" t="s">
        <v>700</v>
      </c>
      <c r="N290" s="12" t="s">
        <v>701</v>
      </c>
      <c r="P290" s="13">
        <v>287</v>
      </c>
      <c r="Q290" s="13">
        <v>3</v>
      </c>
      <c r="R290" s="13">
        <v>5</v>
      </c>
      <c r="S290" s="13">
        <v>7</v>
      </c>
      <c r="T290" s="13">
        <v>10</v>
      </c>
      <c r="U290" s="13">
        <v>11</v>
      </c>
      <c r="V290" s="13">
        <v>12</v>
      </c>
      <c r="W290" s="13">
        <v>16</v>
      </c>
      <c r="X290" s="13">
        <v>4</v>
      </c>
      <c r="BR290" s="7"/>
    </row>
    <row r="291" spans="13:70" x14ac:dyDescent="0.25">
      <c r="M291" s="11" t="s">
        <v>702</v>
      </c>
      <c r="N291" s="12" t="s">
        <v>703</v>
      </c>
      <c r="P291" s="13">
        <v>288</v>
      </c>
      <c r="Q291" s="13">
        <v>3</v>
      </c>
      <c r="R291" s="13">
        <v>5</v>
      </c>
      <c r="S291" s="13">
        <v>7</v>
      </c>
      <c r="T291" s="13">
        <v>10</v>
      </c>
      <c r="U291" s="13">
        <v>11</v>
      </c>
      <c r="V291" s="13">
        <v>12</v>
      </c>
      <c r="W291" s="13">
        <v>16</v>
      </c>
      <c r="X291" s="13">
        <v>4</v>
      </c>
      <c r="BR291" s="7"/>
    </row>
    <row r="292" spans="13:70" x14ac:dyDescent="0.25">
      <c r="M292" s="11" t="s">
        <v>704</v>
      </c>
      <c r="N292" s="12" t="s">
        <v>705</v>
      </c>
      <c r="P292" s="13">
        <v>289</v>
      </c>
      <c r="Q292" s="13">
        <v>3</v>
      </c>
      <c r="R292" s="13">
        <v>5</v>
      </c>
      <c r="S292" s="13">
        <v>7</v>
      </c>
      <c r="T292" s="13">
        <v>10</v>
      </c>
      <c r="U292" s="13">
        <v>11</v>
      </c>
      <c r="V292" s="13">
        <v>12</v>
      </c>
      <c r="W292" s="13">
        <v>16</v>
      </c>
      <c r="X292" s="13">
        <v>4</v>
      </c>
      <c r="BR292" s="7"/>
    </row>
    <row r="293" spans="13:70" x14ac:dyDescent="0.25">
      <c r="M293" s="11" t="s">
        <v>706</v>
      </c>
      <c r="N293" s="12" t="s">
        <v>707</v>
      </c>
      <c r="P293" s="13">
        <v>290</v>
      </c>
      <c r="Q293" s="13">
        <v>3</v>
      </c>
      <c r="R293" s="13">
        <v>5</v>
      </c>
      <c r="S293" s="13">
        <v>7</v>
      </c>
      <c r="T293" s="13">
        <v>10</v>
      </c>
      <c r="U293" s="13">
        <v>11</v>
      </c>
      <c r="V293" s="13">
        <v>12</v>
      </c>
      <c r="W293" s="13">
        <v>16</v>
      </c>
      <c r="X293" s="13">
        <v>4</v>
      </c>
      <c r="BR293" s="7"/>
    </row>
    <row r="294" spans="13:70" x14ac:dyDescent="0.25">
      <c r="M294" s="11" t="s">
        <v>708</v>
      </c>
      <c r="N294" s="12" t="s">
        <v>709</v>
      </c>
      <c r="P294" s="13">
        <v>291</v>
      </c>
      <c r="Q294" s="13">
        <v>3</v>
      </c>
      <c r="R294" s="13">
        <v>5</v>
      </c>
      <c r="S294" s="13">
        <v>7</v>
      </c>
      <c r="T294" s="13">
        <v>10</v>
      </c>
      <c r="U294" s="13">
        <v>11</v>
      </c>
      <c r="V294" s="13">
        <v>12</v>
      </c>
      <c r="W294" s="13">
        <v>16</v>
      </c>
      <c r="X294" s="13">
        <v>4</v>
      </c>
      <c r="BR294" s="7"/>
    </row>
    <row r="295" spans="13:70" x14ac:dyDescent="0.25">
      <c r="M295" s="11" t="s">
        <v>710</v>
      </c>
      <c r="N295" s="12" t="s">
        <v>711</v>
      </c>
      <c r="P295" s="13">
        <v>292</v>
      </c>
      <c r="Q295" s="13">
        <v>3</v>
      </c>
      <c r="R295" s="13">
        <v>5</v>
      </c>
      <c r="S295" s="13">
        <v>7</v>
      </c>
      <c r="T295" s="13">
        <v>10</v>
      </c>
      <c r="U295" s="13">
        <v>11</v>
      </c>
      <c r="V295" s="13">
        <v>12</v>
      </c>
      <c r="W295" s="13">
        <v>16</v>
      </c>
      <c r="X295" s="13">
        <v>4</v>
      </c>
      <c r="BR295" s="7"/>
    </row>
    <row r="296" spans="13:70" x14ac:dyDescent="0.25">
      <c r="M296" s="11" t="s">
        <v>712</v>
      </c>
      <c r="N296" s="12" t="s">
        <v>713</v>
      </c>
      <c r="P296" s="13">
        <v>293</v>
      </c>
      <c r="Q296" s="13">
        <v>3</v>
      </c>
      <c r="R296" s="13">
        <v>5</v>
      </c>
      <c r="S296" s="13">
        <v>7</v>
      </c>
      <c r="T296" s="13">
        <v>10</v>
      </c>
      <c r="U296" s="13">
        <v>11</v>
      </c>
      <c r="V296" s="13">
        <v>12</v>
      </c>
      <c r="W296" s="13">
        <v>16</v>
      </c>
      <c r="X296" s="13">
        <v>4</v>
      </c>
      <c r="BR296" s="7"/>
    </row>
    <row r="297" spans="13:70" x14ac:dyDescent="0.25">
      <c r="M297" s="11" t="s">
        <v>714</v>
      </c>
      <c r="N297" s="12" t="s">
        <v>715</v>
      </c>
      <c r="P297" s="13">
        <v>294</v>
      </c>
      <c r="Q297" s="13">
        <v>3</v>
      </c>
      <c r="R297" s="13">
        <v>5</v>
      </c>
      <c r="S297" s="13">
        <v>7</v>
      </c>
      <c r="T297" s="13">
        <v>10</v>
      </c>
      <c r="U297" s="13">
        <v>11</v>
      </c>
      <c r="V297" s="13">
        <v>12</v>
      </c>
      <c r="W297" s="13">
        <v>16</v>
      </c>
      <c r="X297" s="13">
        <v>4</v>
      </c>
      <c r="BR297" s="7"/>
    </row>
    <row r="298" spans="13:70" x14ac:dyDescent="0.25">
      <c r="M298" s="11" t="s">
        <v>716</v>
      </c>
      <c r="N298" s="12" t="s">
        <v>717</v>
      </c>
      <c r="P298" s="13">
        <v>295</v>
      </c>
      <c r="Q298" s="13">
        <v>3</v>
      </c>
      <c r="R298" s="13">
        <v>5</v>
      </c>
      <c r="S298" s="13">
        <v>7</v>
      </c>
      <c r="T298" s="13">
        <v>10</v>
      </c>
      <c r="U298" s="13">
        <v>11</v>
      </c>
      <c r="V298" s="13">
        <v>12</v>
      </c>
      <c r="W298" s="13">
        <v>16</v>
      </c>
      <c r="X298" s="13">
        <v>4</v>
      </c>
      <c r="BR298" s="7"/>
    </row>
    <row r="299" spans="13:70" x14ac:dyDescent="0.25">
      <c r="M299" s="11" t="s">
        <v>718</v>
      </c>
      <c r="N299" s="12" t="s">
        <v>719</v>
      </c>
      <c r="P299" s="13">
        <v>296</v>
      </c>
      <c r="Q299" s="13">
        <v>3</v>
      </c>
      <c r="R299" s="13">
        <v>5</v>
      </c>
      <c r="S299" s="13">
        <v>7</v>
      </c>
      <c r="T299" s="13">
        <v>10</v>
      </c>
      <c r="U299" s="13">
        <v>11</v>
      </c>
      <c r="V299" s="13">
        <v>12</v>
      </c>
      <c r="W299" s="13">
        <v>16</v>
      </c>
      <c r="X299" s="13">
        <v>4</v>
      </c>
      <c r="BR299" s="7"/>
    </row>
    <row r="300" spans="13:70" x14ac:dyDescent="0.25">
      <c r="M300" s="11" t="s">
        <v>720</v>
      </c>
      <c r="N300" s="12" t="s">
        <v>721</v>
      </c>
      <c r="P300" s="13">
        <v>297</v>
      </c>
      <c r="Q300" s="13">
        <v>3</v>
      </c>
      <c r="R300" s="13">
        <v>5</v>
      </c>
      <c r="S300" s="13">
        <v>7</v>
      </c>
      <c r="T300" s="13">
        <v>10</v>
      </c>
      <c r="U300" s="13">
        <v>11</v>
      </c>
      <c r="V300" s="13">
        <v>12</v>
      </c>
      <c r="W300" s="13">
        <v>16</v>
      </c>
      <c r="X300" s="13">
        <v>4</v>
      </c>
      <c r="BR300" s="7"/>
    </row>
    <row r="301" spans="13:70" x14ac:dyDescent="0.25">
      <c r="M301" s="11" t="s">
        <v>722</v>
      </c>
      <c r="N301" s="12" t="s">
        <v>723</v>
      </c>
      <c r="P301" s="13">
        <v>298</v>
      </c>
      <c r="Q301" s="13">
        <v>3</v>
      </c>
      <c r="R301" s="13">
        <v>5</v>
      </c>
      <c r="S301" s="13">
        <v>7</v>
      </c>
      <c r="T301" s="13">
        <v>10</v>
      </c>
      <c r="U301" s="13">
        <v>11</v>
      </c>
      <c r="V301" s="13">
        <v>12</v>
      </c>
      <c r="W301" s="13">
        <v>16</v>
      </c>
      <c r="X301" s="13">
        <v>4</v>
      </c>
      <c r="BR301" s="7"/>
    </row>
    <row r="302" spans="13:70" x14ac:dyDescent="0.25">
      <c r="M302" s="11" t="s">
        <v>724</v>
      </c>
      <c r="N302" s="12" t="s">
        <v>725</v>
      </c>
      <c r="P302" s="13">
        <v>299</v>
      </c>
      <c r="Q302" s="13">
        <v>3</v>
      </c>
      <c r="R302" s="13">
        <v>5</v>
      </c>
      <c r="S302" s="13">
        <v>7</v>
      </c>
      <c r="T302" s="13">
        <v>10</v>
      </c>
      <c r="U302" s="13">
        <v>11</v>
      </c>
      <c r="V302" s="13">
        <v>12</v>
      </c>
      <c r="W302" s="13">
        <v>16</v>
      </c>
      <c r="X302" s="13">
        <v>4</v>
      </c>
      <c r="BR302" s="7"/>
    </row>
    <row r="303" spans="13:70" x14ac:dyDescent="0.25">
      <c r="M303" s="11" t="s">
        <v>726</v>
      </c>
      <c r="N303" s="12"/>
      <c r="P303" s="13">
        <v>300</v>
      </c>
      <c r="Q303" s="13">
        <v>3</v>
      </c>
      <c r="R303" s="13">
        <v>5</v>
      </c>
      <c r="S303" s="13">
        <v>7</v>
      </c>
      <c r="T303" s="13">
        <v>10</v>
      </c>
      <c r="U303" s="13">
        <v>11</v>
      </c>
      <c r="V303" s="13">
        <v>12</v>
      </c>
      <c r="W303" s="13">
        <v>16</v>
      </c>
      <c r="X303" s="13">
        <v>4</v>
      </c>
      <c r="BR303" s="7"/>
    </row>
    <row r="304" spans="13:70" x14ac:dyDescent="0.25">
      <c r="M304" s="11" t="s">
        <v>727</v>
      </c>
      <c r="N304" s="12" t="s">
        <v>728</v>
      </c>
      <c r="P304" s="13">
        <v>301</v>
      </c>
      <c r="Q304" s="13">
        <v>4</v>
      </c>
      <c r="R304" s="13">
        <v>6</v>
      </c>
      <c r="S304" s="13">
        <v>8</v>
      </c>
      <c r="T304" s="13">
        <v>11</v>
      </c>
      <c r="U304" s="13">
        <v>12</v>
      </c>
      <c r="V304" s="13">
        <v>13</v>
      </c>
      <c r="W304" s="13">
        <v>17</v>
      </c>
      <c r="X304" s="13">
        <v>4</v>
      </c>
      <c r="BR304" s="7"/>
    </row>
    <row r="305" spans="13:70" x14ac:dyDescent="0.25">
      <c r="M305" s="11" t="s">
        <v>729</v>
      </c>
      <c r="N305" s="12" t="s">
        <v>730</v>
      </c>
      <c r="BR305" s="7"/>
    </row>
    <row r="306" spans="13:70" x14ac:dyDescent="0.25">
      <c r="M306" s="11" t="s">
        <v>731</v>
      </c>
      <c r="N306" s="12" t="s">
        <v>732</v>
      </c>
      <c r="BR306" s="7"/>
    </row>
    <row r="307" spans="13:70" x14ac:dyDescent="0.25">
      <c r="M307" s="11" t="s">
        <v>733</v>
      </c>
      <c r="N307" s="12" t="s">
        <v>734</v>
      </c>
      <c r="BR307" s="7"/>
    </row>
    <row r="308" spans="13:70" x14ac:dyDescent="0.25">
      <c r="M308" s="11" t="s">
        <v>735</v>
      </c>
      <c r="N308" s="12" t="s">
        <v>736</v>
      </c>
      <c r="BR308" s="7"/>
    </row>
    <row r="309" spans="13:70" x14ac:dyDescent="0.25">
      <c r="M309" s="11" t="s">
        <v>737</v>
      </c>
      <c r="N309" s="12" t="s">
        <v>738</v>
      </c>
      <c r="BR309" s="7"/>
    </row>
    <row r="310" spans="13:70" x14ac:dyDescent="0.25">
      <c r="M310" s="11" t="s">
        <v>739</v>
      </c>
      <c r="N310" s="12" t="s">
        <v>740</v>
      </c>
      <c r="BR310" s="7"/>
    </row>
    <row r="311" spans="13:70" x14ac:dyDescent="0.25">
      <c r="M311" s="11" t="s">
        <v>741</v>
      </c>
      <c r="N311" s="12" t="s">
        <v>742</v>
      </c>
      <c r="BR311" s="7"/>
    </row>
    <row r="312" spans="13:70" x14ac:dyDescent="0.25">
      <c r="M312" s="11" t="s">
        <v>743</v>
      </c>
      <c r="N312" s="12" t="s">
        <v>744</v>
      </c>
      <c r="BR312" s="7"/>
    </row>
    <row r="313" spans="13:70" x14ac:dyDescent="0.25">
      <c r="M313" s="11" t="s">
        <v>745</v>
      </c>
      <c r="N313" s="12" t="s">
        <v>746</v>
      </c>
      <c r="BR313" s="7"/>
    </row>
    <row r="314" spans="13:70" x14ac:dyDescent="0.25">
      <c r="M314" s="11" t="s">
        <v>747</v>
      </c>
      <c r="N314" s="12" t="s">
        <v>748</v>
      </c>
      <c r="BR314" s="7"/>
    </row>
    <row r="315" spans="13:70" x14ac:dyDescent="0.25">
      <c r="M315" s="11" t="s">
        <v>749</v>
      </c>
      <c r="N315" s="12" t="s">
        <v>750</v>
      </c>
      <c r="BR315" s="7"/>
    </row>
    <row r="316" spans="13:70" x14ac:dyDescent="0.25">
      <c r="M316" s="11" t="s">
        <v>751</v>
      </c>
      <c r="N316" s="12" t="s">
        <v>752</v>
      </c>
      <c r="BR316" s="7"/>
    </row>
    <row r="317" spans="13:70" x14ac:dyDescent="0.25">
      <c r="M317" s="11" t="s">
        <v>753</v>
      </c>
      <c r="N317" s="12" t="s">
        <v>754</v>
      </c>
      <c r="BR317" s="7"/>
    </row>
    <row r="318" spans="13:70" x14ac:dyDescent="0.25">
      <c r="M318" s="11" t="s">
        <v>755</v>
      </c>
      <c r="N318" s="12" t="s">
        <v>756</v>
      </c>
      <c r="BR318" s="7"/>
    </row>
    <row r="319" spans="13:70" x14ac:dyDescent="0.25">
      <c r="M319" s="11" t="s">
        <v>757</v>
      </c>
      <c r="N319" s="12" t="s">
        <v>758</v>
      </c>
      <c r="BR319" s="7"/>
    </row>
    <row r="320" spans="13:70" x14ac:dyDescent="0.25">
      <c r="M320" s="11" t="s">
        <v>759</v>
      </c>
      <c r="N320" s="12" t="s">
        <v>760</v>
      </c>
      <c r="BR320" s="7"/>
    </row>
    <row r="321" spans="13:70" x14ac:dyDescent="0.25">
      <c r="M321" s="11" t="s">
        <v>761</v>
      </c>
      <c r="N321" s="12" t="s">
        <v>762</v>
      </c>
      <c r="BR321" s="7"/>
    </row>
    <row r="322" spans="13:70" x14ac:dyDescent="0.25">
      <c r="M322" s="11" t="s">
        <v>763</v>
      </c>
      <c r="N322" s="12" t="s">
        <v>764</v>
      </c>
      <c r="BR322" s="7"/>
    </row>
    <row r="323" spans="13:70" x14ac:dyDescent="0.25">
      <c r="M323" s="11" t="s">
        <v>765</v>
      </c>
      <c r="N323" s="12" t="s">
        <v>766</v>
      </c>
      <c r="BR323" s="7"/>
    </row>
    <row r="324" spans="13:70" x14ac:dyDescent="0.25">
      <c r="M324" s="11" t="s">
        <v>767</v>
      </c>
      <c r="N324" s="12" t="s">
        <v>768</v>
      </c>
      <c r="BR324" s="7"/>
    </row>
    <row r="325" spans="13:70" x14ac:dyDescent="0.25">
      <c r="M325" s="11" t="s">
        <v>769</v>
      </c>
      <c r="N325" s="12" t="s">
        <v>770</v>
      </c>
      <c r="BR325" s="7"/>
    </row>
    <row r="326" spans="13:70" x14ac:dyDescent="0.25">
      <c r="M326" s="11" t="s">
        <v>771</v>
      </c>
      <c r="N326" s="12" t="s">
        <v>772</v>
      </c>
      <c r="BR326" s="7"/>
    </row>
    <row r="327" spans="13:70" x14ac:dyDescent="0.25">
      <c r="M327" s="11" t="s">
        <v>773</v>
      </c>
      <c r="N327" s="12" t="s">
        <v>774</v>
      </c>
      <c r="BR327" s="7"/>
    </row>
    <row r="328" spans="13:70" x14ac:dyDescent="0.25">
      <c r="M328" s="11" t="s">
        <v>775</v>
      </c>
      <c r="N328" s="12" t="s">
        <v>776</v>
      </c>
      <c r="BR328" s="7"/>
    </row>
    <row r="329" spans="13:70" x14ac:dyDescent="0.25">
      <c r="M329" s="11" t="s">
        <v>777</v>
      </c>
      <c r="N329" s="12" t="s">
        <v>778</v>
      </c>
      <c r="BR329" s="7"/>
    </row>
    <row r="330" spans="13:70" x14ac:dyDescent="0.25">
      <c r="M330" s="11" t="s">
        <v>779</v>
      </c>
      <c r="N330" s="12" t="s">
        <v>780</v>
      </c>
      <c r="BR330" s="7"/>
    </row>
    <row r="331" spans="13:70" x14ac:dyDescent="0.25">
      <c r="M331" s="11" t="s">
        <v>781</v>
      </c>
      <c r="N331" s="12" t="s">
        <v>782</v>
      </c>
      <c r="BR331" s="7"/>
    </row>
    <row r="332" spans="13:70" x14ac:dyDescent="0.25">
      <c r="M332" s="11" t="s">
        <v>783</v>
      </c>
      <c r="N332" s="12" t="s">
        <v>784</v>
      </c>
      <c r="BR332" s="7"/>
    </row>
    <row r="333" spans="13:70" x14ac:dyDescent="0.25">
      <c r="M333" s="11" t="s">
        <v>785</v>
      </c>
      <c r="N333" s="12" t="s">
        <v>786</v>
      </c>
      <c r="BR333" s="7"/>
    </row>
    <row r="334" spans="13:70" x14ac:dyDescent="0.25">
      <c r="M334" s="11" t="s">
        <v>787</v>
      </c>
      <c r="N334" s="12" t="s">
        <v>788</v>
      </c>
      <c r="BR334" s="7"/>
    </row>
    <row r="335" spans="13:70" x14ac:dyDescent="0.25">
      <c r="M335" s="11" t="s">
        <v>789</v>
      </c>
      <c r="N335" s="12" t="s">
        <v>790</v>
      </c>
      <c r="BR335" s="7"/>
    </row>
    <row r="336" spans="13:70" x14ac:dyDescent="0.25">
      <c r="M336" s="11" t="s">
        <v>791</v>
      </c>
      <c r="N336" s="12" t="s">
        <v>792</v>
      </c>
      <c r="BR336" s="7"/>
    </row>
    <row r="337" spans="13:70" x14ac:dyDescent="0.25">
      <c r="M337" s="11" t="s">
        <v>793</v>
      </c>
      <c r="N337" s="12"/>
      <c r="BR337" s="7"/>
    </row>
    <row r="338" spans="13:70" x14ac:dyDescent="0.25">
      <c r="M338" s="11" t="s">
        <v>794</v>
      </c>
      <c r="N338" s="12" t="s">
        <v>795</v>
      </c>
      <c r="BR338" s="7"/>
    </row>
    <row r="339" spans="13:70" x14ac:dyDescent="0.25">
      <c r="M339" s="11" t="s">
        <v>796</v>
      </c>
      <c r="N339" s="12" t="s">
        <v>797</v>
      </c>
      <c r="BR339" s="7"/>
    </row>
    <row r="340" spans="13:70" x14ac:dyDescent="0.25">
      <c r="M340" s="11" t="s">
        <v>798</v>
      </c>
      <c r="N340" s="12" t="s">
        <v>799</v>
      </c>
      <c r="BR340" s="7"/>
    </row>
    <row r="341" spans="13:70" x14ac:dyDescent="0.25">
      <c r="M341" s="11" t="s">
        <v>800</v>
      </c>
      <c r="N341" s="12" t="s">
        <v>801</v>
      </c>
      <c r="BR341" s="7"/>
    </row>
    <row r="342" spans="13:70" x14ac:dyDescent="0.25">
      <c r="M342" s="11" t="s">
        <v>802</v>
      </c>
      <c r="N342" s="12" t="s">
        <v>803</v>
      </c>
      <c r="BR342" s="7"/>
    </row>
    <row r="343" spans="13:70" x14ac:dyDescent="0.25">
      <c r="M343" s="11" t="s">
        <v>804</v>
      </c>
      <c r="N343" s="12" t="s">
        <v>805</v>
      </c>
      <c r="BR343" s="7"/>
    </row>
    <row r="344" spans="13:70" x14ac:dyDescent="0.25">
      <c r="M344" s="11" t="s">
        <v>806</v>
      </c>
      <c r="N344" s="12" t="s">
        <v>807</v>
      </c>
      <c r="BR344" s="7"/>
    </row>
    <row r="345" spans="13:70" x14ac:dyDescent="0.25">
      <c r="M345" s="11" t="s">
        <v>808</v>
      </c>
      <c r="N345" s="12" t="s">
        <v>809</v>
      </c>
      <c r="BR345" s="7"/>
    </row>
    <row r="346" spans="13:70" x14ac:dyDescent="0.25">
      <c r="M346" s="11" t="s">
        <v>810</v>
      </c>
      <c r="N346" s="12" t="s">
        <v>811</v>
      </c>
      <c r="BR346" s="7"/>
    </row>
    <row r="347" spans="13:70" x14ac:dyDescent="0.25">
      <c r="M347" s="11" t="s">
        <v>812</v>
      </c>
      <c r="N347" s="12" t="s">
        <v>813</v>
      </c>
      <c r="BR347" s="7"/>
    </row>
    <row r="348" spans="13:70" x14ac:dyDescent="0.25">
      <c r="M348" s="11" t="s">
        <v>814</v>
      </c>
      <c r="N348" s="12" t="s">
        <v>815</v>
      </c>
      <c r="BR348" s="7"/>
    </row>
    <row r="349" spans="13:70" x14ac:dyDescent="0.25">
      <c r="M349" s="11" t="s">
        <v>816</v>
      </c>
      <c r="N349" s="12" t="s">
        <v>817</v>
      </c>
      <c r="BR349" s="7"/>
    </row>
    <row r="350" spans="13:70" x14ac:dyDescent="0.25">
      <c r="M350" s="11" t="s">
        <v>818</v>
      </c>
      <c r="N350" s="12" t="s">
        <v>819</v>
      </c>
      <c r="BR350" s="7"/>
    </row>
    <row r="351" spans="13:70" x14ac:dyDescent="0.25">
      <c r="M351" s="11" t="s">
        <v>820</v>
      </c>
      <c r="N351" s="12"/>
      <c r="BR351" s="7"/>
    </row>
    <row r="352" spans="13:70" x14ac:dyDescent="0.25">
      <c r="M352" s="11" t="s">
        <v>821</v>
      </c>
      <c r="N352" s="12" t="s">
        <v>822</v>
      </c>
      <c r="BR352" s="7"/>
    </row>
    <row r="353" spans="13:70" x14ac:dyDescent="0.25">
      <c r="M353" s="11" t="s">
        <v>823</v>
      </c>
      <c r="N353" s="12" t="s">
        <v>824</v>
      </c>
      <c r="BR353" s="7"/>
    </row>
    <row r="354" spans="13:70" x14ac:dyDescent="0.25">
      <c r="M354" s="11" t="s">
        <v>825</v>
      </c>
      <c r="N354" s="12" t="s">
        <v>826</v>
      </c>
      <c r="BR354" s="7"/>
    </row>
    <row r="355" spans="13:70" x14ac:dyDescent="0.25">
      <c r="M355" s="11" t="s">
        <v>827</v>
      </c>
      <c r="N355" s="12" t="s">
        <v>828</v>
      </c>
      <c r="BR355" s="7"/>
    </row>
    <row r="356" spans="13:70" x14ac:dyDescent="0.25">
      <c r="M356" s="11" t="s">
        <v>829</v>
      </c>
      <c r="N356" s="12" t="s">
        <v>830</v>
      </c>
      <c r="BR356" s="7"/>
    </row>
    <row r="357" spans="13:70" x14ac:dyDescent="0.25">
      <c r="M357" s="11" t="s">
        <v>831</v>
      </c>
      <c r="N357" s="12" t="s">
        <v>832</v>
      </c>
      <c r="BR357" s="7"/>
    </row>
    <row r="358" spans="13:70" x14ac:dyDescent="0.25">
      <c r="M358" s="11" t="s">
        <v>833</v>
      </c>
      <c r="N358" s="12" t="s">
        <v>834</v>
      </c>
      <c r="BR358" s="7"/>
    </row>
    <row r="359" spans="13:70" x14ac:dyDescent="0.25">
      <c r="M359" s="11" t="s">
        <v>835</v>
      </c>
      <c r="N359" s="12" t="s">
        <v>836</v>
      </c>
      <c r="BR359" s="7"/>
    </row>
    <row r="360" spans="13:70" x14ac:dyDescent="0.25">
      <c r="M360" s="11" t="s">
        <v>837</v>
      </c>
      <c r="N360" s="12" t="s">
        <v>838</v>
      </c>
      <c r="BR360" s="7"/>
    </row>
    <row r="361" spans="13:70" x14ac:dyDescent="0.25">
      <c r="M361" s="11" t="s">
        <v>839</v>
      </c>
      <c r="N361" s="12" t="s">
        <v>840</v>
      </c>
      <c r="BR361" s="7"/>
    </row>
    <row r="362" spans="13:70" x14ac:dyDescent="0.25">
      <c r="M362" s="11" t="s">
        <v>841</v>
      </c>
      <c r="N362" s="12" t="s">
        <v>842</v>
      </c>
      <c r="BR362" s="7"/>
    </row>
    <row r="363" spans="13:70" x14ac:dyDescent="0.25">
      <c r="M363" s="11" t="s">
        <v>843</v>
      </c>
      <c r="N363" s="12" t="s">
        <v>844</v>
      </c>
      <c r="BR363" s="7"/>
    </row>
    <row r="364" spans="13:70" x14ac:dyDescent="0.25">
      <c r="M364" s="11" t="s">
        <v>845</v>
      </c>
      <c r="N364" s="12" t="s">
        <v>846</v>
      </c>
      <c r="BR364" s="7"/>
    </row>
    <row r="365" spans="13:70" x14ac:dyDescent="0.25">
      <c r="M365" s="11" t="s">
        <v>847</v>
      </c>
      <c r="N365" s="12" t="s">
        <v>848</v>
      </c>
      <c r="BR365" s="7"/>
    </row>
    <row r="366" spans="13:70" x14ac:dyDescent="0.25">
      <c r="M366" s="11" t="s">
        <v>849</v>
      </c>
      <c r="N366" s="12" t="s">
        <v>850</v>
      </c>
      <c r="BR366" s="7"/>
    </row>
    <row r="367" spans="13:70" x14ac:dyDescent="0.25">
      <c r="M367" s="11" t="s">
        <v>851</v>
      </c>
      <c r="N367" s="12" t="s">
        <v>852</v>
      </c>
      <c r="BR367" s="7"/>
    </row>
    <row r="368" spans="13:70" x14ac:dyDescent="0.25">
      <c r="M368" s="11" t="s">
        <v>853</v>
      </c>
      <c r="N368" s="12" t="s">
        <v>854</v>
      </c>
      <c r="BR368" s="7"/>
    </row>
    <row r="369" spans="13:70" x14ac:dyDescent="0.25">
      <c r="M369" s="11" t="s">
        <v>855</v>
      </c>
      <c r="N369" s="12" t="s">
        <v>856</v>
      </c>
      <c r="BR369" s="7"/>
    </row>
    <row r="370" spans="13:70" x14ac:dyDescent="0.25">
      <c r="M370" s="11" t="s">
        <v>857</v>
      </c>
      <c r="N370" s="12" t="s">
        <v>858</v>
      </c>
      <c r="BR370" s="7"/>
    </row>
    <row r="371" spans="13:70" x14ac:dyDescent="0.25">
      <c r="M371" s="11" t="s">
        <v>859</v>
      </c>
      <c r="N371" s="12" t="s">
        <v>860</v>
      </c>
      <c r="BR371" s="7"/>
    </row>
    <row r="372" spans="13:70" x14ac:dyDescent="0.25">
      <c r="M372" s="11" t="s">
        <v>861</v>
      </c>
      <c r="N372" s="12" t="s">
        <v>862</v>
      </c>
      <c r="BR372" s="7"/>
    </row>
    <row r="373" spans="13:70" x14ac:dyDescent="0.25">
      <c r="M373" s="11" t="s">
        <v>863</v>
      </c>
      <c r="N373" s="12" t="s">
        <v>864</v>
      </c>
      <c r="BR373" s="7"/>
    </row>
    <row r="374" spans="13:70" x14ac:dyDescent="0.25">
      <c r="M374" s="11" t="s">
        <v>865</v>
      </c>
      <c r="N374" s="12" t="s">
        <v>866</v>
      </c>
      <c r="BR374" s="7"/>
    </row>
    <row r="375" spans="13:70" x14ac:dyDescent="0.25">
      <c r="M375" s="11" t="s">
        <v>867</v>
      </c>
      <c r="N375" s="12" t="s">
        <v>868</v>
      </c>
      <c r="BR375" s="7"/>
    </row>
    <row r="376" spans="13:70" x14ac:dyDescent="0.25">
      <c r="M376" s="11" t="s">
        <v>869</v>
      </c>
      <c r="N376" s="12"/>
      <c r="BR376" s="7"/>
    </row>
    <row r="377" spans="13:70" x14ac:dyDescent="0.25">
      <c r="M377" s="11" t="s">
        <v>870</v>
      </c>
      <c r="N377" s="12"/>
      <c r="BR377" s="7"/>
    </row>
    <row r="378" spans="13:70" x14ac:dyDescent="0.25">
      <c r="M378" s="11" t="s">
        <v>871</v>
      </c>
      <c r="N378" s="12" t="s">
        <v>872</v>
      </c>
      <c r="BR378" s="7"/>
    </row>
    <row r="379" spans="13:70" x14ac:dyDescent="0.25">
      <c r="M379" s="11" t="s">
        <v>873</v>
      </c>
      <c r="N379" s="12" t="s">
        <v>874</v>
      </c>
      <c r="BR379" s="7"/>
    </row>
    <row r="380" spans="13:70" x14ac:dyDescent="0.25">
      <c r="M380" s="11" t="s">
        <v>875</v>
      </c>
      <c r="N380" s="12"/>
      <c r="BR380" s="7"/>
    </row>
    <row r="381" spans="13:70" x14ac:dyDescent="0.25">
      <c r="M381" s="11" t="s">
        <v>876</v>
      </c>
      <c r="N381" s="12" t="s">
        <v>877</v>
      </c>
      <c r="BR381" s="7"/>
    </row>
    <row r="382" spans="13:70" x14ac:dyDescent="0.25">
      <c r="M382" s="11" t="s">
        <v>878</v>
      </c>
      <c r="N382" s="12" t="s">
        <v>879</v>
      </c>
      <c r="BR382" s="7"/>
    </row>
    <row r="383" spans="13:70" x14ac:dyDescent="0.25">
      <c r="M383" s="11" t="s">
        <v>880</v>
      </c>
      <c r="N383" s="12" t="s">
        <v>881</v>
      </c>
      <c r="BR383" s="7"/>
    </row>
    <row r="384" spans="13:70" x14ac:dyDescent="0.25">
      <c r="M384" s="11" t="s">
        <v>882</v>
      </c>
      <c r="N384" s="12" t="s">
        <v>883</v>
      </c>
      <c r="BR384" s="7"/>
    </row>
    <row r="385" spans="13:70" x14ac:dyDescent="0.25">
      <c r="M385" s="11" t="s">
        <v>884</v>
      </c>
      <c r="N385" s="12" t="s">
        <v>885</v>
      </c>
      <c r="BR385" s="7"/>
    </row>
    <row r="386" spans="13:70" x14ac:dyDescent="0.25">
      <c r="M386" s="11" t="s">
        <v>886</v>
      </c>
      <c r="N386" s="12" t="s">
        <v>887</v>
      </c>
      <c r="BR386" s="7"/>
    </row>
    <row r="387" spans="13:70" x14ac:dyDescent="0.25">
      <c r="M387" s="11" t="s">
        <v>888</v>
      </c>
      <c r="N387" s="12" t="s">
        <v>889</v>
      </c>
      <c r="BR387" s="7"/>
    </row>
    <row r="388" spans="13:70" x14ac:dyDescent="0.25">
      <c r="M388" s="11" t="s">
        <v>890</v>
      </c>
      <c r="N388" s="12" t="s">
        <v>891</v>
      </c>
      <c r="BR388" s="7"/>
    </row>
    <row r="389" spans="13:70" x14ac:dyDescent="0.25">
      <c r="M389" s="11" t="s">
        <v>892</v>
      </c>
      <c r="N389" s="12" t="s">
        <v>893</v>
      </c>
      <c r="BR389" s="7"/>
    </row>
    <row r="390" spans="13:70" x14ac:dyDescent="0.25">
      <c r="M390" s="11" t="s">
        <v>894</v>
      </c>
      <c r="N390" s="12" t="s">
        <v>895</v>
      </c>
      <c r="BR390" s="7"/>
    </row>
    <row r="391" spans="13:70" x14ac:dyDescent="0.25">
      <c r="M391" s="11" t="s">
        <v>896</v>
      </c>
      <c r="N391" s="12" t="s">
        <v>897</v>
      </c>
      <c r="BR391" s="7"/>
    </row>
    <row r="392" spans="13:70" x14ac:dyDescent="0.25">
      <c r="M392" s="11" t="s">
        <v>898</v>
      </c>
      <c r="N392" s="12" t="s">
        <v>899</v>
      </c>
      <c r="BR392" s="7"/>
    </row>
    <row r="393" spans="13:70" x14ac:dyDescent="0.25">
      <c r="M393" s="11" t="s">
        <v>900</v>
      </c>
      <c r="N393" s="12" t="s">
        <v>901</v>
      </c>
      <c r="BR393" s="7"/>
    </row>
    <row r="394" spans="13:70" x14ac:dyDescent="0.25">
      <c r="M394" s="11" t="s">
        <v>902</v>
      </c>
      <c r="N394" s="12" t="s">
        <v>903</v>
      </c>
      <c r="BR394" s="7"/>
    </row>
    <row r="395" spans="13:70" x14ac:dyDescent="0.25">
      <c r="M395" s="11" t="s">
        <v>904</v>
      </c>
      <c r="N395" s="12" t="s">
        <v>905</v>
      </c>
      <c r="BR395" s="7"/>
    </row>
    <row r="396" spans="13:70" x14ac:dyDescent="0.25">
      <c r="M396" s="11" t="s">
        <v>906</v>
      </c>
      <c r="N396" s="12" t="s">
        <v>907</v>
      </c>
      <c r="BR396" s="7"/>
    </row>
    <row r="397" spans="13:70" x14ac:dyDescent="0.25">
      <c r="M397" s="11" t="s">
        <v>908</v>
      </c>
      <c r="N397" s="12" t="s">
        <v>909</v>
      </c>
      <c r="BR397" s="7"/>
    </row>
    <row r="398" spans="13:70" x14ac:dyDescent="0.25">
      <c r="M398" s="11" t="s">
        <v>910</v>
      </c>
      <c r="N398" s="12" t="s">
        <v>911</v>
      </c>
      <c r="BR398" s="7"/>
    </row>
    <row r="399" spans="13:70" x14ac:dyDescent="0.25">
      <c r="M399" s="11" t="s">
        <v>912</v>
      </c>
      <c r="N399" s="12" t="s">
        <v>913</v>
      </c>
      <c r="BR399" s="7"/>
    </row>
    <row r="400" spans="13:70" x14ac:dyDescent="0.25">
      <c r="M400" s="11" t="s">
        <v>914</v>
      </c>
      <c r="N400" s="12" t="s">
        <v>915</v>
      </c>
      <c r="BR400" s="7"/>
    </row>
    <row r="401" spans="13:70" x14ac:dyDescent="0.25">
      <c r="M401" s="11" t="s">
        <v>916</v>
      </c>
      <c r="N401" s="12" t="s">
        <v>917</v>
      </c>
      <c r="BR401" s="7"/>
    </row>
    <row r="402" spans="13:70" x14ac:dyDescent="0.25">
      <c r="M402" s="11" t="s">
        <v>918</v>
      </c>
      <c r="N402" s="12" t="s">
        <v>919</v>
      </c>
      <c r="BR402" s="7"/>
    </row>
    <row r="403" spans="13:70" x14ac:dyDescent="0.25">
      <c r="M403" s="11" t="s">
        <v>920</v>
      </c>
      <c r="N403" s="12" t="s">
        <v>921</v>
      </c>
      <c r="BR403" s="7"/>
    </row>
    <row r="404" spans="13:70" x14ac:dyDescent="0.25">
      <c r="M404" s="11" t="s">
        <v>922</v>
      </c>
      <c r="N404" s="12" t="s">
        <v>923</v>
      </c>
      <c r="BR404" s="7"/>
    </row>
    <row r="405" spans="13:70" x14ac:dyDescent="0.25">
      <c r="M405" s="11" t="s">
        <v>924</v>
      </c>
      <c r="N405" s="12" t="s">
        <v>925</v>
      </c>
      <c r="BR405" s="7"/>
    </row>
    <row r="406" spans="13:70" x14ac:dyDescent="0.25">
      <c r="M406" s="11" t="s">
        <v>926</v>
      </c>
      <c r="N406" s="12" t="s">
        <v>927</v>
      </c>
      <c r="BR406" s="7"/>
    </row>
    <row r="407" spans="13:70" x14ac:dyDescent="0.25">
      <c r="M407" s="11" t="s">
        <v>928</v>
      </c>
      <c r="N407" s="12" t="s">
        <v>929</v>
      </c>
      <c r="BR407" s="7"/>
    </row>
    <row r="408" spans="13:70" x14ac:dyDescent="0.25">
      <c r="M408" s="11" t="s">
        <v>930</v>
      </c>
      <c r="N408" s="12" t="s">
        <v>931</v>
      </c>
      <c r="BR408" s="7"/>
    </row>
    <row r="409" spans="13:70" x14ac:dyDescent="0.25">
      <c r="M409" s="11" t="s">
        <v>932</v>
      </c>
      <c r="N409" s="12" t="s">
        <v>933</v>
      </c>
      <c r="BR409" s="7"/>
    </row>
    <row r="410" spans="13:70" x14ac:dyDescent="0.25">
      <c r="M410" s="11" t="s">
        <v>934</v>
      </c>
      <c r="N410" s="12" t="s">
        <v>935</v>
      </c>
      <c r="BR410" s="7"/>
    </row>
    <row r="411" spans="13:70" x14ac:dyDescent="0.25">
      <c r="M411" s="11" t="s">
        <v>936</v>
      </c>
      <c r="N411" s="12" t="s">
        <v>937</v>
      </c>
      <c r="BR411" s="7"/>
    </row>
    <row r="412" spans="13:70" x14ac:dyDescent="0.25">
      <c r="M412" s="11" t="s">
        <v>938</v>
      </c>
      <c r="N412" s="12" t="s">
        <v>939</v>
      </c>
      <c r="BR412" s="7"/>
    </row>
    <row r="413" spans="13:70" x14ac:dyDescent="0.25">
      <c r="M413" s="11" t="s">
        <v>940</v>
      </c>
      <c r="N413" s="12" t="s">
        <v>941</v>
      </c>
      <c r="BR413" s="7"/>
    </row>
    <row r="414" spans="13:70" x14ac:dyDescent="0.25">
      <c r="M414" s="11" t="s">
        <v>942</v>
      </c>
      <c r="N414" s="12" t="s">
        <v>943</v>
      </c>
      <c r="BR414" s="7"/>
    </row>
    <row r="415" spans="13:70" x14ac:dyDescent="0.25">
      <c r="M415" s="11" t="s">
        <v>944</v>
      </c>
      <c r="N415" s="12" t="s">
        <v>945</v>
      </c>
      <c r="BR415" s="7"/>
    </row>
    <row r="416" spans="13:70" x14ac:dyDescent="0.25">
      <c r="M416" s="11" t="s">
        <v>946</v>
      </c>
      <c r="N416" s="12" t="s">
        <v>947</v>
      </c>
      <c r="BR416" s="7"/>
    </row>
    <row r="417" spans="13:70" x14ac:dyDescent="0.25">
      <c r="M417" s="11" t="s">
        <v>948</v>
      </c>
      <c r="N417" s="12" t="s">
        <v>949</v>
      </c>
      <c r="BR417" s="7"/>
    </row>
    <row r="418" spans="13:70" x14ac:dyDescent="0.25">
      <c r="M418" s="11" t="s">
        <v>950</v>
      </c>
      <c r="N418" s="12" t="s">
        <v>951</v>
      </c>
      <c r="BR418" s="7"/>
    </row>
    <row r="419" spans="13:70" x14ac:dyDescent="0.25">
      <c r="M419" s="11" t="s">
        <v>952</v>
      </c>
      <c r="N419" s="12" t="s">
        <v>953</v>
      </c>
      <c r="BR419" s="7"/>
    </row>
    <row r="420" spans="13:70" x14ac:dyDescent="0.25">
      <c r="M420" s="11" t="s">
        <v>954</v>
      </c>
      <c r="N420" s="12" t="s">
        <v>955</v>
      </c>
      <c r="BR420" s="7"/>
    </row>
    <row r="421" spans="13:70" x14ac:dyDescent="0.25">
      <c r="M421" s="11" t="s">
        <v>956</v>
      </c>
      <c r="N421" s="12" t="s">
        <v>957</v>
      </c>
      <c r="BR421" s="7"/>
    </row>
    <row r="422" spans="13:70" x14ac:dyDescent="0.25">
      <c r="M422" s="11" t="s">
        <v>958</v>
      </c>
      <c r="N422" s="12" t="s">
        <v>959</v>
      </c>
      <c r="BR422" s="7"/>
    </row>
    <row r="423" spans="13:70" x14ac:dyDescent="0.25">
      <c r="M423" s="11" t="s">
        <v>960</v>
      </c>
      <c r="N423" s="12" t="s">
        <v>961</v>
      </c>
      <c r="BR423" s="7"/>
    </row>
    <row r="424" spans="13:70" x14ac:dyDescent="0.25">
      <c r="M424" s="11" t="s">
        <v>962</v>
      </c>
      <c r="N424" s="12" t="s">
        <v>963</v>
      </c>
      <c r="BR424" s="7"/>
    </row>
    <row r="425" spans="13:70" x14ac:dyDescent="0.25">
      <c r="M425" s="11" t="s">
        <v>964</v>
      </c>
      <c r="N425" s="12" t="s">
        <v>965</v>
      </c>
      <c r="BR425" s="7"/>
    </row>
    <row r="426" spans="13:70" x14ac:dyDescent="0.25">
      <c r="M426" s="11" t="s">
        <v>966</v>
      </c>
      <c r="N426" s="12" t="s">
        <v>967</v>
      </c>
      <c r="BR426" s="7"/>
    </row>
    <row r="427" spans="13:70" x14ac:dyDescent="0.25">
      <c r="M427" s="11" t="s">
        <v>968</v>
      </c>
      <c r="N427" s="12" t="s">
        <v>969</v>
      </c>
      <c r="BR427" s="7"/>
    </row>
    <row r="428" spans="13:70" x14ac:dyDescent="0.25">
      <c r="M428" s="11" t="s">
        <v>970</v>
      </c>
      <c r="N428" s="12" t="s">
        <v>971</v>
      </c>
      <c r="BR428" s="7"/>
    </row>
    <row r="429" spans="13:70" x14ac:dyDescent="0.25">
      <c r="M429" s="11" t="s">
        <v>972</v>
      </c>
      <c r="N429" s="12" t="s">
        <v>973</v>
      </c>
      <c r="BR429" s="7"/>
    </row>
    <row r="430" spans="13:70" x14ac:dyDescent="0.25">
      <c r="M430" s="11" t="s">
        <v>974</v>
      </c>
      <c r="N430" s="12" t="s">
        <v>975</v>
      </c>
      <c r="BR430" s="7"/>
    </row>
    <row r="431" spans="13:70" x14ac:dyDescent="0.25">
      <c r="M431" s="11" t="s">
        <v>976</v>
      </c>
      <c r="N431" s="12" t="s">
        <v>977</v>
      </c>
      <c r="BR431" s="7"/>
    </row>
    <row r="432" spans="13:70" x14ac:dyDescent="0.25">
      <c r="M432" s="11" t="s">
        <v>978</v>
      </c>
      <c r="N432" s="12" t="s">
        <v>979</v>
      </c>
      <c r="BR432" s="7"/>
    </row>
    <row r="433" spans="13:70" x14ac:dyDescent="0.25">
      <c r="M433" s="11" t="s">
        <v>980</v>
      </c>
      <c r="N433" s="12" t="s">
        <v>981</v>
      </c>
      <c r="BR433" s="7"/>
    </row>
    <row r="434" spans="13:70" x14ac:dyDescent="0.25">
      <c r="M434" s="11" t="s">
        <v>982</v>
      </c>
      <c r="N434" s="12" t="s">
        <v>983</v>
      </c>
      <c r="BR434" s="7"/>
    </row>
    <row r="435" spans="13:70" x14ac:dyDescent="0.25">
      <c r="M435" s="11" t="s">
        <v>984</v>
      </c>
      <c r="N435" s="12" t="s">
        <v>985</v>
      </c>
      <c r="BR435" s="7"/>
    </row>
    <row r="436" spans="13:70" x14ac:dyDescent="0.25">
      <c r="M436" s="11" t="s">
        <v>986</v>
      </c>
      <c r="N436" s="12"/>
      <c r="BR436" s="7"/>
    </row>
    <row r="437" spans="13:70" x14ac:dyDescent="0.25">
      <c r="M437" s="11" t="s">
        <v>987</v>
      </c>
      <c r="N437" s="12" t="s">
        <v>988</v>
      </c>
      <c r="BR437" s="7"/>
    </row>
    <row r="438" spans="13:70" x14ac:dyDescent="0.25">
      <c r="M438" s="11" t="s">
        <v>989</v>
      </c>
      <c r="N438" s="12" t="s">
        <v>990</v>
      </c>
      <c r="BR438" s="7"/>
    </row>
    <row r="439" spans="13:70" x14ac:dyDescent="0.25">
      <c r="M439" s="11" t="s">
        <v>991</v>
      </c>
      <c r="N439" s="12" t="s">
        <v>992</v>
      </c>
      <c r="BR439" s="7"/>
    </row>
    <row r="440" spans="13:70" x14ac:dyDescent="0.25">
      <c r="M440" s="11" t="s">
        <v>993</v>
      </c>
      <c r="N440" s="12" t="s">
        <v>994</v>
      </c>
      <c r="BR440" s="7"/>
    </row>
    <row r="441" spans="13:70" x14ac:dyDescent="0.25">
      <c r="M441" s="11" t="s">
        <v>995</v>
      </c>
      <c r="N441" s="12" t="s">
        <v>996</v>
      </c>
      <c r="BR441" s="7"/>
    </row>
    <row r="442" spans="13:70" x14ac:dyDescent="0.25">
      <c r="M442" s="11" t="s">
        <v>997</v>
      </c>
      <c r="N442" s="12" t="s">
        <v>998</v>
      </c>
      <c r="BR442" s="7"/>
    </row>
    <row r="443" spans="13:70" x14ac:dyDescent="0.25">
      <c r="M443" s="11" t="s">
        <v>999</v>
      </c>
      <c r="N443" s="12" t="s">
        <v>1000</v>
      </c>
      <c r="BR443" s="7"/>
    </row>
    <row r="444" spans="13:70" x14ac:dyDescent="0.25">
      <c r="M444" s="11" t="s">
        <v>1001</v>
      </c>
      <c r="N444" s="12" t="s">
        <v>1002</v>
      </c>
      <c r="BR444" s="7"/>
    </row>
    <row r="445" spans="13:70" x14ac:dyDescent="0.25">
      <c r="M445" s="11" t="s">
        <v>1003</v>
      </c>
      <c r="N445" s="12" t="s">
        <v>1004</v>
      </c>
      <c r="BR445" s="7"/>
    </row>
    <row r="446" spans="13:70" x14ac:dyDescent="0.25">
      <c r="M446" s="11" t="s">
        <v>1005</v>
      </c>
      <c r="N446" s="12" t="s">
        <v>1006</v>
      </c>
      <c r="BR446" s="7"/>
    </row>
    <row r="447" spans="13:70" x14ac:dyDescent="0.25">
      <c r="M447" s="11" t="s">
        <v>1007</v>
      </c>
      <c r="N447" s="12" t="s">
        <v>1008</v>
      </c>
      <c r="BR447" s="7"/>
    </row>
    <row r="448" spans="13:70" x14ac:dyDescent="0.25">
      <c r="M448" s="11" t="s">
        <v>1009</v>
      </c>
      <c r="N448" s="12" t="s">
        <v>1010</v>
      </c>
      <c r="BR448" s="7"/>
    </row>
    <row r="449" spans="13:70" x14ac:dyDescent="0.25">
      <c r="M449" s="11" t="s">
        <v>1011</v>
      </c>
      <c r="N449" s="12" t="s">
        <v>1012</v>
      </c>
      <c r="BR449" s="7"/>
    </row>
    <row r="450" spans="13:70" x14ac:dyDescent="0.25">
      <c r="M450" s="11" t="s">
        <v>1013</v>
      </c>
      <c r="N450" s="12" t="s">
        <v>1014</v>
      </c>
      <c r="BR450" s="7"/>
    </row>
    <row r="451" spans="13:70" x14ac:dyDescent="0.25">
      <c r="M451" s="11" t="s">
        <v>1015</v>
      </c>
      <c r="N451" s="12" t="s">
        <v>1016</v>
      </c>
      <c r="BR451" s="7"/>
    </row>
    <row r="452" spans="13:70" x14ac:dyDescent="0.25">
      <c r="M452" s="11" t="s">
        <v>1017</v>
      </c>
      <c r="N452" s="12" t="s">
        <v>1018</v>
      </c>
      <c r="BR452" s="7"/>
    </row>
    <row r="453" spans="13:70" x14ac:dyDescent="0.25">
      <c r="M453" s="11" t="s">
        <v>1019</v>
      </c>
      <c r="N453" s="12" t="s">
        <v>1020</v>
      </c>
      <c r="BR453" s="7"/>
    </row>
    <row r="454" spans="13:70" x14ac:dyDescent="0.25">
      <c r="M454" s="11" t="s">
        <v>1021</v>
      </c>
      <c r="N454" s="12" t="s">
        <v>1022</v>
      </c>
      <c r="BR454" s="7"/>
    </row>
    <row r="455" spans="13:70" x14ac:dyDescent="0.25">
      <c r="M455" s="11" t="s">
        <v>1023</v>
      </c>
      <c r="N455" s="12" t="s">
        <v>1024</v>
      </c>
      <c r="BR455" s="7"/>
    </row>
    <row r="456" spans="13:70" x14ac:dyDescent="0.25">
      <c r="M456" s="11" t="s">
        <v>1025</v>
      </c>
      <c r="N456" s="12" t="s">
        <v>1026</v>
      </c>
      <c r="BR456" s="7"/>
    </row>
    <row r="457" spans="13:70" x14ac:dyDescent="0.25">
      <c r="M457" s="11" t="s">
        <v>1027</v>
      </c>
      <c r="N457" s="12" t="s">
        <v>1028</v>
      </c>
      <c r="BR457" s="7"/>
    </row>
    <row r="458" spans="13:70" x14ac:dyDescent="0.25">
      <c r="M458" s="11" t="s">
        <v>1029</v>
      </c>
      <c r="N458" s="12" t="s">
        <v>1030</v>
      </c>
      <c r="BR458" s="7"/>
    </row>
    <row r="459" spans="13:70" x14ac:dyDescent="0.25">
      <c r="M459" s="11" t="s">
        <v>1031</v>
      </c>
      <c r="N459" s="12" t="s">
        <v>1032</v>
      </c>
      <c r="BR459" s="7"/>
    </row>
    <row r="460" spans="13:70" x14ac:dyDescent="0.25">
      <c r="M460" s="11" t="s">
        <v>1033</v>
      </c>
      <c r="N460" s="12" t="s">
        <v>1034</v>
      </c>
      <c r="BR460" s="7"/>
    </row>
    <row r="461" spans="13:70" x14ac:dyDescent="0.25">
      <c r="M461" s="11" t="s">
        <v>1035</v>
      </c>
      <c r="N461" s="12" t="s">
        <v>1036</v>
      </c>
      <c r="BR461" s="7"/>
    </row>
    <row r="462" spans="13:70" x14ac:dyDescent="0.25">
      <c r="M462" s="11" t="s">
        <v>1037</v>
      </c>
      <c r="N462" s="12" t="s">
        <v>1038</v>
      </c>
      <c r="BR462" s="7"/>
    </row>
    <row r="463" spans="13:70" x14ac:dyDescent="0.25">
      <c r="M463" s="11" t="s">
        <v>1039</v>
      </c>
      <c r="N463" s="12" t="s">
        <v>1040</v>
      </c>
      <c r="BR463" s="7"/>
    </row>
    <row r="464" spans="13:70" x14ac:dyDescent="0.25">
      <c r="M464" s="11" t="s">
        <v>1041</v>
      </c>
      <c r="N464" s="12" t="s">
        <v>1042</v>
      </c>
      <c r="BR464" s="7"/>
    </row>
    <row r="465" spans="13:70" x14ac:dyDescent="0.25">
      <c r="M465" s="11" t="s">
        <v>1043</v>
      </c>
      <c r="N465" s="12" t="s">
        <v>1044</v>
      </c>
      <c r="BR465" s="7"/>
    </row>
    <row r="466" spans="13:70" x14ac:dyDescent="0.25">
      <c r="M466" s="11" t="s">
        <v>1045</v>
      </c>
      <c r="N466" s="12" t="s">
        <v>1046</v>
      </c>
      <c r="BR466" s="7"/>
    </row>
    <row r="467" spans="13:70" x14ac:dyDescent="0.25">
      <c r="M467" s="11" t="s">
        <v>1047</v>
      </c>
      <c r="N467" s="12" t="s">
        <v>1048</v>
      </c>
      <c r="BR467" s="7"/>
    </row>
    <row r="468" spans="13:70" x14ac:dyDescent="0.25">
      <c r="M468" s="11" t="s">
        <v>1049</v>
      </c>
      <c r="N468" s="12" t="s">
        <v>1050</v>
      </c>
      <c r="BR468" s="7"/>
    </row>
    <row r="469" spans="13:70" x14ac:dyDescent="0.25">
      <c r="M469" s="11" t="s">
        <v>1051</v>
      </c>
      <c r="N469" s="12" t="s">
        <v>1052</v>
      </c>
      <c r="BR469" s="7"/>
    </row>
    <row r="470" spans="13:70" x14ac:dyDescent="0.25">
      <c r="M470" s="11" t="s">
        <v>1053</v>
      </c>
      <c r="N470" s="12" t="s">
        <v>1054</v>
      </c>
      <c r="BR470" s="7"/>
    </row>
    <row r="471" spans="13:70" x14ac:dyDescent="0.25">
      <c r="M471" s="11" t="s">
        <v>1055</v>
      </c>
      <c r="N471" s="12" t="s">
        <v>1056</v>
      </c>
      <c r="BR471" s="7"/>
    </row>
    <row r="472" spans="13:70" x14ac:dyDescent="0.25">
      <c r="M472" s="11" t="s">
        <v>1057</v>
      </c>
      <c r="N472" s="12" t="s">
        <v>1058</v>
      </c>
      <c r="BR472" s="7"/>
    </row>
    <row r="473" spans="13:70" x14ac:dyDescent="0.25">
      <c r="M473" s="11" t="s">
        <v>1059</v>
      </c>
      <c r="N473" s="12" t="s">
        <v>1060</v>
      </c>
      <c r="BR473" s="7"/>
    </row>
    <row r="474" spans="13:70" x14ac:dyDescent="0.25">
      <c r="M474" s="11" t="s">
        <v>1061</v>
      </c>
      <c r="N474" s="12" t="s">
        <v>1062</v>
      </c>
      <c r="BR474" s="7"/>
    </row>
    <row r="475" spans="13:70" x14ac:dyDescent="0.25">
      <c r="M475" s="11" t="s">
        <v>1063</v>
      </c>
      <c r="N475" s="12" t="s">
        <v>1064</v>
      </c>
      <c r="BR475" s="7"/>
    </row>
    <row r="476" spans="13:70" x14ac:dyDescent="0.25">
      <c r="M476" s="11" t="s">
        <v>1065</v>
      </c>
      <c r="N476" s="12" t="s">
        <v>1066</v>
      </c>
      <c r="BR476" s="7"/>
    </row>
    <row r="477" spans="13:70" x14ac:dyDescent="0.25">
      <c r="M477" s="11" t="s">
        <v>1067</v>
      </c>
      <c r="N477" s="12" t="s">
        <v>1068</v>
      </c>
      <c r="BR477" s="7"/>
    </row>
    <row r="478" spans="13:70" x14ac:dyDescent="0.25">
      <c r="M478" s="11" t="s">
        <v>1069</v>
      </c>
      <c r="N478" s="12" t="s">
        <v>1070</v>
      </c>
      <c r="BR478" s="7"/>
    </row>
    <row r="479" spans="13:70" x14ac:dyDescent="0.25">
      <c r="M479" s="11" t="s">
        <v>1071</v>
      </c>
      <c r="N479" s="12" t="s">
        <v>1072</v>
      </c>
      <c r="BR479" s="7"/>
    </row>
    <row r="480" spans="13:70" x14ac:dyDescent="0.25">
      <c r="M480" s="11" t="s">
        <v>1073</v>
      </c>
      <c r="N480" s="12" t="s">
        <v>1074</v>
      </c>
      <c r="BR480" s="7"/>
    </row>
    <row r="481" spans="13:70" x14ac:dyDescent="0.25">
      <c r="M481" s="11" t="s">
        <v>1075</v>
      </c>
      <c r="N481" s="12" t="s">
        <v>1076</v>
      </c>
      <c r="BR481" s="7"/>
    </row>
    <row r="482" spans="13:70" x14ac:dyDescent="0.25">
      <c r="M482" s="11" t="s">
        <v>1077</v>
      </c>
      <c r="N482" s="12" t="s">
        <v>1078</v>
      </c>
      <c r="BR482" s="7"/>
    </row>
    <row r="483" spans="13:70" x14ac:dyDescent="0.25">
      <c r="M483" s="11" t="s">
        <v>1079</v>
      </c>
      <c r="N483" s="12" t="s">
        <v>1080</v>
      </c>
      <c r="BR483" s="7"/>
    </row>
    <row r="484" spans="13:70" x14ac:dyDescent="0.25">
      <c r="M484" s="11" t="s">
        <v>1081</v>
      </c>
      <c r="N484" s="12" t="s">
        <v>1082</v>
      </c>
      <c r="BR484" s="7"/>
    </row>
    <row r="485" spans="13:70" x14ac:dyDescent="0.25">
      <c r="M485" s="11" t="s">
        <v>1083</v>
      </c>
      <c r="N485" s="12" t="s">
        <v>1084</v>
      </c>
      <c r="BR485" s="7"/>
    </row>
    <row r="486" spans="13:70" x14ac:dyDescent="0.25">
      <c r="M486" s="11" t="s">
        <v>1085</v>
      </c>
      <c r="N486" s="12" t="s">
        <v>1086</v>
      </c>
      <c r="BR486" s="7"/>
    </row>
    <row r="487" spans="13:70" x14ac:dyDescent="0.25">
      <c r="M487" s="11" t="s">
        <v>1087</v>
      </c>
      <c r="N487" s="12" t="s">
        <v>1088</v>
      </c>
      <c r="BR487" s="7"/>
    </row>
    <row r="488" spans="13:70" x14ac:dyDescent="0.25">
      <c r="M488" s="11" t="s">
        <v>1089</v>
      </c>
      <c r="N488" s="12" t="s">
        <v>1090</v>
      </c>
      <c r="BR488" s="7"/>
    </row>
    <row r="489" spans="13:70" x14ac:dyDescent="0.25">
      <c r="M489" s="11" t="s">
        <v>1091</v>
      </c>
      <c r="N489" s="12" t="s">
        <v>1092</v>
      </c>
      <c r="BR489" s="7"/>
    </row>
    <row r="490" spans="13:70" x14ac:dyDescent="0.25">
      <c r="M490" s="11" t="s">
        <v>1093</v>
      </c>
      <c r="N490" s="12" t="s">
        <v>1094</v>
      </c>
      <c r="BR490" s="7"/>
    </row>
    <row r="491" spans="13:70" x14ac:dyDescent="0.25">
      <c r="M491" s="11" t="s">
        <v>1095</v>
      </c>
      <c r="N491" s="12" t="s">
        <v>1096</v>
      </c>
      <c r="BR491" s="7"/>
    </row>
    <row r="492" spans="13:70" x14ac:dyDescent="0.25">
      <c r="M492" s="11" t="s">
        <v>1097</v>
      </c>
      <c r="N492" s="12" t="s">
        <v>1098</v>
      </c>
      <c r="BR492" s="7"/>
    </row>
    <row r="493" spans="13:70" x14ac:dyDescent="0.25">
      <c r="M493" s="11" t="s">
        <v>1099</v>
      </c>
      <c r="N493" s="12" t="s">
        <v>1100</v>
      </c>
      <c r="BR493" s="7"/>
    </row>
    <row r="494" spans="13:70" x14ac:dyDescent="0.25">
      <c r="M494" s="11" t="s">
        <v>1101</v>
      </c>
      <c r="N494" s="12" t="s">
        <v>1102</v>
      </c>
      <c r="BR494" s="7"/>
    </row>
    <row r="495" spans="13:70" x14ac:dyDescent="0.25">
      <c r="M495" s="11" t="s">
        <v>1103</v>
      </c>
      <c r="N495" s="12" t="s">
        <v>1104</v>
      </c>
      <c r="BR495" s="7"/>
    </row>
    <row r="496" spans="13:70" x14ac:dyDescent="0.25">
      <c r="M496" s="11" t="s">
        <v>1105</v>
      </c>
      <c r="N496" s="12" t="s">
        <v>1106</v>
      </c>
      <c r="BR496" s="7"/>
    </row>
    <row r="497" spans="13:70" x14ac:dyDescent="0.25">
      <c r="M497" s="11" t="s">
        <v>1107</v>
      </c>
      <c r="N497" s="12" t="s">
        <v>1108</v>
      </c>
      <c r="BR497" s="7"/>
    </row>
    <row r="498" spans="13:70" x14ac:dyDescent="0.25">
      <c r="M498" s="11" t="s">
        <v>1109</v>
      </c>
      <c r="N498" s="12" t="s">
        <v>1110</v>
      </c>
      <c r="BR498" s="7"/>
    </row>
    <row r="499" spans="13:70" x14ac:dyDescent="0.25">
      <c r="M499" s="11" t="s">
        <v>1111</v>
      </c>
      <c r="N499" s="12" t="s">
        <v>1112</v>
      </c>
      <c r="BR499" s="7"/>
    </row>
    <row r="500" spans="13:70" x14ac:dyDescent="0.25">
      <c r="M500" s="11" t="s">
        <v>1113</v>
      </c>
      <c r="N500" s="12" t="s">
        <v>1114</v>
      </c>
      <c r="BR500" s="7"/>
    </row>
    <row r="501" spans="13:70" x14ac:dyDescent="0.25">
      <c r="M501" s="11" t="s">
        <v>1115</v>
      </c>
      <c r="N501" s="12" t="s">
        <v>1116</v>
      </c>
      <c r="BR501" s="7"/>
    </row>
    <row r="502" spans="13:70" x14ac:dyDescent="0.25">
      <c r="M502" s="11" t="s">
        <v>1117</v>
      </c>
      <c r="N502" s="12" t="s">
        <v>1118</v>
      </c>
      <c r="BR502" s="7"/>
    </row>
    <row r="503" spans="13:70" x14ac:dyDescent="0.25">
      <c r="M503" s="11" t="s">
        <v>1119</v>
      </c>
      <c r="N503" s="12" t="s">
        <v>1120</v>
      </c>
      <c r="BR503" s="7"/>
    </row>
    <row r="504" spans="13:70" x14ac:dyDescent="0.25">
      <c r="M504" s="11" t="s">
        <v>1121</v>
      </c>
      <c r="N504" s="12" t="s">
        <v>1122</v>
      </c>
      <c r="BR504" s="7"/>
    </row>
    <row r="505" spans="13:70" x14ac:dyDescent="0.25">
      <c r="M505" s="11" t="s">
        <v>1123</v>
      </c>
      <c r="N505" s="12" t="s">
        <v>1124</v>
      </c>
      <c r="BR505" s="7"/>
    </row>
    <row r="506" spans="13:70" x14ac:dyDescent="0.25">
      <c r="M506" s="11" t="s">
        <v>1125</v>
      </c>
      <c r="N506" s="12" t="s">
        <v>1126</v>
      </c>
      <c r="BR506" s="7"/>
    </row>
    <row r="507" spans="13:70" x14ac:dyDescent="0.25">
      <c r="M507" s="11" t="s">
        <v>1127</v>
      </c>
      <c r="N507" s="12" t="s">
        <v>1128</v>
      </c>
      <c r="BR507" s="7"/>
    </row>
    <row r="508" spans="13:70" x14ac:dyDescent="0.25">
      <c r="M508" s="11" t="s">
        <v>1129</v>
      </c>
      <c r="N508" s="12" t="s">
        <v>1130</v>
      </c>
      <c r="BR508" s="7"/>
    </row>
    <row r="509" spans="13:70" x14ac:dyDescent="0.25">
      <c r="M509" s="11" t="s">
        <v>1131</v>
      </c>
      <c r="N509" s="12" t="s">
        <v>1132</v>
      </c>
      <c r="BR509" s="7"/>
    </row>
    <row r="510" spans="13:70" x14ac:dyDescent="0.25">
      <c r="M510" s="11" t="s">
        <v>1133</v>
      </c>
      <c r="N510" s="12" t="s">
        <v>1134</v>
      </c>
      <c r="BR510" s="7"/>
    </row>
    <row r="511" spans="13:70" x14ac:dyDescent="0.25">
      <c r="M511" s="11" t="s">
        <v>1135</v>
      </c>
      <c r="N511" s="12" t="s">
        <v>1136</v>
      </c>
      <c r="BR511" s="7"/>
    </row>
    <row r="512" spans="13:70" x14ac:dyDescent="0.25">
      <c r="M512" s="11" t="s">
        <v>1137</v>
      </c>
      <c r="N512" s="12" t="s">
        <v>1138</v>
      </c>
      <c r="BR512" s="7"/>
    </row>
    <row r="513" spans="13:70" x14ac:dyDescent="0.25">
      <c r="M513" s="11" t="s">
        <v>1139</v>
      </c>
      <c r="N513" s="12" t="s">
        <v>1140</v>
      </c>
      <c r="BR513" s="7"/>
    </row>
    <row r="514" spans="13:70" x14ac:dyDescent="0.25">
      <c r="M514" s="11" t="s">
        <v>1141</v>
      </c>
      <c r="N514" s="12" t="s">
        <v>1142</v>
      </c>
      <c r="BR514" s="7"/>
    </row>
    <row r="515" spans="13:70" x14ac:dyDescent="0.25">
      <c r="M515" s="11" t="s">
        <v>1143</v>
      </c>
      <c r="N515" s="12" t="s">
        <v>1144</v>
      </c>
      <c r="BR515" s="7"/>
    </row>
    <row r="516" spans="13:70" x14ac:dyDescent="0.25">
      <c r="M516" s="11" t="s">
        <v>1145</v>
      </c>
      <c r="N516" s="12" t="s">
        <v>1146</v>
      </c>
      <c r="BR516" s="7"/>
    </row>
    <row r="517" spans="13:70" x14ac:dyDescent="0.25">
      <c r="M517" s="11" t="s">
        <v>1147</v>
      </c>
      <c r="N517" s="12" t="s">
        <v>1148</v>
      </c>
      <c r="BR517" s="7"/>
    </row>
    <row r="518" spans="13:70" x14ac:dyDescent="0.25">
      <c r="M518" s="11" t="s">
        <v>1149</v>
      </c>
      <c r="N518" s="12" t="s">
        <v>1150</v>
      </c>
      <c r="BR518" s="7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H2"/>
  <sheetViews>
    <sheetView workbookViewId="0">
      <selection activeCell="A2" sqref="A2"/>
    </sheetView>
  </sheetViews>
  <sheetFormatPr defaultColWidth="0.85546875" defaultRowHeight="15" x14ac:dyDescent="0.25"/>
  <cols>
    <col min="2" max="7" width="4.7109375" customWidth="1"/>
    <col min="8" max="8" width="5.7109375" customWidth="1"/>
  </cols>
  <sheetData>
    <row r="2" spans="2:8" x14ac:dyDescent="0.25">
      <c r="B2" s="7">
        <f ca="1">RANDBETWEEN(1,100)</f>
        <v>97</v>
      </c>
      <c r="C2" s="7">
        <f ca="1">IF(B2&lt;6,RANDBETWEEN(-100,-1),0)</f>
        <v>0</v>
      </c>
      <c r="D2" s="7">
        <f ca="1">IF(B2&gt;95,RANDBETWEEN(1,100),0)</f>
        <v>15</v>
      </c>
      <c r="E2" s="7">
        <f ca="1">IF(C2&gt;95,RANDBETWEEN(1,100),0)</f>
        <v>0</v>
      </c>
      <c r="F2" s="7">
        <f ca="1">IF(D2&gt;95,RANDBETWEEN(1,100),0)</f>
        <v>0</v>
      </c>
      <c r="G2" s="7">
        <f ca="1">SUM(B2:F2)</f>
        <v>112</v>
      </c>
      <c r="H2" s="14">
        <f ca="1">IF(G2&lt;0,0,IF(G2&gt;300,300,G2))</f>
        <v>112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LR102"/>
  <sheetViews>
    <sheetView topLeftCell="A2" workbookViewId="0">
      <selection activeCell="D17" sqref="D17"/>
    </sheetView>
  </sheetViews>
  <sheetFormatPr defaultColWidth="0.85546875" defaultRowHeight="15" x14ac:dyDescent="0.25"/>
  <cols>
    <col min="1" max="1" width="3.28515625" customWidth="1"/>
    <col min="2" max="2" width="32.140625" bestFit="1" customWidth="1"/>
    <col min="3" max="3" width="1.7109375" bestFit="1" customWidth="1"/>
    <col min="4" max="14" width="4.7109375" customWidth="1"/>
    <col min="15" max="15" width="0.85546875" customWidth="1"/>
    <col min="16" max="321" width="3.28515625" customWidth="1"/>
    <col min="322" max="322" width="0.85546875" customWidth="1"/>
    <col min="323" max="323" width="4" bestFit="1" customWidth="1"/>
    <col min="324" max="324" width="5.42578125" bestFit="1" customWidth="1"/>
    <col min="325" max="325" width="4.5703125" bestFit="1" customWidth="1"/>
    <col min="326" max="326" width="5" bestFit="1" customWidth="1"/>
    <col min="327" max="327" width="5.140625" bestFit="1" customWidth="1"/>
    <col min="328" max="328" width="4.5703125" bestFit="1" customWidth="1"/>
    <col min="329" max="329" width="5.42578125" bestFit="1" customWidth="1"/>
    <col min="330" max="332" width="4.7109375" customWidth="1"/>
  </cols>
  <sheetData>
    <row r="1" spans="2:329" x14ac:dyDescent="0.25">
      <c r="B1" s="9"/>
      <c r="C1" s="10"/>
      <c r="LN1" s="7"/>
      <c r="LP1" s="7"/>
      <c r="LQ1" s="7"/>
    </row>
    <row r="2" spans="2:329" x14ac:dyDescent="0.25">
      <c r="B2" s="180" t="s">
        <v>1689</v>
      </c>
      <c r="C2" s="181"/>
      <c r="D2" s="181"/>
      <c r="E2" s="181"/>
      <c r="F2" s="181"/>
      <c r="G2" s="181"/>
      <c r="H2" s="181"/>
      <c r="I2" s="181"/>
      <c r="J2" s="182"/>
      <c r="LN2" s="7"/>
      <c r="LP2" s="7"/>
      <c r="LQ2" s="7"/>
    </row>
    <row r="3" spans="2:329" x14ac:dyDescent="0.25">
      <c r="B3" s="16" t="s">
        <v>1152</v>
      </c>
      <c r="C3" s="17" t="s">
        <v>19</v>
      </c>
      <c r="D3" s="18"/>
      <c r="E3" s="18"/>
      <c r="F3" s="18"/>
      <c r="G3" s="18"/>
      <c r="H3" s="18"/>
      <c r="I3" s="18"/>
      <c r="J3" s="19"/>
      <c r="LN3" s="7"/>
      <c r="LP3" s="7"/>
      <c r="LQ3" s="7"/>
    </row>
    <row r="4" spans="2:329" x14ac:dyDescent="0.25">
      <c r="B4" s="16" t="s">
        <v>1153</v>
      </c>
      <c r="C4" s="17" t="s">
        <v>19</v>
      </c>
      <c r="D4" s="18"/>
      <c r="E4" s="18"/>
      <c r="F4" s="18"/>
      <c r="G4" s="18"/>
      <c r="H4" s="18"/>
      <c r="I4" s="18"/>
      <c r="J4" s="19"/>
      <c r="LN4" s="7"/>
      <c r="LP4" s="7"/>
      <c r="LQ4" s="7"/>
    </row>
    <row r="5" spans="2:329" x14ac:dyDescent="0.25">
      <c r="B5" s="20" t="s">
        <v>1155</v>
      </c>
      <c r="C5" s="21" t="s">
        <v>19</v>
      </c>
      <c r="D5" s="22"/>
      <c r="E5" s="22"/>
      <c r="F5" s="22"/>
      <c r="G5" s="22"/>
      <c r="H5" s="22"/>
      <c r="I5" s="22"/>
      <c r="J5" s="23"/>
      <c r="LN5" s="7"/>
      <c r="LP5" s="7"/>
      <c r="LQ5" s="7"/>
    </row>
    <row r="6" spans="2:329" x14ac:dyDescent="0.25">
      <c r="B6" s="9"/>
      <c r="C6" s="10"/>
      <c r="LN6" s="7"/>
      <c r="LP6" s="7"/>
      <c r="LQ6" s="7"/>
    </row>
    <row r="7" spans="2:329" x14ac:dyDescent="0.25">
      <c r="B7" s="194" t="s">
        <v>1180</v>
      </c>
      <c r="C7" s="195"/>
      <c r="D7" s="195"/>
      <c r="E7" s="195"/>
      <c r="F7" s="195"/>
      <c r="G7" s="195"/>
      <c r="H7" s="195"/>
      <c r="I7" s="195"/>
      <c r="J7" s="196"/>
      <c r="LN7" s="7"/>
      <c r="LP7" s="7"/>
      <c r="LQ7" s="7"/>
    </row>
    <row r="8" spans="2:329" x14ac:dyDescent="0.25">
      <c r="B8" s="24" t="s">
        <v>1154</v>
      </c>
      <c r="C8" s="25" t="s">
        <v>19</v>
      </c>
      <c r="D8" s="27" t="str">
        <f>'Character Sheet'!B3</f>
        <v>American</v>
      </c>
      <c r="E8" s="27"/>
      <c r="F8" s="27"/>
      <c r="G8" s="27"/>
      <c r="H8" s="27"/>
      <c r="I8" s="27"/>
      <c r="J8" s="28"/>
      <c r="LN8" s="7"/>
      <c r="LP8" s="7"/>
      <c r="LQ8" s="7"/>
    </row>
    <row r="9" spans="2:329" x14ac:dyDescent="0.25">
      <c r="B9" s="20" t="s">
        <v>53</v>
      </c>
      <c r="C9" s="21" t="s">
        <v>19</v>
      </c>
      <c r="D9" s="44" t="str">
        <f>VLOOKUP(Race,MasterRaceChart,39,FALSE)</f>
        <v>Human</v>
      </c>
      <c r="E9" s="22"/>
      <c r="F9" s="22"/>
      <c r="G9" s="22"/>
      <c r="H9" s="22"/>
      <c r="I9" s="22"/>
      <c r="J9" s="23"/>
      <c r="LN9" s="7"/>
      <c r="LP9" s="7"/>
      <c r="LQ9" s="7"/>
    </row>
    <row r="10" spans="2:329" x14ac:dyDescent="0.25">
      <c r="B10" s="9"/>
      <c r="C10" s="10"/>
      <c r="LN10" s="7"/>
      <c r="LP10" s="7"/>
      <c r="LQ10" s="7"/>
    </row>
    <row r="11" spans="2:329" x14ac:dyDescent="0.25">
      <c r="B11" s="180" t="s">
        <v>1181</v>
      </c>
      <c r="C11" s="181"/>
      <c r="D11" s="181"/>
      <c r="E11" s="181"/>
      <c r="F11" s="181"/>
      <c r="G11" s="181"/>
      <c r="H11" s="181"/>
      <c r="I11" s="181"/>
      <c r="J11" s="182"/>
      <c r="LN11" s="7"/>
      <c r="LP11" s="7"/>
      <c r="LQ11" s="7"/>
    </row>
    <row r="12" spans="2:329" x14ac:dyDescent="0.25">
      <c r="B12" s="24" t="s">
        <v>68</v>
      </c>
      <c r="C12" s="25" t="s">
        <v>19</v>
      </c>
      <c r="D12" s="26" t="str">
        <f>VLOOKUP(Race,MasterRaceChart,28,FALSE)</f>
        <v>2-E</v>
      </c>
      <c r="E12" s="27"/>
      <c r="F12" s="27"/>
      <c r="G12" s="27"/>
      <c r="H12" s="27"/>
      <c r="I12" s="27"/>
      <c r="J12" s="28"/>
      <c r="LN12" s="7"/>
      <c r="LP12" s="7"/>
      <c r="LQ12" s="7"/>
    </row>
    <row r="13" spans="2:329" x14ac:dyDescent="0.25">
      <c r="B13" s="16"/>
      <c r="C13" s="17" t="s">
        <v>19</v>
      </c>
      <c r="D13" s="29" t="str">
        <f>IF('Character Sheet'!AK4=0,LEFT(D12,FIND("-",D12)-1),'Character Sheet'!AK4)</f>
        <v>2</v>
      </c>
      <c r="E13" s="18"/>
      <c r="F13" s="18"/>
      <c r="G13" s="18"/>
      <c r="H13" s="18"/>
      <c r="I13" s="18"/>
      <c r="J13" s="19"/>
      <c r="LN13" s="7"/>
      <c r="LP13" s="7"/>
      <c r="LQ13" s="7"/>
    </row>
    <row r="14" spans="2:329" x14ac:dyDescent="0.25">
      <c r="B14" s="16"/>
      <c r="C14" s="17" t="s">
        <v>19</v>
      </c>
      <c r="D14" s="18" t="str">
        <f>MID(D12,FIND("-",D12)+1,10)</f>
        <v>E</v>
      </c>
      <c r="E14" s="18"/>
      <c r="F14" s="18"/>
      <c r="G14" s="18"/>
      <c r="H14" s="18"/>
      <c r="I14" s="18"/>
      <c r="J14" s="19"/>
      <c r="LN14" s="7"/>
      <c r="LP14" s="7"/>
      <c r="LQ14" s="7"/>
    </row>
    <row r="15" spans="2:329" x14ac:dyDescent="0.25">
      <c r="B15" s="16" t="s">
        <v>1166</v>
      </c>
      <c r="C15" s="17" t="s">
        <v>19</v>
      </c>
      <c r="D15" s="29">
        <f ca="1">'OE Rolls'!H2</f>
        <v>112</v>
      </c>
      <c r="E15" s="18"/>
      <c r="F15" s="18"/>
      <c r="G15" s="18"/>
      <c r="H15" s="18"/>
      <c r="I15" s="18"/>
      <c r="J15" s="19"/>
      <c r="LN15" s="7"/>
      <c r="LP15" s="7"/>
      <c r="LQ15" s="7"/>
    </row>
    <row r="16" spans="2:329" x14ac:dyDescent="0.25">
      <c r="B16" s="16" t="s">
        <v>1167</v>
      </c>
      <c r="C16" s="17" t="s">
        <v>19</v>
      </c>
      <c r="D16" s="29">
        <f ca="1">VLOOKUP(D15,RandomLevelTable,MATCH(D14,RandomLevelTableRange,0),FALSE)</f>
        <v>6</v>
      </c>
      <c r="E16" s="18"/>
      <c r="F16" s="18"/>
      <c r="G16" s="18"/>
      <c r="H16" s="18"/>
      <c r="I16" s="18"/>
      <c r="J16" s="19"/>
      <c r="LN16" s="7"/>
      <c r="LP16" s="7"/>
      <c r="LQ16" s="7"/>
    </row>
    <row r="17" spans="2:329" x14ac:dyDescent="0.25">
      <c r="B17" s="20" t="s">
        <v>1168</v>
      </c>
      <c r="C17" s="21" t="s">
        <v>19</v>
      </c>
      <c r="D17" s="30">
        <f ca="1">MAX(1,MIN(50,IF(D16="Infant",0,MAX(0,(D13+D16)))))</f>
        <v>8</v>
      </c>
      <c r="E17" s="22"/>
      <c r="F17" s="22"/>
      <c r="G17" s="22"/>
      <c r="H17" s="22"/>
      <c r="I17" s="22"/>
      <c r="J17" s="23"/>
      <c r="LN17" s="7"/>
      <c r="LP17" s="7"/>
      <c r="LQ17" s="7"/>
    </row>
    <row r="18" spans="2:329" x14ac:dyDescent="0.25">
      <c r="B18" s="9"/>
      <c r="C18" s="10"/>
      <c r="LN18" s="7"/>
      <c r="LP18" s="7"/>
      <c r="LQ18" s="7"/>
    </row>
    <row r="19" spans="2:329" x14ac:dyDescent="0.25">
      <c r="B19" s="194" t="s">
        <v>1182</v>
      </c>
      <c r="C19" s="195"/>
      <c r="D19" s="195"/>
      <c r="E19" s="195"/>
      <c r="F19" s="195"/>
      <c r="G19" s="195"/>
      <c r="H19" s="195"/>
      <c r="I19" s="195"/>
      <c r="J19" s="196"/>
      <c r="LN19" s="7"/>
      <c r="LP19" s="7"/>
      <c r="LQ19" s="7"/>
    </row>
    <row r="20" spans="2:329" x14ac:dyDescent="0.25">
      <c r="B20" s="24" t="s">
        <v>28</v>
      </c>
      <c r="C20" s="31" t="s">
        <v>19</v>
      </c>
      <c r="D20" s="26" t="str">
        <f>'Character Sheet'!AC8</f>
        <v>Offensive</v>
      </c>
      <c r="E20" s="31"/>
      <c r="F20" s="31"/>
      <c r="G20" s="31"/>
      <c r="H20" s="31"/>
      <c r="I20" s="31"/>
      <c r="J20" s="32"/>
      <c r="LN20" s="7"/>
      <c r="LP20" s="7"/>
      <c r="LQ20" s="7"/>
    </row>
    <row r="21" spans="2:329" x14ac:dyDescent="0.25">
      <c r="B21" s="16" t="s">
        <v>1171</v>
      </c>
      <c r="C21" s="17" t="s">
        <v>19</v>
      </c>
      <c r="D21" s="18" t="str">
        <f>VLOOKUP(D20,Charts!$Z$2:$AB$9,2,FALSE)</f>
        <v>St</v>
      </c>
      <c r="E21" s="18"/>
      <c r="F21" s="18"/>
      <c r="G21" s="18"/>
      <c r="H21" s="18"/>
      <c r="I21" s="18"/>
      <c r="J21" s="19"/>
      <c r="LN21" s="7"/>
      <c r="LP21" s="7"/>
      <c r="LQ21" s="7"/>
    </row>
    <row r="22" spans="2:329" x14ac:dyDescent="0.25">
      <c r="B22" s="16" t="s">
        <v>1172</v>
      </c>
      <c r="C22" s="17" t="s">
        <v>19</v>
      </c>
      <c r="D22" s="18" t="str">
        <f>VLOOKUP(D20,Charts!$Z$2:$AB$9,3,FALSE)</f>
        <v>Co</v>
      </c>
      <c r="E22" s="18"/>
      <c r="F22" s="18"/>
      <c r="G22" s="18"/>
      <c r="H22" s="18"/>
      <c r="I22" s="18"/>
      <c r="J22" s="19"/>
      <c r="LN22" s="7"/>
      <c r="LP22" s="7"/>
      <c r="LQ22" s="7"/>
    </row>
    <row r="23" spans="2:329" x14ac:dyDescent="0.25">
      <c r="B23" s="20" t="s">
        <v>1786</v>
      </c>
      <c r="C23" s="21" t="s">
        <v>19</v>
      </c>
      <c r="D23" s="44">
        <f ca="1">IF('Character Sheet'!AC16="Chan.",In,IF('Character Sheet'!AC16="Ess.",Em,IF('Character Sheet'!AC16="Ment.",Pr,IF('Character Sheet'!AC16="Chan. &amp; Ess.",MIN(In,Em),IF('Character Sheet'!AC16="Chan. &amp; Ment.",MIN(In,Pr),IF('Character Sheet'!AC16="Ess. &amp; Ment.",MIN(Em,Pr)))))))</f>
        <v>-4</v>
      </c>
      <c r="E23" s="22"/>
      <c r="F23" s="22"/>
      <c r="G23" s="22"/>
      <c r="H23" s="22"/>
      <c r="I23" s="22"/>
      <c r="J23" s="23"/>
      <c r="LN23" s="7"/>
      <c r="LP23" s="7"/>
      <c r="LQ23" s="7"/>
    </row>
    <row r="24" spans="2:329" x14ac:dyDescent="0.25">
      <c r="B24" s="9"/>
      <c r="C24" s="10"/>
      <c r="LN24" s="7"/>
      <c r="LP24" s="7"/>
      <c r="LQ24" s="7"/>
    </row>
    <row r="25" spans="2:329" x14ac:dyDescent="0.25">
      <c r="B25" s="64" t="s">
        <v>67</v>
      </c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6"/>
      <c r="P25" s="180" t="s">
        <v>1187</v>
      </c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1"/>
      <c r="AB25" s="181"/>
      <c r="AC25" s="181"/>
      <c r="AD25" s="181"/>
      <c r="AE25" s="181"/>
      <c r="AF25" s="181"/>
      <c r="AG25" s="181"/>
      <c r="AH25" s="181"/>
      <c r="AI25" s="181"/>
      <c r="AJ25" s="181"/>
      <c r="AK25" s="181"/>
      <c r="AL25" s="181"/>
      <c r="AM25" s="181"/>
      <c r="AN25" s="181"/>
      <c r="AO25" s="181"/>
      <c r="AP25" s="181"/>
      <c r="AQ25" s="181"/>
      <c r="AR25" s="181"/>
      <c r="AS25" s="181"/>
      <c r="AT25" s="181"/>
      <c r="AU25" s="181"/>
      <c r="AV25" s="181"/>
      <c r="AW25" s="181"/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J25" s="181"/>
      <c r="BK25" s="181"/>
      <c r="BL25" s="181"/>
      <c r="BM25" s="181"/>
      <c r="BN25" s="181"/>
      <c r="BO25" s="181"/>
      <c r="BP25" s="181"/>
      <c r="BQ25" s="181"/>
      <c r="BR25" s="181"/>
      <c r="BS25" s="181"/>
      <c r="BT25" s="181"/>
      <c r="BU25" s="181"/>
      <c r="BV25" s="181"/>
      <c r="BW25" s="181"/>
      <c r="BX25" s="181"/>
      <c r="BY25" s="181"/>
      <c r="BZ25" s="181"/>
      <c r="CA25" s="181"/>
      <c r="CB25" s="181"/>
      <c r="CC25" s="181"/>
      <c r="CD25" s="181"/>
      <c r="CE25" s="181"/>
      <c r="CF25" s="181"/>
      <c r="CG25" s="181"/>
      <c r="CH25" s="181"/>
      <c r="CI25" s="181"/>
      <c r="CJ25" s="181"/>
      <c r="CK25" s="181"/>
      <c r="CL25" s="181"/>
      <c r="CM25" s="181"/>
      <c r="CN25" s="181"/>
      <c r="CO25" s="181"/>
      <c r="CP25" s="181"/>
      <c r="CQ25" s="181"/>
      <c r="CR25" s="181"/>
      <c r="CS25" s="181"/>
      <c r="CT25" s="181"/>
      <c r="CU25" s="181"/>
      <c r="CV25" s="181"/>
      <c r="CW25" s="181"/>
      <c r="CX25" s="181"/>
      <c r="CY25" s="181"/>
      <c r="CZ25" s="181"/>
      <c r="DA25" s="181"/>
      <c r="DB25" s="181"/>
      <c r="DC25" s="181"/>
      <c r="DD25" s="181"/>
      <c r="DE25" s="181"/>
      <c r="DF25" s="181"/>
      <c r="DG25" s="181"/>
      <c r="DH25" s="181"/>
      <c r="DI25" s="181"/>
      <c r="DJ25" s="181"/>
      <c r="DK25" s="181"/>
      <c r="DL25" s="181"/>
      <c r="DM25" s="181"/>
      <c r="DN25" s="181"/>
      <c r="DO25" s="181"/>
      <c r="DP25" s="181"/>
      <c r="DQ25" s="181"/>
      <c r="DR25" s="181"/>
      <c r="DS25" s="181"/>
      <c r="DT25" s="181"/>
      <c r="DU25" s="181"/>
      <c r="DV25" s="181"/>
      <c r="DW25" s="181"/>
      <c r="DX25" s="181"/>
      <c r="DY25" s="181"/>
      <c r="DZ25" s="181"/>
      <c r="EA25" s="181"/>
      <c r="EB25" s="181"/>
      <c r="EC25" s="181"/>
      <c r="ED25" s="181"/>
      <c r="EE25" s="181"/>
      <c r="EF25" s="181"/>
      <c r="EG25" s="181"/>
      <c r="EH25" s="181"/>
      <c r="EI25" s="181"/>
      <c r="EJ25" s="181"/>
      <c r="EK25" s="181"/>
      <c r="EL25" s="181"/>
      <c r="EM25" s="181"/>
      <c r="EN25" s="181"/>
      <c r="EO25" s="181"/>
      <c r="EP25" s="181"/>
      <c r="EQ25" s="181"/>
      <c r="ER25" s="181"/>
      <c r="ES25" s="181"/>
      <c r="ET25" s="181"/>
      <c r="EU25" s="181"/>
      <c r="EV25" s="181"/>
      <c r="EW25" s="181"/>
      <c r="EX25" s="181"/>
      <c r="EY25" s="181"/>
      <c r="EZ25" s="181"/>
      <c r="FA25" s="181"/>
      <c r="FB25" s="181"/>
      <c r="FC25" s="181"/>
      <c r="FD25" s="181"/>
      <c r="FE25" s="181"/>
      <c r="FF25" s="181"/>
      <c r="FG25" s="181"/>
      <c r="FH25" s="181"/>
      <c r="FI25" s="181"/>
      <c r="FJ25" s="181"/>
      <c r="FK25" s="181"/>
      <c r="FL25" s="181"/>
      <c r="FM25" s="181"/>
      <c r="FN25" s="181"/>
      <c r="FO25" s="181"/>
      <c r="FP25" s="181"/>
      <c r="FQ25" s="181"/>
      <c r="FR25" s="181"/>
      <c r="FS25" s="181"/>
      <c r="FT25" s="181"/>
      <c r="FU25" s="181"/>
      <c r="FV25" s="181"/>
      <c r="FW25" s="181"/>
      <c r="FX25" s="181"/>
      <c r="FY25" s="181"/>
      <c r="FZ25" s="181"/>
      <c r="GA25" s="181"/>
      <c r="GB25" s="181"/>
      <c r="GC25" s="181"/>
      <c r="GD25" s="181"/>
      <c r="GE25" s="181"/>
      <c r="GF25" s="181"/>
      <c r="GG25" s="181"/>
      <c r="GH25" s="181"/>
      <c r="GI25" s="181"/>
      <c r="GJ25" s="181"/>
      <c r="GK25" s="181"/>
      <c r="GL25" s="181"/>
      <c r="GM25" s="181"/>
      <c r="GN25" s="181"/>
      <c r="GO25" s="181"/>
      <c r="GP25" s="181"/>
      <c r="GQ25" s="181"/>
      <c r="GR25" s="181"/>
      <c r="GS25" s="181"/>
      <c r="GT25" s="181"/>
      <c r="GU25" s="181"/>
      <c r="GV25" s="181"/>
      <c r="GW25" s="181"/>
      <c r="GX25" s="181"/>
      <c r="GY25" s="181"/>
      <c r="GZ25" s="181"/>
      <c r="HA25" s="181"/>
      <c r="HB25" s="181"/>
      <c r="HC25" s="181"/>
      <c r="HD25" s="181"/>
      <c r="HE25" s="181"/>
      <c r="HF25" s="181"/>
      <c r="HG25" s="181"/>
      <c r="HH25" s="181"/>
      <c r="HI25" s="181"/>
      <c r="HJ25" s="181"/>
      <c r="HK25" s="181"/>
      <c r="HL25" s="181"/>
      <c r="HM25" s="181"/>
      <c r="HN25" s="181"/>
      <c r="HO25" s="181"/>
      <c r="HP25" s="181"/>
      <c r="HQ25" s="181"/>
      <c r="HR25" s="181"/>
      <c r="HS25" s="181"/>
      <c r="HT25" s="181"/>
      <c r="HU25" s="181"/>
      <c r="HV25" s="181"/>
      <c r="HW25" s="181"/>
      <c r="HX25" s="181"/>
      <c r="HY25" s="181"/>
      <c r="HZ25" s="181"/>
      <c r="IA25" s="181"/>
      <c r="IB25" s="181"/>
      <c r="IC25" s="181"/>
      <c r="ID25" s="181"/>
      <c r="IE25" s="181"/>
      <c r="IF25" s="181"/>
      <c r="IG25" s="181"/>
      <c r="IH25" s="181"/>
      <c r="II25" s="181"/>
      <c r="IJ25" s="181"/>
      <c r="IK25" s="181"/>
      <c r="IL25" s="181"/>
      <c r="IM25" s="181"/>
      <c r="IN25" s="181"/>
      <c r="IO25" s="181"/>
      <c r="IP25" s="181"/>
      <c r="IQ25" s="181"/>
      <c r="IR25" s="181"/>
      <c r="IS25" s="181"/>
      <c r="IT25" s="181"/>
      <c r="IU25" s="181"/>
      <c r="IV25" s="181"/>
      <c r="IW25" s="181"/>
      <c r="IX25" s="181"/>
      <c r="IY25" s="181"/>
      <c r="IZ25" s="181"/>
      <c r="JA25" s="181"/>
      <c r="JB25" s="181"/>
      <c r="JC25" s="181"/>
      <c r="JD25" s="181"/>
      <c r="JE25" s="181"/>
      <c r="JF25" s="181"/>
      <c r="JG25" s="181"/>
      <c r="JH25" s="181"/>
      <c r="JI25" s="181"/>
      <c r="JJ25" s="181"/>
      <c r="JK25" s="181"/>
      <c r="JL25" s="181"/>
      <c r="JM25" s="181"/>
      <c r="JN25" s="181"/>
      <c r="JO25" s="181"/>
      <c r="JP25" s="181"/>
      <c r="JQ25" s="181"/>
      <c r="JR25" s="181"/>
      <c r="JS25" s="181"/>
      <c r="JT25" s="181"/>
      <c r="JU25" s="181"/>
      <c r="JV25" s="181"/>
      <c r="JW25" s="181"/>
      <c r="JX25" s="181"/>
      <c r="JY25" s="181"/>
      <c r="JZ25" s="181"/>
      <c r="KA25" s="181"/>
      <c r="KB25" s="181"/>
      <c r="KC25" s="181"/>
      <c r="KD25" s="181"/>
      <c r="KE25" s="181"/>
      <c r="KF25" s="181"/>
      <c r="KG25" s="181"/>
      <c r="KH25" s="181"/>
      <c r="KI25" s="181"/>
      <c r="KJ25" s="181"/>
      <c r="KK25" s="181"/>
      <c r="KL25" s="181"/>
      <c r="KM25" s="181"/>
      <c r="KN25" s="181"/>
      <c r="KO25" s="181"/>
      <c r="KP25" s="181"/>
      <c r="KQ25" s="181"/>
      <c r="KR25" s="181"/>
      <c r="KS25" s="181"/>
      <c r="KT25" s="181"/>
      <c r="KU25" s="181"/>
      <c r="KV25" s="181"/>
      <c r="KW25" s="181"/>
      <c r="KX25" s="181"/>
      <c r="KY25" s="181"/>
      <c r="KZ25" s="181"/>
      <c r="LA25" s="181"/>
      <c r="LB25" s="181"/>
      <c r="LC25" s="181"/>
      <c r="LD25" s="181"/>
      <c r="LE25" s="181"/>
      <c r="LF25" s="181"/>
      <c r="LG25" s="181"/>
      <c r="LH25" s="181"/>
      <c r="LI25" s="182"/>
      <c r="LK25" s="7"/>
      <c r="LM25" s="7"/>
      <c r="LN25" s="7"/>
    </row>
    <row r="26" spans="2:329" x14ac:dyDescent="0.25">
      <c r="B26" s="24"/>
      <c r="C26" s="25"/>
      <c r="D26" s="25"/>
      <c r="E26" s="31" t="s">
        <v>1170</v>
      </c>
      <c r="F26" s="31" t="s">
        <v>1169</v>
      </c>
      <c r="G26" s="27"/>
      <c r="H26" s="27"/>
      <c r="I26" s="27"/>
      <c r="J26" s="27"/>
      <c r="K26" s="27"/>
      <c r="L26" s="27"/>
      <c r="M26" s="27"/>
      <c r="N26" s="28"/>
      <c r="P26" s="38"/>
      <c r="Q26" s="27"/>
      <c r="R26" s="27"/>
      <c r="S26" s="27"/>
      <c r="T26" s="27"/>
      <c r="U26" s="31">
        <v>0</v>
      </c>
      <c r="V26" s="27"/>
      <c r="W26" s="27"/>
      <c r="X26" s="27"/>
      <c r="Y26" s="27"/>
      <c r="Z26" s="27"/>
      <c r="AA26" s="31">
        <f>U26+1</f>
        <v>1</v>
      </c>
      <c r="AB26" s="27"/>
      <c r="AC26" s="27"/>
      <c r="AD26" s="27"/>
      <c r="AE26" s="27"/>
      <c r="AF26" s="27"/>
      <c r="AG26" s="31">
        <f>AA26+1</f>
        <v>2</v>
      </c>
      <c r="AH26" s="27"/>
      <c r="AI26" s="27"/>
      <c r="AJ26" s="27"/>
      <c r="AK26" s="27"/>
      <c r="AL26" s="27"/>
      <c r="AM26" s="31">
        <f>AG26+1</f>
        <v>3</v>
      </c>
      <c r="AN26" s="27"/>
      <c r="AO26" s="27"/>
      <c r="AP26" s="27"/>
      <c r="AQ26" s="27"/>
      <c r="AR26" s="27"/>
      <c r="AS26" s="31">
        <f>AM26+1</f>
        <v>4</v>
      </c>
      <c r="AT26" s="27"/>
      <c r="AU26" s="27"/>
      <c r="AV26" s="27"/>
      <c r="AW26" s="27"/>
      <c r="AX26" s="27"/>
      <c r="AY26" s="31">
        <f>AS26+1</f>
        <v>5</v>
      </c>
      <c r="AZ26" s="27"/>
      <c r="BA26" s="27"/>
      <c r="BB26" s="27"/>
      <c r="BC26" s="27"/>
      <c r="BD26" s="27"/>
      <c r="BE26" s="31">
        <f>AY26+1</f>
        <v>6</v>
      </c>
      <c r="BF26" s="27"/>
      <c r="BG26" s="27"/>
      <c r="BH26" s="27"/>
      <c r="BI26" s="27"/>
      <c r="BJ26" s="27"/>
      <c r="BK26" s="31">
        <f>BE26+1</f>
        <v>7</v>
      </c>
      <c r="BL26" s="27"/>
      <c r="BM26" s="27"/>
      <c r="BN26" s="27"/>
      <c r="BO26" s="27"/>
      <c r="BP26" s="27"/>
      <c r="BQ26" s="31">
        <f>BK26+1</f>
        <v>8</v>
      </c>
      <c r="BR26" s="27"/>
      <c r="BS26" s="27"/>
      <c r="BT26" s="27"/>
      <c r="BU26" s="27"/>
      <c r="BV26" s="27"/>
      <c r="BW26" s="31">
        <f>BQ26+1</f>
        <v>9</v>
      </c>
      <c r="BX26" s="27"/>
      <c r="BY26" s="27"/>
      <c r="BZ26" s="27"/>
      <c r="CA26" s="27"/>
      <c r="CB26" s="27"/>
      <c r="CC26" s="31">
        <f>BW26+1</f>
        <v>10</v>
      </c>
      <c r="CD26" s="27"/>
      <c r="CE26" s="27"/>
      <c r="CF26" s="27"/>
      <c r="CG26" s="27"/>
      <c r="CH26" s="27"/>
      <c r="CI26" s="31">
        <f>CC26+1</f>
        <v>11</v>
      </c>
      <c r="CJ26" s="27"/>
      <c r="CK26" s="27"/>
      <c r="CL26" s="27"/>
      <c r="CM26" s="27"/>
      <c r="CN26" s="27"/>
      <c r="CO26" s="31">
        <f>CI26+1</f>
        <v>12</v>
      </c>
      <c r="CP26" s="27"/>
      <c r="CQ26" s="27"/>
      <c r="CR26" s="27"/>
      <c r="CS26" s="27"/>
      <c r="CT26" s="27"/>
      <c r="CU26" s="31">
        <f>CO26+1</f>
        <v>13</v>
      </c>
      <c r="CV26" s="27"/>
      <c r="CW26" s="27"/>
      <c r="CX26" s="27"/>
      <c r="CY26" s="27"/>
      <c r="CZ26" s="27"/>
      <c r="DA26" s="31">
        <f>CU26+1</f>
        <v>14</v>
      </c>
      <c r="DB26" s="27"/>
      <c r="DC26" s="27"/>
      <c r="DD26" s="27"/>
      <c r="DE26" s="27"/>
      <c r="DF26" s="27"/>
      <c r="DG26" s="31">
        <f>DA26+1</f>
        <v>15</v>
      </c>
      <c r="DH26" s="27"/>
      <c r="DI26" s="27"/>
      <c r="DJ26" s="27"/>
      <c r="DK26" s="27"/>
      <c r="DL26" s="27"/>
      <c r="DM26" s="31">
        <f>DG26+1</f>
        <v>16</v>
      </c>
      <c r="DN26" s="27"/>
      <c r="DO26" s="27"/>
      <c r="DP26" s="27"/>
      <c r="DQ26" s="27"/>
      <c r="DR26" s="27"/>
      <c r="DS26" s="31">
        <f>DM26+1</f>
        <v>17</v>
      </c>
      <c r="DT26" s="27"/>
      <c r="DU26" s="27"/>
      <c r="DV26" s="27"/>
      <c r="DW26" s="27"/>
      <c r="DX26" s="27"/>
      <c r="DY26" s="31">
        <f>DS26+1</f>
        <v>18</v>
      </c>
      <c r="DZ26" s="27"/>
      <c r="EA26" s="27"/>
      <c r="EB26" s="27"/>
      <c r="EC26" s="27"/>
      <c r="ED26" s="27"/>
      <c r="EE26" s="31">
        <f>DY26+1</f>
        <v>19</v>
      </c>
      <c r="EF26" s="27"/>
      <c r="EG26" s="27"/>
      <c r="EH26" s="27"/>
      <c r="EI26" s="27"/>
      <c r="EJ26" s="27"/>
      <c r="EK26" s="31">
        <f>EE26+1</f>
        <v>20</v>
      </c>
      <c r="EL26" s="27"/>
      <c r="EM26" s="27"/>
      <c r="EN26" s="27"/>
      <c r="EO26" s="27"/>
      <c r="EP26" s="27"/>
      <c r="EQ26" s="31">
        <f>EK26+1</f>
        <v>21</v>
      </c>
      <c r="ER26" s="27"/>
      <c r="ES26" s="27"/>
      <c r="ET26" s="27"/>
      <c r="EU26" s="27"/>
      <c r="EV26" s="27"/>
      <c r="EW26" s="31">
        <f>EQ26+1</f>
        <v>22</v>
      </c>
      <c r="EX26" s="27"/>
      <c r="EY26" s="27"/>
      <c r="EZ26" s="27"/>
      <c r="FA26" s="27"/>
      <c r="FB26" s="27"/>
      <c r="FC26" s="31">
        <f>EW26+1</f>
        <v>23</v>
      </c>
      <c r="FD26" s="27"/>
      <c r="FE26" s="27"/>
      <c r="FF26" s="27"/>
      <c r="FG26" s="27"/>
      <c r="FH26" s="27"/>
      <c r="FI26" s="31">
        <f>FC26+1</f>
        <v>24</v>
      </c>
      <c r="FJ26" s="27"/>
      <c r="FK26" s="27"/>
      <c r="FL26" s="27"/>
      <c r="FM26" s="27"/>
      <c r="FN26" s="27"/>
      <c r="FO26" s="31">
        <f>FI26+1</f>
        <v>25</v>
      </c>
      <c r="FP26" s="27"/>
      <c r="FQ26" s="27"/>
      <c r="FR26" s="27"/>
      <c r="FS26" s="27"/>
      <c r="FT26" s="27"/>
      <c r="FU26" s="31">
        <f>FO26+1</f>
        <v>26</v>
      </c>
      <c r="FV26" s="27"/>
      <c r="FW26" s="27"/>
      <c r="FX26" s="27"/>
      <c r="FY26" s="27"/>
      <c r="FZ26" s="27"/>
      <c r="GA26" s="31">
        <f>FU26+1</f>
        <v>27</v>
      </c>
      <c r="GB26" s="27"/>
      <c r="GC26" s="27"/>
      <c r="GD26" s="27"/>
      <c r="GE26" s="27"/>
      <c r="GF26" s="27"/>
      <c r="GG26" s="31">
        <f>GA26+1</f>
        <v>28</v>
      </c>
      <c r="GH26" s="27"/>
      <c r="GI26" s="27"/>
      <c r="GJ26" s="27"/>
      <c r="GK26" s="27"/>
      <c r="GL26" s="27"/>
      <c r="GM26" s="31">
        <f>GG26+1</f>
        <v>29</v>
      </c>
      <c r="GN26" s="27"/>
      <c r="GO26" s="27"/>
      <c r="GP26" s="27"/>
      <c r="GQ26" s="27"/>
      <c r="GR26" s="27"/>
      <c r="GS26" s="31">
        <f>GM26+1</f>
        <v>30</v>
      </c>
      <c r="GT26" s="27"/>
      <c r="GU26" s="27"/>
      <c r="GV26" s="27"/>
      <c r="GW26" s="27"/>
      <c r="GX26" s="27"/>
      <c r="GY26" s="31">
        <f>GS26+1</f>
        <v>31</v>
      </c>
      <c r="GZ26" s="27"/>
      <c r="HA26" s="27"/>
      <c r="HB26" s="27"/>
      <c r="HC26" s="27"/>
      <c r="HD26" s="27"/>
      <c r="HE26" s="31">
        <f>GY26+1</f>
        <v>32</v>
      </c>
      <c r="HF26" s="27"/>
      <c r="HG26" s="27"/>
      <c r="HH26" s="27"/>
      <c r="HI26" s="27"/>
      <c r="HJ26" s="27"/>
      <c r="HK26" s="31">
        <f>HE26+1</f>
        <v>33</v>
      </c>
      <c r="HL26" s="27"/>
      <c r="HM26" s="27"/>
      <c r="HN26" s="27"/>
      <c r="HO26" s="27"/>
      <c r="HP26" s="27"/>
      <c r="HQ26" s="31">
        <f>HK26+1</f>
        <v>34</v>
      </c>
      <c r="HR26" s="27"/>
      <c r="HS26" s="27"/>
      <c r="HT26" s="27"/>
      <c r="HU26" s="27"/>
      <c r="HV26" s="27"/>
      <c r="HW26" s="31">
        <f>HQ26+1</f>
        <v>35</v>
      </c>
      <c r="HX26" s="27"/>
      <c r="HY26" s="27"/>
      <c r="HZ26" s="27"/>
      <c r="IA26" s="27"/>
      <c r="IB26" s="27"/>
      <c r="IC26" s="31">
        <f>HW26+1</f>
        <v>36</v>
      </c>
      <c r="ID26" s="27"/>
      <c r="IE26" s="27"/>
      <c r="IF26" s="27"/>
      <c r="IG26" s="27"/>
      <c r="IH26" s="27"/>
      <c r="II26" s="31">
        <f>IC26+1</f>
        <v>37</v>
      </c>
      <c r="IJ26" s="27"/>
      <c r="IK26" s="27"/>
      <c r="IL26" s="27"/>
      <c r="IM26" s="27"/>
      <c r="IN26" s="27"/>
      <c r="IO26" s="31">
        <f>II26+1</f>
        <v>38</v>
      </c>
      <c r="IP26" s="27"/>
      <c r="IQ26" s="27"/>
      <c r="IR26" s="27"/>
      <c r="IS26" s="27"/>
      <c r="IT26" s="27"/>
      <c r="IU26" s="31">
        <f>IO26+1</f>
        <v>39</v>
      </c>
      <c r="IV26" s="27"/>
      <c r="IW26" s="27"/>
      <c r="IX26" s="27"/>
      <c r="IY26" s="27"/>
      <c r="IZ26" s="27"/>
      <c r="JA26" s="31">
        <f>IU26+1</f>
        <v>40</v>
      </c>
      <c r="JB26" s="27"/>
      <c r="JC26" s="27"/>
      <c r="JD26" s="27"/>
      <c r="JE26" s="27"/>
      <c r="JF26" s="27"/>
      <c r="JG26" s="31">
        <f>JA26+1</f>
        <v>41</v>
      </c>
      <c r="JH26" s="27"/>
      <c r="JI26" s="27"/>
      <c r="JJ26" s="27"/>
      <c r="JK26" s="27"/>
      <c r="JL26" s="27"/>
      <c r="JM26" s="31">
        <f>JG26+1</f>
        <v>42</v>
      </c>
      <c r="JN26" s="27"/>
      <c r="JO26" s="27"/>
      <c r="JP26" s="27"/>
      <c r="JQ26" s="27"/>
      <c r="JR26" s="27"/>
      <c r="JS26" s="31">
        <f>JM26+1</f>
        <v>43</v>
      </c>
      <c r="JT26" s="27"/>
      <c r="JU26" s="27"/>
      <c r="JV26" s="27"/>
      <c r="JW26" s="27"/>
      <c r="JX26" s="27"/>
      <c r="JY26" s="31">
        <f>JS26+1</f>
        <v>44</v>
      </c>
      <c r="JZ26" s="27"/>
      <c r="KA26" s="27"/>
      <c r="KB26" s="27"/>
      <c r="KC26" s="27"/>
      <c r="KD26" s="27"/>
      <c r="KE26" s="31">
        <f>JY26+1</f>
        <v>45</v>
      </c>
      <c r="KF26" s="27"/>
      <c r="KG26" s="27"/>
      <c r="KH26" s="27"/>
      <c r="KI26" s="27"/>
      <c r="KJ26" s="27"/>
      <c r="KK26" s="31">
        <f>KE26+1</f>
        <v>46</v>
      </c>
      <c r="KL26" s="27"/>
      <c r="KM26" s="27"/>
      <c r="KN26" s="27"/>
      <c r="KO26" s="27"/>
      <c r="KP26" s="27"/>
      <c r="KQ26" s="31">
        <f>KK26+1</f>
        <v>47</v>
      </c>
      <c r="KR26" s="27"/>
      <c r="KS26" s="27"/>
      <c r="KT26" s="27"/>
      <c r="KU26" s="27"/>
      <c r="KV26" s="27"/>
      <c r="KW26" s="31">
        <f>KQ26+1</f>
        <v>48</v>
      </c>
      <c r="KX26" s="27"/>
      <c r="KY26" s="27"/>
      <c r="KZ26" s="27"/>
      <c r="LA26" s="27"/>
      <c r="LB26" s="27"/>
      <c r="LC26" s="31">
        <f>KW26+1</f>
        <v>49</v>
      </c>
      <c r="LD26" s="27"/>
      <c r="LE26" s="27"/>
      <c r="LF26" s="27"/>
      <c r="LG26" s="27"/>
      <c r="LH26" s="27"/>
      <c r="LI26" s="31">
        <f>LC26+1</f>
        <v>50</v>
      </c>
      <c r="LL26" s="7" t="s">
        <v>1183</v>
      </c>
      <c r="LM26" s="7" t="s">
        <v>1169</v>
      </c>
      <c r="LN26" s="7" t="s">
        <v>1184</v>
      </c>
      <c r="LO26" s="7" t="s">
        <v>53</v>
      </c>
      <c r="LP26" s="7" t="s">
        <v>1185</v>
      </c>
      <c r="LQ26" s="7" t="s">
        <v>1186</v>
      </c>
    </row>
    <row r="27" spans="2:329" x14ac:dyDescent="0.25">
      <c r="B27" s="16" t="str">
        <f>'Character Sheet'!B6:E6</f>
        <v>Ag</v>
      </c>
      <c r="C27" s="17" t="s">
        <v>19</v>
      </c>
      <c r="D27" s="63">
        <f t="shared" ref="D27:D36" ca="1" si="0">VLOOKUP(B27,$LK$27:$LQ$36,7,FALSE)</f>
        <v>1</v>
      </c>
      <c r="E27" s="33">
        <f ca="1">ROUND(NORMINV(RAND(),50,12),0)</f>
        <v>42</v>
      </c>
      <c r="F27" s="33">
        <v>100</v>
      </c>
      <c r="G27" s="33">
        <f ca="1">E27+RAND()</f>
        <v>42.398872548308184</v>
      </c>
      <c r="H27" s="33">
        <f t="shared" ref="H27:H36" ca="1" si="1">RANK(G27,$G$27:$G$36)</f>
        <v>7</v>
      </c>
      <c r="I27" s="33" t="str">
        <f t="shared" ref="I27:I36" si="2">B27</f>
        <v>Ag</v>
      </c>
      <c r="J27" s="33">
        <f>VLOOKUP($D$8,MasterRaceChart,3,FALSE)</f>
        <v>0</v>
      </c>
      <c r="K27" s="33" t="str">
        <f ca="1">VLOOKUP(1,$H$27:$I$36,2,FALSE)</f>
        <v>Re</v>
      </c>
      <c r="L27" s="62" t="str">
        <f>D21</f>
        <v>St</v>
      </c>
      <c r="M27" s="62">
        <f ca="1">VLOOKUP(K27,$B$27:$F$36,4,FALSE)</f>
        <v>72</v>
      </c>
      <c r="N27" s="35">
        <v>100</v>
      </c>
      <c r="P27" s="39">
        <f t="shared" ref="P27:P36" ca="1" si="3">IF($N27&lt;=M27,0,$M27)</f>
        <v>72</v>
      </c>
      <c r="Q27" s="33">
        <f ca="1">IF(P27=0,0,IF(RAND()*100&gt;P27,1,0))</f>
        <v>1</v>
      </c>
      <c r="R27" s="33" t="str">
        <f ca="1">IF(Q27=1,"Y","")</f>
        <v>Y</v>
      </c>
      <c r="S27" s="33">
        <f t="shared" ref="S27:S36" ca="1" si="4">IF(R27="Y",$N27-P27,"")</f>
        <v>28</v>
      </c>
      <c r="T27" s="33">
        <f t="shared" ref="T27:T36" ca="1" si="5">IF(S27&lt;7,RANDBETWEEN(1,3)-1,IF(S27&lt;9,RANDBETWEEN(1,3),IF(S27&lt;19,RANDBETWEEN(1,6),IF(S27&lt;82,RANDBETWEEN(1,10),IF(S27&lt;91,RANDBETWEEN(1,6),IF(S27&lt;93,RANDBETWEEN(1,3),IF(S27&lt;100,RANDBETWEEN(1,3)-1,"")))))))</f>
        <v>6</v>
      </c>
      <c r="U27" s="40">
        <f t="shared" ref="U27:U36" ca="1" si="6">MIN(IFERROR(M27+T27,M27),$N27)</f>
        <v>78</v>
      </c>
      <c r="V27" s="33">
        <f t="shared" ref="V27:V36" ca="1" si="7">IF($N27&lt;=U27,0,U27)</f>
        <v>78</v>
      </c>
      <c r="W27" s="33">
        <f ca="1">IF(V27=0,0,IF(RAND()*100&gt;V27,1,0))</f>
        <v>0</v>
      </c>
      <c r="X27" s="33" t="str">
        <f ca="1">IF(W27=1,"Y","")</f>
        <v/>
      </c>
      <c r="Y27" s="33" t="str">
        <f t="shared" ref="Y27:Y36" ca="1" si="8">IF(X27="Y",$N27-V27,"")</f>
        <v/>
      </c>
      <c r="Z27" s="33" t="str">
        <f t="shared" ref="Z27:Z36" ca="1" si="9">IF(Y27&lt;7,RANDBETWEEN(1,3)-1,IF(Y27&lt;9,RANDBETWEEN(1,3),IF(Y27&lt;19,RANDBETWEEN(1,6),IF(Y27&lt;82,RANDBETWEEN(1,10),IF(Y27&lt;91,RANDBETWEEN(1,6),IF(Y27&lt;93,RANDBETWEEN(1,3),IF(Y27&lt;100,RANDBETWEEN(1,3)-1,"")))))))</f>
        <v/>
      </c>
      <c r="AA27" s="40">
        <f t="shared" ref="AA27:AA36" ca="1" si="10">MIN(IFERROR(U27+Z27,U27),$N27)</f>
        <v>78</v>
      </c>
      <c r="AB27" s="33">
        <f t="shared" ref="AB27:AB36" ca="1" si="11">IF($N27&lt;=AA27,0,AA27)</f>
        <v>78</v>
      </c>
      <c r="AC27" s="33">
        <f ca="1">IF(AB27=0,0,IF(RAND()*100&gt;AB27,1,0))</f>
        <v>0</v>
      </c>
      <c r="AD27" s="33" t="str">
        <f ca="1">IF(AC27=1,"Y","")</f>
        <v/>
      </c>
      <c r="AE27" s="33" t="str">
        <f t="shared" ref="AE27:AE36" ca="1" si="12">IF(AD27="Y",$N27-AB27,"")</f>
        <v/>
      </c>
      <c r="AF27" s="33" t="str">
        <f t="shared" ref="AF27:AF36" ca="1" si="13">IF(AE27&lt;7,RANDBETWEEN(1,3)-1,IF(AE27&lt;9,RANDBETWEEN(1,3),IF(AE27&lt;19,RANDBETWEEN(1,6),IF(AE27&lt;82,RANDBETWEEN(1,10),IF(AE27&lt;91,RANDBETWEEN(1,6),IF(AE27&lt;93,RANDBETWEEN(1,3),IF(AE27&lt;100,RANDBETWEEN(1,3)-1,"")))))))</f>
        <v/>
      </c>
      <c r="AG27" s="40">
        <f t="shared" ref="AG27:AG36" ca="1" si="14">MIN(IFERROR(AA27+AF27,AA27),$N27)</f>
        <v>78</v>
      </c>
      <c r="AH27" s="33">
        <f t="shared" ref="AH27:AH36" ca="1" si="15">IF($N27&lt;=AG27,0,AG27)</f>
        <v>78</v>
      </c>
      <c r="AI27" s="33">
        <f ca="1">IF(AH27=0,0,IF(RAND()*100&gt;AH27,1,0))</f>
        <v>0</v>
      </c>
      <c r="AJ27" s="33" t="str">
        <f ca="1">IF(AI27=1,"Y","")</f>
        <v/>
      </c>
      <c r="AK27" s="33" t="str">
        <f t="shared" ref="AK27:AK36" ca="1" si="16">IF(AJ27="Y",$N27-AH27,"")</f>
        <v/>
      </c>
      <c r="AL27" s="33" t="str">
        <f t="shared" ref="AL27:AL36" ca="1" si="17">IF(AK27&lt;7,RANDBETWEEN(1,3)-1,IF(AK27&lt;9,RANDBETWEEN(1,3),IF(AK27&lt;19,RANDBETWEEN(1,6),IF(AK27&lt;82,RANDBETWEEN(1,10),IF(AK27&lt;91,RANDBETWEEN(1,6),IF(AK27&lt;93,RANDBETWEEN(1,3),IF(AK27&lt;100,RANDBETWEEN(1,3)-1,"")))))))</f>
        <v/>
      </c>
      <c r="AM27" s="40">
        <f t="shared" ref="AM27:AM36" ca="1" si="18">MIN(IFERROR(AG27+AL27,AG27),$N27)</f>
        <v>78</v>
      </c>
      <c r="AN27" s="33">
        <f t="shared" ref="AN27:AN36" ca="1" si="19">IF($N27&lt;=AM27,0,AM27)</f>
        <v>78</v>
      </c>
      <c r="AO27" s="33">
        <f ca="1">IF(AN27=0,0,IF(RAND()*100&gt;AN27,1,0))</f>
        <v>1</v>
      </c>
      <c r="AP27" s="33" t="str">
        <f ca="1">IF(AO27=1,"Y","")</f>
        <v>Y</v>
      </c>
      <c r="AQ27" s="33">
        <f t="shared" ref="AQ27:AQ36" ca="1" si="20">IF(AP27="Y",$N27-AN27,"")</f>
        <v>22</v>
      </c>
      <c r="AR27" s="33">
        <f t="shared" ref="AR27:AR36" ca="1" si="21">IF(AQ27&lt;7,RANDBETWEEN(1,3)-1,IF(AQ27&lt;9,RANDBETWEEN(1,3),IF(AQ27&lt;19,RANDBETWEEN(1,6),IF(AQ27&lt;82,RANDBETWEEN(1,10),IF(AQ27&lt;91,RANDBETWEEN(1,6),IF(AQ27&lt;93,RANDBETWEEN(1,3),IF(AQ27&lt;100,RANDBETWEEN(1,3)-1,"")))))))</f>
        <v>3</v>
      </c>
      <c r="AS27" s="40">
        <f t="shared" ref="AS27:AS36" ca="1" si="22">MIN(IFERROR(AM27+AR27,AM27),$N27)</f>
        <v>81</v>
      </c>
      <c r="AT27" s="33">
        <f t="shared" ref="AT27:AT36" ca="1" si="23">IF($N27&lt;=AS27,0,AS27)</f>
        <v>81</v>
      </c>
      <c r="AU27" s="33">
        <f ca="1">IF(AT27=0,0,IF(RAND()*100&gt;AT27,1,0))</f>
        <v>0</v>
      </c>
      <c r="AV27" s="33" t="str">
        <f ca="1">IF(AU27=1,"Y","")</f>
        <v/>
      </c>
      <c r="AW27" s="33" t="str">
        <f t="shared" ref="AW27:AW36" ca="1" si="24">IF(AV27="Y",$N27-AT27,"")</f>
        <v/>
      </c>
      <c r="AX27" s="33" t="str">
        <f t="shared" ref="AX27:AX36" ca="1" si="25">IF(AW27&lt;7,RANDBETWEEN(1,3)-1,IF(AW27&lt;9,RANDBETWEEN(1,3),IF(AW27&lt;19,RANDBETWEEN(1,6),IF(AW27&lt;82,RANDBETWEEN(1,10),IF(AW27&lt;91,RANDBETWEEN(1,6),IF(AW27&lt;93,RANDBETWEEN(1,3),IF(AW27&lt;100,RANDBETWEEN(1,3)-1,"")))))))</f>
        <v/>
      </c>
      <c r="AY27" s="40">
        <f t="shared" ref="AY27:AY36" ca="1" si="26">MIN(IFERROR(AS27+AX27,AS27),$N27)</f>
        <v>81</v>
      </c>
      <c r="AZ27" s="33">
        <f t="shared" ref="AZ27:AZ36" ca="1" si="27">IF($N27&lt;=AY27,0,AY27)</f>
        <v>81</v>
      </c>
      <c r="BA27" s="33">
        <f ca="1">IF(AZ27=0,0,IF(RAND()*100&gt;AZ27,1,0))</f>
        <v>0</v>
      </c>
      <c r="BB27" s="33" t="str">
        <f ca="1">IF(BA27=1,"Y","")</f>
        <v/>
      </c>
      <c r="BC27" s="33" t="str">
        <f t="shared" ref="BC27:BC36" ca="1" si="28">IF(BB27="Y",$N27-AZ27,"")</f>
        <v/>
      </c>
      <c r="BD27" s="33" t="str">
        <f t="shared" ref="BD27:BD36" ca="1" si="29">IF(BC27&lt;7,RANDBETWEEN(1,3)-1,IF(BC27&lt;9,RANDBETWEEN(1,3),IF(BC27&lt;19,RANDBETWEEN(1,6),IF(BC27&lt;82,RANDBETWEEN(1,10),IF(BC27&lt;91,RANDBETWEEN(1,6),IF(BC27&lt;93,RANDBETWEEN(1,3),IF(BC27&lt;100,RANDBETWEEN(1,3)-1,"")))))))</f>
        <v/>
      </c>
      <c r="BE27" s="40">
        <f t="shared" ref="BE27:BE36" ca="1" si="30">MIN(IFERROR(AY27+BD27,AY27),$N27)</f>
        <v>81</v>
      </c>
      <c r="BF27" s="33">
        <f t="shared" ref="BF27:BF36" ca="1" si="31">IF($N27&lt;=BE27,0,BE27)</f>
        <v>81</v>
      </c>
      <c r="BG27" s="33">
        <f ca="1">IF(BF27=0,0,IF(RAND()*100&gt;BF27,1,0))</f>
        <v>0</v>
      </c>
      <c r="BH27" s="33" t="str">
        <f ca="1">IF(BG27=1,"Y","")</f>
        <v/>
      </c>
      <c r="BI27" s="33" t="str">
        <f t="shared" ref="BI27:BI36" ca="1" si="32">IF(BH27="Y",$N27-BF27,"")</f>
        <v/>
      </c>
      <c r="BJ27" s="33" t="str">
        <f t="shared" ref="BJ27:BJ36" ca="1" si="33">IF(BI27&lt;7,RANDBETWEEN(1,3)-1,IF(BI27&lt;9,RANDBETWEEN(1,3),IF(BI27&lt;19,RANDBETWEEN(1,6),IF(BI27&lt;82,RANDBETWEEN(1,10),IF(BI27&lt;91,RANDBETWEEN(1,6),IF(BI27&lt;93,RANDBETWEEN(1,3),IF(BI27&lt;100,RANDBETWEEN(1,3)-1,"")))))))</f>
        <v/>
      </c>
      <c r="BK27" s="40">
        <f t="shared" ref="BK27:BK36" ca="1" si="34">MIN(IFERROR(BE27+BJ27,BE27),$N27)</f>
        <v>81</v>
      </c>
      <c r="BL27" s="33">
        <f t="shared" ref="BL27:BL36" ca="1" si="35">IF($N27&lt;=BK27,0,BK27)</f>
        <v>81</v>
      </c>
      <c r="BM27" s="33">
        <f ca="1">IF(BL27=0,0,IF(RAND()*100&gt;BL27,1,0))</f>
        <v>0</v>
      </c>
      <c r="BN27" s="33" t="str">
        <f ca="1">IF(BM27=1,"Y","")</f>
        <v/>
      </c>
      <c r="BO27" s="33" t="str">
        <f t="shared" ref="BO27:BO36" ca="1" si="36">IF(BN27="Y",$N27-BL27,"")</f>
        <v/>
      </c>
      <c r="BP27" s="33" t="str">
        <f t="shared" ref="BP27:BP36" ca="1" si="37">IF(BO27&lt;7,RANDBETWEEN(1,3)-1,IF(BO27&lt;9,RANDBETWEEN(1,3),IF(BO27&lt;19,RANDBETWEEN(1,6),IF(BO27&lt;82,RANDBETWEEN(1,10),IF(BO27&lt;91,RANDBETWEEN(1,6),IF(BO27&lt;93,RANDBETWEEN(1,3),IF(BO27&lt;100,RANDBETWEEN(1,3)-1,"")))))))</f>
        <v/>
      </c>
      <c r="BQ27" s="40">
        <f t="shared" ref="BQ27:BQ36" ca="1" si="38">MIN(IFERROR(BK27+BP27,BK27),$N27)</f>
        <v>81</v>
      </c>
      <c r="BR27" s="33">
        <f t="shared" ref="BR27:BR36" ca="1" si="39">IF($N27&lt;=BQ27,0,BQ27)</f>
        <v>81</v>
      </c>
      <c r="BS27" s="33">
        <f ca="1">IF(BR27=0,0,IF(RAND()*100&gt;BR27,1,0))</f>
        <v>0</v>
      </c>
      <c r="BT27" s="33" t="str">
        <f ca="1">IF(BS27=1,"Y","")</f>
        <v/>
      </c>
      <c r="BU27" s="33" t="str">
        <f t="shared" ref="BU27:BU36" ca="1" si="40">IF(BT27="Y",$N27-BR27,"")</f>
        <v/>
      </c>
      <c r="BV27" s="33" t="str">
        <f t="shared" ref="BV27:BV36" ca="1" si="41">IF(BU27&lt;7,RANDBETWEEN(1,3)-1,IF(BU27&lt;9,RANDBETWEEN(1,3),IF(BU27&lt;19,RANDBETWEEN(1,6),IF(BU27&lt;82,RANDBETWEEN(1,10),IF(BU27&lt;91,RANDBETWEEN(1,6),IF(BU27&lt;93,RANDBETWEEN(1,3),IF(BU27&lt;100,RANDBETWEEN(1,3)-1,"")))))))</f>
        <v/>
      </c>
      <c r="BW27" s="40">
        <f t="shared" ref="BW27:BW36" ca="1" si="42">MIN(IFERROR(BQ27+BV27,BQ27),$N27)</f>
        <v>81</v>
      </c>
      <c r="BX27" s="33">
        <f t="shared" ref="BX27:BX36" ca="1" si="43">IF($N27&lt;=BW27,0,BW27)</f>
        <v>81</v>
      </c>
      <c r="BY27" s="33">
        <f ca="1">IF(BX27=0,0,IF(RAND()*100&gt;BX27,1,0))</f>
        <v>0</v>
      </c>
      <c r="BZ27" s="33" t="str">
        <f ca="1">IF(BY27=1,"Y","")</f>
        <v/>
      </c>
      <c r="CA27" s="33" t="str">
        <f t="shared" ref="CA27:CA36" ca="1" si="44">IF(BZ27="Y",$N27-BX27,"")</f>
        <v/>
      </c>
      <c r="CB27" s="33" t="str">
        <f t="shared" ref="CB27:CB36" ca="1" si="45">IF(CA27&lt;7,RANDBETWEEN(1,3)-1,IF(CA27&lt;9,RANDBETWEEN(1,3),IF(CA27&lt;19,RANDBETWEEN(1,6),IF(CA27&lt;82,RANDBETWEEN(1,10),IF(CA27&lt;91,RANDBETWEEN(1,6),IF(CA27&lt;93,RANDBETWEEN(1,3),IF(CA27&lt;100,RANDBETWEEN(1,3)-1,"")))))))</f>
        <v/>
      </c>
      <c r="CC27" s="40">
        <f t="shared" ref="CC27:CC36" ca="1" si="46">MIN(IFERROR(BW27+CB27,BW27),$N27)</f>
        <v>81</v>
      </c>
      <c r="CD27" s="33">
        <f t="shared" ref="CD27:CD36" ca="1" si="47">IF($N27&lt;=CC27,0,CC27)</f>
        <v>81</v>
      </c>
      <c r="CE27" s="33">
        <f ca="1">IF(CD27=0,0,IF(RAND()*100&gt;CD27,1,0))</f>
        <v>0</v>
      </c>
      <c r="CF27" s="33" t="str">
        <f ca="1">IF(CE27=1,"Y","")</f>
        <v/>
      </c>
      <c r="CG27" s="33" t="str">
        <f t="shared" ref="CG27:CG36" ca="1" si="48">IF(CF27="Y",$N27-CD27,"")</f>
        <v/>
      </c>
      <c r="CH27" s="33" t="str">
        <f t="shared" ref="CH27:CH36" ca="1" si="49">IF(CG27&lt;7,RANDBETWEEN(1,3)-1,IF(CG27&lt;9,RANDBETWEEN(1,3),IF(CG27&lt;19,RANDBETWEEN(1,6),IF(CG27&lt;82,RANDBETWEEN(1,10),IF(CG27&lt;91,RANDBETWEEN(1,6),IF(CG27&lt;93,RANDBETWEEN(1,3),IF(CG27&lt;100,RANDBETWEEN(1,3)-1,"")))))))</f>
        <v/>
      </c>
      <c r="CI27" s="40">
        <f t="shared" ref="CI27:CI36" ca="1" si="50">MIN(IFERROR(CC27+CH27,CC27),$N27)</f>
        <v>81</v>
      </c>
      <c r="CJ27" s="33">
        <f t="shared" ref="CJ27:CJ36" ca="1" si="51">IF($N27&lt;=CI27,0,CI27)</f>
        <v>81</v>
      </c>
      <c r="CK27" s="33">
        <f ca="1">IF(CJ27=0,0,IF(RAND()*100&gt;CJ27,1,0))</f>
        <v>1</v>
      </c>
      <c r="CL27" s="33" t="str">
        <f ca="1">IF(CK27=1,"Y","")</f>
        <v>Y</v>
      </c>
      <c r="CM27" s="33">
        <f t="shared" ref="CM27:CM36" ca="1" si="52">IF(CL27="Y",$N27-CJ27,"")</f>
        <v>19</v>
      </c>
      <c r="CN27" s="33">
        <f t="shared" ref="CN27:CN36" ca="1" si="53">IF(CM27&lt;7,RANDBETWEEN(1,3)-1,IF(CM27&lt;9,RANDBETWEEN(1,3),IF(CM27&lt;19,RANDBETWEEN(1,6),IF(CM27&lt;82,RANDBETWEEN(1,10),IF(CM27&lt;91,RANDBETWEEN(1,6),IF(CM27&lt;93,RANDBETWEEN(1,3),IF(CM27&lt;100,RANDBETWEEN(1,3)-1,"")))))))</f>
        <v>1</v>
      </c>
      <c r="CO27" s="40">
        <f t="shared" ref="CO27:CO36" ca="1" si="54">MIN(IFERROR(CI27+CN27,CI27),$N27)</f>
        <v>82</v>
      </c>
      <c r="CP27" s="33">
        <f t="shared" ref="CP27:CP36" ca="1" si="55">IF($N27&lt;=CO27,0,CO27)</f>
        <v>82</v>
      </c>
      <c r="CQ27" s="33">
        <f ca="1">IF(CP27=0,0,IF(RAND()*100&gt;CP27,1,0))</f>
        <v>1</v>
      </c>
      <c r="CR27" s="33" t="str">
        <f ca="1">IF(CQ27=1,"Y","")</f>
        <v>Y</v>
      </c>
      <c r="CS27" s="33">
        <f t="shared" ref="CS27:CS36" ca="1" si="56">IF(CR27="Y",$N27-CP27,"")</f>
        <v>18</v>
      </c>
      <c r="CT27" s="33">
        <f t="shared" ref="CT27:CT36" ca="1" si="57">IF(CS27&lt;7,RANDBETWEEN(1,3)-1,IF(CS27&lt;9,RANDBETWEEN(1,3),IF(CS27&lt;19,RANDBETWEEN(1,6),IF(CS27&lt;82,RANDBETWEEN(1,10),IF(CS27&lt;91,RANDBETWEEN(1,6),IF(CS27&lt;93,RANDBETWEEN(1,3),IF(CS27&lt;100,RANDBETWEEN(1,3)-1,"")))))))</f>
        <v>5</v>
      </c>
      <c r="CU27" s="40">
        <f t="shared" ref="CU27:CU36" ca="1" si="58">MIN(IFERROR(CO27+CT27,CO27),$N27)</f>
        <v>87</v>
      </c>
      <c r="CV27" s="33">
        <f t="shared" ref="CV27:CV36" ca="1" si="59">IF($N27&lt;=CU27,0,CU27)</f>
        <v>87</v>
      </c>
      <c r="CW27" s="33">
        <f ca="1">IF(CV27=0,0,IF(RAND()*100&gt;CV27,1,0))</f>
        <v>0</v>
      </c>
      <c r="CX27" s="33" t="str">
        <f ca="1">IF(CW27=1,"Y","")</f>
        <v/>
      </c>
      <c r="CY27" s="33" t="str">
        <f t="shared" ref="CY27:CY36" ca="1" si="60">IF(CX27="Y",$N27-CV27,"")</f>
        <v/>
      </c>
      <c r="CZ27" s="33" t="str">
        <f t="shared" ref="CZ27:CZ36" ca="1" si="61">IF(CY27&lt;7,RANDBETWEEN(1,3)-1,IF(CY27&lt;9,RANDBETWEEN(1,3),IF(CY27&lt;19,RANDBETWEEN(1,6),IF(CY27&lt;82,RANDBETWEEN(1,10),IF(CY27&lt;91,RANDBETWEEN(1,6),IF(CY27&lt;93,RANDBETWEEN(1,3),IF(CY27&lt;100,RANDBETWEEN(1,3)-1,"")))))))</f>
        <v/>
      </c>
      <c r="DA27" s="40">
        <f t="shared" ref="DA27:DA36" ca="1" si="62">MIN(IFERROR(CU27+CZ27,CU27),$N27)</f>
        <v>87</v>
      </c>
      <c r="DB27" s="33">
        <f t="shared" ref="DB27:DB36" ca="1" si="63">IF($N27&lt;=DA27,0,DA27)</f>
        <v>87</v>
      </c>
      <c r="DC27" s="33">
        <f ca="1">IF(DB27=0,0,IF(RAND()*100&gt;DB27,1,0))</f>
        <v>0</v>
      </c>
      <c r="DD27" s="33" t="str">
        <f ca="1">IF(DC27=1,"Y","")</f>
        <v/>
      </c>
      <c r="DE27" s="33" t="str">
        <f t="shared" ref="DE27:DE36" ca="1" si="64">IF(DD27="Y",$N27-DB27,"")</f>
        <v/>
      </c>
      <c r="DF27" s="33" t="str">
        <f t="shared" ref="DF27:DF36" ca="1" si="65">IF(DE27&lt;7,RANDBETWEEN(1,3)-1,IF(DE27&lt;9,RANDBETWEEN(1,3),IF(DE27&lt;19,RANDBETWEEN(1,6),IF(DE27&lt;82,RANDBETWEEN(1,10),IF(DE27&lt;91,RANDBETWEEN(1,6),IF(DE27&lt;93,RANDBETWEEN(1,3),IF(DE27&lt;100,RANDBETWEEN(1,3)-1,"")))))))</f>
        <v/>
      </c>
      <c r="DG27" s="40">
        <f t="shared" ref="DG27:DG36" ca="1" si="66">MIN(IFERROR(DA27+DF27,DA27),$N27)</f>
        <v>87</v>
      </c>
      <c r="DH27" s="33">
        <f t="shared" ref="DH27:DH36" ca="1" si="67">IF($N27&lt;=DG27,0,DG27)</f>
        <v>87</v>
      </c>
      <c r="DI27" s="33">
        <f ca="1">IF(DH27=0,0,IF(RAND()*100&gt;DH27,1,0))</f>
        <v>0</v>
      </c>
      <c r="DJ27" s="33" t="str">
        <f ca="1">IF(DI27=1,"Y","")</f>
        <v/>
      </c>
      <c r="DK27" s="33" t="str">
        <f t="shared" ref="DK27:DK36" ca="1" si="68">IF(DJ27="Y",$N27-DH27,"")</f>
        <v/>
      </c>
      <c r="DL27" s="33" t="str">
        <f t="shared" ref="DL27:DL36" ca="1" si="69">IF(DK27&lt;7,RANDBETWEEN(1,3)-1,IF(DK27&lt;9,RANDBETWEEN(1,3),IF(DK27&lt;19,RANDBETWEEN(1,6),IF(DK27&lt;82,RANDBETWEEN(1,10),IF(DK27&lt;91,RANDBETWEEN(1,6),IF(DK27&lt;93,RANDBETWEEN(1,3),IF(DK27&lt;100,RANDBETWEEN(1,3)-1,"")))))))</f>
        <v/>
      </c>
      <c r="DM27" s="40">
        <f t="shared" ref="DM27:DM36" ca="1" si="70">MIN(IFERROR(DG27+DL27,DG27),$N27)</f>
        <v>87</v>
      </c>
      <c r="DN27" s="33">
        <f t="shared" ref="DN27:DN36" ca="1" si="71">IF($N27&lt;=DM27,0,DM27)</f>
        <v>87</v>
      </c>
      <c r="DO27" s="33">
        <f ca="1">IF(DN27=0,0,IF(RAND()*100&gt;DN27,1,0))</f>
        <v>0</v>
      </c>
      <c r="DP27" s="33" t="str">
        <f ca="1">IF(DO27=1,"Y","")</f>
        <v/>
      </c>
      <c r="DQ27" s="33" t="str">
        <f t="shared" ref="DQ27:DQ36" ca="1" si="72">IF(DP27="Y",$N27-DN27,"")</f>
        <v/>
      </c>
      <c r="DR27" s="33" t="str">
        <f t="shared" ref="DR27:DR36" ca="1" si="73">IF(DQ27&lt;7,RANDBETWEEN(1,3)-1,IF(DQ27&lt;9,RANDBETWEEN(1,3),IF(DQ27&lt;19,RANDBETWEEN(1,6),IF(DQ27&lt;82,RANDBETWEEN(1,10),IF(DQ27&lt;91,RANDBETWEEN(1,6),IF(DQ27&lt;93,RANDBETWEEN(1,3),IF(DQ27&lt;100,RANDBETWEEN(1,3)-1,"")))))))</f>
        <v/>
      </c>
      <c r="DS27" s="40">
        <f t="shared" ref="DS27:DS36" ca="1" si="74">MIN(IFERROR(DM27+DR27,DM27),$N27)</f>
        <v>87</v>
      </c>
      <c r="DT27" s="33">
        <f t="shared" ref="DT27:DT36" ca="1" si="75">IF($N27&lt;=DS27,0,DS27)</f>
        <v>87</v>
      </c>
      <c r="DU27" s="33">
        <f ca="1">IF(DT27=0,0,IF(RAND()*100&gt;DT27,1,0))</f>
        <v>0</v>
      </c>
      <c r="DV27" s="33" t="str">
        <f ca="1">IF(DU27=1,"Y","")</f>
        <v/>
      </c>
      <c r="DW27" s="33" t="str">
        <f t="shared" ref="DW27:DW36" ca="1" si="76">IF(DV27="Y",$N27-DT27,"")</f>
        <v/>
      </c>
      <c r="DX27" s="33" t="str">
        <f t="shared" ref="DX27:DX36" ca="1" si="77">IF(DW27&lt;7,RANDBETWEEN(1,3)-1,IF(DW27&lt;9,RANDBETWEEN(1,3),IF(DW27&lt;19,RANDBETWEEN(1,6),IF(DW27&lt;82,RANDBETWEEN(1,10),IF(DW27&lt;91,RANDBETWEEN(1,6),IF(DW27&lt;93,RANDBETWEEN(1,3),IF(DW27&lt;100,RANDBETWEEN(1,3)-1,"")))))))</f>
        <v/>
      </c>
      <c r="DY27" s="40">
        <f t="shared" ref="DY27:DY36" ca="1" si="78">MIN(IFERROR(DS27+DX27,DS27),$N27)</f>
        <v>87</v>
      </c>
      <c r="DZ27" s="33">
        <f t="shared" ref="DZ27:DZ36" ca="1" si="79">IF($N27&lt;=DY27,0,DY27)</f>
        <v>87</v>
      </c>
      <c r="EA27" s="33">
        <f ca="1">IF(DZ27=0,0,IF(RAND()*100&gt;DZ27,1,0))</f>
        <v>0</v>
      </c>
      <c r="EB27" s="33" t="str">
        <f ca="1">IF(EA27=1,"Y","")</f>
        <v/>
      </c>
      <c r="EC27" s="33" t="str">
        <f t="shared" ref="EC27:EC36" ca="1" si="80">IF(EB27="Y",$N27-DZ27,"")</f>
        <v/>
      </c>
      <c r="ED27" s="33" t="str">
        <f t="shared" ref="ED27:ED36" ca="1" si="81">IF(EC27&lt;7,RANDBETWEEN(1,3)-1,IF(EC27&lt;9,RANDBETWEEN(1,3),IF(EC27&lt;19,RANDBETWEEN(1,6),IF(EC27&lt;82,RANDBETWEEN(1,10),IF(EC27&lt;91,RANDBETWEEN(1,6),IF(EC27&lt;93,RANDBETWEEN(1,3),IF(EC27&lt;100,RANDBETWEEN(1,3)-1,"")))))))</f>
        <v/>
      </c>
      <c r="EE27" s="40">
        <f t="shared" ref="EE27:EE36" ca="1" si="82">MIN(IFERROR(DY27+ED27,DY27),$N27)</f>
        <v>87</v>
      </c>
      <c r="EF27" s="33">
        <f t="shared" ref="EF27:EF36" ca="1" si="83">IF($N27&lt;=EE27,0,EE27)</f>
        <v>87</v>
      </c>
      <c r="EG27" s="33">
        <f ca="1">IF(EF27=0,0,IF(RAND()*100&gt;EF27,1,0))</f>
        <v>0</v>
      </c>
      <c r="EH27" s="33" t="str">
        <f ca="1">IF(EG27=1,"Y","")</f>
        <v/>
      </c>
      <c r="EI27" s="33" t="str">
        <f t="shared" ref="EI27:EI36" ca="1" si="84">IF(EH27="Y",$N27-EF27,"")</f>
        <v/>
      </c>
      <c r="EJ27" s="33" t="str">
        <f t="shared" ref="EJ27:EJ36" ca="1" si="85">IF(EI27&lt;7,RANDBETWEEN(1,3)-1,IF(EI27&lt;9,RANDBETWEEN(1,3),IF(EI27&lt;19,RANDBETWEEN(1,6),IF(EI27&lt;82,RANDBETWEEN(1,10),IF(EI27&lt;91,RANDBETWEEN(1,6),IF(EI27&lt;93,RANDBETWEEN(1,3),IF(EI27&lt;100,RANDBETWEEN(1,3)-1,"")))))))</f>
        <v/>
      </c>
      <c r="EK27" s="40">
        <f t="shared" ref="EK27:EK36" ca="1" si="86">MIN(IFERROR(EE27+EJ27,EE27),$N27)</f>
        <v>87</v>
      </c>
      <c r="EL27" s="33">
        <f t="shared" ref="EL27:EL36" ca="1" si="87">IF($N27&lt;=EK27,0,EK27)</f>
        <v>87</v>
      </c>
      <c r="EM27" s="33">
        <f ca="1">IF(EL27=0,0,IF(RAND()*100&gt;EL27,1,0))</f>
        <v>0</v>
      </c>
      <c r="EN27" s="33" t="str">
        <f ca="1">IF(EM27=1,"Y","")</f>
        <v/>
      </c>
      <c r="EO27" s="33" t="str">
        <f t="shared" ref="EO27:EO36" ca="1" si="88">IF(EN27="Y",$N27-EL27,"")</f>
        <v/>
      </c>
      <c r="EP27" s="33" t="str">
        <f t="shared" ref="EP27:EP36" ca="1" si="89">IF(EO27&lt;7,RANDBETWEEN(1,3)-1,IF(EO27&lt;9,RANDBETWEEN(1,3),IF(EO27&lt;19,RANDBETWEEN(1,6),IF(EO27&lt;82,RANDBETWEEN(1,10),IF(EO27&lt;91,RANDBETWEEN(1,6),IF(EO27&lt;93,RANDBETWEEN(1,3),IF(EO27&lt;100,RANDBETWEEN(1,3)-1,"")))))))</f>
        <v/>
      </c>
      <c r="EQ27" s="40">
        <f t="shared" ref="EQ27:EQ36" ca="1" si="90">MIN(IFERROR(EK27+EP27,EK27),$N27)</f>
        <v>87</v>
      </c>
      <c r="ER27" s="33">
        <f t="shared" ref="ER27:ER36" ca="1" si="91">IF($N27&lt;=EQ27,0,EQ27)</f>
        <v>87</v>
      </c>
      <c r="ES27" s="33">
        <f ca="1">IF(ER27=0,0,IF(RAND()*100&gt;ER27,1,0))</f>
        <v>0</v>
      </c>
      <c r="ET27" s="33" t="str">
        <f ca="1">IF(ES27=1,"Y","")</f>
        <v/>
      </c>
      <c r="EU27" s="33" t="str">
        <f t="shared" ref="EU27:EU36" ca="1" si="92">IF(ET27="Y",$N27-ER27,"")</f>
        <v/>
      </c>
      <c r="EV27" s="33" t="str">
        <f t="shared" ref="EV27:EV36" ca="1" si="93">IF(EU27&lt;7,RANDBETWEEN(1,3)-1,IF(EU27&lt;9,RANDBETWEEN(1,3),IF(EU27&lt;19,RANDBETWEEN(1,6),IF(EU27&lt;82,RANDBETWEEN(1,10),IF(EU27&lt;91,RANDBETWEEN(1,6),IF(EU27&lt;93,RANDBETWEEN(1,3),IF(EU27&lt;100,RANDBETWEEN(1,3)-1,"")))))))</f>
        <v/>
      </c>
      <c r="EW27" s="40">
        <f t="shared" ref="EW27:EW36" ca="1" si="94">MIN(IFERROR(EQ27+EV27,EQ27),$N27)</f>
        <v>87</v>
      </c>
      <c r="EX27" s="33">
        <f t="shared" ref="EX27:EX36" ca="1" si="95">IF($N27&lt;=EW27,0,EW27)</f>
        <v>87</v>
      </c>
      <c r="EY27" s="33">
        <f ca="1">IF(EX27=0,0,IF(RAND()*100&gt;EX27,1,0))</f>
        <v>1</v>
      </c>
      <c r="EZ27" s="33" t="str">
        <f ca="1">IF(EY27=1,"Y","")</f>
        <v>Y</v>
      </c>
      <c r="FA27" s="33">
        <f t="shared" ref="FA27:FA36" ca="1" si="96">IF(EZ27="Y",$N27-EX27,"")</f>
        <v>13</v>
      </c>
      <c r="FB27" s="33">
        <f t="shared" ref="FB27:FB36" ca="1" si="97">IF(FA27&lt;7,RANDBETWEEN(1,3)-1,IF(FA27&lt;9,RANDBETWEEN(1,3),IF(FA27&lt;19,RANDBETWEEN(1,6),IF(FA27&lt;82,RANDBETWEEN(1,10),IF(FA27&lt;91,RANDBETWEEN(1,6),IF(FA27&lt;93,RANDBETWEEN(1,3),IF(FA27&lt;100,RANDBETWEEN(1,3)-1,"")))))))</f>
        <v>4</v>
      </c>
      <c r="FC27" s="40">
        <f t="shared" ref="FC27:FC36" ca="1" si="98">MIN(IFERROR(EW27+FB27,EW27),$N27)</f>
        <v>91</v>
      </c>
      <c r="FD27" s="33">
        <f t="shared" ref="FD27:FD36" ca="1" si="99">IF($N27&lt;=FC27,0,FC27)</f>
        <v>91</v>
      </c>
      <c r="FE27" s="33">
        <f ca="1">IF(FD27=0,0,IF(RAND()*100&gt;FD27,1,0))</f>
        <v>0</v>
      </c>
      <c r="FF27" s="33" t="str">
        <f ca="1">IF(FE27=1,"Y","")</f>
        <v/>
      </c>
      <c r="FG27" s="33" t="str">
        <f t="shared" ref="FG27:FG36" ca="1" si="100">IF(FF27="Y",$N27-FD27,"")</f>
        <v/>
      </c>
      <c r="FH27" s="33" t="str">
        <f t="shared" ref="FH27:FH36" ca="1" si="101">IF(FG27&lt;7,RANDBETWEEN(1,3)-1,IF(FG27&lt;9,RANDBETWEEN(1,3),IF(FG27&lt;19,RANDBETWEEN(1,6),IF(FG27&lt;82,RANDBETWEEN(1,10),IF(FG27&lt;91,RANDBETWEEN(1,6),IF(FG27&lt;93,RANDBETWEEN(1,3),IF(FG27&lt;100,RANDBETWEEN(1,3)-1,"")))))))</f>
        <v/>
      </c>
      <c r="FI27" s="40">
        <f t="shared" ref="FI27:FI36" ca="1" si="102">MIN(IFERROR(FC27+FH27,FC27),$N27)</f>
        <v>91</v>
      </c>
      <c r="FJ27" s="33">
        <f t="shared" ref="FJ27:FJ36" ca="1" si="103">IF($N27&lt;=FI27,0,FI27)</f>
        <v>91</v>
      </c>
      <c r="FK27" s="33">
        <f ca="1">IF(FJ27=0,0,IF(RAND()*100&gt;FJ27,1,0))</f>
        <v>0</v>
      </c>
      <c r="FL27" s="33" t="str">
        <f ca="1">IF(FK27=1,"Y","")</f>
        <v/>
      </c>
      <c r="FM27" s="33" t="str">
        <f t="shared" ref="FM27:FM36" ca="1" si="104">IF(FL27="Y",$N27-FJ27,"")</f>
        <v/>
      </c>
      <c r="FN27" s="33" t="str">
        <f t="shared" ref="FN27:FN36" ca="1" si="105">IF(FM27&lt;7,RANDBETWEEN(1,3)-1,IF(FM27&lt;9,RANDBETWEEN(1,3),IF(FM27&lt;19,RANDBETWEEN(1,6),IF(FM27&lt;82,RANDBETWEEN(1,10),IF(FM27&lt;91,RANDBETWEEN(1,6),IF(FM27&lt;93,RANDBETWEEN(1,3),IF(FM27&lt;100,RANDBETWEEN(1,3)-1,"")))))))</f>
        <v/>
      </c>
      <c r="FO27" s="40">
        <f t="shared" ref="FO27:FO36" ca="1" si="106">MIN(IFERROR(FI27+FN27,FI27),$N27)</f>
        <v>91</v>
      </c>
      <c r="FP27" s="33">
        <f t="shared" ref="FP27:FP36" ca="1" si="107">IF($N27&lt;=FO27,0,FO27)</f>
        <v>91</v>
      </c>
      <c r="FQ27" s="33">
        <f ca="1">IF(FP27=0,0,IF(RAND()*100&gt;FP27,1,0))</f>
        <v>0</v>
      </c>
      <c r="FR27" s="33" t="str">
        <f ca="1">IF(FQ27=1,"Y","")</f>
        <v/>
      </c>
      <c r="FS27" s="33" t="str">
        <f t="shared" ref="FS27:FS36" ca="1" si="108">IF(FR27="Y",$N27-FP27,"")</f>
        <v/>
      </c>
      <c r="FT27" s="33" t="str">
        <f t="shared" ref="FT27:FT36" ca="1" si="109">IF(FS27&lt;7,RANDBETWEEN(1,3)-1,IF(FS27&lt;9,RANDBETWEEN(1,3),IF(FS27&lt;19,RANDBETWEEN(1,6),IF(FS27&lt;82,RANDBETWEEN(1,10),IF(FS27&lt;91,RANDBETWEEN(1,6),IF(FS27&lt;93,RANDBETWEEN(1,3),IF(FS27&lt;100,RANDBETWEEN(1,3)-1,"")))))))</f>
        <v/>
      </c>
      <c r="FU27" s="40">
        <f t="shared" ref="FU27:FU36" ca="1" si="110">MIN(IFERROR(FO27+FT27,FO27),$N27)</f>
        <v>91</v>
      </c>
      <c r="FV27" s="33">
        <f t="shared" ref="FV27:FV36" ca="1" si="111">IF($N27&lt;=FU27,0,FU27)</f>
        <v>91</v>
      </c>
      <c r="FW27" s="33">
        <f ca="1">IF(FV27=0,0,IF(RAND()*100&gt;FV27,1,0))</f>
        <v>0</v>
      </c>
      <c r="FX27" s="33" t="str">
        <f ca="1">IF(FW27=1,"Y","")</f>
        <v/>
      </c>
      <c r="FY27" s="33" t="str">
        <f t="shared" ref="FY27:FY36" ca="1" si="112">IF(FX27="Y",$N27-FV27,"")</f>
        <v/>
      </c>
      <c r="FZ27" s="33" t="str">
        <f t="shared" ref="FZ27:FZ36" ca="1" si="113">IF(FY27&lt;7,RANDBETWEEN(1,3)-1,IF(FY27&lt;9,RANDBETWEEN(1,3),IF(FY27&lt;19,RANDBETWEEN(1,6),IF(FY27&lt;82,RANDBETWEEN(1,10),IF(FY27&lt;91,RANDBETWEEN(1,6),IF(FY27&lt;93,RANDBETWEEN(1,3),IF(FY27&lt;100,RANDBETWEEN(1,3)-1,"")))))))</f>
        <v/>
      </c>
      <c r="GA27" s="40">
        <f t="shared" ref="GA27:GA36" ca="1" si="114">MIN(IFERROR(FU27+FZ27,FU27),$N27)</f>
        <v>91</v>
      </c>
      <c r="GB27" s="33">
        <f t="shared" ref="GB27:GB36" ca="1" si="115">IF($N27&lt;=GA27,0,GA27)</f>
        <v>91</v>
      </c>
      <c r="GC27" s="33">
        <f ca="1">IF(GB27=0,0,IF(RAND()*100&gt;GB27,1,0))</f>
        <v>0</v>
      </c>
      <c r="GD27" s="33" t="str">
        <f ca="1">IF(GC27=1,"Y","")</f>
        <v/>
      </c>
      <c r="GE27" s="33" t="str">
        <f t="shared" ref="GE27:GE36" ca="1" si="116">IF(GD27="Y",$N27-GB27,"")</f>
        <v/>
      </c>
      <c r="GF27" s="33" t="str">
        <f t="shared" ref="GF27:GF36" ca="1" si="117">IF(GE27&lt;7,RANDBETWEEN(1,3)-1,IF(GE27&lt;9,RANDBETWEEN(1,3),IF(GE27&lt;19,RANDBETWEEN(1,6),IF(GE27&lt;82,RANDBETWEEN(1,10),IF(GE27&lt;91,RANDBETWEEN(1,6),IF(GE27&lt;93,RANDBETWEEN(1,3),IF(GE27&lt;100,RANDBETWEEN(1,3)-1,"")))))))</f>
        <v/>
      </c>
      <c r="GG27" s="40">
        <f t="shared" ref="GG27:GG36" ca="1" si="118">MIN(IFERROR(GA27+GF27,GA27),$N27)</f>
        <v>91</v>
      </c>
      <c r="GH27" s="33">
        <f t="shared" ref="GH27:GH36" ca="1" si="119">IF($N27&lt;=GG27,0,GG27)</f>
        <v>91</v>
      </c>
      <c r="GI27" s="33">
        <f ca="1">IF(GH27=0,0,IF(RAND()*100&gt;GH27,1,0))</f>
        <v>0</v>
      </c>
      <c r="GJ27" s="33" t="str">
        <f ca="1">IF(GI27=1,"Y","")</f>
        <v/>
      </c>
      <c r="GK27" s="33" t="str">
        <f t="shared" ref="GK27:GK36" ca="1" si="120">IF(GJ27="Y",$N27-GH27,"")</f>
        <v/>
      </c>
      <c r="GL27" s="33" t="str">
        <f t="shared" ref="GL27:GL36" ca="1" si="121">IF(GK27&lt;7,RANDBETWEEN(1,3)-1,IF(GK27&lt;9,RANDBETWEEN(1,3),IF(GK27&lt;19,RANDBETWEEN(1,6),IF(GK27&lt;82,RANDBETWEEN(1,10),IF(GK27&lt;91,RANDBETWEEN(1,6),IF(GK27&lt;93,RANDBETWEEN(1,3),IF(GK27&lt;100,RANDBETWEEN(1,3)-1,"")))))))</f>
        <v/>
      </c>
      <c r="GM27" s="40">
        <f t="shared" ref="GM27:GM36" ca="1" si="122">MIN(IFERROR(GG27+GL27,GG27),$N27)</f>
        <v>91</v>
      </c>
      <c r="GN27" s="33">
        <f t="shared" ref="GN27:GN36" ca="1" si="123">IF($N27&lt;=GM27,0,GM27)</f>
        <v>91</v>
      </c>
      <c r="GO27" s="33">
        <f ca="1">IF(GN27=0,0,IF(RAND()*100&gt;GN27,1,0))</f>
        <v>0</v>
      </c>
      <c r="GP27" s="33" t="str">
        <f ca="1">IF(GO27=1,"Y","")</f>
        <v/>
      </c>
      <c r="GQ27" s="33" t="str">
        <f t="shared" ref="GQ27:GQ36" ca="1" si="124">IF(GP27="Y",$N27-GN27,"")</f>
        <v/>
      </c>
      <c r="GR27" s="33" t="str">
        <f t="shared" ref="GR27:GR36" ca="1" si="125">IF(GQ27&lt;7,RANDBETWEEN(1,3)-1,IF(GQ27&lt;9,RANDBETWEEN(1,3),IF(GQ27&lt;19,RANDBETWEEN(1,6),IF(GQ27&lt;82,RANDBETWEEN(1,10),IF(GQ27&lt;91,RANDBETWEEN(1,6),IF(GQ27&lt;93,RANDBETWEEN(1,3),IF(GQ27&lt;100,RANDBETWEEN(1,3)-1,"")))))))</f>
        <v/>
      </c>
      <c r="GS27" s="40">
        <f t="shared" ref="GS27:GS36" ca="1" si="126">MIN(IFERROR(GM27+GR27,GM27),$N27)</f>
        <v>91</v>
      </c>
      <c r="GT27" s="33">
        <f t="shared" ref="GT27:GT36" ca="1" si="127">IF($N27&lt;=GS27,0,GS27)</f>
        <v>91</v>
      </c>
      <c r="GU27" s="33">
        <f ca="1">IF(GT27=0,0,IF(RAND()*100&gt;GT27,1,0))</f>
        <v>0</v>
      </c>
      <c r="GV27" s="33" t="str">
        <f ca="1">IF(GU27=1,"Y","")</f>
        <v/>
      </c>
      <c r="GW27" s="33" t="str">
        <f t="shared" ref="GW27:GW36" ca="1" si="128">IF(GV27="Y",$N27-GT27,"")</f>
        <v/>
      </c>
      <c r="GX27" s="33" t="str">
        <f t="shared" ref="GX27:GX36" ca="1" si="129">IF(GW27&lt;7,RANDBETWEEN(1,3)-1,IF(GW27&lt;9,RANDBETWEEN(1,3),IF(GW27&lt;19,RANDBETWEEN(1,6),IF(GW27&lt;82,RANDBETWEEN(1,10),IF(GW27&lt;91,RANDBETWEEN(1,6),IF(GW27&lt;93,RANDBETWEEN(1,3),IF(GW27&lt;100,RANDBETWEEN(1,3)-1,"")))))))</f>
        <v/>
      </c>
      <c r="GY27" s="40">
        <f t="shared" ref="GY27:GY36" ca="1" si="130">MIN(IFERROR(GS27+GX27,GS27),$N27)</f>
        <v>91</v>
      </c>
      <c r="GZ27" s="33">
        <f t="shared" ref="GZ27:GZ36" ca="1" si="131">IF($N27&lt;=GY27,0,GY27)</f>
        <v>91</v>
      </c>
      <c r="HA27" s="33">
        <f ca="1">IF(GZ27=0,0,IF(RAND()*100&gt;GZ27,1,0))</f>
        <v>0</v>
      </c>
      <c r="HB27" s="33" t="str">
        <f ca="1">IF(HA27=1,"Y","")</f>
        <v/>
      </c>
      <c r="HC27" s="33" t="str">
        <f t="shared" ref="HC27:HC36" ca="1" si="132">IF(HB27="Y",$N27-GZ27,"")</f>
        <v/>
      </c>
      <c r="HD27" s="33" t="str">
        <f t="shared" ref="HD27:HD36" ca="1" si="133">IF(HC27&lt;7,RANDBETWEEN(1,3)-1,IF(HC27&lt;9,RANDBETWEEN(1,3),IF(HC27&lt;19,RANDBETWEEN(1,6),IF(HC27&lt;82,RANDBETWEEN(1,10),IF(HC27&lt;91,RANDBETWEEN(1,6),IF(HC27&lt;93,RANDBETWEEN(1,3),IF(HC27&lt;100,RANDBETWEEN(1,3)-1,"")))))))</f>
        <v/>
      </c>
      <c r="HE27" s="40">
        <f t="shared" ref="HE27:HE36" ca="1" si="134">MIN(IFERROR(GY27+HD27,GY27),$N27)</f>
        <v>91</v>
      </c>
      <c r="HF27" s="33">
        <f t="shared" ref="HF27:HF36" ca="1" si="135">IF($N27&lt;=HE27,0,HE27)</f>
        <v>91</v>
      </c>
      <c r="HG27" s="33">
        <f ca="1">IF(HF27=0,0,IF(RAND()*100&gt;HF27,1,0))</f>
        <v>0</v>
      </c>
      <c r="HH27" s="33" t="str">
        <f ca="1">IF(HG27=1,"Y","")</f>
        <v/>
      </c>
      <c r="HI27" s="33" t="str">
        <f t="shared" ref="HI27:HI36" ca="1" si="136">IF(HH27="Y",$N27-HF27,"")</f>
        <v/>
      </c>
      <c r="HJ27" s="33" t="str">
        <f t="shared" ref="HJ27:HJ36" ca="1" si="137">IF(HI27&lt;7,RANDBETWEEN(1,3)-1,IF(HI27&lt;9,RANDBETWEEN(1,3),IF(HI27&lt;19,RANDBETWEEN(1,6),IF(HI27&lt;82,RANDBETWEEN(1,10),IF(HI27&lt;91,RANDBETWEEN(1,6),IF(HI27&lt;93,RANDBETWEEN(1,3),IF(HI27&lt;100,RANDBETWEEN(1,3)-1,"")))))))</f>
        <v/>
      </c>
      <c r="HK27" s="40">
        <f t="shared" ref="HK27:HK36" ca="1" si="138">MIN(IFERROR(HE27+HJ27,HE27),$N27)</f>
        <v>91</v>
      </c>
      <c r="HL27" s="33">
        <f t="shared" ref="HL27:HL36" ca="1" si="139">IF($N27&lt;=HK27,0,HK27)</f>
        <v>91</v>
      </c>
      <c r="HM27" s="33">
        <f ca="1">IF(HL27=0,0,IF(RAND()*100&gt;HL27,1,0))</f>
        <v>1</v>
      </c>
      <c r="HN27" s="33" t="str">
        <f ca="1">IF(HM27=1,"Y","")</f>
        <v>Y</v>
      </c>
      <c r="HO27" s="33">
        <f t="shared" ref="HO27:HO36" ca="1" si="140">IF(HN27="Y",$N27-HL27,"")</f>
        <v>9</v>
      </c>
      <c r="HP27" s="33">
        <f t="shared" ref="HP27:HP36" ca="1" si="141">IF(HO27&lt;7,RANDBETWEEN(1,3)-1,IF(HO27&lt;9,RANDBETWEEN(1,3),IF(HO27&lt;19,RANDBETWEEN(1,6),IF(HO27&lt;82,RANDBETWEEN(1,10),IF(HO27&lt;91,RANDBETWEEN(1,6),IF(HO27&lt;93,RANDBETWEEN(1,3),IF(HO27&lt;100,RANDBETWEEN(1,3)-1,"")))))))</f>
        <v>4</v>
      </c>
      <c r="HQ27" s="40">
        <f t="shared" ref="HQ27:HQ36" ca="1" si="142">MIN(IFERROR(HK27+HP27,HK27),$N27)</f>
        <v>95</v>
      </c>
      <c r="HR27" s="33">
        <f t="shared" ref="HR27:HR36" ca="1" si="143">IF($N27&lt;=HQ27,0,HQ27)</f>
        <v>95</v>
      </c>
      <c r="HS27" s="33">
        <f ca="1">IF(HR27=0,0,IF(RAND()*100&gt;HR27,1,0))</f>
        <v>0</v>
      </c>
      <c r="HT27" s="33" t="str">
        <f ca="1">IF(HS27=1,"Y","")</f>
        <v/>
      </c>
      <c r="HU27" s="33" t="str">
        <f t="shared" ref="HU27:HU36" ca="1" si="144">IF(HT27="Y",$N27-HR27,"")</f>
        <v/>
      </c>
      <c r="HV27" s="33" t="str">
        <f t="shared" ref="HV27:HV36" ca="1" si="145">IF(HU27&lt;7,RANDBETWEEN(1,3)-1,IF(HU27&lt;9,RANDBETWEEN(1,3),IF(HU27&lt;19,RANDBETWEEN(1,6),IF(HU27&lt;82,RANDBETWEEN(1,10),IF(HU27&lt;91,RANDBETWEEN(1,6),IF(HU27&lt;93,RANDBETWEEN(1,3),IF(HU27&lt;100,RANDBETWEEN(1,3)-1,"")))))))</f>
        <v/>
      </c>
      <c r="HW27" s="40">
        <f t="shared" ref="HW27:HW36" ca="1" si="146">MIN(IFERROR(HQ27+HV27,HQ27),$N27)</f>
        <v>95</v>
      </c>
      <c r="HX27" s="33">
        <f t="shared" ref="HX27:HX36" ca="1" si="147">IF($N27&lt;=HW27,0,HW27)</f>
        <v>95</v>
      </c>
      <c r="HY27" s="33">
        <f ca="1">IF(HX27=0,0,IF(RAND()*100&gt;HX27,1,0))</f>
        <v>0</v>
      </c>
      <c r="HZ27" s="33" t="str">
        <f ca="1">IF(HY27=1,"Y","")</f>
        <v/>
      </c>
      <c r="IA27" s="33" t="str">
        <f t="shared" ref="IA27:IA36" ca="1" si="148">IF(HZ27="Y",$N27-HX27,"")</f>
        <v/>
      </c>
      <c r="IB27" s="33" t="str">
        <f t="shared" ref="IB27:IB36" ca="1" si="149">IF(IA27&lt;7,RANDBETWEEN(1,3)-1,IF(IA27&lt;9,RANDBETWEEN(1,3),IF(IA27&lt;19,RANDBETWEEN(1,6),IF(IA27&lt;82,RANDBETWEEN(1,10),IF(IA27&lt;91,RANDBETWEEN(1,6),IF(IA27&lt;93,RANDBETWEEN(1,3),IF(IA27&lt;100,RANDBETWEEN(1,3)-1,"")))))))</f>
        <v/>
      </c>
      <c r="IC27" s="40">
        <f t="shared" ref="IC27:IC36" ca="1" si="150">MIN(IFERROR(HW27+IB27,HW27),$N27)</f>
        <v>95</v>
      </c>
      <c r="ID27" s="33">
        <f t="shared" ref="ID27:ID36" ca="1" si="151">IF($N27&lt;=IC27,0,IC27)</f>
        <v>95</v>
      </c>
      <c r="IE27" s="33">
        <f ca="1">IF(ID27=0,0,IF(RAND()*100&gt;ID27,1,0))</f>
        <v>0</v>
      </c>
      <c r="IF27" s="33" t="str">
        <f ca="1">IF(IE27=1,"Y","")</f>
        <v/>
      </c>
      <c r="IG27" s="33" t="str">
        <f t="shared" ref="IG27:IG36" ca="1" si="152">IF(IF27="Y",$N27-ID27,"")</f>
        <v/>
      </c>
      <c r="IH27" s="33" t="str">
        <f t="shared" ref="IH27:IH36" ca="1" si="153">IF(IG27&lt;7,RANDBETWEEN(1,3)-1,IF(IG27&lt;9,RANDBETWEEN(1,3),IF(IG27&lt;19,RANDBETWEEN(1,6),IF(IG27&lt;82,RANDBETWEEN(1,10),IF(IG27&lt;91,RANDBETWEEN(1,6),IF(IG27&lt;93,RANDBETWEEN(1,3),IF(IG27&lt;100,RANDBETWEEN(1,3)-1,"")))))))</f>
        <v/>
      </c>
      <c r="II27" s="40">
        <f t="shared" ref="II27:II36" ca="1" si="154">MIN(IFERROR(IC27+IH27,IC27),$N27)</f>
        <v>95</v>
      </c>
      <c r="IJ27" s="33">
        <f t="shared" ref="IJ27:IJ36" ca="1" si="155">IF($N27&lt;=II27,0,II27)</f>
        <v>95</v>
      </c>
      <c r="IK27" s="33">
        <f ca="1">IF(IJ27=0,0,IF(RAND()*100&gt;IJ27,1,0))</f>
        <v>0</v>
      </c>
      <c r="IL27" s="33" t="str">
        <f ca="1">IF(IK27=1,"Y","")</f>
        <v/>
      </c>
      <c r="IM27" s="33" t="str">
        <f t="shared" ref="IM27:IM36" ca="1" si="156">IF(IL27="Y",$N27-IJ27,"")</f>
        <v/>
      </c>
      <c r="IN27" s="33" t="str">
        <f t="shared" ref="IN27:IN36" ca="1" si="157">IF(IM27&lt;7,RANDBETWEEN(1,3)-1,IF(IM27&lt;9,RANDBETWEEN(1,3),IF(IM27&lt;19,RANDBETWEEN(1,6),IF(IM27&lt;82,RANDBETWEEN(1,10),IF(IM27&lt;91,RANDBETWEEN(1,6),IF(IM27&lt;93,RANDBETWEEN(1,3),IF(IM27&lt;100,RANDBETWEEN(1,3)-1,"")))))))</f>
        <v/>
      </c>
      <c r="IO27" s="40">
        <f t="shared" ref="IO27:IO36" ca="1" si="158">MIN(IFERROR(II27+IN27,II27),$N27)</f>
        <v>95</v>
      </c>
      <c r="IP27" s="33">
        <f t="shared" ref="IP27:IP36" ca="1" si="159">IF($N27&lt;=IO27,0,IO27)</f>
        <v>95</v>
      </c>
      <c r="IQ27" s="33">
        <f ca="1">IF(IP27=0,0,IF(RAND()*100&gt;IP27,1,0))</f>
        <v>0</v>
      </c>
      <c r="IR27" s="33" t="str">
        <f ca="1">IF(IQ27=1,"Y","")</f>
        <v/>
      </c>
      <c r="IS27" s="33" t="str">
        <f t="shared" ref="IS27:IS36" ca="1" si="160">IF(IR27="Y",$N27-IP27,"")</f>
        <v/>
      </c>
      <c r="IT27" s="33" t="str">
        <f t="shared" ref="IT27:IT36" ca="1" si="161">IF(IS27&lt;7,RANDBETWEEN(1,3)-1,IF(IS27&lt;9,RANDBETWEEN(1,3),IF(IS27&lt;19,RANDBETWEEN(1,6),IF(IS27&lt;82,RANDBETWEEN(1,10),IF(IS27&lt;91,RANDBETWEEN(1,6),IF(IS27&lt;93,RANDBETWEEN(1,3),IF(IS27&lt;100,RANDBETWEEN(1,3)-1,"")))))))</f>
        <v/>
      </c>
      <c r="IU27" s="40">
        <f t="shared" ref="IU27:IU36" ca="1" si="162">MIN(IFERROR(IO27+IT27,IO27),$N27)</f>
        <v>95</v>
      </c>
      <c r="IV27" s="33">
        <f t="shared" ref="IV27:IV36" ca="1" si="163">IF($N27&lt;=IU27,0,IU27)</f>
        <v>95</v>
      </c>
      <c r="IW27" s="33">
        <f ca="1">IF(IV27=0,0,IF(RAND()*100&gt;IV27,1,0))</f>
        <v>0</v>
      </c>
      <c r="IX27" s="33" t="str">
        <f ca="1">IF(IW27=1,"Y","")</f>
        <v/>
      </c>
      <c r="IY27" s="33" t="str">
        <f t="shared" ref="IY27:IY36" ca="1" si="164">IF(IX27="Y",$N27-IV27,"")</f>
        <v/>
      </c>
      <c r="IZ27" s="33" t="str">
        <f t="shared" ref="IZ27:IZ36" ca="1" si="165">IF(IY27&lt;7,RANDBETWEEN(1,3)-1,IF(IY27&lt;9,RANDBETWEEN(1,3),IF(IY27&lt;19,RANDBETWEEN(1,6),IF(IY27&lt;82,RANDBETWEEN(1,10),IF(IY27&lt;91,RANDBETWEEN(1,6),IF(IY27&lt;93,RANDBETWEEN(1,3),IF(IY27&lt;100,RANDBETWEEN(1,3)-1,"")))))))</f>
        <v/>
      </c>
      <c r="JA27" s="40">
        <f t="shared" ref="JA27:JA36" ca="1" si="166">MIN(IFERROR(IU27+IZ27,IU27),$N27)</f>
        <v>95</v>
      </c>
      <c r="JB27" s="33">
        <f t="shared" ref="JB27:JB36" ca="1" si="167">IF($N27&lt;=JA27,0,JA27)</f>
        <v>95</v>
      </c>
      <c r="JC27" s="33">
        <f ca="1">IF(JB27=0,0,IF(RAND()*100&gt;JB27,1,0))</f>
        <v>0</v>
      </c>
      <c r="JD27" s="33" t="str">
        <f ca="1">IF(JC27=1,"Y","")</f>
        <v/>
      </c>
      <c r="JE27" s="33" t="str">
        <f t="shared" ref="JE27:JE36" ca="1" si="168">IF(JD27="Y",$N27-JB27,"")</f>
        <v/>
      </c>
      <c r="JF27" s="33" t="str">
        <f t="shared" ref="JF27:JF36" ca="1" si="169">IF(JE27&lt;7,RANDBETWEEN(1,3)-1,IF(JE27&lt;9,RANDBETWEEN(1,3),IF(JE27&lt;19,RANDBETWEEN(1,6),IF(JE27&lt;82,RANDBETWEEN(1,10),IF(JE27&lt;91,RANDBETWEEN(1,6),IF(JE27&lt;93,RANDBETWEEN(1,3),IF(JE27&lt;100,RANDBETWEEN(1,3)-1,"")))))))</f>
        <v/>
      </c>
      <c r="JG27" s="40">
        <f t="shared" ref="JG27:JG36" ca="1" si="170">MIN(IFERROR(JA27+JF27,JA27),$N27)</f>
        <v>95</v>
      </c>
      <c r="JH27" s="33">
        <f t="shared" ref="JH27:JH36" ca="1" si="171">IF($N27&lt;=JG27,0,JG27)</f>
        <v>95</v>
      </c>
      <c r="JI27" s="33">
        <f ca="1">IF(JH27=0,0,IF(RAND()*100&gt;JH27,1,0))</f>
        <v>0</v>
      </c>
      <c r="JJ27" s="33" t="str">
        <f ca="1">IF(JI27=1,"Y","")</f>
        <v/>
      </c>
      <c r="JK27" s="33" t="str">
        <f t="shared" ref="JK27:JK36" ca="1" si="172">IF(JJ27="Y",$N27-JH27,"")</f>
        <v/>
      </c>
      <c r="JL27" s="33" t="str">
        <f t="shared" ref="JL27:JL36" ca="1" si="173">IF(JK27&lt;7,RANDBETWEEN(1,3)-1,IF(JK27&lt;9,RANDBETWEEN(1,3),IF(JK27&lt;19,RANDBETWEEN(1,6),IF(JK27&lt;82,RANDBETWEEN(1,10),IF(JK27&lt;91,RANDBETWEEN(1,6),IF(JK27&lt;93,RANDBETWEEN(1,3),IF(JK27&lt;100,RANDBETWEEN(1,3)-1,"")))))))</f>
        <v/>
      </c>
      <c r="JM27" s="40">
        <f t="shared" ref="JM27:JM36" ca="1" si="174">MIN(IFERROR(JG27+JL27,JG27),$N27)</f>
        <v>95</v>
      </c>
      <c r="JN27" s="33">
        <f t="shared" ref="JN27:JN36" ca="1" si="175">IF($N27&lt;=JM27,0,JM27)</f>
        <v>95</v>
      </c>
      <c r="JO27" s="33">
        <f ca="1">IF(JN27=0,0,IF(RAND()*100&gt;JN27,1,0))</f>
        <v>0</v>
      </c>
      <c r="JP27" s="33" t="str">
        <f ca="1">IF(JO27=1,"Y","")</f>
        <v/>
      </c>
      <c r="JQ27" s="33" t="str">
        <f t="shared" ref="JQ27:JQ36" ca="1" si="176">IF(JP27="Y",$N27-JN27,"")</f>
        <v/>
      </c>
      <c r="JR27" s="33" t="str">
        <f t="shared" ref="JR27:JR36" ca="1" si="177">IF(JQ27&lt;7,RANDBETWEEN(1,3)-1,IF(JQ27&lt;9,RANDBETWEEN(1,3),IF(JQ27&lt;19,RANDBETWEEN(1,6),IF(JQ27&lt;82,RANDBETWEEN(1,10),IF(JQ27&lt;91,RANDBETWEEN(1,6),IF(JQ27&lt;93,RANDBETWEEN(1,3),IF(JQ27&lt;100,RANDBETWEEN(1,3)-1,"")))))))</f>
        <v/>
      </c>
      <c r="JS27" s="40">
        <f t="shared" ref="JS27:JS36" ca="1" si="178">MIN(IFERROR(JM27+JR27,JM27),$N27)</f>
        <v>95</v>
      </c>
      <c r="JT27" s="33">
        <f t="shared" ref="JT27:JT36" ca="1" si="179">IF($N27&lt;=JS27,0,JS27)</f>
        <v>95</v>
      </c>
      <c r="JU27" s="33">
        <f ca="1">IF(JT27=0,0,IF(RAND()*100&gt;JT27,1,0))</f>
        <v>0</v>
      </c>
      <c r="JV27" s="33" t="str">
        <f ca="1">IF(JU27=1,"Y","")</f>
        <v/>
      </c>
      <c r="JW27" s="33" t="str">
        <f t="shared" ref="JW27:JW36" ca="1" si="180">IF(JV27="Y",$N27-JT27,"")</f>
        <v/>
      </c>
      <c r="JX27" s="33" t="str">
        <f t="shared" ref="JX27:JX36" ca="1" si="181">IF(JW27&lt;7,RANDBETWEEN(1,3)-1,IF(JW27&lt;9,RANDBETWEEN(1,3),IF(JW27&lt;19,RANDBETWEEN(1,6),IF(JW27&lt;82,RANDBETWEEN(1,10),IF(JW27&lt;91,RANDBETWEEN(1,6),IF(JW27&lt;93,RANDBETWEEN(1,3),IF(JW27&lt;100,RANDBETWEEN(1,3)-1,"")))))))</f>
        <v/>
      </c>
      <c r="JY27" s="40">
        <f t="shared" ref="JY27:JY36" ca="1" si="182">MIN(IFERROR(JS27+JX27,JS27),$N27)</f>
        <v>95</v>
      </c>
      <c r="JZ27" s="33">
        <f t="shared" ref="JZ27:JZ36" ca="1" si="183">IF($N27&lt;=JY27,0,JY27)</f>
        <v>95</v>
      </c>
      <c r="KA27" s="33">
        <f ca="1">IF(JZ27=0,0,IF(RAND()*100&gt;JZ27,1,0))</f>
        <v>1</v>
      </c>
      <c r="KB27" s="33" t="str">
        <f ca="1">IF(KA27=1,"Y","")</f>
        <v>Y</v>
      </c>
      <c r="KC27" s="33">
        <f t="shared" ref="KC27:KC36" ca="1" si="184">IF(KB27="Y",$N27-JZ27,"")</f>
        <v>5</v>
      </c>
      <c r="KD27" s="33">
        <f t="shared" ref="KD27:KD36" ca="1" si="185">IF(KC27&lt;7,RANDBETWEEN(1,3)-1,IF(KC27&lt;9,RANDBETWEEN(1,3),IF(KC27&lt;19,RANDBETWEEN(1,6),IF(KC27&lt;82,RANDBETWEEN(1,10),IF(KC27&lt;91,RANDBETWEEN(1,6),IF(KC27&lt;93,RANDBETWEEN(1,3),IF(KC27&lt;100,RANDBETWEEN(1,3)-1,"")))))))</f>
        <v>1</v>
      </c>
      <c r="KE27" s="40">
        <f t="shared" ref="KE27:KE36" ca="1" si="186">MIN(IFERROR(JY27+KD27,JY27),$N27)</f>
        <v>96</v>
      </c>
      <c r="KF27" s="33">
        <f t="shared" ref="KF27:KF36" ca="1" si="187">IF($N27&lt;=KE27,0,KE27)</f>
        <v>96</v>
      </c>
      <c r="KG27" s="33">
        <f ca="1">IF(KF27=0,0,IF(RAND()*100&gt;KF27,1,0))</f>
        <v>0</v>
      </c>
      <c r="KH27" s="33" t="str">
        <f ca="1">IF(KG27=1,"Y","")</f>
        <v/>
      </c>
      <c r="KI27" s="33" t="str">
        <f t="shared" ref="KI27:KI36" ca="1" si="188">IF(KH27="Y",$N27-KF27,"")</f>
        <v/>
      </c>
      <c r="KJ27" s="33" t="str">
        <f t="shared" ref="KJ27:KJ36" ca="1" si="189">IF(KI27&lt;7,RANDBETWEEN(1,3)-1,IF(KI27&lt;9,RANDBETWEEN(1,3),IF(KI27&lt;19,RANDBETWEEN(1,6),IF(KI27&lt;82,RANDBETWEEN(1,10),IF(KI27&lt;91,RANDBETWEEN(1,6),IF(KI27&lt;93,RANDBETWEEN(1,3),IF(KI27&lt;100,RANDBETWEEN(1,3)-1,"")))))))</f>
        <v/>
      </c>
      <c r="KK27" s="40">
        <f t="shared" ref="KK27:KK36" ca="1" si="190">MIN(IFERROR(KE27+KJ27,KE27),$N27)</f>
        <v>96</v>
      </c>
      <c r="KL27" s="33">
        <f t="shared" ref="KL27:KL36" ca="1" si="191">IF($N27&lt;=KK27,0,KK27)</f>
        <v>96</v>
      </c>
      <c r="KM27" s="33">
        <f ca="1">IF(KL27=0,0,IF(RAND()*100&gt;KL27,1,0))</f>
        <v>0</v>
      </c>
      <c r="KN27" s="33" t="str">
        <f ca="1">IF(KM27=1,"Y","")</f>
        <v/>
      </c>
      <c r="KO27" s="33" t="str">
        <f t="shared" ref="KO27:KO36" ca="1" si="192">IF(KN27="Y",$N27-KL27,"")</f>
        <v/>
      </c>
      <c r="KP27" s="33" t="str">
        <f t="shared" ref="KP27:KP36" ca="1" si="193">IF(KO27&lt;7,RANDBETWEEN(1,3)-1,IF(KO27&lt;9,RANDBETWEEN(1,3),IF(KO27&lt;19,RANDBETWEEN(1,6),IF(KO27&lt;82,RANDBETWEEN(1,10),IF(KO27&lt;91,RANDBETWEEN(1,6),IF(KO27&lt;93,RANDBETWEEN(1,3),IF(KO27&lt;100,RANDBETWEEN(1,3)-1,"")))))))</f>
        <v/>
      </c>
      <c r="KQ27" s="40">
        <f t="shared" ref="KQ27:KQ36" ca="1" si="194">MIN(IFERROR(KK27+KP27,KK27),$N27)</f>
        <v>96</v>
      </c>
      <c r="KR27" s="33">
        <f t="shared" ref="KR27:KR36" ca="1" si="195">IF($N27&lt;=KQ27,0,KQ27)</f>
        <v>96</v>
      </c>
      <c r="KS27" s="33">
        <f ca="1">IF(KR27=0,0,IF(RAND()*100&gt;KR27,1,0))</f>
        <v>0</v>
      </c>
      <c r="KT27" s="33" t="str">
        <f ca="1">IF(KS27=1,"Y","")</f>
        <v/>
      </c>
      <c r="KU27" s="33" t="str">
        <f t="shared" ref="KU27:KU36" ca="1" si="196">IF(KT27="Y",$N27-KR27,"")</f>
        <v/>
      </c>
      <c r="KV27" s="33" t="str">
        <f t="shared" ref="KV27:KV36" ca="1" si="197">IF(KU27&lt;7,RANDBETWEEN(1,3)-1,IF(KU27&lt;9,RANDBETWEEN(1,3),IF(KU27&lt;19,RANDBETWEEN(1,6),IF(KU27&lt;82,RANDBETWEEN(1,10),IF(KU27&lt;91,RANDBETWEEN(1,6),IF(KU27&lt;93,RANDBETWEEN(1,3),IF(KU27&lt;100,RANDBETWEEN(1,3)-1,"")))))))</f>
        <v/>
      </c>
      <c r="KW27" s="40">
        <f t="shared" ref="KW27:KW36" ca="1" si="198">MIN(IFERROR(KQ27+KV27,KQ27),$N27)</f>
        <v>96</v>
      </c>
      <c r="KX27" s="33">
        <f t="shared" ref="KX27:KX36" ca="1" si="199">IF($N27&lt;=KW27,0,KW27)</f>
        <v>96</v>
      </c>
      <c r="KY27" s="33">
        <f ca="1">IF(KX27=0,0,IF(RAND()*100&gt;KX27,1,0))</f>
        <v>0</v>
      </c>
      <c r="KZ27" s="33" t="str">
        <f ca="1">IF(KY27=1,"Y","")</f>
        <v/>
      </c>
      <c r="LA27" s="33" t="str">
        <f t="shared" ref="LA27:LA36" ca="1" si="200">IF(KZ27="Y",$N27-KX27,"")</f>
        <v/>
      </c>
      <c r="LB27" s="33" t="str">
        <f t="shared" ref="LB27:LB36" ca="1" si="201">IF(LA27&lt;7,RANDBETWEEN(1,3)-1,IF(LA27&lt;9,RANDBETWEEN(1,3),IF(LA27&lt;19,RANDBETWEEN(1,6),IF(LA27&lt;82,RANDBETWEEN(1,10),IF(LA27&lt;91,RANDBETWEEN(1,6),IF(LA27&lt;93,RANDBETWEEN(1,3),IF(LA27&lt;100,RANDBETWEEN(1,3)-1,"")))))))</f>
        <v/>
      </c>
      <c r="LC27" s="40">
        <f t="shared" ref="LC27:LC36" ca="1" si="202">MIN(IFERROR(KW27+LB27,KW27),$N27)</f>
        <v>96</v>
      </c>
      <c r="LD27" s="33">
        <f t="shared" ref="LD27:LD36" ca="1" si="203">IF($N27&lt;=LC27,0,LC27)</f>
        <v>96</v>
      </c>
      <c r="LE27" s="33">
        <f ca="1">IF(LD27=0,0,IF(RAND()*100&gt;LD27,1,0))</f>
        <v>0</v>
      </c>
      <c r="LF27" s="33" t="str">
        <f ca="1">IF(LE27=1,"Y","")</f>
        <v/>
      </c>
      <c r="LG27" s="33" t="str">
        <f t="shared" ref="LG27:LG36" ca="1" si="204">IF(LF27="Y",$N27-LD27,"")</f>
        <v/>
      </c>
      <c r="LH27" s="33" t="str">
        <f t="shared" ref="LH27:LH36" ca="1" si="205">IF(LG27&lt;7,RANDBETWEEN(1,3)-1,IF(LG27&lt;9,RANDBETWEEN(1,3),IF(LG27&lt;19,RANDBETWEEN(1,6),IF(LG27&lt;82,RANDBETWEEN(1,10),IF(LG27&lt;91,RANDBETWEEN(1,6),IF(LG27&lt;93,RANDBETWEEN(1,3),IF(LG27&lt;100,RANDBETWEEN(1,3)-1,"")))))))</f>
        <v/>
      </c>
      <c r="LI27" s="40">
        <f t="shared" ref="LI27:LI36" ca="1" si="206">MIN(IFERROR(LC27+LH27,LC27),$N27)</f>
        <v>96</v>
      </c>
      <c r="LK27" s="14" t="str">
        <f t="shared" ref="LK27:LK36" si="207">L27</f>
        <v>St</v>
      </c>
      <c r="LL27" s="7">
        <f t="shared" ref="LL27:LL36" ca="1" si="208">VLOOKUP(L27,$L$27:$LI$36,MATCH(ActualLevel,$L$26:$LI$26,0),FALSE)</f>
        <v>81</v>
      </c>
      <c r="LM27" s="7">
        <f>N27</f>
        <v>100</v>
      </c>
      <c r="LN27" s="7">
        <f ca="1">VLOOKUP(LL27,Charts!$A$2:$B$116,2,FALSE)</f>
        <v>5</v>
      </c>
      <c r="LO27" s="7">
        <f t="shared" ref="LO27:LO36" si="209">VLOOKUP(LK27,$I$27:$J$36,2,FALSE)</f>
        <v>0</v>
      </c>
      <c r="LP27" s="7">
        <f t="shared" ref="LP27:LP36" si="210">IF(LK27="Ag",IF(Sex="Female",1,0),0)</f>
        <v>0</v>
      </c>
      <c r="LQ27" s="14">
        <f ca="1">SUM(LN27:LP27)</f>
        <v>5</v>
      </c>
    </row>
    <row r="28" spans="2:329" x14ac:dyDescent="0.25">
      <c r="B28" s="16" t="str">
        <f>'Character Sheet'!B7:E7</f>
        <v>Co</v>
      </c>
      <c r="C28" s="17" t="s">
        <v>19</v>
      </c>
      <c r="D28" s="63">
        <f t="shared" ca="1" si="0"/>
        <v>6</v>
      </c>
      <c r="E28" s="33">
        <f t="shared" ref="E28:E36" ca="1" si="211">ROUND(NORMINV(RAND(),50,12),0)</f>
        <v>46</v>
      </c>
      <c r="F28" s="33">
        <v>100</v>
      </c>
      <c r="G28" s="33">
        <f t="shared" ref="G28:G36" ca="1" si="212">E28+RAND()</f>
        <v>46.026160378850072</v>
      </c>
      <c r="H28" s="33">
        <f t="shared" ca="1" si="1"/>
        <v>5</v>
      </c>
      <c r="I28" s="33" t="str">
        <f t="shared" si="2"/>
        <v>Co</v>
      </c>
      <c r="J28" s="33">
        <f>VLOOKUP($D$8,MasterRaceChart,4,FALSE)</f>
        <v>0</v>
      </c>
      <c r="K28" s="33" t="str">
        <f ca="1">VLOOKUP(2,$H$27:$I$36,2,FALSE)</f>
        <v>Em</v>
      </c>
      <c r="L28" s="62" t="str">
        <f>D22</f>
        <v>Co</v>
      </c>
      <c r="M28" s="62">
        <f t="shared" ref="M28:M36" ca="1" si="213">VLOOKUP(K28,$B$27:$F$36,4,FALSE)</f>
        <v>69</v>
      </c>
      <c r="N28" s="35">
        <v>100</v>
      </c>
      <c r="P28" s="39">
        <f t="shared" ca="1" si="3"/>
        <v>69</v>
      </c>
      <c r="Q28" s="33">
        <f ca="1">IF(P28=0,0,IF(RAND()*100&gt;P28,Q27+1,0))</f>
        <v>0</v>
      </c>
      <c r="R28" s="33" t="str">
        <f t="shared" ref="R28:R36" ca="1" si="214">IF(Q28=2,"Y",IF(Q28=1,"Y",""))</f>
        <v/>
      </c>
      <c r="S28" s="33" t="str">
        <f t="shared" ca="1" si="4"/>
        <v/>
      </c>
      <c r="T28" s="33" t="str">
        <f t="shared" ca="1" si="5"/>
        <v/>
      </c>
      <c r="U28" s="40">
        <f t="shared" ca="1" si="6"/>
        <v>69</v>
      </c>
      <c r="V28" s="33">
        <f t="shared" ca="1" si="7"/>
        <v>69</v>
      </c>
      <c r="W28" s="33">
        <f ca="1">IF(V28=0,0,IF(RAND()*100&gt;V28,W27+1,0))</f>
        <v>0</v>
      </c>
      <c r="X28" s="33" t="str">
        <f t="shared" ref="X28:X36" ca="1" si="215">IF(W28=2,"Y",IF(W28=1,"Y",""))</f>
        <v/>
      </c>
      <c r="Y28" s="33" t="str">
        <f t="shared" ca="1" si="8"/>
        <v/>
      </c>
      <c r="Z28" s="33" t="str">
        <f t="shared" ca="1" si="9"/>
        <v/>
      </c>
      <c r="AA28" s="40">
        <f t="shared" ca="1" si="10"/>
        <v>69</v>
      </c>
      <c r="AB28" s="33">
        <f t="shared" ca="1" si="11"/>
        <v>69</v>
      </c>
      <c r="AC28" s="33">
        <f ca="1">IF(AB28=0,0,IF(RAND()*100&gt;AB28,AC27+1,0))</f>
        <v>0</v>
      </c>
      <c r="AD28" s="33" t="str">
        <f t="shared" ref="AD28:AD36" ca="1" si="216">IF(AC28=2,"Y",IF(AC28=1,"Y",""))</f>
        <v/>
      </c>
      <c r="AE28" s="33" t="str">
        <f t="shared" ca="1" si="12"/>
        <v/>
      </c>
      <c r="AF28" s="33" t="str">
        <f t="shared" ca="1" si="13"/>
        <v/>
      </c>
      <c r="AG28" s="40">
        <f t="shared" ca="1" si="14"/>
        <v>69</v>
      </c>
      <c r="AH28" s="33">
        <f t="shared" ca="1" si="15"/>
        <v>69</v>
      </c>
      <c r="AI28" s="33">
        <f ca="1">IF(AH28=0,0,IF(RAND()*100&gt;AH28,AI27+1,0))</f>
        <v>0</v>
      </c>
      <c r="AJ28" s="33" t="str">
        <f t="shared" ref="AJ28:AJ36" ca="1" si="217">IF(AI28=2,"Y",IF(AI28=1,"Y",""))</f>
        <v/>
      </c>
      <c r="AK28" s="33" t="str">
        <f t="shared" ca="1" si="16"/>
        <v/>
      </c>
      <c r="AL28" s="33" t="str">
        <f t="shared" ca="1" si="17"/>
        <v/>
      </c>
      <c r="AM28" s="40">
        <f t="shared" ca="1" si="18"/>
        <v>69</v>
      </c>
      <c r="AN28" s="33">
        <f t="shared" ca="1" si="19"/>
        <v>69</v>
      </c>
      <c r="AO28" s="33">
        <f ca="1">IF(AN28=0,0,IF(RAND()*100&gt;AN28,AO27+1,0))</f>
        <v>2</v>
      </c>
      <c r="AP28" s="33" t="str">
        <f t="shared" ref="AP28:AP36" ca="1" si="218">IF(AO28=2,"Y",IF(AO28=1,"Y",""))</f>
        <v>Y</v>
      </c>
      <c r="AQ28" s="33">
        <f t="shared" ca="1" si="20"/>
        <v>31</v>
      </c>
      <c r="AR28" s="33">
        <f t="shared" ca="1" si="21"/>
        <v>5</v>
      </c>
      <c r="AS28" s="40">
        <f t="shared" ca="1" si="22"/>
        <v>74</v>
      </c>
      <c r="AT28" s="33">
        <f t="shared" ca="1" si="23"/>
        <v>74</v>
      </c>
      <c r="AU28" s="33">
        <f ca="1">IF(AT28=0,0,IF(RAND()*100&gt;AT28,AU27+1,0))</f>
        <v>0</v>
      </c>
      <c r="AV28" s="33" t="str">
        <f t="shared" ref="AV28:AV36" ca="1" si="219">IF(AU28=2,"Y",IF(AU28=1,"Y",""))</f>
        <v/>
      </c>
      <c r="AW28" s="33" t="str">
        <f t="shared" ca="1" si="24"/>
        <v/>
      </c>
      <c r="AX28" s="33" t="str">
        <f t="shared" ca="1" si="25"/>
        <v/>
      </c>
      <c r="AY28" s="40">
        <f t="shared" ca="1" si="26"/>
        <v>74</v>
      </c>
      <c r="AZ28" s="33">
        <f t="shared" ca="1" si="27"/>
        <v>74</v>
      </c>
      <c r="BA28" s="33">
        <f ca="1">IF(AZ28=0,0,IF(RAND()*100&gt;AZ28,BA27+1,0))</f>
        <v>0</v>
      </c>
      <c r="BB28" s="33" t="str">
        <f t="shared" ref="BB28:BB36" ca="1" si="220">IF(BA28=2,"Y",IF(BA28=1,"Y",""))</f>
        <v/>
      </c>
      <c r="BC28" s="33" t="str">
        <f t="shared" ca="1" si="28"/>
        <v/>
      </c>
      <c r="BD28" s="33" t="str">
        <f t="shared" ca="1" si="29"/>
        <v/>
      </c>
      <c r="BE28" s="40">
        <f t="shared" ca="1" si="30"/>
        <v>74</v>
      </c>
      <c r="BF28" s="33">
        <f t="shared" ca="1" si="31"/>
        <v>74</v>
      </c>
      <c r="BG28" s="33">
        <f ca="1">IF(BF28=0,0,IF(RAND()*100&gt;BF28,BG27+1,0))</f>
        <v>1</v>
      </c>
      <c r="BH28" s="33" t="str">
        <f t="shared" ref="BH28:BH36" ca="1" si="221">IF(BG28=2,"Y",IF(BG28=1,"Y",""))</f>
        <v>Y</v>
      </c>
      <c r="BI28" s="33">
        <f t="shared" ca="1" si="32"/>
        <v>26</v>
      </c>
      <c r="BJ28" s="33">
        <f t="shared" ca="1" si="33"/>
        <v>10</v>
      </c>
      <c r="BK28" s="40">
        <f t="shared" ca="1" si="34"/>
        <v>84</v>
      </c>
      <c r="BL28" s="33">
        <f t="shared" ca="1" si="35"/>
        <v>84</v>
      </c>
      <c r="BM28" s="33">
        <f ca="1">IF(BL28=0,0,IF(RAND()*100&gt;BL28,BM27+1,0))</f>
        <v>0</v>
      </c>
      <c r="BN28" s="33" t="str">
        <f t="shared" ref="BN28:BN36" ca="1" si="222">IF(BM28=2,"Y",IF(BM28=1,"Y",""))</f>
        <v/>
      </c>
      <c r="BO28" s="33" t="str">
        <f t="shared" ca="1" si="36"/>
        <v/>
      </c>
      <c r="BP28" s="33" t="str">
        <f t="shared" ca="1" si="37"/>
        <v/>
      </c>
      <c r="BQ28" s="40">
        <f t="shared" ca="1" si="38"/>
        <v>84</v>
      </c>
      <c r="BR28" s="33">
        <f t="shared" ca="1" si="39"/>
        <v>84</v>
      </c>
      <c r="BS28" s="33">
        <f ca="1">IF(BR28=0,0,IF(RAND()*100&gt;BR28,BS27+1,0))</f>
        <v>0</v>
      </c>
      <c r="BT28" s="33" t="str">
        <f t="shared" ref="BT28:BT36" ca="1" si="223">IF(BS28=2,"Y",IF(BS28=1,"Y",""))</f>
        <v/>
      </c>
      <c r="BU28" s="33" t="str">
        <f t="shared" ca="1" si="40"/>
        <v/>
      </c>
      <c r="BV28" s="33" t="str">
        <f t="shared" ca="1" si="41"/>
        <v/>
      </c>
      <c r="BW28" s="40">
        <f t="shared" ca="1" si="42"/>
        <v>84</v>
      </c>
      <c r="BX28" s="33">
        <f t="shared" ca="1" si="43"/>
        <v>84</v>
      </c>
      <c r="BY28" s="33">
        <f ca="1">IF(BX28=0,0,IF(RAND()*100&gt;BX28,BY27+1,0))</f>
        <v>0</v>
      </c>
      <c r="BZ28" s="33" t="str">
        <f t="shared" ref="BZ28:BZ36" ca="1" si="224">IF(BY28=2,"Y",IF(BY28=1,"Y",""))</f>
        <v/>
      </c>
      <c r="CA28" s="33" t="str">
        <f t="shared" ca="1" si="44"/>
        <v/>
      </c>
      <c r="CB28" s="33" t="str">
        <f t="shared" ca="1" si="45"/>
        <v/>
      </c>
      <c r="CC28" s="40">
        <f t="shared" ca="1" si="46"/>
        <v>84</v>
      </c>
      <c r="CD28" s="33">
        <f t="shared" ca="1" si="47"/>
        <v>84</v>
      </c>
      <c r="CE28" s="33">
        <f ca="1">IF(CD28=0,0,IF(RAND()*100&gt;CD28,CE27+1,0))</f>
        <v>0</v>
      </c>
      <c r="CF28" s="33" t="str">
        <f t="shared" ref="CF28:CF36" ca="1" si="225">IF(CE28=2,"Y",IF(CE28=1,"Y",""))</f>
        <v/>
      </c>
      <c r="CG28" s="33" t="str">
        <f t="shared" ca="1" si="48"/>
        <v/>
      </c>
      <c r="CH28" s="33" t="str">
        <f t="shared" ca="1" si="49"/>
        <v/>
      </c>
      <c r="CI28" s="40">
        <f t="shared" ca="1" si="50"/>
        <v>84</v>
      </c>
      <c r="CJ28" s="33">
        <f t="shared" ca="1" si="51"/>
        <v>84</v>
      </c>
      <c r="CK28" s="33">
        <f ca="1">IF(CJ28=0,0,IF(RAND()*100&gt;CJ28,CK27+1,0))</f>
        <v>0</v>
      </c>
      <c r="CL28" s="33" t="str">
        <f t="shared" ref="CL28:CL36" ca="1" si="226">IF(CK28=2,"Y",IF(CK28=1,"Y",""))</f>
        <v/>
      </c>
      <c r="CM28" s="33" t="str">
        <f t="shared" ca="1" si="52"/>
        <v/>
      </c>
      <c r="CN28" s="33" t="str">
        <f t="shared" ca="1" si="53"/>
        <v/>
      </c>
      <c r="CO28" s="40">
        <f t="shared" ca="1" si="54"/>
        <v>84</v>
      </c>
      <c r="CP28" s="33">
        <f t="shared" ca="1" si="55"/>
        <v>84</v>
      </c>
      <c r="CQ28" s="33">
        <f ca="1">IF(CP28=0,0,IF(RAND()*100&gt;CP28,CQ27+1,0))</f>
        <v>2</v>
      </c>
      <c r="CR28" s="33" t="str">
        <f t="shared" ref="CR28:CR36" ca="1" si="227">IF(CQ28=2,"Y",IF(CQ28=1,"Y",""))</f>
        <v>Y</v>
      </c>
      <c r="CS28" s="33">
        <f t="shared" ca="1" si="56"/>
        <v>16</v>
      </c>
      <c r="CT28" s="33">
        <f t="shared" ca="1" si="57"/>
        <v>2</v>
      </c>
      <c r="CU28" s="40">
        <f t="shared" ca="1" si="58"/>
        <v>86</v>
      </c>
      <c r="CV28" s="33">
        <f t="shared" ca="1" si="59"/>
        <v>86</v>
      </c>
      <c r="CW28" s="33">
        <f ca="1">IF(CV28=0,0,IF(RAND()*100&gt;CV28,CW27+1,0))</f>
        <v>0</v>
      </c>
      <c r="CX28" s="33" t="str">
        <f t="shared" ref="CX28:CX36" ca="1" si="228">IF(CW28=2,"Y",IF(CW28=1,"Y",""))</f>
        <v/>
      </c>
      <c r="CY28" s="33" t="str">
        <f t="shared" ca="1" si="60"/>
        <v/>
      </c>
      <c r="CZ28" s="33" t="str">
        <f t="shared" ca="1" si="61"/>
        <v/>
      </c>
      <c r="DA28" s="40">
        <f t="shared" ca="1" si="62"/>
        <v>86</v>
      </c>
      <c r="DB28" s="33">
        <f t="shared" ca="1" si="63"/>
        <v>86</v>
      </c>
      <c r="DC28" s="33">
        <f ca="1">IF(DB28=0,0,IF(RAND()*100&gt;DB28,DC27+1,0))</f>
        <v>0</v>
      </c>
      <c r="DD28" s="33" t="str">
        <f t="shared" ref="DD28:DD36" ca="1" si="229">IF(DC28=2,"Y",IF(DC28=1,"Y",""))</f>
        <v/>
      </c>
      <c r="DE28" s="33" t="str">
        <f t="shared" ca="1" si="64"/>
        <v/>
      </c>
      <c r="DF28" s="33" t="str">
        <f t="shared" ca="1" si="65"/>
        <v/>
      </c>
      <c r="DG28" s="40">
        <f t="shared" ca="1" si="66"/>
        <v>86</v>
      </c>
      <c r="DH28" s="33">
        <f t="shared" ca="1" si="67"/>
        <v>86</v>
      </c>
      <c r="DI28" s="33">
        <f ca="1">IF(DH28=0,0,IF(RAND()*100&gt;DH28,DI27+1,0))</f>
        <v>1</v>
      </c>
      <c r="DJ28" s="33" t="str">
        <f t="shared" ref="DJ28:DJ36" ca="1" si="230">IF(DI28=2,"Y",IF(DI28=1,"Y",""))</f>
        <v>Y</v>
      </c>
      <c r="DK28" s="33">
        <f t="shared" ca="1" si="68"/>
        <v>14</v>
      </c>
      <c r="DL28" s="33">
        <f t="shared" ca="1" si="69"/>
        <v>3</v>
      </c>
      <c r="DM28" s="40">
        <f t="shared" ca="1" si="70"/>
        <v>89</v>
      </c>
      <c r="DN28" s="33">
        <f t="shared" ca="1" si="71"/>
        <v>89</v>
      </c>
      <c r="DO28" s="33">
        <f ca="1">IF(DN28=0,0,IF(RAND()*100&gt;DN28,DO27+1,0))</f>
        <v>1</v>
      </c>
      <c r="DP28" s="33" t="str">
        <f t="shared" ref="DP28:DP36" ca="1" si="231">IF(DO28=2,"Y",IF(DO28=1,"Y",""))</f>
        <v>Y</v>
      </c>
      <c r="DQ28" s="33">
        <f t="shared" ca="1" si="72"/>
        <v>11</v>
      </c>
      <c r="DR28" s="33">
        <f t="shared" ca="1" si="73"/>
        <v>6</v>
      </c>
      <c r="DS28" s="40">
        <f t="shared" ca="1" si="74"/>
        <v>95</v>
      </c>
      <c r="DT28" s="33">
        <f t="shared" ca="1" si="75"/>
        <v>95</v>
      </c>
      <c r="DU28" s="33">
        <f ca="1">IF(DT28=0,0,IF(RAND()*100&gt;DT28,DU27+1,0))</f>
        <v>0</v>
      </c>
      <c r="DV28" s="33" t="str">
        <f t="shared" ref="DV28:DV36" ca="1" si="232">IF(DU28=2,"Y",IF(DU28=1,"Y",""))</f>
        <v/>
      </c>
      <c r="DW28" s="33" t="str">
        <f t="shared" ca="1" si="76"/>
        <v/>
      </c>
      <c r="DX28" s="33" t="str">
        <f t="shared" ca="1" si="77"/>
        <v/>
      </c>
      <c r="DY28" s="40">
        <f t="shared" ca="1" si="78"/>
        <v>95</v>
      </c>
      <c r="DZ28" s="33">
        <f t="shared" ca="1" si="79"/>
        <v>95</v>
      </c>
      <c r="EA28" s="33">
        <f ca="1">IF(DZ28=0,0,IF(RAND()*100&gt;DZ28,EA27+1,0))</f>
        <v>0</v>
      </c>
      <c r="EB28" s="33" t="str">
        <f t="shared" ref="EB28:EB36" ca="1" si="233">IF(EA28=2,"Y",IF(EA28=1,"Y",""))</f>
        <v/>
      </c>
      <c r="EC28" s="33" t="str">
        <f t="shared" ca="1" si="80"/>
        <v/>
      </c>
      <c r="ED28" s="33" t="str">
        <f t="shared" ca="1" si="81"/>
        <v/>
      </c>
      <c r="EE28" s="40">
        <f t="shared" ca="1" si="82"/>
        <v>95</v>
      </c>
      <c r="EF28" s="33">
        <f t="shared" ca="1" si="83"/>
        <v>95</v>
      </c>
      <c r="EG28" s="33">
        <f ca="1">IF(EF28=0,0,IF(RAND()*100&gt;EF28,EG27+1,0))</f>
        <v>0</v>
      </c>
      <c r="EH28" s="33" t="str">
        <f t="shared" ref="EH28:EH36" ca="1" si="234">IF(EG28=2,"Y",IF(EG28=1,"Y",""))</f>
        <v/>
      </c>
      <c r="EI28" s="33" t="str">
        <f t="shared" ca="1" si="84"/>
        <v/>
      </c>
      <c r="EJ28" s="33" t="str">
        <f t="shared" ca="1" si="85"/>
        <v/>
      </c>
      <c r="EK28" s="40">
        <f t="shared" ca="1" si="86"/>
        <v>95</v>
      </c>
      <c r="EL28" s="33">
        <f t="shared" ca="1" si="87"/>
        <v>95</v>
      </c>
      <c r="EM28" s="33">
        <f ca="1">IF(EL28=0,0,IF(RAND()*100&gt;EL28,EM27+1,0))</f>
        <v>0</v>
      </c>
      <c r="EN28" s="33" t="str">
        <f t="shared" ref="EN28:EN36" ca="1" si="235">IF(EM28=2,"Y",IF(EM28=1,"Y",""))</f>
        <v/>
      </c>
      <c r="EO28" s="33" t="str">
        <f t="shared" ca="1" si="88"/>
        <v/>
      </c>
      <c r="EP28" s="33" t="str">
        <f t="shared" ca="1" si="89"/>
        <v/>
      </c>
      <c r="EQ28" s="40">
        <f t="shared" ca="1" si="90"/>
        <v>95</v>
      </c>
      <c r="ER28" s="33">
        <f t="shared" ca="1" si="91"/>
        <v>95</v>
      </c>
      <c r="ES28" s="33">
        <f ca="1">IF(ER28=0,0,IF(RAND()*100&gt;ER28,ES27+1,0))</f>
        <v>0</v>
      </c>
      <c r="ET28" s="33" t="str">
        <f t="shared" ref="ET28:ET36" ca="1" si="236">IF(ES28=2,"Y",IF(ES28=1,"Y",""))</f>
        <v/>
      </c>
      <c r="EU28" s="33" t="str">
        <f t="shared" ca="1" si="92"/>
        <v/>
      </c>
      <c r="EV28" s="33" t="str">
        <f t="shared" ca="1" si="93"/>
        <v/>
      </c>
      <c r="EW28" s="40">
        <f t="shared" ca="1" si="94"/>
        <v>95</v>
      </c>
      <c r="EX28" s="33">
        <f t="shared" ca="1" si="95"/>
        <v>95</v>
      </c>
      <c r="EY28" s="33">
        <f ca="1">IF(EX28=0,0,IF(RAND()*100&gt;EX28,EY27+1,0))</f>
        <v>0</v>
      </c>
      <c r="EZ28" s="33" t="str">
        <f t="shared" ref="EZ28:EZ36" ca="1" si="237">IF(EY28=2,"Y",IF(EY28=1,"Y",""))</f>
        <v/>
      </c>
      <c r="FA28" s="33" t="str">
        <f t="shared" ca="1" si="96"/>
        <v/>
      </c>
      <c r="FB28" s="33" t="str">
        <f t="shared" ca="1" si="97"/>
        <v/>
      </c>
      <c r="FC28" s="40">
        <f t="shared" ca="1" si="98"/>
        <v>95</v>
      </c>
      <c r="FD28" s="33">
        <f t="shared" ca="1" si="99"/>
        <v>95</v>
      </c>
      <c r="FE28" s="33">
        <f ca="1">IF(FD28=0,0,IF(RAND()*100&gt;FD28,FE27+1,0))</f>
        <v>0</v>
      </c>
      <c r="FF28" s="33" t="str">
        <f t="shared" ref="FF28:FF36" ca="1" si="238">IF(FE28=2,"Y",IF(FE28=1,"Y",""))</f>
        <v/>
      </c>
      <c r="FG28" s="33" t="str">
        <f t="shared" ca="1" si="100"/>
        <v/>
      </c>
      <c r="FH28" s="33" t="str">
        <f t="shared" ca="1" si="101"/>
        <v/>
      </c>
      <c r="FI28" s="40">
        <f t="shared" ca="1" si="102"/>
        <v>95</v>
      </c>
      <c r="FJ28" s="33">
        <f t="shared" ca="1" si="103"/>
        <v>95</v>
      </c>
      <c r="FK28" s="33">
        <f ca="1">IF(FJ28=0,0,IF(RAND()*100&gt;FJ28,FK27+1,0))</f>
        <v>0</v>
      </c>
      <c r="FL28" s="33" t="str">
        <f t="shared" ref="FL28:FL36" ca="1" si="239">IF(FK28=2,"Y",IF(FK28=1,"Y",""))</f>
        <v/>
      </c>
      <c r="FM28" s="33" t="str">
        <f t="shared" ca="1" si="104"/>
        <v/>
      </c>
      <c r="FN28" s="33" t="str">
        <f t="shared" ca="1" si="105"/>
        <v/>
      </c>
      <c r="FO28" s="40">
        <f t="shared" ca="1" si="106"/>
        <v>95</v>
      </c>
      <c r="FP28" s="33">
        <f t="shared" ca="1" si="107"/>
        <v>95</v>
      </c>
      <c r="FQ28" s="33">
        <f ca="1">IF(FP28=0,0,IF(RAND()*100&gt;FP28,FQ27+1,0))</f>
        <v>0</v>
      </c>
      <c r="FR28" s="33" t="str">
        <f t="shared" ref="FR28:FR36" ca="1" si="240">IF(FQ28=2,"Y",IF(FQ28=1,"Y",""))</f>
        <v/>
      </c>
      <c r="FS28" s="33" t="str">
        <f t="shared" ca="1" si="108"/>
        <v/>
      </c>
      <c r="FT28" s="33" t="str">
        <f t="shared" ca="1" si="109"/>
        <v/>
      </c>
      <c r="FU28" s="40">
        <f t="shared" ca="1" si="110"/>
        <v>95</v>
      </c>
      <c r="FV28" s="33">
        <f t="shared" ca="1" si="111"/>
        <v>95</v>
      </c>
      <c r="FW28" s="33">
        <f ca="1">IF(FV28=0,0,IF(RAND()*100&gt;FV28,FW27+1,0))</f>
        <v>0</v>
      </c>
      <c r="FX28" s="33" t="str">
        <f t="shared" ref="FX28:FX36" ca="1" si="241">IF(FW28=2,"Y",IF(FW28=1,"Y",""))</f>
        <v/>
      </c>
      <c r="FY28" s="33" t="str">
        <f t="shared" ca="1" si="112"/>
        <v/>
      </c>
      <c r="FZ28" s="33" t="str">
        <f t="shared" ca="1" si="113"/>
        <v/>
      </c>
      <c r="GA28" s="40">
        <f t="shared" ca="1" si="114"/>
        <v>95</v>
      </c>
      <c r="GB28" s="33">
        <f t="shared" ca="1" si="115"/>
        <v>95</v>
      </c>
      <c r="GC28" s="33">
        <f ca="1">IF(GB28=0,0,IF(RAND()*100&gt;GB28,GC27+1,0))</f>
        <v>0</v>
      </c>
      <c r="GD28" s="33" t="str">
        <f t="shared" ref="GD28:GD36" ca="1" si="242">IF(GC28=2,"Y",IF(GC28=1,"Y",""))</f>
        <v/>
      </c>
      <c r="GE28" s="33" t="str">
        <f t="shared" ca="1" si="116"/>
        <v/>
      </c>
      <c r="GF28" s="33" t="str">
        <f t="shared" ca="1" si="117"/>
        <v/>
      </c>
      <c r="GG28" s="40">
        <f t="shared" ca="1" si="118"/>
        <v>95</v>
      </c>
      <c r="GH28" s="33">
        <f t="shared" ca="1" si="119"/>
        <v>95</v>
      </c>
      <c r="GI28" s="33">
        <f ca="1">IF(GH28=0,0,IF(RAND()*100&gt;GH28,GI27+1,0))</f>
        <v>0</v>
      </c>
      <c r="GJ28" s="33" t="str">
        <f t="shared" ref="GJ28:GJ36" ca="1" si="243">IF(GI28=2,"Y",IF(GI28=1,"Y",""))</f>
        <v/>
      </c>
      <c r="GK28" s="33" t="str">
        <f t="shared" ca="1" si="120"/>
        <v/>
      </c>
      <c r="GL28" s="33" t="str">
        <f t="shared" ca="1" si="121"/>
        <v/>
      </c>
      <c r="GM28" s="40">
        <f t="shared" ca="1" si="122"/>
        <v>95</v>
      </c>
      <c r="GN28" s="33">
        <f t="shared" ca="1" si="123"/>
        <v>95</v>
      </c>
      <c r="GO28" s="33">
        <f ca="1">IF(GN28=0,0,IF(RAND()*100&gt;GN28,GO27+1,0))</f>
        <v>0</v>
      </c>
      <c r="GP28" s="33" t="str">
        <f t="shared" ref="GP28:GP36" ca="1" si="244">IF(GO28=2,"Y",IF(GO28=1,"Y",""))</f>
        <v/>
      </c>
      <c r="GQ28" s="33" t="str">
        <f t="shared" ca="1" si="124"/>
        <v/>
      </c>
      <c r="GR28" s="33" t="str">
        <f t="shared" ca="1" si="125"/>
        <v/>
      </c>
      <c r="GS28" s="40">
        <f t="shared" ca="1" si="126"/>
        <v>95</v>
      </c>
      <c r="GT28" s="33">
        <f t="shared" ca="1" si="127"/>
        <v>95</v>
      </c>
      <c r="GU28" s="33">
        <f ca="1">IF(GT28=0,0,IF(RAND()*100&gt;GT28,GU27+1,0))</f>
        <v>0</v>
      </c>
      <c r="GV28" s="33" t="str">
        <f t="shared" ref="GV28:GV36" ca="1" si="245">IF(GU28=2,"Y",IF(GU28=1,"Y",""))</f>
        <v/>
      </c>
      <c r="GW28" s="33" t="str">
        <f t="shared" ca="1" si="128"/>
        <v/>
      </c>
      <c r="GX28" s="33" t="str">
        <f t="shared" ca="1" si="129"/>
        <v/>
      </c>
      <c r="GY28" s="40">
        <f t="shared" ca="1" si="130"/>
        <v>95</v>
      </c>
      <c r="GZ28" s="33">
        <f t="shared" ca="1" si="131"/>
        <v>95</v>
      </c>
      <c r="HA28" s="33">
        <f ca="1">IF(GZ28=0,0,IF(RAND()*100&gt;GZ28,HA27+1,0))</f>
        <v>0</v>
      </c>
      <c r="HB28" s="33" t="str">
        <f t="shared" ref="HB28:HB36" ca="1" si="246">IF(HA28=2,"Y",IF(HA28=1,"Y",""))</f>
        <v/>
      </c>
      <c r="HC28" s="33" t="str">
        <f t="shared" ca="1" si="132"/>
        <v/>
      </c>
      <c r="HD28" s="33" t="str">
        <f t="shared" ca="1" si="133"/>
        <v/>
      </c>
      <c r="HE28" s="40">
        <f t="shared" ca="1" si="134"/>
        <v>95</v>
      </c>
      <c r="HF28" s="33">
        <f t="shared" ca="1" si="135"/>
        <v>95</v>
      </c>
      <c r="HG28" s="33">
        <f ca="1">IF(HF28=0,0,IF(RAND()*100&gt;HF28,HG27+1,0))</f>
        <v>0</v>
      </c>
      <c r="HH28" s="33" t="str">
        <f t="shared" ref="HH28:HH36" ca="1" si="247">IF(HG28=2,"Y",IF(HG28=1,"Y",""))</f>
        <v/>
      </c>
      <c r="HI28" s="33" t="str">
        <f t="shared" ca="1" si="136"/>
        <v/>
      </c>
      <c r="HJ28" s="33" t="str">
        <f t="shared" ca="1" si="137"/>
        <v/>
      </c>
      <c r="HK28" s="40">
        <f t="shared" ca="1" si="138"/>
        <v>95</v>
      </c>
      <c r="HL28" s="33">
        <f t="shared" ca="1" si="139"/>
        <v>95</v>
      </c>
      <c r="HM28" s="33">
        <f ca="1">IF(HL28=0,0,IF(RAND()*100&gt;HL28,HM27+1,0))</f>
        <v>0</v>
      </c>
      <c r="HN28" s="33" t="str">
        <f t="shared" ref="HN28:HN36" ca="1" si="248">IF(HM28=2,"Y",IF(HM28=1,"Y",""))</f>
        <v/>
      </c>
      <c r="HO28" s="33" t="str">
        <f t="shared" ca="1" si="140"/>
        <v/>
      </c>
      <c r="HP28" s="33" t="str">
        <f t="shared" ca="1" si="141"/>
        <v/>
      </c>
      <c r="HQ28" s="40">
        <f t="shared" ca="1" si="142"/>
        <v>95</v>
      </c>
      <c r="HR28" s="33">
        <f t="shared" ca="1" si="143"/>
        <v>95</v>
      </c>
      <c r="HS28" s="33">
        <f ca="1">IF(HR28=0,0,IF(RAND()*100&gt;HR28,HS27+1,0))</f>
        <v>0</v>
      </c>
      <c r="HT28" s="33" t="str">
        <f t="shared" ref="HT28:HT36" ca="1" si="249">IF(HS28=2,"Y",IF(HS28=1,"Y",""))</f>
        <v/>
      </c>
      <c r="HU28" s="33" t="str">
        <f t="shared" ca="1" si="144"/>
        <v/>
      </c>
      <c r="HV28" s="33" t="str">
        <f t="shared" ca="1" si="145"/>
        <v/>
      </c>
      <c r="HW28" s="40">
        <f t="shared" ca="1" si="146"/>
        <v>95</v>
      </c>
      <c r="HX28" s="33">
        <f t="shared" ca="1" si="147"/>
        <v>95</v>
      </c>
      <c r="HY28" s="33">
        <f ca="1">IF(HX28=0,0,IF(RAND()*100&gt;HX28,HY27+1,0))</f>
        <v>0</v>
      </c>
      <c r="HZ28" s="33" t="str">
        <f t="shared" ref="HZ28:HZ36" ca="1" si="250">IF(HY28=2,"Y",IF(HY28=1,"Y",""))</f>
        <v/>
      </c>
      <c r="IA28" s="33" t="str">
        <f t="shared" ca="1" si="148"/>
        <v/>
      </c>
      <c r="IB28" s="33" t="str">
        <f t="shared" ca="1" si="149"/>
        <v/>
      </c>
      <c r="IC28" s="40">
        <f t="shared" ca="1" si="150"/>
        <v>95</v>
      </c>
      <c r="ID28" s="33">
        <f t="shared" ca="1" si="151"/>
        <v>95</v>
      </c>
      <c r="IE28" s="33">
        <f ca="1">IF(ID28=0,0,IF(RAND()*100&gt;ID28,IE27+1,0))</f>
        <v>0</v>
      </c>
      <c r="IF28" s="33" t="str">
        <f t="shared" ref="IF28:IF36" ca="1" si="251">IF(IE28=2,"Y",IF(IE28=1,"Y",""))</f>
        <v/>
      </c>
      <c r="IG28" s="33" t="str">
        <f t="shared" ca="1" si="152"/>
        <v/>
      </c>
      <c r="IH28" s="33" t="str">
        <f t="shared" ca="1" si="153"/>
        <v/>
      </c>
      <c r="II28" s="40">
        <f t="shared" ca="1" si="154"/>
        <v>95</v>
      </c>
      <c r="IJ28" s="33">
        <f t="shared" ca="1" si="155"/>
        <v>95</v>
      </c>
      <c r="IK28" s="33">
        <f ca="1">IF(IJ28=0,0,IF(RAND()*100&gt;IJ28,IK27+1,0))</f>
        <v>0</v>
      </c>
      <c r="IL28" s="33" t="str">
        <f t="shared" ref="IL28:IL36" ca="1" si="252">IF(IK28=2,"Y",IF(IK28=1,"Y",""))</f>
        <v/>
      </c>
      <c r="IM28" s="33" t="str">
        <f t="shared" ca="1" si="156"/>
        <v/>
      </c>
      <c r="IN28" s="33" t="str">
        <f t="shared" ca="1" si="157"/>
        <v/>
      </c>
      <c r="IO28" s="40">
        <f t="shared" ca="1" si="158"/>
        <v>95</v>
      </c>
      <c r="IP28" s="33">
        <f t="shared" ca="1" si="159"/>
        <v>95</v>
      </c>
      <c r="IQ28" s="33">
        <f ca="1">IF(IP28=0,0,IF(RAND()*100&gt;IP28,IQ27+1,0))</f>
        <v>0</v>
      </c>
      <c r="IR28" s="33" t="str">
        <f t="shared" ref="IR28:IR36" ca="1" si="253">IF(IQ28=2,"Y",IF(IQ28=1,"Y",""))</f>
        <v/>
      </c>
      <c r="IS28" s="33" t="str">
        <f t="shared" ca="1" si="160"/>
        <v/>
      </c>
      <c r="IT28" s="33" t="str">
        <f t="shared" ca="1" si="161"/>
        <v/>
      </c>
      <c r="IU28" s="40">
        <f t="shared" ca="1" si="162"/>
        <v>95</v>
      </c>
      <c r="IV28" s="33">
        <f t="shared" ca="1" si="163"/>
        <v>95</v>
      </c>
      <c r="IW28" s="33">
        <f ca="1">IF(IV28=0,0,IF(RAND()*100&gt;IV28,IW27+1,0))</f>
        <v>0</v>
      </c>
      <c r="IX28" s="33" t="str">
        <f t="shared" ref="IX28:IX36" ca="1" si="254">IF(IW28=2,"Y",IF(IW28=1,"Y",""))</f>
        <v/>
      </c>
      <c r="IY28" s="33" t="str">
        <f t="shared" ca="1" si="164"/>
        <v/>
      </c>
      <c r="IZ28" s="33" t="str">
        <f t="shared" ca="1" si="165"/>
        <v/>
      </c>
      <c r="JA28" s="40">
        <f t="shared" ca="1" si="166"/>
        <v>95</v>
      </c>
      <c r="JB28" s="33">
        <f t="shared" ca="1" si="167"/>
        <v>95</v>
      </c>
      <c r="JC28" s="33">
        <f ca="1">IF(JB28=0,0,IF(RAND()*100&gt;JB28,JC27+1,0))</f>
        <v>0</v>
      </c>
      <c r="JD28" s="33" t="str">
        <f t="shared" ref="JD28:JD36" ca="1" si="255">IF(JC28=2,"Y",IF(JC28=1,"Y",""))</f>
        <v/>
      </c>
      <c r="JE28" s="33" t="str">
        <f t="shared" ca="1" si="168"/>
        <v/>
      </c>
      <c r="JF28" s="33" t="str">
        <f t="shared" ca="1" si="169"/>
        <v/>
      </c>
      <c r="JG28" s="40">
        <f t="shared" ca="1" si="170"/>
        <v>95</v>
      </c>
      <c r="JH28" s="33">
        <f t="shared" ca="1" si="171"/>
        <v>95</v>
      </c>
      <c r="JI28" s="33">
        <f ca="1">IF(JH28=0,0,IF(RAND()*100&gt;JH28,JI27+1,0))</f>
        <v>0</v>
      </c>
      <c r="JJ28" s="33" t="str">
        <f t="shared" ref="JJ28:JJ36" ca="1" si="256">IF(JI28=2,"Y",IF(JI28=1,"Y",""))</f>
        <v/>
      </c>
      <c r="JK28" s="33" t="str">
        <f t="shared" ca="1" si="172"/>
        <v/>
      </c>
      <c r="JL28" s="33" t="str">
        <f t="shared" ca="1" si="173"/>
        <v/>
      </c>
      <c r="JM28" s="40">
        <f t="shared" ca="1" si="174"/>
        <v>95</v>
      </c>
      <c r="JN28" s="33">
        <f t="shared" ca="1" si="175"/>
        <v>95</v>
      </c>
      <c r="JO28" s="33">
        <f ca="1">IF(JN28=0,0,IF(RAND()*100&gt;JN28,JO27+1,0))</f>
        <v>0</v>
      </c>
      <c r="JP28" s="33" t="str">
        <f t="shared" ref="JP28:JP36" ca="1" si="257">IF(JO28=2,"Y",IF(JO28=1,"Y",""))</f>
        <v/>
      </c>
      <c r="JQ28" s="33" t="str">
        <f t="shared" ca="1" si="176"/>
        <v/>
      </c>
      <c r="JR28" s="33" t="str">
        <f t="shared" ca="1" si="177"/>
        <v/>
      </c>
      <c r="JS28" s="40">
        <f t="shared" ca="1" si="178"/>
        <v>95</v>
      </c>
      <c r="JT28" s="33">
        <f t="shared" ca="1" si="179"/>
        <v>95</v>
      </c>
      <c r="JU28" s="33">
        <f ca="1">IF(JT28=0,0,IF(RAND()*100&gt;JT28,JU27+1,0))</f>
        <v>0</v>
      </c>
      <c r="JV28" s="33" t="str">
        <f t="shared" ref="JV28:JV36" ca="1" si="258">IF(JU28=2,"Y",IF(JU28=1,"Y",""))</f>
        <v/>
      </c>
      <c r="JW28" s="33" t="str">
        <f t="shared" ca="1" si="180"/>
        <v/>
      </c>
      <c r="JX28" s="33" t="str">
        <f t="shared" ca="1" si="181"/>
        <v/>
      </c>
      <c r="JY28" s="40">
        <f t="shared" ca="1" si="182"/>
        <v>95</v>
      </c>
      <c r="JZ28" s="33">
        <f t="shared" ca="1" si="183"/>
        <v>95</v>
      </c>
      <c r="KA28" s="33">
        <f ca="1">IF(JZ28=0,0,IF(RAND()*100&gt;JZ28,KA27+1,0))</f>
        <v>0</v>
      </c>
      <c r="KB28" s="33" t="str">
        <f t="shared" ref="KB28:KB36" ca="1" si="259">IF(KA28=2,"Y",IF(KA28=1,"Y",""))</f>
        <v/>
      </c>
      <c r="KC28" s="33" t="str">
        <f t="shared" ca="1" si="184"/>
        <v/>
      </c>
      <c r="KD28" s="33" t="str">
        <f t="shared" ca="1" si="185"/>
        <v/>
      </c>
      <c r="KE28" s="40">
        <f t="shared" ca="1" si="186"/>
        <v>95</v>
      </c>
      <c r="KF28" s="33">
        <f t="shared" ca="1" si="187"/>
        <v>95</v>
      </c>
      <c r="KG28" s="33">
        <f ca="1">IF(KF28=0,0,IF(RAND()*100&gt;KF28,KG27+1,0))</f>
        <v>0</v>
      </c>
      <c r="KH28" s="33" t="str">
        <f t="shared" ref="KH28:KH36" ca="1" si="260">IF(KG28=2,"Y",IF(KG28=1,"Y",""))</f>
        <v/>
      </c>
      <c r="KI28" s="33" t="str">
        <f t="shared" ca="1" si="188"/>
        <v/>
      </c>
      <c r="KJ28" s="33" t="str">
        <f t="shared" ca="1" si="189"/>
        <v/>
      </c>
      <c r="KK28" s="40">
        <f t="shared" ca="1" si="190"/>
        <v>95</v>
      </c>
      <c r="KL28" s="33">
        <f t="shared" ca="1" si="191"/>
        <v>95</v>
      </c>
      <c r="KM28" s="33">
        <f ca="1">IF(KL28=0,0,IF(RAND()*100&gt;KL28,KM27+1,0))</f>
        <v>0</v>
      </c>
      <c r="KN28" s="33" t="str">
        <f t="shared" ref="KN28:KN36" ca="1" si="261">IF(KM28=2,"Y",IF(KM28=1,"Y",""))</f>
        <v/>
      </c>
      <c r="KO28" s="33" t="str">
        <f t="shared" ca="1" si="192"/>
        <v/>
      </c>
      <c r="KP28" s="33" t="str">
        <f t="shared" ca="1" si="193"/>
        <v/>
      </c>
      <c r="KQ28" s="40">
        <f t="shared" ca="1" si="194"/>
        <v>95</v>
      </c>
      <c r="KR28" s="33">
        <f t="shared" ca="1" si="195"/>
        <v>95</v>
      </c>
      <c r="KS28" s="33">
        <f ca="1">IF(KR28=0,0,IF(RAND()*100&gt;KR28,KS27+1,0))</f>
        <v>0</v>
      </c>
      <c r="KT28" s="33" t="str">
        <f t="shared" ref="KT28:KT36" ca="1" si="262">IF(KS28=2,"Y",IF(KS28=1,"Y",""))</f>
        <v/>
      </c>
      <c r="KU28" s="33" t="str">
        <f t="shared" ca="1" si="196"/>
        <v/>
      </c>
      <c r="KV28" s="33" t="str">
        <f t="shared" ca="1" si="197"/>
        <v/>
      </c>
      <c r="KW28" s="40">
        <f t="shared" ca="1" si="198"/>
        <v>95</v>
      </c>
      <c r="KX28" s="33">
        <f t="shared" ca="1" si="199"/>
        <v>95</v>
      </c>
      <c r="KY28" s="33">
        <f ca="1">IF(KX28=0,0,IF(RAND()*100&gt;KX28,KY27+1,0))</f>
        <v>0</v>
      </c>
      <c r="KZ28" s="33" t="str">
        <f t="shared" ref="KZ28:KZ36" ca="1" si="263">IF(KY28=2,"Y",IF(KY28=1,"Y",""))</f>
        <v/>
      </c>
      <c r="LA28" s="33" t="str">
        <f t="shared" ca="1" si="200"/>
        <v/>
      </c>
      <c r="LB28" s="33" t="str">
        <f t="shared" ca="1" si="201"/>
        <v/>
      </c>
      <c r="LC28" s="40">
        <f t="shared" ca="1" si="202"/>
        <v>95</v>
      </c>
      <c r="LD28" s="33">
        <f t="shared" ca="1" si="203"/>
        <v>95</v>
      </c>
      <c r="LE28" s="33">
        <f ca="1">IF(LD28=0,0,IF(RAND()*100&gt;LD28,LE27+1,0))</f>
        <v>0</v>
      </c>
      <c r="LF28" s="33" t="str">
        <f t="shared" ref="LF28:LF36" ca="1" si="264">IF(LE28=2,"Y",IF(LE28=1,"Y",""))</f>
        <v/>
      </c>
      <c r="LG28" s="33" t="str">
        <f t="shared" ca="1" si="204"/>
        <v/>
      </c>
      <c r="LH28" s="33" t="str">
        <f t="shared" ca="1" si="205"/>
        <v/>
      </c>
      <c r="LI28" s="40">
        <f t="shared" ca="1" si="206"/>
        <v>95</v>
      </c>
      <c r="LK28" s="14" t="str">
        <f t="shared" si="207"/>
        <v>Co</v>
      </c>
      <c r="LL28" s="7">
        <f t="shared" ca="1" si="208"/>
        <v>84</v>
      </c>
      <c r="LM28" s="7">
        <f t="shared" ref="LM28:LM36" si="265">N28</f>
        <v>100</v>
      </c>
      <c r="LN28" s="7">
        <f ca="1">VLOOKUP(LL28,Charts!$A$2:$B$116,2,FALSE)</f>
        <v>6</v>
      </c>
      <c r="LO28" s="7">
        <f t="shared" si="209"/>
        <v>0</v>
      </c>
      <c r="LP28" s="7">
        <f t="shared" si="210"/>
        <v>0</v>
      </c>
      <c r="LQ28" s="14">
        <f t="shared" ref="LQ28:LQ36" ca="1" si="266">SUM(LN28:LP28)</f>
        <v>6</v>
      </c>
    </row>
    <row r="29" spans="2:329" x14ac:dyDescent="0.25">
      <c r="B29" s="16" t="str">
        <f>'Character Sheet'!B8:E8</f>
        <v>Em</v>
      </c>
      <c r="C29" s="17" t="s">
        <v>19</v>
      </c>
      <c r="D29" s="63">
        <f t="shared" ca="1" si="0"/>
        <v>2</v>
      </c>
      <c r="E29" s="33">
        <f t="shared" ca="1" si="211"/>
        <v>69</v>
      </c>
      <c r="F29" s="33">
        <v>100</v>
      </c>
      <c r="G29" s="33">
        <f t="shared" ca="1" si="212"/>
        <v>69.573351083141901</v>
      </c>
      <c r="H29" s="33">
        <f t="shared" ca="1" si="1"/>
        <v>2</v>
      </c>
      <c r="I29" s="33" t="str">
        <f t="shared" si="2"/>
        <v>Em</v>
      </c>
      <c r="J29" s="33">
        <f>VLOOKUP($D$8,MasterRaceChart,5,FALSE)</f>
        <v>0</v>
      </c>
      <c r="K29" s="33" t="str">
        <f ca="1">VLOOKUP(3,$H$27:$I$36,2,FALSE)</f>
        <v>In</v>
      </c>
      <c r="L29" s="62" t="str">
        <f t="shared" ref="L29:L36" ca="1" si="267">IF(IF(K29=$L$27,$K$27,IF(K29=$L$28,$K$28,K29))=$L$28,$K$28,IF(IF(K29=$L$27,$K$27,IF(K29=$L$28,$K$28,K29))=$L$27,$K$27,IF(K29=$L$27,$K$27,IF(K29=$L$28,$K$28,K29))))</f>
        <v>In</v>
      </c>
      <c r="M29" s="62">
        <f t="shared" ca="1" si="213"/>
        <v>53</v>
      </c>
      <c r="N29" s="35">
        <v>100</v>
      </c>
      <c r="P29" s="39">
        <f t="shared" ca="1" si="3"/>
        <v>53</v>
      </c>
      <c r="Q29" s="33">
        <f ca="1">IF(P29=0,0,IF(RAND()*100&gt;P29,MAX(Q27:Q28)+1,0))</f>
        <v>2</v>
      </c>
      <c r="R29" s="33" t="str">
        <f t="shared" ca="1" si="214"/>
        <v>Y</v>
      </c>
      <c r="S29" s="33">
        <f t="shared" ca="1" si="4"/>
        <v>47</v>
      </c>
      <c r="T29" s="33">
        <f t="shared" ca="1" si="5"/>
        <v>6</v>
      </c>
      <c r="U29" s="40">
        <f t="shared" ca="1" si="6"/>
        <v>59</v>
      </c>
      <c r="V29" s="33">
        <f t="shared" ca="1" si="7"/>
        <v>59</v>
      </c>
      <c r="W29" s="33">
        <f ca="1">IF(V29=0,0,IF(RAND()*100&gt;V29,MAX(W27:W28)+1,0))</f>
        <v>0</v>
      </c>
      <c r="X29" s="33" t="str">
        <f t="shared" ca="1" si="215"/>
        <v/>
      </c>
      <c r="Y29" s="33" t="str">
        <f t="shared" ca="1" si="8"/>
        <v/>
      </c>
      <c r="Z29" s="33" t="str">
        <f t="shared" ca="1" si="9"/>
        <v/>
      </c>
      <c r="AA29" s="40">
        <f t="shared" ca="1" si="10"/>
        <v>59</v>
      </c>
      <c r="AB29" s="33">
        <f t="shared" ca="1" si="11"/>
        <v>59</v>
      </c>
      <c r="AC29" s="33">
        <f ca="1">IF(AB29=0,0,IF(RAND()*100&gt;AB29,MAX(AC27:AC28)+1,0))</f>
        <v>0</v>
      </c>
      <c r="AD29" s="33" t="str">
        <f t="shared" ca="1" si="216"/>
        <v/>
      </c>
      <c r="AE29" s="33" t="str">
        <f t="shared" ca="1" si="12"/>
        <v/>
      </c>
      <c r="AF29" s="33" t="str">
        <f t="shared" ca="1" si="13"/>
        <v/>
      </c>
      <c r="AG29" s="40">
        <f t="shared" ca="1" si="14"/>
        <v>59</v>
      </c>
      <c r="AH29" s="33">
        <f t="shared" ca="1" si="15"/>
        <v>59</v>
      </c>
      <c r="AI29" s="33">
        <f ca="1">IF(AH29=0,0,IF(RAND()*100&gt;AH29,MAX(AI27:AI28)+1,0))</f>
        <v>0</v>
      </c>
      <c r="AJ29" s="33" t="str">
        <f t="shared" ca="1" si="217"/>
        <v/>
      </c>
      <c r="AK29" s="33" t="str">
        <f t="shared" ca="1" si="16"/>
        <v/>
      </c>
      <c r="AL29" s="33" t="str">
        <f t="shared" ca="1" si="17"/>
        <v/>
      </c>
      <c r="AM29" s="40">
        <f t="shared" ca="1" si="18"/>
        <v>59</v>
      </c>
      <c r="AN29" s="33">
        <f t="shared" ca="1" si="19"/>
        <v>59</v>
      </c>
      <c r="AO29" s="33">
        <f ca="1">IF(AN29=0,0,IF(RAND()*100&gt;AN29,MAX(AO27:AO28)+1,0))</f>
        <v>3</v>
      </c>
      <c r="AP29" s="33" t="str">
        <f t="shared" ca="1" si="218"/>
        <v/>
      </c>
      <c r="AQ29" s="33" t="str">
        <f t="shared" ca="1" si="20"/>
        <v/>
      </c>
      <c r="AR29" s="33" t="str">
        <f t="shared" ca="1" si="21"/>
        <v/>
      </c>
      <c r="AS29" s="40">
        <f t="shared" ca="1" si="22"/>
        <v>59</v>
      </c>
      <c r="AT29" s="33">
        <f t="shared" ca="1" si="23"/>
        <v>59</v>
      </c>
      <c r="AU29" s="33">
        <f ca="1">IF(AT29=0,0,IF(RAND()*100&gt;AT29,MAX(AU27:AU28)+1,0))</f>
        <v>0</v>
      </c>
      <c r="AV29" s="33" t="str">
        <f t="shared" ca="1" si="219"/>
        <v/>
      </c>
      <c r="AW29" s="33" t="str">
        <f t="shared" ca="1" si="24"/>
        <v/>
      </c>
      <c r="AX29" s="33" t="str">
        <f t="shared" ca="1" si="25"/>
        <v/>
      </c>
      <c r="AY29" s="40">
        <f t="shared" ca="1" si="26"/>
        <v>59</v>
      </c>
      <c r="AZ29" s="33">
        <f t="shared" ca="1" si="27"/>
        <v>59</v>
      </c>
      <c r="BA29" s="33">
        <f ca="1">IF(AZ29=0,0,IF(RAND()*100&gt;AZ29,MAX(BA27:BA28)+1,0))</f>
        <v>1</v>
      </c>
      <c r="BB29" s="33" t="str">
        <f t="shared" ca="1" si="220"/>
        <v>Y</v>
      </c>
      <c r="BC29" s="33">
        <f t="shared" ca="1" si="28"/>
        <v>41</v>
      </c>
      <c r="BD29" s="33">
        <f t="shared" ca="1" si="29"/>
        <v>4</v>
      </c>
      <c r="BE29" s="40">
        <f t="shared" ca="1" si="30"/>
        <v>63</v>
      </c>
      <c r="BF29" s="33">
        <f t="shared" ca="1" si="31"/>
        <v>63</v>
      </c>
      <c r="BG29" s="33">
        <f ca="1">IF(BF29=0,0,IF(RAND()*100&gt;BF29,MAX(BG27:BG28)+1,0))</f>
        <v>0</v>
      </c>
      <c r="BH29" s="33" t="str">
        <f t="shared" ca="1" si="221"/>
        <v/>
      </c>
      <c r="BI29" s="33" t="str">
        <f t="shared" ca="1" si="32"/>
        <v/>
      </c>
      <c r="BJ29" s="33" t="str">
        <f t="shared" ca="1" si="33"/>
        <v/>
      </c>
      <c r="BK29" s="40">
        <f t="shared" ca="1" si="34"/>
        <v>63</v>
      </c>
      <c r="BL29" s="33">
        <f t="shared" ca="1" si="35"/>
        <v>63</v>
      </c>
      <c r="BM29" s="33">
        <f ca="1">IF(BL29=0,0,IF(RAND()*100&gt;BL29,MAX(BM27:BM28)+1,0))</f>
        <v>0</v>
      </c>
      <c r="BN29" s="33" t="str">
        <f t="shared" ca="1" si="222"/>
        <v/>
      </c>
      <c r="BO29" s="33" t="str">
        <f t="shared" ca="1" si="36"/>
        <v/>
      </c>
      <c r="BP29" s="33" t="str">
        <f t="shared" ca="1" si="37"/>
        <v/>
      </c>
      <c r="BQ29" s="40">
        <f t="shared" ca="1" si="38"/>
        <v>63</v>
      </c>
      <c r="BR29" s="33">
        <f t="shared" ca="1" si="39"/>
        <v>63</v>
      </c>
      <c r="BS29" s="33">
        <f ca="1">IF(BR29=0,0,IF(RAND()*100&gt;BR29,MAX(BS27:BS28)+1,0))</f>
        <v>1</v>
      </c>
      <c r="BT29" s="33" t="str">
        <f t="shared" ca="1" si="223"/>
        <v>Y</v>
      </c>
      <c r="BU29" s="33">
        <f t="shared" ca="1" si="40"/>
        <v>37</v>
      </c>
      <c r="BV29" s="33">
        <f t="shared" ca="1" si="41"/>
        <v>9</v>
      </c>
      <c r="BW29" s="40">
        <f t="shared" ca="1" si="42"/>
        <v>72</v>
      </c>
      <c r="BX29" s="33">
        <f t="shared" ca="1" si="43"/>
        <v>72</v>
      </c>
      <c r="BY29" s="33">
        <f ca="1">IF(BX29=0,0,IF(RAND()*100&gt;BX29,MAX(BY27:BY28)+1,0))</f>
        <v>0</v>
      </c>
      <c r="BZ29" s="33" t="str">
        <f t="shared" ca="1" si="224"/>
        <v/>
      </c>
      <c r="CA29" s="33" t="str">
        <f t="shared" ca="1" si="44"/>
        <v/>
      </c>
      <c r="CB29" s="33" t="str">
        <f t="shared" ca="1" si="45"/>
        <v/>
      </c>
      <c r="CC29" s="40">
        <f t="shared" ca="1" si="46"/>
        <v>72</v>
      </c>
      <c r="CD29" s="33">
        <f t="shared" ca="1" si="47"/>
        <v>72</v>
      </c>
      <c r="CE29" s="33">
        <f ca="1">IF(CD29=0,0,IF(RAND()*100&gt;CD29,MAX(CE27:CE28)+1,0))</f>
        <v>1</v>
      </c>
      <c r="CF29" s="33" t="str">
        <f t="shared" ca="1" si="225"/>
        <v>Y</v>
      </c>
      <c r="CG29" s="33">
        <f t="shared" ca="1" si="48"/>
        <v>28</v>
      </c>
      <c r="CH29" s="33">
        <f t="shared" ca="1" si="49"/>
        <v>10</v>
      </c>
      <c r="CI29" s="40">
        <f t="shared" ca="1" si="50"/>
        <v>82</v>
      </c>
      <c r="CJ29" s="33">
        <f t="shared" ca="1" si="51"/>
        <v>82</v>
      </c>
      <c r="CK29" s="33">
        <f ca="1">IF(CJ29=0,0,IF(RAND()*100&gt;CJ29,MAX(CK27:CK28)+1,0))</f>
        <v>0</v>
      </c>
      <c r="CL29" s="33" t="str">
        <f t="shared" ca="1" si="226"/>
        <v/>
      </c>
      <c r="CM29" s="33" t="str">
        <f t="shared" ca="1" si="52"/>
        <v/>
      </c>
      <c r="CN29" s="33" t="str">
        <f t="shared" ca="1" si="53"/>
        <v/>
      </c>
      <c r="CO29" s="40">
        <f t="shared" ca="1" si="54"/>
        <v>82</v>
      </c>
      <c r="CP29" s="33">
        <f t="shared" ca="1" si="55"/>
        <v>82</v>
      </c>
      <c r="CQ29" s="33">
        <f ca="1">IF(CP29=0,0,IF(RAND()*100&gt;CP29,MAX(CQ27:CQ28)+1,0))</f>
        <v>0</v>
      </c>
      <c r="CR29" s="33" t="str">
        <f t="shared" ca="1" si="227"/>
        <v/>
      </c>
      <c r="CS29" s="33" t="str">
        <f t="shared" ca="1" si="56"/>
        <v/>
      </c>
      <c r="CT29" s="33" t="str">
        <f t="shared" ca="1" si="57"/>
        <v/>
      </c>
      <c r="CU29" s="40">
        <f t="shared" ca="1" si="58"/>
        <v>82</v>
      </c>
      <c r="CV29" s="33">
        <f t="shared" ca="1" si="59"/>
        <v>82</v>
      </c>
      <c r="CW29" s="33">
        <f ca="1">IF(CV29=0,0,IF(RAND()*100&gt;CV29,MAX(CW27:CW28)+1,0))</f>
        <v>0</v>
      </c>
      <c r="CX29" s="33" t="str">
        <f t="shared" ca="1" si="228"/>
        <v/>
      </c>
      <c r="CY29" s="33" t="str">
        <f t="shared" ca="1" si="60"/>
        <v/>
      </c>
      <c r="CZ29" s="33" t="str">
        <f t="shared" ca="1" si="61"/>
        <v/>
      </c>
      <c r="DA29" s="40">
        <f t="shared" ca="1" si="62"/>
        <v>82</v>
      </c>
      <c r="DB29" s="33">
        <f t="shared" ca="1" si="63"/>
        <v>82</v>
      </c>
      <c r="DC29" s="33">
        <f ca="1">IF(DB29=0,0,IF(RAND()*100&gt;DB29,MAX(DC27:DC28)+1,0))</f>
        <v>0</v>
      </c>
      <c r="DD29" s="33" t="str">
        <f t="shared" ca="1" si="229"/>
        <v/>
      </c>
      <c r="DE29" s="33" t="str">
        <f t="shared" ca="1" si="64"/>
        <v/>
      </c>
      <c r="DF29" s="33" t="str">
        <f t="shared" ca="1" si="65"/>
        <v/>
      </c>
      <c r="DG29" s="40">
        <f t="shared" ca="1" si="66"/>
        <v>82</v>
      </c>
      <c r="DH29" s="33">
        <f t="shared" ca="1" si="67"/>
        <v>82</v>
      </c>
      <c r="DI29" s="33">
        <f ca="1">IF(DH29=0,0,IF(RAND()*100&gt;DH29,MAX(DI27:DI28)+1,0))</f>
        <v>0</v>
      </c>
      <c r="DJ29" s="33" t="str">
        <f t="shared" ca="1" si="230"/>
        <v/>
      </c>
      <c r="DK29" s="33" t="str">
        <f t="shared" ca="1" si="68"/>
        <v/>
      </c>
      <c r="DL29" s="33" t="str">
        <f t="shared" ca="1" si="69"/>
        <v/>
      </c>
      <c r="DM29" s="40">
        <f t="shared" ca="1" si="70"/>
        <v>82</v>
      </c>
      <c r="DN29" s="33">
        <f t="shared" ca="1" si="71"/>
        <v>82</v>
      </c>
      <c r="DO29" s="33">
        <f ca="1">IF(DN29=0,0,IF(RAND()*100&gt;DN29,MAX(DO27:DO28)+1,0))</f>
        <v>0</v>
      </c>
      <c r="DP29" s="33" t="str">
        <f t="shared" ca="1" si="231"/>
        <v/>
      </c>
      <c r="DQ29" s="33" t="str">
        <f t="shared" ca="1" si="72"/>
        <v/>
      </c>
      <c r="DR29" s="33" t="str">
        <f t="shared" ca="1" si="73"/>
        <v/>
      </c>
      <c r="DS29" s="40">
        <f t="shared" ca="1" si="74"/>
        <v>82</v>
      </c>
      <c r="DT29" s="33">
        <f t="shared" ca="1" si="75"/>
        <v>82</v>
      </c>
      <c r="DU29" s="33">
        <f ca="1">IF(DT29=0,0,IF(RAND()*100&gt;DT29,MAX(DU27:DU28)+1,0))</f>
        <v>0</v>
      </c>
      <c r="DV29" s="33" t="str">
        <f t="shared" ca="1" si="232"/>
        <v/>
      </c>
      <c r="DW29" s="33" t="str">
        <f t="shared" ca="1" si="76"/>
        <v/>
      </c>
      <c r="DX29" s="33" t="str">
        <f t="shared" ca="1" si="77"/>
        <v/>
      </c>
      <c r="DY29" s="40">
        <f t="shared" ca="1" si="78"/>
        <v>82</v>
      </c>
      <c r="DZ29" s="33">
        <f t="shared" ca="1" si="79"/>
        <v>82</v>
      </c>
      <c r="EA29" s="33">
        <f ca="1">IF(DZ29=0,0,IF(RAND()*100&gt;DZ29,MAX(EA27:EA28)+1,0))</f>
        <v>1</v>
      </c>
      <c r="EB29" s="33" t="str">
        <f t="shared" ca="1" si="233"/>
        <v>Y</v>
      </c>
      <c r="EC29" s="33">
        <f t="shared" ca="1" si="80"/>
        <v>18</v>
      </c>
      <c r="ED29" s="33">
        <f t="shared" ca="1" si="81"/>
        <v>1</v>
      </c>
      <c r="EE29" s="40">
        <f t="shared" ca="1" si="82"/>
        <v>83</v>
      </c>
      <c r="EF29" s="33">
        <f t="shared" ca="1" si="83"/>
        <v>83</v>
      </c>
      <c r="EG29" s="33">
        <f ca="1">IF(EF29=0,0,IF(RAND()*100&gt;EF29,MAX(EG27:EG28)+1,0))</f>
        <v>1</v>
      </c>
      <c r="EH29" s="33" t="str">
        <f t="shared" ca="1" si="234"/>
        <v>Y</v>
      </c>
      <c r="EI29" s="33">
        <f t="shared" ca="1" si="84"/>
        <v>17</v>
      </c>
      <c r="EJ29" s="33">
        <f t="shared" ca="1" si="85"/>
        <v>2</v>
      </c>
      <c r="EK29" s="40">
        <f t="shared" ca="1" si="86"/>
        <v>85</v>
      </c>
      <c r="EL29" s="33">
        <f t="shared" ca="1" si="87"/>
        <v>85</v>
      </c>
      <c r="EM29" s="33">
        <f ca="1">IF(EL29=0,0,IF(RAND()*100&gt;EL29,MAX(EM27:EM28)+1,0))</f>
        <v>0</v>
      </c>
      <c r="EN29" s="33" t="str">
        <f t="shared" ca="1" si="235"/>
        <v/>
      </c>
      <c r="EO29" s="33" t="str">
        <f t="shared" ca="1" si="88"/>
        <v/>
      </c>
      <c r="EP29" s="33" t="str">
        <f t="shared" ca="1" si="89"/>
        <v/>
      </c>
      <c r="EQ29" s="40">
        <f t="shared" ca="1" si="90"/>
        <v>85</v>
      </c>
      <c r="ER29" s="33">
        <f t="shared" ca="1" si="91"/>
        <v>85</v>
      </c>
      <c r="ES29" s="33">
        <f ca="1">IF(ER29=0,0,IF(RAND()*100&gt;ER29,MAX(ES27:ES28)+1,0))</f>
        <v>0</v>
      </c>
      <c r="ET29" s="33" t="str">
        <f t="shared" ca="1" si="236"/>
        <v/>
      </c>
      <c r="EU29" s="33" t="str">
        <f t="shared" ca="1" si="92"/>
        <v/>
      </c>
      <c r="EV29" s="33" t="str">
        <f t="shared" ca="1" si="93"/>
        <v/>
      </c>
      <c r="EW29" s="40">
        <f t="shared" ca="1" si="94"/>
        <v>85</v>
      </c>
      <c r="EX29" s="33">
        <f t="shared" ca="1" si="95"/>
        <v>85</v>
      </c>
      <c r="EY29" s="33">
        <f ca="1">IF(EX29=0,0,IF(RAND()*100&gt;EX29,MAX(EY27:EY28)+1,0))</f>
        <v>0</v>
      </c>
      <c r="EZ29" s="33" t="str">
        <f t="shared" ca="1" si="237"/>
        <v/>
      </c>
      <c r="FA29" s="33" t="str">
        <f t="shared" ca="1" si="96"/>
        <v/>
      </c>
      <c r="FB29" s="33" t="str">
        <f t="shared" ca="1" si="97"/>
        <v/>
      </c>
      <c r="FC29" s="40">
        <f t="shared" ca="1" si="98"/>
        <v>85</v>
      </c>
      <c r="FD29" s="33">
        <f t="shared" ca="1" si="99"/>
        <v>85</v>
      </c>
      <c r="FE29" s="33">
        <f ca="1">IF(FD29=0,0,IF(RAND()*100&gt;FD29,MAX(FE27:FE28)+1,0))</f>
        <v>0</v>
      </c>
      <c r="FF29" s="33" t="str">
        <f t="shared" ca="1" si="238"/>
        <v/>
      </c>
      <c r="FG29" s="33" t="str">
        <f t="shared" ca="1" si="100"/>
        <v/>
      </c>
      <c r="FH29" s="33" t="str">
        <f t="shared" ca="1" si="101"/>
        <v/>
      </c>
      <c r="FI29" s="40">
        <f t="shared" ca="1" si="102"/>
        <v>85</v>
      </c>
      <c r="FJ29" s="33">
        <f t="shared" ca="1" si="103"/>
        <v>85</v>
      </c>
      <c r="FK29" s="33">
        <f ca="1">IF(FJ29=0,0,IF(RAND()*100&gt;FJ29,MAX(FK27:FK28)+1,0))</f>
        <v>0</v>
      </c>
      <c r="FL29" s="33" t="str">
        <f t="shared" ca="1" si="239"/>
        <v/>
      </c>
      <c r="FM29" s="33" t="str">
        <f t="shared" ca="1" si="104"/>
        <v/>
      </c>
      <c r="FN29" s="33" t="str">
        <f t="shared" ca="1" si="105"/>
        <v/>
      </c>
      <c r="FO29" s="40">
        <f t="shared" ca="1" si="106"/>
        <v>85</v>
      </c>
      <c r="FP29" s="33">
        <f t="shared" ca="1" si="107"/>
        <v>85</v>
      </c>
      <c r="FQ29" s="33">
        <f ca="1">IF(FP29=0,0,IF(RAND()*100&gt;FP29,MAX(FQ27:FQ28)+1,0))</f>
        <v>0</v>
      </c>
      <c r="FR29" s="33" t="str">
        <f t="shared" ca="1" si="240"/>
        <v/>
      </c>
      <c r="FS29" s="33" t="str">
        <f t="shared" ca="1" si="108"/>
        <v/>
      </c>
      <c r="FT29" s="33" t="str">
        <f t="shared" ca="1" si="109"/>
        <v/>
      </c>
      <c r="FU29" s="40">
        <f t="shared" ca="1" si="110"/>
        <v>85</v>
      </c>
      <c r="FV29" s="33">
        <f t="shared" ca="1" si="111"/>
        <v>85</v>
      </c>
      <c r="FW29" s="33">
        <f ca="1">IF(FV29=0,0,IF(RAND()*100&gt;FV29,MAX(FW27:FW28)+1,0))</f>
        <v>0</v>
      </c>
      <c r="FX29" s="33" t="str">
        <f t="shared" ca="1" si="241"/>
        <v/>
      </c>
      <c r="FY29" s="33" t="str">
        <f t="shared" ca="1" si="112"/>
        <v/>
      </c>
      <c r="FZ29" s="33" t="str">
        <f t="shared" ca="1" si="113"/>
        <v/>
      </c>
      <c r="GA29" s="40">
        <f t="shared" ca="1" si="114"/>
        <v>85</v>
      </c>
      <c r="GB29" s="33">
        <f t="shared" ca="1" si="115"/>
        <v>85</v>
      </c>
      <c r="GC29" s="33">
        <f ca="1">IF(GB29=0,0,IF(RAND()*100&gt;GB29,MAX(GC27:GC28)+1,0))</f>
        <v>0</v>
      </c>
      <c r="GD29" s="33" t="str">
        <f t="shared" ca="1" si="242"/>
        <v/>
      </c>
      <c r="GE29" s="33" t="str">
        <f t="shared" ca="1" si="116"/>
        <v/>
      </c>
      <c r="GF29" s="33" t="str">
        <f t="shared" ca="1" si="117"/>
        <v/>
      </c>
      <c r="GG29" s="40">
        <f t="shared" ca="1" si="118"/>
        <v>85</v>
      </c>
      <c r="GH29" s="33">
        <f t="shared" ca="1" si="119"/>
        <v>85</v>
      </c>
      <c r="GI29" s="33">
        <f ca="1">IF(GH29=0,0,IF(RAND()*100&gt;GH29,MAX(GI27:GI28)+1,0))</f>
        <v>0</v>
      </c>
      <c r="GJ29" s="33" t="str">
        <f t="shared" ca="1" si="243"/>
        <v/>
      </c>
      <c r="GK29" s="33" t="str">
        <f t="shared" ca="1" si="120"/>
        <v/>
      </c>
      <c r="GL29" s="33" t="str">
        <f t="shared" ca="1" si="121"/>
        <v/>
      </c>
      <c r="GM29" s="40">
        <f t="shared" ca="1" si="122"/>
        <v>85</v>
      </c>
      <c r="GN29" s="33">
        <f t="shared" ca="1" si="123"/>
        <v>85</v>
      </c>
      <c r="GO29" s="33">
        <f ca="1">IF(GN29=0,0,IF(RAND()*100&gt;GN29,MAX(GO27:GO28)+1,0))</f>
        <v>0</v>
      </c>
      <c r="GP29" s="33" t="str">
        <f t="shared" ca="1" si="244"/>
        <v/>
      </c>
      <c r="GQ29" s="33" t="str">
        <f t="shared" ca="1" si="124"/>
        <v/>
      </c>
      <c r="GR29" s="33" t="str">
        <f t="shared" ca="1" si="125"/>
        <v/>
      </c>
      <c r="GS29" s="40">
        <f t="shared" ca="1" si="126"/>
        <v>85</v>
      </c>
      <c r="GT29" s="33">
        <f t="shared" ca="1" si="127"/>
        <v>85</v>
      </c>
      <c r="GU29" s="33">
        <f ca="1">IF(GT29=0,0,IF(RAND()*100&gt;GT29,MAX(GU27:GU28)+1,0))</f>
        <v>0</v>
      </c>
      <c r="GV29" s="33" t="str">
        <f t="shared" ca="1" si="245"/>
        <v/>
      </c>
      <c r="GW29" s="33" t="str">
        <f t="shared" ca="1" si="128"/>
        <v/>
      </c>
      <c r="GX29" s="33" t="str">
        <f t="shared" ca="1" si="129"/>
        <v/>
      </c>
      <c r="GY29" s="40">
        <f t="shared" ca="1" si="130"/>
        <v>85</v>
      </c>
      <c r="GZ29" s="33">
        <f t="shared" ca="1" si="131"/>
        <v>85</v>
      </c>
      <c r="HA29" s="33">
        <f ca="1">IF(GZ29=0,0,IF(RAND()*100&gt;GZ29,MAX(HA27:HA28)+1,0))</f>
        <v>0</v>
      </c>
      <c r="HB29" s="33" t="str">
        <f t="shared" ca="1" si="246"/>
        <v/>
      </c>
      <c r="HC29" s="33" t="str">
        <f t="shared" ca="1" si="132"/>
        <v/>
      </c>
      <c r="HD29" s="33" t="str">
        <f t="shared" ca="1" si="133"/>
        <v/>
      </c>
      <c r="HE29" s="40">
        <f t="shared" ca="1" si="134"/>
        <v>85</v>
      </c>
      <c r="HF29" s="33">
        <f t="shared" ca="1" si="135"/>
        <v>85</v>
      </c>
      <c r="HG29" s="33">
        <f ca="1">IF(HF29=0,0,IF(RAND()*100&gt;HF29,MAX(HG27:HG28)+1,0))</f>
        <v>0</v>
      </c>
      <c r="HH29" s="33" t="str">
        <f t="shared" ca="1" si="247"/>
        <v/>
      </c>
      <c r="HI29" s="33" t="str">
        <f t="shared" ca="1" si="136"/>
        <v/>
      </c>
      <c r="HJ29" s="33" t="str">
        <f t="shared" ca="1" si="137"/>
        <v/>
      </c>
      <c r="HK29" s="40">
        <f t="shared" ca="1" si="138"/>
        <v>85</v>
      </c>
      <c r="HL29" s="33">
        <f t="shared" ca="1" si="139"/>
        <v>85</v>
      </c>
      <c r="HM29" s="33">
        <f ca="1">IF(HL29=0,0,IF(RAND()*100&gt;HL29,MAX(HM27:HM28)+1,0))</f>
        <v>0</v>
      </c>
      <c r="HN29" s="33" t="str">
        <f t="shared" ca="1" si="248"/>
        <v/>
      </c>
      <c r="HO29" s="33" t="str">
        <f t="shared" ca="1" si="140"/>
        <v/>
      </c>
      <c r="HP29" s="33" t="str">
        <f t="shared" ca="1" si="141"/>
        <v/>
      </c>
      <c r="HQ29" s="40">
        <f t="shared" ca="1" si="142"/>
        <v>85</v>
      </c>
      <c r="HR29" s="33">
        <f t="shared" ca="1" si="143"/>
        <v>85</v>
      </c>
      <c r="HS29" s="33">
        <f ca="1">IF(HR29=0,0,IF(RAND()*100&gt;HR29,MAX(HS27:HS28)+1,0))</f>
        <v>0</v>
      </c>
      <c r="HT29" s="33" t="str">
        <f t="shared" ca="1" si="249"/>
        <v/>
      </c>
      <c r="HU29" s="33" t="str">
        <f t="shared" ca="1" si="144"/>
        <v/>
      </c>
      <c r="HV29" s="33" t="str">
        <f t="shared" ca="1" si="145"/>
        <v/>
      </c>
      <c r="HW29" s="40">
        <f t="shared" ca="1" si="146"/>
        <v>85</v>
      </c>
      <c r="HX29" s="33">
        <f t="shared" ca="1" si="147"/>
        <v>85</v>
      </c>
      <c r="HY29" s="33">
        <f ca="1">IF(HX29=0,0,IF(RAND()*100&gt;HX29,MAX(HY27:HY28)+1,0))</f>
        <v>0</v>
      </c>
      <c r="HZ29" s="33" t="str">
        <f t="shared" ca="1" si="250"/>
        <v/>
      </c>
      <c r="IA29" s="33" t="str">
        <f t="shared" ca="1" si="148"/>
        <v/>
      </c>
      <c r="IB29" s="33" t="str">
        <f t="shared" ca="1" si="149"/>
        <v/>
      </c>
      <c r="IC29" s="40">
        <f t="shared" ca="1" si="150"/>
        <v>85</v>
      </c>
      <c r="ID29" s="33">
        <f t="shared" ca="1" si="151"/>
        <v>85</v>
      </c>
      <c r="IE29" s="33">
        <f ca="1">IF(ID29=0,0,IF(RAND()*100&gt;ID29,MAX(IE27:IE28)+1,0))</f>
        <v>1</v>
      </c>
      <c r="IF29" s="33" t="str">
        <f t="shared" ca="1" si="251"/>
        <v>Y</v>
      </c>
      <c r="IG29" s="33">
        <f t="shared" ca="1" si="152"/>
        <v>15</v>
      </c>
      <c r="IH29" s="33">
        <f t="shared" ca="1" si="153"/>
        <v>3</v>
      </c>
      <c r="II29" s="40">
        <f t="shared" ca="1" si="154"/>
        <v>88</v>
      </c>
      <c r="IJ29" s="33">
        <f t="shared" ca="1" si="155"/>
        <v>88</v>
      </c>
      <c r="IK29" s="33">
        <f ca="1">IF(IJ29=0,0,IF(RAND()*100&gt;IJ29,MAX(IK27:IK28)+1,0))</f>
        <v>0</v>
      </c>
      <c r="IL29" s="33" t="str">
        <f t="shared" ca="1" si="252"/>
        <v/>
      </c>
      <c r="IM29" s="33" t="str">
        <f t="shared" ca="1" si="156"/>
        <v/>
      </c>
      <c r="IN29" s="33" t="str">
        <f t="shared" ca="1" si="157"/>
        <v/>
      </c>
      <c r="IO29" s="40">
        <f t="shared" ca="1" si="158"/>
        <v>88</v>
      </c>
      <c r="IP29" s="33">
        <f t="shared" ca="1" si="159"/>
        <v>88</v>
      </c>
      <c r="IQ29" s="33">
        <f ca="1">IF(IP29=0,0,IF(RAND()*100&gt;IP29,MAX(IQ27:IQ28)+1,0))</f>
        <v>0</v>
      </c>
      <c r="IR29" s="33" t="str">
        <f t="shared" ca="1" si="253"/>
        <v/>
      </c>
      <c r="IS29" s="33" t="str">
        <f t="shared" ca="1" si="160"/>
        <v/>
      </c>
      <c r="IT29" s="33" t="str">
        <f t="shared" ca="1" si="161"/>
        <v/>
      </c>
      <c r="IU29" s="40">
        <f t="shared" ca="1" si="162"/>
        <v>88</v>
      </c>
      <c r="IV29" s="33">
        <f t="shared" ca="1" si="163"/>
        <v>88</v>
      </c>
      <c r="IW29" s="33">
        <f ca="1">IF(IV29=0,0,IF(RAND()*100&gt;IV29,MAX(IW27:IW28)+1,0))</f>
        <v>0</v>
      </c>
      <c r="IX29" s="33" t="str">
        <f t="shared" ca="1" si="254"/>
        <v/>
      </c>
      <c r="IY29" s="33" t="str">
        <f t="shared" ca="1" si="164"/>
        <v/>
      </c>
      <c r="IZ29" s="33" t="str">
        <f t="shared" ca="1" si="165"/>
        <v/>
      </c>
      <c r="JA29" s="40">
        <f t="shared" ca="1" si="166"/>
        <v>88</v>
      </c>
      <c r="JB29" s="33">
        <f t="shared" ca="1" si="167"/>
        <v>88</v>
      </c>
      <c r="JC29" s="33">
        <f ca="1">IF(JB29=0,0,IF(RAND()*100&gt;JB29,MAX(JC27:JC28)+1,0))</f>
        <v>0</v>
      </c>
      <c r="JD29" s="33" t="str">
        <f t="shared" ca="1" si="255"/>
        <v/>
      </c>
      <c r="JE29" s="33" t="str">
        <f t="shared" ca="1" si="168"/>
        <v/>
      </c>
      <c r="JF29" s="33" t="str">
        <f t="shared" ca="1" si="169"/>
        <v/>
      </c>
      <c r="JG29" s="40">
        <f t="shared" ca="1" si="170"/>
        <v>88</v>
      </c>
      <c r="JH29" s="33">
        <f t="shared" ca="1" si="171"/>
        <v>88</v>
      </c>
      <c r="JI29" s="33">
        <f ca="1">IF(JH29=0,0,IF(RAND()*100&gt;JH29,MAX(JI27:JI28)+1,0))</f>
        <v>0</v>
      </c>
      <c r="JJ29" s="33" t="str">
        <f t="shared" ca="1" si="256"/>
        <v/>
      </c>
      <c r="JK29" s="33" t="str">
        <f t="shared" ca="1" si="172"/>
        <v/>
      </c>
      <c r="JL29" s="33" t="str">
        <f t="shared" ca="1" si="173"/>
        <v/>
      </c>
      <c r="JM29" s="40">
        <f t="shared" ca="1" si="174"/>
        <v>88</v>
      </c>
      <c r="JN29" s="33">
        <f t="shared" ca="1" si="175"/>
        <v>88</v>
      </c>
      <c r="JO29" s="33">
        <f ca="1">IF(JN29=0,0,IF(RAND()*100&gt;JN29,MAX(JO27:JO28)+1,0))</f>
        <v>1</v>
      </c>
      <c r="JP29" s="33" t="str">
        <f t="shared" ca="1" si="257"/>
        <v>Y</v>
      </c>
      <c r="JQ29" s="33">
        <f t="shared" ca="1" si="176"/>
        <v>12</v>
      </c>
      <c r="JR29" s="33">
        <f t="shared" ca="1" si="177"/>
        <v>1</v>
      </c>
      <c r="JS29" s="40">
        <f t="shared" ca="1" si="178"/>
        <v>89</v>
      </c>
      <c r="JT29" s="33">
        <f t="shared" ca="1" si="179"/>
        <v>89</v>
      </c>
      <c r="JU29" s="33">
        <f ca="1">IF(JT29=0,0,IF(RAND()*100&gt;JT29,MAX(JU27:JU28)+1,0))</f>
        <v>0</v>
      </c>
      <c r="JV29" s="33" t="str">
        <f t="shared" ca="1" si="258"/>
        <v/>
      </c>
      <c r="JW29" s="33" t="str">
        <f t="shared" ca="1" si="180"/>
        <v/>
      </c>
      <c r="JX29" s="33" t="str">
        <f t="shared" ca="1" si="181"/>
        <v/>
      </c>
      <c r="JY29" s="40">
        <f t="shared" ca="1" si="182"/>
        <v>89</v>
      </c>
      <c r="JZ29" s="33">
        <f t="shared" ca="1" si="183"/>
        <v>89</v>
      </c>
      <c r="KA29" s="33">
        <f ca="1">IF(JZ29=0,0,IF(RAND()*100&gt;JZ29,MAX(KA27:KA28)+1,0))</f>
        <v>2</v>
      </c>
      <c r="KB29" s="33" t="str">
        <f t="shared" ca="1" si="259"/>
        <v>Y</v>
      </c>
      <c r="KC29" s="33">
        <f t="shared" ca="1" si="184"/>
        <v>11</v>
      </c>
      <c r="KD29" s="33">
        <f t="shared" ca="1" si="185"/>
        <v>3</v>
      </c>
      <c r="KE29" s="40">
        <f t="shared" ca="1" si="186"/>
        <v>92</v>
      </c>
      <c r="KF29" s="33">
        <f t="shared" ca="1" si="187"/>
        <v>92</v>
      </c>
      <c r="KG29" s="33">
        <f ca="1">IF(KF29=0,0,IF(RAND()*100&gt;KF29,MAX(KG27:KG28)+1,0))</f>
        <v>0</v>
      </c>
      <c r="KH29" s="33" t="str">
        <f t="shared" ca="1" si="260"/>
        <v/>
      </c>
      <c r="KI29" s="33" t="str">
        <f t="shared" ca="1" si="188"/>
        <v/>
      </c>
      <c r="KJ29" s="33" t="str">
        <f t="shared" ca="1" si="189"/>
        <v/>
      </c>
      <c r="KK29" s="40">
        <f t="shared" ca="1" si="190"/>
        <v>92</v>
      </c>
      <c r="KL29" s="33">
        <f t="shared" ca="1" si="191"/>
        <v>92</v>
      </c>
      <c r="KM29" s="33">
        <f ca="1">IF(KL29=0,0,IF(RAND()*100&gt;KL29,MAX(KM27:KM28)+1,0))</f>
        <v>0</v>
      </c>
      <c r="KN29" s="33" t="str">
        <f t="shared" ca="1" si="261"/>
        <v/>
      </c>
      <c r="KO29" s="33" t="str">
        <f t="shared" ca="1" si="192"/>
        <v/>
      </c>
      <c r="KP29" s="33" t="str">
        <f t="shared" ca="1" si="193"/>
        <v/>
      </c>
      <c r="KQ29" s="40">
        <f t="shared" ca="1" si="194"/>
        <v>92</v>
      </c>
      <c r="KR29" s="33">
        <f t="shared" ca="1" si="195"/>
        <v>92</v>
      </c>
      <c r="KS29" s="33">
        <f ca="1">IF(KR29=0,0,IF(RAND()*100&gt;KR29,MAX(KS27:KS28)+1,0))</f>
        <v>0</v>
      </c>
      <c r="KT29" s="33" t="str">
        <f t="shared" ca="1" si="262"/>
        <v/>
      </c>
      <c r="KU29" s="33" t="str">
        <f t="shared" ca="1" si="196"/>
        <v/>
      </c>
      <c r="KV29" s="33" t="str">
        <f t="shared" ca="1" si="197"/>
        <v/>
      </c>
      <c r="KW29" s="40">
        <f t="shared" ca="1" si="198"/>
        <v>92</v>
      </c>
      <c r="KX29" s="33">
        <f t="shared" ca="1" si="199"/>
        <v>92</v>
      </c>
      <c r="KY29" s="33">
        <f ca="1">IF(KX29=0,0,IF(RAND()*100&gt;KX29,MAX(KY27:KY28)+1,0))</f>
        <v>0</v>
      </c>
      <c r="KZ29" s="33" t="str">
        <f t="shared" ca="1" si="263"/>
        <v/>
      </c>
      <c r="LA29" s="33" t="str">
        <f t="shared" ca="1" si="200"/>
        <v/>
      </c>
      <c r="LB29" s="33" t="str">
        <f t="shared" ca="1" si="201"/>
        <v/>
      </c>
      <c r="LC29" s="40">
        <f t="shared" ca="1" si="202"/>
        <v>92</v>
      </c>
      <c r="LD29" s="33">
        <f t="shared" ca="1" si="203"/>
        <v>92</v>
      </c>
      <c r="LE29" s="33">
        <f ca="1">IF(LD29=0,0,IF(RAND()*100&gt;LD29,MAX(LE27:LE28)+1,0))</f>
        <v>0</v>
      </c>
      <c r="LF29" s="33" t="str">
        <f t="shared" ca="1" si="264"/>
        <v/>
      </c>
      <c r="LG29" s="33" t="str">
        <f t="shared" ca="1" si="204"/>
        <v/>
      </c>
      <c r="LH29" s="33" t="str">
        <f t="shared" ca="1" si="205"/>
        <v/>
      </c>
      <c r="LI29" s="40">
        <f t="shared" ca="1" si="206"/>
        <v>92</v>
      </c>
      <c r="LK29" s="14" t="str">
        <f t="shared" ca="1" si="207"/>
        <v>In</v>
      </c>
      <c r="LL29" s="7">
        <f t="shared" ca="1" si="208"/>
        <v>63</v>
      </c>
      <c r="LM29" s="7">
        <f t="shared" si="265"/>
        <v>100</v>
      </c>
      <c r="LN29" s="7">
        <f ca="1">VLOOKUP(LL29,Charts!$A$2:$B$116,2,FALSE)</f>
        <v>2</v>
      </c>
      <c r="LO29" s="7">
        <f t="shared" ca="1" si="209"/>
        <v>0</v>
      </c>
      <c r="LP29" s="7">
        <f t="shared" ca="1" si="210"/>
        <v>0</v>
      </c>
      <c r="LQ29" s="14">
        <f t="shared" ca="1" si="266"/>
        <v>2</v>
      </c>
    </row>
    <row r="30" spans="2:329" x14ac:dyDescent="0.25">
      <c r="B30" s="16" t="str">
        <f>'Character Sheet'!B9:E9</f>
        <v>In</v>
      </c>
      <c r="C30" s="17" t="s">
        <v>19</v>
      </c>
      <c r="D30" s="63">
        <f t="shared" ca="1" si="0"/>
        <v>2</v>
      </c>
      <c r="E30" s="33">
        <f t="shared" ca="1" si="211"/>
        <v>53</v>
      </c>
      <c r="F30" s="33">
        <v>100</v>
      </c>
      <c r="G30" s="33">
        <f t="shared" ca="1" si="212"/>
        <v>53.569004796314609</v>
      </c>
      <c r="H30" s="33">
        <f t="shared" ca="1" si="1"/>
        <v>3</v>
      </c>
      <c r="I30" s="33" t="str">
        <f t="shared" si="2"/>
        <v>In</v>
      </c>
      <c r="J30" s="33">
        <f>VLOOKUP($D$8,MasterRaceChart,6,FALSE)</f>
        <v>0</v>
      </c>
      <c r="K30" s="33" t="str">
        <f ca="1">VLOOKUP(4,$H$27:$I$36,2,FALSE)</f>
        <v>Qu</v>
      </c>
      <c r="L30" s="62" t="str">
        <f t="shared" ca="1" si="267"/>
        <v>Qu</v>
      </c>
      <c r="M30" s="62">
        <f t="shared" ca="1" si="213"/>
        <v>53</v>
      </c>
      <c r="N30" s="35">
        <v>100</v>
      </c>
      <c r="P30" s="39">
        <f t="shared" ca="1" si="3"/>
        <v>53</v>
      </c>
      <c r="Q30" s="33">
        <f ca="1">IF(P30=0,0,IF(RAND()*100&gt;P30,MAX(Q27:Q29)+1,0))</f>
        <v>3</v>
      </c>
      <c r="R30" s="33" t="str">
        <f t="shared" ca="1" si="214"/>
        <v/>
      </c>
      <c r="S30" s="33" t="str">
        <f t="shared" ca="1" si="4"/>
        <v/>
      </c>
      <c r="T30" s="33" t="str">
        <f t="shared" ca="1" si="5"/>
        <v/>
      </c>
      <c r="U30" s="40">
        <f t="shared" ca="1" si="6"/>
        <v>53</v>
      </c>
      <c r="V30" s="33">
        <f t="shared" ca="1" si="7"/>
        <v>53</v>
      </c>
      <c r="W30" s="33">
        <f ca="1">IF(V30=0,0,IF(RAND()*100&gt;V30,MAX(W27:W29)+1,0))</f>
        <v>1</v>
      </c>
      <c r="X30" s="33" t="str">
        <f t="shared" ca="1" si="215"/>
        <v>Y</v>
      </c>
      <c r="Y30" s="33">
        <f t="shared" ca="1" si="8"/>
        <v>47</v>
      </c>
      <c r="Z30" s="33">
        <f t="shared" ca="1" si="9"/>
        <v>5</v>
      </c>
      <c r="AA30" s="40">
        <f t="shared" ca="1" si="10"/>
        <v>58</v>
      </c>
      <c r="AB30" s="33">
        <f t="shared" ca="1" si="11"/>
        <v>58</v>
      </c>
      <c r="AC30" s="33">
        <f ca="1">IF(AB30=0,0,IF(RAND()*100&gt;AB30,MAX(AC27:AC29)+1,0))</f>
        <v>1</v>
      </c>
      <c r="AD30" s="33" t="str">
        <f t="shared" ca="1" si="216"/>
        <v>Y</v>
      </c>
      <c r="AE30" s="33">
        <f t="shared" ca="1" si="12"/>
        <v>42</v>
      </c>
      <c r="AF30" s="33">
        <f t="shared" ca="1" si="13"/>
        <v>1</v>
      </c>
      <c r="AG30" s="40">
        <f t="shared" ca="1" si="14"/>
        <v>59</v>
      </c>
      <c r="AH30" s="33">
        <f t="shared" ca="1" si="15"/>
        <v>59</v>
      </c>
      <c r="AI30" s="33">
        <f ca="1">IF(AH30=0,0,IF(RAND()*100&gt;AH30,MAX(AI27:AI29)+1,0))</f>
        <v>0</v>
      </c>
      <c r="AJ30" s="33" t="str">
        <f t="shared" ca="1" si="217"/>
        <v/>
      </c>
      <c r="AK30" s="33" t="str">
        <f t="shared" ca="1" si="16"/>
        <v/>
      </c>
      <c r="AL30" s="33" t="str">
        <f t="shared" ca="1" si="17"/>
        <v/>
      </c>
      <c r="AM30" s="40">
        <f t="shared" ca="1" si="18"/>
        <v>59</v>
      </c>
      <c r="AN30" s="33">
        <f t="shared" ca="1" si="19"/>
        <v>59</v>
      </c>
      <c r="AO30" s="33">
        <f ca="1">IF(AN30=0,0,IF(RAND()*100&gt;AN30,MAX(AO27:AO29)+1,0))</f>
        <v>0</v>
      </c>
      <c r="AP30" s="33" t="str">
        <f t="shared" ca="1" si="218"/>
        <v/>
      </c>
      <c r="AQ30" s="33" t="str">
        <f t="shared" ca="1" si="20"/>
        <v/>
      </c>
      <c r="AR30" s="33" t="str">
        <f t="shared" ca="1" si="21"/>
        <v/>
      </c>
      <c r="AS30" s="40">
        <f t="shared" ca="1" si="22"/>
        <v>59</v>
      </c>
      <c r="AT30" s="33">
        <f t="shared" ca="1" si="23"/>
        <v>59</v>
      </c>
      <c r="AU30" s="33">
        <f ca="1">IF(AT30=0,0,IF(RAND()*100&gt;AT30,MAX(AU27:AU29)+1,0))</f>
        <v>0</v>
      </c>
      <c r="AV30" s="33" t="str">
        <f t="shared" ca="1" si="219"/>
        <v/>
      </c>
      <c r="AW30" s="33" t="str">
        <f t="shared" ca="1" si="24"/>
        <v/>
      </c>
      <c r="AX30" s="33" t="str">
        <f t="shared" ca="1" si="25"/>
        <v/>
      </c>
      <c r="AY30" s="40">
        <f t="shared" ca="1" si="26"/>
        <v>59</v>
      </c>
      <c r="AZ30" s="33">
        <f t="shared" ca="1" si="27"/>
        <v>59</v>
      </c>
      <c r="BA30" s="33">
        <f ca="1">IF(AZ30=0,0,IF(RAND()*100&gt;AZ30,MAX(BA27:BA29)+1,0))</f>
        <v>0</v>
      </c>
      <c r="BB30" s="33" t="str">
        <f t="shared" ca="1" si="220"/>
        <v/>
      </c>
      <c r="BC30" s="33" t="str">
        <f t="shared" ca="1" si="28"/>
        <v/>
      </c>
      <c r="BD30" s="33" t="str">
        <f t="shared" ca="1" si="29"/>
        <v/>
      </c>
      <c r="BE30" s="40">
        <f t="shared" ca="1" si="30"/>
        <v>59</v>
      </c>
      <c r="BF30" s="33">
        <f t="shared" ca="1" si="31"/>
        <v>59</v>
      </c>
      <c r="BG30" s="33">
        <f ca="1">IF(BF30=0,0,IF(RAND()*100&gt;BF30,MAX(BG27:BG29)+1,0))</f>
        <v>0</v>
      </c>
      <c r="BH30" s="33" t="str">
        <f t="shared" ca="1" si="221"/>
        <v/>
      </c>
      <c r="BI30" s="33" t="str">
        <f t="shared" ca="1" si="32"/>
        <v/>
      </c>
      <c r="BJ30" s="33" t="str">
        <f t="shared" ca="1" si="33"/>
        <v/>
      </c>
      <c r="BK30" s="40">
        <f t="shared" ca="1" si="34"/>
        <v>59</v>
      </c>
      <c r="BL30" s="33">
        <f t="shared" ca="1" si="35"/>
        <v>59</v>
      </c>
      <c r="BM30" s="33">
        <f ca="1">IF(BL30=0,0,IF(RAND()*100&gt;BL30,MAX(BM27:BM29)+1,0))</f>
        <v>0</v>
      </c>
      <c r="BN30" s="33" t="str">
        <f t="shared" ca="1" si="222"/>
        <v/>
      </c>
      <c r="BO30" s="33" t="str">
        <f t="shared" ca="1" si="36"/>
        <v/>
      </c>
      <c r="BP30" s="33" t="str">
        <f t="shared" ca="1" si="37"/>
        <v/>
      </c>
      <c r="BQ30" s="40">
        <f t="shared" ca="1" si="38"/>
        <v>59</v>
      </c>
      <c r="BR30" s="33">
        <f t="shared" ca="1" si="39"/>
        <v>59</v>
      </c>
      <c r="BS30" s="33">
        <f ca="1">IF(BR30=0,0,IF(RAND()*100&gt;BR30,MAX(BS27:BS29)+1,0))</f>
        <v>2</v>
      </c>
      <c r="BT30" s="33" t="str">
        <f t="shared" ca="1" si="223"/>
        <v>Y</v>
      </c>
      <c r="BU30" s="33">
        <f t="shared" ca="1" si="40"/>
        <v>41</v>
      </c>
      <c r="BV30" s="33">
        <f t="shared" ca="1" si="41"/>
        <v>5</v>
      </c>
      <c r="BW30" s="40">
        <f t="shared" ca="1" si="42"/>
        <v>64</v>
      </c>
      <c r="BX30" s="33">
        <f t="shared" ca="1" si="43"/>
        <v>64</v>
      </c>
      <c r="BY30" s="33">
        <f ca="1">IF(BX30=0,0,IF(RAND()*100&gt;BX30,MAX(BY27:BY29)+1,0))</f>
        <v>0</v>
      </c>
      <c r="BZ30" s="33" t="str">
        <f t="shared" ca="1" si="224"/>
        <v/>
      </c>
      <c r="CA30" s="33" t="str">
        <f t="shared" ca="1" si="44"/>
        <v/>
      </c>
      <c r="CB30" s="33" t="str">
        <f t="shared" ca="1" si="45"/>
        <v/>
      </c>
      <c r="CC30" s="40">
        <f t="shared" ca="1" si="46"/>
        <v>64</v>
      </c>
      <c r="CD30" s="33">
        <f t="shared" ca="1" si="47"/>
        <v>64</v>
      </c>
      <c r="CE30" s="33">
        <f ca="1">IF(CD30=0,0,IF(RAND()*100&gt;CD30,MAX(CE27:CE29)+1,0))</f>
        <v>0</v>
      </c>
      <c r="CF30" s="33" t="str">
        <f t="shared" ca="1" si="225"/>
        <v/>
      </c>
      <c r="CG30" s="33" t="str">
        <f t="shared" ca="1" si="48"/>
        <v/>
      </c>
      <c r="CH30" s="33" t="str">
        <f t="shared" ca="1" si="49"/>
        <v/>
      </c>
      <c r="CI30" s="40">
        <f t="shared" ca="1" si="50"/>
        <v>64</v>
      </c>
      <c r="CJ30" s="33">
        <f t="shared" ca="1" si="51"/>
        <v>64</v>
      </c>
      <c r="CK30" s="33">
        <f ca="1">IF(CJ30=0,0,IF(RAND()*100&gt;CJ30,MAX(CK27:CK29)+1,0))</f>
        <v>2</v>
      </c>
      <c r="CL30" s="33" t="str">
        <f t="shared" ca="1" si="226"/>
        <v>Y</v>
      </c>
      <c r="CM30" s="33">
        <f t="shared" ca="1" si="52"/>
        <v>36</v>
      </c>
      <c r="CN30" s="33">
        <f t="shared" ca="1" si="53"/>
        <v>2</v>
      </c>
      <c r="CO30" s="40">
        <f t="shared" ca="1" si="54"/>
        <v>66</v>
      </c>
      <c r="CP30" s="33">
        <f t="shared" ca="1" si="55"/>
        <v>66</v>
      </c>
      <c r="CQ30" s="33">
        <f ca="1">IF(CP30=0,0,IF(RAND()*100&gt;CP30,MAX(CQ27:CQ29)+1,0))</f>
        <v>0</v>
      </c>
      <c r="CR30" s="33" t="str">
        <f t="shared" ca="1" si="227"/>
        <v/>
      </c>
      <c r="CS30" s="33" t="str">
        <f t="shared" ca="1" si="56"/>
        <v/>
      </c>
      <c r="CT30" s="33" t="str">
        <f t="shared" ca="1" si="57"/>
        <v/>
      </c>
      <c r="CU30" s="40">
        <f t="shared" ca="1" si="58"/>
        <v>66</v>
      </c>
      <c r="CV30" s="33">
        <f t="shared" ca="1" si="59"/>
        <v>66</v>
      </c>
      <c r="CW30" s="33">
        <f ca="1">IF(CV30=0,0,IF(RAND()*100&gt;CV30,MAX(CW27:CW29)+1,0))</f>
        <v>0</v>
      </c>
      <c r="CX30" s="33" t="str">
        <f t="shared" ca="1" si="228"/>
        <v/>
      </c>
      <c r="CY30" s="33" t="str">
        <f t="shared" ca="1" si="60"/>
        <v/>
      </c>
      <c r="CZ30" s="33" t="str">
        <f t="shared" ca="1" si="61"/>
        <v/>
      </c>
      <c r="DA30" s="40">
        <f t="shared" ca="1" si="62"/>
        <v>66</v>
      </c>
      <c r="DB30" s="33">
        <f t="shared" ca="1" si="63"/>
        <v>66</v>
      </c>
      <c r="DC30" s="33">
        <f ca="1">IF(DB30=0,0,IF(RAND()*100&gt;DB30,MAX(DC27:DC29)+1,0))</f>
        <v>1</v>
      </c>
      <c r="DD30" s="33" t="str">
        <f t="shared" ca="1" si="229"/>
        <v>Y</v>
      </c>
      <c r="DE30" s="33">
        <f t="shared" ca="1" si="64"/>
        <v>34</v>
      </c>
      <c r="DF30" s="33">
        <f t="shared" ca="1" si="65"/>
        <v>4</v>
      </c>
      <c r="DG30" s="40">
        <f t="shared" ca="1" si="66"/>
        <v>70</v>
      </c>
      <c r="DH30" s="33">
        <f t="shared" ca="1" si="67"/>
        <v>70</v>
      </c>
      <c r="DI30" s="33">
        <f ca="1">IF(DH30=0,0,IF(RAND()*100&gt;DH30,MAX(DI27:DI29)+1,0))</f>
        <v>2</v>
      </c>
      <c r="DJ30" s="33" t="str">
        <f t="shared" ca="1" si="230"/>
        <v>Y</v>
      </c>
      <c r="DK30" s="33">
        <f t="shared" ca="1" si="68"/>
        <v>30</v>
      </c>
      <c r="DL30" s="33">
        <f t="shared" ca="1" si="69"/>
        <v>8</v>
      </c>
      <c r="DM30" s="40">
        <f t="shared" ca="1" si="70"/>
        <v>78</v>
      </c>
      <c r="DN30" s="33">
        <f t="shared" ca="1" si="71"/>
        <v>78</v>
      </c>
      <c r="DO30" s="33">
        <f ca="1">IF(DN30=0,0,IF(RAND()*100&gt;DN30,MAX(DO27:DO29)+1,0))</f>
        <v>2</v>
      </c>
      <c r="DP30" s="33" t="str">
        <f t="shared" ca="1" si="231"/>
        <v>Y</v>
      </c>
      <c r="DQ30" s="33">
        <f t="shared" ca="1" si="72"/>
        <v>22</v>
      </c>
      <c r="DR30" s="33">
        <f t="shared" ca="1" si="73"/>
        <v>10</v>
      </c>
      <c r="DS30" s="40">
        <f t="shared" ca="1" si="74"/>
        <v>88</v>
      </c>
      <c r="DT30" s="33">
        <f t="shared" ca="1" si="75"/>
        <v>88</v>
      </c>
      <c r="DU30" s="33">
        <f ca="1">IF(DT30=0,0,IF(RAND()*100&gt;DT30,MAX(DU27:DU29)+1,0))</f>
        <v>1</v>
      </c>
      <c r="DV30" s="33" t="str">
        <f t="shared" ca="1" si="232"/>
        <v>Y</v>
      </c>
      <c r="DW30" s="33">
        <f t="shared" ca="1" si="76"/>
        <v>12</v>
      </c>
      <c r="DX30" s="33">
        <f t="shared" ca="1" si="77"/>
        <v>4</v>
      </c>
      <c r="DY30" s="40">
        <f t="shared" ca="1" si="78"/>
        <v>92</v>
      </c>
      <c r="DZ30" s="33">
        <f t="shared" ca="1" si="79"/>
        <v>92</v>
      </c>
      <c r="EA30" s="33">
        <f ca="1">IF(DZ30=0,0,IF(RAND()*100&gt;DZ30,MAX(EA27:EA29)+1,0))</f>
        <v>0</v>
      </c>
      <c r="EB30" s="33" t="str">
        <f t="shared" ca="1" si="233"/>
        <v/>
      </c>
      <c r="EC30" s="33" t="str">
        <f t="shared" ca="1" si="80"/>
        <v/>
      </c>
      <c r="ED30" s="33" t="str">
        <f t="shared" ca="1" si="81"/>
        <v/>
      </c>
      <c r="EE30" s="40">
        <f t="shared" ca="1" si="82"/>
        <v>92</v>
      </c>
      <c r="EF30" s="33">
        <f t="shared" ca="1" si="83"/>
        <v>92</v>
      </c>
      <c r="EG30" s="33">
        <f ca="1">IF(EF30=0,0,IF(RAND()*100&gt;EF30,MAX(EG27:EG29)+1,0))</f>
        <v>0</v>
      </c>
      <c r="EH30" s="33" t="str">
        <f t="shared" ca="1" si="234"/>
        <v/>
      </c>
      <c r="EI30" s="33" t="str">
        <f t="shared" ca="1" si="84"/>
        <v/>
      </c>
      <c r="EJ30" s="33" t="str">
        <f t="shared" ca="1" si="85"/>
        <v/>
      </c>
      <c r="EK30" s="40">
        <f t="shared" ca="1" si="86"/>
        <v>92</v>
      </c>
      <c r="EL30" s="33">
        <f t="shared" ca="1" si="87"/>
        <v>92</v>
      </c>
      <c r="EM30" s="33">
        <f ca="1">IF(EL30=0,0,IF(RAND()*100&gt;EL30,MAX(EM27:EM29)+1,0))</f>
        <v>0</v>
      </c>
      <c r="EN30" s="33" t="str">
        <f t="shared" ca="1" si="235"/>
        <v/>
      </c>
      <c r="EO30" s="33" t="str">
        <f t="shared" ca="1" si="88"/>
        <v/>
      </c>
      <c r="EP30" s="33" t="str">
        <f t="shared" ca="1" si="89"/>
        <v/>
      </c>
      <c r="EQ30" s="40">
        <f t="shared" ca="1" si="90"/>
        <v>92</v>
      </c>
      <c r="ER30" s="33">
        <f t="shared" ca="1" si="91"/>
        <v>92</v>
      </c>
      <c r="ES30" s="33">
        <f ca="1">IF(ER30=0,0,IF(RAND()*100&gt;ER30,MAX(ES27:ES29)+1,0))</f>
        <v>0</v>
      </c>
      <c r="ET30" s="33" t="str">
        <f t="shared" ca="1" si="236"/>
        <v/>
      </c>
      <c r="EU30" s="33" t="str">
        <f t="shared" ca="1" si="92"/>
        <v/>
      </c>
      <c r="EV30" s="33" t="str">
        <f t="shared" ca="1" si="93"/>
        <v/>
      </c>
      <c r="EW30" s="40">
        <f t="shared" ca="1" si="94"/>
        <v>92</v>
      </c>
      <c r="EX30" s="33">
        <f t="shared" ca="1" si="95"/>
        <v>92</v>
      </c>
      <c r="EY30" s="33">
        <f ca="1">IF(EX30=0,0,IF(RAND()*100&gt;EX30,MAX(EY27:EY29)+1,0))</f>
        <v>0</v>
      </c>
      <c r="EZ30" s="33" t="str">
        <f t="shared" ca="1" si="237"/>
        <v/>
      </c>
      <c r="FA30" s="33" t="str">
        <f t="shared" ca="1" si="96"/>
        <v/>
      </c>
      <c r="FB30" s="33" t="str">
        <f t="shared" ca="1" si="97"/>
        <v/>
      </c>
      <c r="FC30" s="40">
        <f t="shared" ca="1" si="98"/>
        <v>92</v>
      </c>
      <c r="FD30" s="33">
        <f t="shared" ca="1" si="99"/>
        <v>92</v>
      </c>
      <c r="FE30" s="33">
        <f ca="1">IF(FD30=0,0,IF(RAND()*100&gt;FD30,MAX(FE27:FE29)+1,0))</f>
        <v>0</v>
      </c>
      <c r="FF30" s="33" t="str">
        <f t="shared" ca="1" si="238"/>
        <v/>
      </c>
      <c r="FG30" s="33" t="str">
        <f t="shared" ca="1" si="100"/>
        <v/>
      </c>
      <c r="FH30" s="33" t="str">
        <f t="shared" ca="1" si="101"/>
        <v/>
      </c>
      <c r="FI30" s="40">
        <f t="shared" ca="1" si="102"/>
        <v>92</v>
      </c>
      <c r="FJ30" s="33">
        <f t="shared" ca="1" si="103"/>
        <v>92</v>
      </c>
      <c r="FK30" s="33">
        <f ca="1">IF(FJ30=0,0,IF(RAND()*100&gt;FJ30,MAX(FK27:FK29)+1,0))</f>
        <v>0</v>
      </c>
      <c r="FL30" s="33" t="str">
        <f t="shared" ca="1" si="239"/>
        <v/>
      </c>
      <c r="FM30" s="33" t="str">
        <f t="shared" ca="1" si="104"/>
        <v/>
      </c>
      <c r="FN30" s="33" t="str">
        <f t="shared" ca="1" si="105"/>
        <v/>
      </c>
      <c r="FO30" s="40">
        <f t="shared" ca="1" si="106"/>
        <v>92</v>
      </c>
      <c r="FP30" s="33">
        <f t="shared" ca="1" si="107"/>
        <v>92</v>
      </c>
      <c r="FQ30" s="33">
        <f ca="1">IF(FP30=0,0,IF(RAND()*100&gt;FP30,MAX(FQ27:FQ29)+1,0))</f>
        <v>0</v>
      </c>
      <c r="FR30" s="33" t="str">
        <f t="shared" ca="1" si="240"/>
        <v/>
      </c>
      <c r="FS30" s="33" t="str">
        <f t="shared" ca="1" si="108"/>
        <v/>
      </c>
      <c r="FT30" s="33" t="str">
        <f t="shared" ca="1" si="109"/>
        <v/>
      </c>
      <c r="FU30" s="40">
        <f t="shared" ca="1" si="110"/>
        <v>92</v>
      </c>
      <c r="FV30" s="33">
        <f t="shared" ca="1" si="111"/>
        <v>92</v>
      </c>
      <c r="FW30" s="33">
        <f ca="1">IF(FV30=0,0,IF(RAND()*100&gt;FV30,MAX(FW27:FW29)+1,0))</f>
        <v>0</v>
      </c>
      <c r="FX30" s="33" t="str">
        <f t="shared" ca="1" si="241"/>
        <v/>
      </c>
      <c r="FY30" s="33" t="str">
        <f t="shared" ca="1" si="112"/>
        <v/>
      </c>
      <c r="FZ30" s="33" t="str">
        <f t="shared" ca="1" si="113"/>
        <v/>
      </c>
      <c r="GA30" s="40">
        <f t="shared" ca="1" si="114"/>
        <v>92</v>
      </c>
      <c r="GB30" s="33">
        <f t="shared" ca="1" si="115"/>
        <v>92</v>
      </c>
      <c r="GC30" s="33">
        <f ca="1">IF(GB30=0,0,IF(RAND()*100&gt;GB30,MAX(GC27:GC29)+1,0))</f>
        <v>0</v>
      </c>
      <c r="GD30" s="33" t="str">
        <f t="shared" ca="1" si="242"/>
        <v/>
      </c>
      <c r="GE30" s="33" t="str">
        <f t="shared" ca="1" si="116"/>
        <v/>
      </c>
      <c r="GF30" s="33" t="str">
        <f t="shared" ca="1" si="117"/>
        <v/>
      </c>
      <c r="GG30" s="40">
        <f t="shared" ca="1" si="118"/>
        <v>92</v>
      </c>
      <c r="GH30" s="33">
        <f t="shared" ca="1" si="119"/>
        <v>92</v>
      </c>
      <c r="GI30" s="33">
        <f ca="1">IF(GH30=0,0,IF(RAND()*100&gt;GH30,MAX(GI27:GI29)+1,0))</f>
        <v>0</v>
      </c>
      <c r="GJ30" s="33" t="str">
        <f t="shared" ca="1" si="243"/>
        <v/>
      </c>
      <c r="GK30" s="33" t="str">
        <f t="shared" ca="1" si="120"/>
        <v/>
      </c>
      <c r="GL30" s="33" t="str">
        <f t="shared" ca="1" si="121"/>
        <v/>
      </c>
      <c r="GM30" s="40">
        <f t="shared" ca="1" si="122"/>
        <v>92</v>
      </c>
      <c r="GN30" s="33">
        <f t="shared" ca="1" si="123"/>
        <v>92</v>
      </c>
      <c r="GO30" s="33">
        <f ca="1">IF(GN30=0,0,IF(RAND()*100&gt;GN30,MAX(GO27:GO29)+1,0))</f>
        <v>0</v>
      </c>
      <c r="GP30" s="33" t="str">
        <f t="shared" ca="1" si="244"/>
        <v/>
      </c>
      <c r="GQ30" s="33" t="str">
        <f t="shared" ca="1" si="124"/>
        <v/>
      </c>
      <c r="GR30" s="33" t="str">
        <f t="shared" ca="1" si="125"/>
        <v/>
      </c>
      <c r="GS30" s="40">
        <f t="shared" ca="1" si="126"/>
        <v>92</v>
      </c>
      <c r="GT30" s="33">
        <f t="shared" ca="1" si="127"/>
        <v>92</v>
      </c>
      <c r="GU30" s="33">
        <f ca="1">IF(GT30=0,0,IF(RAND()*100&gt;GT30,MAX(GU27:GU29)+1,0))</f>
        <v>0</v>
      </c>
      <c r="GV30" s="33" t="str">
        <f t="shared" ca="1" si="245"/>
        <v/>
      </c>
      <c r="GW30" s="33" t="str">
        <f t="shared" ca="1" si="128"/>
        <v/>
      </c>
      <c r="GX30" s="33" t="str">
        <f t="shared" ca="1" si="129"/>
        <v/>
      </c>
      <c r="GY30" s="40">
        <f t="shared" ca="1" si="130"/>
        <v>92</v>
      </c>
      <c r="GZ30" s="33">
        <f t="shared" ca="1" si="131"/>
        <v>92</v>
      </c>
      <c r="HA30" s="33">
        <f ca="1">IF(GZ30=0,0,IF(RAND()*100&gt;GZ30,MAX(HA27:HA29)+1,0))</f>
        <v>0</v>
      </c>
      <c r="HB30" s="33" t="str">
        <f t="shared" ca="1" si="246"/>
        <v/>
      </c>
      <c r="HC30" s="33" t="str">
        <f t="shared" ca="1" si="132"/>
        <v/>
      </c>
      <c r="HD30" s="33" t="str">
        <f t="shared" ca="1" si="133"/>
        <v/>
      </c>
      <c r="HE30" s="40">
        <f t="shared" ca="1" si="134"/>
        <v>92</v>
      </c>
      <c r="HF30" s="33">
        <f t="shared" ca="1" si="135"/>
        <v>92</v>
      </c>
      <c r="HG30" s="33">
        <f ca="1">IF(HF30=0,0,IF(RAND()*100&gt;HF30,MAX(HG27:HG29)+1,0))</f>
        <v>0</v>
      </c>
      <c r="HH30" s="33" t="str">
        <f t="shared" ca="1" si="247"/>
        <v/>
      </c>
      <c r="HI30" s="33" t="str">
        <f t="shared" ca="1" si="136"/>
        <v/>
      </c>
      <c r="HJ30" s="33" t="str">
        <f t="shared" ca="1" si="137"/>
        <v/>
      </c>
      <c r="HK30" s="40">
        <f t="shared" ca="1" si="138"/>
        <v>92</v>
      </c>
      <c r="HL30" s="33">
        <f t="shared" ca="1" si="139"/>
        <v>92</v>
      </c>
      <c r="HM30" s="33">
        <f ca="1">IF(HL30=0,0,IF(RAND()*100&gt;HL30,MAX(HM27:HM29)+1,0))</f>
        <v>0</v>
      </c>
      <c r="HN30" s="33" t="str">
        <f t="shared" ca="1" si="248"/>
        <v/>
      </c>
      <c r="HO30" s="33" t="str">
        <f t="shared" ca="1" si="140"/>
        <v/>
      </c>
      <c r="HP30" s="33" t="str">
        <f t="shared" ca="1" si="141"/>
        <v/>
      </c>
      <c r="HQ30" s="40">
        <f t="shared" ca="1" si="142"/>
        <v>92</v>
      </c>
      <c r="HR30" s="33">
        <f t="shared" ca="1" si="143"/>
        <v>92</v>
      </c>
      <c r="HS30" s="33">
        <f ca="1">IF(HR30=0,0,IF(RAND()*100&gt;HR30,MAX(HS27:HS29)+1,0))</f>
        <v>0</v>
      </c>
      <c r="HT30" s="33" t="str">
        <f t="shared" ca="1" si="249"/>
        <v/>
      </c>
      <c r="HU30" s="33" t="str">
        <f t="shared" ca="1" si="144"/>
        <v/>
      </c>
      <c r="HV30" s="33" t="str">
        <f t="shared" ca="1" si="145"/>
        <v/>
      </c>
      <c r="HW30" s="40">
        <f t="shared" ca="1" si="146"/>
        <v>92</v>
      </c>
      <c r="HX30" s="33">
        <f t="shared" ca="1" si="147"/>
        <v>92</v>
      </c>
      <c r="HY30" s="33">
        <f ca="1">IF(HX30=0,0,IF(RAND()*100&gt;HX30,MAX(HY27:HY29)+1,0))</f>
        <v>0</v>
      </c>
      <c r="HZ30" s="33" t="str">
        <f t="shared" ca="1" si="250"/>
        <v/>
      </c>
      <c r="IA30" s="33" t="str">
        <f t="shared" ca="1" si="148"/>
        <v/>
      </c>
      <c r="IB30" s="33" t="str">
        <f t="shared" ca="1" si="149"/>
        <v/>
      </c>
      <c r="IC30" s="40">
        <f t="shared" ca="1" si="150"/>
        <v>92</v>
      </c>
      <c r="ID30" s="33">
        <f t="shared" ca="1" si="151"/>
        <v>92</v>
      </c>
      <c r="IE30" s="33">
        <f ca="1">IF(ID30=0,0,IF(RAND()*100&gt;ID30,MAX(IE27:IE29)+1,0))</f>
        <v>0</v>
      </c>
      <c r="IF30" s="33" t="str">
        <f t="shared" ca="1" si="251"/>
        <v/>
      </c>
      <c r="IG30" s="33" t="str">
        <f t="shared" ca="1" si="152"/>
        <v/>
      </c>
      <c r="IH30" s="33" t="str">
        <f t="shared" ca="1" si="153"/>
        <v/>
      </c>
      <c r="II30" s="40">
        <f t="shared" ca="1" si="154"/>
        <v>92</v>
      </c>
      <c r="IJ30" s="33">
        <f t="shared" ca="1" si="155"/>
        <v>92</v>
      </c>
      <c r="IK30" s="33">
        <f ca="1">IF(IJ30=0,0,IF(RAND()*100&gt;IJ30,MAX(IK27:IK29)+1,0))</f>
        <v>0</v>
      </c>
      <c r="IL30" s="33" t="str">
        <f t="shared" ca="1" si="252"/>
        <v/>
      </c>
      <c r="IM30" s="33" t="str">
        <f t="shared" ca="1" si="156"/>
        <v/>
      </c>
      <c r="IN30" s="33" t="str">
        <f t="shared" ca="1" si="157"/>
        <v/>
      </c>
      <c r="IO30" s="40">
        <f t="shared" ca="1" si="158"/>
        <v>92</v>
      </c>
      <c r="IP30" s="33">
        <f t="shared" ca="1" si="159"/>
        <v>92</v>
      </c>
      <c r="IQ30" s="33">
        <f ca="1">IF(IP30=0,0,IF(RAND()*100&gt;IP30,MAX(IQ27:IQ29)+1,0))</f>
        <v>0</v>
      </c>
      <c r="IR30" s="33" t="str">
        <f t="shared" ca="1" si="253"/>
        <v/>
      </c>
      <c r="IS30" s="33" t="str">
        <f t="shared" ca="1" si="160"/>
        <v/>
      </c>
      <c r="IT30" s="33" t="str">
        <f t="shared" ca="1" si="161"/>
        <v/>
      </c>
      <c r="IU30" s="40">
        <f t="shared" ca="1" si="162"/>
        <v>92</v>
      </c>
      <c r="IV30" s="33">
        <f t="shared" ca="1" si="163"/>
        <v>92</v>
      </c>
      <c r="IW30" s="33">
        <f ca="1">IF(IV30=0,0,IF(RAND()*100&gt;IV30,MAX(IW27:IW29)+1,0))</f>
        <v>0</v>
      </c>
      <c r="IX30" s="33" t="str">
        <f t="shared" ca="1" si="254"/>
        <v/>
      </c>
      <c r="IY30" s="33" t="str">
        <f t="shared" ca="1" si="164"/>
        <v/>
      </c>
      <c r="IZ30" s="33" t="str">
        <f t="shared" ca="1" si="165"/>
        <v/>
      </c>
      <c r="JA30" s="40">
        <f t="shared" ca="1" si="166"/>
        <v>92</v>
      </c>
      <c r="JB30" s="33">
        <f t="shared" ca="1" si="167"/>
        <v>92</v>
      </c>
      <c r="JC30" s="33">
        <f ca="1">IF(JB30=0,0,IF(RAND()*100&gt;JB30,MAX(JC27:JC29)+1,0))</f>
        <v>0</v>
      </c>
      <c r="JD30" s="33" t="str">
        <f t="shared" ca="1" si="255"/>
        <v/>
      </c>
      <c r="JE30" s="33" t="str">
        <f t="shared" ca="1" si="168"/>
        <v/>
      </c>
      <c r="JF30" s="33" t="str">
        <f t="shared" ca="1" si="169"/>
        <v/>
      </c>
      <c r="JG30" s="40">
        <f t="shared" ca="1" si="170"/>
        <v>92</v>
      </c>
      <c r="JH30" s="33">
        <f t="shared" ca="1" si="171"/>
        <v>92</v>
      </c>
      <c r="JI30" s="33">
        <f ca="1">IF(JH30=0,0,IF(RAND()*100&gt;JH30,MAX(JI27:JI29)+1,0))</f>
        <v>0</v>
      </c>
      <c r="JJ30" s="33" t="str">
        <f t="shared" ca="1" si="256"/>
        <v/>
      </c>
      <c r="JK30" s="33" t="str">
        <f t="shared" ca="1" si="172"/>
        <v/>
      </c>
      <c r="JL30" s="33" t="str">
        <f t="shared" ca="1" si="173"/>
        <v/>
      </c>
      <c r="JM30" s="40">
        <f t="shared" ca="1" si="174"/>
        <v>92</v>
      </c>
      <c r="JN30" s="33">
        <f t="shared" ca="1" si="175"/>
        <v>92</v>
      </c>
      <c r="JO30" s="33">
        <f ca="1">IF(JN30=0,0,IF(RAND()*100&gt;JN30,MAX(JO27:JO29)+1,0))</f>
        <v>0</v>
      </c>
      <c r="JP30" s="33" t="str">
        <f t="shared" ca="1" si="257"/>
        <v/>
      </c>
      <c r="JQ30" s="33" t="str">
        <f t="shared" ca="1" si="176"/>
        <v/>
      </c>
      <c r="JR30" s="33" t="str">
        <f t="shared" ca="1" si="177"/>
        <v/>
      </c>
      <c r="JS30" s="40">
        <f t="shared" ca="1" si="178"/>
        <v>92</v>
      </c>
      <c r="JT30" s="33">
        <f t="shared" ca="1" si="179"/>
        <v>92</v>
      </c>
      <c r="JU30" s="33">
        <f ca="1">IF(JT30=0,0,IF(RAND()*100&gt;JT30,MAX(JU27:JU29)+1,0))</f>
        <v>0</v>
      </c>
      <c r="JV30" s="33" t="str">
        <f t="shared" ca="1" si="258"/>
        <v/>
      </c>
      <c r="JW30" s="33" t="str">
        <f t="shared" ca="1" si="180"/>
        <v/>
      </c>
      <c r="JX30" s="33" t="str">
        <f t="shared" ca="1" si="181"/>
        <v/>
      </c>
      <c r="JY30" s="40">
        <f t="shared" ca="1" si="182"/>
        <v>92</v>
      </c>
      <c r="JZ30" s="33">
        <f t="shared" ca="1" si="183"/>
        <v>92</v>
      </c>
      <c r="KA30" s="33">
        <f ca="1">IF(JZ30=0,0,IF(RAND()*100&gt;JZ30,MAX(KA27:KA29)+1,0))</f>
        <v>0</v>
      </c>
      <c r="KB30" s="33" t="str">
        <f t="shared" ca="1" si="259"/>
        <v/>
      </c>
      <c r="KC30" s="33" t="str">
        <f t="shared" ca="1" si="184"/>
        <v/>
      </c>
      <c r="KD30" s="33" t="str">
        <f t="shared" ca="1" si="185"/>
        <v/>
      </c>
      <c r="KE30" s="40">
        <f t="shared" ca="1" si="186"/>
        <v>92</v>
      </c>
      <c r="KF30" s="33">
        <f t="shared" ca="1" si="187"/>
        <v>92</v>
      </c>
      <c r="KG30" s="33">
        <f ca="1">IF(KF30=0,0,IF(RAND()*100&gt;KF30,MAX(KG27:KG29)+1,0))</f>
        <v>0</v>
      </c>
      <c r="KH30" s="33" t="str">
        <f t="shared" ca="1" si="260"/>
        <v/>
      </c>
      <c r="KI30" s="33" t="str">
        <f t="shared" ca="1" si="188"/>
        <v/>
      </c>
      <c r="KJ30" s="33" t="str">
        <f t="shared" ca="1" si="189"/>
        <v/>
      </c>
      <c r="KK30" s="40">
        <f t="shared" ca="1" si="190"/>
        <v>92</v>
      </c>
      <c r="KL30" s="33">
        <f t="shared" ca="1" si="191"/>
        <v>92</v>
      </c>
      <c r="KM30" s="33">
        <f ca="1">IF(KL30=0,0,IF(RAND()*100&gt;KL30,MAX(KM27:KM29)+1,0))</f>
        <v>0</v>
      </c>
      <c r="KN30" s="33" t="str">
        <f t="shared" ca="1" si="261"/>
        <v/>
      </c>
      <c r="KO30" s="33" t="str">
        <f t="shared" ca="1" si="192"/>
        <v/>
      </c>
      <c r="KP30" s="33" t="str">
        <f t="shared" ca="1" si="193"/>
        <v/>
      </c>
      <c r="KQ30" s="40">
        <f t="shared" ca="1" si="194"/>
        <v>92</v>
      </c>
      <c r="KR30" s="33">
        <f t="shared" ca="1" si="195"/>
        <v>92</v>
      </c>
      <c r="KS30" s="33">
        <f ca="1">IF(KR30=0,0,IF(RAND()*100&gt;KR30,MAX(KS27:KS29)+1,0))</f>
        <v>0</v>
      </c>
      <c r="KT30" s="33" t="str">
        <f t="shared" ca="1" si="262"/>
        <v/>
      </c>
      <c r="KU30" s="33" t="str">
        <f t="shared" ca="1" si="196"/>
        <v/>
      </c>
      <c r="KV30" s="33" t="str">
        <f t="shared" ca="1" si="197"/>
        <v/>
      </c>
      <c r="KW30" s="40">
        <f t="shared" ca="1" si="198"/>
        <v>92</v>
      </c>
      <c r="KX30" s="33">
        <f t="shared" ca="1" si="199"/>
        <v>92</v>
      </c>
      <c r="KY30" s="33">
        <f ca="1">IF(KX30=0,0,IF(RAND()*100&gt;KX30,MAX(KY27:KY29)+1,0))</f>
        <v>0</v>
      </c>
      <c r="KZ30" s="33" t="str">
        <f t="shared" ca="1" si="263"/>
        <v/>
      </c>
      <c r="LA30" s="33" t="str">
        <f t="shared" ca="1" si="200"/>
        <v/>
      </c>
      <c r="LB30" s="33" t="str">
        <f t="shared" ca="1" si="201"/>
        <v/>
      </c>
      <c r="LC30" s="40">
        <f t="shared" ca="1" si="202"/>
        <v>92</v>
      </c>
      <c r="LD30" s="33">
        <f t="shared" ca="1" si="203"/>
        <v>92</v>
      </c>
      <c r="LE30" s="33">
        <f ca="1">IF(LD30=0,0,IF(RAND()*100&gt;LD30,MAX(LE27:LE29)+1,0))</f>
        <v>0</v>
      </c>
      <c r="LF30" s="33" t="str">
        <f t="shared" ca="1" si="264"/>
        <v/>
      </c>
      <c r="LG30" s="33" t="str">
        <f t="shared" ca="1" si="204"/>
        <v/>
      </c>
      <c r="LH30" s="33" t="str">
        <f t="shared" ca="1" si="205"/>
        <v/>
      </c>
      <c r="LI30" s="40">
        <f t="shared" ca="1" si="206"/>
        <v>92</v>
      </c>
      <c r="LK30" s="14" t="str">
        <f t="shared" ca="1" si="207"/>
        <v>Qu</v>
      </c>
      <c r="LL30" s="7">
        <f t="shared" ca="1" si="208"/>
        <v>59</v>
      </c>
      <c r="LM30" s="7">
        <f t="shared" si="265"/>
        <v>100</v>
      </c>
      <c r="LN30" s="7">
        <f ca="1">VLOOKUP(LL30,Charts!$A$2:$B$116,2,FALSE)</f>
        <v>1</v>
      </c>
      <c r="LO30" s="7">
        <f t="shared" ca="1" si="209"/>
        <v>0</v>
      </c>
      <c r="LP30" s="7">
        <f t="shared" ca="1" si="210"/>
        <v>0</v>
      </c>
      <c r="LQ30" s="14">
        <f t="shared" ca="1" si="266"/>
        <v>1</v>
      </c>
    </row>
    <row r="31" spans="2:329" x14ac:dyDescent="0.25">
      <c r="B31" s="16" t="str">
        <f>'Character Sheet'!B10:E10</f>
        <v>Me</v>
      </c>
      <c r="C31" s="17" t="s">
        <v>19</v>
      </c>
      <c r="D31" s="63">
        <f t="shared" ca="1" si="0"/>
        <v>0</v>
      </c>
      <c r="E31" s="33">
        <f t="shared" ca="1" si="211"/>
        <v>45</v>
      </c>
      <c r="F31" s="33">
        <v>100</v>
      </c>
      <c r="G31" s="33">
        <f t="shared" ca="1" si="212"/>
        <v>45.264143123219171</v>
      </c>
      <c r="H31" s="33">
        <f t="shared" ca="1" si="1"/>
        <v>6</v>
      </c>
      <c r="I31" s="33" t="str">
        <f t="shared" si="2"/>
        <v>Me</v>
      </c>
      <c r="J31" s="33">
        <f>VLOOKUP($D$8,MasterRaceChart,7,FALSE)</f>
        <v>0</v>
      </c>
      <c r="K31" s="33" t="str">
        <f ca="1">VLOOKUP(5,$H$27:$I$36,2,FALSE)</f>
        <v>Co</v>
      </c>
      <c r="L31" s="62" t="str">
        <f t="shared" ca="1" si="267"/>
        <v>Em</v>
      </c>
      <c r="M31" s="62">
        <f t="shared" ca="1" si="213"/>
        <v>46</v>
      </c>
      <c r="N31" s="35">
        <v>100</v>
      </c>
      <c r="P31" s="39">
        <f t="shared" ca="1" si="3"/>
        <v>46</v>
      </c>
      <c r="Q31" s="33">
        <f ca="1">IF(P31=0,0,IF(RAND()*100&gt;P31,MAX(Q27:Q30)+1,0))</f>
        <v>0</v>
      </c>
      <c r="R31" s="33" t="str">
        <f t="shared" ca="1" si="214"/>
        <v/>
      </c>
      <c r="S31" s="33" t="str">
        <f t="shared" ca="1" si="4"/>
        <v/>
      </c>
      <c r="T31" s="33" t="str">
        <f t="shared" ca="1" si="5"/>
        <v/>
      </c>
      <c r="U31" s="40">
        <f t="shared" ca="1" si="6"/>
        <v>46</v>
      </c>
      <c r="V31" s="33">
        <f t="shared" ca="1" si="7"/>
        <v>46</v>
      </c>
      <c r="W31" s="33">
        <f ca="1">IF(V31=0,0,IF(RAND()*100&gt;V31,MAX(W27:W30)+1,0))</f>
        <v>0</v>
      </c>
      <c r="X31" s="33" t="str">
        <f t="shared" ca="1" si="215"/>
        <v/>
      </c>
      <c r="Y31" s="33" t="str">
        <f t="shared" ca="1" si="8"/>
        <v/>
      </c>
      <c r="Z31" s="33" t="str">
        <f t="shared" ca="1" si="9"/>
        <v/>
      </c>
      <c r="AA31" s="40">
        <f t="shared" ca="1" si="10"/>
        <v>46</v>
      </c>
      <c r="AB31" s="33">
        <f t="shared" ca="1" si="11"/>
        <v>46</v>
      </c>
      <c r="AC31" s="33">
        <f ca="1">IF(AB31=0,0,IF(RAND()*100&gt;AB31,MAX(AC27:AC30)+1,0))</f>
        <v>2</v>
      </c>
      <c r="AD31" s="33" t="str">
        <f t="shared" ca="1" si="216"/>
        <v>Y</v>
      </c>
      <c r="AE31" s="33">
        <f t="shared" ca="1" si="12"/>
        <v>54</v>
      </c>
      <c r="AF31" s="33">
        <f t="shared" ca="1" si="13"/>
        <v>4</v>
      </c>
      <c r="AG31" s="40">
        <f t="shared" ca="1" si="14"/>
        <v>50</v>
      </c>
      <c r="AH31" s="33">
        <f t="shared" ca="1" si="15"/>
        <v>50</v>
      </c>
      <c r="AI31" s="33">
        <f ca="1">IF(AH31=0,0,IF(RAND()*100&gt;AH31,MAX(AI27:AI30)+1,0))</f>
        <v>1</v>
      </c>
      <c r="AJ31" s="33" t="str">
        <f t="shared" ca="1" si="217"/>
        <v>Y</v>
      </c>
      <c r="AK31" s="33">
        <f t="shared" ca="1" si="16"/>
        <v>50</v>
      </c>
      <c r="AL31" s="33">
        <f t="shared" ca="1" si="17"/>
        <v>6</v>
      </c>
      <c r="AM31" s="40">
        <f t="shared" ca="1" si="18"/>
        <v>56</v>
      </c>
      <c r="AN31" s="33">
        <f t="shared" ca="1" si="19"/>
        <v>56</v>
      </c>
      <c r="AO31" s="33">
        <f ca="1">IF(AN31=0,0,IF(RAND()*100&gt;AN31,MAX(AO27:AO30)+1,0))</f>
        <v>4</v>
      </c>
      <c r="AP31" s="33" t="str">
        <f t="shared" ca="1" si="218"/>
        <v/>
      </c>
      <c r="AQ31" s="33" t="str">
        <f t="shared" ca="1" si="20"/>
        <v/>
      </c>
      <c r="AR31" s="33" t="str">
        <f t="shared" ca="1" si="21"/>
        <v/>
      </c>
      <c r="AS31" s="40">
        <f t="shared" ca="1" si="22"/>
        <v>56</v>
      </c>
      <c r="AT31" s="33">
        <f t="shared" ca="1" si="23"/>
        <v>56</v>
      </c>
      <c r="AU31" s="33">
        <f ca="1">IF(AT31=0,0,IF(RAND()*100&gt;AT31,MAX(AU27:AU30)+1,0))</f>
        <v>0</v>
      </c>
      <c r="AV31" s="33" t="str">
        <f t="shared" ca="1" si="219"/>
        <v/>
      </c>
      <c r="AW31" s="33" t="str">
        <f t="shared" ca="1" si="24"/>
        <v/>
      </c>
      <c r="AX31" s="33" t="str">
        <f t="shared" ca="1" si="25"/>
        <v/>
      </c>
      <c r="AY31" s="40">
        <f t="shared" ca="1" si="26"/>
        <v>56</v>
      </c>
      <c r="AZ31" s="33">
        <f t="shared" ca="1" si="27"/>
        <v>56</v>
      </c>
      <c r="BA31" s="33">
        <f ca="1">IF(AZ31=0,0,IF(RAND()*100&gt;AZ31,MAX(BA27:BA30)+1,0))</f>
        <v>0</v>
      </c>
      <c r="BB31" s="33" t="str">
        <f t="shared" ca="1" si="220"/>
        <v/>
      </c>
      <c r="BC31" s="33" t="str">
        <f t="shared" ca="1" si="28"/>
        <v/>
      </c>
      <c r="BD31" s="33" t="str">
        <f t="shared" ca="1" si="29"/>
        <v/>
      </c>
      <c r="BE31" s="40">
        <f t="shared" ca="1" si="30"/>
        <v>56</v>
      </c>
      <c r="BF31" s="33">
        <f t="shared" ca="1" si="31"/>
        <v>56</v>
      </c>
      <c r="BG31" s="33">
        <f ca="1">IF(BF31=0,0,IF(RAND()*100&gt;BF31,MAX(BG27:BG30)+1,0))</f>
        <v>0</v>
      </c>
      <c r="BH31" s="33" t="str">
        <f t="shared" ca="1" si="221"/>
        <v/>
      </c>
      <c r="BI31" s="33" t="str">
        <f t="shared" ca="1" si="32"/>
        <v/>
      </c>
      <c r="BJ31" s="33" t="str">
        <f t="shared" ca="1" si="33"/>
        <v/>
      </c>
      <c r="BK31" s="40">
        <f t="shared" ca="1" si="34"/>
        <v>56</v>
      </c>
      <c r="BL31" s="33">
        <f t="shared" ca="1" si="35"/>
        <v>56</v>
      </c>
      <c r="BM31" s="33">
        <f ca="1">IF(BL31=0,0,IF(RAND()*100&gt;BL31,MAX(BM27:BM30)+1,0))</f>
        <v>1</v>
      </c>
      <c r="BN31" s="33" t="str">
        <f t="shared" ca="1" si="222"/>
        <v>Y</v>
      </c>
      <c r="BO31" s="33">
        <f t="shared" ca="1" si="36"/>
        <v>44</v>
      </c>
      <c r="BP31" s="33">
        <f t="shared" ca="1" si="37"/>
        <v>5</v>
      </c>
      <c r="BQ31" s="40">
        <f t="shared" ca="1" si="38"/>
        <v>61</v>
      </c>
      <c r="BR31" s="33">
        <f t="shared" ca="1" si="39"/>
        <v>61</v>
      </c>
      <c r="BS31" s="33">
        <f ca="1">IF(BR31=0,0,IF(RAND()*100&gt;BR31,MAX(BS27:BS30)+1,0))</f>
        <v>0</v>
      </c>
      <c r="BT31" s="33" t="str">
        <f t="shared" ca="1" si="223"/>
        <v/>
      </c>
      <c r="BU31" s="33" t="str">
        <f t="shared" ca="1" si="40"/>
        <v/>
      </c>
      <c r="BV31" s="33" t="str">
        <f t="shared" ca="1" si="41"/>
        <v/>
      </c>
      <c r="BW31" s="40">
        <f t="shared" ca="1" si="42"/>
        <v>61</v>
      </c>
      <c r="BX31" s="33">
        <f t="shared" ca="1" si="43"/>
        <v>61</v>
      </c>
      <c r="BY31" s="33">
        <f ca="1">IF(BX31=0,0,IF(RAND()*100&gt;BX31,MAX(BY27:BY30)+1,0))</f>
        <v>0</v>
      </c>
      <c r="BZ31" s="33" t="str">
        <f t="shared" ca="1" si="224"/>
        <v/>
      </c>
      <c r="CA31" s="33" t="str">
        <f t="shared" ca="1" si="44"/>
        <v/>
      </c>
      <c r="CB31" s="33" t="str">
        <f t="shared" ca="1" si="45"/>
        <v/>
      </c>
      <c r="CC31" s="40">
        <f t="shared" ca="1" si="46"/>
        <v>61</v>
      </c>
      <c r="CD31" s="33">
        <f t="shared" ca="1" si="47"/>
        <v>61</v>
      </c>
      <c r="CE31" s="33">
        <f ca="1">IF(CD31=0,0,IF(RAND()*100&gt;CD31,MAX(CE27:CE30)+1,0))</f>
        <v>2</v>
      </c>
      <c r="CF31" s="33" t="str">
        <f t="shared" ca="1" si="225"/>
        <v>Y</v>
      </c>
      <c r="CG31" s="33">
        <f t="shared" ca="1" si="48"/>
        <v>39</v>
      </c>
      <c r="CH31" s="33">
        <f t="shared" ca="1" si="49"/>
        <v>2</v>
      </c>
      <c r="CI31" s="40">
        <f t="shared" ca="1" si="50"/>
        <v>63</v>
      </c>
      <c r="CJ31" s="33">
        <f t="shared" ca="1" si="51"/>
        <v>63</v>
      </c>
      <c r="CK31" s="33">
        <f ca="1">IF(CJ31=0,0,IF(RAND()*100&gt;CJ31,MAX(CK27:CK30)+1,0))</f>
        <v>3</v>
      </c>
      <c r="CL31" s="33" t="str">
        <f t="shared" ca="1" si="226"/>
        <v/>
      </c>
      <c r="CM31" s="33" t="str">
        <f t="shared" ca="1" si="52"/>
        <v/>
      </c>
      <c r="CN31" s="33" t="str">
        <f t="shared" ca="1" si="53"/>
        <v/>
      </c>
      <c r="CO31" s="40">
        <f t="shared" ca="1" si="54"/>
        <v>63</v>
      </c>
      <c r="CP31" s="33">
        <f t="shared" ca="1" si="55"/>
        <v>63</v>
      </c>
      <c r="CQ31" s="33">
        <f ca="1">IF(CP31=0,0,IF(RAND()*100&gt;CP31,MAX(CQ27:CQ30)+1,0))</f>
        <v>3</v>
      </c>
      <c r="CR31" s="33" t="str">
        <f t="shared" ca="1" si="227"/>
        <v/>
      </c>
      <c r="CS31" s="33" t="str">
        <f t="shared" ca="1" si="56"/>
        <v/>
      </c>
      <c r="CT31" s="33" t="str">
        <f t="shared" ca="1" si="57"/>
        <v/>
      </c>
      <c r="CU31" s="40">
        <f t="shared" ca="1" si="58"/>
        <v>63</v>
      </c>
      <c r="CV31" s="33">
        <f t="shared" ca="1" si="59"/>
        <v>63</v>
      </c>
      <c r="CW31" s="33">
        <f ca="1">IF(CV31=0,0,IF(RAND()*100&gt;CV31,MAX(CW27:CW30)+1,0))</f>
        <v>1</v>
      </c>
      <c r="CX31" s="33" t="str">
        <f t="shared" ca="1" si="228"/>
        <v>Y</v>
      </c>
      <c r="CY31" s="33">
        <f t="shared" ca="1" si="60"/>
        <v>37</v>
      </c>
      <c r="CZ31" s="33">
        <f t="shared" ca="1" si="61"/>
        <v>3</v>
      </c>
      <c r="DA31" s="40">
        <f t="shared" ca="1" si="62"/>
        <v>66</v>
      </c>
      <c r="DB31" s="33">
        <f t="shared" ca="1" si="63"/>
        <v>66</v>
      </c>
      <c r="DC31" s="33">
        <f ca="1">IF(DB31=0,0,IF(RAND()*100&gt;DB31,MAX(DC27:DC30)+1,0))</f>
        <v>0</v>
      </c>
      <c r="DD31" s="33" t="str">
        <f t="shared" ca="1" si="229"/>
        <v/>
      </c>
      <c r="DE31" s="33" t="str">
        <f t="shared" ca="1" si="64"/>
        <v/>
      </c>
      <c r="DF31" s="33" t="str">
        <f t="shared" ca="1" si="65"/>
        <v/>
      </c>
      <c r="DG31" s="40">
        <f t="shared" ca="1" si="66"/>
        <v>66</v>
      </c>
      <c r="DH31" s="33">
        <f t="shared" ca="1" si="67"/>
        <v>66</v>
      </c>
      <c r="DI31" s="33">
        <f ca="1">IF(DH31=0,0,IF(RAND()*100&gt;DH31,MAX(DI27:DI30)+1,0))</f>
        <v>0</v>
      </c>
      <c r="DJ31" s="33" t="str">
        <f t="shared" ca="1" si="230"/>
        <v/>
      </c>
      <c r="DK31" s="33" t="str">
        <f t="shared" ca="1" si="68"/>
        <v/>
      </c>
      <c r="DL31" s="33" t="str">
        <f t="shared" ca="1" si="69"/>
        <v/>
      </c>
      <c r="DM31" s="40">
        <f t="shared" ca="1" si="70"/>
        <v>66</v>
      </c>
      <c r="DN31" s="33">
        <f t="shared" ca="1" si="71"/>
        <v>66</v>
      </c>
      <c r="DO31" s="33">
        <f ca="1">IF(DN31=0,0,IF(RAND()*100&gt;DN31,MAX(DO27:DO30)+1,0))</f>
        <v>0</v>
      </c>
      <c r="DP31" s="33" t="str">
        <f t="shared" ca="1" si="231"/>
        <v/>
      </c>
      <c r="DQ31" s="33" t="str">
        <f t="shared" ca="1" si="72"/>
        <v/>
      </c>
      <c r="DR31" s="33" t="str">
        <f t="shared" ca="1" si="73"/>
        <v/>
      </c>
      <c r="DS31" s="40">
        <f t="shared" ca="1" si="74"/>
        <v>66</v>
      </c>
      <c r="DT31" s="33">
        <f t="shared" ca="1" si="75"/>
        <v>66</v>
      </c>
      <c r="DU31" s="33">
        <f ca="1">IF(DT31=0,0,IF(RAND()*100&gt;DT31,MAX(DU27:DU30)+1,0))</f>
        <v>0</v>
      </c>
      <c r="DV31" s="33" t="str">
        <f t="shared" ca="1" si="232"/>
        <v/>
      </c>
      <c r="DW31" s="33" t="str">
        <f t="shared" ca="1" si="76"/>
        <v/>
      </c>
      <c r="DX31" s="33" t="str">
        <f t="shared" ca="1" si="77"/>
        <v/>
      </c>
      <c r="DY31" s="40">
        <f t="shared" ca="1" si="78"/>
        <v>66</v>
      </c>
      <c r="DZ31" s="33">
        <f t="shared" ca="1" si="79"/>
        <v>66</v>
      </c>
      <c r="EA31" s="33">
        <f ca="1">IF(DZ31=0,0,IF(RAND()*100&gt;DZ31,MAX(EA27:EA30)+1,0))</f>
        <v>2</v>
      </c>
      <c r="EB31" s="33" t="str">
        <f t="shared" ca="1" si="233"/>
        <v>Y</v>
      </c>
      <c r="EC31" s="33">
        <f t="shared" ca="1" si="80"/>
        <v>34</v>
      </c>
      <c r="ED31" s="33">
        <f t="shared" ca="1" si="81"/>
        <v>2</v>
      </c>
      <c r="EE31" s="40">
        <f t="shared" ca="1" si="82"/>
        <v>68</v>
      </c>
      <c r="EF31" s="33">
        <f t="shared" ca="1" si="83"/>
        <v>68</v>
      </c>
      <c r="EG31" s="33">
        <f ca="1">IF(EF31=0,0,IF(RAND()*100&gt;EF31,MAX(EG27:EG30)+1,0))</f>
        <v>0</v>
      </c>
      <c r="EH31" s="33" t="str">
        <f t="shared" ca="1" si="234"/>
        <v/>
      </c>
      <c r="EI31" s="33" t="str">
        <f t="shared" ca="1" si="84"/>
        <v/>
      </c>
      <c r="EJ31" s="33" t="str">
        <f t="shared" ca="1" si="85"/>
        <v/>
      </c>
      <c r="EK31" s="40">
        <f t="shared" ca="1" si="86"/>
        <v>68</v>
      </c>
      <c r="EL31" s="33">
        <f t="shared" ca="1" si="87"/>
        <v>68</v>
      </c>
      <c r="EM31" s="33">
        <f ca="1">IF(EL31=0,0,IF(RAND()*100&gt;EL31,MAX(EM27:EM30)+1,0))</f>
        <v>0</v>
      </c>
      <c r="EN31" s="33" t="str">
        <f t="shared" ca="1" si="235"/>
        <v/>
      </c>
      <c r="EO31" s="33" t="str">
        <f t="shared" ca="1" si="88"/>
        <v/>
      </c>
      <c r="EP31" s="33" t="str">
        <f t="shared" ca="1" si="89"/>
        <v/>
      </c>
      <c r="EQ31" s="40">
        <f t="shared" ca="1" si="90"/>
        <v>68</v>
      </c>
      <c r="ER31" s="33">
        <f t="shared" ca="1" si="91"/>
        <v>68</v>
      </c>
      <c r="ES31" s="33">
        <f ca="1">IF(ER31=0,0,IF(RAND()*100&gt;ER31,MAX(ES27:ES30)+1,0))</f>
        <v>1</v>
      </c>
      <c r="ET31" s="33" t="str">
        <f t="shared" ca="1" si="236"/>
        <v>Y</v>
      </c>
      <c r="EU31" s="33">
        <f t="shared" ca="1" si="92"/>
        <v>32</v>
      </c>
      <c r="EV31" s="33">
        <f t="shared" ca="1" si="93"/>
        <v>4</v>
      </c>
      <c r="EW31" s="40">
        <f t="shared" ca="1" si="94"/>
        <v>72</v>
      </c>
      <c r="EX31" s="33">
        <f t="shared" ca="1" si="95"/>
        <v>72</v>
      </c>
      <c r="EY31" s="33">
        <f ca="1">IF(EX31=0,0,IF(RAND()*100&gt;EX31,MAX(EY27:EY30)+1,0))</f>
        <v>0</v>
      </c>
      <c r="EZ31" s="33" t="str">
        <f t="shared" ca="1" si="237"/>
        <v/>
      </c>
      <c r="FA31" s="33" t="str">
        <f t="shared" ca="1" si="96"/>
        <v/>
      </c>
      <c r="FB31" s="33" t="str">
        <f t="shared" ca="1" si="97"/>
        <v/>
      </c>
      <c r="FC31" s="40">
        <f t="shared" ca="1" si="98"/>
        <v>72</v>
      </c>
      <c r="FD31" s="33">
        <f t="shared" ca="1" si="99"/>
        <v>72</v>
      </c>
      <c r="FE31" s="33">
        <f ca="1">IF(FD31=0,0,IF(RAND()*100&gt;FD31,MAX(FE27:FE30)+1,0))</f>
        <v>0</v>
      </c>
      <c r="FF31" s="33" t="str">
        <f t="shared" ca="1" si="238"/>
        <v/>
      </c>
      <c r="FG31" s="33" t="str">
        <f t="shared" ca="1" si="100"/>
        <v/>
      </c>
      <c r="FH31" s="33" t="str">
        <f t="shared" ca="1" si="101"/>
        <v/>
      </c>
      <c r="FI31" s="40">
        <f t="shared" ca="1" si="102"/>
        <v>72</v>
      </c>
      <c r="FJ31" s="33">
        <f t="shared" ca="1" si="103"/>
        <v>72</v>
      </c>
      <c r="FK31" s="33">
        <f ca="1">IF(FJ31=0,0,IF(RAND()*100&gt;FJ31,MAX(FK27:FK30)+1,0))</f>
        <v>0</v>
      </c>
      <c r="FL31" s="33" t="str">
        <f t="shared" ca="1" si="239"/>
        <v/>
      </c>
      <c r="FM31" s="33" t="str">
        <f t="shared" ca="1" si="104"/>
        <v/>
      </c>
      <c r="FN31" s="33" t="str">
        <f t="shared" ca="1" si="105"/>
        <v/>
      </c>
      <c r="FO31" s="40">
        <f t="shared" ca="1" si="106"/>
        <v>72</v>
      </c>
      <c r="FP31" s="33">
        <f t="shared" ca="1" si="107"/>
        <v>72</v>
      </c>
      <c r="FQ31" s="33">
        <f ca="1">IF(FP31=0,0,IF(RAND()*100&gt;FP31,MAX(FQ27:FQ30)+1,0))</f>
        <v>0</v>
      </c>
      <c r="FR31" s="33" t="str">
        <f t="shared" ca="1" si="240"/>
        <v/>
      </c>
      <c r="FS31" s="33" t="str">
        <f t="shared" ca="1" si="108"/>
        <v/>
      </c>
      <c r="FT31" s="33" t="str">
        <f t="shared" ca="1" si="109"/>
        <v/>
      </c>
      <c r="FU31" s="40">
        <f t="shared" ca="1" si="110"/>
        <v>72</v>
      </c>
      <c r="FV31" s="33">
        <f t="shared" ca="1" si="111"/>
        <v>72</v>
      </c>
      <c r="FW31" s="33">
        <f ca="1">IF(FV31=0,0,IF(RAND()*100&gt;FV31,MAX(FW27:FW30)+1,0))</f>
        <v>0</v>
      </c>
      <c r="FX31" s="33" t="str">
        <f t="shared" ca="1" si="241"/>
        <v/>
      </c>
      <c r="FY31" s="33" t="str">
        <f t="shared" ca="1" si="112"/>
        <v/>
      </c>
      <c r="FZ31" s="33" t="str">
        <f t="shared" ca="1" si="113"/>
        <v/>
      </c>
      <c r="GA31" s="40">
        <f t="shared" ca="1" si="114"/>
        <v>72</v>
      </c>
      <c r="GB31" s="33">
        <f t="shared" ca="1" si="115"/>
        <v>72</v>
      </c>
      <c r="GC31" s="33">
        <f ca="1">IF(GB31=0,0,IF(RAND()*100&gt;GB31,MAX(GC27:GC30)+1,0))</f>
        <v>0</v>
      </c>
      <c r="GD31" s="33" t="str">
        <f t="shared" ca="1" si="242"/>
        <v/>
      </c>
      <c r="GE31" s="33" t="str">
        <f t="shared" ca="1" si="116"/>
        <v/>
      </c>
      <c r="GF31" s="33" t="str">
        <f t="shared" ca="1" si="117"/>
        <v/>
      </c>
      <c r="GG31" s="40">
        <f t="shared" ca="1" si="118"/>
        <v>72</v>
      </c>
      <c r="GH31" s="33">
        <f t="shared" ca="1" si="119"/>
        <v>72</v>
      </c>
      <c r="GI31" s="33">
        <f ca="1">IF(GH31=0,0,IF(RAND()*100&gt;GH31,MAX(GI27:GI30)+1,0))</f>
        <v>0</v>
      </c>
      <c r="GJ31" s="33" t="str">
        <f t="shared" ca="1" si="243"/>
        <v/>
      </c>
      <c r="GK31" s="33" t="str">
        <f t="shared" ca="1" si="120"/>
        <v/>
      </c>
      <c r="GL31" s="33" t="str">
        <f t="shared" ca="1" si="121"/>
        <v/>
      </c>
      <c r="GM31" s="40">
        <f t="shared" ca="1" si="122"/>
        <v>72</v>
      </c>
      <c r="GN31" s="33">
        <f t="shared" ca="1" si="123"/>
        <v>72</v>
      </c>
      <c r="GO31" s="33">
        <f ca="1">IF(GN31=0,0,IF(RAND()*100&gt;GN31,MAX(GO27:GO30)+1,0))</f>
        <v>0</v>
      </c>
      <c r="GP31" s="33" t="str">
        <f t="shared" ca="1" si="244"/>
        <v/>
      </c>
      <c r="GQ31" s="33" t="str">
        <f t="shared" ca="1" si="124"/>
        <v/>
      </c>
      <c r="GR31" s="33" t="str">
        <f t="shared" ca="1" si="125"/>
        <v/>
      </c>
      <c r="GS31" s="40">
        <f t="shared" ca="1" si="126"/>
        <v>72</v>
      </c>
      <c r="GT31" s="33">
        <f t="shared" ca="1" si="127"/>
        <v>72</v>
      </c>
      <c r="GU31" s="33">
        <f ca="1">IF(GT31=0,0,IF(RAND()*100&gt;GT31,MAX(GU27:GU30)+1,0))</f>
        <v>0</v>
      </c>
      <c r="GV31" s="33" t="str">
        <f t="shared" ca="1" si="245"/>
        <v/>
      </c>
      <c r="GW31" s="33" t="str">
        <f t="shared" ca="1" si="128"/>
        <v/>
      </c>
      <c r="GX31" s="33" t="str">
        <f t="shared" ca="1" si="129"/>
        <v/>
      </c>
      <c r="GY31" s="40">
        <f t="shared" ca="1" si="130"/>
        <v>72</v>
      </c>
      <c r="GZ31" s="33">
        <f t="shared" ca="1" si="131"/>
        <v>72</v>
      </c>
      <c r="HA31" s="33">
        <f ca="1">IF(GZ31=0,0,IF(RAND()*100&gt;GZ31,MAX(HA27:HA30)+1,0))</f>
        <v>0</v>
      </c>
      <c r="HB31" s="33" t="str">
        <f t="shared" ca="1" si="246"/>
        <v/>
      </c>
      <c r="HC31" s="33" t="str">
        <f t="shared" ca="1" si="132"/>
        <v/>
      </c>
      <c r="HD31" s="33" t="str">
        <f t="shared" ca="1" si="133"/>
        <v/>
      </c>
      <c r="HE31" s="40">
        <f t="shared" ca="1" si="134"/>
        <v>72</v>
      </c>
      <c r="HF31" s="33">
        <f t="shared" ca="1" si="135"/>
        <v>72</v>
      </c>
      <c r="HG31" s="33">
        <f ca="1">IF(HF31=0,0,IF(RAND()*100&gt;HF31,MAX(HG27:HG30)+1,0))</f>
        <v>0</v>
      </c>
      <c r="HH31" s="33" t="str">
        <f t="shared" ca="1" si="247"/>
        <v/>
      </c>
      <c r="HI31" s="33" t="str">
        <f t="shared" ca="1" si="136"/>
        <v/>
      </c>
      <c r="HJ31" s="33" t="str">
        <f t="shared" ca="1" si="137"/>
        <v/>
      </c>
      <c r="HK31" s="40">
        <f t="shared" ca="1" si="138"/>
        <v>72</v>
      </c>
      <c r="HL31" s="33">
        <f t="shared" ca="1" si="139"/>
        <v>72</v>
      </c>
      <c r="HM31" s="33">
        <f ca="1">IF(HL31=0,0,IF(RAND()*100&gt;HL31,MAX(HM27:HM30)+1,0))</f>
        <v>0</v>
      </c>
      <c r="HN31" s="33" t="str">
        <f t="shared" ca="1" si="248"/>
        <v/>
      </c>
      <c r="HO31" s="33" t="str">
        <f t="shared" ca="1" si="140"/>
        <v/>
      </c>
      <c r="HP31" s="33" t="str">
        <f t="shared" ca="1" si="141"/>
        <v/>
      </c>
      <c r="HQ31" s="40">
        <f t="shared" ca="1" si="142"/>
        <v>72</v>
      </c>
      <c r="HR31" s="33">
        <f t="shared" ca="1" si="143"/>
        <v>72</v>
      </c>
      <c r="HS31" s="33">
        <f ca="1">IF(HR31=0,0,IF(RAND()*100&gt;HR31,MAX(HS27:HS30)+1,0))</f>
        <v>0</v>
      </c>
      <c r="HT31" s="33" t="str">
        <f t="shared" ca="1" si="249"/>
        <v/>
      </c>
      <c r="HU31" s="33" t="str">
        <f t="shared" ca="1" si="144"/>
        <v/>
      </c>
      <c r="HV31" s="33" t="str">
        <f t="shared" ca="1" si="145"/>
        <v/>
      </c>
      <c r="HW31" s="40">
        <f t="shared" ca="1" si="146"/>
        <v>72</v>
      </c>
      <c r="HX31" s="33">
        <f t="shared" ca="1" si="147"/>
        <v>72</v>
      </c>
      <c r="HY31" s="33">
        <f ca="1">IF(HX31=0,0,IF(RAND()*100&gt;HX31,MAX(HY27:HY30)+1,0))</f>
        <v>0</v>
      </c>
      <c r="HZ31" s="33" t="str">
        <f t="shared" ca="1" si="250"/>
        <v/>
      </c>
      <c r="IA31" s="33" t="str">
        <f t="shared" ca="1" si="148"/>
        <v/>
      </c>
      <c r="IB31" s="33" t="str">
        <f t="shared" ca="1" si="149"/>
        <v/>
      </c>
      <c r="IC31" s="40">
        <f t="shared" ca="1" si="150"/>
        <v>72</v>
      </c>
      <c r="ID31" s="33">
        <f t="shared" ca="1" si="151"/>
        <v>72</v>
      </c>
      <c r="IE31" s="33">
        <f ca="1">IF(ID31=0,0,IF(RAND()*100&gt;ID31,MAX(IE27:IE30)+1,0))</f>
        <v>0</v>
      </c>
      <c r="IF31" s="33" t="str">
        <f t="shared" ca="1" si="251"/>
        <v/>
      </c>
      <c r="IG31" s="33" t="str">
        <f t="shared" ca="1" si="152"/>
        <v/>
      </c>
      <c r="IH31" s="33" t="str">
        <f t="shared" ca="1" si="153"/>
        <v/>
      </c>
      <c r="II31" s="40">
        <f t="shared" ca="1" si="154"/>
        <v>72</v>
      </c>
      <c r="IJ31" s="33">
        <f t="shared" ca="1" si="155"/>
        <v>72</v>
      </c>
      <c r="IK31" s="33">
        <f ca="1">IF(IJ31=0,0,IF(RAND()*100&gt;IJ31,MAX(IK27:IK30)+1,0))</f>
        <v>0</v>
      </c>
      <c r="IL31" s="33" t="str">
        <f t="shared" ca="1" si="252"/>
        <v/>
      </c>
      <c r="IM31" s="33" t="str">
        <f t="shared" ca="1" si="156"/>
        <v/>
      </c>
      <c r="IN31" s="33" t="str">
        <f t="shared" ca="1" si="157"/>
        <v/>
      </c>
      <c r="IO31" s="40">
        <f t="shared" ca="1" si="158"/>
        <v>72</v>
      </c>
      <c r="IP31" s="33">
        <f t="shared" ca="1" si="159"/>
        <v>72</v>
      </c>
      <c r="IQ31" s="33">
        <f ca="1">IF(IP31=0,0,IF(RAND()*100&gt;IP31,MAX(IQ27:IQ30)+1,0))</f>
        <v>0</v>
      </c>
      <c r="IR31" s="33" t="str">
        <f t="shared" ca="1" si="253"/>
        <v/>
      </c>
      <c r="IS31" s="33" t="str">
        <f t="shared" ca="1" si="160"/>
        <v/>
      </c>
      <c r="IT31" s="33" t="str">
        <f t="shared" ca="1" si="161"/>
        <v/>
      </c>
      <c r="IU31" s="40">
        <f t="shared" ca="1" si="162"/>
        <v>72</v>
      </c>
      <c r="IV31" s="33">
        <f t="shared" ca="1" si="163"/>
        <v>72</v>
      </c>
      <c r="IW31" s="33">
        <f ca="1">IF(IV31=0,0,IF(RAND()*100&gt;IV31,MAX(IW27:IW30)+1,0))</f>
        <v>0</v>
      </c>
      <c r="IX31" s="33" t="str">
        <f t="shared" ca="1" si="254"/>
        <v/>
      </c>
      <c r="IY31" s="33" t="str">
        <f t="shared" ca="1" si="164"/>
        <v/>
      </c>
      <c r="IZ31" s="33" t="str">
        <f t="shared" ca="1" si="165"/>
        <v/>
      </c>
      <c r="JA31" s="40">
        <f t="shared" ca="1" si="166"/>
        <v>72</v>
      </c>
      <c r="JB31" s="33">
        <f t="shared" ca="1" si="167"/>
        <v>72</v>
      </c>
      <c r="JC31" s="33">
        <f ca="1">IF(JB31=0,0,IF(RAND()*100&gt;JB31,MAX(JC27:JC30)+1,0))</f>
        <v>0</v>
      </c>
      <c r="JD31" s="33" t="str">
        <f t="shared" ca="1" si="255"/>
        <v/>
      </c>
      <c r="JE31" s="33" t="str">
        <f t="shared" ca="1" si="168"/>
        <v/>
      </c>
      <c r="JF31" s="33" t="str">
        <f t="shared" ca="1" si="169"/>
        <v/>
      </c>
      <c r="JG31" s="40">
        <f t="shared" ca="1" si="170"/>
        <v>72</v>
      </c>
      <c r="JH31" s="33">
        <f t="shared" ca="1" si="171"/>
        <v>72</v>
      </c>
      <c r="JI31" s="33">
        <f ca="1">IF(JH31=0,0,IF(RAND()*100&gt;JH31,MAX(JI27:JI30)+1,0))</f>
        <v>0</v>
      </c>
      <c r="JJ31" s="33" t="str">
        <f t="shared" ca="1" si="256"/>
        <v/>
      </c>
      <c r="JK31" s="33" t="str">
        <f t="shared" ca="1" si="172"/>
        <v/>
      </c>
      <c r="JL31" s="33" t="str">
        <f t="shared" ca="1" si="173"/>
        <v/>
      </c>
      <c r="JM31" s="40">
        <f t="shared" ca="1" si="174"/>
        <v>72</v>
      </c>
      <c r="JN31" s="33">
        <f t="shared" ca="1" si="175"/>
        <v>72</v>
      </c>
      <c r="JO31" s="33">
        <f ca="1">IF(JN31=0,0,IF(RAND()*100&gt;JN31,MAX(JO27:JO30)+1,0))</f>
        <v>0</v>
      </c>
      <c r="JP31" s="33" t="str">
        <f t="shared" ca="1" si="257"/>
        <v/>
      </c>
      <c r="JQ31" s="33" t="str">
        <f t="shared" ca="1" si="176"/>
        <v/>
      </c>
      <c r="JR31" s="33" t="str">
        <f t="shared" ca="1" si="177"/>
        <v/>
      </c>
      <c r="JS31" s="40">
        <f t="shared" ca="1" si="178"/>
        <v>72</v>
      </c>
      <c r="JT31" s="33">
        <f t="shared" ca="1" si="179"/>
        <v>72</v>
      </c>
      <c r="JU31" s="33">
        <f ca="1">IF(JT31=0,0,IF(RAND()*100&gt;JT31,MAX(JU27:JU30)+1,0))</f>
        <v>0</v>
      </c>
      <c r="JV31" s="33" t="str">
        <f t="shared" ca="1" si="258"/>
        <v/>
      </c>
      <c r="JW31" s="33" t="str">
        <f t="shared" ca="1" si="180"/>
        <v/>
      </c>
      <c r="JX31" s="33" t="str">
        <f t="shared" ca="1" si="181"/>
        <v/>
      </c>
      <c r="JY31" s="40">
        <f t="shared" ca="1" si="182"/>
        <v>72</v>
      </c>
      <c r="JZ31" s="33">
        <f t="shared" ca="1" si="183"/>
        <v>72</v>
      </c>
      <c r="KA31" s="33">
        <f ca="1">IF(JZ31=0,0,IF(RAND()*100&gt;JZ31,MAX(KA27:KA30)+1,0))</f>
        <v>3</v>
      </c>
      <c r="KB31" s="33" t="str">
        <f t="shared" ca="1" si="259"/>
        <v/>
      </c>
      <c r="KC31" s="33" t="str">
        <f t="shared" ca="1" si="184"/>
        <v/>
      </c>
      <c r="KD31" s="33" t="str">
        <f t="shared" ca="1" si="185"/>
        <v/>
      </c>
      <c r="KE31" s="40">
        <f t="shared" ca="1" si="186"/>
        <v>72</v>
      </c>
      <c r="KF31" s="33">
        <f t="shared" ca="1" si="187"/>
        <v>72</v>
      </c>
      <c r="KG31" s="33">
        <f ca="1">IF(KF31=0,0,IF(RAND()*100&gt;KF31,MAX(KG27:KG30)+1,0))</f>
        <v>0</v>
      </c>
      <c r="KH31" s="33" t="str">
        <f t="shared" ca="1" si="260"/>
        <v/>
      </c>
      <c r="KI31" s="33" t="str">
        <f t="shared" ca="1" si="188"/>
        <v/>
      </c>
      <c r="KJ31" s="33" t="str">
        <f t="shared" ca="1" si="189"/>
        <v/>
      </c>
      <c r="KK31" s="40">
        <f t="shared" ca="1" si="190"/>
        <v>72</v>
      </c>
      <c r="KL31" s="33">
        <f t="shared" ca="1" si="191"/>
        <v>72</v>
      </c>
      <c r="KM31" s="33">
        <f ca="1">IF(KL31=0,0,IF(RAND()*100&gt;KL31,MAX(KM27:KM30)+1,0))</f>
        <v>0</v>
      </c>
      <c r="KN31" s="33" t="str">
        <f t="shared" ca="1" si="261"/>
        <v/>
      </c>
      <c r="KO31" s="33" t="str">
        <f t="shared" ca="1" si="192"/>
        <v/>
      </c>
      <c r="KP31" s="33" t="str">
        <f t="shared" ca="1" si="193"/>
        <v/>
      </c>
      <c r="KQ31" s="40">
        <f t="shared" ca="1" si="194"/>
        <v>72</v>
      </c>
      <c r="KR31" s="33">
        <f t="shared" ca="1" si="195"/>
        <v>72</v>
      </c>
      <c r="KS31" s="33">
        <f ca="1">IF(KR31=0,0,IF(RAND()*100&gt;KR31,MAX(KS27:KS30)+1,0))</f>
        <v>0</v>
      </c>
      <c r="KT31" s="33" t="str">
        <f t="shared" ca="1" si="262"/>
        <v/>
      </c>
      <c r="KU31" s="33" t="str">
        <f t="shared" ca="1" si="196"/>
        <v/>
      </c>
      <c r="KV31" s="33" t="str">
        <f t="shared" ca="1" si="197"/>
        <v/>
      </c>
      <c r="KW31" s="40">
        <f t="shared" ca="1" si="198"/>
        <v>72</v>
      </c>
      <c r="KX31" s="33">
        <f t="shared" ca="1" si="199"/>
        <v>72</v>
      </c>
      <c r="KY31" s="33">
        <f ca="1">IF(KX31=0,0,IF(RAND()*100&gt;KX31,MAX(KY27:KY30)+1,0))</f>
        <v>0</v>
      </c>
      <c r="KZ31" s="33" t="str">
        <f t="shared" ca="1" si="263"/>
        <v/>
      </c>
      <c r="LA31" s="33" t="str">
        <f t="shared" ca="1" si="200"/>
        <v/>
      </c>
      <c r="LB31" s="33" t="str">
        <f t="shared" ca="1" si="201"/>
        <v/>
      </c>
      <c r="LC31" s="40">
        <f t="shared" ca="1" si="202"/>
        <v>72</v>
      </c>
      <c r="LD31" s="33">
        <f t="shared" ca="1" si="203"/>
        <v>72</v>
      </c>
      <c r="LE31" s="33">
        <f ca="1">IF(LD31=0,0,IF(RAND()*100&gt;LD31,MAX(LE27:LE30)+1,0))</f>
        <v>0</v>
      </c>
      <c r="LF31" s="33" t="str">
        <f t="shared" ca="1" si="264"/>
        <v/>
      </c>
      <c r="LG31" s="33" t="str">
        <f t="shared" ca="1" si="204"/>
        <v/>
      </c>
      <c r="LH31" s="33" t="str">
        <f t="shared" ca="1" si="205"/>
        <v/>
      </c>
      <c r="LI31" s="40">
        <f t="shared" ca="1" si="206"/>
        <v>72</v>
      </c>
      <c r="LK31" s="14" t="str">
        <f t="shared" ca="1" si="207"/>
        <v>Em</v>
      </c>
      <c r="LL31" s="7">
        <f t="shared" ca="1" si="208"/>
        <v>61</v>
      </c>
      <c r="LM31" s="7">
        <f t="shared" si="265"/>
        <v>100</v>
      </c>
      <c r="LN31" s="7">
        <f ca="1">VLOOKUP(LL31,Charts!$A$2:$B$116,2,FALSE)</f>
        <v>2</v>
      </c>
      <c r="LO31" s="7">
        <f t="shared" ca="1" si="209"/>
        <v>0</v>
      </c>
      <c r="LP31" s="7">
        <f t="shared" ca="1" si="210"/>
        <v>0</v>
      </c>
      <c r="LQ31" s="14">
        <f t="shared" ca="1" si="266"/>
        <v>2</v>
      </c>
    </row>
    <row r="32" spans="2:329" x14ac:dyDescent="0.25">
      <c r="B32" s="16" t="str">
        <f>'Character Sheet'!B11:E11</f>
        <v>Pr</v>
      </c>
      <c r="C32" s="17" t="s">
        <v>19</v>
      </c>
      <c r="D32" s="63">
        <f t="shared" ca="1" si="0"/>
        <v>-4</v>
      </c>
      <c r="E32" s="33">
        <f t="shared" ca="1" si="211"/>
        <v>29</v>
      </c>
      <c r="F32" s="33">
        <v>100</v>
      </c>
      <c r="G32" s="33">
        <f t="shared" ca="1" si="212"/>
        <v>29.684903249678083</v>
      </c>
      <c r="H32" s="33">
        <f t="shared" ca="1" si="1"/>
        <v>10</v>
      </c>
      <c r="I32" s="33" t="str">
        <f t="shared" si="2"/>
        <v>Pr</v>
      </c>
      <c r="J32" s="33">
        <f>VLOOKUP($D$8,MasterRaceChart,8,FALSE)</f>
        <v>0</v>
      </c>
      <c r="K32" s="33" t="str">
        <f ca="1">VLOOKUP(6,$H$27:$I$36,2,FALSE)</f>
        <v>Me</v>
      </c>
      <c r="L32" s="62" t="str">
        <f t="shared" ca="1" si="267"/>
        <v>Me</v>
      </c>
      <c r="M32" s="62">
        <f t="shared" ca="1" si="213"/>
        <v>45</v>
      </c>
      <c r="N32" s="35">
        <v>100</v>
      </c>
      <c r="P32" s="39">
        <f t="shared" ca="1" si="3"/>
        <v>45</v>
      </c>
      <c r="Q32" s="33">
        <f ca="1">IF(P32=0,0,IF(RAND()*100&gt;P32,MAX(Q27:Q31)+1,0))</f>
        <v>4</v>
      </c>
      <c r="R32" s="33" t="str">
        <f t="shared" ca="1" si="214"/>
        <v/>
      </c>
      <c r="S32" s="33" t="str">
        <f t="shared" ca="1" si="4"/>
        <v/>
      </c>
      <c r="T32" s="33" t="str">
        <f t="shared" ca="1" si="5"/>
        <v/>
      </c>
      <c r="U32" s="40">
        <f t="shared" ca="1" si="6"/>
        <v>45</v>
      </c>
      <c r="V32" s="33">
        <f t="shared" ca="1" si="7"/>
        <v>45</v>
      </c>
      <c r="W32" s="33">
        <f ca="1">IF(V32=0,0,IF(RAND()*100&gt;V32,MAX(W27:W31)+1,0))</f>
        <v>2</v>
      </c>
      <c r="X32" s="33" t="str">
        <f t="shared" ca="1" si="215"/>
        <v>Y</v>
      </c>
      <c r="Y32" s="33">
        <f t="shared" ca="1" si="8"/>
        <v>55</v>
      </c>
      <c r="Z32" s="33">
        <f t="shared" ca="1" si="9"/>
        <v>1</v>
      </c>
      <c r="AA32" s="40">
        <f t="shared" ca="1" si="10"/>
        <v>46</v>
      </c>
      <c r="AB32" s="33">
        <f t="shared" ca="1" si="11"/>
        <v>46</v>
      </c>
      <c r="AC32" s="33">
        <f ca="1">IF(AB32=0,0,IF(RAND()*100&gt;AB32,MAX(AC27:AC31)+1,0))</f>
        <v>0</v>
      </c>
      <c r="AD32" s="33" t="str">
        <f t="shared" ca="1" si="216"/>
        <v/>
      </c>
      <c r="AE32" s="33" t="str">
        <f t="shared" ca="1" si="12"/>
        <v/>
      </c>
      <c r="AF32" s="33" t="str">
        <f t="shared" ca="1" si="13"/>
        <v/>
      </c>
      <c r="AG32" s="40">
        <f t="shared" ca="1" si="14"/>
        <v>46</v>
      </c>
      <c r="AH32" s="33">
        <f t="shared" ca="1" si="15"/>
        <v>46</v>
      </c>
      <c r="AI32" s="33">
        <f ca="1">IF(AH32=0,0,IF(RAND()*100&gt;AH32,MAX(AI27:AI31)+1,0))</f>
        <v>0</v>
      </c>
      <c r="AJ32" s="33" t="str">
        <f t="shared" ca="1" si="217"/>
        <v/>
      </c>
      <c r="AK32" s="33" t="str">
        <f t="shared" ca="1" si="16"/>
        <v/>
      </c>
      <c r="AL32" s="33" t="str">
        <f t="shared" ca="1" si="17"/>
        <v/>
      </c>
      <c r="AM32" s="40">
        <f t="shared" ca="1" si="18"/>
        <v>46</v>
      </c>
      <c r="AN32" s="33">
        <f t="shared" ca="1" si="19"/>
        <v>46</v>
      </c>
      <c r="AO32" s="33">
        <f ca="1">IF(AN32=0,0,IF(RAND()*100&gt;AN32,MAX(AO27:AO31)+1,0))</f>
        <v>0</v>
      </c>
      <c r="AP32" s="33" t="str">
        <f t="shared" ca="1" si="218"/>
        <v/>
      </c>
      <c r="AQ32" s="33" t="str">
        <f t="shared" ca="1" si="20"/>
        <v/>
      </c>
      <c r="AR32" s="33" t="str">
        <f t="shared" ca="1" si="21"/>
        <v/>
      </c>
      <c r="AS32" s="40">
        <f t="shared" ca="1" si="22"/>
        <v>46</v>
      </c>
      <c r="AT32" s="33">
        <f t="shared" ca="1" si="23"/>
        <v>46</v>
      </c>
      <c r="AU32" s="33">
        <f ca="1">IF(AT32=0,0,IF(RAND()*100&gt;AT32,MAX(AU27:AU31)+1,0))</f>
        <v>1</v>
      </c>
      <c r="AV32" s="33" t="str">
        <f t="shared" ca="1" si="219"/>
        <v>Y</v>
      </c>
      <c r="AW32" s="33">
        <f t="shared" ca="1" si="24"/>
        <v>54</v>
      </c>
      <c r="AX32" s="33">
        <f t="shared" ca="1" si="25"/>
        <v>7</v>
      </c>
      <c r="AY32" s="40">
        <f t="shared" ca="1" si="26"/>
        <v>53</v>
      </c>
      <c r="AZ32" s="33">
        <f t="shared" ca="1" si="27"/>
        <v>53</v>
      </c>
      <c r="BA32" s="33">
        <f ca="1">IF(AZ32=0,0,IF(RAND()*100&gt;AZ32,MAX(BA27:BA31)+1,0))</f>
        <v>0</v>
      </c>
      <c r="BB32" s="33" t="str">
        <f t="shared" ca="1" si="220"/>
        <v/>
      </c>
      <c r="BC32" s="33" t="str">
        <f t="shared" ca="1" si="28"/>
        <v/>
      </c>
      <c r="BD32" s="33" t="str">
        <f t="shared" ca="1" si="29"/>
        <v/>
      </c>
      <c r="BE32" s="40">
        <f t="shared" ca="1" si="30"/>
        <v>53</v>
      </c>
      <c r="BF32" s="33">
        <f t="shared" ca="1" si="31"/>
        <v>53</v>
      </c>
      <c r="BG32" s="33">
        <f ca="1">IF(BF32=0,0,IF(RAND()*100&gt;BF32,MAX(BG27:BG31)+1,0))</f>
        <v>0</v>
      </c>
      <c r="BH32" s="33" t="str">
        <f t="shared" ca="1" si="221"/>
        <v/>
      </c>
      <c r="BI32" s="33" t="str">
        <f t="shared" ca="1" si="32"/>
        <v/>
      </c>
      <c r="BJ32" s="33" t="str">
        <f t="shared" ca="1" si="33"/>
        <v/>
      </c>
      <c r="BK32" s="40">
        <f t="shared" ca="1" si="34"/>
        <v>53</v>
      </c>
      <c r="BL32" s="33">
        <f t="shared" ca="1" si="35"/>
        <v>53</v>
      </c>
      <c r="BM32" s="33">
        <f ca="1">IF(BL32=0,0,IF(RAND()*100&gt;BL32,MAX(BM27:BM31)+1,0))</f>
        <v>0</v>
      </c>
      <c r="BN32" s="33" t="str">
        <f t="shared" ca="1" si="222"/>
        <v/>
      </c>
      <c r="BO32" s="33" t="str">
        <f t="shared" ca="1" si="36"/>
        <v/>
      </c>
      <c r="BP32" s="33" t="str">
        <f t="shared" ca="1" si="37"/>
        <v/>
      </c>
      <c r="BQ32" s="40">
        <f t="shared" ca="1" si="38"/>
        <v>53</v>
      </c>
      <c r="BR32" s="33">
        <f t="shared" ca="1" si="39"/>
        <v>53</v>
      </c>
      <c r="BS32" s="33">
        <f ca="1">IF(BR32=0,0,IF(RAND()*100&gt;BR32,MAX(BS27:BS31)+1,0))</f>
        <v>3</v>
      </c>
      <c r="BT32" s="33" t="str">
        <f t="shared" ca="1" si="223"/>
        <v/>
      </c>
      <c r="BU32" s="33" t="str">
        <f t="shared" ca="1" si="40"/>
        <v/>
      </c>
      <c r="BV32" s="33" t="str">
        <f t="shared" ca="1" si="41"/>
        <v/>
      </c>
      <c r="BW32" s="40">
        <f t="shared" ca="1" si="42"/>
        <v>53</v>
      </c>
      <c r="BX32" s="33">
        <f t="shared" ca="1" si="43"/>
        <v>53</v>
      </c>
      <c r="BY32" s="33">
        <f ca="1">IF(BX32=0,0,IF(RAND()*100&gt;BX32,MAX(BY27:BY31)+1,0))</f>
        <v>0</v>
      </c>
      <c r="BZ32" s="33" t="str">
        <f t="shared" ca="1" si="224"/>
        <v/>
      </c>
      <c r="CA32" s="33" t="str">
        <f t="shared" ca="1" si="44"/>
        <v/>
      </c>
      <c r="CB32" s="33" t="str">
        <f t="shared" ca="1" si="45"/>
        <v/>
      </c>
      <c r="CC32" s="40">
        <f t="shared" ca="1" si="46"/>
        <v>53</v>
      </c>
      <c r="CD32" s="33">
        <f t="shared" ca="1" si="47"/>
        <v>53</v>
      </c>
      <c r="CE32" s="33">
        <f ca="1">IF(CD32=0,0,IF(RAND()*100&gt;CD32,MAX(CE27:CE31)+1,0))</f>
        <v>3</v>
      </c>
      <c r="CF32" s="33" t="str">
        <f t="shared" ca="1" si="225"/>
        <v/>
      </c>
      <c r="CG32" s="33" t="str">
        <f t="shared" ca="1" si="48"/>
        <v/>
      </c>
      <c r="CH32" s="33" t="str">
        <f t="shared" ca="1" si="49"/>
        <v/>
      </c>
      <c r="CI32" s="40">
        <f t="shared" ca="1" si="50"/>
        <v>53</v>
      </c>
      <c r="CJ32" s="33">
        <f t="shared" ca="1" si="51"/>
        <v>53</v>
      </c>
      <c r="CK32" s="33">
        <f ca="1">IF(CJ32=0,0,IF(RAND()*100&gt;CJ32,MAX(CK27:CK31)+1,0))</f>
        <v>4</v>
      </c>
      <c r="CL32" s="33" t="str">
        <f t="shared" ca="1" si="226"/>
        <v/>
      </c>
      <c r="CM32" s="33" t="str">
        <f t="shared" ca="1" si="52"/>
        <v/>
      </c>
      <c r="CN32" s="33" t="str">
        <f t="shared" ca="1" si="53"/>
        <v/>
      </c>
      <c r="CO32" s="40">
        <f t="shared" ca="1" si="54"/>
        <v>53</v>
      </c>
      <c r="CP32" s="33">
        <f t="shared" ca="1" si="55"/>
        <v>53</v>
      </c>
      <c r="CQ32" s="33">
        <f ca="1">IF(CP32=0,0,IF(RAND()*100&gt;CP32,MAX(CQ27:CQ31)+1,0))</f>
        <v>4</v>
      </c>
      <c r="CR32" s="33" t="str">
        <f t="shared" ca="1" si="227"/>
        <v/>
      </c>
      <c r="CS32" s="33" t="str">
        <f t="shared" ca="1" si="56"/>
        <v/>
      </c>
      <c r="CT32" s="33" t="str">
        <f t="shared" ca="1" si="57"/>
        <v/>
      </c>
      <c r="CU32" s="40">
        <f t="shared" ca="1" si="58"/>
        <v>53</v>
      </c>
      <c r="CV32" s="33">
        <f t="shared" ca="1" si="59"/>
        <v>53</v>
      </c>
      <c r="CW32" s="33">
        <f ca="1">IF(CV32=0,0,IF(RAND()*100&gt;CV32,MAX(CW27:CW31)+1,0))</f>
        <v>2</v>
      </c>
      <c r="CX32" s="33" t="str">
        <f t="shared" ca="1" si="228"/>
        <v>Y</v>
      </c>
      <c r="CY32" s="33">
        <f t="shared" ca="1" si="60"/>
        <v>47</v>
      </c>
      <c r="CZ32" s="33">
        <f t="shared" ca="1" si="61"/>
        <v>8</v>
      </c>
      <c r="DA32" s="40">
        <f t="shared" ca="1" si="62"/>
        <v>61</v>
      </c>
      <c r="DB32" s="33">
        <f t="shared" ca="1" si="63"/>
        <v>61</v>
      </c>
      <c r="DC32" s="33">
        <f ca="1">IF(DB32=0,0,IF(RAND()*100&gt;DB32,MAX(DC27:DC31)+1,0))</f>
        <v>0</v>
      </c>
      <c r="DD32" s="33" t="str">
        <f t="shared" ca="1" si="229"/>
        <v/>
      </c>
      <c r="DE32" s="33" t="str">
        <f t="shared" ca="1" si="64"/>
        <v/>
      </c>
      <c r="DF32" s="33" t="str">
        <f t="shared" ca="1" si="65"/>
        <v/>
      </c>
      <c r="DG32" s="40">
        <f t="shared" ca="1" si="66"/>
        <v>61</v>
      </c>
      <c r="DH32" s="33">
        <f t="shared" ca="1" si="67"/>
        <v>61</v>
      </c>
      <c r="DI32" s="33">
        <f ca="1">IF(DH32=0,0,IF(RAND()*100&gt;DH32,MAX(DI27:DI31)+1,0))</f>
        <v>0</v>
      </c>
      <c r="DJ32" s="33" t="str">
        <f t="shared" ca="1" si="230"/>
        <v/>
      </c>
      <c r="DK32" s="33" t="str">
        <f t="shared" ca="1" si="68"/>
        <v/>
      </c>
      <c r="DL32" s="33" t="str">
        <f t="shared" ca="1" si="69"/>
        <v/>
      </c>
      <c r="DM32" s="40">
        <f t="shared" ca="1" si="70"/>
        <v>61</v>
      </c>
      <c r="DN32" s="33">
        <f t="shared" ca="1" si="71"/>
        <v>61</v>
      </c>
      <c r="DO32" s="33">
        <f ca="1">IF(DN32=0,0,IF(RAND()*100&gt;DN32,MAX(DO27:DO31)+1,0))</f>
        <v>0</v>
      </c>
      <c r="DP32" s="33" t="str">
        <f t="shared" ca="1" si="231"/>
        <v/>
      </c>
      <c r="DQ32" s="33" t="str">
        <f t="shared" ca="1" si="72"/>
        <v/>
      </c>
      <c r="DR32" s="33" t="str">
        <f t="shared" ca="1" si="73"/>
        <v/>
      </c>
      <c r="DS32" s="40">
        <f t="shared" ca="1" si="74"/>
        <v>61</v>
      </c>
      <c r="DT32" s="33">
        <f t="shared" ca="1" si="75"/>
        <v>61</v>
      </c>
      <c r="DU32" s="33">
        <f ca="1">IF(DT32=0,0,IF(RAND()*100&gt;DT32,MAX(DU27:DU31)+1,0))</f>
        <v>0</v>
      </c>
      <c r="DV32" s="33" t="str">
        <f t="shared" ca="1" si="232"/>
        <v/>
      </c>
      <c r="DW32" s="33" t="str">
        <f t="shared" ca="1" si="76"/>
        <v/>
      </c>
      <c r="DX32" s="33" t="str">
        <f t="shared" ca="1" si="77"/>
        <v/>
      </c>
      <c r="DY32" s="40">
        <f t="shared" ca="1" si="78"/>
        <v>61</v>
      </c>
      <c r="DZ32" s="33">
        <f t="shared" ca="1" si="79"/>
        <v>61</v>
      </c>
      <c r="EA32" s="33">
        <f ca="1">IF(DZ32=0,0,IF(RAND()*100&gt;DZ32,MAX(EA27:EA31)+1,0))</f>
        <v>3</v>
      </c>
      <c r="EB32" s="33" t="str">
        <f t="shared" ca="1" si="233"/>
        <v/>
      </c>
      <c r="EC32" s="33" t="str">
        <f t="shared" ca="1" si="80"/>
        <v/>
      </c>
      <c r="ED32" s="33" t="str">
        <f t="shared" ca="1" si="81"/>
        <v/>
      </c>
      <c r="EE32" s="40">
        <f t="shared" ca="1" si="82"/>
        <v>61</v>
      </c>
      <c r="EF32" s="33">
        <f t="shared" ca="1" si="83"/>
        <v>61</v>
      </c>
      <c r="EG32" s="33">
        <f ca="1">IF(EF32=0,0,IF(RAND()*100&gt;EF32,MAX(EG27:EG31)+1,0))</f>
        <v>0</v>
      </c>
      <c r="EH32" s="33" t="str">
        <f t="shared" ca="1" si="234"/>
        <v/>
      </c>
      <c r="EI32" s="33" t="str">
        <f t="shared" ca="1" si="84"/>
        <v/>
      </c>
      <c r="EJ32" s="33" t="str">
        <f t="shared" ca="1" si="85"/>
        <v/>
      </c>
      <c r="EK32" s="40">
        <f t="shared" ca="1" si="86"/>
        <v>61</v>
      </c>
      <c r="EL32" s="33">
        <f t="shared" ca="1" si="87"/>
        <v>61</v>
      </c>
      <c r="EM32" s="33">
        <f ca="1">IF(EL32=0,0,IF(RAND()*100&gt;EL32,MAX(EM27:EM31)+1,0))</f>
        <v>1</v>
      </c>
      <c r="EN32" s="33" t="str">
        <f t="shared" ca="1" si="235"/>
        <v>Y</v>
      </c>
      <c r="EO32" s="33">
        <f t="shared" ca="1" si="88"/>
        <v>39</v>
      </c>
      <c r="EP32" s="33">
        <f t="shared" ca="1" si="89"/>
        <v>8</v>
      </c>
      <c r="EQ32" s="40">
        <f t="shared" ca="1" si="90"/>
        <v>69</v>
      </c>
      <c r="ER32" s="33">
        <f t="shared" ca="1" si="91"/>
        <v>69</v>
      </c>
      <c r="ES32" s="33">
        <f ca="1">IF(ER32=0,0,IF(RAND()*100&gt;ER32,MAX(ES27:ES31)+1,0))</f>
        <v>0</v>
      </c>
      <c r="ET32" s="33" t="str">
        <f t="shared" ca="1" si="236"/>
        <v/>
      </c>
      <c r="EU32" s="33" t="str">
        <f t="shared" ca="1" si="92"/>
        <v/>
      </c>
      <c r="EV32" s="33" t="str">
        <f t="shared" ca="1" si="93"/>
        <v/>
      </c>
      <c r="EW32" s="40">
        <f t="shared" ca="1" si="94"/>
        <v>69</v>
      </c>
      <c r="EX32" s="33">
        <f t="shared" ca="1" si="95"/>
        <v>69</v>
      </c>
      <c r="EY32" s="33">
        <f ca="1">IF(EX32=0,0,IF(RAND()*100&gt;EX32,MAX(EY27:EY31)+1,0))</f>
        <v>0</v>
      </c>
      <c r="EZ32" s="33" t="str">
        <f t="shared" ca="1" si="237"/>
        <v/>
      </c>
      <c r="FA32" s="33" t="str">
        <f t="shared" ca="1" si="96"/>
        <v/>
      </c>
      <c r="FB32" s="33" t="str">
        <f t="shared" ca="1" si="97"/>
        <v/>
      </c>
      <c r="FC32" s="40">
        <f t="shared" ca="1" si="98"/>
        <v>69</v>
      </c>
      <c r="FD32" s="33">
        <f t="shared" ca="1" si="99"/>
        <v>69</v>
      </c>
      <c r="FE32" s="33">
        <f ca="1">IF(FD32=0,0,IF(RAND()*100&gt;FD32,MAX(FE27:FE31)+1,0))</f>
        <v>1</v>
      </c>
      <c r="FF32" s="33" t="str">
        <f t="shared" ca="1" si="238"/>
        <v>Y</v>
      </c>
      <c r="FG32" s="33">
        <f t="shared" ca="1" si="100"/>
        <v>31</v>
      </c>
      <c r="FH32" s="33">
        <f t="shared" ca="1" si="101"/>
        <v>2</v>
      </c>
      <c r="FI32" s="40">
        <f t="shared" ca="1" si="102"/>
        <v>71</v>
      </c>
      <c r="FJ32" s="33">
        <f t="shared" ca="1" si="103"/>
        <v>71</v>
      </c>
      <c r="FK32" s="33">
        <f ca="1">IF(FJ32=0,0,IF(RAND()*100&gt;FJ32,MAX(FK27:FK31)+1,0))</f>
        <v>0</v>
      </c>
      <c r="FL32" s="33" t="str">
        <f t="shared" ca="1" si="239"/>
        <v/>
      </c>
      <c r="FM32" s="33" t="str">
        <f t="shared" ca="1" si="104"/>
        <v/>
      </c>
      <c r="FN32" s="33" t="str">
        <f t="shared" ca="1" si="105"/>
        <v/>
      </c>
      <c r="FO32" s="40">
        <f t="shared" ca="1" si="106"/>
        <v>71</v>
      </c>
      <c r="FP32" s="33">
        <f t="shared" ca="1" si="107"/>
        <v>71</v>
      </c>
      <c r="FQ32" s="33">
        <f ca="1">IF(FP32=0,0,IF(RAND()*100&gt;FP32,MAX(FQ27:FQ31)+1,0))</f>
        <v>0</v>
      </c>
      <c r="FR32" s="33" t="str">
        <f t="shared" ca="1" si="240"/>
        <v/>
      </c>
      <c r="FS32" s="33" t="str">
        <f t="shared" ca="1" si="108"/>
        <v/>
      </c>
      <c r="FT32" s="33" t="str">
        <f t="shared" ca="1" si="109"/>
        <v/>
      </c>
      <c r="FU32" s="40">
        <f t="shared" ca="1" si="110"/>
        <v>71</v>
      </c>
      <c r="FV32" s="33">
        <f t="shared" ca="1" si="111"/>
        <v>71</v>
      </c>
      <c r="FW32" s="33">
        <f ca="1">IF(FV32=0,0,IF(RAND()*100&gt;FV32,MAX(FW27:FW31)+1,0))</f>
        <v>0</v>
      </c>
      <c r="FX32" s="33" t="str">
        <f t="shared" ca="1" si="241"/>
        <v/>
      </c>
      <c r="FY32" s="33" t="str">
        <f t="shared" ca="1" si="112"/>
        <v/>
      </c>
      <c r="FZ32" s="33" t="str">
        <f t="shared" ca="1" si="113"/>
        <v/>
      </c>
      <c r="GA32" s="40">
        <f t="shared" ca="1" si="114"/>
        <v>71</v>
      </c>
      <c r="GB32" s="33">
        <f t="shared" ca="1" si="115"/>
        <v>71</v>
      </c>
      <c r="GC32" s="33">
        <f ca="1">IF(GB32=0,0,IF(RAND()*100&gt;GB32,MAX(GC27:GC31)+1,0))</f>
        <v>1</v>
      </c>
      <c r="GD32" s="33" t="str">
        <f t="shared" ca="1" si="242"/>
        <v>Y</v>
      </c>
      <c r="GE32" s="33">
        <f t="shared" ca="1" si="116"/>
        <v>29</v>
      </c>
      <c r="GF32" s="33">
        <f t="shared" ca="1" si="117"/>
        <v>7</v>
      </c>
      <c r="GG32" s="40">
        <f t="shared" ca="1" si="118"/>
        <v>78</v>
      </c>
      <c r="GH32" s="33">
        <f t="shared" ca="1" si="119"/>
        <v>78</v>
      </c>
      <c r="GI32" s="33">
        <f ca="1">IF(GH32=0,0,IF(RAND()*100&gt;GH32,MAX(GI27:GI31)+1,0))</f>
        <v>1</v>
      </c>
      <c r="GJ32" s="33" t="str">
        <f t="shared" ca="1" si="243"/>
        <v>Y</v>
      </c>
      <c r="GK32" s="33">
        <f t="shared" ca="1" si="120"/>
        <v>22</v>
      </c>
      <c r="GL32" s="33">
        <f t="shared" ca="1" si="121"/>
        <v>10</v>
      </c>
      <c r="GM32" s="40">
        <f t="shared" ca="1" si="122"/>
        <v>88</v>
      </c>
      <c r="GN32" s="33">
        <f t="shared" ca="1" si="123"/>
        <v>88</v>
      </c>
      <c r="GO32" s="33">
        <f ca="1">IF(GN32=0,0,IF(RAND()*100&gt;GN32,MAX(GO27:GO31)+1,0))</f>
        <v>0</v>
      </c>
      <c r="GP32" s="33" t="str">
        <f t="shared" ca="1" si="244"/>
        <v/>
      </c>
      <c r="GQ32" s="33" t="str">
        <f t="shared" ca="1" si="124"/>
        <v/>
      </c>
      <c r="GR32" s="33" t="str">
        <f t="shared" ca="1" si="125"/>
        <v/>
      </c>
      <c r="GS32" s="40">
        <f t="shared" ca="1" si="126"/>
        <v>88</v>
      </c>
      <c r="GT32" s="33">
        <f t="shared" ca="1" si="127"/>
        <v>88</v>
      </c>
      <c r="GU32" s="33">
        <f ca="1">IF(GT32=0,0,IF(RAND()*100&gt;GT32,MAX(GU27:GU31)+1,0))</f>
        <v>0</v>
      </c>
      <c r="GV32" s="33" t="str">
        <f t="shared" ca="1" si="245"/>
        <v/>
      </c>
      <c r="GW32" s="33" t="str">
        <f t="shared" ca="1" si="128"/>
        <v/>
      </c>
      <c r="GX32" s="33" t="str">
        <f t="shared" ca="1" si="129"/>
        <v/>
      </c>
      <c r="GY32" s="40">
        <f t="shared" ca="1" si="130"/>
        <v>88</v>
      </c>
      <c r="GZ32" s="33">
        <f t="shared" ca="1" si="131"/>
        <v>88</v>
      </c>
      <c r="HA32" s="33">
        <f ca="1">IF(GZ32=0,0,IF(RAND()*100&gt;GZ32,MAX(HA27:HA31)+1,0))</f>
        <v>0</v>
      </c>
      <c r="HB32" s="33" t="str">
        <f t="shared" ca="1" si="246"/>
        <v/>
      </c>
      <c r="HC32" s="33" t="str">
        <f t="shared" ca="1" si="132"/>
        <v/>
      </c>
      <c r="HD32" s="33" t="str">
        <f t="shared" ca="1" si="133"/>
        <v/>
      </c>
      <c r="HE32" s="40">
        <f t="shared" ca="1" si="134"/>
        <v>88</v>
      </c>
      <c r="HF32" s="33">
        <f t="shared" ca="1" si="135"/>
        <v>88</v>
      </c>
      <c r="HG32" s="33">
        <f ca="1">IF(HF32=0,0,IF(RAND()*100&gt;HF32,MAX(HG27:HG31)+1,0))</f>
        <v>0</v>
      </c>
      <c r="HH32" s="33" t="str">
        <f t="shared" ca="1" si="247"/>
        <v/>
      </c>
      <c r="HI32" s="33" t="str">
        <f t="shared" ca="1" si="136"/>
        <v/>
      </c>
      <c r="HJ32" s="33" t="str">
        <f t="shared" ca="1" si="137"/>
        <v/>
      </c>
      <c r="HK32" s="40">
        <f t="shared" ca="1" si="138"/>
        <v>88</v>
      </c>
      <c r="HL32" s="33">
        <f t="shared" ca="1" si="139"/>
        <v>88</v>
      </c>
      <c r="HM32" s="33">
        <f ca="1">IF(HL32=0,0,IF(RAND()*100&gt;HL32,MAX(HM27:HM31)+1,0))</f>
        <v>0</v>
      </c>
      <c r="HN32" s="33" t="str">
        <f t="shared" ca="1" si="248"/>
        <v/>
      </c>
      <c r="HO32" s="33" t="str">
        <f t="shared" ca="1" si="140"/>
        <v/>
      </c>
      <c r="HP32" s="33" t="str">
        <f t="shared" ca="1" si="141"/>
        <v/>
      </c>
      <c r="HQ32" s="40">
        <f t="shared" ca="1" si="142"/>
        <v>88</v>
      </c>
      <c r="HR32" s="33">
        <f t="shared" ca="1" si="143"/>
        <v>88</v>
      </c>
      <c r="HS32" s="33">
        <f ca="1">IF(HR32=0,0,IF(RAND()*100&gt;HR32,MAX(HS27:HS31)+1,0))</f>
        <v>1</v>
      </c>
      <c r="HT32" s="33" t="str">
        <f t="shared" ca="1" si="249"/>
        <v>Y</v>
      </c>
      <c r="HU32" s="33">
        <f t="shared" ca="1" si="144"/>
        <v>12</v>
      </c>
      <c r="HV32" s="33">
        <f t="shared" ca="1" si="145"/>
        <v>3</v>
      </c>
      <c r="HW32" s="40">
        <f t="shared" ca="1" si="146"/>
        <v>91</v>
      </c>
      <c r="HX32" s="33">
        <f t="shared" ca="1" si="147"/>
        <v>91</v>
      </c>
      <c r="HY32" s="33">
        <f ca="1">IF(HX32=0,0,IF(RAND()*100&gt;HX32,MAX(HY27:HY31)+1,0))</f>
        <v>0</v>
      </c>
      <c r="HZ32" s="33" t="str">
        <f t="shared" ca="1" si="250"/>
        <v/>
      </c>
      <c r="IA32" s="33" t="str">
        <f t="shared" ca="1" si="148"/>
        <v/>
      </c>
      <c r="IB32" s="33" t="str">
        <f t="shared" ca="1" si="149"/>
        <v/>
      </c>
      <c r="IC32" s="40">
        <f t="shared" ca="1" si="150"/>
        <v>91</v>
      </c>
      <c r="ID32" s="33">
        <f t="shared" ca="1" si="151"/>
        <v>91</v>
      </c>
      <c r="IE32" s="33">
        <f ca="1">IF(ID32=0,0,IF(RAND()*100&gt;ID32,MAX(IE27:IE31)+1,0))</f>
        <v>0</v>
      </c>
      <c r="IF32" s="33" t="str">
        <f t="shared" ca="1" si="251"/>
        <v/>
      </c>
      <c r="IG32" s="33" t="str">
        <f t="shared" ca="1" si="152"/>
        <v/>
      </c>
      <c r="IH32" s="33" t="str">
        <f t="shared" ca="1" si="153"/>
        <v/>
      </c>
      <c r="II32" s="40">
        <f t="shared" ca="1" si="154"/>
        <v>91</v>
      </c>
      <c r="IJ32" s="33">
        <f t="shared" ca="1" si="155"/>
        <v>91</v>
      </c>
      <c r="IK32" s="33">
        <f ca="1">IF(IJ32=0,0,IF(RAND()*100&gt;IJ32,MAX(IK27:IK31)+1,0))</f>
        <v>1</v>
      </c>
      <c r="IL32" s="33" t="str">
        <f t="shared" ca="1" si="252"/>
        <v>Y</v>
      </c>
      <c r="IM32" s="33">
        <f t="shared" ca="1" si="156"/>
        <v>9</v>
      </c>
      <c r="IN32" s="33">
        <f t="shared" ca="1" si="157"/>
        <v>2</v>
      </c>
      <c r="IO32" s="40">
        <f t="shared" ca="1" si="158"/>
        <v>93</v>
      </c>
      <c r="IP32" s="33">
        <f t="shared" ca="1" si="159"/>
        <v>93</v>
      </c>
      <c r="IQ32" s="33">
        <f ca="1">IF(IP32=0,0,IF(RAND()*100&gt;IP32,MAX(IQ27:IQ31)+1,0))</f>
        <v>0</v>
      </c>
      <c r="IR32" s="33" t="str">
        <f t="shared" ca="1" si="253"/>
        <v/>
      </c>
      <c r="IS32" s="33" t="str">
        <f t="shared" ca="1" si="160"/>
        <v/>
      </c>
      <c r="IT32" s="33" t="str">
        <f t="shared" ca="1" si="161"/>
        <v/>
      </c>
      <c r="IU32" s="40">
        <f t="shared" ca="1" si="162"/>
        <v>93</v>
      </c>
      <c r="IV32" s="33">
        <f t="shared" ca="1" si="163"/>
        <v>93</v>
      </c>
      <c r="IW32" s="33">
        <f ca="1">IF(IV32=0,0,IF(RAND()*100&gt;IV32,MAX(IW27:IW31)+1,0))</f>
        <v>0</v>
      </c>
      <c r="IX32" s="33" t="str">
        <f t="shared" ca="1" si="254"/>
        <v/>
      </c>
      <c r="IY32" s="33" t="str">
        <f t="shared" ca="1" si="164"/>
        <v/>
      </c>
      <c r="IZ32" s="33" t="str">
        <f t="shared" ca="1" si="165"/>
        <v/>
      </c>
      <c r="JA32" s="40">
        <f t="shared" ca="1" si="166"/>
        <v>93</v>
      </c>
      <c r="JB32" s="33">
        <f t="shared" ca="1" si="167"/>
        <v>93</v>
      </c>
      <c r="JC32" s="33">
        <f ca="1">IF(JB32=0,0,IF(RAND()*100&gt;JB32,MAX(JC27:JC31)+1,0))</f>
        <v>0</v>
      </c>
      <c r="JD32" s="33" t="str">
        <f t="shared" ca="1" si="255"/>
        <v/>
      </c>
      <c r="JE32" s="33" t="str">
        <f t="shared" ca="1" si="168"/>
        <v/>
      </c>
      <c r="JF32" s="33" t="str">
        <f t="shared" ca="1" si="169"/>
        <v/>
      </c>
      <c r="JG32" s="40">
        <f t="shared" ca="1" si="170"/>
        <v>93</v>
      </c>
      <c r="JH32" s="33">
        <f t="shared" ca="1" si="171"/>
        <v>93</v>
      </c>
      <c r="JI32" s="33">
        <f ca="1">IF(JH32=0,0,IF(RAND()*100&gt;JH32,MAX(JI27:JI31)+1,0))</f>
        <v>0</v>
      </c>
      <c r="JJ32" s="33" t="str">
        <f t="shared" ca="1" si="256"/>
        <v/>
      </c>
      <c r="JK32" s="33" t="str">
        <f t="shared" ca="1" si="172"/>
        <v/>
      </c>
      <c r="JL32" s="33" t="str">
        <f t="shared" ca="1" si="173"/>
        <v/>
      </c>
      <c r="JM32" s="40">
        <f t="shared" ca="1" si="174"/>
        <v>93</v>
      </c>
      <c r="JN32" s="33">
        <f t="shared" ca="1" si="175"/>
        <v>93</v>
      </c>
      <c r="JO32" s="33">
        <f ca="1">IF(JN32=0,0,IF(RAND()*100&gt;JN32,MAX(JO27:JO31)+1,0))</f>
        <v>0</v>
      </c>
      <c r="JP32" s="33" t="str">
        <f t="shared" ca="1" si="257"/>
        <v/>
      </c>
      <c r="JQ32" s="33" t="str">
        <f t="shared" ca="1" si="176"/>
        <v/>
      </c>
      <c r="JR32" s="33" t="str">
        <f t="shared" ca="1" si="177"/>
        <v/>
      </c>
      <c r="JS32" s="40">
        <f t="shared" ca="1" si="178"/>
        <v>93</v>
      </c>
      <c r="JT32" s="33">
        <f t="shared" ca="1" si="179"/>
        <v>93</v>
      </c>
      <c r="JU32" s="33">
        <f ca="1">IF(JT32=0,0,IF(RAND()*100&gt;JT32,MAX(JU27:JU31)+1,0))</f>
        <v>0</v>
      </c>
      <c r="JV32" s="33" t="str">
        <f t="shared" ca="1" si="258"/>
        <v/>
      </c>
      <c r="JW32" s="33" t="str">
        <f t="shared" ca="1" si="180"/>
        <v/>
      </c>
      <c r="JX32" s="33" t="str">
        <f t="shared" ca="1" si="181"/>
        <v/>
      </c>
      <c r="JY32" s="40">
        <f t="shared" ca="1" si="182"/>
        <v>93</v>
      </c>
      <c r="JZ32" s="33">
        <f t="shared" ca="1" si="183"/>
        <v>93</v>
      </c>
      <c r="KA32" s="33">
        <f ca="1">IF(JZ32=0,0,IF(RAND()*100&gt;JZ32,MAX(KA27:KA31)+1,0))</f>
        <v>0</v>
      </c>
      <c r="KB32" s="33" t="str">
        <f t="shared" ca="1" si="259"/>
        <v/>
      </c>
      <c r="KC32" s="33" t="str">
        <f t="shared" ca="1" si="184"/>
        <v/>
      </c>
      <c r="KD32" s="33" t="str">
        <f t="shared" ca="1" si="185"/>
        <v/>
      </c>
      <c r="KE32" s="40">
        <f t="shared" ca="1" si="186"/>
        <v>93</v>
      </c>
      <c r="KF32" s="33">
        <f t="shared" ca="1" si="187"/>
        <v>93</v>
      </c>
      <c r="KG32" s="33">
        <f ca="1">IF(KF32=0,0,IF(RAND()*100&gt;KF32,MAX(KG27:KG31)+1,0))</f>
        <v>0</v>
      </c>
      <c r="KH32" s="33" t="str">
        <f t="shared" ca="1" si="260"/>
        <v/>
      </c>
      <c r="KI32" s="33" t="str">
        <f t="shared" ca="1" si="188"/>
        <v/>
      </c>
      <c r="KJ32" s="33" t="str">
        <f t="shared" ca="1" si="189"/>
        <v/>
      </c>
      <c r="KK32" s="40">
        <f t="shared" ca="1" si="190"/>
        <v>93</v>
      </c>
      <c r="KL32" s="33">
        <f t="shared" ca="1" si="191"/>
        <v>93</v>
      </c>
      <c r="KM32" s="33">
        <f ca="1">IF(KL32=0,0,IF(RAND()*100&gt;KL32,MAX(KM27:KM31)+1,0))</f>
        <v>0</v>
      </c>
      <c r="KN32" s="33" t="str">
        <f t="shared" ca="1" si="261"/>
        <v/>
      </c>
      <c r="KO32" s="33" t="str">
        <f t="shared" ca="1" si="192"/>
        <v/>
      </c>
      <c r="KP32" s="33" t="str">
        <f t="shared" ca="1" si="193"/>
        <v/>
      </c>
      <c r="KQ32" s="40">
        <f t="shared" ca="1" si="194"/>
        <v>93</v>
      </c>
      <c r="KR32" s="33">
        <f t="shared" ca="1" si="195"/>
        <v>93</v>
      </c>
      <c r="KS32" s="33">
        <f ca="1">IF(KR32=0,0,IF(RAND()*100&gt;KR32,MAX(KS27:KS31)+1,0))</f>
        <v>0</v>
      </c>
      <c r="KT32" s="33" t="str">
        <f t="shared" ca="1" si="262"/>
        <v/>
      </c>
      <c r="KU32" s="33" t="str">
        <f t="shared" ca="1" si="196"/>
        <v/>
      </c>
      <c r="KV32" s="33" t="str">
        <f t="shared" ca="1" si="197"/>
        <v/>
      </c>
      <c r="KW32" s="40">
        <f t="shared" ca="1" si="198"/>
        <v>93</v>
      </c>
      <c r="KX32" s="33">
        <f t="shared" ca="1" si="199"/>
        <v>93</v>
      </c>
      <c r="KY32" s="33">
        <f ca="1">IF(KX32=0,0,IF(RAND()*100&gt;KX32,MAX(KY27:KY31)+1,0))</f>
        <v>0</v>
      </c>
      <c r="KZ32" s="33" t="str">
        <f t="shared" ca="1" si="263"/>
        <v/>
      </c>
      <c r="LA32" s="33" t="str">
        <f t="shared" ca="1" si="200"/>
        <v/>
      </c>
      <c r="LB32" s="33" t="str">
        <f t="shared" ca="1" si="201"/>
        <v/>
      </c>
      <c r="LC32" s="40">
        <f t="shared" ca="1" si="202"/>
        <v>93</v>
      </c>
      <c r="LD32" s="33">
        <f t="shared" ca="1" si="203"/>
        <v>93</v>
      </c>
      <c r="LE32" s="33">
        <f ca="1">IF(LD32=0,0,IF(RAND()*100&gt;LD32,MAX(LE27:LE31)+1,0))</f>
        <v>0</v>
      </c>
      <c r="LF32" s="33" t="str">
        <f t="shared" ca="1" si="264"/>
        <v/>
      </c>
      <c r="LG32" s="33" t="str">
        <f t="shared" ca="1" si="204"/>
        <v/>
      </c>
      <c r="LH32" s="33" t="str">
        <f t="shared" ca="1" si="205"/>
        <v/>
      </c>
      <c r="LI32" s="40">
        <f t="shared" ca="1" si="206"/>
        <v>93</v>
      </c>
      <c r="LK32" s="14" t="str">
        <f t="shared" ca="1" si="207"/>
        <v>Me</v>
      </c>
      <c r="LL32" s="7">
        <f t="shared" ca="1" si="208"/>
        <v>53</v>
      </c>
      <c r="LM32" s="7">
        <f t="shared" si="265"/>
        <v>100</v>
      </c>
      <c r="LN32" s="7">
        <f ca="1">VLOOKUP(LL32,Charts!$A$2:$B$116,2,FALSE)</f>
        <v>0</v>
      </c>
      <c r="LO32" s="7">
        <f t="shared" ca="1" si="209"/>
        <v>0</v>
      </c>
      <c r="LP32" s="7">
        <f t="shared" ca="1" si="210"/>
        <v>0</v>
      </c>
      <c r="LQ32" s="14">
        <f t="shared" ca="1" si="266"/>
        <v>0</v>
      </c>
    </row>
    <row r="33" spans="2:329" x14ac:dyDescent="0.25">
      <c r="B33" s="16" t="str">
        <f>'Character Sheet'!B12:E12</f>
        <v>Qu</v>
      </c>
      <c r="C33" s="17" t="s">
        <v>19</v>
      </c>
      <c r="D33" s="63">
        <f t="shared" ca="1" si="0"/>
        <v>1</v>
      </c>
      <c r="E33" s="33">
        <f t="shared" ca="1" si="211"/>
        <v>53</v>
      </c>
      <c r="F33" s="33">
        <v>100</v>
      </c>
      <c r="G33" s="33">
        <f t="shared" ca="1" si="212"/>
        <v>53.028405888797636</v>
      </c>
      <c r="H33" s="33">
        <f t="shared" ca="1" si="1"/>
        <v>4</v>
      </c>
      <c r="I33" s="33" t="str">
        <f t="shared" si="2"/>
        <v>Qu</v>
      </c>
      <c r="J33" s="33">
        <f>VLOOKUP($D$8,MasterRaceChart,9,FALSE)</f>
        <v>0</v>
      </c>
      <c r="K33" s="33" t="str">
        <f ca="1">VLOOKUP(7,$H$27:$I$36,2,FALSE)</f>
        <v>Ag</v>
      </c>
      <c r="L33" s="62" t="str">
        <f t="shared" ca="1" si="267"/>
        <v>Ag</v>
      </c>
      <c r="M33" s="62">
        <f t="shared" ca="1" si="213"/>
        <v>42</v>
      </c>
      <c r="N33" s="35">
        <v>100</v>
      </c>
      <c r="P33" s="39">
        <f t="shared" ca="1" si="3"/>
        <v>42</v>
      </c>
      <c r="Q33" s="33">
        <f ca="1">IF(P33=0,0,IF(RAND()*100&gt;P33,MAX(Q27:Q32)+1,0))</f>
        <v>5</v>
      </c>
      <c r="R33" s="33" t="str">
        <f t="shared" ca="1" si="214"/>
        <v/>
      </c>
      <c r="S33" s="33" t="str">
        <f t="shared" ca="1" si="4"/>
        <v/>
      </c>
      <c r="T33" s="33" t="str">
        <f t="shared" ca="1" si="5"/>
        <v/>
      </c>
      <c r="U33" s="40">
        <f t="shared" ca="1" si="6"/>
        <v>42</v>
      </c>
      <c r="V33" s="33">
        <f t="shared" ca="1" si="7"/>
        <v>42</v>
      </c>
      <c r="W33" s="33">
        <f ca="1">IF(V33=0,0,IF(RAND()*100&gt;V33,MAX(W27:W32)+1,0))</f>
        <v>0</v>
      </c>
      <c r="X33" s="33" t="str">
        <f t="shared" ca="1" si="215"/>
        <v/>
      </c>
      <c r="Y33" s="33" t="str">
        <f t="shared" ca="1" si="8"/>
        <v/>
      </c>
      <c r="Z33" s="33" t="str">
        <f t="shared" ca="1" si="9"/>
        <v/>
      </c>
      <c r="AA33" s="40">
        <f t="shared" ca="1" si="10"/>
        <v>42</v>
      </c>
      <c r="AB33" s="33">
        <f t="shared" ca="1" si="11"/>
        <v>42</v>
      </c>
      <c r="AC33" s="33">
        <f ca="1">IF(AB33=0,0,IF(RAND()*100&gt;AB33,MAX(AC27:AC32)+1,0))</f>
        <v>0</v>
      </c>
      <c r="AD33" s="33" t="str">
        <f t="shared" ca="1" si="216"/>
        <v/>
      </c>
      <c r="AE33" s="33" t="str">
        <f t="shared" ca="1" si="12"/>
        <v/>
      </c>
      <c r="AF33" s="33" t="str">
        <f t="shared" ca="1" si="13"/>
        <v/>
      </c>
      <c r="AG33" s="40">
        <f t="shared" ca="1" si="14"/>
        <v>42</v>
      </c>
      <c r="AH33" s="33">
        <f t="shared" ca="1" si="15"/>
        <v>42</v>
      </c>
      <c r="AI33" s="33">
        <f ca="1">IF(AH33=0,0,IF(RAND()*100&gt;AH33,MAX(AI27:AI32)+1,0))</f>
        <v>0</v>
      </c>
      <c r="AJ33" s="33" t="str">
        <f t="shared" ca="1" si="217"/>
        <v/>
      </c>
      <c r="AK33" s="33" t="str">
        <f t="shared" ca="1" si="16"/>
        <v/>
      </c>
      <c r="AL33" s="33" t="str">
        <f t="shared" ca="1" si="17"/>
        <v/>
      </c>
      <c r="AM33" s="40">
        <f t="shared" ca="1" si="18"/>
        <v>42</v>
      </c>
      <c r="AN33" s="33">
        <f t="shared" ca="1" si="19"/>
        <v>42</v>
      </c>
      <c r="AO33" s="33">
        <f ca="1">IF(AN33=0,0,IF(RAND()*100&gt;AN33,MAX(AO27:AO32)+1,0))</f>
        <v>0</v>
      </c>
      <c r="AP33" s="33" t="str">
        <f t="shared" ca="1" si="218"/>
        <v/>
      </c>
      <c r="AQ33" s="33" t="str">
        <f t="shared" ca="1" si="20"/>
        <v/>
      </c>
      <c r="AR33" s="33" t="str">
        <f t="shared" ca="1" si="21"/>
        <v/>
      </c>
      <c r="AS33" s="40">
        <f t="shared" ca="1" si="22"/>
        <v>42</v>
      </c>
      <c r="AT33" s="33">
        <f t="shared" ca="1" si="23"/>
        <v>42</v>
      </c>
      <c r="AU33" s="33">
        <f ca="1">IF(AT33=0,0,IF(RAND()*100&gt;AT33,MAX(AU27:AU32)+1,0))</f>
        <v>0</v>
      </c>
      <c r="AV33" s="33" t="str">
        <f t="shared" ca="1" si="219"/>
        <v/>
      </c>
      <c r="AW33" s="33" t="str">
        <f t="shared" ca="1" si="24"/>
        <v/>
      </c>
      <c r="AX33" s="33" t="str">
        <f t="shared" ca="1" si="25"/>
        <v/>
      </c>
      <c r="AY33" s="40">
        <f t="shared" ca="1" si="26"/>
        <v>42</v>
      </c>
      <c r="AZ33" s="33">
        <f t="shared" ca="1" si="27"/>
        <v>42</v>
      </c>
      <c r="BA33" s="33">
        <f ca="1">IF(AZ33=0,0,IF(RAND()*100&gt;AZ33,MAX(BA27:BA32)+1,0))</f>
        <v>0</v>
      </c>
      <c r="BB33" s="33" t="str">
        <f t="shared" ca="1" si="220"/>
        <v/>
      </c>
      <c r="BC33" s="33" t="str">
        <f t="shared" ca="1" si="28"/>
        <v/>
      </c>
      <c r="BD33" s="33" t="str">
        <f t="shared" ca="1" si="29"/>
        <v/>
      </c>
      <c r="BE33" s="40">
        <f t="shared" ca="1" si="30"/>
        <v>42</v>
      </c>
      <c r="BF33" s="33">
        <f t="shared" ca="1" si="31"/>
        <v>42</v>
      </c>
      <c r="BG33" s="33">
        <f ca="1">IF(BF33=0,0,IF(RAND()*100&gt;BF33,MAX(BG27:BG32)+1,0))</f>
        <v>2</v>
      </c>
      <c r="BH33" s="33" t="str">
        <f t="shared" ca="1" si="221"/>
        <v>Y</v>
      </c>
      <c r="BI33" s="33">
        <f t="shared" ca="1" si="32"/>
        <v>58</v>
      </c>
      <c r="BJ33" s="33">
        <f t="shared" ca="1" si="33"/>
        <v>8</v>
      </c>
      <c r="BK33" s="40">
        <f t="shared" ca="1" si="34"/>
        <v>50</v>
      </c>
      <c r="BL33" s="33">
        <f t="shared" ca="1" si="35"/>
        <v>50</v>
      </c>
      <c r="BM33" s="33">
        <f ca="1">IF(BL33=0,0,IF(RAND()*100&gt;BL33,MAX(BM27:BM32)+1,0))</f>
        <v>2</v>
      </c>
      <c r="BN33" s="33" t="str">
        <f t="shared" ca="1" si="222"/>
        <v>Y</v>
      </c>
      <c r="BO33" s="33">
        <f t="shared" ca="1" si="36"/>
        <v>50</v>
      </c>
      <c r="BP33" s="33">
        <f t="shared" ca="1" si="37"/>
        <v>1</v>
      </c>
      <c r="BQ33" s="40">
        <f t="shared" ca="1" si="38"/>
        <v>51</v>
      </c>
      <c r="BR33" s="33">
        <f t="shared" ca="1" si="39"/>
        <v>51</v>
      </c>
      <c r="BS33" s="33">
        <f ca="1">IF(BR33=0,0,IF(RAND()*100&gt;BR33,MAX(BS27:BS32)+1,0))</f>
        <v>4</v>
      </c>
      <c r="BT33" s="33" t="str">
        <f t="shared" ca="1" si="223"/>
        <v/>
      </c>
      <c r="BU33" s="33" t="str">
        <f t="shared" ca="1" si="40"/>
        <v/>
      </c>
      <c r="BV33" s="33" t="str">
        <f t="shared" ca="1" si="41"/>
        <v/>
      </c>
      <c r="BW33" s="40">
        <f t="shared" ca="1" si="42"/>
        <v>51</v>
      </c>
      <c r="BX33" s="33">
        <f t="shared" ca="1" si="43"/>
        <v>51</v>
      </c>
      <c r="BY33" s="33">
        <f ca="1">IF(BX33=0,0,IF(RAND()*100&gt;BX33,MAX(BY27:BY32)+1,0))</f>
        <v>1</v>
      </c>
      <c r="BZ33" s="33" t="str">
        <f t="shared" ca="1" si="224"/>
        <v>Y</v>
      </c>
      <c r="CA33" s="33">
        <f t="shared" ca="1" si="44"/>
        <v>49</v>
      </c>
      <c r="CB33" s="33">
        <f t="shared" ca="1" si="45"/>
        <v>2</v>
      </c>
      <c r="CC33" s="40">
        <f t="shared" ca="1" si="46"/>
        <v>53</v>
      </c>
      <c r="CD33" s="33">
        <f t="shared" ca="1" si="47"/>
        <v>53</v>
      </c>
      <c r="CE33" s="33">
        <f ca="1">IF(CD33=0,0,IF(RAND()*100&gt;CD33,MAX(CE27:CE32)+1,0))</f>
        <v>0</v>
      </c>
      <c r="CF33" s="33" t="str">
        <f t="shared" ca="1" si="225"/>
        <v/>
      </c>
      <c r="CG33" s="33" t="str">
        <f t="shared" ca="1" si="48"/>
        <v/>
      </c>
      <c r="CH33" s="33" t="str">
        <f t="shared" ca="1" si="49"/>
        <v/>
      </c>
      <c r="CI33" s="40">
        <f t="shared" ca="1" si="50"/>
        <v>53</v>
      </c>
      <c r="CJ33" s="33">
        <f t="shared" ca="1" si="51"/>
        <v>53</v>
      </c>
      <c r="CK33" s="33">
        <f ca="1">IF(CJ33=0,0,IF(RAND()*100&gt;CJ33,MAX(CK27:CK32)+1,0))</f>
        <v>5</v>
      </c>
      <c r="CL33" s="33" t="str">
        <f t="shared" ca="1" si="226"/>
        <v/>
      </c>
      <c r="CM33" s="33" t="str">
        <f t="shared" ca="1" si="52"/>
        <v/>
      </c>
      <c r="CN33" s="33" t="str">
        <f t="shared" ca="1" si="53"/>
        <v/>
      </c>
      <c r="CO33" s="40">
        <f t="shared" ca="1" si="54"/>
        <v>53</v>
      </c>
      <c r="CP33" s="33">
        <f t="shared" ca="1" si="55"/>
        <v>53</v>
      </c>
      <c r="CQ33" s="33">
        <f ca="1">IF(CP33=0,0,IF(RAND()*100&gt;CP33,MAX(CQ27:CQ32)+1,0))</f>
        <v>5</v>
      </c>
      <c r="CR33" s="33" t="str">
        <f t="shared" ca="1" si="227"/>
        <v/>
      </c>
      <c r="CS33" s="33" t="str">
        <f t="shared" ca="1" si="56"/>
        <v/>
      </c>
      <c r="CT33" s="33" t="str">
        <f t="shared" ca="1" si="57"/>
        <v/>
      </c>
      <c r="CU33" s="40">
        <f t="shared" ca="1" si="58"/>
        <v>53</v>
      </c>
      <c r="CV33" s="33">
        <f t="shared" ca="1" si="59"/>
        <v>53</v>
      </c>
      <c r="CW33" s="33">
        <f ca="1">IF(CV33=0,0,IF(RAND()*100&gt;CV33,MAX(CW27:CW32)+1,0))</f>
        <v>3</v>
      </c>
      <c r="CX33" s="33" t="str">
        <f t="shared" ca="1" si="228"/>
        <v/>
      </c>
      <c r="CY33" s="33" t="str">
        <f t="shared" ca="1" si="60"/>
        <v/>
      </c>
      <c r="CZ33" s="33" t="str">
        <f t="shared" ca="1" si="61"/>
        <v/>
      </c>
      <c r="DA33" s="40">
        <f t="shared" ca="1" si="62"/>
        <v>53</v>
      </c>
      <c r="DB33" s="33">
        <f t="shared" ca="1" si="63"/>
        <v>53</v>
      </c>
      <c r="DC33" s="33">
        <f ca="1">IF(DB33=0,0,IF(RAND()*100&gt;DB33,MAX(DC27:DC32)+1,0))</f>
        <v>0</v>
      </c>
      <c r="DD33" s="33" t="str">
        <f t="shared" ca="1" si="229"/>
        <v/>
      </c>
      <c r="DE33" s="33" t="str">
        <f t="shared" ca="1" si="64"/>
        <v/>
      </c>
      <c r="DF33" s="33" t="str">
        <f t="shared" ca="1" si="65"/>
        <v/>
      </c>
      <c r="DG33" s="40">
        <f t="shared" ca="1" si="66"/>
        <v>53</v>
      </c>
      <c r="DH33" s="33">
        <f t="shared" ca="1" si="67"/>
        <v>53</v>
      </c>
      <c r="DI33" s="33">
        <f ca="1">IF(DH33=0,0,IF(RAND()*100&gt;DH33,MAX(DI27:DI32)+1,0))</f>
        <v>0</v>
      </c>
      <c r="DJ33" s="33" t="str">
        <f t="shared" ca="1" si="230"/>
        <v/>
      </c>
      <c r="DK33" s="33" t="str">
        <f t="shared" ca="1" si="68"/>
        <v/>
      </c>
      <c r="DL33" s="33" t="str">
        <f t="shared" ca="1" si="69"/>
        <v/>
      </c>
      <c r="DM33" s="40">
        <f t="shared" ca="1" si="70"/>
        <v>53</v>
      </c>
      <c r="DN33" s="33">
        <f t="shared" ca="1" si="71"/>
        <v>53</v>
      </c>
      <c r="DO33" s="33">
        <f ca="1">IF(DN33=0,0,IF(RAND()*100&gt;DN33,MAX(DO27:DO32)+1,0))</f>
        <v>0</v>
      </c>
      <c r="DP33" s="33" t="str">
        <f t="shared" ca="1" si="231"/>
        <v/>
      </c>
      <c r="DQ33" s="33" t="str">
        <f t="shared" ca="1" si="72"/>
        <v/>
      </c>
      <c r="DR33" s="33" t="str">
        <f t="shared" ca="1" si="73"/>
        <v/>
      </c>
      <c r="DS33" s="40">
        <f t="shared" ca="1" si="74"/>
        <v>53</v>
      </c>
      <c r="DT33" s="33">
        <f t="shared" ca="1" si="75"/>
        <v>53</v>
      </c>
      <c r="DU33" s="33">
        <f ca="1">IF(DT33=0,0,IF(RAND()*100&gt;DT33,MAX(DU27:DU32)+1,0))</f>
        <v>0</v>
      </c>
      <c r="DV33" s="33" t="str">
        <f t="shared" ca="1" si="232"/>
        <v/>
      </c>
      <c r="DW33" s="33" t="str">
        <f t="shared" ca="1" si="76"/>
        <v/>
      </c>
      <c r="DX33" s="33" t="str">
        <f t="shared" ca="1" si="77"/>
        <v/>
      </c>
      <c r="DY33" s="40">
        <f t="shared" ca="1" si="78"/>
        <v>53</v>
      </c>
      <c r="DZ33" s="33">
        <f t="shared" ca="1" si="79"/>
        <v>53</v>
      </c>
      <c r="EA33" s="33">
        <f ca="1">IF(DZ33=0,0,IF(RAND()*100&gt;DZ33,MAX(EA27:EA32)+1,0))</f>
        <v>0</v>
      </c>
      <c r="EB33" s="33" t="str">
        <f t="shared" ca="1" si="233"/>
        <v/>
      </c>
      <c r="EC33" s="33" t="str">
        <f t="shared" ca="1" si="80"/>
        <v/>
      </c>
      <c r="ED33" s="33" t="str">
        <f t="shared" ca="1" si="81"/>
        <v/>
      </c>
      <c r="EE33" s="40">
        <f t="shared" ca="1" si="82"/>
        <v>53</v>
      </c>
      <c r="EF33" s="33">
        <f t="shared" ca="1" si="83"/>
        <v>53</v>
      </c>
      <c r="EG33" s="33">
        <f ca="1">IF(EF33=0,0,IF(RAND()*100&gt;EF33,MAX(EG27:EG32)+1,0))</f>
        <v>2</v>
      </c>
      <c r="EH33" s="33" t="str">
        <f t="shared" ca="1" si="234"/>
        <v>Y</v>
      </c>
      <c r="EI33" s="33">
        <f t="shared" ca="1" si="84"/>
        <v>47</v>
      </c>
      <c r="EJ33" s="33">
        <f t="shared" ca="1" si="85"/>
        <v>1</v>
      </c>
      <c r="EK33" s="40">
        <f t="shared" ca="1" si="86"/>
        <v>54</v>
      </c>
      <c r="EL33" s="33">
        <f t="shared" ca="1" si="87"/>
        <v>54</v>
      </c>
      <c r="EM33" s="33">
        <f ca="1">IF(EL33=0,0,IF(RAND()*100&gt;EL33,MAX(EM27:EM32)+1,0))</f>
        <v>0</v>
      </c>
      <c r="EN33" s="33" t="str">
        <f t="shared" ca="1" si="235"/>
        <v/>
      </c>
      <c r="EO33" s="33" t="str">
        <f t="shared" ca="1" si="88"/>
        <v/>
      </c>
      <c r="EP33" s="33" t="str">
        <f t="shared" ca="1" si="89"/>
        <v/>
      </c>
      <c r="EQ33" s="40">
        <f t="shared" ca="1" si="90"/>
        <v>54</v>
      </c>
      <c r="ER33" s="33">
        <f t="shared" ca="1" si="91"/>
        <v>54</v>
      </c>
      <c r="ES33" s="33">
        <f ca="1">IF(ER33=0,0,IF(RAND()*100&gt;ER33,MAX(ES27:ES32)+1,0))</f>
        <v>0</v>
      </c>
      <c r="ET33" s="33" t="str">
        <f t="shared" ca="1" si="236"/>
        <v/>
      </c>
      <c r="EU33" s="33" t="str">
        <f t="shared" ca="1" si="92"/>
        <v/>
      </c>
      <c r="EV33" s="33" t="str">
        <f t="shared" ca="1" si="93"/>
        <v/>
      </c>
      <c r="EW33" s="40">
        <f t="shared" ca="1" si="94"/>
        <v>54</v>
      </c>
      <c r="EX33" s="33">
        <f t="shared" ca="1" si="95"/>
        <v>54</v>
      </c>
      <c r="EY33" s="33">
        <f ca="1">IF(EX33=0,0,IF(RAND()*100&gt;EX33,MAX(EY27:EY32)+1,0))</f>
        <v>0</v>
      </c>
      <c r="EZ33" s="33" t="str">
        <f t="shared" ca="1" si="237"/>
        <v/>
      </c>
      <c r="FA33" s="33" t="str">
        <f t="shared" ca="1" si="96"/>
        <v/>
      </c>
      <c r="FB33" s="33" t="str">
        <f t="shared" ca="1" si="97"/>
        <v/>
      </c>
      <c r="FC33" s="40">
        <f t="shared" ca="1" si="98"/>
        <v>54</v>
      </c>
      <c r="FD33" s="33">
        <f t="shared" ca="1" si="99"/>
        <v>54</v>
      </c>
      <c r="FE33" s="33">
        <f ca="1">IF(FD33=0,0,IF(RAND()*100&gt;FD33,MAX(FE27:FE32)+1,0))</f>
        <v>2</v>
      </c>
      <c r="FF33" s="33" t="str">
        <f t="shared" ca="1" si="238"/>
        <v>Y</v>
      </c>
      <c r="FG33" s="33">
        <f t="shared" ca="1" si="100"/>
        <v>46</v>
      </c>
      <c r="FH33" s="33">
        <f t="shared" ca="1" si="101"/>
        <v>1</v>
      </c>
      <c r="FI33" s="40">
        <f t="shared" ca="1" si="102"/>
        <v>55</v>
      </c>
      <c r="FJ33" s="33">
        <f t="shared" ca="1" si="103"/>
        <v>55</v>
      </c>
      <c r="FK33" s="33">
        <f ca="1">IF(FJ33=0,0,IF(RAND()*100&gt;FJ33,MAX(FK27:FK32)+1,0))</f>
        <v>1</v>
      </c>
      <c r="FL33" s="33" t="str">
        <f t="shared" ca="1" si="239"/>
        <v>Y</v>
      </c>
      <c r="FM33" s="33">
        <f t="shared" ca="1" si="104"/>
        <v>45</v>
      </c>
      <c r="FN33" s="33">
        <f t="shared" ca="1" si="105"/>
        <v>9</v>
      </c>
      <c r="FO33" s="40">
        <f t="shared" ca="1" si="106"/>
        <v>64</v>
      </c>
      <c r="FP33" s="33">
        <f t="shared" ca="1" si="107"/>
        <v>64</v>
      </c>
      <c r="FQ33" s="33">
        <f ca="1">IF(FP33=0,0,IF(RAND()*100&gt;FP33,MAX(FQ27:FQ32)+1,0))</f>
        <v>0</v>
      </c>
      <c r="FR33" s="33" t="str">
        <f t="shared" ca="1" si="240"/>
        <v/>
      </c>
      <c r="FS33" s="33" t="str">
        <f t="shared" ca="1" si="108"/>
        <v/>
      </c>
      <c r="FT33" s="33" t="str">
        <f t="shared" ca="1" si="109"/>
        <v/>
      </c>
      <c r="FU33" s="40">
        <f t="shared" ca="1" si="110"/>
        <v>64</v>
      </c>
      <c r="FV33" s="33">
        <f t="shared" ca="1" si="111"/>
        <v>64</v>
      </c>
      <c r="FW33" s="33">
        <f ca="1">IF(FV33=0,0,IF(RAND()*100&gt;FV33,MAX(FW27:FW32)+1,0))</f>
        <v>0</v>
      </c>
      <c r="FX33" s="33" t="str">
        <f t="shared" ca="1" si="241"/>
        <v/>
      </c>
      <c r="FY33" s="33" t="str">
        <f t="shared" ca="1" si="112"/>
        <v/>
      </c>
      <c r="FZ33" s="33" t="str">
        <f t="shared" ca="1" si="113"/>
        <v/>
      </c>
      <c r="GA33" s="40">
        <f t="shared" ca="1" si="114"/>
        <v>64</v>
      </c>
      <c r="GB33" s="33">
        <f t="shared" ca="1" si="115"/>
        <v>64</v>
      </c>
      <c r="GC33" s="33">
        <f ca="1">IF(GB33=0,0,IF(RAND()*100&gt;GB33,MAX(GC27:GC32)+1,0))</f>
        <v>0</v>
      </c>
      <c r="GD33" s="33" t="str">
        <f t="shared" ca="1" si="242"/>
        <v/>
      </c>
      <c r="GE33" s="33" t="str">
        <f t="shared" ca="1" si="116"/>
        <v/>
      </c>
      <c r="GF33" s="33" t="str">
        <f t="shared" ca="1" si="117"/>
        <v/>
      </c>
      <c r="GG33" s="40">
        <f t="shared" ca="1" si="118"/>
        <v>64</v>
      </c>
      <c r="GH33" s="33">
        <f t="shared" ca="1" si="119"/>
        <v>64</v>
      </c>
      <c r="GI33" s="33">
        <f ca="1">IF(GH33=0,0,IF(RAND()*100&gt;GH33,MAX(GI27:GI32)+1,0))</f>
        <v>2</v>
      </c>
      <c r="GJ33" s="33" t="str">
        <f t="shared" ca="1" si="243"/>
        <v>Y</v>
      </c>
      <c r="GK33" s="33">
        <f t="shared" ca="1" si="120"/>
        <v>36</v>
      </c>
      <c r="GL33" s="33">
        <f t="shared" ca="1" si="121"/>
        <v>3</v>
      </c>
      <c r="GM33" s="40">
        <f t="shared" ca="1" si="122"/>
        <v>67</v>
      </c>
      <c r="GN33" s="33">
        <f t="shared" ca="1" si="123"/>
        <v>67</v>
      </c>
      <c r="GO33" s="33">
        <f ca="1">IF(GN33=0,0,IF(RAND()*100&gt;GN33,MAX(GO27:GO32)+1,0))</f>
        <v>1</v>
      </c>
      <c r="GP33" s="33" t="str">
        <f t="shared" ca="1" si="244"/>
        <v>Y</v>
      </c>
      <c r="GQ33" s="33">
        <f t="shared" ca="1" si="124"/>
        <v>33</v>
      </c>
      <c r="GR33" s="33">
        <f t="shared" ca="1" si="125"/>
        <v>10</v>
      </c>
      <c r="GS33" s="40">
        <f t="shared" ca="1" si="126"/>
        <v>77</v>
      </c>
      <c r="GT33" s="33">
        <f t="shared" ca="1" si="127"/>
        <v>77</v>
      </c>
      <c r="GU33" s="33">
        <f ca="1">IF(GT33=0,0,IF(RAND()*100&gt;GT33,MAX(GU27:GU32)+1,0))</f>
        <v>0</v>
      </c>
      <c r="GV33" s="33" t="str">
        <f t="shared" ca="1" si="245"/>
        <v/>
      </c>
      <c r="GW33" s="33" t="str">
        <f t="shared" ca="1" si="128"/>
        <v/>
      </c>
      <c r="GX33" s="33" t="str">
        <f t="shared" ca="1" si="129"/>
        <v/>
      </c>
      <c r="GY33" s="40">
        <f t="shared" ca="1" si="130"/>
        <v>77</v>
      </c>
      <c r="GZ33" s="33">
        <f t="shared" ca="1" si="131"/>
        <v>77</v>
      </c>
      <c r="HA33" s="33">
        <f ca="1">IF(GZ33=0,0,IF(RAND()*100&gt;GZ33,MAX(HA27:HA32)+1,0))</f>
        <v>1</v>
      </c>
      <c r="HB33" s="33" t="str">
        <f t="shared" ca="1" si="246"/>
        <v>Y</v>
      </c>
      <c r="HC33" s="33">
        <f t="shared" ca="1" si="132"/>
        <v>23</v>
      </c>
      <c r="HD33" s="33">
        <f t="shared" ca="1" si="133"/>
        <v>7</v>
      </c>
      <c r="HE33" s="40">
        <f t="shared" ca="1" si="134"/>
        <v>84</v>
      </c>
      <c r="HF33" s="33">
        <f t="shared" ca="1" si="135"/>
        <v>84</v>
      </c>
      <c r="HG33" s="33">
        <f ca="1">IF(HF33=0,0,IF(RAND()*100&gt;HF33,MAX(HG27:HG32)+1,0))</f>
        <v>0</v>
      </c>
      <c r="HH33" s="33" t="str">
        <f t="shared" ca="1" si="247"/>
        <v/>
      </c>
      <c r="HI33" s="33" t="str">
        <f t="shared" ca="1" si="136"/>
        <v/>
      </c>
      <c r="HJ33" s="33" t="str">
        <f t="shared" ca="1" si="137"/>
        <v/>
      </c>
      <c r="HK33" s="40">
        <f t="shared" ca="1" si="138"/>
        <v>84</v>
      </c>
      <c r="HL33" s="33">
        <f t="shared" ca="1" si="139"/>
        <v>84</v>
      </c>
      <c r="HM33" s="33">
        <f ca="1">IF(HL33=0,0,IF(RAND()*100&gt;HL33,MAX(HM27:HM32)+1,0))</f>
        <v>0</v>
      </c>
      <c r="HN33" s="33" t="str">
        <f t="shared" ca="1" si="248"/>
        <v/>
      </c>
      <c r="HO33" s="33" t="str">
        <f t="shared" ca="1" si="140"/>
        <v/>
      </c>
      <c r="HP33" s="33" t="str">
        <f t="shared" ca="1" si="141"/>
        <v/>
      </c>
      <c r="HQ33" s="40">
        <f t="shared" ca="1" si="142"/>
        <v>84</v>
      </c>
      <c r="HR33" s="33">
        <f t="shared" ca="1" si="143"/>
        <v>84</v>
      </c>
      <c r="HS33" s="33">
        <f ca="1">IF(HR33=0,0,IF(RAND()*100&gt;HR33,MAX(HS27:HS32)+1,0))</f>
        <v>0</v>
      </c>
      <c r="HT33" s="33" t="str">
        <f t="shared" ca="1" si="249"/>
        <v/>
      </c>
      <c r="HU33" s="33" t="str">
        <f t="shared" ca="1" si="144"/>
        <v/>
      </c>
      <c r="HV33" s="33" t="str">
        <f t="shared" ca="1" si="145"/>
        <v/>
      </c>
      <c r="HW33" s="40">
        <f t="shared" ca="1" si="146"/>
        <v>84</v>
      </c>
      <c r="HX33" s="33">
        <f t="shared" ca="1" si="147"/>
        <v>84</v>
      </c>
      <c r="HY33" s="33">
        <f ca="1">IF(HX33=0,0,IF(RAND()*100&gt;HX33,MAX(HY27:HY32)+1,0))</f>
        <v>0</v>
      </c>
      <c r="HZ33" s="33" t="str">
        <f t="shared" ca="1" si="250"/>
        <v/>
      </c>
      <c r="IA33" s="33" t="str">
        <f t="shared" ca="1" si="148"/>
        <v/>
      </c>
      <c r="IB33" s="33" t="str">
        <f t="shared" ca="1" si="149"/>
        <v/>
      </c>
      <c r="IC33" s="40">
        <f t="shared" ca="1" si="150"/>
        <v>84</v>
      </c>
      <c r="ID33" s="33">
        <f t="shared" ca="1" si="151"/>
        <v>84</v>
      </c>
      <c r="IE33" s="33">
        <f ca="1">IF(ID33=0,0,IF(RAND()*100&gt;ID33,MAX(IE27:IE32)+1,0))</f>
        <v>0</v>
      </c>
      <c r="IF33" s="33" t="str">
        <f t="shared" ca="1" si="251"/>
        <v/>
      </c>
      <c r="IG33" s="33" t="str">
        <f t="shared" ca="1" si="152"/>
        <v/>
      </c>
      <c r="IH33" s="33" t="str">
        <f t="shared" ca="1" si="153"/>
        <v/>
      </c>
      <c r="II33" s="40">
        <f t="shared" ca="1" si="154"/>
        <v>84</v>
      </c>
      <c r="IJ33" s="33">
        <f t="shared" ca="1" si="155"/>
        <v>84</v>
      </c>
      <c r="IK33" s="33">
        <f ca="1">IF(IJ33=0,0,IF(RAND()*100&gt;IJ33,MAX(IK27:IK32)+1,0))</f>
        <v>0</v>
      </c>
      <c r="IL33" s="33" t="str">
        <f t="shared" ca="1" si="252"/>
        <v/>
      </c>
      <c r="IM33" s="33" t="str">
        <f t="shared" ca="1" si="156"/>
        <v/>
      </c>
      <c r="IN33" s="33" t="str">
        <f t="shared" ca="1" si="157"/>
        <v/>
      </c>
      <c r="IO33" s="40">
        <f t="shared" ca="1" si="158"/>
        <v>84</v>
      </c>
      <c r="IP33" s="33">
        <f t="shared" ca="1" si="159"/>
        <v>84</v>
      </c>
      <c r="IQ33" s="33">
        <f ca="1">IF(IP33=0,0,IF(RAND()*100&gt;IP33,MAX(IQ27:IQ32)+1,0))</f>
        <v>0</v>
      </c>
      <c r="IR33" s="33" t="str">
        <f t="shared" ca="1" si="253"/>
        <v/>
      </c>
      <c r="IS33" s="33" t="str">
        <f t="shared" ca="1" si="160"/>
        <v/>
      </c>
      <c r="IT33" s="33" t="str">
        <f t="shared" ca="1" si="161"/>
        <v/>
      </c>
      <c r="IU33" s="40">
        <f t="shared" ca="1" si="162"/>
        <v>84</v>
      </c>
      <c r="IV33" s="33">
        <f t="shared" ca="1" si="163"/>
        <v>84</v>
      </c>
      <c r="IW33" s="33">
        <f ca="1">IF(IV33=0,0,IF(RAND()*100&gt;IV33,MAX(IW27:IW32)+1,0))</f>
        <v>0</v>
      </c>
      <c r="IX33" s="33" t="str">
        <f t="shared" ca="1" si="254"/>
        <v/>
      </c>
      <c r="IY33" s="33" t="str">
        <f t="shared" ca="1" si="164"/>
        <v/>
      </c>
      <c r="IZ33" s="33" t="str">
        <f t="shared" ca="1" si="165"/>
        <v/>
      </c>
      <c r="JA33" s="40">
        <f t="shared" ca="1" si="166"/>
        <v>84</v>
      </c>
      <c r="JB33" s="33">
        <f t="shared" ca="1" si="167"/>
        <v>84</v>
      </c>
      <c r="JC33" s="33">
        <f ca="1">IF(JB33=0,0,IF(RAND()*100&gt;JB33,MAX(JC27:JC32)+1,0))</f>
        <v>0</v>
      </c>
      <c r="JD33" s="33" t="str">
        <f t="shared" ca="1" si="255"/>
        <v/>
      </c>
      <c r="JE33" s="33" t="str">
        <f t="shared" ca="1" si="168"/>
        <v/>
      </c>
      <c r="JF33" s="33" t="str">
        <f t="shared" ca="1" si="169"/>
        <v/>
      </c>
      <c r="JG33" s="40">
        <f t="shared" ca="1" si="170"/>
        <v>84</v>
      </c>
      <c r="JH33" s="33">
        <f t="shared" ca="1" si="171"/>
        <v>84</v>
      </c>
      <c r="JI33" s="33">
        <f ca="1">IF(JH33=0,0,IF(RAND()*100&gt;JH33,MAX(JI27:JI32)+1,0))</f>
        <v>0</v>
      </c>
      <c r="JJ33" s="33" t="str">
        <f t="shared" ca="1" si="256"/>
        <v/>
      </c>
      <c r="JK33" s="33" t="str">
        <f t="shared" ca="1" si="172"/>
        <v/>
      </c>
      <c r="JL33" s="33" t="str">
        <f t="shared" ca="1" si="173"/>
        <v/>
      </c>
      <c r="JM33" s="40">
        <f t="shared" ca="1" si="174"/>
        <v>84</v>
      </c>
      <c r="JN33" s="33">
        <f t="shared" ca="1" si="175"/>
        <v>84</v>
      </c>
      <c r="JO33" s="33">
        <f ca="1">IF(JN33=0,0,IF(RAND()*100&gt;JN33,MAX(JO27:JO32)+1,0))</f>
        <v>0</v>
      </c>
      <c r="JP33" s="33" t="str">
        <f t="shared" ca="1" si="257"/>
        <v/>
      </c>
      <c r="JQ33" s="33" t="str">
        <f t="shared" ca="1" si="176"/>
        <v/>
      </c>
      <c r="JR33" s="33" t="str">
        <f t="shared" ca="1" si="177"/>
        <v/>
      </c>
      <c r="JS33" s="40">
        <f t="shared" ca="1" si="178"/>
        <v>84</v>
      </c>
      <c r="JT33" s="33">
        <f t="shared" ca="1" si="179"/>
        <v>84</v>
      </c>
      <c r="JU33" s="33">
        <f ca="1">IF(JT33=0,0,IF(RAND()*100&gt;JT33,MAX(JU27:JU32)+1,0))</f>
        <v>1</v>
      </c>
      <c r="JV33" s="33" t="str">
        <f t="shared" ca="1" si="258"/>
        <v>Y</v>
      </c>
      <c r="JW33" s="33">
        <f t="shared" ca="1" si="180"/>
        <v>16</v>
      </c>
      <c r="JX33" s="33">
        <f t="shared" ca="1" si="181"/>
        <v>1</v>
      </c>
      <c r="JY33" s="40">
        <f t="shared" ca="1" si="182"/>
        <v>85</v>
      </c>
      <c r="JZ33" s="33">
        <f t="shared" ca="1" si="183"/>
        <v>85</v>
      </c>
      <c r="KA33" s="33">
        <f ca="1">IF(JZ33=0,0,IF(RAND()*100&gt;JZ33,MAX(KA27:KA32)+1,0))</f>
        <v>0</v>
      </c>
      <c r="KB33" s="33" t="str">
        <f t="shared" ca="1" si="259"/>
        <v/>
      </c>
      <c r="KC33" s="33" t="str">
        <f t="shared" ca="1" si="184"/>
        <v/>
      </c>
      <c r="KD33" s="33" t="str">
        <f t="shared" ca="1" si="185"/>
        <v/>
      </c>
      <c r="KE33" s="40">
        <f t="shared" ca="1" si="186"/>
        <v>85</v>
      </c>
      <c r="KF33" s="33">
        <f t="shared" ca="1" si="187"/>
        <v>85</v>
      </c>
      <c r="KG33" s="33">
        <f ca="1">IF(KF33=0,0,IF(RAND()*100&gt;KF33,MAX(KG27:KG32)+1,0))</f>
        <v>1</v>
      </c>
      <c r="KH33" s="33" t="str">
        <f t="shared" ca="1" si="260"/>
        <v>Y</v>
      </c>
      <c r="KI33" s="33">
        <f t="shared" ca="1" si="188"/>
        <v>15</v>
      </c>
      <c r="KJ33" s="33">
        <f t="shared" ca="1" si="189"/>
        <v>4</v>
      </c>
      <c r="KK33" s="40">
        <f t="shared" ca="1" si="190"/>
        <v>89</v>
      </c>
      <c r="KL33" s="33">
        <f t="shared" ca="1" si="191"/>
        <v>89</v>
      </c>
      <c r="KM33" s="33">
        <f ca="1">IF(KL33=0,0,IF(RAND()*100&gt;KL33,MAX(KM27:KM32)+1,0))</f>
        <v>0</v>
      </c>
      <c r="KN33" s="33" t="str">
        <f t="shared" ca="1" si="261"/>
        <v/>
      </c>
      <c r="KO33" s="33" t="str">
        <f t="shared" ca="1" si="192"/>
        <v/>
      </c>
      <c r="KP33" s="33" t="str">
        <f t="shared" ca="1" si="193"/>
        <v/>
      </c>
      <c r="KQ33" s="40">
        <f t="shared" ca="1" si="194"/>
        <v>89</v>
      </c>
      <c r="KR33" s="33">
        <f t="shared" ca="1" si="195"/>
        <v>89</v>
      </c>
      <c r="KS33" s="33">
        <f ca="1">IF(KR33=0,0,IF(RAND()*100&gt;KR33,MAX(KS27:KS32)+1,0))</f>
        <v>0</v>
      </c>
      <c r="KT33" s="33" t="str">
        <f t="shared" ca="1" si="262"/>
        <v/>
      </c>
      <c r="KU33" s="33" t="str">
        <f t="shared" ca="1" si="196"/>
        <v/>
      </c>
      <c r="KV33" s="33" t="str">
        <f t="shared" ca="1" si="197"/>
        <v/>
      </c>
      <c r="KW33" s="40">
        <f t="shared" ca="1" si="198"/>
        <v>89</v>
      </c>
      <c r="KX33" s="33">
        <f t="shared" ca="1" si="199"/>
        <v>89</v>
      </c>
      <c r="KY33" s="33">
        <f ca="1">IF(KX33=0,0,IF(RAND()*100&gt;KX33,MAX(KY27:KY32)+1,0))</f>
        <v>0</v>
      </c>
      <c r="KZ33" s="33" t="str">
        <f t="shared" ca="1" si="263"/>
        <v/>
      </c>
      <c r="LA33" s="33" t="str">
        <f t="shared" ca="1" si="200"/>
        <v/>
      </c>
      <c r="LB33" s="33" t="str">
        <f t="shared" ca="1" si="201"/>
        <v/>
      </c>
      <c r="LC33" s="40">
        <f t="shared" ca="1" si="202"/>
        <v>89</v>
      </c>
      <c r="LD33" s="33">
        <f t="shared" ca="1" si="203"/>
        <v>89</v>
      </c>
      <c r="LE33" s="33">
        <f ca="1">IF(LD33=0,0,IF(RAND()*100&gt;LD33,MAX(LE27:LE32)+1,0))</f>
        <v>0</v>
      </c>
      <c r="LF33" s="33" t="str">
        <f t="shared" ca="1" si="264"/>
        <v/>
      </c>
      <c r="LG33" s="33" t="str">
        <f t="shared" ca="1" si="204"/>
        <v/>
      </c>
      <c r="LH33" s="33" t="str">
        <f t="shared" ca="1" si="205"/>
        <v/>
      </c>
      <c r="LI33" s="40">
        <f t="shared" ca="1" si="206"/>
        <v>89</v>
      </c>
      <c r="LK33" s="14" t="str">
        <f t="shared" ca="1" si="207"/>
        <v>Ag</v>
      </c>
      <c r="LL33" s="7">
        <f t="shared" ca="1" si="208"/>
        <v>51</v>
      </c>
      <c r="LM33" s="7">
        <f t="shared" si="265"/>
        <v>100</v>
      </c>
      <c r="LN33" s="7">
        <f ca="1">VLOOKUP(LL33,Charts!$A$2:$B$116,2,FALSE)</f>
        <v>0</v>
      </c>
      <c r="LO33" s="7">
        <f t="shared" ca="1" si="209"/>
        <v>0</v>
      </c>
      <c r="LP33" s="7">
        <f t="shared" ca="1" si="210"/>
        <v>1</v>
      </c>
      <c r="LQ33" s="14">
        <f t="shared" ca="1" si="266"/>
        <v>1</v>
      </c>
    </row>
    <row r="34" spans="2:329" x14ac:dyDescent="0.25">
      <c r="B34" s="16" t="str">
        <f>'Character Sheet'!B13:E13</f>
        <v>Re</v>
      </c>
      <c r="C34" s="17" t="s">
        <v>19</v>
      </c>
      <c r="D34" s="63">
        <f t="shared" ca="1" si="0"/>
        <v>3</v>
      </c>
      <c r="E34" s="33">
        <f t="shared" ca="1" si="211"/>
        <v>72</v>
      </c>
      <c r="F34" s="33">
        <v>100</v>
      </c>
      <c r="G34" s="33">
        <f t="shared" ca="1" si="212"/>
        <v>72.060286162275247</v>
      </c>
      <c r="H34" s="33">
        <f t="shared" ca="1" si="1"/>
        <v>1</v>
      </c>
      <c r="I34" s="33" t="str">
        <f t="shared" si="2"/>
        <v>Re</v>
      </c>
      <c r="J34" s="33">
        <f>VLOOKUP($D$8,MasterRaceChart,10,FALSE)</f>
        <v>4</v>
      </c>
      <c r="K34" s="33" t="str">
        <f ca="1">VLOOKUP(8,$H$27:$I$36,2,FALSE)</f>
        <v>St</v>
      </c>
      <c r="L34" s="62" t="str">
        <f t="shared" ca="1" si="267"/>
        <v>Re</v>
      </c>
      <c r="M34" s="62">
        <f t="shared" ca="1" si="213"/>
        <v>38</v>
      </c>
      <c r="N34" s="35">
        <v>100</v>
      </c>
      <c r="P34" s="39">
        <f t="shared" ca="1" si="3"/>
        <v>38</v>
      </c>
      <c r="Q34" s="33">
        <f ca="1">IF(P34=0,0,IF(RAND()*100&gt;P34,MAX(Q27:Q33)+1,0))</f>
        <v>0</v>
      </c>
      <c r="R34" s="33" t="str">
        <f t="shared" ca="1" si="214"/>
        <v/>
      </c>
      <c r="S34" s="33" t="str">
        <f t="shared" ca="1" si="4"/>
        <v/>
      </c>
      <c r="T34" s="33" t="str">
        <f t="shared" ca="1" si="5"/>
        <v/>
      </c>
      <c r="U34" s="40">
        <f t="shared" ca="1" si="6"/>
        <v>38</v>
      </c>
      <c r="V34" s="33">
        <f t="shared" ca="1" si="7"/>
        <v>38</v>
      </c>
      <c r="W34" s="33">
        <f ca="1">IF(V34=0,0,IF(RAND()*100&gt;V34,MAX(W27:W33)+1,0))</f>
        <v>0</v>
      </c>
      <c r="X34" s="33" t="str">
        <f t="shared" ca="1" si="215"/>
        <v/>
      </c>
      <c r="Y34" s="33" t="str">
        <f t="shared" ca="1" si="8"/>
        <v/>
      </c>
      <c r="Z34" s="33" t="str">
        <f t="shared" ca="1" si="9"/>
        <v/>
      </c>
      <c r="AA34" s="40">
        <f t="shared" ca="1" si="10"/>
        <v>38</v>
      </c>
      <c r="AB34" s="33">
        <f t="shared" ca="1" si="11"/>
        <v>38</v>
      </c>
      <c r="AC34" s="33">
        <f ca="1">IF(AB34=0,0,IF(RAND()*100&gt;AB34,MAX(AC27:AC33)+1,0))</f>
        <v>3</v>
      </c>
      <c r="AD34" s="33" t="str">
        <f t="shared" ca="1" si="216"/>
        <v/>
      </c>
      <c r="AE34" s="33" t="str">
        <f t="shared" ca="1" si="12"/>
        <v/>
      </c>
      <c r="AF34" s="33" t="str">
        <f t="shared" ca="1" si="13"/>
        <v/>
      </c>
      <c r="AG34" s="40">
        <f t="shared" ca="1" si="14"/>
        <v>38</v>
      </c>
      <c r="AH34" s="33">
        <f t="shared" ca="1" si="15"/>
        <v>38</v>
      </c>
      <c r="AI34" s="33">
        <f ca="1">IF(AH34=0,0,IF(RAND()*100&gt;AH34,MAX(AI27:AI33)+1,0))</f>
        <v>0</v>
      </c>
      <c r="AJ34" s="33" t="str">
        <f t="shared" ca="1" si="217"/>
        <v/>
      </c>
      <c r="AK34" s="33" t="str">
        <f t="shared" ca="1" si="16"/>
        <v/>
      </c>
      <c r="AL34" s="33" t="str">
        <f t="shared" ca="1" si="17"/>
        <v/>
      </c>
      <c r="AM34" s="40">
        <f t="shared" ca="1" si="18"/>
        <v>38</v>
      </c>
      <c r="AN34" s="33">
        <f t="shared" ca="1" si="19"/>
        <v>38</v>
      </c>
      <c r="AO34" s="33">
        <f ca="1">IF(AN34=0,0,IF(RAND()*100&gt;AN34,MAX(AO27:AO33)+1,0))</f>
        <v>5</v>
      </c>
      <c r="AP34" s="33" t="str">
        <f t="shared" ca="1" si="218"/>
        <v/>
      </c>
      <c r="AQ34" s="33" t="str">
        <f t="shared" ca="1" si="20"/>
        <v/>
      </c>
      <c r="AR34" s="33" t="str">
        <f t="shared" ca="1" si="21"/>
        <v/>
      </c>
      <c r="AS34" s="40">
        <f t="shared" ca="1" si="22"/>
        <v>38</v>
      </c>
      <c r="AT34" s="33">
        <f t="shared" ca="1" si="23"/>
        <v>38</v>
      </c>
      <c r="AU34" s="33">
        <f ca="1">IF(AT34=0,0,IF(RAND()*100&gt;AT34,MAX(AU27:AU33)+1,0))</f>
        <v>0</v>
      </c>
      <c r="AV34" s="33" t="str">
        <f t="shared" ca="1" si="219"/>
        <v/>
      </c>
      <c r="AW34" s="33" t="str">
        <f t="shared" ca="1" si="24"/>
        <v/>
      </c>
      <c r="AX34" s="33" t="str">
        <f t="shared" ca="1" si="25"/>
        <v/>
      </c>
      <c r="AY34" s="40">
        <f t="shared" ca="1" si="26"/>
        <v>38</v>
      </c>
      <c r="AZ34" s="33">
        <f t="shared" ca="1" si="27"/>
        <v>38</v>
      </c>
      <c r="BA34" s="33">
        <f ca="1">IF(AZ34=0,0,IF(RAND()*100&gt;AZ34,MAX(BA27:BA33)+1,0))</f>
        <v>2</v>
      </c>
      <c r="BB34" s="33" t="str">
        <f t="shared" ca="1" si="220"/>
        <v>Y</v>
      </c>
      <c r="BC34" s="33">
        <f t="shared" ca="1" si="28"/>
        <v>62</v>
      </c>
      <c r="BD34" s="33">
        <f t="shared" ca="1" si="29"/>
        <v>4</v>
      </c>
      <c r="BE34" s="40">
        <f t="shared" ca="1" si="30"/>
        <v>42</v>
      </c>
      <c r="BF34" s="33">
        <f t="shared" ca="1" si="31"/>
        <v>42</v>
      </c>
      <c r="BG34" s="33">
        <f ca="1">IF(BF34=0,0,IF(RAND()*100&gt;BF34,MAX(BG27:BG33)+1,0))</f>
        <v>0</v>
      </c>
      <c r="BH34" s="33" t="str">
        <f t="shared" ca="1" si="221"/>
        <v/>
      </c>
      <c r="BI34" s="33" t="str">
        <f t="shared" ca="1" si="32"/>
        <v/>
      </c>
      <c r="BJ34" s="33" t="str">
        <f t="shared" ca="1" si="33"/>
        <v/>
      </c>
      <c r="BK34" s="40">
        <f t="shared" ca="1" si="34"/>
        <v>42</v>
      </c>
      <c r="BL34" s="33">
        <f t="shared" ca="1" si="35"/>
        <v>42</v>
      </c>
      <c r="BM34" s="33">
        <f ca="1">IF(BL34=0,0,IF(RAND()*100&gt;BL34,MAX(BM27:BM33)+1,0))</f>
        <v>0</v>
      </c>
      <c r="BN34" s="33" t="str">
        <f t="shared" ca="1" si="222"/>
        <v/>
      </c>
      <c r="BO34" s="33" t="str">
        <f t="shared" ca="1" si="36"/>
        <v/>
      </c>
      <c r="BP34" s="33" t="str">
        <f t="shared" ca="1" si="37"/>
        <v/>
      </c>
      <c r="BQ34" s="40">
        <f t="shared" ca="1" si="38"/>
        <v>42</v>
      </c>
      <c r="BR34" s="33">
        <f t="shared" ca="1" si="39"/>
        <v>42</v>
      </c>
      <c r="BS34" s="33">
        <f ca="1">IF(BR34=0,0,IF(RAND()*100&gt;BR34,MAX(BS27:BS33)+1,0))</f>
        <v>0</v>
      </c>
      <c r="BT34" s="33" t="str">
        <f t="shared" ca="1" si="223"/>
        <v/>
      </c>
      <c r="BU34" s="33" t="str">
        <f t="shared" ca="1" si="40"/>
        <v/>
      </c>
      <c r="BV34" s="33" t="str">
        <f t="shared" ca="1" si="41"/>
        <v/>
      </c>
      <c r="BW34" s="40">
        <f t="shared" ca="1" si="42"/>
        <v>42</v>
      </c>
      <c r="BX34" s="33">
        <f t="shared" ca="1" si="43"/>
        <v>42</v>
      </c>
      <c r="BY34" s="33">
        <f ca="1">IF(BX34=0,0,IF(RAND()*100&gt;BX34,MAX(BY27:BY33)+1,0))</f>
        <v>2</v>
      </c>
      <c r="BZ34" s="33" t="str">
        <f t="shared" ca="1" si="224"/>
        <v>Y</v>
      </c>
      <c r="CA34" s="33">
        <f t="shared" ca="1" si="44"/>
        <v>58</v>
      </c>
      <c r="CB34" s="33">
        <f t="shared" ca="1" si="45"/>
        <v>7</v>
      </c>
      <c r="CC34" s="40">
        <f t="shared" ca="1" si="46"/>
        <v>49</v>
      </c>
      <c r="CD34" s="33">
        <f t="shared" ca="1" si="47"/>
        <v>49</v>
      </c>
      <c r="CE34" s="33">
        <f ca="1">IF(CD34=0,0,IF(RAND()*100&gt;CD34,MAX(CE27:CE33)+1,0))</f>
        <v>4</v>
      </c>
      <c r="CF34" s="33" t="str">
        <f t="shared" ca="1" si="225"/>
        <v/>
      </c>
      <c r="CG34" s="33" t="str">
        <f t="shared" ca="1" si="48"/>
        <v/>
      </c>
      <c r="CH34" s="33" t="str">
        <f t="shared" ca="1" si="49"/>
        <v/>
      </c>
      <c r="CI34" s="40">
        <f t="shared" ca="1" si="50"/>
        <v>49</v>
      </c>
      <c r="CJ34" s="33">
        <f t="shared" ca="1" si="51"/>
        <v>49</v>
      </c>
      <c r="CK34" s="33">
        <f ca="1">IF(CJ34=0,0,IF(RAND()*100&gt;CJ34,MAX(CK27:CK33)+1,0))</f>
        <v>6</v>
      </c>
      <c r="CL34" s="33" t="str">
        <f t="shared" ca="1" si="226"/>
        <v/>
      </c>
      <c r="CM34" s="33" t="str">
        <f t="shared" ca="1" si="52"/>
        <v/>
      </c>
      <c r="CN34" s="33" t="str">
        <f t="shared" ca="1" si="53"/>
        <v/>
      </c>
      <c r="CO34" s="40">
        <f t="shared" ca="1" si="54"/>
        <v>49</v>
      </c>
      <c r="CP34" s="33">
        <f t="shared" ca="1" si="55"/>
        <v>49</v>
      </c>
      <c r="CQ34" s="33">
        <f ca="1">IF(CP34=0,0,IF(RAND()*100&gt;CP34,MAX(CQ27:CQ33)+1,0))</f>
        <v>6</v>
      </c>
      <c r="CR34" s="33" t="str">
        <f t="shared" ca="1" si="227"/>
        <v/>
      </c>
      <c r="CS34" s="33" t="str">
        <f t="shared" ca="1" si="56"/>
        <v/>
      </c>
      <c r="CT34" s="33" t="str">
        <f t="shared" ca="1" si="57"/>
        <v/>
      </c>
      <c r="CU34" s="40">
        <f t="shared" ca="1" si="58"/>
        <v>49</v>
      </c>
      <c r="CV34" s="33">
        <f t="shared" ca="1" si="59"/>
        <v>49</v>
      </c>
      <c r="CW34" s="33">
        <f ca="1">IF(CV34=0,0,IF(RAND()*100&gt;CV34,MAX(CW27:CW33)+1,0))</f>
        <v>4</v>
      </c>
      <c r="CX34" s="33" t="str">
        <f t="shared" ca="1" si="228"/>
        <v/>
      </c>
      <c r="CY34" s="33" t="str">
        <f t="shared" ca="1" si="60"/>
        <v/>
      </c>
      <c r="CZ34" s="33" t="str">
        <f t="shared" ca="1" si="61"/>
        <v/>
      </c>
      <c r="DA34" s="40">
        <f t="shared" ca="1" si="62"/>
        <v>49</v>
      </c>
      <c r="DB34" s="33">
        <f t="shared" ca="1" si="63"/>
        <v>49</v>
      </c>
      <c r="DC34" s="33">
        <f ca="1">IF(DB34=0,0,IF(RAND()*100&gt;DB34,MAX(DC27:DC33)+1,0))</f>
        <v>2</v>
      </c>
      <c r="DD34" s="33" t="str">
        <f t="shared" ca="1" si="229"/>
        <v>Y</v>
      </c>
      <c r="DE34" s="33">
        <f t="shared" ca="1" si="64"/>
        <v>51</v>
      </c>
      <c r="DF34" s="33">
        <f t="shared" ca="1" si="65"/>
        <v>7</v>
      </c>
      <c r="DG34" s="40">
        <f t="shared" ca="1" si="66"/>
        <v>56</v>
      </c>
      <c r="DH34" s="33">
        <f t="shared" ca="1" si="67"/>
        <v>56</v>
      </c>
      <c r="DI34" s="33">
        <f ca="1">IF(DH34=0,0,IF(RAND()*100&gt;DH34,MAX(DI27:DI33)+1,0))</f>
        <v>3</v>
      </c>
      <c r="DJ34" s="33" t="str">
        <f t="shared" ca="1" si="230"/>
        <v/>
      </c>
      <c r="DK34" s="33" t="str">
        <f t="shared" ca="1" si="68"/>
        <v/>
      </c>
      <c r="DL34" s="33" t="str">
        <f t="shared" ca="1" si="69"/>
        <v/>
      </c>
      <c r="DM34" s="40">
        <f t="shared" ca="1" si="70"/>
        <v>56</v>
      </c>
      <c r="DN34" s="33">
        <f t="shared" ca="1" si="71"/>
        <v>56</v>
      </c>
      <c r="DO34" s="33">
        <f ca="1">IF(DN34=0,0,IF(RAND()*100&gt;DN34,MAX(DO27:DO33)+1,0))</f>
        <v>3</v>
      </c>
      <c r="DP34" s="33" t="str">
        <f t="shared" ca="1" si="231"/>
        <v/>
      </c>
      <c r="DQ34" s="33" t="str">
        <f t="shared" ca="1" si="72"/>
        <v/>
      </c>
      <c r="DR34" s="33" t="str">
        <f t="shared" ca="1" si="73"/>
        <v/>
      </c>
      <c r="DS34" s="40">
        <f t="shared" ca="1" si="74"/>
        <v>56</v>
      </c>
      <c r="DT34" s="33">
        <f t="shared" ca="1" si="75"/>
        <v>56</v>
      </c>
      <c r="DU34" s="33">
        <f ca="1">IF(DT34=0,0,IF(RAND()*100&gt;DT34,MAX(DU27:DU33)+1,0))</f>
        <v>0</v>
      </c>
      <c r="DV34" s="33" t="str">
        <f t="shared" ca="1" si="232"/>
        <v/>
      </c>
      <c r="DW34" s="33" t="str">
        <f t="shared" ca="1" si="76"/>
        <v/>
      </c>
      <c r="DX34" s="33" t="str">
        <f t="shared" ca="1" si="77"/>
        <v/>
      </c>
      <c r="DY34" s="40">
        <f t="shared" ca="1" si="78"/>
        <v>56</v>
      </c>
      <c r="DZ34" s="33">
        <f t="shared" ca="1" si="79"/>
        <v>56</v>
      </c>
      <c r="EA34" s="33">
        <f ca="1">IF(DZ34=0,0,IF(RAND()*100&gt;DZ34,MAX(EA27:EA33)+1,0))</f>
        <v>4</v>
      </c>
      <c r="EB34" s="33" t="str">
        <f t="shared" ca="1" si="233"/>
        <v/>
      </c>
      <c r="EC34" s="33" t="str">
        <f t="shared" ca="1" si="80"/>
        <v/>
      </c>
      <c r="ED34" s="33" t="str">
        <f t="shared" ca="1" si="81"/>
        <v/>
      </c>
      <c r="EE34" s="40">
        <f t="shared" ca="1" si="82"/>
        <v>56</v>
      </c>
      <c r="EF34" s="33">
        <f t="shared" ca="1" si="83"/>
        <v>56</v>
      </c>
      <c r="EG34" s="33">
        <f ca="1">IF(EF34=0,0,IF(RAND()*100&gt;EF34,MAX(EG27:EG33)+1,0))</f>
        <v>3</v>
      </c>
      <c r="EH34" s="33" t="str">
        <f t="shared" ca="1" si="234"/>
        <v/>
      </c>
      <c r="EI34" s="33" t="str">
        <f t="shared" ca="1" si="84"/>
        <v/>
      </c>
      <c r="EJ34" s="33" t="str">
        <f t="shared" ca="1" si="85"/>
        <v/>
      </c>
      <c r="EK34" s="40">
        <f t="shared" ca="1" si="86"/>
        <v>56</v>
      </c>
      <c r="EL34" s="33">
        <f t="shared" ca="1" si="87"/>
        <v>56</v>
      </c>
      <c r="EM34" s="33">
        <f ca="1">IF(EL34=0,0,IF(RAND()*100&gt;EL34,MAX(EM27:EM33)+1,0))</f>
        <v>0</v>
      </c>
      <c r="EN34" s="33" t="str">
        <f t="shared" ca="1" si="235"/>
        <v/>
      </c>
      <c r="EO34" s="33" t="str">
        <f t="shared" ca="1" si="88"/>
        <v/>
      </c>
      <c r="EP34" s="33" t="str">
        <f t="shared" ca="1" si="89"/>
        <v/>
      </c>
      <c r="EQ34" s="40">
        <f t="shared" ca="1" si="90"/>
        <v>56</v>
      </c>
      <c r="ER34" s="33">
        <f t="shared" ca="1" si="91"/>
        <v>56</v>
      </c>
      <c r="ES34" s="33">
        <f ca="1">IF(ER34=0,0,IF(RAND()*100&gt;ER34,MAX(ES27:ES33)+1,0))</f>
        <v>0</v>
      </c>
      <c r="ET34" s="33" t="str">
        <f t="shared" ca="1" si="236"/>
        <v/>
      </c>
      <c r="EU34" s="33" t="str">
        <f t="shared" ca="1" si="92"/>
        <v/>
      </c>
      <c r="EV34" s="33" t="str">
        <f t="shared" ca="1" si="93"/>
        <v/>
      </c>
      <c r="EW34" s="40">
        <f t="shared" ca="1" si="94"/>
        <v>56</v>
      </c>
      <c r="EX34" s="33">
        <f t="shared" ca="1" si="95"/>
        <v>56</v>
      </c>
      <c r="EY34" s="33">
        <f ca="1">IF(EX34=0,0,IF(RAND()*100&gt;EX34,MAX(EY27:EY33)+1,0))</f>
        <v>2</v>
      </c>
      <c r="EZ34" s="33" t="str">
        <f t="shared" ca="1" si="237"/>
        <v>Y</v>
      </c>
      <c r="FA34" s="33">
        <f t="shared" ca="1" si="96"/>
        <v>44</v>
      </c>
      <c r="FB34" s="33">
        <f t="shared" ca="1" si="97"/>
        <v>3</v>
      </c>
      <c r="FC34" s="40">
        <f t="shared" ca="1" si="98"/>
        <v>59</v>
      </c>
      <c r="FD34" s="33">
        <f t="shared" ca="1" si="99"/>
        <v>59</v>
      </c>
      <c r="FE34" s="33">
        <f ca="1">IF(FD34=0,0,IF(RAND()*100&gt;FD34,MAX(FE27:FE33)+1,0))</f>
        <v>3</v>
      </c>
      <c r="FF34" s="33" t="str">
        <f t="shared" ca="1" si="238"/>
        <v/>
      </c>
      <c r="FG34" s="33" t="str">
        <f t="shared" ca="1" si="100"/>
        <v/>
      </c>
      <c r="FH34" s="33" t="str">
        <f t="shared" ca="1" si="101"/>
        <v/>
      </c>
      <c r="FI34" s="40">
        <f t="shared" ca="1" si="102"/>
        <v>59</v>
      </c>
      <c r="FJ34" s="33">
        <f t="shared" ca="1" si="103"/>
        <v>59</v>
      </c>
      <c r="FK34" s="33">
        <f ca="1">IF(FJ34=0,0,IF(RAND()*100&gt;FJ34,MAX(FK27:FK33)+1,0))</f>
        <v>0</v>
      </c>
      <c r="FL34" s="33" t="str">
        <f t="shared" ca="1" si="239"/>
        <v/>
      </c>
      <c r="FM34" s="33" t="str">
        <f t="shared" ca="1" si="104"/>
        <v/>
      </c>
      <c r="FN34" s="33" t="str">
        <f t="shared" ca="1" si="105"/>
        <v/>
      </c>
      <c r="FO34" s="40">
        <f t="shared" ca="1" si="106"/>
        <v>59</v>
      </c>
      <c r="FP34" s="33">
        <f t="shared" ca="1" si="107"/>
        <v>59</v>
      </c>
      <c r="FQ34" s="33">
        <f ca="1">IF(FP34=0,0,IF(RAND()*100&gt;FP34,MAX(FQ27:FQ33)+1,0))</f>
        <v>0</v>
      </c>
      <c r="FR34" s="33" t="str">
        <f t="shared" ca="1" si="240"/>
        <v/>
      </c>
      <c r="FS34" s="33" t="str">
        <f t="shared" ca="1" si="108"/>
        <v/>
      </c>
      <c r="FT34" s="33" t="str">
        <f t="shared" ca="1" si="109"/>
        <v/>
      </c>
      <c r="FU34" s="40">
        <f t="shared" ca="1" si="110"/>
        <v>59</v>
      </c>
      <c r="FV34" s="33">
        <f t="shared" ca="1" si="111"/>
        <v>59</v>
      </c>
      <c r="FW34" s="33">
        <f ca="1">IF(FV34=0,0,IF(RAND()*100&gt;FV34,MAX(FW27:FW33)+1,0))</f>
        <v>1</v>
      </c>
      <c r="FX34" s="33" t="str">
        <f t="shared" ca="1" si="241"/>
        <v>Y</v>
      </c>
      <c r="FY34" s="33">
        <f t="shared" ca="1" si="112"/>
        <v>41</v>
      </c>
      <c r="FZ34" s="33">
        <f t="shared" ca="1" si="113"/>
        <v>6</v>
      </c>
      <c r="GA34" s="40">
        <f t="shared" ca="1" si="114"/>
        <v>65</v>
      </c>
      <c r="GB34" s="33">
        <f t="shared" ca="1" si="115"/>
        <v>65</v>
      </c>
      <c r="GC34" s="33">
        <f ca="1">IF(GB34=0,0,IF(RAND()*100&gt;GB34,MAX(GC27:GC33)+1,0))</f>
        <v>2</v>
      </c>
      <c r="GD34" s="33" t="str">
        <f t="shared" ca="1" si="242"/>
        <v>Y</v>
      </c>
      <c r="GE34" s="33">
        <f t="shared" ca="1" si="116"/>
        <v>35</v>
      </c>
      <c r="GF34" s="33">
        <f t="shared" ca="1" si="117"/>
        <v>3</v>
      </c>
      <c r="GG34" s="40">
        <f t="shared" ca="1" si="118"/>
        <v>68</v>
      </c>
      <c r="GH34" s="33">
        <f t="shared" ca="1" si="119"/>
        <v>68</v>
      </c>
      <c r="GI34" s="33">
        <f ca="1">IF(GH34=0,0,IF(RAND()*100&gt;GH34,MAX(GI27:GI33)+1,0))</f>
        <v>3</v>
      </c>
      <c r="GJ34" s="33" t="str">
        <f t="shared" ca="1" si="243"/>
        <v/>
      </c>
      <c r="GK34" s="33" t="str">
        <f t="shared" ca="1" si="120"/>
        <v/>
      </c>
      <c r="GL34" s="33" t="str">
        <f t="shared" ca="1" si="121"/>
        <v/>
      </c>
      <c r="GM34" s="40">
        <f t="shared" ca="1" si="122"/>
        <v>68</v>
      </c>
      <c r="GN34" s="33">
        <f t="shared" ca="1" si="123"/>
        <v>68</v>
      </c>
      <c r="GO34" s="33">
        <f ca="1">IF(GN34=0,0,IF(RAND()*100&gt;GN34,MAX(GO27:GO33)+1,0))</f>
        <v>2</v>
      </c>
      <c r="GP34" s="33" t="str">
        <f t="shared" ca="1" si="244"/>
        <v>Y</v>
      </c>
      <c r="GQ34" s="33">
        <f t="shared" ca="1" si="124"/>
        <v>32</v>
      </c>
      <c r="GR34" s="33">
        <f t="shared" ca="1" si="125"/>
        <v>9</v>
      </c>
      <c r="GS34" s="40">
        <f t="shared" ca="1" si="126"/>
        <v>77</v>
      </c>
      <c r="GT34" s="33">
        <f t="shared" ca="1" si="127"/>
        <v>77</v>
      </c>
      <c r="GU34" s="33">
        <f ca="1">IF(GT34=0,0,IF(RAND()*100&gt;GT34,MAX(GU27:GU33)+1,0))</f>
        <v>0</v>
      </c>
      <c r="GV34" s="33" t="str">
        <f t="shared" ca="1" si="245"/>
        <v/>
      </c>
      <c r="GW34" s="33" t="str">
        <f t="shared" ca="1" si="128"/>
        <v/>
      </c>
      <c r="GX34" s="33" t="str">
        <f t="shared" ca="1" si="129"/>
        <v/>
      </c>
      <c r="GY34" s="40">
        <f t="shared" ca="1" si="130"/>
        <v>77</v>
      </c>
      <c r="GZ34" s="33">
        <f t="shared" ca="1" si="131"/>
        <v>77</v>
      </c>
      <c r="HA34" s="33">
        <f ca="1">IF(GZ34=0,0,IF(RAND()*100&gt;GZ34,MAX(HA27:HA33)+1,0))</f>
        <v>0</v>
      </c>
      <c r="HB34" s="33" t="str">
        <f t="shared" ca="1" si="246"/>
        <v/>
      </c>
      <c r="HC34" s="33" t="str">
        <f t="shared" ca="1" si="132"/>
        <v/>
      </c>
      <c r="HD34" s="33" t="str">
        <f t="shared" ca="1" si="133"/>
        <v/>
      </c>
      <c r="HE34" s="40">
        <f t="shared" ca="1" si="134"/>
        <v>77</v>
      </c>
      <c r="HF34" s="33">
        <f t="shared" ca="1" si="135"/>
        <v>77</v>
      </c>
      <c r="HG34" s="33">
        <f ca="1">IF(HF34=0,0,IF(RAND()*100&gt;HF34,MAX(HG27:HG33)+1,0))</f>
        <v>1</v>
      </c>
      <c r="HH34" s="33" t="str">
        <f t="shared" ca="1" si="247"/>
        <v>Y</v>
      </c>
      <c r="HI34" s="33">
        <f t="shared" ca="1" si="136"/>
        <v>23</v>
      </c>
      <c r="HJ34" s="33">
        <f t="shared" ca="1" si="137"/>
        <v>5</v>
      </c>
      <c r="HK34" s="40">
        <f t="shared" ca="1" si="138"/>
        <v>82</v>
      </c>
      <c r="HL34" s="33">
        <f t="shared" ca="1" si="139"/>
        <v>82</v>
      </c>
      <c r="HM34" s="33">
        <f ca="1">IF(HL34=0,0,IF(RAND()*100&gt;HL34,MAX(HM27:HM33)+1,0))</f>
        <v>0</v>
      </c>
      <c r="HN34" s="33" t="str">
        <f t="shared" ca="1" si="248"/>
        <v/>
      </c>
      <c r="HO34" s="33" t="str">
        <f t="shared" ca="1" si="140"/>
        <v/>
      </c>
      <c r="HP34" s="33" t="str">
        <f t="shared" ca="1" si="141"/>
        <v/>
      </c>
      <c r="HQ34" s="40">
        <f t="shared" ca="1" si="142"/>
        <v>82</v>
      </c>
      <c r="HR34" s="33">
        <f t="shared" ca="1" si="143"/>
        <v>82</v>
      </c>
      <c r="HS34" s="33">
        <f ca="1">IF(HR34=0,0,IF(RAND()*100&gt;HR34,MAX(HS27:HS33)+1,0))</f>
        <v>0</v>
      </c>
      <c r="HT34" s="33" t="str">
        <f t="shared" ca="1" si="249"/>
        <v/>
      </c>
      <c r="HU34" s="33" t="str">
        <f t="shared" ca="1" si="144"/>
        <v/>
      </c>
      <c r="HV34" s="33" t="str">
        <f t="shared" ca="1" si="145"/>
        <v/>
      </c>
      <c r="HW34" s="40">
        <f t="shared" ca="1" si="146"/>
        <v>82</v>
      </c>
      <c r="HX34" s="33">
        <f t="shared" ca="1" si="147"/>
        <v>82</v>
      </c>
      <c r="HY34" s="33">
        <f ca="1">IF(HX34=0,0,IF(RAND()*100&gt;HX34,MAX(HY27:HY33)+1,0))</f>
        <v>0</v>
      </c>
      <c r="HZ34" s="33" t="str">
        <f t="shared" ca="1" si="250"/>
        <v/>
      </c>
      <c r="IA34" s="33" t="str">
        <f t="shared" ca="1" si="148"/>
        <v/>
      </c>
      <c r="IB34" s="33" t="str">
        <f t="shared" ca="1" si="149"/>
        <v/>
      </c>
      <c r="IC34" s="40">
        <f t="shared" ca="1" si="150"/>
        <v>82</v>
      </c>
      <c r="ID34" s="33">
        <f t="shared" ca="1" si="151"/>
        <v>82</v>
      </c>
      <c r="IE34" s="33">
        <f ca="1">IF(ID34=0,0,IF(RAND()*100&gt;ID34,MAX(IE27:IE33)+1,0))</f>
        <v>0</v>
      </c>
      <c r="IF34" s="33" t="str">
        <f t="shared" ca="1" si="251"/>
        <v/>
      </c>
      <c r="IG34" s="33" t="str">
        <f t="shared" ca="1" si="152"/>
        <v/>
      </c>
      <c r="IH34" s="33" t="str">
        <f t="shared" ca="1" si="153"/>
        <v/>
      </c>
      <c r="II34" s="40">
        <f t="shared" ca="1" si="154"/>
        <v>82</v>
      </c>
      <c r="IJ34" s="33">
        <f t="shared" ca="1" si="155"/>
        <v>82</v>
      </c>
      <c r="IK34" s="33">
        <f ca="1">IF(IJ34=0,0,IF(RAND()*100&gt;IJ34,MAX(IK27:IK33)+1,0))</f>
        <v>0</v>
      </c>
      <c r="IL34" s="33" t="str">
        <f t="shared" ca="1" si="252"/>
        <v/>
      </c>
      <c r="IM34" s="33" t="str">
        <f t="shared" ca="1" si="156"/>
        <v/>
      </c>
      <c r="IN34" s="33" t="str">
        <f t="shared" ca="1" si="157"/>
        <v/>
      </c>
      <c r="IO34" s="40">
        <f t="shared" ca="1" si="158"/>
        <v>82</v>
      </c>
      <c r="IP34" s="33">
        <f t="shared" ca="1" si="159"/>
        <v>82</v>
      </c>
      <c r="IQ34" s="33">
        <f ca="1">IF(IP34=0,0,IF(RAND()*100&gt;IP34,MAX(IQ27:IQ33)+1,0))</f>
        <v>0</v>
      </c>
      <c r="IR34" s="33" t="str">
        <f t="shared" ca="1" si="253"/>
        <v/>
      </c>
      <c r="IS34" s="33" t="str">
        <f t="shared" ca="1" si="160"/>
        <v/>
      </c>
      <c r="IT34" s="33" t="str">
        <f t="shared" ca="1" si="161"/>
        <v/>
      </c>
      <c r="IU34" s="40">
        <f t="shared" ca="1" si="162"/>
        <v>82</v>
      </c>
      <c r="IV34" s="33">
        <f t="shared" ca="1" si="163"/>
        <v>82</v>
      </c>
      <c r="IW34" s="33">
        <f ca="1">IF(IV34=0,0,IF(RAND()*100&gt;IV34,MAX(IW27:IW33)+1,0))</f>
        <v>0</v>
      </c>
      <c r="IX34" s="33" t="str">
        <f t="shared" ca="1" si="254"/>
        <v/>
      </c>
      <c r="IY34" s="33" t="str">
        <f t="shared" ca="1" si="164"/>
        <v/>
      </c>
      <c r="IZ34" s="33" t="str">
        <f t="shared" ca="1" si="165"/>
        <v/>
      </c>
      <c r="JA34" s="40">
        <f t="shared" ca="1" si="166"/>
        <v>82</v>
      </c>
      <c r="JB34" s="33">
        <f t="shared" ca="1" si="167"/>
        <v>82</v>
      </c>
      <c r="JC34" s="33">
        <f ca="1">IF(JB34=0,0,IF(RAND()*100&gt;JB34,MAX(JC27:JC33)+1,0))</f>
        <v>1</v>
      </c>
      <c r="JD34" s="33" t="str">
        <f t="shared" ca="1" si="255"/>
        <v>Y</v>
      </c>
      <c r="JE34" s="33">
        <f t="shared" ca="1" si="168"/>
        <v>18</v>
      </c>
      <c r="JF34" s="33">
        <f t="shared" ca="1" si="169"/>
        <v>2</v>
      </c>
      <c r="JG34" s="40">
        <f t="shared" ca="1" si="170"/>
        <v>84</v>
      </c>
      <c r="JH34" s="33">
        <f t="shared" ca="1" si="171"/>
        <v>84</v>
      </c>
      <c r="JI34" s="33">
        <f ca="1">IF(JH34=0,0,IF(RAND()*100&gt;JH34,MAX(JI27:JI33)+1,0))</f>
        <v>0</v>
      </c>
      <c r="JJ34" s="33" t="str">
        <f t="shared" ca="1" si="256"/>
        <v/>
      </c>
      <c r="JK34" s="33" t="str">
        <f t="shared" ca="1" si="172"/>
        <v/>
      </c>
      <c r="JL34" s="33" t="str">
        <f t="shared" ca="1" si="173"/>
        <v/>
      </c>
      <c r="JM34" s="40">
        <f t="shared" ca="1" si="174"/>
        <v>84</v>
      </c>
      <c r="JN34" s="33">
        <f t="shared" ca="1" si="175"/>
        <v>84</v>
      </c>
      <c r="JO34" s="33">
        <f ca="1">IF(JN34=0,0,IF(RAND()*100&gt;JN34,MAX(JO27:JO33)+1,0))</f>
        <v>0</v>
      </c>
      <c r="JP34" s="33" t="str">
        <f t="shared" ca="1" si="257"/>
        <v/>
      </c>
      <c r="JQ34" s="33" t="str">
        <f t="shared" ca="1" si="176"/>
        <v/>
      </c>
      <c r="JR34" s="33" t="str">
        <f t="shared" ca="1" si="177"/>
        <v/>
      </c>
      <c r="JS34" s="40">
        <f t="shared" ca="1" si="178"/>
        <v>84</v>
      </c>
      <c r="JT34" s="33">
        <f t="shared" ca="1" si="179"/>
        <v>84</v>
      </c>
      <c r="JU34" s="33">
        <f ca="1">IF(JT34=0,0,IF(RAND()*100&gt;JT34,MAX(JU27:JU33)+1,0))</f>
        <v>0</v>
      </c>
      <c r="JV34" s="33" t="str">
        <f t="shared" ca="1" si="258"/>
        <v/>
      </c>
      <c r="JW34" s="33" t="str">
        <f t="shared" ca="1" si="180"/>
        <v/>
      </c>
      <c r="JX34" s="33" t="str">
        <f t="shared" ca="1" si="181"/>
        <v/>
      </c>
      <c r="JY34" s="40">
        <f t="shared" ca="1" si="182"/>
        <v>84</v>
      </c>
      <c r="JZ34" s="33">
        <f t="shared" ca="1" si="183"/>
        <v>84</v>
      </c>
      <c r="KA34" s="33">
        <f ca="1">IF(JZ34=0,0,IF(RAND()*100&gt;JZ34,MAX(KA27:KA33)+1,0))</f>
        <v>0</v>
      </c>
      <c r="KB34" s="33" t="str">
        <f t="shared" ca="1" si="259"/>
        <v/>
      </c>
      <c r="KC34" s="33" t="str">
        <f t="shared" ca="1" si="184"/>
        <v/>
      </c>
      <c r="KD34" s="33" t="str">
        <f t="shared" ca="1" si="185"/>
        <v/>
      </c>
      <c r="KE34" s="40">
        <f t="shared" ca="1" si="186"/>
        <v>84</v>
      </c>
      <c r="KF34" s="33">
        <f t="shared" ca="1" si="187"/>
        <v>84</v>
      </c>
      <c r="KG34" s="33">
        <f ca="1">IF(KF34=0,0,IF(RAND()*100&gt;KF34,MAX(KG27:KG33)+1,0))</f>
        <v>0</v>
      </c>
      <c r="KH34" s="33" t="str">
        <f t="shared" ca="1" si="260"/>
        <v/>
      </c>
      <c r="KI34" s="33" t="str">
        <f t="shared" ca="1" si="188"/>
        <v/>
      </c>
      <c r="KJ34" s="33" t="str">
        <f t="shared" ca="1" si="189"/>
        <v/>
      </c>
      <c r="KK34" s="40">
        <f t="shared" ca="1" si="190"/>
        <v>84</v>
      </c>
      <c r="KL34" s="33">
        <f t="shared" ca="1" si="191"/>
        <v>84</v>
      </c>
      <c r="KM34" s="33">
        <f ca="1">IF(KL34=0,0,IF(RAND()*100&gt;KL34,MAX(KM27:KM33)+1,0))</f>
        <v>0</v>
      </c>
      <c r="KN34" s="33" t="str">
        <f t="shared" ca="1" si="261"/>
        <v/>
      </c>
      <c r="KO34" s="33" t="str">
        <f t="shared" ca="1" si="192"/>
        <v/>
      </c>
      <c r="KP34" s="33" t="str">
        <f t="shared" ca="1" si="193"/>
        <v/>
      </c>
      <c r="KQ34" s="40">
        <f t="shared" ca="1" si="194"/>
        <v>84</v>
      </c>
      <c r="KR34" s="33">
        <f t="shared" ca="1" si="195"/>
        <v>84</v>
      </c>
      <c r="KS34" s="33">
        <f ca="1">IF(KR34=0,0,IF(RAND()*100&gt;KR34,MAX(KS27:KS33)+1,0))</f>
        <v>1</v>
      </c>
      <c r="KT34" s="33" t="str">
        <f t="shared" ca="1" si="262"/>
        <v>Y</v>
      </c>
      <c r="KU34" s="33">
        <f t="shared" ca="1" si="196"/>
        <v>16</v>
      </c>
      <c r="KV34" s="33">
        <f t="shared" ca="1" si="197"/>
        <v>1</v>
      </c>
      <c r="KW34" s="40">
        <f t="shared" ca="1" si="198"/>
        <v>85</v>
      </c>
      <c r="KX34" s="33">
        <f t="shared" ca="1" si="199"/>
        <v>85</v>
      </c>
      <c r="KY34" s="33">
        <f ca="1">IF(KX34=0,0,IF(RAND()*100&gt;KX34,MAX(KY27:KY33)+1,0))</f>
        <v>0</v>
      </c>
      <c r="KZ34" s="33" t="str">
        <f t="shared" ca="1" si="263"/>
        <v/>
      </c>
      <c r="LA34" s="33" t="str">
        <f t="shared" ca="1" si="200"/>
        <v/>
      </c>
      <c r="LB34" s="33" t="str">
        <f t="shared" ca="1" si="201"/>
        <v/>
      </c>
      <c r="LC34" s="40">
        <f t="shared" ca="1" si="202"/>
        <v>85</v>
      </c>
      <c r="LD34" s="33">
        <f t="shared" ca="1" si="203"/>
        <v>85</v>
      </c>
      <c r="LE34" s="33">
        <f ca="1">IF(LD34=0,0,IF(RAND()*100&gt;LD34,MAX(LE27:LE33)+1,0))</f>
        <v>0</v>
      </c>
      <c r="LF34" s="33" t="str">
        <f t="shared" ca="1" si="264"/>
        <v/>
      </c>
      <c r="LG34" s="33" t="str">
        <f t="shared" ca="1" si="204"/>
        <v/>
      </c>
      <c r="LH34" s="33" t="str">
        <f t="shared" ca="1" si="205"/>
        <v/>
      </c>
      <c r="LI34" s="40">
        <f t="shared" ca="1" si="206"/>
        <v>85</v>
      </c>
      <c r="LK34" s="14" t="str">
        <f t="shared" ca="1" si="207"/>
        <v>Re</v>
      </c>
      <c r="LL34" s="7">
        <f t="shared" ca="1" si="208"/>
        <v>42</v>
      </c>
      <c r="LM34" s="7">
        <f t="shared" si="265"/>
        <v>100</v>
      </c>
      <c r="LN34" s="7">
        <f ca="1">VLOOKUP(LL34,Charts!$A$2:$B$116,2,FALSE)</f>
        <v>-1</v>
      </c>
      <c r="LO34" s="7">
        <f t="shared" ca="1" si="209"/>
        <v>4</v>
      </c>
      <c r="LP34" s="7">
        <f t="shared" ca="1" si="210"/>
        <v>0</v>
      </c>
      <c r="LQ34" s="14">
        <f t="shared" ca="1" si="266"/>
        <v>3</v>
      </c>
    </row>
    <row r="35" spans="2:329" x14ac:dyDescent="0.25">
      <c r="B35" s="16" t="str">
        <f>'Character Sheet'!B14:E14</f>
        <v>SD</v>
      </c>
      <c r="C35" s="17" t="s">
        <v>19</v>
      </c>
      <c r="D35" s="63">
        <f t="shared" ca="1" si="0"/>
        <v>-2</v>
      </c>
      <c r="E35" s="33">
        <f t="shared" ca="1" si="211"/>
        <v>29</v>
      </c>
      <c r="F35" s="33">
        <v>100</v>
      </c>
      <c r="G35" s="33">
        <f t="shared" ca="1" si="212"/>
        <v>29.991316985896606</v>
      </c>
      <c r="H35" s="33">
        <f t="shared" ca="1" si="1"/>
        <v>9</v>
      </c>
      <c r="I35" s="33" t="str">
        <f t="shared" si="2"/>
        <v>SD</v>
      </c>
      <c r="J35" s="33">
        <f>VLOOKUP($D$8,MasterRaceChart,11,FALSE)</f>
        <v>0</v>
      </c>
      <c r="K35" s="33" t="str">
        <f ca="1">VLOOKUP(9,$H$27:$I$36,2,FALSE)</f>
        <v>SD</v>
      </c>
      <c r="L35" s="62" t="str">
        <f t="shared" ca="1" si="267"/>
        <v>SD</v>
      </c>
      <c r="M35" s="62">
        <f t="shared" ca="1" si="213"/>
        <v>29</v>
      </c>
      <c r="N35" s="35">
        <v>100</v>
      </c>
      <c r="P35" s="39">
        <f t="shared" ca="1" si="3"/>
        <v>29</v>
      </c>
      <c r="Q35" s="33">
        <f ca="1">IF(P35=0,0,MAX(Q27:Q34)+1)</f>
        <v>6</v>
      </c>
      <c r="R35" s="33" t="str">
        <f t="shared" ca="1" si="214"/>
        <v/>
      </c>
      <c r="S35" s="33" t="str">
        <f t="shared" ca="1" si="4"/>
        <v/>
      </c>
      <c r="T35" s="33" t="str">
        <f t="shared" ca="1" si="5"/>
        <v/>
      </c>
      <c r="U35" s="40">
        <f t="shared" ca="1" si="6"/>
        <v>29</v>
      </c>
      <c r="V35" s="33">
        <f t="shared" ca="1" si="7"/>
        <v>29</v>
      </c>
      <c r="W35" s="33">
        <f ca="1">IF(V35=0,0,MAX(W27:W34)+1)</f>
        <v>3</v>
      </c>
      <c r="X35" s="33" t="str">
        <f t="shared" ca="1" si="215"/>
        <v/>
      </c>
      <c r="Y35" s="33" t="str">
        <f t="shared" ca="1" si="8"/>
        <v/>
      </c>
      <c r="Z35" s="33" t="str">
        <f t="shared" ca="1" si="9"/>
        <v/>
      </c>
      <c r="AA35" s="40">
        <f t="shared" ca="1" si="10"/>
        <v>29</v>
      </c>
      <c r="AB35" s="33">
        <f t="shared" ca="1" si="11"/>
        <v>29</v>
      </c>
      <c r="AC35" s="33">
        <f ca="1">IF(AB35=0,0,MAX(AC27:AC34)+1)</f>
        <v>4</v>
      </c>
      <c r="AD35" s="33" t="str">
        <f t="shared" ca="1" si="216"/>
        <v/>
      </c>
      <c r="AE35" s="33" t="str">
        <f t="shared" ca="1" si="12"/>
        <v/>
      </c>
      <c r="AF35" s="33" t="str">
        <f t="shared" ca="1" si="13"/>
        <v/>
      </c>
      <c r="AG35" s="40">
        <f t="shared" ca="1" si="14"/>
        <v>29</v>
      </c>
      <c r="AH35" s="33">
        <f t="shared" ca="1" si="15"/>
        <v>29</v>
      </c>
      <c r="AI35" s="33">
        <f ca="1">IF(AH35=0,0,MAX(AI27:AI34)+1)</f>
        <v>2</v>
      </c>
      <c r="AJ35" s="33" t="str">
        <f t="shared" ca="1" si="217"/>
        <v>Y</v>
      </c>
      <c r="AK35" s="33">
        <f t="shared" ca="1" si="16"/>
        <v>71</v>
      </c>
      <c r="AL35" s="33">
        <f t="shared" ca="1" si="17"/>
        <v>5</v>
      </c>
      <c r="AM35" s="40">
        <f t="shared" ca="1" si="18"/>
        <v>34</v>
      </c>
      <c r="AN35" s="33">
        <f t="shared" ca="1" si="19"/>
        <v>34</v>
      </c>
      <c r="AO35" s="33">
        <f ca="1">IF(AN35=0,0,MAX(AO27:AO34)+1)</f>
        <v>6</v>
      </c>
      <c r="AP35" s="33" t="str">
        <f t="shared" ca="1" si="218"/>
        <v/>
      </c>
      <c r="AQ35" s="33" t="str">
        <f t="shared" ca="1" si="20"/>
        <v/>
      </c>
      <c r="AR35" s="33" t="str">
        <f t="shared" ca="1" si="21"/>
        <v/>
      </c>
      <c r="AS35" s="40">
        <f t="shared" ca="1" si="22"/>
        <v>34</v>
      </c>
      <c r="AT35" s="33">
        <f t="shared" ca="1" si="23"/>
        <v>34</v>
      </c>
      <c r="AU35" s="33">
        <f ca="1">IF(AT35=0,0,MAX(AU27:AU34)+1)</f>
        <v>2</v>
      </c>
      <c r="AV35" s="33" t="str">
        <f t="shared" ca="1" si="219"/>
        <v>Y</v>
      </c>
      <c r="AW35" s="33">
        <f t="shared" ca="1" si="24"/>
        <v>66</v>
      </c>
      <c r="AX35" s="33">
        <f t="shared" ca="1" si="25"/>
        <v>3</v>
      </c>
      <c r="AY35" s="40">
        <f t="shared" ca="1" si="26"/>
        <v>37</v>
      </c>
      <c r="AZ35" s="33">
        <f t="shared" ca="1" si="27"/>
        <v>37</v>
      </c>
      <c r="BA35" s="33">
        <f ca="1">IF(AZ35=0,0,MAX(BA27:BA34)+1)</f>
        <v>3</v>
      </c>
      <c r="BB35" s="33" t="str">
        <f t="shared" ca="1" si="220"/>
        <v/>
      </c>
      <c r="BC35" s="33" t="str">
        <f t="shared" ca="1" si="28"/>
        <v/>
      </c>
      <c r="BD35" s="33" t="str">
        <f t="shared" ca="1" si="29"/>
        <v/>
      </c>
      <c r="BE35" s="40">
        <f t="shared" ca="1" si="30"/>
        <v>37</v>
      </c>
      <c r="BF35" s="33">
        <f t="shared" ca="1" si="31"/>
        <v>37</v>
      </c>
      <c r="BG35" s="33">
        <f ca="1">IF(BF35=0,0,MAX(BG27:BG34)+1)</f>
        <v>3</v>
      </c>
      <c r="BH35" s="33" t="str">
        <f t="shared" ca="1" si="221"/>
        <v/>
      </c>
      <c r="BI35" s="33" t="str">
        <f t="shared" ca="1" si="32"/>
        <v/>
      </c>
      <c r="BJ35" s="33" t="str">
        <f t="shared" ca="1" si="33"/>
        <v/>
      </c>
      <c r="BK35" s="40">
        <f t="shared" ca="1" si="34"/>
        <v>37</v>
      </c>
      <c r="BL35" s="33">
        <f t="shared" ca="1" si="35"/>
        <v>37</v>
      </c>
      <c r="BM35" s="33">
        <f ca="1">IF(BL35=0,0,MAX(BM27:BM34)+1)</f>
        <v>3</v>
      </c>
      <c r="BN35" s="33" t="str">
        <f t="shared" ca="1" si="222"/>
        <v/>
      </c>
      <c r="BO35" s="33" t="str">
        <f t="shared" ca="1" si="36"/>
        <v/>
      </c>
      <c r="BP35" s="33" t="str">
        <f t="shared" ca="1" si="37"/>
        <v/>
      </c>
      <c r="BQ35" s="40">
        <f t="shared" ca="1" si="38"/>
        <v>37</v>
      </c>
      <c r="BR35" s="33">
        <f t="shared" ca="1" si="39"/>
        <v>37</v>
      </c>
      <c r="BS35" s="33">
        <f ca="1">IF(BR35=0,0,MAX(BS27:BS34)+1)</f>
        <v>5</v>
      </c>
      <c r="BT35" s="33" t="str">
        <f t="shared" ca="1" si="223"/>
        <v/>
      </c>
      <c r="BU35" s="33" t="str">
        <f t="shared" ca="1" si="40"/>
        <v/>
      </c>
      <c r="BV35" s="33" t="str">
        <f t="shared" ca="1" si="41"/>
        <v/>
      </c>
      <c r="BW35" s="40">
        <f t="shared" ca="1" si="42"/>
        <v>37</v>
      </c>
      <c r="BX35" s="33">
        <f t="shared" ca="1" si="43"/>
        <v>37</v>
      </c>
      <c r="BY35" s="33">
        <f ca="1">IF(BX35=0,0,MAX(BY27:BY34)+1)</f>
        <v>3</v>
      </c>
      <c r="BZ35" s="33" t="str">
        <f t="shared" ca="1" si="224"/>
        <v/>
      </c>
      <c r="CA35" s="33" t="str">
        <f t="shared" ca="1" si="44"/>
        <v/>
      </c>
      <c r="CB35" s="33" t="str">
        <f t="shared" ca="1" si="45"/>
        <v/>
      </c>
      <c r="CC35" s="40">
        <f t="shared" ca="1" si="46"/>
        <v>37</v>
      </c>
      <c r="CD35" s="33">
        <f t="shared" ca="1" si="47"/>
        <v>37</v>
      </c>
      <c r="CE35" s="33">
        <f ca="1">IF(CD35=0,0,MAX(CE27:CE34)+1)</f>
        <v>5</v>
      </c>
      <c r="CF35" s="33" t="str">
        <f t="shared" ca="1" si="225"/>
        <v/>
      </c>
      <c r="CG35" s="33" t="str">
        <f t="shared" ca="1" si="48"/>
        <v/>
      </c>
      <c r="CH35" s="33" t="str">
        <f t="shared" ca="1" si="49"/>
        <v/>
      </c>
      <c r="CI35" s="40">
        <f t="shared" ca="1" si="50"/>
        <v>37</v>
      </c>
      <c r="CJ35" s="33">
        <f t="shared" ca="1" si="51"/>
        <v>37</v>
      </c>
      <c r="CK35" s="33">
        <f ca="1">IF(CJ35=0,0,MAX(CK27:CK34)+1)</f>
        <v>7</v>
      </c>
      <c r="CL35" s="33" t="str">
        <f t="shared" ca="1" si="226"/>
        <v/>
      </c>
      <c r="CM35" s="33" t="str">
        <f t="shared" ca="1" si="52"/>
        <v/>
      </c>
      <c r="CN35" s="33" t="str">
        <f t="shared" ca="1" si="53"/>
        <v/>
      </c>
      <c r="CO35" s="40">
        <f t="shared" ca="1" si="54"/>
        <v>37</v>
      </c>
      <c r="CP35" s="33">
        <f t="shared" ca="1" si="55"/>
        <v>37</v>
      </c>
      <c r="CQ35" s="33">
        <f ca="1">IF(CP35=0,0,MAX(CQ27:CQ34)+1)</f>
        <v>7</v>
      </c>
      <c r="CR35" s="33" t="str">
        <f t="shared" ca="1" si="227"/>
        <v/>
      </c>
      <c r="CS35" s="33" t="str">
        <f t="shared" ca="1" si="56"/>
        <v/>
      </c>
      <c r="CT35" s="33" t="str">
        <f t="shared" ca="1" si="57"/>
        <v/>
      </c>
      <c r="CU35" s="40">
        <f t="shared" ca="1" si="58"/>
        <v>37</v>
      </c>
      <c r="CV35" s="33">
        <f t="shared" ca="1" si="59"/>
        <v>37</v>
      </c>
      <c r="CW35" s="33">
        <f ca="1">IF(CV35=0,0,MAX(CW27:CW34)+1)</f>
        <v>5</v>
      </c>
      <c r="CX35" s="33" t="str">
        <f t="shared" ca="1" si="228"/>
        <v/>
      </c>
      <c r="CY35" s="33" t="str">
        <f t="shared" ca="1" si="60"/>
        <v/>
      </c>
      <c r="CZ35" s="33" t="str">
        <f t="shared" ca="1" si="61"/>
        <v/>
      </c>
      <c r="DA35" s="40">
        <f t="shared" ca="1" si="62"/>
        <v>37</v>
      </c>
      <c r="DB35" s="33">
        <f t="shared" ca="1" si="63"/>
        <v>37</v>
      </c>
      <c r="DC35" s="33">
        <f ca="1">IF(DB35=0,0,MAX(DC27:DC34)+1)</f>
        <v>3</v>
      </c>
      <c r="DD35" s="33" t="str">
        <f t="shared" ca="1" si="229"/>
        <v/>
      </c>
      <c r="DE35" s="33" t="str">
        <f t="shared" ca="1" si="64"/>
        <v/>
      </c>
      <c r="DF35" s="33" t="str">
        <f t="shared" ca="1" si="65"/>
        <v/>
      </c>
      <c r="DG35" s="40">
        <f t="shared" ca="1" si="66"/>
        <v>37</v>
      </c>
      <c r="DH35" s="33">
        <f t="shared" ca="1" si="67"/>
        <v>37</v>
      </c>
      <c r="DI35" s="33">
        <f ca="1">IF(DH35=0,0,MAX(DI27:DI34)+1)</f>
        <v>4</v>
      </c>
      <c r="DJ35" s="33" t="str">
        <f t="shared" ca="1" si="230"/>
        <v/>
      </c>
      <c r="DK35" s="33" t="str">
        <f t="shared" ca="1" si="68"/>
        <v/>
      </c>
      <c r="DL35" s="33" t="str">
        <f t="shared" ca="1" si="69"/>
        <v/>
      </c>
      <c r="DM35" s="40">
        <f t="shared" ca="1" si="70"/>
        <v>37</v>
      </c>
      <c r="DN35" s="33">
        <f t="shared" ca="1" si="71"/>
        <v>37</v>
      </c>
      <c r="DO35" s="33">
        <f ca="1">IF(DN35=0,0,MAX(DO27:DO34)+1)</f>
        <v>4</v>
      </c>
      <c r="DP35" s="33" t="str">
        <f t="shared" ca="1" si="231"/>
        <v/>
      </c>
      <c r="DQ35" s="33" t="str">
        <f t="shared" ca="1" si="72"/>
        <v/>
      </c>
      <c r="DR35" s="33" t="str">
        <f t="shared" ca="1" si="73"/>
        <v/>
      </c>
      <c r="DS35" s="40">
        <f t="shared" ca="1" si="74"/>
        <v>37</v>
      </c>
      <c r="DT35" s="33">
        <f t="shared" ca="1" si="75"/>
        <v>37</v>
      </c>
      <c r="DU35" s="33">
        <f ca="1">IF(DT35=0,0,MAX(DU27:DU34)+1)</f>
        <v>2</v>
      </c>
      <c r="DV35" s="33" t="str">
        <f t="shared" ca="1" si="232"/>
        <v>Y</v>
      </c>
      <c r="DW35" s="33">
        <f t="shared" ca="1" si="76"/>
        <v>63</v>
      </c>
      <c r="DX35" s="33">
        <f t="shared" ca="1" si="77"/>
        <v>4</v>
      </c>
      <c r="DY35" s="40">
        <f t="shared" ca="1" si="78"/>
        <v>41</v>
      </c>
      <c r="DZ35" s="33">
        <f t="shared" ca="1" si="79"/>
        <v>41</v>
      </c>
      <c r="EA35" s="33">
        <f ca="1">IF(DZ35=0,0,MAX(EA27:EA34)+1)</f>
        <v>5</v>
      </c>
      <c r="EB35" s="33" t="str">
        <f t="shared" ca="1" si="233"/>
        <v/>
      </c>
      <c r="EC35" s="33" t="str">
        <f t="shared" ca="1" si="80"/>
        <v/>
      </c>
      <c r="ED35" s="33" t="str">
        <f t="shared" ca="1" si="81"/>
        <v/>
      </c>
      <c r="EE35" s="40">
        <f t="shared" ca="1" si="82"/>
        <v>41</v>
      </c>
      <c r="EF35" s="33">
        <f t="shared" ca="1" si="83"/>
        <v>41</v>
      </c>
      <c r="EG35" s="33">
        <f ca="1">IF(EF35=0,0,MAX(EG27:EG34)+1)</f>
        <v>4</v>
      </c>
      <c r="EH35" s="33" t="str">
        <f t="shared" ca="1" si="234"/>
        <v/>
      </c>
      <c r="EI35" s="33" t="str">
        <f t="shared" ca="1" si="84"/>
        <v/>
      </c>
      <c r="EJ35" s="33" t="str">
        <f t="shared" ca="1" si="85"/>
        <v/>
      </c>
      <c r="EK35" s="40">
        <f t="shared" ca="1" si="86"/>
        <v>41</v>
      </c>
      <c r="EL35" s="33">
        <f t="shared" ca="1" si="87"/>
        <v>41</v>
      </c>
      <c r="EM35" s="33">
        <f ca="1">IF(EL35=0,0,MAX(EM27:EM34)+1)</f>
        <v>2</v>
      </c>
      <c r="EN35" s="33" t="str">
        <f t="shared" ca="1" si="235"/>
        <v>Y</v>
      </c>
      <c r="EO35" s="33">
        <f t="shared" ca="1" si="88"/>
        <v>59</v>
      </c>
      <c r="EP35" s="33">
        <f t="shared" ca="1" si="89"/>
        <v>2</v>
      </c>
      <c r="EQ35" s="40">
        <f t="shared" ca="1" si="90"/>
        <v>43</v>
      </c>
      <c r="ER35" s="33">
        <f t="shared" ca="1" si="91"/>
        <v>43</v>
      </c>
      <c r="ES35" s="33">
        <f ca="1">IF(ER35=0,0,MAX(ES27:ES34)+1)</f>
        <v>2</v>
      </c>
      <c r="ET35" s="33" t="str">
        <f t="shared" ca="1" si="236"/>
        <v>Y</v>
      </c>
      <c r="EU35" s="33">
        <f t="shared" ca="1" si="92"/>
        <v>57</v>
      </c>
      <c r="EV35" s="33">
        <f t="shared" ca="1" si="93"/>
        <v>4</v>
      </c>
      <c r="EW35" s="40">
        <f t="shared" ca="1" si="94"/>
        <v>47</v>
      </c>
      <c r="EX35" s="33">
        <f t="shared" ca="1" si="95"/>
        <v>47</v>
      </c>
      <c r="EY35" s="33">
        <f ca="1">IF(EX35=0,0,MAX(EY27:EY34)+1)</f>
        <v>3</v>
      </c>
      <c r="EZ35" s="33" t="str">
        <f t="shared" ca="1" si="237"/>
        <v/>
      </c>
      <c r="FA35" s="33" t="str">
        <f t="shared" ca="1" si="96"/>
        <v/>
      </c>
      <c r="FB35" s="33" t="str">
        <f t="shared" ca="1" si="97"/>
        <v/>
      </c>
      <c r="FC35" s="40">
        <f t="shared" ca="1" si="98"/>
        <v>47</v>
      </c>
      <c r="FD35" s="33">
        <f t="shared" ca="1" si="99"/>
        <v>47</v>
      </c>
      <c r="FE35" s="33">
        <f ca="1">IF(FD35=0,0,MAX(FE27:FE34)+1)</f>
        <v>4</v>
      </c>
      <c r="FF35" s="33" t="str">
        <f t="shared" ca="1" si="238"/>
        <v/>
      </c>
      <c r="FG35" s="33" t="str">
        <f t="shared" ca="1" si="100"/>
        <v/>
      </c>
      <c r="FH35" s="33" t="str">
        <f t="shared" ca="1" si="101"/>
        <v/>
      </c>
      <c r="FI35" s="40">
        <f t="shared" ca="1" si="102"/>
        <v>47</v>
      </c>
      <c r="FJ35" s="33">
        <f t="shared" ca="1" si="103"/>
        <v>47</v>
      </c>
      <c r="FK35" s="33">
        <f ca="1">IF(FJ35=0,0,MAX(FK27:FK34)+1)</f>
        <v>2</v>
      </c>
      <c r="FL35" s="33" t="str">
        <f t="shared" ca="1" si="239"/>
        <v>Y</v>
      </c>
      <c r="FM35" s="33">
        <f t="shared" ca="1" si="104"/>
        <v>53</v>
      </c>
      <c r="FN35" s="33">
        <f t="shared" ca="1" si="105"/>
        <v>2</v>
      </c>
      <c r="FO35" s="40">
        <f t="shared" ca="1" si="106"/>
        <v>49</v>
      </c>
      <c r="FP35" s="33">
        <f t="shared" ca="1" si="107"/>
        <v>49</v>
      </c>
      <c r="FQ35" s="33">
        <f ca="1">IF(FP35=0,0,MAX(FQ27:FQ34)+1)</f>
        <v>1</v>
      </c>
      <c r="FR35" s="33" t="str">
        <f t="shared" ca="1" si="240"/>
        <v>Y</v>
      </c>
      <c r="FS35" s="33">
        <f t="shared" ca="1" si="108"/>
        <v>51</v>
      </c>
      <c r="FT35" s="33">
        <f t="shared" ca="1" si="109"/>
        <v>5</v>
      </c>
      <c r="FU35" s="40">
        <f t="shared" ca="1" si="110"/>
        <v>54</v>
      </c>
      <c r="FV35" s="33">
        <f t="shared" ca="1" si="111"/>
        <v>54</v>
      </c>
      <c r="FW35" s="33">
        <f ca="1">IF(FV35=0,0,MAX(FW27:FW34)+1)</f>
        <v>2</v>
      </c>
      <c r="FX35" s="33" t="str">
        <f t="shared" ca="1" si="241"/>
        <v>Y</v>
      </c>
      <c r="FY35" s="33">
        <f t="shared" ca="1" si="112"/>
        <v>46</v>
      </c>
      <c r="FZ35" s="33">
        <f t="shared" ca="1" si="113"/>
        <v>5</v>
      </c>
      <c r="GA35" s="40">
        <f t="shared" ca="1" si="114"/>
        <v>59</v>
      </c>
      <c r="GB35" s="33">
        <f t="shared" ca="1" si="115"/>
        <v>59</v>
      </c>
      <c r="GC35" s="33">
        <f ca="1">IF(GB35=0,0,MAX(GC27:GC34)+1)</f>
        <v>3</v>
      </c>
      <c r="GD35" s="33" t="str">
        <f t="shared" ca="1" si="242"/>
        <v/>
      </c>
      <c r="GE35" s="33" t="str">
        <f t="shared" ca="1" si="116"/>
        <v/>
      </c>
      <c r="GF35" s="33" t="str">
        <f t="shared" ca="1" si="117"/>
        <v/>
      </c>
      <c r="GG35" s="40">
        <f t="shared" ca="1" si="118"/>
        <v>59</v>
      </c>
      <c r="GH35" s="33">
        <f t="shared" ca="1" si="119"/>
        <v>59</v>
      </c>
      <c r="GI35" s="33">
        <f ca="1">IF(GH35=0,0,MAX(GI27:GI34)+1)</f>
        <v>4</v>
      </c>
      <c r="GJ35" s="33" t="str">
        <f t="shared" ca="1" si="243"/>
        <v/>
      </c>
      <c r="GK35" s="33" t="str">
        <f t="shared" ca="1" si="120"/>
        <v/>
      </c>
      <c r="GL35" s="33" t="str">
        <f t="shared" ca="1" si="121"/>
        <v/>
      </c>
      <c r="GM35" s="40">
        <f t="shared" ca="1" si="122"/>
        <v>59</v>
      </c>
      <c r="GN35" s="33">
        <f t="shared" ca="1" si="123"/>
        <v>59</v>
      </c>
      <c r="GO35" s="33">
        <f ca="1">IF(GN35=0,0,MAX(GO27:GO34)+1)</f>
        <v>3</v>
      </c>
      <c r="GP35" s="33" t="str">
        <f t="shared" ca="1" si="244"/>
        <v/>
      </c>
      <c r="GQ35" s="33" t="str">
        <f t="shared" ca="1" si="124"/>
        <v/>
      </c>
      <c r="GR35" s="33" t="str">
        <f t="shared" ca="1" si="125"/>
        <v/>
      </c>
      <c r="GS35" s="40">
        <f t="shared" ca="1" si="126"/>
        <v>59</v>
      </c>
      <c r="GT35" s="33">
        <f t="shared" ca="1" si="127"/>
        <v>59</v>
      </c>
      <c r="GU35" s="33">
        <f ca="1">IF(GT35=0,0,MAX(GU27:GU34)+1)</f>
        <v>1</v>
      </c>
      <c r="GV35" s="33" t="str">
        <f t="shared" ca="1" si="245"/>
        <v>Y</v>
      </c>
      <c r="GW35" s="33">
        <f t="shared" ca="1" si="128"/>
        <v>41</v>
      </c>
      <c r="GX35" s="33">
        <f t="shared" ca="1" si="129"/>
        <v>1</v>
      </c>
      <c r="GY35" s="40">
        <f t="shared" ca="1" si="130"/>
        <v>60</v>
      </c>
      <c r="GZ35" s="33">
        <f t="shared" ca="1" si="131"/>
        <v>60</v>
      </c>
      <c r="HA35" s="33">
        <f ca="1">IF(GZ35=0,0,MAX(HA27:HA34)+1)</f>
        <v>2</v>
      </c>
      <c r="HB35" s="33" t="str">
        <f t="shared" ca="1" si="246"/>
        <v>Y</v>
      </c>
      <c r="HC35" s="33">
        <f t="shared" ca="1" si="132"/>
        <v>40</v>
      </c>
      <c r="HD35" s="33">
        <f t="shared" ca="1" si="133"/>
        <v>7</v>
      </c>
      <c r="HE35" s="40">
        <f t="shared" ca="1" si="134"/>
        <v>67</v>
      </c>
      <c r="HF35" s="33">
        <f t="shared" ca="1" si="135"/>
        <v>67</v>
      </c>
      <c r="HG35" s="33">
        <f ca="1">IF(HF35=0,0,MAX(HG27:HG34)+1)</f>
        <v>2</v>
      </c>
      <c r="HH35" s="33" t="str">
        <f t="shared" ca="1" si="247"/>
        <v>Y</v>
      </c>
      <c r="HI35" s="33">
        <f t="shared" ca="1" si="136"/>
        <v>33</v>
      </c>
      <c r="HJ35" s="33">
        <f t="shared" ca="1" si="137"/>
        <v>4</v>
      </c>
      <c r="HK35" s="40">
        <f t="shared" ca="1" si="138"/>
        <v>71</v>
      </c>
      <c r="HL35" s="33">
        <f t="shared" ca="1" si="139"/>
        <v>71</v>
      </c>
      <c r="HM35" s="33">
        <f ca="1">IF(HL35=0,0,MAX(HM27:HM34)+1)</f>
        <v>2</v>
      </c>
      <c r="HN35" s="33" t="str">
        <f t="shared" ca="1" si="248"/>
        <v>Y</v>
      </c>
      <c r="HO35" s="33">
        <f t="shared" ca="1" si="140"/>
        <v>29</v>
      </c>
      <c r="HP35" s="33">
        <f t="shared" ca="1" si="141"/>
        <v>1</v>
      </c>
      <c r="HQ35" s="40">
        <f t="shared" ca="1" si="142"/>
        <v>72</v>
      </c>
      <c r="HR35" s="33">
        <f t="shared" ca="1" si="143"/>
        <v>72</v>
      </c>
      <c r="HS35" s="33">
        <f ca="1">IF(HR35=0,0,MAX(HS27:HS34)+1)</f>
        <v>2</v>
      </c>
      <c r="HT35" s="33" t="str">
        <f t="shared" ca="1" si="249"/>
        <v>Y</v>
      </c>
      <c r="HU35" s="33">
        <f t="shared" ca="1" si="144"/>
        <v>28</v>
      </c>
      <c r="HV35" s="33">
        <f t="shared" ca="1" si="145"/>
        <v>7</v>
      </c>
      <c r="HW35" s="40">
        <f t="shared" ca="1" si="146"/>
        <v>79</v>
      </c>
      <c r="HX35" s="33">
        <f t="shared" ca="1" si="147"/>
        <v>79</v>
      </c>
      <c r="HY35" s="33">
        <f ca="1">IF(HX35=0,0,MAX(HY27:HY34)+1)</f>
        <v>1</v>
      </c>
      <c r="HZ35" s="33" t="str">
        <f t="shared" ca="1" si="250"/>
        <v>Y</v>
      </c>
      <c r="IA35" s="33">
        <f t="shared" ca="1" si="148"/>
        <v>21</v>
      </c>
      <c r="IB35" s="33">
        <f t="shared" ca="1" si="149"/>
        <v>10</v>
      </c>
      <c r="IC35" s="40">
        <f t="shared" ca="1" si="150"/>
        <v>89</v>
      </c>
      <c r="ID35" s="33">
        <f t="shared" ca="1" si="151"/>
        <v>89</v>
      </c>
      <c r="IE35" s="33">
        <f ca="1">IF(ID35=0,0,MAX(IE27:IE34)+1)</f>
        <v>2</v>
      </c>
      <c r="IF35" s="33" t="str">
        <f t="shared" ca="1" si="251"/>
        <v>Y</v>
      </c>
      <c r="IG35" s="33">
        <f t="shared" ca="1" si="152"/>
        <v>11</v>
      </c>
      <c r="IH35" s="33">
        <f t="shared" ca="1" si="153"/>
        <v>5</v>
      </c>
      <c r="II35" s="40">
        <f t="shared" ca="1" si="154"/>
        <v>94</v>
      </c>
      <c r="IJ35" s="33">
        <f t="shared" ca="1" si="155"/>
        <v>94</v>
      </c>
      <c r="IK35" s="33">
        <f ca="1">IF(IJ35=0,0,MAX(IK27:IK34)+1)</f>
        <v>2</v>
      </c>
      <c r="IL35" s="33" t="str">
        <f t="shared" ca="1" si="252"/>
        <v>Y</v>
      </c>
      <c r="IM35" s="33">
        <f t="shared" ca="1" si="156"/>
        <v>6</v>
      </c>
      <c r="IN35" s="33">
        <f t="shared" ca="1" si="157"/>
        <v>0</v>
      </c>
      <c r="IO35" s="40">
        <f t="shared" ca="1" si="158"/>
        <v>94</v>
      </c>
      <c r="IP35" s="33">
        <f t="shared" ca="1" si="159"/>
        <v>94</v>
      </c>
      <c r="IQ35" s="33">
        <f ca="1">IF(IP35=0,0,MAX(IQ27:IQ34)+1)</f>
        <v>1</v>
      </c>
      <c r="IR35" s="33" t="str">
        <f t="shared" ca="1" si="253"/>
        <v>Y</v>
      </c>
      <c r="IS35" s="33">
        <f t="shared" ca="1" si="160"/>
        <v>6</v>
      </c>
      <c r="IT35" s="33">
        <f t="shared" ca="1" si="161"/>
        <v>2</v>
      </c>
      <c r="IU35" s="40">
        <f t="shared" ca="1" si="162"/>
        <v>96</v>
      </c>
      <c r="IV35" s="33">
        <f t="shared" ca="1" si="163"/>
        <v>96</v>
      </c>
      <c r="IW35" s="33">
        <f ca="1">IF(IV35=0,0,MAX(IW27:IW34)+1)</f>
        <v>1</v>
      </c>
      <c r="IX35" s="33" t="str">
        <f t="shared" ca="1" si="254"/>
        <v>Y</v>
      </c>
      <c r="IY35" s="33">
        <f t="shared" ca="1" si="164"/>
        <v>4</v>
      </c>
      <c r="IZ35" s="33">
        <f t="shared" ca="1" si="165"/>
        <v>0</v>
      </c>
      <c r="JA35" s="40">
        <f t="shared" ca="1" si="166"/>
        <v>96</v>
      </c>
      <c r="JB35" s="33">
        <f t="shared" ca="1" si="167"/>
        <v>96</v>
      </c>
      <c r="JC35" s="33">
        <f ca="1">IF(JB35=0,0,MAX(JC27:JC34)+1)</f>
        <v>2</v>
      </c>
      <c r="JD35" s="33" t="str">
        <f t="shared" ca="1" si="255"/>
        <v>Y</v>
      </c>
      <c r="JE35" s="33">
        <f t="shared" ca="1" si="168"/>
        <v>4</v>
      </c>
      <c r="JF35" s="33">
        <f t="shared" ca="1" si="169"/>
        <v>1</v>
      </c>
      <c r="JG35" s="40">
        <f t="shared" ca="1" si="170"/>
        <v>97</v>
      </c>
      <c r="JH35" s="33">
        <f t="shared" ca="1" si="171"/>
        <v>97</v>
      </c>
      <c r="JI35" s="33">
        <f ca="1">IF(JH35=0,0,MAX(JI27:JI34)+1)</f>
        <v>1</v>
      </c>
      <c r="JJ35" s="33" t="str">
        <f t="shared" ca="1" si="256"/>
        <v>Y</v>
      </c>
      <c r="JK35" s="33">
        <f t="shared" ca="1" si="172"/>
        <v>3</v>
      </c>
      <c r="JL35" s="33">
        <f t="shared" ca="1" si="173"/>
        <v>2</v>
      </c>
      <c r="JM35" s="40">
        <f t="shared" ca="1" si="174"/>
        <v>99</v>
      </c>
      <c r="JN35" s="33">
        <f t="shared" ca="1" si="175"/>
        <v>99</v>
      </c>
      <c r="JO35" s="33">
        <f ca="1">IF(JN35=0,0,MAX(JO27:JO34)+1)</f>
        <v>2</v>
      </c>
      <c r="JP35" s="33" t="str">
        <f t="shared" ca="1" si="257"/>
        <v>Y</v>
      </c>
      <c r="JQ35" s="33">
        <f t="shared" ca="1" si="176"/>
        <v>1</v>
      </c>
      <c r="JR35" s="33">
        <f t="shared" ca="1" si="177"/>
        <v>2</v>
      </c>
      <c r="JS35" s="40">
        <f t="shared" ca="1" si="178"/>
        <v>100</v>
      </c>
      <c r="JT35" s="33">
        <f t="shared" ca="1" si="179"/>
        <v>0</v>
      </c>
      <c r="JU35" s="33">
        <f ca="1">IF(JT35=0,0,MAX(JU27:JU34)+1)</f>
        <v>0</v>
      </c>
      <c r="JV35" s="33" t="str">
        <f t="shared" ca="1" si="258"/>
        <v/>
      </c>
      <c r="JW35" s="33" t="str">
        <f t="shared" ca="1" si="180"/>
        <v/>
      </c>
      <c r="JX35" s="33" t="str">
        <f t="shared" ca="1" si="181"/>
        <v/>
      </c>
      <c r="JY35" s="40">
        <f t="shared" ca="1" si="182"/>
        <v>100</v>
      </c>
      <c r="JZ35" s="33">
        <f t="shared" ca="1" si="183"/>
        <v>0</v>
      </c>
      <c r="KA35" s="33">
        <f ca="1">IF(JZ35=0,0,MAX(KA27:KA34)+1)</f>
        <v>0</v>
      </c>
      <c r="KB35" s="33" t="str">
        <f t="shared" ca="1" si="259"/>
        <v/>
      </c>
      <c r="KC35" s="33" t="str">
        <f t="shared" ca="1" si="184"/>
        <v/>
      </c>
      <c r="KD35" s="33" t="str">
        <f t="shared" ca="1" si="185"/>
        <v/>
      </c>
      <c r="KE35" s="40">
        <f t="shared" ca="1" si="186"/>
        <v>100</v>
      </c>
      <c r="KF35" s="33">
        <f t="shared" ca="1" si="187"/>
        <v>0</v>
      </c>
      <c r="KG35" s="33">
        <f ca="1">IF(KF35=0,0,MAX(KG27:KG34)+1)</f>
        <v>0</v>
      </c>
      <c r="KH35" s="33" t="str">
        <f t="shared" ca="1" si="260"/>
        <v/>
      </c>
      <c r="KI35" s="33" t="str">
        <f t="shared" ca="1" si="188"/>
        <v/>
      </c>
      <c r="KJ35" s="33" t="str">
        <f t="shared" ca="1" si="189"/>
        <v/>
      </c>
      <c r="KK35" s="40">
        <f t="shared" ca="1" si="190"/>
        <v>100</v>
      </c>
      <c r="KL35" s="33">
        <f t="shared" ca="1" si="191"/>
        <v>0</v>
      </c>
      <c r="KM35" s="33">
        <f ca="1">IF(KL35=0,0,MAX(KM27:KM34)+1)</f>
        <v>0</v>
      </c>
      <c r="KN35" s="33" t="str">
        <f t="shared" ca="1" si="261"/>
        <v/>
      </c>
      <c r="KO35" s="33" t="str">
        <f t="shared" ca="1" si="192"/>
        <v/>
      </c>
      <c r="KP35" s="33" t="str">
        <f t="shared" ca="1" si="193"/>
        <v/>
      </c>
      <c r="KQ35" s="40">
        <f t="shared" ca="1" si="194"/>
        <v>100</v>
      </c>
      <c r="KR35" s="33">
        <f t="shared" ca="1" si="195"/>
        <v>0</v>
      </c>
      <c r="KS35" s="33">
        <f ca="1">IF(KR35=0,0,MAX(KS27:KS34)+1)</f>
        <v>0</v>
      </c>
      <c r="KT35" s="33" t="str">
        <f t="shared" ca="1" si="262"/>
        <v/>
      </c>
      <c r="KU35" s="33" t="str">
        <f t="shared" ca="1" si="196"/>
        <v/>
      </c>
      <c r="KV35" s="33" t="str">
        <f t="shared" ca="1" si="197"/>
        <v/>
      </c>
      <c r="KW35" s="40">
        <f t="shared" ca="1" si="198"/>
        <v>100</v>
      </c>
      <c r="KX35" s="33">
        <f t="shared" ca="1" si="199"/>
        <v>0</v>
      </c>
      <c r="KY35" s="33">
        <f ca="1">IF(KX35=0,0,MAX(KY27:KY34)+1)</f>
        <v>0</v>
      </c>
      <c r="KZ35" s="33" t="str">
        <f t="shared" ca="1" si="263"/>
        <v/>
      </c>
      <c r="LA35" s="33" t="str">
        <f t="shared" ca="1" si="200"/>
        <v/>
      </c>
      <c r="LB35" s="33" t="str">
        <f t="shared" ca="1" si="201"/>
        <v/>
      </c>
      <c r="LC35" s="40">
        <f t="shared" ca="1" si="202"/>
        <v>100</v>
      </c>
      <c r="LD35" s="33">
        <f t="shared" ca="1" si="203"/>
        <v>0</v>
      </c>
      <c r="LE35" s="33">
        <f ca="1">IF(LD35=0,0,MAX(LE27:LE34)+1)</f>
        <v>0</v>
      </c>
      <c r="LF35" s="33" t="str">
        <f t="shared" ca="1" si="264"/>
        <v/>
      </c>
      <c r="LG35" s="33" t="str">
        <f t="shared" ca="1" si="204"/>
        <v/>
      </c>
      <c r="LH35" s="33" t="str">
        <f t="shared" ca="1" si="205"/>
        <v/>
      </c>
      <c r="LI35" s="40">
        <f t="shared" ca="1" si="206"/>
        <v>100</v>
      </c>
      <c r="LK35" s="14" t="str">
        <f t="shared" ca="1" si="207"/>
        <v>SD</v>
      </c>
      <c r="LL35" s="7">
        <f t="shared" ca="1" si="208"/>
        <v>37</v>
      </c>
      <c r="LM35" s="7">
        <f t="shared" si="265"/>
        <v>100</v>
      </c>
      <c r="LN35" s="7">
        <f ca="1">VLOOKUP(LL35,Charts!$A$2:$B$116,2,FALSE)</f>
        <v>-2</v>
      </c>
      <c r="LO35" s="7">
        <f t="shared" ca="1" si="209"/>
        <v>0</v>
      </c>
      <c r="LP35" s="7">
        <f t="shared" ca="1" si="210"/>
        <v>0</v>
      </c>
      <c r="LQ35" s="14">
        <f t="shared" ca="1" si="266"/>
        <v>-2</v>
      </c>
    </row>
    <row r="36" spans="2:329" x14ac:dyDescent="0.25">
      <c r="B36" s="16" t="str">
        <f>'Character Sheet'!B15:E15</f>
        <v>St</v>
      </c>
      <c r="C36" s="17" t="s">
        <v>19</v>
      </c>
      <c r="D36" s="63">
        <f t="shared" ca="1" si="0"/>
        <v>5</v>
      </c>
      <c r="E36" s="33">
        <f t="shared" ca="1" si="211"/>
        <v>38</v>
      </c>
      <c r="F36" s="33">
        <v>100</v>
      </c>
      <c r="G36" s="33">
        <f t="shared" ca="1" si="212"/>
        <v>38.24588721309749</v>
      </c>
      <c r="H36" s="33">
        <f t="shared" ca="1" si="1"/>
        <v>8</v>
      </c>
      <c r="I36" s="33" t="str">
        <f t="shared" si="2"/>
        <v>St</v>
      </c>
      <c r="J36" s="33">
        <f>VLOOKUP($D$8,MasterRaceChart,12,FALSE)</f>
        <v>0</v>
      </c>
      <c r="K36" s="33" t="str">
        <f ca="1">VLOOKUP(10,$H$27:$I$36,2,FALSE)</f>
        <v>Pr</v>
      </c>
      <c r="L36" s="62" t="str">
        <f t="shared" ca="1" si="267"/>
        <v>Pr</v>
      </c>
      <c r="M36" s="62">
        <f t="shared" ca="1" si="213"/>
        <v>29</v>
      </c>
      <c r="N36" s="35">
        <v>100</v>
      </c>
      <c r="P36" s="41">
        <f t="shared" ca="1" si="3"/>
        <v>29</v>
      </c>
      <c r="Q36" s="37">
        <f ca="1">IF(P36=0,0,MAX(Q27:Q35)+1)</f>
        <v>7</v>
      </c>
      <c r="R36" s="37" t="str">
        <f t="shared" ca="1" si="214"/>
        <v/>
      </c>
      <c r="S36" s="37" t="str">
        <f t="shared" ca="1" si="4"/>
        <v/>
      </c>
      <c r="T36" s="37" t="str">
        <f t="shared" ca="1" si="5"/>
        <v/>
      </c>
      <c r="U36" s="42">
        <f t="shared" ca="1" si="6"/>
        <v>29</v>
      </c>
      <c r="V36" s="37">
        <f t="shared" ca="1" si="7"/>
        <v>29</v>
      </c>
      <c r="W36" s="37">
        <f ca="1">IF(V36=0,0,MAX(W27:W35)+1)</f>
        <v>4</v>
      </c>
      <c r="X36" s="37" t="str">
        <f t="shared" ca="1" si="215"/>
        <v/>
      </c>
      <c r="Y36" s="37" t="str">
        <f t="shared" ca="1" si="8"/>
        <v/>
      </c>
      <c r="Z36" s="37" t="str">
        <f t="shared" ca="1" si="9"/>
        <v/>
      </c>
      <c r="AA36" s="42">
        <f t="shared" ca="1" si="10"/>
        <v>29</v>
      </c>
      <c r="AB36" s="37">
        <f t="shared" ca="1" si="11"/>
        <v>29</v>
      </c>
      <c r="AC36" s="37">
        <f ca="1">IF(AB36=0,0,MAX(AC27:AC35)+1)</f>
        <v>5</v>
      </c>
      <c r="AD36" s="37" t="str">
        <f t="shared" ca="1" si="216"/>
        <v/>
      </c>
      <c r="AE36" s="37" t="str">
        <f t="shared" ca="1" si="12"/>
        <v/>
      </c>
      <c r="AF36" s="37" t="str">
        <f t="shared" ca="1" si="13"/>
        <v/>
      </c>
      <c r="AG36" s="42">
        <f t="shared" ca="1" si="14"/>
        <v>29</v>
      </c>
      <c r="AH36" s="37">
        <f t="shared" ca="1" si="15"/>
        <v>29</v>
      </c>
      <c r="AI36" s="37">
        <f ca="1">IF(AH36=0,0,MAX(AI27:AI35)+1)</f>
        <v>3</v>
      </c>
      <c r="AJ36" s="37" t="str">
        <f t="shared" ca="1" si="217"/>
        <v/>
      </c>
      <c r="AK36" s="37" t="str">
        <f t="shared" ca="1" si="16"/>
        <v/>
      </c>
      <c r="AL36" s="37" t="str">
        <f t="shared" ca="1" si="17"/>
        <v/>
      </c>
      <c r="AM36" s="42">
        <f t="shared" ca="1" si="18"/>
        <v>29</v>
      </c>
      <c r="AN36" s="37">
        <f t="shared" ca="1" si="19"/>
        <v>29</v>
      </c>
      <c r="AO36" s="37">
        <f ca="1">IF(AN36=0,0,MAX(AO27:AO35)+1)</f>
        <v>7</v>
      </c>
      <c r="AP36" s="37" t="str">
        <f t="shared" ca="1" si="218"/>
        <v/>
      </c>
      <c r="AQ36" s="37" t="str">
        <f t="shared" ca="1" si="20"/>
        <v/>
      </c>
      <c r="AR36" s="37" t="str">
        <f t="shared" ca="1" si="21"/>
        <v/>
      </c>
      <c r="AS36" s="42">
        <f t="shared" ca="1" si="22"/>
        <v>29</v>
      </c>
      <c r="AT36" s="37">
        <f t="shared" ca="1" si="23"/>
        <v>29</v>
      </c>
      <c r="AU36" s="37">
        <f ca="1">IF(AT36=0,0,MAX(AU27:AU35)+1)</f>
        <v>3</v>
      </c>
      <c r="AV36" s="37" t="str">
        <f t="shared" ca="1" si="219"/>
        <v/>
      </c>
      <c r="AW36" s="37" t="str">
        <f t="shared" ca="1" si="24"/>
        <v/>
      </c>
      <c r="AX36" s="37" t="str">
        <f t="shared" ca="1" si="25"/>
        <v/>
      </c>
      <c r="AY36" s="42">
        <f t="shared" ca="1" si="26"/>
        <v>29</v>
      </c>
      <c r="AZ36" s="37">
        <f t="shared" ca="1" si="27"/>
        <v>29</v>
      </c>
      <c r="BA36" s="37">
        <f ca="1">IF(AZ36=0,0,MAX(BA27:BA35)+1)</f>
        <v>4</v>
      </c>
      <c r="BB36" s="37" t="str">
        <f t="shared" ca="1" si="220"/>
        <v/>
      </c>
      <c r="BC36" s="37" t="str">
        <f t="shared" ca="1" si="28"/>
        <v/>
      </c>
      <c r="BD36" s="37" t="str">
        <f t="shared" ca="1" si="29"/>
        <v/>
      </c>
      <c r="BE36" s="42">
        <f t="shared" ca="1" si="30"/>
        <v>29</v>
      </c>
      <c r="BF36" s="37">
        <f t="shared" ca="1" si="31"/>
        <v>29</v>
      </c>
      <c r="BG36" s="37">
        <f ca="1">IF(BF36=0,0,MAX(BG27:BG35)+1)</f>
        <v>4</v>
      </c>
      <c r="BH36" s="37" t="str">
        <f t="shared" ca="1" si="221"/>
        <v/>
      </c>
      <c r="BI36" s="37" t="str">
        <f t="shared" ca="1" si="32"/>
        <v/>
      </c>
      <c r="BJ36" s="37" t="str">
        <f t="shared" ca="1" si="33"/>
        <v/>
      </c>
      <c r="BK36" s="42">
        <f t="shared" ca="1" si="34"/>
        <v>29</v>
      </c>
      <c r="BL36" s="37">
        <f t="shared" ca="1" si="35"/>
        <v>29</v>
      </c>
      <c r="BM36" s="37">
        <f ca="1">IF(BL36=0,0,MAX(BM27:BM35)+1)</f>
        <v>4</v>
      </c>
      <c r="BN36" s="37" t="str">
        <f t="shared" ca="1" si="222"/>
        <v/>
      </c>
      <c r="BO36" s="37" t="str">
        <f t="shared" ca="1" si="36"/>
        <v/>
      </c>
      <c r="BP36" s="37" t="str">
        <f t="shared" ca="1" si="37"/>
        <v/>
      </c>
      <c r="BQ36" s="42">
        <f t="shared" ca="1" si="38"/>
        <v>29</v>
      </c>
      <c r="BR36" s="37">
        <f t="shared" ca="1" si="39"/>
        <v>29</v>
      </c>
      <c r="BS36" s="37">
        <f ca="1">IF(BR36=0,0,MAX(BS27:BS35)+1)</f>
        <v>6</v>
      </c>
      <c r="BT36" s="37" t="str">
        <f t="shared" ca="1" si="223"/>
        <v/>
      </c>
      <c r="BU36" s="37" t="str">
        <f t="shared" ca="1" si="40"/>
        <v/>
      </c>
      <c r="BV36" s="37" t="str">
        <f t="shared" ca="1" si="41"/>
        <v/>
      </c>
      <c r="BW36" s="42">
        <f t="shared" ca="1" si="42"/>
        <v>29</v>
      </c>
      <c r="BX36" s="37">
        <f t="shared" ca="1" si="43"/>
        <v>29</v>
      </c>
      <c r="BY36" s="37">
        <f ca="1">IF(BX36=0,0,MAX(BY27:BY35)+1)</f>
        <v>4</v>
      </c>
      <c r="BZ36" s="37" t="str">
        <f t="shared" ca="1" si="224"/>
        <v/>
      </c>
      <c r="CA36" s="37" t="str">
        <f t="shared" ca="1" si="44"/>
        <v/>
      </c>
      <c r="CB36" s="37" t="str">
        <f t="shared" ca="1" si="45"/>
        <v/>
      </c>
      <c r="CC36" s="42">
        <f t="shared" ca="1" si="46"/>
        <v>29</v>
      </c>
      <c r="CD36" s="37">
        <f t="shared" ca="1" si="47"/>
        <v>29</v>
      </c>
      <c r="CE36" s="37">
        <f ca="1">IF(CD36=0,0,MAX(CE27:CE35)+1)</f>
        <v>6</v>
      </c>
      <c r="CF36" s="37" t="str">
        <f t="shared" ca="1" si="225"/>
        <v/>
      </c>
      <c r="CG36" s="37" t="str">
        <f t="shared" ca="1" si="48"/>
        <v/>
      </c>
      <c r="CH36" s="37" t="str">
        <f t="shared" ca="1" si="49"/>
        <v/>
      </c>
      <c r="CI36" s="42">
        <f t="shared" ca="1" si="50"/>
        <v>29</v>
      </c>
      <c r="CJ36" s="37">
        <f t="shared" ca="1" si="51"/>
        <v>29</v>
      </c>
      <c r="CK36" s="37">
        <f ca="1">IF(CJ36=0,0,MAX(CK27:CK35)+1)</f>
        <v>8</v>
      </c>
      <c r="CL36" s="37" t="str">
        <f t="shared" ca="1" si="226"/>
        <v/>
      </c>
      <c r="CM36" s="37" t="str">
        <f t="shared" ca="1" si="52"/>
        <v/>
      </c>
      <c r="CN36" s="37" t="str">
        <f t="shared" ca="1" si="53"/>
        <v/>
      </c>
      <c r="CO36" s="42">
        <f t="shared" ca="1" si="54"/>
        <v>29</v>
      </c>
      <c r="CP36" s="37">
        <f t="shared" ca="1" si="55"/>
        <v>29</v>
      </c>
      <c r="CQ36" s="37">
        <f ca="1">IF(CP36=0,0,MAX(CQ27:CQ35)+1)</f>
        <v>8</v>
      </c>
      <c r="CR36" s="37" t="str">
        <f t="shared" ca="1" si="227"/>
        <v/>
      </c>
      <c r="CS36" s="37" t="str">
        <f t="shared" ca="1" si="56"/>
        <v/>
      </c>
      <c r="CT36" s="37" t="str">
        <f t="shared" ca="1" si="57"/>
        <v/>
      </c>
      <c r="CU36" s="42">
        <f t="shared" ca="1" si="58"/>
        <v>29</v>
      </c>
      <c r="CV36" s="37">
        <f t="shared" ca="1" si="59"/>
        <v>29</v>
      </c>
      <c r="CW36" s="37">
        <f ca="1">IF(CV36=0,0,MAX(CW27:CW35)+1)</f>
        <v>6</v>
      </c>
      <c r="CX36" s="37" t="str">
        <f t="shared" ca="1" si="228"/>
        <v/>
      </c>
      <c r="CY36" s="37" t="str">
        <f t="shared" ca="1" si="60"/>
        <v/>
      </c>
      <c r="CZ36" s="37" t="str">
        <f t="shared" ca="1" si="61"/>
        <v/>
      </c>
      <c r="DA36" s="42">
        <f t="shared" ca="1" si="62"/>
        <v>29</v>
      </c>
      <c r="DB36" s="37">
        <f t="shared" ca="1" si="63"/>
        <v>29</v>
      </c>
      <c r="DC36" s="37">
        <f ca="1">IF(DB36=0,0,MAX(DC27:DC35)+1)</f>
        <v>4</v>
      </c>
      <c r="DD36" s="37" t="str">
        <f t="shared" ca="1" si="229"/>
        <v/>
      </c>
      <c r="DE36" s="37" t="str">
        <f t="shared" ca="1" si="64"/>
        <v/>
      </c>
      <c r="DF36" s="37" t="str">
        <f t="shared" ca="1" si="65"/>
        <v/>
      </c>
      <c r="DG36" s="42">
        <f t="shared" ca="1" si="66"/>
        <v>29</v>
      </c>
      <c r="DH36" s="37">
        <f t="shared" ca="1" si="67"/>
        <v>29</v>
      </c>
      <c r="DI36" s="37">
        <f ca="1">IF(DH36=0,0,MAX(DI27:DI35)+1)</f>
        <v>5</v>
      </c>
      <c r="DJ36" s="37" t="str">
        <f t="shared" ca="1" si="230"/>
        <v/>
      </c>
      <c r="DK36" s="37" t="str">
        <f t="shared" ca="1" si="68"/>
        <v/>
      </c>
      <c r="DL36" s="37" t="str">
        <f t="shared" ca="1" si="69"/>
        <v/>
      </c>
      <c r="DM36" s="42">
        <f t="shared" ca="1" si="70"/>
        <v>29</v>
      </c>
      <c r="DN36" s="37">
        <f t="shared" ca="1" si="71"/>
        <v>29</v>
      </c>
      <c r="DO36" s="37">
        <f ca="1">IF(DN36=0,0,MAX(DO27:DO35)+1)</f>
        <v>5</v>
      </c>
      <c r="DP36" s="37" t="str">
        <f t="shared" ca="1" si="231"/>
        <v/>
      </c>
      <c r="DQ36" s="37" t="str">
        <f t="shared" ca="1" si="72"/>
        <v/>
      </c>
      <c r="DR36" s="37" t="str">
        <f t="shared" ca="1" si="73"/>
        <v/>
      </c>
      <c r="DS36" s="42">
        <f t="shared" ca="1" si="74"/>
        <v>29</v>
      </c>
      <c r="DT36" s="37">
        <f t="shared" ca="1" si="75"/>
        <v>29</v>
      </c>
      <c r="DU36" s="37">
        <f ca="1">IF(DT36=0,0,MAX(DU27:DU35)+1)</f>
        <v>3</v>
      </c>
      <c r="DV36" s="37" t="str">
        <f t="shared" ca="1" si="232"/>
        <v/>
      </c>
      <c r="DW36" s="37" t="str">
        <f t="shared" ca="1" si="76"/>
        <v/>
      </c>
      <c r="DX36" s="37" t="str">
        <f t="shared" ca="1" si="77"/>
        <v/>
      </c>
      <c r="DY36" s="42">
        <f t="shared" ca="1" si="78"/>
        <v>29</v>
      </c>
      <c r="DZ36" s="37">
        <f t="shared" ca="1" si="79"/>
        <v>29</v>
      </c>
      <c r="EA36" s="37">
        <f ca="1">IF(DZ36=0,0,MAX(EA27:EA35)+1)</f>
        <v>6</v>
      </c>
      <c r="EB36" s="37" t="str">
        <f t="shared" ca="1" si="233"/>
        <v/>
      </c>
      <c r="EC36" s="37" t="str">
        <f t="shared" ca="1" si="80"/>
        <v/>
      </c>
      <c r="ED36" s="37" t="str">
        <f t="shared" ca="1" si="81"/>
        <v/>
      </c>
      <c r="EE36" s="42">
        <f t="shared" ca="1" si="82"/>
        <v>29</v>
      </c>
      <c r="EF36" s="37">
        <f t="shared" ca="1" si="83"/>
        <v>29</v>
      </c>
      <c r="EG36" s="37">
        <f ca="1">IF(EF36=0,0,MAX(EG27:EG35)+1)</f>
        <v>5</v>
      </c>
      <c r="EH36" s="37" t="str">
        <f t="shared" ca="1" si="234"/>
        <v/>
      </c>
      <c r="EI36" s="37" t="str">
        <f t="shared" ca="1" si="84"/>
        <v/>
      </c>
      <c r="EJ36" s="37" t="str">
        <f t="shared" ca="1" si="85"/>
        <v/>
      </c>
      <c r="EK36" s="42">
        <f t="shared" ca="1" si="86"/>
        <v>29</v>
      </c>
      <c r="EL36" s="37">
        <f t="shared" ca="1" si="87"/>
        <v>29</v>
      </c>
      <c r="EM36" s="37">
        <f ca="1">IF(EL36=0,0,MAX(EM27:EM35)+1)</f>
        <v>3</v>
      </c>
      <c r="EN36" s="37" t="str">
        <f t="shared" ca="1" si="235"/>
        <v/>
      </c>
      <c r="EO36" s="37" t="str">
        <f t="shared" ca="1" si="88"/>
        <v/>
      </c>
      <c r="EP36" s="37" t="str">
        <f t="shared" ca="1" si="89"/>
        <v/>
      </c>
      <c r="EQ36" s="42">
        <f t="shared" ca="1" si="90"/>
        <v>29</v>
      </c>
      <c r="ER36" s="37">
        <f t="shared" ca="1" si="91"/>
        <v>29</v>
      </c>
      <c r="ES36" s="37">
        <f ca="1">IF(ER36=0,0,MAX(ES27:ES35)+1)</f>
        <v>3</v>
      </c>
      <c r="ET36" s="37" t="str">
        <f t="shared" ca="1" si="236"/>
        <v/>
      </c>
      <c r="EU36" s="37" t="str">
        <f t="shared" ca="1" si="92"/>
        <v/>
      </c>
      <c r="EV36" s="37" t="str">
        <f t="shared" ca="1" si="93"/>
        <v/>
      </c>
      <c r="EW36" s="42">
        <f t="shared" ca="1" si="94"/>
        <v>29</v>
      </c>
      <c r="EX36" s="37">
        <f t="shared" ca="1" si="95"/>
        <v>29</v>
      </c>
      <c r="EY36" s="37">
        <f ca="1">IF(EX36=0,0,MAX(EY27:EY35)+1)</f>
        <v>4</v>
      </c>
      <c r="EZ36" s="37" t="str">
        <f t="shared" ca="1" si="237"/>
        <v/>
      </c>
      <c r="FA36" s="37" t="str">
        <f t="shared" ca="1" si="96"/>
        <v/>
      </c>
      <c r="FB36" s="37" t="str">
        <f t="shared" ca="1" si="97"/>
        <v/>
      </c>
      <c r="FC36" s="42">
        <f t="shared" ca="1" si="98"/>
        <v>29</v>
      </c>
      <c r="FD36" s="37">
        <f t="shared" ca="1" si="99"/>
        <v>29</v>
      </c>
      <c r="FE36" s="37">
        <f ca="1">IF(FD36=0,0,MAX(FE27:FE35)+1)</f>
        <v>5</v>
      </c>
      <c r="FF36" s="37" t="str">
        <f t="shared" ca="1" si="238"/>
        <v/>
      </c>
      <c r="FG36" s="37" t="str">
        <f t="shared" ca="1" si="100"/>
        <v/>
      </c>
      <c r="FH36" s="37" t="str">
        <f t="shared" ca="1" si="101"/>
        <v/>
      </c>
      <c r="FI36" s="42">
        <f t="shared" ca="1" si="102"/>
        <v>29</v>
      </c>
      <c r="FJ36" s="37">
        <f t="shared" ca="1" si="103"/>
        <v>29</v>
      </c>
      <c r="FK36" s="37">
        <f ca="1">IF(FJ36=0,0,MAX(FK27:FK35)+1)</f>
        <v>3</v>
      </c>
      <c r="FL36" s="37" t="str">
        <f t="shared" ca="1" si="239"/>
        <v/>
      </c>
      <c r="FM36" s="37" t="str">
        <f t="shared" ca="1" si="104"/>
        <v/>
      </c>
      <c r="FN36" s="37" t="str">
        <f t="shared" ca="1" si="105"/>
        <v/>
      </c>
      <c r="FO36" s="42">
        <f t="shared" ca="1" si="106"/>
        <v>29</v>
      </c>
      <c r="FP36" s="37">
        <f t="shared" ca="1" si="107"/>
        <v>29</v>
      </c>
      <c r="FQ36" s="37">
        <f ca="1">IF(FP36=0,0,MAX(FQ27:FQ35)+1)</f>
        <v>2</v>
      </c>
      <c r="FR36" s="37" t="str">
        <f t="shared" ca="1" si="240"/>
        <v>Y</v>
      </c>
      <c r="FS36" s="37">
        <f t="shared" ca="1" si="108"/>
        <v>71</v>
      </c>
      <c r="FT36" s="37">
        <f t="shared" ca="1" si="109"/>
        <v>9</v>
      </c>
      <c r="FU36" s="42">
        <f t="shared" ca="1" si="110"/>
        <v>38</v>
      </c>
      <c r="FV36" s="37">
        <f t="shared" ca="1" si="111"/>
        <v>38</v>
      </c>
      <c r="FW36" s="37">
        <f ca="1">IF(FV36=0,0,MAX(FW27:FW35)+1)</f>
        <v>3</v>
      </c>
      <c r="FX36" s="37" t="str">
        <f t="shared" ca="1" si="241"/>
        <v/>
      </c>
      <c r="FY36" s="37" t="str">
        <f t="shared" ca="1" si="112"/>
        <v/>
      </c>
      <c r="FZ36" s="37" t="str">
        <f t="shared" ca="1" si="113"/>
        <v/>
      </c>
      <c r="GA36" s="42">
        <f t="shared" ca="1" si="114"/>
        <v>38</v>
      </c>
      <c r="GB36" s="37">
        <f t="shared" ca="1" si="115"/>
        <v>38</v>
      </c>
      <c r="GC36" s="37">
        <f ca="1">IF(GB36=0,0,MAX(GC27:GC35)+1)</f>
        <v>4</v>
      </c>
      <c r="GD36" s="37" t="str">
        <f t="shared" ca="1" si="242"/>
        <v/>
      </c>
      <c r="GE36" s="37" t="str">
        <f t="shared" ca="1" si="116"/>
        <v/>
      </c>
      <c r="GF36" s="37" t="str">
        <f t="shared" ca="1" si="117"/>
        <v/>
      </c>
      <c r="GG36" s="42">
        <f t="shared" ca="1" si="118"/>
        <v>38</v>
      </c>
      <c r="GH36" s="37">
        <f t="shared" ca="1" si="119"/>
        <v>38</v>
      </c>
      <c r="GI36" s="37">
        <f ca="1">IF(GH36=0,0,MAX(GI27:GI35)+1)</f>
        <v>5</v>
      </c>
      <c r="GJ36" s="37" t="str">
        <f t="shared" ca="1" si="243"/>
        <v/>
      </c>
      <c r="GK36" s="37" t="str">
        <f t="shared" ca="1" si="120"/>
        <v/>
      </c>
      <c r="GL36" s="37" t="str">
        <f t="shared" ca="1" si="121"/>
        <v/>
      </c>
      <c r="GM36" s="42">
        <f t="shared" ca="1" si="122"/>
        <v>38</v>
      </c>
      <c r="GN36" s="37">
        <f t="shared" ca="1" si="123"/>
        <v>38</v>
      </c>
      <c r="GO36" s="37">
        <f ca="1">IF(GN36=0,0,MAX(GO27:GO35)+1)</f>
        <v>4</v>
      </c>
      <c r="GP36" s="37" t="str">
        <f t="shared" ca="1" si="244"/>
        <v/>
      </c>
      <c r="GQ36" s="37" t="str">
        <f t="shared" ca="1" si="124"/>
        <v/>
      </c>
      <c r="GR36" s="37" t="str">
        <f t="shared" ca="1" si="125"/>
        <v/>
      </c>
      <c r="GS36" s="42">
        <f t="shared" ca="1" si="126"/>
        <v>38</v>
      </c>
      <c r="GT36" s="37">
        <f t="shared" ca="1" si="127"/>
        <v>38</v>
      </c>
      <c r="GU36" s="37">
        <f ca="1">IF(GT36=0,0,MAX(GU27:GU35)+1)</f>
        <v>2</v>
      </c>
      <c r="GV36" s="37" t="str">
        <f t="shared" ca="1" si="245"/>
        <v>Y</v>
      </c>
      <c r="GW36" s="37">
        <f t="shared" ca="1" si="128"/>
        <v>62</v>
      </c>
      <c r="GX36" s="37">
        <f t="shared" ca="1" si="129"/>
        <v>3</v>
      </c>
      <c r="GY36" s="42">
        <f t="shared" ca="1" si="130"/>
        <v>41</v>
      </c>
      <c r="GZ36" s="37">
        <f t="shared" ca="1" si="131"/>
        <v>41</v>
      </c>
      <c r="HA36" s="37">
        <f ca="1">IF(GZ36=0,0,MAX(HA27:HA35)+1)</f>
        <v>3</v>
      </c>
      <c r="HB36" s="37" t="str">
        <f t="shared" ca="1" si="246"/>
        <v/>
      </c>
      <c r="HC36" s="37" t="str">
        <f t="shared" ca="1" si="132"/>
        <v/>
      </c>
      <c r="HD36" s="37" t="str">
        <f t="shared" ca="1" si="133"/>
        <v/>
      </c>
      <c r="HE36" s="42">
        <f t="shared" ca="1" si="134"/>
        <v>41</v>
      </c>
      <c r="HF36" s="37">
        <f t="shared" ca="1" si="135"/>
        <v>41</v>
      </c>
      <c r="HG36" s="37">
        <f ca="1">IF(HF36=0,0,MAX(HG27:HG35)+1)</f>
        <v>3</v>
      </c>
      <c r="HH36" s="37" t="str">
        <f t="shared" ca="1" si="247"/>
        <v/>
      </c>
      <c r="HI36" s="37" t="str">
        <f t="shared" ca="1" si="136"/>
        <v/>
      </c>
      <c r="HJ36" s="37" t="str">
        <f t="shared" ca="1" si="137"/>
        <v/>
      </c>
      <c r="HK36" s="42">
        <f t="shared" ca="1" si="138"/>
        <v>41</v>
      </c>
      <c r="HL36" s="37">
        <f t="shared" ca="1" si="139"/>
        <v>41</v>
      </c>
      <c r="HM36" s="37">
        <f ca="1">IF(HL36=0,0,MAX(HM27:HM35)+1)</f>
        <v>3</v>
      </c>
      <c r="HN36" s="37" t="str">
        <f t="shared" ca="1" si="248"/>
        <v/>
      </c>
      <c r="HO36" s="37" t="str">
        <f t="shared" ca="1" si="140"/>
        <v/>
      </c>
      <c r="HP36" s="37" t="str">
        <f t="shared" ca="1" si="141"/>
        <v/>
      </c>
      <c r="HQ36" s="42">
        <f t="shared" ca="1" si="142"/>
        <v>41</v>
      </c>
      <c r="HR36" s="37">
        <f t="shared" ca="1" si="143"/>
        <v>41</v>
      </c>
      <c r="HS36" s="37">
        <f ca="1">IF(HR36=0,0,MAX(HS27:HS35)+1)</f>
        <v>3</v>
      </c>
      <c r="HT36" s="37" t="str">
        <f t="shared" ca="1" si="249"/>
        <v/>
      </c>
      <c r="HU36" s="37" t="str">
        <f t="shared" ca="1" si="144"/>
        <v/>
      </c>
      <c r="HV36" s="37" t="str">
        <f t="shared" ca="1" si="145"/>
        <v/>
      </c>
      <c r="HW36" s="42">
        <f t="shared" ca="1" si="146"/>
        <v>41</v>
      </c>
      <c r="HX36" s="37">
        <f t="shared" ca="1" si="147"/>
        <v>41</v>
      </c>
      <c r="HY36" s="37">
        <f ca="1">IF(HX36=0,0,MAX(HY27:HY35)+1)</f>
        <v>2</v>
      </c>
      <c r="HZ36" s="37" t="str">
        <f t="shared" ca="1" si="250"/>
        <v>Y</v>
      </c>
      <c r="IA36" s="37">
        <f t="shared" ca="1" si="148"/>
        <v>59</v>
      </c>
      <c r="IB36" s="37">
        <f t="shared" ca="1" si="149"/>
        <v>9</v>
      </c>
      <c r="IC36" s="42">
        <f t="shared" ca="1" si="150"/>
        <v>50</v>
      </c>
      <c r="ID36" s="37">
        <f t="shared" ca="1" si="151"/>
        <v>50</v>
      </c>
      <c r="IE36" s="37">
        <f ca="1">IF(ID36=0,0,MAX(IE27:IE35)+1)</f>
        <v>3</v>
      </c>
      <c r="IF36" s="37" t="str">
        <f t="shared" ca="1" si="251"/>
        <v/>
      </c>
      <c r="IG36" s="37" t="str">
        <f t="shared" ca="1" si="152"/>
        <v/>
      </c>
      <c r="IH36" s="37" t="str">
        <f t="shared" ca="1" si="153"/>
        <v/>
      </c>
      <c r="II36" s="42">
        <f t="shared" ca="1" si="154"/>
        <v>50</v>
      </c>
      <c r="IJ36" s="37">
        <f t="shared" ca="1" si="155"/>
        <v>50</v>
      </c>
      <c r="IK36" s="37">
        <f ca="1">IF(IJ36=0,0,MAX(IK27:IK35)+1)</f>
        <v>3</v>
      </c>
      <c r="IL36" s="37" t="str">
        <f t="shared" ca="1" si="252"/>
        <v/>
      </c>
      <c r="IM36" s="37" t="str">
        <f t="shared" ca="1" si="156"/>
        <v/>
      </c>
      <c r="IN36" s="37" t="str">
        <f t="shared" ca="1" si="157"/>
        <v/>
      </c>
      <c r="IO36" s="42">
        <f t="shared" ca="1" si="158"/>
        <v>50</v>
      </c>
      <c r="IP36" s="37">
        <f t="shared" ca="1" si="159"/>
        <v>50</v>
      </c>
      <c r="IQ36" s="37">
        <f ca="1">IF(IP36=0,0,MAX(IQ27:IQ35)+1)</f>
        <v>2</v>
      </c>
      <c r="IR36" s="37" t="str">
        <f t="shared" ca="1" si="253"/>
        <v>Y</v>
      </c>
      <c r="IS36" s="37">
        <f t="shared" ca="1" si="160"/>
        <v>50</v>
      </c>
      <c r="IT36" s="37">
        <f t="shared" ca="1" si="161"/>
        <v>2</v>
      </c>
      <c r="IU36" s="42">
        <f t="shared" ca="1" si="162"/>
        <v>52</v>
      </c>
      <c r="IV36" s="37">
        <f t="shared" ca="1" si="163"/>
        <v>52</v>
      </c>
      <c r="IW36" s="37">
        <f ca="1">IF(IV36=0,0,MAX(IW27:IW35)+1)</f>
        <v>2</v>
      </c>
      <c r="IX36" s="37" t="str">
        <f t="shared" ca="1" si="254"/>
        <v>Y</v>
      </c>
      <c r="IY36" s="37">
        <f t="shared" ca="1" si="164"/>
        <v>48</v>
      </c>
      <c r="IZ36" s="37">
        <f t="shared" ca="1" si="165"/>
        <v>2</v>
      </c>
      <c r="JA36" s="42">
        <f t="shared" ca="1" si="166"/>
        <v>54</v>
      </c>
      <c r="JB36" s="37">
        <f t="shared" ca="1" si="167"/>
        <v>54</v>
      </c>
      <c r="JC36" s="37">
        <f ca="1">IF(JB36=0,0,MAX(JC27:JC35)+1)</f>
        <v>3</v>
      </c>
      <c r="JD36" s="37" t="str">
        <f t="shared" ca="1" si="255"/>
        <v/>
      </c>
      <c r="JE36" s="37" t="str">
        <f t="shared" ca="1" si="168"/>
        <v/>
      </c>
      <c r="JF36" s="37" t="str">
        <f t="shared" ca="1" si="169"/>
        <v/>
      </c>
      <c r="JG36" s="42">
        <f t="shared" ca="1" si="170"/>
        <v>54</v>
      </c>
      <c r="JH36" s="37">
        <f t="shared" ca="1" si="171"/>
        <v>54</v>
      </c>
      <c r="JI36" s="37">
        <f ca="1">IF(JH36=0,0,MAX(JI27:JI35)+1)</f>
        <v>2</v>
      </c>
      <c r="JJ36" s="37" t="str">
        <f t="shared" ca="1" si="256"/>
        <v>Y</v>
      </c>
      <c r="JK36" s="37">
        <f t="shared" ca="1" si="172"/>
        <v>46</v>
      </c>
      <c r="JL36" s="37">
        <f t="shared" ca="1" si="173"/>
        <v>3</v>
      </c>
      <c r="JM36" s="42">
        <f t="shared" ca="1" si="174"/>
        <v>57</v>
      </c>
      <c r="JN36" s="37">
        <f t="shared" ca="1" si="175"/>
        <v>57</v>
      </c>
      <c r="JO36" s="37">
        <f ca="1">IF(JN36=0,0,MAX(JO27:JO35)+1)</f>
        <v>3</v>
      </c>
      <c r="JP36" s="37" t="str">
        <f t="shared" ca="1" si="257"/>
        <v/>
      </c>
      <c r="JQ36" s="37" t="str">
        <f t="shared" ca="1" si="176"/>
        <v/>
      </c>
      <c r="JR36" s="37" t="str">
        <f t="shared" ca="1" si="177"/>
        <v/>
      </c>
      <c r="JS36" s="42">
        <f t="shared" ca="1" si="178"/>
        <v>57</v>
      </c>
      <c r="JT36" s="37">
        <f t="shared" ca="1" si="179"/>
        <v>57</v>
      </c>
      <c r="JU36" s="37">
        <f ca="1">IF(JT36=0,0,MAX(JU27:JU35)+1)</f>
        <v>2</v>
      </c>
      <c r="JV36" s="37" t="str">
        <f t="shared" ca="1" si="258"/>
        <v>Y</v>
      </c>
      <c r="JW36" s="37">
        <f t="shared" ca="1" si="180"/>
        <v>43</v>
      </c>
      <c r="JX36" s="37">
        <f t="shared" ca="1" si="181"/>
        <v>8</v>
      </c>
      <c r="JY36" s="42">
        <f t="shared" ca="1" si="182"/>
        <v>65</v>
      </c>
      <c r="JZ36" s="37">
        <f t="shared" ca="1" si="183"/>
        <v>65</v>
      </c>
      <c r="KA36" s="37">
        <f ca="1">IF(JZ36=0,0,MAX(KA27:KA35)+1)</f>
        <v>4</v>
      </c>
      <c r="KB36" s="37" t="str">
        <f t="shared" ca="1" si="259"/>
        <v/>
      </c>
      <c r="KC36" s="37" t="str">
        <f t="shared" ca="1" si="184"/>
        <v/>
      </c>
      <c r="KD36" s="37" t="str">
        <f t="shared" ca="1" si="185"/>
        <v/>
      </c>
      <c r="KE36" s="42">
        <f t="shared" ca="1" si="186"/>
        <v>65</v>
      </c>
      <c r="KF36" s="37">
        <f t="shared" ca="1" si="187"/>
        <v>65</v>
      </c>
      <c r="KG36" s="37">
        <f ca="1">IF(KF36=0,0,MAX(KG27:KG35)+1)</f>
        <v>2</v>
      </c>
      <c r="KH36" s="37" t="str">
        <f t="shared" ca="1" si="260"/>
        <v>Y</v>
      </c>
      <c r="KI36" s="37">
        <f t="shared" ca="1" si="188"/>
        <v>35</v>
      </c>
      <c r="KJ36" s="37">
        <f t="shared" ca="1" si="189"/>
        <v>3</v>
      </c>
      <c r="KK36" s="42">
        <f t="shared" ca="1" si="190"/>
        <v>68</v>
      </c>
      <c r="KL36" s="37">
        <f t="shared" ca="1" si="191"/>
        <v>68</v>
      </c>
      <c r="KM36" s="37">
        <f ca="1">IF(KL36=0,0,MAX(KM27:KM35)+1)</f>
        <v>1</v>
      </c>
      <c r="KN36" s="37" t="str">
        <f t="shared" ca="1" si="261"/>
        <v>Y</v>
      </c>
      <c r="KO36" s="37">
        <f t="shared" ca="1" si="192"/>
        <v>32</v>
      </c>
      <c r="KP36" s="37">
        <f t="shared" ca="1" si="193"/>
        <v>5</v>
      </c>
      <c r="KQ36" s="42">
        <f t="shared" ca="1" si="194"/>
        <v>73</v>
      </c>
      <c r="KR36" s="37">
        <f t="shared" ca="1" si="195"/>
        <v>73</v>
      </c>
      <c r="KS36" s="37">
        <f ca="1">IF(KR36=0,0,MAX(KS27:KS35)+1)</f>
        <v>2</v>
      </c>
      <c r="KT36" s="37" t="str">
        <f t="shared" ca="1" si="262"/>
        <v>Y</v>
      </c>
      <c r="KU36" s="37">
        <f t="shared" ca="1" si="196"/>
        <v>27</v>
      </c>
      <c r="KV36" s="37">
        <f t="shared" ca="1" si="197"/>
        <v>3</v>
      </c>
      <c r="KW36" s="42">
        <f t="shared" ca="1" si="198"/>
        <v>76</v>
      </c>
      <c r="KX36" s="37">
        <f t="shared" ca="1" si="199"/>
        <v>76</v>
      </c>
      <c r="KY36" s="37">
        <f ca="1">IF(KX36=0,0,MAX(KY27:KY35)+1)</f>
        <v>1</v>
      </c>
      <c r="KZ36" s="37" t="str">
        <f t="shared" ca="1" si="263"/>
        <v>Y</v>
      </c>
      <c r="LA36" s="37">
        <f t="shared" ca="1" si="200"/>
        <v>24</v>
      </c>
      <c r="LB36" s="37">
        <f t="shared" ca="1" si="201"/>
        <v>5</v>
      </c>
      <c r="LC36" s="42">
        <f t="shared" ca="1" si="202"/>
        <v>81</v>
      </c>
      <c r="LD36" s="37">
        <f t="shared" ca="1" si="203"/>
        <v>81</v>
      </c>
      <c r="LE36" s="37">
        <f ca="1">IF(LD36=0,0,MAX(LE27:LE35)+1)</f>
        <v>1</v>
      </c>
      <c r="LF36" s="37" t="str">
        <f t="shared" ca="1" si="264"/>
        <v>Y</v>
      </c>
      <c r="LG36" s="37">
        <f t="shared" ca="1" si="204"/>
        <v>19</v>
      </c>
      <c r="LH36" s="37">
        <f t="shared" ca="1" si="205"/>
        <v>8</v>
      </c>
      <c r="LI36" s="42">
        <f t="shared" ca="1" si="206"/>
        <v>89</v>
      </c>
      <c r="LK36" s="14" t="str">
        <f t="shared" ca="1" si="207"/>
        <v>Pr</v>
      </c>
      <c r="LL36" s="7">
        <f t="shared" ca="1" si="208"/>
        <v>29</v>
      </c>
      <c r="LM36" s="7">
        <f t="shared" si="265"/>
        <v>100</v>
      </c>
      <c r="LN36" s="7">
        <f ca="1">VLOOKUP(LL36,Charts!$A$2:$B$116,2,FALSE)</f>
        <v>-4</v>
      </c>
      <c r="LO36" s="7">
        <f t="shared" ca="1" si="209"/>
        <v>0</v>
      </c>
      <c r="LP36" s="7">
        <f t="shared" ca="1" si="210"/>
        <v>0</v>
      </c>
      <c r="LQ36" s="14">
        <f t="shared" ca="1" si="266"/>
        <v>-4</v>
      </c>
    </row>
    <row r="37" spans="2:329" x14ac:dyDescent="0.25">
      <c r="B37" s="20" t="s">
        <v>1684</v>
      </c>
      <c r="C37" s="21" t="s">
        <v>19</v>
      </c>
      <c r="D37" s="36">
        <f ca="1">AVERAGE(D27:D36)</f>
        <v>1.4</v>
      </c>
      <c r="E37" s="36">
        <f ca="1">AVERAGE(E27:E36)</f>
        <v>47.6</v>
      </c>
      <c r="F37" s="22"/>
      <c r="G37" s="22"/>
      <c r="H37" s="22"/>
      <c r="I37" s="22"/>
      <c r="J37" s="22"/>
      <c r="K37" s="22"/>
      <c r="L37" s="22"/>
      <c r="M37" s="22"/>
      <c r="N37" s="23"/>
      <c r="LN37" s="7"/>
      <c r="LP37" s="7"/>
      <c r="LQ37" s="7"/>
    </row>
    <row r="38" spans="2:329" x14ac:dyDescent="0.25">
      <c r="B38" s="9"/>
      <c r="C38" s="10"/>
      <c r="LN38" s="7"/>
      <c r="LP38" s="7"/>
      <c r="LQ38" s="7"/>
    </row>
    <row r="39" spans="2:329" x14ac:dyDescent="0.25">
      <c r="B39" s="180" t="s">
        <v>1189</v>
      </c>
      <c r="C39" s="181"/>
      <c r="D39" s="181"/>
      <c r="E39" s="181"/>
      <c r="F39" s="181"/>
      <c r="G39" s="181"/>
      <c r="H39" s="181"/>
      <c r="I39" s="181"/>
      <c r="J39" s="182"/>
      <c r="M39" s="10"/>
      <c r="LN39" s="7"/>
      <c r="LP39" s="7"/>
      <c r="LQ39" s="7"/>
    </row>
    <row r="40" spans="2:329" x14ac:dyDescent="0.25">
      <c r="B40" s="24" t="s">
        <v>69</v>
      </c>
      <c r="C40" s="25" t="s">
        <v>19</v>
      </c>
      <c r="D40" s="26">
        <f>VLOOKUP(Race,MasterRaceChart,38,FALSE)</f>
        <v>50</v>
      </c>
      <c r="E40" s="27"/>
      <c r="F40" s="27"/>
      <c r="G40" s="27"/>
      <c r="H40" s="27"/>
      <c r="I40" s="27"/>
      <c r="J40" s="28"/>
      <c r="M40" s="10"/>
      <c r="LN40" s="7"/>
      <c r="LP40" s="7"/>
      <c r="LQ40" s="7"/>
    </row>
    <row r="41" spans="2:329" x14ac:dyDescent="0.25">
      <c r="B41" s="16" t="s">
        <v>1190</v>
      </c>
      <c r="C41" s="17" t="s">
        <v>19</v>
      </c>
      <c r="D41" s="29">
        <f ca="1">RAND()*100</f>
        <v>59.547093642353545</v>
      </c>
      <c r="E41" s="18"/>
      <c r="F41" s="18"/>
      <c r="G41" s="18"/>
      <c r="H41" s="18"/>
      <c r="I41" s="18"/>
      <c r="J41" s="19"/>
      <c r="M41" s="10"/>
      <c r="LN41" s="7"/>
      <c r="LP41" s="7"/>
      <c r="LQ41" s="7"/>
    </row>
    <row r="42" spans="2:329" x14ac:dyDescent="0.25">
      <c r="B42" s="20" t="s">
        <v>1191</v>
      </c>
      <c r="C42" s="21" t="s">
        <v>19</v>
      </c>
      <c r="D42" s="22" t="str">
        <f ca="1">IF(D41&lt;D40,"Male","Female")</f>
        <v>Female</v>
      </c>
      <c r="E42" s="22"/>
      <c r="F42" s="22"/>
      <c r="G42" s="22"/>
      <c r="H42" s="22"/>
      <c r="I42" s="22"/>
      <c r="J42" s="23"/>
      <c r="M42" s="10"/>
      <c r="LN42" s="7"/>
      <c r="LP42" s="7"/>
      <c r="LQ42" s="7"/>
    </row>
    <row r="43" spans="2:329" x14ac:dyDescent="0.25">
      <c r="B43" s="9"/>
      <c r="C43" s="10"/>
      <c r="LN43" s="7"/>
      <c r="LP43" s="7"/>
      <c r="LQ43" s="7"/>
    </row>
    <row r="44" spans="2:329" x14ac:dyDescent="0.25">
      <c r="B44" s="180" t="s">
        <v>1188</v>
      </c>
      <c r="C44" s="181"/>
      <c r="D44" s="181"/>
      <c r="E44" s="181"/>
      <c r="F44" s="181"/>
      <c r="G44" s="181"/>
      <c r="H44" s="181"/>
      <c r="I44" s="181"/>
      <c r="J44" s="182"/>
      <c r="M44" s="7"/>
      <c r="LN44" s="7"/>
      <c r="LP44" s="7"/>
      <c r="LQ44" s="7"/>
    </row>
    <row r="45" spans="2:329" x14ac:dyDescent="0.25">
      <c r="B45" s="24" t="s">
        <v>70</v>
      </c>
      <c r="C45" s="25" t="s">
        <v>19</v>
      </c>
      <c r="D45" s="26">
        <f>VLOOKUP(Race,MasterRaceChart,22,FALSE)</f>
        <v>176</v>
      </c>
      <c r="E45" s="27"/>
      <c r="F45" s="27"/>
      <c r="G45" s="27"/>
      <c r="H45" s="27"/>
      <c r="I45" s="27"/>
      <c r="J45" s="28"/>
      <c r="LN45" s="7"/>
      <c r="LP45" s="7"/>
      <c r="LQ45" s="7"/>
    </row>
    <row r="46" spans="2:329" x14ac:dyDescent="0.25">
      <c r="B46" s="16" t="s">
        <v>71</v>
      </c>
      <c r="C46" s="17" t="s">
        <v>19</v>
      </c>
      <c r="D46" s="29">
        <f>VLOOKUP(Race,MasterRaceChart,23,FALSE)</f>
        <v>28</v>
      </c>
      <c r="E46" s="18"/>
      <c r="F46" s="18"/>
      <c r="G46" s="18"/>
      <c r="H46" s="18"/>
      <c r="I46" s="18"/>
      <c r="J46" s="19"/>
      <c r="LN46" s="7"/>
      <c r="LP46" s="7"/>
      <c r="LQ46" s="7"/>
    </row>
    <row r="47" spans="2:329" x14ac:dyDescent="0.25">
      <c r="B47" s="16" t="s">
        <v>72</v>
      </c>
      <c r="C47" s="17" t="s">
        <v>19</v>
      </c>
      <c r="D47" s="29">
        <f>VLOOKUP(Race,MasterRaceChart,24,FALSE)</f>
        <v>172</v>
      </c>
      <c r="E47" s="18"/>
      <c r="F47" s="18"/>
      <c r="G47" s="18"/>
      <c r="H47" s="18"/>
      <c r="I47" s="18"/>
      <c r="J47" s="19"/>
      <c r="LN47" s="7"/>
      <c r="LP47" s="7"/>
      <c r="LQ47" s="7"/>
    </row>
    <row r="48" spans="2:329" x14ac:dyDescent="0.25">
      <c r="B48" s="16" t="s">
        <v>4</v>
      </c>
      <c r="C48" s="17" t="s">
        <v>19</v>
      </c>
      <c r="D48" s="29" t="str">
        <f>VLOOKUP(Race,MasterRaceChart,21,FALSE)</f>
        <v>M (5)</v>
      </c>
      <c r="E48" s="18"/>
      <c r="F48" s="18"/>
      <c r="G48" s="18"/>
      <c r="H48" s="18"/>
      <c r="I48" s="18"/>
      <c r="J48" s="19"/>
      <c r="LN48" s="7"/>
      <c r="LP48" s="7"/>
      <c r="LQ48" s="7"/>
    </row>
    <row r="49" spans="2:329" x14ac:dyDescent="0.25">
      <c r="B49" s="16" t="s">
        <v>1192</v>
      </c>
      <c r="C49" s="33" t="s">
        <v>19</v>
      </c>
      <c r="D49" s="189">
        <f ca="1">IF(Sex="Male",D45,D45*0.9)</f>
        <v>158.4</v>
      </c>
      <c r="E49" s="189"/>
      <c r="F49" s="18"/>
      <c r="G49" s="18"/>
      <c r="H49" s="18"/>
      <c r="I49" s="18"/>
      <c r="J49" s="19"/>
      <c r="LN49" s="7"/>
      <c r="LP49" s="7"/>
      <c r="LQ49" s="7"/>
    </row>
    <row r="50" spans="2:329" x14ac:dyDescent="0.25">
      <c r="B50" s="16" t="s">
        <v>1193</v>
      </c>
      <c r="C50" s="33" t="s">
        <v>19</v>
      </c>
      <c r="D50" s="187">
        <f ca="1">VLOOKUP(D48,Charts!$D$2:$F$14,3,FALSE)*2.54</f>
        <v>-15.509634749237124</v>
      </c>
      <c r="E50" s="187"/>
      <c r="F50" s="18"/>
      <c r="G50" s="18"/>
      <c r="H50" s="18"/>
      <c r="I50" s="18"/>
      <c r="J50" s="19"/>
      <c r="LN50" s="7"/>
      <c r="LP50" s="7"/>
      <c r="LQ50" s="7"/>
    </row>
    <row r="51" spans="2:329" x14ac:dyDescent="0.25">
      <c r="B51" s="16" t="s">
        <v>1210</v>
      </c>
      <c r="C51" s="33" t="s">
        <v>19</v>
      </c>
      <c r="D51" s="190">
        <f ca="1">ROUND(D49+D50,2)</f>
        <v>142.88999999999999</v>
      </c>
      <c r="E51" s="190"/>
      <c r="F51" s="18"/>
      <c r="G51" s="18"/>
      <c r="H51" s="18"/>
      <c r="I51" s="18"/>
      <c r="J51" s="19"/>
      <c r="LN51" s="7"/>
      <c r="LP51" s="7"/>
      <c r="LQ51" s="7"/>
    </row>
    <row r="52" spans="2:329" x14ac:dyDescent="0.25">
      <c r="B52" s="16" t="s">
        <v>1194</v>
      </c>
      <c r="C52" s="33" t="s">
        <v>19</v>
      </c>
      <c r="D52" s="191">
        <f ca="1">D51*0.3937007874</f>
        <v>56.255905511585993</v>
      </c>
      <c r="E52" s="191"/>
      <c r="F52" s="18"/>
      <c r="G52" s="18"/>
      <c r="H52" s="18"/>
      <c r="I52" s="18"/>
      <c r="J52" s="19"/>
      <c r="LN52" s="7"/>
      <c r="LP52" s="7"/>
      <c r="LQ52" s="7"/>
    </row>
    <row r="53" spans="2:329" x14ac:dyDescent="0.25">
      <c r="B53" s="16" t="s">
        <v>1211</v>
      </c>
      <c r="C53" s="33" t="s">
        <v>19</v>
      </c>
      <c r="D53" s="192">
        <f ca="1">ROUNDDOWN(D52/12,0)</f>
        <v>4</v>
      </c>
      <c r="E53" s="192"/>
      <c r="F53" s="18"/>
      <c r="G53" s="18"/>
      <c r="H53" s="18"/>
      <c r="I53" s="18"/>
      <c r="J53" s="19"/>
      <c r="LN53" s="7"/>
      <c r="LP53" s="7"/>
      <c r="LQ53" s="7"/>
    </row>
    <row r="54" spans="2:329" x14ac:dyDescent="0.25">
      <c r="B54" s="16" t="s">
        <v>1212</v>
      </c>
      <c r="C54" s="33"/>
      <c r="D54" s="193" t="str">
        <f ca="1">D53&amp;"' "&amp;ROUND(D52-(D53*12),1)&amp;""""</f>
        <v>4' 8.3"</v>
      </c>
      <c r="E54" s="193"/>
      <c r="F54" s="18"/>
      <c r="G54" s="18"/>
      <c r="H54" s="18"/>
      <c r="I54" s="18"/>
      <c r="J54" s="19"/>
      <c r="LN54" s="7"/>
      <c r="LP54" s="7"/>
      <c r="LQ54" s="7"/>
    </row>
    <row r="55" spans="2:329" x14ac:dyDescent="0.25">
      <c r="B55" s="16" t="s">
        <v>1195</v>
      </c>
      <c r="C55" s="33" t="s">
        <v>19</v>
      </c>
      <c r="D55" s="29">
        <f ca="1">RANDBETWEEN(1,10)</f>
        <v>4</v>
      </c>
      <c r="E55" s="18"/>
      <c r="F55" s="18"/>
      <c r="G55" s="18"/>
      <c r="H55" s="18"/>
      <c r="I55" s="18"/>
      <c r="J55" s="19"/>
      <c r="LN55" s="7"/>
      <c r="LP55" s="7"/>
      <c r="LQ55" s="7"/>
    </row>
    <row r="56" spans="2:329" x14ac:dyDescent="0.25">
      <c r="B56" s="16" t="s">
        <v>1196</v>
      </c>
      <c r="C56" s="33" t="s">
        <v>19</v>
      </c>
      <c r="D56" s="29">
        <f ca="1">IF(Sex="Male",0,-1)</f>
        <v>-1</v>
      </c>
      <c r="E56" s="18"/>
      <c r="F56" s="18"/>
      <c r="G56" s="18"/>
      <c r="H56" s="18"/>
      <c r="I56" s="18"/>
      <c r="J56" s="19"/>
      <c r="LN56" s="7"/>
      <c r="LP56" s="7"/>
      <c r="LQ56" s="7"/>
    </row>
    <row r="57" spans="2:329" x14ac:dyDescent="0.25">
      <c r="B57" s="16" t="s">
        <v>1197</v>
      </c>
      <c r="C57" s="33" t="s">
        <v>19</v>
      </c>
      <c r="D57" s="29">
        <f ca="1">D55+D56</f>
        <v>3</v>
      </c>
      <c r="E57" s="18"/>
      <c r="F57" s="18"/>
      <c r="G57" s="18"/>
      <c r="H57" s="18"/>
      <c r="I57" s="18"/>
      <c r="J57" s="19"/>
      <c r="LN57" s="7"/>
      <c r="LP57" s="7"/>
      <c r="LQ57" s="7"/>
    </row>
    <row r="58" spans="2:329" x14ac:dyDescent="0.25">
      <c r="B58" s="16" t="s">
        <v>44</v>
      </c>
      <c r="C58" s="33" t="s">
        <v>19</v>
      </c>
      <c r="D58" s="50" t="str">
        <f ca="1">IF(D9="Human",IF(D57&lt;4,"Light",IF(D57&lt;8,"Medium","Heavy")),"Medium")</f>
        <v>Light</v>
      </c>
      <c r="E58" s="51"/>
      <c r="F58" s="18"/>
      <c r="G58" s="18"/>
      <c r="H58" s="18"/>
      <c r="I58" s="18"/>
      <c r="J58" s="19"/>
      <c r="LN58" s="7"/>
      <c r="LP58" s="7"/>
      <c r="LQ58" s="7"/>
    </row>
    <row r="59" spans="2:329" x14ac:dyDescent="0.25">
      <c r="B59" s="16" t="s">
        <v>1198</v>
      </c>
      <c r="C59" s="33" t="s">
        <v>19</v>
      </c>
      <c r="D59" s="49">
        <f ca="1">1+(IF(D58="Light",(0-(RAND()*10))+(0-(RAND()*10))+(0-(RAND()*10)),IF(D58="Medium",(RAND()*10)+(RAND()*10)-11,IF(D58="Heavy",(RAND()*10)+(RAND()*10)+(RAND()*10))))/100)</f>
        <v>0.81332682938731604</v>
      </c>
      <c r="E59" s="52"/>
      <c r="F59" s="18"/>
      <c r="G59" s="18"/>
      <c r="H59" s="18"/>
      <c r="I59" s="18"/>
      <c r="J59" s="19"/>
      <c r="LN59" s="7"/>
      <c r="LP59" s="7"/>
      <c r="LQ59" s="7"/>
    </row>
    <row r="60" spans="2:329" x14ac:dyDescent="0.25">
      <c r="B60" s="16" t="s">
        <v>1199</v>
      </c>
      <c r="C60" s="33" t="s">
        <v>19</v>
      </c>
      <c r="D60" s="187">
        <f ca="1">D51-D45</f>
        <v>-33.110000000000014</v>
      </c>
      <c r="E60" s="187"/>
      <c r="F60" s="18"/>
      <c r="G60" s="18"/>
      <c r="H60" s="18"/>
      <c r="I60" s="18"/>
      <c r="J60" s="19"/>
      <c r="LN60" s="7"/>
      <c r="LP60" s="7"/>
      <c r="LQ60" s="7"/>
    </row>
    <row r="61" spans="2:329" x14ac:dyDescent="0.25">
      <c r="B61" s="16" t="s">
        <v>1200</v>
      </c>
      <c r="C61" s="33" t="s">
        <v>19</v>
      </c>
      <c r="D61" s="188">
        <f>VLOOKUP(Race,MasterRaceChart,25,FALSE)*0.3937007874</f>
        <v>1.9685039369999999</v>
      </c>
      <c r="E61" s="188"/>
      <c r="F61" s="18"/>
      <c r="G61" s="18"/>
      <c r="H61" s="18"/>
      <c r="I61" s="18"/>
      <c r="J61" s="19"/>
      <c r="LN61" s="7"/>
      <c r="LP61" s="7"/>
      <c r="LQ61" s="7"/>
    </row>
    <row r="62" spans="2:329" x14ac:dyDescent="0.25">
      <c r="B62" s="16" t="s">
        <v>1201</v>
      </c>
      <c r="C62" s="33" t="s">
        <v>19</v>
      </c>
      <c r="D62" s="187">
        <f ca="1">D61*D60</f>
        <v>-65.177165354070027</v>
      </c>
      <c r="E62" s="187"/>
      <c r="F62" s="18"/>
      <c r="G62" s="18"/>
      <c r="H62" s="18"/>
      <c r="I62" s="18"/>
      <c r="J62" s="19"/>
      <c r="LN62" s="7"/>
      <c r="LP62" s="7"/>
      <c r="LQ62" s="7"/>
    </row>
    <row r="63" spans="2:329" x14ac:dyDescent="0.25">
      <c r="B63" s="16" t="s">
        <v>1202</v>
      </c>
      <c r="C63" s="33" t="s">
        <v>19</v>
      </c>
      <c r="D63" s="187">
        <f ca="1">D62+D47</f>
        <v>106.82283464592997</v>
      </c>
      <c r="E63" s="188"/>
      <c r="F63" s="18"/>
      <c r="G63" s="18"/>
      <c r="H63" s="18"/>
      <c r="I63" s="18"/>
      <c r="J63" s="19"/>
      <c r="LN63" s="7"/>
      <c r="LP63" s="7"/>
      <c r="LQ63" s="7"/>
    </row>
    <row r="64" spans="2:329" x14ac:dyDescent="0.25">
      <c r="B64" s="16" t="s">
        <v>1203</v>
      </c>
      <c r="C64" s="33" t="s">
        <v>19</v>
      </c>
      <c r="D64" s="186">
        <f ca="1">ROUND(D63*D59,2)</f>
        <v>86.88</v>
      </c>
      <c r="E64" s="186"/>
      <c r="F64" s="18"/>
      <c r="G64" s="18"/>
      <c r="H64" s="18"/>
      <c r="I64" s="18"/>
      <c r="J64" s="19"/>
      <c r="LN64" s="7"/>
      <c r="LP64" s="7"/>
      <c r="LQ64" s="7"/>
    </row>
    <row r="65" spans="2:329" x14ac:dyDescent="0.25">
      <c r="B65" s="16" t="s">
        <v>1204</v>
      </c>
      <c r="C65" s="33" t="s">
        <v>19</v>
      </c>
      <c r="D65" s="186">
        <f ca="1">ROUNDDOWN(D64/14,0)</f>
        <v>6</v>
      </c>
      <c r="E65" s="186"/>
      <c r="F65" s="18"/>
      <c r="G65" s="18"/>
      <c r="H65" s="18"/>
      <c r="I65" s="18"/>
      <c r="J65" s="19"/>
      <c r="LN65" s="7"/>
      <c r="LP65" s="7"/>
      <c r="LQ65" s="7"/>
    </row>
    <row r="66" spans="2:329" x14ac:dyDescent="0.25">
      <c r="B66" s="16" t="s">
        <v>1205</v>
      </c>
      <c r="C66" s="33" t="s">
        <v>19</v>
      </c>
      <c r="D66" s="198">
        <f ca="1">ROUND(((D64/14)-D65)*14,1)</f>
        <v>2.9</v>
      </c>
      <c r="E66" s="198"/>
      <c r="F66" s="18"/>
      <c r="G66" s="18"/>
      <c r="H66" s="18"/>
      <c r="I66" s="18"/>
      <c r="J66" s="19"/>
      <c r="LN66" s="7"/>
      <c r="LP66" s="7"/>
      <c r="LQ66" s="7"/>
    </row>
    <row r="67" spans="2:329" x14ac:dyDescent="0.25">
      <c r="B67" s="16" t="s">
        <v>1203</v>
      </c>
      <c r="C67" s="33" t="s">
        <v>19</v>
      </c>
      <c r="D67" s="53" t="str">
        <f ca="1">D65&amp;" st  "&amp;D66&amp;" lbs"</f>
        <v>6 st  2.9 lbs</v>
      </c>
      <c r="E67" s="53"/>
      <c r="F67" s="18"/>
      <c r="G67" s="18"/>
      <c r="H67" s="18"/>
      <c r="I67" s="18"/>
      <c r="J67" s="19"/>
      <c r="LN67" s="7"/>
      <c r="LP67" s="7"/>
      <c r="LQ67" s="7"/>
    </row>
    <row r="68" spans="2:329" x14ac:dyDescent="0.25">
      <c r="B68" s="16" t="s">
        <v>1206</v>
      </c>
      <c r="C68" s="33" t="s">
        <v>19</v>
      </c>
      <c r="D68" s="197">
        <f ca="1">(D51/D49)</f>
        <v>0.90208333333333324</v>
      </c>
      <c r="E68" s="197"/>
      <c r="F68" s="18"/>
      <c r="G68" s="18"/>
      <c r="H68" s="18"/>
      <c r="I68" s="18"/>
      <c r="J68" s="19"/>
      <c r="LN68" s="7"/>
      <c r="LP68" s="7"/>
      <c r="LQ68" s="7"/>
    </row>
    <row r="69" spans="2:329" x14ac:dyDescent="0.25">
      <c r="B69" s="16" t="s">
        <v>1207</v>
      </c>
      <c r="C69" s="33" t="s">
        <v>19</v>
      </c>
      <c r="D69" s="197">
        <f ca="1">(D64/D63)</f>
        <v>0.81330925441146007</v>
      </c>
      <c r="E69" s="197"/>
      <c r="F69" s="18"/>
      <c r="G69" s="18"/>
      <c r="H69" s="18"/>
      <c r="I69" s="18"/>
      <c r="J69" s="19"/>
      <c r="LN69" s="7"/>
      <c r="LP69" s="7"/>
      <c r="LQ69" s="7"/>
    </row>
    <row r="70" spans="2:329" x14ac:dyDescent="0.25">
      <c r="B70" s="16" t="s">
        <v>1208</v>
      </c>
      <c r="C70" s="33" t="s">
        <v>19</v>
      </c>
      <c r="D70" s="197">
        <f ca="1">MEDIAN(D68:E69)</f>
        <v>0.85769629387239665</v>
      </c>
      <c r="E70" s="197"/>
      <c r="F70" s="18"/>
      <c r="G70" s="18"/>
      <c r="H70" s="18"/>
      <c r="I70" s="18"/>
      <c r="J70" s="19"/>
      <c r="LN70" s="7"/>
      <c r="LP70" s="7"/>
      <c r="LQ70" s="7"/>
    </row>
    <row r="71" spans="2:329" x14ac:dyDescent="0.25">
      <c r="B71" s="20" t="s">
        <v>1209</v>
      </c>
      <c r="C71" s="37" t="s">
        <v>19</v>
      </c>
      <c r="D71" s="54" t="str">
        <f ca="1">ROUND(D46*D70,1)&amp;" cm"</f>
        <v>24 cm</v>
      </c>
      <c r="E71" s="55"/>
      <c r="F71" s="22"/>
      <c r="G71" s="22"/>
      <c r="H71" s="22"/>
      <c r="I71" s="22"/>
      <c r="J71" s="23"/>
      <c r="LN71" s="7"/>
      <c r="LP71" s="7"/>
      <c r="LQ71" s="7"/>
    </row>
    <row r="72" spans="2:329" x14ac:dyDescent="0.25">
      <c r="B72" s="9"/>
      <c r="C72" s="10"/>
      <c r="LN72" s="7"/>
      <c r="LP72" s="7"/>
      <c r="LQ72" s="7"/>
    </row>
    <row r="73" spans="2:329" x14ac:dyDescent="0.25">
      <c r="B73" s="180" t="s">
        <v>2</v>
      </c>
      <c r="C73" s="181"/>
      <c r="D73" s="181"/>
      <c r="E73" s="181"/>
      <c r="F73" s="181"/>
      <c r="G73" s="181"/>
      <c r="H73" s="181"/>
      <c r="I73" s="181"/>
      <c r="J73" s="182"/>
      <c r="LN73" s="7"/>
      <c r="LP73" s="7"/>
      <c r="LQ73" s="7"/>
    </row>
    <row r="74" spans="2:329" x14ac:dyDescent="0.25">
      <c r="B74" s="16" t="s">
        <v>1213</v>
      </c>
      <c r="C74" s="33" t="s">
        <v>19</v>
      </c>
      <c r="D74" s="189">
        <f ca="1">D49*0.3937007874</f>
        <v>62.362204724160001</v>
      </c>
      <c r="E74" s="188"/>
      <c r="F74" s="18"/>
      <c r="G74" s="18"/>
      <c r="H74" s="18"/>
      <c r="I74" s="18"/>
      <c r="J74" s="19"/>
      <c r="LN74" s="7"/>
      <c r="LP74" s="7"/>
      <c r="LQ74" s="7"/>
    </row>
    <row r="75" spans="2:329" x14ac:dyDescent="0.25">
      <c r="B75" s="16" t="s">
        <v>1214</v>
      </c>
      <c r="C75" s="33" t="s">
        <v>19</v>
      </c>
      <c r="D75" s="200">
        <f ca="1">D51*0.3937007874</f>
        <v>56.255905511585993</v>
      </c>
      <c r="E75" s="200"/>
      <c r="F75" s="18"/>
      <c r="G75" s="18"/>
      <c r="H75" s="18"/>
      <c r="I75" s="18"/>
      <c r="J75" s="19"/>
      <c r="LN75" s="7"/>
      <c r="LP75" s="7"/>
      <c r="LQ75" s="7"/>
    </row>
    <row r="76" spans="2:329" x14ac:dyDescent="0.25">
      <c r="B76" s="16" t="s">
        <v>1215</v>
      </c>
      <c r="C76" s="33" t="s">
        <v>19</v>
      </c>
      <c r="D76" s="200">
        <f ca="1">D75-D74</f>
        <v>-6.1062992125740081</v>
      </c>
      <c r="E76" s="200"/>
      <c r="F76" s="18"/>
      <c r="G76" s="18"/>
      <c r="H76" s="18"/>
      <c r="I76" s="18"/>
      <c r="J76" s="19"/>
      <c r="LN76" s="7"/>
      <c r="LP76" s="7"/>
      <c r="LQ76" s="7"/>
    </row>
    <row r="77" spans="2:329" x14ac:dyDescent="0.25">
      <c r="B77" s="16" t="s">
        <v>1216</v>
      </c>
      <c r="C77" s="33" t="s">
        <v>19</v>
      </c>
      <c r="D77" s="187">
        <f ca="1">D76/3</f>
        <v>-2.0354330708580028</v>
      </c>
      <c r="E77" s="187"/>
      <c r="F77" s="18"/>
      <c r="G77" s="18"/>
      <c r="H77" s="18"/>
      <c r="I77" s="18"/>
      <c r="J77" s="19"/>
      <c r="LN77" s="7"/>
      <c r="LP77" s="7"/>
      <c r="LQ77" s="7"/>
    </row>
    <row r="78" spans="2:329" x14ac:dyDescent="0.25">
      <c r="B78" s="16" t="str">
        <f>VLOOKUP(Race,MasterRaceChart,26,FALSE)</f>
        <v>Walking: Bipedal</v>
      </c>
      <c r="C78" s="33" t="s">
        <v>19</v>
      </c>
      <c r="D78" s="189">
        <f>VLOOKUP(B78,Charts!$H$2:$J$41,2,FALSE)</f>
        <v>20</v>
      </c>
      <c r="E78" s="189"/>
      <c r="F78" s="18"/>
      <c r="G78" s="18"/>
      <c r="H78" s="18"/>
      <c r="I78" s="18"/>
      <c r="J78" s="19"/>
      <c r="LN78" s="7"/>
      <c r="LP78" s="7"/>
      <c r="LQ78" s="7"/>
    </row>
    <row r="79" spans="2:329" x14ac:dyDescent="0.25">
      <c r="B79" s="16" t="s">
        <v>1217</v>
      </c>
      <c r="C79" s="33" t="s">
        <v>19</v>
      </c>
      <c r="D79" s="189" t="str">
        <f>VLOOKUP(B78,Charts!$H$2:$J$41,3,FALSE)</f>
        <v>Running</v>
      </c>
      <c r="E79" s="189"/>
      <c r="F79" s="18"/>
      <c r="G79" s="18"/>
      <c r="H79" s="18"/>
      <c r="I79" s="18"/>
      <c r="J79" s="19"/>
      <c r="LN79" s="7"/>
      <c r="LP79" s="7"/>
      <c r="LQ79" s="7"/>
    </row>
    <row r="80" spans="2:329" x14ac:dyDescent="0.25">
      <c r="B80" s="16" t="s">
        <v>1218</v>
      </c>
      <c r="C80" s="33" t="s">
        <v>19</v>
      </c>
      <c r="D80" s="189">
        <f>VLOOKUP(B78,Charts!$H$2:$K$41,4,FALSE)</f>
        <v>0</v>
      </c>
      <c r="E80" s="189"/>
      <c r="F80" s="18"/>
      <c r="G80" s="18"/>
      <c r="H80" s="18"/>
      <c r="I80" s="18"/>
      <c r="J80" s="19"/>
      <c r="LN80" s="7"/>
      <c r="LP80" s="7"/>
      <c r="LQ80" s="7"/>
    </row>
    <row r="81" spans="2:330" x14ac:dyDescent="0.25">
      <c r="B81" s="16" t="s">
        <v>1219</v>
      </c>
      <c r="C81" s="33" t="s">
        <v>19</v>
      </c>
      <c r="D81" s="48">
        <f ca="1">VLOOKUP(D79,Skills!$R$3:$AK$568,20,FALSE)</f>
        <v>57</v>
      </c>
      <c r="E81" s="48"/>
      <c r="F81" s="18"/>
      <c r="G81" s="18"/>
      <c r="H81" s="18"/>
      <c r="I81" s="18"/>
      <c r="J81" s="19"/>
      <c r="LN81" s="7"/>
      <c r="LP81" s="7"/>
      <c r="LQ81" s="7"/>
    </row>
    <row r="82" spans="2:330" x14ac:dyDescent="0.25">
      <c r="B82" s="16" t="s">
        <v>1219</v>
      </c>
      <c r="C82" s="33" t="s">
        <v>19</v>
      </c>
      <c r="D82" s="48" t="str">
        <f ca="1">IF(D81&gt;=0,"+"&amp;D81,D81)</f>
        <v>+57</v>
      </c>
      <c r="E82" s="48"/>
      <c r="F82" s="18"/>
      <c r="G82" s="18"/>
      <c r="H82" s="18"/>
      <c r="I82" s="18"/>
      <c r="J82" s="19"/>
      <c r="LN82" s="7"/>
      <c r="LP82" s="7"/>
      <c r="LQ82" s="7"/>
    </row>
    <row r="83" spans="2:330" x14ac:dyDescent="0.25">
      <c r="B83" s="20" t="s">
        <v>2</v>
      </c>
      <c r="C83" s="37" t="s">
        <v>19</v>
      </c>
      <c r="D83" s="199">
        <f ca="1">(ROUND(((D78)+(Qu/2)+D77),1))</f>
        <v>18.5</v>
      </c>
      <c r="E83" s="199"/>
      <c r="F83" s="22"/>
      <c r="G83" s="22"/>
      <c r="H83" s="22"/>
      <c r="I83" s="22"/>
      <c r="J83" s="23"/>
      <c r="LN83" s="7"/>
      <c r="LP83" s="7"/>
      <c r="LQ83" s="7"/>
    </row>
    <row r="84" spans="2:330" x14ac:dyDescent="0.25">
      <c r="B84" s="9"/>
      <c r="C84" s="10"/>
      <c r="LN84" s="7"/>
      <c r="LP84" s="7"/>
      <c r="LQ84" s="7"/>
    </row>
    <row r="85" spans="2:330" x14ac:dyDescent="0.25">
      <c r="B85" s="180" t="s">
        <v>1690</v>
      </c>
      <c r="C85" s="181"/>
      <c r="D85" s="181"/>
      <c r="E85" s="181"/>
      <c r="F85" s="181"/>
      <c r="G85" s="181"/>
      <c r="H85" s="181"/>
      <c r="I85" s="181"/>
      <c r="J85" s="182"/>
      <c r="LN85" s="7"/>
      <c r="LP85" s="7"/>
      <c r="LQ85" s="7"/>
    </row>
    <row r="86" spans="2:330" x14ac:dyDescent="0.25">
      <c r="B86" s="24" t="s">
        <v>1691</v>
      </c>
      <c r="C86" s="25" t="s">
        <v>19</v>
      </c>
      <c r="D86" s="27" t="str">
        <f>VLOOKUP(B86,[1]Professions!$A$4:$AM$288,MATCH(Profession,[1]Professions!$A$1:$AM$1,0),FALSE)</f>
        <v>2 / 4</v>
      </c>
      <c r="E86" s="27"/>
      <c r="F86" s="27"/>
      <c r="G86" s="27"/>
      <c r="H86" s="27"/>
      <c r="I86" s="27"/>
      <c r="J86" s="28"/>
      <c r="LN86" s="7"/>
      <c r="LP86" s="7"/>
      <c r="LQ86" s="7"/>
    </row>
    <row r="87" spans="2:330" x14ac:dyDescent="0.25">
      <c r="B87" s="16" t="s">
        <v>1692</v>
      </c>
      <c r="C87" s="17" t="s">
        <v>19</v>
      </c>
      <c r="D87" s="18" t="str">
        <f>VLOOKUP(B87,[1]Professions!$A$4:$AM$288,MATCH(Profession,[1]Professions!$A$1:$AM$1,0),FALSE)</f>
        <v>3 / 4</v>
      </c>
      <c r="E87" s="18"/>
      <c r="F87" s="18"/>
      <c r="G87" s="18"/>
      <c r="H87" s="18"/>
      <c r="I87" s="18"/>
      <c r="J87" s="19"/>
      <c r="LN87" s="7"/>
      <c r="LP87" s="7"/>
      <c r="LQ87" s="7"/>
    </row>
    <row r="88" spans="2:330" x14ac:dyDescent="0.25">
      <c r="B88" s="16" t="s">
        <v>1693</v>
      </c>
      <c r="C88" s="17" t="s">
        <v>19</v>
      </c>
      <c r="D88" s="18" t="str">
        <f>VLOOKUP(B88,[1]Professions!$A$4:$AM$288,MATCH(Profession,[1]Professions!$A$1:$AM$1,0),FALSE)</f>
        <v>4 / 6</v>
      </c>
      <c r="E88" s="18"/>
      <c r="F88" s="18"/>
      <c r="G88" s="18"/>
      <c r="H88" s="18"/>
      <c r="I88" s="18"/>
      <c r="J88" s="19"/>
      <c r="LN88" s="7"/>
      <c r="LP88" s="7"/>
      <c r="LQ88" s="7"/>
    </row>
    <row r="89" spans="2:330" x14ac:dyDescent="0.25">
      <c r="B89" s="16" t="s">
        <v>1694</v>
      </c>
      <c r="C89" s="17" t="s">
        <v>19</v>
      </c>
      <c r="D89" s="18" t="str">
        <f>VLOOKUP(B89,[1]Professions!$A$4:$AM$288,MATCH(Profession,[1]Professions!$A$1:$AM$1,0),FALSE)</f>
        <v>6 / 8</v>
      </c>
      <c r="E89" s="18"/>
      <c r="F89" s="18"/>
      <c r="G89" s="18"/>
      <c r="H89" s="18"/>
      <c r="I89" s="18"/>
      <c r="J89" s="19"/>
      <c r="LN89" s="7"/>
      <c r="LP89" s="7"/>
      <c r="LQ89" s="7"/>
    </row>
    <row r="90" spans="2:330" x14ac:dyDescent="0.25">
      <c r="B90" s="183" t="s">
        <v>1788</v>
      </c>
      <c r="C90" s="184"/>
      <c r="D90" s="184"/>
      <c r="E90" s="184"/>
      <c r="F90" s="184"/>
      <c r="G90" s="184"/>
      <c r="H90" s="184"/>
      <c r="I90" s="184"/>
      <c r="J90" s="185"/>
      <c r="LN90" s="7"/>
      <c r="LP90" s="7"/>
      <c r="LQ90" s="7"/>
    </row>
    <row r="91" spans="2:330" x14ac:dyDescent="0.25">
      <c r="B91" s="16" t="s">
        <v>1696</v>
      </c>
      <c r="C91" s="17" t="s">
        <v>19</v>
      </c>
      <c r="D91" s="33">
        <f ca="1">RAND()</f>
        <v>0.36624989220315818</v>
      </c>
      <c r="E91" s="33">
        <f ca="1">RAND()*0.9</f>
        <v>0.50021961147345062</v>
      </c>
      <c r="F91" s="33">
        <f>VLOOKUP(B91,Charts!$AD$2:$BO$6,MATCH(Profession,Charts!$AD$1:$BO$1,0),FALSE)</f>
        <v>0.7</v>
      </c>
      <c r="G91" s="33">
        <f ca="1">SUM(D91:F91)</f>
        <v>1.5664695036766088</v>
      </c>
      <c r="H91" s="33">
        <f ca="1">_xlfn.RANK.AVG(G91,$G$91:$G$95)</f>
        <v>2</v>
      </c>
      <c r="I91" s="18" t="str">
        <f ca="1">IF(H91=1,$D$86,IF(H91=2,$D$87,IF(H91=3,$D$88,$D$89)))</f>
        <v>3 / 4</v>
      </c>
      <c r="J91" s="19"/>
      <c r="LO91" s="7"/>
      <c r="LQ91" s="7"/>
      <c r="LR91" s="7"/>
    </row>
    <row r="92" spans="2:330" x14ac:dyDescent="0.25">
      <c r="B92" s="16" t="s">
        <v>1697</v>
      </c>
      <c r="C92" s="17" t="s">
        <v>19</v>
      </c>
      <c r="D92" s="33">
        <f t="shared" ref="D92:E95" ca="1" si="268">RAND()</f>
        <v>0.83675869039068851</v>
      </c>
      <c r="E92" s="33">
        <f t="shared" ca="1" si="268"/>
        <v>0.69201651048328483</v>
      </c>
      <c r="F92" s="33">
        <f>VLOOKUP(B92,Charts!$AD$2:$BO$6,MATCH(Profession,Charts!$AD$1:$BO$1,0),FALSE)</f>
        <v>1</v>
      </c>
      <c r="G92" s="33">
        <f ca="1">SUM(D92:F92)</f>
        <v>2.5287752008739734</v>
      </c>
      <c r="H92" s="33">
        <f ca="1">_xlfn.RANK.AVG(G92,$G$91:$G$95)</f>
        <v>1</v>
      </c>
      <c r="I92" s="18" t="str">
        <f ca="1">IF(H92=1,$D$86,IF(H92=2,$D$87,IF(H92=3,$D$88,$D$89)))</f>
        <v>2 / 4</v>
      </c>
      <c r="J92" s="19"/>
      <c r="LO92" s="7"/>
      <c r="LQ92" s="7"/>
      <c r="LR92" s="7"/>
    </row>
    <row r="93" spans="2:330" x14ac:dyDescent="0.25">
      <c r="B93" s="16" t="s">
        <v>1260</v>
      </c>
      <c r="C93" s="17" t="s">
        <v>19</v>
      </c>
      <c r="D93" s="33">
        <f t="shared" ca="1" si="268"/>
        <v>0.80876289551425196</v>
      </c>
      <c r="E93" s="33">
        <f ca="1">RAND()*0.75</f>
        <v>0.67683238790441358</v>
      </c>
      <c r="F93" s="33">
        <f>VLOOKUP(B93,Charts!$AD$2:$BO$6,MATCH(Profession,Charts!$AD$1:$BO$1,0),FALSE)</f>
        <v>0</v>
      </c>
      <c r="G93" s="33">
        <f ca="1">SUM(D93:F93)</f>
        <v>1.4855952834186654</v>
      </c>
      <c r="H93" s="33">
        <f ca="1">_xlfn.RANK.AVG(G93,$G$91:$G$95)</f>
        <v>3</v>
      </c>
      <c r="I93" s="18" t="str">
        <f ca="1">IF(H93=1,$D$86,IF(H93=2,$D$87,IF(H93=3,$D$88,$D$89)))</f>
        <v>4 / 6</v>
      </c>
      <c r="J93" s="19"/>
      <c r="LO93" s="7"/>
      <c r="LQ93" s="7"/>
      <c r="LR93" s="7"/>
    </row>
    <row r="94" spans="2:330" x14ac:dyDescent="0.25">
      <c r="B94" s="16" t="s">
        <v>1257</v>
      </c>
      <c r="C94" s="17" t="s">
        <v>19</v>
      </c>
      <c r="D94" s="33">
        <f t="shared" ca="1" si="268"/>
        <v>0.84032463212816078</v>
      </c>
      <c r="E94" s="33">
        <f ca="1">RAND()*0.25</f>
        <v>6.2645568661305912E-2</v>
      </c>
      <c r="F94" s="33">
        <f>VLOOKUP(B94,Charts!$AD$2:$BO$6,MATCH(Profession,Charts!$AD$1:$BO$1,0),FALSE)</f>
        <v>0</v>
      </c>
      <c r="G94" s="33">
        <f ca="1">SUM(D94:F94)</f>
        <v>0.90297020078946666</v>
      </c>
      <c r="H94" s="33">
        <f ca="1">_xlfn.RANK.AVG(G94,$G$91:$G$95)</f>
        <v>4</v>
      </c>
      <c r="I94" s="18" t="str">
        <f ca="1">IF(H94=1,$D$86,IF(H94=2,$D$87,IF(H94=3,$D$88,$D$89)))</f>
        <v>6 / 8</v>
      </c>
      <c r="J94" s="19"/>
      <c r="LO94" s="7"/>
      <c r="LQ94" s="7"/>
      <c r="LR94" s="7"/>
    </row>
    <row r="95" spans="2:330" x14ac:dyDescent="0.25">
      <c r="B95" s="20" t="s">
        <v>1262</v>
      </c>
      <c r="C95" s="21" t="s">
        <v>19</v>
      </c>
      <c r="D95" s="37">
        <f t="shared" ca="1" si="268"/>
        <v>0.81076548984924868</v>
      </c>
      <c r="E95" s="37">
        <v>0</v>
      </c>
      <c r="F95" s="37">
        <f>VLOOKUP(B95,Charts!$AD$2:$BO$6,MATCH(Profession,Charts!$AD$1:$BO$1,0),FALSE)</f>
        <v>0</v>
      </c>
      <c r="G95" s="37">
        <f ca="1">SUM(D95:F95)</f>
        <v>0.81076548984924868</v>
      </c>
      <c r="H95" s="37">
        <f ca="1">_xlfn.RANK.AVG(G95,$G$91:$G$95)</f>
        <v>5</v>
      </c>
      <c r="I95" s="22" t="str">
        <f ca="1">IF(H95=1,$D$86,IF(H95=2,$D$87,IF(H95=3,$D$88,$D$89)))</f>
        <v>6 / 8</v>
      </c>
      <c r="J95" s="23"/>
      <c r="LO95" s="7"/>
      <c r="LQ95" s="7"/>
      <c r="LR95" s="7"/>
    </row>
    <row r="97" spans="2:10" x14ac:dyDescent="0.25">
      <c r="B97" s="180" t="s">
        <v>2395</v>
      </c>
      <c r="C97" s="181"/>
      <c r="D97" s="181"/>
      <c r="E97" s="181"/>
      <c r="F97" s="181"/>
      <c r="G97" s="181"/>
      <c r="H97" s="181"/>
      <c r="I97" s="181"/>
      <c r="J97" s="182"/>
    </row>
    <row r="98" spans="2:10" x14ac:dyDescent="0.25">
      <c r="B98" s="24" t="s">
        <v>1755</v>
      </c>
      <c r="C98" s="25" t="s">
        <v>19</v>
      </c>
      <c r="D98" s="27" t="str">
        <f>SUBSTITUTE(SUBSTITUTE(Profession," ",""),",","")&amp;"List"</f>
        <v>SoldierList</v>
      </c>
      <c r="E98" s="27"/>
      <c r="F98" s="27"/>
      <c r="G98" s="27"/>
      <c r="H98" s="27"/>
      <c r="I98" s="27"/>
      <c r="J98" s="28"/>
    </row>
    <row r="99" spans="2:10" x14ac:dyDescent="0.25">
      <c r="B99" s="16" t="s">
        <v>1179</v>
      </c>
      <c r="C99" s="204" t="s">
        <v>19</v>
      </c>
      <c r="D99" s="214" t="str">
        <f>SUBSTITUTE('Character Sheet'!AC16,".","")</f>
        <v>Ment</v>
      </c>
      <c r="E99" s="214"/>
      <c r="F99" s="214"/>
      <c r="G99" s="214"/>
      <c r="H99" s="214"/>
      <c r="I99" s="214"/>
      <c r="J99" s="19"/>
    </row>
    <row r="100" spans="2:10" x14ac:dyDescent="0.25">
      <c r="B100" s="16" t="s">
        <v>1756</v>
      </c>
      <c r="C100" s="204" t="s">
        <v>19</v>
      </c>
      <c r="D100" s="214" t="str">
        <f>"Open"&amp;D99&amp;"List"</f>
        <v>OpenMentList</v>
      </c>
      <c r="E100" s="214"/>
      <c r="F100" s="214"/>
      <c r="G100" s="214"/>
      <c r="H100" s="214"/>
      <c r="I100" s="214"/>
      <c r="J100" s="19"/>
    </row>
    <row r="101" spans="2:10" x14ac:dyDescent="0.25">
      <c r="B101" s="16" t="s">
        <v>1757</v>
      </c>
      <c r="C101" s="204" t="s">
        <v>19</v>
      </c>
      <c r="D101" s="214" t="str">
        <f>"Closed"&amp;D99&amp;"List"</f>
        <v>ClosedMentList</v>
      </c>
      <c r="E101" s="214"/>
      <c r="F101" s="214"/>
      <c r="G101" s="214"/>
      <c r="H101" s="214"/>
      <c r="I101" s="214"/>
      <c r="J101" s="19"/>
    </row>
    <row r="102" spans="2:10" x14ac:dyDescent="0.25">
      <c r="B102" s="20" t="s">
        <v>1758</v>
      </c>
      <c r="C102" s="21" t="s">
        <v>19</v>
      </c>
      <c r="D102" s="22" t="str">
        <f>"Evil"&amp;D99&amp;"List"</f>
        <v>EvilMentList</v>
      </c>
      <c r="E102" s="22"/>
      <c r="F102" s="22"/>
      <c r="G102" s="22"/>
      <c r="H102" s="22"/>
      <c r="I102" s="22"/>
      <c r="J102" s="23"/>
    </row>
  </sheetData>
  <mergeCells count="35">
    <mergeCell ref="B97:J97"/>
    <mergeCell ref="D79:E79"/>
    <mergeCell ref="D80:E80"/>
    <mergeCell ref="D83:E83"/>
    <mergeCell ref="D74:E74"/>
    <mergeCell ref="D75:E75"/>
    <mergeCell ref="D76:E76"/>
    <mergeCell ref="D77:E77"/>
    <mergeCell ref="D78:E78"/>
    <mergeCell ref="B2:J2"/>
    <mergeCell ref="B7:J7"/>
    <mergeCell ref="B11:J11"/>
    <mergeCell ref="B19:J19"/>
    <mergeCell ref="B73:J73"/>
    <mergeCell ref="D68:E68"/>
    <mergeCell ref="D69:E69"/>
    <mergeCell ref="D70:E70"/>
    <mergeCell ref="D66:E66"/>
    <mergeCell ref="D65:E65"/>
    <mergeCell ref="B85:J85"/>
    <mergeCell ref="B90:J90"/>
    <mergeCell ref="P25:LI25"/>
    <mergeCell ref="B39:J39"/>
    <mergeCell ref="B44:J44"/>
    <mergeCell ref="D64:E64"/>
    <mergeCell ref="D63:E63"/>
    <mergeCell ref="D49:E49"/>
    <mergeCell ref="D50:E50"/>
    <mergeCell ref="D51:E51"/>
    <mergeCell ref="D52:E52"/>
    <mergeCell ref="D53:E53"/>
    <mergeCell ref="D54:E54"/>
    <mergeCell ref="D60:E60"/>
    <mergeCell ref="D61:E61"/>
    <mergeCell ref="D62:E6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55</vt:i4>
      </vt:variant>
    </vt:vector>
  </HeadingPairs>
  <TitlesOfParts>
    <vt:vector size="60" baseType="lpstr">
      <vt:lpstr>Character Sheet</vt:lpstr>
      <vt:lpstr>Skills</vt:lpstr>
      <vt:lpstr>Charts</vt:lpstr>
      <vt:lpstr>OE Rolls</vt:lpstr>
      <vt:lpstr>Calculations</vt:lpstr>
      <vt:lpstr>ActualLevel</vt:lpstr>
      <vt:lpstr>Ag</vt:lpstr>
      <vt:lpstr>AlchemistAdeptList</vt:lpstr>
      <vt:lpstr>AlchemistPsychographerList</vt:lpstr>
      <vt:lpstr>AlchemistSanctifierList</vt:lpstr>
      <vt:lpstr>Archetype</vt:lpstr>
      <vt:lpstr>Background</vt:lpstr>
      <vt:lpstr>BardList</vt:lpstr>
      <vt:lpstr>ClericList</vt:lpstr>
      <vt:lpstr>ClosedChanEssList</vt:lpstr>
      <vt:lpstr>ClosedChanEssMentList</vt:lpstr>
      <vt:lpstr>ClosedChanList</vt:lpstr>
      <vt:lpstr>ClosedEssList</vt:lpstr>
      <vt:lpstr>ClosedEssMentList</vt:lpstr>
      <vt:lpstr>ClosedMentList</vt:lpstr>
      <vt:lpstr>Co</vt:lpstr>
      <vt:lpstr>Culture</vt:lpstr>
      <vt:lpstr>DabblerList</vt:lpstr>
      <vt:lpstr>DruidList</vt:lpstr>
      <vt:lpstr>Em</vt:lpstr>
      <vt:lpstr>EvilChanList</vt:lpstr>
      <vt:lpstr>EvilEssList</vt:lpstr>
      <vt:lpstr>EvilMentList</vt:lpstr>
      <vt:lpstr>FataleList</vt:lpstr>
      <vt:lpstr>HealerList</vt:lpstr>
      <vt:lpstr>IllusionistList</vt:lpstr>
      <vt:lpstr>In</vt:lpstr>
      <vt:lpstr>LayHealerList</vt:lpstr>
      <vt:lpstr>MagentList</vt:lpstr>
      <vt:lpstr>MagicianList</vt:lpstr>
      <vt:lpstr>Me</vt:lpstr>
      <vt:lpstr>MentalistList</vt:lpstr>
      <vt:lpstr>MonkList</vt:lpstr>
      <vt:lpstr>MysicList</vt:lpstr>
      <vt:lpstr>OpenChanEssList</vt:lpstr>
      <vt:lpstr>OpenChanEssMentList</vt:lpstr>
      <vt:lpstr>OpenChanList</vt:lpstr>
      <vt:lpstr>OpenEssList</vt:lpstr>
      <vt:lpstr>OpenEssMentList</vt:lpstr>
      <vt:lpstr>OpenMentList</vt:lpstr>
      <vt:lpstr>PaladinList</vt:lpstr>
      <vt:lpstr>Pr</vt:lpstr>
      <vt:lpstr>Profession</vt:lpstr>
      <vt:lpstr>Qu</vt:lpstr>
      <vt:lpstr>Race</vt:lpstr>
      <vt:lpstr>RandomLevelTable</vt:lpstr>
      <vt:lpstr>RandomLevelTableRange</vt:lpstr>
      <vt:lpstr>RangerList</vt:lpstr>
      <vt:lpstr>Re</vt:lpstr>
      <vt:lpstr>ReSt</vt:lpstr>
      <vt:lpstr>SD</vt:lpstr>
      <vt:lpstr>Sex</vt:lpstr>
      <vt:lpstr>SorcererList</vt:lpstr>
      <vt:lpstr>St</vt:lpstr>
      <vt:lpstr>Weight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Ewers</dc:creator>
  <cp:lastModifiedBy>Jessica Ewers</cp:lastModifiedBy>
  <dcterms:created xsi:type="dcterms:W3CDTF">2019-02-22T21:07:57Z</dcterms:created>
  <dcterms:modified xsi:type="dcterms:W3CDTF">2019-04-16T22:59:36Z</dcterms:modified>
</cp:coreProperties>
</file>